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david.sponseller/Code/ExcelPlanetConverter/"/>
    </mc:Choice>
  </mc:AlternateContent>
  <xr:revisionPtr revIDLastSave="0" documentId="8_{A91170F8-ECEE-944B-9030-789AD52B9033}" xr6:coauthVersionLast="47" xr6:coauthVersionMax="47" xr10:uidLastSave="{00000000-0000-0000-0000-000000000000}"/>
  <bookViews>
    <workbookView xWindow="740" yWindow="700" windowWidth="29040" windowHeight="15720" activeTab="4" xr2:uid="{00000000-000D-0000-FFFF-FFFF00000000}"/>
  </bookViews>
  <sheets>
    <sheet name="Info" sheetId="1" r:id="rId1"/>
    <sheet name="Blog Formulae" sheetId="2" r:id="rId2"/>
    <sheet name="Binary System" sheetId="3" r:id="rId3"/>
    <sheet name="Hab Zone Evolution" sheetId="4" r:id="rId4"/>
    <sheet name="System Builder" sheetId="5" r:id="rId5"/>
    <sheet name="Moon Builder" sheetId="6" r:id="rId6"/>
    <sheet name="Irradiance Fast Rot" sheetId="7" r:id="rId7"/>
    <sheet name="Irradiance Slow Rot" sheetId="8" r:id="rId8"/>
    <sheet name="Heat Model" sheetId="9" r:id="rId9"/>
    <sheet name="Unit Converters + Relativity" sheetId="10" r:id="rId10"/>
    <sheet name="Reference" sheetId="11" r:id="rId11"/>
  </sheets>
  <definedNames>
    <definedName name="_xlcn.WorksheetConnection_IIIaIrradianceJ18AT361">'Irradiance Fast Rot'!$J$18:$AT$36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ZmmbNfg3XwbNmrybyML50uiNP+UYcMdmbNcrMgYuJyo="/>
    </ext>
  </extLst>
</workbook>
</file>

<file path=xl/calcChain.xml><?xml version="1.0" encoding="utf-8"?>
<calcChain xmlns="http://schemas.openxmlformats.org/spreadsheetml/2006/main">
  <c r="E12" i="5" l="1"/>
  <c r="AJ6" i="5"/>
  <c r="M6" i="5"/>
  <c r="P6" i="5"/>
  <c r="R6" i="5" s="1"/>
  <c r="V6" i="5"/>
  <c r="U6" i="5" s="1"/>
  <c r="AA6" i="5"/>
  <c r="AB6" i="5"/>
  <c r="AD6" i="5"/>
  <c r="AE6" i="5"/>
  <c r="AT6" i="5"/>
  <c r="AU6" i="5"/>
  <c r="AV6" i="5"/>
  <c r="AY6" i="5"/>
  <c r="BI6" i="5" s="1"/>
  <c r="AZ6" i="5"/>
  <c r="BA6" i="5"/>
  <c r="BB6" i="5"/>
  <c r="BE6" i="5"/>
  <c r="BJ6" i="5"/>
  <c r="I13" i="5"/>
  <c r="E5" i="4"/>
  <c r="F17" i="5"/>
  <c r="F23" i="5"/>
  <c r="H23" i="5" s="1"/>
  <c r="F34" i="5"/>
  <c r="H34" i="5" s="1"/>
  <c r="F57" i="5"/>
  <c r="G11" i="5"/>
  <c r="G17" i="5" s="1"/>
  <c r="AN6" i="5" s="1"/>
  <c r="G12" i="5"/>
  <c r="AM47" i="5" s="1"/>
  <c r="H17" i="5"/>
  <c r="G46" i="5"/>
  <c r="G49" i="5"/>
  <c r="G50" i="5"/>
  <c r="G54" i="5"/>
  <c r="J37" i="11"/>
  <c r="H37" i="11"/>
  <c r="J35" i="11"/>
  <c r="J33" i="11"/>
  <c r="J32" i="11"/>
  <c r="J31" i="11"/>
  <c r="H31" i="11"/>
  <c r="J30" i="11"/>
  <c r="J29" i="11"/>
  <c r="H29" i="11"/>
  <c r="J27" i="11"/>
  <c r="J26" i="11"/>
  <c r="J25" i="11"/>
  <c r="J24" i="11"/>
  <c r="S23" i="11"/>
  <c r="J23" i="11"/>
  <c r="J22" i="11"/>
  <c r="J21" i="11"/>
  <c r="H21" i="11"/>
  <c r="J19" i="11"/>
  <c r="J18" i="11"/>
  <c r="J17" i="11"/>
  <c r="J16" i="11"/>
  <c r="Z12" i="11"/>
  <c r="J12" i="11"/>
  <c r="H12" i="11"/>
  <c r="Z11" i="11"/>
  <c r="J11" i="11"/>
  <c r="H11" i="11"/>
  <c r="Z10" i="11"/>
  <c r="Z9" i="11"/>
  <c r="J9" i="11"/>
  <c r="Z8" i="11"/>
  <c r="M8" i="11"/>
  <c r="Z7" i="11"/>
  <c r="J7" i="11"/>
  <c r="Z6" i="11"/>
  <c r="J6" i="11"/>
  <c r="Z5" i="11"/>
  <c r="J5" i="11"/>
  <c r="B110" i="10"/>
  <c r="B107" i="10"/>
  <c r="B91" i="10"/>
  <c r="B64" i="10"/>
  <c r="G47" i="10"/>
  <c r="G46" i="10"/>
  <c r="G44" i="10"/>
  <c r="G40" i="10"/>
  <c r="G39" i="10"/>
  <c r="G38" i="10"/>
  <c r="G36" i="10"/>
  <c r="G35" i="10"/>
  <c r="G31" i="10"/>
  <c r="G30" i="10"/>
  <c r="G29" i="10"/>
  <c r="G28" i="10"/>
  <c r="G34" i="10" s="1"/>
  <c r="G27" i="10"/>
  <c r="G25" i="10"/>
  <c r="G23" i="10"/>
  <c r="G24" i="10" s="1"/>
  <c r="G26" i="10" s="1"/>
  <c r="G21" i="10"/>
  <c r="G20" i="10"/>
  <c r="D20" i="10"/>
  <c r="D18" i="10"/>
  <c r="D19" i="10" s="1"/>
  <c r="G17" i="10"/>
  <c r="D17" i="10"/>
  <c r="D16" i="10"/>
  <c r="G15" i="10"/>
  <c r="D15" i="10"/>
  <c r="D14" i="10"/>
  <c r="M13" i="10"/>
  <c r="G13" i="10"/>
  <c r="D13" i="10"/>
  <c r="M12" i="10"/>
  <c r="M11" i="10"/>
  <c r="M8" i="10" s="1"/>
  <c r="J11" i="10"/>
  <c r="G11" i="10"/>
  <c r="D11" i="10"/>
  <c r="M10" i="10"/>
  <c r="D10" i="10"/>
  <c r="D12" i="10" s="1"/>
  <c r="P9" i="10"/>
  <c r="M9" i="10"/>
  <c r="J9" i="10"/>
  <c r="J10" i="10" s="1"/>
  <c r="P8" i="10"/>
  <c r="D8" i="10"/>
  <c r="D9" i="10" s="1"/>
  <c r="P7" i="10"/>
  <c r="M7" i="10"/>
  <c r="J7" i="10"/>
  <c r="J8" i="10" s="1"/>
  <c r="D7" i="10"/>
  <c r="J152" i="9"/>
  <c r="I152" i="9"/>
  <c r="H152" i="9"/>
  <c r="G152" i="9"/>
  <c r="E152" i="9"/>
  <c r="J151" i="9"/>
  <c r="I151" i="9"/>
  <c r="H151" i="9"/>
  <c r="G151" i="9"/>
  <c r="E151" i="9"/>
  <c r="J150" i="9"/>
  <c r="I150" i="9"/>
  <c r="H150" i="9"/>
  <c r="G150" i="9"/>
  <c r="E150" i="9"/>
  <c r="J149" i="9"/>
  <c r="I149" i="9"/>
  <c r="H149" i="9"/>
  <c r="G149" i="9"/>
  <c r="E149" i="9"/>
  <c r="J148" i="9"/>
  <c r="I148" i="9"/>
  <c r="H148" i="9"/>
  <c r="G148" i="9"/>
  <c r="E148" i="9"/>
  <c r="J147" i="9"/>
  <c r="I147" i="9"/>
  <c r="H147" i="9"/>
  <c r="G147" i="9"/>
  <c r="E147" i="9"/>
  <c r="J146" i="9"/>
  <c r="I146" i="9"/>
  <c r="H146" i="9"/>
  <c r="G146" i="9"/>
  <c r="E146" i="9"/>
  <c r="J145" i="9"/>
  <c r="I145" i="9"/>
  <c r="H145" i="9"/>
  <c r="G145" i="9"/>
  <c r="E145" i="9"/>
  <c r="J144" i="9"/>
  <c r="I144" i="9"/>
  <c r="H144" i="9"/>
  <c r="G144" i="9"/>
  <c r="E144" i="9"/>
  <c r="J143" i="9"/>
  <c r="I143" i="9"/>
  <c r="H143" i="9"/>
  <c r="G143" i="9"/>
  <c r="E143" i="9"/>
  <c r="J142" i="9"/>
  <c r="I142" i="9"/>
  <c r="H142" i="9"/>
  <c r="G142" i="9"/>
  <c r="E142" i="9"/>
  <c r="J141" i="9"/>
  <c r="I141" i="9"/>
  <c r="H141" i="9"/>
  <c r="G141" i="9"/>
  <c r="E141" i="9"/>
  <c r="J140" i="9"/>
  <c r="I140" i="9"/>
  <c r="H140" i="9"/>
  <c r="G140" i="9"/>
  <c r="E140" i="9"/>
  <c r="J139" i="9"/>
  <c r="I139" i="9"/>
  <c r="H139" i="9"/>
  <c r="G139" i="9"/>
  <c r="E139" i="9"/>
  <c r="J138" i="9"/>
  <c r="I138" i="9"/>
  <c r="H138" i="9"/>
  <c r="G138" i="9"/>
  <c r="E138" i="9"/>
  <c r="J137" i="9"/>
  <c r="I137" i="9"/>
  <c r="H137" i="9"/>
  <c r="G137" i="9"/>
  <c r="E137" i="9"/>
  <c r="J136" i="9"/>
  <c r="I136" i="9"/>
  <c r="H136" i="9"/>
  <c r="G136" i="9"/>
  <c r="E136" i="9"/>
  <c r="J135" i="9"/>
  <c r="I135" i="9"/>
  <c r="H135" i="9"/>
  <c r="G135" i="9"/>
  <c r="E135" i="9"/>
  <c r="J134" i="9"/>
  <c r="I134" i="9"/>
  <c r="H134" i="9"/>
  <c r="G134" i="9"/>
  <c r="E134" i="9"/>
  <c r="J133" i="9"/>
  <c r="I133" i="9"/>
  <c r="H133" i="9"/>
  <c r="G133" i="9"/>
  <c r="E133" i="9"/>
  <c r="J132" i="9"/>
  <c r="I132" i="9"/>
  <c r="H132" i="9"/>
  <c r="G132" i="9"/>
  <c r="E132" i="9"/>
  <c r="J131" i="9"/>
  <c r="I131" i="9"/>
  <c r="H131" i="9"/>
  <c r="G131" i="9"/>
  <c r="E131" i="9"/>
  <c r="J130" i="9"/>
  <c r="I130" i="9"/>
  <c r="H130" i="9"/>
  <c r="G130" i="9"/>
  <c r="E130" i="9"/>
  <c r="J129" i="9"/>
  <c r="I129" i="9"/>
  <c r="H129" i="9"/>
  <c r="G129" i="9"/>
  <c r="E129" i="9"/>
  <c r="J128" i="9"/>
  <c r="I128" i="9"/>
  <c r="H128" i="9"/>
  <c r="G128" i="9"/>
  <c r="E128" i="9"/>
  <c r="J127" i="9"/>
  <c r="I127" i="9"/>
  <c r="H127" i="9"/>
  <c r="G127" i="9"/>
  <c r="E127" i="9"/>
  <c r="J126" i="9"/>
  <c r="I126" i="9"/>
  <c r="H126" i="9"/>
  <c r="G126" i="9"/>
  <c r="E126" i="9"/>
  <c r="J125" i="9"/>
  <c r="I125" i="9"/>
  <c r="H125" i="9"/>
  <c r="G125" i="9"/>
  <c r="E125" i="9"/>
  <c r="J124" i="9"/>
  <c r="I124" i="9"/>
  <c r="H124" i="9"/>
  <c r="G124" i="9"/>
  <c r="E124" i="9"/>
  <c r="J123" i="9"/>
  <c r="I123" i="9"/>
  <c r="H123" i="9"/>
  <c r="G123" i="9"/>
  <c r="E123" i="9"/>
  <c r="J122" i="9"/>
  <c r="I122" i="9"/>
  <c r="H122" i="9"/>
  <c r="G122" i="9"/>
  <c r="E122" i="9"/>
  <c r="J121" i="9"/>
  <c r="I121" i="9"/>
  <c r="H121" i="9"/>
  <c r="G121" i="9"/>
  <c r="E121" i="9"/>
  <c r="J120" i="9"/>
  <c r="I120" i="9"/>
  <c r="H120" i="9"/>
  <c r="G120" i="9"/>
  <c r="E120" i="9"/>
  <c r="J119" i="9"/>
  <c r="I119" i="9"/>
  <c r="H119" i="9"/>
  <c r="G119" i="9"/>
  <c r="E119" i="9"/>
  <c r="J118" i="9"/>
  <c r="I118" i="9"/>
  <c r="H118" i="9"/>
  <c r="G118" i="9"/>
  <c r="E118" i="9"/>
  <c r="J117" i="9"/>
  <c r="I117" i="9"/>
  <c r="H117" i="9"/>
  <c r="G117" i="9"/>
  <c r="E117" i="9"/>
  <c r="J116" i="9"/>
  <c r="I116" i="9"/>
  <c r="H116" i="9"/>
  <c r="G116" i="9"/>
  <c r="E116" i="9"/>
  <c r="J115" i="9"/>
  <c r="I115" i="9"/>
  <c r="H115" i="9"/>
  <c r="G115" i="9"/>
  <c r="E115" i="9"/>
  <c r="J114" i="9"/>
  <c r="I114" i="9"/>
  <c r="H114" i="9"/>
  <c r="G114" i="9"/>
  <c r="E114" i="9"/>
  <c r="J113" i="9"/>
  <c r="I113" i="9"/>
  <c r="H113" i="9"/>
  <c r="G113" i="9"/>
  <c r="E113" i="9"/>
  <c r="J112" i="9"/>
  <c r="I112" i="9"/>
  <c r="H112" i="9"/>
  <c r="G112" i="9"/>
  <c r="E112" i="9"/>
  <c r="J111" i="9"/>
  <c r="I111" i="9"/>
  <c r="H111" i="9"/>
  <c r="G111" i="9"/>
  <c r="E111" i="9"/>
  <c r="J110" i="9"/>
  <c r="I110" i="9"/>
  <c r="H110" i="9"/>
  <c r="G110" i="9"/>
  <c r="E110" i="9"/>
  <c r="J109" i="9"/>
  <c r="I109" i="9"/>
  <c r="H109" i="9"/>
  <c r="G109" i="9"/>
  <c r="E109" i="9"/>
  <c r="J108" i="9"/>
  <c r="I108" i="9"/>
  <c r="H108" i="9"/>
  <c r="G108" i="9"/>
  <c r="E108" i="9"/>
  <c r="J107" i="9"/>
  <c r="I107" i="9"/>
  <c r="H107" i="9"/>
  <c r="G107" i="9"/>
  <c r="E107" i="9"/>
  <c r="J106" i="9"/>
  <c r="I106" i="9"/>
  <c r="H106" i="9"/>
  <c r="G106" i="9"/>
  <c r="E106" i="9"/>
  <c r="J105" i="9"/>
  <c r="I105" i="9"/>
  <c r="H105" i="9"/>
  <c r="G105" i="9"/>
  <c r="E105" i="9"/>
  <c r="J104" i="9"/>
  <c r="I104" i="9"/>
  <c r="H104" i="9"/>
  <c r="G104" i="9"/>
  <c r="E104" i="9"/>
  <c r="J103" i="9"/>
  <c r="I103" i="9"/>
  <c r="H103" i="9"/>
  <c r="G103" i="9"/>
  <c r="E103" i="9"/>
  <c r="J102" i="9"/>
  <c r="I102" i="9"/>
  <c r="H102" i="9"/>
  <c r="G102" i="9"/>
  <c r="E102" i="9"/>
  <c r="J101" i="9"/>
  <c r="I101" i="9"/>
  <c r="H101" i="9"/>
  <c r="G101" i="9"/>
  <c r="E101" i="9"/>
  <c r="J100" i="9"/>
  <c r="I100" i="9"/>
  <c r="H100" i="9"/>
  <c r="G100" i="9"/>
  <c r="E100" i="9"/>
  <c r="J99" i="9"/>
  <c r="I99" i="9"/>
  <c r="H99" i="9"/>
  <c r="G99" i="9"/>
  <c r="E99" i="9"/>
  <c r="J98" i="9"/>
  <c r="I98" i="9"/>
  <c r="H98" i="9"/>
  <c r="G98" i="9"/>
  <c r="E98" i="9"/>
  <c r="J97" i="9"/>
  <c r="I97" i="9"/>
  <c r="H97" i="9"/>
  <c r="G97" i="9"/>
  <c r="E97" i="9"/>
  <c r="J96" i="9"/>
  <c r="I96" i="9"/>
  <c r="H96" i="9"/>
  <c r="G96" i="9"/>
  <c r="E96" i="9"/>
  <c r="J95" i="9"/>
  <c r="I95" i="9"/>
  <c r="H95" i="9"/>
  <c r="G95" i="9"/>
  <c r="E95" i="9"/>
  <c r="J94" i="9"/>
  <c r="I94" i="9"/>
  <c r="H94" i="9"/>
  <c r="G94" i="9"/>
  <c r="E94" i="9"/>
  <c r="J93" i="9"/>
  <c r="I93" i="9"/>
  <c r="H93" i="9"/>
  <c r="G93" i="9"/>
  <c r="E93" i="9"/>
  <c r="J92" i="9"/>
  <c r="I92" i="9"/>
  <c r="H92" i="9"/>
  <c r="G92" i="9"/>
  <c r="E92" i="9"/>
  <c r="J91" i="9"/>
  <c r="I91" i="9"/>
  <c r="H91" i="9"/>
  <c r="G91" i="9"/>
  <c r="E91" i="9"/>
  <c r="J90" i="9"/>
  <c r="I90" i="9"/>
  <c r="H90" i="9"/>
  <c r="G90" i="9"/>
  <c r="E90" i="9"/>
  <c r="J89" i="9"/>
  <c r="I89" i="9"/>
  <c r="H89" i="9"/>
  <c r="G89" i="9"/>
  <c r="E89" i="9"/>
  <c r="J88" i="9"/>
  <c r="I88" i="9"/>
  <c r="H88" i="9"/>
  <c r="G88" i="9"/>
  <c r="E88" i="9"/>
  <c r="J87" i="9"/>
  <c r="I87" i="9"/>
  <c r="H87" i="9"/>
  <c r="G87" i="9"/>
  <c r="E87" i="9"/>
  <c r="J86" i="9"/>
  <c r="I86" i="9"/>
  <c r="H86" i="9"/>
  <c r="G86" i="9"/>
  <c r="E86" i="9"/>
  <c r="J85" i="9"/>
  <c r="I85" i="9"/>
  <c r="H85" i="9"/>
  <c r="G85" i="9"/>
  <c r="E85" i="9"/>
  <c r="J84" i="9"/>
  <c r="I84" i="9"/>
  <c r="H84" i="9"/>
  <c r="G84" i="9"/>
  <c r="E84" i="9"/>
  <c r="J83" i="9"/>
  <c r="I83" i="9"/>
  <c r="H83" i="9"/>
  <c r="G83" i="9"/>
  <c r="E83" i="9"/>
  <c r="J82" i="9"/>
  <c r="I82" i="9"/>
  <c r="H82" i="9"/>
  <c r="G82" i="9"/>
  <c r="E82" i="9"/>
  <c r="J81" i="9"/>
  <c r="I81" i="9"/>
  <c r="H81" i="9"/>
  <c r="G81" i="9"/>
  <c r="E81" i="9"/>
  <c r="J80" i="9"/>
  <c r="I80" i="9"/>
  <c r="H80" i="9"/>
  <c r="G80" i="9"/>
  <c r="E80" i="9"/>
  <c r="J79" i="9"/>
  <c r="I79" i="9"/>
  <c r="H79" i="9"/>
  <c r="G79" i="9"/>
  <c r="E79" i="9"/>
  <c r="J78" i="9"/>
  <c r="I78" i="9"/>
  <c r="H78" i="9"/>
  <c r="G78" i="9"/>
  <c r="E78" i="9"/>
  <c r="J77" i="9"/>
  <c r="I77" i="9"/>
  <c r="H77" i="9"/>
  <c r="G77" i="9"/>
  <c r="E77" i="9"/>
  <c r="J76" i="9"/>
  <c r="I76" i="9"/>
  <c r="H76" i="9"/>
  <c r="G76" i="9"/>
  <c r="E76" i="9"/>
  <c r="J75" i="9"/>
  <c r="I75" i="9"/>
  <c r="H75" i="9"/>
  <c r="G75" i="9"/>
  <c r="E75" i="9"/>
  <c r="J74" i="9"/>
  <c r="I74" i="9"/>
  <c r="H74" i="9"/>
  <c r="G74" i="9"/>
  <c r="E74" i="9"/>
  <c r="J73" i="9"/>
  <c r="I73" i="9"/>
  <c r="H73" i="9"/>
  <c r="G73" i="9"/>
  <c r="E73" i="9"/>
  <c r="J72" i="9"/>
  <c r="I72" i="9"/>
  <c r="H72" i="9"/>
  <c r="G72" i="9"/>
  <c r="E72" i="9"/>
  <c r="J71" i="9"/>
  <c r="I71" i="9"/>
  <c r="H71" i="9"/>
  <c r="G71" i="9"/>
  <c r="E71" i="9"/>
  <c r="J70" i="9"/>
  <c r="I70" i="9"/>
  <c r="H70" i="9"/>
  <c r="G70" i="9"/>
  <c r="E70" i="9"/>
  <c r="J69" i="9"/>
  <c r="I69" i="9"/>
  <c r="H69" i="9"/>
  <c r="G69" i="9"/>
  <c r="E69" i="9"/>
  <c r="J68" i="9"/>
  <c r="I68" i="9"/>
  <c r="H68" i="9"/>
  <c r="G68" i="9"/>
  <c r="E68" i="9"/>
  <c r="J67" i="9"/>
  <c r="I67" i="9"/>
  <c r="H67" i="9"/>
  <c r="G67" i="9"/>
  <c r="E67" i="9"/>
  <c r="J66" i="9"/>
  <c r="I66" i="9"/>
  <c r="H66" i="9"/>
  <c r="G66" i="9"/>
  <c r="E66" i="9"/>
  <c r="J65" i="9"/>
  <c r="I65" i="9"/>
  <c r="H65" i="9"/>
  <c r="G65" i="9"/>
  <c r="E65" i="9"/>
  <c r="J64" i="9"/>
  <c r="I64" i="9"/>
  <c r="H64" i="9"/>
  <c r="G64" i="9"/>
  <c r="E64" i="9"/>
  <c r="J63" i="9"/>
  <c r="I63" i="9"/>
  <c r="H63" i="9"/>
  <c r="G63" i="9"/>
  <c r="E63" i="9"/>
  <c r="J62" i="9"/>
  <c r="I62" i="9"/>
  <c r="H62" i="9"/>
  <c r="G62" i="9"/>
  <c r="E62" i="9"/>
  <c r="J61" i="9"/>
  <c r="I61" i="9"/>
  <c r="H61" i="9"/>
  <c r="G61" i="9"/>
  <c r="E61" i="9"/>
  <c r="J60" i="9"/>
  <c r="I60" i="9"/>
  <c r="H60" i="9"/>
  <c r="G60" i="9"/>
  <c r="E60" i="9"/>
  <c r="J59" i="9"/>
  <c r="I59" i="9"/>
  <c r="H59" i="9"/>
  <c r="G59" i="9"/>
  <c r="E59" i="9"/>
  <c r="J58" i="9"/>
  <c r="I58" i="9"/>
  <c r="H58" i="9"/>
  <c r="G58" i="9"/>
  <c r="E58" i="9"/>
  <c r="J57" i="9"/>
  <c r="I57" i="9"/>
  <c r="H57" i="9"/>
  <c r="G57" i="9"/>
  <c r="E57" i="9"/>
  <c r="J56" i="9"/>
  <c r="I56" i="9"/>
  <c r="H56" i="9"/>
  <c r="G56" i="9"/>
  <c r="E56" i="9"/>
  <c r="B56" i="9"/>
  <c r="J55" i="9"/>
  <c r="I55" i="9"/>
  <c r="H55" i="9"/>
  <c r="G55" i="9"/>
  <c r="E55" i="9"/>
  <c r="B55" i="9"/>
  <c r="J54" i="9"/>
  <c r="I54" i="9"/>
  <c r="H54" i="9"/>
  <c r="G54" i="9"/>
  <c r="E54" i="9"/>
  <c r="J53" i="9"/>
  <c r="I53" i="9"/>
  <c r="H53" i="9"/>
  <c r="G53" i="9"/>
  <c r="E53" i="9"/>
  <c r="D53" i="9"/>
  <c r="C53" i="9"/>
  <c r="F53" i="9" s="1"/>
  <c r="B53" i="9"/>
  <c r="B54" i="9" s="1"/>
  <c r="D54" i="9" s="1"/>
  <c r="J52" i="9"/>
  <c r="I52" i="9"/>
  <c r="H52" i="9"/>
  <c r="G52" i="9"/>
  <c r="E52" i="9"/>
  <c r="D52" i="9"/>
  <c r="F52" i="9" s="1"/>
  <c r="C52" i="9"/>
  <c r="B52" i="9"/>
  <c r="F18" i="9"/>
  <c r="L8" i="9"/>
  <c r="L7" i="9"/>
  <c r="L9" i="9" s="1"/>
  <c r="L10" i="9" s="1"/>
  <c r="L6" i="9"/>
  <c r="AG1728" i="8"/>
  <c r="AG1729" i="8" s="1"/>
  <c r="AG1730" i="8" s="1"/>
  <c r="AG1731" i="8" s="1"/>
  <c r="AG1732" i="8" s="1"/>
  <c r="AG1733" i="8" s="1"/>
  <c r="AG1734" i="8" s="1"/>
  <c r="AG1735" i="8" s="1"/>
  <c r="AG1736" i="8" s="1"/>
  <c r="AG1737" i="8" s="1"/>
  <c r="AG1738" i="8" s="1"/>
  <c r="AG1739" i="8" s="1"/>
  <c r="AG1740" i="8" s="1"/>
  <c r="AG1741" i="8" s="1"/>
  <c r="AG1742" i="8" s="1"/>
  <c r="AG1743" i="8" s="1"/>
  <c r="AG1744" i="8" s="1"/>
  <c r="AG1745" i="8" s="1"/>
  <c r="AG1746" i="8" s="1"/>
  <c r="AG1747" i="8" s="1"/>
  <c r="AG1748" i="8" s="1"/>
  <c r="AG1749" i="8" s="1"/>
  <c r="AG1750" i="8" s="1"/>
  <c r="AG1751" i="8" s="1"/>
  <c r="R1728" i="8"/>
  <c r="R1729" i="8" s="1"/>
  <c r="R1730" i="8" s="1"/>
  <c r="R1731" i="8" s="1"/>
  <c r="R1732" i="8" s="1"/>
  <c r="R1733" i="8" s="1"/>
  <c r="R1734" i="8" s="1"/>
  <c r="R1735" i="8" s="1"/>
  <c r="R1736" i="8" s="1"/>
  <c r="R1737" i="8" s="1"/>
  <c r="R1738" i="8" s="1"/>
  <c r="R1739" i="8" s="1"/>
  <c r="R1740" i="8" s="1"/>
  <c r="R1741" i="8" s="1"/>
  <c r="R1742" i="8" s="1"/>
  <c r="R1743" i="8" s="1"/>
  <c r="R1744" i="8" s="1"/>
  <c r="R1745" i="8" s="1"/>
  <c r="R1746" i="8" s="1"/>
  <c r="R1747" i="8" s="1"/>
  <c r="R1748" i="8" s="1"/>
  <c r="R1749" i="8" s="1"/>
  <c r="R1750" i="8" s="1"/>
  <c r="R1751" i="8" s="1"/>
  <c r="AK1716" i="8"/>
  <c r="AK1717" i="8" s="1"/>
  <c r="AK1718" i="8" s="1"/>
  <c r="AK1719" i="8" s="1"/>
  <c r="AK1720" i="8" s="1"/>
  <c r="AK1721" i="8" s="1"/>
  <c r="AK1722" i="8" s="1"/>
  <c r="AK1723" i="8" s="1"/>
  <c r="AK1724" i="8" s="1"/>
  <c r="AK1725" i="8" s="1"/>
  <c r="AK1726" i="8" s="1"/>
  <c r="AK1727" i="8" s="1"/>
  <c r="AK1728" i="8" s="1"/>
  <c r="AK1729" i="8" s="1"/>
  <c r="AK1730" i="8" s="1"/>
  <c r="AK1731" i="8" s="1"/>
  <c r="AK1732" i="8" s="1"/>
  <c r="AK1733" i="8" s="1"/>
  <c r="AK1734" i="8" s="1"/>
  <c r="AK1735" i="8" s="1"/>
  <c r="AK1736" i="8" s="1"/>
  <c r="AK1737" i="8" s="1"/>
  <c r="AK1738" i="8" s="1"/>
  <c r="AK1739" i="8" s="1"/>
  <c r="AK1740" i="8" s="1"/>
  <c r="AK1741" i="8" s="1"/>
  <c r="AK1742" i="8" s="1"/>
  <c r="AK1743" i="8" s="1"/>
  <c r="AK1744" i="8" s="1"/>
  <c r="AK1745" i="8" s="1"/>
  <c r="AK1746" i="8" s="1"/>
  <c r="AK1747" i="8" s="1"/>
  <c r="AK1748" i="8" s="1"/>
  <c r="AK1749" i="8" s="1"/>
  <c r="AK1750" i="8" s="1"/>
  <c r="AK1751" i="8" s="1"/>
  <c r="E1634" i="8" s="1" a="1"/>
  <c r="AG1713" i="8"/>
  <c r="AG1714" i="8" s="1"/>
  <c r="AG1715" i="8" s="1"/>
  <c r="AG1716" i="8" s="1"/>
  <c r="AG1717" i="8" s="1"/>
  <c r="AG1718" i="8" s="1"/>
  <c r="AG1719" i="8" s="1"/>
  <c r="AG1720" i="8" s="1"/>
  <c r="AG1721" i="8" s="1"/>
  <c r="AG1722" i="8" s="1"/>
  <c r="AG1723" i="8" s="1"/>
  <c r="AG1724" i="8" s="1"/>
  <c r="AG1725" i="8" s="1"/>
  <c r="AG1726" i="8" s="1"/>
  <c r="AG1727" i="8" s="1"/>
  <c r="M1710" i="8"/>
  <c r="M1711" i="8" s="1"/>
  <c r="M1712" i="8" s="1"/>
  <c r="M1713" i="8" s="1"/>
  <c r="M1714" i="8" s="1"/>
  <c r="M1715" i="8" s="1"/>
  <c r="M1716" i="8" s="1"/>
  <c r="M1717" i="8" s="1"/>
  <c r="M1718" i="8" s="1"/>
  <c r="M1719" i="8" s="1"/>
  <c r="M1720" i="8" s="1"/>
  <c r="M1721" i="8" s="1"/>
  <c r="M1722" i="8" s="1"/>
  <c r="M1723" i="8" s="1"/>
  <c r="M1724" i="8" s="1"/>
  <c r="M1725" i="8" s="1"/>
  <c r="M1726" i="8" s="1"/>
  <c r="M1727" i="8" s="1"/>
  <c r="M1728" i="8" s="1"/>
  <c r="M1729" i="8" s="1"/>
  <c r="M1730" i="8" s="1"/>
  <c r="M1731" i="8" s="1"/>
  <c r="M1732" i="8" s="1"/>
  <c r="M1733" i="8" s="1"/>
  <c r="M1734" i="8" s="1"/>
  <c r="M1735" i="8" s="1"/>
  <c r="M1736" i="8" s="1"/>
  <c r="M1737" i="8" s="1"/>
  <c r="M1738" i="8" s="1"/>
  <c r="M1739" i="8" s="1"/>
  <c r="M1740" i="8" s="1"/>
  <c r="M1741" i="8" s="1"/>
  <c r="M1742" i="8" s="1"/>
  <c r="M1743" i="8" s="1"/>
  <c r="M1744" i="8" s="1"/>
  <c r="M1745" i="8" s="1"/>
  <c r="M1746" i="8" s="1"/>
  <c r="M1747" i="8" s="1"/>
  <c r="M1748" i="8" s="1"/>
  <c r="M1749" i="8" s="1"/>
  <c r="M1750" i="8" s="1"/>
  <c r="M1751" i="8" s="1"/>
  <c r="AK1707" i="8"/>
  <c r="AK1708" i="8" s="1"/>
  <c r="AK1709" i="8" s="1"/>
  <c r="AK1710" i="8" s="1"/>
  <c r="AK1711" i="8" s="1"/>
  <c r="AK1712" i="8" s="1"/>
  <c r="AK1713" i="8" s="1"/>
  <c r="AK1714" i="8" s="1"/>
  <c r="AK1715" i="8" s="1"/>
  <c r="AH1707" i="8"/>
  <c r="AH1708" i="8" s="1"/>
  <c r="AH1709" i="8" s="1"/>
  <c r="AH1710" i="8" s="1"/>
  <c r="AH1711" i="8" s="1"/>
  <c r="AH1712" i="8" s="1"/>
  <c r="AH1713" i="8" s="1"/>
  <c r="AH1714" i="8" s="1"/>
  <c r="AH1715" i="8" s="1"/>
  <c r="AH1716" i="8" s="1"/>
  <c r="AH1717" i="8" s="1"/>
  <c r="AH1718" i="8" s="1"/>
  <c r="AH1719" i="8" s="1"/>
  <c r="AH1720" i="8" s="1"/>
  <c r="AH1721" i="8" s="1"/>
  <c r="AH1722" i="8" s="1"/>
  <c r="AH1723" i="8" s="1"/>
  <c r="AH1724" i="8" s="1"/>
  <c r="AH1725" i="8" s="1"/>
  <c r="AH1726" i="8" s="1"/>
  <c r="AH1727" i="8" s="1"/>
  <c r="AH1728" i="8" s="1"/>
  <c r="AH1729" i="8" s="1"/>
  <c r="AH1730" i="8" s="1"/>
  <c r="AH1731" i="8" s="1"/>
  <c r="AH1732" i="8" s="1"/>
  <c r="AH1733" i="8" s="1"/>
  <c r="AH1734" i="8" s="1"/>
  <c r="AH1735" i="8" s="1"/>
  <c r="AH1736" i="8" s="1"/>
  <c r="AH1737" i="8" s="1"/>
  <c r="AH1738" i="8" s="1"/>
  <c r="AH1739" i="8" s="1"/>
  <c r="AH1740" i="8" s="1"/>
  <c r="AH1741" i="8" s="1"/>
  <c r="AH1742" i="8" s="1"/>
  <c r="AH1743" i="8" s="1"/>
  <c r="AH1744" i="8" s="1"/>
  <c r="AH1745" i="8" s="1"/>
  <c r="AH1746" i="8" s="1"/>
  <c r="AH1747" i="8" s="1"/>
  <c r="AH1748" i="8" s="1"/>
  <c r="AH1749" i="8" s="1"/>
  <c r="AH1750" i="8" s="1"/>
  <c r="AH1751" i="8" s="1"/>
  <c r="AG1706" i="8"/>
  <c r="AG1707" i="8" s="1"/>
  <c r="AG1708" i="8" s="1"/>
  <c r="AG1709" i="8" s="1"/>
  <c r="AG1710" i="8" s="1"/>
  <c r="AG1711" i="8" s="1"/>
  <c r="AG1712" i="8" s="1"/>
  <c r="AB1706" i="8"/>
  <c r="AB1707" i="8" s="1"/>
  <c r="AB1708" i="8" s="1"/>
  <c r="AB1709" i="8" s="1"/>
  <c r="AB1710" i="8" s="1"/>
  <c r="AB1711" i="8" s="1"/>
  <c r="AB1712" i="8" s="1"/>
  <c r="AB1713" i="8" s="1"/>
  <c r="AB1714" i="8" s="1"/>
  <c r="AB1715" i="8" s="1"/>
  <c r="AB1716" i="8" s="1"/>
  <c r="AB1717" i="8" s="1"/>
  <c r="AB1718" i="8" s="1"/>
  <c r="AB1719" i="8" s="1"/>
  <c r="AB1720" i="8" s="1"/>
  <c r="AB1721" i="8" s="1"/>
  <c r="AB1722" i="8" s="1"/>
  <c r="AB1723" i="8" s="1"/>
  <c r="AB1724" i="8" s="1"/>
  <c r="AB1725" i="8" s="1"/>
  <c r="AB1726" i="8" s="1"/>
  <c r="AB1727" i="8" s="1"/>
  <c r="AB1728" i="8" s="1"/>
  <c r="AB1729" i="8" s="1"/>
  <c r="AB1730" i="8" s="1"/>
  <c r="AB1731" i="8" s="1"/>
  <c r="AB1732" i="8" s="1"/>
  <c r="AB1733" i="8" s="1"/>
  <c r="AB1734" i="8" s="1"/>
  <c r="AB1735" i="8" s="1"/>
  <c r="AB1736" i="8" s="1"/>
  <c r="AB1737" i="8" s="1"/>
  <c r="AB1738" i="8" s="1"/>
  <c r="AB1739" i="8" s="1"/>
  <c r="AB1740" i="8" s="1"/>
  <c r="AB1741" i="8" s="1"/>
  <c r="AB1742" i="8" s="1"/>
  <c r="AB1743" i="8" s="1"/>
  <c r="AB1744" i="8" s="1"/>
  <c r="AB1745" i="8" s="1"/>
  <c r="AB1746" i="8" s="1"/>
  <c r="AB1747" i="8" s="1"/>
  <c r="AB1748" i="8" s="1"/>
  <c r="AB1749" i="8" s="1"/>
  <c r="AB1750" i="8" s="1"/>
  <c r="AB1751" i="8" s="1"/>
  <c r="P1706" i="8"/>
  <c r="P1707" i="8" s="1"/>
  <c r="P1708" i="8" s="1"/>
  <c r="P1709" i="8" s="1"/>
  <c r="P1710" i="8" s="1"/>
  <c r="P1711" i="8" s="1"/>
  <c r="P1712" i="8" s="1"/>
  <c r="P1713" i="8" s="1"/>
  <c r="P1714" i="8" s="1"/>
  <c r="P1715" i="8" s="1"/>
  <c r="P1716" i="8" s="1"/>
  <c r="P1717" i="8" s="1"/>
  <c r="P1718" i="8" s="1"/>
  <c r="P1719" i="8" s="1"/>
  <c r="P1720" i="8" s="1"/>
  <c r="P1721" i="8" s="1"/>
  <c r="P1722" i="8" s="1"/>
  <c r="P1723" i="8" s="1"/>
  <c r="P1724" i="8" s="1"/>
  <c r="P1725" i="8" s="1"/>
  <c r="P1726" i="8" s="1"/>
  <c r="P1727" i="8" s="1"/>
  <c r="P1728" i="8" s="1"/>
  <c r="P1729" i="8" s="1"/>
  <c r="P1730" i="8" s="1"/>
  <c r="P1731" i="8" s="1"/>
  <c r="P1732" i="8" s="1"/>
  <c r="P1733" i="8" s="1"/>
  <c r="P1734" i="8" s="1"/>
  <c r="P1735" i="8" s="1"/>
  <c r="P1736" i="8" s="1"/>
  <c r="P1737" i="8" s="1"/>
  <c r="P1738" i="8" s="1"/>
  <c r="P1739" i="8" s="1"/>
  <c r="P1740" i="8" s="1"/>
  <c r="P1741" i="8" s="1"/>
  <c r="P1742" i="8" s="1"/>
  <c r="P1743" i="8" s="1"/>
  <c r="P1744" i="8" s="1"/>
  <c r="P1745" i="8" s="1"/>
  <c r="P1746" i="8" s="1"/>
  <c r="P1747" i="8" s="1"/>
  <c r="P1748" i="8" s="1"/>
  <c r="P1749" i="8" s="1"/>
  <c r="P1750" i="8" s="1"/>
  <c r="P1751" i="8" s="1"/>
  <c r="N1706" i="8"/>
  <c r="N1707" i="8" s="1"/>
  <c r="N1708" i="8" s="1"/>
  <c r="N1709" i="8" s="1"/>
  <c r="N1710" i="8" s="1"/>
  <c r="N1711" i="8" s="1"/>
  <c r="N1712" i="8" s="1"/>
  <c r="N1713" i="8" s="1"/>
  <c r="N1714" i="8" s="1"/>
  <c r="N1715" i="8" s="1"/>
  <c r="N1716" i="8" s="1"/>
  <c r="N1717" i="8" s="1"/>
  <c r="N1718" i="8" s="1"/>
  <c r="N1719" i="8" s="1"/>
  <c r="N1720" i="8" s="1"/>
  <c r="N1721" i="8" s="1"/>
  <c r="N1722" i="8" s="1"/>
  <c r="N1723" i="8" s="1"/>
  <c r="N1724" i="8" s="1"/>
  <c r="N1725" i="8" s="1"/>
  <c r="N1726" i="8" s="1"/>
  <c r="N1727" i="8" s="1"/>
  <c r="N1728" i="8" s="1"/>
  <c r="N1729" i="8" s="1"/>
  <c r="N1730" i="8" s="1"/>
  <c r="N1731" i="8" s="1"/>
  <c r="N1732" i="8" s="1"/>
  <c r="N1733" i="8" s="1"/>
  <c r="N1734" i="8" s="1"/>
  <c r="N1735" i="8" s="1"/>
  <c r="N1736" i="8" s="1"/>
  <c r="N1737" i="8" s="1"/>
  <c r="N1738" i="8" s="1"/>
  <c r="N1739" i="8" s="1"/>
  <c r="N1740" i="8" s="1"/>
  <c r="N1741" i="8" s="1"/>
  <c r="N1742" i="8" s="1"/>
  <c r="N1743" i="8" s="1"/>
  <c r="N1744" i="8" s="1"/>
  <c r="N1745" i="8" s="1"/>
  <c r="N1746" i="8" s="1"/>
  <c r="N1747" i="8" s="1"/>
  <c r="N1748" i="8" s="1"/>
  <c r="N1749" i="8" s="1"/>
  <c r="N1750" i="8" s="1"/>
  <c r="N1751" i="8" s="1"/>
  <c r="AK1705" i="8"/>
  <c r="AK1706" i="8" s="1"/>
  <c r="AA1705" i="8"/>
  <c r="AA1706" i="8" s="1"/>
  <c r="AA1707" i="8" s="1"/>
  <c r="AA1708" i="8" s="1"/>
  <c r="AA1709" i="8" s="1"/>
  <c r="AA1710" i="8" s="1"/>
  <c r="AA1711" i="8" s="1"/>
  <c r="AA1712" i="8" s="1"/>
  <c r="AA1713" i="8" s="1"/>
  <c r="AA1714" i="8" s="1"/>
  <c r="AA1715" i="8" s="1"/>
  <c r="AA1716" i="8" s="1"/>
  <c r="AA1717" i="8" s="1"/>
  <c r="AA1718" i="8" s="1"/>
  <c r="AA1719" i="8" s="1"/>
  <c r="AA1720" i="8" s="1"/>
  <c r="AA1721" i="8" s="1"/>
  <c r="AA1722" i="8" s="1"/>
  <c r="AA1723" i="8" s="1"/>
  <c r="AA1724" i="8" s="1"/>
  <c r="AA1725" i="8" s="1"/>
  <c r="AA1726" i="8" s="1"/>
  <c r="AA1727" i="8" s="1"/>
  <c r="AA1728" i="8" s="1"/>
  <c r="AA1729" i="8" s="1"/>
  <c r="AA1730" i="8" s="1"/>
  <c r="AA1731" i="8" s="1"/>
  <c r="AA1732" i="8" s="1"/>
  <c r="AA1733" i="8" s="1"/>
  <c r="AA1734" i="8" s="1"/>
  <c r="AA1735" i="8" s="1"/>
  <c r="AA1736" i="8" s="1"/>
  <c r="AA1737" i="8" s="1"/>
  <c r="AA1738" i="8" s="1"/>
  <c r="AA1739" i="8" s="1"/>
  <c r="AA1740" i="8" s="1"/>
  <c r="AA1741" i="8" s="1"/>
  <c r="AA1742" i="8" s="1"/>
  <c r="AA1743" i="8" s="1"/>
  <c r="AA1744" i="8" s="1"/>
  <c r="AA1745" i="8" s="1"/>
  <c r="AA1746" i="8" s="1"/>
  <c r="AA1747" i="8" s="1"/>
  <c r="AA1748" i="8" s="1"/>
  <c r="AA1749" i="8" s="1"/>
  <c r="AA1750" i="8" s="1"/>
  <c r="AA1751" i="8" s="1"/>
  <c r="S1705" i="8"/>
  <c r="S1706" i="8" s="1"/>
  <c r="S1707" i="8" s="1"/>
  <c r="S1708" i="8" s="1"/>
  <c r="S1709" i="8" s="1"/>
  <c r="S1710" i="8" s="1"/>
  <c r="S1711" i="8" s="1"/>
  <c r="S1712" i="8" s="1"/>
  <c r="S1713" i="8" s="1"/>
  <c r="S1714" i="8" s="1"/>
  <c r="S1715" i="8" s="1"/>
  <c r="S1716" i="8" s="1"/>
  <c r="S1717" i="8" s="1"/>
  <c r="S1718" i="8" s="1"/>
  <c r="S1719" i="8" s="1"/>
  <c r="S1720" i="8" s="1"/>
  <c r="S1721" i="8" s="1"/>
  <c r="S1722" i="8" s="1"/>
  <c r="S1723" i="8" s="1"/>
  <c r="S1724" i="8" s="1"/>
  <c r="S1725" i="8" s="1"/>
  <c r="S1726" i="8" s="1"/>
  <c r="S1727" i="8" s="1"/>
  <c r="S1728" i="8" s="1"/>
  <c r="S1729" i="8" s="1"/>
  <c r="S1730" i="8" s="1"/>
  <c r="S1731" i="8" s="1"/>
  <c r="S1732" i="8" s="1"/>
  <c r="S1733" i="8" s="1"/>
  <c r="S1734" i="8" s="1"/>
  <c r="S1735" i="8" s="1"/>
  <c r="S1736" i="8" s="1"/>
  <c r="S1737" i="8" s="1"/>
  <c r="S1738" i="8" s="1"/>
  <c r="S1739" i="8" s="1"/>
  <c r="S1740" i="8" s="1"/>
  <c r="S1741" i="8" s="1"/>
  <c r="S1742" i="8" s="1"/>
  <c r="S1743" i="8" s="1"/>
  <c r="S1744" i="8" s="1"/>
  <c r="S1745" i="8" s="1"/>
  <c r="S1746" i="8" s="1"/>
  <c r="S1747" i="8" s="1"/>
  <c r="S1748" i="8" s="1"/>
  <c r="S1749" i="8" s="1"/>
  <c r="S1750" i="8" s="1"/>
  <c r="S1751" i="8" s="1"/>
  <c r="R1705" i="8"/>
  <c r="R1706" i="8" s="1"/>
  <c r="R1707" i="8" s="1"/>
  <c r="R1708" i="8" s="1"/>
  <c r="R1709" i="8" s="1"/>
  <c r="R1710" i="8" s="1"/>
  <c r="R1711" i="8" s="1"/>
  <c r="R1712" i="8" s="1"/>
  <c r="R1713" i="8" s="1"/>
  <c r="R1714" i="8" s="1"/>
  <c r="R1715" i="8" s="1"/>
  <c r="R1716" i="8" s="1"/>
  <c r="R1717" i="8" s="1"/>
  <c r="R1718" i="8" s="1"/>
  <c r="R1719" i="8" s="1"/>
  <c r="R1720" i="8" s="1"/>
  <c r="R1721" i="8" s="1"/>
  <c r="R1722" i="8" s="1"/>
  <c r="R1723" i="8" s="1"/>
  <c r="R1724" i="8" s="1"/>
  <c r="R1725" i="8" s="1"/>
  <c r="R1726" i="8" s="1"/>
  <c r="R1727" i="8" s="1"/>
  <c r="J1705" i="8"/>
  <c r="J1706" i="8" s="1"/>
  <c r="J1707" i="8" s="1"/>
  <c r="J1708" i="8" s="1"/>
  <c r="J1709" i="8" s="1"/>
  <c r="J1710" i="8" s="1"/>
  <c r="J1711" i="8" s="1"/>
  <c r="J1712" i="8" s="1"/>
  <c r="J1713" i="8" s="1"/>
  <c r="J1714" i="8" s="1"/>
  <c r="J1715" i="8" s="1"/>
  <c r="J1716" i="8" s="1"/>
  <c r="J1717" i="8" s="1"/>
  <c r="J1718" i="8" s="1"/>
  <c r="J1719" i="8" s="1"/>
  <c r="J1720" i="8" s="1"/>
  <c r="J1721" i="8" s="1"/>
  <c r="J1722" i="8" s="1"/>
  <c r="J1723" i="8" s="1"/>
  <c r="J1724" i="8" s="1"/>
  <c r="J1725" i="8" s="1"/>
  <c r="J1726" i="8" s="1"/>
  <c r="J1727" i="8" s="1"/>
  <c r="J1728" i="8" s="1"/>
  <c r="J1729" i="8" s="1"/>
  <c r="J1730" i="8" s="1"/>
  <c r="J1731" i="8" s="1"/>
  <c r="J1732" i="8" s="1"/>
  <c r="J1733" i="8" s="1"/>
  <c r="J1734" i="8" s="1"/>
  <c r="J1735" i="8" s="1"/>
  <c r="J1736" i="8" s="1"/>
  <c r="J1737" i="8" s="1"/>
  <c r="J1738" i="8" s="1"/>
  <c r="J1739" i="8" s="1"/>
  <c r="J1740" i="8" s="1"/>
  <c r="J1741" i="8" s="1"/>
  <c r="J1742" i="8" s="1"/>
  <c r="J1743" i="8" s="1"/>
  <c r="J1744" i="8" s="1"/>
  <c r="J1745" i="8" s="1"/>
  <c r="J1746" i="8" s="1"/>
  <c r="J1747" i="8" s="1"/>
  <c r="J1748" i="8" s="1"/>
  <c r="J1749" i="8" s="1"/>
  <c r="J1750" i="8" s="1"/>
  <c r="J1751" i="8" s="1"/>
  <c r="AA1704" i="8"/>
  <c r="Z1704" i="8"/>
  <c r="Z1705" i="8" s="1"/>
  <c r="Z1706" i="8" s="1"/>
  <c r="Z1707" i="8" s="1"/>
  <c r="Z1708" i="8" s="1"/>
  <c r="Z1709" i="8" s="1"/>
  <c r="Z1710" i="8" s="1"/>
  <c r="Z1711" i="8" s="1"/>
  <c r="Z1712" i="8" s="1"/>
  <c r="Z1713" i="8" s="1"/>
  <c r="Z1714" i="8" s="1"/>
  <c r="Z1715" i="8" s="1"/>
  <c r="Z1716" i="8" s="1"/>
  <c r="Z1717" i="8" s="1"/>
  <c r="Z1718" i="8" s="1"/>
  <c r="Z1719" i="8" s="1"/>
  <c r="Z1720" i="8" s="1"/>
  <c r="Z1721" i="8" s="1"/>
  <c r="Z1722" i="8" s="1"/>
  <c r="Z1723" i="8" s="1"/>
  <c r="Z1724" i="8" s="1"/>
  <c r="Z1725" i="8" s="1"/>
  <c r="Z1726" i="8" s="1"/>
  <c r="Z1727" i="8" s="1"/>
  <c r="Z1728" i="8" s="1"/>
  <c r="Z1729" i="8" s="1"/>
  <c r="Z1730" i="8" s="1"/>
  <c r="Z1731" i="8" s="1"/>
  <c r="Z1732" i="8" s="1"/>
  <c r="Z1733" i="8" s="1"/>
  <c r="Z1734" i="8" s="1"/>
  <c r="Z1735" i="8" s="1"/>
  <c r="Z1736" i="8" s="1"/>
  <c r="Z1737" i="8" s="1"/>
  <c r="Z1738" i="8" s="1"/>
  <c r="Z1739" i="8" s="1"/>
  <c r="Z1740" i="8" s="1"/>
  <c r="Z1741" i="8" s="1"/>
  <c r="Z1742" i="8" s="1"/>
  <c r="Z1743" i="8" s="1"/>
  <c r="Z1744" i="8" s="1"/>
  <c r="Z1745" i="8" s="1"/>
  <c r="Z1746" i="8" s="1"/>
  <c r="Z1747" i="8" s="1"/>
  <c r="Z1748" i="8" s="1"/>
  <c r="Z1749" i="8" s="1"/>
  <c r="Z1750" i="8" s="1"/>
  <c r="Z1751" i="8" s="1"/>
  <c r="AK1703" i="8"/>
  <c r="AK1704" i="8" s="1"/>
  <c r="AE1703" i="8"/>
  <c r="AE1704" i="8" s="1"/>
  <c r="AE1705" i="8" s="1"/>
  <c r="AE1706" i="8" s="1"/>
  <c r="AE1707" i="8" s="1"/>
  <c r="AE1708" i="8" s="1"/>
  <c r="AE1709" i="8" s="1"/>
  <c r="AE1710" i="8" s="1"/>
  <c r="AE1711" i="8" s="1"/>
  <c r="AE1712" i="8" s="1"/>
  <c r="AE1713" i="8" s="1"/>
  <c r="AE1714" i="8" s="1"/>
  <c r="AE1715" i="8" s="1"/>
  <c r="AE1716" i="8" s="1"/>
  <c r="AE1717" i="8" s="1"/>
  <c r="AE1718" i="8" s="1"/>
  <c r="AE1719" i="8" s="1"/>
  <c r="AE1720" i="8" s="1"/>
  <c r="AE1721" i="8" s="1"/>
  <c r="AE1722" i="8" s="1"/>
  <c r="AE1723" i="8" s="1"/>
  <c r="AE1724" i="8" s="1"/>
  <c r="AE1725" i="8" s="1"/>
  <c r="AE1726" i="8" s="1"/>
  <c r="AE1727" i="8" s="1"/>
  <c r="AE1728" i="8" s="1"/>
  <c r="AE1729" i="8" s="1"/>
  <c r="AE1730" i="8" s="1"/>
  <c r="AE1731" i="8" s="1"/>
  <c r="AE1732" i="8" s="1"/>
  <c r="AE1733" i="8" s="1"/>
  <c r="AE1734" i="8" s="1"/>
  <c r="AE1735" i="8" s="1"/>
  <c r="AE1736" i="8" s="1"/>
  <c r="AE1737" i="8" s="1"/>
  <c r="AE1738" i="8" s="1"/>
  <c r="AE1739" i="8" s="1"/>
  <c r="AE1740" i="8" s="1"/>
  <c r="AE1741" i="8" s="1"/>
  <c r="AE1742" i="8" s="1"/>
  <c r="AE1743" i="8" s="1"/>
  <c r="AE1744" i="8" s="1"/>
  <c r="AE1745" i="8" s="1"/>
  <c r="AE1746" i="8" s="1"/>
  <c r="AE1747" i="8" s="1"/>
  <c r="AE1748" i="8" s="1"/>
  <c r="AE1749" i="8" s="1"/>
  <c r="AE1750" i="8" s="1"/>
  <c r="AE1751" i="8" s="1"/>
  <c r="R1703" i="8"/>
  <c r="R1704" i="8" s="1"/>
  <c r="P1703" i="8"/>
  <c r="P1704" i="8" s="1"/>
  <c r="P1705" i="8" s="1"/>
  <c r="O1703" i="8"/>
  <c r="O1704" i="8" s="1"/>
  <c r="O1705" i="8" s="1"/>
  <c r="O1706" i="8" s="1"/>
  <c r="O1707" i="8" s="1"/>
  <c r="O1708" i="8" s="1"/>
  <c r="O1709" i="8" s="1"/>
  <c r="O1710" i="8" s="1"/>
  <c r="O1711" i="8" s="1"/>
  <c r="O1712" i="8" s="1"/>
  <c r="O1713" i="8" s="1"/>
  <c r="O1714" i="8" s="1"/>
  <c r="O1715" i="8" s="1"/>
  <c r="O1716" i="8" s="1"/>
  <c r="O1717" i="8" s="1"/>
  <c r="O1718" i="8" s="1"/>
  <c r="O1719" i="8" s="1"/>
  <c r="O1720" i="8" s="1"/>
  <c r="O1721" i="8" s="1"/>
  <c r="O1722" i="8" s="1"/>
  <c r="O1723" i="8" s="1"/>
  <c r="O1724" i="8" s="1"/>
  <c r="O1725" i="8" s="1"/>
  <c r="O1726" i="8" s="1"/>
  <c r="O1727" i="8" s="1"/>
  <c r="O1728" i="8" s="1"/>
  <c r="O1729" i="8" s="1"/>
  <c r="O1730" i="8" s="1"/>
  <c r="O1731" i="8" s="1"/>
  <c r="O1732" i="8" s="1"/>
  <c r="O1733" i="8" s="1"/>
  <c r="O1734" i="8" s="1"/>
  <c r="O1735" i="8" s="1"/>
  <c r="O1736" i="8" s="1"/>
  <c r="O1737" i="8" s="1"/>
  <c r="O1738" i="8" s="1"/>
  <c r="O1739" i="8" s="1"/>
  <c r="O1740" i="8" s="1"/>
  <c r="O1741" i="8" s="1"/>
  <c r="O1742" i="8" s="1"/>
  <c r="O1743" i="8" s="1"/>
  <c r="O1744" i="8" s="1"/>
  <c r="O1745" i="8" s="1"/>
  <c r="O1746" i="8" s="1"/>
  <c r="O1747" i="8" s="1"/>
  <c r="O1748" i="8" s="1"/>
  <c r="O1749" i="8" s="1"/>
  <c r="O1750" i="8" s="1"/>
  <c r="O1751" i="8" s="1"/>
  <c r="E1703" i="8"/>
  <c r="E1704" i="8" s="1"/>
  <c r="E1705" i="8" s="1"/>
  <c r="E1706" i="8" s="1"/>
  <c r="E1707" i="8" s="1"/>
  <c r="E1708" i="8" s="1"/>
  <c r="E1709" i="8" s="1"/>
  <c r="E1710" i="8" s="1"/>
  <c r="E1711" i="8" s="1"/>
  <c r="E1712" i="8" s="1"/>
  <c r="E1713" i="8" s="1"/>
  <c r="E1714" i="8" s="1"/>
  <c r="E1715" i="8" s="1"/>
  <c r="E1716" i="8" s="1"/>
  <c r="E1717" i="8" s="1"/>
  <c r="E1718" i="8" s="1"/>
  <c r="E1719" i="8" s="1"/>
  <c r="E1720" i="8" s="1"/>
  <c r="E1721" i="8" s="1"/>
  <c r="E1722" i="8" s="1"/>
  <c r="E1723" i="8" s="1"/>
  <c r="E1724" i="8" s="1"/>
  <c r="E1725" i="8" s="1"/>
  <c r="E1726" i="8" s="1"/>
  <c r="E1727" i="8" s="1"/>
  <c r="E1728" i="8" s="1"/>
  <c r="E1729" i="8" s="1"/>
  <c r="E1730" i="8" s="1"/>
  <c r="E1731" i="8" s="1"/>
  <c r="E1732" i="8" s="1"/>
  <c r="E1733" i="8" s="1"/>
  <c r="E1734" i="8" s="1"/>
  <c r="E1735" i="8" s="1"/>
  <c r="E1736" i="8" s="1"/>
  <c r="E1737" i="8" s="1"/>
  <c r="E1738" i="8" s="1"/>
  <c r="E1739" i="8" s="1"/>
  <c r="E1740" i="8" s="1"/>
  <c r="E1741" i="8" s="1"/>
  <c r="E1742" i="8" s="1"/>
  <c r="E1743" i="8" s="1"/>
  <c r="E1744" i="8" s="1"/>
  <c r="E1745" i="8" s="1"/>
  <c r="E1746" i="8" s="1"/>
  <c r="E1747" i="8" s="1"/>
  <c r="E1748" i="8" s="1"/>
  <c r="E1749" i="8" s="1"/>
  <c r="E1750" i="8" s="1"/>
  <c r="E1751" i="8" s="1"/>
  <c r="D1703" i="8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AJ1702" i="8"/>
  <c r="AJ1703" i="8" s="1"/>
  <c r="AJ1704" i="8" s="1"/>
  <c r="AJ1705" i="8" s="1"/>
  <c r="AJ1706" i="8" s="1"/>
  <c r="AJ1707" i="8" s="1"/>
  <c r="AJ1708" i="8" s="1"/>
  <c r="AJ1709" i="8" s="1"/>
  <c r="AJ1710" i="8" s="1"/>
  <c r="AJ1711" i="8" s="1"/>
  <c r="AJ1712" i="8" s="1"/>
  <c r="AJ1713" i="8" s="1"/>
  <c r="AJ1714" i="8" s="1"/>
  <c r="AJ1715" i="8" s="1"/>
  <c r="AJ1716" i="8" s="1"/>
  <c r="AJ1717" i="8" s="1"/>
  <c r="AJ1718" i="8" s="1"/>
  <c r="AJ1719" i="8" s="1"/>
  <c r="AJ1720" i="8" s="1"/>
  <c r="AJ1721" i="8" s="1"/>
  <c r="AJ1722" i="8" s="1"/>
  <c r="AJ1723" i="8" s="1"/>
  <c r="AJ1724" i="8" s="1"/>
  <c r="AJ1725" i="8" s="1"/>
  <c r="AJ1726" i="8" s="1"/>
  <c r="AJ1727" i="8" s="1"/>
  <c r="AJ1728" i="8" s="1"/>
  <c r="AJ1729" i="8" s="1"/>
  <c r="AJ1730" i="8" s="1"/>
  <c r="AJ1731" i="8" s="1"/>
  <c r="AJ1732" i="8" s="1"/>
  <c r="AJ1733" i="8" s="1"/>
  <c r="AJ1734" i="8" s="1"/>
  <c r="AJ1735" i="8" s="1"/>
  <c r="AJ1736" i="8" s="1"/>
  <c r="AJ1737" i="8" s="1"/>
  <c r="AJ1738" i="8" s="1"/>
  <c r="AJ1739" i="8" s="1"/>
  <c r="AJ1740" i="8" s="1"/>
  <c r="AJ1741" i="8" s="1"/>
  <c r="AJ1742" i="8" s="1"/>
  <c r="AJ1743" i="8" s="1"/>
  <c r="AJ1744" i="8" s="1"/>
  <c r="AJ1745" i="8" s="1"/>
  <c r="AJ1746" i="8" s="1"/>
  <c r="AJ1747" i="8" s="1"/>
  <c r="AJ1748" i="8" s="1"/>
  <c r="AJ1749" i="8" s="1"/>
  <c r="AJ1750" i="8" s="1"/>
  <c r="AJ1751" i="8" s="1"/>
  <c r="AI1702" i="8"/>
  <c r="AI1703" i="8" s="1"/>
  <c r="AI1704" i="8" s="1"/>
  <c r="AI1705" i="8" s="1"/>
  <c r="AI1706" i="8" s="1"/>
  <c r="AI1707" i="8" s="1"/>
  <c r="AI1708" i="8" s="1"/>
  <c r="AI1709" i="8" s="1"/>
  <c r="AI1710" i="8" s="1"/>
  <c r="AI1711" i="8" s="1"/>
  <c r="AI1712" i="8" s="1"/>
  <c r="AI1713" i="8" s="1"/>
  <c r="AI1714" i="8" s="1"/>
  <c r="AI1715" i="8" s="1"/>
  <c r="AI1716" i="8" s="1"/>
  <c r="AI1717" i="8" s="1"/>
  <c r="AI1718" i="8" s="1"/>
  <c r="AI1719" i="8" s="1"/>
  <c r="AI1720" i="8" s="1"/>
  <c r="AI1721" i="8" s="1"/>
  <c r="AI1722" i="8" s="1"/>
  <c r="AI1723" i="8" s="1"/>
  <c r="AI1724" i="8" s="1"/>
  <c r="AI1725" i="8" s="1"/>
  <c r="AI1726" i="8" s="1"/>
  <c r="AI1727" i="8" s="1"/>
  <c r="AI1728" i="8" s="1"/>
  <c r="AI1729" i="8" s="1"/>
  <c r="AI1730" i="8" s="1"/>
  <c r="AI1731" i="8" s="1"/>
  <c r="AI1732" i="8" s="1"/>
  <c r="AI1733" i="8" s="1"/>
  <c r="AI1734" i="8" s="1"/>
  <c r="AI1735" i="8" s="1"/>
  <c r="AI1736" i="8" s="1"/>
  <c r="AI1737" i="8" s="1"/>
  <c r="AI1738" i="8" s="1"/>
  <c r="AI1739" i="8" s="1"/>
  <c r="AI1740" i="8" s="1"/>
  <c r="AI1741" i="8" s="1"/>
  <c r="AI1742" i="8" s="1"/>
  <c r="AI1743" i="8" s="1"/>
  <c r="AI1744" i="8" s="1"/>
  <c r="AI1745" i="8" s="1"/>
  <c r="AI1746" i="8" s="1"/>
  <c r="AI1747" i="8" s="1"/>
  <c r="AI1748" i="8" s="1"/>
  <c r="AI1749" i="8" s="1"/>
  <c r="AI1750" i="8" s="1"/>
  <c r="AI1751" i="8" s="1"/>
  <c r="AH1702" i="8"/>
  <c r="AH1703" i="8" s="1"/>
  <c r="AH1704" i="8" s="1"/>
  <c r="AH1705" i="8" s="1"/>
  <c r="AH1706" i="8" s="1"/>
  <c r="AG1702" i="8"/>
  <c r="AG1703" i="8" s="1"/>
  <c r="AG1704" i="8" s="1"/>
  <c r="AG1705" i="8" s="1"/>
  <c r="AE1702" i="8"/>
  <c r="Z1702" i="8"/>
  <c r="Z1703" i="8" s="1"/>
  <c r="Y1702" i="8"/>
  <c r="Y1703" i="8" s="1"/>
  <c r="Y1704" i="8" s="1"/>
  <c r="Y1705" i="8" s="1"/>
  <c r="Y1706" i="8" s="1"/>
  <c r="Y1707" i="8" s="1"/>
  <c r="Y1708" i="8" s="1"/>
  <c r="Y1709" i="8" s="1"/>
  <c r="Y1710" i="8" s="1"/>
  <c r="Y1711" i="8" s="1"/>
  <c r="Y1712" i="8" s="1"/>
  <c r="Y1713" i="8" s="1"/>
  <c r="Y1714" i="8" s="1"/>
  <c r="Y1715" i="8" s="1"/>
  <c r="Y1716" i="8" s="1"/>
  <c r="Y1717" i="8" s="1"/>
  <c r="Y1718" i="8" s="1"/>
  <c r="Y1719" i="8" s="1"/>
  <c r="Y1720" i="8" s="1"/>
  <c r="Y1721" i="8" s="1"/>
  <c r="Y1722" i="8" s="1"/>
  <c r="Y1723" i="8" s="1"/>
  <c r="Y1724" i="8" s="1"/>
  <c r="Y1725" i="8" s="1"/>
  <c r="Y1726" i="8" s="1"/>
  <c r="Y1727" i="8" s="1"/>
  <c r="Y1728" i="8" s="1"/>
  <c r="Y1729" i="8" s="1"/>
  <c r="Y1730" i="8" s="1"/>
  <c r="Y1731" i="8" s="1"/>
  <c r="Y1732" i="8" s="1"/>
  <c r="Y1733" i="8" s="1"/>
  <c r="Y1734" i="8" s="1"/>
  <c r="Y1735" i="8" s="1"/>
  <c r="Y1736" i="8" s="1"/>
  <c r="Y1737" i="8" s="1"/>
  <c r="Y1738" i="8" s="1"/>
  <c r="Y1739" i="8" s="1"/>
  <c r="Y1740" i="8" s="1"/>
  <c r="Y1741" i="8" s="1"/>
  <c r="Y1742" i="8" s="1"/>
  <c r="Y1743" i="8" s="1"/>
  <c r="Y1744" i="8" s="1"/>
  <c r="Y1745" i="8" s="1"/>
  <c r="Y1746" i="8" s="1"/>
  <c r="Y1747" i="8" s="1"/>
  <c r="Y1748" i="8" s="1"/>
  <c r="Y1749" i="8" s="1"/>
  <c r="Y1750" i="8" s="1"/>
  <c r="Y1751" i="8" s="1"/>
  <c r="W1702" i="8"/>
  <c r="W1703" i="8" s="1"/>
  <c r="W1704" i="8" s="1"/>
  <c r="W1705" i="8" s="1"/>
  <c r="W1706" i="8" s="1"/>
  <c r="W1707" i="8" s="1"/>
  <c r="W1708" i="8" s="1"/>
  <c r="W1709" i="8" s="1"/>
  <c r="W1710" i="8" s="1"/>
  <c r="W1711" i="8" s="1"/>
  <c r="W1712" i="8" s="1"/>
  <c r="W1713" i="8" s="1"/>
  <c r="W1714" i="8" s="1"/>
  <c r="W1715" i="8" s="1"/>
  <c r="W1716" i="8" s="1"/>
  <c r="W1717" i="8" s="1"/>
  <c r="W1718" i="8" s="1"/>
  <c r="W1719" i="8" s="1"/>
  <c r="W1720" i="8" s="1"/>
  <c r="W1721" i="8" s="1"/>
  <c r="W1722" i="8" s="1"/>
  <c r="W1723" i="8" s="1"/>
  <c r="W1724" i="8" s="1"/>
  <c r="W1725" i="8" s="1"/>
  <c r="W1726" i="8" s="1"/>
  <c r="W1727" i="8" s="1"/>
  <c r="W1728" i="8" s="1"/>
  <c r="W1729" i="8" s="1"/>
  <c r="W1730" i="8" s="1"/>
  <c r="W1731" i="8" s="1"/>
  <c r="W1732" i="8" s="1"/>
  <c r="W1733" i="8" s="1"/>
  <c r="W1734" i="8" s="1"/>
  <c r="W1735" i="8" s="1"/>
  <c r="W1736" i="8" s="1"/>
  <c r="W1737" i="8" s="1"/>
  <c r="W1738" i="8" s="1"/>
  <c r="W1739" i="8" s="1"/>
  <c r="W1740" i="8" s="1"/>
  <c r="W1741" i="8" s="1"/>
  <c r="W1742" i="8" s="1"/>
  <c r="W1743" i="8" s="1"/>
  <c r="W1744" i="8" s="1"/>
  <c r="W1745" i="8" s="1"/>
  <c r="W1746" i="8" s="1"/>
  <c r="W1747" i="8" s="1"/>
  <c r="W1748" i="8" s="1"/>
  <c r="W1749" i="8" s="1"/>
  <c r="W1750" i="8" s="1"/>
  <c r="W1751" i="8" s="1"/>
  <c r="V1702" i="8"/>
  <c r="V1703" i="8" s="1"/>
  <c r="V1704" i="8" s="1"/>
  <c r="V1705" i="8" s="1"/>
  <c r="V1706" i="8" s="1"/>
  <c r="V1707" i="8" s="1"/>
  <c r="V1708" i="8" s="1"/>
  <c r="V1709" i="8" s="1"/>
  <c r="V1710" i="8" s="1"/>
  <c r="V1711" i="8" s="1"/>
  <c r="V1712" i="8" s="1"/>
  <c r="V1713" i="8" s="1"/>
  <c r="V1714" i="8" s="1"/>
  <c r="V1715" i="8" s="1"/>
  <c r="V1716" i="8" s="1"/>
  <c r="V1717" i="8" s="1"/>
  <c r="V1718" i="8" s="1"/>
  <c r="V1719" i="8" s="1"/>
  <c r="V1720" i="8" s="1"/>
  <c r="V1721" i="8" s="1"/>
  <c r="V1722" i="8" s="1"/>
  <c r="V1723" i="8" s="1"/>
  <c r="V1724" i="8" s="1"/>
  <c r="V1725" i="8" s="1"/>
  <c r="V1726" i="8" s="1"/>
  <c r="V1727" i="8" s="1"/>
  <c r="V1728" i="8" s="1"/>
  <c r="V1729" i="8" s="1"/>
  <c r="V1730" i="8" s="1"/>
  <c r="V1731" i="8" s="1"/>
  <c r="V1732" i="8" s="1"/>
  <c r="V1733" i="8" s="1"/>
  <c r="V1734" i="8" s="1"/>
  <c r="V1735" i="8" s="1"/>
  <c r="V1736" i="8" s="1"/>
  <c r="V1737" i="8" s="1"/>
  <c r="V1738" i="8" s="1"/>
  <c r="V1739" i="8" s="1"/>
  <c r="V1740" i="8" s="1"/>
  <c r="V1741" i="8" s="1"/>
  <c r="V1742" i="8" s="1"/>
  <c r="V1743" i="8" s="1"/>
  <c r="V1744" i="8" s="1"/>
  <c r="V1745" i="8" s="1"/>
  <c r="V1746" i="8" s="1"/>
  <c r="V1747" i="8" s="1"/>
  <c r="V1748" i="8" s="1"/>
  <c r="V1749" i="8" s="1"/>
  <c r="V1750" i="8" s="1"/>
  <c r="V1751" i="8" s="1"/>
  <c r="R1702" i="8"/>
  <c r="P1702" i="8"/>
  <c r="O1702" i="8"/>
  <c r="K1702" i="8"/>
  <c r="K1703" i="8" s="1"/>
  <c r="K1704" i="8" s="1"/>
  <c r="K1705" i="8" s="1"/>
  <c r="K1706" i="8" s="1"/>
  <c r="K1707" i="8" s="1"/>
  <c r="K1708" i="8" s="1"/>
  <c r="K1709" i="8" s="1"/>
  <c r="K1710" i="8" s="1"/>
  <c r="K1711" i="8" s="1"/>
  <c r="K1712" i="8" s="1"/>
  <c r="K1713" i="8" s="1"/>
  <c r="K1714" i="8" s="1"/>
  <c r="K1715" i="8" s="1"/>
  <c r="K1716" i="8" s="1"/>
  <c r="K1717" i="8" s="1"/>
  <c r="K1718" i="8" s="1"/>
  <c r="K1719" i="8" s="1"/>
  <c r="K1720" i="8" s="1"/>
  <c r="K1721" i="8" s="1"/>
  <c r="K1722" i="8" s="1"/>
  <c r="K1723" i="8" s="1"/>
  <c r="K1724" i="8" s="1"/>
  <c r="K1725" i="8" s="1"/>
  <c r="K1726" i="8" s="1"/>
  <c r="K1727" i="8" s="1"/>
  <c r="K1728" i="8" s="1"/>
  <c r="K1729" i="8" s="1"/>
  <c r="K1730" i="8" s="1"/>
  <c r="K1731" i="8" s="1"/>
  <c r="K1732" i="8" s="1"/>
  <c r="K1733" i="8" s="1"/>
  <c r="K1734" i="8" s="1"/>
  <c r="K1735" i="8" s="1"/>
  <c r="K1736" i="8" s="1"/>
  <c r="K1737" i="8" s="1"/>
  <c r="K1738" i="8" s="1"/>
  <c r="K1739" i="8" s="1"/>
  <c r="K1740" i="8" s="1"/>
  <c r="K1741" i="8" s="1"/>
  <c r="K1742" i="8" s="1"/>
  <c r="K1743" i="8" s="1"/>
  <c r="K1744" i="8" s="1"/>
  <c r="K1745" i="8" s="1"/>
  <c r="K1746" i="8" s="1"/>
  <c r="K1747" i="8" s="1"/>
  <c r="K1748" i="8" s="1"/>
  <c r="K1749" i="8" s="1"/>
  <c r="K1750" i="8" s="1"/>
  <c r="K1751" i="8" s="1"/>
  <c r="I1702" i="8"/>
  <c r="I1703" i="8" s="1"/>
  <c r="I1704" i="8" s="1"/>
  <c r="I1705" i="8" s="1"/>
  <c r="I1706" i="8" s="1"/>
  <c r="I1707" i="8" s="1"/>
  <c r="I1708" i="8" s="1"/>
  <c r="I1709" i="8" s="1"/>
  <c r="I1710" i="8" s="1"/>
  <c r="I1711" i="8" s="1"/>
  <c r="I1712" i="8" s="1"/>
  <c r="I1713" i="8" s="1"/>
  <c r="I1714" i="8" s="1"/>
  <c r="I1715" i="8" s="1"/>
  <c r="I1716" i="8" s="1"/>
  <c r="I1717" i="8" s="1"/>
  <c r="I1718" i="8" s="1"/>
  <c r="I1719" i="8" s="1"/>
  <c r="I1720" i="8" s="1"/>
  <c r="I1721" i="8" s="1"/>
  <c r="I1722" i="8" s="1"/>
  <c r="I1723" i="8" s="1"/>
  <c r="I1724" i="8" s="1"/>
  <c r="I1725" i="8" s="1"/>
  <c r="I1726" i="8" s="1"/>
  <c r="I1727" i="8" s="1"/>
  <c r="I1728" i="8" s="1"/>
  <c r="I1729" i="8" s="1"/>
  <c r="I1730" i="8" s="1"/>
  <c r="I1731" i="8" s="1"/>
  <c r="I1732" i="8" s="1"/>
  <c r="I1733" i="8" s="1"/>
  <c r="I1734" i="8" s="1"/>
  <c r="I1735" i="8" s="1"/>
  <c r="I1736" i="8" s="1"/>
  <c r="I1737" i="8" s="1"/>
  <c r="I1738" i="8" s="1"/>
  <c r="I1739" i="8" s="1"/>
  <c r="I1740" i="8" s="1"/>
  <c r="I1741" i="8" s="1"/>
  <c r="I1742" i="8" s="1"/>
  <c r="I1743" i="8" s="1"/>
  <c r="I1744" i="8" s="1"/>
  <c r="I1745" i="8" s="1"/>
  <c r="I1746" i="8" s="1"/>
  <c r="I1747" i="8" s="1"/>
  <c r="I1748" i="8" s="1"/>
  <c r="I1749" i="8" s="1"/>
  <c r="I1750" i="8" s="1"/>
  <c r="I1751" i="8" s="1"/>
  <c r="H1702" i="8"/>
  <c r="H1703" i="8" s="1"/>
  <c r="H1704" i="8" s="1"/>
  <c r="H1705" i="8" s="1"/>
  <c r="H1706" i="8" s="1"/>
  <c r="H1707" i="8" s="1"/>
  <c r="H1708" i="8" s="1"/>
  <c r="H1709" i="8" s="1"/>
  <c r="H1710" i="8" s="1"/>
  <c r="H1711" i="8" s="1"/>
  <c r="H1712" i="8" s="1"/>
  <c r="H1713" i="8" s="1"/>
  <c r="H1714" i="8" s="1"/>
  <c r="H1715" i="8" s="1"/>
  <c r="H1716" i="8" s="1"/>
  <c r="H1717" i="8" s="1"/>
  <c r="H1718" i="8" s="1"/>
  <c r="H1719" i="8" s="1"/>
  <c r="H1720" i="8" s="1"/>
  <c r="H1721" i="8" s="1"/>
  <c r="H1722" i="8" s="1"/>
  <c r="H1723" i="8" s="1"/>
  <c r="H1724" i="8" s="1"/>
  <c r="H1725" i="8" s="1"/>
  <c r="H1726" i="8" s="1"/>
  <c r="H1727" i="8" s="1"/>
  <c r="H1728" i="8" s="1"/>
  <c r="H1729" i="8" s="1"/>
  <c r="H1730" i="8" s="1"/>
  <c r="H1731" i="8" s="1"/>
  <c r="H1732" i="8" s="1"/>
  <c r="H1733" i="8" s="1"/>
  <c r="H1734" i="8" s="1"/>
  <c r="H1735" i="8" s="1"/>
  <c r="H1736" i="8" s="1"/>
  <c r="H1737" i="8" s="1"/>
  <c r="H1738" i="8" s="1"/>
  <c r="H1739" i="8" s="1"/>
  <c r="H1740" i="8" s="1"/>
  <c r="H1741" i="8" s="1"/>
  <c r="H1742" i="8" s="1"/>
  <c r="H1743" i="8" s="1"/>
  <c r="H1744" i="8" s="1"/>
  <c r="H1745" i="8" s="1"/>
  <c r="H1746" i="8" s="1"/>
  <c r="H1747" i="8" s="1"/>
  <c r="H1748" i="8" s="1"/>
  <c r="H1749" i="8" s="1"/>
  <c r="H1750" i="8" s="1"/>
  <c r="H1751" i="8" s="1"/>
  <c r="AM1701" i="8"/>
  <c r="AM1702" i="8" s="1"/>
  <c r="AM1703" i="8" s="1"/>
  <c r="AM1704" i="8" s="1"/>
  <c r="AM1705" i="8" s="1"/>
  <c r="AM1706" i="8" s="1"/>
  <c r="AM1707" i="8" s="1"/>
  <c r="AM1708" i="8" s="1"/>
  <c r="AM1709" i="8" s="1"/>
  <c r="AM1710" i="8" s="1"/>
  <c r="AM1711" i="8" s="1"/>
  <c r="AM1712" i="8" s="1"/>
  <c r="AM1713" i="8" s="1"/>
  <c r="AM1714" i="8" s="1"/>
  <c r="AM1715" i="8" s="1"/>
  <c r="AM1716" i="8" s="1"/>
  <c r="AM1717" i="8" s="1"/>
  <c r="AM1718" i="8" s="1"/>
  <c r="AM1719" i="8" s="1"/>
  <c r="AM1720" i="8" s="1"/>
  <c r="AM1721" i="8" s="1"/>
  <c r="AM1722" i="8" s="1"/>
  <c r="AM1723" i="8" s="1"/>
  <c r="AM1724" i="8" s="1"/>
  <c r="AM1725" i="8" s="1"/>
  <c r="AM1726" i="8" s="1"/>
  <c r="AM1727" i="8" s="1"/>
  <c r="AM1728" i="8" s="1"/>
  <c r="AM1729" i="8" s="1"/>
  <c r="AM1730" i="8" s="1"/>
  <c r="AM1731" i="8" s="1"/>
  <c r="AM1732" i="8" s="1"/>
  <c r="AM1733" i="8" s="1"/>
  <c r="AM1734" i="8" s="1"/>
  <c r="AM1735" i="8" s="1"/>
  <c r="AM1736" i="8" s="1"/>
  <c r="AM1737" i="8" s="1"/>
  <c r="AM1738" i="8" s="1"/>
  <c r="AM1739" i="8" s="1"/>
  <c r="AM1740" i="8" s="1"/>
  <c r="AM1741" i="8" s="1"/>
  <c r="AM1742" i="8" s="1"/>
  <c r="AM1743" i="8" s="1"/>
  <c r="AM1744" i="8" s="1"/>
  <c r="AM1745" i="8" s="1"/>
  <c r="AM1746" i="8" s="1"/>
  <c r="AM1747" i="8" s="1"/>
  <c r="AM1748" i="8" s="1"/>
  <c r="AM1749" i="8" s="1"/>
  <c r="AM1750" i="8" s="1"/>
  <c r="AM1751" i="8" s="1"/>
  <c r="E1680" i="8" s="1" a="1"/>
  <c r="E1680" i="8" s="1"/>
  <c r="AL1701" i="8"/>
  <c r="AL1702" i="8" s="1"/>
  <c r="AL1703" i="8" s="1"/>
  <c r="AL1704" i="8" s="1"/>
  <c r="AL1705" i="8" s="1"/>
  <c r="AL1706" i="8" s="1"/>
  <c r="AL1707" i="8" s="1"/>
  <c r="AL1708" i="8" s="1"/>
  <c r="AL1709" i="8" s="1"/>
  <c r="AL1710" i="8" s="1"/>
  <c r="AL1711" i="8" s="1"/>
  <c r="AL1712" i="8" s="1"/>
  <c r="AL1713" i="8" s="1"/>
  <c r="AL1714" i="8" s="1"/>
  <c r="AL1715" i="8" s="1"/>
  <c r="AL1716" i="8" s="1"/>
  <c r="AL1717" i="8" s="1"/>
  <c r="AL1718" i="8" s="1"/>
  <c r="AL1719" i="8" s="1"/>
  <c r="AL1720" i="8" s="1"/>
  <c r="AL1721" i="8" s="1"/>
  <c r="AL1722" i="8" s="1"/>
  <c r="AL1723" i="8" s="1"/>
  <c r="AL1724" i="8" s="1"/>
  <c r="AL1725" i="8" s="1"/>
  <c r="AL1726" i="8" s="1"/>
  <c r="AL1727" i="8" s="1"/>
  <c r="AL1728" i="8" s="1"/>
  <c r="AL1729" i="8" s="1"/>
  <c r="AL1730" i="8" s="1"/>
  <c r="AL1731" i="8" s="1"/>
  <c r="AL1732" i="8" s="1"/>
  <c r="AL1733" i="8" s="1"/>
  <c r="AL1734" i="8" s="1"/>
  <c r="AL1735" i="8" s="1"/>
  <c r="AL1736" i="8" s="1"/>
  <c r="AL1737" i="8" s="1"/>
  <c r="AL1738" i="8" s="1"/>
  <c r="AL1739" i="8" s="1"/>
  <c r="AL1740" i="8" s="1"/>
  <c r="AL1741" i="8" s="1"/>
  <c r="AL1742" i="8" s="1"/>
  <c r="AL1743" i="8" s="1"/>
  <c r="AL1744" i="8" s="1"/>
  <c r="AL1745" i="8" s="1"/>
  <c r="AL1746" i="8" s="1"/>
  <c r="AL1747" i="8" s="1"/>
  <c r="AL1748" i="8" s="1"/>
  <c r="AL1749" i="8" s="1"/>
  <c r="AL1750" i="8" s="1"/>
  <c r="AL1751" i="8" s="1"/>
  <c r="AK1701" i="8"/>
  <c r="AK1702" i="8" s="1"/>
  <c r="AJ1701" i="8"/>
  <c r="AI1701" i="8"/>
  <c r="AH1701" i="8"/>
  <c r="AG1701" i="8"/>
  <c r="AF1701" i="8"/>
  <c r="AF1702" i="8" s="1"/>
  <c r="AF1703" i="8" s="1"/>
  <c r="AF1704" i="8" s="1"/>
  <c r="AF1705" i="8" s="1"/>
  <c r="AF1706" i="8" s="1"/>
  <c r="AF1707" i="8" s="1"/>
  <c r="AF1708" i="8" s="1"/>
  <c r="AF1709" i="8" s="1"/>
  <c r="AF1710" i="8" s="1"/>
  <c r="AF1711" i="8" s="1"/>
  <c r="AF1712" i="8" s="1"/>
  <c r="AF1713" i="8" s="1"/>
  <c r="AF1714" i="8" s="1"/>
  <c r="AF1715" i="8" s="1"/>
  <c r="AF1716" i="8" s="1"/>
  <c r="AF1717" i="8" s="1"/>
  <c r="AF1718" i="8" s="1"/>
  <c r="AF1719" i="8" s="1"/>
  <c r="AF1720" i="8" s="1"/>
  <c r="AF1721" i="8" s="1"/>
  <c r="AF1722" i="8" s="1"/>
  <c r="AF1723" i="8" s="1"/>
  <c r="AF1724" i="8" s="1"/>
  <c r="AF1725" i="8" s="1"/>
  <c r="AF1726" i="8" s="1"/>
  <c r="AF1727" i="8" s="1"/>
  <c r="AF1728" i="8" s="1"/>
  <c r="AF1729" i="8" s="1"/>
  <c r="AF1730" i="8" s="1"/>
  <c r="AF1731" i="8" s="1"/>
  <c r="AF1732" i="8" s="1"/>
  <c r="AF1733" i="8" s="1"/>
  <c r="AF1734" i="8" s="1"/>
  <c r="AF1735" i="8" s="1"/>
  <c r="AF1736" i="8" s="1"/>
  <c r="AF1737" i="8" s="1"/>
  <c r="AF1738" i="8" s="1"/>
  <c r="AF1739" i="8" s="1"/>
  <c r="AF1740" i="8" s="1"/>
  <c r="AF1741" i="8" s="1"/>
  <c r="AF1742" i="8" s="1"/>
  <c r="AF1743" i="8" s="1"/>
  <c r="AF1744" i="8" s="1"/>
  <c r="AF1745" i="8" s="1"/>
  <c r="AF1746" i="8" s="1"/>
  <c r="AF1747" i="8" s="1"/>
  <c r="AF1748" i="8" s="1"/>
  <c r="AF1749" i="8" s="1"/>
  <c r="AF1750" i="8" s="1"/>
  <c r="AF1751" i="8" s="1"/>
  <c r="E1519" i="8" s="1" a="1"/>
  <c r="AE1701" i="8"/>
  <c r="AD1701" i="8"/>
  <c r="AD1702" i="8" s="1"/>
  <c r="AD1703" i="8" s="1"/>
  <c r="AD1704" i="8" s="1"/>
  <c r="AD1705" i="8" s="1"/>
  <c r="AD1706" i="8" s="1"/>
  <c r="AD1707" i="8" s="1"/>
  <c r="AD1708" i="8" s="1"/>
  <c r="AD1709" i="8" s="1"/>
  <c r="AD1710" i="8" s="1"/>
  <c r="AD1711" i="8" s="1"/>
  <c r="AD1712" i="8" s="1"/>
  <c r="AD1713" i="8" s="1"/>
  <c r="AD1714" i="8" s="1"/>
  <c r="AD1715" i="8" s="1"/>
  <c r="AD1716" i="8" s="1"/>
  <c r="AD1717" i="8" s="1"/>
  <c r="AD1718" i="8" s="1"/>
  <c r="AD1719" i="8" s="1"/>
  <c r="AD1720" i="8" s="1"/>
  <c r="AD1721" i="8" s="1"/>
  <c r="AD1722" i="8" s="1"/>
  <c r="AD1723" i="8" s="1"/>
  <c r="AD1724" i="8" s="1"/>
  <c r="AD1725" i="8" s="1"/>
  <c r="AD1726" i="8" s="1"/>
  <c r="AD1727" i="8" s="1"/>
  <c r="AD1728" i="8" s="1"/>
  <c r="AD1729" i="8" s="1"/>
  <c r="AD1730" i="8" s="1"/>
  <c r="AD1731" i="8" s="1"/>
  <c r="AD1732" i="8" s="1"/>
  <c r="AD1733" i="8" s="1"/>
  <c r="AD1734" i="8" s="1"/>
  <c r="AD1735" i="8" s="1"/>
  <c r="AD1736" i="8" s="1"/>
  <c r="AD1737" i="8" s="1"/>
  <c r="AD1738" i="8" s="1"/>
  <c r="AD1739" i="8" s="1"/>
  <c r="AD1740" i="8" s="1"/>
  <c r="AD1741" i="8" s="1"/>
  <c r="AD1742" i="8" s="1"/>
  <c r="AD1743" i="8" s="1"/>
  <c r="AD1744" i="8" s="1"/>
  <c r="AD1745" i="8" s="1"/>
  <c r="AD1746" i="8" s="1"/>
  <c r="AD1747" i="8" s="1"/>
  <c r="AD1748" i="8" s="1"/>
  <c r="AD1749" i="8" s="1"/>
  <c r="AD1750" i="8" s="1"/>
  <c r="AD1751" i="8" s="1"/>
  <c r="AC1701" i="8"/>
  <c r="AC1702" i="8" s="1"/>
  <c r="AC1703" i="8" s="1"/>
  <c r="AC1704" i="8" s="1"/>
  <c r="AC1705" i="8" s="1"/>
  <c r="AC1706" i="8" s="1"/>
  <c r="AC1707" i="8" s="1"/>
  <c r="AC1708" i="8" s="1"/>
  <c r="AC1709" i="8" s="1"/>
  <c r="AC1710" i="8" s="1"/>
  <c r="AC1711" i="8" s="1"/>
  <c r="AC1712" i="8" s="1"/>
  <c r="AC1713" i="8" s="1"/>
  <c r="AC1714" i="8" s="1"/>
  <c r="AC1715" i="8" s="1"/>
  <c r="AC1716" i="8" s="1"/>
  <c r="AC1717" i="8" s="1"/>
  <c r="AC1718" i="8" s="1"/>
  <c r="AC1719" i="8" s="1"/>
  <c r="AC1720" i="8" s="1"/>
  <c r="AC1721" i="8" s="1"/>
  <c r="AC1722" i="8" s="1"/>
  <c r="AC1723" i="8" s="1"/>
  <c r="AC1724" i="8" s="1"/>
  <c r="AC1725" i="8" s="1"/>
  <c r="AC1726" i="8" s="1"/>
  <c r="AC1727" i="8" s="1"/>
  <c r="AC1728" i="8" s="1"/>
  <c r="AC1729" i="8" s="1"/>
  <c r="AC1730" i="8" s="1"/>
  <c r="AC1731" i="8" s="1"/>
  <c r="AC1732" i="8" s="1"/>
  <c r="AC1733" i="8" s="1"/>
  <c r="AC1734" i="8" s="1"/>
  <c r="AC1735" i="8" s="1"/>
  <c r="AC1736" i="8" s="1"/>
  <c r="AC1737" i="8" s="1"/>
  <c r="AC1738" i="8" s="1"/>
  <c r="AC1739" i="8" s="1"/>
  <c r="AC1740" i="8" s="1"/>
  <c r="AC1741" i="8" s="1"/>
  <c r="AC1742" i="8" s="1"/>
  <c r="AC1743" i="8" s="1"/>
  <c r="AC1744" i="8" s="1"/>
  <c r="AC1745" i="8" s="1"/>
  <c r="AC1746" i="8" s="1"/>
  <c r="AC1747" i="8" s="1"/>
  <c r="AC1748" i="8" s="1"/>
  <c r="AC1749" i="8" s="1"/>
  <c r="AC1750" i="8" s="1"/>
  <c r="AC1751" i="8" s="1"/>
  <c r="AB1701" i="8"/>
  <c r="AB1702" i="8" s="1"/>
  <c r="AB1703" i="8" s="1"/>
  <c r="AB1704" i="8" s="1"/>
  <c r="AB1705" i="8" s="1"/>
  <c r="AA1701" i="8"/>
  <c r="AA1702" i="8" s="1"/>
  <c r="AA1703" i="8" s="1"/>
  <c r="Z1701" i="8"/>
  <c r="Y1701" i="8"/>
  <c r="X1701" i="8"/>
  <c r="X1702" i="8" s="1"/>
  <c r="X1703" i="8" s="1"/>
  <c r="X1704" i="8" s="1"/>
  <c r="X1705" i="8" s="1"/>
  <c r="X1706" i="8" s="1"/>
  <c r="X1707" i="8" s="1"/>
  <c r="X1708" i="8" s="1"/>
  <c r="X1709" i="8" s="1"/>
  <c r="X1710" i="8" s="1"/>
  <c r="X1711" i="8" s="1"/>
  <c r="X1712" i="8" s="1"/>
  <c r="X1713" i="8" s="1"/>
  <c r="X1714" i="8" s="1"/>
  <c r="X1715" i="8" s="1"/>
  <c r="X1716" i="8" s="1"/>
  <c r="X1717" i="8" s="1"/>
  <c r="X1718" i="8" s="1"/>
  <c r="X1719" i="8" s="1"/>
  <c r="X1720" i="8" s="1"/>
  <c r="X1721" i="8" s="1"/>
  <c r="X1722" i="8" s="1"/>
  <c r="X1723" i="8" s="1"/>
  <c r="X1724" i="8" s="1"/>
  <c r="X1725" i="8" s="1"/>
  <c r="X1726" i="8" s="1"/>
  <c r="X1727" i="8" s="1"/>
  <c r="X1728" i="8" s="1"/>
  <c r="X1729" i="8" s="1"/>
  <c r="X1730" i="8" s="1"/>
  <c r="X1731" i="8" s="1"/>
  <c r="X1732" i="8" s="1"/>
  <c r="X1733" i="8" s="1"/>
  <c r="X1734" i="8" s="1"/>
  <c r="X1735" i="8" s="1"/>
  <c r="X1736" i="8" s="1"/>
  <c r="X1737" i="8" s="1"/>
  <c r="X1738" i="8" s="1"/>
  <c r="X1739" i="8" s="1"/>
  <c r="X1740" i="8" s="1"/>
  <c r="X1741" i="8" s="1"/>
  <c r="X1742" i="8" s="1"/>
  <c r="X1743" i="8" s="1"/>
  <c r="X1744" i="8" s="1"/>
  <c r="X1745" i="8" s="1"/>
  <c r="X1746" i="8" s="1"/>
  <c r="X1747" i="8" s="1"/>
  <c r="X1748" i="8" s="1"/>
  <c r="X1749" i="8" s="1"/>
  <c r="X1750" i="8" s="1"/>
  <c r="X1751" i="8" s="1"/>
  <c r="W1701" i="8"/>
  <c r="V1701" i="8"/>
  <c r="U1701" i="8"/>
  <c r="U1702" i="8" s="1"/>
  <c r="U1703" i="8" s="1"/>
  <c r="U1704" i="8" s="1"/>
  <c r="U1705" i="8" s="1"/>
  <c r="U1706" i="8" s="1"/>
  <c r="U1707" i="8" s="1"/>
  <c r="U1708" i="8" s="1"/>
  <c r="U1709" i="8" s="1"/>
  <c r="U1710" i="8" s="1"/>
  <c r="U1711" i="8" s="1"/>
  <c r="U1712" i="8" s="1"/>
  <c r="U1713" i="8" s="1"/>
  <c r="U1714" i="8" s="1"/>
  <c r="U1715" i="8" s="1"/>
  <c r="U1716" i="8" s="1"/>
  <c r="U1717" i="8" s="1"/>
  <c r="U1718" i="8" s="1"/>
  <c r="U1719" i="8" s="1"/>
  <c r="U1720" i="8" s="1"/>
  <c r="U1721" i="8" s="1"/>
  <c r="U1722" i="8" s="1"/>
  <c r="U1723" i="8" s="1"/>
  <c r="U1724" i="8" s="1"/>
  <c r="U1725" i="8" s="1"/>
  <c r="U1726" i="8" s="1"/>
  <c r="U1727" i="8" s="1"/>
  <c r="U1728" i="8" s="1"/>
  <c r="U1729" i="8" s="1"/>
  <c r="U1730" i="8" s="1"/>
  <c r="U1731" i="8" s="1"/>
  <c r="U1732" i="8" s="1"/>
  <c r="U1733" i="8" s="1"/>
  <c r="U1734" i="8" s="1"/>
  <c r="U1735" i="8" s="1"/>
  <c r="U1736" i="8" s="1"/>
  <c r="U1737" i="8" s="1"/>
  <c r="U1738" i="8" s="1"/>
  <c r="U1739" i="8" s="1"/>
  <c r="U1740" i="8" s="1"/>
  <c r="U1741" i="8" s="1"/>
  <c r="U1742" i="8" s="1"/>
  <c r="U1743" i="8" s="1"/>
  <c r="U1744" i="8" s="1"/>
  <c r="U1745" i="8" s="1"/>
  <c r="U1746" i="8" s="1"/>
  <c r="U1747" i="8" s="1"/>
  <c r="U1748" i="8" s="1"/>
  <c r="U1749" i="8" s="1"/>
  <c r="U1750" i="8" s="1"/>
  <c r="U1751" i="8" s="1"/>
  <c r="T1701" i="8"/>
  <c r="T1702" i="8" s="1"/>
  <c r="T1703" i="8" s="1"/>
  <c r="T1704" i="8" s="1"/>
  <c r="T1705" i="8" s="1"/>
  <c r="T1706" i="8" s="1"/>
  <c r="T1707" i="8" s="1"/>
  <c r="T1708" i="8" s="1"/>
  <c r="T1709" i="8" s="1"/>
  <c r="T1710" i="8" s="1"/>
  <c r="T1711" i="8" s="1"/>
  <c r="T1712" i="8" s="1"/>
  <c r="T1713" i="8" s="1"/>
  <c r="T1714" i="8" s="1"/>
  <c r="T1715" i="8" s="1"/>
  <c r="T1716" i="8" s="1"/>
  <c r="T1717" i="8" s="1"/>
  <c r="T1718" i="8" s="1"/>
  <c r="T1719" i="8" s="1"/>
  <c r="T1720" i="8" s="1"/>
  <c r="T1721" i="8" s="1"/>
  <c r="T1722" i="8" s="1"/>
  <c r="T1723" i="8" s="1"/>
  <c r="T1724" i="8" s="1"/>
  <c r="T1725" i="8" s="1"/>
  <c r="T1726" i="8" s="1"/>
  <c r="T1727" i="8" s="1"/>
  <c r="T1728" i="8" s="1"/>
  <c r="T1729" i="8" s="1"/>
  <c r="T1730" i="8" s="1"/>
  <c r="T1731" i="8" s="1"/>
  <c r="T1732" i="8" s="1"/>
  <c r="T1733" i="8" s="1"/>
  <c r="T1734" i="8" s="1"/>
  <c r="T1735" i="8" s="1"/>
  <c r="T1736" i="8" s="1"/>
  <c r="T1737" i="8" s="1"/>
  <c r="T1738" i="8" s="1"/>
  <c r="T1739" i="8" s="1"/>
  <c r="T1740" i="8" s="1"/>
  <c r="T1741" i="8" s="1"/>
  <c r="T1742" i="8" s="1"/>
  <c r="T1743" i="8" s="1"/>
  <c r="T1744" i="8" s="1"/>
  <c r="T1745" i="8" s="1"/>
  <c r="T1746" i="8" s="1"/>
  <c r="T1747" i="8" s="1"/>
  <c r="T1748" i="8" s="1"/>
  <c r="T1749" i="8" s="1"/>
  <c r="T1750" i="8" s="1"/>
  <c r="T1751" i="8" s="1"/>
  <c r="S1701" i="8"/>
  <c r="S1702" i="8" s="1"/>
  <c r="S1703" i="8" s="1"/>
  <c r="S1704" i="8" s="1"/>
  <c r="R1701" i="8"/>
  <c r="Q1701" i="8"/>
  <c r="Q1702" i="8" s="1"/>
  <c r="Q1703" i="8" s="1"/>
  <c r="Q1704" i="8" s="1"/>
  <c r="Q1705" i="8" s="1"/>
  <c r="Q1706" i="8" s="1"/>
  <c r="Q1707" i="8" s="1"/>
  <c r="Q1708" i="8" s="1"/>
  <c r="Q1709" i="8" s="1"/>
  <c r="Q1710" i="8" s="1"/>
  <c r="Q1711" i="8" s="1"/>
  <c r="Q1712" i="8" s="1"/>
  <c r="Q1713" i="8" s="1"/>
  <c r="Q1714" i="8" s="1"/>
  <c r="Q1715" i="8" s="1"/>
  <c r="Q1716" i="8" s="1"/>
  <c r="Q1717" i="8" s="1"/>
  <c r="Q1718" i="8" s="1"/>
  <c r="Q1719" i="8" s="1"/>
  <c r="Q1720" i="8" s="1"/>
  <c r="Q1721" i="8" s="1"/>
  <c r="Q1722" i="8" s="1"/>
  <c r="Q1723" i="8" s="1"/>
  <c r="Q1724" i="8" s="1"/>
  <c r="Q1725" i="8" s="1"/>
  <c r="Q1726" i="8" s="1"/>
  <c r="Q1727" i="8" s="1"/>
  <c r="Q1728" i="8" s="1"/>
  <c r="Q1729" i="8" s="1"/>
  <c r="Q1730" i="8" s="1"/>
  <c r="Q1731" i="8" s="1"/>
  <c r="Q1732" i="8" s="1"/>
  <c r="Q1733" i="8" s="1"/>
  <c r="Q1734" i="8" s="1"/>
  <c r="Q1735" i="8" s="1"/>
  <c r="Q1736" i="8" s="1"/>
  <c r="Q1737" i="8" s="1"/>
  <c r="Q1738" i="8" s="1"/>
  <c r="Q1739" i="8" s="1"/>
  <c r="Q1740" i="8" s="1"/>
  <c r="Q1741" i="8" s="1"/>
  <c r="Q1742" i="8" s="1"/>
  <c r="Q1743" i="8" s="1"/>
  <c r="Q1744" i="8" s="1"/>
  <c r="Q1745" i="8" s="1"/>
  <c r="Q1746" i="8" s="1"/>
  <c r="Q1747" i="8" s="1"/>
  <c r="Q1748" i="8" s="1"/>
  <c r="Q1749" i="8" s="1"/>
  <c r="Q1750" i="8" s="1"/>
  <c r="Q1751" i="8" s="1"/>
  <c r="P1701" i="8"/>
  <c r="O1701" i="8"/>
  <c r="N1701" i="8"/>
  <c r="N1702" i="8" s="1"/>
  <c r="N1703" i="8" s="1"/>
  <c r="N1704" i="8" s="1"/>
  <c r="N1705" i="8" s="1"/>
  <c r="M1701" i="8"/>
  <c r="M1702" i="8" s="1"/>
  <c r="M1703" i="8" s="1"/>
  <c r="M1704" i="8" s="1"/>
  <c r="M1705" i="8" s="1"/>
  <c r="M1706" i="8" s="1"/>
  <c r="M1707" i="8" s="1"/>
  <c r="M1708" i="8" s="1"/>
  <c r="M1709" i="8" s="1"/>
  <c r="L1701" i="8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K1701" i="8"/>
  <c r="J1701" i="8"/>
  <c r="J1702" i="8" s="1"/>
  <c r="J1703" i="8" s="1"/>
  <c r="J1704" i="8" s="1"/>
  <c r="I1701" i="8"/>
  <c r="H1701" i="8"/>
  <c r="G1701" i="8"/>
  <c r="G1702" i="8" s="1"/>
  <c r="G1703" i="8" s="1"/>
  <c r="G1704" i="8" s="1"/>
  <c r="G1705" i="8" s="1"/>
  <c r="G1706" i="8" s="1"/>
  <c r="G1707" i="8" s="1"/>
  <c r="G1708" i="8" s="1"/>
  <c r="G1709" i="8" s="1"/>
  <c r="G1710" i="8" s="1"/>
  <c r="G1711" i="8" s="1"/>
  <c r="G1712" i="8" s="1"/>
  <c r="G1713" i="8" s="1"/>
  <c r="G1714" i="8" s="1"/>
  <c r="G1715" i="8" s="1"/>
  <c r="G1716" i="8" s="1"/>
  <c r="G1717" i="8" s="1"/>
  <c r="G1718" i="8" s="1"/>
  <c r="G1719" i="8" s="1"/>
  <c r="G1720" i="8" s="1"/>
  <c r="G1721" i="8" s="1"/>
  <c r="G1722" i="8" s="1"/>
  <c r="G1723" i="8" s="1"/>
  <c r="G1724" i="8" s="1"/>
  <c r="G1725" i="8" s="1"/>
  <c r="G1726" i="8" s="1"/>
  <c r="G1727" i="8" s="1"/>
  <c r="G1728" i="8" s="1"/>
  <c r="G1729" i="8" s="1"/>
  <c r="G1730" i="8" s="1"/>
  <c r="G1731" i="8" s="1"/>
  <c r="G1732" i="8" s="1"/>
  <c r="G1733" i="8" s="1"/>
  <c r="G1734" i="8" s="1"/>
  <c r="G1735" i="8" s="1"/>
  <c r="G1736" i="8" s="1"/>
  <c r="G1737" i="8" s="1"/>
  <c r="G1738" i="8" s="1"/>
  <c r="G1739" i="8" s="1"/>
  <c r="G1740" i="8" s="1"/>
  <c r="G1741" i="8" s="1"/>
  <c r="G1742" i="8" s="1"/>
  <c r="G1743" i="8" s="1"/>
  <c r="G1744" i="8" s="1"/>
  <c r="G1745" i="8" s="1"/>
  <c r="G1746" i="8" s="1"/>
  <c r="G1747" i="8" s="1"/>
  <c r="G1748" i="8" s="1"/>
  <c r="G1749" i="8" s="1"/>
  <c r="G1750" i="8" s="1"/>
  <c r="G1751" i="8" s="1"/>
  <c r="F1701" i="8"/>
  <c r="F1702" i="8" s="1"/>
  <c r="F1703" i="8" s="1"/>
  <c r="F1704" i="8" s="1"/>
  <c r="F1705" i="8" s="1"/>
  <c r="F1706" i="8" s="1"/>
  <c r="F1707" i="8" s="1"/>
  <c r="F1708" i="8" s="1"/>
  <c r="F1709" i="8" s="1"/>
  <c r="F1710" i="8" s="1"/>
  <c r="F1711" i="8" s="1"/>
  <c r="F1712" i="8" s="1"/>
  <c r="F1713" i="8" s="1"/>
  <c r="F1714" i="8" s="1"/>
  <c r="F1715" i="8" s="1"/>
  <c r="F1716" i="8" s="1"/>
  <c r="F1717" i="8" s="1"/>
  <c r="F1718" i="8" s="1"/>
  <c r="F1719" i="8" s="1"/>
  <c r="F1720" i="8" s="1"/>
  <c r="F1721" i="8" s="1"/>
  <c r="F1722" i="8" s="1"/>
  <c r="F1723" i="8" s="1"/>
  <c r="F1724" i="8" s="1"/>
  <c r="F1725" i="8" s="1"/>
  <c r="F1726" i="8" s="1"/>
  <c r="F1727" i="8" s="1"/>
  <c r="F1728" i="8" s="1"/>
  <c r="F1729" i="8" s="1"/>
  <c r="F1730" i="8" s="1"/>
  <c r="F1731" i="8" s="1"/>
  <c r="F1732" i="8" s="1"/>
  <c r="F1733" i="8" s="1"/>
  <c r="F1734" i="8" s="1"/>
  <c r="F1735" i="8" s="1"/>
  <c r="F1736" i="8" s="1"/>
  <c r="F1737" i="8" s="1"/>
  <c r="F1738" i="8" s="1"/>
  <c r="F1739" i="8" s="1"/>
  <c r="F1740" i="8" s="1"/>
  <c r="F1741" i="8" s="1"/>
  <c r="F1742" i="8" s="1"/>
  <c r="F1743" i="8" s="1"/>
  <c r="F1744" i="8" s="1"/>
  <c r="F1745" i="8" s="1"/>
  <c r="F1746" i="8" s="1"/>
  <c r="F1747" i="8" s="1"/>
  <c r="F1748" i="8" s="1"/>
  <c r="F1749" i="8" s="1"/>
  <c r="F1750" i="8" s="1"/>
  <c r="F1751" i="8" s="1"/>
  <c r="E1701" i="8"/>
  <c r="E1702" i="8" s="1"/>
  <c r="D1701" i="8"/>
  <c r="D1702" i="8" s="1"/>
  <c r="E1688" i="8"/>
  <c r="E1685" i="8"/>
  <c r="E1684" i="8"/>
  <c r="E1682" i="8"/>
  <c r="E1683" i="8" s="1"/>
  <c r="E1665" i="8"/>
  <c r="E1662" i="8"/>
  <c r="E1661" i="8"/>
  <c r="E1659" i="8"/>
  <c r="E1660" i="8" s="1"/>
  <c r="E1657" i="8" a="1"/>
  <c r="E1657" i="8" s="1"/>
  <c r="E1643" i="8"/>
  <c r="E1642" i="8"/>
  <c r="E1639" i="8"/>
  <c r="E1638" i="8"/>
  <c r="E1636" i="8"/>
  <c r="E1637" i="8" s="1"/>
  <c r="E1634" i="8"/>
  <c r="Q1631" i="8"/>
  <c r="E1619" i="8"/>
  <c r="E1616" i="8"/>
  <c r="E1615" i="8"/>
  <c r="E1614" i="8"/>
  <c r="E1613" i="8"/>
  <c r="E1611" i="8" a="1"/>
  <c r="E1611" i="8" s="1"/>
  <c r="E1596" i="8"/>
  <c r="E1594" i="8"/>
  <c r="E1593" i="8"/>
  <c r="E1592" i="8"/>
  <c r="E1591" i="8"/>
  <c r="E1590" i="8"/>
  <c r="E1588" i="8" a="1"/>
  <c r="E1588" i="8" s="1"/>
  <c r="E1597" i="8" s="1"/>
  <c r="AR1585" i="8"/>
  <c r="AP1585" i="8"/>
  <c r="AN1585" i="8"/>
  <c r="AL1585" i="8"/>
  <c r="AJ1585" i="8"/>
  <c r="AG1585" i="8"/>
  <c r="AF1585" i="8"/>
  <c r="AE1585" i="8"/>
  <c r="AD1585" i="8"/>
  <c r="Y1585" i="8"/>
  <c r="W1585" i="8"/>
  <c r="V1585" i="8"/>
  <c r="T1585" i="8"/>
  <c r="R1585" i="8"/>
  <c r="P1585" i="8"/>
  <c r="O1585" i="8"/>
  <c r="J1585" i="8"/>
  <c r="I1585" i="8"/>
  <c r="E1573" i="8"/>
  <c r="E1574" i="8" s="1"/>
  <c r="E1570" i="8"/>
  <c r="E1569" i="8"/>
  <c r="E1568" i="8"/>
  <c r="E1567" i="8"/>
  <c r="E1565" i="8" a="1"/>
  <c r="E1565" i="8"/>
  <c r="E1571" i="8" s="1"/>
  <c r="E1550" i="8"/>
  <c r="E1551" i="8" s="1"/>
  <c r="E1548" i="8"/>
  <c r="E1547" i="8"/>
  <c r="E1546" i="8"/>
  <c r="E1545" i="8"/>
  <c r="E1544" i="8"/>
  <c r="E1542" i="8" a="1"/>
  <c r="E1542" i="8"/>
  <c r="AG1539" i="8"/>
  <c r="AF1539" i="8"/>
  <c r="W1539" i="8"/>
  <c r="V1539" i="8"/>
  <c r="P1539" i="8"/>
  <c r="E1527" i="8"/>
  <c r="E1524" i="8"/>
  <c r="E1523" i="8"/>
  <c r="E1521" i="8"/>
  <c r="E1522" i="8" s="1"/>
  <c r="E1519" i="8"/>
  <c r="E1504" i="8"/>
  <c r="E1502" i="8"/>
  <c r="E1501" i="8"/>
  <c r="E1500" i="8"/>
  <c r="E1499" i="8"/>
  <c r="E1498" i="8"/>
  <c r="E1496" i="8" a="1"/>
  <c r="E1496" i="8"/>
  <c r="E1505" i="8" s="1"/>
  <c r="AL1493" i="8"/>
  <c r="AK1493" i="8"/>
  <c r="E1481" i="8"/>
  <c r="E1482" i="8" s="1"/>
  <c r="E1478" i="8"/>
  <c r="E1477" i="8"/>
  <c r="E1476" i="8"/>
  <c r="E1475" i="8"/>
  <c r="E1473" i="8" a="1"/>
  <c r="E1473" i="8"/>
  <c r="AO1470" i="8"/>
  <c r="AN1470" i="8"/>
  <c r="AH1470" i="8"/>
  <c r="AG1470" i="8"/>
  <c r="T1470" i="8"/>
  <c r="S1470" i="8"/>
  <c r="R1470" i="8"/>
  <c r="Q1470" i="8"/>
  <c r="E1459" i="8"/>
  <c r="E1458" i="8"/>
  <c r="E1455" i="8"/>
  <c r="E1454" i="8"/>
  <c r="E1452" i="8"/>
  <c r="E1453" i="8" s="1"/>
  <c r="E1450" i="8" a="1"/>
  <c r="E1450" i="8" s="1"/>
  <c r="E1456" i="8" s="1"/>
  <c r="AR1447" i="8"/>
  <c r="AQ1447" i="8"/>
  <c r="AL1447" i="8"/>
  <c r="AK1447" i="8"/>
  <c r="AJ1447" i="8"/>
  <c r="AF1447" i="8"/>
  <c r="AE1447" i="8"/>
  <c r="AB1447" i="8"/>
  <c r="AA1447" i="8"/>
  <c r="X1447" i="8"/>
  <c r="W1447" i="8"/>
  <c r="V1447" i="8"/>
  <c r="P1447" i="8"/>
  <c r="O1447" i="8"/>
  <c r="N1447" i="8"/>
  <c r="M1447" i="8"/>
  <c r="L1447" i="8"/>
  <c r="K1447" i="8"/>
  <c r="E1436" i="8"/>
  <c r="E1435" i="8"/>
  <c r="E1432" i="8"/>
  <c r="E1431" i="8"/>
  <c r="E1430" i="8"/>
  <c r="E1429" i="8"/>
  <c r="E1427" i="8" a="1"/>
  <c r="E1427" i="8"/>
  <c r="AM1424" i="8"/>
  <c r="AE1424" i="8"/>
  <c r="E1412" i="8"/>
  <c r="E1413" i="8" s="1"/>
  <c r="E1409" i="8"/>
  <c r="E1408" i="8"/>
  <c r="E1407" i="8"/>
  <c r="E1406" i="8"/>
  <c r="E1404" i="8" a="1"/>
  <c r="E1404" i="8"/>
  <c r="Z1401" i="8"/>
  <c r="Y1401" i="8"/>
  <c r="E1390" i="8"/>
  <c r="E1389" i="8"/>
  <c r="E1386" i="8"/>
  <c r="E1385" i="8"/>
  <c r="E1383" i="8"/>
  <c r="E1384" i="8" s="1"/>
  <c r="E1381" i="8" a="1"/>
  <c r="E1381" i="8"/>
  <c r="E1387" i="8" s="1"/>
  <c r="AD1378" i="8"/>
  <c r="S1378" i="8"/>
  <c r="N1378" i="8"/>
  <c r="E1366" i="8"/>
  <c r="E1363" i="8"/>
  <c r="E1362" i="8"/>
  <c r="E1361" i="8"/>
  <c r="E1360" i="8"/>
  <c r="E1358" i="8" a="1"/>
  <c r="E1358" i="8"/>
  <c r="E1343" i="8"/>
  <c r="E1340" i="8"/>
  <c r="E1339" i="8"/>
  <c r="E1337" i="8"/>
  <c r="E1338" i="8" s="1"/>
  <c r="E1335" i="8" a="1"/>
  <c r="E1335" i="8" s="1"/>
  <c r="E1321" i="8"/>
  <c r="E1320" i="8"/>
  <c r="E1317" i="8"/>
  <c r="E1316" i="8"/>
  <c r="E1314" i="8"/>
  <c r="E1315" i="8" s="1"/>
  <c r="E1312" i="8" a="1"/>
  <c r="E1312" i="8"/>
  <c r="E1318" i="8" s="1"/>
  <c r="AL1309" i="8"/>
  <c r="AK1309" i="8"/>
  <c r="AJ1309" i="8"/>
  <c r="W1309" i="8"/>
  <c r="V1309" i="8"/>
  <c r="M1309" i="8"/>
  <c r="L1309" i="8"/>
  <c r="K1309" i="8"/>
  <c r="E1297" i="8"/>
  <c r="E1294" i="8"/>
  <c r="E1293" i="8"/>
  <c r="E1291" i="8"/>
  <c r="E1292" i="8" s="1"/>
  <c r="E1289" i="8" a="1"/>
  <c r="E1289" i="8" s="1"/>
  <c r="E1275" i="8"/>
  <c r="E1274" i="8"/>
  <c r="E1272" i="8"/>
  <c r="E1271" i="8"/>
  <c r="E1270" i="8"/>
  <c r="E1269" i="8"/>
  <c r="E1268" i="8"/>
  <c r="E1266" i="8" a="1"/>
  <c r="E1266" i="8"/>
  <c r="AO1263" i="8"/>
  <c r="AN1263" i="8"/>
  <c r="AG1263" i="8"/>
  <c r="AD1263" i="8"/>
  <c r="AC1263" i="8"/>
  <c r="W1263" i="8"/>
  <c r="V1263" i="8"/>
  <c r="M1263" i="8"/>
  <c r="I1263" i="8"/>
  <c r="E1251" i="8"/>
  <c r="E1248" i="8"/>
  <c r="E1247" i="8"/>
  <c r="E1246" i="8"/>
  <c r="E1245" i="8"/>
  <c r="E1243" i="8" a="1"/>
  <c r="E1243" i="8" s="1"/>
  <c r="E1229" i="8"/>
  <c r="E1228" i="8"/>
  <c r="E1225" i="8"/>
  <c r="E1224" i="8"/>
  <c r="E1222" i="8"/>
  <c r="E1223" i="8" s="1"/>
  <c r="E1220" i="8" a="1"/>
  <c r="E1220" i="8"/>
  <c r="E1226" i="8" s="1"/>
  <c r="AR1217" i="8"/>
  <c r="AL1217" i="8"/>
  <c r="AD1217" i="8"/>
  <c r="W1217" i="8"/>
  <c r="V1217" i="8"/>
  <c r="S1217" i="8"/>
  <c r="M1217" i="8"/>
  <c r="L1217" i="8"/>
  <c r="E1205" i="8"/>
  <c r="E1202" i="8"/>
  <c r="E1201" i="8"/>
  <c r="E1199" i="8"/>
  <c r="E1200" i="8" s="1"/>
  <c r="E1197" i="8" a="1"/>
  <c r="E1197" i="8" s="1"/>
  <c r="E1182" i="8"/>
  <c r="E1183" i="8" s="1"/>
  <c r="E1179" i="8"/>
  <c r="E1178" i="8"/>
  <c r="E1177" i="8"/>
  <c r="E1176" i="8"/>
  <c r="E1174" i="8" a="1"/>
  <c r="E1174" i="8"/>
  <c r="E1180" i="8" s="1"/>
  <c r="AP1171" i="8"/>
  <c r="AM1171" i="8"/>
  <c r="AH1171" i="8"/>
  <c r="AD1171" i="8"/>
  <c r="AA1171" i="8"/>
  <c r="Z1171" i="8"/>
  <c r="W1171" i="8"/>
  <c r="Q1171" i="8"/>
  <c r="N1171" i="8"/>
  <c r="J1171" i="8"/>
  <c r="I1171" i="8"/>
  <c r="E1159" i="8"/>
  <c r="E1156" i="8"/>
  <c r="E1155" i="8"/>
  <c r="E1154" i="8"/>
  <c r="E1153" i="8"/>
  <c r="E1151" i="8" a="1"/>
  <c r="E1151" i="8"/>
  <c r="E1136" i="8"/>
  <c r="E1137" i="8" s="1"/>
  <c r="E1134" i="8"/>
  <c r="E1133" i="8"/>
  <c r="E1132" i="8"/>
  <c r="E1130" i="8"/>
  <c r="E1131" i="8" s="1"/>
  <c r="E1128" i="8" a="1"/>
  <c r="E1128" i="8" s="1"/>
  <c r="AP1125" i="8"/>
  <c r="AN1125" i="8"/>
  <c r="AM1125" i="8"/>
  <c r="AJ1125" i="8"/>
  <c r="AA1125" i="8"/>
  <c r="Z1125" i="8"/>
  <c r="X1125" i="8"/>
  <c r="P1125" i="8"/>
  <c r="O1125" i="8"/>
  <c r="L1125" i="8"/>
  <c r="K1125" i="8"/>
  <c r="E1113" i="8"/>
  <c r="E1110" i="8"/>
  <c r="E1109" i="8"/>
  <c r="E1107" i="8"/>
  <c r="E1108" i="8" s="1"/>
  <c r="E1105" i="8" a="1"/>
  <c r="E1105" i="8" s="1"/>
  <c r="E1111" i="8" s="1"/>
  <c r="E1090" i="8"/>
  <c r="E1091" i="8" s="1"/>
  <c r="E1087" i="8"/>
  <c r="E1086" i="8"/>
  <c r="E1085" i="8"/>
  <c r="E1084" i="8"/>
  <c r="E1082" i="8" a="1"/>
  <c r="E1082" i="8" s="1"/>
  <c r="E1067" i="8"/>
  <c r="E1065" i="8"/>
  <c r="E1064" i="8"/>
  <c r="E1063" i="8"/>
  <c r="E1061" i="8"/>
  <c r="E1062" i="8" s="1"/>
  <c r="E1059" i="8" a="1"/>
  <c r="E1059" i="8"/>
  <c r="E1045" i="8"/>
  <c r="E1044" i="8"/>
  <c r="E1041" i="8"/>
  <c r="E1040" i="8"/>
  <c r="E1038" i="8"/>
  <c r="E1039" i="8" s="1"/>
  <c r="E1036" i="8" a="1"/>
  <c r="E1036" i="8"/>
  <c r="E1042" i="8" s="1"/>
  <c r="AK1033" i="8"/>
  <c r="S1033" i="8"/>
  <c r="Q1033" i="8"/>
  <c r="L1033" i="8"/>
  <c r="K1033" i="8"/>
  <c r="E1021" i="8"/>
  <c r="E1022" i="8" s="1"/>
  <c r="E1019" i="8"/>
  <c r="E1018" i="8"/>
  <c r="E1017" i="8"/>
  <c r="E1016" i="8"/>
  <c r="E1015" i="8"/>
  <c r="E1013" i="8" a="1"/>
  <c r="E1013" i="8"/>
  <c r="AP1010" i="8"/>
  <c r="AO1010" i="8"/>
  <c r="AN1010" i="8"/>
  <c r="AM1010" i="8"/>
  <c r="AE1010" i="8"/>
  <c r="Z1010" i="8"/>
  <c r="Y1010" i="8"/>
  <c r="W1010" i="8"/>
  <c r="O1010" i="8"/>
  <c r="J1010" i="8"/>
  <c r="I1010" i="8"/>
  <c r="E998" i="8"/>
  <c r="E999" i="8" s="1"/>
  <c r="E995" i="8"/>
  <c r="E994" i="8"/>
  <c r="E992" i="8"/>
  <c r="E993" i="8" s="1"/>
  <c r="E990" i="8" a="1"/>
  <c r="E990" i="8" s="1"/>
  <c r="AR987" i="8"/>
  <c r="AK987" i="8"/>
  <c r="AF987" i="8"/>
  <c r="AB987" i="8"/>
  <c r="AA987" i="8"/>
  <c r="P987" i="8"/>
  <c r="M987" i="8"/>
  <c r="L987" i="8"/>
  <c r="E976" i="8"/>
  <c r="E975" i="8"/>
  <c r="E973" i="8"/>
  <c r="E972" i="8"/>
  <c r="E971" i="8"/>
  <c r="E970" i="8"/>
  <c r="E969" i="8"/>
  <c r="E967" i="8" a="1"/>
  <c r="E967" i="8"/>
  <c r="AK964" i="8"/>
  <c r="AI964" i="8"/>
  <c r="AC964" i="8"/>
  <c r="K964" i="8"/>
  <c r="E952" i="8"/>
  <c r="E949" i="8"/>
  <c r="E948" i="8"/>
  <c r="E947" i="8"/>
  <c r="E946" i="8"/>
  <c r="E944" i="8" a="1"/>
  <c r="E944" i="8" s="1"/>
  <c r="E929" i="8"/>
  <c r="E926" i="8"/>
  <c r="E925" i="8"/>
  <c r="E923" i="8"/>
  <c r="E924" i="8" s="1"/>
  <c r="E921" i="8" a="1"/>
  <c r="E921" i="8"/>
  <c r="E907" i="8"/>
  <c r="E906" i="8"/>
  <c r="E904" i="8"/>
  <c r="E903" i="8"/>
  <c r="E902" i="8"/>
  <c r="E901" i="8"/>
  <c r="E900" i="8"/>
  <c r="E898" i="8" a="1"/>
  <c r="E898" i="8"/>
  <c r="AM895" i="8"/>
  <c r="AL895" i="8"/>
  <c r="AJ895" i="8"/>
  <c r="AD895" i="8"/>
  <c r="AB895" i="8"/>
  <c r="Q895" i="8"/>
  <c r="P895" i="8"/>
  <c r="O895" i="8"/>
  <c r="N895" i="8"/>
  <c r="L895" i="8"/>
  <c r="E883" i="8"/>
  <c r="E880" i="8"/>
  <c r="E879" i="8"/>
  <c r="E877" i="8"/>
  <c r="E878" i="8" s="1"/>
  <c r="E875" i="8" a="1"/>
  <c r="E875" i="8" s="1"/>
  <c r="E860" i="8"/>
  <c r="E857" i="8"/>
  <c r="E856" i="8"/>
  <c r="E854" i="8"/>
  <c r="E855" i="8" s="1"/>
  <c r="E852" i="8" a="1"/>
  <c r="E852" i="8" s="1"/>
  <c r="E838" i="8"/>
  <c r="E837" i="8"/>
  <c r="E834" i="8"/>
  <c r="E833" i="8"/>
  <c r="E831" i="8"/>
  <c r="E832" i="8" s="1"/>
  <c r="E829" i="8" a="1"/>
  <c r="E829" i="8"/>
  <c r="E835" i="8" s="1"/>
  <c r="AR826" i="8"/>
  <c r="AM826" i="8"/>
  <c r="AK826" i="8"/>
  <c r="AJ826" i="8"/>
  <c r="AH826" i="8"/>
  <c r="Z826" i="8"/>
  <c r="Y826" i="8"/>
  <c r="X826" i="8"/>
  <c r="W826" i="8"/>
  <c r="Q826" i="8"/>
  <c r="P826" i="8"/>
  <c r="L826" i="8"/>
  <c r="E814" i="8"/>
  <c r="E811" i="8"/>
  <c r="E810" i="8"/>
  <c r="E808" i="8"/>
  <c r="E809" i="8" s="1"/>
  <c r="E806" i="8" a="1"/>
  <c r="E806" i="8"/>
  <c r="E791" i="8"/>
  <c r="E792" i="8" s="1"/>
  <c r="E788" i="8"/>
  <c r="E787" i="8"/>
  <c r="E785" i="8"/>
  <c r="E786" i="8" s="1"/>
  <c r="E783" i="8" a="1"/>
  <c r="E783" i="8" s="1"/>
  <c r="AC780" i="8"/>
  <c r="AB780" i="8"/>
  <c r="N780" i="8"/>
  <c r="M780" i="8"/>
  <c r="E769" i="8"/>
  <c r="E768" i="8"/>
  <c r="E766" i="8"/>
  <c r="E765" i="8"/>
  <c r="E764" i="8"/>
  <c r="E763" i="8"/>
  <c r="E762" i="8"/>
  <c r="E760" i="8" a="1"/>
  <c r="E760" i="8"/>
  <c r="X757" i="8"/>
  <c r="E745" i="8"/>
  <c r="E743" i="8"/>
  <c r="E742" i="8"/>
  <c r="E741" i="8"/>
  <c r="E740" i="8"/>
  <c r="E739" i="8"/>
  <c r="E737" i="8" a="1"/>
  <c r="E737" i="8"/>
  <c r="E723" i="8"/>
  <c r="E722" i="8"/>
  <c r="E719" i="8"/>
  <c r="E718" i="8"/>
  <c r="E716" i="8"/>
  <c r="E717" i="8" s="1"/>
  <c r="E714" i="8" a="1"/>
  <c r="E714" i="8"/>
  <c r="E720" i="8" s="1"/>
  <c r="AR711" i="8"/>
  <c r="AQ711" i="8"/>
  <c r="AK711" i="8"/>
  <c r="AJ711" i="8"/>
  <c r="AI711" i="8"/>
  <c r="AE711" i="8"/>
  <c r="AD711" i="8"/>
  <c r="AC711" i="8"/>
  <c r="W711" i="8"/>
  <c r="V711" i="8"/>
  <c r="U711" i="8"/>
  <c r="T711" i="8"/>
  <c r="S711" i="8"/>
  <c r="O711" i="8"/>
  <c r="L711" i="8"/>
  <c r="K711" i="8"/>
  <c r="E699" i="8"/>
  <c r="E700" i="8" s="1"/>
  <c r="E697" i="8"/>
  <c r="E696" i="8"/>
  <c r="E695" i="8"/>
  <c r="E694" i="8"/>
  <c r="E693" i="8"/>
  <c r="E691" i="8" a="1"/>
  <c r="E691" i="8"/>
  <c r="E676" i="8"/>
  <c r="E677" i="8" s="1"/>
  <c r="E673" i="8"/>
  <c r="E672" i="8"/>
  <c r="E671" i="8"/>
  <c r="E670" i="8"/>
  <c r="E668" i="8" a="1"/>
  <c r="E668" i="8"/>
  <c r="E674" i="8" s="1"/>
  <c r="AR665" i="8"/>
  <c r="AQ665" i="8"/>
  <c r="AJ665" i="8"/>
  <c r="AI665" i="8"/>
  <c r="AE665" i="8"/>
  <c r="AD665" i="8"/>
  <c r="V665" i="8"/>
  <c r="U665" i="8"/>
  <c r="T665" i="8"/>
  <c r="S665" i="8"/>
  <c r="O665" i="8"/>
  <c r="K665" i="8"/>
  <c r="E654" i="8"/>
  <c r="E653" i="8"/>
  <c r="E651" i="8"/>
  <c r="E650" i="8"/>
  <c r="E649" i="8"/>
  <c r="E648" i="8"/>
  <c r="E647" i="8"/>
  <c r="E645" i="8" a="1"/>
  <c r="E645" i="8"/>
  <c r="AL642" i="8"/>
  <c r="O642" i="8"/>
  <c r="E630" i="8"/>
  <c r="E627" i="8"/>
  <c r="E626" i="8"/>
  <c r="E624" i="8"/>
  <c r="E625" i="8" s="1"/>
  <c r="E622" i="8" a="1"/>
  <c r="E622" i="8"/>
  <c r="E608" i="8"/>
  <c r="X596" i="8" s="1"/>
  <c r="E607" i="8"/>
  <c r="E605" i="8"/>
  <c r="E604" i="8"/>
  <c r="E603" i="8"/>
  <c r="E601" i="8"/>
  <c r="E602" i="8" s="1"/>
  <c r="E599" i="8" a="1"/>
  <c r="E599" i="8"/>
  <c r="AE596" i="8"/>
  <c r="W596" i="8"/>
  <c r="E584" i="8"/>
  <c r="E585" i="8" s="1"/>
  <c r="E581" i="8"/>
  <c r="E580" i="8"/>
  <c r="E579" i="8"/>
  <c r="E578" i="8"/>
  <c r="E576" i="8" a="1"/>
  <c r="E576" i="8"/>
  <c r="E582" i="8" s="1"/>
  <c r="AP573" i="8"/>
  <c r="AI573" i="8"/>
  <c r="AE573" i="8"/>
  <c r="AA573" i="8"/>
  <c r="Z573" i="8"/>
  <c r="Y573" i="8"/>
  <c r="O573" i="8"/>
  <c r="K573" i="8"/>
  <c r="J573" i="8"/>
  <c r="E561" i="8"/>
  <c r="E558" i="8"/>
  <c r="E557" i="8"/>
  <c r="E555" i="8"/>
  <c r="E556" i="8" s="1"/>
  <c r="E553" i="8" a="1"/>
  <c r="E553" i="8" s="1"/>
  <c r="E538" i="8"/>
  <c r="E535" i="8"/>
  <c r="E534" i="8"/>
  <c r="E533" i="8"/>
  <c r="E532" i="8"/>
  <c r="E530" i="8" a="1"/>
  <c r="E530" i="8"/>
  <c r="E515" i="8"/>
  <c r="E512" i="8"/>
  <c r="E511" i="8"/>
  <c r="E510" i="8"/>
  <c r="E509" i="8"/>
  <c r="E507" i="8" a="1"/>
  <c r="E507" i="8"/>
  <c r="E493" i="8"/>
  <c r="E492" i="8"/>
  <c r="E490" i="8"/>
  <c r="E489" i="8"/>
  <c r="E488" i="8"/>
  <c r="E486" i="8"/>
  <c r="E487" i="8" s="1"/>
  <c r="E484" i="8" a="1"/>
  <c r="E484" i="8"/>
  <c r="AL481" i="8"/>
  <c r="AK481" i="8"/>
  <c r="AJ481" i="8"/>
  <c r="AI481" i="8"/>
  <c r="AE481" i="8"/>
  <c r="AA481" i="8"/>
  <c r="W481" i="8"/>
  <c r="V481" i="8"/>
  <c r="U481" i="8"/>
  <c r="T481" i="8"/>
  <c r="M481" i="8"/>
  <c r="L481" i="8"/>
  <c r="K481" i="8"/>
  <c r="E469" i="8"/>
  <c r="E470" i="8" s="1"/>
  <c r="AM458" i="8" s="1"/>
  <c r="E467" i="8"/>
  <c r="E466" i="8"/>
  <c r="E465" i="8"/>
  <c r="E464" i="8"/>
  <c r="E463" i="8"/>
  <c r="E461" i="8" a="1"/>
  <c r="E461" i="8"/>
  <c r="AN458" i="8"/>
  <c r="Z458" i="8"/>
  <c r="Y458" i="8"/>
  <c r="P458" i="8"/>
  <c r="O458" i="8"/>
  <c r="E446" i="8"/>
  <c r="E443" i="8"/>
  <c r="E442" i="8"/>
  <c r="E440" i="8"/>
  <c r="E441" i="8" s="1"/>
  <c r="E438" i="8" a="1"/>
  <c r="E438" i="8"/>
  <c r="E424" i="8"/>
  <c r="E423" i="8"/>
  <c r="E421" i="8"/>
  <c r="E420" i="8"/>
  <c r="E419" i="8"/>
  <c r="E417" i="8"/>
  <c r="E418" i="8" s="1"/>
  <c r="E415" i="8" a="1"/>
  <c r="E415" i="8"/>
  <c r="AL412" i="8"/>
  <c r="AK412" i="8"/>
  <c r="AJ412" i="8"/>
  <c r="AB412" i="8"/>
  <c r="X412" i="8"/>
  <c r="W412" i="8"/>
  <c r="V412" i="8"/>
  <c r="M412" i="8"/>
  <c r="L412" i="8"/>
  <c r="E400" i="8"/>
  <c r="E401" i="8" s="1"/>
  <c r="E398" i="8"/>
  <c r="E397" i="8"/>
  <c r="E396" i="8"/>
  <c r="E394" i="8"/>
  <c r="E395" i="8" s="1"/>
  <c r="E392" i="8" a="1"/>
  <c r="E392" i="8"/>
  <c r="AR389" i="8"/>
  <c r="AQ389" i="8"/>
  <c r="AL389" i="8"/>
  <c r="AJ389" i="8"/>
  <c r="AI389" i="8"/>
  <c r="AD389" i="8"/>
  <c r="AC389" i="8"/>
  <c r="AB389" i="8"/>
  <c r="AA389" i="8"/>
  <c r="V389" i="8"/>
  <c r="T389" i="8"/>
  <c r="S389" i="8"/>
  <c r="N389" i="8"/>
  <c r="M389" i="8"/>
  <c r="L389" i="8"/>
  <c r="K389" i="8"/>
  <c r="E377" i="8"/>
  <c r="E374" i="8"/>
  <c r="E373" i="8"/>
  <c r="E372" i="8"/>
  <c r="E371" i="8"/>
  <c r="E369" i="8" a="1"/>
  <c r="E369" i="8"/>
  <c r="E354" i="8"/>
  <c r="E351" i="8"/>
  <c r="E350" i="8"/>
  <c r="E349" i="8"/>
  <c r="E348" i="8"/>
  <c r="E346" i="8" a="1"/>
  <c r="E346" i="8"/>
  <c r="E332" i="8"/>
  <c r="E331" i="8"/>
  <c r="E329" i="8"/>
  <c r="E328" i="8"/>
  <c r="E327" i="8"/>
  <c r="E325" i="8"/>
  <c r="E326" i="8" s="1"/>
  <c r="E323" i="8" a="1"/>
  <c r="E323" i="8"/>
  <c r="AR320" i="8"/>
  <c r="AM320" i="8"/>
  <c r="AL320" i="8"/>
  <c r="AK320" i="8"/>
  <c r="AJ320" i="8"/>
  <c r="AE320" i="8"/>
  <c r="AD320" i="8"/>
  <c r="AC320" i="8"/>
  <c r="AB320" i="8"/>
  <c r="W320" i="8"/>
  <c r="V320" i="8"/>
  <c r="U320" i="8"/>
  <c r="T320" i="8"/>
  <c r="O320" i="8"/>
  <c r="N320" i="8"/>
  <c r="M320" i="8"/>
  <c r="L320" i="8"/>
  <c r="E308" i="8"/>
  <c r="E305" i="8"/>
  <c r="E304" i="8"/>
  <c r="E303" i="8"/>
  <c r="E302" i="8"/>
  <c r="E300" i="8" a="1"/>
  <c r="E300" i="8"/>
  <c r="E285" i="8"/>
  <c r="E286" i="8" s="1"/>
  <c r="E282" i="8"/>
  <c r="E281" i="8"/>
  <c r="E279" i="8"/>
  <c r="E280" i="8" s="1"/>
  <c r="E277" i="8" a="1"/>
  <c r="E277" i="8" s="1"/>
  <c r="T274" i="8"/>
  <c r="S274" i="8"/>
  <c r="E263" i="8"/>
  <c r="E262" i="8"/>
  <c r="E260" i="8"/>
  <c r="E259" i="8"/>
  <c r="E258" i="8"/>
  <c r="E257" i="8"/>
  <c r="E256" i="8"/>
  <c r="E254" i="8" a="1"/>
  <c r="E254" i="8"/>
  <c r="AF251" i="8"/>
  <c r="E239" i="8"/>
  <c r="E237" i="8"/>
  <c r="E236" i="8"/>
  <c r="E235" i="8"/>
  <c r="E234" i="8"/>
  <c r="E233" i="8"/>
  <c r="E231" i="8" a="1"/>
  <c r="E231" i="8" s="1"/>
  <c r="E232" i="8" s="1"/>
  <c r="E238" i="8" s="1"/>
  <c r="E216" i="8"/>
  <c r="E213" i="8"/>
  <c r="E212" i="8"/>
  <c r="E210" i="8"/>
  <c r="E211" i="8" s="1"/>
  <c r="E208" i="8" a="1"/>
  <c r="E208" i="8" s="1"/>
  <c r="E194" i="8"/>
  <c r="E193" i="8"/>
  <c r="E191" i="8"/>
  <c r="E190" i="8"/>
  <c r="E189" i="8"/>
  <c r="E188" i="8"/>
  <c r="E187" i="8"/>
  <c r="E185" i="8" a="1"/>
  <c r="E185" i="8"/>
  <c r="AO182" i="8"/>
  <c r="AM182" i="8"/>
  <c r="AD182" i="8"/>
  <c r="Q182" i="8"/>
  <c r="E170" i="8"/>
  <c r="E167" i="8"/>
  <c r="E166" i="8"/>
  <c r="E165" i="8"/>
  <c r="E164" i="8"/>
  <c r="E162" i="8" a="1"/>
  <c r="E162" i="8"/>
  <c r="E148" i="8"/>
  <c r="E147" i="8"/>
  <c r="E144" i="8"/>
  <c r="E143" i="8"/>
  <c r="E141" i="8"/>
  <c r="E142" i="8" s="1"/>
  <c r="E139" i="8" a="1"/>
  <c r="E139" i="8" s="1"/>
  <c r="E145" i="8" s="1"/>
  <c r="AR136" i="8"/>
  <c r="AM136" i="8"/>
  <c r="AL136" i="8"/>
  <c r="AE136" i="8"/>
  <c r="W136" i="8"/>
  <c r="M136" i="8"/>
  <c r="E124" i="8"/>
  <c r="E125" i="8" s="1"/>
  <c r="E121" i="8"/>
  <c r="E120" i="8"/>
  <c r="E119" i="8"/>
  <c r="E118" i="8"/>
  <c r="E116" i="8" a="1"/>
  <c r="E116" i="8"/>
  <c r="E122" i="8" s="1"/>
  <c r="AO113" i="8"/>
  <c r="E101" i="8"/>
  <c r="E98" i="8"/>
  <c r="E97" i="8"/>
  <c r="E95" i="8"/>
  <c r="E96" i="8" s="1"/>
  <c r="E93" i="8" a="1"/>
  <c r="E93" i="8" s="1"/>
  <c r="E78" i="8"/>
  <c r="AZ76" i="8"/>
  <c r="AY76" i="8"/>
  <c r="BA76" i="8" s="1"/>
  <c r="AX76" i="8" a="1"/>
  <c r="AX76" i="8" s="1"/>
  <c r="BB76" i="8" s="1"/>
  <c r="BF76" i="8" s="1"/>
  <c r="AV76" i="8"/>
  <c r="AU76" i="8"/>
  <c r="AX75" i="8" a="1"/>
  <c r="AX75" i="8" s="1"/>
  <c r="AV75" i="8"/>
  <c r="AU75" i="8"/>
  <c r="E75" i="8"/>
  <c r="AX74" i="8" a="1"/>
  <c r="AX74" i="8" s="1"/>
  <c r="AV74" i="8"/>
  <c r="AU74" i="8"/>
  <c r="E74" i="8"/>
  <c r="BB73" i="8"/>
  <c r="BF73" i="8" s="1"/>
  <c r="AX73" i="8" a="1"/>
  <c r="AX73" i="8"/>
  <c r="AV73" i="8"/>
  <c r="AU73" i="8"/>
  <c r="AX72" i="8" a="1"/>
  <c r="AX72" i="8"/>
  <c r="AV72" i="8"/>
  <c r="AU72" i="8"/>
  <c r="E72" i="8"/>
  <c r="E73" i="8" s="1"/>
  <c r="AX71" i="8" a="1"/>
  <c r="AX71" i="8"/>
  <c r="AV71" i="8"/>
  <c r="AU71" i="8"/>
  <c r="BF70" i="8"/>
  <c r="AY70" i="8"/>
  <c r="BA70" i="8" s="1"/>
  <c r="AX70" i="8" a="1"/>
  <c r="AX70" i="8"/>
  <c r="BB70" i="8" s="1"/>
  <c r="AV70" i="8"/>
  <c r="BC70" i="8" s="1"/>
  <c r="AU70" i="8"/>
  <c r="BD70" i="8" s="1"/>
  <c r="E70" i="8" a="1"/>
  <c r="E70" i="8"/>
  <c r="AZ69" i="8"/>
  <c r="AY69" i="8"/>
  <c r="BA69" i="8" s="1"/>
  <c r="AX69" i="8" a="1"/>
  <c r="AX69" i="8" s="1"/>
  <c r="BB69" i="8" s="1"/>
  <c r="BF69" i="8" s="1"/>
  <c r="AV69" i="8"/>
  <c r="AU69" i="8"/>
  <c r="BB68" i="8"/>
  <c r="BF68" i="8" s="1"/>
  <c r="BA68" i="8"/>
  <c r="AX68" i="8" a="1"/>
  <c r="AX68" i="8" s="1"/>
  <c r="AY68" i="8" s="1"/>
  <c r="AV68" i="8"/>
  <c r="AU68" i="8"/>
  <c r="AX67" i="8" a="1"/>
  <c r="AX67" i="8"/>
  <c r="AV67" i="8"/>
  <c r="AU67" i="8"/>
  <c r="AX66" i="8" a="1"/>
  <c r="AX66" i="8"/>
  <c r="AV66" i="8"/>
  <c r="AU66" i="8"/>
  <c r="BB65" i="8"/>
  <c r="BF65" i="8" s="1"/>
  <c r="AZ65" i="8"/>
  <c r="AX65" i="8" a="1"/>
  <c r="AX65" i="8" s="1"/>
  <c r="AV65" i="8"/>
  <c r="AU65" i="8"/>
  <c r="AX64" i="8" a="1"/>
  <c r="AX64" i="8"/>
  <c r="AV64" i="8"/>
  <c r="AU64" i="8"/>
  <c r="AX63" i="8" a="1"/>
  <c r="AX63" i="8"/>
  <c r="AV63" i="8"/>
  <c r="AU63" i="8"/>
  <c r="AX62" i="8" a="1"/>
  <c r="AX62" i="8"/>
  <c r="AV62" i="8"/>
  <c r="AU62" i="8"/>
  <c r="AX61" i="8" a="1"/>
  <c r="AX61" i="8"/>
  <c r="AV61" i="8"/>
  <c r="AU61" i="8"/>
  <c r="AX60" i="8" a="1"/>
  <c r="AX60" i="8"/>
  <c r="AV60" i="8"/>
  <c r="AU60" i="8"/>
  <c r="AX59" i="8" a="1"/>
  <c r="AX59" i="8"/>
  <c r="AV59" i="8"/>
  <c r="AU59" i="8"/>
  <c r="AX58" i="8" a="1"/>
  <c r="AX58" i="8"/>
  <c r="AV58" i="8"/>
  <c r="AU58" i="8"/>
  <c r="AX57" i="8" a="1"/>
  <c r="AX57" i="8"/>
  <c r="AV57" i="8"/>
  <c r="AU57" i="8"/>
  <c r="AX56" i="8" a="1"/>
  <c r="AX56" i="8"/>
  <c r="AV56" i="8"/>
  <c r="AU56" i="8"/>
  <c r="AX55" i="8" a="1"/>
  <c r="AX55" i="8"/>
  <c r="AV55" i="8"/>
  <c r="AU55" i="8"/>
  <c r="E55" i="8"/>
  <c r="BF54" i="8"/>
  <c r="AY54" i="8"/>
  <c r="BA54" i="8" s="1"/>
  <c r="AX54" i="8" a="1"/>
  <c r="AX54" i="8"/>
  <c r="BB54" i="8" s="1"/>
  <c r="AV54" i="8"/>
  <c r="BC54" i="8" s="1"/>
  <c r="AU54" i="8"/>
  <c r="BF53" i="8"/>
  <c r="AY53" i="8"/>
  <c r="BA53" i="8" s="1"/>
  <c r="AX53" i="8" a="1"/>
  <c r="AX53" i="8" s="1"/>
  <c r="BB53" i="8" s="1"/>
  <c r="AV53" i="8"/>
  <c r="AU53" i="8"/>
  <c r="BB52" i="8"/>
  <c r="AZ52" i="8"/>
  <c r="AX52" i="8" a="1"/>
  <c r="AX52" i="8" s="1"/>
  <c r="AY52" i="8" s="1"/>
  <c r="BA52" i="8" s="1"/>
  <c r="AV52" i="8"/>
  <c r="AU52" i="8"/>
  <c r="E52" i="8"/>
  <c r="BB51" i="8"/>
  <c r="AX51" i="8" a="1"/>
  <c r="AX51" i="8" s="1"/>
  <c r="AY51" i="8" s="1"/>
  <c r="BA51" i="8" s="1"/>
  <c r="AV51" i="8"/>
  <c r="AU51" i="8"/>
  <c r="E51" i="8"/>
  <c r="BC50" i="8"/>
  <c r="BB50" i="8"/>
  <c r="BF50" i="8" s="1"/>
  <c r="AX50" i="8" a="1"/>
  <c r="AX50" i="8" s="1"/>
  <c r="AV50" i="8"/>
  <c r="AU50" i="8"/>
  <c r="AX49" i="8" a="1"/>
  <c r="AX49" i="8"/>
  <c r="AV49" i="8"/>
  <c r="AU49" i="8"/>
  <c r="E49" i="8"/>
  <c r="E50" i="8" s="1"/>
  <c r="AX48" i="8" a="1"/>
  <c r="AX48" i="8"/>
  <c r="AV48" i="8"/>
  <c r="AU48" i="8"/>
  <c r="AX47" i="8" a="1"/>
  <c r="AX47" i="8"/>
  <c r="AV47" i="8"/>
  <c r="AU47" i="8"/>
  <c r="E47" i="8" a="1"/>
  <c r="E47" i="8"/>
  <c r="AX46" i="8" a="1"/>
  <c r="AX46" i="8" s="1"/>
  <c r="AV46" i="8"/>
  <c r="AU46" i="8"/>
  <c r="BF45" i="8"/>
  <c r="AX45" i="8" a="1"/>
  <c r="AX45" i="8" s="1"/>
  <c r="BB45" i="8" s="1"/>
  <c r="AV45" i="8"/>
  <c r="BC45" i="8" s="1"/>
  <c r="AU45" i="8"/>
  <c r="BB44" i="8"/>
  <c r="AX44" i="8" a="1"/>
  <c r="AX44" i="8"/>
  <c r="AV44" i="8"/>
  <c r="AU44" i="8"/>
  <c r="AX43" i="8" a="1"/>
  <c r="AX43" i="8"/>
  <c r="AV43" i="8"/>
  <c r="AU43" i="8"/>
  <c r="BF42" i="8"/>
  <c r="AX42" i="8" a="1"/>
  <c r="AX42" i="8" s="1"/>
  <c r="BB42" i="8" s="1"/>
  <c r="AV42" i="8"/>
  <c r="BC42" i="8" s="1"/>
  <c r="AU42" i="8"/>
  <c r="BB41" i="8"/>
  <c r="BF41" i="8" s="1"/>
  <c r="AX41" i="8" a="1"/>
  <c r="AX41" i="8"/>
  <c r="AV41" i="8"/>
  <c r="BC41" i="8" s="1"/>
  <c r="AU41" i="8"/>
  <c r="BB40" i="8"/>
  <c r="BF40" i="8" s="1"/>
  <c r="AZ40" i="8"/>
  <c r="AY40" i="8"/>
  <c r="BA40" i="8" s="1"/>
  <c r="BD40" i="8" s="1"/>
  <c r="AX40" i="8" a="1"/>
  <c r="AX40" i="8"/>
  <c r="AV40" i="8"/>
  <c r="BC40" i="8" s="1"/>
  <c r="AU40" i="8"/>
  <c r="BB39" i="8"/>
  <c r="BF39" i="8" s="1"/>
  <c r="AY39" i="8"/>
  <c r="BA39" i="8" s="1"/>
  <c r="BD39" i="8" s="1"/>
  <c r="AX39" i="8" a="1"/>
  <c r="AX39" i="8"/>
  <c r="AV39" i="8"/>
  <c r="BC39" i="8" s="1"/>
  <c r="AU39" i="8"/>
  <c r="BB38" i="8"/>
  <c r="AY38" i="8"/>
  <c r="BA38" i="8" s="1"/>
  <c r="AX38" i="8" a="1"/>
  <c r="AX38" i="8"/>
  <c r="AV38" i="8"/>
  <c r="AU38" i="8"/>
  <c r="BB37" i="8"/>
  <c r="AZ37" i="8"/>
  <c r="AX37" i="8" a="1"/>
  <c r="AX37" i="8"/>
  <c r="AV37" i="8"/>
  <c r="AU37" i="8"/>
  <c r="AZ36" i="8"/>
  <c r="AX36" i="8" a="1"/>
  <c r="AX36" i="8"/>
  <c r="AV36" i="8"/>
  <c r="AU36" i="8"/>
  <c r="BC35" i="8"/>
  <c r="BB35" i="8"/>
  <c r="BF35" i="8" s="1"/>
  <c r="AY35" i="8"/>
  <c r="BA35" i="8" s="1"/>
  <c r="AX35" i="8" a="1"/>
  <c r="AX35" i="8"/>
  <c r="AV35" i="8"/>
  <c r="AU35" i="8"/>
  <c r="BC34" i="8"/>
  <c r="BB34" i="8"/>
  <c r="BF34" i="8" s="1"/>
  <c r="AX34" i="8" a="1"/>
  <c r="AX34" i="8"/>
  <c r="AY34" i="8" s="1"/>
  <c r="BA34" i="8" s="1"/>
  <c r="AV34" i="8"/>
  <c r="AU34" i="8"/>
  <c r="AX33" i="8" a="1"/>
  <c r="AX33" i="8"/>
  <c r="AV33" i="8"/>
  <c r="AU33" i="8"/>
  <c r="BB32" i="8"/>
  <c r="BF32" i="8" s="1"/>
  <c r="AZ32" i="8"/>
  <c r="AX32" i="8" a="1"/>
  <c r="AX32" i="8"/>
  <c r="AV32" i="8"/>
  <c r="BC32" i="8" s="1"/>
  <c r="AU32" i="8"/>
  <c r="BC31" i="8"/>
  <c r="BB31" i="8"/>
  <c r="BF31" i="8" s="1"/>
  <c r="AX31" i="8" a="1"/>
  <c r="AX31" i="8"/>
  <c r="AV31" i="8"/>
  <c r="AU31" i="8"/>
  <c r="AX30" i="8" a="1"/>
  <c r="AX30" i="8"/>
  <c r="AV30" i="8"/>
  <c r="AU30" i="8"/>
  <c r="AX29" i="8" a="1"/>
  <c r="AX29" i="8"/>
  <c r="AV29" i="8"/>
  <c r="AU29" i="8"/>
  <c r="AZ28" i="8"/>
  <c r="AX28" i="8" a="1"/>
  <c r="AX28" i="8"/>
  <c r="AV28" i="8"/>
  <c r="AU28" i="8"/>
  <c r="BC27" i="8"/>
  <c r="BB27" i="8"/>
  <c r="BF27" i="8" s="1"/>
  <c r="AZ27" i="8"/>
  <c r="AY27" i="8"/>
  <c r="BA27" i="8" s="1"/>
  <c r="AX27" i="8" a="1"/>
  <c r="AX27" i="8"/>
  <c r="AV27" i="8"/>
  <c r="AU27" i="8"/>
  <c r="AX26" i="8" a="1"/>
  <c r="AX26" i="8"/>
  <c r="AV26" i="8"/>
  <c r="AU26" i="8"/>
  <c r="AX25" i="8" a="1"/>
  <c r="AX25" i="8"/>
  <c r="AV25" i="8"/>
  <c r="AU25" i="8"/>
  <c r="AX24" i="8" a="1"/>
  <c r="AX24" i="8" s="1"/>
  <c r="AV24" i="8"/>
  <c r="AU24" i="8"/>
  <c r="AX23" i="8" a="1"/>
  <c r="AX23" i="8" s="1"/>
  <c r="AV23" i="8"/>
  <c r="AU23" i="8"/>
  <c r="AX22" i="8" a="1"/>
  <c r="AX22" i="8"/>
  <c r="AV22" i="8"/>
  <c r="AU22" i="8"/>
  <c r="BB21" i="8"/>
  <c r="BA21" i="8"/>
  <c r="AX21" i="8" a="1"/>
  <c r="AX21" i="8"/>
  <c r="AY21" i="8" s="1"/>
  <c r="AV21" i="8"/>
  <c r="AU21" i="8"/>
  <c r="AX20" i="8" a="1"/>
  <c r="AX20" i="8"/>
  <c r="AV20" i="8"/>
  <c r="AU20" i="8"/>
  <c r="BB19" i="8"/>
  <c r="BA19" i="8"/>
  <c r="AX19" i="8" a="1"/>
  <c r="AX19" i="8"/>
  <c r="AY19" i="8" s="1"/>
  <c r="AV19" i="8"/>
  <c r="AU19" i="8"/>
  <c r="AX18" i="8" a="1"/>
  <c r="AX18" i="8"/>
  <c r="AV18" i="8"/>
  <c r="AU18" i="8"/>
  <c r="D18" i="8"/>
  <c r="AX17" i="8" a="1"/>
  <c r="AX17" i="8" s="1"/>
  <c r="AV17" i="8"/>
  <c r="AU17" i="8"/>
  <c r="AX16" i="8" a="1"/>
  <c r="AX16" i="8"/>
  <c r="AY16" i="8" s="1"/>
  <c r="BA16" i="8" s="1"/>
  <c r="AV16" i="8"/>
  <c r="AU16" i="8"/>
  <c r="BB15" i="8"/>
  <c r="BF15" i="8" s="1"/>
  <c r="AX15" i="8" a="1"/>
  <c r="AX15" i="8" s="1"/>
  <c r="AV15" i="8"/>
  <c r="AU15" i="8"/>
  <c r="AX14" i="8" a="1"/>
  <c r="AX14" i="8" s="1"/>
  <c r="AV14" i="8"/>
  <c r="AU14" i="8"/>
  <c r="F14" i="8"/>
  <c r="BB13" i="8"/>
  <c r="BF13" i="8" s="1"/>
  <c r="AX13" i="8" a="1"/>
  <c r="AX13" i="8"/>
  <c r="AV13" i="8"/>
  <c r="BC13" i="8" s="1"/>
  <c r="AU13" i="8"/>
  <c r="F13" i="8"/>
  <c r="BB12" i="8"/>
  <c r="BF12" i="8" s="1"/>
  <c r="AY12" i="8"/>
  <c r="BA12" i="8" s="1"/>
  <c r="BD12" i="8" s="1"/>
  <c r="AX12" i="8" a="1"/>
  <c r="AX12" i="8"/>
  <c r="AV12" i="8"/>
  <c r="BC12" i="8" s="1"/>
  <c r="AU12" i="8"/>
  <c r="AX11" i="8" a="1"/>
  <c r="AX11" i="8"/>
  <c r="AV11" i="8"/>
  <c r="AU11" i="8"/>
  <c r="BD10" i="8"/>
  <c r="BB10" i="8"/>
  <c r="BF10" i="8" s="1"/>
  <c r="AZ10" i="8"/>
  <c r="AY10" i="8"/>
  <c r="BA10" i="8" s="1"/>
  <c r="AX10" i="8" a="1"/>
  <c r="AX10" i="8"/>
  <c r="AV10" i="8"/>
  <c r="BC10" i="8" s="1"/>
  <c r="AU10" i="8"/>
  <c r="AZ9" i="8"/>
  <c r="AX9" i="8" a="1"/>
  <c r="AX9" i="8"/>
  <c r="AV9" i="8"/>
  <c r="AU9" i="8"/>
  <c r="BB8" i="8"/>
  <c r="BF8" i="8" s="1"/>
  <c r="AZ8" i="8"/>
  <c r="AY8" i="8"/>
  <c r="BA8" i="8" s="1"/>
  <c r="BD8" i="8" s="1"/>
  <c r="AX8" i="8" a="1"/>
  <c r="AX8" i="8"/>
  <c r="AV8" i="8"/>
  <c r="BC8" i="8" s="1"/>
  <c r="AU8" i="8"/>
  <c r="AZ7" i="8"/>
  <c r="AX7" i="8" a="1"/>
  <c r="AX7" i="8"/>
  <c r="AV7" i="8"/>
  <c r="AU7" i="8"/>
  <c r="BB6" i="8"/>
  <c r="BF6" i="8" s="1"/>
  <c r="BA6" i="8"/>
  <c r="BD6" i="8" s="1"/>
  <c r="AZ6" i="8"/>
  <c r="AY6" i="8"/>
  <c r="AX6" i="8" a="1"/>
  <c r="AX6" i="8"/>
  <c r="AV6" i="8"/>
  <c r="BC6" i="8" s="1"/>
  <c r="AU6" i="8"/>
  <c r="AX5" i="8" a="1"/>
  <c r="AX5" i="8"/>
  <c r="AV5" i="8"/>
  <c r="AU5" i="8"/>
  <c r="BB4" i="8"/>
  <c r="BF4" i="8" s="1"/>
  <c r="AZ4" i="8"/>
  <c r="AY4" i="8"/>
  <c r="BA4" i="8" s="1"/>
  <c r="BD4" i="8" s="1"/>
  <c r="AX4" i="8" a="1"/>
  <c r="AX4" i="8"/>
  <c r="AV4" i="8"/>
  <c r="BC4" i="8" s="1"/>
  <c r="AU4" i="8"/>
  <c r="J45" i="7"/>
  <c r="L44" i="7"/>
  <c r="K44" i="7"/>
  <c r="K45" i="7" s="1"/>
  <c r="D18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J15" i="7"/>
  <c r="AT13" i="7"/>
  <c r="AS13" i="7"/>
  <c r="AM13" i="7"/>
  <c r="AJ13" i="7"/>
  <c r="AB13" i="7"/>
  <c r="Y13" i="7"/>
  <c r="S309" i="7" s="1"/>
  <c r="S310" i="7" s="1"/>
  <c r="S311" i="7" s="1"/>
  <c r="S312" i="7" s="1"/>
  <c r="S313" i="7" s="1"/>
  <c r="S314" i="7" s="1"/>
  <c r="S315" i="7" s="1"/>
  <c r="S316" i="7" s="1"/>
  <c r="S317" i="7" s="1"/>
  <c r="S318" i="7" s="1"/>
  <c r="S319" i="7" s="1"/>
  <c r="S320" i="7" s="1"/>
  <c r="S321" i="7" s="1"/>
  <c r="S322" i="7" s="1"/>
  <c r="S323" i="7" s="1"/>
  <c r="S324" i="7" s="1"/>
  <c r="S325" i="7" s="1"/>
  <c r="S326" i="7" s="1"/>
  <c r="S327" i="7" s="1"/>
  <c r="S328" i="7" s="1"/>
  <c r="S329" i="7" s="1"/>
  <c r="S330" i="7" s="1"/>
  <c r="S331" i="7" s="1"/>
  <c r="S332" i="7" s="1"/>
  <c r="S333" i="7" s="1"/>
  <c r="S334" i="7" s="1"/>
  <c r="S335" i="7" s="1"/>
  <c r="S336" i="7" s="1"/>
  <c r="S337" i="7" s="1"/>
  <c r="S338" i="7" s="1"/>
  <c r="S339" i="7" s="1"/>
  <c r="S340" i="7" s="1"/>
  <c r="S341" i="7" s="1"/>
  <c r="S342" i="7" s="1"/>
  <c r="S343" i="7" s="1"/>
  <c r="S344" i="7" s="1"/>
  <c r="S345" i="7" s="1"/>
  <c r="S346" i="7" s="1"/>
  <c r="S347" i="7" s="1"/>
  <c r="S348" i="7" s="1"/>
  <c r="S349" i="7" s="1"/>
  <c r="S350" i="7" s="1"/>
  <c r="S351" i="7" s="1"/>
  <c r="S352" i="7" s="1"/>
  <c r="S353" i="7" s="1"/>
  <c r="S354" i="7" s="1"/>
  <c r="S355" i="7" s="1"/>
  <c r="S356" i="7" s="1"/>
  <c r="S357" i="7" s="1"/>
  <c r="S358" i="7" s="1"/>
  <c r="S359" i="7" s="1"/>
  <c r="S360" i="7" s="1"/>
  <c r="W13" i="7"/>
  <c r="U13" i="7"/>
  <c r="T13" i="7"/>
  <c r="L13" i="7"/>
  <c r="F12" i="7"/>
  <c r="F59" i="6"/>
  <c r="J57" i="6"/>
  <c r="C57" i="6"/>
  <c r="G56" i="6"/>
  <c r="BJ55" i="6"/>
  <c r="BH55" i="6"/>
  <c r="BG55" i="6"/>
  <c r="BA55" i="6"/>
  <c r="AZ55" i="6"/>
  <c r="AY55" i="6"/>
  <c r="AP55" i="6"/>
  <c r="AO55" i="6"/>
  <c r="AM55" i="6"/>
  <c r="AK55" i="6"/>
  <c r="AJ55" i="6"/>
  <c r="AH55" i="6"/>
  <c r="AG55" i="6"/>
  <c r="AI55" i="6" s="1"/>
  <c r="X55" i="6"/>
  <c r="W55" i="6"/>
  <c r="BI55" i="6" s="1"/>
  <c r="V55" i="6"/>
  <c r="T55" i="6"/>
  <c r="S55" i="6"/>
  <c r="R55" i="6"/>
  <c r="BO55" i="6" s="1"/>
  <c r="P55" i="6"/>
  <c r="BD55" i="6" s="1"/>
  <c r="BN55" i="6" s="1"/>
  <c r="M55" i="6"/>
  <c r="BK54" i="6"/>
  <c r="BJ54" i="6"/>
  <c r="BE54" i="6"/>
  <c r="BA54" i="6"/>
  <c r="AZ54" i="6"/>
  <c r="AP54" i="6"/>
  <c r="AO54" i="6"/>
  <c r="AM54" i="6"/>
  <c r="AJ54" i="6"/>
  <c r="AI54" i="6"/>
  <c r="AH54" i="6"/>
  <c r="AG54" i="6"/>
  <c r="AE54" i="6"/>
  <c r="Y54" i="6"/>
  <c r="X54" i="6"/>
  <c r="AA54" i="6" s="1"/>
  <c r="AB54" i="6" s="1"/>
  <c r="W54" i="6"/>
  <c r="BI54" i="6" s="1"/>
  <c r="V54" i="6"/>
  <c r="R54" i="6"/>
  <c r="P54" i="6"/>
  <c r="BG54" i="6" s="1"/>
  <c r="BH54" i="6" s="1"/>
  <c r="M54" i="6"/>
  <c r="BJ53" i="6"/>
  <c r="BE53" i="6"/>
  <c r="AU53" i="6"/>
  <c r="AM53" i="6"/>
  <c r="AO53" i="6" s="1"/>
  <c r="AJ53" i="6"/>
  <c r="AI53" i="6"/>
  <c r="AH53" i="6"/>
  <c r="AG53" i="6"/>
  <c r="AE53" i="6"/>
  <c r="AC53" i="6"/>
  <c r="AB53" i="6"/>
  <c r="AA53" i="6"/>
  <c r="X53" i="6"/>
  <c r="W53" i="6"/>
  <c r="V53" i="6"/>
  <c r="S53" i="6"/>
  <c r="P53" i="6"/>
  <c r="M53" i="6"/>
  <c r="J53" i="6"/>
  <c r="BJ52" i="6"/>
  <c r="BH52" i="6"/>
  <c r="BG52" i="6"/>
  <c r="BD52" i="6"/>
  <c r="BN52" i="6" s="1"/>
  <c r="BA52" i="6"/>
  <c r="AZ52" i="6"/>
  <c r="AU52" i="6"/>
  <c r="AO52" i="6"/>
  <c r="AM52" i="6"/>
  <c r="AJ52" i="6"/>
  <c r="AH52" i="6"/>
  <c r="AG52" i="6"/>
  <c r="AI52" i="6" s="1"/>
  <c r="W52" i="6"/>
  <c r="X52" i="6" s="1"/>
  <c r="V52" i="6"/>
  <c r="T52" i="6"/>
  <c r="P52" i="6"/>
  <c r="M52" i="6"/>
  <c r="G52" i="6"/>
  <c r="BJ51" i="6"/>
  <c r="AU51" i="6"/>
  <c r="AM51" i="6"/>
  <c r="AO51" i="6" s="1"/>
  <c r="AJ51" i="6"/>
  <c r="AI51" i="6"/>
  <c r="AH51" i="6"/>
  <c r="AG51" i="6"/>
  <c r="W51" i="6"/>
  <c r="X51" i="6" s="1"/>
  <c r="V51" i="6"/>
  <c r="P51" i="6"/>
  <c r="M51" i="6"/>
  <c r="G51" i="6"/>
  <c r="BJ50" i="6"/>
  <c r="BD50" i="6"/>
  <c r="BN50" i="6" s="1"/>
  <c r="AO50" i="6"/>
  <c r="AM50" i="6"/>
  <c r="AJ50" i="6"/>
  <c r="AH50" i="6"/>
  <c r="AG50" i="6"/>
  <c r="AI50" i="6" s="1"/>
  <c r="X50" i="6"/>
  <c r="W50" i="6"/>
  <c r="V50" i="6"/>
  <c r="P50" i="6"/>
  <c r="M50" i="6"/>
  <c r="J50" i="6"/>
  <c r="BJ49" i="6"/>
  <c r="BE49" i="6"/>
  <c r="BD49" i="6"/>
  <c r="BN49" i="6" s="1"/>
  <c r="AZ49" i="6"/>
  <c r="AM49" i="6"/>
  <c r="AO49" i="6" s="1"/>
  <c r="AJ49" i="6"/>
  <c r="AI49" i="6"/>
  <c r="AH49" i="6"/>
  <c r="AG49" i="6"/>
  <c r="W49" i="6"/>
  <c r="X49" i="6" s="1"/>
  <c r="Y49" i="6" s="1"/>
  <c r="V49" i="6"/>
  <c r="P49" i="6"/>
  <c r="M49" i="6"/>
  <c r="BK48" i="6"/>
  <c r="BJ48" i="6"/>
  <c r="BI48" i="6"/>
  <c r="BG48" i="6"/>
  <c r="BH48" i="6" s="1"/>
  <c r="BA48" i="6"/>
  <c r="AZ48" i="6"/>
  <c r="AY48" i="6"/>
  <c r="AP48" i="6"/>
  <c r="AO48" i="6"/>
  <c r="AM48" i="6"/>
  <c r="AJ48" i="6"/>
  <c r="AI48" i="6"/>
  <c r="AH48" i="6"/>
  <c r="AG48" i="6"/>
  <c r="W48" i="6"/>
  <c r="X48" i="6" s="1"/>
  <c r="V48" i="6"/>
  <c r="T48" i="6"/>
  <c r="S48" i="6"/>
  <c r="P48" i="6"/>
  <c r="R48" i="6" s="1"/>
  <c r="M48" i="6"/>
  <c r="J48" i="6"/>
  <c r="G48" i="6"/>
  <c r="D48" i="6"/>
  <c r="BJ47" i="6"/>
  <c r="AO47" i="6"/>
  <c r="AM47" i="6"/>
  <c r="AJ47" i="6"/>
  <c r="AH47" i="6"/>
  <c r="AG47" i="6"/>
  <c r="AI47" i="6" s="1"/>
  <c r="W47" i="6"/>
  <c r="X47" i="6" s="1"/>
  <c r="V47" i="6"/>
  <c r="P47" i="6"/>
  <c r="M47" i="6"/>
  <c r="BJ46" i="6"/>
  <c r="BD46" i="6"/>
  <c r="BN46" i="6" s="1"/>
  <c r="BA46" i="6"/>
  <c r="AZ46" i="6"/>
  <c r="AO46" i="6"/>
  <c r="AM46" i="6"/>
  <c r="AJ46" i="6"/>
  <c r="AH46" i="6"/>
  <c r="AG46" i="6"/>
  <c r="AI46" i="6" s="1"/>
  <c r="X46" i="6"/>
  <c r="W46" i="6"/>
  <c r="BI46" i="6" s="1"/>
  <c r="V46" i="6"/>
  <c r="P46" i="6"/>
  <c r="M46" i="6"/>
  <c r="BN45" i="6"/>
  <c r="BJ45" i="6"/>
  <c r="BE45" i="6"/>
  <c r="BD45" i="6"/>
  <c r="AU45" i="6"/>
  <c r="AO45" i="6"/>
  <c r="AM45" i="6"/>
  <c r="AJ45" i="6"/>
  <c r="AI45" i="6"/>
  <c r="AH45" i="6"/>
  <c r="AG45" i="6"/>
  <c r="AB45" i="6"/>
  <c r="AD45" i="6" s="1"/>
  <c r="X45" i="6"/>
  <c r="AA45" i="6" s="1"/>
  <c r="AE45" i="6" s="1"/>
  <c r="W45" i="6"/>
  <c r="V45" i="6"/>
  <c r="T45" i="6"/>
  <c r="R45" i="6"/>
  <c r="P45" i="6"/>
  <c r="M45" i="6"/>
  <c r="BJ44" i="6"/>
  <c r="BG44" i="6"/>
  <c r="BH44" i="6" s="1"/>
  <c r="BF44" i="6"/>
  <c r="BE44" i="6"/>
  <c r="BA44" i="6"/>
  <c r="AZ44" i="6"/>
  <c r="AY44" i="6"/>
  <c r="BB44" i="6" s="1"/>
  <c r="BC44" i="6" s="1"/>
  <c r="AO44" i="6"/>
  <c r="AM44" i="6"/>
  <c r="AK44" i="6"/>
  <c r="AJ44" i="6"/>
  <c r="AH44" i="6"/>
  <c r="AG44" i="6"/>
  <c r="AI44" i="6" s="1"/>
  <c r="X44" i="6"/>
  <c r="W44" i="6"/>
  <c r="BI44" i="6" s="1"/>
  <c r="V44" i="6"/>
  <c r="T44" i="6"/>
  <c r="S44" i="6"/>
  <c r="R44" i="6"/>
  <c r="BO44" i="6" s="1"/>
  <c r="P44" i="6"/>
  <c r="BD44" i="6" s="1"/>
  <c r="BN44" i="6" s="1"/>
  <c r="M44" i="6"/>
  <c r="BO43" i="6"/>
  <c r="BK43" i="6"/>
  <c r="BJ43" i="6"/>
  <c r="BH43" i="6"/>
  <c r="BE43" i="6"/>
  <c r="BA43" i="6"/>
  <c r="AZ43" i="6"/>
  <c r="AP43" i="6"/>
  <c r="AO43" i="6"/>
  <c r="AM43" i="6"/>
  <c r="AJ43" i="6"/>
  <c r="AH43" i="6"/>
  <c r="AG43" i="6"/>
  <c r="AI43" i="6" s="1"/>
  <c r="W43" i="6"/>
  <c r="V43" i="6"/>
  <c r="R43" i="6"/>
  <c r="BF43" i="6" s="1"/>
  <c r="P43" i="6"/>
  <c r="BG43" i="6" s="1"/>
  <c r="M43" i="6"/>
  <c r="BO42" i="6"/>
  <c r="BJ42" i="6"/>
  <c r="BG42" i="6"/>
  <c r="BH42" i="6" s="1"/>
  <c r="BA42" i="6"/>
  <c r="AZ42" i="6"/>
  <c r="AY42" i="6"/>
  <c r="BB42" i="6" s="1"/>
  <c r="BC42" i="6" s="1"/>
  <c r="AM42" i="6"/>
  <c r="AO42" i="6" s="1"/>
  <c r="AJ42" i="6"/>
  <c r="AH42" i="6"/>
  <c r="AG42" i="6"/>
  <c r="AI42" i="6" s="1"/>
  <c r="X42" i="6"/>
  <c r="W42" i="6"/>
  <c r="BI42" i="6" s="1"/>
  <c r="V42" i="6"/>
  <c r="T42" i="6"/>
  <c r="AK42" i="6" s="1"/>
  <c r="S42" i="6"/>
  <c r="R42" i="6"/>
  <c r="P42" i="6"/>
  <c r="BD42" i="6" s="1"/>
  <c r="BN42" i="6" s="1"/>
  <c r="M42" i="6"/>
  <c r="G42" i="6"/>
  <c r="E42" i="6"/>
  <c r="BJ41" i="6"/>
  <c r="BE41" i="6"/>
  <c r="AY41" i="6"/>
  <c r="AO41" i="6"/>
  <c r="AM41" i="6"/>
  <c r="AJ41" i="6"/>
  <c r="AI41" i="6"/>
  <c r="AH41" i="6"/>
  <c r="AG41" i="6"/>
  <c r="X41" i="6"/>
  <c r="W41" i="6"/>
  <c r="V41" i="6"/>
  <c r="P41" i="6"/>
  <c r="M41" i="6"/>
  <c r="BJ40" i="6"/>
  <c r="BH40" i="6"/>
  <c r="BG40" i="6"/>
  <c r="BE40" i="6"/>
  <c r="BA40" i="6"/>
  <c r="AZ40" i="6"/>
  <c r="AY40" i="6"/>
  <c r="AP40" i="6"/>
  <c r="AO40" i="6"/>
  <c r="AM40" i="6"/>
  <c r="AK40" i="6"/>
  <c r="AJ40" i="6"/>
  <c r="AH40" i="6"/>
  <c r="AG40" i="6"/>
  <c r="AI40" i="6" s="1"/>
  <c r="X40" i="6"/>
  <c r="W40" i="6"/>
  <c r="BI40" i="6" s="1"/>
  <c r="V40" i="6"/>
  <c r="T40" i="6"/>
  <c r="S40" i="6"/>
  <c r="R40" i="6"/>
  <c r="P40" i="6"/>
  <c r="BD40" i="6" s="1"/>
  <c r="BN40" i="6" s="1"/>
  <c r="M40" i="6"/>
  <c r="G40" i="6"/>
  <c r="E40" i="6"/>
  <c r="BJ39" i="6"/>
  <c r="BE39" i="6"/>
  <c r="BD39" i="6"/>
  <c r="BN39" i="6" s="1"/>
  <c r="AO39" i="6"/>
  <c r="AM39" i="6"/>
  <c r="AJ39" i="6"/>
  <c r="AI39" i="6"/>
  <c r="AH39" i="6"/>
  <c r="AG39" i="6"/>
  <c r="X39" i="6"/>
  <c r="W39" i="6"/>
  <c r="V39" i="6"/>
  <c r="R39" i="6"/>
  <c r="P39" i="6"/>
  <c r="M39" i="6"/>
  <c r="G39" i="6"/>
  <c r="E39" i="6"/>
  <c r="BJ38" i="6"/>
  <c r="BD38" i="6"/>
  <c r="BN38" i="6" s="1"/>
  <c r="AY38" i="6"/>
  <c r="AO38" i="6"/>
  <c r="AM38" i="6"/>
  <c r="AJ38" i="6"/>
  <c r="AH38" i="6"/>
  <c r="AG38" i="6"/>
  <c r="AI38" i="6" s="1"/>
  <c r="W38" i="6"/>
  <c r="V38" i="6"/>
  <c r="T38" i="6"/>
  <c r="P38" i="6"/>
  <c r="M38" i="6"/>
  <c r="E38" i="6"/>
  <c r="G38" i="6" s="1"/>
  <c r="BJ37" i="6"/>
  <c r="BG37" i="6"/>
  <c r="BH37" i="6" s="1"/>
  <c r="BA37" i="6"/>
  <c r="AY37" i="6"/>
  <c r="AU37" i="6"/>
  <c r="AO37" i="6"/>
  <c r="AM37" i="6"/>
  <c r="AJ37" i="6"/>
  <c r="AH37" i="6"/>
  <c r="AG37" i="6"/>
  <c r="AI37" i="6" s="1"/>
  <c r="W37" i="6"/>
  <c r="X37" i="6" s="1"/>
  <c r="V37" i="6"/>
  <c r="S37" i="6"/>
  <c r="P37" i="6"/>
  <c r="M37" i="6"/>
  <c r="BJ36" i="6"/>
  <c r="BD36" i="6"/>
  <c r="BN36" i="6" s="1"/>
  <c r="BA36" i="6"/>
  <c r="AM36" i="6"/>
  <c r="AO36" i="6" s="1"/>
  <c r="AJ36" i="6"/>
  <c r="AI36" i="6"/>
  <c r="AH36" i="6"/>
  <c r="AG36" i="6"/>
  <c r="X36" i="6"/>
  <c r="W36" i="6"/>
  <c r="BI36" i="6" s="1"/>
  <c r="V36" i="6"/>
  <c r="S36" i="6"/>
  <c r="P36" i="6"/>
  <c r="M36" i="6"/>
  <c r="BJ35" i="6"/>
  <c r="BH35" i="6"/>
  <c r="BG35" i="6"/>
  <c r="BF35" i="6"/>
  <c r="BA35" i="6"/>
  <c r="AZ35" i="6"/>
  <c r="AY35" i="6"/>
  <c r="BB35" i="6" s="1"/>
  <c r="BC35" i="6" s="1"/>
  <c r="AP35" i="6"/>
  <c r="AO35" i="6"/>
  <c r="BK35" i="6" s="1"/>
  <c r="AM35" i="6"/>
  <c r="AJ35" i="6"/>
  <c r="AI35" i="6"/>
  <c r="AH35" i="6"/>
  <c r="AG35" i="6"/>
  <c r="W35" i="6"/>
  <c r="V35" i="6"/>
  <c r="T35" i="6"/>
  <c r="S35" i="6"/>
  <c r="R35" i="6"/>
  <c r="BO35" i="6" s="1"/>
  <c r="P35" i="6"/>
  <c r="BD35" i="6" s="1"/>
  <c r="BN35" i="6" s="1"/>
  <c r="M35" i="6"/>
  <c r="E35" i="6"/>
  <c r="G35" i="6" s="1"/>
  <c r="BO34" i="6"/>
  <c r="BJ34" i="6"/>
  <c r="BD34" i="6"/>
  <c r="BN34" i="6" s="1"/>
  <c r="AZ34" i="6"/>
  <c r="AM34" i="6"/>
  <c r="AO34" i="6" s="1"/>
  <c r="AJ34" i="6"/>
  <c r="AI34" i="6"/>
  <c r="AH34" i="6"/>
  <c r="AG34" i="6"/>
  <c r="AA34" i="6"/>
  <c r="X34" i="6"/>
  <c r="W34" i="6"/>
  <c r="BI34" i="6" s="1"/>
  <c r="V34" i="6"/>
  <c r="S34" i="6"/>
  <c r="R34" i="6"/>
  <c r="BF34" i="6" s="1"/>
  <c r="P34" i="6"/>
  <c r="M34" i="6"/>
  <c r="BO33" i="6"/>
  <c r="BJ33" i="6"/>
  <c r="BH33" i="6"/>
  <c r="BK33" i="6" s="1"/>
  <c r="BE33" i="6"/>
  <c r="BA33" i="6"/>
  <c r="AZ33" i="6"/>
  <c r="AO33" i="6"/>
  <c r="AM33" i="6"/>
  <c r="AJ33" i="6"/>
  <c r="AH33" i="6"/>
  <c r="AG33" i="6"/>
  <c r="AI33" i="6" s="1"/>
  <c r="W33" i="6"/>
  <c r="V33" i="6"/>
  <c r="R33" i="6"/>
  <c r="BF33" i="6" s="1"/>
  <c r="P33" i="6"/>
  <c r="BG33" i="6" s="1"/>
  <c r="M33" i="6"/>
  <c r="BJ32" i="6"/>
  <c r="BE32" i="6"/>
  <c r="AZ32" i="6"/>
  <c r="AM32" i="6"/>
  <c r="AO32" i="6" s="1"/>
  <c r="AJ32" i="6"/>
  <c r="AI32" i="6"/>
  <c r="AH32" i="6"/>
  <c r="AG32" i="6"/>
  <c r="AE32" i="6"/>
  <c r="AC32" i="6"/>
  <c r="AB32" i="6"/>
  <c r="AA32" i="6"/>
  <c r="X32" i="6"/>
  <c r="W32" i="6"/>
  <c r="V32" i="6"/>
  <c r="S32" i="6"/>
  <c r="P32" i="6"/>
  <c r="M32" i="6"/>
  <c r="BJ31" i="6"/>
  <c r="BG31" i="6"/>
  <c r="BH31" i="6" s="1"/>
  <c r="BF31" i="6"/>
  <c r="BA31" i="6"/>
  <c r="AZ31" i="6"/>
  <c r="AY31" i="6"/>
  <c r="BB31" i="6" s="1"/>
  <c r="BC31" i="6" s="1"/>
  <c r="AM31" i="6"/>
  <c r="AO31" i="6" s="1"/>
  <c r="BK31" i="6" s="1"/>
  <c r="AJ31" i="6"/>
  <c r="AI31" i="6"/>
  <c r="AH31" i="6"/>
  <c r="AG31" i="6"/>
  <c r="W31" i="6"/>
  <c r="V31" i="6"/>
  <c r="T31" i="6"/>
  <c r="S31" i="6"/>
  <c r="R31" i="6"/>
  <c r="BO31" i="6" s="1"/>
  <c r="P31" i="6"/>
  <c r="BD31" i="6" s="1"/>
  <c r="BN31" i="6" s="1"/>
  <c r="M31" i="6"/>
  <c r="BN30" i="6"/>
  <c r="BJ30" i="6"/>
  <c r="BI30" i="6"/>
  <c r="BD30" i="6"/>
  <c r="BA30" i="6"/>
  <c r="AM30" i="6"/>
  <c r="AO30" i="6" s="1"/>
  <c r="AJ30" i="6"/>
  <c r="AI30" i="6"/>
  <c r="AH30" i="6"/>
  <c r="AG30" i="6"/>
  <c r="W30" i="6"/>
  <c r="X30" i="6" s="1"/>
  <c r="Y30" i="6" s="1"/>
  <c r="V30" i="6"/>
  <c r="S30" i="6"/>
  <c r="P30" i="6"/>
  <c r="M30" i="6"/>
  <c r="BO29" i="6"/>
  <c r="BJ29" i="6"/>
  <c r="BG29" i="6"/>
  <c r="BH29" i="6" s="1"/>
  <c r="BF29" i="6"/>
  <c r="BB29" i="6"/>
  <c r="BC29" i="6" s="1"/>
  <c r="BA29" i="6"/>
  <c r="AZ29" i="6"/>
  <c r="AY29" i="6"/>
  <c r="AO29" i="6"/>
  <c r="AM29" i="6"/>
  <c r="AJ29" i="6"/>
  <c r="AH29" i="6"/>
  <c r="AG29" i="6"/>
  <c r="AI29" i="6" s="1"/>
  <c r="X29" i="6"/>
  <c r="W29" i="6"/>
  <c r="BI29" i="6" s="1"/>
  <c r="V29" i="6"/>
  <c r="T29" i="6"/>
  <c r="S29" i="6"/>
  <c r="R29" i="6"/>
  <c r="AP29" i="6" s="1"/>
  <c r="P29" i="6"/>
  <c r="BD29" i="6" s="1"/>
  <c r="BN29" i="6" s="1"/>
  <c r="M29" i="6"/>
  <c r="BJ28" i="6"/>
  <c r="BH28" i="6"/>
  <c r="BK28" i="6" s="1"/>
  <c r="BA28" i="6"/>
  <c r="AZ28" i="6"/>
  <c r="AP28" i="6"/>
  <c r="AO28" i="6"/>
  <c r="AM28" i="6"/>
  <c r="AJ28" i="6"/>
  <c r="AI28" i="6"/>
  <c r="AH28" i="6"/>
  <c r="AG28" i="6"/>
  <c r="W28" i="6"/>
  <c r="V28" i="6"/>
  <c r="R28" i="6"/>
  <c r="P28" i="6"/>
  <c r="BG28" i="6" s="1"/>
  <c r="M28" i="6"/>
  <c r="BJ27" i="6"/>
  <c r="BD27" i="6"/>
  <c r="BN27" i="6" s="1"/>
  <c r="AU27" i="6"/>
  <c r="AM27" i="6"/>
  <c r="AO27" i="6" s="1"/>
  <c r="AJ27" i="6"/>
  <c r="AI27" i="6"/>
  <c r="AH27" i="6"/>
  <c r="AG27" i="6"/>
  <c r="AB27" i="6"/>
  <c r="AD27" i="6" s="1"/>
  <c r="AA27" i="6"/>
  <c r="AC27" i="6" s="1"/>
  <c r="X27" i="6"/>
  <c r="W27" i="6"/>
  <c r="BI27" i="6" s="1"/>
  <c r="V27" i="6"/>
  <c r="P27" i="6"/>
  <c r="M27" i="6"/>
  <c r="E27" i="6"/>
  <c r="BJ26" i="6"/>
  <c r="BI26" i="6"/>
  <c r="BD26" i="6"/>
  <c r="BN26" i="6" s="1"/>
  <c r="AY26" i="6"/>
  <c r="AU26" i="6"/>
  <c r="AO26" i="6"/>
  <c r="AM26" i="6"/>
  <c r="AJ26" i="6"/>
  <c r="AH26" i="6"/>
  <c r="AG26" i="6"/>
  <c r="AI26" i="6" s="1"/>
  <c r="AA26" i="6"/>
  <c r="X26" i="6"/>
  <c r="W26" i="6"/>
  <c r="V26" i="6"/>
  <c r="T26" i="6"/>
  <c r="P26" i="6"/>
  <c r="M26" i="6"/>
  <c r="BJ25" i="6"/>
  <c r="BE25" i="6"/>
  <c r="BD25" i="6"/>
  <c r="BN25" i="6" s="1"/>
  <c r="AO25" i="6"/>
  <c r="AM25" i="6"/>
  <c r="AJ25" i="6"/>
  <c r="AI25" i="6"/>
  <c r="AH25" i="6"/>
  <c r="AG25" i="6"/>
  <c r="AA25" i="6"/>
  <c r="X25" i="6"/>
  <c r="W25" i="6"/>
  <c r="BI25" i="6" s="1"/>
  <c r="V25" i="6"/>
  <c r="R25" i="6"/>
  <c r="P25" i="6"/>
  <c r="M25" i="6"/>
  <c r="E25" i="6"/>
  <c r="E34" i="6" s="1"/>
  <c r="BJ24" i="6"/>
  <c r="BG24" i="6"/>
  <c r="BH24" i="6" s="1"/>
  <c r="BF24" i="6"/>
  <c r="BC24" i="6"/>
  <c r="BA24" i="6"/>
  <c r="AZ24" i="6"/>
  <c r="AY24" i="6"/>
  <c r="BB24" i="6" s="1"/>
  <c r="AP24" i="6"/>
  <c r="AO24" i="6"/>
  <c r="BK24" i="6" s="1"/>
  <c r="AM24" i="6"/>
  <c r="AJ24" i="6"/>
  <c r="AI24" i="6"/>
  <c r="AH24" i="6"/>
  <c r="AG24" i="6"/>
  <c r="W24" i="6"/>
  <c r="V24" i="6"/>
  <c r="T24" i="6"/>
  <c r="S24" i="6"/>
  <c r="R24" i="6"/>
  <c r="BO24" i="6" s="1"/>
  <c r="P24" i="6"/>
  <c r="BD24" i="6" s="1"/>
  <c r="BN24" i="6" s="1"/>
  <c r="M24" i="6"/>
  <c r="BJ23" i="6"/>
  <c r="AM23" i="6"/>
  <c r="AO23" i="6" s="1"/>
  <c r="AJ23" i="6"/>
  <c r="AH23" i="6"/>
  <c r="AG23" i="6"/>
  <c r="AI23" i="6" s="1"/>
  <c r="W23" i="6"/>
  <c r="V23" i="6"/>
  <c r="P23" i="6"/>
  <c r="BD23" i="6" s="1"/>
  <c r="BN23" i="6" s="1"/>
  <c r="M23" i="6"/>
  <c r="BJ22" i="6"/>
  <c r="BE22" i="6"/>
  <c r="AO22" i="6"/>
  <c r="AM22" i="6"/>
  <c r="AJ22" i="6"/>
  <c r="AH22" i="6"/>
  <c r="AG22" i="6"/>
  <c r="AI22" i="6" s="1"/>
  <c r="AC22" i="6"/>
  <c r="AB22" i="6"/>
  <c r="AD22" i="6" s="1"/>
  <c r="AA22" i="6"/>
  <c r="AE22" i="6" s="1"/>
  <c r="W22" i="6"/>
  <c r="X22" i="6" s="1"/>
  <c r="V22" i="6"/>
  <c r="P22" i="6"/>
  <c r="M22" i="6"/>
  <c r="BJ21" i="6"/>
  <c r="BA21" i="6"/>
  <c r="AU21" i="6"/>
  <c r="AO21" i="6"/>
  <c r="AM21" i="6"/>
  <c r="AJ21" i="6"/>
  <c r="AH21" i="6"/>
  <c r="AG21" i="6"/>
  <c r="AI21" i="6" s="1"/>
  <c r="X21" i="6"/>
  <c r="W21" i="6"/>
  <c r="BI21" i="6" s="1"/>
  <c r="V21" i="6"/>
  <c r="P21" i="6"/>
  <c r="M21" i="6"/>
  <c r="BJ20" i="6"/>
  <c r="BD20" i="6"/>
  <c r="BN20" i="6" s="1"/>
  <c r="AU20" i="6"/>
  <c r="AO20" i="6"/>
  <c r="AM20" i="6"/>
  <c r="AJ20" i="6"/>
  <c r="AI20" i="6"/>
  <c r="AH20" i="6"/>
  <c r="AG20" i="6"/>
  <c r="AB20" i="6"/>
  <c r="AD20" i="6" s="1"/>
  <c r="AA20" i="6"/>
  <c r="Y20" i="6"/>
  <c r="X20" i="6"/>
  <c r="W20" i="6"/>
  <c r="BI20" i="6" s="1"/>
  <c r="V20" i="6"/>
  <c r="P20" i="6"/>
  <c r="M20" i="6"/>
  <c r="BJ19" i="6"/>
  <c r="BI19" i="6"/>
  <c r="BH19" i="6"/>
  <c r="BG19" i="6"/>
  <c r="BA19" i="6"/>
  <c r="AZ19" i="6"/>
  <c r="AY19" i="6"/>
  <c r="BB19" i="6" s="1"/>
  <c r="BC19" i="6" s="1"/>
  <c r="AM19" i="6"/>
  <c r="AO19" i="6" s="1"/>
  <c r="BK19" i="6" s="1"/>
  <c r="AJ19" i="6"/>
  <c r="AH19" i="6"/>
  <c r="AG19" i="6"/>
  <c r="AI19" i="6" s="1"/>
  <c r="AE19" i="6"/>
  <c r="Y19" i="6"/>
  <c r="X19" i="6"/>
  <c r="AA19" i="6" s="1"/>
  <c r="W19" i="6"/>
  <c r="V19" i="6"/>
  <c r="T19" i="6"/>
  <c r="S19" i="6"/>
  <c r="P19" i="6"/>
  <c r="R19" i="6" s="1"/>
  <c r="BO19" i="6" s="1"/>
  <c r="M19" i="6"/>
  <c r="BO18" i="6"/>
  <c r="BJ18" i="6"/>
  <c r="BG18" i="6"/>
  <c r="BH18" i="6" s="1"/>
  <c r="BF18" i="6"/>
  <c r="BE18" i="6"/>
  <c r="BD18" i="6"/>
  <c r="BN18" i="6" s="1"/>
  <c r="AU18" i="6"/>
  <c r="AO18" i="6"/>
  <c r="BK18" i="6" s="1"/>
  <c r="AM18" i="6"/>
  <c r="AJ18" i="6"/>
  <c r="AI18" i="6"/>
  <c r="AH18" i="6"/>
  <c r="AG18" i="6"/>
  <c r="Y18" i="6"/>
  <c r="X18" i="6"/>
  <c r="AA18" i="6" s="1"/>
  <c r="W18" i="6"/>
  <c r="BI18" i="6" s="1"/>
  <c r="V18" i="6"/>
  <c r="T18" i="6"/>
  <c r="S18" i="6"/>
  <c r="R18" i="6"/>
  <c r="AP18" i="6" s="1"/>
  <c r="P18" i="6"/>
  <c r="M18" i="6"/>
  <c r="BJ17" i="6"/>
  <c r="BI17" i="6"/>
  <c r="AZ17" i="6"/>
  <c r="AO17" i="6"/>
  <c r="AM17" i="6"/>
  <c r="AJ17" i="6"/>
  <c r="AH17" i="6"/>
  <c r="AG17" i="6"/>
  <c r="AI17" i="6" s="1"/>
  <c r="AE17" i="6"/>
  <c r="Y17" i="6"/>
  <c r="X17" i="6"/>
  <c r="AA17" i="6" s="1"/>
  <c r="W17" i="6"/>
  <c r="V17" i="6"/>
  <c r="T17" i="6"/>
  <c r="P17" i="6"/>
  <c r="M17" i="6"/>
  <c r="F17" i="6"/>
  <c r="BJ16" i="6"/>
  <c r="BG16" i="6"/>
  <c r="BH16" i="6" s="1"/>
  <c r="BE16" i="6"/>
  <c r="BD16" i="6"/>
  <c r="BN16" i="6" s="1"/>
  <c r="AY16" i="6"/>
  <c r="AO16" i="6"/>
  <c r="AM16" i="6"/>
  <c r="AJ16" i="6"/>
  <c r="AH16" i="6"/>
  <c r="AG16" i="6"/>
  <c r="AI16" i="6" s="1"/>
  <c r="AA16" i="6"/>
  <c r="W16" i="6"/>
  <c r="X16" i="6" s="1"/>
  <c r="V16" i="6"/>
  <c r="S16" i="6"/>
  <c r="R16" i="6"/>
  <c r="P16" i="6"/>
  <c r="BA16" i="6" s="1"/>
  <c r="M16" i="6"/>
  <c r="BJ15" i="6"/>
  <c r="BI15" i="6"/>
  <c r="BE15" i="6"/>
  <c r="AM15" i="6"/>
  <c r="AO15" i="6" s="1"/>
  <c r="AJ15" i="6"/>
  <c r="AI15" i="6"/>
  <c r="AH15" i="6"/>
  <c r="AG15" i="6"/>
  <c r="AA15" i="6"/>
  <c r="X15" i="6"/>
  <c r="W15" i="6"/>
  <c r="V15" i="6"/>
  <c r="P15" i="6"/>
  <c r="M15" i="6"/>
  <c r="G15" i="6"/>
  <c r="G16" i="6" s="1"/>
  <c r="E43" i="6" s="1"/>
  <c r="G43" i="6" s="1"/>
  <c r="BK14" i="6"/>
  <c r="BJ14" i="6"/>
  <c r="BG14" i="6"/>
  <c r="BH14" i="6" s="1"/>
  <c r="BB14" i="6"/>
  <c r="BC14" i="6" s="1"/>
  <c r="BA14" i="6"/>
  <c r="AZ14" i="6"/>
  <c r="AY14" i="6"/>
  <c r="AO14" i="6"/>
  <c r="AM14" i="6"/>
  <c r="AJ14" i="6"/>
  <c r="AI14" i="6"/>
  <c r="AH14" i="6"/>
  <c r="AG14" i="6"/>
  <c r="W14" i="6"/>
  <c r="V14" i="6"/>
  <c r="T14" i="6"/>
  <c r="S14" i="6"/>
  <c r="P14" i="6"/>
  <c r="R14" i="6" s="1"/>
  <c r="M14" i="6"/>
  <c r="H14" i="6"/>
  <c r="F14" i="6"/>
  <c r="E14" i="6"/>
  <c r="F18" i="6" s="1"/>
  <c r="BJ13" i="6"/>
  <c r="BI13" i="6"/>
  <c r="BH13" i="6"/>
  <c r="BG13" i="6"/>
  <c r="BE13" i="6"/>
  <c r="BA13" i="6"/>
  <c r="AZ13" i="6"/>
  <c r="AY13" i="6"/>
  <c r="BB13" i="6" s="1"/>
  <c r="BC13" i="6" s="1"/>
  <c r="AO13" i="6"/>
  <c r="AM13" i="6"/>
  <c r="AK13" i="6"/>
  <c r="AJ13" i="6"/>
  <c r="AH13" i="6"/>
  <c r="AG13" i="6"/>
  <c r="AI13" i="6" s="1"/>
  <c r="W13" i="6"/>
  <c r="X13" i="6" s="1"/>
  <c r="V13" i="6"/>
  <c r="T13" i="6"/>
  <c r="S13" i="6"/>
  <c r="R13" i="6"/>
  <c r="P13" i="6"/>
  <c r="BD13" i="6" s="1"/>
  <c r="BN13" i="6" s="1"/>
  <c r="M13" i="6"/>
  <c r="G13" i="6"/>
  <c r="E13" i="6"/>
  <c r="BJ12" i="6"/>
  <c r="BG12" i="6"/>
  <c r="BH12" i="6" s="1"/>
  <c r="BK12" i="6" s="1"/>
  <c r="BE12" i="6"/>
  <c r="AO12" i="6"/>
  <c r="AM12" i="6"/>
  <c r="AJ12" i="6"/>
  <c r="AI12" i="6"/>
  <c r="AH12" i="6"/>
  <c r="AG12" i="6"/>
  <c r="AA12" i="6"/>
  <c r="X12" i="6"/>
  <c r="W12" i="6"/>
  <c r="V12" i="6"/>
  <c r="T12" i="6"/>
  <c r="AK12" i="6" s="1"/>
  <c r="P12" i="6"/>
  <c r="M12" i="6"/>
  <c r="BO11" i="6"/>
  <c r="BJ11" i="6"/>
  <c r="BH11" i="6"/>
  <c r="BG11" i="6"/>
  <c r="BE11" i="6"/>
  <c r="BA11" i="6"/>
  <c r="AZ11" i="6"/>
  <c r="AY11" i="6"/>
  <c r="BB11" i="6" s="1"/>
  <c r="BC11" i="6" s="1"/>
  <c r="AO11" i="6"/>
  <c r="BK11" i="6" s="1"/>
  <c r="AM11" i="6"/>
  <c r="AK11" i="6"/>
  <c r="AJ11" i="6"/>
  <c r="AH11" i="6"/>
  <c r="AG11" i="6"/>
  <c r="AI11" i="6" s="1"/>
  <c r="W11" i="6"/>
  <c r="BI11" i="6" s="1"/>
  <c r="V11" i="6"/>
  <c r="T11" i="6"/>
  <c r="S11" i="6"/>
  <c r="R11" i="6"/>
  <c r="BF11" i="6" s="1"/>
  <c r="P11" i="6"/>
  <c r="BD11" i="6" s="1"/>
  <c r="BN11" i="6" s="1"/>
  <c r="M11" i="6"/>
  <c r="G11" i="6"/>
  <c r="E11" i="6"/>
  <c r="BJ10" i="6"/>
  <c r="BE10" i="6"/>
  <c r="AO10" i="6"/>
  <c r="AM10" i="6"/>
  <c r="AJ10" i="6"/>
  <c r="AI10" i="6"/>
  <c r="AH10" i="6"/>
  <c r="AG10" i="6"/>
  <c r="X10" i="6"/>
  <c r="AA10" i="6" s="1"/>
  <c r="W10" i="6"/>
  <c r="V10" i="6"/>
  <c r="P10" i="6"/>
  <c r="M10" i="6"/>
  <c r="BJ9" i="6"/>
  <c r="BI9" i="6"/>
  <c r="BH9" i="6"/>
  <c r="BG9" i="6"/>
  <c r="BE9" i="6"/>
  <c r="BA9" i="6"/>
  <c r="AY9" i="6"/>
  <c r="AO9" i="6"/>
  <c r="AM9" i="6"/>
  <c r="AK9" i="6"/>
  <c r="AJ9" i="6"/>
  <c r="AH9" i="6"/>
  <c r="AG9" i="6"/>
  <c r="AI9" i="6" s="1"/>
  <c r="X9" i="6"/>
  <c r="W9" i="6"/>
  <c r="V9" i="6"/>
  <c r="T9" i="6"/>
  <c r="S9" i="6"/>
  <c r="R9" i="6"/>
  <c r="BF9" i="6" s="1"/>
  <c r="P9" i="6"/>
  <c r="BD9" i="6" s="1"/>
  <c r="BN9" i="6" s="1"/>
  <c r="M9" i="6"/>
  <c r="G9" i="6"/>
  <c r="H17" i="6" s="1"/>
  <c r="E9" i="6"/>
  <c r="BJ8" i="6"/>
  <c r="BG8" i="6"/>
  <c r="BH8" i="6" s="1"/>
  <c r="BE8" i="6"/>
  <c r="AO8" i="6"/>
  <c r="BK8" i="6" s="1"/>
  <c r="AM8" i="6"/>
  <c r="AJ8" i="6"/>
  <c r="AH8" i="6"/>
  <c r="AG8" i="6"/>
  <c r="AI8" i="6" s="1"/>
  <c r="AA8" i="6"/>
  <c r="Y8" i="6"/>
  <c r="X8" i="6"/>
  <c r="W8" i="6"/>
  <c r="V8" i="6"/>
  <c r="S8" i="6"/>
  <c r="P8" i="6"/>
  <c r="M8" i="6"/>
  <c r="G8" i="6"/>
  <c r="G14" i="6" s="1"/>
  <c r="H18" i="6" s="1"/>
  <c r="E8" i="6"/>
  <c r="BJ7" i="6"/>
  <c r="BE7" i="6"/>
  <c r="BD7" i="6"/>
  <c r="BN7" i="6" s="1"/>
  <c r="AO7" i="6"/>
  <c r="AM7" i="6"/>
  <c r="AJ7" i="6"/>
  <c r="AH7" i="6"/>
  <c r="AG7" i="6"/>
  <c r="AI7" i="6" s="1"/>
  <c r="AE7" i="6"/>
  <c r="W7" i="6"/>
  <c r="X7" i="6" s="1"/>
  <c r="AA7" i="6" s="1"/>
  <c r="V7" i="6"/>
  <c r="P7" i="6"/>
  <c r="M7" i="6"/>
  <c r="G7" i="6"/>
  <c r="E7" i="6"/>
  <c r="BJ6" i="6"/>
  <c r="BE6" i="6"/>
  <c r="AM6" i="6"/>
  <c r="AO6" i="6" s="1"/>
  <c r="AJ6" i="6"/>
  <c r="AH6" i="6"/>
  <c r="AG6" i="6"/>
  <c r="AE6" i="6"/>
  <c r="AD6" i="6"/>
  <c r="AB6" i="6"/>
  <c r="AA6" i="6"/>
  <c r="AC6" i="6" s="1"/>
  <c r="X6" i="6"/>
  <c r="W6" i="6"/>
  <c r="V6" i="6"/>
  <c r="P6" i="6"/>
  <c r="M6" i="6"/>
  <c r="BE101" i="5"/>
  <c r="AJ101" i="5"/>
  <c r="AE101" i="5"/>
  <c r="AD101" i="5"/>
  <c r="AB101" i="5"/>
  <c r="AA101" i="5"/>
  <c r="AC101" i="5" s="1"/>
  <c r="V101" i="5"/>
  <c r="U101" i="5" s="1"/>
  <c r="P101" i="5"/>
  <c r="BA101" i="5" s="1"/>
  <c r="BB101" i="5" s="1"/>
  <c r="M101" i="5"/>
  <c r="BE100" i="5"/>
  <c r="AJ100" i="5"/>
  <c r="AE100" i="5"/>
  <c r="AD100" i="5"/>
  <c r="AB100" i="5"/>
  <c r="AA100" i="5"/>
  <c r="AC100" i="5" s="1"/>
  <c r="V100" i="5"/>
  <c r="U100" i="5" s="1"/>
  <c r="Y100" i="5" s="1"/>
  <c r="P100" i="5"/>
  <c r="AU100" i="5" s="1"/>
  <c r="M100" i="5"/>
  <c r="BE99" i="5"/>
  <c r="AJ99" i="5"/>
  <c r="AE99" i="5"/>
  <c r="AD99" i="5"/>
  <c r="AB99" i="5"/>
  <c r="AA99" i="5"/>
  <c r="AC99" i="5" s="1"/>
  <c r="V99" i="5"/>
  <c r="U99" i="5" s="1"/>
  <c r="BC99" i="5" s="1"/>
  <c r="P99" i="5"/>
  <c r="AV99" i="5" s="1"/>
  <c r="M99" i="5"/>
  <c r="BE98" i="5"/>
  <c r="AJ98" i="5"/>
  <c r="AE98" i="5"/>
  <c r="AD98" i="5"/>
  <c r="AB98" i="5"/>
  <c r="AA98" i="5"/>
  <c r="AC98" i="5" s="1"/>
  <c r="V98" i="5"/>
  <c r="P98" i="5"/>
  <c r="AZ98" i="5" s="1"/>
  <c r="M98" i="5"/>
  <c r="BE97" i="5"/>
  <c r="AJ97" i="5"/>
  <c r="AE97" i="5"/>
  <c r="AD97" i="5"/>
  <c r="AB97" i="5"/>
  <c r="AA97" i="5"/>
  <c r="AC97" i="5" s="1"/>
  <c r="V97" i="5"/>
  <c r="U97" i="5" s="1"/>
  <c r="BC97" i="5" s="1"/>
  <c r="P97" i="5"/>
  <c r="AV97" i="5" s="1"/>
  <c r="M97" i="5"/>
  <c r="BE96" i="5"/>
  <c r="AJ96" i="5"/>
  <c r="AE96" i="5"/>
  <c r="AD96" i="5"/>
  <c r="AB96" i="5"/>
  <c r="AA96" i="5"/>
  <c r="AC96" i="5" s="1"/>
  <c r="V96" i="5"/>
  <c r="U96" i="5" s="1"/>
  <c r="P96" i="5"/>
  <c r="BJ96" i="5" s="1"/>
  <c r="M96" i="5"/>
  <c r="BE95" i="5"/>
  <c r="AJ95" i="5"/>
  <c r="AE95" i="5"/>
  <c r="AD95" i="5"/>
  <c r="AB95" i="5"/>
  <c r="AA95" i="5"/>
  <c r="AC95" i="5" s="1"/>
  <c r="V95" i="5"/>
  <c r="U95" i="5" s="1"/>
  <c r="BC95" i="5" s="1"/>
  <c r="P95" i="5"/>
  <c r="AV95" i="5" s="1"/>
  <c r="M95" i="5"/>
  <c r="BE94" i="5"/>
  <c r="AJ94" i="5"/>
  <c r="AE94" i="5"/>
  <c r="AD94" i="5"/>
  <c r="AB94" i="5"/>
  <c r="AA94" i="5"/>
  <c r="AC94" i="5" s="1"/>
  <c r="V94" i="5"/>
  <c r="P94" i="5"/>
  <c r="M94" i="5"/>
  <c r="BE93" i="5"/>
  <c r="AJ93" i="5"/>
  <c r="AE93" i="5"/>
  <c r="AD93" i="5"/>
  <c r="AB93" i="5"/>
  <c r="AA93" i="5"/>
  <c r="AC93" i="5" s="1"/>
  <c r="V93" i="5"/>
  <c r="U93" i="5" s="1"/>
  <c r="P93" i="5"/>
  <c r="BA93" i="5" s="1"/>
  <c r="BB93" i="5" s="1"/>
  <c r="M93" i="5"/>
  <c r="BE92" i="5"/>
  <c r="AJ92" i="5"/>
  <c r="AE92" i="5"/>
  <c r="AD92" i="5"/>
  <c r="AB92" i="5"/>
  <c r="AA92" i="5"/>
  <c r="AC92" i="5" s="1"/>
  <c r="V92" i="5"/>
  <c r="U92" i="5" s="1"/>
  <c r="Y92" i="5" s="1"/>
  <c r="P92" i="5"/>
  <c r="AU92" i="5" s="1"/>
  <c r="M92" i="5"/>
  <c r="BE91" i="5"/>
  <c r="AJ91" i="5"/>
  <c r="AE91" i="5"/>
  <c r="AD91" i="5"/>
  <c r="AB91" i="5"/>
  <c r="AA91" i="5"/>
  <c r="AC91" i="5" s="1"/>
  <c r="V91" i="5"/>
  <c r="U91" i="5" s="1"/>
  <c r="BC91" i="5" s="1"/>
  <c r="P91" i="5"/>
  <c r="AV91" i="5" s="1"/>
  <c r="M91" i="5"/>
  <c r="BE90" i="5"/>
  <c r="AJ90" i="5"/>
  <c r="AE90" i="5"/>
  <c r="AD90" i="5"/>
  <c r="AB90" i="5"/>
  <c r="AA90" i="5"/>
  <c r="AC90" i="5" s="1"/>
  <c r="V90" i="5"/>
  <c r="P90" i="5"/>
  <c r="AU90" i="5" s="1"/>
  <c r="M90" i="5"/>
  <c r="BE89" i="5"/>
  <c r="AJ89" i="5"/>
  <c r="AE89" i="5"/>
  <c r="AD89" i="5"/>
  <c r="AB89" i="5"/>
  <c r="AA89" i="5"/>
  <c r="AC89" i="5" s="1"/>
  <c r="V89" i="5"/>
  <c r="U89" i="5" s="1"/>
  <c r="BC89" i="5" s="1"/>
  <c r="P89" i="5"/>
  <c r="S89" i="5" s="1"/>
  <c r="M89" i="5"/>
  <c r="BE88" i="5"/>
  <c r="AJ88" i="5"/>
  <c r="AE88" i="5"/>
  <c r="AD88" i="5"/>
  <c r="AB88" i="5"/>
  <c r="AA88" i="5"/>
  <c r="AC88" i="5" s="1"/>
  <c r="V88" i="5"/>
  <c r="P88" i="5"/>
  <c r="BJ88" i="5" s="1"/>
  <c r="M88" i="5"/>
  <c r="BE87" i="5"/>
  <c r="AJ87" i="5"/>
  <c r="AE87" i="5"/>
  <c r="AD87" i="5"/>
  <c r="AB87" i="5"/>
  <c r="AA87" i="5"/>
  <c r="AC87" i="5" s="1"/>
  <c r="V87" i="5"/>
  <c r="U87" i="5" s="1"/>
  <c r="BC87" i="5" s="1"/>
  <c r="P87" i="5"/>
  <c r="AV87" i="5" s="1"/>
  <c r="M87" i="5"/>
  <c r="BE86" i="5"/>
  <c r="AJ86" i="5"/>
  <c r="AE86" i="5"/>
  <c r="AD86" i="5"/>
  <c r="AB86" i="5"/>
  <c r="AA86" i="5"/>
  <c r="AC86" i="5" s="1"/>
  <c r="V86" i="5"/>
  <c r="P86" i="5"/>
  <c r="M86" i="5"/>
  <c r="BE85" i="5"/>
  <c r="AJ85" i="5"/>
  <c r="AE85" i="5"/>
  <c r="AD85" i="5"/>
  <c r="AB85" i="5"/>
  <c r="AA85" i="5"/>
  <c r="AC85" i="5" s="1"/>
  <c r="V85" i="5"/>
  <c r="U85" i="5" s="1"/>
  <c r="P85" i="5"/>
  <c r="S85" i="5" s="1"/>
  <c r="M85" i="5"/>
  <c r="BE84" i="5"/>
  <c r="AJ84" i="5"/>
  <c r="AE84" i="5"/>
  <c r="AD84" i="5"/>
  <c r="AB84" i="5"/>
  <c r="AA84" i="5"/>
  <c r="AC84" i="5" s="1"/>
  <c r="V84" i="5"/>
  <c r="U84" i="5" s="1"/>
  <c r="Y84" i="5" s="1"/>
  <c r="P84" i="5"/>
  <c r="AU84" i="5" s="1"/>
  <c r="M84" i="5"/>
  <c r="BE83" i="5"/>
  <c r="AJ83" i="5"/>
  <c r="AE83" i="5"/>
  <c r="AD83" i="5"/>
  <c r="AB83" i="5"/>
  <c r="AA83" i="5"/>
  <c r="AC83" i="5" s="1"/>
  <c r="V83" i="5"/>
  <c r="U83" i="5" s="1"/>
  <c r="BC83" i="5" s="1"/>
  <c r="P83" i="5"/>
  <c r="AV83" i="5" s="1"/>
  <c r="M83" i="5"/>
  <c r="BE82" i="5"/>
  <c r="AJ82" i="5"/>
  <c r="AE82" i="5"/>
  <c r="AD82" i="5"/>
  <c r="AB82" i="5"/>
  <c r="AA82" i="5"/>
  <c r="AC82" i="5" s="1"/>
  <c r="V82" i="5"/>
  <c r="P82" i="5"/>
  <c r="AU82" i="5" s="1"/>
  <c r="M82" i="5"/>
  <c r="BE81" i="5"/>
  <c r="AJ81" i="5"/>
  <c r="AE81" i="5"/>
  <c r="AD81" i="5"/>
  <c r="AB81" i="5"/>
  <c r="AA81" i="5"/>
  <c r="AC81" i="5" s="1"/>
  <c r="V81" i="5"/>
  <c r="U81" i="5" s="1"/>
  <c r="BC81" i="5" s="1"/>
  <c r="P81" i="5"/>
  <c r="S81" i="5" s="1"/>
  <c r="M81" i="5"/>
  <c r="BE80" i="5"/>
  <c r="AJ80" i="5"/>
  <c r="AE80" i="5"/>
  <c r="AD80" i="5"/>
  <c r="AB80" i="5"/>
  <c r="AA80" i="5"/>
  <c r="AC80" i="5" s="1"/>
  <c r="V80" i="5"/>
  <c r="U80" i="5" s="1"/>
  <c r="P80" i="5"/>
  <c r="AV80" i="5" s="1"/>
  <c r="M80" i="5"/>
  <c r="BE79" i="5"/>
  <c r="AJ79" i="5"/>
  <c r="AE79" i="5"/>
  <c r="AD79" i="5"/>
  <c r="AB79" i="5"/>
  <c r="AA79" i="5"/>
  <c r="AC79" i="5" s="1"/>
  <c r="V79" i="5"/>
  <c r="U79" i="5" s="1"/>
  <c r="BC79" i="5" s="1"/>
  <c r="P79" i="5"/>
  <c r="AV79" i="5" s="1"/>
  <c r="M79" i="5"/>
  <c r="BE78" i="5"/>
  <c r="AJ78" i="5"/>
  <c r="AE78" i="5"/>
  <c r="AD78" i="5"/>
  <c r="AB78" i="5"/>
  <c r="AA78" i="5"/>
  <c r="AC78" i="5" s="1"/>
  <c r="V78" i="5"/>
  <c r="P78" i="5"/>
  <c r="M78" i="5"/>
  <c r="BE77" i="5"/>
  <c r="AJ77" i="5"/>
  <c r="AE77" i="5"/>
  <c r="AD77" i="5"/>
  <c r="AB77" i="5"/>
  <c r="AA77" i="5"/>
  <c r="AC77" i="5" s="1"/>
  <c r="V77" i="5"/>
  <c r="U77" i="5" s="1"/>
  <c r="P77" i="5"/>
  <c r="BA77" i="5" s="1"/>
  <c r="BB77" i="5" s="1"/>
  <c r="M77" i="5"/>
  <c r="BE76" i="5"/>
  <c r="AJ76" i="5"/>
  <c r="AE76" i="5"/>
  <c r="AD76" i="5"/>
  <c r="AB76" i="5"/>
  <c r="AA76" i="5"/>
  <c r="AC76" i="5" s="1"/>
  <c r="V76" i="5"/>
  <c r="U76" i="5" s="1"/>
  <c r="Y76" i="5" s="1"/>
  <c r="P76" i="5"/>
  <c r="AU76" i="5" s="1"/>
  <c r="M76" i="5"/>
  <c r="BE75" i="5"/>
  <c r="AJ75" i="5"/>
  <c r="AE75" i="5"/>
  <c r="AD75" i="5"/>
  <c r="AB75" i="5"/>
  <c r="AA75" i="5"/>
  <c r="AC75" i="5" s="1"/>
  <c r="V75" i="5"/>
  <c r="U75" i="5" s="1"/>
  <c r="BC75" i="5" s="1"/>
  <c r="P75" i="5"/>
  <c r="AV75" i="5" s="1"/>
  <c r="M75" i="5"/>
  <c r="BE74" i="5"/>
  <c r="AJ74" i="5"/>
  <c r="AE74" i="5"/>
  <c r="AD74" i="5"/>
  <c r="AB74" i="5"/>
  <c r="AA74" i="5"/>
  <c r="AC74" i="5" s="1"/>
  <c r="V74" i="5"/>
  <c r="P74" i="5"/>
  <c r="BJ74" i="5" s="1"/>
  <c r="M74" i="5"/>
  <c r="BE73" i="5"/>
  <c r="AJ73" i="5"/>
  <c r="AE73" i="5"/>
  <c r="AD73" i="5"/>
  <c r="AB73" i="5"/>
  <c r="AA73" i="5"/>
  <c r="AC73" i="5" s="1"/>
  <c r="V73" i="5"/>
  <c r="U73" i="5" s="1"/>
  <c r="BC73" i="5" s="1"/>
  <c r="P73" i="5"/>
  <c r="AV73" i="5" s="1"/>
  <c r="M73" i="5"/>
  <c r="BE72" i="5"/>
  <c r="AJ72" i="5"/>
  <c r="AE72" i="5"/>
  <c r="AD72" i="5"/>
  <c r="AB72" i="5"/>
  <c r="AA72" i="5"/>
  <c r="AC72" i="5" s="1"/>
  <c r="V72" i="5"/>
  <c r="U72" i="5" s="1"/>
  <c r="P72" i="5"/>
  <c r="AY72" i="5" s="1"/>
  <c r="BI72" i="5" s="1"/>
  <c r="M72" i="5"/>
  <c r="BE71" i="5"/>
  <c r="AJ71" i="5"/>
  <c r="AE71" i="5"/>
  <c r="AD71" i="5"/>
  <c r="AB71" i="5"/>
  <c r="AA71" i="5"/>
  <c r="AC71" i="5" s="1"/>
  <c r="V71" i="5"/>
  <c r="U71" i="5" s="1"/>
  <c r="BC71" i="5" s="1"/>
  <c r="P71" i="5"/>
  <c r="AV71" i="5" s="1"/>
  <c r="M71" i="5"/>
  <c r="BE70" i="5"/>
  <c r="AJ70" i="5"/>
  <c r="AE70" i="5"/>
  <c r="AD70" i="5"/>
  <c r="AB70" i="5"/>
  <c r="AA70" i="5"/>
  <c r="AC70" i="5" s="1"/>
  <c r="V70" i="5"/>
  <c r="P70" i="5"/>
  <c r="M70" i="5"/>
  <c r="BE69" i="5"/>
  <c r="AJ69" i="5"/>
  <c r="AE69" i="5"/>
  <c r="AD69" i="5"/>
  <c r="AB69" i="5"/>
  <c r="AA69" i="5"/>
  <c r="AC69" i="5" s="1"/>
  <c r="V69" i="5"/>
  <c r="U69" i="5" s="1"/>
  <c r="P69" i="5"/>
  <c r="AV69" i="5" s="1"/>
  <c r="M69" i="5"/>
  <c r="BE68" i="5"/>
  <c r="AJ68" i="5"/>
  <c r="AE68" i="5"/>
  <c r="AD68" i="5"/>
  <c r="AB68" i="5"/>
  <c r="AA68" i="5"/>
  <c r="AC68" i="5" s="1"/>
  <c r="V68" i="5"/>
  <c r="U68" i="5" s="1"/>
  <c r="Y68" i="5" s="1"/>
  <c r="P68" i="5"/>
  <c r="AU68" i="5" s="1"/>
  <c r="M68" i="5"/>
  <c r="BE67" i="5"/>
  <c r="AJ67" i="5"/>
  <c r="AE67" i="5"/>
  <c r="AD67" i="5"/>
  <c r="AB67" i="5"/>
  <c r="AA67" i="5"/>
  <c r="AC67" i="5" s="1"/>
  <c r="V67" i="5"/>
  <c r="U67" i="5" s="1"/>
  <c r="BC67" i="5" s="1"/>
  <c r="P67" i="5"/>
  <c r="AV67" i="5" s="1"/>
  <c r="M67" i="5"/>
  <c r="BE66" i="5"/>
  <c r="AJ66" i="5"/>
  <c r="AE66" i="5"/>
  <c r="AD66" i="5"/>
  <c r="AB66" i="5"/>
  <c r="AA66" i="5"/>
  <c r="AC66" i="5" s="1"/>
  <c r="V66" i="5"/>
  <c r="P66" i="5"/>
  <c r="BJ66" i="5" s="1"/>
  <c r="M66" i="5"/>
  <c r="BE65" i="5"/>
  <c r="AJ65" i="5"/>
  <c r="AE65" i="5"/>
  <c r="AD65" i="5"/>
  <c r="AB65" i="5"/>
  <c r="AA65" i="5"/>
  <c r="AC65" i="5" s="1"/>
  <c r="V65" i="5"/>
  <c r="U65" i="5" s="1"/>
  <c r="BC65" i="5" s="1"/>
  <c r="P65" i="5"/>
  <c r="AV65" i="5" s="1"/>
  <c r="M65" i="5"/>
  <c r="BE64" i="5"/>
  <c r="AJ64" i="5"/>
  <c r="AE64" i="5"/>
  <c r="AD64" i="5"/>
  <c r="AB64" i="5"/>
  <c r="AA64" i="5"/>
  <c r="AC64" i="5" s="1"/>
  <c r="V64" i="5"/>
  <c r="P64" i="5"/>
  <c r="AY64" i="5" s="1"/>
  <c r="BI64" i="5" s="1"/>
  <c r="M64" i="5"/>
  <c r="BE63" i="5"/>
  <c r="AJ63" i="5"/>
  <c r="AE63" i="5"/>
  <c r="AD63" i="5"/>
  <c r="AB63" i="5"/>
  <c r="AA63" i="5"/>
  <c r="AC63" i="5" s="1"/>
  <c r="V63" i="5"/>
  <c r="U63" i="5" s="1"/>
  <c r="BC63" i="5" s="1"/>
  <c r="P63" i="5"/>
  <c r="AV63" i="5" s="1"/>
  <c r="M63" i="5"/>
  <c r="BE62" i="5"/>
  <c r="AJ62" i="5"/>
  <c r="AE62" i="5"/>
  <c r="AD62" i="5"/>
  <c r="AB62" i="5"/>
  <c r="AA62" i="5"/>
  <c r="AC62" i="5" s="1"/>
  <c r="V62" i="5"/>
  <c r="P62" i="5"/>
  <c r="M62" i="5"/>
  <c r="BE61" i="5"/>
  <c r="AJ61" i="5"/>
  <c r="AE61" i="5"/>
  <c r="AD61" i="5"/>
  <c r="AB61" i="5"/>
  <c r="AA61" i="5"/>
  <c r="AC61" i="5" s="1"/>
  <c r="V61" i="5"/>
  <c r="U61" i="5" s="1"/>
  <c r="P61" i="5"/>
  <c r="BA61" i="5" s="1"/>
  <c r="BB61" i="5" s="1"/>
  <c r="M61" i="5"/>
  <c r="BE60" i="5"/>
  <c r="AJ60" i="5"/>
  <c r="AE60" i="5"/>
  <c r="AD60" i="5"/>
  <c r="AB60" i="5"/>
  <c r="AA60" i="5"/>
  <c r="AC60" i="5" s="1"/>
  <c r="V60" i="5"/>
  <c r="U60" i="5" s="1"/>
  <c r="Y60" i="5" s="1"/>
  <c r="P60" i="5"/>
  <c r="AU60" i="5" s="1"/>
  <c r="M60" i="5"/>
  <c r="BE59" i="5"/>
  <c r="AJ59" i="5"/>
  <c r="AE59" i="5"/>
  <c r="AD59" i="5"/>
  <c r="AB59" i="5"/>
  <c r="AA59" i="5"/>
  <c r="AC59" i="5" s="1"/>
  <c r="V59" i="5"/>
  <c r="U59" i="5" s="1"/>
  <c r="BC59" i="5" s="1"/>
  <c r="P59" i="5"/>
  <c r="AV59" i="5" s="1"/>
  <c r="M59" i="5"/>
  <c r="BE58" i="5"/>
  <c r="AJ58" i="5"/>
  <c r="AE58" i="5"/>
  <c r="AD58" i="5"/>
  <c r="AB58" i="5"/>
  <c r="AA58" i="5"/>
  <c r="AC58" i="5" s="1"/>
  <c r="V58" i="5"/>
  <c r="P58" i="5"/>
  <c r="AU58" i="5" s="1"/>
  <c r="M58" i="5"/>
  <c r="BE57" i="5"/>
  <c r="AJ57" i="5"/>
  <c r="AE57" i="5"/>
  <c r="AD57" i="5"/>
  <c r="AB57" i="5"/>
  <c r="AA57" i="5"/>
  <c r="AC57" i="5" s="1"/>
  <c r="V57" i="5"/>
  <c r="U57" i="5" s="1"/>
  <c r="BC57" i="5" s="1"/>
  <c r="P57" i="5"/>
  <c r="S57" i="5" s="1"/>
  <c r="M57" i="5"/>
  <c r="BE56" i="5"/>
  <c r="AJ56" i="5"/>
  <c r="AE56" i="5"/>
  <c r="AD56" i="5"/>
  <c r="AB56" i="5"/>
  <c r="AA56" i="5"/>
  <c r="AC56" i="5" s="1"/>
  <c r="V56" i="5"/>
  <c r="U56" i="5" s="1"/>
  <c r="P56" i="5"/>
  <c r="BA56" i="5" s="1"/>
  <c r="BB56" i="5" s="1"/>
  <c r="M56" i="5"/>
  <c r="BE55" i="5"/>
  <c r="AJ55" i="5"/>
  <c r="AE55" i="5"/>
  <c r="AD55" i="5"/>
  <c r="AB55" i="5"/>
  <c r="AA55" i="5"/>
  <c r="AC55" i="5" s="1"/>
  <c r="V55" i="5"/>
  <c r="P55" i="5"/>
  <c r="AU55" i="5" s="1"/>
  <c r="M55" i="5"/>
  <c r="C55" i="5"/>
  <c r="BE54" i="5"/>
  <c r="AJ54" i="5"/>
  <c r="AE54" i="5"/>
  <c r="AD54" i="5"/>
  <c r="AB54" i="5"/>
  <c r="AA54" i="5"/>
  <c r="AC54" i="5" s="1"/>
  <c r="V54" i="5"/>
  <c r="U54" i="5" s="1"/>
  <c r="P54" i="5"/>
  <c r="AV54" i="5" s="1"/>
  <c r="M54" i="5"/>
  <c r="J54" i="5"/>
  <c r="BE53" i="5"/>
  <c r="AJ53" i="5"/>
  <c r="AE53" i="5"/>
  <c r="AD53" i="5"/>
  <c r="AB53" i="5"/>
  <c r="AA53" i="5"/>
  <c r="AC53" i="5" s="1"/>
  <c r="V53" i="5"/>
  <c r="P53" i="5"/>
  <c r="AV53" i="5" s="1"/>
  <c r="M53" i="5"/>
  <c r="BE52" i="5"/>
  <c r="AJ52" i="5"/>
  <c r="AE52" i="5"/>
  <c r="AD52" i="5"/>
  <c r="AB52" i="5"/>
  <c r="AA52" i="5"/>
  <c r="AC52" i="5" s="1"/>
  <c r="V52" i="5"/>
  <c r="U52" i="5" s="1"/>
  <c r="P52" i="5"/>
  <c r="R52" i="5" s="1"/>
  <c r="M52" i="5"/>
  <c r="BE51" i="5"/>
  <c r="AJ51" i="5"/>
  <c r="AE51" i="5"/>
  <c r="AD51" i="5"/>
  <c r="AB51" i="5"/>
  <c r="AA51" i="5"/>
  <c r="AC51" i="5" s="1"/>
  <c r="V51" i="5"/>
  <c r="U51" i="5" s="1"/>
  <c r="BC51" i="5" s="1"/>
  <c r="P51" i="5"/>
  <c r="BJ51" i="5" s="1"/>
  <c r="M51" i="5"/>
  <c r="BE50" i="5"/>
  <c r="AJ50" i="5"/>
  <c r="AE50" i="5"/>
  <c r="AD50" i="5"/>
  <c r="AB50" i="5"/>
  <c r="AA50" i="5"/>
  <c r="AC50" i="5" s="1"/>
  <c r="V50" i="5"/>
  <c r="P50" i="5"/>
  <c r="M50" i="5"/>
  <c r="BE49" i="5"/>
  <c r="AJ49" i="5"/>
  <c r="AE49" i="5"/>
  <c r="AD49" i="5"/>
  <c r="AB49" i="5"/>
  <c r="AA49" i="5"/>
  <c r="AC49" i="5" s="1"/>
  <c r="V49" i="5"/>
  <c r="P49" i="5"/>
  <c r="AU49" i="5" s="1"/>
  <c r="M49" i="5"/>
  <c r="BE48" i="5"/>
  <c r="AJ48" i="5"/>
  <c r="AE48" i="5"/>
  <c r="AD48" i="5"/>
  <c r="AB48" i="5"/>
  <c r="AA48" i="5"/>
  <c r="AC48" i="5" s="1"/>
  <c r="V48" i="5"/>
  <c r="U48" i="5" s="1"/>
  <c r="BC48" i="5" s="1"/>
  <c r="P48" i="5"/>
  <c r="AV48" i="5" s="1"/>
  <c r="M48" i="5"/>
  <c r="BE47" i="5"/>
  <c r="AJ47" i="5"/>
  <c r="AE47" i="5"/>
  <c r="AD47" i="5"/>
  <c r="AB47" i="5"/>
  <c r="AA47" i="5"/>
  <c r="AC47" i="5" s="1"/>
  <c r="V47" i="5"/>
  <c r="U47" i="5" s="1"/>
  <c r="BC47" i="5" s="1"/>
  <c r="P47" i="5"/>
  <c r="AV47" i="5" s="1"/>
  <c r="M47" i="5"/>
  <c r="BE46" i="5"/>
  <c r="AJ46" i="5"/>
  <c r="AE46" i="5"/>
  <c r="AD46" i="5"/>
  <c r="AB46" i="5"/>
  <c r="AA46" i="5"/>
  <c r="AC46" i="5" s="1"/>
  <c r="V46" i="5"/>
  <c r="P46" i="5"/>
  <c r="AU46" i="5" s="1"/>
  <c r="M46" i="5"/>
  <c r="J46" i="5"/>
  <c r="J48" i="5" s="1"/>
  <c r="D46" i="5"/>
  <c r="BE45" i="5"/>
  <c r="AJ45" i="5"/>
  <c r="AE45" i="5"/>
  <c r="AD45" i="5"/>
  <c r="AB45" i="5"/>
  <c r="AA45" i="5"/>
  <c r="AC45" i="5" s="1"/>
  <c r="V45" i="5"/>
  <c r="P45" i="5"/>
  <c r="M45" i="5"/>
  <c r="BE44" i="5"/>
  <c r="AJ44" i="5"/>
  <c r="AE44" i="5"/>
  <c r="AD44" i="5"/>
  <c r="AB44" i="5"/>
  <c r="AA44" i="5"/>
  <c r="AC44" i="5" s="1"/>
  <c r="V44" i="5"/>
  <c r="U44" i="5" s="1"/>
  <c r="Y44" i="5" s="1"/>
  <c r="P44" i="5"/>
  <c r="BJ44" i="5" s="1"/>
  <c r="M44" i="5"/>
  <c r="BE43" i="5"/>
  <c r="AJ43" i="5"/>
  <c r="AE43" i="5"/>
  <c r="AD43" i="5"/>
  <c r="AB43" i="5"/>
  <c r="AA43" i="5"/>
  <c r="AC43" i="5" s="1"/>
  <c r="V43" i="5"/>
  <c r="P43" i="5"/>
  <c r="M43" i="5"/>
  <c r="BE42" i="5"/>
  <c r="AJ42" i="5"/>
  <c r="AE42" i="5"/>
  <c r="AD42" i="5"/>
  <c r="AB42" i="5"/>
  <c r="AA42" i="5"/>
  <c r="AC42" i="5" s="1"/>
  <c r="V42" i="5"/>
  <c r="P42" i="5"/>
  <c r="AV42" i="5" s="1"/>
  <c r="M42" i="5"/>
  <c r="BE41" i="5"/>
  <c r="AJ41" i="5"/>
  <c r="AE41" i="5"/>
  <c r="AD41" i="5"/>
  <c r="AB41" i="5"/>
  <c r="AA41" i="5"/>
  <c r="AC41" i="5" s="1"/>
  <c r="V41" i="5"/>
  <c r="P41" i="5"/>
  <c r="AZ41" i="5" s="1"/>
  <c r="M41" i="5"/>
  <c r="BE40" i="5"/>
  <c r="AJ40" i="5"/>
  <c r="AE40" i="5"/>
  <c r="AD40" i="5"/>
  <c r="AB40" i="5"/>
  <c r="AA40" i="5"/>
  <c r="AC40" i="5" s="1"/>
  <c r="V40" i="5"/>
  <c r="U40" i="5" s="1"/>
  <c r="P40" i="5"/>
  <c r="AU40" i="5" s="1"/>
  <c r="M40" i="5"/>
  <c r="BE39" i="5"/>
  <c r="AJ39" i="5"/>
  <c r="AE39" i="5"/>
  <c r="AD39" i="5"/>
  <c r="AB39" i="5"/>
  <c r="AA39" i="5"/>
  <c r="AC39" i="5" s="1"/>
  <c r="V39" i="5"/>
  <c r="U39" i="5" s="1"/>
  <c r="P39" i="5"/>
  <c r="AV39" i="5" s="1"/>
  <c r="M39" i="5"/>
  <c r="BE38" i="5"/>
  <c r="AJ38" i="5"/>
  <c r="AE38" i="5"/>
  <c r="AD38" i="5"/>
  <c r="AB38" i="5"/>
  <c r="AA38" i="5"/>
  <c r="AC38" i="5" s="1"/>
  <c r="V38" i="5"/>
  <c r="U38" i="5" s="1"/>
  <c r="P38" i="5"/>
  <c r="AU38" i="5" s="1"/>
  <c r="M38" i="5"/>
  <c r="BE37" i="5"/>
  <c r="AJ37" i="5"/>
  <c r="AE37" i="5"/>
  <c r="AD37" i="5"/>
  <c r="AB37" i="5"/>
  <c r="AA37" i="5"/>
  <c r="AC37" i="5" s="1"/>
  <c r="V37" i="5"/>
  <c r="P37" i="5"/>
  <c r="BJ37" i="5" s="1"/>
  <c r="M37" i="5"/>
  <c r="BE36" i="5"/>
  <c r="AJ36" i="5"/>
  <c r="AE36" i="5"/>
  <c r="AD36" i="5"/>
  <c r="AB36" i="5"/>
  <c r="AA36" i="5"/>
  <c r="AC36" i="5" s="1"/>
  <c r="V36" i="5"/>
  <c r="U36" i="5" s="1"/>
  <c r="BC36" i="5" s="1"/>
  <c r="P36" i="5"/>
  <c r="R36" i="5" s="1"/>
  <c r="M36" i="5"/>
  <c r="BE35" i="5"/>
  <c r="AJ35" i="5"/>
  <c r="AE35" i="5"/>
  <c r="AD35" i="5"/>
  <c r="AB35" i="5"/>
  <c r="AA35" i="5"/>
  <c r="AC35" i="5" s="1"/>
  <c r="V35" i="5"/>
  <c r="P35" i="5"/>
  <c r="AU35" i="5" s="1"/>
  <c r="M35" i="5"/>
  <c r="BE34" i="5"/>
  <c r="AJ34" i="5"/>
  <c r="AE34" i="5"/>
  <c r="AD34" i="5"/>
  <c r="AB34" i="5"/>
  <c r="AA34" i="5"/>
  <c r="AC34" i="5" s="1"/>
  <c r="V34" i="5"/>
  <c r="U34" i="5" s="1"/>
  <c r="BC34" i="5" s="1"/>
  <c r="P34" i="5"/>
  <c r="AY34" i="5" s="1"/>
  <c r="BI34" i="5" s="1"/>
  <c r="M34" i="5"/>
  <c r="BE33" i="5"/>
  <c r="AJ33" i="5"/>
  <c r="AE33" i="5"/>
  <c r="AD33" i="5"/>
  <c r="AB33" i="5"/>
  <c r="AA33" i="5"/>
  <c r="AC33" i="5" s="1"/>
  <c r="V33" i="5"/>
  <c r="U33" i="5" s="1"/>
  <c r="P33" i="5"/>
  <c r="AU33" i="5" s="1"/>
  <c r="M33" i="5"/>
  <c r="BE32" i="5"/>
  <c r="AJ32" i="5"/>
  <c r="AE32" i="5"/>
  <c r="AD32" i="5"/>
  <c r="AB32" i="5"/>
  <c r="AA32" i="5"/>
  <c r="AC32" i="5" s="1"/>
  <c r="V32" i="5"/>
  <c r="U32" i="5" s="1"/>
  <c r="BC32" i="5" s="1"/>
  <c r="P32" i="5"/>
  <c r="AV32" i="5" s="1"/>
  <c r="M32" i="5"/>
  <c r="BE31" i="5"/>
  <c r="AJ31" i="5"/>
  <c r="AE31" i="5"/>
  <c r="AD31" i="5"/>
  <c r="AB31" i="5"/>
  <c r="AA31" i="5"/>
  <c r="AC31" i="5" s="1"/>
  <c r="V31" i="5"/>
  <c r="U31" i="5" s="1"/>
  <c r="P31" i="5"/>
  <c r="AV31" i="5" s="1"/>
  <c r="M31" i="5"/>
  <c r="BE30" i="5"/>
  <c r="AJ30" i="5"/>
  <c r="AE30" i="5"/>
  <c r="AD30" i="5"/>
  <c r="AB30" i="5"/>
  <c r="AA30" i="5"/>
  <c r="AC30" i="5" s="1"/>
  <c r="V30" i="5"/>
  <c r="U30" i="5" s="1"/>
  <c r="BC30" i="5" s="1"/>
  <c r="P30" i="5"/>
  <c r="AV30" i="5" s="1"/>
  <c r="M30" i="5"/>
  <c r="BE29" i="5"/>
  <c r="AJ29" i="5"/>
  <c r="AE29" i="5"/>
  <c r="AD29" i="5"/>
  <c r="AB29" i="5"/>
  <c r="AA29" i="5"/>
  <c r="AC29" i="5" s="1"/>
  <c r="V29" i="5"/>
  <c r="U29" i="5" s="1"/>
  <c r="BC29" i="5" s="1"/>
  <c r="P29" i="5"/>
  <c r="AV29" i="5" s="1"/>
  <c r="M29" i="5"/>
  <c r="BE28" i="5"/>
  <c r="AJ28" i="5"/>
  <c r="AE28" i="5"/>
  <c r="AD28" i="5"/>
  <c r="AB28" i="5"/>
  <c r="AA28" i="5"/>
  <c r="AC28" i="5" s="1"/>
  <c r="V28" i="5"/>
  <c r="U28" i="5" s="1"/>
  <c r="BC28" i="5" s="1"/>
  <c r="P28" i="5"/>
  <c r="AV28" i="5" s="1"/>
  <c r="M28" i="5"/>
  <c r="BE27" i="5"/>
  <c r="AJ27" i="5"/>
  <c r="AE27" i="5"/>
  <c r="AD27" i="5"/>
  <c r="AB27" i="5"/>
  <c r="AA27" i="5"/>
  <c r="AC27" i="5" s="1"/>
  <c r="V27" i="5"/>
  <c r="U27" i="5" s="1"/>
  <c r="P27" i="5"/>
  <c r="AV27" i="5" s="1"/>
  <c r="M27" i="5"/>
  <c r="BE26" i="5"/>
  <c r="AJ26" i="5"/>
  <c r="AE26" i="5"/>
  <c r="AD26" i="5"/>
  <c r="AB26" i="5"/>
  <c r="AA26" i="5"/>
  <c r="AC26" i="5" s="1"/>
  <c r="V26" i="5"/>
  <c r="U26" i="5" s="1"/>
  <c r="BC26" i="5" s="1"/>
  <c r="P26" i="5"/>
  <c r="AV26" i="5" s="1"/>
  <c r="M26" i="5"/>
  <c r="BE25" i="5"/>
  <c r="AJ25" i="5"/>
  <c r="AE25" i="5"/>
  <c r="AD25" i="5"/>
  <c r="AB25" i="5"/>
  <c r="AA25" i="5"/>
  <c r="AC25" i="5" s="1"/>
  <c r="V25" i="5"/>
  <c r="U25" i="5" s="1"/>
  <c r="BC25" i="5" s="1"/>
  <c r="P25" i="5"/>
  <c r="AV25" i="5" s="1"/>
  <c r="M25" i="5"/>
  <c r="BE24" i="5"/>
  <c r="AJ24" i="5"/>
  <c r="AE24" i="5"/>
  <c r="AD24" i="5"/>
  <c r="AB24" i="5"/>
  <c r="AA24" i="5"/>
  <c r="AC24" i="5" s="1"/>
  <c r="V24" i="5"/>
  <c r="U24" i="5" s="1"/>
  <c r="BC24" i="5" s="1"/>
  <c r="P24" i="5"/>
  <c r="AV24" i="5" s="1"/>
  <c r="M24" i="5"/>
  <c r="BE23" i="5"/>
  <c r="AJ23" i="5"/>
  <c r="AE23" i="5"/>
  <c r="AD23" i="5"/>
  <c r="AB23" i="5"/>
  <c r="AA23" i="5"/>
  <c r="AC23" i="5" s="1"/>
  <c r="V23" i="5"/>
  <c r="U23" i="5" s="1"/>
  <c r="P23" i="5"/>
  <c r="AV23" i="5" s="1"/>
  <c r="M23" i="5"/>
  <c r="BE22" i="5"/>
  <c r="AJ22" i="5"/>
  <c r="AE22" i="5"/>
  <c r="AD22" i="5"/>
  <c r="AB22" i="5"/>
  <c r="AA22" i="5"/>
  <c r="AC22" i="5" s="1"/>
  <c r="V22" i="5"/>
  <c r="U22" i="5" s="1"/>
  <c r="BC22" i="5" s="1"/>
  <c r="P22" i="5"/>
  <c r="AV22" i="5" s="1"/>
  <c r="M22" i="5"/>
  <c r="BE21" i="5"/>
  <c r="AJ21" i="5"/>
  <c r="AE21" i="5"/>
  <c r="AD21" i="5"/>
  <c r="AB21" i="5"/>
  <c r="AA21" i="5"/>
  <c r="AC21" i="5" s="1"/>
  <c r="V21" i="5"/>
  <c r="U21" i="5" s="1"/>
  <c r="Y21" i="5" s="1"/>
  <c r="P21" i="5"/>
  <c r="AU21" i="5" s="1"/>
  <c r="M21" i="5"/>
  <c r="BE20" i="5"/>
  <c r="AJ20" i="5"/>
  <c r="AE20" i="5"/>
  <c r="AD20" i="5"/>
  <c r="AB20" i="5"/>
  <c r="AA20" i="5"/>
  <c r="AC20" i="5" s="1"/>
  <c r="V20" i="5"/>
  <c r="U20" i="5" s="1"/>
  <c r="BC20" i="5" s="1"/>
  <c r="P20" i="5"/>
  <c r="M20" i="5"/>
  <c r="BE19" i="5"/>
  <c r="AJ19" i="5"/>
  <c r="AE19" i="5"/>
  <c r="AD19" i="5"/>
  <c r="AB19" i="5"/>
  <c r="AA19" i="5"/>
  <c r="AC19" i="5" s="1"/>
  <c r="V19" i="5"/>
  <c r="U19" i="5" s="1"/>
  <c r="P19" i="5"/>
  <c r="AZ19" i="5" s="1"/>
  <c r="M19" i="5"/>
  <c r="BE18" i="5"/>
  <c r="AJ18" i="5"/>
  <c r="AE18" i="5"/>
  <c r="AD18" i="5"/>
  <c r="AB18" i="5"/>
  <c r="AA18" i="5"/>
  <c r="AC18" i="5" s="1"/>
  <c r="V18" i="5"/>
  <c r="U18" i="5" s="1"/>
  <c r="Y18" i="5" s="1"/>
  <c r="P18" i="5"/>
  <c r="AU18" i="5" s="1"/>
  <c r="M18" i="5"/>
  <c r="BE17" i="5"/>
  <c r="AJ17" i="5"/>
  <c r="AE17" i="5"/>
  <c r="AD17" i="5"/>
  <c r="AB17" i="5"/>
  <c r="AA17" i="5"/>
  <c r="AC17" i="5" s="1"/>
  <c r="V17" i="5"/>
  <c r="U17" i="5" s="1"/>
  <c r="BC17" i="5" s="1"/>
  <c r="P17" i="5"/>
  <c r="AU17" i="5" s="1"/>
  <c r="M17" i="5"/>
  <c r="BE16" i="5"/>
  <c r="AJ16" i="5"/>
  <c r="AE16" i="5"/>
  <c r="AD16" i="5"/>
  <c r="AB16" i="5"/>
  <c r="AA16" i="5"/>
  <c r="V16" i="5"/>
  <c r="U16" i="5" s="1"/>
  <c r="BC16" i="5" s="1"/>
  <c r="P16" i="5"/>
  <c r="BA16" i="5" s="1"/>
  <c r="BB16" i="5" s="1"/>
  <c r="M16" i="5"/>
  <c r="BE15" i="5"/>
  <c r="AJ15" i="5"/>
  <c r="AE15" i="5"/>
  <c r="AD15" i="5"/>
  <c r="AB15" i="5"/>
  <c r="AA15" i="5"/>
  <c r="V15" i="5"/>
  <c r="P15" i="5"/>
  <c r="BJ15" i="5" s="1"/>
  <c r="M15" i="5"/>
  <c r="BE14" i="5"/>
  <c r="AJ14" i="5"/>
  <c r="AE14" i="5"/>
  <c r="AD14" i="5"/>
  <c r="AB14" i="5"/>
  <c r="AA14" i="5"/>
  <c r="V14" i="5"/>
  <c r="P14" i="5"/>
  <c r="M14" i="5"/>
  <c r="BE13" i="5"/>
  <c r="AJ13" i="5"/>
  <c r="AE13" i="5"/>
  <c r="AD13" i="5"/>
  <c r="AB13" i="5"/>
  <c r="AA13" i="5"/>
  <c r="AC13" i="5" s="1"/>
  <c r="V13" i="5"/>
  <c r="U13" i="5" s="1"/>
  <c r="BC13" i="5" s="1"/>
  <c r="P13" i="5"/>
  <c r="BA13" i="5" s="1"/>
  <c r="BB13" i="5" s="1"/>
  <c r="M13" i="5"/>
  <c r="BE12" i="5"/>
  <c r="AJ12" i="5"/>
  <c r="AE12" i="5"/>
  <c r="AD12" i="5"/>
  <c r="AB12" i="5"/>
  <c r="AA12" i="5"/>
  <c r="V12" i="5"/>
  <c r="U12" i="5" s="1"/>
  <c r="Y12" i="5" s="1"/>
  <c r="P12" i="5"/>
  <c r="M12" i="5"/>
  <c r="BE11" i="5"/>
  <c r="AJ11" i="5"/>
  <c r="AE11" i="5"/>
  <c r="AD11" i="5"/>
  <c r="AB11" i="5"/>
  <c r="AA11" i="5"/>
  <c r="V11" i="5"/>
  <c r="U11" i="5" s="1"/>
  <c r="BC11" i="5" s="1"/>
  <c r="P11" i="5"/>
  <c r="BA11" i="5" s="1"/>
  <c r="BB11" i="5" s="1"/>
  <c r="M11" i="5"/>
  <c r="E11" i="5"/>
  <c r="E17" i="5" s="1"/>
  <c r="AL6" i="5" s="1"/>
  <c r="BE10" i="5"/>
  <c r="AJ10" i="5"/>
  <c r="AE10" i="5"/>
  <c r="AD10" i="5"/>
  <c r="AB10" i="5"/>
  <c r="AA10" i="5"/>
  <c r="V10" i="5"/>
  <c r="U10" i="5" s="1"/>
  <c r="P10" i="5"/>
  <c r="BJ10" i="5" s="1"/>
  <c r="M10" i="5"/>
  <c r="BE9" i="5"/>
  <c r="AJ9" i="5"/>
  <c r="AE9" i="5"/>
  <c r="AD9" i="5"/>
  <c r="AB9" i="5"/>
  <c r="AA9" i="5"/>
  <c r="V9" i="5"/>
  <c r="U9" i="5" s="1"/>
  <c r="P9" i="5"/>
  <c r="BJ9" i="5" s="1"/>
  <c r="M9" i="5"/>
  <c r="BE8" i="5"/>
  <c r="AJ8" i="5"/>
  <c r="AE8" i="5"/>
  <c r="AD8" i="5"/>
  <c r="AB8" i="5"/>
  <c r="AA8" i="5"/>
  <c r="V8" i="5"/>
  <c r="P8" i="5"/>
  <c r="AU8" i="5" s="1"/>
  <c r="M8" i="5"/>
  <c r="BE7" i="5"/>
  <c r="AE7" i="5"/>
  <c r="AD7" i="5"/>
  <c r="AB7" i="5"/>
  <c r="AA7" i="5"/>
  <c r="AC7" i="5" s="1"/>
  <c r="V7" i="5"/>
  <c r="P7" i="5"/>
  <c r="AV7" i="5" s="1"/>
  <c r="M7" i="5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B33" i="4"/>
  <c r="E7" i="4"/>
  <c r="F33" i="4" s="1"/>
  <c r="B34" i="4"/>
  <c r="P53" i="3"/>
  <c r="I48" i="3"/>
  <c r="H48" i="3"/>
  <c r="G48" i="3"/>
  <c r="F48" i="3"/>
  <c r="I47" i="3"/>
  <c r="H47" i="3"/>
  <c r="G47" i="3"/>
  <c r="F47" i="3"/>
  <c r="I46" i="3"/>
  <c r="H46" i="3"/>
  <c r="G46" i="3"/>
  <c r="F46" i="3"/>
  <c r="I45" i="3"/>
  <c r="H45" i="3"/>
  <c r="G45" i="3"/>
  <c r="F45" i="3"/>
  <c r="D16" i="3"/>
  <c r="D15" i="3" s="1"/>
  <c r="F41" i="3" s="1"/>
  <c r="D14" i="3"/>
  <c r="M5" i="3"/>
  <c r="H4" i="3"/>
  <c r="H6" i="3" s="1"/>
  <c r="G77" i="2"/>
  <c r="G79" i="2" s="1"/>
  <c r="G67" i="2"/>
  <c r="G69" i="2" s="1"/>
  <c r="M59" i="2"/>
  <c r="G59" i="2"/>
  <c r="K50" i="2"/>
  <c r="U49" i="2"/>
  <c r="S49" i="2"/>
  <c r="K49" i="2"/>
  <c r="T48" i="2"/>
  <c r="S48" i="2"/>
  <c r="T47" i="2"/>
  <c r="S47" i="2"/>
  <c r="K44" i="2" s="1"/>
  <c r="K47" i="2" s="1"/>
  <c r="T46" i="2"/>
  <c r="S46" i="2"/>
  <c r="P47" i="2" s="1"/>
  <c r="K43" i="2"/>
  <c r="K37" i="2"/>
  <c r="K36" i="2"/>
  <c r="P37" i="2" s="1"/>
  <c r="K35" i="2"/>
  <c r="K33" i="2"/>
  <c r="K32" i="2"/>
  <c r="N28" i="2"/>
  <c r="L28" i="2" s="1"/>
  <c r="N27" i="2"/>
  <c r="O26" i="2"/>
  <c r="L26" i="2" s="1"/>
  <c r="L27" i="2" s="1"/>
  <c r="N26" i="2"/>
  <c r="K22" i="2"/>
  <c r="K21" i="2"/>
  <c r="K20" i="2"/>
  <c r="L13" i="2"/>
  <c r="L14" i="2" s="1"/>
  <c r="L12" i="2"/>
  <c r="L15" i="2" s="1"/>
  <c r="AC16" i="5" l="1"/>
  <c r="AC15" i="5"/>
  <c r="AC14" i="5"/>
  <c r="AC10" i="5"/>
  <c r="AC9" i="5"/>
  <c r="AC8" i="5"/>
  <c r="AC11" i="5"/>
  <c r="AC12" i="5"/>
  <c r="S6" i="5"/>
  <c r="AO6" i="5"/>
  <c r="AM6" i="5"/>
  <c r="I11" i="5"/>
  <c r="I12" i="5" s="1"/>
  <c r="I14" i="5" s="1"/>
  <c r="I16" i="5" s="1"/>
  <c r="AW6" i="5"/>
  <c r="AX6" i="5" s="1"/>
  <c r="L53" i="3"/>
  <c r="R53" i="3"/>
  <c r="Z53" i="3"/>
  <c r="Y6" i="5"/>
  <c r="BC6" i="5"/>
  <c r="BD6" i="5" s="1"/>
  <c r="B35" i="4"/>
  <c r="E35" i="4" s="1"/>
  <c r="E34" i="4"/>
  <c r="E33" i="4"/>
  <c r="F34" i="4"/>
  <c r="AM56" i="5"/>
  <c r="BA87" i="5"/>
  <c r="BB87" i="5" s="1"/>
  <c r="AM57" i="5"/>
  <c r="AM24" i="5"/>
  <c r="AM28" i="5"/>
  <c r="AM81" i="5"/>
  <c r="BD30" i="5"/>
  <c r="R30" i="5"/>
  <c r="BJ30" i="5"/>
  <c r="AT35" i="5"/>
  <c r="AT30" i="5"/>
  <c r="AV72" i="5"/>
  <c r="G10" i="5"/>
  <c r="S58" i="5"/>
  <c r="AT29" i="5"/>
  <c r="BD16" i="5"/>
  <c r="S30" i="5"/>
  <c r="AZ30" i="5"/>
  <c r="AU66" i="5"/>
  <c r="AT19" i="5"/>
  <c r="AM44" i="5"/>
  <c r="BA48" i="5"/>
  <c r="BB48" i="5" s="1"/>
  <c r="W46" i="5"/>
  <c r="BJ87" i="5"/>
  <c r="AM65" i="5"/>
  <c r="AV89" i="5"/>
  <c r="AT34" i="5"/>
  <c r="BJ58" i="5"/>
  <c r="AV85" i="5"/>
  <c r="BA15" i="5"/>
  <c r="BB15" i="5" s="1"/>
  <c r="AM9" i="5"/>
  <c r="AM13" i="5"/>
  <c r="AZ23" i="5"/>
  <c r="AT33" i="5"/>
  <c r="AU37" i="5"/>
  <c r="AU42" i="5"/>
  <c r="AM51" i="5"/>
  <c r="AV64" i="5"/>
  <c r="AM69" i="5"/>
  <c r="R99" i="5"/>
  <c r="BJ80" i="5"/>
  <c r="BA85" i="5"/>
  <c r="BB85" i="5" s="1"/>
  <c r="BJ28" i="5"/>
  <c r="BD89" i="5"/>
  <c r="AV57" i="5"/>
  <c r="BJ71" i="5"/>
  <c r="AM97" i="5"/>
  <c r="R95" i="5"/>
  <c r="AM16" i="5"/>
  <c r="AM32" i="5"/>
  <c r="BD48" i="5"/>
  <c r="AM63" i="5"/>
  <c r="R56" i="5"/>
  <c r="AM11" i="5"/>
  <c r="BJ26" i="5"/>
  <c r="BJ41" i="5"/>
  <c r="AM79" i="5"/>
  <c r="S82" i="5"/>
  <c r="BJ82" i="5"/>
  <c r="AM93" i="5"/>
  <c r="AZ22" i="5"/>
  <c r="S65" i="5"/>
  <c r="AT11" i="5"/>
  <c r="AZ90" i="5"/>
  <c r="S93" i="5"/>
  <c r="S95" i="5"/>
  <c r="S97" i="5"/>
  <c r="AT16" i="5"/>
  <c r="Y22" i="5"/>
  <c r="R27" i="5"/>
  <c r="S29" i="5"/>
  <c r="BA44" i="5"/>
  <c r="BB44" i="5" s="1"/>
  <c r="AT59" i="5"/>
  <c r="BD97" i="5"/>
  <c r="AM8" i="5"/>
  <c r="BA27" i="5"/>
  <c r="BB27" i="5" s="1"/>
  <c r="BA41" i="5"/>
  <c r="BB41" i="5" s="1"/>
  <c r="W45" i="5"/>
  <c r="AU74" i="5"/>
  <c r="BD87" i="5"/>
  <c r="AZ87" i="5"/>
  <c r="AT99" i="5"/>
  <c r="BD99" i="5"/>
  <c r="BA22" i="5"/>
  <c r="BB22" i="5" s="1"/>
  <c r="BJ72" i="5"/>
  <c r="BD11" i="5"/>
  <c r="R16" i="5"/>
  <c r="R28" i="5"/>
  <c r="BJ54" i="5"/>
  <c r="BJ79" i="5"/>
  <c r="BD81" i="5"/>
  <c r="S90" i="5"/>
  <c r="AV93" i="5"/>
  <c r="BD95" i="5"/>
  <c r="AZ99" i="5"/>
  <c r="AM10" i="5"/>
  <c r="S27" i="5"/>
  <c r="AM27" i="5"/>
  <c r="S28" i="5"/>
  <c r="AT28" i="5"/>
  <c r="BD29" i="5"/>
  <c r="BA29" i="5"/>
  <c r="BB29" i="5" s="1"/>
  <c r="AY33" i="5"/>
  <c r="BI33" i="5" s="1"/>
  <c r="AV41" i="5"/>
  <c r="S42" i="5"/>
  <c r="AY42" i="5"/>
  <c r="BI42" i="5" s="1"/>
  <c r="BA51" i="5"/>
  <c r="BB51" i="5" s="1"/>
  <c r="BD57" i="5"/>
  <c r="S59" i="5"/>
  <c r="AM73" i="5"/>
  <c r="BJ90" i="5"/>
  <c r="BA95" i="5"/>
  <c r="BB95" i="5" s="1"/>
  <c r="BA99" i="5"/>
  <c r="BB99" i="5" s="1"/>
  <c r="AV17" i="5"/>
  <c r="BJ32" i="5"/>
  <c r="AT95" i="5"/>
  <c r="Y17" i="5"/>
  <c r="AZ29" i="5"/>
  <c r="BD51" i="5"/>
  <c r="AV81" i="5"/>
  <c r="AZ95" i="5"/>
  <c r="BA10" i="5"/>
  <c r="BB10" i="5" s="1"/>
  <c r="AM41" i="5"/>
  <c r="W14" i="5"/>
  <c r="AM15" i="5"/>
  <c r="AM23" i="5"/>
  <c r="BJ25" i="5"/>
  <c r="AT27" i="5"/>
  <c r="BD28" i="5"/>
  <c r="AZ28" i="5"/>
  <c r="AM31" i="5"/>
  <c r="AZ33" i="5"/>
  <c r="R41" i="5"/>
  <c r="AY41" i="5"/>
  <c r="BI41" i="5" s="1"/>
  <c r="AZ42" i="5"/>
  <c r="AM71" i="5"/>
  <c r="S73" i="5"/>
  <c r="AM77" i="5"/>
  <c r="AY80" i="5"/>
  <c r="BI80" i="5" s="1"/>
  <c r="R87" i="5"/>
  <c r="BD17" i="5"/>
  <c r="R11" i="5"/>
  <c r="BD65" i="5"/>
  <c r="S99" i="5"/>
  <c r="AY51" i="5"/>
  <c r="BI51" i="5" s="1"/>
  <c r="R59" i="5"/>
  <c r="W16" i="5"/>
  <c r="AY15" i="5"/>
  <c r="BI15" i="5" s="1"/>
  <c r="S23" i="5"/>
  <c r="AT23" i="5"/>
  <c r="AZ27" i="5"/>
  <c r="BA28" i="5"/>
  <c r="BB28" i="5" s="1"/>
  <c r="AZ58" i="5"/>
  <c r="AM61" i="5"/>
  <c r="BJ64" i="5"/>
  <c r="BD73" i="5"/>
  <c r="AZ82" i="5"/>
  <c r="AM85" i="5"/>
  <c r="S87" i="5"/>
  <c r="AT87" i="5"/>
  <c r="AM89" i="5"/>
  <c r="BJ95" i="5"/>
  <c r="BJ98" i="5"/>
  <c r="BJ99" i="5"/>
  <c r="R24" i="5"/>
  <c r="S24" i="5"/>
  <c r="R44" i="5"/>
  <c r="S46" i="5"/>
  <c r="S53" i="5"/>
  <c r="AT56" i="5"/>
  <c r="S61" i="5"/>
  <c r="R63" i="5"/>
  <c r="R67" i="5"/>
  <c r="R75" i="5"/>
  <c r="R10" i="5"/>
  <c r="R15" i="5"/>
  <c r="AU19" i="5"/>
  <c r="BA23" i="5"/>
  <c r="BB23" i="5" s="1"/>
  <c r="BD24" i="5"/>
  <c r="AT24" i="5"/>
  <c r="S25" i="5"/>
  <c r="AT25" i="5"/>
  <c r="R26" i="5"/>
  <c r="BJ27" i="5"/>
  <c r="BA30" i="5"/>
  <c r="BB30" i="5" s="1"/>
  <c r="AT31" i="5"/>
  <c r="R32" i="5"/>
  <c r="S37" i="5"/>
  <c r="BA42" i="5"/>
  <c r="BB42" i="5" s="1"/>
  <c r="S44" i="5"/>
  <c r="U46" i="5"/>
  <c r="Y46" i="5" s="1"/>
  <c r="AY46" i="5"/>
  <c r="BI46" i="5" s="1"/>
  <c r="BD47" i="5"/>
  <c r="AT47" i="5"/>
  <c r="R48" i="5"/>
  <c r="R51" i="5"/>
  <c r="W53" i="5"/>
  <c r="AY53" i="5"/>
  <c r="BI53" i="5" s="1"/>
  <c r="R54" i="5"/>
  <c r="AT54" i="5"/>
  <c r="AT55" i="5"/>
  <c r="BD59" i="5"/>
  <c r="AZ59" i="5"/>
  <c r="AV61" i="5"/>
  <c r="S63" i="5"/>
  <c r="S67" i="5"/>
  <c r="AT67" i="5"/>
  <c r="S69" i="5"/>
  <c r="R71" i="5"/>
  <c r="S75" i="5"/>
  <c r="AT75" i="5"/>
  <c r="S77" i="5"/>
  <c r="R79" i="5"/>
  <c r="R83" i="5"/>
  <c r="AV88" i="5"/>
  <c r="R91" i="5"/>
  <c r="AV96" i="5"/>
  <c r="S51" i="5"/>
  <c r="BA59" i="5"/>
  <c r="BB59" i="5" s="1"/>
  <c r="S71" i="5"/>
  <c r="BD75" i="5"/>
  <c r="AZ75" i="5"/>
  <c r="AV77" i="5"/>
  <c r="S79" i="5"/>
  <c r="S83" i="5"/>
  <c r="AT83" i="5"/>
  <c r="AY88" i="5"/>
  <c r="BI88" i="5" s="1"/>
  <c r="S91" i="5"/>
  <c r="AT91" i="5"/>
  <c r="AY96" i="5"/>
  <c r="BI96" i="5" s="1"/>
  <c r="R31" i="5"/>
  <c r="AU34" i="5"/>
  <c r="R25" i="5"/>
  <c r="S47" i="5"/>
  <c r="S10" i="5"/>
  <c r="S15" i="5"/>
  <c r="AY19" i="5"/>
  <c r="BI19" i="5" s="1"/>
  <c r="BJ22" i="5"/>
  <c r="AZ24" i="5"/>
  <c r="S26" i="5"/>
  <c r="S32" i="5"/>
  <c r="W37" i="5"/>
  <c r="AZ47" i="5"/>
  <c r="AU54" i="5"/>
  <c r="BD67" i="5"/>
  <c r="AT10" i="5"/>
  <c r="U15" i="5"/>
  <c r="Y15" i="5" s="1"/>
  <c r="R22" i="5"/>
  <c r="BA24" i="5"/>
  <c r="BB24" i="5" s="1"/>
  <c r="BA25" i="5"/>
  <c r="BB25" i="5" s="1"/>
  <c r="BD26" i="5"/>
  <c r="AZ26" i="5"/>
  <c r="BJ29" i="5"/>
  <c r="BA31" i="5"/>
  <c r="BB31" i="5" s="1"/>
  <c r="BD32" i="5"/>
  <c r="AT32" i="5"/>
  <c r="AZ35" i="5"/>
  <c r="AT44" i="5"/>
  <c r="U45" i="5"/>
  <c r="Y45" i="5" s="1"/>
  <c r="BA47" i="5"/>
  <c r="BB47" i="5" s="1"/>
  <c r="AU48" i="5"/>
  <c r="AT49" i="5"/>
  <c r="BA53" i="5"/>
  <c r="BB53" i="5" s="1"/>
  <c r="AY54" i="5"/>
  <c r="BI54" i="5" s="1"/>
  <c r="AY55" i="5"/>
  <c r="BI55" i="5" s="1"/>
  <c r="Y63" i="5"/>
  <c r="AT63" i="5"/>
  <c r="S66" i="5"/>
  <c r="AZ66" i="5"/>
  <c r="BA67" i="5"/>
  <c r="BB67" i="5" s="1"/>
  <c r="BA69" i="5"/>
  <c r="BB69" i="5" s="1"/>
  <c r="BD71" i="5"/>
  <c r="AT71" i="5"/>
  <c r="S74" i="5"/>
  <c r="AZ74" i="5"/>
  <c r="BA75" i="5"/>
  <c r="BB75" i="5" s="1"/>
  <c r="BD79" i="5"/>
  <c r="AT79" i="5"/>
  <c r="BD83" i="5"/>
  <c r="AZ83" i="5"/>
  <c r="AM87" i="5"/>
  <c r="BD91" i="5"/>
  <c r="AZ91" i="5"/>
  <c r="AM95" i="5"/>
  <c r="S101" i="5"/>
  <c r="AM101" i="5"/>
  <c r="BD34" i="5"/>
  <c r="R53" i="5"/>
  <c r="S31" i="5"/>
  <c r="BD25" i="5"/>
  <c r="AZ25" i="5"/>
  <c r="AZ31" i="5"/>
  <c r="AZ46" i="5"/>
  <c r="S48" i="5"/>
  <c r="BJ48" i="5"/>
  <c r="AZ53" i="5"/>
  <c r="AZ67" i="5"/>
  <c r="AU10" i="5"/>
  <c r="AT15" i="5"/>
  <c r="S22" i="5"/>
  <c r="BJ23" i="5"/>
  <c r="BA26" i="5"/>
  <c r="BB26" i="5" s="1"/>
  <c r="AZ32" i="5"/>
  <c r="AY38" i="5"/>
  <c r="BI38" i="5" s="1"/>
  <c r="BJ42" i="5"/>
  <c r="AU44" i="5"/>
  <c r="BJ46" i="5"/>
  <c r="AY48" i="5"/>
  <c r="BI48" i="5" s="1"/>
  <c r="AZ49" i="5"/>
  <c r="AT51" i="5"/>
  <c r="AZ54" i="5"/>
  <c r="BJ59" i="5"/>
  <c r="AZ63" i="5"/>
  <c r="AZ71" i="5"/>
  <c r="AZ79" i="5"/>
  <c r="BA83" i="5"/>
  <c r="BB83" i="5" s="1"/>
  <c r="BA91" i="5"/>
  <c r="BB91" i="5" s="1"/>
  <c r="AU98" i="5"/>
  <c r="AV101" i="5"/>
  <c r="BJ31" i="5"/>
  <c r="R47" i="5"/>
  <c r="AU53" i="5"/>
  <c r="AT26" i="5"/>
  <c r="AT48" i="5"/>
  <c r="S54" i="5"/>
  <c r="BD63" i="5"/>
  <c r="AY9" i="5"/>
  <c r="BI9" i="5" s="1"/>
  <c r="AY10" i="5"/>
  <c r="BI10" i="5" s="1"/>
  <c r="AU15" i="5"/>
  <c r="BD22" i="5"/>
  <c r="AT22" i="5"/>
  <c r="R23" i="5"/>
  <c r="BJ24" i="5"/>
  <c r="R29" i="5"/>
  <c r="BA32" i="5"/>
  <c r="BB32" i="5" s="1"/>
  <c r="AZ38" i="5"/>
  <c r="R42" i="5"/>
  <c r="AT42" i="5"/>
  <c r="AW42" i="5" s="1"/>
  <c r="AX42" i="5" s="1"/>
  <c r="AY44" i="5"/>
  <c r="BI44" i="5" s="1"/>
  <c r="BJ47" i="5"/>
  <c r="AZ48" i="5"/>
  <c r="AU51" i="5"/>
  <c r="W52" i="5"/>
  <c r="BJ53" i="5"/>
  <c r="BA54" i="5"/>
  <c r="BB54" i="5" s="1"/>
  <c r="BA63" i="5"/>
  <c r="BB63" i="5" s="1"/>
  <c r="BJ67" i="5"/>
  <c r="BA71" i="5"/>
  <c r="BB71" i="5" s="1"/>
  <c r="BJ75" i="5"/>
  <c r="BA79" i="5"/>
  <c r="BB79" i="5" s="1"/>
  <c r="S98" i="5"/>
  <c r="BJ83" i="5"/>
  <c r="BJ91" i="5"/>
  <c r="AT53" i="5"/>
  <c r="BJ63" i="5"/>
  <c r="BD20" i="5"/>
  <c r="H18" i="5"/>
  <c r="G18" i="5"/>
  <c r="G19" i="5" s="1"/>
  <c r="W79" i="5"/>
  <c r="W80" i="5"/>
  <c r="Y24" i="5"/>
  <c r="Y51" i="5"/>
  <c r="W88" i="5"/>
  <c r="Y28" i="5"/>
  <c r="W21" i="5"/>
  <c r="Y79" i="5"/>
  <c r="W42" i="5"/>
  <c r="W43" i="5"/>
  <c r="W54" i="5"/>
  <c r="W55" i="5"/>
  <c r="Y87" i="5"/>
  <c r="W57" i="5"/>
  <c r="W48" i="5"/>
  <c r="Y16" i="5"/>
  <c r="W17" i="5"/>
  <c r="W64" i="5"/>
  <c r="Y54" i="5"/>
  <c r="BC54" i="5"/>
  <c r="BD54" i="5" s="1"/>
  <c r="BC10" i="5"/>
  <c r="BD10" i="5" s="1"/>
  <c r="Y10" i="5"/>
  <c r="AL93" i="5"/>
  <c r="AL80" i="5"/>
  <c r="AL94" i="5"/>
  <c r="AL90" i="5"/>
  <c r="AL69" i="5"/>
  <c r="AL49" i="5"/>
  <c r="AL43" i="5"/>
  <c r="AL41" i="5"/>
  <c r="AL16" i="5"/>
  <c r="AL12" i="5"/>
  <c r="AL39" i="5"/>
  <c r="AL34" i="5"/>
  <c r="AL96" i="5"/>
  <c r="AL70" i="5"/>
  <c r="AL66" i="5"/>
  <c r="AL56" i="5"/>
  <c r="AL55" i="5"/>
  <c r="AL11" i="5"/>
  <c r="AL33" i="5"/>
  <c r="AL85" i="5"/>
  <c r="AL72" i="5"/>
  <c r="AL86" i="5"/>
  <c r="AL82" i="5"/>
  <c r="AL61" i="5"/>
  <c r="AL101" i="5"/>
  <c r="AL88" i="5"/>
  <c r="AL62" i="5"/>
  <c r="AL58" i="5"/>
  <c r="AL50" i="5"/>
  <c r="AL35" i="5"/>
  <c r="AL98" i="5"/>
  <c r="AL77" i="5"/>
  <c r="AL64" i="5"/>
  <c r="AL37" i="5"/>
  <c r="AL17" i="5"/>
  <c r="AL14" i="5"/>
  <c r="AL38" i="5"/>
  <c r="AL78" i="5"/>
  <c r="AL74" i="5"/>
  <c r="AL19" i="5"/>
  <c r="AL46" i="5"/>
  <c r="AL20" i="5"/>
  <c r="AL13" i="5"/>
  <c r="AL8" i="5"/>
  <c r="Y40" i="5"/>
  <c r="BC40" i="5"/>
  <c r="BD40" i="5" s="1"/>
  <c r="W41" i="5"/>
  <c r="W10" i="5"/>
  <c r="W38" i="5"/>
  <c r="W93" i="5"/>
  <c r="W7" i="5"/>
  <c r="BD13" i="5"/>
  <c r="Y26" i="5"/>
  <c r="Y30" i="5"/>
  <c r="W63" i="5"/>
  <c r="U64" i="5"/>
  <c r="BC64" i="5" s="1"/>
  <c r="BD64" i="5" s="1"/>
  <c r="W78" i="5"/>
  <c r="U42" i="5"/>
  <c r="U53" i="5"/>
  <c r="W77" i="5"/>
  <c r="W87" i="5"/>
  <c r="U88" i="5"/>
  <c r="Y88" i="5" s="1"/>
  <c r="W62" i="5"/>
  <c r="W101" i="5"/>
  <c r="W61" i="5"/>
  <c r="W71" i="5"/>
  <c r="W86" i="5"/>
  <c r="BC44" i="5"/>
  <c r="BD44" i="5" s="1"/>
  <c r="W11" i="5"/>
  <c r="Y32" i="5"/>
  <c r="W33" i="5"/>
  <c r="Y71" i="5"/>
  <c r="W72" i="5"/>
  <c r="W85" i="5"/>
  <c r="W95" i="5"/>
  <c r="BC21" i="5"/>
  <c r="BD21" i="5" s="1"/>
  <c r="W27" i="5"/>
  <c r="Y13" i="5"/>
  <c r="Y11" i="5"/>
  <c r="U41" i="5"/>
  <c r="Y41" i="5" s="1"/>
  <c r="U55" i="5"/>
  <c r="BC55" i="5" s="1"/>
  <c r="BD55" i="5" s="1"/>
  <c r="W56" i="5"/>
  <c r="W70" i="5"/>
  <c r="Y95" i="5"/>
  <c r="W96" i="5"/>
  <c r="W13" i="5"/>
  <c r="W69" i="5"/>
  <c r="W94" i="5"/>
  <c r="BJ8" i="5"/>
  <c r="BA9" i="5"/>
  <c r="BB9" i="5" s="1"/>
  <c r="S9" i="5"/>
  <c r="R8" i="5"/>
  <c r="R9" i="5"/>
  <c r="BA8" i="5"/>
  <c r="BB8" i="5" s="1"/>
  <c r="AT9" i="5"/>
  <c r="AU9" i="5"/>
  <c r="AY7" i="5"/>
  <c r="BI7" i="5" s="1"/>
  <c r="S7" i="5"/>
  <c r="U7" i="5"/>
  <c r="BC7" i="5" s="1"/>
  <c r="BD7" i="5" s="1"/>
  <c r="AZ7" i="5"/>
  <c r="R7" i="5"/>
  <c r="BA7" i="5"/>
  <c r="BB7" i="5" s="1"/>
  <c r="W8" i="5"/>
  <c r="AT7" i="5"/>
  <c r="BJ7" i="5"/>
  <c r="AU7" i="5"/>
  <c r="M8" i="3"/>
  <c r="N8" i="3" s="1"/>
  <c r="O8" i="3" s="1"/>
  <c r="M6" i="3"/>
  <c r="N6" i="3" s="1"/>
  <c r="O6" i="3" s="1"/>
  <c r="AY12" i="5"/>
  <c r="BI12" i="5" s="1"/>
  <c r="S12" i="5"/>
  <c r="AT12" i="5"/>
  <c r="BA12" i="5"/>
  <c r="BB12" i="5" s="1"/>
  <c r="AZ12" i="5"/>
  <c r="AV12" i="5"/>
  <c r="Y38" i="5"/>
  <c r="BC38" i="5"/>
  <c r="BD38" i="5" s="1"/>
  <c r="W58" i="5"/>
  <c r="U58" i="5"/>
  <c r="W59" i="5"/>
  <c r="BC61" i="5"/>
  <c r="BD61" i="5" s="1"/>
  <c r="Y61" i="5"/>
  <c r="W66" i="5"/>
  <c r="U66" i="5"/>
  <c r="W67" i="5"/>
  <c r="BC69" i="5"/>
  <c r="BD69" i="5" s="1"/>
  <c r="Y69" i="5"/>
  <c r="W74" i="5"/>
  <c r="U74" i="5"/>
  <c r="W75" i="5"/>
  <c r="BC77" i="5"/>
  <c r="BD77" i="5" s="1"/>
  <c r="Y77" i="5"/>
  <c r="W82" i="5"/>
  <c r="U82" i="5"/>
  <c r="W83" i="5"/>
  <c r="BC93" i="5"/>
  <c r="BD93" i="5" s="1"/>
  <c r="Y93" i="5"/>
  <c r="AE15" i="6"/>
  <c r="AC15" i="6"/>
  <c r="AB15" i="6"/>
  <c r="AD15" i="6" s="1"/>
  <c r="AA44" i="6"/>
  <c r="Y45" i="6"/>
  <c r="T49" i="2"/>
  <c r="K45" i="2"/>
  <c r="H5" i="3"/>
  <c r="M7" i="3" s="1"/>
  <c r="N7" i="3" s="1"/>
  <c r="O7" i="3" s="1"/>
  <c r="B36" i="4"/>
  <c r="W19" i="5"/>
  <c r="W20" i="5"/>
  <c r="AT62" i="5"/>
  <c r="BA62" i="5"/>
  <c r="BB62" i="5" s="1"/>
  <c r="R62" i="5"/>
  <c r="AZ62" i="5"/>
  <c r="AY62" i="5"/>
  <c r="BI62" i="5" s="1"/>
  <c r="BJ62" i="5"/>
  <c r="S62" i="5"/>
  <c r="AT70" i="5"/>
  <c r="BA70" i="5"/>
  <c r="BB70" i="5" s="1"/>
  <c r="R70" i="5"/>
  <c r="AZ70" i="5"/>
  <c r="AY70" i="5"/>
  <c r="BI70" i="5" s="1"/>
  <c r="BJ70" i="5"/>
  <c r="S70" i="5"/>
  <c r="AT78" i="5"/>
  <c r="BA78" i="5"/>
  <c r="BB78" i="5" s="1"/>
  <c r="R78" i="5"/>
  <c r="AZ78" i="5"/>
  <c r="AY78" i="5"/>
  <c r="BI78" i="5" s="1"/>
  <c r="BJ78" i="5"/>
  <c r="S78" i="5"/>
  <c r="AT86" i="5"/>
  <c r="BA86" i="5"/>
  <c r="BB86" i="5" s="1"/>
  <c r="R86" i="5"/>
  <c r="AZ86" i="5"/>
  <c r="AY86" i="5"/>
  <c r="BI86" i="5" s="1"/>
  <c r="BJ86" i="5"/>
  <c r="S86" i="5"/>
  <c r="AT94" i="5"/>
  <c r="BA94" i="5"/>
  <c r="BB94" i="5" s="1"/>
  <c r="R94" i="5"/>
  <c r="AZ94" i="5"/>
  <c r="AY94" i="5"/>
  <c r="BI94" i="5" s="1"/>
  <c r="BJ94" i="5"/>
  <c r="S94" i="5"/>
  <c r="BD6" i="6"/>
  <c r="BN6" i="6" s="1"/>
  <c r="AU6" i="6"/>
  <c r="BG6" i="6"/>
  <c r="BH6" i="6" s="1"/>
  <c r="AY6" i="6"/>
  <c r="R6" i="6"/>
  <c r="BA6" i="6"/>
  <c r="AZ6" i="6"/>
  <c r="BI6" i="6"/>
  <c r="T6" i="6"/>
  <c r="AK6" i="6" s="1"/>
  <c r="S6" i="6"/>
  <c r="Y9" i="6"/>
  <c r="Y10" i="6"/>
  <c r="AA9" i="6"/>
  <c r="BA10" i="6"/>
  <c r="AZ10" i="6"/>
  <c r="S10" i="6"/>
  <c r="R10" i="6"/>
  <c r="AU10" i="6"/>
  <c r="BG10" i="6"/>
  <c r="BH10" i="6" s="1"/>
  <c r="BK10" i="6" s="1"/>
  <c r="BD10" i="6"/>
  <c r="BN10" i="6" s="1"/>
  <c r="AY10" i="6"/>
  <c r="T10" i="6"/>
  <c r="AK10" i="6" s="1"/>
  <c r="AA13" i="6"/>
  <c r="Y13" i="6"/>
  <c r="BB22" i="8"/>
  <c r="BF22" i="8" s="1"/>
  <c r="AY22" i="8"/>
  <c r="BA22" i="8" s="1"/>
  <c r="V53" i="3"/>
  <c r="N53" i="3"/>
  <c r="D53" i="3"/>
  <c r="F35" i="4"/>
  <c r="AY14" i="5"/>
  <c r="BI14" i="5" s="1"/>
  <c r="S14" i="5"/>
  <c r="AT14" i="5"/>
  <c r="BA14" i="5"/>
  <c r="BB14" i="5" s="1"/>
  <c r="AZ14" i="5"/>
  <c r="AV14" i="5"/>
  <c r="BJ14" i="5"/>
  <c r="AU14" i="5"/>
  <c r="R14" i="5"/>
  <c r="BC56" i="5"/>
  <c r="BD56" i="5" s="1"/>
  <c r="Y56" i="5"/>
  <c r="BC60" i="5"/>
  <c r="BD60" i="5" s="1"/>
  <c r="BC68" i="5"/>
  <c r="BD68" i="5" s="1"/>
  <c r="BC76" i="5"/>
  <c r="BD76" i="5" s="1"/>
  <c r="BC84" i="5"/>
  <c r="BD84" i="5" s="1"/>
  <c r="BC92" i="5"/>
  <c r="BD92" i="5" s="1"/>
  <c r="BC100" i="5"/>
  <c r="BD100" i="5" s="1"/>
  <c r="BK23" i="6"/>
  <c r="AZ47" i="6"/>
  <c r="T47" i="6"/>
  <c r="AK47" i="6" s="1"/>
  <c r="R47" i="6"/>
  <c r="AY47" i="6"/>
  <c r="AU47" i="6"/>
  <c r="BG47" i="6"/>
  <c r="BH47" i="6" s="1"/>
  <c r="S47" i="6"/>
  <c r="BA47" i="6"/>
  <c r="AG309" i="7"/>
  <c r="AG310" i="7" s="1"/>
  <c r="AG311" i="7" s="1"/>
  <c r="AG312" i="7" s="1"/>
  <c r="AG313" i="7" s="1"/>
  <c r="AG314" i="7" s="1"/>
  <c r="AG315" i="7" s="1"/>
  <c r="AG316" i="7" s="1"/>
  <c r="AG317" i="7" s="1"/>
  <c r="AG318" i="7" s="1"/>
  <c r="AG319" i="7" s="1"/>
  <c r="AG320" i="7" s="1"/>
  <c r="AG321" i="7" s="1"/>
  <c r="AG322" i="7" s="1"/>
  <c r="AG323" i="7" s="1"/>
  <c r="AG324" i="7" s="1"/>
  <c r="AG325" i="7" s="1"/>
  <c r="AG326" i="7" s="1"/>
  <c r="AG327" i="7" s="1"/>
  <c r="AG328" i="7" s="1"/>
  <c r="AG329" i="7" s="1"/>
  <c r="AG330" i="7" s="1"/>
  <c r="AG331" i="7" s="1"/>
  <c r="AG332" i="7" s="1"/>
  <c r="AG333" i="7" s="1"/>
  <c r="AG334" i="7" s="1"/>
  <c r="AG335" i="7" s="1"/>
  <c r="AG336" i="7" s="1"/>
  <c r="AG337" i="7" s="1"/>
  <c r="AG338" i="7" s="1"/>
  <c r="AG339" i="7" s="1"/>
  <c r="AG340" i="7" s="1"/>
  <c r="AG341" i="7" s="1"/>
  <c r="AG342" i="7" s="1"/>
  <c r="AG343" i="7" s="1"/>
  <c r="AG344" i="7" s="1"/>
  <c r="AG345" i="7" s="1"/>
  <c r="AG346" i="7" s="1"/>
  <c r="AG347" i="7" s="1"/>
  <c r="AG348" i="7" s="1"/>
  <c r="AG349" i="7" s="1"/>
  <c r="AG350" i="7" s="1"/>
  <c r="AG351" i="7" s="1"/>
  <c r="AG352" i="7" s="1"/>
  <c r="AG353" i="7" s="1"/>
  <c r="AG354" i="7" s="1"/>
  <c r="AG355" i="7" s="1"/>
  <c r="AG356" i="7" s="1"/>
  <c r="AG357" i="7" s="1"/>
  <c r="AG358" i="7" s="1"/>
  <c r="AG359" i="7" s="1"/>
  <c r="AG360" i="7" s="1"/>
  <c r="AM16" i="7"/>
  <c r="BE8" i="8"/>
  <c r="BC15" i="8"/>
  <c r="BC19" i="5"/>
  <c r="BD19" i="5" s="1"/>
  <c r="Y19" i="5"/>
  <c r="BC31" i="5"/>
  <c r="BD31" i="5" s="1"/>
  <c r="Y31" i="5"/>
  <c r="BC85" i="5"/>
  <c r="BD85" i="5" s="1"/>
  <c r="Y85" i="5"/>
  <c r="W90" i="5"/>
  <c r="U90" i="5"/>
  <c r="W91" i="5"/>
  <c r="W98" i="5"/>
  <c r="U98" i="5"/>
  <c r="W99" i="5"/>
  <c r="BC101" i="5"/>
  <c r="BD101" i="5" s="1"/>
  <c r="Y101" i="5"/>
  <c r="E168" i="8"/>
  <c r="E163" i="8"/>
  <c r="E169" i="8" s="1"/>
  <c r="X53" i="3"/>
  <c r="R12" i="5"/>
  <c r="W31" i="5"/>
  <c r="BC33" i="5"/>
  <c r="BD33" i="5" s="1"/>
  <c r="Y33" i="5"/>
  <c r="BJ36" i="5"/>
  <c r="AZ36" i="5"/>
  <c r="AY36" i="5"/>
  <c r="BI36" i="5" s="1"/>
  <c r="AU36" i="5"/>
  <c r="BA36" i="5"/>
  <c r="BB36" i="5" s="1"/>
  <c r="AV36" i="5"/>
  <c r="S36" i="5"/>
  <c r="AY43" i="5"/>
  <c r="BI43" i="5" s="1"/>
  <c r="S43" i="5"/>
  <c r="AT43" i="5"/>
  <c r="BA43" i="5"/>
  <c r="BB43" i="5" s="1"/>
  <c r="AZ43" i="5"/>
  <c r="AV43" i="5"/>
  <c r="BJ43" i="5"/>
  <c r="AU43" i="5"/>
  <c r="R43" i="5"/>
  <c r="AU52" i="5"/>
  <c r="AT52" i="5"/>
  <c r="S52" i="5"/>
  <c r="BA52" i="5"/>
  <c r="BB52" i="5" s="1"/>
  <c r="AZ52" i="5"/>
  <c r="AY52" i="5"/>
  <c r="BI52" i="5" s="1"/>
  <c r="BJ52" i="5"/>
  <c r="AV52" i="5"/>
  <c r="K39" i="2"/>
  <c r="K34" i="2"/>
  <c r="K46" i="2"/>
  <c r="K48" i="2" s="1"/>
  <c r="N5" i="3"/>
  <c r="O5" i="3" s="1"/>
  <c r="BC18" i="5"/>
  <c r="BD18" i="5" s="1"/>
  <c r="W35" i="5"/>
  <c r="U35" i="5"/>
  <c r="W36" i="5"/>
  <c r="BD36" i="5"/>
  <c r="AT36" i="5"/>
  <c r="AU62" i="5"/>
  <c r="AU70" i="5"/>
  <c r="AU78" i="5"/>
  <c r="AU86" i="5"/>
  <c r="AU94" i="5"/>
  <c r="X24" i="6"/>
  <c r="BI24" i="6"/>
  <c r="X28" i="6"/>
  <c r="BI28" i="6"/>
  <c r="BA39" i="6"/>
  <c r="AZ39" i="6"/>
  <c r="S39" i="6"/>
  <c r="T39" i="6"/>
  <c r="AY39" i="6"/>
  <c r="BG39" i="6"/>
  <c r="BH39" i="6" s="1"/>
  <c r="BK40" i="6"/>
  <c r="BD47" i="6"/>
  <c r="BN47" i="6" s="1"/>
  <c r="F309" i="7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L16" i="7"/>
  <c r="AM309" i="7"/>
  <c r="AM310" i="7" s="1"/>
  <c r="AM311" i="7" s="1"/>
  <c r="AM312" i="7" s="1"/>
  <c r="AM313" i="7" s="1"/>
  <c r="AM314" i="7" s="1"/>
  <c r="AM315" i="7" s="1"/>
  <c r="AM316" i="7" s="1"/>
  <c r="AM317" i="7" s="1"/>
  <c r="AM318" i="7" s="1"/>
  <c r="AM319" i="7" s="1"/>
  <c r="AM320" i="7" s="1"/>
  <c r="AM321" i="7" s="1"/>
  <c r="AM322" i="7" s="1"/>
  <c r="AM323" i="7" s="1"/>
  <c r="AM324" i="7" s="1"/>
  <c r="AM325" i="7" s="1"/>
  <c r="AM326" i="7" s="1"/>
  <c r="AM327" i="7" s="1"/>
  <c r="AM328" i="7" s="1"/>
  <c r="AM329" i="7" s="1"/>
  <c r="AM330" i="7" s="1"/>
  <c r="AM331" i="7" s="1"/>
  <c r="AM332" i="7" s="1"/>
  <c r="AM333" i="7" s="1"/>
  <c r="AM334" i="7" s="1"/>
  <c r="AM335" i="7" s="1"/>
  <c r="AM336" i="7" s="1"/>
  <c r="AM337" i="7" s="1"/>
  <c r="AM338" i="7" s="1"/>
  <c r="AM339" i="7" s="1"/>
  <c r="AM340" i="7" s="1"/>
  <c r="AM341" i="7" s="1"/>
  <c r="AM342" i="7" s="1"/>
  <c r="AM343" i="7" s="1"/>
  <c r="AM344" i="7" s="1"/>
  <c r="AM345" i="7" s="1"/>
  <c r="AM346" i="7" s="1"/>
  <c r="AM347" i="7" s="1"/>
  <c r="AM348" i="7" s="1"/>
  <c r="AM349" i="7" s="1"/>
  <c r="AM350" i="7" s="1"/>
  <c r="AM351" i="7" s="1"/>
  <c r="AM352" i="7" s="1"/>
  <c r="AM353" i="7" s="1"/>
  <c r="AM354" i="7" s="1"/>
  <c r="AM355" i="7" s="1"/>
  <c r="AM356" i="7" s="1"/>
  <c r="AM357" i="7" s="1"/>
  <c r="AM358" i="7" s="1"/>
  <c r="AM359" i="7" s="1"/>
  <c r="AM360" i="7" s="1"/>
  <c r="AS16" i="7"/>
  <c r="AU12" i="5"/>
  <c r="BC23" i="5"/>
  <c r="BD23" i="5" s="1"/>
  <c r="Y23" i="5"/>
  <c r="AV62" i="5"/>
  <c r="AV70" i="5"/>
  <c r="AV78" i="5"/>
  <c r="AV86" i="5"/>
  <c r="AV94" i="5"/>
  <c r="AE10" i="6"/>
  <c r="AC10" i="6"/>
  <c r="AB10" i="6"/>
  <c r="AD10" i="6" s="1"/>
  <c r="BF16" i="6"/>
  <c r="AP16" i="6"/>
  <c r="BO16" i="6"/>
  <c r="AZ23" i="6"/>
  <c r="BG23" i="6"/>
  <c r="BH23" i="6" s="1"/>
  <c r="AY23" i="6"/>
  <c r="T23" i="6"/>
  <c r="R23" i="6"/>
  <c r="BA23" i="6"/>
  <c r="AU23" i="6"/>
  <c r="S23" i="6"/>
  <c r="AA36" i="6"/>
  <c r="AP39" i="6"/>
  <c r="BF39" i="6"/>
  <c r="BO39" i="6"/>
  <c r="N309" i="7"/>
  <c r="N310" i="7" s="1"/>
  <c r="N311" i="7" s="1"/>
  <c r="N312" i="7" s="1"/>
  <c r="N313" i="7" s="1"/>
  <c r="N314" i="7" s="1"/>
  <c r="N315" i="7" s="1"/>
  <c r="N316" i="7" s="1"/>
  <c r="N317" i="7" s="1"/>
  <c r="N318" i="7" s="1"/>
  <c r="N319" i="7" s="1"/>
  <c r="N320" i="7" s="1"/>
  <c r="N321" i="7" s="1"/>
  <c r="N322" i="7" s="1"/>
  <c r="N323" i="7" s="1"/>
  <c r="N324" i="7" s="1"/>
  <c r="N325" i="7" s="1"/>
  <c r="N326" i="7" s="1"/>
  <c r="N327" i="7" s="1"/>
  <c r="N328" i="7" s="1"/>
  <c r="N329" i="7" s="1"/>
  <c r="N330" i="7" s="1"/>
  <c r="N331" i="7" s="1"/>
  <c r="N332" i="7" s="1"/>
  <c r="N333" i="7" s="1"/>
  <c r="N334" i="7" s="1"/>
  <c r="N335" i="7" s="1"/>
  <c r="N336" i="7" s="1"/>
  <c r="N337" i="7" s="1"/>
  <c r="N338" i="7" s="1"/>
  <c r="N339" i="7" s="1"/>
  <c r="N340" i="7" s="1"/>
  <c r="N341" i="7" s="1"/>
  <c r="N342" i="7" s="1"/>
  <c r="N343" i="7" s="1"/>
  <c r="N344" i="7" s="1"/>
  <c r="N345" i="7" s="1"/>
  <c r="N346" i="7" s="1"/>
  <c r="N347" i="7" s="1"/>
  <c r="N348" i="7" s="1"/>
  <c r="N349" i="7" s="1"/>
  <c r="N350" i="7" s="1"/>
  <c r="N351" i="7" s="1"/>
  <c r="N352" i="7" s="1"/>
  <c r="N353" i="7" s="1"/>
  <c r="N354" i="7" s="1"/>
  <c r="N355" i="7" s="1"/>
  <c r="N356" i="7" s="1"/>
  <c r="N357" i="7" s="1"/>
  <c r="N358" i="7" s="1"/>
  <c r="N359" i="7" s="1"/>
  <c r="N360" i="7" s="1"/>
  <c r="T16" i="7"/>
  <c r="F53" i="3"/>
  <c r="D13" i="3"/>
  <c r="E41" i="3" s="1"/>
  <c r="BC9" i="5"/>
  <c r="BD9" i="5" s="1"/>
  <c r="Y9" i="5"/>
  <c r="W23" i="5"/>
  <c r="AT39" i="5"/>
  <c r="BA39" i="5"/>
  <c r="BB39" i="5" s="1"/>
  <c r="R39" i="5"/>
  <c r="AZ39" i="5"/>
  <c r="AY39" i="5"/>
  <c r="BI39" i="5" s="1"/>
  <c r="BJ39" i="5"/>
  <c r="S39" i="5"/>
  <c r="AU45" i="5"/>
  <c r="AT45" i="5"/>
  <c r="S45" i="5"/>
  <c r="BA45" i="5"/>
  <c r="BB45" i="5" s="1"/>
  <c r="AZ45" i="5"/>
  <c r="AY45" i="5"/>
  <c r="BI45" i="5" s="1"/>
  <c r="BJ45" i="5"/>
  <c r="AV45" i="5"/>
  <c r="BG7" i="6"/>
  <c r="BH7" i="6" s="1"/>
  <c r="BK7" i="6" s="1"/>
  <c r="AY7" i="6"/>
  <c r="BB7" i="6" s="1"/>
  <c r="BC7" i="6" s="1"/>
  <c r="T7" i="6"/>
  <c r="AK7" i="6" s="1"/>
  <c r="S7" i="6"/>
  <c r="BA7" i="6"/>
  <c r="AZ7" i="6"/>
  <c r="AU7" i="6"/>
  <c r="R7" i="6"/>
  <c r="BF13" i="6"/>
  <c r="AP13" i="6"/>
  <c r="BO13" i="6"/>
  <c r="AP25" i="6"/>
  <c r="BF25" i="6"/>
  <c r="BO25" i="6"/>
  <c r="AC34" i="6"/>
  <c r="AB34" i="6"/>
  <c r="AE34" i="6"/>
  <c r="Y46" i="6"/>
  <c r="AA46" i="6"/>
  <c r="T53" i="3"/>
  <c r="D33" i="4"/>
  <c r="H33" i="4" s="1"/>
  <c r="C33" i="4"/>
  <c r="BJ12" i="5"/>
  <c r="BC27" i="5"/>
  <c r="BD27" i="5" s="1"/>
  <c r="Y27" i="5"/>
  <c r="Y39" i="5"/>
  <c r="BC39" i="5"/>
  <c r="BD39" i="5" s="1"/>
  <c r="R45" i="5"/>
  <c r="AY50" i="5"/>
  <c r="BI50" i="5" s="1"/>
  <c r="S50" i="5"/>
  <c r="AT50" i="5"/>
  <c r="BA50" i="5"/>
  <c r="BB50" i="5" s="1"/>
  <c r="AZ50" i="5"/>
  <c r="AV50" i="5"/>
  <c r="BJ50" i="5"/>
  <c r="AU50" i="5"/>
  <c r="R50" i="5"/>
  <c r="S64" i="5"/>
  <c r="R64" i="5"/>
  <c r="BA64" i="5"/>
  <c r="BB64" i="5" s="1"/>
  <c r="AU64" i="5"/>
  <c r="AT64" i="5"/>
  <c r="AZ64" i="5"/>
  <c r="S72" i="5"/>
  <c r="R72" i="5"/>
  <c r="BA72" i="5"/>
  <c r="BB72" i="5" s="1"/>
  <c r="AU72" i="5"/>
  <c r="AT72" i="5"/>
  <c r="AZ72" i="5"/>
  <c r="S80" i="5"/>
  <c r="R80" i="5"/>
  <c r="BA80" i="5"/>
  <c r="BB80" i="5" s="1"/>
  <c r="AU80" i="5"/>
  <c r="AT80" i="5"/>
  <c r="AZ80" i="5"/>
  <c r="S88" i="5"/>
  <c r="R88" i="5"/>
  <c r="BA88" i="5"/>
  <c r="BB88" i="5" s="1"/>
  <c r="AU88" i="5"/>
  <c r="AT88" i="5"/>
  <c r="AZ88" i="5"/>
  <c r="S96" i="5"/>
  <c r="R96" i="5"/>
  <c r="BA96" i="5"/>
  <c r="BB96" i="5" s="1"/>
  <c r="AU96" i="5"/>
  <c r="AT96" i="5"/>
  <c r="AZ96" i="5"/>
  <c r="S50" i="6"/>
  <c r="R50" i="6"/>
  <c r="AZ50" i="6"/>
  <c r="BA50" i="6"/>
  <c r="AY50" i="6"/>
  <c r="T50" i="6"/>
  <c r="BG50" i="6"/>
  <c r="BH50" i="6" s="1"/>
  <c r="AU50" i="6"/>
  <c r="BI50" i="6"/>
  <c r="Y51" i="6"/>
  <c r="AA51" i="6"/>
  <c r="BB30" i="8"/>
  <c r="AY30" i="8"/>
  <c r="BA30" i="8" s="1"/>
  <c r="D35" i="4"/>
  <c r="H53" i="3"/>
  <c r="P49" i="2"/>
  <c r="P48" i="2" s="1"/>
  <c r="J53" i="3"/>
  <c r="D34" i="4"/>
  <c r="H34" i="4" s="1"/>
  <c r="C34" i="4"/>
  <c r="S17" i="5"/>
  <c r="R17" i="5"/>
  <c r="BA17" i="5"/>
  <c r="BB17" i="5" s="1"/>
  <c r="AT17" i="5"/>
  <c r="AZ17" i="5"/>
  <c r="AY17" i="5"/>
  <c r="BI17" i="5" s="1"/>
  <c r="BJ17" i="5"/>
  <c r="BJ20" i="5"/>
  <c r="AZ20" i="5"/>
  <c r="AY20" i="5"/>
  <c r="BI20" i="5" s="1"/>
  <c r="AU20" i="5"/>
  <c r="BA20" i="5"/>
  <c r="BB20" i="5" s="1"/>
  <c r="AV20" i="5"/>
  <c r="S20" i="5"/>
  <c r="AT20" i="5"/>
  <c r="R20" i="5"/>
  <c r="AU39" i="5"/>
  <c r="W49" i="5"/>
  <c r="U49" i="5"/>
  <c r="W50" i="5"/>
  <c r="BC72" i="5"/>
  <c r="BD72" i="5" s="1"/>
  <c r="Y72" i="5"/>
  <c r="BC80" i="5"/>
  <c r="BD80" i="5" s="1"/>
  <c r="Y80" i="5"/>
  <c r="BC96" i="5"/>
  <c r="BD96" i="5" s="1"/>
  <c r="Y96" i="5"/>
  <c r="AC7" i="6"/>
  <c r="AB7" i="6"/>
  <c r="AD7" i="6" s="1"/>
  <c r="AE12" i="6"/>
  <c r="AC12" i="6"/>
  <c r="AB12" i="6"/>
  <c r="AD12" i="6" s="1"/>
  <c r="BO14" i="6"/>
  <c r="BF14" i="6"/>
  <c r="AP14" i="6"/>
  <c r="Y15" i="6"/>
  <c r="Y21" i="6"/>
  <c r="AA21" i="6"/>
  <c r="X35" i="6"/>
  <c r="BI35" i="6"/>
  <c r="AT18" i="5"/>
  <c r="BC52" i="5"/>
  <c r="BD52" i="5" s="1"/>
  <c r="Y52" i="5"/>
  <c r="BJ57" i="5"/>
  <c r="AZ57" i="5"/>
  <c r="AY57" i="5"/>
  <c r="BI57" i="5" s="1"/>
  <c r="AU57" i="5"/>
  <c r="AT60" i="5"/>
  <c r="BJ65" i="5"/>
  <c r="AZ65" i="5"/>
  <c r="AY65" i="5"/>
  <c r="BI65" i="5" s="1"/>
  <c r="AU65" i="5"/>
  <c r="AT68" i="5"/>
  <c r="BJ73" i="5"/>
  <c r="AZ73" i="5"/>
  <c r="AY73" i="5"/>
  <c r="BI73" i="5" s="1"/>
  <c r="AU73" i="5"/>
  <c r="AT76" i="5"/>
  <c r="BJ81" i="5"/>
  <c r="AZ81" i="5"/>
  <c r="AY81" i="5"/>
  <c r="BI81" i="5" s="1"/>
  <c r="AU81" i="5"/>
  <c r="AT84" i="5"/>
  <c r="BJ89" i="5"/>
  <c r="AZ89" i="5"/>
  <c r="AY89" i="5"/>
  <c r="BI89" i="5" s="1"/>
  <c r="AU89" i="5"/>
  <c r="AT92" i="5"/>
  <c r="BJ97" i="5"/>
  <c r="AZ97" i="5"/>
  <c r="AY97" i="5"/>
  <c r="BI97" i="5" s="1"/>
  <c r="AU97" i="5"/>
  <c r="AT100" i="5"/>
  <c r="AE8" i="6"/>
  <c r="AB8" i="6"/>
  <c r="AD8" i="6" s="1"/>
  <c r="AZ22" i="6"/>
  <c r="BD22" i="6"/>
  <c r="BN22" i="6" s="1"/>
  <c r="BA22" i="6"/>
  <c r="BG22" i="6"/>
  <c r="BH22" i="6" s="1"/>
  <c r="AU22" i="6"/>
  <c r="R22" i="6"/>
  <c r="AY22" i="6"/>
  <c r="BA32" i="6"/>
  <c r="BG32" i="6"/>
  <c r="BH32" i="6" s="1"/>
  <c r="BK32" i="6" s="1"/>
  <c r="AY32" i="6"/>
  <c r="BB32" i="6" s="1"/>
  <c r="BC32" i="6" s="1"/>
  <c r="T32" i="6"/>
  <c r="BD32" i="6"/>
  <c r="BN32" i="6" s="1"/>
  <c r="BF40" i="6"/>
  <c r="BO40" i="6"/>
  <c r="AP44" i="6"/>
  <c r="BB48" i="6"/>
  <c r="BC48" i="6" s="1"/>
  <c r="BA49" i="6"/>
  <c r="BG49" i="6"/>
  <c r="BH49" i="6" s="1"/>
  <c r="BK49" i="6" s="1"/>
  <c r="AY49" i="6"/>
  <c r="T49" i="6"/>
  <c r="AK49" i="6" s="1"/>
  <c r="S49" i="6"/>
  <c r="R49" i="6"/>
  <c r="O309" i="7"/>
  <c r="O310" i="7" s="1"/>
  <c r="O311" i="7" s="1"/>
  <c r="O312" i="7" s="1"/>
  <c r="O313" i="7" s="1"/>
  <c r="O314" i="7" s="1"/>
  <c r="O315" i="7" s="1"/>
  <c r="O316" i="7" s="1"/>
  <c r="O317" i="7" s="1"/>
  <c r="O318" i="7" s="1"/>
  <c r="O319" i="7" s="1"/>
  <c r="O320" i="7" s="1"/>
  <c r="O321" i="7" s="1"/>
  <c r="O322" i="7" s="1"/>
  <c r="O323" i="7" s="1"/>
  <c r="O324" i="7" s="1"/>
  <c r="O325" i="7" s="1"/>
  <c r="O326" i="7" s="1"/>
  <c r="O327" i="7" s="1"/>
  <c r="O328" i="7" s="1"/>
  <c r="O329" i="7" s="1"/>
  <c r="O330" i="7" s="1"/>
  <c r="O331" i="7" s="1"/>
  <c r="O332" i="7" s="1"/>
  <c r="O333" i="7" s="1"/>
  <c r="O334" i="7" s="1"/>
  <c r="O335" i="7" s="1"/>
  <c r="O336" i="7" s="1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O355" i="7" s="1"/>
  <c r="O356" i="7" s="1"/>
  <c r="O357" i="7" s="1"/>
  <c r="O358" i="7" s="1"/>
  <c r="O359" i="7" s="1"/>
  <c r="O360" i="7" s="1"/>
  <c r="U16" i="7"/>
  <c r="AT16" i="7"/>
  <c r="AN309" i="7"/>
  <c r="AN310" i="7" s="1"/>
  <c r="AN311" i="7" s="1"/>
  <c r="AN312" i="7" s="1"/>
  <c r="AN313" i="7" s="1"/>
  <c r="AN314" i="7" s="1"/>
  <c r="AN315" i="7" s="1"/>
  <c r="AN316" i="7" s="1"/>
  <c r="AN317" i="7" s="1"/>
  <c r="AN318" i="7" s="1"/>
  <c r="AN319" i="7" s="1"/>
  <c r="AN320" i="7" s="1"/>
  <c r="AN321" i="7" s="1"/>
  <c r="AN322" i="7" s="1"/>
  <c r="AN323" i="7" s="1"/>
  <c r="AN324" i="7" s="1"/>
  <c r="AN325" i="7" s="1"/>
  <c r="AN326" i="7" s="1"/>
  <c r="AN327" i="7" s="1"/>
  <c r="AN328" i="7" s="1"/>
  <c r="AN329" i="7" s="1"/>
  <c r="AN330" i="7" s="1"/>
  <c r="AN331" i="7" s="1"/>
  <c r="AN332" i="7" s="1"/>
  <c r="AN333" i="7" s="1"/>
  <c r="AN334" i="7" s="1"/>
  <c r="AN335" i="7" s="1"/>
  <c r="AN336" i="7" s="1"/>
  <c r="AN337" i="7" s="1"/>
  <c r="AN338" i="7" s="1"/>
  <c r="AN339" i="7" s="1"/>
  <c r="AN340" i="7" s="1"/>
  <c r="AN341" i="7" s="1"/>
  <c r="AN342" i="7" s="1"/>
  <c r="AN343" i="7" s="1"/>
  <c r="AN344" i="7" s="1"/>
  <c r="AN345" i="7" s="1"/>
  <c r="AN346" i="7" s="1"/>
  <c r="AN347" i="7" s="1"/>
  <c r="AN348" i="7" s="1"/>
  <c r="AN349" i="7" s="1"/>
  <c r="AN350" i="7" s="1"/>
  <c r="AN351" i="7" s="1"/>
  <c r="AN352" i="7" s="1"/>
  <c r="AN353" i="7" s="1"/>
  <c r="AN354" i="7" s="1"/>
  <c r="AN355" i="7" s="1"/>
  <c r="AN356" i="7" s="1"/>
  <c r="AN357" i="7" s="1"/>
  <c r="AN358" i="7" s="1"/>
  <c r="AN359" i="7" s="1"/>
  <c r="AN360" i="7" s="1"/>
  <c r="AY29" i="8"/>
  <c r="BA29" i="8" s="1"/>
  <c r="BB29" i="8"/>
  <c r="AZ29" i="8"/>
  <c r="AY8" i="5"/>
  <c r="BI8" i="5" s="1"/>
  <c r="S8" i="5"/>
  <c r="AT8" i="5"/>
  <c r="BJ11" i="5"/>
  <c r="AZ11" i="5"/>
  <c r="AY11" i="5"/>
  <c r="BI11" i="5" s="1"/>
  <c r="AU11" i="5"/>
  <c r="W12" i="5"/>
  <c r="W15" i="5"/>
  <c r="U14" i="5"/>
  <c r="BJ16" i="5"/>
  <c r="AZ16" i="5"/>
  <c r="AY16" i="5"/>
  <c r="BI16" i="5" s="1"/>
  <c r="AU16" i="5"/>
  <c r="W22" i="5"/>
  <c r="W26" i="5"/>
  <c r="W30" i="5"/>
  <c r="S34" i="5"/>
  <c r="R34" i="5"/>
  <c r="BA34" i="5"/>
  <c r="BB34" i="5" s="1"/>
  <c r="AV34" i="5"/>
  <c r="BJ34" i="5"/>
  <c r="AT37" i="5"/>
  <c r="BA37" i="5"/>
  <c r="BB37" i="5" s="1"/>
  <c r="R37" i="5"/>
  <c r="AV37" i="5"/>
  <c r="W44" i="5"/>
  <c r="U43" i="5"/>
  <c r="W51" i="5"/>
  <c r="U50" i="5"/>
  <c r="S55" i="5"/>
  <c r="R55" i="5"/>
  <c r="BA55" i="5"/>
  <c r="BB55" i="5" s="1"/>
  <c r="AV55" i="5"/>
  <c r="BJ55" i="5"/>
  <c r="R57" i="5"/>
  <c r="AT57" i="5"/>
  <c r="U62" i="5"/>
  <c r="R65" i="5"/>
  <c r="AT65" i="5"/>
  <c r="U70" i="5"/>
  <c r="R73" i="5"/>
  <c r="AT73" i="5"/>
  <c r="U78" i="5"/>
  <c r="R81" i="5"/>
  <c r="AT81" i="5"/>
  <c r="U86" i="5"/>
  <c r="R89" i="5"/>
  <c r="AT89" i="5"/>
  <c r="U94" i="5"/>
  <c r="R97" i="5"/>
  <c r="AT97" i="5"/>
  <c r="BI7" i="6"/>
  <c r="AZ8" i="6"/>
  <c r="AU8" i="6"/>
  <c r="BD8" i="6"/>
  <c r="BN8" i="6" s="1"/>
  <c r="BI8" i="6"/>
  <c r="AY8" i="6"/>
  <c r="R8" i="6"/>
  <c r="AC8" i="6"/>
  <c r="BK9" i="6"/>
  <c r="X11" i="6"/>
  <c r="BA12" i="6"/>
  <c r="AZ12" i="6"/>
  <c r="S12" i="6"/>
  <c r="R12" i="6"/>
  <c r="AU12" i="6"/>
  <c r="Y16" i="6"/>
  <c r="S17" i="6"/>
  <c r="R17" i="6"/>
  <c r="AU17" i="6"/>
  <c r="BG17" i="6"/>
  <c r="BH17" i="6" s="1"/>
  <c r="BA17" i="6"/>
  <c r="AY17" i="6"/>
  <c r="BB17" i="6" s="1"/>
  <c r="BC17" i="6" s="1"/>
  <c r="AE18" i="6"/>
  <c r="AB18" i="6"/>
  <c r="AD18" i="6" s="1"/>
  <c r="AE20" i="6"/>
  <c r="AC20" i="6"/>
  <c r="S22" i="6"/>
  <c r="Y25" i="6"/>
  <c r="Y26" i="6"/>
  <c r="Y27" i="6"/>
  <c r="R32" i="6"/>
  <c r="AZ37" i="6"/>
  <c r="BB37" i="6" s="1"/>
  <c r="BC37" i="6" s="1"/>
  <c r="T37" i="6"/>
  <c r="AK37" i="6" s="1"/>
  <c r="R37" i="6"/>
  <c r="BD37" i="6"/>
  <c r="BN37" i="6" s="1"/>
  <c r="S38" i="6"/>
  <c r="R38" i="6"/>
  <c r="AZ38" i="6"/>
  <c r="BB38" i="6" s="1"/>
  <c r="BC38" i="6" s="1"/>
  <c r="BA38" i="6"/>
  <c r="BG38" i="6"/>
  <c r="BH38" i="6" s="1"/>
  <c r="BB40" i="6"/>
  <c r="BC40" i="6" s="1"/>
  <c r="BA41" i="6"/>
  <c r="AZ41" i="6"/>
  <c r="BB41" i="6" s="1"/>
  <c r="BC41" i="6" s="1"/>
  <c r="S41" i="6"/>
  <c r="BG41" i="6"/>
  <c r="BH41" i="6" s="1"/>
  <c r="T41" i="6"/>
  <c r="BD41" i="6"/>
  <c r="BN41" i="6" s="1"/>
  <c r="R41" i="6"/>
  <c r="BF42" i="6"/>
  <c r="AP42" i="6"/>
  <c r="BI47" i="6"/>
  <c r="BO48" i="6"/>
  <c r="BF48" i="6"/>
  <c r="BK50" i="6"/>
  <c r="BA53" i="6"/>
  <c r="BG53" i="6"/>
  <c r="BH53" i="6" s="1"/>
  <c r="BK53" i="6" s="1"/>
  <c r="AY53" i="6"/>
  <c r="BB53" i="6" s="1"/>
  <c r="BC53" i="6" s="1"/>
  <c r="T53" i="6"/>
  <c r="BD53" i="6"/>
  <c r="BN53" i="6" s="1"/>
  <c r="AZ53" i="6"/>
  <c r="R53" i="6"/>
  <c r="Q309" i="7"/>
  <c r="Q310" i="7" s="1"/>
  <c r="Q311" i="7" s="1"/>
  <c r="Q312" i="7" s="1"/>
  <c r="Q313" i="7" s="1"/>
  <c r="Q314" i="7" s="1"/>
  <c r="Q315" i="7" s="1"/>
  <c r="Q316" i="7" s="1"/>
  <c r="Q317" i="7" s="1"/>
  <c r="Q318" i="7" s="1"/>
  <c r="Q319" i="7" s="1"/>
  <c r="Q320" i="7" s="1"/>
  <c r="Q321" i="7" s="1"/>
  <c r="Q322" i="7" s="1"/>
  <c r="Q323" i="7" s="1"/>
  <c r="Q324" i="7" s="1"/>
  <c r="Q325" i="7" s="1"/>
  <c r="Q326" i="7" s="1"/>
  <c r="Q327" i="7" s="1"/>
  <c r="Q328" i="7" s="1"/>
  <c r="Q329" i="7" s="1"/>
  <c r="Q330" i="7" s="1"/>
  <c r="Q331" i="7" s="1"/>
  <c r="Q332" i="7" s="1"/>
  <c r="Q333" i="7" s="1"/>
  <c r="Q334" i="7" s="1"/>
  <c r="Q335" i="7" s="1"/>
  <c r="Q336" i="7" s="1"/>
  <c r="Q337" i="7" s="1"/>
  <c r="Q338" i="7" s="1"/>
  <c r="Q339" i="7" s="1"/>
  <c r="Q340" i="7" s="1"/>
  <c r="Q341" i="7" s="1"/>
  <c r="Q342" i="7" s="1"/>
  <c r="Q343" i="7" s="1"/>
  <c r="Q344" i="7" s="1"/>
  <c r="Q345" i="7" s="1"/>
  <c r="Q346" i="7" s="1"/>
  <c r="Q347" i="7" s="1"/>
  <c r="Q348" i="7" s="1"/>
  <c r="Q349" i="7" s="1"/>
  <c r="Q350" i="7" s="1"/>
  <c r="Q351" i="7" s="1"/>
  <c r="Q352" i="7" s="1"/>
  <c r="Q353" i="7" s="1"/>
  <c r="Q354" i="7" s="1"/>
  <c r="Q355" i="7" s="1"/>
  <c r="Q356" i="7" s="1"/>
  <c r="Q357" i="7" s="1"/>
  <c r="Q358" i="7" s="1"/>
  <c r="Q359" i="7" s="1"/>
  <c r="Q360" i="7" s="1"/>
  <c r="W16" i="7"/>
  <c r="BF19" i="8"/>
  <c r="BC19" i="8"/>
  <c r="BB67" i="8"/>
  <c r="BF67" i="8" s="1"/>
  <c r="AY67" i="8"/>
  <c r="BA67" i="8" s="1"/>
  <c r="BJ13" i="5"/>
  <c r="AZ13" i="5"/>
  <c r="AY13" i="5"/>
  <c r="BI13" i="5" s="1"/>
  <c r="AU13" i="5"/>
  <c r="S18" i="5"/>
  <c r="R18" i="5"/>
  <c r="BA18" i="5"/>
  <c r="BB18" i="5" s="1"/>
  <c r="AV18" i="5"/>
  <c r="BJ18" i="5"/>
  <c r="AT21" i="5"/>
  <c r="BA21" i="5"/>
  <c r="BB21" i="5" s="1"/>
  <c r="R21" i="5"/>
  <c r="AV21" i="5"/>
  <c r="W39" i="5"/>
  <c r="AT40" i="5"/>
  <c r="BA40" i="5"/>
  <c r="BB40" i="5" s="1"/>
  <c r="R40" i="5"/>
  <c r="AV40" i="5"/>
  <c r="S60" i="5"/>
  <c r="R60" i="5"/>
  <c r="BA60" i="5"/>
  <c r="BB60" i="5" s="1"/>
  <c r="AV60" i="5"/>
  <c r="BJ60" i="5"/>
  <c r="S68" i="5"/>
  <c r="R68" i="5"/>
  <c r="BA68" i="5"/>
  <c r="BB68" i="5" s="1"/>
  <c r="AV68" i="5"/>
  <c r="BJ68" i="5"/>
  <c r="S76" i="5"/>
  <c r="R76" i="5"/>
  <c r="BA76" i="5"/>
  <c r="BB76" i="5" s="1"/>
  <c r="AV76" i="5"/>
  <c r="BJ76" i="5"/>
  <c r="S84" i="5"/>
  <c r="R84" i="5"/>
  <c r="BA84" i="5"/>
  <c r="BB84" i="5" s="1"/>
  <c r="AV84" i="5"/>
  <c r="BJ84" i="5"/>
  <c r="S92" i="5"/>
  <c r="R92" i="5"/>
  <c r="BA92" i="5"/>
  <c r="BB92" i="5" s="1"/>
  <c r="AV92" i="5"/>
  <c r="BJ92" i="5"/>
  <c r="S100" i="5"/>
  <c r="R100" i="5"/>
  <c r="BA100" i="5"/>
  <c r="BB100" i="5" s="1"/>
  <c r="AV100" i="5"/>
  <c r="BJ100" i="5"/>
  <c r="AP9" i="6"/>
  <c r="BI14" i="6"/>
  <c r="X14" i="6"/>
  <c r="AZ15" i="6"/>
  <c r="BG15" i="6"/>
  <c r="BH15" i="6" s="1"/>
  <c r="BK15" i="6" s="1"/>
  <c r="AY15" i="6"/>
  <c r="T15" i="6"/>
  <c r="AK15" i="6" s="1"/>
  <c r="AU15" i="6"/>
  <c r="S15" i="6"/>
  <c r="BA15" i="6"/>
  <c r="AC16" i="6"/>
  <c r="AB16" i="6"/>
  <c r="AD16" i="6" s="1"/>
  <c r="T22" i="6"/>
  <c r="BI23" i="6"/>
  <c r="AE25" i="6"/>
  <c r="AC25" i="6"/>
  <c r="AC26" i="6"/>
  <c r="AB26" i="6"/>
  <c r="AD26" i="6" s="1"/>
  <c r="BK29" i="6"/>
  <c r="Y47" i="6"/>
  <c r="AA47" i="6"/>
  <c r="Y50" i="6"/>
  <c r="AA50" i="6"/>
  <c r="BF54" i="6"/>
  <c r="BO54" i="6"/>
  <c r="BB14" i="8"/>
  <c r="AY14" i="8"/>
  <c r="BA14" i="8" s="1"/>
  <c r="BB18" i="8"/>
  <c r="BF18" i="8" s="1"/>
  <c r="AY18" i="8"/>
  <c r="BA18" i="8" s="1"/>
  <c r="BD18" i="8" s="1"/>
  <c r="W9" i="5"/>
  <c r="U8" i="5"/>
  <c r="AV8" i="5"/>
  <c r="S11" i="5"/>
  <c r="AV11" i="5"/>
  <c r="R13" i="5"/>
  <c r="AT13" i="5"/>
  <c r="S16" i="5"/>
  <c r="AV16" i="5"/>
  <c r="AL99" i="5"/>
  <c r="AL95" i="5"/>
  <c r="AL91" i="5"/>
  <c r="AL87" i="5"/>
  <c r="AL83" i="5"/>
  <c r="AL79" i="5"/>
  <c r="AL75" i="5"/>
  <c r="AL71" i="5"/>
  <c r="AL67" i="5"/>
  <c r="AL63" i="5"/>
  <c r="AL59" i="5"/>
  <c r="AL47" i="5"/>
  <c r="AL32" i="5"/>
  <c r="AL31" i="5"/>
  <c r="AL30" i="5"/>
  <c r="AL29" i="5"/>
  <c r="AL28" i="5"/>
  <c r="AL27" i="5"/>
  <c r="AL26" i="5"/>
  <c r="AL25" i="5"/>
  <c r="AL24" i="5"/>
  <c r="AL23" i="5"/>
  <c r="AL22" i="5"/>
  <c r="AL54" i="5"/>
  <c r="AL53" i="5"/>
  <c r="AL48" i="5"/>
  <c r="AL42" i="5"/>
  <c r="AL7" i="5"/>
  <c r="AL51" i="5"/>
  <c r="AL44" i="5"/>
  <c r="AL15" i="5"/>
  <c r="AL10" i="5"/>
  <c r="AL9" i="5"/>
  <c r="AY18" i="5"/>
  <c r="BI18" i="5" s="1"/>
  <c r="S21" i="5"/>
  <c r="BJ21" i="5"/>
  <c r="AM22" i="5"/>
  <c r="W25" i="5"/>
  <c r="AM26" i="5"/>
  <c r="W29" i="5"/>
  <c r="AM30" i="5"/>
  <c r="W34" i="5"/>
  <c r="AZ34" i="5"/>
  <c r="Y36" i="5"/>
  <c r="AL36" i="5"/>
  <c r="U37" i="5"/>
  <c r="AY37" i="5"/>
  <c r="BI37" i="5" s="1"/>
  <c r="S40" i="5"/>
  <c r="BJ40" i="5"/>
  <c r="AL45" i="5"/>
  <c r="Y48" i="5"/>
  <c r="AL52" i="5"/>
  <c r="AZ55" i="5"/>
  <c r="BJ56" i="5"/>
  <c r="AZ56" i="5"/>
  <c r="AY56" i="5"/>
  <c r="BI56" i="5" s="1"/>
  <c r="AU56" i="5"/>
  <c r="AT58" i="5"/>
  <c r="BA58" i="5"/>
  <c r="BB58" i="5" s="1"/>
  <c r="R58" i="5"/>
  <c r="AV58" i="5"/>
  <c r="Y59" i="5"/>
  <c r="AY60" i="5"/>
  <c r="BI60" i="5" s="1"/>
  <c r="AT66" i="5"/>
  <c r="BA66" i="5"/>
  <c r="BB66" i="5" s="1"/>
  <c r="R66" i="5"/>
  <c r="AV66" i="5"/>
  <c r="Y67" i="5"/>
  <c r="AY68" i="5"/>
  <c r="BI68" i="5" s="1"/>
  <c r="AT74" i="5"/>
  <c r="BA74" i="5"/>
  <c r="BB74" i="5" s="1"/>
  <c r="R74" i="5"/>
  <c r="AV74" i="5"/>
  <c r="Y75" i="5"/>
  <c r="AY76" i="5"/>
  <c r="BI76" i="5" s="1"/>
  <c r="AT82" i="5"/>
  <c r="BA82" i="5"/>
  <c r="BB82" i="5" s="1"/>
  <c r="R82" i="5"/>
  <c r="AV82" i="5"/>
  <c r="Y83" i="5"/>
  <c r="AY84" i="5"/>
  <c r="BI84" i="5" s="1"/>
  <c r="AT90" i="5"/>
  <c r="BA90" i="5"/>
  <c r="BB90" i="5" s="1"/>
  <c r="R90" i="5"/>
  <c r="AV90" i="5"/>
  <c r="Y91" i="5"/>
  <c r="AY92" i="5"/>
  <c r="BI92" i="5" s="1"/>
  <c r="AT98" i="5"/>
  <c r="BA98" i="5"/>
  <c r="BB98" i="5" s="1"/>
  <c r="R98" i="5"/>
  <c r="AV98" i="5"/>
  <c r="Y99" i="5"/>
  <c r="AY100" i="5"/>
  <c r="BI100" i="5" s="1"/>
  <c r="Y7" i="6"/>
  <c r="T8" i="6"/>
  <c r="AK8" i="6" s="1"/>
  <c r="AP11" i="6"/>
  <c r="R15" i="6"/>
  <c r="AC18" i="6"/>
  <c r="S21" i="6"/>
  <c r="R21" i="6"/>
  <c r="AZ21" i="6"/>
  <c r="AY21" i="6"/>
  <c r="T21" i="6"/>
  <c r="BD21" i="6"/>
  <c r="BN21" i="6" s="1"/>
  <c r="BG21" i="6"/>
  <c r="BH21" i="6" s="1"/>
  <c r="BI22" i="6"/>
  <c r="X23" i="6"/>
  <c r="AB25" i="6"/>
  <c r="AD25" i="6" s="1"/>
  <c r="AE26" i="6"/>
  <c r="AE27" i="6"/>
  <c r="BI37" i="6"/>
  <c r="BK38" i="6"/>
  <c r="AA39" i="6"/>
  <c r="BK39" i="6"/>
  <c r="BI41" i="6"/>
  <c r="S46" i="6"/>
  <c r="R46" i="6"/>
  <c r="AY46" i="6"/>
  <c r="BB46" i="6" s="1"/>
  <c r="BC46" i="6" s="1"/>
  <c r="BG46" i="6"/>
  <c r="BH46" i="6" s="1"/>
  <c r="AA49" i="6"/>
  <c r="V309" i="7"/>
  <c r="V310" i="7" s="1"/>
  <c r="V311" i="7" s="1"/>
  <c r="V312" i="7" s="1"/>
  <c r="V313" i="7" s="1"/>
  <c r="V314" i="7" s="1"/>
  <c r="V315" i="7" s="1"/>
  <c r="V316" i="7" s="1"/>
  <c r="V317" i="7" s="1"/>
  <c r="V318" i="7" s="1"/>
  <c r="V319" i="7" s="1"/>
  <c r="V320" i="7" s="1"/>
  <c r="V321" i="7" s="1"/>
  <c r="V322" i="7" s="1"/>
  <c r="V323" i="7" s="1"/>
  <c r="V324" i="7" s="1"/>
  <c r="V325" i="7" s="1"/>
  <c r="V326" i="7" s="1"/>
  <c r="V327" i="7" s="1"/>
  <c r="V328" i="7" s="1"/>
  <c r="V329" i="7" s="1"/>
  <c r="V330" i="7" s="1"/>
  <c r="V331" i="7" s="1"/>
  <c r="V332" i="7" s="1"/>
  <c r="V333" i="7" s="1"/>
  <c r="V334" i="7" s="1"/>
  <c r="V335" i="7" s="1"/>
  <c r="V336" i="7" s="1"/>
  <c r="V337" i="7" s="1"/>
  <c r="V338" i="7" s="1"/>
  <c r="V339" i="7" s="1"/>
  <c r="V340" i="7" s="1"/>
  <c r="V341" i="7" s="1"/>
  <c r="V342" i="7" s="1"/>
  <c r="V343" i="7" s="1"/>
  <c r="V344" i="7" s="1"/>
  <c r="V345" i="7" s="1"/>
  <c r="V346" i="7" s="1"/>
  <c r="V347" i="7" s="1"/>
  <c r="V348" i="7" s="1"/>
  <c r="V349" i="7" s="1"/>
  <c r="V350" i="7" s="1"/>
  <c r="V351" i="7" s="1"/>
  <c r="V352" i="7" s="1"/>
  <c r="V353" i="7" s="1"/>
  <c r="V354" i="7" s="1"/>
  <c r="V355" i="7" s="1"/>
  <c r="V356" i="7" s="1"/>
  <c r="V357" i="7" s="1"/>
  <c r="V358" i="7" s="1"/>
  <c r="V359" i="7" s="1"/>
  <c r="V360" i="7" s="1"/>
  <c r="AB16" i="7"/>
  <c r="Y16" i="7"/>
  <c r="BB5" i="8"/>
  <c r="AY5" i="8"/>
  <c r="BA5" i="8" s="1"/>
  <c r="AZ5" i="8"/>
  <c r="BC23" i="8"/>
  <c r="BF44" i="8"/>
  <c r="BC44" i="8"/>
  <c r="AL113" i="8"/>
  <c r="AD113" i="8"/>
  <c r="V113" i="8"/>
  <c r="N113" i="8"/>
  <c r="AK113" i="8"/>
  <c r="AC113" i="8"/>
  <c r="U113" i="8"/>
  <c r="M113" i="8"/>
  <c r="AR113" i="8"/>
  <c r="AJ113" i="8"/>
  <c r="AB113" i="8"/>
  <c r="T113" i="8"/>
  <c r="L113" i="8"/>
  <c r="AQ113" i="8"/>
  <c r="AI113" i="8"/>
  <c r="AA113" i="8"/>
  <c r="S113" i="8"/>
  <c r="K113" i="8"/>
  <c r="AE113" i="8"/>
  <c r="O113" i="8"/>
  <c r="AP113" i="8"/>
  <c r="Z113" i="8"/>
  <c r="J113" i="8"/>
  <c r="AN113" i="8"/>
  <c r="X113" i="8"/>
  <c r="AM113" i="8"/>
  <c r="W113" i="8"/>
  <c r="AH113" i="8"/>
  <c r="AG113" i="8"/>
  <c r="Q113" i="8"/>
  <c r="P113" i="8"/>
  <c r="AF113" i="8"/>
  <c r="Y113" i="8"/>
  <c r="R113" i="8"/>
  <c r="I113" i="8"/>
  <c r="AM54" i="5"/>
  <c r="AM53" i="5"/>
  <c r="AM48" i="5"/>
  <c r="AM42" i="5"/>
  <c r="AM7" i="5"/>
  <c r="AM100" i="5"/>
  <c r="AM96" i="5"/>
  <c r="AM92" i="5"/>
  <c r="AM88" i="5"/>
  <c r="AM84" i="5"/>
  <c r="AM80" i="5"/>
  <c r="AM76" i="5"/>
  <c r="AM72" i="5"/>
  <c r="AM68" i="5"/>
  <c r="AM64" i="5"/>
  <c r="AM60" i="5"/>
  <c r="AM55" i="5"/>
  <c r="AM49" i="5"/>
  <c r="AM35" i="5"/>
  <c r="AM34" i="5"/>
  <c r="AM33" i="5"/>
  <c r="AM19" i="5"/>
  <c r="AM18" i="5"/>
  <c r="AM17" i="5"/>
  <c r="AM98" i="5"/>
  <c r="AM94" i="5"/>
  <c r="AM90" i="5"/>
  <c r="AM86" i="5"/>
  <c r="AM82" i="5"/>
  <c r="AM78" i="5"/>
  <c r="AM74" i="5"/>
  <c r="AM70" i="5"/>
  <c r="AM66" i="5"/>
  <c r="AM62" i="5"/>
  <c r="AM58" i="5"/>
  <c r="AM46" i="5"/>
  <c r="AM40" i="5"/>
  <c r="AM39" i="5"/>
  <c r="AM38" i="5"/>
  <c r="AM37" i="5"/>
  <c r="AM21" i="5"/>
  <c r="AM12" i="5"/>
  <c r="BC12" i="5"/>
  <c r="BD12" i="5" s="1"/>
  <c r="S13" i="5"/>
  <c r="AV13" i="5"/>
  <c r="W18" i="5"/>
  <c r="AZ18" i="5"/>
  <c r="Y20" i="5"/>
  <c r="AY21" i="5"/>
  <c r="BI21" i="5" s="1"/>
  <c r="Y25" i="5"/>
  <c r="Y29" i="5"/>
  <c r="Y34" i="5"/>
  <c r="S35" i="5"/>
  <c r="R35" i="5"/>
  <c r="BA35" i="5"/>
  <c r="BB35" i="5" s="1"/>
  <c r="AV35" i="5"/>
  <c r="BJ35" i="5"/>
  <c r="AM36" i="5"/>
  <c r="AZ37" i="5"/>
  <c r="AT38" i="5"/>
  <c r="BA38" i="5"/>
  <c r="BB38" i="5" s="1"/>
  <c r="R38" i="5"/>
  <c r="AV38" i="5"/>
  <c r="AY40" i="5"/>
  <c r="BI40" i="5" s="1"/>
  <c r="AM45" i="5"/>
  <c r="W47" i="5"/>
  <c r="S49" i="5"/>
  <c r="R49" i="5"/>
  <c r="BA49" i="5"/>
  <c r="BB49" i="5" s="1"/>
  <c r="AV49" i="5"/>
  <c r="BJ49" i="5"/>
  <c r="AM52" i="5"/>
  <c r="AM59" i="5"/>
  <c r="W60" i="5"/>
  <c r="AZ60" i="5"/>
  <c r="BJ61" i="5"/>
  <c r="AZ61" i="5"/>
  <c r="AY61" i="5"/>
  <c r="BI61" i="5" s="1"/>
  <c r="AU61" i="5"/>
  <c r="W65" i="5"/>
  <c r="AM67" i="5"/>
  <c r="W68" i="5"/>
  <c r="AZ68" i="5"/>
  <c r="BJ69" i="5"/>
  <c r="AZ69" i="5"/>
  <c r="AY69" i="5"/>
  <c r="BI69" i="5" s="1"/>
  <c r="AU69" i="5"/>
  <c r="W73" i="5"/>
  <c r="AM75" i="5"/>
  <c r="W76" i="5"/>
  <c r="AZ76" i="5"/>
  <c r="BJ77" i="5"/>
  <c r="AZ77" i="5"/>
  <c r="AY77" i="5"/>
  <c r="BI77" i="5" s="1"/>
  <c r="AU77" i="5"/>
  <c r="W81" i="5"/>
  <c r="AM83" i="5"/>
  <c r="W84" i="5"/>
  <c r="AZ84" i="5"/>
  <c r="BJ85" i="5"/>
  <c r="AZ85" i="5"/>
  <c r="AY85" i="5"/>
  <c r="BI85" i="5" s="1"/>
  <c r="AU85" i="5"/>
  <c r="W89" i="5"/>
  <c r="AM91" i="5"/>
  <c r="W92" i="5"/>
  <c r="AZ92" i="5"/>
  <c r="BJ93" i="5"/>
  <c r="AZ93" i="5"/>
  <c r="AY93" i="5"/>
  <c r="BI93" i="5" s="1"/>
  <c r="AU93" i="5"/>
  <c r="W97" i="5"/>
  <c r="AM99" i="5"/>
  <c r="W100" i="5"/>
  <c r="AZ100" i="5"/>
  <c r="BJ101" i="5"/>
  <c r="AZ101" i="5"/>
  <c r="AY101" i="5"/>
  <c r="BI101" i="5" s="1"/>
  <c r="AU101" i="5"/>
  <c r="AY12" i="6"/>
  <c r="BK13" i="6"/>
  <c r="AE16" i="6"/>
  <c r="BI16" i="6"/>
  <c r="BA20" i="6"/>
  <c r="AZ20" i="6"/>
  <c r="S20" i="6"/>
  <c r="BG20" i="6"/>
  <c r="BH20" i="6" s="1"/>
  <c r="BK20" i="6" s="1"/>
  <c r="T20" i="6"/>
  <c r="AK20" i="6" s="1"/>
  <c r="R20" i="6"/>
  <c r="AY20" i="6"/>
  <c r="BK22" i="6"/>
  <c r="BA27" i="6"/>
  <c r="BG27" i="6"/>
  <c r="BH27" i="6" s="1"/>
  <c r="BK27" i="6" s="1"/>
  <c r="AY27" i="6"/>
  <c r="T27" i="6"/>
  <c r="AK27" i="6" s="1"/>
  <c r="AZ27" i="6"/>
  <c r="R27" i="6"/>
  <c r="BI33" i="6"/>
  <c r="X33" i="6"/>
  <c r="Y37" i="6"/>
  <c r="AA37" i="6"/>
  <c r="BI38" i="6"/>
  <c r="AA41" i="6"/>
  <c r="Y41" i="6"/>
  <c r="BK41" i="6"/>
  <c r="BI43" i="6"/>
  <c r="X43" i="6"/>
  <c r="T46" i="6"/>
  <c r="AK46" i="6" s="1"/>
  <c r="BA51" i="6"/>
  <c r="BG51" i="6"/>
  <c r="BH51" i="6" s="1"/>
  <c r="BK51" i="6" s="1"/>
  <c r="AY51" i="6"/>
  <c r="T51" i="6"/>
  <c r="AK51" i="6" s="1"/>
  <c r="AZ51" i="6"/>
  <c r="S51" i="6"/>
  <c r="BD51" i="6"/>
  <c r="BN51" i="6" s="1"/>
  <c r="BI53" i="6"/>
  <c r="AD309" i="7"/>
  <c r="AD310" i="7" s="1"/>
  <c r="AD311" i="7" s="1"/>
  <c r="AD312" i="7" s="1"/>
  <c r="AD313" i="7" s="1"/>
  <c r="AD314" i="7" s="1"/>
  <c r="AD315" i="7" s="1"/>
  <c r="AD316" i="7" s="1"/>
  <c r="AD317" i="7" s="1"/>
  <c r="AD318" i="7" s="1"/>
  <c r="AD319" i="7" s="1"/>
  <c r="AD320" i="7" s="1"/>
  <c r="AD321" i="7" s="1"/>
  <c r="AD322" i="7" s="1"/>
  <c r="AD323" i="7" s="1"/>
  <c r="AD324" i="7" s="1"/>
  <c r="AD325" i="7" s="1"/>
  <c r="AD326" i="7" s="1"/>
  <c r="AD327" i="7" s="1"/>
  <c r="AD328" i="7" s="1"/>
  <c r="AD329" i="7" s="1"/>
  <c r="AD330" i="7" s="1"/>
  <c r="AD331" i="7" s="1"/>
  <c r="AD332" i="7" s="1"/>
  <c r="AD333" i="7" s="1"/>
  <c r="AD334" i="7" s="1"/>
  <c r="AD335" i="7" s="1"/>
  <c r="AD336" i="7" s="1"/>
  <c r="AD337" i="7" s="1"/>
  <c r="AD338" i="7" s="1"/>
  <c r="AD339" i="7" s="1"/>
  <c r="AD340" i="7" s="1"/>
  <c r="AD341" i="7" s="1"/>
  <c r="AD342" i="7" s="1"/>
  <c r="AD343" i="7" s="1"/>
  <c r="AD344" i="7" s="1"/>
  <c r="AD345" i="7" s="1"/>
  <c r="AD346" i="7" s="1"/>
  <c r="AD347" i="7" s="1"/>
  <c r="AD348" i="7" s="1"/>
  <c r="AD349" i="7" s="1"/>
  <c r="AD350" i="7" s="1"/>
  <c r="AD351" i="7" s="1"/>
  <c r="AD352" i="7" s="1"/>
  <c r="AD353" i="7" s="1"/>
  <c r="AD354" i="7" s="1"/>
  <c r="AD355" i="7" s="1"/>
  <c r="AD356" i="7" s="1"/>
  <c r="AD357" i="7" s="1"/>
  <c r="AD358" i="7" s="1"/>
  <c r="AD359" i="7" s="1"/>
  <c r="AD360" i="7" s="1"/>
  <c r="AJ16" i="7"/>
  <c r="BB23" i="8"/>
  <c r="BF23" i="8" s="1"/>
  <c r="AY23" i="8"/>
  <c r="BA23" i="8" s="1"/>
  <c r="AZ8" i="5"/>
  <c r="AM14" i="5"/>
  <c r="AL18" i="5"/>
  <c r="S19" i="5"/>
  <c r="R19" i="5"/>
  <c r="BA19" i="5"/>
  <c r="BB19" i="5" s="1"/>
  <c r="AV19" i="5"/>
  <c r="BJ19" i="5"/>
  <c r="AM20" i="5"/>
  <c r="AL21" i="5"/>
  <c r="AZ21" i="5"/>
  <c r="W24" i="5"/>
  <c r="AM25" i="5"/>
  <c r="W28" i="5"/>
  <c r="AM29" i="5"/>
  <c r="W32" i="5"/>
  <c r="S33" i="5"/>
  <c r="R33" i="5"/>
  <c r="BA33" i="5"/>
  <c r="BB33" i="5" s="1"/>
  <c r="AV33" i="5"/>
  <c r="BJ33" i="5"/>
  <c r="AY35" i="5"/>
  <c r="BI35" i="5" s="1"/>
  <c r="S38" i="5"/>
  <c r="BJ38" i="5"/>
  <c r="W40" i="5"/>
  <c r="AL40" i="5"/>
  <c r="AZ40" i="5"/>
  <c r="AU41" i="5"/>
  <c r="AT41" i="5"/>
  <c r="S41" i="5"/>
  <c r="AM43" i="5"/>
  <c r="AT46" i="5"/>
  <c r="BA46" i="5"/>
  <c r="BB46" i="5" s="1"/>
  <c r="R46" i="5"/>
  <c r="AV46" i="5"/>
  <c r="Y47" i="5"/>
  <c r="AY49" i="5"/>
  <c r="BI49" i="5" s="1"/>
  <c r="AM50" i="5"/>
  <c r="S56" i="5"/>
  <c r="AV56" i="5"/>
  <c r="Y57" i="5"/>
  <c r="AL57" i="5"/>
  <c r="BA57" i="5"/>
  <c r="BB57" i="5" s="1"/>
  <c r="AY58" i="5"/>
  <c r="BI58" i="5" s="1"/>
  <c r="AL60" i="5"/>
  <c r="R61" i="5"/>
  <c r="AT61" i="5"/>
  <c r="Y65" i="5"/>
  <c r="AL65" i="5"/>
  <c r="BA65" i="5"/>
  <c r="BB65" i="5" s="1"/>
  <c r="AY66" i="5"/>
  <c r="BI66" i="5" s="1"/>
  <c r="AL68" i="5"/>
  <c r="R69" i="5"/>
  <c r="AT69" i="5"/>
  <c r="Y73" i="5"/>
  <c r="AL73" i="5"/>
  <c r="BA73" i="5"/>
  <c r="BB73" i="5" s="1"/>
  <c r="AY74" i="5"/>
  <c r="BI74" i="5" s="1"/>
  <c r="AL76" i="5"/>
  <c r="R77" i="5"/>
  <c r="AT77" i="5"/>
  <c r="Y81" i="5"/>
  <c r="AL81" i="5"/>
  <c r="BA81" i="5"/>
  <c r="BB81" i="5" s="1"/>
  <c r="AY82" i="5"/>
  <c r="BI82" i="5" s="1"/>
  <c r="AL84" i="5"/>
  <c r="R85" i="5"/>
  <c r="AT85" i="5"/>
  <c r="Y89" i="5"/>
  <c r="AL89" i="5"/>
  <c r="BA89" i="5"/>
  <c r="BB89" i="5" s="1"/>
  <c r="AY90" i="5"/>
  <c r="BI90" i="5" s="1"/>
  <c r="AL92" i="5"/>
  <c r="R93" i="5"/>
  <c r="AT93" i="5"/>
  <c r="Y97" i="5"/>
  <c r="AL97" i="5"/>
  <c r="BA97" i="5"/>
  <c r="BB97" i="5" s="1"/>
  <c r="AY98" i="5"/>
  <c r="BI98" i="5" s="1"/>
  <c r="AL100" i="5"/>
  <c r="R101" i="5"/>
  <c r="AT101" i="5"/>
  <c r="BK6" i="6"/>
  <c r="BA8" i="6"/>
  <c r="BO9" i="6"/>
  <c r="BD12" i="6"/>
  <c r="BN12" i="6" s="1"/>
  <c r="BD15" i="6"/>
  <c r="BN15" i="6" s="1"/>
  <c r="AC17" i="6"/>
  <c r="AB17" i="6"/>
  <c r="AD17" i="6" s="1"/>
  <c r="BK17" i="6"/>
  <c r="BD17" i="6"/>
  <c r="BN17" i="6" s="1"/>
  <c r="AB19" i="6"/>
  <c r="AD19" i="6" s="1"/>
  <c r="AC19" i="6"/>
  <c r="AP19" i="6"/>
  <c r="BF19" i="6"/>
  <c r="BK21" i="6"/>
  <c r="BA25" i="6"/>
  <c r="AZ25" i="6"/>
  <c r="S25" i="6"/>
  <c r="AU25" i="6"/>
  <c r="BG25" i="6"/>
  <c r="BH25" i="6" s="1"/>
  <c r="BK25" i="6" s="1"/>
  <c r="T25" i="6"/>
  <c r="AY25" i="6"/>
  <c r="BB25" i="6" s="1"/>
  <c r="BC25" i="6" s="1"/>
  <c r="S26" i="6"/>
  <c r="R26" i="6"/>
  <c r="BA26" i="6"/>
  <c r="AZ26" i="6"/>
  <c r="BB26" i="6" s="1"/>
  <c r="BC26" i="6" s="1"/>
  <c r="BG26" i="6"/>
  <c r="BH26" i="6" s="1"/>
  <c r="BK26" i="6" s="1"/>
  <c r="S27" i="6"/>
  <c r="BF28" i="6"/>
  <c r="BO28" i="6"/>
  <c r="AA30" i="6"/>
  <c r="X31" i="6"/>
  <c r="BI31" i="6"/>
  <c r="AP33" i="6"/>
  <c r="X38" i="6"/>
  <c r="AU38" i="6"/>
  <c r="AP45" i="6"/>
  <c r="BF45" i="6"/>
  <c r="BO45" i="6"/>
  <c r="BK46" i="6"/>
  <c r="AA48" i="6"/>
  <c r="Y48" i="6"/>
  <c r="R51" i="6"/>
  <c r="Y52" i="6"/>
  <c r="Y53" i="6"/>
  <c r="AA52" i="6"/>
  <c r="AC52" i="6" s="1"/>
  <c r="BI52" i="6"/>
  <c r="BF55" i="6"/>
  <c r="AQ13" i="7"/>
  <c r="AI13" i="7"/>
  <c r="AA13" i="7"/>
  <c r="S13" i="7"/>
  <c r="K13" i="7"/>
  <c r="AP13" i="7"/>
  <c r="AH13" i="7"/>
  <c r="Z13" i="7"/>
  <c r="R13" i="7"/>
  <c r="J13" i="7"/>
  <c r="AN13" i="7"/>
  <c r="AF13" i="7"/>
  <c r="X13" i="7"/>
  <c r="P13" i="7"/>
  <c r="AR13" i="7"/>
  <c r="AD13" i="7"/>
  <c r="Q13" i="7"/>
  <c r="AO13" i="7"/>
  <c r="AC13" i="7"/>
  <c r="O13" i="7"/>
  <c r="AG13" i="7"/>
  <c r="N13" i="7"/>
  <c r="AE13" i="7"/>
  <c r="M13" i="7"/>
  <c r="AL13" i="7"/>
  <c r="V13" i="7"/>
  <c r="AK13" i="7"/>
  <c r="E53" i="8"/>
  <c r="E48" i="8"/>
  <c r="E54" i="8" s="1"/>
  <c r="BB66" i="8"/>
  <c r="BF66" i="8" s="1"/>
  <c r="AY66" i="8"/>
  <c r="BA66" i="8" s="1"/>
  <c r="AV9" i="5"/>
  <c r="AV10" i="5"/>
  <c r="AV15" i="5"/>
  <c r="AY22" i="5"/>
  <c r="BI22" i="5" s="1"/>
  <c r="AY23" i="5"/>
  <c r="BI23" i="5" s="1"/>
  <c r="AY24" i="5"/>
  <c r="BI24" i="5" s="1"/>
  <c r="AY25" i="5"/>
  <c r="BI25" i="5" s="1"/>
  <c r="AY26" i="5"/>
  <c r="BI26" i="5" s="1"/>
  <c r="AY27" i="5"/>
  <c r="BI27" i="5" s="1"/>
  <c r="AY28" i="5"/>
  <c r="BI28" i="5" s="1"/>
  <c r="AY29" i="5"/>
  <c r="BI29" i="5" s="1"/>
  <c r="AY30" i="5"/>
  <c r="BI30" i="5" s="1"/>
  <c r="AY31" i="5"/>
  <c r="BI31" i="5" s="1"/>
  <c r="AY32" i="5"/>
  <c r="BI32" i="5" s="1"/>
  <c r="AV44" i="5"/>
  <c r="AY47" i="5"/>
  <c r="BI47" i="5" s="1"/>
  <c r="AV51" i="5"/>
  <c r="AY59" i="5"/>
  <c r="BI59" i="5" s="1"/>
  <c r="AY63" i="5"/>
  <c r="BI63" i="5" s="1"/>
  <c r="AY67" i="5"/>
  <c r="BI67" i="5" s="1"/>
  <c r="AY71" i="5"/>
  <c r="BI71" i="5" s="1"/>
  <c r="AY75" i="5"/>
  <c r="BI75" i="5" s="1"/>
  <c r="AY79" i="5"/>
  <c r="BI79" i="5" s="1"/>
  <c r="AY83" i="5"/>
  <c r="BI83" i="5" s="1"/>
  <c r="AY87" i="5"/>
  <c r="BI87" i="5" s="1"/>
  <c r="AY91" i="5"/>
  <c r="BI91" i="5" s="1"/>
  <c r="AY95" i="5"/>
  <c r="BI95" i="5" s="1"/>
  <c r="AY99" i="5"/>
  <c r="BI99" i="5" s="1"/>
  <c r="AZ9" i="6"/>
  <c r="BB9" i="6" s="1"/>
  <c r="BC9" i="6" s="1"/>
  <c r="BI10" i="6"/>
  <c r="BI12" i="6"/>
  <c r="H15" i="6"/>
  <c r="H16" i="6" s="1"/>
  <c r="T16" i="6"/>
  <c r="AK16" i="6" s="1"/>
  <c r="AU16" i="6"/>
  <c r="AU55" i="6"/>
  <c r="BE48" i="6"/>
  <c r="AK48" i="6"/>
  <c r="AU44" i="6"/>
  <c r="AU42" i="6"/>
  <c r="AU40" i="6"/>
  <c r="BE35" i="6"/>
  <c r="AK35" i="6"/>
  <c r="G34" i="6"/>
  <c r="BE31" i="6"/>
  <c r="AK31" i="6"/>
  <c r="AU29" i="6"/>
  <c r="BE24" i="6"/>
  <c r="AK24" i="6"/>
  <c r="BE19" i="6"/>
  <c r="AK19" i="6"/>
  <c r="BE14" i="6"/>
  <c r="AK14" i="6"/>
  <c r="AU13" i="6"/>
  <c r="AU11" i="6"/>
  <c r="AU9" i="6"/>
  <c r="BE52" i="6"/>
  <c r="AK52" i="6"/>
  <c r="BE50" i="6"/>
  <c r="AK50" i="6"/>
  <c r="AU48" i="6"/>
  <c r="BE46" i="6"/>
  <c r="BE38" i="6"/>
  <c r="AK38" i="6"/>
  <c r="AU35" i="6"/>
  <c r="AU31" i="6"/>
  <c r="BE26" i="6"/>
  <c r="AK26" i="6"/>
  <c r="AU24" i="6"/>
  <c r="BE21" i="6"/>
  <c r="AK21" i="6"/>
  <c r="AU19" i="6"/>
  <c r="BE17" i="6"/>
  <c r="AK17" i="6"/>
  <c r="AU14" i="6"/>
  <c r="AU54" i="6"/>
  <c r="AU43" i="6"/>
  <c r="BE36" i="6"/>
  <c r="AU33" i="6"/>
  <c r="BE30" i="6"/>
  <c r="AK30" i="6"/>
  <c r="AU28" i="6"/>
  <c r="BE23" i="6"/>
  <c r="AK23" i="6"/>
  <c r="AK53" i="6"/>
  <c r="AU36" i="6"/>
  <c r="AU34" i="6"/>
  <c r="AU32" i="6"/>
  <c r="AK25" i="6"/>
  <c r="BE27" i="6"/>
  <c r="BE28" i="6"/>
  <c r="BE29" i="6"/>
  <c r="AZ30" i="6"/>
  <c r="BG30" i="6"/>
  <c r="BH30" i="6" s="1"/>
  <c r="BK30" i="6" s="1"/>
  <c r="AY30" i="6"/>
  <c r="BB30" i="6" s="1"/>
  <c r="BC30" i="6" s="1"/>
  <c r="T30" i="6"/>
  <c r="R30" i="6"/>
  <c r="AU30" i="6"/>
  <c r="AK32" i="6"/>
  <c r="E36" i="6"/>
  <c r="G36" i="6" s="1"/>
  <c r="AK39" i="6"/>
  <c r="AA40" i="6"/>
  <c r="Y40" i="6"/>
  <c r="AU41" i="6"/>
  <c r="BK44" i="6"/>
  <c r="BA45" i="6"/>
  <c r="AZ45" i="6"/>
  <c r="S45" i="6"/>
  <c r="BG45" i="6"/>
  <c r="BH45" i="6" s="1"/>
  <c r="BK45" i="6" s="1"/>
  <c r="AA55" i="6"/>
  <c r="Y55" i="6"/>
  <c r="BE55" i="6"/>
  <c r="BE6" i="8"/>
  <c r="BD11" i="8"/>
  <c r="AY17" i="8"/>
  <c r="BA17" i="8" s="1"/>
  <c r="BB17" i="8"/>
  <c r="BB24" i="8"/>
  <c r="BF24" i="8" s="1"/>
  <c r="AY24" i="8"/>
  <c r="BA24" i="8" s="1"/>
  <c r="BF37" i="8"/>
  <c r="BC37" i="8"/>
  <c r="AY49" i="8"/>
  <c r="BA49" i="8" s="1"/>
  <c r="BB49" i="8"/>
  <c r="E76" i="8"/>
  <c r="E79" i="8"/>
  <c r="E71" i="8"/>
  <c r="E77" i="8" s="1"/>
  <c r="M44" i="7"/>
  <c r="L45" i="7"/>
  <c r="BC11" i="8"/>
  <c r="BC20" i="8"/>
  <c r="BB25" i="8"/>
  <c r="BF25" i="8" s="1"/>
  <c r="AY25" i="8"/>
  <c r="BA25" i="8" s="1"/>
  <c r="BC26" i="8"/>
  <c r="BD35" i="8"/>
  <c r="AR251" i="8"/>
  <c r="AJ251" i="8"/>
  <c r="AB251" i="8"/>
  <c r="T251" i="8"/>
  <c r="L251" i="8"/>
  <c r="AQ251" i="8"/>
  <c r="AI251" i="8"/>
  <c r="AA251" i="8"/>
  <c r="S251" i="8"/>
  <c r="K251" i="8"/>
  <c r="AP251" i="8"/>
  <c r="AH251" i="8"/>
  <c r="Z251" i="8"/>
  <c r="R251" i="8"/>
  <c r="J251" i="8"/>
  <c r="AO251" i="8"/>
  <c r="AG251" i="8"/>
  <c r="Y251" i="8"/>
  <c r="Q251" i="8"/>
  <c r="I251" i="8"/>
  <c r="AE251" i="8"/>
  <c r="O251" i="8"/>
  <c r="AD251" i="8"/>
  <c r="N251" i="8"/>
  <c r="AM251" i="8"/>
  <c r="W251" i="8"/>
  <c r="V251" i="8"/>
  <c r="U251" i="8"/>
  <c r="AN251" i="8"/>
  <c r="P251" i="8"/>
  <c r="AL251" i="8"/>
  <c r="M251" i="8"/>
  <c r="AK251" i="8"/>
  <c r="AC251" i="8"/>
  <c r="X251" i="8"/>
  <c r="BB11" i="8"/>
  <c r="BF11" i="8" s="1"/>
  <c r="AY11" i="8"/>
  <c r="BA11" i="8" s="1"/>
  <c r="BD19" i="8"/>
  <c r="BB20" i="8"/>
  <c r="BF20" i="8" s="1"/>
  <c r="AY20" i="8"/>
  <c r="BA20" i="8" s="1"/>
  <c r="BD20" i="8" s="1"/>
  <c r="BB26" i="8"/>
  <c r="BF26" i="8" s="1"/>
  <c r="AY26" i="8"/>
  <c r="BA26" i="8" s="1"/>
  <c r="BD26" i="8" s="1"/>
  <c r="BB33" i="8"/>
  <c r="BF33" i="8" s="1"/>
  <c r="AY33" i="8"/>
  <c r="BA33" i="8" s="1"/>
  <c r="BC73" i="8"/>
  <c r="AY74" i="8"/>
  <c r="BA74" i="8" s="1"/>
  <c r="BB74" i="8"/>
  <c r="BF21" i="8"/>
  <c r="BC21" i="8"/>
  <c r="BD21" i="8" s="1"/>
  <c r="BD37" i="8"/>
  <c r="BE37" i="8" s="1"/>
  <c r="BC60" i="8"/>
  <c r="AZ9" i="5"/>
  <c r="AZ10" i="5"/>
  <c r="AZ15" i="5"/>
  <c r="AU22" i="5"/>
  <c r="AU23" i="5"/>
  <c r="AU24" i="5"/>
  <c r="AU25" i="5"/>
  <c r="AU26" i="5"/>
  <c r="AU27" i="5"/>
  <c r="AW27" i="5" s="1"/>
  <c r="AX27" i="5" s="1"/>
  <c r="AU28" i="5"/>
  <c r="AU29" i="5"/>
  <c r="AU30" i="5"/>
  <c r="AU31" i="5"/>
  <c r="AU32" i="5"/>
  <c r="AZ44" i="5"/>
  <c r="AU47" i="5"/>
  <c r="AZ51" i="5"/>
  <c r="AU59" i="5"/>
  <c r="AW59" i="5" s="1"/>
  <c r="AX59" i="5" s="1"/>
  <c r="AU63" i="5"/>
  <c r="AW63" i="5" s="1"/>
  <c r="AX63" i="5" s="1"/>
  <c r="AU67" i="5"/>
  <c r="AU71" i="5"/>
  <c r="AU75" i="5"/>
  <c r="AU79" i="5"/>
  <c r="AU83" i="5"/>
  <c r="AU87" i="5"/>
  <c r="AW87" i="5" s="1"/>
  <c r="AX87" i="5" s="1"/>
  <c r="AU91" i="5"/>
  <c r="AU95" i="5"/>
  <c r="AU99" i="5"/>
  <c r="AZ16" i="6"/>
  <c r="BB16" i="6" s="1"/>
  <c r="BC16" i="6" s="1"/>
  <c r="BA18" i="6"/>
  <c r="AZ18" i="6"/>
  <c r="AK18" i="6"/>
  <c r="AY18" i="6"/>
  <c r="BE20" i="6"/>
  <c r="Y22" i="6"/>
  <c r="AK22" i="6"/>
  <c r="AK28" i="6"/>
  <c r="AP31" i="6"/>
  <c r="BA34" i="6"/>
  <c r="BG34" i="6"/>
  <c r="BH34" i="6" s="1"/>
  <c r="BK34" i="6" s="1"/>
  <c r="AY34" i="6"/>
  <c r="BB34" i="6" s="1"/>
  <c r="BC34" i="6" s="1"/>
  <c r="T34" i="6"/>
  <c r="AK34" i="6" s="1"/>
  <c r="BE34" i="6"/>
  <c r="BE37" i="6"/>
  <c r="AK41" i="6"/>
  <c r="AA42" i="6"/>
  <c r="Y42" i="6"/>
  <c r="BK42" i="6"/>
  <c r="BE42" i="6"/>
  <c r="BI45" i="6"/>
  <c r="AY45" i="6"/>
  <c r="AU46" i="6"/>
  <c r="BE47" i="6"/>
  <c r="BE51" i="6"/>
  <c r="S52" i="6"/>
  <c r="R52" i="6"/>
  <c r="AY52" i="6"/>
  <c r="BB52" i="6" s="1"/>
  <c r="BC52" i="6" s="1"/>
  <c r="AZ11" i="8"/>
  <c r="BB16" i="8"/>
  <c r="BD38" i="8"/>
  <c r="AY43" i="8"/>
  <c r="BA43" i="8" s="1"/>
  <c r="BB43" i="8"/>
  <c r="BK16" i="6"/>
  <c r="AD54" i="6"/>
  <c r="AA29" i="6"/>
  <c r="Y29" i="6"/>
  <c r="AK29" i="6"/>
  <c r="BI32" i="6"/>
  <c r="AP34" i="6"/>
  <c r="E37" i="6"/>
  <c r="G37" i="6" s="1"/>
  <c r="BK37" i="6"/>
  <c r="AU39" i="6"/>
  <c r="AK45" i="6"/>
  <c r="BK47" i="6"/>
  <c r="AU49" i="6"/>
  <c r="BB55" i="6"/>
  <c r="BC55" i="6" s="1"/>
  <c r="BB7" i="8"/>
  <c r="AY7" i="8"/>
  <c r="BA7" i="8" s="1"/>
  <c r="BE10" i="8"/>
  <c r="BC18" i="8"/>
  <c r="BC22" i="8"/>
  <c r="BB28" i="8"/>
  <c r="AY28" i="8"/>
  <c r="BA28" i="8" s="1"/>
  <c r="BB46" i="8"/>
  <c r="BF46" i="8" s="1"/>
  <c r="AY46" i="8"/>
  <c r="BA46" i="8" s="1"/>
  <c r="BF51" i="8"/>
  <c r="BC51" i="8"/>
  <c r="E56" i="8"/>
  <c r="BC66" i="8"/>
  <c r="AY75" i="8"/>
  <c r="BA75" i="8" s="1"/>
  <c r="BB75" i="8"/>
  <c r="AO274" i="8"/>
  <c r="AG274" i="8"/>
  <c r="Y274" i="8"/>
  <c r="Q274" i="8"/>
  <c r="I274" i="8"/>
  <c r="AN274" i="8"/>
  <c r="AF274" i="8"/>
  <c r="X274" i="8"/>
  <c r="P274" i="8"/>
  <c r="AM274" i="8"/>
  <c r="AE274" i="8"/>
  <c r="W274" i="8"/>
  <c r="O274" i="8"/>
  <c r="AL274" i="8"/>
  <c r="AD274" i="8"/>
  <c r="V274" i="8"/>
  <c r="N274" i="8"/>
  <c r="AP274" i="8"/>
  <c r="Z274" i="8"/>
  <c r="J274" i="8"/>
  <c r="AK274" i="8"/>
  <c r="U274" i="8"/>
  <c r="AH274" i="8"/>
  <c r="R274" i="8"/>
  <c r="AQ274" i="8"/>
  <c r="M274" i="8"/>
  <c r="AJ274" i="8"/>
  <c r="L274" i="8"/>
  <c r="AI274" i="8"/>
  <c r="K274" i="8"/>
  <c r="AC274" i="8"/>
  <c r="AB274" i="8"/>
  <c r="AR274" i="8"/>
  <c r="AA274" i="8"/>
  <c r="BE40" i="8"/>
  <c r="BB55" i="8"/>
  <c r="BF55" i="8" s="1"/>
  <c r="AY55" i="8"/>
  <c r="BA55" i="8" s="1"/>
  <c r="E99" i="8"/>
  <c r="E94" i="8"/>
  <c r="E100" i="8" s="1"/>
  <c r="E117" i="8"/>
  <c r="E123" i="8" s="1"/>
  <c r="AK182" i="8"/>
  <c r="AC182" i="8"/>
  <c r="U182" i="8"/>
  <c r="M182" i="8"/>
  <c r="AR182" i="8"/>
  <c r="AJ182" i="8"/>
  <c r="AB182" i="8"/>
  <c r="T182" i="8"/>
  <c r="L182" i="8"/>
  <c r="AQ182" i="8"/>
  <c r="AI182" i="8"/>
  <c r="AA182" i="8"/>
  <c r="S182" i="8"/>
  <c r="K182" i="8"/>
  <c r="AP182" i="8"/>
  <c r="AH182" i="8"/>
  <c r="Z182" i="8"/>
  <c r="R182" i="8"/>
  <c r="J182" i="8"/>
  <c r="AF182" i="8"/>
  <c r="P182" i="8"/>
  <c r="AE182" i="8"/>
  <c r="O182" i="8"/>
  <c r="AL182" i="8"/>
  <c r="N182" i="8"/>
  <c r="AG182" i="8"/>
  <c r="I182" i="8"/>
  <c r="Y182" i="8"/>
  <c r="X182" i="8"/>
  <c r="BE4" i="8"/>
  <c r="BB9" i="8"/>
  <c r="AY9" i="8"/>
  <c r="BA9" i="8" s="1"/>
  <c r="E1566" i="8"/>
  <c r="E1572" i="8" s="1"/>
  <c r="E1382" i="8"/>
  <c r="E1388" i="8" s="1"/>
  <c r="E1589" i="8"/>
  <c r="E1595" i="8" s="1"/>
  <c r="E1313" i="8"/>
  <c r="E1319" i="8" s="1"/>
  <c r="E1497" i="8"/>
  <c r="E1503" i="8" s="1"/>
  <c r="E1221" i="8"/>
  <c r="E1227" i="8" s="1"/>
  <c r="E1451" i="8"/>
  <c r="E1457" i="8" s="1"/>
  <c r="E968" i="8"/>
  <c r="E974" i="8" s="1"/>
  <c r="E1037" i="8"/>
  <c r="E1043" i="8" s="1"/>
  <c r="E1129" i="8"/>
  <c r="E1135" i="8" s="1"/>
  <c r="E1014" i="8"/>
  <c r="E1020" i="8" s="1"/>
  <c r="E1106" i="8"/>
  <c r="E1112" i="8" s="1"/>
  <c r="E830" i="8"/>
  <c r="E836" i="8" s="1"/>
  <c r="E715" i="8"/>
  <c r="E721" i="8" s="1"/>
  <c r="E646" i="8"/>
  <c r="E652" i="8" s="1"/>
  <c r="E416" i="8"/>
  <c r="E422" i="8" s="1"/>
  <c r="AZ74" i="8"/>
  <c r="AZ50" i="8"/>
  <c r="E600" i="8"/>
  <c r="E606" i="8" s="1"/>
  <c r="E577" i="8"/>
  <c r="E583" i="8" s="1"/>
  <c r="AZ73" i="8"/>
  <c r="AZ49" i="8"/>
  <c r="AZ44" i="8"/>
  <c r="BE44" i="8" s="1"/>
  <c r="AZ43" i="8"/>
  <c r="AZ41" i="8"/>
  <c r="BE41" i="8" s="1"/>
  <c r="AZ72" i="8"/>
  <c r="AZ67" i="8"/>
  <c r="AZ66" i="8"/>
  <c r="AZ64" i="8"/>
  <c r="AZ63" i="8"/>
  <c r="AZ62" i="8"/>
  <c r="AZ61" i="8"/>
  <c r="AZ60" i="8"/>
  <c r="AZ59" i="8"/>
  <c r="AZ58" i="8"/>
  <c r="AZ57" i="8"/>
  <c r="AZ56" i="8"/>
  <c r="AZ48" i="8"/>
  <c r="E669" i="8"/>
  <c r="E675" i="8" s="1"/>
  <c r="E393" i="8"/>
  <c r="E399" i="8" s="1"/>
  <c r="AZ71" i="8"/>
  <c r="AZ55" i="8"/>
  <c r="AZ47" i="8"/>
  <c r="E692" i="8"/>
  <c r="E698" i="8" s="1"/>
  <c r="E485" i="8"/>
  <c r="E491" i="8" s="1"/>
  <c r="E462" i="8"/>
  <c r="E468" i="8" s="1"/>
  <c r="E255" i="8"/>
  <c r="E261" i="8" s="1"/>
  <c r="AZ68" i="8"/>
  <c r="AZ34" i="8"/>
  <c r="BE34" i="8" s="1"/>
  <c r="AZ17" i="8"/>
  <c r="AZ15" i="8"/>
  <c r="AZ75" i="8"/>
  <c r="AZ70" i="8"/>
  <c r="BE70" i="8" s="1"/>
  <c r="AZ54" i="8"/>
  <c r="BE54" i="8" s="1"/>
  <c r="AZ39" i="8"/>
  <c r="BE39" i="8" s="1"/>
  <c r="AZ31" i="8"/>
  <c r="AZ13" i="8"/>
  <c r="AZ33" i="8"/>
  <c r="AZ26" i="8"/>
  <c r="BE26" i="8" s="1"/>
  <c r="AZ25" i="8"/>
  <c r="AZ24" i="8"/>
  <c r="AZ23" i="8"/>
  <c r="AZ22" i="8"/>
  <c r="AZ20" i="8"/>
  <c r="AZ18" i="8"/>
  <c r="BE18" i="8" s="1"/>
  <c r="AZ53" i="8"/>
  <c r="AZ51" i="8"/>
  <c r="BE51" i="8" s="1"/>
  <c r="AZ38" i="8"/>
  <c r="AZ30" i="8"/>
  <c r="AZ16" i="8"/>
  <c r="AZ14" i="8"/>
  <c r="AY31" i="8"/>
  <c r="BA31" i="8" s="1"/>
  <c r="BD31" i="8" s="1"/>
  <c r="AY32" i="8"/>
  <c r="BA32" i="8" s="1"/>
  <c r="BD32" i="8" s="1"/>
  <c r="BE32" i="8" s="1"/>
  <c r="AZ35" i="8"/>
  <c r="BE35" i="8" s="1"/>
  <c r="BF38" i="8"/>
  <c r="BC38" i="8"/>
  <c r="AZ45" i="8"/>
  <c r="AZ46" i="8"/>
  <c r="BD50" i="8"/>
  <c r="BD51" i="8"/>
  <c r="BC53" i="8"/>
  <c r="BB71" i="8"/>
  <c r="BF71" i="8" s="1"/>
  <c r="AY71" i="8"/>
  <c r="BA71" i="8" s="1"/>
  <c r="AQ136" i="8"/>
  <c r="AI136" i="8"/>
  <c r="AA136" i="8"/>
  <c r="S136" i="8"/>
  <c r="K136" i="8"/>
  <c r="AP136" i="8"/>
  <c r="AH136" i="8"/>
  <c r="Z136" i="8"/>
  <c r="R136" i="8"/>
  <c r="J136" i="8"/>
  <c r="AO136" i="8"/>
  <c r="AG136" i="8"/>
  <c r="Y136" i="8"/>
  <c r="Q136" i="8"/>
  <c r="I136" i="8"/>
  <c r="AN136" i="8"/>
  <c r="AF136" i="8"/>
  <c r="X136" i="8"/>
  <c r="P136" i="8"/>
  <c r="AD136" i="8"/>
  <c r="N136" i="8"/>
  <c r="AK136" i="8"/>
  <c r="T136" i="8"/>
  <c r="AJ136" i="8"/>
  <c r="O136" i="8"/>
  <c r="AC136" i="8"/>
  <c r="L136" i="8"/>
  <c r="AB136" i="8"/>
  <c r="AN182" i="8"/>
  <c r="E531" i="8"/>
  <c r="E537" i="8" s="1"/>
  <c r="E536" i="8"/>
  <c r="AZ36" i="6"/>
  <c r="BG36" i="6"/>
  <c r="BH36" i="6" s="1"/>
  <c r="BK36" i="6" s="1"/>
  <c r="AY36" i="6"/>
  <c r="T36" i="6"/>
  <c r="AK36" i="6" s="1"/>
  <c r="R36" i="6"/>
  <c r="BI39" i="6"/>
  <c r="BK52" i="6"/>
  <c r="AZ12" i="8"/>
  <c r="BE12" i="8" s="1"/>
  <c r="AY15" i="8"/>
  <c r="BA15" i="8" s="1"/>
  <c r="BD15" i="8" s="1"/>
  <c r="BD34" i="8"/>
  <c r="AZ42" i="8"/>
  <c r="BC47" i="8"/>
  <c r="BC65" i="8"/>
  <c r="U136" i="8"/>
  <c r="E140" i="8"/>
  <c r="E146" i="8" s="1"/>
  <c r="V182" i="8"/>
  <c r="E324" i="8"/>
  <c r="E330" i="8" s="1"/>
  <c r="BK55" i="6"/>
  <c r="AY13" i="8"/>
  <c r="BA13" i="8" s="1"/>
  <c r="BD13" i="8" s="1"/>
  <c r="AZ19" i="8"/>
  <c r="AZ21" i="8"/>
  <c r="BE21" i="8" s="1"/>
  <c r="BC25" i="8"/>
  <c r="BD27" i="8"/>
  <c r="BE27" i="8" s="1"/>
  <c r="BB36" i="8"/>
  <c r="AY36" i="8"/>
  <c r="BA36" i="8" s="1"/>
  <c r="AY37" i="8"/>
  <c r="BA37" i="8" s="1"/>
  <c r="BB47" i="8"/>
  <c r="BF47" i="8" s="1"/>
  <c r="AY47" i="8"/>
  <c r="BA47" i="8" s="1"/>
  <c r="BF52" i="8"/>
  <c r="BC52" i="8"/>
  <c r="BD52" i="8" s="1"/>
  <c r="BE52" i="8" s="1"/>
  <c r="BD54" i="8"/>
  <c r="AY65" i="8"/>
  <c r="BA65" i="8" s="1"/>
  <c r="BD73" i="8"/>
  <c r="V136" i="8"/>
  <c r="W182" i="8"/>
  <c r="E214" i="8"/>
  <c r="E217" i="8"/>
  <c r="E209" i="8"/>
  <c r="E215" i="8" s="1"/>
  <c r="E301" i="8"/>
  <c r="E307" i="8" s="1"/>
  <c r="BB48" i="8"/>
  <c r="BF48" i="8" s="1"/>
  <c r="AY48" i="8"/>
  <c r="BA48" i="8" s="1"/>
  <c r="BD28" i="6"/>
  <c r="BN28" i="6" s="1"/>
  <c r="AD32" i="6"/>
  <c r="BD33" i="6"/>
  <c r="BN33" i="6" s="1"/>
  <c r="AD34" i="6"/>
  <c r="AC39" i="6"/>
  <c r="AC41" i="6"/>
  <c r="BD43" i="6"/>
  <c r="BN43" i="6" s="1"/>
  <c r="AC45" i="6"/>
  <c r="AD53" i="6"/>
  <c r="BD54" i="6"/>
  <c r="BN54" i="6" s="1"/>
  <c r="BD45" i="8"/>
  <c r="BC55" i="8"/>
  <c r="BD65" i="8"/>
  <c r="BE65" i="8" s="1"/>
  <c r="BC68" i="8"/>
  <c r="BD68" i="8" s="1"/>
  <c r="E306" i="8"/>
  <c r="E309" i="8"/>
  <c r="AK458" i="8"/>
  <c r="AC458" i="8"/>
  <c r="U458" i="8"/>
  <c r="M458" i="8"/>
  <c r="AR458" i="8"/>
  <c r="AJ458" i="8"/>
  <c r="AB458" i="8"/>
  <c r="T458" i="8"/>
  <c r="L458" i="8"/>
  <c r="AQ458" i="8"/>
  <c r="AI458" i="8"/>
  <c r="AA458" i="8"/>
  <c r="S458" i="8"/>
  <c r="K458" i="8"/>
  <c r="AH458" i="8"/>
  <c r="W458" i="8"/>
  <c r="I458" i="8"/>
  <c r="AG458" i="8"/>
  <c r="V458" i="8"/>
  <c r="AF458" i="8"/>
  <c r="R458" i="8"/>
  <c r="AP458" i="8"/>
  <c r="AE458" i="8"/>
  <c r="Q458" i="8"/>
  <c r="AL458" i="8"/>
  <c r="J458" i="8"/>
  <c r="AD458" i="8"/>
  <c r="X458" i="8"/>
  <c r="AR1079" i="8"/>
  <c r="AJ1079" i="8"/>
  <c r="AB1079" i="8"/>
  <c r="T1079" i="8"/>
  <c r="L1079" i="8"/>
  <c r="AQ1079" i="8"/>
  <c r="AI1079" i="8"/>
  <c r="AA1079" i="8"/>
  <c r="S1079" i="8"/>
  <c r="K1079" i="8"/>
  <c r="AM1079" i="8"/>
  <c r="AE1079" i="8"/>
  <c r="W1079" i="8"/>
  <c r="O1079" i="8"/>
  <c r="AP1079" i="8"/>
  <c r="AD1079" i="8"/>
  <c r="Q1079" i="8"/>
  <c r="AO1079" i="8"/>
  <c r="AC1079" i="8"/>
  <c r="P1079" i="8"/>
  <c r="AN1079" i="8"/>
  <c r="Z1079" i="8"/>
  <c r="N1079" i="8"/>
  <c r="AL1079" i="8"/>
  <c r="Y1079" i="8"/>
  <c r="M1079" i="8"/>
  <c r="AG1079" i="8"/>
  <c r="AF1079" i="8"/>
  <c r="X1079" i="8"/>
  <c r="U1079" i="8"/>
  <c r="R1079" i="8"/>
  <c r="J1079" i="8"/>
  <c r="I1079" i="8"/>
  <c r="V1079" i="8"/>
  <c r="AK1079" i="8"/>
  <c r="BD14" i="6"/>
  <c r="BN14" i="6" s="1"/>
  <c r="BD19" i="6"/>
  <c r="BN19" i="6" s="1"/>
  <c r="S28" i="6"/>
  <c r="S33" i="6"/>
  <c r="S43" i="6"/>
  <c r="BD48" i="6"/>
  <c r="BN48" i="6" s="1"/>
  <c r="BI49" i="6"/>
  <c r="BI51" i="6"/>
  <c r="S54" i="6"/>
  <c r="AC54" i="6"/>
  <c r="AY41" i="8"/>
  <c r="BA41" i="8" s="1"/>
  <c r="BD41" i="8" s="1"/>
  <c r="AY44" i="8"/>
  <c r="BA44" i="8" s="1"/>
  <c r="BD44" i="8" s="1"/>
  <c r="BB56" i="8"/>
  <c r="AY56" i="8"/>
  <c r="BA56" i="8" s="1"/>
  <c r="BB57" i="8"/>
  <c r="AY57" i="8"/>
  <c r="BA57" i="8" s="1"/>
  <c r="BB58" i="8"/>
  <c r="AY58" i="8"/>
  <c r="BA58" i="8" s="1"/>
  <c r="BB59" i="8"/>
  <c r="BF59" i="8" s="1"/>
  <c r="AY59" i="8"/>
  <c r="BA59" i="8" s="1"/>
  <c r="BB60" i="8"/>
  <c r="BF60" i="8" s="1"/>
  <c r="AY60" i="8"/>
  <c r="BA60" i="8" s="1"/>
  <c r="BD60" i="8" s="1"/>
  <c r="BB61" i="8"/>
  <c r="AY61" i="8"/>
  <c r="BA61" i="8" s="1"/>
  <c r="BB62" i="8"/>
  <c r="AY62" i="8"/>
  <c r="BA62" i="8" s="1"/>
  <c r="BB63" i="8"/>
  <c r="BF63" i="8" s="1"/>
  <c r="AY63" i="8"/>
  <c r="BA63" i="8" s="1"/>
  <c r="BB64" i="8"/>
  <c r="AY64" i="8"/>
  <c r="BA64" i="8" s="1"/>
  <c r="BD69" i="8"/>
  <c r="BE69" i="8" s="1"/>
  <c r="BB72" i="8"/>
  <c r="AY72" i="8"/>
  <c r="BA72" i="8" s="1"/>
  <c r="E352" i="8"/>
  <c r="E347" i="8"/>
  <c r="E353" i="8" s="1"/>
  <c r="E355" i="8"/>
  <c r="E370" i="8"/>
  <c r="E376" i="8" s="1"/>
  <c r="E378" i="8"/>
  <c r="E375" i="8"/>
  <c r="AO458" i="8"/>
  <c r="E508" i="8"/>
  <c r="E514" i="8" s="1"/>
  <c r="E513" i="8"/>
  <c r="AH1079" i="8"/>
  <c r="T28" i="6"/>
  <c r="AY28" i="6"/>
  <c r="BB28" i="6" s="1"/>
  <c r="BC28" i="6" s="1"/>
  <c r="T33" i="6"/>
  <c r="AK33" i="6" s="1"/>
  <c r="AY33" i="6"/>
  <c r="BB33" i="6" s="1"/>
  <c r="BC33" i="6" s="1"/>
  <c r="T43" i="6"/>
  <c r="AK43" i="6" s="1"/>
  <c r="AY43" i="6"/>
  <c r="BB43" i="6" s="1"/>
  <c r="BC43" i="6" s="1"/>
  <c r="AC46" i="6"/>
  <c r="AC50" i="6"/>
  <c r="T54" i="6"/>
  <c r="AK54" i="6" s="1"/>
  <c r="AY54" i="6"/>
  <c r="BB54" i="6" s="1"/>
  <c r="BC54" i="6" s="1"/>
  <c r="AY42" i="8"/>
  <c r="BA42" i="8" s="1"/>
  <c r="BD42" i="8" s="1"/>
  <c r="AY45" i="8"/>
  <c r="BA45" i="8" s="1"/>
  <c r="AY50" i="8"/>
  <c r="BA50" i="8" s="1"/>
  <c r="BD53" i="8"/>
  <c r="BC69" i="8"/>
  <c r="AY73" i="8"/>
  <c r="BA73" i="8" s="1"/>
  <c r="BC76" i="8"/>
  <c r="BD76" i="8" s="1"/>
  <c r="BE76" i="8" s="1"/>
  <c r="E102" i="8"/>
  <c r="E186" i="8"/>
  <c r="E192" i="8" s="1"/>
  <c r="N458" i="8"/>
  <c r="E283" i="8"/>
  <c r="E278" i="8"/>
  <c r="E284" i="8" s="1"/>
  <c r="AP389" i="8"/>
  <c r="AH389" i="8"/>
  <c r="Z389" i="8"/>
  <c r="R389" i="8"/>
  <c r="J389" i="8"/>
  <c r="AO389" i="8"/>
  <c r="AG389" i="8"/>
  <c r="Y389" i="8"/>
  <c r="Q389" i="8"/>
  <c r="I389" i="8"/>
  <c r="AN389" i="8"/>
  <c r="AF389" i="8"/>
  <c r="X389" i="8"/>
  <c r="P389" i="8"/>
  <c r="AM389" i="8"/>
  <c r="AE389" i="8"/>
  <c r="W389" i="8"/>
  <c r="O389" i="8"/>
  <c r="AQ412" i="8"/>
  <c r="AI412" i="8"/>
  <c r="AA412" i="8"/>
  <c r="S412" i="8"/>
  <c r="K412" i="8"/>
  <c r="AP412" i="8"/>
  <c r="AH412" i="8"/>
  <c r="Z412" i="8"/>
  <c r="R412" i="8"/>
  <c r="J412" i="8"/>
  <c r="AO412" i="8"/>
  <c r="AG412" i="8"/>
  <c r="Y412" i="8"/>
  <c r="Q412" i="8"/>
  <c r="I412" i="8"/>
  <c r="AF412" i="8"/>
  <c r="U412" i="8"/>
  <c r="AE412" i="8"/>
  <c r="T412" i="8"/>
  <c r="AR412" i="8"/>
  <c r="AD412" i="8"/>
  <c r="P412" i="8"/>
  <c r="AN412" i="8"/>
  <c r="AC412" i="8"/>
  <c r="O412" i="8"/>
  <c r="E559" i="8"/>
  <c r="E554" i="8"/>
  <c r="E560" i="8" s="1"/>
  <c r="AK642" i="8"/>
  <c r="AC642" i="8"/>
  <c r="U642" i="8"/>
  <c r="M642" i="8"/>
  <c r="AR642" i="8"/>
  <c r="AJ642" i="8"/>
  <c r="AB642" i="8"/>
  <c r="T642" i="8"/>
  <c r="L642" i="8"/>
  <c r="AQ642" i="8"/>
  <c r="AI642" i="8"/>
  <c r="AA642" i="8"/>
  <c r="S642" i="8"/>
  <c r="K642" i="8"/>
  <c r="AF642" i="8"/>
  <c r="R642" i="8"/>
  <c r="AP642" i="8"/>
  <c r="AE642" i="8"/>
  <c r="Q642" i="8"/>
  <c r="AO642" i="8"/>
  <c r="AD642" i="8"/>
  <c r="P642" i="8"/>
  <c r="AH642" i="8"/>
  <c r="N642" i="8"/>
  <c r="AG642" i="8"/>
  <c r="J642" i="8"/>
  <c r="Z642" i="8"/>
  <c r="I642" i="8"/>
  <c r="Y642" i="8"/>
  <c r="X642" i="8"/>
  <c r="AN642" i="8"/>
  <c r="W642" i="8"/>
  <c r="AM642" i="8"/>
  <c r="V642" i="8"/>
  <c r="AK688" i="8"/>
  <c r="AC688" i="8"/>
  <c r="U688" i="8"/>
  <c r="M688" i="8"/>
  <c r="AP688" i="8"/>
  <c r="AG688" i="8"/>
  <c r="X688" i="8"/>
  <c r="O688" i="8"/>
  <c r="AO688" i="8"/>
  <c r="AF688" i="8"/>
  <c r="W688" i="8"/>
  <c r="N688" i="8"/>
  <c r="AN688" i="8"/>
  <c r="AE688" i="8"/>
  <c r="V688" i="8"/>
  <c r="L688" i="8"/>
  <c r="AM688" i="8"/>
  <c r="Z688" i="8"/>
  <c r="J688" i="8"/>
  <c r="AL688" i="8"/>
  <c r="Y688" i="8"/>
  <c r="I688" i="8"/>
  <c r="AJ688" i="8"/>
  <c r="T688" i="8"/>
  <c r="S688" i="8"/>
  <c r="AR688" i="8"/>
  <c r="R688" i="8"/>
  <c r="AQ688" i="8"/>
  <c r="Q688" i="8"/>
  <c r="AI688" i="8"/>
  <c r="P688" i="8"/>
  <c r="AH688" i="8"/>
  <c r="K688" i="8"/>
  <c r="AD688" i="8"/>
  <c r="AB688" i="8"/>
  <c r="AQ596" i="8"/>
  <c r="AI596" i="8"/>
  <c r="AA596" i="8"/>
  <c r="S596" i="8"/>
  <c r="K596" i="8"/>
  <c r="AP596" i="8"/>
  <c r="AH596" i="8"/>
  <c r="Z596" i="8"/>
  <c r="R596" i="8"/>
  <c r="J596" i="8"/>
  <c r="AO596" i="8"/>
  <c r="AG596" i="8"/>
  <c r="Y596" i="8"/>
  <c r="Q596" i="8"/>
  <c r="I596" i="8"/>
  <c r="AR596" i="8"/>
  <c r="AD596" i="8"/>
  <c r="P596" i="8"/>
  <c r="AN596" i="8"/>
  <c r="AC596" i="8"/>
  <c r="O596" i="8"/>
  <c r="AM596" i="8"/>
  <c r="AB596" i="8"/>
  <c r="N596" i="8"/>
  <c r="V596" i="8"/>
  <c r="AL596" i="8"/>
  <c r="U596" i="8"/>
  <c r="AK596" i="8"/>
  <c r="T596" i="8"/>
  <c r="AJ596" i="8"/>
  <c r="M596" i="8"/>
  <c r="AF596" i="8"/>
  <c r="L596" i="8"/>
  <c r="E171" i="8"/>
  <c r="E444" i="8"/>
  <c r="E439" i="8"/>
  <c r="E445" i="8" s="1"/>
  <c r="AA688" i="8"/>
  <c r="AR757" i="8"/>
  <c r="AJ757" i="8"/>
  <c r="AB757" i="8"/>
  <c r="T757" i="8"/>
  <c r="L757" i="8"/>
  <c r="AQ757" i="8"/>
  <c r="AI757" i="8"/>
  <c r="AA757" i="8"/>
  <c r="S757" i="8"/>
  <c r="K757" i="8"/>
  <c r="AP757" i="8"/>
  <c r="AH757" i="8"/>
  <c r="Z757" i="8"/>
  <c r="R757" i="8"/>
  <c r="J757" i="8"/>
  <c r="AE757" i="8"/>
  <c r="Q757" i="8"/>
  <c r="AO757" i="8"/>
  <c r="AD757" i="8"/>
  <c r="P757" i="8"/>
  <c r="AN757" i="8"/>
  <c r="AC757" i="8"/>
  <c r="O757" i="8"/>
  <c r="AM757" i="8"/>
  <c r="V757" i="8"/>
  <c r="AL757" i="8"/>
  <c r="U757" i="8"/>
  <c r="AK757" i="8"/>
  <c r="N757" i="8"/>
  <c r="AG757" i="8"/>
  <c r="M757" i="8"/>
  <c r="W757" i="8"/>
  <c r="I757" i="8"/>
  <c r="AF757" i="8"/>
  <c r="Y757" i="8"/>
  <c r="E240" i="8"/>
  <c r="AQ320" i="8"/>
  <c r="AI320" i="8"/>
  <c r="AA320" i="8"/>
  <c r="S320" i="8"/>
  <c r="K320" i="8"/>
  <c r="AP320" i="8"/>
  <c r="AH320" i="8"/>
  <c r="Z320" i="8"/>
  <c r="R320" i="8"/>
  <c r="J320" i="8"/>
  <c r="AO320" i="8"/>
  <c r="AG320" i="8"/>
  <c r="Y320" i="8"/>
  <c r="Q320" i="8"/>
  <c r="I320" i="8"/>
  <c r="AN320" i="8"/>
  <c r="AF320" i="8"/>
  <c r="X320" i="8"/>
  <c r="P320" i="8"/>
  <c r="U389" i="8"/>
  <c r="AK389" i="8"/>
  <c r="N412" i="8"/>
  <c r="AM412" i="8"/>
  <c r="E628" i="8"/>
  <c r="E623" i="8"/>
  <c r="E629" i="8" s="1"/>
  <c r="E881" i="8"/>
  <c r="E884" i="8"/>
  <c r="E876" i="8"/>
  <c r="E882" i="8" s="1"/>
  <c r="AO780" i="8"/>
  <c r="AG780" i="8"/>
  <c r="Y780" i="8"/>
  <c r="Q780" i="8"/>
  <c r="I780" i="8"/>
  <c r="AN780" i="8"/>
  <c r="AF780" i="8"/>
  <c r="X780" i="8"/>
  <c r="P780" i="8"/>
  <c r="AM780" i="8"/>
  <c r="AE780" i="8"/>
  <c r="W780" i="8"/>
  <c r="O780" i="8"/>
  <c r="AJ780" i="8"/>
  <c r="V780" i="8"/>
  <c r="K780" i="8"/>
  <c r="AI780" i="8"/>
  <c r="U780" i="8"/>
  <c r="J780" i="8"/>
  <c r="AH780" i="8"/>
  <c r="T780" i="8"/>
  <c r="AR780" i="8"/>
  <c r="AA780" i="8"/>
  <c r="AQ780" i="8"/>
  <c r="Z780" i="8"/>
  <c r="AP780" i="8"/>
  <c r="S780" i="8"/>
  <c r="AL780" i="8"/>
  <c r="R780" i="8"/>
  <c r="E858" i="8"/>
  <c r="E853" i="8"/>
  <c r="E859" i="8" s="1"/>
  <c r="E447" i="8"/>
  <c r="AP481" i="8"/>
  <c r="AH481" i="8"/>
  <c r="Z481" i="8"/>
  <c r="R481" i="8"/>
  <c r="J481" i="8"/>
  <c r="AO481" i="8"/>
  <c r="AG481" i="8"/>
  <c r="Y481" i="8"/>
  <c r="Q481" i="8"/>
  <c r="I481" i="8"/>
  <c r="AN481" i="8"/>
  <c r="AF481" i="8"/>
  <c r="X481" i="8"/>
  <c r="P481" i="8"/>
  <c r="AL573" i="8"/>
  <c r="AD573" i="8"/>
  <c r="V573" i="8"/>
  <c r="N573" i="8"/>
  <c r="AK573" i="8"/>
  <c r="AC573" i="8"/>
  <c r="U573" i="8"/>
  <c r="M573" i="8"/>
  <c r="AR573" i="8"/>
  <c r="AJ573" i="8"/>
  <c r="AB573" i="8"/>
  <c r="T573" i="8"/>
  <c r="L573" i="8"/>
  <c r="AH573" i="8"/>
  <c r="W573" i="8"/>
  <c r="I573" i="8"/>
  <c r="AG573" i="8"/>
  <c r="S573" i="8"/>
  <c r="AQ573" i="8"/>
  <c r="AF573" i="8"/>
  <c r="R573" i="8"/>
  <c r="AD780" i="8"/>
  <c r="E945" i="8"/>
  <c r="E951" i="8" s="1"/>
  <c r="E950" i="8"/>
  <c r="N481" i="8"/>
  <c r="AB481" i="8"/>
  <c r="AM481" i="8"/>
  <c r="E562" i="8"/>
  <c r="P573" i="8"/>
  <c r="AM573" i="8"/>
  <c r="AK780" i="8"/>
  <c r="O481" i="8"/>
  <c r="AC481" i="8"/>
  <c r="AQ481" i="8"/>
  <c r="E516" i="8"/>
  <c r="Q573" i="8"/>
  <c r="AN573" i="8"/>
  <c r="AP665" i="8"/>
  <c r="AH665" i="8"/>
  <c r="Z665" i="8"/>
  <c r="R665" i="8"/>
  <c r="J665" i="8"/>
  <c r="AO665" i="8"/>
  <c r="AG665" i="8"/>
  <c r="Y665" i="8"/>
  <c r="Q665" i="8"/>
  <c r="I665" i="8"/>
  <c r="AN665" i="8"/>
  <c r="AF665" i="8"/>
  <c r="X665" i="8"/>
  <c r="P665" i="8"/>
  <c r="AM665" i="8"/>
  <c r="AB665" i="8"/>
  <c r="N665" i="8"/>
  <c r="AL665" i="8"/>
  <c r="AA665" i="8"/>
  <c r="M665" i="8"/>
  <c r="AK665" i="8"/>
  <c r="W665" i="8"/>
  <c r="L665" i="8"/>
  <c r="S481" i="8"/>
  <c r="AD481" i="8"/>
  <c r="AR481" i="8"/>
  <c r="E539" i="8"/>
  <c r="X573" i="8"/>
  <c r="AO573" i="8"/>
  <c r="AC665" i="8"/>
  <c r="L780" i="8"/>
  <c r="AR964" i="8"/>
  <c r="AJ964" i="8"/>
  <c r="AB964" i="8"/>
  <c r="T964" i="8"/>
  <c r="L964" i="8"/>
  <c r="AP964" i="8"/>
  <c r="AH964" i="8"/>
  <c r="Z964" i="8"/>
  <c r="R964" i="8"/>
  <c r="J964" i="8"/>
  <c r="AO964" i="8"/>
  <c r="AG964" i="8"/>
  <c r="Y964" i="8"/>
  <c r="Q964" i="8"/>
  <c r="I964" i="8"/>
  <c r="AF964" i="8"/>
  <c r="U964" i="8"/>
  <c r="AE964" i="8"/>
  <c r="S964" i="8"/>
  <c r="AQ964" i="8"/>
  <c r="AD964" i="8"/>
  <c r="P964" i="8"/>
  <c r="AN964" i="8"/>
  <c r="W964" i="8"/>
  <c r="AM964" i="8"/>
  <c r="V964" i="8"/>
  <c r="AL964" i="8"/>
  <c r="O964" i="8"/>
  <c r="AA964" i="8"/>
  <c r="X964" i="8"/>
  <c r="N964" i="8"/>
  <c r="M964" i="8"/>
  <c r="E812" i="8"/>
  <c r="E807" i="8"/>
  <c r="E813" i="8" s="1"/>
  <c r="E789" i="8"/>
  <c r="E784" i="8"/>
  <c r="E790" i="8" s="1"/>
  <c r="AP1033" i="8"/>
  <c r="AH1033" i="8"/>
  <c r="Z1033" i="8"/>
  <c r="R1033" i="8"/>
  <c r="J1033" i="8"/>
  <c r="AR1033" i="8"/>
  <c r="AI1033" i="8"/>
  <c r="Y1033" i="8"/>
  <c r="P1033" i="8"/>
  <c r="AQ1033" i="8"/>
  <c r="AG1033" i="8"/>
  <c r="X1033" i="8"/>
  <c r="O1033" i="8"/>
  <c r="AO1033" i="8"/>
  <c r="AF1033" i="8"/>
  <c r="W1033" i="8"/>
  <c r="N1033" i="8"/>
  <c r="AN1033" i="8"/>
  <c r="AE1033" i="8"/>
  <c r="V1033" i="8"/>
  <c r="M1033" i="8"/>
  <c r="AA1033" i="8"/>
  <c r="AM1033" i="8"/>
  <c r="U1033" i="8"/>
  <c r="AL1033" i="8"/>
  <c r="T1033" i="8"/>
  <c r="AJ1033" i="8"/>
  <c r="I1033" i="8"/>
  <c r="AD1033" i="8"/>
  <c r="AC1033" i="8"/>
  <c r="AB1033" i="8"/>
  <c r="E1336" i="8"/>
  <c r="E1342" i="8" s="1"/>
  <c r="E1341" i="8"/>
  <c r="E631" i="8"/>
  <c r="AO987" i="8"/>
  <c r="AG987" i="8"/>
  <c r="Y987" i="8"/>
  <c r="Q987" i="8"/>
  <c r="I987" i="8"/>
  <c r="AM987" i="8"/>
  <c r="AE987" i="8"/>
  <c r="W987" i="8"/>
  <c r="O987" i="8"/>
  <c r="AL987" i="8"/>
  <c r="AD987" i="8"/>
  <c r="V987" i="8"/>
  <c r="N987" i="8"/>
  <c r="AJ987" i="8"/>
  <c r="X987" i="8"/>
  <c r="K987" i="8"/>
  <c r="AI987" i="8"/>
  <c r="U987" i="8"/>
  <c r="J987" i="8"/>
  <c r="AH987" i="8"/>
  <c r="T987" i="8"/>
  <c r="AQ987" i="8"/>
  <c r="Z987" i="8"/>
  <c r="AP987" i="8"/>
  <c r="S987" i="8"/>
  <c r="AN987" i="8"/>
  <c r="R987" i="8"/>
  <c r="E738" i="8"/>
  <c r="E744" i="8" s="1"/>
  <c r="E761" i="8"/>
  <c r="E767" i="8" s="1"/>
  <c r="AK895" i="8"/>
  <c r="AC895" i="8"/>
  <c r="U895" i="8"/>
  <c r="M895" i="8"/>
  <c r="AQ895" i="8"/>
  <c r="AI895" i="8"/>
  <c r="AA895" i="8"/>
  <c r="AP895" i="8"/>
  <c r="AH895" i="8"/>
  <c r="Z895" i="8"/>
  <c r="R895" i="8"/>
  <c r="J895" i="8"/>
  <c r="AG895" i="8"/>
  <c r="V895" i="8"/>
  <c r="K895" i="8"/>
  <c r="AF895" i="8"/>
  <c r="T895" i="8"/>
  <c r="I895" i="8"/>
  <c r="AR895" i="8"/>
  <c r="AE895" i="8"/>
  <c r="S895" i="8"/>
  <c r="Y895" i="8"/>
  <c r="AO895" i="8"/>
  <c r="X895" i="8"/>
  <c r="AN895" i="8"/>
  <c r="W895" i="8"/>
  <c r="AC987" i="8"/>
  <c r="AP711" i="8"/>
  <c r="AH711" i="8"/>
  <c r="Z711" i="8"/>
  <c r="R711" i="8"/>
  <c r="J711" i="8"/>
  <c r="AO711" i="8"/>
  <c r="AG711" i="8"/>
  <c r="Y711" i="8"/>
  <c r="Q711" i="8"/>
  <c r="I711" i="8"/>
  <c r="AN711" i="8"/>
  <c r="AF711" i="8"/>
  <c r="X711" i="8"/>
  <c r="P711" i="8"/>
  <c r="AL826" i="8"/>
  <c r="AD826" i="8"/>
  <c r="V826" i="8"/>
  <c r="N826" i="8"/>
  <c r="AQ826" i="8"/>
  <c r="AI826" i="8"/>
  <c r="AA826" i="8"/>
  <c r="S826" i="8"/>
  <c r="K826" i="8"/>
  <c r="AP826" i="8"/>
  <c r="AF826" i="8"/>
  <c r="U826" i="8"/>
  <c r="J826" i="8"/>
  <c r="AO826" i="8"/>
  <c r="AE826" i="8"/>
  <c r="T826" i="8"/>
  <c r="I826" i="8"/>
  <c r="AN826" i="8"/>
  <c r="AC826" i="8"/>
  <c r="R826" i="8"/>
  <c r="E861" i="8"/>
  <c r="E927" i="8"/>
  <c r="E922" i="8"/>
  <c r="E928" i="8" s="1"/>
  <c r="E930" i="8"/>
  <c r="AL1010" i="8"/>
  <c r="AD1010" i="8"/>
  <c r="V1010" i="8"/>
  <c r="N1010" i="8"/>
  <c r="AK1010" i="8"/>
  <c r="AC1010" i="8"/>
  <c r="U1010" i="8"/>
  <c r="M1010" i="8"/>
  <c r="AR1010" i="8"/>
  <c r="AJ1010" i="8"/>
  <c r="AB1010" i="8"/>
  <c r="T1010" i="8"/>
  <c r="L1010" i="8"/>
  <c r="AQ1010" i="8"/>
  <c r="AI1010" i="8"/>
  <c r="AA1010" i="8"/>
  <c r="S1010" i="8"/>
  <c r="K1010" i="8"/>
  <c r="AH1010" i="8"/>
  <c r="R1010" i="8"/>
  <c r="AG1010" i="8"/>
  <c r="Q1010" i="8"/>
  <c r="AF1010" i="8"/>
  <c r="P1010" i="8"/>
  <c r="M711" i="8"/>
  <c r="AA711" i="8"/>
  <c r="AL711" i="8"/>
  <c r="E815" i="8"/>
  <c r="M826" i="8"/>
  <c r="AB826" i="8"/>
  <c r="E899" i="8"/>
  <c r="E905" i="8" s="1"/>
  <c r="E991" i="8"/>
  <c r="E997" i="8" s="1"/>
  <c r="E996" i="8"/>
  <c r="N711" i="8"/>
  <c r="AB711" i="8"/>
  <c r="AM711" i="8"/>
  <c r="E746" i="8"/>
  <c r="O826" i="8"/>
  <c r="AG826" i="8"/>
  <c r="X1010" i="8"/>
  <c r="E1295" i="8"/>
  <c r="E1290" i="8"/>
  <c r="E1296" i="8" s="1"/>
  <c r="AL1125" i="8"/>
  <c r="AD1125" i="8"/>
  <c r="V1125" i="8"/>
  <c r="N1125" i="8"/>
  <c r="AK1125" i="8"/>
  <c r="AC1125" i="8"/>
  <c r="U1125" i="8"/>
  <c r="M1125" i="8"/>
  <c r="AO1125" i="8"/>
  <c r="AG1125" i="8"/>
  <c r="Y1125" i="8"/>
  <c r="Q1125" i="8"/>
  <c r="I1125" i="8"/>
  <c r="AI1125" i="8"/>
  <c r="W1125" i="8"/>
  <c r="J1125" i="8"/>
  <c r="AH1125" i="8"/>
  <c r="T1125" i="8"/>
  <c r="AR1125" i="8"/>
  <c r="AF1125" i="8"/>
  <c r="S1125" i="8"/>
  <c r="AQ1125" i="8"/>
  <c r="AE1125" i="8"/>
  <c r="R1125" i="8"/>
  <c r="E1198" i="8"/>
  <c r="E1204" i="8" s="1"/>
  <c r="E953" i="8"/>
  <c r="E1083" i="8"/>
  <c r="E1089" i="8" s="1"/>
  <c r="E1088" i="8"/>
  <c r="E1060" i="8"/>
  <c r="E1066" i="8" s="1"/>
  <c r="E1114" i="8"/>
  <c r="AB1125" i="8"/>
  <c r="E1367" i="8"/>
  <c r="E1359" i="8"/>
  <c r="E1365" i="8" s="1"/>
  <c r="E1364" i="8"/>
  <c r="E1157" i="8"/>
  <c r="E1152" i="8"/>
  <c r="E1158" i="8" s="1"/>
  <c r="AK1171" i="8"/>
  <c r="AC1171" i="8"/>
  <c r="U1171" i="8"/>
  <c r="M1171" i="8"/>
  <c r="AR1171" i="8"/>
  <c r="AJ1171" i="8"/>
  <c r="AB1171" i="8"/>
  <c r="T1171" i="8"/>
  <c r="L1171" i="8"/>
  <c r="AN1171" i="8"/>
  <c r="AF1171" i="8"/>
  <c r="X1171" i="8"/>
  <c r="P1171" i="8"/>
  <c r="AG1171" i="8"/>
  <c r="S1171" i="8"/>
  <c r="AQ1171" i="8"/>
  <c r="AE1171" i="8"/>
  <c r="R1171" i="8"/>
  <c r="AL1171" i="8"/>
  <c r="Y1171" i="8"/>
  <c r="K1171" i="8"/>
  <c r="O1171" i="8"/>
  <c r="AI1171" i="8"/>
  <c r="E1203" i="8"/>
  <c r="E1206" i="8"/>
  <c r="E1068" i="8"/>
  <c r="V1171" i="8"/>
  <c r="AO1171" i="8"/>
  <c r="E1175" i="8"/>
  <c r="E1181" i="8" s="1"/>
  <c r="AP1217" i="8"/>
  <c r="AH1217" i="8"/>
  <c r="Z1217" i="8"/>
  <c r="R1217" i="8"/>
  <c r="J1217" i="8"/>
  <c r="AO1217" i="8"/>
  <c r="AG1217" i="8"/>
  <c r="Y1217" i="8"/>
  <c r="Q1217" i="8"/>
  <c r="I1217" i="8"/>
  <c r="AN1217" i="8"/>
  <c r="AF1217" i="8"/>
  <c r="X1217" i="8"/>
  <c r="P1217" i="8"/>
  <c r="AQ1217" i="8"/>
  <c r="AC1217" i="8"/>
  <c r="O1217" i="8"/>
  <c r="AM1217" i="8"/>
  <c r="AB1217" i="8"/>
  <c r="N1217" i="8"/>
  <c r="AK1217" i="8"/>
  <c r="U1217" i="8"/>
  <c r="AJ1217" i="8"/>
  <c r="T1217" i="8"/>
  <c r="AA1217" i="8"/>
  <c r="K1217" i="8"/>
  <c r="E1244" i="8"/>
  <c r="E1250" i="8" s="1"/>
  <c r="E1249" i="8"/>
  <c r="AE1217" i="8"/>
  <c r="E1160" i="8"/>
  <c r="AI1217" i="8"/>
  <c r="E1267" i="8"/>
  <c r="E1273" i="8" s="1"/>
  <c r="AR1263" i="8"/>
  <c r="AJ1263" i="8"/>
  <c r="AB1263" i="8"/>
  <c r="T1263" i="8"/>
  <c r="L1263" i="8"/>
  <c r="AQ1263" i="8"/>
  <c r="AI1263" i="8"/>
  <c r="AA1263" i="8"/>
  <c r="S1263" i="8"/>
  <c r="K1263" i="8"/>
  <c r="AP1263" i="8"/>
  <c r="AH1263" i="8"/>
  <c r="Z1263" i="8"/>
  <c r="R1263" i="8"/>
  <c r="J1263" i="8"/>
  <c r="AF1263" i="8"/>
  <c r="U1263" i="8"/>
  <c r="AE1263" i="8"/>
  <c r="Q1263" i="8"/>
  <c r="AM1263" i="8"/>
  <c r="Y1263" i="8"/>
  <c r="N1263" i="8"/>
  <c r="AP1378" i="8"/>
  <c r="AH1378" i="8"/>
  <c r="Z1378" i="8"/>
  <c r="R1378" i="8"/>
  <c r="J1378" i="8"/>
  <c r="AO1378" i="8"/>
  <c r="AG1378" i="8"/>
  <c r="Y1378" i="8"/>
  <c r="Q1378" i="8"/>
  <c r="I1378" i="8"/>
  <c r="AN1378" i="8"/>
  <c r="AF1378" i="8"/>
  <c r="X1378" i="8"/>
  <c r="P1378" i="8"/>
  <c r="AM1378" i="8"/>
  <c r="AE1378" i="8"/>
  <c r="W1378" i="8"/>
  <c r="O1378" i="8"/>
  <c r="AQ1378" i="8"/>
  <c r="AA1378" i="8"/>
  <c r="K1378" i="8"/>
  <c r="AL1378" i="8"/>
  <c r="V1378" i="8"/>
  <c r="AK1378" i="8"/>
  <c r="U1378" i="8"/>
  <c r="AJ1378" i="8"/>
  <c r="T1378" i="8"/>
  <c r="AR1378" i="8"/>
  <c r="L1378" i="8"/>
  <c r="AI1378" i="8"/>
  <c r="AB1378" i="8"/>
  <c r="X1263" i="8"/>
  <c r="AC1378" i="8"/>
  <c r="AN1401" i="8"/>
  <c r="AF1401" i="8"/>
  <c r="X1401" i="8"/>
  <c r="P1401" i="8"/>
  <c r="AM1401" i="8"/>
  <c r="AE1401" i="8"/>
  <c r="W1401" i="8"/>
  <c r="O1401" i="8"/>
  <c r="AP1401" i="8"/>
  <c r="AD1401" i="8"/>
  <c r="T1401" i="8"/>
  <c r="J1401" i="8"/>
  <c r="AO1401" i="8"/>
  <c r="AC1401" i="8"/>
  <c r="S1401" i="8"/>
  <c r="I1401" i="8"/>
  <c r="AL1401" i="8"/>
  <c r="AB1401" i="8"/>
  <c r="R1401" i="8"/>
  <c r="AK1401" i="8"/>
  <c r="AA1401" i="8"/>
  <c r="Q1401" i="8"/>
  <c r="AR1401" i="8"/>
  <c r="V1401" i="8"/>
  <c r="AQ1401" i="8"/>
  <c r="U1401" i="8"/>
  <c r="AJ1401" i="8"/>
  <c r="N1401" i="8"/>
  <c r="AI1401" i="8"/>
  <c r="M1401" i="8"/>
  <c r="AH1401" i="8"/>
  <c r="AG1401" i="8"/>
  <c r="L1401" i="8"/>
  <c r="AK1424" i="8"/>
  <c r="AC1424" i="8"/>
  <c r="U1424" i="8"/>
  <c r="M1424" i="8"/>
  <c r="AR1424" i="8"/>
  <c r="AJ1424" i="8"/>
  <c r="AB1424" i="8"/>
  <c r="T1424" i="8"/>
  <c r="L1424" i="8"/>
  <c r="AI1424" i="8"/>
  <c r="Y1424" i="8"/>
  <c r="O1424" i="8"/>
  <c r="AH1424" i="8"/>
  <c r="X1424" i="8"/>
  <c r="N1424" i="8"/>
  <c r="AQ1424" i="8"/>
  <c r="AG1424" i="8"/>
  <c r="W1424" i="8"/>
  <c r="K1424" i="8"/>
  <c r="AP1424" i="8"/>
  <c r="AF1424" i="8"/>
  <c r="V1424" i="8"/>
  <c r="J1424" i="8"/>
  <c r="AA1424" i="8"/>
  <c r="Z1424" i="8"/>
  <c r="AO1424" i="8"/>
  <c r="S1424" i="8"/>
  <c r="AN1424" i="8"/>
  <c r="R1424" i="8"/>
  <c r="AL1424" i="8"/>
  <c r="P1424" i="8"/>
  <c r="AD1424" i="8"/>
  <c r="Q1424" i="8"/>
  <c r="I1424" i="8"/>
  <c r="AN1562" i="8"/>
  <c r="AF1562" i="8"/>
  <c r="X1562" i="8"/>
  <c r="P1562" i="8"/>
  <c r="AL1562" i="8"/>
  <c r="AD1562" i="8"/>
  <c r="V1562" i="8"/>
  <c r="N1562" i="8"/>
  <c r="AI1562" i="8"/>
  <c r="Y1562" i="8"/>
  <c r="M1562" i="8"/>
  <c r="AR1562" i="8"/>
  <c r="AG1562" i="8"/>
  <c r="T1562" i="8"/>
  <c r="I1562" i="8"/>
  <c r="AP1562" i="8"/>
  <c r="AC1562" i="8"/>
  <c r="R1562" i="8"/>
  <c r="AO1562" i="8"/>
  <c r="AB1562" i="8"/>
  <c r="Q1562" i="8"/>
  <c r="Z1562" i="8"/>
  <c r="AQ1562" i="8"/>
  <c r="W1562" i="8"/>
  <c r="AM1562" i="8"/>
  <c r="U1562" i="8"/>
  <c r="AK1562" i="8"/>
  <c r="S1562" i="8"/>
  <c r="AJ1562" i="8"/>
  <c r="O1562" i="8"/>
  <c r="AA1562" i="8"/>
  <c r="L1562" i="8"/>
  <c r="AH1562" i="8"/>
  <c r="K1562" i="8"/>
  <c r="J1562" i="8"/>
  <c r="AE1562" i="8"/>
  <c r="O1263" i="8"/>
  <c r="AK1263" i="8"/>
  <c r="AP1309" i="8"/>
  <c r="AH1309" i="8"/>
  <c r="Z1309" i="8"/>
  <c r="R1309" i="8"/>
  <c r="J1309" i="8"/>
  <c r="AO1309" i="8"/>
  <c r="AG1309" i="8"/>
  <c r="Y1309" i="8"/>
  <c r="Q1309" i="8"/>
  <c r="I1309" i="8"/>
  <c r="AN1309" i="8"/>
  <c r="AF1309" i="8"/>
  <c r="X1309" i="8"/>
  <c r="P1309" i="8"/>
  <c r="AI1309" i="8"/>
  <c r="U1309" i="8"/>
  <c r="AE1309" i="8"/>
  <c r="T1309" i="8"/>
  <c r="AR1309" i="8"/>
  <c r="AD1309" i="8"/>
  <c r="S1309" i="8"/>
  <c r="AQ1309" i="8"/>
  <c r="AC1309" i="8"/>
  <c r="O1309" i="8"/>
  <c r="AB1309" i="8"/>
  <c r="AA1309" i="8"/>
  <c r="AM1309" i="8"/>
  <c r="N1309" i="8"/>
  <c r="P1263" i="8"/>
  <c r="AL1263" i="8"/>
  <c r="E1344" i="8"/>
  <c r="M1378" i="8"/>
  <c r="K1401" i="8"/>
  <c r="E1298" i="8"/>
  <c r="E1252" i="8"/>
  <c r="AR1493" i="8"/>
  <c r="AJ1493" i="8"/>
  <c r="AB1493" i="8"/>
  <c r="T1493" i="8"/>
  <c r="L1493" i="8"/>
  <c r="AQ1493" i="8"/>
  <c r="AI1493" i="8"/>
  <c r="AA1493" i="8"/>
  <c r="S1493" i="8"/>
  <c r="K1493" i="8"/>
  <c r="AP1493" i="8"/>
  <c r="AH1493" i="8"/>
  <c r="Z1493" i="8"/>
  <c r="R1493" i="8"/>
  <c r="J1493" i="8"/>
  <c r="AG1493" i="8"/>
  <c r="V1493" i="8"/>
  <c r="AF1493" i="8"/>
  <c r="U1493" i="8"/>
  <c r="AE1493" i="8"/>
  <c r="O1493" i="8"/>
  <c r="AD1493" i="8"/>
  <c r="N1493" i="8"/>
  <c r="AC1493" i="8"/>
  <c r="M1493" i="8"/>
  <c r="AO1493" i="8"/>
  <c r="Y1493" i="8"/>
  <c r="I1493" i="8"/>
  <c r="AN1493" i="8"/>
  <c r="X1493" i="8"/>
  <c r="W1493" i="8"/>
  <c r="Q1493" i="8"/>
  <c r="P1493" i="8"/>
  <c r="AM1493" i="8"/>
  <c r="E1428" i="8"/>
  <c r="E1434" i="8" s="1"/>
  <c r="E1433" i="8"/>
  <c r="E1681" i="8"/>
  <c r="E1687" i="8" s="1"/>
  <c r="AM1470" i="8"/>
  <c r="AE1470" i="8"/>
  <c r="W1470" i="8"/>
  <c r="O1470" i="8"/>
  <c r="AL1470" i="8"/>
  <c r="AD1470" i="8"/>
  <c r="V1470" i="8"/>
  <c r="N1470" i="8"/>
  <c r="AK1470" i="8"/>
  <c r="AC1470" i="8"/>
  <c r="U1470" i="8"/>
  <c r="M1470" i="8"/>
  <c r="AJ1470" i="8"/>
  <c r="Y1470" i="8"/>
  <c r="K1470" i="8"/>
  <c r="AI1470" i="8"/>
  <c r="X1470" i="8"/>
  <c r="J1470" i="8"/>
  <c r="E1410" i="8"/>
  <c r="E1405" i="8"/>
  <c r="E1411" i="8" s="1"/>
  <c r="Z1470" i="8"/>
  <c r="AP1470" i="8"/>
  <c r="AP1447" i="8"/>
  <c r="AH1447" i="8"/>
  <c r="Z1447" i="8"/>
  <c r="R1447" i="8"/>
  <c r="J1447" i="8"/>
  <c r="AO1447" i="8"/>
  <c r="AG1447" i="8"/>
  <c r="Y1447" i="8"/>
  <c r="Q1447" i="8"/>
  <c r="I1447" i="8"/>
  <c r="AN1447" i="8"/>
  <c r="AD1447" i="8"/>
  <c r="T1447" i="8"/>
  <c r="AM1447" i="8"/>
  <c r="AC1447" i="8"/>
  <c r="S1447" i="8"/>
  <c r="I1470" i="8"/>
  <c r="AA1470" i="8"/>
  <c r="AQ1470" i="8"/>
  <c r="E1617" i="8"/>
  <c r="E1612" i="8"/>
  <c r="E1618" i="8" s="1"/>
  <c r="L1470" i="8"/>
  <c r="AB1470" i="8"/>
  <c r="AR1470" i="8"/>
  <c r="E1474" i="8"/>
  <c r="E1480" i="8" s="1"/>
  <c r="E1479" i="8"/>
  <c r="E1525" i="8"/>
  <c r="E1520" i="8"/>
  <c r="E1526" i="8" s="1"/>
  <c r="AR1539" i="8"/>
  <c r="AJ1539" i="8"/>
  <c r="AB1539" i="8"/>
  <c r="T1539" i="8"/>
  <c r="L1539" i="8"/>
  <c r="AM1539" i="8"/>
  <c r="AD1539" i="8"/>
  <c r="U1539" i="8"/>
  <c r="K1539" i="8"/>
  <c r="AK1539" i="8"/>
  <c r="AA1539" i="8"/>
  <c r="R1539" i="8"/>
  <c r="I1539" i="8"/>
  <c r="AI1539" i="8"/>
  <c r="Z1539" i="8"/>
  <c r="Q1539" i="8"/>
  <c r="AQ1539" i="8"/>
  <c r="AE1539" i="8"/>
  <c r="O1539" i="8"/>
  <c r="AP1539" i="8"/>
  <c r="AC1539" i="8"/>
  <c r="N1539" i="8"/>
  <c r="AO1539" i="8"/>
  <c r="Y1539" i="8"/>
  <c r="M1539" i="8"/>
  <c r="AN1539" i="8"/>
  <c r="X1539" i="8"/>
  <c r="AL1539" i="8"/>
  <c r="J1539" i="8"/>
  <c r="AH1539" i="8"/>
  <c r="S1539" i="8"/>
  <c r="U1447" i="8"/>
  <c r="AI1447" i="8"/>
  <c r="P1470" i="8"/>
  <c r="AF1470" i="8"/>
  <c r="AK1631" i="8"/>
  <c r="AC1631" i="8"/>
  <c r="U1631" i="8"/>
  <c r="M1631" i="8"/>
  <c r="AR1631" i="8"/>
  <c r="AJ1631" i="8"/>
  <c r="AB1631" i="8"/>
  <c r="T1631" i="8"/>
  <c r="L1631" i="8"/>
  <c r="AQ1631" i="8"/>
  <c r="AI1631" i="8"/>
  <c r="AA1631" i="8"/>
  <c r="S1631" i="8"/>
  <c r="K1631" i="8"/>
  <c r="AO1631" i="8"/>
  <c r="AD1631" i="8"/>
  <c r="P1631" i="8"/>
  <c r="AP1631" i="8"/>
  <c r="Z1631" i="8"/>
  <c r="N1631" i="8"/>
  <c r="AN1631" i="8"/>
  <c r="Y1631" i="8"/>
  <c r="J1631" i="8"/>
  <c r="AM1631" i="8"/>
  <c r="X1631" i="8"/>
  <c r="I1631" i="8"/>
  <c r="V1631" i="8"/>
  <c r="AF1631" i="8"/>
  <c r="AL1631" i="8"/>
  <c r="AH1631" i="8"/>
  <c r="AG1631" i="8"/>
  <c r="AE1631" i="8"/>
  <c r="W1631" i="8"/>
  <c r="R1631" i="8"/>
  <c r="O1631" i="8"/>
  <c r="E1666" i="8"/>
  <c r="E1663" i="8"/>
  <c r="E1658" i="8"/>
  <c r="E1664" i="8" s="1"/>
  <c r="E1640" i="8"/>
  <c r="E1635" i="8"/>
  <c r="E1641" i="8" s="1"/>
  <c r="E1543" i="8"/>
  <c r="E1549" i="8" s="1"/>
  <c r="AK1585" i="8"/>
  <c r="AC1585" i="8"/>
  <c r="U1585" i="8"/>
  <c r="M1585" i="8"/>
  <c r="AQ1585" i="8"/>
  <c r="AI1585" i="8"/>
  <c r="AA1585" i="8"/>
  <c r="S1585" i="8"/>
  <c r="K1585" i="8"/>
  <c r="AH1585" i="8"/>
  <c r="X1585" i="8"/>
  <c r="N1585" i="8"/>
  <c r="AM1585" i="8"/>
  <c r="AB1585" i="8"/>
  <c r="Q1585" i="8"/>
  <c r="L1585" i="8"/>
  <c r="Z1585" i="8"/>
  <c r="AO1585" i="8"/>
  <c r="E1528" i="8"/>
  <c r="E1689" i="8"/>
  <c r="E1686" i="8"/>
  <c r="E1620" i="8"/>
  <c r="C56" i="9"/>
  <c r="B57" i="9"/>
  <c r="D56" i="9"/>
  <c r="D55" i="9"/>
  <c r="C55" i="9"/>
  <c r="C54" i="9"/>
  <c r="F54" i="9" s="1"/>
  <c r="B160" i="9" a="1"/>
  <c r="B160" i="9" s="1"/>
  <c r="G51" i="10"/>
  <c r="G50" i="10"/>
  <c r="G49" i="10"/>
  <c r="G48" i="10"/>
  <c r="B68" i="10"/>
  <c r="B104" i="10"/>
  <c r="B80" i="10"/>
  <c r="B85" i="10" s="1"/>
  <c r="G10" i="10"/>
  <c r="G18" i="10"/>
  <c r="G14" i="10"/>
  <c r="G45" i="10"/>
  <c r="G43" i="10"/>
  <c r="G42" i="10"/>
  <c r="G41" i="10"/>
  <c r="G32" i="10"/>
  <c r="M14" i="10"/>
  <c r="G33" i="10"/>
  <c r="C35" i="4" l="1"/>
  <c r="AW99" i="5"/>
  <c r="AX99" i="5" s="1"/>
  <c r="AW67" i="5"/>
  <c r="AX67" i="5" s="1"/>
  <c r="AG6" i="5"/>
  <c r="AP6" i="5"/>
  <c r="AI6" i="5" s="1"/>
  <c r="BF6" i="5" s="1"/>
  <c r="K53" i="3"/>
  <c r="J54" i="3" s="1"/>
  <c r="K54" i="3" s="1"/>
  <c r="J55" i="3" s="1"/>
  <c r="K55" i="3" s="1"/>
  <c r="J56" i="3" s="1"/>
  <c r="K56" i="3" s="1"/>
  <c r="J57" i="3" s="1"/>
  <c r="K57" i="3" s="1"/>
  <c r="J58" i="3" s="1"/>
  <c r="K58" i="3" s="1"/>
  <c r="J59" i="3" s="1"/>
  <c r="K59" i="3" s="1"/>
  <c r="J60" i="3" s="1"/>
  <c r="K60" i="3" s="1"/>
  <c r="J61" i="3" s="1"/>
  <c r="K61" i="3" s="1"/>
  <c r="J62" i="3" s="1"/>
  <c r="K62" i="3" s="1"/>
  <c r="J63" i="3" s="1"/>
  <c r="K63" i="3" s="1"/>
  <c r="J64" i="3" s="1"/>
  <c r="K64" i="3" s="1"/>
  <c r="J65" i="3" s="1"/>
  <c r="K65" i="3" s="1"/>
  <c r="J66" i="3" s="1"/>
  <c r="K66" i="3" s="1"/>
  <c r="J67" i="3" s="1"/>
  <c r="K67" i="3" s="1"/>
  <c r="J68" i="3" s="1"/>
  <c r="K68" i="3" s="1"/>
  <c r="J69" i="3" s="1"/>
  <c r="K69" i="3" s="1"/>
  <c r="J70" i="3" s="1"/>
  <c r="K70" i="3" s="1"/>
  <c r="J71" i="3" s="1"/>
  <c r="K71" i="3" s="1"/>
  <c r="J72" i="3" s="1"/>
  <c r="K72" i="3" s="1"/>
  <c r="J73" i="3" s="1"/>
  <c r="K73" i="3" s="1"/>
  <c r="J74" i="3" s="1"/>
  <c r="K74" i="3" s="1"/>
  <c r="J75" i="3" s="1"/>
  <c r="K75" i="3" s="1"/>
  <c r="J76" i="3" s="1"/>
  <c r="K76" i="3" s="1"/>
  <c r="J77" i="3" s="1"/>
  <c r="K77" i="3" s="1"/>
  <c r="J78" i="3" s="1"/>
  <c r="K78" i="3" s="1"/>
  <c r="J79" i="3" s="1"/>
  <c r="K79" i="3" s="1"/>
  <c r="J80" i="3" s="1"/>
  <c r="K80" i="3" s="1"/>
  <c r="J81" i="3" s="1"/>
  <c r="K81" i="3" s="1"/>
  <c r="J82" i="3" s="1"/>
  <c r="K82" i="3" s="1"/>
  <c r="J83" i="3" s="1"/>
  <c r="K83" i="3" s="1"/>
  <c r="J84" i="3" s="1"/>
  <c r="K84" i="3" s="1"/>
  <c r="J85" i="3" s="1"/>
  <c r="K85" i="3" s="1"/>
  <c r="J86" i="3" s="1"/>
  <c r="K86" i="3" s="1"/>
  <c r="J87" i="3" s="1"/>
  <c r="K87" i="3" s="1"/>
  <c r="J88" i="3" s="1"/>
  <c r="K88" i="3" s="1"/>
  <c r="J89" i="3" s="1"/>
  <c r="K89" i="3" s="1"/>
  <c r="J90" i="3" s="1"/>
  <c r="K90" i="3" s="1"/>
  <c r="J91" i="3" s="1"/>
  <c r="K91" i="3" s="1"/>
  <c r="J92" i="3" s="1"/>
  <c r="K92" i="3" s="1"/>
  <c r="J93" i="3" s="1"/>
  <c r="K93" i="3" s="1"/>
  <c r="J94" i="3" s="1"/>
  <c r="K94" i="3" s="1"/>
  <c r="J95" i="3" s="1"/>
  <c r="K95" i="3" s="1"/>
  <c r="J96" i="3" s="1"/>
  <c r="K96" i="3" s="1"/>
  <c r="J97" i="3" s="1"/>
  <c r="K97" i="3" s="1"/>
  <c r="J98" i="3" s="1"/>
  <c r="K98" i="3" s="1"/>
  <c r="J99" i="3" s="1"/>
  <c r="K99" i="3" s="1"/>
  <c r="J100" i="3" s="1"/>
  <c r="K100" i="3" s="1"/>
  <c r="J101" i="3" s="1"/>
  <c r="K101" i="3" s="1"/>
  <c r="J102" i="3" s="1"/>
  <c r="K102" i="3" s="1"/>
  <c r="J103" i="3" s="1"/>
  <c r="K103" i="3" s="1"/>
  <c r="J104" i="3" s="1"/>
  <c r="K104" i="3" s="1"/>
  <c r="J105" i="3" s="1"/>
  <c r="K105" i="3" s="1"/>
  <c r="J106" i="3" s="1"/>
  <c r="K106" i="3" s="1"/>
  <c r="J107" i="3" s="1"/>
  <c r="K107" i="3" s="1"/>
  <c r="J108" i="3" s="1"/>
  <c r="K108" i="3" s="1"/>
  <c r="J109" i="3" s="1"/>
  <c r="K109" i="3" s="1"/>
  <c r="J110" i="3" s="1"/>
  <c r="K110" i="3" s="1"/>
  <c r="J111" i="3" s="1"/>
  <c r="K111" i="3" s="1"/>
  <c r="J112" i="3" s="1"/>
  <c r="K112" i="3" s="1"/>
  <c r="J113" i="3" s="1"/>
  <c r="K113" i="3" s="1"/>
  <c r="J114" i="3" s="1"/>
  <c r="K114" i="3" s="1"/>
  <c r="J115" i="3" s="1"/>
  <c r="K115" i="3" s="1"/>
  <c r="J116" i="3" s="1"/>
  <c r="K116" i="3" s="1"/>
  <c r="J117" i="3" s="1"/>
  <c r="K117" i="3" s="1"/>
  <c r="J118" i="3" s="1"/>
  <c r="K118" i="3" s="1"/>
  <c r="J119" i="3" s="1"/>
  <c r="K119" i="3" s="1"/>
  <c r="J120" i="3" s="1"/>
  <c r="K120" i="3" s="1"/>
  <c r="J121" i="3" s="1"/>
  <c r="K121" i="3" s="1"/>
  <c r="J122" i="3" s="1"/>
  <c r="K122" i="3" s="1"/>
  <c r="J123" i="3" s="1"/>
  <c r="K123" i="3" s="1"/>
  <c r="J124" i="3" s="1"/>
  <c r="K124" i="3" s="1"/>
  <c r="J125" i="3" s="1"/>
  <c r="K125" i="3" s="1"/>
  <c r="J126" i="3" s="1"/>
  <c r="K126" i="3" s="1"/>
  <c r="J127" i="3" s="1"/>
  <c r="K127" i="3" s="1"/>
  <c r="J128" i="3" s="1"/>
  <c r="K128" i="3" s="1"/>
  <c r="J129" i="3" s="1"/>
  <c r="K129" i="3" s="1"/>
  <c r="J130" i="3" s="1"/>
  <c r="K130" i="3" s="1"/>
  <c r="J131" i="3" s="1"/>
  <c r="K131" i="3" s="1"/>
  <c r="J132" i="3" s="1"/>
  <c r="K132" i="3" s="1"/>
  <c r="J133" i="3" s="1"/>
  <c r="K133" i="3" s="1"/>
  <c r="J134" i="3" s="1"/>
  <c r="K134" i="3" s="1"/>
  <c r="J135" i="3" s="1"/>
  <c r="K135" i="3" s="1"/>
  <c r="J136" i="3" s="1"/>
  <c r="K136" i="3" s="1"/>
  <c r="J137" i="3" s="1"/>
  <c r="K137" i="3" s="1"/>
  <c r="J138" i="3" s="1"/>
  <c r="K138" i="3" s="1"/>
  <c r="J139" i="3" s="1"/>
  <c r="K139" i="3" s="1"/>
  <c r="J140" i="3" s="1"/>
  <c r="K140" i="3" s="1"/>
  <c r="J141" i="3" s="1"/>
  <c r="K141" i="3" s="1"/>
  <c r="J142" i="3" s="1"/>
  <c r="K142" i="3" s="1"/>
  <c r="J143" i="3" s="1"/>
  <c r="K143" i="3" s="1"/>
  <c r="J144" i="3" s="1"/>
  <c r="K144" i="3" s="1"/>
  <c r="J145" i="3" s="1"/>
  <c r="K145" i="3" s="1"/>
  <c r="J146" i="3" s="1"/>
  <c r="K146" i="3" s="1"/>
  <c r="J147" i="3" s="1"/>
  <c r="K147" i="3" s="1"/>
  <c r="J148" i="3" s="1"/>
  <c r="K148" i="3" s="1"/>
  <c r="J149" i="3" s="1"/>
  <c r="K149" i="3" s="1"/>
  <c r="J150" i="3" s="1"/>
  <c r="K150" i="3" s="1"/>
  <c r="J151" i="3" s="1"/>
  <c r="K151" i="3" s="1"/>
  <c r="J152" i="3" s="1"/>
  <c r="K152" i="3" s="1"/>
  <c r="J153" i="3" s="1"/>
  <c r="K153" i="3" s="1"/>
  <c r="J154" i="3" s="1"/>
  <c r="K154" i="3" s="1"/>
  <c r="J155" i="3" s="1"/>
  <c r="K155" i="3" s="1"/>
  <c r="J156" i="3" s="1"/>
  <c r="K156" i="3" s="1"/>
  <c r="J157" i="3" s="1"/>
  <c r="K157" i="3" s="1"/>
  <c r="J158" i="3" s="1"/>
  <c r="K158" i="3" s="1"/>
  <c r="J159" i="3" s="1"/>
  <c r="K159" i="3" s="1"/>
  <c r="J160" i="3" s="1"/>
  <c r="K160" i="3" s="1"/>
  <c r="J161" i="3" s="1"/>
  <c r="K161" i="3" s="1"/>
  <c r="J162" i="3" s="1"/>
  <c r="K162" i="3" s="1"/>
  <c r="J163" i="3" s="1"/>
  <c r="K163" i="3" s="1"/>
  <c r="J164" i="3" s="1"/>
  <c r="K164" i="3" s="1"/>
  <c r="J165" i="3" s="1"/>
  <c r="K165" i="3" s="1"/>
  <c r="J166" i="3" s="1"/>
  <c r="K166" i="3" s="1"/>
  <c r="J167" i="3" s="1"/>
  <c r="K167" i="3" s="1"/>
  <c r="J168" i="3" s="1"/>
  <c r="K168" i="3" s="1"/>
  <c r="J169" i="3" s="1"/>
  <c r="K169" i="3" s="1"/>
  <c r="J170" i="3" s="1"/>
  <c r="K170" i="3" s="1"/>
  <c r="J171" i="3" s="1"/>
  <c r="K171" i="3" s="1"/>
  <c r="J172" i="3" s="1"/>
  <c r="K172" i="3" s="1"/>
  <c r="J173" i="3" s="1"/>
  <c r="K173" i="3" s="1"/>
  <c r="J174" i="3" s="1"/>
  <c r="K174" i="3" s="1"/>
  <c r="J175" i="3" s="1"/>
  <c r="K175" i="3" s="1"/>
  <c r="J176" i="3" s="1"/>
  <c r="K176" i="3" s="1"/>
  <c r="J177" i="3" s="1"/>
  <c r="K177" i="3" s="1"/>
  <c r="J178" i="3" s="1"/>
  <c r="K178" i="3" s="1"/>
  <c r="J179" i="3" s="1"/>
  <c r="K179" i="3" s="1"/>
  <c r="J180" i="3" s="1"/>
  <c r="K180" i="3" s="1"/>
  <c r="J181" i="3" s="1"/>
  <c r="K181" i="3" s="1"/>
  <c r="J182" i="3" s="1"/>
  <c r="K182" i="3" s="1"/>
  <c r="J183" i="3" s="1"/>
  <c r="K183" i="3" s="1"/>
  <c r="J184" i="3" s="1"/>
  <c r="K184" i="3" s="1"/>
  <c r="J185" i="3" s="1"/>
  <c r="K185" i="3" s="1"/>
  <c r="J186" i="3" s="1"/>
  <c r="K186" i="3" s="1"/>
  <c r="J187" i="3" s="1"/>
  <c r="K187" i="3" s="1"/>
  <c r="J188" i="3" s="1"/>
  <c r="K188" i="3" s="1"/>
  <c r="J189" i="3" s="1"/>
  <c r="K189" i="3" s="1"/>
  <c r="J190" i="3" s="1"/>
  <c r="K190" i="3" s="1"/>
  <c r="J191" i="3" s="1"/>
  <c r="K191" i="3" s="1"/>
  <c r="J192" i="3" s="1"/>
  <c r="K192" i="3" s="1"/>
  <c r="J193" i="3" s="1"/>
  <c r="K193" i="3" s="1"/>
  <c r="J194" i="3" s="1"/>
  <c r="K194" i="3" s="1"/>
  <c r="J195" i="3" s="1"/>
  <c r="K195" i="3" s="1"/>
  <c r="J196" i="3" s="1"/>
  <c r="K196" i="3" s="1"/>
  <c r="J197" i="3" s="1"/>
  <c r="K197" i="3" s="1"/>
  <c r="J198" i="3" s="1"/>
  <c r="K198" i="3" s="1"/>
  <c r="J199" i="3" s="1"/>
  <c r="K199" i="3" s="1"/>
  <c r="J200" i="3" s="1"/>
  <c r="K200" i="3" s="1"/>
  <c r="J201" i="3" s="1"/>
  <c r="K201" i="3" s="1"/>
  <c r="J202" i="3" s="1"/>
  <c r="K202" i="3" s="1"/>
  <c r="J203" i="3" s="1"/>
  <c r="K203" i="3" s="1"/>
  <c r="J204" i="3" s="1"/>
  <c r="K204" i="3" s="1"/>
  <c r="J205" i="3" s="1"/>
  <c r="K205" i="3" s="1"/>
  <c r="J206" i="3" s="1"/>
  <c r="K206" i="3" s="1"/>
  <c r="J207" i="3" s="1"/>
  <c r="K207" i="3" s="1"/>
  <c r="J208" i="3" s="1"/>
  <c r="K208" i="3" s="1"/>
  <c r="J209" i="3" s="1"/>
  <c r="K209" i="3" s="1"/>
  <c r="J210" i="3" s="1"/>
  <c r="K210" i="3" s="1"/>
  <c r="J211" i="3" s="1"/>
  <c r="K211" i="3" s="1"/>
  <c r="J212" i="3" s="1"/>
  <c r="K212" i="3" s="1"/>
  <c r="J213" i="3" s="1"/>
  <c r="K213" i="3" s="1"/>
  <c r="J214" i="3" s="1"/>
  <c r="K214" i="3" s="1"/>
  <c r="J215" i="3" s="1"/>
  <c r="K215" i="3" s="1"/>
  <c r="J216" i="3" s="1"/>
  <c r="K216" i="3" s="1"/>
  <c r="J217" i="3" s="1"/>
  <c r="K217" i="3" s="1"/>
  <c r="J218" i="3" s="1"/>
  <c r="K218" i="3" s="1"/>
  <c r="J219" i="3" s="1"/>
  <c r="K219" i="3" s="1"/>
  <c r="J220" i="3" s="1"/>
  <c r="K220" i="3" s="1"/>
  <c r="J221" i="3" s="1"/>
  <c r="K221" i="3" s="1"/>
  <c r="J222" i="3" s="1"/>
  <c r="K222" i="3" s="1"/>
  <c r="J223" i="3" s="1"/>
  <c r="K223" i="3" s="1"/>
  <c r="J224" i="3" s="1"/>
  <c r="K224" i="3" s="1"/>
  <c r="J225" i="3" s="1"/>
  <c r="K225" i="3" s="1"/>
  <c r="J226" i="3" s="1"/>
  <c r="K226" i="3" s="1"/>
  <c r="J227" i="3" s="1"/>
  <c r="K227" i="3" s="1"/>
  <c r="J228" i="3" s="1"/>
  <c r="K228" i="3" s="1"/>
  <c r="J229" i="3" s="1"/>
  <c r="K229" i="3" s="1"/>
  <c r="J230" i="3" s="1"/>
  <c r="K230" i="3" s="1"/>
  <c r="J231" i="3" s="1"/>
  <c r="K231" i="3" s="1"/>
  <c r="J232" i="3" s="1"/>
  <c r="K232" i="3" s="1"/>
  <c r="J233" i="3" s="1"/>
  <c r="K233" i="3" s="1"/>
  <c r="J234" i="3" s="1"/>
  <c r="K234" i="3" s="1"/>
  <c r="J235" i="3" s="1"/>
  <c r="K235" i="3" s="1"/>
  <c r="J236" i="3" s="1"/>
  <c r="K236" i="3" s="1"/>
  <c r="J237" i="3" s="1"/>
  <c r="K237" i="3" s="1"/>
  <c r="J238" i="3" s="1"/>
  <c r="K238" i="3" s="1"/>
  <c r="J239" i="3" s="1"/>
  <c r="K239" i="3" s="1"/>
  <c r="J240" i="3" s="1"/>
  <c r="K240" i="3" s="1"/>
  <c r="J241" i="3" s="1"/>
  <c r="K241" i="3" s="1"/>
  <c r="J242" i="3" s="1"/>
  <c r="K242" i="3" s="1"/>
  <c r="J243" i="3" s="1"/>
  <c r="K243" i="3" s="1"/>
  <c r="J244" i="3" s="1"/>
  <c r="K244" i="3" s="1"/>
  <c r="J245" i="3" s="1"/>
  <c r="K245" i="3" s="1"/>
  <c r="J246" i="3" s="1"/>
  <c r="K246" i="3" s="1"/>
  <c r="J247" i="3" s="1"/>
  <c r="K247" i="3" s="1"/>
  <c r="J248" i="3" s="1"/>
  <c r="K248" i="3" s="1"/>
  <c r="J249" i="3" s="1"/>
  <c r="K249" i="3" s="1"/>
  <c r="J250" i="3" s="1"/>
  <c r="S53" i="3"/>
  <c r="R54" i="3" s="1"/>
  <c r="S54" i="3" s="1"/>
  <c r="R55" i="3" s="1"/>
  <c r="S55" i="3" s="1"/>
  <c r="R56" i="3" s="1"/>
  <c r="S56" i="3" s="1"/>
  <c r="R57" i="3" s="1"/>
  <c r="S57" i="3" s="1"/>
  <c r="R58" i="3" s="1"/>
  <c r="S58" i="3" s="1"/>
  <c r="R59" i="3" s="1"/>
  <c r="S59" i="3" s="1"/>
  <c r="R60" i="3" s="1"/>
  <c r="S60" i="3" s="1"/>
  <c r="R61" i="3" s="1"/>
  <c r="S61" i="3" s="1"/>
  <c r="R62" i="3" s="1"/>
  <c r="S62" i="3" s="1"/>
  <c r="R63" i="3" s="1"/>
  <c r="S63" i="3" s="1"/>
  <c r="R64" i="3" s="1"/>
  <c r="S64" i="3" s="1"/>
  <c r="R65" i="3" s="1"/>
  <c r="S65" i="3" s="1"/>
  <c r="R66" i="3" s="1"/>
  <c r="S66" i="3" s="1"/>
  <c r="R67" i="3" s="1"/>
  <c r="S67" i="3" s="1"/>
  <c r="R68" i="3" s="1"/>
  <c r="S68" i="3" s="1"/>
  <c r="R69" i="3" s="1"/>
  <c r="S69" i="3" s="1"/>
  <c r="R70" i="3" s="1"/>
  <c r="S70" i="3" s="1"/>
  <c r="R71" i="3" s="1"/>
  <c r="S71" i="3" s="1"/>
  <c r="R72" i="3" s="1"/>
  <c r="S72" i="3" s="1"/>
  <c r="R73" i="3" s="1"/>
  <c r="S73" i="3" s="1"/>
  <c r="R74" i="3" s="1"/>
  <c r="S74" i="3" s="1"/>
  <c r="R75" i="3" s="1"/>
  <c r="S75" i="3" s="1"/>
  <c r="R76" i="3" s="1"/>
  <c r="S76" i="3" s="1"/>
  <c r="R77" i="3" s="1"/>
  <c r="S77" i="3" s="1"/>
  <c r="R78" i="3" s="1"/>
  <c r="S78" i="3" s="1"/>
  <c r="R79" i="3" s="1"/>
  <c r="S79" i="3" s="1"/>
  <c r="R80" i="3" s="1"/>
  <c r="S80" i="3" s="1"/>
  <c r="R81" i="3" s="1"/>
  <c r="S81" i="3" s="1"/>
  <c r="R82" i="3" s="1"/>
  <c r="S82" i="3" s="1"/>
  <c r="R83" i="3" s="1"/>
  <c r="S83" i="3" s="1"/>
  <c r="R84" i="3" s="1"/>
  <c r="S84" i="3" s="1"/>
  <c r="R85" i="3" s="1"/>
  <c r="S85" i="3" s="1"/>
  <c r="R86" i="3" s="1"/>
  <c r="S86" i="3" s="1"/>
  <c r="R87" i="3" s="1"/>
  <c r="S87" i="3" s="1"/>
  <c r="R88" i="3" s="1"/>
  <c r="S88" i="3" s="1"/>
  <c r="R89" i="3" s="1"/>
  <c r="S89" i="3" s="1"/>
  <c r="R90" i="3" s="1"/>
  <c r="S90" i="3" s="1"/>
  <c r="R91" i="3" s="1"/>
  <c r="S91" i="3" s="1"/>
  <c r="R92" i="3" s="1"/>
  <c r="S92" i="3" s="1"/>
  <c r="R93" i="3" s="1"/>
  <c r="S93" i="3" s="1"/>
  <c r="R94" i="3" s="1"/>
  <c r="S94" i="3" s="1"/>
  <c r="R95" i="3" s="1"/>
  <c r="S95" i="3" s="1"/>
  <c r="R96" i="3" s="1"/>
  <c r="S96" i="3" s="1"/>
  <c r="R97" i="3" s="1"/>
  <c r="S97" i="3" s="1"/>
  <c r="R98" i="3" s="1"/>
  <c r="S98" i="3" s="1"/>
  <c r="R99" i="3" s="1"/>
  <c r="S99" i="3" s="1"/>
  <c r="R100" i="3" s="1"/>
  <c r="S100" i="3" s="1"/>
  <c r="R101" i="3" s="1"/>
  <c r="S101" i="3" s="1"/>
  <c r="R102" i="3" s="1"/>
  <c r="S102" i="3" s="1"/>
  <c r="R103" i="3" s="1"/>
  <c r="S103" i="3" s="1"/>
  <c r="R104" i="3" s="1"/>
  <c r="S104" i="3" s="1"/>
  <c r="R105" i="3" s="1"/>
  <c r="S105" i="3" s="1"/>
  <c r="R106" i="3" s="1"/>
  <c r="S106" i="3" s="1"/>
  <c r="R107" i="3" s="1"/>
  <c r="S107" i="3" s="1"/>
  <c r="R108" i="3" s="1"/>
  <c r="S108" i="3" s="1"/>
  <c r="R109" i="3" s="1"/>
  <c r="S109" i="3" s="1"/>
  <c r="R110" i="3" s="1"/>
  <c r="S110" i="3" s="1"/>
  <c r="R111" i="3" s="1"/>
  <c r="S111" i="3" s="1"/>
  <c r="R112" i="3" s="1"/>
  <c r="S112" i="3" s="1"/>
  <c r="R113" i="3" s="1"/>
  <c r="S113" i="3" s="1"/>
  <c r="R114" i="3" s="1"/>
  <c r="S114" i="3" s="1"/>
  <c r="R115" i="3" s="1"/>
  <c r="S115" i="3" s="1"/>
  <c r="R116" i="3" s="1"/>
  <c r="S116" i="3" s="1"/>
  <c r="R117" i="3" s="1"/>
  <c r="S117" i="3" s="1"/>
  <c r="R118" i="3" s="1"/>
  <c r="S118" i="3" s="1"/>
  <c r="R119" i="3" s="1"/>
  <c r="S119" i="3" s="1"/>
  <c r="R120" i="3" s="1"/>
  <c r="S120" i="3" s="1"/>
  <c r="R121" i="3" s="1"/>
  <c r="S121" i="3" s="1"/>
  <c r="R122" i="3" s="1"/>
  <c r="S122" i="3" s="1"/>
  <c r="R123" i="3" s="1"/>
  <c r="S123" i="3" s="1"/>
  <c r="R124" i="3" s="1"/>
  <c r="S124" i="3" s="1"/>
  <c r="R125" i="3" s="1"/>
  <c r="S125" i="3" s="1"/>
  <c r="R126" i="3" s="1"/>
  <c r="S126" i="3" s="1"/>
  <c r="R127" i="3" s="1"/>
  <c r="S127" i="3" s="1"/>
  <c r="R128" i="3" s="1"/>
  <c r="S128" i="3" s="1"/>
  <c r="R129" i="3" s="1"/>
  <c r="S129" i="3" s="1"/>
  <c r="R130" i="3" s="1"/>
  <c r="S130" i="3" s="1"/>
  <c r="R131" i="3" s="1"/>
  <c r="S131" i="3" s="1"/>
  <c r="R132" i="3" s="1"/>
  <c r="S132" i="3" s="1"/>
  <c r="R133" i="3" s="1"/>
  <c r="S133" i="3" s="1"/>
  <c r="R134" i="3" s="1"/>
  <c r="S134" i="3" s="1"/>
  <c r="R135" i="3" s="1"/>
  <c r="S135" i="3" s="1"/>
  <c r="R136" i="3" s="1"/>
  <c r="S136" i="3" s="1"/>
  <c r="R137" i="3" s="1"/>
  <c r="S137" i="3" s="1"/>
  <c r="R138" i="3" s="1"/>
  <c r="S138" i="3" s="1"/>
  <c r="R139" i="3" s="1"/>
  <c r="S139" i="3" s="1"/>
  <c r="R140" i="3" s="1"/>
  <c r="S140" i="3" s="1"/>
  <c r="R141" i="3" s="1"/>
  <c r="S141" i="3" s="1"/>
  <c r="R142" i="3" s="1"/>
  <c r="S142" i="3" s="1"/>
  <c r="R143" i="3" s="1"/>
  <c r="S143" i="3" s="1"/>
  <c r="R144" i="3" s="1"/>
  <c r="S144" i="3" s="1"/>
  <c r="R145" i="3" s="1"/>
  <c r="S145" i="3" s="1"/>
  <c r="R146" i="3" s="1"/>
  <c r="S146" i="3" s="1"/>
  <c r="R147" i="3" s="1"/>
  <c r="S147" i="3" s="1"/>
  <c r="R148" i="3" s="1"/>
  <c r="S148" i="3" s="1"/>
  <c r="R149" i="3" s="1"/>
  <c r="S149" i="3" s="1"/>
  <c r="R150" i="3" s="1"/>
  <c r="S150" i="3" s="1"/>
  <c r="R151" i="3" s="1"/>
  <c r="S151" i="3" s="1"/>
  <c r="R152" i="3" s="1"/>
  <c r="S152" i="3" s="1"/>
  <c r="R153" i="3" s="1"/>
  <c r="S153" i="3" s="1"/>
  <c r="R154" i="3" s="1"/>
  <c r="S154" i="3" s="1"/>
  <c r="R155" i="3" s="1"/>
  <c r="S155" i="3" s="1"/>
  <c r="R156" i="3" s="1"/>
  <c r="S156" i="3" s="1"/>
  <c r="R157" i="3" s="1"/>
  <c r="S157" i="3" s="1"/>
  <c r="R158" i="3" s="1"/>
  <c r="S158" i="3" s="1"/>
  <c r="R159" i="3" s="1"/>
  <c r="S159" i="3" s="1"/>
  <c r="R160" i="3" s="1"/>
  <c r="S160" i="3" s="1"/>
  <c r="R161" i="3" s="1"/>
  <c r="S161" i="3" s="1"/>
  <c r="R162" i="3" s="1"/>
  <c r="S162" i="3" s="1"/>
  <c r="R163" i="3" s="1"/>
  <c r="S163" i="3" s="1"/>
  <c r="R164" i="3" s="1"/>
  <c r="S164" i="3" s="1"/>
  <c r="R165" i="3" s="1"/>
  <c r="S165" i="3" s="1"/>
  <c r="R166" i="3" s="1"/>
  <c r="S166" i="3" s="1"/>
  <c r="R167" i="3" s="1"/>
  <c r="S167" i="3" s="1"/>
  <c r="R168" i="3" s="1"/>
  <c r="S168" i="3" s="1"/>
  <c r="R169" i="3" s="1"/>
  <c r="S169" i="3" s="1"/>
  <c r="R170" i="3" s="1"/>
  <c r="S170" i="3" s="1"/>
  <c r="R171" i="3" s="1"/>
  <c r="S171" i="3" s="1"/>
  <c r="R172" i="3" s="1"/>
  <c r="S172" i="3" s="1"/>
  <c r="R173" i="3" s="1"/>
  <c r="S173" i="3" s="1"/>
  <c r="R174" i="3" s="1"/>
  <c r="S174" i="3" s="1"/>
  <c r="R175" i="3" s="1"/>
  <c r="S175" i="3" s="1"/>
  <c r="R176" i="3" s="1"/>
  <c r="S176" i="3" s="1"/>
  <c r="R177" i="3" s="1"/>
  <c r="S177" i="3" s="1"/>
  <c r="R178" i="3" s="1"/>
  <c r="S178" i="3" s="1"/>
  <c r="R179" i="3" s="1"/>
  <c r="S179" i="3" s="1"/>
  <c r="R180" i="3" s="1"/>
  <c r="S180" i="3" s="1"/>
  <c r="R181" i="3" s="1"/>
  <c r="S181" i="3" s="1"/>
  <c r="R182" i="3" s="1"/>
  <c r="S182" i="3" s="1"/>
  <c r="R183" i="3" s="1"/>
  <c r="S183" i="3" s="1"/>
  <c r="R184" i="3" s="1"/>
  <c r="S184" i="3" s="1"/>
  <c r="R185" i="3" s="1"/>
  <c r="S185" i="3" s="1"/>
  <c r="R186" i="3" s="1"/>
  <c r="S186" i="3" s="1"/>
  <c r="R187" i="3" s="1"/>
  <c r="S187" i="3" s="1"/>
  <c r="R188" i="3" s="1"/>
  <c r="S188" i="3" s="1"/>
  <c r="R189" i="3" s="1"/>
  <c r="S189" i="3" s="1"/>
  <c r="R190" i="3" s="1"/>
  <c r="S190" i="3" s="1"/>
  <c r="R191" i="3" s="1"/>
  <c r="S191" i="3" s="1"/>
  <c r="R192" i="3" s="1"/>
  <c r="S192" i="3" s="1"/>
  <c r="R193" i="3" s="1"/>
  <c r="S193" i="3" s="1"/>
  <c r="R194" i="3" s="1"/>
  <c r="S194" i="3" s="1"/>
  <c r="R195" i="3" s="1"/>
  <c r="S195" i="3" s="1"/>
  <c r="R196" i="3" s="1"/>
  <c r="S196" i="3" s="1"/>
  <c r="R197" i="3" s="1"/>
  <c r="S197" i="3" s="1"/>
  <c r="R198" i="3" s="1"/>
  <c r="S198" i="3" s="1"/>
  <c r="R199" i="3" s="1"/>
  <c r="S199" i="3" s="1"/>
  <c r="R200" i="3" s="1"/>
  <c r="S200" i="3" s="1"/>
  <c r="R201" i="3" s="1"/>
  <c r="S201" i="3" s="1"/>
  <c r="R202" i="3" s="1"/>
  <c r="S202" i="3" s="1"/>
  <c r="R203" i="3" s="1"/>
  <c r="S203" i="3" s="1"/>
  <c r="R204" i="3" s="1"/>
  <c r="S204" i="3" s="1"/>
  <c r="R205" i="3" s="1"/>
  <c r="S205" i="3" s="1"/>
  <c r="R206" i="3" s="1"/>
  <c r="S206" i="3" s="1"/>
  <c r="R207" i="3" s="1"/>
  <c r="S207" i="3" s="1"/>
  <c r="R208" i="3" s="1"/>
  <c r="S208" i="3" s="1"/>
  <c r="R209" i="3" s="1"/>
  <c r="S209" i="3" s="1"/>
  <c r="R210" i="3" s="1"/>
  <c r="S210" i="3" s="1"/>
  <c r="R211" i="3" s="1"/>
  <c r="S211" i="3" s="1"/>
  <c r="R212" i="3" s="1"/>
  <c r="S212" i="3" s="1"/>
  <c r="R213" i="3" s="1"/>
  <c r="S213" i="3" s="1"/>
  <c r="R214" i="3" s="1"/>
  <c r="S214" i="3" s="1"/>
  <c r="R215" i="3" s="1"/>
  <c r="S215" i="3" s="1"/>
  <c r="R216" i="3" s="1"/>
  <c r="S216" i="3" s="1"/>
  <c r="R217" i="3" s="1"/>
  <c r="S217" i="3" s="1"/>
  <c r="R218" i="3" s="1"/>
  <c r="S218" i="3" s="1"/>
  <c r="R219" i="3" s="1"/>
  <c r="S219" i="3" s="1"/>
  <c r="R220" i="3" s="1"/>
  <c r="S220" i="3" s="1"/>
  <c r="R221" i="3" s="1"/>
  <c r="S221" i="3" s="1"/>
  <c r="R222" i="3" s="1"/>
  <c r="S222" i="3" s="1"/>
  <c r="R223" i="3" s="1"/>
  <c r="S223" i="3" s="1"/>
  <c r="R224" i="3" s="1"/>
  <c r="S224" i="3" s="1"/>
  <c r="R225" i="3" s="1"/>
  <c r="S225" i="3" s="1"/>
  <c r="R226" i="3" s="1"/>
  <c r="S226" i="3" s="1"/>
  <c r="R227" i="3" s="1"/>
  <c r="S227" i="3" s="1"/>
  <c r="R228" i="3" s="1"/>
  <c r="S228" i="3" s="1"/>
  <c r="R229" i="3" s="1"/>
  <c r="S229" i="3" s="1"/>
  <c r="R230" i="3" s="1"/>
  <c r="S230" i="3" s="1"/>
  <c r="R231" i="3" s="1"/>
  <c r="S231" i="3" s="1"/>
  <c r="R232" i="3" s="1"/>
  <c r="S232" i="3" s="1"/>
  <c r="R233" i="3" s="1"/>
  <c r="S233" i="3" s="1"/>
  <c r="R234" i="3" s="1"/>
  <c r="S234" i="3" s="1"/>
  <c r="R235" i="3" s="1"/>
  <c r="S235" i="3" s="1"/>
  <c r="R236" i="3" s="1"/>
  <c r="S236" i="3" s="1"/>
  <c r="R237" i="3" s="1"/>
  <c r="S237" i="3" s="1"/>
  <c r="R238" i="3" s="1"/>
  <c r="S238" i="3" s="1"/>
  <c r="R239" i="3" s="1"/>
  <c r="S239" i="3" s="1"/>
  <c r="R240" i="3" s="1"/>
  <c r="S240" i="3" s="1"/>
  <c r="R241" i="3" s="1"/>
  <c r="S241" i="3" s="1"/>
  <c r="R242" i="3" s="1"/>
  <c r="S242" i="3" s="1"/>
  <c r="R243" i="3" s="1"/>
  <c r="S243" i="3" s="1"/>
  <c r="R244" i="3" s="1"/>
  <c r="S244" i="3" s="1"/>
  <c r="R245" i="3" s="1"/>
  <c r="S245" i="3" s="1"/>
  <c r="R246" i="3" s="1"/>
  <c r="S246" i="3" s="1"/>
  <c r="R247" i="3" s="1"/>
  <c r="S247" i="3" s="1"/>
  <c r="R248" i="3" s="1"/>
  <c r="S248" i="3" s="1"/>
  <c r="R249" i="3" s="1"/>
  <c r="S249" i="3" s="1"/>
  <c r="R250" i="3" s="1"/>
  <c r="AA53" i="3"/>
  <c r="Z54" i="3" s="1"/>
  <c r="AA54" i="3" s="1"/>
  <c r="Z55" i="3" s="1"/>
  <c r="AA55" i="3" s="1"/>
  <c r="Z56" i="3" s="1"/>
  <c r="AA56" i="3" s="1"/>
  <c r="Z57" i="3" s="1"/>
  <c r="AA57" i="3" s="1"/>
  <c r="Z58" i="3" s="1"/>
  <c r="AA58" i="3" s="1"/>
  <c r="Z59" i="3" s="1"/>
  <c r="AA59" i="3" s="1"/>
  <c r="Z60" i="3" s="1"/>
  <c r="AA60" i="3" s="1"/>
  <c r="Z61" i="3" s="1"/>
  <c r="AA61" i="3" s="1"/>
  <c r="Z62" i="3" s="1"/>
  <c r="AA62" i="3" s="1"/>
  <c r="Z63" i="3" s="1"/>
  <c r="AA63" i="3" s="1"/>
  <c r="Z64" i="3" s="1"/>
  <c r="AA64" i="3" s="1"/>
  <c r="Z65" i="3" s="1"/>
  <c r="AA65" i="3" s="1"/>
  <c r="Z66" i="3" s="1"/>
  <c r="AA66" i="3" s="1"/>
  <c r="Z67" i="3" s="1"/>
  <c r="AA67" i="3" s="1"/>
  <c r="Z68" i="3" s="1"/>
  <c r="AA68" i="3" s="1"/>
  <c r="Z69" i="3" s="1"/>
  <c r="AA69" i="3" s="1"/>
  <c r="Z70" i="3" s="1"/>
  <c r="AA70" i="3" s="1"/>
  <c r="Z71" i="3" s="1"/>
  <c r="AA71" i="3" s="1"/>
  <c r="Z72" i="3" s="1"/>
  <c r="AA72" i="3" s="1"/>
  <c r="Z73" i="3" s="1"/>
  <c r="AA73" i="3" s="1"/>
  <c r="Z74" i="3" s="1"/>
  <c r="AA74" i="3" s="1"/>
  <c r="Z75" i="3" s="1"/>
  <c r="AA75" i="3" s="1"/>
  <c r="Z76" i="3" s="1"/>
  <c r="AA76" i="3" s="1"/>
  <c r="Z77" i="3" s="1"/>
  <c r="AA77" i="3" s="1"/>
  <c r="Z78" i="3" s="1"/>
  <c r="AA78" i="3" s="1"/>
  <c r="Z79" i="3" s="1"/>
  <c r="AA79" i="3" s="1"/>
  <c r="Z80" i="3" s="1"/>
  <c r="AA80" i="3" s="1"/>
  <c r="Z81" i="3" s="1"/>
  <c r="AA81" i="3" s="1"/>
  <c r="Z82" i="3" s="1"/>
  <c r="AA82" i="3" s="1"/>
  <c r="Z83" i="3" s="1"/>
  <c r="AA83" i="3" s="1"/>
  <c r="Z84" i="3" s="1"/>
  <c r="AA84" i="3" s="1"/>
  <c r="Z85" i="3" s="1"/>
  <c r="AA85" i="3" s="1"/>
  <c r="Z86" i="3" s="1"/>
  <c r="AA86" i="3" s="1"/>
  <c r="Z87" i="3" s="1"/>
  <c r="AA87" i="3" s="1"/>
  <c r="Z88" i="3" s="1"/>
  <c r="AA88" i="3" s="1"/>
  <c r="Z89" i="3" s="1"/>
  <c r="AA89" i="3" s="1"/>
  <c r="Z90" i="3" s="1"/>
  <c r="AA90" i="3" s="1"/>
  <c r="Z91" i="3" s="1"/>
  <c r="AA91" i="3" s="1"/>
  <c r="Z92" i="3" s="1"/>
  <c r="AA92" i="3" s="1"/>
  <c r="Z93" i="3" s="1"/>
  <c r="AA93" i="3" s="1"/>
  <c r="Z94" i="3" s="1"/>
  <c r="AA94" i="3" s="1"/>
  <c r="Z95" i="3" s="1"/>
  <c r="AA95" i="3" s="1"/>
  <c r="Z96" i="3" s="1"/>
  <c r="AA96" i="3" s="1"/>
  <c r="Z97" i="3" s="1"/>
  <c r="AA97" i="3" s="1"/>
  <c r="Z98" i="3" s="1"/>
  <c r="AA98" i="3" s="1"/>
  <c r="Z99" i="3" s="1"/>
  <c r="AA99" i="3" s="1"/>
  <c r="Z100" i="3" s="1"/>
  <c r="AA100" i="3" s="1"/>
  <c r="Z101" i="3" s="1"/>
  <c r="AA101" i="3" s="1"/>
  <c r="Z102" i="3" s="1"/>
  <c r="AA102" i="3" s="1"/>
  <c r="Z103" i="3" s="1"/>
  <c r="AA103" i="3" s="1"/>
  <c r="Z104" i="3" s="1"/>
  <c r="AA104" i="3" s="1"/>
  <c r="Z105" i="3" s="1"/>
  <c r="AA105" i="3" s="1"/>
  <c r="Z106" i="3" s="1"/>
  <c r="AA106" i="3" s="1"/>
  <c r="Z107" i="3" s="1"/>
  <c r="AA107" i="3" s="1"/>
  <c r="Z108" i="3" s="1"/>
  <c r="AA108" i="3" s="1"/>
  <c r="Z109" i="3" s="1"/>
  <c r="AA109" i="3" s="1"/>
  <c r="Z110" i="3" s="1"/>
  <c r="AA110" i="3" s="1"/>
  <c r="Z111" i="3" s="1"/>
  <c r="AA111" i="3" s="1"/>
  <c r="Z112" i="3" s="1"/>
  <c r="AA112" i="3" s="1"/>
  <c r="Z113" i="3" s="1"/>
  <c r="AA113" i="3" s="1"/>
  <c r="Z114" i="3" s="1"/>
  <c r="AA114" i="3" s="1"/>
  <c r="Z115" i="3" s="1"/>
  <c r="AA115" i="3" s="1"/>
  <c r="Z116" i="3" s="1"/>
  <c r="AA116" i="3" s="1"/>
  <c r="Z117" i="3" s="1"/>
  <c r="AA117" i="3" s="1"/>
  <c r="Z118" i="3" s="1"/>
  <c r="AA118" i="3" s="1"/>
  <c r="Z119" i="3" s="1"/>
  <c r="AA119" i="3" s="1"/>
  <c r="Z120" i="3" s="1"/>
  <c r="AA120" i="3" s="1"/>
  <c r="Z121" i="3" s="1"/>
  <c r="AA121" i="3" s="1"/>
  <c r="Z122" i="3" s="1"/>
  <c r="AA122" i="3" s="1"/>
  <c r="Z123" i="3" s="1"/>
  <c r="AA123" i="3" s="1"/>
  <c r="Z124" i="3" s="1"/>
  <c r="AA124" i="3" s="1"/>
  <c r="Z125" i="3" s="1"/>
  <c r="AA125" i="3" s="1"/>
  <c r="Z126" i="3" s="1"/>
  <c r="AA126" i="3" s="1"/>
  <c r="Z127" i="3" s="1"/>
  <c r="AA127" i="3" s="1"/>
  <c r="Z128" i="3" s="1"/>
  <c r="AA128" i="3" s="1"/>
  <c r="Z129" i="3" s="1"/>
  <c r="AA129" i="3" s="1"/>
  <c r="Z130" i="3" s="1"/>
  <c r="AA130" i="3" s="1"/>
  <c r="Z131" i="3" s="1"/>
  <c r="AA131" i="3" s="1"/>
  <c r="Z132" i="3" s="1"/>
  <c r="AA132" i="3" s="1"/>
  <c r="Z133" i="3" s="1"/>
  <c r="AA133" i="3" s="1"/>
  <c r="Z134" i="3" s="1"/>
  <c r="AA134" i="3" s="1"/>
  <c r="Z135" i="3" s="1"/>
  <c r="AA135" i="3" s="1"/>
  <c r="Z136" i="3" s="1"/>
  <c r="AA136" i="3" s="1"/>
  <c r="Z137" i="3" s="1"/>
  <c r="AA137" i="3" s="1"/>
  <c r="Z138" i="3" s="1"/>
  <c r="AA138" i="3" s="1"/>
  <c r="Z139" i="3" s="1"/>
  <c r="AA139" i="3" s="1"/>
  <c r="Z140" i="3" s="1"/>
  <c r="AA140" i="3" s="1"/>
  <c r="Z141" i="3" s="1"/>
  <c r="AA141" i="3" s="1"/>
  <c r="Z142" i="3" s="1"/>
  <c r="AA142" i="3" s="1"/>
  <c r="Z143" i="3" s="1"/>
  <c r="AA143" i="3" s="1"/>
  <c r="Z144" i="3" s="1"/>
  <c r="AA144" i="3" s="1"/>
  <c r="Z145" i="3" s="1"/>
  <c r="AA145" i="3" s="1"/>
  <c r="Z146" i="3" s="1"/>
  <c r="AA146" i="3" s="1"/>
  <c r="Z147" i="3" s="1"/>
  <c r="AA147" i="3" s="1"/>
  <c r="Z148" i="3" s="1"/>
  <c r="AA148" i="3" s="1"/>
  <c r="Z149" i="3" s="1"/>
  <c r="AA149" i="3" s="1"/>
  <c r="Z150" i="3" s="1"/>
  <c r="AA150" i="3" s="1"/>
  <c r="Z151" i="3" s="1"/>
  <c r="AA151" i="3" s="1"/>
  <c r="Z152" i="3" s="1"/>
  <c r="AA152" i="3" s="1"/>
  <c r="Z153" i="3" s="1"/>
  <c r="AA153" i="3" s="1"/>
  <c r="Z154" i="3" s="1"/>
  <c r="AA154" i="3" s="1"/>
  <c r="Z155" i="3" s="1"/>
  <c r="AA155" i="3" s="1"/>
  <c r="Z156" i="3" s="1"/>
  <c r="AA156" i="3" s="1"/>
  <c r="Z157" i="3" s="1"/>
  <c r="AA157" i="3" s="1"/>
  <c r="Z158" i="3" s="1"/>
  <c r="AA158" i="3" s="1"/>
  <c r="Z159" i="3" s="1"/>
  <c r="AA159" i="3" s="1"/>
  <c r="Z160" i="3" s="1"/>
  <c r="AA160" i="3" s="1"/>
  <c r="Z161" i="3" s="1"/>
  <c r="AA161" i="3" s="1"/>
  <c r="Z162" i="3" s="1"/>
  <c r="AA162" i="3" s="1"/>
  <c r="Z163" i="3" s="1"/>
  <c r="AA163" i="3" s="1"/>
  <c r="Z164" i="3" s="1"/>
  <c r="AA164" i="3" s="1"/>
  <c r="Z165" i="3" s="1"/>
  <c r="AA165" i="3" s="1"/>
  <c r="Z166" i="3" s="1"/>
  <c r="AA166" i="3" s="1"/>
  <c r="Z167" i="3" s="1"/>
  <c r="AA167" i="3" s="1"/>
  <c r="Z168" i="3" s="1"/>
  <c r="AA168" i="3" s="1"/>
  <c r="Z169" i="3" s="1"/>
  <c r="AA169" i="3" s="1"/>
  <c r="Z170" i="3" s="1"/>
  <c r="AA170" i="3" s="1"/>
  <c r="Z171" i="3" s="1"/>
  <c r="AA171" i="3" s="1"/>
  <c r="Z172" i="3" s="1"/>
  <c r="AA172" i="3" s="1"/>
  <c r="Z173" i="3" s="1"/>
  <c r="AA173" i="3" s="1"/>
  <c r="Z174" i="3" s="1"/>
  <c r="AA174" i="3" s="1"/>
  <c r="Z175" i="3" s="1"/>
  <c r="AA175" i="3" s="1"/>
  <c r="Z176" i="3" s="1"/>
  <c r="AA176" i="3" s="1"/>
  <c r="Z177" i="3" s="1"/>
  <c r="AA177" i="3" s="1"/>
  <c r="Z178" i="3" s="1"/>
  <c r="AA178" i="3" s="1"/>
  <c r="Z179" i="3" s="1"/>
  <c r="AA179" i="3" s="1"/>
  <c r="Z180" i="3" s="1"/>
  <c r="AA180" i="3" s="1"/>
  <c r="Z181" i="3" s="1"/>
  <c r="AA181" i="3" s="1"/>
  <c r="Z182" i="3" s="1"/>
  <c r="AA182" i="3" s="1"/>
  <c r="Z183" i="3" s="1"/>
  <c r="AA183" i="3" s="1"/>
  <c r="Z184" i="3" s="1"/>
  <c r="AA184" i="3" s="1"/>
  <c r="Z185" i="3" s="1"/>
  <c r="AA185" i="3" s="1"/>
  <c r="Z186" i="3" s="1"/>
  <c r="AA186" i="3" s="1"/>
  <c r="Z187" i="3" s="1"/>
  <c r="AA187" i="3" s="1"/>
  <c r="Z188" i="3" s="1"/>
  <c r="AA188" i="3" s="1"/>
  <c r="Z189" i="3" s="1"/>
  <c r="AA189" i="3" s="1"/>
  <c r="Z190" i="3" s="1"/>
  <c r="AA190" i="3" s="1"/>
  <c r="Z191" i="3" s="1"/>
  <c r="AA191" i="3" s="1"/>
  <c r="Z192" i="3" s="1"/>
  <c r="AA192" i="3" s="1"/>
  <c r="Z193" i="3" s="1"/>
  <c r="AA193" i="3" s="1"/>
  <c r="Z194" i="3" s="1"/>
  <c r="AA194" i="3" s="1"/>
  <c r="Z195" i="3" s="1"/>
  <c r="AA195" i="3" s="1"/>
  <c r="Z196" i="3" s="1"/>
  <c r="AA196" i="3" s="1"/>
  <c r="Z197" i="3" s="1"/>
  <c r="AA197" i="3" s="1"/>
  <c r="Z198" i="3" s="1"/>
  <c r="AA198" i="3" s="1"/>
  <c r="Z199" i="3" s="1"/>
  <c r="AA199" i="3" s="1"/>
  <c r="Z200" i="3" s="1"/>
  <c r="AA200" i="3" s="1"/>
  <c r="Z201" i="3" s="1"/>
  <c r="AA201" i="3" s="1"/>
  <c r="Z202" i="3" s="1"/>
  <c r="AA202" i="3" s="1"/>
  <c r="Z203" i="3" s="1"/>
  <c r="AA203" i="3" s="1"/>
  <c r="Z204" i="3" s="1"/>
  <c r="AA204" i="3" s="1"/>
  <c r="Z205" i="3" s="1"/>
  <c r="AA205" i="3" s="1"/>
  <c r="Z206" i="3" s="1"/>
  <c r="AA206" i="3" s="1"/>
  <c r="Z207" i="3" s="1"/>
  <c r="AA207" i="3" s="1"/>
  <c r="Z208" i="3" s="1"/>
  <c r="AA208" i="3" s="1"/>
  <c r="Z209" i="3" s="1"/>
  <c r="AA209" i="3" s="1"/>
  <c r="Z210" i="3" s="1"/>
  <c r="AA210" i="3" s="1"/>
  <c r="Z211" i="3" s="1"/>
  <c r="AA211" i="3" s="1"/>
  <c r="Z212" i="3" s="1"/>
  <c r="AA212" i="3" s="1"/>
  <c r="Z213" i="3" s="1"/>
  <c r="AA213" i="3" s="1"/>
  <c r="Z214" i="3" s="1"/>
  <c r="AA214" i="3" s="1"/>
  <c r="Z215" i="3" s="1"/>
  <c r="AA215" i="3" s="1"/>
  <c r="Z216" i="3" s="1"/>
  <c r="AA216" i="3" s="1"/>
  <c r="Z217" i="3" s="1"/>
  <c r="AA217" i="3" s="1"/>
  <c r="Z218" i="3" s="1"/>
  <c r="AA218" i="3" s="1"/>
  <c r="Z219" i="3" s="1"/>
  <c r="AA219" i="3" s="1"/>
  <c r="Z220" i="3" s="1"/>
  <c r="AA220" i="3" s="1"/>
  <c r="Z221" i="3" s="1"/>
  <c r="AA221" i="3" s="1"/>
  <c r="Z222" i="3" s="1"/>
  <c r="AA222" i="3" s="1"/>
  <c r="Z223" i="3" s="1"/>
  <c r="AA223" i="3" s="1"/>
  <c r="Z224" i="3" s="1"/>
  <c r="AA224" i="3" s="1"/>
  <c r="Z225" i="3" s="1"/>
  <c r="AA225" i="3" s="1"/>
  <c r="Z226" i="3" s="1"/>
  <c r="AA226" i="3" s="1"/>
  <c r="Z227" i="3" s="1"/>
  <c r="AA227" i="3" s="1"/>
  <c r="Z228" i="3" s="1"/>
  <c r="AA228" i="3" s="1"/>
  <c r="Z229" i="3" s="1"/>
  <c r="AA229" i="3" s="1"/>
  <c r="Z230" i="3" s="1"/>
  <c r="AA230" i="3" s="1"/>
  <c r="Z231" i="3" s="1"/>
  <c r="AA231" i="3" s="1"/>
  <c r="Z232" i="3" s="1"/>
  <c r="AA232" i="3" s="1"/>
  <c r="Z233" i="3" s="1"/>
  <c r="AA233" i="3" s="1"/>
  <c r="Z234" i="3" s="1"/>
  <c r="AA234" i="3" s="1"/>
  <c r="Z235" i="3" s="1"/>
  <c r="AA235" i="3" s="1"/>
  <c r="Z236" i="3" s="1"/>
  <c r="AA236" i="3" s="1"/>
  <c r="Z237" i="3" s="1"/>
  <c r="AA237" i="3" s="1"/>
  <c r="Z238" i="3" s="1"/>
  <c r="AA238" i="3" s="1"/>
  <c r="Z239" i="3" s="1"/>
  <c r="AA239" i="3" s="1"/>
  <c r="Z240" i="3" s="1"/>
  <c r="AA240" i="3" s="1"/>
  <c r="Z241" i="3" s="1"/>
  <c r="AA241" i="3" s="1"/>
  <c r="Z242" i="3" s="1"/>
  <c r="AA242" i="3" s="1"/>
  <c r="Z243" i="3" s="1"/>
  <c r="AA243" i="3" s="1"/>
  <c r="Z244" i="3" s="1"/>
  <c r="AA244" i="3" s="1"/>
  <c r="Z245" i="3" s="1"/>
  <c r="AA245" i="3" s="1"/>
  <c r="Z246" i="3" s="1"/>
  <c r="AA246" i="3" s="1"/>
  <c r="Z247" i="3" s="1"/>
  <c r="AA247" i="3" s="1"/>
  <c r="Z248" i="3" s="1"/>
  <c r="AA248" i="3" s="1"/>
  <c r="Z249" i="3" s="1"/>
  <c r="AA249" i="3" s="1"/>
  <c r="Z250" i="3" s="1"/>
  <c r="AW33" i="5"/>
  <c r="AX33" i="5" s="1"/>
  <c r="AW35" i="5"/>
  <c r="AX35" i="5" s="1"/>
  <c r="AW29" i="5"/>
  <c r="AX29" i="5" s="1"/>
  <c r="AW10" i="5"/>
  <c r="AX10" i="5" s="1"/>
  <c r="AW91" i="5"/>
  <c r="AX91" i="5" s="1"/>
  <c r="AW25" i="5"/>
  <c r="AX25" i="5" s="1"/>
  <c r="AW24" i="5"/>
  <c r="AX24" i="5" s="1"/>
  <c r="AW54" i="5"/>
  <c r="AX54" i="5" s="1"/>
  <c r="AW44" i="5"/>
  <c r="AX44" i="5" s="1"/>
  <c r="AW71" i="5"/>
  <c r="AX71" i="5" s="1"/>
  <c r="AW30" i="5"/>
  <c r="AX30" i="5" s="1"/>
  <c r="AW23" i="5"/>
  <c r="AX23" i="5" s="1"/>
  <c r="AW15" i="5"/>
  <c r="AX15" i="5" s="1"/>
  <c r="AW32" i="5"/>
  <c r="AX32" i="5" s="1"/>
  <c r="AW51" i="5"/>
  <c r="AX51" i="5" s="1"/>
  <c r="AW83" i="5"/>
  <c r="AX83" i="5" s="1"/>
  <c r="G14" i="5"/>
  <c r="AW75" i="5"/>
  <c r="AX75" i="5" s="1"/>
  <c r="G16" i="5"/>
  <c r="AW34" i="5"/>
  <c r="AX34" i="5" s="1"/>
  <c r="AW17" i="5"/>
  <c r="AX17" i="5" s="1"/>
  <c r="BC88" i="5"/>
  <c r="BD88" i="5" s="1"/>
  <c r="BC45" i="5"/>
  <c r="BD45" i="5" s="1"/>
  <c r="BC46" i="5"/>
  <c r="BD46" i="5" s="1"/>
  <c r="AW53" i="5"/>
  <c r="AX53" i="5" s="1"/>
  <c r="AW9" i="5"/>
  <c r="AX9" i="5" s="1"/>
  <c r="BC15" i="5"/>
  <c r="BD15" i="5" s="1"/>
  <c r="BC41" i="5"/>
  <c r="BD41" i="5" s="1"/>
  <c r="AW22" i="5"/>
  <c r="AX22" i="5" s="1"/>
  <c r="Y55" i="5"/>
  <c r="AW28" i="5"/>
  <c r="AX28" i="5" s="1"/>
  <c r="AW49" i="5"/>
  <c r="AX49" i="5" s="1"/>
  <c r="AW95" i="5"/>
  <c r="AX95" i="5" s="1"/>
  <c r="AW19" i="5"/>
  <c r="AX19" i="5" s="1"/>
  <c r="AW47" i="5"/>
  <c r="AX47" i="5" s="1"/>
  <c r="AW55" i="5"/>
  <c r="AX55" i="5" s="1"/>
  <c r="Y64" i="5"/>
  <c r="AW31" i="5"/>
  <c r="AX31" i="5" s="1"/>
  <c r="AW26" i="5"/>
  <c r="AX26" i="5" s="1"/>
  <c r="AW79" i="5"/>
  <c r="AX79" i="5" s="1"/>
  <c r="AW89" i="5"/>
  <c r="AX89" i="5" s="1"/>
  <c r="AW41" i="5"/>
  <c r="AX41" i="5" s="1"/>
  <c r="AW60" i="5"/>
  <c r="AX60" i="5" s="1"/>
  <c r="AW48" i="5"/>
  <c r="AX48" i="5" s="1"/>
  <c r="F25" i="5"/>
  <c r="H25" i="5" s="1"/>
  <c r="F24" i="5"/>
  <c r="F32" i="5"/>
  <c r="H32" i="5" s="1"/>
  <c r="AW14" i="5"/>
  <c r="AX14" i="5" s="1"/>
  <c r="AW98" i="5"/>
  <c r="AX98" i="5" s="1"/>
  <c r="AW66" i="5"/>
  <c r="AX66" i="5" s="1"/>
  <c r="AW45" i="5"/>
  <c r="AX45" i="5" s="1"/>
  <c r="AW39" i="5"/>
  <c r="AX39" i="5" s="1"/>
  <c r="AW38" i="5"/>
  <c r="AX38" i="5" s="1"/>
  <c r="AW57" i="5"/>
  <c r="AX57" i="5" s="1"/>
  <c r="H19" i="5"/>
  <c r="AR6" i="5" s="1"/>
  <c r="AW16" i="5"/>
  <c r="AX16" i="5" s="1"/>
  <c r="AW74" i="5"/>
  <c r="AX74" i="5" s="1"/>
  <c r="AW13" i="5"/>
  <c r="AX13" i="5" s="1"/>
  <c r="AW21" i="5"/>
  <c r="AX21" i="5" s="1"/>
  <c r="AW73" i="5"/>
  <c r="AX73" i="5" s="1"/>
  <c r="AW7" i="5"/>
  <c r="AX7" i="5" s="1"/>
  <c r="AW82" i="5"/>
  <c r="AX82" i="5" s="1"/>
  <c r="Y53" i="5"/>
  <c r="BC53" i="5"/>
  <c r="BD53" i="5" s="1"/>
  <c r="AW65" i="5"/>
  <c r="AX65" i="5" s="1"/>
  <c r="Y42" i="5"/>
  <c r="BC42" i="5"/>
  <c r="BD42" i="5" s="1"/>
  <c r="AW18" i="5"/>
  <c r="AX18" i="5" s="1"/>
  <c r="AW64" i="5"/>
  <c r="AX64" i="5" s="1"/>
  <c r="AW8" i="5"/>
  <c r="AX8" i="5" s="1"/>
  <c r="Y7" i="5"/>
  <c r="AN1608" i="8"/>
  <c r="AF1608" i="8"/>
  <c r="X1608" i="8"/>
  <c r="P1608" i="8"/>
  <c r="AM1608" i="8"/>
  <c r="AE1608" i="8"/>
  <c r="W1608" i="8"/>
  <c r="O1608" i="8"/>
  <c r="AQ1608" i="8"/>
  <c r="AG1608" i="8"/>
  <c r="U1608" i="8"/>
  <c r="K1608" i="8"/>
  <c r="AO1608" i="8"/>
  <c r="AB1608" i="8"/>
  <c r="Q1608" i="8"/>
  <c r="AK1608" i="8"/>
  <c r="Z1608" i="8"/>
  <c r="M1608" i="8"/>
  <c r="AL1608" i="8"/>
  <c r="V1608" i="8"/>
  <c r="AC1608" i="8"/>
  <c r="L1608" i="8"/>
  <c r="AP1608" i="8"/>
  <c r="S1608" i="8"/>
  <c r="AJ1608" i="8"/>
  <c r="AJ1627" i="8" s="1"/>
  <c r="R1608" i="8"/>
  <c r="AI1608" i="8"/>
  <c r="N1608" i="8"/>
  <c r="AH1608" i="8"/>
  <c r="J1608" i="8"/>
  <c r="Y1608" i="8"/>
  <c r="T1608" i="8"/>
  <c r="I1608" i="8"/>
  <c r="AD1608" i="8"/>
  <c r="AR1608" i="8"/>
  <c r="AA1608" i="8"/>
  <c r="AO1421" i="8"/>
  <c r="AG1421" i="8"/>
  <c r="Y1421" i="8"/>
  <c r="Q1421" i="8"/>
  <c r="I1421" i="8"/>
  <c r="AK1420" i="8"/>
  <c r="AC1420" i="8"/>
  <c r="U1420" i="8"/>
  <c r="M1420" i="8"/>
  <c r="AO1419" i="8"/>
  <c r="AG1419" i="8"/>
  <c r="Y1419" i="8"/>
  <c r="Q1419" i="8"/>
  <c r="I1419" i="8"/>
  <c r="AK1418" i="8"/>
  <c r="AC1418" i="8"/>
  <c r="U1418" i="8"/>
  <c r="M1418" i="8"/>
  <c r="AO1417" i="8"/>
  <c r="AG1417" i="8"/>
  <c r="Y1417" i="8"/>
  <c r="Q1417" i="8"/>
  <c r="I1417" i="8"/>
  <c r="AK1416" i="8"/>
  <c r="AC1416" i="8"/>
  <c r="U1416" i="8"/>
  <c r="M1416" i="8"/>
  <c r="AO1415" i="8"/>
  <c r="AG1415" i="8"/>
  <c r="Y1415" i="8"/>
  <c r="Q1415" i="8"/>
  <c r="I1415" i="8"/>
  <c r="AK1414" i="8"/>
  <c r="AC1414" i="8"/>
  <c r="U1414" i="8"/>
  <c r="M1414" i="8"/>
  <c r="AO1413" i="8"/>
  <c r="AG1413" i="8"/>
  <c r="Y1413" i="8"/>
  <c r="Q1413" i="8"/>
  <c r="I1413" i="8"/>
  <c r="AL1412" i="8"/>
  <c r="AD1412" i="8"/>
  <c r="V1412" i="8"/>
  <c r="N1412" i="8"/>
  <c r="AQ1411" i="8"/>
  <c r="AI1411" i="8"/>
  <c r="AA1411" i="8"/>
  <c r="S1411" i="8"/>
  <c r="K1411" i="8"/>
  <c r="AN1410" i="8"/>
  <c r="AF1410" i="8"/>
  <c r="X1410" i="8"/>
  <c r="P1410" i="8"/>
  <c r="AK1409" i="8"/>
  <c r="AC1409" i="8"/>
  <c r="U1409" i="8"/>
  <c r="M1409" i="8"/>
  <c r="AP1408" i="8"/>
  <c r="AH1408" i="8"/>
  <c r="Z1408" i="8"/>
  <c r="R1408" i="8"/>
  <c r="J1408" i="8"/>
  <c r="AM1407" i="8"/>
  <c r="AE1407" i="8"/>
  <c r="W1407" i="8"/>
  <c r="O1407" i="8"/>
  <c r="AR1406" i="8"/>
  <c r="AJ1406" i="8"/>
  <c r="AB1406" i="8"/>
  <c r="T1406" i="8"/>
  <c r="L1406" i="8"/>
  <c r="AO1405" i="8"/>
  <c r="AG1405" i="8"/>
  <c r="Y1405" i="8"/>
  <c r="Q1405" i="8"/>
  <c r="I1405" i="8"/>
  <c r="AL1404" i="8"/>
  <c r="AD1404" i="8"/>
  <c r="V1404" i="8"/>
  <c r="N1404" i="8"/>
  <c r="AR1403" i="8"/>
  <c r="AJ1403" i="8"/>
  <c r="AB1403" i="8"/>
  <c r="T1403" i="8"/>
  <c r="L1403" i="8"/>
  <c r="AN1421" i="8"/>
  <c r="AF1421" i="8"/>
  <c r="X1421" i="8"/>
  <c r="P1421" i="8"/>
  <c r="AR1420" i="8"/>
  <c r="AJ1420" i="8"/>
  <c r="AB1420" i="8"/>
  <c r="T1420" i="8"/>
  <c r="L1420" i="8"/>
  <c r="AN1419" i="8"/>
  <c r="AF1419" i="8"/>
  <c r="X1419" i="8"/>
  <c r="P1419" i="8"/>
  <c r="AR1418" i="8"/>
  <c r="AJ1418" i="8"/>
  <c r="AB1418" i="8"/>
  <c r="T1418" i="8"/>
  <c r="L1418" i="8"/>
  <c r="AN1417" i="8"/>
  <c r="AF1417" i="8"/>
  <c r="X1417" i="8"/>
  <c r="P1417" i="8"/>
  <c r="AR1416" i="8"/>
  <c r="AJ1416" i="8"/>
  <c r="AB1416" i="8"/>
  <c r="T1416" i="8"/>
  <c r="L1416" i="8"/>
  <c r="AN1415" i="8"/>
  <c r="AF1415" i="8"/>
  <c r="X1415" i="8"/>
  <c r="P1415" i="8"/>
  <c r="AR1414" i="8"/>
  <c r="AJ1414" i="8"/>
  <c r="AB1414" i="8"/>
  <c r="T1414" i="8"/>
  <c r="L1414" i="8"/>
  <c r="AN1413" i="8"/>
  <c r="AF1413" i="8"/>
  <c r="X1413" i="8"/>
  <c r="P1413" i="8"/>
  <c r="AK1412" i="8"/>
  <c r="AC1412" i="8"/>
  <c r="U1412" i="8"/>
  <c r="M1412" i="8"/>
  <c r="AP1411" i="8"/>
  <c r="AH1411" i="8"/>
  <c r="Z1411" i="8"/>
  <c r="R1411" i="8"/>
  <c r="J1411" i="8"/>
  <c r="AM1410" i="8"/>
  <c r="AE1410" i="8"/>
  <c r="W1410" i="8"/>
  <c r="O1410" i="8"/>
  <c r="AR1409" i="8"/>
  <c r="AJ1409" i="8"/>
  <c r="AB1409" i="8"/>
  <c r="T1409" i="8"/>
  <c r="L1409" i="8"/>
  <c r="AO1408" i="8"/>
  <c r="AG1408" i="8"/>
  <c r="Y1408" i="8"/>
  <c r="Q1408" i="8"/>
  <c r="I1408" i="8"/>
  <c r="AL1407" i="8"/>
  <c r="AD1407" i="8"/>
  <c r="V1407" i="8"/>
  <c r="N1407" i="8"/>
  <c r="AQ1406" i="8"/>
  <c r="AI1406" i="8"/>
  <c r="AA1406" i="8"/>
  <c r="S1406" i="8"/>
  <c r="K1406" i="8"/>
  <c r="AN1405" i="8"/>
  <c r="AF1405" i="8"/>
  <c r="X1405" i="8"/>
  <c r="P1405" i="8"/>
  <c r="AK1404" i="8"/>
  <c r="AC1404" i="8"/>
  <c r="U1404" i="8"/>
  <c r="M1404" i="8"/>
  <c r="AQ1403" i="8"/>
  <c r="AI1403" i="8"/>
  <c r="AA1403" i="8"/>
  <c r="S1403" i="8"/>
  <c r="K1403" i="8"/>
  <c r="AM1421" i="8"/>
  <c r="AC1421" i="8"/>
  <c r="S1421" i="8"/>
  <c r="AQ1420" i="8"/>
  <c r="AG1420" i="8"/>
  <c r="W1420" i="8"/>
  <c r="K1420" i="8"/>
  <c r="AK1419" i="8"/>
  <c r="AA1419" i="8"/>
  <c r="O1419" i="8"/>
  <c r="AO1418" i="8"/>
  <c r="AE1418" i="8"/>
  <c r="S1418" i="8"/>
  <c r="I1418" i="8"/>
  <c r="AI1417" i="8"/>
  <c r="W1417" i="8"/>
  <c r="M1417" i="8"/>
  <c r="AM1416" i="8"/>
  <c r="AA1416" i="8"/>
  <c r="Q1416" i="8"/>
  <c r="AQ1415" i="8"/>
  <c r="AE1415" i="8"/>
  <c r="U1415" i="8"/>
  <c r="K1415" i="8"/>
  <c r="AI1414" i="8"/>
  <c r="Y1414" i="8"/>
  <c r="O1414" i="8"/>
  <c r="AM1413" i="8"/>
  <c r="AC1413" i="8"/>
  <c r="S1413" i="8"/>
  <c r="AR1412" i="8"/>
  <c r="AH1412" i="8"/>
  <c r="X1412" i="8"/>
  <c r="L1412" i="8"/>
  <c r="AM1411" i="8"/>
  <c r="AC1411" i="8"/>
  <c r="Q1411" i="8"/>
  <c r="AR1410" i="8"/>
  <c r="AH1410" i="8"/>
  <c r="V1410" i="8"/>
  <c r="L1410" i="8"/>
  <c r="AM1409" i="8"/>
  <c r="AA1409" i="8"/>
  <c r="Q1409" i="8"/>
  <c r="AR1408" i="8"/>
  <c r="AF1408" i="8"/>
  <c r="V1408" i="8"/>
  <c r="L1408" i="8"/>
  <c r="AK1407" i="8"/>
  <c r="AA1407" i="8"/>
  <c r="Q1407" i="8"/>
  <c r="AP1406" i="8"/>
  <c r="AF1406" i="8"/>
  <c r="V1406" i="8"/>
  <c r="J1406" i="8"/>
  <c r="AK1405" i="8"/>
  <c r="AA1405" i="8"/>
  <c r="O1405" i="8"/>
  <c r="AP1404" i="8"/>
  <c r="AF1404" i="8"/>
  <c r="T1404" i="8"/>
  <c r="J1404" i="8"/>
  <c r="AL1403" i="8"/>
  <c r="Z1403" i="8"/>
  <c r="P1403" i="8"/>
  <c r="AL1421" i="8"/>
  <c r="AB1421" i="8"/>
  <c r="R1421" i="8"/>
  <c r="AP1420" i="8"/>
  <c r="AF1420" i="8"/>
  <c r="V1420" i="8"/>
  <c r="J1420" i="8"/>
  <c r="AJ1419" i="8"/>
  <c r="Z1419" i="8"/>
  <c r="N1419" i="8"/>
  <c r="AN1418" i="8"/>
  <c r="AD1418" i="8"/>
  <c r="R1418" i="8"/>
  <c r="AR1417" i="8"/>
  <c r="AH1417" i="8"/>
  <c r="V1417" i="8"/>
  <c r="L1417" i="8"/>
  <c r="AL1416" i="8"/>
  <c r="Z1416" i="8"/>
  <c r="P1416" i="8"/>
  <c r="AP1415" i="8"/>
  <c r="AD1415" i="8"/>
  <c r="T1415" i="8"/>
  <c r="J1415" i="8"/>
  <c r="AH1414" i="8"/>
  <c r="X1414" i="8"/>
  <c r="N1414" i="8"/>
  <c r="AL1413" i="8"/>
  <c r="AB1413" i="8"/>
  <c r="R1413" i="8"/>
  <c r="AQ1412" i="8"/>
  <c r="AG1412" i="8"/>
  <c r="W1412" i="8"/>
  <c r="K1412" i="8"/>
  <c r="AL1411" i="8"/>
  <c r="AB1411" i="8"/>
  <c r="P1411" i="8"/>
  <c r="AQ1410" i="8"/>
  <c r="AG1410" i="8"/>
  <c r="U1410" i="8"/>
  <c r="K1410" i="8"/>
  <c r="AL1409" i="8"/>
  <c r="Z1409" i="8"/>
  <c r="P1409" i="8"/>
  <c r="AQ1408" i="8"/>
  <c r="AE1408" i="8"/>
  <c r="U1408" i="8"/>
  <c r="K1408" i="8"/>
  <c r="AJ1407" i="8"/>
  <c r="Z1407" i="8"/>
  <c r="P1407" i="8"/>
  <c r="AO1406" i="8"/>
  <c r="AE1406" i="8"/>
  <c r="U1406" i="8"/>
  <c r="I1406" i="8"/>
  <c r="AJ1405" i="8"/>
  <c r="Z1405" i="8"/>
  <c r="N1405" i="8"/>
  <c r="AO1404" i="8"/>
  <c r="AE1404" i="8"/>
  <c r="S1404" i="8"/>
  <c r="I1404" i="8"/>
  <c r="AK1403" i="8"/>
  <c r="Y1403" i="8"/>
  <c r="O1403" i="8"/>
  <c r="AK1421" i="8"/>
  <c r="AA1421" i="8"/>
  <c r="O1421" i="8"/>
  <c r="AO1420" i="8"/>
  <c r="AE1420" i="8"/>
  <c r="S1420" i="8"/>
  <c r="I1420" i="8"/>
  <c r="AI1419" i="8"/>
  <c r="W1419" i="8"/>
  <c r="M1419" i="8"/>
  <c r="AM1418" i="8"/>
  <c r="AA1418" i="8"/>
  <c r="Q1418" i="8"/>
  <c r="AQ1417" i="8"/>
  <c r="AE1417" i="8"/>
  <c r="U1417" i="8"/>
  <c r="K1417" i="8"/>
  <c r="AI1416" i="8"/>
  <c r="Y1416" i="8"/>
  <c r="O1416" i="8"/>
  <c r="AM1415" i="8"/>
  <c r="AC1415" i="8"/>
  <c r="S1415" i="8"/>
  <c r="AQ1414" i="8"/>
  <c r="AG1414" i="8"/>
  <c r="W1414" i="8"/>
  <c r="K1414" i="8"/>
  <c r="AK1413" i="8"/>
  <c r="AA1413" i="8"/>
  <c r="O1413" i="8"/>
  <c r="AP1412" i="8"/>
  <c r="AF1412" i="8"/>
  <c r="T1412" i="8"/>
  <c r="J1412" i="8"/>
  <c r="AK1411" i="8"/>
  <c r="Y1411" i="8"/>
  <c r="O1411" i="8"/>
  <c r="AP1410" i="8"/>
  <c r="AD1410" i="8"/>
  <c r="T1410" i="8"/>
  <c r="J1410" i="8"/>
  <c r="AI1409" i="8"/>
  <c r="Y1409" i="8"/>
  <c r="O1409" i="8"/>
  <c r="AN1408" i="8"/>
  <c r="AD1408" i="8"/>
  <c r="T1408" i="8"/>
  <c r="AI1407" i="8"/>
  <c r="Y1407" i="8"/>
  <c r="M1407" i="8"/>
  <c r="AN1406" i="8"/>
  <c r="AD1406" i="8"/>
  <c r="R1406" i="8"/>
  <c r="AI1405" i="8"/>
  <c r="W1405" i="8"/>
  <c r="M1405" i="8"/>
  <c r="AN1404" i="8"/>
  <c r="AB1404" i="8"/>
  <c r="R1404" i="8"/>
  <c r="AH1403" i="8"/>
  <c r="X1403" i="8"/>
  <c r="N1403" i="8"/>
  <c r="AJ1421" i="8"/>
  <c r="Z1421" i="8"/>
  <c r="N1421" i="8"/>
  <c r="AN1420" i="8"/>
  <c r="AD1420" i="8"/>
  <c r="R1420" i="8"/>
  <c r="AR1419" i="8"/>
  <c r="AH1419" i="8"/>
  <c r="V1419" i="8"/>
  <c r="L1419" i="8"/>
  <c r="AL1418" i="8"/>
  <c r="Z1418" i="8"/>
  <c r="P1418" i="8"/>
  <c r="AP1417" i="8"/>
  <c r="AD1417" i="8"/>
  <c r="T1417" i="8"/>
  <c r="J1417" i="8"/>
  <c r="AH1416" i="8"/>
  <c r="X1416" i="8"/>
  <c r="N1416" i="8"/>
  <c r="AL1415" i="8"/>
  <c r="AB1415" i="8"/>
  <c r="R1415" i="8"/>
  <c r="AP1414" i="8"/>
  <c r="AF1414" i="8"/>
  <c r="V1414" i="8"/>
  <c r="J1414" i="8"/>
  <c r="AJ1413" i="8"/>
  <c r="Z1413" i="8"/>
  <c r="N1413" i="8"/>
  <c r="AO1412" i="8"/>
  <c r="AE1412" i="8"/>
  <c r="S1412" i="8"/>
  <c r="I1412" i="8"/>
  <c r="AJ1411" i="8"/>
  <c r="X1411" i="8"/>
  <c r="N1411" i="8"/>
  <c r="AO1410" i="8"/>
  <c r="AC1410" i="8"/>
  <c r="S1410" i="8"/>
  <c r="I1410" i="8"/>
  <c r="AH1409" i="8"/>
  <c r="X1409" i="8"/>
  <c r="N1409" i="8"/>
  <c r="AM1408" i="8"/>
  <c r="AC1408" i="8"/>
  <c r="S1408" i="8"/>
  <c r="AR1407" i="8"/>
  <c r="AH1407" i="8"/>
  <c r="X1407" i="8"/>
  <c r="L1407" i="8"/>
  <c r="AM1406" i="8"/>
  <c r="AC1406" i="8"/>
  <c r="Q1406" i="8"/>
  <c r="AR1405" i="8"/>
  <c r="AH1405" i="8"/>
  <c r="V1405" i="8"/>
  <c r="L1405" i="8"/>
  <c r="AM1404" i="8"/>
  <c r="AA1404" i="8"/>
  <c r="Q1404" i="8"/>
  <c r="AG1403" i="8"/>
  <c r="W1403" i="8"/>
  <c r="M1403" i="8"/>
  <c r="AQ1421" i="8"/>
  <c r="U1421" i="8"/>
  <c r="AI1420" i="8"/>
  <c r="O1420" i="8"/>
  <c r="AC1419" i="8"/>
  <c r="AQ1418" i="8"/>
  <c r="W1418" i="8"/>
  <c r="AK1417" i="8"/>
  <c r="O1417" i="8"/>
  <c r="AE1416" i="8"/>
  <c r="I1416" i="8"/>
  <c r="W1415" i="8"/>
  <c r="AM1414" i="8"/>
  <c r="Q1414" i="8"/>
  <c r="AE1413" i="8"/>
  <c r="K1413" i="8"/>
  <c r="Z1412" i="8"/>
  <c r="AO1411" i="8"/>
  <c r="U1411" i="8"/>
  <c r="AJ1410" i="8"/>
  <c r="N1410" i="8"/>
  <c r="AE1409" i="8"/>
  <c r="I1409" i="8"/>
  <c r="X1408" i="8"/>
  <c r="AP1407" i="8"/>
  <c r="T1407" i="8"/>
  <c r="AK1406" i="8"/>
  <c r="O1406" i="8"/>
  <c r="AE1405" i="8"/>
  <c r="K1405" i="8"/>
  <c r="Z1404" i="8"/>
  <c r="AD1403" i="8"/>
  <c r="AP1421" i="8"/>
  <c r="T1421" i="8"/>
  <c r="AH1420" i="8"/>
  <c r="N1420" i="8"/>
  <c r="AB1419" i="8"/>
  <c r="AP1418" i="8"/>
  <c r="V1418" i="8"/>
  <c r="AJ1417" i="8"/>
  <c r="N1417" i="8"/>
  <c r="AD1416" i="8"/>
  <c r="AR1415" i="8"/>
  <c r="V1415" i="8"/>
  <c r="AL1414" i="8"/>
  <c r="P1414" i="8"/>
  <c r="AD1413" i="8"/>
  <c r="J1413" i="8"/>
  <c r="Y1412" i="8"/>
  <c r="AN1411" i="8"/>
  <c r="T1411" i="8"/>
  <c r="AI1410" i="8"/>
  <c r="M1410" i="8"/>
  <c r="AD1409" i="8"/>
  <c r="W1408" i="8"/>
  <c r="AO1407" i="8"/>
  <c r="S1407" i="8"/>
  <c r="AH1406" i="8"/>
  <c r="N1406" i="8"/>
  <c r="AD1405" i="8"/>
  <c r="J1405" i="8"/>
  <c r="Y1404" i="8"/>
  <c r="AC1403" i="8"/>
  <c r="AI1421" i="8"/>
  <c r="M1421" i="8"/>
  <c r="AA1420" i="8"/>
  <c r="AQ1419" i="8"/>
  <c r="U1419" i="8"/>
  <c r="AI1418" i="8"/>
  <c r="O1418" i="8"/>
  <c r="AC1417" i="8"/>
  <c r="AQ1416" i="8"/>
  <c r="W1416" i="8"/>
  <c r="AK1415" i="8"/>
  <c r="O1415" i="8"/>
  <c r="AE1414" i="8"/>
  <c r="I1414" i="8"/>
  <c r="W1413" i="8"/>
  <c r="AN1412" i="8"/>
  <c r="R1412" i="8"/>
  <c r="AG1411" i="8"/>
  <c r="M1411" i="8"/>
  <c r="AB1410" i="8"/>
  <c r="AQ1409" i="8"/>
  <c r="W1409" i="8"/>
  <c r="AL1408" i="8"/>
  <c r="P1408" i="8"/>
  <c r="AN1407" i="8"/>
  <c r="R1407" i="8"/>
  <c r="AG1406" i="8"/>
  <c r="M1406" i="8"/>
  <c r="AC1405" i="8"/>
  <c r="AR1404" i="8"/>
  <c r="X1404" i="8"/>
  <c r="AP1403" i="8"/>
  <c r="V1403" i="8"/>
  <c r="AH1421" i="8"/>
  <c r="L1421" i="8"/>
  <c r="Z1420" i="8"/>
  <c r="AP1419" i="8"/>
  <c r="T1419" i="8"/>
  <c r="AH1418" i="8"/>
  <c r="N1418" i="8"/>
  <c r="AB1417" i="8"/>
  <c r="AP1416" i="8"/>
  <c r="V1416" i="8"/>
  <c r="AJ1415" i="8"/>
  <c r="N1415" i="8"/>
  <c r="AD1414" i="8"/>
  <c r="AR1413" i="8"/>
  <c r="V1413" i="8"/>
  <c r="AM1412" i="8"/>
  <c r="Q1412" i="8"/>
  <c r="AF1411" i="8"/>
  <c r="L1411" i="8"/>
  <c r="AA1410" i="8"/>
  <c r="AP1409" i="8"/>
  <c r="V1409" i="8"/>
  <c r="AK1408" i="8"/>
  <c r="O1408" i="8"/>
  <c r="AG1407" i="8"/>
  <c r="K1407" i="8"/>
  <c r="Z1406" i="8"/>
  <c r="AB1405" i="8"/>
  <c r="AQ1404" i="8"/>
  <c r="W1404" i="8"/>
  <c r="AO1403" i="8"/>
  <c r="U1403" i="8"/>
  <c r="AD1421" i="8"/>
  <c r="J1421" i="8"/>
  <c r="X1420" i="8"/>
  <c r="AL1419" i="8"/>
  <c r="R1419" i="8"/>
  <c r="AF1418" i="8"/>
  <c r="J1418" i="8"/>
  <c r="Z1417" i="8"/>
  <c r="AN1416" i="8"/>
  <c r="R1416" i="8"/>
  <c r="AH1415" i="8"/>
  <c r="L1415" i="8"/>
  <c r="Z1414" i="8"/>
  <c r="AP1413" i="8"/>
  <c r="T1413" i="8"/>
  <c r="AI1412" i="8"/>
  <c r="O1412" i="8"/>
  <c r="AD1411" i="8"/>
  <c r="Y1410" i="8"/>
  <c r="AM1420" i="8"/>
  <c r="S1419" i="8"/>
  <c r="AL1417" i="8"/>
  <c r="K1416" i="8"/>
  <c r="AA1414" i="8"/>
  <c r="L1413" i="8"/>
  <c r="W1411" i="8"/>
  <c r="AO1409" i="8"/>
  <c r="AQ1407" i="8"/>
  <c r="AL1406" i="8"/>
  <c r="AM1405" i="8"/>
  <c r="AH1404" i="8"/>
  <c r="AN1403" i="8"/>
  <c r="AL1420" i="8"/>
  <c r="K1419" i="8"/>
  <c r="AA1417" i="8"/>
  <c r="J1416" i="8"/>
  <c r="S1414" i="8"/>
  <c r="AJ1412" i="8"/>
  <c r="V1411" i="8"/>
  <c r="AN1409" i="8"/>
  <c r="AJ1408" i="8"/>
  <c r="AF1407" i="8"/>
  <c r="Y1406" i="8"/>
  <c r="AL1405" i="8"/>
  <c r="AG1404" i="8"/>
  <c r="AM1403" i="8"/>
  <c r="Y1420" i="8"/>
  <c r="J1419" i="8"/>
  <c r="S1417" i="8"/>
  <c r="AI1415" i="8"/>
  <c r="R1414" i="8"/>
  <c r="AE1421" i="8"/>
  <c r="P1420" i="8"/>
  <c r="Y1418" i="8"/>
  <c r="AO1416" i="8"/>
  <c r="Z1415" i="8"/>
  <c r="AI1413" i="8"/>
  <c r="P1412" i="8"/>
  <c r="AK1410" i="8"/>
  <c r="S1409" i="8"/>
  <c r="AA1408" i="8"/>
  <c r="U1407" i="8"/>
  <c r="P1406" i="8"/>
  <c r="S1405" i="8"/>
  <c r="L1404" i="8"/>
  <c r="R1403" i="8"/>
  <c r="AR1421" i="8"/>
  <c r="AG1418" i="8"/>
  <c r="AA1415" i="8"/>
  <c r="AB1412" i="8"/>
  <c r="R1410" i="8"/>
  <c r="AI1408" i="8"/>
  <c r="I1407" i="8"/>
  <c r="T1405" i="8"/>
  <c r="W1421" i="8"/>
  <c r="X1418" i="8"/>
  <c r="M1415" i="8"/>
  <c r="AA1412" i="8"/>
  <c r="Q1410" i="8"/>
  <c r="AB1408" i="8"/>
  <c r="R1405" i="8"/>
  <c r="AF1403" i="8"/>
  <c r="V1421" i="8"/>
  <c r="K1418" i="8"/>
  <c r="AO1414" i="8"/>
  <c r="AG1409" i="8"/>
  <c r="N1408" i="8"/>
  <c r="X1406" i="8"/>
  <c r="AJ1404" i="8"/>
  <c r="AE1403" i="8"/>
  <c r="K1421" i="8"/>
  <c r="AM1419" i="8"/>
  <c r="AG1416" i="8"/>
  <c r="AH1413" i="8"/>
  <c r="I1411" i="8"/>
  <c r="K1409" i="8"/>
  <c r="AC1407" i="8"/>
  <c r="AQ1405" i="8"/>
  <c r="O1404" i="8"/>
  <c r="I1403" i="8"/>
  <c r="AE1419" i="8"/>
  <c r="AF1416" i="8"/>
  <c r="U1413" i="8"/>
  <c r="AL1410" i="8"/>
  <c r="J1409" i="8"/>
  <c r="AB1407" i="8"/>
  <c r="AP1405" i="8"/>
  <c r="K1404" i="8"/>
  <c r="AD1419" i="8"/>
  <c r="AR1411" i="8"/>
  <c r="J1407" i="8"/>
  <c r="AM1417" i="8"/>
  <c r="AE1411" i="8"/>
  <c r="Q1403" i="8"/>
  <c r="R1417" i="8"/>
  <c r="Z1410" i="8"/>
  <c r="W1406" i="8"/>
  <c r="J1403" i="8"/>
  <c r="S1416" i="8"/>
  <c r="AF1409" i="8"/>
  <c r="AQ1413" i="8"/>
  <c r="AI1404" i="8"/>
  <c r="M1413" i="8"/>
  <c r="U1405" i="8"/>
  <c r="P1404" i="8"/>
  <c r="R1409" i="8"/>
  <c r="Q1420" i="8"/>
  <c r="AN1414" i="8"/>
  <c r="M1408" i="8"/>
  <c r="AK271" i="8"/>
  <c r="AC271" i="8"/>
  <c r="U271" i="8"/>
  <c r="M271" i="8"/>
  <c r="AO270" i="8"/>
  <c r="AG270" i="8"/>
  <c r="Y270" i="8"/>
  <c r="Q270" i="8"/>
  <c r="I270" i="8"/>
  <c r="AK269" i="8"/>
  <c r="AC269" i="8"/>
  <c r="U269" i="8"/>
  <c r="M269" i="8"/>
  <c r="AO268" i="8"/>
  <c r="AG268" i="8"/>
  <c r="Y268" i="8"/>
  <c r="Q268" i="8"/>
  <c r="I268" i="8"/>
  <c r="AK267" i="8"/>
  <c r="AC267" i="8"/>
  <c r="U267" i="8"/>
  <c r="M267" i="8"/>
  <c r="AO266" i="8"/>
  <c r="AG266" i="8"/>
  <c r="Y266" i="8"/>
  <c r="Q266" i="8"/>
  <c r="I266" i="8"/>
  <c r="AK265" i="8"/>
  <c r="AC265" i="8"/>
  <c r="U265" i="8"/>
  <c r="M265" i="8"/>
  <c r="AO264" i="8"/>
  <c r="AG264" i="8"/>
  <c r="Y264" i="8"/>
  <c r="Q264" i="8"/>
  <c r="I264" i="8"/>
  <c r="AK263" i="8"/>
  <c r="AC263" i="8"/>
  <c r="U263" i="8"/>
  <c r="M263" i="8"/>
  <c r="AP262" i="8"/>
  <c r="AH262" i="8"/>
  <c r="Z262" i="8"/>
  <c r="R262" i="8"/>
  <c r="J262" i="8"/>
  <c r="AM261" i="8"/>
  <c r="AE261" i="8"/>
  <c r="W261" i="8"/>
  <c r="O261" i="8"/>
  <c r="AR260" i="8"/>
  <c r="AJ260" i="8"/>
  <c r="AB260" i="8"/>
  <c r="T260" i="8"/>
  <c r="L260" i="8"/>
  <c r="AO259" i="8"/>
  <c r="AG259" i="8"/>
  <c r="Y259" i="8"/>
  <c r="Q259" i="8"/>
  <c r="I259" i="8"/>
  <c r="AL258" i="8"/>
  <c r="AD258" i="8"/>
  <c r="V258" i="8"/>
  <c r="N258" i="8"/>
  <c r="AQ257" i="8"/>
  <c r="AI257" i="8"/>
  <c r="AA257" i="8"/>
  <c r="S257" i="8"/>
  <c r="K257" i="8"/>
  <c r="AN256" i="8"/>
  <c r="AF256" i="8"/>
  <c r="X256" i="8"/>
  <c r="P256" i="8"/>
  <c r="AK255" i="8"/>
  <c r="AC255" i="8"/>
  <c r="U255" i="8"/>
  <c r="M255" i="8"/>
  <c r="AP254" i="8"/>
  <c r="AH254" i="8"/>
  <c r="Z254" i="8"/>
  <c r="R254" i="8"/>
  <c r="J254" i="8"/>
  <c r="AN253" i="8"/>
  <c r="AF253" i="8"/>
  <c r="X253" i="8"/>
  <c r="P253" i="8"/>
  <c r="AR271" i="8"/>
  <c r="AJ271" i="8"/>
  <c r="AB271" i="8"/>
  <c r="T271" i="8"/>
  <c r="L271" i="8"/>
  <c r="AN270" i="8"/>
  <c r="AF270" i="8"/>
  <c r="X270" i="8"/>
  <c r="P270" i="8"/>
  <c r="AR269" i="8"/>
  <c r="AJ269" i="8"/>
  <c r="AB269" i="8"/>
  <c r="T269" i="8"/>
  <c r="L269" i="8"/>
  <c r="AN268" i="8"/>
  <c r="AF268" i="8"/>
  <c r="X268" i="8"/>
  <c r="P268" i="8"/>
  <c r="AR267" i="8"/>
  <c r="AJ267" i="8"/>
  <c r="AB267" i="8"/>
  <c r="T267" i="8"/>
  <c r="L267" i="8"/>
  <c r="AN266" i="8"/>
  <c r="AF266" i="8"/>
  <c r="X266" i="8"/>
  <c r="P266" i="8"/>
  <c r="AR265" i="8"/>
  <c r="AJ265" i="8"/>
  <c r="AB265" i="8"/>
  <c r="T265" i="8"/>
  <c r="L265" i="8"/>
  <c r="AN264" i="8"/>
  <c r="AF264" i="8"/>
  <c r="X264" i="8"/>
  <c r="P264" i="8"/>
  <c r="AR263" i="8"/>
  <c r="AJ263" i="8"/>
  <c r="AB263" i="8"/>
  <c r="T263" i="8"/>
  <c r="L263" i="8"/>
  <c r="AO262" i="8"/>
  <c r="AG262" i="8"/>
  <c r="Y262" i="8"/>
  <c r="Q262" i="8"/>
  <c r="I262" i="8"/>
  <c r="AL261" i="8"/>
  <c r="AD261" i="8"/>
  <c r="V261" i="8"/>
  <c r="N261" i="8"/>
  <c r="AQ260" i="8"/>
  <c r="AI260" i="8"/>
  <c r="AA260" i="8"/>
  <c r="S260" i="8"/>
  <c r="K260" i="8"/>
  <c r="AN259" i="8"/>
  <c r="AF259" i="8"/>
  <c r="X259" i="8"/>
  <c r="P259" i="8"/>
  <c r="AK258" i="8"/>
  <c r="AC258" i="8"/>
  <c r="U258" i="8"/>
  <c r="M258" i="8"/>
  <c r="AP257" i="8"/>
  <c r="AH257" i="8"/>
  <c r="Z257" i="8"/>
  <c r="R257" i="8"/>
  <c r="J257" i="8"/>
  <c r="AM256" i="8"/>
  <c r="AE256" i="8"/>
  <c r="W256" i="8"/>
  <c r="O256" i="8"/>
  <c r="AR255" i="8"/>
  <c r="AJ255" i="8"/>
  <c r="AB255" i="8"/>
  <c r="T255" i="8"/>
  <c r="L255" i="8"/>
  <c r="AO254" i="8"/>
  <c r="AG254" i="8"/>
  <c r="Y254" i="8"/>
  <c r="Q254" i="8"/>
  <c r="I254" i="8"/>
  <c r="AM253" i="8"/>
  <c r="AE253" i="8"/>
  <c r="W253" i="8"/>
  <c r="O253" i="8"/>
  <c r="AQ271" i="8"/>
  <c r="AI271" i="8"/>
  <c r="AA271" i="8"/>
  <c r="S271" i="8"/>
  <c r="K271" i="8"/>
  <c r="AM270" i="8"/>
  <c r="AE270" i="8"/>
  <c r="W270" i="8"/>
  <c r="O270" i="8"/>
  <c r="AQ269" i="8"/>
  <c r="AI269" i="8"/>
  <c r="AA269" i="8"/>
  <c r="S269" i="8"/>
  <c r="K269" i="8"/>
  <c r="AM268" i="8"/>
  <c r="AE268" i="8"/>
  <c r="W268" i="8"/>
  <c r="O268" i="8"/>
  <c r="AQ267" i="8"/>
  <c r="AI267" i="8"/>
  <c r="AA267" i="8"/>
  <c r="S267" i="8"/>
  <c r="K267" i="8"/>
  <c r="AM266" i="8"/>
  <c r="AE266" i="8"/>
  <c r="W266" i="8"/>
  <c r="O266" i="8"/>
  <c r="AQ265" i="8"/>
  <c r="AI265" i="8"/>
  <c r="AA265" i="8"/>
  <c r="S265" i="8"/>
  <c r="K265" i="8"/>
  <c r="AM264" i="8"/>
  <c r="AE264" i="8"/>
  <c r="W264" i="8"/>
  <c r="O264" i="8"/>
  <c r="AQ263" i="8"/>
  <c r="AI263" i="8"/>
  <c r="AA263" i="8"/>
  <c r="S263" i="8"/>
  <c r="K263" i="8"/>
  <c r="AN262" i="8"/>
  <c r="AF262" i="8"/>
  <c r="X262" i="8"/>
  <c r="P262" i="8"/>
  <c r="AK261" i="8"/>
  <c r="AC261" i="8"/>
  <c r="U261" i="8"/>
  <c r="M261" i="8"/>
  <c r="AP260" i="8"/>
  <c r="AH260" i="8"/>
  <c r="Z260" i="8"/>
  <c r="R260" i="8"/>
  <c r="J260" i="8"/>
  <c r="AM259" i="8"/>
  <c r="AE259" i="8"/>
  <c r="W259" i="8"/>
  <c r="O259" i="8"/>
  <c r="AR258" i="8"/>
  <c r="AJ258" i="8"/>
  <c r="AB258" i="8"/>
  <c r="T258" i="8"/>
  <c r="L258" i="8"/>
  <c r="AO257" i="8"/>
  <c r="AG257" i="8"/>
  <c r="Y257" i="8"/>
  <c r="Q257" i="8"/>
  <c r="I257" i="8"/>
  <c r="AL256" i="8"/>
  <c r="AD256" i="8"/>
  <c r="V256" i="8"/>
  <c r="N256" i="8"/>
  <c r="AQ255" i="8"/>
  <c r="AI255" i="8"/>
  <c r="AA255" i="8"/>
  <c r="S255" i="8"/>
  <c r="K255" i="8"/>
  <c r="AN254" i="8"/>
  <c r="AF254" i="8"/>
  <c r="X254" i="8"/>
  <c r="P254" i="8"/>
  <c r="AL253" i="8"/>
  <c r="AD253" i="8"/>
  <c r="V253" i="8"/>
  <c r="N253" i="8"/>
  <c r="AP271" i="8"/>
  <c r="AH271" i="8"/>
  <c r="Z271" i="8"/>
  <c r="R271" i="8"/>
  <c r="J271" i="8"/>
  <c r="AL270" i="8"/>
  <c r="AD270" i="8"/>
  <c r="V270" i="8"/>
  <c r="N270" i="8"/>
  <c r="AP269" i="8"/>
  <c r="AH269" i="8"/>
  <c r="Z269" i="8"/>
  <c r="R269" i="8"/>
  <c r="J269" i="8"/>
  <c r="AL268" i="8"/>
  <c r="AD268" i="8"/>
  <c r="V268" i="8"/>
  <c r="N268" i="8"/>
  <c r="AP267" i="8"/>
  <c r="AH267" i="8"/>
  <c r="Z267" i="8"/>
  <c r="R267" i="8"/>
  <c r="J267" i="8"/>
  <c r="AL266" i="8"/>
  <c r="AD266" i="8"/>
  <c r="V266" i="8"/>
  <c r="N266" i="8"/>
  <c r="AP265" i="8"/>
  <c r="AH265" i="8"/>
  <c r="Z265" i="8"/>
  <c r="R265" i="8"/>
  <c r="J265" i="8"/>
  <c r="AL264" i="8"/>
  <c r="AD264" i="8"/>
  <c r="V264" i="8"/>
  <c r="N264" i="8"/>
  <c r="AP263" i="8"/>
  <c r="AH263" i="8"/>
  <c r="Z263" i="8"/>
  <c r="R263" i="8"/>
  <c r="J263" i="8"/>
  <c r="AM262" i="8"/>
  <c r="AE262" i="8"/>
  <c r="W262" i="8"/>
  <c r="O262" i="8"/>
  <c r="AR261" i="8"/>
  <c r="AJ261" i="8"/>
  <c r="AB261" i="8"/>
  <c r="T261" i="8"/>
  <c r="L261" i="8"/>
  <c r="AO260" i="8"/>
  <c r="AG260" i="8"/>
  <c r="Y260" i="8"/>
  <c r="Q260" i="8"/>
  <c r="I260" i="8"/>
  <c r="AL259" i="8"/>
  <c r="AD259" i="8"/>
  <c r="V259" i="8"/>
  <c r="N259" i="8"/>
  <c r="AQ258" i="8"/>
  <c r="AI258" i="8"/>
  <c r="AA258" i="8"/>
  <c r="S258" i="8"/>
  <c r="K258" i="8"/>
  <c r="AN257" i="8"/>
  <c r="AF257" i="8"/>
  <c r="X257" i="8"/>
  <c r="P257" i="8"/>
  <c r="AK256" i="8"/>
  <c r="AC256" i="8"/>
  <c r="U256" i="8"/>
  <c r="M256" i="8"/>
  <c r="AP255" i="8"/>
  <c r="AH255" i="8"/>
  <c r="Z255" i="8"/>
  <c r="R255" i="8"/>
  <c r="J255" i="8"/>
  <c r="AM254" i="8"/>
  <c r="AE254" i="8"/>
  <c r="W254" i="8"/>
  <c r="O254" i="8"/>
  <c r="AK253" i="8"/>
  <c r="AC253" i="8"/>
  <c r="U253" i="8"/>
  <c r="M253" i="8"/>
  <c r="AD271" i="8"/>
  <c r="N271" i="8"/>
  <c r="AH270" i="8"/>
  <c r="R270" i="8"/>
  <c r="AL269" i="8"/>
  <c r="V269" i="8"/>
  <c r="AP268" i="8"/>
  <c r="Z268" i="8"/>
  <c r="J268" i="8"/>
  <c r="AD267" i="8"/>
  <c r="N267" i="8"/>
  <c r="AH266" i="8"/>
  <c r="R266" i="8"/>
  <c r="AL265" i="8"/>
  <c r="V265" i="8"/>
  <c r="AP264" i="8"/>
  <c r="Z264" i="8"/>
  <c r="J264" i="8"/>
  <c r="AD263" i="8"/>
  <c r="N263" i="8"/>
  <c r="AI262" i="8"/>
  <c r="S262" i="8"/>
  <c r="AO261" i="8"/>
  <c r="Y261" i="8"/>
  <c r="I261" i="8"/>
  <c r="AD260" i="8"/>
  <c r="N260" i="8"/>
  <c r="AI259" i="8"/>
  <c r="S259" i="8"/>
  <c r="AO258" i="8"/>
  <c r="Y258" i="8"/>
  <c r="I258" i="8"/>
  <c r="AD257" i="8"/>
  <c r="N257" i="8"/>
  <c r="AJ256" i="8"/>
  <c r="T256" i="8"/>
  <c r="AD255" i="8"/>
  <c r="N255" i="8"/>
  <c r="AI254" i="8"/>
  <c r="S254" i="8"/>
  <c r="AQ253" i="8"/>
  <c r="AA253" i="8"/>
  <c r="K253" i="8"/>
  <c r="AO271" i="8"/>
  <c r="Y271" i="8"/>
  <c r="I271" i="8"/>
  <c r="AC270" i="8"/>
  <c r="M270" i="8"/>
  <c r="AG269" i="8"/>
  <c r="Q269" i="8"/>
  <c r="AK268" i="8"/>
  <c r="U268" i="8"/>
  <c r="AO267" i="8"/>
  <c r="Y267" i="8"/>
  <c r="I267" i="8"/>
  <c r="AC266" i="8"/>
  <c r="M266" i="8"/>
  <c r="AG265" i="8"/>
  <c r="Q265" i="8"/>
  <c r="AK264" i="8"/>
  <c r="U264" i="8"/>
  <c r="AO263" i="8"/>
  <c r="Y263" i="8"/>
  <c r="I263" i="8"/>
  <c r="AD262" i="8"/>
  <c r="N262" i="8"/>
  <c r="AN261" i="8"/>
  <c r="X261" i="8"/>
  <c r="AC260" i="8"/>
  <c r="M260" i="8"/>
  <c r="AH259" i="8"/>
  <c r="R259" i="8"/>
  <c r="AN258" i="8"/>
  <c r="X258" i="8"/>
  <c r="AC257" i="8"/>
  <c r="M257" i="8"/>
  <c r="AI256" i="8"/>
  <c r="S256" i="8"/>
  <c r="AO255" i="8"/>
  <c r="Y255" i="8"/>
  <c r="I255" i="8"/>
  <c r="AD254" i="8"/>
  <c r="N254" i="8"/>
  <c r="AP253" i="8"/>
  <c r="Z253" i="8"/>
  <c r="J253" i="8"/>
  <c r="AL271" i="8"/>
  <c r="V271" i="8"/>
  <c r="AP270" i="8"/>
  <c r="Z270" i="8"/>
  <c r="J270" i="8"/>
  <c r="AD269" i="8"/>
  <c r="N269" i="8"/>
  <c r="AH268" i="8"/>
  <c r="R268" i="8"/>
  <c r="AL267" i="8"/>
  <c r="V267" i="8"/>
  <c r="AP266" i="8"/>
  <c r="Z266" i="8"/>
  <c r="J266" i="8"/>
  <c r="AD265" i="8"/>
  <c r="N265" i="8"/>
  <c r="AH264" i="8"/>
  <c r="R264" i="8"/>
  <c r="AL263" i="8"/>
  <c r="V263" i="8"/>
  <c r="AQ262" i="8"/>
  <c r="AA262" i="8"/>
  <c r="K262" i="8"/>
  <c r="AG261" i="8"/>
  <c r="Q261" i="8"/>
  <c r="AL260" i="8"/>
  <c r="V260" i="8"/>
  <c r="AQ259" i="8"/>
  <c r="AA259" i="8"/>
  <c r="K259" i="8"/>
  <c r="AG258" i="8"/>
  <c r="Q258" i="8"/>
  <c r="AL257" i="8"/>
  <c r="V257" i="8"/>
  <c r="AR256" i="8"/>
  <c r="AB256" i="8"/>
  <c r="L256" i="8"/>
  <c r="AL255" i="8"/>
  <c r="V255" i="8"/>
  <c r="AQ254" i="8"/>
  <c r="AA254" i="8"/>
  <c r="K254" i="8"/>
  <c r="AI253" i="8"/>
  <c r="S253" i="8"/>
  <c r="X271" i="8"/>
  <c r="AJ270" i="8"/>
  <c r="K270" i="8"/>
  <c r="W269" i="8"/>
  <c r="AC268" i="8"/>
  <c r="AN267" i="8"/>
  <c r="P267" i="8"/>
  <c r="AA266" i="8"/>
  <c r="AM265" i="8"/>
  <c r="I265" i="8"/>
  <c r="T264" i="8"/>
  <c r="AF263" i="8"/>
  <c r="AR262" i="8"/>
  <c r="T262" i="8"/>
  <c r="AF261" i="8"/>
  <c r="AN260" i="8"/>
  <c r="P260" i="8"/>
  <c r="AB259" i="8"/>
  <c r="AP258" i="8"/>
  <c r="P258" i="8"/>
  <c r="AE257" i="8"/>
  <c r="AQ256" i="8"/>
  <c r="R256" i="8"/>
  <c r="AG255" i="8"/>
  <c r="U254" i="8"/>
  <c r="AJ253" i="8"/>
  <c r="L253" i="8"/>
  <c r="W271" i="8"/>
  <c r="AI270" i="8"/>
  <c r="AO269" i="8"/>
  <c r="P269" i="8"/>
  <c r="AB268" i="8"/>
  <c r="AM267" i="8"/>
  <c r="O267" i="8"/>
  <c r="U266" i="8"/>
  <c r="AF265" i="8"/>
  <c r="AR264" i="8"/>
  <c r="S264" i="8"/>
  <c r="AE263" i="8"/>
  <c r="AL262" i="8"/>
  <c r="M262" i="8"/>
  <c r="AA261" i="8"/>
  <c r="AM260" i="8"/>
  <c r="O260" i="8"/>
  <c r="Z259" i="8"/>
  <c r="AM258" i="8"/>
  <c r="O258" i="8"/>
  <c r="AB257" i="8"/>
  <c r="AP256" i="8"/>
  <c r="Q256" i="8"/>
  <c r="AF255" i="8"/>
  <c r="AR254" i="8"/>
  <c r="T254" i="8"/>
  <c r="AH253" i="8"/>
  <c r="I253" i="8"/>
  <c r="Q271" i="8"/>
  <c r="AB270" i="8"/>
  <c r="AN269" i="8"/>
  <c r="O269" i="8"/>
  <c r="AA268" i="8"/>
  <c r="AG267" i="8"/>
  <c r="AR266" i="8"/>
  <c r="T266" i="8"/>
  <c r="AE265" i="8"/>
  <c r="AQ264" i="8"/>
  <c r="M264" i="8"/>
  <c r="X263" i="8"/>
  <c r="AK262" i="8"/>
  <c r="L262" i="8"/>
  <c r="Z261" i="8"/>
  <c r="AK260" i="8"/>
  <c r="U259" i="8"/>
  <c r="AH258" i="8"/>
  <c r="J258" i="8"/>
  <c r="W257" i="8"/>
  <c r="AO256" i="8"/>
  <c r="K256" i="8"/>
  <c r="AE255" i="8"/>
  <c r="AL254" i="8"/>
  <c r="M254" i="8"/>
  <c r="AG253" i="8"/>
  <c r="AN271" i="8"/>
  <c r="P271" i="8"/>
  <c r="AA270" i="8"/>
  <c r="AM269" i="8"/>
  <c r="I269" i="8"/>
  <c r="T268" i="8"/>
  <c r="AF267" i="8"/>
  <c r="AQ266" i="8"/>
  <c r="S266" i="8"/>
  <c r="Y265" i="8"/>
  <c r="AJ264" i="8"/>
  <c r="L264" i="8"/>
  <c r="W263" i="8"/>
  <c r="AJ262" i="8"/>
  <c r="S261" i="8"/>
  <c r="AF260" i="8"/>
  <c r="AR259" i="8"/>
  <c r="T259" i="8"/>
  <c r="AF258" i="8"/>
  <c r="U257" i="8"/>
  <c r="AH256" i="8"/>
  <c r="J256" i="8"/>
  <c r="X255" i="8"/>
  <c r="AK254" i="8"/>
  <c r="L254" i="8"/>
  <c r="AB253" i="8"/>
  <c r="AM271" i="8"/>
  <c r="O271" i="8"/>
  <c r="U270" i="8"/>
  <c r="AF269" i="8"/>
  <c r="AR268" i="8"/>
  <c r="S268" i="8"/>
  <c r="AE267" i="8"/>
  <c r="AK266" i="8"/>
  <c r="L266" i="8"/>
  <c r="X265" i="8"/>
  <c r="AI264" i="8"/>
  <c r="K264" i="8"/>
  <c r="Q263" i="8"/>
  <c r="AC262" i="8"/>
  <c r="AQ261" i="8"/>
  <c r="R261" i="8"/>
  <c r="AE260" i="8"/>
  <c r="AP259" i="8"/>
  <c r="M259" i="8"/>
  <c r="AE258" i="8"/>
  <c r="AR257" i="8"/>
  <c r="T257" i="8"/>
  <c r="AG256" i="8"/>
  <c r="I256" i="8"/>
  <c r="W255" i="8"/>
  <c r="AJ254" i="8"/>
  <c r="Y253" i="8"/>
  <c r="AQ270" i="8"/>
  <c r="AQ268" i="8"/>
  <c r="Q267" i="8"/>
  <c r="P265" i="8"/>
  <c r="P263" i="8"/>
  <c r="AI261" i="8"/>
  <c r="W258" i="8"/>
  <c r="P255" i="8"/>
  <c r="AO253" i="8"/>
  <c r="AK270" i="8"/>
  <c r="AJ268" i="8"/>
  <c r="AJ266" i="8"/>
  <c r="O265" i="8"/>
  <c r="O263" i="8"/>
  <c r="AH261" i="8"/>
  <c r="AK259" i="8"/>
  <c r="R258" i="8"/>
  <c r="AA256" i="8"/>
  <c r="O255" i="8"/>
  <c r="T253" i="8"/>
  <c r="AF271" i="8"/>
  <c r="AE269" i="8"/>
  <c r="K268" i="8"/>
  <c r="AO265" i="8"/>
  <c r="AN263" i="8"/>
  <c r="U262" i="8"/>
  <c r="X260" i="8"/>
  <c r="J259" i="8"/>
  <c r="AJ257" i="8"/>
  <c r="AN255" i="8"/>
  <c r="AE271" i="8"/>
  <c r="Y269" i="8"/>
  <c r="X267" i="8"/>
  <c r="AN265" i="8"/>
  <c r="AM263" i="8"/>
  <c r="W260" i="8"/>
  <c r="O257" i="8"/>
  <c r="AM255" i="8"/>
  <c r="AI268" i="8"/>
  <c r="AC264" i="8"/>
  <c r="AP261" i="8"/>
  <c r="L259" i="8"/>
  <c r="Z256" i="8"/>
  <c r="M268" i="8"/>
  <c r="AB264" i="8"/>
  <c r="P261" i="8"/>
  <c r="Y256" i="8"/>
  <c r="AR253" i="8"/>
  <c r="AG271" i="8"/>
  <c r="L268" i="8"/>
  <c r="AA264" i="8"/>
  <c r="K261" i="8"/>
  <c r="Z258" i="8"/>
  <c r="R253" i="8"/>
  <c r="AR270" i="8"/>
  <c r="W267" i="8"/>
  <c r="AG263" i="8"/>
  <c r="J261" i="8"/>
  <c r="Q255" i="8"/>
  <c r="Q253" i="8"/>
  <c r="T270" i="8"/>
  <c r="AI266" i="8"/>
  <c r="U260" i="8"/>
  <c r="AM257" i="8"/>
  <c r="AC254" i="8"/>
  <c r="S270" i="8"/>
  <c r="AB266" i="8"/>
  <c r="AB262" i="8"/>
  <c r="AK257" i="8"/>
  <c r="AB254" i="8"/>
  <c r="X269" i="8"/>
  <c r="AC259" i="8"/>
  <c r="K266" i="8"/>
  <c r="W265" i="8"/>
  <c r="L257" i="8"/>
  <c r="V262" i="8"/>
  <c r="AJ259" i="8"/>
  <c r="V254" i="8"/>
  <c r="L270" i="8"/>
  <c r="AO685" i="8"/>
  <c r="AG685" i="8"/>
  <c r="Y685" i="8"/>
  <c r="Q685" i="8"/>
  <c r="I685" i="8"/>
  <c r="AK684" i="8"/>
  <c r="AC684" i="8"/>
  <c r="U684" i="8"/>
  <c r="M684" i="8"/>
  <c r="AO683" i="8"/>
  <c r="AG683" i="8"/>
  <c r="Y683" i="8"/>
  <c r="Q683" i="8"/>
  <c r="I683" i="8"/>
  <c r="AK682" i="8"/>
  <c r="AC682" i="8"/>
  <c r="U682" i="8"/>
  <c r="M682" i="8"/>
  <c r="AO681" i="8"/>
  <c r="AG681" i="8"/>
  <c r="Y681" i="8"/>
  <c r="Q681" i="8"/>
  <c r="I681" i="8"/>
  <c r="AK680" i="8"/>
  <c r="AC680" i="8"/>
  <c r="U680" i="8"/>
  <c r="M680" i="8"/>
  <c r="AO679" i="8"/>
  <c r="AG679" i="8"/>
  <c r="Y679" i="8"/>
  <c r="Q679" i="8"/>
  <c r="I679" i="8"/>
  <c r="AK678" i="8"/>
  <c r="AC678" i="8"/>
  <c r="U678" i="8"/>
  <c r="M678" i="8"/>
  <c r="AO677" i="8"/>
  <c r="AG677" i="8"/>
  <c r="Y677" i="8"/>
  <c r="Q677" i="8"/>
  <c r="I677" i="8"/>
  <c r="AL676" i="8"/>
  <c r="AD676" i="8"/>
  <c r="V676" i="8"/>
  <c r="N676" i="8"/>
  <c r="AQ675" i="8"/>
  <c r="AI675" i="8"/>
  <c r="AA675" i="8"/>
  <c r="S675" i="8"/>
  <c r="K675" i="8"/>
  <c r="AN674" i="8"/>
  <c r="AF674" i="8"/>
  <c r="X674" i="8"/>
  <c r="P674" i="8"/>
  <c r="AK673" i="8"/>
  <c r="AC673" i="8"/>
  <c r="U673" i="8"/>
  <c r="M673" i="8"/>
  <c r="AP672" i="8"/>
  <c r="AH672" i="8"/>
  <c r="Z672" i="8"/>
  <c r="R672" i="8"/>
  <c r="J672" i="8"/>
  <c r="AM671" i="8"/>
  <c r="AE671" i="8"/>
  <c r="W671" i="8"/>
  <c r="O671" i="8"/>
  <c r="AR670" i="8"/>
  <c r="AJ670" i="8"/>
  <c r="AB670" i="8"/>
  <c r="T670" i="8"/>
  <c r="L670" i="8"/>
  <c r="AO669" i="8"/>
  <c r="AG669" i="8"/>
  <c r="Y669" i="8"/>
  <c r="Q669" i="8"/>
  <c r="I669" i="8"/>
  <c r="AL668" i="8"/>
  <c r="AP685" i="8"/>
  <c r="AF685" i="8"/>
  <c r="W685" i="8"/>
  <c r="N685" i="8"/>
  <c r="AO684" i="8"/>
  <c r="AF684" i="8"/>
  <c r="W684" i="8"/>
  <c r="N684" i="8"/>
  <c r="AN683" i="8"/>
  <c r="AE683" i="8"/>
  <c r="V683" i="8"/>
  <c r="M683" i="8"/>
  <c r="AN682" i="8"/>
  <c r="AE682" i="8"/>
  <c r="V682" i="8"/>
  <c r="L682" i="8"/>
  <c r="AM681" i="8"/>
  <c r="AD681" i="8"/>
  <c r="U681" i="8"/>
  <c r="L681" i="8"/>
  <c r="AM680" i="8"/>
  <c r="AD680" i="8"/>
  <c r="T680" i="8"/>
  <c r="K680" i="8"/>
  <c r="AL679" i="8"/>
  <c r="AC679" i="8"/>
  <c r="T679" i="8"/>
  <c r="K679" i="8"/>
  <c r="AL678" i="8"/>
  <c r="AB678" i="8"/>
  <c r="S678" i="8"/>
  <c r="J678" i="8"/>
  <c r="AK677" i="8"/>
  <c r="AB677" i="8"/>
  <c r="S677" i="8"/>
  <c r="J677" i="8"/>
  <c r="AK676" i="8"/>
  <c r="AB676" i="8"/>
  <c r="S676" i="8"/>
  <c r="J676" i="8"/>
  <c r="AL675" i="8"/>
  <c r="AC675" i="8"/>
  <c r="T675" i="8"/>
  <c r="J675" i="8"/>
  <c r="AL674" i="8"/>
  <c r="AC674" i="8"/>
  <c r="T674" i="8"/>
  <c r="K674" i="8"/>
  <c r="AM673" i="8"/>
  <c r="AD673" i="8"/>
  <c r="T673" i="8"/>
  <c r="K673" i="8"/>
  <c r="AM672" i="8"/>
  <c r="AD672" i="8"/>
  <c r="U672" i="8"/>
  <c r="L672" i="8"/>
  <c r="AN671" i="8"/>
  <c r="AD671" i="8"/>
  <c r="U671" i="8"/>
  <c r="L671" i="8"/>
  <c r="AN670" i="8"/>
  <c r="AE670" i="8"/>
  <c r="V670" i="8"/>
  <c r="M670" i="8"/>
  <c r="AN669" i="8"/>
  <c r="AE669" i="8"/>
  <c r="V669" i="8"/>
  <c r="M669" i="8"/>
  <c r="AO668" i="8"/>
  <c r="AF668" i="8"/>
  <c r="X668" i="8"/>
  <c r="P668" i="8"/>
  <c r="AL667" i="8"/>
  <c r="AD667" i="8"/>
  <c r="V667" i="8"/>
  <c r="N667" i="8"/>
  <c r="AN685" i="8"/>
  <c r="AE685" i="8"/>
  <c r="V685" i="8"/>
  <c r="M685" i="8"/>
  <c r="AN684" i="8"/>
  <c r="AE684" i="8"/>
  <c r="V684" i="8"/>
  <c r="L684" i="8"/>
  <c r="AM683" i="8"/>
  <c r="AD683" i="8"/>
  <c r="U683" i="8"/>
  <c r="L683" i="8"/>
  <c r="AM682" i="8"/>
  <c r="AD682" i="8"/>
  <c r="T682" i="8"/>
  <c r="K682" i="8"/>
  <c r="AL681" i="8"/>
  <c r="AC681" i="8"/>
  <c r="T681" i="8"/>
  <c r="K681" i="8"/>
  <c r="AL680" i="8"/>
  <c r="AB680" i="8"/>
  <c r="S680" i="8"/>
  <c r="J680" i="8"/>
  <c r="AK679" i="8"/>
  <c r="AB679" i="8"/>
  <c r="S679" i="8"/>
  <c r="J679" i="8"/>
  <c r="AJ678" i="8"/>
  <c r="AA678" i="8"/>
  <c r="R678" i="8"/>
  <c r="I678" i="8"/>
  <c r="AJ677" i="8"/>
  <c r="AA677" i="8"/>
  <c r="R677" i="8"/>
  <c r="AJ676" i="8"/>
  <c r="AA676" i="8"/>
  <c r="R676" i="8"/>
  <c r="I676" i="8"/>
  <c r="AK675" i="8"/>
  <c r="AB675" i="8"/>
  <c r="R675" i="8"/>
  <c r="I675" i="8"/>
  <c r="AK674" i="8"/>
  <c r="AB674" i="8"/>
  <c r="S674" i="8"/>
  <c r="J674" i="8"/>
  <c r="AL673" i="8"/>
  <c r="AB673" i="8"/>
  <c r="S673" i="8"/>
  <c r="J673" i="8"/>
  <c r="AL672" i="8"/>
  <c r="AC672" i="8"/>
  <c r="T672" i="8"/>
  <c r="K672" i="8"/>
  <c r="AL671" i="8"/>
  <c r="AC671" i="8"/>
  <c r="T671" i="8"/>
  <c r="K671" i="8"/>
  <c r="AM670" i="8"/>
  <c r="AD670" i="8"/>
  <c r="U670" i="8"/>
  <c r="K670" i="8"/>
  <c r="AM669" i="8"/>
  <c r="AD669" i="8"/>
  <c r="U669" i="8"/>
  <c r="L669" i="8"/>
  <c r="AN668" i="8"/>
  <c r="AE668" i="8"/>
  <c r="W668" i="8"/>
  <c r="O668" i="8"/>
  <c r="AK667" i="8"/>
  <c r="AC667" i="8"/>
  <c r="U667" i="8"/>
  <c r="M667" i="8"/>
  <c r="AM685" i="8"/>
  <c r="AD685" i="8"/>
  <c r="U685" i="8"/>
  <c r="L685" i="8"/>
  <c r="AM684" i="8"/>
  <c r="AD684" i="8"/>
  <c r="T684" i="8"/>
  <c r="K684" i="8"/>
  <c r="AL683" i="8"/>
  <c r="AC683" i="8"/>
  <c r="T683" i="8"/>
  <c r="K683" i="8"/>
  <c r="AL682" i="8"/>
  <c r="AB682" i="8"/>
  <c r="S682" i="8"/>
  <c r="J682" i="8"/>
  <c r="AK681" i="8"/>
  <c r="AB681" i="8"/>
  <c r="S681" i="8"/>
  <c r="J681" i="8"/>
  <c r="AJ680" i="8"/>
  <c r="AA680" i="8"/>
  <c r="R680" i="8"/>
  <c r="I680" i="8"/>
  <c r="AJ679" i="8"/>
  <c r="AA679" i="8"/>
  <c r="R679" i="8"/>
  <c r="AR678" i="8"/>
  <c r="AI678" i="8"/>
  <c r="Z678" i="8"/>
  <c r="Q678" i="8"/>
  <c r="AR677" i="8"/>
  <c r="AI677" i="8"/>
  <c r="Z677" i="8"/>
  <c r="P677" i="8"/>
  <c r="AR676" i="8"/>
  <c r="AI676" i="8"/>
  <c r="Z676" i="8"/>
  <c r="Q676" i="8"/>
  <c r="AJ675" i="8"/>
  <c r="Z675" i="8"/>
  <c r="Q675" i="8"/>
  <c r="AJ674" i="8"/>
  <c r="AA674" i="8"/>
  <c r="R674" i="8"/>
  <c r="I674" i="8"/>
  <c r="AJ673" i="8"/>
  <c r="AA673" i="8"/>
  <c r="R673" i="8"/>
  <c r="I673" i="8"/>
  <c r="AK672" i="8"/>
  <c r="AB672" i="8"/>
  <c r="S672" i="8"/>
  <c r="I672" i="8"/>
  <c r="AK671" i="8"/>
  <c r="AB671" i="8"/>
  <c r="S671" i="8"/>
  <c r="J671" i="8"/>
  <c r="AL670" i="8"/>
  <c r="AC670" i="8"/>
  <c r="S670" i="8"/>
  <c r="J670" i="8"/>
  <c r="AL669" i="8"/>
  <c r="AC669" i="8"/>
  <c r="T669" i="8"/>
  <c r="K669" i="8"/>
  <c r="AM668" i="8"/>
  <c r="AD668" i="8"/>
  <c r="V668" i="8"/>
  <c r="N668" i="8"/>
  <c r="AR667" i="8"/>
  <c r="AJ667" i="8"/>
  <c r="AB667" i="8"/>
  <c r="T667" i="8"/>
  <c r="L667" i="8"/>
  <c r="AH685" i="8"/>
  <c r="R685" i="8"/>
  <c r="AL684" i="8"/>
  <c r="Y684" i="8"/>
  <c r="I684" i="8"/>
  <c r="AF683" i="8"/>
  <c r="P683" i="8"/>
  <c r="AJ682" i="8"/>
  <c r="X682" i="8"/>
  <c r="AR681" i="8"/>
  <c r="AE681" i="8"/>
  <c r="O681" i="8"/>
  <c r="AI680" i="8"/>
  <c r="W680" i="8"/>
  <c r="AQ679" i="8"/>
  <c r="AD679" i="8"/>
  <c r="N679" i="8"/>
  <c r="AH678" i="8"/>
  <c r="V678" i="8"/>
  <c r="AP677" i="8"/>
  <c r="AC677" i="8"/>
  <c r="M677" i="8"/>
  <c r="AH676" i="8"/>
  <c r="U676" i="8"/>
  <c r="AR675" i="8"/>
  <c r="AE675" i="8"/>
  <c r="O675" i="8"/>
  <c r="AM674" i="8"/>
  <c r="W674" i="8"/>
  <c r="AR673" i="8"/>
  <c r="AF673" i="8"/>
  <c r="P673" i="8"/>
  <c r="AN672" i="8"/>
  <c r="X672" i="8"/>
  <c r="AG671" i="8"/>
  <c r="Q671" i="8"/>
  <c r="AO670" i="8"/>
  <c r="Y670" i="8"/>
  <c r="I670" i="8"/>
  <c r="AH669" i="8"/>
  <c r="R669" i="8"/>
  <c r="AP668" i="8"/>
  <c r="AA668" i="8"/>
  <c r="M668" i="8"/>
  <c r="AP667" i="8"/>
  <c r="AE667" i="8"/>
  <c r="Q667" i="8"/>
  <c r="AC685" i="8"/>
  <c r="P685" i="8"/>
  <c r="AJ684" i="8"/>
  <c r="X684" i="8"/>
  <c r="AR683" i="8"/>
  <c r="AB683" i="8"/>
  <c r="O683" i="8"/>
  <c r="AI682" i="8"/>
  <c r="W682" i="8"/>
  <c r="AQ681" i="8"/>
  <c r="AA681" i="8"/>
  <c r="N681" i="8"/>
  <c r="AH680" i="8"/>
  <c r="V680" i="8"/>
  <c r="AP679" i="8"/>
  <c r="Z679" i="8"/>
  <c r="M679" i="8"/>
  <c r="AG678" i="8"/>
  <c r="T678" i="8"/>
  <c r="AN677" i="8"/>
  <c r="X677" i="8"/>
  <c r="L677" i="8"/>
  <c r="AG676" i="8"/>
  <c r="T676" i="8"/>
  <c r="AP675" i="8"/>
  <c r="AD675" i="8"/>
  <c r="N675" i="8"/>
  <c r="AI674" i="8"/>
  <c r="V674" i="8"/>
  <c r="AQ673" i="8"/>
  <c r="AE673" i="8"/>
  <c r="O673" i="8"/>
  <c r="AJ672" i="8"/>
  <c r="W672" i="8"/>
  <c r="AR671" i="8"/>
  <c r="AF671" i="8"/>
  <c r="P671" i="8"/>
  <c r="AK670" i="8"/>
  <c r="X670" i="8"/>
  <c r="AF669" i="8"/>
  <c r="P669" i="8"/>
  <c r="AK668" i="8"/>
  <c r="Z668" i="8"/>
  <c r="L668" i="8"/>
  <c r="AO667" i="8"/>
  <c r="AA667" i="8"/>
  <c r="P667" i="8"/>
  <c r="AR685" i="8"/>
  <c r="AB685" i="8"/>
  <c r="O685" i="8"/>
  <c r="AI684" i="8"/>
  <c r="S684" i="8"/>
  <c r="AQ683" i="8"/>
  <c r="AA683" i="8"/>
  <c r="N683" i="8"/>
  <c r="AH682" i="8"/>
  <c r="R682" i="8"/>
  <c r="AP681" i="8"/>
  <c r="Z681" i="8"/>
  <c r="M681" i="8"/>
  <c r="AG680" i="8"/>
  <c r="Q680" i="8"/>
  <c r="AN679" i="8"/>
  <c r="X679" i="8"/>
  <c r="L679" i="8"/>
  <c r="AF678" i="8"/>
  <c r="P678" i="8"/>
  <c r="AM677" i="8"/>
  <c r="W677" i="8"/>
  <c r="K677" i="8"/>
  <c r="AF676" i="8"/>
  <c r="P676" i="8"/>
  <c r="AO675" i="8"/>
  <c r="Y675" i="8"/>
  <c r="M675" i="8"/>
  <c r="AH674" i="8"/>
  <c r="U674" i="8"/>
  <c r="AP673" i="8"/>
  <c r="Z673" i="8"/>
  <c r="N673" i="8"/>
  <c r="AI672" i="8"/>
  <c r="V672" i="8"/>
  <c r="AQ671" i="8"/>
  <c r="AA671" i="8"/>
  <c r="N671" i="8"/>
  <c r="AI670" i="8"/>
  <c r="W670" i="8"/>
  <c r="AR669" i="8"/>
  <c r="AB669" i="8"/>
  <c r="O669" i="8"/>
  <c r="AJ668" i="8"/>
  <c r="Y668" i="8"/>
  <c r="K668" i="8"/>
  <c r="AN667" i="8"/>
  <c r="Z667" i="8"/>
  <c r="O667" i="8"/>
  <c r="AJ685" i="8"/>
  <c r="J685" i="8"/>
  <c r="Z684" i="8"/>
  <c r="AJ683" i="8"/>
  <c r="J683" i="8"/>
  <c r="Z682" i="8"/>
  <c r="AJ681" i="8"/>
  <c r="P681" i="8"/>
  <c r="Z680" i="8"/>
  <c r="AM679" i="8"/>
  <c r="P679" i="8"/>
  <c r="AD678" i="8"/>
  <c r="AQ677" i="8"/>
  <c r="T677" i="8"/>
  <c r="AE676" i="8"/>
  <c r="K676" i="8"/>
  <c r="W675" i="8"/>
  <c r="AO674" i="8"/>
  <c r="N674" i="8"/>
  <c r="Y673" i="8"/>
  <c r="AQ672" i="8"/>
  <c r="P672" i="8"/>
  <c r="AI671" i="8"/>
  <c r="I671" i="8"/>
  <c r="Z670" i="8"/>
  <c r="AP669" i="8"/>
  <c r="S669" i="8"/>
  <c r="AG668" i="8"/>
  <c r="J668" i="8"/>
  <c r="AG667" i="8"/>
  <c r="J667" i="8"/>
  <c r="AI685" i="8"/>
  <c r="AR684" i="8"/>
  <c r="R684" i="8"/>
  <c r="AI683" i="8"/>
  <c r="AR682" i="8"/>
  <c r="Y682" i="8"/>
  <c r="AI681" i="8"/>
  <c r="AR680" i="8"/>
  <c r="Y680" i="8"/>
  <c r="AI679" i="8"/>
  <c r="O679" i="8"/>
  <c r="Y678" i="8"/>
  <c r="AL677" i="8"/>
  <c r="O677" i="8"/>
  <c r="AC676" i="8"/>
  <c r="V675" i="8"/>
  <c r="AG674" i="8"/>
  <c r="M674" i="8"/>
  <c r="X673" i="8"/>
  <c r="AO672" i="8"/>
  <c r="O672" i="8"/>
  <c r="AH671" i="8"/>
  <c r="R670" i="8"/>
  <c r="AK669" i="8"/>
  <c r="N669" i="8"/>
  <c r="AC668" i="8"/>
  <c r="I668" i="8"/>
  <c r="AF667" i="8"/>
  <c r="I667" i="8"/>
  <c r="AA685" i="8"/>
  <c r="AQ684" i="8"/>
  <c r="Q684" i="8"/>
  <c r="AH683" i="8"/>
  <c r="AQ682" i="8"/>
  <c r="Q682" i="8"/>
  <c r="AH681" i="8"/>
  <c r="AQ680" i="8"/>
  <c r="X680" i="8"/>
  <c r="AH679" i="8"/>
  <c r="AQ678" i="8"/>
  <c r="X678" i="8"/>
  <c r="AH677" i="8"/>
  <c r="N677" i="8"/>
  <c r="Y676" i="8"/>
  <c r="AN675" i="8"/>
  <c r="U675" i="8"/>
  <c r="AE674" i="8"/>
  <c r="L674" i="8"/>
  <c r="W673" i="8"/>
  <c r="AG672" i="8"/>
  <c r="N672" i="8"/>
  <c r="Z671" i="8"/>
  <c r="AQ670" i="8"/>
  <c r="Q670" i="8"/>
  <c r="AJ669" i="8"/>
  <c r="J669" i="8"/>
  <c r="AB668" i="8"/>
  <c r="Y667" i="8"/>
  <c r="Z685" i="8"/>
  <c r="AP684" i="8"/>
  <c r="P684" i="8"/>
  <c r="Z683" i="8"/>
  <c r="AP682" i="8"/>
  <c r="P682" i="8"/>
  <c r="AF681" i="8"/>
  <c r="AP680" i="8"/>
  <c r="P680" i="8"/>
  <c r="AF679" i="8"/>
  <c r="AP678" i="8"/>
  <c r="W678" i="8"/>
  <c r="AF677" i="8"/>
  <c r="AQ676" i="8"/>
  <c r="X676" i="8"/>
  <c r="AM675" i="8"/>
  <c r="P675" i="8"/>
  <c r="AD674" i="8"/>
  <c r="AO673" i="8"/>
  <c r="V673" i="8"/>
  <c r="AF672" i="8"/>
  <c r="M672" i="8"/>
  <c r="Y671" i="8"/>
  <c r="AP670" i="8"/>
  <c r="P670" i="8"/>
  <c r="AI669" i="8"/>
  <c r="U668" i="8"/>
  <c r="X667" i="8"/>
  <c r="X685" i="8"/>
  <c r="AH684" i="8"/>
  <c r="O684" i="8"/>
  <c r="X683" i="8"/>
  <c r="AO682" i="8"/>
  <c r="O682" i="8"/>
  <c r="X681" i="8"/>
  <c r="AO680" i="8"/>
  <c r="O680" i="8"/>
  <c r="AE679" i="8"/>
  <c r="AO678" i="8"/>
  <c r="O678" i="8"/>
  <c r="AE677" i="8"/>
  <c r="AP676" i="8"/>
  <c r="W676" i="8"/>
  <c r="AH675" i="8"/>
  <c r="L675" i="8"/>
  <c r="Z674" i="8"/>
  <c r="AN673" i="8"/>
  <c r="Q673" i="8"/>
  <c r="AE672" i="8"/>
  <c r="X671" i="8"/>
  <c r="AH670" i="8"/>
  <c r="O670" i="8"/>
  <c r="AA669" i="8"/>
  <c r="AR668" i="8"/>
  <c r="T668" i="8"/>
  <c r="AQ667" i="8"/>
  <c r="W667" i="8"/>
  <c r="AQ685" i="8"/>
  <c r="T685" i="8"/>
  <c r="AG684" i="8"/>
  <c r="J684" i="8"/>
  <c r="W683" i="8"/>
  <c r="AG682" i="8"/>
  <c r="N682" i="8"/>
  <c r="W681" i="8"/>
  <c r="AN680" i="8"/>
  <c r="N680" i="8"/>
  <c r="W679" i="8"/>
  <c r="AN678" i="8"/>
  <c r="N678" i="8"/>
  <c r="AD677" i="8"/>
  <c r="AO676" i="8"/>
  <c r="O676" i="8"/>
  <c r="AG675" i="8"/>
  <c r="AR674" i="8"/>
  <c r="Y674" i="8"/>
  <c r="AI673" i="8"/>
  <c r="L673" i="8"/>
  <c r="AA672" i="8"/>
  <c r="AP671" i="8"/>
  <c r="V671" i="8"/>
  <c r="AG670" i="8"/>
  <c r="N670" i="8"/>
  <c r="Z669" i="8"/>
  <c r="AQ668" i="8"/>
  <c r="S668" i="8"/>
  <c r="AM667" i="8"/>
  <c r="S667" i="8"/>
  <c r="AL685" i="8"/>
  <c r="S685" i="8"/>
  <c r="AB684" i="8"/>
  <c r="AP683" i="8"/>
  <c r="S683" i="8"/>
  <c r="AF682" i="8"/>
  <c r="I682" i="8"/>
  <c r="V681" i="8"/>
  <c r="AF680" i="8"/>
  <c r="L680" i="8"/>
  <c r="V679" i="8"/>
  <c r="AM678" i="8"/>
  <c r="L678" i="8"/>
  <c r="V677" i="8"/>
  <c r="AN676" i="8"/>
  <c r="M676" i="8"/>
  <c r="AF675" i="8"/>
  <c r="AQ674" i="8"/>
  <c r="Q674" i="8"/>
  <c r="AH673" i="8"/>
  <c r="Y672" i="8"/>
  <c r="AO671" i="8"/>
  <c r="R671" i="8"/>
  <c r="AF670" i="8"/>
  <c r="X669" i="8"/>
  <c r="AI668" i="8"/>
  <c r="R668" i="8"/>
  <c r="AI667" i="8"/>
  <c r="R667" i="8"/>
  <c r="AN681" i="8"/>
  <c r="AM676" i="8"/>
  <c r="AR672" i="8"/>
  <c r="AQ669" i="8"/>
  <c r="R681" i="8"/>
  <c r="L676" i="8"/>
  <c r="Q672" i="8"/>
  <c r="W669" i="8"/>
  <c r="K685" i="8"/>
  <c r="AR679" i="8"/>
  <c r="X675" i="8"/>
  <c r="AJ671" i="8"/>
  <c r="Q668" i="8"/>
  <c r="AA684" i="8"/>
  <c r="U679" i="8"/>
  <c r="AP674" i="8"/>
  <c r="M671" i="8"/>
  <c r="K678" i="8"/>
  <c r="AA670" i="8"/>
  <c r="U677" i="8"/>
  <c r="AK685" i="8"/>
  <c r="AH668" i="8"/>
  <c r="AK683" i="8"/>
  <c r="O674" i="8"/>
  <c r="R683" i="8"/>
  <c r="AG673" i="8"/>
  <c r="K667" i="8"/>
  <c r="AA682" i="8"/>
  <c r="AE680" i="8"/>
  <c r="AE678" i="8"/>
  <c r="AH667" i="8"/>
  <c r="AQ1467" i="8"/>
  <c r="AI1467" i="8"/>
  <c r="AA1467" i="8"/>
  <c r="S1467" i="8"/>
  <c r="K1467" i="8"/>
  <c r="AM1466" i="8"/>
  <c r="AE1466" i="8"/>
  <c r="W1466" i="8"/>
  <c r="O1466" i="8"/>
  <c r="AQ1465" i="8"/>
  <c r="AI1465" i="8"/>
  <c r="AA1465" i="8"/>
  <c r="S1465" i="8"/>
  <c r="K1465" i="8"/>
  <c r="AM1464" i="8"/>
  <c r="AE1464" i="8"/>
  <c r="W1464" i="8"/>
  <c r="O1464" i="8"/>
  <c r="AQ1463" i="8"/>
  <c r="AI1463" i="8"/>
  <c r="AA1463" i="8"/>
  <c r="S1463" i="8"/>
  <c r="K1463" i="8"/>
  <c r="AM1462" i="8"/>
  <c r="AE1462" i="8"/>
  <c r="W1462" i="8"/>
  <c r="O1462" i="8"/>
  <c r="AQ1461" i="8"/>
  <c r="AI1461" i="8"/>
  <c r="AA1461" i="8"/>
  <c r="S1461" i="8"/>
  <c r="K1461" i="8"/>
  <c r="AM1460" i="8"/>
  <c r="AE1460" i="8"/>
  <c r="W1460" i="8"/>
  <c r="O1460" i="8"/>
  <c r="AQ1459" i="8"/>
  <c r="AI1459" i="8"/>
  <c r="AA1459" i="8"/>
  <c r="S1459" i="8"/>
  <c r="K1459" i="8"/>
  <c r="AN1458" i="8"/>
  <c r="AF1458" i="8"/>
  <c r="X1458" i="8"/>
  <c r="P1458" i="8"/>
  <c r="AK1457" i="8"/>
  <c r="AC1457" i="8"/>
  <c r="U1457" i="8"/>
  <c r="M1457" i="8"/>
  <c r="AP1456" i="8"/>
  <c r="AH1456" i="8"/>
  <c r="Z1456" i="8"/>
  <c r="R1456" i="8"/>
  <c r="J1456" i="8"/>
  <c r="AM1455" i="8"/>
  <c r="AE1455" i="8"/>
  <c r="W1455" i="8"/>
  <c r="O1455" i="8"/>
  <c r="AR1454" i="8"/>
  <c r="AJ1454" i="8"/>
  <c r="AB1454" i="8"/>
  <c r="T1454" i="8"/>
  <c r="L1454" i="8"/>
  <c r="AO1453" i="8"/>
  <c r="AG1453" i="8"/>
  <c r="Y1453" i="8"/>
  <c r="Q1453" i="8"/>
  <c r="I1453" i="8"/>
  <c r="AL1452" i="8"/>
  <c r="AD1452" i="8"/>
  <c r="V1452" i="8"/>
  <c r="N1452" i="8"/>
  <c r="AQ1451" i="8"/>
  <c r="AI1451" i="8"/>
  <c r="AA1451" i="8"/>
  <c r="S1451" i="8"/>
  <c r="K1451" i="8"/>
  <c r="AN1450" i="8"/>
  <c r="AF1450" i="8"/>
  <c r="X1450" i="8"/>
  <c r="P1450" i="8"/>
  <c r="AL1449" i="8"/>
  <c r="AD1449" i="8"/>
  <c r="V1449" i="8"/>
  <c r="N1449" i="8"/>
  <c r="AP1467" i="8"/>
  <c r="AH1467" i="8"/>
  <c r="Z1467" i="8"/>
  <c r="R1467" i="8"/>
  <c r="J1467" i="8"/>
  <c r="AL1466" i="8"/>
  <c r="AD1466" i="8"/>
  <c r="V1466" i="8"/>
  <c r="N1466" i="8"/>
  <c r="AP1465" i="8"/>
  <c r="AH1465" i="8"/>
  <c r="Z1465" i="8"/>
  <c r="R1465" i="8"/>
  <c r="J1465" i="8"/>
  <c r="AL1464" i="8"/>
  <c r="AD1464" i="8"/>
  <c r="V1464" i="8"/>
  <c r="N1464" i="8"/>
  <c r="AP1463" i="8"/>
  <c r="AH1463" i="8"/>
  <c r="Z1463" i="8"/>
  <c r="R1463" i="8"/>
  <c r="J1463" i="8"/>
  <c r="AL1462" i="8"/>
  <c r="AD1462" i="8"/>
  <c r="V1462" i="8"/>
  <c r="N1462" i="8"/>
  <c r="AP1461" i="8"/>
  <c r="AH1461" i="8"/>
  <c r="Z1461" i="8"/>
  <c r="R1461" i="8"/>
  <c r="J1461" i="8"/>
  <c r="AL1460" i="8"/>
  <c r="AD1460" i="8"/>
  <c r="V1460" i="8"/>
  <c r="N1460" i="8"/>
  <c r="AP1459" i="8"/>
  <c r="AH1459" i="8"/>
  <c r="Z1459" i="8"/>
  <c r="R1459" i="8"/>
  <c r="J1459" i="8"/>
  <c r="AM1458" i="8"/>
  <c r="AE1458" i="8"/>
  <c r="W1458" i="8"/>
  <c r="O1458" i="8"/>
  <c r="AR1457" i="8"/>
  <c r="AJ1457" i="8"/>
  <c r="AB1457" i="8"/>
  <c r="T1457" i="8"/>
  <c r="L1457" i="8"/>
  <c r="AO1456" i="8"/>
  <c r="AG1456" i="8"/>
  <c r="Y1456" i="8"/>
  <c r="Q1456" i="8"/>
  <c r="I1456" i="8"/>
  <c r="AL1455" i="8"/>
  <c r="AD1455" i="8"/>
  <c r="V1455" i="8"/>
  <c r="N1455" i="8"/>
  <c r="AQ1454" i="8"/>
  <c r="AI1454" i="8"/>
  <c r="AA1454" i="8"/>
  <c r="S1454" i="8"/>
  <c r="K1454" i="8"/>
  <c r="AN1453" i="8"/>
  <c r="AF1453" i="8"/>
  <c r="X1453" i="8"/>
  <c r="P1453" i="8"/>
  <c r="AK1452" i="8"/>
  <c r="AC1452" i="8"/>
  <c r="U1452" i="8"/>
  <c r="M1452" i="8"/>
  <c r="AP1451" i="8"/>
  <c r="AH1451" i="8"/>
  <c r="Z1451" i="8"/>
  <c r="R1451" i="8"/>
  <c r="J1451" i="8"/>
  <c r="AM1450" i="8"/>
  <c r="AE1450" i="8"/>
  <c r="W1450" i="8"/>
  <c r="O1450" i="8"/>
  <c r="AK1449" i="8"/>
  <c r="AC1449" i="8"/>
  <c r="U1449" i="8"/>
  <c r="M1449" i="8"/>
  <c r="AO1467" i="8"/>
  <c r="AG1467" i="8"/>
  <c r="Y1467" i="8"/>
  <c r="Q1467" i="8"/>
  <c r="I1467" i="8"/>
  <c r="AK1466" i="8"/>
  <c r="AC1466" i="8"/>
  <c r="U1466" i="8"/>
  <c r="M1466" i="8"/>
  <c r="AO1465" i="8"/>
  <c r="AG1465" i="8"/>
  <c r="Y1465" i="8"/>
  <c r="Q1465" i="8"/>
  <c r="I1465" i="8"/>
  <c r="AK1464" i="8"/>
  <c r="AC1464" i="8"/>
  <c r="U1464" i="8"/>
  <c r="M1464" i="8"/>
  <c r="AO1463" i="8"/>
  <c r="AG1463" i="8"/>
  <c r="Y1463" i="8"/>
  <c r="Q1463" i="8"/>
  <c r="I1463" i="8"/>
  <c r="AK1462" i="8"/>
  <c r="AC1462" i="8"/>
  <c r="U1462" i="8"/>
  <c r="M1462" i="8"/>
  <c r="AO1461" i="8"/>
  <c r="AG1461" i="8"/>
  <c r="Y1461" i="8"/>
  <c r="Q1461" i="8"/>
  <c r="I1461" i="8"/>
  <c r="AK1460" i="8"/>
  <c r="AC1460" i="8"/>
  <c r="U1460" i="8"/>
  <c r="M1460" i="8"/>
  <c r="AO1459" i="8"/>
  <c r="AG1459" i="8"/>
  <c r="Y1459" i="8"/>
  <c r="Q1459" i="8"/>
  <c r="I1459" i="8"/>
  <c r="AL1458" i="8"/>
  <c r="AD1458" i="8"/>
  <c r="V1458" i="8"/>
  <c r="N1458" i="8"/>
  <c r="AQ1457" i="8"/>
  <c r="AI1457" i="8"/>
  <c r="AA1457" i="8"/>
  <c r="AJ1467" i="8"/>
  <c r="V1467" i="8"/>
  <c r="AR1466" i="8"/>
  <c r="AG1466" i="8"/>
  <c r="S1466" i="8"/>
  <c r="AR1465" i="8"/>
  <c r="AD1465" i="8"/>
  <c r="P1465" i="8"/>
  <c r="AO1464" i="8"/>
  <c r="AA1464" i="8"/>
  <c r="P1464" i="8"/>
  <c r="AL1463" i="8"/>
  <c r="X1463" i="8"/>
  <c r="M1463" i="8"/>
  <c r="AI1462" i="8"/>
  <c r="X1462" i="8"/>
  <c r="J1462" i="8"/>
  <c r="AF1461" i="8"/>
  <c r="U1461" i="8"/>
  <c r="AQ1460" i="8"/>
  <c r="AF1460" i="8"/>
  <c r="R1460" i="8"/>
  <c r="AN1459" i="8"/>
  <c r="AC1459" i="8"/>
  <c r="O1459" i="8"/>
  <c r="AO1458" i="8"/>
  <c r="AA1458" i="8"/>
  <c r="M1458" i="8"/>
  <c r="AN1457" i="8"/>
  <c r="Z1457" i="8"/>
  <c r="P1457" i="8"/>
  <c r="AQ1456" i="8"/>
  <c r="AE1456" i="8"/>
  <c r="U1456" i="8"/>
  <c r="K1456" i="8"/>
  <c r="AJ1455" i="8"/>
  <c r="Z1455" i="8"/>
  <c r="P1455" i="8"/>
  <c r="AO1454" i="8"/>
  <c r="AE1454" i="8"/>
  <c r="U1454" i="8"/>
  <c r="I1454" i="8"/>
  <c r="AJ1453" i="8"/>
  <c r="Z1453" i="8"/>
  <c r="N1453" i="8"/>
  <c r="AO1452" i="8"/>
  <c r="AE1452" i="8"/>
  <c r="S1452" i="8"/>
  <c r="I1452" i="8"/>
  <c r="AJ1451" i="8"/>
  <c r="X1451" i="8"/>
  <c r="N1451" i="8"/>
  <c r="AO1450" i="8"/>
  <c r="AC1450" i="8"/>
  <c r="S1450" i="8"/>
  <c r="I1450" i="8"/>
  <c r="AJ1449" i="8"/>
  <c r="Z1449" i="8"/>
  <c r="P1449" i="8"/>
  <c r="AF1467" i="8"/>
  <c r="U1467" i="8"/>
  <c r="AQ1466" i="8"/>
  <c r="AF1466" i="8"/>
  <c r="R1466" i="8"/>
  <c r="AN1465" i="8"/>
  <c r="AC1465" i="8"/>
  <c r="O1465" i="8"/>
  <c r="AN1464" i="8"/>
  <c r="Z1464" i="8"/>
  <c r="L1464" i="8"/>
  <c r="AK1463" i="8"/>
  <c r="W1463" i="8"/>
  <c r="L1463" i="8"/>
  <c r="AH1462" i="8"/>
  <c r="T1462" i="8"/>
  <c r="I1462" i="8"/>
  <c r="AE1461" i="8"/>
  <c r="T1461" i="8"/>
  <c r="AP1460" i="8"/>
  <c r="AB1460" i="8"/>
  <c r="Q1460" i="8"/>
  <c r="AM1459" i="8"/>
  <c r="AB1459" i="8"/>
  <c r="N1459" i="8"/>
  <c r="AK1458" i="8"/>
  <c r="Z1458" i="8"/>
  <c r="L1458" i="8"/>
  <c r="AM1457" i="8"/>
  <c r="Y1457" i="8"/>
  <c r="O1457" i="8"/>
  <c r="AN1456" i="8"/>
  <c r="AD1456" i="8"/>
  <c r="T1456" i="8"/>
  <c r="AI1455" i="8"/>
  <c r="Y1455" i="8"/>
  <c r="M1455" i="8"/>
  <c r="AN1454" i="8"/>
  <c r="AD1454" i="8"/>
  <c r="R1454" i="8"/>
  <c r="AI1453" i="8"/>
  <c r="W1453" i="8"/>
  <c r="M1453" i="8"/>
  <c r="AN1452" i="8"/>
  <c r="AB1452" i="8"/>
  <c r="R1452" i="8"/>
  <c r="AG1451" i="8"/>
  <c r="W1451" i="8"/>
  <c r="M1451" i="8"/>
  <c r="AL1450" i="8"/>
  <c r="AB1450" i="8"/>
  <c r="R1450" i="8"/>
  <c r="AI1449" i="8"/>
  <c r="Y1449" i="8"/>
  <c r="O1449" i="8"/>
  <c r="AE1467" i="8"/>
  <c r="O1467" i="8"/>
  <c r="AI1466" i="8"/>
  <c r="Q1466" i="8"/>
  <c r="AK1465" i="8"/>
  <c r="U1465" i="8"/>
  <c r="AJ1464" i="8"/>
  <c r="T1464" i="8"/>
  <c r="AN1463" i="8"/>
  <c r="V1463" i="8"/>
  <c r="AP1462" i="8"/>
  <c r="Z1462" i="8"/>
  <c r="AR1461" i="8"/>
  <c r="AB1461" i="8"/>
  <c r="L1461" i="8"/>
  <c r="AA1460" i="8"/>
  <c r="K1460" i="8"/>
  <c r="AE1459" i="8"/>
  <c r="M1459" i="8"/>
  <c r="AH1458" i="8"/>
  <c r="R1458" i="8"/>
  <c r="AL1457" i="8"/>
  <c r="V1457" i="8"/>
  <c r="AC1456" i="8"/>
  <c r="O1456" i="8"/>
  <c r="AN1455" i="8"/>
  <c r="X1455" i="8"/>
  <c r="J1455" i="8"/>
  <c r="AG1454" i="8"/>
  <c r="Q1454" i="8"/>
  <c r="AQ1453" i="8"/>
  <c r="AC1453" i="8"/>
  <c r="O1453" i="8"/>
  <c r="AJ1452" i="8"/>
  <c r="X1452" i="8"/>
  <c r="J1452" i="8"/>
  <c r="AF1451" i="8"/>
  <c r="T1451" i="8"/>
  <c r="AQ1450" i="8"/>
  <c r="AA1450" i="8"/>
  <c r="M1450" i="8"/>
  <c r="AO1449" i="8"/>
  <c r="AA1449" i="8"/>
  <c r="K1449" i="8"/>
  <c r="AD1467" i="8"/>
  <c r="N1467" i="8"/>
  <c r="AH1466" i="8"/>
  <c r="P1466" i="8"/>
  <c r="AJ1465" i="8"/>
  <c r="T1465" i="8"/>
  <c r="AI1464" i="8"/>
  <c r="S1464" i="8"/>
  <c r="AM1463" i="8"/>
  <c r="U1463" i="8"/>
  <c r="AO1462" i="8"/>
  <c r="Y1462" i="8"/>
  <c r="AN1461" i="8"/>
  <c r="X1461" i="8"/>
  <c r="AR1460" i="8"/>
  <c r="Z1460" i="8"/>
  <c r="J1460" i="8"/>
  <c r="AD1459" i="8"/>
  <c r="L1459" i="8"/>
  <c r="AG1458" i="8"/>
  <c r="Q1458" i="8"/>
  <c r="AH1457" i="8"/>
  <c r="S1457" i="8"/>
  <c r="AR1456" i="8"/>
  <c r="AB1456" i="8"/>
  <c r="N1456" i="8"/>
  <c r="AK1455" i="8"/>
  <c r="U1455" i="8"/>
  <c r="I1455" i="8"/>
  <c r="AF1454" i="8"/>
  <c r="P1454" i="8"/>
  <c r="AP1453" i="8"/>
  <c r="AB1453" i="8"/>
  <c r="L1453" i="8"/>
  <c r="AI1452" i="8"/>
  <c r="W1452" i="8"/>
  <c r="AE1451" i="8"/>
  <c r="Q1451" i="8"/>
  <c r="AP1450" i="8"/>
  <c r="Z1450" i="8"/>
  <c r="L1450" i="8"/>
  <c r="AN1449" i="8"/>
  <c r="X1449" i="8"/>
  <c r="J1449" i="8"/>
  <c r="AC1467" i="8"/>
  <c r="M1467" i="8"/>
  <c r="AB1466" i="8"/>
  <c r="L1466" i="8"/>
  <c r="AF1465" i="8"/>
  <c r="N1465" i="8"/>
  <c r="AH1464" i="8"/>
  <c r="R1464" i="8"/>
  <c r="AJ1463" i="8"/>
  <c r="T1463" i="8"/>
  <c r="AN1462" i="8"/>
  <c r="S1462" i="8"/>
  <c r="AM1461" i="8"/>
  <c r="W1461" i="8"/>
  <c r="AO1460" i="8"/>
  <c r="Y1460" i="8"/>
  <c r="I1460" i="8"/>
  <c r="X1459" i="8"/>
  <c r="AC1458" i="8"/>
  <c r="K1458" i="8"/>
  <c r="AG1457" i="8"/>
  <c r="R1457" i="8"/>
  <c r="AM1456" i="8"/>
  <c r="AA1456" i="8"/>
  <c r="M1456" i="8"/>
  <c r="AH1455" i="8"/>
  <c r="T1455" i="8"/>
  <c r="AC1454" i="8"/>
  <c r="O1454" i="8"/>
  <c r="AM1453" i="8"/>
  <c r="AA1453" i="8"/>
  <c r="K1453" i="8"/>
  <c r="AH1452" i="8"/>
  <c r="T1452" i="8"/>
  <c r="AR1451" i="8"/>
  <c r="AD1451" i="8"/>
  <c r="P1451" i="8"/>
  <c r="AK1450" i="8"/>
  <c r="Y1450" i="8"/>
  <c r="K1450" i="8"/>
  <c r="AM1449" i="8"/>
  <c r="W1449" i="8"/>
  <c r="I1449" i="8"/>
  <c r="AR1467" i="8"/>
  <c r="AB1467" i="8"/>
  <c r="L1467" i="8"/>
  <c r="AA1466" i="8"/>
  <c r="K1466" i="8"/>
  <c r="AE1465" i="8"/>
  <c r="M1465" i="8"/>
  <c r="AG1464" i="8"/>
  <c r="Q1464" i="8"/>
  <c r="AF1463" i="8"/>
  <c r="P1463" i="8"/>
  <c r="AJ1462" i="8"/>
  <c r="R1462" i="8"/>
  <c r="AL1461" i="8"/>
  <c r="V1461" i="8"/>
  <c r="AN1460" i="8"/>
  <c r="X1460" i="8"/>
  <c r="AR1459" i="8"/>
  <c r="W1459" i="8"/>
  <c r="AR1458" i="8"/>
  <c r="AB1458" i="8"/>
  <c r="J1458" i="8"/>
  <c r="AF1457" i="8"/>
  <c r="Q1457" i="8"/>
  <c r="AL1456" i="8"/>
  <c r="X1456" i="8"/>
  <c r="L1456" i="8"/>
  <c r="AG1455" i="8"/>
  <c r="S1455" i="8"/>
  <c r="AP1454" i="8"/>
  <c r="Z1454" i="8"/>
  <c r="N1454" i="8"/>
  <c r="AL1453" i="8"/>
  <c r="V1453" i="8"/>
  <c r="J1453" i="8"/>
  <c r="AG1452" i="8"/>
  <c r="Q1452" i="8"/>
  <c r="AO1451" i="8"/>
  <c r="AC1451" i="8"/>
  <c r="O1451" i="8"/>
  <c r="AJ1450" i="8"/>
  <c r="V1450" i="8"/>
  <c r="J1450" i="8"/>
  <c r="AH1449" i="8"/>
  <c r="T1449" i="8"/>
  <c r="AN1467" i="8"/>
  <c r="X1467" i="8"/>
  <c r="AP1466" i="8"/>
  <c r="Z1466" i="8"/>
  <c r="J1466" i="8"/>
  <c r="P1467" i="8"/>
  <c r="AM1465" i="8"/>
  <c r="AQ1464" i="8"/>
  <c r="I1464" i="8"/>
  <c r="AR1462" i="8"/>
  <c r="L1462" i="8"/>
  <c r="N1461" i="8"/>
  <c r="P1460" i="8"/>
  <c r="T1459" i="8"/>
  <c r="U1458" i="8"/>
  <c r="AD1457" i="8"/>
  <c r="AJ1456" i="8"/>
  <c r="AQ1455" i="8"/>
  <c r="Q1455" i="8"/>
  <c r="Y1454" i="8"/>
  <c r="AK1453" i="8"/>
  <c r="AR1452" i="8"/>
  <c r="P1452" i="8"/>
  <c r="AK1451" i="8"/>
  <c r="AR1450" i="8"/>
  <c r="N1450" i="8"/>
  <c r="AB1449" i="8"/>
  <c r="AO1466" i="8"/>
  <c r="AL1465" i="8"/>
  <c r="AP1464" i="8"/>
  <c r="AR1463" i="8"/>
  <c r="AQ1462" i="8"/>
  <c r="K1462" i="8"/>
  <c r="M1461" i="8"/>
  <c r="L1460" i="8"/>
  <c r="P1459" i="8"/>
  <c r="T1458" i="8"/>
  <c r="X1457" i="8"/>
  <c r="AI1456" i="8"/>
  <c r="AP1455" i="8"/>
  <c r="L1455" i="8"/>
  <c r="X1454" i="8"/>
  <c r="AH1453" i="8"/>
  <c r="AQ1452" i="8"/>
  <c r="O1452" i="8"/>
  <c r="AB1451" i="8"/>
  <c r="AI1450" i="8"/>
  <c r="S1449" i="8"/>
  <c r="AN1466" i="8"/>
  <c r="AB1465" i="8"/>
  <c r="AF1464" i="8"/>
  <c r="AE1463" i="8"/>
  <c r="AG1462" i="8"/>
  <c r="AK1461" i="8"/>
  <c r="AJ1460" i="8"/>
  <c r="AL1459" i="8"/>
  <c r="S1458" i="8"/>
  <c r="W1457" i="8"/>
  <c r="AF1456" i="8"/>
  <c r="AO1455" i="8"/>
  <c r="K1455" i="8"/>
  <c r="W1454" i="8"/>
  <c r="AE1453" i="8"/>
  <c r="AP1452" i="8"/>
  <c r="L1452" i="8"/>
  <c r="Y1451" i="8"/>
  <c r="AH1450" i="8"/>
  <c r="AR1449" i="8"/>
  <c r="R1449" i="8"/>
  <c r="AM1467" i="8"/>
  <c r="AJ1466" i="8"/>
  <c r="X1465" i="8"/>
  <c r="AB1464" i="8"/>
  <c r="AD1463" i="8"/>
  <c r="AF1462" i="8"/>
  <c r="AJ1461" i="8"/>
  <c r="AI1460" i="8"/>
  <c r="AK1459" i="8"/>
  <c r="AQ1458" i="8"/>
  <c r="I1458" i="8"/>
  <c r="N1457" i="8"/>
  <c r="W1456" i="8"/>
  <c r="AF1455" i="8"/>
  <c r="V1454" i="8"/>
  <c r="AD1453" i="8"/>
  <c r="AM1452" i="8"/>
  <c r="K1452" i="8"/>
  <c r="V1451" i="8"/>
  <c r="AG1450" i="8"/>
  <c r="AQ1449" i="8"/>
  <c r="Q1449" i="8"/>
  <c r="AL1467" i="8"/>
  <c r="Y1466" i="8"/>
  <c r="W1465" i="8"/>
  <c r="Y1464" i="8"/>
  <c r="AC1463" i="8"/>
  <c r="AB1462" i="8"/>
  <c r="AD1461" i="8"/>
  <c r="AH1460" i="8"/>
  <c r="AJ1459" i="8"/>
  <c r="AP1458" i="8"/>
  <c r="K1457" i="8"/>
  <c r="V1456" i="8"/>
  <c r="AC1455" i="8"/>
  <c r="AM1454" i="8"/>
  <c r="M1454" i="8"/>
  <c r="U1453" i="8"/>
  <c r="AF1452" i="8"/>
  <c r="U1451" i="8"/>
  <c r="AD1450" i="8"/>
  <c r="AP1449" i="8"/>
  <c r="L1449" i="8"/>
  <c r="AK1467" i="8"/>
  <c r="X1466" i="8"/>
  <c r="V1465" i="8"/>
  <c r="X1464" i="8"/>
  <c r="AB1463" i="8"/>
  <c r="AA1462" i="8"/>
  <c r="AC1461" i="8"/>
  <c r="AG1460" i="8"/>
  <c r="AF1459" i="8"/>
  <c r="AJ1458" i="8"/>
  <c r="AP1457" i="8"/>
  <c r="J1457" i="8"/>
  <c r="S1456" i="8"/>
  <c r="AB1455" i="8"/>
  <c r="AL1454" i="8"/>
  <c r="J1454" i="8"/>
  <c r="T1453" i="8"/>
  <c r="AA1452" i="8"/>
  <c r="AN1451" i="8"/>
  <c r="L1451" i="8"/>
  <c r="U1450" i="8"/>
  <c r="AG1449" i="8"/>
  <c r="K1464" i="8"/>
  <c r="T1460" i="8"/>
  <c r="AO1457" i="8"/>
  <c r="Y1452" i="8"/>
  <c r="J1464" i="8"/>
  <c r="S1460" i="8"/>
  <c r="AE1457" i="8"/>
  <c r="AK1454" i="8"/>
  <c r="AF1449" i="8"/>
  <c r="W1467" i="8"/>
  <c r="O1463" i="8"/>
  <c r="V1459" i="8"/>
  <c r="I1457" i="8"/>
  <c r="AH1454" i="8"/>
  <c r="AM1451" i="8"/>
  <c r="AE1449" i="8"/>
  <c r="T1466" i="8"/>
  <c r="Q1462" i="8"/>
  <c r="P1456" i="8"/>
  <c r="AR1453" i="8"/>
  <c r="I1451" i="8"/>
  <c r="I1466" i="8"/>
  <c r="T1450" i="8"/>
  <c r="L1465" i="8"/>
  <c r="AI1458" i="8"/>
  <c r="Q1450" i="8"/>
  <c r="AR1464" i="8"/>
  <c r="Y1458" i="8"/>
  <c r="S1453" i="8"/>
  <c r="N1463" i="8"/>
  <c r="R1453" i="8"/>
  <c r="P1462" i="8"/>
  <c r="P1461" i="8"/>
  <c r="AR1455" i="8"/>
  <c r="O1461" i="8"/>
  <c r="AA1455" i="8"/>
  <c r="AL1451" i="8"/>
  <c r="U1459" i="8"/>
  <c r="AK1456" i="8"/>
  <c r="R1455" i="8"/>
  <c r="Z1452" i="8"/>
  <c r="T1467" i="8"/>
  <c r="Z110" i="8"/>
  <c r="N109" i="8"/>
  <c r="Z108" i="8"/>
  <c r="V107" i="8"/>
  <c r="N107" i="8"/>
  <c r="N105" i="8"/>
  <c r="AL103" i="8"/>
  <c r="V103" i="8"/>
  <c r="N103" i="8"/>
  <c r="AM101" i="8"/>
  <c r="AB100" i="8"/>
  <c r="T100" i="8"/>
  <c r="AO99" i="8"/>
  <c r="AG99" i="8"/>
  <c r="N98" i="8"/>
  <c r="AQ97" i="8"/>
  <c r="AI97" i="8"/>
  <c r="AN96" i="8"/>
  <c r="P96" i="8"/>
  <c r="M95" i="8"/>
  <c r="AP94" i="8"/>
  <c r="R94" i="8"/>
  <c r="M92" i="8"/>
  <c r="AK109" i="8"/>
  <c r="AG108" i="8"/>
  <c r="AK107" i="8"/>
  <c r="AO106" i="8"/>
  <c r="AG106" i="8"/>
  <c r="M105" i="8"/>
  <c r="AO104" i="8"/>
  <c r="AG104" i="8"/>
  <c r="M103" i="8"/>
  <c r="AO102" i="8"/>
  <c r="AG102" i="8"/>
  <c r="V101" i="8"/>
  <c r="N101" i="8"/>
  <c r="AQ100" i="8"/>
  <c r="AI100" i="8"/>
  <c r="P99" i="8"/>
  <c r="AH97" i="8"/>
  <c r="Z97" i="8"/>
  <c r="AM96" i="8"/>
  <c r="AB95" i="8"/>
  <c r="T95" i="8"/>
  <c r="AL93" i="8"/>
  <c r="AB92" i="8"/>
  <c r="T92" i="8"/>
  <c r="AN110" i="8"/>
  <c r="AJ109" i="8"/>
  <c r="AB109" i="8"/>
  <c r="T109" i="8"/>
  <c r="P108" i="8"/>
  <c r="AB107" i="8"/>
  <c r="T107" i="8"/>
  <c r="P106" i="8"/>
  <c r="AR105" i="8"/>
  <c r="AB105" i="8"/>
  <c r="T105" i="8"/>
  <c r="P104" i="8"/>
  <c r="AB103" i="8"/>
  <c r="P102" i="8"/>
  <c r="AH100" i="8"/>
  <c r="Z100" i="8"/>
  <c r="J100" i="8"/>
  <c r="AM99" i="8"/>
  <c r="AB98" i="8"/>
  <c r="T98" i="8"/>
  <c r="AL96" i="8"/>
  <c r="AI95" i="8"/>
  <c r="AN94" i="8"/>
  <c r="U93" i="8"/>
  <c r="M93" i="8"/>
  <c r="AQ92" i="8"/>
  <c r="AI92" i="8"/>
  <c r="AM110" i="8"/>
  <c r="AE110" i="8"/>
  <c r="AQ109" i="8"/>
  <c r="AM108" i="8"/>
  <c r="S107" i="8"/>
  <c r="AM106" i="8"/>
  <c r="AE106" i="8"/>
  <c r="AI105" i="8"/>
  <c r="AM104" i="8"/>
  <c r="AQ103" i="8"/>
  <c r="AI103" i="8"/>
  <c r="AA103" i="8"/>
  <c r="AM102" i="8"/>
  <c r="AJ101" i="8"/>
  <c r="AB101" i="8"/>
  <c r="T101" i="8"/>
  <c r="Q100" i="8"/>
  <c r="AI98" i="8"/>
  <c r="AA98" i="8"/>
  <c r="AN97" i="8"/>
  <c r="M96" i="8"/>
  <c r="AM94" i="8"/>
  <c r="O94" i="8"/>
  <c r="T93" i="8"/>
  <c r="Z92" i="8"/>
  <c r="AM109" i="8"/>
  <c r="AQ108" i="8"/>
  <c r="AI106" i="8"/>
  <c r="AM105" i="8"/>
  <c r="AQ104" i="8"/>
  <c r="AI102" i="8"/>
  <c r="S102" i="8"/>
  <c r="AM98" i="8"/>
  <c r="AB97" i="8"/>
  <c r="AM95" i="8"/>
  <c r="AB94" i="8"/>
  <c r="AG93" i="8"/>
  <c r="AD110" i="8"/>
  <c r="N110" i="8"/>
  <c r="R109" i="8"/>
  <c r="N106" i="8"/>
  <c r="Z103" i="8"/>
  <c r="N102" i="8"/>
  <c r="AI101" i="8"/>
  <c r="M99" i="8"/>
  <c r="R98" i="8"/>
  <c r="AM97" i="8"/>
  <c r="V95" i="8"/>
  <c r="AQ94" i="8"/>
  <c r="AB110" i="8"/>
  <c r="T108" i="8"/>
  <c r="AN107" i="8"/>
  <c r="AB106" i="8"/>
  <c r="T104" i="8"/>
  <c r="AN103" i="8"/>
  <c r="X103" i="8"/>
  <c r="AB102" i="8"/>
  <c r="AQ99" i="8"/>
  <c r="AQ96" i="8"/>
  <c r="K96" i="8"/>
  <c r="P92" i="8"/>
  <c r="AI108" i="8"/>
  <c r="AM107" i="8"/>
  <c r="AI104" i="8"/>
  <c r="AQ102" i="8"/>
  <c r="AA102" i="8"/>
  <c r="P101" i="8"/>
  <c r="AE98" i="8"/>
  <c r="T97" i="8"/>
  <c r="T94" i="8"/>
  <c r="AO93" i="8"/>
  <c r="AP109" i="8"/>
  <c r="N108" i="8"/>
  <c r="AL102" i="8"/>
  <c r="AQ101" i="8"/>
  <c r="AG98" i="8"/>
  <c r="AL97" i="8"/>
  <c r="AO109" i="8"/>
  <c r="M108" i="8"/>
  <c r="P100" i="8"/>
  <c r="Q95" i="8"/>
  <c r="V94" i="8"/>
  <c r="AG92" i="8"/>
  <c r="AG107" i="8"/>
  <c r="AO105" i="8"/>
  <c r="M104" i="8"/>
  <c r="AB96" i="8"/>
  <c r="AQ93" i="8"/>
  <c r="K93" i="8"/>
  <c r="T110" i="8"/>
  <c r="X109" i="8"/>
  <c r="AB108" i="8"/>
  <c r="P103" i="8"/>
  <c r="T102" i="8"/>
  <c r="AO98" i="8"/>
  <c r="N97" i="8"/>
  <c r="AI94" i="8"/>
  <c r="AN109" i="8"/>
  <c r="T106" i="8"/>
  <c r="AB104" i="8"/>
  <c r="T96" i="8"/>
  <c r="AG109" i="8"/>
  <c r="AO107" i="8"/>
  <c r="M106" i="8"/>
  <c r="AO92" i="8"/>
  <c r="Z109" i="8"/>
  <c r="V102" i="8"/>
  <c r="AM100" i="8"/>
  <c r="AO95" i="8"/>
  <c r="N94" i="8"/>
  <c r="AG105" i="8"/>
  <c r="AO103" i="8"/>
  <c r="M102" i="8"/>
  <c r="M94" i="8"/>
  <c r="Y92" i="8"/>
  <c r="AJ110" i="8"/>
  <c r="P107" i="8"/>
  <c r="AI93" i="8"/>
  <c r="X92" i="8"/>
  <c r="Q105" i="8"/>
  <c r="N100" i="8"/>
  <c r="AO96" i="8"/>
  <c r="Q98" i="8"/>
  <c r="R93" i="8"/>
  <c r="R103" i="8"/>
  <c r="M110" i="8"/>
  <c r="AI96" i="8"/>
  <c r="AJ96" i="8"/>
  <c r="AC42" i="6"/>
  <c r="AB42" i="6"/>
  <c r="AD42" i="6" s="1"/>
  <c r="AE42" i="6"/>
  <c r="AC360" i="8"/>
  <c r="AE349" i="8"/>
  <c r="AB360" i="8"/>
  <c r="AD349" i="8"/>
  <c r="AK349" i="8"/>
  <c r="AH360" i="8"/>
  <c r="R351" i="8"/>
  <c r="AB355" i="8"/>
  <c r="AE358" i="8"/>
  <c r="AA355" i="8"/>
  <c r="T359" i="8"/>
  <c r="AA350" i="8"/>
  <c r="AA347" i="8"/>
  <c r="AH355" i="8"/>
  <c r="BF36" i="8"/>
  <c r="BC36" i="8"/>
  <c r="BE16" i="8"/>
  <c r="AT47" i="6"/>
  <c r="AV47" i="6" s="1"/>
  <c r="AW47" i="6" s="1"/>
  <c r="AT37" i="6"/>
  <c r="AV37" i="6" s="1"/>
  <c r="AW37" i="6" s="1"/>
  <c r="AT22" i="6"/>
  <c r="AV22" i="6" s="1"/>
  <c r="AW22" i="6" s="1"/>
  <c r="AT16" i="6"/>
  <c r="AV16" i="6" s="1"/>
  <c r="AW16" i="6" s="1"/>
  <c r="AT55" i="6"/>
  <c r="AV55" i="6" s="1"/>
  <c r="AW55" i="6" s="1"/>
  <c r="AT44" i="6"/>
  <c r="AV44" i="6" s="1"/>
  <c r="AW44" i="6" s="1"/>
  <c r="AT42" i="6"/>
  <c r="AV42" i="6" s="1"/>
  <c r="AW42" i="6" s="1"/>
  <c r="AT40" i="6"/>
  <c r="AV40" i="6" s="1"/>
  <c r="AW40" i="6" s="1"/>
  <c r="AT29" i="6"/>
  <c r="AV29" i="6" s="1"/>
  <c r="AW29" i="6" s="1"/>
  <c r="AT13" i="6"/>
  <c r="AV13" i="6" s="1"/>
  <c r="AW13" i="6" s="1"/>
  <c r="AT11" i="6"/>
  <c r="AV11" i="6" s="1"/>
  <c r="AW11" i="6" s="1"/>
  <c r="AT9" i="6"/>
  <c r="AV9" i="6" s="1"/>
  <c r="AW9" i="6" s="1"/>
  <c r="AT52" i="6"/>
  <c r="AV52" i="6" s="1"/>
  <c r="AW52" i="6" s="1"/>
  <c r="AT50" i="6"/>
  <c r="AV50" i="6" s="1"/>
  <c r="AW50" i="6" s="1"/>
  <c r="AT46" i="6"/>
  <c r="AV46" i="6" s="1"/>
  <c r="AW46" i="6" s="1"/>
  <c r="AT38" i="6"/>
  <c r="AV38" i="6" s="1"/>
  <c r="AW38" i="6" s="1"/>
  <c r="AT26" i="6"/>
  <c r="AV26" i="6" s="1"/>
  <c r="AW26" i="6" s="1"/>
  <c r="AT21" i="6"/>
  <c r="AV21" i="6" s="1"/>
  <c r="AW21" i="6" s="1"/>
  <c r="AT48" i="6"/>
  <c r="AV48" i="6" s="1"/>
  <c r="AW48" i="6" s="1"/>
  <c r="AT41" i="6"/>
  <c r="AV41" i="6" s="1"/>
  <c r="AW41" i="6" s="1"/>
  <c r="AT33" i="6"/>
  <c r="AV33" i="6" s="1"/>
  <c r="AW33" i="6" s="1"/>
  <c r="AT31" i="6"/>
  <c r="AV31" i="6" s="1"/>
  <c r="AW31" i="6" s="1"/>
  <c r="AT43" i="6"/>
  <c r="AV43" i="6" s="1"/>
  <c r="AW43" i="6" s="1"/>
  <c r="AT23" i="6"/>
  <c r="AV23" i="6" s="1"/>
  <c r="AW23" i="6" s="1"/>
  <c r="AT20" i="6"/>
  <c r="AV20" i="6" s="1"/>
  <c r="AW20" i="6" s="1"/>
  <c r="AT49" i="6"/>
  <c r="AV49" i="6" s="1"/>
  <c r="AW49" i="6" s="1"/>
  <c r="AT39" i="6"/>
  <c r="AV39" i="6" s="1"/>
  <c r="AW39" i="6" s="1"/>
  <c r="AT35" i="6"/>
  <c r="AV35" i="6" s="1"/>
  <c r="AW35" i="6" s="1"/>
  <c r="AT25" i="6"/>
  <c r="AV25" i="6" s="1"/>
  <c r="AW25" i="6" s="1"/>
  <c r="AT24" i="6"/>
  <c r="AV24" i="6" s="1"/>
  <c r="AW24" i="6" s="1"/>
  <c r="AT19" i="6"/>
  <c r="AV19" i="6" s="1"/>
  <c r="AW19" i="6" s="1"/>
  <c r="AT17" i="6"/>
  <c r="AV17" i="6" s="1"/>
  <c r="AW17" i="6" s="1"/>
  <c r="AT15" i="6"/>
  <c r="AV15" i="6" s="1"/>
  <c r="AW15" i="6" s="1"/>
  <c r="AT8" i="6"/>
  <c r="AV8" i="6" s="1"/>
  <c r="AW8" i="6" s="1"/>
  <c r="AT6" i="6"/>
  <c r="AV6" i="6" s="1"/>
  <c r="AW6" i="6" s="1"/>
  <c r="AT53" i="6"/>
  <c r="AV53" i="6" s="1"/>
  <c r="AW53" i="6" s="1"/>
  <c r="AT18" i="6"/>
  <c r="AV18" i="6" s="1"/>
  <c r="AW18" i="6" s="1"/>
  <c r="AT30" i="6"/>
  <c r="AV30" i="6" s="1"/>
  <c r="AW30" i="6" s="1"/>
  <c r="AT14" i="6"/>
  <c r="AV14" i="6" s="1"/>
  <c r="AW14" i="6" s="1"/>
  <c r="AT45" i="6"/>
  <c r="AV45" i="6" s="1"/>
  <c r="AW45" i="6" s="1"/>
  <c r="AT28" i="6"/>
  <c r="AV28" i="6" s="1"/>
  <c r="AW28" i="6" s="1"/>
  <c r="AT27" i="6"/>
  <c r="AV27" i="6" s="1"/>
  <c r="AW27" i="6" s="1"/>
  <c r="AT32" i="6"/>
  <c r="AV32" i="6" s="1"/>
  <c r="AW32" i="6" s="1"/>
  <c r="AT12" i="6"/>
  <c r="AV12" i="6" s="1"/>
  <c r="AW12" i="6" s="1"/>
  <c r="AT51" i="6"/>
  <c r="AV51" i="6" s="1"/>
  <c r="AW51" i="6" s="1"/>
  <c r="AT36" i="6"/>
  <c r="AV36" i="6" s="1"/>
  <c r="AW36" i="6" s="1"/>
  <c r="AT7" i="6"/>
  <c r="AV7" i="6" s="1"/>
  <c r="AW7" i="6" s="1"/>
  <c r="E30" i="6"/>
  <c r="AT10" i="6"/>
  <c r="AV10" i="6" s="1"/>
  <c r="AW10" i="6" s="1"/>
  <c r="AT34" i="6"/>
  <c r="AV34" i="6" s="1"/>
  <c r="AW34" i="6" s="1"/>
  <c r="AT54" i="6"/>
  <c r="AV54" i="6" s="1"/>
  <c r="AW54" i="6" s="1"/>
  <c r="H19" i="6"/>
  <c r="H20" i="6" s="1"/>
  <c r="BF46" i="6"/>
  <c r="BO46" i="6"/>
  <c r="AP46" i="6"/>
  <c r="Y43" i="5"/>
  <c r="BC43" i="5"/>
  <c r="BD43" i="5" s="1"/>
  <c r="AP1194" i="8"/>
  <c r="AH1194" i="8"/>
  <c r="Z1194" i="8"/>
  <c r="R1194" i="8"/>
  <c r="J1194" i="8"/>
  <c r="AO1194" i="8"/>
  <c r="AG1194" i="8"/>
  <c r="Y1194" i="8"/>
  <c r="Q1194" i="8"/>
  <c r="I1194" i="8"/>
  <c r="AK1194" i="8"/>
  <c r="AC1194" i="8"/>
  <c r="U1194" i="8"/>
  <c r="M1194" i="8"/>
  <c r="AQ1194" i="8"/>
  <c r="AD1194" i="8"/>
  <c r="P1194" i="8"/>
  <c r="AN1194" i="8"/>
  <c r="AB1194" i="8"/>
  <c r="O1194" i="8"/>
  <c r="AI1194" i="8"/>
  <c r="V1194" i="8"/>
  <c r="AR1194" i="8"/>
  <c r="W1194" i="8"/>
  <c r="AM1194" i="8"/>
  <c r="T1194" i="8"/>
  <c r="AL1194" i="8"/>
  <c r="S1194" i="8"/>
  <c r="AJ1194" i="8"/>
  <c r="N1194" i="8"/>
  <c r="K1194" i="8"/>
  <c r="L1194" i="8"/>
  <c r="AE1194" i="8"/>
  <c r="AA1194" i="8"/>
  <c r="X1194" i="8"/>
  <c r="AF1194" i="8"/>
  <c r="AI936" i="8"/>
  <c r="O935" i="8"/>
  <c r="AM926" i="8"/>
  <c r="Y936" i="8"/>
  <c r="AO934" i="8"/>
  <c r="T935" i="8"/>
  <c r="Y925" i="8"/>
  <c r="Q923" i="8"/>
  <c r="AO920" i="8"/>
  <c r="AI927" i="8"/>
  <c r="AN925" i="8"/>
  <c r="O923" i="8"/>
  <c r="Y921" i="8"/>
  <c r="AH935" i="8"/>
  <c r="AO929" i="8"/>
  <c r="AC925" i="8"/>
  <c r="AH937" i="8"/>
  <c r="AI921" i="8"/>
  <c r="T929" i="8"/>
  <c r="AK777" i="8"/>
  <c r="AC777" i="8"/>
  <c r="U777" i="8"/>
  <c r="M777" i="8"/>
  <c r="AO776" i="8"/>
  <c r="AG776" i="8"/>
  <c r="Y776" i="8"/>
  <c r="Q776" i="8"/>
  <c r="I776" i="8"/>
  <c r="AK775" i="8"/>
  <c r="AC775" i="8"/>
  <c r="U775" i="8"/>
  <c r="M775" i="8"/>
  <c r="AO774" i="8"/>
  <c r="AG774" i="8"/>
  <c r="Y774" i="8"/>
  <c r="Q774" i="8"/>
  <c r="I774" i="8"/>
  <c r="AK773" i="8"/>
  <c r="AC773" i="8"/>
  <c r="U773" i="8"/>
  <c r="M773" i="8"/>
  <c r="AO772" i="8"/>
  <c r="AG772" i="8"/>
  <c r="Y772" i="8"/>
  <c r="Q772" i="8"/>
  <c r="I772" i="8"/>
  <c r="AK771" i="8"/>
  <c r="AC771" i="8"/>
  <c r="U771" i="8"/>
  <c r="M771" i="8"/>
  <c r="AO770" i="8"/>
  <c r="AG770" i="8"/>
  <c r="Y770" i="8"/>
  <c r="Q770" i="8"/>
  <c r="I770" i="8"/>
  <c r="AK769" i="8"/>
  <c r="AC769" i="8"/>
  <c r="U769" i="8"/>
  <c r="M769" i="8"/>
  <c r="AP768" i="8"/>
  <c r="AH768" i="8"/>
  <c r="Z768" i="8"/>
  <c r="R768" i="8"/>
  <c r="J768" i="8"/>
  <c r="AM767" i="8"/>
  <c r="AE767" i="8"/>
  <c r="W767" i="8"/>
  <c r="O767" i="8"/>
  <c r="AR766" i="8"/>
  <c r="AJ766" i="8"/>
  <c r="AB766" i="8"/>
  <c r="T766" i="8"/>
  <c r="L766" i="8"/>
  <c r="AO765" i="8"/>
  <c r="AG765" i="8"/>
  <c r="Y765" i="8"/>
  <c r="Q765" i="8"/>
  <c r="I765" i="8"/>
  <c r="AL764" i="8"/>
  <c r="AD764" i="8"/>
  <c r="V764" i="8"/>
  <c r="N764" i="8"/>
  <c r="AQ763" i="8"/>
  <c r="AI763" i="8"/>
  <c r="AA763" i="8"/>
  <c r="S763" i="8"/>
  <c r="K763" i="8"/>
  <c r="AN762" i="8"/>
  <c r="AF762" i="8"/>
  <c r="X762" i="8"/>
  <c r="P762" i="8"/>
  <c r="AK761" i="8"/>
  <c r="AC761" i="8"/>
  <c r="U761" i="8"/>
  <c r="M761" i="8"/>
  <c r="AP760" i="8"/>
  <c r="AH760" i="8"/>
  <c r="Z760" i="8"/>
  <c r="R760" i="8"/>
  <c r="J760" i="8"/>
  <c r="AN759" i="8"/>
  <c r="AF759" i="8"/>
  <c r="X759" i="8"/>
  <c r="P759" i="8"/>
  <c r="AR777" i="8"/>
  <c r="AJ777" i="8"/>
  <c r="AB777" i="8"/>
  <c r="T777" i="8"/>
  <c r="L777" i="8"/>
  <c r="AN776" i="8"/>
  <c r="AF776" i="8"/>
  <c r="X776" i="8"/>
  <c r="P776" i="8"/>
  <c r="AR775" i="8"/>
  <c r="AJ775" i="8"/>
  <c r="AB775" i="8"/>
  <c r="T775" i="8"/>
  <c r="L775" i="8"/>
  <c r="AN774" i="8"/>
  <c r="AF774" i="8"/>
  <c r="X774" i="8"/>
  <c r="P774" i="8"/>
  <c r="AR773" i="8"/>
  <c r="AJ773" i="8"/>
  <c r="AB773" i="8"/>
  <c r="T773" i="8"/>
  <c r="L773" i="8"/>
  <c r="AN772" i="8"/>
  <c r="AF772" i="8"/>
  <c r="X772" i="8"/>
  <c r="P772" i="8"/>
  <c r="AR771" i="8"/>
  <c r="AJ771" i="8"/>
  <c r="AB771" i="8"/>
  <c r="T771" i="8"/>
  <c r="L771" i="8"/>
  <c r="AN770" i="8"/>
  <c r="AF770" i="8"/>
  <c r="X770" i="8"/>
  <c r="P770" i="8"/>
  <c r="AR769" i="8"/>
  <c r="AJ769" i="8"/>
  <c r="AB769" i="8"/>
  <c r="T769" i="8"/>
  <c r="L769" i="8"/>
  <c r="AO768" i="8"/>
  <c r="AG768" i="8"/>
  <c r="Y768" i="8"/>
  <c r="Q768" i="8"/>
  <c r="I768" i="8"/>
  <c r="AL767" i="8"/>
  <c r="AD767" i="8"/>
  <c r="V767" i="8"/>
  <c r="N767" i="8"/>
  <c r="AQ766" i="8"/>
  <c r="AI766" i="8"/>
  <c r="AA766" i="8"/>
  <c r="S766" i="8"/>
  <c r="K766" i="8"/>
  <c r="AN765" i="8"/>
  <c r="AF765" i="8"/>
  <c r="X765" i="8"/>
  <c r="P765" i="8"/>
  <c r="AK764" i="8"/>
  <c r="AC764" i="8"/>
  <c r="U764" i="8"/>
  <c r="M764" i="8"/>
  <c r="AP763" i="8"/>
  <c r="AH763" i="8"/>
  <c r="Z763" i="8"/>
  <c r="R763" i="8"/>
  <c r="J763" i="8"/>
  <c r="AM762" i="8"/>
  <c r="AE762" i="8"/>
  <c r="W762" i="8"/>
  <c r="O762" i="8"/>
  <c r="AR761" i="8"/>
  <c r="AJ761" i="8"/>
  <c r="AB761" i="8"/>
  <c r="T761" i="8"/>
  <c r="L761" i="8"/>
  <c r="AO760" i="8"/>
  <c r="AG760" i="8"/>
  <c r="Y760" i="8"/>
  <c r="Q760" i="8"/>
  <c r="I760" i="8"/>
  <c r="AM759" i="8"/>
  <c r="AE759" i="8"/>
  <c r="W759" i="8"/>
  <c r="O759" i="8"/>
  <c r="AQ777" i="8"/>
  <c r="AI777" i="8"/>
  <c r="AA777" i="8"/>
  <c r="S777" i="8"/>
  <c r="K777" i="8"/>
  <c r="AM776" i="8"/>
  <c r="AE776" i="8"/>
  <c r="W776" i="8"/>
  <c r="O776" i="8"/>
  <c r="AQ775" i="8"/>
  <c r="AI775" i="8"/>
  <c r="AA775" i="8"/>
  <c r="S775" i="8"/>
  <c r="K775" i="8"/>
  <c r="AM774" i="8"/>
  <c r="AE774" i="8"/>
  <c r="W774" i="8"/>
  <c r="O774" i="8"/>
  <c r="AQ773" i="8"/>
  <c r="AI773" i="8"/>
  <c r="AA773" i="8"/>
  <c r="S773" i="8"/>
  <c r="K773" i="8"/>
  <c r="AM772" i="8"/>
  <c r="AE772" i="8"/>
  <c r="W772" i="8"/>
  <c r="O772" i="8"/>
  <c r="AQ771" i="8"/>
  <c r="AI771" i="8"/>
  <c r="AA771" i="8"/>
  <c r="S771" i="8"/>
  <c r="K771" i="8"/>
  <c r="AM770" i="8"/>
  <c r="AE770" i="8"/>
  <c r="W770" i="8"/>
  <c r="O770" i="8"/>
  <c r="AQ769" i="8"/>
  <c r="AI769" i="8"/>
  <c r="AA769" i="8"/>
  <c r="S769" i="8"/>
  <c r="K769" i="8"/>
  <c r="AN768" i="8"/>
  <c r="AF768" i="8"/>
  <c r="X768" i="8"/>
  <c r="P768" i="8"/>
  <c r="AK767" i="8"/>
  <c r="AC767" i="8"/>
  <c r="U767" i="8"/>
  <c r="M767" i="8"/>
  <c r="AP766" i="8"/>
  <c r="AH766" i="8"/>
  <c r="Z766" i="8"/>
  <c r="R766" i="8"/>
  <c r="J766" i="8"/>
  <c r="AM765" i="8"/>
  <c r="AE765" i="8"/>
  <c r="W765" i="8"/>
  <c r="O765" i="8"/>
  <c r="AR764" i="8"/>
  <c r="AJ764" i="8"/>
  <c r="AB764" i="8"/>
  <c r="T764" i="8"/>
  <c r="L764" i="8"/>
  <c r="AO763" i="8"/>
  <c r="AG763" i="8"/>
  <c r="Y763" i="8"/>
  <c r="Q763" i="8"/>
  <c r="I763" i="8"/>
  <c r="AL762" i="8"/>
  <c r="AD762" i="8"/>
  <c r="V762" i="8"/>
  <c r="N762" i="8"/>
  <c r="AQ761" i="8"/>
  <c r="AI761" i="8"/>
  <c r="AA761" i="8"/>
  <c r="S761" i="8"/>
  <c r="K761" i="8"/>
  <c r="AN760" i="8"/>
  <c r="AF760" i="8"/>
  <c r="X760" i="8"/>
  <c r="P760" i="8"/>
  <c r="AL759" i="8"/>
  <c r="AD759" i="8"/>
  <c r="V759" i="8"/>
  <c r="N759" i="8"/>
  <c r="AG777" i="8"/>
  <c r="V777" i="8"/>
  <c r="AR776" i="8"/>
  <c r="AD776" i="8"/>
  <c r="S776" i="8"/>
  <c r="AO775" i="8"/>
  <c r="AD775" i="8"/>
  <c r="P775" i="8"/>
  <c r="AL774" i="8"/>
  <c r="AA774" i="8"/>
  <c r="M774" i="8"/>
  <c r="AL773" i="8"/>
  <c r="X773" i="8"/>
  <c r="J773" i="8"/>
  <c r="AI772" i="8"/>
  <c r="U772" i="8"/>
  <c r="J772" i="8"/>
  <c r="AF771" i="8"/>
  <c r="R771" i="8"/>
  <c r="AQ770" i="8"/>
  <c r="AC770" i="8"/>
  <c r="R770" i="8"/>
  <c r="AN769" i="8"/>
  <c r="Z769" i="8"/>
  <c r="O769" i="8"/>
  <c r="AL768" i="8"/>
  <c r="AA768" i="8"/>
  <c r="M768" i="8"/>
  <c r="AN767" i="8"/>
  <c r="Z767" i="8"/>
  <c r="L767" i="8"/>
  <c r="AL766" i="8"/>
  <c r="X766" i="8"/>
  <c r="M766" i="8"/>
  <c r="AJ765" i="8"/>
  <c r="V765" i="8"/>
  <c r="K765" i="8"/>
  <c r="AI764" i="8"/>
  <c r="X764" i="8"/>
  <c r="J764" i="8"/>
  <c r="AJ763" i="8"/>
  <c r="V763" i="8"/>
  <c r="AH762" i="8"/>
  <c r="T762" i="8"/>
  <c r="I762" i="8"/>
  <c r="AG761" i="8"/>
  <c r="V761" i="8"/>
  <c r="AE760" i="8"/>
  <c r="T760" i="8"/>
  <c r="AH759" i="8"/>
  <c r="T759" i="8"/>
  <c r="I759" i="8"/>
  <c r="AF777" i="8"/>
  <c r="R777" i="8"/>
  <c r="AQ776" i="8"/>
  <c r="AC776" i="8"/>
  <c r="R776" i="8"/>
  <c r="AN775" i="8"/>
  <c r="Z775" i="8"/>
  <c r="O775" i="8"/>
  <c r="AK774" i="8"/>
  <c r="Z774" i="8"/>
  <c r="L774" i="8"/>
  <c r="AH773" i="8"/>
  <c r="W773" i="8"/>
  <c r="I773" i="8"/>
  <c r="AH772" i="8"/>
  <c r="T772" i="8"/>
  <c r="AP771" i="8"/>
  <c r="AE771" i="8"/>
  <c r="Q771" i="8"/>
  <c r="AP770" i="8"/>
  <c r="AB770" i="8"/>
  <c r="N770" i="8"/>
  <c r="AM769" i="8"/>
  <c r="Y769" i="8"/>
  <c r="N769" i="8"/>
  <c r="AK768" i="8"/>
  <c r="W768" i="8"/>
  <c r="L768" i="8"/>
  <c r="AJ767" i="8"/>
  <c r="Y767" i="8"/>
  <c r="K767" i="8"/>
  <c r="AK766" i="8"/>
  <c r="W766" i="8"/>
  <c r="I766" i="8"/>
  <c r="AI765" i="8"/>
  <c r="U765" i="8"/>
  <c r="J765" i="8"/>
  <c r="AH764" i="8"/>
  <c r="W764" i="8"/>
  <c r="I764" i="8"/>
  <c r="AF763" i="8"/>
  <c r="U763" i="8"/>
  <c r="AR762" i="8"/>
  <c r="AG762" i="8"/>
  <c r="S762" i="8"/>
  <c r="AF761" i="8"/>
  <c r="R761" i="8"/>
  <c r="AR760" i="8"/>
  <c r="AD760" i="8"/>
  <c r="S760" i="8"/>
  <c r="AR759" i="8"/>
  <c r="AG759" i="8"/>
  <c r="S759" i="8"/>
  <c r="AP777" i="8"/>
  <c r="AE777" i="8"/>
  <c r="Q777" i="8"/>
  <c r="AP776" i="8"/>
  <c r="AB776" i="8"/>
  <c r="N776" i="8"/>
  <c r="AM775" i="8"/>
  <c r="Y775" i="8"/>
  <c r="N775" i="8"/>
  <c r="AJ774" i="8"/>
  <c r="V774" i="8"/>
  <c r="K774" i="8"/>
  <c r="AG773" i="8"/>
  <c r="V773" i="8"/>
  <c r="AR772" i="8"/>
  <c r="AD772" i="8"/>
  <c r="S772" i="8"/>
  <c r="AO771" i="8"/>
  <c r="AD771" i="8"/>
  <c r="P771" i="8"/>
  <c r="AL770" i="8"/>
  <c r="AA770" i="8"/>
  <c r="M770" i="8"/>
  <c r="AL769" i="8"/>
  <c r="X769" i="8"/>
  <c r="J769" i="8"/>
  <c r="AJ768" i="8"/>
  <c r="V768" i="8"/>
  <c r="K768" i="8"/>
  <c r="AI767" i="8"/>
  <c r="X767" i="8"/>
  <c r="J767" i="8"/>
  <c r="AG766" i="8"/>
  <c r="V766" i="8"/>
  <c r="AH765" i="8"/>
  <c r="T765" i="8"/>
  <c r="AG764" i="8"/>
  <c r="S764" i="8"/>
  <c r="AE763" i="8"/>
  <c r="T763" i="8"/>
  <c r="AQ762" i="8"/>
  <c r="AC762" i="8"/>
  <c r="R762" i="8"/>
  <c r="AP761" i="8"/>
  <c r="AE761" i="8"/>
  <c r="Q761" i="8"/>
  <c r="AQ760" i="8"/>
  <c r="AC760" i="8"/>
  <c r="O760" i="8"/>
  <c r="AQ759" i="8"/>
  <c r="AC759" i="8"/>
  <c r="R759" i="8"/>
  <c r="AN777" i="8"/>
  <c r="W777" i="8"/>
  <c r="AJ776" i="8"/>
  <c r="M776" i="8"/>
  <c r="AF775" i="8"/>
  <c r="I775" i="8"/>
  <c r="AB774" i="8"/>
  <c r="AO773" i="8"/>
  <c r="R773" i="8"/>
  <c r="AK772" i="8"/>
  <c r="N772" i="8"/>
  <c r="AG771" i="8"/>
  <c r="J771" i="8"/>
  <c r="Z770" i="8"/>
  <c r="AP769" i="8"/>
  <c r="V769" i="8"/>
  <c r="AM768" i="8"/>
  <c r="S768" i="8"/>
  <c r="AH767" i="8"/>
  <c r="Q767" i="8"/>
  <c r="AE766" i="8"/>
  <c r="N766" i="8"/>
  <c r="AC765" i="8"/>
  <c r="L765" i="8"/>
  <c r="AE764" i="8"/>
  <c r="K764" i="8"/>
  <c r="AC763" i="8"/>
  <c r="L763" i="8"/>
  <c r="AA762" i="8"/>
  <c r="J762" i="8"/>
  <c r="Z761" i="8"/>
  <c r="I761" i="8"/>
  <c r="W760" i="8"/>
  <c r="Z759" i="8"/>
  <c r="AM777" i="8"/>
  <c r="P777" i="8"/>
  <c r="AI776" i="8"/>
  <c r="L776" i="8"/>
  <c r="AE775" i="8"/>
  <c r="AR774" i="8"/>
  <c r="U774" i="8"/>
  <c r="AN773" i="8"/>
  <c r="Q773" i="8"/>
  <c r="AJ772" i="8"/>
  <c r="M772" i="8"/>
  <c r="Z771" i="8"/>
  <c r="I771" i="8"/>
  <c r="V770" i="8"/>
  <c r="AO769" i="8"/>
  <c r="R769" i="8"/>
  <c r="AI768" i="8"/>
  <c r="O768" i="8"/>
  <c r="AG767" i="8"/>
  <c r="P767" i="8"/>
  <c r="AD766" i="8"/>
  <c r="AB765" i="8"/>
  <c r="AA764" i="8"/>
  <c r="AB763" i="8"/>
  <c r="Z762" i="8"/>
  <c r="Y761" i="8"/>
  <c r="AM760" i="8"/>
  <c r="V760" i="8"/>
  <c r="AP759" i="8"/>
  <c r="Y759" i="8"/>
  <c r="AL777" i="8"/>
  <c r="O777" i="8"/>
  <c r="AH776" i="8"/>
  <c r="K776" i="8"/>
  <c r="X775" i="8"/>
  <c r="AQ774" i="8"/>
  <c r="T774" i="8"/>
  <c r="AM773" i="8"/>
  <c r="P773" i="8"/>
  <c r="AC772" i="8"/>
  <c r="L772" i="8"/>
  <c r="Y771" i="8"/>
  <c r="AR770" i="8"/>
  <c r="U770" i="8"/>
  <c r="AH769" i="8"/>
  <c r="Q769" i="8"/>
  <c r="AE768" i="8"/>
  <c r="N768" i="8"/>
  <c r="AF767" i="8"/>
  <c r="I767" i="8"/>
  <c r="AC766" i="8"/>
  <c r="AR765" i="8"/>
  <c r="AA765" i="8"/>
  <c r="AQ764" i="8"/>
  <c r="Z764" i="8"/>
  <c r="AR763" i="8"/>
  <c r="X763" i="8"/>
  <c r="AP762" i="8"/>
  <c r="Y762" i="8"/>
  <c r="AO761" i="8"/>
  <c r="X761" i="8"/>
  <c r="AL760" i="8"/>
  <c r="U760" i="8"/>
  <c r="AO759" i="8"/>
  <c r="U759" i="8"/>
  <c r="AH777" i="8"/>
  <c r="N777" i="8"/>
  <c r="AA776" i="8"/>
  <c r="J776" i="8"/>
  <c r="W775" i="8"/>
  <c r="AP774" i="8"/>
  <c r="S774" i="8"/>
  <c r="AF773" i="8"/>
  <c r="O773" i="8"/>
  <c r="AB772" i="8"/>
  <c r="K772" i="8"/>
  <c r="X771" i="8"/>
  <c r="AK770" i="8"/>
  <c r="T770" i="8"/>
  <c r="AG769" i="8"/>
  <c r="P769" i="8"/>
  <c r="AD768" i="8"/>
  <c r="AB767" i="8"/>
  <c r="Y766" i="8"/>
  <c r="AQ765" i="8"/>
  <c r="Z765" i="8"/>
  <c r="AP764" i="8"/>
  <c r="Y764" i="8"/>
  <c r="AN763" i="8"/>
  <c r="W763" i="8"/>
  <c r="AO762" i="8"/>
  <c r="U762" i="8"/>
  <c r="AN761" i="8"/>
  <c r="W761" i="8"/>
  <c r="AK760" i="8"/>
  <c r="N760" i="8"/>
  <c r="AK759" i="8"/>
  <c r="Q759" i="8"/>
  <c r="AL776" i="8"/>
  <c r="AH775" i="8"/>
  <c r="AD774" i="8"/>
  <c r="Z773" i="8"/>
  <c r="V772" i="8"/>
  <c r="O771" i="8"/>
  <c r="K770" i="8"/>
  <c r="AR768" i="8"/>
  <c r="AQ767" i="8"/>
  <c r="AN766" i="8"/>
  <c r="AP765" i="8"/>
  <c r="O764" i="8"/>
  <c r="N763" i="8"/>
  <c r="M762" i="8"/>
  <c r="P761" i="8"/>
  <c r="M760" i="8"/>
  <c r="AA759" i="8"/>
  <c r="AO777" i="8"/>
  <c r="AK776" i="8"/>
  <c r="AG775" i="8"/>
  <c r="AC774" i="8"/>
  <c r="Y773" i="8"/>
  <c r="R772" i="8"/>
  <c r="N771" i="8"/>
  <c r="J770" i="8"/>
  <c r="AQ768" i="8"/>
  <c r="AP767" i="8"/>
  <c r="AM766" i="8"/>
  <c r="AL765" i="8"/>
  <c r="AO764" i="8"/>
  <c r="M763" i="8"/>
  <c r="L762" i="8"/>
  <c r="O761" i="8"/>
  <c r="L760" i="8"/>
  <c r="M759" i="8"/>
  <c r="AD777" i="8"/>
  <c r="Z776" i="8"/>
  <c r="V775" i="8"/>
  <c r="R774" i="8"/>
  <c r="N773" i="8"/>
  <c r="AN771" i="8"/>
  <c r="AJ770" i="8"/>
  <c r="AF769" i="8"/>
  <c r="AC768" i="8"/>
  <c r="AO767" i="8"/>
  <c r="AF766" i="8"/>
  <c r="AK765" i="8"/>
  <c r="AN764" i="8"/>
  <c r="AM763" i="8"/>
  <c r="K762" i="8"/>
  <c r="N761" i="8"/>
  <c r="K760" i="8"/>
  <c r="L759" i="8"/>
  <c r="Z777" i="8"/>
  <c r="V776" i="8"/>
  <c r="R775" i="8"/>
  <c r="N774" i="8"/>
  <c r="AQ772" i="8"/>
  <c r="AM771" i="8"/>
  <c r="AI770" i="8"/>
  <c r="AE769" i="8"/>
  <c r="AB768" i="8"/>
  <c r="AA767" i="8"/>
  <c r="U766" i="8"/>
  <c r="AD765" i="8"/>
  <c r="AM764" i="8"/>
  <c r="AL763" i="8"/>
  <c r="AK762" i="8"/>
  <c r="J761" i="8"/>
  <c r="K759" i="8"/>
  <c r="Y777" i="8"/>
  <c r="U776" i="8"/>
  <c r="Q775" i="8"/>
  <c r="J774" i="8"/>
  <c r="AP772" i="8"/>
  <c r="AL771" i="8"/>
  <c r="AH770" i="8"/>
  <c r="AD769" i="8"/>
  <c r="U768" i="8"/>
  <c r="T767" i="8"/>
  <c r="Q766" i="8"/>
  <c r="S765" i="8"/>
  <c r="AF764" i="8"/>
  <c r="AK763" i="8"/>
  <c r="AJ762" i="8"/>
  <c r="AM761" i="8"/>
  <c r="AJ760" i="8"/>
  <c r="J759" i="8"/>
  <c r="X777" i="8"/>
  <c r="T776" i="8"/>
  <c r="J775" i="8"/>
  <c r="AP773" i="8"/>
  <c r="AL772" i="8"/>
  <c r="AH771" i="8"/>
  <c r="AD770" i="8"/>
  <c r="W769" i="8"/>
  <c r="T768" i="8"/>
  <c r="S767" i="8"/>
  <c r="P766" i="8"/>
  <c r="R765" i="8"/>
  <c r="R764" i="8"/>
  <c r="AD763" i="8"/>
  <c r="AI762" i="8"/>
  <c r="AL761" i="8"/>
  <c r="AI760" i="8"/>
  <c r="AJ759" i="8"/>
  <c r="J777" i="8"/>
  <c r="AP775" i="8"/>
  <c r="AI774" i="8"/>
  <c r="AE773" i="8"/>
  <c r="AA772" i="8"/>
  <c r="W771" i="8"/>
  <c r="S770" i="8"/>
  <c r="I769" i="8"/>
  <c r="R767" i="8"/>
  <c r="O766" i="8"/>
  <c r="N765" i="8"/>
  <c r="Q764" i="8"/>
  <c r="P763" i="8"/>
  <c r="AB762" i="8"/>
  <c r="AH761" i="8"/>
  <c r="AB760" i="8"/>
  <c r="AI759" i="8"/>
  <c r="L770" i="8"/>
  <c r="P764" i="8"/>
  <c r="AL775" i="8"/>
  <c r="AR767" i="8"/>
  <c r="AH774" i="8"/>
  <c r="AO766" i="8"/>
  <c r="Q762" i="8"/>
  <c r="AD761" i="8"/>
  <c r="AA760" i="8"/>
  <c r="M765" i="8"/>
  <c r="I777" i="8"/>
  <c r="AB759" i="8"/>
  <c r="AD773" i="8"/>
  <c r="O763" i="8"/>
  <c r="Z772" i="8"/>
  <c r="V771" i="8"/>
  <c r="AN159" i="8"/>
  <c r="AF159" i="8"/>
  <c r="X159" i="8"/>
  <c r="P159" i="8"/>
  <c r="AM159" i="8"/>
  <c r="AE159" i="8"/>
  <c r="W159" i="8"/>
  <c r="O159" i="8"/>
  <c r="AL159" i="8"/>
  <c r="AD159" i="8"/>
  <c r="V159" i="8"/>
  <c r="N159" i="8"/>
  <c r="AK159" i="8"/>
  <c r="AC159" i="8"/>
  <c r="U159" i="8"/>
  <c r="M159" i="8"/>
  <c r="AR159" i="8"/>
  <c r="AB159" i="8"/>
  <c r="L159" i="8"/>
  <c r="AA159" i="8"/>
  <c r="J159" i="8"/>
  <c r="AQ159" i="8"/>
  <c r="Z159" i="8"/>
  <c r="I159" i="8"/>
  <c r="AO159" i="8"/>
  <c r="T159" i="8"/>
  <c r="AJ159" i="8"/>
  <c r="S159" i="8"/>
  <c r="AI159" i="8"/>
  <c r="AH159" i="8"/>
  <c r="Q159" i="8"/>
  <c r="K159" i="8"/>
  <c r="AP159" i="8"/>
  <c r="AG159" i="8"/>
  <c r="Y159" i="8"/>
  <c r="R159" i="8"/>
  <c r="AO90" i="8"/>
  <c r="AO108" i="8" s="1"/>
  <c r="AG90" i="8"/>
  <c r="AG110" i="8" s="1"/>
  <c r="Y90" i="8"/>
  <c r="Y107" i="8" s="1"/>
  <c r="Q90" i="8"/>
  <c r="I90" i="8"/>
  <c r="AN90" i="8"/>
  <c r="AF90" i="8"/>
  <c r="X90" i="8"/>
  <c r="X96" i="8" s="1"/>
  <c r="P90" i="8"/>
  <c r="P110" i="8" s="1"/>
  <c r="AM90" i="8"/>
  <c r="AM92" i="8" s="1"/>
  <c r="AE90" i="8"/>
  <c r="AE94" i="8" s="1"/>
  <c r="W90" i="8"/>
  <c r="W105" i="8" s="1"/>
  <c r="O90" i="8"/>
  <c r="AL90" i="8"/>
  <c r="AD90" i="8"/>
  <c r="V90" i="8"/>
  <c r="V100" i="8" s="1"/>
  <c r="N90" i="8"/>
  <c r="N92" i="8" s="1"/>
  <c r="AQ90" i="8"/>
  <c r="AQ95" i="8" s="1"/>
  <c r="AA90" i="8"/>
  <c r="AA96" i="8" s="1"/>
  <c r="K90" i="8"/>
  <c r="AP90" i="8"/>
  <c r="AP104" i="8" s="1"/>
  <c r="Z90" i="8"/>
  <c r="J90" i="8"/>
  <c r="AJ90" i="8"/>
  <c r="AJ102" i="8" s="1"/>
  <c r="T90" i="8"/>
  <c r="T103" i="8" s="1"/>
  <c r="AI90" i="8"/>
  <c r="AI107" i="8" s="1"/>
  <c r="S90" i="8"/>
  <c r="S98" i="8" s="1"/>
  <c r="AR90" i="8"/>
  <c r="L90" i="8"/>
  <c r="L100" i="8" s="1"/>
  <c r="AK90" i="8"/>
  <c r="U90" i="8"/>
  <c r="R90" i="8"/>
  <c r="R101" i="8" s="1"/>
  <c r="AB90" i="8"/>
  <c r="AB93" i="8" s="1"/>
  <c r="M90" i="8"/>
  <c r="M107" i="8" s="1"/>
  <c r="AH90" i="8"/>
  <c r="AH94" i="8" s="1"/>
  <c r="AC90" i="8"/>
  <c r="BD36" i="8"/>
  <c r="BE36" i="8" s="1"/>
  <c r="AP36" i="6"/>
  <c r="BO36" i="6"/>
  <c r="BF36" i="6"/>
  <c r="AL662" i="8"/>
  <c r="AD662" i="8"/>
  <c r="V662" i="8"/>
  <c r="N662" i="8"/>
  <c r="AP661" i="8"/>
  <c r="AH661" i="8"/>
  <c r="Z661" i="8"/>
  <c r="R661" i="8"/>
  <c r="J661" i="8"/>
  <c r="AL660" i="8"/>
  <c r="AD660" i="8"/>
  <c r="V660" i="8"/>
  <c r="N660" i="8"/>
  <c r="AP659" i="8"/>
  <c r="AH659" i="8"/>
  <c r="Z659" i="8"/>
  <c r="R659" i="8"/>
  <c r="J659" i="8"/>
  <c r="AL658" i="8"/>
  <c r="AD658" i="8"/>
  <c r="V658" i="8"/>
  <c r="N658" i="8"/>
  <c r="AP657" i="8"/>
  <c r="AH657" i="8"/>
  <c r="Z657" i="8"/>
  <c r="R657" i="8"/>
  <c r="J657" i="8"/>
  <c r="AL656" i="8"/>
  <c r="AD656" i="8"/>
  <c r="V656" i="8"/>
  <c r="N656" i="8"/>
  <c r="AP655" i="8"/>
  <c r="AH655" i="8"/>
  <c r="Z655" i="8"/>
  <c r="R655" i="8"/>
  <c r="J655" i="8"/>
  <c r="AL654" i="8"/>
  <c r="AD654" i="8"/>
  <c r="V654" i="8"/>
  <c r="N654" i="8"/>
  <c r="AQ653" i="8"/>
  <c r="AI653" i="8"/>
  <c r="AA653" i="8"/>
  <c r="S653" i="8"/>
  <c r="K653" i="8"/>
  <c r="AN652" i="8"/>
  <c r="AF652" i="8"/>
  <c r="X652" i="8"/>
  <c r="P652" i="8"/>
  <c r="AK651" i="8"/>
  <c r="AC651" i="8"/>
  <c r="U651" i="8"/>
  <c r="M651" i="8"/>
  <c r="AP650" i="8"/>
  <c r="AH650" i="8"/>
  <c r="Z650" i="8"/>
  <c r="R650" i="8"/>
  <c r="J650" i="8"/>
  <c r="AM649" i="8"/>
  <c r="AE649" i="8"/>
  <c r="W649" i="8"/>
  <c r="O649" i="8"/>
  <c r="AR648" i="8"/>
  <c r="AJ648" i="8"/>
  <c r="AB648" i="8"/>
  <c r="T648" i="8"/>
  <c r="L648" i="8"/>
  <c r="AO647" i="8"/>
  <c r="AG647" i="8"/>
  <c r="Y647" i="8"/>
  <c r="Q647" i="8"/>
  <c r="I647" i="8"/>
  <c r="AL646" i="8"/>
  <c r="AD646" i="8"/>
  <c r="V646" i="8"/>
  <c r="N646" i="8"/>
  <c r="AQ645" i="8"/>
  <c r="AI645" i="8"/>
  <c r="AA645" i="8"/>
  <c r="S645" i="8"/>
  <c r="K645" i="8"/>
  <c r="AO644" i="8"/>
  <c r="AG644" i="8"/>
  <c r="Y644" i="8"/>
  <c r="Q644" i="8"/>
  <c r="I644" i="8"/>
  <c r="AK662" i="8"/>
  <c r="AC662" i="8"/>
  <c r="U662" i="8"/>
  <c r="M662" i="8"/>
  <c r="AO661" i="8"/>
  <c r="AG661" i="8"/>
  <c r="Y661" i="8"/>
  <c r="Q661" i="8"/>
  <c r="I661" i="8"/>
  <c r="AK660" i="8"/>
  <c r="AC660" i="8"/>
  <c r="U660" i="8"/>
  <c r="M660" i="8"/>
  <c r="AO659" i="8"/>
  <c r="AG659" i="8"/>
  <c r="Y659" i="8"/>
  <c r="Q659" i="8"/>
  <c r="I659" i="8"/>
  <c r="AK658" i="8"/>
  <c r="AC658" i="8"/>
  <c r="U658" i="8"/>
  <c r="M658" i="8"/>
  <c r="AO657" i="8"/>
  <c r="AG657" i="8"/>
  <c r="Y657" i="8"/>
  <c r="Q657" i="8"/>
  <c r="I657" i="8"/>
  <c r="AK656" i="8"/>
  <c r="AC656" i="8"/>
  <c r="U656" i="8"/>
  <c r="M656" i="8"/>
  <c r="AO655" i="8"/>
  <c r="AG655" i="8"/>
  <c r="Y655" i="8"/>
  <c r="Q655" i="8"/>
  <c r="I655" i="8"/>
  <c r="AK654" i="8"/>
  <c r="AC654" i="8"/>
  <c r="U654" i="8"/>
  <c r="M654" i="8"/>
  <c r="AP653" i="8"/>
  <c r="AH653" i="8"/>
  <c r="Z653" i="8"/>
  <c r="R653" i="8"/>
  <c r="J653" i="8"/>
  <c r="AM652" i="8"/>
  <c r="AE652" i="8"/>
  <c r="W652" i="8"/>
  <c r="O652" i="8"/>
  <c r="AR651" i="8"/>
  <c r="AJ651" i="8"/>
  <c r="AB651" i="8"/>
  <c r="T651" i="8"/>
  <c r="L651" i="8"/>
  <c r="AO650" i="8"/>
  <c r="AG650" i="8"/>
  <c r="Y650" i="8"/>
  <c r="Q650" i="8"/>
  <c r="I650" i="8"/>
  <c r="AL649" i="8"/>
  <c r="AD649" i="8"/>
  <c r="V649" i="8"/>
  <c r="N649" i="8"/>
  <c r="AQ648" i="8"/>
  <c r="AI648" i="8"/>
  <c r="AA648" i="8"/>
  <c r="S648" i="8"/>
  <c r="K648" i="8"/>
  <c r="AN647" i="8"/>
  <c r="AF647" i="8"/>
  <c r="X647" i="8"/>
  <c r="P647" i="8"/>
  <c r="AK646" i="8"/>
  <c r="AC646" i="8"/>
  <c r="U646" i="8"/>
  <c r="M646" i="8"/>
  <c r="AP645" i="8"/>
  <c r="AH645" i="8"/>
  <c r="Z645" i="8"/>
  <c r="R645" i="8"/>
  <c r="J645" i="8"/>
  <c r="AN644" i="8"/>
  <c r="AF644" i="8"/>
  <c r="X644" i="8"/>
  <c r="P644" i="8"/>
  <c r="AR662" i="8"/>
  <c r="AJ662" i="8"/>
  <c r="AB662" i="8"/>
  <c r="T662" i="8"/>
  <c r="L662" i="8"/>
  <c r="AN661" i="8"/>
  <c r="AF661" i="8"/>
  <c r="X661" i="8"/>
  <c r="P661" i="8"/>
  <c r="AR660" i="8"/>
  <c r="AJ660" i="8"/>
  <c r="AB660" i="8"/>
  <c r="T660" i="8"/>
  <c r="L660" i="8"/>
  <c r="AN659" i="8"/>
  <c r="AF659" i="8"/>
  <c r="X659" i="8"/>
  <c r="P659" i="8"/>
  <c r="AR658" i="8"/>
  <c r="AJ658" i="8"/>
  <c r="AB658" i="8"/>
  <c r="T658" i="8"/>
  <c r="L658" i="8"/>
  <c r="AN657" i="8"/>
  <c r="AF657" i="8"/>
  <c r="X657" i="8"/>
  <c r="P657" i="8"/>
  <c r="AR656" i="8"/>
  <c r="AJ656" i="8"/>
  <c r="AB656" i="8"/>
  <c r="T656" i="8"/>
  <c r="L656" i="8"/>
  <c r="AN655" i="8"/>
  <c r="AF655" i="8"/>
  <c r="X655" i="8"/>
  <c r="P655" i="8"/>
  <c r="AR654" i="8"/>
  <c r="AJ654" i="8"/>
  <c r="AB654" i="8"/>
  <c r="T654" i="8"/>
  <c r="L654" i="8"/>
  <c r="AO653" i="8"/>
  <c r="AG653" i="8"/>
  <c r="Y653" i="8"/>
  <c r="Q653" i="8"/>
  <c r="I653" i="8"/>
  <c r="AL652" i="8"/>
  <c r="AD652" i="8"/>
  <c r="V652" i="8"/>
  <c r="N652" i="8"/>
  <c r="AQ651" i="8"/>
  <c r="AI651" i="8"/>
  <c r="AA651" i="8"/>
  <c r="S651" i="8"/>
  <c r="K651" i="8"/>
  <c r="AN650" i="8"/>
  <c r="AF650" i="8"/>
  <c r="X650" i="8"/>
  <c r="P650" i="8"/>
  <c r="AK649" i="8"/>
  <c r="AC649" i="8"/>
  <c r="U649" i="8"/>
  <c r="M649" i="8"/>
  <c r="AP648" i="8"/>
  <c r="AH648" i="8"/>
  <c r="Z648" i="8"/>
  <c r="R648" i="8"/>
  <c r="J648" i="8"/>
  <c r="AM647" i="8"/>
  <c r="AE647" i="8"/>
  <c r="W647" i="8"/>
  <c r="O647" i="8"/>
  <c r="AR646" i="8"/>
  <c r="AJ646" i="8"/>
  <c r="AB646" i="8"/>
  <c r="T646" i="8"/>
  <c r="L646" i="8"/>
  <c r="AO645" i="8"/>
  <c r="AG645" i="8"/>
  <c r="Y645" i="8"/>
  <c r="Q645" i="8"/>
  <c r="I645" i="8"/>
  <c r="AM644" i="8"/>
  <c r="AE644" i="8"/>
  <c r="W644" i="8"/>
  <c r="O644" i="8"/>
  <c r="AM662" i="8"/>
  <c r="Y662" i="8"/>
  <c r="K662" i="8"/>
  <c r="AJ661" i="8"/>
  <c r="V661" i="8"/>
  <c r="K661" i="8"/>
  <c r="AG660" i="8"/>
  <c r="S660" i="8"/>
  <c r="AR659" i="8"/>
  <c r="AD659" i="8"/>
  <c r="S659" i="8"/>
  <c r="AO658" i="8"/>
  <c r="AA658" i="8"/>
  <c r="P658" i="8"/>
  <c r="AL657" i="8"/>
  <c r="AA657" i="8"/>
  <c r="M657" i="8"/>
  <c r="AI656" i="8"/>
  <c r="X656" i="8"/>
  <c r="J656" i="8"/>
  <c r="AI655" i="8"/>
  <c r="U655" i="8"/>
  <c r="AQ654" i="8"/>
  <c r="AF654" i="8"/>
  <c r="R654" i="8"/>
  <c r="AR653" i="8"/>
  <c r="AD653" i="8"/>
  <c r="P653" i="8"/>
  <c r="AP652" i="8"/>
  <c r="AB652" i="8"/>
  <c r="Q652" i="8"/>
  <c r="AN651" i="8"/>
  <c r="Z651" i="8"/>
  <c r="O651" i="8"/>
  <c r="AL650" i="8"/>
  <c r="AA650" i="8"/>
  <c r="M650" i="8"/>
  <c r="AN649" i="8"/>
  <c r="Z649" i="8"/>
  <c r="L649" i="8"/>
  <c r="AL648" i="8"/>
  <c r="X648" i="8"/>
  <c r="M648" i="8"/>
  <c r="AJ647" i="8"/>
  <c r="V647" i="8"/>
  <c r="K647" i="8"/>
  <c r="AI646" i="8"/>
  <c r="X646" i="8"/>
  <c r="J646" i="8"/>
  <c r="AJ645" i="8"/>
  <c r="V645" i="8"/>
  <c r="AI644" i="8"/>
  <c r="U644" i="8"/>
  <c r="J644" i="8"/>
  <c r="AI662" i="8"/>
  <c r="X662" i="8"/>
  <c r="J662" i="8"/>
  <c r="AI661" i="8"/>
  <c r="U661" i="8"/>
  <c r="AQ660" i="8"/>
  <c r="AF660" i="8"/>
  <c r="R660" i="8"/>
  <c r="AQ659" i="8"/>
  <c r="AC659" i="8"/>
  <c r="O659" i="8"/>
  <c r="AN658" i="8"/>
  <c r="Z658" i="8"/>
  <c r="O658" i="8"/>
  <c r="AK657" i="8"/>
  <c r="W657" i="8"/>
  <c r="L657" i="8"/>
  <c r="AH656" i="8"/>
  <c r="W656" i="8"/>
  <c r="I656" i="8"/>
  <c r="AE655" i="8"/>
  <c r="T655" i="8"/>
  <c r="AP654" i="8"/>
  <c r="AE654" i="8"/>
  <c r="Q654" i="8"/>
  <c r="AN653" i="8"/>
  <c r="AC653" i="8"/>
  <c r="O653" i="8"/>
  <c r="AO652" i="8"/>
  <c r="AA652" i="8"/>
  <c r="M652" i="8"/>
  <c r="AM651" i="8"/>
  <c r="Y651" i="8"/>
  <c r="N651" i="8"/>
  <c r="AK650" i="8"/>
  <c r="W650" i="8"/>
  <c r="L650" i="8"/>
  <c r="AJ649" i="8"/>
  <c r="Y649" i="8"/>
  <c r="K649" i="8"/>
  <c r="AK648" i="8"/>
  <c r="W648" i="8"/>
  <c r="I648" i="8"/>
  <c r="AI647" i="8"/>
  <c r="U647" i="8"/>
  <c r="J647" i="8"/>
  <c r="AH646" i="8"/>
  <c r="W646" i="8"/>
  <c r="I646" i="8"/>
  <c r="AF645" i="8"/>
  <c r="U645" i="8"/>
  <c r="AH644" i="8"/>
  <c r="T644" i="8"/>
  <c r="AH662" i="8"/>
  <c r="W662" i="8"/>
  <c r="I662" i="8"/>
  <c r="AE661" i="8"/>
  <c r="T661" i="8"/>
  <c r="AP660" i="8"/>
  <c r="AE660" i="8"/>
  <c r="Q660" i="8"/>
  <c r="AM659" i="8"/>
  <c r="AB659" i="8"/>
  <c r="N659" i="8"/>
  <c r="AM658" i="8"/>
  <c r="Y658" i="8"/>
  <c r="K658" i="8"/>
  <c r="AJ657" i="8"/>
  <c r="V657" i="8"/>
  <c r="K657" i="8"/>
  <c r="AG656" i="8"/>
  <c r="S656" i="8"/>
  <c r="AR655" i="8"/>
  <c r="AD655" i="8"/>
  <c r="S655" i="8"/>
  <c r="AO654" i="8"/>
  <c r="AA654" i="8"/>
  <c r="P654" i="8"/>
  <c r="AM653" i="8"/>
  <c r="AB653" i="8"/>
  <c r="N653" i="8"/>
  <c r="AK652" i="8"/>
  <c r="Z652" i="8"/>
  <c r="L652" i="8"/>
  <c r="AL651" i="8"/>
  <c r="X651" i="8"/>
  <c r="J651" i="8"/>
  <c r="AJ650" i="8"/>
  <c r="V650" i="8"/>
  <c r="K650" i="8"/>
  <c r="AI649" i="8"/>
  <c r="X649" i="8"/>
  <c r="J649" i="8"/>
  <c r="AG648" i="8"/>
  <c r="V648" i="8"/>
  <c r="AH647" i="8"/>
  <c r="T647" i="8"/>
  <c r="AG646" i="8"/>
  <c r="S646" i="8"/>
  <c r="AE645" i="8"/>
  <c r="T645" i="8"/>
  <c r="AR644" i="8"/>
  <c r="AD644" i="8"/>
  <c r="S644" i="8"/>
  <c r="AP662" i="8"/>
  <c r="S662" i="8"/>
  <c r="AL661" i="8"/>
  <c r="O661" i="8"/>
  <c r="AH660" i="8"/>
  <c r="K660" i="8"/>
  <c r="AA659" i="8"/>
  <c r="AQ658" i="8"/>
  <c r="W658" i="8"/>
  <c r="AM657" i="8"/>
  <c r="S657" i="8"/>
  <c r="AF656" i="8"/>
  <c r="O656" i="8"/>
  <c r="AB655" i="8"/>
  <c r="K655" i="8"/>
  <c r="X654" i="8"/>
  <c r="AL653" i="8"/>
  <c r="U653" i="8"/>
  <c r="AI652" i="8"/>
  <c r="R652" i="8"/>
  <c r="AF651" i="8"/>
  <c r="I651" i="8"/>
  <c r="AC650" i="8"/>
  <c r="AR649" i="8"/>
  <c r="AA649" i="8"/>
  <c r="AO648" i="8"/>
  <c r="U648" i="8"/>
  <c r="AP647" i="8"/>
  <c r="S647" i="8"/>
  <c r="AO646" i="8"/>
  <c r="R646" i="8"/>
  <c r="AL645" i="8"/>
  <c r="O645" i="8"/>
  <c r="AL644" i="8"/>
  <c r="R644" i="8"/>
  <c r="AO662" i="8"/>
  <c r="R662" i="8"/>
  <c r="AK661" i="8"/>
  <c r="N661" i="8"/>
  <c r="AA660" i="8"/>
  <c r="J660" i="8"/>
  <c r="W659" i="8"/>
  <c r="AP658" i="8"/>
  <c r="S658" i="8"/>
  <c r="AI657" i="8"/>
  <c r="O657" i="8"/>
  <c r="AE656" i="8"/>
  <c r="K656" i="8"/>
  <c r="AA655" i="8"/>
  <c r="AN654" i="8"/>
  <c r="W654" i="8"/>
  <c r="AK653" i="8"/>
  <c r="T653" i="8"/>
  <c r="AH652" i="8"/>
  <c r="K652" i="8"/>
  <c r="AE651" i="8"/>
  <c r="AB650" i="8"/>
  <c r="AQ649" i="8"/>
  <c r="T649" i="8"/>
  <c r="AN648" i="8"/>
  <c r="Q648" i="8"/>
  <c r="AL647" i="8"/>
  <c r="R647" i="8"/>
  <c r="AN646" i="8"/>
  <c r="Q646" i="8"/>
  <c r="AK645" i="8"/>
  <c r="N645" i="8"/>
  <c r="AK644" i="8"/>
  <c r="N644" i="8"/>
  <c r="AN662" i="8"/>
  <c r="Q662" i="8"/>
  <c r="AD661" i="8"/>
  <c r="M661" i="8"/>
  <c r="Z660" i="8"/>
  <c r="I660" i="8"/>
  <c r="V659" i="8"/>
  <c r="AI658" i="8"/>
  <c r="R658" i="8"/>
  <c r="AE657" i="8"/>
  <c r="N657" i="8"/>
  <c r="AA656" i="8"/>
  <c r="AQ655" i="8"/>
  <c r="W655" i="8"/>
  <c r="AM654" i="8"/>
  <c r="S654" i="8"/>
  <c r="AJ653" i="8"/>
  <c r="M653" i="8"/>
  <c r="AG652" i="8"/>
  <c r="J652" i="8"/>
  <c r="AD651" i="8"/>
  <c r="AR650" i="8"/>
  <c r="U650" i="8"/>
  <c r="AP649" i="8"/>
  <c r="S649" i="8"/>
  <c r="AM648" i="8"/>
  <c r="P648" i="8"/>
  <c r="AK647" i="8"/>
  <c r="N647" i="8"/>
  <c r="AM646" i="8"/>
  <c r="P646" i="8"/>
  <c r="AD645" i="8"/>
  <c r="M645" i="8"/>
  <c r="AJ644" i="8"/>
  <c r="M644" i="8"/>
  <c r="AG662" i="8"/>
  <c r="P662" i="8"/>
  <c r="AC661" i="8"/>
  <c r="L661" i="8"/>
  <c r="Y660" i="8"/>
  <c r="AL659" i="8"/>
  <c r="U659" i="8"/>
  <c r="AH658" i="8"/>
  <c r="Q658" i="8"/>
  <c r="AD657" i="8"/>
  <c r="AQ656" i="8"/>
  <c r="Z656" i="8"/>
  <c r="AM655" i="8"/>
  <c r="V655" i="8"/>
  <c r="AI654" i="8"/>
  <c r="O654" i="8"/>
  <c r="AF653" i="8"/>
  <c r="L653" i="8"/>
  <c r="AC652" i="8"/>
  <c r="I652" i="8"/>
  <c r="W651" i="8"/>
  <c r="AQ650" i="8"/>
  <c r="T650" i="8"/>
  <c r="AO649" i="8"/>
  <c r="R649" i="8"/>
  <c r="AF648" i="8"/>
  <c r="O648" i="8"/>
  <c r="AD647" i="8"/>
  <c r="M647" i="8"/>
  <c r="AF646" i="8"/>
  <c r="O646" i="8"/>
  <c r="AC645" i="8"/>
  <c r="L645" i="8"/>
  <c r="AC644" i="8"/>
  <c r="L644" i="8"/>
  <c r="AF662" i="8"/>
  <c r="O662" i="8"/>
  <c r="AB661" i="8"/>
  <c r="AO660" i="8"/>
  <c r="X660" i="8"/>
  <c r="AK659" i="8"/>
  <c r="T659" i="8"/>
  <c r="AG658" i="8"/>
  <c r="J658" i="8"/>
  <c r="AC657" i="8"/>
  <c r="AP656" i="8"/>
  <c r="Y656" i="8"/>
  <c r="AL655" i="8"/>
  <c r="O655" i="8"/>
  <c r="AH654" i="8"/>
  <c r="K654" i="8"/>
  <c r="AE653" i="8"/>
  <c r="Y652" i="8"/>
  <c r="AP651" i="8"/>
  <c r="V651" i="8"/>
  <c r="AM650" i="8"/>
  <c r="S650" i="8"/>
  <c r="AH649" i="8"/>
  <c r="Q649" i="8"/>
  <c r="AE648" i="8"/>
  <c r="N648" i="8"/>
  <c r="AC647" i="8"/>
  <c r="L647" i="8"/>
  <c r="AE646" i="8"/>
  <c r="K646" i="8"/>
  <c r="AB645" i="8"/>
  <c r="AB644" i="8"/>
  <c r="K644" i="8"/>
  <c r="AE662" i="8"/>
  <c r="AR661" i="8"/>
  <c r="AA661" i="8"/>
  <c r="AN660" i="8"/>
  <c r="W660" i="8"/>
  <c r="AJ659" i="8"/>
  <c r="M659" i="8"/>
  <c r="AF658" i="8"/>
  <c r="I658" i="8"/>
  <c r="AB657" i="8"/>
  <c r="AO656" i="8"/>
  <c r="R656" i="8"/>
  <c r="AK655" i="8"/>
  <c r="N655" i="8"/>
  <c r="AG654" i="8"/>
  <c r="J654" i="8"/>
  <c r="X653" i="8"/>
  <c r="AR652" i="8"/>
  <c r="U652" i="8"/>
  <c r="AO651" i="8"/>
  <c r="R651" i="8"/>
  <c r="AI650" i="8"/>
  <c r="O650" i="8"/>
  <c r="AG649" i="8"/>
  <c r="P649" i="8"/>
  <c r="AD648" i="8"/>
  <c r="AB647" i="8"/>
  <c r="AA646" i="8"/>
  <c r="AR645" i="8"/>
  <c r="X645" i="8"/>
  <c r="AA644" i="8"/>
  <c r="AA662" i="8"/>
  <c r="AQ661" i="8"/>
  <c r="W661" i="8"/>
  <c r="AM660" i="8"/>
  <c r="P660" i="8"/>
  <c r="AI659" i="8"/>
  <c r="L659" i="8"/>
  <c r="AE658" i="8"/>
  <c r="AR657" i="8"/>
  <c r="U657" i="8"/>
  <c r="AN656" i="8"/>
  <c r="Q656" i="8"/>
  <c r="AJ655" i="8"/>
  <c r="M655" i="8"/>
  <c r="Z654" i="8"/>
  <c r="I654" i="8"/>
  <c r="W653" i="8"/>
  <c r="AQ652" i="8"/>
  <c r="T652" i="8"/>
  <c r="AH651" i="8"/>
  <c r="Q651" i="8"/>
  <c r="AE650" i="8"/>
  <c r="N650" i="8"/>
  <c r="AF649" i="8"/>
  <c r="I649" i="8"/>
  <c r="AC648" i="8"/>
  <c r="AR647" i="8"/>
  <c r="AA647" i="8"/>
  <c r="AQ646" i="8"/>
  <c r="Z646" i="8"/>
  <c r="AN645" i="8"/>
  <c r="W645" i="8"/>
  <c r="AQ644" i="8"/>
  <c r="Z644" i="8"/>
  <c r="AI660" i="8"/>
  <c r="P656" i="8"/>
  <c r="S652" i="8"/>
  <c r="Y648" i="8"/>
  <c r="P645" i="8"/>
  <c r="O660" i="8"/>
  <c r="AC655" i="8"/>
  <c r="AG651" i="8"/>
  <c r="K659" i="8"/>
  <c r="Y654" i="8"/>
  <c r="Z647" i="8"/>
  <c r="AP644" i="8"/>
  <c r="AQ662" i="8"/>
  <c r="X658" i="8"/>
  <c r="AD650" i="8"/>
  <c r="V644" i="8"/>
  <c r="T657" i="8"/>
  <c r="Y646" i="8"/>
  <c r="AM656" i="8"/>
  <c r="AM645" i="8"/>
  <c r="L655" i="8"/>
  <c r="AB649" i="8"/>
  <c r="Z662" i="8"/>
  <c r="AM661" i="8"/>
  <c r="V653" i="8"/>
  <c r="AQ647" i="8"/>
  <c r="AJ652" i="8"/>
  <c r="AP646" i="8"/>
  <c r="P651" i="8"/>
  <c r="S661" i="8"/>
  <c r="AE659" i="8"/>
  <c r="AQ657" i="8"/>
  <c r="BF9" i="8"/>
  <c r="BC9" i="8"/>
  <c r="BD9" i="8" s="1"/>
  <c r="BE9" i="8" s="1"/>
  <c r="BF75" i="8"/>
  <c r="BC75" i="8"/>
  <c r="BD75" i="8" s="1"/>
  <c r="BF7" i="8"/>
  <c r="BC7" i="8"/>
  <c r="BF43" i="8"/>
  <c r="BC43" i="8"/>
  <c r="AP30" i="6"/>
  <c r="BO30" i="6"/>
  <c r="BF30" i="6"/>
  <c r="O1673" i="8"/>
  <c r="W1671" i="8"/>
  <c r="AQ1670" i="8"/>
  <c r="W1669" i="8"/>
  <c r="AI1668" i="8"/>
  <c r="O1667" i="8"/>
  <c r="AQ1666" i="8"/>
  <c r="AP1674" i="8"/>
  <c r="Z1674" i="8"/>
  <c r="AH1672" i="8"/>
  <c r="AH1670" i="8"/>
  <c r="Z1670" i="8"/>
  <c r="Z1668" i="8"/>
  <c r="AE1665" i="8"/>
  <c r="O1665" i="8"/>
  <c r="M1673" i="8"/>
  <c r="AO1670" i="8"/>
  <c r="M1669" i="8"/>
  <c r="AO1666" i="8"/>
  <c r="AK1672" i="8"/>
  <c r="L1672" i="8"/>
  <c r="AH1665" i="8"/>
  <c r="AP1661" i="8"/>
  <c r="W1660" i="8"/>
  <c r="N1657" i="8"/>
  <c r="L1656" i="8"/>
  <c r="AQ1673" i="8"/>
  <c r="W1670" i="8"/>
  <c r="AA1665" i="8"/>
  <c r="N1664" i="8"/>
  <c r="AA1663" i="8"/>
  <c r="O1659" i="8"/>
  <c r="AR1658" i="8"/>
  <c r="L1658" i="8"/>
  <c r="W1656" i="8"/>
  <c r="AK1674" i="8"/>
  <c r="AR1669" i="8"/>
  <c r="AF1666" i="8"/>
  <c r="P1666" i="8"/>
  <c r="AI1661" i="8"/>
  <c r="AR1657" i="8"/>
  <c r="AJ1674" i="8"/>
  <c r="AQ1669" i="8"/>
  <c r="Q1664" i="8"/>
  <c r="AR1663" i="8"/>
  <c r="V1663" i="8"/>
  <c r="W1661" i="8"/>
  <c r="AQ1659" i="8"/>
  <c r="AA1658" i="8"/>
  <c r="Q1673" i="8"/>
  <c r="AJ1672" i="8"/>
  <c r="AR1667" i="8"/>
  <c r="AJ1662" i="8"/>
  <c r="AK1660" i="8"/>
  <c r="AA1660" i="8"/>
  <c r="AP1657" i="8"/>
  <c r="AE1657" i="8"/>
  <c r="Z1656" i="8"/>
  <c r="O1670" i="8"/>
  <c r="AJ1668" i="8"/>
  <c r="AG1662" i="8"/>
  <c r="AA1659" i="8"/>
  <c r="AD1670" i="8"/>
  <c r="O1663" i="8"/>
  <c r="Z1657" i="8"/>
  <c r="AQ1656" i="8"/>
  <c r="AK1668" i="8"/>
  <c r="I1661" i="8"/>
  <c r="Z1659" i="8"/>
  <c r="AD1674" i="8"/>
  <c r="AO1673" i="8"/>
  <c r="AR1662" i="8"/>
  <c r="L1669" i="8"/>
  <c r="Z1667" i="8"/>
  <c r="AH1656" i="8"/>
  <c r="Z1663" i="8"/>
  <c r="AO1661" i="8"/>
  <c r="N1656" i="8"/>
  <c r="AL1659" i="8"/>
  <c r="AE1672" i="8"/>
  <c r="AJ1660" i="8"/>
  <c r="AH1658" i="8"/>
  <c r="AI1660" i="8"/>
  <c r="AL1663" i="8"/>
  <c r="M1656" i="8"/>
  <c r="AG1673" i="8"/>
  <c r="L1662" i="8"/>
  <c r="I1656" i="8"/>
  <c r="AK1657" i="8"/>
  <c r="AO1628" i="8"/>
  <c r="AG1628" i="8"/>
  <c r="Y1628" i="8"/>
  <c r="Q1628" i="8"/>
  <c r="I1628" i="8"/>
  <c r="AK1627" i="8"/>
  <c r="AC1627" i="8"/>
  <c r="U1627" i="8"/>
  <c r="M1627" i="8"/>
  <c r="AO1626" i="8"/>
  <c r="AG1626" i="8"/>
  <c r="Y1626" i="8"/>
  <c r="Q1626" i="8"/>
  <c r="I1626" i="8"/>
  <c r="AK1625" i="8"/>
  <c r="AC1625" i="8"/>
  <c r="U1625" i="8"/>
  <c r="M1625" i="8"/>
  <c r="AO1624" i="8"/>
  <c r="AG1624" i="8"/>
  <c r="Y1624" i="8"/>
  <c r="Q1624" i="8"/>
  <c r="I1624" i="8"/>
  <c r="AK1623" i="8"/>
  <c r="AC1623" i="8"/>
  <c r="U1623" i="8"/>
  <c r="M1623" i="8"/>
  <c r="AO1622" i="8"/>
  <c r="AG1622" i="8"/>
  <c r="Y1622" i="8"/>
  <c r="Q1622" i="8"/>
  <c r="I1622" i="8"/>
  <c r="AK1621" i="8"/>
  <c r="AC1621" i="8"/>
  <c r="U1621" i="8"/>
  <c r="M1621" i="8"/>
  <c r="AO1620" i="8"/>
  <c r="AG1620" i="8"/>
  <c r="Y1620" i="8"/>
  <c r="Q1620" i="8"/>
  <c r="I1620" i="8"/>
  <c r="AL1619" i="8"/>
  <c r="AD1619" i="8"/>
  <c r="V1619" i="8"/>
  <c r="N1619" i="8"/>
  <c r="AQ1618" i="8"/>
  <c r="AI1618" i="8"/>
  <c r="AA1618" i="8"/>
  <c r="S1618" i="8"/>
  <c r="K1618" i="8"/>
  <c r="AN1617" i="8"/>
  <c r="AF1617" i="8"/>
  <c r="X1617" i="8"/>
  <c r="P1617" i="8"/>
  <c r="AK1616" i="8"/>
  <c r="AC1616" i="8"/>
  <c r="U1616" i="8"/>
  <c r="M1616" i="8"/>
  <c r="AP1615" i="8"/>
  <c r="AH1615" i="8"/>
  <c r="Z1615" i="8"/>
  <c r="R1615" i="8"/>
  <c r="J1615" i="8"/>
  <c r="AM1614" i="8"/>
  <c r="AE1614" i="8"/>
  <c r="W1614" i="8"/>
  <c r="O1614" i="8"/>
  <c r="AR1613" i="8"/>
  <c r="AJ1613" i="8"/>
  <c r="AB1613" i="8"/>
  <c r="T1613" i="8"/>
  <c r="L1613" i="8"/>
  <c r="AO1612" i="8"/>
  <c r="AG1612" i="8"/>
  <c r="Y1612" i="8"/>
  <c r="Q1612" i="8"/>
  <c r="I1612" i="8"/>
  <c r="AL1611" i="8"/>
  <c r="AD1611" i="8"/>
  <c r="V1611" i="8"/>
  <c r="N1611" i="8"/>
  <c r="AR1610" i="8"/>
  <c r="AJ1610" i="8"/>
  <c r="AB1610" i="8"/>
  <c r="T1610" i="8"/>
  <c r="L1610" i="8"/>
  <c r="AN1628" i="8"/>
  <c r="AF1628" i="8"/>
  <c r="X1628" i="8"/>
  <c r="P1628" i="8"/>
  <c r="AR1627" i="8"/>
  <c r="AB1627" i="8"/>
  <c r="T1627" i="8"/>
  <c r="L1627" i="8"/>
  <c r="AN1626" i="8"/>
  <c r="AF1626" i="8"/>
  <c r="X1626" i="8"/>
  <c r="P1626" i="8"/>
  <c r="AR1625" i="8"/>
  <c r="AJ1625" i="8"/>
  <c r="AB1625" i="8"/>
  <c r="T1625" i="8"/>
  <c r="L1625" i="8"/>
  <c r="AN1624" i="8"/>
  <c r="AF1624" i="8"/>
  <c r="X1624" i="8"/>
  <c r="P1624" i="8"/>
  <c r="AR1623" i="8"/>
  <c r="AJ1623" i="8"/>
  <c r="AB1623" i="8"/>
  <c r="T1623" i="8"/>
  <c r="L1623" i="8"/>
  <c r="AN1622" i="8"/>
  <c r="AF1622" i="8"/>
  <c r="X1622" i="8"/>
  <c r="P1622" i="8"/>
  <c r="AR1621" i="8"/>
  <c r="AJ1621" i="8"/>
  <c r="AB1621" i="8"/>
  <c r="T1621" i="8"/>
  <c r="L1621" i="8"/>
  <c r="AN1620" i="8"/>
  <c r="AF1620" i="8"/>
  <c r="X1620" i="8"/>
  <c r="P1620" i="8"/>
  <c r="AK1619" i="8"/>
  <c r="AC1619" i="8"/>
  <c r="U1619" i="8"/>
  <c r="M1619" i="8"/>
  <c r="AP1618" i="8"/>
  <c r="AH1618" i="8"/>
  <c r="Z1618" i="8"/>
  <c r="R1618" i="8"/>
  <c r="J1618" i="8"/>
  <c r="AM1617" i="8"/>
  <c r="AE1617" i="8"/>
  <c r="W1617" i="8"/>
  <c r="O1617" i="8"/>
  <c r="AR1616" i="8"/>
  <c r="AJ1616" i="8"/>
  <c r="AB1616" i="8"/>
  <c r="T1616" i="8"/>
  <c r="L1616" i="8"/>
  <c r="AO1615" i="8"/>
  <c r="AG1615" i="8"/>
  <c r="Y1615" i="8"/>
  <c r="Q1615" i="8"/>
  <c r="I1615" i="8"/>
  <c r="AL1614" i="8"/>
  <c r="AD1614" i="8"/>
  <c r="V1614" i="8"/>
  <c r="N1614" i="8"/>
  <c r="AQ1613" i="8"/>
  <c r="AI1613" i="8"/>
  <c r="AA1613" i="8"/>
  <c r="S1613" i="8"/>
  <c r="K1613" i="8"/>
  <c r="AN1612" i="8"/>
  <c r="AF1612" i="8"/>
  <c r="X1612" i="8"/>
  <c r="P1612" i="8"/>
  <c r="AK1611" i="8"/>
  <c r="AC1611" i="8"/>
  <c r="U1611" i="8"/>
  <c r="M1611" i="8"/>
  <c r="AQ1610" i="8"/>
  <c r="AI1610" i="8"/>
  <c r="AA1610" i="8"/>
  <c r="S1610" i="8"/>
  <c r="K1610" i="8"/>
  <c r="AM1628" i="8"/>
  <c r="AE1628" i="8"/>
  <c r="W1628" i="8"/>
  <c r="O1628" i="8"/>
  <c r="AQ1627" i="8"/>
  <c r="AI1627" i="8"/>
  <c r="AA1627" i="8"/>
  <c r="S1627" i="8"/>
  <c r="K1627" i="8"/>
  <c r="AM1626" i="8"/>
  <c r="AE1626" i="8"/>
  <c r="W1626" i="8"/>
  <c r="O1626" i="8"/>
  <c r="AQ1625" i="8"/>
  <c r="AI1625" i="8"/>
  <c r="AA1625" i="8"/>
  <c r="S1625" i="8"/>
  <c r="K1625" i="8"/>
  <c r="AM1624" i="8"/>
  <c r="AE1624" i="8"/>
  <c r="W1624" i="8"/>
  <c r="O1624" i="8"/>
  <c r="AQ1623" i="8"/>
  <c r="AI1623" i="8"/>
  <c r="AA1623" i="8"/>
  <c r="S1623" i="8"/>
  <c r="K1623" i="8"/>
  <c r="AM1622" i="8"/>
  <c r="AE1622" i="8"/>
  <c r="W1622" i="8"/>
  <c r="O1622" i="8"/>
  <c r="AQ1621" i="8"/>
  <c r="AI1621" i="8"/>
  <c r="AA1621" i="8"/>
  <c r="S1621" i="8"/>
  <c r="K1621" i="8"/>
  <c r="AM1620" i="8"/>
  <c r="AE1620" i="8"/>
  <c r="W1620" i="8"/>
  <c r="O1620" i="8"/>
  <c r="AR1619" i="8"/>
  <c r="AJ1619" i="8"/>
  <c r="AB1619" i="8"/>
  <c r="T1619" i="8"/>
  <c r="L1619" i="8"/>
  <c r="AO1618" i="8"/>
  <c r="AG1618" i="8"/>
  <c r="Y1618" i="8"/>
  <c r="Q1618" i="8"/>
  <c r="I1618" i="8"/>
  <c r="AL1617" i="8"/>
  <c r="AD1617" i="8"/>
  <c r="V1617" i="8"/>
  <c r="N1617" i="8"/>
  <c r="AQ1616" i="8"/>
  <c r="AI1616" i="8"/>
  <c r="AA1616" i="8"/>
  <c r="S1616" i="8"/>
  <c r="K1616" i="8"/>
  <c r="AN1615" i="8"/>
  <c r="AF1615" i="8"/>
  <c r="X1615" i="8"/>
  <c r="P1615" i="8"/>
  <c r="AK1614" i="8"/>
  <c r="AC1614" i="8"/>
  <c r="U1614" i="8"/>
  <c r="M1614" i="8"/>
  <c r="AP1613" i="8"/>
  <c r="AH1613" i="8"/>
  <c r="Z1613" i="8"/>
  <c r="R1613" i="8"/>
  <c r="J1613" i="8"/>
  <c r="AM1612" i="8"/>
  <c r="AE1612" i="8"/>
  <c r="W1612" i="8"/>
  <c r="O1612" i="8"/>
  <c r="AR1611" i="8"/>
  <c r="AJ1611" i="8"/>
  <c r="AB1611" i="8"/>
  <c r="AL1628" i="8"/>
  <c r="AA1628" i="8"/>
  <c r="M1628" i="8"/>
  <c r="AL1627" i="8"/>
  <c r="X1627" i="8"/>
  <c r="J1627" i="8"/>
  <c r="AI1626" i="8"/>
  <c r="U1626" i="8"/>
  <c r="J1626" i="8"/>
  <c r="AF1625" i="8"/>
  <c r="R1625" i="8"/>
  <c r="AQ1624" i="8"/>
  <c r="AC1624" i="8"/>
  <c r="R1624" i="8"/>
  <c r="AN1623" i="8"/>
  <c r="Z1623" i="8"/>
  <c r="O1623" i="8"/>
  <c r="AK1622" i="8"/>
  <c r="Z1622" i="8"/>
  <c r="L1622" i="8"/>
  <c r="AH1621" i="8"/>
  <c r="W1621" i="8"/>
  <c r="I1621" i="8"/>
  <c r="AH1620" i="8"/>
  <c r="T1620" i="8"/>
  <c r="AQ1619" i="8"/>
  <c r="AF1619" i="8"/>
  <c r="R1619" i="8"/>
  <c r="AR1618" i="8"/>
  <c r="AD1618" i="8"/>
  <c r="P1618" i="8"/>
  <c r="AP1617" i="8"/>
  <c r="AB1617" i="8"/>
  <c r="Q1617" i="8"/>
  <c r="AN1616" i="8"/>
  <c r="Z1616" i="8"/>
  <c r="O1616" i="8"/>
  <c r="AL1615" i="8"/>
  <c r="AA1615" i="8"/>
  <c r="M1615" i="8"/>
  <c r="AN1614" i="8"/>
  <c r="Z1614" i="8"/>
  <c r="L1614" i="8"/>
  <c r="AL1613" i="8"/>
  <c r="X1613" i="8"/>
  <c r="M1613" i="8"/>
  <c r="AJ1612" i="8"/>
  <c r="V1612" i="8"/>
  <c r="K1612" i="8"/>
  <c r="AH1611" i="8"/>
  <c r="W1611" i="8"/>
  <c r="K1611" i="8"/>
  <c r="AM1610" i="8"/>
  <c r="AC1610" i="8"/>
  <c r="Q1610" i="8"/>
  <c r="AI1628" i="8"/>
  <c r="T1628" i="8"/>
  <c r="AO1627" i="8"/>
  <c r="Z1627" i="8"/>
  <c r="N1627" i="8"/>
  <c r="AH1626" i="8"/>
  <c r="S1626" i="8"/>
  <c r="AN1625" i="8"/>
  <c r="Y1625" i="8"/>
  <c r="J1625" i="8"/>
  <c r="AH1624" i="8"/>
  <c r="S1624" i="8"/>
  <c r="AM1623" i="8"/>
  <c r="X1623" i="8"/>
  <c r="I1623" i="8"/>
  <c r="AD1622" i="8"/>
  <c r="R1622" i="8"/>
  <c r="AM1621" i="8"/>
  <c r="X1621" i="8"/>
  <c r="AR1620" i="8"/>
  <c r="AC1620" i="8"/>
  <c r="N1620" i="8"/>
  <c r="AM1619" i="8"/>
  <c r="X1619" i="8"/>
  <c r="I1619" i="8"/>
  <c r="AE1618" i="8"/>
  <c r="O1618" i="8"/>
  <c r="AK1617" i="8"/>
  <c r="Y1617" i="8"/>
  <c r="J1617" i="8"/>
  <c r="AF1616" i="8"/>
  <c r="Q1616" i="8"/>
  <c r="AM1615" i="8"/>
  <c r="W1615" i="8"/>
  <c r="K1615" i="8"/>
  <c r="AH1614" i="8"/>
  <c r="S1614" i="8"/>
  <c r="AO1613" i="8"/>
  <c r="AC1613" i="8"/>
  <c r="N1613" i="8"/>
  <c r="AI1612" i="8"/>
  <c r="T1612" i="8"/>
  <c r="AP1611" i="8"/>
  <c r="AA1611" i="8"/>
  <c r="P1611" i="8"/>
  <c r="AO1610" i="8"/>
  <c r="AD1610" i="8"/>
  <c r="P1610" i="8"/>
  <c r="AH1628" i="8"/>
  <c r="S1628" i="8"/>
  <c r="AN1627" i="8"/>
  <c r="Y1627" i="8"/>
  <c r="I1627" i="8"/>
  <c r="AD1626" i="8"/>
  <c r="R1626" i="8"/>
  <c r="AM1625" i="8"/>
  <c r="X1625" i="8"/>
  <c r="I1625" i="8"/>
  <c r="AD1624" i="8"/>
  <c r="N1624" i="8"/>
  <c r="AL1623" i="8"/>
  <c r="W1623" i="8"/>
  <c r="AR1622" i="8"/>
  <c r="AC1622" i="8"/>
  <c r="N1622" i="8"/>
  <c r="AL1621" i="8"/>
  <c r="V1621" i="8"/>
  <c r="AQ1620" i="8"/>
  <c r="AB1620" i="8"/>
  <c r="M1620" i="8"/>
  <c r="AI1619" i="8"/>
  <c r="W1619" i="8"/>
  <c r="AC1618" i="8"/>
  <c r="N1618" i="8"/>
  <c r="AD1628" i="8"/>
  <c r="R1628" i="8"/>
  <c r="AM1627" i="8"/>
  <c r="W1627" i="8"/>
  <c r="AR1626" i="8"/>
  <c r="AC1626" i="8"/>
  <c r="N1626" i="8"/>
  <c r="AL1625" i="8"/>
  <c r="W1625" i="8"/>
  <c r="AR1624" i="8"/>
  <c r="AB1624" i="8"/>
  <c r="M1624" i="8"/>
  <c r="AH1623" i="8"/>
  <c r="V1623" i="8"/>
  <c r="AQ1622" i="8"/>
  <c r="AB1622" i="8"/>
  <c r="M1622" i="8"/>
  <c r="AG1621" i="8"/>
  <c r="R1621" i="8"/>
  <c r="AP1620" i="8"/>
  <c r="AA1620" i="8"/>
  <c r="L1620" i="8"/>
  <c r="AH1619" i="8"/>
  <c r="S1619" i="8"/>
  <c r="AN1618" i="8"/>
  <c r="AB1618" i="8"/>
  <c r="M1618" i="8"/>
  <c r="AI1617" i="8"/>
  <c r="T1617" i="8"/>
  <c r="AP1616" i="8"/>
  <c r="AD1616" i="8"/>
  <c r="N1616" i="8"/>
  <c r="AJ1615" i="8"/>
  <c r="U1615" i="8"/>
  <c r="AR1614" i="8"/>
  <c r="AF1614" i="8"/>
  <c r="Q1614" i="8"/>
  <c r="AM1613" i="8"/>
  <c r="W1613" i="8"/>
  <c r="AD1612" i="8"/>
  <c r="R1612" i="8"/>
  <c r="AN1611" i="8"/>
  <c r="Y1611" i="8"/>
  <c r="L1611" i="8"/>
  <c r="AL1610" i="8"/>
  <c r="Y1610" i="8"/>
  <c r="N1610" i="8"/>
  <c r="AJ1628" i="8"/>
  <c r="K1628" i="8"/>
  <c r="V1627" i="8"/>
  <c r="AK1626" i="8"/>
  <c r="L1626" i="8"/>
  <c r="Z1625" i="8"/>
  <c r="AK1624" i="8"/>
  <c r="L1624" i="8"/>
  <c r="AD1623" i="8"/>
  <c r="AL1622" i="8"/>
  <c r="S1622" i="8"/>
  <c r="AD1621" i="8"/>
  <c r="AL1620" i="8"/>
  <c r="S1620" i="8"/>
  <c r="AE1619" i="8"/>
  <c r="J1619" i="8"/>
  <c r="W1618" i="8"/>
  <c r="AO1617" i="8"/>
  <c r="S1617" i="8"/>
  <c r="AL1616" i="8"/>
  <c r="R1616" i="8"/>
  <c r="AI1615" i="8"/>
  <c r="O1615" i="8"/>
  <c r="AI1614" i="8"/>
  <c r="P1614" i="8"/>
  <c r="AF1613" i="8"/>
  <c r="O1613" i="8"/>
  <c r="AH1612" i="8"/>
  <c r="M1612" i="8"/>
  <c r="AF1611" i="8"/>
  <c r="O1611" i="8"/>
  <c r="AH1610" i="8"/>
  <c r="U1610" i="8"/>
  <c r="AQ1628" i="8"/>
  <c r="U1628" i="8"/>
  <c r="AF1627" i="8"/>
  <c r="AQ1626" i="8"/>
  <c r="V1626" i="8"/>
  <c r="AG1625" i="8"/>
  <c r="N1625" i="8"/>
  <c r="V1624" i="8"/>
  <c r="AG1623" i="8"/>
  <c r="N1623" i="8"/>
  <c r="V1622" i="8"/>
  <c r="AN1621" i="8"/>
  <c r="O1621" i="8"/>
  <c r="Z1620" i="8"/>
  <c r="AO1619" i="8"/>
  <c r="P1619" i="8"/>
  <c r="AJ1618" i="8"/>
  <c r="AA1617" i="8"/>
  <c r="I1617" i="8"/>
  <c r="X1616" i="8"/>
  <c r="AR1615" i="8"/>
  <c r="V1615" i="8"/>
  <c r="AP1614" i="8"/>
  <c r="X1614" i="8"/>
  <c r="AN1613" i="8"/>
  <c r="U1613" i="8"/>
  <c r="AP1612" i="8"/>
  <c r="U1612" i="8"/>
  <c r="AM1611" i="8"/>
  <c r="S1611" i="8"/>
  <c r="AP1610" i="8"/>
  <c r="X1610" i="8"/>
  <c r="I1610" i="8"/>
  <c r="AR1628" i="8"/>
  <c r="L1628" i="8"/>
  <c r="Q1627" i="8"/>
  <c r="Z1626" i="8"/>
  <c r="AD1625" i="8"/>
  <c r="AI1624" i="8"/>
  <c r="AO1623" i="8"/>
  <c r="AP1622" i="8"/>
  <c r="J1622" i="8"/>
  <c r="P1621" i="8"/>
  <c r="U1620" i="8"/>
  <c r="Z1619" i="8"/>
  <c r="AK1618" i="8"/>
  <c r="AQ1617" i="8"/>
  <c r="M1617" i="8"/>
  <c r="Y1616" i="8"/>
  <c r="AK1615" i="8"/>
  <c r="L1615" i="8"/>
  <c r="Y1614" i="8"/>
  <c r="AG1613" i="8"/>
  <c r="Z1612" i="8"/>
  <c r="AG1611" i="8"/>
  <c r="I1611" i="8"/>
  <c r="Z1610" i="8"/>
  <c r="AP1628" i="8"/>
  <c r="J1628" i="8"/>
  <c r="P1627" i="8"/>
  <c r="T1626" i="8"/>
  <c r="V1625" i="8"/>
  <c r="AA1624" i="8"/>
  <c r="AF1623" i="8"/>
  <c r="AJ1622" i="8"/>
  <c r="AP1621" i="8"/>
  <c r="N1621" i="8"/>
  <c r="R1620" i="8"/>
  <c r="Y1619" i="8"/>
  <c r="AF1618" i="8"/>
  <c r="AJ1617" i="8"/>
  <c r="L1617" i="8"/>
  <c r="W1616" i="8"/>
  <c r="AE1615" i="8"/>
  <c r="T1614" i="8"/>
  <c r="AE1613" i="8"/>
  <c r="AR1612" i="8"/>
  <c r="S1612" i="8"/>
  <c r="AE1611" i="8"/>
  <c r="W1610" i="8"/>
  <c r="AK1628" i="8"/>
  <c r="AP1627" i="8"/>
  <c r="O1627" i="8"/>
  <c r="M1626" i="8"/>
  <c r="Q1625" i="8"/>
  <c r="Z1624" i="8"/>
  <c r="AE1623" i="8"/>
  <c r="AI1622" i="8"/>
  <c r="AO1621" i="8"/>
  <c r="J1621" i="8"/>
  <c r="K1620" i="8"/>
  <c r="Q1619" i="8"/>
  <c r="X1618" i="8"/>
  <c r="AH1617" i="8"/>
  <c r="K1617" i="8"/>
  <c r="V1616" i="8"/>
  <c r="AD1615" i="8"/>
  <c r="AQ1614" i="8"/>
  <c r="R1614" i="8"/>
  <c r="AD1613" i="8"/>
  <c r="AQ1612" i="8"/>
  <c r="N1612" i="8"/>
  <c r="Z1611" i="8"/>
  <c r="V1610" i="8"/>
  <c r="AC1628" i="8"/>
  <c r="AH1627" i="8"/>
  <c r="AP1626" i="8"/>
  <c r="K1626" i="8"/>
  <c r="P1625" i="8"/>
  <c r="U1624" i="8"/>
  <c r="Y1623" i="8"/>
  <c r="AH1622" i="8"/>
  <c r="AF1621" i="8"/>
  <c r="AK1620" i="8"/>
  <c r="J1620" i="8"/>
  <c r="O1619" i="8"/>
  <c r="V1618" i="8"/>
  <c r="AG1617" i="8"/>
  <c r="AO1616" i="8"/>
  <c r="P1616" i="8"/>
  <c r="AC1615" i="8"/>
  <c r="AO1614" i="8"/>
  <c r="K1614" i="8"/>
  <c r="Y1613" i="8"/>
  <c r="AL1612" i="8"/>
  <c r="L1612" i="8"/>
  <c r="X1611" i="8"/>
  <c r="AN1610" i="8"/>
  <c r="R1610" i="8"/>
  <c r="Z1628" i="8"/>
  <c r="AJ1626" i="8"/>
  <c r="AP1624" i="8"/>
  <c r="Q1623" i="8"/>
  <c r="Z1621" i="8"/>
  <c r="AN1619" i="8"/>
  <c r="T1618" i="8"/>
  <c r="AH1616" i="8"/>
  <c r="T1615" i="8"/>
  <c r="J1614" i="8"/>
  <c r="AI1611" i="8"/>
  <c r="AF1610" i="8"/>
  <c r="V1628" i="8"/>
  <c r="AB1626" i="8"/>
  <c r="AL1624" i="8"/>
  <c r="P1623" i="8"/>
  <c r="Y1621" i="8"/>
  <c r="AG1619" i="8"/>
  <c r="L1618" i="8"/>
  <c r="AG1616" i="8"/>
  <c r="S1615" i="8"/>
  <c r="I1614" i="8"/>
  <c r="AK1612" i="8"/>
  <c r="T1611" i="8"/>
  <c r="AE1610" i="8"/>
  <c r="N1628" i="8"/>
  <c r="AA1626" i="8"/>
  <c r="AJ1624" i="8"/>
  <c r="J1623" i="8"/>
  <c r="Q1621" i="8"/>
  <c r="AA1619" i="8"/>
  <c r="AR1617" i="8"/>
  <c r="AE1616" i="8"/>
  <c r="N1615" i="8"/>
  <c r="AC1612" i="8"/>
  <c r="R1611" i="8"/>
  <c r="O1610" i="8"/>
  <c r="AG1627" i="8"/>
  <c r="AP1625" i="8"/>
  <c r="T1624" i="8"/>
  <c r="AA1622" i="8"/>
  <c r="AJ1620" i="8"/>
  <c r="K1619" i="8"/>
  <c r="AC1617" i="8"/>
  <c r="J1616" i="8"/>
  <c r="AK1613" i="8"/>
  <c r="AB1612" i="8"/>
  <c r="Q1611" i="8"/>
  <c r="M1610" i="8"/>
  <c r="AE1627" i="8"/>
  <c r="AO1625" i="8"/>
  <c r="K1624" i="8"/>
  <c r="U1622" i="8"/>
  <c r="AI1620" i="8"/>
  <c r="Z1617" i="8"/>
  <c r="I1616" i="8"/>
  <c r="AJ1614" i="8"/>
  <c r="V1613" i="8"/>
  <c r="AA1612" i="8"/>
  <c r="J1611" i="8"/>
  <c r="J1610" i="8"/>
  <c r="R1627" i="8"/>
  <c r="AE1625" i="8"/>
  <c r="AP1623" i="8"/>
  <c r="K1622" i="8"/>
  <c r="V1620" i="8"/>
  <c r="AL1618" i="8"/>
  <c r="R1617" i="8"/>
  <c r="AQ1615" i="8"/>
  <c r="AB1614" i="8"/>
  <c r="P1613" i="8"/>
  <c r="AQ1611" i="8"/>
  <c r="AK1610" i="8"/>
  <c r="AD1627" i="8"/>
  <c r="AD1620" i="8"/>
  <c r="AB1615" i="8"/>
  <c r="J1612" i="8"/>
  <c r="AL1626" i="8"/>
  <c r="AP1619" i="8"/>
  <c r="AO1611" i="8"/>
  <c r="R1623" i="8"/>
  <c r="T1622" i="8"/>
  <c r="AM1616" i="8"/>
  <c r="I1613" i="8"/>
  <c r="AM1618" i="8"/>
  <c r="Q1613" i="8"/>
  <c r="U1618" i="8"/>
  <c r="AB1628" i="8"/>
  <c r="U1617" i="8"/>
  <c r="AH1625" i="8"/>
  <c r="AG1610" i="8"/>
  <c r="O1625" i="8"/>
  <c r="J1624" i="8"/>
  <c r="AG1614" i="8"/>
  <c r="AE1621" i="8"/>
  <c r="AA1614" i="8"/>
  <c r="AM1240" i="8"/>
  <c r="AM1258" i="8" s="1"/>
  <c r="AE1240" i="8"/>
  <c r="AE1249" i="8" s="1"/>
  <c r="W1240" i="8"/>
  <c r="W1260" i="8" s="1"/>
  <c r="O1240" i="8"/>
  <c r="AL1240" i="8"/>
  <c r="AL1246" i="8" s="1"/>
  <c r="AD1240" i="8"/>
  <c r="V1240" i="8"/>
  <c r="N1240" i="8"/>
  <c r="AK1240" i="8"/>
  <c r="AK1258" i="8" s="1"/>
  <c r="AC1240" i="8"/>
  <c r="U1240" i="8"/>
  <c r="U1250" i="8" s="1"/>
  <c r="M1240" i="8"/>
  <c r="AI1240" i="8"/>
  <c r="AI1258" i="8" s="1"/>
  <c r="X1240" i="8"/>
  <c r="X1245" i="8" s="1"/>
  <c r="J1240" i="8"/>
  <c r="AH1240" i="8"/>
  <c r="T1240" i="8"/>
  <c r="T1256" i="8" s="1"/>
  <c r="I1240" i="8"/>
  <c r="AP1240" i="8"/>
  <c r="AP1259" i="8" s="1"/>
  <c r="AB1240" i="8"/>
  <c r="Q1240" i="8"/>
  <c r="Q1242" i="8" s="1"/>
  <c r="AN1240" i="8"/>
  <c r="AN1254" i="8" s="1"/>
  <c r="R1240" i="8"/>
  <c r="AJ1240" i="8"/>
  <c r="P1240" i="8"/>
  <c r="P1254" i="8" s="1"/>
  <c r="AR1240" i="8"/>
  <c r="Z1240" i="8"/>
  <c r="Z1254" i="8" s="1"/>
  <c r="AG1240" i="8"/>
  <c r="AF1240" i="8"/>
  <c r="AF1251" i="8" s="1"/>
  <c r="L1240" i="8"/>
  <c r="L1245" i="8" s="1"/>
  <c r="AA1240" i="8"/>
  <c r="Y1240" i="8"/>
  <c r="S1240" i="8"/>
  <c r="S1245" i="8" s="1"/>
  <c r="K1240" i="8"/>
  <c r="K1252" i="8" s="1"/>
  <c r="AO1240" i="8"/>
  <c r="AO1249" i="8" s="1"/>
  <c r="AQ1240" i="8"/>
  <c r="AF1260" i="8"/>
  <c r="X1260" i="8"/>
  <c r="P1260" i="8"/>
  <c r="AJ1259" i="8"/>
  <c r="AB1259" i="8"/>
  <c r="AF1258" i="8"/>
  <c r="P1258" i="8"/>
  <c r="AR1257" i="8"/>
  <c r="AB1257" i="8"/>
  <c r="L1257" i="8"/>
  <c r="AF1256" i="8"/>
  <c r="P1256" i="8"/>
  <c r="AB1255" i="8"/>
  <c r="T1255" i="8"/>
  <c r="L1255" i="8"/>
  <c r="AF1254" i="8"/>
  <c r="AB1253" i="8"/>
  <c r="T1253" i="8"/>
  <c r="AF1252" i="8"/>
  <c r="AC1251" i="8"/>
  <c r="U1251" i="8"/>
  <c r="M1251" i="8"/>
  <c r="AP1250" i="8"/>
  <c r="Z1250" i="8"/>
  <c r="AM1249" i="8"/>
  <c r="W1249" i="8"/>
  <c r="O1249" i="8"/>
  <c r="AR1248" i="8"/>
  <c r="AB1248" i="8"/>
  <c r="AO1247" i="8"/>
  <c r="AG1247" i="8"/>
  <c r="Q1247" i="8"/>
  <c r="V1246" i="8"/>
  <c r="AQ1245" i="8"/>
  <c r="AI1245" i="8"/>
  <c r="AF1244" i="8"/>
  <c r="P1244" i="8"/>
  <c r="AK1243" i="8"/>
  <c r="AC1243" i="8"/>
  <c r="U1243" i="8"/>
  <c r="M1243" i="8"/>
  <c r="AQ1242" i="8"/>
  <c r="AI1242" i="8"/>
  <c r="S1242" i="8"/>
  <c r="AM1260" i="8"/>
  <c r="O1260" i="8"/>
  <c r="AQ1259" i="8"/>
  <c r="AI1259" i="8"/>
  <c r="S1259" i="8"/>
  <c r="K1259" i="8"/>
  <c r="O1258" i="8"/>
  <c r="AQ1257" i="8"/>
  <c r="AI1257" i="8"/>
  <c r="S1257" i="8"/>
  <c r="W1256" i="8"/>
  <c r="O1256" i="8"/>
  <c r="AQ1255" i="8"/>
  <c r="AI1255" i="8"/>
  <c r="AE1254" i="8"/>
  <c r="W1254" i="8"/>
  <c r="O1254" i="8"/>
  <c r="AQ1253" i="8"/>
  <c r="AI1253" i="8"/>
  <c r="AM1252" i="8"/>
  <c r="AE1252" i="8"/>
  <c r="W1252" i="8"/>
  <c r="O1252" i="8"/>
  <c r="AR1251" i="8"/>
  <c r="AB1251" i="8"/>
  <c r="AO1250" i="8"/>
  <c r="AG1250" i="8"/>
  <c r="Q1250" i="8"/>
  <c r="AQ1248" i="8"/>
  <c r="AI1248" i="8"/>
  <c r="AF1247" i="8"/>
  <c r="P1247" i="8"/>
  <c r="AK1246" i="8"/>
  <c r="AC1246" i="8"/>
  <c r="U1246" i="8"/>
  <c r="M1246" i="8"/>
  <c r="Z1245" i="8"/>
  <c r="AM1244" i="8"/>
  <c r="O1244" i="8"/>
  <c r="AR1243" i="8"/>
  <c r="AB1243" i="8"/>
  <c r="T1243" i="8"/>
  <c r="AP1242" i="8"/>
  <c r="AL1260" i="8"/>
  <c r="V1260" i="8"/>
  <c r="Z1259" i="8"/>
  <c r="AL1258" i="8"/>
  <c r="Z1257" i="8"/>
  <c r="R1257" i="8"/>
  <c r="AL1256" i="8"/>
  <c r="AP1255" i="8"/>
  <c r="Z1255" i="8"/>
  <c r="AL1254" i="8"/>
  <c r="AP1253" i="8"/>
  <c r="AH1253" i="8"/>
  <c r="Z1253" i="8"/>
  <c r="AQ1251" i="8"/>
  <c r="AI1251" i="8"/>
  <c r="AA1251" i="8"/>
  <c r="AF1250" i="8"/>
  <c r="P1250" i="8"/>
  <c r="AK1249" i="8"/>
  <c r="AC1249" i="8"/>
  <c r="U1249" i="8"/>
  <c r="M1249" i="8"/>
  <c r="Z1248" i="8"/>
  <c r="AM1247" i="8"/>
  <c r="O1247" i="8"/>
  <c r="AR1246" i="8"/>
  <c r="AB1246" i="8"/>
  <c r="T1246" i="8"/>
  <c r="L1246" i="8"/>
  <c r="AO1245" i="8"/>
  <c r="AG1245" i="8"/>
  <c r="Q1245" i="8"/>
  <c r="I1245" i="8"/>
  <c r="AL1244" i="8"/>
  <c r="V1244" i="8"/>
  <c r="AQ1243" i="8"/>
  <c r="AI1243" i="8"/>
  <c r="S1243" i="8"/>
  <c r="K1243" i="8"/>
  <c r="AO1242" i="8"/>
  <c r="AG1242" i="8"/>
  <c r="AQ1260" i="8"/>
  <c r="AC1260" i="8"/>
  <c r="R1260" i="8"/>
  <c r="O1259" i="8"/>
  <c r="AK1257" i="8"/>
  <c r="W1257" i="8"/>
  <c r="Q1255" i="8"/>
  <c r="AP1254" i="8"/>
  <c r="AB1254" i="8"/>
  <c r="Q1254" i="8"/>
  <c r="AM1253" i="8"/>
  <c r="W1251" i="8"/>
  <c r="I1251" i="8"/>
  <c r="AI1250" i="8"/>
  <c r="AG1249" i="8"/>
  <c r="S1249" i="8"/>
  <c r="AE1248" i="8"/>
  <c r="Q1248" i="8"/>
  <c r="AQ1247" i="8"/>
  <c r="AE1246" i="8"/>
  <c r="Q1246" i="8"/>
  <c r="O1245" i="8"/>
  <c r="AO1244" i="8"/>
  <c r="M1244" i="8"/>
  <c r="AM1243" i="8"/>
  <c r="AL1242" i="8"/>
  <c r="M1242" i="8"/>
  <c r="AB1260" i="8"/>
  <c r="Q1260" i="8"/>
  <c r="AM1259" i="8"/>
  <c r="AG1257" i="8"/>
  <c r="AR1256" i="8"/>
  <c r="AG1256" i="8"/>
  <c r="S1256" i="8"/>
  <c r="AO1255" i="8"/>
  <c r="AA1254" i="8"/>
  <c r="M1254" i="8"/>
  <c r="AL1253" i="8"/>
  <c r="M1253" i="8"/>
  <c r="AI1252" i="8"/>
  <c r="AG1251" i="8"/>
  <c r="T1250" i="8"/>
  <c r="AQ1249" i="8"/>
  <c r="AF1249" i="8"/>
  <c r="P1248" i="8"/>
  <c r="AP1247" i="8"/>
  <c r="AB1247" i="8"/>
  <c r="AO1246" i="8"/>
  <c r="AM1245" i="8"/>
  <c r="AB1245" i="8"/>
  <c r="AK1244" i="8"/>
  <c r="Z1244" i="8"/>
  <c r="AK1242" i="8"/>
  <c r="W1242" i="8"/>
  <c r="AG1259" i="8"/>
  <c r="AR1258" i="8"/>
  <c r="AG1258" i="8"/>
  <c r="S1258" i="8"/>
  <c r="AO1257" i="8"/>
  <c r="AA1256" i="8"/>
  <c r="M1256" i="8"/>
  <c r="AL1255" i="8"/>
  <c r="M1255" i="8"/>
  <c r="AI1254" i="8"/>
  <c r="AF1253" i="8"/>
  <c r="U1253" i="8"/>
  <c r="AQ1252" i="8"/>
  <c r="R1252" i="8"/>
  <c r="AO1251" i="8"/>
  <c r="AM1250" i="8"/>
  <c r="AB1250" i="8"/>
  <c r="Z1249" i="8"/>
  <c r="M1248" i="8"/>
  <c r="V1247" i="8"/>
  <c r="AI1246" i="8"/>
  <c r="V1245" i="8"/>
  <c r="T1244" i="8"/>
  <c r="AF1243" i="8"/>
  <c r="AD1259" i="8"/>
  <c r="AQ1258" i="8"/>
  <c r="U1258" i="8"/>
  <c r="AI1256" i="8"/>
  <c r="AC1255" i="8"/>
  <c r="AR1254" i="8"/>
  <c r="Q1253" i="8"/>
  <c r="M1252" i="8"/>
  <c r="AE1251" i="8"/>
  <c r="AC1250" i="8"/>
  <c r="S1247" i="8"/>
  <c r="O1246" i="8"/>
  <c r="AR1242" i="8"/>
  <c r="AG1260" i="8"/>
  <c r="AP1258" i="8"/>
  <c r="AL1257" i="8"/>
  <c r="O1257" i="8"/>
  <c r="AC1256" i="8"/>
  <c r="K1256" i="8"/>
  <c r="AQ1254" i="8"/>
  <c r="AG1252" i="8"/>
  <c r="Z1251" i="8"/>
  <c r="AP1249" i="8"/>
  <c r="AI1247" i="8"/>
  <c r="M1247" i="8"/>
  <c r="AG1246" i="8"/>
  <c r="AB1244" i="8"/>
  <c r="U1242" i="8"/>
  <c r="AO1260" i="8"/>
  <c r="T1260" i="8"/>
  <c r="AK1259" i="8"/>
  <c r="Y1257" i="8"/>
  <c r="AP1256" i="8"/>
  <c r="U1256" i="8"/>
  <c r="AK1255" i="8"/>
  <c r="O1255" i="8"/>
  <c r="AG1254" i="8"/>
  <c r="AP1252" i="8"/>
  <c r="T1252" i="8"/>
  <c r="AM1251" i="8"/>
  <c r="Q1251" i="8"/>
  <c r="AK1250" i="8"/>
  <c r="O1250" i="8"/>
  <c r="AC1248" i="8"/>
  <c r="Z1247" i="8"/>
  <c r="AQ1246" i="8"/>
  <c r="W1246" i="8"/>
  <c r="AL1245" i="8"/>
  <c r="AG1243" i="8"/>
  <c r="O1243" i="8"/>
  <c r="AK1260" i="8"/>
  <c r="S1260" i="8"/>
  <c r="AF1259" i="8"/>
  <c r="M1259" i="8"/>
  <c r="AB1258" i="8"/>
  <c r="I1258" i="8"/>
  <c r="AK1256" i="8"/>
  <c r="AG1255" i="8"/>
  <c r="W1253" i="8"/>
  <c r="AO1252" i="8"/>
  <c r="S1252" i="8"/>
  <c r="AL1251" i="8"/>
  <c r="O1251" i="8"/>
  <c r="M1250" i="8"/>
  <c r="AB1249" i="8"/>
  <c r="AR1247" i="8"/>
  <c r="U1247" i="8"/>
  <c r="AN1246" i="8"/>
  <c r="AI1244" i="8"/>
  <c r="W1259" i="8"/>
  <c r="AG1253" i="8"/>
  <c r="AB1252" i="8"/>
  <c r="AD1250" i="8"/>
  <c r="W1248" i="8"/>
  <c r="U1244" i="8"/>
  <c r="AF1242" i="8"/>
  <c r="Z1260" i="8"/>
  <c r="U1259" i="8"/>
  <c r="Q1258" i="8"/>
  <c r="M1257" i="8"/>
  <c r="AE1253" i="8"/>
  <c r="W1250" i="8"/>
  <c r="O1248" i="8"/>
  <c r="R1246" i="8"/>
  <c r="M1245" i="8"/>
  <c r="S1244" i="8"/>
  <c r="AC1242" i="8"/>
  <c r="AO1259" i="8"/>
  <c r="Z1256" i="8"/>
  <c r="AP1251" i="8"/>
  <c r="AL1247" i="8"/>
  <c r="AM1246" i="8"/>
  <c r="AF1245" i="8"/>
  <c r="AP1244" i="8"/>
  <c r="Q1256" i="8"/>
  <c r="S1254" i="8"/>
  <c r="Z1252" i="8"/>
  <c r="AQ1250" i="8"/>
  <c r="P1249" i="8"/>
  <c r="Q1244" i="8"/>
  <c r="AE1259" i="8"/>
  <c r="AF1257" i="8"/>
  <c r="AM1255" i="8"/>
  <c r="Q1252" i="8"/>
  <c r="AL1250" i="8"/>
  <c r="K1244" i="8"/>
  <c r="AM1242" i="8"/>
  <c r="Q1259" i="8"/>
  <c r="AC1257" i="8"/>
  <c r="AF1255" i="8"/>
  <c r="AG1248" i="8"/>
  <c r="J1247" i="8"/>
  <c r="W1245" i="8"/>
  <c r="AO1243" i="8"/>
  <c r="U1257" i="8"/>
  <c r="W1255" i="8"/>
  <c r="S1250" i="8"/>
  <c r="AF1248" i="8"/>
  <c r="AB1242" i="8"/>
  <c r="M1260" i="8"/>
  <c r="AB1256" i="8"/>
  <c r="AR1252" i="8"/>
  <c r="AI1249" i="8"/>
  <c r="Z1246" i="8"/>
  <c r="AK1252" i="8"/>
  <c r="Q1249" i="8"/>
  <c r="I1246" i="8"/>
  <c r="Q1243" i="8"/>
  <c r="AO1258" i="8"/>
  <c r="U1255" i="8"/>
  <c r="P1243" i="8"/>
  <c r="AI1260" i="8"/>
  <c r="AR1244" i="8"/>
  <c r="U1260" i="8"/>
  <c r="AQ1244" i="8"/>
  <c r="AG1244" i="8"/>
  <c r="O1253" i="8"/>
  <c r="L1250" i="8"/>
  <c r="P1242" i="8"/>
  <c r="M1258" i="8"/>
  <c r="O1242" i="8"/>
  <c r="AQ1256" i="8"/>
  <c r="I1243" i="8"/>
  <c r="I1164" i="8"/>
  <c r="K1158" i="8"/>
  <c r="W1154" i="8"/>
  <c r="AB1153" i="8"/>
  <c r="AR1150" i="8"/>
  <c r="AN1168" i="8"/>
  <c r="X1166" i="8"/>
  <c r="AB1165" i="8"/>
  <c r="AN1162" i="8"/>
  <c r="AR1161" i="8"/>
  <c r="AJ1161" i="8"/>
  <c r="J1158" i="8"/>
  <c r="AD1154" i="8"/>
  <c r="AF1167" i="8"/>
  <c r="AJ1166" i="8"/>
  <c r="AB1166" i="8"/>
  <c r="AR1162" i="8"/>
  <c r="AB1160" i="8"/>
  <c r="AO1167" i="8"/>
  <c r="AA1167" i="8"/>
  <c r="Z1153" i="8"/>
  <c r="K1152" i="8"/>
  <c r="W1166" i="8"/>
  <c r="K1166" i="8"/>
  <c r="N1162" i="8"/>
  <c r="V1160" i="8"/>
  <c r="J1156" i="8"/>
  <c r="AD1152" i="8"/>
  <c r="AD1166" i="8"/>
  <c r="AP1160" i="8"/>
  <c r="W1159" i="8"/>
  <c r="K1155" i="8"/>
  <c r="AJ1154" i="8"/>
  <c r="K1163" i="8"/>
  <c r="S1160" i="8"/>
  <c r="AR1152" i="8"/>
  <c r="AA1152" i="8"/>
  <c r="AA1163" i="8"/>
  <c r="I1163" i="8"/>
  <c r="Z1157" i="8"/>
  <c r="AF1155" i="8"/>
  <c r="N1155" i="8"/>
  <c r="N1150" i="8"/>
  <c r="AP1166" i="8"/>
  <c r="N1160" i="8"/>
  <c r="AP1157" i="8"/>
  <c r="AD1160" i="8"/>
  <c r="K1160" i="8"/>
  <c r="S1152" i="8"/>
  <c r="AR1159" i="8"/>
  <c r="S1156" i="8"/>
  <c r="X1155" i="8"/>
  <c r="I1159" i="8"/>
  <c r="N1158" i="8"/>
  <c r="J1162" i="8"/>
  <c r="AP1167" i="8"/>
  <c r="Z1160" i="8"/>
  <c r="AH1157" i="8"/>
  <c r="AD1161" i="8"/>
  <c r="J1160" i="8"/>
  <c r="AA1160" i="8"/>
  <c r="Z1168" i="8"/>
  <c r="X1159" i="8"/>
  <c r="AP1164" i="8"/>
  <c r="AD1158" i="8"/>
  <c r="AF754" i="8"/>
  <c r="X754" i="8"/>
  <c r="P754" i="8"/>
  <c r="AJ753" i="8"/>
  <c r="AF752" i="8"/>
  <c r="X752" i="8"/>
  <c r="P750" i="8"/>
  <c r="T749" i="8"/>
  <c r="L749" i="8"/>
  <c r="X748" i="8"/>
  <c r="AB747" i="8"/>
  <c r="AF746" i="8"/>
  <c r="AC745" i="8"/>
  <c r="U745" i="8"/>
  <c r="AM743" i="8"/>
  <c r="AE743" i="8"/>
  <c r="W743" i="8"/>
  <c r="L742" i="8"/>
  <c r="AO741" i="8"/>
  <c r="AG741" i="8"/>
  <c r="Y741" i="8"/>
  <c r="Q741" i="8"/>
  <c r="V740" i="8"/>
  <c r="AQ739" i="8"/>
  <c r="AF738" i="8"/>
  <c r="X738" i="8"/>
  <c r="P738" i="8"/>
  <c r="AC737" i="8"/>
  <c r="S736" i="8"/>
  <c r="AM754" i="8"/>
  <c r="AQ753" i="8"/>
  <c r="S753" i="8"/>
  <c r="K753" i="8"/>
  <c r="AQ751" i="8"/>
  <c r="AI751" i="8"/>
  <c r="S751" i="8"/>
  <c r="W750" i="8"/>
  <c r="AQ749" i="8"/>
  <c r="AE748" i="8"/>
  <c r="W748" i="8"/>
  <c r="O748" i="8"/>
  <c r="AI747" i="8"/>
  <c r="AM746" i="8"/>
  <c r="AE746" i="8"/>
  <c r="W746" i="8"/>
  <c r="AO744" i="8"/>
  <c r="AG744" i="8"/>
  <c r="Y744" i="8"/>
  <c r="Q744" i="8"/>
  <c r="V743" i="8"/>
  <c r="AQ742" i="8"/>
  <c r="AF741" i="8"/>
  <c r="X741" i="8"/>
  <c r="P741" i="8"/>
  <c r="AC740" i="8"/>
  <c r="Z739" i="8"/>
  <c r="AM738" i="8"/>
  <c r="AJ737" i="8"/>
  <c r="AB737" i="8"/>
  <c r="J736" i="8"/>
  <c r="V754" i="8"/>
  <c r="Z753" i="8"/>
  <c r="R753" i="8"/>
  <c r="J753" i="8"/>
  <c r="Z751" i="8"/>
  <c r="AP749" i="8"/>
  <c r="AH749" i="8"/>
  <c r="Z749" i="8"/>
  <c r="AP747" i="8"/>
  <c r="V746" i="8"/>
  <c r="AQ745" i="8"/>
  <c r="X744" i="8"/>
  <c r="P744" i="8"/>
  <c r="AC743" i="8"/>
  <c r="AH742" i="8"/>
  <c r="Z742" i="8"/>
  <c r="R742" i="8"/>
  <c r="AM741" i="8"/>
  <c r="AJ740" i="8"/>
  <c r="AB740" i="8"/>
  <c r="Q739" i="8"/>
  <c r="I739" i="8"/>
  <c r="AL738" i="8"/>
  <c r="V738" i="8"/>
  <c r="S737" i="8"/>
  <c r="K737" i="8"/>
  <c r="AG736" i="8"/>
  <c r="AP754" i="8"/>
  <c r="AB754" i="8"/>
  <c r="Q754" i="8"/>
  <c r="Y753" i="8"/>
  <c r="K752" i="8"/>
  <c r="AG751" i="8"/>
  <c r="V751" i="8"/>
  <c r="AG750" i="8"/>
  <c r="P749" i="8"/>
  <c r="AO748" i="8"/>
  <c r="AA748" i="8"/>
  <c r="U746" i="8"/>
  <c r="J746" i="8"/>
  <c r="AG745" i="8"/>
  <c r="AE744" i="8"/>
  <c r="R743" i="8"/>
  <c r="AO742" i="8"/>
  <c r="AD742" i="8"/>
  <c r="P740" i="8"/>
  <c r="AM739" i="8"/>
  <c r="AL737" i="8"/>
  <c r="X737" i="8"/>
  <c r="J737" i="8"/>
  <c r="W736" i="8"/>
  <c r="X753" i="8"/>
  <c r="U751" i="8"/>
  <c r="AQ750" i="8"/>
  <c r="AC750" i="8"/>
  <c r="Z748" i="8"/>
  <c r="AK747" i="8"/>
  <c r="I747" i="8"/>
  <c r="AF745" i="8"/>
  <c r="R745" i="8"/>
  <c r="AR744" i="8"/>
  <c r="S744" i="8"/>
  <c r="AC742" i="8"/>
  <c r="O740" i="8"/>
  <c r="AL739" i="8"/>
  <c r="X739" i="8"/>
  <c r="AJ738" i="8"/>
  <c r="W737" i="8"/>
  <c r="I737" i="8"/>
  <c r="AJ736" i="8"/>
  <c r="AK754" i="8"/>
  <c r="W753" i="8"/>
  <c r="I753" i="8"/>
  <c r="AH752" i="8"/>
  <c r="I752" i="8"/>
  <c r="AB750" i="8"/>
  <c r="Q750" i="8"/>
  <c r="AM749" i="8"/>
  <c r="Y749" i="8"/>
  <c r="AG747" i="8"/>
  <c r="V747" i="8"/>
  <c r="S746" i="8"/>
  <c r="AQ744" i="8"/>
  <c r="AC744" i="8"/>
  <c r="AK741" i="8"/>
  <c r="Z741" i="8"/>
  <c r="AM740" i="8"/>
  <c r="W739" i="8"/>
  <c r="J738" i="8"/>
  <c r="U736" i="8"/>
  <c r="AI754" i="8"/>
  <c r="AE753" i="8"/>
  <c r="AJ750" i="8"/>
  <c r="AF749" i="8"/>
  <c r="AB748" i="8"/>
  <c r="Q746" i="8"/>
  <c r="AQ741" i="8"/>
  <c r="AI740" i="8"/>
  <c r="AF739" i="8"/>
  <c r="Z737" i="8"/>
  <c r="AB736" i="8"/>
  <c r="AD753" i="8"/>
  <c r="P751" i="8"/>
  <c r="L750" i="8"/>
  <c r="AE749" i="8"/>
  <c r="AR748" i="8"/>
  <c r="AJ746" i="8"/>
  <c r="AD745" i="8"/>
  <c r="AB744" i="8"/>
  <c r="AJ741" i="8"/>
  <c r="S741" i="8"/>
  <c r="AH740" i="8"/>
  <c r="AE739" i="8"/>
  <c r="X736" i="8"/>
  <c r="AG754" i="8"/>
  <c r="AC753" i="8"/>
  <c r="AH750" i="8"/>
  <c r="K750" i="8"/>
  <c r="AQ748" i="8"/>
  <c r="AC746" i="8"/>
  <c r="Z745" i="8"/>
  <c r="U742" i="8"/>
  <c r="AI741" i="8"/>
  <c r="R741" i="8"/>
  <c r="J740" i="8"/>
  <c r="AC754" i="8"/>
  <c r="AK751" i="8"/>
  <c r="J750" i="8"/>
  <c r="AB746" i="8"/>
  <c r="Y745" i="8"/>
  <c r="AK742" i="8"/>
  <c r="Q742" i="8"/>
  <c r="AH741" i="8"/>
  <c r="AF740" i="8"/>
  <c r="Q737" i="8"/>
  <c r="P736" i="8"/>
  <c r="AK750" i="8"/>
  <c r="AG749" i="8"/>
  <c r="AC748" i="8"/>
  <c r="Y747" i="8"/>
  <c r="I742" i="8"/>
  <c r="V749" i="8"/>
  <c r="R748" i="8"/>
  <c r="N747" i="8"/>
  <c r="AF737" i="8"/>
  <c r="U749" i="8"/>
  <c r="Q748" i="8"/>
  <c r="AQ746" i="8"/>
  <c r="AM744" i="8"/>
  <c r="AJ739" i="8"/>
  <c r="AE737" i="8"/>
  <c r="AE736" i="8"/>
  <c r="AQ754" i="8"/>
  <c r="U750" i="8"/>
  <c r="Q749" i="8"/>
  <c r="AM745" i="8"/>
  <c r="AD741" i="8"/>
  <c r="AE740" i="8"/>
  <c r="V739" i="8"/>
  <c r="AD737" i="8"/>
  <c r="AB752" i="8"/>
  <c r="X751" i="8"/>
  <c r="I748" i="8"/>
  <c r="AC741" i="8"/>
  <c r="U739" i="8"/>
  <c r="Y754" i="8"/>
  <c r="U753" i="8"/>
  <c r="Q752" i="8"/>
  <c r="I750" i="8"/>
  <c r="X745" i="8"/>
  <c r="AJ744" i="8"/>
  <c r="AG743" i="8"/>
  <c r="AE742" i="8"/>
  <c r="V741" i="8"/>
  <c r="O737" i="8"/>
  <c r="U754" i="8"/>
  <c r="M752" i="8"/>
  <c r="Z746" i="8"/>
  <c r="W745" i="8"/>
  <c r="S743" i="8"/>
  <c r="P739" i="8"/>
  <c r="Q738" i="8"/>
  <c r="AK749" i="8"/>
  <c r="P745" i="8"/>
  <c r="AO750" i="8"/>
  <c r="P753" i="8"/>
  <c r="V822" i="8"/>
  <c r="AP821" i="8"/>
  <c r="AM823" i="8"/>
  <c r="AE821" i="8"/>
  <c r="W819" i="8"/>
  <c r="K818" i="8"/>
  <c r="AE817" i="8"/>
  <c r="AI816" i="8"/>
  <c r="AB814" i="8"/>
  <c r="Q813" i="8"/>
  <c r="I813" i="8"/>
  <c r="V812" i="8"/>
  <c r="K811" i="8"/>
  <c r="AF810" i="8"/>
  <c r="AC809" i="8"/>
  <c r="U809" i="8"/>
  <c r="W807" i="8"/>
  <c r="AR806" i="8"/>
  <c r="L806" i="8"/>
  <c r="R805" i="8"/>
  <c r="AC822" i="8"/>
  <c r="AR821" i="8"/>
  <c r="AM820" i="8"/>
  <c r="U820" i="8"/>
  <c r="T818" i="8"/>
  <c r="AK817" i="8"/>
  <c r="AK816" i="8"/>
  <c r="R814" i="8"/>
  <c r="AK813" i="8"/>
  <c r="AK812" i="8"/>
  <c r="T810" i="8"/>
  <c r="AN809" i="8"/>
  <c r="AN808" i="8"/>
  <c r="W806" i="8"/>
  <c r="AI823" i="8"/>
  <c r="X823" i="8"/>
  <c r="AB822" i="8"/>
  <c r="U821" i="8"/>
  <c r="T820" i="8"/>
  <c r="R818" i="8"/>
  <c r="I817" i="8"/>
  <c r="AJ816" i="8"/>
  <c r="Q816" i="8"/>
  <c r="Q815" i="8"/>
  <c r="I812" i="8"/>
  <c r="AB811" i="8"/>
  <c r="AB810" i="8"/>
  <c r="AD809" i="8"/>
  <c r="U808" i="8"/>
  <c r="AD807" i="8"/>
  <c r="AE806" i="8"/>
  <c r="AF805" i="8"/>
  <c r="Z822" i="8"/>
  <c r="T821" i="8"/>
  <c r="R820" i="8"/>
  <c r="I819" i="8"/>
  <c r="AJ818" i="8"/>
  <c r="Q818" i="8"/>
  <c r="Q817" i="8"/>
  <c r="P816" i="8"/>
  <c r="P815" i="8"/>
  <c r="P814" i="8"/>
  <c r="P813" i="8"/>
  <c r="R810" i="8"/>
  <c r="U806" i="8"/>
  <c r="AN805" i="8"/>
  <c r="AF823" i="8"/>
  <c r="AK821" i="8"/>
  <c r="Q819" i="8"/>
  <c r="X818" i="8"/>
  <c r="AM816" i="8"/>
  <c r="AD810" i="8"/>
  <c r="AF808" i="8"/>
  <c r="I807" i="8"/>
  <c r="Q806" i="8"/>
  <c r="AG822" i="8"/>
  <c r="AN820" i="8"/>
  <c r="P819" i="8"/>
  <c r="W818" i="8"/>
  <c r="AD817" i="8"/>
  <c r="AP815" i="8"/>
  <c r="V814" i="8"/>
  <c r="X812" i="8"/>
  <c r="AF811" i="8"/>
  <c r="AP810" i="8"/>
  <c r="W809" i="8"/>
  <c r="I805" i="8"/>
  <c r="K823" i="8"/>
  <c r="P821" i="8"/>
  <c r="AD819" i="8"/>
  <c r="M817" i="8"/>
  <c r="U816" i="8"/>
  <c r="AG814" i="8"/>
  <c r="U814" i="8"/>
  <c r="U805" i="8"/>
  <c r="X821" i="8"/>
  <c r="AF818" i="8"/>
  <c r="U812" i="8"/>
  <c r="M811" i="8"/>
  <c r="AI808" i="8"/>
  <c r="AC805" i="8"/>
  <c r="AE818" i="8"/>
  <c r="L816" i="8"/>
  <c r="U815" i="8"/>
  <c r="AC813" i="8"/>
  <c r="AP809" i="8"/>
  <c r="AG808" i="8"/>
  <c r="I806" i="8"/>
  <c r="U823" i="8"/>
  <c r="AN821" i="8"/>
  <c r="AN817" i="8"/>
  <c r="AD816" i="8"/>
  <c r="K814" i="8"/>
  <c r="X813" i="8"/>
  <c r="AD811" i="8"/>
  <c r="Q807" i="8"/>
  <c r="T805" i="8"/>
  <c r="I821" i="8"/>
  <c r="W813" i="8"/>
  <c r="AR810" i="8"/>
  <c r="U810" i="8"/>
  <c r="X808" i="8"/>
  <c r="U822" i="8"/>
  <c r="Y819" i="8"/>
  <c r="U813" i="8"/>
  <c r="AF809" i="8"/>
  <c r="P805" i="8"/>
  <c r="X819" i="8"/>
  <c r="O814" i="8"/>
  <c r="Q820" i="8"/>
  <c r="AN811" i="8"/>
  <c r="J807" i="8"/>
  <c r="T816" i="8"/>
  <c r="AP813" i="8"/>
  <c r="Y809" i="8"/>
  <c r="I808" i="8"/>
  <c r="AR822" i="8"/>
  <c r="AP814" i="8"/>
  <c r="AF812" i="8"/>
  <c r="AE812" i="8"/>
  <c r="AI805" i="8"/>
  <c r="X822" i="8"/>
  <c r="AC812" i="8"/>
  <c r="AK808" i="8"/>
  <c r="AG815" i="8"/>
  <c r="X814" i="8"/>
  <c r="V813" i="8"/>
  <c r="AN823" i="8"/>
  <c r="AB807" i="8"/>
  <c r="BE42" i="8"/>
  <c r="AL478" i="8"/>
  <c r="AD478" i="8"/>
  <c r="V478" i="8"/>
  <c r="N478" i="8"/>
  <c r="AP477" i="8"/>
  <c r="AH477" i="8"/>
  <c r="Z477" i="8"/>
  <c r="R477" i="8"/>
  <c r="J477" i="8"/>
  <c r="AL476" i="8"/>
  <c r="AD476" i="8"/>
  <c r="V476" i="8"/>
  <c r="N476" i="8"/>
  <c r="AP475" i="8"/>
  <c r="AH475" i="8"/>
  <c r="Z475" i="8"/>
  <c r="R475" i="8"/>
  <c r="J475" i="8"/>
  <c r="AL474" i="8"/>
  <c r="AD474" i="8"/>
  <c r="V474" i="8"/>
  <c r="N474" i="8"/>
  <c r="AP473" i="8"/>
  <c r="AH473" i="8"/>
  <c r="Z473" i="8"/>
  <c r="R473" i="8"/>
  <c r="J473" i="8"/>
  <c r="AL472" i="8"/>
  <c r="AD472" i="8"/>
  <c r="V472" i="8"/>
  <c r="N472" i="8"/>
  <c r="AP471" i="8"/>
  <c r="AH471" i="8"/>
  <c r="Z471" i="8"/>
  <c r="R471" i="8"/>
  <c r="J471" i="8"/>
  <c r="AL470" i="8"/>
  <c r="AD470" i="8"/>
  <c r="V470" i="8"/>
  <c r="N470" i="8"/>
  <c r="AQ469" i="8"/>
  <c r="AI469" i="8"/>
  <c r="AA469" i="8"/>
  <c r="S469" i="8"/>
  <c r="K469" i="8"/>
  <c r="AN468" i="8"/>
  <c r="AF468" i="8"/>
  <c r="X468" i="8"/>
  <c r="P468" i="8"/>
  <c r="AK467" i="8"/>
  <c r="AC467" i="8"/>
  <c r="U467" i="8"/>
  <c r="M467" i="8"/>
  <c r="AP466" i="8"/>
  <c r="AH466" i="8"/>
  <c r="Z466" i="8"/>
  <c r="R466" i="8"/>
  <c r="J466" i="8"/>
  <c r="AM465" i="8"/>
  <c r="AE465" i="8"/>
  <c r="W465" i="8"/>
  <c r="O465" i="8"/>
  <c r="AR464" i="8"/>
  <c r="AJ464" i="8"/>
  <c r="AB464" i="8"/>
  <c r="T464" i="8"/>
  <c r="L464" i="8"/>
  <c r="AO463" i="8"/>
  <c r="AG463" i="8"/>
  <c r="Y463" i="8"/>
  <c r="Q463" i="8"/>
  <c r="I463" i="8"/>
  <c r="AL462" i="8"/>
  <c r="AD462" i="8"/>
  <c r="V462" i="8"/>
  <c r="N462" i="8"/>
  <c r="AQ461" i="8"/>
  <c r="AI461" i="8"/>
  <c r="AA461" i="8"/>
  <c r="S461" i="8"/>
  <c r="K461" i="8"/>
  <c r="AO460" i="8"/>
  <c r="AG460" i="8"/>
  <c r="Y460" i="8"/>
  <c r="Q460" i="8"/>
  <c r="I460" i="8"/>
  <c r="AK478" i="8"/>
  <c r="AC478" i="8"/>
  <c r="U478" i="8"/>
  <c r="M478" i="8"/>
  <c r="AO477" i="8"/>
  <c r="AG477" i="8"/>
  <c r="Y477" i="8"/>
  <c r="Q477" i="8"/>
  <c r="I477" i="8"/>
  <c r="AK476" i="8"/>
  <c r="AC476" i="8"/>
  <c r="U476" i="8"/>
  <c r="M476" i="8"/>
  <c r="AO475" i="8"/>
  <c r="AG475" i="8"/>
  <c r="Y475" i="8"/>
  <c r="Q475" i="8"/>
  <c r="I475" i="8"/>
  <c r="AK474" i="8"/>
  <c r="AC474" i="8"/>
  <c r="U474" i="8"/>
  <c r="M474" i="8"/>
  <c r="AO473" i="8"/>
  <c r="AG473" i="8"/>
  <c r="Y473" i="8"/>
  <c r="Q473" i="8"/>
  <c r="I473" i="8"/>
  <c r="AK472" i="8"/>
  <c r="AC472" i="8"/>
  <c r="U472" i="8"/>
  <c r="M472" i="8"/>
  <c r="AO471" i="8"/>
  <c r="AG471" i="8"/>
  <c r="Y471" i="8"/>
  <c r="Q471" i="8"/>
  <c r="I471" i="8"/>
  <c r="AK470" i="8"/>
  <c r="AC470" i="8"/>
  <c r="U470" i="8"/>
  <c r="M470" i="8"/>
  <c r="AP469" i="8"/>
  <c r="AH469" i="8"/>
  <c r="Z469" i="8"/>
  <c r="R469" i="8"/>
  <c r="J469" i="8"/>
  <c r="AM468" i="8"/>
  <c r="AE468" i="8"/>
  <c r="W468" i="8"/>
  <c r="O468" i="8"/>
  <c r="AR467" i="8"/>
  <c r="AJ467" i="8"/>
  <c r="AB467" i="8"/>
  <c r="T467" i="8"/>
  <c r="L467" i="8"/>
  <c r="AO466" i="8"/>
  <c r="AG466" i="8"/>
  <c r="Y466" i="8"/>
  <c r="Q466" i="8"/>
  <c r="I466" i="8"/>
  <c r="AL465" i="8"/>
  <c r="AD465" i="8"/>
  <c r="V465" i="8"/>
  <c r="N465" i="8"/>
  <c r="AQ464" i="8"/>
  <c r="AI464" i="8"/>
  <c r="AA464" i="8"/>
  <c r="S464" i="8"/>
  <c r="K464" i="8"/>
  <c r="AN463" i="8"/>
  <c r="AF463" i="8"/>
  <c r="X463" i="8"/>
  <c r="P463" i="8"/>
  <c r="AK462" i="8"/>
  <c r="AC462" i="8"/>
  <c r="U462" i="8"/>
  <c r="M462" i="8"/>
  <c r="AP461" i="8"/>
  <c r="AH461" i="8"/>
  <c r="Z461" i="8"/>
  <c r="R461" i="8"/>
  <c r="J461" i="8"/>
  <c r="AN460" i="8"/>
  <c r="AF460" i="8"/>
  <c r="X460" i="8"/>
  <c r="P460" i="8"/>
  <c r="AR478" i="8"/>
  <c r="AJ478" i="8"/>
  <c r="AB478" i="8"/>
  <c r="T478" i="8"/>
  <c r="L478" i="8"/>
  <c r="AN477" i="8"/>
  <c r="AF477" i="8"/>
  <c r="X477" i="8"/>
  <c r="P477" i="8"/>
  <c r="AR476" i="8"/>
  <c r="AJ476" i="8"/>
  <c r="AB476" i="8"/>
  <c r="T476" i="8"/>
  <c r="L476" i="8"/>
  <c r="AN475" i="8"/>
  <c r="AF475" i="8"/>
  <c r="X475" i="8"/>
  <c r="P475" i="8"/>
  <c r="AR474" i="8"/>
  <c r="AJ474" i="8"/>
  <c r="AB474" i="8"/>
  <c r="T474" i="8"/>
  <c r="L474" i="8"/>
  <c r="AN473" i="8"/>
  <c r="AF473" i="8"/>
  <c r="X473" i="8"/>
  <c r="P473" i="8"/>
  <c r="AR472" i="8"/>
  <c r="AJ472" i="8"/>
  <c r="AB472" i="8"/>
  <c r="T472" i="8"/>
  <c r="L472" i="8"/>
  <c r="AN471" i="8"/>
  <c r="AF471" i="8"/>
  <c r="X471" i="8"/>
  <c r="P471" i="8"/>
  <c r="AR470" i="8"/>
  <c r="AJ470" i="8"/>
  <c r="AB470" i="8"/>
  <c r="T470" i="8"/>
  <c r="L470" i="8"/>
  <c r="AO469" i="8"/>
  <c r="AG469" i="8"/>
  <c r="Y469" i="8"/>
  <c r="Q469" i="8"/>
  <c r="I469" i="8"/>
  <c r="AL468" i="8"/>
  <c r="AD468" i="8"/>
  <c r="V468" i="8"/>
  <c r="N468" i="8"/>
  <c r="AQ467" i="8"/>
  <c r="AI467" i="8"/>
  <c r="AA467" i="8"/>
  <c r="S467" i="8"/>
  <c r="K467" i="8"/>
  <c r="AN466" i="8"/>
  <c r="AF466" i="8"/>
  <c r="X466" i="8"/>
  <c r="P466" i="8"/>
  <c r="AK465" i="8"/>
  <c r="AC465" i="8"/>
  <c r="U465" i="8"/>
  <c r="M465" i="8"/>
  <c r="AP464" i="8"/>
  <c r="AH464" i="8"/>
  <c r="Z464" i="8"/>
  <c r="R464" i="8"/>
  <c r="J464" i="8"/>
  <c r="AM463" i="8"/>
  <c r="AE463" i="8"/>
  <c r="W463" i="8"/>
  <c r="O463" i="8"/>
  <c r="AR462" i="8"/>
  <c r="AJ462" i="8"/>
  <c r="AB462" i="8"/>
  <c r="T462" i="8"/>
  <c r="L462" i="8"/>
  <c r="AO461" i="8"/>
  <c r="AG461" i="8"/>
  <c r="Y461" i="8"/>
  <c r="Q461" i="8"/>
  <c r="I461" i="8"/>
  <c r="AM460" i="8"/>
  <c r="AE460" i="8"/>
  <c r="W460" i="8"/>
  <c r="O460" i="8"/>
  <c r="AO478" i="8"/>
  <c r="AA478" i="8"/>
  <c r="P478" i="8"/>
  <c r="AL477" i="8"/>
  <c r="AA477" i="8"/>
  <c r="M477" i="8"/>
  <c r="AI476" i="8"/>
  <c r="X476" i="8"/>
  <c r="J476" i="8"/>
  <c r="AI475" i="8"/>
  <c r="U475" i="8"/>
  <c r="AQ474" i="8"/>
  <c r="AF474" i="8"/>
  <c r="R474" i="8"/>
  <c r="AQ473" i="8"/>
  <c r="AC473" i="8"/>
  <c r="O473" i="8"/>
  <c r="AN472" i="8"/>
  <c r="Z472" i="8"/>
  <c r="O472" i="8"/>
  <c r="AK471" i="8"/>
  <c r="W471" i="8"/>
  <c r="L471" i="8"/>
  <c r="AH470" i="8"/>
  <c r="W470" i="8"/>
  <c r="I470" i="8"/>
  <c r="AF469" i="8"/>
  <c r="U469" i="8"/>
  <c r="AR468" i="8"/>
  <c r="AG468" i="8"/>
  <c r="S468" i="8"/>
  <c r="AP467" i="8"/>
  <c r="AE467" i="8"/>
  <c r="Q467" i="8"/>
  <c r="AQ466" i="8"/>
  <c r="AC466" i="8"/>
  <c r="O466" i="8"/>
  <c r="AP465" i="8"/>
  <c r="AB465" i="8"/>
  <c r="Q465" i="8"/>
  <c r="AN464" i="8"/>
  <c r="AC464" i="8"/>
  <c r="O464" i="8"/>
  <c r="AL463" i="8"/>
  <c r="AA463" i="8"/>
  <c r="M463" i="8"/>
  <c r="AN462" i="8"/>
  <c r="Z462" i="8"/>
  <c r="O462" i="8"/>
  <c r="AL461" i="8"/>
  <c r="X461" i="8"/>
  <c r="M461" i="8"/>
  <c r="AK460" i="8"/>
  <c r="Z460" i="8"/>
  <c r="L460" i="8"/>
  <c r="AN478" i="8"/>
  <c r="Z478" i="8"/>
  <c r="O478" i="8"/>
  <c r="AK477" i="8"/>
  <c r="W477" i="8"/>
  <c r="L477" i="8"/>
  <c r="AH476" i="8"/>
  <c r="W476" i="8"/>
  <c r="I476" i="8"/>
  <c r="AE475" i="8"/>
  <c r="T475" i="8"/>
  <c r="AP474" i="8"/>
  <c r="AE474" i="8"/>
  <c r="Q474" i="8"/>
  <c r="AM473" i="8"/>
  <c r="AB473" i="8"/>
  <c r="N473" i="8"/>
  <c r="AM472" i="8"/>
  <c r="Y472" i="8"/>
  <c r="K472" i="8"/>
  <c r="AJ471" i="8"/>
  <c r="V471" i="8"/>
  <c r="K471" i="8"/>
  <c r="AG470" i="8"/>
  <c r="S470" i="8"/>
  <c r="AE469" i="8"/>
  <c r="T469" i="8"/>
  <c r="AQ468" i="8"/>
  <c r="AC468" i="8"/>
  <c r="R468" i="8"/>
  <c r="AO467" i="8"/>
  <c r="AD467" i="8"/>
  <c r="P467" i="8"/>
  <c r="AM466" i="8"/>
  <c r="AB466" i="8"/>
  <c r="N466" i="8"/>
  <c r="AO465" i="8"/>
  <c r="AA465" i="8"/>
  <c r="P465" i="8"/>
  <c r="AM464" i="8"/>
  <c r="Y464" i="8"/>
  <c r="N464" i="8"/>
  <c r="AK463" i="8"/>
  <c r="Z463" i="8"/>
  <c r="L463" i="8"/>
  <c r="AM462" i="8"/>
  <c r="Y462" i="8"/>
  <c r="K462" i="8"/>
  <c r="AK461" i="8"/>
  <c r="W461" i="8"/>
  <c r="L461" i="8"/>
  <c r="AJ460" i="8"/>
  <c r="V460" i="8"/>
  <c r="K460" i="8"/>
  <c r="AM478" i="8"/>
  <c r="Y478" i="8"/>
  <c r="K478" i="8"/>
  <c r="AJ477" i="8"/>
  <c r="V477" i="8"/>
  <c r="K477" i="8"/>
  <c r="AG476" i="8"/>
  <c r="S476" i="8"/>
  <c r="AR475" i="8"/>
  <c r="AD475" i="8"/>
  <c r="S475" i="8"/>
  <c r="AO474" i="8"/>
  <c r="AA474" i="8"/>
  <c r="P474" i="8"/>
  <c r="AL473" i="8"/>
  <c r="AA473" i="8"/>
  <c r="M473" i="8"/>
  <c r="AI472" i="8"/>
  <c r="X472" i="8"/>
  <c r="J472" i="8"/>
  <c r="AI471" i="8"/>
  <c r="U471" i="8"/>
  <c r="AQ470" i="8"/>
  <c r="AF470" i="8"/>
  <c r="R470" i="8"/>
  <c r="AR469" i="8"/>
  <c r="AD469" i="8"/>
  <c r="P469" i="8"/>
  <c r="AP468" i="8"/>
  <c r="AB468" i="8"/>
  <c r="Q468" i="8"/>
  <c r="AN467" i="8"/>
  <c r="Z467" i="8"/>
  <c r="O467" i="8"/>
  <c r="AL466" i="8"/>
  <c r="AA466" i="8"/>
  <c r="M466" i="8"/>
  <c r="AN465" i="8"/>
  <c r="Z465" i="8"/>
  <c r="L465" i="8"/>
  <c r="AL464" i="8"/>
  <c r="X464" i="8"/>
  <c r="M464" i="8"/>
  <c r="AJ463" i="8"/>
  <c r="V463" i="8"/>
  <c r="K463" i="8"/>
  <c r="AI462" i="8"/>
  <c r="X462" i="8"/>
  <c r="J462" i="8"/>
  <c r="AJ461" i="8"/>
  <c r="V461" i="8"/>
  <c r="AI460" i="8"/>
  <c r="U460" i="8"/>
  <c r="J460" i="8"/>
  <c r="AI478" i="8"/>
  <c r="X478" i="8"/>
  <c r="J478" i="8"/>
  <c r="AI477" i="8"/>
  <c r="U477" i="8"/>
  <c r="AQ476" i="8"/>
  <c r="AF476" i="8"/>
  <c r="R476" i="8"/>
  <c r="AQ475" i="8"/>
  <c r="AC475" i="8"/>
  <c r="O475" i="8"/>
  <c r="AN474" i="8"/>
  <c r="Z474" i="8"/>
  <c r="O474" i="8"/>
  <c r="AK473" i="8"/>
  <c r="W473" i="8"/>
  <c r="L473" i="8"/>
  <c r="AH472" i="8"/>
  <c r="W472" i="8"/>
  <c r="I472" i="8"/>
  <c r="AE471" i="8"/>
  <c r="T471" i="8"/>
  <c r="AP470" i="8"/>
  <c r="AE470" i="8"/>
  <c r="Q470" i="8"/>
  <c r="AN469" i="8"/>
  <c r="AC469" i="8"/>
  <c r="O469" i="8"/>
  <c r="AO468" i="8"/>
  <c r="AA468" i="8"/>
  <c r="M468" i="8"/>
  <c r="AM467" i="8"/>
  <c r="Y467" i="8"/>
  <c r="N467" i="8"/>
  <c r="AK466" i="8"/>
  <c r="W466" i="8"/>
  <c r="L466" i="8"/>
  <c r="AJ465" i="8"/>
  <c r="Y465" i="8"/>
  <c r="K465" i="8"/>
  <c r="AK464" i="8"/>
  <c r="W464" i="8"/>
  <c r="I464" i="8"/>
  <c r="AI463" i="8"/>
  <c r="U463" i="8"/>
  <c r="J463" i="8"/>
  <c r="AH462" i="8"/>
  <c r="W462" i="8"/>
  <c r="I462" i="8"/>
  <c r="AF461" i="8"/>
  <c r="U461" i="8"/>
  <c r="AH460" i="8"/>
  <c r="T460" i="8"/>
  <c r="S478" i="8"/>
  <c r="AD477" i="8"/>
  <c r="AO476" i="8"/>
  <c r="P476" i="8"/>
  <c r="AA475" i="8"/>
  <c r="AI474" i="8"/>
  <c r="J474" i="8"/>
  <c r="U473" i="8"/>
  <c r="AF472" i="8"/>
  <c r="AQ471" i="8"/>
  <c r="O471" i="8"/>
  <c r="Z470" i="8"/>
  <c r="AL469" i="8"/>
  <c r="M469" i="8"/>
  <c r="Y468" i="8"/>
  <c r="AH467" i="8"/>
  <c r="I467" i="8"/>
  <c r="U466" i="8"/>
  <c r="AH465" i="8"/>
  <c r="I465" i="8"/>
  <c r="U464" i="8"/>
  <c r="AD463" i="8"/>
  <c r="AQ462" i="8"/>
  <c r="R462" i="8"/>
  <c r="AD461" i="8"/>
  <c r="AA460" i="8"/>
  <c r="AQ478" i="8"/>
  <c r="R478" i="8"/>
  <c r="AC477" i="8"/>
  <c r="AN476" i="8"/>
  <c r="O476" i="8"/>
  <c r="W475" i="8"/>
  <c r="AH474" i="8"/>
  <c r="I474" i="8"/>
  <c r="T473" i="8"/>
  <c r="AE472" i="8"/>
  <c r="AM471" i="8"/>
  <c r="N471" i="8"/>
  <c r="Y470" i="8"/>
  <c r="AK469" i="8"/>
  <c r="L469" i="8"/>
  <c r="U468" i="8"/>
  <c r="AG467" i="8"/>
  <c r="T466" i="8"/>
  <c r="AG465" i="8"/>
  <c r="Q464" i="8"/>
  <c r="AC463" i="8"/>
  <c r="AP462" i="8"/>
  <c r="Q462" i="8"/>
  <c r="AC461" i="8"/>
  <c r="AR460" i="8"/>
  <c r="S460" i="8"/>
  <c r="AG478" i="8"/>
  <c r="AR477" i="8"/>
  <c r="S477" i="8"/>
  <c r="AA476" i="8"/>
  <c r="AL475" i="8"/>
  <c r="M475" i="8"/>
  <c r="X474" i="8"/>
  <c r="AI473" i="8"/>
  <c r="AQ472" i="8"/>
  <c r="R472" i="8"/>
  <c r="AC471" i="8"/>
  <c r="AN470" i="8"/>
  <c r="O470" i="8"/>
  <c r="X469" i="8"/>
  <c r="AJ468" i="8"/>
  <c r="K468" i="8"/>
  <c r="W467" i="8"/>
  <c r="AI466" i="8"/>
  <c r="T465" i="8"/>
  <c r="AF464" i="8"/>
  <c r="AR463" i="8"/>
  <c r="S463" i="8"/>
  <c r="AF462" i="8"/>
  <c r="AR461" i="8"/>
  <c r="P461" i="8"/>
  <c r="AL460" i="8"/>
  <c r="M460" i="8"/>
  <c r="W478" i="8"/>
  <c r="O477" i="8"/>
  <c r="K476" i="8"/>
  <c r="K475" i="8"/>
  <c r="AJ473" i="8"/>
  <c r="AG472" i="8"/>
  <c r="AB471" i="8"/>
  <c r="X470" i="8"/>
  <c r="V469" i="8"/>
  <c r="L468" i="8"/>
  <c r="J467" i="8"/>
  <c r="K466" i="8"/>
  <c r="R465" i="8"/>
  <c r="P464" i="8"/>
  <c r="N463" i="8"/>
  <c r="N460" i="8"/>
  <c r="Q478" i="8"/>
  <c r="N477" i="8"/>
  <c r="AM475" i="8"/>
  <c r="AM474" i="8"/>
  <c r="AE473" i="8"/>
  <c r="AA472" i="8"/>
  <c r="AA471" i="8"/>
  <c r="P470" i="8"/>
  <c r="N469" i="8"/>
  <c r="J468" i="8"/>
  <c r="J465" i="8"/>
  <c r="AN461" i="8"/>
  <c r="I478" i="8"/>
  <c r="AP476" i="8"/>
  <c r="AK475" i="8"/>
  <c r="AG474" i="8"/>
  <c r="AD473" i="8"/>
  <c r="S472" i="8"/>
  <c r="S471" i="8"/>
  <c r="K470" i="8"/>
  <c r="I468" i="8"/>
  <c r="AR466" i="8"/>
  <c r="AR465" i="8"/>
  <c r="AQ463" i="8"/>
  <c r="AO462" i="8"/>
  <c r="AM461" i="8"/>
  <c r="AQ460" i="8"/>
  <c r="AQ477" i="8"/>
  <c r="AM476" i="8"/>
  <c r="AJ475" i="8"/>
  <c r="Y474" i="8"/>
  <c r="V473" i="8"/>
  <c r="Q472" i="8"/>
  <c r="M471" i="8"/>
  <c r="J470" i="8"/>
  <c r="AK468" i="8"/>
  <c r="AL467" i="8"/>
  <c r="AJ466" i="8"/>
  <c r="AQ465" i="8"/>
  <c r="AO464" i="8"/>
  <c r="AP463" i="8"/>
  <c r="AG462" i="8"/>
  <c r="AE461" i="8"/>
  <c r="AP460" i="8"/>
  <c r="AP478" i="8"/>
  <c r="AM477" i="8"/>
  <c r="AE476" i="8"/>
  <c r="AB475" i="8"/>
  <c r="W474" i="8"/>
  <c r="S473" i="8"/>
  <c r="P472" i="8"/>
  <c r="AO470" i="8"/>
  <c r="AM469" i="8"/>
  <c r="AI468" i="8"/>
  <c r="AF467" i="8"/>
  <c r="AE466" i="8"/>
  <c r="AI465" i="8"/>
  <c r="AG464" i="8"/>
  <c r="AH463" i="8"/>
  <c r="AE462" i="8"/>
  <c r="AB461" i="8"/>
  <c r="AD460" i="8"/>
  <c r="AH478" i="8"/>
  <c r="Q476" i="8"/>
  <c r="AP472" i="8"/>
  <c r="AJ469" i="8"/>
  <c r="V467" i="8"/>
  <c r="X465" i="8"/>
  <c r="T463" i="8"/>
  <c r="N461" i="8"/>
  <c r="AF478" i="8"/>
  <c r="V475" i="8"/>
  <c r="AO472" i="8"/>
  <c r="AB469" i="8"/>
  <c r="R467" i="8"/>
  <c r="S465" i="8"/>
  <c r="R463" i="8"/>
  <c r="AE478" i="8"/>
  <c r="N475" i="8"/>
  <c r="AR471" i="8"/>
  <c r="W469" i="8"/>
  <c r="AE477" i="8"/>
  <c r="L475" i="8"/>
  <c r="AL471" i="8"/>
  <c r="AD466" i="8"/>
  <c r="AE464" i="8"/>
  <c r="AA462" i="8"/>
  <c r="AC460" i="8"/>
  <c r="T477" i="8"/>
  <c r="K474" i="8"/>
  <c r="AM470" i="8"/>
  <c r="Z468" i="8"/>
  <c r="S466" i="8"/>
  <c r="V464" i="8"/>
  <c r="P462" i="8"/>
  <c r="R460" i="8"/>
  <c r="Z476" i="8"/>
  <c r="AR473" i="8"/>
  <c r="AI470" i="8"/>
  <c r="T468" i="8"/>
  <c r="T461" i="8"/>
  <c r="S474" i="8"/>
  <c r="V466" i="8"/>
  <c r="S462" i="8"/>
  <c r="K473" i="8"/>
  <c r="O461" i="8"/>
  <c r="AD471" i="8"/>
  <c r="AF465" i="8"/>
  <c r="AA470" i="8"/>
  <c r="AD464" i="8"/>
  <c r="AB460" i="8"/>
  <c r="AH468" i="8"/>
  <c r="AB477" i="8"/>
  <c r="AB463" i="8"/>
  <c r="Y476" i="8"/>
  <c r="X467" i="8"/>
  <c r="AQ731" i="8"/>
  <c r="AI731" i="8"/>
  <c r="AA731" i="8"/>
  <c r="S731" i="8"/>
  <c r="K731" i="8"/>
  <c r="AM730" i="8"/>
  <c r="AE730" i="8"/>
  <c r="W730" i="8"/>
  <c r="O730" i="8"/>
  <c r="AQ729" i="8"/>
  <c r="AI729" i="8"/>
  <c r="AA729" i="8"/>
  <c r="S729" i="8"/>
  <c r="K729" i="8"/>
  <c r="AM728" i="8"/>
  <c r="AE728" i="8"/>
  <c r="W728" i="8"/>
  <c r="O728" i="8"/>
  <c r="AQ727" i="8"/>
  <c r="AI727" i="8"/>
  <c r="AA727" i="8"/>
  <c r="S727" i="8"/>
  <c r="K727" i="8"/>
  <c r="AM726" i="8"/>
  <c r="AE726" i="8"/>
  <c r="W726" i="8"/>
  <c r="O726" i="8"/>
  <c r="AQ725" i="8"/>
  <c r="AI725" i="8"/>
  <c r="AA725" i="8"/>
  <c r="S725" i="8"/>
  <c r="K725" i="8"/>
  <c r="AM724" i="8"/>
  <c r="AE724" i="8"/>
  <c r="W724" i="8"/>
  <c r="O724" i="8"/>
  <c r="AQ723" i="8"/>
  <c r="AI723" i="8"/>
  <c r="AA723" i="8"/>
  <c r="S723" i="8"/>
  <c r="K723" i="8"/>
  <c r="AN722" i="8"/>
  <c r="AF722" i="8"/>
  <c r="X722" i="8"/>
  <c r="P722" i="8"/>
  <c r="AK721" i="8"/>
  <c r="AC721" i="8"/>
  <c r="U721" i="8"/>
  <c r="M721" i="8"/>
  <c r="AP720" i="8"/>
  <c r="AH720" i="8"/>
  <c r="Z720" i="8"/>
  <c r="R720" i="8"/>
  <c r="J720" i="8"/>
  <c r="AM719" i="8"/>
  <c r="AE719" i="8"/>
  <c r="W719" i="8"/>
  <c r="O719" i="8"/>
  <c r="AR718" i="8"/>
  <c r="AJ718" i="8"/>
  <c r="AB718" i="8"/>
  <c r="T718" i="8"/>
  <c r="L718" i="8"/>
  <c r="AO717" i="8"/>
  <c r="AG717" i="8"/>
  <c r="Y717" i="8"/>
  <c r="Q717" i="8"/>
  <c r="I717" i="8"/>
  <c r="AL716" i="8"/>
  <c r="AD716" i="8"/>
  <c r="V716" i="8"/>
  <c r="N716" i="8"/>
  <c r="AQ715" i="8"/>
  <c r="AI715" i="8"/>
  <c r="AA715" i="8"/>
  <c r="S715" i="8"/>
  <c r="K715" i="8"/>
  <c r="AN714" i="8"/>
  <c r="AF714" i="8"/>
  <c r="X714" i="8"/>
  <c r="P714" i="8"/>
  <c r="AL713" i="8"/>
  <c r="AD713" i="8"/>
  <c r="V713" i="8"/>
  <c r="N713" i="8"/>
  <c r="AP731" i="8"/>
  <c r="AH731" i="8"/>
  <c r="Z731" i="8"/>
  <c r="R731" i="8"/>
  <c r="J731" i="8"/>
  <c r="AL730" i="8"/>
  <c r="AD730" i="8"/>
  <c r="V730" i="8"/>
  <c r="N730" i="8"/>
  <c r="AP729" i="8"/>
  <c r="AH729" i="8"/>
  <c r="Z729" i="8"/>
  <c r="R729" i="8"/>
  <c r="J729" i="8"/>
  <c r="AL728" i="8"/>
  <c r="AD728" i="8"/>
  <c r="V728" i="8"/>
  <c r="N728" i="8"/>
  <c r="AP727" i="8"/>
  <c r="AH727" i="8"/>
  <c r="Z727" i="8"/>
  <c r="R727" i="8"/>
  <c r="J727" i="8"/>
  <c r="AL726" i="8"/>
  <c r="AD726" i="8"/>
  <c r="V726" i="8"/>
  <c r="N726" i="8"/>
  <c r="AP725" i="8"/>
  <c r="AH725" i="8"/>
  <c r="Z725" i="8"/>
  <c r="R725" i="8"/>
  <c r="J725" i="8"/>
  <c r="AL724" i="8"/>
  <c r="AD724" i="8"/>
  <c r="V724" i="8"/>
  <c r="N724" i="8"/>
  <c r="AP723" i="8"/>
  <c r="AH723" i="8"/>
  <c r="Z723" i="8"/>
  <c r="R723" i="8"/>
  <c r="J723" i="8"/>
  <c r="AM722" i="8"/>
  <c r="AE722" i="8"/>
  <c r="W722" i="8"/>
  <c r="O722" i="8"/>
  <c r="AR721" i="8"/>
  <c r="AJ721" i="8"/>
  <c r="AB721" i="8"/>
  <c r="T721" i="8"/>
  <c r="L721" i="8"/>
  <c r="AO720" i="8"/>
  <c r="AG720" i="8"/>
  <c r="Y720" i="8"/>
  <c r="Q720" i="8"/>
  <c r="I720" i="8"/>
  <c r="AL719" i="8"/>
  <c r="AD719" i="8"/>
  <c r="V719" i="8"/>
  <c r="N719" i="8"/>
  <c r="AQ718" i="8"/>
  <c r="AI718" i="8"/>
  <c r="AA718" i="8"/>
  <c r="S718" i="8"/>
  <c r="K718" i="8"/>
  <c r="AN717" i="8"/>
  <c r="AF717" i="8"/>
  <c r="X717" i="8"/>
  <c r="P717" i="8"/>
  <c r="AK716" i="8"/>
  <c r="AC716" i="8"/>
  <c r="U716" i="8"/>
  <c r="M716" i="8"/>
  <c r="AP715" i="8"/>
  <c r="AH715" i="8"/>
  <c r="Z715" i="8"/>
  <c r="R715" i="8"/>
  <c r="J715" i="8"/>
  <c r="AM714" i="8"/>
  <c r="AE714" i="8"/>
  <c r="W714" i="8"/>
  <c r="O714" i="8"/>
  <c r="AK713" i="8"/>
  <c r="AC713" i="8"/>
  <c r="U713" i="8"/>
  <c r="M713" i="8"/>
  <c r="AO731" i="8"/>
  <c r="AG731" i="8"/>
  <c r="Y731" i="8"/>
  <c r="Q731" i="8"/>
  <c r="I731" i="8"/>
  <c r="AK730" i="8"/>
  <c r="AC730" i="8"/>
  <c r="U730" i="8"/>
  <c r="M730" i="8"/>
  <c r="AO729" i="8"/>
  <c r="AG729" i="8"/>
  <c r="Y729" i="8"/>
  <c r="Q729" i="8"/>
  <c r="I729" i="8"/>
  <c r="AK728" i="8"/>
  <c r="AC728" i="8"/>
  <c r="U728" i="8"/>
  <c r="M728" i="8"/>
  <c r="AO727" i="8"/>
  <c r="AG727" i="8"/>
  <c r="Y727" i="8"/>
  <c r="Q727" i="8"/>
  <c r="I727" i="8"/>
  <c r="AK726" i="8"/>
  <c r="AC726" i="8"/>
  <c r="U726" i="8"/>
  <c r="M726" i="8"/>
  <c r="AO725" i="8"/>
  <c r="AG725" i="8"/>
  <c r="Y725" i="8"/>
  <c r="Q725" i="8"/>
  <c r="I725" i="8"/>
  <c r="AK724" i="8"/>
  <c r="AC724" i="8"/>
  <c r="U724" i="8"/>
  <c r="M724" i="8"/>
  <c r="AO723" i="8"/>
  <c r="AG723" i="8"/>
  <c r="Y723" i="8"/>
  <c r="Q723" i="8"/>
  <c r="I723" i="8"/>
  <c r="AL722" i="8"/>
  <c r="AD722" i="8"/>
  <c r="V722" i="8"/>
  <c r="N722" i="8"/>
  <c r="AQ721" i="8"/>
  <c r="AI721" i="8"/>
  <c r="AA721" i="8"/>
  <c r="S721" i="8"/>
  <c r="K721" i="8"/>
  <c r="AN720" i="8"/>
  <c r="AF720" i="8"/>
  <c r="X720" i="8"/>
  <c r="P720" i="8"/>
  <c r="AK719" i="8"/>
  <c r="AC719" i="8"/>
  <c r="U719" i="8"/>
  <c r="M719" i="8"/>
  <c r="AP718" i="8"/>
  <c r="AH718" i="8"/>
  <c r="Z718" i="8"/>
  <c r="R718" i="8"/>
  <c r="J718" i="8"/>
  <c r="AM717" i="8"/>
  <c r="AE717" i="8"/>
  <c r="W717" i="8"/>
  <c r="O717" i="8"/>
  <c r="AR716" i="8"/>
  <c r="AJ716" i="8"/>
  <c r="AB716" i="8"/>
  <c r="T716" i="8"/>
  <c r="L716" i="8"/>
  <c r="AO715" i="8"/>
  <c r="AG715" i="8"/>
  <c r="Y715" i="8"/>
  <c r="Q715" i="8"/>
  <c r="I715" i="8"/>
  <c r="AL714" i="8"/>
  <c r="AD714" i="8"/>
  <c r="V714" i="8"/>
  <c r="N714" i="8"/>
  <c r="AR713" i="8"/>
  <c r="AJ713" i="8"/>
  <c r="AB713" i="8"/>
  <c r="T713" i="8"/>
  <c r="L713" i="8"/>
  <c r="AE731" i="8"/>
  <c r="T731" i="8"/>
  <c r="AP730" i="8"/>
  <c r="AB730" i="8"/>
  <c r="Q730" i="8"/>
  <c r="AM729" i="8"/>
  <c r="AB729" i="8"/>
  <c r="N729" i="8"/>
  <c r="AJ728" i="8"/>
  <c r="Y728" i="8"/>
  <c r="K728" i="8"/>
  <c r="AJ727" i="8"/>
  <c r="V727" i="8"/>
  <c r="AR726" i="8"/>
  <c r="AG726" i="8"/>
  <c r="S726" i="8"/>
  <c r="AR725" i="8"/>
  <c r="AD725" i="8"/>
  <c r="P725" i="8"/>
  <c r="AO724" i="8"/>
  <c r="AA724" i="8"/>
  <c r="P724" i="8"/>
  <c r="AL723" i="8"/>
  <c r="X723" i="8"/>
  <c r="M723" i="8"/>
  <c r="AJ722" i="8"/>
  <c r="Y722" i="8"/>
  <c r="K722" i="8"/>
  <c r="AL721" i="8"/>
  <c r="X721" i="8"/>
  <c r="J721" i="8"/>
  <c r="AJ720" i="8"/>
  <c r="V720" i="8"/>
  <c r="K720" i="8"/>
  <c r="AH719" i="8"/>
  <c r="T719" i="8"/>
  <c r="I719" i="8"/>
  <c r="AF718" i="8"/>
  <c r="U718" i="8"/>
  <c r="AR717" i="8"/>
  <c r="AD717" i="8"/>
  <c r="S717" i="8"/>
  <c r="AP716" i="8"/>
  <c r="AE716" i="8"/>
  <c r="Q716" i="8"/>
  <c r="AN715" i="8"/>
  <c r="AC715" i="8"/>
  <c r="O715" i="8"/>
  <c r="AO714" i="8"/>
  <c r="AA714" i="8"/>
  <c r="M714" i="8"/>
  <c r="AP713" i="8"/>
  <c r="AE713" i="8"/>
  <c r="Q713" i="8"/>
  <c r="AR731" i="8"/>
  <c r="AD731" i="8"/>
  <c r="P731" i="8"/>
  <c r="AO730" i="8"/>
  <c r="AA730" i="8"/>
  <c r="P730" i="8"/>
  <c r="AL729" i="8"/>
  <c r="X729" i="8"/>
  <c r="M729" i="8"/>
  <c r="AI728" i="8"/>
  <c r="X728" i="8"/>
  <c r="J728" i="8"/>
  <c r="AF727" i="8"/>
  <c r="U727" i="8"/>
  <c r="AQ726" i="8"/>
  <c r="AF726" i="8"/>
  <c r="R726" i="8"/>
  <c r="AN725" i="8"/>
  <c r="AC725" i="8"/>
  <c r="O725" i="8"/>
  <c r="AN724" i="8"/>
  <c r="Z724" i="8"/>
  <c r="L724" i="8"/>
  <c r="AK723" i="8"/>
  <c r="W723" i="8"/>
  <c r="L723" i="8"/>
  <c r="AI722" i="8"/>
  <c r="U722" i="8"/>
  <c r="J722" i="8"/>
  <c r="AH721" i="8"/>
  <c r="W721" i="8"/>
  <c r="I721" i="8"/>
  <c r="AI720" i="8"/>
  <c r="U720" i="8"/>
  <c r="AR719" i="8"/>
  <c r="AG719" i="8"/>
  <c r="S719" i="8"/>
  <c r="AE718" i="8"/>
  <c r="Q718" i="8"/>
  <c r="AQ717" i="8"/>
  <c r="AC717" i="8"/>
  <c r="R717" i="8"/>
  <c r="AO716" i="8"/>
  <c r="AA716" i="8"/>
  <c r="P716" i="8"/>
  <c r="AM715" i="8"/>
  <c r="AB715" i="8"/>
  <c r="N715" i="8"/>
  <c r="AK714" i="8"/>
  <c r="Z714" i="8"/>
  <c r="L714" i="8"/>
  <c r="AO713" i="8"/>
  <c r="AA713" i="8"/>
  <c r="P713" i="8"/>
  <c r="AN731" i="8"/>
  <c r="AC731" i="8"/>
  <c r="O731" i="8"/>
  <c r="AN730" i="8"/>
  <c r="Z730" i="8"/>
  <c r="L730" i="8"/>
  <c r="AK729" i="8"/>
  <c r="W729" i="8"/>
  <c r="L729" i="8"/>
  <c r="AH728" i="8"/>
  <c r="T728" i="8"/>
  <c r="I728" i="8"/>
  <c r="AE727" i="8"/>
  <c r="T727" i="8"/>
  <c r="AP726" i="8"/>
  <c r="AB726" i="8"/>
  <c r="Q726" i="8"/>
  <c r="AM725" i="8"/>
  <c r="AB725" i="8"/>
  <c r="N725" i="8"/>
  <c r="AJ724" i="8"/>
  <c r="Y724" i="8"/>
  <c r="K724" i="8"/>
  <c r="AJ723" i="8"/>
  <c r="V723" i="8"/>
  <c r="AH722" i="8"/>
  <c r="T722" i="8"/>
  <c r="I722" i="8"/>
  <c r="AG721" i="8"/>
  <c r="V721" i="8"/>
  <c r="AE720" i="8"/>
  <c r="T720" i="8"/>
  <c r="AQ719" i="8"/>
  <c r="AF719" i="8"/>
  <c r="R719" i="8"/>
  <c r="AO718" i="8"/>
  <c r="AD718" i="8"/>
  <c r="P718" i="8"/>
  <c r="AP717" i="8"/>
  <c r="AB717" i="8"/>
  <c r="N717" i="8"/>
  <c r="AN716" i="8"/>
  <c r="Z716" i="8"/>
  <c r="O716" i="8"/>
  <c r="AL715" i="8"/>
  <c r="X715" i="8"/>
  <c r="M715" i="8"/>
  <c r="AJ714" i="8"/>
  <c r="Y714" i="8"/>
  <c r="K714" i="8"/>
  <c r="AN713" i="8"/>
  <c r="Z713" i="8"/>
  <c r="O713" i="8"/>
  <c r="AK731" i="8"/>
  <c r="N731" i="8"/>
  <c r="AG730" i="8"/>
  <c r="J730" i="8"/>
  <c r="AC729" i="8"/>
  <c r="AP728" i="8"/>
  <c r="S728" i="8"/>
  <c r="AL727" i="8"/>
  <c r="O727" i="8"/>
  <c r="AH726" i="8"/>
  <c r="K726" i="8"/>
  <c r="X725" i="8"/>
  <c r="AQ724" i="8"/>
  <c r="T724" i="8"/>
  <c r="AM723" i="8"/>
  <c r="P723" i="8"/>
  <c r="AK722" i="8"/>
  <c r="Q722" i="8"/>
  <c r="AF721" i="8"/>
  <c r="O721" i="8"/>
  <c r="AC720" i="8"/>
  <c r="L720" i="8"/>
  <c r="Z719" i="8"/>
  <c r="X718" i="8"/>
  <c r="AL717" i="8"/>
  <c r="U717" i="8"/>
  <c r="AI716" i="8"/>
  <c r="R716" i="8"/>
  <c r="AF715" i="8"/>
  <c r="L715" i="8"/>
  <c r="AC714" i="8"/>
  <c r="I714" i="8"/>
  <c r="AF713" i="8"/>
  <c r="I713" i="8"/>
  <c r="AJ731" i="8"/>
  <c r="M731" i="8"/>
  <c r="AF730" i="8"/>
  <c r="I730" i="8"/>
  <c r="V729" i="8"/>
  <c r="AO728" i="8"/>
  <c r="R728" i="8"/>
  <c r="AK727" i="8"/>
  <c r="N727" i="8"/>
  <c r="AA726" i="8"/>
  <c r="J726" i="8"/>
  <c r="W725" i="8"/>
  <c r="AP724" i="8"/>
  <c r="S724" i="8"/>
  <c r="AF723" i="8"/>
  <c r="O723" i="8"/>
  <c r="AG722" i="8"/>
  <c r="M722" i="8"/>
  <c r="AE721" i="8"/>
  <c r="N721" i="8"/>
  <c r="AB720" i="8"/>
  <c r="AP719" i="8"/>
  <c r="Y719" i="8"/>
  <c r="AN718" i="8"/>
  <c r="W718" i="8"/>
  <c r="AK717" i="8"/>
  <c r="T717" i="8"/>
  <c r="AH716" i="8"/>
  <c r="K716" i="8"/>
  <c r="AE715" i="8"/>
  <c r="AB714" i="8"/>
  <c r="Y713" i="8"/>
  <c r="AF731" i="8"/>
  <c r="L731" i="8"/>
  <c r="Y730" i="8"/>
  <c r="AR729" i="8"/>
  <c r="U729" i="8"/>
  <c r="AN728" i="8"/>
  <c r="Q728" i="8"/>
  <c r="AD727" i="8"/>
  <c r="M727" i="8"/>
  <c r="Z726" i="8"/>
  <c r="I726" i="8"/>
  <c r="V725" i="8"/>
  <c r="AI724" i="8"/>
  <c r="R724" i="8"/>
  <c r="AE723" i="8"/>
  <c r="N723" i="8"/>
  <c r="AC722" i="8"/>
  <c r="L722" i="8"/>
  <c r="AD721" i="8"/>
  <c r="AR720" i="8"/>
  <c r="AA720" i="8"/>
  <c r="AO719" i="8"/>
  <c r="X719" i="8"/>
  <c r="AM718" i="8"/>
  <c r="V718" i="8"/>
  <c r="AJ717" i="8"/>
  <c r="M717" i="8"/>
  <c r="AG716" i="8"/>
  <c r="J716" i="8"/>
  <c r="AD715" i="8"/>
  <c r="AR714" i="8"/>
  <c r="U714" i="8"/>
  <c r="X713" i="8"/>
  <c r="AB731" i="8"/>
  <c r="AR730" i="8"/>
  <c r="X730" i="8"/>
  <c r="AN729" i="8"/>
  <c r="T729" i="8"/>
  <c r="AG728" i="8"/>
  <c r="P728" i="8"/>
  <c r="AC727" i="8"/>
  <c r="L727" i="8"/>
  <c r="Y726" i="8"/>
  <c r="AL725" i="8"/>
  <c r="U725" i="8"/>
  <c r="AH724" i="8"/>
  <c r="Q724" i="8"/>
  <c r="AD723" i="8"/>
  <c r="AB722" i="8"/>
  <c r="Z721" i="8"/>
  <c r="AQ720" i="8"/>
  <c r="W720" i="8"/>
  <c r="AN719" i="8"/>
  <c r="Q719" i="8"/>
  <c r="AL718" i="8"/>
  <c r="O718" i="8"/>
  <c r="AI717" i="8"/>
  <c r="L717" i="8"/>
  <c r="AF716" i="8"/>
  <c r="I716" i="8"/>
  <c r="W715" i="8"/>
  <c r="AQ714" i="8"/>
  <c r="T714" i="8"/>
  <c r="AQ713" i="8"/>
  <c r="W713" i="8"/>
  <c r="AL731" i="8"/>
  <c r="AH730" i="8"/>
  <c r="AD729" i="8"/>
  <c r="Z728" i="8"/>
  <c r="P727" i="8"/>
  <c r="L726" i="8"/>
  <c r="AR724" i="8"/>
  <c r="AN723" i="8"/>
  <c r="AP722" i="8"/>
  <c r="AO721" i="8"/>
  <c r="AL720" i="8"/>
  <c r="AI719" i="8"/>
  <c r="AK718" i="8"/>
  <c r="AH717" i="8"/>
  <c r="Y716" i="8"/>
  <c r="V715" i="8"/>
  <c r="S714" i="8"/>
  <c r="AH713" i="8"/>
  <c r="X731" i="8"/>
  <c r="T730" i="8"/>
  <c r="P729" i="8"/>
  <c r="L728" i="8"/>
  <c r="AO726" i="8"/>
  <c r="AK725" i="8"/>
  <c r="AG724" i="8"/>
  <c r="AC723" i="8"/>
  <c r="AO722" i="8"/>
  <c r="AN721" i="8"/>
  <c r="AK720" i="8"/>
  <c r="AB719" i="8"/>
  <c r="AG718" i="8"/>
  <c r="AA717" i="8"/>
  <c r="X716" i="8"/>
  <c r="U715" i="8"/>
  <c r="R714" i="8"/>
  <c r="AG713" i="8"/>
  <c r="W731" i="8"/>
  <c r="S730" i="8"/>
  <c r="O729" i="8"/>
  <c r="AR727" i="8"/>
  <c r="AN726" i="8"/>
  <c r="AJ725" i="8"/>
  <c r="AF724" i="8"/>
  <c r="AB723" i="8"/>
  <c r="AA722" i="8"/>
  <c r="AM721" i="8"/>
  <c r="AD720" i="8"/>
  <c r="AA719" i="8"/>
  <c r="AC718" i="8"/>
  <c r="Z717" i="8"/>
  <c r="W716" i="8"/>
  <c r="T715" i="8"/>
  <c r="Q714" i="8"/>
  <c r="S713" i="8"/>
  <c r="V731" i="8"/>
  <c r="R730" i="8"/>
  <c r="AR728" i="8"/>
  <c r="AN727" i="8"/>
  <c r="AJ726" i="8"/>
  <c r="AF725" i="8"/>
  <c r="AB724" i="8"/>
  <c r="U723" i="8"/>
  <c r="Z722" i="8"/>
  <c r="Y721" i="8"/>
  <c r="S720" i="8"/>
  <c r="P719" i="8"/>
  <c r="Y718" i="8"/>
  <c r="V717" i="8"/>
  <c r="S716" i="8"/>
  <c r="P715" i="8"/>
  <c r="J714" i="8"/>
  <c r="R713" i="8"/>
  <c r="U731" i="8"/>
  <c r="K730" i="8"/>
  <c r="AQ728" i="8"/>
  <c r="AM727" i="8"/>
  <c r="AI726" i="8"/>
  <c r="AE725" i="8"/>
  <c r="X724" i="8"/>
  <c r="T723" i="8"/>
  <c r="S722" i="8"/>
  <c r="R721" i="8"/>
  <c r="O720" i="8"/>
  <c r="L719" i="8"/>
  <c r="N718" i="8"/>
  <c r="K717" i="8"/>
  <c r="AP714" i="8"/>
  <c r="K713" i="8"/>
  <c r="AQ730" i="8"/>
  <c r="AJ729" i="8"/>
  <c r="AF728" i="8"/>
  <c r="AB727" i="8"/>
  <c r="X726" i="8"/>
  <c r="T725" i="8"/>
  <c r="J724" i="8"/>
  <c r="R722" i="8"/>
  <c r="Q721" i="8"/>
  <c r="N720" i="8"/>
  <c r="K719" i="8"/>
  <c r="M718" i="8"/>
  <c r="J717" i="8"/>
  <c r="AR715" i="8"/>
  <c r="AI714" i="8"/>
  <c r="J713" i="8"/>
  <c r="AJ730" i="8"/>
  <c r="AF729" i="8"/>
  <c r="AB728" i="8"/>
  <c r="X727" i="8"/>
  <c r="T726" i="8"/>
  <c r="M725" i="8"/>
  <c r="I724" i="8"/>
  <c r="AR722" i="8"/>
  <c r="P721" i="8"/>
  <c r="M720" i="8"/>
  <c r="J719" i="8"/>
  <c r="I718" i="8"/>
  <c r="AQ716" i="8"/>
  <c r="AK715" i="8"/>
  <c r="AH714" i="8"/>
  <c r="AM713" i="8"/>
  <c r="P726" i="8"/>
  <c r="AJ719" i="8"/>
  <c r="L725" i="8"/>
  <c r="AI713" i="8"/>
  <c r="AM731" i="8"/>
  <c r="AM716" i="8"/>
  <c r="AI730" i="8"/>
  <c r="AQ722" i="8"/>
  <c r="AA728" i="8"/>
  <c r="W727" i="8"/>
  <c r="AR723" i="8"/>
  <c r="AJ715" i="8"/>
  <c r="AG714" i="8"/>
  <c r="AP721" i="8"/>
  <c r="AM720" i="8"/>
  <c r="AE729" i="8"/>
  <c r="AQ1237" i="8"/>
  <c r="AI1237" i="8"/>
  <c r="AA1237" i="8"/>
  <c r="S1237" i="8"/>
  <c r="K1237" i="8"/>
  <c r="AM1236" i="8"/>
  <c r="AE1236" i="8"/>
  <c r="W1236" i="8"/>
  <c r="O1236" i="8"/>
  <c r="AQ1235" i="8"/>
  <c r="AI1235" i="8"/>
  <c r="AA1235" i="8"/>
  <c r="S1235" i="8"/>
  <c r="K1235" i="8"/>
  <c r="AM1234" i="8"/>
  <c r="AE1234" i="8"/>
  <c r="W1234" i="8"/>
  <c r="O1234" i="8"/>
  <c r="AQ1233" i="8"/>
  <c r="AI1233" i="8"/>
  <c r="AA1233" i="8"/>
  <c r="S1233" i="8"/>
  <c r="K1233" i="8"/>
  <c r="AM1232" i="8"/>
  <c r="AE1232" i="8"/>
  <c r="W1232" i="8"/>
  <c r="O1232" i="8"/>
  <c r="AQ1231" i="8"/>
  <c r="AI1231" i="8"/>
  <c r="AA1231" i="8"/>
  <c r="S1231" i="8"/>
  <c r="K1231" i="8"/>
  <c r="AM1230" i="8"/>
  <c r="AE1230" i="8"/>
  <c r="W1230" i="8"/>
  <c r="O1230" i="8"/>
  <c r="AQ1229" i="8"/>
  <c r="AI1229" i="8"/>
  <c r="AA1229" i="8"/>
  <c r="S1229" i="8"/>
  <c r="K1229" i="8"/>
  <c r="AN1228" i="8"/>
  <c r="AF1228" i="8"/>
  <c r="X1228" i="8"/>
  <c r="P1228" i="8"/>
  <c r="AK1227" i="8"/>
  <c r="AC1227" i="8"/>
  <c r="U1227" i="8"/>
  <c r="M1227" i="8"/>
  <c r="AP1226" i="8"/>
  <c r="AH1226" i="8"/>
  <c r="Z1226" i="8"/>
  <c r="R1226" i="8"/>
  <c r="J1226" i="8"/>
  <c r="AM1225" i="8"/>
  <c r="AE1225" i="8"/>
  <c r="W1225" i="8"/>
  <c r="O1225" i="8"/>
  <c r="AR1224" i="8"/>
  <c r="AJ1224" i="8"/>
  <c r="AB1224" i="8"/>
  <c r="T1224" i="8"/>
  <c r="L1224" i="8"/>
  <c r="AO1223" i="8"/>
  <c r="AG1223" i="8"/>
  <c r="Y1223" i="8"/>
  <c r="Q1223" i="8"/>
  <c r="I1223" i="8"/>
  <c r="AL1222" i="8"/>
  <c r="AD1222" i="8"/>
  <c r="V1222" i="8"/>
  <c r="N1222" i="8"/>
  <c r="AQ1221" i="8"/>
  <c r="AI1221" i="8"/>
  <c r="AA1221" i="8"/>
  <c r="S1221" i="8"/>
  <c r="K1221" i="8"/>
  <c r="AN1220" i="8"/>
  <c r="AF1220" i="8"/>
  <c r="X1220" i="8"/>
  <c r="P1220" i="8"/>
  <c r="AL1219" i="8"/>
  <c r="AD1219" i="8"/>
  <c r="V1219" i="8"/>
  <c r="N1219" i="8"/>
  <c r="AP1237" i="8"/>
  <c r="AH1237" i="8"/>
  <c r="Z1237" i="8"/>
  <c r="R1237" i="8"/>
  <c r="J1237" i="8"/>
  <c r="AL1236" i="8"/>
  <c r="AD1236" i="8"/>
  <c r="V1236" i="8"/>
  <c r="N1236" i="8"/>
  <c r="AP1235" i="8"/>
  <c r="AH1235" i="8"/>
  <c r="Z1235" i="8"/>
  <c r="R1235" i="8"/>
  <c r="J1235" i="8"/>
  <c r="AL1234" i="8"/>
  <c r="AD1234" i="8"/>
  <c r="V1234" i="8"/>
  <c r="N1234" i="8"/>
  <c r="AP1233" i="8"/>
  <c r="AH1233" i="8"/>
  <c r="Z1233" i="8"/>
  <c r="R1233" i="8"/>
  <c r="J1233" i="8"/>
  <c r="AL1232" i="8"/>
  <c r="AD1232" i="8"/>
  <c r="V1232" i="8"/>
  <c r="N1232" i="8"/>
  <c r="AP1231" i="8"/>
  <c r="AH1231" i="8"/>
  <c r="Z1231" i="8"/>
  <c r="R1231" i="8"/>
  <c r="J1231" i="8"/>
  <c r="AL1230" i="8"/>
  <c r="AD1230" i="8"/>
  <c r="V1230" i="8"/>
  <c r="N1230" i="8"/>
  <c r="AP1229" i="8"/>
  <c r="AH1229" i="8"/>
  <c r="Z1229" i="8"/>
  <c r="R1229" i="8"/>
  <c r="J1229" i="8"/>
  <c r="AM1228" i="8"/>
  <c r="AE1228" i="8"/>
  <c r="W1228" i="8"/>
  <c r="O1228" i="8"/>
  <c r="AR1227" i="8"/>
  <c r="AJ1227" i="8"/>
  <c r="AB1227" i="8"/>
  <c r="T1227" i="8"/>
  <c r="L1227" i="8"/>
  <c r="AO1226" i="8"/>
  <c r="AG1226" i="8"/>
  <c r="Y1226" i="8"/>
  <c r="Q1226" i="8"/>
  <c r="I1226" i="8"/>
  <c r="AL1225" i="8"/>
  <c r="AD1225" i="8"/>
  <c r="V1225" i="8"/>
  <c r="N1225" i="8"/>
  <c r="AQ1224" i="8"/>
  <c r="AI1224" i="8"/>
  <c r="AA1224" i="8"/>
  <c r="S1224" i="8"/>
  <c r="K1224" i="8"/>
  <c r="AN1223" i="8"/>
  <c r="AF1223" i="8"/>
  <c r="X1223" i="8"/>
  <c r="P1223" i="8"/>
  <c r="AK1222" i="8"/>
  <c r="AC1222" i="8"/>
  <c r="U1222" i="8"/>
  <c r="M1222" i="8"/>
  <c r="AP1221" i="8"/>
  <c r="AH1221" i="8"/>
  <c r="Z1221" i="8"/>
  <c r="R1221" i="8"/>
  <c r="J1221" i="8"/>
  <c r="AM1220" i="8"/>
  <c r="AE1220" i="8"/>
  <c r="W1220" i="8"/>
  <c r="O1220" i="8"/>
  <c r="AK1219" i="8"/>
  <c r="AC1219" i="8"/>
  <c r="U1219" i="8"/>
  <c r="M1219" i="8"/>
  <c r="AO1237" i="8"/>
  <c r="AG1237" i="8"/>
  <c r="Y1237" i="8"/>
  <c r="Q1237" i="8"/>
  <c r="I1237" i="8"/>
  <c r="AK1236" i="8"/>
  <c r="AC1236" i="8"/>
  <c r="U1236" i="8"/>
  <c r="M1236" i="8"/>
  <c r="AO1235" i="8"/>
  <c r="AG1235" i="8"/>
  <c r="Y1235" i="8"/>
  <c r="Q1235" i="8"/>
  <c r="I1235" i="8"/>
  <c r="AK1234" i="8"/>
  <c r="AC1234" i="8"/>
  <c r="U1234" i="8"/>
  <c r="M1234" i="8"/>
  <c r="AO1233" i="8"/>
  <c r="AG1233" i="8"/>
  <c r="Y1233" i="8"/>
  <c r="Q1233" i="8"/>
  <c r="I1233" i="8"/>
  <c r="AK1232" i="8"/>
  <c r="AC1232" i="8"/>
  <c r="U1232" i="8"/>
  <c r="M1232" i="8"/>
  <c r="AO1231" i="8"/>
  <c r="AG1231" i="8"/>
  <c r="Y1231" i="8"/>
  <c r="Q1231" i="8"/>
  <c r="I1231" i="8"/>
  <c r="AK1230" i="8"/>
  <c r="AC1230" i="8"/>
  <c r="U1230" i="8"/>
  <c r="M1230" i="8"/>
  <c r="AO1229" i="8"/>
  <c r="AG1229" i="8"/>
  <c r="Y1229" i="8"/>
  <c r="Q1229" i="8"/>
  <c r="I1229" i="8"/>
  <c r="AL1228" i="8"/>
  <c r="AD1228" i="8"/>
  <c r="V1228" i="8"/>
  <c r="N1228" i="8"/>
  <c r="AQ1227" i="8"/>
  <c r="AI1227" i="8"/>
  <c r="AA1227" i="8"/>
  <c r="S1227" i="8"/>
  <c r="K1227" i="8"/>
  <c r="AN1226" i="8"/>
  <c r="AF1226" i="8"/>
  <c r="X1226" i="8"/>
  <c r="P1226" i="8"/>
  <c r="AK1225" i="8"/>
  <c r="AC1225" i="8"/>
  <c r="U1225" i="8"/>
  <c r="M1225" i="8"/>
  <c r="AP1224" i="8"/>
  <c r="AH1224" i="8"/>
  <c r="Z1224" i="8"/>
  <c r="R1224" i="8"/>
  <c r="J1224" i="8"/>
  <c r="AM1223" i="8"/>
  <c r="AE1223" i="8"/>
  <c r="W1223" i="8"/>
  <c r="O1223" i="8"/>
  <c r="AR1222" i="8"/>
  <c r="AJ1222" i="8"/>
  <c r="AB1222" i="8"/>
  <c r="T1222" i="8"/>
  <c r="L1222" i="8"/>
  <c r="AO1221" i="8"/>
  <c r="AG1221" i="8"/>
  <c r="Y1221" i="8"/>
  <c r="Q1221" i="8"/>
  <c r="I1221" i="8"/>
  <c r="AL1220" i="8"/>
  <c r="AD1220" i="8"/>
  <c r="V1220" i="8"/>
  <c r="N1220" i="8"/>
  <c r="AR1219" i="8"/>
  <c r="AJ1219" i="8"/>
  <c r="AB1219" i="8"/>
  <c r="T1219" i="8"/>
  <c r="L1219" i="8"/>
  <c r="AF1237" i="8"/>
  <c r="U1237" i="8"/>
  <c r="AQ1236" i="8"/>
  <c r="AF1236" i="8"/>
  <c r="R1236" i="8"/>
  <c r="AN1235" i="8"/>
  <c r="AC1235" i="8"/>
  <c r="O1235" i="8"/>
  <c r="AN1234" i="8"/>
  <c r="Z1234" i="8"/>
  <c r="L1234" i="8"/>
  <c r="AK1233" i="8"/>
  <c r="W1233" i="8"/>
  <c r="L1233" i="8"/>
  <c r="AH1232" i="8"/>
  <c r="T1232" i="8"/>
  <c r="I1232" i="8"/>
  <c r="AE1231" i="8"/>
  <c r="T1231" i="8"/>
  <c r="AP1230" i="8"/>
  <c r="AB1230" i="8"/>
  <c r="Q1230" i="8"/>
  <c r="AM1229" i="8"/>
  <c r="AB1229" i="8"/>
  <c r="N1229" i="8"/>
  <c r="AK1228" i="8"/>
  <c r="Z1228" i="8"/>
  <c r="L1228" i="8"/>
  <c r="AM1227" i="8"/>
  <c r="Y1227" i="8"/>
  <c r="N1227" i="8"/>
  <c r="AK1226" i="8"/>
  <c r="W1226" i="8"/>
  <c r="L1226" i="8"/>
  <c r="AI1225" i="8"/>
  <c r="X1225" i="8"/>
  <c r="J1225" i="8"/>
  <c r="AG1224" i="8"/>
  <c r="V1224" i="8"/>
  <c r="AH1223" i="8"/>
  <c r="T1223" i="8"/>
  <c r="AQ1222" i="8"/>
  <c r="AF1222" i="8"/>
  <c r="R1222" i="8"/>
  <c r="AR1221" i="8"/>
  <c r="AD1221" i="8"/>
  <c r="P1221" i="8"/>
  <c r="AP1220" i="8"/>
  <c r="AB1220" i="8"/>
  <c r="Q1220" i="8"/>
  <c r="AQ1219" i="8"/>
  <c r="AF1219" i="8"/>
  <c r="R1219" i="8"/>
  <c r="AE1237" i="8"/>
  <c r="T1237" i="8"/>
  <c r="AP1236" i="8"/>
  <c r="AB1236" i="8"/>
  <c r="Q1236" i="8"/>
  <c r="AM1235" i="8"/>
  <c r="AB1235" i="8"/>
  <c r="N1235" i="8"/>
  <c r="AJ1234" i="8"/>
  <c r="Y1234" i="8"/>
  <c r="K1234" i="8"/>
  <c r="AJ1233" i="8"/>
  <c r="V1233" i="8"/>
  <c r="AR1232" i="8"/>
  <c r="AG1232" i="8"/>
  <c r="S1232" i="8"/>
  <c r="AR1231" i="8"/>
  <c r="AD1231" i="8"/>
  <c r="P1231" i="8"/>
  <c r="AO1230" i="8"/>
  <c r="AA1230" i="8"/>
  <c r="P1230" i="8"/>
  <c r="AL1229" i="8"/>
  <c r="X1229" i="8"/>
  <c r="M1229" i="8"/>
  <c r="AJ1228" i="8"/>
  <c r="Y1228" i="8"/>
  <c r="K1228" i="8"/>
  <c r="AL1227" i="8"/>
  <c r="X1227" i="8"/>
  <c r="J1227" i="8"/>
  <c r="AJ1226" i="8"/>
  <c r="V1226" i="8"/>
  <c r="K1226" i="8"/>
  <c r="AH1225" i="8"/>
  <c r="T1225" i="8"/>
  <c r="I1225" i="8"/>
  <c r="AF1224" i="8"/>
  <c r="U1224" i="8"/>
  <c r="AR1223" i="8"/>
  <c r="AD1223" i="8"/>
  <c r="S1223" i="8"/>
  <c r="AP1222" i="8"/>
  <c r="AE1222" i="8"/>
  <c r="Q1222" i="8"/>
  <c r="AN1221" i="8"/>
  <c r="AC1221" i="8"/>
  <c r="O1221" i="8"/>
  <c r="AO1220" i="8"/>
  <c r="AA1220" i="8"/>
  <c r="M1220" i="8"/>
  <c r="AP1219" i="8"/>
  <c r="AE1219" i="8"/>
  <c r="Q1219" i="8"/>
  <c r="AM1237" i="8"/>
  <c r="AB1237" i="8"/>
  <c r="N1237" i="8"/>
  <c r="AJ1236" i="8"/>
  <c r="Y1236" i="8"/>
  <c r="K1236" i="8"/>
  <c r="AJ1235" i="8"/>
  <c r="V1235" i="8"/>
  <c r="AR1234" i="8"/>
  <c r="AG1234" i="8"/>
  <c r="S1234" i="8"/>
  <c r="AR1233" i="8"/>
  <c r="AD1233" i="8"/>
  <c r="P1233" i="8"/>
  <c r="AO1232" i="8"/>
  <c r="AA1232" i="8"/>
  <c r="P1232" i="8"/>
  <c r="AL1231" i="8"/>
  <c r="X1231" i="8"/>
  <c r="M1231" i="8"/>
  <c r="AI1230" i="8"/>
  <c r="X1230" i="8"/>
  <c r="J1230" i="8"/>
  <c r="AF1229" i="8"/>
  <c r="U1229" i="8"/>
  <c r="AR1228" i="8"/>
  <c r="AG1228" i="8"/>
  <c r="S1228" i="8"/>
  <c r="AF1227" i="8"/>
  <c r="R1227" i="8"/>
  <c r="AR1226" i="8"/>
  <c r="AD1226" i="8"/>
  <c r="S1226" i="8"/>
  <c r="AP1225" i="8"/>
  <c r="AB1225" i="8"/>
  <c r="Q1225" i="8"/>
  <c r="AN1224" i="8"/>
  <c r="AC1224" i="8"/>
  <c r="O1224" i="8"/>
  <c r="AL1223" i="8"/>
  <c r="AJ1237" i="8"/>
  <c r="M1237" i="8"/>
  <c r="AA1236" i="8"/>
  <c r="I1236" i="8"/>
  <c r="W1235" i="8"/>
  <c r="AO1234" i="8"/>
  <c r="R1234" i="8"/>
  <c r="AF1233" i="8"/>
  <c r="N1233" i="8"/>
  <c r="AB1232" i="8"/>
  <c r="J1232" i="8"/>
  <c r="W1231" i="8"/>
  <c r="AN1230" i="8"/>
  <c r="S1230" i="8"/>
  <c r="AJ1229" i="8"/>
  <c r="O1229" i="8"/>
  <c r="AC1228" i="8"/>
  <c r="J1228" i="8"/>
  <c r="AE1227" i="8"/>
  <c r="I1227" i="8"/>
  <c r="AB1226" i="8"/>
  <c r="AQ1225" i="8"/>
  <c r="Y1225" i="8"/>
  <c r="AM1224" i="8"/>
  <c r="Q1224" i="8"/>
  <c r="AK1223" i="8"/>
  <c r="U1223" i="8"/>
  <c r="AN1222" i="8"/>
  <c r="X1222" i="8"/>
  <c r="X1221" i="8"/>
  <c r="AC1220" i="8"/>
  <c r="K1220" i="8"/>
  <c r="AI1219" i="8"/>
  <c r="S1219" i="8"/>
  <c r="AD1237" i="8"/>
  <c r="L1237" i="8"/>
  <c r="Z1236" i="8"/>
  <c r="AR1235" i="8"/>
  <c r="U1235" i="8"/>
  <c r="AI1234" i="8"/>
  <c r="Q1234" i="8"/>
  <c r="AE1233" i="8"/>
  <c r="M1233" i="8"/>
  <c r="Z1232" i="8"/>
  <c r="AN1231" i="8"/>
  <c r="V1231" i="8"/>
  <c r="AJ1230" i="8"/>
  <c r="R1230" i="8"/>
  <c r="AE1229" i="8"/>
  <c r="L1229" i="8"/>
  <c r="AB1228" i="8"/>
  <c r="I1228" i="8"/>
  <c r="AD1227" i="8"/>
  <c r="AA1226" i="8"/>
  <c r="AO1225" i="8"/>
  <c r="S1225" i="8"/>
  <c r="AL1224" i="8"/>
  <c r="P1224" i="8"/>
  <c r="AJ1223" i="8"/>
  <c r="R1223" i="8"/>
  <c r="AM1222" i="8"/>
  <c r="W1222" i="8"/>
  <c r="AM1221" i="8"/>
  <c r="W1221" i="8"/>
  <c r="AR1220" i="8"/>
  <c r="Z1220" i="8"/>
  <c r="J1220" i="8"/>
  <c r="AH1219" i="8"/>
  <c r="P1219" i="8"/>
  <c r="AN1237" i="8"/>
  <c r="V1237" i="8"/>
  <c r="AI1236" i="8"/>
  <c r="P1236" i="8"/>
  <c r="AE1235" i="8"/>
  <c r="L1235" i="8"/>
  <c r="AA1234" i="8"/>
  <c r="AN1233" i="8"/>
  <c r="U1233" i="8"/>
  <c r="AJ1232" i="8"/>
  <c r="Q1232" i="8"/>
  <c r="AF1231" i="8"/>
  <c r="L1231" i="8"/>
  <c r="Z1230" i="8"/>
  <c r="AR1229" i="8"/>
  <c r="V1229" i="8"/>
  <c r="AO1228" i="8"/>
  <c r="R1228" i="8"/>
  <c r="AN1227" i="8"/>
  <c r="Q1227" i="8"/>
  <c r="AI1226" i="8"/>
  <c r="N1226" i="8"/>
  <c r="AF1225" i="8"/>
  <c r="K1225" i="8"/>
  <c r="Y1224" i="8"/>
  <c r="AA1223" i="8"/>
  <c r="K1223" i="8"/>
  <c r="AA1222" i="8"/>
  <c r="K1222" i="8"/>
  <c r="AF1221" i="8"/>
  <c r="N1221" i="8"/>
  <c r="AI1220" i="8"/>
  <c r="S1220" i="8"/>
  <c r="AO1219" i="8"/>
  <c r="Y1219" i="8"/>
  <c r="I1219" i="8"/>
  <c r="AL1237" i="8"/>
  <c r="AO1236" i="8"/>
  <c r="J1236" i="8"/>
  <c r="M1235" i="8"/>
  <c r="P1234" i="8"/>
  <c r="T1233" i="8"/>
  <c r="X1232" i="8"/>
  <c r="AB1231" i="8"/>
  <c r="AF1230" i="8"/>
  <c r="AD1229" i="8"/>
  <c r="AI1228" i="8"/>
  <c r="AP1227" i="8"/>
  <c r="O1227" i="8"/>
  <c r="O1226" i="8"/>
  <c r="R1225" i="8"/>
  <c r="X1224" i="8"/>
  <c r="AI1223" i="8"/>
  <c r="J1223" i="8"/>
  <c r="P1222" i="8"/>
  <c r="AE1221" i="8"/>
  <c r="AK1220" i="8"/>
  <c r="L1220" i="8"/>
  <c r="Z1219" i="8"/>
  <c r="AK1237" i="8"/>
  <c r="AN1236" i="8"/>
  <c r="AL1235" i="8"/>
  <c r="AQ1234" i="8"/>
  <c r="J1234" i="8"/>
  <c r="O1233" i="8"/>
  <c r="R1232" i="8"/>
  <c r="U1231" i="8"/>
  <c r="Y1230" i="8"/>
  <c r="AC1229" i="8"/>
  <c r="AH1228" i="8"/>
  <c r="AO1227" i="8"/>
  <c r="AQ1226" i="8"/>
  <c r="M1226" i="8"/>
  <c r="P1225" i="8"/>
  <c r="W1224" i="8"/>
  <c r="AC1223" i="8"/>
  <c r="AO1222" i="8"/>
  <c r="O1222" i="8"/>
  <c r="AB1221" i="8"/>
  <c r="AJ1220" i="8"/>
  <c r="I1220" i="8"/>
  <c r="X1219" i="8"/>
  <c r="P1237" i="8"/>
  <c r="T1236" i="8"/>
  <c r="X1235" i="8"/>
  <c r="AB1234" i="8"/>
  <c r="AC1233" i="8"/>
  <c r="AI1232" i="8"/>
  <c r="AK1231" i="8"/>
  <c r="AQ1230" i="8"/>
  <c r="I1230" i="8"/>
  <c r="Q1228" i="8"/>
  <c r="W1227" i="8"/>
  <c r="AC1226" i="8"/>
  <c r="AG1225" i="8"/>
  <c r="AK1224" i="8"/>
  <c r="N1223" i="8"/>
  <c r="Z1222" i="8"/>
  <c r="AL1221" i="8"/>
  <c r="M1221" i="8"/>
  <c r="U1220" i="8"/>
  <c r="AM1219" i="8"/>
  <c r="J1219" i="8"/>
  <c r="O1237" i="8"/>
  <c r="AF1235" i="8"/>
  <c r="T1234" i="8"/>
  <c r="AN1232" i="8"/>
  <c r="O1231" i="8"/>
  <c r="AN1229" i="8"/>
  <c r="AA1228" i="8"/>
  <c r="V1227" i="8"/>
  <c r="AN1225" i="8"/>
  <c r="AD1224" i="8"/>
  <c r="Z1223" i="8"/>
  <c r="S1222" i="8"/>
  <c r="T1221" i="8"/>
  <c r="AR1236" i="8"/>
  <c r="AD1235" i="8"/>
  <c r="I1234" i="8"/>
  <c r="AF1232" i="8"/>
  <c r="N1231" i="8"/>
  <c r="AK1229" i="8"/>
  <c r="U1228" i="8"/>
  <c r="P1227" i="8"/>
  <c r="AJ1225" i="8"/>
  <c r="N1224" i="8"/>
  <c r="V1223" i="8"/>
  <c r="J1222" i="8"/>
  <c r="L1221" i="8"/>
  <c r="AH1236" i="8"/>
  <c r="T1235" i="8"/>
  <c r="AM1233" i="8"/>
  <c r="Y1232" i="8"/>
  <c r="AR1230" i="8"/>
  <c r="W1229" i="8"/>
  <c r="T1228" i="8"/>
  <c r="AM1226" i="8"/>
  <c r="AA1225" i="8"/>
  <c r="M1224" i="8"/>
  <c r="M1223" i="8"/>
  <c r="I1222" i="8"/>
  <c r="AQ1220" i="8"/>
  <c r="AN1219" i="8"/>
  <c r="AG1236" i="8"/>
  <c r="P1235" i="8"/>
  <c r="AL1233" i="8"/>
  <c r="L1232" i="8"/>
  <c r="AH1230" i="8"/>
  <c r="T1229" i="8"/>
  <c r="M1228" i="8"/>
  <c r="AL1226" i="8"/>
  <c r="Z1225" i="8"/>
  <c r="I1224" i="8"/>
  <c r="L1223" i="8"/>
  <c r="AH1220" i="8"/>
  <c r="AG1219" i="8"/>
  <c r="AK1235" i="8"/>
  <c r="AP1232" i="8"/>
  <c r="K1230" i="8"/>
  <c r="Z1227" i="8"/>
  <c r="AE1224" i="8"/>
  <c r="Y1222" i="8"/>
  <c r="T1220" i="8"/>
  <c r="AR1237" i="8"/>
  <c r="AP1234" i="8"/>
  <c r="K1232" i="8"/>
  <c r="P1229" i="8"/>
  <c r="AE1226" i="8"/>
  <c r="R1220" i="8"/>
  <c r="AC1237" i="8"/>
  <c r="AH1234" i="8"/>
  <c r="AM1231" i="8"/>
  <c r="U1226" i="8"/>
  <c r="AQ1223" i="8"/>
  <c r="AK1221" i="8"/>
  <c r="AB1233" i="8"/>
  <c r="L1225" i="8"/>
  <c r="AG1222" i="8"/>
  <c r="X1237" i="8"/>
  <c r="X1233" i="8"/>
  <c r="AQ1228" i="8"/>
  <c r="AA1219" i="8"/>
  <c r="W1237" i="8"/>
  <c r="AQ1232" i="8"/>
  <c r="AP1228" i="8"/>
  <c r="AO1224" i="8"/>
  <c r="AJ1221" i="8"/>
  <c r="W1219" i="8"/>
  <c r="X1236" i="8"/>
  <c r="AJ1231" i="8"/>
  <c r="V1221" i="8"/>
  <c r="O1219" i="8"/>
  <c r="T1230" i="8"/>
  <c r="AG1220" i="8"/>
  <c r="L1230" i="8"/>
  <c r="Y1220" i="8"/>
  <c r="S1236" i="8"/>
  <c r="AP1223" i="8"/>
  <c r="L1236" i="8"/>
  <c r="AB1223" i="8"/>
  <c r="AC1231" i="8"/>
  <c r="K1219" i="8"/>
  <c r="AG1230" i="8"/>
  <c r="AI1222" i="8"/>
  <c r="AH1222" i="8"/>
  <c r="AH1227" i="8"/>
  <c r="AG1227" i="8"/>
  <c r="U1221" i="8"/>
  <c r="AF1234" i="8"/>
  <c r="T1226" i="8"/>
  <c r="X1234" i="8"/>
  <c r="AR1225" i="8"/>
  <c r="BD28" i="8"/>
  <c r="BE28" i="8" s="1"/>
  <c r="BD43" i="8"/>
  <c r="M45" i="7"/>
  <c r="N44" i="7"/>
  <c r="AM1677" i="8"/>
  <c r="AE1677" i="8"/>
  <c r="W1677" i="8"/>
  <c r="O1677" i="8"/>
  <c r="O1696" i="8" s="1"/>
  <c r="AL1677" i="8"/>
  <c r="AL1685" i="8" s="1"/>
  <c r="AD1677" i="8"/>
  <c r="V1677" i="8"/>
  <c r="N1677" i="8"/>
  <c r="AK1677" i="8"/>
  <c r="AC1677" i="8"/>
  <c r="U1677" i="8"/>
  <c r="M1677" i="8"/>
  <c r="M1687" i="8" s="1"/>
  <c r="AQ1677" i="8"/>
  <c r="AQ1697" i="8" s="1"/>
  <c r="AF1677" i="8"/>
  <c r="R1677" i="8"/>
  <c r="AI1677" i="8"/>
  <c r="X1677" i="8"/>
  <c r="J1677" i="8"/>
  <c r="AH1677" i="8"/>
  <c r="Q1677" i="8"/>
  <c r="Q1682" i="8" s="1"/>
  <c r="AG1677" i="8"/>
  <c r="AG1683" i="8" s="1"/>
  <c r="P1677" i="8"/>
  <c r="AB1677" i="8"/>
  <c r="L1677" i="8"/>
  <c r="Z1677" i="8"/>
  <c r="AN1677" i="8"/>
  <c r="AJ1677" i="8"/>
  <c r="AA1677" i="8"/>
  <c r="AA1688" i="8" s="1"/>
  <c r="AP1677" i="8"/>
  <c r="AP1691" i="8" s="1"/>
  <c r="K1677" i="8"/>
  <c r="AR1677" i="8"/>
  <c r="AO1677" i="8"/>
  <c r="Y1677" i="8"/>
  <c r="S1677" i="8"/>
  <c r="I1677" i="8"/>
  <c r="T1677" i="8"/>
  <c r="T1696" i="8" s="1"/>
  <c r="AN1536" i="8"/>
  <c r="X1534" i="8"/>
  <c r="AB1533" i="8"/>
  <c r="T1533" i="8"/>
  <c r="AJ1531" i="8"/>
  <c r="AN1530" i="8"/>
  <c r="AR1529" i="8"/>
  <c r="AJ1529" i="8"/>
  <c r="P1528" i="8"/>
  <c r="AC1527" i="8"/>
  <c r="AL1536" i="8"/>
  <c r="AL1535" i="8"/>
  <c r="AC1535" i="8"/>
  <c r="AK1533" i="8"/>
  <c r="AJ1532" i="8"/>
  <c r="Z1531" i="8"/>
  <c r="AH1529" i="8"/>
  <c r="AH1528" i="8"/>
  <c r="AH1527" i="8"/>
  <c r="Y1527" i="8"/>
  <c r="AC1526" i="8"/>
  <c r="AH1525" i="8"/>
  <c r="Z1525" i="8"/>
  <c r="AM1524" i="8"/>
  <c r="AR1523" i="8"/>
  <c r="AJ1523" i="8"/>
  <c r="V1521" i="8"/>
  <c r="AA1520" i="8"/>
  <c r="S1520" i="8"/>
  <c r="K1520" i="8"/>
  <c r="AD1518" i="8"/>
  <c r="AA1536" i="8"/>
  <c r="Z1535" i="8"/>
  <c r="Z1534" i="8"/>
  <c r="Y1533" i="8"/>
  <c r="Y1532" i="8"/>
  <c r="X1531" i="8"/>
  <c r="V1528" i="8"/>
  <c r="N1527" i="8"/>
  <c r="AF1525" i="8"/>
  <c r="AC1524" i="8"/>
  <c r="AH1523" i="8"/>
  <c r="Z1523" i="8"/>
  <c r="L1521" i="8"/>
  <c r="I1520" i="8"/>
  <c r="AB1518" i="8"/>
  <c r="AH1535" i="8"/>
  <c r="Y1535" i="8"/>
  <c r="AG1533" i="8"/>
  <c r="AG1532" i="8"/>
  <c r="AF1531" i="8"/>
  <c r="W1531" i="8"/>
  <c r="AE1530" i="8"/>
  <c r="AE1529" i="8"/>
  <c r="M1529" i="8"/>
  <c r="AD1528" i="8"/>
  <c r="AE1527" i="8"/>
  <c r="V1527" i="8"/>
  <c r="M1527" i="8"/>
  <c r="AM1525" i="8"/>
  <c r="AE1525" i="8"/>
  <c r="AR1524" i="8"/>
  <c r="L1524" i="8"/>
  <c r="AO1523" i="8"/>
  <c r="V1522" i="8"/>
  <c r="AA1521" i="8"/>
  <c r="AF1520" i="8"/>
  <c r="X1520" i="8"/>
  <c r="AC1519" i="8"/>
  <c r="AK1536" i="8"/>
  <c r="N1535" i="8"/>
  <c r="AJ1534" i="8"/>
  <c r="AC1533" i="8"/>
  <c r="AN1531" i="8"/>
  <c r="K1531" i="8"/>
  <c r="AG1528" i="8"/>
  <c r="R1528" i="8"/>
  <c r="K1527" i="8"/>
  <c r="AJ1525" i="8"/>
  <c r="K1525" i="8"/>
  <c r="V1524" i="8"/>
  <c r="AR1522" i="8"/>
  <c r="AF1522" i="8"/>
  <c r="AE1521" i="8"/>
  <c r="AN1518" i="8"/>
  <c r="AO1535" i="8"/>
  <c r="K1533" i="8"/>
  <c r="AE1532" i="8"/>
  <c r="Y1531" i="8"/>
  <c r="AL1529" i="8"/>
  <c r="X1529" i="8"/>
  <c r="AJ1526" i="8"/>
  <c r="AE1523" i="8"/>
  <c r="S1523" i="8"/>
  <c r="AM1520" i="8"/>
  <c r="Z1519" i="8"/>
  <c r="M1518" i="8"/>
  <c r="AG1536" i="8"/>
  <c r="AM1533" i="8"/>
  <c r="AC1530" i="8"/>
  <c r="AG1525" i="8"/>
  <c r="AQ1523" i="8"/>
  <c r="Z1521" i="8"/>
  <c r="M1520" i="8"/>
  <c r="AK1518" i="8"/>
  <c r="X1518" i="8"/>
  <c r="AB1530" i="8"/>
  <c r="I1528" i="8"/>
  <c r="S1527" i="8"/>
  <c r="AC1523" i="8"/>
  <c r="K1523" i="8"/>
  <c r="Z1522" i="8"/>
  <c r="AK1520" i="8"/>
  <c r="AF1518" i="8"/>
  <c r="I1518" i="8"/>
  <c r="N1533" i="8"/>
  <c r="Z1532" i="8"/>
  <c r="AA1530" i="8"/>
  <c r="AR1527" i="8"/>
  <c r="R1527" i="8"/>
  <c r="AA1523" i="8"/>
  <c r="AJ1520" i="8"/>
  <c r="AE1518" i="8"/>
  <c r="AD1536" i="8"/>
  <c r="K1532" i="8"/>
  <c r="AA1529" i="8"/>
  <c r="AR1526" i="8"/>
  <c r="Y1526" i="8"/>
  <c r="AH1522" i="8"/>
  <c r="K1522" i="8"/>
  <c r="AP1519" i="8"/>
  <c r="AP1536" i="8"/>
  <c r="L1536" i="8"/>
  <c r="AJ1528" i="8"/>
  <c r="AP1524" i="8"/>
  <c r="AG1521" i="8"/>
  <c r="AR1520" i="8"/>
  <c r="AF1533" i="8"/>
  <c r="AE1531" i="8"/>
  <c r="AD1529" i="8"/>
  <c r="AL1525" i="8"/>
  <c r="AO1524" i="8"/>
  <c r="AM1536" i="8"/>
  <c r="AC1532" i="8"/>
  <c r="AA1527" i="8"/>
  <c r="AE1520" i="8"/>
  <c r="AE1536" i="8"/>
  <c r="V1532" i="8"/>
  <c r="AC1531" i="8"/>
  <c r="M1522" i="8"/>
  <c r="AD1520" i="8"/>
  <c r="V1534" i="8"/>
  <c r="AL1523" i="8"/>
  <c r="AB1519" i="8"/>
  <c r="M1531" i="8"/>
  <c r="K1529" i="8"/>
  <c r="L1527" i="8"/>
  <c r="AK1522" i="8"/>
  <c r="AP1534" i="8"/>
  <c r="AM1530" i="8"/>
  <c r="AO1526" i="8"/>
  <c r="AR1525" i="8"/>
  <c r="AP1527" i="8"/>
  <c r="AR1532" i="8"/>
  <c r="AP1528" i="8"/>
  <c r="AO1286" i="8"/>
  <c r="AG1286" i="8"/>
  <c r="Y1286" i="8"/>
  <c r="Q1286" i="8"/>
  <c r="I1286" i="8"/>
  <c r="AN1286" i="8"/>
  <c r="AF1286" i="8"/>
  <c r="X1286" i="8"/>
  <c r="X1305" i="8" s="1"/>
  <c r="P1286" i="8"/>
  <c r="AM1286" i="8"/>
  <c r="AE1286" i="8"/>
  <c r="W1286" i="8"/>
  <c r="O1286" i="8"/>
  <c r="AK1286" i="8"/>
  <c r="Z1286" i="8"/>
  <c r="L1286" i="8"/>
  <c r="L1303" i="8" s="1"/>
  <c r="AJ1286" i="8"/>
  <c r="V1286" i="8"/>
  <c r="K1286" i="8"/>
  <c r="AR1286" i="8"/>
  <c r="AD1286" i="8"/>
  <c r="S1286" i="8"/>
  <c r="AB1286" i="8"/>
  <c r="AA1286" i="8"/>
  <c r="AA1293" i="8" s="1"/>
  <c r="AI1286" i="8"/>
  <c r="N1286" i="8"/>
  <c r="AH1286" i="8"/>
  <c r="M1286" i="8"/>
  <c r="AC1286" i="8"/>
  <c r="U1286" i="8"/>
  <c r="AQ1286" i="8"/>
  <c r="AP1286" i="8"/>
  <c r="AP1303" i="8" s="1"/>
  <c r="AL1286" i="8"/>
  <c r="T1286" i="8"/>
  <c r="R1286" i="8"/>
  <c r="J1286" i="8"/>
  <c r="AK1099" i="8"/>
  <c r="AC1099" i="8"/>
  <c r="U1099" i="8"/>
  <c r="M1099" i="8"/>
  <c r="AO1098" i="8"/>
  <c r="AG1098" i="8"/>
  <c r="Y1098" i="8"/>
  <c r="Q1098" i="8"/>
  <c r="I1098" i="8"/>
  <c r="AK1097" i="8"/>
  <c r="AC1097" i="8"/>
  <c r="U1097" i="8"/>
  <c r="M1097" i="8"/>
  <c r="AO1096" i="8"/>
  <c r="AG1096" i="8"/>
  <c r="Y1096" i="8"/>
  <c r="Q1096" i="8"/>
  <c r="I1096" i="8"/>
  <c r="AK1095" i="8"/>
  <c r="AC1095" i="8"/>
  <c r="U1095" i="8"/>
  <c r="M1095" i="8"/>
  <c r="AO1094" i="8"/>
  <c r="AG1094" i="8"/>
  <c r="Y1094" i="8"/>
  <c r="Q1094" i="8"/>
  <c r="I1094" i="8"/>
  <c r="AK1093" i="8"/>
  <c r="AC1093" i="8"/>
  <c r="U1093" i="8"/>
  <c r="M1093" i="8"/>
  <c r="AO1092" i="8"/>
  <c r="AG1092" i="8"/>
  <c r="Y1092" i="8"/>
  <c r="Q1092" i="8"/>
  <c r="I1092" i="8"/>
  <c r="AK1091" i="8"/>
  <c r="AC1091" i="8"/>
  <c r="U1091" i="8"/>
  <c r="M1091" i="8"/>
  <c r="AP1090" i="8"/>
  <c r="AH1090" i="8"/>
  <c r="Z1090" i="8"/>
  <c r="R1090" i="8"/>
  <c r="J1090" i="8"/>
  <c r="AM1089" i="8"/>
  <c r="AE1089" i="8"/>
  <c r="W1089" i="8"/>
  <c r="O1089" i="8"/>
  <c r="AR1088" i="8"/>
  <c r="AJ1088" i="8"/>
  <c r="AB1088" i="8"/>
  <c r="T1088" i="8"/>
  <c r="L1088" i="8"/>
  <c r="AO1087" i="8"/>
  <c r="AG1087" i="8"/>
  <c r="Y1087" i="8"/>
  <c r="Q1087" i="8"/>
  <c r="I1087" i="8"/>
  <c r="AL1086" i="8"/>
  <c r="AD1086" i="8"/>
  <c r="V1086" i="8"/>
  <c r="N1086" i="8"/>
  <c r="AQ1085" i="8"/>
  <c r="AI1085" i="8"/>
  <c r="AA1085" i="8"/>
  <c r="S1085" i="8"/>
  <c r="K1085" i="8"/>
  <c r="AN1084" i="8"/>
  <c r="AF1084" i="8"/>
  <c r="X1084" i="8"/>
  <c r="P1084" i="8"/>
  <c r="AK1083" i="8"/>
  <c r="AC1083" i="8"/>
  <c r="U1083" i="8"/>
  <c r="M1083" i="8"/>
  <c r="AP1082" i="8"/>
  <c r="AH1082" i="8"/>
  <c r="Z1082" i="8"/>
  <c r="R1082" i="8"/>
  <c r="J1082" i="8"/>
  <c r="AN1081" i="8"/>
  <c r="AF1081" i="8"/>
  <c r="X1081" i="8"/>
  <c r="P1081" i="8"/>
  <c r="AR1099" i="8"/>
  <c r="AJ1099" i="8"/>
  <c r="AB1099" i="8"/>
  <c r="T1099" i="8"/>
  <c r="L1099" i="8"/>
  <c r="AN1098" i="8"/>
  <c r="AF1098" i="8"/>
  <c r="X1098" i="8"/>
  <c r="P1098" i="8"/>
  <c r="AR1097" i="8"/>
  <c r="AJ1097" i="8"/>
  <c r="AB1097" i="8"/>
  <c r="T1097" i="8"/>
  <c r="L1097" i="8"/>
  <c r="AN1096" i="8"/>
  <c r="AF1096" i="8"/>
  <c r="X1096" i="8"/>
  <c r="P1096" i="8"/>
  <c r="AR1095" i="8"/>
  <c r="AJ1095" i="8"/>
  <c r="AB1095" i="8"/>
  <c r="T1095" i="8"/>
  <c r="L1095" i="8"/>
  <c r="AN1094" i="8"/>
  <c r="AF1094" i="8"/>
  <c r="X1094" i="8"/>
  <c r="P1094" i="8"/>
  <c r="AR1093" i="8"/>
  <c r="AJ1093" i="8"/>
  <c r="AB1093" i="8"/>
  <c r="T1093" i="8"/>
  <c r="L1093" i="8"/>
  <c r="AN1092" i="8"/>
  <c r="AF1092" i="8"/>
  <c r="X1092" i="8"/>
  <c r="P1092" i="8"/>
  <c r="AR1091" i="8"/>
  <c r="AJ1091" i="8"/>
  <c r="AB1091" i="8"/>
  <c r="T1091" i="8"/>
  <c r="L1091" i="8"/>
  <c r="AO1090" i="8"/>
  <c r="AG1090" i="8"/>
  <c r="Y1090" i="8"/>
  <c r="Q1090" i="8"/>
  <c r="I1090" i="8"/>
  <c r="AL1089" i="8"/>
  <c r="AD1089" i="8"/>
  <c r="V1089" i="8"/>
  <c r="N1089" i="8"/>
  <c r="AQ1088" i="8"/>
  <c r="AI1088" i="8"/>
  <c r="AA1088" i="8"/>
  <c r="S1088" i="8"/>
  <c r="K1088" i="8"/>
  <c r="AN1087" i="8"/>
  <c r="AF1087" i="8"/>
  <c r="X1087" i="8"/>
  <c r="P1087" i="8"/>
  <c r="AK1086" i="8"/>
  <c r="AC1086" i="8"/>
  <c r="U1086" i="8"/>
  <c r="M1086" i="8"/>
  <c r="AP1085" i="8"/>
  <c r="AH1085" i="8"/>
  <c r="Z1085" i="8"/>
  <c r="R1085" i="8"/>
  <c r="J1085" i="8"/>
  <c r="AM1084" i="8"/>
  <c r="AE1084" i="8"/>
  <c r="W1084" i="8"/>
  <c r="O1084" i="8"/>
  <c r="AR1083" i="8"/>
  <c r="AJ1083" i="8"/>
  <c r="AB1083" i="8"/>
  <c r="T1083" i="8"/>
  <c r="L1083" i="8"/>
  <c r="AO1082" i="8"/>
  <c r="AG1082" i="8"/>
  <c r="Y1082" i="8"/>
  <c r="Q1082" i="8"/>
  <c r="I1082" i="8"/>
  <c r="AM1081" i="8"/>
  <c r="AE1081" i="8"/>
  <c r="W1081" i="8"/>
  <c r="O1081" i="8"/>
  <c r="AN1099" i="8"/>
  <c r="AF1099" i="8"/>
  <c r="X1099" i="8"/>
  <c r="P1099" i="8"/>
  <c r="AR1098" i="8"/>
  <c r="AJ1098" i="8"/>
  <c r="AB1098" i="8"/>
  <c r="T1098" i="8"/>
  <c r="L1098" i="8"/>
  <c r="AN1097" i="8"/>
  <c r="AF1097" i="8"/>
  <c r="X1097" i="8"/>
  <c r="P1097" i="8"/>
  <c r="AR1096" i="8"/>
  <c r="AJ1096" i="8"/>
  <c r="AB1096" i="8"/>
  <c r="T1096" i="8"/>
  <c r="L1096" i="8"/>
  <c r="AN1095" i="8"/>
  <c r="AF1095" i="8"/>
  <c r="X1095" i="8"/>
  <c r="P1095" i="8"/>
  <c r="AR1094" i="8"/>
  <c r="AJ1094" i="8"/>
  <c r="AB1094" i="8"/>
  <c r="T1094" i="8"/>
  <c r="L1094" i="8"/>
  <c r="AN1093" i="8"/>
  <c r="AF1093" i="8"/>
  <c r="X1093" i="8"/>
  <c r="P1093" i="8"/>
  <c r="AR1092" i="8"/>
  <c r="AJ1092" i="8"/>
  <c r="AB1092" i="8"/>
  <c r="T1092" i="8"/>
  <c r="L1092" i="8"/>
  <c r="AN1091" i="8"/>
  <c r="AF1091" i="8"/>
  <c r="X1091" i="8"/>
  <c r="P1091" i="8"/>
  <c r="AK1090" i="8"/>
  <c r="AC1090" i="8"/>
  <c r="U1090" i="8"/>
  <c r="M1090" i="8"/>
  <c r="AP1089" i="8"/>
  <c r="AH1089" i="8"/>
  <c r="Z1089" i="8"/>
  <c r="R1089" i="8"/>
  <c r="J1089" i="8"/>
  <c r="AM1088" i="8"/>
  <c r="AE1088" i="8"/>
  <c r="W1088" i="8"/>
  <c r="O1088" i="8"/>
  <c r="AR1087" i="8"/>
  <c r="AJ1087" i="8"/>
  <c r="AB1087" i="8"/>
  <c r="T1087" i="8"/>
  <c r="L1087" i="8"/>
  <c r="AO1086" i="8"/>
  <c r="AG1086" i="8"/>
  <c r="Y1086" i="8"/>
  <c r="Q1086" i="8"/>
  <c r="I1086" i="8"/>
  <c r="AL1085" i="8"/>
  <c r="AD1085" i="8"/>
  <c r="V1085" i="8"/>
  <c r="N1085" i="8"/>
  <c r="AQ1084" i="8"/>
  <c r="AI1084" i="8"/>
  <c r="AA1084" i="8"/>
  <c r="S1084" i="8"/>
  <c r="K1084" i="8"/>
  <c r="AN1083" i="8"/>
  <c r="AF1083" i="8"/>
  <c r="X1083" i="8"/>
  <c r="P1083" i="8"/>
  <c r="AK1082" i="8"/>
  <c r="AC1082" i="8"/>
  <c r="U1082" i="8"/>
  <c r="M1082" i="8"/>
  <c r="AQ1081" i="8"/>
  <c r="AI1081" i="8"/>
  <c r="AA1081" i="8"/>
  <c r="S1081" i="8"/>
  <c r="K1081" i="8"/>
  <c r="AI1099" i="8"/>
  <c r="W1099" i="8"/>
  <c r="J1099" i="8"/>
  <c r="AH1098" i="8"/>
  <c r="U1098" i="8"/>
  <c r="AQ1097" i="8"/>
  <c r="AE1097" i="8"/>
  <c r="R1097" i="8"/>
  <c r="AP1096" i="8"/>
  <c r="AC1096" i="8"/>
  <c r="O1096" i="8"/>
  <c r="AM1095" i="8"/>
  <c r="Z1095" i="8"/>
  <c r="N1095" i="8"/>
  <c r="AK1094" i="8"/>
  <c r="W1094" i="8"/>
  <c r="K1094" i="8"/>
  <c r="AH1093" i="8"/>
  <c r="V1093" i="8"/>
  <c r="I1093" i="8"/>
  <c r="AE1092" i="8"/>
  <c r="S1092" i="8"/>
  <c r="AP1091" i="8"/>
  <c r="AD1091" i="8"/>
  <c r="Q1091" i="8"/>
  <c r="AN1090" i="8"/>
  <c r="AB1090" i="8"/>
  <c r="O1090" i="8"/>
  <c r="AN1089" i="8"/>
  <c r="AA1089" i="8"/>
  <c r="M1089" i="8"/>
  <c r="AL1088" i="8"/>
  <c r="Y1088" i="8"/>
  <c r="M1088" i="8"/>
  <c r="AK1087" i="8"/>
  <c r="W1087" i="8"/>
  <c r="K1087" i="8"/>
  <c r="AJ1086" i="8"/>
  <c r="X1086" i="8"/>
  <c r="K1086" i="8"/>
  <c r="AJ1085" i="8"/>
  <c r="W1085" i="8"/>
  <c r="I1085" i="8"/>
  <c r="AH1084" i="8"/>
  <c r="U1084" i="8"/>
  <c r="I1084" i="8"/>
  <c r="AH1083" i="8"/>
  <c r="V1083" i="8"/>
  <c r="I1083" i="8"/>
  <c r="AF1082" i="8"/>
  <c r="T1082" i="8"/>
  <c r="AG1081" i="8"/>
  <c r="T1081" i="8"/>
  <c r="AH1099" i="8"/>
  <c r="V1099" i="8"/>
  <c r="I1099" i="8"/>
  <c r="AE1098" i="8"/>
  <c r="S1098" i="8"/>
  <c r="AP1097" i="8"/>
  <c r="AD1097" i="8"/>
  <c r="Q1097" i="8"/>
  <c r="AM1096" i="8"/>
  <c r="AA1096" i="8"/>
  <c r="N1096" i="8"/>
  <c r="AL1095" i="8"/>
  <c r="Y1095" i="8"/>
  <c r="K1095" i="8"/>
  <c r="AI1094" i="8"/>
  <c r="V1094" i="8"/>
  <c r="J1094" i="8"/>
  <c r="AG1093" i="8"/>
  <c r="S1093" i="8"/>
  <c r="AQ1092" i="8"/>
  <c r="AD1092" i="8"/>
  <c r="R1092" i="8"/>
  <c r="AO1091" i="8"/>
  <c r="AA1091" i="8"/>
  <c r="O1091" i="8"/>
  <c r="AM1090" i="8"/>
  <c r="AA1090" i="8"/>
  <c r="N1090" i="8"/>
  <c r="AK1089" i="8"/>
  <c r="Y1089" i="8"/>
  <c r="L1089" i="8"/>
  <c r="AK1088" i="8"/>
  <c r="X1088" i="8"/>
  <c r="J1088" i="8"/>
  <c r="AI1087" i="8"/>
  <c r="V1087" i="8"/>
  <c r="J1087" i="8"/>
  <c r="AI1086" i="8"/>
  <c r="W1086" i="8"/>
  <c r="J1086" i="8"/>
  <c r="AG1085" i="8"/>
  <c r="U1085" i="8"/>
  <c r="AG1084" i="8"/>
  <c r="T1084" i="8"/>
  <c r="AG1083" i="8"/>
  <c r="S1083" i="8"/>
  <c r="AR1082" i="8"/>
  <c r="AE1082" i="8"/>
  <c r="S1082" i="8"/>
  <c r="AR1081" i="8"/>
  <c r="AD1081" i="8"/>
  <c r="R1081" i="8"/>
  <c r="AG1099" i="8"/>
  <c r="S1099" i="8"/>
  <c r="AQ1098" i="8"/>
  <c r="AD1098" i="8"/>
  <c r="R1098" i="8"/>
  <c r="AO1097" i="8"/>
  <c r="AA1097" i="8"/>
  <c r="O1097" i="8"/>
  <c r="AL1096" i="8"/>
  <c r="Z1096" i="8"/>
  <c r="M1096" i="8"/>
  <c r="AI1095" i="8"/>
  <c r="W1095" i="8"/>
  <c r="J1095" i="8"/>
  <c r="AH1094" i="8"/>
  <c r="U1094" i="8"/>
  <c r="AQ1093" i="8"/>
  <c r="AE1093" i="8"/>
  <c r="R1093" i="8"/>
  <c r="AP1092" i="8"/>
  <c r="AC1092" i="8"/>
  <c r="O1092" i="8"/>
  <c r="AM1091" i="8"/>
  <c r="Z1091" i="8"/>
  <c r="N1091" i="8"/>
  <c r="AL1090" i="8"/>
  <c r="X1090" i="8"/>
  <c r="L1090" i="8"/>
  <c r="AJ1089" i="8"/>
  <c r="X1089" i="8"/>
  <c r="K1089" i="8"/>
  <c r="AH1088" i="8"/>
  <c r="V1088" i="8"/>
  <c r="I1088" i="8"/>
  <c r="AH1087" i="8"/>
  <c r="U1087" i="8"/>
  <c r="AH1086" i="8"/>
  <c r="T1086" i="8"/>
  <c r="AF1085" i="8"/>
  <c r="T1085" i="8"/>
  <c r="AR1084" i="8"/>
  <c r="AD1084" i="8"/>
  <c r="R1084" i="8"/>
  <c r="AQ1083" i="8"/>
  <c r="AE1083" i="8"/>
  <c r="R1083" i="8"/>
  <c r="AQ1082" i="8"/>
  <c r="AD1082" i="8"/>
  <c r="P1082" i="8"/>
  <c r="AP1081" i="8"/>
  <c r="AC1081" i="8"/>
  <c r="Q1081" i="8"/>
  <c r="AQ1099" i="8"/>
  <c r="AE1099" i="8"/>
  <c r="R1099" i="8"/>
  <c r="AP1098" i="8"/>
  <c r="AC1098" i="8"/>
  <c r="O1098" i="8"/>
  <c r="AM1097" i="8"/>
  <c r="Z1097" i="8"/>
  <c r="N1097" i="8"/>
  <c r="AK1096" i="8"/>
  <c r="W1096" i="8"/>
  <c r="K1096" i="8"/>
  <c r="AH1095" i="8"/>
  <c r="V1095" i="8"/>
  <c r="I1095" i="8"/>
  <c r="AE1094" i="8"/>
  <c r="S1094" i="8"/>
  <c r="AP1093" i="8"/>
  <c r="AD1093" i="8"/>
  <c r="Q1093" i="8"/>
  <c r="AM1092" i="8"/>
  <c r="AA1092" i="8"/>
  <c r="N1092" i="8"/>
  <c r="AL1091" i="8"/>
  <c r="Y1091" i="8"/>
  <c r="K1091" i="8"/>
  <c r="AJ1090" i="8"/>
  <c r="W1090" i="8"/>
  <c r="K1090" i="8"/>
  <c r="AI1089" i="8"/>
  <c r="U1089" i="8"/>
  <c r="I1089" i="8"/>
  <c r="AG1088" i="8"/>
  <c r="U1088" i="8"/>
  <c r="AE1087" i="8"/>
  <c r="S1087" i="8"/>
  <c r="AR1086" i="8"/>
  <c r="AF1086" i="8"/>
  <c r="S1086" i="8"/>
  <c r="AR1085" i="8"/>
  <c r="AE1085" i="8"/>
  <c r="Q1085" i="8"/>
  <c r="AP1084" i="8"/>
  <c r="AC1084" i="8"/>
  <c r="Q1084" i="8"/>
  <c r="AP1083" i="8"/>
  <c r="AD1083" i="8"/>
  <c r="Q1083" i="8"/>
  <c r="AN1082" i="8"/>
  <c r="AB1082" i="8"/>
  <c r="O1082" i="8"/>
  <c r="AO1081" i="8"/>
  <c r="AB1081" i="8"/>
  <c r="N1081" i="8"/>
  <c r="AM1099" i="8"/>
  <c r="N1099" i="8"/>
  <c r="W1098" i="8"/>
  <c r="AH1097" i="8"/>
  <c r="I1097" i="8"/>
  <c r="S1096" i="8"/>
  <c r="AD1095" i="8"/>
  <c r="AM1094" i="8"/>
  <c r="N1094" i="8"/>
  <c r="Y1093" i="8"/>
  <c r="AI1092" i="8"/>
  <c r="J1092" i="8"/>
  <c r="S1091" i="8"/>
  <c r="AE1090" i="8"/>
  <c r="AQ1089" i="8"/>
  <c r="Q1089" i="8"/>
  <c r="AC1088" i="8"/>
  <c r="AM1087" i="8"/>
  <c r="N1087" i="8"/>
  <c r="AB1086" i="8"/>
  <c r="AO1085" i="8"/>
  <c r="P1085" i="8"/>
  <c r="AJ1084" i="8"/>
  <c r="J1084" i="8"/>
  <c r="Y1083" i="8"/>
  <c r="AJ1082" i="8"/>
  <c r="K1082" i="8"/>
  <c r="V1081" i="8"/>
  <c r="AL1099" i="8"/>
  <c r="K1099" i="8"/>
  <c r="V1098" i="8"/>
  <c r="AG1097" i="8"/>
  <c r="AQ1096" i="8"/>
  <c r="R1096" i="8"/>
  <c r="AA1095" i="8"/>
  <c r="AL1094" i="8"/>
  <c r="M1094" i="8"/>
  <c r="W1093" i="8"/>
  <c r="AH1092" i="8"/>
  <c r="AQ1091" i="8"/>
  <c r="R1091" i="8"/>
  <c r="AD1090" i="8"/>
  <c r="AO1089" i="8"/>
  <c r="P1089" i="8"/>
  <c r="Z1088" i="8"/>
  <c r="AL1087" i="8"/>
  <c r="M1087" i="8"/>
  <c r="AA1086" i="8"/>
  <c r="AN1085" i="8"/>
  <c r="O1085" i="8"/>
  <c r="AB1084" i="8"/>
  <c r="W1083" i="8"/>
  <c r="AI1082" i="8"/>
  <c r="U1081" i="8"/>
  <c r="AD1099" i="8"/>
  <c r="AM1098" i="8"/>
  <c r="N1098" i="8"/>
  <c r="Y1097" i="8"/>
  <c r="AI1096" i="8"/>
  <c r="J1096" i="8"/>
  <c r="S1095" i="8"/>
  <c r="AD1094" i="8"/>
  <c r="AO1093" i="8"/>
  <c r="O1093" i="8"/>
  <c r="Z1092" i="8"/>
  <c r="AI1091" i="8"/>
  <c r="J1091" i="8"/>
  <c r="V1090" i="8"/>
  <c r="AG1089" i="8"/>
  <c r="R1088" i="8"/>
  <c r="AD1087" i="8"/>
  <c r="Z1086" i="8"/>
  <c r="AM1085" i="8"/>
  <c r="M1085" i="8"/>
  <c r="Z1084" i="8"/>
  <c r="AO1083" i="8"/>
  <c r="O1083" i="8"/>
  <c r="AA1082" i="8"/>
  <c r="AL1081" i="8"/>
  <c r="M1081" i="8"/>
  <c r="AA1099" i="8"/>
  <c r="AA1098" i="8"/>
  <c r="V1097" i="8"/>
  <c r="U1096" i="8"/>
  <c r="O1095" i="8"/>
  <c r="AM1093" i="8"/>
  <c r="AL1092" i="8"/>
  <c r="AG1091" i="8"/>
  <c r="AF1090" i="8"/>
  <c r="AB1089" i="8"/>
  <c r="Q1088" i="8"/>
  <c r="R1087" i="8"/>
  <c r="R1086" i="8"/>
  <c r="Y1085" i="8"/>
  <c r="V1084" i="8"/>
  <c r="AA1083" i="8"/>
  <c r="W1082" i="8"/>
  <c r="Z1081" i="8"/>
  <c r="Z1099" i="8"/>
  <c r="Z1098" i="8"/>
  <c r="S1097" i="8"/>
  <c r="AQ1095" i="8"/>
  <c r="AQ1094" i="8"/>
  <c r="AL1093" i="8"/>
  <c r="AK1092" i="8"/>
  <c r="AE1091" i="8"/>
  <c r="T1090" i="8"/>
  <c r="T1089" i="8"/>
  <c r="P1088" i="8"/>
  <c r="O1087" i="8"/>
  <c r="P1086" i="8"/>
  <c r="X1085" i="8"/>
  <c r="N1084" i="8"/>
  <c r="Z1083" i="8"/>
  <c r="V1082" i="8"/>
  <c r="Y1081" i="8"/>
  <c r="Y1099" i="8"/>
  <c r="M1098" i="8"/>
  <c r="K1097" i="8"/>
  <c r="AP1095" i="8"/>
  <c r="AP1094" i="8"/>
  <c r="AI1093" i="8"/>
  <c r="W1092" i="8"/>
  <c r="W1091" i="8"/>
  <c r="S1090" i="8"/>
  <c r="S1089" i="8"/>
  <c r="N1088" i="8"/>
  <c r="O1086" i="8"/>
  <c r="L1085" i="8"/>
  <c r="M1084" i="8"/>
  <c r="N1083" i="8"/>
  <c r="N1082" i="8"/>
  <c r="L1081" i="8"/>
  <c r="Q1099" i="8"/>
  <c r="K1098" i="8"/>
  <c r="J1097" i="8"/>
  <c r="AO1095" i="8"/>
  <c r="AC1094" i="8"/>
  <c r="AA1093" i="8"/>
  <c r="V1092" i="8"/>
  <c r="V1091" i="8"/>
  <c r="P1090" i="8"/>
  <c r="AP1088" i="8"/>
  <c r="AQ1087" i="8"/>
  <c r="AQ1086" i="8"/>
  <c r="L1086" i="8"/>
  <c r="L1084" i="8"/>
  <c r="K1083" i="8"/>
  <c r="L1082" i="8"/>
  <c r="J1081" i="8"/>
  <c r="AL1098" i="8"/>
  <c r="AE1096" i="8"/>
  <c r="Z1094" i="8"/>
  <c r="M1092" i="8"/>
  <c r="AR1089" i="8"/>
  <c r="AC1087" i="8"/>
  <c r="Y1084" i="8"/>
  <c r="X1082" i="8"/>
  <c r="AK1098" i="8"/>
  <c r="AD1096" i="8"/>
  <c r="R1094" i="8"/>
  <c r="K1092" i="8"/>
  <c r="AF1089" i="8"/>
  <c r="AA1087" i="8"/>
  <c r="AK1085" i="8"/>
  <c r="AI1098" i="8"/>
  <c r="V1096" i="8"/>
  <c r="O1094" i="8"/>
  <c r="AH1091" i="8"/>
  <c r="AC1089" i="8"/>
  <c r="Z1087" i="8"/>
  <c r="AC1085" i="8"/>
  <c r="AM1083" i="8"/>
  <c r="AK1081" i="8"/>
  <c r="J1098" i="8"/>
  <c r="AG1095" i="8"/>
  <c r="Z1093" i="8"/>
  <c r="I1091" i="8"/>
  <c r="AO1088" i="8"/>
  <c r="AB1085" i="8"/>
  <c r="AL1083" i="8"/>
  <c r="AJ1081" i="8"/>
  <c r="AL1097" i="8"/>
  <c r="N1093" i="8"/>
  <c r="AN1088" i="8"/>
  <c r="AE1086" i="8"/>
  <c r="J1083" i="8"/>
  <c r="AI1097" i="8"/>
  <c r="K1093" i="8"/>
  <c r="AF1088" i="8"/>
  <c r="AM1082" i="8"/>
  <c r="W1097" i="8"/>
  <c r="J1093" i="8"/>
  <c r="AD1088" i="8"/>
  <c r="AL1082" i="8"/>
  <c r="AH1096" i="8"/>
  <c r="U1092" i="8"/>
  <c r="AP1087" i="8"/>
  <c r="AO1084" i="8"/>
  <c r="AE1095" i="8"/>
  <c r="AR1090" i="8"/>
  <c r="AL1084" i="8"/>
  <c r="AH1081" i="8"/>
  <c r="AP1099" i="8"/>
  <c r="R1095" i="8"/>
  <c r="AQ1090" i="8"/>
  <c r="AP1086" i="8"/>
  <c r="AK1084" i="8"/>
  <c r="I1081" i="8"/>
  <c r="AO1099" i="8"/>
  <c r="Q1095" i="8"/>
  <c r="AI1090" i="8"/>
  <c r="AN1086" i="8"/>
  <c r="AM1086" i="8"/>
  <c r="O1099" i="8"/>
  <c r="AA1094" i="8"/>
  <c r="AI1083" i="8"/>
  <c r="AM734" i="8"/>
  <c r="AM752" i="8" s="1"/>
  <c r="AE734" i="8"/>
  <c r="AE754" i="8" s="1"/>
  <c r="W734" i="8"/>
  <c r="W749" i="8" s="1"/>
  <c r="O734" i="8"/>
  <c r="O742" i="8" s="1"/>
  <c r="AL734" i="8"/>
  <c r="AL754" i="8" s="1"/>
  <c r="AD734" i="8"/>
  <c r="V734" i="8"/>
  <c r="V752" i="8" s="1"/>
  <c r="N734" i="8"/>
  <c r="N740" i="8" s="1"/>
  <c r="AK734" i="8"/>
  <c r="AK738" i="8" s="1"/>
  <c r="AC734" i="8"/>
  <c r="AC749" i="8" s="1"/>
  <c r="U734" i="8"/>
  <c r="U737" i="8" s="1"/>
  <c r="M734" i="8"/>
  <c r="M750" i="8" s="1"/>
  <c r="AH734" i="8"/>
  <c r="AH747" i="8" s="1"/>
  <c r="T734" i="8"/>
  <c r="T741" i="8" s="1"/>
  <c r="I734" i="8"/>
  <c r="I741" i="8" s="1"/>
  <c r="AR734" i="8"/>
  <c r="AR742" i="8" s="1"/>
  <c r="AG734" i="8"/>
  <c r="AG737" i="8" s="1"/>
  <c r="S734" i="8"/>
  <c r="S739" i="8" s="1"/>
  <c r="AQ734" i="8"/>
  <c r="AQ752" i="8" s="1"/>
  <c r="AF734" i="8"/>
  <c r="AF742" i="8" s="1"/>
  <c r="R734" i="8"/>
  <c r="R739" i="8" s="1"/>
  <c r="AO734" i="8"/>
  <c r="AO753" i="8" s="1"/>
  <c r="X734" i="8"/>
  <c r="X746" i="8" s="1"/>
  <c r="AN734" i="8"/>
  <c r="AN753" i="8" s="1"/>
  <c r="Q734" i="8"/>
  <c r="Q736" i="8" s="1"/>
  <c r="AJ734" i="8"/>
  <c r="AJ751" i="8" s="1"/>
  <c r="P734" i="8"/>
  <c r="P748" i="8" s="1"/>
  <c r="AI734" i="8"/>
  <c r="AI736" i="8" s="1"/>
  <c r="L734" i="8"/>
  <c r="L739" i="8" s="1"/>
  <c r="AP734" i="8"/>
  <c r="AB734" i="8"/>
  <c r="AB753" i="8" s="1"/>
  <c r="AA734" i="8"/>
  <c r="AA736" i="8" s="1"/>
  <c r="Z734" i="8"/>
  <c r="Z744" i="8" s="1"/>
  <c r="Y734" i="8"/>
  <c r="Y736" i="8" s="1"/>
  <c r="K734" i="8"/>
  <c r="K751" i="8" s="1"/>
  <c r="J734" i="8"/>
  <c r="J741" i="8" s="1"/>
  <c r="AQ849" i="8"/>
  <c r="AI849" i="8"/>
  <c r="AA849" i="8"/>
  <c r="S849" i="8"/>
  <c r="S861" i="8" s="1"/>
  <c r="K849" i="8"/>
  <c r="AN849" i="8"/>
  <c r="AF849" i="8"/>
  <c r="X849" i="8"/>
  <c r="P849" i="8"/>
  <c r="AH849" i="8"/>
  <c r="W849" i="8"/>
  <c r="M849" i="8"/>
  <c r="M865" i="8" s="1"/>
  <c r="AR849" i="8"/>
  <c r="AG849" i="8"/>
  <c r="V849" i="8"/>
  <c r="L849" i="8"/>
  <c r="AP849" i="8"/>
  <c r="AE849" i="8"/>
  <c r="U849" i="8"/>
  <c r="J849" i="8"/>
  <c r="J861" i="8" s="1"/>
  <c r="AB849" i="8"/>
  <c r="I849" i="8"/>
  <c r="AO849" i="8"/>
  <c r="Z849" i="8"/>
  <c r="AM849" i="8"/>
  <c r="Y849" i="8"/>
  <c r="T849" i="8"/>
  <c r="R849" i="8"/>
  <c r="R855" i="8" s="1"/>
  <c r="Q849" i="8"/>
  <c r="AL849" i="8"/>
  <c r="O849" i="8"/>
  <c r="AK849" i="8"/>
  <c r="AJ849" i="8"/>
  <c r="AD849" i="8"/>
  <c r="AC849" i="8"/>
  <c r="N849" i="8"/>
  <c r="N860" i="8" s="1"/>
  <c r="AB521" i="8"/>
  <c r="X520" i="8"/>
  <c r="L517" i="8"/>
  <c r="AN516" i="8"/>
  <c r="R514" i="8"/>
  <c r="AQ509" i="8"/>
  <c r="AE522" i="8"/>
  <c r="AA521" i="8"/>
  <c r="AQ517" i="8"/>
  <c r="AB515" i="8"/>
  <c r="Y514" i="8"/>
  <c r="AK510" i="8"/>
  <c r="AB507" i="8"/>
  <c r="T507" i="8"/>
  <c r="AP523" i="8"/>
  <c r="R519" i="8"/>
  <c r="AQ515" i="8"/>
  <c r="R512" i="8"/>
  <c r="J512" i="8"/>
  <c r="AD508" i="8"/>
  <c r="R524" i="8"/>
  <c r="AN523" i="8"/>
  <c r="I520" i="8"/>
  <c r="AB518" i="8"/>
  <c r="AE512" i="8"/>
  <c r="AA508" i="8"/>
  <c r="N507" i="8"/>
  <c r="AE514" i="8"/>
  <c r="T514" i="8"/>
  <c r="AA510" i="8"/>
  <c r="N509" i="8"/>
  <c r="AK508" i="8"/>
  <c r="I517" i="8"/>
  <c r="AH516" i="8"/>
  <c r="AN512" i="8"/>
  <c r="AA511" i="8"/>
  <c r="AK524" i="8"/>
  <c r="AB520" i="8"/>
  <c r="N519" i="8"/>
  <c r="AQ514" i="8"/>
  <c r="AA513" i="8"/>
  <c r="X519" i="8"/>
  <c r="AC516" i="8"/>
  <c r="AO515" i="8"/>
  <c r="AB508" i="8"/>
  <c r="AF523" i="8"/>
  <c r="AN515" i="8"/>
  <c r="L513" i="8"/>
  <c r="X512" i="8"/>
  <c r="AQ510" i="8"/>
  <c r="Y515" i="8"/>
  <c r="T511" i="8"/>
  <c r="J510" i="8"/>
  <c r="X515" i="8"/>
  <c r="I510" i="8"/>
  <c r="N515" i="8"/>
  <c r="AQ508" i="8"/>
  <c r="AO507" i="8"/>
  <c r="AH508" i="8"/>
  <c r="AE507" i="8"/>
  <c r="AD507" i="8"/>
  <c r="T506" i="8"/>
  <c r="AP516" i="8"/>
  <c r="AO516" i="8"/>
  <c r="V511" i="8"/>
  <c r="Y521" i="8"/>
  <c r="BD62" i="8"/>
  <c r="BE62" i="8" s="1"/>
  <c r="BD58" i="8"/>
  <c r="BE58" i="8" s="1"/>
  <c r="AI316" i="8"/>
  <c r="AA316" i="8"/>
  <c r="AM315" i="8"/>
  <c r="AQ314" i="8"/>
  <c r="AA314" i="8"/>
  <c r="AQ312" i="8"/>
  <c r="AI312" i="8"/>
  <c r="AA312" i="8"/>
  <c r="O311" i="8"/>
  <c r="AA310" i="8"/>
  <c r="AE309" i="8"/>
  <c r="W309" i="8"/>
  <c r="AG307" i="8"/>
  <c r="Y307" i="8"/>
  <c r="Q307" i="8"/>
  <c r="I307" i="8"/>
  <c r="AI305" i="8"/>
  <c r="AA305" i="8"/>
  <c r="P304" i="8"/>
  <c r="AK303" i="8"/>
  <c r="Z302" i="8"/>
  <c r="AM301" i="8"/>
  <c r="AE301" i="8"/>
  <c r="V317" i="8"/>
  <c r="V315" i="8"/>
  <c r="Z314" i="8"/>
  <c r="J312" i="8"/>
  <c r="AL311" i="8"/>
  <c r="Z310" i="8"/>
  <c r="N309" i="8"/>
  <c r="AQ308" i="8"/>
  <c r="AI308" i="8"/>
  <c r="AA308" i="8"/>
  <c r="AC306" i="8"/>
  <c r="U306" i="8"/>
  <c r="Z305" i="8"/>
  <c r="AM304" i="8"/>
  <c r="AB303" i="8"/>
  <c r="T303" i="8"/>
  <c r="L303" i="8"/>
  <c r="I302" i="8"/>
  <c r="N301" i="8"/>
  <c r="AG299" i="8"/>
  <c r="Y299" i="8"/>
  <c r="M317" i="8"/>
  <c r="AO316" i="8"/>
  <c r="AG316" i="8"/>
  <c r="U315" i="8"/>
  <c r="M315" i="8"/>
  <c r="I314" i="8"/>
  <c r="AK313" i="8"/>
  <c r="AC313" i="8"/>
  <c r="M313" i="8"/>
  <c r="Q312" i="8"/>
  <c r="I312" i="8"/>
  <c r="AC311" i="8"/>
  <c r="U311" i="8"/>
  <c r="Y310" i="8"/>
  <c r="I310" i="8"/>
  <c r="Z308" i="8"/>
  <c r="J308" i="8"/>
  <c r="L306" i="8"/>
  <c r="Q305" i="8"/>
  <c r="I305" i="8"/>
  <c r="V304" i="8"/>
  <c r="AA303" i="8"/>
  <c r="AN302" i="8"/>
  <c r="AF302" i="8"/>
  <c r="M301" i="8"/>
  <c r="AN299" i="8"/>
  <c r="P316" i="8"/>
  <c r="T315" i="8"/>
  <c r="T313" i="8"/>
  <c r="L313" i="8"/>
  <c r="AN312" i="8"/>
  <c r="AB311" i="8"/>
  <c r="AN310" i="8"/>
  <c r="I308" i="8"/>
  <c r="V307" i="8"/>
  <c r="AA306" i="8"/>
  <c r="AC304" i="8"/>
  <c r="U304" i="8"/>
  <c r="M304" i="8"/>
  <c r="AM302" i="8"/>
  <c r="O302" i="8"/>
  <c r="L301" i="8"/>
  <c r="AG300" i="8"/>
  <c r="Y300" i="8"/>
  <c r="O299" i="8"/>
  <c r="P317" i="8"/>
  <c r="AB314" i="8"/>
  <c r="P313" i="8"/>
  <c r="AR310" i="8"/>
  <c r="J307" i="8"/>
  <c r="AE306" i="8"/>
  <c r="O306" i="8"/>
  <c r="P300" i="8"/>
  <c r="AE316" i="8"/>
  <c r="AM314" i="8"/>
  <c r="AI311" i="8"/>
  <c r="AA309" i="8"/>
  <c r="P308" i="8"/>
  <c r="AE305" i="8"/>
  <c r="Y304" i="8"/>
  <c r="T302" i="8"/>
  <c r="AB316" i="8"/>
  <c r="AN313" i="8"/>
  <c r="P311" i="8"/>
  <c r="T310" i="8"/>
  <c r="AB305" i="8"/>
  <c r="AN303" i="8"/>
  <c r="M302" i="8"/>
  <c r="N299" i="8"/>
  <c r="Z317" i="8"/>
  <c r="AL316" i="8"/>
  <c r="M316" i="8"/>
  <c r="AC312" i="8"/>
  <c r="V310" i="8"/>
  <c r="AC307" i="8"/>
  <c r="AO306" i="8"/>
  <c r="AQ304" i="8"/>
  <c r="AG301" i="8"/>
  <c r="U300" i="8"/>
  <c r="AI299" i="8"/>
  <c r="AO313" i="8"/>
  <c r="AG309" i="8"/>
  <c r="AN308" i="8"/>
  <c r="O308" i="8"/>
  <c r="N302" i="8"/>
  <c r="S317" i="8"/>
  <c r="Q315" i="8"/>
  <c r="AG311" i="8"/>
  <c r="I311" i="8"/>
  <c r="O310" i="8"/>
  <c r="Z309" i="8"/>
  <c r="I306" i="8"/>
  <c r="V305" i="8"/>
  <c r="W303" i="8"/>
  <c r="M300" i="8"/>
  <c r="I313" i="8"/>
  <c r="U312" i="8"/>
  <c r="AA311" i="8"/>
  <c r="AG306" i="8"/>
  <c r="AG304" i="8"/>
  <c r="AK300" i="8"/>
  <c r="AA299" i="8"/>
  <c r="U314" i="8"/>
  <c r="AG313" i="8"/>
  <c r="N312" i="8"/>
  <c r="Z311" i="8"/>
  <c r="AE308" i="8"/>
  <c r="AO309" i="8"/>
  <c r="AA304" i="8"/>
  <c r="I303" i="8"/>
  <c r="Y313" i="8"/>
  <c r="Y311" i="8"/>
  <c r="M299" i="8"/>
  <c r="AI317" i="8"/>
  <c r="AG303" i="8"/>
  <c r="AO301" i="8"/>
  <c r="M307" i="8"/>
  <c r="I317" i="8"/>
  <c r="P301" i="8"/>
  <c r="Q309" i="8"/>
  <c r="J309" i="8"/>
  <c r="AK305" i="8"/>
  <c r="AC300" i="8"/>
  <c r="AG315" i="8"/>
  <c r="I315" i="8"/>
  <c r="AA302" i="8"/>
  <c r="V302" i="8"/>
  <c r="AQ299" i="8"/>
  <c r="AR340" i="8"/>
  <c r="AJ340" i="8"/>
  <c r="AB340" i="8"/>
  <c r="T340" i="8"/>
  <c r="L340" i="8"/>
  <c r="AN339" i="8"/>
  <c r="AF339" i="8"/>
  <c r="X339" i="8"/>
  <c r="P339" i="8"/>
  <c r="AR338" i="8"/>
  <c r="AJ338" i="8"/>
  <c r="AB338" i="8"/>
  <c r="T338" i="8"/>
  <c r="L338" i="8"/>
  <c r="AN337" i="8"/>
  <c r="AF337" i="8"/>
  <c r="X337" i="8"/>
  <c r="P337" i="8"/>
  <c r="AR336" i="8"/>
  <c r="AJ336" i="8"/>
  <c r="AB336" i="8"/>
  <c r="T336" i="8"/>
  <c r="L336" i="8"/>
  <c r="AN335" i="8"/>
  <c r="AF335" i="8"/>
  <c r="X335" i="8"/>
  <c r="P335" i="8"/>
  <c r="AR334" i="8"/>
  <c r="AJ334" i="8"/>
  <c r="AB334" i="8"/>
  <c r="T334" i="8"/>
  <c r="L334" i="8"/>
  <c r="AN333" i="8"/>
  <c r="AF333" i="8"/>
  <c r="X333" i="8"/>
  <c r="P333" i="8"/>
  <c r="AR332" i="8"/>
  <c r="AJ332" i="8"/>
  <c r="AB332" i="8"/>
  <c r="T332" i="8"/>
  <c r="L332" i="8"/>
  <c r="AO331" i="8"/>
  <c r="AG331" i="8"/>
  <c r="Y331" i="8"/>
  <c r="Q331" i="8"/>
  <c r="I331" i="8"/>
  <c r="AL330" i="8"/>
  <c r="AD330" i="8"/>
  <c r="V330" i="8"/>
  <c r="N330" i="8"/>
  <c r="AQ329" i="8"/>
  <c r="AI329" i="8"/>
  <c r="AA329" i="8"/>
  <c r="S329" i="8"/>
  <c r="K329" i="8"/>
  <c r="AN328" i="8"/>
  <c r="AF328" i="8"/>
  <c r="X328" i="8"/>
  <c r="P328" i="8"/>
  <c r="AK327" i="8"/>
  <c r="AC327" i="8"/>
  <c r="U327" i="8"/>
  <c r="M327" i="8"/>
  <c r="AP326" i="8"/>
  <c r="AH326" i="8"/>
  <c r="Z326" i="8"/>
  <c r="R326" i="8"/>
  <c r="J326" i="8"/>
  <c r="AM325" i="8"/>
  <c r="AE325" i="8"/>
  <c r="W325" i="8"/>
  <c r="O325" i="8"/>
  <c r="AR324" i="8"/>
  <c r="AJ324" i="8"/>
  <c r="AB324" i="8"/>
  <c r="T324" i="8"/>
  <c r="L324" i="8"/>
  <c r="AO323" i="8"/>
  <c r="AG323" i="8"/>
  <c r="Y323" i="8"/>
  <c r="Q323" i="8"/>
  <c r="I323" i="8"/>
  <c r="AM322" i="8"/>
  <c r="AE322" i="8"/>
  <c r="W322" i="8"/>
  <c r="O322" i="8"/>
  <c r="AQ340" i="8"/>
  <c r="AI340" i="8"/>
  <c r="AA340" i="8"/>
  <c r="S340" i="8"/>
  <c r="K340" i="8"/>
  <c r="AM339" i="8"/>
  <c r="AE339" i="8"/>
  <c r="W339" i="8"/>
  <c r="O339" i="8"/>
  <c r="AQ338" i="8"/>
  <c r="AI338" i="8"/>
  <c r="AA338" i="8"/>
  <c r="S338" i="8"/>
  <c r="K338" i="8"/>
  <c r="AM337" i="8"/>
  <c r="AE337" i="8"/>
  <c r="W337" i="8"/>
  <c r="O337" i="8"/>
  <c r="AQ336" i="8"/>
  <c r="AI336" i="8"/>
  <c r="AA336" i="8"/>
  <c r="S336" i="8"/>
  <c r="K336" i="8"/>
  <c r="AM335" i="8"/>
  <c r="AE335" i="8"/>
  <c r="W335" i="8"/>
  <c r="O335" i="8"/>
  <c r="AQ334" i="8"/>
  <c r="AI334" i="8"/>
  <c r="AA334" i="8"/>
  <c r="S334" i="8"/>
  <c r="K334" i="8"/>
  <c r="AM333" i="8"/>
  <c r="AE333" i="8"/>
  <c r="W333" i="8"/>
  <c r="O333" i="8"/>
  <c r="AQ332" i="8"/>
  <c r="AI332" i="8"/>
  <c r="AA332" i="8"/>
  <c r="S332" i="8"/>
  <c r="K332" i="8"/>
  <c r="AN331" i="8"/>
  <c r="AF331" i="8"/>
  <c r="X331" i="8"/>
  <c r="P331" i="8"/>
  <c r="AK330" i="8"/>
  <c r="AC330" i="8"/>
  <c r="U330" i="8"/>
  <c r="M330" i="8"/>
  <c r="AP329" i="8"/>
  <c r="AH329" i="8"/>
  <c r="Z329" i="8"/>
  <c r="R329" i="8"/>
  <c r="J329" i="8"/>
  <c r="AM328" i="8"/>
  <c r="AE328" i="8"/>
  <c r="W328" i="8"/>
  <c r="O328" i="8"/>
  <c r="AR327" i="8"/>
  <c r="AJ327" i="8"/>
  <c r="AB327" i="8"/>
  <c r="T327" i="8"/>
  <c r="L327" i="8"/>
  <c r="AO326" i="8"/>
  <c r="AG326" i="8"/>
  <c r="Y326" i="8"/>
  <c r="Q326" i="8"/>
  <c r="I326" i="8"/>
  <c r="AL325" i="8"/>
  <c r="AD325" i="8"/>
  <c r="V325" i="8"/>
  <c r="N325" i="8"/>
  <c r="AQ324" i="8"/>
  <c r="AI324" i="8"/>
  <c r="AA324" i="8"/>
  <c r="S324" i="8"/>
  <c r="K324" i="8"/>
  <c r="AN323" i="8"/>
  <c r="AF323" i="8"/>
  <c r="X323" i="8"/>
  <c r="P323" i="8"/>
  <c r="AL322" i="8"/>
  <c r="AD322" i="8"/>
  <c r="V322" i="8"/>
  <c r="N322" i="8"/>
  <c r="AP340" i="8"/>
  <c r="AH340" i="8"/>
  <c r="Z340" i="8"/>
  <c r="R340" i="8"/>
  <c r="J340" i="8"/>
  <c r="AL339" i="8"/>
  <c r="AD339" i="8"/>
  <c r="V339" i="8"/>
  <c r="N339" i="8"/>
  <c r="AP338" i="8"/>
  <c r="AH338" i="8"/>
  <c r="Z338" i="8"/>
  <c r="R338" i="8"/>
  <c r="J338" i="8"/>
  <c r="AL337" i="8"/>
  <c r="AD337" i="8"/>
  <c r="V337" i="8"/>
  <c r="N337" i="8"/>
  <c r="AP336" i="8"/>
  <c r="AH336" i="8"/>
  <c r="Z336" i="8"/>
  <c r="R336" i="8"/>
  <c r="J336" i="8"/>
  <c r="AL335" i="8"/>
  <c r="AD335" i="8"/>
  <c r="V335" i="8"/>
  <c r="N335" i="8"/>
  <c r="AP334" i="8"/>
  <c r="AH334" i="8"/>
  <c r="Z334" i="8"/>
  <c r="R334" i="8"/>
  <c r="J334" i="8"/>
  <c r="AL333" i="8"/>
  <c r="AD333" i="8"/>
  <c r="V333" i="8"/>
  <c r="N333" i="8"/>
  <c r="AP332" i="8"/>
  <c r="AH332" i="8"/>
  <c r="Z332" i="8"/>
  <c r="R332" i="8"/>
  <c r="J332" i="8"/>
  <c r="AM331" i="8"/>
  <c r="AE331" i="8"/>
  <c r="W331" i="8"/>
  <c r="O331" i="8"/>
  <c r="AR330" i="8"/>
  <c r="AJ330" i="8"/>
  <c r="AB330" i="8"/>
  <c r="T330" i="8"/>
  <c r="L330" i="8"/>
  <c r="AO329" i="8"/>
  <c r="AG329" i="8"/>
  <c r="Y329" i="8"/>
  <c r="Q329" i="8"/>
  <c r="I329" i="8"/>
  <c r="AL328" i="8"/>
  <c r="AD328" i="8"/>
  <c r="V328" i="8"/>
  <c r="N328" i="8"/>
  <c r="AQ327" i="8"/>
  <c r="AI327" i="8"/>
  <c r="AA327" i="8"/>
  <c r="S327" i="8"/>
  <c r="K327" i="8"/>
  <c r="AN326" i="8"/>
  <c r="AF326" i="8"/>
  <c r="X326" i="8"/>
  <c r="P326" i="8"/>
  <c r="AK325" i="8"/>
  <c r="AC325" i="8"/>
  <c r="U325" i="8"/>
  <c r="M325" i="8"/>
  <c r="AP324" i="8"/>
  <c r="AH324" i="8"/>
  <c r="Z324" i="8"/>
  <c r="R324" i="8"/>
  <c r="J324" i="8"/>
  <c r="AM323" i="8"/>
  <c r="AE323" i="8"/>
  <c r="W323" i="8"/>
  <c r="O323" i="8"/>
  <c r="AK322" i="8"/>
  <c r="AC322" i="8"/>
  <c r="U322" i="8"/>
  <c r="M322" i="8"/>
  <c r="AO340" i="8"/>
  <c r="AG340" i="8"/>
  <c r="Y340" i="8"/>
  <c r="Q340" i="8"/>
  <c r="I340" i="8"/>
  <c r="AK339" i="8"/>
  <c r="AC339" i="8"/>
  <c r="U339" i="8"/>
  <c r="M339" i="8"/>
  <c r="AO338" i="8"/>
  <c r="AG338" i="8"/>
  <c r="Y338" i="8"/>
  <c r="Q338" i="8"/>
  <c r="I338" i="8"/>
  <c r="AK337" i="8"/>
  <c r="AC337" i="8"/>
  <c r="U337" i="8"/>
  <c r="M337" i="8"/>
  <c r="AO336" i="8"/>
  <c r="AG336" i="8"/>
  <c r="Y336" i="8"/>
  <c r="Q336" i="8"/>
  <c r="I336" i="8"/>
  <c r="AK335" i="8"/>
  <c r="AC335" i="8"/>
  <c r="U335" i="8"/>
  <c r="M335" i="8"/>
  <c r="AO334" i="8"/>
  <c r="AG334" i="8"/>
  <c r="Y334" i="8"/>
  <c r="Q334" i="8"/>
  <c r="I334" i="8"/>
  <c r="AK333" i="8"/>
  <c r="AC333" i="8"/>
  <c r="U333" i="8"/>
  <c r="M333" i="8"/>
  <c r="AO332" i="8"/>
  <c r="AG332" i="8"/>
  <c r="Y332" i="8"/>
  <c r="Q332" i="8"/>
  <c r="I332" i="8"/>
  <c r="AL331" i="8"/>
  <c r="AD331" i="8"/>
  <c r="V331" i="8"/>
  <c r="N331" i="8"/>
  <c r="AQ330" i="8"/>
  <c r="AI330" i="8"/>
  <c r="AA330" i="8"/>
  <c r="S330" i="8"/>
  <c r="K330" i="8"/>
  <c r="AN329" i="8"/>
  <c r="AF329" i="8"/>
  <c r="X329" i="8"/>
  <c r="P329" i="8"/>
  <c r="AK328" i="8"/>
  <c r="AC328" i="8"/>
  <c r="U328" i="8"/>
  <c r="M328" i="8"/>
  <c r="AP327" i="8"/>
  <c r="AH327" i="8"/>
  <c r="Z327" i="8"/>
  <c r="R327" i="8"/>
  <c r="J327" i="8"/>
  <c r="AM326" i="8"/>
  <c r="AE326" i="8"/>
  <c r="W326" i="8"/>
  <c r="O326" i="8"/>
  <c r="AR325" i="8"/>
  <c r="AJ325" i="8"/>
  <c r="AB325" i="8"/>
  <c r="T325" i="8"/>
  <c r="L325" i="8"/>
  <c r="AO324" i="8"/>
  <c r="AG324" i="8"/>
  <c r="Y324" i="8"/>
  <c r="Q324" i="8"/>
  <c r="I324" i="8"/>
  <c r="AL323" i="8"/>
  <c r="AD323" i="8"/>
  <c r="V323" i="8"/>
  <c r="N323" i="8"/>
  <c r="AR322" i="8"/>
  <c r="AJ322" i="8"/>
  <c r="AB322" i="8"/>
  <c r="T322" i="8"/>
  <c r="L322" i="8"/>
  <c r="AN340" i="8"/>
  <c r="X340" i="8"/>
  <c r="AR339" i="8"/>
  <c r="AB339" i="8"/>
  <c r="L339" i="8"/>
  <c r="AF338" i="8"/>
  <c r="P338" i="8"/>
  <c r="AJ337" i="8"/>
  <c r="T337" i="8"/>
  <c r="AN336" i="8"/>
  <c r="X336" i="8"/>
  <c r="AR335" i="8"/>
  <c r="AB335" i="8"/>
  <c r="L335" i="8"/>
  <c r="AF334" i="8"/>
  <c r="P334" i="8"/>
  <c r="AJ333" i="8"/>
  <c r="T333" i="8"/>
  <c r="AN332" i="8"/>
  <c r="X332" i="8"/>
  <c r="AC331" i="8"/>
  <c r="M331" i="8"/>
  <c r="AM330" i="8"/>
  <c r="W330" i="8"/>
  <c r="AR329" i="8"/>
  <c r="AB329" i="8"/>
  <c r="L329" i="8"/>
  <c r="AH328" i="8"/>
  <c r="R328" i="8"/>
  <c r="AN327" i="8"/>
  <c r="X327" i="8"/>
  <c r="AC326" i="8"/>
  <c r="M326" i="8"/>
  <c r="AH325" i="8"/>
  <c r="R325" i="8"/>
  <c r="AM324" i="8"/>
  <c r="W324" i="8"/>
  <c r="AR323" i="8"/>
  <c r="AB323" i="8"/>
  <c r="L323" i="8"/>
  <c r="AN322" i="8"/>
  <c r="X322" i="8"/>
  <c r="AM340" i="8"/>
  <c r="W340" i="8"/>
  <c r="AQ339" i="8"/>
  <c r="AA339" i="8"/>
  <c r="K339" i="8"/>
  <c r="AE338" i="8"/>
  <c r="O338" i="8"/>
  <c r="AI337" i="8"/>
  <c r="S337" i="8"/>
  <c r="AM336" i="8"/>
  <c r="W336" i="8"/>
  <c r="AQ335" i="8"/>
  <c r="AA335" i="8"/>
  <c r="K335" i="8"/>
  <c r="AE334" i="8"/>
  <c r="O334" i="8"/>
  <c r="AI333" i="8"/>
  <c r="S333" i="8"/>
  <c r="AM332" i="8"/>
  <c r="W332" i="8"/>
  <c r="AR331" i="8"/>
  <c r="AB331" i="8"/>
  <c r="L331" i="8"/>
  <c r="AH330" i="8"/>
  <c r="R330" i="8"/>
  <c r="AM329" i="8"/>
  <c r="W329" i="8"/>
  <c r="AG328" i="8"/>
  <c r="Q328" i="8"/>
  <c r="AM327" i="8"/>
  <c r="W327" i="8"/>
  <c r="AR326" i="8"/>
  <c r="AB326" i="8"/>
  <c r="L326" i="8"/>
  <c r="AG325" i="8"/>
  <c r="Q325" i="8"/>
  <c r="AL324" i="8"/>
  <c r="V324" i="8"/>
  <c r="AQ323" i="8"/>
  <c r="AA323" i="8"/>
  <c r="K323" i="8"/>
  <c r="AI322" i="8"/>
  <c r="S322" i="8"/>
  <c r="AF340" i="8"/>
  <c r="P340" i="8"/>
  <c r="AJ339" i="8"/>
  <c r="T339" i="8"/>
  <c r="AN338" i="8"/>
  <c r="X338" i="8"/>
  <c r="AR337" i="8"/>
  <c r="AB337" i="8"/>
  <c r="L337" i="8"/>
  <c r="AF336" i="8"/>
  <c r="P336" i="8"/>
  <c r="AJ335" i="8"/>
  <c r="T335" i="8"/>
  <c r="AN334" i="8"/>
  <c r="X334" i="8"/>
  <c r="AR333" i="8"/>
  <c r="AB333" i="8"/>
  <c r="L333" i="8"/>
  <c r="AF332" i="8"/>
  <c r="P332" i="8"/>
  <c r="AK331" i="8"/>
  <c r="U331" i="8"/>
  <c r="AE330" i="8"/>
  <c r="O330" i="8"/>
  <c r="AJ329" i="8"/>
  <c r="T329" i="8"/>
  <c r="AP328" i="8"/>
  <c r="Z328" i="8"/>
  <c r="J328" i="8"/>
  <c r="AF327" i="8"/>
  <c r="P327" i="8"/>
  <c r="AK326" i="8"/>
  <c r="U326" i="8"/>
  <c r="AP325" i="8"/>
  <c r="Z325" i="8"/>
  <c r="J325" i="8"/>
  <c r="AE324" i="8"/>
  <c r="O324" i="8"/>
  <c r="AJ323" i="8"/>
  <c r="T323" i="8"/>
  <c r="AF322" i="8"/>
  <c r="P322" i="8"/>
  <c r="O340" i="8"/>
  <c r="Z339" i="8"/>
  <c r="AL338" i="8"/>
  <c r="M338" i="8"/>
  <c r="Y337" i="8"/>
  <c r="AE336" i="8"/>
  <c r="AP335" i="8"/>
  <c r="R335" i="8"/>
  <c r="AC334" i="8"/>
  <c r="AO333" i="8"/>
  <c r="K333" i="8"/>
  <c r="V332" i="8"/>
  <c r="AJ331" i="8"/>
  <c r="K331" i="8"/>
  <c r="Z330" i="8"/>
  <c r="AL329" i="8"/>
  <c r="N329" i="8"/>
  <c r="AB328" i="8"/>
  <c r="Q327" i="8"/>
  <c r="AI326" i="8"/>
  <c r="AQ325" i="8"/>
  <c r="S325" i="8"/>
  <c r="AD324" i="8"/>
  <c r="AP323" i="8"/>
  <c r="R323" i="8"/>
  <c r="AH322" i="8"/>
  <c r="J322" i="8"/>
  <c r="AL340" i="8"/>
  <c r="N340" i="8"/>
  <c r="Y339" i="8"/>
  <c r="AK338" i="8"/>
  <c r="AQ337" i="8"/>
  <c r="R337" i="8"/>
  <c r="AD336" i="8"/>
  <c r="AO335" i="8"/>
  <c r="Q335" i="8"/>
  <c r="W334" i="8"/>
  <c r="AH333" i="8"/>
  <c r="J333" i="8"/>
  <c r="U332" i="8"/>
  <c r="AI331" i="8"/>
  <c r="J331" i="8"/>
  <c r="Y330" i="8"/>
  <c r="AK329" i="8"/>
  <c r="M329" i="8"/>
  <c r="AA328" i="8"/>
  <c r="AO327" i="8"/>
  <c r="O327" i="8"/>
  <c r="AD326" i="8"/>
  <c r="AO325" i="8"/>
  <c r="P325" i="8"/>
  <c r="AC324" i="8"/>
  <c r="AK323" i="8"/>
  <c r="M323" i="8"/>
  <c r="AG322" i="8"/>
  <c r="I322" i="8"/>
  <c r="AK340" i="8"/>
  <c r="M340" i="8"/>
  <c r="S339" i="8"/>
  <c r="AD338" i="8"/>
  <c r="AP337" i="8"/>
  <c r="Q337" i="8"/>
  <c r="AC336" i="8"/>
  <c r="AI335" i="8"/>
  <c r="J335" i="8"/>
  <c r="V334" i="8"/>
  <c r="AG333" i="8"/>
  <c r="I333" i="8"/>
  <c r="O332" i="8"/>
  <c r="AH331" i="8"/>
  <c r="X330" i="8"/>
  <c r="AE329" i="8"/>
  <c r="Y328" i="8"/>
  <c r="AL327" i="8"/>
  <c r="N327" i="8"/>
  <c r="AA326" i="8"/>
  <c r="AN325" i="8"/>
  <c r="K325" i="8"/>
  <c r="X324" i="8"/>
  <c r="AI323" i="8"/>
  <c r="J323" i="8"/>
  <c r="AA322" i="8"/>
  <c r="AE340" i="8"/>
  <c r="AP339" i="8"/>
  <c r="R339" i="8"/>
  <c r="AC338" i="8"/>
  <c r="AO337" i="8"/>
  <c r="K337" i="8"/>
  <c r="V336" i="8"/>
  <c r="AH335" i="8"/>
  <c r="I335" i="8"/>
  <c r="U334" i="8"/>
  <c r="AA333" i="8"/>
  <c r="AL332" i="8"/>
  <c r="N332" i="8"/>
  <c r="AA331" i="8"/>
  <c r="AP330" i="8"/>
  <c r="Q330" i="8"/>
  <c r="AD329" i="8"/>
  <c r="AR328" i="8"/>
  <c r="T328" i="8"/>
  <c r="AG327" i="8"/>
  <c r="I327" i="8"/>
  <c r="V326" i="8"/>
  <c r="AI325" i="8"/>
  <c r="I325" i="8"/>
  <c r="U324" i="8"/>
  <c r="AH323" i="8"/>
  <c r="Z322" i="8"/>
  <c r="AD340" i="8"/>
  <c r="AO339" i="8"/>
  <c r="Q339" i="8"/>
  <c r="W338" i="8"/>
  <c r="AH337" i="8"/>
  <c r="J337" i="8"/>
  <c r="U336" i="8"/>
  <c r="AG335" i="8"/>
  <c r="AM334" i="8"/>
  <c r="N334" i="8"/>
  <c r="Z333" i="8"/>
  <c r="AK332" i="8"/>
  <c r="M332" i="8"/>
  <c r="Z331" i="8"/>
  <c r="AO330" i="8"/>
  <c r="P330" i="8"/>
  <c r="AC329" i="8"/>
  <c r="AQ328" i="8"/>
  <c r="S328" i="8"/>
  <c r="AE327" i="8"/>
  <c r="T326" i="8"/>
  <c r="AF325" i="8"/>
  <c r="P324" i="8"/>
  <c r="AC323" i="8"/>
  <c r="Y322" i="8"/>
  <c r="J339" i="8"/>
  <c r="Z337" i="8"/>
  <c r="Y335" i="8"/>
  <c r="Y333" i="8"/>
  <c r="AP331" i="8"/>
  <c r="J330" i="8"/>
  <c r="AJ328" i="8"/>
  <c r="V327" i="8"/>
  <c r="AA325" i="8"/>
  <c r="M324" i="8"/>
  <c r="AP322" i="8"/>
  <c r="I339" i="8"/>
  <c r="I337" i="8"/>
  <c r="S335" i="8"/>
  <c r="R333" i="8"/>
  <c r="T331" i="8"/>
  <c r="I330" i="8"/>
  <c r="AI328" i="8"/>
  <c r="Y325" i="8"/>
  <c r="AO322" i="8"/>
  <c r="AI339" i="8"/>
  <c r="N338" i="8"/>
  <c r="N336" i="8"/>
  <c r="M334" i="8"/>
  <c r="AC332" i="8"/>
  <c r="AN330" i="8"/>
  <c r="O329" i="8"/>
  <c r="S326" i="8"/>
  <c r="AK324" i="8"/>
  <c r="AH339" i="8"/>
  <c r="AG337" i="8"/>
  <c r="M336" i="8"/>
  <c r="AQ333" i="8"/>
  <c r="AG330" i="8"/>
  <c r="AD327" i="8"/>
  <c r="N326" i="8"/>
  <c r="AF324" i="8"/>
  <c r="U338" i="8"/>
  <c r="AD334" i="8"/>
  <c r="R331" i="8"/>
  <c r="L328" i="8"/>
  <c r="AJ326" i="8"/>
  <c r="S323" i="8"/>
  <c r="AA337" i="8"/>
  <c r="AP333" i="8"/>
  <c r="K328" i="8"/>
  <c r="K326" i="8"/>
  <c r="AC340" i="8"/>
  <c r="AL336" i="8"/>
  <c r="Q333" i="8"/>
  <c r="AF330" i="8"/>
  <c r="I328" i="8"/>
  <c r="X325" i="8"/>
  <c r="V340" i="8"/>
  <c r="AK336" i="8"/>
  <c r="AE332" i="8"/>
  <c r="AQ322" i="8"/>
  <c r="U340" i="8"/>
  <c r="O336" i="8"/>
  <c r="AD332" i="8"/>
  <c r="V329" i="8"/>
  <c r="Y327" i="8"/>
  <c r="AN324" i="8"/>
  <c r="R322" i="8"/>
  <c r="AG339" i="8"/>
  <c r="Z335" i="8"/>
  <c r="U329" i="8"/>
  <c r="N324" i="8"/>
  <c r="Q322" i="8"/>
  <c r="V338" i="8"/>
  <c r="AO328" i="8"/>
  <c r="AL334" i="8"/>
  <c r="AK334" i="8"/>
  <c r="K322" i="8"/>
  <c r="AQ326" i="8"/>
  <c r="AQ331" i="8"/>
  <c r="AL326" i="8"/>
  <c r="S331" i="8"/>
  <c r="AM338" i="8"/>
  <c r="Z323" i="8"/>
  <c r="U323" i="8"/>
  <c r="BB36" i="6"/>
  <c r="BC36" i="6" s="1"/>
  <c r="BE45" i="8"/>
  <c r="AQ501" i="8"/>
  <c r="AI501" i="8"/>
  <c r="AA501" i="8"/>
  <c r="S501" i="8"/>
  <c r="K501" i="8"/>
  <c r="AM500" i="8"/>
  <c r="AE500" i="8"/>
  <c r="W500" i="8"/>
  <c r="O500" i="8"/>
  <c r="AQ499" i="8"/>
  <c r="AI499" i="8"/>
  <c r="AA499" i="8"/>
  <c r="S499" i="8"/>
  <c r="K499" i="8"/>
  <c r="AM498" i="8"/>
  <c r="AE498" i="8"/>
  <c r="W498" i="8"/>
  <c r="O498" i="8"/>
  <c r="AQ497" i="8"/>
  <c r="AI497" i="8"/>
  <c r="AA497" i="8"/>
  <c r="S497" i="8"/>
  <c r="K497" i="8"/>
  <c r="AM496" i="8"/>
  <c r="AE496" i="8"/>
  <c r="W496" i="8"/>
  <c r="O496" i="8"/>
  <c r="AQ495" i="8"/>
  <c r="AI495" i="8"/>
  <c r="AA495" i="8"/>
  <c r="S495" i="8"/>
  <c r="K495" i="8"/>
  <c r="AM494" i="8"/>
  <c r="AE494" i="8"/>
  <c r="W494" i="8"/>
  <c r="O494" i="8"/>
  <c r="AQ493" i="8"/>
  <c r="AI493" i="8"/>
  <c r="AA493" i="8"/>
  <c r="S493" i="8"/>
  <c r="K493" i="8"/>
  <c r="AN492" i="8"/>
  <c r="AF492" i="8"/>
  <c r="X492" i="8"/>
  <c r="P492" i="8"/>
  <c r="AK491" i="8"/>
  <c r="AC491" i="8"/>
  <c r="U491" i="8"/>
  <c r="M491" i="8"/>
  <c r="AP490" i="8"/>
  <c r="AH490" i="8"/>
  <c r="Z490" i="8"/>
  <c r="R490" i="8"/>
  <c r="J490" i="8"/>
  <c r="AM489" i="8"/>
  <c r="AE489" i="8"/>
  <c r="W489" i="8"/>
  <c r="O489" i="8"/>
  <c r="AR488" i="8"/>
  <c r="AJ488" i="8"/>
  <c r="AB488" i="8"/>
  <c r="T488" i="8"/>
  <c r="L488" i="8"/>
  <c r="AO487" i="8"/>
  <c r="AG487" i="8"/>
  <c r="Y487" i="8"/>
  <c r="Q487" i="8"/>
  <c r="I487" i="8"/>
  <c r="AL486" i="8"/>
  <c r="AD486" i="8"/>
  <c r="V486" i="8"/>
  <c r="N486" i="8"/>
  <c r="AQ485" i="8"/>
  <c r="AI485" i="8"/>
  <c r="AA485" i="8"/>
  <c r="S485" i="8"/>
  <c r="K485" i="8"/>
  <c r="AN484" i="8"/>
  <c r="AF484" i="8"/>
  <c r="X484" i="8"/>
  <c r="P484" i="8"/>
  <c r="AL483" i="8"/>
  <c r="AD483" i="8"/>
  <c r="V483" i="8"/>
  <c r="N483" i="8"/>
  <c r="AP501" i="8"/>
  <c r="AH501" i="8"/>
  <c r="Z501" i="8"/>
  <c r="R501" i="8"/>
  <c r="J501" i="8"/>
  <c r="AL500" i="8"/>
  <c r="AD500" i="8"/>
  <c r="V500" i="8"/>
  <c r="N500" i="8"/>
  <c r="AP499" i="8"/>
  <c r="AH499" i="8"/>
  <c r="Z499" i="8"/>
  <c r="R499" i="8"/>
  <c r="J499" i="8"/>
  <c r="AL498" i="8"/>
  <c r="AD498" i="8"/>
  <c r="V498" i="8"/>
  <c r="N498" i="8"/>
  <c r="AP497" i="8"/>
  <c r="AH497" i="8"/>
  <c r="Z497" i="8"/>
  <c r="R497" i="8"/>
  <c r="J497" i="8"/>
  <c r="AL496" i="8"/>
  <c r="AD496" i="8"/>
  <c r="V496" i="8"/>
  <c r="N496" i="8"/>
  <c r="AP495" i="8"/>
  <c r="AH495" i="8"/>
  <c r="Z495" i="8"/>
  <c r="R495" i="8"/>
  <c r="J495" i="8"/>
  <c r="AL494" i="8"/>
  <c r="AD494" i="8"/>
  <c r="V494" i="8"/>
  <c r="N494" i="8"/>
  <c r="AP493" i="8"/>
  <c r="AH493" i="8"/>
  <c r="Z493" i="8"/>
  <c r="R493" i="8"/>
  <c r="J493" i="8"/>
  <c r="AM492" i="8"/>
  <c r="AE492" i="8"/>
  <c r="W492" i="8"/>
  <c r="O492" i="8"/>
  <c r="AR491" i="8"/>
  <c r="AJ491" i="8"/>
  <c r="AB491" i="8"/>
  <c r="T491" i="8"/>
  <c r="L491" i="8"/>
  <c r="AO490" i="8"/>
  <c r="AG490" i="8"/>
  <c r="Y490" i="8"/>
  <c r="Q490" i="8"/>
  <c r="I490" i="8"/>
  <c r="AL489" i="8"/>
  <c r="AD489" i="8"/>
  <c r="V489" i="8"/>
  <c r="N489" i="8"/>
  <c r="AQ488" i="8"/>
  <c r="AI488" i="8"/>
  <c r="AA488" i="8"/>
  <c r="S488" i="8"/>
  <c r="K488" i="8"/>
  <c r="AN487" i="8"/>
  <c r="AF487" i="8"/>
  <c r="X487" i="8"/>
  <c r="P487" i="8"/>
  <c r="AK486" i="8"/>
  <c r="AC486" i="8"/>
  <c r="U486" i="8"/>
  <c r="M486" i="8"/>
  <c r="AP485" i="8"/>
  <c r="AH485" i="8"/>
  <c r="Z485" i="8"/>
  <c r="R485" i="8"/>
  <c r="J485" i="8"/>
  <c r="AM484" i="8"/>
  <c r="AE484" i="8"/>
  <c r="W484" i="8"/>
  <c r="O484" i="8"/>
  <c r="AK483" i="8"/>
  <c r="AC483" i="8"/>
  <c r="U483" i="8"/>
  <c r="M483" i="8"/>
  <c r="AO501" i="8"/>
  <c r="AG501" i="8"/>
  <c r="Y501" i="8"/>
  <c r="Q501" i="8"/>
  <c r="I501" i="8"/>
  <c r="AK500" i="8"/>
  <c r="AC500" i="8"/>
  <c r="U500" i="8"/>
  <c r="M500" i="8"/>
  <c r="AO499" i="8"/>
  <c r="AG499" i="8"/>
  <c r="Y499" i="8"/>
  <c r="Q499" i="8"/>
  <c r="I499" i="8"/>
  <c r="AK498" i="8"/>
  <c r="AC498" i="8"/>
  <c r="U498" i="8"/>
  <c r="M498" i="8"/>
  <c r="AO497" i="8"/>
  <c r="AG497" i="8"/>
  <c r="Y497" i="8"/>
  <c r="Q497" i="8"/>
  <c r="I497" i="8"/>
  <c r="AK496" i="8"/>
  <c r="AC496" i="8"/>
  <c r="U496" i="8"/>
  <c r="M496" i="8"/>
  <c r="AO495" i="8"/>
  <c r="AG495" i="8"/>
  <c r="Y495" i="8"/>
  <c r="Q495" i="8"/>
  <c r="I495" i="8"/>
  <c r="AK494" i="8"/>
  <c r="AC494" i="8"/>
  <c r="U494" i="8"/>
  <c r="M494" i="8"/>
  <c r="AO493" i="8"/>
  <c r="AG493" i="8"/>
  <c r="Y493" i="8"/>
  <c r="Q493" i="8"/>
  <c r="I493" i="8"/>
  <c r="AL492" i="8"/>
  <c r="AD492" i="8"/>
  <c r="V492" i="8"/>
  <c r="N492" i="8"/>
  <c r="AQ491" i="8"/>
  <c r="AI491" i="8"/>
  <c r="AA491" i="8"/>
  <c r="S491" i="8"/>
  <c r="K491" i="8"/>
  <c r="AN490" i="8"/>
  <c r="AF490" i="8"/>
  <c r="X490" i="8"/>
  <c r="P490" i="8"/>
  <c r="AK489" i="8"/>
  <c r="AC489" i="8"/>
  <c r="U489" i="8"/>
  <c r="M489" i="8"/>
  <c r="AP488" i="8"/>
  <c r="AH488" i="8"/>
  <c r="Z488" i="8"/>
  <c r="R488" i="8"/>
  <c r="J488" i="8"/>
  <c r="AM487" i="8"/>
  <c r="AE487" i="8"/>
  <c r="W487" i="8"/>
  <c r="O487" i="8"/>
  <c r="AR486" i="8"/>
  <c r="AJ486" i="8"/>
  <c r="AB486" i="8"/>
  <c r="T486" i="8"/>
  <c r="L486" i="8"/>
  <c r="AO485" i="8"/>
  <c r="AG485" i="8"/>
  <c r="Y485" i="8"/>
  <c r="Q485" i="8"/>
  <c r="I485" i="8"/>
  <c r="AL484" i="8"/>
  <c r="AD484" i="8"/>
  <c r="V484" i="8"/>
  <c r="N484" i="8"/>
  <c r="AR483" i="8"/>
  <c r="AJ483" i="8"/>
  <c r="AB483" i="8"/>
  <c r="T483" i="8"/>
  <c r="L483" i="8"/>
  <c r="AF501" i="8"/>
  <c r="U501" i="8"/>
  <c r="AQ500" i="8"/>
  <c r="AF500" i="8"/>
  <c r="R500" i="8"/>
  <c r="AN499" i="8"/>
  <c r="AC499" i="8"/>
  <c r="O499" i="8"/>
  <c r="AN498" i="8"/>
  <c r="Z498" i="8"/>
  <c r="L498" i="8"/>
  <c r="AK497" i="8"/>
  <c r="W497" i="8"/>
  <c r="L497" i="8"/>
  <c r="AH496" i="8"/>
  <c r="T496" i="8"/>
  <c r="I496" i="8"/>
  <c r="AE495" i="8"/>
  <c r="T495" i="8"/>
  <c r="AP494" i="8"/>
  <c r="AB494" i="8"/>
  <c r="Q494" i="8"/>
  <c r="AM493" i="8"/>
  <c r="AB493" i="8"/>
  <c r="N493" i="8"/>
  <c r="AK492" i="8"/>
  <c r="Z492" i="8"/>
  <c r="L492" i="8"/>
  <c r="AM491" i="8"/>
  <c r="Y491" i="8"/>
  <c r="N491" i="8"/>
  <c r="AK490" i="8"/>
  <c r="W490" i="8"/>
  <c r="L490" i="8"/>
  <c r="AJ489" i="8"/>
  <c r="Y489" i="8"/>
  <c r="K489" i="8"/>
  <c r="AK488" i="8"/>
  <c r="W488" i="8"/>
  <c r="I488" i="8"/>
  <c r="AI487" i="8"/>
  <c r="U487" i="8"/>
  <c r="J487" i="8"/>
  <c r="AG486" i="8"/>
  <c r="S486" i="8"/>
  <c r="AE485" i="8"/>
  <c r="T485" i="8"/>
  <c r="AQ484" i="8"/>
  <c r="AC484" i="8"/>
  <c r="R484" i="8"/>
  <c r="AG483" i="8"/>
  <c r="S483" i="8"/>
  <c r="AE501" i="8"/>
  <c r="T501" i="8"/>
  <c r="AP500" i="8"/>
  <c r="AB500" i="8"/>
  <c r="Q500" i="8"/>
  <c r="AM499" i="8"/>
  <c r="AB499" i="8"/>
  <c r="N499" i="8"/>
  <c r="AJ498" i="8"/>
  <c r="Y498" i="8"/>
  <c r="K498" i="8"/>
  <c r="AJ497" i="8"/>
  <c r="V497" i="8"/>
  <c r="AR496" i="8"/>
  <c r="AG496" i="8"/>
  <c r="S496" i="8"/>
  <c r="AR495" i="8"/>
  <c r="AD495" i="8"/>
  <c r="P495" i="8"/>
  <c r="AO494" i="8"/>
  <c r="AA494" i="8"/>
  <c r="P494" i="8"/>
  <c r="AL493" i="8"/>
  <c r="X493" i="8"/>
  <c r="M493" i="8"/>
  <c r="AJ492" i="8"/>
  <c r="Y492" i="8"/>
  <c r="K492" i="8"/>
  <c r="AL491" i="8"/>
  <c r="X491" i="8"/>
  <c r="J491" i="8"/>
  <c r="AJ490" i="8"/>
  <c r="V490" i="8"/>
  <c r="K490" i="8"/>
  <c r="AI489" i="8"/>
  <c r="X489" i="8"/>
  <c r="J489" i="8"/>
  <c r="AG488" i="8"/>
  <c r="V488" i="8"/>
  <c r="AH487" i="8"/>
  <c r="T487" i="8"/>
  <c r="AQ486" i="8"/>
  <c r="AF486" i="8"/>
  <c r="R486" i="8"/>
  <c r="AR485" i="8"/>
  <c r="AD485" i="8"/>
  <c r="P485" i="8"/>
  <c r="AP484" i="8"/>
  <c r="AB484" i="8"/>
  <c r="Q484" i="8"/>
  <c r="AQ483" i="8"/>
  <c r="AF483" i="8"/>
  <c r="R483" i="8"/>
  <c r="AR501" i="8"/>
  <c r="AD501" i="8"/>
  <c r="P501" i="8"/>
  <c r="AO500" i="8"/>
  <c r="AA500" i="8"/>
  <c r="P500" i="8"/>
  <c r="AL499" i="8"/>
  <c r="X499" i="8"/>
  <c r="M499" i="8"/>
  <c r="AI498" i="8"/>
  <c r="X498" i="8"/>
  <c r="J498" i="8"/>
  <c r="AF497" i="8"/>
  <c r="U497" i="8"/>
  <c r="AQ496" i="8"/>
  <c r="AF496" i="8"/>
  <c r="R496" i="8"/>
  <c r="AN495" i="8"/>
  <c r="AC495" i="8"/>
  <c r="O495" i="8"/>
  <c r="AN494" i="8"/>
  <c r="Z494" i="8"/>
  <c r="L494" i="8"/>
  <c r="AK493" i="8"/>
  <c r="W493" i="8"/>
  <c r="L493" i="8"/>
  <c r="AI492" i="8"/>
  <c r="U492" i="8"/>
  <c r="J492" i="8"/>
  <c r="AH491" i="8"/>
  <c r="W491" i="8"/>
  <c r="I491" i="8"/>
  <c r="AI490" i="8"/>
  <c r="U490" i="8"/>
  <c r="AH489" i="8"/>
  <c r="T489" i="8"/>
  <c r="I489" i="8"/>
  <c r="AF488" i="8"/>
  <c r="U488" i="8"/>
  <c r="AR487" i="8"/>
  <c r="AD487" i="8"/>
  <c r="S487" i="8"/>
  <c r="AP486" i="8"/>
  <c r="AE486" i="8"/>
  <c r="Q486" i="8"/>
  <c r="AN485" i="8"/>
  <c r="AC485" i="8"/>
  <c r="O485" i="8"/>
  <c r="AO484" i="8"/>
  <c r="AA484" i="8"/>
  <c r="M484" i="8"/>
  <c r="AP483" i="8"/>
  <c r="AE483" i="8"/>
  <c r="Q483" i="8"/>
  <c r="AN501" i="8"/>
  <c r="AC501" i="8"/>
  <c r="O501" i="8"/>
  <c r="AN500" i="8"/>
  <c r="Z500" i="8"/>
  <c r="L500" i="8"/>
  <c r="AK499" i="8"/>
  <c r="W499" i="8"/>
  <c r="L499" i="8"/>
  <c r="AH498" i="8"/>
  <c r="T498" i="8"/>
  <c r="I498" i="8"/>
  <c r="AE497" i="8"/>
  <c r="T497" i="8"/>
  <c r="AP496" i="8"/>
  <c r="AB496" i="8"/>
  <c r="Q496" i="8"/>
  <c r="AM495" i="8"/>
  <c r="AB495" i="8"/>
  <c r="N495" i="8"/>
  <c r="AJ494" i="8"/>
  <c r="Y494" i="8"/>
  <c r="K494" i="8"/>
  <c r="AJ493" i="8"/>
  <c r="V493" i="8"/>
  <c r="AH492" i="8"/>
  <c r="T492" i="8"/>
  <c r="I492" i="8"/>
  <c r="AG491" i="8"/>
  <c r="V491" i="8"/>
  <c r="AE490" i="8"/>
  <c r="T490" i="8"/>
  <c r="AR489" i="8"/>
  <c r="AG489" i="8"/>
  <c r="S489" i="8"/>
  <c r="AE488" i="8"/>
  <c r="Q488" i="8"/>
  <c r="AQ487" i="8"/>
  <c r="AC487" i="8"/>
  <c r="R487" i="8"/>
  <c r="AO486" i="8"/>
  <c r="AA486" i="8"/>
  <c r="P486" i="8"/>
  <c r="AM485" i="8"/>
  <c r="AB485" i="8"/>
  <c r="N485" i="8"/>
  <c r="AK484" i="8"/>
  <c r="Z484" i="8"/>
  <c r="L484" i="8"/>
  <c r="AO483" i="8"/>
  <c r="AA483" i="8"/>
  <c r="P483" i="8"/>
  <c r="W501" i="8"/>
  <c r="AH500" i="8"/>
  <c r="I500" i="8"/>
  <c r="T499" i="8"/>
  <c r="AB498" i="8"/>
  <c r="AM497" i="8"/>
  <c r="N497" i="8"/>
  <c r="Y496" i="8"/>
  <c r="AJ495" i="8"/>
  <c r="AR494" i="8"/>
  <c r="S494" i="8"/>
  <c r="AD493" i="8"/>
  <c r="AQ492" i="8"/>
  <c r="R492" i="8"/>
  <c r="AE491" i="8"/>
  <c r="AQ490" i="8"/>
  <c r="O490" i="8"/>
  <c r="AF489" i="8"/>
  <c r="X488" i="8"/>
  <c r="AK487" i="8"/>
  <c r="L487" i="8"/>
  <c r="X486" i="8"/>
  <c r="AK485" i="8"/>
  <c r="L485" i="8"/>
  <c r="U484" i="8"/>
  <c r="AN483" i="8"/>
  <c r="O483" i="8"/>
  <c r="V501" i="8"/>
  <c r="AG500" i="8"/>
  <c r="AR499" i="8"/>
  <c r="P499" i="8"/>
  <c r="AA498" i="8"/>
  <c r="AL497" i="8"/>
  <c r="M497" i="8"/>
  <c r="X496" i="8"/>
  <c r="AF495" i="8"/>
  <c r="AQ494" i="8"/>
  <c r="R494" i="8"/>
  <c r="AC493" i="8"/>
  <c r="AP492" i="8"/>
  <c r="Q492" i="8"/>
  <c r="AD491" i="8"/>
  <c r="AM490" i="8"/>
  <c r="N490" i="8"/>
  <c r="AB489" i="8"/>
  <c r="AO488" i="8"/>
  <c r="P488" i="8"/>
  <c r="AJ487" i="8"/>
  <c r="K487" i="8"/>
  <c r="W486" i="8"/>
  <c r="AJ485" i="8"/>
  <c r="T484" i="8"/>
  <c r="AM483" i="8"/>
  <c r="K483" i="8"/>
  <c r="AK501" i="8"/>
  <c r="L501" i="8"/>
  <c r="T500" i="8"/>
  <c r="AE499" i="8"/>
  <c r="AP498" i="8"/>
  <c r="Q498" i="8"/>
  <c r="AB497" i="8"/>
  <c r="AJ496" i="8"/>
  <c r="K496" i="8"/>
  <c r="V495" i="8"/>
  <c r="AG494" i="8"/>
  <c r="AR493" i="8"/>
  <c r="P493" i="8"/>
  <c r="AC492" i="8"/>
  <c r="AP491" i="8"/>
  <c r="Q491" i="8"/>
  <c r="AC490" i="8"/>
  <c r="AQ489" i="8"/>
  <c r="R489" i="8"/>
  <c r="AL488" i="8"/>
  <c r="M488" i="8"/>
  <c r="Z487" i="8"/>
  <c r="AI486" i="8"/>
  <c r="J486" i="8"/>
  <c r="W485" i="8"/>
  <c r="AI484" i="8"/>
  <c r="J484" i="8"/>
  <c r="Z483" i="8"/>
  <c r="AM501" i="8"/>
  <c r="AJ500" i="8"/>
  <c r="AF499" i="8"/>
  <c r="AF498" i="8"/>
  <c r="X497" i="8"/>
  <c r="P496" i="8"/>
  <c r="M495" i="8"/>
  <c r="I494" i="8"/>
  <c r="AR492" i="8"/>
  <c r="AO491" i="8"/>
  <c r="AL490" i="8"/>
  <c r="AO489" i="8"/>
  <c r="AN488" i="8"/>
  <c r="AP487" i="8"/>
  <c r="AM486" i="8"/>
  <c r="AL485" i="8"/>
  <c r="AH484" i="8"/>
  <c r="AI483" i="8"/>
  <c r="AL501" i="8"/>
  <c r="AI500" i="8"/>
  <c r="AD499" i="8"/>
  <c r="S498" i="8"/>
  <c r="P497" i="8"/>
  <c r="L496" i="8"/>
  <c r="L495" i="8"/>
  <c r="AN493" i="8"/>
  <c r="AO492" i="8"/>
  <c r="AN491" i="8"/>
  <c r="AD490" i="8"/>
  <c r="AN489" i="8"/>
  <c r="AM488" i="8"/>
  <c r="AL487" i="8"/>
  <c r="AH486" i="8"/>
  <c r="AF485" i="8"/>
  <c r="AG484" i="8"/>
  <c r="AH483" i="8"/>
  <c r="AJ501" i="8"/>
  <c r="Y500" i="8"/>
  <c r="V499" i="8"/>
  <c r="R498" i="8"/>
  <c r="O497" i="8"/>
  <c r="J496" i="8"/>
  <c r="AI494" i="8"/>
  <c r="AF493" i="8"/>
  <c r="AG492" i="8"/>
  <c r="AF491" i="8"/>
  <c r="AB490" i="8"/>
  <c r="AA489" i="8"/>
  <c r="AD488" i="8"/>
  <c r="AB487" i="8"/>
  <c r="Z486" i="8"/>
  <c r="X485" i="8"/>
  <c r="Y484" i="8"/>
  <c r="Y483" i="8"/>
  <c r="AB501" i="8"/>
  <c r="X500" i="8"/>
  <c r="U499" i="8"/>
  <c r="P498" i="8"/>
  <c r="AO496" i="8"/>
  <c r="AL495" i="8"/>
  <c r="AH494" i="8"/>
  <c r="AE493" i="8"/>
  <c r="AB492" i="8"/>
  <c r="Z491" i="8"/>
  <c r="AA490" i="8"/>
  <c r="Z489" i="8"/>
  <c r="AC488" i="8"/>
  <c r="AA487" i="8"/>
  <c r="Y486" i="8"/>
  <c r="V485" i="8"/>
  <c r="S484" i="8"/>
  <c r="X483" i="8"/>
  <c r="X501" i="8"/>
  <c r="S500" i="8"/>
  <c r="AR498" i="8"/>
  <c r="AR497" i="8"/>
  <c r="AN496" i="8"/>
  <c r="AK495" i="8"/>
  <c r="AF494" i="8"/>
  <c r="U493" i="8"/>
  <c r="AA492" i="8"/>
  <c r="R491" i="8"/>
  <c r="S490" i="8"/>
  <c r="Q489" i="8"/>
  <c r="Y488" i="8"/>
  <c r="V487" i="8"/>
  <c r="O486" i="8"/>
  <c r="U485" i="8"/>
  <c r="K484" i="8"/>
  <c r="W483" i="8"/>
  <c r="AR500" i="8"/>
  <c r="AD497" i="8"/>
  <c r="X494" i="8"/>
  <c r="L489" i="8"/>
  <c r="K486" i="8"/>
  <c r="K500" i="8"/>
  <c r="AC497" i="8"/>
  <c r="T494" i="8"/>
  <c r="P491" i="8"/>
  <c r="I486" i="8"/>
  <c r="J483" i="8"/>
  <c r="J500" i="8"/>
  <c r="AI496" i="8"/>
  <c r="J494" i="8"/>
  <c r="O491" i="8"/>
  <c r="O488" i="8"/>
  <c r="I483" i="8"/>
  <c r="AJ499" i="8"/>
  <c r="AA496" i="8"/>
  <c r="T493" i="8"/>
  <c r="AR490" i="8"/>
  <c r="N488" i="8"/>
  <c r="M485" i="8"/>
  <c r="AQ498" i="8"/>
  <c r="Z496" i="8"/>
  <c r="O493" i="8"/>
  <c r="M490" i="8"/>
  <c r="AO498" i="8"/>
  <c r="X495" i="8"/>
  <c r="N487" i="8"/>
  <c r="AJ484" i="8"/>
  <c r="N501" i="8"/>
  <c r="AG498" i="8"/>
  <c r="W495" i="8"/>
  <c r="S492" i="8"/>
  <c r="AP489" i="8"/>
  <c r="M487" i="8"/>
  <c r="I484" i="8"/>
  <c r="P489" i="8"/>
  <c r="M501" i="8"/>
  <c r="AN497" i="8"/>
  <c r="U495" i="8"/>
  <c r="AN486" i="8"/>
  <c r="AR484" i="8"/>
  <c r="M492" i="8"/>
  <c r="BE73" i="8"/>
  <c r="AM846" i="8"/>
  <c r="AE846" i="8"/>
  <c r="W846" i="8"/>
  <c r="O846" i="8"/>
  <c r="AQ845" i="8"/>
  <c r="AI845" i="8"/>
  <c r="AA845" i="8"/>
  <c r="S845" i="8"/>
  <c r="K845" i="8"/>
  <c r="AM844" i="8"/>
  <c r="AE844" i="8"/>
  <c r="W844" i="8"/>
  <c r="O844" i="8"/>
  <c r="AQ843" i="8"/>
  <c r="AI843" i="8"/>
  <c r="AA843" i="8"/>
  <c r="S843" i="8"/>
  <c r="K843" i="8"/>
  <c r="AM842" i="8"/>
  <c r="AE842" i="8"/>
  <c r="W842" i="8"/>
  <c r="O842" i="8"/>
  <c r="AQ841" i="8"/>
  <c r="AI841" i="8"/>
  <c r="AA841" i="8"/>
  <c r="S841" i="8"/>
  <c r="K841" i="8"/>
  <c r="AM840" i="8"/>
  <c r="AE840" i="8"/>
  <c r="W840" i="8"/>
  <c r="O840" i="8"/>
  <c r="AQ839" i="8"/>
  <c r="AI839" i="8"/>
  <c r="AA839" i="8"/>
  <c r="S839" i="8"/>
  <c r="K839" i="8"/>
  <c r="AM838" i="8"/>
  <c r="AE838" i="8"/>
  <c r="W838" i="8"/>
  <c r="O838" i="8"/>
  <c r="AR837" i="8"/>
  <c r="AJ837" i="8"/>
  <c r="AB837" i="8"/>
  <c r="T837" i="8"/>
  <c r="L837" i="8"/>
  <c r="AO836" i="8"/>
  <c r="AG836" i="8"/>
  <c r="Y836" i="8"/>
  <c r="Q836" i="8"/>
  <c r="I836" i="8"/>
  <c r="AL835" i="8"/>
  <c r="AD835" i="8"/>
  <c r="V835" i="8"/>
  <c r="N835" i="8"/>
  <c r="AQ834" i="8"/>
  <c r="AI834" i="8"/>
  <c r="AA834" i="8"/>
  <c r="S834" i="8"/>
  <c r="K834" i="8"/>
  <c r="AN833" i="8"/>
  <c r="AF833" i="8"/>
  <c r="X833" i="8"/>
  <c r="P833" i="8"/>
  <c r="AK832" i="8"/>
  <c r="AC832" i="8"/>
  <c r="U832" i="8"/>
  <c r="M832" i="8"/>
  <c r="AP831" i="8"/>
  <c r="AH831" i="8"/>
  <c r="Z831" i="8"/>
  <c r="R831" i="8"/>
  <c r="J831" i="8"/>
  <c r="AM830" i="8"/>
  <c r="AE830" i="8"/>
  <c r="W830" i="8"/>
  <c r="O830" i="8"/>
  <c r="AR829" i="8"/>
  <c r="AJ829" i="8"/>
  <c r="AB829" i="8"/>
  <c r="T829" i="8"/>
  <c r="L829" i="8"/>
  <c r="AP828" i="8"/>
  <c r="AH828" i="8"/>
  <c r="Z828" i="8"/>
  <c r="R828" i="8"/>
  <c r="J828" i="8"/>
  <c r="AR846" i="8"/>
  <c r="AJ846" i="8"/>
  <c r="AB846" i="8"/>
  <c r="T846" i="8"/>
  <c r="L846" i="8"/>
  <c r="AN845" i="8"/>
  <c r="AF845" i="8"/>
  <c r="X845" i="8"/>
  <c r="P845" i="8"/>
  <c r="AR844" i="8"/>
  <c r="AJ844" i="8"/>
  <c r="AB844" i="8"/>
  <c r="T844" i="8"/>
  <c r="L844" i="8"/>
  <c r="AN843" i="8"/>
  <c r="AF843" i="8"/>
  <c r="X843" i="8"/>
  <c r="P843" i="8"/>
  <c r="AR842" i="8"/>
  <c r="AJ842" i="8"/>
  <c r="AB842" i="8"/>
  <c r="T842" i="8"/>
  <c r="L842" i="8"/>
  <c r="AN841" i="8"/>
  <c r="AF841" i="8"/>
  <c r="X841" i="8"/>
  <c r="P841" i="8"/>
  <c r="AR840" i="8"/>
  <c r="AJ840" i="8"/>
  <c r="AB840" i="8"/>
  <c r="T840" i="8"/>
  <c r="L840" i="8"/>
  <c r="AN839" i="8"/>
  <c r="AF839" i="8"/>
  <c r="X839" i="8"/>
  <c r="P839" i="8"/>
  <c r="AR838" i="8"/>
  <c r="AJ838" i="8"/>
  <c r="AB838" i="8"/>
  <c r="T838" i="8"/>
  <c r="L838" i="8"/>
  <c r="AO837" i="8"/>
  <c r="AG837" i="8"/>
  <c r="Y837" i="8"/>
  <c r="Q837" i="8"/>
  <c r="I837" i="8"/>
  <c r="AL836" i="8"/>
  <c r="AD836" i="8"/>
  <c r="V836" i="8"/>
  <c r="N836" i="8"/>
  <c r="AQ835" i="8"/>
  <c r="AI835" i="8"/>
  <c r="AA835" i="8"/>
  <c r="S835" i="8"/>
  <c r="K835" i="8"/>
  <c r="AN834" i="8"/>
  <c r="AF834" i="8"/>
  <c r="X834" i="8"/>
  <c r="P834" i="8"/>
  <c r="AK833" i="8"/>
  <c r="AC833" i="8"/>
  <c r="U833" i="8"/>
  <c r="M833" i="8"/>
  <c r="AP832" i="8"/>
  <c r="AH832" i="8"/>
  <c r="Z832" i="8"/>
  <c r="R832" i="8"/>
  <c r="J832" i="8"/>
  <c r="AM831" i="8"/>
  <c r="AE831" i="8"/>
  <c r="W831" i="8"/>
  <c r="O831" i="8"/>
  <c r="AR830" i="8"/>
  <c r="AJ830" i="8"/>
  <c r="AB830" i="8"/>
  <c r="T830" i="8"/>
  <c r="L830" i="8"/>
  <c r="AO829" i="8"/>
  <c r="AG829" i="8"/>
  <c r="Y829" i="8"/>
  <c r="Q829" i="8"/>
  <c r="I829" i="8"/>
  <c r="AM828" i="8"/>
  <c r="AE828" i="8"/>
  <c r="W828" i="8"/>
  <c r="O828" i="8"/>
  <c r="AL846" i="8"/>
  <c r="AA846" i="8"/>
  <c r="Q846" i="8"/>
  <c r="AP845" i="8"/>
  <c r="AE845" i="8"/>
  <c r="U845" i="8"/>
  <c r="J845" i="8"/>
  <c r="AI844" i="8"/>
  <c r="Y844" i="8"/>
  <c r="N844" i="8"/>
  <c r="AM843" i="8"/>
  <c r="AC843" i="8"/>
  <c r="R843" i="8"/>
  <c r="AQ842" i="8"/>
  <c r="AG842" i="8"/>
  <c r="V842" i="8"/>
  <c r="K842" i="8"/>
  <c r="AK841" i="8"/>
  <c r="Z841" i="8"/>
  <c r="O841" i="8"/>
  <c r="AO840" i="8"/>
  <c r="AD840" i="8"/>
  <c r="S840" i="8"/>
  <c r="I840" i="8"/>
  <c r="AH839" i="8"/>
  <c r="W839" i="8"/>
  <c r="M839" i="8"/>
  <c r="AL838" i="8"/>
  <c r="AA838" i="8"/>
  <c r="Q838" i="8"/>
  <c r="AQ837" i="8"/>
  <c r="AF837" i="8"/>
  <c r="V837" i="8"/>
  <c r="K837" i="8"/>
  <c r="AK836" i="8"/>
  <c r="AA836" i="8"/>
  <c r="P836" i="8"/>
  <c r="AP835" i="8"/>
  <c r="AF835" i="8"/>
  <c r="U835" i="8"/>
  <c r="J835" i="8"/>
  <c r="AK834" i="8"/>
  <c r="Z834" i="8"/>
  <c r="O834" i="8"/>
  <c r="AQ833" i="8"/>
  <c r="AG833" i="8"/>
  <c r="V833" i="8"/>
  <c r="K833" i="8"/>
  <c r="AM832" i="8"/>
  <c r="AB832" i="8"/>
  <c r="Q832" i="8"/>
  <c r="AR831" i="8"/>
  <c r="AG831" i="8"/>
  <c r="V831" i="8"/>
  <c r="L831" i="8"/>
  <c r="AL830" i="8"/>
  <c r="AA830" i="8"/>
  <c r="Q830" i="8"/>
  <c r="AQ829" i="8"/>
  <c r="AF829" i="8"/>
  <c r="V829" i="8"/>
  <c r="K829" i="8"/>
  <c r="AL828" i="8"/>
  <c r="AB828" i="8"/>
  <c r="Q828" i="8"/>
  <c r="AK846" i="8"/>
  <c r="Z846" i="8"/>
  <c r="P846" i="8"/>
  <c r="AO845" i="8"/>
  <c r="AD845" i="8"/>
  <c r="T845" i="8"/>
  <c r="I845" i="8"/>
  <c r="AH844" i="8"/>
  <c r="X844" i="8"/>
  <c r="M844" i="8"/>
  <c r="AL843" i="8"/>
  <c r="AB843" i="8"/>
  <c r="Q843" i="8"/>
  <c r="AP842" i="8"/>
  <c r="AF842" i="8"/>
  <c r="U842" i="8"/>
  <c r="J842" i="8"/>
  <c r="AJ841" i="8"/>
  <c r="Y841" i="8"/>
  <c r="N841" i="8"/>
  <c r="AN840" i="8"/>
  <c r="AC840" i="8"/>
  <c r="R840" i="8"/>
  <c r="AR839" i="8"/>
  <c r="AG839" i="8"/>
  <c r="V839" i="8"/>
  <c r="L839" i="8"/>
  <c r="AK838" i="8"/>
  <c r="Z838" i="8"/>
  <c r="P838" i="8"/>
  <c r="AP837" i="8"/>
  <c r="AE837" i="8"/>
  <c r="U837" i="8"/>
  <c r="J837" i="8"/>
  <c r="AJ836" i="8"/>
  <c r="Z836" i="8"/>
  <c r="O836" i="8"/>
  <c r="AO835" i="8"/>
  <c r="AE835" i="8"/>
  <c r="T835" i="8"/>
  <c r="I835" i="8"/>
  <c r="AJ834" i="8"/>
  <c r="Y834" i="8"/>
  <c r="N834" i="8"/>
  <c r="AP833" i="8"/>
  <c r="AE833" i="8"/>
  <c r="T833" i="8"/>
  <c r="J833" i="8"/>
  <c r="AL832" i="8"/>
  <c r="AA832" i="8"/>
  <c r="P832" i="8"/>
  <c r="AQ831" i="8"/>
  <c r="AF831" i="8"/>
  <c r="U831" i="8"/>
  <c r="K831" i="8"/>
  <c r="AK830" i="8"/>
  <c r="Z830" i="8"/>
  <c r="P830" i="8"/>
  <c r="AP829" i="8"/>
  <c r="AE829" i="8"/>
  <c r="U829" i="8"/>
  <c r="J829" i="8"/>
  <c r="AK828" i="8"/>
  <c r="AA828" i="8"/>
  <c r="P828" i="8"/>
  <c r="AI846" i="8"/>
  <c r="Y846" i="8"/>
  <c r="N846" i="8"/>
  <c r="AM845" i="8"/>
  <c r="AC845" i="8"/>
  <c r="R845" i="8"/>
  <c r="AQ844" i="8"/>
  <c r="AG844" i="8"/>
  <c r="V844" i="8"/>
  <c r="K844" i="8"/>
  <c r="AK843" i="8"/>
  <c r="Z843" i="8"/>
  <c r="O843" i="8"/>
  <c r="AO842" i="8"/>
  <c r="AD842" i="8"/>
  <c r="S842" i="8"/>
  <c r="I842" i="8"/>
  <c r="AH841" i="8"/>
  <c r="W841" i="8"/>
  <c r="M841" i="8"/>
  <c r="AL840" i="8"/>
  <c r="AA840" i="8"/>
  <c r="Q840" i="8"/>
  <c r="AP839" i="8"/>
  <c r="AE839" i="8"/>
  <c r="U839" i="8"/>
  <c r="J839" i="8"/>
  <c r="AI838" i="8"/>
  <c r="Y838" i="8"/>
  <c r="N838" i="8"/>
  <c r="AN837" i="8"/>
  <c r="AD837" i="8"/>
  <c r="S837" i="8"/>
  <c r="AI836" i="8"/>
  <c r="X836" i="8"/>
  <c r="M836" i="8"/>
  <c r="AN835" i="8"/>
  <c r="AC835" i="8"/>
  <c r="R835" i="8"/>
  <c r="AH834" i="8"/>
  <c r="W834" i="8"/>
  <c r="M834" i="8"/>
  <c r="AO833" i="8"/>
  <c r="AD833" i="8"/>
  <c r="S833" i="8"/>
  <c r="I833" i="8"/>
  <c r="AJ832" i="8"/>
  <c r="Y832" i="8"/>
  <c r="O832" i="8"/>
  <c r="AO831" i="8"/>
  <c r="AD831" i="8"/>
  <c r="T831" i="8"/>
  <c r="I831" i="8"/>
  <c r="AI830" i="8"/>
  <c r="Y830" i="8"/>
  <c r="N830" i="8"/>
  <c r="AN829" i="8"/>
  <c r="AD829" i="8"/>
  <c r="S829" i="8"/>
  <c r="AJ828" i="8"/>
  <c r="Y828" i="8"/>
  <c r="N828" i="8"/>
  <c r="AD846" i="8"/>
  <c r="K846" i="8"/>
  <c r="AG845" i="8"/>
  <c r="N845" i="8"/>
  <c r="AF844" i="8"/>
  <c r="Q844" i="8"/>
  <c r="AH843" i="8"/>
  <c r="T843" i="8"/>
  <c r="AK842" i="8"/>
  <c r="R842" i="8"/>
  <c r="AM841" i="8"/>
  <c r="U841" i="8"/>
  <c r="AP840" i="8"/>
  <c r="X840" i="8"/>
  <c r="AO839" i="8"/>
  <c r="Z839" i="8"/>
  <c r="AQ838" i="8"/>
  <c r="AC838" i="8"/>
  <c r="J838" i="8"/>
  <c r="AC837" i="8"/>
  <c r="N837" i="8"/>
  <c r="AH836" i="8"/>
  <c r="S836" i="8"/>
  <c r="AK835" i="8"/>
  <c r="W835" i="8"/>
  <c r="AO834" i="8"/>
  <c r="V834" i="8"/>
  <c r="AA833" i="8"/>
  <c r="L833" i="8"/>
  <c r="AF832" i="8"/>
  <c r="N832" i="8"/>
  <c r="AJ831" i="8"/>
  <c r="Q831" i="8"/>
  <c r="AN830" i="8"/>
  <c r="U830" i="8"/>
  <c r="AM829" i="8"/>
  <c r="X829" i="8"/>
  <c r="AD828" i="8"/>
  <c r="L828" i="8"/>
  <c r="AQ846" i="8"/>
  <c r="AC846" i="8"/>
  <c r="J846" i="8"/>
  <c r="AB845" i="8"/>
  <c r="M845" i="8"/>
  <c r="AD844" i="8"/>
  <c r="P844" i="8"/>
  <c r="AG843" i="8"/>
  <c r="N843" i="8"/>
  <c r="AI842" i="8"/>
  <c r="Q842" i="8"/>
  <c r="AL841" i="8"/>
  <c r="T841" i="8"/>
  <c r="AK840" i="8"/>
  <c r="V840" i="8"/>
  <c r="AM839" i="8"/>
  <c r="Y839" i="8"/>
  <c r="AP838" i="8"/>
  <c r="X838" i="8"/>
  <c r="I838" i="8"/>
  <c r="AA837" i="8"/>
  <c r="M837" i="8"/>
  <c r="AF836" i="8"/>
  <c r="R836" i="8"/>
  <c r="AJ835" i="8"/>
  <c r="Q835" i="8"/>
  <c r="AM834" i="8"/>
  <c r="U834" i="8"/>
  <c r="AR833" i="8"/>
  <c r="Z833" i="8"/>
  <c r="AE832" i="8"/>
  <c r="L832" i="8"/>
  <c r="AI831" i="8"/>
  <c r="P831" i="8"/>
  <c r="AH830" i="8"/>
  <c r="S830" i="8"/>
  <c r="AL829" i="8"/>
  <c r="W829" i="8"/>
  <c r="AR828" i="8"/>
  <c r="AC828" i="8"/>
  <c r="K828" i="8"/>
  <c r="AP846" i="8"/>
  <c r="X846" i="8"/>
  <c r="I846" i="8"/>
  <c r="Z845" i="8"/>
  <c r="L845" i="8"/>
  <c r="AC844" i="8"/>
  <c r="J844" i="8"/>
  <c r="AE843" i="8"/>
  <c r="M843" i="8"/>
  <c r="AH842" i="8"/>
  <c r="P842" i="8"/>
  <c r="AG841" i="8"/>
  <c r="R841" i="8"/>
  <c r="AI840" i="8"/>
  <c r="U840" i="8"/>
  <c r="AL839" i="8"/>
  <c r="T839" i="8"/>
  <c r="AO838" i="8"/>
  <c r="V838" i="8"/>
  <c r="Z837" i="8"/>
  <c r="AE836" i="8"/>
  <c r="L836" i="8"/>
  <c r="AH835" i="8"/>
  <c r="P835" i="8"/>
  <c r="AL834" i="8"/>
  <c r="T834" i="8"/>
  <c r="AM833" i="8"/>
  <c r="Y833" i="8"/>
  <c r="AR832" i="8"/>
  <c r="AD832" i="8"/>
  <c r="K832" i="8"/>
  <c r="AC831" i="8"/>
  <c r="N831" i="8"/>
  <c r="AG830" i="8"/>
  <c r="R830" i="8"/>
  <c r="AK829" i="8"/>
  <c r="R829" i="8"/>
  <c r="AQ828" i="8"/>
  <c r="X828" i="8"/>
  <c r="I828" i="8"/>
  <c r="AG846" i="8"/>
  <c r="AL845" i="8"/>
  <c r="O845" i="8"/>
  <c r="U844" i="8"/>
  <c r="AD843" i="8"/>
  <c r="AN842" i="8"/>
  <c r="M842" i="8"/>
  <c r="V841" i="8"/>
  <c r="AF840" i="8"/>
  <c r="AK839" i="8"/>
  <c r="N839" i="8"/>
  <c r="S838" i="8"/>
  <c r="AI837" i="8"/>
  <c r="AR836" i="8"/>
  <c r="U836" i="8"/>
  <c r="AB835" i="8"/>
  <c r="AP834" i="8"/>
  <c r="L834" i="8"/>
  <c r="AB833" i="8"/>
  <c r="AO832" i="8"/>
  <c r="S832" i="8"/>
  <c r="Y831" i="8"/>
  <c r="AF830" i="8"/>
  <c r="I830" i="8"/>
  <c r="O829" i="8"/>
  <c r="AG828" i="8"/>
  <c r="AF846" i="8"/>
  <c r="AK845" i="8"/>
  <c r="AP844" i="8"/>
  <c r="S844" i="8"/>
  <c r="Y843" i="8"/>
  <c r="AL842" i="8"/>
  <c r="AR841" i="8"/>
  <c r="Q841" i="8"/>
  <c r="Z840" i="8"/>
  <c r="AJ839" i="8"/>
  <c r="I839" i="8"/>
  <c r="R838" i="8"/>
  <c r="AH837" i="8"/>
  <c r="AQ836" i="8"/>
  <c r="T836" i="8"/>
  <c r="Z835" i="8"/>
  <c r="AG834" i="8"/>
  <c r="J834" i="8"/>
  <c r="W833" i="8"/>
  <c r="AN832" i="8"/>
  <c r="I832" i="8"/>
  <c r="X831" i="8"/>
  <c r="AD830" i="8"/>
  <c r="N829" i="8"/>
  <c r="AF828" i="8"/>
  <c r="V846" i="8"/>
  <c r="AJ845" i="8"/>
  <c r="AO844" i="8"/>
  <c r="R844" i="8"/>
  <c r="W843" i="8"/>
  <c r="AC842" i="8"/>
  <c r="AP841" i="8"/>
  <c r="L841" i="8"/>
  <c r="Y840" i="8"/>
  <c r="AD839" i="8"/>
  <c r="AN838" i="8"/>
  <c r="M838" i="8"/>
  <c r="X837" i="8"/>
  <c r="AP836" i="8"/>
  <c r="K836" i="8"/>
  <c r="Y835" i="8"/>
  <c r="AE834" i="8"/>
  <c r="I834" i="8"/>
  <c r="R833" i="8"/>
  <c r="AI832" i="8"/>
  <c r="S831" i="8"/>
  <c r="AC830" i="8"/>
  <c r="AI829" i="8"/>
  <c r="M829" i="8"/>
  <c r="V828" i="8"/>
  <c r="U846" i="8"/>
  <c r="AH845" i="8"/>
  <c r="AN844" i="8"/>
  <c r="I844" i="8"/>
  <c r="V843" i="8"/>
  <c r="AA842" i="8"/>
  <c r="AO841" i="8"/>
  <c r="J841" i="8"/>
  <c r="P840" i="8"/>
  <c r="AC839" i="8"/>
  <c r="AH838" i="8"/>
  <c r="K838" i="8"/>
  <c r="W837" i="8"/>
  <c r="AN836" i="8"/>
  <c r="J836" i="8"/>
  <c r="X835" i="8"/>
  <c r="AD834" i="8"/>
  <c r="Q833" i="8"/>
  <c r="AG832" i="8"/>
  <c r="AN831" i="8"/>
  <c r="M831" i="8"/>
  <c r="X830" i="8"/>
  <c r="AH829" i="8"/>
  <c r="U828" i="8"/>
  <c r="AH846" i="8"/>
  <c r="Q845" i="8"/>
  <c r="AJ843" i="8"/>
  <c r="N842" i="8"/>
  <c r="AG840" i="8"/>
  <c r="O839" i="8"/>
  <c r="AK837" i="8"/>
  <c r="W836" i="8"/>
  <c r="AR834" i="8"/>
  <c r="AI833" i="8"/>
  <c r="V832" i="8"/>
  <c r="AP830" i="8"/>
  <c r="Z829" i="8"/>
  <c r="S828" i="8"/>
  <c r="S846" i="8"/>
  <c r="AL844" i="8"/>
  <c r="U843" i="8"/>
  <c r="AE841" i="8"/>
  <c r="N840" i="8"/>
  <c r="AG838" i="8"/>
  <c r="R837" i="8"/>
  <c r="AC834" i="8"/>
  <c r="AH833" i="8"/>
  <c r="T832" i="8"/>
  <c r="AO830" i="8"/>
  <c r="P829" i="8"/>
  <c r="M828" i="8"/>
  <c r="R846" i="8"/>
  <c r="AK844" i="8"/>
  <c r="L843" i="8"/>
  <c r="AD841" i="8"/>
  <c r="M840" i="8"/>
  <c r="AF838" i="8"/>
  <c r="P837" i="8"/>
  <c r="AR835" i="8"/>
  <c r="AB834" i="8"/>
  <c r="O833" i="8"/>
  <c r="AL831" i="8"/>
  <c r="V830" i="8"/>
  <c r="M846" i="8"/>
  <c r="AA844" i="8"/>
  <c r="J843" i="8"/>
  <c r="AC841" i="8"/>
  <c r="K840" i="8"/>
  <c r="AD838" i="8"/>
  <c r="O837" i="8"/>
  <c r="AM835" i="8"/>
  <c r="R834" i="8"/>
  <c r="N833" i="8"/>
  <c r="AK831" i="8"/>
  <c r="M830" i="8"/>
  <c r="AR845" i="8"/>
  <c r="Z844" i="8"/>
  <c r="I843" i="8"/>
  <c r="AB841" i="8"/>
  <c r="J840" i="8"/>
  <c r="U838" i="8"/>
  <c r="AG835" i="8"/>
  <c r="Q834" i="8"/>
  <c r="AB831" i="8"/>
  <c r="K830" i="8"/>
  <c r="AO828" i="8"/>
  <c r="Y845" i="8"/>
  <c r="AR843" i="8"/>
  <c r="Z842" i="8"/>
  <c r="I841" i="8"/>
  <c r="AB839" i="8"/>
  <c r="AM836" i="8"/>
  <c r="O835" i="8"/>
  <c r="AQ832" i="8"/>
  <c r="AA831" i="8"/>
  <c r="J830" i="8"/>
  <c r="AN828" i="8"/>
  <c r="AO846" i="8"/>
  <c r="W845" i="8"/>
  <c r="AP843" i="8"/>
  <c r="Y842" i="8"/>
  <c r="AQ840" i="8"/>
  <c r="R839" i="8"/>
  <c r="AM837" i="8"/>
  <c r="AC836" i="8"/>
  <c r="M835" i="8"/>
  <c r="AL833" i="8"/>
  <c r="X832" i="8"/>
  <c r="AC829" i="8"/>
  <c r="AI828" i="8"/>
  <c r="AL837" i="8"/>
  <c r="AN846" i="8"/>
  <c r="AQ830" i="8"/>
  <c r="AO843" i="8"/>
  <c r="L835" i="8"/>
  <c r="X842" i="8"/>
  <c r="AJ833" i="8"/>
  <c r="V845" i="8"/>
  <c r="AH840" i="8"/>
  <c r="W832" i="8"/>
  <c r="Q839" i="8"/>
  <c r="AA829" i="8"/>
  <c r="T828" i="8"/>
  <c r="AB836" i="8"/>
  <c r="AL1513" i="8"/>
  <c r="AD1513" i="8"/>
  <c r="V1513" i="8"/>
  <c r="N1513" i="8"/>
  <c r="AP1512" i="8"/>
  <c r="AH1512" i="8"/>
  <c r="Z1512" i="8"/>
  <c r="R1512" i="8"/>
  <c r="J1512" i="8"/>
  <c r="AL1511" i="8"/>
  <c r="AD1511" i="8"/>
  <c r="V1511" i="8"/>
  <c r="N1511" i="8"/>
  <c r="AP1510" i="8"/>
  <c r="AH1510" i="8"/>
  <c r="Z1510" i="8"/>
  <c r="R1510" i="8"/>
  <c r="J1510" i="8"/>
  <c r="AL1509" i="8"/>
  <c r="AR1513" i="8"/>
  <c r="AJ1513" i="8"/>
  <c r="AB1513" i="8"/>
  <c r="T1513" i="8"/>
  <c r="L1513" i="8"/>
  <c r="AN1512" i="8"/>
  <c r="AF1512" i="8"/>
  <c r="X1512" i="8"/>
  <c r="P1512" i="8"/>
  <c r="AR1511" i="8"/>
  <c r="AJ1511" i="8"/>
  <c r="AB1511" i="8"/>
  <c r="T1511" i="8"/>
  <c r="L1511" i="8"/>
  <c r="AN1510" i="8"/>
  <c r="AF1510" i="8"/>
  <c r="X1510" i="8"/>
  <c r="P1510" i="8"/>
  <c r="AR1509" i="8"/>
  <c r="AJ1509" i="8"/>
  <c r="AQ1513" i="8"/>
  <c r="AI1513" i="8"/>
  <c r="AA1513" i="8"/>
  <c r="S1513" i="8"/>
  <c r="K1513" i="8"/>
  <c r="AM1512" i="8"/>
  <c r="AE1512" i="8"/>
  <c r="W1512" i="8"/>
  <c r="O1512" i="8"/>
  <c r="AQ1511" i="8"/>
  <c r="AI1511" i="8"/>
  <c r="AA1511" i="8"/>
  <c r="S1511" i="8"/>
  <c r="K1511" i="8"/>
  <c r="AM1510" i="8"/>
  <c r="AE1510" i="8"/>
  <c r="W1510" i="8"/>
  <c r="O1510" i="8"/>
  <c r="AQ1509" i="8"/>
  <c r="AH1513" i="8"/>
  <c r="W1513" i="8"/>
  <c r="I1513" i="8"/>
  <c r="AG1512" i="8"/>
  <c r="T1512" i="8"/>
  <c r="AP1511" i="8"/>
  <c r="AE1511" i="8"/>
  <c r="Q1511" i="8"/>
  <c r="AO1510" i="8"/>
  <c r="AB1510" i="8"/>
  <c r="N1510" i="8"/>
  <c r="AM1509" i="8"/>
  <c r="AC1509" i="8"/>
  <c r="U1509" i="8"/>
  <c r="M1509" i="8"/>
  <c r="AO1508" i="8"/>
  <c r="AG1508" i="8"/>
  <c r="Y1508" i="8"/>
  <c r="Q1508" i="8"/>
  <c r="I1508" i="8"/>
  <c r="AK1507" i="8"/>
  <c r="AC1507" i="8"/>
  <c r="U1507" i="8"/>
  <c r="M1507" i="8"/>
  <c r="AO1506" i="8"/>
  <c r="AG1506" i="8"/>
  <c r="Y1506" i="8"/>
  <c r="Q1506" i="8"/>
  <c r="I1506" i="8"/>
  <c r="AK1505" i="8"/>
  <c r="AC1505" i="8"/>
  <c r="U1505" i="8"/>
  <c r="M1505" i="8"/>
  <c r="AP1504" i="8"/>
  <c r="AH1504" i="8"/>
  <c r="Z1504" i="8"/>
  <c r="R1504" i="8"/>
  <c r="J1504" i="8"/>
  <c r="AM1503" i="8"/>
  <c r="AE1503" i="8"/>
  <c r="W1503" i="8"/>
  <c r="O1503" i="8"/>
  <c r="AR1502" i="8"/>
  <c r="AJ1502" i="8"/>
  <c r="AB1502" i="8"/>
  <c r="T1502" i="8"/>
  <c r="L1502" i="8"/>
  <c r="AO1501" i="8"/>
  <c r="AG1501" i="8"/>
  <c r="Y1501" i="8"/>
  <c r="Q1501" i="8"/>
  <c r="I1501" i="8"/>
  <c r="AL1500" i="8"/>
  <c r="AD1500" i="8"/>
  <c r="V1500" i="8"/>
  <c r="N1500" i="8"/>
  <c r="AQ1499" i="8"/>
  <c r="AI1499" i="8"/>
  <c r="AA1499" i="8"/>
  <c r="S1499" i="8"/>
  <c r="K1499" i="8"/>
  <c r="AN1498" i="8"/>
  <c r="AF1498" i="8"/>
  <c r="X1498" i="8"/>
  <c r="P1498" i="8"/>
  <c r="AK1497" i="8"/>
  <c r="AC1497" i="8"/>
  <c r="U1497" i="8"/>
  <c r="M1497" i="8"/>
  <c r="AP1496" i="8"/>
  <c r="AH1496" i="8"/>
  <c r="Z1496" i="8"/>
  <c r="R1496" i="8"/>
  <c r="J1496" i="8"/>
  <c r="AN1495" i="8"/>
  <c r="AF1495" i="8"/>
  <c r="X1495" i="8"/>
  <c r="P1495" i="8"/>
  <c r="AG1513" i="8"/>
  <c r="U1513" i="8"/>
  <c r="AR1512" i="8"/>
  <c r="AD1512" i="8"/>
  <c r="S1512" i="8"/>
  <c r="AO1511" i="8"/>
  <c r="AC1511" i="8"/>
  <c r="P1511" i="8"/>
  <c r="AL1510" i="8"/>
  <c r="AA1510" i="8"/>
  <c r="M1510" i="8"/>
  <c r="AK1509" i="8"/>
  <c r="AB1509" i="8"/>
  <c r="T1509" i="8"/>
  <c r="L1509" i="8"/>
  <c r="AN1508" i="8"/>
  <c r="AF1508" i="8"/>
  <c r="X1508" i="8"/>
  <c r="P1508" i="8"/>
  <c r="AR1507" i="8"/>
  <c r="AJ1507" i="8"/>
  <c r="AB1507" i="8"/>
  <c r="T1507" i="8"/>
  <c r="L1507" i="8"/>
  <c r="AN1506" i="8"/>
  <c r="AF1506" i="8"/>
  <c r="X1506" i="8"/>
  <c r="P1506" i="8"/>
  <c r="AR1505" i="8"/>
  <c r="AJ1505" i="8"/>
  <c r="AB1505" i="8"/>
  <c r="T1505" i="8"/>
  <c r="L1505" i="8"/>
  <c r="AO1504" i="8"/>
  <c r="AG1504" i="8"/>
  <c r="Y1504" i="8"/>
  <c r="Q1504" i="8"/>
  <c r="I1504" i="8"/>
  <c r="AL1503" i="8"/>
  <c r="AD1503" i="8"/>
  <c r="V1503" i="8"/>
  <c r="N1503" i="8"/>
  <c r="AQ1502" i="8"/>
  <c r="AI1502" i="8"/>
  <c r="AA1502" i="8"/>
  <c r="S1502" i="8"/>
  <c r="K1502" i="8"/>
  <c r="AN1501" i="8"/>
  <c r="AF1501" i="8"/>
  <c r="X1501" i="8"/>
  <c r="P1501" i="8"/>
  <c r="AK1500" i="8"/>
  <c r="AC1500" i="8"/>
  <c r="U1500" i="8"/>
  <c r="M1500" i="8"/>
  <c r="AP1499" i="8"/>
  <c r="AH1499" i="8"/>
  <c r="Z1499" i="8"/>
  <c r="R1499" i="8"/>
  <c r="J1499" i="8"/>
  <c r="AM1498" i="8"/>
  <c r="AE1498" i="8"/>
  <c r="W1498" i="8"/>
  <c r="O1498" i="8"/>
  <c r="AR1497" i="8"/>
  <c r="AJ1497" i="8"/>
  <c r="AB1497" i="8"/>
  <c r="T1497" i="8"/>
  <c r="L1497" i="8"/>
  <c r="AO1496" i="8"/>
  <c r="AG1496" i="8"/>
  <c r="Y1496" i="8"/>
  <c r="Q1496" i="8"/>
  <c r="I1496" i="8"/>
  <c r="AM1495" i="8"/>
  <c r="AE1495" i="8"/>
  <c r="W1495" i="8"/>
  <c r="O1495" i="8"/>
  <c r="AF1513" i="8"/>
  <c r="R1513" i="8"/>
  <c r="AQ1512" i="8"/>
  <c r="AC1512" i="8"/>
  <c r="Q1512" i="8"/>
  <c r="AN1511" i="8"/>
  <c r="Z1511" i="8"/>
  <c r="O1511" i="8"/>
  <c r="AK1510" i="8"/>
  <c r="Y1510" i="8"/>
  <c r="L1510" i="8"/>
  <c r="AI1509" i="8"/>
  <c r="AA1509" i="8"/>
  <c r="S1509" i="8"/>
  <c r="K1509" i="8"/>
  <c r="AM1508" i="8"/>
  <c r="AE1508" i="8"/>
  <c r="W1508" i="8"/>
  <c r="O1508" i="8"/>
  <c r="AQ1507" i="8"/>
  <c r="AI1507" i="8"/>
  <c r="AA1507" i="8"/>
  <c r="S1507" i="8"/>
  <c r="K1507" i="8"/>
  <c r="AM1506" i="8"/>
  <c r="AE1506" i="8"/>
  <c r="W1506" i="8"/>
  <c r="O1506" i="8"/>
  <c r="AQ1505" i="8"/>
  <c r="AI1505" i="8"/>
  <c r="AA1505" i="8"/>
  <c r="S1505" i="8"/>
  <c r="K1505" i="8"/>
  <c r="AN1504" i="8"/>
  <c r="AF1504" i="8"/>
  <c r="X1504" i="8"/>
  <c r="P1504" i="8"/>
  <c r="AK1503" i="8"/>
  <c r="AC1503" i="8"/>
  <c r="U1503" i="8"/>
  <c r="M1503" i="8"/>
  <c r="AP1502" i="8"/>
  <c r="AH1502" i="8"/>
  <c r="Z1502" i="8"/>
  <c r="R1502" i="8"/>
  <c r="J1502" i="8"/>
  <c r="AM1501" i="8"/>
  <c r="AE1501" i="8"/>
  <c r="W1501" i="8"/>
  <c r="O1501" i="8"/>
  <c r="AR1500" i="8"/>
  <c r="AJ1500" i="8"/>
  <c r="AB1500" i="8"/>
  <c r="T1500" i="8"/>
  <c r="L1500" i="8"/>
  <c r="AO1499" i="8"/>
  <c r="AG1499" i="8"/>
  <c r="Y1499" i="8"/>
  <c r="Q1499" i="8"/>
  <c r="I1499" i="8"/>
  <c r="AL1498" i="8"/>
  <c r="AD1498" i="8"/>
  <c r="V1498" i="8"/>
  <c r="N1498" i="8"/>
  <c r="AQ1497" i="8"/>
  <c r="AI1497" i="8"/>
  <c r="AA1497" i="8"/>
  <c r="S1497" i="8"/>
  <c r="K1497" i="8"/>
  <c r="AN1496" i="8"/>
  <c r="AF1496" i="8"/>
  <c r="X1496" i="8"/>
  <c r="P1496" i="8"/>
  <c r="AL1495" i="8"/>
  <c r="AD1495" i="8"/>
  <c r="V1495" i="8"/>
  <c r="N1495" i="8"/>
  <c r="AO1513" i="8"/>
  <c r="X1513" i="8"/>
  <c r="AK1512" i="8"/>
  <c r="N1512" i="8"/>
  <c r="AG1511" i="8"/>
  <c r="J1511" i="8"/>
  <c r="AC1510" i="8"/>
  <c r="AP1509" i="8"/>
  <c r="Z1509" i="8"/>
  <c r="O1509" i="8"/>
  <c r="AK1508" i="8"/>
  <c r="Z1508" i="8"/>
  <c r="L1508" i="8"/>
  <c r="AH1507" i="8"/>
  <c r="W1507" i="8"/>
  <c r="I1507" i="8"/>
  <c r="AH1506" i="8"/>
  <c r="T1506" i="8"/>
  <c r="AP1505" i="8"/>
  <c r="AE1505" i="8"/>
  <c r="Q1505" i="8"/>
  <c r="AQ1504" i="8"/>
  <c r="AC1504" i="8"/>
  <c r="O1504" i="8"/>
  <c r="AP1503" i="8"/>
  <c r="AB1503" i="8"/>
  <c r="Q1503" i="8"/>
  <c r="AN1502" i="8"/>
  <c r="AC1502" i="8"/>
  <c r="O1502" i="8"/>
  <c r="AL1501" i="8"/>
  <c r="AA1501" i="8"/>
  <c r="M1501" i="8"/>
  <c r="AN1500" i="8"/>
  <c r="Z1500" i="8"/>
  <c r="O1500" i="8"/>
  <c r="AL1499" i="8"/>
  <c r="X1499" i="8"/>
  <c r="M1499" i="8"/>
  <c r="AJ1498" i="8"/>
  <c r="Y1498" i="8"/>
  <c r="K1498" i="8"/>
  <c r="AL1497" i="8"/>
  <c r="X1497" i="8"/>
  <c r="J1497" i="8"/>
  <c r="AJ1496" i="8"/>
  <c r="V1496" i="8"/>
  <c r="K1496" i="8"/>
  <c r="AJ1495" i="8"/>
  <c r="Y1495" i="8"/>
  <c r="K1495" i="8"/>
  <c r="AN1513" i="8"/>
  <c r="Q1513" i="8"/>
  <c r="AJ1512" i="8"/>
  <c r="M1512" i="8"/>
  <c r="AF1511" i="8"/>
  <c r="I1511" i="8"/>
  <c r="V1510" i="8"/>
  <c r="AO1509" i="8"/>
  <c r="Y1509" i="8"/>
  <c r="N1509" i="8"/>
  <c r="AJ1508" i="8"/>
  <c r="V1508" i="8"/>
  <c r="K1508" i="8"/>
  <c r="AG1507" i="8"/>
  <c r="V1507" i="8"/>
  <c r="AR1506" i="8"/>
  <c r="AD1506" i="8"/>
  <c r="S1506" i="8"/>
  <c r="AO1505" i="8"/>
  <c r="AD1505" i="8"/>
  <c r="P1505" i="8"/>
  <c r="AM1504" i="8"/>
  <c r="AB1504" i="8"/>
  <c r="N1504" i="8"/>
  <c r="AO1503" i="8"/>
  <c r="AA1503" i="8"/>
  <c r="P1503" i="8"/>
  <c r="AM1502" i="8"/>
  <c r="Y1502" i="8"/>
  <c r="N1502" i="8"/>
  <c r="AK1501" i="8"/>
  <c r="Z1501" i="8"/>
  <c r="L1501" i="8"/>
  <c r="AM1500" i="8"/>
  <c r="Y1500" i="8"/>
  <c r="K1500" i="8"/>
  <c r="AK1499" i="8"/>
  <c r="W1499" i="8"/>
  <c r="L1499" i="8"/>
  <c r="AI1498" i="8"/>
  <c r="U1498" i="8"/>
  <c r="J1498" i="8"/>
  <c r="AH1497" i="8"/>
  <c r="W1497" i="8"/>
  <c r="I1497" i="8"/>
  <c r="AI1496" i="8"/>
  <c r="U1496" i="8"/>
  <c r="AI1495" i="8"/>
  <c r="U1495" i="8"/>
  <c r="J1495" i="8"/>
  <c r="Z1513" i="8"/>
  <c r="AO1512" i="8"/>
  <c r="V1512" i="8"/>
  <c r="AK1511" i="8"/>
  <c r="R1511" i="8"/>
  <c r="AG1510" i="8"/>
  <c r="K1510" i="8"/>
  <c r="Y1513" i="8"/>
  <c r="AA1512" i="8"/>
  <c r="Y1511" i="8"/>
  <c r="AI1510" i="8"/>
  <c r="AH1509" i="8"/>
  <c r="R1509" i="8"/>
  <c r="AL1508" i="8"/>
  <c r="T1508" i="8"/>
  <c r="AN1507" i="8"/>
  <c r="X1507" i="8"/>
  <c r="AP1506" i="8"/>
  <c r="Z1506" i="8"/>
  <c r="J1506" i="8"/>
  <c r="Y1505" i="8"/>
  <c r="I1505" i="8"/>
  <c r="AD1504" i="8"/>
  <c r="L1504" i="8"/>
  <c r="AH1503" i="8"/>
  <c r="R1503" i="8"/>
  <c r="AK1502" i="8"/>
  <c r="U1502" i="8"/>
  <c r="AP1501" i="8"/>
  <c r="U1501" i="8"/>
  <c r="AQ1500" i="8"/>
  <c r="AA1500" i="8"/>
  <c r="I1500" i="8"/>
  <c r="AD1499" i="8"/>
  <c r="N1499" i="8"/>
  <c r="AG1498" i="8"/>
  <c r="Q1498" i="8"/>
  <c r="AM1497" i="8"/>
  <c r="R1497" i="8"/>
  <c r="AM1496" i="8"/>
  <c r="W1496" i="8"/>
  <c r="AC1495" i="8"/>
  <c r="M1495" i="8"/>
  <c r="P1513" i="8"/>
  <c r="Y1512" i="8"/>
  <c r="X1511" i="8"/>
  <c r="AD1510" i="8"/>
  <c r="AG1509" i="8"/>
  <c r="Q1509" i="8"/>
  <c r="AI1508" i="8"/>
  <c r="S1508" i="8"/>
  <c r="AM1507" i="8"/>
  <c r="R1507" i="8"/>
  <c r="AL1506" i="8"/>
  <c r="V1506" i="8"/>
  <c r="AN1505" i="8"/>
  <c r="X1505" i="8"/>
  <c r="AA1504" i="8"/>
  <c r="K1504" i="8"/>
  <c r="AG1503" i="8"/>
  <c r="L1503" i="8"/>
  <c r="AG1502" i="8"/>
  <c r="Q1502" i="8"/>
  <c r="AJ1501" i="8"/>
  <c r="T1501" i="8"/>
  <c r="AP1500" i="8"/>
  <c r="X1500" i="8"/>
  <c r="AC1499" i="8"/>
  <c r="AC1498" i="8"/>
  <c r="M1498" i="8"/>
  <c r="AG1497" i="8"/>
  <c r="Q1497" i="8"/>
  <c r="AL1496" i="8"/>
  <c r="T1496" i="8"/>
  <c r="AR1495" i="8"/>
  <c r="AB1495" i="8"/>
  <c r="L1495" i="8"/>
  <c r="O1513" i="8"/>
  <c r="U1512" i="8"/>
  <c r="W1511" i="8"/>
  <c r="U1510" i="8"/>
  <c r="AF1509" i="8"/>
  <c r="P1509" i="8"/>
  <c r="AH1508" i="8"/>
  <c r="R1508" i="8"/>
  <c r="AL1507" i="8"/>
  <c r="Q1507" i="8"/>
  <c r="AK1506" i="8"/>
  <c r="U1506" i="8"/>
  <c r="AM1505" i="8"/>
  <c r="W1505" i="8"/>
  <c r="AR1504" i="8"/>
  <c r="W1504" i="8"/>
  <c r="AF1503" i="8"/>
  <c r="K1503" i="8"/>
  <c r="AF1502" i="8"/>
  <c r="P1502" i="8"/>
  <c r="AI1501" i="8"/>
  <c r="S1501" i="8"/>
  <c r="AO1500" i="8"/>
  <c r="W1500" i="8"/>
  <c r="AR1499" i="8"/>
  <c r="AB1499" i="8"/>
  <c r="AR1498" i="8"/>
  <c r="AB1498" i="8"/>
  <c r="L1498" i="8"/>
  <c r="AF1497" i="8"/>
  <c r="P1497" i="8"/>
  <c r="AK1496" i="8"/>
  <c r="S1496" i="8"/>
  <c r="AQ1495" i="8"/>
  <c r="AA1495" i="8"/>
  <c r="I1495" i="8"/>
  <c r="AP1513" i="8"/>
  <c r="M1513" i="8"/>
  <c r="L1512" i="8"/>
  <c r="U1511" i="8"/>
  <c r="T1510" i="8"/>
  <c r="AE1509" i="8"/>
  <c r="J1509" i="8"/>
  <c r="AD1508" i="8"/>
  <c r="N1508" i="8"/>
  <c r="AF1507" i="8"/>
  <c r="P1507" i="8"/>
  <c r="AJ1506" i="8"/>
  <c r="R1506" i="8"/>
  <c r="AL1505" i="8"/>
  <c r="V1505" i="8"/>
  <c r="AL1504" i="8"/>
  <c r="V1504" i="8"/>
  <c r="AR1503" i="8"/>
  <c r="Z1503" i="8"/>
  <c r="J1503" i="8"/>
  <c r="AE1502" i="8"/>
  <c r="M1502" i="8"/>
  <c r="AH1501" i="8"/>
  <c r="R1501" i="8"/>
  <c r="AI1500" i="8"/>
  <c r="S1500" i="8"/>
  <c r="AN1499" i="8"/>
  <c r="V1499" i="8"/>
  <c r="AQ1498" i="8"/>
  <c r="AA1498" i="8"/>
  <c r="I1498" i="8"/>
  <c r="AE1497" i="8"/>
  <c r="O1497" i="8"/>
  <c r="AE1496" i="8"/>
  <c r="O1496" i="8"/>
  <c r="AP1495" i="8"/>
  <c r="Z1495" i="8"/>
  <c r="AM1513" i="8"/>
  <c r="J1513" i="8"/>
  <c r="K1512" i="8"/>
  <c r="M1511" i="8"/>
  <c r="S1510" i="8"/>
  <c r="AD1509" i="8"/>
  <c r="I1509" i="8"/>
  <c r="AC1508" i="8"/>
  <c r="M1508" i="8"/>
  <c r="AE1507" i="8"/>
  <c r="O1507" i="8"/>
  <c r="AI1506" i="8"/>
  <c r="N1506" i="8"/>
  <c r="AH1505" i="8"/>
  <c r="R1505" i="8"/>
  <c r="AK1504" i="8"/>
  <c r="U1504" i="8"/>
  <c r="AQ1503" i="8"/>
  <c r="Y1503" i="8"/>
  <c r="I1503" i="8"/>
  <c r="AD1502" i="8"/>
  <c r="I1502" i="8"/>
  <c r="AD1501" i="8"/>
  <c r="N1501" i="8"/>
  <c r="AH1500" i="8"/>
  <c r="R1500" i="8"/>
  <c r="AM1499" i="8"/>
  <c r="U1499" i="8"/>
  <c r="AP1498" i="8"/>
  <c r="Z1498" i="8"/>
  <c r="AD1497" i="8"/>
  <c r="N1497" i="8"/>
  <c r="AD1496" i="8"/>
  <c r="N1496" i="8"/>
  <c r="AO1495" i="8"/>
  <c r="T1495" i="8"/>
  <c r="AK1513" i="8"/>
  <c r="AL1512" i="8"/>
  <c r="I1512" i="8"/>
  <c r="AR1510" i="8"/>
  <c r="Q1510" i="8"/>
  <c r="X1509" i="8"/>
  <c r="AR1508" i="8"/>
  <c r="AB1508" i="8"/>
  <c r="J1508" i="8"/>
  <c r="AD1507" i="8"/>
  <c r="N1507" i="8"/>
  <c r="AC1506" i="8"/>
  <c r="AB1512" i="8"/>
  <c r="V1509" i="8"/>
  <c r="Y1507" i="8"/>
  <c r="AG1505" i="8"/>
  <c r="AE1504" i="8"/>
  <c r="X1503" i="8"/>
  <c r="V1502" i="8"/>
  <c r="J1501" i="8"/>
  <c r="AO1498" i="8"/>
  <c r="AO1497" i="8"/>
  <c r="AC1496" i="8"/>
  <c r="AH1495" i="8"/>
  <c r="AM1511" i="8"/>
  <c r="AQ1508" i="8"/>
  <c r="J1507" i="8"/>
  <c r="AF1505" i="8"/>
  <c r="T1504" i="8"/>
  <c r="T1503" i="8"/>
  <c r="AJ1499" i="8"/>
  <c r="AK1498" i="8"/>
  <c r="AN1497" i="8"/>
  <c r="AB1496" i="8"/>
  <c r="AG1495" i="8"/>
  <c r="AH1511" i="8"/>
  <c r="AP1508" i="8"/>
  <c r="AQ1506" i="8"/>
  <c r="Z1505" i="8"/>
  <c r="S1504" i="8"/>
  <c r="S1503" i="8"/>
  <c r="AR1501" i="8"/>
  <c r="AG1500" i="8"/>
  <c r="AF1499" i="8"/>
  <c r="AH1498" i="8"/>
  <c r="Z1497" i="8"/>
  <c r="AA1496" i="8"/>
  <c r="S1495" i="8"/>
  <c r="AQ1510" i="8"/>
  <c r="AA1508" i="8"/>
  <c r="AB1506" i="8"/>
  <c r="O1505" i="8"/>
  <c r="M1504" i="8"/>
  <c r="AQ1501" i="8"/>
  <c r="AF1500" i="8"/>
  <c r="AE1499" i="8"/>
  <c r="T1498" i="8"/>
  <c r="Y1497" i="8"/>
  <c r="M1496" i="8"/>
  <c r="R1495" i="8"/>
  <c r="AJ1510" i="8"/>
  <c r="U1508" i="8"/>
  <c r="AA1506" i="8"/>
  <c r="N1505" i="8"/>
  <c r="AO1502" i="8"/>
  <c r="AC1501" i="8"/>
  <c r="AE1500" i="8"/>
  <c r="T1499" i="8"/>
  <c r="S1498" i="8"/>
  <c r="V1497" i="8"/>
  <c r="L1496" i="8"/>
  <c r="Q1495" i="8"/>
  <c r="AE1513" i="8"/>
  <c r="I1510" i="8"/>
  <c r="AP1507" i="8"/>
  <c r="M1506" i="8"/>
  <c r="J1505" i="8"/>
  <c r="AN1503" i="8"/>
  <c r="AL1502" i="8"/>
  <c r="AB1501" i="8"/>
  <c r="Q1500" i="8"/>
  <c r="P1499" i="8"/>
  <c r="R1498" i="8"/>
  <c r="AO1507" i="8"/>
  <c r="AI1503" i="8"/>
  <c r="J1500" i="8"/>
  <c r="Z1507" i="8"/>
  <c r="X1502" i="8"/>
  <c r="L1506" i="8"/>
  <c r="W1502" i="8"/>
  <c r="O1499" i="8"/>
  <c r="AK1495" i="8"/>
  <c r="AC1513" i="8"/>
  <c r="AJ1504" i="8"/>
  <c r="V1501" i="8"/>
  <c r="K1506" i="8"/>
  <c r="AI1504" i="8"/>
  <c r="AJ1503" i="8"/>
  <c r="AP1497" i="8"/>
  <c r="AR1496" i="8"/>
  <c r="AI1512" i="8"/>
  <c r="K1501" i="8"/>
  <c r="AQ1496" i="8"/>
  <c r="AN1509" i="8"/>
  <c r="W1509" i="8"/>
  <c r="P1500" i="8"/>
  <c r="BF28" i="8"/>
  <c r="BC28" i="8"/>
  <c r="BC33" i="8"/>
  <c r="U87" i="8"/>
  <c r="M87" i="8"/>
  <c r="AO86" i="8"/>
  <c r="I86" i="8"/>
  <c r="U85" i="8"/>
  <c r="M85" i="8"/>
  <c r="AG84" i="8"/>
  <c r="I84" i="8"/>
  <c r="U83" i="8"/>
  <c r="AG82" i="8"/>
  <c r="I82" i="8"/>
  <c r="M81" i="8"/>
  <c r="AG80" i="8"/>
  <c r="I80" i="8"/>
  <c r="M79" i="8"/>
  <c r="AP78" i="8"/>
  <c r="AH78" i="8"/>
  <c r="J78" i="8"/>
  <c r="O77" i="8"/>
  <c r="AF76" i="8"/>
  <c r="I75" i="8"/>
  <c r="AP74" i="8"/>
  <c r="AH74" i="8"/>
  <c r="AQ73" i="8"/>
  <c r="AR72" i="8"/>
  <c r="U71" i="8"/>
  <c r="M71" i="8"/>
  <c r="AD70" i="8"/>
  <c r="AB87" i="8"/>
  <c r="AB85" i="8"/>
  <c r="AB83" i="8"/>
  <c r="AB81" i="8"/>
  <c r="AF80" i="8"/>
  <c r="AB79" i="8"/>
  <c r="I78" i="8"/>
  <c r="AL77" i="8"/>
  <c r="AD77" i="8"/>
  <c r="AE76" i="8"/>
  <c r="AF75" i="8"/>
  <c r="P75" i="8"/>
  <c r="AP73" i="8"/>
  <c r="Z73" i="8"/>
  <c r="R73" i="8"/>
  <c r="AI72" i="8"/>
  <c r="AB71" i="8"/>
  <c r="AE69" i="8"/>
  <c r="W69" i="8"/>
  <c r="AI87" i="8"/>
  <c r="AE86" i="8"/>
  <c r="W86" i="8"/>
  <c r="AE84" i="8"/>
  <c r="W84" i="8"/>
  <c r="AE82" i="8"/>
  <c r="W82" i="8"/>
  <c r="AE80" i="8"/>
  <c r="O80" i="8"/>
  <c r="P78" i="8"/>
  <c r="U77" i="8"/>
  <c r="V76" i="8"/>
  <c r="AM75" i="8"/>
  <c r="O75" i="8"/>
  <c r="AG73" i="8"/>
  <c r="I73" i="8"/>
  <c r="R72" i="8"/>
  <c r="J72" i="8"/>
  <c r="AQ71" i="8"/>
  <c r="AB70" i="8"/>
  <c r="T70" i="8"/>
  <c r="L70" i="8"/>
  <c r="Z87" i="8"/>
  <c r="R87" i="8"/>
  <c r="J87" i="8"/>
  <c r="Z85" i="8"/>
  <c r="R85" i="8"/>
  <c r="AL84" i="8"/>
  <c r="Z83" i="8"/>
  <c r="J83" i="8"/>
  <c r="AL82" i="8"/>
  <c r="R81" i="8"/>
  <c r="J81" i="8"/>
  <c r="AL80" i="8"/>
  <c r="R79" i="8"/>
  <c r="J79" i="8"/>
  <c r="AM78" i="8"/>
  <c r="O78" i="8"/>
  <c r="T77" i="8"/>
  <c r="L77" i="8"/>
  <c r="AK76" i="8"/>
  <c r="AE74" i="8"/>
  <c r="AF73" i="8"/>
  <c r="AH71" i="8"/>
  <c r="J71" i="8"/>
  <c r="AQ70" i="8"/>
  <c r="AA70" i="8"/>
  <c r="M69" i="8"/>
  <c r="O87" i="8"/>
  <c r="AI86" i="8"/>
  <c r="W85" i="8"/>
  <c r="AE83" i="8"/>
  <c r="O83" i="8"/>
  <c r="AI82" i="8"/>
  <c r="W81" i="8"/>
  <c r="AE79" i="8"/>
  <c r="O79" i="8"/>
  <c r="AK75" i="8"/>
  <c r="U75" i="8"/>
  <c r="AR74" i="8"/>
  <c r="O73" i="8"/>
  <c r="AL71" i="8"/>
  <c r="V71" i="8"/>
  <c r="AO70" i="8"/>
  <c r="R69" i="8"/>
  <c r="AH86" i="8"/>
  <c r="R86" i="8"/>
  <c r="AL85" i="8"/>
  <c r="J84" i="8"/>
  <c r="AH82" i="8"/>
  <c r="R82" i="8"/>
  <c r="V81" i="8"/>
  <c r="J80" i="8"/>
  <c r="AI78" i="8"/>
  <c r="Q76" i="8"/>
  <c r="AD73" i="8"/>
  <c r="O72" i="8"/>
  <c r="Q69" i="8"/>
  <c r="T84" i="8"/>
  <c r="AB82" i="8"/>
  <c r="T80" i="8"/>
  <c r="M78" i="8"/>
  <c r="AQ76" i="8"/>
  <c r="U74" i="8"/>
  <c r="L73" i="8"/>
  <c r="AC72" i="8"/>
  <c r="AE71" i="8"/>
  <c r="R70" i="8"/>
  <c r="W87" i="8"/>
  <c r="AQ86" i="8"/>
  <c r="AE85" i="8"/>
  <c r="W83" i="8"/>
  <c r="AQ82" i="8"/>
  <c r="AE81" i="8"/>
  <c r="W79" i="8"/>
  <c r="AR78" i="8"/>
  <c r="AH77" i="8"/>
  <c r="J76" i="8"/>
  <c r="AC75" i="8"/>
  <c r="M75" i="8"/>
  <c r="W73" i="8"/>
  <c r="AG70" i="8"/>
  <c r="J69" i="8"/>
  <c r="AB84" i="8"/>
  <c r="AF83" i="8"/>
  <c r="J70" i="8"/>
  <c r="L69" i="8"/>
  <c r="AO87" i="8"/>
  <c r="Q85" i="8"/>
  <c r="AK80" i="8"/>
  <c r="AO79" i="8"/>
  <c r="AL73" i="8"/>
  <c r="AL72" i="8"/>
  <c r="AN71" i="8"/>
  <c r="I69" i="8"/>
  <c r="AK84" i="8"/>
  <c r="I83" i="8"/>
  <c r="AI75" i="8"/>
  <c r="AC74" i="8"/>
  <c r="W70" i="8"/>
  <c r="Z86" i="8"/>
  <c r="AH84" i="8"/>
  <c r="AB75" i="8"/>
  <c r="U72" i="8"/>
  <c r="T69" i="8"/>
  <c r="P83" i="8"/>
  <c r="AQ77" i="8"/>
  <c r="AF70" i="8"/>
  <c r="U86" i="8"/>
  <c r="AC84" i="8"/>
  <c r="Q79" i="8"/>
  <c r="AK73" i="8"/>
  <c r="AE70" i="8"/>
  <c r="R84" i="8"/>
  <c r="Q77" i="8"/>
  <c r="M84" i="8"/>
  <c r="AL78" i="8"/>
  <c r="AO76" i="8"/>
  <c r="O70" i="8"/>
  <c r="L84" i="8"/>
  <c r="T82" i="8"/>
  <c r="AB76" i="8"/>
  <c r="AI69" i="8"/>
  <c r="M80" i="8"/>
  <c r="AP75" i="8"/>
  <c r="AB69" i="8"/>
  <c r="AK86" i="8"/>
  <c r="I85" i="8"/>
  <c r="V83" i="8"/>
  <c r="AL74" i="8"/>
  <c r="AF71" i="8"/>
  <c r="AC55" i="6"/>
  <c r="AB55" i="6"/>
  <c r="AD55" i="6" s="1"/>
  <c r="AE55" i="6"/>
  <c r="BD66" i="8"/>
  <c r="BE66" i="8" s="1"/>
  <c r="G309" i="7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M14" i="7" s="1"/>
  <c r="M16" i="7"/>
  <c r="X309" i="7"/>
  <c r="X310" i="7" s="1"/>
  <c r="X311" i="7" s="1"/>
  <c r="X312" i="7" s="1"/>
  <c r="X313" i="7" s="1"/>
  <c r="X314" i="7" s="1"/>
  <c r="X315" i="7" s="1"/>
  <c r="X316" i="7" s="1"/>
  <c r="X317" i="7" s="1"/>
  <c r="X318" i="7" s="1"/>
  <c r="X319" i="7" s="1"/>
  <c r="X320" i="7" s="1"/>
  <c r="X321" i="7" s="1"/>
  <c r="X322" i="7" s="1"/>
  <c r="X323" i="7" s="1"/>
  <c r="X324" i="7" s="1"/>
  <c r="X325" i="7" s="1"/>
  <c r="X326" i="7" s="1"/>
  <c r="X327" i="7" s="1"/>
  <c r="X328" i="7" s="1"/>
  <c r="X329" i="7" s="1"/>
  <c r="X330" i="7" s="1"/>
  <c r="X331" i="7" s="1"/>
  <c r="X332" i="7" s="1"/>
  <c r="X333" i="7" s="1"/>
  <c r="X334" i="7" s="1"/>
  <c r="X335" i="7" s="1"/>
  <c r="X336" i="7" s="1"/>
  <c r="X337" i="7" s="1"/>
  <c r="X338" i="7" s="1"/>
  <c r="X339" i="7" s="1"/>
  <c r="X340" i="7" s="1"/>
  <c r="X341" i="7" s="1"/>
  <c r="X342" i="7" s="1"/>
  <c r="X343" i="7" s="1"/>
  <c r="X344" i="7" s="1"/>
  <c r="X345" i="7" s="1"/>
  <c r="X346" i="7" s="1"/>
  <c r="X347" i="7" s="1"/>
  <c r="X348" i="7" s="1"/>
  <c r="X349" i="7" s="1"/>
  <c r="X350" i="7" s="1"/>
  <c r="X351" i="7" s="1"/>
  <c r="X352" i="7" s="1"/>
  <c r="X353" i="7" s="1"/>
  <c r="X354" i="7" s="1"/>
  <c r="X355" i="7" s="1"/>
  <c r="X356" i="7" s="1"/>
  <c r="X357" i="7" s="1"/>
  <c r="X358" i="7" s="1"/>
  <c r="X359" i="7" s="1"/>
  <c r="X360" i="7" s="1"/>
  <c r="AD16" i="7"/>
  <c r="T309" i="7"/>
  <c r="T310" i="7" s="1"/>
  <c r="T311" i="7" s="1"/>
  <c r="T312" i="7" s="1"/>
  <c r="T313" i="7" s="1"/>
  <c r="T314" i="7" s="1"/>
  <c r="T315" i="7" s="1"/>
  <c r="T316" i="7" s="1"/>
  <c r="T317" i="7" s="1"/>
  <c r="T318" i="7" s="1"/>
  <c r="T319" i="7" s="1"/>
  <c r="T320" i="7" s="1"/>
  <c r="T321" i="7" s="1"/>
  <c r="T322" i="7" s="1"/>
  <c r="T323" i="7" s="1"/>
  <c r="T324" i="7" s="1"/>
  <c r="T325" i="7" s="1"/>
  <c r="T326" i="7" s="1"/>
  <c r="T327" i="7" s="1"/>
  <c r="T328" i="7" s="1"/>
  <c r="T329" i="7" s="1"/>
  <c r="T330" i="7" s="1"/>
  <c r="T331" i="7" s="1"/>
  <c r="T332" i="7" s="1"/>
  <c r="T333" i="7" s="1"/>
  <c r="T334" i="7" s="1"/>
  <c r="T335" i="7" s="1"/>
  <c r="T336" i="7" s="1"/>
  <c r="T337" i="7" s="1"/>
  <c r="T338" i="7" s="1"/>
  <c r="T339" i="7" s="1"/>
  <c r="T340" i="7" s="1"/>
  <c r="T341" i="7" s="1"/>
  <c r="T342" i="7" s="1"/>
  <c r="T343" i="7" s="1"/>
  <c r="T344" i="7" s="1"/>
  <c r="T345" i="7" s="1"/>
  <c r="T346" i="7" s="1"/>
  <c r="T347" i="7" s="1"/>
  <c r="T348" i="7" s="1"/>
  <c r="T349" i="7" s="1"/>
  <c r="T350" i="7" s="1"/>
  <c r="T351" i="7" s="1"/>
  <c r="T352" i="7" s="1"/>
  <c r="T353" i="7" s="1"/>
  <c r="T354" i="7" s="1"/>
  <c r="T355" i="7" s="1"/>
  <c r="T356" i="7" s="1"/>
  <c r="T357" i="7" s="1"/>
  <c r="T358" i="7" s="1"/>
  <c r="T359" i="7" s="1"/>
  <c r="T360" i="7" s="1"/>
  <c r="Z16" i="7"/>
  <c r="AA31" i="6"/>
  <c r="Y31" i="6"/>
  <c r="Y32" i="6"/>
  <c r="BF26" i="6"/>
  <c r="BO26" i="6"/>
  <c r="AP26" i="6"/>
  <c r="BB51" i="6"/>
  <c r="BC51" i="6" s="1"/>
  <c r="AE41" i="6"/>
  <c r="AB41" i="6"/>
  <c r="AD41" i="6" s="1"/>
  <c r="BF5" i="8"/>
  <c r="BC5" i="8"/>
  <c r="BD5" i="8" s="1"/>
  <c r="BF21" i="6"/>
  <c r="BO21" i="6"/>
  <c r="AP21" i="6"/>
  <c r="X961" i="8"/>
  <c r="P961" i="8"/>
  <c r="AR960" i="8"/>
  <c r="AJ960" i="8"/>
  <c r="AB960" i="8"/>
  <c r="AF959" i="8"/>
  <c r="X959" i="8"/>
  <c r="P959" i="8"/>
  <c r="AR958" i="8"/>
  <c r="AJ958" i="8"/>
  <c r="AB958" i="8"/>
  <c r="AF957" i="8"/>
  <c r="X957" i="8"/>
  <c r="P957" i="8"/>
  <c r="AR956" i="8"/>
  <c r="AJ956" i="8"/>
  <c r="AB956" i="8"/>
  <c r="AF955" i="8"/>
  <c r="X955" i="8"/>
  <c r="P955" i="8"/>
  <c r="AR954" i="8"/>
  <c r="AJ954" i="8"/>
  <c r="T954" i="8"/>
  <c r="AF953" i="8"/>
  <c r="X953" i="8"/>
  <c r="P953" i="8"/>
  <c r="U952" i="8"/>
  <c r="M952" i="8"/>
  <c r="Z951" i="8"/>
  <c r="R951" i="8"/>
  <c r="AE950" i="8"/>
  <c r="W950" i="8"/>
  <c r="O950" i="8"/>
  <c r="AB949" i="8"/>
  <c r="AG948" i="8"/>
  <c r="Y948" i="8"/>
  <c r="Q948" i="8"/>
  <c r="I948" i="8"/>
  <c r="AI946" i="8"/>
  <c r="AA946" i="8"/>
  <c r="X945" i="8"/>
  <c r="P945" i="8"/>
  <c r="AC944" i="8"/>
  <c r="U944" i="8"/>
  <c r="M944" i="8"/>
  <c r="AD961" i="8"/>
  <c r="V961" i="8"/>
  <c r="N961" i="8"/>
  <c r="R960" i="8"/>
  <c r="AD959" i="8"/>
  <c r="V959" i="8"/>
  <c r="AP958" i="8"/>
  <c r="R958" i="8"/>
  <c r="AD957" i="8"/>
  <c r="AP956" i="8"/>
  <c r="R956" i="8"/>
  <c r="V955" i="8"/>
  <c r="AP954" i="8"/>
  <c r="R954" i="8"/>
  <c r="V953" i="8"/>
  <c r="AQ952" i="8"/>
  <c r="AF951" i="8"/>
  <c r="X951" i="8"/>
  <c r="P951" i="8"/>
  <c r="AP949" i="8"/>
  <c r="R949" i="8"/>
  <c r="J949" i="8"/>
  <c r="AM948" i="8"/>
  <c r="AR947" i="8"/>
  <c r="AB947" i="8"/>
  <c r="T947" i="8"/>
  <c r="AO946" i="8"/>
  <c r="Y946" i="8"/>
  <c r="I946" i="8"/>
  <c r="V945" i="8"/>
  <c r="AI944" i="8"/>
  <c r="Y943" i="8"/>
  <c r="I943" i="8"/>
  <c r="Q960" i="8"/>
  <c r="I960" i="8"/>
  <c r="Y958" i="8"/>
  <c r="Q958" i="8"/>
  <c r="I958" i="8"/>
  <c r="Y956" i="8"/>
  <c r="Q956" i="8"/>
  <c r="I956" i="8"/>
  <c r="AO954" i="8"/>
  <c r="Y954" i="8"/>
  <c r="Q954" i="8"/>
  <c r="I954" i="8"/>
  <c r="AP952" i="8"/>
  <c r="R952" i="8"/>
  <c r="J952" i="8"/>
  <c r="AM951" i="8"/>
  <c r="W951" i="8"/>
  <c r="AR950" i="8"/>
  <c r="AB950" i="8"/>
  <c r="T950" i="8"/>
  <c r="AG949" i="8"/>
  <c r="Y949" i="8"/>
  <c r="I949" i="8"/>
  <c r="V948" i="8"/>
  <c r="AI947" i="8"/>
  <c r="AF946" i="8"/>
  <c r="P946" i="8"/>
  <c r="AC945" i="8"/>
  <c r="U945" i="8"/>
  <c r="AP944" i="8"/>
  <c r="R944" i="8"/>
  <c r="J944" i="8"/>
  <c r="AN943" i="8"/>
  <c r="AF943" i="8"/>
  <c r="X943" i="8"/>
  <c r="P943" i="8"/>
  <c r="R961" i="8"/>
  <c r="AC960" i="8"/>
  <c r="AM959" i="8"/>
  <c r="W958" i="8"/>
  <c r="AH957" i="8"/>
  <c r="T957" i="8"/>
  <c r="I957" i="8"/>
  <c r="AE956" i="8"/>
  <c r="AB955" i="8"/>
  <c r="Q955" i="8"/>
  <c r="AA954" i="8"/>
  <c r="N954" i="8"/>
  <c r="AJ953" i="8"/>
  <c r="Y953" i="8"/>
  <c r="W952" i="8"/>
  <c r="I952" i="8"/>
  <c r="U951" i="8"/>
  <c r="I951" i="8"/>
  <c r="AE949" i="8"/>
  <c r="AC948" i="8"/>
  <c r="R948" i="8"/>
  <c r="AC947" i="8"/>
  <c r="AM946" i="8"/>
  <c r="AB946" i="8"/>
  <c r="AA945" i="8"/>
  <c r="AM944" i="8"/>
  <c r="N944" i="8"/>
  <c r="AL943" i="8"/>
  <c r="Z943" i="8"/>
  <c r="AB961" i="8"/>
  <c r="AA960" i="8"/>
  <c r="N960" i="8"/>
  <c r="AJ959" i="8"/>
  <c r="Y959" i="8"/>
  <c r="V958" i="8"/>
  <c r="AQ956" i="8"/>
  <c r="AD956" i="8"/>
  <c r="P956" i="8"/>
  <c r="AL954" i="8"/>
  <c r="X954" i="8"/>
  <c r="AI953" i="8"/>
  <c r="W953" i="8"/>
  <c r="J953" i="8"/>
  <c r="AF950" i="8"/>
  <c r="R950" i="8"/>
  <c r="AD949" i="8"/>
  <c r="AB948" i="8"/>
  <c r="P948" i="8"/>
  <c r="O947" i="8"/>
  <c r="AL946" i="8"/>
  <c r="M946" i="8"/>
  <c r="X944" i="8"/>
  <c r="W943" i="8"/>
  <c r="X960" i="8"/>
  <c r="AI959" i="8"/>
  <c r="W959" i="8"/>
  <c r="J959" i="8"/>
  <c r="AF958" i="8"/>
  <c r="AC956" i="8"/>
  <c r="AM955" i="8"/>
  <c r="AH953" i="8"/>
  <c r="T953" i="8"/>
  <c r="I953" i="8"/>
  <c r="AF952" i="8"/>
  <c r="Q950" i="8"/>
  <c r="AN949" i="8"/>
  <c r="AC949" i="8"/>
  <c r="Y947" i="8"/>
  <c r="M947" i="8"/>
  <c r="W946" i="8"/>
  <c r="Y945" i="8"/>
  <c r="W944" i="8"/>
  <c r="I944" i="8"/>
  <c r="AJ943" i="8"/>
  <c r="J943" i="8"/>
  <c r="AF960" i="8"/>
  <c r="AB959" i="8"/>
  <c r="AQ958" i="8"/>
  <c r="AM957" i="8"/>
  <c r="Q957" i="8"/>
  <c r="AE955" i="8"/>
  <c r="I955" i="8"/>
  <c r="R953" i="8"/>
  <c r="AL952" i="8"/>
  <c r="O952" i="8"/>
  <c r="AA950" i="8"/>
  <c r="AR948" i="8"/>
  <c r="U948" i="8"/>
  <c r="R947" i="8"/>
  <c r="AH946" i="8"/>
  <c r="AB943" i="8"/>
  <c r="AI961" i="8"/>
  <c r="AE960" i="8"/>
  <c r="AR959" i="8"/>
  <c r="AF956" i="8"/>
  <c r="Y955" i="8"/>
  <c r="Q953" i="8"/>
  <c r="AC951" i="8"/>
  <c r="Z950" i="8"/>
  <c r="W949" i="8"/>
  <c r="Q947" i="8"/>
  <c r="AE946" i="8"/>
  <c r="J946" i="8"/>
  <c r="I945" i="8"/>
  <c r="AB944" i="8"/>
  <c r="U943" i="8"/>
  <c r="AD960" i="8"/>
  <c r="AM958" i="8"/>
  <c r="P958" i="8"/>
  <c r="AR955" i="8"/>
  <c r="AN954" i="8"/>
  <c r="AG953" i="8"/>
  <c r="AB951" i="8"/>
  <c r="Y950" i="8"/>
  <c r="AM949" i="8"/>
  <c r="V949" i="8"/>
  <c r="AJ948" i="8"/>
  <c r="AB945" i="8"/>
  <c r="AR944" i="8"/>
  <c r="V944" i="8"/>
  <c r="AP943" i="8"/>
  <c r="T943" i="8"/>
  <c r="AL958" i="8"/>
  <c r="N956" i="8"/>
  <c r="R955" i="8"/>
  <c r="P954" i="8"/>
  <c r="AL950" i="8"/>
  <c r="U947" i="8"/>
  <c r="U946" i="8"/>
  <c r="Y961" i="8"/>
  <c r="W960" i="8"/>
  <c r="AE958" i="8"/>
  <c r="AO957" i="8"/>
  <c r="AQ955" i="8"/>
  <c r="X952" i="8"/>
  <c r="AA951" i="8"/>
  <c r="AI950" i="8"/>
  <c r="J948" i="8"/>
  <c r="I947" i="8"/>
  <c r="W945" i="8"/>
  <c r="AF944" i="8"/>
  <c r="W961" i="8"/>
  <c r="AE959" i="8"/>
  <c r="AD958" i="8"/>
  <c r="AB957" i="8"/>
  <c r="Q952" i="8"/>
  <c r="Y951" i="8"/>
  <c r="AH950" i="8"/>
  <c r="AI949" i="8"/>
  <c r="U960" i="8"/>
  <c r="AC958" i="8"/>
  <c r="AA957" i="8"/>
  <c r="AI954" i="8"/>
  <c r="AR952" i="8"/>
  <c r="P952" i="8"/>
  <c r="V951" i="8"/>
  <c r="X950" i="8"/>
  <c r="AF949" i="8"/>
  <c r="AR946" i="8"/>
  <c r="AD943" i="8"/>
  <c r="J961" i="8"/>
  <c r="R959" i="8"/>
  <c r="AH955" i="8"/>
  <c r="V950" i="8"/>
  <c r="X947" i="8"/>
  <c r="AR945" i="8"/>
  <c r="Q944" i="8"/>
  <c r="I961" i="8"/>
  <c r="Y957" i="8"/>
  <c r="P950" i="8"/>
  <c r="AF948" i="8"/>
  <c r="W947" i="8"/>
  <c r="P944" i="8"/>
  <c r="AQ960" i="8"/>
  <c r="W957" i="8"/>
  <c r="AB953" i="8"/>
  <c r="AO951" i="8"/>
  <c r="Z948" i="8"/>
  <c r="AP945" i="8"/>
  <c r="O944" i="8"/>
  <c r="I959" i="8"/>
  <c r="X948" i="8"/>
  <c r="AP946" i="8"/>
  <c r="AA958" i="8"/>
  <c r="AF954" i="8"/>
  <c r="AO952" i="8"/>
  <c r="Q951" i="8"/>
  <c r="AA949" i="8"/>
  <c r="AR961" i="8"/>
  <c r="P960" i="8"/>
  <c r="W956" i="8"/>
  <c r="AE954" i="8"/>
  <c r="AN952" i="8"/>
  <c r="Q945" i="8"/>
  <c r="R943" i="8"/>
  <c r="AM961" i="8"/>
  <c r="AP959" i="8"/>
  <c r="V956" i="8"/>
  <c r="AM952" i="8"/>
  <c r="AF947" i="8"/>
  <c r="AO944" i="8"/>
  <c r="M958" i="8"/>
  <c r="U956" i="8"/>
  <c r="AC954" i="8"/>
  <c r="AB952" i="8"/>
  <c r="AN944" i="8"/>
  <c r="M949" i="8"/>
  <c r="B72" i="10"/>
  <c r="B76" i="10"/>
  <c r="AM228" i="8"/>
  <c r="AE228" i="8"/>
  <c r="W228" i="8"/>
  <c r="O228" i="8"/>
  <c r="AL228" i="8"/>
  <c r="AD228" i="8"/>
  <c r="V228" i="8"/>
  <c r="N228" i="8"/>
  <c r="AK228" i="8"/>
  <c r="AC228" i="8"/>
  <c r="U228" i="8"/>
  <c r="M228" i="8"/>
  <c r="AR228" i="8"/>
  <c r="AJ228" i="8"/>
  <c r="AB228" i="8"/>
  <c r="T228" i="8"/>
  <c r="L228" i="8"/>
  <c r="AF228" i="8"/>
  <c r="P228" i="8"/>
  <c r="AQ228" i="8"/>
  <c r="AA228" i="8"/>
  <c r="K228" i="8"/>
  <c r="AN228" i="8"/>
  <c r="X228" i="8"/>
  <c r="S228" i="8"/>
  <c r="AP228" i="8"/>
  <c r="R228" i="8"/>
  <c r="AO228" i="8"/>
  <c r="Q228" i="8"/>
  <c r="AI228" i="8"/>
  <c r="J228" i="8"/>
  <c r="AH228" i="8"/>
  <c r="I228" i="8"/>
  <c r="AG228" i="8"/>
  <c r="Z228" i="8"/>
  <c r="Y228" i="8"/>
  <c r="AL297" i="8"/>
  <c r="AD297" i="8"/>
  <c r="V297" i="8"/>
  <c r="V299" i="8" s="1"/>
  <c r="N297" i="8"/>
  <c r="N316" i="8" s="1"/>
  <c r="AK297" i="8"/>
  <c r="AK306" i="8" s="1"/>
  <c r="AC297" i="8"/>
  <c r="U297" i="8"/>
  <c r="M297" i="8"/>
  <c r="M303" i="8" s="1"/>
  <c r="AR297" i="8"/>
  <c r="AJ297" i="8"/>
  <c r="AB297" i="8"/>
  <c r="AB302" i="8" s="1"/>
  <c r="T297" i="8"/>
  <c r="T311" i="8" s="1"/>
  <c r="L297" i="8"/>
  <c r="L314" i="8" s="1"/>
  <c r="AQ297" i="8"/>
  <c r="AQ302" i="8" s="1"/>
  <c r="AI297" i="8"/>
  <c r="AA297" i="8"/>
  <c r="AA317" i="8" s="1"/>
  <c r="S297" i="8"/>
  <c r="K297" i="8"/>
  <c r="AP297" i="8"/>
  <c r="AP315" i="8" s="1"/>
  <c r="Z297" i="8"/>
  <c r="Z312" i="8" s="1"/>
  <c r="J297" i="8"/>
  <c r="J302" i="8" s="1"/>
  <c r="AO297" i="8"/>
  <c r="AO314" i="8" s="1"/>
  <c r="Y297" i="8"/>
  <c r="I297" i="8"/>
  <c r="I300" i="8" s="1"/>
  <c r="AH297" i="8"/>
  <c r="R297" i="8"/>
  <c r="Q297" i="8"/>
  <c r="Q317" i="8" s="1"/>
  <c r="AN297" i="8"/>
  <c r="AN316" i="8" s="1"/>
  <c r="P297" i="8"/>
  <c r="P307" i="8" s="1"/>
  <c r="AM297" i="8"/>
  <c r="AM312" i="8" s="1"/>
  <c r="O297" i="8"/>
  <c r="AG297" i="8"/>
  <c r="AG302" i="8" s="1"/>
  <c r="AF297" i="8"/>
  <c r="X297" i="8"/>
  <c r="W297" i="8"/>
  <c r="W311" i="8" s="1"/>
  <c r="AE297" i="8"/>
  <c r="AE304" i="8" s="1"/>
  <c r="F55" i="9"/>
  <c r="AP1516" i="8"/>
  <c r="AH1516" i="8"/>
  <c r="Z1516" i="8"/>
  <c r="Z1530" i="8" s="1"/>
  <c r="R1516" i="8"/>
  <c r="J1516" i="8"/>
  <c r="AN1516" i="8"/>
  <c r="AN1524" i="8" s="1"/>
  <c r="AF1516" i="8"/>
  <c r="AF1535" i="8" s="1"/>
  <c r="X1516" i="8"/>
  <c r="X1525" i="8" s="1"/>
  <c r="P1516" i="8"/>
  <c r="P1529" i="8" s="1"/>
  <c r="AM1516" i="8"/>
  <c r="AE1516" i="8"/>
  <c r="AE1524" i="8" s="1"/>
  <c r="W1516" i="8"/>
  <c r="O1516" i="8"/>
  <c r="AK1516" i="8"/>
  <c r="AK1534" i="8" s="1"/>
  <c r="Y1516" i="8"/>
  <c r="Y1529" i="8" s="1"/>
  <c r="L1516" i="8"/>
  <c r="L1535" i="8" s="1"/>
  <c r="AJ1516" i="8"/>
  <c r="V1516" i="8"/>
  <c r="K1516" i="8"/>
  <c r="K1535" i="8" s="1"/>
  <c r="AI1516" i="8"/>
  <c r="U1516" i="8"/>
  <c r="I1516" i="8"/>
  <c r="I1522" i="8" s="1"/>
  <c r="AB1516" i="8"/>
  <c r="AB1531" i="8" s="1"/>
  <c r="AR1516" i="8"/>
  <c r="AA1516" i="8"/>
  <c r="AA1519" i="8" s="1"/>
  <c r="AD1516" i="8"/>
  <c r="M1516" i="8"/>
  <c r="M1528" i="8" s="1"/>
  <c r="S1516" i="8"/>
  <c r="Q1516" i="8"/>
  <c r="AQ1516" i="8"/>
  <c r="AQ1532" i="8" s="1"/>
  <c r="N1516" i="8"/>
  <c r="N1529" i="8" s="1"/>
  <c r="AO1516" i="8"/>
  <c r="AO1519" i="8" s="1"/>
  <c r="AL1516" i="8"/>
  <c r="AL1521" i="8" s="1"/>
  <c r="AG1516" i="8"/>
  <c r="AC1516" i="8"/>
  <c r="AC1536" i="8" s="1"/>
  <c r="T1516" i="8"/>
  <c r="AN1654" i="8"/>
  <c r="AF1654" i="8"/>
  <c r="AF1656" i="8" s="1"/>
  <c r="X1654" i="8"/>
  <c r="X1664" i="8" s="1"/>
  <c r="P1654" i="8"/>
  <c r="P1664" i="8" s="1"/>
  <c r="AQ1654" i="8"/>
  <c r="AI1654" i="8"/>
  <c r="AA1654" i="8"/>
  <c r="AA1672" i="8" s="1"/>
  <c r="S1654" i="8"/>
  <c r="K1654" i="8"/>
  <c r="AR1654" i="8"/>
  <c r="AR1670" i="8" s="1"/>
  <c r="AG1654" i="8"/>
  <c r="V1654" i="8"/>
  <c r="V1665" i="8" s="1"/>
  <c r="L1654" i="8"/>
  <c r="AP1654" i="8"/>
  <c r="AE1654" i="8"/>
  <c r="AE1667" i="8" s="1"/>
  <c r="U1654" i="8"/>
  <c r="U1670" i="8" s="1"/>
  <c r="J1654" i="8"/>
  <c r="AO1654" i="8"/>
  <c r="AD1654" i="8"/>
  <c r="AD1660" i="8" s="1"/>
  <c r="T1654" i="8"/>
  <c r="I1654" i="8"/>
  <c r="I1658" i="8" s="1"/>
  <c r="AL1654" i="8"/>
  <c r="W1654" i="8"/>
  <c r="W1663" i="8" s="1"/>
  <c r="AM1654" i="8"/>
  <c r="R1654" i="8"/>
  <c r="AK1654" i="8"/>
  <c r="AK1664" i="8" s="1"/>
  <c r="Q1654" i="8"/>
  <c r="Q1658" i="8" s="1"/>
  <c r="AJ1654" i="8"/>
  <c r="O1654" i="8"/>
  <c r="O1669" i="8" s="1"/>
  <c r="M1654" i="8"/>
  <c r="Z1654" i="8"/>
  <c r="Z1658" i="8" s="1"/>
  <c r="AB1654" i="8"/>
  <c r="AB1669" i="8" s="1"/>
  <c r="Y1654" i="8"/>
  <c r="N1654" i="8"/>
  <c r="N1661" i="8" s="1"/>
  <c r="AH1654" i="8"/>
  <c r="AH1669" i="8" s="1"/>
  <c r="AC1654" i="8"/>
  <c r="AC1668" i="8" s="1"/>
  <c r="AM941" i="8"/>
  <c r="AE941" i="8"/>
  <c r="W941" i="8"/>
  <c r="W948" i="8" s="1"/>
  <c r="O941" i="8"/>
  <c r="O955" i="8" s="1"/>
  <c r="AK941" i="8"/>
  <c r="AC941" i="8"/>
  <c r="AC946" i="8" s="1"/>
  <c r="U941" i="8"/>
  <c r="M941" i="8"/>
  <c r="M954" i="8" s="1"/>
  <c r="AR941" i="8"/>
  <c r="AR957" i="8" s="1"/>
  <c r="AJ941" i="8"/>
  <c r="AJ952" i="8" s="1"/>
  <c r="AB941" i="8"/>
  <c r="AB954" i="8" s="1"/>
  <c r="T941" i="8"/>
  <c r="T956" i="8" s="1"/>
  <c r="L941" i="8"/>
  <c r="AI941" i="8"/>
  <c r="AI958" i="8" s="1"/>
  <c r="X941" i="8"/>
  <c r="J941" i="8"/>
  <c r="J945" i="8" s="1"/>
  <c r="AH941" i="8"/>
  <c r="V941" i="8"/>
  <c r="I941" i="8"/>
  <c r="I950" i="8" s="1"/>
  <c r="AG941" i="8"/>
  <c r="S941" i="8"/>
  <c r="S950" i="8" s="1"/>
  <c r="AO941" i="8"/>
  <c r="AO945" i="8" s="1"/>
  <c r="R941" i="8"/>
  <c r="R957" i="8" s="1"/>
  <c r="AN941" i="8"/>
  <c r="AN951" i="8" s="1"/>
  <c r="Q941" i="8"/>
  <c r="AL941" i="8"/>
  <c r="AL953" i="8" s="1"/>
  <c r="P941" i="8"/>
  <c r="P947" i="8" s="1"/>
  <c r="AQ941" i="8"/>
  <c r="K941" i="8"/>
  <c r="AP941" i="8"/>
  <c r="AP961" i="8" s="1"/>
  <c r="AF941" i="8"/>
  <c r="AD941" i="8"/>
  <c r="AD944" i="8" s="1"/>
  <c r="AA941" i="8"/>
  <c r="AA953" i="8" s="1"/>
  <c r="Z941" i="8"/>
  <c r="Y941" i="8"/>
  <c r="Y960" i="8" s="1"/>
  <c r="N941" i="8"/>
  <c r="AL803" i="8"/>
  <c r="AD803" i="8"/>
  <c r="AD808" i="8" s="1"/>
  <c r="V803" i="8"/>
  <c r="V823" i="8" s="1"/>
  <c r="N803" i="8"/>
  <c r="N823" i="8" s="1"/>
  <c r="AP803" i="8"/>
  <c r="AG803" i="8"/>
  <c r="X803" i="8"/>
  <c r="X810" i="8" s="1"/>
  <c r="O803" i="8"/>
  <c r="AO803" i="8"/>
  <c r="AF803" i="8"/>
  <c r="AF814" i="8" s="1"/>
  <c r="W803" i="8"/>
  <c r="W810" i="8" s="1"/>
  <c r="M803" i="8"/>
  <c r="M820" i="8" s="1"/>
  <c r="AN803" i="8"/>
  <c r="AN822" i="8" s="1"/>
  <c r="AE803" i="8"/>
  <c r="U803" i="8"/>
  <c r="U807" i="8" s="1"/>
  <c r="L803" i="8"/>
  <c r="AH803" i="8"/>
  <c r="R803" i="8"/>
  <c r="R816" i="8" s="1"/>
  <c r="AC803" i="8"/>
  <c r="AC816" i="8" s="1"/>
  <c r="Q803" i="8"/>
  <c r="Q805" i="8" s="1"/>
  <c r="AR803" i="8"/>
  <c r="AR809" i="8" s="1"/>
  <c r="AB803" i="8"/>
  <c r="P803" i="8"/>
  <c r="P822" i="8" s="1"/>
  <c r="AM803" i="8"/>
  <c r="S803" i="8"/>
  <c r="AK803" i="8"/>
  <c r="AK818" i="8" s="1"/>
  <c r="K803" i="8"/>
  <c r="K822" i="8" s="1"/>
  <c r="AJ803" i="8"/>
  <c r="AJ810" i="8" s="1"/>
  <c r="J803" i="8"/>
  <c r="AI803" i="8"/>
  <c r="I803" i="8"/>
  <c r="I818" i="8" s="1"/>
  <c r="AQ803" i="8"/>
  <c r="AA803" i="8"/>
  <c r="Z803" i="8"/>
  <c r="Z814" i="8" s="1"/>
  <c r="Y803" i="8"/>
  <c r="Y808" i="8" s="1"/>
  <c r="T803" i="8"/>
  <c r="T813" i="8" s="1"/>
  <c r="AO550" i="8"/>
  <c r="AG550" i="8"/>
  <c r="Y550" i="8"/>
  <c r="Q550" i="8"/>
  <c r="Q568" i="8" s="1"/>
  <c r="I550" i="8"/>
  <c r="I570" i="8" s="1"/>
  <c r="AN550" i="8"/>
  <c r="AF550" i="8"/>
  <c r="X550" i="8"/>
  <c r="P550" i="8"/>
  <c r="AJ550" i="8"/>
  <c r="Z550" i="8"/>
  <c r="N550" i="8"/>
  <c r="N567" i="8" s="1"/>
  <c r="AI550" i="8"/>
  <c r="AI559" i="8" s="1"/>
  <c r="W550" i="8"/>
  <c r="M550" i="8"/>
  <c r="AR550" i="8"/>
  <c r="AH550" i="8"/>
  <c r="V550" i="8"/>
  <c r="L550" i="8"/>
  <c r="AQ550" i="8"/>
  <c r="AQ554" i="8" s="1"/>
  <c r="AB550" i="8"/>
  <c r="AB569" i="8" s="1"/>
  <c r="J550" i="8"/>
  <c r="AP550" i="8"/>
  <c r="AA550" i="8"/>
  <c r="AM550" i="8"/>
  <c r="U550" i="8"/>
  <c r="AL550" i="8"/>
  <c r="T550" i="8"/>
  <c r="T552" i="8" s="1"/>
  <c r="AC550" i="8"/>
  <c r="AC559" i="8" s="1"/>
  <c r="S550" i="8"/>
  <c r="O550" i="8"/>
  <c r="K550" i="8"/>
  <c r="AK550" i="8"/>
  <c r="AE550" i="8"/>
  <c r="AD550" i="8"/>
  <c r="R550" i="8"/>
  <c r="R567" i="8" s="1"/>
  <c r="BF62" i="8"/>
  <c r="BC62" i="8"/>
  <c r="BF58" i="8"/>
  <c r="BC58" i="8"/>
  <c r="BC71" i="8"/>
  <c r="S225" i="8"/>
  <c r="S223" i="8"/>
  <c r="S221" i="8"/>
  <c r="S219" i="8"/>
  <c r="S217" i="8"/>
  <c r="AE213" i="8"/>
  <c r="Y211" i="8"/>
  <c r="S209" i="8"/>
  <c r="K209" i="8"/>
  <c r="AJ215" i="8"/>
  <c r="AL213" i="8"/>
  <c r="S212" i="8"/>
  <c r="K212" i="8"/>
  <c r="M210" i="8"/>
  <c r="AM208" i="8"/>
  <c r="AE208" i="8"/>
  <c r="AO225" i="8"/>
  <c r="AG225" i="8"/>
  <c r="Y225" i="8"/>
  <c r="M224" i="8"/>
  <c r="AO223" i="8"/>
  <c r="AG223" i="8"/>
  <c r="M222" i="8"/>
  <c r="AO221" i="8"/>
  <c r="M220" i="8"/>
  <c r="AK218" i="8"/>
  <c r="AL216" i="8"/>
  <c r="AD216" i="8"/>
  <c r="S215" i="8"/>
  <c r="K215" i="8"/>
  <c r="M213" i="8"/>
  <c r="AE211" i="8"/>
  <c r="AO209" i="8"/>
  <c r="AG209" i="8"/>
  <c r="Y209" i="8"/>
  <c r="AJ207" i="8"/>
  <c r="P225" i="8"/>
  <c r="AF223" i="8"/>
  <c r="P223" i="8"/>
  <c r="AF221" i="8"/>
  <c r="L220" i="8"/>
  <c r="AF219" i="8"/>
  <c r="L218" i="8"/>
  <c r="M216" i="8"/>
  <c r="AE214" i="8"/>
  <c r="AO212" i="8"/>
  <c r="AG212" i="8"/>
  <c r="Y212" i="8"/>
  <c r="P209" i="8"/>
  <c r="AK208" i="8"/>
  <c r="S207" i="8"/>
  <c r="K207" i="8"/>
  <c r="AB223" i="8"/>
  <c r="L223" i="8"/>
  <c r="AF222" i="8"/>
  <c r="AB219" i="8"/>
  <c r="L219" i="8"/>
  <c r="Y216" i="8"/>
  <c r="AE215" i="8"/>
  <c r="AD212" i="8"/>
  <c r="M209" i="8"/>
  <c r="R208" i="8"/>
  <c r="S224" i="8"/>
  <c r="AM223" i="8"/>
  <c r="S220" i="8"/>
  <c r="AE217" i="8"/>
  <c r="AJ216" i="8"/>
  <c r="AB209" i="8"/>
  <c r="L209" i="8"/>
  <c r="AB225" i="8"/>
  <c r="L225" i="8"/>
  <c r="AF224" i="8"/>
  <c r="AB221" i="8"/>
  <c r="L221" i="8"/>
  <c r="AB217" i="8"/>
  <c r="AB214" i="8"/>
  <c r="L214" i="8"/>
  <c r="K211" i="8"/>
  <c r="AF210" i="8"/>
  <c r="AG207" i="8"/>
  <c r="AG220" i="8"/>
  <c r="P215" i="8"/>
  <c r="L211" i="8"/>
  <c r="Y210" i="8"/>
  <c r="AL209" i="8"/>
  <c r="AO224" i="8"/>
  <c r="K224" i="8"/>
  <c r="Y218" i="8"/>
  <c r="AK217" i="8"/>
  <c r="AL221" i="8"/>
  <c r="M221" i="8"/>
  <c r="L216" i="8"/>
  <c r="AF215" i="8"/>
  <c r="AB211" i="8"/>
  <c r="AO210" i="8"/>
  <c r="AL223" i="8"/>
  <c r="AO218" i="8"/>
  <c r="AM212" i="8"/>
  <c r="K208" i="8"/>
  <c r="AM225" i="8"/>
  <c r="AD214" i="8"/>
  <c r="R213" i="8"/>
  <c r="AO222" i="8"/>
  <c r="AM217" i="8"/>
  <c r="P207" i="8"/>
  <c r="R216" i="8"/>
  <c r="AF213" i="8"/>
  <c r="S218" i="8"/>
  <c r="S213" i="8"/>
  <c r="AG210" i="8"/>
  <c r="AE223" i="8"/>
  <c r="AO220" i="8"/>
  <c r="M223" i="8"/>
  <c r="AK219" i="8"/>
  <c r="AK214" i="8"/>
  <c r="K214" i="8"/>
  <c r="BC24" i="8"/>
  <c r="BD24" i="8" s="1"/>
  <c r="BE24" i="8" s="1"/>
  <c r="BE38" i="8"/>
  <c r="BE75" i="8"/>
  <c r="AL708" i="8"/>
  <c r="AD708" i="8"/>
  <c r="V708" i="8"/>
  <c r="N708" i="8"/>
  <c r="AP707" i="8"/>
  <c r="AH707" i="8"/>
  <c r="Z707" i="8"/>
  <c r="R707" i="8"/>
  <c r="J707" i="8"/>
  <c r="AL706" i="8"/>
  <c r="AD706" i="8"/>
  <c r="V706" i="8"/>
  <c r="N706" i="8"/>
  <c r="AP705" i="8"/>
  <c r="AH705" i="8"/>
  <c r="Z705" i="8"/>
  <c r="R705" i="8"/>
  <c r="J705" i="8"/>
  <c r="AL704" i="8"/>
  <c r="AD704" i="8"/>
  <c r="V704" i="8"/>
  <c r="N704" i="8"/>
  <c r="AP703" i="8"/>
  <c r="AH703" i="8"/>
  <c r="Z703" i="8"/>
  <c r="R703" i="8"/>
  <c r="J703" i="8"/>
  <c r="AL702" i="8"/>
  <c r="AD702" i="8"/>
  <c r="V702" i="8"/>
  <c r="N702" i="8"/>
  <c r="AP701" i="8"/>
  <c r="AH701" i="8"/>
  <c r="Z701" i="8"/>
  <c r="R701" i="8"/>
  <c r="J701" i="8"/>
  <c r="AL700" i="8"/>
  <c r="AD700" i="8"/>
  <c r="V700" i="8"/>
  <c r="N700" i="8"/>
  <c r="AQ699" i="8"/>
  <c r="AI699" i="8"/>
  <c r="AA699" i="8"/>
  <c r="S699" i="8"/>
  <c r="K699" i="8"/>
  <c r="AN698" i="8"/>
  <c r="AF698" i="8"/>
  <c r="X698" i="8"/>
  <c r="P698" i="8"/>
  <c r="AK697" i="8"/>
  <c r="AC697" i="8"/>
  <c r="U697" i="8"/>
  <c r="M697" i="8"/>
  <c r="AP696" i="8"/>
  <c r="AH696" i="8"/>
  <c r="Z696" i="8"/>
  <c r="R696" i="8"/>
  <c r="J696" i="8"/>
  <c r="AM695" i="8"/>
  <c r="AE695" i="8"/>
  <c r="W695" i="8"/>
  <c r="O695" i="8"/>
  <c r="AR694" i="8"/>
  <c r="AJ694" i="8"/>
  <c r="AB694" i="8"/>
  <c r="T694" i="8"/>
  <c r="L694" i="8"/>
  <c r="AO693" i="8"/>
  <c r="AG693" i="8"/>
  <c r="Y693" i="8"/>
  <c r="Q693" i="8"/>
  <c r="I693" i="8"/>
  <c r="AL692" i="8"/>
  <c r="AD692" i="8"/>
  <c r="V692" i="8"/>
  <c r="N692" i="8"/>
  <c r="AQ691" i="8"/>
  <c r="AI691" i="8"/>
  <c r="AA691" i="8"/>
  <c r="S691" i="8"/>
  <c r="K691" i="8"/>
  <c r="AO690" i="8"/>
  <c r="AG690" i="8"/>
  <c r="Y690" i="8"/>
  <c r="Q690" i="8"/>
  <c r="I690" i="8"/>
  <c r="AK708" i="8"/>
  <c r="AC708" i="8"/>
  <c r="U708" i="8"/>
  <c r="M708" i="8"/>
  <c r="AO707" i="8"/>
  <c r="AG707" i="8"/>
  <c r="Y707" i="8"/>
  <c r="Q707" i="8"/>
  <c r="I707" i="8"/>
  <c r="AK706" i="8"/>
  <c r="AC706" i="8"/>
  <c r="U706" i="8"/>
  <c r="M706" i="8"/>
  <c r="AO705" i="8"/>
  <c r="AG705" i="8"/>
  <c r="Y705" i="8"/>
  <c r="Q705" i="8"/>
  <c r="I705" i="8"/>
  <c r="AK704" i="8"/>
  <c r="AC704" i="8"/>
  <c r="U704" i="8"/>
  <c r="M704" i="8"/>
  <c r="AO703" i="8"/>
  <c r="AG703" i="8"/>
  <c r="Y703" i="8"/>
  <c r="Q703" i="8"/>
  <c r="I703" i="8"/>
  <c r="AK702" i="8"/>
  <c r="AC702" i="8"/>
  <c r="U702" i="8"/>
  <c r="M702" i="8"/>
  <c r="AO701" i="8"/>
  <c r="AG701" i="8"/>
  <c r="Y701" i="8"/>
  <c r="Q701" i="8"/>
  <c r="I701" i="8"/>
  <c r="AK700" i="8"/>
  <c r="AC700" i="8"/>
  <c r="U700" i="8"/>
  <c r="M700" i="8"/>
  <c r="AP699" i="8"/>
  <c r="AH699" i="8"/>
  <c r="Z699" i="8"/>
  <c r="R699" i="8"/>
  <c r="J699" i="8"/>
  <c r="AM698" i="8"/>
  <c r="AE698" i="8"/>
  <c r="W698" i="8"/>
  <c r="O698" i="8"/>
  <c r="AR697" i="8"/>
  <c r="AJ697" i="8"/>
  <c r="AR708" i="8"/>
  <c r="AJ708" i="8"/>
  <c r="AB708" i="8"/>
  <c r="T708" i="8"/>
  <c r="L708" i="8"/>
  <c r="AN707" i="8"/>
  <c r="AF707" i="8"/>
  <c r="X707" i="8"/>
  <c r="P707" i="8"/>
  <c r="AR706" i="8"/>
  <c r="AJ706" i="8"/>
  <c r="AB706" i="8"/>
  <c r="T706" i="8"/>
  <c r="L706" i="8"/>
  <c r="AN705" i="8"/>
  <c r="AF705" i="8"/>
  <c r="X705" i="8"/>
  <c r="P705" i="8"/>
  <c r="AR704" i="8"/>
  <c r="AJ704" i="8"/>
  <c r="AB704" i="8"/>
  <c r="T704" i="8"/>
  <c r="L704" i="8"/>
  <c r="AN703" i="8"/>
  <c r="AF703" i="8"/>
  <c r="X703" i="8"/>
  <c r="P703" i="8"/>
  <c r="AR702" i="8"/>
  <c r="AJ702" i="8"/>
  <c r="AB702" i="8"/>
  <c r="T702" i="8"/>
  <c r="L702" i="8"/>
  <c r="AN701" i="8"/>
  <c r="AF701" i="8"/>
  <c r="X701" i="8"/>
  <c r="P701" i="8"/>
  <c r="AR700" i="8"/>
  <c r="AJ700" i="8"/>
  <c r="AB700" i="8"/>
  <c r="T700" i="8"/>
  <c r="L700" i="8"/>
  <c r="AO699" i="8"/>
  <c r="AG699" i="8"/>
  <c r="Y699" i="8"/>
  <c r="Q699" i="8"/>
  <c r="I699" i="8"/>
  <c r="AL698" i="8"/>
  <c r="AD698" i="8"/>
  <c r="V698" i="8"/>
  <c r="N698" i="8"/>
  <c r="AQ697" i="8"/>
  <c r="AM708" i="8"/>
  <c r="Y708" i="8"/>
  <c r="K708" i="8"/>
  <c r="AJ707" i="8"/>
  <c r="V707" i="8"/>
  <c r="K707" i="8"/>
  <c r="AG706" i="8"/>
  <c r="S706" i="8"/>
  <c r="AR705" i="8"/>
  <c r="AD705" i="8"/>
  <c r="S705" i="8"/>
  <c r="AO704" i="8"/>
  <c r="AA704" i="8"/>
  <c r="P704" i="8"/>
  <c r="AL703" i="8"/>
  <c r="AA703" i="8"/>
  <c r="M703" i="8"/>
  <c r="AI702" i="8"/>
  <c r="X702" i="8"/>
  <c r="J702" i="8"/>
  <c r="AI701" i="8"/>
  <c r="U701" i="8"/>
  <c r="AQ700" i="8"/>
  <c r="AF700" i="8"/>
  <c r="R700" i="8"/>
  <c r="AR699" i="8"/>
  <c r="AD699" i="8"/>
  <c r="P699" i="8"/>
  <c r="AP698" i="8"/>
  <c r="AB698" i="8"/>
  <c r="Q698" i="8"/>
  <c r="AN697" i="8"/>
  <c r="AD697" i="8"/>
  <c r="T697" i="8"/>
  <c r="K697" i="8"/>
  <c r="AM696" i="8"/>
  <c r="AD696" i="8"/>
  <c r="U696" i="8"/>
  <c r="L696" i="8"/>
  <c r="AN695" i="8"/>
  <c r="AD695" i="8"/>
  <c r="U695" i="8"/>
  <c r="L695" i="8"/>
  <c r="AN694" i="8"/>
  <c r="AE694" i="8"/>
  <c r="V694" i="8"/>
  <c r="M694" i="8"/>
  <c r="AN693" i="8"/>
  <c r="AE693" i="8"/>
  <c r="V693" i="8"/>
  <c r="M693" i="8"/>
  <c r="AO692" i="8"/>
  <c r="AF692" i="8"/>
  <c r="W692" i="8"/>
  <c r="M692" i="8"/>
  <c r="AO691" i="8"/>
  <c r="AF691" i="8"/>
  <c r="W691" i="8"/>
  <c r="N691" i="8"/>
  <c r="AQ690" i="8"/>
  <c r="AH690" i="8"/>
  <c r="X690" i="8"/>
  <c r="O690" i="8"/>
  <c r="AI708" i="8"/>
  <c r="X708" i="8"/>
  <c r="J708" i="8"/>
  <c r="AI707" i="8"/>
  <c r="U707" i="8"/>
  <c r="AQ706" i="8"/>
  <c r="AF706" i="8"/>
  <c r="R706" i="8"/>
  <c r="AQ705" i="8"/>
  <c r="AC705" i="8"/>
  <c r="O705" i="8"/>
  <c r="AN704" i="8"/>
  <c r="Z704" i="8"/>
  <c r="O704" i="8"/>
  <c r="AK703" i="8"/>
  <c r="W703" i="8"/>
  <c r="L703" i="8"/>
  <c r="AH702" i="8"/>
  <c r="W702" i="8"/>
  <c r="I702" i="8"/>
  <c r="AE701" i="8"/>
  <c r="T701" i="8"/>
  <c r="AP700" i="8"/>
  <c r="AE700" i="8"/>
  <c r="Q700" i="8"/>
  <c r="AN699" i="8"/>
  <c r="AC699" i="8"/>
  <c r="O699" i="8"/>
  <c r="AO698" i="8"/>
  <c r="AA698" i="8"/>
  <c r="M698" i="8"/>
  <c r="AM697" i="8"/>
  <c r="AB697" i="8"/>
  <c r="S697" i="8"/>
  <c r="J697" i="8"/>
  <c r="AL696" i="8"/>
  <c r="AC696" i="8"/>
  <c r="T696" i="8"/>
  <c r="K696" i="8"/>
  <c r="AL695" i="8"/>
  <c r="AC695" i="8"/>
  <c r="T695" i="8"/>
  <c r="K695" i="8"/>
  <c r="AM694" i="8"/>
  <c r="AD694" i="8"/>
  <c r="U694" i="8"/>
  <c r="K694" i="8"/>
  <c r="AM693" i="8"/>
  <c r="AD693" i="8"/>
  <c r="U693" i="8"/>
  <c r="L693" i="8"/>
  <c r="AN692" i="8"/>
  <c r="AE692" i="8"/>
  <c r="U692" i="8"/>
  <c r="L692" i="8"/>
  <c r="AN691" i="8"/>
  <c r="AE691" i="8"/>
  <c r="V691" i="8"/>
  <c r="M691" i="8"/>
  <c r="AP690" i="8"/>
  <c r="AF690" i="8"/>
  <c r="W690" i="8"/>
  <c r="N690" i="8"/>
  <c r="AH708" i="8"/>
  <c r="W708" i="8"/>
  <c r="I708" i="8"/>
  <c r="AE707" i="8"/>
  <c r="T707" i="8"/>
  <c r="AP706" i="8"/>
  <c r="AE706" i="8"/>
  <c r="Q706" i="8"/>
  <c r="AM705" i="8"/>
  <c r="AB705" i="8"/>
  <c r="N705" i="8"/>
  <c r="AM704" i="8"/>
  <c r="Y704" i="8"/>
  <c r="K704" i="8"/>
  <c r="AJ703" i="8"/>
  <c r="V703" i="8"/>
  <c r="K703" i="8"/>
  <c r="AG702" i="8"/>
  <c r="S702" i="8"/>
  <c r="AR701" i="8"/>
  <c r="AD701" i="8"/>
  <c r="S701" i="8"/>
  <c r="AO700" i="8"/>
  <c r="AA700" i="8"/>
  <c r="P700" i="8"/>
  <c r="AM699" i="8"/>
  <c r="AB699" i="8"/>
  <c r="N699" i="8"/>
  <c r="AK698" i="8"/>
  <c r="Z698" i="8"/>
  <c r="L698" i="8"/>
  <c r="AL697" i="8"/>
  <c r="AA697" i="8"/>
  <c r="R697" i="8"/>
  <c r="I697" i="8"/>
  <c r="AK696" i="8"/>
  <c r="AB696" i="8"/>
  <c r="S696" i="8"/>
  <c r="I696" i="8"/>
  <c r="AK695" i="8"/>
  <c r="AB695" i="8"/>
  <c r="S695" i="8"/>
  <c r="J695" i="8"/>
  <c r="AL694" i="8"/>
  <c r="AC694" i="8"/>
  <c r="S694" i="8"/>
  <c r="J694" i="8"/>
  <c r="AL693" i="8"/>
  <c r="AC693" i="8"/>
  <c r="T693" i="8"/>
  <c r="K693" i="8"/>
  <c r="AM692" i="8"/>
  <c r="AC692" i="8"/>
  <c r="T692" i="8"/>
  <c r="K692" i="8"/>
  <c r="AM691" i="8"/>
  <c r="AD691" i="8"/>
  <c r="U691" i="8"/>
  <c r="L691" i="8"/>
  <c r="AN690" i="8"/>
  <c r="AE690" i="8"/>
  <c r="V690" i="8"/>
  <c r="M690" i="8"/>
  <c r="AA708" i="8"/>
  <c r="AQ707" i="8"/>
  <c r="W707" i="8"/>
  <c r="AM706" i="8"/>
  <c r="P706" i="8"/>
  <c r="AI705" i="8"/>
  <c r="L705" i="8"/>
  <c r="AE704" i="8"/>
  <c r="AR703" i="8"/>
  <c r="U703" i="8"/>
  <c r="AN702" i="8"/>
  <c r="Q702" i="8"/>
  <c r="AJ701" i="8"/>
  <c r="M701" i="8"/>
  <c r="Z700" i="8"/>
  <c r="I700" i="8"/>
  <c r="W699" i="8"/>
  <c r="AQ698" i="8"/>
  <c r="T698" i="8"/>
  <c r="AI697" i="8"/>
  <c r="W697" i="8"/>
  <c r="AR696" i="8"/>
  <c r="AE696" i="8"/>
  <c r="O696" i="8"/>
  <c r="AJ695" i="8"/>
  <c r="X695" i="8"/>
  <c r="AF694" i="8"/>
  <c r="P694" i="8"/>
  <c r="AK693" i="8"/>
  <c r="X693" i="8"/>
  <c r="AG692" i="8"/>
  <c r="Q692" i="8"/>
  <c r="AL691" i="8"/>
  <c r="Y691" i="8"/>
  <c r="I691" i="8"/>
  <c r="AI690" i="8"/>
  <c r="S690" i="8"/>
  <c r="AQ708" i="8"/>
  <c r="Z708" i="8"/>
  <c r="AM707" i="8"/>
  <c r="S707" i="8"/>
  <c r="AI706" i="8"/>
  <c r="O706" i="8"/>
  <c r="AE705" i="8"/>
  <c r="K705" i="8"/>
  <c r="X704" i="8"/>
  <c r="AQ703" i="8"/>
  <c r="T703" i="8"/>
  <c r="AM702" i="8"/>
  <c r="P702" i="8"/>
  <c r="AC701" i="8"/>
  <c r="L701" i="8"/>
  <c r="Y700" i="8"/>
  <c r="V699" i="8"/>
  <c r="AJ698" i="8"/>
  <c r="S698" i="8"/>
  <c r="AH697" i="8"/>
  <c r="V697" i="8"/>
  <c r="AQ696" i="8"/>
  <c r="AA696" i="8"/>
  <c r="N696" i="8"/>
  <c r="AI695" i="8"/>
  <c r="V695" i="8"/>
  <c r="AQ694" i="8"/>
  <c r="AA694" i="8"/>
  <c r="O694" i="8"/>
  <c r="AJ693" i="8"/>
  <c r="W693" i="8"/>
  <c r="AR692" i="8"/>
  <c r="AB692" i="8"/>
  <c r="P692" i="8"/>
  <c r="AK691" i="8"/>
  <c r="X691" i="8"/>
  <c r="AD690" i="8"/>
  <c r="R690" i="8"/>
  <c r="AP708" i="8"/>
  <c r="S708" i="8"/>
  <c r="AL707" i="8"/>
  <c r="O707" i="8"/>
  <c r="AH706" i="8"/>
  <c r="K706" i="8"/>
  <c r="AA705" i="8"/>
  <c r="AQ704" i="8"/>
  <c r="W704" i="8"/>
  <c r="AM703" i="8"/>
  <c r="S703" i="8"/>
  <c r="AF702" i="8"/>
  <c r="O702" i="8"/>
  <c r="AB701" i="8"/>
  <c r="K701" i="8"/>
  <c r="X700" i="8"/>
  <c r="AL699" i="8"/>
  <c r="U699" i="8"/>
  <c r="AI698" i="8"/>
  <c r="R698" i="8"/>
  <c r="AG697" i="8"/>
  <c r="Q697" i="8"/>
  <c r="AO696" i="8"/>
  <c r="Y696" i="8"/>
  <c r="M696" i="8"/>
  <c r="AH695" i="8"/>
  <c r="R695" i="8"/>
  <c r="AP694" i="8"/>
  <c r="Z694" i="8"/>
  <c r="N694" i="8"/>
  <c r="AI693" i="8"/>
  <c r="S693" i="8"/>
  <c r="AQ692" i="8"/>
  <c r="AA692" i="8"/>
  <c r="O692" i="8"/>
  <c r="AJ691" i="8"/>
  <c r="T691" i="8"/>
  <c r="AC690" i="8"/>
  <c r="P690" i="8"/>
  <c r="AO708" i="8"/>
  <c r="R708" i="8"/>
  <c r="AK707" i="8"/>
  <c r="N707" i="8"/>
  <c r="AA706" i="8"/>
  <c r="J706" i="8"/>
  <c r="W705" i="8"/>
  <c r="AF708" i="8"/>
  <c r="AB707" i="8"/>
  <c r="X706" i="8"/>
  <c r="T705" i="8"/>
  <c r="R704" i="8"/>
  <c r="AB703" i="8"/>
  <c r="Z702" i="8"/>
  <c r="AA701" i="8"/>
  <c r="AH700" i="8"/>
  <c r="AJ699" i="8"/>
  <c r="AR698" i="8"/>
  <c r="I698" i="8"/>
  <c r="P697" i="8"/>
  <c r="AG696" i="8"/>
  <c r="AR695" i="8"/>
  <c r="Y695" i="8"/>
  <c r="AK694" i="8"/>
  <c r="Q694" i="8"/>
  <c r="AB693" i="8"/>
  <c r="X692" i="8"/>
  <c r="AH691" i="8"/>
  <c r="O691" i="8"/>
  <c r="AJ690" i="8"/>
  <c r="J690" i="8"/>
  <c r="AE708" i="8"/>
  <c r="AA707" i="8"/>
  <c r="W706" i="8"/>
  <c r="M705" i="8"/>
  <c r="Q704" i="8"/>
  <c r="O703" i="8"/>
  <c r="Y702" i="8"/>
  <c r="W701" i="8"/>
  <c r="AG700" i="8"/>
  <c r="AF699" i="8"/>
  <c r="AH698" i="8"/>
  <c r="AP697" i="8"/>
  <c r="O697" i="8"/>
  <c r="AF696" i="8"/>
  <c r="AQ695" i="8"/>
  <c r="Q695" i="8"/>
  <c r="AI694" i="8"/>
  <c r="I694" i="8"/>
  <c r="AA693" i="8"/>
  <c r="AP692" i="8"/>
  <c r="S692" i="8"/>
  <c r="AG691" i="8"/>
  <c r="J691" i="8"/>
  <c r="AB690" i="8"/>
  <c r="Q708" i="8"/>
  <c r="M707" i="8"/>
  <c r="I706" i="8"/>
  <c r="AP704" i="8"/>
  <c r="J704" i="8"/>
  <c r="N703" i="8"/>
  <c r="R702" i="8"/>
  <c r="V701" i="8"/>
  <c r="W700" i="8"/>
  <c r="AE699" i="8"/>
  <c r="AG698" i="8"/>
  <c r="AO697" i="8"/>
  <c r="N697" i="8"/>
  <c r="X696" i="8"/>
  <c r="AP695" i="8"/>
  <c r="P695" i="8"/>
  <c r="AH694" i="8"/>
  <c r="Z693" i="8"/>
  <c r="AK692" i="8"/>
  <c r="R692" i="8"/>
  <c r="AC691" i="8"/>
  <c r="AA690" i="8"/>
  <c r="P708" i="8"/>
  <c r="L707" i="8"/>
  <c r="AL705" i="8"/>
  <c r="AI704" i="8"/>
  <c r="I704" i="8"/>
  <c r="AQ702" i="8"/>
  <c r="K702" i="8"/>
  <c r="O701" i="8"/>
  <c r="S700" i="8"/>
  <c r="X699" i="8"/>
  <c r="AC698" i="8"/>
  <c r="AF697" i="8"/>
  <c r="L697" i="8"/>
  <c r="W696" i="8"/>
  <c r="AO695" i="8"/>
  <c r="N695" i="8"/>
  <c r="AG694" i="8"/>
  <c r="AR693" i="8"/>
  <c r="R693" i="8"/>
  <c r="AJ692" i="8"/>
  <c r="J692" i="8"/>
  <c r="AB691" i="8"/>
  <c r="Z690" i="8"/>
  <c r="O708" i="8"/>
  <c r="AO706" i="8"/>
  <c r="AK705" i="8"/>
  <c r="AH704" i="8"/>
  <c r="AI703" i="8"/>
  <c r="AP702" i="8"/>
  <c r="AQ701" i="8"/>
  <c r="N701" i="8"/>
  <c r="O700" i="8"/>
  <c r="T699" i="8"/>
  <c r="Y698" i="8"/>
  <c r="AE697" i="8"/>
  <c r="V696" i="8"/>
  <c r="AG695" i="8"/>
  <c r="M695" i="8"/>
  <c r="Y694" i="8"/>
  <c r="AQ693" i="8"/>
  <c r="P693" i="8"/>
  <c r="AI692" i="8"/>
  <c r="I692" i="8"/>
  <c r="Z691" i="8"/>
  <c r="AR690" i="8"/>
  <c r="U690" i="8"/>
  <c r="AR707" i="8"/>
  <c r="AN706" i="8"/>
  <c r="AJ705" i="8"/>
  <c r="AG704" i="8"/>
  <c r="AE703" i="8"/>
  <c r="AO702" i="8"/>
  <c r="AM701" i="8"/>
  <c r="AN700" i="8"/>
  <c r="K700" i="8"/>
  <c r="M699" i="8"/>
  <c r="U698" i="8"/>
  <c r="Z697" i="8"/>
  <c r="AN696" i="8"/>
  <c r="Q696" i="8"/>
  <c r="AF695" i="8"/>
  <c r="I695" i="8"/>
  <c r="X694" i="8"/>
  <c r="AP693" i="8"/>
  <c r="O693" i="8"/>
  <c r="AH692" i="8"/>
  <c r="R691" i="8"/>
  <c r="AM690" i="8"/>
  <c r="T690" i="8"/>
  <c r="AN708" i="8"/>
  <c r="AD707" i="8"/>
  <c r="Z706" i="8"/>
  <c r="V705" i="8"/>
  <c r="AF704" i="8"/>
  <c r="AD703" i="8"/>
  <c r="AE702" i="8"/>
  <c r="AL701" i="8"/>
  <c r="AM700" i="8"/>
  <c r="J700" i="8"/>
  <c r="L699" i="8"/>
  <c r="K698" i="8"/>
  <c r="Y697" i="8"/>
  <c r="AJ696" i="8"/>
  <c r="P696" i="8"/>
  <c r="AA695" i="8"/>
  <c r="W694" i="8"/>
  <c r="AH693" i="8"/>
  <c r="N693" i="8"/>
  <c r="Z692" i="8"/>
  <c r="AR691" i="8"/>
  <c r="Q691" i="8"/>
  <c r="AL690" i="8"/>
  <c r="L690" i="8"/>
  <c r="AA702" i="8"/>
  <c r="AI696" i="8"/>
  <c r="J693" i="8"/>
  <c r="K690" i="8"/>
  <c r="AK701" i="8"/>
  <c r="AC707" i="8"/>
  <c r="AK699" i="8"/>
  <c r="AP691" i="8"/>
  <c r="Y706" i="8"/>
  <c r="AO694" i="8"/>
  <c r="P691" i="8"/>
  <c r="S704" i="8"/>
  <c r="Z695" i="8"/>
  <c r="AC703" i="8"/>
  <c r="AK690" i="8"/>
  <c r="AI700" i="8"/>
  <c r="R694" i="8"/>
  <c r="J698" i="8"/>
  <c r="AF693" i="8"/>
  <c r="AG708" i="8"/>
  <c r="U705" i="8"/>
  <c r="Y692" i="8"/>
  <c r="X697" i="8"/>
  <c r="AM593" i="8"/>
  <c r="AE593" i="8"/>
  <c r="W593" i="8"/>
  <c r="O593" i="8"/>
  <c r="AQ592" i="8"/>
  <c r="AI592" i="8"/>
  <c r="AA592" i="8"/>
  <c r="S592" i="8"/>
  <c r="K592" i="8"/>
  <c r="AM591" i="8"/>
  <c r="AE591" i="8"/>
  <c r="W591" i="8"/>
  <c r="O591" i="8"/>
  <c r="AQ590" i="8"/>
  <c r="AI590" i="8"/>
  <c r="AA590" i="8"/>
  <c r="S590" i="8"/>
  <c r="K590" i="8"/>
  <c r="AM589" i="8"/>
  <c r="AE589" i="8"/>
  <c r="W589" i="8"/>
  <c r="O589" i="8"/>
  <c r="AQ588" i="8"/>
  <c r="AI588" i="8"/>
  <c r="AA588" i="8"/>
  <c r="S588" i="8"/>
  <c r="K588" i="8"/>
  <c r="AM587" i="8"/>
  <c r="AE587" i="8"/>
  <c r="W587" i="8"/>
  <c r="O587" i="8"/>
  <c r="AQ586" i="8"/>
  <c r="AI586" i="8"/>
  <c r="AA586" i="8"/>
  <c r="S586" i="8"/>
  <c r="K586" i="8"/>
  <c r="AM585" i="8"/>
  <c r="AE585" i="8"/>
  <c r="W585" i="8"/>
  <c r="O585" i="8"/>
  <c r="AR584" i="8"/>
  <c r="AJ584" i="8"/>
  <c r="AB584" i="8"/>
  <c r="T584" i="8"/>
  <c r="L584" i="8"/>
  <c r="AO583" i="8"/>
  <c r="AG583" i="8"/>
  <c r="Y583" i="8"/>
  <c r="Q583" i="8"/>
  <c r="I583" i="8"/>
  <c r="AL582" i="8"/>
  <c r="AD582" i="8"/>
  <c r="V582" i="8"/>
  <c r="N582" i="8"/>
  <c r="AQ581" i="8"/>
  <c r="AI581" i="8"/>
  <c r="AA581" i="8"/>
  <c r="S581" i="8"/>
  <c r="K581" i="8"/>
  <c r="AN580" i="8"/>
  <c r="AF580" i="8"/>
  <c r="X580" i="8"/>
  <c r="P580" i="8"/>
  <c r="AK579" i="8"/>
  <c r="AC579" i="8"/>
  <c r="U579" i="8"/>
  <c r="M579" i="8"/>
  <c r="AP578" i="8"/>
  <c r="AH578" i="8"/>
  <c r="Z578" i="8"/>
  <c r="R578" i="8"/>
  <c r="J578" i="8"/>
  <c r="AM577" i="8"/>
  <c r="AE577" i="8"/>
  <c r="W577" i="8"/>
  <c r="O577" i="8"/>
  <c r="AR576" i="8"/>
  <c r="AJ576" i="8"/>
  <c r="AB576" i="8"/>
  <c r="T576" i="8"/>
  <c r="L576" i="8"/>
  <c r="AP575" i="8"/>
  <c r="AH575" i="8"/>
  <c r="Z575" i="8"/>
  <c r="R575" i="8"/>
  <c r="J575" i="8"/>
  <c r="AL593" i="8"/>
  <c r="AD593" i="8"/>
  <c r="V593" i="8"/>
  <c r="N593" i="8"/>
  <c r="AP592" i="8"/>
  <c r="AH592" i="8"/>
  <c r="Z592" i="8"/>
  <c r="R592" i="8"/>
  <c r="J592" i="8"/>
  <c r="AL591" i="8"/>
  <c r="AD591" i="8"/>
  <c r="V591" i="8"/>
  <c r="N591" i="8"/>
  <c r="AP590" i="8"/>
  <c r="AH590" i="8"/>
  <c r="Z590" i="8"/>
  <c r="R590" i="8"/>
  <c r="J590" i="8"/>
  <c r="AL589" i="8"/>
  <c r="AD589" i="8"/>
  <c r="V589" i="8"/>
  <c r="N589" i="8"/>
  <c r="AP588" i="8"/>
  <c r="AH588" i="8"/>
  <c r="Z588" i="8"/>
  <c r="R588" i="8"/>
  <c r="J588" i="8"/>
  <c r="AL587" i="8"/>
  <c r="AD587" i="8"/>
  <c r="V587" i="8"/>
  <c r="N587" i="8"/>
  <c r="AP586" i="8"/>
  <c r="AH586" i="8"/>
  <c r="Z586" i="8"/>
  <c r="R586" i="8"/>
  <c r="J586" i="8"/>
  <c r="AL585" i="8"/>
  <c r="AD585" i="8"/>
  <c r="V585" i="8"/>
  <c r="N585" i="8"/>
  <c r="AQ584" i="8"/>
  <c r="AI584" i="8"/>
  <c r="AA584" i="8"/>
  <c r="S584" i="8"/>
  <c r="K584" i="8"/>
  <c r="AN583" i="8"/>
  <c r="AF583" i="8"/>
  <c r="X583" i="8"/>
  <c r="P583" i="8"/>
  <c r="AK582" i="8"/>
  <c r="AC582" i="8"/>
  <c r="U582" i="8"/>
  <c r="M582" i="8"/>
  <c r="AP581" i="8"/>
  <c r="AH581" i="8"/>
  <c r="Z581" i="8"/>
  <c r="R581" i="8"/>
  <c r="J581" i="8"/>
  <c r="AM580" i="8"/>
  <c r="AE580" i="8"/>
  <c r="W580" i="8"/>
  <c r="O580" i="8"/>
  <c r="AR579" i="8"/>
  <c r="AJ579" i="8"/>
  <c r="AB579" i="8"/>
  <c r="T579" i="8"/>
  <c r="L579" i="8"/>
  <c r="AO578" i="8"/>
  <c r="AG578" i="8"/>
  <c r="Y578" i="8"/>
  <c r="Q578" i="8"/>
  <c r="I578" i="8"/>
  <c r="AL577" i="8"/>
  <c r="AD577" i="8"/>
  <c r="V577" i="8"/>
  <c r="N577" i="8"/>
  <c r="AQ576" i="8"/>
  <c r="AI576" i="8"/>
  <c r="AA576" i="8"/>
  <c r="S576" i="8"/>
  <c r="K576" i="8"/>
  <c r="AO575" i="8"/>
  <c r="AG575" i="8"/>
  <c r="Y575" i="8"/>
  <c r="Q575" i="8"/>
  <c r="I575" i="8"/>
  <c r="AK593" i="8"/>
  <c r="AC593" i="8"/>
  <c r="U593" i="8"/>
  <c r="M593" i="8"/>
  <c r="AO592" i="8"/>
  <c r="AG592" i="8"/>
  <c r="Y592" i="8"/>
  <c r="Q592" i="8"/>
  <c r="I592" i="8"/>
  <c r="AK591" i="8"/>
  <c r="AC591" i="8"/>
  <c r="U591" i="8"/>
  <c r="M591" i="8"/>
  <c r="AO590" i="8"/>
  <c r="AG590" i="8"/>
  <c r="Y590" i="8"/>
  <c r="Q590" i="8"/>
  <c r="I590" i="8"/>
  <c r="AK589" i="8"/>
  <c r="AC589" i="8"/>
  <c r="U589" i="8"/>
  <c r="M589" i="8"/>
  <c r="AO588" i="8"/>
  <c r="AG588" i="8"/>
  <c r="Y588" i="8"/>
  <c r="Q588" i="8"/>
  <c r="I588" i="8"/>
  <c r="AK587" i="8"/>
  <c r="AC587" i="8"/>
  <c r="U587" i="8"/>
  <c r="M587" i="8"/>
  <c r="AO586" i="8"/>
  <c r="AG586" i="8"/>
  <c r="Y586" i="8"/>
  <c r="Q586" i="8"/>
  <c r="I586" i="8"/>
  <c r="AK585" i="8"/>
  <c r="AC585" i="8"/>
  <c r="U585" i="8"/>
  <c r="M585" i="8"/>
  <c r="AP584" i="8"/>
  <c r="AH584" i="8"/>
  <c r="Z584" i="8"/>
  <c r="R584" i="8"/>
  <c r="J584" i="8"/>
  <c r="AM583" i="8"/>
  <c r="AE583" i="8"/>
  <c r="W583" i="8"/>
  <c r="O583" i="8"/>
  <c r="AR582" i="8"/>
  <c r="AJ582" i="8"/>
  <c r="AB582" i="8"/>
  <c r="T582" i="8"/>
  <c r="L582" i="8"/>
  <c r="AO581" i="8"/>
  <c r="AG581" i="8"/>
  <c r="Y581" i="8"/>
  <c r="Q581" i="8"/>
  <c r="I581" i="8"/>
  <c r="AL580" i="8"/>
  <c r="AD580" i="8"/>
  <c r="V580" i="8"/>
  <c r="N580" i="8"/>
  <c r="AQ579" i="8"/>
  <c r="AI579" i="8"/>
  <c r="AA579" i="8"/>
  <c r="S579" i="8"/>
  <c r="K579" i="8"/>
  <c r="AN578" i="8"/>
  <c r="AF578" i="8"/>
  <c r="X578" i="8"/>
  <c r="P578" i="8"/>
  <c r="AK577" i="8"/>
  <c r="AC577" i="8"/>
  <c r="U577" i="8"/>
  <c r="M577" i="8"/>
  <c r="AP576" i="8"/>
  <c r="AH576" i="8"/>
  <c r="Z576" i="8"/>
  <c r="R576" i="8"/>
  <c r="J576" i="8"/>
  <c r="AN575" i="8"/>
  <c r="AF575" i="8"/>
  <c r="X575" i="8"/>
  <c r="P575" i="8"/>
  <c r="AO593" i="8"/>
  <c r="AA593" i="8"/>
  <c r="P593" i="8"/>
  <c r="AL592" i="8"/>
  <c r="X592" i="8"/>
  <c r="M592" i="8"/>
  <c r="AI591" i="8"/>
  <c r="X591" i="8"/>
  <c r="J591" i="8"/>
  <c r="AF590" i="8"/>
  <c r="U590" i="8"/>
  <c r="AQ589" i="8"/>
  <c r="AF589" i="8"/>
  <c r="R589" i="8"/>
  <c r="AN588" i="8"/>
  <c r="AC588" i="8"/>
  <c r="O588" i="8"/>
  <c r="AN587" i="8"/>
  <c r="Z587" i="8"/>
  <c r="L587" i="8"/>
  <c r="AK586" i="8"/>
  <c r="W586" i="8"/>
  <c r="L586" i="8"/>
  <c r="AH585" i="8"/>
  <c r="T585" i="8"/>
  <c r="I585" i="8"/>
  <c r="AF584" i="8"/>
  <c r="U584" i="8"/>
  <c r="AR583" i="8"/>
  <c r="AD583" i="8"/>
  <c r="S583" i="8"/>
  <c r="AP582" i="8"/>
  <c r="AE582" i="8"/>
  <c r="Q582" i="8"/>
  <c r="AN581" i="8"/>
  <c r="AC581" i="8"/>
  <c r="O581" i="8"/>
  <c r="AO580" i="8"/>
  <c r="AA580" i="8"/>
  <c r="M580" i="8"/>
  <c r="AN579" i="8"/>
  <c r="Z579" i="8"/>
  <c r="O579" i="8"/>
  <c r="AL578" i="8"/>
  <c r="AA578" i="8"/>
  <c r="M578" i="8"/>
  <c r="AN577" i="8"/>
  <c r="Z577" i="8"/>
  <c r="L577" i="8"/>
  <c r="AL576" i="8"/>
  <c r="X576" i="8"/>
  <c r="M576" i="8"/>
  <c r="AK575" i="8"/>
  <c r="W575" i="8"/>
  <c r="L575" i="8"/>
  <c r="AN593" i="8"/>
  <c r="Z593" i="8"/>
  <c r="L593" i="8"/>
  <c r="AK592" i="8"/>
  <c r="W592" i="8"/>
  <c r="L592" i="8"/>
  <c r="AH591" i="8"/>
  <c r="T591" i="8"/>
  <c r="I591" i="8"/>
  <c r="AE590" i="8"/>
  <c r="T590" i="8"/>
  <c r="AP589" i="8"/>
  <c r="AB589" i="8"/>
  <c r="Q589" i="8"/>
  <c r="AM588" i="8"/>
  <c r="AB588" i="8"/>
  <c r="N588" i="8"/>
  <c r="AJ587" i="8"/>
  <c r="Y587" i="8"/>
  <c r="K587" i="8"/>
  <c r="AJ586" i="8"/>
  <c r="V586" i="8"/>
  <c r="AR585" i="8"/>
  <c r="AG585" i="8"/>
  <c r="S585" i="8"/>
  <c r="AE584" i="8"/>
  <c r="Q584" i="8"/>
  <c r="AQ583" i="8"/>
  <c r="AC583" i="8"/>
  <c r="R583" i="8"/>
  <c r="AO582" i="8"/>
  <c r="AA582" i="8"/>
  <c r="P582" i="8"/>
  <c r="AM581" i="8"/>
  <c r="AB581" i="8"/>
  <c r="N581" i="8"/>
  <c r="AK580" i="8"/>
  <c r="Z580" i="8"/>
  <c r="L580" i="8"/>
  <c r="AM579" i="8"/>
  <c r="Y579" i="8"/>
  <c r="N579" i="8"/>
  <c r="AK578" i="8"/>
  <c r="W578" i="8"/>
  <c r="L578" i="8"/>
  <c r="AJ577" i="8"/>
  <c r="Y577" i="8"/>
  <c r="K577" i="8"/>
  <c r="AK576" i="8"/>
  <c r="W576" i="8"/>
  <c r="I576" i="8"/>
  <c r="AJ575" i="8"/>
  <c r="V575" i="8"/>
  <c r="K575" i="8"/>
  <c r="AJ593" i="8"/>
  <c r="Y593" i="8"/>
  <c r="K593" i="8"/>
  <c r="AJ592" i="8"/>
  <c r="V592" i="8"/>
  <c r="AR591" i="8"/>
  <c r="AG591" i="8"/>
  <c r="S591" i="8"/>
  <c r="AR590" i="8"/>
  <c r="AD590" i="8"/>
  <c r="P590" i="8"/>
  <c r="AO589" i="8"/>
  <c r="AA589" i="8"/>
  <c r="P589" i="8"/>
  <c r="AL588" i="8"/>
  <c r="X588" i="8"/>
  <c r="M588" i="8"/>
  <c r="AI587" i="8"/>
  <c r="X587" i="8"/>
  <c r="J587" i="8"/>
  <c r="AF586" i="8"/>
  <c r="U586" i="8"/>
  <c r="AQ585" i="8"/>
  <c r="AF585" i="8"/>
  <c r="R585" i="8"/>
  <c r="AO584" i="8"/>
  <c r="AD584" i="8"/>
  <c r="P584" i="8"/>
  <c r="AP583" i="8"/>
  <c r="AB583" i="8"/>
  <c r="N583" i="8"/>
  <c r="AN582" i="8"/>
  <c r="Z582" i="8"/>
  <c r="O582" i="8"/>
  <c r="AL581" i="8"/>
  <c r="X581" i="8"/>
  <c r="M581" i="8"/>
  <c r="AJ580" i="8"/>
  <c r="Y580" i="8"/>
  <c r="K580" i="8"/>
  <c r="AL579" i="8"/>
  <c r="X579" i="8"/>
  <c r="J579" i="8"/>
  <c r="AJ578" i="8"/>
  <c r="V578" i="8"/>
  <c r="K578" i="8"/>
  <c r="AI577" i="8"/>
  <c r="X577" i="8"/>
  <c r="J577" i="8"/>
  <c r="AG576" i="8"/>
  <c r="V576" i="8"/>
  <c r="AI575" i="8"/>
  <c r="U575" i="8"/>
  <c r="AI593" i="8"/>
  <c r="R593" i="8"/>
  <c r="AE592" i="8"/>
  <c r="N592" i="8"/>
  <c r="AA591" i="8"/>
  <c r="AN590" i="8"/>
  <c r="W590" i="8"/>
  <c r="AJ589" i="8"/>
  <c r="S589" i="8"/>
  <c r="AF588" i="8"/>
  <c r="L588" i="8"/>
  <c r="AB587" i="8"/>
  <c r="AR586" i="8"/>
  <c r="X586" i="8"/>
  <c r="AN585" i="8"/>
  <c r="Q585" i="8"/>
  <c r="AK584" i="8"/>
  <c r="N584" i="8"/>
  <c r="AH583" i="8"/>
  <c r="K583" i="8"/>
  <c r="Y582" i="8"/>
  <c r="V581" i="8"/>
  <c r="AP580" i="8"/>
  <c r="S580" i="8"/>
  <c r="AH579" i="8"/>
  <c r="Q579" i="8"/>
  <c r="AE578" i="8"/>
  <c r="N578" i="8"/>
  <c r="AF577" i="8"/>
  <c r="I577" i="8"/>
  <c r="AC576" i="8"/>
  <c r="AB575" i="8"/>
  <c r="AH593" i="8"/>
  <c r="Q593" i="8"/>
  <c r="AD592" i="8"/>
  <c r="AQ591" i="8"/>
  <c r="Z591" i="8"/>
  <c r="AM590" i="8"/>
  <c r="V590" i="8"/>
  <c r="AI589" i="8"/>
  <c r="L589" i="8"/>
  <c r="AE588" i="8"/>
  <c r="AR587" i="8"/>
  <c r="AA587" i="8"/>
  <c r="AN586" i="8"/>
  <c r="T586" i="8"/>
  <c r="AJ585" i="8"/>
  <c r="P585" i="8"/>
  <c r="AG584" i="8"/>
  <c r="M584" i="8"/>
  <c r="AA583" i="8"/>
  <c r="J583" i="8"/>
  <c r="X582" i="8"/>
  <c r="AR581" i="8"/>
  <c r="U581" i="8"/>
  <c r="AI580" i="8"/>
  <c r="R580" i="8"/>
  <c r="AG579" i="8"/>
  <c r="P579" i="8"/>
  <c r="AD578" i="8"/>
  <c r="AB577" i="8"/>
  <c r="Y576" i="8"/>
  <c r="AR575" i="8"/>
  <c r="AA575" i="8"/>
  <c r="AG593" i="8"/>
  <c r="J593" i="8"/>
  <c r="AC592" i="8"/>
  <c r="AP591" i="8"/>
  <c r="Y591" i="8"/>
  <c r="AL590" i="8"/>
  <c r="O590" i="8"/>
  <c r="AH589" i="8"/>
  <c r="K589" i="8"/>
  <c r="AD588" i="8"/>
  <c r="AQ587" i="8"/>
  <c r="T587" i="8"/>
  <c r="AM586" i="8"/>
  <c r="P586" i="8"/>
  <c r="AI585" i="8"/>
  <c r="L585" i="8"/>
  <c r="AC584" i="8"/>
  <c r="I584" i="8"/>
  <c r="Z583" i="8"/>
  <c r="AQ582" i="8"/>
  <c r="W582" i="8"/>
  <c r="AK581" i="8"/>
  <c r="T581" i="8"/>
  <c r="AH580" i="8"/>
  <c r="Q580" i="8"/>
  <c r="AF579" i="8"/>
  <c r="I579" i="8"/>
  <c r="AC578" i="8"/>
  <c r="AR577" i="8"/>
  <c r="AA577" i="8"/>
  <c r="AO576" i="8"/>
  <c r="U576" i="8"/>
  <c r="AQ575" i="8"/>
  <c r="T575" i="8"/>
  <c r="AF593" i="8"/>
  <c r="I593" i="8"/>
  <c r="AB592" i="8"/>
  <c r="AO591" i="8"/>
  <c r="R591" i="8"/>
  <c r="AK590" i="8"/>
  <c r="N590" i="8"/>
  <c r="AG589" i="8"/>
  <c r="J589" i="8"/>
  <c r="W588" i="8"/>
  <c r="AP587" i="8"/>
  <c r="S587" i="8"/>
  <c r="AL586" i="8"/>
  <c r="O586" i="8"/>
  <c r="AB585" i="8"/>
  <c r="K585" i="8"/>
  <c r="Y584" i="8"/>
  <c r="V583" i="8"/>
  <c r="AM582" i="8"/>
  <c r="S582" i="8"/>
  <c r="AJ581" i="8"/>
  <c r="P581" i="8"/>
  <c r="AG580" i="8"/>
  <c r="J580" i="8"/>
  <c r="AE579" i="8"/>
  <c r="AB578" i="8"/>
  <c r="AQ577" i="8"/>
  <c r="T577" i="8"/>
  <c r="AN576" i="8"/>
  <c r="Q576" i="8"/>
  <c r="AM575" i="8"/>
  <c r="S575" i="8"/>
  <c r="AB593" i="8"/>
  <c r="AR592" i="8"/>
  <c r="U592" i="8"/>
  <c r="AN591" i="8"/>
  <c r="Q591" i="8"/>
  <c r="AJ590" i="8"/>
  <c r="M590" i="8"/>
  <c r="Z589" i="8"/>
  <c r="I589" i="8"/>
  <c r="V588" i="8"/>
  <c r="AO587" i="8"/>
  <c r="R587" i="8"/>
  <c r="AE586" i="8"/>
  <c r="N586" i="8"/>
  <c r="AA585" i="8"/>
  <c r="J585" i="8"/>
  <c r="X584" i="8"/>
  <c r="AL583" i="8"/>
  <c r="U583" i="8"/>
  <c r="AI582" i="8"/>
  <c r="R582" i="8"/>
  <c r="AF581" i="8"/>
  <c r="L581" i="8"/>
  <c r="AC580" i="8"/>
  <c r="I580" i="8"/>
  <c r="AD579" i="8"/>
  <c r="AR578" i="8"/>
  <c r="U578" i="8"/>
  <c r="AP577" i="8"/>
  <c r="S577" i="8"/>
  <c r="AM576" i="8"/>
  <c r="P576" i="8"/>
  <c r="AL575" i="8"/>
  <c r="O575" i="8"/>
  <c r="AP593" i="8"/>
  <c r="P592" i="8"/>
  <c r="AC590" i="8"/>
  <c r="T589" i="8"/>
  <c r="AG587" i="8"/>
  <c r="M586" i="8"/>
  <c r="AL584" i="8"/>
  <c r="T583" i="8"/>
  <c r="I582" i="8"/>
  <c r="U580" i="8"/>
  <c r="AO577" i="8"/>
  <c r="AD576" i="8"/>
  <c r="N575" i="8"/>
  <c r="X593" i="8"/>
  <c r="O592" i="8"/>
  <c r="AB590" i="8"/>
  <c r="AR588" i="8"/>
  <c r="AF587" i="8"/>
  <c r="AP585" i="8"/>
  <c r="W584" i="8"/>
  <c r="M583" i="8"/>
  <c r="AE581" i="8"/>
  <c r="T580" i="8"/>
  <c r="AQ578" i="8"/>
  <c r="AH577" i="8"/>
  <c r="O576" i="8"/>
  <c r="M575" i="8"/>
  <c r="S593" i="8"/>
  <c r="AF591" i="8"/>
  <c r="L590" i="8"/>
  <c r="AJ588" i="8"/>
  <c r="P587" i="8"/>
  <c r="Z585" i="8"/>
  <c r="O584" i="8"/>
  <c r="AH582" i="8"/>
  <c r="W581" i="8"/>
  <c r="AP579" i="8"/>
  <c r="AI578" i="8"/>
  <c r="R577" i="8"/>
  <c r="AN592" i="8"/>
  <c r="AB591" i="8"/>
  <c r="AR589" i="8"/>
  <c r="U588" i="8"/>
  <c r="I587" i="8"/>
  <c r="Y585" i="8"/>
  <c r="AG582" i="8"/>
  <c r="AO579" i="8"/>
  <c r="T578" i="8"/>
  <c r="Q577" i="8"/>
  <c r="AF592" i="8"/>
  <c r="Y589" i="8"/>
  <c r="AC586" i="8"/>
  <c r="AK583" i="8"/>
  <c r="AE576" i="8"/>
  <c r="T592" i="8"/>
  <c r="X589" i="8"/>
  <c r="AB586" i="8"/>
  <c r="AJ583" i="8"/>
  <c r="AR580" i="8"/>
  <c r="AM578" i="8"/>
  <c r="N576" i="8"/>
  <c r="AJ591" i="8"/>
  <c r="AK588" i="8"/>
  <c r="AO585" i="8"/>
  <c r="AI583" i="8"/>
  <c r="AQ580" i="8"/>
  <c r="S578" i="8"/>
  <c r="P591" i="8"/>
  <c r="T588" i="8"/>
  <c r="X585" i="8"/>
  <c r="L583" i="8"/>
  <c r="AB580" i="8"/>
  <c r="O578" i="8"/>
  <c r="AR593" i="8"/>
  <c r="L591" i="8"/>
  <c r="P588" i="8"/>
  <c r="AN584" i="8"/>
  <c r="AF582" i="8"/>
  <c r="AE575" i="8"/>
  <c r="AH587" i="8"/>
  <c r="AD581" i="8"/>
  <c r="AG577" i="8"/>
  <c r="Q587" i="8"/>
  <c r="P577" i="8"/>
  <c r="AQ593" i="8"/>
  <c r="AD586" i="8"/>
  <c r="AF576" i="8"/>
  <c r="T593" i="8"/>
  <c r="AM584" i="8"/>
  <c r="W579" i="8"/>
  <c r="AM592" i="8"/>
  <c r="V584" i="8"/>
  <c r="V579" i="8"/>
  <c r="K591" i="8"/>
  <c r="R579" i="8"/>
  <c r="AD575" i="8"/>
  <c r="X590" i="8"/>
  <c r="K582" i="8"/>
  <c r="AC575" i="8"/>
  <c r="AN589" i="8"/>
  <c r="J582" i="8"/>
  <c r="AP1122" i="8"/>
  <c r="N1121" i="8"/>
  <c r="AP1120" i="8"/>
  <c r="V1119" i="8"/>
  <c r="N1119" i="8"/>
  <c r="AP1118" i="8"/>
  <c r="V1117" i="8"/>
  <c r="N1117" i="8"/>
  <c r="V1115" i="8"/>
  <c r="AM1113" i="8"/>
  <c r="AE1113" i="8"/>
  <c r="T1112" i="8"/>
  <c r="L1112" i="8"/>
  <c r="V1110" i="8"/>
  <c r="N1110" i="8"/>
  <c r="AN1108" i="8"/>
  <c r="AP1106" i="8"/>
  <c r="AK1104" i="8"/>
  <c r="AC1104" i="8"/>
  <c r="Q1122" i="8"/>
  <c r="I1122" i="8"/>
  <c r="AK1121" i="8"/>
  <c r="Q1120" i="8"/>
  <c r="I1120" i="8"/>
  <c r="AG1118" i="8"/>
  <c r="Q1118" i="8"/>
  <c r="AG1116" i="8"/>
  <c r="AG1114" i="8"/>
  <c r="V1113" i="8"/>
  <c r="N1113" i="8"/>
  <c r="AR1107" i="8"/>
  <c r="AB1107" i="8"/>
  <c r="Q1106" i="8"/>
  <c r="I1106" i="8"/>
  <c r="AB1104" i="8"/>
  <c r="T1104" i="8"/>
  <c r="L1104" i="8"/>
  <c r="AG1121" i="8"/>
  <c r="Q1121" i="8"/>
  <c r="AG1119" i="8"/>
  <c r="AG1117" i="8"/>
  <c r="AC1114" i="8"/>
  <c r="AM1112" i="8"/>
  <c r="AE1112" i="8"/>
  <c r="L1111" i="8"/>
  <c r="AG1110" i="8"/>
  <c r="V1109" i="8"/>
  <c r="N1109" i="8"/>
  <c r="T1122" i="8"/>
  <c r="AM1119" i="8"/>
  <c r="L1119" i="8"/>
  <c r="AR1116" i="8"/>
  <c r="AE1116" i="8"/>
  <c r="S1116" i="8"/>
  <c r="N1114" i="8"/>
  <c r="AK1113" i="8"/>
  <c r="V1111" i="8"/>
  <c r="AP1107" i="8"/>
  <c r="AB1105" i="8"/>
  <c r="AP1121" i="8"/>
  <c r="AB1121" i="8"/>
  <c r="K1119" i="8"/>
  <c r="AI1118" i="8"/>
  <c r="V1118" i="8"/>
  <c r="AN1115" i="8"/>
  <c r="K1113" i="8"/>
  <c r="S1110" i="8"/>
  <c r="AR1109" i="8"/>
  <c r="AM1104" i="8"/>
  <c r="T1118" i="8"/>
  <c r="AM1115" i="8"/>
  <c r="L1115" i="8"/>
  <c r="I1113" i="8"/>
  <c r="AG1112" i="8"/>
  <c r="AC1109" i="8"/>
  <c r="N1107" i="8"/>
  <c r="AM1106" i="8"/>
  <c r="K1104" i="8"/>
  <c r="AN1122" i="8"/>
  <c r="K1120" i="8"/>
  <c r="AP1117" i="8"/>
  <c r="AB1117" i="8"/>
  <c r="K1115" i="8"/>
  <c r="AI1114" i="8"/>
  <c r="V1114" i="8"/>
  <c r="AP1110" i="8"/>
  <c r="L1106" i="8"/>
  <c r="N1122" i="8"/>
  <c r="AI1120" i="8"/>
  <c r="AI1115" i="8"/>
  <c r="I1109" i="8"/>
  <c r="L1122" i="8"/>
  <c r="AM1117" i="8"/>
  <c r="L1117" i="8"/>
  <c r="Q1112" i="8"/>
  <c r="AC1111" i="8"/>
  <c r="AN1110" i="8"/>
  <c r="S1106" i="8"/>
  <c r="AC1105" i="8"/>
  <c r="AP1104" i="8"/>
  <c r="AP1119" i="8"/>
  <c r="AB1113" i="8"/>
  <c r="AK1108" i="8"/>
  <c r="L1108" i="8"/>
  <c r="V1122" i="8"/>
  <c r="AN1119" i="8"/>
  <c r="N1112" i="8"/>
  <c r="N1111" i="8"/>
  <c r="AR1121" i="8"/>
  <c r="AR1120" i="8"/>
  <c r="AE1119" i="8"/>
  <c r="AM1109" i="8"/>
  <c r="AI1107" i="8"/>
  <c r="AB1119" i="8"/>
  <c r="AI1110" i="8"/>
  <c r="AK1109" i="8"/>
  <c r="S1120" i="8"/>
  <c r="L1118" i="8"/>
  <c r="AE1115" i="8"/>
  <c r="S1104" i="8"/>
  <c r="V1107" i="8"/>
  <c r="T1105" i="8"/>
  <c r="S1105" i="8"/>
  <c r="K1121" i="8"/>
  <c r="AC1112" i="8"/>
  <c r="AG1108" i="8"/>
  <c r="I1105" i="8"/>
  <c r="V1108" i="8"/>
  <c r="AI1122" i="8"/>
  <c r="AN1113" i="8"/>
  <c r="AE1106" i="8"/>
  <c r="S1121" i="8"/>
  <c r="AQ1329" i="8"/>
  <c r="AI1329" i="8"/>
  <c r="AA1329" i="8"/>
  <c r="S1329" i="8"/>
  <c r="K1329" i="8"/>
  <c r="AM1328" i="8"/>
  <c r="AE1328" i="8"/>
  <c r="W1328" i="8"/>
  <c r="O1328" i="8"/>
  <c r="AQ1327" i="8"/>
  <c r="AI1327" i="8"/>
  <c r="AA1327" i="8"/>
  <c r="S1327" i="8"/>
  <c r="K1327" i="8"/>
  <c r="AM1326" i="8"/>
  <c r="AE1326" i="8"/>
  <c r="W1326" i="8"/>
  <c r="O1326" i="8"/>
  <c r="AQ1325" i="8"/>
  <c r="AI1325" i="8"/>
  <c r="AA1325" i="8"/>
  <c r="S1325" i="8"/>
  <c r="K1325" i="8"/>
  <c r="AM1324" i="8"/>
  <c r="AE1324" i="8"/>
  <c r="W1324" i="8"/>
  <c r="O1324" i="8"/>
  <c r="AQ1323" i="8"/>
  <c r="AI1323" i="8"/>
  <c r="AA1323" i="8"/>
  <c r="S1323" i="8"/>
  <c r="K1323" i="8"/>
  <c r="AM1322" i="8"/>
  <c r="AE1322" i="8"/>
  <c r="W1322" i="8"/>
  <c r="O1322" i="8"/>
  <c r="AQ1321" i="8"/>
  <c r="AI1321" i="8"/>
  <c r="AA1321" i="8"/>
  <c r="S1321" i="8"/>
  <c r="K1321" i="8"/>
  <c r="AN1320" i="8"/>
  <c r="AF1320" i="8"/>
  <c r="X1320" i="8"/>
  <c r="P1320" i="8"/>
  <c r="AK1319" i="8"/>
  <c r="AC1319" i="8"/>
  <c r="U1319" i="8"/>
  <c r="M1319" i="8"/>
  <c r="AP1318" i="8"/>
  <c r="AH1318" i="8"/>
  <c r="Z1318" i="8"/>
  <c r="R1318" i="8"/>
  <c r="J1318" i="8"/>
  <c r="AM1317" i="8"/>
  <c r="AE1317" i="8"/>
  <c r="W1317" i="8"/>
  <c r="O1317" i="8"/>
  <c r="AR1316" i="8"/>
  <c r="AJ1316" i="8"/>
  <c r="AB1316" i="8"/>
  <c r="T1316" i="8"/>
  <c r="L1316" i="8"/>
  <c r="AO1315" i="8"/>
  <c r="AG1315" i="8"/>
  <c r="Y1315" i="8"/>
  <c r="Q1315" i="8"/>
  <c r="I1315" i="8"/>
  <c r="AL1314" i="8"/>
  <c r="AD1314" i="8"/>
  <c r="V1314" i="8"/>
  <c r="N1314" i="8"/>
  <c r="AQ1313" i="8"/>
  <c r="AI1313" i="8"/>
  <c r="AA1313" i="8"/>
  <c r="S1313" i="8"/>
  <c r="K1313" i="8"/>
  <c r="AN1312" i="8"/>
  <c r="AF1312" i="8"/>
  <c r="X1312" i="8"/>
  <c r="P1312" i="8"/>
  <c r="AL1311" i="8"/>
  <c r="AD1311" i="8"/>
  <c r="V1311" i="8"/>
  <c r="N1311" i="8"/>
  <c r="AP1329" i="8"/>
  <c r="AH1329" i="8"/>
  <c r="Z1329" i="8"/>
  <c r="R1329" i="8"/>
  <c r="J1329" i="8"/>
  <c r="AL1328" i="8"/>
  <c r="AD1328" i="8"/>
  <c r="V1328" i="8"/>
  <c r="N1328" i="8"/>
  <c r="AP1327" i="8"/>
  <c r="AH1327" i="8"/>
  <c r="Z1327" i="8"/>
  <c r="R1327" i="8"/>
  <c r="J1327" i="8"/>
  <c r="AL1326" i="8"/>
  <c r="AD1326" i="8"/>
  <c r="V1326" i="8"/>
  <c r="N1326" i="8"/>
  <c r="AP1325" i="8"/>
  <c r="AH1325" i="8"/>
  <c r="Z1325" i="8"/>
  <c r="R1325" i="8"/>
  <c r="J1325" i="8"/>
  <c r="AL1324" i="8"/>
  <c r="AD1324" i="8"/>
  <c r="V1324" i="8"/>
  <c r="N1324" i="8"/>
  <c r="AP1323" i="8"/>
  <c r="AH1323" i="8"/>
  <c r="Z1323" i="8"/>
  <c r="R1323" i="8"/>
  <c r="J1323" i="8"/>
  <c r="AL1322" i="8"/>
  <c r="AD1322" i="8"/>
  <c r="V1322" i="8"/>
  <c r="N1322" i="8"/>
  <c r="AP1321" i="8"/>
  <c r="AH1321" i="8"/>
  <c r="Z1321" i="8"/>
  <c r="R1321" i="8"/>
  <c r="J1321" i="8"/>
  <c r="AM1320" i="8"/>
  <c r="AE1320" i="8"/>
  <c r="W1320" i="8"/>
  <c r="O1320" i="8"/>
  <c r="AR1319" i="8"/>
  <c r="AJ1319" i="8"/>
  <c r="AB1319" i="8"/>
  <c r="T1319" i="8"/>
  <c r="L1319" i="8"/>
  <c r="AO1318" i="8"/>
  <c r="AG1318" i="8"/>
  <c r="Y1318" i="8"/>
  <c r="Q1318" i="8"/>
  <c r="I1318" i="8"/>
  <c r="AL1317" i="8"/>
  <c r="AD1317" i="8"/>
  <c r="V1317" i="8"/>
  <c r="N1317" i="8"/>
  <c r="AQ1316" i="8"/>
  <c r="AI1316" i="8"/>
  <c r="AA1316" i="8"/>
  <c r="S1316" i="8"/>
  <c r="K1316" i="8"/>
  <c r="AN1315" i="8"/>
  <c r="AF1315" i="8"/>
  <c r="X1315" i="8"/>
  <c r="P1315" i="8"/>
  <c r="AK1314" i="8"/>
  <c r="AC1314" i="8"/>
  <c r="U1314" i="8"/>
  <c r="M1314" i="8"/>
  <c r="AP1313" i="8"/>
  <c r="AH1313" i="8"/>
  <c r="Z1313" i="8"/>
  <c r="R1313" i="8"/>
  <c r="J1313" i="8"/>
  <c r="AM1312" i="8"/>
  <c r="AE1312" i="8"/>
  <c r="W1312" i="8"/>
  <c r="O1312" i="8"/>
  <c r="AK1311" i="8"/>
  <c r="AC1311" i="8"/>
  <c r="U1311" i="8"/>
  <c r="M1311" i="8"/>
  <c r="AO1329" i="8"/>
  <c r="AG1329" i="8"/>
  <c r="Y1329" i="8"/>
  <c r="Q1329" i="8"/>
  <c r="I1329" i="8"/>
  <c r="AK1328" i="8"/>
  <c r="AC1328" i="8"/>
  <c r="U1328" i="8"/>
  <c r="M1328" i="8"/>
  <c r="AO1327" i="8"/>
  <c r="AG1327" i="8"/>
  <c r="Y1327" i="8"/>
  <c r="Q1327" i="8"/>
  <c r="I1327" i="8"/>
  <c r="AK1326" i="8"/>
  <c r="AC1326" i="8"/>
  <c r="U1326" i="8"/>
  <c r="M1326" i="8"/>
  <c r="AO1325" i="8"/>
  <c r="AG1325" i="8"/>
  <c r="Y1325" i="8"/>
  <c r="Q1325" i="8"/>
  <c r="I1325" i="8"/>
  <c r="AK1324" i="8"/>
  <c r="AC1324" i="8"/>
  <c r="U1324" i="8"/>
  <c r="M1324" i="8"/>
  <c r="AO1323" i="8"/>
  <c r="AG1323" i="8"/>
  <c r="Y1323" i="8"/>
  <c r="Q1323" i="8"/>
  <c r="I1323" i="8"/>
  <c r="AK1322" i="8"/>
  <c r="AC1322" i="8"/>
  <c r="U1322" i="8"/>
  <c r="M1322" i="8"/>
  <c r="AO1321" i="8"/>
  <c r="AG1321" i="8"/>
  <c r="Y1321" i="8"/>
  <c r="Q1321" i="8"/>
  <c r="I1321" i="8"/>
  <c r="AL1320" i="8"/>
  <c r="AD1320" i="8"/>
  <c r="V1320" i="8"/>
  <c r="N1320" i="8"/>
  <c r="AQ1319" i="8"/>
  <c r="AI1319" i="8"/>
  <c r="AA1319" i="8"/>
  <c r="S1319" i="8"/>
  <c r="K1319" i="8"/>
  <c r="AN1318" i="8"/>
  <c r="AF1318" i="8"/>
  <c r="X1318" i="8"/>
  <c r="P1318" i="8"/>
  <c r="AK1317" i="8"/>
  <c r="AC1317" i="8"/>
  <c r="U1317" i="8"/>
  <c r="M1317" i="8"/>
  <c r="AP1316" i="8"/>
  <c r="AH1316" i="8"/>
  <c r="Z1316" i="8"/>
  <c r="R1316" i="8"/>
  <c r="J1316" i="8"/>
  <c r="AM1315" i="8"/>
  <c r="AE1315" i="8"/>
  <c r="W1315" i="8"/>
  <c r="O1315" i="8"/>
  <c r="AR1314" i="8"/>
  <c r="AJ1314" i="8"/>
  <c r="AB1314" i="8"/>
  <c r="T1314" i="8"/>
  <c r="L1314" i="8"/>
  <c r="AO1313" i="8"/>
  <c r="AG1313" i="8"/>
  <c r="Y1313" i="8"/>
  <c r="Q1313" i="8"/>
  <c r="I1313" i="8"/>
  <c r="AL1312" i="8"/>
  <c r="AD1312" i="8"/>
  <c r="V1312" i="8"/>
  <c r="N1312" i="8"/>
  <c r="AR1311" i="8"/>
  <c r="AJ1311" i="8"/>
  <c r="AB1311" i="8"/>
  <c r="T1311" i="8"/>
  <c r="L1311" i="8"/>
  <c r="AL1329" i="8"/>
  <c r="X1329" i="8"/>
  <c r="M1329" i="8"/>
  <c r="AI1328" i="8"/>
  <c r="X1328" i="8"/>
  <c r="J1328" i="8"/>
  <c r="AF1327" i="8"/>
  <c r="U1327" i="8"/>
  <c r="AQ1326" i="8"/>
  <c r="AF1326" i="8"/>
  <c r="R1326" i="8"/>
  <c r="AN1325" i="8"/>
  <c r="AC1325" i="8"/>
  <c r="O1325" i="8"/>
  <c r="AN1324" i="8"/>
  <c r="Z1324" i="8"/>
  <c r="L1324" i="8"/>
  <c r="AK1323" i="8"/>
  <c r="W1323" i="8"/>
  <c r="L1323" i="8"/>
  <c r="AH1322" i="8"/>
  <c r="T1322" i="8"/>
  <c r="I1322" i="8"/>
  <c r="AE1321" i="8"/>
  <c r="T1321" i="8"/>
  <c r="AQ1320" i="8"/>
  <c r="AC1320" i="8"/>
  <c r="R1320" i="8"/>
  <c r="AP1319" i="8"/>
  <c r="AE1319" i="8"/>
  <c r="Q1319" i="8"/>
  <c r="AQ1318" i="8"/>
  <c r="AC1318" i="8"/>
  <c r="O1318" i="8"/>
  <c r="AO1317" i="8"/>
  <c r="AA1317" i="8"/>
  <c r="P1317" i="8"/>
  <c r="AM1316" i="8"/>
  <c r="Y1316" i="8"/>
  <c r="N1316" i="8"/>
  <c r="AK1315" i="8"/>
  <c r="Z1315" i="8"/>
  <c r="L1315" i="8"/>
  <c r="AI1314" i="8"/>
  <c r="X1314" i="8"/>
  <c r="J1314" i="8"/>
  <c r="AJ1313" i="8"/>
  <c r="V1313" i="8"/>
  <c r="AH1312" i="8"/>
  <c r="T1312" i="8"/>
  <c r="I1312" i="8"/>
  <c r="AI1311" i="8"/>
  <c r="X1311" i="8"/>
  <c r="J1311" i="8"/>
  <c r="AK1329" i="8"/>
  <c r="W1329" i="8"/>
  <c r="L1329" i="8"/>
  <c r="AH1328" i="8"/>
  <c r="T1328" i="8"/>
  <c r="I1328" i="8"/>
  <c r="AE1327" i="8"/>
  <c r="T1327" i="8"/>
  <c r="AP1326" i="8"/>
  <c r="AB1326" i="8"/>
  <c r="Q1326" i="8"/>
  <c r="AM1325" i="8"/>
  <c r="AB1325" i="8"/>
  <c r="N1325" i="8"/>
  <c r="AJ1324" i="8"/>
  <c r="Y1324" i="8"/>
  <c r="K1324" i="8"/>
  <c r="AJ1323" i="8"/>
  <c r="V1323" i="8"/>
  <c r="AR1322" i="8"/>
  <c r="AG1322" i="8"/>
  <c r="S1322" i="8"/>
  <c r="AR1321" i="8"/>
  <c r="AD1321" i="8"/>
  <c r="P1321" i="8"/>
  <c r="AP1320" i="8"/>
  <c r="AB1320" i="8"/>
  <c r="Q1320" i="8"/>
  <c r="AO1319" i="8"/>
  <c r="AD1319" i="8"/>
  <c r="P1319" i="8"/>
  <c r="AM1318" i="8"/>
  <c r="AB1318" i="8"/>
  <c r="N1318" i="8"/>
  <c r="AN1317" i="8"/>
  <c r="Z1317" i="8"/>
  <c r="L1317" i="8"/>
  <c r="AL1316" i="8"/>
  <c r="X1316" i="8"/>
  <c r="M1316" i="8"/>
  <c r="AJ1315" i="8"/>
  <c r="V1315" i="8"/>
  <c r="K1315" i="8"/>
  <c r="AH1314" i="8"/>
  <c r="W1314" i="8"/>
  <c r="I1314" i="8"/>
  <c r="AF1313" i="8"/>
  <c r="U1313" i="8"/>
  <c r="AR1312" i="8"/>
  <c r="AG1312" i="8"/>
  <c r="S1312" i="8"/>
  <c r="AH1311" i="8"/>
  <c r="W1311" i="8"/>
  <c r="I1311" i="8"/>
  <c r="AJ1329" i="8"/>
  <c r="V1329" i="8"/>
  <c r="AR1328" i="8"/>
  <c r="AG1328" i="8"/>
  <c r="S1328" i="8"/>
  <c r="AR1327" i="8"/>
  <c r="AD1327" i="8"/>
  <c r="P1327" i="8"/>
  <c r="AO1326" i="8"/>
  <c r="AA1326" i="8"/>
  <c r="P1326" i="8"/>
  <c r="AL1325" i="8"/>
  <c r="X1325" i="8"/>
  <c r="M1325" i="8"/>
  <c r="AI1324" i="8"/>
  <c r="X1324" i="8"/>
  <c r="J1324" i="8"/>
  <c r="AF1323" i="8"/>
  <c r="U1323" i="8"/>
  <c r="AQ1322" i="8"/>
  <c r="AF1322" i="8"/>
  <c r="R1322" i="8"/>
  <c r="AN1321" i="8"/>
  <c r="AC1321" i="8"/>
  <c r="O1321" i="8"/>
  <c r="AO1320" i="8"/>
  <c r="AA1320" i="8"/>
  <c r="M1320" i="8"/>
  <c r="AN1319" i="8"/>
  <c r="Z1319" i="8"/>
  <c r="O1319" i="8"/>
  <c r="AL1318" i="8"/>
  <c r="AA1318" i="8"/>
  <c r="M1318" i="8"/>
  <c r="AJ1317" i="8"/>
  <c r="Y1317" i="8"/>
  <c r="K1317" i="8"/>
  <c r="AK1316" i="8"/>
  <c r="W1316" i="8"/>
  <c r="I1316" i="8"/>
  <c r="AI1315" i="8"/>
  <c r="U1315" i="8"/>
  <c r="J1315" i="8"/>
  <c r="AG1314" i="8"/>
  <c r="S1314" i="8"/>
  <c r="AE1313" i="8"/>
  <c r="T1313" i="8"/>
  <c r="AQ1312" i="8"/>
  <c r="AC1312" i="8"/>
  <c r="R1312" i="8"/>
  <c r="AG1311" i="8"/>
  <c r="S1311" i="8"/>
  <c r="AF1329" i="8"/>
  <c r="U1329" i="8"/>
  <c r="AQ1328" i="8"/>
  <c r="AF1328" i="8"/>
  <c r="R1328" i="8"/>
  <c r="AN1327" i="8"/>
  <c r="AC1327" i="8"/>
  <c r="O1327" i="8"/>
  <c r="AN1326" i="8"/>
  <c r="Z1326" i="8"/>
  <c r="L1326" i="8"/>
  <c r="AK1325" i="8"/>
  <c r="W1325" i="8"/>
  <c r="L1325" i="8"/>
  <c r="AH1324" i="8"/>
  <c r="T1324" i="8"/>
  <c r="I1324" i="8"/>
  <c r="AE1323" i="8"/>
  <c r="T1323" i="8"/>
  <c r="AP1322" i="8"/>
  <c r="AB1322" i="8"/>
  <c r="Q1322" i="8"/>
  <c r="AM1321" i="8"/>
  <c r="AB1321" i="8"/>
  <c r="N1321" i="8"/>
  <c r="AK1320" i="8"/>
  <c r="Z1320" i="8"/>
  <c r="L1320" i="8"/>
  <c r="AM1319" i="8"/>
  <c r="Y1319" i="8"/>
  <c r="N1319" i="8"/>
  <c r="AK1318" i="8"/>
  <c r="W1318" i="8"/>
  <c r="L1318" i="8"/>
  <c r="AI1317" i="8"/>
  <c r="X1317" i="8"/>
  <c r="J1317" i="8"/>
  <c r="AG1316" i="8"/>
  <c r="V1316" i="8"/>
  <c r="AH1315" i="8"/>
  <c r="T1315" i="8"/>
  <c r="AQ1314" i="8"/>
  <c r="AF1314" i="8"/>
  <c r="R1314" i="8"/>
  <c r="AR1313" i="8"/>
  <c r="AD1313" i="8"/>
  <c r="P1313" i="8"/>
  <c r="AP1312" i="8"/>
  <c r="AB1312" i="8"/>
  <c r="Q1312" i="8"/>
  <c r="AQ1311" i="8"/>
  <c r="AF1311" i="8"/>
  <c r="R1311" i="8"/>
  <c r="AE1329" i="8"/>
  <c r="AP1328" i="8"/>
  <c r="Q1328" i="8"/>
  <c r="AB1327" i="8"/>
  <c r="AJ1326" i="8"/>
  <c r="K1326" i="8"/>
  <c r="V1325" i="8"/>
  <c r="AG1324" i="8"/>
  <c r="AR1323" i="8"/>
  <c r="P1323" i="8"/>
  <c r="AA1322" i="8"/>
  <c r="AL1321" i="8"/>
  <c r="M1321" i="8"/>
  <c r="Y1320" i="8"/>
  <c r="AL1319" i="8"/>
  <c r="J1319" i="8"/>
  <c r="V1318" i="8"/>
  <c r="AH1317" i="8"/>
  <c r="I1317" i="8"/>
  <c r="U1316" i="8"/>
  <c r="AL1315" i="8"/>
  <c r="M1315" i="8"/>
  <c r="Y1314" i="8"/>
  <c r="AL1313" i="8"/>
  <c r="M1313" i="8"/>
  <c r="Y1312" i="8"/>
  <c r="AP1311" i="8"/>
  <c r="Q1311" i="8"/>
  <c r="AD1329" i="8"/>
  <c r="AO1328" i="8"/>
  <c r="P1328" i="8"/>
  <c r="X1327" i="8"/>
  <c r="AI1326" i="8"/>
  <c r="J1326" i="8"/>
  <c r="U1325" i="8"/>
  <c r="AF1324" i="8"/>
  <c r="AN1323" i="8"/>
  <c r="O1323" i="8"/>
  <c r="Z1322" i="8"/>
  <c r="AK1321" i="8"/>
  <c r="L1321" i="8"/>
  <c r="U1320" i="8"/>
  <c r="AH1319" i="8"/>
  <c r="I1319" i="8"/>
  <c r="U1318" i="8"/>
  <c r="AG1317" i="8"/>
  <c r="Q1316" i="8"/>
  <c r="AD1315" i="8"/>
  <c r="AP1314" i="8"/>
  <c r="Q1314" i="8"/>
  <c r="AK1313" i="8"/>
  <c r="L1313" i="8"/>
  <c r="U1312" i="8"/>
  <c r="AO1311" i="8"/>
  <c r="P1311" i="8"/>
  <c r="T1329" i="8"/>
  <c r="AB1328" i="8"/>
  <c r="AM1327" i="8"/>
  <c r="N1327" i="8"/>
  <c r="Y1326" i="8"/>
  <c r="AJ1325" i="8"/>
  <c r="AR1324" i="8"/>
  <c r="S1324" i="8"/>
  <c r="AD1323" i="8"/>
  <c r="AO1322" i="8"/>
  <c r="P1322" i="8"/>
  <c r="X1321" i="8"/>
  <c r="AJ1320" i="8"/>
  <c r="K1320" i="8"/>
  <c r="X1319" i="8"/>
  <c r="AJ1318" i="8"/>
  <c r="K1318" i="8"/>
  <c r="T1317" i="8"/>
  <c r="AF1316" i="8"/>
  <c r="AA1315" i="8"/>
  <c r="AM1314" i="8"/>
  <c r="K1314" i="8"/>
  <c r="X1313" i="8"/>
  <c r="AJ1312" i="8"/>
  <c r="K1312" i="8"/>
  <c r="AE1311" i="8"/>
  <c r="O1329" i="8"/>
  <c r="K1328" i="8"/>
  <c r="AR1326" i="8"/>
  <c r="AF1325" i="8"/>
  <c r="AB1324" i="8"/>
  <c r="AB1323" i="8"/>
  <c r="X1322" i="8"/>
  <c r="U1321" i="8"/>
  <c r="J1320" i="8"/>
  <c r="AQ1317" i="8"/>
  <c r="AO1316" i="8"/>
  <c r="AR1315" i="8"/>
  <c r="AO1314" i="8"/>
  <c r="AN1313" i="8"/>
  <c r="AK1312" i="8"/>
  <c r="N1329" i="8"/>
  <c r="AL1327" i="8"/>
  <c r="AH1326" i="8"/>
  <c r="AE1325" i="8"/>
  <c r="AA1324" i="8"/>
  <c r="X1323" i="8"/>
  <c r="L1322" i="8"/>
  <c r="I1320" i="8"/>
  <c r="AR1318" i="8"/>
  <c r="AP1317" i="8"/>
  <c r="AN1316" i="8"/>
  <c r="AQ1315" i="8"/>
  <c r="AN1314" i="8"/>
  <c r="AM1313" i="8"/>
  <c r="AI1312" i="8"/>
  <c r="AN1311" i="8"/>
  <c r="AC1329" i="8"/>
  <c r="Z1328" i="8"/>
  <c r="V1327" i="8"/>
  <c r="S1326" i="8"/>
  <c r="AQ1324" i="8"/>
  <c r="AM1323" i="8"/>
  <c r="AJ1322" i="8"/>
  <c r="AF1321" i="8"/>
  <c r="AG1320" i="8"/>
  <c r="W1319" i="8"/>
  <c r="T1318" i="8"/>
  <c r="R1317" i="8"/>
  <c r="P1316" i="8"/>
  <c r="S1315" i="8"/>
  <c r="P1314" i="8"/>
  <c r="O1313" i="8"/>
  <c r="L1312" i="8"/>
  <c r="Y1311" i="8"/>
  <c r="AB1329" i="8"/>
  <c r="Y1328" i="8"/>
  <c r="M1327" i="8"/>
  <c r="I1326" i="8"/>
  <c r="AP1324" i="8"/>
  <c r="AL1323" i="8"/>
  <c r="AI1322" i="8"/>
  <c r="W1321" i="8"/>
  <c r="T1320" i="8"/>
  <c r="V1319" i="8"/>
  <c r="S1318" i="8"/>
  <c r="Q1317" i="8"/>
  <c r="O1316" i="8"/>
  <c r="R1315" i="8"/>
  <c r="O1314" i="8"/>
  <c r="N1313" i="8"/>
  <c r="J1312" i="8"/>
  <c r="O1311" i="8"/>
  <c r="AN1328" i="8"/>
  <c r="AG1326" i="8"/>
  <c r="R1324" i="8"/>
  <c r="K1322" i="8"/>
  <c r="S1320" i="8"/>
  <c r="AR1317" i="8"/>
  <c r="AJ1328" i="8"/>
  <c r="X1326" i="8"/>
  <c r="Q1324" i="8"/>
  <c r="J1322" i="8"/>
  <c r="AF1317" i="8"/>
  <c r="AP1315" i="8"/>
  <c r="AC1313" i="8"/>
  <c r="AN1329" i="8"/>
  <c r="AJ1327" i="8"/>
  <c r="T1325" i="8"/>
  <c r="M1323" i="8"/>
  <c r="AR1320" i="8"/>
  <c r="AI1318" i="8"/>
  <c r="AE1316" i="8"/>
  <c r="AE1314" i="8"/>
  <c r="AA1312" i="8"/>
  <c r="K1311" i="8"/>
  <c r="AK1327" i="8"/>
  <c r="P1324" i="8"/>
  <c r="AI1320" i="8"/>
  <c r="AB1317" i="8"/>
  <c r="N1315" i="8"/>
  <c r="M1312" i="8"/>
  <c r="W1327" i="8"/>
  <c r="AC1323" i="8"/>
  <c r="AH1320" i="8"/>
  <c r="S1317" i="8"/>
  <c r="AA1314" i="8"/>
  <c r="L1327" i="8"/>
  <c r="N1323" i="8"/>
  <c r="Z1314" i="8"/>
  <c r="AR1329" i="8"/>
  <c r="T1326" i="8"/>
  <c r="AN1322" i="8"/>
  <c r="AG1319" i="8"/>
  <c r="AD1316" i="8"/>
  <c r="AM1311" i="8"/>
  <c r="AR1325" i="8"/>
  <c r="AC1315" i="8"/>
  <c r="AD1325" i="8"/>
  <c r="AF1319" i="8"/>
  <c r="AB1315" i="8"/>
  <c r="AA1311" i="8"/>
  <c r="P1325" i="8"/>
  <c r="R1319" i="8"/>
  <c r="Z1311" i="8"/>
  <c r="AM1329" i="8"/>
  <c r="AB1313" i="8"/>
  <c r="P1329" i="8"/>
  <c r="W1313" i="8"/>
  <c r="AA1328" i="8"/>
  <c r="AE1318" i="8"/>
  <c r="AO1312" i="8"/>
  <c r="L1328" i="8"/>
  <c r="AD1318" i="8"/>
  <c r="Z1312" i="8"/>
  <c r="AC1316" i="8"/>
  <c r="AO1324" i="8"/>
  <c r="Y1322" i="8"/>
  <c r="AJ1321" i="8"/>
  <c r="V1321" i="8"/>
  <c r="BD55" i="8"/>
  <c r="BE55" i="8" s="1"/>
  <c r="AQ44" i="8"/>
  <c r="AQ62" i="8" s="1"/>
  <c r="AI44" i="8"/>
  <c r="AI59" i="8" s="1"/>
  <c r="AI36" i="8" s="1"/>
  <c r="AA44" i="8"/>
  <c r="S44" i="8"/>
  <c r="K44" i="8"/>
  <c r="AP44" i="8"/>
  <c r="AH44" i="8"/>
  <c r="Z44" i="8"/>
  <c r="Z58" i="8" s="1"/>
  <c r="Z35" i="8" s="1"/>
  <c r="R44" i="8"/>
  <c r="R49" i="8" s="1"/>
  <c r="R26" i="8" s="1"/>
  <c r="J44" i="8"/>
  <c r="J60" i="8" s="1"/>
  <c r="AO44" i="8"/>
  <c r="AG44" i="8"/>
  <c r="Y44" i="8"/>
  <c r="Q44" i="8"/>
  <c r="I44" i="8"/>
  <c r="AN44" i="8"/>
  <c r="AN49" i="8" s="1"/>
  <c r="AF44" i="8"/>
  <c r="AF48" i="8" s="1"/>
  <c r="AF25" i="8" s="1"/>
  <c r="X44" i="8"/>
  <c r="X52" i="8" s="1"/>
  <c r="X29" i="8" s="1"/>
  <c r="P44" i="8"/>
  <c r="AJ44" i="8"/>
  <c r="T44" i="8"/>
  <c r="AE44" i="8"/>
  <c r="O44" i="8"/>
  <c r="AC44" i="8"/>
  <c r="AC53" i="8" s="1"/>
  <c r="AC30" i="8" s="1"/>
  <c r="M44" i="8"/>
  <c r="M49" i="8" s="1"/>
  <c r="AR44" i="8"/>
  <c r="AR57" i="8" s="1"/>
  <c r="AB44" i="8"/>
  <c r="L44" i="8"/>
  <c r="AM44" i="8"/>
  <c r="AL44" i="8"/>
  <c r="V44" i="8"/>
  <c r="U44" i="8"/>
  <c r="U47" i="8" s="1"/>
  <c r="U24" i="8" s="1"/>
  <c r="AK44" i="8"/>
  <c r="AK54" i="8" s="1"/>
  <c r="AD44" i="8"/>
  <c r="AD60" i="8" s="1"/>
  <c r="AD37" i="8" s="1"/>
  <c r="W44" i="8"/>
  <c r="N44" i="8"/>
  <c r="BC16" i="8"/>
  <c r="BD16" i="8" s="1"/>
  <c r="BF16" i="8"/>
  <c r="BB45" i="6"/>
  <c r="BC45" i="6" s="1"/>
  <c r="BC59" i="8"/>
  <c r="BD59" i="8" s="1"/>
  <c r="BE59" i="8" s="1"/>
  <c r="AR67" i="8"/>
  <c r="AJ67" i="8"/>
  <c r="AB67" i="8"/>
  <c r="AB77" i="8" s="1"/>
  <c r="T67" i="8"/>
  <c r="T87" i="8" s="1"/>
  <c r="L67" i="8"/>
  <c r="L79" i="8" s="1"/>
  <c r="AQ67" i="8"/>
  <c r="AQ78" i="8" s="1"/>
  <c r="AI67" i="8"/>
  <c r="AA67" i="8"/>
  <c r="AA73" i="8" s="1"/>
  <c r="S67" i="8"/>
  <c r="K67" i="8"/>
  <c r="AP67" i="8"/>
  <c r="AP71" i="8" s="1"/>
  <c r="AH67" i="8"/>
  <c r="AH72" i="8" s="1"/>
  <c r="Z67" i="8"/>
  <c r="Z71" i="8" s="1"/>
  <c r="R67" i="8"/>
  <c r="R71" i="8" s="1"/>
  <c r="J67" i="8"/>
  <c r="AO67" i="8"/>
  <c r="AO72" i="8" s="1"/>
  <c r="AG67" i="8"/>
  <c r="AG86" i="8" s="1"/>
  <c r="Y67" i="8"/>
  <c r="Q67" i="8"/>
  <c r="Q86" i="8" s="1"/>
  <c r="I67" i="8"/>
  <c r="I71" i="8" s="1"/>
  <c r="AK67" i="8"/>
  <c r="AK77" i="8" s="1"/>
  <c r="U67" i="8"/>
  <c r="U79" i="8" s="1"/>
  <c r="AF67" i="8"/>
  <c r="P67" i="8"/>
  <c r="P86" i="8" s="1"/>
  <c r="AD67" i="8"/>
  <c r="N67" i="8"/>
  <c r="N77" i="8" s="1"/>
  <c r="AC67" i="8"/>
  <c r="AC77" i="8" s="1"/>
  <c r="M67" i="8"/>
  <c r="M77" i="8" s="1"/>
  <c r="AL67" i="8"/>
  <c r="AL76" i="8" s="1"/>
  <c r="AE67" i="8"/>
  <c r="O67" i="8"/>
  <c r="AN67" i="8"/>
  <c r="AN80" i="8" s="1"/>
  <c r="AM67" i="8"/>
  <c r="X67" i="8"/>
  <c r="W67" i="8"/>
  <c r="W75" i="8" s="1"/>
  <c r="V67" i="8"/>
  <c r="V78" i="8" s="1"/>
  <c r="BF17" i="8"/>
  <c r="BC17" i="8"/>
  <c r="BD17" i="8" s="1"/>
  <c r="AE40" i="6"/>
  <c r="AC40" i="6"/>
  <c r="AB40" i="6"/>
  <c r="AD40" i="6" s="1"/>
  <c r="AE16" i="7"/>
  <c r="Y309" i="7"/>
  <c r="Y310" i="7" s="1"/>
  <c r="Y311" i="7" s="1"/>
  <c r="Y312" i="7" s="1"/>
  <c r="Y313" i="7" s="1"/>
  <c r="Y314" i="7" s="1"/>
  <c r="Y315" i="7" s="1"/>
  <c r="Y316" i="7" s="1"/>
  <c r="Y317" i="7" s="1"/>
  <c r="Y318" i="7" s="1"/>
  <c r="Y319" i="7" s="1"/>
  <c r="Y320" i="7" s="1"/>
  <c r="Y321" i="7" s="1"/>
  <c r="Y322" i="7" s="1"/>
  <c r="Y323" i="7" s="1"/>
  <c r="Y324" i="7" s="1"/>
  <c r="Y325" i="7" s="1"/>
  <c r="Y326" i="7" s="1"/>
  <c r="Y327" i="7" s="1"/>
  <c r="Y328" i="7" s="1"/>
  <c r="Y329" i="7" s="1"/>
  <c r="Y330" i="7" s="1"/>
  <c r="Y331" i="7" s="1"/>
  <c r="Y332" i="7" s="1"/>
  <c r="Y333" i="7" s="1"/>
  <c r="Y334" i="7" s="1"/>
  <c r="Y335" i="7" s="1"/>
  <c r="Y336" i="7" s="1"/>
  <c r="Y337" i="7" s="1"/>
  <c r="Y338" i="7" s="1"/>
  <c r="Y339" i="7" s="1"/>
  <c r="Y340" i="7" s="1"/>
  <c r="Y341" i="7" s="1"/>
  <c r="Y342" i="7" s="1"/>
  <c r="Y343" i="7" s="1"/>
  <c r="Y344" i="7" s="1"/>
  <c r="Y345" i="7" s="1"/>
  <c r="Y346" i="7" s="1"/>
  <c r="Y347" i="7" s="1"/>
  <c r="Y348" i="7" s="1"/>
  <c r="Y349" i="7" s="1"/>
  <c r="Y350" i="7" s="1"/>
  <c r="Y351" i="7" s="1"/>
  <c r="Y352" i="7" s="1"/>
  <c r="Y353" i="7" s="1"/>
  <c r="Y354" i="7" s="1"/>
  <c r="Y355" i="7" s="1"/>
  <c r="Y356" i="7" s="1"/>
  <c r="Y357" i="7" s="1"/>
  <c r="Y358" i="7" s="1"/>
  <c r="Y359" i="7" s="1"/>
  <c r="Y360" i="7" s="1"/>
  <c r="AL309" i="7"/>
  <c r="AL310" i="7" s="1"/>
  <c r="AL311" i="7" s="1"/>
  <c r="AL312" i="7" s="1"/>
  <c r="AL313" i="7" s="1"/>
  <c r="AL314" i="7" s="1"/>
  <c r="AL315" i="7" s="1"/>
  <c r="AL316" i="7" s="1"/>
  <c r="AL317" i="7" s="1"/>
  <c r="AL318" i="7" s="1"/>
  <c r="AL319" i="7" s="1"/>
  <c r="AL320" i="7" s="1"/>
  <c r="AL321" i="7" s="1"/>
  <c r="AL322" i="7" s="1"/>
  <c r="AL323" i="7" s="1"/>
  <c r="AL324" i="7" s="1"/>
  <c r="AL325" i="7" s="1"/>
  <c r="AL326" i="7" s="1"/>
  <c r="AL327" i="7" s="1"/>
  <c r="AL328" i="7" s="1"/>
  <c r="AL329" i="7" s="1"/>
  <c r="AL330" i="7" s="1"/>
  <c r="AL331" i="7" s="1"/>
  <c r="AL332" i="7" s="1"/>
  <c r="AL333" i="7" s="1"/>
  <c r="AL334" i="7" s="1"/>
  <c r="AL335" i="7" s="1"/>
  <c r="AL336" i="7" s="1"/>
  <c r="AL337" i="7" s="1"/>
  <c r="AL338" i="7" s="1"/>
  <c r="AL339" i="7" s="1"/>
  <c r="AL340" i="7" s="1"/>
  <c r="AL341" i="7" s="1"/>
  <c r="AL342" i="7" s="1"/>
  <c r="AL343" i="7" s="1"/>
  <c r="AL344" i="7" s="1"/>
  <c r="AL345" i="7" s="1"/>
  <c r="AL346" i="7" s="1"/>
  <c r="AL347" i="7" s="1"/>
  <c r="AL348" i="7" s="1"/>
  <c r="AL349" i="7" s="1"/>
  <c r="AL350" i="7" s="1"/>
  <c r="AL351" i="7" s="1"/>
  <c r="AL352" i="7" s="1"/>
  <c r="AL353" i="7" s="1"/>
  <c r="AL354" i="7" s="1"/>
  <c r="AL355" i="7" s="1"/>
  <c r="AL356" i="7" s="1"/>
  <c r="AL357" i="7" s="1"/>
  <c r="AL358" i="7" s="1"/>
  <c r="AL359" i="7" s="1"/>
  <c r="AL360" i="7" s="1"/>
  <c r="AR16" i="7"/>
  <c r="AB309" i="7"/>
  <c r="AB310" i="7" s="1"/>
  <c r="AB311" i="7" s="1"/>
  <c r="AB312" i="7" s="1"/>
  <c r="AB313" i="7" s="1"/>
  <c r="AB314" i="7" s="1"/>
  <c r="AB315" i="7" s="1"/>
  <c r="AB316" i="7" s="1"/>
  <c r="AB317" i="7" s="1"/>
  <c r="AB318" i="7" s="1"/>
  <c r="AB319" i="7" s="1"/>
  <c r="AB320" i="7" s="1"/>
  <c r="AB321" i="7" s="1"/>
  <c r="AB322" i="7" s="1"/>
  <c r="AB323" i="7" s="1"/>
  <c r="AB324" i="7" s="1"/>
  <c r="AB325" i="7" s="1"/>
  <c r="AB326" i="7" s="1"/>
  <c r="AB327" i="7" s="1"/>
  <c r="AB328" i="7" s="1"/>
  <c r="AB329" i="7" s="1"/>
  <c r="AB330" i="7" s="1"/>
  <c r="AB331" i="7" s="1"/>
  <c r="AB332" i="7" s="1"/>
  <c r="AB333" i="7" s="1"/>
  <c r="AB334" i="7" s="1"/>
  <c r="AB335" i="7" s="1"/>
  <c r="AB336" i="7" s="1"/>
  <c r="AB337" i="7" s="1"/>
  <c r="AB338" i="7" s="1"/>
  <c r="AB339" i="7" s="1"/>
  <c r="AB340" i="7" s="1"/>
  <c r="AB341" i="7" s="1"/>
  <c r="AB342" i="7" s="1"/>
  <c r="AB343" i="7" s="1"/>
  <c r="AB344" i="7" s="1"/>
  <c r="AB345" i="7" s="1"/>
  <c r="AB346" i="7" s="1"/>
  <c r="AB347" i="7" s="1"/>
  <c r="AB348" i="7" s="1"/>
  <c r="AB349" i="7" s="1"/>
  <c r="AB350" i="7" s="1"/>
  <c r="AB351" i="7" s="1"/>
  <c r="AB352" i="7" s="1"/>
  <c r="AB353" i="7" s="1"/>
  <c r="AB354" i="7" s="1"/>
  <c r="AB355" i="7" s="1"/>
  <c r="AB356" i="7" s="1"/>
  <c r="AB357" i="7" s="1"/>
  <c r="AB358" i="7" s="1"/>
  <c r="AB359" i="7" s="1"/>
  <c r="AB360" i="7" s="1"/>
  <c r="AH16" i="7"/>
  <c r="AE30" i="6"/>
  <c r="AB30" i="6"/>
  <c r="AD30" i="6" s="1"/>
  <c r="AC30" i="6"/>
  <c r="AB1073" i="8"/>
  <c r="AJ1071" i="8"/>
  <c r="AB1071" i="8"/>
  <c r="AR1069" i="8"/>
  <c r="AJ1069" i="8"/>
  <c r="AB1069" i="8"/>
  <c r="AK1067" i="8"/>
  <c r="AC1067" i="8"/>
  <c r="AM1065" i="8"/>
  <c r="AB1064" i="8"/>
  <c r="AD1062" i="8"/>
  <c r="K1061" i="8"/>
  <c r="AI1058" i="8"/>
  <c r="S1058" i="8"/>
  <c r="AE1074" i="8"/>
  <c r="AI1073" i="8"/>
  <c r="AM1072" i="8"/>
  <c r="AE1072" i="8"/>
  <c r="K1071" i="8"/>
  <c r="AM1070" i="8"/>
  <c r="AE1070" i="8"/>
  <c r="S1069" i="8"/>
  <c r="K1069" i="8"/>
  <c r="AM1068" i="8"/>
  <c r="AB1067" i="8"/>
  <c r="AD1065" i="8"/>
  <c r="K1064" i="8"/>
  <c r="AP1061" i="8"/>
  <c r="AH1061" i="8"/>
  <c r="AR1059" i="8"/>
  <c r="AB1059" i="8"/>
  <c r="AH1058" i="8"/>
  <c r="K1076" i="8"/>
  <c r="AM1075" i="8"/>
  <c r="AE1075" i="8"/>
  <c r="S1074" i="8"/>
  <c r="K1074" i="8"/>
  <c r="AM1073" i="8"/>
  <c r="S1072" i="8"/>
  <c r="K1072" i="8"/>
  <c r="AE1071" i="8"/>
  <c r="AI1070" i="8"/>
  <c r="S1070" i="8"/>
  <c r="AM1069" i="8"/>
  <c r="AI1068" i="8"/>
  <c r="K1068" i="8"/>
  <c r="AK1066" i="8"/>
  <c r="AC1066" i="8"/>
  <c r="AM1064" i="8"/>
  <c r="AB1063" i="8"/>
  <c r="AD1061" i="8"/>
  <c r="K1060" i="8"/>
  <c r="N1058" i="8"/>
  <c r="AO1076" i="8"/>
  <c r="AB1076" i="8"/>
  <c r="AR1072" i="8"/>
  <c r="AC1071" i="8"/>
  <c r="AH1068" i="8"/>
  <c r="U1068" i="8"/>
  <c r="S1067" i="8"/>
  <c r="S1065" i="8"/>
  <c r="AP1064" i="8"/>
  <c r="Q1064" i="8"/>
  <c r="AP1062" i="8"/>
  <c r="AB1062" i="8"/>
  <c r="AB1061" i="8"/>
  <c r="Y1059" i="8"/>
  <c r="AM1058" i="8"/>
  <c r="AK1075" i="8"/>
  <c r="AP1072" i="8"/>
  <c r="Q1072" i="8"/>
  <c r="AK1070" i="8"/>
  <c r="Y1070" i="8"/>
  <c r="AE1067" i="8"/>
  <c r="AE1066" i="8"/>
  <c r="Q1065" i="8"/>
  <c r="AO1064" i="8"/>
  <c r="AC1064" i="8"/>
  <c r="AM1063" i="8"/>
  <c r="AM1061" i="8"/>
  <c r="AI1059" i="8"/>
  <c r="AH1075" i="8"/>
  <c r="Q1073" i="8"/>
  <c r="AO1072" i="8"/>
  <c r="AB1072" i="8"/>
  <c r="AR1068" i="8"/>
  <c r="AD1067" i="8"/>
  <c r="Q1067" i="8"/>
  <c r="N1064" i="8"/>
  <c r="AK1061" i="8"/>
  <c r="AJ1060" i="8"/>
  <c r="AJ1058" i="8"/>
  <c r="U1075" i="8"/>
  <c r="AR1074" i="8"/>
  <c r="AC1068" i="8"/>
  <c r="AB1066" i="8"/>
  <c r="Y1064" i="8"/>
  <c r="AK1063" i="8"/>
  <c r="K1063" i="8"/>
  <c r="AJ1061" i="8"/>
  <c r="U1060" i="8"/>
  <c r="U1058" i="8"/>
  <c r="AR1076" i="8"/>
  <c r="AC1075" i="8"/>
  <c r="AH1072" i="8"/>
  <c r="AJ1065" i="8"/>
  <c r="AR1060" i="8"/>
  <c r="AD1059" i="8"/>
  <c r="AP1076" i="8"/>
  <c r="Q1071" i="8"/>
  <c r="AH1067" i="8"/>
  <c r="AI1065" i="8"/>
  <c r="AR1062" i="8"/>
  <c r="S1062" i="8"/>
  <c r="AE1061" i="8"/>
  <c r="Q1060" i="8"/>
  <c r="AH1076" i="8"/>
  <c r="AD1069" i="8"/>
  <c r="N1068" i="8"/>
  <c r="AD1063" i="8"/>
  <c r="AC1061" i="8"/>
  <c r="AO1058" i="8"/>
  <c r="Y1069" i="8"/>
  <c r="N1067" i="8"/>
  <c r="AP1059" i="8"/>
  <c r="AP1075" i="8"/>
  <c r="AK1073" i="8"/>
  <c r="Q1069" i="8"/>
  <c r="K1067" i="8"/>
  <c r="AO1075" i="8"/>
  <c r="AO1074" i="8"/>
  <c r="AH1073" i="8"/>
  <c r="K1066" i="8"/>
  <c r="AR1061" i="8"/>
  <c r="U1072" i="8"/>
  <c r="U1071" i="8"/>
  <c r="N1070" i="8"/>
  <c r="AM1067" i="8"/>
  <c r="AI1062" i="8"/>
  <c r="AO1061" i="8"/>
  <c r="AD1060" i="8"/>
  <c r="AI1066" i="8"/>
  <c r="AP1069" i="8"/>
  <c r="AH1062" i="8"/>
  <c r="AO1069" i="8"/>
  <c r="Y1067" i="8"/>
  <c r="Q1074" i="8"/>
  <c r="AC1069" i="8"/>
  <c r="Y1065" i="8"/>
  <c r="U1061" i="8"/>
  <c r="AR1070" i="8"/>
  <c r="AD1075" i="8"/>
  <c r="AP1070" i="8"/>
  <c r="AC1058" i="8"/>
  <c r="U1063" i="8"/>
  <c r="AB1058" i="8"/>
  <c r="Y1073" i="8"/>
  <c r="AK1068" i="8"/>
  <c r="Q1059" i="8"/>
  <c r="AB1068" i="8"/>
  <c r="AL915" i="8"/>
  <c r="AD915" i="8"/>
  <c r="V915" i="8"/>
  <c r="N915" i="8"/>
  <c r="AP914" i="8"/>
  <c r="AH914" i="8"/>
  <c r="Z914" i="8"/>
  <c r="R914" i="8"/>
  <c r="J914" i="8"/>
  <c r="AL913" i="8"/>
  <c r="AD913" i="8"/>
  <c r="V913" i="8"/>
  <c r="N913" i="8"/>
  <c r="AP912" i="8"/>
  <c r="AH912" i="8"/>
  <c r="Z912" i="8"/>
  <c r="R912" i="8"/>
  <c r="J912" i="8"/>
  <c r="AL911" i="8"/>
  <c r="AD911" i="8"/>
  <c r="V911" i="8"/>
  <c r="N911" i="8"/>
  <c r="AP910" i="8"/>
  <c r="AH910" i="8"/>
  <c r="Z910" i="8"/>
  <c r="R910" i="8"/>
  <c r="J910" i="8"/>
  <c r="AL909" i="8"/>
  <c r="AD909" i="8"/>
  <c r="V909" i="8"/>
  <c r="N909" i="8"/>
  <c r="AP908" i="8"/>
  <c r="AH908" i="8"/>
  <c r="Z908" i="8"/>
  <c r="R908" i="8"/>
  <c r="J908" i="8"/>
  <c r="AL907" i="8"/>
  <c r="AD907" i="8"/>
  <c r="V907" i="8"/>
  <c r="N907" i="8"/>
  <c r="AQ906" i="8"/>
  <c r="AI906" i="8"/>
  <c r="AA906" i="8"/>
  <c r="S906" i="8"/>
  <c r="K906" i="8"/>
  <c r="AN905" i="8"/>
  <c r="AF905" i="8"/>
  <c r="X905" i="8"/>
  <c r="P905" i="8"/>
  <c r="AK904" i="8"/>
  <c r="AC904" i="8"/>
  <c r="U904" i="8"/>
  <c r="M904" i="8"/>
  <c r="AP903" i="8"/>
  <c r="AH903" i="8"/>
  <c r="Z903" i="8"/>
  <c r="R903" i="8"/>
  <c r="J903" i="8"/>
  <c r="AM902" i="8"/>
  <c r="AE902" i="8"/>
  <c r="W902" i="8"/>
  <c r="O902" i="8"/>
  <c r="AR901" i="8"/>
  <c r="AJ901" i="8"/>
  <c r="AB901" i="8"/>
  <c r="T901" i="8"/>
  <c r="L901" i="8"/>
  <c r="AO900" i="8"/>
  <c r="AG900" i="8"/>
  <c r="Y900" i="8"/>
  <c r="Q900" i="8"/>
  <c r="I900" i="8"/>
  <c r="AL899" i="8"/>
  <c r="AD899" i="8"/>
  <c r="V899" i="8"/>
  <c r="N899" i="8"/>
  <c r="AQ898" i="8"/>
  <c r="AI898" i="8"/>
  <c r="AA898" i="8"/>
  <c r="S898" i="8"/>
  <c r="K898" i="8"/>
  <c r="AO897" i="8"/>
  <c r="AG897" i="8"/>
  <c r="Y897" i="8"/>
  <c r="Q897" i="8"/>
  <c r="I897" i="8"/>
  <c r="AR915" i="8"/>
  <c r="AJ915" i="8"/>
  <c r="AB915" i="8"/>
  <c r="T915" i="8"/>
  <c r="L915" i="8"/>
  <c r="AN914" i="8"/>
  <c r="AF914" i="8"/>
  <c r="X914" i="8"/>
  <c r="P914" i="8"/>
  <c r="AR913" i="8"/>
  <c r="AJ913" i="8"/>
  <c r="AB913" i="8"/>
  <c r="T913" i="8"/>
  <c r="L913" i="8"/>
  <c r="AN912" i="8"/>
  <c r="AF912" i="8"/>
  <c r="X912" i="8"/>
  <c r="P912" i="8"/>
  <c r="AR911" i="8"/>
  <c r="AJ911" i="8"/>
  <c r="AB911" i="8"/>
  <c r="T911" i="8"/>
  <c r="L911" i="8"/>
  <c r="AN910" i="8"/>
  <c r="AF910" i="8"/>
  <c r="X910" i="8"/>
  <c r="P910" i="8"/>
  <c r="AR909" i="8"/>
  <c r="AJ909" i="8"/>
  <c r="AB909" i="8"/>
  <c r="T909" i="8"/>
  <c r="L909" i="8"/>
  <c r="AN908" i="8"/>
  <c r="AF908" i="8"/>
  <c r="X908" i="8"/>
  <c r="P908" i="8"/>
  <c r="AR907" i="8"/>
  <c r="AJ907" i="8"/>
  <c r="AB907" i="8"/>
  <c r="T907" i="8"/>
  <c r="L907" i="8"/>
  <c r="AO906" i="8"/>
  <c r="AG906" i="8"/>
  <c r="Y906" i="8"/>
  <c r="Q906" i="8"/>
  <c r="I906" i="8"/>
  <c r="AL905" i="8"/>
  <c r="AD905" i="8"/>
  <c r="V905" i="8"/>
  <c r="N905" i="8"/>
  <c r="AQ904" i="8"/>
  <c r="AI904" i="8"/>
  <c r="AA904" i="8"/>
  <c r="S904" i="8"/>
  <c r="K904" i="8"/>
  <c r="AN903" i="8"/>
  <c r="AF903" i="8"/>
  <c r="X903" i="8"/>
  <c r="P903" i="8"/>
  <c r="AK902" i="8"/>
  <c r="AC902" i="8"/>
  <c r="U902" i="8"/>
  <c r="M902" i="8"/>
  <c r="AP901" i="8"/>
  <c r="AH901" i="8"/>
  <c r="Z901" i="8"/>
  <c r="R901" i="8"/>
  <c r="J901" i="8"/>
  <c r="AM900" i="8"/>
  <c r="AE900" i="8"/>
  <c r="W900" i="8"/>
  <c r="O900" i="8"/>
  <c r="AR899" i="8"/>
  <c r="AJ899" i="8"/>
  <c r="AB899" i="8"/>
  <c r="T899" i="8"/>
  <c r="L899" i="8"/>
  <c r="AO898" i="8"/>
  <c r="AG898" i="8"/>
  <c r="Y898" i="8"/>
  <c r="Q898" i="8"/>
  <c r="I898" i="8"/>
  <c r="AM897" i="8"/>
  <c r="AE897" i="8"/>
  <c r="W897" i="8"/>
  <c r="O897" i="8"/>
  <c r="AQ915" i="8"/>
  <c r="AI915" i="8"/>
  <c r="AA915" i="8"/>
  <c r="S915" i="8"/>
  <c r="K915" i="8"/>
  <c r="AM914" i="8"/>
  <c r="AE914" i="8"/>
  <c r="W914" i="8"/>
  <c r="O914" i="8"/>
  <c r="AQ913" i="8"/>
  <c r="AI913" i="8"/>
  <c r="AA913" i="8"/>
  <c r="S913" i="8"/>
  <c r="K913" i="8"/>
  <c r="AM912" i="8"/>
  <c r="AE912" i="8"/>
  <c r="W912" i="8"/>
  <c r="O912" i="8"/>
  <c r="AQ911" i="8"/>
  <c r="AI911" i="8"/>
  <c r="AA911" i="8"/>
  <c r="S911" i="8"/>
  <c r="K911" i="8"/>
  <c r="AM910" i="8"/>
  <c r="AE910" i="8"/>
  <c r="W910" i="8"/>
  <c r="O910" i="8"/>
  <c r="AQ909" i="8"/>
  <c r="AI909" i="8"/>
  <c r="AA909" i="8"/>
  <c r="S909" i="8"/>
  <c r="K909" i="8"/>
  <c r="AM908" i="8"/>
  <c r="AE908" i="8"/>
  <c r="W908" i="8"/>
  <c r="O908" i="8"/>
  <c r="AQ907" i="8"/>
  <c r="AI907" i="8"/>
  <c r="AA907" i="8"/>
  <c r="S907" i="8"/>
  <c r="K907" i="8"/>
  <c r="AN906" i="8"/>
  <c r="AF906" i="8"/>
  <c r="X906" i="8"/>
  <c r="P906" i="8"/>
  <c r="AK905" i="8"/>
  <c r="AC905" i="8"/>
  <c r="U905" i="8"/>
  <c r="M905" i="8"/>
  <c r="AP904" i="8"/>
  <c r="AH904" i="8"/>
  <c r="Z904" i="8"/>
  <c r="R904" i="8"/>
  <c r="J904" i="8"/>
  <c r="AM903" i="8"/>
  <c r="AE903" i="8"/>
  <c r="W903" i="8"/>
  <c r="O903" i="8"/>
  <c r="AR902" i="8"/>
  <c r="AJ902" i="8"/>
  <c r="AB902" i="8"/>
  <c r="T902" i="8"/>
  <c r="L902" i="8"/>
  <c r="AO901" i="8"/>
  <c r="AG901" i="8"/>
  <c r="Y901" i="8"/>
  <c r="Q901" i="8"/>
  <c r="I901" i="8"/>
  <c r="AL900" i="8"/>
  <c r="AD900" i="8"/>
  <c r="V900" i="8"/>
  <c r="N900" i="8"/>
  <c r="AQ899" i="8"/>
  <c r="AI899" i="8"/>
  <c r="AA899" i="8"/>
  <c r="S899" i="8"/>
  <c r="K899" i="8"/>
  <c r="AN898" i="8"/>
  <c r="AF898" i="8"/>
  <c r="X898" i="8"/>
  <c r="P898" i="8"/>
  <c r="AL897" i="8"/>
  <c r="AD897" i="8"/>
  <c r="V897" i="8"/>
  <c r="N897" i="8"/>
  <c r="AM915" i="8"/>
  <c r="Y915" i="8"/>
  <c r="M915" i="8"/>
  <c r="AJ914" i="8"/>
  <c r="V914" i="8"/>
  <c r="K914" i="8"/>
  <c r="AG913" i="8"/>
  <c r="U913" i="8"/>
  <c r="AR912" i="8"/>
  <c r="AD912" i="8"/>
  <c r="S912" i="8"/>
  <c r="AO911" i="8"/>
  <c r="AC911" i="8"/>
  <c r="P911" i="8"/>
  <c r="AL910" i="8"/>
  <c r="AA910" i="8"/>
  <c r="M910" i="8"/>
  <c r="AK909" i="8"/>
  <c r="X909" i="8"/>
  <c r="J909" i="8"/>
  <c r="AI908" i="8"/>
  <c r="U908" i="8"/>
  <c r="I908" i="8"/>
  <c r="AF907" i="8"/>
  <c r="R907" i="8"/>
  <c r="AR906" i="8"/>
  <c r="AD906" i="8"/>
  <c r="R906" i="8"/>
  <c r="AQ905" i="8"/>
  <c r="AE905" i="8"/>
  <c r="R905" i="8"/>
  <c r="AO904" i="8"/>
  <c r="AD904" i="8"/>
  <c r="P904" i="8"/>
  <c r="AO903" i="8"/>
  <c r="AB903" i="8"/>
  <c r="N903" i="8"/>
  <c r="AO902" i="8"/>
  <c r="AA902" i="8"/>
  <c r="P902" i="8"/>
  <c r="AM901" i="8"/>
  <c r="AA901" i="8"/>
  <c r="N901" i="8"/>
  <c r="AK900" i="8"/>
  <c r="Z900" i="8"/>
  <c r="L900" i="8"/>
  <c r="AK899" i="8"/>
  <c r="X899" i="8"/>
  <c r="J899" i="8"/>
  <c r="AJ898" i="8"/>
  <c r="V898" i="8"/>
  <c r="J898" i="8"/>
  <c r="AJ897" i="8"/>
  <c r="X897" i="8"/>
  <c r="K897" i="8"/>
  <c r="AK915" i="8"/>
  <c r="X915" i="8"/>
  <c r="J915" i="8"/>
  <c r="AI914" i="8"/>
  <c r="U914" i="8"/>
  <c r="I914" i="8"/>
  <c r="AF913" i="8"/>
  <c r="R913" i="8"/>
  <c r="AQ912" i="8"/>
  <c r="AC912" i="8"/>
  <c r="Q912" i="8"/>
  <c r="AN911" i="8"/>
  <c r="Z911" i="8"/>
  <c r="O911" i="8"/>
  <c r="AK910" i="8"/>
  <c r="Y910" i="8"/>
  <c r="L910" i="8"/>
  <c r="AH909" i="8"/>
  <c r="W909" i="8"/>
  <c r="I909" i="8"/>
  <c r="AG908" i="8"/>
  <c r="T908" i="8"/>
  <c r="AP907" i="8"/>
  <c r="AE907" i="8"/>
  <c r="Q907" i="8"/>
  <c r="AP906" i="8"/>
  <c r="AC906" i="8"/>
  <c r="O906" i="8"/>
  <c r="AP905" i="8"/>
  <c r="AB905" i="8"/>
  <c r="Q905" i="8"/>
  <c r="AN904" i="8"/>
  <c r="AB904" i="8"/>
  <c r="O904" i="8"/>
  <c r="AL903" i="8"/>
  <c r="AA903" i="8"/>
  <c r="M903" i="8"/>
  <c r="AN902" i="8"/>
  <c r="Z902" i="8"/>
  <c r="N902" i="8"/>
  <c r="AL901" i="8"/>
  <c r="X901" i="8"/>
  <c r="M901" i="8"/>
  <c r="AJ900" i="8"/>
  <c r="X900" i="8"/>
  <c r="K900" i="8"/>
  <c r="AH899" i="8"/>
  <c r="W899" i="8"/>
  <c r="I899" i="8"/>
  <c r="AH898" i="8"/>
  <c r="U898" i="8"/>
  <c r="AI897" i="8"/>
  <c r="U897" i="8"/>
  <c r="J897" i="8"/>
  <c r="AH915" i="8"/>
  <c r="W915" i="8"/>
  <c r="I915" i="8"/>
  <c r="AG914" i="8"/>
  <c r="T914" i="8"/>
  <c r="AP913" i="8"/>
  <c r="AE913" i="8"/>
  <c r="Q913" i="8"/>
  <c r="AO912" i="8"/>
  <c r="AB912" i="8"/>
  <c r="N912" i="8"/>
  <c r="AM911" i="8"/>
  <c r="Y911" i="8"/>
  <c r="M911" i="8"/>
  <c r="AJ910" i="8"/>
  <c r="V910" i="8"/>
  <c r="K910" i="8"/>
  <c r="AG909" i="8"/>
  <c r="U909" i="8"/>
  <c r="AR908" i="8"/>
  <c r="AD908" i="8"/>
  <c r="S908" i="8"/>
  <c r="AO907" i="8"/>
  <c r="AC907" i="8"/>
  <c r="P907" i="8"/>
  <c r="AM906" i="8"/>
  <c r="AB906" i="8"/>
  <c r="N906" i="8"/>
  <c r="AO905" i="8"/>
  <c r="AA905" i="8"/>
  <c r="O905" i="8"/>
  <c r="AM904" i="8"/>
  <c r="Y904" i="8"/>
  <c r="N904" i="8"/>
  <c r="AK903" i="8"/>
  <c r="Y903" i="8"/>
  <c r="L903" i="8"/>
  <c r="AL902" i="8"/>
  <c r="Y902" i="8"/>
  <c r="K902" i="8"/>
  <c r="AK901" i="8"/>
  <c r="W901" i="8"/>
  <c r="K901" i="8"/>
  <c r="AI900" i="8"/>
  <c r="U900" i="8"/>
  <c r="J900" i="8"/>
  <c r="AG899" i="8"/>
  <c r="U899" i="8"/>
  <c r="AE898" i="8"/>
  <c r="T898" i="8"/>
  <c r="AH897" i="8"/>
  <c r="T897" i="8"/>
  <c r="AN915" i="8"/>
  <c r="Q915" i="8"/>
  <c r="AD914" i="8"/>
  <c r="M914" i="8"/>
  <c r="Z913" i="8"/>
  <c r="I913" i="8"/>
  <c r="V912" i="8"/>
  <c r="AK911" i="8"/>
  <c r="R911" i="8"/>
  <c r="AG910" i="8"/>
  <c r="N910" i="8"/>
  <c r="AC909" i="8"/>
  <c r="AQ908" i="8"/>
  <c r="Y908" i="8"/>
  <c r="AM907" i="8"/>
  <c r="U907" i="8"/>
  <c r="AJ906" i="8"/>
  <c r="M906" i="8"/>
  <c r="AH905" i="8"/>
  <c r="K905" i="8"/>
  <c r="AE904" i="8"/>
  <c r="V903" i="8"/>
  <c r="AQ902" i="8"/>
  <c r="V902" i="8"/>
  <c r="AN901" i="8"/>
  <c r="S901" i="8"/>
  <c r="AH900" i="8"/>
  <c r="P900" i="8"/>
  <c r="AE899" i="8"/>
  <c r="M899" i="8"/>
  <c r="AB898" i="8"/>
  <c r="AC897" i="8"/>
  <c r="L897" i="8"/>
  <c r="AG915" i="8"/>
  <c r="P915" i="8"/>
  <c r="AC914" i="8"/>
  <c r="L914" i="8"/>
  <c r="Y913" i="8"/>
  <c r="AL912" i="8"/>
  <c r="U912" i="8"/>
  <c r="AH911" i="8"/>
  <c r="Q911" i="8"/>
  <c r="AD910" i="8"/>
  <c r="I910" i="8"/>
  <c r="Z909" i="8"/>
  <c r="AO908" i="8"/>
  <c r="V908" i="8"/>
  <c r="AK907" i="8"/>
  <c r="O907" i="8"/>
  <c r="AH906" i="8"/>
  <c r="L906" i="8"/>
  <c r="AG905" i="8"/>
  <c r="J905" i="8"/>
  <c r="X904" i="8"/>
  <c r="AR903" i="8"/>
  <c r="U903" i="8"/>
  <c r="AP902" i="8"/>
  <c r="S902" i="8"/>
  <c r="AI901" i="8"/>
  <c r="P901" i="8"/>
  <c r="AF900" i="8"/>
  <c r="M900" i="8"/>
  <c r="AC899" i="8"/>
  <c r="AR898" i="8"/>
  <c r="Z898" i="8"/>
  <c r="AB897" i="8"/>
  <c r="AF915" i="8"/>
  <c r="O915" i="8"/>
  <c r="AB914" i="8"/>
  <c r="AO913" i="8"/>
  <c r="X913" i="8"/>
  <c r="AK912" i="8"/>
  <c r="T912" i="8"/>
  <c r="AG911" i="8"/>
  <c r="J911" i="8"/>
  <c r="AC910" i="8"/>
  <c r="AP909" i="8"/>
  <c r="Y909" i="8"/>
  <c r="AL908" i="8"/>
  <c r="Q908" i="8"/>
  <c r="AH907" i="8"/>
  <c r="M907" i="8"/>
  <c r="AE906" i="8"/>
  <c r="J906" i="8"/>
  <c r="Z905" i="8"/>
  <c r="I905" i="8"/>
  <c r="W904" i="8"/>
  <c r="AQ903" i="8"/>
  <c r="T903" i="8"/>
  <c r="AI902" i="8"/>
  <c r="R902" i="8"/>
  <c r="AF901" i="8"/>
  <c r="O901" i="8"/>
  <c r="AC900" i="8"/>
  <c r="Z899" i="8"/>
  <c r="AP898" i="8"/>
  <c r="W898" i="8"/>
  <c r="AR897" i="8"/>
  <c r="AA897" i="8"/>
  <c r="AR914" i="8"/>
  <c r="Q914" i="8"/>
  <c r="P913" i="8"/>
  <c r="Y912" i="8"/>
  <c r="X911" i="8"/>
  <c r="AB910" i="8"/>
  <c r="AF909" i="8"/>
  <c r="AJ908" i="8"/>
  <c r="AN907" i="8"/>
  <c r="S905" i="8"/>
  <c r="T904" i="8"/>
  <c r="AD903" i="8"/>
  <c r="AG902" i="8"/>
  <c r="AQ901" i="8"/>
  <c r="AQ900" i="8"/>
  <c r="Q899" i="8"/>
  <c r="R898" i="8"/>
  <c r="AP897" i="8"/>
  <c r="M897" i="8"/>
  <c r="AP915" i="8"/>
  <c r="AQ914" i="8"/>
  <c r="N914" i="8"/>
  <c r="O913" i="8"/>
  <c r="M912" i="8"/>
  <c r="W911" i="8"/>
  <c r="U910" i="8"/>
  <c r="AE909" i="8"/>
  <c r="AC908" i="8"/>
  <c r="AG907" i="8"/>
  <c r="AL906" i="8"/>
  <c r="AR905" i="8"/>
  <c r="L905" i="8"/>
  <c r="Q904" i="8"/>
  <c r="AC903" i="8"/>
  <c r="AF902" i="8"/>
  <c r="AE901" i="8"/>
  <c r="AP900" i="8"/>
  <c r="AP899" i="8"/>
  <c r="P899" i="8"/>
  <c r="O898" i="8"/>
  <c r="AN897" i="8"/>
  <c r="AO915" i="8"/>
  <c r="AO914" i="8"/>
  <c r="AN913" i="8"/>
  <c r="M913" i="8"/>
  <c r="L912" i="8"/>
  <c r="U911" i="8"/>
  <c r="T910" i="8"/>
  <c r="R909" i="8"/>
  <c r="AB908" i="8"/>
  <c r="Z907" i="8"/>
  <c r="AK906" i="8"/>
  <c r="AM905" i="8"/>
  <c r="AR904" i="8"/>
  <c r="L904" i="8"/>
  <c r="S903" i="8"/>
  <c r="AD902" i="8"/>
  <c r="AD901" i="8"/>
  <c r="AN900" i="8"/>
  <c r="AO899" i="8"/>
  <c r="O899" i="8"/>
  <c r="N898" i="8"/>
  <c r="AK897" i="8"/>
  <c r="AE915" i="8"/>
  <c r="AL914" i="8"/>
  <c r="AM913" i="8"/>
  <c r="J913" i="8"/>
  <c r="K912" i="8"/>
  <c r="I911" i="8"/>
  <c r="S910" i="8"/>
  <c r="Q909" i="8"/>
  <c r="AA908" i="8"/>
  <c r="Y907" i="8"/>
  <c r="Z906" i="8"/>
  <c r="AJ905" i="8"/>
  <c r="AL904" i="8"/>
  <c r="I904" i="8"/>
  <c r="Q903" i="8"/>
  <c r="X902" i="8"/>
  <c r="AC901" i="8"/>
  <c r="AB900" i="8"/>
  <c r="AN899" i="8"/>
  <c r="AM898" i="8"/>
  <c r="M898" i="8"/>
  <c r="AF897" i="8"/>
  <c r="AA914" i="8"/>
  <c r="AI912" i="8"/>
  <c r="AQ910" i="8"/>
  <c r="O909" i="8"/>
  <c r="W907" i="8"/>
  <c r="V904" i="8"/>
  <c r="AH902" i="8"/>
  <c r="AR900" i="8"/>
  <c r="Y899" i="8"/>
  <c r="Y914" i="8"/>
  <c r="AG912" i="8"/>
  <c r="AO910" i="8"/>
  <c r="M909" i="8"/>
  <c r="J907" i="8"/>
  <c r="AI905" i="8"/>
  <c r="Q902" i="8"/>
  <c r="AA900" i="8"/>
  <c r="R899" i="8"/>
  <c r="AQ897" i="8"/>
  <c r="S914" i="8"/>
  <c r="AA912" i="8"/>
  <c r="AI910" i="8"/>
  <c r="AK908" i="8"/>
  <c r="I907" i="8"/>
  <c r="Y905" i="8"/>
  <c r="AJ903" i="8"/>
  <c r="J902" i="8"/>
  <c r="T900" i="8"/>
  <c r="AL898" i="8"/>
  <c r="Z897" i="8"/>
  <c r="AC915" i="8"/>
  <c r="AK913" i="8"/>
  <c r="I912" i="8"/>
  <c r="Q910" i="8"/>
  <c r="N908" i="8"/>
  <c r="W905" i="8"/>
  <c r="AI903" i="8"/>
  <c r="I902" i="8"/>
  <c r="S900" i="8"/>
  <c r="AK898" i="8"/>
  <c r="S897" i="8"/>
  <c r="Z915" i="8"/>
  <c r="AH913" i="8"/>
  <c r="AP911" i="8"/>
  <c r="AO909" i="8"/>
  <c r="M908" i="8"/>
  <c r="W906" i="8"/>
  <c r="T905" i="8"/>
  <c r="AG903" i="8"/>
  <c r="R900" i="8"/>
  <c r="AD898" i="8"/>
  <c r="R897" i="8"/>
  <c r="U915" i="8"/>
  <c r="AC913" i="8"/>
  <c r="AF911" i="8"/>
  <c r="AN909" i="8"/>
  <c r="L908" i="8"/>
  <c r="V906" i="8"/>
  <c r="AJ904" i="8"/>
  <c r="K903" i="8"/>
  <c r="V901" i="8"/>
  <c r="AC898" i="8"/>
  <c r="P897" i="8"/>
  <c r="R915" i="8"/>
  <c r="W913" i="8"/>
  <c r="AE911" i="8"/>
  <c r="AM909" i="8"/>
  <c r="K908" i="8"/>
  <c r="U906" i="8"/>
  <c r="AG904" i="8"/>
  <c r="I903" i="8"/>
  <c r="U901" i="8"/>
  <c r="AM899" i="8"/>
  <c r="L898" i="8"/>
  <c r="AK914" i="8"/>
  <c r="AF904" i="8"/>
  <c r="AR910" i="8"/>
  <c r="P909" i="8"/>
  <c r="T906" i="8"/>
  <c r="AJ912" i="8"/>
  <c r="X907" i="8"/>
  <c r="AF899" i="8"/>
  <c r="U638" i="8"/>
  <c r="Y637" i="8"/>
  <c r="AC636" i="8"/>
  <c r="U636" i="8"/>
  <c r="M636" i="8"/>
  <c r="AK634" i="8"/>
  <c r="AC634" i="8"/>
  <c r="U634" i="8"/>
  <c r="I633" i="8"/>
  <c r="AK632" i="8"/>
  <c r="AC632" i="8"/>
  <c r="I631" i="8"/>
  <c r="AL630" i="8"/>
  <c r="AA629" i="8"/>
  <c r="K629" i="8"/>
  <c r="AF628" i="8"/>
  <c r="AC627" i="8"/>
  <c r="U627" i="8"/>
  <c r="M627" i="8"/>
  <c r="AH626" i="8"/>
  <c r="AE625" i="8"/>
  <c r="AR621" i="8"/>
  <c r="AB621" i="8"/>
  <c r="AF639" i="8"/>
  <c r="AJ638" i="8"/>
  <c r="AN637" i="8"/>
  <c r="AF637" i="8"/>
  <c r="X637" i="8"/>
  <c r="AN635" i="8"/>
  <c r="AF635" i="8"/>
  <c r="T634" i="8"/>
  <c r="AN633" i="8"/>
  <c r="AB632" i="8"/>
  <c r="T632" i="8"/>
  <c r="AF631" i="8"/>
  <c r="AC630" i="8"/>
  <c r="U630" i="8"/>
  <c r="M630" i="8"/>
  <c r="AH629" i="8"/>
  <c r="AE628" i="8"/>
  <c r="AQ624" i="8"/>
  <c r="AA624" i="8"/>
  <c r="AF623" i="8"/>
  <c r="AC622" i="8"/>
  <c r="AA621" i="8"/>
  <c r="AA638" i="8"/>
  <c r="K638" i="8"/>
  <c r="O637" i="8"/>
  <c r="O635" i="8"/>
  <c r="AQ634" i="8"/>
  <c r="AA634" i="8"/>
  <c r="AE633" i="8"/>
  <c r="O633" i="8"/>
  <c r="AE631" i="8"/>
  <c r="AQ627" i="8"/>
  <c r="AA627" i="8"/>
  <c r="AF626" i="8"/>
  <c r="AC625" i="8"/>
  <c r="AH624" i="8"/>
  <c r="R624" i="8"/>
  <c r="AJ622" i="8"/>
  <c r="AB622" i="8"/>
  <c r="R621" i="8"/>
  <c r="AQ639" i="8"/>
  <c r="R639" i="8"/>
  <c r="AK637" i="8"/>
  <c r="AE634" i="8"/>
  <c r="AB633" i="8"/>
  <c r="AJ631" i="8"/>
  <c r="V631" i="8"/>
  <c r="AH630" i="8"/>
  <c r="U629" i="8"/>
  <c r="AC626" i="8"/>
  <c r="O626" i="8"/>
  <c r="AL623" i="8"/>
  <c r="AA623" i="8"/>
  <c r="M623" i="8"/>
  <c r="Y622" i="8"/>
  <c r="AB639" i="8"/>
  <c r="K637" i="8"/>
  <c r="AD634" i="8"/>
  <c r="AL633" i="8"/>
  <c r="U631" i="8"/>
  <c r="AC628" i="8"/>
  <c r="R628" i="8"/>
  <c r="AA625" i="8"/>
  <c r="Y624" i="8"/>
  <c r="X622" i="8"/>
  <c r="AK621" i="8"/>
  <c r="AA639" i="8"/>
  <c r="AL638" i="8"/>
  <c r="AF636" i="8"/>
  <c r="R636" i="8"/>
  <c r="AQ635" i="8"/>
  <c r="R635" i="8"/>
  <c r="AK633" i="8"/>
  <c r="AF630" i="8"/>
  <c r="R630" i="8"/>
  <c r="AD629" i="8"/>
  <c r="AN627" i="8"/>
  <c r="AL626" i="8"/>
  <c r="AL624" i="8"/>
  <c r="AH622" i="8"/>
  <c r="I622" i="8"/>
  <c r="AL636" i="8"/>
  <c r="AB635" i="8"/>
  <c r="T633" i="8"/>
  <c r="U628" i="8"/>
  <c r="AL627" i="8"/>
  <c r="R627" i="8"/>
  <c r="U623" i="8"/>
  <c r="AL637" i="8"/>
  <c r="R637" i="8"/>
  <c r="AJ633" i="8"/>
  <c r="AF632" i="8"/>
  <c r="AB631" i="8"/>
  <c r="AK628" i="8"/>
  <c r="T628" i="8"/>
  <c r="I625" i="8"/>
  <c r="AQ623" i="8"/>
  <c r="AN622" i="8"/>
  <c r="R638" i="8"/>
  <c r="AE632" i="8"/>
  <c r="V629" i="8"/>
  <c r="Y625" i="8"/>
  <c r="U639" i="8"/>
  <c r="AH638" i="8"/>
  <c r="AD637" i="8"/>
  <c r="AL634" i="8"/>
  <c r="R634" i="8"/>
  <c r="K633" i="8"/>
  <c r="AN630" i="8"/>
  <c r="AL629" i="8"/>
  <c r="X625" i="8"/>
  <c r="U624" i="8"/>
  <c r="O622" i="8"/>
  <c r="AD621" i="8"/>
  <c r="AK639" i="8"/>
  <c r="Y636" i="8"/>
  <c r="AL635" i="8"/>
  <c r="U635" i="8"/>
  <c r="AK629" i="8"/>
  <c r="Y627" i="8"/>
  <c r="AQ625" i="8"/>
  <c r="AK624" i="8"/>
  <c r="AE622" i="8"/>
  <c r="AC621" i="8"/>
  <c r="AJ639" i="8"/>
  <c r="AF638" i="8"/>
  <c r="AK635" i="8"/>
  <c r="AL631" i="8"/>
  <c r="R631" i="8"/>
  <c r="AJ629" i="8"/>
  <c r="U626" i="8"/>
  <c r="AA622" i="8"/>
  <c r="Y621" i="8"/>
  <c r="AN636" i="8"/>
  <c r="AJ635" i="8"/>
  <c r="AF634" i="8"/>
  <c r="R632" i="8"/>
  <c r="AK631" i="8"/>
  <c r="K630" i="8"/>
  <c r="I628" i="8"/>
  <c r="AK626" i="8"/>
  <c r="Y634" i="8"/>
  <c r="AD638" i="8"/>
  <c r="AR633" i="8"/>
  <c r="AE624" i="8"/>
  <c r="Y628" i="8"/>
  <c r="AC623" i="8"/>
  <c r="K625" i="8"/>
  <c r="AN621" i="8"/>
  <c r="I624" i="8"/>
  <c r="U633" i="8"/>
  <c r="AB623" i="8"/>
  <c r="AA630" i="8"/>
  <c r="AH625" i="8"/>
  <c r="R625" i="8"/>
  <c r="AL1214" i="8"/>
  <c r="AD1214" i="8"/>
  <c r="V1214" i="8"/>
  <c r="AK1214" i="8"/>
  <c r="AC1214" i="8"/>
  <c r="AR1214" i="8"/>
  <c r="AJ1214" i="8"/>
  <c r="AN1214" i="8"/>
  <c r="AA1214" i="8"/>
  <c r="R1214" i="8"/>
  <c r="J1214" i="8"/>
  <c r="AL1213" i="8"/>
  <c r="AD1213" i="8"/>
  <c r="V1213" i="8"/>
  <c r="N1213" i="8"/>
  <c r="AP1212" i="8"/>
  <c r="AH1212" i="8"/>
  <c r="Z1212" i="8"/>
  <c r="R1212" i="8"/>
  <c r="J1212" i="8"/>
  <c r="AL1211" i="8"/>
  <c r="AD1211" i="8"/>
  <c r="V1211" i="8"/>
  <c r="N1211" i="8"/>
  <c r="AP1210" i="8"/>
  <c r="AH1210" i="8"/>
  <c r="Z1210" i="8"/>
  <c r="R1210" i="8"/>
  <c r="J1210" i="8"/>
  <c r="AL1209" i="8"/>
  <c r="AD1209" i="8"/>
  <c r="V1209" i="8"/>
  <c r="N1209" i="8"/>
  <c r="AP1208" i="8"/>
  <c r="AH1208" i="8"/>
  <c r="Z1208" i="8"/>
  <c r="R1208" i="8"/>
  <c r="J1208" i="8"/>
  <c r="AL1207" i="8"/>
  <c r="AD1207" i="8"/>
  <c r="V1207" i="8"/>
  <c r="N1207" i="8"/>
  <c r="AP1206" i="8"/>
  <c r="AH1206" i="8"/>
  <c r="Z1206" i="8"/>
  <c r="R1206" i="8"/>
  <c r="J1206" i="8"/>
  <c r="AM1205" i="8"/>
  <c r="AE1205" i="8"/>
  <c r="W1205" i="8"/>
  <c r="O1205" i="8"/>
  <c r="AR1204" i="8"/>
  <c r="AJ1204" i="8"/>
  <c r="AB1204" i="8"/>
  <c r="T1204" i="8"/>
  <c r="L1204" i="8"/>
  <c r="AO1203" i="8"/>
  <c r="AG1203" i="8"/>
  <c r="Y1203" i="8"/>
  <c r="Q1203" i="8"/>
  <c r="I1203" i="8"/>
  <c r="AL1202" i="8"/>
  <c r="AD1202" i="8"/>
  <c r="V1202" i="8"/>
  <c r="N1202" i="8"/>
  <c r="AQ1201" i="8"/>
  <c r="AI1201" i="8"/>
  <c r="AM1214" i="8"/>
  <c r="Z1214" i="8"/>
  <c r="Q1214" i="8"/>
  <c r="I1214" i="8"/>
  <c r="AK1213" i="8"/>
  <c r="AC1213" i="8"/>
  <c r="U1213" i="8"/>
  <c r="M1213" i="8"/>
  <c r="AO1212" i="8"/>
  <c r="AG1212" i="8"/>
  <c r="Y1212" i="8"/>
  <c r="Q1212" i="8"/>
  <c r="I1212" i="8"/>
  <c r="AK1211" i="8"/>
  <c r="AC1211" i="8"/>
  <c r="U1211" i="8"/>
  <c r="M1211" i="8"/>
  <c r="AO1210" i="8"/>
  <c r="AG1210" i="8"/>
  <c r="Y1210" i="8"/>
  <c r="AO1214" i="8"/>
  <c r="X1214" i="8"/>
  <c r="M1214" i="8"/>
  <c r="AM1213" i="8"/>
  <c r="AA1213" i="8"/>
  <c r="Q1213" i="8"/>
  <c r="AQ1212" i="8"/>
  <c r="AE1212" i="8"/>
  <c r="U1212" i="8"/>
  <c r="K1212" i="8"/>
  <c r="AI1211" i="8"/>
  <c r="Y1211" i="8"/>
  <c r="O1211" i="8"/>
  <c r="AM1210" i="8"/>
  <c r="AC1210" i="8"/>
  <c r="S1210" i="8"/>
  <c r="I1210" i="8"/>
  <c r="AJ1209" i="8"/>
  <c r="AA1209" i="8"/>
  <c r="R1209" i="8"/>
  <c r="I1209" i="8"/>
  <c r="AJ1208" i="8"/>
  <c r="AA1208" i="8"/>
  <c r="Q1208" i="8"/>
  <c r="AR1207" i="8"/>
  <c r="AI1207" i="8"/>
  <c r="Z1207" i="8"/>
  <c r="Q1207" i="8"/>
  <c r="AR1206" i="8"/>
  <c r="AI1206" i="8"/>
  <c r="Y1206" i="8"/>
  <c r="P1206" i="8"/>
  <c r="AR1205" i="8"/>
  <c r="AI1205" i="8"/>
  <c r="Z1205" i="8"/>
  <c r="Q1205" i="8"/>
  <c r="AI1204" i="8"/>
  <c r="Z1204" i="8"/>
  <c r="Q1204" i="8"/>
  <c r="AJ1203" i="8"/>
  <c r="AA1203" i="8"/>
  <c r="R1203" i="8"/>
  <c r="AJ1202" i="8"/>
  <c r="AA1202" i="8"/>
  <c r="R1202" i="8"/>
  <c r="I1202" i="8"/>
  <c r="AK1201" i="8"/>
  <c r="AB1201" i="8"/>
  <c r="T1201" i="8"/>
  <c r="L1201" i="8"/>
  <c r="AO1200" i="8"/>
  <c r="AG1200" i="8"/>
  <c r="Y1200" i="8"/>
  <c r="Q1200" i="8"/>
  <c r="I1200" i="8"/>
  <c r="AL1199" i="8"/>
  <c r="AD1199" i="8"/>
  <c r="V1199" i="8"/>
  <c r="N1199" i="8"/>
  <c r="AQ1198" i="8"/>
  <c r="AI1198" i="8"/>
  <c r="AA1198" i="8"/>
  <c r="S1198" i="8"/>
  <c r="K1198" i="8"/>
  <c r="AN1197" i="8"/>
  <c r="AF1197" i="8"/>
  <c r="X1197" i="8"/>
  <c r="P1197" i="8"/>
  <c r="AL1196" i="8"/>
  <c r="AD1196" i="8"/>
  <c r="V1196" i="8"/>
  <c r="N1196" i="8"/>
  <c r="AI1214" i="8"/>
  <c r="W1214" i="8"/>
  <c r="L1214" i="8"/>
  <c r="AJ1213" i="8"/>
  <c r="Z1213" i="8"/>
  <c r="P1213" i="8"/>
  <c r="AN1212" i="8"/>
  <c r="AD1212" i="8"/>
  <c r="T1212" i="8"/>
  <c r="AR1211" i="8"/>
  <c r="AH1211" i="8"/>
  <c r="X1211" i="8"/>
  <c r="L1211" i="8"/>
  <c r="AL1210" i="8"/>
  <c r="AB1210" i="8"/>
  <c r="Q1210" i="8"/>
  <c r="AR1209" i="8"/>
  <c r="AI1209" i="8"/>
  <c r="Z1209" i="8"/>
  <c r="Q1209" i="8"/>
  <c r="AR1208" i="8"/>
  <c r="AI1208" i="8"/>
  <c r="Y1208" i="8"/>
  <c r="P1208" i="8"/>
  <c r="AQ1207" i="8"/>
  <c r="AH1207" i="8"/>
  <c r="Y1207" i="8"/>
  <c r="P1207" i="8"/>
  <c r="AQ1206" i="8"/>
  <c r="AG1206" i="8"/>
  <c r="X1206" i="8"/>
  <c r="O1206" i="8"/>
  <c r="AQ1205" i="8"/>
  <c r="AH1205" i="8"/>
  <c r="Y1205" i="8"/>
  <c r="P1205" i="8"/>
  <c r="AQ1204" i="8"/>
  <c r="AH1204" i="8"/>
  <c r="Y1204" i="8"/>
  <c r="P1204" i="8"/>
  <c r="AR1203" i="8"/>
  <c r="AI1203" i="8"/>
  <c r="Z1203" i="8"/>
  <c r="P1203" i="8"/>
  <c r="AR1202" i="8"/>
  <c r="AI1202" i="8"/>
  <c r="Z1202" i="8"/>
  <c r="Q1202" i="8"/>
  <c r="AJ1201" i="8"/>
  <c r="AA1201" i="8"/>
  <c r="S1201" i="8"/>
  <c r="K1201" i="8"/>
  <c r="AN1200" i="8"/>
  <c r="AF1200" i="8"/>
  <c r="X1200" i="8"/>
  <c r="P1200" i="8"/>
  <c r="AK1199" i="8"/>
  <c r="AC1199" i="8"/>
  <c r="U1199" i="8"/>
  <c r="M1199" i="8"/>
  <c r="AP1198" i="8"/>
  <c r="AH1198" i="8"/>
  <c r="Z1198" i="8"/>
  <c r="R1198" i="8"/>
  <c r="J1198" i="8"/>
  <c r="AM1197" i="8"/>
  <c r="AE1197" i="8"/>
  <c r="W1197" i="8"/>
  <c r="O1197" i="8"/>
  <c r="AK1196" i="8"/>
  <c r="AC1196" i="8"/>
  <c r="U1196" i="8"/>
  <c r="M1196" i="8"/>
  <c r="AE1214" i="8"/>
  <c r="P1214" i="8"/>
  <c r="AP1213" i="8"/>
  <c r="AF1213" i="8"/>
  <c r="T1213" i="8"/>
  <c r="J1213" i="8"/>
  <c r="AJ1212" i="8"/>
  <c r="X1212" i="8"/>
  <c r="N1212" i="8"/>
  <c r="AN1211" i="8"/>
  <c r="AB1211" i="8"/>
  <c r="R1211" i="8"/>
  <c r="AR1210" i="8"/>
  <c r="AF1210" i="8"/>
  <c r="V1210" i="8"/>
  <c r="M1210" i="8"/>
  <c r="AN1209" i="8"/>
  <c r="AE1209" i="8"/>
  <c r="U1209" i="8"/>
  <c r="L1209" i="8"/>
  <c r="AM1208" i="8"/>
  <c r="AD1208" i="8"/>
  <c r="U1208" i="8"/>
  <c r="L1208" i="8"/>
  <c r="AM1207" i="8"/>
  <c r="AC1207" i="8"/>
  <c r="T1207" i="8"/>
  <c r="K1207" i="8"/>
  <c r="AL1206" i="8"/>
  <c r="AC1206" i="8"/>
  <c r="T1206" i="8"/>
  <c r="K1206" i="8"/>
  <c r="AL1205" i="8"/>
  <c r="AC1205" i="8"/>
  <c r="T1205" i="8"/>
  <c r="K1205" i="8"/>
  <c r="AM1204" i="8"/>
  <c r="AD1204" i="8"/>
  <c r="U1204" i="8"/>
  <c r="K1204" i="8"/>
  <c r="AM1203" i="8"/>
  <c r="AD1203" i="8"/>
  <c r="U1203" i="8"/>
  <c r="L1203" i="8"/>
  <c r="AN1202" i="8"/>
  <c r="AE1202" i="8"/>
  <c r="U1202" i="8"/>
  <c r="L1202" i="8"/>
  <c r="AN1201" i="8"/>
  <c r="AE1201" i="8"/>
  <c r="W1201" i="8"/>
  <c r="O1201" i="8"/>
  <c r="AR1200" i="8"/>
  <c r="AJ1200" i="8"/>
  <c r="AB1200" i="8"/>
  <c r="T1200" i="8"/>
  <c r="L1200" i="8"/>
  <c r="AO1199" i="8"/>
  <c r="AG1199" i="8"/>
  <c r="Y1199" i="8"/>
  <c r="Q1199" i="8"/>
  <c r="I1199" i="8"/>
  <c r="AL1198" i="8"/>
  <c r="AD1198" i="8"/>
  <c r="V1198" i="8"/>
  <c r="N1198" i="8"/>
  <c r="AQ1197" i="8"/>
  <c r="AI1197" i="8"/>
  <c r="AA1197" i="8"/>
  <c r="S1197" i="8"/>
  <c r="K1197" i="8"/>
  <c r="AO1196" i="8"/>
  <c r="AG1196" i="8"/>
  <c r="Y1196" i="8"/>
  <c r="Q1196" i="8"/>
  <c r="I1196" i="8"/>
  <c r="AQ1214" i="8"/>
  <c r="T1214" i="8"/>
  <c r="AN1213" i="8"/>
  <c r="W1213" i="8"/>
  <c r="AM1212" i="8"/>
  <c r="W1212" i="8"/>
  <c r="AP1211" i="8"/>
  <c r="Z1211" i="8"/>
  <c r="I1211" i="8"/>
  <c r="AA1210" i="8"/>
  <c r="L1210" i="8"/>
  <c r="AG1209" i="8"/>
  <c r="S1209" i="8"/>
  <c r="AN1208" i="8"/>
  <c r="X1208" i="8"/>
  <c r="K1208" i="8"/>
  <c r="AF1207" i="8"/>
  <c r="R1207" i="8"/>
  <c r="AM1206" i="8"/>
  <c r="W1206" i="8"/>
  <c r="I1206" i="8"/>
  <c r="AF1205" i="8"/>
  <c r="R1205" i="8"/>
  <c r="AO1204" i="8"/>
  <c r="AA1204" i="8"/>
  <c r="M1204" i="8"/>
  <c r="AH1203" i="8"/>
  <c r="T1203" i="8"/>
  <c r="AP1202" i="8"/>
  <c r="AB1202" i="8"/>
  <c r="M1202" i="8"/>
  <c r="AL1201" i="8"/>
  <c r="X1201" i="8"/>
  <c r="J1201" i="8"/>
  <c r="AI1200" i="8"/>
  <c r="V1200" i="8"/>
  <c r="J1200" i="8"/>
  <c r="AH1199" i="8"/>
  <c r="T1199" i="8"/>
  <c r="AF1198" i="8"/>
  <c r="T1198" i="8"/>
  <c r="AR1197" i="8"/>
  <c r="AD1197" i="8"/>
  <c r="R1197" i="8"/>
  <c r="AR1196" i="8"/>
  <c r="AF1196" i="8"/>
  <c r="S1196" i="8"/>
  <c r="AP1214" i="8"/>
  <c r="S1214" i="8"/>
  <c r="AI1213" i="8"/>
  <c r="S1213" i="8"/>
  <c r="AL1212" i="8"/>
  <c r="V1212" i="8"/>
  <c r="AO1211" i="8"/>
  <c r="W1211" i="8"/>
  <c r="AQ1210" i="8"/>
  <c r="X1210" i="8"/>
  <c r="K1210" i="8"/>
  <c r="AF1209" i="8"/>
  <c r="P1209" i="8"/>
  <c r="AL1208" i="8"/>
  <c r="W1208" i="8"/>
  <c r="I1208" i="8"/>
  <c r="AE1207" i="8"/>
  <c r="O1207" i="8"/>
  <c r="AK1206" i="8"/>
  <c r="V1206" i="8"/>
  <c r="AD1205" i="8"/>
  <c r="N1205" i="8"/>
  <c r="AN1204" i="8"/>
  <c r="X1204" i="8"/>
  <c r="J1204" i="8"/>
  <c r="AF1203" i="8"/>
  <c r="S1203" i="8"/>
  <c r="AO1202" i="8"/>
  <c r="Y1202" i="8"/>
  <c r="K1202" i="8"/>
  <c r="AH1201" i="8"/>
  <c r="V1201" i="8"/>
  <c r="I1201" i="8"/>
  <c r="AH1200" i="8"/>
  <c r="U1200" i="8"/>
  <c r="AR1199" i="8"/>
  <c r="AF1199" i="8"/>
  <c r="S1199" i="8"/>
  <c r="AR1198" i="8"/>
  <c r="AE1198" i="8"/>
  <c r="Q1198" i="8"/>
  <c r="AP1197" i="8"/>
  <c r="AC1197" i="8"/>
  <c r="Q1197" i="8"/>
  <c r="AQ1196" i="8"/>
  <c r="AE1196" i="8"/>
  <c r="R1196" i="8"/>
  <c r="AB1214" i="8"/>
  <c r="AR1213" i="8"/>
  <c r="AB1213" i="8"/>
  <c r="K1213" i="8"/>
  <c r="AC1212" i="8"/>
  <c r="M1212" i="8"/>
  <c r="AF1211" i="8"/>
  <c r="P1211" i="8"/>
  <c r="AI1210" i="8"/>
  <c r="P1210" i="8"/>
  <c r="AM1209" i="8"/>
  <c r="X1209" i="8"/>
  <c r="J1209" i="8"/>
  <c r="AE1208" i="8"/>
  <c r="O1208" i="8"/>
  <c r="AK1207" i="8"/>
  <c r="W1207" i="8"/>
  <c r="I1207" i="8"/>
  <c r="AD1206" i="8"/>
  <c r="N1206" i="8"/>
  <c r="AK1205" i="8"/>
  <c r="V1205" i="8"/>
  <c r="I1205" i="8"/>
  <c r="AF1204" i="8"/>
  <c r="R1204" i="8"/>
  <c r="AN1203" i="8"/>
  <c r="X1203" i="8"/>
  <c r="K1203" i="8"/>
  <c r="AG1202" i="8"/>
  <c r="S1202" i="8"/>
  <c r="AP1201" i="8"/>
  <c r="AC1201" i="8"/>
  <c r="P1201" i="8"/>
  <c r="AM1200" i="8"/>
  <c r="AA1200" i="8"/>
  <c r="N1200" i="8"/>
  <c r="AM1199" i="8"/>
  <c r="Z1199" i="8"/>
  <c r="L1199" i="8"/>
  <c r="AK1198" i="8"/>
  <c r="X1198" i="8"/>
  <c r="L1198" i="8"/>
  <c r="AJ1197" i="8"/>
  <c r="V1197" i="8"/>
  <c r="J1197" i="8"/>
  <c r="AJ1196" i="8"/>
  <c r="X1196" i="8"/>
  <c r="K1196" i="8"/>
  <c r="AH1214" i="8"/>
  <c r="AQ1213" i="8"/>
  <c r="O1213" i="8"/>
  <c r="AA1212" i="8"/>
  <c r="AG1211" i="8"/>
  <c r="AN1210" i="8"/>
  <c r="O1210" i="8"/>
  <c r="AB1209" i="8"/>
  <c r="AO1208" i="8"/>
  <c r="S1208" i="8"/>
  <c r="AB1207" i="8"/>
  <c r="AO1206" i="8"/>
  <c r="S1206" i="8"/>
  <c r="AG1205" i="8"/>
  <c r="J1205" i="8"/>
  <c r="W1204" i="8"/>
  <c r="AL1203" i="8"/>
  <c r="N1203" i="8"/>
  <c r="AC1202" i="8"/>
  <c r="AR1201" i="8"/>
  <c r="U1201" i="8"/>
  <c r="AL1200" i="8"/>
  <c r="R1200" i="8"/>
  <c r="AI1199" i="8"/>
  <c r="O1199" i="8"/>
  <c r="AG1198" i="8"/>
  <c r="M1198" i="8"/>
  <c r="AB1197" i="8"/>
  <c r="I1197" i="8"/>
  <c r="AA1196" i="8"/>
  <c r="AG1214" i="8"/>
  <c r="AO1213" i="8"/>
  <c r="L1213" i="8"/>
  <c r="S1212" i="8"/>
  <c r="AE1211" i="8"/>
  <c r="AK1210" i="8"/>
  <c r="N1210" i="8"/>
  <c r="Y1209" i="8"/>
  <c r="AK1208" i="8"/>
  <c r="N1208" i="8"/>
  <c r="AA1207" i="8"/>
  <c r="AN1206" i="8"/>
  <c r="Q1206" i="8"/>
  <c r="AB1205" i="8"/>
  <c r="V1204" i="8"/>
  <c r="AK1203" i="8"/>
  <c r="M1203" i="8"/>
  <c r="X1202" i="8"/>
  <c r="AO1201" i="8"/>
  <c r="R1201" i="8"/>
  <c r="AK1200" i="8"/>
  <c r="O1200" i="8"/>
  <c r="AE1199" i="8"/>
  <c r="K1199" i="8"/>
  <c r="AC1198" i="8"/>
  <c r="I1198" i="8"/>
  <c r="Z1197" i="8"/>
  <c r="Z1196" i="8"/>
  <c r="AF1214" i="8"/>
  <c r="AH1213" i="8"/>
  <c r="I1213" i="8"/>
  <c r="P1212" i="8"/>
  <c r="AA1211" i="8"/>
  <c r="AJ1210" i="8"/>
  <c r="AQ1209" i="8"/>
  <c r="W1209" i="8"/>
  <c r="AG1208" i="8"/>
  <c r="M1208" i="8"/>
  <c r="X1207" i="8"/>
  <c r="AJ1206" i="8"/>
  <c r="M1206" i="8"/>
  <c r="AA1205" i="8"/>
  <c r="AP1204" i="8"/>
  <c r="S1204" i="8"/>
  <c r="AE1203" i="8"/>
  <c r="J1203" i="8"/>
  <c r="W1202" i="8"/>
  <c r="AM1201" i="8"/>
  <c r="Q1201" i="8"/>
  <c r="AE1200" i="8"/>
  <c r="M1200" i="8"/>
  <c r="AB1199" i="8"/>
  <c r="J1199" i="8"/>
  <c r="AB1198" i="8"/>
  <c r="Y1197" i="8"/>
  <c r="AP1196" i="8"/>
  <c r="W1196" i="8"/>
  <c r="Y1214" i="8"/>
  <c r="AG1213" i="8"/>
  <c r="AR1212" i="8"/>
  <c r="O1212" i="8"/>
  <c r="T1211" i="8"/>
  <c r="AE1210" i="8"/>
  <c r="AP1209" i="8"/>
  <c r="T1209" i="8"/>
  <c r="AF1208" i="8"/>
  <c r="AP1207" i="8"/>
  <c r="U1207" i="8"/>
  <c r="AF1206" i="8"/>
  <c r="L1206" i="8"/>
  <c r="X1205" i="8"/>
  <c r="AL1204" i="8"/>
  <c r="O1204" i="8"/>
  <c r="AC1203" i="8"/>
  <c r="AQ1202" i="8"/>
  <c r="T1202" i="8"/>
  <c r="AG1201" i="8"/>
  <c r="N1201" i="8"/>
  <c r="AD1200" i="8"/>
  <c r="K1200" i="8"/>
  <c r="AA1199" i="8"/>
  <c r="Y1198" i="8"/>
  <c r="AO1197" i="8"/>
  <c r="U1197" i="8"/>
  <c r="AN1196" i="8"/>
  <c r="T1196" i="8"/>
  <c r="U1214" i="8"/>
  <c r="AK1212" i="8"/>
  <c r="S1211" i="8"/>
  <c r="AO1209" i="8"/>
  <c r="AC1208" i="8"/>
  <c r="S1207" i="8"/>
  <c r="AP1205" i="8"/>
  <c r="AP1203" i="8"/>
  <c r="AF1202" i="8"/>
  <c r="Y1201" i="8"/>
  <c r="S1200" i="8"/>
  <c r="P1199" i="8"/>
  <c r="P1198" i="8"/>
  <c r="M1197" i="8"/>
  <c r="O1196" i="8"/>
  <c r="O1214" i="8"/>
  <c r="AI1212" i="8"/>
  <c r="Q1211" i="8"/>
  <c r="AK1209" i="8"/>
  <c r="AB1208" i="8"/>
  <c r="M1207" i="8"/>
  <c r="AO1205" i="8"/>
  <c r="AK1204" i="8"/>
  <c r="AB1203" i="8"/>
  <c r="P1202" i="8"/>
  <c r="M1201" i="8"/>
  <c r="AQ1199" i="8"/>
  <c r="O1198" i="8"/>
  <c r="L1197" i="8"/>
  <c r="L1196" i="8"/>
  <c r="N1214" i="8"/>
  <c r="AF1212" i="8"/>
  <c r="K1211" i="8"/>
  <c r="AH1209" i="8"/>
  <c r="V1208" i="8"/>
  <c r="L1207" i="8"/>
  <c r="AN1205" i="8"/>
  <c r="AG1204" i="8"/>
  <c r="W1203" i="8"/>
  <c r="O1202" i="8"/>
  <c r="AP1199" i="8"/>
  <c r="AO1198" i="8"/>
  <c r="AL1197" i="8"/>
  <c r="J1196" i="8"/>
  <c r="X1213" i="8"/>
  <c r="AD1210" i="8"/>
  <c r="AQ1208" i="8"/>
  <c r="AB1206" i="8"/>
  <c r="AM1202" i="8"/>
  <c r="X1199" i="8"/>
  <c r="U1198" i="8"/>
  <c r="AI1196" i="8"/>
  <c r="R1213" i="8"/>
  <c r="W1210" i="8"/>
  <c r="T1208" i="8"/>
  <c r="AA1206" i="8"/>
  <c r="AE1204" i="8"/>
  <c r="AK1202" i="8"/>
  <c r="AQ1200" i="8"/>
  <c r="W1199" i="8"/>
  <c r="AK1197" i="8"/>
  <c r="AH1196" i="8"/>
  <c r="AB1212" i="8"/>
  <c r="U1210" i="8"/>
  <c r="AO1207" i="8"/>
  <c r="U1206" i="8"/>
  <c r="AC1204" i="8"/>
  <c r="AH1202" i="8"/>
  <c r="AP1200" i="8"/>
  <c r="R1199" i="8"/>
  <c r="AH1197" i="8"/>
  <c r="AB1196" i="8"/>
  <c r="L1212" i="8"/>
  <c r="T1210" i="8"/>
  <c r="AN1207" i="8"/>
  <c r="AJ1205" i="8"/>
  <c r="N1204" i="8"/>
  <c r="J1202" i="8"/>
  <c r="AC1200" i="8"/>
  <c r="AG1197" i="8"/>
  <c r="P1196" i="8"/>
  <c r="AQ1211" i="8"/>
  <c r="AJ1207" i="8"/>
  <c r="Z1201" i="8"/>
  <c r="AM1198" i="8"/>
  <c r="AM1211" i="8"/>
  <c r="AG1207" i="8"/>
  <c r="I1204" i="8"/>
  <c r="AJ1198" i="8"/>
  <c r="AJ1211" i="8"/>
  <c r="J1207" i="8"/>
  <c r="AQ1203" i="8"/>
  <c r="Z1200" i="8"/>
  <c r="W1198" i="8"/>
  <c r="J1211" i="8"/>
  <c r="AE1206" i="8"/>
  <c r="V1203" i="8"/>
  <c r="W1200" i="8"/>
  <c r="T1197" i="8"/>
  <c r="U1205" i="8"/>
  <c r="AD1201" i="8"/>
  <c r="AM1196" i="8"/>
  <c r="K1214" i="8"/>
  <c r="S1205" i="8"/>
  <c r="AE1213" i="8"/>
  <c r="M1205" i="8"/>
  <c r="AN1199" i="8"/>
  <c r="Y1213" i="8"/>
  <c r="L1205" i="8"/>
  <c r="AJ1199" i="8"/>
  <c r="AC1209" i="8"/>
  <c r="O1209" i="8"/>
  <c r="O1203" i="8"/>
  <c r="AN1198" i="8"/>
  <c r="M1209" i="8"/>
  <c r="N1197" i="8"/>
  <c r="K1209" i="8"/>
  <c r="AF1201" i="8"/>
  <c r="BF72" i="8"/>
  <c r="BC72" i="8"/>
  <c r="BD72" i="8" s="1"/>
  <c r="BE72" i="8" s="1"/>
  <c r="AJ309" i="7"/>
  <c r="AJ310" i="7" s="1"/>
  <c r="AJ311" i="7" s="1"/>
  <c r="AJ312" i="7" s="1"/>
  <c r="AJ313" i="7" s="1"/>
  <c r="AJ314" i="7" s="1"/>
  <c r="AJ315" i="7" s="1"/>
  <c r="AJ316" i="7" s="1"/>
  <c r="AJ317" i="7" s="1"/>
  <c r="AJ318" i="7" s="1"/>
  <c r="AJ319" i="7" s="1"/>
  <c r="AJ320" i="7" s="1"/>
  <c r="AJ321" i="7" s="1"/>
  <c r="AJ322" i="7" s="1"/>
  <c r="AJ323" i="7" s="1"/>
  <c r="AJ324" i="7" s="1"/>
  <c r="AJ325" i="7" s="1"/>
  <c r="AJ326" i="7" s="1"/>
  <c r="AJ327" i="7" s="1"/>
  <c r="AJ328" i="7" s="1"/>
  <c r="AJ329" i="7" s="1"/>
  <c r="AJ330" i="7" s="1"/>
  <c r="AJ331" i="7" s="1"/>
  <c r="AJ332" i="7" s="1"/>
  <c r="AJ333" i="7" s="1"/>
  <c r="AJ334" i="7" s="1"/>
  <c r="AJ335" i="7" s="1"/>
  <c r="AJ336" i="7" s="1"/>
  <c r="AJ337" i="7" s="1"/>
  <c r="AJ338" i="7" s="1"/>
  <c r="AJ339" i="7" s="1"/>
  <c r="AJ340" i="7" s="1"/>
  <c r="AJ341" i="7" s="1"/>
  <c r="AJ342" i="7" s="1"/>
  <c r="AJ343" i="7" s="1"/>
  <c r="AJ344" i="7" s="1"/>
  <c r="AJ345" i="7" s="1"/>
  <c r="AJ346" i="7" s="1"/>
  <c r="AJ347" i="7" s="1"/>
  <c r="AJ348" i="7" s="1"/>
  <c r="AJ349" i="7" s="1"/>
  <c r="AJ350" i="7" s="1"/>
  <c r="AJ351" i="7" s="1"/>
  <c r="AJ352" i="7" s="1"/>
  <c r="AJ353" i="7" s="1"/>
  <c r="AJ354" i="7" s="1"/>
  <c r="AJ355" i="7" s="1"/>
  <c r="AJ356" i="7" s="1"/>
  <c r="AJ357" i="7" s="1"/>
  <c r="AJ358" i="7" s="1"/>
  <c r="AJ359" i="7" s="1"/>
  <c r="AJ360" i="7" s="1"/>
  <c r="AP16" i="7"/>
  <c r="AE37" i="6"/>
  <c r="AB37" i="6"/>
  <c r="AD37" i="6" s="1"/>
  <c r="AC37" i="6"/>
  <c r="BD61" i="8"/>
  <c r="AL1030" i="8"/>
  <c r="AD1030" i="8"/>
  <c r="V1030" i="8"/>
  <c r="N1030" i="8"/>
  <c r="AP1029" i="8"/>
  <c r="AH1029" i="8"/>
  <c r="Z1029" i="8"/>
  <c r="R1029" i="8"/>
  <c r="J1029" i="8"/>
  <c r="AL1028" i="8"/>
  <c r="AD1028" i="8"/>
  <c r="V1028" i="8"/>
  <c r="N1028" i="8"/>
  <c r="AP1027" i="8"/>
  <c r="AH1027" i="8"/>
  <c r="Z1027" i="8"/>
  <c r="R1027" i="8"/>
  <c r="J1027" i="8"/>
  <c r="AL1026" i="8"/>
  <c r="AD1026" i="8"/>
  <c r="AQ1030" i="8"/>
  <c r="AH1030" i="8"/>
  <c r="Y1030" i="8"/>
  <c r="P1030" i="8"/>
  <c r="AQ1029" i="8"/>
  <c r="AG1029" i="8"/>
  <c r="X1029" i="8"/>
  <c r="O1029" i="8"/>
  <c r="AP1028" i="8"/>
  <c r="AG1028" i="8"/>
  <c r="X1028" i="8"/>
  <c r="O1028" i="8"/>
  <c r="AO1027" i="8"/>
  <c r="AF1027" i="8"/>
  <c r="W1027" i="8"/>
  <c r="N1027" i="8"/>
  <c r="AO1026" i="8"/>
  <c r="AF1026" i="8"/>
  <c r="W1026" i="8"/>
  <c r="O1026" i="8"/>
  <c r="AQ1025" i="8"/>
  <c r="AI1025" i="8"/>
  <c r="AA1025" i="8"/>
  <c r="S1025" i="8"/>
  <c r="K1025" i="8"/>
  <c r="AM1024" i="8"/>
  <c r="AE1024" i="8"/>
  <c r="W1024" i="8"/>
  <c r="O1024" i="8"/>
  <c r="AQ1023" i="8"/>
  <c r="AI1023" i="8"/>
  <c r="AA1023" i="8"/>
  <c r="S1023" i="8"/>
  <c r="K1023" i="8"/>
  <c r="AM1022" i="8"/>
  <c r="AE1022" i="8"/>
  <c r="W1022" i="8"/>
  <c r="O1022" i="8"/>
  <c r="AR1021" i="8"/>
  <c r="AJ1021" i="8"/>
  <c r="AB1021" i="8"/>
  <c r="T1021" i="8"/>
  <c r="L1021" i="8"/>
  <c r="AO1020" i="8"/>
  <c r="AG1020" i="8"/>
  <c r="Y1020" i="8"/>
  <c r="Q1020" i="8"/>
  <c r="I1020" i="8"/>
  <c r="AL1019" i="8"/>
  <c r="AD1019" i="8"/>
  <c r="V1019" i="8"/>
  <c r="N1019" i="8"/>
  <c r="AQ1018" i="8"/>
  <c r="AI1018" i="8"/>
  <c r="AA1018" i="8"/>
  <c r="S1018" i="8"/>
  <c r="K1018" i="8"/>
  <c r="AN1017" i="8"/>
  <c r="AF1017" i="8"/>
  <c r="X1017" i="8"/>
  <c r="P1017" i="8"/>
  <c r="AK1016" i="8"/>
  <c r="AC1016" i="8"/>
  <c r="U1016" i="8"/>
  <c r="M1016" i="8"/>
  <c r="AP1015" i="8"/>
  <c r="AH1015" i="8"/>
  <c r="Z1015" i="8"/>
  <c r="R1015" i="8"/>
  <c r="J1015" i="8"/>
  <c r="AM1014" i="8"/>
  <c r="AE1014" i="8"/>
  <c r="W1014" i="8"/>
  <c r="O1014" i="8"/>
  <c r="AR1013" i="8"/>
  <c r="AJ1013" i="8"/>
  <c r="AB1013" i="8"/>
  <c r="T1013" i="8"/>
  <c r="L1013" i="8"/>
  <c r="AP1012" i="8"/>
  <c r="AH1012" i="8"/>
  <c r="Z1012" i="8"/>
  <c r="R1012" i="8"/>
  <c r="J1012" i="8"/>
  <c r="AP1030" i="8"/>
  <c r="AG1030" i="8"/>
  <c r="X1030" i="8"/>
  <c r="O1030" i="8"/>
  <c r="AO1029" i="8"/>
  <c r="AF1029" i="8"/>
  <c r="W1029" i="8"/>
  <c r="N1029" i="8"/>
  <c r="AO1028" i="8"/>
  <c r="AF1028" i="8"/>
  <c r="W1028" i="8"/>
  <c r="M1028" i="8"/>
  <c r="AN1027" i="8"/>
  <c r="AE1027" i="8"/>
  <c r="V1027" i="8"/>
  <c r="M1027" i="8"/>
  <c r="AN1026" i="8"/>
  <c r="AE1026" i="8"/>
  <c r="V1026" i="8"/>
  <c r="N1026" i="8"/>
  <c r="AP1025" i="8"/>
  <c r="AH1025" i="8"/>
  <c r="Z1025" i="8"/>
  <c r="R1025" i="8"/>
  <c r="J1025" i="8"/>
  <c r="AL1024" i="8"/>
  <c r="AD1024" i="8"/>
  <c r="V1024" i="8"/>
  <c r="N1024" i="8"/>
  <c r="AP1023" i="8"/>
  <c r="AH1023" i="8"/>
  <c r="Z1023" i="8"/>
  <c r="R1023" i="8"/>
  <c r="J1023" i="8"/>
  <c r="AL1022" i="8"/>
  <c r="AD1022" i="8"/>
  <c r="V1022" i="8"/>
  <c r="N1022" i="8"/>
  <c r="AQ1021" i="8"/>
  <c r="AI1021" i="8"/>
  <c r="AA1021" i="8"/>
  <c r="S1021" i="8"/>
  <c r="K1021" i="8"/>
  <c r="AN1020" i="8"/>
  <c r="AF1020" i="8"/>
  <c r="X1020" i="8"/>
  <c r="P1020" i="8"/>
  <c r="AK1019" i="8"/>
  <c r="AC1019" i="8"/>
  <c r="U1019" i="8"/>
  <c r="M1019" i="8"/>
  <c r="AP1018" i="8"/>
  <c r="AH1018" i="8"/>
  <c r="Z1018" i="8"/>
  <c r="R1018" i="8"/>
  <c r="J1018" i="8"/>
  <c r="AM1017" i="8"/>
  <c r="AE1017" i="8"/>
  <c r="W1017" i="8"/>
  <c r="O1017" i="8"/>
  <c r="AR1016" i="8"/>
  <c r="AJ1016" i="8"/>
  <c r="AB1016" i="8"/>
  <c r="T1016" i="8"/>
  <c r="L1016" i="8"/>
  <c r="AO1015" i="8"/>
  <c r="AG1015" i="8"/>
  <c r="Y1015" i="8"/>
  <c r="Q1015" i="8"/>
  <c r="I1015" i="8"/>
  <c r="AL1014" i="8"/>
  <c r="AD1014" i="8"/>
  <c r="V1014" i="8"/>
  <c r="N1014" i="8"/>
  <c r="AQ1013" i="8"/>
  <c r="AI1013" i="8"/>
  <c r="AA1013" i="8"/>
  <c r="S1013" i="8"/>
  <c r="K1013" i="8"/>
  <c r="AO1012" i="8"/>
  <c r="AG1012" i="8"/>
  <c r="Y1012" i="8"/>
  <c r="Q1012" i="8"/>
  <c r="I1012" i="8"/>
  <c r="AO1030" i="8"/>
  <c r="AF1030" i="8"/>
  <c r="W1030" i="8"/>
  <c r="M1030" i="8"/>
  <c r="AN1029" i="8"/>
  <c r="AE1029" i="8"/>
  <c r="V1029" i="8"/>
  <c r="M1029" i="8"/>
  <c r="AN1028" i="8"/>
  <c r="AE1028" i="8"/>
  <c r="U1028" i="8"/>
  <c r="L1028" i="8"/>
  <c r="AM1027" i="8"/>
  <c r="AD1027" i="8"/>
  <c r="U1027" i="8"/>
  <c r="L1027" i="8"/>
  <c r="AM1026" i="8"/>
  <c r="AC1026" i="8"/>
  <c r="U1026" i="8"/>
  <c r="M1026" i="8"/>
  <c r="AO1025" i="8"/>
  <c r="AG1025" i="8"/>
  <c r="Y1025" i="8"/>
  <c r="Q1025" i="8"/>
  <c r="I1025" i="8"/>
  <c r="AK1024" i="8"/>
  <c r="AC1024" i="8"/>
  <c r="U1024" i="8"/>
  <c r="M1024" i="8"/>
  <c r="AO1023" i="8"/>
  <c r="AG1023" i="8"/>
  <c r="Y1023" i="8"/>
  <c r="Q1023" i="8"/>
  <c r="I1023" i="8"/>
  <c r="AK1022" i="8"/>
  <c r="AC1022" i="8"/>
  <c r="U1022" i="8"/>
  <c r="M1022" i="8"/>
  <c r="AP1021" i="8"/>
  <c r="AH1021" i="8"/>
  <c r="Z1021" i="8"/>
  <c r="R1021" i="8"/>
  <c r="J1021" i="8"/>
  <c r="AM1020" i="8"/>
  <c r="AE1020" i="8"/>
  <c r="W1020" i="8"/>
  <c r="O1020" i="8"/>
  <c r="AR1019" i="8"/>
  <c r="AJ1019" i="8"/>
  <c r="AB1019" i="8"/>
  <c r="T1019" i="8"/>
  <c r="L1019" i="8"/>
  <c r="AO1018" i="8"/>
  <c r="AG1018" i="8"/>
  <c r="Y1018" i="8"/>
  <c r="Q1018" i="8"/>
  <c r="I1018" i="8"/>
  <c r="AL1017" i="8"/>
  <c r="AD1017" i="8"/>
  <c r="V1017" i="8"/>
  <c r="N1017" i="8"/>
  <c r="AQ1016" i="8"/>
  <c r="AI1016" i="8"/>
  <c r="AA1016" i="8"/>
  <c r="S1016" i="8"/>
  <c r="K1016" i="8"/>
  <c r="AN1015" i="8"/>
  <c r="AF1015" i="8"/>
  <c r="X1015" i="8"/>
  <c r="P1015" i="8"/>
  <c r="AK1014" i="8"/>
  <c r="AC1014" i="8"/>
  <c r="U1014" i="8"/>
  <c r="M1014" i="8"/>
  <c r="AP1013" i="8"/>
  <c r="AH1013" i="8"/>
  <c r="Z1013" i="8"/>
  <c r="R1013" i="8"/>
  <c r="J1013" i="8"/>
  <c r="AN1012" i="8"/>
  <c r="AF1012" i="8"/>
  <c r="X1012" i="8"/>
  <c r="P1012" i="8"/>
  <c r="AN1030" i="8"/>
  <c r="AE1030" i="8"/>
  <c r="U1030" i="8"/>
  <c r="L1030" i="8"/>
  <c r="AM1029" i="8"/>
  <c r="AD1029" i="8"/>
  <c r="U1029" i="8"/>
  <c r="L1029" i="8"/>
  <c r="AM1028" i="8"/>
  <c r="AC1028" i="8"/>
  <c r="T1028" i="8"/>
  <c r="K1028" i="8"/>
  <c r="AL1027" i="8"/>
  <c r="AC1027" i="8"/>
  <c r="T1027" i="8"/>
  <c r="K1027" i="8"/>
  <c r="AK1026" i="8"/>
  <c r="AB1026" i="8"/>
  <c r="T1026" i="8"/>
  <c r="L1026" i="8"/>
  <c r="AN1025" i="8"/>
  <c r="AF1025" i="8"/>
  <c r="X1025" i="8"/>
  <c r="P1025" i="8"/>
  <c r="AR1024" i="8"/>
  <c r="AJ1024" i="8"/>
  <c r="AB1024" i="8"/>
  <c r="T1024" i="8"/>
  <c r="L1024" i="8"/>
  <c r="AN1023" i="8"/>
  <c r="AF1023" i="8"/>
  <c r="X1023" i="8"/>
  <c r="P1023" i="8"/>
  <c r="AR1022" i="8"/>
  <c r="AJ1022" i="8"/>
  <c r="AB1022" i="8"/>
  <c r="T1022" i="8"/>
  <c r="L1022" i="8"/>
  <c r="AO1021" i="8"/>
  <c r="AG1021" i="8"/>
  <c r="Y1021" i="8"/>
  <c r="Q1021" i="8"/>
  <c r="I1021" i="8"/>
  <c r="AL1020" i="8"/>
  <c r="AD1020" i="8"/>
  <c r="V1020" i="8"/>
  <c r="N1020" i="8"/>
  <c r="AQ1019" i="8"/>
  <c r="AI1019" i="8"/>
  <c r="AA1019" i="8"/>
  <c r="S1019" i="8"/>
  <c r="K1019" i="8"/>
  <c r="AN1018" i="8"/>
  <c r="AF1018" i="8"/>
  <c r="X1018" i="8"/>
  <c r="P1018" i="8"/>
  <c r="AK1017" i="8"/>
  <c r="AC1017" i="8"/>
  <c r="U1017" i="8"/>
  <c r="M1017" i="8"/>
  <c r="AP1016" i="8"/>
  <c r="AH1016" i="8"/>
  <c r="Z1016" i="8"/>
  <c r="R1016" i="8"/>
  <c r="J1016" i="8"/>
  <c r="AM1015" i="8"/>
  <c r="AE1015" i="8"/>
  <c r="W1015" i="8"/>
  <c r="O1015" i="8"/>
  <c r="AR1014" i="8"/>
  <c r="AJ1014" i="8"/>
  <c r="AB1014" i="8"/>
  <c r="T1014" i="8"/>
  <c r="L1014" i="8"/>
  <c r="AO1013" i="8"/>
  <c r="AG1013" i="8"/>
  <c r="Y1013" i="8"/>
  <c r="Q1013" i="8"/>
  <c r="I1013" i="8"/>
  <c r="AM1012" i="8"/>
  <c r="AE1012" i="8"/>
  <c r="W1012" i="8"/>
  <c r="O1012" i="8"/>
  <c r="AR1030" i="8"/>
  <c r="Z1030" i="8"/>
  <c r="AR1029" i="8"/>
  <c r="Y1029" i="8"/>
  <c r="AQ1028" i="8"/>
  <c r="Y1028" i="8"/>
  <c r="AQ1027" i="8"/>
  <c r="X1027" i="8"/>
  <c r="AP1026" i="8"/>
  <c r="X1026" i="8"/>
  <c r="AR1025" i="8"/>
  <c r="AB1025" i="8"/>
  <c r="L1025" i="8"/>
  <c r="AF1024" i="8"/>
  <c r="P1024" i="8"/>
  <c r="AJ1023" i="8"/>
  <c r="T1023" i="8"/>
  <c r="AN1022" i="8"/>
  <c r="X1022" i="8"/>
  <c r="AC1021" i="8"/>
  <c r="M1021" i="8"/>
  <c r="AH1020" i="8"/>
  <c r="R1020" i="8"/>
  <c r="AM1019" i="8"/>
  <c r="W1019" i="8"/>
  <c r="AR1018" i="8"/>
  <c r="AB1018" i="8"/>
  <c r="L1018" i="8"/>
  <c r="AH1017" i="8"/>
  <c r="R1017" i="8"/>
  <c r="AN1016" i="8"/>
  <c r="X1016" i="8"/>
  <c r="AC1015" i="8"/>
  <c r="M1015" i="8"/>
  <c r="AI1014" i="8"/>
  <c r="S1014" i="8"/>
  <c r="AN1013" i="8"/>
  <c r="X1013" i="8"/>
  <c r="AD1012" i="8"/>
  <c r="N1012" i="8"/>
  <c r="AM1030" i="8"/>
  <c r="T1030" i="8"/>
  <c r="AL1029" i="8"/>
  <c r="T1029" i="8"/>
  <c r="AK1028" i="8"/>
  <c r="S1028" i="8"/>
  <c r="AK1027" i="8"/>
  <c r="S1027" i="8"/>
  <c r="AJ1026" i="8"/>
  <c r="S1026" i="8"/>
  <c r="AM1025" i="8"/>
  <c r="W1025" i="8"/>
  <c r="AQ1024" i="8"/>
  <c r="AA1024" i="8"/>
  <c r="K1024" i="8"/>
  <c r="AE1023" i="8"/>
  <c r="O1023" i="8"/>
  <c r="AI1022" i="8"/>
  <c r="S1022" i="8"/>
  <c r="AN1021" i="8"/>
  <c r="X1021" i="8"/>
  <c r="AC1020" i="8"/>
  <c r="M1020" i="8"/>
  <c r="AH1019" i="8"/>
  <c r="R1019" i="8"/>
  <c r="AM1018" i="8"/>
  <c r="W1018" i="8"/>
  <c r="AG1017" i="8"/>
  <c r="Q1017" i="8"/>
  <c r="AM1016" i="8"/>
  <c r="W1016" i="8"/>
  <c r="AR1015" i="8"/>
  <c r="AB1015" i="8"/>
  <c r="L1015" i="8"/>
  <c r="AH1014" i="8"/>
  <c r="R1014" i="8"/>
  <c r="AM1013" i="8"/>
  <c r="W1013" i="8"/>
  <c r="AC1012" i="8"/>
  <c r="M1012" i="8"/>
  <c r="AK1030" i="8"/>
  <c r="S1030" i="8"/>
  <c r="AK1029" i="8"/>
  <c r="S1029" i="8"/>
  <c r="AJ1028" i="8"/>
  <c r="R1028" i="8"/>
  <c r="AJ1027" i="8"/>
  <c r="Q1027" i="8"/>
  <c r="AI1026" i="8"/>
  <c r="R1026" i="8"/>
  <c r="AL1025" i="8"/>
  <c r="V1025" i="8"/>
  <c r="AP1024" i="8"/>
  <c r="Z1024" i="8"/>
  <c r="J1024" i="8"/>
  <c r="AD1023" i="8"/>
  <c r="N1023" i="8"/>
  <c r="AH1022" i="8"/>
  <c r="R1022" i="8"/>
  <c r="AM1021" i="8"/>
  <c r="W1021" i="8"/>
  <c r="AR1020" i="8"/>
  <c r="AB1020" i="8"/>
  <c r="L1020" i="8"/>
  <c r="AG1019" i="8"/>
  <c r="Q1019" i="8"/>
  <c r="AL1018" i="8"/>
  <c r="V1018" i="8"/>
  <c r="AR1017" i="8"/>
  <c r="AB1017" i="8"/>
  <c r="L1017" i="8"/>
  <c r="AL1016" i="8"/>
  <c r="V1016" i="8"/>
  <c r="AQ1015" i="8"/>
  <c r="AA1015" i="8"/>
  <c r="K1015" i="8"/>
  <c r="AG1014" i="8"/>
  <c r="Q1014" i="8"/>
  <c r="AL1013" i="8"/>
  <c r="V1013" i="8"/>
  <c r="AR1012" i="8"/>
  <c r="AB1012" i="8"/>
  <c r="L1012" i="8"/>
  <c r="K1030" i="8"/>
  <c r="Q1029" i="8"/>
  <c r="AA1028" i="8"/>
  <c r="AG1027" i="8"/>
  <c r="AQ1026" i="8"/>
  <c r="K1026" i="8"/>
  <c r="U1025" i="8"/>
  <c r="AH1024" i="8"/>
  <c r="AR1023" i="8"/>
  <c r="U1023" i="8"/>
  <c r="AA1022" i="8"/>
  <c r="AL1021" i="8"/>
  <c r="O1021" i="8"/>
  <c r="AA1020" i="8"/>
  <c r="AO1019" i="8"/>
  <c r="O1019" i="8"/>
  <c r="AC1018" i="8"/>
  <c r="AP1017" i="8"/>
  <c r="S1017" i="8"/>
  <c r="AE1016" i="8"/>
  <c r="T1015" i="8"/>
  <c r="AF1014" i="8"/>
  <c r="I1014" i="8"/>
  <c r="P1013" i="8"/>
  <c r="AK1012" i="8"/>
  <c r="K1012" i="8"/>
  <c r="AJ1030" i="8"/>
  <c r="J1030" i="8"/>
  <c r="P1029" i="8"/>
  <c r="Z1028" i="8"/>
  <c r="AB1027" i="8"/>
  <c r="AH1026" i="8"/>
  <c r="J1026" i="8"/>
  <c r="T1025" i="8"/>
  <c r="AG1024" i="8"/>
  <c r="AM1023" i="8"/>
  <c r="M1023" i="8"/>
  <c r="Z1022" i="8"/>
  <c r="AK1021" i="8"/>
  <c r="N1021" i="8"/>
  <c r="Z1020" i="8"/>
  <c r="AN1019" i="8"/>
  <c r="J1019" i="8"/>
  <c r="U1018" i="8"/>
  <c r="AO1017" i="8"/>
  <c r="K1017" i="8"/>
  <c r="AD1016" i="8"/>
  <c r="AL1015" i="8"/>
  <c r="S1015" i="8"/>
  <c r="AA1014" i="8"/>
  <c r="O1013" i="8"/>
  <c r="AJ1012" i="8"/>
  <c r="AI1030" i="8"/>
  <c r="I1030" i="8"/>
  <c r="K1029" i="8"/>
  <c r="Q1028" i="8"/>
  <c r="AA1027" i="8"/>
  <c r="AG1026" i="8"/>
  <c r="I1026" i="8"/>
  <c r="O1025" i="8"/>
  <c r="Y1024" i="8"/>
  <c r="AL1023" i="8"/>
  <c r="L1023" i="8"/>
  <c r="Y1022" i="8"/>
  <c r="AF1021" i="8"/>
  <c r="U1020" i="8"/>
  <c r="AF1019" i="8"/>
  <c r="I1019" i="8"/>
  <c r="T1018" i="8"/>
  <c r="AJ1017" i="8"/>
  <c r="J1017" i="8"/>
  <c r="Y1016" i="8"/>
  <c r="AK1015" i="8"/>
  <c r="N1015" i="8"/>
  <c r="Z1014" i="8"/>
  <c r="AK1013" i="8"/>
  <c r="N1013" i="8"/>
  <c r="AI1012" i="8"/>
  <c r="AC1030" i="8"/>
  <c r="AJ1029" i="8"/>
  <c r="I1029" i="8"/>
  <c r="P1028" i="8"/>
  <c r="Y1027" i="8"/>
  <c r="AA1026" i="8"/>
  <c r="AK1025" i="8"/>
  <c r="N1025" i="8"/>
  <c r="X1024" i="8"/>
  <c r="AK1023" i="8"/>
  <c r="AQ1022" i="8"/>
  <c r="Q1022" i="8"/>
  <c r="AE1021" i="8"/>
  <c r="AQ1020" i="8"/>
  <c r="T1020" i="8"/>
  <c r="AE1019" i="8"/>
  <c r="AA1030" i="8"/>
  <c r="AI1028" i="8"/>
  <c r="O1027" i="8"/>
  <c r="AE1025" i="8"/>
  <c r="R1024" i="8"/>
  <c r="AO1022" i="8"/>
  <c r="V1021" i="8"/>
  <c r="S1020" i="8"/>
  <c r="I1016" i="8"/>
  <c r="AQ1014" i="8"/>
  <c r="J1014" i="8"/>
  <c r="R1030" i="8"/>
  <c r="AH1028" i="8"/>
  <c r="I1027" i="8"/>
  <c r="AD1025" i="8"/>
  <c r="Q1024" i="8"/>
  <c r="AG1022" i="8"/>
  <c r="U1021" i="8"/>
  <c r="K1020" i="8"/>
  <c r="AK1018" i="8"/>
  <c r="AQ1017" i="8"/>
  <c r="AO1016" i="8"/>
  <c r="AP1014" i="8"/>
  <c r="AF1013" i="8"/>
  <c r="AQ1012" i="8"/>
  <c r="Q1030" i="8"/>
  <c r="AB1028" i="8"/>
  <c r="AR1026" i="8"/>
  <c r="AC1025" i="8"/>
  <c r="I1024" i="8"/>
  <c r="AF1022" i="8"/>
  <c r="P1021" i="8"/>
  <c r="J1020" i="8"/>
  <c r="AJ1018" i="8"/>
  <c r="AI1017" i="8"/>
  <c r="AG1016" i="8"/>
  <c r="AJ1015" i="8"/>
  <c r="AO1014" i="8"/>
  <c r="AE1013" i="8"/>
  <c r="AL1012" i="8"/>
  <c r="AI1029" i="8"/>
  <c r="J1028" i="8"/>
  <c r="Z1026" i="8"/>
  <c r="M1025" i="8"/>
  <c r="AC1023" i="8"/>
  <c r="P1022" i="8"/>
  <c r="AP1019" i="8"/>
  <c r="AE1018" i="8"/>
  <c r="AA1017" i="8"/>
  <c r="AF1016" i="8"/>
  <c r="AI1015" i="8"/>
  <c r="AN1014" i="8"/>
  <c r="AD1013" i="8"/>
  <c r="AA1012" i="8"/>
  <c r="AR1028" i="8"/>
  <c r="AJ1025" i="8"/>
  <c r="AP1022" i="8"/>
  <c r="AJ1020" i="8"/>
  <c r="O1018" i="8"/>
  <c r="U1015" i="8"/>
  <c r="M1013" i="8"/>
  <c r="I1028" i="8"/>
  <c r="AO1024" i="8"/>
  <c r="K1022" i="8"/>
  <c r="AI1020" i="8"/>
  <c r="N1018" i="8"/>
  <c r="Q1016" i="8"/>
  <c r="AR1027" i="8"/>
  <c r="AN1024" i="8"/>
  <c r="J1022" i="8"/>
  <c r="Z1019" i="8"/>
  <c r="M1018" i="8"/>
  <c r="P1016" i="8"/>
  <c r="Y1014" i="8"/>
  <c r="AI1027" i="8"/>
  <c r="AI1024" i="8"/>
  <c r="I1022" i="8"/>
  <c r="Y1019" i="8"/>
  <c r="O1016" i="8"/>
  <c r="X1014" i="8"/>
  <c r="V1012" i="8"/>
  <c r="AB1030" i="8"/>
  <c r="P1027" i="8"/>
  <c r="S1024" i="8"/>
  <c r="AD1021" i="8"/>
  <c r="X1019" i="8"/>
  <c r="Z1017" i="8"/>
  <c r="N1016" i="8"/>
  <c r="P1014" i="8"/>
  <c r="U1012" i="8"/>
  <c r="AC1029" i="8"/>
  <c r="Y1026" i="8"/>
  <c r="AB1023" i="8"/>
  <c r="P1019" i="8"/>
  <c r="Y1017" i="8"/>
  <c r="K1014" i="8"/>
  <c r="T1012" i="8"/>
  <c r="AB1029" i="8"/>
  <c r="Q1026" i="8"/>
  <c r="W1023" i="8"/>
  <c r="AP1020" i="8"/>
  <c r="T1017" i="8"/>
  <c r="AD1015" i="8"/>
  <c r="AC1013" i="8"/>
  <c r="S1012" i="8"/>
  <c r="V1015" i="8"/>
  <c r="AK1020" i="8"/>
  <c r="U1013" i="8"/>
  <c r="AD1018" i="8"/>
  <c r="AA1029" i="8"/>
  <c r="P1026" i="8"/>
  <c r="V1023" i="8"/>
  <c r="I1017" i="8"/>
  <c r="BB18" i="6"/>
  <c r="BC18" i="6" s="1"/>
  <c r="BF49" i="8"/>
  <c r="BC49" i="8"/>
  <c r="BD49" i="8" s="1"/>
  <c r="BE49" i="8" s="1"/>
  <c r="AA309" i="7"/>
  <c r="AA310" i="7" s="1"/>
  <c r="AA311" i="7" s="1"/>
  <c r="AA312" i="7" s="1"/>
  <c r="AA313" i="7" s="1"/>
  <c r="AA314" i="7" s="1"/>
  <c r="AA315" i="7" s="1"/>
  <c r="AA316" i="7" s="1"/>
  <c r="AA317" i="7" s="1"/>
  <c r="AA318" i="7" s="1"/>
  <c r="AA319" i="7" s="1"/>
  <c r="AA320" i="7" s="1"/>
  <c r="AA321" i="7" s="1"/>
  <c r="AA322" i="7" s="1"/>
  <c r="AA323" i="7" s="1"/>
  <c r="AA324" i="7" s="1"/>
  <c r="AA325" i="7" s="1"/>
  <c r="AA326" i="7" s="1"/>
  <c r="AA327" i="7" s="1"/>
  <c r="AA328" i="7" s="1"/>
  <c r="AA329" i="7" s="1"/>
  <c r="AA330" i="7" s="1"/>
  <c r="AA331" i="7" s="1"/>
  <c r="AA332" i="7" s="1"/>
  <c r="AA333" i="7" s="1"/>
  <c r="AA334" i="7" s="1"/>
  <c r="AA335" i="7" s="1"/>
  <c r="AA336" i="7" s="1"/>
  <c r="AA337" i="7" s="1"/>
  <c r="AA338" i="7" s="1"/>
  <c r="AA339" i="7" s="1"/>
  <c r="AA340" i="7" s="1"/>
  <c r="AA341" i="7" s="1"/>
  <c r="AA342" i="7" s="1"/>
  <c r="AA343" i="7" s="1"/>
  <c r="AA344" i="7" s="1"/>
  <c r="AA345" i="7" s="1"/>
  <c r="AA346" i="7" s="1"/>
  <c r="AA347" i="7" s="1"/>
  <c r="AA348" i="7" s="1"/>
  <c r="AA349" i="7" s="1"/>
  <c r="AA350" i="7" s="1"/>
  <c r="AA351" i="7" s="1"/>
  <c r="AA352" i="7" s="1"/>
  <c r="AA353" i="7" s="1"/>
  <c r="AA354" i="7" s="1"/>
  <c r="AA355" i="7" s="1"/>
  <c r="AA356" i="7" s="1"/>
  <c r="AA357" i="7" s="1"/>
  <c r="AA358" i="7" s="1"/>
  <c r="AA359" i="7" s="1"/>
  <c r="AA360" i="7" s="1"/>
  <c r="AG14" i="7" s="1"/>
  <c r="AG16" i="7"/>
  <c r="X16" i="7"/>
  <c r="R309" i="7"/>
  <c r="R310" i="7" s="1"/>
  <c r="R311" i="7" s="1"/>
  <c r="R312" i="7" s="1"/>
  <c r="R313" i="7" s="1"/>
  <c r="R314" i="7" s="1"/>
  <c r="R315" i="7" s="1"/>
  <c r="R316" i="7" s="1"/>
  <c r="R317" i="7" s="1"/>
  <c r="R318" i="7" s="1"/>
  <c r="R319" i="7" s="1"/>
  <c r="R320" i="7" s="1"/>
  <c r="R321" i="7" s="1"/>
  <c r="R322" i="7" s="1"/>
  <c r="R323" i="7" s="1"/>
  <c r="R324" i="7" s="1"/>
  <c r="R325" i="7" s="1"/>
  <c r="R326" i="7" s="1"/>
  <c r="R327" i="7" s="1"/>
  <c r="R328" i="7" s="1"/>
  <c r="R329" i="7" s="1"/>
  <c r="R330" i="7" s="1"/>
  <c r="R331" i="7" s="1"/>
  <c r="R332" i="7" s="1"/>
  <c r="R333" i="7" s="1"/>
  <c r="R334" i="7" s="1"/>
  <c r="R335" i="7" s="1"/>
  <c r="R336" i="7" s="1"/>
  <c r="R337" i="7" s="1"/>
  <c r="R338" i="7" s="1"/>
  <c r="R339" i="7" s="1"/>
  <c r="R340" i="7" s="1"/>
  <c r="R341" i="7" s="1"/>
  <c r="R342" i="7" s="1"/>
  <c r="R343" i="7" s="1"/>
  <c r="R344" i="7" s="1"/>
  <c r="R345" i="7" s="1"/>
  <c r="R346" i="7" s="1"/>
  <c r="R347" i="7" s="1"/>
  <c r="R348" i="7" s="1"/>
  <c r="R349" i="7" s="1"/>
  <c r="R350" i="7" s="1"/>
  <c r="R351" i="7" s="1"/>
  <c r="R352" i="7" s="1"/>
  <c r="R353" i="7" s="1"/>
  <c r="R354" i="7" s="1"/>
  <c r="R355" i="7" s="1"/>
  <c r="R356" i="7" s="1"/>
  <c r="R357" i="7" s="1"/>
  <c r="R358" i="7" s="1"/>
  <c r="R359" i="7" s="1"/>
  <c r="R360" i="7" s="1"/>
  <c r="E309" i="7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K16" i="7"/>
  <c r="AB50" i="6"/>
  <c r="AD50" i="6" s="1"/>
  <c r="AE50" i="6"/>
  <c r="AK1283" i="8"/>
  <c r="AC1283" i="8"/>
  <c r="U1283" i="8"/>
  <c r="M1283" i="8"/>
  <c r="AO1282" i="8"/>
  <c r="AG1282" i="8"/>
  <c r="Y1282" i="8"/>
  <c r="Q1282" i="8"/>
  <c r="I1282" i="8"/>
  <c r="AK1281" i="8"/>
  <c r="AC1281" i="8"/>
  <c r="U1281" i="8"/>
  <c r="M1281" i="8"/>
  <c r="AO1280" i="8"/>
  <c r="AG1280" i="8"/>
  <c r="Y1280" i="8"/>
  <c r="Q1280" i="8"/>
  <c r="I1280" i="8"/>
  <c r="AK1279" i="8"/>
  <c r="AC1279" i="8"/>
  <c r="U1279" i="8"/>
  <c r="M1279" i="8"/>
  <c r="AO1278" i="8"/>
  <c r="AG1278" i="8"/>
  <c r="Y1278" i="8"/>
  <c r="Q1278" i="8"/>
  <c r="I1278" i="8"/>
  <c r="AK1277" i="8"/>
  <c r="AC1277" i="8"/>
  <c r="U1277" i="8"/>
  <c r="M1277" i="8"/>
  <c r="AO1276" i="8"/>
  <c r="AG1276" i="8"/>
  <c r="Y1276" i="8"/>
  <c r="Q1276" i="8"/>
  <c r="I1276" i="8"/>
  <c r="AK1275" i="8"/>
  <c r="AC1275" i="8"/>
  <c r="U1275" i="8"/>
  <c r="M1275" i="8"/>
  <c r="AP1274" i="8"/>
  <c r="AH1274" i="8"/>
  <c r="Z1274" i="8"/>
  <c r="R1274" i="8"/>
  <c r="J1274" i="8"/>
  <c r="AM1273" i="8"/>
  <c r="AE1273" i="8"/>
  <c r="W1273" i="8"/>
  <c r="O1273" i="8"/>
  <c r="AR1272" i="8"/>
  <c r="AJ1272" i="8"/>
  <c r="AB1272" i="8"/>
  <c r="T1272" i="8"/>
  <c r="L1272" i="8"/>
  <c r="AO1271" i="8"/>
  <c r="AG1271" i="8"/>
  <c r="Y1271" i="8"/>
  <c r="Q1271" i="8"/>
  <c r="I1271" i="8"/>
  <c r="AL1270" i="8"/>
  <c r="AD1270" i="8"/>
  <c r="V1270" i="8"/>
  <c r="N1270" i="8"/>
  <c r="AQ1269" i="8"/>
  <c r="AI1269" i="8"/>
  <c r="AA1269" i="8"/>
  <c r="S1269" i="8"/>
  <c r="K1269" i="8"/>
  <c r="AN1268" i="8"/>
  <c r="AF1268" i="8"/>
  <c r="X1268" i="8"/>
  <c r="P1268" i="8"/>
  <c r="AK1267" i="8"/>
  <c r="AC1267" i="8"/>
  <c r="U1267" i="8"/>
  <c r="M1267" i="8"/>
  <c r="AP1266" i="8"/>
  <c r="AH1266" i="8"/>
  <c r="Z1266" i="8"/>
  <c r="R1266" i="8"/>
  <c r="J1266" i="8"/>
  <c r="AN1265" i="8"/>
  <c r="AF1265" i="8"/>
  <c r="X1265" i="8"/>
  <c r="P1265" i="8"/>
  <c r="AR1283" i="8"/>
  <c r="AJ1283" i="8"/>
  <c r="AB1283" i="8"/>
  <c r="T1283" i="8"/>
  <c r="L1283" i="8"/>
  <c r="AN1282" i="8"/>
  <c r="AF1282" i="8"/>
  <c r="X1282" i="8"/>
  <c r="P1282" i="8"/>
  <c r="AR1281" i="8"/>
  <c r="AJ1281" i="8"/>
  <c r="AB1281" i="8"/>
  <c r="T1281" i="8"/>
  <c r="L1281" i="8"/>
  <c r="AN1280" i="8"/>
  <c r="AF1280" i="8"/>
  <c r="X1280" i="8"/>
  <c r="P1280" i="8"/>
  <c r="AR1279" i="8"/>
  <c r="AJ1279" i="8"/>
  <c r="AB1279" i="8"/>
  <c r="T1279" i="8"/>
  <c r="L1279" i="8"/>
  <c r="AN1278" i="8"/>
  <c r="AF1278" i="8"/>
  <c r="X1278" i="8"/>
  <c r="P1278" i="8"/>
  <c r="AR1277" i="8"/>
  <c r="AJ1277" i="8"/>
  <c r="AB1277" i="8"/>
  <c r="T1277" i="8"/>
  <c r="L1277" i="8"/>
  <c r="AN1276" i="8"/>
  <c r="AF1276" i="8"/>
  <c r="X1276" i="8"/>
  <c r="P1276" i="8"/>
  <c r="AR1275" i="8"/>
  <c r="AJ1275" i="8"/>
  <c r="AB1275" i="8"/>
  <c r="T1275" i="8"/>
  <c r="L1275" i="8"/>
  <c r="AO1274" i="8"/>
  <c r="AG1274" i="8"/>
  <c r="Y1274" i="8"/>
  <c r="Q1274" i="8"/>
  <c r="I1274" i="8"/>
  <c r="AL1273" i="8"/>
  <c r="AD1273" i="8"/>
  <c r="V1273" i="8"/>
  <c r="N1273" i="8"/>
  <c r="AQ1272" i="8"/>
  <c r="AI1272" i="8"/>
  <c r="AA1272" i="8"/>
  <c r="S1272" i="8"/>
  <c r="K1272" i="8"/>
  <c r="AN1271" i="8"/>
  <c r="AF1271" i="8"/>
  <c r="X1271" i="8"/>
  <c r="P1271" i="8"/>
  <c r="AK1270" i="8"/>
  <c r="AC1270" i="8"/>
  <c r="U1270" i="8"/>
  <c r="M1270" i="8"/>
  <c r="AP1269" i="8"/>
  <c r="AH1269" i="8"/>
  <c r="Z1269" i="8"/>
  <c r="R1269" i="8"/>
  <c r="J1269" i="8"/>
  <c r="AM1268" i="8"/>
  <c r="AE1268" i="8"/>
  <c r="W1268" i="8"/>
  <c r="O1268" i="8"/>
  <c r="AR1267" i="8"/>
  <c r="AJ1267" i="8"/>
  <c r="AB1267" i="8"/>
  <c r="T1267" i="8"/>
  <c r="L1267" i="8"/>
  <c r="AO1266" i="8"/>
  <c r="AG1266" i="8"/>
  <c r="Y1266" i="8"/>
  <c r="Q1266" i="8"/>
  <c r="I1266" i="8"/>
  <c r="AM1265" i="8"/>
  <c r="AE1265" i="8"/>
  <c r="W1265" i="8"/>
  <c r="O1265" i="8"/>
  <c r="AQ1283" i="8"/>
  <c r="AI1283" i="8"/>
  <c r="AA1283" i="8"/>
  <c r="S1283" i="8"/>
  <c r="K1283" i="8"/>
  <c r="AM1282" i="8"/>
  <c r="AE1282" i="8"/>
  <c r="W1282" i="8"/>
  <c r="O1282" i="8"/>
  <c r="AQ1281" i="8"/>
  <c r="AI1281" i="8"/>
  <c r="AA1281" i="8"/>
  <c r="S1281" i="8"/>
  <c r="K1281" i="8"/>
  <c r="AM1280" i="8"/>
  <c r="AE1280" i="8"/>
  <c r="W1280" i="8"/>
  <c r="O1280" i="8"/>
  <c r="AQ1279" i="8"/>
  <c r="AI1279" i="8"/>
  <c r="AA1279" i="8"/>
  <c r="S1279" i="8"/>
  <c r="K1279" i="8"/>
  <c r="AM1278" i="8"/>
  <c r="AE1278" i="8"/>
  <c r="W1278" i="8"/>
  <c r="O1278" i="8"/>
  <c r="AQ1277" i="8"/>
  <c r="AI1277" i="8"/>
  <c r="AA1277" i="8"/>
  <c r="S1277" i="8"/>
  <c r="K1277" i="8"/>
  <c r="AM1276" i="8"/>
  <c r="AE1276" i="8"/>
  <c r="W1276" i="8"/>
  <c r="O1276" i="8"/>
  <c r="AQ1275" i="8"/>
  <c r="AI1275" i="8"/>
  <c r="AA1275" i="8"/>
  <c r="S1275" i="8"/>
  <c r="K1275" i="8"/>
  <c r="AN1274" i="8"/>
  <c r="AF1274" i="8"/>
  <c r="X1274" i="8"/>
  <c r="P1274" i="8"/>
  <c r="AK1273" i="8"/>
  <c r="AC1273" i="8"/>
  <c r="U1273" i="8"/>
  <c r="M1273" i="8"/>
  <c r="AP1272" i="8"/>
  <c r="AH1272" i="8"/>
  <c r="Z1272" i="8"/>
  <c r="R1272" i="8"/>
  <c r="J1272" i="8"/>
  <c r="AM1271" i="8"/>
  <c r="AE1271" i="8"/>
  <c r="W1271" i="8"/>
  <c r="O1271" i="8"/>
  <c r="AR1270" i="8"/>
  <c r="AJ1270" i="8"/>
  <c r="AB1270" i="8"/>
  <c r="T1270" i="8"/>
  <c r="L1270" i="8"/>
  <c r="AO1269" i="8"/>
  <c r="AG1269" i="8"/>
  <c r="Y1269" i="8"/>
  <c r="Q1269" i="8"/>
  <c r="I1269" i="8"/>
  <c r="AL1268" i="8"/>
  <c r="AD1268" i="8"/>
  <c r="V1268" i="8"/>
  <c r="N1268" i="8"/>
  <c r="AQ1267" i="8"/>
  <c r="AI1267" i="8"/>
  <c r="AA1267" i="8"/>
  <c r="S1267" i="8"/>
  <c r="K1267" i="8"/>
  <c r="AN1266" i="8"/>
  <c r="AF1266" i="8"/>
  <c r="X1266" i="8"/>
  <c r="P1266" i="8"/>
  <c r="AL1265" i="8"/>
  <c r="AD1265" i="8"/>
  <c r="V1265" i="8"/>
  <c r="N1265" i="8"/>
  <c r="AH1283" i="8"/>
  <c r="W1283" i="8"/>
  <c r="I1283" i="8"/>
  <c r="AH1282" i="8"/>
  <c r="T1282" i="8"/>
  <c r="AP1281" i="8"/>
  <c r="AE1281" i="8"/>
  <c r="Q1281" i="8"/>
  <c r="AP1280" i="8"/>
  <c r="AB1280" i="8"/>
  <c r="N1280" i="8"/>
  <c r="AM1279" i="8"/>
  <c r="Y1279" i="8"/>
  <c r="N1279" i="8"/>
  <c r="AJ1278" i="8"/>
  <c r="V1278" i="8"/>
  <c r="K1278" i="8"/>
  <c r="AG1277" i="8"/>
  <c r="V1277" i="8"/>
  <c r="AR1276" i="8"/>
  <c r="AD1276" i="8"/>
  <c r="S1276" i="8"/>
  <c r="AO1275" i="8"/>
  <c r="AD1275" i="8"/>
  <c r="P1275" i="8"/>
  <c r="AM1274" i="8"/>
  <c r="AB1274" i="8"/>
  <c r="N1274" i="8"/>
  <c r="AO1273" i="8"/>
  <c r="AA1273" i="8"/>
  <c r="P1273" i="8"/>
  <c r="AM1272" i="8"/>
  <c r="Y1272" i="8"/>
  <c r="N1272" i="8"/>
  <c r="AK1271" i="8"/>
  <c r="Z1271" i="8"/>
  <c r="L1271" i="8"/>
  <c r="AM1270" i="8"/>
  <c r="Y1270" i="8"/>
  <c r="K1270" i="8"/>
  <c r="AK1269" i="8"/>
  <c r="W1269" i="8"/>
  <c r="L1269" i="8"/>
  <c r="AI1268" i="8"/>
  <c r="U1268" i="8"/>
  <c r="J1268" i="8"/>
  <c r="AH1267" i="8"/>
  <c r="W1267" i="8"/>
  <c r="I1267" i="8"/>
  <c r="AI1266" i="8"/>
  <c r="U1266" i="8"/>
  <c r="AI1265" i="8"/>
  <c r="U1265" i="8"/>
  <c r="J1265" i="8"/>
  <c r="AG1283" i="8"/>
  <c r="V1283" i="8"/>
  <c r="AR1282" i="8"/>
  <c r="AD1282" i="8"/>
  <c r="S1282" i="8"/>
  <c r="AO1281" i="8"/>
  <c r="AD1281" i="8"/>
  <c r="P1281" i="8"/>
  <c r="AL1280" i="8"/>
  <c r="AA1280" i="8"/>
  <c r="M1280" i="8"/>
  <c r="AL1279" i="8"/>
  <c r="X1279" i="8"/>
  <c r="J1279" i="8"/>
  <c r="AI1278" i="8"/>
  <c r="U1278" i="8"/>
  <c r="J1278" i="8"/>
  <c r="AF1277" i="8"/>
  <c r="R1277" i="8"/>
  <c r="AQ1276" i="8"/>
  <c r="AC1276" i="8"/>
  <c r="R1276" i="8"/>
  <c r="AN1275" i="8"/>
  <c r="Z1275" i="8"/>
  <c r="O1275" i="8"/>
  <c r="AL1274" i="8"/>
  <c r="AA1274" i="8"/>
  <c r="M1274" i="8"/>
  <c r="AN1273" i="8"/>
  <c r="Z1273" i="8"/>
  <c r="L1273" i="8"/>
  <c r="AL1272" i="8"/>
  <c r="X1272" i="8"/>
  <c r="M1272" i="8"/>
  <c r="AJ1271" i="8"/>
  <c r="V1271" i="8"/>
  <c r="K1271" i="8"/>
  <c r="AI1270" i="8"/>
  <c r="X1270" i="8"/>
  <c r="J1270" i="8"/>
  <c r="AJ1269" i="8"/>
  <c r="V1269" i="8"/>
  <c r="AH1268" i="8"/>
  <c r="T1268" i="8"/>
  <c r="I1268" i="8"/>
  <c r="AG1267" i="8"/>
  <c r="V1267" i="8"/>
  <c r="AE1266" i="8"/>
  <c r="T1266" i="8"/>
  <c r="AH1265" i="8"/>
  <c r="T1265" i="8"/>
  <c r="I1265" i="8"/>
  <c r="AO1283" i="8"/>
  <c r="AD1283" i="8"/>
  <c r="P1283" i="8"/>
  <c r="AL1282" i="8"/>
  <c r="AA1282" i="8"/>
  <c r="M1282" i="8"/>
  <c r="AL1281" i="8"/>
  <c r="X1281" i="8"/>
  <c r="J1281" i="8"/>
  <c r="AI1280" i="8"/>
  <c r="U1280" i="8"/>
  <c r="J1280" i="8"/>
  <c r="AF1279" i="8"/>
  <c r="R1279" i="8"/>
  <c r="AQ1278" i="8"/>
  <c r="AC1278" i="8"/>
  <c r="R1278" i="8"/>
  <c r="AN1277" i="8"/>
  <c r="Z1277" i="8"/>
  <c r="O1277" i="8"/>
  <c r="AK1276" i="8"/>
  <c r="Z1276" i="8"/>
  <c r="L1276" i="8"/>
  <c r="AH1275" i="8"/>
  <c r="W1275" i="8"/>
  <c r="I1275" i="8"/>
  <c r="AI1274" i="8"/>
  <c r="U1274" i="8"/>
  <c r="AH1273" i="8"/>
  <c r="T1273" i="8"/>
  <c r="I1273" i="8"/>
  <c r="AF1272" i="8"/>
  <c r="U1272" i="8"/>
  <c r="AR1271" i="8"/>
  <c r="AD1271" i="8"/>
  <c r="S1271" i="8"/>
  <c r="AQ1270" i="8"/>
  <c r="AF1270" i="8"/>
  <c r="R1270" i="8"/>
  <c r="AR1269" i="8"/>
  <c r="AD1269" i="8"/>
  <c r="P1269" i="8"/>
  <c r="AP1268" i="8"/>
  <c r="AB1268" i="8"/>
  <c r="Q1268" i="8"/>
  <c r="AO1267" i="8"/>
  <c r="AD1267" i="8"/>
  <c r="P1267" i="8"/>
  <c r="AM1266" i="8"/>
  <c r="AB1266" i="8"/>
  <c r="N1266" i="8"/>
  <c r="AP1265" i="8"/>
  <c r="AB1265" i="8"/>
  <c r="Q1265" i="8"/>
  <c r="AP1283" i="8"/>
  <c r="X1283" i="8"/>
  <c r="AK1282" i="8"/>
  <c r="R1282" i="8"/>
  <c r="AG1281" i="8"/>
  <c r="N1281" i="8"/>
  <c r="AC1280" i="8"/>
  <c r="AP1279" i="8"/>
  <c r="W1279" i="8"/>
  <c r="AL1278" i="8"/>
  <c r="S1278" i="8"/>
  <c r="AH1277" i="8"/>
  <c r="N1277" i="8"/>
  <c r="AB1276" i="8"/>
  <c r="J1276" i="8"/>
  <c r="X1275" i="8"/>
  <c r="AQ1274" i="8"/>
  <c r="T1274" i="8"/>
  <c r="AP1273" i="8"/>
  <c r="S1273" i="8"/>
  <c r="AK1272" i="8"/>
  <c r="P1272" i="8"/>
  <c r="AH1271" i="8"/>
  <c r="M1271" i="8"/>
  <c r="AE1270" i="8"/>
  <c r="I1270" i="8"/>
  <c r="AB1269" i="8"/>
  <c r="AR1268" i="8"/>
  <c r="Z1268" i="8"/>
  <c r="AP1267" i="8"/>
  <c r="X1267" i="8"/>
  <c r="AL1266" i="8"/>
  <c r="S1266" i="8"/>
  <c r="AQ1265" i="8"/>
  <c r="Y1265" i="8"/>
  <c r="AN1283" i="8"/>
  <c r="R1283" i="8"/>
  <c r="AJ1282" i="8"/>
  <c r="N1282" i="8"/>
  <c r="AF1281" i="8"/>
  <c r="I1281" i="8"/>
  <c r="Z1280" i="8"/>
  <c r="AO1279" i="8"/>
  <c r="V1279" i="8"/>
  <c r="AK1278" i="8"/>
  <c r="N1278" i="8"/>
  <c r="AE1277" i="8"/>
  <c r="J1277" i="8"/>
  <c r="AA1276" i="8"/>
  <c r="AP1275" i="8"/>
  <c r="V1275" i="8"/>
  <c r="AK1274" i="8"/>
  <c r="S1274" i="8"/>
  <c r="AJ1273" i="8"/>
  <c r="R1273" i="8"/>
  <c r="AG1272" i="8"/>
  <c r="O1272" i="8"/>
  <c r="AC1271" i="8"/>
  <c r="J1271" i="8"/>
  <c r="AA1270" i="8"/>
  <c r="X1269" i="8"/>
  <c r="AQ1268" i="8"/>
  <c r="Y1268" i="8"/>
  <c r="AN1267" i="8"/>
  <c r="R1267" i="8"/>
  <c r="AK1266" i="8"/>
  <c r="O1266" i="8"/>
  <c r="AO1265" i="8"/>
  <c r="S1265" i="8"/>
  <c r="AE1283" i="8"/>
  <c r="J1283" i="8"/>
  <c r="Z1282" i="8"/>
  <c r="AN1281" i="8"/>
  <c r="V1281" i="8"/>
  <c r="AJ1280" i="8"/>
  <c r="R1280" i="8"/>
  <c r="AE1279" i="8"/>
  <c r="I1279" i="8"/>
  <c r="AA1278" i="8"/>
  <c r="AO1277" i="8"/>
  <c r="W1277" i="8"/>
  <c r="AJ1276" i="8"/>
  <c r="N1276" i="8"/>
  <c r="AF1275" i="8"/>
  <c r="J1275" i="8"/>
  <c r="AC1274" i="8"/>
  <c r="AB1273" i="8"/>
  <c r="W1272" i="8"/>
  <c r="AP1271" i="8"/>
  <c r="T1271" i="8"/>
  <c r="AN1270" i="8"/>
  <c r="Q1270" i="8"/>
  <c r="AF1269" i="8"/>
  <c r="N1269" i="8"/>
  <c r="AG1268" i="8"/>
  <c r="L1268" i="8"/>
  <c r="AE1267" i="8"/>
  <c r="J1267" i="8"/>
  <c r="AA1266" i="8"/>
  <c r="AC1265" i="8"/>
  <c r="K1265" i="8"/>
  <c r="Z1283" i="8"/>
  <c r="AQ1282" i="8"/>
  <c r="V1282" i="8"/>
  <c r="AM1281" i="8"/>
  <c r="R1281" i="8"/>
  <c r="AH1280" i="8"/>
  <c r="L1280" i="8"/>
  <c r="AD1279" i="8"/>
  <c r="AR1278" i="8"/>
  <c r="Z1278" i="8"/>
  <c r="AM1277" i="8"/>
  <c r="Q1277" i="8"/>
  <c r="AI1276" i="8"/>
  <c r="M1276" i="8"/>
  <c r="AE1275" i="8"/>
  <c r="W1274" i="8"/>
  <c r="AR1273" i="8"/>
  <c r="Y1273" i="8"/>
  <c r="AO1272" i="8"/>
  <c r="V1272" i="8"/>
  <c r="AL1271" i="8"/>
  <c r="R1271" i="8"/>
  <c r="AH1270" i="8"/>
  <c r="P1270" i="8"/>
  <c r="AE1269" i="8"/>
  <c r="M1269" i="8"/>
  <c r="AC1268" i="8"/>
  <c r="K1268" i="8"/>
  <c r="Z1267" i="8"/>
  <c r="AR1266" i="8"/>
  <c r="W1266" i="8"/>
  <c r="AA1265" i="8"/>
  <c r="Y1283" i="8"/>
  <c r="U1282" i="8"/>
  <c r="O1281" i="8"/>
  <c r="K1280" i="8"/>
  <c r="AP1278" i="8"/>
  <c r="AL1277" i="8"/>
  <c r="AH1276" i="8"/>
  <c r="Y1275" i="8"/>
  <c r="AD1274" i="8"/>
  <c r="AG1273" i="8"/>
  <c r="AD1272" i="8"/>
  <c r="AA1271" i="8"/>
  <c r="W1270" i="8"/>
  <c r="U1269" i="8"/>
  <c r="S1268" i="8"/>
  <c r="Q1267" i="8"/>
  <c r="M1266" i="8"/>
  <c r="AG1265" i="8"/>
  <c r="Q1283" i="8"/>
  <c r="L1282" i="8"/>
  <c r="AR1280" i="8"/>
  <c r="AN1279" i="8"/>
  <c r="AH1278" i="8"/>
  <c r="AD1277" i="8"/>
  <c r="V1276" i="8"/>
  <c r="R1275" i="8"/>
  <c r="V1274" i="8"/>
  <c r="AF1273" i="8"/>
  <c r="AC1272" i="8"/>
  <c r="U1271" i="8"/>
  <c r="S1270" i="8"/>
  <c r="T1269" i="8"/>
  <c r="R1268" i="8"/>
  <c r="O1267" i="8"/>
  <c r="L1266" i="8"/>
  <c r="Z1265" i="8"/>
  <c r="AM1283" i="8"/>
  <c r="AI1282" i="8"/>
  <c r="Z1281" i="8"/>
  <c r="V1280" i="8"/>
  <c r="Q1279" i="8"/>
  <c r="M1278" i="8"/>
  <c r="I1277" i="8"/>
  <c r="AM1275" i="8"/>
  <c r="AR1274" i="8"/>
  <c r="J1273" i="8"/>
  <c r="AQ1271" i="8"/>
  <c r="AO1270" i="8"/>
  <c r="AM1269" i="8"/>
  <c r="AK1268" i="8"/>
  <c r="AL1267" i="8"/>
  <c r="AD1266" i="8"/>
  <c r="AR1265" i="8"/>
  <c r="AF1283" i="8"/>
  <c r="AH1281" i="8"/>
  <c r="AH1279" i="8"/>
  <c r="L1278" i="8"/>
  <c r="T1276" i="8"/>
  <c r="AE1274" i="8"/>
  <c r="Q1273" i="8"/>
  <c r="AB1271" i="8"/>
  <c r="AN1269" i="8"/>
  <c r="M1268" i="8"/>
  <c r="AC1266" i="8"/>
  <c r="M1265" i="8"/>
  <c r="O1283" i="8"/>
  <c r="Y1281" i="8"/>
  <c r="AG1279" i="8"/>
  <c r="AP1277" i="8"/>
  <c r="K1276" i="8"/>
  <c r="O1274" i="8"/>
  <c r="K1273" i="8"/>
  <c r="N1271" i="8"/>
  <c r="AL1269" i="8"/>
  <c r="V1266" i="8"/>
  <c r="L1265" i="8"/>
  <c r="N1283" i="8"/>
  <c r="W1281" i="8"/>
  <c r="Z1279" i="8"/>
  <c r="Y1277" i="8"/>
  <c r="AL1275" i="8"/>
  <c r="L1274" i="8"/>
  <c r="AN1272" i="8"/>
  <c r="AC1269" i="8"/>
  <c r="AM1267" i="8"/>
  <c r="K1266" i="8"/>
  <c r="AP1282" i="8"/>
  <c r="AQ1280" i="8"/>
  <c r="P1279" i="8"/>
  <c r="X1277" i="8"/>
  <c r="AG1275" i="8"/>
  <c r="K1274" i="8"/>
  <c r="AE1272" i="8"/>
  <c r="AP1270" i="8"/>
  <c r="O1269" i="8"/>
  <c r="AF1267" i="8"/>
  <c r="K1282" i="8"/>
  <c r="AB1278" i="8"/>
  <c r="AO1268" i="8"/>
  <c r="J1282" i="8"/>
  <c r="T1278" i="8"/>
  <c r="AJ1274" i="8"/>
  <c r="AI1271" i="8"/>
  <c r="AJ1268" i="8"/>
  <c r="AK1280" i="8"/>
  <c r="P1277" i="8"/>
  <c r="AA1268" i="8"/>
  <c r="AK1265" i="8"/>
  <c r="S1280" i="8"/>
  <c r="N1267" i="8"/>
  <c r="O1279" i="8"/>
  <c r="AG1270" i="8"/>
  <c r="AQ1266" i="8"/>
  <c r="AD1278" i="8"/>
  <c r="AQ1273" i="8"/>
  <c r="Z1270" i="8"/>
  <c r="AJ1266" i="8"/>
  <c r="AL1283" i="8"/>
  <c r="AP1276" i="8"/>
  <c r="AI1273" i="8"/>
  <c r="O1270" i="8"/>
  <c r="N1275" i="8"/>
  <c r="AC1282" i="8"/>
  <c r="AB1282" i="8"/>
  <c r="AD1280" i="8"/>
  <c r="X1273" i="8"/>
  <c r="Y1267" i="8"/>
  <c r="Q1272" i="8"/>
  <c r="I1272" i="8"/>
  <c r="AJ1265" i="8"/>
  <c r="T1280" i="8"/>
  <c r="R1265" i="8"/>
  <c r="AL1276" i="8"/>
  <c r="U1276" i="8"/>
  <c r="Q1275" i="8"/>
  <c r="AL1191" i="8"/>
  <c r="AD1191" i="8"/>
  <c r="V1191" i="8"/>
  <c r="N1191" i="8"/>
  <c r="AP1190" i="8"/>
  <c r="AH1190" i="8"/>
  <c r="Z1190" i="8"/>
  <c r="R1190" i="8"/>
  <c r="J1190" i="8"/>
  <c r="AL1189" i="8"/>
  <c r="AD1189" i="8"/>
  <c r="V1189" i="8"/>
  <c r="N1189" i="8"/>
  <c r="AP1188" i="8"/>
  <c r="AH1188" i="8"/>
  <c r="Z1188" i="8"/>
  <c r="R1188" i="8"/>
  <c r="J1188" i="8"/>
  <c r="AL1187" i="8"/>
  <c r="AD1187" i="8"/>
  <c r="V1187" i="8"/>
  <c r="N1187" i="8"/>
  <c r="AP1186" i="8"/>
  <c r="AH1186" i="8"/>
  <c r="Z1186" i="8"/>
  <c r="R1186" i="8"/>
  <c r="J1186" i="8"/>
  <c r="AL1185" i="8"/>
  <c r="AD1185" i="8"/>
  <c r="V1185" i="8"/>
  <c r="N1185" i="8"/>
  <c r="AP1184" i="8"/>
  <c r="AH1184" i="8"/>
  <c r="Z1184" i="8"/>
  <c r="R1184" i="8"/>
  <c r="J1184" i="8"/>
  <c r="AL1183" i="8"/>
  <c r="AD1183" i="8"/>
  <c r="V1183" i="8"/>
  <c r="N1183" i="8"/>
  <c r="AQ1182" i="8"/>
  <c r="AI1182" i="8"/>
  <c r="AA1182" i="8"/>
  <c r="S1182" i="8"/>
  <c r="K1182" i="8"/>
  <c r="AN1181" i="8"/>
  <c r="AF1181" i="8"/>
  <c r="X1181" i="8"/>
  <c r="P1181" i="8"/>
  <c r="AK1180" i="8"/>
  <c r="AC1180" i="8"/>
  <c r="U1180" i="8"/>
  <c r="M1180" i="8"/>
  <c r="AP1179" i="8"/>
  <c r="AH1179" i="8"/>
  <c r="Z1179" i="8"/>
  <c r="R1179" i="8"/>
  <c r="J1179" i="8"/>
  <c r="AM1178" i="8"/>
  <c r="AE1178" i="8"/>
  <c r="W1178" i="8"/>
  <c r="O1178" i="8"/>
  <c r="AR1177" i="8"/>
  <c r="AJ1177" i="8"/>
  <c r="AB1177" i="8"/>
  <c r="T1177" i="8"/>
  <c r="L1177" i="8"/>
  <c r="AO1176" i="8"/>
  <c r="AG1176" i="8"/>
  <c r="Y1176" i="8"/>
  <c r="Q1176" i="8"/>
  <c r="I1176" i="8"/>
  <c r="AL1175" i="8"/>
  <c r="AD1175" i="8"/>
  <c r="V1175" i="8"/>
  <c r="N1175" i="8"/>
  <c r="AQ1174" i="8"/>
  <c r="AI1174" i="8"/>
  <c r="AA1174" i="8"/>
  <c r="S1174" i="8"/>
  <c r="K1174" i="8"/>
  <c r="AO1173" i="8"/>
  <c r="AG1173" i="8"/>
  <c r="Y1173" i="8"/>
  <c r="Q1173" i="8"/>
  <c r="I1173" i="8"/>
  <c r="AK1191" i="8"/>
  <c r="AC1191" i="8"/>
  <c r="U1191" i="8"/>
  <c r="M1191" i="8"/>
  <c r="AO1190" i="8"/>
  <c r="AG1190" i="8"/>
  <c r="Y1190" i="8"/>
  <c r="Q1190" i="8"/>
  <c r="I1190" i="8"/>
  <c r="AK1189" i="8"/>
  <c r="AC1189" i="8"/>
  <c r="U1189" i="8"/>
  <c r="M1189" i="8"/>
  <c r="AO1188" i="8"/>
  <c r="AG1188" i="8"/>
  <c r="Y1188" i="8"/>
  <c r="Q1188" i="8"/>
  <c r="I1188" i="8"/>
  <c r="AK1187" i="8"/>
  <c r="AC1187" i="8"/>
  <c r="U1187" i="8"/>
  <c r="M1187" i="8"/>
  <c r="AO1186" i="8"/>
  <c r="AG1186" i="8"/>
  <c r="Y1186" i="8"/>
  <c r="Q1186" i="8"/>
  <c r="I1186" i="8"/>
  <c r="AK1185" i="8"/>
  <c r="AC1185" i="8"/>
  <c r="U1185" i="8"/>
  <c r="M1185" i="8"/>
  <c r="AO1184" i="8"/>
  <c r="AG1184" i="8"/>
  <c r="Y1184" i="8"/>
  <c r="Q1184" i="8"/>
  <c r="I1184" i="8"/>
  <c r="AK1183" i="8"/>
  <c r="AC1183" i="8"/>
  <c r="U1183" i="8"/>
  <c r="M1183" i="8"/>
  <c r="AP1182" i="8"/>
  <c r="AH1182" i="8"/>
  <c r="Z1182" i="8"/>
  <c r="R1182" i="8"/>
  <c r="J1182" i="8"/>
  <c r="AM1181" i="8"/>
  <c r="AE1181" i="8"/>
  <c r="W1181" i="8"/>
  <c r="O1181" i="8"/>
  <c r="AR1180" i="8"/>
  <c r="AJ1180" i="8"/>
  <c r="AB1180" i="8"/>
  <c r="T1180" i="8"/>
  <c r="L1180" i="8"/>
  <c r="AO1179" i="8"/>
  <c r="AG1179" i="8"/>
  <c r="Y1179" i="8"/>
  <c r="Q1179" i="8"/>
  <c r="I1179" i="8"/>
  <c r="AL1178" i="8"/>
  <c r="AD1178" i="8"/>
  <c r="V1178" i="8"/>
  <c r="N1178" i="8"/>
  <c r="AQ1177" i="8"/>
  <c r="AI1177" i="8"/>
  <c r="AA1177" i="8"/>
  <c r="S1177" i="8"/>
  <c r="K1177" i="8"/>
  <c r="AN1176" i="8"/>
  <c r="AF1176" i="8"/>
  <c r="X1176" i="8"/>
  <c r="P1176" i="8"/>
  <c r="AK1175" i="8"/>
  <c r="AC1175" i="8"/>
  <c r="U1175" i="8"/>
  <c r="M1175" i="8"/>
  <c r="AP1174" i="8"/>
  <c r="AH1174" i="8"/>
  <c r="Z1174" i="8"/>
  <c r="R1174" i="8"/>
  <c r="J1174" i="8"/>
  <c r="AN1173" i="8"/>
  <c r="AF1173" i="8"/>
  <c r="X1173" i="8"/>
  <c r="P1173" i="8"/>
  <c r="AO1191" i="8"/>
  <c r="AG1191" i="8"/>
  <c r="Y1191" i="8"/>
  <c r="Q1191" i="8"/>
  <c r="I1191" i="8"/>
  <c r="AK1190" i="8"/>
  <c r="AC1190" i="8"/>
  <c r="U1190" i="8"/>
  <c r="M1190" i="8"/>
  <c r="AO1189" i="8"/>
  <c r="AG1189" i="8"/>
  <c r="Y1189" i="8"/>
  <c r="Q1189" i="8"/>
  <c r="I1189" i="8"/>
  <c r="AK1188" i="8"/>
  <c r="AC1188" i="8"/>
  <c r="U1188" i="8"/>
  <c r="M1188" i="8"/>
  <c r="AO1187" i="8"/>
  <c r="AG1187" i="8"/>
  <c r="Y1187" i="8"/>
  <c r="Q1187" i="8"/>
  <c r="I1187" i="8"/>
  <c r="AK1186" i="8"/>
  <c r="AC1186" i="8"/>
  <c r="U1186" i="8"/>
  <c r="M1186" i="8"/>
  <c r="AO1185" i="8"/>
  <c r="AG1185" i="8"/>
  <c r="Y1185" i="8"/>
  <c r="Q1185" i="8"/>
  <c r="I1185" i="8"/>
  <c r="AK1184" i="8"/>
  <c r="AC1184" i="8"/>
  <c r="U1184" i="8"/>
  <c r="M1184" i="8"/>
  <c r="AO1183" i="8"/>
  <c r="AG1183" i="8"/>
  <c r="Y1183" i="8"/>
  <c r="Q1183" i="8"/>
  <c r="I1183" i="8"/>
  <c r="AL1182" i="8"/>
  <c r="AD1182" i="8"/>
  <c r="V1182" i="8"/>
  <c r="N1182" i="8"/>
  <c r="AQ1181" i="8"/>
  <c r="AI1181" i="8"/>
  <c r="AA1181" i="8"/>
  <c r="S1181" i="8"/>
  <c r="K1181" i="8"/>
  <c r="AN1180" i="8"/>
  <c r="AF1180" i="8"/>
  <c r="X1180" i="8"/>
  <c r="P1180" i="8"/>
  <c r="AK1179" i="8"/>
  <c r="AC1179" i="8"/>
  <c r="U1179" i="8"/>
  <c r="M1179" i="8"/>
  <c r="AP1178" i="8"/>
  <c r="AH1178" i="8"/>
  <c r="Z1178" i="8"/>
  <c r="R1178" i="8"/>
  <c r="J1178" i="8"/>
  <c r="AM1177" i="8"/>
  <c r="AE1177" i="8"/>
  <c r="W1177" i="8"/>
  <c r="O1177" i="8"/>
  <c r="AR1176" i="8"/>
  <c r="AJ1176" i="8"/>
  <c r="AB1176" i="8"/>
  <c r="T1176" i="8"/>
  <c r="L1176" i="8"/>
  <c r="AO1175" i="8"/>
  <c r="AG1175" i="8"/>
  <c r="Y1175" i="8"/>
  <c r="Q1175" i="8"/>
  <c r="I1175" i="8"/>
  <c r="AL1174" i="8"/>
  <c r="AD1174" i="8"/>
  <c r="V1174" i="8"/>
  <c r="N1174" i="8"/>
  <c r="AR1173" i="8"/>
  <c r="AJ1173" i="8"/>
  <c r="AB1173" i="8"/>
  <c r="T1173" i="8"/>
  <c r="L1173" i="8"/>
  <c r="AN1191" i="8"/>
  <c r="AA1191" i="8"/>
  <c r="O1191" i="8"/>
  <c r="AL1190" i="8"/>
  <c r="X1190" i="8"/>
  <c r="L1190" i="8"/>
  <c r="AI1189" i="8"/>
  <c r="W1189" i="8"/>
  <c r="J1189" i="8"/>
  <c r="AF1188" i="8"/>
  <c r="T1188" i="8"/>
  <c r="AQ1187" i="8"/>
  <c r="AE1187" i="8"/>
  <c r="R1187" i="8"/>
  <c r="AN1186" i="8"/>
  <c r="AB1186" i="8"/>
  <c r="O1186" i="8"/>
  <c r="AM1185" i="8"/>
  <c r="Z1185" i="8"/>
  <c r="L1185" i="8"/>
  <c r="AJ1184" i="8"/>
  <c r="W1184" i="8"/>
  <c r="K1184" i="8"/>
  <c r="AH1183" i="8"/>
  <c r="T1183" i="8"/>
  <c r="AF1182" i="8"/>
  <c r="T1182" i="8"/>
  <c r="AR1181" i="8"/>
  <c r="AD1181" i="8"/>
  <c r="R1181" i="8"/>
  <c r="AP1180" i="8"/>
  <c r="AD1180" i="8"/>
  <c r="Q1180" i="8"/>
  <c r="AN1179" i="8"/>
  <c r="AB1179" i="8"/>
  <c r="O1179" i="8"/>
  <c r="AN1178" i="8"/>
  <c r="AA1178" i="8"/>
  <c r="M1178" i="8"/>
  <c r="AL1177" i="8"/>
  <c r="Y1177" i="8"/>
  <c r="M1177" i="8"/>
  <c r="AK1176" i="8"/>
  <c r="W1176" i="8"/>
  <c r="K1176" i="8"/>
  <c r="AJ1175" i="8"/>
  <c r="X1175" i="8"/>
  <c r="K1175" i="8"/>
  <c r="AJ1174" i="8"/>
  <c r="W1174" i="8"/>
  <c r="I1174" i="8"/>
  <c r="AI1173" i="8"/>
  <c r="V1173" i="8"/>
  <c r="J1173" i="8"/>
  <c r="AM1191" i="8"/>
  <c r="Z1191" i="8"/>
  <c r="L1191" i="8"/>
  <c r="AJ1190" i="8"/>
  <c r="W1190" i="8"/>
  <c r="K1190" i="8"/>
  <c r="AH1189" i="8"/>
  <c r="T1189" i="8"/>
  <c r="AR1188" i="8"/>
  <c r="AE1188" i="8"/>
  <c r="S1188" i="8"/>
  <c r="AP1187" i="8"/>
  <c r="AB1187" i="8"/>
  <c r="P1187" i="8"/>
  <c r="AM1186" i="8"/>
  <c r="AA1186" i="8"/>
  <c r="N1186" i="8"/>
  <c r="AJ1185" i="8"/>
  <c r="X1185" i="8"/>
  <c r="K1185" i="8"/>
  <c r="AI1184" i="8"/>
  <c r="V1184" i="8"/>
  <c r="AR1183" i="8"/>
  <c r="AF1183" i="8"/>
  <c r="S1183" i="8"/>
  <c r="AR1182" i="8"/>
  <c r="AE1182" i="8"/>
  <c r="Q1182" i="8"/>
  <c r="AP1181" i="8"/>
  <c r="AC1181" i="8"/>
  <c r="Q1181" i="8"/>
  <c r="AO1180" i="8"/>
  <c r="AA1180" i="8"/>
  <c r="O1180" i="8"/>
  <c r="AM1179" i="8"/>
  <c r="AA1179" i="8"/>
  <c r="N1179" i="8"/>
  <c r="AK1178" i="8"/>
  <c r="Y1178" i="8"/>
  <c r="L1178" i="8"/>
  <c r="AK1177" i="8"/>
  <c r="X1177" i="8"/>
  <c r="J1177" i="8"/>
  <c r="AI1176" i="8"/>
  <c r="V1176" i="8"/>
  <c r="J1176" i="8"/>
  <c r="AI1175" i="8"/>
  <c r="W1175" i="8"/>
  <c r="J1175" i="8"/>
  <c r="AG1174" i="8"/>
  <c r="U1174" i="8"/>
  <c r="AH1173" i="8"/>
  <c r="U1173" i="8"/>
  <c r="AR1191" i="8"/>
  <c r="AF1191" i="8"/>
  <c r="S1191" i="8"/>
  <c r="AQ1190" i="8"/>
  <c r="AD1190" i="8"/>
  <c r="P1190" i="8"/>
  <c r="AN1189" i="8"/>
  <c r="AA1189" i="8"/>
  <c r="O1189" i="8"/>
  <c r="AL1188" i="8"/>
  <c r="X1188" i="8"/>
  <c r="L1188" i="8"/>
  <c r="AI1187" i="8"/>
  <c r="W1187" i="8"/>
  <c r="J1187" i="8"/>
  <c r="AF1186" i="8"/>
  <c r="T1186" i="8"/>
  <c r="AQ1185" i="8"/>
  <c r="AE1185" i="8"/>
  <c r="R1185" i="8"/>
  <c r="AN1184" i="8"/>
  <c r="AB1184" i="8"/>
  <c r="O1184" i="8"/>
  <c r="AM1183" i="8"/>
  <c r="Z1183" i="8"/>
  <c r="L1183" i="8"/>
  <c r="AK1182" i="8"/>
  <c r="X1182" i="8"/>
  <c r="L1182" i="8"/>
  <c r="AJ1181" i="8"/>
  <c r="V1181" i="8"/>
  <c r="J1181" i="8"/>
  <c r="AH1180" i="8"/>
  <c r="V1180" i="8"/>
  <c r="I1180" i="8"/>
  <c r="AF1179" i="8"/>
  <c r="T1179" i="8"/>
  <c r="AR1178" i="8"/>
  <c r="AF1178" i="8"/>
  <c r="S1178" i="8"/>
  <c r="AP1177" i="8"/>
  <c r="AD1177" i="8"/>
  <c r="Q1177" i="8"/>
  <c r="AP1176" i="8"/>
  <c r="AC1176" i="8"/>
  <c r="O1176" i="8"/>
  <c r="AP1175" i="8"/>
  <c r="AB1175" i="8"/>
  <c r="P1175" i="8"/>
  <c r="AN1174" i="8"/>
  <c r="AB1174" i="8"/>
  <c r="O1174" i="8"/>
  <c r="AM1173" i="8"/>
  <c r="AA1173" i="8"/>
  <c r="N1173" i="8"/>
  <c r="AJ1191" i="8"/>
  <c r="R1191" i="8"/>
  <c r="AF1190" i="8"/>
  <c r="N1190" i="8"/>
  <c r="AB1189" i="8"/>
  <c r="AQ1188" i="8"/>
  <c r="W1188" i="8"/>
  <c r="AM1187" i="8"/>
  <c r="S1187" i="8"/>
  <c r="AI1186" i="8"/>
  <c r="L1186" i="8"/>
  <c r="AB1185" i="8"/>
  <c r="AR1184" i="8"/>
  <c r="X1184" i="8"/>
  <c r="AN1183" i="8"/>
  <c r="R1183" i="8"/>
  <c r="AJ1182" i="8"/>
  <c r="O1182" i="8"/>
  <c r="AG1181" i="8"/>
  <c r="L1181" i="8"/>
  <c r="Z1180" i="8"/>
  <c r="AR1179" i="8"/>
  <c r="W1179" i="8"/>
  <c r="AO1178" i="8"/>
  <c r="T1178" i="8"/>
  <c r="AH1177" i="8"/>
  <c r="P1177" i="8"/>
  <c r="AE1176" i="8"/>
  <c r="M1176" i="8"/>
  <c r="AE1175" i="8"/>
  <c r="Y1174" i="8"/>
  <c r="Z1173" i="8"/>
  <c r="AI1191" i="8"/>
  <c r="P1191" i="8"/>
  <c r="AE1190" i="8"/>
  <c r="AR1189" i="8"/>
  <c r="Z1189" i="8"/>
  <c r="AN1188" i="8"/>
  <c r="V1188" i="8"/>
  <c r="AJ1187" i="8"/>
  <c r="O1187" i="8"/>
  <c r="AE1186" i="8"/>
  <c r="K1186" i="8"/>
  <c r="AA1185" i="8"/>
  <c r="AQ1184" i="8"/>
  <c r="T1184" i="8"/>
  <c r="AJ1183" i="8"/>
  <c r="P1183" i="8"/>
  <c r="AG1182" i="8"/>
  <c r="M1182" i="8"/>
  <c r="AB1181" i="8"/>
  <c r="I1181" i="8"/>
  <c r="Y1180" i="8"/>
  <c r="AQ1179" i="8"/>
  <c r="V1179" i="8"/>
  <c r="AJ1178" i="8"/>
  <c r="Q1178" i="8"/>
  <c r="AG1177" i="8"/>
  <c r="N1177" i="8"/>
  <c r="AD1176" i="8"/>
  <c r="AA1175" i="8"/>
  <c r="AR1174" i="8"/>
  <c r="X1174" i="8"/>
  <c r="AQ1173" i="8"/>
  <c r="W1173" i="8"/>
  <c r="AH1191" i="8"/>
  <c r="K1191" i="8"/>
  <c r="AB1190" i="8"/>
  <c r="AQ1189" i="8"/>
  <c r="X1189" i="8"/>
  <c r="AM1188" i="8"/>
  <c r="P1188" i="8"/>
  <c r="AH1187" i="8"/>
  <c r="L1187" i="8"/>
  <c r="AD1186" i="8"/>
  <c r="AR1185" i="8"/>
  <c r="W1185" i="8"/>
  <c r="AM1184" i="8"/>
  <c r="S1184" i="8"/>
  <c r="AI1183" i="8"/>
  <c r="O1183" i="8"/>
  <c r="AC1182" i="8"/>
  <c r="I1182" i="8"/>
  <c r="Z1181" i="8"/>
  <c r="AQ1180" i="8"/>
  <c r="W1180" i="8"/>
  <c r="AL1179" i="8"/>
  <c r="S1179" i="8"/>
  <c r="AI1178" i="8"/>
  <c r="P1178" i="8"/>
  <c r="AF1177" i="8"/>
  <c r="I1177" i="8"/>
  <c r="AA1176" i="8"/>
  <c r="AR1175" i="8"/>
  <c r="Z1175" i="8"/>
  <c r="AO1174" i="8"/>
  <c r="T1174" i="8"/>
  <c r="AP1173" i="8"/>
  <c r="S1173" i="8"/>
  <c r="AE1191" i="8"/>
  <c r="J1191" i="8"/>
  <c r="AA1190" i="8"/>
  <c r="AP1189" i="8"/>
  <c r="S1189" i="8"/>
  <c r="AJ1188" i="8"/>
  <c r="O1188" i="8"/>
  <c r="AF1187" i="8"/>
  <c r="K1187" i="8"/>
  <c r="X1186" i="8"/>
  <c r="AP1185" i="8"/>
  <c r="T1185" i="8"/>
  <c r="AL1184" i="8"/>
  <c r="P1184" i="8"/>
  <c r="AE1183" i="8"/>
  <c r="K1183" i="8"/>
  <c r="AB1182" i="8"/>
  <c r="Y1181" i="8"/>
  <c r="AM1180" i="8"/>
  <c r="S1180" i="8"/>
  <c r="AJ1179" i="8"/>
  <c r="P1179" i="8"/>
  <c r="AG1178" i="8"/>
  <c r="K1178" i="8"/>
  <c r="AC1177" i="8"/>
  <c r="Z1176" i="8"/>
  <c r="AQ1175" i="8"/>
  <c r="T1175" i="8"/>
  <c r="AM1174" i="8"/>
  <c r="Q1174" i="8"/>
  <c r="AL1173" i="8"/>
  <c r="R1173" i="8"/>
  <c r="AN1190" i="8"/>
  <c r="AJ1189" i="8"/>
  <c r="AD1188" i="8"/>
  <c r="Z1187" i="8"/>
  <c r="V1186" i="8"/>
  <c r="P1185" i="8"/>
  <c r="L1184" i="8"/>
  <c r="AO1182" i="8"/>
  <c r="AO1181" i="8"/>
  <c r="AL1180" i="8"/>
  <c r="AI1179" i="8"/>
  <c r="AC1178" i="8"/>
  <c r="Z1177" i="8"/>
  <c r="AH1176" i="8"/>
  <c r="AH1175" i="8"/>
  <c r="AE1174" i="8"/>
  <c r="AE1173" i="8"/>
  <c r="AQ1191" i="8"/>
  <c r="AM1190" i="8"/>
  <c r="AF1189" i="8"/>
  <c r="AB1188" i="8"/>
  <c r="X1187" i="8"/>
  <c r="S1186" i="8"/>
  <c r="O1185" i="8"/>
  <c r="AQ1183" i="8"/>
  <c r="AN1182" i="8"/>
  <c r="AL1181" i="8"/>
  <c r="AI1180" i="8"/>
  <c r="AE1179" i="8"/>
  <c r="AB1178" i="8"/>
  <c r="V1177" i="8"/>
  <c r="U1176" i="8"/>
  <c r="AF1175" i="8"/>
  <c r="AC1174" i="8"/>
  <c r="AD1173" i="8"/>
  <c r="AP1191" i="8"/>
  <c r="AI1190" i="8"/>
  <c r="AE1189" i="8"/>
  <c r="AA1188" i="8"/>
  <c r="T1187" i="8"/>
  <c r="P1186" i="8"/>
  <c r="J1185" i="8"/>
  <c r="AP1183" i="8"/>
  <c r="AM1182" i="8"/>
  <c r="AK1181" i="8"/>
  <c r="AG1180" i="8"/>
  <c r="AD1179" i="8"/>
  <c r="X1178" i="8"/>
  <c r="U1177" i="8"/>
  <c r="S1176" i="8"/>
  <c r="S1175" i="8"/>
  <c r="P1174" i="8"/>
  <c r="AC1173" i="8"/>
  <c r="S1190" i="8"/>
  <c r="N1188" i="8"/>
  <c r="AJ1186" i="8"/>
  <c r="AE1184" i="8"/>
  <c r="J1183" i="8"/>
  <c r="T1181" i="8"/>
  <c r="X1179" i="8"/>
  <c r="AO1177" i="8"/>
  <c r="N1176" i="8"/>
  <c r="AF1174" i="8"/>
  <c r="K1173" i="8"/>
  <c r="AB1191" i="8"/>
  <c r="O1190" i="8"/>
  <c r="K1188" i="8"/>
  <c r="W1186" i="8"/>
  <c r="AD1184" i="8"/>
  <c r="Y1182" i="8"/>
  <c r="N1181" i="8"/>
  <c r="L1179" i="8"/>
  <c r="AN1177" i="8"/>
  <c r="M1174" i="8"/>
  <c r="X1191" i="8"/>
  <c r="AM1189" i="8"/>
  <c r="AR1187" i="8"/>
  <c r="AN1185" i="8"/>
  <c r="AA1184" i="8"/>
  <c r="W1182" i="8"/>
  <c r="M1181" i="8"/>
  <c r="K1179" i="8"/>
  <c r="R1177" i="8"/>
  <c r="AN1175" i="8"/>
  <c r="L1174" i="8"/>
  <c r="W1191" i="8"/>
  <c r="R1189" i="8"/>
  <c r="AN1187" i="8"/>
  <c r="AI1185" i="8"/>
  <c r="N1184" i="8"/>
  <c r="U1182" i="8"/>
  <c r="AE1180" i="8"/>
  <c r="AM1175" i="8"/>
  <c r="L1189" i="8"/>
  <c r="AF1185" i="8"/>
  <c r="AQ1178" i="8"/>
  <c r="R1176" i="8"/>
  <c r="AK1173" i="8"/>
  <c r="K1189" i="8"/>
  <c r="S1185" i="8"/>
  <c r="AH1181" i="8"/>
  <c r="U1178" i="8"/>
  <c r="O1173" i="8"/>
  <c r="AI1188" i="8"/>
  <c r="AF1184" i="8"/>
  <c r="U1181" i="8"/>
  <c r="I1178" i="8"/>
  <c r="R1175" i="8"/>
  <c r="M1173" i="8"/>
  <c r="T1191" i="8"/>
  <c r="AA1187" i="8"/>
  <c r="AB1183" i="8"/>
  <c r="R1180" i="8"/>
  <c r="O1175" i="8"/>
  <c r="AL1186" i="8"/>
  <c r="K1180" i="8"/>
  <c r="AH1185" i="8"/>
  <c r="J1180" i="8"/>
  <c r="L1175" i="8"/>
  <c r="AR1190" i="8"/>
  <c r="AA1183" i="8"/>
  <c r="AK1174" i="8"/>
  <c r="V1190" i="8"/>
  <c r="X1183" i="8"/>
  <c r="T1190" i="8"/>
  <c r="W1183" i="8"/>
  <c r="P1189" i="8"/>
  <c r="P1182" i="8"/>
  <c r="AQ1176" i="8"/>
  <c r="AR1186" i="8"/>
  <c r="AM1176" i="8"/>
  <c r="AL1176" i="8"/>
  <c r="AQ1186" i="8"/>
  <c r="N1180" i="8"/>
  <c r="Z1374" i="8"/>
  <c r="R1374" i="8"/>
  <c r="J1374" i="8"/>
  <c r="AH1372" i="8"/>
  <c r="Z1372" i="8"/>
  <c r="R1372" i="8"/>
  <c r="AH1370" i="8"/>
  <c r="Z1370" i="8"/>
  <c r="AH1368" i="8"/>
  <c r="R1368" i="8"/>
  <c r="N1367" i="8"/>
  <c r="AQ1366" i="8"/>
  <c r="P1365" i="8"/>
  <c r="AC1375" i="8"/>
  <c r="AG1374" i="8"/>
  <c r="I1374" i="8"/>
  <c r="M1373" i="8"/>
  <c r="AG1372" i="8"/>
  <c r="Q1372" i="8"/>
  <c r="I1372" i="8"/>
  <c r="M1371" i="8"/>
  <c r="Q1370" i="8"/>
  <c r="AC1369" i="8"/>
  <c r="M1369" i="8"/>
  <c r="AG1368" i="8"/>
  <c r="AC1367" i="8"/>
  <c r="AM1365" i="8"/>
  <c r="O1365" i="8"/>
  <c r="T1364" i="8"/>
  <c r="L1364" i="8"/>
  <c r="Q1363" i="8"/>
  <c r="V1362" i="8"/>
  <c r="N1362" i="8"/>
  <c r="AN1360" i="8"/>
  <c r="AC1359" i="8"/>
  <c r="AH1358" i="8"/>
  <c r="Z1358" i="8"/>
  <c r="P1357" i="8"/>
  <c r="AJ1375" i="8"/>
  <c r="T1375" i="8"/>
  <c r="L1375" i="8"/>
  <c r="P1374" i="8"/>
  <c r="P1372" i="8"/>
  <c r="AJ1371" i="8"/>
  <c r="AN1370" i="8"/>
  <c r="AJ1369" i="8"/>
  <c r="L1369" i="8"/>
  <c r="AN1368" i="8"/>
  <c r="P1368" i="8"/>
  <c r="T1367" i="8"/>
  <c r="L1367" i="8"/>
  <c r="Q1366" i="8"/>
  <c r="V1365" i="8"/>
  <c r="N1365" i="8"/>
  <c r="AN1363" i="8"/>
  <c r="AC1362" i="8"/>
  <c r="AH1361" i="8"/>
  <c r="Z1361" i="8"/>
  <c r="O1360" i="8"/>
  <c r="AJ1359" i="8"/>
  <c r="T1359" i="8"/>
  <c r="L1359" i="8"/>
  <c r="Q1358" i="8"/>
  <c r="I1358" i="8"/>
  <c r="AM1374" i="8"/>
  <c r="AQ1373" i="8"/>
  <c r="AI1373" i="8"/>
  <c r="K1373" i="8"/>
  <c r="O1372" i="8"/>
  <c r="AQ1371" i="8"/>
  <c r="AI1371" i="8"/>
  <c r="K1371" i="8"/>
  <c r="W1370" i="8"/>
  <c r="O1370" i="8"/>
  <c r="AQ1369" i="8"/>
  <c r="W1368" i="8"/>
  <c r="O1368" i="8"/>
  <c r="AN1366" i="8"/>
  <c r="AC1365" i="8"/>
  <c r="AH1364" i="8"/>
  <c r="Z1364" i="8"/>
  <c r="O1363" i="8"/>
  <c r="AJ1362" i="8"/>
  <c r="T1362" i="8"/>
  <c r="L1362" i="8"/>
  <c r="Q1361" i="8"/>
  <c r="I1361" i="8"/>
  <c r="AN1358" i="8"/>
  <c r="V1357" i="8"/>
  <c r="O1375" i="8"/>
  <c r="AM1373" i="8"/>
  <c r="W1373" i="8"/>
  <c r="AQ1372" i="8"/>
  <c r="K1372" i="8"/>
  <c r="AM1369" i="8"/>
  <c r="W1369" i="8"/>
  <c r="K1368" i="8"/>
  <c r="AJ1366" i="8"/>
  <c r="T1366" i="8"/>
  <c r="AC1363" i="8"/>
  <c r="R1363" i="8"/>
  <c r="Q1362" i="8"/>
  <c r="M1360" i="8"/>
  <c r="Z1359" i="8"/>
  <c r="O1359" i="8"/>
  <c r="M1358" i="8"/>
  <c r="Z1375" i="8"/>
  <c r="AH1373" i="8"/>
  <c r="R1373" i="8"/>
  <c r="N1370" i="8"/>
  <c r="AH1369" i="8"/>
  <c r="O1366" i="8"/>
  <c r="I1365" i="8"/>
  <c r="N1363" i="8"/>
  <c r="P1362" i="8"/>
  <c r="Z1360" i="8"/>
  <c r="AM1359" i="8"/>
  <c r="W1358" i="8"/>
  <c r="L1358" i="8"/>
  <c r="L1357" i="8"/>
  <c r="AC1374" i="8"/>
  <c r="M1374" i="8"/>
  <c r="AG1373" i="8"/>
  <c r="I1371" i="8"/>
  <c r="AC1370" i="8"/>
  <c r="M1370" i="8"/>
  <c r="Q1369" i="8"/>
  <c r="I1367" i="8"/>
  <c r="AJ1365" i="8"/>
  <c r="O1364" i="8"/>
  <c r="AN1362" i="8"/>
  <c r="Z1362" i="8"/>
  <c r="M1361" i="8"/>
  <c r="AJ1360" i="8"/>
  <c r="K1360" i="8"/>
  <c r="AJ1358" i="8"/>
  <c r="V1358" i="8"/>
  <c r="K1358" i="8"/>
  <c r="K1357" i="8"/>
  <c r="L1374" i="8"/>
  <c r="P1373" i="8"/>
  <c r="AJ1372" i="8"/>
  <c r="P1369" i="8"/>
  <c r="AN1367" i="8"/>
  <c r="AC1366" i="8"/>
  <c r="Z1363" i="8"/>
  <c r="AM1362" i="8"/>
  <c r="W1361" i="8"/>
  <c r="L1361" i="8"/>
  <c r="AI1360" i="8"/>
  <c r="AI1357" i="8"/>
  <c r="P1375" i="8"/>
  <c r="AJ1370" i="8"/>
  <c r="L1368" i="8"/>
  <c r="P1359" i="8"/>
  <c r="R1357" i="8"/>
  <c r="O1373" i="8"/>
  <c r="W1371" i="8"/>
  <c r="L1366" i="8"/>
  <c r="R1365" i="8"/>
  <c r="K1363" i="8"/>
  <c r="AG1359" i="8"/>
  <c r="T1358" i="8"/>
  <c r="AJ1374" i="8"/>
  <c r="L1372" i="8"/>
  <c r="P1371" i="8"/>
  <c r="T1370" i="8"/>
  <c r="K1365" i="8"/>
  <c r="R1362" i="8"/>
  <c r="AM1358" i="8"/>
  <c r="N1358" i="8"/>
  <c r="I1369" i="8"/>
  <c r="W1367" i="8"/>
  <c r="AG1362" i="8"/>
  <c r="T1357" i="8"/>
  <c r="AH1375" i="8"/>
  <c r="I1373" i="8"/>
  <c r="AG1371" i="8"/>
  <c r="R1367" i="8"/>
  <c r="AG1364" i="8"/>
  <c r="W1362" i="8"/>
  <c r="O1358" i="8"/>
  <c r="AG1375" i="8"/>
  <c r="R1371" i="8"/>
  <c r="Q1367" i="8"/>
  <c r="AH1365" i="8"/>
  <c r="W1364" i="8"/>
  <c r="Q1375" i="8"/>
  <c r="M1368" i="8"/>
  <c r="I1364" i="8"/>
  <c r="AQ1360" i="8"/>
  <c r="AH1357" i="8"/>
  <c r="Z1373" i="8"/>
  <c r="O1369" i="8"/>
  <c r="L1365" i="8"/>
  <c r="AI1362" i="8"/>
  <c r="AM1371" i="8"/>
  <c r="N1368" i="8"/>
  <c r="AM1364" i="8"/>
  <c r="AG1360" i="8"/>
  <c r="AC1358" i="8"/>
  <c r="AG1367" i="8"/>
  <c r="V1364" i="8"/>
  <c r="J1362" i="8"/>
  <c r="AQ1370" i="8"/>
  <c r="AI1363" i="8"/>
  <c r="Z1369" i="8"/>
  <c r="I1357" i="8"/>
  <c r="M1364" i="8"/>
  <c r="AM1366" i="8"/>
  <c r="AH1362" i="8"/>
  <c r="I1362" i="8"/>
  <c r="V1366" i="8"/>
  <c r="AQ1358" i="8"/>
  <c r="AG1365" i="8"/>
  <c r="AM504" i="8"/>
  <c r="AM508" i="8" s="1"/>
  <c r="AE504" i="8"/>
  <c r="W504" i="8"/>
  <c r="W513" i="8" s="1"/>
  <c r="O504" i="8"/>
  <c r="O513" i="8" s="1"/>
  <c r="AL504" i="8"/>
  <c r="AD504" i="8"/>
  <c r="AD518" i="8" s="1"/>
  <c r="V504" i="8"/>
  <c r="V509" i="8" s="1"/>
  <c r="N504" i="8"/>
  <c r="N523" i="8" s="1"/>
  <c r="AK504" i="8"/>
  <c r="AC504" i="8"/>
  <c r="U504" i="8"/>
  <c r="U524" i="8" s="1"/>
  <c r="M504" i="8"/>
  <c r="M511" i="8" s="1"/>
  <c r="AI504" i="8"/>
  <c r="X504" i="8"/>
  <c r="X510" i="8" s="1"/>
  <c r="J504" i="8"/>
  <c r="J520" i="8" s="1"/>
  <c r="AH504" i="8"/>
  <c r="AH514" i="8" s="1"/>
  <c r="T504" i="8"/>
  <c r="I504" i="8"/>
  <c r="AR504" i="8"/>
  <c r="AR523" i="8" s="1"/>
  <c r="AG504" i="8"/>
  <c r="AG507" i="8" s="1"/>
  <c r="S504" i="8"/>
  <c r="AQ504" i="8"/>
  <c r="AQ507" i="8" s="1"/>
  <c r="AF504" i="8"/>
  <c r="AF515" i="8" s="1"/>
  <c r="R504" i="8"/>
  <c r="R517" i="8" s="1"/>
  <c r="AN504" i="8"/>
  <c r="L504" i="8"/>
  <c r="AJ504" i="8"/>
  <c r="AJ524" i="8" s="1"/>
  <c r="K504" i="8"/>
  <c r="K506" i="8" s="1"/>
  <c r="Z504" i="8"/>
  <c r="AP504" i="8"/>
  <c r="AP524" i="8" s="1"/>
  <c r="AO504" i="8"/>
  <c r="AO522" i="8" s="1"/>
  <c r="AB504" i="8"/>
  <c r="AB511" i="8" s="1"/>
  <c r="AA504" i="8"/>
  <c r="AA519" i="8" s="1"/>
  <c r="Y504" i="8"/>
  <c r="Q504" i="8"/>
  <c r="Q511" i="8" s="1"/>
  <c r="P504" i="8"/>
  <c r="P513" i="8" s="1"/>
  <c r="AP294" i="8"/>
  <c r="AH294" i="8"/>
  <c r="Z294" i="8"/>
  <c r="R294" i="8"/>
  <c r="J294" i="8"/>
  <c r="AL293" i="8"/>
  <c r="AD293" i="8"/>
  <c r="V293" i="8"/>
  <c r="N293" i="8"/>
  <c r="AP292" i="8"/>
  <c r="AH292" i="8"/>
  <c r="Z292" i="8"/>
  <c r="R292" i="8"/>
  <c r="J292" i="8"/>
  <c r="AL291" i="8"/>
  <c r="AD291" i="8"/>
  <c r="V291" i="8"/>
  <c r="N291" i="8"/>
  <c r="AP290" i="8"/>
  <c r="AH290" i="8"/>
  <c r="Z290" i="8"/>
  <c r="R290" i="8"/>
  <c r="J290" i="8"/>
  <c r="AL289" i="8"/>
  <c r="AD289" i="8"/>
  <c r="V289" i="8"/>
  <c r="N289" i="8"/>
  <c r="AP288" i="8"/>
  <c r="AH288" i="8"/>
  <c r="Z288" i="8"/>
  <c r="R288" i="8"/>
  <c r="J288" i="8"/>
  <c r="AL287" i="8"/>
  <c r="AD287" i="8"/>
  <c r="V287" i="8"/>
  <c r="N287" i="8"/>
  <c r="AP286" i="8"/>
  <c r="AH286" i="8"/>
  <c r="Z286" i="8"/>
  <c r="R286" i="8"/>
  <c r="J286" i="8"/>
  <c r="AM285" i="8"/>
  <c r="AE285" i="8"/>
  <c r="W285" i="8"/>
  <c r="O285" i="8"/>
  <c r="AR284" i="8"/>
  <c r="AJ284" i="8"/>
  <c r="AB284" i="8"/>
  <c r="T284" i="8"/>
  <c r="L284" i="8"/>
  <c r="AO283" i="8"/>
  <c r="AG283" i="8"/>
  <c r="Y283" i="8"/>
  <c r="Q283" i="8"/>
  <c r="I283" i="8"/>
  <c r="AL282" i="8"/>
  <c r="AD282" i="8"/>
  <c r="V282" i="8"/>
  <c r="N282" i="8"/>
  <c r="AQ281" i="8"/>
  <c r="AI281" i="8"/>
  <c r="AA281" i="8"/>
  <c r="S281" i="8"/>
  <c r="K281" i="8"/>
  <c r="AN280" i="8"/>
  <c r="AF280" i="8"/>
  <c r="X280" i="8"/>
  <c r="P280" i="8"/>
  <c r="AK279" i="8"/>
  <c r="AC279" i="8"/>
  <c r="U279" i="8"/>
  <c r="M279" i="8"/>
  <c r="AP278" i="8"/>
  <c r="AH278" i="8"/>
  <c r="Z278" i="8"/>
  <c r="R278" i="8"/>
  <c r="J278" i="8"/>
  <c r="AM277" i="8"/>
  <c r="AE277" i="8"/>
  <c r="W277" i="8"/>
  <c r="O277" i="8"/>
  <c r="AK276" i="8"/>
  <c r="AC276" i="8"/>
  <c r="U276" i="8"/>
  <c r="M276" i="8"/>
  <c r="AO294" i="8"/>
  <c r="AG294" i="8"/>
  <c r="Y294" i="8"/>
  <c r="Q294" i="8"/>
  <c r="I294" i="8"/>
  <c r="AK293" i="8"/>
  <c r="AC293" i="8"/>
  <c r="U293" i="8"/>
  <c r="M293" i="8"/>
  <c r="AO292" i="8"/>
  <c r="AG292" i="8"/>
  <c r="Y292" i="8"/>
  <c r="Q292" i="8"/>
  <c r="I292" i="8"/>
  <c r="AK291" i="8"/>
  <c r="AC291" i="8"/>
  <c r="U291" i="8"/>
  <c r="M291" i="8"/>
  <c r="AO290" i="8"/>
  <c r="AG290" i="8"/>
  <c r="Y290" i="8"/>
  <c r="Q290" i="8"/>
  <c r="I290" i="8"/>
  <c r="AK289" i="8"/>
  <c r="AC289" i="8"/>
  <c r="U289" i="8"/>
  <c r="M289" i="8"/>
  <c r="AO288" i="8"/>
  <c r="AG288" i="8"/>
  <c r="Y288" i="8"/>
  <c r="Q288" i="8"/>
  <c r="I288" i="8"/>
  <c r="AK287" i="8"/>
  <c r="AC287" i="8"/>
  <c r="U287" i="8"/>
  <c r="M287" i="8"/>
  <c r="AO286" i="8"/>
  <c r="AG286" i="8"/>
  <c r="Y286" i="8"/>
  <c r="Q286" i="8"/>
  <c r="I286" i="8"/>
  <c r="AL285" i="8"/>
  <c r="AD285" i="8"/>
  <c r="V285" i="8"/>
  <c r="N285" i="8"/>
  <c r="AQ284" i="8"/>
  <c r="AI284" i="8"/>
  <c r="AA284" i="8"/>
  <c r="S284" i="8"/>
  <c r="K284" i="8"/>
  <c r="AN283" i="8"/>
  <c r="AF283" i="8"/>
  <c r="X283" i="8"/>
  <c r="P283" i="8"/>
  <c r="AK282" i="8"/>
  <c r="AC282" i="8"/>
  <c r="U282" i="8"/>
  <c r="M282" i="8"/>
  <c r="AP281" i="8"/>
  <c r="AH281" i="8"/>
  <c r="Z281" i="8"/>
  <c r="R281" i="8"/>
  <c r="J281" i="8"/>
  <c r="AM280" i="8"/>
  <c r="AE280" i="8"/>
  <c r="W280" i="8"/>
  <c r="O280" i="8"/>
  <c r="AR279" i="8"/>
  <c r="AJ279" i="8"/>
  <c r="AB279" i="8"/>
  <c r="T279" i="8"/>
  <c r="L279" i="8"/>
  <c r="AO278" i="8"/>
  <c r="AG278" i="8"/>
  <c r="Y278" i="8"/>
  <c r="Q278" i="8"/>
  <c r="I278" i="8"/>
  <c r="AL277" i="8"/>
  <c r="AD277" i="8"/>
  <c r="V277" i="8"/>
  <c r="N277" i="8"/>
  <c r="AR276" i="8"/>
  <c r="AJ276" i="8"/>
  <c r="AB276" i="8"/>
  <c r="T276" i="8"/>
  <c r="L276" i="8"/>
  <c r="AN294" i="8"/>
  <c r="AF294" i="8"/>
  <c r="X294" i="8"/>
  <c r="P294" i="8"/>
  <c r="AR293" i="8"/>
  <c r="AJ293" i="8"/>
  <c r="AB293" i="8"/>
  <c r="T293" i="8"/>
  <c r="L293" i="8"/>
  <c r="AN292" i="8"/>
  <c r="AF292" i="8"/>
  <c r="X292" i="8"/>
  <c r="P292" i="8"/>
  <c r="AR291" i="8"/>
  <c r="AJ291" i="8"/>
  <c r="AB291" i="8"/>
  <c r="T291" i="8"/>
  <c r="L291" i="8"/>
  <c r="AN290" i="8"/>
  <c r="AF290" i="8"/>
  <c r="X290" i="8"/>
  <c r="P290" i="8"/>
  <c r="AR289" i="8"/>
  <c r="AJ289" i="8"/>
  <c r="AB289" i="8"/>
  <c r="T289" i="8"/>
  <c r="L289" i="8"/>
  <c r="AN288" i="8"/>
  <c r="AF288" i="8"/>
  <c r="X288" i="8"/>
  <c r="P288" i="8"/>
  <c r="AR287" i="8"/>
  <c r="AJ287" i="8"/>
  <c r="AB287" i="8"/>
  <c r="T287" i="8"/>
  <c r="L287" i="8"/>
  <c r="AN286" i="8"/>
  <c r="AF286" i="8"/>
  <c r="X286" i="8"/>
  <c r="P286" i="8"/>
  <c r="AK285" i="8"/>
  <c r="AC285" i="8"/>
  <c r="U285" i="8"/>
  <c r="M285" i="8"/>
  <c r="AP284" i="8"/>
  <c r="AH284" i="8"/>
  <c r="Z284" i="8"/>
  <c r="R284" i="8"/>
  <c r="J284" i="8"/>
  <c r="AM283" i="8"/>
  <c r="AE283" i="8"/>
  <c r="W283" i="8"/>
  <c r="O283" i="8"/>
  <c r="AR282" i="8"/>
  <c r="AJ282" i="8"/>
  <c r="AB282" i="8"/>
  <c r="T282" i="8"/>
  <c r="L282" i="8"/>
  <c r="AO281" i="8"/>
  <c r="AG281" i="8"/>
  <c r="Y281" i="8"/>
  <c r="Q281" i="8"/>
  <c r="I281" i="8"/>
  <c r="AL280" i="8"/>
  <c r="AD280" i="8"/>
  <c r="V280" i="8"/>
  <c r="N280" i="8"/>
  <c r="AQ279" i="8"/>
  <c r="AI279" i="8"/>
  <c r="AA279" i="8"/>
  <c r="S279" i="8"/>
  <c r="K279" i="8"/>
  <c r="AN278" i="8"/>
  <c r="AF278" i="8"/>
  <c r="X278" i="8"/>
  <c r="P278" i="8"/>
  <c r="AK277" i="8"/>
  <c r="AC277" i="8"/>
  <c r="U277" i="8"/>
  <c r="M277" i="8"/>
  <c r="AQ276" i="8"/>
  <c r="AI276" i="8"/>
  <c r="AA276" i="8"/>
  <c r="S276" i="8"/>
  <c r="K276" i="8"/>
  <c r="AM294" i="8"/>
  <c r="AE294" i="8"/>
  <c r="W294" i="8"/>
  <c r="O294" i="8"/>
  <c r="AQ293" i="8"/>
  <c r="AI293" i="8"/>
  <c r="AA293" i="8"/>
  <c r="S293" i="8"/>
  <c r="K293" i="8"/>
  <c r="AM292" i="8"/>
  <c r="AE292" i="8"/>
  <c r="W292" i="8"/>
  <c r="O292" i="8"/>
  <c r="AQ291" i="8"/>
  <c r="AI291" i="8"/>
  <c r="AA291" i="8"/>
  <c r="S291" i="8"/>
  <c r="K291" i="8"/>
  <c r="AM290" i="8"/>
  <c r="AE290" i="8"/>
  <c r="W290" i="8"/>
  <c r="O290" i="8"/>
  <c r="AQ289" i="8"/>
  <c r="AI289" i="8"/>
  <c r="AA289" i="8"/>
  <c r="S289" i="8"/>
  <c r="K289" i="8"/>
  <c r="AM288" i="8"/>
  <c r="AE288" i="8"/>
  <c r="W288" i="8"/>
  <c r="O288" i="8"/>
  <c r="AQ287" i="8"/>
  <c r="AI287" i="8"/>
  <c r="AA287" i="8"/>
  <c r="S287" i="8"/>
  <c r="K287" i="8"/>
  <c r="AM286" i="8"/>
  <c r="AE286" i="8"/>
  <c r="W286" i="8"/>
  <c r="O286" i="8"/>
  <c r="AR285" i="8"/>
  <c r="AJ285" i="8"/>
  <c r="AB285" i="8"/>
  <c r="T285" i="8"/>
  <c r="L285" i="8"/>
  <c r="AO284" i="8"/>
  <c r="AG284" i="8"/>
  <c r="Y284" i="8"/>
  <c r="Q284" i="8"/>
  <c r="I284" i="8"/>
  <c r="AL283" i="8"/>
  <c r="AD283" i="8"/>
  <c r="V283" i="8"/>
  <c r="N283" i="8"/>
  <c r="AQ282" i="8"/>
  <c r="AI282" i="8"/>
  <c r="AA282" i="8"/>
  <c r="S282" i="8"/>
  <c r="K282" i="8"/>
  <c r="AN281" i="8"/>
  <c r="AF281" i="8"/>
  <c r="X281" i="8"/>
  <c r="P281" i="8"/>
  <c r="AK280" i="8"/>
  <c r="AC280" i="8"/>
  <c r="U280" i="8"/>
  <c r="M280" i="8"/>
  <c r="AP279" i="8"/>
  <c r="AH279" i="8"/>
  <c r="Z279" i="8"/>
  <c r="R279" i="8"/>
  <c r="J279" i="8"/>
  <c r="AM278" i="8"/>
  <c r="AE278" i="8"/>
  <c r="W278" i="8"/>
  <c r="O278" i="8"/>
  <c r="AR277" i="8"/>
  <c r="AJ277" i="8"/>
  <c r="AB277" i="8"/>
  <c r="T277" i="8"/>
  <c r="L277" i="8"/>
  <c r="AP276" i="8"/>
  <c r="AH276" i="8"/>
  <c r="Z276" i="8"/>
  <c r="R276" i="8"/>
  <c r="J276" i="8"/>
  <c r="AD294" i="8"/>
  <c r="N294" i="8"/>
  <c r="AH293" i="8"/>
  <c r="R293" i="8"/>
  <c r="AL292" i="8"/>
  <c r="V292" i="8"/>
  <c r="AP291" i="8"/>
  <c r="Z291" i="8"/>
  <c r="J291" i="8"/>
  <c r="AD290" i="8"/>
  <c r="N290" i="8"/>
  <c r="AH289" i="8"/>
  <c r="R289" i="8"/>
  <c r="AL288" i="8"/>
  <c r="V288" i="8"/>
  <c r="AP287" i="8"/>
  <c r="Z287" i="8"/>
  <c r="J287" i="8"/>
  <c r="AD286" i="8"/>
  <c r="N286" i="8"/>
  <c r="AI285" i="8"/>
  <c r="S285" i="8"/>
  <c r="AN284" i="8"/>
  <c r="X284" i="8"/>
  <c r="AC283" i="8"/>
  <c r="M283" i="8"/>
  <c r="AH282" i="8"/>
  <c r="R282" i="8"/>
  <c r="AM281" i="8"/>
  <c r="W281" i="8"/>
  <c r="AG280" i="8"/>
  <c r="Q280" i="8"/>
  <c r="AL279" i="8"/>
  <c r="V279" i="8"/>
  <c r="AQ278" i="8"/>
  <c r="AA278" i="8"/>
  <c r="K278" i="8"/>
  <c r="AF277" i="8"/>
  <c r="P277" i="8"/>
  <c r="AL276" i="8"/>
  <c r="V276" i="8"/>
  <c r="AC294" i="8"/>
  <c r="M294" i="8"/>
  <c r="AG293" i="8"/>
  <c r="Q293" i="8"/>
  <c r="AK292" i="8"/>
  <c r="U292" i="8"/>
  <c r="AO291" i="8"/>
  <c r="Y291" i="8"/>
  <c r="I291" i="8"/>
  <c r="AC290" i="8"/>
  <c r="M290" i="8"/>
  <c r="AG289" i="8"/>
  <c r="Q289" i="8"/>
  <c r="AK288" i="8"/>
  <c r="U288" i="8"/>
  <c r="AO287" i="8"/>
  <c r="Y287" i="8"/>
  <c r="I287" i="8"/>
  <c r="AC286" i="8"/>
  <c r="M286" i="8"/>
  <c r="AH285" i="8"/>
  <c r="R285" i="8"/>
  <c r="AM284" i="8"/>
  <c r="W284" i="8"/>
  <c r="AR283" i="8"/>
  <c r="AB283" i="8"/>
  <c r="L283" i="8"/>
  <c r="AG282" i="8"/>
  <c r="Q282" i="8"/>
  <c r="AL281" i="8"/>
  <c r="V281" i="8"/>
  <c r="AR280" i="8"/>
  <c r="AB280" i="8"/>
  <c r="L280" i="8"/>
  <c r="AG279" i="8"/>
  <c r="Q279" i="8"/>
  <c r="AL278" i="8"/>
  <c r="V278" i="8"/>
  <c r="AQ277" i="8"/>
  <c r="AA277" i="8"/>
  <c r="K277" i="8"/>
  <c r="AG276" i="8"/>
  <c r="Q276" i="8"/>
  <c r="AL294" i="8"/>
  <c r="V294" i="8"/>
  <c r="AP293" i="8"/>
  <c r="Z293" i="8"/>
  <c r="J293" i="8"/>
  <c r="AD292" i="8"/>
  <c r="N292" i="8"/>
  <c r="AH291" i="8"/>
  <c r="R291" i="8"/>
  <c r="AL290" i="8"/>
  <c r="V290" i="8"/>
  <c r="AP289" i="8"/>
  <c r="Z289" i="8"/>
  <c r="J289" i="8"/>
  <c r="AD288" i="8"/>
  <c r="N288" i="8"/>
  <c r="AH287" i="8"/>
  <c r="R287" i="8"/>
  <c r="AL286" i="8"/>
  <c r="V286" i="8"/>
  <c r="AQ285" i="8"/>
  <c r="AA285" i="8"/>
  <c r="K285" i="8"/>
  <c r="AF284" i="8"/>
  <c r="P284" i="8"/>
  <c r="AK283" i="8"/>
  <c r="U283" i="8"/>
  <c r="AP282" i="8"/>
  <c r="Z282" i="8"/>
  <c r="J282" i="8"/>
  <c r="AE281" i="8"/>
  <c r="O281" i="8"/>
  <c r="AO280" i="8"/>
  <c r="Y280" i="8"/>
  <c r="I280" i="8"/>
  <c r="AD279" i="8"/>
  <c r="N279" i="8"/>
  <c r="AI278" i="8"/>
  <c r="S278" i="8"/>
  <c r="AN277" i="8"/>
  <c r="X277" i="8"/>
  <c r="AD276" i="8"/>
  <c r="N276" i="8"/>
  <c r="AB294" i="8"/>
  <c r="AN293" i="8"/>
  <c r="O293" i="8"/>
  <c r="AA292" i="8"/>
  <c r="AG291" i="8"/>
  <c r="AR290" i="8"/>
  <c r="T290" i="8"/>
  <c r="AE289" i="8"/>
  <c r="AQ288" i="8"/>
  <c r="M288" i="8"/>
  <c r="X287" i="8"/>
  <c r="AJ286" i="8"/>
  <c r="K286" i="8"/>
  <c r="X285" i="8"/>
  <c r="AE284" i="8"/>
  <c r="AQ283" i="8"/>
  <c r="S283" i="8"/>
  <c r="AE282" i="8"/>
  <c r="AR281" i="8"/>
  <c r="N281" i="8"/>
  <c r="AH280" i="8"/>
  <c r="AO279" i="8"/>
  <c r="P279" i="8"/>
  <c r="AC278" i="8"/>
  <c r="AO277" i="8"/>
  <c r="Q277" i="8"/>
  <c r="AE276" i="8"/>
  <c r="AA294" i="8"/>
  <c r="AM293" i="8"/>
  <c r="I293" i="8"/>
  <c r="T292" i="8"/>
  <c r="AF291" i="8"/>
  <c r="AQ290" i="8"/>
  <c r="S290" i="8"/>
  <c r="Y289" i="8"/>
  <c r="AJ288" i="8"/>
  <c r="L288" i="8"/>
  <c r="W287" i="8"/>
  <c r="AI286" i="8"/>
  <c r="AP285" i="8"/>
  <c r="Q285" i="8"/>
  <c r="AD284" i="8"/>
  <c r="AP283" i="8"/>
  <c r="R283" i="8"/>
  <c r="Y282" i="8"/>
  <c r="AK281" i="8"/>
  <c r="M281" i="8"/>
  <c r="AA280" i="8"/>
  <c r="AN279" i="8"/>
  <c r="O279" i="8"/>
  <c r="AB278" i="8"/>
  <c r="AI277" i="8"/>
  <c r="J277" i="8"/>
  <c r="Y276" i="8"/>
  <c r="U294" i="8"/>
  <c r="AF293" i="8"/>
  <c r="AR292" i="8"/>
  <c r="S292" i="8"/>
  <c r="AE291" i="8"/>
  <c r="AK290" i="8"/>
  <c r="L290" i="8"/>
  <c r="X289" i="8"/>
  <c r="AI288" i="8"/>
  <c r="K288" i="8"/>
  <c r="Q287" i="8"/>
  <c r="AB286" i="8"/>
  <c r="AO285" i="8"/>
  <c r="P285" i="8"/>
  <c r="AC284" i="8"/>
  <c r="AJ283" i="8"/>
  <c r="K283" i="8"/>
  <c r="X282" i="8"/>
  <c r="AJ281" i="8"/>
  <c r="L281" i="8"/>
  <c r="Z280" i="8"/>
  <c r="AM279" i="8"/>
  <c r="I279" i="8"/>
  <c r="U278" i="8"/>
  <c r="AH277" i="8"/>
  <c r="I277" i="8"/>
  <c r="X276" i="8"/>
  <c r="AR294" i="8"/>
  <c r="T294" i="8"/>
  <c r="AE293" i="8"/>
  <c r="AQ292" i="8"/>
  <c r="M292" i="8"/>
  <c r="X291" i="8"/>
  <c r="AJ290" i="8"/>
  <c r="K290" i="8"/>
  <c r="W289" i="8"/>
  <c r="AC288" i="8"/>
  <c r="AN287" i="8"/>
  <c r="P287" i="8"/>
  <c r="AA286" i="8"/>
  <c r="AN285" i="8"/>
  <c r="J285" i="8"/>
  <c r="V284" i="8"/>
  <c r="AI283" i="8"/>
  <c r="J283" i="8"/>
  <c r="W282" i="8"/>
  <c r="AD281" i="8"/>
  <c r="T280" i="8"/>
  <c r="AF279" i="8"/>
  <c r="T278" i="8"/>
  <c r="AG277" i="8"/>
  <c r="W276" i="8"/>
  <c r="AQ294" i="8"/>
  <c r="S294" i="8"/>
  <c r="Y293" i="8"/>
  <c r="AJ292" i="8"/>
  <c r="L292" i="8"/>
  <c r="W291" i="8"/>
  <c r="AI290" i="8"/>
  <c r="AO289" i="8"/>
  <c r="P289" i="8"/>
  <c r="AB288" i="8"/>
  <c r="AM287" i="8"/>
  <c r="O287" i="8"/>
  <c r="U286" i="8"/>
  <c r="AG285" i="8"/>
  <c r="I285" i="8"/>
  <c r="U284" i="8"/>
  <c r="AH283" i="8"/>
  <c r="AO282" i="8"/>
  <c r="P282" i="8"/>
  <c r="AC281" i="8"/>
  <c r="AQ280" i="8"/>
  <c r="S280" i="8"/>
  <c r="AE279" i="8"/>
  <c r="AR278" i="8"/>
  <c r="N278" i="8"/>
  <c r="Z277" i="8"/>
  <c r="AO276" i="8"/>
  <c r="P276" i="8"/>
  <c r="X293" i="8"/>
  <c r="AM291" i="8"/>
  <c r="AM289" i="8"/>
  <c r="AG287" i="8"/>
  <c r="L286" i="8"/>
  <c r="N284" i="8"/>
  <c r="O282" i="8"/>
  <c r="AJ280" i="8"/>
  <c r="S277" i="8"/>
  <c r="W293" i="8"/>
  <c r="Q291" i="8"/>
  <c r="AF289" i="8"/>
  <c r="AF287" i="8"/>
  <c r="AF285" i="8"/>
  <c r="M284" i="8"/>
  <c r="I282" i="8"/>
  <c r="AI280" i="8"/>
  <c r="AK278" i="8"/>
  <c r="R277" i="8"/>
  <c r="L294" i="8"/>
  <c r="AB292" i="8"/>
  <c r="AA290" i="8"/>
  <c r="AA288" i="8"/>
  <c r="AK286" i="8"/>
  <c r="AL284" i="8"/>
  <c r="AN282" i="8"/>
  <c r="T281" i="8"/>
  <c r="Y279" i="8"/>
  <c r="L278" i="8"/>
  <c r="AF276" i="8"/>
  <c r="K294" i="8"/>
  <c r="K292" i="8"/>
  <c r="U290" i="8"/>
  <c r="T288" i="8"/>
  <c r="T286" i="8"/>
  <c r="AK284" i="8"/>
  <c r="AM282" i="8"/>
  <c r="X279" i="8"/>
  <c r="AP277" i="8"/>
  <c r="O276" i="8"/>
  <c r="AC292" i="8"/>
  <c r="AR288" i="8"/>
  <c r="U281" i="8"/>
  <c r="AJ278" i="8"/>
  <c r="AN291" i="8"/>
  <c r="S288" i="8"/>
  <c r="O284" i="8"/>
  <c r="AD278" i="8"/>
  <c r="AK294" i="8"/>
  <c r="P291" i="8"/>
  <c r="AE287" i="8"/>
  <c r="AA283" i="8"/>
  <c r="AP280" i="8"/>
  <c r="M278" i="8"/>
  <c r="AJ294" i="8"/>
  <c r="O291" i="8"/>
  <c r="AR286" i="8"/>
  <c r="Z283" i="8"/>
  <c r="R280" i="8"/>
  <c r="Y277" i="8"/>
  <c r="AI294" i="8"/>
  <c r="AB290" i="8"/>
  <c r="AQ286" i="8"/>
  <c r="T283" i="8"/>
  <c r="K280" i="8"/>
  <c r="AO293" i="8"/>
  <c r="AN289" i="8"/>
  <c r="S286" i="8"/>
  <c r="AF282" i="8"/>
  <c r="J280" i="8"/>
  <c r="AN276" i="8"/>
  <c r="O289" i="8"/>
  <c r="W279" i="8"/>
  <c r="I289" i="8"/>
  <c r="Z285" i="8"/>
  <c r="Y285" i="8"/>
  <c r="AM276" i="8"/>
  <c r="I276" i="8"/>
  <c r="AB281" i="8"/>
  <c r="P293" i="8"/>
  <c r="AI292" i="8"/>
  <c r="AL1306" i="8"/>
  <c r="AD1306" i="8"/>
  <c r="V1306" i="8"/>
  <c r="N1306" i="8"/>
  <c r="AP1305" i="8"/>
  <c r="AH1305" i="8"/>
  <c r="Z1305" i="8"/>
  <c r="R1305" i="8"/>
  <c r="J1305" i="8"/>
  <c r="AL1304" i="8"/>
  <c r="AD1304" i="8"/>
  <c r="V1304" i="8"/>
  <c r="N1304" i="8"/>
  <c r="AH1303" i="8"/>
  <c r="Z1303" i="8"/>
  <c r="R1303" i="8"/>
  <c r="J1303" i="8"/>
  <c r="AL1302" i="8"/>
  <c r="AD1302" i="8"/>
  <c r="V1302" i="8"/>
  <c r="N1302" i="8"/>
  <c r="AP1301" i="8"/>
  <c r="AH1301" i="8"/>
  <c r="Z1301" i="8"/>
  <c r="R1301" i="8"/>
  <c r="J1301" i="8"/>
  <c r="AK1306" i="8"/>
  <c r="AC1306" i="8"/>
  <c r="U1306" i="8"/>
  <c r="M1306" i="8"/>
  <c r="AO1305" i="8"/>
  <c r="AG1305" i="8"/>
  <c r="Y1305" i="8"/>
  <c r="Q1305" i="8"/>
  <c r="I1305" i="8"/>
  <c r="AK1304" i="8"/>
  <c r="AC1304" i="8"/>
  <c r="U1304" i="8"/>
  <c r="M1304" i="8"/>
  <c r="AO1303" i="8"/>
  <c r="AG1303" i="8"/>
  <c r="Y1303" i="8"/>
  <c r="Q1303" i="8"/>
  <c r="I1303" i="8"/>
  <c r="AK1302" i="8"/>
  <c r="AC1302" i="8"/>
  <c r="U1302" i="8"/>
  <c r="M1302" i="8"/>
  <c r="AO1301" i="8"/>
  <c r="AG1301" i="8"/>
  <c r="Y1301" i="8"/>
  <c r="Q1301" i="8"/>
  <c r="I1301" i="8"/>
  <c r="AR1306" i="8"/>
  <c r="AJ1306" i="8"/>
  <c r="AB1306" i="8"/>
  <c r="T1306" i="8"/>
  <c r="L1306" i="8"/>
  <c r="AN1305" i="8"/>
  <c r="AF1305" i="8"/>
  <c r="P1305" i="8"/>
  <c r="AR1304" i="8"/>
  <c r="AJ1304" i="8"/>
  <c r="AB1304" i="8"/>
  <c r="T1304" i="8"/>
  <c r="L1304" i="8"/>
  <c r="AN1303" i="8"/>
  <c r="AF1303" i="8"/>
  <c r="X1303" i="8"/>
  <c r="P1303" i="8"/>
  <c r="AR1302" i="8"/>
  <c r="AJ1302" i="8"/>
  <c r="AB1302" i="8"/>
  <c r="T1302" i="8"/>
  <c r="L1302" i="8"/>
  <c r="AN1301" i="8"/>
  <c r="AF1301" i="8"/>
  <c r="P1301" i="8"/>
  <c r="AR1300" i="8"/>
  <c r="AQ1306" i="8"/>
  <c r="AF1306" i="8"/>
  <c r="R1306" i="8"/>
  <c r="AQ1305" i="8"/>
  <c r="AC1305" i="8"/>
  <c r="O1305" i="8"/>
  <c r="AN1304" i="8"/>
  <c r="Z1304" i="8"/>
  <c r="O1304" i="8"/>
  <c r="AK1303" i="8"/>
  <c r="W1303" i="8"/>
  <c r="AH1302" i="8"/>
  <c r="W1302" i="8"/>
  <c r="I1302" i="8"/>
  <c r="AE1301" i="8"/>
  <c r="T1301" i="8"/>
  <c r="AP1300" i="8"/>
  <c r="AH1300" i="8"/>
  <c r="Z1300" i="8"/>
  <c r="R1300" i="8"/>
  <c r="J1300" i="8"/>
  <c r="AL1299" i="8"/>
  <c r="AD1299" i="8"/>
  <c r="V1299" i="8"/>
  <c r="N1299" i="8"/>
  <c r="AP1298" i="8"/>
  <c r="AH1298" i="8"/>
  <c r="Z1298" i="8"/>
  <c r="R1298" i="8"/>
  <c r="J1298" i="8"/>
  <c r="AM1297" i="8"/>
  <c r="AE1297" i="8"/>
  <c r="W1297" i="8"/>
  <c r="O1297" i="8"/>
  <c r="AR1296" i="8"/>
  <c r="AJ1296" i="8"/>
  <c r="AB1296" i="8"/>
  <c r="T1296" i="8"/>
  <c r="AO1295" i="8"/>
  <c r="AG1295" i="8"/>
  <c r="Y1295" i="8"/>
  <c r="Q1295" i="8"/>
  <c r="I1295" i="8"/>
  <c r="AL1294" i="8"/>
  <c r="AD1294" i="8"/>
  <c r="V1294" i="8"/>
  <c r="N1294" i="8"/>
  <c r="AQ1293" i="8"/>
  <c r="AI1293" i="8"/>
  <c r="S1293" i="8"/>
  <c r="K1293" i="8"/>
  <c r="AN1292" i="8"/>
  <c r="AF1292" i="8"/>
  <c r="X1292" i="8"/>
  <c r="P1292" i="8"/>
  <c r="AK1291" i="8"/>
  <c r="AC1291" i="8"/>
  <c r="U1291" i="8"/>
  <c r="M1291" i="8"/>
  <c r="AH1290" i="8"/>
  <c r="Z1290" i="8"/>
  <c r="R1290" i="8"/>
  <c r="J1290" i="8"/>
  <c r="AM1289" i="8"/>
  <c r="AE1289" i="8"/>
  <c r="W1289" i="8"/>
  <c r="O1289" i="8"/>
  <c r="AK1288" i="8"/>
  <c r="AC1288" i="8"/>
  <c r="U1288" i="8"/>
  <c r="M1288" i="8"/>
  <c r="AE1306" i="8"/>
  <c r="Q1306" i="8"/>
  <c r="AM1305" i="8"/>
  <c r="AB1305" i="8"/>
  <c r="N1305" i="8"/>
  <c r="AM1304" i="8"/>
  <c r="Y1304" i="8"/>
  <c r="K1304" i="8"/>
  <c r="AJ1303" i="8"/>
  <c r="V1303" i="8"/>
  <c r="K1303" i="8"/>
  <c r="AG1302" i="8"/>
  <c r="S1302" i="8"/>
  <c r="AR1301" i="8"/>
  <c r="AD1301" i="8"/>
  <c r="S1301" i="8"/>
  <c r="AO1300" i="8"/>
  <c r="AG1300" i="8"/>
  <c r="Y1300" i="8"/>
  <c r="Q1300" i="8"/>
  <c r="I1300" i="8"/>
  <c r="AK1299" i="8"/>
  <c r="AC1299" i="8"/>
  <c r="U1299" i="8"/>
  <c r="M1299" i="8"/>
  <c r="AO1298" i="8"/>
  <c r="AG1298" i="8"/>
  <c r="Y1298" i="8"/>
  <c r="Q1298" i="8"/>
  <c r="I1298" i="8"/>
  <c r="AL1297" i="8"/>
  <c r="AD1297" i="8"/>
  <c r="V1297" i="8"/>
  <c r="N1297" i="8"/>
  <c r="AQ1296" i="8"/>
  <c r="AI1296" i="8"/>
  <c r="AA1296" i="8"/>
  <c r="S1296" i="8"/>
  <c r="K1296" i="8"/>
  <c r="AN1295" i="8"/>
  <c r="AF1295" i="8"/>
  <c r="P1295" i="8"/>
  <c r="AK1294" i="8"/>
  <c r="AC1294" i="8"/>
  <c r="U1294" i="8"/>
  <c r="M1294" i="8"/>
  <c r="AH1293" i="8"/>
  <c r="Z1293" i="8"/>
  <c r="R1293" i="8"/>
  <c r="J1293" i="8"/>
  <c r="AM1292" i="8"/>
  <c r="AE1292" i="8"/>
  <c r="W1292" i="8"/>
  <c r="O1292" i="8"/>
  <c r="AR1291" i="8"/>
  <c r="AJ1291" i="8"/>
  <c r="AB1291" i="8"/>
  <c r="T1291" i="8"/>
  <c r="L1291" i="8"/>
  <c r="AO1290" i="8"/>
  <c r="AG1290" i="8"/>
  <c r="Y1290" i="8"/>
  <c r="Q1290" i="8"/>
  <c r="I1290" i="8"/>
  <c r="AL1289" i="8"/>
  <c r="AD1289" i="8"/>
  <c r="V1289" i="8"/>
  <c r="N1289" i="8"/>
  <c r="AR1288" i="8"/>
  <c r="AJ1288" i="8"/>
  <c r="AB1288" i="8"/>
  <c r="T1288" i="8"/>
  <c r="AO1306" i="8"/>
  <c r="AA1306" i="8"/>
  <c r="P1306" i="8"/>
  <c r="AL1305" i="8"/>
  <c r="M1305" i="8"/>
  <c r="AI1304" i="8"/>
  <c r="J1304" i="8"/>
  <c r="AI1303" i="8"/>
  <c r="U1303" i="8"/>
  <c r="AQ1302" i="8"/>
  <c r="AF1302" i="8"/>
  <c r="R1302" i="8"/>
  <c r="AQ1301" i="8"/>
  <c r="AC1301" i="8"/>
  <c r="O1301" i="8"/>
  <c r="AN1300" i="8"/>
  <c r="AF1300" i="8"/>
  <c r="X1300" i="8"/>
  <c r="P1300" i="8"/>
  <c r="AR1299" i="8"/>
  <c r="AJ1299" i="8"/>
  <c r="AB1299" i="8"/>
  <c r="T1299" i="8"/>
  <c r="L1299" i="8"/>
  <c r="AN1298" i="8"/>
  <c r="AF1298" i="8"/>
  <c r="P1298" i="8"/>
  <c r="AK1297" i="8"/>
  <c r="AC1297" i="8"/>
  <c r="U1297" i="8"/>
  <c r="M1297" i="8"/>
  <c r="AP1296" i="8"/>
  <c r="AH1296" i="8"/>
  <c r="Z1296" i="8"/>
  <c r="R1296" i="8"/>
  <c r="J1296" i="8"/>
  <c r="AM1295" i="8"/>
  <c r="AE1295" i="8"/>
  <c r="W1295" i="8"/>
  <c r="O1295" i="8"/>
  <c r="AR1294" i="8"/>
  <c r="AJ1294" i="8"/>
  <c r="AB1294" i="8"/>
  <c r="T1294" i="8"/>
  <c r="AO1293" i="8"/>
  <c r="AG1293" i="8"/>
  <c r="Y1293" i="8"/>
  <c r="Q1293" i="8"/>
  <c r="I1293" i="8"/>
  <c r="AL1292" i="8"/>
  <c r="AD1292" i="8"/>
  <c r="V1292" i="8"/>
  <c r="N1292" i="8"/>
  <c r="AQ1291" i="8"/>
  <c r="AI1291" i="8"/>
  <c r="AA1291" i="8"/>
  <c r="S1291" i="8"/>
  <c r="K1291" i="8"/>
  <c r="AN1290" i="8"/>
  <c r="AF1290" i="8"/>
  <c r="P1290" i="8"/>
  <c r="AK1289" i="8"/>
  <c r="AC1289" i="8"/>
  <c r="U1289" i="8"/>
  <c r="M1289" i="8"/>
  <c r="AQ1288" i="8"/>
  <c r="AI1288" i="8"/>
  <c r="S1288" i="8"/>
  <c r="K1288" i="8"/>
  <c r="AN1306" i="8"/>
  <c r="Z1306" i="8"/>
  <c r="O1306" i="8"/>
  <c r="AK1305" i="8"/>
  <c r="W1305" i="8"/>
  <c r="AH1304" i="8"/>
  <c r="W1304" i="8"/>
  <c r="I1304" i="8"/>
  <c r="AE1303" i="8"/>
  <c r="AM1306" i="8"/>
  <c r="K1306" i="8"/>
  <c r="V1305" i="8"/>
  <c r="AG1304" i="8"/>
  <c r="AR1303" i="8"/>
  <c r="T1303" i="8"/>
  <c r="AM1302" i="8"/>
  <c r="P1302" i="8"/>
  <c r="AI1301" i="8"/>
  <c r="AE1300" i="8"/>
  <c r="T1300" i="8"/>
  <c r="AP1299" i="8"/>
  <c r="AE1299" i="8"/>
  <c r="Q1299" i="8"/>
  <c r="AM1298" i="8"/>
  <c r="AB1298" i="8"/>
  <c r="N1298" i="8"/>
  <c r="AN1297" i="8"/>
  <c r="Z1297" i="8"/>
  <c r="L1297" i="8"/>
  <c r="AL1296" i="8"/>
  <c r="X1296" i="8"/>
  <c r="M1296" i="8"/>
  <c r="AJ1295" i="8"/>
  <c r="V1295" i="8"/>
  <c r="K1295" i="8"/>
  <c r="AH1294" i="8"/>
  <c r="W1294" i="8"/>
  <c r="I1294" i="8"/>
  <c r="AF1293" i="8"/>
  <c r="U1293" i="8"/>
  <c r="AR1292" i="8"/>
  <c r="AG1292" i="8"/>
  <c r="S1292" i="8"/>
  <c r="AE1291" i="8"/>
  <c r="Q1291" i="8"/>
  <c r="AQ1290" i="8"/>
  <c r="AC1290" i="8"/>
  <c r="O1290" i="8"/>
  <c r="AO1289" i="8"/>
  <c r="P1289" i="8"/>
  <c r="AN1288" i="8"/>
  <c r="Z1288" i="8"/>
  <c r="O1288" i="8"/>
  <c r="AI1306" i="8"/>
  <c r="J1306" i="8"/>
  <c r="U1305" i="8"/>
  <c r="AF1304" i="8"/>
  <c r="AQ1303" i="8"/>
  <c r="S1303" i="8"/>
  <c r="AI1302" i="8"/>
  <c r="O1302" i="8"/>
  <c r="AB1301" i="8"/>
  <c r="K1301" i="8"/>
  <c r="AD1300" i="8"/>
  <c r="S1300" i="8"/>
  <c r="AO1299" i="8"/>
  <c r="AA1299" i="8"/>
  <c r="P1299" i="8"/>
  <c r="AL1298" i="8"/>
  <c r="M1298" i="8"/>
  <c r="AJ1297" i="8"/>
  <c r="Y1297" i="8"/>
  <c r="K1297" i="8"/>
  <c r="AK1296" i="8"/>
  <c r="W1296" i="8"/>
  <c r="I1296" i="8"/>
  <c r="AI1295" i="8"/>
  <c r="U1295" i="8"/>
  <c r="J1295" i="8"/>
  <c r="AG1294" i="8"/>
  <c r="S1294" i="8"/>
  <c r="AE1293" i="8"/>
  <c r="T1293" i="8"/>
  <c r="AQ1292" i="8"/>
  <c r="AC1292" i="8"/>
  <c r="R1292" i="8"/>
  <c r="AO1291" i="8"/>
  <c r="AD1291" i="8"/>
  <c r="P1291" i="8"/>
  <c r="AM1290" i="8"/>
  <c r="AB1290" i="8"/>
  <c r="N1290" i="8"/>
  <c r="AN1289" i="8"/>
  <c r="Z1289" i="8"/>
  <c r="AM1288" i="8"/>
  <c r="Y1288" i="8"/>
  <c r="N1288" i="8"/>
  <c r="Y1306" i="8"/>
  <c r="AJ1305" i="8"/>
  <c r="K1305" i="8"/>
  <c r="S1304" i="8"/>
  <c r="AD1303" i="8"/>
  <c r="M1303" i="8"/>
  <c r="Z1302" i="8"/>
  <c r="AM1301" i="8"/>
  <c r="V1301" i="8"/>
  <c r="AL1300" i="8"/>
  <c r="M1300" i="8"/>
  <c r="AI1299" i="8"/>
  <c r="J1299" i="8"/>
  <c r="AI1298" i="8"/>
  <c r="U1298" i="8"/>
  <c r="AR1297" i="8"/>
  <c r="AG1297" i="8"/>
  <c r="S1297" i="8"/>
  <c r="AE1296" i="8"/>
  <c r="Q1296" i="8"/>
  <c r="AQ1295" i="8"/>
  <c r="AC1295" i="8"/>
  <c r="R1295" i="8"/>
  <c r="AO1294" i="8"/>
  <c r="P1294" i="8"/>
  <c r="AM1293" i="8"/>
  <c r="AB1293" i="8"/>
  <c r="N1293" i="8"/>
  <c r="AK1292" i="8"/>
  <c r="Z1292" i="8"/>
  <c r="L1292" i="8"/>
  <c r="AL1291" i="8"/>
  <c r="X1291" i="8"/>
  <c r="J1291" i="8"/>
  <c r="AJ1290" i="8"/>
  <c r="V1290" i="8"/>
  <c r="K1290" i="8"/>
  <c r="AH1289" i="8"/>
  <c r="T1289" i="8"/>
  <c r="I1289" i="8"/>
  <c r="AG1288" i="8"/>
  <c r="V1288" i="8"/>
  <c r="AH1306" i="8"/>
  <c r="AE1305" i="8"/>
  <c r="AA1304" i="8"/>
  <c r="AA1303" i="8"/>
  <c r="Y1302" i="8"/>
  <c r="AJ1300" i="8"/>
  <c r="N1300" i="8"/>
  <c r="AF1299" i="8"/>
  <c r="I1299" i="8"/>
  <c r="W1298" i="8"/>
  <c r="AP1297" i="8"/>
  <c r="T1297" i="8"/>
  <c r="AN1296" i="8"/>
  <c r="U1296" i="8"/>
  <c r="AK1295" i="8"/>
  <c r="N1295" i="8"/>
  <c r="AF1294" i="8"/>
  <c r="K1294" i="8"/>
  <c r="AD1293" i="8"/>
  <c r="L1293" i="8"/>
  <c r="I1292" i="8"/>
  <c r="W1291" i="8"/>
  <c r="AL1290" i="8"/>
  <c r="T1290" i="8"/>
  <c r="AI1289" i="8"/>
  <c r="Q1289" i="8"/>
  <c r="AF1288" i="8"/>
  <c r="J1288" i="8"/>
  <c r="AG1306" i="8"/>
  <c r="AD1305" i="8"/>
  <c r="R1304" i="8"/>
  <c r="O1303" i="8"/>
  <c r="X1302" i="8"/>
  <c r="W1301" i="8"/>
  <c r="AI1300" i="8"/>
  <c r="Z1299" i="8"/>
  <c r="AR1298" i="8"/>
  <c r="V1298" i="8"/>
  <c r="AO1297" i="8"/>
  <c r="R1297" i="8"/>
  <c r="AM1296" i="8"/>
  <c r="P1296" i="8"/>
  <c r="AH1295" i="8"/>
  <c r="M1295" i="8"/>
  <c r="AE1294" i="8"/>
  <c r="J1294" i="8"/>
  <c r="AC1293" i="8"/>
  <c r="Y1292" i="8"/>
  <c r="AN1291" i="8"/>
  <c r="V1291" i="8"/>
  <c r="AK1290" i="8"/>
  <c r="S1290" i="8"/>
  <c r="AG1289" i="8"/>
  <c r="K1289" i="8"/>
  <c r="AE1288" i="8"/>
  <c r="I1288" i="8"/>
  <c r="I1306" i="8"/>
  <c r="AP1304" i="8"/>
  <c r="AL1303" i="8"/>
  <c r="AN1302" i="8"/>
  <c r="AL1301" i="8"/>
  <c r="AQ1300" i="8"/>
  <c r="V1300" i="8"/>
  <c r="AM1299" i="8"/>
  <c r="R1299" i="8"/>
  <c r="AE1298" i="8"/>
  <c r="AB1297" i="8"/>
  <c r="I1297" i="8"/>
  <c r="AC1296" i="8"/>
  <c r="AR1295" i="8"/>
  <c r="Z1295" i="8"/>
  <c r="AN1294" i="8"/>
  <c r="R1294" i="8"/>
  <c r="AL1293" i="8"/>
  <c r="P1293" i="8"/>
  <c r="AI1292" i="8"/>
  <c r="M1292" i="8"/>
  <c r="AF1291" i="8"/>
  <c r="I1291" i="8"/>
  <c r="AA1290" i="8"/>
  <c r="AQ1289" i="8"/>
  <c r="AO1288" i="8"/>
  <c r="R1288" i="8"/>
  <c r="AR1305" i="8"/>
  <c r="AO1304" i="8"/>
  <c r="AC1303" i="8"/>
  <c r="AE1302" i="8"/>
  <c r="AK1301" i="8"/>
  <c r="AM1300" i="8"/>
  <c r="U1300" i="8"/>
  <c r="AH1299" i="8"/>
  <c r="O1299" i="8"/>
  <c r="AD1298" i="8"/>
  <c r="K1298" i="8"/>
  <c r="AA1297" i="8"/>
  <c r="Y1296" i="8"/>
  <c r="T1295" i="8"/>
  <c r="AM1294" i="8"/>
  <c r="Q1294" i="8"/>
  <c r="AK1293" i="8"/>
  <c r="O1293" i="8"/>
  <c r="AH1292" i="8"/>
  <c r="K1292" i="8"/>
  <c r="Z1291" i="8"/>
  <c r="W1290" i="8"/>
  <c r="S1289" i="8"/>
  <c r="AL1288" i="8"/>
  <c r="Q1288" i="8"/>
  <c r="S1306" i="8"/>
  <c r="AM1303" i="8"/>
  <c r="J1302" i="8"/>
  <c r="W1300" i="8"/>
  <c r="S1299" i="8"/>
  <c r="O1298" i="8"/>
  <c r="J1297" i="8"/>
  <c r="N1296" i="8"/>
  <c r="AQ1294" i="8"/>
  <c r="AR1293" i="8"/>
  <c r="AM1291" i="8"/>
  <c r="AR1290" i="8"/>
  <c r="AJ1289" i="8"/>
  <c r="AH1288" i="8"/>
  <c r="AI1305" i="8"/>
  <c r="AB1303" i="8"/>
  <c r="AJ1301" i="8"/>
  <c r="O1300" i="8"/>
  <c r="K1299" i="8"/>
  <c r="AQ1297" i="8"/>
  <c r="AN1293" i="8"/>
  <c r="AO1292" i="8"/>
  <c r="AH1291" i="8"/>
  <c r="AI1290" i="8"/>
  <c r="AF1289" i="8"/>
  <c r="AD1288" i="8"/>
  <c r="AE1304" i="8"/>
  <c r="AK1300" i="8"/>
  <c r="AG1299" i="8"/>
  <c r="AC1298" i="8"/>
  <c r="X1297" i="8"/>
  <c r="AD1296" i="8"/>
  <c r="AA1295" i="8"/>
  <c r="V1293" i="8"/>
  <c r="T1292" i="8"/>
  <c r="O1291" i="8"/>
  <c r="M1290" i="8"/>
  <c r="J1289" i="8"/>
  <c r="T1305" i="8"/>
  <c r="Q1302" i="8"/>
  <c r="AQ1299" i="8"/>
  <c r="S1298" i="8"/>
  <c r="AG1296" i="8"/>
  <c r="L1295" i="8"/>
  <c r="W1293" i="8"/>
  <c r="AG1291" i="8"/>
  <c r="W1288" i="8"/>
  <c r="S1305" i="8"/>
  <c r="K1302" i="8"/>
  <c r="AN1299" i="8"/>
  <c r="AI1297" i="8"/>
  <c r="AF1296" i="8"/>
  <c r="AI1294" i="8"/>
  <c r="M1293" i="8"/>
  <c r="Y1291" i="8"/>
  <c r="AR1289" i="8"/>
  <c r="P1288" i="8"/>
  <c r="AQ1304" i="8"/>
  <c r="U1301" i="8"/>
  <c r="Y1299" i="8"/>
  <c r="AH1297" i="8"/>
  <c r="V1296" i="8"/>
  <c r="Z1294" i="8"/>
  <c r="R1291" i="8"/>
  <c r="AB1289" i="8"/>
  <c r="Q1304" i="8"/>
  <c r="N1301" i="8"/>
  <c r="W1299" i="8"/>
  <c r="AF1297" i="8"/>
  <c r="O1296" i="8"/>
  <c r="Y1294" i="8"/>
  <c r="AJ1292" i="8"/>
  <c r="N1291" i="8"/>
  <c r="Y1289" i="8"/>
  <c r="AO1302" i="8"/>
  <c r="T1298" i="8"/>
  <c r="S1295" i="8"/>
  <c r="Q1292" i="8"/>
  <c r="AP1288" i="8"/>
  <c r="M1301" i="8"/>
  <c r="Q1297" i="8"/>
  <c r="O1294" i="8"/>
  <c r="J1292" i="8"/>
  <c r="X1288" i="8"/>
  <c r="AC1300" i="8"/>
  <c r="P1297" i="8"/>
  <c r="P1304" i="8"/>
  <c r="N1303" i="8"/>
  <c r="AO1296" i="8"/>
  <c r="AB1292" i="8"/>
  <c r="AP1302" i="8"/>
  <c r="AL1295" i="8"/>
  <c r="U1292" i="8"/>
  <c r="AB1300" i="8"/>
  <c r="AD1295" i="8"/>
  <c r="W1306" i="8"/>
  <c r="AJ1293" i="8"/>
  <c r="K1300" i="8"/>
  <c r="X1293" i="8"/>
  <c r="AQ1298" i="8"/>
  <c r="AK1298" i="8"/>
  <c r="R1289" i="8"/>
  <c r="AB1295" i="8"/>
  <c r="AE1290" i="8"/>
  <c r="AD1290" i="8"/>
  <c r="U1290" i="8"/>
  <c r="AJ1298" i="8"/>
  <c r="AN435" i="8"/>
  <c r="AN444" i="8" s="1"/>
  <c r="AF435" i="8"/>
  <c r="X435" i="8"/>
  <c r="X451" i="8" s="1"/>
  <c r="P435" i="8"/>
  <c r="P453" i="8" s="1"/>
  <c r="AM435" i="8"/>
  <c r="AE435" i="8"/>
  <c r="W435" i="8"/>
  <c r="W454" i="8" s="1"/>
  <c r="O435" i="8"/>
  <c r="O441" i="8" s="1"/>
  <c r="AL435" i="8"/>
  <c r="AL455" i="8" s="1"/>
  <c r="AD435" i="8"/>
  <c r="V435" i="8"/>
  <c r="V449" i="8" s="1"/>
  <c r="N435" i="8"/>
  <c r="N437" i="8" s="1"/>
  <c r="AK435" i="8"/>
  <c r="Z435" i="8"/>
  <c r="L435" i="8"/>
  <c r="L441" i="8" s="1"/>
  <c r="AJ435" i="8"/>
  <c r="AJ437" i="8" s="1"/>
  <c r="Y435" i="8"/>
  <c r="Y455" i="8" s="1"/>
  <c r="K435" i="8"/>
  <c r="AI435" i="8"/>
  <c r="AI440" i="8" s="1"/>
  <c r="U435" i="8"/>
  <c r="U448" i="8" s="1"/>
  <c r="J435" i="8"/>
  <c r="AH435" i="8"/>
  <c r="T435" i="8"/>
  <c r="T438" i="8" s="1"/>
  <c r="I435" i="8"/>
  <c r="I454" i="8" s="1"/>
  <c r="AC435" i="8"/>
  <c r="AC455" i="8" s="1"/>
  <c r="AB435" i="8"/>
  <c r="AQ435" i="8"/>
  <c r="AQ448" i="8" s="1"/>
  <c r="R435" i="8"/>
  <c r="R444" i="8" s="1"/>
  <c r="AG435" i="8"/>
  <c r="AA435" i="8"/>
  <c r="S435" i="8"/>
  <c r="S454" i="8" s="1"/>
  <c r="Q435" i="8"/>
  <c r="Q448" i="8" s="1"/>
  <c r="M435" i="8"/>
  <c r="M450" i="8" s="1"/>
  <c r="AO435" i="8"/>
  <c r="AR435" i="8"/>
  <c r="AR454" i="8" s="1"/>
  <c r="AP435" i="8"/>
  <c r="AP442" i="8" s="1"/>
  <c r="AK366" i="8"/>
  <c r="AC366" i="8"/>
  <c r="U366" i="8"/>
  <c r="U378" i="8" s="1"/>
  <c r="M366" i="8"/>
  <c r="M375" i="8" s="1"/>
  <c r="AR366" i="8"/>
  <c r="AR384" i="8" s="1"/>
  <c r="AJ366" i="8"/>
  <c r="AB366" i="8"/>
  <c r="AB381" i="8" s="1"/>
  <c r="T366" i="8"/>
  <c r="T377" i="8" s="1"/>
  <c r="L366" i="8"/>
  <c r="AQ366" i="8"/>
  <c r="AI366" i="8"/>
  <c r="AI382" i="8" s="1"/>
  <c r="AA366" i="8"/>
  <c r="AA384" i="8" s="1"/>
  <c r="S366" i="8"/>
  <c r="S386" i="8" s="1"/>
  <c r="K366" i="8"/>
  <c r="AP366" i="8"/>
  <c r="AP385" i="8" s="1"/>
  <c r="AH366" i="8"/>
  <c r="AH382" i="8" s="1"/>
  <c r="Z366" i="8"/>
  <c r="R366" i="8"/>
  <c r="J366" i="8"/>
  <c r="J371" i="8" s="1"/>
  <c r="AN366" i="8"/>
  <c r="AN373" i="8" s="1"/>
  <c r="X366" i="8"/>
  <c r="X371" i="8" s="1"/>
  <c r="AM366" i="8"/>
  <c r="W366" i="8"/>
  <c r="W373" i="8" s="1"/>
  <c r="AF366" i="8"/>
  <c r="AF379" i="8" s="1"/>
  <c r="P366" i="8"/>
  <c r="AG366" i="8"/>
  <c r="I366" i="8"/>
  <c r="I369" i="8" s="1"/>
  <c r="AE366" i="8"/>
  <c r="AE376" i="8" s="1"/>
  <c r="AD366" i="8"/>
  <c r="AD380" i="8" s="1"/>
  <c r="Y366" i="8"/>
  <c r="V366" i="8"/>
  <c r="V382" i="8" s="1"/>
  <c r="AO366" i="8"/>
  <c r="AO381" i="8" s="1"/>
  <c r="AL366" i="8"/>
  <c r="Q366" i="8"/>
  <c r="O366" i="8"/>
  <c r="O379" i="8" s="1"/>
  <c r="N366" i="8"/>
  <c r="N384" i="8" s="1"/>
  <c r="BF61" i="8"/>
  <c r="BC61" i="8"/>
  <c r="BD47" i="8"/>
  <c r="AR1145" i="8"/>
  <c r="AJ1145" i="8"/>
  <c r="AB1145" i="8"/>
  <c r="AQ1145" i="8"/>
  <c r="AI1145" i="8"/>
  <c r="AA1145" i="8"/>
  <c r="S1145" i="8"/>
  <c r="K1145" i="8"/>
  <c r="AM1144" i="8"/>
  <c r="AE1144" i="8"/>
  <c r="W1144" i="8"/>
  <c r="O1144" i="8"/>
  <c r="AQ1143" i="8"/>
  <c r="AI1143" i="8"/>
  <c r="AA1143" i="8"/>
  <c r="S1143" i="8"/>
  <c r="K1143" i="8"/>
  <c r="AM1142" i="8"/>
  <c r="AE1142" i="8"/>
  <c r="W1142" i="8"/>
  <c r="O1142" i="8"/>
  <c r="AQ1141" i="8"/>
  <c r="AI1141" i="8"/>
  <c r="AA1141" i="8"/>
  <c r="S1141" i="8"/>
  <c r="K1141" i="8"/>
  <c r="AM1140" i="8"/>
  <c r="AE1140" i="8"/>
  <c r="W1140" i="8"/>
  <c r="O1140" i="8"/>
  <c r="AQ1139" i="8"/>
  <c r="AI1139" i="8"/>
  <c r="AA1139" i="8"/>
  <c r="S1139" i="8"/>
  <c r="K1139" i="8"/>
  <c r="AN1145" i="8"/>
  <c r="AD1145" i="8"/>
  <c r="T1145" i="8"/>
  <c r="J1145" i="8"/>
  <c r="AK1144" i="8"/>
  <c r="AB1144" i="8"/>
  <c r="S1144" i="8"/>
  <c r="J1144" i="8"/>
  <c r="AK1143" i="8"/>
  <c r="AB1143" i="8"/>
  <c r="R1143" i="8"/>
  <c r="I1143" i="8"/>
  <c r="AJ1142" i="8"/>
  <c r="AA1142" i="8"/>
  <c r="R1142" i="8"/>
  <c r="I1142" i="8"/>
  <c r="AJ1141" i="8"/>
  <c r="Z1141" i="8"/>
  <c r="Q1141" i="8"/>
  <c r="AR1140" i="8"/>
  <c r="AI1140" i="8"/>
  <c r="Z1140" i="8"/>
  <c r="Q1140" i="8"/>
  <c r="AR1139" i="8"/>
  <c r="AH1139" i="8"/>
  <c r="Y1139" i="8"/>
  <c r="P1139" i="8"/>
  <c r="AQ1138" i="8"/>
  <c r="AI1138" i="8"/>
  <c r="AA1138" i="8"/>
  <c r="S1138" i="8"/>
  <c r="K1138" i="8"/>
  <c r="AM1137" i="8"/>
  <c r="AE1137" i="8"/>
  <c r="W1137" i="8"/>
  <c r="O1137" i="8"/>
  <c r="AR1136" i="8"/>
  <c r="AJ1136" i="8"/>
  <c r="AB1136" i="8"/>
  <c r="T1136" i="8"/>
  <c r="L1136" i="8"/>
  <c r="AO1135" i="8"/>
  <c r="AG1135" i="8"/>
  <c r="Y1135" i="8"/>
  <c r="Q1135" i="8"/>
  <c r="I1135" i="8"/>
  <c r="AL1134" i="8"/>
  <c r="AD1134" i="8"/>
  <c r="V1134" i="8"/>
  <c r="N1134" i="8"/>
  <c r="AQ1133" i="8"/>
  <c r="AI1133" i="8"/>
  <c r="AA1133" i="8"/>
  <c r="S1133" i="8"/>
  <c r="K1133" i="8"/>
  <c r="AN1132" i="8"/>
  <c r="AF1132" i="8"/>
  <c r="X1132" i="8"/>
  <c r="P1132" i="8"/>
  <c r="AK1131" i="8"/>
  <c r="AC1131" i="8"/>
  <c r="U1131" i="8"/>
  <c r="M1131" i="8"/>
  <c r="AP1130" i="8"/>
  <c r="AH1130" i="8"/>
  <c r="Z1130" i="8"/>
  <c r="R1130" i="8"/>
  <c r="J1130" i="8"/>
  <c r="AM1129" i="8"/>
  <c r="AE1129" i="8"/>
  <c r="W1129" i="8"/>
  <c r="O1129" i="8"/>
  <c r="AR1128" i="8"/>
  <c r="AJ1128" i="8"/>
  <c r="AB1128" i="8"/>
  <c r="T1128" i="8"/>
  <c r="L1128" i="8"/>
  <c r="AP1127" i="8"/>
  <c r="AH1127" i="8"/>
  <c r="Z1127" i="8"/>
  <c r="R1127" i="8"/>
  <c r="J1127" i="8"/>
  <c r="AM1145" i="8"/>
  <c r="AC1145" i="8"/>
  <c r="R1145" i="8"/>
  <c r="I1145" i="8"/>
  <c r="AJ1144" i="8"/>
  <c r="AA1144" i="8"/>
  <c r="R1144" i="8"/>
  <c r="I1144" i="8"/>
  <c r="AJ1143" i="8"/>
  <c r="Z1143" i="8"/>
  <c r="Q1143" i="8"/>
  <c r="AR1142" i="8"/>
  <c r="AI1142" i="8"/>
  <c r="Z1142" i="8"/>
  <c r="Q1142" i="8"/>
  <c r="AR1141" i="8"/>
  <c r="AH1141" i="8"/>
  <c r="Y1141" i="8"/>
  <c r="P1141" i="8"/>
  <c r="AQ1140" i="8"/>
  <c r="AH1140" i="8"/>
  <c r="Y1140" i="8"/>
  <c r="P1140" i="8"/>
  <c r="AP1139" i="8"/>
  <c r="AG1139" i="8"/>
  <c r="X1139" i="8"/>
  <c r="O1139" i="8"/>
  <c r="AP1138" i="8"/>
  <c r="AH1138" i="8"/>
  <c r="Z1138" i="8"/>
  <c r="R1138" i="8"/>
  <c r="J1138" i="8"/>
  <c r="AL1137" i="8"/>
  <c r="AD1137" i="8"/>
  <c r="V1137" i="8"/>
  <c r="N1137" i="8"/>
  <c r="AQ1136" i="8"/>
  <c r="AI1136" i="8"/>
  <c r="AA1136" i="8"/>
  <c r="S1136" i="8"/>
  <c r="K1136" i="8"/>
  <c r="AN1135" i="8"/>
  <c r="AF1135" i="8"/>
  <c r="X1135" i="8"/>
  <c r="P1135" i="8"/>
  <c r="AK1134" i="8"/>
  <c r="AC1134" i="8"/>
  <c r="U1134" i="8"/>
  <c r="M1134" i="8"/>
  <c r="AP1133" i="8"/>
  <c r="AH1133" i="8"/>
  <c r="Z1133" i="8"/>
  <c r="R1133" i="8"/>
  <c r="J1133" i="8"/>
  <c r="AM1132" i="8"/>
  <c r="AE1132" i="8"/>
  <c r="W1132" i="8"/>
  <c r="O1132" i="8"/>
  <c r="AR1131" i="8"/>
  <c r="AJ1131" i="8"/>
  <c r="AB1131" i="8"/>
  <c r="T1131" i="8"/>
  <c r="L1131" i="8"/>
  <c r="AO1130" i="8"/>
  <c r="AG1130" i="8"/>
  <c r="Y1130" i="8"/>
  <c r="Q1130" i="8"/>
  <c r="I1130" i="8"/>
  <c r="AL1129" i="8"/>
  <c r="AD1129" i="8"/>
  <c r="V1129" i="8"/>
  <c r="N1129" i="8"/>
  <c r="AQ1128" i="8"/>
  <c r="AI1128" i="8"/>
  <c r="AA1128" i="8"/>
  <c r="S1128" i="8"/>
  <c r="K1128" i="8"/>
  <c r="AO1127" i="8"/>
  <c r="AG1127" i="8"/>
  <c r="Y1127" i="8"/>
  <c r="Q1127" i="8"/>
  <c r="I1127" i="8"/>
  <c r="AG1145" i="8"/>
  <c r="W1145" i="8"/>
  <c r="N1145" i="8"/>
  <c r="AO1144" i="8"/>
  <c r="AF1144" i="8"/>
  <c r="V1144" i="8"/>
  <c r="M1144" i="8"/>
  <c r="AN1143" i="8"/>
  <c r="AE1143" i="8"/>
  <c r="V1143" i="8"/>
  <c r="M1143" i="8"/>
  <c r="AN1142" i="8"/>
  <c r="AD1142" i="8"/>
  <c r="U1142" i="8"/>
  <c r="L1142" i="8"/>
  <c r="AM1141" i="8"/>
  <c r="AD1141" i="8"/>
  <c r="U1141" i="8"/>
  <c r="L1141" i="8"/>
  <c r="AL1140" i="8"/>
  <c r="AC1140" i="8"/>
  <c r="T1140" i="8"/>
  <c r="K1140" i="8"/>
  <c r="AL1139" i="8"/>
  <c r="AC1139" i="8"/>
  <c r="T1139" i="8"/>
  <c r="J1139" i="8"/>
  <c r="AL1138" i="8"/>
  <c r="AD1138" i="8"/>
  <c r="V1138" i="8"/>
  <c r="N1138" i="8"/>
  <c r="AP1137" i="8"/>
  <c r="AH1137" i="8"/>
  <c r="Z1137" i="8"/>
  <c r="R1137" i="8"/>
  <c r="J1137" i="8"/>
  <c r="AM1136" i="8"/>
  <c r="AE1136" i="8"/>
  <c r="W1136" i="8"/>
  <c r="O1136" i="8"/>
  <c r="AR1135" i="8"/>
  <c r="AJ1135" i="8"/>
  <c r="AB1135" i="8"/>
  <c r="T1135" i="8"/>
  <c r="L1135" i="8"/>
  <c r="AO1134" i="8"/>
  <c r="AG1134" i="8"/>
  <c r="Y1134" i="8"/>
  <c r="Q1134" i="8"/>
  <c r="I1134" i="8"/>
  <c r="AL1133" i="8"/>
  <c r="AD1133" i="8"/>
  <c r="V1133" i="8"/>
  <c r="N1133" i="8"/>
  <c r="AQ1132" i="8"/>
  <c r="AI1132" i="8"/>
  <c r="AA1132" i="8"/>
  <c r="S1132" i="8"/>
  <c r="K1132" i="8"/>
  <c r="AN1131" i="8"/>
  <c r="AF1131" i="8"/>
  <c r="X1131" i="8"/>
  <c r="P1131" i="8"/>
  <c r="AK1130" i="8"/>
  <c r="AC1130" i="8"/>
  <c r="U1130" i="8"/>
  <c r="M1130" i="8"/>
  <c r="AP1129" i="8"/>
  <c r="AH1129" i="8"/>
  <c r="Z1129" i="8"/>
  <c r="R1129" i="8"/>
  <c r="J1129" i="8"/>
  <c r="AM1128" i="8"/>
  <c r="AE1128" i="8"/>
  <c r="W1128" i="8"/>
  <c r="O1128" i="8"/>
  <c r="AK1127" i="8"/>
  <c r="AC1127" i="8"/>
  <c r="U1127" i="8"/>
  <c r="M1127" i="8"/>
  <c r="AK1145" i="8"/>
  <c r="U1145" i="8"/>
  <c r="AP1144" i="8"/>
  <c r="Z1144" i="8"/>
  <c r="L1144" i="8"/>
  <c r="AG1143" i="8"/>
  <c r="T1143" i="8"/>
  <c r="AO1142" i="8"/>
  <c r="Y1142" i="8"/>
  <c r="K1142" i="8"/>
  <c r="AF1141" i="8"/>
  <c r="R1141" i="8"/>
  <c r="AN1140" i="8"/>
  <c r="X1140" i="8"/>
  <c r="J1140" i="8"/>
  <c r="AE1139" i="8"/>
  <c r="Q1139" i="8"/>
  <c r="AM1138" i="8"/>
  <c r="Y1138" i="8"/>
  <c r="M1138" i="8"/>
  <c r="AJ1137" i="8"/>
  <c r="X1137" i="8"/>
  <c r="K1137" i="8"/>
  <c r="AH1136" i="8"/>
  <c r="V1136" i="8"/>
  <c r="I1136" i="8"/>
  <c r="AH1135" i="8"/>
  <c r="U1135" i="8"/>
  <c r="AR1134" i="8"/>
  <c r="AF1134" i="8"/>
  <c r="S1134" i="8"/>
  <c r="AR1133" i="8"/>
  <c r="AE1133" i="8"/>
  <c r="Q1133" i="8"/>
  <c r="AP1132" i="8"/>
  <c r="AC1132" i="8"/>
  <c r="Q1132" i="8"/>
  <c r="AP1131" i="8"/>
  <c r="AD1131" i="8"/>
  <c r="Q1131" i="8"/>
  <c r="AN1130" i="8"/>
  <c r="AB1130" i="8"/>
  <c r="O1130" i="8"/>
  <c r="AN1129" i="8"/>
  <c r="AA1129" i="8"/>
  <c r="M1129" i="8"/>
  <c r="AL1128" i="8"/>
  <c r="Y1128" i="8"/>
  <c r="M1128" i="8"/>
  <c r="AL1127" i="8"/>
  <c r="X1127" i="8"/>
  <c r="L1127" i="8"/>
  <c r="AH1145" i="8"/>
  <c r="Q1145" i="8"/>
  <c r="AN1144" i="8"/>
  <c r="Y1144" i="8"/>
  <c r="K1144" i="8"/>
  <c r="AF1143" i="8"/>
  <c r="P1143" i="8"/>
  <c r="AL1142" i="8"/>
  <c r="X1142" i="8"/>
  <c r="J1142" i="8"/>
  <c r="AE1141" i="8"/>
  <c r="O1141" i="8"/>
  <c r="AK1140" i="8"/>
  <c r="V1140" i="8"/>
  <c r="I1140" i="8"/>
  <c r="AD1139" i="8"/>
  <c r="N1139" i="8"/>
  <c r="AK1138" i="8"/>
  <c r="X1138" i="8"/>
  <c r="L1138" i="8"/>
  <c r="AI1137" i="8"/>
  <c r="U1137" i="8"/>
  <c r="I1137" i="8"/>
  <c r="AG1136" i="8"/>
  <c r="U1136" i="8"/>
  <c r="AE1135" i="8"/>
  <c r="S1135" i="8"/>
  <c r="AQ1134" i="8"/>
  <c r="AE1134" i="8"/>
  <c r="R1134" i="8"/>
  <c r="AO1133" i="8"/>
  <c r="AC1133" i="8"/>
  <c r="P1133" i="8"/>
  <c r="AO1132" i="8"/>
  <c r="AB1132" i="8"/>
  <c r="N1132" i="8"/>
  <c r="AO1131" i="8"/>
  <c r="AA1131" i="8"/>
  <c r="O1131" i="8"/>
  <c r="AM1130" i="8"/>
  <c r="AA1130" i="8"/>
  <c r="N1130" i="8"/>
  <c r="AK1129" i="8"/>
  <c r="Y1129" i="8"/>
  <c r="L1129" i="8"/>
  <c r="AK1128" i="8"/>
  <c r="X1128" i="8"/>
  <c r="J1128" i="8"/>
  <c r="AJ1127" i="8"/>
  <c r="W1127" i="8"/>
  <c r="K1127" i="8"/>
  <c r="AF1145" i="8"/>
  <c r="P1145" i="8"/>
  <c r="AL1144" i="8"/>
  <c r="X1144" i="8"/>
  <c r="AR1143" i="8"/>
  <c r="AD1143" i="8"/>
  <c r="O1143" i="8"/>
  <c r="AK1142" i="8"/>
  <c r="V1142" i="8"/>
  <c r="AP1141" i="8"/>
  <c r="AC1141" i="8"/>
  <c r="N1141" i="8"/>
  <c r="AJ1140" i="8"/>
  <c r="U1140" i="8"/>
  <c r="AO1139" i="8"/>
  <c r="AB1139" i="8"/>
  <c r="M1139" i="8"/>
  <c r="AJ1138" i="8"/>
  <c r="W1138" i="8"/>
  <c r="I1138" i="8"/>
  <c r="AG1137" i="8"/>
  <c r="T1137" i="8"/>
  <c r="AF1136" i="8"/>
  <c r="R1136" i="8"/>
  <c r="AQ1135" i="8"/>
  <c r="AD1135" i="8"/>
  <c r="R1135" i="8"/>
  <c r="AP1134" i="8"/>
  <c r="AB1134" i="8"/>
  <c r="P1134" i="8"/>
  <c r="AN1133" i="8"/>
  <c r="AB1133" i="8"/>
  <c r="O1133" i="8"/>
  <c r="AL1132" i="8"/>
  <c r="Z1132" i="8"/>
  <c r="M1132" i="8"/>
  <c r="AM1131" i="8"/>
  <c r="Z1131" i="8"/>
  <c r="N1131" i="8"/>
  <c r="AL1130" i="8"/>
  <c r="X1130" i="8"/>
  <c r="L1130" i="8"/>
  <c r="AJ1129" i="8"/>
  <c r="X1129" i="8"/>
  <c r="K1129" i="8"/>
  <c r="AH1128" i="8"/>
  <c r="V1128" i="8"/>
  <c r="I1128" i="8"/>
  <c r="AI1127" i="8"/>
  <c r="V1127" i="8"/>
  <c r="AE1145" i="8"/>
  <c r="O1145" i="8"/>
  <c r="AI1144" i="8"/>
  <c r="U1144" i="8"/>
  <c r="AP1143" i="8"/>
  <c r="AC1143" i="8"/>
  <c r="N1143" i="8"/>
  <c r="AH1142" i="8"/>
  <c r="T1142" i="8"/>
  <c r="AO1141" i="8"/>
  <c r="AB1141" i="8"/>
  <c r="M1141" i="8"/>
  <c r="AG1140" i="8"/>
  <c r="S1140" i="8"/>
  <c r="AN1139" i="8"/>
  <c r="Z1139" i="8"/>
  <c r="L1139" i="8"/>
  <c r="AG1138" i="8"/>
  <c r="U1138" i="8"/>
  <c r="AR1137" i="8"/>
  <c r="AF1137" i="8"/>
  <c r="S1137" i="8"/>
  <c r="AP1136" i="8"/>
  <c r="AD1136" i="8"/>
  <c r="Q1136" i="8"/>
  <c r="AP1135" i="8"/>
  <c r="AC1135" i="8"/>
  <c r="O1135" i="8"/>
  <c r="AN1134" i="8"/>
  <c r="AA1134" i="8"/>
  <c r="O1134" i="8"/>
  <c r="AM1133" i="8"/>
  <c r="Y1133" i="8"/>
  <c r="M1133" i="8"/>
  <c r="AK1132" i="8"/>
  <c r="Y1132" i="8"/>
  <c r="L1132" i="8"/>
  <c r="AL1131" i="8"/>
  <c r="Y1131" i="8"/>
  <c r="K1131" i="8"/>
  <c r="AJ1130" i="8"/>
  <c r="W1130" i="8"/>
  <c r="K1130" i="8"/>
  <c r="AI1129" i="8"/>
  <c r="U1129" i="8"/>
  <c r="I1129" i="8"/>
  <c r="AG1128" i="8"/>
  <c r="U1128" i="8"/>
  <c r="AF1127" i="8"/>
  <c r="T1127" i="8"/>
  <c r="X1145" i="8"/>
  <c r="AD1144" i="8"/>
  <c r="AL1143" i="8"/>
  <c r="AQ1142" i="8"/>
  <c r="N1142" i="8"/>
  <c r="V1141" i="8"/>
  <c r="AB1140" i="8"/>
  <c r="AJ1139" i="8"/>
  <c r="AO1138" i="8"/>
  <c r="P1138" i="8"/>
  <c r="AA1137" i="8"/>
  <c r="AL1136" i="8"/>
  <c r="M1136" i="8"/>
  <c r="Z1135" i="8"/>
  <c r="AJ1134" i="8"/>
  <c r="K1134" i="8"/>
  <c r="W1133" i="8"/>
  <c r="AH1132" i="8"/>
  <c r="I1132" i="8"/>
  <c r="V1131" i="8"/>
  <c r="AF1130" i="8"/>
  <c r="AR1129" i="8"/>
  <c r="S1129" i="8"/>
  <c r="AD1128" i="8"/>
  <c r="AR1127" i="8"/>
  <c r="S1127" i="8"/>
  <c r="V1145" i="8"/>
  <c r="AC1144" i="8"/>
  <c r="AH1143" i="8"/>
  <c r="AP1142" i="8"/>
  <c r="M1142" i="8"/>
  <c r="T1141" i="8"/>
  <c r="AA1140" i="8"/>
  <c r="AF1139" i="8"/>
  <c r="AN1138" i="8"/>
  <c r="O1138" i="8"/>
  <c r="Y1137" i="8"/>
  <c r="AK1136" i="8"/>
  <c r="J1136" i="8"/>
  <c r="W1135" i="8"/>
  <c r="AI1134" i="8"/>
  <c r="J1134" i="8"/>
  <c r="U1133" i="8"/>
  <c r="AG1132" i="8"/>
  <c r="S1131" i="8"/>
  <c r="AE1130" i="8"/>
  <c r="AQ1129" i="8"/>
  <c r="Q1129" i="8"/>
  <c r="AC1128" i="8"/>
  <c r="AQ1127" i="8"/>
  <c r="P1127" i="8"/>
  <c r="M1145" i="8"/>
  <c r="T1144" i="8"/>
  <c r="Y1143" i="8"/>
  <c r="AG1142" i="8"/>
  <c r="AN1141" i="8"/>
  <c r="J1141" i="8"/>
  <c r="R1140" i="8"/>
  <c r="W1139" i="8"/>
  <c r="AF1138" i="8"/>
  <c r="AQ1137" i="8"/>
  <c r="Q1137" i="8"/>
  <c r="AC1136" i="8"/>
  <c r="V1135" i="8"/>
  <c r="AH1134" i="8"/>
  <c r="T1133" i="8"/>
  <c r="AD1132" i="8"/>
  <c r="AQ1131" i="8"/>
  <c r="R1131" i="8"/>
  <c r="AD1130" i="8"/>
  <c r="AO1129" i="8"/>
  <c r="P1129" i="8"/>
  <c r="Z1128" i="8"/>
  <c r="AN1127" i="8"/>
  <c r="O1127" i="8"/>
  <c r="L1145" i="8"/>
  <c r="AO1143" i="8"/>
  <c r="AC1142" i="8"/>
  <c r="W1141" i="8"/>
  <c r="L1140" i="8"/>
  <c r="AE1138" i="8"/>
  <c r="AC1137" i="8"/>
  <c r="Y1136" i="8"/>
  <c r="AI1135" i="8"/>
  <c r="X1134" i="8"/>
  <c r="AF1133" i="8"/>
  <c r="U1132" i="8"/>
  <c r="AE1131" i="8"/>
  <c r="T1130" i="8"/>
  <c r="T1129" i="8"/>
  <c r="P1128" i="8"/>
  <c r="N1127" i="8"/>
  <c r="AR1144" i="8"/>
  <c r="AM1143" i="8"/>
  <c r="AB1142" i="8"/>
  <c r="I1141" i="8"/>
  <c r="AM1139" i="8"/>
  <c r="AC1138" i="8"/>
  <c r="AB1137" i="8"/>
  <c r="X1136" i="8"/>
  <c r="AA1135" i="8"/>
  <c r="W1134" i="8"/>
  <c r="X1133" i="8"/>
  <c r="T1132" i="8"/>
  <c r="W1131" i="8"/>
  <c r="S1130" i="8"/>
  <c r="N1128" i="8"/>
  <c r="AQ1144" i="8"/>
  <c r="X1143" i="8"/>
  <c r="S1142" i="8"/>
  <c r="AP1140" i="8"/>
  <c r="AK1139" i="8"/>
  <c r="AB1138" i="8"/>
  <c r="P1137" i="8"/>
  <c r="P1136" i="8"/>
  <c r="N1135" i="8"/>
  <c r="T1134" i="8"/>
  <c r="L1133" i="8"/>
  <c r="R1132" i="8"/>
  <c r="J1131" i="8"/>
  <c r="P1130" i="8"/>
  <c r="AP1128" i="8"/>
  <c r="AP1145" i="8"/>
  <c r="AH1144" i="8"/>
  <c r="W1143" i="8"/>
  <c r="P1142" i="8"/>
  <c r="AO1140" i="8"/>
  <c r="V1139" i="8"/>
  <c r="T1138" i="8"/>
  <c r="M1137" i="8"/>
  <c r="N1136" i="8"/>
  <c r="M1135" i="8"/>
  <c r="L1134" i="8"/>
  <c r="I1133" i="8"/>
  <c r="J1132" i="8"/>
  <c r="I1131" i="8"/>
  <c r="AO1128" i="8"/>
  <c r="AM1127" i="8"/>
  <c r="Y1145" i="8"/>
  <c r="AF1142" i="8"/>
  <c r="M1140" i="8"/>
  <c r="AK1137" i="8"/>
  <c r="AK1135" i="8"/>
  <c r="AG1133" i="8"/>
  <c r="AG1131" i="8"/>
  <c r="AC1129" i="8"/>
  <c r="AD1127" i="8"/>
  <c r="AG1144" i="8"/>
  <c r="AL1141" i="8"/>
  <c r="U1139" i="8"/>
  <c r="L1137" i="8"/>
  <c r="K1135" i="8"/>
  <c r="AR1130" i="8"/>
  <c r="AB1129" i="8"/>
  <c r="AB1127" i="8"/>
  <c r="Q1144" i="8"/>
  <c r="AK1141" i="8"/>
  <c r="R1139" i="8"/>
  <c r="AO1136" i="8"/>
  <c r="J1135" i="8"/>
  <c r="AR1132" i="8"/>
  <c r="AQ1130" i="8"/>
  <c r="AN1128" i="8"/>
  <c r="AA1127" i="8"/>
  <c r="P1144" i="8"/>
  <c r="AG1141" i="8"/>
  <c r="I1139" i="8"/>
  <c r="AN1136" i="8"/>
  <c r="AM1134" i="8"/>
  <c r="AJ1132" i="8"/>
  <c r="AI1130" i="8"/>
  <c r="AF1128" i="8"/>
  <c r="Z1145" i="8"/>
  <c r="N1140" i="8"/>
  <c r="AL1135" i="8"/>
  <c r="AI1131" i="8"/>
  <c r="N1144" i="8"/>
  <c r="AR1138" i="8"/>
  <c r="Z1134" i="8"/>
  <c r="AH1131" i="8"/>
  <c r="AE1127" i="8"/>
  <c r="U1143" i="8"/>
  <c r="Q1138" i="8"/>
  <c r="V1130" i="8"/>
  <c r="L1143" i="8"/>
  <c r="AO1137" i="8"/>
  <c r="AK1133" i="8"/>
  <c r="J1143" i="8"/>
  <c r="AN1137" i="8"/>
  <c r="AJ1133" i="8"/>
  <c r="AG1129" i="8"/>
  <c r="X1141" i="8"/>
  <c r="Z1136" i="8"/>
  <c r="AF1129" i="8"/>
  <c r="AO1145" i="8"/>
  <c r="AF1140" i="8"/>
  <c r="V1132" i="8"/>
  <c r="R1128" i="8"/>
  <c r="AL1145" i="8"/>
  <c r="Q1128" i="8"/>
  <c r="AD1140" i="8"/>
  <c r="AM1135" i="8"/>
  <c r="C160" i="9"/>
  <c r="BC46" i="8"/>
  <c r="BD46" i="8" s="1"/>
  <c r="BE46" i="8" s="1"/>
  <c r="AL386" i="8"/>
  <c r="V386" i="8"/>
  <c r="N386" i="8"/>
  <c r="AH385" i="8"/>
  <c r="Z385" i="8"/>
  <c r="R385" i="8"/>
  <c r="AL384" i="8"/>
  <c r="V384" i="8"/>
  <c r="AP383" i="8"/>
  <c r="AH383" i="8"/>
  <c r="Z383" i="8"/>
  <c r="R383" i="8"/>
  <c r="J383" i="8"/>
  <c r="AL382" i="8"/>
  <c r="AD382" i="8"/>
  <c r="Z381" i="8"/>
  <c r="R381" i="8"/>
  <c r="J381" i="8"/>
  <c r="AL380" i="8"/>
  <c r="V380" i="8"/>
  <c r="Z379" i="8"/>
  <c r="R379" i="8"/>
  <c r="J379" i="8"/>
  <c r="AL378" i="8"/>
  <c r="AQ377" i="8"/>
  <c r="AI377" i="8"/>
  <c r="AA377" i="8"/>
  <c r="S377" i="8"/>
  <c r="K377" i="8"/>
  <c r="AF376" i="8"/>
  <c r="P376" i="8"/>
  <c r="AK375" i="8"/>
  <c r="AC375" i="8"/>
  <c r="U375" i="8"/>
  <c r="AP374" i="8"/>
  <c r="AH374" i="8"/>
  <c r="Z374" i="8"/>
  <c r="R374" i="8"/>
  <c r="J374" i="8"/>
  <c r="AM373" i="8"/>
  <c r="AE373" i="8"/>
  <c r="AJ372" i="8"/>
  <c r="T372" i="8"/>
  <c r="L372" i="8"/>
  <c r="AO371" i="8"/>
  <c r="AG371" i="8"/>
  <c r="Y371" i="8"/>
  <c r="Q371" i="8"/>
  <c r="AL370" i="8"/>
  <c r="V370" i="8"/>
  <c r="N370" i="8"/>
  <c r="AQ369" i="8"/>
  <c r="K369" i="8"/>
  <c r="AO368" i="8"/>
  <c r="AG368" i="8"/>
  <c r="Y368" i="8"/>
  <c r="Q368" i="8"/>
  <c r="AK386" i="8"/>
  <c r="AC386" i="8"/>
  <c r="AO385" i="8"/>
  <c r="AG385" i="8"/>
  <c r="Y385" i="8"/>
  <c r="Q385" i="8"/>
  <c r="AK384" i="8"/>
  <c r="AC384" i="8"/>
  <c r="U384" i="8"/>
  <c r="M384" i="8"/>
  <c r="AO383" i="8"/>
  <c r="AG383" i="8"/>
  <c r="Y383" i="8"/>
  <c r="Q383" i="8"/>
  <c r="AK382" i="8"/>
  <c r="AC382" i="8"/>
  <c r="U382" i="8"/>
  <c r="M382" i="8"/>
  <c r="AG381" i="8"/>
  <c r="Y381" i="8"/>
  <c r="Q381" i="8"/>
  <c r="AK380" i="8"/>
  <c r="AC380" i="8"/>
  <c r="U380" i="8"/>
  <c r="AO379" i="8"/>
  <c r="AG379" i="8"/>
  <c r="Y379" i="8"/>
  <c r="Q379" i="8"/>
  <c r="I379" i="8"/>
  <c r="AK378" i="8"/>
  <c r="AC378" i="8"/>
  <c r="Z377" i="8"/>
  <c r="R377" i="8"/>
  <c r="J377" i="8"/>
  <c r="AM376" i="8"/>
  <c r="W376" i="8"/>
  <c r="AJ375" i="8"/>
  <c r="AB375" i="8"/>
  <c r="T375" i="8"/>
  <c r="L375" i="8"/>
  <c r="AG374" i="8"/>
  <c r="Y374" i="8"/>
  <c r="Q374" i="8"/>
  <c r="AL373" i="8"/>
  <c r="V373" i="8"/>
  <c r="AQ372" i="8"/>
  <c r="K372" i="8"/>
  <c r="AN371" i="8"/>
  <c r="AF371" i="8"/>
  <c r="P371" i="8"/>
  <c r="AK370" i="8"/>
  <c r="AC370" i="8"/>
  <c r="AP369" i="8"/>
  <c r="AH369" i="8"/>
  <c r="Z369" i="8"/>
  <c r="R369" i="8"/>
  <c r="P368" i="8"/>
  <c r="AR386" i="8"/>
  <c r="AJ386" i="8"/>
  <c r="AB386" i="8"/>
  <c r="T386" i="8"/>
  <c r="L386" i="8"/>
  <c r="AF385" i="8"/>
  <c r="P385" i="8"/>
  <c r="AJ384" i="8"/>
  <c r="L384" i="8"/>
  <c r="AF383" i="8"/>
  <c r="X383" i="8"/>
  <c r="P383" i="8"/>
  <c r="AJ382" i="8"/>
  <c r="L382" i="8"/>
  <c r="AN381" i="8"/>
  <c r="AF381" i="8"/>
  <c r="P381" i="8"/>
  <c r="AJ380" i="8"/>
  <c r="T380" i="8"/>
  <c r="L380" i="8"/>
  <c r="AN379" i="8"/>
  <c r="P379" i="8"/>
  <c r="AJ378" i="8"/>
  <c r="AB378" i="8"/>
  <c r="T378" i="8"/>
  <c r="L378" i="8"/>
  <c r="AG377" i="8"/>
  <c r="Y377" i="8"/>
  <c r="Q377" i="8"/>
  <c r="AL376" i="8"/>
  <c r="V376" i="8"/>
  <c r="AQ375" i="8"/>
  <c r="K375" i="8"/>
  <c r="AN374" i="8"/>
  <c r="AF374" i="8"/>
  <c r="P374" i="8"/>
  <c r="AK373" i="8"/>
  <c r="AC373" i="8"/>
  <c r="AP372" i="8"/>
  <c r="AH372" i="8"/>
  <c r="Z372" i="8"/>
  <c r="R372" i="8"/>
  <c r="AM371" i="8"/>
  <c r="W371" i="8"/>
  <c r="O371" i="8"/>
  <c r="AR370" i="8"/>
  <c r="AJ370" i="8"/>
  <c r="AB370" i="8"/>
  <c r="T370" i="8"/>
  <c r="L370" i="8"/>
  <c r="AG369" i="8"/>
  <c r="Y369" i="8"/>
  <c r="Q369" i="8"/>
  <c r="AM368" i="8"/>
  <c r="AQ386" i="8"/>
  <c r="AI386" i="8"/>
  <c r="AA386" i="8"/>
  <c r="K386" i="8"/>
  <c r="AM385" i="8"/>
  <c r="O385" i="8"/>
  <c r="AQ384" i="8"/>
  <c r="AI384" i="8"/>
  <c r="K384" i="8"/>
  <c r="AM383" i="8"/>
  <c r="W383" i="8"/>
  <c r="O383" i="8"/>
  <c r="AQ382" i="8"/>
  <c r="K382" i="8"/>
  <c r="AM381" i="8"/>
  <c r="W381" i="8"/>
  <c r="O381" i="8"/>
  <c r="AQ380" i="8"/>
  <c r="K380" i="8"/>
  <c r="AM379" i="8"/>
  <c r="AE379" i="8"/>
  <c r="W379" i="8"/>
  <c r="AQ378" i="8"/>
  <c r="K378" i="8"/>
  <c r="AN377" i="8"/>
  <c r="AF377" i="8"/>
  <c r="P377" i="8"/>
  <c r="AK376" i="8"/>
  <c r="AC376" i="8"/>
  <c r="AP375" i="8"/>
  <c r="AH375" i="8"/>
  <c r="Z375" i="8"/>
  <c r="R375" i="8"/>
  <c r="AM374" i="8"/>
  <c r="W374" i="8"/>
  <c r="O374" i="8"/>
  <c r="AR373" i="8"/>
  <c r="AJ373" i="8"/>
  <c r="AB373" i="8"/>
  <c r="T373" i="8"/>
  <c r="L373" i="8"/>
  <c r="AG372" i="8"/>
  <c r="Y372" i="8"/>
  <c r="Q372" i="8"/>
  <c r="AL371" i="8"/>
  <c r="AQ370" i="8"/>
  <c r="AI370" i="8"/>
  <c r="AA370" i="8"/>
  <c r="K370" i="8"/>
  <c r="P369" i="8"/>
  <c r="AL368" i="8"/>
  <c r="AD368" i="8"/>
  <c r="AO386" i="8"/>
  <c r="Y386" i="8"/>
  <c r="AC385" i="8"/>
  <c r="M385" i="8"/>
  <c r="AG384" i="8"/>
  <c r="Q384" i="8"/>
  <c r="AK383" i="8"/>
  <c r="Y382" i="8"/>
  <c r="I382" i="8"/>
  <c r="AC381" i="8"/>
  <c r="M381" i="8"/>
  <c r="AG380" i="8"/>
  <c r="Q380" i="8"/>
  <c r="AK379" i="8"/>
  <c r="Y378" i="8"/>
  <c r="I378" i="8"/>
  <c r="AD377" i="8"/>
  <c r="AJ376" i="8"/>
  <c r="T376" i="8"/>
  <c r="Y375" i="8"/>
  <c r="I375" i="8"/>
  <c r="N374" i="8"/>
  <c r="AC372" i="8"/>
  <c r="R371" i="8"/>
  <c r="AN370" i="8"/>
  <c r="X370" i="8"/>
  <c r="AC369" i="8"/>
  <c r="AJ368" i="8"/>
  <c r="AB385" i="8"/>
  <c r="L385" i="8"/>
  <c r="AF384" i="8"/>
  <c r="P384" i="8"/>
  <c r="AJ383" i="8"/>
  <c r="AR381" i="8"/>
  <c r="L381" i="8"/>
  <c r="AF380" i="8"/>
  <c r="P380" i="8"/>
  <c r="AJ379" i="8"/>
  <c r="T379" i="8"/>
  <c r="AN378" i="8"/>
  <c r="X378" i="8"/>
  <c r="AC377" i="8"/>
  <c r="AC374" i="8"/>
  <c r="M374" i="8"/>
  <c r="AC371" i="8"/>
  <c r="AM370" i="8"/>
  <c r="W370" i="8"/>
  <c r="AB369" i="8"/>
  <c r="L369" i="8"/>
  <c r="AG386" i="8"/>
  <c r="Q386" i="8"/>
  <c r="AK385" i="8"/>
  <c r="AO384" i="8"/>
  <c r="Y384" i="8"/>
  <c r="AC383" i="8"/>
  <c r="AG382" i="8"/>
  <c r="Q382" i="8"/>
  <c r="AK381" i="8"/>
  <c r="AO380" i="8"/>
  <c r="Y380" i="8"/>
  <c r="AC379" i="8"/>
  <c r="M379" i="8"/>
  <c r="AG378" i="8"/>
  <c r="Q378" i="8"/>
  <c r="AL377" i="8"/>
  <c r="L376" i="8"/>
  <c r="AG375" i="8"/>
  <c r="Q375" i="8"/>
  <c r="AL374" i="8"/>
  <c r="V374" i="8"/>
  <c r="AF373" i="8"/>
  <c r="P373" i="8"/>
  <c r="AK372" i="8"/>
  <c r="U372" i="8"/>
  <c r="AP371" i="8"/>
  <c r="Z371" i="8"/>
  <c r="AF370" i="8"/>
  <c r="P370" i="8"/>
  <c r="AK369" i="8"/>
  <c r="AB368" i="8"/>
  <c r="L368" i="8"/>
  <c r="AM386" i="8"/>
  <c r="AE382" i="8"/>
  <c r="AL381" i="8"/>
  <c r="K379" i="8"/>
  <c r="R378" i="8"/>
  <c r="AQ376" i="8"/>
  <c r="R376" i="8"/>
  <c r="AQ374" i="8"/>
  <c r="AG373" i="8"/>
  <c r="V372" i="8"/>
  <c r="AJ371" i="8"/>
  <c r="K371" i="8"/>
  <c r="Y370" i="8"/>
  <c r="AJ369" i="8"/>
  <c r="Z368" i="8"/>
  <c r="T385" i="8"/>
  <c r="AE384" i="8"/>
  <c r="AQ383" i="8"/>
  <c r="Z382" i="8"/>
  <c r="AJ381" i="8"/>
  <c r="K381" i="8"/>
  <c r="AP378" i="8"/>
  <c r="P378" i="8"/>
  <c r="AP376" i="8"/>
  <c r="Q376" i="8"/>
  <c r="AK374" i="8"/>
  <c r="L374" i="8"/>
  <c r="AA373" i="8"/>
  <c r="P372" i="8"/>
  <c r="R370" i="8"/>
  <c r="AQ385" i="8"/>
  <c r="Z384" i="8"/>
  <c r="AL383" i="8"/>
  <c r="L383" i="8"/>
  <c r="R380" i="8"/>
  <c r="AB379" i="8"/>
  <c r="AM378" i="8"/>
  <c r="W377" i="8"/>
  <c r="AO376" i="8"/>
  <c r="K376" i="8"/>
  <c r="AJ374" i="8"/>
  <c r="K374" i="8"/>
  <c r="Z373" i="8"/>
  <c r="AM372" i="8"/>
  <c r="Q370" i="8"/>
  <c r="AQ368" i="8"/>
  <c r="R368" i="8"/>
  <c r="AL385" i="8"/>
  <c r="K383" i="8"/>
  <c r="R382" i="8"/>
  <c r="AD381" i="8"/>
  <c r="U377" i="8"/>
  <c r="AH376" i="8"/>
  <c r="J376" i="8"/>
  <c r="Y373" i="8"/>
  <c r="AL372" i="8"/>
  <c r="AO370" i="8"/>
  <c r="O370" i="8"/>
  <c r="AP368" i="8"/>
  <c r="Z386" i="8"/>
  <c r="AJ385" i="8"/>
  <c r="K385" i="8"/>
  <c r="W384" i="8"/>
  <c r="AD383" i="8"/>
  <c r="P382" i="8"/>
  <c r="AM380" i="8"/>
  <c r="V379" i="8"/>
  <c r="AF378" i="8"/>
  <c r="AR377" i="8"/>
  <c r="AG376" i="8"/>
  <c r="P375" i="8"/>
  <c r="AQ373" i="8"/>
  <c r="R373" i="8"/>
  <c r="AF372" i="8"/>
  <c r="AH370" i="8"/>
  <c r="AK368" i="8"/>
  <c r="K368" i="8"/>
  <c r="W386" i="8"/>
  <c r="AM384" i="8"/>
  <c r="AH380" i="8"/>
  <c r="L379" i="8"/>
  <c r="L377" i="8"/>
  <c r="AO373" i="8"/>
  <c r="W372" i="8"/>
  <c r="O369" i="8"/>
  <c r="R386" i="8"/>
  <c r="R384" i="8"/>
  <c r="AF382" i="8"/>
  <c r="AH373" i="8"/>
  <c r="AG370" i="8"/>
  <c r="P386" i="8"/>
  <c r="Z380" i="8"/>
  <c r="Z378" i="8"/>
  <c r="AA376" i="8"/>
  <c r="AR374" i="8"/>
  <c r="Q373" i="8"/>
  <c r="V381" i="8"/>
  <c r="AL379" i="8"/>
  <c r="AK377" i="8"/>
  <c r="AM375" i="8"/>
  <c r="T374" i="8"/>
  <c r="T371" i="8"/>
  <c r="AM369" i="8"/>
  <c r="AC368" i="8"/>
  <c r="AP384" i="8"/>
  <c r="V383" i="8"/>
  <c r="T381" i="8"/>
  <c r="AJ377" i="8"/>
  <c r="AL375" i="8"/>
  <c r="AL369" i="8"/>
  <c r="AA368" i="8"/>
  <c r="AM382" i="8"/>
  <c r="AM377" i="8"/>
  <c r="AK371" i="8"/>
  <c r="AH368" i="8"/>
  <c r="AP373" i="8"/>
  <c r="L371" i="8"/>
  <c r="J368" i="8"/>
  <c r="AQ381" i="8"/>
  <c r="K373" i="8"/>
  <c r="Z376" i="8"/>
  <c r="J373" i="8"/>
  <c r="Z370" i="8"/>
  <c r="Y376" i="8"/>
  <c r="AQ379" i="8"/>
  <c r="AF375" i="8"/>
  <c r="AD372" i="8"/>
  <c r="AQ371" i="8"/>
  <c r="W378" i="8"/>
  <c r="AA374" i="8"/>
  <c r="U374" i="8"/>
  <c r="BE60" i="8"/>
  <c r="AO1582" i="8"/>
  <c r="AG1582" i="8"/>
  <c r="Y1582" i="8"/>
  <c r="Q1582" i="8"/>
  <c r="I1582" i="8"/>
  <c r="AK1581" i="8"/>
  <c r="AC1581" i="8"/>
  <c r="U1581" i="8"/>
  <c r="M1581" i="8"/>
  <c r="AO1580" i="8"/>
  <c r="AG1580" i="8"/>
  <c r="Y1580" i="8"/>
  <c r="Q1580" i="8"/>
  <c r="I1580" i="8"/>
  <c r="AK1579" i="8"/>
  <c r="AC1579" i="8"/>
  <c r="U1579" i="8"/>
  <c r="M1579" i="8"/>
  <c r="AO1578" i="8"/>
  <c r="AG1578" i="8"/>
  <c r="Y1578" i="8"/>
  <c r="Q1578" i="8"/>
  <c r="I1578" i="8"/>
  <c r="AK1577" i="8"/>
  <c r="AC1577" i="8"/>
  <c r="U1577" i="8"/>
  <c r="M1577" i="8"/>
  <c r="AO1576" i="8"/>
  <c r="AG1576" i="8"/>
  <c r="Y1576" i="8"/>
  <c r="Q1576" i="8"/>
  <c r="I1576" i="8"/>
  <c r="AK1575" i="8"/>
  <c r="AC1575" i="8"/>
  <c r="U1575" i="8"/>
  <c r="M1575" i="8"/>
  <c r="AO1574" i="8"/>
  <c r="AG1574" i="8"/>
  <c r="Y1574" i="8"/>
  <c r="Q1574" i="8"/>
  <c r="I1574" i="8"/>
  <c r="AL1573" i="8"/>
  <c r="AD1573" i="8"/>
  <c r="V1573" i="8"/>
  <c r="N1573" i="8"/>
  <c r="AQ1572" i="8"/>
  <c r="AI1572" i="8"/>
  <c r="AA1572" i="8"/>
  <c r="S1572" i="8"/>
  <c r="K1572" i="8"/>
  <c r="AN1571" i="8"/>
  <c r="AF1571" i="8"/>
  <c r="X1571" i="8"/>
  <c r="P1571" i="8"/>
  <c r="AK1570" i="8"/>
  <c r="AC1570" i="8"/>
  <c r="U1570" i="8"/>
  <c r="M1570" i="8"/>
  <c r="AP1569" i="8"/>
  <c r="AH1569" i="8"/>
  <c r="Z1569" i="8"/>
  <c r="R1569" i="8"/>
  <c r="J1569" i="8"/>
  <c r="AM1568" i="8"/>
  <c r="AE1568" i="8"/>
  <c r="W1568" i="8"/>
  <c r="O1568" i="8"/>
  <c r="AR1567" i="8"/>
  <c r="AJ1567" i="8"/>
  <c r="AB1567" i="8"/>
  <c r="T1567" i="8"/>
  <c r="L1567" i="8"/>
  <c r="AO1566" i="8"/>
  <c r="AG1566" i="8"/>
  <c r="Y1566" i="8"/>
  <c r="Q1566" i="8"/>
  <c r="I1566" i="8"/>
  <c r="AL1565" i="8"/>
  <c r="AD1565" i="8"/>
  <c r="V1565" i="8"/>
  <c r="N1565" i="8"/>
  <c r="AR1564" i="8"/>
  <c r="AJ1564" i="8"/>
  <c r="AB1564" i="8"/>
  <c r="T1564" i="8"/>
  <c r="L1564" i="8"/>
  <c r="AM1582" i="8"/>
  <c r="AE1582" i="8"/>
  <c r="W1582" i="8"/>
  <c r="O1582" i="8"/>
  <c r="AQ1581" i="8"/>
  <c r="AI1581" i="8"/>
  <c r="AA1581" i="8"/>
  <c r="S1581" i="8"/>
  <c r="K1581" i="8"/>
  <c r="AM1580" i="8"/>
  <c r="AE1580" i="8"/>
  <c r="W1580" i="8"/>
  <c r="O1580" i="8"/>
  <c r="AQ1579" i="8"/>
  <c r="AI1579" i="8"/>
  <c r="AA1579" i="8"/>
  <c r="S1579" i="8"/>
  <c r="K1579" i="8"/>
  <c r="AM1578" i="8"/>
  <c r="AE1578" i="8"/>
  <c r="W1578" i="8"/>
  <c r="O1578" i="8"/>
  <c r="AQ1577" i="8"/>
  <c r="AI1577" i="8"/>
  <c r="AA1577" i="8"/>
  <c r="S1577" i="8"/>
  <c r="K1577" i="8"/>
  <c r="AM1576" i="8"/>
  <c r="AE1576" i="8"/>
  <c r="W1576" i="8"/>
  <c r="O1576" i="8"/>
  <c r="AQ1575" i="8"/>
  <c r="AI1575" i="8"/>
  <c r="AA1575" i="8"/>
  <c r="S1575" i="8"/>
  <c r="K1575" i="8"/>
  <c r="AM1574" i="8"/>
  <c r="AE1574" i="8"/>
  <c r="W1574" i="8"/>
  <c r="O1574" i="8"/>
  <c r="AR1573" i="8"/>
  <c r="AJ1573" i="8"/>
  <c r="AB1573" i="8"/>
  <c r="T1573" i="8"/>
  <c r="L1573" i="8"/>
  <c r="AO1572" i="8"/>
  <c r="AG1572" i="8"/>
  <c r="Y1572" i="8"/>
  <c r="Q1572" i="8"/>
  <c r="I1572" i="8"/>
  <c r="AL1571" i="8"/>
  <c r="AD1571" i="8"/>
  <c r="V1571" i="8"/>
  <c r="N1571" i="8"/>
  <c r="AQ1570" i="8"/>
  <c r="AI1570" i="8"/>
  <c r="AA1570" i="8"/>
  <c r="S1570" i="8"/>
  <c r="K1570" i="8"/>
  <c r="AN1569" i="8"/>
  <c r="AF1569" i="8"/>
  <c r="X1569" i="8"/>
  <c r="P1569" i="8"/>
  <c r="AK1568" i="8"/>
  <c r="AC1568" i="8"/>
  <c r="U1568" i="8"/>
  <c r="M1568" i="8"/>
  <c r="AP1567" i="8"/>
  <c r="AH1567" i="8"/>
  <c r="Z1567" i="8"/>
  <c r="R1567" i="8"/>
  <c r="J1567" i="8"/>
  <c r="AM1566" i="8"/>
  <c r="AE1566" i="8"/>
  <c r="W1566" i="8"/>
  <c r="O1566" i="8"/>
  <c r="AR1565" i="8"/>
  <c r="AJ1565" i="8"/>
  <c r="AB1565" i="8"/>
  <c r="T1565" i="8"/>
  <c r="L1565" i="8"/>
  <c r="AP1564" i="8"/>
  <c r="AH1564" i="8"/>
  <c r="Z1564" i="8"/>
  <c r="R1564" i="8"/>
  <c r="J1564" i="8"/>
  <c r="AL1582" i="8"/>
  <c r="AB1582" i="8"/>
  <c r="R1582" i="8"/>
  <c r="AP1581" i="8"/>
  <c r="AF1581" i="8"/>
  <c r="AQ1582" i="8"/>
  <c r="AF1582" i="8"/>
  <c r="U1582" i="8"/>
  <c r="K1582" i="8"/>
  <c r="AJ1581" i="8"/>
  <c r="Y1581" i="8"/>
  <c r="O1581" i="8"/>
  <c r="AN1580" i="8"/>
  <c r="AC1580" i="8"/>
  <c r="S1580" i="8"/>
  <c r="AR1579" i="8"/>
  <c r="AG1579" i="8"/>
  <c r="W1579" i="8"/>
  <c r="L1579" i="8"/>
  <c r="AK1578" i="8"/>
  <c r="AA1578" i="8"/>
  <c r="P1578" i="8"/>
  <c r="AO1577" i="8"/>
  <c r="AE1577" i="8"/>
  <c r="T1577" i="8"/>
  <c r="I1577" i="8"/>
  <c r="AI1576" i="8"/>
  <c r="X1576" i="8"/>
  <c r="M1576" i="8"/>
  <c r="AM1575" i="8"/>
  <c r="AB1575" i="8"/>
  <c r="Q1575" i="8"/>
  <c r="AQ1574" i="8"/>
  <c r="AF1574" i="8"/>
  <c r="U1574" i="8"/>
  <c r="K1574" i="8"/>
  <c r="AK1573" i="8"/>
  <c r="Z1573" i="8"/>
  <c r="P1573" i="8"/>
  <c r="AP1572" i="8"/>
  <c r="AE1572" i="8"/>
  <c r="U1572" i="8"/>
  <c r="J1572" i="8"/>
  <c r="AJ1571" i="8"/>
  <c r="Z1571" i="8"/>
  <c r="O1571" i="8"/>
  <c r="AO1570" i="8"/>
  <c r="AE1570" i="8"/>
  <c r="T1570" i="8"/>
  <c r="I1570" i="8"/>
  <c r="AJ1569" i="8"/>
  <c r="Y1569" i="8"/>
  <c r="N1569" i="8"/>
  <c r="AP1568" i="8"/>
  <c r="AF1568" i="8"/>
  <c r="T1568" i="8"/>
  <c r="J1568" i="8"/>
  <c r="AK1567" i="8"/>
  <c r="Y1567" i="8"/>
  <c r="O1567" i="8"/>
  <c r="AP1566" i="8"/>
  <c r="AD1566" i="8"/>
  <c r="T1566" i="8"/>
  <c r="J1566" i="8"/>
  <c r="AI1565" i="8"/>
  <c r="Y1565" i="8"/>
  <c r="O1565" i="8"/>
  <c r="AO1564" i="8"/>
  <c r="AE1564" i="8"/>
  <c r="U1564" i="8"/>
  <c r="I1564" i="8"/>
  <c r="AK1582" i="8"/>
  <c r="X1582" i="8"/>
  <c r="J1582" i="8"/>
  <c r="AE1581" i="8"/>
  <c r="R1581" i="8"/>
  <c r="AQ1580" i="8"/>
  <c r="AD1580" i="8"/>
  <c r="R1580" i="8"/>
  <c r="AO1579" i="8"/>
  <c r="AD1579" i="8"/>
  <c r="Q1579" i="8"/>
  <c r="AP1578" i="8"/>
  <c r="AC1578" i="8"/>
  <c r="R1578" i="8"/>
  <c r="AN1577" i="8"/>
  <c r="AB1577" i="8"/>
  <c r="P1577" i="8"/>
  <c r="AN1576" i="8"/>
  <c r="AB1576" i="8"/>
  <c r="P1576" i="8"/>
  <c r="AN1575" i="8"/>
  <c r="Z1575" i="8"/>
  <c r="O1575" i="8"/>
  <c r="AL1574" i="8"/>
  <c r="AA1574" i="8"/>
  <c r="N1574" i="8"/>
  <c r="AN1573" i="8"/>
  <c r="AA1573" i="8"/>
  <c r="O1573" i="8"/>
  <c r="AM1572" i="8"/>
  <c r="AB1572" i="8"/>
  <c r="O1572" i="8"/>
  <c r="AO1571" i="8"/>
  <c r="AB1571" i="8"/>
  <c r="Q1571" i="8"/>
  <c r="AN1570" i="8"/>
  <c r="AB1570" i="8"/>
  <c r="P1570" i="8"/>
  <c r="AO1569" i="8"/>
  <c r="AC1569" i="8"/>
  <c r="Q1569" i="8"/>
  <c r="AQ1568" i="8"/>
  <c r="AD1568" i="8"/>
  <c r="R1568" i="8"/>
  <c r="AQ1567" i="8"/>
  <c r="AE1567" i="8"/>
  <c r="S1567" i="8"/>
  <c r="AR1566" i="8"/>
  <c r="AF1566" i="8"/>
  <c r="S1566" i="8"/>
  <c r="AQ1565" i="8"/>
  <c r="AF1565" i="8"/>
  <c r="S1565" i="8"/>
  <c r="AG1564" i="8"/>
  <c r="V1564" i="8"/>
  <c r="AI1582" i="8"/>
  <c r="T1582" i="8"/>
  <c r="AO1581" i="8"/>
  <c r="AB1581" i="8"/>
  <c r="P1581" i="8"/>
  <c r="AL1580" i="8"/>
  <c r="AA1580" i="8"/>
  <c r="N1580" i="8"/>
  <c r="AM1579" i="8"/>
  <c r="Z1579" i="8"/>
  <c r="O1579" i="8"/>
  <c r="AL1578" i="8"/>
  <c r="Z1578" i="8"/>
  <c r="M1578" i="8"/>
  <c r="AL1577" i="8"/>
  <c r="Y1577" i="8"/>
  <c r="N1577" i="8"/>
  <c r="AK1576" i="8"/>
  <c r="Z1576" i="8"/>
  <c r="L1576" i="8"/>
  <c r="AJ1575" i="8"/>
  <c r="X1575" i="8"/>
  <c r="L1575" i="8"/>
  <c r="AJ1574" i="8"/>
  <c r="X1574" i="8"/>
  <c r="L1574" i="8"/>
  <c r="AI1573" i="8"/>
  <c r="X1573" i="8"/>
  <c r="K1573" i="8"/>
  <c r="AK1572" i="8"/>
  <c r="X1572" i="8"/>
  <c r="M1572" i="8"/>
  <c r="AK1571" i="8"/>
  <c r="Y1571" i="8"/>
  <c r="L1571" i="8"/>
  <c r="AL1570" i="8"/>
  <c r="Y1570" i="8"/>
  <c r="N1570" i="8"/>
  <c r="AL1569" i="8"/>
  <c r="AA1569" i="8"/>
  <c r="M1569" i="8"/>
  <c r="AN1568" i="8"/>
  <c r="AA1568" i="8"/>
  <c r="P1568" i="8"/>
  <c r="AN1567" i="8"/>
  <c r="AC1567" i="8"/>
  <c r="P1567" i="8"/>
  <c r="AN1566" i="8"/>
  <c r="AB1566" i="8"/>
  <c r="P1566" i="8"/>
  <c r="AO1565" i="8"/>
  <c r="AC1565" i="8"/>
  <c r="Q1565" i="8"/>
  <c r="AQ1564" i="8"/>
  <c r="AD1564" i="8"/>
  <c r="Q1564" i="8"/>
  <c r="AH1582" i="8"/>
  <c r="S1582" i="8"/>
  <c r="AN1581" i="8"/>
  <c r="Z1581" i="8"/>
  <c r="N1581" i="8"/>
  <c r="AK1580" i="8"/>
  <c r="Z1580" i="8"/>
  <c r="M1580" i="8"/>
  <c r="AL1579" i="8"/>
  <c r="Y1579" i="8"/>
  <c r="N1579" i="8"/>
  <c r="AJ1578" i="8"/>
  <c r="X1578" i="8"/>
  <c r="L1578" i="8"/>
  <c r="AJ1577" i="8"/>
  <c r="X1577" i="8"/>
  <c r="L1577" i="8"/>
  <c r="AJ1576" i="8"/>
  <c r="V1576" i="8"/>
  <c r="K1576" i="8"/>
  <c r="AH1575" i="8"/>
  <c r="W1575" i="8"/>
  <c r="J1575" i="8"/>
  <c r="AI1574" i="8"/>
  <c r="V1574" i="8"/>
  <c r="J1574" i="8"/>
  <c r="AH1573" i="8"/>
  <c r="W1573" i="8"/>
  <c r="J1573" i="8"/>
  <c r="AJ1572" i="8"/>
  <c r="W1572" i="8"/>
  <c r="L1572" i="8"/>
  <c r="AI1571" i="8"/>
  <c r="W1571" i="8"/>
  <c r="K1571" i="8"/>
  <c r="AJ1570" i="8"/>
  <c r="X1570" i="8"/>
  <c r="L1570" i="8"/>
  <c r="AK1569" i="8"/>
  <c r="W1569" i="8"/>
  <c r="L1569" i="8"/>
  <c r="AL1568" i="8"/>
  <c r="Z1568" i="8"/>
  <c r="N1568" i="8"/>
  <c r="AM1567" i="8"/>
  <c r="AA1567" i="8"/>
  <c r="N1567" i="8"/>
  <c r="AL1566" i="8"/>
  <c r="AA1566" i="8"/>
  <c r="N1566" i="8"/>
  <c r="AN1565" i="8"/>
  <c r="AA1565" i="8"/>
  <c r="P1565" i="8"/>
  <c r="AN1564" i="8"/>
  <c r="AC1564" i="8"/>
  <c r="P1564" i="8"/>
  <c r="AJ1582" i="8"/>
  <c r="M1582" i="8"/>
  <c r="X1581" i="8"/>
  <c r="AR1580" i="8"/>
  <c r="V1580" i="8"/>
  <c r="AN1579" i="8"/>
  <c r="T1579" i="8"/>
  <c r="AI1578" i="8"/>
  <c r="S1578" i="8"/>
  <c r="AG1577" i="8"/>
  <c r="O1577" i="8"/>
  <c r="AD1576" i="8"/>
  <c r="J1576" i="8"/>
  <c r="AD1575" i="8"/>
  <c r="AR1574" i="8"/>
  <c r="Z1574" i="8"/>
  <c r="AP1573" i="8"/>
  <c r="U1573" i="8"/>
  <c r="AN1572" i="8"/>
  <c r="T1572" i="8"/>
  <c r="AM1571" i="8"/>
  <c r="S1571" i="8"/>
  <c r="AH1570" i="8"/>
  <c r="Q1570" i="8"/>
  <c r="AG1569" i="8"/>
  <c r="O1569" i="8"/>
  <c r="AH1568" i="8"/>
  <c r="L1568" i="8"/>
  <c r="AF1567" i="8"/>
  <c r="K1567" i="8"/>
  <c r="AC1566" i="8"/>
  <c r="K1566" i="8"/>
  <c r="Z1565" i="8"/>
  <c r="I1565" i="8"/>
  <c r="AA1564" i="8"/>
  <c r="K1564" i="8"/>
  <c r="AD1582" i="8"/>
  <c r="L1582" i="8"/>
  <c r="W1581" i="8"/>
  <c r="AP1580" i="8"/>
  <c r="U1580" i="8"/>
  <c r="AJ1579" i="8"/>
  <c r="R1579" i="8"/>
  <c r="AH1578" i="8"/>
  <c r="N1578" i="8"/>
  <c r="AF1577" i="8"/>
  <c r="J1577" i="8"/>
  <c r="AC1576" i="8"/>
  <c r="AR1575" i="8"/>
  <c r="Y1575" i="8"/>
  <c r="AP1574" i="8"/>
  <c r="T1574" i="8"/>
  <c r="AO1573" i="8"/>
  <c r="S1573" i="8"/>
  <c r="AL1572" i="8"/>
  <c r="R1572" i="8"/>
  <c r="AH1571" i="8"/>
  <c r="R1571" i="8"/>
  <c r="AG1570" i="8"/>
  <c r="O1570" i="8"/>
  <c r="AE1569" i="8"/>
  <c r="K1569" i="8"/>
  <c r="AG1568" i="8"/>
  <c r="K1568" i="8"/>
  <c r="AD1567" i="8"/>
  <c r="I1567" i="8"/>
  <c r="Z1566" i="8"/>
  <c r="X1565" i="8"/>
  <c r="Y1564" i="8"/>
  <c r="AC1582" i="8"/>
  <c r="AR1581" i="8"/>
  <c r="V1581" i="8"/>
  <c r="AJ1580" i="8"/>
  <c r="T1580" i="8"/>
  <c r="AH1579" i="8"/>
  <c r="P1579" i="8"/>
  <c r="AF1578" i="8"/>
  <c r="K1578" i="8"/>
  <c r="AD1577" i="8"/>
  <c r="AR1576" i="8"/>
  <c r="AA1576" i="8"/>
  <c r="AP1575" i="8"/>
  <c r="V1575" i="8"/>
  <c r="AN1574" i="8"/>
  <c r="S1574" i="8"/>
  <c r="AM1573" i="8"/>
  <c r="R1573" i="8"/>
  <c r="AH1572" i="8"/>
  <c r="P1572" i="8"/>
  <c r="AG1571" i="8"/>
  <c r="M1571" i="8"/>
  <c r="AF1570" i="8"/>
  <c r="J1570" i="8"/>
  <c r="AD1569" i="8"/>
  <c r="I1569" i="8"/>
  <c r="AB1568" i="8"/>
  <c r="I1568" i="8"/>
  <c r="X1567" i="8"/>
  <c r="X1566" i="8"/>
  <c r="AP1565" i="8"/>
  <c r="W1565" i="8"/>
  <c r="X1564" i="8"/>
  <c r="AA1582" i="8"/>
  <c r="AM1581" i="8"/>
  <c r="T1581" i="8"/>
  <c r="AI1580" i="8"/>
  <c r="P1580" i="8"/>
  <c r="AF1579" i="8"/>
  <c r="J1579" i="8"/>
  <c r="AD1578" i="8"/>
  <c r="J1578" i="8"/>
  <c r="Z1577" i="8"/>
  <c r="AQ1576" i="8"/>
  <c r="U1576" i="8"/>
  <c r="AO1575" i="8"/>
  <c r="T1575" i="8"/>
  <c r="AK1574" i="8"/>
  <c r="R1574" i="8"/>
  <c r="AG1573" i="8"/>
  <c r="Q1573" i="8"/>
  <c r="AF1572" i="8"/>
  <c r="N1572" i="8"/>
  <c r="AE1571" i="8"/>
  <c r="J1571" i="8"/>
  <c r="AD1570" i="8"/>
  <c r="AB1569" i="8"/>
  <c r="Y1568" i="8"/>
  <c r="W1567" i="8"/>
  <c r="AQ1566" i="8"/>
  <c r="V1566" i="8"/>
  <c r="AM1565" i="8"/>
  <c r="U1565" i="8"/>
  <c r="AM1564" i="8"/>
  <c r="W1564" i="8"/>
  <c r="Z1582" i="8"/>
  <c r="AL1581" i="8"/>
  <c r="Q1581" i="8"/>
  <c r="AH1580" i="8"/>
  <c r="L1580" i="8"/>
  <c r="AE1579" i="8"/>
  <c r="I1579" i="8"/>
  <c r="AB1578" i="8"/>
  <c r="AR1577" i="8"/>
  <c r="W1577" i="8"/>
  <c r="AP1576" i="8"/>
  <c r="T1576" i="8"/>
  <c r="AL1575" i="8"/>
  <c r="R1575" i="8"/>
  <c r="AH1574" i="8"/>
  <c r="P1574" i="8"/>
  <c r="AF1573" i="8"/>
  <c r="M1573" i="8"/>
  <c r="AD1572" i="8"/>
  <c r="AC1571" i="8"/>
  <c r="I1571" i="8"/>
  <c r="Z1570" i="8"/>
  <c r="AR1569" i="8"/>
  <c r="V1569" i="8"/>
  <c r="AR1568" i="8"/>
  <c r="X1568" i="8"/>
  <c r="AO1567" i="8"/>
  <c r="V1567" i="8"/>
  <c r="AK1566" i="8"/>
  <c r="U1566" i="8"/>
  <c r="AK1565" i="8"/>
  <c r="R1565" i="8"/>
  <c r="AL1564" i="8"/>
  <c r="S1564" i="8"/>
  <c r="P1582" i="8"/>
  <c r="AF1580" i="8"/>
  <c r="V1579" i="8"/>
  <c r="AM1577" i="8"/>
  <c r="S1576" i="8"/>
  <c r="I1575" i="8"/>
  <c r="AC1573" i="8"/>
  <c r="AR1571" i="8"/>
  <c r="AM1570" i="8"/>
  <c r="U1569" i="8"/>
  <c r="S1568" i="8"/>
  <c r="M1567" i="8"/>
  <c r="AH1565" i="8"/>
  <c r="AK1564" i="8"/>
  <c r="N1582" i="8"/>
  <c r="AB1580" i="8"/>
  <c r="AR1578" i="8"/>
  <c r="AH1577" i="8"/>
  <c r="R1576" i="8"/>
  <c r="AD1574" i="8"/>
  <c r="Y1573" i="8"/>
  <c r="AQ1571" i="8"/>
  <c r="W1570" i="8"/>
  <c r="T1569" i="8"/>
  <c r="Q1568" i="8"/>
  <c r="AG1565" i="8"/>
  <c r="AI1564" i="8"/>
  <c r="AN1582" i="8"/>
  <c r="J1581" i="8"/>
  <c r="AB1579" i="8"/>
  <c r="T1578" i="8"/>
  <c r="AH1576" i="8"/>
  <c r="P1575" i="8"/>
  <c r="AQ1573" i="8"/>
  <c r="Z1572" i="8"/>
  <c r="AR1570" i="8"/>
  <c r="AM1569" i="8"/>
  <c r="AI1568" i="8"/>
  <c r="U1567" i="8"/>
  <c r="M1566" i="8"/>
  <c r="AH1581" i="8"/>
  <c r="AP1579" i="8"/>
  <c r="R1577" i="8"/>
  <c r="N1575" i="8"/>
  <c r="AR1572" i="8"/>
  <c r="V1570" i="8"/>
  <c r="AJ1568" i="8"/>
  <c r="AJ1566" i="8"/>
  <c r="J1565" i="8"/>
  <c r="AG1581" i="8"/>
  <c r="X1579" i="8"/>
  <c r="Q1577" i="8"/>
  <c r="AC1574" i="8"/>
  <c r="AC1572" i="8"/>
  <c r="R1570" i="8"/>
  <c r="V1568" i="8"/>
  <c r="AI1566" i="8"/>
  <c r="AD1581" i="8"/>
  <c r="AQ1578" i="8"/>
  <c r="AL1576" i="8"/>
  <c r="AB1574" i="8"/>
  <c r="V1572" i="8"/>
  <c r="AH1566" i="8"/>
  <c r="L1581" i="8"/>
  <c r="AN1578" i="8"/>
  <c r="AF1576" i="8"/>
  <c r="M1574" i="8"/>
  <c r="AP1571" i="8"/>
  <c r="AQ1569" i="8"/>
  <c r="AL1567" i="8"/>
  <c r="R1566" i="8"/>
  <c r="AF1564" i="8"/>
  <c r="I1581" i="8"/>
  <c r="V1578" i="8"/>
  <c r="N1576" i="8"/>
  <c r="AA1571" i="8"/>
  <c r="AI1569" i="8"/>
  <c r="AI1567" i="8"/>
  <c r="L1566" i="8"/>
  <c r="O1564" i="8"/>
  <c r="AR1582" i="8"/>
  <c r="X1580" i="8"/>
  <c r="U1578" i="8"/>
  <c r="AG1575" i="8"/>
  <c r="AE1573" i="8"/>
  <c r="U1571" i="8"/>
  <c r="S1569" i="8"/>
  <c r="AG1567" i="8"/>
  <c r="AE1565" i="8"/>
  <c r="N1564" i="8"/>
  <c r="V1582" i="8"/>
  <c r="J1580" i="8"/>
  <c r="V1577" i="8"/>
  <c r="AE1575" i="8"/>
  <c r="AP1570" i="8"/>
  <c r="AO1568" i="8"/>
  <c r="K1565" i="8"/>
  <c r="M1564" i="8"/>
  <c r="AP1582" i="8"/>
  <c r="K1580" i="8"/>
  <c r="AP1577" i="8"/>
  <c r="Q1567" i="8"/>
  <c r="AF1575" i="8"/>
  <c r="I1573" i="8"/>
  <c r="M1565" i="8"/>
  <c r="T1571" i="8"/>
  <c r="AI1697" i="8"/>
  <c r="S1697" i="8"/>
  <c r="K1697" i="8"/>
  <c r="AM1696" i="8"/>
  <c r="AE1696" i="8"/>
  <c r="W1696" i="8"/>
  <c r="AQ1695" i="8"/>
  <c r="AI1695" i="8"/>
  <c r="S1695" i="8"/>
  <c r="K1695" i="8"/>
  <c r="AM1694" i="8"/>
  <c r="AE1694" i="8"/>
  <c r="W1694" i="8"/>
  <c r="O1694" i="8"/>
  <c r="AI1693" i="8"/>
  <c r="S1693" i="8"/>
  <c r="K1693" i="8"/>
  <c r="AM1692" i="8"/>
  <c r="AE1692" i="8"/>
  <c r="W1692" i="8"/>
  <c r="AI1691" i="8"/>
  <c r="AA1691" i="8"/>
  <c r="S1691" i="8"/>
  <c r="K1691" i="8"/>
  <c r="AM1690" i="8"/>
  <c r="AE1690" i="8"/>
  <c r="W1690" i="8"/>
  <c r="AI1689" i="8"/>
  <c r="AA1689" i="8"/>
  <c r="S1689" i="8"/>
  <c r="K1689" i="8"/>
  <c r="AN1688" i="8"/>
  <c r="AF1688" i="8"/>
  <c r="X1688" i="8"/>
  <c r="P1688" i="8"/>
  <c r="AK1687" i="8"/>
  <c r="AC1687" i="8"/>
  <c r="U1687" i="8"/>
  <c r="AP1686" i="8"/>
  <c r="AH1686" i="8"/>
  <c r="Z1686" i="8"/>
  <c r="R1686" i="8"/>
  <c r="J1686" i="8"/>
  <c r="AM1685" i="8"/>
  <c r="AE1685" i="8"/>
  <c r="W1685" i="8"/>
  <c r="O1685" i="8"/>
  <c r="AR1684" i="8"/>
  <c r="AJ1684" i="8"/>
  <c r="AB1684" i="8"/>
  <c r="T1684" i="8"/>
  <c r="L1684" i="8"/>
  <c r="AO1683" i="8"/>
  <c r="Y1683" i="8"/>
  <c r="I1683" i="8"/>
  <c r="AD1682" i="8"/>
  <c r="V1682" i="8"/>
  <c r="N1682" i="8"/>
  <c r="AI1681" i="8"/>
  <c r="S1681" i="8"/>
  <c r="K1681" i="8"/>
  <c r="AN1680" i="8"/>
  <c r="AF1680" i="8"/>
  <c r="X1680" i="8"/>
  <c r="P1680" i="8"/>
  <c r="AL1679" i="8"/>
  <c r="AD1679" i="8"/>
  <c r="AN1697" i="8"/>
  <c r="AF1697" i="8"/>
  <c r="X1697" i="8"/>
  <c r="P1697" i="8"/>
  <c r="AR1696" i="8"/>
  <c r="AJ1696" i="8"/>
  <c r="AB1696" i="8"/>
  <c r="L1696" i="8"/>
  <c r="AN1695" i="8"/>
  <c r="AF1695" i="8"/>
  <c r="X1695" i="8"/>
  <c r="P1695" i="8"/>
  <c r="AR1694" i="8"/>
  <c r="AJ1694" i="8"/>
  <c r="AB1694" i="8"/>
  <c r="L1694" i="8"/>
  <c r="AN1693" i="8"/>
  <c r="AF1693" i="8"/>
  <c r="X1693" i="8"/>
  <c r="P1693" i="8"/>
  <c r="AR1692" i="8"/>
  <c r="AJ1692" i="8"/>
  <c r="AB1692" i="8"/>
  <c r="L1692" i="8"/>
  <c r="AN1691" i="8"/>
  <c r="AF1691" i="8"/>
  <c r="X1691" i="8"/>
  <c r="P1691" i="8"/>
  <c r="AR1690" i="8"/>
  <c r="AJ1690" i="8"/>
  <c r="AB1690" i="8"/>
  <c r="T1690" i="8"/>
  <c r="L1690" i="8"/>
  <c r="AN1689" i="8"/>
  <c r="AF1689" i="8"/>
  <c r="X1689" i="8"/>
  <c r="P1689" i="8"/>
  <c r="AK1688" i="8"/>
  <c r="AC1688" i="8"/>
  <c r="U1688" i="8"/>
  <c r="M1688" i="8"/>
  <c r="AP1687" i="8"/>
  <c r="AH1687" i="8"/>
  <c r="Z1687" i="8"/>
  <c r="R1687" i="8"/>
  <c r="J1687" i="8"/>
  <c r="AM1686" i="8"/>
  <c r="AE1686" i="8"/>
  <c r="W1686" i="8"/>
  <c r="O1686" i="8"/>
  <c r="AR1685" i="8"/>
  <c r="AJ1685" i="8"/>
  <c r="AB1685" i="8"/>
  <c r="L1685" i="8"/>
  <c r="AO1684" i="8"/>
  <c r="AG1684" i="8"/>
  <c r="Y1684" i="8"/>
  <c r="AO1697" i="8"/>
  <c r="AD1697" i="8"/>
  <c r="I1697" i="8"/>
  <c r="AH1696" i="8"/>
  <c r="X1696" i="8"/>
  <c r="M1696" i="8"/>
  <c r="AL1695" i="8"/>
  <c r="AB1695" i="8"/>
  <c r="Q1695" i="8"/>
  <c r="AF1694" i="8"/>
  <c r="U1694" i="8"/>
  <c r="J1694" i="8"/>
  <c r="AJ1693" i="8"/>
  <c r="Y1693" i="8"/>
  <c r="N1693" i="8"/>
  <c r="AN1692" i="8"/>
  <c r="AC1692" i="8"/>
  <c r="R1692" i="8"/>
  <c r="AR1691" i="8"/>
  <c r="AG1691" i="8"/>
  <c r="V1691" i="8"/>
  <c r="L1691" i="8"/>
  <c r="AK1690" i="8"/>
  <c r="Z1690" i="8"/>
  <c r="P1690" i="8"/>
  <c r="AO1689" i="8"/>
  <c r="AD1689" i="8"/>
  <c r="T1689" i="8"/>
  <c r="I1689" i="8"/>
  <c r="AI1688" i="8"/>
  <c r="Y1688" i="8"/>
  <c r="N1688" i="8"/>
  <c r="AO1687" i="8"/>
  <c r="AE1687" i="8"/>
  <c r="I1687" i="8"/>
  <c r="AJ1686" i="8"/>
  <c r="Y1686" i="8"/>
  <c r="N1686" i="8"/>
  <c r="AO1685" i="8"/>
  <c r="AD1685" i="8"/>
  <c r="S1685" i="8"/>
  <c r="I1685" i="8"/>
  <c r="AI1684" i="8"/>
  <c r="X1684" i="8"/>
  <c r="O1684" i="8"/>
  <c r="AH1683" i="8"/>
  <c r="X1683" i="8"/>
  <c r="AH1682" i="8"/>
  <c r="Y1682" i="8"/>
  <c r="P1682" i="8"/>
  <c r="AR1681" i="8"/>
  <c r="AH1681" i="8"/>
  <c r="Y1681" i="8"/>
  <c r="P1681" i="8"/>
  <c r="AR1680" i="8"/>
  <c r="AI1680" i="8"/>
  <c r="Z1680" i="8"/>
  <c r="Q1680" i="8"/>
  <c r="AJ1679" i="8"/>
  <c r="AA1679" i="8"/>
  <c r="S1679" i="8"/>
  <c r="K1679" i="8"/>
  <c r="AM1697" i="8"/>
  <c r="AC1697" i="8"/>
  <c r="R1697" i="8"/>
  <c r="AQ1696" i="8"/>
  <c r="V1696" i="8"/>
  <c r="K1696" i="8"/>
  <c r="AK1695" i="8"/>
  <c r="Z1695" i="8"/>
  <c r="O1695" i="8"/>
  <c r="AO1694" i="8"/>
  <c r="AD1694" i="8"/>
  <c r="S1694" i="8"/>
  <c r="I1694" i="8"/>
  <c r="AH1693" i="8"/>
  <c r="W1693" i="8"/>
  <c r="AL1692" i="8"/>
  <c r="AA1692" i="8"/>
  <c r="Q1692" i="8"/>
  <c r="AE1691" i="8"/>
  <c r="U1691" i="8"/>
  <c r="J1691" i="8"/>
  <c r="AI1690" i="8"/>
  <c r="Y1690" i="8"/>
  <c r="N1690" i="8"/>
  <c r="AM1689" i="8"/>
  <c r="AC1689" i="8"/>
  <c r="R1689" i="8"/>
  <c r="AR1688" i="8"/>
  <c r="AH1688" i="8"/>
  <c r="W1688" i="8"/>
  <c r="L1688" i="8"/>
  <c r="AN1687" i="8"/>
  <c r="AD1687" i="8"/>
  <c r="S1687" i="8"/>
  <c r="AI1686" i="8"/>
  <c r="X1686" i="8"/>
  <c r="AN1685" i="8"/>
  <c r="AC1685" i="8"/>
  <c r="R1685" i="8"/>
  <c r="AH1684" i="8"/>
  <c r="W1684" i="8"/>
  <c r="N1684" i="8"/>
  <c r="AF1683" i="8"/>
  <c r="W1683" i="8"/>
  <c r="N1683" i="8"/>
  <c r="AP1682" i="8"/>
  <c r="AG1682" i="8"/>
  <c r="X1682" i="8"/>
  <c r="O1682" i="8"/>
  <c r="X1681" i="8"/>
  <c r="O1681" i="8"/>
  <c r="AQ1680" i="8"/>
  <c r="AH1680" i="8"/>
  <c r="Y1680" i="8"/>
  <c r="O1680" i="8"/>
  <c r="AR1679" i="8"/>
  <c r="AI1679" i="8"/>
  <c r="Z1679" i="8"/>
  <c r="R1679" i="8"/>
  <c r="J1679" i="8"/>
  <c r="AL1697" i="8"/>
  <c r="AB1697" i="8"/>
  <c r="Q1697" i="8"/>
  <c r="AF1696" i="8"/>
  <c r="U1696" i="8"/>
  <c r="J1696" i="8"/>
  <c r="AJ1695" i="8"/>
  <c r="Y1695" i="8"/>
  <c r="N1695" i="8"/>
  <c r="AN1694" i="8"/>
  <c r="AC1694" i="8"/>
  <c r="R1694" i="8"/>
  <c r="AR1693" i="8"/>
  <c r="AG1693" i="8"/>
  <c r="V1693" i="8"/>
  <c r="L1693" i="8"/>
  <c r="AK1692" i="8"/>
  <c r="Z1692" i="8"/>
  <c r="P1692" i="8"/>
  <c r="AO1691" i="8"/>
  <c r="AD1691" i="8"/>
  <c r="T1691" i="8"/>
  <c r="I1691" i="8"/>
  <c r="AH1690" i="8"/>
  <c r="X1690" i="8"/>
  <c r="M1690" i="8"/>
  <c r="AB1689" i="8"/>
  <c r="AQ1688" i="8"/>
  <c r="AG1688" i="8"/>
  <c r="V1688" i="8"/>
  <c r="K1688" i="8"/>
  <c r="AM1687" i="8"/>
  <c r="AB1687" i="8"/>
  <c r="AR1686" i="8"/>
  <c r="AG1686" i="8"/>
  <c r="V1686" i="8"/>
  <c r="L1686" i="8"/>
  <c r="AA1685" i="8"/>
  <c r="AF1684" i="8"/>
  <c r="V1684" i="8"/>
  <c r="M1684" i="8"/>
  <c r="AN1683" i="8"/>
  <c r="AE1683" i="8"/>
  <c r="V1683" i="8"/>
  <c r="AO1682" i="8"/>
  <c r="AF1682" i="8"/>
  <c r="W1682" i="8"/>
  <c r="M1682" i="8"/>
  <c r="AO1681" i="8"/>
  <c r="AF1681" i="8"/>
  <c r="W1681" i="8"/>
  <c r="N1681" i="8"/>
  <c r="W1680" i="8"/>
  <c r="N1680" i="8"/>
  <c r="AQ1679" i="8"/>
  <c r="AH1679" i="8"/>
  <c r="Y1679" i="8"/>
  <c r="I1679" i="8"/>
  <c r="AR1697" i="8"/>
  <c r="Y1697" i="8"/>
  <c r="J1697" i="8"/>
  <c r="AA1696" i="8"/>
  <c r="I1696" i="8"/>
  <c r="AD1695" i="8"/>
  <c r="L1695" i="8"/>
  <c r="N1694" i="8"/>
  <c r="AE1693" i="8"/>
  <c r="Q1693" i="8"/>
  <c r="AH1692" i="8"/>
  <c r="S1692" i="8"/>
  <c r="AK1691" i="8"/>
  <c r="R1691" i="8"/>
  <c r="AN1690" i="8"/>
  <c r="U1690" i="8"/>
  <c r="AP1689" i="8"/>
  <c r="W1689" i="8"/>
  <c r="AP1688" i="8"/>
  <c r="I1688" i="8"/>
  <c r="AF1687" i="8"/>
  <c r="N1687" i="8"/>
  <c r="AF1686" i="8"/>
  <c r="Q1686" i="8"/>
  <c r="AI1685" i="8"/>
  <c r="U1685" i="8"/>
  <c r="AN1684" i="8"/>
  <c r="Z1684" i="8"/>
  <c r="I1684" i="8"/>
  <c r="AD1683" i="8"/>
  <c r="R1683" i="8"/>
  <c r="AM1682" i="8"/>
  <c r="Z1682" i="8"/>
  <c r="J1682" i="8"/>
  <c r="AE1681" i="8"/>
  <c r="R1681" i="8"/>
  <c r="AM1680" i="8"/>
  <c r="K1680" i="8"/>
  <c r="AG1679" i="8"/>
  <c r="U1679" i="8"/>
  <c r="AG1697" i="8"/>
  <c r="N1697" i="8"/>
  <c r="AI1696" i="8"/>
  <c r="AH1695" i="8"/>
  <c r="AK1694" i="8"/>
  <c r="V1694" i="8"/>
  <c r="AM1693" i="8"/>
  <c r="U1693" i="8"/>
  <c r="AP1692" i="8"/>
  <c r="X1692" i="8"/>
  <c r="I1692" i="8"/>
  <c r="Z1691" i="8"/>
  <c r="AQ1690" i="8"/>
  <c r="AC1690" i="8"/>
  <c r="J1690" i="8"/>
  <c r="AE1689" i="8"/>
  <c r="M1689" i="8"/>
  <c r="AE1688" i="8"/>
  <c r="AJ1687" i="8"/>
  <c r="V1687" i="8"/>
  <c r="AN1686" i="8"/>
  <c r="U1686" i="8"/>
  <c r="Y1685" i="8"/>
  <c r="J1685" i="8"/>
  <c r="AD1684" i="8"/>
  <c r="P1684" i="8"/>
  <c r="AK1683" i="8"/>
  <c r="U1683" i="8"/>
  <c r="AC1682" i="8"/>
  <c r="AL1681" i="8"/>
  <c r="V1681" i="8"/>
  <c r="I1681" i="8"/>
  <c r="AD1680" i="8"/>
  <c r="R1680" i="8"/>
  <c r="AN1679" i="8"/>
  <c r="X1679" i="8"/>
  <c r="W1697" i="8"/>
  <c r="P1696" i="8"/>
  <c r="AC1695" i="8"/>
  <c r="AQ1694" i="8"/>
  <c r="Q1694" i="8"/>
  <c r="AD1693" i="8"/>
  <c r="I1693" i="8"/>
  <c r="V1692" i="8"/>
  <c r="AJ1691" i="8"/>
  <c r="N1691" i="8"/>
  <c r="AK1689" i="8"/>
  <c r="O1689" i="8"/>
  <c r="AD1688" i="8"/>
  <c r="X1687" i="8"/>
  <c r="AL1686" i="8"/>
  <c r="P1686" i="8"/>
  <c r="AF1685" i="8"/>
  <c r="U1684" i="8"/>
  <c r="AM1683" i="8"/>
  <c r="T1683" i="8"/>
  <c r="AK1682" i="8"/>
  <c r="S1682" i="8"/>
  <c r="AK1681" i="8"/>
  <c r="AJ1680" i="8"/>
  <c r="AF1679" i="8"/>
  <c r="O1679" i="8"/>
  <c r="V1697" i="8"/>
  <c r="AK1696" i="8"/>
  <c r="N1696" i="8"/>
  <c r="W1695" i="8"/>
  <c r="P1694" i="8"/>
  <c r="AC1693" i="8"/>
  <c r="AQ1692" i="8"/>
  <c r="U1692" i="8"/>
  <c r="AH1691" i="8"/>
  <c r="M1691" i="8"/>
  <c r="V1690" i="8"/>
  <c r="AJ1689" i="8"/>
  <c r="N1689" i="8"/>
  <c r="AB1688" i="8"/>
  <c r="AR1687" i="8"/>
  <c r="W1687" i="8"/>
  <c r="AK1686" i="8"/>
  <c r="K1686" i="8"/>
  <c r="Z1685" i="8"/>
  <c r="S1684" i="8"/>
  <c r="AL1683" i="8"/>
  <c r="S1683" i="8"/>
  <c r="AJ1682" i="8"/>
  <c r="R1682" i="8"/>
  <c r="AJ1681" i="8"/>
  <c r="AE1680" i="8"/>
  <c r="L1680" i="8"/>
  <c r="AE1679" i="8"/>
  <c r="N1679" i="8"/>
  <c r="AP1697" i="8"/>
  <c r="U1697" i="8"/>
  <c r="AD1696" i="8"/>
  <c r="AR1695" i="8"/>
  <c r="V1695" i="8"/>
  <c r="AI1694" i="8"/>
  <c r="M1694" i="8"/>
  <c r="AB1693" i="8"/>
  <c r="AO1692" i="8"/>
  <c r="N1692" i="8"/>
  <c r="AC1691" i="8"/>
  <c r="S1690" i="8"/>
  <c r="AH1689" i="8"/>
  <c r="L1689" i="8"/>
  <c r="Z1688" i="8"/>
  <c r="AQ1687" i="8"/>
  <c r="P1687" i="8"/>
  <c r="AD1686" i="8"/>
  <c r="I1686" i="8"/>
  <c r="X1685" i="8"/>
  <c r="AM1684" i="8"/>
  <c r="R1684" i="8"/>
  <c r="AJ1683" i="8"/>
  <c r="P1683" i="8"/>
  <c r="AI1682" i="8"/>
  <c r="L1682" i="8"/>
  <c r="AD1681" i="8"/>
  <c r="L1681" i="8"/>
  <c r="AC1680" i="8"/>
  <c r="J1680" i="8"/>
  <c r="AC1679" i="8"/>
  <c r="L1679" i="8"/>
  <c r="AK1697" i="8"/>
  <c r="O1697" i="8"/>
  <c r="AC1696" i="8"/>
  <c r="U1695" i="8"/>
  <c r="AH1694" i="8"/>
  <c r="K1694" i="8"/>
  <c r="Z1693" i="8"/>
  <c r="AI1692" i="8"/>
  <c r="M1692" i="8"/>
  <c r="AB1691" i="8"/>
  <c r="AO1690" i="8"/>
  <c r="R1690" i="8"/>
  <c r="AG1689" i="8"/>
  <c r="J1689" i="8"/>
  <c r="T1688" i="8"/>
  <c r="O1687" i="8"/>
  <c r="AC1686" i="8"/>
  <c r="AJ1697" i="8"/>
  <c r="Z1696" i="8"/>
  <c r="AO1695" i="8"/>
  <c r="R1695" i="8"/>
  <c r="AP1693" i="8"/>
  <c r="K1692" i="8"/>
  <c r="Y1691" i="8"/>
  <c r="AL1690" i="8"/>
  <c r="Q1690" i="8"/>
  <c r="Z1689" i="8"/>
  <c r="AO1688" i="8"/>
  <c r="S1688" i="8"/>
  <c r="AI1687" i="8"/>
  <c r="L1687" i="8"/>
  <c r="AB1686" i="8"/>
  <c r="AP1685" i="8"/>
  <c r="AH1697" i="8"/>
  <c r="R1696" i="8"/>
  <c r="Y1694" i="8"/>
  <c r="AF1692" i="8"/>
  <c r="V1689" i="8"/>
  <c r="T1686" i="8"/>
  <c r="M1685" i="8"/>
  <c r="Q1684" i="8"/>
  <c r="AB1682" i="8"/>
  <c r="AM1681" i="8"/>
  <c r="AO1680" i="8"/>
  <c r="I1680" i="8"/>
  <c r="T1679" i="8"/>
  <c r="S1696" i="8"/>
  <c r="X1694" i="8"/>
  <c r="Y1692" i="8"/>
  <c r="AD1690" i="8"/>
  <c r="AJ1688" i="8"/>
  <c r="K1687" i="8"/>
  <c r="V1685" i="8"/>
  <c r="AC1684" i="8"/>
  <c r="AB1683" i="8"/>
  <c r="AA1682" i="8"/>
  <c r="AB1681" i="8"/>
  <c r="AB1680" i="8"/>
  <c r="AK1679" i="8"/>
  <c r="AM1695" i="8"/>
  <c r="AO1693" i="8"/>
  <c r="J1692" i="8"/>
  <c r="K1690" i="8"/>
  <c r="R1688" i="8"/>
  <c r="P1685" i="8"/>
  <c r="Z1683" i="8"/>
  <c r="U1682" i="8"/>
  <c r="Z1681" i="8"/>
  <c r="V1680" i="8"/>
  <c r="AB1679" i="8"/>
  <c r="AE1697" i="8"/>
  <c r="AG1695" i="8"/>
  <c r="AM1691" i="8"/>
  <c r="I1690" i="8"/>
  <c r="O1688" i="8"/>
  <c r="AO1686" i="8"/>
  <c r="N1685" i="8"/>
  <c r="K1684" i="8"/>
  <c r="L1683" i="8"/>
  <c r="U1681" i="8"/>
  <c r="U1680" i="8"/>
  <c r="W1679" i="8"/>
  <c r="Y1696" i="8"/>
  <c r="O1693" i="8"/>
  <c r="AR1689" i="8"/>
  <c r="AA1687" i="8"/>
  <c r="AC1683" i="8"/>
  <c r="AD1692" i="8"/>
  <c r="U1689" i="8"/>
  <c r="AA1686" i="8"/>
  <c r="AK1684" i="8"/>
  <c r="J1683" i="8"/>
  <c r="L1697" i="8"/>
  <c r="Z1694" i="8"/>
  <c r="J1688" i="8"/>
  <c r="AH1685" i="8"/>
  <c r="AE1682" i="8"/>
  <c r="V1679" i="8"/>
  <c r="I1695" i="8"/>
  <c r="Y1689" i="8"/>
  <c r="AI1683" i="8"/>
  <c r="AC1681" i="8"/>
  <c r="AM1679" i="8"/>
  <c r="AK1693" i="8"/>
  <c r="AM1688" i="8"/>
  <c r="K1685" i="8"/>
  <c r="K1683" i="8"/>
  <c r="P1679" i="8"/>
  <c r="R1693" i="8"/>
  <c r="AL1688" i="8"/>
  <c r="AR1682" i="8"/>
  <c r="J1681" i="8"/>
  <c r="Z1697" i="8"/>
  <c r="J1693" i="8"/>
  <c r="AN1682" i="8"/>
  <c r="AL1680" i="8"/>
  <c r="AO1696" i="8"/>
  <c r="AL1691" i="8"/>
  <c r="AE1684" i="8"/>
  <c r="K1682" i="8"/>
  <c r="AK1680" i="8"/>
  <c r="AF1690" i="8"/>
  <c r="AR1683" i="8"/>
  <c r="I1682" i="8"/>
  <c r="Y1687" i="8"/>
  <c r="AN1696" i="8"/>
  <c r="S1686" i="8"/>
  <c r="AN1681" i="8"/>
  <c r="AE1695" i="8"/>
  <c r="AK1685" i="8"/>
  <c r="S1680" i="8"/>
  <c r="W1691" i="8"/>
  <c r="J1684" i="8"/>
  <c r="AO1679" i="8"/>
  <c r="AP1679" i="8"/>
  <c r="J1695" i="8"/>
  <c r="AP205" i="8"/>
  <c r="AP219" i="8" s="1"/>
  <c r="AH205" i="8"/>
  <c r="AH221" i="8" s="1"/>
  <c r="Z205" i="8"/>
  <c r="Z223" i="8" s="1"/>
  <c r="R205" i="8"/>
  <c r="R225" i="8" s="1"/>
  <c r="J205" i="8"/>
  <c r="J211" i="8" s="1"/>
  <c r="AO205" i="8"/>
  <c r="AO219" i="8" s="1"/>
  <c r="AG205" i="8"/>
  <c r="AG215" i="8" s="1"/>
  <c r="Y205" i="8"/>
  <c r="Y223" i="8" s="1"/>
  <c r="Q205" i="8"/>
  <c r="Q225" i="8" s="1"/>
  <c r="I205" i="8"/>
  <c r="I220" i="8" s="1"/>
  <c r="AN205" i="8"/>
  <c r="AN216" i="8" s="1"/>
  <c r="AF205" i="8"/>
  <c r="AF214" i="8" s="1"/>
  <c r="X205" i="8"/>
  <c r="X219" i="8" s="1"/>
  <c r="P205" i="8"/>
  <c r="P208" i="8" s="1"/>
  <c r="AM205" i="8"/>
  <c r="AM218" i="8" s="1"/>
  <c r="AE205" i="8"/>
  <c r="AE220" i="8" s="1"/>
  <c r="W205" i="8"/>
  <c r="W210" i="8" s="1"/>
  <c r="O205" i="8"/>
  <c r="O224" i="8" s="1"/>
  <c r="AC205" i="8"/>
  <c r="AC208" i="8" s="1"/>
  <c r="M205" i="8"/>
  <c r="M215" i="8" s="1"/>
  <c r="AR205" i="8"/>
  <c r="AR210" i="8" s="1"/>
  <c r="AB205" i="8"/>
  <c r="AB215" i="8" s="1"/>
  <c r="L205" i="8"/>
  <c r="L217" i="8" s="1"/>
  <c r="AK205" i="8"/>
  <c r="AK207" i="8" s="1"/>
  <c r="U205" i="8"/>
  <c r="U223" i="8" s="1"/>
  <c r="V205" i="8"/>
  <c r="V216" i="8" s="1"/>
  <c r="T205" i="8"/>
  <c r="T216" i="8" s="1"/>
  <c r="AL205" i="8"/>
  <c r="AL210" i="8" s="1"/>
  <c r="N205" i="8"/>
  <c r="N218" i="8" s="1"/>
  <c r="AJ205" i="8"/>
  <c r="AJ212" i="8" s="1"/>
  <c r="K205" i="8"/>
  <c r="K217" i="8" s="1"/>
  <c r="AD205" i="8"/>
  <c r="AD213" i="8" s="1"/>
  <c r="AA205" i="8"/>
  <c r="AA210" i="8" s="1"/>
  <c r="AQ205" i="8"/>
  <c r="AI205" i="8"/>
  <c r="AI211" i="8" s="1"/>
  <c r="S205" i="8"/>
  <c r="S210" i="8" s="1"/>
  <c r="AR156" i="8"/>
  <c r="AJ156" i="8"/>
  <c r="AB156" i="8"/>
  <c r="T156" i="8"/>
  <c r="L156" i="8"/>
  <c r="AN155" i="8"/>
  <c r="AF155" i="8"/>
  <c r="X155" i="8"/>
  <c r="P155" i="8"/>
  <c r="AR154" i="8"/>
  <c r="AJ154" i="8"/>
  <c r="AB154" i="8"/>
  <c r="T154" i="8"/>
  <c r="L154" i="8"/>
  <c r="AN153" i="8"/>
  <c r="AF153" i="8"/>
  <c r="X153" i="8"/>
  <c r="P153" i="8"/>
  <c r="AR152" i="8"/>
  <c r="AJ152" i="8"/>
  <c r="AB152" i="8"/>
  <c r="T152" i="8"/>
  <c r="L152" i="8"/>
  <c r="AN151" i="8"/>
  <c r="AF151" i="8"/>
  <c r="X151" i="8"/>
  <c r="P151" i="8"/>
  <c r="AR150" i="8"/>
  <c r="AJ150" i="8"/>
  <c r="AB150" i="8"/>
  <c r="T150" i="8"/>
  <c r="L150" i="8"/>
  <c r="AN149" i="8"/>
  <c r="AF149" i="8"/>
  <c r="X149" i="8"/>
  <c r="P149" i="8"/>
  <c r="AR148" i="8"/>
  <c r="AJ148" i="8"/>
  <c r="AB148" i="8"/>
  <c r="T148" i="8"/>
  <c r="L148" i="8"/>
  <c r="AO147" i="8"/>
  <c r="AG147" i="8"/>
  <c r="Y147" i="8"/>
  <c r="Q147" i="8"/>
  <c r="I147" i="8"/>
  <c r="AL146" i="8"/>
  <c r="AD146" i="8"/>
  <c r="V146" i="8"/>
  <c r="N146" i="8"/>
  <c r="AQ145" i="8"/>
  <c r="AI145" i="8"/>
  <c r="AA145" i="8"/>
  <c r="S145" i="8"/>
  <c r="K145" i="8"/>
  <c r="AN144" i="8"/>
  <c r="AF144" i="8"/>
  <c r="X144" i="8"/>
  <c r="P144" i="8"/>
  <c r="AK143" i="8"/>
  <c r="AC143" i="8"/>
  <c r="U143" i="8"/>
  <c r="M143" i="8"/>
  <c r="AP142" i="8"/>
  <c r="AH142" i="8"/>
  <c r="Z142" i="8"/>
  <c r="R142" i="8"/>
  <c r="J142" i="8"/>
  <c r="AM141" i="8"/>
  <c r="AE141" i="8"/>
  <c r="W141" i="8"/>
  <c r="O141" i="8"/>
  <c r="AR140" i="8"/>
  <c r="AJ140" i="8"/>
  <c r="AB140" i="8"/>
  <c r="T140" i="8"/>
  <c r="L140" i="8"/>
  <c r="AO139" i="8"/>
  <c r="AG139" i="8"/>
  <c r="Y139" i="8"/>
  <c r="Q139" i="8"/>
  <c r="I139" i="8"/>
  <c r="AM138" i="8"/>
  <c r="AE138" i="8"/>
  <c r="W138" i="8"/>
  <c r="O138" i="8"/>
  <c r="AQ156" i="8"/>
  <c r="AI156" i="8"/>
  <c r="AA156" i="8"/>
  <c r="S156" i="8"/>
  <c r="K156" i="8"/>
  <c r="AM155" i="8"/>
  <c r="AE155" i="8"/>
  <c r="W155" i="8"/>
  <c r="O155" i="8"/>
  <c r="AQ154" i="8"/>
  <c r="AI154" i="8"/>
  <c r="AA154" i="8"/>
  <c r="S154" i="8"/>
  <c r="K154" i="8"/>
  <c r="AM153" i="8"/>
  <c r="AE153" i="8"/>
  <c r="W153" i="8"/>
  <c r="O153" i="8"/>
  <c r="AQ152" i="8"/>
  <c r="AI152" i="8"/>
  <c r="AA152" i="8"/>
  <c r="S152" i="8"/>
  <c r="K152" i="8"/>
  <c r="AM151" i="8"/>
  <c r="AE151" i="8"/>
  <c r="W151" i="8"/>
  <c r="O151" i="8"/>
  <c r="AQ150" i="8"/>
  <c r="AI150" i="8"/>
  <c r="AA150" i="8"/>
  <c r="S150" i="8"/>
  <c r="K150" i="8"/>
  <c r="AM149" i="8"/>
  <c r="AE149" i="8"/>
  <c r="W149" i="8"/>
  <c r="O149" i="8"/>
  <c r="AQ148" i="8"/>
  <c r="AI148" i="8"/>
  <c r="AA148" i="8"/>
  <c r="S148" i="8"/>
  <c r="K148" i="8"/>
  <c r="AN147" i="8"/>
  <c r="AF147" i="8"/>
  <c r="X147" i="8"/>
  <c r="P147" i="8"/>
  <c r="AK146" i="8"/>
  <c r="AC146" i="8"/>
  <c r="U146" i="8"/>
  <c r="M146" i="8"/>
  <c r="AP145" i="8"/>
  <c r="AH145" i="8"/>
  <c r="Z145" i="8"/>
  <c r="R145" i="8"/>
  <c r="J145" i="8"/>
  <c r="AM144" i="8"/>
  <c r="AE144" i="8"/>
  <c r="W144" i="8"/>
  <c r="O144" i="8"/>
  <c r="AR143" i="8"/>
  <c r="AJ143" i="8"/>
  <c r="AB143" i="8"/>
  <c r="T143" i="8"/>
  <c r="L143" i="8"/>
  <c r="AO142" i="8"/>
  <c r="AG142" i="8"/>
  <c r="Y142" i="8"/>
  <c r="Q142" i="8"/>
  <c r="I142" i="8"/>
  <c r="AL141" i="8"/>
  <c r="AD141" i="8"/>
  <c r="V141" i="8"/>
  <c r="N141" i="8"/>
  <c r="AQ140" i="8"/>
  <c r="AI140" i="8"/>
  <c r="AA140" i="8"/>
  <c r="S140" i="8"/>
  <c r="K140" i="8"/>
  <c r="AN139" i="8"/>
  <c r="AF139" i="8"/>
  <c r="X139" i="8"/>
  <c r="P139" i="8"/>
  <c r="AL138" i="8"/>
  <c r="AD138" i="8"/>
  <c r="V138" i="8"/>
  <c r="N138" i="8"/>
  <c r="AP156" i="8"/>
  <c r="AH156" i="8"/>
  <c r="Z156" i="8"/>
  <c r="R156" i="8"/>
  <c r="J156" i="8"/>
  <c r="AL155" i="8"/>
  <c r="AD155" i="8"/>
  <c r="V155" i="8"/>
  <c r="N155" i="8"/>
  <c r="AP154" i="8"/>
  <c r="AH154" i="8"/>
  <c r="Z154" i="8"/>
  <c r="R154" i="8"/>
  <c r="J154" i="8"/>
  <c r="AL153" i="8"/>
  <c r="AD153" i="8"/>
  <c r="V153" i="8"/>
  <c r="N153" i="8"/>
  <c r="AP152" i="8"/>
  <c r="AH152" i="8"/>
  <c r="Z152" i="8"/>
  <c r="R152" i="8"/>
  <c r="J152" i="8"/>
  <c r="AL151" i="8"/>
  <c r="AD151" i="8"/>
  <c r="V151" i="8"/>
  <c r="N151" i="8"/>
  <c r="AP150" i="8"/>
  <c r="AH150" i="8"/>
  <c r="Z150" i="8"/>
  <c r="R150" i="8"/>
  <c r="J150" i="8"/>
  <c r="AL149" i="8"/>
  <c r="AD149" i="8"/>
  <c r="V149" i="8"/>
  <c r="N149" i="8"/>
  <c r="AP148" i="8"/>
  <c r="AH148" i="8"/>
  <c r="Z148" i="8"/>
  <c r="R148" i="8"/>
  <c r="J148" i="8"/>
  <c r="AM147" i="8"/>
  <c r="AE147" i="8"/>
  <c r="W147" i="8"/>
  <c r="O147" i="8"/>
  <c r="AR146" i="8"/>
  <c r="AJ146" i="8"/>
  <c r="AB146" i="8"/>
  <c r="T146" i="8"/>
  <c r="L146" i="8"/>
  <c r="AO145" i="8"/>
  <c r="AG145" i="8"/>
  <c r="Y145" i="8"/>
  <c r="Q145" i="8"/>
  <c r="I145" i="8"/>
  <c r="AL144" i="8"/>
  <c r="AD144" i="8"/>
  <c r="V144" i="8"/>
  <c r="N144" i="8"/>
  <c r="AQ143" i="8"/>
  <c r="AI143" i="8"/>
  <c r="AA143" i="8"/>
  <c r="S143" i="8"/>
  <c r="K143" i="8"/>
  <c r="AN142" i="8"/>
  <c r="AF142" i="8"/>
  <c r="X142" i="8"/>
  <c r="P142" i="8"/>
  <c r="AK141" i="8"/>
  <c r="AC141" i="8"/>
  <c r="U141" i="8"/>
  <c r="M141" i="8"/>
  <c r="AP140" i="8"/>
  <c r="AH140" i="8"/>
  <c r="Z140" i="8"/>
  <c r="R140" i="8"/>
  <c r="J140" i="8"/>
  <c r="AM139" i="8"/>
  <c r="AE139" i="8"/>
  <c r="W139" i="8"/>
  <c r="O139" i="8"/>
  <c r="AK138" i="8"/>
  <c r="AC138" i="8"/>
  <c r="U138" i="8"/>
  <c r="M138" i="8"/>
  <c r="AO156" i="8"/>
  <c r="AG156" i="8"/>
  <c r="Y156" i="8"/>
  <c r="Q156" i="8"/>
  <c r="I156" i="8"/>
  <c r="AK155" i="8"/>
  <c r="AC155" i="8"/>
  <c r="U155" i="8"/>
  <c r="M155" i="8"/>
  <c r="AO154" i="8"/>
  <c r="AG154" i="8"/>
  <c r="Y154" i="8"/>
  <c r="Q154" i="8"/>
  <c r="I154" i="8"/>
  <c r="AK153" i="8"/>
  <c r="AC153" i="8"/>
  <c r="U153" i="8"/>
  <c r="M153" i="8"/>
  <c r="AO152" i="8"/>
  <c r="AG152" i="8"/>
  <c r="Y152" i="8"/>
  <c r="Q152" i="8"/>
  <c r="I152" i="8"/>
  <c r="AK151" i="8"/>
  <c r="AC151" i="8"/>
  <c r="U151" i="8"/>
  <c r="M151" i="8"/>
  <c r="AO150" i="8"/>
  <c r="AG150" i="8"/>
  <c r="Y150" i="8"/>
  <c r="Q150" i="8"/>
  <c r="I150" i="8"/>
  <c r="AK149" i="8"/>
  <c r="AC149" i="8"/>
  <c r="U149" i="8"/>
  <c r="M149" i="8"/>
  <c r="AO148" i="8"/>
  <c r="AG148" i="8"/>
  <c r="Y148" i="8"/>
  <c r="Q148" i="8"/>
  <c r="I148" i="8"/>
  <c r="AL147" i="8"/>
  <c r="AD147" i="8"/>
  <c r="V147" i="8"/>
  <c r="N147" i="8"/>
  <c r="AQ146" i="8"/>
  <c r="AI146" i="8"/>
  <c r="AA146" i="8"/>
  <c r="S146" i="8"/>
  <c r="K146" i="8"/>
  <c r="AN145" i="8"/>
  <c r="AF145" i="8"/>
  <c r="X145" i="8"/>
  <c r="P145" i="8"/>
  <c r="AK144" i="8"/>
  <c r="AC144" i="8"/>
  <c r="U144" i="8"/>
  <c r="M144" i="8"/>
  <c r="AP143" i="8"/>
  <c r="AH143" i="8"/>
  <c r="Z143" i="8"/>
  <c r="R143" i="8"/>
  <c r="J143" i="8"/>
  <c r="AM142" i="8"/>
  <c r="AE142" i="8"/>
  <c r="W142" i="8"/>
  <c r="O142" i="8"/>
  <c r="AR141" i="8"/>
  <c r="AJ141" i="8"/>
  <c r="AB141" i="8"/>
  <c r="T141" i="8"/>
  <c r="L141" i="8"/>
  <c r="AO140" i="8"/>
  <c r="AG140" i="8"/>
  <c r="Y140" i="8"/>
  <c r="Q140" i="8"/>
  <c r="I140" i="8"/>
  <c r="AL139" i="8"/>
  <c r="AD139" i="8"/>
  <c r="V139" i="8"/>
  <c r="N139" i="8"/>
  <c r="AR138" i="8"/>
  <c r="AJ138" i="8"/>
  <c r="AB138" i="8"/>
  <c r="T138" i="8"/>
  <c r="L138" i="8"/>
  <c r="AF156" i="8"/>
  <c r="P156" i="8"/>
  <c r="AJ155" i="8"/>
  <c r="T155" i="8"/>
  <c r="AN154" i="8"/>
  <c r="X154" i="8"/>
  <c r="AR153" i="8"/>
  <c r="AB153" i="8"/>
  <c r="L153" i="8"/>
  <c r="AF152" i="8"/>
  <c r="P152" i="8"/>
  <c r="AJ151" i="8"/>
  <c r="T151" i="8"/>
  <c r="AN150" i="8"/>
  <c r="X150" i="8"/>
  <c r="AR149" i="8"/>
  <c r="AB149" i="8"/>
  <c r="L149" i="8"/>
  <c r="AF148" i="8"/>
  <c r="P148" i="8"/>
  <c r="AK147" i="8"/>
  <c r="U147" i="8"/>
  <c r="AE146" i="8"/>
  <c r="O146" i="8"/>
  <c r="AJ145" i="8"/>
  <c r="T145" i="8"/>
  <c r="AO144" i="8"/>
  <c r="Y144" i="8"/>
  <c r="I144" i="8"/>
  <c r="AE143" i="8"/>
  <c r="O143" i="8"/>
  <c r="AJ142" i="8"/>
  <c r="T142" i="8"/>
  <c r="AO141" i="8"/>
  <c r="Y141" i="8"/>
  <c r="I141" i="8"/>
  <c r="AD140" i="8"/>
  <c r="N140" i="8"/>
  <c r="AI139" i="8"/>
  <c r="S139" i="8"/>
  <c r="AP138" i="8"/>
  <c r="Z138" i="8"/>
  <c r="J138" i="8"/>
  <c r="AC156" i="8"/>
  <c r="AR155" i="8"/>
  <c r="AA155" i="8"/>
  <c r="J155" i="8"/>
  <c r="AC154" i="8"/>
  <c r="AQ153" i="8"/>
  <c r="Z153" i="8"/>
  <c r="I153" i="8"/>
  <c r="X152" i="8"/>
  <c r="AQ151" i="8"/>
  <c r="Z151" i="8"/>
  <c r="I151" i="8"/>
  <c r="W150" i="8"/>
  <c r="AP149" i="8"/>
  <c r="Y149" i="8"/>
  <c r="AN148" i="8"/>
  <c r="W148" i="8"/>
  <c r="AQ147" i="8"/>
  <c r="Z147" i="8"/>
  <c r="Z146" i="8"/>
  <c r="I146" i="8"/>
  <c r="AC145" i="8"/>
  <c r="L145" i="8"/>
  <c r="AB144" i="8"/>
  <c r="K144" i="8"/>
  <c r="AF143" i="8"/>
  <c r="N143" i="8"/>
  <c r="AD142" i="8"/>
  <c r="M142" i="8"/>
  <c r="AG141" i="8"/>
  <c r="P141" i="8"/>
  <c r="AF140" i="8"/>
  <c r="O140" i="8"/>
  <c r="AH139" i="8"/>
  <c r="M139" i="8"/>
  <c r="AI138" i="8"/>
  <c r="R138" i="8"/>
  <c r="X156" i="8"/>
  <c r="AQ155" i="8"/>
  <c r="Z155" i="8"/>
  <c r="I155" i="8"/>
  <c r="W154" i="8"/>
  <c r="AP153" i="8"/>
  <c r="Y153" i="8"/>
  <c r="AN152" i="8"/>
  <c r="W152" i="8"/>
  <c r="AP151" i="8"/>
  <c r="Y151" i="8"/>
  <c r="AM150" i="8"/>
  <c r="V150" i="8"/>
  <c r="AO149" i="8"/>
  <c r="T149" i="8"/>
  <c r="AM148" i="8"/>
  <c r="V148" i="8"/>
  <c r="AP147" i="8"/>
  <c r="T147" i="8"/>
  <c r="AP146" i="8"/>
  <c r="Y146" i="8"/>
  <c r="AB145" i="8"/>
  <c r="AR144" i="8"/>
  <c r="AA144" i="8"/>
  <c r="J144" i="8"/>
  <c r="AD143" i="8"/>
  <c r="I143" i="8"/>
  <c r="AC142" i="8"/>
  <c r="L142" i="8"/>
  <c r="AF141" i="8"/>
  <c r="K141" i="8"/>
  <c r="AE140" i="8"/>
  <c r="M140" i="8"/>
  <c r="AC139" i="8"/>
  <c r="L139" i="8"/>
  <c r="AH138" i="8"/>
  <c r="Q138" i="8"/>
  <c r="AM156" i="8"/>
  <c r="V156" i="8"/>
  <c r="AO155" i="8"/>
  <c r="S155" i="8"/>
  <c r="AL154" i="8"/>
  <c r="U154" i="8"/>
  <c r="AJ153" i="8"/>
  <c r="S153" i="8"/>
  <c r="AL152" i="8"/>
  <c r="U152" i="8"/>
  <c r="AI151" i="8"/>
  <c r="R151" i="8"/>
  <c r="AK150" i="8"/>
  <c r="P150" i="8"/>
  <c r="AI149" i="8"/>
  <c r="R149" i="8"/>
  <c r="AK148" i="8"/>
  <c r="O148" i="8"/>
  <c r="AI147" i="8"/>
  <c r="R147" i="8"/>
  <c r="AN146" i="8"/>
  <c r="W146" i="8"/>
  <c r="AM145" i="8"/>
  <c r="V145" i="8"/>
  <c r="AP144" i="8"/>
  <c r="T144" i="8"/>
  <c r="AO143" i="8"/>
  <c r="X143" i="8"/>
  <c r="AR142" i="8"/>
  <c r="AA142" i="8"/>
  <c r="AQ141" i="8"/>
  <c r="Z141" i="8"/>
  <c r="X140" i="8"/>
  <c r="AR139" i="8"/>
  <c r="AA139" i="8"/>
  <c r="J139" i="8"/>
  <c r="AF138" i="8"/>
  <c r="K138" i="8"/>
  <c r="AL156" i="8"/>
  <c r="U156" i="8"/>
  <c r="AI155" i="8"/>
  <c r="R155" i="8"/>
  <c r="AK154" i="8"/>
  <c r="P154" i="8"/>
  <c r="AI153" i="8"/>
  <c r="R153" i="8"/>
  <c r="AK152" i="8"/>
  <c r="O152" i="8"/>
  <c r="AH151" i="8"/>
  <c r="Q151" i="8"/>
  <c r="AF150" i="8"/>
  <c r="O150" i="8"/>
  <c r="AH149" i="8"/>
  <c r="Q149" i="8"/>
  <c r="AE148" i="8"/>
  <c r="N148" i="8"/>
  <c r="AH147" i="8"/>
  <c r="M147" i="8"/>
  <c r="AM146" i="8"/>
  <c r="R146" i="8"/>
  <c r="AL145" i="8"/>
  <c r="U145" i="8"/>
  <c r="AJ144" i="8"/>
  <c r="S144" i="8"/>
  <c r="AN143" i="8"/>
  <c r="W143" i="8"/>
  <c r="AQ142" i="8"/>
  <c r="V142" i="8"/>
  <c r="AP141" i="8"/>
  <c r="X141" i="8"/>
  <c r="AN140" i="8"/>
  <c r="W140" i="8"/>
  <c r="AQ139" i="8"/>
  <c r="Z139" i="8"/>
  <c r="AA138" i="8"/>
  <c r="I138" i="8"/>
  <c r="AK156" i="8"/>
  <c r="AH155" i="8"/>
  <c r="AF154" i="8"/>
  <c r="AH153" i="8"/>
  <c r="AE152" i="8"/>
  <c r="AG151" i="8"/>
  <c r="AE150" i="8"/>
  <c r="AG149" i="8"/>
  <c r="AD148" i="8"/>
  <c r="AC147" i="8"/>
  <c r="AO146" i="8"/>
  <c r="AR145" i="8"/>
  <c r="AQ144" i="8"/>
  <c r="K142" i="8"/>
  <c r="J141" i="8"/>
  <c r="P140" i="8"/>
  <c r="R139" i="8"/>
  <c r="X138" i="8"/>
  <c r="AE156" i="8"/>
  <c r="AG155" i="8"/>
  <c r="AE154" i="8"/>
  <c r="AG153" i="8"/>
  <c r="AD152" i="8"/>
  <c r="AB151" i="8"/>
  <c r="AD150" i="8"/>
  <c r="AA149" i="8"/>
  <c r="AC148" i="8"/>
  <c r="AB147" i="8"/>
  <c r="AH146" i="8"/>
  <c r="AK145" i="8"/>
  <c r="AI144" i="8"/>
  <c r="AM143" i="8"/>
  <c r="AL142" i="8"/>
  <c r="AN141" i="8"/>
  <c r="K139" i="8"/>
  <c r="S138" i="8"/>
  <c r="N156" i="8"/>
  <c r="L155" i="8"/>
  <c r="N154" i="8"/>
  <c r="K153" i="8"/>
  <c r="M152" i="8"/>
  <c r="K151" i="8"/>
  <c r="M150" i="8"/>
  <c r="J149" i="8"/>
  <c r="K147" i="8"/>
  <c r="Q146" i="8"/>
  <c r="O145" i="8"/>
  <c r="R144" i="8"/>
  <c r="V143" i="8"/>
  <c r="U142" i="8"/>
  <c r="S141" i="8"/>
  <c r="AC140" i="8"/>
  <c r="AB139" i="8"/>
  <c r="AN138" i="8"/>
  <c r="M156" i="8"/>
  <c r="K155" i="8"/>
  <c r="M154" i="8"/>
  <c r="J153" i="8"/>
  <c r="AR151" i="8"/>
  <c r="J151" i="8"/>
  <c r="AQ149" i="8"/>
  <c r="I149" i="8"/>
  <c r="AR147" i="8"/>
  <c r="J147" i="8"/>
  <c r="P146" i="8"/>
  <c r="N145" i="8"/>
  <c r="Q144" i="8"/>
  <c r="Q143" i="8"/>
  <c r="S142" i="8"/>
  <c r="R141" i="8"/>
  <c r="V140" i="8"/>
  <c r="U139" i="8"/>
  <c r="AG138" i="8"/>
  <c r="AD156" i="8"/>
  <c r="AD154" i="8"/>
  <c r="AC152" i="8"/>
  <c r="AC150" i="8"/>
  <c r="X148" i="8"/>
  <c r="M145" i="8"/>
  <c r="Y143" i="8"/>
  <c r="AH141" i="8"/>
  <c r="AP139" i="8"/>
  <c r="P138" i="8"/>
  <c r="W156" i="8"/>
  <c r="V154" i="8"/>
  <c r="V152" i="8"/>
  <c r="U150" i="8"/>
  <c r="U148" i="8"/>
  <c r="AG146" i="8"/>
  <c r="AH144" i="8"/>
  <c r="P143" i="8"/>
  <c r="AA141" i="8"/>
  <c r="AK139" i="8"/>
  <c r="O156" i="8"/>
  <c r="O154" i="8"/>
  <c r="N152" i="8"/>
  <c r="N150" i="8"/>
  <c r="M148" i="8"/>
  <c r="AF146" i="8"/>
  <c r="AG144" i="8"/>
  <c r="Q141" i="8"/>
  <c r="AJ139" i="8"/>
  <c r="AP155" i="8"/>
  <c r="AO153" i="8"/>
  <c r="AO151" i="8"/>
  <c r="AJ149" i="8"/>
  <c r="X146" i="8"/>
  <c r="Z144" i="8"/>
  <c r="AK142" i="8"/>
  <c r="T139" i="8"/>
  <c r="AB155" i="8"/>
  <c r="AA153" i="8"/>
  <c r="AA151" i="8"/>
  <c r="Z149" i="8"/>
  <c r="AJ147" i="8"/>
  <c r="J146" i="8"/>
  <c r="L144" i="8"/>
  <c r="AI142" i="8"/>
  <c r="AM140" i="8"/>
  <c r="Y155" i="8"/>
  <c r="T153" i="8"/>
  <c r="S151" i="8"/>
  <c r="S149" i="8"/>
  <c r="AA147" i="8"/>
  <c r="AE145" i="8"/>
  <c r="AB142" i="8"/>
  <c r="AL140" i="8"/>
  <c r="AQ138" i="8"/>
  <c r="AN156" i="8"/>
  <c r="AL148" i="8"/>
  <c r="AL143" i="8"/>
  <c r="Q155" i="8"/>
  <c r="AG143" i="8"/>
  <c r="AO138" i="8"/>
  <c r="AM154" i="8"/>
  <c r="S147" i="8"/>
  <c r="Y138" i="8"/>
  <c r="Q153" i="8"/>
  <c r="L147" i="8"/>
  <c r="N142" i="8"/>
  <c r="AM152" i="8"/>
  <c r="AI141" i="8"/>
  <c r="L151" i="8"/>
  <c r="AD145" i="8"/>
  <c r="AL150" i="8"/>
  <c r="AK140" i="8"/>
  <c r="K149" i="8"/>
  <c r="U140" i="8"/>
  <c r="W145" i="8"/>
  <c r="BD71" i="8"/>
  <c r="BE15" i="8"/>
  <c r="BE47" i="8"/>
  <c r="AR616" i="8"/>
  <c r="AJ616" i="8"/>
  <c r="AB616" i="8"/>
  <c r="T616" i="8"/>
  <c r="L616" i="8"/>
  <c r="AN615" i="8"/>
  <c r="AF615" i="8"/>
  <c r="X615" i="8"/>
  <c r="P615" i="8"/>
  <c r="AR614" i="8"/>
  <c r="AJ614" i="8"/>
  <c r="AB614" i="8"/>
  <c r="T614" i="8"/>
  <c r="L614" i="8"/>
  <c r="AN613" i="8"/>
  <c r="AF613" i="8"/>
  <c r="X613" i="8"/>
  <c r="P613" i="8"/>
  <c r="AR612" i="8"/>
  <c r="AJ612" i="8"/>
  <c r="AB612" i="8"/>
  <c r="T612" i="8"/>
  <c r="L612" i="8"/>
  <c r="AN611" i="8"/>
  <c r="AF611" i="8"/>
  <c r="X611" i="8"/>
  <c r="P611" i="8"/>
  <c r="AR610" i="8"/>
  <c r="AJ610" i="8"/>
  <c r="AB610" i="8"/>
  <c r="T610" i="8"/>
  <c r="L610" i="8"/>
  <c r="AN609" i="8"/>
  <c r="AF609" i="8"/>
  <c r="X609" i="8"/>
  <c r="P609" i="8"/>
  <c r="AR608" i="8"/>
  <c r="AJ608" i="8"/>
  <c r="AB608" i="8"/>
  <c r="T608" i="8"/>
  <c r="L608" i="8"/>
  <c r="AO607" i="8"/>
  <c r="AG607" i="8"/>
  <c r="Y607" i="8"/>
  <c r="Q607" i="8"/>
  <c r="I607" i="8"/>
  <c r="AL606" i="8"/>
  <c r="AD606" i="8"/>
  <c r="V606" i="8"/>
  <c r="N606" i="8"/>
  <c r="AQ605" i="8"/>
  <c r="AI605" i="8"/>
  <c r="AA605" i="8"/>
  <c r="S605" i="8"/>
  <c r="K605" i="8"/>
  <c r="AN604" i="8"/>
  <c r="AF604" i="8"/>
  <c r="X604" i="8"/>
  <c r="P604" i="8"/>
  <c r="AK603" i="8"/>
  <c r="AC603" i="8"/>
  <c r="U603" i="8"/>
  <c r="M603" i="8"/>
  <c r="AP602" i="8"/>
  <c r="AH602" i="8"/>
  <c r="Z602" i="8"/>
  <c r="R602" i="8"/>
  <c r="J602" i="8"/>
  <c r="AM601" i="8"/>
  <c r="AE601" i="8"/>
  <c r="W601" i="8"/>
  <c r="O601" i="8"/>
  <c r="AR600" i="8"/>
  <c r="AJ600" i="8"/>
  <c r="AB600" i="8"/>
  <c r="T600" i="8"/>
  <c r="L600" i="8"/>
  <c r="AO599" i="8"/>
  <c r="AG599" i="8"/>
  <c r="Y599" i="8"/>
  <c r="Q599" i="8"/>
  <c r="I599" i="8"/>
  <c r="AM598" i="8"/>
  <c r="AE598" i="8"/>
  <c r="W598" i="8"/>
  <c r="O598" i="8"/>
  <c r="AQ616" i="8"/>
  <c r="AI616" i="8"/>
  <c r="AA616" i="8"/>
  <c r="S616" i="8"/>
  <c r="K616" i="8"/>
  <c r="AM615" i="8"/>
  <c r="AE615" i="8"/>
  <c r="W615" i="8"/>
  <c r="O615" i="8"/>
  <c r="AQ614" i="8"/>
  <c r="AI614" i="8"/>
  <c r="AA614" i="8"/>
  <c r="S614" i="8"/>
  <c r="K614" i="8"/>
  <c r="AM613" i="8"/>
  <c r="AE613" i="8"/>
  <c r="W613" i="8"/>
  <c r="O613" i="8"/>
  <c r="AQ612" i="8"/>
  <c r="AI612" i="8"/>
  <c r="AA612" i="8"/>
  <c r="S612" i="8"/>
  <c r="K612" i="8"/>
  <c r="AM611" i="8"/>
  <c r="AE611" i="8"/>
  <c r="W611" i="8"/>
  <c r="O611" i="8"/>
  <c r="AQ610" i="8"/>
  <c r="AI610" i="8"/>
  <c r="AA610" i="8"/>
  <c r="S610" i="8"/>
  <c r="K610" i="8"/>
  <c r="AM609" i="8"/>
  <c r="AE609" i="8"/>
  <c r="W609" i="8"/>
  <c r="O609" i="8"/>
  <c r="AQ608" i="8"/>
  <c r="AI608" i="8"/>
  <c r="AA608" i="8"/>
  <c r="S608" i="8"/>
  <c r="K608" i="8"/>
  <c r="AN607" i="8"/>
  <c r="AF607" i="8"/>
  <c r="X607" i="8"/>
  <c r="P607" i="8"/>
  <c r="AK606" i="8"/>
  <c r="AC606" i="8"/>
  <c r="U606" i="8"/>
  <c r="M606" i="8"/>
  <c r="AP605" i="8"/>
  <c r="AH605" i="8"/>
  <c r="Z605" i="8"/>
  <c r="R605" i="8"/>
  <c r="J605" i="8"/>
  <c r="AM604" i="8"/>
  <c r="AE604" i="8"/>
  <c r="W604" i="8"/>
  <c r="O604" i="8"/>
  <c r="AR603" i="8"/>
  <c r="AJ603" i="8"/>
  <c r="AB603" i="8"/>
  <c r="T603" i="8"/>
  <c r="L603" i="8"/>
  <c r="AO602" i="8"/>
  <c r="AG602" i="8"/>
  <c r="Y602" i="8"/>
  <c r="Q602" i="8"/>
  <c r="I602" i="8"/>
  <c r="AL601" i="8"/>
  <c r="AD601" i="8"/>
  <c r="V601" i="8"/>
  <c r="N601" i="8"/>
  <c r="AQ600" i="8"/>
  <c r="AI600" i="8"/>
  <c r="AA600" i="8"/>
  <c r="S600" i="8"/>
  <c r="K600" i="8"/>
  <c r="AN599" i="8"/>
  <c r="AF599" i="8"/>
  <c r="X599" i="8"/>
  <c r="P599" i="8"/>
  <c r="AL598" i="8"/>
  <c r="AD598" i="8"/>
  <c r="V598" i="8"/>
  <c r="N598" i="8"/>
  <c r="AP616" i="8"/>
  <c r="AH616" i="8"/>
  <c r="Z616" i="8"/>
  <c r="R616" i="8"/>
  <c r="J616" i="8"/>
  <c r="AL615" i="8"/>
  <c r="AD615" i="8"/>
  <c r="V615" i="8"/>
  <c r="N615" i="8"/>
  <c r="AP614" i="8"/>
  <c r="AH614" i="8"/>
  <c r="Z614" i="8"/>
  <c r="R614" i="8"/>
  <c r="J614" i="8"/>
  <c r="AL613" i="8"/>
  <c r="AD613" i="8"/>
  <c r="V613" i="8"/>
  <c r="N613" i="8"/>
  <c r="AP612" i="8"/>
  <c r="AH612" i="8"/>
  <c r="Z612" i="8"/>
  <c r="R612" i="8"/>
  <c r="J612" i="8"/>
  <c r="AL611" i="8"/>
  <c r="AD611" i="8"/>
  <c r="V611" i="8"/>
  <c r="N611" i="8"/>
  <c r="AP610" i="8"/>
  <c r="AH610" i="8"/>
  <c r="Z610" i="8"/>
  <c r="R610" i="8"/>
  <c r="J610" i="8"/>
  <c r="AL609" i="8"/>
  <c r="AD609" i="8"/>
  <c r="V609" i="8"/>
  <c r="N609" i="8"/>
  <c r="AP608" i="8"/>
  <c r="AH608" i="8"/>
  <c r="Z608" i="8"/>
  <c r="R608" i="8"/>
  <c r="J608" i="8"/>
  <c r="AM607" i="8"/>
  <c r="AE607" i="8"/>
  <c r="W607" i="8"/>
  <c r="O607" i="8"/>
  <c r="AR606" i="8"/>
  <c r="AJ606" i="8"/>
  <c r="AB606" i="8"/>
  <c r="T606" i="8"/>
  <c r="L606" i="8"/>
  <c r="AO605" i="8"/>
  <c r="AG605" i="8"/>
  <c r="Y605" i="8"/>
  <c r="Q605" i="8"/>
  <c r="I605" i="8"/>
  <c r="AL604" i="8"/>
  <c r="AD604" i="8"/>
  <c r="V604" i="8"/>
  <c r="N604" i="8"/>
  <c r="AQ603" i="8"/>
  <c r="AI603" i="8"/>
  <c r="AA603" i="8"/>
  <c r="S603" i="8"/>
  <c r="K603" i="8"/>
  <c r="AN602" i="8"/>
  <c r="AF602" i="8"/>
  <c r="X602" i="8"/>
  <c r="P602" i="8"/>
  <c r="AK601" i="8"/>
  <c r="AC601" i="8"/>
  <c r="U601" i="8"/>
  <c r="M601" i="8"/>
  <c r="AP600" i="8"/>
  <c r="AH600" i="8"/>
  <c r="Z600" i="8"/>
  <c r="R600" i="8"/>
  <c r="J600" i="8"/>
  <c r="AM599" i="8"/>
  <c r="AE599" i="8"/>
  <c r="W599" i="8"/>
  <c r="O599" i="8"/>
  <c r="AK598" i="8"/>
  <c r="AC598" i="8"/>
  <c r="U598" i="8"/>
  <c r="M598" i="8"/>
  <c r="AF616" i="8"/>
  <c r="U616" i="8"/>
  <c r="AQ615" i="8"/>
  <c r="AC615" i="8"/>
  <c r="R615" i="8"/>
  <c r="AN614" i="8"/>
  <c r="AC614" i="8"/>
  <c r="O614" i="8"/>
  <c r="AK613" i="8"/>
  <c r="Z613" i="8"/>
  <c r="L613" i="8"/>
  <c r="AK612" i="8"/>
  <c r="W612" i="8"/>
  <c r="I612" i="8"/>
  <c r="AH611" i="8"/>
  <c r="T611" i="8"/>
  <c r="I611" i="8"/>
  <c r="AE610" i="8"/>
  <c r="Q610" i="8"/>
  <c r="AP609" i="8"/>
  <c r="AB609" i="8"/>
  <c r="Q609" i="8"/>
  <c r="AM608" i="8"/>
  <c r="Y608" i="8"/>
  <c r="N608" i="8"/>
  <c r="AK607" i="8"/>
  <c r="Z607" i="8"/>
  <c r="L607" i="8"/>
  <c r="AM606" i="8"/>
  <c r="Y606" i="8"/>
  <c r="K606" i="8"/>
  <c r="AK605" i="8"/>
  <c r="W605" i="8"/>
  <c r="L605" i="8"/>
  <c r="AI604" i="8"/>
  <c r="U604" i="8"/>
  <c r="J604" i="8"/>
  <c r="AH603" i="8"/>
  <c r="W603" i="8"/>
  <c r="I603" i="8"/>
  <c r="AI602" i="8"/>
  <c r="U602" i="8"/>
  <c r="AR601" i="8"/>
  <c r="AG601" i="8"/>
  <c r="S601" i="8"/>
  <c r="AE600" i="8"/>
  <c r="Q600" i="8"/>
  <c r="AQ599" i="8"/>
  <c r="AC599" i="8"/>
  <c r="R599" i="8"/>
  <c r="AR598" i="8"/>
  <c r="AG598" i="8"/>
  <c r="S598" i="8"/>
  <c r="AE616" i="8"/>
  <c r="Q616" i="8"/>
  <c r="AP615" i="8"/>
  <c r="AB615" i="8"/>
  <c r="Q615" i="8"/>
  <c r="AM614" i="8"/>
  <c r="Y614" i="8"/>
  <c r="N614" i="8"/>
  <c r="AJ613" i="8"/>
  <c r="Y613" i="8"/>
  <c r="K613" i="8"/>
  <c r="AG612" i="8"/>
  <c r="V612" i="8"/>
  <c r="AR611" i="8"/>
  <c r="AG611" i="8"/>
  <c r="S611" i="8"/>
  <c r="AO610" i="8"/>
  <c r="AD610" i="8"/>
  <c r="P610" i="8"/>
  <c r="AO609" i="8"/>
  <c r="AA609" i="8"/>
  <c r="M609" i="8"/>
  <c r="AL608" i="8"/>
  <c r="X608" i="8"/>
  <c r="M608" i="8"/>
  <c r="AJ607" i="8"/>
  <c r="V607" i="8"/>
  <c r="K607" i="8"/>
  <c r="AI606" i="8"/>
  <c r="X606" i="8"/>
  <c r="J606" i="8"/>
  <c r="AJ605" i="8"/>
  <c r="V605" i="8"/>
  <c r="AH604" i="8"/>
  <c r="T604" i="8"/>
  <c r="I604" i="8"/>
  <c r="AG603" i="8"/>
  <c r="V603" i="8"/>
  <c r="AE602" i="8"/>
  <c r="T602" i="8"/>
  <c r="AQ601" i="8"/>
  <c r="AF601" i="8"/>
  <c r="R601" i="8"/>
  <c r="AO600" i="8"/>
  <c r="AD600" i="8"/>
  <c r="P600" i="8"/>
  <c r="AP599" i="8"/>
  <c r="AB599" i="8"/>
  <c r="N599" i="8"/>
  <c r="AQ598" i="8"/>
  <c r="AF598" i="8"/>
  <c r="R598" i="8"/>
  <c r="AO616" i="8"/>
  <c r="AD616" i="8"/>
  <c r="P616" i="8"/>
  <c r="AO615" i="8"/>
  <c r="AA615" i="8"/>
  <c r="M615" i="8"/>
  <c r="AL614" i="8"/>
  <c r="X614" i="8"/>
  <c r="M614" i="8"/>
  <c r="AI613" i="8"/>
  <c r="U613" i="8"/>
  <c r="J613" i="8"/>
  <c r="AF612" i="8"/>
  <c r="U612" i="8"/>
  <c r="AQ611" i="8"/>
  <c r="AC611" i="8"/>
  <c r="R611" i="8"/>
  <c r="AN610" i="8"/>
  <c r="AC610" i="8"/>
  <c r="O610" i="8"/>
  <c r="AK609" i="8"/>
  <c r="Z609" i="8"/>
  <c r="L609" i="8"/>
  <c r="AK608" i="8"/>
  <c r="W608" i="8"/>
  <c r="I608" i="8"/>
  <c r="AI607" i="8"/>
  <c r="U607" i="8"/>
  <c r="J607" i="8"/>
  <c r="AH606" i="8"/>
  <c r="W606" i="8"/>
  <c r="I606" i="8"/>
  <c r="AF605" i="8"/>
  <c r="U605" i="8"/>
  <c r="AR604" i="8"/>
  <c r="AG604" i="8"/>
  <c r="S604" i="8"/>
  <c r="AF603" i="8"/>
  <c r="R603" i="8"/>
  <c r="AR602" i="8"/>
  <c r="AD602" i="8"/>
  <c r="S602" i="8"/>
  <c r="AP601" i="8"/>
  <c r="AB601" i="8"/>
  <c r="Q601" i="8"/>
  <c r="AN600" i="8"/>
  <c r="AC600" i="8"/>
  <c r="O600" i="8"/>
  <c r="AL599" i="8"/>
  <c r="AA599" i="8"/>
  <c r="M599" i="8"/>
  <c r="AP598" i="8"/>
  <c r="AB598" i="8"/>
  <c r="Q598" i="8"/>
  <c r="Y616" i="8"/>
  <c r="AR615" i="8"/>
  <c r="U615" i="8"/>
  <c r="AK614" i="8"/>
  <c r="Q614" i="8"/>
  <c r="AG613" i="8"/>
  <c r="M613" i="8"/>
  <c r="AC612" i="8"/>
  <c r="AP611" i="8"/>
  <c r="Y611" i="8"/>
  <c r="AL610" i="8"/>
  <c r="U610" i="8"/>
  <c r="AH609" i="8"/>
  <c r="K609" i="8"/>
  <c r="AD608" i="8"/>
  <c r="AR607" i="8"/>
  <c r="AA607" i="8"/>
  <c r="AP606" i="8"/>
  <c r="S606" i="8"/>
  <c r="AM605" i="8"/>
  <c r="P605" i="8"/>
  <c r="AK604" i="8"/>
  <c r="Q604" i="8"/>
  <c r="AM603" i="8"/>
  <c r="P603" i="8"/>
  <c r="AK602" i="8"/>
  <c r="N602" i="8"/>
  <c r="AH601" i="8"/>
  <c r="K601" i="8"/>
  <c r="AF600" i="8"/>
  <c r="I600" i="8"/>
  <c r="Z599" i="8"/>
  <c r="Z598" i="8"/>
  <c r="I598" i="8"/>
  <c r="X616" i="8"/>
  <c r="AK615" i="8"/>
  <c r="T615" i="8"/>
  <c r="AG614" i="8"/>
  <c r="P614" i="8"/>
  <c r="AC613" i="8"/>
  <c r="I613" i="8"/>
  <c r="Y612" i="8"/>
  <c r="AO611" i="8"/>
  <c r="U611" i="8"/>
  <c r="AK610" i="8"/>
  <c r="N610" i="8"/>
  <c r="AG609" i="8"/>
  <c r="J609" i="8"/>
  <c r="AC608" i="8"/>
  <c r="AQ607" i="8"/>
  <c r="T607" i="8"/>
  <c r="AO606" i="8"/>
  <c r="R606" i="8"/>
  <c r="AL605" i="8"/>
  <c r="O605" i="8"/>
  <c r="AJ604" i="8"/>
  <c r="M604" i="8"/>
  <c r="AL603" i="8"/>
  <c r="O603" i="8"/>
  <c r="AJ602" i="8"/>
  <c r="M602" i="8"/>
  <c r="AA601" i="8"/>
  <c r="J601" i="8"/>
  <c r="Y600" i="8"/>
  <c r="V599" i="8"/>
  <c r="Y598" i="8"/>
  <c r="AN616" i="8"/>
  <c r="W616" i="8"/>
  <c r="AJ615" i="8"/>
  <c r="S615" i="8"/>
  <c r="AF614" i="8"/>
  <c r="I614" i="8"/>
  <c r="AB613" i="8"/>
  <c r="AO612" i="8"/>
  <c r="X612" i="8"/>
  <c r="AK611" i="8"/>
  <c r="Q611" i="8"/>
  <c r="AG610" i="8"/>
  <c r="M610" i="8"/>
  <c r="AC609" i="8"/>
  <c r="I609" i="8"/>
  <c r="V608" i="8"/>
  <c r="AP607" i="8"/>
  <c r="S607" i="8"/>
  <c r="AN606" i="8"/>
  <c r="Q606" i="8"/>
  <c r="AE605" i="8"/>
  <c r="N605" i="8"/>
  <c r="AC604" i="8"/>
  <c r="L604" i="8"/>
  <c r="AE603" i="8"/>
  <c r="N603" i="8"/>
  <c r="AC602" i="8"/>
  <c r="L602" i="8"/>
  <c r="Z601" i="8"/>
  <c r="I601" i="8"/>
  <c r="X600" i="8"/>
  <c r="AR599" i="8"/>
  <c r="U599" i="8"/>
  <c r="AO598" i="8"/>
  <c r="X598" i="8"/>
  <c r="AM616" i="8"/>
  <c r="V616" i="8"/>
  <c r="AI615" i="8"/>
  <c r="L615" i="8"/>
  <c r="AE614" i="8"/>
  <c r="AR613" i="8"/>
  <c r="AA613" i="8"/>
  <c r="AN612" i="8"/>
  <c r="Q612" i="8"/>
  <c r="AJ611" i="8"/>
  <c r="M611" i="8"/>
  <c r="AF610" i="8"/>
  <c r="I610" i="8"/>
  <c r="Y609" i="8"/>
  <c r="AO608" i="8"/>
  <c r="U608" i="8"/>
  <c r="AL607" i="8"/>
  <c r="R607" i="8"/>
  <c r="AG606" i="8"/>
  <c r="P606" i="8"/>
  <c r="AD605" i="8"/>
  <c r="M605" i="8"/>
  <c r="AB604" i="8"/>
  <c r="K604" i="8"/>
  <c r="AD603" i="8"/>
  <c r="J603" i="8"/>
  <c r="AB602" i="8"/>
  <c r="K602" i="8"/>
  <c r="Y601" i="8"/>
  <c r="W600" i="8"/>
  <c r="AK599" i="8"/>
  <c r="T599" i="8"/>
  <c r="AN598" i="8"/>
  <c r="T598" i="8"/>
  <c r="AL616" i="8"/>
  <c r="O616" i="8"/>
  <c r="AH615" i="8"/>
  <c r="K615" i="8"/>
  <c r="AD614" i="8"/>
  <c r="AQ613" i="8"/>
  <c r="T613" i="8"/>
  <c r="AM612" i="8"/>
  <c r="P612" i="8"/>
  <c r="AI611" i="8"/>
  <c r="L611" i="8"/>
  <c r="Y610" i="8"/>
  <c r="AR609" i="8"/>
  <c r="U609" i="8"/>
  <c r="AN608" i="8"/>
  <c r="Q608" i="8"/>
  <c r="AH607" i="8"/>
  <c r="N607" i="8"/>
  <c r="AF606" i="8"/>
  <c r="O606" i="8"/>
  <c r="AC605" i="8"/>
  <c r="AA604" i="8"/>
  <c r="Z603" i="8"/>
  <c r="AA602" i="8"/>
  <c r="AO601" i="8"/>
  <c r="X601" i="8"/>
  <c r="AM600" i="8"/>
  <c r="V600" i="8"/>
  <c r="AJ599" i="8"/>
  <c r="S599" i="8"/>
  <c r="AJ598" i="8"/>
  <c r="P598" i="8"/>
  <c r="M616" i="8"/>
  <c r="W614" i="8"/>
  <c r="Q613" i="8"/>
  <c r="AA611" i="8"/>
  <c r="AQ609" i="8"/>
  <c r="AE608" i="8"/>
  <c r="AB605" i="8"/>
  <c r="Y604" i="8"/>
  <c r="Q603" i="8"/>
  <c r="AN601" i="8"/>
  <c r="AK600" i="8"/>
  <c r="L599" i="8"/>
  <c r="L598" i="8"/>
  <c r="I616" i="8"/>
  <c r="V614" i="8"/>
  <c r="AL612" i="8"/>
  <c r="Z611" i="8"/>
  <c r="AJ609" i="8"/>
  <c r="P608" i="8"/>
  <c r="AQ606" i="8"/>
  <c r="X605" i="8"/>
  <c r="R604" i="8"/>
  <c r="AJ601" i="8"/>
  <c r="AG600" i="8"/>
  <c r="K599" i="8"/>
  <c r="K598" i="8"/>
  <c r="Z615" i="8"/>
  <c r="AP613" i="8"/>
  <c r="AD612" i="8"/>
  <c r="J611" i="8"/>
  <c r="T609" i="8"/>
  <c r="AA606" i="8"/>
  <c r="AP603" i="8"/>
  <c r="AM602" i="8"/>
  <c r="T601" i="8"/>
  <c r="N600" i="8"/>
  <c r="AK616" i="8"/>
  <c r="Y615" i="8"/>
  <c r="AO613" i="8"/>
  <c r="O612" i="8"/>
  <c r="AM610" i="8"/>
  <c r="S609" i="8"/>
  <c r="AD607" i="8"/>
  <c r="Z606" i="8"/>
  <c r="AQ604" i="8"/>
  <c r="AO603" i="8"/>
  <c r="AL602" i="8"/>
  <c r="P601" i="8"/>
  <c r="M600" i="8"/>
  <c r="J615" i="8"/>
  <c r="N612" i="8"/>
  <c r="R609" i="8"/>
  <c r="AO604" i="8"/>
  <c r="W602" i="8"/>
  <c r="AI599" i="8"/>
  <c r="AA598" i="8"/>
  <c r="I615" i="8"/>
  <c r="M612" i="8"/>
  <c r="AG608" i="8"/>
  <c r="AE606" i="8"/>
  <c r="Z604" i="8"/>
  <c r="V602" i="8"/>
  <c r="AH599" i="8"/>
  <c r="J598" i="8"/>
  <c r="AO614" i="8"/>
  <c r="AB611" i="8"/>
  <c r="AF608" i="8"/>
  <c r="O602" i="8"/>
  <c r="AD599" i="8"/>
  <c r="U614" i="8"/>
  <c r="K611" i="8"/>
  <c r="O608" i="8"/>
  <c r="AR605" i="8"/>
  <c r="AN603" i="8"/>
  <c r="AI601" i="8"/>
  <c r="J599" i="8"/>
  <c r="AG616" i="8"/>
  <c r="AH613" i="8"/>
  <c r="X610" i="8"/>
  <c r="AN605" i="8"/>
  <c r="Y603" i="8"/>
  <c r="L601" i="8"/>
  <c r="R613" i="8"/>
  <c r="M607" i="8"/>
  <c r="AQ602" i="8"/>
  <c r="AE612" i="8"/>
  <c r="W610" i="8"/>
  <c r="T605" i="8"/>
  <c r="AL600" i="8"/>
  <c r="V610" i="8"/>
  <c r="U600" i="8"/>
  <c r="AC616" i="8"/>
  <c r="AI609" i="8"/>
  <c r="AP604" i="8"/>
  <c r="N616" i="8"/>
  <c r="AG615" i="8"/>
  <c r="AC607" i="8"/>
  <c r="X603" i="8"/>
  <c r="AI598" i="8"/>
  <c r="S613" i="8"/>
  <c r="AB607" i="8"/>
  <c r="AH598" i="8"/>
  <c r="AJ64" i="8"/>
  <c r="AJ41" i="8" s="1"/>
  <c r="AB64" i="8"/>
  <c r="AB41" i="8" s="1"/>
  <c r="T64" i="8"/>
  <c r="T41" i="8" s="1"/>
  <c r="L64" i="8"/>
  <c r="L41" i="8" s="1"/>
  <c r="AJ63" i="8"/>
  <c r="AJ40" i="8" s="1"/>
  <c r="AB63" i="8"/>
  <c r="AB40" i="8" s="1"/>
  <c r="T63" i="8"/>
  <c r="T40" i="8" s="1"/>
  <c r="L63" i="8"/>
  <c r="AR62" i="8"/>
  <c r="AJ62" i="8"/>
  <c r="AJ39" i="8" s="1"/>
  <c r="AB62" i="8"/>
  <c r="AB39" i="8" s="1"/>
  <c r="T62" i="8"/>
  <c r="T39" i="8" s="1"/>
  <c r="L62" i="8"/>
  <c r="AJ61" i="8"/>
  <c r="AJ38" i="8" s="1"/>
  <c r="AB61" i="8"/>
  <c r="AB38" i="8" s="1"/>
  <c r="T61" i="8"/>
  <c r="T38" i="8" s="1"/>
  <c r="L61" i="8"/>
  <c r="AR60" i="8"/>
  <c r="AJ60" i="8"/>
  <c r="AJ37" i="8" s="1"/>
  <c r="AB60" i="8"/>
  <c r="AB37" i="8" s="1"/>
  <c r="T60" i="8"/>
  <c r="T37" i="8" s="1"/>
  <c r="L60" i="8"/>
  <c r="AR59" i="8"/>
  <c r="AJ59" i="8"/>
  <c r="AJ36" i="8" s="1"/>
  <c r="AB59" i="8"/>
  <c r="AB36" i="8" s="1"/>
  <c r="T59" i="8"/>
  <c r="T36" i="8" s="1"/>
  <c r="L59" i="8"/>
  <c r="AJ58" i="8"/>
  <c r="AJ35" i="8" s="1"/>
  <c r="AB58" i="8"/>
  <c r="AB35" i="8" s="1"/>
  <c r="T58" i="8"/>
  <c r="T35" i="8" s="1"/>
  <c r="L58" i="8"/>
  <c r="AJ57" i="8"/>
  <c r="AJ34" i="8" s="1"/>
  <c r="AB57" i="8"/>
  <c r="AB34" i="8" s="1"/>
  <c r="T57" i="8"/>
  <c r="T34" i="8" s="1"/>
  <c r="L57" i="8"/>
  <c r="AJ56" i="8"/>
  <c r="AJ33" i="8" s="1"/>
  <c r="AB56" i="8"/>
  <c r="AB33" i="8" s="1"/>
  <c r="T56" i="8"/>
  <c r="T33" i="8" s="1"/>
  <c r="L56" i="8"/>
  <c r="M55" i="8"/>
  <c r="AL54" i="8"/>
  <c r="AD54" i="8"/>
  <c r="AD31" i="8" s="1"/>
  <c r="V54" i="8"/>
  <c r="V31" i="8" s="1"/>
  <c r="N54" i="8"/>
  <c r="AM53" i="8"/>
  <c r="AE53" i="8"/>
  <c r="AE30" i="8" s="1"/>
  <c r="W53" i="8"/>
  <c r="W30" i="8" s="1"/>
  <c r="O53" i="8"/>
  <c r="AN52" i="8"/>
  <c r="AF52" i="8"/>
  <c r="AF29" i="8" s="1"/>
  <c r="P52" i="8"/>
  <c r="AO51" i="8"/>
  <c r="AG51" i="8"/>
  <c r="AG28" i="8" s="1"/>
  <c r="Y51" i="8"/>
  <c r="Y28" i="8" s="1"/>
  <c r="Q51" i="8"/>
  <c r="I51" i="8"/>
  <c r="AP50" i="8"/>
  <c r="AH50" i="8"/>
  <c r="AH27" i="8" s="1"/>
  <c r="Z50" i="8"/>
  <c r="Z27" i="8" s="1"/>
  <c r="AA49" i="8"/>
  <c r="AA26" i="8" s="1"/>
  <c r="S49" i="8"/>
  <c r="S26" i="8" s="1"/>
  <c r="K49" i="8"/>
  <c r="AR48" i="8"/>
  <c r="AJ48" i="8"/>
  <c r="AJ25" i="8" s="1"/>
  <c r="AB48" i="8"/>
  <c r="AB25" i="8" s="1"/>
  <c r="T48" i="8"/>
  <c r="T25" i="8" s="1"/>
  <c r="L48" i="8"/>
  <c r="AK47" i="8"/>
  <c r="AC47" i="8"/>
  <c r="AC24" i="8" s="1"/>
  <c r="M47" i="8"/>
  <c r="AM46" i="8"/>
  <c r="AM23" i="8" s="1"/>
  <c r="AE46" i="8"/>
  <c r="AE23" i="8" s="1"/>
  <c r="W46" i="8"/>
  <c r="W23" i="8" s="1"/>
  <c r="O46" i="8"/>
  <c r="O23" i="8" s="1"/>
  <c r="AQ64" i="8"/>
  <c r="AQ41" i="8" s="1"/>
  <c r="AI64" i="8"/>
  <c r="AI41" i="8" s="1"/>
  <c r="AA64" i="8"/>
  <c r="AA41" i="8" s="1"/>
  <c r="S64" i="8"/>
  <c r="S41" i="8" s="1"/>
  <c r="K64" i="8"/>
  <c r="K41" i="8" s="1"/>
  <c r="AA63" i="8"/>
  <c r="AA40" i="8" s="1"/>
  <c r="S63" i="8"/>
  <c r="S40" i="8" s="1"/>
  <c r="K63" i="8"/>
  <c r="AI62" i="8"/>
  <c r="AI39" i="8" s="1"/>
  <c r="AA62" i="8"/>
  <c r="AA39" i="8" s="1"/>
  <c r="S62" i="8"/>
  <c r="S39" i="8" s="1"/>
  <c r="K62" i="8"/>
  <c r="AQ61" i="8"/>
  <c r="AI61" i="8"/>
  <c r="AI38" i="8" s="1"/>
  <c r="AA61" i="8"/>
  <c r="AA38" i="8" s="1"/>
  <c r="S61" i="8"/>
  <c r="S38" i="8" s="1"/>
  <c r="K61" i="8"/>
  <c r="AA60" i="8"/>
  <c r="AA37" i="8" s="1"/>
  <c r="S60" i="8"/>
  <c r="S37" i="8" s="1"/>
  <c r="K60" i="8"/>
  <c r="AQ59" i="8"/>
  <c r="AA59" i="8"/>
  <c r="AA36" i="8" s="1"/>
  <c r="S59" i="8"/>
  <c r="S36" i="8" s="1"/>
  <c r="K59" i="8"/>
  <c r="AA58" i="8"/>
  <c r="AA35" i="8" s="1"/>
  <c r="S58" i="8"/>
  <c r="S35" i="8" s="1"/>
  <c r="K58" i="8"/>
  <c r="AQ57" i="8"/>
  <c r="AA57" i="8"/>
  <c r="AA34" i="8" s="1"/>
  <c r="S57" i="8"/>
  <c r="S34" i="8" s="1"/>
  <c r="K57" i="8"/>
  <c r="AQ56" i="8"/>
  <c r="AI56" i="8"/>
  <c r="AI33" i="8" s="1"/>
  <c r="AA56" i="8"/>
  <c r="AA33" i="8" s="1"/>
  <c r="S56" i="8"/>
  <c r="S33" i="8" s="1"/>
  <c r="K56" i="8"/>
  <c r="AJ55" i="8"/>
  <c r="AJ32" i="8" s="1"/>
  <c r="AB55" i="8"/>
  <c r="AB32" i="8" s="1"/>
  <c r="T55" i="8"/>
  <c r="T32" i="8" s="1"/>
  <c r="L55" i="8"/>
  <c r="AC54" i="8"/>
  <c r="AC31" i="8" s="1"/>
  <c r="AL53" i="8"/>
  <c r="V53" i="8"/>
  <c r="V30" i="8" s="1"/>
  <c r="N53" i="8"/>
  <c r="AM52" i="8"/>
  <c r="AE52" i="8"/>
  <c r="AE29" i="8" s="1"/>
  <c r="W52" i="8"/>
  <c r="W29" i="8" s="1"/>
  <c r="O52" i="8"/>
  <c r="AF51" i="8"/>
  <c r="AF28" i="8" s="1"/>
  <c r="X51" i="8"/>
  <c r="X28" i="8" s="1"/>
  <c r="P51" i="8"/>
  <c r="AO50" i="8"/>
  <c r="AG50" i="8"/>
  <c r="AG27" i="8" s="1"/>
  <c r="Y50" i="8"/>
  <c r="Y27" i="8" s="1"/>
  <c r="Q50" i="8"/>
  <c r="I50" i="8"/>
  <c r="AP49" i="8"/>
  <c r="AH49" i="8"/>
  <c r="AH26" i="8" s="1"/>
  <c r="Z49" i="8"/>
  <c r="Z26" i="8" s="1"/>
  <c r="J49" i="8"/>
  <c r="AA48" i="8"/>
  <c r="AA25" i="8" s="1"/>
  <c r="S48" i="8"/>
  <c r="S25" i="8" s="1"/>
  <c r="K48" i="8"/>
  <c r="AR47" i="8"/>
  <c r="AJ47" i="8"/>
  <c r="AJ24" i="8" s="1"/>
  <c r="AB47" i="8"/>
  <c r="AB24" i="8" s="1"/>
  <c r="T47" i="8"/>
  <c r="T24" i="8" s="1"/>
  <c r="L47" i="8"/>
  <c r="AL46" i="8"/>
  <c r="AL23" i="8" s="1"/>
  <c r="V46" i="8"/>
  <c r="V23" i="8" s="1"/>
  <c r="N46" i="8"/>
  <c r="N23" i="8" s="1"/>
  <c r="AP64" i="8"/>
  <c r="AP41" i="8" s="1"/>
  <c r="AH64" i="8"/>
  <c r="AH41" i="8" s="1"/>
  <c r="AP63" i="8"/>
  <c r="AH63" i="8"/>
  <c r="AH40" i="8" s="1"/>
  <c r="Z63" i="8"/>
  <c r="Z40" i="8" s="1"/>
  <c r="J63" i="8"/>
  <c r="AP62" i="8"/>
  <c r="AH62" i="8"/>
  <c r="AH39" i="8" s="1"/>
  <c r="R62" i="8"/>
  <c r="R39" i="8" s="1"/>
  <c r="J62" i="8"/>
  <c r="AP61" i="8"/>
  <c r="AH61" i="8"/>
  <c r="AH38" i="8" s="1"/>
  <c r="Z61" i="8"/>
  <c r="Z38" i="8" s="1"/>
  <c r="AP60" i="8"/>
  <c r="AH60" i="8"/>
  <c r="AH37" i="8" s="1"/>
  <c r="Z60" i="8"/>
  <c r="Z37" i="8" s="1"/>
  <c r="R60" i="8"/>
  <c r="R37" i="8" s="1"/>
  <c r="AP59" i="8"/>
  <c r="AH59" i="8"/>
  <c r="AH36" i="8" s="1"/>
  <c r="AP58" i="8"/>
  <c r="AH58" i="8"/>
  <c r="AH35" i="8" s="1"/>
  <c r="R58" i="8"/>
  <c r="R35" i="8" s="1"/>
  <c r="AP57" i="8"/>
  <c r="AH57" i="8"/>
  <c r="AH34" i="8" s="1"/>
  <c r="Z57" i="8"/>
  <c r="Z34" i="8" s="1"/>
  <c r="R57" i="8"/>
  <c r="R34" i="8" s="1"/>
  <c r="J57" i="8"/>
  <c r="AP56" i="8"/>
  <c r="AH56" i="8"/>
  <c r="AH33" i="8" s="1"/>
  <c r="AQ55" i="8"/>
  <c r="AI55" i="8"/>
  <c r="AI32" i="8" s="1"/>
  <c r="AA55" i="8"/>
  <c r="AA32" i="8" s="1"/>
  <c r="S55" i="8"/>
  <c r="S32" i="8" s="1"/>
  <c r="K55" i="8"/>
  <c r="AJ54" i="8"/>
  <c r="AJ31" i="8" s="1"/>
  <c r="AB54" i="8"/>
  <c r="AB31" i="8" s="1"/>
  <c r="T54" i="8"/>
  <c r="T31" i="8" s="1"/>
  <c r="L54" i="8"/>
  <c r="AK53" i="8"/>
  <c r="U53" i="8"/>
  <c r="U30" i="8" s="1"/>
  <c r="AL52" i="8"/>
  <c r="V52" i="8"/>
  <c r="V29" i="8" s="1"/>
  <c r="N52" i="8"/>
  <c r="AM51" i="8"/>
  <c r="AE51" i="8"/>
  <c r="AE28" i="8" s="1"/>
  <c r="W51" i="8"/>
  <c r="W28" i="8" s="1"/>
  <c r="O51" i="8"/>
  <c r="P50" i="8"/>
  <c r="AO49" i="8"/>
  <c r="AG49" i="8"/>
  <c r="AG26" i="8" s="1"/>
  <c r="Y49" i="8"/>
  <c r="Y26" i="8" s="1"/>
  <c r="Q49" i="8"/>
  <c r="I49" i="8"/>
  <c r="AP48" i="8"/>
  <c r="AH48" i="8"/>
  <c r="AH25" i="8" s="1"/>
  <c r="Z48" i="8"/>
  <c r="Z25" i="8" s="1"/>
  <c r="R48" i="8"/>
  <c r="R25" i="8" s="1"/>
  <c r="AQ47" i="8"/>
  <c r="AA47" i="8"/>
  <c r="AA24" i="8" s="1"/>
  <c r="S47" i="8"/>
  <c r="S24" i="8" s="1"/>
  <c r="K47" i="8"/>
  <c r="AK46" i="8"/>
  <c r="AK23" i="8" s="1"/>
  <c r="AC46" i="8"/>
  <c r="AC23" i="8" s="1"/>
  <c r="M46" i="8"/>
  <c r="M23" i="8" s="1"/>
  <c r="AO64" i="8"/>
  <c r="AO41" i="8" s="1"/>
  <c r="AG64" i="8"/>
  <c r="AG41" i="8" s="1"/>
  <c r="Y64" i="8"/>
  <c r="Y41" i="8" s="1"/>
  <c r="Q64" i="8"/>
  <c r="Q41" i="8" s="1"/>
  <c r="I64" i="8"/>
  <c r="I41" i="8" s="1"/>
  <c r="AO63" i="8"/>
  <c r="AG63" i="8"/>
  <c r="AG40" i="8" s="1"/>
  <c r="Y63" i="8"/>
  <c r="Y40" i="8" s="1"/>
  <c r="Q63" i="8"/>
  <c r="I63" i="8"/>
  <c r="AO62" i="8"/>
  <c r="AG62" i="8"/>
  <c r="AG39" i="8" s="1"/>
  <c r="Y62" i="8"/>
  <c r="Y39" i="8" s="1"/>
  <c r="Q62" i="8"/>
  <c r="I62" i="8"/>
  <c r="AO61" i="8"/>
  <c r="AG61" i="8"/>
  <c r="AG38" i="8" s="1"/>
  <c r="Y61" i="8"/>
  <c r="Y38" i="8" s="1"/>
  <c r="Q61" i="8"/>
  <c r="I61" i="8"/>
  <c r="AO60" i="8"/>
  <c r="AG60" i="8"/>
  <c r="AG37" i="8" s="1"/>
  <c r="Y60" i="8"/>
  <c r="Y37" i="8" s="1"/>
  <c r="Q60" i="8"/>
  <c r="I60" i="8"/>
  <c r="AO59" i="8"/>
  <c r="AG59" i="8"/>
  <c r="AG36" i="8" s="1"/>
  <c r="Y59" i="8"/>
  <c r="Y36" i="8" s="1"/>
  <c r="Q59" i="8"/>
  <c r="I59" i="8"/>
  <c r="AO58" i="8"/>
  <c r="AG58" i="8"/>
  <c r="AG35" i="8" s="1"/>
  <c r="Y58" i="8"/>
  <c r="Y35" i="8" s="1"/>
  <c r="Q58" i="8"/>
  <c r="I58" i="8"/>
  <c r="AO57" i="8"/>
  <c r="AG57" i="8"/>
  <c r="AG34" i="8" s="1"/>
  <c r="Y57" i="8"/>
  <c r="Y34" i="8" s="1"/>
  <c r="Q57" i="8"/>
  <c r="I57" i="8"/>
  <c r="AO56" i="8"/>
  <c r="AG56" i="8"/>
  <c r="AG33" i="8" s="1"/>
  <c r="Y56" i="8"/>
  <c r="Y33" i="8" s="1"/>
  <c r="Q56" i="8"/>
  <c r="I56" i="8"/>
  <c r="AP55" i="8"/>
  <c r="AH55" i="8"/>
  <c r="AH32" i="8" s="1"/>
  <c r="Z55" i="8"/>
  <c r="Z32" i="8" s="1"/>
  <c r="AA54" i="8"/>
  <c r="AA31" i="8" s="1"/>
  <c r="S54" i="8"/>
  <c r="S31" i="8" s="1"/>
  <c r="K54" i="8"/>
  <c r="AR53" i="8"/>
  <c r="AJ53" i="8"/>
  <c r="AJ30" i="8" s="1"/>
  <c r="AB53" i="8"/>
  <c r="AB30" i="8" s="1"/>
  <c r="T53" i="8"/>
  <c r="T30" i="8" s="1"/>
  <c r="L53" i="8"/>
  <c r="AK52" i="8"/>
  <c r="AC52" i="8"/>
  <c r="AC29" i="8" s="1"/>
  <c r="M52" i="8"/>
  <c r="AL51" i="8"/>
  <c r="V51" i="8"/>
  <c r="V28" i="8" s="1"/>
  <c r="N51" i="8"/>
  <c r="AM50" i="8"/>
  <c r="AE50" i="8"/>
  <c r="AE27" i="8" s="1"/>
  <c r="W50" i="8"/>
  <c r="W27" i="8" s="1"/>
  <c r="O50" i="8"/>
  <c r="P49" i="8"/>
  <c r="AO48" i="8"/>
  <c r="AG48" i="8"/>
  <c r="AG25" i="8" s="1"/>
  <c r="Y48" i="8"/>
  <c r="Y25" i="8" s="1"/>
  <c r="Q48" i="8"/>
  <c r="I48" i="8"/>
  <c r="AP47" i="8"/>
  <c r="AH47" i="8"/>
  <c r="AH24" i="8" s="1"/>
  <c r="Z47" i="8"/>
  <c r="Z24" i="8" s="1"/>
  <c r="R47" i="8"/>
  <c r="R24" i="8" s="1"/>
  <c r="J47" i="8"/>
  <c r="AJ46" i="8"/>
  <c r="AJ23" i="8" s="1"/>
  <c r="AB46" i="8"/>
  <c r="AB23" i="8" s="1"/>
  <c r="T46" i="8"/>
  <c r="T23" i="8" s="1"/>
  <c r="L46" i="8"/>
  <c r="L23" i="8" s="1"/>
  <c r="AF64" i="8"/>
  <c r="AF41" i="8" s="1"/>
  <c r="P64" i="8"/>
  <c r="P41" i="8" s="1"/>
  <c r="AF63" i="8"/>
  <c r="AF40" i="8" s="1"/>
  <c r="P63" i="8"/>
  <c r="AF62" i="8"/>
  <c r="AF39" i="8" s="1"/>
  <c r="P62" i="8"/>
  <c r="P61" i="8"/>
  <c r="AF60" i="8"/>
  <c r="AF37" i="8" s="1"/>
  <c r="P60" i="8"/>
  <c r="AF59" i="8"/>
  <c r="AF36" i="8" s="1"/>
  <c r="P59" i="8"/>
  <c r="AF58" i="8"/>
  <c r="AF35" i="8" s="1"/>
  <c r="P58" i="8"/>
  <c r="P57" i="8"/>
  <c r="AF56" i="8"/>
  <c r="AF33" i="8" s="1"/>
  <c r="P56" i="8"/>
  <c r="AL55" i="8"/>
  <c r="V55" i="8"/>
  <c r="V32" i="8" s="1"/>
  <c r="AO54" i="8"/>
  <c r="Y54" i="8"/>
  <c r="Y31" i="8" s="1"/>
  <c r="I54" i="8"/>
  <c r="P53" i="8"/>
  <c r="AJ52" i="8"/>
  <c r="AJ29" i="8" s="1"/>
  <c r="T52" i="8"/>
  <c r="T29" i="8" s="1"/>
  <c r="AB51" i="8"/>
  <c r="AB28" i="8" s="1"/>
  <c r="L51" i="8"/>
  <c r="S50" i="8"/>
  <c r="S27" i="8" s="1"/>
  <c r="AK49" i="8"/>
  <c r="U49" i="8"/>
  <c r="U26" i="8" s="1"/>
  <c r="AM48" i="8"/>
  <c r="W48" i="8"/>
  <c r="W25" i="8" s="1"/>
  <c r="AO47" i="8"/>
  <c r="Y47" i="8"/>
  <c r="Y24" i="8" s="1"/>
  <c r="I47" i="8"/>
  <c r="AG46" i="8"/>
  <c r="AG23" i="8" s="1"/>
  <c r="Q46" i="8"/>
  <c r="Q23" i="8" s="1"/>
  <c r="AE64" i="8"/>
  <c r="AE41" i="8" s="1"/>
  <c r="O64" i="8"/>
  <c r="O41" i="8" s="1"/>
  <c r="AE63" i="8"/>
  <c r="AE40" i="8" s="1"/>
  <c r="O63" i="8"/>
  <c r="AE62" i="8"/>
  <c r="AE39" i="8" s="1"/>
  <c r="O62" i="8"/>
  <c r="AE61" i="8"/>
  <c r="AE38" i="8" s="1"/>
  <c r="O61" i="8"/>
  <c r="AE60" i="8"/>
  <c r="AE37" i="8" s="1"/>
  <c r="O60" i="8"/>
  <c r="AE59" i="8"/>
  <c r="AE36" i="8" s="1"/>
  <c r="O59" i="8"/>
  <c r="AE58" i="8"/>
  <c r="AE35" i="8" s="1"/>
  <c r="O58" i="8"/>
  <c r="AE57" i="8"/>
  <c r="AE34" i="8" s="1"/>
  <c r="O57" i="8"/>
  <c r="AE56" i="8"/>
  <c r="AE33" i="8" s="1"/>
  <c r="O56" i="8"/>
  <c r="AG55" i="8"/>
  <c r="AG32" i="8" s="1"/>
  <c r="Q55" i="8"/>
  <c r="AA53" i="8"/>
  <c r="AA30" i="8" s="1"/>
  <c r="K53" i="8"/>
  <c r="AI52" i="8"/>
  <c r="AI29" i="8" s="1"/>
  <c r="S52" i="8"/>
  <c r="S29" i="8" s="1"/>
  <c r="AQ51" i="8"/>
  <c r="AA51" i="8"/>
  <c r="AA28" i="8" s="1"/>
  <c r="K51" i="8"/>
  <c r="N50" i="8"/>
  <c r="AJ49" i="8"/>
  <c r="AJ26" i="8" s="1"/>
  <c r="T49" i="8"/>
  <c r="T26" i="8" s="1"/>
  <c r="AL48" i="8"/>
  <c r="V48" i="8"/>
  <c r="V25" i="8" s="1"/>
  <c r="P46" i="8"/>
  <c r="P23" i="8" s="1"/>
  <c r="AC64" i="8"/>
  <c r="AC41" i="8" s="1"/>
  <c r="M64" i="8"/>
  <c r="M41" i="8" s="1"/>
  <c r="M63" i="8"/>
  <c r="M61" i="8"/>
  <c r="AC60" i="8"/>
  <c r="AC37" i="8" s="1"/>
  <c r="M60" i="8"/>
  <c r="M59" i="8"/>
  <c r="M57" i="8"/>
  <c r="AC56" i="8"/>
  <c r="AC33" i="8" s="1"/>
  <c r="M56" i="8"/>
  <c r="AE55" i="8"/>
  <c r="AE32" i="8" s="1"/>
  <c r="O55" i="8"/>
  <c r="AH54" i="8"/>
  <c r="AH31" i="8" s="1"/>
  <c r="AO53" i="8"/>
  <c r="Y53" i="8"/>
  <c r="Y30" i="8" s="1"/>
  <c r="I53" i="8"/>
  <c r="AG52" i="8"/>
  <c r="AG29" i="8" s="1"/>
  <c r="Q52" i="8"/>
  <c r="AK51" i="8"/>
  <c r="AB50" i="8"/>
  <c r="AB27" i="8" s="1"/>
  <c r="L50" i="8"/>
  <c r="AD49" i="8"/>
  <c r="AD26" i="8" s="1"/>
  <c r="N49" i="8"/>
  <c r="P48" i="8"/>
  <c r="AL47" i="8"/>
  <c r="V47" i="8"/>
  <c r="V24" i="8" s="1"/>
  <c r="AP46" i="8"/>
  <c r="AP23" i="8" s="1"/>
  <c r="Z46" i="8"/>
  <c r="Z23" i="8" s="1"/>
  <c r="J46" i="8"/>
  <c r="J23" i="8" s="1"/>
  <c r="AN64" i="8"/>
  <c r="AN41" i="8" s="1"/>
  <c r="AN63" i="8"/>
  <c r="AN61" i="8"/>
  <c r="X61" i="8"/>
  <c r="X38" i="8" s="1"/>
  <c r="AN60" i="8"/>
  <c r="AN59" i="8"/>
  <c r="AN57" i="8"/>
  <c r="X57" i="8"/>
  <c r="X34" i="8" s="1"/>
  <c r="AN56" i="8"/>
  <c r="AD55" i="8"/>
  <c r="AD32" i="8" s="1"/>
  <c r="N55" i="8"/>
  <c r="AG54" i="8"/>
  <c r="AG31" i="8" s="1"/>
  <c r="Q54" i="8"/>
  <c r="AN53" i="8"/>
  <c r="X53" i="8"/>
  <c r="X30" i="8" s="1"/>
  <c r="AR52" i="8"/>
  <c r="AB52" i="8"/>
  <c r="AB29" i="8" s="1"/>
  <c r="L52" i="8"/>
  <c r="AJ51" i="8"/>
  <c r="AJ28" i="8" s="1"/>
  <c r="T51" i="8"/>
  <c r="T28" i="8" s="1"/>
  <c r="AA50" i="8"/>
  <c r="AA27" i="8" s="1"/>
  <c r="K50" i="8"/>
  <c r="AC49" i="8"/>
  <c r="AC26" i="8" s="1"/>
  <c r="AE48" i="8"/>
  <c r="AE25" i="8" s="1"/>
  <c r="O48" i="8"/>
  <c r="AG47" i="8"/>
  <c r="AG24" i="8" s="1"/>
  <c r="Q47" i="8"/>
  <c r="AO46" i="8"/>
  <c r="AO23" i="8" s="1"/>
  <c r="Y46" i="8"/>
  <c r="Y23" i="8" s="1"/>
  <c r="I46" i="8"/>
  <c r="I23" i="8" s="1"/>
  <c r="N63" i="8"/>
  <c r="AM62" i="8"/>
  <c r="AL61" i="8"/>
  <c r="W58" i="8"/>
  <c r="W35" i="8" s="1"/>
  <c r="V57" i="8"/>
  <c r="V34" i="8" s="1"/>
  <c r="P55" i="8"/>
  <c r="O54" i="8"/>
  <c r="AO52" i="8"/>
  <c r="I52" i="8"/>
  <c r="AH51" i="8"/>
  <c r="AH28" i="8" s="1"/>
  <c r="AJ50" i="8"/>
  <c r="AJ27" i="8" s="1"/>
  <c r="AE49" i="8"/>
  <c r="AE26" i="8" s="1"/>
  <c r="AC48" i="8"/>
  <c r="AC25" i="8" s="1"/>
  <c r="P47" i="8"/>
  <c r="S46" i="8"/>
  <c r="S23" i="8" s="1"/>
  <c r="N64" i="8"/>
  <c r="N41" i="8" s="1"/>
  <c r="AM63" i="8"/>
  <c r="AL62" i="8"/>
  <c r="AK61" i="8"/>
  <c r="W59" i="8"/>
  <c r="W36" i="8" s="1"/>
  <c r="V58" i="8"/>
  <c r="V35" i="8" s="1"/>
  <c r="N56" i="8"/>
  <c r="AO55" i="8"/>
  <c r="I55" i="8"/>
  <c r="AP54" i="8"/>
  <c r="AH53" i="8"/>
  <c r="AH30" i="8" s="1"/>
  <c r="AH52" i="8"/>
  <c r="AH29" i="8" s="1"/>
  <c r="AB49" i="8"/>
  <c r="AB26" i="8" s="1"/>
  <c r="X48" i="8"/>
  <c r="X25" i="8" s="1"/>
  <c r="O47" i="8"/>
  <c r="AD64" i="8"/>
  <c r="AD41" i="8" s="1"/>
  <c r="W63" i="8"/>
  <c r="W40" i="8" s="1"/>
  <c r="V62" i="8"/>
  <c r="V39" i="8" s="1"/>
  <c r="N60" i="8"/>
  <c r="AM59" i="8"/>
  <c r="AL58" i="8"/>
  <c r="AD56" i="8"/>
  <c r="AD33" i="8" s="1"/>
  <c r="Y55" i="8"/>
  <c r="Y32" i="8" s="1"/>
  <c r="R52" i="8"/>
  <c r="R29" i="8" s="1"/>
  <c r="M51" i="8"/>
  <c r="M50" i="8"/>
  <c r="L49" i="8"/>
  <c r="AE47" i="8"/>
  <c r="AE24" i="8" s="1"/>
  <c r="AH46" i="8"/>
  <c r="AH23" i="8" s="1"/>
  <c r="W64" i="8"/>
  <c r="W41" i="8" s="1"/>
  <c r="V63" i="8"/>
  <c r="V40" i="8" s="1"/>
  <c r="U62" i="8"/>
  <c r="U39" i="8" s="1"/>
  <c r="N61" i="8"/>
  <c r="AM60" i="8"/>
  <c r="AL59" i="8"/>
  <c r="W56" i="8"/>
  <c r="W33" i="8" s="1"/>
  <c r="X55" i="8"/>
  <c r="X32" i="8" s="1"/>
  <c r="W54" i="8"/>
  <c r="W31" i="8" s="1"/>
  <c r="Q53" i="8"/>
  <c r="AQ52" i="8"/>
  <c r="K52" i="8"/>
  <c r="AP51" i="8"/>
  <c r="AL50" i="8"/>
  <c r="AM49" i="8"/>
  <c r="AK48" i="8"/>
  <c r="AA46" i="8"/>
  <c r="AA23" i="8" s="1"/>
  <c r="V64" i="8"/>
  <c r="V41" i="8" s="1"/>
  <c r="AL63" i="8"/>
  <c r="N59" i="8"/>
  <c r="U58" i="8"/>
  <c r="U35" i="8" s="1"/>
  <c r="AL57" i="8"/>
  <c r="AF54" i="8"/>
  <c r="AF31" i="8" s="1"/>
  <c r="AP53" i="8"/>
  <c r="V50" i="8"/>
  <c r="V27" i="8" s="1"/>
  <c r="AL49" i="8"/>
  <c r="N58" i="8"/>
  <c r="W57" i="8"/>
  <c r="W34" i="8" s="1"/>
  <c r="AM56" i="8"/>
  <c r="AE54" i="8"/>
  <c r="AE31" i="8" s="1"/>
  <c r="AG53" i="8"/>
  <c r="AG30" i="8" s="1"/>
  <c r="U50" i="8"/>
  <c r="U27" i="8" s="1"/>
  <c r="W49" i="8"/>
  <c r="W26" i="8" s="1"/>
  <c r="N57" i="8"/>
  <c r="AL56" i="8"/>
  <c r="P54" i="8"/>
  <c r="AP52" i="8"/>
  <c r="T50" i="8"/>
  <c r="T27" i="8" s="1"/>
  <c r="V49" i="8"/>
  <c r="V26" i="8" s="1"/>
  <c r="AM47" i="8"/>
  <c r="U63" i="8"/>
  <c r="U40" i="8" s="1"/>
  <c r="AD62" i="8"/>
  <c r="AD39" i="8" s="1"/>
  <c r="AM61" i="8"/>
  <c r="AK56" i="8"/>
  <c r="S53" i="8"/>
  <c r="S30" i="8" s="1"/>
  <c r="AA52" i="8"/>
  <c r="AA29" i="8" s="1"/>
  <c r="O49" i="8"/>
  <c r="U48" i="8"/>
  <c r="U25" i="8" s="1"/>
  <c r="AF47" i="8"/>
  <c r="AF24" i="8" s="1"/>
  <c r="AQ46" i="8"/>
  <c r="AQ23" i="8" s="1"/>
  <c r="W62" i="8"/>
  <c r="W39" i="8" s="1"/>
  <c r="AD61" i="8"/>
  <c r="AD38" i="8" s="1"/>
  <c r="AL60" i="8"/>
  <c r="V56" i="8"/>
  <c r="V33" i="8" s="1"/>
  <c r="Z52" i="8"/>
  <c r="Z29" i="8" s="1"/>
  <c r="AI51" i="8"/>
  <c r="AI28" i="8" s="1"/>
  <c r="N48" i="8"/>
  <c r="W47" i="8"/>
  <c r="W24" i="8" s="1"/>
  <c r="AM64" i="8"/>
  <c r="AM41" i="8" s="1"/>
  <c r="N62" i="8"/>
  <c r="W61" i="8"/>
  <c r="W38" i="8" s="1"/>
  <c r="W60" i="8"/>
  <c r="W37" i="8" s="1"/>
  <c r="AK59" i="8"/>
  <c r="AM55" i="8"/>
  <c r="Y52" i="8"/>
  <c r="Y29" i="8" s="1"/>
  <c r="N47" i="8"/>
  <c r="V59" i="8"/>
  <c r="V36" i="8" s="1"/>
  <c r="W55" i="8"/>
  <c r="W32" i="8" s="1"/>
  <c r="AM54" i="8"/>
  <c r="U59" i="8"/>
  <c r="U36" i="8" s="1"/>
  <c r="S51" i="8"/>
  <c r="S28" i="8" s="1"/>
  <c r="V60" i="8"/>
  <c r="V37" i="8" s="1"/>
  <c r="R51" i="8"/>
  <c r="R28" i="8" s="1"/>
  <c r="U60" i="8"/>
  <c r="U37" i="8" s="1"/>
  <c r="J52" i="8"/>
  <c r="V61" i="8"/>
  <c r="V38" i="8" s="1"/>
  <c r="AM57" i="8"/>
  <c r="AL64" i="8"/>
  <c r="AL41" i="8" s="1"/>
  <c r="K46" i="8"/>
  <c r="K23" i="8" s="1"/>
  <c r="AK64" i="8"/>
  <c r="AK41" i="8" s="1"/>
  <c r="AF55" i="8"/>
  <c r="AF32" i="8" s="1"/>
  <c r="AM58" i="8"/>
  <c r="H309" i="7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N14" i="7" s="1"/>
  <c r="N16" i="7"/>
  <c r="J309" i="7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P16" i="7"/>
  <c r="AB52" i="6"/>
  <c r="AD52" i="6" s="1"/>
  <c r="AE52" i="6"/>
  <c r="AN1490" i="8"/>
  <c r="AF1490" i="8"/>
  <c r="X1490" i="8"/>
  <c r="P1490" i="8"/>
  <c r="AR1489" i="8"/>
  <c r="AJ1489" i="8"/>
  <c r="AB1489" i="8"/>
  <c r="T1489" i="8"/>
  <c r="L1489" i="8"/>
  <c r="AN1488" i="8"/>
  <c r="AF1488" i="8"/>
  <c r="X1488" i="8"/>
  <c r="P1488" i="8"/>
  <c r="AR1487" i="8"/>
  <c r="AJ1487" i="8"/>
  <c r="AB1487" i="8"/>
  <c r="T1487" i="8"/>
  <c r="L1487" i="8"/>
  <c r="AN1486" i="8"/>
  <c r="AF1486" i="8"/>
  <c r="X1486" i="8"/>
  <c r="P1486" i="8"/>
  <c r="AR1485" i="8"/>
  <c r="AJ1485" i="8"/>
  <c r="AB1485" i="8"/>
  <c r="T1485" i="8"/>
  <c r="L1485" i="8"/>
  <c r="AN1484" i="8"/>
  <c r="AF1484" i="8"/>
  <c r="X1484" i="8"/>
  <c r="P1484" i="8"/>
  <c r="AR1483" i="8"/>
  <c r="AJ1483" i="8"/>
  <c r="AB1483" i="8"/>
  <c r="T1483" i="8"/>
  <c r="L1483" i="8"/>
  <c r="AN1482" i="8"/>
  <c r="AF1482" i="8"/>
  <c r="X1482" i="8"/>
  <c r="P1482" i="8"/>
  <c r="AK1481" i="8"/>
  <c r="AC1481" i="8"/>
  <c r="U1481" i="8"/>
  <c r="M1481" i="8"/>
  <c r="AP1480" i="8"/>
  <c r="AH1480" i="8"/>
  <c r="Z1480" i="8"/>
  <c r="R1480" i="8"/>
  <c r="J1480" i="8"/>
  <c r="AM1479" i="8"/>
  <c r="AE1479" i="8"/>
  <c r="W1479" i="8"/>
  <c r="O1479" i="8"/>
  <c r="AR1478" i="8"/>
  <c r="AJ1478" i="8"/>
  <c r="AB1478" i="8"/>
  <c r="T1478" i="8"/>
  <c r="L1478" i="8"/>
  <c r="AO1477" i="8"/>
  <c r="AG1477" i="8"/>
  <c r="Y1477" i="8"/>
  <c r="Q1477" i="8"/>
  <c r="I1477" i="8"/>
  <c r="AL1476" i="8"/>
  <c r="AD1476" i="8"/>
  <c r="V1476" i="8"/>
  <c r="N1476" i="8"/>
  <c r="AQ1475" i="8"/>
  <c r="AI1475" i="8"/>
  <c r="AA1475" i="8"/>
  <c r="S1475" i="8"/>
  <c r="K1475" i="8"/>
  <c r="AN1474" i="8"/>
  <c r="AF1474" i="8"/>
  <c r="X1474" i="8"/>
  <c r="P1474" i="8"/>
  <c r="AK1473" i="8"/>
  <c r="AC1473" i="8"/>
  <c r="U1473" i="8"/>
  <c r="M1473" i="8"/>
  <c r="AQ1472" i="8"/>
  <c r="AI1472" i="8"/>
  <c r="AA1472" i="8"/>
  <c r="S1472" i="8"/>
  <c r="K1472" i="8"/>
  <c r="AM1490" i="8"/>
  <c r="AE1490" i="8"/>
  <c r="W1490" i="8"/>
  <c r="O1490" i="8"/>
  <c r="AQ1489" i="8"/>
  <c r="AI1489" i="8"/>
  <c r="AA1489" i="8"/>
  <c r="S1489" i="8"/>
  <c r="K1489" i="8"/>
  <c r="AM1488" i="8"/>
  <c r="AE1488" i="8"/>
  <c r="W1488" i="8"/>
  <c r="O1488" i="8"/>
  <c r="AQ1487" i="8"/>
  <c r="AI1487" i="8"/>
  <c r="AA1487" i="8"/>
  <c r="S1487" i="8"/>
  <c r="K1487" i="8"/>
  <c r="AM1486" i="8"/>
  <c r="AE1486" i="8"/>
  <c r="W1486" i="8"/>
  <c r="O1486" i="8"/>
  <c r="AQ1485" i="8"/>
  <c r="AI1485" i="8"/>
  <c r="AA1485" i="8"/>
  <c r="S1485" i="8"/>
  <c r="K1485" i="8"/>
  <c r="AM1484" i="8"/>
  <c r="AE1484" i="8"/>
  <c r="W1484" i="8"/>
  <c r="O1484" i="8"/>
  <c r="AQ1483" i="8"/>
  <c r="AI1483" i="8"/>
  <c r="AA1483" i="8"/>
  <c r="S1483" i="8"/>
  <c r="K1483" i="8"/>
  <c r="AM1482" i="8"/>
  <c r="AE1482" i="8"/>
  <c r="W1482" i="8"/>
  <c r="O1482" i="8"/>
  <c r="AR1481" i="8"/>
  <c r="AJ1481" i="8"/>
  <c r="AB1481" i="8"/>
  <c r="T1481" i="8"/>
  <c r="L1481" i="8"/>
  <c r="AO1480" i="8"/>
  <c r="AG1480" i="8"/>
  <c r="Y1480" i="8"/>
  <c r="Q1480" i="8"/>
  <c r="I1480" i="8"/>
  <c r="AL1479" i="8"/>
  <c r="AD1479" i="8"/>
  <c r="V1479" i="8"/>
  <c r="N1479" i="8"/>
  <c r="AQ1478" i="8"/>
  <c r="AI1478" i="8"/>
  <c r="AA1478" i="8"/>
  <c r="S1478" i="8"/>
  <c r="K1478" i="8"/>
  <c r="AN1477" i="8"/>
  <c r="AF1477" i="8"/>
  <c r="X1477" i="8"/>
  <c r="P1477" i="8"/>
  <c r="AK1476" i="8"/>
  <c r="AC1476" i="8"/>
  <c r="U1476" i="8"/>
  <c r="M1476" i="8"/>
  <c r="AP1475" i="8"/>
  <c r="AH1475" i="8"/>
  <c r="Z1475" i="8"/>
  <c r="R1475" i="8"/>
  <c r="J1475" i="8"/>
  <c r="AM1474" i="8"/>
  <c r="AE1474" i="8"/>
  <c r="W1474" i="8"/>
  <c r="O1474" i="8"/>
  <c r="AR1473" i="8"/>
  <c r="AJ1473" i="8"/>
  <c r="AB1473" i="8"/>
  <c r="T1473" i="8"/>
  <c r="L1473" i="8"/>
  <c r="AP1472" i="8"/>
  <c r="AH1472" i="8"/>
  <c r="Z1472" i="8"/>
  <c r="R1472" i="8"/>
  <c r="J1472" i="8"/>
  <c r="AL1490" i="8"/>
  <c r="AD1490" i="8"/>
  <c r="V1490" i="8"/>
  <c r="N1490" i="8"/>
  <c r="AP1489" i="8"/>
  <c r="AH1489" i="8"/>
  <c r="Z1489" i="8"/>
  <c r="R1489" i="8"/>
  <c r="J1489" i="8"/>
  <c r="AL1488" i="8"/>
  <c r="AD1488" i="8"/>
  <c r="V1488" i="8"/>
  <c r="N1488" i="8"/>
  <c r="AP1487" i="8"/>
  <c r="AH1487" i="8"/>
  <c r="Z1487" i="8"/>
  <c r="R1487" i="8"/>
  <c r="J1487" i="8"/>
  <c r="AL1486" i="8"/>
  <c r="AD1486" i="8"/>
  <c r="V1486" i="8"/>
  <c r="N1486" i="8"/>
  <c r="AP1485" i="8"/>
  <c r="AH1485" i="8"/>
  <c r="Z1485" i="8"/>
  <c r="R1485" i="8"/>
  <c r="J1485" i="8"/>
  <c r="AL1484" i="8"/>
  <c r="AD1484" i="8"/>
  <c r="V1484" i="8"/>
  <c r="N1484" i="8"/>
  <c r="AP1483" i="8"/>
  <c r="AH1483" i="8"/>
  <c r="Z1483" i="8"/>
  <c r="R1483" i="8"/>
  <c r="J1483" i="8"/>
  <c r="AL1482" i="8"/>
  <c r="AD1482" i="8"/>
  <c r="V1482" i="8"/>
  <c r="N1482" i="8"/>
  <c r="AQ1481" i="8"/>
  <c r="AI1481" i="8"/>
  <c r="AA1481" i="8"/>
  <c r="S1481" i="8"/>
  <c r="K1481" i="8"/>
  <c r="AN1480" i="8"/>
  <c r="AF1480" i="8"/>
  <c r="X1480" i="8"/>
  <c r="P1480" i="8"/>
  <c r="AK1479" i="8"/>
  <c r="AC1479" i="8"/>
  <c r="U1479" i="8"/>
  <c r="M1479" i="8"/>
  <c r="AP1478" i="8"/>
  <c r="AH1478" i="8"/>
  <c r="Z1478" i="8"/>
  <c r="R1478" i="8"/>
  <c r="J1478" i="8"/>
  <c r="AM1477" i="8"/>
  <c r="AE1477" i="8"/>
  <c r="W1477" i="8"/>
  <c r="O1477" i="8"/>
  <c r="AR1476" i="8"/>
  <c r="AJ1476" i="8"/>
  <c r="AB1476" i="8"/>
  <c r="T1476" i="8"/>
  <c r="L1476" i="8"/>
  <c r="AO1475" i="8"/>
  <c r="AG1475" i="8"/>
  <c r="Y1475" i="8"/>
  <c r="Q1475" i="8"/>
  <c r="I1475" i="8"/>
  <c r="AL1474" i="8"/>
  <c r="AD1474" i="8"/>
  <c r="V1474" i="8"/>
  <c r="N1474" i="8"/>
  <c r="AQ1473" i="8"/>
  <c r="AI1473" i="8"/>
  <c r="AA1473" i="8"/>
  <c r="S1473" i="8"/>
  <c r="K1473" i="8"/>
  <c r="AO1472" i="8"/>
  <c r="AG1472" i="8"/>
  <c r="Y1472" i="8"/>
  <c r="Q1472" i="8"/>
  <c r="I1472" i="8"/>
  <c r="AR1490" i="8"/>
  <c r="AG1490" i="8"/>
  <c r="S1490" i="8"/>
  <c r="AO1489" i="8"/>
  <c r="AD1489" i="8"/>
  <c r="P1489" i="8"/>
  <c r="AO1488" i="8"/>
  <c r="AA1488" i="8"/>
  <c r="M1488" i="8"/>
  <c r="AL1487" i="8"/>
  <c r="X1487" i="8"/>
  <c r="M1487" i="8"/>
  <c r="AI1486" i="8"/>
  <c r="U1486" i="8"/>
  <c r="J1486" i="8"/>
  <c r="AF1485" i="8"/>
  <c r="U1485" i="8"/>
  <c r="AQ1484" i="8"/>
  <c r="AC1484" i="8"/>
  <c r="R1484" i="8"/>
  <c r="AN1483" i="8"/>
  <c r="AC1483" i="8"/>
  <c r="O1483" i="8"/>
  <c r="AK1482" i="8"/>
  <c r="Z1482" i="8"/>
  <c r="L1482" i="8"/>
  <c r="AL1481" i="8"/>
  <c r="X1481" i="8"/>
  <c r="J1481" i="8"/>
  <c r="AJ1480" i="8"/>
  <c r="V1480" i="8"/>
  <c r="K1480" i="8"/>
  <c r="AH1479" i="8"/>
  <c r="T1479" i="8"/>
  <c r="I1479" i="8"/>
  <c r="AF1478" i="8"/>
  <c r="U1478" i="8"/>
  <c r="AR1477" i="8"/>
  <c r="AD1477" i="8"/>
  <c r="S1477" i="8"/>
  <c r="AQ1476" i="8"/>
  <c r="AF1476" i="8"/>
  <c r="R1476" i="8"/>
  <c r="AR1475" i="8"/>
  <c r="AD1475" i="8"/>
  <c r="P1475" i="8"/>
  <c r="AP1474" i="8"/>
  <c r="AB1474" i="8"/>
  <c r="Q1474" i="8"/>
  <c r="AN1473" i="8"/>
  <c r="Z1473" i="8"/>
  <c r="O1473" i="8"/>
  <c r="AM1472" i="8"/>
  <c r="AB1472" i="8"/>
  <c r="N1472" i="8"/>
  <c r="AQ1490" i="8"/>
  <c r="AC1490" i="8"/>
  <c r="R1490" i="8"/>
  <c r="AN1489" i="8"/>
  <c r="AC1489" i="8"/>
  <c r="O1489" i="8"/>
  <c r="AK1488" i="8"/>
  <c r="Z1488" i="8"/>
  <c r="L1488" i="8"/>
  <c r="AK1487" i="8"/>
  <c r="W1487" i="8"/>
  <c r="I1487" i="8"/>
  <c r="AH1486" i="8"/>
  <c r="T1486" i="8"/>
  <c r="I1486" i="8"/>
  <c r="AE1485" i="8"/>
  <c r="Q1485" i="8"/>
  <c r="AP1484" i="8"/>
  <c r="AB1484" i="8"/>
  <c r="Q1484" i="8"/>
  <c r="AM1483" i="8"/>
  <c r="Y1483" i="8"/>
  <c r="N1483" i="8"/>
  <c r="AJ1482" i="8"/>
  <c r="Y1482" i="8"/>
  <c r="K1482" i="8"/>
  <c r="AH1481" i="8"/>
  <c r="W1481" i="8"/>
  <c r="I1481" i="8"/>
  <c r="AI1480" i="8"/>
  <c r="U1480" i="8"/>
  <c r="AR1479" i="8"/>
  <c r="AG1479" i="8"/>
  <c r="S1479" i="8"/>
  <c r="AE1478" i="8"/>
  <c r="Q1478" i="8"/>
  <c r="AQ1477" i="8"/>
  <c r="AC1477" i="8"/>
  <c r="R1477" i="8"/>
  <c r="AP1476" i="8"/>
  <c r="AE1476" i="8"/>
  <c r="Q1476" i="8"/>
  <c r="AN1475" i="8"/>
  <c r="AC1475" i="8"/>
  <c r="O1475" i="8"/>
  <c r="AO1474" i="8"/>
  <c r="AA1474" i="8"/>
  <c r="M1474" i="8"/>
  <c r="AM1473" i="8"/>
  <c r="Y1473" i="8"/>
  <c r="N1473" i="8"/>
  <c r="AL1472" i="8"/>
  <c r="X1472" i="8"/>
  <c r="M1472" i="8"/>
  <c r="AI1490" i="8"/>
  <c r="Q1490" i="8"/>
  <c r="AK1489" i="8"/>
  <c r="U1489" i="8"/>
  <c r="AJ1488" i="8"/>
  <c r="T1488" i="8"/>
  <c r="AN1487" i="8"/>
  <c r="V1487" i="8"/>
  <c r="AP1486" i="8"/>
  <c r="Z1486" i="8"/>
  <c r="AO1485" i="8"/>
  <c r="Y1485" i="8"/>
  <c r="I1485" i="8"/>
  <c r="AA1484" i="8"/>
  <c r="K1484" i="8"/>
  <c r="AE1483" i="8"/>
  <c r="M1483" i="8"/>
  <c r="AG1482" i="8"/>
  <c r="Q1482" i="8"/>
  <c r="AG1481" i="8"/>
  <c r="Q1481" i="8"/>
  <c r="AL1480" i="8"/>
  <c r="T1480" i="8"/>
  <c r="AO1479" i="8"/>
  <c r="Y1479" i="8"/>
  <c r="AO1478" i="8"/>
  <c r="Y1478" i="8"/>
  <c r="I1478" i="8"/>
  <c r="AB1477" i="8"/>
  <c r="L1477" i="8"/>
  <c r="AH1476" i="8"/>
  <c r="P1476" i="8"/>
  <c r="AK1475" i="8"/>
  <c r="U1475" i="8"/>
  <c r="AK1474" i="8"/>
  <c r="U1474" i="8"/>
  <c r="AP1473" i="8"/>
  <c r="X1473" i="8"/>
  <c r="AD1472" i="8"/>
  <c r="L1472" i="8"/>
  <c r="AH1490" i="8"/>
  <c r="M1490" i="8"/>
  <c r="AG1489" i="8"/>
  <c r="Q1489" i="8"/>
  <c r="AI1488" i="8"/>
  <c r="S1488" i="8"/>
  <c r="AM1487" i="8"/>
  <c r="U1487" i="8"/>
  <c r="AO1486" i="8"/>
  <c r="Y1486" i="8"/>
  <c r="AN1485" i="8"/>
  <c r="X1485" i="8"/>
  <c r="AR1484" i="8"/>
  <c r="Z1484" i="8"/>
  <c r="J1484" i="8"/>
  <c r="AD1483" i="8"/>
  <c r="I1483" i="8"/>
  <c r="AC1482" i="8"/>
  <c r="M1482" i="8"/>
  <c r="AF1481" i="8"/>
  <c r="P1481" i="8"/>
  <c r="AK1480" i="8"/>
  <c r="S1480" i="8"/>
  <c r="AN1479" i="8"/>
  <c r="X1479" i="8"/>
  <c r="AN1478" i="8"/>
  <c r="X1478" i="8"/>
  <c r="AA1477" i="8"/>
  <c r="K1477" i="8"/>
  <c r="AG1476" i="8"/>
  <c r="O1476" i="8"/>
  <c r="AJ1475" i="8"/>
  <c r="T1475" i="8"/>
  <c r="AJ1474" i="8"/>
  <c r="T1474" i="8"/>
  <c r="AO1473" i="8"/>
  <c r="W1473" i="8"/>
  <c r="AC1472" i="8"/>
  <c r="AB1490" i="8"/>
  <c r="L1490" i="8"/>
  <c r="AF1489" i="8"/>
  <c r="N1489" i="8"/>
  <c r="AH1488" i="8"/>
  <c r="R1488" i="8"/>
  <c r="AG1487" i="8"/>
  <c r="Q1487" i="8"/>
  <c r="AK1486" i="8"/>
  <c r="S1486" i="8"/>
  <c r="AM1485" i="8"/>
  <c r="W1485" i="8"/>
  <c r="AO1484" i="8"/>
  <c r="Y1484" i="8"/>
  <c r="I1484" i="8"/>
  <c r="X1483" i="8"/>
  <c r="AR1482" i="8"/>
  <c r="AB1482" i="8"/>
  <c r="J1482" i="8"/>
  <c r="AE1481" i="8"/>
  <c r="O1481" i="8"/>
  <c r="AE1480" i="8"/>
  <c r="O1480" i="8"/>
  <c r="AJ1479" i="8"/>
  <c r="R1479" i="8"/>
  <c r="AM1478" i="8"/>
  <c r="W1478" i="8"/>
  <c r="AP1477" i="8"/>
  <c r="Z1477" i="8"/>
  <c r="J1477" i="8"/>
  <c r="AA1476" i="8"/>
  <c r="K1476" i="8"/>
  <c r="AF1475" i="8"/>
  <c r="N1475" i="8"/>
  <c r="AI1474" i="8"/>
  <c r="S1474" i="8"/>
  <c r="AL1473" i="8"/>
  <c r="V1473" i="8"/>
  <c r="AR1472" i="8"/>
  <c r="W1472" i="8"/>
  <c r="AA1490" i="8"/>
  <c r="K1490" i="8"/>
  <c r="AE1489" i="8"/>
  <c r="M1489" i="8"/>
  <c r="AG1488" i="8"/>
  <c r="Q1488" i="8"/>
  <c r="AF1487" i="8"/>
  <c r="P1487" i="8"/>
  <c r="AJ1486" i="8"/>
  <c r="R1486" i="8"/>
  <c r="AL1485" i="8"/>
  <c r="V1485" i="8"/>
  <c r="AK1484" i="8"/>
  <c r="U1484" i="8"/>
  <c r="AO1483" i="8"/>
  <c r="W1483" i="8"/>
  <c r="AQ1482" i="8"/>
  <c r="AA1482" i="8"/>
  <c r="I1482" i="8"/>
  <c r="AD1481" i="8"/>
  <c r="N1481" i="8"/>
  <c r="AD1480" i="8"/>
  <c r="N1480" i="8"/>
  <c r="AI1479" i="8"/>
  <c r="Q1479" i="8"/>
  <c r="AL1478" i="8"/>
  <c r="V1478" i="8"/>
  <c r="AL1477" i="8"/>
  <c r="V1477" i="8"/>
  <c r="Z1476" i="8"/>
  <c r="J1476" i="8"/>
  <c r="AE1475" i="8"/>
  <c r="M1475" i="8"/>
  <c r="AH1474" i="8"/>
  <c r="R1474" i="8"/>
  <c r="AH1473" i="8"/>
  <c r="R1473" i="8"/>
  <c r="AN1472" i="8"/>
  <c r="V1472" i="8"/>
  <c r="AP1490" i="8"/>
  <c r="Z1490" i="8"/>
  <c r="J1490" i="8"/>
  <c r="Y1489" i="8"/>
  <c r="I1489" i="8"/>
  <c r="AC1488" i="8"/>
  <c r="K1488" i="8"/>
  <c r="AE1487" i="8"/>
  <c r="O1487" i="8"/>
  <c r="AG1486" i="8"/>
  <c r="Q1486" i="8"/>
  <c r="AK1485" i="8"/>
  <c r="P1485" i="8"/>
  <c r="AJ1484" i="8"/>
  <c r="T1484" i="8"/>
  <c r="AL1483" i="8"/>
  <c r="V1483" i="8"/>
  <c r="AP1482" i="8"/>
  <c r="U1482" i="8"/>
  <c r="AP1481" i="8"/>
  <c r="Z1481" i="8"/>
  <c r="AC1480" i="8"/>
  <c r="M1480" i="8"/>
  <c r="AF1479" i="8"/>
  <c r="P1479" i="8"/>
  <c r="AK1478" i="8"/>
  <c r="P1478" i="8"/>
  <c r="AK1477" i="8"/>
  <c r="U1477" i="8"/>
  <c r="AO1476" i="8"/>
  <c r="Y1476" i="8"/>
  <c r="I1476" i="8"/>
  <c r="AB1475" i="8"/>
  <c r="L1475" i="8"/>
  <c r="AG1474" i="8"/>
  <c r="L1474" i="8"/>
  <c r="AG1473" i="8"/>
  <c r="Q1473" i="8"/>
  <c r="AK1472" i="8"/>
  <c r="U1472" i="8"/>
  <c r="T1490" i="8"/>
  <c r="AQ1488" i="8"/>
  <c r="AD1487" i="8"/>
  <c r="AA1486" i="8"/>
  <c r="N1485" i="8"/>
  <c r="AK1483" i="8"/>
  <c r="AH1482" i="8"/>
  <c r="V1481" i="8"/>
  <c r="W1480" i="8"/>
  <c r="K1479" i="8"/>
  <c r="AN1476" i="8"/>
  <c r="AL1475" i="8"/>
  <c r="Z1474" i="8"/>
  <c r="P1473" i="8"/>
  <c r="T1472" i="8"/>
  <c r="I1490" i="8"/>
  <c r="AP1488" i="8"/>
  <c r="AC1487" i="8"/>
  <c r="M1486" i="8"/>
  <c r="M1485" i="8"/>
  <c r="AG1483" i="8"/>
  <c r="T1482" i="8"/>
  <c r="R1481" i="8"/>
  <c r="L1480" i="8"/>
  <c r="J1479" i="8"/>
  <c r="AJ1477" i="8"/>
  <c r="AM1476" i="8"/>
  <c r="X1475" i="8"/>
  <c r="Y1474" i="8"/>
  <c r="J1473" i="8"/>
  <c r="P1472" i="8"/>
  <c r="AM1489" i="8"/>
  <c r="AB1488" i="8"/>
  <c r="Y1487" i="8"/>
  <c r="L1486" i="8"/>
  <c r="AI1484" i="8"/>
  <c r="AF1483" i="8"/>
  <c r="S1482" i="8"/>
  <c r="AQ1479" i="8"/>
  <c r="AG1478" i="8"/>
  <c r="AI1477" i="8"/>
  <c r="AI1476" i="8"/>
  <c r="W1475" i="8"/>
  <c r="K1474" i="8"/>
  <c r="I1473" i="8"/>
  <c r="O1472" i="8"/>
  <c r="AO1490" i="8"/>
  <c r="AL1489" i="8"/>
  <c r="Y1488" i="8"/>
  <c r="N1487" i="8"/>
  <c r="K1486" i="8"/>
  <c r="AH1484" i="8"/>
  <c r="U1483" i="8"/>
  <c r="R1482" i="8"/>
  <c r="AR1480" i="8"/>
  <c r="AP1479" i="8"/>
  <c r="AD1478" i="8"/>
  <c r="AH1477" i="8"/>
  <c r="X1476" i="8"/>
  <c r="V1475" i="8"/>
  <c r="J1474" i="8"/>
  <c r="AK1490" i="8"/>
  <c r="X1489" i="8"/>
  <c r="U1488" i="8"/>
  <c r="AR1486" i="8"/>
  <c r="AG1485" i="8"/>
  <c r="AG1484" i="8"/>
  <c r="Q1483" i="8"/>
  <c r="AO1481" i="8"/>
  <c r="AQ1480" i="8"/>
  <c r="AB1479" i="8"/>
  <c r="AC1478" i="8"/>
  <c r="T1477" i="8"/>
  <c r="W1476" i="8"/>
  <c r="I1474" i="8"/>
  <c r="AJ1490" i="8"/>
  <c r="W1489" i="8"/>
  <c r="J1488" i="8"/>
  <c r="AQ1486" i="8"/>
  <c r="AD1485" i="8"/>
  <c r="S1484" i="8"/>
  <c r="P1483" i="8"/>
  <c r="AN1481" i="8"/>
  <c r="AM1480" i="8"/>
  <c r="AA1479" i="8"/>
  <c r="O1478" i="8"/>
  <c r="N1477" i="8"/>
  <c r="S1476" i="8"/>
  <c r="AR1474" i="8"/>
  <c r="AF1473" i="8"/>
  <c r="AJ1472" i="8"/>
  <c r="AR1488" i="8"/>
  <c r="L1484" i="8"/>
  <c r="Z1479" i="8"/>
  <c r="AM1475" i="8"/>
  <c r="AF1472" i="8"/>
  <c r="I1488" i="8"/>
  <c r="AO1482" i="8"/>
  <c r="L1479" i="8"/>
  <c r="AE1472" i="8"/>
  <c r="AO1487" i="8"/>
  <c r="AI1482" i="8"/>
  <c r="N1478" i="8"/>
  <c r="AQ1474" i="8"/>
  <c r="AB1486" i="8"/>
  <c r="Y1481" i="8"/>
  <c r="AE1473" i="8"/>
  <c r="M1484" i="8"/>
  <c r="AM1481" i="8"/>
  <c r="Y1490" i="8"/>
  <c r="U1490" i="8"/>
  <c r="AB1480" i="8"/>
  <c r="AC1474" i="8"/>
  <c r="V1489" i="8"/>
  <c r="AA1480" i="8"/>
  <c r="AD1473" i="8"/>
  <c r="AC1486" i="8"/>
  <c r="M1478" i="8"/>
  <c r="AC1485" i="8"/>
  <c r="M1477" i="8"/>
  <c r="O1485" i="8"/>
  <c r="AM1332" i="8"/>
  <c r="AE1332" i="8"/>
  <c r="W1332" i="8"/>
  <c r="W1352" i="8" s="1"/>
  <c r="O1332" i="8"/>
  <c r="O1335" i="8" s="1"/>
  <c r="AL1332" i="8"/>
  <c r="AL1348" i="8" s="1"/>
  <c r="AD1332" i="8"/>
  <c r="V1332" i="8"/>
  <c r="V1352" i="8" s="1"/>
  <c r="N1332" i="8"/>
  <c r="N1348" i="8" s="1"/>
  <c r="AK1332" i="8"/>
  <c r="AC1332" i="8"/>
  <c r="U1332" i="8"/>
  <c r="U1351" i="8" s="1"/>
  <c r="M1332" i="8"/>
  <c r="M1349" i="8" s="1"/>
  <c r="AO1332" i="8"/>
  <c r="AO1344" i="8" s="1"/>
  <c r="AA1332" i="8"/>
  <c r="P1332" i="8"/>
  <c r="P1348" i="8" s="1"/>
  <c r="AN1332" i="8"/>
  <c r="AN1352" i="8" s="1"/>
  <c r="Z1332" i="8"/>
  <c r="L1332" i="8"/>
  <c r="AJ1332" i="8"/>
  <c r="AJ1351" i="8" s="1"/>
  <c r="Y1332" i="8"/>
  <c r="Y1347" i="8" s="1"/>
  <c r="K1332" i="8"/>
  <c r="K1351" i="8" s="1"/>
  <c r="AI1332" i="8"/>
  <c r="X1332" i="8"/>
  <c r="X1346" i="8" s="1"/>
  <c r="J1332" i="8"/>
  <c r="J1347" i="8" s="1"/>
  <c r="T1332" i="8"/>
  <c r="AR1332" i="8"/>
  <c r="S1332" i="8"/>
  <c r="S1349" i="8" s="1"/>
  <c r="AH1332" i="8"/>
  <c r="AH1342" i="8" s="1"/>
  <c r="I1332" i="8"/>
  <c r="I1340" i="8" s="1"/>
  <c r="R1332" i="8"/>
  <c r="Q1332" i="8"/>
  <c r="Q1339" i="8" s="1"/>
  <c r="AG1332" i="8"/>
  <c r="AG1334" i="8" s="1"/>
  <c r="AF1332" i="8"/>
  <c r="AQ1332" i="8"/>
  <c r="AP1332" i="8"/>
  <c r="AP1351" i="8" s="1"/>
  <c r="AB1332" i="8"/>
  <c r="AB1350" i="8" s="1"/>
  <c r="AR1355" i="8"/>
  <c r="AR1371" i="8" s="1"/>
  <c r="AJ1355" i="8"/>
  <c r="AJ1373" i="8" s="1"/>
  <c r="AB1355" i="8"/>
  <c r="AB1375" i="8" s="1"/>
  <c r="T1355" i="8"/>
  <c r="T1373" i="8" s="1"/>
  <c r="L1355" i="8"/>
  <c r="L1360" i="8" s="1"/>
  <c r="AQ1355" i="8"/>
  <c r="AQ1361" i="8" s="1"/>
  <c r="AI1355" i="8"/>
  <c r="AI1366" i="8" s="1"/>
  <c r="AA1355" i="8"/>
  <c r="AA1371" i="8" s="1"/>
  <c r="S1355" i="8"/>
  <c r="S1373" i="8" s="1"/>
  <c r="K1355" i="8"/>
  <c r="K1375" i="8" s="1"/>
  <c r="AP1355" i="8"/>
  <c r="AP1366" i="8" s="1"/>
  <c r="AH1355" i="8"/>
  <c r="AH1363" i="8" s="1"/>
  <c r="Z1355" i="8"/>
  <c r="Z1368" i="8" s="1"/>
  <c r="R1355" i="8"/>
  <c r="R1370" i="8" s="1"/>
  <c r="J1355" i="8"/>
  <c r="J1372" i="8" s="1"/>
  <c r="AL1355" i="8"/>
  <c r="AL1373" i="8" s="1"/>
  <c r="X1355" i="8"/>
  <c r="X1368" i="8" s="1"/>
  <c r="M1355" i="8"/>
  <c r="M1367" i="8" s="1"/>
  <c r="AK1355" i="8"/>
  <c r="AK1364" i="8" s="1"/>
  <c r="W1355" i="8"/>
  <c r="W1365" i="8" s="1"/>
  <c r="I1355" i="8"/>
  <c r="I1370" i="8" s="1"/>
  <c r="AG1355" i="8"/>
  <c r="AG1370" i="8" s="1"/>
  <c r="V1355" i="8"/>
  <c r="V1374" i="8" s="1"/>
  <c r="AF1355" i="8"/>
  <c r="AF1373" i="8" s="1"/>
  <c r="U1355" i="8"/>
  <c r="U1360" i="8" s="1"/>
  <c r="AC1355" i="8"/>
  <c r="AC1357" i="8" s="1"/>
  <c r="Y1355" i="8"/>
  <c r="Y1372" i="8" s="1"/>
  <c r="AN1355" i="8"/>
  <c r="AN1359" i="8" s="1"/>
  <c r="O1355" i="8"/>
  <c r="O1357" i="8" s="1"/>
  <c r="P1355" i="8"/>
  <c r="P1360" i="8" s="1"/>
  <c r="N1355" i="8"/>
  <c r="N1357" i="8" s="1"/>
  <c r="AE1355" i="8"/>
  <c r="AE1362" i="8" s="1"/>
  <c r="AD1355" i="8"/>
  <c r="AD1375" i="8" s="1"/>
  <c r="Q1355" i="8"/>
  <c r="Q1374" i="8" s="1"/>
  <c r="AO1355" i="8"/>
  <c r="AO1368" i="8" s="1"/>
  <c r="AM1355" i="8"/>
  <c r="AM1357" i="8" s="1"/>
  <c r="AN619" i="8"/>
  <c r="AN628" i="8" s="1"/>
  <c r="AF619" i="8"/>
  <c r="AF633" i="8" s="1"/>
  <c r="X619" i="8"/>
  <c r="X635" i="8" s="1"/>
  <c r="P619" i="8"/>
  <c r="P637" i="8" s="1"/>
  <c r="AM619" i="8"/>
  <c r="AM622" i="8" s="1"/>
  <c r="AE619" i="8"/>
  <c r="AE636" i="8" s="1"/>
  <c r="W619" i="8"/>
  <c r="W636" i="8" s="1"/>
  <c r="O619" i="8"/>
  <c r="O625" i="8" s="1"/>
  <c r="AL619" i="8"/>
  <c r="AL632" i="8" s="1"/>
  <c r="AD619" i="8"/>
  <c r="AD630" i="8" s="1"/>
  <c r="V619" i="8"/>
  <c r="V636" i="8" s="1"/>
  <c r="N619" i="8"/>
  <c r="N639" i="8" s="1"/>
  <c r="AI619" i="8"/>
  <c r="AI624" i="8" s="1"/>
  <c r="U619" i="8"/>
  <c r="U632" i="8" s="1"/>
  <c r="J619" i="8"/>
  <c r="J624" i="8" s="1"/>
  <c r="AH619" i="8"/>
  <c r="AH636" i="8" s="1"/>
  <c r="T619" i="8"/>
  <c r="T622" i="8" s="1"/>
  <c r="I619" i="8"/>
  <c r="I639" i="8" s="1"/>
  <c r="AR619" i="8"/>
  <c r="AR638" i="8" s="1"/>
  <c r="AG619" i="8"/>
  <c r="AG637" i="8" s="1"/>
  <c r="S619" i="8"/>
  <c r="S638" i="8" s="1"/>
  <c r="AC619" i="8"/>
  <c r="AC639" i="8" s="1"/>
  <c r="L619" i="8"/>
  <c r="L622" i="8" s="1"/>
  <c r="AB619" i="8"/>
  <c r="AB625" i="8" s="1"/>
  <c r="K619" i="8"/>
  <c r="K621" i="8" s="1"/>
  <c r="AA619" i="8"/>
  <c r="AA636" i="8" s="1"/>
  <c r="AQ619" i="8"/>
  <c r="AQ632" i="8" s="1"/>
  <c r="Z619" i="8"/>
  <c r="Z626" i="8" s="1"/>
  <c r="AP619" i="8"/>
  <c r="AP626" i="8" s="1"/>
  <c r="Y619" i="8"/>
  <c r="Y639" i="8" s="1"/>
  <c r="AO619" i="8"/>
  <c r="AO635" i="8" s="1"/>
  <c r="R619" i="8"/>
  <c r="R622" i="8" s="1"/>
  <c r="AK619" i="8"/>
  <c r="AK622" i="8" s="1"/>
  <c r="AJ619" i="8"/>
  <c r="AJ621" i="8" s="1"/>
  <c r="M619" i="8"/>
  <c r="M634" i="8" s="1"/>
  <c r="Q619" i="8"/>
  <c r="Q638" i="8" s="1"/>
  <c r="Q892" i="8"/>
  <c r="U891" i="8"/>
  <c r="AG890" i="8"/>
  <c r="U889" i="8"/>
  <c r="I888" i="8"/>
  <c r="Q886" i="8"/>
  <c r="I886" i="8"/>
  <c r="AK885" i="8"/>
  <c r="U885" i="8"/>
  <c r="Q884" i="8"/>
  <c r="I884" i="8"/>
  <c r="AD883" i="8"/>
  <c r="AI882" i="8"/>
  <c r="AA882" i="8"/>
  <c r="S882" i="8"/>
  <c r="AN881" i="8"/>
  <c r="AF881" i="8"/>
  <c r="U880" i="8"/>
  <c r="AP879" i="8"/>
  <c r="AH879" i="8"/>
  <c r="AE878" i="8"/>
  <c r="AR877" i="8"/>
  <c r="Q876" i="8"/>
  <c r="AD875" i="8"/>
  <c r="V875" i="8"/>
  <c r="N875" i="8"/>
  <c r="AJ874" i="8"/>
  <c r="AB874" i="8"/>
  <c r="AL892" i="8"/>
  <c r="AD892" i="8"/>
  <c r="V892" i="8"/>
  <c r="AP891" i="8"/>
  <c r="AH891" i="8"/>
  <c r="AL890" i="8"/>
  <c r="AD890" i="8"/>
  <c r="N890" i="8"/>
  <c r="J889" i="8"/>
  <c r="AL888" i="8"/>
  <c r="V888" i="8"/>
  <c r="R887" i="8"/>
  <c r="J887" i="8"/>
  <c r="AD886" i="8"/>
  <c r="AH885" i="8"/>
  <c r="R885" i="8"/>
  <c r="AL884" i="8"/>
  <c r="AD884" i="8"/>
  <c r="AQ883" i="8"/>
  <c r="AI883" i="8"/>
  <c r="AA883" i="8"/>
  <c r="J880" i="8"/>
  <c r="AM879" i="8"/>
  <c r="AB878" i="8"/>
  <c r="T878" i="8"/>
  <c r="AG877" i="8"/>
  <c r="AL876" i="8"/>
  <c r="AD876" i="8"/>
  <c r="V876" i="8"/>
  <c r="AQ875" i="8"/>
  <c r="AI875" i="8"/>
  <c r="AG874" i="8"/>
  <c r="Q874" i="8"/>
  <c r="I874" i="8"/>
  <c r="AN891" i="8"/>
  <c r="AD891" i="8"/>
  <c r="AR890" i="8"/>
  <c r="AH890" i="8"/>
  <c r="AL889" i="8"/>
  <c r="AA889" i="8"/>
  <c r="P889" i="8"/>
  <c r="AE888" i="8"/>
  <c r="X887" i="8"/>
  <c r="N887" i="8"/>
  <c r="AM886" i="8"/>
  <c r="R886" i="8"/>
  <c r="AQ885" i="8"/>
  <c r="AJ884" i="8"/>
  <c r="Z884" i="8"/>
  <c r="AE883" i="8"/>
  <c r="N882" i="8"/>
  <c r="AD881" i="8"/>
  <c r="S881" i="8"/>
  <c r="X880" i="8"/>
  <c r="N880" i="8"/>
  <c r="AN879" i="8"/>
  <c r="S879" i="8"/>
  <c r="AH878" i="8"/>
  <c r="R877" i="8"/>
  <c r="AH876" i="8"/>
  <c r="AB875" i="8"/>
  <c r="Q875" i="8"/>
  <c r="AH874" i="8"/>
  <c r="AI892" i="8"/>
  <c r="AB891" i="8"/>
  <c r="Q891" i="8"/>
  <c r="AF890" i="8"/>
  <c r="U890" i="8"/>
  <c r="AN888" i="8"/>
  <c r="S888" i="8"/>
  <c r="AR887" i="8"/>
  <c r="AA886" i="8"/>
  <c r="AE885" i="8"/>
  <c r="AI884" i="8"/>
  <c r="X884" i="8"/>
  <c r="AB881" i="8"/>
  <c r="AR880" i="8"/>
  <c r="AL879" i="8"/>
  <c r="AB879" i="8"/>
  <c r="Q879" i="8"/>
  <c r="AG878" i="8"/>
  <c r="AA877" i="8"/>
  <c r="P877" i="8"/>
  <c r="AQ876" i="8"/>
  <c r="U876" i="8"/>
  <c r="AQ874" i="8"/>
  <c r="AF874" i="8"/>
  <c r="AR892" i="8"/>
  <c r="AL891" i="8"/>
  <c r="AA891" i="8"/>
  <c r="AP890" i="8"/>
  <c r="AE890" i="8"/>
  <c r="AI889" i="8"/>
  <c r="X889" i="8"/>
  <c r="N889" i="8"/>
  <c r="AB888" i="8"/>
  <c r="V887" i="8"/>
  <c r="AJ886" i="8"/>
  <c r="AR884" i="8"/>
  <c r="AH884" i="8"/>
  <c r="AM883" i="8"/>
  <c r="AB883" i="8"/>
  <c r="AG882" i="8"/>
  <c r="V882" i="8"/>
  <c r="AA881" i="8"/>
  <c r="Q881" i="8"/>
  <c r="V880" i="8"/>
  <c r="AK879" i="8"/>
  <c r="P879" i="8"/>
  <c r="Z877" i="8"/>
  <c r="AP876" i="8"/>
  <c r="AE876" i="8"/>
  <c r="AE874" i="8"/>
  <c r="U874" i="8"/>
  <c r="AB892" i="8"/>
  <c r="J892" i="8"/>
  <c r="AE891" i="8"/>
  <c r="AI888" i="8"/>
  <c r="P888" i="8"/>
  <c r="AL887" i="8"/>
  <c r="AN886" i="8"/>
  <c r="U886" i="8"/>
  <c r="AA884" i="8"/>
  <c r="Z883" i="8"/>
  <c r="AE882" i="8"/>
  <c r="Q882" i="8"/>
  <c r="T880" i="8"/>
  <c r="AQ879" i="8"/>
  <c r="I879" i="8"/>
  <c r="N877" i="8"/>
  <c r="AJ876" i="8"/>
  <c r="R876" i="8"/>
  <c r="U875" i="8"/>
  <c r="AA892" i="8"/>
  <c r="AR891" i="8"/>
  <c r="AB890" i="8"/>
  <c r="AH888" i="8"/>
  <c r="AJ887" i="8"/>
  <c r="AI886" i="8"/>
  <c r="AN884" i="8"/>
  <c r="U884" i="8"/>
  <c r="AR883" i="8"/>
  <c r="J883" i="8"/>
  <c r="AD882" i="8"/>
  <c r="AL880" i="8"/>
  <c r="S880" i="8"/>
  <c r="V879" i="8"/>
  <c r="AA878" i="8"/>
  <c r="AI876" i="8"/>
  <c r="P876" i="8"/>
  <c r="T875" i="8"/>
  <c r="U892" i="8"/>
  <c r="AQ891" i="8"/>
  <c r="X891" i="8"/>
  <c r="AA890" i="8"/>
  <c r="AR889" i="8"/>
  <c r="AF888" i="8"/>
  <c r="AE887" i="8"/>
  <c r="AH886" i="8"/>
  <c r="S886" i="8"/>
  <c r="T884" i="8"/>
  <c r="AP883" i="8"/>
  <c r="Q880" i="8"/>
  <c r="AJ879" i="8"/>
  <c r="AG875" i="8"/>
  <c r="AL874" i="8"/>
  <c r="S874" i="8"/>
  <c r="P890" i="8"/>
  <c r="V889" i="8"/>
  <c r="AN887" i="8"/>
  <c r="I887" i="8"/>
  <c r="U883" i="8"/>
  <c r="AR881" i="8"/>
  <c r="AI877" i="8"/>
  <c r="AF891" i="8"/>
  <c r="AQ889" i="8"/>
  <c r="Z888" i="8"/>
  <c r="AA885" i="8"/>
  <c r="AF884" i="8"/>
  <c r="J884" i="8"/>
  <c r="AK882" i="8"/>
  <c r="AQ881" i="8"/>
  <c r="AG879" i="8"/>
  <c r="S878" i="8"/>
  <c r="AN876" i="8"/>
  <c r="AJ890" i="8"/>
  <c r="S889" i="8"/>
  <c r="X888" i="8"/>
  <c r="AE884" i="8"/>
  <c r="AB882" i="8"/>
  <c r="AF879" i="8"/>
  <c r="R878" i="8"/>
  <c r="AM876" i="8"/>
  <c r="V891" i="8"/>
  <c r="AI890" i="8"/>
  <c r="I889" i="8"/>
  <c r="P885" i="8"/>
  <c r="AD879" i="8"/>
  <c r="AN878" i="8"/>
  <c r="T891" i="8"/>
  <c r="U888" i="8"/>
  <c r="AF886" i="8"/>
  <c r="U882" i="8"/>
  <c r="J877" i="8"/>
  <c r="AF875" i="8"/>
  <c r="AG889" i="8"/>
  <c r="N885" i="8"/>
  <c r="P878" i="8"/>
  <c r="AE875" i="8"/>
  <c r="AE892" i="8"/>
  <c r="AF883" i="8"/>
  <c r="AE880" i="8"/>
  <c r="AN890" i="8"/>
  <c r="X886" i="8"/>
  <c r="I882" i="8"/>
  <c r="AD880" i="8"/>
  <c r="AA876" i="8"/>
  <c r="AR888" i="8"/>
  <c r="AA887" i="8"/>
  <c r="J886" i="8"/>
  <c r="AE881" i="8"/>
  <c r="I875" i="8"/>
  <c r="X890" i="8"/>
  <c r="AR885" i="8"/>
  <c r="I880" i="8"/>
  <c r="AL878" i="8"/>
  <c r="X876" i="8"/>
  <c r="AI885" i="8"/>
  <c r="R884" i="8"/>
  <c r="AA874" i="8"/>
  <c r="AG885" i="8"/>
  <c r="AI878" i="8"/>
  <c r="S877" i="8"/>
  <c r="AR879" i="8"/>
  <c r="R890" i="8"/>
  <c r="AJ888" i="8"/>
  <c r="BF57" i="8"/>
  <c r="BC57" i="8"/>
  <c r="BD57" i="8" s="1"/>
  <c r="BE57" i="8" s="1"/>
  <c r="BE53" i="8"/>
  <c r="BE17" i="8"/>
  <c r="BE50" i="8"/>
  <c r="AR1398" i="8"/>
  <c r="AJ1398" i="8"/>
  <c r="AB1398" i="8"/>
  <c r="T1398" i="8"/>
  <c r="L1398" i="8"/>
  <c r="AN1397" i="8"/>
  <c r="AF1397" i="8"/>
  <c r="X1397" i="8"/>
  <c r="P1397" i="8"/>
  <c r="AR1396" i="8"/>
  <c r="AJ1396" i="8"/>
  <c r="AB1396" i="8"/>
  <c r="T1396" i="8"/>
  <c r="L1396" i="8"/>
  <c r="AN1395" i="8"/>
  <c r="AF1395" i="8"/>
  <c r="X1395" i="8"/>
  <c r="P1395" i="8"/>
  <c r="AR1394" i="8"/>
  <c r="AJ1394" i="8"/>
  <c r="AB1394" i="8"/>
  <c r="T1394" i="8"/>
  <c r="L1394" i="8"/>
  <c r="AN1393" i="8"/>
  <c r="AF1393" i="8"/>
  <c r="X1393" i="8"/>
  <c r="P1393" i="8"/>
  <c r="AR1392" i="8"/>
  <c r="AJ1392" i="8"/>
  <c r="AB1392" i="8"/>
  <c r="T1392" i="8"/>
  <c r="L1392" i="8"/>
  <c r="AN1391" i="8"/>
  <c r="AF1391" i="8"/>
  <c r="X1391" i="8"/>
  <c r="P1391" i="8"/>
  <c r="AR1390" i="8"/>
  <c r="AJ1390" i="8"/>
  <c r="AB1390" i="8"/>
  <c r="T1390" i="8"/>
  <c r="L1390" i="8"/>
  <c r="AO1389" i="8"/>
  <c r="AG1389" i="8"/>
  <c r="Y1389" i="8"/>
  <c r="Q1389" i="8"/>
  <c r="I1389" i="8"/>
  <c r="AQ1398" i="8"/>
  <c r="AI1398" i="8"/>
  <c r="AA1398" i="8"/>
  <c r="S1398" i="8"/>
  <c r="K1398" i="8"/>
  <c r="AM1397" i="8"/>
  <c r="AE1397" i="8"/>
  <c r="W1397" i="8"/>
  <c r="O1397" i="8"/>
  <c r="AQ1396" i="8"/>
  <c r="AI1396" i="8"/>
  <c r="AA1396" i="8"/>
  <c r="S1396" i="8"/>
  <c r="K1396" i="8"/>
  <c r="AM1395" i="8"/>
  <c r="AE1395" i="8"/>
  <c r="W1395" i="8"/>
  <c r="O1395" i="8"/>
  <c r="AQ1394" i="8"/>
  <c r="AI1394" i="8"/>
  <c r="AA1394" i="8"/>
  <c r="S1394" i="8"/>
  <c r="K1394" i="8"/>
  <c r="AM1393" i="8"/>
  <c r="AE1393" i="8"/>
  <c r="W1393" i="8"/>
  <c r="O1393" i="8"/>
  <c r="AQ1392" i="8"/>
  <c r="AI1392" i="8"/>
  <c r="AA1392" i="8"/>
  <c r="S1392" i="8"/>
  <c r="K1392" i="8"/>
  <c r="AM1391" i="8"/>
  <c r="AE1391" i="8"/>
  <c r="W1391" i="8"/>
  <c r="O1391" i="8"/>
  <c r="AQ1390" i="8"/>
  <c r="AI1390" i="8"/>
  <c r="AA1390" i="8"/>
  <c r="S1390" i="8"/>
  <c r="K1390" i="8"/>
  <c r="AN1389" i="8"/>
  <c r="AF1389" i="8"/>
  <c r="X1389" i="8"/>
  <c r="P1389" i="8"/>
  <c r="AH1398" i="8"/>
  <c r="X1398" i="8"/>
  <c r="N1398" i="8"/>
  <c r="AL1397" i="8"/>
  <c r="AB1397" i="8"/>
  <c r="R1397" i="8"/>
  <c r="AP1396" i="8"/>
  <c r="AF1396" i="8"/>
  <c r="V1396" i="8"/>
  <c r="J1396" i="8"/>
  <c r="AJ1395" i="8"/>
  <c r="Z1395" i="8"/>
  <c r="N1395" i="8"/>
  <c r="AN1394" i="8"/>
  <c r="AD1394" i="8"/>
  <c r="R1394" i="8"/>
  <c r="AR1393" i="8"/>
  <c r="AH1393" i="8"/>
  <c r="V1393" i="8"/>
  <c r="L1393" i="8"/>
  <c r="AL1392" i="8"/>
  <c r="Z1392" i="8"/>
  <c r="P1392" i="8"/>
  <c r="AP1391" i="8"/>
  <c r="AD1391" i="8"/>
  <c r="T1391" i="8"/>
  <c r="J1391" i="8"/>
  <c r="AH1390" i="8"/>
  <c r="X1390" i="8"/>
  <c r="N1390" i="8"/>
  <c r="AM1389" i="8"/>
  <c r="AC1389" i="8"/>
  <c r="S1389" i="8"/>
  <c r="AK1388" i="8"/>
  <c r="AC1388" i="8"/>
  <c r="U1388" i="8"/>
  <c r="M1388" i="8"/>
  <c r="AP1387" i="8"/>
  <c r="AH1387" i="8"/>
  <c r="Z1387" i="8"/>
  <c r="R1387" i="8"/>
  <c r="J1387" i="8"/>
  <c r="AM1386" i="8"/>
  <c r="AE1386" i="8"/>
  <c r="W1386" i="8"/>
  <c r="O1386" i="8"/>
  <c r="AR1385" i="8"/>
  <c r="AJ1385" i="8"/>
  <c r="AB1385" i="8"/>
  <c r="T1385" i="8"/>
  <c r="L1385" i="8"/>
  <c r="AO1384" i="8"/>
  <c r="AG1384" i="8"/>
  <c r="Y1384" i="8"/>
  <c r="Q1384" i="8"/>
  <c r="I1384" i="8"/>
  <c r="AL1383" i="8"/>
  <c r="AD1383" i="8"/>
  <c r="V1383" i="8"/>
  <c r="N1383" i="8"/>
  <c r="AQ1382" i="8"/>
  <c r="AI1382" i="8"/>
  <c r="AA1382" i="8"/>
  <c r="S1382" i="8"/>
  <c r="K1382" i="8"/>
  <c r="AN1381" i="8"/>
  <c r="AF1381" i="8"/>
  <c r="X1381" i="8"/>
  <c r="P1381" i="8"/>
  <c r="AL1380" i="8"/>
  <c r="AD1380" i="8"/>
  <c r="V1380" i="8"/>
  <c r="N1380" i="8"/>
  <c r="AG1398" i="8"/>
  <c r="W1398" i="8"/>
  <c r="M1398" i="8"/>
  <c r="AK1397" i="8"/>
  <c r="AA1397" i="8"/>
  <c r="Q1397" i="8"/>
  <c r="AO1396" i="8"/>
  <c r="AE1396" i="8"/>
  <c r="U1396" i="8"/>
  <c r="I1396" i="8"/>
  <c r="AI1395" i="8"/>
  <c r="Y1395" i="8"/>
  <c r="M1395" i="8"/>
  <c r="AM1394" i="8"/>
  <c r="AC1394" i="8"/>
  <c r="Q1394" i="8"/>
  <c r="AQ1393" i="8"/>
  <c r="AG1393" i="8"/>
  <c r="U1393" i="8"/>
  <c r="K1393" i="8"/>
  <c r="AK1392" i="8"/>
  <c r="Y1392" i="8"/>
  <c r="O1392" i="8"/>
  <c r="AO1391" i="8"/>
  <c r="AC1391" i="8"/>
  <c r="S1391" i="8"/>
  <c r="I1391" i="8"/>
  <c r="AG1390" i="8"/>
  <c r="W1390" i="8"/>
  <c r="M1390" i="8"/>
  <c r="AL1389" i="8"/>
  <c r="AB1389" i="8"/>
  <c r="R1389" i="8"/>
  <c r="AR1388" i="8"/>
  <c r="AJ1388" i="8"/>
  <c r="AB1388" i="8"/>
  <c r="T1388" i="8"/>
  <c r="L1388" i="8"/>
  <c r="AO1387" i="8"/>
  <c r="AG1387" i="8"/>
  <c r="Y1387" i="8"/>
  <c r="Q1387" i="8"/>
  <c r="I1387" i="8"/>
  <c r="AL1386" i="8"/>
  <c r="AD1386" i="8"/>
  <c r="V1386" i="8"/>
  <c r="N1386" i="8"/>
  <c r="AQ1385" i="8"/>
  <c r="AI1385" i="8"/>
  <c r="AA1385" i="8"/>
  <c r="S1385" i="8"/>
  <c r="K1385" i="8"/>
  <c r="AN1384" i="8"/>
  <c r="AF1384" i="8"/>
  <c r="X1384" i="8"/>
  <c r="P1384" i="8"/>
  <c r="AK1383" i="8"/>
  <c r="AC1383" i="8"/>
  <c r="U1383" i="8"/>
  <c r="M1383" i="8"/>
  <c r="AP1382" i="8"/>
  <c r="AH1382" i="8"/>
  <c r="Z1382" i="8"/>
  <c r="R1382" i="8"/>
  <c r="J1382" i="8"/>
  <c r="AM1381" i="8"/>
  <c r="AE1381" i="8"/>
  <c r="W1381" i="8"/>
  <c r="O1381" i="8"/>
  <c r="AK1380" i="8"/>
  <c r="AC1380" i="8"/>
  <c r="U1380" i="8"/>
  <c r="M1380" i="8"/>
  <c r="AP1398" i="8"/>
  <c r="AF1398" i="8"/>
  <c r="V1398" i="8"/>
  <c r="J1398" i="8"/>
  <c r="AJ1397" i="8"/>
  <c r="Z1397" i="8"/>
  <c r="N1397" i="8"/>
  <c r="AN1396" i="8"/>
  <c r="AD1396" i="8"/>
  <c r="R1396" i="8"/>
  <c r="AR1395" i="8"/>
  <c r="AH1395" i="8"/>
  <c r="V1395" i="8"/>
  <c r="L1395" i="8"/>
  <c r="AL1394" i="8"/>
  <c r="Z1394" i="8"/>
  <c r="P1394" i="8"/>
  <c r="AP1393" i="8"/>
  <c r="AD1393" i="8"/>
  <c r="T1393" i="8"/>
  <c r="J1393" i="8"/>
  <c r="AH1392" i="8"/>
  <c r="X1392" i="8"/>
  <c r="N1392" i="8"/>
  <c r="AL1391" i="8"/>
  <c r="AB1391" i="8"/>
  <c r="R1391" i="8"/>
  <c r="AP1390" i="8"/>
  <c r="AF1390" i="8"/>
  <c r="V1390" i="8"/>
  <c r="J1390" i="8"/>
  <c r="AK1389" i="8"/>
  <c r="AA1389" i="8"/>
  <c r="O1389" i="8"/>
  <c r="AQ1388" i="8"/>
  <c r="AI1388" i="8"/>
  <c r="AA1388" i="8"/>
  <c r="S1388" i="8"/>
  <c r="K1388" i="8"/>
  <c r="AN1387" i="8"/>
  <c r="AF1387" i="8"/>
  <c r="X1387" i="8"/>
  <c r="P1387" i="8"/>
  <c r="AK1386" i="8"/>
  <c r="AC1386" i="8"/>
  <c r="U1386" i="8"/>
  <c r="M1386" i="8"/>
  <c r="AP1385" i="8"/>
  <c r="AH1385" i="8"/>
  <c r="Z1385" i="8"/>
  <c r="R1385" i="8"/>
  <c r="J1385" i="8"/>
  <c r="AM1384" i="8"/>
  <c r="AE1384" i="8"/>
  <c r="W1384" i="8"/>
  <c r="O1384" i="8"/>
  <c r="AR1383" i="8"/>
  <c r="AJ1383" i="8"/>
  <c r="AB1383" i="8"/>
  <c r="T1383" i="8"/>
  <c r="L1383" i="8"/>
  <c r="AO1382" i="8"/>
  <c r="AG1382" i="8"/>
  <c r="Y1382" i="8"/>
  <c r="Q1382" i="8"/>
  <c r="I1382" i="8"/>
  <c r="AL1381" i="8"/>
  <c r="AD1381" i="8"/>
  <c r="V1381" i="8"/>
  <c r="N1381" i="8"/>
  <c r="AR1380" i="8"/>
  <c r="AJ1380" i="8"/>
  <c r="AB1380" i="8"/>
  <c r="T1380" i="8"/>
  <c r="L1380" i="8"/>
  <c r="AO1398" i="8"/>
  <c r="AE1398" i="8"/>
  <c r="U1398" i="8"/>
  <c r="I1398" i="8"/>
  <c r="AI1397" i="8"/>
  <c r="Y1397" i="8"/>
  <c r="M1397" i="8"/>
  <c r="AM1396" i="8"/>
  <c r="AC1396" i="8"/>
  <c r="Q1396" i="8"/>
  <c r="AQ1395" i="8"/>
  <c r="AG1395" i="8"/>
  <c r="U1395" i="8"/>
  <c r="K1395" i="8"/>
  <c r="AK1394" i="8"/>
  <c r="Y1394" i="8"/>
  <c r="O1394" i="8"/>
  <c r="AO1393" i="8"/>
  <c r="AC1393" i="8"/>
  <c r="S1393" i="8"/>
  <c r="I1393" i="8"/>
  <c r="AG1392" i="8"/>
  <c r="W1392" i="8"/>
  <c r="M1392" i="8"/>
  <c r="AK1391" i="8"/>
  <c r="AA1391" i="8"/>
  <c r="Q1391" i="8"/>
  <c r="AO1390" i="8"/>
  <c r="AE1390" i="8"/>
  <c r="U1390" i="8"/>
  <c r="I1390" i="8"/>
  <c r="AJ1389" i="8"/>
  <c r="Z1389" i="8"/>
  <c r="N1389" i="8"/>
  <c r="AP1388" i="8"/>
  <c r="AH1388" i="8"/>
  <c r="Z1388" i="8"/>
  <c r="R1388" i="8"/>
  <c r="J1388" i="8"/>
  <c r="AM1387" i="8"/>
  <c r="AE1387" i="8"/>
  <c r="W1387" i="8"/>
  <c r="O1387" i="8"/>
  <c r="AR1386" i="8"/>
  <c r="AJ1386" i="8"/>
  <c r="AB1386" i="8"/>
  <c r="T1386" i="8"/>
  <c r="L1386" i="8"/>
  <c r="AO1385" i="8"/>
  <c r="AG1385" i="8"/>
  <c r="Y1385" i="8"/>
  <c r="Q1385" i="8"/>
  <c r="I1385" i="8"/>
  <c r="AL1384" i="8"/>
  <c r="AD1384" i="8"/>
  <c r="V1384" i="8"/>
  <c r="N1384" i="8"/>
  <c r="AQ1383" i="8"/>
  <c r="AI1383" i="8"/>
  <c r="AA1383" i="8"/>
  <c r="S1383" i="8"/>
  <c r="K1383" i="8"/>
  <c r="AN1382" i="8"/>
  <c r="AF1382" i="8"/>
  <c r="X1382" i="8"/>
  <c r="P1382" i="8"/>
  <c r="AK1381" i="8"/>
  <c r="AC1381" i="8"/>
  <c r="U1381" i="8"/>
  <c r="M1381" i="8"/>
  <c r="AQ1380" i="8"/>
  <c r="AI1380" i="8"/>
  <c r="AA1380" i="8"/>
  <c r="S1380" i="8"/>
  <c r="K1380" i="8"/>
  <c r="AL1398" i="8"/>
  <c r="P1398" i="8"/>
  <c r="AD1397" i="8"/>
  <c r="J1397" i="8"/>
  <c r="X1396" i="8"/>
  <c r="AL1395" i="8"/>
  <c r="R1395" i="8"/>
  <c r="AF1394" i="8"/>
  <c r="J1394" i="8"/>
  <c r="Z1393" i="8"/>
  <c r="AN1392" i="8"/>
  <c r="R1392" i="8"/>
  <c r="AH1391" i="8"/>
  <c r="L1391" i="8"/>
  <c r="Z1390" i="8"/>
  <c r="AQ1389" i="8"/>
  <c r="U1389" i="8"/>
  <c r="AN1388" i="8"/>
  <c r="X1388" i="8"/>
  <c r="AC1387" i="8"/>
  <c r="M1387" i="8"/>
  <c r="AH1386" i="8"/>
  <c r="R1386" i="8"/>
  <c r="AM1385" i="8"/>
  <c r="W1385" i="8"/>
  <c r="AR1384" i="8"/>
  <c r="AB1384" i="8"/>
  <c r="L1384" i="8"/>
  <c r="AG1383" i="8"/>
  <c r="Q1383" i="8"/>
  <c r="AL1382" i="8"/>
  <c r="V1382" i="8"/>
  <c r="AQ1381" i="8"/>
  <c r="AA1381" i="8"/>
  <c r="K1381" i="8"/>
  <c r="AM1380" i="8"/>
  <c r="W1380" i="8"/>
  <c r="AK1398" i="8"/>
  <c r="O1398" i="8"/>
  <c r="AC1397" i="8"/>
  <c r="I1397" i="8"/>
  <c r="W1396" i="8"/>
  <c r="AK1395" i="8"/>
  <c r="Q1395" i="8"/>
  <c r="AE1394" i="8"/>
  <c r="I1394" i="8"/>
  <c r="Y1393" i="8"/>
  <c r="AM1392" i="8"/>
  <c r="Q1392" i="8"/>
  <c r="AG1391" i="8"/>
  <c r="K1391" i="8"/>
  <c r="Y1390" i="8"/>
  <c r="AP1389" i="8"/>
  <c r="T1389" i="8"/>
  <c r="AM1388" i="8"/>
  <c r="W1388" i="8"/>
  <c r="AR1387" i="8"/>
  <c r="AB1387" i="8"/>
  <c r="L1387" i="8"/>
  <c r="AG1386" i="8"/>
  <c r="Q1386" i="8"/>
  <c r="AL1385" i="8"/>
  <c r="V1385" i="8"/>
  <c r="AQ1384" i="8"/>
  <c r="AA1384" i="8"/>
  <c r="K1384" i="8"/>
  <c r="AF1383" i="8"/>
  <c r="P1383" i="8"/>
  <c r="AK1382" i="8"/>
  <c r="U1382" i="8"/>
  <c r="AP1381" i="8"/>
  <c r="Z1381" i="8"/>
  <c r="J1381" i="8"/>
  <c r="AH1380" i="8"/>
  <c r="R1380" i="8"/>
  <c r="AD1398" i="8"/>
  <c r="AR1397" i="8"/>
  <c r="V1397" i="8"/>
  <c r="AL1396" i="8"/>
  <c r="P1396" i="8"/>
  <c r="AD1395" i="8"/>
  <c r="J1395" i="8"/>
  <c r="X1394" i="8"/>
  <c r="AL1393" i="8"/>
  <c r="R1393" i="8"/>
  <c r="AF1392" i="8"/>
  <c r="J1392" i="8"/>
  <c r="Z1391" i="8"/>
  <c r="AN1390" i="8"/>
  <c r="R1390" i="8"/>
  <c r="AI1389" i="8"/>
  <c r="M1389" i="8"/>
  <c r="AL1388" i="8"/>
  <c r="V1388" i="8"/>
  <c r="AQ1387" i="8"/>
  <c r="AA1387" i="8"/>
  <c r="K1387" i="8"/>
  <c r="AF1386" i="8"/>
  <c r="P1386" i="8"/>
  <c r="AK1385" i="8"/>
  <c r="U1385" i="8"/>
  <c r="AP1384" i="8"/>
  <c r="Z1384" i="8"/>
  <c r="J1384" i="8"/>
  <c r="AE1383" i="8"/>
  <c r="O1383" i="8"/>
  <c r="AJ1382" i="8"/>
  <c r="T1382" i="8"/>
  <c r="AO1381" i="8"/>
  <c r="Y1381" i="8"/>
  <c r="I1381" i="8"/>
  <c r="AG1380" i="8"/>
  <c r="Q1380" i="8"/>
  <c r="AC1398" i="8"/>
  <c r="AQ1397" i="8"/>
  <c r="U1397" i="8"/>
  <c r="AK1396" i="8"/>
  <c r="O1396" i="8"/>
  <c r="AC1395" i="8"/>
  <c r="I1395" i="8"/>
  <c r="W1394" i="8"/>
  <c r="AK1393" i="8"/>
  <c r="Q1393" i="8"/>
  <c r="AE1392" i="8"/>
  <c r="I1392" i="8"/>
  <c r="Y1391" i="8"/>
  <c r="AM1390" i="8"/>
  <c r="Q1390" i="8"/>
  <c r="AH1389" i="8"/>
  <c r="L1389" i="8"/>
  <c r="AG1388" i="8"/>
  <c r="Q1388" i="8"/>
  <c r="AL1387" i="8"/>
  <c r="V1387" i="8"/>
  <c r="AQ1386" i="8"/>
  <c r="AA1386" i="8"/>
  <c r="K1386" i="8"/>
  <c r="AF1385" i="8"/>
  <c r="P1385" i="8"/>
  <c r="AK1384" i="8"/>
  <c r="U1384" i="8"/>
  <c r="AP1383" i="8"/>
  <c r="Z1383" i="8"/>
  <c r="J1383" i="8"/>
  <c r="AE1382" i="8"/>
  <c r="O1382" i="8"/>
  <c r="AJ1381" i="8"/>
  <c r="T1381" i="8"/>
  <c r="AF1380" i="8"/>
  <c r="P1380" i="8"/>
  <c r="Z1398" i="8"/>
  <c r="T1397" i="8"/>
  <c r="N1396" i="8"/>
  <c r="AP1394" i="8"/>
  <c r="AJ1393" i="8"/>
  <c r="AD1392" i="8"/>
  <c r="V1391" i="8"/>
  <c r="P1390" i="8"/>
  <c r="K1389" i="8"/>
  <c r="P1388" i="8"/>
  <c r="U1387" i="8"/>
  <c r="Z1386" i="8"/>
  <c r="AE1385" i="8"/>
  <c r="AJ1384" i="8"/>
  <c r="AO1383" i="8"/>
  <c r="I1383" i="8"/>
  <c r="N1382" i="8"/>
  <c r="S1381" i="8"/>
  <c r="AN1380" i="8"/>
  <c r="Y1398" i="8"/>
  <c r="S1397" i="8"/>
  <c r="M1396" i="8"/>
  <c r="AO1394" i="8"/>
  <c r="AI1393" i="8"/>
  <c r="AC1392" i="8"/>
  <c r="U1391" i="8"/>
  <c r="O1390" i="8"/>
  <c r="J1389" i="8"/>
  <c r="O1388" i="8"/>
  <c r="T1387" i="8"/>
  <c r="Y1386" i="8"/>
  <c r="AD1385" i="8"/>
  <c r="AI1384" i="8"/>
  <c r="AN1383" i="8"/>
  <c r="M1382" i="8"/>
  <c r="R1381" i="8"/>
  <c r="AE1380" i="8"/>
  <c r="AP1397" i="8"/>
  <c r="AH1396" i="8"/>
  <c r="AB1395" i="8"/>
  <c r="V1394" i="8"/>
  <c r="N1393" i="8"/>
  <c r="AR1391" i="8"/>
  <c r="AL1390" i="8"/>
  <c r="AE1389" i="8"/>
  <c r="AF1388" i="8"/>
  <c r="AK1387" i="8"/>
  <c r="AP1386" i="8"/>
  <c r="J1386" i="8"/>
  <c r="O1385" i="8"/>
  <c r="T1384" i="8"/>
  <c r="Y1383" i="8"/>
  <c r="AD1382" i="8"/>
  <c r="AI1381" i="8"/>
  <c r="X1380" i="8"/>
  <c r="L1397" i="8"/>
  <c r="T1395" i="8"/>
  <c r="AA1393" i="8"/>
  <c r="AI1391" i="8"/>
  <c r="AD1389" i="8"/>
  <c r="N1388" i="8"/>
  <c r="AN1386" i="8"/>
  <c r="X1385" i="8"/>
  <c r="M1384" i="8"/>
  <c r="AM1382" i="8"/>
  <c r="AB1381" i="8"/>
  <c r="Y1380" i="8"/>
  <c r="AN1398" i="8"/>
  <c r="K1397" i="8"/>
  <c r="S1395" i="8"/>
  <c r="M1393" i="8"/>
  <c r="N1391" i="8"/>
  <c r="W1389" i="8"/>
  <c r="I1388" i="8"/>
  <c r="AI1386" i="8"/>
  <c r="N1385" i="8"/>
  <c r="AM1383" i="8"/>
  <c r="AC1382" i="8"/>
  <c r="Q1381" i="8"/>
  <c r="O1380" i="8"/>
  <c r="AM1398" i="8"/>
  <c r="AG1396" i="8"/>
  <c r="AH1394" i="8"/>
  <c r="AP1392" i="8"/>
  <c r="M1391" i="8"/>
  <c r="V1389" i="8"/>
  <c r="AJ1387" i="8"/>
  <c r="X1386" i="8"/>
  <c r="M1385" i="8"/>
  <c r="AH1383" i="8"/>
  <c r="AB1382" i="8"/>
  <c r="L1381" i="8"/>
  <c r="J1380" i="8"/>
  <c r="AO1397" i="8"/>
  <c r="AP1395" i="8"/>
  <c r="N1394" i="8"/>
  <c r="U1392" i="8"/>
  <c r="AC1390" i="8"/>
  <c r="AE1388" i="8"/>
  <c r="S1387" i="8"/>
  <c r="AC1384" i="8"/>
  <c r="R1383" i="8"/>
  <c r="AR1381" i="8"/>
  <c r="AP1380" i="8"/>
  <c r="AH1397" i="8"/>
  <c r="AO1395" i="8"/>
  <c r="M1394" i="8"/>
  <c r="AQ1391" i="8"/>
  <c r="AD1388" i="8"/>
  <c r="N1387" i="8"/>
  <c r="AN1385" i="8"/>
  <c r="S1384" i="8"/>
  <c r="AH1381" i="8"/>
  <c r="AO1380" i="8"/>
  <c r="Z1396" i="8"/>
  <c r="AJ1391" i="8"/>
  <c r="AI1387" i="8"/>
  <c r="AH1384" i="8"/>
  <c r="AG1381" i="8"/>
  <c r="Y1396" i="8"/>
  <c r="AK1390" i="8"/>
  <c r="AD1387" i="8"/>
  <c r="R1384" i="8"/>
  <c r="AA1395" i="8"/>
  <c r="AD1390" i="8"/>
  <c r="AO1386" i="8"/>
  <c r="X1383" i="8"/>
  <c r="AG1394" i="8"/>
  <c r="S1386" i="8"/>
  <c r="W1383" i="8"/>
  <c r="Z1380" i="8"/>
  <c r="R1398" i="8"/>
  <c r="AB1393" i="8"/>
  <c r="AR1382" i="8"/>
  <c r="U1394" i="8"/>
  <c r="I1386" i="8"/>
  <c r="AO1392" i="8"/>
  <c r="I1380" i="8"/>
  <c r="V1392" i="8"/>
  <c r="AC1385" i="8"/>
  <c r="AG1397" i="8"/>
  <c r="W1382" i="8"/>
  <c r="AR1389" i="8"/>
  <c r="L1382" i="8"/>
  <c r="AO1388" i="8"/>
  <c r="Y1388" i="8"/>
  <c r="Q1398" i="8"/>
  <c r="G8" i="10"/>
  <c r="G16" i="10"/>
  <c r="G19" i="10" s="1"/>
  <c r="B58" i="9"/>
  <c r="C57" i="9"/>
  <c r="D57" i="9"/>
  <c r="AR1559" i="8"/>
  <c r="AJ1559" i="8"/>
  <c r="AB1559" i="8"/>
  <c r="T1559" i="8"/>
  <c r="AP1559" i="8"/>
  <c r="AH1559" i="8"/>
  <c r="Z1559" i="8"/>
  <c r="R1559" i="8"/>
  <c r="J1559" i="8"/>
  <c r="AL1558" i="8"/>
  <c r="AD1558" i="8"/>
  <c r="V1558" i="8"/>
  <c r="N1558" i="8"/>
  <c r="AP1557" i="8"/>
  <c r="AH1557" i="8"/>
  <c r="Z1557" i="8"/>
  <c r="R1557" i="8"/>
  <c r="J1557" i="8"/>
  <c r="AL1556" i="8"/>
  <c r="AD1556" i="8"/>
  <c r="V1556" i="8"/>
  <c r="N1556" i="8"/>
  <c r="AP1555" i="8"/>
  <c r="AH1555" i="8"/>
  <c r="Z1555" i="8"/>
  <c r="R1555" i="8"/>
  <c r="J1555" i="8"/>
  <c r="AL1554" i="8"/>
  <c r="AD1554" i="8"/>
  <c r="V1554" i="8"/>
  <c r="N1554" i="8"/>
  <c r="AP1553" i="8"/>
  <c r="AH1553" i="8"/>
  <c r="Z1553" i="8"/>
  <c r="R1553" i="8"/>
  <c r="J1553" i="8"/>
  <c r="AL1552" i="8"/>
  <c r="AD1552" i="8"/>
  <c r="V1552" i="8"/>
  <c r="N1552" i="8"/>
  <c r="AP1551" i="8"/>
  <c r="AH1551" i="8"/>
  <c r="Z1551" i="8"/>
  <c r="R1551" i="8"/>
  <c r="AM1559" i="8"/>
  <c r="AC1559" i="8"/>
  <c r="Q1559" i="8"/>
  <c r="AR1558" i="8"/>
  <c r="AI1558" i="8"/>
  <c r="Z1558" i="8"/>
  <c r="Q1558" i="8"/>
  <c r="AR1557" i="8"/>
  <c r="AI1557" i="8"/>
  <c r="Y1557" i="8"/>
  <c r="P1557" i="8"/>
  <c r="AQ1556" i="8"/>
  <c r="AH1556" i="8"/>
  <c r="Y1556" i="8"/>
  <c r="P1556" i="8"/>
  <c r="AQ1555" i="8"/>
  <c r="AG1555" i="8"/>
  <c r="X1555" i="8"/>
  <c r="O1555" i="8"/>
  <c r="AP1554" i="8"/>
  <c r="AG1554" i="8"/>
  <c r="X1554" i="8"/>
  <c r="O1554" i="8"/>
  <c r="AO1553" i="8"/>
  <c r="AF1553" i="8"/>
  <c r="W1553" i="8"/>
  <c r="N1553" i="8"/>
  <c r="AO1552" i="8"/>
  <c r="AF1552" i="8"/>
  <c r="W1552" i="8"/>
  <c r="M1552" i="8"/>
  <c r="AN1551" i="8"/>
  <c r="AE1551" i="8"/>
  <c r="V1551" i="8"/>
  <c r="M1551" i="8"/>
  <c r="AP1550" i="8"/>
  <c r="AH1550" i="8"/>
  <c r="Z1550" i="8"/>
  <c r="R1550" i="8"/>
  <c r="J1550" i="8"/>
  <c r="AM1549" i="8"/>
  <c r="AE1549" i="8"/>
  <c r="W1549" i="8"/>
  <c r="O1549" i="8"/>
  <c r="AR1548" i="8"/>
  <c r="AJ1548" i="8"/>
  <c r="AB1548" i="8"/>
  <c r="T1548" i="8"/>
  <c r="L1548" i="8"/>
  <c r="AO1547" i="8"/>
  <c r="AG1547" i="8"/>
  <c r="Y1547" i="8"/>
  <c r="Q1547" i="8"/>
  <c r="I1547" i="8"/>
  <c r="AL1546" i="8"/>
  <c r="AD1546" i="8"/>
  <c r="V1546" i="8"/>
  <c r="N1546" i="8"/>
  <c r="AQ1545" i="8"/>
  <c r="AI1545" i="8"/>
  <c r="AA1545" i="8"/>
  <c r="S1545" i="8"/>
  <c r="K1545" i="8"/>
  <c r="AN1544" i="8"/>
  <c r="AF1544" i="8"/>
  <c r="X1544" i="8"/>
  <c r="P1544" i="8"/>
  <c r="AK1543" i="8"/>
  <c r="AC1543" i="8"/>
  <c r="U1543" i="8"/>
  <c r="M1543" i="8"/>
  <c r="AP1542" i="8"/>
  <c r="AH1542" i="8"/>
  <c r="Z1542" i="8"/>
  <c r="R1542" i="8"/>
  <c r="J1542" i="8"/>
  <c r="AN1541" i="8"/>
  <c r="AF1541" i="8"/>
  <c r="X1541" i="8"/>
  <c r="P1541" i="8"/>
  <c r="AF1559" i="8"/>
  <c r="U1559" i="8"/>
  <c r="I1559" i="8"/>
  <c r="AH1558" i="8"/>
  <c r="X1558" i="8"/>
  <c r="M1558" i="8"/>
  <c r="AM1557" i="8"/>
  <c r="AC1557" i="8"/>
  <c r="S1557" i="8"/>
  <c r="AR1556" i="8"/>
  <c r="AG1556" i="8"/>
  <c r="W1556" i="8"/>
  <c r="L1556" i="8"/>
  <c r="AL1555" i="8"/>
  <c r="AB1555" i="8"/>
  <c r="Q1555" i="8"/>
  <c r="AQ1554" i="8"/>
  <c r="AF1554" i="8"/>
  <c r="U1554" i="8"/>
  <c r="K1554" i="8"/>
  <c r="AK1553" i="8"/>
  <c r="AA1553" i="8"/>
  <c r="P1553" i="8"/>
  <c r="AP1552" i="8"/>
  <c r="AE1552" i="8"/>
  <c r="T1552" i="8"/>
  <c r="J1552" i="8"/>
  <c r="AJ1551" i="8"/>
  <c r="Y1551" i="8"/>
  <c r="O1551" i="8"/>
  <c r="AQ1550" i="8"/>
  <c r="AG1550" i="8"/>
  <c r="X1550" i="8"/>
  <c r="O1550" i="8"/>
  <c r="AQ1549" i="8"/>
  <c r="AH1549" i="8"/>
  <c r="Y1549" i="8"/>
  <c r="P1549" i="8"/>
  <c r="AQ1548" i="8"/>
  <c r="AH1548" i="8"/>
  <c r="Y1548" i="8"/>
  <c r="P1548" i="8"/>
  <c r="AR1547" i="8"/>
  <c r="AI1547" i="8"/>
  <c r="Z1547" i="8"/>
  <c r="P1547" i="8"/>
  <c r="AR1546" i="8"/>
  <c r="AI1546" i="8"/>
  <c r="Z1546" i="8"/>
  <c r="Q1546" i="8"/>
  <c r="AJ1545" i="8"/>
  <c r="Z1545" i="8"/>
  <c r="Q1545" i="8"/>
  <c r="AJ1544" i="8"/>
  <c r="AA1544" i="8"/>
  <c r="R1544" i="8"/>
  <c r="I1544" i="8"/>
  <c r="AL1543" i="8"/>
  <c r="AB1543" i="8"/>
  <c r="S1543" i="8"/>
  <c r="J1543" i="8"/>
  <c r="AL1542" i="8"/>
  <c r="AC1542" i="8"/>
  <c r="T1542" i="8"/>
  <c r="K1542" i="8"/>
  <c r="AM1541" i="8"/>
  <c r="AD1541" i="8"/>
  <c r="U1541" i="8"/>
  <c r="L1541" i="8"/>
  <c r="AO1559" i="8"/>
  <c r="AD1559" i="8"/>
  <c r="P1559" i="8"/>
  <c r="AP1558" i="8"/>
  <c r="AF1558" i="8"/>
  <c r="U1558" i="8"/>
  <c r="K1558" i="8"/>
  <c r="AK1557" i="8"/>
  <c r="AA1557" i="8"/>
  <c r="O1557" i="8"/>
  <c r="AO1556" i="8"/>
  <c r="AE1556" i="8"/>
  <c r="T1556" i="8"/>
  <c r="J1556" i="8"/>
  <c r="AJ1555" i="8"/>
  <c r="Y1555" i="8"/>
  <c r="N1555" i="8"/>
  <c r="AN1554" i="8"/>
  <c r="AC1554" i="8"/>
  <c r="S1554" i="8"/>
  <c r="I1554" i="8"/>
  <c r="AI1553" i="8"/>
  <c r="X1553" i="8"/>
  <c r="M1553" i="8"/>
  <c r="AM1552" i="8"/>
  <c r="AB1552" i="8"/>
  <c r="R1552" i="8"/>
  <c r="AR1551" i="8"/>
  <c r="AG1551" i="8"/>
  <c r="W1551" i="8"/>
  <c r="L1551" i="8"/>
  <c r="AN1550" i="8"/>
  <c r="AE1550" i="8"/>
  <c r="V1550" i="8"/>
  <c r="M1550" i="8"/>
  <c r="AO1549" i="8"/>
  <c r="AF1549" i="8"/>
  <c r="V1549" i="8"/>
  <c r="M1549" i="8"/>
  <c r="AO1548" i="8"/>
  <c r="AF1548" i="8"/>
  <c r="W1548" i="8"/>
  <c r="N1548" i="8"/>
  <c r="AP1547" i="8"/>
  <c r="AF1547" i="8"/>
  <c r="W1547" i="8"/>
  <c r="N1547" i="8"/>
  <c r="AP1546" i="8"/>
  <c r="AG1546" i="8"/>
  <c r="X1546" i="8"/>
  <c r="O1546" i="8"/>
  <c r="AP1545" i="8"/>
  <c r="AG1545" i="8"/>
  <c r="X1545" i="8"/>
  <c r="O1545" i="8"/>
  <c r="AQ1544" i="8"/>
  <c r="AH1544" i="8"/>
  <c r="Y1544" i="8"/>
  <c r="O1544" i="8"/>
  <c r="AR1543" i="8"/>
  <c r="AI1543" i="8"/>
  <c r="Z1543" i="8"/>
  <c r="Q1543" i="8"/>
  <c r="AJ1542" i="8"/>
  <c r="AA1542" i="8"/>
  <c r="Q1542" i="8"/>
  <c r="AK1541" i="8"/>
  <c r="AB1541" i="8"/>
  <c r="S1541" i="8"/>
  <c r="J1541" i="8"/>
  <c r="AN1559" i="8"/>
  <c r="AA1559" i="8"/>
  <c r="O1559" i="8"/>
  <c r="AO1558" i="8"/>
  <c r="AE1558" i="8"/>
  <c r="T1558" i="8"/>
  <c r="J1558" i="8"/>
  <c r="AJ1557" i="8"/>
  <c r="X1557" i="8"/>
  <c r="N1557" i="8"/>
  <c r="AN1556" i="8"/>
  <c r="AC1556" i="8"/>
  <c r="S1556" i="8"/>
  <c r="I1556" i="8"/>
  <c r="AI1555" i="8"/>
  <c r="W1555" i="8"/>
  <c r="M1555" i="8"/>
  <c r="AM1554" i="8"/>
  <c r="AB1554" i="8"/>
  <c r="R1554" i="8"/>
  <c r="AR1553" i="8"/>
  <c r="AG1553" i="8"/>
  <c r="V1553" i="8"/>
  <c r="L1553" i="8"/>
  <c r="AK1552" i="8"/>
  <c r="AA1552" i="8"/>
  <c r="Q1552" i="8"/>
  <c r="AQ1551" i="8"/>
  <c r="AF1551" i="8"/>
  <c r="U1551" i="8"/>
  <c r="K1551" i="8"/>
  <c r="AM1550" i="8"/>
  <c r="AD1550" i="8"/>
  <c r="U1550" i="8"/>
  <c r="L1550" i="8"/>
  <c r="AN1549" i="8"/>
  <c r="AD1549" i="8"/>
  <c r="U1549" i="8"/>
  <c r="L1549" i="8"/>
  <c r="AN1548" i="8"/>
  <c r="AE1548" i="8"/>
  <c r="V1548" i="8"/>
  <c r="M1548" i="8"/>
  <c r="AN1547" i="8"/>
  <c r="AE1547" i="8"/>
  <c r="V1547" i="8"/>
  <c r="M1547" i="8"/>
  <c r="AO1546" i="8"/>
  <c r="AF1546" i="8"/>
  <c r="W1546" i="8"/>
  <c r="M1546" i="8"/>
  <c r="AO1545" i="8"/>
  <c r="AF1545" i="8"/>
  <c r="W1545" i="8"/>
  <c r="N1545" i="8"/>
  <c r="AP1544" i="8"/>
  <c r="AG1544" i="8"/>
  <c r="W1544" i="8"/>
  <c r="N1544" i="8"/>
  <c r="AQ1543" i="8"/>
  <c r="AH1543" i="8"/>
  <c r="Y1543" i="8"/>
  <c r="P1543" i="8"/>
  <c r="AR1542" i="8"/>
  <c r="AI1542" i="8"/>
  <c r="Y1542" i="8"/>
  <c r="P1542" i="8"/>
  <c r="AJ1541" i="8"/>
  <c r="AA1541" i="8"/>
  <c r="R1541" i="8"/>
  <c r="I1541" i="8"/>
  <c r="AQ1559" i="8"/>
  <c r="W1559" i="8"/>
  <c r="AN1558" i="8"/>
  <c r="Y1558" i="8"/>
  <c r="AQ1557" i="8"/>
  <c r="AB1557" i="8"/>
  <c r="K1557" i="8"/>
  <c r="AB1556" i="8"/>
  <c r="M1556" i="8"/>
  <c r="AE1555" i="8"/>
  <c r="P1555" i="8"/>
  <c r="AI1554" i="8"/>
  <c r="Q1554" i="8"/>
  <c r="AL1553" i="8"/>
  <c r="T1553" i="8"/>
  <c r="AN1552" i="8"/>
  <c r="X1552" i="8"/>
  <c r="AO1551" i="8"/>
  <c r="AA1551" i="8"/>
  <c r="I1551" i="8"/>
  <c r="AF1550" i="8"/>
  <c r="Q1550" i="8"/>
  <c r="AL1549" i="8"/>
  <c r="Z1549" i="8"/>
  <c r="J1549" i="8"/>
  <c r="AG1548" i="8"/>
  <c r="R1548" i="8"/>
  <c r="AM1547" i="8"/>
  <c r="AA1547" i="8"/>
  <c r="K1547" i="8"/>
  <c r="AH1546" i="8"/>
  <c r="S1546" i="8"/>
  <c r="AR1545" i="8"/>
  <c r="AC1545" i="8"/>
  <c r="M1545" i="8"/>
  <c r="AL1544" i="8"/>
  <c r="V1544" i="8"/>
  <c r="J1544" i="8"/>
  <c r="AF1543" i="8"/>
  <c r="R1543" i="8"/>
  <c r="AN1542" i="8"/>
  <c r="X1542" i="8"/>
  <c r="L1542" i="8"/>
  <c r="AL1541" i="8"/>
  <c r="W1541" i="8"/>
  <c r="AL1559" i="8"/>
  <c r="V1559" i="8"/>
  <c r="AM1558" i="8"/>
  <c r="W1558" i="8"/>
  <c r="AO1557" i="8"/>
  <c r="W1557" i="8"/>
  <c r="I1557" i="8"/>
  <c r="AA1556" i="8"/>
  <c r="K1556" i="8"/>
  <c r="AD1555" i="8"/>
  <c r="L1555" i="8"/>
  <c r="AH1554" i="8"/>
  <c r="P1554" i="8"/>
  <c r="AJ1553" i="8"/>
  <c r="S1553" i="8"/>
  <c r="AJ1552" i="8"/>
  <c r="U1552" i="8"/>
  <c r="AM1551" i="8"/>
  <c r="X1551" i="8"/>
  <c r="AC1550" i="8"/>
  <c r="P1550" i="8"/>
  <c r="AK1549" i="8"/>
  <c r="X1549" i="8"/>
  <c r="I1549" i="8"/>
  <c r="AD1548" i="8"/>
  <c r="Q1548" i="8"/>
  <c r="AL1547" i="8"/>
  <c r="X1547" i="8"/>
  <c r="J1547" i="8"/>
  <c r="AE1546" i="8"/>
  <c r="R1546" i="8"/>
  <c r="AN1545" i="8"/>
  <c r="AB1545" i="8"/>
  <c r="L1545" i="8"/>
  <c r="AK1544" i="8"/>
  <c r="U1544" i="8"/>
  <c r="AE1543" i="8"/>
  <c r="O1543" i="8"/>
  <c r="AM1542" i="8"/>
  <c r="W1542" i="8"/>
  <c r="I1542" i="8"/>
  <c r="AI1541" i="8"/>
  <c r="V1541" i="8"/>
  <c r="AK1559" i="8"/>
  <c r="S1559" i="8"/>
  <c r="AK1558" i="8"/>
  <c r="S1558" i="8"/>
  <c r="AN1557" i="8"/>
  <c r="V1557" i="8"/>
  <c r="AP1556" i="8"/>
  <c r="Z1556" i="8"/>
  <c r="AR1555" i="8"/>
  <c r="AC1555" i="8"/>
  <c r="K1555" i="8"/>
  <c r="AE1554" i="8"/>
  <c r="M1554" i="8"/>
  <c r="AE1553" i="8"/>
  <c r="Q1553" i="8"/>
  <c r="AI1552" i="8"/>
  <c r="S1552" i="8"/>
  <c r="AL1551" i="8"/>
  <c r="T1551" i="8"/>
  <c r="AR1550" i="8"/>
  <c r="AB1550" i="8"/>
  <c r="N1550" i="8"/>
  <c r="AJ1549" i="8"/>
  <c r="T1549" i="8"/>
  <c r="AC1548" i="8"/>
  <c r="O1548" i="8"/>
  <c r="AK1547" i="8"/>
  <c r="U1547" i="8"/>
  <c r="AC1546" i="8"/>
  <c r="P1546" i="8"/>
  <c r="AM1545" i="8"/>
  <c r="Y1545" i="8"/>
  <c r="J1545" i="8"/>
  <c r="AI1544" i="8"/>
  <c r="T1544" i="8"/>
  <c r="AP1543" i="8"/>
  <c r="AD1543" i="8"/>
  <c r="N1543" i="8"/>
  <c r="AK1542" i="8"/>
  <c r="V1542" i="8"/>
  <c r="AH1541" i="8"/>
  <c r="T1541" i="8"/>
  <c r="AI1559" i="8"/>
  <c r="N1559" i="8"/>
  <c r="AJ1558" i="8"/>
  <c r="R1558" i="8"/>
  <c r="AL1557" i="8"/>
  <c r="U1557" i="8"/>
  <c r="AM1556" i="8"/>
  <c r="X1556" i="8"/>
  <c r="AO1555" i="8"/>
  <c r="AA1555" i="8"/>
  <c r="I1555" i="8"/>
  <c r="AA1554" i="8"/>
  <c r="L1554" i="8"/>
  <c r="AD1553" i="8"/>
  <c r="O1553" i="8"/>
  <c r="AH1552" i="8"/>
  <c r="P1552" i="8"/>
  <c r="AK1551" i="8"/>
  <c r="S1551" i="8"/>
  <c r="AO1550" i="8"/>
  <c r="AA1550" i="8"/>
  <c r="K1550" i="8"/>
  <c r="AI1549" i="8"/>
  <c r="S1549" i="8"/>
  <c r="AP1548" i="8"/>
  <c r="AA1548" i="8"/>
  <c r="K1548" i="8"/>
  <c r="AJ1547" i="8"/>
  <c r="T1547" i="8"/>
  <c r="AQ1546" i="8"/>
  <c r="AB1546" i="8"/>
  <c r="L1546" i="8"/>
  <c r="AL1545" i="8"/>
  <c r="V1545" i="8"/>
  <c r="I1545" i="8"/>
  <c r="AE1544" i="8"/>
  <c r="S1544" i="8"/>
  <c r="AO1543" i="8"/>
  <c r="AA1543" i="8"/>
  <c r="L1543" i="8"/>
  <c r="AG1542" i="8"/>
  <c r="U1542" i="8"/>
  <c r="AG1541" i="8"/>
  <c r="Q1541" i="8"/>
  <c r="AG1559" i="8"/>
  <c r="M1559" i="8"/>
  <c r="AG1558" i="8"/>
  <c r="P1558" i="8"/>
  <c r="AG1557" i="8"/>
  <c r="T1557" i="8"/>
  <c r="AK1556" i="8"/>
  <c r="U1556" i="8"/>
  <c r="AN1555" i="8"/>
  <c r="V1555" i="8"/>
  <c r="AR1554" i="8"/>
  <c r="Z1554" i="8"/>
  <c r="J1554" i="8"/>
  <c r="AC1553" i="8"/>
  <c r="K1553" i="8"/>
  <c r="AG1552" i="8"/>
  <c r="O1552" i="8"/>
  <c r="AI1551" i="8"/>
  <c r="Q1551" i="8"/>
  <c r="AL1550" i="8"/>
  <c r="Y1550" i="8"/>
  <c r="I1550" i="8"/>
  <c r="AG1549" i="8"/>
  <c r="R1549" i="8"/>
  <c r="AM1548" i="8"/>
  <c r="Z1548" i="8"/>
  <c r="J1548" i="8"/>
  <c r="AH1547" i="8"/>
  <c r="S1547" i="8"/>
  <c r="AN1546" i="8"/>
  <c r="AA1546" i="8"/>
  <c r="K1546" i="8"/>
  <c r="AK1545" i="8"/>
  <c r="U1545" i="8"/>
  <c r="AD1544" i="8"/>
  <c r="Q1544" i="8"/>
  <c r="AN1543" i="8"/>
  <c r="X1543" i="8"/>
  <c r="K1543" i="8"/>
  <c r="AF1542" i="8"/>
  <c r="S1542" i="8"/>
  <c r="AR1541" i="8"/>
  <c r="AE1541" i="8"/>
  <c r="O1541" i="8"/>
  <c r="K1559" i="8"/>
  <c r="AF1557" i="8"/>
  <c r="AF1556" i="8"/>
  <c r="T1555" i="8"/>
  <c r="AQ1553" i="8"/>
  <c r="AQ1552" i="8"/>
  <c r="AC1551" i="8"/>
  <c r="W1550" i="8"/>
  <c r="AA1549" i="8"/>
  <c r="U1548" i="8"/>
  <c r="R1547" i="8"/>
  <c r="U1546" i="8"/>
  <c r="T1545" i="8"/>
  <c r="AB1544" i="8"/>
  <c r="AG1543" i="8"/>
  <c r="AD1542" i="8"/>
  <c r="AP1541" i="8"/>
  <c r="AQ1558" i="8"/>
  <c r="AE1557" i="8"/>
  <c r="R1556" i="8"/>
  <c r="S1555" i="8"/>
  <c r="AN1553" i="8"/>
  <c r="AC1552" i="8"/>
  <c r="AB1551" i="8"/>
  <c r="T1550" i="8"/>
  <c r="Q1549" i="8"/>
  <c r="S1548" i="8"/>
  <c r="O1547" i="8"/>
  <c r="T1546" i="8"/>
  <c r="R1545" i="8"/>
  <c r="Z1544" i="8"/>
  <c r="W1543" i="8"/>
  <c r="AB1542" i="8"/>
  <c r="AO1541" i="8"/>
  <c r="X1559" i="8"/>
  <c r="L1558" i="8"/>
  <c r="AJ1556" i="8"/>
  <c r="AF1555" i="8"/>
  <c r="W1554" i="8"/>
  <c r="I1553" i="8"/>
  <c r="I1552" i="8"/>
  <c r="AJ1550" i="8"/>
  <c r="AC1549" i="8"/>
  <c r="AI1548" i="8"/>
  <c r="AC1547" i="8"/>
  <c r="AJ1546" i="8"/>
  <c r="AE1545" i="8"/>
  <c r="AM1544" i="8"/>
  <c r="AM1543" i="8"/>
  <c r="AO1542" i="8"/>
  <c r="M1541" i="8"/>
  <c r="O1558" i="8"/>
  <c r="O1556" i="8"/>
  <c r="T1554" i="8"/>
  <c r="L1552" i="8"/>
  <c r="S1550" i="8"/>
  <c r="AK1548" i="8"/>
  <c r="AD1545" i="8"/>
  <c r="K1544" i="8"/>
  <c r="O1542" i="8"/>
  <c r="Y1541" i="8"/>
  <c r="I1558" i="8"/>
  <c r="AM1555" i="8"/>
  <c r="AM1553" i="8"/>
  <c r="K1552" i="8"/>
  <c r="X1548" i="8"/>
  <c r="AM1546" i="8"/>
  <c r="P1545" i="8"/>
  <c r="N1542" i="8"/>
  <c r="N1541" i="8"/>
  <c r="AE1559" i="8"/>
  <c r="AD1557" i="8"/>
  <c r="AK1555" i="8"/>
  <c r="AB1553" i="8"/>
  <c r="AD1551" i="8"/>
  <c r="AR1549" i="8"/>
  <c r="I1548" i="8"/>
  <c r="AK1546" i="8"/>
  <c r="AJ1543" i="8"/>
  <c r="M1542" i="8"/>
  <c r="K1541" i="8"/>
  <c r="Y1559" i="8"/>
  <c r="Q1557" i="8"/>
  <c r="U1555" i="8"/>
  <c r="Y1553" i="8"/>
  <c r="P1551" i="8"/>
  <c r="AP1549" i="8"/>
  <c r="Y1546" i="8"/>
  <c r="AR1544" i="8"/>
  <c r="V1543" i="8"/>
  <c r="L1559" i="8"/>
  <c r="M1557" i="8"/>
  <c r="AO1554" i="8"/>
  <c r="U1553" i="8"/>
  <c r="N1551" i="8"/>
  <c r="AB1549" i="8"/>
  <c r="AQ1547" i="8"/>
  <c r="J1546" i="8"/>
  <c r="AO1544" i="8"/>
  <c r="T1543" i="8"/>
  <c r="AC1558" i="8"/>
  <c r="L1557" i="8"/>
  <c r="AK1554" i="8"/>
  <c r="AR1552" i="8"/>
  <c r="J1551" i="8"/>
  <c r="N1549" i="8"/>
  <c r="AD1547" i="8"/>
  <c r="I1546" i="8"/>
  <c r="AC1544" i="8"/>
  <c r="I1543" i="8"/>
  <c r="AQ1541" i="8"/>
  <c r="AA1558" i="8"/>
  <c r="Q1556" i="8"/>
  <c r="Y1554" i="8"/>
  <c r="Y1552" i="8"/>
  <c r="AI1550" i="8"/>
  <c r="AL1548" i="8"/>
  <c r="L1547" i="8"/>
  <c r="AH1545" i="8"/>
  <c r="L1544" i="8"/>
  <c r="AE1542" i="8"/>
  <c r="Z1541" i="8"/>
  <c r="AB1558" i="8"/>
  <c r="AB1547" i="8"/>
  <c r="AI1556" i="8"/>
  <c r="AC1541" i="8"/>
  <c r="AJ1554" i="8"/>
  <c r="Z1552" i="8"/>
  <c r="AK1550" i="8"/>
  <c r="M1544" i="8"/>
  <c r="AQ1542" i="8"/>
  <c r="K1549" i="8"/>
  <c r="AL1444" i="8"/>
  <c r="AD1444" i="8"/>
  <c r="V1444" i="8"/>
  <c r="N1444" i="8"/>
  <c r="AP1443" i="8"/>
  <c r="AH1443" i="8"/>
  <c r="Z1443" i="8"/>
  <c r="R1443" i="8"/>
  <c r="J1443" i="8"/>
  <c r="AL1442" i="8"/>
  <c r="AD1442" i="8"/>
  <c r="V1442" i="8"/>
  <c r="N1442" i="8"/>
  <c r="AP1441" i="8"/>
  <c r="AH1441" i="8"/>
  <c r="Z1441" i="8"/>
  <c r="R1441" i="8"/>
  <c r="J1441" i="8"/>
  <c r="AL1440" i="8"/>
  <c r="AD1440" i="8"/>
  <c r="V1440" i="8"/>
  <c r="N1440" i="8"/>
  <c r="AP1439" i="8"/>
  <c r="AH1439" i="8"/>
  <c r="Z1439" i="8"/>
  <c r="R1439" i="8"/>
  <c r="J1439" i="8"/>
  <c r="AL1438" i="8"/>
  <c r="AD1438" i="8"/>
  <c r="V1438" i="8"/>
  <c r="N1438" i="8"/>
  <c r="AP1437" i="8"/>
  <c r="AH1437" i="8"/>
  <c r="Z1437" i="8"/>
  <c r="R1437" i="8"/>
  <c r="J1437" i="8"/>
  <c r="AL1436" i="8"/>
  <c r="AD1436" i="8"/>
  <c r="V1436" i="8"/>
  <c r="N1436" i="8"/>
  <c r="AQ1435" i="8"/>
  <c r="AI1435" i="8"/>
  <c r="AA1435" i="8"/>
  <c r="S1435" i="8"/>
  <c r="K1435" i="8"/>
  <c r="AN1434" i="8"/>
  <c r="AF1434" i="8"/>
  <c r="X1434" i="8"/>
  <c r="P1434" i="8"/>
  <c r="AK1433" i="8"/>
  <c r="AC1433" i="8"/>
  <c r="U1433" i="8"/>
  <c r="M1433" i="8"/>
  <c r="AP1432" i="8"/>
  <c r="AH1432" i="8"/>
  <c r="Z1432" i="8"/>
  <c r="R1432" i="8"/>
  <c r="J1432" i="8"/>
  <c r="AM1431" i="8"/>
  <c r="AE1431" i="8"/>
  <c r="W1431" i="8"/>
  <c r="O1431" i="8"/>
  <c r="AR1430" i="8"/>
  <c r="AJ1430" i="8"/>
  <c r="AB1430" i="8"/>
  <c r="T1430" i="8"/>
  <c r="L1430" i="8"/>
  <c r="AO1429" i="8"/>
  <c r="AG1429" i="8"/>
  <c r="Y1429" i="8"/>
  <c r="Q1429" i="8"/>
  <c r="I1429" i="8"/>
  <c r="AL1428" i="8"/>
  <c r="AD1428" i="8"/>
  <c r="V1428" i="8"/>
  <c r="N1428" i="8"/>
  <c r="AQ1427" i="8"/>
  <c r="AI1427" i="8"/>
  <c r="AA1427" i="8"/>
  <c r="S1427" i="8"/>
  <c r="K1427" i="8"/>
  <c r="AO1426" i="8"/>
  <c r="AG1426" i="8"/>
  <c r="Y1426" i="8"/>
  <c r="Q1426" i="8"/>
  <c r="I1426" i="8"/>
  <c r="AK1444" i="8"/>
  <c r="AC1444" i="8"/>
  <c r="U1444" i="8"/>
  <c r="M1444" i="8"/>
  <c r="AO1443" i="8"/>
  <c r="AG1443" i="8"/>
  <c r="Y1443" i="8"/>
  <c r="Q1443" i="8"/>
  <c r="I1443" i="8"/>
  <c r="AK1442" i="8"/>
  <c r="AC1442" i="8"/>
  <c r="U1442" i="8"/>
  <c r="M1442" i="8"/>
  <c r="AO1441" i="8"/>
  <c r="AG1441" i="8"/>
  <c r="Y1441" i="8"/>
  <c r="Q1441" i="8"/>
  <c r="I1441" i="8"/>
  <c r="AK1440" i="8"/>
  <c r="AC1440" i="8"/>
  <c r="U1440" i="8"/>
  <c r="M1440" i="8"/>
  <c r="AO1439" i="8"/>
  <c r="AG1439" i="8"/>
  <c r="Y1439" i="8"/>
  <c r="Q1439" i="8"/>
  <c r="I1439" i="8"/>
  <c r="AK1438" i="8"/>
  <c r="AC1438" i="8"/>
  <c r="U1438" i="8"/>
  <c r="M1438" i="8"/>
  <c r="AO1437" i="8"/>
  <c r="AG1437" i="8"/>
  <c r="Y1437" i="8"/>
  <c r="Q1437" i="8"/>
  <c r="I1437" i="8"/>
  <c r="AK1436" i="8"/>
  <c r="AC1436" i="8"/>
  <c r="U1436" i="8"/>
  <c r="M1436" i="8"/>
  <c r="AP1435" i="8"/>
  <c r="AH1435" i="8"/>
  <c r="Z1435" i="8"/>
  <c r="R1435" i="8"/>
  <c r="J1435" i="8"/>
  <c r="AM1434" i="8"/>
  <c r="AE1434" i="8"/>
  <c r="W1434" i="8"/>
  <c r="O1434" i="8"/>
  <c r="AR1433" i="8"/>
  <c r="AJ1433" i="8"/>
  <c r="AB1433" i="8"/>
  <c r="T1433" i="8"/>
  <c r="L1433" i="8"/>
  <c r="AO1432" i="8"/>
  <c r="AG1432" i="8"/>
  <c r="Y1432" i="8"/>
  <c r="Q1432" i="8"/>
  <c r="I1432" i="8"/>
  <c r="AL1431" i="8"/>
  <c r="AD1431" i="8"/>
  <c r="V1431" i="8"/>
  <c r="N1431" i="8"/>
  <c r="AQ1430" i="8"/>
  <c r="AI1430" i="8"/>
  <c r="AA1430" i="8"/>
  <c r="S1430" i="8"/>
  <c r="K1430" i="8"/>
  <c r="AN1429" i="8"/>
  <c r="AF1429" i="8"/>
  <c r="X1429" i="8"/>
  <c r="P1429" i="8"/>
  <c r="AK1428" i="8"/>
  <c r="AC1428" i="8"/>
  <c r="U1428" i="8"/>
  <c r="M1428" i="8"/>
  <c r="AP1427" i="8"/>
  <c r="AH1427" i="8"/>
  <c r="Z1427" i="8"/>
  <c r="R1427" i="8"/>
  <c r="J1427" i="8"/>
  <c r="AN1426" i="8"/>
  <c r="AF1426" i="8"/>
  <c r="X1426" i="8"/>
  <c r="P1426" i="8"/>
  <c r="AR1444" i="8"/>
  <c r="AH1444" i="8"/>
  <c r="X1444" i="8"/>
  <c r="L1444" i="8"/>
  <c r="AL1443" i="8"/>
  <c r="AB1443" i="8"/>
  <c r="P1443" i="8"/>
  <c r="AP1442" i="8"/>
  <c r="AF1442" i="8"/>
  <c r="T1442" i="8"/>
  <c r="J1442" i="8"/>
  <c r="AJ1441" i="8"/>
  <c r="X1441" i="8"/>
  <c r="N1441" i="8"/>
  <c r="AN1440" i="8"/>
  <c r="AB1440" i="8"/>
  <c r="R1440" i="8"/>
  <c r="AR1439" i="8"/>
  <c r="AF1439" i="8"/>
  <c r="V1439" i="8"/>
  <c r="L1439" i="8"/>
  <c r="AJ1438" i="8"/>
  <c r="Z1438" i="8"/>
  <c r="P1438" i="8"/>
  <c r="AN1437" i="8"/>
  <c r="AD1437" i="8"/>
  <c r="T1437" i="8"/>
  <c r="AR1436" i="8"/>
  <c r="AH1436" i="8"/>
  <c r="X1436" i="8"/>
  <c r="L1436" i="8"/>
  <c r="AM1435" i="8"/>
  <c r="AC1435" i="8"/>
  <c r="Q1435" i="8"/>
  <c r="AR1434" i="8"/>
  <c r="AH1434" i="8"/>
  <c r="V1434" i="8"/>
  <c r="L1434" i="8"/>
  <c r="AM1433" i="8"/>
  <c r="AA1433" i="8"/>
  <c r="Q1433" i="8"/>
  <c r="AR1432" i="8"/>
  <c r="AF1432" i="8"/>
  <c r="V1432" i="8"/>
  <c r="L1432" i="8"/>
  <c r="AK1431" i="8"/>
  <c r="AA1431" i="8"/>
  <c r="Q1431" i="8"/>
  <c r="AP1430" i="8"/>
  <c r="AF1430" i="8"/>
  <c r="AQ1444" i="8"/>
  <c r="AG1444" i="8"/>
  <c r="W1444" i="8"/>
  <c r="K1444" i="8"/>
  <c r="AK1443" i="8"/>
  <c r="AA1443" i="8"/>
  <c r="AO1444" i="8"/>
  <c r="AA1444" i="8"/>
  <c r="O1444" i="8"/>
  <c r="AI1443" i="8"/>
  <c r="U1443" i="8"/>
  <c r="AR1442" i="8"/>
  <c r="AG1442" i="8"/>
  <c r="S1442" i="8"/>
  <c r="AR1441" i="8"/>
  <c r="AE1441" i="8"/>
  <c r="T1441" i="8"/>
  <c r="AQ1440" i="8"/>
  <c r="AF1440" i="8"/>
  <c r="S1440" i="8"/>
  <c r="AQ1439" i="8"/>
  <c r="AD1439" i="8"/>
  <c r="S1439" i="8"/>
  <c r="AP1438" i="8"/>
  <c r="AE1438" i="8"/>
  <c r="R1438" i="8"/>
  <c r="AQ1437" i="8"/>
  <c r="AC1437" i="8"/>
  <c r="P1437" i="8"/>
  <c r="AO1436" i="8"/>
  <c r="AB1436" i="8"/>
  <c r="Q1436" i="8"/>
  <c r="AO1435" i="8"/>
  <c r="AD1435" i="8"/>
  <c r="P1435" i="8"/>
  <c r="AP1434" i="8"/>
  <c r="AC1434" i="8"/>
  <c r="R1434" i="8"/>
  <c r="AP1433" i="8"/>
  <c r="AE1433" i="8"/>
  <c r="R1433" i="8"/>
  <c r="AQ1432" i="8"/>
  <c r="AD1432" i="8"/>
  <c r="S1432" i="8"/>
  <c r="AQ1431" i="8"/>
  <c r="AF1431" i="8"/>
  <c r="S1431" i="8"/>
  <c r="AE1430" i="8"/>
  <c r="U1430" i="8"/>
  <c r="I1430" i="8"/>
  <c r="AJ1429" i="8"/>
  <c r="Z1429" i="8"/>
  <c r="N1429" i="8"/>
  <c r="AP1428" i="8"/>
  <c r="AF1428" i="8"/>
  <c r="T1428" i="8"/>
  <c r="J1428" i="8"/>
  <c r="AK1427" i="8"/>
  <c r="Y1427" i="8"/>
  <c r="O1427" i="8"/>
  <c r="AQ1426" i="8"/>
  <c r="AE1426" i="8"/>
  <c r="U1426" i="8"/>
  <c r="K1426" i="8"/>
  <c r="AN1444" i="8"/>
  <c r="Z1444" i="8"/>
  <c r="J1444" i="8"/>
  <c r="AF1443" i="8"/>
  <c r="T1443" i="8"/>
  <c r="AQ1442" i="8"/>
  <c r="AE1442" i="8"/>
  <c r="R1442" i="8"/>
  <c r="AQ1441" i="8"/>
  <c r="AD1441" i="8"/>
  <c r="S1441" i="8"/>
  <c r="AP1440" i="8"/>
  <c r="AE1440" i="8"/>
  <c r="Q1440" i="8"/>
  <c r="AN1439" i="8"/>
  <c r="AC1439" i="8"/>
  <c r="P1439" i="8"/>
  <c r="AO1438" i="8"/>
  <c r="AB1438" i="8"/>
  <c r="Q1438" i="8"/>
  <c r="AM1437" i="8"/>
  <c r="AB1437" i="8"/>
  <c r="O1437" i="8"/>
  <c r="AN1436" i="8"/>
  <c r="AA1436" i="8"/>
  <c r="P1436" i="8"/>
  <c r="AN1435" i="8"/>
  <c r="AB1435" i="8"/>
  <c r="O1435" i="8"/>
  <c r="AO1434" i="8"/>
  <c r="AB1434" i="8"/>
  <c r="Q1434" i="8"/>
  <c r="AO1433" i="8"/>
  <c r="AD1433" i="8"/>
  <c r="P1433" i="8"/>
  <c r="AN1432" i="8"/>
  <c r="AC1432" i="8"/>
  <c r="P1432" i="8"/>
  <c r="AP1431" i="8"/>
  <c r="AC1431" i="8"/>
  <c r="R1431" i="8"/>
  <c r="AO1430" i="8"/>
  <c r="AD1430" i="8"/>
  <c r="R1430" i="8"/>
  <c r="AI1429" i="8"/>
  <c r="W1429" i="8"/>
  <c r="M1429" i="8"/>
  <c r="AO1428" i="8"/>
  <c r="AE1428" i="8"/>
  <c r="S1428" i="8"/>
  <c r="I1428" i="8"/>
  <c r="AJ1427" i="8"/>
  <c r="X1427" i="8"/>
  <c r="N1427" i="8"/>
  <c r="AP1426" i="8"/>
  <c r="AD1426" i="8"/>
  <c r="T1426" i="8"/>
  <c r="J1426" i="8"/>
  <c r="AM1444" i="8"/>
  <c r="Y1444" i="8"/>
  <c r="I1444" i="8"/>
  <c r="AE1443" i="8"/>
  <c r="S1443" i="8"/>
  <c r="AO1442" i="8"/>
  <c r="AB1442" i="8"/>
  <c r="Q1442" i="8"/>
  <c r="AN1441" i="8"/>
  <c r="AC1441" i="8"/>
  <c r="P1441" i="8"/>
  <c r="AO1440" i="8"/>
  <c r="AA1440" i="8"/>
  <c r="P1440" i="8"/>
  <c r="AM1439" i="8"/>
  <c r="AB1439" i="8"/>
  <c r="O1439" i="8"/>
  <c r="AN1438" i="8"/>
  <c r="AA1438" i="8"/>
  <c r="O1438" i="8"/>
  <c r="AL1437" i="8"/>
  <c r="AA1437" i="8"/>
  <c r="N1437" i="8"/>
  <c r="AM1436" i="8"/>
  <c r="Z1436" i="8"/>
  <c r="O1436" i="8"/>
  <c r="AL1435" i="8"/>
  <c r="Y1435" i="8"/>
  <c r="N1435" i="8"/>
  <c r="AL1434" i="8"/>
  <c r="AA1434" i="8"/>
  <c r="N1434" i="8"/>
  <c r="AN1433" i="8"/>
  <c r="Z1433" i="8"/>
  <c r="O1433" i="8"/>
  <c r="AM1432" i="8"/>
  <c r="AB1432" i="8"/>
  <c r="O1432" i="8"/>
  <c r="AO1431" i="8"/>
  <c r="AB1431" i="8"/>
  <c r="P1431" i="8"/>
  <c r="AN1430" i="8"/>
  <c r="AC1430" i="8"/>
  <c r="Q1430" i="8"/>
  <c r="AR1429" i="8"/>
  <c r="AH1429" i="8"/>
  <c r="V1429" i="8"/>
  <c r="L1429" i="8"/>
  <c r="AN1428" i="8"/>
  <c r="AB1428" i="8"/>
  <c r="R1428" i="8"/>
  <c r="AG1427" i="8"/>
  <c r="W1427" i="8"/>
  <c r="M1427" i="8"/>
  <c r="AM1426" i="8"/>
  <c r="AC1426" i="8"/>
  <c r="S1426" i="8"/>
  <c r="AJ1444" i="8"/>
  <c r="T1444" i="8"/>
  <c r="AR1443" i="8"/>
  <c r="AD1443" i="8"/>
  <c r="O1443" i="8"/>
  <c r="AN1442" i="8"/>
  <c r="AA1442" i="8"/>
  <c r="P1442" i="8"/>
  <c r="AM1441" i="8"/>
  <c r="AB1441" i="8"/>
  <c r="O1441" i="8"/>
  <c r="AM1440" i="8"/>
  <c r="Z1440" i="8"/>
  <c r="O1440" i="8"/>
  <c r="AL1439" i="8"/>
  <c r="AA1439" i="8"/>
  <c r="N1439" i="8"/>
  <c r="AM1438" i="8"/>
  <c r="Y1438" i="8"/>
  <c r="L1438" i="8"/>
  <c r="AK1437" i="8"/>
  <c r="X1437" i="8"/>
  <c r="M1437" i="8"/>
  <c r="AJ1436" i="8"/>
  <c r="Y1436" i="8"/>
  <c r="K1436" i="8"/>
  <c r="AK1435" i="8"/>
  <c r="X1435" i="8"/>
  <c r="M1435" i="8"/>
  <c r="AK1434" i="8"/>
  <c r="Z1434" i="8"/>
  <c r="M1434" i="8"/>
  <c r="AL1433" i="8"/>
  <c r="Y1433" i="8"/>
  <c r="N1433" i="8"/>
  <c r="AL1432" i="8"/>
  <c r="AA1432" i="8"/>
  <c r="N1432" i="8"/>
  <c r="AN1431" i="8"/>
  <c r="Z1431" i="8"/>
  <c r="M1431" i="8"/>
  <c r="AM1430" i="8"/>
  <c r="Z1430" i="8"/>
  <c r="P1430" i="8"/>
  <c r="AQ1429" i="8"/>
  <c r="AE1429" i="8"/>
  <c r="U1429" i="8"/>
  <c r="K1429" i="8"/>
  <c r="AM1428" i="8"/>
  <c r="AA1428" i="8"/>
  <c r="Q1428" i="8"/>
  <c r="AR1427" i="8"/>
  <c r="AF1427" i="8"/>
  <c r="V1427" i="8"/>
  <c r="L1427" i="8"/>
  <c r="AL1426" i="8"/>
  <c r="AB1426" i="8"/>
  <c r="R1426" i="8"/>
  <c r="AI1444" i="8"/>
  <c r="AQ1443" i="8"/>
  <c r="N1443" i="8"/>
  <c r="Z1442" i="8"/>
  <c r="AL1441" i="8"/>
  <c r="M1441" i="8"/>
  <c r="Y1440" i="8"/>
  <c r="AK1439" i="8"/>
  <c r="M1439" i="8"/>
  <c r="X1438" i="8"/>
  <c r="AJ1437" i="8"/>
  <c r="L1437" i="8"/>
  <c r="W1436" i="8"/>
  <c r="AJ1435" i="8"/>
  <c r="L1435" i="8"/>
  <c r="Y1434" i="8"/>
  <c r="AI1433" i="8"/>
  <c r="K1433" i="8"/>
  <c r="X1432" i="8"/>
  <c r="AJ1431" i="8"/>
  <c r="L1431" i="8"/>
  <c r="AG1430" i="8"/>
  <c r="J1430" i="8"/>
  <c r="AB1429" i="8"/>
  <c r="AR1428" i="8"/>
  <c r="X1428" i="8"/>
  <c r="AM1427" i="8"/>
  <c r="Q1427" i="8"/>
  <c r="AI1426" i="8"/>
  <c r="M1426" i="8"/>
  <c r="AF1444" i="8"/>
  <c r="AN1443" i="8"/>
  <c r="M1443" i="8"/>
  <c r="Y1442" i="8"/>
  <c r="AK1441" i="8"/>
  <c r="L1441" i="8"/>
  <c r="X1440" i="8"/>
  <c r="AJ1439" i="8"/>
  <c r="K1439" i="8"/>
  <c r="W1438" i="8"/>
  <c r="AI1437" i="8"/>
  <c r="K1437" i="8"/>
  <c r="T1436" i="8"/>
  <c r="AG1435" i="8"/>
  <c r="I1435" i="8"/>
  <c r="U1434" i="8"/>
  <c r="AH1433" i="8"/>
  <c r="J1433" i="8"/>
  <c r="W1432" i="8"/>
  <c r="AI1431" i="8"/>
  <c r="K1431" i="8"/>
  <c r="Y1430" i="8"/>
  <c r="AA1429" i="8"/>
  <c r="AQ1428" i="8"/>
  <c r="W1428" i="8"/>
  <c r="AL1427" i="8"/>
  <c r="P1427" i="8"/>
  <c r="AH1426" i="8"/>
  <c r="L1426" i="8"/>
  <c r="AE1444" i="8"/>
  <c r="AM1443" i="8"/>
  <c r="L1443" i="8"/>
  <c r="X1442" i="8"/>
  <c r="AI1441" i="8"/>
  <c r="K1441" i="8"/>
  <c r="W1440" i="8"/>
  <c r="AI1439" i="8"/>
  <c r="AR1438" i="8"/>
  <c r="T1438" i="8"/>
  <c r="AF1437" i="8"/>
  <c r="AQ1436" i="8"/>
  <c r="S1436" i="8"/>
  <c r="AF1435" i="8"/>
  <c r="T1434" i="8"/>
  <c r="AG1433" i="8"/>
  <c r="I1433" i="8"/>
  <c r="U1432" i="8"/>
  <c r="AH1431" i="8"/>
  <c r="J1431" i="8"/>
  <c r="X1430" i="8"/>
  <c r="AP1429" i="8"/>
  <c r="T1429" i="8"/>
  <c r="AJ1428" i="8"/>
  <c r="P1428" i="8"/>
  <c r="AE1427" i="8"/>
  <c r="I1427" i="8"/>
  <c r="AA1426" i="8"/>
  <c r="AB1444" i="8"/>
  <c r="AJ1443" i="8"/>
  <c r="K1443" i="8"/>
  <c r="W1442" i="8"/>
  <c r="AF1441" i="8"/>
  <c r="AR1440" i="8"/>
  <c r="T1440" i="8"/>
  <c r="AE1439" i="8"/>
  <c r="AQ1438" i="8"/>
  <c r="S1438" i="8"/>
  <c r="AE1437" i="8"/>
  <c r="AP1436" i="8"/>
  <c r="R1436" i="8"/>
  <c r="AE1435" i="8"/>
  <c r="AQ1434" i="8"/>
  <c r="S1434" i="8"/>
  <c r="AF1433" i="8"/>
  <c r="T1432" i="8"/>
  <c r="AG1431" i="8"/>
  <c r="I1431" i="8"/>
  <c r="W1430" i="8"/>
  <c r="AM1429" i="8"/>
  <c r="S1429" i="8"/>
  <c r="AI1428" i="8"/>
  <c r="O1428" i="8"/>
  <c r="AD1427" i="8"/>
  <c r="Z1426" i="8"/>
  <c r="S1444" i="8"/>
  <c r="AC1443" i="8"/>
  <c r="AM1442" i="8"/>
  <c r="O1442" i="8"/>
  <c r="AA1441" i="8"/>
  <c r="AJ1440" i="8"/>
  <c r="L1440" i="8"/>
  <c r="X1439" i="8"/>
  <c r="AI1438" i="8"/>
  <c r="K1438" i="8"/>
  <c r="W1437" i="8"/>
  <c r="AI1436" i="8"/>
  <c r="J1436" i="8"/>
  <c r="W1435" i="8"/>
  <c r="AJ1434" i="8"/>
  <c r="K1434" i="8"/>
  <c r="X1433" i="8"/>
  <c r="AK1432" i="8"/>
  <c r="R1444" i="8"/>
  <c r="X1443" i="8"/>
  <c r="AJ1442" i="8"/>
  <c r="L1442" i="8"/>
  <c r="W1441" i="8"/>
  <c r="AI1440" i="8"/>
  <c r="K1440" i="8"/>
  <c r="W1439" i="8"/>
  <c r="AH1438" i="8"/>
  <c r="J1438" i="8"/>
  <c r="V1437" i="8"/>
  <c r="AG1436" i="8"/>
  <c r="I1436" i="8"/>
  <c r="V1435" i="8"/>
  <c r="AI1434" i="8"/>
  <c r="J1434" i="8"/>
  <c r="W1433" i="8"/>
  <c r="AJ1432" i="8"/>
  <c r="K1432" i="8"/>
  <c r="X1431" i="8"/>
  <c r="AL1430" i="8"/>
  <c r="O1430" i="8"/>
  <c r="AK1429" i="8"/>
  <c r="O1429" i="8"/>
  <c r="AG1428" i="8"/>
  <c r="K1428" i="8"/>
  <c r="AB1427" i="8"/>
  <c r="AR1426" i="8"/>
  <c r="V1426" i="8"/>
  <c r="W1443" i="8"/>
  <c r="AH1440" i="8"/>
  <c r="I1438" i="8"/>
  <c r="U1435" i="8"/>
  <c r="S1433" i="8"/>
  <c r="T1431" i="8"/>
  <c r="AL1429" i="8"/>
  <c r="Y1428" i="8"/>
  <c r="V1443" i="8"/>
  <c r="AG1440" i="8"/>
  <c r="AR1437" i="8"/>
  <c r="T1435" i="8"/>
  <c r="AI1432" i="8"/>
  <c r="AD1429" i="8"/>
  <c r="L1428" i="8"/>
  <c r="AK1426" i="8"/>
  <c r="AI1442" i="8"/>
  <c r="J1440" i="8"/>
  <c r="U1437" i="8"/>
  <c r="AE1432" i="8"/>
  <c r="AK1430" i="8"/>
  <c r="AC1429" i="8"/>
  <c r="AO1427" i="8"/>
  <c r="AJ1426" i="8"/>
  <c r="K1442" i="8"/>
  <c r="U1439" i="8"/>
  <c r="AF1436" i="8"/>
  <c r="AD1434" i="8"/>
  <c r="V1430" i="8"/>
  <c r="J1429" i="8"/>
  <c r="AC1427" i="8"/>
  <c r="O1426" i="8"/>
  <c r="AH1442" i="8"/>
  <c r="S1437" i="8"/>
  <c r="V1433" i="8"/>
  <c r="N1430" i="8"/>
  <c r="U1427" i="8"/>
  <c r="I1442" i="8"/>
  <c r="AE1436" i="8"/>
  <c r="M1432" i="8"/>
  <c r="M1430" i="8"/>
  <c r="T1427" i="8"/>
  <c r="V1441" i="8"/>
  <c r="U1441" i="8"/>
  <c r="AR1435" i="8"/>
  <c r="AR1431" i="8"/>
  <c r="R1429" i="8"/>
  <c r="AP1444" i="8"/>
  <c r="T1439" i="8"/>
  <c r="AG1434" i="8"/>
  <c r="U1431" i="8"/>
  <c r="AH1428" i="8"/>
  <c r="N1426" i="8"/>
  <c r="Q1444" i="8"/>
  <c r="AG1438" i="8"/>
  <c r="I1434" i="8"/>
  <c r="Z1428" i="8"/>
  <c r="AN1427" i="8"/>
  <c r="AQ1433" i="8"/>
  <c r="P1444" i="8"/>
  <c r="AF1438" i="8"/>
  <c r="W1426" i="8"/>
  <c r="Y1431" i="8"/>
  <c r="AH1430" i="8"/>
  <c r="I1440" i="8"/>
  <c r="AN1148" i="8"/>
  <c r="AN1152" i="8" s="1"/>
  <c r="AF1148" i="8"/>
  <c r="AF1152" i="8" s="1"/>
  <c r="X1148" i="8"/>
  <c r="P1148" i="8"/>
  <c r="P1152" i="8" s="1"/>
  <c r="AM1148" i="8"/>
  <c r="AM1150" i="8" s="1"/>
  <c r="AE1148" i="8"/>
  <c r="W1148" i="8"/>
  <c r="W1157" i="8" s="1"/>
  <c r="O1148" i="8"/>
  <c r="O1166" i="8" s="1"/>
  <c r="AJ1148" i="8"/>
  <c r="AJ1164" i="8" s="1"/>
  <c r="Z1148" i="8"/>
  <c r="Z1165" i="8" s="1"/>
  <c r="N1148" i="8"/>
  <c r="AI1148" i="8"/>
  <c r="AI1155" i="8" s="1"/>
  <c r="Y1148" i="8"/>
  <c r="Y1160" i="8" s="1"/>
  <c r="M1148" i="8"/>
  <c r="AO1148" i="8"/>
  <c r="AO1166" i="8" s="1"/>
  <c r="AC1148" i="8"/>
  <c r="AC1153" i="8" s="1"/>
  <c r="S1148" i="8"/>
  <c r="S1163" i="8" s="1"/>
  <c r="I1148" i="8"/>
  <c r="I1162" i="8" s="1"/>
  <c r="AH1148" i="8"/>
  <c r="R1148" i="8"/>
  <c r="R1158" i="8" s="1"/>
  <c r="AG1148" i="8"/>
  <c r="AG1160" i="8" s="1"/>
  <c r="Q1148" i="8"/>
  <c r="AD1148" i="8"/>
  <c r="AD1164" i="8" s="1"/>
  <c r="L1148" i="8"/>
  <c r="L1161" i="8" s="1"/>
  <c r="AR1148" i="8"/>
  <c r="AR1160" i="8" s="1"/>
  <c r="AB1148" i="8"/>
  <c r="AB1164" i="8" s="1"/>
  <c r="K1148" i="8"/>
  <c r="U1148" i="8"/>
  <c r="U1164" i="8" s="1"/>
  <c r="T1148" i="8"/>
  <c r="T1153" i="8" s="1"/>
  <c r="AQ1148" i="8"/>
  <c r="J1148" i="8"/>
  <c r="J1165" i="8" s="1"/>
  <c r="AK1148" i="8"/>
  <c r="AK1160" i="8" s="1"/>
  <c r="AA1148" i="8"/>
  <c r="AA1151" i="8" s="1"/>
  <c r="V1148" i="8"/>
  <c r="V1151" i="8" s="1"/>
  <c r="AP1148" i="8"/>
  <c r="AL1148" i="8"/>
  <c r="AL1156" i="8" s="1"/>
  <c r="AR869" i="8"/>
  <c r="AJ869" i="8"/>
  <c r="AB869" i="8"/>
  <c r="T869" i="8"/>
  <c r="L869" i="8"/>
  <c r="AN868" i="8"/>
  <c r="AF868" i="8"/>
  <c r="X868" i="8"/>
  <c r="P868" i="8"/>
  <c r="AR867" i="8"/>
  <c r="AJ867" i="8"/>
  <c r="AB867" i="8"/>
  <c r="T867" i="8"/>
  <c r="L867" i="8"/>
  <c r="AN866" i="8"/>
  <c r="AF866" i="8"/>
  <c r="X866" i="8"/>
  <c r="P866" i="8"/>
  <c r="AR865" i="8"/>
  <c r="AJ865" i="8"/>
  <c r="AB865" i="8"/>
  <c r="T865" i="8"/>
  <c r="L865" i="8"/>
  <c r="AN864" i="8"/>
  <c r="AF864" i="8"/>
  <c r="X864" i="8"/>
  <c r="P864" i="8"/>
  <c r="AR863" i="8"/>
  <c r="AJ863" i="8"/>
  <c r="AB863" i="8"/>
  <c r="T863" i="8"/>
  <c r="L863" i="8"/>
  <c r="AN862" i="8"/>
  <c r="AF862" i="8"/>
  <c r="X862" i="8"/>
  <c r="P862" i="8"/>
  <c r="AR861" i="8"/>
  <c r="AJ861" i="8"/>
  <c r="AB861" i="8"/>
  <c r="T861" i="8"/>
  <c r="L861" i="8"/>
  <c r="AO860" i="8"/>
  <c r="AG860" i="8"/>
  <c r="Y860" i="8"/>
  <c r="Q860" i="8"/>
  <c r="I860" i="8"/>
  <c r="AL859" i="8"/>
  <c r="AD859" i="8"/>
  <c r="V859" i="8"/>
  <c r="N859" i="8"/>
  <c r="AQ858" i="8"/>
  <c r="AI858" i="8"/>
  <c r="AA858" i="8"/>
  <c r="K858" i="8"/>
  <c r="AN857" i="8"/>
  <c r="AF857" i="8"/>
  <c r="X857" i="8"/>
  <c r="P857" i="8"/>
  <c r="AK856" i="8"/>
  <c r="AC856" i="8"/>
  <c r="U856" i="8"/>
  <c r="AP855" i="8"/>
  <c r="AH855" i="8"/>
  <c r="Z855" i="8"/>
  <c r="J855" i="8"/>
  <c r="AM854" i="8"/>
  <c r="AE854" i="8"/>
  <c r="W854" i="8"/>
  <c r="O854" i="8"/>
  <c r="AR853" i="8"/>
  <c r="AJ853" i="8"/>
  <c r="AB853" i="8"/>
  <c r="T853" i="8"/>
  <c r="L853" i="8"/>
  <c r="AO852" i="8"/>
  <c r="AG852" i="8"/>
  <c r="Y852" i="8"/>
  <c r="Q852" i="8"/>
  <c r="I852" i="8"/>
  <c r="AM851" i="8"/>
  <c r="AE851" i="8"/>
  <c r="W851" i="8"/>
  <c r="O851" i="8"/>
  <c r="AO869" i="8"/>
  <c r="AG869" i="8"/>
  <c r="Y869" i="8"/>
  <c r="Q869" i="8"/>
  <c r="I869" i="8"/>
  <c r="AK868" i="8"/>
  <c r="AC868" i="8"/>
  <c r="U868" i="8"/>
  <c r="AO867" i="8"/>
  <c r="AG867" i="8"/>
  <c r="Y867" i="8"/>
  <c r="Q867" i="8"/>
  <c r="I867" i="8"/>
  <c r="AK866" i="8"/>
  <c r="AC866" i="8"/>
  <c r="U866" i="8"/>
  <c r="M866" i="8"/>
  <c r="AO865" i="8"/>
  <c r="AG865" i="8"/>
  <c r="Y865" i="8"/>
  <c r="Q865" i="8"/>
  <c r="I865" i="8"/>
  <c r="AK864" i="8"/>
  <c r="AC864" i="8"/>
  <c r="U864" i="8"/>
  <c r="M864" i="8"/>
  <c r="AO863" i="8"/>
  <c r="AG863" i="8"/>
  <c r="Y863" i="8"/>
  <c r="Q863" i="8"/>
  <c r="I863" i="8"/>
  <c r="AK862" i="8"/>
  <c r="AC862" i="8"/>
  <c r="U862" i="8"/>
  <c r="M862" i="8"/>
  <c r="AO861" i="8"/>
  <c r="AG861" i="8"/>
  <c r="Y861" i="8"/>
  <c r="Q861" i="8"/>
  <c r="I861" i="8"/>
  <c r="AL860" i="8"/>
  <c r="AD860" i="8"/>
  <c r="V860" i="8"/>
  <c r="AQ859" i="8"/>
  <c r="AI859" i="8"/>
  <c r="AA859" i="8"/>
  <c r="K859" i="8"/>
  <c r="AN858" i="8"/>
  <c r="AF858" i="8"/>
  <c r="X858" i="8"/>
  <c r="P858" i="8"/>
  <c r="AK857" i="8"/>
  <c r="AC857" i="8"/>
  <c r="U857" i="8"/>
  <c r="M857" i="8"/>
  <c r="AP856" i="8"/>
  <c r="AH856" i="8"/>
  <c r="Z856" i="8"/>
  <c r="R856" i="8"/>
  <c r="AM855" i="8"/>
  <c r="AE855" i="8"/>
  <c r="W855" i="8"/>
  <c r="O855" i="8"/>
  <c r="AR854" i="8"/>
  <c r="AJ854" i="8"/>
  <c r="AB854" i="8"/>
  <c r="T854" i="8"/>
  <c r="L854" i="8"/>
  <c r="AO853" i="8"/>
  <c r="AG853" i="8"/>
  <c r="Y853" i="8"/>
  <c r="Q853" i="8"/>
  <c r="I853" i="8"/>
  <c r="AL852" i="8"/>
  <c r="AD852" i="8"/>
  <c r="V852" i="8"/>
  <c r="AR851" i="8"/>
  <c r="AJ851" i="8"/>
  <c r="AB851" i="8"/>
  <c r="T851" i="8"/>
  <c r="L851" i="8"/>
  <c r="AP869" i="8"/>
  <c r="AE869" i="8"/>
  <c r="U869" i="8"/>
  <c r="J869" i="8"/>
  <c r="AI868" i="8"/>
  <c r="Y868" i="8"/>
  <c r="AM867" i="8"/>
  <c r="AC867" i="8"/>
  <c r="AQ866" i="8"/>
  <c r="AG866" i="8"/>
  <c r="V866" i="8"/>
  <c r="K866" i="8"/>
  <c r="AK865" i="8"/>
  <c r="Z865" i="8"/>
  <c r="O865" i="8"/>
  <c r="AO864" i="8"/>
  <c r="AD864" i="8"/>
  <c r="S864" i="8"/>
  <c r="I864" i="8"/>
  <c r="AH863" i="8"/>
  <c r="W863" i="8"/>
  <c r="M863" i="8"/>
  <c r="AL862" i="8"/>
  <c r="AA862" i="8"/>
  <c r="Q862" i="8"/>
  <c r="AP861" i="8"/>
  <c r="AE861" i="8"/>
  <c r="U861" i="8"/>
  <c r="AJ860" i="8"/>
  <c r="Z860" i="8"/>
  <c r="O860" i="8"/>
  <c r="AO859" i="8"/>
  <c r="AE859" i="8"/>
  <c r="T859" i="8"/>
  <c r="I859" i="8"/>
  <c r="AJ858" i="8"/>
  <c r="Y858" i="8"/>
  <c r="AO857" i="8"/>
  <c r="AD857" i="8"/>
  <c r="S857" i="8"/>
  <c r="I857" i="8"/>
  <c r="AJ856" i="8"/>
  <c r="Y856" i="8"/>
  <c r="O856" i="8"/>
  <c r="AO855" i="8"/>
  <c r="AD855" i="8"/>
  <c r="T855" i="8"/>
  <c r="I855" i="8"/>
  <c r="AI854" i="8"/>
  <c r="Y854" i="8"/>
  <c r="AN853" i="8"/>
  <c r="AD853" i="8"/>
  <c r="AI852" i="8"/>
  <c r="X852" i="8"/>
  <c r="M852" i="8"/>
  <c r="AO851" i="8"/>
  <c r="AD851" i="8"/>
  <c r="S851" i="8"/>
  <c r="I851" i="8"/>
  <c r="AN869" i="8"/>
  <c r="AD869" i="8"/>
  <c r="S869" i="8"/>
  <c r="AR868" i="8"/>
  <c r="AH868" i="8"/>
  <c r="W868" i="8"/>
  <c r="L868" i="8"/>
  <c r="AL867" i="8"/>
  <c r="AA867" i="8"/>
  <c r="P867" i="8"/>
  <c r="AP866" i="8"/>
  <c r="AE866" i="8"/>
  <c r="T866" i="8"/>
  <c r="AI865" i="8"/>
  <c r="X865" i="8"/>
  <c r="AM864" i="8"/>
  <c r="AB864" i="8"/>
  <c r="R864" i="8"/>
  <c r="AQ863" i="8"/>
  <c r="AF863" i="8"/>
  <c r="V863" i="8"/>
  <c r="K863" i="8"/>
  <c r="AJ862" i="8"/>
  <c r="Z862" i="8"/>
  <c r="O862" i="8"/>
  <c r="AN861" i="8"/>
  <c r="AD861" i="8"/>
  <c r="AI860" i="8"/>
  <c r="X860" i="8"/>
  <c r="AN859" i="8"/>
  <c r="AC859" i="8"/>
  <c r="R859" i="8"/>
  <c r="AH858" i="8"/>
  <c r="W858" i="8"/>
  <c r="M858" i="8"/>
  <c r="AM857" i="8"/>
  <c r="AB857" i="8"/>
  <c r="AI856" i="8"/>
  <c r="X856" i="8"/>
  <c r="N856" i="8"/>
  <c r="AN855" i="8"/>
  <c r="AC855" i="8"/>
  <c r="AH854" i="8"/>
  <c r="X854" i="8"/>
  <c r="M854" i="8"/>
  <c r="AM853" i="8"/>
  <c r="AC853" i="8"/>
  <c r="AR852" i="8"/>
  <c r="AH852" i="8"/>
  <c r="W852" i="8"/>
  <c r="L852" i="8"/>
  <c r="AN851" i="8"/>
  <c r="AC851" i="8"/>
  <c r="R851" i="8"/>
  <c r="AM869" i="8"/>
  <c r="AC869" i="8"/>
  <c r="AQ868" i="8"/>
  <c r="AG868" i="8"/>
  <c r="V868" i="8"/>
  <c r="K868" i="8"/>
  <c r="AK867" i="8"/>
  <c r="Z867" i="8"/>
  <c r="O867" i="8"/>
  <c r="AO866" i="8"/>
  <c r="AD866" i="8"/>
  <c r="I866" i="8"/>
  <c r="AH865" i="8"/>
  <c r="W865" i="8"/>
  <c r="AL864" i="8"/>
  <c r="AA864" i="8"/>
  <c r="Q864" i="8"/>
  <c r="AP863" i="8"/>
  <c r="AE863" i="8"/>
  <c r="U863" i="8"/>
  <c r="J863" i="8"/>
  <c r="AI862" i="8"/>
  <c r="Y862" i="8"/>
  <c r="AM861" i="8"/>
  <c r="AC861" i="8"/>
  <c r="R861" i="8"/>
  <c r="AR860" i="8"/>
  <c r="AH860" i="8"/>
  <c r="W860" i="8"/>
  <c r="L860" i="8"/>
  <c r="AM859" i="8"/>
  <c r="AB859" i="8"/>
  <c r="Q859" i="8"/>
  <c r="AR858" i="8"/>
  <c r="AG858" i="8"/>
  <c r="V858" i="8"/>
  <c r="L858" i="8"/>
  <c r="AL857" i="8"/>
  <c r="AA857" i="8"/>
  <c r="Q857" i="8"/>
  <c r="AR856" i="8"/>
  <c r="AG856" i="8"/>
  <c r="W856" i="8"/>
  <c r="L856" i="8"/>
  <c r="AL855" i="8"/>
  <c r="AB855" i="8"/>
  <c r="Q855" i="8"/>
  <c r="AQ854" i="8"/>
  <c r="AG854" i="8"/>
  <c r="V854" i="8"/>
  <c r="K854" i="8"/>
  <c r="AL853" i="8"/>
  <c r="AA853" i="8"/>
  <c r="P853" i="8"/>
  <c r="AQ852" i="8"/>
  <c r="AF852" i="8"/>
  <c r="U852" i="8"/>
  <c r="K852" i="8"/>
  <c r="AL851" i="8"/>
  <c r="AA851" i="8"/>
  <c r="Q851" i="8"/>
  <c r="AA869" i="8"/>
  <c r="AD868" i="8"/>
  <c r="O868" i="8"/>
  <c r="AF867" i="8"/>
  <c r="N867" i="8"/>
  <c r="AI866" i="8"/>
  <c r="Q866" i="8"/>
  <c r="AL865" i="8"/>
  <c r="AJ864" i="8"/>
  <c r="V864" i="8"/>
  <c r="AM863" i="8"/>
  <c r="X863" i="8"/>
  <c r="AP862" i="8"/>
  <c r="W862" i="8"/>
  <c r="I862" i="8"/>
  <c r="Z861" i="8"/>
  <c r="K861" i="8"/>
  <c r="AC860" i="8"/>
  <c r="K860" i="8"/>
  <c r="AG859" i="8"/>
  <c r="O859" i="8"/>
  <c r="AK858" i="8"/>
  <c r="R858" i="8"/>
  <c r="AJ857" i="8"/>
  <c r="V857" i="8"/>
  <c r="AQ856" i="8"/>
  <c r="AB856" i="8"/>
  <c r="I856" i="8"/>
  <c r="AF855" i="8"/>
  <c r="AF854" i="8"/>
  <c r="Q854" i="8"/>
  <c r="AI853" i="8"/>
  <c r="U853" i="8"/>
  <c r="AM852" i="8"/>
  <c r="T852" i="8"/>
  <c r="AQ851" i="8"/>
  <c r="Y851" i="8"/>
  <c r="J851" i="8"/>
  <c r="Z869" i="8"/>
  <c r="K869" i="8"/>
  <c r="AB868" i="8"/>
  <c r="J868" i="8"/>
  <c r="AE867" i="8"/>
  <c r="M867" i="8"/>
  <c r="AH866" i="8"/>
  <c r="O866" i="8"/>
  <c r="AF865" i="8"/>
  <c r="AI864" i="8"/>
  <c r="T864" i="8"/>
  <c r="AL863" i="8"/>
  <c r="S863" i="8"/>
  <c r="AO862" i="8"/>
  <c r="V862" i="8"/>
  <c r="AQ861" i="8"/>
  <c r="X861" i="8"/>
  <c r="AQ860" i="8"/>
  <c r="AB860" i="8"/>
  <c r="J860" i="8"/>
  <c r="AF859" i="8"/>
  <c r="AE858" i="8"/>
  <c r="Q858" i="8"/>
  <c r="AI857" i="8"/>
  <c r="T857" i="8"/>
  <c r="AO856" i="8"/>
  <c r="AA856" i="8"/>
  <c r="AA855" i="8"/>
  <c r="L855" i="8"/>
  <c r="AD854" i="8"/>
  <c r="P854" i="8"/>
  <c r="AH853" i="8"/>
  <c r="O853" i="8"/>
  <c r="AK852" i="8"/>
  <c r="S852" i="8"/>
  <c r="AP851" i="8"/>
  <c r="X851" i="8"/>
  <c r="AQ869" i="8"/>
  <c r="X869" i="8"/>
  <c r="AP868" i="8"/>
  <c r="AA868" i="8"/>
  <c r="I868" i="8"/>
  <c r="AD867" i="8"/>
  <c r="K867" i="8"/>
  <c r="AB866" i="8"/>
  <c r="N866" i="8"/>
  <c r="AE865" i="8"/>
  <c r="P865" i="8"/>
  <c r="AH864" i="8"/>
  <c r="O864" i="8"/>
  <c r="AK863" i="8"/>
  <c r="R863" i="8"/>
  <c r="AM862" i="8"/>
  <c r="T862" i="8"/>
  <c r="AL861" i="8"/>
  <c r="W861" i="8"/>
  <c r="AP860" i="8"/>
  <c r="AA860" i="8"/>
  <c r="Z859" i="8"/>
  <c r="L859" i="8"/>
  <c r="AD858" i="8"/>
  <c r="O858" i="8"/>
  <c r="AH857" i="8"/>
  <c r="O857" i="8"/>
  <c r="AN856" i="8"/>
  <c r="V856" i="8"/>
  <c r="AR855" i="8"/>
  <c r="Y855" i="8"/>
  <c r="K855" i="8"/>
  <c r="AC854" i="8"/>
  <c r="AF853" i="8"/>
  <c r="AJ852" i="8"/>
  <c r="R852" i="8"/>
  <c r="AK851" i="8"/>
  <c r="V851" i="8"/>
  <c r="AF869" i="8"/>
  <c r="AL868" i="8"/>
  <c r="AQ867" i="8"/>
  <c r="U867" i="8"/>
  <c r="Z866" i="8"/>
  <c r="AM865" i="8"/>
  <c r="AR864" i="8"/>
  <c r="AA863" i="8"/>
  <c r="AG862" i="8"/>
  <c r="O861" i="8"/>
  <c r="U860" i="8"/>
  <c r="AK859" i="8"/>
  <c r="J859" i="8"/>
  <c r="U858" i="8"/>
  <c r="AE857" i="8"/>
  <c r="Q856" i="8"/>
  <c r="AG855" i="8"/>
  <c r="AN854" i="8"/>
  <c r="I854" i="8"/>
  <c r="W853" i="8"/>
  <c r="AC852" i="8"/>
  <c r="W869" i="8"/>
  <c r="AJ868" i="8"/>
  <c r="AP867" i="8"/>
  <c r="Y866" i="8"/>
  <c r="AD865" i="8"/>
  <c r="AQ864" i="8"/>
  <c r="L864" i="8"/>
  <c r="Z863" i="8"/>
  <c r="AE862" i="8"/>
  <c r="AK861" i="8"/>
  <c r="T860" i="8"/>
  <c r="AJ859" i="8"/>
  <c r="AP858" i="8"/>
  <c r="T858" i="8"/>
  <c r="Z857" i="8"/>
  <c r="AM856" i="8"/>
  <c r="P856" i="8"/>
  <c r="X855" i="8"/>
  <c r="AL854" i="8"/>
  <c r="V853" i="8"/>
  <c r="AB852" i="8"/>
  <c r="AI851" i="8"/>
  <c r="M851" i="8"/>
  <c r="V869" i="8"/>
  <c r="AE868" i="8"/>
  <c r="AN867" i="8"/>
  <c r="J867" i="8"/>
  <c r="W866" i="8"/>
  <c r="AC865" i="8"/>
  <c r="AP864" i="8"/>
  <c r="K864" i="8"/>
  <c r="P863" i="8"/>
  <c r="AD862" i="8"/>
  <c r="AI861" i="8"/>
  <c r="M861" i="8"/>
  <c r="S860" i="8"/>
  <c r="AH859" i="8"/>
  <c r="AO858" i="8"/>
  <c r="J858" i="8"/>
  <c r="Y857" i="8"/>
  <c r="AL856" i="8"/>
  <c r="K856" i="8"/>
  <c r="V855" i="8"/>
  <c r="AK854" i="8"/>
  <c r="AQ853" i="8"/>
  <c r="AA852" i="8"/>
  <c r="AH851" i="8"/>
  <c r="K851" i="8"/>
  <c r="P869" i="8"/>
  <c r="Z868" i="8"/>
  <c r="AI867" i="8"/>
  <c r="AR866" i="8"/>
  <c r="AA865" i="8"/>
  <c r="AG864" i="8"/>
  <c r="O863" i="8"/>
  <c r="AB862" i="8"/>
  <c r="AH861" i="8"/>
  <c r="AN860" i="8"/>
  <c r="Y859" i="8"/>
  <c r="AM858" i="8"/>
  <c r="I858" i="8"/>
  <c r="W857" i="8"/>
  <c r="AF856" i="8"/>
  <c r="U855" i="8"/>
  <c r="AA854" i="8"/>
  <c r="AP853" i="8"/>
  <c r="K853" i="8"/>
  <c r="Z852" i="8"/>
  <c r="AG851" i="8"/>
  <c r="AI869" i="8"/>
  <c r="R868" i="8"/>
  <c r="AJ866" i="8"/>
  <c r="K865" i="8"/>
  <c r="AD863" i="8"/>
  <c r="L862" i="8"/>
  <c r="AF860" i="8"/>
  <c r="U859" i="8"/>
  <c r="AP857" i="8"/>
  <c r="AD856" i="8"/>
  <c r="P855" i="8"/>
  <c r="AE852" i="8"/>
  <c r="P851" i="8"/>
  <c r="AH869" i="8"/>
  <c r="Q868" i="8"/>
  <c r="AA866" i="8"/>
  <c r="AC863" i="8"/>
  <c r="K862" i="8"/>
  <c r="AE860" i="8"/>
  <c r="P859" i="8"/>
  <c r="AG857" i="8"/>
  <c r="T856" i="8"/>
  <c r="AK853" i="8"/>
  <c r="P852" i="8"/>
  <c r="O869" i="8"/>
  <c r="AH867" i="8"/>
  <c r="L866" i="8"/>
  <c r="AE864" i="8"/>
  <c r="AF861" i="8"/>
  <c r="P860" i="8"/>
  <c r="AL858" i="8"/>
  <c r="N857" i="8"/>
  <c r="S856" i="8"/>
  <c r="AP854" i="8"/>
  <c r="AE853" i="8"/>
  <c r="O852" i="8"/>
  <c r="X867" i="8"/>
  <c r="AQ865" i="8"/>
  <c r="Z864" i="8"/>
  <c r="AR862" i="8"/>
  <c r="AA861" i="8"/>
  <c r="AC858" i="8"/>
  <c r="L857" i="8"/>
  <c r="AO854" i="8"/>
  <c r="Z853" i="8"/>
  <c r="J852" i="8"/>
  <c r="AO868" i="8"/>
  <c r="W867" i="8"/>
  <c r="AP865" i="8"/>
  <c r="Y864" i="8"/>
  <c r="AQ862" i="8"/>
  <c r="V861" i="8"/>
  <c r="AR859" i="8"/>
  <c r="AB858" i="8"/>
  <c r="K857" i="8"/>
  <c r="AQ855" i="8"/>
  <c r="Z854" i="8"/>
  <c r="X853" i="8"/>
  <c r="AM868" i="8"/>
  <c r="V867" i="8"/>
  <c r="AN865" i="8"/>
  <c r="W864" i="8"/>
  <c r="AH862" i="8"/>
  <c r="P861" i="8"/>
  <c r="AP859" i="8"/>
  <c r="Z858" i="8"/>
  <c r="AK855" i="8"/>
  <c r="U854" i="8"/>
  <c r="J853" i="8"/>
  <c r="AF851" i="8"/>
  <c r="AL869" i="8"/>
  <c r="T868" i="8"/>
  <c r="AM866" i="8"/>
  <c r="V865" i="8"/>
  <c r="AN863" i="8"/>
  <c r="AM860" i="8"/>
  <c r="X859" i="8"/>
  <c r="AR857" i="8"/>
  <c r="AJ855" i="8"/>
  <c r="S854" i="8"/>
  <c r="AP852" i="8"/>
  <c r="Z851" i="8"/>
  <c r="AL866" i="8"/>
  <c r="U851" i="8"/>
  <c r="U865" i="8"/>
  <c r="AE856" i="8"/>
  <c r="AI855" i="8"/>
  <c r="AK860" i="8"/>
  <c r="AI863" i="8"/>
  <c r="W859" i="8"/>
  <c r="AQ857" i="8"/>
  <c r="AK869" i="8"/>
  <c r="AN852" i="8"/>
  <c r="AN872" i="8"/>
  <c r="AN883" i="8" s="1"/>
  <c r="AF872" i="8"/>
  <c r="AF876" i="8" s="1"/>
  <c r="X872" i="8"/>
  <c r="X879" i="8" s="1"/>
  <c r="P872" i="8"/>
  <c r="P886" i="8" s="1"/>
  <c r="AK872" i="8"/>
  <c r="AK883" i="8" s="1"/>
  <c r="AC872" i="8"/>
  <c r="AC885" i="8" s="1"/>
  <c r="U872" i="8"/>
  <c r="U887" i="8" s="1"/>
  <c r="M872" i="8"/>
  <c r="M889" i="8" s="1"/>
  <c r="AL872" i="8"/>
  <c r="AL883" i="8" s="1"/>
  <c r="AA872" i="8"/>
  <c r="AA879" i="8" s="1"/>
  <c r="Q872" i="8"/>
  <c r="Q887" i="8" s="1"/>
  <c r="AJ872" i="8"/>
  <c r="AJ883" i="8" s="1"/>
  <c r="Z872" i="8"/>
  <c r="Z886" i="8" s="1"/>
  <c r="O872" i="8"/>
  <c r="O884" i="8" s="1"/>
  <c r="AI872" i="8"/>
  <c r="AI881" i="8" s="1"/>
  <c r="Y872" i="8"/>
  <c r="Y874" i="8" s="1"/>
  <c r="N872" i="8"/>
  <c r="N892" i="8" s="1"/>
  <c r="AQ872" i="8"/>
  <c r="AQ890" i="8" s="1"/>
  <c r="AB872" i="8"/>
  <c r="AB886" i="8" s="1"/>
  <c r="J872" i="8"/>
  <c r="J885" i="8" s="1"/>
  <c r="AP872" i="8"/>
  <c r="AP888" i="8" s="1"/>
  <c r="W872" i="8"/>
  <c r="W878" i="8" s="1"/>
  <c r="I872" i="8"/>
  <c r="I891" i="8" s="1"/>
  <c r="AO872" i="8"/>
  <c r="AO890" i="8" s="1"/>
  <c r="V872" i="8"/>
  <c r="V890" i="8" s="1"/>
  <c r="S872" i="8"/>
  <c r="S883" i="8" s="1"/>
  <c r="AR872" i="8"/>
  <c r="AR874" i="8" s="1"/>
  <c r="R872" i="8"/>
  <c r="R881" i="8" s="1"/>
  <c r="AM872" i="8"/>
  <c r="AM888" i="8" s="1"/>
  <c r="L872" i="8"/>
  <c r="L884" i="8" s="1"/>
  <c r="AH872" i="8"/>
  <c r="AH875" i="8" s="1"/>
  <c r="K872" i="8"/>
  <c r="K882" i="8" s="1"/>
  <c r="AG872" i="8"/>
  <c r="AG892" i="8" s="1"/>
  <c r="AE872" i="8"/>
  <c r="AE879" i="8" s="1"/>
  <c r="AD872" i="8"/>
  <c r="AD888" i="8" s="1"/>
  <c r="T872" i="8"/>
  <c r="T889" i="8" s="1"/>
  <c r="AO455" i="8"/>
  <c r="AG455" i="8"/>
  <c r="Q455" i="8"/>
  <c r="AK454" i="8"/>
  <c r="U454" i="8"/>
  <c r="M454" i="8"/>
  <c r="AO453" i="8"/>
  <c r="AG453" i="8"/>
  <c r="Y453" i="8"/>
  <c r="AK452" i="8"/>
  <c r="U452" i="8"/>
  <c r="M452" i="8"/>
  <c r="AO451" i="8"/>
  <c r="AG451" i="8"/>
  <c r="AK450" i="8"/>
  <c r="AC450" i="8"/>
  <c r="U450" i="8"/>
  <c r="AO449" i="8"/>
  <c r="AG449" i="8"/>
  <c r="AK448" i="8"/>
  <c r="AC448" i="8"/>
  <c r="M448" i="8"/>
  <c r="AO447" i="8"/>
  <c r="AG447" i="8"/>
  <c r="I447" i="8"/>
  <c r="AL446" i="8"/>
  <c r="AD446" i="8"/>
  <c r="V446" i="8"/>
  <c r="N446" i="8"/>
  <c r="AA445" i="8"/>
  <c r="S445" i="8"/>
  <c r="K445" i="8"/>
  <c r="AF444" i="8"/>
  <c r="AK443" i="8"/>
  <c r="U443" i="8"/>
  <c r="M443" i="8"/>
  <c r="AH442" i="8"/>
  <c r="Z442" i="8"/>
  <c r="J442" i="8"/>
  <c r="AM441" i="8"/>
  <c r="AE441" i="8"/>
  <c r="W441" i="8"/>
  <c r="AR440" i="8"/>
  <c r="AB440" i="8"/>
  <c r="L440" i="8"/>
  <c r="AO439" i="8"/>
  <c r="AG439" i="8"/>
  <c r="Q439" i="8"/>
  <c r="AD438" i="8"/>
  <c r="V438" i="8"/>
  <c r="N438" i="8"/>
  <c r="AR437" i="8"/>
  <c r="AB437" i="8"/>
  <c r="AF455" i="8"/>
  <c r="X455" i="8"/>
  <c r="P455" i="8"/>
  <c r="AJ454" i="8"/>
  <c r="AB454" i="8"/>
  <c r="AF453" i="8"/>
  <c r="X453" i="8"/>
  <c r="AR452" i="8"/>
  <c r="AB452" i="8"/>
  <c r="L452" i="8"/>
  <c r="AN451" i="8"/>
  <c r="AF451" i="8"/>
  <c r="P451" i="8"/>
  <c r="AB450" i="8"/>
  <c r="T450" i="8"/>
  <c r="L450" i="8"/>
  <c r="AN449" i="8"/>
  <c r="AF449" i="8"/>
  <c r="X449" i="8"/>
  <c r="P449" i="8"/>
  <c r="AB448" i="8"/>
  <c r="T448" i="8"/>
  <c r="L448" i="8"/>
  <c r="AF447" i="8"/>
  <c r="AK446" i="8"/>
  <c r="U446" i="8"/>
  <c r="M446" i="8"/>
  <c r="AH445" i="8"/>
  <c r="Z445" i="8"/>
  <c r="J445" i="8"/>
  <c r="AM444" i="8"/>
  <c r="AE444" i="8"/>
  <c r="W444" i="8"/>
  <c r="AR443" i="8"/>
  <c r="AB443" i="8"/>
  <c r="L443" i="8"/>
  <c r="AO442" i="8"/>
  <c r="AG442" i="8"/>
  <c r="Q442" i="8"/>
  <c r="AD441" i="8"/>
  <c r="V441" i="8"/>
  <c r="N441" i="8"/>
  <c r="AQ440" i="8"/>
  <c r="AA440" i="8"/>
  <c r="K440" i="8"/>
  <c r="AF439" i="8"/>
  <c r="X439" i="8"/>
  <c r="P439" i="8"/>
  <c r="AK438" i="8"/>
  <c r="AC438" i="8"/>
  <c r="U438" i="8"/>
  <c r="AI437" i="8"/>
  <c r="AA437" i="8"/>
  <c r="S437" i="8"/>
  <c r="K437" i="8"/>
  <c r="AM455" i="8"/>
  <c r="AE455" i="8"/>
  <c r="AQ454" i="8"/>
  <c r="AI454" i="8"/>
  <c r="AA454" i="8"/>
  <c r="K454" i="8"/>
  <c r="AM453" i="8"/>
  <c r="AE453" i="8"/>
  <c r="AQ452" i="8"/>
  <c r="AI452" i="8"/>
  <c r="AA452" i="8"/>
  <c r="S452" i="8"/>
  <c r="K452" i="8"/>
  <c r="AM451" i="8"/>
  <c r="AE451" i="8"/>
  <c r="W451" i="8"/>
  <c r="O451" i="8"/>
  <c r="AQ450" i="8"/>
  <c r="AA450" i="8"/>
  <c r="K450" i="8"/>
  <c r="AM449" i="8"/>
  <c r="AE449" i="8"/>
  <c r="W449" i="8"/>
  <c r="O449" i="8"/>
  <c r="AI448" i="8"/>
  <c r="AA448" i="8"/>
  <c r="K448" i="8"/>
  <c r="AM447" i="8"/>
  <c r="AE447" i="8"/>
  <c r="W447" i="8"/>
  <c r="AR446" i="8"/>
  <c r="AB446" i="8"/>
  <c r="L446" i="8"/>
  <c r="AO445" i="8"/>
  <c r="AG445" i="8"/>
  <c r="Q445" i="8"/>
  <c r="AD444" i="8"/>
  <c r="V444" i="8"/>
  <c r="N444" i="8"/>
  <c r="AQ443" i="8"/>
  <c r="AA443" i="8"/>
  <c r="K443" i="8"/>
  <c r="AF442" i="8"/>
  <c r="X442" i="8"/>
  <c r="P442" i="8"/>
  <c r="AK441" i="8"/>
  <c r="AC441" i="8"/>
  <c r="U441" i="8"/>
  <c r="AH440" i="8"/>
  <c r="Z440" i="8"/>
  <c r="R440" i="8"/>
  <c r="J440" i="8"/>
  <c r="AM439" i="8"/>
  <c r="AE439" i="8"/>
  <c r="AR438" i="8"/>
  <c r="AJ438" i="8"/>
  <c r="AB438" i="8"/>
  <c r="L438" i="8"/>
  <c r="AP437" i="8"/>
  <c r="AH437" i="8"/>
  <c r="Z437" i="8"/>
  <c r="R437" i="8"/>
  <c r="J437" i="8"/>
  <c r="AH455" i="8"/>
  <c r="AP454" i="8"/>
  <c r="AE454" i="8"/>
  <c r="AB453" i="8"/>
  <c r="N453" i="8"/>
  <c r="AM452" i="8"/>
  <c r="N452" i="8"/>
  <c r="K451" i="8"/>
  <c r="AG450" i="8"/>
  <c r="V450" i="8"/>
  <c r="AR449" i="8"/>
  <c r="AD449" i="8"/>
  <c r="S449" i="8"/>
  <c r="AO448" i="8"/>
  <c r="AD448" i="8"/>
  <c r="AA447" i="8"/>
  <c r="M447" i="8"/>
  <c r="AM446" i="8"/>
  <c r="Y446" i="8"/>
  <c r="K446" i="8"/>
  <c r="AK445" i="8"/>
  <c r="L445" i="8"/>
  <c r="AI444" i="8"/>
  <c r="U444" i="8"/>
  <c r="J444" i="8"/>
  <c r="AG443" i="8"/>
  <c r="AE442" i="8"/>
  <c r="AR441" i="8"/>
  <c r="AG441" i="8"/>
  <c r="S441" i="8"/>
  <c r="AE440" i="8"/>
  <c r="Q440" i="8"/>
  <c r="AO438" i="8"/>
  <c r="AA438" i="8"/>
  <c r="P438" i="8"/>
  <c r="AC437" i="8"/>
  <c r="AD455" i="8"/>
  <c r="S455" i="8"/>
  <c r="AO454" i="8"/>
  <c r="AD454" i="8"/>
  <c r="AL453" i="8"/>
  <c r="AA453" i="8"/>
  <c r="X452" i="8"/>
  <c r="J452" i="8"/>
  <c r="AI451" i="8"/>
  <c r="J451" i="8"/>
  <c r="AF450" i="8"/>
  <c r="R449" i="8"/>
  <c r="AN448" i="8"/>
  <c r="Z448" i="8"/>
  <c r="O448" i="8"/>
  <c r="AK447" i="8"/>
  <c r="Z447" i="8"/>
  <c r="AI446" i="8"/>
  <c r="X446" i="8"/>
  <c r="J446" i="8"/>
  <c r="V445" i="8"/>
  <c r="AH444" i="8"/>
  <c r="AF443" i="8"/>
  <c r="R443" i="8"/>
  <c r="AR442" i="8"/>
  <c r="AD442" i="8"/>
  <c r="S442" i="8"/>
  <c r="AF441" i="8"/>
  <c r="AO440" i="8"/>
  <c r="AD440" i="8"/>
  <c r="P440" i="8"/>
  <c r="AB439" i="8"/>
  <c r="N439" i="8"/>
  <c r="Z438" i="8"/>
  <c r="AM437" i="8"/>
  <c r="Y437" i="8"/>
  <c r="AQ455" i="8"/>
  <c r="Z454" i="8"/>
  <c r="O454" i="8"/>
  <c r="AK453" i="8"/>
  <c r="Z453" i="8"/>
  <c r="L453" i="8"/>
  <c r="AH452" i="8"/>
  <c r="AH451" i="8"/>
  <c r="T451" i="8"/>
  <c r="AP450" i="8"/>
  <c r="AE450" i="8"/>
  <c r="Q450" i="8"/>
  <c r="AP449" i="8"/>
  <c r="AB449" i="8"/>
  <c r="AM448" i="8"/>
  <c r="Y448" i="8"/>
  <c r="N448" i="8"/>
  <c r="V447" i="8"/>
  <c r="K447" i="8"/>
  <c r="AH446" i="8"/>
  <c r="AF445" i="8"/>
  <c r="U445" i="8"/>
  <c r="AG444" i="8"/>
  <c r="AE443" i="8"/>
  <c r="AQ442" i="8"/>
  <c r="AC442" i="8"/>
  <c r="AP441" i="8"/>
  <c r="AB441" i="8"/>
  <c r="O440" i="8"/>
  <c r="AL439" i="8"/>
  <c r="AA439" i="8"/>
  <c r="M439" i="8"/>
  <c r="AM438" i="8"/>
  <c r="K438" i="8"/>
  <c r="X437" i="8"/>
  <c r="M437" i="8"/>
  <c r="AB455" i="8"/>
  <c r="N455" i="8"/>
  <c r="AM454" i="8"/>
  <c r="N454" i="8"/>
  <c r="AJ453" i="8"/>
  <c r="V453" i="8"/>
  <c r="K453" i="8"/>
  <c r="AG452" i="8"/>
  <c r="AD451" i="8"/>
  <c r="S451" i="8"/>
  <c r="AO450" i="8"/>
  <c r="AD450" i="8"/>
  <c r="AL449" i="8"/>
  <c r="AA449" i="8"/>
  <c r="X448" i="8"/>
  <c r="J448" i="8"/>
  <c r="AI447" i="8"/>
  <c r="J447" i="8"/>
  <c r="AG446" i="8"/>
  <c r="AE445" i="8"/>
  <c r="T445" i="8"/>
  <c r="AQ444" i="8"/>
  <c r="AC444" i="8"/>
  <c r="AO443" i="8"/>
  <c r="AD443" i="8"/>
  <c r="AM442" i="8"/>
  <c r="AB442" i="8"/>
  <c r="N442" i="8"/>
  <c r="AO441" i="8"/>
  <c r="AA441" i="8"/>
  <c r="P441" i="8"/>
  <c r="AM440" i="8"/>
  <c r="AK439" i="8"/>
  <c r="Z439" i="8"/>
  <c r="L439" i="8"/>
  <c r="X438" i="8"/>
  <c r="J438" i="8"/>
  <c r="AK437" i="8"/>
  <c r="U455" i="8"/>
  <c r="AF454" i="8"/>
  <c r="R453" i="8"/>
  <c r="Z452" i="8"/>
  <c r="AK451" i="8"/>
  <c r="W450" i="8"/>
  <c r="AH449" i="8"/>
  <c r="AP448" i="8"/>
  <c r="AB447" i="8"/>
  <c r="AB445" i="8"/>
  <c r="AK444" i="8"/>
  <c r="L444" i="8"/>
  <c r="X443" i="8"/>
  <c r="AK442" i="8"/>
  <c r="L442" i="8"/>
  <c r="AK440" i="8"/>
  <c r="U439" i="8"/>
  <c r="AG438" i="8"/>
  <c r="U437" i="8"/>
  <c r="M455" i="8"/>
  <c r="J453" i="8"/>
  <c r="R452" i="8"/>
  <c r="AC451" i="8"/>
  <c r="AN450" i="8"/>
  <c r="Z449" i="8"/>
  <c r="AH448" i="8"/>
  <c r="AF446" i="8"/>
  <c r="X445" i="8"/>
  <c r="AJ444" i="8"/>
  <c r="K444" i="8"/>
  <c r="W443" i="8"/>
  <c r="K442" i="8"/>
  <c r="AG440" i="8"/>
  <c r="T439" i="8"/>
  <c r="AF438" i="8"/>
  <c r="AI455" i="8"/>
  <c r="J455" i="8"/>
  <c r="O452" i="8"/>
  <c r="Z451" i="8"/>
  <c r="AH450" i="8"/>
  <c r="I450" i="8"/>
  <c r="AE448" i="8"/>
  <c r="N447" i="8"/>
  <c r="Z446" i="8"/>
  <c r="AM445" i="8"/>
  <c r="Z444" i="8"/>
  <c r="J443" i="8"/>
  <c r="K441" i="8"/>
  <c r="W440" i="8"/>
  <c r="J439" i="8"/>
  <c r="AF437" i="8"/>
  <c r="AH453" i="8"/>
  <c r="AE452" i="8"/>
  <c r="AA451" i="8"/>
  <c r="L449" i="8"/>
  <c r="AP444" i="8"/>
  <c r="AM443" i="8"/>
  <c r="AL442" i="8"/>
  <c r="AF440" i="8"/>
  <c r="AH439" i="8"/>
  <c r="AE438" i="8"/>
  <c r="AG437" i="8"/>
  <c r="AK455" i="8"/>
  <c r="AH454" i="8"/>
  <c r="AD453" i="8"/>
  <c r="AD452" i="8"/>
  <c r="R451" i="8"/>
  <c r="N450" i="8"/>
  <c r="K449" i="8"/>
  <c r="AO446" i="8"/>
  <c r="AN445" i="8"/>
  <c r="AO444" i="8"/>
  <c r="AH443" i="8"/>
  <c r="AI442" i="8"/>
  <c r="AH441" i="8"/>
  <c r="AD439" i="8"/>
  <c r="W438" i="8"/>
  <c r="AE437" i="8"/>
  <c r="AJ455" i="8"/>
  <c r="AG454" i="8"/>
  <c r="U453" i="8"/>
  <c r="J450" i="8"/>
  <c r="J449" i="8"/>
  <c r="AH447" i="8"/>
  <c r="AE446" i="8"/>
  <c r="AB444" i="8"/>
  <c r="Z443" i="8"/>
  <c r="AA442" i="8"/>
  <c r="Z441" i="8"/>
  <c r="V440" i="8"/>
  <c r="V439" i="8"/>
  <c r="R438" i="8"/>
  <c r="AD437" i="8"/>
  <c r="AA455" i="8"/>
  <c r="AK449" i="8"/>
  <c r="AG448" i="8"/>
  <c r="AD447" i="8"/>
  <c r="AA446" i="8"/>
  <c r="AD445" i="8"/>
  <c r="AA444" i="8"/>
  <c r="V442" i="8"/>
  <c r="T441" i="8"/>
  <c r="U440" i="8"/>
  <c r="Q438" i="8"/>
  <c r="Z455" i="8"/>
  <c r="S453" i="8"/>
  <c r="AQ451" i="8"/>
  <c r="AM450" i="8"/>
  <c r="AF448" i="8"/>
  <c r="O443" i="8"/>
  <c r="U442" i="8"/>
  <c r="M440" i="8"/>
  <c r="K439" i="8"/>
  <c r="AR453" i="8"/>
  <c r="Z450" i="8"/>
  <c r="S447" i="8"/>
  <c r="AQ438" i="8"/>
  <c r="AP452" i="8"/>
  <c r="AN441" i="8"/>
  <c r="AP438" i="8"/>
  <c r="AO452" i="8"/>
  <c r="AI449" i="8"/>
  <c r="J441" i="8"/>
  <c r="AH438" i="8"/>
  <c r="V455" i="8"/>
  <c r="AF452" i="8"/>
  <c r="K455" i="8"/>
  <c r="AO437" i="8"/>
  <c r="J454" i="8"/>
  <c r="AB451" i="8"/>
  <c r="P445" i="8"/>
  <c r="L455" i="8"/>
  <c r="AL440" i="8"/>
  <c r="O445" i="8"/>
  <c r="AP451" i="8"/>
  <c r="N443" i="8"/>
  <c r="M442" i="8"/>
  <c r="R448" i="8"/>
  <c r="Q546" i="8"/>
  <c r="U545" i="8"/>
  <c r="AO544" i="8"/>
  <c r="Y544" i="8"/>
  <c r="AC543" i="8"/>
  <c r="U543" i="8"/>
  <c r="Y542" i="8"/>
  <c r="AC541" i="8"/>
  <c r="U541" i="8"/>
  <c r="AO540" i="8"/>
  <c r="AC539" i="8"/>
  <c r="M539" i="8"/>
  <c r="R538" i="8"/>
  <c r="AM537" i="8"/>
  <c r="W537" i="8"/>
  <c r="O537" i="8"/>
  <c r="Y535" i="8"/>
  <c r="V534" i="8"/>
  <c r="AQ533" i="8"/>
  <c r="K533" i="8"/>
  <c r="AF532" i="8"/>
  <c r="P532" i="8"/>
  <c r="AP530" i="8"/>
  <c r="AH530" i="8"/>
  <c r="R530" i="8"/>
  <c r="X529" i="8"/>
  <c r="P529" i="8"/>
  <c r="AR547" i="8"/>
  <c r="AB547" i="8"/>
  <c r="AF546" i="8"/>
  <c r="X546" i="8"/>
  <c r="P546" i="8"/>
  <c r="AJ545" i="8"/>
  <c r="AF544" i="8"/>
  <c r="X544" i="8"/>
  <c r="AR543" i="8"/>
  <c r="AJ543" i="8"/>
  <c r="AR546" i="8"/>
  <c r="P545" i="8"/>
  <c r="AD544" i="8"/>
  <c r="X543" i="8"/>
  <c r="N543" i="8"/>
  <c r="AM542" i="8"/>
  <c r="U542" i="8"/>
  <c r="K541" i="8"/>
  <c r="AL540" i="8"/>
  <c r="T540" i="8"/>
  <c r="K540" i="8"/>
  <c r="S539" i="8"/>
  <c r="AL538" i="8"/>
  <c r="T538" i="8"/>
  <c r="K538" i="8"/>
  <c r="K537" i="8"/>
  <c r="AM536" i="8"/>
  <c r="U536" i="8"/>
  <c r="K536" i="8"/>
  <c r="U535" i="8"/>
  <c r="U534" i="8"/>
  <c r="V533" i="8"/>
  <c r="AO532" i="8"/>
  <c r="V532" i="8"/>
  <c r="X531" i="8"/>
  <c r="O531" i="8"/>
  <c r="AQ530" i="8"/>
  <c r="X530" i="8"/>
  <c r="O530" i="8"/>
  <c r="Q529" i="8"/>
  <c r="AM547" i="8"/>
  <c r="Q547" i="8"/>
  <c r="AQ546" i="8"/>
  <c r="K546" i="8"/>
  <c r="Y545" i="8"/>
  <c r="AM544" i="8"/>
  <c r="W543" i="8"/>
  <c r="K543" i="8"/>
  <c r="AC542" i="8"/>
  <c r="S541" i="8"/>
  <c r="AB540" i="8"/>
  <c r="S540" i="8"/>
  <c r="AA539" i="8"/>
  <c r="R539" i="8"/>
  <c r="I539" i="8"/>
  <c r="AB538" i="8"/>
  <c r="S538" i="8"/>
  <c r="S537" i="8"/>
  <c r="AC536" i="8"/>
  <c r="S536" i="8"/>
  <c r="AC535" i="8"/>
  <c r="K535" i="8"/>
  <c r="AC534" i="8"/>
  <c r="U533" i="8"/>
  <c r="AD532" i="8"/>
  <c r="U532" i="8"/>
  <c r="AF531" i="8"/>
  <c r="W531" i="8"/>
  <c r="N531" i="8"/>
  <c r="AF530" i="8"/>
  <c r="W530" i="8"/>
  <c r="Y529" i="8"/>
  <c r="O529" i="8"/>
  <c r="Z547" i="8"/>
  <c r="P547" i="8"/>
  <c r="AH545" i="8"/>
  <c r="N545" i="8"/>
  <c r="AF543" i="8"/>
  <c r="V543" i="8"/>
  <c r="AK542" i="8"/>
  <c r="AJ541" i="8"/>
  <c r="AA541" i="8"/>
  <c r="R541" i="8"/>
  <c r="AJ540" i="8"/>
  <c r="Q539" i="8"/>
  <c r="AA538" i="8"/>
  <c r="R537" i="8"/>
  <c r="I537" i="8"/>
  <c r="AK536" i="8"/>
  <c r="R536" i="8"/>
  <c r="S535" i="8"/>
  <c r="AK534" i="8"/>
  <c r="S534" i="8"/>
  <c r="AL532" i="8"/>
  <c r="T532" i="8"/>
  <c r="K532" i="8"/>
  <c r="V531" i="8"/>
  <c r="V530" i="8"/>
  <c r="W529" i="8"/>
  <c r="N529" i="8"/>
  <c r="AE547" i="8"/>
  <c r="AC546" i="8"/>
  <c r="O544" i="8"/>
  <c r="AL543" i="8"/>
  <c r="P541" i="8"/>
  <c r="AM540" i="8"/>
  <c r="W540" i="8"/>
  <c r="AE539" i="8"/>
  <c r="O539" i="8"/>
  <c r="Q537" i="8"/>
  <c r="AO536" i="8"/>
  <c r="M536" i="8"/>
  <c r="AH533" i="8"/>
  <c r="AQ532" i="8"/>
  <c r="AC530" i="8"/>
  <c r="P530" i="8"/>
  <c r="V529" i="8"/>
  <c r="AB546" i="8"/>
  <c r="K545" i="8"/>
  <c r="AJ542" i="8"/>
  <c r="W542" i="8"/>
  <c r="AE541" i="8"/>
  <c r="O541" i="8"/>
  <c r="N539" i="8"/>
  <c r="V538" i="8"/>
  <c r="AR537" i="8"/>
  <c r="X536" i="8"/>
  <c r="AF535" i="8"/>
  <c r="AO534" i="8"/>
  <c r="Y534" i="8"/>
  <c r="AP532" i="8"/>
  <c r="S531" i="8"/>
  <c r="U529" i="8"/>
  <c r="AP547" i="8"/>
  <c r="AQ545" i="8"/>
  <c r="M544" i="8"/>
  <c r="AE543" i="8"/>
  <c r="V542" i="8"/>
  <c r="AP541" i="8"/>
  <c r="AH540" i="8"/>
  <c r="U540" i="8"/>
  <c r="U538" i="8"/>
  <c r="AD537" i="8"/>
  <c r="AR535" i="8"/>
  <c r="AE535" i="8"/>
  <c r="O535" i="8"/>
  <c r="X534" i="8"/>
  <c r="Y532" i="8"/>
  <c r="I532" i="8"/>
  <c r="AH531" i="8"/>
  <c r="AM530" i="8"/>
  <c r="W547" i="8"/>
  <c r="Z546" i="8"/>
  <c r="AA544" i="8"/>
  <c r="AH542" i="8"/>
  <c r="R542" i="8"/>
  <c r="AF540" i="8"/>
  <c r="P540" i="8"/>
  <c r="X539" i="8"/>
  <c r="K539" i="8"/>
  <c r="V536" i="8"/>
  <c r="AQ535" i="8"/>
  <c r="W534" i="8"/>
  <c r="AR533" i="8"/>
  <c r="O533" i="8"/>
  <c r="AJ532" i="8"/>
  <c r="Y530" i="8"/>
  <c r="AE529" i="8"/>
  <c r="S529" i="8"/>
  <c r="AJ544" i="8"/>
  <c r="AM543" i="8"/>
  <c r="M542" i="8"/>
  <c r="V537" i="8"/>
  <c r="AJ535" i="8"/>
  <c r="AR534" i="8"/>
  <c r="AR531" i="8"/>
  <c r="P531" i="8"/>
  <c r="AD529" i="8"/>
  <c r="V547" i="8"/>
  <c r="AA543" i="8"/>
  <c r="AF542" i="8"/>
  <c r="AR540" i="8"/>
  <c r="O540" i="8"/>
  <c r="U537" i="8"/>
  <c r="O534" i="8"/>
  <c r="K531" i="8"/>
  <c r="AC529" i="8"/>
  <c r="N547" i="8"/>
  <c r="O546" i="8"/>
  <c r="S543" i="8"/>
  <c r="L540" i="8"/>
  <c r="P539" i="8"/>
  <c r="AQ536" i="8"/>
  <c r="O536" i="8"/>
  <c r="W535" i="8"/>
  <c r="AO533" i="8"/>
  <c r="R529" i="8"/>
  <c r="AK544" i="8"/>
  <c r="W533" i="8"/>
  <c r="O532" i="8"/>
  <c r="W544" i="8"/>
  <c r="AH541" i="8"/>
  <c r="R534" i="8"/>
  <c r="N533" i="8"/>
  <c r="AM529" i="8"/>
  <c r="AQ542" i="8"/>
  <c r="X541" i="8"/>
  <c r="N540" i="8"/>
  <c r="AO537" i="8"/>
  <c r="AM531" i="8"/>
  <c r="AB529" i="8"/>
  <c r="AM545" i="8"/>
  <c r="K544" i="8"/>
  <c r="V535" i="8"/>
  <c r="AR532" i="8"/>
  <c r="AA529" i="8"/>
  <c r="V545" i="8"/>
  <c r="AA542" i="8"/>
  <c r="V541" i="8"/>
  <c r="Q536" i="8"/>
  <c r="S545" i="8"/>
  <c r="N542" i="8"/>
  <c r="O538" i="8"/>
  <c r="Q530" i="8"/>
  <c r="AR544" i="8"/>
  <c r="AQ544" i="8"/>
  <c r="AP540" i="8"/>
  <c r="S532" i="8"/>
  <c r="Q532" i="8"/>
  <c r="AH539" i="8"/>
  <c r="Y543" i="8"/>
  <c r="Z531" i="8"/>
  <c r="AJ546" i="8"/>
  <c r="P536" i="8"/>
  <c r="AJ533" i="8"/>
  <c r="Y531" i="8"/>
  <c r="S546" i="8"/>
  <c r="O542" i="8"/>
  <c r="BE13" i="8"/>
  <c r="BE71" i="8"/>
  <c r="AQ1053" i="8"/>
  <c r="AI1053" i="8"/>
  <c r="AA1053" i="8"/>
  <c r="S1053" i="8"/>
  <c r="K1053" i="8"/>
  <c r="AM1052" i="8"/>
  <c r="AE1052" i="8"/>
  <c r="W1052" i="8"/>
  <c r="O1052" i="8"/>
  <c r="AQ1051" i="8"/>
  <c r="AI1051" i="8"/>
  <c r="AA1051" i="8"/>
  <c r="S1051" i="8"/>
  <c r="K1051" i="8"/>
  <c r="AM1050" i="8"/>
  <c r="AE1050" i="8"/>
  <c r="W1050" i="8"/>
  <c r="O1050" i="8"/>
  <c r="AQ1049" i="8"/>
  <c r="AI1049" i="8"/>
  <c r="AA1049" i="8"/>
  <c r="S1049" i="8"/>
  <c r="K1049" i="8"/>
  <c r="AM1048" i="8"/>
  <c r="AE1048" i="8"/>
  <c r="W1048" i="8"/>
  <c r="O1048" i="8"/>
  <c r="AQ1047" i="8"/>
  <c r="AI1047" i="8"/>
  <c r="AA1047" i="8"/>
  <c r="S1047" i="8"/>
  <c r="K1047" i="8"/>
  <c r="AM1046" i="8"/>
  <c r="AE1046" i="8"/>
  <c r="W1046" i="8"/>
  <c r="O1046" i="8"/>
  <c r="AQ1045" i="8"/>
  <c r="AI1045" i="8"/>
  <c r="AA1045" i="8"/>
  <c r="S1045" i="8"/>
  <c r="K1045" i="8"/>
  <c r="AN1044" i="8"/>
  <c r="AF1044" i="8"/>
  <c r="X1044" i="8"/>
  <c r="P1044" i="8"/>
  <c r="AK1043" i="8"/>
  <c r="AC1043" i="8"/>
  <c r="U1043" i="8"/>
  <c r="M1043" i="8"/>
  <c r="AP1042" i="8"/>
  <c r="AH1042" i="8"/>
  <c r="Z1042" i="8"/>
  <c r="R1042" i="8"/>
  <c r="J1042" i="8"/>
  <c r="AM1041" i="8"/>
  <c r="AE1041" i="8"/>
  <c r="W1041" i="8"/>
  <c r="O1041" i="8"/>
  <c r="AR1040" i="8"/>
  <c r="AJ1040" i="8"/>
  <c r="AB1040" i="8"/>
  <c r="T1040" i="8"/>
  <c r="L1040" i="8"/>
  <c r="AO1039" i="8"/>
  <c r="AG1039" i="8"/>
  <c r="Y1039" i="8"/>
  <c r="Q1039" i="8"/>
  <c r="I1039" i="8"/>
  <c r="AL1038" i="8"/>
  <c r="AD1038" i="8"/>
  <c r="V1038" i="8"/>
  <c r="N1038" i="8"/>
  <c r="AQ1037" i="8"/>
  <c r="AI1037" i="8"/>
  <c r="AA1037" i="8"/>
  <c r="S1037" i="8"/>
  <c r="K1037" i="8"/>
  <c r="AN1036" i="8"/>
  <c r="AF1036" i="8"/>
  <c r="X1036" i="8"/>
  <c r="P1036" i="8"/>
  <c r="AL1035" i="8"/>
  <c r="AD1035" i="8"/>
  <c r="V1035" i="8"/>
  <c r="N1035" i="8"/>
  <c r="AP1053" i="8"/>
  <c r="AH1053" i="8"/>
  <c r="Z1053" i="8"/>
  <c r="R1053" i="8"/>
  <c r="J1053" i="8"/>
  <c r="AL1052" i="8"/>
  <c r="AD1052" i="8"/>
  <c r="V1052" i="8"/>
  <c r="N1052" i="8"/>
  <c r="AP1051" i="8"/>
  <c r="AH1051" i="8"/>
  <c r="Z1051" i="8"/>
  <c r="R1051" i="8"/>
  <c r="J1051" i="8"/>
  <c r="AL1050" i="8"/>
  <c r="AD1050" i="8"/>
  <c r="V1050" i="8"/>
  <c r="N1050" i="8"/>
  <c r="AP1049" i="8"/>
  <c r="AH1049" i="8"/>
  <c r="Z1049" i="8"/>
  <c r="R1049" i="8"/>
  <c r="J1049" i="8"/>
  <c r="AL1048" i="8"/>
  <c r="AD1048" i="8"/>
  <c r="V1048" i="8"/>
  <c r="N1048" i="8"/>
  <c r="AP1047" i="8"/>
  <c r="AH1047" i="8"/>
  <c r="Z1047" i="8"/>
  <c r="R1047" i="8"/>
  <c r="J1047" i="8"/>
  <c r="AL1046" i="8"/>
  <c r="AD1046" i="8"/>
  <c r="V1046" i="8"/>
  <c r="N1046" i="8"/>
  <c r="AP1045" i="8"/>
  <c r="AH1045" i="8"/>
  <c r="Z1045" i="8"/>
  <c r="R1045" i="8"/>
  <c r="J1045" i="8"/>
  <c r="AM1044" i="8"/>
  <c r="AE1044" i="8"/>
  <c r="W1044" i="8"/>
  <c r="AL1053" i="8"/>
  <c r="AD1053" i="8"/>
  <c r="V1053" i="8"/>
  <c r="N1053" i="8"/>
  <c r="AP1052" i="8"/>
  <c r="AH1052" i="8"/>
  <c r="Z1052" i="8"/>
  <c r="R1052" i="8"/>
  <c r="J1052" i="8"/>
  <c r="AL1051" i="8"/>
  <c r="AD1051" i="8"/>
  <c r="V1051" i="8"/>
  <c r="N1051" i="8"/>
  <c r="AP1050" i="8"/>
  <c r="AH1050" i="8"/>
  <c r="Z1050" i="8"/>
  <c r="R1050" i="8"/>
  <c r="J1050" i="8"/>
  <c r="AL1049" i="8"/>
  <c r="AD1049" i="8"/>
  <c r="V1049" i="8"/>
  <c r="N1049" i="8"/>
  <c r="AP1048" i="8"/>
  <c r="AH1048" i="8"/>
  <c r="Z1048" i="8"/>
  <c r="R1048" i="8"/>
  <c r="J1048" i="8"/>
  <c r="AL1047" i="8"/>
  <c r="AD1047" i="8"/>
  <c r="V1047" i="8"/>
  <c r="N1047" i="8"/>
  <c r="AP1046" i="8"/>
  <c r="AH1046" i="8"/>
  <c r="Z1046" i="8"/>
  <c r="R1046" i="8"/>
  <c r="J1046" i="8"/>
  <c r="AL1045" i="8"/>
  <c r="AD1045" i="8"/>
  <c r="V1045" i="8"/>
  <c r="N1045" i="8"/>
  <c r="AG1053" i="8"/>
  <c r="U1053" i="8"/>
  <c r="AR1052" i="8"/>
  <c r="AF1052" i="8"/>
  <c r="S1052" i="8"/>
  <c r="AO1051" i="8"/>
  <c r="AC1051" i="8"/>
  <c r="P1051" i="8"/>
  <c r="AN1050" i="8"/>
  <c r="AA1050" i="8"/>
  <c r="M1050" i="8"/>
  <c r="AK1049" i="8"/>
  <c r="X1049" i="8"/>
  <c r="L1049" i="8"/>
  <c r="AI1048" i="8"/>
  <c r="U1048" i="8"/>
  <c r="I1048" i="8"/>
  <c r="AF1047" i="8"/>
  <c r="T1047" i="8"/>
  <c r="AQ1046" i="8"/>
  <c r="AC1046" i="8"/>
  <c r="Q1046" i="8"/>
  <c r="AN1045" i="8"/>
  <c r="AB1045" i="8"/>
  <c r="O1045" i="8"/>
  <c r="AO1044" i="8"/>
  <c r="AC1044" i="8"/>
  <c r="S1044" i="8"/>
  <c r="J1044" i="8"/>
  <c r="AM1043" i="8"/>
  <c r="AD1043" i="8"/>
  <c r="T1043" i="8"/>
  <c r="K1043" i="8"/>
  <c r="AM1042" i="8"/>
  <c r="AD1042" i="8"/>
  <c r="U1042" i="8"/>
  <c r="L1042" i="8"/>
  <c r="AN1041" i="8"/>
  <c r="AD1041" i="8"/>
  <c r="U1041" i="8"/>
  <c r="L1041" i="8"/>
  <c r="AN1040" i="8"/>
  <c r="AE1040" i="8"/>
  <c r="V1040" i="8"/>
  <c r="M1040" i="8"/>
  <c r="AN1039" i="8"/>
  <c r="AE1039" i="8"/>
  <c r="V1039" i="8"/>
  <c r="M1039" i="8"/>
  <c r="AO1038" i="8"/>
  <c r="AF1038" i="8"/>
  <c r="W1038" i="8"/>
  <c r="M1038" i="8"/>
  <c r="AO1037" i="8"/>
  <c r="AF1037" i="8"/>
  <c r="W1037" i="8"/>
  <c r="N1037" i="8"/>
  <c r="AP1036" i="8"/>
  <c r="AG1036" i="8"/>
  <c r="W1036" i="8"/>
  <c r="N1036" i="8"/>
  <c r="AR1035" i="8"/>
  <c r="AI1035" i="8"/>
  <c r="Z1035" i="8"/>
  <c r="Q1035" i="8"/>
  <c r="AF1053" i="8"/>
  <c r="T1053" i="8"/>
  <c r="AQ1052" i="8"/>
  <c r="AC1052" i="8"/>
  <c r="Q1052" i="8"/>
  <c r="AN1051" i="8"/>
  <c r="AB1051" i="8"/>
  <c r="O1051" i="8"/>
  <c r="AK1050" i="8"/>
  <c r="Y1050" i="8"/>
  <c r="L1050" i="8"/>
  <c r="AJ1049" i="8"/>
  <c r="W1049" i="8"/>
  <c r="I1049" i="8"/>
  <c r="AG1048" i="8"/>
  <c r="T1048" i="8"/>
  <c r="AR1047" i="8"/>
  <c r="AE1047" i="8"/>
  <c r="Q1047" i="8"/>
  <c r="AO1046" i="8"/>
  <c r="AB1046" i="8"/>
  <c r="P1046" i="8"/>
  <c r="AM1045" i="8"/>
  <c r="Y1045" i="8"/>
  <c r="M1045" i="8"/>
  <c r="AL1044" i="8"/>
  <c r="AB1044" i="8"/>
  <c r="R1044" i="8"/>
  <c r="I1044" i="8"/>
  <c r="AL1043" i="8"/>
  <c r="AB1043" i="8"/>
  <c r="S1043" i="8"/>
  <c r="J1043" i="8"/>
  <c r="AL1042" i="8"/>
  <c r="AC1042" i="8"/>
  <c r="T1042" i="8"/>
  <c r="K1042" i="8"/>
  <c r="AL1041" i="8"/>
  <c r="AC1041" i="8"/>
  <c r="T1041" i="8"/>
  <c r="K1041" i="8"/>
  <c r="AM1040" i="8"/>
  <c r="AD1040" i="8"/>
  <c r="U1040" i="8"/>
  <c r="K1040" i="8"/>
  <c r="AM1039" i="8"/>
  <c r="AD1039" i="8"/>
  <c r="U1039" i="8"/>
  <c r="L1039" i="8"/>
  <c r="AN1038" i="8"/>
  <c r="AE1038" i="8"/>
  <c r="U1038" i="8"/>
  <c r="L1038" i="8"/>
  <c r="AN1037" i="8"/>
  <c r="AE1037" i="8"/>
  <c r="V1037" i="8"/>
  <c r="M1037" i="8"/>
  <c r="AO1036" i="8"/>
  <c r="AE1036" i="8"/>
  <c r="V1036" i="8"/>
  <c r="M1036" i="8"/>
  <c r="AQ1035" i="8"/>
  <c r="AH1035" i="8"/>
  <c r="Y1035" i="8"/>
  <c r="P1035" i="8"/>
  <c r="AR1053" i="8"/>
  <c r="AE1053" i="8"/>
  <c r="Q1053" i="8"/>
  <c r="AO1052" i="8"/>
  <c r="AB1052" i="8"/>
  <c r="P1052" i="8"/>
  <c r="AM1051" i="8"/>
  <c r="Y1051" i="8"/>
  <c r="M1051" i="8"/>
  <c r="AJ1050" i="8"/>
  <c r="X1050" i="8"/>
  <c r="K1050" i="8"/>
  <c r="AG1049" i="8"/>
  <c r="U1049" i="8"/>
  <c r="AR1048" i="8"/>
  <c r="AF1048" i="8"/>
  <c r="S1048" i="8"/>
  <c r="AO1047" i="8"/>
  <c r="AC1047" i="8"/>
  <c r="P1047" i="8"/>
  <c r="AN1046" i="8"/>
  <c r="AA1046" i="8"/>
  <c r="M1046" i="8"/>
  <c r="AK1045" i="8"/>
  <c r="X1045" i="8"/>
  <c r="L1045" i="8"/>
  <c r="AK1044" i="8"/>
  <c r="AA1044" i="8"/>
  <c r="Q1044" i="8"/>
  <c r="AJ1043" i="8"/>
  <c r="AA1043" i="8"/>
  <c r="R1043" i="8"/>
  <c r="I1043" i="8"/>
  <c r="AK1042" i="8"/>
  <c r="AB1042" i="8"/>
  <c r="S1042" i="8"/>
  <c r="I1042" i="8"/>
  <c r="AK1041" i="8"/>
  <c r="AB1041" i="8"/>
  <c r="S1041" i="8"/>
  <c r="J1041" i="8"/>
  <c r="AL1040" i="8"/>
  <c r="AC1040" i="8"/>
  <c r="S1040" i="8"/>
  <c r="J1040" i="8"/>
  <c r="AL1039" i="8"/>
  <c r="AC1039" i="8"/>
  <c r="T1039" i="8"/>
  <c r="K1039" i="8"/>
  <c r="AM1038" i="8"/>
  <c r="AC1038" i="8"/>
  <c r="T1038" i="8"/>
  <c r="K1038" i="8"/>
  <c r="AM1037" i="8"/>
  <c r="AD1037" i="8"/>
  <c r="U1037" i="8"/>
  <c r="L1037" i="8"/>
  <c r="AM1036" i="8"/>
  <c r="AD1036" i="8"/>
  <c r="U1036" i="8"/>
  <c r="L1036" i="8"/>
  <c r="AP1035" i="8"/>
  <c r="AG1035" i="8"/>
  <c r="X1035" i="8"/>
  <c r="O1035" i="8"/>
  <c r="AO1053" i="8"/>
  <c r="AC1053" i="8"/>
  <c r="P1053" i="8"/>
  <c r="AN1052" i="8"/>
  <c r="AA1052" i="8"/>
  <c r="M1052" i="8"/>
  <c r="AK1051" i="8"/>
  <c r="X1051" i="8"/>
  <c r="L1051" i="8"/>
  <c r="AI1050" i="8"/>
  <c r="U1050" i="8"/>
  <c r="I1050" i="8"/>
  <c r="AF1049" i="8"/>
  <c r="T1049" i="8"/>
  <c r="AQ1048" i="8"/>
  <c r="AC1048" i="8"/>
  <c r="Q1048" i="8"/>
  <c r="AN1047" i="8"/>
  <c r="AB1047" i="8"/>
  <c r="O1047" i="8"/>
  <c r="AK1046" i="8"/>
  <c r="Y1046" i="8"/>
  <c r="L1046" i="8"/>
  <c r="AJ1045" i="8"/>
  <c r="W1045" i="8"/>
  <c r="I1045" i="8"/>
  <c r="AJ1044" i="8"/>
  <c r="Z1044" i="8"/>
  <c r="O1044" i="8"/>
  <c r="AR1043" i="8"/>
  <c r="AI1043" i="8"/>
  <c r="Z1043" i="8"/>
  <c r="Q1043" i="8"/>
  <c r="AJ1042" i="8"/>
  <c r="AA1042" i="8"/>
  <c r="Q1042" i="8"/>
  <c r="AJ1041" i="8"/>
  <c r="AA1041" i="8"/>
  <c r="R1041" i="8"/>
  <c r="I1041" i="8"/>
  <c r="AK1040" i="8"/>
  <c r="AA1040" i="8"/>
  <c r="R1040" i="8"/>
  <c r="I1040" i="8"/>
  <c r="AK1039" i="8"/>
  <c r="AB1039" i="8"/>
  <c r="S1039" i="8"/>
  <c r="J1039" i="8"/>
  <c r="AK1038" i="8"/>
  <c r="AB1038" i="8"/>
  <c r="S1038" i="8"/>
  <c r="J1038" i="8"/>
  <c r="AL1037" i="8"/>
  <c r="AC1037" i="8"/>
  <c r="T1037" i="8"/>
  <c r="J1037" i="8"/>
  <c r="AL1036" i="8"/>
  <c r="AC1036" i="8"/>
  <c r="T1036" i="8"/>
  <c r="K1036" i="8"/>
  <c r="AO1035" i="8"/>
  <c r="AF1035" i="8"/>
  <c r="W1035" i="8"/>
  <c r="M1035" i="8"/>
  <c r="AN1053" i="8"/>
  <c r="O1053" i="8"/>
  <c r="Y1052" i="8"/>
  <c r="AJ1051" i="8"/>
  <c r="I1051" i="8"/>
  <c r="T1050" i="8"/>
  <c r="AE1049" i="8"/>
  <c r="AO1048" i="8"/>
  <c r="P1048" i="8"/>
  <c r="Y1047" i="8"/>
  <c r="AJ1046" i="8"/>
  <c r="K1046" i="8"/>
  <c r="U1045" i="8"/>
  <c r="AI1044" i="8"/>
  <c r="N1044" i="8"/>
  <c r="AN1043" i="8"/>
  <c r="V1043" i="8"/>
  <c r="AN1042" i="8"/>
  <c r="V1042" i="8"/>
  <c r="AO1041" i="8"/>
  <c r="V1041" i="8"/>
  <c r="AO1040" i="8"/>
  <c r="W1040" i="8"/>
  <c r="AP1039" i="8"/>
  <c r="W1039" i="8"/>
  <c r="AP1038" i="8"/>
  <c r="X1038" i="8"/>
  <c r="AP1037" i="8"/>
  <c r="X1037" i="8"/>
  <c r="AQ1036" i="8"/>
  <c r="Y1036" i="8"/>
  <c r="AA1035" i="8"/>
  <c r="I1035" i="8"/>
  <c r="AM1053" i="8"/>
  <c r="M1053" i="8"/>
  <c r="X1052" i="8"/>
  <c r="AG1051" i="8"/>
  <c r="AR1050" i="8"/>
  <c r="S1050" i="8"/>
  <c r="AC1049" i="8"/>
  <c r="AN1048" i="8"/>
  <c r="M1048" i="8"/>
  <c r="X1047" i="8"/>
  <c r="AI1046" i="8"/>
  <c r="I1046" i="8"/>
  <c r="T1045" i="8"/>
  <c r="AH1044" i="8"/>
  <c r="M1044" i="8"/>
  <c r="AH1043" i="8"/>
  <c r="P1043" i="8"/>
  <c r="AI1042" i="8"/>
  <c r="P1042" i="8"/>
  <c r="AI1041" i="8"/>
  <c r="Q1041" i="8"/>
  <c r="AI1040" i="8"/>
  <c r="Q1040" i="8"/>
  <c r="AJ1039" i="8"/>
  <c r="R1039" i="8"/>
  <c r="AJ1038" i="8"/>
  <c r="R1038" i="8"/>
  <c r="AK1037" i="8"/>
  <c r="R1037" i="8"/>
  <c r="AK1036" i="8"/>
  <c r="S1036" i="8"/>
  <c r="AN1035" i="8"/>
  <c r="U1035" i="8"/>
  <c r="AK1053" i="8"/>
  <c r="L1053" i="8"/>
  <c r="U1052" i="8"/>
  <c r="AF1051" i="8"/>
  <c r="AQ1050" i="8"/>
  <c r="Q1050" i="8"/>
  <c r="AB1049" i="8"/>
  <c r="AK1048" i="8"/>
  <c r="L1048" i="8"/>
  <c r="W1047" i="8"/>
  <c r="AG1046" i="8"/>
  <c r="AR1045" i="8"/>
  <c r="Q1045" i="8"/>
  <c r="AG1044" i="8"/>
  <c r="L1044" i="8"/>
  <c r="AG1043" i="8"/>
  <c r="O1043" i="8"/>
  <c r="AG1042" i="8"/>
  <c r="O1042" i="8"/>
  <c r="AH1041" i="8"/>
  <c r="P1041" i="8"/>
  <c r="AH1040" i="8"/>
  <c r="P1040" i="8"/>
  <c r="AI1039" i="8"/>
  <c r="P1039" i="8"/>
  <c r="AI1038" i="8"/>
  <c r="Q1038" i="8"/>
  <c r="AJ1037" i="8"/>
  <c r="Q1037" i="8"/>
  <c r="AJ1036" i="8"/>
  <c r="R1036" i="8"/>
  <c r="AM1035" i="8"/>
  <c r="T1035" i="8"/>
  <c r="AJ1052" i="8"/>
  <c r="AE1051" i="8"/>
  <c r="AC1050" i="8"/>
  <c r="Q1049" i="8"/>
  <c r="X1048" i="8"/>
  <c r="L1047" i="8"/>
  <c r="AO1045" i="8"/>
  <c r="AQ1044" i="8"/>
  <c r="W1043" i="8"/>
  <c r="Y1042" i="8"/>
  <c r="AG1041" i="8"/>
  <c r="AQ1040" i="8"/>
  <c r="N1040" i="8"/>
  <c r="X1039" i="8"/>
  <c r="AA1038" i="8"/>
  <c r="AH1037" i="8"/>
  <c r="O1036" i="8"/>
  <c r="AC1035" i="8"/>
  <c r="AJ1053" i="8"/>
  <c r="AI1052" i="8"/>
  <c r="W1051" i="8"/>
  <c r="AB1050" i="8"/>
  <c r="P1049" i="8"/>
  <c r="K1048" i="8"/>
  <c r="I1047" i="8"/>
  <c r="AG1045" i="8"/>
  <c r="AP1044" i="8"/>
  <c r="AQ1043" i="8"/>
  <c r="N1043" i="8"/>
  <c r="X1042" i="8"/>
  <c r="AF1041" i="8"/>
  <c r="AP1040" i="8"/>
  <c r="O1039" i="8"/>
  <c r="Z1038" i="8"/>
  <c r="AG1037" i="8"/>
  <c r="AR1036" i="8"/>
  <c r="J1036" i="8"/>
  <c r="AB1035" i="8"/>
  <c r="AB1053" i="8"/>
  <c r="AG1052" i="8"/>
  <c r="U1051" i="8"/>
  <c r="P1050" i="8"/>
  <c r="O1049" i="8"/>
  <c r="AM1047" i="8"/>
  <c r="AR1046" i="8"/>
  <c r="AF1045" i="8"/>
  <c r="AD1044" i="8"/>
  <c r="AP1043" i="8"/>
  <c r="L1043" i="8"/>
  <c r="W1042" i="8"/>
  <c r="Z1041" i="8"/>
  <c r="AG1040" i="8"/>
  <c r="AR1039" i="8"/>
  <c r="N1039" i="8"/>
  <c r="Y1038" i="8"/>
  <c r="AB1037" i="8"/>
  <c r="AI1036" i="8"/>
  <c r="I1036" i="8"/>
  <c r="S1035" i="8"/>
  <c r="Y1053" i="8"/>
  <c r="T1052" i="8"/>
  <c r="T1051" i="8"/>
  <c r="AR1049" i="8"/>
  <c r="M1049" i="8"/>
  <c r="AK1047" i="8"/>
  <c r="AF1046" i="8"/>
  <c r="AE1045" i="8"/>
  <c r="Y1044" i="8"/>
  <c r="AO1043" i="8"/>
  <c r="AR1042" i="8"/>
  <c r="N1042" i="8"/>
  <c r="Y1041" i="8"/>
  <c r="AF1040" i="8"/>
  <c r="AQ1039" i="8"/>
  <c r="P1038" i="8"/>
  <c r="Z1037" i="8"/>
  <c r="AH1036" i="8"/>
  <c r="R1035" i="8"/>
  <c r="L1052" i="8"/>
  <c r="AO1049" i="8"/>
  <c r="AJ1047" i="8"/>
  <c r="AC1045" i="8"/>
  <c r="AE1042" i="8"/>
  <c r="AA1039" i="8"/>
  <c r="Z1036" i="8"/>
  <c r="K1035" i="8"/>
  <c r="K1052" i="8"/>
  <c r="AN1049" i="8"/>
  <c r="AG1047" i="8"/>
  <c r="P1045" i="8"/>
  <c r="AF1043" i="8"/>
  <c r="M1042" i="8"/>
  <c r="Z1040" i="8"/>
  <c r="Z1039" i="8"/>
  <c r="AR1037" i="8"/>
  <c r="Q1036" i="8"/>
  <c r="J1035" i="8"/>
  <c r="I1052" i="8"/>
  <c r="AM1049" i="8"/>
  <c r="U1047" i="8"/>
  <c r="AE1043" i="8"/>
  <c r="AR1041" i="8"/>
  <c r="Y1040" i="8"/>
  <c r="AR1038" i="8"/>
  <c r="Y1037" i="8"/>
  <c r="AR1051" i="8"/>
  <c r="Y1049" i="8"/>
  <c r="M1047" i="8"/>
  <c r="AR1044" i="8"/>
  <c r="Y1043" i="8"/>
  <c r="AQ1041" i="8"/>
  <c r="X1040" i="8"/>
  <c r="AQ1038" i="8"/>
  <c r="P1037" i="8"/>
  <c r="AK1052" i="8"/>
  <c r="Y1048" i="8"/>
  <c r="T1044" i="8"/>
  <c r="X1041" i="8"/>
  <c r="AH1038" i="8"/>
  <c r="AA1036" i="8"/>
  <c r="Q1051" i="8"/>
  <c r="X1046" i="8"/>
  <c r="K1044" i="8"/>
  <c r="N1041" i="8"/>
  <c r="AG1038" i="8"/>
  <c r="AO1050" i="8"/>
  <c r="U1046" i="8"/>
  <c r="M1041" i="8"/>
  <c r="O1038" i="8"/>
  <c r="AG1050" i="8"/>
  <c r="T1046" i="8"/>
  <c r="X1043" i="8"/>
  <c r="I1038" i="8"/>
  <c r="AK1035" i="8"/>
  <c r="AF1050" i="8"/>
  <c r="S1046" i="8"/>
  <c r="AQ1042" i="8"/>
  <c r="O1040" i="8"/>
  <c r="AJ1035" i="8"/>
  <c r="X1053" i="8"/>
  <c r="AJ1048" i="8"/>
  <c r="AO1042" i="8"/>
  <c r="O1037" i="8"/>
  <c r="AE1035" i="8"/>
  <c r="W1053" i="8"/>
  <c r="AB1048" i="8"/>
  <c r="V1044" i="8"/>
  <c r="AF1042" i="8"/>
  <c r="AH1039" i="8"/>
  <c r="I1037" i="8"/>
  <c r="L1035" i="8"/>
  <c r="AP1041" i="8"/>
  <c r="I1053" i="8"/>
  <c r="AF1039" i="8"/>
  <c r="AA1048" i="8"/>
  <c r="AB1036" i="8"/>
  <c r="U1044" i="8"/>
  <c r="BC48" i="8"/>
  <c r="BD48" i="8" s="1"/>
  <c r="BE48" i="8" s="1"/>
  <c r="BF52" i="6"/>
  <c r="BO52" i="6"/>
  <c r="AP52" i="6"/>
  <c r="I309" i="7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O14" i="7" s="1"/>
  <c r="O16" i="7"/>
  <c r="AF16" i="7"/>
  <c r="Z309" i="7"/>
  <c r="Z310" i="7" s="1"/>
  <c r="Z311" i="7" s="1"/>
  <c r="Z312" i="7" s="1"/>
  <c r="Z313" i="7" s="1"/>
  <c r="Z314" i="7" s="1"/>
  <c r="Z315" i="7" s="1"/>
  <c r="Z316" i="7" s="1"/>
  <c r="Z317" i="7" s="1"/>
  <c r="Z318" i="7" s="1"/>
  <c r="Z319" i="7" s="1"/>
  <c r="Z320" i="7" s="1"/>
  <c r="Z321" i="7" s="1"/>
  <c r="Z322" i="7" s="1"/>
  <c r="Z323" i="7" s="1"/>
  <c r="Z324" i="7" s="1"/>
  <c r="Z325" i="7" s="1"/>
  <c r="Z326" i="7" s="1"/>
  <c r="Z327" i="7" s="1"/>
  <c r="Z328" i="7" s="1"/>
  <c r="Z329" i="7" s="1"/>
  <c r="Z330" i="7" s="1"/>
  <c r="Z331" i="7" s="1"/>
  <c r="Z332" i="7" s="1"/>
  <c r="Z333" i="7" s="1"/>
  <c r="Z334" i="7" s="1"/>
  <c r="Z335" i="7" s="1"/>
  <c r="Z336" i="7" s="1"/>
  <c r="Z337" i="7" s="1"/>
  <c r="Z338" i="7" s="1"/>
  <c r="Z339" i="7" s="1"/>
  <c r="Z340" i="7" s="1"/>
  <c r="Z341" i="7" s="1"/>
  <c r="Z342" i="7" s="1"/>
  <c r="Z343" i="7" s="1"/>
  <c r="Z344" i="7" s="1"/>
  <c r="Z345" i="7" s="1"/>
  <c r="Z346" i="7" s="1"/>
  <c r="Z347" i="7" s="1"/>
  <c r="Z348" i="7" s="1"/>
  <c r="Z349" i="7" s="1"/>
  <c r="Z350" i="7" s="1"/>
  <c r="Z351" i="7" s="1"/>
  <c r="Z352" i="7" s="1"/>
  <c r="Z353" i="7" s="1"/>
  <c r="Z354" i="7" s="1"/>
  <c r="Z355" i="7" s="1"/>
  <c r="Z356" i="7" s="1"/>
  <c r="Z357" i="7" s="1"/>
  <c r="Z358" i="7" s="1"/>
  <c r="Z359" i="7" s="1"/>
  <c r="Z360" i="7" s="1"/>
  <c r="S16" i="7"/>
  <c r="M309" i="7"/>
  <c r="M310" i="7" s="1"/>
  <c r="M311" i="7" s="1"/>
  <c r="M312" i="7" s="1"/>
  <c r="M313" i="7" s="1"/>
  <c r="M314" i="7" s="1"/>
  <c r="M315" i="7" s="1"/>
  <c r="M316" i="7" s="1"/>
  <c r="M317" i="7" s="1"/>
  <c r="M318" i="7" s="1"/>
  <c r="M319" i="7" s="1"/>
  <c r="M320" i="7" s="1"/>
  <c r="M321" i="7" s="1"/>
  <c r="M322" i="7" s="1"/>
  <c r="M323" i="7" s="1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4" i="7" s="1"/>
  <c r="M355" i="7" s="1"/>
  <c r="M356" i="7" s="1"/>
  <c r="M357" i="7" s="1"/>
  <c r="M358" i="7" s="1"/>
  <c r="M359" i="7" s="1"/>
  <c r="M360" i="7" s="1"/>
  <c r="S14" i="7" s="1"/>
  <c r="AA43" i="6"/>
  <c r="Y43" i="6"/>
  <c r="Y44" i="6"/>
  <c r="AA33" i="6"/>
  <c r="Y33" i="6"/>
  <c r="Y34" i="6"/>
  <c r="F56" i="9"/>
  <c r="AR1651" i="8"/>
  <c r="AJ1651" i="8"/>
  <c r="AB1651" i="8"/>
  <c r="T1651" i="8"/>
  <c r="L1651" i="8"/>
  <c r="AN1650" i="8"/>
  <c r="AF1650" i="8"/>
  <c r="X1650" i="8"/>
  <c r="P1650" i="8"/>
  <c r="AR1649" i="8"/>
  <c r="AJ1649" i="8"/>
  <c r="AB1649" i="8"/>
  <c r="T1649" i="8"/>
  <c r="L1649" i="8"/>
  <c r="AN1648" i="8"/>
  <c r="AF1648" i="8"/>
  <c r="X1648" i="8"/>
  <c r="P1648" i="8"/>
  <c r="AR1647" i="8"/>
  <c r="AJ1647" i="8"/>
  <c r="AB1647" i="8"/>
  <c r="T1647" i="8"/>
  <c r="L1647" i="8"/>
  <c r="AN1646" i="8"/>
  <c r="AF1646" i="8"/>
  <c r="X1646" i="8"/>
  <c r="P1646" i="8"/>
  <c r="AR1645" i="8"/>
  <c r="AJ1645" i="8"/>
  <c r="AB1645" i="8"/>
  <c r="T1645" i="8"/>
  <c r="L1645" i="8"/>
  <c r="AN1644" i="8"/>
  <c r="AF1644" i="8"/>
  <c r="X1644" i="8"/>
  <c r="P1644" i="8"/>
  <c r="AR1643" i="8"/>
  <c r="AJ1643" i="8"/>
  <c r="AB1643" i="8"/>
  <c r="T1643" i="8"/>
  <c r="L1643" i="8"/>
  <c r="AO1642" i="8"/>
  <c r="AG1642" i="8"/>
  <c r="Y1642" i="8"/>
  <c r="Q1642" i="8"/>
  <c r="I1642" i="8"/>
  <c r="AL1641" i="8"/>
  <c r="AD1641" i="8"/>
  <c r="V1641" i="8"/>
  <c r="N1641" i="8"/>
  <c r="AQ1640" i="8"/>
  <c r="AI1640" i="8"/>
  <c r="AA1640" i="8"/>
  <c r="S1640" i="8"/>
  <c r="K1640" i="8"/>
  <c r="AN1639" i="8"/>
  <c r="AF1639" i="8"/>
  <c r="X1639" i="8"/>
  <c r="P1639" i="8"/>
  <c r="AK1638" i="8"/>
  <c r="AC1638" i="8"/>
  <c r="U1638" i="8"/>
  <c r="M1638" i="8"/>
  <c r="AP1637" i="8"/>
  <c r="AH1637" i="8"/>
  <c r="Z1637" i="8"/>
  <c r="R1637" i="8"/>
  <c r="J1637" i="8"/>
  <c r="AM1636" i="8"/>
  <c r="AE1636" i="8"/>
  <c r="W1636" i="8"/>
  <c r="O1636" i="8"/>
  <c r="AR1635" i="8"/>
  <c r="AJ1635" i="8"/>
  <c r="AM1651" i="8"/>
  <c r="AE1651" i="8"/>
  <c r="W1651" i="8"/>
  <c r="O1651" i="8"/>
  <c r="AQ1650" i="8"/>
  <c r="AI1650" i="8"/>
  <c r="AA1650" i="8"/>
  <c r="S1650" i="8"/>
  <c r="K1650" i="8"/>
  <c r="AM1649" i="8"/>
  <c r="AE1649" i="8"/>
  <c r="W1649" i="8"/>
  <c r="O1649" i="8"/>
  <c r="AQ1648" i="8"/>
  <c r="AI1648" i="8"/>
  <c r="AA1648" i="8"/>
  <c r="S1648" i="8"/>
  <c r="K1648" i="8"/>
  <c r="AM1647" i="8"/>
  <c r="AE1647" i="8"/>
  <c r="W1647" i="8"/>
  <c r="O1647" i="8"/>
  <c r="AQ1646" i="8"/>
  <c r="AK1651" i="8"/>
  <c r="Z1651" i="8"/>
  <c r="P1651" i="8"/>
  <c r="AO1650" i="8"/>
  <c r="AD1650" i="8"/>
  <c r="T1650" i="8"/>
  <c r="I1650" i="8"/>
  <c r="AH1649" i="8"/>
  <c r="X1649" i="8"/>
  <c r="M1649" i="8"/>
  <c r="AL1648" i="8"/>
  <c r="AB1648" i="8"/>
  <c r="Q1648" i="8"/>
  <c r="AP1647" i="8"/>
  <c r="AF1647" i="8"/>
  <c r="U1647" i="8"/>
  <c r="J1647" i="8"/>
  <c r="AJ1646" i="8"/>
  <c r="AA1646" i="8"/>
  <c r="R1646" i="8"/>
  <c r="I1646" i="8"/>
  <c r="AI1645" i="8"/>
  <c r="Z1645" i="8"/>
  <c r="Q1645" i="8"/>
  <c r="AR1644" i="8"/>
  <c r="AI1644" i="8"/>
  <c r="Z1644" i="8"/>
  <c r="Q1644" i="8"/>
  <c r="AQ1643" i="8"/>
  <c r="AH1643" i="8"/>
  <c r="Y1643" i="8"/>
  <c r="P1643" i="8"/>
  <c r="AR1642" i="8"/>
  <c r="AI1642" i="8"/>
  <c r="Z1642" i="8"/>
  <c r="P1642" i="8"/>
  <c r="AR1641" i="8"/>
  <c r="AI1641" i="8"/>
  <c r="Z1641" i="8"/>
  <c r="Q1641" i="8"/>
  <c r="AJ1640" i="8"/>
  <c r="Z1640" i="8"/>
  <c r="Q1640" i="8"/>
  <c r="AJ1639" i="8"/>
  <c r="AA1639" i="8"/>
  <c r="R1639" i="8"/>
  <c r="I1639" i="8"/>
  <c r="AL1638" i="8"/>
  <c r="AB1638" i="8"/>
  <c r="S1638" i="8"/>
  <c r="J1638" i="8"/>
  <c r="AL1637" i="8"/>
  <c r="AC1637" i="8"/>
  <c r="T1637" i="8"/>
  <c r="K1637" i="8"/>
  <c r="AL1636" i="8"/>
  <c r="AC1636" i="8"/>
  <c r="T1636" i="8"/>
  <c r="K1636" i="8"/>
  <c r="AM1635" i="8"/>
  <c r="AD1635" i="8"/>
  <c r="V1635" i="8"/>
  <c r="N1635" i="8"/>
  <c r="AQ1634" i="8"/>
  <c r="AI1634" i="8"/>
  <c r="AA1634" i="8"/>
  <c r="S1634" i="8"/>
  <c r="K1634" i="8"/>
  <c r="AO1633" i="8"/>
  <c r="AG1633" i="8"/>
  <c r="Y1633" i="8"/>
  <c r="Q1633" i="8"/>
  <c r="I1633" i="8"/>
  <c r="AI1651" i="8"/>
  <c r="Y1651" i="8"/>
  <c r="N1651" i="8"/>
  <c r="AM1650" i="8"/>
  <c r="AC1650" i="8"/>
  <c r="R1650" i="8"/>
  <c r="AQ1649" i="8"/>
  <c r="AG1649" i="8"/>
  <c r="V1649" i="8"/>
  <c r="K1649" i="8"/>
  <c r="AK1648" i="8"/>
  <c r="Z1648" i="8"/>
  <c r="O1648" i="8"/>
  <c r="AO1647" i="8"/>
  <c r="AD1647" i="8"/>
  <c r="S1647" i="8"/>
  <c r="I1647" i="8"/>
  <c r="AI1646" i="8"/>
  <c r="Z1646" i="8"/>
  <c r="Q1646" i="8"/>
  <c r="AQ1645" i="8"/>
  <c r="AH1645" i="8"/>
  <c r="Y1645" i="8"/>
  <c r="P1645" i="8"/>
  <c r="AQ1644" i="8"/>
  <c r="AH1644" i="8"/>
  <c r="Y1644" i="8"/>
  <c r="O1644" i="8"/>
  <c r="AP1643" i="8"/>
  <c r="AG1643" i="8"/>
  <c r="X1643" i="8"/>
  <c r="O1643" i="8"/>
  <c r="AQ1642" i="8"/>
  <c r="AH1642" i="8"/>
  <c r="X1642" i="8"/>
  <c r="O1642" i="8"/>
  <c r="AQ1641" i="8"/>
  <c r="AH1641" i="8"/>
  <c r="Y1641" i="8"/>
  <c r="P1641" i="8"/>
  <c r="AR1640" i="8"/>
  <c r="AH1640" i="8"/>
  <c r="Y1640" i="8"/>
  <c r="P1640" i="8"/>
  <c r="AR1639" i="8"/>
  <c r="AI1639" i="8"/>
  <c r="Z1639" i="8"/>
  <c r="Q1639" i="8"/>
  <c r="AJ1638" i="8"/>
  <c r="AA1638" i="8"/>
  <c r="R1638" i="8"/>
  <c r="I1638" i="8"/>
  <c r="AK1637" i="8"/>
  <c r="AB1637" i="8"/>
  <c r="S1637" i="8"/>
  <c r="I1637" i="8"/>
  <c r="AK1636" i="8"/>
  <c r="AB1636" i="8"/>
  <c r="S1636" i="8"/>
  <c r="J1636" i="8"/>
  <c r="AL1635" i="8"/>
  <c r="AC1635" i="8"/>
  <c r="U1635" i="8"/>
  <c r="M1635" i="8"/>
  <c r="AP1634" i="8"/>
  <c r="AH1634" i="8"/>
  <c r="Z1634" i="8"/>
  <c r="R1634" i="8"/>
  <c r="J1634" i="8"/>
  <c r="AN1633" i="8"/>
  <c r="AF1633" i="8"/>
  <c r="X1633" i="8"/>
  <c r="P1633" i="8"/>
  <c r="AH1651" i="8"/>
  <c r="X1651" i="8"/>
  <c r="M1651" i="8"/>
  <c r="AL1650" i="8"/>
  <c r="AB1650" i="8"/>
  <c r="Q1650" i="8"/>
  <c r="AP1649" i="8"/>
  <c r="AF1649" i="8"/>
  <c r="U1649" i="8"/>
  <c r="J1649" i="8"/>
  <c r="AJ1648" i="8"/>
  <c r="Y1648" i="8"/>
  <c r="N1648" i="8"/>
  <c r="AN1647" i="8"/>
  <c r="AC1647" i="8"/>
  <c r="R1647" i="8"/>
  <c r="AR1646" i="8"/>
  <c r="AH1646" i="8"/>
  <c r="Y1646" i="8"/>
  <c r="O1646" i="8"/>
  <c r="AP1645" i="8"/>
  <c r="AG1645" i="8"/>
  <c r="X1645" i="8"/>
  <c r="O1645" i="8"/>
  <c r="AP1644" i="8"/>
  <c r="AG1644" i="8"/>
  <c r="W1644" i="8"/>
  <c r="N1644" i="8"/>
  <c r="AO1643" i="8"/>
  <c r="AF1643" i="8"/>
  <c r="W1643" i="8"/>
  <c r="N1643" i="8"/>
  <c r="AP1642" i="8"/>
  <c r="AF1642" i="8"/>
  <c r="W1642" i="8"/>
  <c r="N1642" i="8"/>
  <c r="AP1641" i="8"/>
  <c r="AG1641" i="8"/>
  <c r="X1641" i="8"/>
  <c r="O1641" i="8"/>
  <c r="AP1640" i="8"/>
  <c r="AG1640" i="8"/>
  <c r="X1640" i="8"/>
  <c r="O1640" i="8"/>
  <c r="AQ1639" i="8"/>
  <c r="AH1639" i="8"/>
  <c r="Y1639" i="8"/>
  <c r="O1639" i="8"/>
  <c r="AR1638" i="8"/>
  <c r="AI1638" i="8"/>
  <c r="Z1638" i="8"/>
  <c r="Q1638" i="8"/>
  <c r="AJ1637" i="8"/>
  <c r="AA1637" i="8"/>
  <c r="Q1637" i="8"/>
  <c r="AJ1636" i="8"/>
  <c r="AA1636" i="8"/>
  <c r="R1636" i="8"/>
  <c r="I1636" i="8"/>
  <c r="AK1635" i="8"/>
  <c r="AB1635" i="8"/>
  <c r="T1635" i="8"/>
  <c r="L1635" i="8"/>
  <c r="AO1634" i="8"/>
  <c r="AG1634" i="8"/>
  <c r="Y1634" i="8"/>
  <c r="Q1634" i="8"/>
  <c r="I1634" i="8"/>
  <c r="AM1633" i="8"/>
  <c r="AE1633" i="8"/>
  <c r="W1633" i="8"/>
  <c r="O1633" i="8"/>
  <c r="AO1651" i="8"/>
  <c r="V1651" i="8"/>
  <c r="AR1650" i="8"/>
  <c r="Y1650" i="8"/>
  <c r="J1650" i="8"/>
  <c r="AA1649" i="8"/>
  <c r="I1649" i="8"/>
  <c r="AD1648" i="8"/>
  <c r="L1648" i="8"/>
  <c r="AG1647" i="8"/>
  <c r="N1647" i="8"/>
  <c r="AG1646" i="8"/>
  <c r="T1646" i="8"/>
  <c r="AN1645" i="8"/>
  <c r="AA1645" i="8"/>
  <c r="K1645" i="8"/>
  <c r="AE1644" i="8"/>
  <c r="S1644" i="8"/>
  <c r="AM1643" i="8"/>
  <c r="Z1643" i="8"/>
  <c r="J1643" i="8"/>
  <c r="AE1642" i="8"/>
  <c r="S1642" i="8"/>
  <c r="AN1641" i="8"/>
  <c r="AA1641" i="8"/>
  <c r="K1641" i="8"/>
  <c r="AF1640" i="8"/>
  <c r="T1640" i="8"/>
  <c r="AO1639" i="8"/>
  <c r="AB1639" i="8"/>
  <c r="L1639" i="8"/>
  <c r="AM1638" i="8"/>
  <c r="W1638" i="8"/>
  <c r="AF1637" i="8"/>
  <c r="P1637" i="8"/>
  <c r="AO1636" i="8"/>
  <c r="Y1636" i="8"/>
  <c r="L1636" i="8"/>
  <c r="AG1635" i="8"/>
  <c r="S1635" i="8"/>
  <c r="AE1634" i="8"/>
  <c r="T1634" i="8"/>
  <c r="AR1633" i="8"/>
  <c r="AD1633" i="8"/>
  <c r="S1633" i="8"/>
  <c r="AL1651" i="8"/>
  <c r="R1651" i="8"/>
  <c r="AH1650" i="8"/>
  <c r="N1650" i="8"/>
  <c r="AD1649" i="8"/>
  <c r="N1649" i="8"/>
  <c r="AC1648" i="8"/>
  <c r="I1648" i="8"/>
  <c r="Y1647" i="8"/>
  <c r="AO1646" i="8"/>
  <c r="W1646" i="8"/>
  <c r="J1646" i="8"/>
  <c r="AC1645" i="8"/>
  <c r="J1645" i="8"/>
  <c r="AC1644" i="8"/>
  <c r="L1644" i="8"/>
  <c r="AE1643" i="8"/>
  <c r="Q1643" i="8"/>
  <c r="AK1642" i="8"/>
  <c r="T1642" i="8"/>
  <c r="AM1641" i="8"/>
  <c r="U1641" i="8"/>
  <c r="AO1640" i="8"/>
  <c r="AB1640" i="8"/>
  <c r="J1640" i="8"/>
  <c r="AD1639" i="8"/>
  <c r="M1639" i="8"/>
  <c r="AH1638" i="8"/>
  <c r="T1638" i="8"/>
  <c r="AQ1637" i="8"/>
  <c r="Y1637" i="8"/>
  <c r="L1637" i="8"/>
  <c r="AF1636" i="8"/>
  <c r="N1636" i="8"/>
  <c r="AH1635" i="8"/>
  <c r="R1635" i="8"/>
  <c r="AN1634" i="8"/>
  <c r="AB1634" i="8"/>
  <c r="M1634" i="8"/>
  <c r="AJ1633" i="8"/>
  <c r="U1633" i="8"/>
  <c r="AG1651" i="8"/>
  <c r="Q1651" i="8"/>
  <c r="AG1650" i="8"/>
  <c r="M1650" i="8"/>
  <c r="AC1649" i="8"/>
  <c r="AR1648" i="8"/>
  <c r="W1648" i="8"/>
  <c r="AQ1647" i="8"/>
  <c r="X1647" i="8"/>
  <c r="AM1646" i="8"/>
  <c r="V1646" i="8"/>
  <c r="AO1645" i="8"/>
  <c r="W1645" i="8"/>
  <c r="I1645" i="8"/>
  <c r="AB1644" i="8"/>
  <c r="K1644" i="8"/>
  <c r="AD1643" i="8"/>
  <c r="M1643" i="8"/>
  <c r="AJ1642" i="8"/>
  <c r="R1642" i="8"/>
  <c r="AK1641" i="8"/>
  <c r="T1641" i="8"/>
  <c r="AN1640" i="8"/>
  <c r="W1640" i="8"/>
  <c r="I1640" i="8"/>
  <c r="AC1639" i="8"/>
  <c r="K1639" i="8"/>
  <c r="AG1638" i="8"/>
  <c r="P1638" i="8"/>
  <c r="AO1637" i="8"/>
  <c r="X1637" i="8"/>
  <c r="AR1636" i="8"/>
  <c r="AD1636" i="8"/>
  <c r="M1636" i="8"/>
  <c r="AF1635" i="8"/>
  <c r="Q1635" i="8"/>
  <c r="AM1634" i="8"/>
  <c r="X1634" i="8"/>
  <c r="L1634" i="8"/>
  <c r="AI1633" i="8"/>
  <c r="T1633" i="8"/>
  <c r="AF1651" i="8"/>
  <c r="K1651" i="8"/>
  <c r="AE1650" i="8"/>
  <c r="L1650" i="8"/>
  <c r="Z1649" i="8"/>
  <c r="AP1648" i="8"/>
  <c r="V1648" i="8"/>
  <c r="AL1647" i="8"/>
  <c r="V1647" i="8"/>
  <c r="AL1646" i="8"/>
  <c r="U1646" i="8"/>
  <c r="AM1645" i="8"/>
  <c r="V1645" i="8"/>
  <c r="AO1644" i="8"/>
  <c r="AA1644" i="8"/>
  <c r="J1644" i="8"/>
  <c r="AC1643" i="8"/>
  <c r="K1643" i="8"/>
  <c r="AD1642" i="8"/>
  <c r="M1642" i="8"/>
  <c r="AJ1641" i="8"/>
  <c r="S1641" i="8"/>
  <c r="AM1640" i="8"/>
  <c r="V1640" i="8"/>
  <c r="AP1639" i="8"/>
  <c r="W1639" i="8"/>
  <c r="J1639" i="8"/>
  <c r="AF1638" i="8"/>
  <c r="O1638" i="8"/>
  <c r="AN1637" i="8"/>
  <c r="W1637" i="8"/>
  <c r="AQ1636" i="8"/>
  <c r="Z1636" i="8"/>
  <c r="AE1635" i="8"/>
  <c r="P1635" i="8"/>
  <c r="AL1634" i="8"/>
  <c r="W1634" i="8"/>
  <c r="AH1633" i="8"/>
  <c r="R1633" i="8"/>
  <c r="S1651" i="8"/>
  <c r="V1650" i="8"/>
  <c r="Y1649" i="8"/>
  <c r="AG1648" i="8"/>
  <c r="AI1647" i="8"/>
  <c r="AP1646" i="8"/>
  <c r="M1646" i="8"/>
  <c r="U1645" i="8"/>
  <c r="AJ1644" i="8"/>
  <c r="AN1643" i="8"/>
  <c r="R1643" i="8"/>
  <c r="AA1642" i="8"/>
  <c r="AF1641" i="8"/>
  <c r="J1641" i="8"/>
  <c r="R1640" i="8"/>
  <c r="AE1639" i="8"/>
  <c r="AP1638" i="8"/>
  <c r="N1638" i="8"/>
  <c r="AE1637" i="8"/>
  <c r="AN1636" i="8"/>
  <c r="P1636" i="8"/>
  <c r="Z1635" i="8"/>
  <c r="AR1634" i="8"/>
  <c r="P1634" i="8"/>
  <c r="AC1633" i="8"/>
  <c r="K1633" i="8"/>
  <c r="AC1651" i="8"/>
  <c r="AJ1650" i="8"/>
  <c r="AL1649" i="8"/>
  <c r="AO1648" i="8"/>
  <c r="M1648" i="8"/>
  <c r="P1647" i="8"/>
  <c r="AB1646" i="8"/>
  <c r="AF1645" i="8"/>
  <c r="AM1644" i="8"/>
  <c r="R1644" i="8"/>
  <c r="V1643" i="8"/>
  <c r="AL1642" i="8"/>
  <c r="J1642" i="8"/>
  <c r="R1641" i="8"/>
  <c r="AD1640" i="8"/>
  <c r="AL1639" i="8"/>
  <c r="N1639" i="8"/>
  <c r="Y1638" i="8"/>
  <c r="AM1637" i="8"/>
  <c r="N1637" i="8"/>
  <c r="V1636" i="8"/>
  <c r="AN1635" i="8"/>
  <c r="K1635" i="8"/>
  <c r="AC1634" i="8"/>
  <c r="AP1633" i="8"/>
  <c r="N1633" i="8"/>
  <c r="U1651" i="8"/>
  <c r="O1650" i="8"/>
  <c r="P1649" i="8"/>
  <c r="AK1647" i="8"/>
  <c r="AE1646" i="8"/>
  <c r="AK1645" i="8"/>
  <c r="AK1644" i="8"/>
  <c r="AK1643" i="8"/>
  <c r="AM1642" i="8"/>
  <c r="AO1641" i="8"/>
  <c r="AL1640" i="8"/>
  <c r="AM1639" i="8"/>
  <c r="AQ1638" i="8"/>
  <c r="K1638" i="8"/>
  <c r="O1637" i="8"/>
  <c r="Q1636" i="8"/>
  <c r="X1635" i="8"/>
  <c r="AD1634" i="8"/>
  <c r="AK1633" i="8"/>
  <c r="J1651" i="8"/>
  <c r="AO1649" i="8"/>
  <c r="AM1648" i="8"/>
  <c r="AH1647" i="8"/>
  <c r="AD1646" i="8"/>
  <c r="AE1645" i="8"/>
  <c r="AD1644" i="8"/>
  <c r="AI1643" i="8"/>
  <c r="AC1642" i="8"/>
  <c r="AE1641" i="8"/>
  <c r="AK1640" i="8"/>
  <c r="AK1639" i="8"/>
  <c r="AO1638" i="8"/>
  <c r="M1637" i="8"/>
  <c r="W1635" i="8"/>
  <c r="V1634" i="8"/>
  <c r="AB1633" i="8"/>
  <c r="I1651" i="8"/>
  <c r="AN1649" i="8"/>
  <c r="AH1648" i="8"/>
  <c r="AA1647" i="8"/>
  <c r="AC1646" i="8"/>
  <c r="AD1645" i="8"/>
  <c r="V1644" i="8"/>
  <c r="AA1643" i="8"/>
  <c r="AB1642" i="8"/>
  <c r="AC1641" i="8"/>
  <c r="AE1640" i="8"/>
  <c r="AG1639" i="8"/>
  <c r="AN1638" i="8"/>
  <c r="AR1637" i="8"/>
  <c r="AP1636" i="8"/>
  <c r="AQ1635" i="8"/>
  <c r="O1635" i="8"/>
  <c r="U1634" i="8"/>
  <c r="AA1633" i="8"/>
  <c r="AQ1651" i="8"/>
  <c r="AP1650" i="8"/>
  <c r="AK1649" i="8"/>
  <c r="AE1648" i="8"/>
  <c r="Z1647" i="8"/>
  <c r="S1646" i="8"/>
  <c r="S1645" i="8"/>
  <c r="U1644" i="8"/>
  <c r="U1643" i="8"/>
  <c r="V1642" i="8"/>
  <c r="AB1641" i="8"/>
  <c r="AC1640" i="8"/>
  <c r="V1639" i="8"/>
  <c r="AE1638" i="8"/>
  <c r="AI1637" i="8"/>
  <c r="AI1636" i="8"/>
  <c r="AP1635" i="8"/>
  <c r="J1635" i="8"/>
  <c r="O1634" i="8"/>
  <c r="Z1633" i="8"/>
  <c r="AP1651" i="8"/>
  <c r="AK1650" i="8"/>
  <c r="AI1649" i="8"/>
  <c r="U1648" i="8"/>
  <c r="Q1647" i="8"/>
  <c r="N1646" i="8"/>
  <c r="R1645" i="8"/>
  <c r="T1644" i="8"/>
  <c r="S1643" i="8"/>
  <c r="U1642" i="8"/>
  <c r="W1641" i="8"/>
  <c r="U1640" i="8"/>
  <c r="U1639" i="8"/>
  <c r="AD1638" i="8"/>
  <c r="AG1637" i="8"/>
  <c r="AH1636" i="8"/>
  <c r="AO1635" i="8"/>
  <c r="I1635" i="8"/>
  <c r="N1634" i="8"/>
  <c r="V1633" i="8"/>
  <c r="AA1651" i="8"/>
  <c r="R1648" i="8"/>
  <c r="N1645" i="8"/>
  <c r="AN1642" i="8"/>
  <c r="M1640" i="8"/>
  <c r="AI1635" i="8"/>
  <c r="AL1633" i="8"/>
  <c r="Z1650" i="8"/>
  <c r="J1648" i="8"/>
  <c r="M1645" i="8"/>
  <c r="L1642" i="8"/>
  <c r="L1640" i="8"/>
  <c r="AD1637" i="8"/>
  <c r="AA1635" i="8"/>
  <c r="M1633" i="8"/>
  <c r="W1650" i="8"/>
  <c r="M1647" i="8"/>
  <c r="AL1644" i="8"/>
  <c r="K1642" i="8"/>
  <c r="T1639" i="8"/>
  <c r="V1637" i="8"/>
  <c r="Y1635" i="8"/>
  <c r="L1633" i="8"/>
  <c r="U1650" i="8"/>
  <c r="K1647" i="8"/>
  <c r="M1644" i="8"/>
  <c r="S1639" i="8"/>
  <c r="U1637" i="8"/>
  <c r="AK1634" i="8"/>
  <c r="J1633" i="8"/>
  <c r="S1649" i="8"/>
  <c r="AK1646" i="8"/>
  <c r="I1644" i="8"/>
  <c r="M1641" i="8"/>
  <c r="AG1636" i="8"/>
  <c r="AJ1634" i="8"/>
  <c r="AN1651" i="8"/>
  <c r="Q1649" i="8"/>
  <c r="K1646" i="8"/>
  <c r="I1643" i="8"/>
  <c r="I1641" i="8"/>
  <c r="V1638" i="8"/>
  <c r="U1636" i="8"/>
  <c r="AL1643" i="8"/>
  <c r="X1636" i="8"/>
  <c r="T1648" i="8"/>
  <c r="AQ1633" i="8"/>
  <c r="L1646" i="8"/>
  <c r="X1638" i="8"/>
  <c r="L1641" i="8"/>
  <c r="N1640" i="8"/>
  <c r="AD1651" i="8"/>
  <c r="L1638" i="8"/>
  <c r="R1649" i="8"/>
  <c r="AF1634" i="8"/>
  <c r="AL1645" i="8"/>
  <c r="AM1056" i="8"/>
  <c r="AM1071" i="8" s="1"/>
  <c r="AE1056" i="8"/>
  <c r="AE1065" i="8" s="1"/>
  <c r="W1056" i="8"/>
  <c r="W1070" i="8" s="1"/>
  <c r="O1056" i="8"/>
  <c r="O1072" i="8" s="1"/>
  <c r="AL1056" i="8"/>
  <c r="AL1063" i="8" s="1"/>
  <c r="AD1056" i="8"/>
  <c r="AD1064" i="8" s="1"/>
  <c r="V1056" i="8"/>
  <c r="V1072" i="8" s="1"/>
  <c r="N1056" i="8"/>
  <c r="N1062" i="8" s="1"/>
  <c r="AP1056" i="8"/>
  <c r="AP1068" i="8" s="1"/>
  <c r="AH1056" i="8"/>
  <c r="AH1069" i="8" s="1"/>
  <c r="Z1056" i="8"/>
  <c r="Z1061" i="8" s="1"/>
  <c r="R1056" i="8"/>
  <c r="R1076" i="8" s="1"/>
  <c r="J1056" i="8"/>
  <c r="J1058" i="8" s="1"/>
  <c r="AJ1056" i="8"/>
  <c r="AJ1059" i="8" s="1"/>
  <c r="X1056" i="8"/>
  <c r="X1076" i="8" s="1"/>
  <c r="K1056" i="8"/>
  <c r="K1070" i="8" s="1"/>
  <c r="AI1056" i="8"/>
  <c r="AI1075" i="8" s="1"/>
  <c r="U1056" i="8"/>
  <c r="U1067" i="8" s="1"/>
  <c r="I1056" i="8"/>
  <c r="I1075" i="8" s="1"/>
  <c r="AG1056" i="8"/>
  <c r="AG1067" i="8" s="1"/>
  <c r="T1056" i="8"/>
  <c r="T1069" i="8" s="1"/>
  <c r="AR1056" i="8"/>
  <c r="AR1066" i="8" s="1"/>
  <c r="AF1056" i="8"/>
  <c r="AF1074" i="8" s="1"/>
  <c r="S1056" i="8"/>
  <c r="S1068" i="8" s="1"/>
  <c r="AC1056" i="8"/>
  <c r="AC1072" i="8" s="1"/>
  <c r="AB1056" i="8"/>
  <c r="AB1070" i="8" s="1"/>
  <c r="AA1056" i="8"/>
  <c r="AA1058" i="8" s="1"/>
  <c r="AQ1056" i="8"/>
  <c r="AQ1073" i="8" s="1"/>
  <c r="L1056" i="8"/>
  <c r="L1071" i="8" s="1"/>
  <c r="AO1056" i="8"/>
  <c r="AO1063" i="8" s="1"/>
  <c r="AN1056" i="8"/>
  <c r="AN1072" i="8" s="1"/>
  <c r="AK1056" i="8"/>
  <c r="AK1058" i="8" s="1"/>
  <c r="Y1056" i="8"/>
  <c r="Y1061" i="8" s="1"/>
  <c r="Q1056" i="8"/>
  <c r="Q1061" i="8" s="1"/>
  <c r="P1056" i="8"/>
  <c r="P1064" i="8" s="1"/>
  <c r="M1056" i="8"/>
  <c r="M1067" i="8" s="1"/>
  <c r="AO1102" i="8"/>
  <c r="AO1108" i="8" s="1"/>
  <c r="AG1102" i="8"/>
  <c r="AG1111" i="8" s="1"/>
  <c r="Y1102" i="8"/>
  <c r="Y1114" i="8" s="1"/>
  <c r="Q1102" i="8"/>
  <c r="Q1116" i="8" s="1"/>
  <c r="I1102" i="8"/>
  <c r="I1118" i="8" s="1"/>
  <c r="AN1102" i="8"/>
  <c r="AN1106" i="8" s="1"/>
  <c r="AF1102" i="8"/>
  <c r="AF1109" i="8" s="1"/>
  <c r="X1102" i="8"/>
  <c r="X1120" i="8" s="1"/>
  <c r="P1102" i="8"/>
  <c r="P1108" i="8" s="1"/>
  <c r="AR1102" i="8"/>
  <c r="AR1117" i="8" s="1"/>
  <c r="AJ1102" i="8"/>
  <c r="AJ1118" i="8" s="1"/>
  <c r="AB1102" i="8"/>
  <c r="AB1122" i="8" s="1"/>
  <c r="T1102" i="8"/>
  <c r="T1107" i="8" s="1"/>
  <c r="L1102" i="8"/>
  <c r="L1113" i="8" s="1"/>
  <c r="AL1102" i="8"/>
  <c r="AL1107" i="8" s="1"/>
  <c r="Z1102" i="8"/>
  <c r="Z1120" i="8" s="1"/>
  <c r="M1102" i="8"/>
  <c r="M1104" i="8" s="1"/>
  <c r="AK1102" i="8"/>
  <c r="AK1119" i="8" s="1"/>
  <c r="W1102" i="8"/>
  <c r="W1113" i="8" s="1"/>
  <c r="K1102" i="8"/>
  <c r="K1105" i="8" s="1"/>
  <c r="AI1102" i="8"/>
  <c r="AI1112" i="8" s="1"/>
  <c r="V1102" i="8"/>
  <c r="V1112" i="8" s="1"/>
  <c r="J1102" i="8"/>
  <c r="J1109" i="8" s="1"/>
  <c r="AH1102" i="8"/>
  <c r="AH1118" i="8" s="1"/>
  <c r="U1102" i="8"/>
  <c r="U1104" i="8" s="1"/>
  <c r="AC1102" i="8"/>
  <c r="AC1121" i="8" s="1"/>
  <c r="AA1102" i="8"/>
  <c r="AA1104" i="8" s="1"/>
  <c r="S1102" i="8"/>
  <c r="S1113" i="8" s="1"/>
  <c r="AM1102" i="8"/>
  <c r="AM1120" i="8" s="1"/>
  <c r="AE1102" i="8"/>
  <c r="AE1121" i="8" s="1"/>
  <c r="AD1102" i="8"/>
  <c r="AD1105" i="8" s="1"/>
  <c r="R1102" i="8"/>
  <c r="R1122" i="8" s="1"/>
  <c r="AQ1102" i="8"/>
  <c r="AQ1109" i="8" s="1"/>
  <c r="AP1102" i="8"/>
  <c r="AP1116" i="8" s="1"/>
  <c r="O1102" i="8"/>
  <c r="O1112" i="8" s="1"/>
  <c r="N1102" i="8"/>
  <c r="N1115" i="8" s="1"/>
  <c r="AP1007" i="8"/>
  <c r="AH1007" i="8"/>
  <c r="Z1007" i="8"/>
  <c r="R1007" i="8"/>
  <c r="J1007" i="8"/>
  <c r="AL1006" i="8"/>
  <c r="AD1006" i="8"/>
  <c r="V1006" i="8"/>
  <c r="N1006" i="8"/>
  <c r="AP1005" i="8"/>
  <c r="AH1005" i="8"/>
  <c r="Z1005" i="8"/>
  <c r="R1005" i="8"/>
  <c r="J1005" i="8"/>
  <c r="AL1004" i="8"/>
  <c r="AD1004" i="8"/>
  <c r="V1004" i="8"/>
  <c r="N1004" i="8"/>
  <c r="AP1003" i="8"/>
  <c r="AH1003" i="8"/>
  <c r="Z1003" i="8"/>
  <c r="R1003" i="8"/>
  <c r="J1003" i="8"/>
  <c r="AL1002" i="8"/>
  <c r="AD1002" i="8"/>
  <c r="V1002" i="8"/>
  <c r="N1002" i="8"/>
  <c r="AP1001" i="8"/>
  <c r="AH1001" i="8"/>
  <c r="Z1001" i="8"/>
  <c r="R1001" i="8"/>
  <c r="J1001" i="8"/>
  <c r="AL1000" i="8"/>
  <c r="AD1000" i="8"/>
  <c r="V1000" i="8"/>
  <c r="N1000" i="8"/>
  <c r="AP999" i="8"/>
  <c r="AH999" i="8"/>
  <c r="Z999" i="8"/>
  <c r="R999" i="8"/>
  <c r="J999" i="8"/>
  <c r="AM998" i="8"/>
  <c r="AE998" i="8"/>
  <c r="W998" i="8"/>
  <c r="O998" i="8"/>
  <c r="AR997" i="8"/>
  <c r="AJ997" i="8"/>
  <c r="AB997" i="8"/>
  <c r="T997" i="8"/>
  <c r="L997" i="8"/>
  <c r="AO996" i="8"/>
  <c r="AG996" i="8"/>
  <c r="Y996" i="8"/>
  <c r="Q996" i="8"/>
  <c r="I996" i="8"/>
  <c r="AL995" i="8"/>
  <c r="AD995" i="8"/>
  <c r="V995" i="8"/>
  <c r="N995" i="8"/>
  <c r="AQ994" i="8"/>
  <c r="AI994" i="8"/>
  <c r="AA994" i="8"/>
  <c r="S994" i="8"/>
  <c r="K994" i="8"/>
  <c r="AN993" i="8"/>
  <c r="AF993" i="8"/>
  <c r="X993" i="8"/>
  <c r="P993" i="8"/>
  <c r="AK992" i="8"/>
  <c r="AC992" i="8"/>
  <c r="U992" i="8"/>
  <c r="M992" i="8"/>
  <c r="AP991" i="8"/>
  <c r="AH991" i="8"/>
  <c r="Z991" i="8"/>
  <c r="R991" i="8"/>
  <c r="J991" i="8"/>
  <c r="AM990" i="8"/>
  <c r="AE990" i="8"/>
  <c r="W990" i="8"/>
  <c r="O990" i="8"/>
  <c r="AK989" i="8"/>
  <c r="AC989" i="8"/>
  <c r="U989" i="8"/>
  <c r="M989" i="8"/>
  <c r="AO1007" i="8"/>
  <c r="AG1007" i="8"/>
  <c r="Y1007" i="8"/>
  <c r="Q1007" i="8"/>
  <c r="I1007" i="8"/>
  <c r="AK1006" i="8"/>
  <c r="AC1006" i="8"/>
  <c r="U1006" i="8"/>
  <c r="M1006" i="8"/>
  <c r="AO1005" i="8"/>
  <c r="AG1005" i="8"/>
  <c r="Y1005" i="8"/>
  <c r="Q1005" i="8"/>
  <c r="I1005" i="8"/>
  <c r="AK1004" i="8"/>
  <c r="AC1004" i="8"/>
  <c r="U1004" i="8"/>
  <c r="M1004" i="8"/>
  <c r="AO1003" i="8"/>
  <c r="AG1003" i="8"/>
  <c r="Y1003" i="8"/>
  <c r="Q1003" i="8"/>
  <c r="I1003" i="8"/>
  <c r="AK1002" i="8"/>
  <c r="AC1002" i="8"/>
  <c r="U1002" i="8"/>
  <c r="M1002" i="8"/>
  <c r="AO1001" i="8"/>
  <c r="AG1001" i="8"/>
  <c r="Y1001" i="8"/>
  <c r="Q1001" i="8"/>
  <c r="I1001" i="8"/>
  <c r="AK1000" i="8"/>
  <c r="AC1000" i="8"/>
  <c r="U1000" i="8"/>
  <c r="M1000" i="8"/>
  <c r="AO999" i="8"/>
  <c r="AG999" i="8"/>
  <c r="Y999" i="8"/>
  <c r="Q999" i="8"/>
  <c r="I999" i="8"/>
  <c r="AL998" i="8"/>
  <c r="AD998" i="8"/>
  <c r="V998" i="8"/>
  <c r="N998" i="8"/>
  <c r="AQ997" i="8"/>
  <c r="AN1007" i="8"/>
  <c r="AF1007" i="8"/>
  <c r="X1007" i="8"/>
  <c r="P1007" i="8"/>
  <c r="AR1006" i="8"/>
  <c r="AJ1006" i="8"/>
  <c r="AB1006" i="8"/>
  <c r="T1006" i="8"/>
  <c r="L1006" i="8"/>
  <c r="AN1005" i="8"/>
  <c r="AF1005" i="8"/>
  <c r="X1005" i="8"/>
  <c r="P1005" i="8"/>
  <c r="AR1004" i="8"/>
  <c r="AJ1004" i="8"/>
  <c r="AB1004" i="8"/>
  <c r="T1004" i="8"/>
  <c r="L1004" i="8"/>
  <c r="AN1003" i="8"/>
  <c r="AF1003" i="8"/>
  <c r="X1003" i="8"/>
  <c r="P1003" i="8"/>
  <c r="AR1002" i="8"/>
  <c r="AJ1002" i="8"/>
  <c r="AB1002" i="8"/>
  <c r="T1002" i="8"/>
  <c r="L1002" i="8"/>
  <c r="AN1001" i="8"/>
  <c r="AF1001" i="8"/>
  <c r="X1001" i="8"/>
  <c r="P1001" i="8"/>
  <c r="AR1000" i="8"/>
  <c r="AJ1000" i="8"/>
  <c r="AB1000" i="8"/>
  <c r="T1000" i="8"/>
  <c r="L1000" i="8"/>
  <c r="AN999" i="8"/>
  <c r="AF999" i="8"/>
  <c r="X999" i="8"/>
  <c r="P999" i="8"/>
  <c r="AK998" i="8"/>
  <c r="AC998" i="8"/>
  <c r="U998" i="8"/>
  <c r="M998" i="8"/>
  <c r="AP997" i="8"/>
  <c r="AH997" i="8"/>
  <c r="Z997" i="8"/>
  <c r="R997" i="8"/>
  <c r="J997" i="8"/>
  <c r="AM996" i="8"/>
  <c r="AE996" i="8"/>
  <c r="W996" i="8"/>
  <c r="O996" i="8"/>
  <c r="AR995" i="8"/>
  <c r="AJ995" i="8"/>
  <c r="AB995" i="8"/>
  <c r="T995" i="8"/>
  <c r="L995" i="8"/>
  <c r="AO994" i="8"/>
  <c r="AG994" i="8"/>
  <c r="Y994" i="8"/>
  <c r="Q994" i="8"/>
  <c r="I994" i="8"/>
  <c r="AL993" i="8"/>
  <c r="AD993" i="8"/>
  <c r="V993" i="8"/>
  <c r="N993" i="8"/>
  <c r="AQ992" i="8"/>
  <c r="AI992" i="8"/>
  <c r="AA992" i="8"/>
  <c r="S992" i="8"/>
  <c r="K992" i="8"/>
  <c r="AN991" i="8"/>
  <c r="AF991" i="8"/>
  <c r="X991" i="8"/>
  <c r="P991" i="8"/>
  <c r="AK990" i="8"/>
  <c r="AC990" i="8"/>
  <c r="U990" i="8"/>
  <c r="M990" i="8"/>
  <c r="AQ989" i="8"/>
  <c r="AI989" i="8"/>
  <c r="AA989" i="8"/>
  <c r="S989" i="8"/>
  <c r="K989" i="8"/>
  <c r="AM1007" i="8"/>
  <c r="AE1007" i="8"/>
  <c r="W1007" i="8"/>
  <c r="O1007" i="8"/>
  <c r="AQ1006" i="8"/>
  <c r="AI1006" i="8"/>
  <c r="AA1006" i="8"/>
  <c r="S1006" i="8"/>
  <c r="K1006" i="8"/>
  <c r="AM1005" i="8"/>
  <c r="AE1005" i="8"/>
  <c r="W1005" i="8"/>
  <c r="O1005" i="8"/>
  <c r="AQ1004" i="8"/>
  <c r="AI1004" i="8"/>
  <c r="AA1004" i="8"/>
  <c r="S1004" i="8"/>
  <c r="K1004" i="8"/>
  <c r="AM1003" i="8"/>
  <c r="AE1003" i="8"/>
  <c r="W1003" i="8"/>
  <c r="O1003" i="8"/>
  <c r="AQ1002" i="8"/>
  <c r="AI1002" i="8"/>
  <c r="AA1002" i="8"/>
  <c r="S1002" i="8"/>
  <c r="K1002" i="8"/>
  <c r="AM1001" i="8"/>
  <c r="AE1001" i="8"/>
  <c r="W1001" i="8"/>
  <c r="O1001" i="8"/>
  <c r="AQ1000" i="8"/>
  <c r="AI1000" i="8"/>
  <c r="AA1000" i="8"/>
  <c r="S1000" i="8"/>
  <c r="K1000" i="8"/>
  <c r="AM999" i="8"/>
  <c r="AE999" i="8"/>
  <c r="W999" i="8"/>
  <c r="O999" i="8"/>
  <c r="AR998" i="8"/>
  <c r="AJ998" i="8"/>
  <c r="AB998" i="8"/>
  <c r="T998" i="8"/>
  <c r="L998" i="8"/>
  <c r="AO997" i="8"/>
  <c r="AG997" i="8"/>
  <c r="Y997" i="8"/>
  <c r="Q997" i="8"/>
  <c r="I997" i="8"/>
  <c r="AL996" i="8"/>
  <c r="AD996" i="8"/>
  <c r="V996" i="8"/>
  <c r="N996" i="8"/>
  <c r="AQ995" i="8"/>
  <c r="AI995" i="8"/>
  <c r="AA995" i="8"/>
  <c r="S995" i="8"/>
  <c r="K995" i="8"/>
  <c r="AN994" i="8"/>
  <c r="AF994" i="8"/>
  <c r="X994" i="8"/>
  <c r="P994" i="8"/>
  <c r="AK993" i="8"/>
  <c r="AC993" i="8"/>
  <c r="U993" i="8"/>
  <c r="M993" i="8"/>
  <c r="AP992" i="8"/>
  <c r="AH992" i="8"/>
  <c r="Z992" i="8"/>
  <c r="R992" i="8"/>
  <c r="J992" i="8"/>
  <c r="AM991" i="8"/>
  <c r="AE991" i="8"/>
  <c r="W991" i="8"/>
  <c r="O991" i="8"/>
  <c r="AR990" i="8"/>
  <c r="AJ990" i="8"/>
  <c r="AB990" i="8"/>
  <c r="T990" i="8"/>
  <c r="L990" i="8"/>
  <c r="AP989" i="8"/>
  <c r="AH989" i="8"/>
  <c r="Z989" i="8"/>
  <c r="R989" i="8"/>
  <c r="J989" i="8"/>
  <c r="AL1007" i="8"/>
  <c r="V1007" i="8"/>
  <c r="AP1006" i="8"/>
  <c r="Z1006" i="8"/>
  <c r="J1006" i="8"/>
  <c r="AD1005" i="8"/>
  <c r="N1005" i="8"/>
  <c r="AH1004" i="8"/>
  <c r="R1004" i="8"/>
  <c r="AL1003" i="8"/>
  <c r="V1003" i="8"/>
  <c r="AP1002" i="8"/>
  <c r="Z1002" i="8"/>
  <c r="J1002" i="8"/>
  <c r="AD1001" i="8"/>
  <c r="N1001" i="8"/>
  <c r="AH1000" i="8"/>
  <c r="R1000" i="8"/>
  <c r="AL999" i="8"/>
  <c r="V999" i="8"/>
  <c r="AQ998" i="8"/>
  <c r="AA998" i="8"/>
  <c r="K998" i="8"/>
  <c r="AI997" i="8"/>
  <c r="V997" i="8"/>
  <c r="AH996" i="8"/>
  <c r="T996" i="8"/>
  <c r="AF995" i="8"/>
  <c r="R995" i="8"/>
  <c r="AR994" i="8"/>
  <c r="AD994" i="8"/>
  <c r="R994" i="8"/>
  <c r="AQ993" i="8"/>
  <c r="AE993" i="8"/>
  <c r="R993" i="8"/>
  <c r="AO992" i="8"/>
  <c r="AD992" i="8"/>
  <c r="P992" i="8"/>
  <c r="AO991" i="8"/>
  <c r="AB991" i="8"/>
  <c r="N991" i="8"/>
  <c r="AN990" i="8"/>
  <c r="Z990" i="8"/>
  <c r="N990" i="8"/>
  <c r="AM989" i="8"/>
  <c r="Y989" i="8"/>
  <c r="N989" i="8"/>
  <c r="AK1007" i="8"/>
  <c r="U1007" i="8"/>
  <c r="AO1006" i="8"/>
  <c r="Y1006" i="8"/>
  <c r="I1006" i="8"/>
  <c r="AC1005" i="8"/>
  <c r="M1005" i="8"/>
  <c r="AG1004" i="8"/>
  <c r="Q1004" i="8"/>
  <c r="AK1003" i="8"/>
  <c r="U1003" i="8"/>
  <c r="AO1002" i="8"/>
  <c r="Y1002" i="8"/>
  <c r="I1002" i="8"/>
  <c r="AC1001" i="8"/>
  <c r="M1001" i="8"/>
  <c r="AG1000" i="8"/>
  <c r="Q1000" i="8"/>
  <c r="AK999" i="8"/>
  <c r="U999" i="8"/>
  <c r="AP998" i="8"/>
  <c r="Z998" i="8"/>
  <c r="J998" i="8"/>
  <c r="AF997" i="8"/>
  <c r="U997" i="8"/>
  <c r="AR996" i="8"/>
  <c r="AF996" i="8"/>
  <c r="S996" i="8"/>
  <c r="AP995" i="8"/>
  <c r="AE995" i="8"/>
  <c r="Q995" i="8"/>
  <c r="AP994" i="8"/>
  <c r="AC994" i="8"/>
  <c r="O994" i="8"/>
  <c r="AP993" i="8"/>
  <c r="AB993" i="8"/>
  <c r="Q993" i="8"/>
  <c r="AN992" i="8"/>
  <c r="AB992" i="8"/>
  <c r="O992" i="8"/>
  <c r="AL991" i="8"/>
  <c r="AA991" i="8"/>
  <c r="M991" i="8"/>
  <c r="AL990" i="8"/>
  <c r="Y990" i="8"/>
  <c r="K990" i="8"/>
  <c r="AL989" i="8"/>
  <c r="X989" i="8"/>
  <c r="L989" i="8"/>
  <c r="AJ1007" i="8"/>
  <c r="T1007" i="8"/>
  <c r="AN1006" i="8"/>
  <c r="X1006" i="8"/>
  <c r="AR1005" i="8"/>
  <c r="AB1005" i="8"/>
  <c r="L1005" i="8"/>
  <c r="AF1004" i="8"/>
  <c r="P1004" i="8"/>
  <c r="AJ1003" i="8"/>
  <c r="T1003" i="8"/>
  <c r="AN1002" i="8"/>
  <c r="X1002" i="8"/>
  <c r="AR1001" i="8"/>
  <c r="AB1001" i="8"/>
  <c r="L1001" i="8"/>
  <c r="AF1000" i="8"/>
  <c r="P1000" i="8"/>
  <c r="AJ999" i="8"/>
  <c r="T999" i="8"/>
  <c r="AO998" i="8"/>
  <c r="Y998" i="8"/>
  <c r="I998" i="8"/>
  <c r="AE997" i="8"/>
  <c r="S997" i="8"/>
  <c r="AQ996" i="8"/>
  <c r="AC996" i="8"/>
  <c r="R996" i="8"/>
  <c r="AO995" i="8"/>
  <c r="AC995" i="8"/>
  <c r="P995" i="8"/>
  <c r="AM994" i="8"/>
  <c r="AB994" i="8"/>
  <c r="N994" i="8"/>
  <c r="AO993" i="8"/>
  <c r="AA993" i="8"/>
  <c r="O993" i="8"/>
  <c r="AM992" i="8"/>
  <c r="Y992" i="8"/>
  <c r="N992" i="8"/>
  <c r="AK991" i="8"/>
  <c r="Y991" i="8"/>
  <c r="L991" i="8"/>
  <c r="AI990" i="8"/>
  <c r="X990" i="8"/>
  <c r="J990" i="8"/>
  <c r="AJ989" i="8"/>
  <c r="W989" i="8"/>
  <c r="I989" i="8"/>
  <c r="AD1007" i="8"/>
  <c r="K1007" i="8"/>
  <c r="Q1006" i="8"/>
  <c r="AA1005" i="8"/>
  <c r="AN1004" i="8"/>
  <c r="J1004" i="8"/>
  <c r="AA1003" i="8"/>
  <c r="AG1002" i="8"/>
  <c r="AQ1001" i="8"/>
  <c r="T1001" i="8"/>
  <c r="Z1000" i="8"/>
  <c r="AQ999" i="8"/>
  <c r="M999" i="8"/>
  <c r="X998" i="8"/>
  <c r="AL997" i="8"/>
  <c r="O997" i="8"/>
  <c r="AI996" i="8"/>
  <c r="L996" i="8"/>
  <c r="Z995" i="8"/>
  <c r="I995" i="8"/>
  <c r="W994" i="8"/>
  <c r="AR993" i="8"/>
  <c r="W993" i="8"/>
  <c r="AL992" i="8"/>
  <c r="T992" i="8"/>
  <c r="AI991" i="8"/>
  <c r="Q991" i="8"/>
  <c r="AF990" i="8"/>
  <c r="I990" i="8"/>
  <c r="AD989" i="8"/>
  <c r="AC1007" i="8"/>
  <c r="AM1006" i="8"/>
  <c r="P1006" i="8"/>
  <c r="V1005" i="8"/>
  <c r="AM1004" i="8"/>
  <c r="I1004" i="8"/>
  <c r="S1003" i="8"/>
  <c r="AF1002" i="8"/>
  <c r="AL1001" i="8"/>
  <c r="S1001" i="8"/>
  <c r="Y1000" i="8"/>
  <c r="AI999" i="8"/>
  <c r="L999" i="8"/>
  <c r="S998" i="8"/>
  <c r="AK997" i="8"/>
  <c r="N997" i="8"/>
  <c r="AB996" i="8"/>
  <c r="K996" i="8"/>
  <c r="Y995" i="8"/>
  <c r="V994" i="8"/>
  <c r="AM993" i="8"/>
  <c r="T993" i="8"/>
  <c r="AJ992" i="8"/>
  <c r="Q992" i="8"/>
  <c r="AG991" i="8"/>
  <c r="K991" i="8"/>
  <c r="AD990" i="8"/>
  <c r="AB989" i="8"/>
  <c r="AB1007" i="8"/>
  <c r="AH1006" i="8"/>
  <c r="O1006" i="8"/>
  <c r="U1005" i="8"/>
  <c r="AE1004" i="8"/>
  <c r="AR1003" i="8"/>
  <c r="N1003" i="8"/>
  <c r="AE1002" i="8"/>
  <c r="AK1001" i="8"/>
  <c r="K1001" i="8"/>
  <c r="X1000" i="8"/>
  <c r="AD999" i="8"/>
  <c r="K999" i="8"/>
  <c r="R998" i="8"/>
  <c r="AD997" i="8"/>
  <c r="M997" i="8"/>
  <c r="AA996" i="8"/>
  <c r="J996" i="8"/>
  <c r="X995" i="8"/>
  <c r="AL994" i="8"/>
  <c r="U994" i="8"/>
  <c r="AJ993" i="8"/>
  <c r="S993" i="8"/>
  <c r="AG992" i="8"/>
  <c r="L992" i="8"/>
  <c r="AD991" i="8"/>
  <c r="I991" i="8"/>
  <c r="AA990" i="8"/>
  <c r="AR989" i="8"/>
  <c r="V989" i="8"/>
  <c r="N1007" i="8"/>
  <c r="AQ1005" i="8"/>
  <c r="AP1004" i="8"/>
  <c r="AI1003" i="8"/>
  <c r="AH1002" i="8"/>
  <c r="AA1001" i="8"/>
  <c r="W1000" i="8"/>
  <c r="S999" i="8"/>
  <c r="P998" i="8"/>
  <c r="P997" i="8"/>
  <c r="U996" i="8"/>
  <c r="W995" i="8"/>
  <c r="AH994" i="8"/>
  <c r="AI993" i="8"/>
  <c r="I993" i="8"/>
  <c r="S991" i="8"/>
  <c r="R990" i="8"/>
  <c r="AE989" i="8"/>
  <c r="M1007" i="8"/>
  <c r="AL1005" i="8"/>
  <c r="AO1004" i="8"/>
  <c r="AD1003" i="8"/>
  <c r="W1002" i="8"/>
  <c r="V1001" i="8"/>
  <c r="O1000" i="8"/>
  <c r="N999" i="8"/>
  <c r="K997" i="8"/>
  <c r="P996" i="8"/>
  <c r="U995" i="8"/>
  <c r="AE994" i="8"/>
  <c r="AH993" i="8"/>
  <c r="AR992" i="8"/>
  <c r="AR991" i="8"/>
  <c r="AQ990" i="8"/>
  <c r="Q990" i="8"/>
  <c r="T989" i="8"/>
  <c r="L1007" i="8"/>
  <c r="AK1005" i="8"/>
  <c r="Z1004" i="8"/>
  <c r="AC1003" i="8"/>
  <c r="R1002" i="8"/>
  <c r="U1001" i="8"/>
  <c r="J1000" i="8"/>
  <c r="AN998" i="8"/>
  <c r="AN997" i="8"/>
  <c r="AP996" i="8"/>
  <c r="M996" i="8"/>
  <c r="O995" i="8"/>
  <c r="Z994" i="8"/>
  <c r="AG993" i="8"/>
  <c r="AF992" i="8"/>
  <c r="AQ991" i="8"/>
  <c r="AP990" i="8"/>
  <c r="P990" i="8"/>
  <c r="Q989" i="8"/>
  <c r="AR1007" i="8"/>
  <c r="AG1006" i="8"/>
  <c r="AJ1005" i="8"/>
  <c r="Y1004" i="8"/>
  <c r="AB1003" i="8"/>
  <c r="Q1002" i="8"/>
  <c r="AP1000" i="8"/>
  <c r="I1000" i="8"/>
  <c r="AI998" i="8"/>
  <c r="AM997" i="8"/>
  <c r="AN996" i="8"/>
  <c r="AN995" i="8"/>
  <c r="M995" i="8"/>
  <c r="T994" i="8"/>
  <c r="Z993" i="8"/>
  <c r="AE992" i="8"/>
  <c r="AJ991" i="8"/>
  <c r="AO990" i="8"/>
  <c r="P989" i="8"/>
  <c r="W1006" i="8"/>
  <c r="O1004" i="8"/>
  <c r="AJ1001" i="8"/>
  <c r="AB999" i="8"/>
  <c r="AA997" i="8"/>
  <c r="AK995" i="8"/>
  <c r="L994" i="8"/>
  <c r="W992" i="8"/>
  <c r="AH990" i="8"/>
  <c r="AF989" i="8"/>
  <c r="R1006" i="8"/>
  <c r="AQ1003" i="8"/>
  <c r="AI1001" i="8"/>
  <c r="AA999" i="8"/>
  <c r="X997" i="8"/>
  <c r="AH995" i="8"/>
  <c r="J994" i="8"/>
  <c r="V992" i="8"/>
  <c r="AG990" i="8"/>
  <c r="O989" i="8"/>
  <c r="AQ1007" i="8"/>
  <c r="AI1005" i="8"/>
  <c r="M1003" i="8"/>
  <c r="AO1000" i="8"/>
  <c r="AH998" i="8"/>
  <c r="W997" i="8"/>
  <c r="AG995" i="8"/>
  <c r="I992" i="8"/>
  <c r="V990" i="8"/>
  <c r="AI1007" i="8"/>
  <c r="T1005" i="8"/>
  <c r="L1003" i="8"/>
  <c r="AN1000" i="8"/>
  <c r="AG998" i="8"/>
  <c r="AK996" i="8"/>
  <c r="J995" i="8"/>
  <c r="Y993" i="8"/>
  <c r="S990" i="8"/>
  <c r="AA1007" i="8"/>
  <c r="S1005" i="8"/>
  <c r="K1003" i="8"/>
  <c r="AM1000" i="8"/>
  <c r="AF998" i="8"/>
  <c r="AJ996" i="8"/>
  <c r="L993" i="8"/>
  <c r="AC991" i="8"/>
  <c r="S1007" i="8"/>
  <c r="K1005" i="8"/>
  <c r="AM1002" i="8"/>
  <c r="AE1000" i="8"/>
  <c r="Q998" i="8"/>
  <c r="Z996" i="8"/>
  <c r="AK994" i="8"/>
  <c r="K993" i="8"/>
  <c r="V991" i="8"/>
  <c r="AO989" i="8"/>
  <c r="AF1006" i="8"/>
  <c r="X1004" i="8"/>
  <c r="P1002" i="8"/>
  <c r="AR999" i="8"/>
  <c r="X996" i="8"/>
  <c r="AJ994" i="8"/>
  <c r="J993" i="8"/>
  <c r="U991" i="8"/>
  <c r="AN989" i="8"/>
  <c r="AE1006" i="8"/>
  <c r="M994" i="8"/>
  <c r="W1004" i="8"/>
  <c r="O1002" i="8"/>
  <c r="X992" i="8"/>
  <c r="AC999" i="8"/>
  <c r="T991" i="8"/>
  <c r="AC997" i="8"/>
  <c r="AM995" i="8"/>
  <c r="AG989" i="8"/>
  <c r="AP918" i="8"/>
  <c r="AH918" i="8"/>
  <c r="AH934" i="8" s="1"/>
  <c r="Z918" i="8"/>
  <c r="Z936" i="8" s="1"/>
  <c r="R918" i="8"/>
  <c r="R923" i="8" s="1"/>
  <c r="J918" i="8"/>
  <c r="J928" i="8" s="1"/>
  <c r="AN918" i="8"/>
  <c r="AN927" i="8" s="1"/>
  <c r="AF918" i="8"/>
  <c r="X918" i="8"/>
  <c r="X925" i="8" s="1"/>
  <c r="P918" i="8"/>
  <c r="P924" i="8" s="1"/>
  <c r="AM918" i="8"/>
  <c r="AM931" i="8" s="1"/>
  <c r="AE918" i="8"/>
  <c r="AE929" i="8" s="1"/>
  <c r="W918" i="8"/>
  <c r="W921" i="8" s="1"/>
  <c r="O918" i="8"/>
  <c r="O936" i="8" s="1"/>
  <c r="AO918" i="8"/>
  <c r="AB918" i="8"/>
  <c r="AB938" i="8" s="1"/>
  <c r="N918" i="8"/>
  <c r="N936" i="8" s="1"/>
  <c r="AL918" i="8"/>
  <c r="AA918" i="8"/>
  <c r="AA922" i="8" s="1"/>
  <c r="M918" i="8"/>
  <c r="M924" i="8" s="1"/>
  <c r="AK918" i="8"/>
  <c r="AK922" i="8" s="1"/>
  <c r="Y918" i="8"/>
  <c r="L918" i="8"/>
  <c r="AR918" i="8"/>
  <c r="AR926" i="8" s="1"/>
  <c r="U918" i="8"/>
  <c r="AQ918" i="8"/>
  <c r="AQ924" i="8" s="1"/>
  <c r="T918" i="8"/>
  <c r="T923" i="8" s="1"/>
  <c r="AJ918" i="8"/>
  <c r="AJ920" i="8" s="1"/>
  <c r="S918" i="8"/>
  <c r="S930" i="8" s="1"/>
  <c r="I918" i="8"/>
  <c r="AI918" i="8"/>
  <c r="AI933" i="8" s="1"/>
  <c r="AG918" i="8"/>
  <c r="AG938" i="8" s="1"/>
  <c r="AD918" i="8"/>
  <c r="V918" i="8"/>
  <c r="Q918" i="8"/>
  <c r="Q933" i="8" s="1"/>
  <c r="K918" i="8"/>
  <c r="K933" i="8" s="1"/>
  <c r="AC918" i="8"/>
  <c r="AC937" i="8" s="1"/>
  <c r="AF1352" i="8"/>
  <c r="AR1351" i="8"/>
  <c r="AB1351" i="8"/>
  <c r="T1351" i="8"/>
  <c r="L1351" i="8"/>
  <c r="AF1350" i="8"/>
  <c r="P1350" i="8"/>
  <c r="AR1349" i="8"/>
  <c r="AJ1349" i="8"/>
  <c r="T1349" i="8"/>
  <c r="L1349" i="8"/>
  <c r="AN1348" i="8"/>
  <c r="AF1348" i="8"/>
  <c r="X1348" i="8"/>
  <c r="AR1347" i="8"/>
  <c r="T1347" i="8"/>
  <c r="L1347" i="8"/>
  <c r="AN1346" i="8"/>
  <c r="AF1346" i="8"/>
  <c r="P1346" i="8"/>
  <c r="AR1345" i="8"/>
  <c r="T1345" i="8"/>
  <c r="L1345" i="8"/>
  <c r="AN1344" i="8"/>
  <c r="AF1344" i="8"/>
  <c r="X1344" i="8"/>
  <c r="AK1343" i="8"/>
  <c r="AC1343" i="8"/>
  <c r="U1343" i="8"/>
  <c r="M1343" i="8"/>
  <c r="AP1342" i="8"/>
  <c r="Z1342" i="8"/>
  <c r="R1342" i="8"/>
  <c r="AM1341" i="8"/>
  <c r="AE1341" i="8"/>
  <c r="W1341" i="8"/>
  <c r="O1341" i="8"/>
  <c r="AR1340" i="8"/>
  <c r="AJ1340" i="8"/>
  <c r="T1340" i="8"/>
  <c r="L1340" i="8"/>
  <c r="AG1339" i="8"/>
  <c r="Y1339" i="8"/>
  <c r="I1339" i="8"/>
  <c r="AD1338" i="8"/>
  <c r="N1338" i="8"/>
  <c r="AQ1337" i="8"/>
  <c r="AI1337" i="8"/>
  <c r="AA1337" i="8"/>
  <c r="S1337" i="8"/>
  <c r="AF1336" i="8"/>
  <c r="AK1335" i="8"/>
  <c r="AC1335" i="8"/>
  <c r="U1335" i="8"/>
  <c r="AQ1334" i="8"/>
  <c r="AI1334" i="8"/>
  <c r="AA1334" i="8"/>
  <c r="S1334" i="8"/>
  <c r="K1334" i="8"/>
  <c r="AM1352" i="8"/>
  <c r="AE1352" i="8"/>
  <c r="AQ1351" i="8"/>
  <c r="AI1351" i="8"/>
  <c r="AA1351" i="8"/>
  <c r="S1351" i="8"/>
  <c r="AM1350" i="8"/>
  <c r="AE1350" i="8"/>
  <c r="AQ1349" i="8"/>
  <c r="AI1349" i="8"/>
  <c r="AA1349" i="8"/>
  <c r="K1349" i="8"/>
  <c r="AM1348" i="8"/>
  <c r="AE1348" i="8"/>
  <c r="AQ1347" i="8"/>
  <c r="AI1347" i="8"/>
  <c r="AA1347" i="8"/>
  <c r="S1347" i="8"/>
  <c r="AM1346" i="8"/>
  <c r="AE1346" i="8"/>
  <c r="W1346" i="8"/>
  <c r="O1346" i="8"/>
  <c r="AQ1345" i="8"/>
  <c r="AI1345" i="8"/>
  <c r="AA1345" i="8"/>
  <c r="AM1344" i="8"/>
  <c r="AE1344" i="8"/>
  <c r="W1344" i="8"/>
  <c r="O1344" i="8"/>
  <c r="AR1343" i="8"/>
  <c r="AJ1343" i="8"/>
  <c r="T1343" i="8"/>
  <c r="L1343" i="8"/>
  <c r="AG1342" i="8"/>
  <c r="Y1342" i="8"/>
  <c r="I1342" i="8"/>
  <c r="AD1341" i="8"/>
  <c r="N1341" i="8"/>
  <c r="AQ1340" i="8"/>
  <c r="AI1340" i="8"/>
  <c r="AA1340" i="8"/>
  <c r="S1340" i="8"/>
  <c r="AF1339" i="8"/>
  <c r="AK1338" i="8"/>
  <c r="AC1338" i="8"/>
  <c r="U1338" i="8"/>
  <c r="Z1337" i="8"/>
  <c r="R1337" i="8"/>
  <c r="J1337" i="8"/>
  <c r="AM1336" i="8"/>
  <c r="AE1336" i="8"/>
  <c r="AR1335" i="8"/>
  <c r="AJ1335" i="8"/>
  <c r="AB1335" i="8"/>
  <c r="T1335" i="8"/>
  <c r="L1335" i="8"/>
  <c r="AP1334" i="8"/>
  <c r="Z1334" i="8"/>
  <c r="R1334" i="8"/>
  <c r="J1334" i="8"/>
  <c r="AD1352" i="8"/>
  <c r="N1352" i="8"/>
  <c r="Z1351" i="8"/>
  <c r="R1351" i="8"/>
  <c r="J1351" i="8"/>
  <c r="AL1350" i="8"/>
  <c r="AD1350" i="8"/>
  <c r="V1350" i="8"/>
  <c r="N1350" i="8"/>
  <c r="Z1349" i="8"/>
  <c r="R1349" i="8"/>
  <c r="J1349" i="8"/>
  <c r="AD1348" i="8"/>
  <c r="Z1347" i="8"/>
  <c r="R1347" i="8"/>
  <c r="AL1346" i="8"/>
  <c r="AD1346" i="8"/>
  <c r="AP1345" i="8"/>
  <c r="AH1345" i="8"/>
  <c r="Z1345" i="8"/>
  <c r="R1345" i="8"/>
  <c r="J1345" i="8"/>
  <c r="AD1344" i="8"/>
  <c r="N1344" i="8"/>
  <c r="AQ1343" i="8"/>
  <c r="AI1343" i="8"/>
  <c r="AA1343" i="8"/>
  <c r="S1343" i="8"/>
  <c r="AF1342" i="8"/>
  <c r="AK1341" i="8"/>
  <c r="AC1341" i="8"/>
  <c r="U1341" i="8"/>
  <c r="Z1340" i="8"/>
  <c r="R1340" i="8"/>
  <c r="J1340" i="8"/>
  <c r="AM1339" i="8"/>
  <c r="AE1339" i="8"/>
  <c r="AR1338" i="8"/>
  <c r="AJ1338" i="8"/>
  <c r="AB1338" i="8"/>
  <c r="T1338" i="8"/>
  <c r="L1338" i="8"/>
  <c r="AO1337" i="8"/>
  <c r="AG1337" i="8"/>
  <c r="AD1336" i="8"/>
  <c r="N1336" i="8"/>
  <c r="AQ1335" i="8"/>
  <c r="AI1335" i="8"/>
  <c r="AA1335" i="8"/>
  <c r="S1335" i="8"/>
  <c r="AO1334" i="8"/>
  <c r="Y1334" i="8"/>
  <c r="AI1352" i="8"/>
  <c r="U1352" i="8"/>
  <c r="J1352" i="8"/>
  <c r="AF1351" i="8"/>
  <c r="AQ1350" i="8"/>
  <c r="AC1350" i="8"/>
  <c r="R1350" i="8"/>
  <c r="AC1349" i="8"/>
  <c r="O1349" i="8"/>
  <c r="AK1348" i="8"/>
  <c r="Z1348" i="8"/>
  <c r="L1348" i="8"/>
  <c r="AK1347" i="8"/>
  <c r="T1346" i="8"/>
  <c r="I1346" i="8"/>
  <c r="AE1345" i="8"/>
  <c r="Q1345" i="8"/>
  <c r="AN1343" i="8"/>
  <c r="Z1343" i="8"/>
  <c r="O1343" i="8"/>
  <c r="AA1342" i="8"/>
  <c r="AK1340" i="8"/>
  <c r="W1340" i="8"/>
  <c r="AI1339" i="8"/>
  <c r="W1338" i="8"/>
  <c r="AF1337" i="8"/>
  <c r="AR1336" i="8"/>
  <c r="AG1336" i="8"/>
  <c r="AE1335" i="8"/>
  <c r="AR1334" i="8"/>
  <c r="AD1334" i="8"/>
  <c r="P1334" i="8"/>
  <c r="T1352" i="8"/>
  <c r="AE1351" i="8"/>
  <c r="AP1350" i="8"/>
  <c r="Q1350" i="8"/>
  <c r="AM1349" i="8"/>
  <c r="AJ1348" i="8"/>
  <c r="Y1348" i="8"/>
  <c r="K1348" i="8"/>
  <c r="V1347" i="8"/>
  <c r="AR1346" i="8"/>
  <c r="AD1345" i="8"/>
  <c r="P1345" i="8"/>
  <c r="AA1344" i="8"/>
  <c r="AM1343" i="8"/>
  <c r="N1343" i="8"/>
  <c r="AK1342" i="8"/>
  <c r="W1342" i="8"/>
  <c r="L1342" i="8"/>
  <c r="AI1341" i="8"/>
  <c r="AH1339" i="8"/>
  <c r="T1339" i="8"/>
  <c r="S1338" i="8"/>
  <c r="AE1337" i="8"/>
  <c r="T1337" i="8"/>
  <c r="AQ1336" i="8"/>
  <c r="AC1336" i="8"/>
  <c r="R1336" i="8"/>
  <c r="AO1335" i="8"/>
  <c r="AD1335" i="8"/>
  <c r="P1335" i="8"/>
  <c r="AN1334" i="8"/>
  <c r="AC1334" i="8"/>
  <c r="AR1352" i="8"/>
  <c r="AG1352" i="8"/>
  <c r="S1352" i="8"/>
  <c r="AD1351" i="8"/>
  <c r="AA1350" i="8"/>
  <c r="X1349" i="8"/>
  <c r="AI1348" i="8"/>
  <c r="AF1347" i="8"/>
  <c r="U1347" i="8"/>
  <c r="AQ1346" i="8"/>
  <c r="AC1346" i="8"/>
  <c r="R1346" i="8"/>
  <c r="AN1345" i="8"/>
  <c r="AC1345" i="8"/>
  <c r="AK1344" i="8"/>
  <c r="Z1344" i="8"/>
  <c r="L1344" i="8"/>
  <c r="AL1343" i="8"/>
  <c r="J1343" i="8"/>
  <c r="T1341" i="8"/>
  <c r="I1341" i="8"/>
  <c r="AF1340" i="8"/>
  <c r="U1340" i="8"/>
  <c r="AR1339" i="8"/>
  <c r="AD1339" i="8"/>
  <c r="AQ1338" i="8"/>
  <c r="AF1338" i="8"/>
  <c r="R1338" i="8"/>
  <c r="AR1337" i="8"/>
  <c r="AD1337" i="8"/>
  <c r="AN1335" i="8"/>
  <c r="Z1335" i="8"/>
  <c r="AM1334" i="8"/>
  <c r="AQ1352" i="8"/>
  <c r="AC1352" i="8"/>
  <c r="R1352" i="8"/>
  <c r="AN1351" i="8"/>
  <c r="AC1351" i="8"/>
  <c r="O1351" i="8"/>
  <c r="AK1350" i="8"/>
  <c r="Z1350" i="8"/>
  <c r="L1350" i="8"/>
  <c r="AK1349" i="8"/>
  <c r="W1349" i="8"/>
  <c r="I1349" i="8"/>
  <c r="T1348" i="8"/>
  <c r="AE1347" i="8"/>
  <c r="AP1346" i="8"/>
  <c r="AB1346" i="8"/>
  <c r="Q1346" i="8"/>
  <c r="AM1345" i="8"/>
  <c r="Y1345" i="8"/>
  <c r="N1345" i="8"/>
  <c r="AH1343" i="8"/>
  <c r="W1343" i="8"/>
  <c r="AI1342" i="8"/>
  <c r="AR1341" i="8"/>
  <c r="S1341" i="8"/>
  <c r="AE1340" i="8"/>
  <c r="Q1340" i="8"/>
  <c r="AQ1339" i="8"/>
  <c r="AC1339" i="8"/>
  <c r="R1339" i="8"/>
  <c r="AE1338" i="8"/>
  <c r="AN1337" i="8"/>
  <c r="AC1337" i="8"/>
  <c r="AO1336" i="8"/>
  <c r="AA1336" i="8"/>
  <c r="AM1335" i="8"/>
  <c r="N1335" i="8"/>
  <c r="AL1334" i="8"/>
  <c r="M1334" i="8"/>
  <c r="AK1352" i="8"/>
  <c r="L1352" i="8"/>
  <c r="Q1349" i="8"/>
  <c r="AM1347" i="8"/>
  <c r="N1347" i="8"/>
  <c r="AR1344" i="8"/>
  <c r="S1344" i="8"/>
  <c r="AE1343" i="8"/>
  <c r="AQ1342" i="8"/>
  <c r="O1342" i="8"/>
  <c r="AA1341" i="8"/>
  <c r="AM1340" i="8"/>
  <c r="AA1339" i="8"/>
  <c r="P1338" i="8"/>
  <c r="AK1336" i="8"/>
  <c r="L1336" i="8"/>
  <c r="AK1334" i="8"/>
  <c r="L1334" i="8"/>
  <c r="AJ1352" i="8"/>
  <c r="K1352" i="8"/>
  <c r="AG1350" i="8"/>
  <c r="AA1348" i="8"/>
  <c r="M1347" i="8"/>
  <c r="U1346" i="8"/>
  <c r="AF1345" i="8"/>
  <c r="AQ1344" i="8"/>
  <c r="R1344" i="8"/>
  <c r="AD1343" i="8"/>
  <c r="AM1342" i="8"/>
  <c r="N1342" i="8"/>
  <c r="Z1341" i="8"/>
  <c r="AL1340" i="8"/>
  <c r="Z1339" i="8"/>
  <c r="AN1338" i="8"/>
  <c r="AJ1336" i="8"/>
  <c r="W1335" i="8"/>
  <c r="Z1352" i="8"/>
  <c r="AK1351" i="8"/>
  <c r="T1350" i="8"/>
  <c r="AE1349" i="8"/>
  <c r="AP1348" i="8"/>
  <c r="Q1348" i="8"/>
  <c r="AJ1346" i="8"/>
  <c r="AP1343" i="8"/>
  <c r="AC1342" i="8"/>
  <c r="P1341" i="8"/>
  <c r="AA1338" i="8"/>
  <c r="AM1337" i="8"/>
  <c r="N1337" i="8"/>
  <c r="Z1336" i="8"/>
  <c r="AL1335" i="8"/>
  <c r="J1335" i="8"/>
  <c r="AR1350" i="8"/>
  <c r="AG1349" i="8"/>
  <c r="AG1348" i="8"/>
  <c r="AC1347" i="8"/>
  <c r="Z1346" i="8"/>
  <c r="AN1340" i="8"/>
  <c r="AK1339" i="8"/>
  <c r="AM1338" i="8"/>
  <c r="AK1337" i="8"/>
  <c r="AH1336" i="8"/>
  <c r="AF1335" i="8"/>
  <c r="AM1351" i="8"/>
  <c r="AJ1350" i="8"/>
  <c r="AF1349" i="8"/>
  <c r="AC1348" i="8"/>
  <c r="M1346" i="8"/>
  <c r="AR1342" i="8"/>
  <c r="AN1341" i="8"/>
  <c r="AD1340" i="8"/>
  <c r="AJ1339" i="8"/>
  <c r="AI1338" i="8"/>
  <c r="AJ1337" i="8"/>
  <c r="AA1352" i="8"/>
  <c r="S1350" i="8"/>
  <c r="AR1348" i="8"/>
  <c r="AO1347" i="8"/>
  <c r="AK1346" i="8"/>
  <c r="AK1345" i="8"/>
  <c r="AC1344" i="8"/>
  <c r="T1342" i="8"/>
  <c r="Q1341" i="8"/>
  <c r="L1339" i="8"/>
  <c r="L1337" i="8"/>
  <c r="N1351" i="8"/>
  <c r="K1350" i="8"/>
  <c r="AQ1348" i="8"/>
  <c r="AN1347" i="8"/>
  <c r="AI1346" i="8"/>
  <c r="R1343" i="8"/>
  <c r="S1342" i="8"/>
  <c r="L1341" i="8"/>
  <c r="J1338" i="8"/>
  <c r="AF1334" i="8"/>
  <c r="AA1346" i="8"/>
  <c r="T1344" i="8"/>
  <c r="P1340" i="8"/>
  <c r="T1334" i="8"/>
  <c r="AP1352" i="8"/>
  <c r="AI1350" i="8"/>
  <c r="S1348" i="8"/>
  <c r="L1346" i="8"/>
  <c r="AO1343" i="8"/>
  <c r="AQ1341" i="8"/>
  <c r="T1336" i="8"/>
  <c r="AD1349" i="8"/>
  <c r="I1345" i="8"/>
  <c r="U1350" i="8"/>
  <c r="AO1346" i="8"/>
  <c r="X1340" i="8"/>
  <c r="AE1334" i="8"/>
  <c r="J1346" i="8"/>
  <c r="V1349" i="8"/>
  <c r="AE1342" i="8"/>
  <c r="W1345" i="8"/>
  <c r="AD1342" i="8"/>
  <c r="AB1339" i="8"/>
  <c r="AI1336" i="8"/>
  <c r="O1347" i="8"/>
  <c r="R1341" i="8"/>
  <c r="AI1344" i="8"/>
  <c r="AC1340" i="8"/>
  <c r="AG1335" i="8"/>
  <c r="AH1344" i="8"/>
  <c r="R1335" i="8"/>
  <c r="R1348" i="8"/>
  <c r="M1348" i="8"/>
  <c r="V1339" i="8"/>
  <c r="AD1347" i="8"/>
  <c r="Y1351" i="8"/>
  <c r="AF1343" i="8"/>
  <c r="Z1338" i="8"/>
  <c r="AF1341" i="8"/>
  <c r="AP800" i="8"/>
  <c r="AH800" i="8"/>
  <c r="Z800" i="8"/>
  <c r="R800" i="8"/>
  <c r="J800" i="8"/>
  <c r="AL799" i="8"/>
  <c r="AD799" i="8"/>
  <c r="V799" i="8"/>
  <c r="AO800" i="8"/>
  <c r="AF800" i="8"/>
  <c r="W800" i="8"/>
  <c r="N800" i="8"/>
  <c r="AO799" i="8"/>
  <c r="AF799" i="8"/>
  <c r="W799" i="8"/>
  <c r="N799" i="8"/>
  <c r="AP798" i="8"/>
  <c r="AH798" i="8"/>
  <c r="Z798" i="8"/>
  <c r="R798" i="8"/>
  <c r="J798" i="8"/>
  <c r="AL797" i="8"/>
  <c r="AD797" i="8"/>
  <c r="V797" i="8"/>
  <c r="N797" i="8"/>
  <c r="AP796" i="8"/>
  <c r="AH796" i="8"/>
  <c r="Z796" i="8"/>
  <c r="R796" i="8"/>
  <c r="J796" i="8"/>
  <c r="AL795" i="8"/>
  <c r="AD795" i="8"/>
  <c r="V795" i="8"/>
  <c r="N795" i="8"/>
  <c r="AP794" i="8"/>
  <c r="AH794" i="8"/>
  <c r="Z794" i="8"/>
  <c r="R794" i="8"/>
  <c r="J794" i="8"/>
  <c r="AL793" i="8"/>
  <c r="AD793" i="8"/>
  <c r="V793" i="8"/>
  <c r="N793" i="8"/>
  <c r="AP792" i="8"/>
  <c r="AH792" i="8"/>
  <c r="Z792" i="8"/>
  <c r="R792" i="8"/>
  <c r="J792" i="8"/>
  <c r="AM791" i="8"/>
  <c r="AE791" i="8"/>
  <c r="W791" i="8"/>
  <c r="O791" i="8"/>
  <c r="AR790" i="8"/>
  <c r="AJ790" i="8"/>
  <c r="AB790" i="8"/>
  <c r="T790" i="8"/>
  <c r="L790" i="8"/>
  <c r="AO789" i="8"/>
  <c r="AG789" i="8"/>
  <c r="Y789" i="8"/>
  <c r="Q789" i="8"/>
  <c r="I789" i="8"/>
  <c r="AL788" i="8"/>
  <c r="AD788" i="8"/>
  <c r="V788" i="8"/>
  <c r="N788" i="8"/>
  <c r="AQ787" i="8"/>
  <c r="AI787" i="8"/>
  <c r="AA787" i="8"/>
  <c r="S787" i="8"/>
  <c r="K787" i="8"/>
  <c r="AN786" i="8"/>
  <c r="AF786" i="8"/>
  <c r="X786" i="8"/>
  <c r="P786" i="8"/>
  <c r="AK785" i="8"/>
  <c r="AC785" i="8"/>
  <c r="U785" i="8"/>
  <c r="M785" i="8"/>
  <c r="AP784" i="8"/>
  <c r="AH784" i="8"/>
  <c r="Z784" i="8"/>
  <c r="R784" i="8"/>
  <c r="J784" i="8"/>
  <c r="AM783" i="8"/>
  <c r="AE783" i="8"/>
  <c r="W783" i="8"/>
  <c r="O783" i="8"/>
  <c r="AK782" i="8"/>
  <c r="AC782" i="8"/>
  <c r="U782" i="8"/>
  <c r="M782" i="8"/>
  <c r="AN800" i="8"/>
  <c r="AE800" i="8"/>
  <c r="V800" i="8"/>
  <c r="M800" i="8"/>
  <c r="AN799" i="8"/>
  <c r="AE799" i="8"/>
  <c r="U799" i="8"/>
  <c r="M799" i="8"/>
  <c r="AO798" i="8"/>
  <c r="AG798" i="8"/>
  <c r="Y798" i="8"/>
  <c r="Q798" i="8"/>
  <c r="I798" i="8"/>
  <c r="AK797" i="8"/>
  <c r="AC797" i="8"/>
  <c r="U797" i="8"/>
  <c r="M797" i="8"/>
  <c r="AO796" i="8"/>
  <c r="AG796" i="8"/>
  <c r="Y796" i="8"/>
  <c r="Q796" i="8"/>
  <c r="I796" i="8"/>
  <c r="AK795" i="8"/>
  <c r="AC795" i="8"/>
  <c r="U795" i="8"/>
  <c r="M795" i="8"/>
  <c r="AO794" i="8"/>
  <c r="AG794" i="8"/>
  <c r="Y794" i="8"/>
  <c r="Q794" i="8"/>
  <c r="I794" i="8"/>
  <c r="AK793" i="8"/>
  <c r="AC793" i="8"/>
  <c r="U793" i="8"/>
  <c r="M793" i="8"/>
  <c r="AO792" i="8"/>
  <c r="AG792" i="8"/>
  <c r="Y792" i="8"/>
  <c r="Q792" i="8"/>
  <c r="I792" i="8"/>
  <c r="AL791" i="8"/>
  <c r="AD791" i="8"/>
  <c r="V791" i="8"/>
  <c r="N791" i="8"/>
  <c r="AQ790" i="8"/>
  <c r="AI790" i="8"/>
  <c r="AA790" i="8"/>
  <c r="S790" i="8"/>
  <c r="K790" i="8"/>
  <c r="AN789" i="8"/>
  <c r="AF789" i="8"/>
  <c r="X789" i="8"/>
  <c r="P789" i="8"/>
  <c r="AK788" i="8"/>
  <c r="AC788" i="8"/>
  <c r="U788" i="8"/>
  <c r="M788" i="8"/>
  <c r="AP787" i="8"/>
  <c r="AH787" i="8"/>
  <c r="Z787" i="8"/>
  <c r="R787" i="8"/>
  <c r="J787" i="8"/>
  <c r="AM786" i="8"/>
  <c r="AE786" i="8"/>
  <c r="W786" i="8"/>
  <c r="O786" i="8"/>
  <c r="AR785" i="8"/>
  <c r="AJ785" i="8"/>
  <c r="AB785" i="8"/>
  <c r="T785" i="8"/>
  <c r="L785" i="8"/>
  <c r="AO784" i="8"/>
  <c r="AG784" i="8"/>
  <c r="Y784" i="8"/>
  <c r="Q784" i="8"/>
  <c r="I784" i="8"/>
  <c r="AL783" i="8"/>
  <c r="AD783" i="8"/>
  <c r="V783" i="8"/>
  <c r="N783" i="8"/>
  <c r="AR782" i="8"/>
  <c r="AJ782" i="8"/>
  <c r="AB782" i="8"/>
  <c r="T782" i="8"/>
  <c r="L782" i="8"/>
  <c r="AM800" i="8"/>
  <c r="AD800" i="8"/>
  <c r="U800" i="8"/>
  <c r="L800" i="8"/>
  <c r="AM799" i="8"/>
  <c r="AC799" i="8"/>
  <c r="T799" i="8"/>
  <c r="L799" i="8"/>
  <c r="AN798" i="8"/>
  <c r="AF798" i="8"/>
  <c r="X798" i="8"/>
  <c r="P798" i="8"/>
  <c r="AR797" i="8"/>
  <c r="AJ797" i="8"/>
  <c r="AB797" i="8"/>
  <c r="T797" i="8"/>
  <c r="L797" i="8"/>
  <c r="AN796" i="8"/>
  <c r="AF796" i="8"/>
  <c r="X796" i="8"/>
  <c r="P796" i="8"/>
  <c r="AR795" i="8"/>
  <c r="AJ795" i="8"/>
  <c r="AB795" i="8"/>
  <c r="T795" i="8"/>
  <c r="L795" i="8"/>
  <c r="AN794" i="8"/>
  <c r="AF794" i="8"/>
  <c r="X794" i="8"/>
  <c r="P794" i="8"/>
  <c r="AR793" i="8"/>
  <c r="AJ793" i="8"/>
  <c r="AB793" i="8"/>
  <c r="T793" i="8"/>
  <c r="L793" i="8"/>
  <c r="AN792" i="8"/>
  <c r="AF792" i="8"/>
  <c r="X792" i="8"/>
  <c r="P792" i="8"/>
  <c r="AK791" i="8"/>
  <c r="AC791" i="8"/>
  <c r="U791" i="8"/>
  <c r="M791" i="8"/>
  <c r="AP790" i="8"/>
  <c r="AH790" i="8"/>
  <c r="Z790" i="8"/>
  <c r="R790" i="8"/>
  <c r="J790" i="8"/>
  <c r="AM789" i="8"/>
  <c r="AE789" i="8"/>
  <c r="W789" i="8"/>
  <c r="O789" i="8"/>
  <c r="AR788" i="8"/>
  <c r="AJ788" i="8"/>
  <c r="AB788" i="8"/>
  <c r="T788" i="8"/>
  <c r="L788" i="8"/>
  <c r="AO787" i="8"/>
  <c r="AG787" i="8"/>
  <c r="Y787" i="8"/>
  <c r="Q787" i="8"/>
  <c r="I787" i="8"/>
  <c r="AL786" i="8"/>
  <c r="AD786" i="8"/>
  <c r="V786" i="8"/>
  <c r="N786" i="8"/>
  <c r="AQ785" i="8"/>
  <c r="AI785" i="8"/>
  <c r="AA785" i="8"/>
  <c r="S785" i="8"/>
  <c r="K785" i="8"/>
  <c r="AN784" i="8"/>
  <c r="AF784" i="8"/>
  <c r="X784" i="8"/>
  <c r="P784" i="8"/>
  <c r="AK783" i="8"/>
  <c r="AC783" i="8"/>
  <c r="U783" i="8"/>
  <c r="M783" i="8"/>
  <c r="AQ782" i="8"/>
  <c r="AI782" i="8"/>
  <c r="AA782" i="8"/>
  <c r="S782" i="8"/>
  <c r="K782" i="8"/>
  <c r="AL800" i="8"/>
  <c r="Y800" i="8"/>
  <c r="I800" i="8"/>
  <c r="AG799" i="8"/>
  <c r="Q799" i="8"/>
  <c r="AM798" i="8"/>
  <c r="AB798" i="8"/>
  <c r="N798" i="8"/>
  <c r="AM797" i="8"/>
  <c r="Y797" i="8"/>
  <c r="K797" i="8"/>
  <c r="AJ796" i="8"/>
  <c r="V796" i="8"/>
  <c r="K796" i="8"/>
  <c r="AG795" i="8"/>
  <c r="S795" i="8"/>
  <c r="AR794" i="8"/>
  <c r="AD794" i="8"/>
  <c r="S794" i="8"/>
  <c r="AO793" i="8"/>
  <c r="AA793" i="8"/>
  <c r="P793" i="8"/>
  <c r="AL792" i="8"/>
  <c r="AA792" i="8"/>
  <c r="M792" i="8"/>
  <c r="AJ791" i="8"/>
  <c r="Y791" i="8"/>
  <c r="K791" i="8"/>
  <c r="AK790" i="8"/>
  <c r="W790" i="8"/>
  <c r="I790" i="8"/>
  <c r="AI789" i="8"/>
  <c r="U789" i="8"/>
  <c r="J789" i="8"/>
  <c r="AG788" i="8"/>
  <c r="S788" i="8"/>
  <c r="AE787" i="8"/>
  <c r="T787" i="8"/>
  <c r="AQ786" i="8"/>
  <c r="AC786" i="8"/>
  <c r="R786" i="8"/>
  <c r="AO785" i="8"/>
  <c r="AD785" i="8"/>
  <c r="P785" i="8"/>
  <c r="AM784" i="8"/>
  <c r="AB784" i="8"/>
  <c r="N784" i="8"/>
  <c r="AN783" i="8"/>
  <c r="Z783" i="8"/>
  <c r="L783" i="8"/>
  <c r="AM782" i="8"/>
  <c r="Y782" i="8"/>
  <c r="N782" i="8"/>
  <c r="AK800" i="8"/>
  <c r="X800" i="8"/>
  <c r="AR799" i="8"/>
  <c r="AB799" i="8"/>
  <c r="P799" i="8"/>
  <c r="AL798" i="8"/>
  <c r="AA798" i="8"/>
  <c r="M798" i="8"/>
  <c r="AI797" i="8"/>
  <c r="X797" i="8"/>
  <c r="J797" i="8"/>
  <c r="AI796" i="8"/>
  <c r="U796" i="8"/>
  <c r="AQ795" i="8"/>
  <c r="AF795" i="8"/>
  <c r="R795" i="8"/>
  <c r="AQ794" i="8"/>
  <c r="AC794" i="8"/>
  <c r="O794" i="8"/>
  <c r="AN793" i="8"/>
  <c r="Z793" i="8"/>
  <c r="O793" i="8"/>
  <c r="AK792" i="8"/>
  <c r="W792" i="8"/>
  <c r="L792" i="8"/>
  <c r="AI791" i="8"/>
  <c r="X791" i="8"/>
  <c r="J791" i="8"/>
  <c r="AG790" i="8"/>
  <c r="V790" i="8"/>
  <c r="AH789" i="8"/>
  <c r="T789" i="8"/>
  <c r="AQ788" i="8"/>
  <c r="AF788" i="8"/>
  <c r="R788" i="8"/>
  <c r="AR787" i="8"/>
  <c r="AD787" i="8"/>
  <c r="P787" i="8"/>
  <c r="AP786" i="8"/>
  <c r="AB786" i="8"/>
  <c r="Q786" i="8"/>
  <c r="AN785" i="8"/>
  <c r="Z785" i="8"/>
  <c r="O785" i="8"/>
  <c r="AL784" i="8"/>
  <c r="AA784" i="8"/>
  <c r="M784" i="8"/>
  <c r="AJ783" i="8"/>
  <c r="Y783" i="8"/>
  <c r="K783" i="8"/>
  <c r="AL782" i="8"/>
  <c r="X782" i="8"/>
  <c r="J782" i="8"/>
  <c r="AJ800" i="8"/>
  <c r="T800" i="8"/>
  <c r="AQ799" i="8"/>
  <c r="AA799" i="8"/>
  <c r="O799" i="8"/>
  <c r="AK798" i="8"/>
  <c r="W798" i="8"/>
  <c r="L798" i="8"/>
  <c r="AH797" i="8"/>
  <c r="W797" i="8"/>
  <c r="I797" i="8"/>
  <c r="AE796" i="8"/>
  <c r="T796" i="8"/>
  <c r="AP795" i="8"/>
  <c r="AE795" i="8"/>
  <c r="Q795" i="8"/>
  <c r="AM794" i="8"/>
  <c r="AB794" i="8"/>
  <c r="N794" i="8"/>
  <c r="AM793" i="8"/>
  <c r="Y793" i="8"/>
  <c r="K793" i="8"/>
  <c r="AJ792" i="8"/>
  <c r="V792" i="8"/>
  <c r="K792" i="8"/>
  <c r="AH791" i="8"/>
  <c r="T791" i="8"/>
  <c r="I791" i="8"/>
  <c r="AF790" i="8"/>
  <c r="U790" i="8"/>
  <c r="AR789" i="8"/>
  <c r="AD789" i="8"/>
  <c r="S789" i="8"/>
  <c r="AP788" i="8"/>
  <c r="AE788" i="8"/>
  <c r="Q788" i="8"/>
  <c r="AN787" i="8"/>
  <c r="AC787" i="8"/>
  <c r="O787" i="8"/>
  <c r="AO786" i="8"/>
  <c r="AA786" i="8"/>
  <c r="M786" i="8"/>
  <c r="AM785" i="8"/>
  <c r="Y785" i="8"/>
  <c r="N785" i="8"/>
  <c r="AK784" i="8"/>
  <c r="W784" i="8"/>
  <c r="L784" i="8"/>
  <c r="AI783" i="8"/>
  <c r="X783" i="8"/>
  <c r="J783" i="8"/>
  <c r="AH782" i="8"/>
  <c r="W782" i="8"/>
  <c r="I782" i="8"/>
  <c r="AC800" i="8"/>
  <c r="AP799" i="8"/>
  <c r="S799" i="8"/>
  <c r="AI798" i="8"/>
  <c r="O798" i="8"/>
  <c r="AE797" i="8"/>
  <c r="AR796" i="8"/>
  <c r="AA796" i="8"/>
  <c r="AN795" i="8"/>
  <c r="W795" i="8"/>
  <c r="AJ794" i="8"/>
  <c r="M794" i="8"/>
  <c r="AF793" i="8"/>
  <c r="I793" i="8"/>
  <c r="AB792" i="8"/>
  <c r="AP791" i="8"/>
  <c r="S791" i="8"/>
  <c r="AM790" i="8"/>
  <c r="P790" i="8"/>
  <c r="AJ789" i="8"/>
  <c r="M789" i="8"/>
  <c r="AA788" i="8"/>
  <c r="J788" i="8"/>
  <c r="AB787" i="8"/>
  <c r="Y786" i="8"/>
  <c r="AP785" i="8"/>
  <c r="V785" i="8"/>
  <c r="AJ784" i="8"/>
  <c r="S784" i="8"/>
  <c r="AG783" i="8"/>
  <c r="P783" i="8"/>
  <c r="AE782" i="8"/>
  <c r="AB800" i="8"/>
  <c r="AK799" i="8"/>
  <c r="R799" i="8"/>
  <c r="AE798" i="8"/>
  <c r="K798" i="8"/>
  <c r="AA797" i="8"/>
  <c r="AQ796" i="8"/>
  <c r="W796" i="8"/>
  <c r="AM795" i="8"/>
  <c r="P795" i="8"/>
  <c r="AI794" i="8"/>
  <c r="L794" i="8"/>
  <c r="AE793" i="8"/>
  <c r="AR792" i="8"/>
  <c r="U792" i="8"/>
  <c r="AO791" i="8"/>
  <c r="R791" i="8"/>
  <c r="AL790" i="8"/>
  <c r="O790" i="8"/>
  <c r="AC789" i="8"/>
  <c r="L789" i="8"/>
  <c r="Z788" i="8"/>
  <c r="I788" i="8"/>
  <c r="X787" i="8"/>
  <c r="AR786" i="8"/>
  <c r="U786" i="8"/>
  <c r="AL785" i="8"/>
  <c r="R785" i="8"/>
  <c r="AI784" i="8"/>
  <c r="O784" i="8"/>
  <c r="AF783" i="8"/>
  <c r="I783" i="8"/>
  <c r="AD782" i="8"/>
  <c r="AA800" i="8"/>
  <c r="AJ799" i="8"/>
  <c r="K799" i="8"/>
  <c r="AD798" i="8"/>
  <c r="AQ797" i="8"/>
  <c r="Z797" i="8"/>
  <c r="AM796" i="8"/>
  <c r="S796" i="8"/>
  <c r="AI795" i="8"/>
  <c r="O795" i="8"/>
  <c r="AE794" i="8"/>
  <c r="K794" i="8"/>
  <c r="X793" i="8"/>
  <c r="AQ792" i="8"/>
  <c r="T792" i="8"/>
  <c r="AN791" i="8"/>
  <c r="Q791" i="8"/>
  <c r="AE790" i="8"/>
  <c r="N790" i="8"/>
  <c r="AB789" i="8"/>
  <c r="K789" i="8"/>
  <c r="Y788" i="8"/>
  <c r="W787" i="8"/>
  <c r="AK786" i="8"/>
  <c r="T786" i="8"/>
  <c r="AH785" i="8"/>
  <c r="Q785" i="8"/>
  <c r="AE784" i="8"/>
  <c r="K784" i="8"/>
  <c r="AB783" i="8"/>
  <c r="Z782" i="8"/>
  <c r="S800" i="8"/>
  <c r="AI799" i="8"/>
  <c r="J799" i="8"/>
  <c r="AC798" i="8"/>
  <c r="AP797" i="8"/>
  <c r="S797" i="8"/>
  <c r="AL796" i="8"/>
  <c r="O796" i="8"/>
  <c r="AH795" i="8"/>
  <c r="K795" i="8"/>
  <c r="AA794" i="8"/>
  <c r="AQ793" i="8"/>
  <c r="W793" i="8"/>
  <c r="AM792" i="8"/>
  <c r="S792" i="8"/>
  <c r="AG791" i="8"/>
  <c r="P791" i="8"/>
  <c r="AD790" i="8"/>
  <c r="M790" i="8"/>
  <c r="AA789" i="8"/>
  <c r="AO788" i="8"/>
  <c r="X788" i="8"/>
  <c r="AM787" i="8"/>
  <c r="V787" i="8"/>
  <c r="AJ786" i="8"/>
  <c r="S786" i="8"/>
  <c r="AG785" i="8"/>
  <c r="J785" i="8"/>
  <c r="AD784" i="8"/>
  <c r="AR783" i="8"/>
  <c r="AA783" i="8"/>
  <c r="AP782" i="8"/>
  <c r="V782" i="8"/>
  <c r="AQ800" i="8"/>
  <c r="Z799" i="8"/>
  <c r="U798" i="8"/>
  <c r="Q797" i="8"/>
  <c r="M796" i="8"/>
  <c r="I795" i="8"/>
  <c r="AI793" i="8"/>
  <c r="AE792" i="8"/>
  <c r="AB791" i="8"/>
  <c r="Y790" i="8"/>
  <c r="V789" i="8"/>
  <c r="P788" i="8"/>
  <c r="U787" i="8"/>
  <c r="Z786" i="8"/>
  <c r="W785" i="8"/>
  <c r="T784" i="8"/>
  <c r="Q783" i="8"/>
  <c r="P782" i="8"/>
  <c r="AI800" i="8"/>
  <c r="Y799" i="8"/>
  <c r="T798" i="8"/>
  <c r="P797" i="8"/>
  <c r="L796" i="8"/>
  <c r="AL794" i="8"/>
  <c r="AH793" i="8"/>
  <c r="AD792" i="8"/>
  <c r="AA791" i="8"/>
  <c r="X790" i="8"/>
  <c r="R789" i="8"/>
  <c r="O788" i="8"/>
  <c r="N787" i="8"/>
  <c r="L786" i="8"/>
  <c r="I785" i="8"/>
  <c r="AQ783" i="8"/>
  <c r="O782" i="8"/>
  <c r="AG800" i="8"/>
  <c r="X799" i="8"/>
  <c r="S798" i="8"/>
  <c r="O797" i="8"/>
  <c r="AO795" i="8"/>
  <c r="AK794" i="8"/>
  <c r="AG793" i="8"/>
  <c r="AC792" i="8"/>
  <c r="Z791" i="8"/>
  <c r="Q790" i="8"/>
  <c r="N789" i="8"/>
  <c r="K788" i="8"/>
  <c r="M787" i="8"/>
  <c r="K786" i="8"/>
  <c r="AP783" i="8"/>
  <c r="AO782" i="8"/>
  <c r="Q800" i="8"/>
  <c r="I799" i="8"/>
  <c r="AO797" i="8"/>
  <c r="AK796" i="8"/>
  <c r="AA795" i="8"/>
  <c r="W794" i="8"/>
  <c r="S793" i="8"/>
  <c r="O792" i="8"/>
  <c r="L791" i="8"/>
  <c r="AQ789" i="8"/>
  <c r="AN788" i="8"/>
  <c r="L787" i="8"/>
  <c r="J786" i="8"/>
  <c r="AR784" i="8"/>
  <c r="AO783" i="8"/>
  <c r="AN782" i="8"/>
  <c r="P800" i="8"/>
  <c r="AR798" i="8"/>
  <c r="AN797" i="8"/>
  <c r="AD796" i="8"/>
  <c r="Z795" i="8"/>
  <c r="V794" i="8"/>
  <c r="R793" i="8"/>
  <c r="N792" i="8"/>
  <c r="AP789" i="8"/>
  <c r="AM788" i="8"/>
  <c r="AL787" i="8"/>
  <c r="I786" i="8"/>
  <c r="AQ784" i="8"/>
  <c r="AH783" i="8"/>
  <c r="AG782" i="8"/>
  <c r="O800" i="8"/>
  <c r="AQ798" i="8"/>
  <c r="AG797" i="8"/>
  <c r="AC796" i="8"/>
  <c r="Y795" i="8"/>
  <c r="U794" i="8"/>
  <c r="Q793" i="8"/>
  <c r="AR791" i="8"/>
  <c r="AO790" i="8"/>
  <c r="AL789" i="8"/>
  <c r="AI788" i="8"/>
  <c r="AK787" i="8"/>
  <c r="AI786" i="8"/>
  <c r="AF785" i="8"/>
  <c r="AC784" i="8"/>
  <c r="T783" i="8"/>
  <c r="AF782" i="8"/>
  <c r="K800" i="8"/>
  <c r="AJ798" i="8"/>
  <c r="AF797" i="8"/>
  <c r="AB796" i="8"/>
  <c r="X795" i="8"/>
  <c r="T794" i="8"/>
  <c r="J793" i="8"/>
  <c r="AQ791" i="8"/>
  <c r="AN790" i="8"/>
  <c r="AK789" i="8"/>
  <c r="AH788" i="8"/>
  <c r="AJ787" i="8"/>
  <c r="AH786" i="8"/>
  <c r="AE785" i="8"/>
  <c r="V784" i="8"/>
  <c r="S783" i="8"/>
  <c r="R782" i="8"/>
  <c r="AH799" i="8"/>
  <c r="X785" i="8"/>
  <c r="V798" i="8"/>
  <c r="AC790" i="8"/>
  <c r="N796" i="8"/>
  <c r="W788" i="8"/>
  <c r="R783" i="8"/>
  <c r="J795" i="8"/>
  <c r="AR800" i="8"/>
  <c r="AF787" i="8"/>
  <c r="R797" i="8"/>
  <c r="AP793" i="8"/>
  <c r="AG786" i="8"/>
  <c r="AI792" i="8"/>
  <c r="AF791" i="8"/>
  <c r="Q782" i="8"/>
  <c r="Z789" i="8"/>
  <c r="U784" i="8"/>
  <c r="AR527" i="8"/>
  <c r="AR545" i="8" s="1"/>
  <c r="AJ527" i="8"/>
  <c r="AJ547" i="8" s="1"/>
  <c r="AB527" i="8"/>
  <c r="AB534" i="8" s="1"/>
  <c r="T527" i="8"/>
  <c r="T547" i="8" s="1"/>
  <c r="L527" i="8"/>
  <c r="L542" i="8" s="1"/>
  <c r="AQ527" i="8"/>
  <c r="AQ539" i="8" s="1"/>
  <c r="AI527" i="8"/>
  <c r="AI538" i="8" s="1"/>
  <c r="AA527" i="8"/>
  <c r="AA547" i="8" s="1"/>
  <c r="S527" i="8"/>
  <c r="S547" i="8" s="1"/>
  <c r="K527" i="8"/>
  <c r="K547" i="8" s="1"/>
  <c r="AP527" i="8"/>
  <c r="AP544" i="8" s="1"/>
  <c r="AH527" i="8"/>
  <c r="AH536" i="8" s="1"/>
  <c r="Z527" i="8"/>
  <c r="Z530" i="8" s="1"/>
  <c r="R527" i="8"/>
  <c r="R547" i="8" s="1"/>
  <c r="J527" i="8"/>
  <c r="J543" i="8" s="1"/>
  <c r="AF527" i="8"/>
  <c r="AF534" i="8" s="1"/>
  <c r="U527" i="8"/>
  <c r="U539" i="8" s="1"/>
  <c r="AE527" i="8"/>
  <c r="AE537" i="8" s="1"/>
  <c r="Q527" i="8"/>
  <c r="Q544" i="8" s="1"/>
  <c r="AO527" i="8"/>
  <c r="AO542" i="8" s="1"/>
  <c r="AD527" i="8"/>
  <c r="AD542" i="8" s="1"/>
  <c r="P527" i="8"/>
  <c r="P544" i="8" s="1"/>
  <c r="AN527" i="8"/>
  <c r="AN539" i="8" s="1"/>
  <c r="AC527" i="8"/>
  <c r="AC540" i="8" s="1"/>
  <c r="O527" i="8"/>
  <c r="O545" i="8" s="1"/>
  <c r="AM527" i="8"/>
  <c r="AM534" i="8" s="1"/>
  <c r="N527" i="8"/>
  <c r="N534" i="8" s="1"/>
  <c r="AL527" i="8"/>
  <c r="AL542" i="8" s="1"/>
  <c r="M527" i="8"/>
  <c r="M541" i="8" s="1"/>
  <c r="Y527" i="8"/>
  <c r="Y546" i="8" s="1"/>
  <c r="AG527" i="8"/>
  <c r="AG544" i="8" s="1"/>
  <c r="X527" i="8"/>
  <c r="X532" i="8" s="1"/>
  <c r="W527" i="8"/>
  <c r="W532" i="8" s="1"/>
  <c r="V527" i="8"/>
  <c r="V546" i="8" s="1"/>
  <c r="I527" i="8"/>
  <c r="I541" i="8" s="1"/>
  <c r="AK527" i="8"/>
  <c r="AK540" i="8" s="1"/>
  <c r="AP570" i="8"/>
  <c r="AH570" i="8"/>
  <c r="Z570" i="8"/>
  <c r="J570" i="8"/>
  <c r="AL569" i="8"/>
  <c r="AD569" i="8"/>
  <c r="V569" i="8"/>
  <c r="N569" i="8"/>
  <c r="AP568" i="8"/>
  <c r="AH568" i="8"/>
  <c r="Z568" i="8"/>
  <c r="J568" i="8"/>
  <c r="AL567" i="8"/>
  <c r="AD567" i="8"/>
  <c r="V567" i="8"/>
  <c r="AP566" i="8"/>
  <c r="AH566" i="8"/>
  <c r="Z566" i="8"/>
  <c r="J566" i="8"/>
  <c r="AL565" i="8"/>
  <c r="AD565" i="8"/>
  <c r="V565" i="8"/>
  <c r="N565" i="8"/>
  <c r="AP564" i="8"/>
  <c r="AH564" i="8"/>
  <c r="Z564" i="8"/>
  <c r="R564" i="8"/>
  <c r="J564" i="8"/>
  <c r="AL563" i="8"/>
  <c r="AD563" i="8"/>
  <c r="V563" i="8"/>
  <c r="AP562" i="8"/>
  <c r="AH562" i="8"/>
  <c r="Z562" i="8"/>
  <c r="R562" i="8"/>
  <c r="J562" i="8"/>
  <c r="AM561" i="8"/>
  <c r="AE561" i="8"/>
  <c r="W561" i="8"/>
  <c r="O561" i="8"/>
  <c r="AR560" i="8"/>
  <c r="AJ560" i="8"/>
  <c r="AB560" i="8"/>
  <c r="T560" i="8"/>
  <c r="L560" i="8"/>
  <c r="AO559" i="8"/>
  <c r="AG559" i="8"/>
  <c r="Y559" i="8"/>
  <c r="I559" i="8"/>
  <c r="AL558" i="8"/>
  <c r="AD558" i="8"/>
  <c r="V558" i="8"/>
  <c r="N558" i="8"/>
  <c r="AA557" i="8"/>
  <c r="S557" i="8"/>
  <c r="K557" i="8"/>
  <c r="AN556" i="8"/>
  <c r="AF556" i="8"/>
  <c r="X556" i="8"/>
  <c r="P556" i="8"/>
  <c r="AK555" i="8"/>
  <c r="U555" i="8"/>
  <c r="M555" i="8"/>
  <c r="AP554" i="8"/>
  <c r="AH554" i="8"/>
  <c r="Z554" i="8"/>
  <c r="J554" i="8"/>
  <c r="AM553" i="8"/>
  <c r="AE553" i="8"/>
  <c r="W553" i="8"/>
  <c r="O553" i="8"/>
  <c r="AK552" i="8"/>
  <c r="AC552" i="8"/>
  <c r="U552" i="8"/>
  <c r="M552" i="8"/>
  <c r="AO570" i="8"/>
  <c r="AG570" i="8"/>
  <c r="Y570" i="8"/>
  <c r="Q570" i="8"/>
  <c r="AK569" i="8"/>
  <c r="U569" i="8"/>
  <c r="M569" i="8"/>
  <c r="AO568" i="8"/>
  <c r="AG568" i="8"/>
  <c r="Y568" i="8"/>
  <c r="I568" i="8"/>
  <c r="AK567" i="8"/>
  <c r="U567" i="8"/>
  <c r="M567" i="8"/>
  <c r="AO566" i="8"/>
  <c r="AG566" i="8"/>
  <c r="Y566" i="8"/>
  <c r="Q566" i="8"/>
  <c r="AK565" i="8"/>
  <c r="U565" i="8"/>
  <c r="M565" i="8"/>
  <c r="AO564" i="8"/>
  <c r="AG564" i="8"/>
  <c r="Y564" i="8"/>
  <c r="AK563" i="8"/>
  <c r="AC563" i="8"/>
  <c r="U563" i="8"/>
  <c r="M563" i="8"/>
  <c r="AO562" i="8"/>
  <c r="AG562" i="8"/>
  <c r="Y562" i="8"/>
  <c r="AL561" i="8"/>
  <c r="AD561" i="8"/>
  <c r="V561" i="8"/>
  <c r="AQ560" i="8"/>
  <c r="AA560" i="8"/>
  <c r="S560" i="8"/>
  <c r="K560" i="8"/>
  <c r="AN559" i="8"/>
  <c r="AF559" i="8"/>
  <c r="X559" i="8"/>
  <c r="P559" i="8"/>
  <c r="AK558" i="8"/>
  <c r="U558" i="8"/>
  <c r="M558" i="8"/>
  <c r="AP557" i="8"/>
  <c r="AH557" i="8"/>
  <c r="Z557" i="8"/>
  <c r="R557" i="8"/>
  <c r="J557" i="8"/>
  <c r="AM556" i="8"/>
  <c r="AE556" i="8"/>
  <c r="W556" i="8"/>
  <c r="O556" i="8"/>
  <c r="AR555" i="8"/>
  <c r="AJ555" i="8"/>
  <c r="AB555" i="8"/>
  <c r="L555" i="8"/>
  <c r="AO554" i="8"/>
  <c r="AG554" i="8"/>
  <c r="Y554" i="8"/>
  <c r="Q554" i="8"/>
  <c r="AL553" i="8"/>
  <c r="AD553" i="8"/>
  <c r="V553" i="8"/>
  <c r="AR552" i="8"/>
  <c r="AJ552" i="8"/>
  <c r="AB552" i="8"/>
  <c r="L552" i="8"/>
  <c r="AN570" i="8"/>
  <c r="AF570" i="8"/>
  <c r="X570" i="8"/>
  <c r="P570" i="8"/>
  <c r="AR569" i="8"/>
  <c r="AJ569" i="8"/>
  <c r="T569" i="8"/>
  <c r="L569" i="8"/>
  <c r="AN568" i="8"/>
  <c r="AF568" i="8"/>
  <c r="X568" i="8"/>
  <c r="P568" i="8"/>
  <c r="AR567" i="8"/>
  <c r="AJ567" i="8"/>
  <c r="AB567" i="8"/>
  <c r="L567" i="8"/>
  <c r="AN566" i="8"/>
  <c r="AF566" i="8"/>
  <c r="X566" i="8"/>
  <c r="P566" i="8"/>
  <c r="AR565" i="8"/>
  <c r="AJ565" i="8"/>
  <c r="L565" i="8"/>
  <c r="AN564" i="8"/>
  <c r="AF564" i="8"/>
  <c r="X564" i="8"/>
  <c r="P564" i="8"/>
  <c r="AR563" i="8"/>
  <c r="AJ563" i="8"/>
  <c r="L563" i="8"/>
  <c r="AN562" i="8"/>
  <c r="AF562" i="8"/>
  <c r="X562" i="8"/>
  <c r="P562" i="8"/>
  <c r="AK561" i="8"/>
  <c r="U561" i="8"/>
  <c r="M561" i="8"/>
  <c r="AP560" i="8"/>
  <c r="AH560" i="8"/>
  <c r="Z560" i="8"/>
  <c r="R560" i="8"/>
  <c r="J560" i="8"/>
  <c r="AM559" i="8"/>
  <c r="AE559" i="8"/>
  <c r="W559" i="8"/>
  <c r="O559" i="8"/>
  <c r="AR558" i="8"/>
  <c r="AJ558" i="8"/>
  <c r="AE570" i="8"/>
  <c r="AP569" i="8"/>
  <c r="AE569" i="8"/>
  <c r="Q569" i="8"/>
  <c r="AM568" i="8"/>
  <c r="AB568" i="8"/>
  <c r="AM567" i="8"/>
  <c r="Y567" i="8"/>
  <c r="K567" i="8"/>
  <c r="AJ566" i="8"/>
  <c r="V566" i="8"/>
  <c r="K566" i="8"/>
  <c r="AG565" i="8"/>
  <c r="S565" i="8"/>
  <c r="AR564" i="8"/>
  <c r="AD564" i="8"/>
  <c r="S564" i="8"/>
  <c r="AO563" i="8"/>
  <c r="AA563" i="8"/>
  <c r="P563" i="8"/>
  <c r="AL562" i="8"/>
  <c r="AA562" i="8"/>
  <c r="M562" i="8"/>
  <c r="AJ561" i="8"/>
  <c r="Y561" i="8"/>
  <c r="K561" i="8"/>
  <c r="AK560" i="8"/>
  <c r="W560" i="8"/>
  <c r="I560" i="8"/>
  <c r="U559" i="8"/>
  <c r="J559" i="8"/>
  <c r="AG558" i="8"/>
  <c r="W558" i="8"/>
  <c r="K558" i="8"/>
  <c r="AL557" i="8"/>
  <c r="AB557" i="8"/>
  <c r="P557" i="8"/>
  <c r="AQ556" i="8"/>
  <c r="AG556" i="8"/>
  <c r="U556" i="8"/>
  <c r="K556" i="8"/>
  <c r="AL555" i="8"/>
  <c r="Z555" i="8"/>
  <c r="P555" i="8"/>
  <c r="AE554" i="8"/>
  <c r="U554" i="8"/>
  <c r="K554" i="8"/>
  <c r="AJ553" i="8"/>
  <c r="Z553" i="8"/>
  <c r="P553" i="8"/>
  <c r="AP552" i="8"/>
  <c r="AF552" i="8"/>
  <c r="V552" i="8"/>
  <c r="J552" i="8"/>
  <c r="AR570" i="8"/>
  <c r="AD570" i="8"/>
  <c r="S570" i="8"/>
  <c r="AO569" i="8"/>
  <c r="AA569" i="8"/>
  <c r="P569" i="8"/>
  <c r="AL568" i="8"/>
  <c r="AA568" i="8"/>
  <c r="M568" i="8"/>
  <c r="X567" i="8"/>
  <c r="J567" i="8"/>
  <c r="AI566" i="8"/>
  <c r="U566" i="8"/>
  <c r="AQ565" i="8"/>
  <c r="AF565" i="8"/>
  <c r="AC564" i="8"/>
  <c r="O564" i="8"/>
  <c r="AN563" i="8"/>
  <c r="Z563" i="8"/>
  <c r="O563" i="8"/>
  <c r="AK562" i="8"/>
  <c r="W562" i="8"/>
  <c r="L562" i="8"/>
  <c r="AI561" i="8"/>
  <c r="X561" i="8"/>
  <c r="J561" i="8"/>
  <c r="AG560" i="8"/>
  <c r="V560" i="8"/>
  <c r="AH559" i="8"/>
  <c r="AF558" i="8"/>
  <c r="T558" i="8"/>
  <c r="J558" i="8"/>
  <c r="AK557" i="8"/>
  <c r="Y557" i="8"/>
  <c r="O557" i="8"/>
  <c r="AP556" i="8"/>
  <c r="AD556" i="8"/>
  <c r="T556" i="8"/>
  <c r="J556" i="8"/>
  <c r="AI555" i="8"/>
  <c r="Y555" i="8"/>
  <c r="O555" i="8"/>
  <c r="AN554" i="8"/>
  <c r="AD554" i="8"/>
  <c r="AI553" i="8"/>
  <c r="Y553" i="8"/>
  <c r="M553" i="8"/>
  <c r="AO552" i="8"/>
  <c r="AE552" i="8"/>
  <c r="S552" i="8"/>
  <c r="AC570" i="8"/>
  <c r="O570" i="8"/>
  <c r="AN569" i="8"/>
  <c r="Z569" i="8"/>
  <c r="O569" i="8"/>
  <c r="AK568" i="8"/>
  <c r="W568" i="8"/>
  <c r="L568" i="8"/>
  <c r="AH567" i="8"/>
  <c r="W567" i="8"/>
  <c r="I567" i="8"/>
  <c r="AE566" i="8"/>
  <c r="T566" i="8"/>
  <c r="AP565" i="8"/>
  <c r="AE565" i="8"/>
  <c r="AM564" i="8"/>
  <c r="AB564" i="8"/>
  <c r="N564" i="8"/>
  <c r="AM563" i="8"/>
  <c r="Y563" i="8"/>
  <c r="K563" i="8"/>
  <c r="AJ562" i="8"/>
  <c r="V562" i="8"/>
  <c r="K562" i="8"/>
  <c r="AH561" i="8"/>
  <c r="T561" i="8"/>
  <c r="AF560" i="8"/>
  <c r="U560" i="8"/>
  <c r="AR559" i="8"/>
  <c r="AD559" i="8"/>
  <c r="S559" i="8"/>
  <c r="AP558" i="8"/>
  <c r="AE558" i="8"/>
  <c r="S558" i="8"/>
  <c r="I558" i="8"/>
  <c r="AJ557" i="8"/>
  <c r="X557" i="8"/>
  <c r="AO556" i="8"/>
  <c r="AC556" i="8"/>
  <c r="S556" i="8"/>
  <c r="AH555" i="8"/>
  <c r="X555" i="8"/>
  <c r="AM554" i="8"/>
  <c r="AC554" i="8"/>
  <c r="S554" i="8"/>
  <c r="AR553" i="8"/>
  <c r="AH553" i="8"/>
  <c r="X553" i="8"/>
  <c r="L553" i="8"/>
  <c r="AN552" i="8"/>
  <c r="AD552" i="8"/>
  <c r="R552" i="8"/>
  <c r="AK570" i="8"/>
  <c r="N570" i="8"/>
  <c r="AG569" i="8"/>
  <c r="J569" i="8"/>
  <c r="AP567" i="8"/>
  <c r="S567" i="8"/>
  <c r="AL566" i="8"/>
  <c r="O566" i="8"/>
  <c r="AH565" i="8"/>
  <c r="K565" i="8"/>
  <c r="AA564" i="8"/>
  <c r="W563" i="8"/>
  <c r="AM562" i="8"/>
  <c r="S562" i="8"/>
  <c r="AG561" i="8"/>
  <c r="P561" i="8"/>
  <c r="AD560" i="8"/>
  <c r="M560" i="8"/>
  <c r="AA559" i="8"/>
  <c r="AO558" i="8"/>
  <c r="Y558" i="8"/>
  <c r="AR557" i="8"/>
  <c r="AC557" i="8"/>
  <c r="I557" i="8"/>
  <c r="M556" i="8"/>
  <c r="AF555" i="8"/>
  <c r="AJ554" i="8"/>
  <c r="P554" i="8"/>
  <c r="AN553" i="8"/>
  <c r="T553" i="8"/>
  <c r="Y552" i="8"/>
  <c r="AJ570" i="8"/>
  <c r="M570" i="8"/>
  <c r="AF569" i="8"/>
  <c r="I569" i="8"/>
  <c r="V568" i="8"/>
  <c r="AO567" i="8"/>
  <c r="AK566" i="8"/>
  <c r="AA565" i="8"/>
  <c r="J565" i="8"/>
  <c r="W564" i="8"/>
  <c r="AP563" i="8"/>
  <c r="S563" i="8"/>
  <c r="O562" i="8"/>
  <c r="AF561" i="8"/>
  <c r="L561" i="8"/>
  <c r="AQ559" i="8"/>
  <c r="Z559" i="8"/>
  <c r="AN558" i="8"/>
  <c r="X558" i="8"/>
  <c r="AO557" i="8"/>
  <c r="W557" i="8"/>
  <c r="AA556" i="8"/>
  <c r="L556" i="8"/>
  <c r="AE555" i="8"/>
  <c r="K555" i="8"/>
  <c r="AI554" i="8"/>
  <c r="O554" i="8"/>
  <c r="AK553" i="8"/>
  <c r="S553" i="8"/>
  <c r="AM552" i="8"/>
  <c r="X552" i="8"/>
  <c r="AI570" i="8"/>
  <c r="L570" i="8"/>
  <c r="Y569" i="8"/>
  <c r="AR568" i="8"/>
  <c r="U568" i="8"/>
  <c r="AN567" i="8"/>
  <c r="AD566" i="8"/>
  <c r="M566" i="8"/>
  <c r="Z565" i="8"/>
  <c r="I565" i="8"/>
  <c r="V564" i="8"/>
  <c r="AI563" i="8"/>
  <c r="AE562" i="8"/>
  <c r="AB561" i="8"/>
  <c r="Y560" i="8"/>
  <c r="AP559" i="8"/>
  <c r="V559" i="8"/>
  <c r="AM558" i="8"/>
  <c r="AN557" i="8"/>
  <c r="V557" i="8"/>
  <c r="AR556" i="8"/>
  <c r="Z556" i="8"/>
  <c r="AQ555" i="8"/>
  <c r="AD555" i="8"/>
  <c r="J555" i="8"/>
  <c r="AF554" i="8"/>
  <c r="AG553" i="8"/>
  <c r="R553" i="8"/>
  <c r="AL552" i="8"/>
  <c r="W552" i="8"/>
  <c r="K570" i="8"/>
  <c r="X569" i="8"/>
  <c r="AG567" i="8"/>
  <c r="P567" i="8"/>
  <c r="AC566" i="8"/>
  <c r="L566" i="8"/>
  <c r="Y565" i="8"/>
  <c r="AL564" i="8"/>
  <c r="U564" i="8"/>
  <c r="AH563" i="8"/>
  <c r="Q563" i="8"/>
  <c r="AD562" i="8"/>
  <c r="AR561" i="8"/>
  <c r="AA561" i="8"/>
  <c r="AO560" i="8"/>
  <c r="X560" i="8"/>
  <c r="AL559" i="8"/>
  <c r="AI558" i="8"/>
  <c r="Q558" i="8"/>
  <c r="AM557" i="8"/>
  <c r="U557" i="8"/>
  <c r="AL556" i="8"/>
  <c r="Y556" i="8"/>
  <c r="AP555" i="8"/>
  <c r="AA555" i="8"/>
  <c r="I555" i="8"/>
  <c r="AB554" i="8"/>
  <c r="M554" i="8"/>
  <c r="AF553" i="8"/>
  <c r="Q553" i="8"/>
  <c r="AA570" i="8"/>
  <c r="AQ569" i="8"/>
  <c r="W569" i="8"/>
  <c r="AJ568" i="8"/>
  <c r="S568" i="8"/>
  <c r="AF567" i="8"/>
  <c r="O567" i="8"/>
  <c r="AO565" i="8"/>
  <c r="X565" i="8"/>
  <c r="AK564" i="8"/>
  <c r="T564" i="8"/>
  <c r="AG563" i="8"/>
  <c r="J563" i="8"/>
  <c r="Z561" i="8"/>
  <c r="AN560" i="8"/>
  <c r="AM569" i="8"/>
  <c r="AD568" i="8"/>
  <c r="W565" i="8"/>
  <c r="K564" i="8"/>
  <c r="U562" i="8"/>
  <c r="AK559" i="8"/>
  <c r="AH558" i="8"/>
  <c r="AG557" i="8"/>
  <c r="N556" i="8"/>
  <c r="V554" i="8"/>
  <c r="U553" i="8"/>
  <c r="Z552" i="8"/>
  <c r="O568" i="8"/>
  <c r="AM566" i="8"/>
  <c r="P565" i="8"/>
  <c r="AF563" i="8"/>
  <c r="T562" i="8"/>
  <c r="AM560" i="8"/>
  <c r="AJ559" i="8"/>
  <c r="AF557" i="8"/>
  <c r="AK556" i="8"/>
  <c r="AO555" i="8"/>
  <c r="L554" i="8"/>
  <c r="K553" i="8"/>
  <c r="P552" i="8"/>
  <c r="AM570" i="8"/>
  <c r="S569" i="8"/>
  <c r="AQ567" i="8"/>
  <c r="W566" i="8"/>
  <c r="AJ564" i="8"/>
  <c r="X563" i="8"/>
  <c r="AO561" i="8"/>
  <c r="AE560" i="8"/>
  <c r="Z558" i="8"/>
  <c r="AD557" i="8"/>
  <c r="AI556" i="8"/>
  <c r="AM555" i="8"/>
  <c r="AL554" i="8"/>
  <c r="AP553" i="8"/>
  <c r="AL570" i="8"/>
  <c r="R569" i="8"/>
  <c r="AE567" i="8"/>
  <c r="S566" i="8"/>
  <c r="I563" i="8"/>
  <c r="AN561" i="8"/>
  <c r="P558" i="8"/>
  <c r="T557" i="8"/>
  <c r="AH556" i="8"/>
  <c r="AG555" i="8"/>
  <c r="AK554" i="8"/>
  <c r="AO553" i="8"/>
  <c r="K552" i="8"/>
  <c r="W570" i="8"/>
  <c r="AA567" i="8"/>
  <c r="AE564" i="8"/>
  <c r="S561" i="8"/>
  <c r="AE557" i="8"/>
  <c r="X554" i="8"/>
  <c r="AH552" i="8"/>
  <c r="V570" i="8"/>
  <c r="Z567" i="8"/>
  <c r="M564" i="8"/>
  <c r="M559" i="8"/>
  <c r="AN555" i="8"/>
  <c r="W554" i="8"/>
  <c r="AG552" i="8"/>
  <c r="U570" i="8"/>
  <c r="AR566" i="8"/>
  <c r="L564" i="8"/>
  <c r="Q561" i="8"/>
  <c r="L559" i="8"/>
  <c r="M557" i="8"/>
  <c r="W555" i="8"/>
  <c r="AQ553" i="8"/>
  <c r="AA552" i="8"/>
  <c r="AH569" i="8"/>
  <c r="AA566" i="8"/>
  <c r="AE563" i="8"/>
  <c r="K559" i="8"/>
  <c r="L557" i="8"/>
  <c r="V555" i="8"/>
  <c r="AC553" i="8"/>
  <c r="O552" i="8"/>
  <c r="K569" i="8"/>
  <c r="AN565" i="8"/>
  <c r="AR562" i="8"/>
  <c r="AL560" i="8"/>
  <c r="AA558" i="8"/>
  <c r="S555" i="8"/>
  <c r="AB553" i="8"/>
  <c r="AI568" i="8"/>
  <c r="AP561" i="8"/>
  <c r="J553" i="8"/>
  <c r="AE568" i="8"/>
  <c r="AJ556" i="8"/>
  <c r="K568" i="8"/>
  <c r="P560" i="8"/>
  <c r="V556" i="8"/>
  <c r="AM565" i="8"/>
  <c r="O560" i="8"/>
  <c r="AI565" i="8"/>
  <c r="O565" i="8"/>
  <c r="O558" i="8"/>
  <c r="AR554" i="8"/>
  <c r="AQ562" i="8"/>
  <c r="L558" i="8"/>
  <c r="AA554" i="8"/>
  <c r="AB562" i="8"/>
  <c r="AA553" i="8"/>
  <c r="AL202" i="8"/>
  <c r="AD202" i="8"/>
  <c r="V202" i="8"/>
  <c r="N202" i="8"/>
  <c r="AP201" i="8"/>
  <c r="AH201" i="8"/>
  <c r="Z201" i="8"/>
  <c r="R201" i="8"/>
  <c r="J201" i="8"/>
  <c r="AL200" i="8"/>
  <c r="AD200" i="8"/>
  <c r="V200" i="8"/>
  <c r="N200" i="8"/>
  <c r="AP199" i="8"/>
  <c r="AH199" i="8"/>
  <c r="Z199" i="8"/>
  <c r="R199" i="8"/>
  <c r="J199" i="8"/>
  <c r="AL198" i="8"/>
  <c r="AD198" i="8"/>
  <c r="V198" i="8"/>
  <c r="N198" i="8"/>
  <c r="AP197" i="8"/>
  <c r="AH197" i="8"/>
  <c r="Z197" i="8"/>
  <c r="R197" i="8"/>
  <c r="J197" i="8"/>
  <c r="AL196" i="8"/>
  <c r="AD196" i="8"/>
  <c r="V196" i="8"/>
  <c r="N196" i="8"/>
  <c r="AP195" i="8"/>
  <c r="AH195" i="8"/>
  <c r="Z195" i="8"/>
  <c r="R195" i="8"/>
  <c r="J195" i="8"/>
  <c r="AL194" i="8"/>
  <c r="AD194" i="8"/>
  <c r="V194" i="8"/>
  <c r="N194" i="8"/>
  <c r="AQ193" i="8"/>
  <c r="AI193" i="8"/>
  <c r="AA193" i="8"/>
  <c r="S193" i="8"/>
  <c r="K193" i="8"/>
  <c r="AN192" i="8"/>
  <c r="AF192" i="8"/>
  <c r="X192" i="8"/>
  <c r="P192" i="8"/>
  <c r="AK191" i="8"/>
  <c r="AC191" i="8"/>
  <c r="U191" i="8"/>
  <c r="M191" i="8"/>
  <c r="AP190" i="8"/>
  <c r="AH190" i="8"/>
  <c r="Z190" i="8"/>
  <c r="R190" i="8"/>
  <c r="J190" i="8"/>
  <c r="AM189" i="8"/>
  <c r="AE189" i="8"/>
  <c r="W189" i="8"/>
  <c r="O189" i="8"/>
  <c r="AR188" i="8"/>
  <c r="AJ188" i="8"/>
  <c r="AB188" i="8"/>
  <c r="T188" i="8"/>
  <c r="L188" i="8"/>
  <c r="AO187" i="8"/>
  <c r="AG187" i="8"/>
  <c r="Y187" i="8"/>
  <c r="Q187" i="8"/>
  <c r="I187" i="8"/>
  <c r="AL186" i="8"/>
  <c r="AD186" i="8"/>
  <c r="V186" i="8"/>
  <c r="N186" i="8"/>
  <c r="AQ185" i="8"/>
  <c r="AI185" i="8"/>
  <c r="AA185" i="8"/>
  <c r="S185" i="8"/>
  <c r="K185" i="8"/>
  <c r="AO184" i="8"/>
  <c r="AG184" i="8"/>
  <c r="Y184" i="8"/>
  <c r="Q184" i="8"/>
  <c r="I184" i="8"/>
  <c r="AK202" i="8"/>
  <c r="AC202" i="8"/>
  <c r="U202" i="8"/>
  <c r="M202" i="8"/>
  <c r="AO201" i="8"/>
  <c r="AG201" i="8"/>
  <c r="Y201" i="8"/>
  <c r="Q201" i="8"/>
  <c r="I201" i="8"/>
  <c r="AK200" i="8"/>
  <c r="AC200" i="8"/>
  <c r="U200" i="8"/>
  <c r="M200" i="8"/>
  <c r="AO199" i="8"/>
  <c r="AG199" i="8"/>
  <c r="Y199" i="8"/>
  <c r="Q199" i="8"/>
  <c r="I199" i="8"/>
  <c r="AK198" i="8"/>
  <c r="AC198" i="8"/>
  <c r="U198" i="8"/>
  <c r="M198" i="8"/>
  <c r="AO197" i="8"/>
  <c r="AG197" i="8"/>
  <c r="Y197" i="8"/>
  <c r="Q197" i="8"/>
  <c r="I197" i="8"/>
  <c r="AK196" i="8"/>
  <c r="AC196" i="8"/>
  <c r="U196" i="8"/>
  <c r="M196" i="8"/>
  <c r="AO195" i="8"/>
  <c r="AG195" i="8"/>
  <c r="Y195" i="8"/>
  <c r="Q195" i="8"/>
  <c r="I195" i="8"/>
  <c r="AK194" i="8"/>
  <c r="AC194" i="8"/>
  <c r="U194" i="8"/>
  <c r="M194" i="8"/>
  <c r="AP193" i="8"/>
  <c r="AH193" i="8"/>
  <c r="Z193" i="8"/>
  <c r="R193" i="8"/>
  <c r="J193" i="8"/>
  <c r="AM192" i="8"/>
  <c r="AE192" i="8"/>
  <c r="W192" i="8"/>
  <c r="O192" i="8"/>
  <c r="AR191" i="8"/>
  <c r="AJ191" i="8"/>
  <c r="AB191" i="8"/>
  <c r="T191" i="8"/>
  <c r="L191" i="8"/>
  <c r="AO190" i="8"/>
  <c r="AG190" i="8"/>
  <c r="Y190" i="8"/>
  <c r="Q190" i="8"/>
  <c r="I190" i="8"/>
  <c r="AL189" i="8"/>
  <c r="AD189" i="8"/>
  <c r="V189" i="8"/>
  <c r="N189" i="8"/>
  <c r="AQ188" i="8"/>
  <c r="AI188" i="8"/>
  <c r="AA188" i="8"/>
  <c r="S188" i="8"/>
  <c r="K188" i="8"/>
  <c r="AN187" i="8"/>
  <c r="AF187" i="8"/>
  <c r="X187" i="8"/>
  <c r="P187" i="8"/>
  <c r="AK186" i="8"/>
  <c r="AC186" i="8"/>
  <c r="U186" i="8"/>
  <c r="M186" i="8"/>
  <c r="AP185" i="8"/>
  <c r="AH185" i="8"/>
  <c r="Z185" i="8"/>
  <c r="R185" i="8"/>
  <c r="J185" i="8"/>
  <c r="AN184" i="8"/>
  <c r="AF184" i="8"/>
  <c r="X184" i="8"/>
  <c r="P184" i="8"/>
  <c r="AR202" i="8"/>
  <c r="AJ202" i="8"/>
  <c r="AB202" i="8"/>
  <c r="T202" i="8"/>
  <c r="L202" i="8"/>
  <c r="AN201" i="8"/>
  <c r="AF201" i="8"/>
  <c r="X201" i="8"/>
  <c r="P201" i="8"/>
  <c r="AR200" i="8"/>
  <c r="AJ200" i="8"/>
  <c r="AB200" i="8"/>
  <c r="T200" i="8"/>
  <c r="L200" i="8"/>
  <c r="AN199" i="8"/>
  <c r="AF199" i="8"/>
  <c r="X199" i="8"/>
  <c r="P199" i="8"/>
  <c r="AR198" i="8"/>
  <c r="AJ198" i="8"/>
  <c r="AB198" i="8"/>
  <c r="T198" i="8"/>
  <c r="L198" i="8"/>
  <c r="AN197" i="8"/>
  <c r="AF197" i="8"/>
  <c r="X197" i="8"/>
  <c r="P197" i="8"/>
  <c r="AR196" i="8"/>
  <c r="AJ196" i="8"/>
  <c r="AB196" i="8"/>
  <c r="T196" i="8"/>
  <c r="L196" i="8"/>
  <c r="AN195" i="8"/>
  <c r="AF195" i="8"/>
  <c r="X195" i="8"/>
  <c r="P195" i="8"/>
  <c r="AR194" i="8"/>
  <c r="AJ194" i="8"/>
  <c r="AB194" i="8"/>
  <c r="T194" i="8"/>
  <c r="L194" i="8"/>
  <c r="AO193" i="8"/>
  <c r="AG193" i="8"/>
  <c r="Y193" i="8"/>
  <c r="Q193" i="8"/>
  <c r="I193" i="8"/>
  <c r="AL192" i="8"/>
  <c r="AD192" i="8"/>
  <c r="V192" i="8"/>
  <c r="N192" i="8"/>
  <c r="AQ191" i="8"/>
  <c r="AI191" i="8"/>
  <c r="AA191" i="8"/>
  <c r="S191" i="8"/>
  <c r="K191" i="8"/>
  <c r="AN190" i="8"/>
  <c r="AF190" i="8"/>
  <c r="X190" i="8"/>
  <c r="P190" i="8"/>
  <c r="AK189" i="8"/>
  <c r="AC189" i="8"/>
  <c r="U189" i="8"/>
  <c r="M189" i="8"/>
  <c r="AP188" i="8"/>
  <c r="AH188" i="8"/>
  <c r="Z188" i="8"/>
  <c r="R188" i="8"/>
  <c r="J188" i="8"/>
  <c r="AM187" i="8"/>
  <c r="AE187" i="8"/>
  <c r="W187" i="8"/>
  <c r="O187" i="8"/>
  <c r="AR186" i="8"/>
  <c r="AJ186" i="8"/>
  <c r="AB186" i="8"/>
  <c r="T186" i="8"/>
  <c r="L186" i="8"/>
  <c r="AO185" i="8"/>
  <c r="AG185" i="8"/>
  <c r="Y185" i="8"/>
  <c r="Q185" i="8"/>
  <c r="I185" i="8"/>
  <c r="AM184" i="8"/>
  <c r="AE184" i="8"/>
  <c r="W184" i="8"/>
  <c r="O184" i="8"/>
  <c r="AQ202" i="8"/>
  <c r="AI202" i="8"/>
  <c r="AA202" i="8"/>
  <c r="S202" i="8"/>
  <c r="K202" i="8"/>
  <c r="AM201" i="8"/>
  <c r="AE201" i="8"/>
  <c r="W201" i="8"/>
  <c r="O201" i="8"/>
  <c r="AQ200" i="8"/>
  <c r="AI200" i="8"/>
  <c r="AA200" i="8"/>
  <c r="S200" i="8"/>
  <c r="K200" i="8"/>
  <c r="AM199" i="8"/>
  <c r="AE199" i="8"/>
  <c r="W199" i="8"/>
  <c r="O199" i="8"/>
  <c r="AQ198" i="8"/>
  <c r="AI198" i="8"/>
  <c r="AA198" i="8"/>
  <c r="S198" i="8"/>
  <c r="K198" i="8"/>
  <c r="AM197" i="8"/>
  <c r="AE197" i="8"/>
  <c r="W197" i="8"/>
  <c r="O197" i="8"/>
  <c r="AQ196" i="8"/>
  <c r="AI196" i="8"/>
  <c r="AA196" i="8"/>
  <c r="S196" i="8"/>
  <c r="K196" i="8"/>
  <c r="AM195" i="8"/>
  <c r="AE195" i="8"/>
  <c r="W195" i="8"/>
  <c r="O195" i="8"/>
  <c r="AQ194" i="8"/>
  <c r="AI194" i="8"/>
  <c r="AA194" i="8"/>
  <c r="S194" i="8"/>
  <c r="K194" i="8"/>
  <c r="AN193" i="8"/>
  <c r="AF193" i="8"/>
  <c r="X193" i="8"/>
  <c r="P193" i="8"/>
  <c r="AK192" i="8"/>
  <c r="AC192" i="8"/>
  <c r="U192" i="8"/>
  <c r="M192" i="8"/>
  <c r="AP191" i="8"/>
  <c r="AH191" i="8"/>
  <c r="Z191" i="8"/>
  <c r="R191" i="8"/>
  <c r="J191" i="8"/>
  <c r="AM190" i="8"/>
  <c r="AE190" i="8"/>
  <c r="W190" i="8"/>
  <c r="O190" i="8"/>
  <c r="AR189" i="8"/>
  <c r="AJ189" i="8"/>
  <c r="AB189" i="8"/>
  <c r="T189" i="8"/>
  <c r="L189" i="8"/>
  <c r="AO188" i="8"/>
  <c r="AG188" i="8"/>
  <c r="Y188" i="8"/>
  <c r="Q188" i="8"/>
  <c r="I188" i="8"/>
  <c r="AL187" i="8"/>
  <c r="AD187" i="8"/>
  <c r="V187" i="8"/>
  <c r="N187" i="8"/>
  <c r="AQ186" i="8"/>
  <c r="AI186" i="8"/>
  <c r="AA186" i="8"/>
  <c r="S186" i="8"/>
  <c r="K186" i="8"/>
  <c r="AN185" i="8"/>
  <c r="AF185" i="8"/>
  <c r="X185" i="8"/>
  <c r="P185" i="8"/>
  <c r="AL184" i="8"/>
  <c r="AD184" i="8"/>
  <c r="V184" i="8"/>
  <c r="N184" i="8"/>
  <c r="AG202" i="8"/>
  <c r="Q202" i="8"/>
  <c r="AK201" i="8"/>
  <c r="U201" i="8"/>
  <c r="AO200" i="8"/>
  <c r="Y200" i="8"/>
  <c r="I200" i="8"/>
  <c r="AC199" i="8"/>
  <c r="M199" i="8"/>
  <c r="AG198" i="8"/>
  <c r="Q198" i="8"/>
  <c r="AK197" i="8"/>
  <c r="U197" i="8"/>
  <c r="AO196" i="8"/>
  <c r="Y196" i="8"/>
  <c r="I196" i="8"/>
  <c r="AC195" i="8"/>
  <c r="M195" i="8"/>
  <c r="AG194" i="8"/>
  <c r="Q194" i="8"/>
  <c r="AL193" i="8"/>
  <c r="V193" i="8"/>
  <c r="AR192" i="8"/>
  <c r="AB192" i="8"/>
  <c r="L192" i="8"/>
  <c r="AG191" i="8"/>
  <c r="Q191" i="8"/>
  <c r="AL190" i="8"/>
  <c r="V190" i="8"/>
  <c r="AF189" i="8"/>
  <c r="P189" i="8"/>
  <c r="AK188" i="8"/>
  <c r="U188" i="8"/>
  <c r="AP187" i="8"/>
  <c r="Z187" i="8"/>
  <c r="J187" i="8"/>
  <c r="AF186" i="8"/>
  <c r="P186" i="8"/>
  <c r="AK185" i="8"/>
  <c r="U185" i="8"/>
  <c r="AR184" i="8"/>
  <c r="AB184" i="8"/>
  <c r="L184" i="8"/>
  <c r="AF202" i="8"/>
  <c r="P202" i="8"/>
  <c r="AJ201" i="8"/>
  <c r="T201" i="8"/>
  <c r="AN200" i="8"/>
  <c r="X200" i="8"/>
  <c r="AR199" i="8"/>
  <c r="AB199" i="8"/>
  <c r="L199" i="8"/>
  <c r="AF198" i="8"/>
  <c r="P198" i="8"/>
  <c r="AJ197" i="8"/>
  <c r="T197" i="8"/>
  <c r="AN196" i="8"/>
  <c r="X196" i="8"/>
  <c r="AR195" i="8"/>
  <c r="AB195" i="8"/>
  <c r="L195" i="8"/>
  <c r="AF194" i="8"/>
  <c r="P194" i="8"/>
  <c r="AK193" i="8"/>
  <c r="U193" i="8"/>
  <c r="AQ192" i="8"/>
  <c r="AA192" i="8"/>
  <c r="K192" i="8"/>
  <c r="AF191" i="8"/>
  <c r="P191" i="8"/>
  <c r="AK190" i="8"/>
  <c r="U190" i="8"/>
  <c r="AQ189" i="8"/>
  <c r="AA189" i="8"/>
  <c r="K189" i="8"/>
  <c r="AF188" i="8"/>
  <c r="P188" i="8"/>
  <c r="AK187" i="8"/>
  <c r="U187" i="8"/>
  <c r="AE186" i="8"/>
  <c r="O186" i="8"/>
  <c r="AJ185" i="8"/>
  <c r="T185" i="8"/>
  <c r="AQ184" i="8"/>
  <c r="AA184" i="8"/>
  <c r="K184" i="8"/>
  <c r="AO202" i="8"/>
  <c r="Y202" i="8"/>
  <c r="I202" i="8"/>
  <c r="AC201" i="8"/>
  <c r="M201" i="8"/>
  <c r="AG200" i="8"/>
  <c r="Q200" i="8"/>
  <c r="AK199" i="8"/>
  <c r="U199" i="8"/>
  <c r="AO198" i="8"/>
  <c r="Y198" i="8"/>
  <c r="I198" i="8"/>
  <c r="AC197" i="8"/>
  <c r="M197" i="8"/>
  <c r="AG196" i="8"/>
  <c r="Q196" i="8"/>
  <c r="AK195" i="8"/>
  <c r="U195" i="8"/>
  <c r="AO194" i="8"/>
  <c r="Y194" i="8"/>
  <c r="I194" i="8"/>
  <c r="AD193" i="8"/>
  <c r="N193" i="8"/>
  <c r="AJ192" i="8"/>
  <c r="T192" i="8"/>
  <c r="AO191" i="8"/>
  <c r="Y191" i="8"/>
  <c r="I191" i="8"/>
  <c r="AD190" i="8"/>
  <c r="N190" i="8"/>
  <c r="AN189" i="8"/>
  <c r="X189" i="8"/>
  <c r="AC188" i="8"/>
  <c r="M188" i="8"/>
  <c r="AH187" i="8"/>
  <c r="R187" i="8"/>
  <c r="AN186" i="8"/>
  <c r="X186" i="8"/>
  <c r="AC185" i="8"/>
  <c r="M185" i="8"/>
  <c r="AJ184" i="8"/>
  <c r="AH202" i="8"/>
  <c r="AR201" i="8"/>
  <c r="S201" i="8"/>
  <c r="AE200" i="8"/>
  <c r="AL199" i="8"/>
  <c r="N199" i="8"/>
  <c r="X198" i="8"/>
  <c r="AI197" i="8"/>
  <c r="K197" i="8"/>
  <c r="R196" i="8"/>
  <c r="AD195" i="8"/>
  <c r="AN194" i="8"/>
  <c r="O194" i="8"/>
  <c r="AB193" i="8"/>
  <c r="AO192" i="8"/>
  <c r="Q192" i="8"/>
  <c r="X191" i="8"/>
  <c r="AJ190" i="8"/>
  <c r="L190" i="8"/>
  <c r="Z189" i="8"/>
  <c r="AN188" i="8"/>
  <c r="O188" i="8"/>
  <c r="AB187" i="8"/>
  <c r="AP186" i="8"/>
  <c r="R186" i="8"/>
  <c r="AD185" i="8"/>
  <c r="T184" i="8"/>
  <c r="AE202" i="8"/>
  <c r="AQ201" i="8"/>
  <c r="N201" i="8"/>
  <c r="Z200" i="8"/>
  <c r="AJ199" i="8"/>
  <c r="K199" i="8"/>
  <c r="W198" i="8"/>
  <c r="AD197" i="8"/>
  <c r="AP196" i="8"/>
  <c r="P196" i="8"/>
  <c r="AA195" i="8"/>
  <c r="AM194" i="8"/>
  <c r="J194" i="8"/>
  <c r="W193" i="8"/>
  <c r="AI192" i="8"/>
  <c r="J192" i="8"/>
  <c r="W191" i="8"/>
  <c r="AI190" i="8"/>
  <c r="K190" i="8"/>
  <c r="Y189" i="8"/>
  <c r="AM188" i="8"/>
  <c r="N188" i="8"/>
  <c r="AA187" i="8"/>
  <c r="AO186" i="8"/>
  <c r="Q186" i="8"/>
  <c r="AB185" i="8"/>
  <c r="AP184" i="8"/>
  <c r="S184" i="8"/>
  <c r="X202" i="8"/>
  <c r="AI201" i="8"/>
  <c r="K201" i="8"/>
  <c r="R200" i="8"/>
  <c r="AD199" i="8"/>
  <c r="AN198" i="8"/>
  <c r="O198" i="8"/>
  <c r="AA197" i="8"/>
  <c r="AH196" i="8"/>
  <c r="J196" i="8"/>
  <c r="T195" i="8"/>
  <c r="AE194" i="8"/>
  <c r="AR193" i="8"/>
  <c r="O193" i="8"/>
  <c r="AG192" i="8"/>
  <c r="AN191" i="8"/>
  <c r="O191" i="8"/>
  <c r="AB190" i="8"/>
  <c r="AP189" i="8"/>
  <c r="R189" i="8"/>
  <c r="AE188" i="8"/>
  <c r="AR187" i="8"/>
  <c r="S187" i="8"/>
  <c r="AH186" i="8"/>
  <c r="I186" i="8"/>
  <c r="V185" i="8"/>
  <c r="AI184" i="8"/>
  <c r="M184" i="8"/>
  <c r="W202" i="8"/>
  <c r="AD201" i="8"/>
  <c r="AP200" i="8"/>
  <c r="P200" i="8"/>
  <c r="AA199" i="8"/>
  <c r="AM198" i="8"/>
  <c r="J198" i="8"/>
  <c r="V197" i="8"/>
  <c r="AF196" i="8"/>
  <c r="AQ195" i="8"/>
  <c r="S195" i="8"/>
  <c r="Z194" i="8"/>
  <c r="AM193" i="8"/>
  <c r="M193" i="8"/>
  <c r="Z192" i="8"/>
  <c r="AM191" i="8"/>
  <c r="N191" i="8"/>
  <c r="AA190" i="8"/>
  <c r="AO189" i="8"/>
  <c r="Q189" i="8"/>
  <c r="AD188" i="8"/>
  <c r="AQ187" i="8"/>
  <c r="M187" i="8"/>
  <c r="AG186" i="8"/>
  <c r="AR185" i="8"/>
  <c r="O185" i="8"/>
  <c r="AH184" i="8"/>
  <c r="J184" i="8"/>
  <c r="O202" i="8"/>
  <c r="AH200" i="8"/>
  <c r="T199" i="8"/>
  <c r="AQ197" i="8"/>
  <c r="Z196" i="8"/>
  <c r="K195" i="8"/>
  <c r="AE193" i="8"/>
  <c r="S192" i="8"/>
  <c r="AR190" i="8"/>
  <c r="AH189" i="8"/>
  <c r="W188" i="8"/>
  <c r="K187" i="8"/>
  <c r="AL185" i="8"/>
  <c r="AC184" i="8"/>
  <c r="J202" i="8"/>
  <c r="AF200" i="8"/>
  <c r="S199" i="8"/>
  <c r="AL197" i="8"/>
  <c r="W196" i="8"/>
  <c r="AP194" i="8"/>
  <c r="AC193" i="8"/>
  <c r="R192" i="8"/>
  <c r="AQ190" i="8"/>
  <c r="AG189" i="8"/>
  <c r="V188" i="8"/>
  <c r="AE185" i="8"/>
  <c r="Z184" i="8"/>
  <c r="AM202" i="8"/>
  <c r="V201" i="8"/>
  <c r="AQ199" i="8"/>
  <c r="Z198" i="8"/>
  <c r="L197" i="8"/>
  <c r="AI195" i="8"/>
  <c r="R194" i="8"/>
  <c r="AP192" i="8"/>
  <c r="AD191" i="8"/>
  <c r="M190" i="8"/>
  <c r="AC187" i="8"/>
  <c r="W186" i="8"/>
  <c r="Z202" i="8"/>
  <c r="L201" i="8"/>
  <c r="AI199" i="8"/>
  <c r="R198" i="8"/>
  <c r="AM196" i="8"/>
  <c r="V195" i="8"/>
  <c r="AH192" i="8"/>
  <c r="V191" i="8"/>
  <c r="AL188" i="8"/>
  <c r="T187" i="8"/>
  <c r="J186" i="8"/>
  <c r="AN202" i="8"/>
  <c r="J200" i="8"/>
  <c r="N197" i="8"/>
  <c r="W194" i="8"/>
  <c r="AL191" i="8"/>
  <c r="S189" i="8"/>
  <c r="L187" i="8"/>
  <c r="L185" i="8"/>
  <c r="R202" i="8"/>
  <c r="V199" i="8"/>
  <c r="AE196" i="8"/>
  <c r="AE191" i="8"/>
  <c r="J189" i="8"/>
  <c r="AL201" i="8"/>
  <c r="AP198" i="8"/>
  <c r="O196" i="8"/>
  <c r="AJ193" i="8"/>
  <c r="I189" i="8"/>
  <c r="AM186" i="8"/>
  <c r="AB201" i="8"/>
  <c r="AH198" i="8"/>
  <c r="AL195" i="8"/>
  <c r="T193" i="8"/>
  <c r="AC190" i="8"/>
  <c r="Z186" i="8"/>
  <c r="AK184" i="8"/>
  <c r="AA201" i="8"/>
  <c r="AE198" i="8"/>
  <c r="AJ195" i="8"/>
  <c r="L193" i="8"/>
  <c r="T190" i="8"/>
  <c r="X188" i="8"/>
  <c r="Y186" i="8"/>
  <c r="U184" i="8"/>
  <c r="AM200" i="8"/>
  <c r="AR197" i="8"/>
  <c r="N195" i="8"/>
  <c r="S190" i="8"/>
  <c r="AM185" i="8"/>
  <c r="R184" i="8"/>
  <c r="O200" i="8"/>
  <c r="I192" i="8"/>
  <c r="AB197" i="8"/>
  <c r="W185" i="8"/>
  <c r="S197" i="8"/>
  <c r="N185" i="8"/>
  <c r="AH194" i="8"/>
  <c r="AI189" i="8"/>
  <c r="X194" i="8"/>
  <c r="Y192" i="8"/>
  <c r="AP202" i="8"/>
  <c r="W200" i="8"/>
  <c r="AJ187" i="8"/>
  <c r="AI187" i="8"/>
  <c r="AN343" i="8"/>
  <c r="AF343" i="8"/>
  <c r="AF353" i="8" s="1"/>
  <c r="X343" i="8"/>
  <c r="X359" i="8" s="1"/>
  <c r="P343" i="8"/>
  <c r="P363" i="8" s="1"/>
  <c r="AM343" i="8"/>
  <c r="AM360" i="8" s="1"/>
  <c r="AE343" i="8"/>
  <c r="W343" i="8"/>
  <c r="O343" i="8"/>
  <c r="O352" i="8" s="1"/>
  <c r="AL343" i="8"/>
  <c r="AL361" i="8" s="1"/>
  <c r="AD343" i="8"/>
  <c r="AD347" i="8" s="1"/>
  <c r="V343" i="8"/>
  <c r="V360" i="8" s="1"/>
  <c r="N343" i="8"/>
  <c r="N352" i="8" s="1"/>
  <c r="AK343" i="8"/>
  <c r="AK362" i="8" s="1"/>
  <c r="AC343" i="8"/>
  <c r="AC357" i="8" s="1"/>
  <c r="U343" i="8"/>
  <c r="U357" i="8" s="1"/>
  <c r="M343" i="8"/>
  <c r="M351" i="8" s="1"/>
  <c r="AJ343" i="8"/>
  <c r="T343" i="8"/>
  <c r="T354" i="8" s="1"/>
  <c r="AI343" i="8"/>
  <c r="AI354" i="8" s="1"/>
  <c r="S343" i="8"/>
  <c r="S355" i="8" s="1"/>
  <c r="AR343" i="8"/>
  <c r="AR359" i="8" s="1"/>
  <c r="AB343" i="8"/>
  <c r="L343" i="8"/>
  <c r="L351" i="8" s="1"/>
  <c r="AG343" i="8"/>
  <c r="AG352" i="8" s="1"/>
  <c r="I343" i="8"/>
  <c r="I359" i="8" s="1"/>
  <c r="AA343" i="8"/>
  <c r="AA346" i="8" s="1"/>
  <c r="Z343" i="8"/>
  <c r="Y343" i="8"/>
  <c r="Y352" i="8" s="1"/>
  <c r="AQ343" i="8"/>
  <c r="AQ362" i="8" s="1"/>
  <c r="R343" i="8"/>
  <c r="K343" i="8"/>
  <c r="K363" i="8" s="1"/>
  <c r="J343" i="8"/>
  <c r="J354" i="8" s="1"/>
  <c r="AO343" i="8"/>
  <c r="AO363" i="8" s="1"/>
  <c r="AH343" i="8"/>
  <c r="AH347" i="8" s="1"/>
  <c r="AP343" i="8"/>
  <c r="AP362" i="8" s="1"/>
  <c r="Q343" i="8"/>
  <c r="Q360" i="8" s="1"/>
  <c r="BF64" i="8"/>
  <c r="BC64" i="8"/>
  <c r="BD64" i="8" s="1"/>
  <c r="BE64" i="8" s="1"/>
  <c r="BF56" i="8"/>
  <c r="BC56" i="8"/>
  <c r="BD56" i="8" s="1"/>
  <c r="BE56" i="8" s="1"/>
  <c r="BE19" i="8"/>
  <c r="BE20" i="8"/>
  <c r="BE31" i="8"/>
  <c r="BE68" i="8"/>
  <c r="AM409" i="8"/>
  <c r="AE409" i="8"/>
  <c r="W409" i="8"/>
  <c r="O409" i="8"/>
  <c r="AQ408" i="8"/>
  <c r="AI408" i="8"/>
  <c r="AA408" i="8"/>
  <c r="S408" i="8"/>
  <c r="K408" i="8"/>
  <c r="AM407" i="8"/>
  <c r="AE407" i="8"/>
  <c r="W407" i="8"/>
  <c r="O407" i="8"/>
  <c r="AQ406" i="8"/>
  <c r="AI406" i="8"/>
  <c r="AA406" i="8"/>
  <c r="S406" i="8"/>
  <c r="K406" i="8"/>
  <c r="AM405" i="8"/>
  <c r="AE405" i="8"/>
  <c r="W405" i="8"/>
  <c r="O405" i="8"/>
  <c r="AQ404" i="8"/>
  <c r="AI404" i="8"/>
  <c r="AA404" i="8"/>
  <c r="S404" i="8"/>
  <c r="K404" i="8"/>
  <c r="AM403" i="8"/>
  <c r="AE403" i="8"/>
  <c r="W403" i="8"/>
  <c r="O403" i="8"/>
  <c r="AQ402" i="8"/>
  <c r="AI402" i="8"/>
  <c r="AA402" i="8"/>
  <c r="S402" i="8"/>
  <c r="K402" i="8"/>
  <c r="AM401" i="8"/>
  <c r="AE401" i="8"/>
  <c r="W401" i="8"/>
  <c r="O401" i="8"/>
  <c r="AR400" i="8"/>
  <c r="AJ400" i="8"/>
  <c r="AB400" i="8"/>
  <c r="T400" i="8"/>
  <c r="L400" i="8"/>
  <c r="AO399" i="8"/>
  <c r="AG399" i="8"/>
  <c r="Y399" i="8"/>
  <c r="Q399" i="8"/>
  <c r="I399" i="8"/>
  <c r="AL398" i="8"/>
  <c r="AD398" i="8"/>
  <c r="V398" i="8"/>
  <c r="N398" i="8"/>
  <c r="AQ397" i="8"/>
  <c r="AI397" i="8"/>
  <c r="AA397" i="8"/>
  <c r="S397" i="8"/>
  <c r="K397" i="8"/>
  <c r="AN396" i="8"/>
  <c r="AF396" i="8"/>
  <c r="X396" i="8"/>
  <c r="P396" i="8"/>
  <c r="AK395" i="8"/>
  <c r="AL409" i="8"/>
  <c r="AD409" i="8"/>
  <c r="V409" i="8"/>
  <c r="N409" i="8"/>
  <c r="AP408" i="8"/>
  <c r="AH408" i="8"/>
  <c r="Z408" i="8"/>
  <c r="R408" i="8"/>
  <c r="J408" i="8"/>
  <c r="AL407" i="8"/>
  <c r="AD407" i="8"/>
  <c r="V407" i="8"/>
  <c r="N407" i="8"/>
  <c r="AP406" i="8"/>
  <c r="AH406" i="8"/>
  <c r="Z406" i="8"/>
  <c r="R406" i="8"/>
  <c r="J406" i="8"/>
  <c r="AL405" i="8"/>
  <c r="AD405" i="8"/>
  <c r="V405" i="8"/>
  <c r="N405" i="8"/>
  <c r="AP404" i="8"/>
  <c r="AH404" i="8"/>
  <c r="Z404" i="8"/>
  <c r="R404" i="8"/>
  <c r="J404" i="8"/>
  <c r="AL403" i="8"/>
  <c r="AD403" i="8"/>
  <c r="V403" i="8"/>
  <c r="N403" i="8"/>
  <c r="AP402" i="8"/>
  <c r="AH402" i="8"/>
  <c r="Z402" i="8"/>
  <c r="R402" i="8"/>
  <c r="J402" i="8"/>
  <c r="AL401" i="8"/>
  <c r="AD401" i="8"/>
  <c r="V401" i="8"/>
  <c r="N401" i="8"/>
  <c r="AK409" i="8"/>
  <c r="AC409" i="8"/>
  <c r="U409" i="8"/>
  <c r="M409" i="8"/>
  <c r="AO408" i="8"/>
  <c r="AG408" i="8"/>
  <c r="Y408" i="8"/>
  <c r="Q408" i="8"/>
  <c r="I408" i="8"/>
  <c r="AK407" i="8"/>
  <c r="AC407" i="8"/>
  <c r="U407" i="8"/>
  <c r="M407" i="8"/>
  <c r="AO406" i="8"/>
  <c r="AG406" i="8"/>
  <c r="Y406" i="8"/>
  <c r="AQ409" i="8"/>
  <c r="AF409" i="8"/>
  <c r="R409" i="8"/>
  <c r="AN408" i="8"/>
  <c r="AC408" i="8"/>
  <c r="O408" i="8"/>
  <c r="AN407" i="8"/>
  <c r="Z407" i="8"/>
  <c r="L407" i="8"/>
  <c r="AK406" i="8"/>
  <c r="W406" i="8"/>
  <c r="M406" i="8"/>
  <c r="AK405" i="8"/>
  <c r="AA405" i="8"/>
  <c r="Q405" i="8"/>
  <c r="AO404" i="8"/>
  <c r="AE404" i="8"/>
  <c r="U404" i="8"/>
  <c r="I404" i="8"/>
  <c r="AI403" i="8"/>
  <c r="Y403" i="8"/>
  <c r="M403" i="8"/>
  <c r="AM402" i="8"/>
  <c r="AC402" i="8"/>
  <c r="Q402" i="8"/>
  <c r="AQ401" i="8"/>
  <c r="AG401" i="8"/>
  <c r="U401" i="8"/>
  <c r="K401" i="8"/>
  <c r="AM400" i="8"/>
  <c r="AD400" i="8"/>
  <c r="U400" i="8"/>
  <c r="K400" i="8"/>
  <c r="AM399" i="8"/>
  <c r="AD399" i="8"/>
  <c r="U399" i="8"/>
  <c r="L399" i="8"/>
  <c r="AN398" i="8"/>
  <c r="AE398" i="8"/>
  <c r="U398" i="8"/>
  <c r="L398" i="8"/>
  <c r="AN397" i="8"/>
  <c r="AE397" i="8"/>
  <c r="V397" i="8"/>
  <c r="M397" i="8"/>
  <c r="AO396" i="8"/>
  <c r="AE396" i="8"/>
  <c r="V396" i="8"/>
  <c r="M396" i="8"/>
  <c r="AP395" i="8"/>
  <c r="AG395" i="8"/>
  <c r="Y395" i="8"/>
  <c r="Q395" i="8"/>
  <c r="I395" i="8"/>
  <c r="AL394" i="8"/>
  <c r="AD394" i="8"/>
  <c r="V394" i="8"/>
  <c r="N394" i="8"/>
  <c r="AQ393" i="8"/>
  <c r="AI393" i="8"/>
  <c r="AA393" i="8"/>
  <c r="S393" i="8"/>
  <c r="K393" i="8"/>
  <c r="AN392" i="8"/>
  <c r="AF392" i="8"/>
  <c r="X392" i="8"/>
  <c r="P392" i="8"/>
  <c r="AL391" i="8"/>
  <c r="AD391" i="8"/>
  <c r="V391" i="8"/>
  <c r="N391" i="8"/>
  <c r="AP409" i="8"/>
  <c r="AB409" i="8"/>
  <c r="Q409" i="8"/>
  <c r="AM408" i="8"/>
  <c r="AB408" i="8"/>
  <c r="N408" i="8"/>
  <c r="AJ407" i="8"/>
  <c r="Y407" i="8"/>
  <c r="K407" i="8"/>
  <c r="AJ406" i="8"/>
  <c r="V406" i="8"/>
  <c r="L406" i="8"/>
  <c r="AJ405" i="8"/>
  <c r="Z405" i="8"/>
  <c r="P405" i="8"/>
  <c r="AN404" i="8"/>
  <c r="AD404" i="8"/>
  <c r="T404" i="8"/>
  <c r="AR403" i="8"/>
  <c r="AH403" i="8"/>
  <c r="X403" i="8"/>
  <c r="L403" i="8"/>
  <c r="AL402" i="8"/>
  <c r="AB402" i="8"/>
  <c r="P402" i="8"/>
  <c r="AP401" i="8"/>
  <c r="AF401" i="8"/>
  <c r="T401" i="8"/>
  <c r="J401" i="8"/>
  <c r="AL400" i="8"/>
  <c r="AC400" i="8"/>
  <c r="S400" i="8"/>
  <c r="J400" i="8"/>
  <c r="AL399" i="8"/>
  <c r="AC399" i="8"/>
  <c r="T399" i="8"/>
  <c r="K399" i="8"/>
  <c r="AM398" i="8"/>
  <c r="AC398" i="8"/>
  <c r="T398" i="8"/>
  <c r="K398" i="8"/>
  <c r="AM397" i="8"/>
  <c r="AD397" i="8"/>
  <c r="U397" i="8"/>
  <c r="L397" i="8"/>
  <c r="AM396" i="8"/>
  <c r="AD396" i="8"/>
  <c r="U396" i="8"/>
  <c r="L396" i="8"/>
  <c r="AO395" i="8"/>
  <c r="AF395" i="8"/>
  <c r="X395" i="8"/>
  <c r="P395" i="8"/>
  <c r="AK394" i="8"/>
  <c r="AC394" i="8"/>
  <c r="U394" i="8"/>
  <c r="M394" i="8"/>
  <c r="AP393" i="8"/>
  <c r="AH393" i="8"/>
  <c r="Z393" i="8"/>
  <c r="R393" i="8"/>
  <c r="J393" i="8"/>
  <c r="AM392" i="8"/>
  <c r="AE392" i="8"/>
  <c r="W392" i="8"/>
  <c r="O392" i="8"/>
  <c r="AK391" i="8"/>
  <c r="AC391" i="8"/>
  <c r="U391" i="8"/>
  <c r="M391" i="8"/>
  <c r="AO409" i="8"/>
  <c r="AA409" i="8"/>
  <c r="P409" i="8"/>
  <c r="AL408" i="8"/>
  <c r="X408" i="8"/>
  <c r="M408" i="8"/>
  <c r="AI407" i="8"/>
  <c r="X407" i="8"/>
  <c r="J407" i="8"/>
  <c r="AF406" i="8"/>
  <c r="U406" i="8"/>
  <c r="I406" i="8"/>
  <c r="AI405" i="8"/>
  <c r="Y405" i="8"/>
  <c r="M405" i="8"/>
  <c r="AM404" i="8"/>
  <c r="AC404" i="8"/>
  <c r="Q404" i="8"/>
  <c r="AQ403" i="8"/>
  <c r="AG403" i="8"/>
  <c r="U403" i="8"/>
  <c r="K403" i="8"/>
  <c r="AK402" i="8"/>
  <c r="Y402" i="8"/>
  <c r="O402" i="8"/>
  <c r="AO401" i="8"/>
  <c r="AC401" i="8"/>
  <c r="S401" i="8"/>
  <c r="I401" i="8"/>
  <c r="AK400" i="8"/>
  <c r="AA400" i="8"/>
  <c r="R400" i="8"/>
  <c r="I400" i="8"/>
  <c r="AK399" i="8"/>
  <c r="AB399" i="8"/>
  <c r="S399" i="8"/>
  <c r="J399" i="8"/>
  <c r="AK398" i="8"/>
  <c r="AB398" i="8"/>
  <c r="S398" i="8"/>
  <c r="J398" i="8"/>
  <c r="AL397" i="8"/>
  <c r="AC397" i="8"/>
  <c r="T397" i="8"/>
  <c r="J397" i="8"/>
  <c r="AL396" i="8"/>
  <c r="AC396" i="8"/>
  <c r="T396" i="8"/>
  <c r="K396" i="8"/>
  <c r="AN395" i="8"/>
  <c r="AE395" i="8"/>
  <c r="W395" i="8"/>
  <c r="O395" i="8"/>
  <c r="AR394" i="8"/>
  <c r="AJ394" i="8"/>
  <c r="AB394" i="8"/>
  <c r="T394" i="8"/>
  <c r="L394" i="8"/>
  <c r="AO393" i="8"/>
  <c r="AG393" i="8"/>
  <c r="Y393" i="8"/>
  <c r="Q393" i="8"/>
  <c r="I393" i="8"/>
  <c r="AL392" i="8"/>
  <c r="AD392" i="8"/>
  <c r="V392" i="8"/>
  <c r="N392" i="8"/>
  <c r="AR391" i="8"/>
  <c r="AJ391" i="8"/>
  <c r="AB391" i="8"/>
  <c r="T391" i="8"/>
  <c r="L391" i="8"/>
  <c r="AN409" i="8"/>
  <c r="Z409" i="8"/>
  <c r="L409" i="8"/>
  <c r="AK408" i="8"/>
  <c r="W408" i="8"/>
  <c r="L408" i="8"/>
  <c r="AH407" i="8"/>
  <c r="T407" i="8"/>
  <c r="I407" i="8"/>
  <c r="AE406" i="8"/>
  <c r="T406" i="8"/>
  <c r="AR405" i="8"/>
  <c r="AH405" i="8"/>
  <c r="X405" i="8"/>
  <c r="L405" i="8"/>
  <c r="AL404" i="8"/>
  <c r="AB404" i="8"/>
  <c r="P404" i="8"/>
  <c r="AP403" i="8"/>
  <c r="AF403" i="8"/>
  <c r="T403" i="8"/>
  <c r="J403" i="8"/>
  <c r="AJ402" i="8"/>
  <c r="X402" i="8"/>
  <c r="N402" i="8"/>
  <c r="AN401" i="8"/>
  <c r="AB401" i="8"/>
  <c r="R401" i="8"/>
  <c r="AI400" i="8"/>
  <c r="Z400" i="8"/>
  <c r="Q400" i="8"/>
  <c r="AJ399" i="8"/>
  <c r="AA399" i="8"/>
  <c r="R399" i="8"/>
  <c r="AJ398" i="8"/>
  <c r="AA398" i="8"/>
  <c r="R398" i="8"/>
  <c r="I398" i="8"/>
  <c r="AK397" i="8"/>
  <c r="AB397" i="8"/>
  <c r="R397" i="8"/>
  <c r="I397" i="8"/>
  <c r="AK396" i="8"/>
  <c r="AB396" i="8"/>
  <c r="S396" i="8"/>
  <c r="J396" i="8"/>
  <c r="AM395" i="8"/>
  <c r="AD395" i="8"/>
  <c r="V395" i="8"/>
  <c r="N395" i="8"/>
  <c r="AQ394" i="8"/>
  <c r="AI394" i="8"/>
  <c r="AA394" i="8"/>
  <c r="S394" i="8"/>
  <c r="K394" i="8"/>
  <c r="AN393" i="8"/>
  <c r="AF393" i="8"/>
  <c r="X393" i="8"/>
  <c r="P393" i="8"/>
  <c r="AK392" i="8"/>
  <c r="AC392" i="8"/>
  <c r="U392" i="8"/>
  <c r="M392" i="8"/>
  <c r="AQ391" i="8"/>
  <c r="AI391" i="8"/>
  <c r="AA391" i="8"/>
  <c r="S391" i="8"/>
  <c r="K391" i="8"/>
  <c r="Y409" i="8"/>
  <c r="AJ408" i="8"/>
  <c r="AR407" i="8"/>
  <c r="S407" i="8"/>
  <c r="AD406" i="8"/>
  <c r="AQ405" i="8"/>
  <c r="U405" i="8"/>
  <c r="AK404" i="8"/>
  <c r="O404" i="8"/>
  <c r="AC403" i="8"/>
  <c r="I403" i="8"/>
  <c r="W402" i="8"/>
  <c r="AK401" i="8"/>
  <c r="Q401" i="8"/>
  <c r="AH400" i="8"/>
  <c r="P400" i="8"/>
  <c r="AN399" i="8"/>
  <c r="V399" i="8"/>
  <c r="AO398" i="8"/>
  <c r="W398" i="8"/>
  <c r="AO397" i="8"/>
  <c r="W397" i="8"/>
  <c r="AP396" i="8"/>
  <c r="W396" i="8"/>
  <c r="AQ395" i="8"/>
  <c r="Z395" i="8"/>
  <c r="J395" i="8"/>
  <c r="AE394" i="8"/>
  <c r="O394" i="8"/>
  <c r="AJ393" i="8"/>
  <c r="T393" i="8"/>
  <c r="AO392" i="8"/>
  <c r="Y392" i="8"/>
  <c r="I392" i="8"/>
  <c r="AG391" i="8"/>
  <c r="Q391" i="8"/>
  <c r="X409" i="8"/>
  <c r="AF408" i="8"/>
  <c r="AQ407" i="8"/>
  <c r="R407" i="8"/>
  <c r="AC406" i="8"/>
  <c r="AP405" i="8"/>
  <c r="T405" i="8"/>
  <c r="AJ404" i="8"/>
  <c r="N404" i="8"/>
  <c r="AB403" i="8"/>
  <c r="AR402" i="8"/>
  <c r="V402" i="8"/>
  <c r="AJ401" i="8"/>
  <c r="P401" i="8"/>
  <c r="AG400" i="8"/>
  <c r="O400" i="8"/>
  <c r="AI399" i="8"/>
  <c r="P399" i="8"/>
  <c r="AI398" i="8"/>
  <c r="Q398" i="8"/>
  <c r="AJ397" i="8"/>
  <c r="Q397" i="8"/>
  <c r="AJ396" i="8"/>
  <c r="R396" i="8"/>
  <c r="AL395" i="8"/>
  <c r="U395" i="8"/>
  <c r="AP394" i="8"/>
  <c r="Z394" i="8"/>
  <c r="J394" i="8"/>
  <c r="AE393" i="8"/>
  <c r="O393" i="8"/>
  <c r="AJ392" i="8"/>
  <c r="T392" i="8"/>
  <c r="AF391" i="8"/>
  <c r="P391" i="8"/>
  <c r="AJ409" i="8"/>
  <c r="K409" i="8"/>
  <c r="V408" i="8"/>
  <c r="AG407" i="8"/>
  <c r="AR406" i="8"/>
  <c r="Q406" i="8"/>
  <c r="AG405" i="8"/>
  <c r="K405" i="8"/>
  <c r="Y404" i="8"/>
  <c r="AO403" i="8"/>
  <c r="S403" i="8"/>
  <c r="AG402" i="8"/>
  <c r="M402" i="8"/>
  <c r="AA401" i="8"/>
  <c r="AQ400" i="8"/>
  <c r="Y400" i="8"/>
  <c r="AE399" i="8"/>
  <c r="M399" i="8"/>
  <c r="AF398" i="8"/>
  <c r="M398" i="8"/>
  <c r="AF397" i="8"/>
  <c r="N397" i="8"/>
  <c r="AG396" i="8"/>
  <c r="N396" i="8"/>
  <c r="AH395" i="8"/>
  <c r="R395" i="8"/>
  <c r="AM394" i="8"/>
  <c r="W394" i="8"/>
  <c r="AR393" i="8"/>
  <c r="AB393" i="8"/>
  <c r="L393" i="8"/>
  <c r="AG392" i="8"/>
  <c r="Q392" i="8"/>
  <c r="AO391" i="8"/>
  <c r="Y391" i="8"/>
  <c r="I391" i="8"/>
  <c r="AR409" i="8"/>
  <c r="AR408" i="8"/>
  <c r="AF407" i="8"/>
  <c r="AB406" i="8"/>
  <c r="AC405" i="8"/>
  <c r="AF404" i="8"/>
  <c r="AJ403" i="8"/>
  <c r="AF402" i="8"/>
  <c r="AI401" i="8"/>
  <c r="AO400" i="8"/>
  <c r="M400" i="8"/>
  <c r="X399" i="8"/>
  <c r="AG398" i="8"/>
  <c r="AP397" i="8"/>
  <c r="Q396" i="8"/>
  <c r="AB395" i="8"/>
  <c r="AN394" i="8"/>
  <c r="P394" i="8"/>
  <c r="W393" i="8"/>
  <c r="AI392" i="8"/>
  <c r="K392" i="8"/>
  <c r="AE391" i="8"/>
  <c r="AI409" i="8"/>
  <c r="AE408" i="8"/>
  <c r="AB407" i="8"/>
  <c r="X406" i="8"/>
  <c r="AB405" i="8"/>
  <c r="X404" i="8"/>
  <c r="AA403" i="8"/>
  <c r="AE402" i="8"/>
  <c r="AH401" i="8"/>
  <c r="AN400" i="8"/>
  <c r="W399" i="8"/>
  <c r="Z398" i="8"/>
  <c r="AH397" i="8"/>
  <c r="AR396" i="8"/>
  <c r="O396" i="8"/>
  <c r="AA395" i="8"/>
  <c r="AH394" i="8"/>
  <c r="I394" i="8"/>
  <c r="V393" i="8"/>
  <c r="AH392" i="8"/>
  <c r="J392" i="8"/>
  <c r="Z391" i="8"/>
  <c r="AH409" i="8"/>
  <c r="AD408" i="8"/>
  <c r="AA407" i="8"/>
  <c r="P406" i="8"/>
  <c r="S405" i="8"/>
  <c r="W404" i="8"/>
  <c r="Z403" i="8"/>
  <c r="AD402" i="8"/>
  <c r="Z401" i="8"/>
  <c r="AF400" i="8"/>
  <c r="AR399" i="8"/>
  <c r="O399" i="8"/>
  <c r="Y398" i="8"/>
  <c r="AG397" i="8"/>
  <c r="AQ396" i="8"/>
  <c r="I396" i="8"/>
  <c r="T395" i="8"/>
  <c r="AG394" i="8"/>
  <c r="U393" i="8"/>
  <c r="AB392" i="8"/>
  <c r="X391" i="8"/>
  <c r="AG409" i="8"/>
  <c r="U408" i="8"/>
  <c r="Q407" i="8"/>
  <c r="O406" i="8"/>
  <c r="R405" i="8"/>
  <c r="V404" i="8"/>
  <c r="R403" i="8"/>
  <c r="U402" i="8"/>
  <c r="Y401" i="8"/>
  <c r="AE400" i="8"/>
  <c r="AQ399" i="8"/>
  <c r="N399" i="8"/>
  <c r="X398" i="8"/>
  <c r="Z397" i="8"/>
  <c r="AI396" i="8"/>
  <c r="S395" i="8"/>
  <c r="AF394" i="8"/>
  <c r="AM393" i="8"/>
  <c r="N393" i="8"/>
  <c r="AA392" i="8"/>
  <c r="W391" i="8"/>
  <c r="T409" i="8"/>
  <c r="T408" i="8"/>
  <c r="P407" i="8"/>
  <c r="N406" i="8"/>
  <c r="J405" i="8"/>
  <c r="M404" i="8"/>
  <c r="Q403" i="8"/>
  <c r="T402" i="8"/>
  <c r="X401" i="8"/>
  <c r="X400" i="8"/>
  <c r="AP399" i="8"/>
  <c r="AR398" i="8"/>
  <c r="P398" i="8"/>
  <c r="Y397" i="8"/>
  <c r="AH396" i="8"/>
  <c r="AR395" i="8"/>
  <c r="M395" i="8"/>
  <c r="Y394" i="8"/>
  <c r="AL393" i="8"/>
  <c r="M393" i="8"/>
  <c r="Z392" i="8"/>
  <c r="AP391" i="8"/>
  <c r="R391" i="8"/>
  <c r="P408" i="8"/>
  <c r="AF405" i="8"/>
  <c r="AO402" i="8"/>
  <c r="W400" i="8"/>
  <c r="AP398" i="8"/>
  <c r="L395" i="8"/>
  <c r="AD393" i="8"/>
  <c r="AP407" i="8"/>
  <c r="I405" i="8"/>
  <c r="AN402" i="8"/>
  <c r="V400" i="8"/>
  <c r="AH398" i="8"/>
  <c r="AA396" i="8"/>
  <c r="K395" i="8"/>
  <c r="AC393" i="8"/>
  <c r="AO407" i="8"/>
  <c r="AR404" i="8"/>
  <c r="L402" i="8"/>
  <c r="N400" i="8"/>
  <c r="O398" i="8"/>
  <c r="Z396" i="8"/>
  <c r="AO394" i="8"/>
  <c r="AR392" i="8"/>
  <c r="AN391" i="8"/>
  <c r="S409" i="8"/>
  <c r="AL406" i="8"/>
  <c r="AN403" i="8"/>
  <c r="M401" i="8"/>
  <c r="AF399" i="8"/>
  <c r="X397" i="8"/>
  <c r="AJ395" i="8"/>
  <c r="Q394" i="8"/>
  <c r="S392" i="8"/>
  <c r="O391" i="8"/>
  <c r="J409" i="8"/>
  <c r="AO405" i="8"/>
  <c r="AK403" i="8"/>
  <c r="L401" i="8"/>
  <c r="Z399" i="8"/>
  <c r="P397" i="8"/>
  <c r="AI395" i="8"/>
  <c r="R392" i="8"/>
  <c r="J391" i="8"/>
  <c r="L404" i="8"/>
  <c r="R394" i="8"/>
  <c r="AM391" i="8"/>
  <c r="P403" i="8"/>
  <c r="AR397" i="8"/>
  <c r="AH391" i="8"/>
  <c r="I402" i="8"/>
  <c r="O397" i="8"/>
  <c r="AK393" i="8"/>
  <c r="I409" i="8"/>
  <c r="AR401" i="8"/>
  <c r="AQ392" i="8"/>
  <c r="AN406" i="8"/>
  <c r="AP400" i="8"/>
  <c r="Y396" i="8"/>
  <c r="AP392" i="8"/>
  <c r="AM406" i="8"/>
  <c r="L392" i="8"/>
  <c r="AQ398" i="8"/>
  <c r="AN405" i="8"/>
  <c r="AC395" i="8"/>
  <c r="AG404" i="8"/>
  <c r="X394" i="8"/>
  <c r="AH399" i="8"/>
  <c r="BE61" i="8"/>
  <c r="BE43" i="8"/>
  <c r="AR432" i="8"/>
  <c r="AJ432" i="8"/>
  <c r="AB432" i="8"/>
  <c r="T432" i="8"/>
  <c r="L432" i="8"/>
  <c r="AN431" i="8"/>
  <c r="AF431" i="8"/>
  <c r="X431" i="8"/>
  <c r="P431" i="8"/>
  <c r="AR430" i="8"/>
  <c r="AJ430" i="8"/>
  <c r="AB430" i="8"/>
  <c r="T430" i="8"/>
  <c r="L430" i="8"/>
  <c r="AN429" i="8"/>
  <c r="AF429" i="8"/>
  <c r="X429" i="8"/>
  <c r="P429" i="8"/>
  <c r="AR428" i="8"/>
  <c r="AJ428" i="8"/>
  <c r="AB428" i="8"/>
  <c r="T428" i="8"/>
  <c r="L428" i="8"/>
  <c r="AN427" i="8"/>
  <c r="AF427" i="8"/>
  <c r="X427" i="8"/>
  <c r="P427" i="8"/>
  <c r="AR426" i="8"/>
  <c r="AJ426" i="8"/>
  <c r="AB426" i="8"/>
  <c r="T426" i="8"/>
  <c r="L426" i="8"/>
  <c r="AN425" i="8"/>
  <c r="AF425" i="8"/>
  <c r="X425" i="8"/>
  <c r="P425" i="8"/>
  <c r="AR424" i="8"/>
  <c r="AJ424" i="8"/>
  <c r="AB424" i="8"/>
  <c r="T424" i="8"/>
  <c r="L424" i="8"/>
  <c r="AO423" i="8"/>
  <c r="AG423" i="8"/>
  <c r="Y423" i="8"/>
  <c r="Q423" i="8"/>
  <c r="I423" i="8"/>
  <c r="AL422" i="8"/>
  <c r="AD422" i="8"/>
  <c r="V422" i="8"/>
  <c r="N422" i="8"/>
  <c r="AQ421" i="8"/>
  <c r="AI421" i="8"/>
  <c r="AA421" i="8"/>
  <c r="S421" i="8"/>
  <c r="K421" i="8"/>
  <c r="AN420" i="8"/>
  <c r="AF420" i="8"/>
  <c r="X420" i="8"/>
  <c r="P420" i="8"/>
  <c r="AK419" i="8"/>
  <c r="AC419" i="8"/>
  <c r="U419" i="8"/>
  <c r="M419" i="8"/>
  <c r="AP418" i="8"/>
  <c r="AH418" i="8"/>
  <c r="Z418" i="8"/>
  <c r="R418" i="8"/>
  <c r="J418" i="8"/>
  <c r="AM417" i="8"/>
  <c r="AE417" i="8"/>
  <c r="W417" i="8"/>
  <c r="O417" i="8"/>
  <c r="AR416" i="8"/>
  <c r="AJ416" i="8"/>
  <c r="AB416" i="8"/>
  <c r="T416" i="8"/>
  <c r="L416" i="8"/>
  <c r="AO415" i="8"/>
  <c r="AG415" i="8"/>
  <c r="Y415" i="8"/>
  <c r="Q415" i="8"/>
  <c r="I415" i="8"/>
  <c r="AM414" i="8"/>
  <c r="AE414" i="8"/>
  <c r="W414" i="8"/>
  <c r="O414" i="8"/>
  <c r="AQ432" i="8"/>
  <c r="AI432" i="8"/>
  <c r="AA432" i="8"/>
  <c r="S432" i="8"/>
  <c r="K432" i="8"/>
  <c r="AM431" i="8"/>
  <c r="AE431" i="8"/>
  <c r="W431" i="8"/>
  <c r="O431" i="8"/>
  <c r="AQ430" i="8"/>
  <c r="AI430" i="8"/>
  <c r="AA430" i="8"/>
  <c r="S430" i="8"/>
  <c r="K430" i="8"/>
  <c r="AM429" i="8"/>
  <c r="AE429" i="8"/>
  <c r="W429" i="8"/>
  <c r="O429" i="8"/>
  <c r="AQ428" i="8"/>
  <c r="AI428" i="8"/>
  <c r="AA428" i="8"/>
  <c r="S428" i="8"/>
  <c r="K428" i="8"/>
  <c r="AM427" i="8"/>
  <c r="AE427" i="8"/>
  <c r="W427" i="8"/>
  <c r="O427" i="8"/>
  <c r="AQ426" i="8"/>
  <c r="AI426" i="8"/>
  <c r="AA426" i="8"/>
  <c r="S426" i="8"/>
  <c r="K426" i="8"/>
  <c r="AM425" i="8"/>
  <c r="AE425" i="8"/>
  <c r="W425" i="8"/>
  <c r="O425" i="8"/>
  <c r="AQ424" i="8"/>
  <c r="AI424" i="8"/>
  <c r="AA424" i="8"/>
  <c r="S424" i="8"/>
  <c r="K424" i="8"/>
  <c r="AN423" i="8"/>
  <c r="AF423" i="8"/>
  <c r="X423" i="8"/>
  <c r="P423" i="8"/>
  <c r="AK422" i="8"/>
  <c r="AC422" i="8"/>
  <c r="U422" i="8"/>
  <c r="M422" i="8"/>
  <c r="AP421" i="8"/>
  <c r="AH421" i="8"/>
  <c r="Z421" i="8"/>
  <c r="R421" i="8"/>
  <c r="J421" i="8"/>
  <c r="AM420" i="8"/>
  <c r="AE420" i="8"/>
  <c r="W420" i="8"/>
  <c r="O420" i="8"/>
  <c r="AR419" i="8"/>
  <c r="AJ419" i="8"/>
  <c r="AB419" i="8"/>
  <c r="T419" i="8"/>
  <c r="L419" i="8"/>
  <c r="AO418" i="8"/>
  <c r="AG418" i="8"/>
  <c r="Y418" i="8"/>
  <c r="Q418" i="8"/>
  <c r="I418" i="8"/>
  <c r="AL417" i="8"/>
  <c r="AD417" i="8"/>
  <c r="V417" i="8"/>
  <c r="N417" i="8"/>
  <c r="AQ416" i="8"/>
  <c r="AI416" i="8"/>
  <c r="AA416" i="8"/>
  <c r="S416" i="8"/>
  <c r="K416" i="8"/>
  <c r="AN415" i="8"/>
  <c r="AF415" i="8"/>
  <c r="X415" i="8"/>
  <c r="P415" i="8"/>
  <c r="AL414" i="8"/>
  <c r="AD414" i="8"/>
  <c r="V414" i="8"/>
  <c r="N414" i="8"/>
  <c r="AP432" i="8"/>
  <c r="AH432" i="8"/>
  <c r="Z432" i="8"/>
  <c r="R432" i="8"/>
  <c r="J432" i="8"/>
  <c r="AL431" i="8"/>
  <c r="AD431" i="8"/>
  <c r="V431" i="8"/>
  <c r="N431" i="8"/>
  <c r="AP430" i="8"/>
  <c r="AH430" i="8"/>
  <c r="Z430" i="8"/>
  <c r="R430" i="8"/>
  <c r="J430" i="8"/>
  <c r="AL429" i="8"/>
  <c r="AD429" i="8"/>
  <c r="V429" i="8"/>
  <c r="N429" i="8"/>
  <c r="AP428" i="8"/>
  <c r="AH428" i="8"/>
  <c r="Z428" i="8"/>
  <c r="R428" i="8"/>
  <c r="J428" i="8"/>
  <c r="AL427" i="8"/>
  <c r="AD427" i="8"/>
  <c r="V427" i="8"/>
  <c r="N427" i="8"/>
  <c r="AP426" i="8"/>
  <c r="AH426" i="8"/>
  <c r="Z426" i="8"/>
  <c r="R426" i="8"/>
  <c r="J426" i="8"/>
  <c r="AL425" i="8"/>
  <c r="AD425" i="8"/>
  <c r="V425" i="8"/>
  <c r="N425" i="8"/>
  <c r="AP424" i="8"/>
  <c r="AH424" i="8"/>
  <c r="Z424" i="8"/>
  <c r="R424" i="8"/>
  <c r="J424" i="8"/>
  <c r="AM423" i="8"/>
  <c r="AE423" i="8"/>
  <c r="W423" i="8"/>
  <c r="O423" i="8"/>
  <c r="AR422" i="8"/>
  <c r="AJ422" i="8"/>
  <c r="AB422" i="8"/>
  <c r="T422" i="8"/>
  <c r="L422" i="8"/>
  <c r="AO421" i="8"/>
  <c r="AG421" i="8"/>
  <c r="Y421" i="8"/>
  <c r="Q421" i="8"/>
  <c r="I421" i="8"/>
  <c r="AL420" i="8"/>
  <c r="AD420" i="8"/>
  <c r="V420" i="8"/>
  <c r="N420" i="8"/>
  <c r="AQ419" i="8"/>
  <c r="AI419" i="8"/>
  <c r="AA419" i="8"/>
  <c r="S419" i="8"/>
  <c r="K419" i="8"/>
  <c r="AN418" i="8"/>
  <c r="AF418" i="8"/>
  <c r="X418" i="8"/>
  <c r="P418" i="8"/>
  <c r="AK417" i="8"/>
  <c r="AC417" i="8"/>
  <c r="U417" i="8"/>
  <c r="M417" i="8"/>
  <c r="AP416" i="8"/>
  <c r="AH416" i="8"/>
  <c r="Z416" i="8"/>
  <c r="R416" i="8"/>
  <c r="J416" i="8"/>
  <c r="AM415" i="8"/>
  <c r="AE415" i="8"/>
  <c r="W415" i="8"/>
  <c r="O415" i="8"/>
  <c r="AK414" i="8"/>
  <c r="AC414" i="8"/>
  <c r="U414" i="8"/>
  <c r="M414" i="8"/>
  <c r="AK432" i="8"/>
  <c r="W432" i="8"/>
  <c r="I432" i="8"/>
  <c r="AH431" i="8"/>
  <c r="T431" i="8"/>
  <c r="I431" i="8"/>
  <c r="AE430" i="8"/>
  <c r="Q430" i="8"/>
  <c r="AP429" i="8"/>
  <c r="AB429" i="8"/>
  <c r="Q429" i="8"/>
  <c r="AM428" i="8"/>
  <c r="Y428" i="8"/>
  <c r="N428" i="8"/>
  <c r="AJ427" i="8"/>
  <c r="Y427" i="8"/>
  <c r="K427" i="8"/>
  <c r="AG426" i="8"/>
  <c r="V426" i="8"/>
  <c r="AR425" i="8"/>
  <c r="AG425" i="8"/>
  <c r="S425" i="8"/>
  <c r="AO424" i="8"/>
  <c r="AD424" i="8"/>
  <c r="P424" i="8"/>
  <c r="AP423" i="8"/>
  <c r="AB423" i="8"/>
  <c r="N423" i="8"/>
  <c r="AO422" i="8"/>
  <c r="AA422" i="8"/>
  <c r="P422" i="8"/>
  <c r="AM421" i="8"/>
  <c r="AB421" i="8"/>
  <c r="N421" i="8"/>
  <c r="AK420" i="8"/>
  <c r="Z420" i="8"/>
  <c r="L420" i="8"/>
  <c r="AM419" i="8"/>
  <c r="Y419" i="8"/>
  <c r="N419" i="8"/>
  <c r="AK418" i="8"/>
  <c r="W418" i="8"/>
  <c r="L418" i="8"/>
  <c r="AI417" i="8"/>
  <c r="X417" i="8"/>
  <c r="J417" i="8"/>
  <c r="AG416" i="8"/>
  <c r="V416" i="8"/>
  <c r="AH415" i="8"/>
  <c r="T415" i="8"/>
  <c r="AI414" i="8"/>
  <c r="X414" i="8"/>
  <c r="J414" i="8"/>
  <c r="AG432" i="8"/>
  <c r="V432" i="8"/>
  <c r="AR431" i="8"/>
  <c r="AG431" i="8"/>
  <c r="S431" i="8"/>
  <c r="AO430" i="8"/>
  <c r="AD430" i="8"/>
  <c r="P430" i="8"/>
  <c r="AO429" i="8"/>
  <c r="AA429" i="8"/>
  <c r="M429" i="8"/>
  <c r="AL428" i="8"/>
  <c r="X428" i="8"/>
  <c r="M428" i="8"/>
  <c r="AI427" i="8"/>
  <c r="U427" i="8"/>
  <c r="J427" i="8"/>
  <c r="AF426" i="8"/>
  <c r="U426" i="8"/>
  <c r="AQ425" i="8"/>
  <c r="AC425" i="8"/>
  <c r="R425" i="8"/>
  <c r="AN424" i="8"/>
  <c r="AC424" i="8"/>
  <c r="O424" i="8"/>
  <c r="AL423" i="8"/>
  <c r="AA423" i="8"/>
  <c r="M423" i="8"/>
  <c r="AN422" i="8"/>
  <c r="Z422" i="8"/>
  <c r="O422" i="8"/>
  <c r="AL421" i="8"/>
  <c r="X421" i="8"/>
  <c r="M421" i="8"/>
  <c r="AJ420" i="8"/>
  <c r="Y420" i="8"/>
  <c r="K420" i="8"/>
  <c r="AL419" i="8"/>
  <c r="X419" i="8"/>
  <c r="J419" i="8"/>
  <c r="AJ418" i="8"/>
  <c r="V418" i="8"/>
  <c r="K418" i="8"/>
  <c r="AH417" i="8"/>
  <c r="T417" i="8"/>
  <c r="I417" i="8"/>
  <c r="AF416" i="8"/>
  <c r="U416" i="8"/>
  <c r="AR415" i="8"/>
  <c r="AD415" i="8"/>
  <c r="S415" i="8"/>
  <c r="AH414" i="8"/>
  <c r="T414" i="8"/>
  <c r="I414" i="8"/>
  <c r="AF432" i="8"/>
  <c r="U432" i="8"/>
  <c r="AQ431" i="8"/>
  <c r="AC431" i="8"/>
  <c r="R431" i="8"/>
  <c r="AN430" i="8"/>
  <c r="AC430" i="8"/>
  <c r="O430" i="8"/>
  <c r="AK429" i="8"/>
  <c r="Z429" i="8"/>
  <c r="L429" i="8"/>
  <c r="AK428" i="8"/>
  <c r="W428" i="8"/>
  <c r="I428" i="8"/>
  <c r="AH427" i="8"/>
  <c r="T427" i="8"/>
  <c r="I427" i="8"/>
  <c r="AE426" i="8"/>
  <c r="Q426" i="8"/>
  <c r="AP425" i="8"/>
  <c r="AB425" i="8"/>
  <c r="Q425" i="8"/>
  <c r="AM424" i="8"/>
  <c r="Y424" i="8"/>
  <c r="N424" i="8"/>
  <c r="AK423" i="8"/>
  <c r="Z423" i="8"/>
  <c r="L423" i="8"/>
  <c r="AM422" i="8"/>
  <c r="Y422" i="8"/>
  <c r="K422" i="8"/>
  <c r="AK421" i="8"/>
  <c r="W421" i="8"/>
  <c r="L421" i="8"/>
  <c r="AI420" i="8"/>
  <c r="U420" i="8"/>
  <c r="J420" i="8"/>
  <c r="AH419" i="8"/>
  <c r="W419" i="8"/>
  <c r="I419" i="8"/>
  <c r="AI418" i="8"/>
  <c r="U418" i="8"/>
  <c r="AR417" i="8"/>
  <c r="AG417" i="8"/>
  <c r="S417" i="8"/>
  <c r="AE416" i="8"/>
  <c r="Q416" i="8"/>
  <c r="AQ415" i="8"/>
  <c r="AC415" i="8"/>
  <c r="R415" i="8"/>
  <c r="AR414" i="8"/>
  <c r="AG414" i="8"/>
  <c r="S414" i="8"/>
  <c r="AE432" i="8"/>
  <c r="Q432" i="8"/>
  <c r="AP431" i="8"/>
  <c r="AB431" i="8"/>
  <c r="Q431" i="8"/>
  <c r="AM430" i="8"/>
  <c r="Y430" i="8"/>
  <c r="N430" i="8"/>
  <c r="AJ429" i="8"/>
  <c r="Y429" i="8"/>
  <c r="K429" i="8"/>
  <c r="AG428" i="8"/>
  <c r="V428" i="8"/>
  <c r="AR427" i="8"/>
  <c r="AG427" i="8"/>
  <c r="S427" i="8"/>
  <c r="AO426" i="8"/>
  <c r="AD426" i="8"/>
  <c r="P426" i="8"/>
  <c r="AO425" i="8"/>
  <c r="AA425" i="8"/>
  <c r="M425" i="8"/>
  <c r="AL424" i="8"/>
  <c r="X424" i="8"/>
  <c r="M424" i="8"/>
  <c r="AJ423" i="8"/>
  <c r="V423" i="8"/>
  <c r="K423" i="8"/>
  <c r="AI422" i="8"/>
  <c r="X422" i="8"/>
  <c r="J422" i="8"/>
  <c r="AJ421" i="8"/>
  <c r="V421" i="8"/>
  <c r="AH420" i="8"/>
  <c r="T420" i="8"/>
  <c r="I420" i="8"/>
  <c r="AG419" i="8"/>
  <c r="V419" i="8"/>
  <c r="AE418" i="8"/>
  <c r="T418" i="8"/>
  <c r="AQ417" i="8"/>
  <c r="AF417" i="8"/>
  <c r="R417" i="8"/>
  <c r="AO416" i="8"/>
  <c r="AD416" i="8"/>
  <c r="P416" i="8"/>
  <c r="AP415" i="8"/>
  <c r="AB415" i="8"/>
  <c r="N415" i="8"/>
  <c r="AQ414" i="8"/>
  <c r="AF414" i="8"/>
  <c r="R414" i="8"/>
  <c r="AN432" i="8"/>
  <c r="O432" i="8"/>
  <c r="Z431" i="8"/>
  <c r="AK430" i="8"/>
  <c r="I430" i="8"/>
  <c r="T429" i="8"/>
  <c r="AE428" i="8"/>
  <c r="AP427" i="8"/>
  <c r="Q427" i="8"/>
  <c r="Y426" i="8"/>
  <c r="AJ425" i="8"/>
  <c r="K425" i="8"/>
  <c r="V424" i="8"/>
  <c r="AH423" i="8"/>
  <c r="S422" i="8"/>
  <c r="AE421" i="8"/>
  <c r="AR420" i="8"/>
  <c r="S420" i="8"/>
  <c r="AF419" i="8"/>
  <c r="AA418" i="8"/>
  <c r="AJ417" i="8"/>
  <c r="K417" i="8"/>
  <c r="X416" i="8"/>
  <c r="AJ415" i="8"/>
  <c r="K415" i="8"/>
  <c r="AB414" i="8"/>
  <c r="AM432" i="8"/>
  <c r="N432" i="8"/>
  <c r="Y431" i="8"/>
  <c r="AG430" i="8"/>
  <c r="AR429" i="8"/>
  <c r="S429" i="8"/>
  <c r="AD428" i="8"/>
  <c r="AO427" i="8"/>
  <c r="M427" i="8"/>
  <c r="X426" i="8"/>
  <c r="AI425" i="8"/>
  <c r="J425" i="8"/>
  <c r="U424" i="8"/>
  <c r="AD423" i="8"/>
  <c r="AQ422" i="8"/>
  <c r="R422" i="8"/>
  <c r="AD421" i="8"/>
  <c r="AQ420" i="8"/>
  <c r="R420" i="8"/>
  <c r="AE419" i="8"/>
  <c r="AR418" i="8"/>
  <c r="S418" i="8"/>
  <c r="AB417" i="8"/>
  <c r="W416" i="8"/>
  <c r="AI415" i="8"/>
  <c r="J415" i="8"/>
  <c r="AA414" i="8"/>
  <c r="AC432" i="8"/>
  <c r="AK431" i="8"/>
  <c r="L431" i="8"/>
  <c r="W430" i="8"/>
  <c r="AH429" i="8"/>
  <c r="I429" i="8"/>
  <c r="Q428" i="8"/>
  <c r="AB427" i="8"/>
  <c r="AM426" i="8"/>
  <c r="N426" i="8"/>
  <c r="Y425" i="8"/>
  <c r="AG424" i="8"/>
  <c r="T423" i="8"/>
  <c r="AG422" i="8"/>
  <c r="T421" i="8"/>
  <c r="AG420" i="8"/>
  <c r="R419" i="8"/>
  <c r="AL418" i="8"/>
  <c r="M418" i="8"/>
  <c r="Y417" i="8"/>
  <c r="AL416" i="8"/>
  <c r="M416" i="8"/>
  <c r="V415" i="8"/>
  <c r="AP414" i="8"/>
  <c r="Q414" i="8"/>
  <c r="Y432" i="8"/>
  <c r="U431" i="8"/>
  <c r="U430" i="8"/>
  <c r="J429" i="8"/>
  <c r="AQ427" i="8"/>
  <c r="AL426" i="8"/>
  <c r="AH425" i="8"/>
  <c r="AE424" i="8"/>
  <c r="AC423" i="8"/>
  <c r="AF422" i="8"/>
  <c r="AC421" i="8"/>
  <c r="AB420" i="8"/>
  <c r="AD419" i="8"/>
  <c r="AD418" i="8"/>
  <c r="AA417" i="8"/>
  <c r="AK416" i="8"/>
  <c r="AA415" i="8"/>
  <c r="AN414" i="8"/>
  <c r="X432" i="8"/>
  <c r="M431" i="8"/>
  <c r="M430" i="8"/>
  <c r="AO428" i="8"/>
  <c r="AK427" i="8"/>
  <c r="AK426" i="8"/>
  <c r="Z425" i="8"/>
  <c r="W424" i="8"/>
  <c r="U423" i="8"/>
  <c r="AE422" i="8"/>
  <c r="U421" i="8"/>
  <c r="AA420" i="8"/>
  <c r="Z419" i="8"/>
  <c r="AC418" i="8"/>
  <c r="Z417" i="8"/>
  <c r="AC416" i="8"/>
  <c r="Z415" i="8"/>
  <c r="AJ414" i="8"/>
  <c r="P432" i="8"/>
  <c r="K431" i="8"/>
  <c r="AQ429" i="8"/>
  <c r="AN428" i="8"/>
  <c r="AC427" i="8"/>
  <c r="AC426" i="8"/>
  <c r="U425" i="8"/>
  <c r="Q424" i="8"/>
  <c r="S423" i="8"/>
  <c r="W422" i="8"/>
  <c r="P421" i="8"/>
  <c r="Q420" i="8"/>
  <c r="Q419" i="8"/>
  <c r="AB418" i="8"/>
  <c r="Q417" i="8"/>
  <c r="Y416" i="8"/>
  <c r="U415" i="8"/>
  <c r="Z414" i="8"/>
  <c r="M432" i="8"/>
  <c r="J431" i="8"/>
  <c r="AI429" i="8"/>
  <c r="AF428" i="8"/>
  <c r="AA427" i="8"/>
  <c r="W426" i="8"/>
  <c r="T425" i="8"/>
  <c r="I424" i="8"/>
  <c r="R423" i="8"/>
  <c r="Q422" i="8"/>
  <c r="O421" i="8"/>
  <c r="M420" i="8"/>
  <c r="P419" i="8"/>
  <c r="O418" i="8"/>
  <c r="P417" i="8"/>
  <c r="O416" i="8"/>
  <c r="M415" i="8"/>
  <c r="Y414" i="8"/>
  <c r="AO431" i="8"/>
  <c r="AL430" i="8"/>
  <c r="AG429" i="8"/>
  <c r="AC428" i="8"/>
  <c r="Z427" i="8"/>
  <c r="O426" i="8"/>
  <c r="L425" i="8"/>
  <c r="J423" i="8"/>
  <c r="I422" i="8"/>
  <c r="O419" i="8"/>
  <c r="N418" i="8"/>
  <c r="L417" i="8"/>
  <c r="N416" i="8"/>
  <c r="L415" i="8"/>
  <c r="P414" i="8"/>
  <c r="X430" i="8"/>
  <c r="R427" i="8"/>
  <c r="AF424" i="8"/>
  <c r="AR421" i="8"/>
  <c r="AP419" i="8"/>
  <c r="AN417" i="8"/>
  <c r="AO432" i="8"/>
  <c r="V430" i="8"/>
  <c r="L427" i="8"/>
  <c r="AN421" i="8"/>
  <c r="AO419" i="8"/>
  <c r="AO414" i="8"/>
  <c r="AL432" i="8"/>
  <c r="AC429" i="8"/>
  <c r="AN426" i="8"/>
  <c r="AR423" i="8"/>
  <c r="AF421" i="8"/>
  <c r="AN419" i="8"/>
  <c r="AN416" i="8"/>
  <c r="L414" i="8"/>
  <c r="AI431" i="8"/>
  <c r="U428" i="8"/>
  <c r="AK425" i="8"/>
  <c r="AO420" i="8"/>
  <c r="AM418" i="8"/>
  <c r="AL415" i="8"/>
  <c r="AA431" i="8"/>
  <c r="P428" i="8"/>
  <c r="I425" i="8"/>
  <c r="AP422" i="8"/>
  <c r="AC420" i="8"/>
  <c r="AP417" i="8"/>
  <c r="AK415" i="8"/>
  <c r="AD432" i="8"/>
  <c r="AK424" i="8"/>
  <c r="AJ431" i="8"/>
  <c r="K414" i="8"/>
  <c r="AF430" i="8"/>
  <c r="AQ423" i="8"/>
  <c r="AQ418" i="8"/>
  <c r="U429" i="8"/>
  <c r="AI423" i="8"/>
  <c r="AO417" i="8"/>
  <c r="R429" i="8"/>
  <c r="O428" i="8"/>
  <c r="AH422" i="8"/>
  <c r="AM416" i="8"/>
  <c r="I426" i="8"/>
  <c r="I416" i="8"/>
  <c r="AP420" i="8"/>
  <c r="M426" i="8"/>
  <c r="AK984" i="8"/>
  <c r="AC984" i="8"/>
  <c r="U984" i="8"/>
  <c r="M984" i="8"/>
  <c r="AO983" i="8"/>
  <c r="AG983" i="8"/>
  <c r="Y983" i="8"/>
  <c r="Q983" i="8"/>
  <c r="I983" i="8"/>
  <c r="AK982" i="8"/>
  <c r="AC982" i="8"/>
  <c r="U982" i="8"/>
  <c r="M982" i="8"/>
  <c r="AO981" i="8"/>
  <c r="AG981" i="8"/>
  <c r="Y981" i="8"/>
  <c r="Q981" i="8"/>
  <c r="I981" i="8"/>
  <c r="AK980" i="8"/>
  <c r="AC980" i="8"/>
  <c r="U980" i="8"/>
  <c r="M980" i="8"/>
  <c r="AO979" i="8"/>
  <c r="AG979" i="8"/>
  <c r="Y979" i="8"/>
  <c r="Q979" i="8"/>
  <c r="I979" i="8"/>
  <c r="AK978" i="8"/>
  <c r="AC978" i="8"/>
  <c r="U978" i="8"/>
  <c r="M978" i="8"/>
  <c r="AO977" i="8"/>
  <c r="AG977" i="8"/>
  <c r="Y977" i="8"/>
  <c r="Q977" i="8"/>
  <c r="I977" i="8"/>
  <c r="AK976" i="8"/>
  <c r="AC976" i="8"/>
  <c r="U976" i="8"/>
  <c r="M976" i="8"/>
  <c r="AP975" i="8"/>
  <c r="AH975" i="8"/>
  <c r="Z975" i="8"/>
  <c r="R975" i="8"/>
  <c r="J975" i="8"/>
  <c r="AM974" i="8"/>
  <c r="AE974" i="8"/>
  <c r="W974" i="8"/>
  <c r="O974" i="8"/>
  <c r="AR973" i="8"/>
  <c r="AJ973" i="8"/>
  <c r="AB973" i="8"/>
  <c r="T973" i="8"/>
  <c r="L973" i="8"/>
  <c r="AO972" i="8"/>
  <c r="AG972" i="8"/>
  <c r="Y972" i="8"/>
  <c r="Q972" i="8"/>
  <c r="I972" i="8"/>
  <c r="AL971" i="8"/>
  <c r="AD971" i="8"/>
  <c r="V971" i="8"/>
  <c r="N971" i="8"/>
  <c r="AQ970" i="8"/>
  <c r="AI970" i="8"/>
  <c r="AA970" i="8"/>
  <c r="S970" i="8"/>
  <c r="K970" i="8"/>
  <c r="AN969" i="8"/>
  <c r="AF969" i="8"/>
  <c r="X969" i="8"/>
  <c r="P969" i="8"/>
  <c r="AK968" i="8"/>
  <c r="AC968" i="8"/>
  <c r="U968" i="8"/>
  <c r="M968" i="8"/>
  <c r="AP967" i="8"/>
  <c r="AH967" i="8"/>
  <c r="Z967" i="8"/>
  <c r="R967" i="8"/>
  <c r="J967" i="8"/>
  <c r="AN966" i="8"/>
  <c r="AF966" i="8"/>
  <c r="X966" i="8"/>
  <c r="P966" i="8"/>
  <c r="AQ984" i="8"/>
  <c r="AI984" i="8"/>
  <c r="AA984" i="8"/>
  <c r="S984" i="8"/>
  <c r="K984" i="8"/>
  <c r="AM983" i="8"/>
  <c r="AE983" i="8"/>
  <c r="W983" i="8"/>
  <c r="O983" i="8"/>
  <c r="AQ982" i="8"/>
  <c r="AI982" i="8"/>
  <c r="AA982" i="8"/>
  <c r="S982" i="8"/>
  <c r="K982" i="8"/>
  <c r="AM981" i="8"/>
  <c r="AE981" i="8"/>
  <c r="W981" i="8"/>
  <c r="O981" i="8"/>
  <c r="AQ980" i="8"/>
  <c r="AI980" i="8"/>
  <c r="AA980" i="8"/>
  <c r="S980" i="8"/>
  <c r="K980" i="8"/>
  <c r="AM979" i="8"/>
  <c r="AE979" i="8"/>
  <c r="W979" i="8"/>
  <c r="O979" i="8"/>
  <c r="AQ978" i="8"/>
  <c r="AI978" i="8"/>
  <c r="AA978" i="8"/>
  <c r="S978" i="8"/>
  <c r="K978" i="8"/>
  <c r="AM977" i="8"/>
  <c r="AE977" i="8"/>
  <c r="W977" i="8"/>
  <c r="O977" i="8"/>
  <c r="AQ976" i="8"/>
  <c r="AI976" i="8"/>
  <c r="AA976" i="8"/>
  <c r="S976" i="8"/>
  <c r="K976" i="8"/>
  <c r="AN975" i="8"/>
  <c r="AF975" i="8"/>
  <c r="X975" i="8"/>
  <c r="P975" i="8"/>
  <c r="AK974" i="8"/>
  <c r="AC974" i="8"/>
  <c r="U974" i="8"/>
  <c r="M974" i="8"/>
  <c r="AP973" i="8"/>
  <c r="AH973" i="8"/>
  <c r="Z973" i="8"/>
  <c r="R973" i="8"/>
  <c r="J973" i="8"/>
  <c r="AM972" i="8"/>
  <c r="AE972" i="8"/>
  <c r="W972" i="8"/>
  <c r="O972" i="8"/>
  <c r="AR971" i="8"/>
  <c r="AJ971" i="8"/>
  <c r="AB971" i="8"/>
  <c r="T971" i="8"/>
  <c r="L971" i="8"/>
  <c r="AO970" i="8"/>
  <c r="AG970" i="8"/>
  <c r="Y970" i="8"/>
  <c r="Q970" i="8"/>
  <c r="I970" i="8"/>
  <c r="AL969" i="8"/>
  <c r="AD969" i="8"/>
  <c r="V969" i="8"/>
  <c r="N969" i="8"/>
  <c r="AQ968" i="8"/>
  <c r="AI968" i="8"/>
  <c r="AA968" i="8"/>
  <c r="S968" i="8"/>
  <c r="K968" i="8"/>
  <c r="AN967" i="8"/>
  <c r="AF967" i="8"/>
  <c r="X967" i="8"/>
  <c r="P967" i="8"/>
  <c r="AL966" i="8"/>
  <c r="AD966" i="8"/>
  <c r="V966" i="8"/>
  <c r="N966" i="8"/>
  <c r="AP984" i="8"/>
  <c r="AH984" i="8"/>
  <c r="Z984" i="8"/>
  <c r="R984" i="8"/>
  <c r="J984" i="8"/>
  <c r="AL983" i="8"/>
  <c r="AD983" i="8"/>
  <c r="V983" i="8"/>
  <c r="N983" i="8"/>
  <c r="AP982" i="8"/>
  <c r="AH982" i="8"/>
  <c r="Z982" i="8"/>
  <c r="R982" i="8"/>
  <c r="J982" i="8"/>
  <c r="AL981" i="8"/>
  <c r="AD981" i="8"/>
  <c r="V981" i="8"/>
  <c r="N981" i="8"/>
  <c r="AP980" i="8"/>
  <c r="AH980" i="8"/>
  <c r="Z980" i="8"/>
  <c r="R980" i="8"/>
  <c r="J980" i="8"/>
  <c r="AL979" i="8"/>
  <c r="AD979" i="8"/>
  <c r="V979" i="8"/>
  <c r="N979" i="8"/>
  <c r="AP978" i="8"/>
  <c r="AH978" i="8"/>
  <c r="Z978" i="8"/>
  <c r="R978" i="8"/>
  <c r="J978" i="8"/>
  <c r="AL977" i="8"/>
  <c r="AD977" i="8"/>
  <c r="V977" i="8"/>
  <c r="N977" i="8"/>
  <c r="AP976" i="8"/>
  <c r="AH976" i="8"/>
  <c r="Z976" i="8"/>
  <c r="R976" i="8"/>
  <c r="J976" i="8"/>
  <c r="AM975" i="8"/>
  <c r="AE975" i="8"/>
  <c r="W975" i="8"/>
  <c r="O975" i="8"/>
  <c r="AR974" i="8"/>
  <c r="AJ974" i="8"/>
  <c r="AB974" i="8"/>
  <c r="T974" i="8"/>
  <c r="L974" i="8"/>
  <c r="AO973" i="8"/>
  <c r="AG973" i="8"/>
  <c r="Y973" i="8"/>
  <c r="Q973" i="8"/>
  <c r="I973" i="8"/>
  <c r="AL972" i="8"/>
  <c r="AD972" i="8"/>
  <c r="V972" i="8"/>
  <c r="N972" i="8"/>
  <c r="AQ971" i="8"/>
  <c r="AI971" i="8"/>
  <c r="AA971" i="8"/>
  <c r="S971" i="8"/>
  <c r="K971" i="8"/>
  <c r="AN970" i="8"/>
  <c r="AF970" i="8"/>
  <c r="X970" i="8"/>
  <c r="P970" i="8"/>
  <c r="AK969" i="8"/>
  <c r="AC969" i="8"/>
  <c r="U969" i="8"/>
  <c r="M969" i="8"/>
  <c r="AP968" i="8"/>
  <c r="AH968" i="8"/>
  <c r="Z968" i="8"/>
  <c r="R968" i="8"/>
  <c r="J968" i="8"/>
  <c r="AM967" i="8"/>
  <c r="AE967" i="8"/>
  <c r="W967" i="8"/>
  <c r="O967" i="8"/>
  <c r="AK966" i="8"/>
  <c r="AC966" i="8"/>
  <c r="U966" i="8"/>
  <c r="M966" i="8"/>
  <c r="AG984" i="8"/>
  <c r="V984" i="8"/>
  <c r="AR983" i="8"/>
  <c r="AF983" i="8"/>
  <c r="S983" i="8"/>
  <c r="AO982" i="8"/>
  <c r="AD982" i="8"/>
  <c r="P982" i="8"/>
  <c r="AN981" i="8"/>
  <c r="AA981" i="8"/>
  <c r="M981" i="8"/>
  <c r="AL980" i="8"/>
  <c r="X980" i="8"/>
  <c r="L980" i="8"/>
  <c r="AI979" i="8"/>
  <c r="U979" i="8"/>
  <c r="J979" i="8"/>
  <c r="AF978" i="8"/>
  <c r="T978" i="8"/>
  <c r="AQ977" i="8"/>
  <c r="AC977" i="8"/>
  <c r="R977" i="8"/>
  <c r="AN976" i="8"/>
  <c r="AB976" i="8"/>
  <c r="O976" i="8"/>
  <c r="AL975" i="8"/>
  <c r="AA975" i="8"/>
  <c r="M975" i="8"/>
  <c r="AN974" i="8"/>
  <c r="Z974" i="8"/>
  <c r="N974" i="8"/>
  <c r="AL973" i="8"/>
  <c r="X973" i="8"/>
  <c r="M973" i="8"/>
  <c r="AJ972" i="8"/>
  <c r="X972" i="8"/>
  <c r="K972" i="8"/>
  <c r="AH971" i="8"/>
  <c r="W971" i="8"/>
  <c r="I971" i="8"/>
  <c r="AH970" i="8"/>
  <c r="U970" i="8"/>
  <c r="AH969" i="8"/>
  <c r="T969" i="8"/>
  <c r="I969" i="8"/>
  <c r="AG968" i="8"/>
  <c r="V968" i="8"/>
  <c r="AG967" i="8"/>
  <c r="T967" i="8"/>
  <c r="AI966" i="8"/>
  <c r="W966" i="8"/>
  <c r="J966" i="8"/>
  <c r="AF984" i="8"/>
  <c r="T984" i="8"/>
  <c r="AQ983" i="8"/>
  <c r="AC983" i="8"/>
  <c r="R983" i="8"/>
  <c r="AN982" i="8"/>
  <c r="AB982" i="8"/>
  <c r="O982" i="8"/>
  <c r="AK981" i="8"/>
  <c r="Z981" i="8"/>
  <c r="L981" i="8"/>
  <c r="AJ980" i="8"/>
  <c r="W980" i="8"/>
  <c r="I980" i="8"/>
  <c r="AH979" i="8"/>
  <c r="T979" i="8"/>
  <c r="AR978" i="8"/>
  <c r="AE978" i="8"/>
  <c r="Q978" i="8"/>
  <c r="AP977" i="8"/>
  <c r="AB977" i="8"/>
  <c r="P977" i="8"/>
  <c r="AM976" i="8"/>
  <c r="Y976" i="8"/>
  <c r="N976" i="8"/>
  <c r="AK975" i="8"/>
  <c r="Y975" i="8"/>
  <c r="L975" i="8"/>
  <c r="AL974" i="8"/>
  <c r="Y974" i="8"/>
  <c r="K974" i="8"/>
  <c r="AK973" i="8"/>
  <c r="W973" i="8"/>
  <c r="K973" i="8"/>
  <c r="AI972" i="8"/>
  <c r="U972" i="8"/>
  <c r="J972" i="8"/>
  <c r="AG971" i="8"/>
  <c r="U971" i="8"/>
  <c r="AE970" i="8"/>
  <c r="T970" i="8"/>
  <c r="AR969" i="8"/>
  <c r="AG969" i="8"/>
  <c r="S969" i="8"/>
  <c r="AF968" i="8"/>
  <c r="T968" i="8"/>
  <c r="AR967" i="8"/>
  <c r="AD967" i="8"/>
  <c r="S967" i="8"/>
  <c r="AH966" i="8"/>
  <c r="T966" i="8"/>
  <c r="I966" i="8"/>
  <c r="AR984" i="8"/>
  <c r="AE984" i="8"/>
  <c r="Q984" i="8"/>
  <c r="AP983" i="8"/>
  <c r="AB983" i="8"/>
  <c r="P983" i="8"/>
  <c r="AM982" i="8"/>
  <c r="Y982" i="8"/>
  <c r="N982" i="8"/>
  <c r="AJ981" i="8"/>
  <c r="X981" i="8"/>
  <c r="K981" i="8"/>
  <c r="AG980" i="8"/>
  <c r="V980" i="8"/>
  <c r="AR979" i="8"/>
  <c r="AF979" i="8"/>
  <c r="S979" i="8"/>
  <c r="AO978" i="8"/>
  <c r="AD978" i="8"/>
  <c r="P978" i="8"/>
  <c r="AN977" i="8"/>
  <c r="AA977" i="8"/>
  <c r="M977" i="8"/>
  <c r="AL976" i="8"/>
  <c r="X976" i="8"/>
  <c r="L976" i="8"/>
  <c r="AJ975" i="8"/>
  <c r="V975" i="8"/>
  <c r="K975" i="8"/>
  <c r="AI974" i="8"/>
  <c r="X974" i="8"/>
  <c r="J974" i="8"/>
  <c r="AI973" i="8"/>
  <c r="V973" i="8"/>
  <c r="AH972" i="8"/>
  <c r="T972" i="8"/>
  <c r="AF971" i="8"/>
  <c r="R971" i="8"/>
  <c r="AR970" i="8"/>
  <c r="AD970" i="8"/>
  <c r="R970" i="8"/>
  <c r="AQ969" i="8"/>
  <c r="AE969" i="8"/>
  <c r="R969" i="8"/>
  <c r="AR968" i="8"/>
  <c r="AE968" i="8"/>
  <c r="Q968" i="8"/>
  <c r="AQ967" i="8"/>
  <c r="AC967" i="8"/>
  <c r="Q967" i="8"/>
  <c r="AR966" i="8"/>
  <c r="AG966" i="8"/>
  <c r="S966" i="8"/>
  <c r="AM984" i="8"/>
  <c r="P984" i="8"/>
  <c r="AI983" i="8"/>
  <c r="L983" i="8"/>
  <c r="AE982" i="8"/>
  <c r="AR981" i="8"/>
  <c r="U981" i="8"/>
  <c r="AN980" i="8"/>
  <c r="Q980" i="8"/>
  <c r="AJ979" i="8"/>
  <c r="M979" i="8"/>
  <c r="AB978" i="8"/>
  <c r="I978" i="8"/>
  <c r="X977" i="8"/>
  <c r="AO976" i="8"/>
  <c r="T976" i="8"/>
  <c r="AI975" i="8"/>
  <c r="Q975" i="8"/>
  <c r="AG974" i="8"/>
  <c r="P974" i="8"/>
  <c r="AD973" i="8"/>
  <c r="AB972" i="8"/>
  <c r="Z971" i="8"/>
  <c r="Z970" i="8"/>
  <c r="Z969" i="8"/>
  <c r="Y968" i="8"/>
  <c r="AO967" i="8"/>
  <c r="V967" i="8"/>
  <c r="AA966" i="8"/>
  <c r="AL984" i="8"/>
  <c r="O984" i="8"/>
  <c r="AH983" i="8"/>
  <c r="K983" i="8"/>
  <c r="X982" i="8"/>
  <c r="AQ981" i="8"/>
  <c r="T981" i="8"/>
  <c r="AM980" i="8"/>
  <c r="P980" i="8"/>
  <c r="AC979" i="8"/>
  <c r="L979" i="8"/>
  <c r="Y978" i="8"/>
  <c r="AR977" i="8"/>
  <c r="U977" i="8"/>
  <c r="AJ976" i="8"/>
  <c r="Q976" i="8"/>
  <c r="AG975" i="8"/>
  <c r="N975" i="8"/>
  <c r="AF974" i="8"/>
  <c r="I974" i="8"/>
  <c r="AC973" i="8"/>
  <c r="AR972" i="8"/>
  <c r="AA972" i="8"/>
  <c r="AP971" i="8"/>
  <c r="Y971" i="8"/>
  <c r="AP970" i="8"/>
  <c r="W970" i="8"/>
  <c r="AP969" i="8"/>
  <c r="Y969" i="8"/>
  <c r="AO968" i="8"/>
  <c r="X968" i="8"/>
  <c r="AL967" i="8"/>
  <c r="U967" i="8"/>
  <c r="AQ966" i="8"/>
  <c r="Z966" i="8"/>
  <c r="AJ984" i="8"/>
  <c r="N984" i="8"/>
  <c r="AA983" i="8"/>
  <c r="J983" i="8"/>
  <c r="W982" i="8"/>
  <c r="AP981" i="8"/>
  <c r="S981" i="8"/>
  <c r="AF980" i="8"/>
  <c r="O980" i="8"/>
  <c r="AB979" i="8"/>
  <c r="K979" i="8"/>
  <c r="X978" i="8"/>
  <c r="AK977" i="8"/>
  <c r="T977" i="8"/>
  <c r="AG976" i="8"/>
  <c r="P976" i="8"/>
  <c r="AD975" i="8"/>
  <c r="I975" i="8"/>
  <c r="AD974" i="8"/>
  <c r="AA973" i="8"/>
  <c r="AQ972" i="8"/>
  <c r="Z972" i="8"/>
  <c r="AO971" i="8"/>
  <c r="X971" i="8"/>
  <c r="AM970" i="8"/>
  <c r="V970" i="8"/>
  <c r="AO969" i="8"/>
  <c r="W969" i="8"/>
  <c r="AN968" i="8"/>
  <c r="W968" i="8"/>
  <c r="AK967" i="8"/>
  <c r="N967" i="8"/>
  <c r="AP966" i="8"/>
  <c r="Y966" i="8"/>
  <c r="AD984" i="8"/>
  <c r="AK983" i="8"/>
  <c r="AL982" i="8"/>
  <c r="I982" i="8"/>
  <c r="J981" i="8"/>
  <c r="N980" i="8"/>
  <c r="R979" i="8"/>
  <c r="V978" i="8"/>
  <c r="Z977" i="8"/>
  <c r="AD976" i="8"/>
  <c r="AC975" i="8"/>
  <c r="AO974" i="8"/>
  <c r="AN973" i="8"/>
  <c r="N973" i="8"/>
  <c r="R972" i="8"/>
  <c r="AE971" i="8"/>
  <c r="AL970" i="8"/>
  <c r="L970" i="8"/>
  <c r="Q969" i="8"/>
  <c r="AJ968" i="8"/>
  <c r="AJ967" i="8"/>
  <c r="I967" i="8"/>
  <c r="R966" i="8"/>
  <c r="AB984" i="8"/>
  <c r="AJ983" i="8"/>
  <c r="AJ982" i="8"/>
  <c r="AI981" i="8"/>
  <c r="AR980" i="8"/>
  <c r="AQ979" i="8"/>
  <c r="P979" i="8"/>
  <c r="O978" i="8"/>
  <c r="S977" i="8"/>
  <c r="W976" i="8"/>
  <c r="AB975" i="8"/>
  <c r="AH974" i="8"/>
  <c r="AM973" i="8"/>
  <c r="P972" i="8"/>
  <c r="AC971" i="8"/>
  <c r="AK970" i="8"/>
  <c r="J970" i="8"/>
  <c r="O969" i="8"/>
  <c r="AD968" i="8"/>
  <c r="AI967" i="8"/>
  <c r="Q966" i="8"/>
  <c r="Y984" i="8"/>
  <c r="Z983" i="8"/>
  <c r="AG982" i="8"/>
  <c r="AH981" i="8"/>
  <c r="AO980" i="8"/>
  <c r="AP979" i="8"/>
  <c r="AN978" i="8"/>
  <c r="N978" i="8"/>
  <c r="L977" i="8"/>
  <c r="V976" i="8"/>
  <c r="U975" i="8"/>
  <c r="AA974" i="8"/>
  <c r="AF973" i="8"/>
  <c r="AP972" i="8"/>
  <c r="M972" i="8"/>
  <c r="Q971" i="8"/>
  <c r="AJ970" i="8"/>
  <c r="L969" i="8"/>
  <c r="AB968" i="8"/>
  <c r="AB967" i="8"/>
  <c r="O966" i="8"/>
  <c r="X984" i="8"/>
  <c r="X983" i="8"/>
  <c r="AF982" i="8"/>
  <c r="AF981" i="8"/>
  <c r="AE980" i="8"/>
  <c r="AN979" i="8"/>
  <c r="AM978" i="8"/>
  <c r="L978" i="8"/>
  <c r="K977" i="8"/>
  <c r="I976" i="8"/>
  <c r="T975" i="8"/>
  <c r="V974" i="8"/>
  <c r="AE973" i="8"/>
  <c r="AN972" i="8"/>
  <c r="L972" i="8"/>
  <c r="P971" i="8"/>
  <c r="AC970" i="8"/>
  <c r="AM969" i="8"/>
  <c r="K969" i="8"/>
  <c r="P968" i="8"/>
  <c r="AA967" i="8"/>
  <c r="AO966" i="8"/>
  <c r="L966" i="8"/>
  <c r="U983" i="8"/>
  <c r="AC981" i="8"/>
  <c r="AK979" i="8"/>
  <c r="AJ977" i="8"/>
  <c r="S974" i="8"/>
  <c r="AK971" i="8"/>
  <c r="M970" i="8"/>
  <c r="AM968" i="8"/>
  <c r="L967" i="8"/>
  <c r="K966" i="8"/>
  <c r="T983" i="8"/>
  <c r="AB981" i="8"/>
  <c r="AA979" i="8"/>
  <c r="AI977" i="8"/>
  <c r="AR975" i="8"/>
  <c r="R974" i="8"/>
  <c r="AK972" i="8"/>
  <c r="O971" i="8"/>
  <c r="AL968" i="8"/>
  <c r="K967" i="8"/>
  <c r="AO984" i="8"/>
  <c r="M983" i="8"/>
  <c r="R981" i="8"/>
  <c r="Z979" i="8"/>
  <c r="AH977" i="8"/>
  <c r="AQ975" i="8"/>
  <c r="Q974" i="8"/>
  <c r="AF972" i="8"/>
  <c r="M971" i="8"/>
  <c r="AJ969" i="8"/>
  <c r="O968" i="8"/>
  <c r="AN984" i="8"/>
  <c r="AR982" i="8"/>
  <c r="P981" i="8"/>
  <c r="X979" i="8"/>
  <c r="AF977" i="8"/>
  <c r="AO975" i="8"/>
  <c r="AQ973" i="8"/>
  <c r="AC972" i="8"/>
  <c r="J971" i="8"/>
  <c r="AI969" i="8"/>
  <c r="N968" i="8"/>
  <c r="W984" i="8"/>
  <c r="V982" i="8"/>
  <c r="AD980" i="8"/>
  <c r="AL978" i="8"/>
  <c r="J977" i="8"/>
  <c r="S975" i="8"/>
  <c r="U973" i="8"/>
  <c r="S972" i="8"/>
  <c r="AB969" i="8"/>
  <c r="L968" i="8"/>
  <c r="AM966" i="8"/>
  <c r="L984" i="8"/>
  <c r="T982" i="8"/>
  <c r="AB980" i="8"/>
  <c r="AJ978" i="8"/>
  <c r="AR976" i="8"/>
  <c r="S973" i="8"/>
  <c r="AB970" i="8"/>
  <c r="AA969" i="8"/>
  <c r="I968" i="8"/>
  <c r="AJ966" i="8"/>
  <c r="I984" i="8"/>
  <c r="Q982" i="8"/>
  <c r="Y980" i="8"/>
  <c r="AG978" i="8"/>
  <c r="AF976" i="8"/>
  <c r="AQ974" i="8"/>
  <c r="P973" i="8"/>
  <c r="AN971" i="8"/>
  <c r="O970" i="8"/>
  <c r="J969" i="8"/>
  <c r="Y967" i="8"/>
  <c r="AE966" i="8"/>
  <c r="L982" i="8"/>
  <c r="T980" i="8"/>
  <c r="W978" i="8"/>
  <c r="AM971" i="8"/>
  <c r="AB966" i="8"/>
  <c r="AE976" i="8"/>
  <c r="N970" i="8"/>
  <c r="M967" i="8"/>
  <c r="AP974" i="8"/>
  <c r="O973" i="8"/>
  <c r="AN983" i="8"/>
  <c r="AM133" i="8"/>
  <c r="AE133" i="8"/>
  <c r="W133" i="8"/>
  <c r="O133" i="8"/>
  <c r="AQ132" i="8"/>
  <c r="AI132" i="8"/>
  <c r="AA132" i="8"/>
  <c r="S132" i="8"/>
  <c r="K132" i="8"/>
  <c r="AM131" i="8"/>
  <c r="AE131" i="8"/>
  <c r="W131" i="8"/>
  <c r="O131" i="8"/>
  <c r="AQ130" i="8"/>
  <c r="AI130" i="8"/>
  <c r="AA130" i="8"/>
  <c r="S130" i="8"/>
  <c r="K130" i="8"/>
  <c r="AM129" i="8"/>
  <c r="AE129" i="8"/>
  <c r="W129" i="8"/>
  <c r="O129" i="8"/>
  <c r="AQ128" i="8"/>
  <c r="AI128" i="8"/>
  <c r="AA128" i="8"/>
  <c r="S128" i="8"/>
  <c r="K128" i="8"/>
  <c r="AM127" i="8"/>
  <c r="AE127" i="8"/>
  <c r="W127" i="8"/>
  <c r="O127" i="8"/>
  <c r="AQ126" i="8"/>
  <c r="AI126" i="8"/>
  <c r="AA126" i="8"/>
  <c r="S126" i="8"/>
  <c r="K126" i="8"/>
  <c r="AM125" i="8"/>
  <c r="AE125" i="8"/>
  <c r="W125" i="8"/>
  <c r="O125" i="8"/>
  <c r="AR124" i="8"/>
  <c r="AJ124" i="8"/>
  <c r="AB124" i="8"/>
  <c r="T124" i="8"/>
  <c r="L124" i="8"/>
  <c r="AO123" i="8"/>
  <c r="AG123" i="8"/>
  <c r="Y123" i="8"/>
  <c r="Q123" i="8"/>
  <c r="I123" i="8"/>
  <c r="AL122" i="8"/>
  <c r="AD122" i="8"/>
  <c r="V122" i="8"/>
  <c r="N122" i="8"/>
  <c r="AQ121" i="8"/>
  <c r="AI121" i="8"/>
  <c r="AA121" i="8"/>
  <c r="S121" i="8"/>
  <c r="K121" i="8"/>
  <c r="AN120" i="8"/>
  <c r="AF120" i="8"/>
  <c r="X120" i="8"/>
  <c r="P120" i="8"/>
  <c r="AK119" i="8"/>
  <c r="AC119" i="8"/>
  <c r="U119" i="8"/>
  <c r="M119" i="8"/>
  <c r="AP118" i="8"/>
  <c r="AH118" i="8"/>
  <c r="Z118" i="8"/>
  <c r="R118" i="8"/>
  <c r="J118" i="8"/>
  <c r="AM117" i="8"/>
  <c r="AE117" i="8"/>
  <c r="W117" i="8"/>
  <c r="O117" i="8"/>
  <c r="AR116" i="8"/>
  <c r="AJ116" i="8"/>
  <c r="AB116" i="8"/>
  <c r="T116" i="8"/>
  <c r="L116" i="8"/>
  <c r="AP115" i="8"/>
  <c r="AH115" i="8"/>
  <c r="Z115" i="8"/>
  <c r="R115" i="8"/>
  <c r="J115" i="8"/>
  <c r="AL133" i="8"/>
  <c r="AD133" i="8"/>
  <c r="V133" i="8"/>
  <c r="N133" i="8"/>
  <c r="AP132" i="8"/>
  <c r="AH132" i="8"/>
  <c r="Z132" i="8"/>
  <c r="R132" i="8"/>
  <c r="J132" i="8"/>
  <c r="AL131" i="8"/>
  <c r="AD131" i="8"/>
  <c r="V131" i="8"/>
  <c r="N131" i="8"/>
  <c r="AP130" i="8"/>
  <c r="AH130" i="8"/>
  <c r="Z130" i="8"/>
  <c r="R130" i="8"/>
  <c r="J130" i="8"/>
  <c r="AL129" i="8"/>
  <c r="AD129" i="8"/>
  <c r="V129" i="8"/>
  <c r="N129" i="8"/>
  <c r="AP128" i="8"/>
  <c r="AH128" i="8"/>
  <c r="Z128" i="8"/>
  <c r="R128" i="8"/>
  <c r="J128" i="8"/>
  <c r="AL127" i="8"/>
  <c r="AD127" i="8"/>
  <c r="V127" i="8"/>
  <c r="N127" i="8"/>
  <c r="AP126" i="8"/>
  <c r="AH126" i="8"/>
  <c r="Z126" i="8"/>
  <c r="R126" i="8"/>
  <c r="J126" i="8"/>
  <c r="AL125" i="8"/>
  <c r="AD125" i="8"/>
  <c r="V125" i="8"/>
  <c r="N125" i="8"/>
  <c r="AQ124" i="8"/>
  <c r="AI124" i="8"/>
  <c r="AA124" i="8"/>
  <c r="S124" i="8"/>
  <c r="K124" i="8"/>
  <c r="AN123" i="8"/>
  <c r="AF123" i="8"/>
  <c r="X123" i="8"/>
  <c r="P123" i="8"/>
  <c r="AK122" i="8"/>
  <c r="AC122" i="8"/>
  <c r="U122" i="8"/>
  <c r="M122" i="8"/>
  <c r="AP121" i="8"/>
  <c r="AH121" i="8"/>
  <c r="Z121" i="8"/>
  <c r="R121" i="8"/>
  <c r="J121" i="8"/>
  <c r="AM120" i="8"/>
  <c r="AE120" i="8"/>
  <c r="W120" i="8"/>
  <c r="O120" i="8"/>
  <c r="AR119" i="8"/>
  <c r="AJ119" i="8"/>
  <c r="AB119" i="8"/>
  <c r="T119" i="8"/>
  <c r="L119" i="8"/>
  <c r="AO118" i="8"/>
  <c r="AG118" i="8"/>
  <c r="Y118" i="8"/>
  <c r="Q118" i="8"/>
  <c r="I118" i="8"/>
  <c r="AL117" i="8"/>
  <c r="AD117" i="8"/>
  <c r="V117" i="8"/>
  <c r="N117" i="8"/>
  <c r="AQ116" i="8"/>
  <c r="AI116" i="8"/>
  <c r="AA116" i="8"/>
  <c r="S116" i="8"/>
  <c r="K116" i="8"/>
  <c r="AO115" i="8"/>
  <c r="AG115" i="8"/>
  <c r="Y115" i="8"/>
  <c r="Q115" i="8"/>
  <c r="I115" i="8"/>
  <c r="AK133" i="8"/>
  <c r="AC133" i="8"/>
  <c r="U133" i="8"/>
  <c r="M133" i="8"/>
  <c r="AO132" i="8"/>
  <c r="AG132" i="8"/>
  <c r="Y132" i="8"/>
  <c r="Q132" i="8"/>
  <c r="I132" i="8"/>
  <c r="AK131" i="8"/>
  <c r="AC131" i="8"/>
  <c r="U131" i="8"/>
  <c r="M131" i="8"/>
  <c r="AO130" i="8"/>
  <c r="AG130" i="8"/>
  <c r="Y130" i="8"/>
  <c r="Q130" i="8"/>
  <c r="I130" i="8"/>
  <c r="AK129" i="8"/>
  <c r="AC129" i="8"/>
  <c r="U129" i="8"/>
  <c r="M129" i="8"/>
  <c r="AO128" i="8"/>
  <c r="AG128" i="8"/>
  <c r="Y128" i="8"/>
  <c r="Q128" i="8"/>
  <c r="I128" i="8"/>
  <c r="AK127" i="8"/>
  <c r="AC127" i="8"/>
  <c r="U127" i="8"/>
  <c r="M127" i="8"/>
  <c r="AO126" i="8"/>
  <c r="AG126" i="8"/>
  <c r="Y126" i="8"/>
  <c r="Q126" i="8"/>
  <c r="I126" i="8"/>
  <c r="AK125" i="8"/>
  <c r="AC125" i="8"/>
  <c r="U125" i="8"/>
  <c r="M125" i="8"/>
  <c r="AP124" i="8"/>
  <c r="AH124" i="8"/>
  <c r="Z124" i="8"/>
  <c r="R124" i="8"/>
  <c r="J124" i="8"/>
  <c r="AM123" i="8"/>
  <c r="AE123" i="8"/>
  <c r="W123" i="8"/>
  <c r="O123" i="8"/>
  <c r="AR122" i="8"/>
  <c r="AJ122" i="8"/>
  <c r="AB122" i="8"/>
  <c r="T122" i="8"/>
  <c r="L122" i="8"/>
  <c r="AO121" i="8"/>
  <c r="AG121" i="8"/>
  <c r="Y121" i="8"/>
  <c r="Q121" i="8"/>
  <c r="I121" i="8"/>
  <c r="AL120" i="8"/>
  <c r="AD120" i="8"/>
  <c r="V120" i="8"/>
  <c r="N120" i="8"/>
  <c r="AQ119" i="8"/>
  <c r="AI119" i="8"/>
  <c r="AA119" i="8"/>
  <c r="S119" i="8"/>
  <c r="K119" i="8"/>
  <c r="AN118" i="8"/>
  <c r="AF118" i="8"/>
  <c r="X118" i="8"/>
  <c r="P118" i="8"/>
  <c r="AK117" i="8"/>
  <c r="AC117" i="8"/>
  <c r="U117" i="8"/>
  <c r="M117" i="8"/>
  <c r="AP116" i="8"/>
  <c r="AH116" i="8"/>
  <c r="Z116" i="8"/>
  <c r="R116" i="8"/>
  <c r="J116" i="8"/>
  <c r="AN115" i="8"/>
  <c r="AF115" i="8"/>
  <c r="X115" i="8"/>
  <c r="P115" i="8"/>
  <c r="AR133" i="8"/>
  <c r="AJ133" i="8"/>
  <c r="AB133" i="8"/>
  <c r="T133" i="8"/>
  <c r="L133" i="8"/>
  <c r="AN132" i="8"/>
  <c r="AF132" i="8"/>
  <c r="X132" i="8"/>
  <c r="P132" i="8"/>
  <c r="AR131" i="8"/>
  <c r="AJ131" i="8"/>
  <c r="AB131" i="8"/>
  <c r="T131" i="8"/>
  <c r="L131" i="8"/>
  <c r="AN130" i="8"/>
  <c r="AF130" i="8"/>
  <c r="X130" i="8"/>
  <c r="P130" i="8"/>
  <c r="AR129" i="8"/>
  <c r="AJ129" i="8"/>
  <c r="AB129" i="8"/>
  <c r="T129" i="8"/>
  <c r="L129" i="8"/>
  <c r="AN128" i="8"/>
  <c r="AF128" i="8"/>
  <c r="X128" i="8"/>
  <c r="P128" i="8"/>
  <c r="AR127" i="8"/>
  <c r="AJ127" i="8"/>
  <c r="AB127" i="8"/>
  <c r="T127" i="8"/>
  <c r="L127" i="8"/>
  <c r="AN126" i="8"/>
  <c r="AF126" i="8"/>
  <c r="X126" i="8"/>
  <c r="P126" i="8"/>
  <c r="AR125" i="8"/>
  <c r="AJ125" i="8"/>
  <c r="AB125" i="8"/>
  <c r="T125" i="8"/>
  <c r="L125" i="8"/>
  <c r="AO124" i="8"/>
  <c r="AG124" i="8"/>
  <c r="Y124" i="8"/>
  <c r="Q124" i="8"/>
  <c r="I124" i="8"/>
  <c r="AL123" i="8"/>
  <c r="AD123" i="8"/>
  <c r="V123" i="8"/>
  <c r="N123" i="8"/>
  <c r="AQ122" i="8"/>
  <c r="AI122" i="8"/>
  <c r="AA122" i="8"/>
  <c r="S122" i="8"/>
  <c r="K122" i="8"/>
  <c r="AN121" i="8"/>
  <c r="AF121" i="8"/>
  <c r="X121" i="8"/>
  <c r="P121" i="8"/>
  <c r="AK120" i="8"/>
  <c r="AC120" i="8"/>
  <c r="U120" i="8"/>
  <c r="M120" i="8"/>
  <c r="AP119" i="8"/>
  <c r="AH119" i="8"/>
  <c r="Z119" i="8"/>
  <c r="R119" i="8"/>
  <c r="J119" i="8"/>
  <c r="AM118" i="8"/>
  <c r="AE118" i="8"/>
  <c r="W118" i="8"/>
  <c r="O118" i="8"/>
  <c r="AR117" i="8"/>
  <c r="AJ117" i="8"/>
  <c r="AB117" i="8"/>
  <c r="T117" i="8"/>
  <c r="L117" i="8"/>
  <c r="AO116" i="8"/>
  <c r="AG116" i="8"/>
  <c r="Y116" i="8"/>
  <c r="Q116" i="8"/>
  <c r="I116" i="8"/>
  <c r="AM115" i="8"/>
  <c r="AE115" i="8"/>
  <c r="W115" i="8"/>
  <c r="O115" i="8"/>
  <c r="AH133" i="8"/>
  <c r="R133" i="8"/>
  <c r="AL132" i="8"/>
  <c r="V132" i="8"/>
  <c r="AP131" i="8"/>
  <c r="Z131" i="8"/>
  <c r="J131" i="8"/>
  <c r="AD130" i="8"/>
  <c r="N130" i="8"/>
  <c r="AH129" i="8"/>
  <c r="R129" i="8"/>
  <c r="AL128" i="8"/>
  <c r="V128" i="8"/>
  <c r="AP127" i="8"/>
  <c r="Z127" i="8"/>
  <c r="J127" i="8"/>
  <c r="AD126" i="8"/>
  <c r="N126" i="8"/>
  <c r="AH125" i="8"/>
  <c r="R125" i="8"/>
  <c r="AM124" i="8"/>
  <c r="W124" i="8"/>
  <c r="AR123" i="8"/>
  <c r="AB123" i="8"/>
  <c r="L123" i="8"/>
  <c r="AG122" i="8"/>
  <c r="Q122" i="8"/>
  <c r="AL121" i="8"/>
  <c r="V121" i="8"/>
  <c r="AR120" i="8"/>
  <c r="AB120" i="8"/>
  <c r="L120" i="8"/>
  <c r="AL119" i="8"/>
  <c r="V119" i="8"/>
  <c r="AQ118" i="8"/>
  <c r="AA118" i="8"/>
  <c r="K118" i="8"/>
  <c r="AG117" i="8"/>
  <c r="Q117" i="8"/>
  <c r="AL116" i="8"/>
  <c r="V116" i="8"/>
  <c r="AR115" i="8"/>
  <c r="AI133" i="8"/>
  <c r="Q133" i="8"/>
  <c r="AJ132" i="8"/>
  <c r="O132" i="8"/>
  <c r="AH131" i="8"/>
  <c r="Q131" i="8"/>
  <c r="AJ130" i="8"/>
  <c r="O130" i="8"/>
  <c r="AG129" i="8"/>
  <c r="P129" i="8"/>
  <c r="AE128" i="8"/>
  <c r="N128" i="8"/>
  <c r="AG127" i="8"/>
  <c r="P127" i="8"/>
  <c r="AE126" i="8"/>
  <c r="M126" i="8"/>
  <c r="AF125" i="8"/>
  <c r="K125" i="8"/>
  <c r="AE124" i="8"/>
  <c r="N124" i="8"/>
  <c r="AH123" i="8"/>
  <c r="M123" i="8"/>
  <c r="AF122" i="8"/>
  <c r="O122" i="8"/>
  <c r="AE121" i="8"/>
  <c r="N121" i="8"/>
  <c r="AI120" i="8"/>
  <c r="R120" i="8"/>
  <c r="AM119" i="8"/>
  <c r="Q119" i="8"/>
  <c r="AK118" i="8"/>
  <c r="T118" i="8"/>
  <c r="AO117" i="8"/>
  <c r="X117" i="8"/>
  <c r="AN116" i="8"/>
  <c r="W116" i="8"/>
  <c r="AQ115" i="8"/>
  <c r="AA115" i="8"/>
  <c r="K115" i="8"/>
  <c r="AG133" i="8"/>
  <c r="P133" i="8"/>
  <c r="AE132" i="8"/>
  <c r="N132" i="8"/>
  <c r="AG131" i="8"/>
  <c r="P131" i="8"/>
  <c r="AE130" i="8"/>
  <c r="M130" i="8"/>
  <c r="AF129" i="8"/>
  <c r="K129" i="8"/>
  <c r="AD128" i="8"/>
  <c r="M128" i="8"/>
  <c r="AF127" i="8"/>
  <c r="K127" i="8"/>
  <c r="AC126" i="8"/>
  <c r="L126" i="8"/>
  <c r="AA125" i="8"/>
  <c r="J125" i="8"/>
  <c r="AD124" i="8"/>
  <c r="M124" i="8"/>
  <c r="AC123" i="8"/>
  <c r="K123" i="8"/>
  <c r="AE122" i="8"/>
  <c r="J122" i="8"/>
  <c r="AD121" i="8"/>
  <c r="M121" i="8"/>
  <c r="AH120" i="8"/>
  <c r="Q120" i="8"/>
  <c r="AG119" i="8"/>
  <c r="P119" i="8"/>
  <c r="AJ118" i="8"/>
  <c r="S118" i="8"/>
  <c r="AN117" i="8"/>
  <c r="S117" i="8"/>
  <c r="AM116" i="8"/>
  <c r="U116" i="8"/>
  <c r="AL115" i="8"/>
  <c r="V115" i="8"/>
  <c r="AA133" i="8"/>
  <c r="J133" i="8"/>
  <c r="AC132" i="8"/>
  <c r="L132" i="8"/>
  <c r="AA131" i="8"/>
  <c r="I131" i="8"/>
  <c r="AB130" i="8"/>
  <c r="AQ129" i="8"/>
  <c r="Z129" i="8"/>
  <c r="I129" i="8"/>
  <c r="AB128" i="8"/>
  <c r="AQ127" i="8"/>
  <c r="Y127" i="8"/>
  <c r="AR126" i="8"/>
  <c r="W126" i="8"/>
  <c r="AP125" i="8"/>
  <c r="Y125" i="8"/>
  <c r="X124" i="8"/>
  <c r="AQ123" i="8"/>
  <c r="Z123" i="8"/>
  <c r="AP122" i="8"/>
  <c r="Y122" i="8"/>
  <c r="AB121" i="8"/>
  <c r="AA120" i="8"/>
  <c r="J120" i="8"/>
  <c r="AE119" i="8"/>
  <c r="N119" i="8"/>
  <c r="AD118" i="8"/>
  <c r="M118" i="8"/>
  <c r="AH117" i="8"/>
  <c r="P117" i="8"/>
  <c r="AF116" i="8"/>
  <c r="O116" i="8"/>
  <c r="AJ115" i="8"/>
  <c r="T115" i="8"/>
  <c r="AQ133" i="8"/>
  <c r="Z133" i="8"/>
  <c r="I133" i="8"/>
  <c r="AB132" i="8"/>
  <c r="AQ131" i="8"/>
  <c r="Y131" i="8"/>
  <c r="AR130" i="8"/>
  <c r="W130" i="8"/>
  <c r="AP129" i="8"/>
  <c r="Y129" i="8"/>
  <c r="AR128" i="8"/>
  <c r="W128" i="8"/>
  <c r="AO127" i="8"/>
  <c r="X127" i="8"/>
  <c r="AM126" i="8"/>
  <c r="V126" i="8"/>
  <c r="AO125" i="8"/>
  <c r="X125" i="8"/>
  <c r="AN124" i="8"/>
  <c r="V124" i="8"/>
  <c r="AP123" i="8"/>
  <c r="U123" i="8"/>
  <c r="AO122" i="8"/>
  <c r="X122" i="8"/>
  <c r="AR121" i="8"/>
  <c r="W121" i="8"/>
  <c r="AQ120" i="8"/>
  <c r="Z120" i="8"/>
  <c r="I120" i="8"/>
  <c r="AD119" i="8"/>
  <c r="I119" i="8"/>
  <c r="AC118" i="8"/>
  <c r="L118" i="8"/>
  <c r="AF117" i="8"/>
  <c r="K117" i="8"/>
  <c r="AE116" i="8"/>
  <c r="N116" i="8"/>
  <c r="AI115" i="8"/>
  <c r="S115" i="8"/>
  <c r="X133" i="8"/>
  <c r="U132" i="8"/>
  <c r="S131" i="8"/>
  <c r="U130" i="8"/>
  <c r="S129" i="8"/>
  <c r="T128" i="8"/>
  <c r="R127" i="8"/>
  <c r="T126" i="8"/>
  <c r="Q125" i="8"/>
  <c r="P124" i="8"/>
  <c r="S123" i="8"/>
  <c r="R122" i="8"/>
  <c r="T121" i="8"/>
  <c r="Y120" i="8"/>
  <c r="Y119" i="8"/>
  <c r="AB118" i="8"/>
  <c r="AA117" i="8"/>
  <c r="AD116" i="8"/>
  <c r="AD115" i="8"/>
  <c r="S133" i="8"/>
  <c r="T132" i="8"/>
  <c r="R131" i="8"/>
  <c r="T130" i="8"/>
  <c r="Q129" i="8"/>
  <c r="O128" i="8"/>
  <c r="Q127" i="8"/>
  <c r="O126" i="8"/>
  <c r="P125" i="8"/>
  <c r="O124" i="8"/>
  <c r="R123" i="8"/>
  <c r="P122" i="8"/>
  <c r="O121" i="8"/>
  <c r="T120" i="8"/>
  <c r="X119" i="8"/>
  <c r="V118" i="8"/>
  <c r="Z117" i="8"/>
  <c r="AC116" i="8"/>
  <c r="AC115" i="8"/>
  <c r="AN133" i="8"/>
  <c r="AK132" i="8"/>
  <c r="AI131" i="8"/>
  <c r="AK130" i="8"/>
  <c r="AI129" i="8"/>
  <c r="AJ128" i="8"/>
  <c r="AH127" i="8"/>
  <c r="AJ126" i="8"/>
  <c r="AG125" i="8"/>
  <c r="AF124" i="8"/>
  <c r="AI123" i="8"/>
  <c r="AH122" i="8"/>
  <c r="AJ121" i="8"/>
  <c r="AO120" i="8"/>
  <c r="AO119" i="8"/>
  <c r="AR118" i="8"/>
  <c r="AQ117" i="8"/>
  <c r="I117" i="8"/>
  <c r="M115" i="8"/>
  <c r="AF133" i="8"/>
  <c r="AD132" i="8"/>
  <c r="AF131" i="8"/>
  <c r="AC130" i="8"/>
  <c r="AA129" i="8"/>
  <c r="AC128" i="8"/>
  <c r="AA127" i="8"/>
  <c r="AB126" i="8"/>
  <c r="Z125" i="8"/>
  <c r="AC124" i="8"/>
  <c r="AA123" i="8"/>
  <c r="Z122" i="8"/>
  <c r="AC121" i="8"/>
  <c r="AJ120" i="8"/>
  <c r="AN119" i="8"/>
  <c r="AL118" i="8"/>
  <c r="AP117" i="8"/>
  <c r="L115" i="8"/>
  <c r="AO133" i="8"/>
  <c r="AN131" i="8"/>
  <c r="AN129" i="8"/>
  <c r="AI127" i="8"/>
  <c r="AI125" i="8"/>
  <c r="AJ123" i="8"/>
  <c r="AK121" i="8"/>
  <c r="M116" i="8"/>
  <c r="Y133" i="8"/>
  <c r="X131" i="8"/>
  <c r="X129" i="8"/>
  <c r="S127" i="8"/>
  <c r="S125" i="8"/>
  <c r="T123" i="8"/>
  <c r="U121" i="8"/>
  <c r="AF119" i="8"/>
  <c r="AI117" i="8"/>
  <c r="K133" i="8"/>
  <c r="K131" i="8"/>
  <c r="J129" i="8"/>
  <c r="I127" i="8"/>
  <c r="I125" i="8"/>
  <c r="J123" i="8"/>
  <c r="L121" i="8"/>
  <c r="W119" i="8"/>
  <c r="Y117" i="8"/>
  <c r="AR132" i="8"/>
  <c r="AM130" i="8"/>
  <c r="AM128" i="8"/>
  <c r="AL126" i="8"/>
  <c r="AL124" i="8"/>
  <c r="AN122" i="8"/>
  <c r="O119" i="8"/>
  <c r="R117" i="8"/>
  <c r="AK115" i="8"/>
  <c r="AM132" i="8"/>
  <c r="AL130" i="8"/>
  <c r="AK128" i="8"/>
  <c r="AK126" i="8"/>
  <c r="AK124" i="8"/>
  <c r="AM122" i="8"/>
  <c r="AP120" i="8"/>
  <c r="J117" i="8"/>
  <c r="AB115" i="8"/>
  <c r="W132" i="8"/>
  <c r="V130" i="8"/>
  <c r="U128" i="8"/>
  <c r="U126" i="8"/>
  <c r="U124" i="8"/>
  <c r="W122" i="8"/>
  <c r="AG120" i="8"/>
  <c r="AI118" i="8"/>
  <c r="AK116" i="8"/>
  <c r="U115" i="8"/>
  <c r="AQ125" i="8"/>
  <c r="K120" i="8"/>
  <c r="AP133" i="8"/>
  <c r="AN125" i="8"/>
  <c r="M132" i="8"/>
  <c r="N115" i="8"/>
  <c r="AO131" i="8"/>
  <c r="AK123" i="8"/>
  <c r="U118" i="8"/>
  <c r="L130" i="8"/>
  <c r="I122" i="8"/>
  <c r="N118" i="8"/>
  <c r="AO129" i="8"/>
  <c r="AM121" i="8"/>
  <c r="L128" i="8"/>
  <c r="X116" i="8"/>
  <c r="AN127" i="8"/>
  <c r="P116" i="8"/>
  <c r="S120" i="8"/>
  <c r="BD7" i="8"/>
  <c r="BE7" i="8" s="1"/>
  <c r="BF74" i="8"/>
  <c r="BC74" i="8"/>
  <c r="BD74" i="8" s="1"/>
  <c r="BE74" i="8" s="1"/>
  <c r="AE309" i="7"/>
  <c r="AE310" i="7" s="1"/>
  <c r="AE311" i="7" s="1"/>
  <c r="AE312" i="7" s="1"/>
  <c r="AE313" i="7" s="1"/>
  <c r="AE314" i="7" s="1"/>
  <c r="AE315" i="7" s="1"/>
  <c r="AE316" i="7" s="1"/>
  <c r="AE317" i="7" s="1"/>
  <c r="AE318" i="7" s="1"/>
  <c r="AE319" i="7" s="1"/>
  <c r="AE320" i="7" s="1"/>
  <c r="AE321" i="7" s="1"/>
  <c r="AE322" i="7" s="1"/>
  <c r="AE323" i="7" s="1"/>
  <c r="AE324" i="7" s="1"/>
  <c r="AE325" i="7" s="1"/>
  <c r="AE326" i="7" s="1"/>
  <c r="AE327" i="7" s="1"/>
  <c r="AE328" i="7" s="1"/>
  <c r="AE329" i="7" s="1"/>
  <c r="AE330" i="7" s="1"/>
  <c r="AE331" i="7" s="1"/>
  <c r="AE332" i="7" s="1"/>
  <c r="AE333" i="7" s="1"/>
  <c r="AE334" i="7" s="1"/>
  <c r="AE335" i="7" s="1"/>
  <c r="AE336" i="7" s="1"/>
  <c r="AE337" i="7" s="1"/>
  <c r="AE338" i="7" s="1"/>
  <c r="AE339" i="7" s="1"/>
  <c r="AE340" i="7" s="1"/>
  <c r="AE341" i="7" s="1"/>
  <c r="AE342" i="7" s="1"/>
  <c r="AE343" i="7" s="1"/>
  <c r="AE344" i="7" s="1"/>
  <c r="AE345" i="7" s="1"/>
  <c r="AE346" i="7" s="1"/>
  <c r="AE347" i="7" s="1"/>
  <c r="AE348" i="7" s="1"/>
  <c r="AE349" i="7" s="1"/>
  <c r="AE350" i="7" s="1"/>
  <c r="AE351" i="7" s="1"/>
  <c r="AE352" i="7" s="1"/>
  <c r="AE353" i="7" s="1"/>
  <c r="AE354" i="7" s="1"/>
  <c r="AE355" i="7" s="1"/>
  <c r="AE356" i="7" s="1"/>
  <c r="AE357" i="7" s="1"/>
  <c r="AE358" i="7" s="1"/>
  <c r="AE359" i="7" s="1"/>
  <c r="AE360" i="7" s="1"/>
  <c r="AK16" i="7"/>
  <c r="W309" i="7"/>
  <c r="W310" i="7" s="1"/>
  <c r="W311" i="7" s="1"/>
  <c r="W312" i="7" s="1"/>
  <c r="W313" i="7" s="1"/>
  <c r="W314" i="7" s="1"/>
  <c r="W315" i="7" s="1"/>
  <c r="W316" i="7" s="1"/>
  <c r="W317" i="7" s="1"/>
  <c r="W318" i="7" s="1"/>
  <c r="W319" i="7" s="1"/>
  <c r="W320" i="7" s="1"/>
  <c r="W321" i="7" s="1"/>
  <c r="W322" i="7" s="1"/>
  <c r="W323" i="7" s="1"/>
  <c r="W324" i="7" s="1"/>
  <c r="W325" i="7" s="1"/>
  <c r="W326" i="7" s="1"/>
  <c r="W327" i="7" s="1"/>
  <c r="W328" i="7" s="1"/>
  <c r="W329" i="7" s="1"/>
  <c r="W330" i="7" s="1"/>
  <c r="W331" i="7" s="1"/>
  <c r="W332" i="7" s="1"/>
  <c r="W333" i="7" s="1"/>
  <c r="W334" i="7" s="1"/>
  <c r="W335" i="7" s="1"/>
  <c r="W336" i="7" s="1"/>
  <c r="W337" i="7" s="1"/>
  <c r="W338" i="7" s="1"/>
  <c r="W339" i="7" s="1"/>
  <c r="W340" i="7" s="1"/>
  <c r="W341" i="7" s="1"/>
  <c r="W342" i="7" s="1"/>
  <c r="W343" i="7" s="1"/>
  <c r="W344" i="7" s="1"/>
  <c r="W345" i="7" s="1"/>
  <c r="W346" i="7" s="1"/>
  <c r="W347" i="7" s="1"/>
  <c r="W348" i="7" s="1"/>
  <c r="W349" i="7" s="1"/>
  <c r="W350" i="7" s="1"/>
  <c r="W351" i="7" s="1"/>
  <c r="W352" i="7" s="1"/>
  <c r="W353" i="7" s="1"/>
  <c r="W354" i="7" s="1"/>
  <c r="W355" i="7" s="1"/>
  <c r="W356" i="7" s="1"/>
  <c r="W357" i="7" s="1"/>
  <c r="W358" i="7" s="1"/>
  <c r="W359" i="7" s="1"/>
  <c r="W360" i="7" s="1"/>
  <c r="AC14" i="7" s="1"/>
  <c r="AC16" i="7"/>
  <c r="AN16" i="7"/>
  <c r="AH309" i="7"/>
  <c r="AH310" i="7" s="1"/>
  <c r="AH311" i="7" s="1"/>
  <c r="AH312" i="7" s="1"/>
  <c r="AH313" i="7" s="1"/>
  <c r="AH314" i="7" s="1"/>
  <c r="AH315" i="7" s="1"/>
  <c r="AH316" i="7" s="1"/>
  <c r="AH317" i="7" s="1"/>
  <c r="AH318" i="7" s="1"/>
  <c r="AH319" i="7" s="1"/>
  <c r="AH320" i="7" s="1"/>
  <c r="AH321" i="7" s="1"/>
  <c r="AH322" i="7" s="1"/>
  <c r="AH323" i="7" s="1"/>
  <c r="AH324" i="7" s="1"/>
  <c r="AH325" i="7" s="1"/>
  <c r="AH326" i="7" s="1"/>
  <c r="AH327" i="7" s="1"/>
  <c r="AH328" i="7" s="1"/>
  <c r="AH329" i="7" s="1"/>
  <c r="AH330" i="7" s="1"/>
  <c r="AH331" i="7" s="1"/>
  <c r="AH332" i="7" s="1"/>
  <c r="AH333" i="7" s="1"/>
  <c r="AH334" i="7" s="1"/>
  <c r="AH335" i="7" s="1"/>
  <c r="AH336" i="7" s="1"/>
  <c r="AH337" i="7" s="1"/>
  <c r="AH338" i="7" s="1"/>
  <c r="AH339" i="7" s="1"/>
  <c r="AH340" i="7" s="1"/>
  <c r="AH341" i="7" s="1"/>
  <c r="AH342" i="7" s="1"/>
  <c r="AH343" i="7" s="1"/>
  <c r="AH344" i="7" s="1"/>
  <c r="AH345" i="7" s="1"/>
  <c r="AH346" i="7" s="1"/>
  <c r="AH347" i="7" s="1"/>
  <c r="AH348" i="7" s="1"/>
  <c r="AH349" i="7" s="1"/>
  <c r="AH350" i="7" s="1"/>
  <c r="AH351" i="7" s="1"/>
  <c r="AH352" i="7" s="1"/>
  <c r="AH353" i="7" s="1"/>
  <c r="AH354" i="7" s="1"/>
  <c r="AH355" i="7" s="1"/>
  <c r="AH356" i="7" s="1"/>
  <c r="AH357" i="7" s="1"/>
  <c r="AH358" i="7" s="1"/>
  <c r="AH359" i="7" s="1"/>
  <c r="AH360" i="7" s="1"/>
  <c r="AN14" i="7" s="1"/>
  <c r="U309" i="7"/>
  <c r="U310" i="7" s="1"/>
  <c r="U311" i="7" s="1"/>
  <c r="U312" i="7" s="1"/>
  <c r="U313" i="7" s="1"/>
  <c r="U314" i="7" s="1"/>
  <c r="U315" i="7" s="1"/>
  <c r="U316" i="7" s="1"/>
  <c r="U317" i="7" s="1"/>
  <c r="U318" i="7" s="1"/>
  <c r="U319" i="7" s="1"/>
  <c r="U320" i="7" s="1"/>
  <c r="U321" i="7" s="1"/>
  <c r="U322" i="7" s="1"/>
  <c r="U323" i="7" s="1"/>
  <c r="U324" i="7" s="1"/>
  <c r="U325" i="7" s="1"/>
  <c r="U326" i="7" s="1"/>
  <c r="U327" i="7" s="1"/>
  <c r="U328" i="7" s="1"/>
  <c r="U329" i="7" s="1"/>
  <c r="U330" i="7" s="1"/>
  <c r="U331" i="7" s="1"/>
  <c r="U332" i="7" s="1"/>
  <c r="U333" i="7" s="1"/>
  <c r="U334" i="7" s="1"/>
  <c r="U335" i="7" s="1"/>
  <c r="U336" i="7" s="1"/>
  <c r="U337" i="7" s="1"/>
  <c r="U338" i="7" s="1"/>
  <c r="U339" i="7" s="1"/>
  <c r="U340" i="7" s="1"/>
  <c r="U341" i="7" s="1"/>
  <c r="U342" i="7" s="1"/>
  <c r="U343" i="7" s="1"/>
  <c r="U344" i="7" s="1"/>
  <c r="U345" i="7" s="1"/>
  <c r="U346" i="7" s="1"/>
  <c r="U347" i="7" s="1"/>
  <c r="U348" i="7" s="1"/>
  <c r="U349" i="7" s="1"/>
  <c r="U350" i="7" s="1"/>
  <c r="U351" i="7" s="1"/>
  <c r="U352" i="7" s="1"/>
  <c r="U353" i="7" s="1"/>
  <c r="U354" i="7" s="1"/>
  <c r="U355" i="7" s="1"/>
  <c r="U356" i="7" s="1"/>
  <c r="U357" i="7" s="1"/>
  <c r="U358" i="7" s="1"/>
  <c r="U359" i="7" s="1"/>
  <c r="U360" i="7" s="1"/>
  <c r="AA14" i="7" s="1"/>
  <c r="AA16" i="7"/>
  <c r="BF51" i="6"/>
  <c r="AP51" i="6"/>
  <c r="BO51" i="6"/>
  <c r="Y38" i="6"/>
  <c r="AA38" i="6"/>
  <c r="Y39" i="6"/>
  <c r="BC63" i="8"/>
  <c r="BD63" i="8" s="1"/>
  <c r="BE63" i="8" s="1"/>
  <c r="BB20" i="6"/>
  <c r="BC20" i="6" s="1"/>
  <c r="BF17" i="6"/>
  <c r="BO17" i="6"/>
  <c r="AP17" i="6"/>
  <c r="AA11" i="6"/>
  <c r="Y11" i="6"/>
  <c r="Y12" i="6"/>
  <c r="AJ31" i="7"/>
  <c r="AJ23" i="7"/>
  <c r="AJ30" i="7"/>
  <c r="AJ22" i="7"/>
  <c r="AJ36" i="7"/>
  <c r="AJ28" i="7"/>
  <c r="AJ20" i="7"/>
  <c r="AJ24" i="7"/>
  <c r="AJ33" i="7"/>
  <c r="AJ18" i="7"/>
  <c r="AJ35" i="7"/>
  <c r="AJ29" i="7"/>
  <c r="AJ19" i="7"/>
  <c r="AJ26" i="7"/>
  <c r="AJ21" i="7"/>
  <c r="AJ27" i="7"/>
  <c r="AJ25" i="7"/>
  <c r="AJ34" i="7"/>
  <c r="AJ32" i="7"/>
  <c r="BB27" i="6"/>
  <c r="BC27" i="6" s="1"/>
  <c r="AE49" i="6"/>
  <c r="AC49" i="6"/>
  <c r="AB49" i="6"/>
  <c r="AD49" i="6" s="1"/>
  <c r="Y37" i="5"/>
  <c r="BC37" i="5"/>
  <c r="BD37" i="5" s="1"/>
  <c r="Y8" i="5"/>
  <c r="BC8" i="5"/>
  <c r="BD8" i="5" s="1"/>
  <c r="AA14" i="6"/>
  <c r="Y14" i="6"/>
  <c r="AW11" i="5"/>
  <c r="AX11" i="5" s="1"/>
  <c r="AW96" i="5"/>
  <c r="AX96" i="5" s="1"/>
  <c r="BC35" i="5"/>
  <c r="BD35" i="5" s="1"/>
  <c r="Y35" i="5"/>
  <c r="Y50" i="5"/>
  <c r="BC50" i="5"/>
  <c r="BD50" i="5" s="1"/>
  <c r="BF29" i="8"/>
  <c r="BC29" i="8"/>
  <c r="BD29" i="8" s="1"/>
  <c r="AS14" i="7"/>
  <c r="BE5" i="8"/>
  <c r="BB21" i="6"/>
  <c r="BC21" i="6" s="1"/>
  <c r="AP37" i="6"/>
  <c r="BF37" i="6"/>
  <c r="BO37" i="6"/>
  <c r="BB49" i="6"/>
  <c r="BC49" i="6" s="1"/>
  <c r="AW84" i="5"/>
  <c r="AX84" i="5" s="1"/>
  <c r="AW20" i="5"/>
  <c r="AX20" i="5" s="1"/>
  <c r="G34" i="4"/>
  <c r="K34" i="4" s="1"/>
  <c r="L34" i="4" s="1"/>
  <c r="BB50" i="6"/>
  <c r="BC50" i="6" s="1"/>
  <c r="L31" i="7"/>
  <c r="L23" i="7"/>
  <c r="L30" i="7"/>
  <c r="L22" i="7"/>
  <c r="L36" i="7"/>
  <c r="L28" i="7"/>
  <c r="L20" i="7"/>
  <c r="L33" i="7"/>
  <c r="L18" i="7"/>
  <c r="L27" i="7"/>
  <c r="L35" i="7"/>
  <c r="L34" i="7"/>
  <c r="L32" i="7"/>
  <c r="L25" i="7"/>
  <c r="L26" i="7"/>
  <c r="L24" i="7"/>
  <c r="L21" i="7"/>
  <c r="L29" i="7"/>
  <c r="L19" i="7"/>
  <c r="BF30" i="8"/>
  <c r="BC30" i="8"/>
  <c r="BD30" i="8" s="1"/>
  <c r="BE30" i="8" s="1"/>
  <c r="T31" i="7"/>
  <c r="T23" i="7"/>
  <c r="T30" i="7"/>
  <c r="T22" i="7"/>
  <c r="T36" i="7"/>
  <c r="T28" i="7"/>
  <c r="T20" i="7"/>
  <c r="T25" i="7"/>
  <c r="T34" i="7"/>
  <c r="T29" i="7"/>
  <c r="T19" i="7"/>
  <c r="T32" i="7"/>
  <c r="T26" i="7"/>
  <c r="T21" i="7"/>
  <c r="T35" i="7"/>
  <c r="T33" i="7"/>
  <c r="T27" i="7"/>
  <c r="T18" i="7"/>
  <c r="T24" i="7"/>
  <c r="AM14" i="7"/>
  <c r="AP41" i="6"/>
  <c r="BF41" i="6"/>
  <c r="BO41" i="6"/>
  <c r="Y86" i="5"/>
  <c r="BC86" i="5"/>
  <c r="BD86" i="5" s="1"/>
  <c r="Y70" i="5"/>
  <c r="BC70" i="5"/>
  <c r="BD70" i="5" s="1"/>
  <c r="AT29" i="7"/>
  <c r="AT21" i="7"/>
  <c r="AT36" i="7"/>
  <c r="AT28" i="7"/>
  <c r="AT20" i="7"/>
  <c r="AT34" i="7"/>
  <c r="AT26" i="7"/>
  <c r="AT18" i="7"/>
  <c r="AT30" i="7"/>
  <c r="AT24" i="7"/>
  <c r="AT19" i="7"/>
  <c r="AT25" i="7"/>
  <c r="AT27" i="7"/>
  <c r="AT33" i="7"/>
  <c r="AT35" i="7"/>
  <c r="AT32" i="7"/>
  <c r="AT31" i="7"/>
  <c r="AT23" i="7"/>
  <c r="AT22" i="7"/>
  <c r="AW68" i="5"/>
  <c r="AX68" i="5" s="1"/>
  <c r="AC51" i="6"/>
  <c r="AB51" i="6"/>
  <c r="AD51" i="6" s="1"/>
  <c r="AE51" i="6"/>
  <c r="AP23" i="6"/>
  <c r="BO23" i="6"/>
  <c r="BF23" i="6"/>
  <c r="V16" i="7"/>
  <c r="P309" i="7"/>
  <c r="P310" i="7" s="1"/>
  <c r="P311" i="7" s="1"/>
  <c r="P312" i="7" s="1"/>
  <c r="P313" i="7" s="1"/>
  <c r="P314" i="7" s="1"/>
  <c r="P315" i="7" s="1"/>
  <c r="P316" i="7" s="1"/>
  <c r="P317" i="7" s="1"/>
  <c r="P318" i="7" s="1"/>
  <c r="P319" i="7" s="1"/>
  <c r="P320" i="7" s="1"/>
  <c r="P321" i="7" s="1"/>
  <c r="P322" i="7" s="1"/>
  <c r="P323" i="7" s="1"/>
  <c r="P324" i="7" s="1"/>
  <c r="P325" i="7" s="1"/>
  <c r="P326" i="7" s="1"/>
  <c r="P327" i="7" s="1"/>
  <c r="P328" i="7" s="1"/>
  <c r="P329" i="7" s="1"/>
  <c r="P330" i="7" s="1"/>
  <c r="P331" i="7" s="1"/>
  <c r="P332" i="7" s="1"/>
  <c r="P333" i="7" s="1"/>
  <c r="P334" i="7" s="1"/>
  <c r="P335" i="7" s="1"/>
  <c r="P336" i="7" s="1"/>
  <c r="P337" i="7" s="1"/>
  <c r="P338" i="7" s="1"/>
  <c r="P339" i="7" s="1"/>
  <c r="P340" i="7" s="1"/>
  <c r="P341" i="7" s="1"/>
  <c r="P342" i="7" s="1"/>
  <c r="P343" i="7" s="1"/>
  <c r="P344" i="7" s="1"/>
  <c r="P345" i="7" s="1"/>
  <c r="P346" i="7" s="1"/>
  <c r="P347" i="7" s="1"/>
  <c r="P348" i="7" s="1"/>
  <c r="P349" i="7" s="1"/>
  <c r="P350" i="7" s="1"/>
  <c r="P351" i="7" s="1"/>
  <c r="P352" i="7" s="1"/>
  <c r="P353" i="7" s="1"/>
  <c r="P354" i="7" s="1"/>
  <c r="P355" i="7" s="1"/>
  <c r="P356" i="7" s="1"/>
  <c r="P357" i="7" s="1"/>
  <c r="P358" i="7" s="1"/>
  <c r="P359" i="7" s="1"/>
  <c r="P360" i="7" s="1"/>
  <c r="V14" i="7" s="1"/>
  <c r="AI309" i="7"/>
  <c r="AI310" i="7" s="1"/>
  <c r="AI311" i="7" s="1"/>
  <c r="AI312" i="7" s="1"/>
  <c r="AI313" i="7" s="1"/>
  <c r="AI314" i="7" s="1"/>
  <c r="AI315" i="7" s="1"/>
  <c r="AI316" i="7" s="1"/>
  <c r="AI317" i="7" s="1"/>
  <c r="AI318" i="7" s="1"/>
  <c r="AI319" i="7" s="1"/>
  <c r="AI320" i="7" s="1"/>
  <c r="AI321" i="7" s="1"/>
  <c r="AI322" i="7" s="1"/>
  <c r="AI323" i="7" s="1"/>
  <c r="AI324" i="7" s="1"/>
  <c r="AI325" i="7" s="1"/>
  <c r="AI326" i="7" s="1"/>
  <c r="AI327" i="7" s="1"/>
  <c r="AI328" i="7" s="1"/>
  <c r="AI329" i="7" s="1"/>
  <c r="AI330" i="7" s="1"/>
  <c r="AI331" i="7" s="1"/>
  <c r="AI332" i="7" s="1"/>
  <c r="AI333" i="7" s="1"/>
  <c r="AI334" i="7" s="1"/>
  <c r="AI335" i="7" s="1"/>
  <c r="AI336" i="7" s="1"/>
  <c r="AI337" i="7" s="1"/>
  <c r="AI338" i="7" s="1"/>
  <c r="AI339" i="7" s="1"/>
  <c r="AI340" i="7" s="1"/>
  <c r="AI341" i="7" s="1"/>
  <c r="AI342" i="7" s="1"/>
  <c r="AI343" i="7" s="1"/>
  <c r="AI344" i="7" s="1"/>
  <c r="AI345" i="7" s="1"/>
  <c r="AI346" i="7" s="1"/>
  <c r="AI347" i="7" s="1"/>
  <c r="AI348" i="7" s="1"/>
  <c r="AI349" i="7" s="1"/>
  <c r="AI350" i="7" s="1"/>
  <c r="AI351" i="7" s="1"/>
  <c r="AI352" i="7" s="1"/>
  <c r="AI353" i="7" s="1"/>
  <c r="AI354" i="7" s="1"/>
  <c r="AI355" i="7" s="1"/>
  <c r="AI356" i="7" s="1"/>
  <c r="AI357" i="7" s="1"/>
  <c r="AI358" i="7" s="1"/>
  <c r="AI359" i="7" s="1"/>
  <c r="AI360" i="7" s="1"/>
  <c r="AO14" i="7" s="1"/>
  <c r="AO16" i="7"/>
  <c r="D309" i="7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J16" i="7"/>
  <c r="AC309" i="7"/>
  <c r="AC310" i="7" s="1"/>
  <c r="AC311" i="7" s="1"/>
  <c r="AC312" i="7" s="1"/>
  <c r="AC313" i="7" s="1"/>
  <c r="AC314" i="7" s="1"/>
  <c r="AC315" i="7" s="1"/>
  <c r="AC316" i="7" s="1"/>
  <c r="AC317" i="7" s="1"/>
  <c r="AC318" i="7" s="1"/>
  <c r="AC319" i="7" s="1"/>
  <c r="AC320" i="7" s="1"/>
  <c r="AC321" i="7" s="1"/>
  <c r="AC322" i="7" s="1"/>
  <c r="AC323" i="7" s="1"/>
  <c r="AC324" i="7" s="1"/>
  <c r="AC325" i="7" s="1"/>
  <c r="AC326" i="7" s="1"/>
  <c r="AC327" i="7" s="1"/>
  <c r="AC328" i="7" s="1"/>
  <c r="AC329" i="7" s="1"/>
  <c r="AC330" i="7" s="1"/>
  <c r="AC331" i="7" s="1"/>
  <c r="AC332" i="7" s="1"/>
  <c r="AC333" i="7" s="1"/>
  <c r="AC334" i="7" s="1"/>
  <c r="AC335" i="7" s="1"/>
  <c r="AC336" i="7" s="1"/>
  <c r="AC337" i="7" s="1"/>
  <c r="AC338" i="7" s="1"/>
  <c r="AC339" i="7" s="1"/>
  <c r="AC340" i="7" s="1"/>
  <c r="AC341" i="7" s="1"/>
  <c r="AC342" i="7" s="1"/>
  <c r="AC343" i="7" s="1"/>
  <c r="AC344" i="7" s="1"/>
  <c r="AC345" i="7" s="1"/>
  <c r="AC346" i="7" s="1"/>
  <c r="AC347" i="7" s="1"/>
  <c r="AC348" i="7" s="1"/>
  <c r="AC349" i="7" s="1"/>
  <c r="AC350" i="7" s="1"/>
  <c r="AC351" i="7" s="1"/>
  <c r="AC352" i="7" s="1"/>
  <c r="AC353" i="7" s="1"/>
  <c r="AC354" i="7" s="1"/>
  <c r="AC355" i="7" s="1"/>
  <c r="AC356" i="7" s="1"/>
  <c r="AC357" i="7" s="1"/>
  <c r="AC358" i="7" s="1"/>
  <c r="AC359" i="7" s="1"/>
  <c r="AC360" i="7" s="1"/>
  <c r="AI14" i="7" s="1"/>
  <c r="AI16" i="7"/>
  <c r="BD23" i="8"/>
  <c r="BE23" i="8" s="1"/>
  <c r="AP27" i="6"/>
  <c r="BO27" i="6"/>
  <c r="BF27" i="6"/>
  <c r="AP20" i="6"/>
  <c r="BF20" i="6"/>
  <c r="BO20" i="6"/>
  <c r="Y34" i="7"/>
  <c r="Y26" i="7"/>
  <c r="Y18" i="7"/>
  <c r="Y33" i="7"/>
  <c r="Y25" i="7"/>
  <c r="Y31" i="7"/>
  <c r="Y23" i="7"/>
  <c r="Y28" i="7"/>
  <c r="Y32" i="7"/>
  <c r="Y22" i="7"/>
  <c r="Y35" i="7"/>
  <c r="Y29" i="7"/>
  <c r="Y24" i="7"/>
  <c r="Y27" i="7"/>
  <c r="Y21" i="7"/>
  <c r="Y20" i="7"/>
  <c r="Y36" i="7"/>
  <c r="Y30" i="7"/>
  <c r="Y19" i="7"/>
  <c r="AA23" i="6"/>
  <c r="Y23" i="6"/>
  <c r="AE47" i="6"/>
  <c r="AB47" i="6"/>
  <c r="AD47" i="6" s="1"/>
  <c r="AC47" i="6"/>
  <c r="BB15" i="6"/>
  <c r="BC15" i="6" s="1"/>
  <c r="AW40" i="5"/>
  <c r="AX40" i="5" s="1"/>
  <c r="W36" i="7"/>
  <c r="W28" i="7"/>
  <c r="W20" i="7"/>
  <c r="W35" i="7"/>
  <c r="W27" i="7"/>
  <c r="W19" i="7"/>
  <c r="W33" i="7"/>
  <c r="W25" i="7"/>
  <c r="W29" i="7"/>
  <c r="W23" i="7"/>
  <c r="W18" i="7"/>
  <c r="W21" i="7"/>
  <c r="W34" i="7"/>
  <c r="W31" i="7"/>
  <c r="W30" i="7"/>
  <c r="W22" i="7"/>
  <c r="W26" i="7"/>
  <c r="W32" i="7"/>
  <c r="W24" i="7"/>
  <c r="BF32" i="6"/>
  <c r="AP32" i="6"/>
  <c r="BO32" i="6"/>
  <c r="Y14" i="5"/>
  <c r="BC14" i="5"/>
  <c r="BD14" i="5" s="1"/>
  <c r="U30" i="7"/>
  <c r="U22" i="7"/>
  <c r="U29" i="7"/>
  <c r="U21" i="7"/>
  <c r="U35" i="7"/>
  <c r="U27" i="7"/>
  <c r="U19" i="7"/>
  <c r="U34" i="7"/>
  <c r="U24" i="7"/>
  <c r="U36" i="7"/>
  <c r="U26" i="7"/>
  <c r="U28" i="7"/>
  <c r="U18" i="7"/>
  <c r="U33" i="7"/>
  <c r="U25" i="7"/>
  <c r="U20" i="7"/>
  <c r="U32" i="7"/>
  <c r="U31" i="7"/>
  <c r="U23" i="7"/>
  <c r="AW92" i="5"/>
  <c r="AX92" i="5" s="1"/>
  <c r="BC49" i="5"/>
  <c r="BD49" i="5" s="1"/>
  <c r="Y49" i="5"/>
  <c r="BF50" i="6"/>
  <c r="BO50" i="6"/>
  <c r="AP50" i="6"/>
  <c r="BF7" i="6"/>
  <c r="BO7" i="6"/>
  <c r="AP7" i="6"/>
  <c r="Y98" i="5"/>
  <c r="BC98" i="5"/>
  <c r="BD98" i="5" s="1"/>
  <c r="AR1605" i="8"/>
  <c r="AJ1605" i="8"/>
  <c r="AB1605" i="8"/>
  <c r="T1605" i="8"/>
  <c r="L1605" i="8"/>
  <c r="AN1604" i="8"/>
  <c r="AF1604" i="8"/>
  <c r="X1604" i="8"/>
  <c r="P1604" i="8"/>
  <c r="AR1603" i="8"/>
  <c r="AJ1603" i="8"/>
  <c r="AB1603" i="8"/>
  <c r="T1603" i="8"/>
  <c r="L1603" i="8"/>
  <c r="AN1602" i="8"/>
  <c r="AF1602" i="8"/>
  <c r="X1602" i="8"/>
  <c r="P1602" i="8"/>
  <c r="AR1601" i="8"/>
  <c r="AJ1601" i="8"/>
  <c r="AB1601" i="8"/>
  <c r="T1601" i="8"/>
  <c r="L1601" i="8"/>
  <c r="AN1600" i="8"/>
  <c r="AF1600" i="8"/>
  <c r="X1600" i="8"/>
  <c r="P1600" i="8"/>
  <c r="AR1599" i="8"/>
  <c r="AJ1599" i="8"/>
  <c r="AB1599" i="8"/>
  <c r="T1599" i="8"/>
  <c r="L1599" i="8"/>
  <c r="AN1598" i="8"/>
  <c r="AF1598" i="8"/>
  <c r="X1598" i="8"/>
  <c r="P1598" i="8"/>
  <c r="AR1597" i="8"/>
  <c r="AJ1597" i="8"/>
  <c r="AB1597" i="8"/>
  <c r="T1597" i="8"/>
  <c r="L1597" i="8"/>
  <c r="AO1596" i="8"/>
  <c r="AG1596" i="8"/>
  <c r="Y1596" i="8"/>
  <c r="Q1596" i="8"/>
  <c r="I1596" i="8"/>
  <c r="AL1595" i="8"/>
  <c r="AD1595" i="8"/>
  <c r="V1595" i="8"/>
  <c r="N1595" i="8"/>
  <c r="AQ1594" i="8"/>
  <c r="AI1594" i="8"/>
  <c r="AA1594" i="8"/>
  <c r="S1594" i="8"/>
  <c r="K1594" i="8"/>
  <c r="AN1593" i="8"/>
  <c r="AF1593" i="8"/>
  <c r="X1593" i="8"/>
  <c r="P1593" i="8"/>
  <c r="AK1592" i="8"/>
  <c r="AC1592" i="8"/>
  <c r="U1592" i="8"/>
  <c r="M1592" i="8"/>
  <c r="AP1591" i="8"/>
  <c r="AH1591" i="8"/>
  <c r="Z1591" i="8"/>
  <c r="R1591" i="8"/>
  <c r="AQ1605" i="8"/>
  <c r="AI1605" i="8"/>
  <c r="AA1605" i="8"/>
  <c r="S1605" i="8"/>
  <c r="K1605" i="8"/>
  <c r="AM1604" i="8"/>
  <c r="AE1604" i="8"/>
  <c r="W1604" i="8"/>
  <c r="O1604" i="8"/>
  <c r="AQ1603" i="8"/>
  <c r="AI1603" i="8"/>
  <c r="AA1603" i="8"/>
  <c r="S1603" i="8"/>
  <c r="K1603" i="8"/>
  <c r="AM1602" i="8"/>
  <c r="AE1602" i="8"/>
  <c r="W1602" i="8"/>
  <c r="O1602" i="8"/>
  <c r="AQ1601" i="8"/>
  <c r="AI1601" i="8"/>
  <c r="AA1601" i="8"/>
  <c r="S1601" i="8"/>
  <c r="K1601" i="8"/>
  <c r="AM1600" i="8"/>
  <c r="AE1600" i="8"/>
  <c r="W1600" i="8"/>
  <c r="O1600" i="8"/>
  <c r="AQ1599" i="8"/>
  <c r="AI1599" i="8"/>
  <c r="AA1599" i="8"/>
  <c r="S1599" i="8"/>
  <c r="K1599" i="8"/>
  <c r="AM1598" i="8"/>
  <c r="AE1598" i="8"/>
  <c r="W1598" i="8"/>
  <c r="O1598" i="8"/>
  <c r="AQ1597" i="8"/>
  <c r="AI1597" i="8"/>
  <c r="AA1597" i="8"/>
  <c r="S1597" i="8"/>
  <c r="K1597" i="8"/>
  <c r="AN1596" i="8"/>
  <c r="AF1596" i="8"/>
  <c r="X1596" i="8"/>
  <c r="P1596" i="8"/>
  <c r="AK1595" i="8"/>
  <c r="AC1595" i="8"/>
  <c r="U1595" i="8"/>
  <c r="M1595" i="8"/>
  <c r="AP1594" i="8"/>
  <c r="AH1594" i="8"/>
  <c r="Z1594" i="8"/>
  <c r="R1594" i="8"/>
  <c r="J1594" i="8"/>
  <c r="AM1593" i="8"/>
  <c r="AE1593" i="8"/>
  <c r="W1593" i="8"/>
  <c r="O1593" i="8"/>
  <c r="AR1592" i="8"/>
  <c r="AJ1592" i="8"/>
  <c r="AB1592" i="8"/>
  <c r="T1592" i="8"/>
  <c r="L1592" i="8"/>
  <c r="AO1591" i="8"/>
  <c r="AG1591" i="8"/>
  <c r="Y1591" i="8"/>
  <c r="AK1605" i="8"/>
  <c r="Y1605" i="8"/>
  <c r="O1605" i="8"/>
  <c r="AO1604" i="8"/>
  <c r="AC1604" i="8"/>
  <c r="S1604" i="8"/>
  <c r="I1604" i="8"/>
  <c r="AN1605" i="8"/>
  <c r="AC1605" i="8"/>
  <c r="P1605" i="8"/>
  <c r="AL1604" i="8"/>
  <c r="AA1604" i="8"/>
  <c r="N1604" i="8"/>
  <c r="AM1603" i="8"/>
  <c r="AC1603" i="8"/>
  <c r="Q1603" i="8"/>
  <c r="AQ1602" i="8"/>
  <c r="AG1602" i="8"/>
  <c r="U1602" i="8"/>
  <c r="K1602" i="8"/>
  <c r="AK1601" i="8"/>
  <c r="Y1601" i="8"/>
  <c r="O1601" i="8"/>
  <c r="AO1600" i="8"/>
  <c r="AC1600" i="8"/>
  <c r="S1600" i="8"/>
  <c r="I1600" i="8"/>
  <c r="AG1599" i="8"/>
  <c r="W1599" i="8"/>
  <c r="M1599" i="8"/>
  <c r="AK1598" i="8"/>
  <c r="AA1598" i="8"/>
  <c r="Q1598" i="8"/>
  <c r="AO1597" i="8"/>
  <c r="AE1597" i="8"/>
  <c r="U1597" i="8"/>
  <c r="I1597" i="8"/>
  <c r="AJ1596" i="8"/>
  <c r="Z1596" i="8"/>
  <c r="N1596" i="8"/>
  <c r="AP1595" i="8"/>
  <c r="AF1595" i="8"/>
  <c r="T1595" i="8"/>
  <c r="J1595" i="8"/>
  <c r="AK1594" i="8"/>
  <c r="Y1594" i="8"/>
  <c r="O1594" i="8"/>
  <c r="AP1593" i="8"/>
  <c r="AD1593" i="8"/>
  <c r="T1593" i="8"/>
  <c r="J1593" i="8"/>
  <c r="AL1592" i="8"/>
  <c r="Z1592" i="8"/>
  <c r="P1592" i="8"/>
  <c r="AQ1591" i="8"/>
  <c r="AE1591" i="8"/>
  <c r="U1591" i="8"/>
  <c r="L1591" i="8"/>
  <c r="AO1590" i="8"/>
  <c r="AG1590" i="8"/>
  <c r="Y1590" i="8"/>
  <c r="Q1590" i="8"/>
  <c r="I1590" i="8"/>
  <c r="AL1589" i="8"/>
  <c r="AD1589" i="8"/>
  <c r="V1589" i="8"/>
  <c r="N1589" i="8"/>
  <c r="AQ1588" i="8"/>
  <c r="AI1588" i="8"/>
  <c r="AA1588" i="8"/>
  <c r="S1588" i="8"/>
  <c r="K1588" i="8"/>
  <c r="AO1587" i="8"/>
  <c r="AG1587" i="8"/>
  <c r="Y1587" i="8"/>
  <c r="Q1587" i="8"/>
  <c r="I1587" i="8"/>
  <c r="AL1605" i="8"/>
  <c r="X1605" i="8"/>
  <c r="M1605" i="8"/>
  <c r="AJ1604" i="8"/>
  <c r="Y1604" i="8"/>
  <c r="L1604" i="8"/>
  <c r="AK1603" i="8"/>
  <c r="Y1603" i="8"/>
  <c r="O1603" i="8"/>
  <c r="AO1602" i="8"/>
  <c r="AC1602" i="8"/>
  <c r="S1602" i="8"/>
  <c r="I1602" i="8"/>
  <c r="AG1601" i="8"/>
  <c r="W1601" i="8"/>
  <c r="M1601" i="8"/>
  <c r="AK1600" i="8"/>
  <c r="AA1600" i="8"/>
  <c r="Q1600" i="8"/>
  <c r="AO1599" i="8"/>
  <c r="AE1599" i="8"/>
  <c r="U1599" i="8"/>
  <c r="I1599" i="8"/>
  <c r="AI1598" i="8"/>
  <c r="Y1598" i="8"/>
  <c r="M1598" i="8"/>
  <c r="AM1597" i="8"/>
  <c r="AC1597" i="8"/>
  <c r="Q1597" i="8"/>
  <c r="AR1596" i="8"/>
  <c r="AH1596" i="8"/>
  <c r="V1596" i="8"/>
  <c r="L1596" i="8"/>
  <c r="AN1595" i="8"/>
  <c r="AB1595" i="8"/>
  <c r="R1595" i="8"/>
  <c r="AG1594" i="8"/>
  <c r="W1594" i="8"/>
  <c r="M1594" i="8"/>
  <c r="AL1593" i="8"/>
  <c r="AB1593" i="8"/>
  <c r="R1593" i="8"/>
  <c r="AH1592" i="8"/>
  <c r="X1592" i="8"/>
  <c r="N1592" i="8"/>
  <c r="AM1591" i="8"/>
  <c r="AC1591" i="8"/>
  <c r="S1591" i="8"/>
  <c r="J1591" i="8"/>
  <c r="AM1590" i="8"/>
  <c r="AE1590" i="8"/>
  <c r="W1590" i="8"/>
  <c r="O1590" i="8"/>
  <c r="AR1589" i="8"/>
  <c r="AJ1589" i="8"/>
  <c r="AB1589" i="8"/>
  <c r="T1589" i="8"/>
  <c r="L1589" i="8"/>
  <c r="AO1588" i="8"/>
  <c r="AG1588" i="8"/>
  <c r="Y1588" i="8"/>
  <c r="Q1588" i="8"/>
  <c r="I1588" i="8"/>
  <c r="AM1587" i="8"/>
  <c r="AE1587" i="8"/>
  <c r="W1587" i="8"/>
  <c r="O1587" i="8"/>
  <c r="AP1605" i="8"/>
  <c r="Z1605" i="8"/>
  <c r="I1605" i="8"/>
  <c r="AD1604" i="8"/>
  <c r="M1604" i="8"/>
  <c r="AG1603" i="8"/>
  <c r="U1603" i="8"/>
  <c r="AP1602" i="8"/>
  <c r="AA1602" i="8"/>
  <c r="M1602" i="8"/>
  <c r="AH1601" i="8"/>
  <c r="U1601" i="8"/>
  <c r="AQ1600" i="8"/>
  <c r="AB1600" i="8"/>
  <c r="M1600" i="8"/>
  <c r="AK1599" i="8"/>
  <c r="V1599" i="8"/>
  <c r="AQ1598" i="8"/>
  <c r="AC1598" i="8"/>
  <c r="N1598" i="8"/>
  <c r="AK1597" i="8"/>
  <c r="W1597" i="8"/>
  <c r="AD1596" i="8"/>
  <c r="R1596" i="8"/>
  <c r="AO1595" i="8"/>
  <c r="Z1595" i="8"/>
  <c r="L1595" i="8"/>
  <c r="AJ1594" i="8"/>
  <c r="U1594" i="8"/>
  <c r="AR1593" i="8"/>
  <c r="AC1593" i="8"/>
  <c r="N1593" i="8"/>
  <c r="AO1592" i="8"/>
  <c r="AA1592" i="8"/>
  <c r="K1592" i="8"/>
  <c r="AJ1591" i="8"/>
  <c r="V1591" i="8"/>
  <c r="I1591" i="8"/>
  <c r="AJ1590" i="8"/>
  <c r="Z1590" i="8"/>
  <c r="N1590" i="8"/>
  <c r="AO1589" i="8"/>
  <c r="AE1589" i="8"/>
  <c r="S1589" i="8"/>
  <c r="I1589" i="8"/>
  <c r="AJ1588" i="8"/>
  <c r="X1588" i="8"/>
  <c r="N1588" i="8"/>
  <c r="AP1587" i="8"/>
  <c r="AD1587" i="8"/>
  <c r="T1587" i="8"/>
  <c r="J1587" i="8"/>
  <c r="AF1605" i="8"/>
  <c r="Q1605" i="8"/>
  <c r="AI1604" i="8"/>
  <c r="T1604" i="8"/>
  <c r="AN1603" i="8"/>
  <c r="X1603" i="8"/>
  <c r="J1603" i="8"/>
  <c r="AH1602" i="8"/>
  <c r="R1602" i="8"/>
  <c r="AN1601" i="8"/>
  <c r="Z1601" i="8"/>
  <c r="J1601" i="8"/>
  <c r="AH1600" i="8"/>
  <c r="T1600" i="8"/>
  <c r="AN1599" i="8"/>
  <c r="Z1599" i="8"/>
  <c r="N1599" i="8"/>
  <c r="AH1598" i="8"/>
  <c r="T1598" i="8"/>
  <c r="AP1597" i="8"/>
  <c r="Z1597" i="8"/>
  <c r="N1597" i="8"/>
  <c r="AK1596" i="8"/>
  <c r="U1596" i="8"/>
  <c r="AG1595" i="8"/>
  <c r="Q1595" i="8"/>
  <c r="AN1594" i="8"/>
  <c r="AB1594" i="8"/>
  <c r="L1594" i="8"/>
  <c r="AI1593" i="8"/>
  <c r="U1593" i="8"/>
  <c r="AF1592" i="8"/>
  <c r="R1592" i="8"/>
  <c r="AN1591" i="8"/>
  <c r="AA1591" i="8"/>
  <c r="N1591" i="8"/>
  <c r="AN1590" i="8"/>
  <c r="AC1590" i="8"/>
  <c r="S1590" i="8"/>
  <c r="AH1589" i="8"/>
  <c r="X1589" i="8"/>
  <c r="M1589" i="8"/>
  <c r="AM1588" i="8"/>
  <c r="AC1588" i="8"/>
  <c r="R1588" i="8"/>
  <c r="AI1587" i="8"/>
  <c r="X1587" i="8"/>
  <c r="M1587" i="8"/>
  <c r="AG1605" i="8"/>
  <c r="J1605" i="8"/>
  <c r="Z1604" i="8"/>
  <c r="AO1603" i="8"/>
  <c r="V1603" i="8"/>
  <c r="AK1602" i="8"/>
  <c r="T1602" i="8"/>
  <c r="AL1601" i="8"/>
  <c r="Q1601" i="8"/>
  <c r="AI1600" i="8"/>
  <c r="N1600" i="8"/>
  <c r="AF1599" i="8"/>
  <c r="O1599" i="8"/>
  <c r="AD1598" i="8"/>
  <c r="K1598" i="8"/>
  <c r="AD1597" i="8"/>
  <c r="J1597" i="8"/>
  <c r="AB1596" i="8"/>
  <c r="J1596" i="8"/>
  <c r="AE1595" i="8"/>
  <c r="K1595" i="8"/>
  <c r="AD1594" i="8"/>
  <c r="I1594" i="8"/>
  <c r="AA1593" i="8"/>
  <c r="K1593" i="8"/>
  <c r="AG1592" i="8"/>
  <c r="O1592" i="8"/>
  <c r="AF1591" i="8"/>
  <c r="O1591" i="8"/>
  <c r="AK1590" i="8"/>
  <c r="V1590" i="8"/>
  <c r="J1590" i="8"/>
  <c r="AG1589" i="8"/>
  <c r="R1589" i="8"/>
  <c r="AP1588" i="8"/>
  <c r="AB1588" i="8"/>
  <c r="M1588" i="8"/>
  <c r="AK1587" i="8"/>
  <c r="V1587" i="8"/>
  <c r="AE1605" i="8"/>
  <c r="AR1604" i="8"/>
  <c r="AD1605" i="8"/>
  <c r="AQ1604" i="8"/>
  <c r="U1604" i="8"/>
  <c r="AH1603" i="8"/>
  <c r="P1603" i="8"/>
  <c r="AI1602" i="8"/>
  <c r="N1602" i="8"/>
  <c r="AE1601" i="8"/>
  <c r="N1601" i="8"/>
  <c r="AD1600" i="8"/>
  <c r="K1600" i="8"/>
  <c r="AC1599" i="8"/>
  <c r="AR1598" i="8"/>
  <c r="Z1598" i="8"/>
  <c r="I1598" i="8"/>
  <c r="X1597" i="8"/>
  <c r="AP1596" i="8"/>
  <c r="W1596" i="8"/>
  <c r="AR1595" i="8"/>
  <c r="Y1595" i="8"/>
  <c r="AR1594" i="8"/>
  <c r="X1594" i="8"/>
  <c r="AQ1593" i="8"/>
  <c r="Y1593" i="8"/>
  <c r="AD1592" i="8"/>
  <c r="I1592" i="8"/>
  <c r="AB1591" i="8"/>
  <c r="K1591" i="8"/>
  <c r="AH1590" i="8"/>
  <c r="T1590" i="8"/>
  <c r="AQ1589" i="8"/>
  <c r="AC1589" i="8"/>
  <c r="P1589" i="8"/>
  <c r="AL1588" i="8"/>
  <c r="W1588" i="8"/>
  <c r="J1588" i="8"/>
  <c r="AH1587" i="8"/>
  <c r="S1587" i="8"/>
  <c r="W1605" i="8"/>
  <c r="AP1604" i="8"/>
  <c r="R1604" i="8"/>
  <c r="AF1603" i="8"/>
  <c r="N1603" i="8"/>
  <c r="AD1602" i="8"/>
  <c r="L1602" i="8"/>
  <c r="AD1601" i="8"/>
  <c r="I1601" i="8"/>
  <c r="Z1600" i="8"/>
  <c r="J1600" i="8"/>
  <c r="Y1599" i="8"/>
  <c r="AP1598" i="8"/>
  <c r="V1598" i="8"/>
  <c r="AN1597" i="8"/>
  <c r="V1597" i="8"/>
  <c r="AM1596" i="8"/>
  <c r="T1596" i="8"/>
  <c r="AQ1595" i="8"/>
  <c r="X1595" i="8"/>
  <c r="AO1594" i="8"/>
  <c r="V1594" i="8"/>
  <c r="AO1593" i="8"/>
  <c r="V1593" i="8"/>
  <c r="AQ1592" i="8"/>
  <c r="Y1592" i="8"/>
  <c r="X1591" i="8"/>
  <c r="AF1590" i="8"/>
  <c r="R1590" i="8"/>
  <c r="AP1589" i="8"/>
  <c r="AA1589" i="8"/>
  <c r="O1589" i="8"/>
  <c r="AK1588" i="8"/>
  <c r="V1588" i="8"/>
  <c r="AF1587" i="8"/>
  <c r="R1587" i="8"/>
  <c r="R1605" i="8"/>
  <c r="K1604" i="8"/>
  <c r="R1603" i="8"/>
  <c r="Y1602" i="8"/>
  <c r="AC1601" i="8"/>
  <c r="AJ1600" i="8"/>
  <c r="AM1599" i="8"/>
  <c r="J1599" i="8"/>
  <c r="R1598" i="8"/>
  <c r="R1597" i="8"/>
  <c r="AC1596" i="8"/>
  <c r="AJ1595" i="8"/>
  <c r="I1595" i="8"/>
  <c r="P1594" i="8"/>
  <c r="S1593" i="8"/>
  <c r="AM1592" i="8"/>
  <c r="Q1591" i="8"/>
  <c r="AI1590" i="8"/>
  <c r="L1590" i="8"/>
  <c r="Z1589" i="8"/>
  <c r="AR1588" i="8"/>
  <c r="T1588" i="8"/>
  <c r="AL1587" i="8"/>
  <c r="N1587" i="8"/>
  <c r="N1605" i="8"/>
  <c r="J1604" i="8"/>
  <c r="M1603" i="8"/>
  <c r="V1602" i="8"/>
  <c r="X1601" i="8"/>
  <c r="AG1600" i="8"/>
  <c r="AL1599" i="8"/>
  <c r="AO1598" i="8"/>
  <c r="L1598" i="8"/>
  <c r="P1597" i="8"/>
  <c r="AA1596" i="8"/>
  <c r="AI1595" i="8"/>
  <c r="AM1594" i="8"/>
  <c r="N1594" i="8"/>
  <c r="Q1593" i="8"/>
  <c r="AI1592" i="8"/>
  <c r="AR1591" i="8"/>
  <c r="P1591" i="8"/>
  <c r="AD1590" i="8"/>
  <c r="K1590" i="8"/>
  <c r="Y1589" i="8"/>
  <c r="AN1588" i="8"/>
  <c r="P1588" i="8"/>
  <c r="AJ1587" i="8"/>
  <c r="L1587" i="8"/>
  <c r="AK1604" i="8"/>
  <c r="AP1603" i="8"/>
  <c r="I1603" i="8"/>
  <c r="Q1602" i="8"/>
  <c r="V1601" i="8"/>
  <c r="Y1600" i="8"/>
  <c r="AH1599" i="8"/>
  <c r="AL1598" i="8"/>
  <c r="J1598" i="8"/>
  <c r="O1597" i="8"/>
  <c r="S1596" i="8"/>
  <c r="AH1595" i="8"/>
  <c r="AL1594" i="8"/>
  <c r="M1593" i="8"/>
  <c r="AE1592" i="8"/>
  <c r="AL1591" i="8"/>
  <c r="M1591" i="8"/>
  <c r="AB1590" i="8"/>
  <c r="W1589" i="8"/>
  <c r="AH1588" i="8"/>
  <c r="O1588" i="8"/>
  <c r="AC1587" i="8"/>
  <c r="K1587" i="8"/>
  <c r="AO1605" i="8"/>
  <c r="AH1604" i="8"/>
  <c r="AL1603" i="8"/>
  <c r="AR1602" i="8"/>
  <c r="J1602" i="8"/>
  <c r="R1601" i="8"/>
  <c r="V1600" i="8"/>
  <c r="AD1599" i="8"/>
  <c r="AJ1598" i="8"/>
  <c r="AL1597" i="8"/>
  <c r="M1597" i="8"/>
  <c r="O1596" i="8"/>
  <c r="AA1595" i="8"/>
  <c r="AF1594" i="8"/>
  <c r="AK1593" i="8"/>
  <c r="L1593" i="8"/>
  <c r="W1592" i="8"/>
  <c r="AK1591" i="8"/>
  <c r="AA1590" i="8"/>
  <c r="AN1589" i="8"/>
  <c r="U1589" i="8"/>
  <c r="AF1588" i="8"/>
  <c r="L1588" i="8"/>
  <c r="AB1587" i="8"/>
  <c r="AM1605" i="8"/>
  <c r="AG1604" i="8"/>
  <c r="AE1603" i="8"/>
  <c r="AL1602" i="8"/>
  <c r="AP1601" i="8"/>
  <c r="P1601" i="8"/>
  <c r="U1600" i="8"/>
  <c r="X1599" i="8"/>
  <c r="AG1598" i="8"/>
  <c r="AH1597" i="8"/>
  <c r="AQ1596" i="8"/>
  <c r="M1596" i="8"/>
  <c r="W1595" i="8"/>
  <c r="AE1594" i="8"/>
  <c r="AJ1593" i="8"/>
  <c r="I1593" i="8"/>
  <c r="V1592" i="8"/>
  <c r="AI1591" i="8"/>
  <c r="AR1590" i="8"/>
  <c r="X1590" i="8"/>
  <c r="AM1589" i="8"/>
  <c r="Q1589" i="8"/>
  <c r="AE1588" i="8"/>
  <c r="AA1587" i="8"/>
  <c r="V1605" i="8"/>
  <c r="V1604" i="8"/>
  <c r="Z1603" i="8"/>
  <c r="AB1602" i="8"/>
  <c r="AM1601" i="8"/>
  <c r="AP1600" i="8"/>
  <c r="L1600" i="8"/>
  <c r="Q1599" i="8"/>
  <c r="U1598" i="8"/>
  <c r="AF1597" i="8"/>
  <c r="AI1596" i="8"/>
  <c r="P1595" i="8"/>
  <c r="T1594" i="8"/>
  <c r="AG1593" i="8"/>
  <c r="AP1592" i="8"/>
  <c r="Q1592" i="8"/>
  <c r="W1591" i="8"/>
  <c r="AP1590" i="8"/>
  <c r="P1590" i="8"/>
  <c r="AI1589" i="8"/>
  <c r="AB1604" i="8"/>
  <c r="AR1600" i="8"/>
  <c r="AG1597" i="8"/>
  <c r="O1595" i="8"/>
  <c r="S1592" i="8"/>
  <c r="U1590" i="8"/>
  <c r="AD1588" i="8"/>
  <c r="U1587" i="8"/>
  <c r="Q1604" i="8"/>
  <c r="AL1600" i="8"/>
  <c r="Y1597" i="8"/>
  <c r="AC1594" i="8"/>
  <c r="J1592" i="8"/>
  <c r="M1590" i="8"/>
  <c r="Z1588" i="8"/>
  <c r="P1587" i="8"/>
  <c r="AH1605" i="8"/>
  <c r="AO1601" i="8"/>
  <c r="AB1598" i="8"/>
  <c r="AM1595" i="8"/>
  <c r="AQ1590" i="8"/>
  <c r="J1589" i="8"/>
  <c r="AN1587" i="8"/>
  <c r="W1603" i="8"/>
  <c r="S1598" i="8"/>
  <c r="AH1593" i="8"/>
  <c r="AL1590" i="8"/>
  <c r="AR1587" i="8"/>
  <c r="AJ1602" i="8"/>
  <c r="AL1596" i="8"/>
  <c r="Z1593" i="8"/>
  <c r="AQ1587" i="8"/>
  <c r="Z1602" i="8"/>
  <c r="AE1596" i="8"/>
  <c r="AK1589" i="8"/>
  <c r="Z1587" i="8"/>
  <c r="AF1601" i="8"/>
  <c r="K1596" i="8"/>
  <c r="AN1592" i="8"/>
  <c r="AF1589" i="8"/>
  <c r="R1600" i="8"/>
  <c r="K1589" i="8"/>
  <c r="AP1599" i="8"/>
  <c r="S1595" i="8"/>
  <c r="AD1591" i="8"/>
  <c r="AD1603" i="8"/>
  <c r="P1599" i="8"/>
  <c r="T1591" i="8"/>
  <c r="U1605" i="8"/>
  <c r="R1599" i="8"/>
  <c r="U1588" i="8"/>
  <c r="Q1594" i="8"/>
  <c r="AE29" i="6"/>
  <c r="AC29" i="6"/>
  <c r="AB29" i="6"/>
  <c r="AD29" i="6" s="1"/>
  <c r="BE11" i="8"/>
  <c r="BD33" i="8"/>
  <c r="BE33" i="8" s="1"/>
  <c r="BD25" i="8"/>
  <c r="BE25" i="8" s="1"/>
  <c r="AF309" i="7"/>
  <c r="AF310" i="7" s="1"/>
  <c r="AF311" i="7" s="1"/>
  <c r="AF312" i="7" s="1"/>
  <c r="AF313" i="7" s="1"/>
  <c r="AF314" i="7" s="1"/>
  <c r="AF315" i="7" s="1"/>
  <c r="AF316" i="7" s="1"/>
  <c r="AF317" i="7" s="1"/>
  <c r="AF318" i="7" s="1"/>
  <c r="AF319" i="7" s="1"/>
  <c r="AF320" i="7" s="1"/>
  <c r="AF321" i="7" s="1"/>
  <c r="AF322" i="7" s="1"/>
  <c r="AF323" i="7" s="1"/>
  <c r="AF324" i="7" s="1"/>
  <c r="AF325" i="7" s="1"/>
  <c r="AF326" i="7" s="1"/>
  <c r="AF327" i="7" s="1"/>
  <c r="AF328" i="7" s="1"/>
  <c r="AF329" i="7" s="1"/>
  <c r="AF330" i="7" s="1"/>
  <c r="AF331" i="7" s="1"/>
  <c r="AF332" i="7" s="1"/>
  <c r="AF333" i="7" s="1"/>
  <c r="AF334" i="7" s="1"/>
  <c r="AF335" i="7" s="1"/>
  <c r="AF336" i="7" s="1"/>
  <c r="AF337" i="7" s="1"/>
  <c r="AF338" i="7" s="1"/>
  <c r="AF339" i="7" s="1"/>
  <c r="AF340" i="7" s="1"/>
  <c r="AF341" i="7" s="1"/>
  <c r="AF342" i="7" s="1"/>
  <c r="AF343" i="7" s="1"/>
  <c r="AF344" i="7" s="1"/>
  <c r="AF345" i="7" s="1"/>
  <c r="AF346" i="7" s="1"/>
  <c r="AF347" i="7" s="1"/>
  <c r="AF348" i="7" s="1"/>
  <c r="AF349" i="7" s="1"/>
  <c r="AF350" i="7" s="1"/>
  <c r="AF351" i="7" s="1"/>
  <c r="AF352" i="7" s="1"/>
  <c r="AF353" i="7" s="1"/>
  <c r="AF354" i="7" s="1"/>
  <c r="AF355" i="7" s="1"/>
  <c r="AF356" i="7" s="1"/>
  <c r="AF357" i="7" s="1"/>
  <c r="AF358" i="7" s="1"/>
  <c r="AF359" i="7" s="1"/>
  <c r="AF360" i="7" s="1"/>
  <c r="AL14" i="7" s="1"/>
  <c r="AL16" i="7"/>
  <c r="K309" i="7"/>
  <c r="K310" i="7" s="1"/>
  <c r="K311" i="7" s="1"/>
  <c r="K312" i="7" s="1"/>
  <c r="K313" i="7" s="1"/>
  <c r="K314" i="7" s="1"/>
  <c r="K315" i="7" s="1"/>
  <c r="K316" i="7" s="1"/>
  <c r="K317" i="7" s="1"/>
  <c r="K318" i="7" s="1"/>
  <c r="K319" i="7" s="1"/>
  <c r="K320" i="7" s="1"/>
  <c r="K321" i="7" s="1"/>
  <c r="K322" i="7" s="1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Q14" i="7" s="1"/>
  <c r="Q16" i="7"/>
  <c r="L309" i="7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R14" i="7" s="1"/>
  <c r="R16" i="7"/>
  <c r="AQ16" i="7"/>
  <c r="AK309" i="7"/>
  <c r="AK310" i="7" s="1"/>
  <c r="AK311" i="7" s="1"/>
  <c r="AK312" i="7" s="1"/>
  <c r="AK313" i="7" s="1"/>
  <c r="AK314" i="7" s="1"/>
  <c r="AK315" i="7" s="1"/>
  <c r="AK316" i="7" s="1"/>
  <c r="AK317" i="7" s="1"/>
  <c r="AK318" i="7" s="1"/>
  <c r="AK319" i="7" s="1"/>
  <c r="AK320" i="7" s="1"/>
  <c r="AK321" i="7" s="1"/>
  <c r="AK322" i="7" s="1"/>
  <c r="AK323" i="7" s="1"/>
  <c r="AK324" i="7" s="1"/>
  <c r="AK325" i="7" s="1"/>
  <c r="AK326" i="7" s="1"/>
  <c r="AK327" i="7" s="1"/>
  <c r="AK328" i="7" s="1"/>
  <c r="AK329" i="7" s="1"/>
  <c r="AK330" i="7" s="1"/>
  <c r="AK331" i="7" s="1"/>
  <c r="AK332" i="7" s="1"/>
  <c r="AK333" i="7" s="1"/>
  <c r="AK334" i="7" s="1"/>
  <c r="AK335" i="7" s="1"/>
  <c r="AK336" i="7" s="1"/>
  <c r="AK337" i="7" s="1"/>
  <c r="AK338" i="7" s="1"/>
  <c r="AK339" i="7" s="1"/>
  <c r="AK340" i="7" s="1"/>
  <c r="AK341" i="7" s="1"/>
  <c r="AK342" i="7" s="1"/>
  <c r="AK343" i="7" s="1"/>
  <c r="AK344" i="7" s="1"/>
  <c r="AK345" i="7" s="1"/>
  <c r="AK346" i="7" s="1"/>
  <c r="AK347" i="7" s="1"/>
  <c r="AK348" i="7" s="1"/>
  <c r="AK349" i="7" s="1"/>
  <c r="AK350" i="7" s="1"/>
  <c r="AK351" i="7" s="1"/>
  <c r="AK352" i="7" s="1"/>
  <c r="AK353" i="7" s="1"/>
  <c r="AK354" i="7" s="1"/>
  <c r="AK355" i="7" s="1"/>
  <c r="AK356" i="7" s="1"/>
  <c r="AK357" i="7" s="1"/>
  <c r="AK358" i="7" s="1"/>
  <c r="AK359" i="7" s="1"/>
  <c r="AK360" i="7" s="1"/>
  <c r="AQ14" i="7" s="1"/>
  <c r="AB48" i="6"/>
  <c r="AD48" i="6" s="1"/>
  <c r="AC48" i="6"/>
  <c r="AE48" i="6"/>
  <c r="AW101" i="5"/>
  <c r="AX101" i="5" s="1"/>
  <c r="AW93" i="5"/>
  <c r="AX93" i="5" s="1"/>
  <c r="AW85" i="5"/>
  <c r="AX85" i="5" s="1"/>
  <c r="AW77" i="5"/>
  <c r="AX77" i="5" s="1"/>
  <c r="AW69" i="5"/>
  <c r="AX69" i="5" s="1"/>
  <c r="AW61" i="5"/>
  <c r="AX61" i="5" s="1"/>
  <c r="AW46" i="5"/>
  <c r="AX46" i="5" s="1"/>
  <c r="BB12" i="6"/>
  <c r="BC12" i="6" s="1"/>
  <c r="AB31" i="7"/>
  <c r="AB23" i="7"/>
  <c r="AB30" i="7"/>
  <c r="AB22" i="7"/>
  <c r="AB36" i="7"/>
  <c r="AB28" i="7"/>
  <c r="AB20" i="7"/>
  <c r="AB32" i="7"/>
  <c r="AB26" i="7"/>
  <c r="AB21" i="7"/>
  <c r="AB25" i="7"/>
  <c r="AB35" i="7"/>
  <c r="AB24" i="7"/>
  <c r="AB27" i="7"/>
  <c r="AB18" i="7"/>
  <c r="AB34" i="7"/>
  <c r="AB33" i="7"/>
  <c r="AB29" i="7"/>
  <c r="AB19" i="7"/>
  <c r="AW90" i="5"/>
  <c r="AX90" i="5" s="1"/>
  <c r="AW58" i="5"/>
  <c r="AX58" i="5" s="1"/>
  <c r="W14" i="7"/>
  <c r="AP8" i="6"/>
  <c r="BO8" i="6"/>
  <c r="BF8" i="6"/>
  <c r="AW97" i="5"/>
  <c r="AX97" i="5" s="1"/>
  <c r="AW81" i="5"/>
  <c r="AX81" i="5" s="1"/>
  <c r="U14" i="7"/>
  <c r="AA35" i="6"/>
  <c r="Y35" i="6"/>
  <c r="Y36" i="6"/>
  <c r="AB14" i="7"/>
  <c r="AE39" i="6"/>
  <c r="AB39" i="6"/>
  <c r="AD39" i="6" s="1"/>
  <c r="AP15" i="6"/>
  <c r="BF15" i="6"/>
  <c r="BO15" i="6"/>
  <c r="AW56" i="5"/>
  <c r="AX56" i="5" s="1"/>
  <c r="BC14" i="8"/>
  <c r="BD14" i="8" s="1"/>
  <c r="BE14" i="8" s="1"/>
  <c r="BF14" i="8"/>
  <c r="BD67" i="8"/>
  <c r="BE67" i="8" s="1"/>
  <c r="BO53" i="6"/>
  <c r="BF53" i="6"/>
  <c r="AP53" i="6"/>
  <c r="BF38" i="6"/>
  <c r="BO38" i="6"/>
  <c r="AP38" i="6"/>
  <c r="AP12" i="6"/>
  <c r="BO12" i="6"/>
  <c r="BF12" i="6"/>
  <c r="BB8" i="6"/>
  <c r="BC8" i="6" s="1"/>
  <c r="BC67" i="8"/>
  <c r="BO49" i="6"/>
  <c r="AP49" i="6"/>
  <c r="BF49" i="6"/>
  <c r="BB22" i="6"/>
  <c r="BC22" i="6" s="1"/>
  <c r="AW76" i="5"/>
  <c r="AX76" i="5" s="1"/>
  <c r="AP101" i="5"/>
  <c r="AI101" i="5" s="1"/>
  <c r="BF101" i="5" s="1"/>
  <c r="AG101" i="5"/>
  <c r="AP97" i="5"/>
  <c r="AI97" i="5" s="1"/>
  <c r="BF97" i="5" s="1"/>
  <c r="AG97" i="5"/>
  <c r="AP93" i="5"/>
  <c r="AI93" i="5" s="1"/>
  <c r="BF93" i="5" s="1"/>
  <c r="AG93" i="5"/>
  <c r="AP89" i="5"/>
  <c r="AI89" i="5" s="1"/>
  <c r="BF89" i="5" s="1"/>
  <c r="AG89" i="5"/>
  <c r="AP85" i="5"/>
  <c r="AI85" i="5" s="1"/>
  <c r="BF85" i="5" s="1"/>
  <c r="AG85" i="5"/>
  <c r="AP81" i="5"/>
  <c r="AI81" i="5" s="1"/>
  <c r="BF81" i="5" s="1"/>
  <c r="AG81" i="5"/>
  <c r="AP77" i="5"/>
  <c r="AI77" i="5" s="1"/>
  <c r="BF77" i="5" s="1"/>
  <c r="AG77" i="5"/>
  <c r="AP73" i="5"/>
  <c r="AI73" i="5" s="1"/>
  <c r="BF73" i="5" s="1"/>
  <c r="AG73" i="5"/>
  <c r="AP69" i="5"/>
  <c r="AI69" i="5" s="1"/>
  <c r="BF69" i="5" s="1"/>
  <c r="AG69" i="5"/>
  <c r="AP65" i="5"/>
  <c r="AI65" i="5" s="1"/>
  <c r="BF65" i="5" s="1"/>
  <c r="AG65" i="5"/>
  <c r="AP61" i="5"/>
  <c r="AI61" i="5" s="1"/>
  <c r="BF61" i="5" s="1"/>
  <c r="AG61" i="5"/>
  <c r="AP57" i="5"/>
  <c r="AI57" i="5" s="1"/>
  <c r="BF57" i="5" s="1"/>
  <c r="AG57" i="5"/>
  <c r="AP56" i="5"/>
  <c r="AI56" i="5" s="1"/>
  <c r="BF56" i="5" s="1"/>
  <c r="AG56" i="5"/>
  <c r="AP36" i="5"/>
  <c r="AI36" i="5" s="1"/>
  <c r="BF36" i="5" s="1"/>
  <c r="AG36" i="5"/>
  <c r="AP20" i="5"/>
  <c r="AI20" i="5" s="1"/>
  <c r="BF20" i="5" s="1"/>
  <c r="AG20" i="5"/>
  <c r="AP16" i="5"/>
  <c r="AI16" i="5" s="1"/>
  <c r="BF16" i="5" s="1"/>
  <c r="AG16" i="5"/>
  <c r="AP13" i="5"/>
  <c r="AI13" i="5" s="1"/>
  <c r="BF13" i="5" s="1"/>
  <c r="AG13" i="5"/>
  <c r="AP11" i="5"/>
  <c r="AI11" i="5" s="1"/>
  <c r="BF11" i="5" s="1"/>
  <c r="AG11" i="5"/>
  <c r="AP51" i="5"/>
  <c r="AI51" i="5" s="1"/>
  <c r="BF51" i="5" s="1"/>
  <c r="AG51" i="5"/>
  <c r="AP44" i="5"/>
  <c r="AI44" i="5" s="1"/>
  <c r="BF44" i="5" s="1"/>
  <c r="AG44" i="5"/>
  <c r="AP15" i="5"/>
  <c r="AI15" i="5" s="1"/>
  <c r="BF15" i="5" s="1"/>
  <c r="AG15" i="5"/>
  <c r="AP10" i="5"/>
  <c r="AI10" i="5" s="1"/>
  <c r="BF10" i="5" s="1"/>
  <c r="AG10" i="5"/>
  <c r="AP9" i="5"/>
  <c r="AI9" i="5" s="1"/>
  <c r="BF9" i="5" s="1"/>
  <c r="AG9" i="5"/>
  <c r="AP54" i="5"/>
  <c r="AI54" i="5" s="1"/>
  <c r="BF54" i="5" s="1"/>
  <c r="AG54" i="5"/>
  <c r="AP53" i="5"/>
  <c r="AI53" i="5" s="1"/>
  <c r="BF53" i="5" s="1"/>
  <c r="AG53" i="5"/>
  <c r="AP48" i="5"/>
  <c r="AI48" i="5" s="1"/>
  <c r="BF48" i="5" s="1"/>
  <c r="AG48" i="5"/>
  <c r="AP42" i="5"/>
  <c r="AI42" i="5" s="1"/>
  <c r="BF42" i="5" s="1"/>
  <c r="AG42" i="5"/>
  <c r="AP7" i="5"/>
  <c r="AI7" i="5" s="1"/>
  <c r="BF7" i="5" s="1"/>
  <c r="AG7" i="5"/>
  <c r="AG95" i="5"/>
  <c r="AP94" i="5"/>
  <c r="AI94" i="5" s="1"/>
  <c r="BF94" i="5" s="1"/>
  <c r="AG87" i="5"/>
  <c r="AP86" i="5"/>
  <c r="AI86" i="5" s="1"/>
  <c r="BF86" i="5" s="1"/>
  <c r="AG79" i="5"/>
  <c r="AP78" i="5"/>
  <c r="AI78" i="5" s="1"/>
  <c r="BF78" i="5" s="1"/>
  <c r="AG71" i="5"/>
  <c r="AP70" i="5"/>
  <c r="AI70" i="5" s="1"/>
  <c r="BF70" i="5" s="1"/>
  <c r="AG63" i="5"/>
  <c r="AP62" i="5"/>
  <c r="AI62" i="5" s="1"/>
  <c r="BF62" i="5" s="1"/>
  <c r="AG46" i="5"/>
  <c r="AP41" i="5"/>
  <c r="AI41" i="5" s="1"/>
  <c r="BF41" i="5" s="1"/>
  <c r="AP39" i="5"/>
  <c r="AI39" i="5" s="1"/>
  <c r="BF39" i="5" s="1"/>
  <c r="AG33" i="5"/>
  <c r="AP30" i="5"/>
  <c r="AI30" i="5" s="1"/>
  <c r="BF30" i="5" s="1"/>
  <c r="AP26" i="5"/>
  <c r="AI26" i="5" s="1"/>
  <c r="BF26" i="5" s="1"/>
  <c r="AP22" i="5"/>
  <c r="AI22" i="5" s="1"/>
  <c r="BF22" i="5" s="1"/>
  <c r="AG19" i="5"/>
  <c r="AP12" i="5"/>
  <c r="AI12" i="5" s="1"/>
  <c r="BF12" i="5" s="1"/>
  <c r="AG49" i="5"/>
  <c r="AG38" i="5"/>
  <c r="AG35" i="5"/>
  <c r="AG32" i="5"/>
  <c r="AG28" i="5"/>
  <c r="AG24" i="5"/>
  <c r="AP17" i="5"/>
  <c r="AI17" i="5" s="1"/>
  <c r="BF17" i="5" s="1"/>
  <c r="AG98" i="5"/>
  <c r="AP96" i="5"/>
  <c r="AI96" i="5" s="1"/>
  <c r="BF96" i="5" s="1"/>
  <c r="AG90" i="5"/>
  <c r="AP88" i="5"/>
  <c r="AI88" i="5" s="1"/>
  <c r="BF88" i="5" s="1"/>
  <c r="AG82" i="5"/>
  <c r="AP80" i="5"/>
  <c r="AI80" i="5" s="1"/>
  <c r="BF80" i="5" s="1"/>
  <c r="AG74" i="5"/>
  <c r="AP72" i="5"/>
  <c r="AI72" i="5" s="1"/>
  <c r="BF72" i="5" s="1"/>
  <c r="AG66" i="5"/>
  <c r="AP64" i="5"/>
  <c r="AI64" i="5" s="1"/>
  <c r="BF64" i="5" s="1"/>
  <c r="AG58" i="5"/>
  <c r="AG47" i="5"/>
  <c r="AP46" i="5"/>
  <c r="AI46" i="5" s="1"/>
  <c r="BF46" i="5" s="1"/>
  <c r="AP31" i="5"/>
  <c r="AI31" i="5" s="1"/>
  <c r="BF31" i="5" s="1"/>
  <c r="AP27" i="5"/>
  <c r="AI27" i="5" s="1"/>
  <c r="BF27" i="5" s="1"/>
  <c r="AP23" i="5"/>
  <c r="AI23" i="5" s="1"/>
  <c r="BF23" i="5" s="1"/>
  <c r="AG100" i="5"/>
  <c r="AP95" i="5"/>
  <c r="AI95" i="5" s="1"/>
  <c r="BF95" i="5" s="1"/>
  <c r="AG92" i="5"/>
  <c r="AP87" i="5"/>
  <c r="AI87" i="5" s="1"/>
  <c r="BF87" i="5" s="1"/>
  <c r="AG84" i="5"/>
  <c r="AP79" i="5"/>
  <c r="AI79" i="5" s="1"/>
  <c r="BF79" i="5" s="1"/>
  <c r="AG76" i="5"/>
  <c r="AP71" i="5"/>
  <c r="AI71" i="5" s="1"/>
  <c r="BF71" i="5" s="1"/>
  <c r="AG68" i="5"/>
  <c r="AP63" i="5"/>
  <c r="AI63" i="5" s="1"/>
  <c r="BF63" i="5" s="1"/>
  <c r="AG60" i="5"/>
  <c r="AG40" i="5"/>
  <c r="AP38" i="5"/>
  <c r="AI38" i="5" s="1"/>
  <c r="BF38" i="5" s="1"/>
  <c r="AP33" i="5"/>
  <c r="AI33" i="5" s="1"/>
  <c r="BF33" i="5" s="1"/>
  <c r="AG29" i="5"/>
  <c r="AG25" i="5"/>
  <c r="AG21" i="5"/>
  <c r="AP19" i="5"/>
  <c r="AI19" i="5" s="1"/>
  <c r="BF19" i="5" s="1"/>
  <c r="AG18" i="5"/>
  <c r="AG8" i="5"/>
  <c r="AG99" i="5"/>
  <c r="AP98" i="5"/>
  <c r="AI98" i="5" s="1"/>
  <c r="BF98" i="5" s="1"/>
  <c r="AG91" i="5"/>
  <c r="AP90" i="5"/>
  <c r="AI90" i="5" s="1"/>
  <c r="BF90" i="5" s="1"/>
  <c r="AG83" i="5"/>
  <c r="AP82" i="5"/>
  <c r="AI82" i="5" s="1"/>
  <c r="BF82" i="5" s="1"/>
  <c r="AG75" i="5"/>
  <c r="AP74" i="5"/>
  <c r="AI74" i="5" s="1"/>
  <c r="BF74" i="5" s="1"/>
  <c r="AG67" i="5"/>
  <c r="AP66" i="5"/>
  <c r="AI66" i="5" s="1"/>
  <c r="BF66" i="5" s="1"/>
  <c r="AG59" i="5"/>
  <c r="AP58" i="5"/>
  <c r="AI58" i="5" s="1"/>
  <c r="BF58" i="5" s="1"/>
  <c r="AG55" i="5"/>
  <c r="AP49" i="5"/>
  <c r="AI49" i="5" s="1"/>
  <c r="BF49" i="5" s="1"/>
  <c r="AG37" i="5"/>
  <c r="AP35" i="5"/>
  <c r="AI35" i="5" s="1"/>
  <c r="BF35" i="5" s="1"/>
  <c r="AG34" i="5"/>
  <c r="AP32" i="5"/>
  <c r="AI32" i="5" s="1"/>
  <c r="BF32" i="5" s="1"/>
  <c r="AP28" i="5"/>
  <c r="AI28" i="5" s="1"/>
  <c r="BF28" i="5" s="1"/>
  <c r="AP24" i="5"/>
  <c r="AI24" i="5" s="1"/>
  <c r="BF24" i="5" s="1"/>
  <c r="AG52" i="5"/>
  <c r="AG50" i="5"/>
  <c r="AP47" i="5"/>
  <c r="AI47" i="5" s="1"/>
  <c r="BF47" i="5" s="1"/>
  <c r="AG45" i="5"/>
  <c r="AG43" i="5"/>
  <c r="AP40" i="5"/>
  <c r="AI40" i="5" s="1"/>
  <c r="BF40" i="5" s="1"/>
  <c r="AG30" i="5"/>
  <c r="AG26" i="5"/>
  <c r="AG22" i="5"/>
  <c r="AP21" i="5"/>
  <c r="AI21" i="5" s="1"/>
  <c r="BF21" i="5" s="1"/>
  <c r="AG14" i="5"/>
  <c r="AP8" i="5"/>
  <c r="AI8" i="5" s="1"/>
  <c r="BF8" i="5" s="1"/>
  <c r="AG94" i="5"/>
  <c r="AG86" i="5"/>
  <c r="AG78" i="5"/>
  <c r="AG70" i="5"/>
  <c r="AG62" i="5"/>
  <c r="AG31" i="5"/>
  <c r="AP25" i="5"/>
  <c r="AI25" i="5" s="1"/>
  <c r="BF25" i="5" s="1"/>
  <c r="AG17" i="5"/>
  <c r="AG12" i="5"/>
  <c r="AP99" i="5"/>
  <c r="AI99" i="5" s="1"/>
  <c r="BF99" i="5" s="1"/>
  <c r="AP50" i="5"/>
  <c r="AI50" i="5" s="1"/>
  <c r="BF50" i="5" s="1"/>
  <c r="AG96" i="5"/>
  <c r="AG88" i="5"/>
  <c r="AG80" i="5"/>
  <c r="AG72" i="5"/>
  <c r="AG64" i="5"/>
  <c r="AG41" i="5"/>
  <c r="AG27" i="5"/>
  <c r="AP52" i="5"/>
  <c r="AI52" i="5" s="1"/>
  <c r="BF52" i="5" s="1"/>
  <c r="J57" i="5"/>
  <c r="AG39" i="5"/>
  <c r="AP34" i="5"/>
  <c r="AI34" i="5" s="1"/>
  <c r="BF34" i="5" s="1"/>
  <c r="AG23" i="5"/>
  <c r="AP14" i="5"/>
  <c r="AI14" i="5" s="1"/>
  <c r="BF14" i="5" s="1"/>
  <c r="AP60" i="5"/>
  <c r="AI60" i="5" s="1"/>
  <c r="BF60" i="5" s="1"/>
  <c r="AP55" i="5"/>
  <c r="AI55" i="5" s="1"/>
  <c r="BF55" i="5" s="1"/>
  <c r="AP37" i="5"/>
  <c r="AI37" i="5" s="1"/>
  <c r="BF37" i="5" s="1"/>
  <c r="AP75" i="5"/>
  <c r="AI75" i="5" s="1"/>
  <c r="BF75" i="5" s="1"/>
  <c r="AP45" i="5"/>
  <c r="AI45" i="5" s="1"/>
  <c r="BF45" i="5" s="1"/>
  <c r="AP43" i="5"/>
  <c r="AI43" i="5" s="1"/>
  <c r="BF43" i="5" s="1"/>
  <c r="AP18" i="5"/>
  <c r="AI18" i="5" s="1"/>
  <c r="BF18" i="5" s="1"/>
  <c r="AP100" i="5"/>
  <c r="AI100" i="5" s="1"/>
  <c r="BF100" i="5" s="1"/>
  <c r="AP92" i="5"/>
  <c r="AI92" i="5" s="1"/>
  <c r="BF92" i="5" s="1"/>
  <c r="AP84" i="5"/>
  <c r="AI84" i="5" s="1"/>
  <c r="BF84" i="5" s="1"/>
  <c r="AP76" i="5"/>
  <c r="AI76" i="5" s="1"/>
  <c r="BF76" i="5" s="1"/>
  <c r="AP68" i="5"/>
  <c r="AI68" i="5" s="1"/>
  <c r="BF68" i="5" s="1"/>
  <c r="AP29" i="5"/>
  <c r="AI29" i="5" s="1"/>
  <c r="BF29" i="5" s="1"/>
  <c r="AP91" i="5"/>
  <c r="AI91" i="5" s="1"/>
  <c r="BF91" i="5" s="1"/>
  <c r="AP83" i="5"/>
  <c r="AI83" i="5" s="1"/>
  <c r="BF83" i="5" s="1"/>
  <c r="AP67" i="5"/>
  <c r="AI67" i="5" s="1"/>
  <c r="BF67" i="5" s="1"/>
  <c r="AP59" i="5"/>
  <c r="AI59" i="5" s="1"/>
  <c r="BF59" i="5" s="1"/>
  <c r="AW88" i="5"/>
  <c r="AX88" i="5" s="1"/>
  <c r="AB46" i="6"/>
  <c r="AD46" i="6" s="1"/>
  <c r="AE46" i="6"/>
  <c r="AE36" i="6"/>
  <c r="AB36" i="6"/>
  <c r="AD36" i="6" s="1"/>
  <c r="AC36" i="6"/>
  <c r="AA28" i="6"/>
  <c r="Y28" i="6"/>
  <c r="AW36" i="5"/>
  <c r="AX36" i="5" s="1"/>
  <c r="BB47" i="6"/>
  <c r="BC47" i="6" s="1"/>
  <c r="H35" i="4"/>
  <c r="BB6" i="6"/>
  <c r="BC6" i="6" s="1"/>
  <c r="AW78" i="5"/>
  <c r="AX78" i="5" s="1"/>
  <c r="Y82" i="5"/>
  <c r="BC82" i="5"/>
  <c r="BD82" i="5" s="1"/>
  <c r="AW50" i="5"/>
  <c r="AX50" i="5" s="1"/>
  <c r="G33" i="4"/>
  <c r="K33" i="4" s="1"/>
  <c r="L33" i="4" s="1"/>
  <c r="U53" i="3"/>
  <c r="T54" i="3" s="1"/>
  <c r="U54" i="3" s="1"/>
  <c r="T55" i="3" s="1"/>
  <c r="U55" i="3" s="1"/>
  <c r="T56" i="3" s="1"/>
  <c r="U56" i="3" s="1"/>
  <c r="T57" i="3" s="1"/>
  <c r="U57" i="3" s="1"/>
  <c r="T58" i="3" s="1"/>
  <c r="U58" i="3" s="1"/>
  <c r="T59" i="3" s="1"/>
  <c r="U59" i="3" s="1"/>
  <c r="T60" i="3" s="1"/>
  <c r="U60" i="3" s="1"/>
  <c r="T61" i="3" s="1"/>
  <c r="U61" i="3" s="1"/>
  <c r="T62" i="3" s="1"/>
  <c r="U62" i="3" s="1"/>
  <c r="T63" i="3" s="1"/>
  <c r="U63" i="3" s="1"/>
  <c r="T64" i="3" s="1"/>
  <c r="U64" i="3" s="1"/>
  <c r="T65" i="3" s="1"/>
  <c r="U65" i="3" s="1"/>
  <c r="T66" i="3" s="1"/>
  <c r="U66" i="3" s="1"/>
  <c r="T67" i="3" s="1"/>
  <c r="U67" i="3" s="1"/>
  <c r="T68" i="3" s="1"/>
  <c r="U68" i="3" s="1"/>
  <c r="T69" i="3" s="1"/>
  <c r="U69" i="3" s="1"/>
  <c r="T70" i="3" s="1"/>
  <c r="U70" i="3" s="1"/>
  <c r="T71" i="3" s="1"/>
  <c r="U71" i="3" s="1"/>
  <c r="T72" i="3" s="1"/>
  <c r="U72" i="3" s="1"/>
  <c r="T73" i="3" s="1"/>
  <c r="U73" i="3" s="1"/>
  <c r="T74" i="3" s="1"/>
  <c r="U74" i="3" s="1"/>
  <c r="T75" i="3" s="1"/>
  <c r="U75" i="3" s="1"/>
  <c r="T76" i="3" s="1"/>
  <c r="U76" i="3" s="1"/>
  <c r="T77" i="3" s="1"/>
  <c r="U77" i="3" s="1"/>
  <c r="T78" i="3" s="1"/>
  <c r="U78" i="3" s="1"/>
  <c r="T79" i="3" s="1"/>
  <c r="U79" i="3" s="1"/>
  <c r="T80" i="3" s="1"/>
  <c r="U80" i="3" s="1"/>
  <c r="T81" i="3" s="1"/>
  <c r="U81" i="3" s="1"/>
  <c r="T82" i="3" s="1"/>
  <c r="U82" i="3" s="1"/>
  <c r="T83" i="3" s="1"/>
  <c r="U83" i="3" s="1"/>
  <c r="T84" i="3" s="1"/>
  <c r="U84" i="3" s="1"/>
  <c r="T85" i="3" s="1"/>
  <c r="U85" i="3" s="1"/>
  <c r="T86" i="3" s="1"/>
  <c r="U86" i="3" s="1"/>
  <c r="T87" i="3" s="1"/>
  <c r="U87" i="3" s="1"/>
  <c r="T88" i="3" s="1"/>
  <c r="U88" i="3" s="1"/>
  <c r="T89" i="3" s="1"/>
  <c r="U89" i="3" s="1"/>
  <c r="T90" i="3" s="1"/>
  <c r="U90" i="3" s="1"/>
  <c r="T91" i="3" s="1"/>
  <c r="U91" i="3" s="1"/>
  <c r="T92" i="3" s="1"/>
  <c r="U92" i="3" s="1"/>
  <c r="T93" i="3" s="1"/>
  <c r="U93" i="3" s="1"/>
  <c r="T94" i="3" s="1"/>
  <c r="U94" i="3" s="1"/>
  <c r="T95" i="3" s="1"/>
  <c r="U95" i="3" s="1"/>
  <c r="T96" i="3" s="1"/>
  <c r="U96" i="3" s="1"/>
  <c r="T97" i="3" s="1"/>
  <c r="U97" i="3" s="1"/>
  <c r="T98" i="3" s="1"/>
  <c r="U98" i="3" s="1"/>
  <c r="T99" i="3" s="1"/>
  <c r="U99" i="3" s="1"/>
  <c r="T100" i="3" s="1"/>
  <c r="U100" i="3" s="1"/>
  <c r="T101" i="3" s="1"/>
  <c r="U101" i="3" s="1"/>
  <c r="T102" i="3" s="1"/>
  <c r="U102" i="3" s="1"/>
  <c r="T103" i="3" s="1"/>
  <c r="U103" i="3" s="1"/>
  <c r="T104" i="3" s="1"/>
  <c r="U104" i="3" s="1"/>
  <c r="T105" i="3" s="1"/>
  <c r="U105" i="3" s="1"/>
  <c r="T106" i="3" s="1"/>
  <c r="U106" i="3" s="1"/>
  <c r="T107" i="3" s="1"/>
  <c r="U107" i="3" s="1"/>
  <c r="T108" i="3" s="1"/>
  <c r="U108" i="3" s="1"/>
  <c r="T109" i="3" s="1"/>
  <c r="U109" i="3" s="1"/>
  <c r="T110" i="3" s="1"/>
  <c r="U110" i="3" s="1"/>
  <c r="T111" i="3" s="1"/>
  <c r="U111" i="3" s="1"/>
  <c r="T112" i="3" s="1"/>
  <c r="U112" i="3" s="1"/>
  <c r="T113" i="3" s="1"/>
  <c r="U113" i="3" s="1"/>
  <c r="T114" i="3" s="1"/>
  <c r="U114" i="3" s="1"/>
  <c r="T115" i="3" s="1"/>
  <c r="U115" i="3" s="1"/>
  <c r="T116" i="3" s="1"/>
  <c r="U116" i="3" s="1"/>
  <c r="T117" i="3" s="1"/>
  <c r="U117" i="3" s="1"/>
  <c r="T118" i="3" s="1"/>
  <c r="U118" i="3" s="1"/>
  <c r="T119" i="3" s="1"/>
  <c r="U119" i="3" s="1"/>
  <c r="T120" i="3" s="1"/>
  <c r="U120" i="3" s="1"/>
  <c r="T121" i="3" s="1"/>
  <c r="U121" i="3" s="1"/>
  <c r="T122" i="3" s="1"/>
  <c r="U122" i="3" s="1"/>
  <c r="T123" i="3" s="1"/>
  <c r="U123" i="3" s="1"/>
  <c r="T124" i="3" s="1"/>
  <c r="U124" i="3" s="1"/>
  <c r="T125" i="3" s="1"/>
  <c r="U125" i="3" s="1"/>
  <c r="T126" i="3" s="1"/>
  <c r="U126" i="3" s="1"/>
  <c r="T127" i="3" s="1"/>
  <c r="U127" i="3" s="1"/>
  <c r="T128" i="3" s="1"/>
  <c r="U128" i="3" s="1"/>
  <c r="T129" i="3" s="1"/>
  <c r="U129" i="3" s="1"/>
  <c r="T130" i="3" s="1"/>
  <c r="U130" i="3" s="1"/>
  <c r="T131" i="3" s="1"/>
  <c r="U131" i="3" s="1"/>
  <c r="T132" i="3" s="1"/>
  <c r="U132" i="3" s="1"/>
  <c r="T133" i="3" s="1"/>
  <c r="U133" i="3" s="1"/>
  <c r="T134" i="3" s="1"/>
  <c r="U134" i="3" s="1"/>
  <c r="T135" i="3" s="1"/>
  <c r="U135" i="3" s="1"/>
  <c r="T136" i="3" s="1"/>
  <c r="U136" i="3" s="1"/>
  <c r="T137" i="3" s="1"/>
  <c r="U137" i="3" s="1"/>
  <c r="T138" i="3" s="1"/>
  <c r="U138" i="3" s="1"/>
  <c r="T139" i="3" s="1"/>
  <c r="U139" i="3" s="1"/>
  <c r="T140" i="3" s="1"/>
  <c r="U140" i="3" s="1"/>
  <c r="T141" i="3" s="1"/>
  <c r="U141" i="3" s="1"/>
  <c r="T142" i="3" s="1"/>
  <c r="U142" i="3" s="1"/>
  <c r="T143" i="3" s="1"/>
  <c r="U143" i="3" s="1"/>
  <c r="T144" i="3" s="1"/>
  <c r="U144" i="3" s="1"/>
  <c r="T145" i="3" s="1"/>
  <c r="U145" i="3" s="1"/>
  <c r="T146" i="3" s="1"/>
  <c r="U146" i="3" s="1"/>
  <c r="T147" i="3" s="1"/>
  <c r="U147" i="3" s="1"/>
  <c r="T148" i="3" s="1"/>
  <c r="U148" i="3" s="1"/>
  <c r="T149" i="3" s="1"/>
  <c r="U149" i="3" s="1"/>
  <c r="T150" i="3" s="1"/>
  <c r="U150" i="3" s="1"/>
  <c r="T151" i="3" s="1"/>
  <c r="U151" i="3" s="1"/>
  <c r="T152" i="3" s="1"/>
  <c r="U152" i="3" s="1"/>
  <c r="T153" i="3" s="1"/>
  <c r="U153" i="3" s="1"/>
  <c r="T154" i="3" s="1"/>
  <c r="U154" i="3" s="1"/>
  <c r="T155" i="3" s="1"/>
  <c r="U155" i="3" s="1"/>
  <c r="T156" i="3" s="1"/>
  <c r="U156" i="3" s="1"/>
  <c r="T157" i="3" s="1"/>
  <c r="U157" i="3" s="1"/>
  <c r="T158" i="3" s="1"/>
  <c r="U158" i="3" s="1"/>
  <c r="T159" i="3" s="1"/>
  <c r="U159" i="3" s="1"/>
  <c r="T160" i="3" s="1"/>
  <c r="U160" i="3" s="1"/>
  <c r="T161" i="3" s="1"/>
  <c r="U161" i="3" s="1"/>
  <c r="T162" i="3" s="1"/>
  <c r="U162" i="3" s="1"/>
  <c r="T163" i="3" s="1"/>
  <c r="U163" i="3" s="1"/>
  <c r="T164" i="3" s="1"/>
  <c r="U164" i="3" s="1"/>
  <c r="T165" i="3" s="1"/>
  <c r="U165" i="3" s="1"/>
  <c r="T166" i="3" s="1"/>
  <c r="U166" i="3" s="1"/>
  <c r="T167" i="3" s="1"/>
  <c r="U167" i="3" s="1"/>
  <c r="T168" i="3" s="1"/>
  <c r="U168" i="3" s="1"/>
  <c r="T169" i="3" s="1"/>
  <c r="U169" i="3" s="1"/>
  <c r="T170" i="3" s="1"/>
  <c r="U170" i="3" s="1"/>
  <c r="T171" i="3" s="1"/>
  <c r="U171" i="3" s="1"/>
  <c r="T172" i="3" s="1"/>
  <c r="U172" i="3" s="1"/>
  <c r="T173" i="3" s="1"/>
  <c r="U173" i="3" s="1"/>
  <c r="T174" i="3" s="1"/>
  <c r="U174" i="3" s="1"/>
  <c r="T175" i="3" s="1"/>
  <c r="U175" i="3" s="1"/>
  <c r="T176" i="3" s="1"/>
  <c r="U176" i="3" s="1"/>
  <c r="T177" i="3" s="1"/>
  <c r="U177" i="3" s="1"/>
  <c r="T178" i="3" s="1"/>
  <c r="U178" i="3" s="1"/>
  <c r="T179" i="3" s="1"/>
  <c r="U179" i="3" s="1"/>
  <c r="T180" i="3" s="1"/>
  <c r="U180" i="3" s="1"/>
  <c r="T181" i="3" s="1"/>
  <c r="U181" i="3" s="1"/>
  <c r="T182" i="3" s="1"/>
  <c r="U182" i="3" s="1"/>
  <c r="T183" i="3" s="1"/>
  <c r="U183" i="3" s="1"/>
  <c r="T184" i="3" s="1"/>
  <c r="U184" i="3" s="1"/>
  <c r="T185" i="3" s="1"/>
  <c r="U185" i="3" s="1"/>
  <c r="T186" i="3" s="1"/>
  <c r="U186" i="3" s="1"/>
  <c r="T187" i="3" s="1"/>
  <c r="U187" i="3" s="1"/>
  <c r="T188" i="3" s="1"/>
  <c r="U188" i="3" s="1"/>
  <c r="T189" i="3" s="1"/>
  <c r="U189" i="3" s="1"/>
  <c r="T190" i="3" s="1"/>
  <c r="U190" i="3" s="1"/>
  <c r="T191" i="3" s="1"/>
  <c r="U191" i="3" s="1"/>
  <c r="T192" i="3" s="1"/>
  <c r="U192" i="3" s="1"/>
  <c r="T193" i="3" s="1"/>
  <c r="U193" i="3" s="1"/>
  <c r="T194" i="3" s="1"/>
  <c r="U194" i="3" s="1"/>
  <c r="T195" i="3" s="1"/>
  <c r="U195" i="3" s="1"/>
  <c r="T196" i="3" s="1"/>
  <c r="U196" i="3" s="1"/>
  <c r="T197" i="3" s="1"/>
  <c r="U197" i="3" s="1"/>
  <c r="T198" i="3" s="1"/>
  <c r="U198" i="3" s="1"/>
  <c r="T199" i="3" s="1"/>
  <c r="U199" i="3" s="1"/>
  <c r="T200" i="3" s="1"/>
  <c r="U200" i="3" s="1"/>
  <c r="T201" i="3" s="1"/>
  <c r="U201" i="3" s="1"/>
  <c r="T202" i="3" s="1"/>
  <c r="U202" i="3" s="1"/>
  <c r="T203" i="3" s="1"/>
  <c r="U203" i="3" s="1"/>
  <c r="T204" i="3" s="1"/>
  <c r="U204" i="3" s="1"/>
  <c r="T205" i="3" s="1"/>
  <c r="U205" i="3" s="1"/>
  <c r="T206" i="3" s="1"/>
  <c r="U206" i="3" s="1"/>
  <c r="T207" i="3" s="1"/>
  <c r="U207" i="3" s="1"/>
  <c r="T208" i="3" s="1"/>
  <c r="U208" i="3" s="1"/>
  <c r="T209" i="3" s="1"/>
  <c r="U209" i="3" s="1"/>
  <c r="T210" i="3" s="1"/>
  <c r="U210" i="3" s="1"/>
  <c r="T211" i="3" s="1"/>
  <c r="U211" i="3" s="1"/>
  <c r="T212" i="3" s="1"/>
  <c r="U212" i="3" s="1"/>
  <c r="T213" i="3" s="1"/>
  <c r="U213" i="3" s="1"/>
  <c r="T214" i="3" s="1"/>
  <c r="U214" i="3" s="1"/>
  <c r="T215" i="3" s="1"/>
  <c r="U215" i="3" s="1"/>
  <c r="T216" i="3" s="1"/>
  <c r="U216" i="3" s="1"/>
  <c r="T217" i="3" s="1"/>
  <c r="U217" i="3" s="1"/>
  <c r="T218" i="3" s="1"/>
  <c r="U218" i="3" s="1"/>
  <c r="T219" i="3" s="1"/>
  <c r="U219" i="3" s="1"/>
  <c r="T220" i="3" s="1"/>
  <c r="U220" i="3" s="1"/>
  <c r="T221" i="3" s="1"/>
  <c r="U221" i="3" s="1"/>
  <c r="T222" i="3" s="1"/>
  <c r="U222" i="3" s="1"/>
  <c r="T223" i="3" s="1"/>
  <c r="U223" i="3" s="1"/>
  <c r="T224" i="3" s="1"/>
  <c r="U224" i="3" s="1"/>
  <c r="T225" i="3" s="1"/>
  <c r="U225" i="3" s="1"/>
  <c r="T226" i="3" s="1"/>
  <c r="U226" i="3" s="1"/>
  <c r="T227" i="3" s="1"/>
  <c r="U227" i="3" s="1"/>
  <c r="T228" i="3" s="1"/>
  <c r="U228" i="3" s="1"/>
  <c r="T229" i="3" s="1"/>
  <c r="U229" i="3" s="1"/>
  <c r="T230" i="3" s="1"/>
  <c r="U230" i="3" s="1"/>
  <c r="T231" i="3" s="1"/>
  <c r="U231" i="3" s="1"/>
  <c r="T232" i="3" s="1"/>
  <c r="U232" i="3" s="1"/>
  <c r="T233" i="3" s="1"/>
  <c r="U233" i="3" s="1"/>
  <c r="T234" i="3" s="1"/>
  <c r="U234" i="3" s="1"/>
  <c r="T235" i="3" s="1"/>
  <c r="U235" i="3" s="1"/>
  <c r="T236" i="3" s="1"/>
  <c r="U236" i="3" s="1"/>
  <c r="T237" i="3" s="1"/>
  <c r="U237" i="3" s="1"/>
  <c r="T238" i="3" s="1"/>
  <c r="U238" i="3" s="1"/>
  <c r="T239" i="3" s="1"/>
  <c r="U239" i="3" s="1"/>
  <c r="T240" i="3" s="1"/>
  <c r="U240" i="3" s="1"/>
  <c r="T241" i="3" s="1"/>
  <c r="U241" i="3" s="1"/>
  <c r="T242" i="3" s="1"/>
  <c r="U242" i="3" s="1"/>
  <c r="T243" i="3" s="1"/>
  <c r="U243" i="3" s="1"/>
  <c r="T244" i="3" s="1"/>
  <c r="U244" i="3" s="1"/>
  <c r="T245" i="3" s="1"/>
  <c r="U245" i="3" s="1"/>
  <c r="T246" i="3" s="1"/>
  <c r="U246" i="3" s="1"/>
  <c r="T247" i="3" s="1"/>
  <c r="U247" i="3" s="1"/>
  <c r="T248" i="3" s="1"/>
  <c r="U248" i="3" s="1"/>
  <c r="T249" i="3" s="1"/>
  <c r="U249" i="3" s="1"/>
  <c r="T250" i="3" s="1"/>
  <c r="W53" i="3"/>
  <c r="V54" i="3" s="1"/>
  <c r="I53" i="3"/>
  <c r="H54" i="3" s="1"/>
  <c r="I54" i="3" s="1"/>
  <c r="H55" i="3" s="1"/>
  <c r="I55" i="3" s="1"/>
  <c r="H56" i="3" s="1"/>
  <c r="I56" i="3" s="1"/>
  <c r="H57" i="3" s="1"/>
  <c r="I57" i="3" s="1"/>
  <c r="H58" i="3" s="1"/>
  <c r="I58" i="3" s="1"/>
  <c r="H59" i="3" s="1"/>
  <c r="I59" i="3" s="1"/>
  <c r="H60" i="3" s="1"/>
  <c r="I60" i="3" s="1"/>
  <c r="H61" i="3" s="1"/>
  <c r="I61" i="3" s="1"/>
  <c r="H62" i="3" s="1"/>
  <c r="I62" i="3" s="1"/>
  <c r="H63" i="3" s="1"/>
  <c r="I63" i="3" s="1"/>
  <c r="H64" i="3" s="1"/>
  <c r="I64" i="3" s="1"/>
  <c r="H65" i="3" s="1"/>
  <c r="I65" i="3" s="1"/>
  <c r="H66" i="3" s="1"/>
  <c r="I66" i="3" s="1"/>
  <c r="H67" i="3" s="1"/>
  <c r="I67" i="3" s="1"/>
  <c r="H68" i="3" s="1"/>
  <c r="I68" i="3" s="1"/>
  <c r="H69" i="3" s="1"/>
  <c r="I69" i="3" s="1"/>
  <c r="H70" i="3" s="1"/>
  <c r="I70" i="3" s="1"/>
  <c r="H71" i="3" s="1"/>
  <c r="I71" i="3" s="1"/>
  <c r="H72" i="3" s="1"/>
  <c r="I72" i="3" s="1"/>
  <c r="H73" i="3" s="1"/>
  <c r="I73" i="3" s="1"/>
  <c r="H74" i="3" s="1"/>
  <c r="I74" i="3" s="1"/>
  <c r="H75" i="3" s="1"/>
  <c r="I75" i="3" s="1"/>
  <c r="H76" i="3" s="1"/>
  <c r="I76" i="3" s="1"/>
  <c r="H77" i="3" s="1"/>
  <c r="I77" i="3" s="1"/>
  <c r="H78" i="3" s="1"/>
  <c r="I78" i="3" s="1"/>
  <c r="H79" i="3" s="1"/>
  <c r="I79" i="3" s="1"/>
  <c r="H80" i="3" s="1"/>
  <c r="I80" i="3" s="1"/>
  <c r="H81" i="3" s="1"/>
  <c r="I81" i="3" s="1"/>
  <c r="H82" i="3" s="1"/>
  <c r="I82" i="3" s="1"/>
  <c r="H83" i="3" s="1"/>
  <c r="I83" i="3" s="1"/>
  <c r="H84" i="3" s="1"/>
  <c r="I84" i="3" s="1"/>
  <c r="H85" i="3" s="1"/>
  <c r="I85" i="3" s="1"/>
  <c r="H86" i="3" s="1"/>
  <c r="I86" i="3" s="1"/>
  <c r="H87" i="3" s="1"/>
  <c r="I87" i="3" s="1"/>
  <c r="H88" i="3" s="1"/>
  <c r="I88" i="3" s="1"/>
  <c r="H89" i="3" s="1"/>
  <c r="I89" i="3" s="1"/>
  <c r="H90" i="3" s="1"/>
  <c r="I90" i="3" s="1"/>
  <c r="H91" i="3" s="1"/>
  <c r="I91" i="3" s="1"/>
  <c r="H92" i="3" s="1"/>
  <c r="I92" i="3" s="1"/>
  <c r="H93" i="3" s="1"/>
  <c r="I93" i="3" s="1"/>
  <c r="H94" i="3" s="1"/>
  <c r="I94" i="3" s="1"/>
  <c r="H95" i="3" s="1"/>
  <c r="I95" i="3" s="1"/>
  <c r="H96" i="3" s="1"/>
  <c r="I96" i="3" s="1"/>
  <c r="H97" i="3" s="1"/>
  <c r="I97" i="3" s="1"/>
  <c r="H98" i="3" s="1"/>
  <c r="I98" i="3" s="1"/>
  <c r="H99" i="3" s="1"/>
  <c r="I99" i="3" s="1"/>
  <c r="H100" i="3" s="1"/>
  <c r="I100" i="3" s="1"/>
  <c r="H101" i="3" s="1"/>
  <c r="I101" i="3" s="1"/>
  <c r="H102" i="3" s="1"/>
  <c r="I102" i="3" s="1"/>
  <c r="H103" i="3" s="1"/>
  <c r="I103" i="3" s="1"/>
  <c r="H104" i="3" s="1"/>
  <c r="I104" i="3" s="1"/>
  <c r="H105" i="3" s="1"/>
  <c r="I105" i="3" s="1"/>
  <c r="H106" i="3" s="1"/>
  <c r="I106" i="3" s="1"/>
  <c r="H107" i="3" s="1"/>
  <c r="I107" i="3" s="1"/>
  <c r="H108" i="3" s="1"/>
  <c r="I108" i="3" s="1"/>
  <c r="H109" i="3" s="1"/>
  <c r="I109" i="3" s="1"/>
  <c r="H110" i="3" s="1"/>
  <c r="I110" i="3" s="1"/>
  <c r="H111" i="3" s="1"/>
  <c r="I111" i="3" s="1"/>
  <c r="H112" i="3" s="1"/>
  <c r="I112" i="3" s="1"/>
  <c r="H113" i="3" s="1"/>
  <c r="I113" i="3" s="1"/>
  <c r="H114" i="3" s="1"/>
  <c r="I114" i="3" s="1"/>
  <c r="H115" i="3" s="1"/>
  <c r="I115" i="3" s="1"/>
  <c r="H116" i="3" s="1"/>
  <c r="I116" i="3" s="1"/>
  <c r="H117" i="3" s="1"/>
  <c r="I117" i="3" s="1"/>
  <c r="H118" i="3" s="1"/>
  <c r="I118" i="3" s="1"/>
  <c r="H119" i="3" s="1"/>
  <c r="I119" i="3" s="1"/>
  <c r="H120" i="3" s="1"/>
  <c r="I120" i="3" s="1"/>
  <c r="H121" i="3" s="1"/>
  <c r="I121" i="3" s="1"/>
  <c r="H122" i="3" s="1"/>
  <c r="I122" i="3" s="1"/>
  <c r="H123" i="3" s="1"/>
  <c r="I123" i="3" s="1"/>
  <c r="H124" i="3" s="1"/>
  <c r="I124" i="3" s="1"/>
  <c r="H125" i="3" s="1"/>
  <c r="I125" i="3" s="1"/>
  <c r="H126" i="3" s="1"/>
  <c r="I126" i="3" s="1"/>
  <c r="H127" i="3" s="1"/>
  <c r="I127" i="3" s="1"/>
  <c r="H128" i="3" s="1"/>
  <c r="I128" i="3" s="1"/>
  <c r="H129" i="3" s="1"/>
  <c r="I129" i="3" s="1"/>
  <c r="H130" i="3" s="1"/>
  <c r="I130" i="3" s="1"/>
  <c r="H131" i="3" s="1"/>
  <c r="I131" i="3" s="1"/>
  <c r="H132" i="3" s="1"/>
  <c r="I132" i="3" s="1"/>
  <c r="H133" i="3" s="1"/>
  <c r="I133" i="3" s="1"/>
  <c r="H134" i="3" s="1"/>
  <c r="I134" i="3" s="1"/>
  <c r="H135" i="3" s="1"/>
  <c r="I135" i="3" s="1"/>
  <c r="H136" i="3" s="1"/>
  <c r="I136" i="3" s="1"/>
  <c r="H137" i="3" s="1"/>
  <c r="I137" i="3" s="1"/>
  <c r="H138" i="3" s="1"/>
  <c r="I138" i="3" s="1"/>
  <c r="H139" i="3" s="1"/>
  <c r="I139" i="3" s="1"/>
  <c r="H140" i="3" s="1"/>
  <c r="I140" i="3" s="1"/>
  <c r="H141" i="3" s="1"/>
  <c r="I141" i="3" s="1"/>
  <c r="H142" i="3" s="1"/>
  <c r="I142" i="3" s="1"/>
  <c r="H143" i="3" s="1"/>
  <c r="I143" i="3" s="1"/>
  <c r="H144" i="3" s="1"/>
  <c r="I144" i="3" s="1"/>
  <c r="H145" i="3" s="1"/>
  <c r="I145" i="3" s="1"/>
  <c r="H146" i="3" s="1"/>
  <c r="I146" i="3" s="1"/>
  <c r="H147" i="3" s="1"/>
  <c r="I147" i="3" s="1"/>
  <c r="H148" i="3" s="1"/>
  <c r="I148" i="3" s="1"/>
  <c r="H149" i="3" s="1"/>
  <c r="I149" i="3" s="1"/>
  <c r="H150" i="3" s="1"/>
  <c r="I150" i="3" s="1"/>
  <c r="H151" i="3" s="1"/>
  <c r="I151" i="3" s="1"/>
  <c r="H152" i="3" s="1"/>
  <c r="I152" i="3" s="1"/>
  <c r="H153" i="3" s="1"/>
  <c r="I153" i="3" s="1"/>
  <c r="H154" i="3" s="1"/>
  <c r="I154" i="3" s="1"/>
  <c r="H155" i="3" s="1"/>
  <c r="I155" i="3" s="1"/>
  <c r="H156" i="3" s="1"/>
  <c r="I156" i="3" s="1"/>
  <c r="H157" i="3" s="1"/>
  <c r="I157" i="3" s="1"/>
  <c r="H158" i="3" s="1"/>
  <c r="I158" i="3" s="1"/>
  <c r="H159" i="3" s="1"/>
  <c r="I159" i="3" s="1"/>
  <c r="H160" i="3" s="1"/>
  <c r="I160" i="3" s="1"/>
  <c r="H161" i="3" s="1"/>
  <c r="I161" i="3" s="1"/>
  <c r="H162" i="3" s="1"/>
  <c r="I162" i="3" s="1"/>
  <c r="H163" i="3" s="1"/>
  <c r="I163" i="3" s="1"/>
  <c r="H164" i="3" s="1"/>
  <c r="I164" i="3" s="1"/>
  <c r="H165" i="3" s="1"/>
  <c r="I165" i="3" s="1"/>
  <c r="H166" i="3" s="1"/>
  <c r="I166" i="3" s="1"/>
  <c r="H167" i="3" s="1"/>
  <c r="I167" i="3" s="1"/>
  <c r="H168" i="3" s="1"/>
  <c r="I168" i="3" s="1"/>
  <c r="H169" i="3" s="1"/>
  <c r="I169" i="3" s="1"/>
  <c r="H170" i="3" s="1"/>
  <c r="I170" i="3" s="1"/>
  <c r="H171" i="3" s="1"/>
  <c r="I171" i="3" s="1"/>
  <c r="H172" i="3" s="1"/>
  <c r="I172" i="3" s="1"/>
  <c r="H173" i="3" s="1"/>
  <c r="I173" i="3" s="1"/>
  <c r="H174" i="3" s="1"/>
  <c r="I174" i="3" s="1"/>
  <c r="H175" i="3" s="1"/>
  <c r="I175" i="3" s="1"/>
  <c r="H176" i="3" s="1"/>
  <c r="I176" i="3" s="1"/>
  <c r="H177" i="3" s="1"/>
  <c r="I177" i="3" s="1"/>
  <c r="H178" i="3" s="1"/>
  <c r="I178" i="3" s="1"/>
  <c r="H179" i="3" s="1"/>
  <c r="I179" i="3" s="1"/>
  <c r="H180" i="3" s="1"/>
  <c r="I180" i="3" s="1"/>
  <c r="H181" i="3" s="1"/>
  <c r="I181" i="3" s="1"/>
  <c r="H182" i="3" s="1"/>
  <c r="I182" i="3" s="1"/>
  <c r="H183" i="3" s="1"/>
  <c r="I183" i="3" s="1"/>
  <c r="H184" i="3" s="1"/>
  <c r="I184" i="3" s="1"/>
  <c r="H185" i="3" s="1"/>
  <c r="I185" i="3" s="1"/>
  <c r="H186" i="3" s="1"/>
  <c r="I186" i="3" s="1"/>
  <c r="H187" i="3" s="1"/>
  <c r="I187" i="3" s="1"/>
  <c r="H188" i="3" s="1"/>
  <c r="I188" i="3" s="1"/>
  <c r="H189" i="3" s="1"/>
  <c r="I189" i="3" s="1"/>
  <c r="H190" i="3" s="1"/>
  <c r="I190" i="3" s="1"/>
  <c r="H191" i="3" s="1"/>
  <c r="I191" i="3" s="1"/>
  <c r="H192" i="3" s="1"/>
  <c r="I192" i="3" s="1"/>
  <c r="H193" i="3" s="1"/>
  <c r="I193" i="3" s="1"/>
  <c r="H194" i="3" s="1"/>
  <c r="I194" i="3" s="1"/>
  <c r="H195" i="3" s="1"/>
  <c r="I195" i="3" s="1"/>
  <c r="H196" i="3" s="1"/>
  <c r="I196" i="3" s="1"/>
  <c r="H197" i="3" s="1"/>
  <c r="I197" i="3" s="1"/>
  <c r="H198" i="3" s="1"/>
  <c r="I198" i="3" s="1"/>
  <c r="H199" i="3" s="1"/>
  <c r="I199" i="3" s="1"/>
  <c r="H200" i="3" s="1"/>
  <c r="I200" i="3" s="1"/>
  <c r="H201" i="3" s="1"/>
  <c r="I201" i="3" s="1"/>
  <c r="H202" i="3" s="1"/>
  <c r="I202" i="3" s="1"/>
  <c r="H203" i="3" s="1"/>
  <c r="I203" i="3" s="1"/>
  <c r="H204" i="3" s="1"/>
  <c r="I204" i="3" s="1"/>
  <c r="H205" i="3" s="1"/>
  <c r="I205" i="3" s="1"/>
  <c r="H206" i="3" s="1"/>
  <c r="I206" i="3" s="1"/>
  <c r="H207" i="3" s="1"/>
  <c r="I207" i="3" s="1"/>
  <c r="H208" i="3" s="1"/>
  <c r="I208" i="3" s="1"/>
  <c r="H209" i="3" s="1"/>
  <c r="I209" i="3" s="1"/>
  <c r="H210" i="3" s="1"/>
  <c r="I210" i="3" s="1"/>
  <c r="H211" i="3" s="1"/>
  <c r="I211" i="3" s="1"/>
  <c r="H212" i="3" s="1"/>
  <c r="I212" i="3" s="1"/>
  <c r="H213" i="3" s="1"/>
  <c r="I213" i="3" s="1"/>
  <c r="H214" i="3" s="1"/>
  <c r="I214" i="3" s="1"/>
  <c r="H215" i="3" s="1"/>
  <c r="I215" i="3" s="1"/>
  <c r="H216" i="3" s="1"/>
  <c r="I216" i="3" s="1"/>
  <c r="H217" i="3" s="1"/>
  <c r="I217" i="3" s="1"/>
  <c r="H218" i="3" s="1"/>
  <c r="I218" i="3" s="1"/>
  <c r="H219" i="3" s="1"/>
  <c r="I219" i="3" s="1"/>
  <c r="H220" i="3" s="1"/>
  <c r="I220" i="3" s="1"/>
  <c r="H221" i="3" s="1"/>
  <c r="I221" i="3" s="1"/>
  <c r="H222" i="3" s="1"/>
  <c r="I222" i="3" s="1"/>
  <c r="H223" i="3" s="1"/>
  <c r="I223" i="3" s="1"/>
  <c r="H224" i="3" s="1"/>
  <c r="I224" i="3" s="1"/>
  <c r="H225" i="3" s="1"/>
  <c r="I225" i="3" s="1"/>
  <c r="H226" i="3" s="1"/>
  <c r="I226" i="3" s="1"/>
  <c r="H227" i="3" s="1"/>
  <c r="I227" i="3" s="1"/>
  <c r="H228" i="3" s="1"/>
  <c r="I228" i="3" s="1"/>
  <c r="H229" i="3" s="1"/>
  <c r="I229" i="3" s="1"/>
  <c r="H230" i="3" s="1"/>
  <c r="I230" i="3" s="1"/>
  <c r="H231" i="3" s="1"/>
  <c r="I231" i="3" s="1"/>
  <c r="H232" i="3" s="1"/>
  <c r="I232" i="3" s="1"/>
  <c r="H233" i="3" s="1"/>
  <c r="I233" i="3" s="1"/>
  <c r="H234" i="3" s="1"/>
  <c r="I234" i="3" s="1"/>
  <c r="H235" i="3" s="1"/>
  <c r="I235" i="3" s="1"/>
  <c r="H236" i="3" s="1"/>
  <c r="I236" i="3" s="1"/>
  <c r="H237" i="3" s="1"/>
  <c r="I237" i="3" s="1"/>
  <c r="H238" i="3" s="1"/>
  <c r="I238" i="3" s="1"/>
  <c r="H239" i="3" s="1"/>
  <c r="I239" i="3" s="1"/>
  <c r="H240" i="3" s="1"/>
  <c r="I240" i="3" s="1"/>
  <c r="H241" i="3" s="1"/>
  <c r="I241" i="3" s="1"/>
  <c r="H242" i="3" s="1"/>
  <c r="I242" i="3" s="1"/>
  <c r="H243" i="3" s="1"/>
  <c r="I243" i="3" s="1"/>
  <c r="H244" i="3" s="1"/>
  <c r="I244" i="3" s="1"/>
  <c r="H245" i="3" s="1"/>
  <c r="I245" i="3" s="1"/>
  <c r="H246" i="3" s="1"/>
  <c r="I246" i="3" s="1"/>
  <c r="H247" i="3" s="1"/>
  <c r="I247" i="3" s="1"/>
  <c r="H248" i="3" s="1"/>
  <c r="I248" i="3" s="1"/>
  <c r="H249" i="3" s="1"/>
  <c r="I249" i="3" s="1"/>
  <c r="H250" i="3" s="1"/>
  <c r="Q53" i="3"/>
  <c r="P54" i="3" s="1"/>
  <c r="Q54" i="3" s="1"/>
  <c r="P55" i="3" s="1"/>
  <c r="Q55" i="3" s="1"/>
  <c r="P56" i="3" s="1"/>
  <c r="Q56" i="3" s="1"/>
  <c r="P57" i="3" s="1"/>
  <c r="Q57" i="3" s="1"/>
  <c r="P58" i="3" s="1"/>
  <c r="Q58" i="3" s="1"/>
  <c r="P59" i="3" s="1"/>
  <c r="Q59" i="3" s="1"/>
  <c r="P60" i="3" s="1"/>
  <c r="Q60" i="3" s="1"/>
  <c r="P61" i="3" s="1"/>
  <c r="Q61" i="3" s="1"/>
  <c r="P62" i="3" s="1"/>
  <c r="Q62" i="3" s="1"/>
  <c r="P63" i="3" s="1"/>
  <c r="Q63" i="3" s="1"/>
  <c r="P64" i="3" s="1"/>
  <c r="Q64" i="3" s="1"/>
  <c r="P65" i="3" s="1"/>
  <c r="Q65" i="3" s="1"/>
  <c r="P66" i="3" s="1"/>
  <c r="Q66" i="3" s="1"/>
  <c r="P67" i="3" s="1"/>
  <c r="Q67" i="3" s="1"/>
  <c r="P68" i="3" s="1"/>
  <c r="Q68" i="3" s="1"/>
  <c r="P69" i="3" s="1"/>
  <c r="Q69" i="3" s="1"/>
  <c r="P70" i="3" s="1"/>
  <c r="Q70" i="3" s="1"/>
  <c r="P71" i="3" s="1"/>
  <c r="Q71" i="3" s="1"/>
  <c r="P72" i="3" s="1"/>
  <c r="Q72" i="3" s="1"/>
  <c r="P73" i="3" s="1"/>
  <c r="Q73" i="3" s="1"/>
  <c r="P74" i="3" s="1"/>
  <c r="Q74" i="3" s="1"/>
  <c r="P75" i="3" s="1"/>
  <c r="Q75" i="3" s="1"/>
  <c r="P76" i="3" s="1"/>
  <c r="Q76" i="3" s="1"/>
  <c r="P77" i="3" s="1"/>
  <c r="Q77" i="3" s="1"/>
  <c r="P78" i="3" s="1"/>
  <c r="Q78" i="3" s="1"/>
  <c r="P79" i="3" s="1"/>
  <c r="Q79" i="3" s="1"/>
  <c r="P80" i="3" s="1"/>
  <c r="Q80" i="3" s="1"/>
  <c r="P81" i="3" s="1"/>
  <c r="Q81" i="3" s="1"/>
  <c r="P82" i="3" s="1"/>
  <c r="Q82" i="3" s="1"/>
  <c r="P83" i="3" s="1"/>
  <c r="Q83" i="3" s="1"/>
  <c r="P84" i="3" s="1"/>
  <c r="Q84" i="3" s="1"/>
  <c r="P85" i="3" s="1"/>
  <c r="Q85" i="3" s="1"/>
  <c r="P86" i="3" s="1"/>
  <c r="Q86" i="3" s="1"/>
  <c r="P87" i="3" s="1"/>
  <c r="Q87" i="3" s="1"/>
  <c r="P88" i="3" s="1"/>
  <c r="Q88" i="3" s="1"/>
  <c r="P89" i="3" s="1"/>
  <c r="Q89" i="3" s="1"/>
  <c r="P90" i="3" s="1"/>
  <c r="Q90" i="3" s="1"/>
  <c r="P91" i="3" s="1"/>
  <c r="Q91" i="3" s="1"/>
  <c r="P92" i="3" s="1"/>
  <c r="Q92" i="3" s="1"/>
  <c r="P93" i="3" s="1"/>
  <c r="Q93" i="3" s="1"/>
  <c r="P94" i="3" s="1"/>
  <c r="Q94" i="3" s="1"/>
  <c r="P95" i="3" s="1"/>
  <c r="Q95" i="3" s="1"/>
  <c r="P96" i="3" s="1"/>
  <c r="Q96" i="3" s="1"/>
  <c r="P97" i="3" s="1"/>
  <c r="Q97" i="3" s="1"/>
  <c r="P98" i="3" s="1"/>
  <c r="Q98" i="3" s="1"/>
  <c r="P99" i="3" s="1"/>
  <c r="Q99" i="3" s="1"/>
  <c r="P100" i="3" s="1"/>
  <c r="Q100" i="3" s="1"/>
  <c r="P101" i="3" s="1"/>
  <c r="Q101" i="3" s="1"/>
  <c r="P102" i="3" s="1"/>
  <c r="Q102" i="3" s="1"/>
  <c r="P103" i="3" s="1"/>
  <c r="Q103" i="3" s="1"/>
  <c r="P104" i="3" s="1"/>
  <c r="Q104" i="3" s="1"/>
  <c r="P105" i="3" s="1"/>
  <c r="Q105" i="3" s="1"/>
  <c r="P106" i="3" s="1"/>
  <c r="Q106" i="3" s="1"/>
  <c r="P107" i="3" s="1"/>
  <c r="Q107" i="3" s="1"/>
  <c r="P108" i="3" s="1"/>
  <c r="Q108" i="3" s="1"/>
  <c r="P109" i="3" s="1"/>
  <c r="Q109" i="3" s="1"/>
  <c r="P110" i="3" s="1"/>
  <c r="Q110" i="3" s="1"/>
  <c r="P111" i="3" s="1"/>
  <c r="Q111" i="3" s="1"/>
  <c r="P112" i="3" s="1"/>
  <c r="Q112" i="3" s="1"/>
  <c r="P113" i="3" s="1"/>
  <c r="Q113" i="3" s="1"/>
  <c r="P114" i="3" s="1"/>
  <c r="Q114" i="3" s="1"/>
  <c r="P115" i="3" s="1"/>
  <c r="Q115" i="3" s="1"/>
  <c r="P116" i="3" s="1"/>
  <c r="Q116" i="3" s="1"/>
  <c r="P117" i="3" s="1"/>
  <c r="Q117" i="3" s="1"/>
  <c r="P118" i="3" s="1"/>
  <c r="Q118" i="3" s="1"/>
  <c r="P119" i="3" s="1"/>
  <c r="Q119" i="3" s="1"/>
  <c r="P120" i="3" s="1"/>
  <c r="Q120" i="3" s="1"/>
  <c r="P121" i="3" s="1"/>
  <c r="Q121" i="3" s="1"/>
  <c r="P122" i="3" s="1"/>
  <c r="Q122" i="3" s="1"/>
  <c r="P123" i="3" s="1"/>
  <c r="Q123" i="3" s="1"/>
  <c r="P124" i="3" s="1"/>
  <c r="Q124" i="3" s="1"/>
  <c r="P125" i="3" s="1"/>
  <c r="Q125" i="3" s="1"/>
  <c r="P126" i="3" s="1"/>
  <c r="Q126" i="3" s="1"/>
  <c r="P127" i="3" s="1"/>
  <c r="Q127" i="3" s="1"/>
  <c r="P128" i="3" s="1"/>
  <c r="Q128" i="3" s="1"/>
  <c r="P129" i="3" s="1"/>
  <c r="Q129" i="3" s="1"/>
  <c r="P130" i="3" s="1"/>
  <c r="Q130" i="3" s="1"/>
  <c r="P131" i="3" s="1"/>
  <c r="Q131" i="3" s="1"/>
  <c r="P132" i="3" s="1"/>
  <c r="Q132" i="3" s="1"/>
  <c r="P133" i="3" s="1"/>
  <c r="Q133" i="3" s="1"/>
  <c r="P134" i="3" s="1"/>
  <c r="Q134" i="3" s="1"/>
  <c r="P135" i="3" s="1"/>
  <c r="Q135" i="3" s="1"/>
  <c r="P136" i="3" s="1"/>
  <c r="Q136" i="3" s="1"/>
  <c r="P137" i="3" s="1"/>
  <c r="Q137" i="3" s="1"/>
  <c r="P138" i="3" s="1"/>
  <c r="Q138" i="3" s="1"/>
  <c r="P139" i="3" s="1"/>
  <c r="Q139" i="3" s="1"/>
  <c r="P140" i="3" s="1"/>
  <c r="Q140" i="3" s="1"/>
  <c r="P141" i="3" s="1"/>
  <c r="Q141" i="3" s="1"/>
  <c r="P142" i="3" s="1"/>
  <c r="Q142" i="3" s="1"/>
  <c r="P143" i="3" s="1"/>
  <c r="Q143" i="3" s="1"/>
  <c r="P144" i="3" s="1"/>
  <c r="Q144" i="3" s="1"/>
  <c r="P145" i="3" s="1"/>
  <c r="Q145" i="3" s="1"/>
  <c r="P146" i="3" s="1"/>
  <c r="Q146" i="3" s="1"/>
  <c r="P147" i="3" s="1"/>
  <c r="Q147" i="3" s="1"/>
  <c r="P148" i="3" s="1"/>
  <c r="Q148" i="3" s="1"/>
  <c r="P149" i="3" s="1"/>
  <c r="Q149" i="3" s="1"/>
  <c r="P150" i="3" s="1"/>
  <c r="Q150" i="3" s="1"/>
  <c r="P151" i="3" s="1"/>
  <c r="Q151" i="3" s="1"/>
  <c r="P152" i="3" s="1"/>
  <c r="Q152" i="3" s="1"/>
  <c r="P153" i="3" s="1"/>
  <c r="Q153" i="3" s="1"/>
  <c r="P154" i="3" s="1"/>
  <c r="Q154" i="3" s="1"/>
  <c r="P155" i="3" s="1"/>
  <c r="Q155" i="3" s="1"/>
  <c r="P156" i="3" s="1"/>
  <c r="Q156" i="3" s="1"/>
  <c r="P157" i="3" s="1"/>
  <c r="Q157" i="3" s="1"/>
  <c r="P158" i="3" s="1"/>
  <c r="Q158" i="3" s="1"/>
  <c r="P159" i="3" s="1"/>
  <c r="Q159" i="3" s="1"/>
  <c r="P160" i="3" s="1"/>
  <c r="Q160" i="3" s="1"/>
  <c r="P161" i="3" s="1"/>
  <c r="Q161" i="3" s="1"/>
  <c r="P162" i="3" s="1"/>
  <c r="Q162" i="3" s="1"/>
  <c r="P163" i="3" s="1"/>
  <c r="Q163" i="3" s="1"/>
  <c r="P164" i="3" s="1"/>
  <c r="Q164" i="3" s="1"/>
  <c r="P165" i="3" s="1"/>
  <c r="Q165" i="3" s="1"/>
  <c r="P166" i="3" s="1"/>
  <c r="Q166" i="3" s="1"/>
  <c r="P167" i="3" s="1"/>
  <c r="Q167" i="3" s="1"/>
  <c r="P168" i="3" s="1"/>
  <c r="Q168" i="3" s="1"/>
  <c r="P169" i="3" s="1"/>
  <c r="Q169" i="3" s="1"/>
  <c r="P170" i="3" s="1"/>
  <c r="Q170" i="3" s="1"/>
  <c r="P171" i="3" s="1"/>
  <c r="Q171" i="3" s="1"/>
  <c r="P172" i="3" s="1"/>
  <c r="Q172" i="3" s="1"/>
  <c r="P173" i="3" s="1"/>
  <c r="Q173" i="3" s="1"/>
  <c r="P174" i="3" s="1"/>
  <c r="Q174" i="3" s="1"/>
  <c r="P175" i="3" s="1"/>
  <c r="Q175" i="3" s="1"/>
  <c r="P176" i="3" s="1"/>
  <c r="Q176" i="3" s="1"/>
  <c r="P177" i="3" s="1"/>
  <c r="Q177" i="3" s="1"/>
  <c r="P178" i="3" s="1"/>
  <c r="Q178" i="3" s="1"/>
  <c r="P179" i="3" s="1"/>
  <c r="Q179" i="3" s="1"/>
  <c r="P180" i="3" s="1"/>
  <c r="Q180" i="3" s="1"/>
  <c r="P181" i="3" s="1"/>
  <c r="Q181" i="3" s="1"/>
  <c r="P182" i="3" s="1"/>
  <c r="Q182" i="3" s="1"/>
  <c r="P183" i="3" s="1"/>
  <c r="Q183" i="3" s="1"/>
  <c r="P184" i="3" s="1"/>
  <c r="Q184" i="3" s="1"/>
  <c r="P185" i="3" s="1"/>
  <c r="Q185" i="3" s="1"/>
  <c r="P186" i="3" s="1"/>
  <c r="Q186" i="3" s="1"/>
  <c r="P187" i="3" s="1"/>
  <c r="Q187" i="3" s="1"/>
  <c r="P188" i="3" s="1"/>
  <c r="Q188" i="3" s="1"/>
  <c r="P189" i="3" s="1"/>
  <c r="Q189" i="3" s="1"/>
  <c r="P190" i="3" s="1"/>
  <c r="Q190" i="3" s="1"/>
  <c r="P191" i="3" s="1"/>
  <c r="Q191" i="3" s="1"/>
  <c r="P192" i="3" s="1"/>
  <c r="Q192" i="3" s="1"/>
  <c r="P193" i="3" s="1"/>
  <c r="Q193" i="3" s="1"/>
  <c r="P194" i="3" s="1"/>
  <c r="Q194" i="3" s="1"/>
  <c r="P195" i="3" s="1"/>
  <c r="Q195" i="3" s="1"/>
  <c r="P196" i="3" s="1"/>
  <c r="Q196" i="3" s="1"/>
  <c r="P197" i="3" s="1"/>
  <c r="Q197" i="3" s="1"/>
  <c r="P198" i="3" s="1"/>
  <c r="Q198" i="3" s="1"/>
  <c r="P199" i="3" s="1"/>
  <c r="Q199" i="3" s="1"/>
  <c r="P200" i="3" s="1"/>
  <c r="Q200" i="3" s="1"/>
  <c r="P201" i="3" s="1"/>
  <c r="Q201" i="3" s="1"/>
  <c r="P202" i="3" s="1"/>
  <c r="Q202" i="3" s="1"/>
  <c r="P203" i="3" s="1"/>
  <c r="Q203" i="3" s="1"/>
  <c r="P204" i="3" s="1"/>
  <c r="Q204" i="3" s="1"/>
  <c r="P205" i="3" s="1"/>
  <c r="Q205" i="3" s="1"/>
  <c r="P206" i="3" s="1"/>
  <c r="Q206" i="3" s="1"/>
  <c r="P207" i="3" s="1"/>
  <c r="Q207" i="3" s="1"/>
  <c r="P208" i="3" s="1"/>
  <c r="Q208" i="3" s="1"/>
  <c r="P209" i="3" s="1"/>
  <c r="Q209" i="3" s="1"/>
  <c r="P210" i="3" s="1"/>
  <c r="Q210" i="3" s="1"/>
  <c r="P211" i="3" s="1"/>
  <c r="Q211" i="3" s="1"/>
  <c r="P212" i="3" s="1"/>
  <c r="Q212" i="3" s="1"/>
  <c r="P213" i="3" s="1"/>
  <c r="Q213" i="3" s="1"/>
  <c r="P214" i="3" s="1"/>
  <c r="Q214" i="3" s="1"/>
  <c r="P215" i="3" s="1"/>
  <c r="Q215" i="3" s="1"/>
  <c r="P216" i="3" s="1"/>
  <c r="Q216" i="3" s="1"/>
  <c r="P217" i="3" s="1"/>
  <c r="Q217" i="3" s="1"/>
  <c r="P218" i="3" s="1"/>
  <c r="Q218" i="3" s="1"/>
  <c r="P219" i="3" s="1"/>
  <c r="Q219" i="3" s="1"/>
  <c r="P220" i="3" s="1"/>
  <c r="Q220" i="3" s="1"/>
  <c r="P221" i="3" s="1"/>
  <c r="Q221" i="3" s="1"/>
  <c r="P222" i="3" s="1"/>
  <c r="Q222" i="3" s="1"/>
  <c r="P223" i="3" s="1"/>
  <c r="Q223" i="3" s="1"/>
  <c r="P224" i="3" s="1"/>
  <c r="Q224" i="3" s="1"/>
  <c r="P225" i="3" s="1"/>
  <c r="Q225" i="3" s="1"/>
  <c r="P226" i="3" s="1"/>
  <c r="Q226" i="3" s="1"/>
  <c r="P227" i="3" s="1"/>
  <c r="Q227" i="3" s="1"/>
  <c r="P228" i="3" s="1"/>
  <c r="Q228" i="3" s="1"/>
  <c r="P229" i="3" s="1"/>
  <c r="Q229" i="3" s="1"/>
  <c r="P230" i="3" s="1"/>
  <c r="Q230" i="3" s="1"/>
  <c r="P231" i="3" s="1"/>
  <c r="Q231" i="3" s="1"/>
  <c r="P232" i="3" s="1"/>
  <c r="Q232" i="3" s="1"/>
  <c r="P233" i="3" s="1"/>
  <c r="Q233" i="3" s="1"/>
  <c r="P234" i="3" s="1"/>
  <c r="Q234" i="3" s="1"/>
  <c r="P235" i="3" s="1"/>
  <c r="Q235" i="3" s="1"/>
  <c r="P236" i="3" s="1"/>
  <c r="Q236" i="3" s="1"/>
  <c r="P237" i="3" s="1"/>
  <c r="Q237" i="3" s="1"/>
  <c r="P238" i="3" s="1"/>
  <c r="Q238" i="3" s="1"/>
  <c r="P239" i="3" s="1"/>
  <c r="Q239" i="3" s="1"/>
  <c r="P240" i="3" s="1"/>
  <c r="Q240" i="3" s="1"/>
  <c r="P241" i="3" s="1"/>
  <c r="Q241" i="3" s="1"/>
  <c r="P242" i="3" s="1"/>
  <c r="Q242" i="3" s="1"/>
  <c r="P243" i="3" s="1"/>
  <c r="Q243" i="3" s="1"/>
  <c r="P244" i="3" s="1"/>
  <c r="Q244" i="3" s="1"/>
  <c r="P245" i="3" s="1"/>
  <c r="Q245" i="3" s="1"/>
  <c r="P246" i="3" s="1"/>
  <c r="Q246" i="3" s="1"/>
  <c r="P247" i="3" s="1"/>
  <c r="Q247" i="3" s="1"/>
  <c r="P248" i="3" s="1"/>
  <c r="Q248" i="3" s="1"/>
  <c r="P249" i="3" s="1"/>
  <c r="Q249" i="3" s="1"/>
  <c r="P250" i="3" s="1"/>
  <c r="G53" i="3"/>
  <c r="F54" i="3" s="1"/>
  <c r="G54" i="3" s="1"/>
  <c r="F55" i="3" s="1"/>
  <c r="G55" i="3" s="1"/>
  <c r="F56" i="3" s="1"/>
  <c r="G56" i="3" s="1"/>
  <c r="F57" i="3" s="1"/>
  <c r="G57" i="3" s="1"/>
  <c r="F58" i="3" s="1"/>
  <c r="G58" i="3" s="1"/>
  <c r="F59" i="3" s="1"/>
  <c r="G59" i="3" s="1"/>
  <c r="F60" i="3" s="1"/>
  <c r="G60" i="3" s="1"/>
  <c r="F61" i="3" s="1"/>
  <c r="G61" i="3" s="1"/>
  <c r="F62" i="3" s="1"/>
  <c r="G62" i="3" s="1"/>
  <c r="F63" i="3" s="1"/>
  <c r="G63" i="3" s="1"/>
  <c r="F64" i="3" s="1"/>
  <c r="G64" i="3" s="1"/>
  <c r="F65" i="3" s="1"/>
  <c r="G65" i="3" s="1"/>
  <c r="F66" i="3" s="1"/>
  <c r="G66" i="3" s="1"/>
  <c r="F67" i="3" s="1"/>
  <c r="G67" i="3" s="1"/>
  <c r="F68" i="3" s="1"/>
  <c r="G68" i="3" s="1"/>
  <c r="F69" i="3" s="1"/>
  <c r="G69" i="3" s="1"/>
  <c r="F70" i="3" s="1"/>
  <c r="G70" i="3" s="1"/>
  <c r="F71" i="3" s="1"/>
  <c r="G71" i="3" s="1"/>
  <c r="F72" i="3" s="1"/>
  <c r="G72" i="3" s="1"/>
  <c r="F73" i="3" s="1"/>
  <c r="G73" i="3" s="1"/>
  <c r="F74" i="3" s="1"/>
  <c r="G74" i="3" s="1"/>
  <c r="F75" i="3" s="1"/>
  <c r="G75" i="3" s="1"/>
  <c r="F76" i="3" s="1"/>
  <c r="G76" i="3" s="1"/>
  <c r="F77" i="3" s="1"/>
  <c r="G77" i="3" s="1"/>
  <c r="F78" i="3" s="1"/>
  <c r="G78" i="3" s="1"/>
  <c r="F79" i="3" s="1"/>
  <c r="G79" i="3" s="1"/>
  <c r="F80" i="3" s="1"/>
  <c r="G80" i="3" s="1"/>
  <c r="F81" i="3" s="1"/>
  <c r="G81" i="3" s="1"/>
  <c r="F82" i="3" s="1"/>
  <c r="G82" i="3" s="1"/>
  <c r="F83" i="3" s="1"/>
  <c r="G83" i="3" s="1"/>
  <c r="F84" i="3" s="1"/>
  <c r="G84" i="3" s="1"/>
  <c r="F85" i="3" s="1"/>
  <c r="G85" i="3" s="1"/>
  <c r="F86" i="3" s="1"/>
  <c r="G86" i="3" s="1"/>
  <c r="F87" i="3" s="1"/>
  <c r="G87" i="3" s="1"/>
  <c r="F88" i="3" s="1"/>
  <c r="G88" i="3" s="1"/>
  <c r="F89" i="3" s="1"/>
  <c r="G89" i="3" s="1"/>
  <c r="F90" i="3" s="1"/>
  <c r="G90" i="3" s="1"/>
  <c r="F91" i="3" s="1"/>
  <c r="G91" i="3" s="1"/>
  <c r="F92" i="3" s="1"/>
  <c r="G92" i="3" s="1"/>
  <c r="F93" i="3" s="1"/>
  <c r="G93" i="3" s="1"/>
  <c r="F94" i="3" s="1"/>
  <c r="G94" i="3" s="1"/>
  <c r="F95" i="3" s="1"/>
  <c r="G95" i="3" s="1"/>
  <c r="F96" i="3" s="1"/>
  <c r="G96" i="3" s="1"/>
  <c r="F97" i="3" s="1"/>
  <c r="G97" i="3" s="1"/>
  <c r="F98" i="3" s="1"/>
  <c r="G98" i="3" s="1"/>
  <c r="F99" i="3" s="1"/>
  <c r="G99" i="3" s="1"/>
  <c r="F100" i="3" s="1"/>
  <c r="G100" i="3" s="1"/>
  <c r="F101" i="3" s="1"/>
  <c r="G101" i="3" s="1"/>
  <c r="F102" i="3" s="1"/>
  <c r="G102" i="3" s="1"/>
  <c r="F103" i="3" s="1"/>
  <c r="G103" i="3" s="1"/>
  <c r="F104" i="3" s="1"/>
  <c r="G104" i="3" s="1"/>
  <c r="F105" i="3" s="1"/>
  <c r="G105" i="3" s="1"/>
  <c r="F106" i="3" s="1"/>
  <c r="G106" i="3" s="1"/>
  <c r="F107" i="3" s="1"/>
  <c r="G107" i="3" s="1"/>
  <c r="F108" i="3" s="1"/>
  <c r="G108" i="3" s="1"/>
  <c r="F109" i="3" s="1"/>
  <c r="G109" i="3" s="1"/>
  <c r="F110" i="3" s="1"/>
  <c r="G110" i="3" s="1"/>
  <c r="F111" i="3" s="1"/>
  <c r="G111" i="3" s="1"/>
  <c r="F112" i="3" s="1"/>
  <c r="G112" i="3" s="1"/>
  <c r="F113" i="3" s="1"/>
  <c r="G113" i="3" s="1"/>
  <c r="F114" i="3" s="1"/>
  <c r="G114" i="3" s="1"/>
  <c r="F115" i="3" s="1"/>
  <c r="G115" i="3" s="1"/>
  <c r="F116" i="3" s="1"/>
  <c r="G116" i="3" s="1"/>
  <c r="F117" i="3" s="1"/>
  <c r="G117" i="3" s="1"/>
  <c r="F118" i="3" s="1"/>
  <c r="G118" i="3" s="1"/>
  <c r="F119" i="3" s="1"/>
  <c r="G119" i="3" s="1"/>
  <c r="F120" i="3" s="1"/>
  <c r="G120" i="3" s="1"/>
  <c r="F121" i="3" s="1"/>
  <c r="G121" i="3" s="1"/>
  <c r="F122" i="3" s="1"/>
  <c r="G122" i="3" s="1"/>
  <c r="F123" i="3" s="1"/>
  <c r="G123" i="3" s="1"/>
  <c r="F124" i="3" s="1"/>
  <c r="G124" i="3" s="1"/>
  <c r="F125" i="3" s="1"/>
  <c r="G125" i="3" s="1"/>
  <c r="F126" i="3" s="1"/>
  <c r="G126" i="3" s="1"/>
  <c r="F127" i="3" s="1"/>
  <c r="G127" i="3" s="1"/>
  <c r="F128" i="3" s="1"/>
  <c r="G128" i="3" s="1"/>
  <c r="F129" i="3" s="1"/>
  <c r="G129" i="3" s="1"/>
  <c r="F130" i="3" s="1"/>
  <c r="G130" i="3" s="1"/>
  <c r="F131" i="3" s="1"/>
  <c r="G131" i="3" s="1"/>
  <c r="F132" i="3" s="1"/>
  <c r="G132" i="3" s="1"/>
  <c r="F133" i="3" s="1"/>
  <c r="G133" i="3" s="1"/>
  <c r="F134" i="3" s="1"/>
  <c r="G134" i="3" s="1"/>
  <c r="F135" i="3" s="1"/>
  <c r="G135" i="3" s="1"/>
  <c r="F136" i="3" s="1"/>
  <c r="G136" i="3" s="1"/>
  <c r="F137" i="3" s="1"/>
  <c r="G137" i="3" s="1"/>
  <c r="F138" i="3" s="1"/>
  <c r="G138" i="3" s="1"/>
  <c r="F139" i="3" s="1"/>
  <c r="G139" i="3" s="1"/>
  <c r="F140" i="3" s="1"/>
  <c r="G140" i="3" s="1"/>
  <c r="F141" i="3" s="1"/>
  <c r="G141" i="3" s="1"/>
  <c r="F142" i="3" s="1"/>
  <c r="G142" i="3" s="1"/>
  <c r="F143" i="3" s="1"/>
  <c r="G143" i="3" s="1"/>
  <c r="F144" i="3" s="1"/>
  <c r="G144" i="3" s="1"/>
  <c r="F145" i="3" s="1"/>
  <c r="G145" i="3" s="1"/>
  <c r="F146" i="3" s="1"/>
  <c r="G146" i="3" s="1"/>
  <c r="F147" i="3" s="1"/>
  <c r="G147" i="3" s="1"/>
  <c r="F148" i="3" s="1"/>
  <c r="G148" i="3" s="1"/>
  <c r="F149" i="3" s="1"/>
  <c r="G149" i="3" s="1"/>
  <c r="F150" i="3" s="1"/>
  <c r="G150" i="3" s="1"/>
  <c r="F151" i="3" s="1"/>
  <c r="G151" i="3" s="1"/>
  <c r="F152" i="3" s="1"/>
  <c r="G152" i="3" s="1"/>
  <c r="F153" i="3" s="1"/>
  <c r="G153" i="3" s="1"/>
  <c r="F154" i="3" s="1"/>
  <c r="G154" i="3" s="1"/>
  <c r="F155" i="3" s="1"/>
  <c r="G155" i="3" s="1"/>
  <c r="F156" i="3" s="1"/>
  <c r="G156" i="3" s="1"/>
  <c r="F157" i="3" s="1"/>
  <c r="G157" i="3" s="1"/>
  <c r="F158" i="3" s="1"/>
  <c r="G158" i="3" s="1"/>
  <c r="F159" i="3" s="1"/>
  <c r="G159" i="3" s="1"/>
  <c r="F160" i="3" s="1"/>
  <c r="G160" i="3" s="1"/>
  <c r="F161" i="3" s="1"/>
  <c r="G161" i="3" s="1"/>
  <c r="F162" i="3" s="1"/>
  <c r="G162" i="3" s="1"/>
  <c r="F163" i="3" s="1"/>
  <c r="G163" i="3" s="1"/>
  <c r="F164" i="3" s="1"/>
  <c r="G164" i="3" s="1"/>
  <c r="F165" i="3" s="1"/>
  <c r="G165" i="3" s="1"/>
  <c r="F166" i="3" s="1"/>
  <c r="G166" i="3" s="1"/>
  <c r="F167" i="3" s="1"/>
  <c r="G167" i="3" s="1"/>
  <c r="F168" i="3" s="1"/>
  <c r="G168" i="3" s="1"/>
  <c r="F169" i="3" s="1"/>
  <c r="G169" i="3" s="1"/>
  <c r="F170" i="3" s="1"/>
  <c r="G170" i="3" s="1"/>
  <c r="F171" i="3" s="1"/>
  <c r="G171" i="3" s="1"/>
  <c r="F172" i="3" s="1"/>
  <c r="G172" i="3" s="1"/>
  <c r="F173" i="3" s="1"/>
  <c r="G173" i="3" s="1"/>
  <c r="F174" i="3" s="1"/>
  <c r="G174" i="3" s="1"/>
  <c r="F175" i="3" s="1"/>
  <c r="G175" i="3" s="1"/>
  <c r="F176" i="3" s="1"/>
  <c r="G176" i="3" s="1"/>
  <c r="F177" i="3" s="1"/>
  <c r="G177" i="3" s="1"/>
  <c r="F178" i="3" s="1"/>
  <c r="G178" i="3" s="1"/>
  <c r="F179" i="3" s="1"/>
  <c r="G179" i="3" s="1"/>
  <c r="F180" i="3" s="1"/>
  <c r="G180" i="3" s="1"/>
  <c r="F181" i="3" s="1"/>
  <c r="G181" i="3" s="1"/>
  <c r="F182" i="3" s="1"/>
  <c r="G182" i="3" s="1"/>
  <c r="F183" i="3" s="1"/>
  <c r="G183" i="3" s="1"/>
  <c r="F184" i="3" s="1"/>
  <c r="G184" i="3" s="1"/>
  <c r="F185" i="3" s="1"/>
  <c r="G185" i="3" s="1"/>
  <c r="F186" i="3" s="1"/>
  <c r="G186" i="3" s="1"/>
  <c r="F187" i="3" s="1"/>
  <c r="G187" i="3" s="1"/>
  <c r="F188" i="3" s="1"/>
  <c r="G188" i="3" s="1"/>
  <c r="F189" i="3" s="1"/>
  <c r="G189" i="3" s="1"/>
  <c r="F190" i="3" s="1"/>
  <c r="G190" i="3" s="1"/>
  <c r="F191" i="3" s="1"/>
  <c r="G191" i="3" s="1"/>
  <c r="F192" i="3" s="1"/>
  <c r="G192" i="3" s="1"/>
  <c r="F193" i="3" s="1"/>
  <c r="G193" i="3" s="1"/>
  <c r="F194" i="3" s="1"/>
  <c r="G194" i="3" s="1"/>
  <c r="F195" i="3" s="1"/>
  <c r="G195" i="3" s="1"/>
  <c r="F196" i="3" s="1"/>
  <c r="G196" i="3" s="1"/>
  <c r="F197" i="3" s="1"/>
  <c r="G197" i="3" s="1"/>
  <c r="F198" i="3" s="1"/>
  <c r="G198" i="3" s="1"/>
  <c r="F199" i="3" s="1"/>
  <c r="G199" i="3" s="1"/>
  <c r="F200" i="3" s="1"/>
  <c r="G200" i="3" s="1"/>
  <c r="F201" i="3" s="1"/>
  <c r="G201" i="3" s="1"/>
  <c r="F202" i="3" s="1"/>
  <c r="G202" i="3" s="1"/>
  <c r="F203" i="3" s="1"/>
  <c r="G203" i="3" s="1"/>
  <c r="F204" i="3" s="1"/>
  <c r="G204" i="3" s="1"/>
  <c r="F205" i="3" s="1"/>
  <c r="G205" i="3" s="1"/>
  <c r="F206" i="3" s="1"/>
  <c r="G206" i="3" s="1"/>
  <c r="F207" i="3" s="1"/>
  <c r="G207" i="3" s="1"/>
  <c r="F208" i="3" s="1"/>
  <c r="G208" i="3" s="1"/>
  <c r="F209" i="3" s="1"/>
  <c r="G209" i="3" s="1"/>
  <c r="F210" i="3" s="1"/>
  <c r="G210" i="3" s="1"/>
  <c r="F211" i="3" s="1"/>
  <c r="G211" i="3" s="1"/>
  <c r="F212" i="3" s="1"/>
  <c r="G212" i="3" s="1"/>
  <c r="F213" i="3" s="1"/>
  <c r="G213" i="3" s="1"/>
  <c r="F214" i="3" s="1"/>
  <c r="G214" i="3" s="1"/>
  <c r="F215" i="3" s="1"/>
  <c r="G215" i="3" s="1"/>
  <c r="F216" i="3" s="1"/>
  <c r="G216" i="3" s="1"/>
  <c r="F217" i="3" s="1"/>
  <c r="G217" i="3" s="1"/>
  <c r="F218" i="3" s="1"/>
  <c r="G218" i="3" s="1"/>
  <c r="F219" i="3" s="1"/>
  <c r="G219" i="3" s="1"/>
  <c r="F220" i="3" s="1"/>
  <c r="G220" i="3" s="1"/>
  <c r="F221" i="3" s="1"/>
  <c r="G221" i="3" s="1"/>
  <c r="F222" i="3" s="1"/>
  <c r="G222" i="3" s="1"/>
  <c r="F223" i="3" s="1"/>
  <c r="G223" i="3" s="1"/>
  <c r="F224" i="3" s="1"/>
  <c r="G224" i="3" s="1"/>
  <c r="F225" i="3" s="1"/>
  <c r="G225" i="3" s="1"/>
  <c r="F226" i="3" s="1"/>
  <c r="G226" i="3" s="1"/>
  <c r="F227" i="3" s="1"/>
  <c r="G227" i="3" s="1"/>
  <c r="F228" i="3" s="1"/>
  <c r="G228" i="3" s="1"/>
  <c r="F229" i="3" s="1"/>
  <c r="G229" i="3" s="1"/>
  <c r="F230" i="3" s="1"/>
  <c r="G230" i="3" s="1"/>
  <c r="F231" i="3" s="1"/>
  <c r="G231" i="3" s="1"/>
  <c r="F232" i="3" s="1"/>
  <c r="G232" i="3" s="1"/>
  <c r="F233" i="3" s="1"/>
  <c r="G233" i="3" s="1"/>
  <c r="F234" i="3" s="1"/>
  <c r="G234" i="3" s="1"/>
  <c r="F235" i="3" s="1"/>
  <c r="G235" i="3" s="1"/>
  <c r="F236" i="3" s="1"/>
  <c r="G236" i="3" s="1"/>
  <c r="F237" i="3" s="1"/>
  <c r="G237" i="3" s="1"/>
  <c r="F238" i="3" s="1"/>
  <c r="G238" i="3" s="1"/>
  <c r="F239" i="3" s="1"/>
  <c r="G239" i="3" s="1"/>
  <c r="F240" i="3" s="1"/>
  <c r="G240" i="3" s="1"/>
  <c r="F241" i="3" s="1"/>
  <c r="G241" i="3" s="1"/>
  <c r="F242" i="3" s="1"/>
  <c r="G242" i="3" s="1"/>
  <c r="F243" i="3" s="1"/>
  <c r="G243" i="3" s="1"/>
  <c r="F244" i="3" s="1"/>
  <c r="G244" i="3" s="1"/>
  <c r="F245" i="3" s="1"/>
  <c r="G245" i="3" s="1"/>
  <c r="F246" i="3" s="1"/>
  <c r="G246" i="3" s="1"/>
  <c r="F247" i="3" s="1"/>
  <c r="G247" i="3" s="1"/>
  <c r="F248" i="3" s="1"/>
  <c r="G248" i="3" s="1"/>
  <c r="F249" i="3" s="1"/>
  <c r="G249" i="3" s="1"/>
  <c r="F250" i="3" s="1"/>
  <c r="E53" i="3"/>
  <c r="D54" i="3" s="1"/>
  <c r="E54" i="3" s="1"/>
  <c r="D55" i="3" s="1"/>
  <c r="E55" i="3" s="1"/>
  <c r="D56" i="3" s="1"/>
  <c r="E56" i="3" s="1"/>
  <c r="D57" i="3" s="1"/>
  <c r="E57" i="3" s="1"/>
  <c r="D58" i="3" s="1"/>
  <c r="E58" i="3" s="1"/>
  <c r="D59" i="3" s="1"/>
  <c r="E59" i="3" s="1"/>
  <c r="D60" i="3" s="1"/>
  <c r="E60" i="3" s="1"/>
  <c r="D61" i="3" s="1"/>
  <c r="E61" i="3" s="1"/>
  <c r="D62" i="3" s="1"/>
  <c r="E62" i="3" s="1"/>
  <c r="D63" i="3" s="1"/>
  <c r="E63" i="3" s="1"/>
  <c r="D64" i="3" s="1"/>
  <c r="E64" i="3" s="1"/>
  <c r="D65" i="3" s="1"/>
  <c r="E65" i="3" s="1"/>
  <c r="D66" i="3" s="1"/>
  <c r="E66" i="3" s="1"/>
  <c r="D67" i="3" s="1"/>
  <c r="E67" i="3" s="1"/>
  <c r="D68" i="3" s="1"/>
  <c r="E68" i="3" s="1"/>
  <c r="D69" i="3" s="1"/>
  <c r="E69" i="3" s="1"/>
  <c r="D70" i="3" s="1"/>
  <c r="E70" i="3" s="1"/>
  <c r="D71" i="3" s="1"/>
  <c r="E71" i="3" s="1"/>
  <c r="D72" i="3" s="1"/>
  <c r="E72" i="3" s="1"/>
  <c r="D73" i="3" s="1"/>
  <c r="E73" i="3" s="1"/>
  <c r="D74" i="3" s="1"/>
  <c r="E74" i="3" s="1"/>
  <c r="D75" i="3" s="1"/>
  <c r="E75" i="3" s="1"/>
  <c r="D76" i="3" s="1"/>
  <c r="E76" i="3" s="1"/>
  <c r="D77" i="3" s="1"/>
  <c r="E77" i="3" s="1"/>
  <c r="D78" i="3" s="1"/>
  <c r="E78" i="3" s="1"/>
  <c r="D79" i="3" s="1"/>
  <c r="E79" i="3" s="1"/>
  <c r="D80" i="3" s="1"/>
  <c r="E80" i="3" s="1"/>
  <c r="D81" i="3" s="1"/>
  <c r="E81" i="3" s="1"/>
  <c r="D82" i="3" s="1"/>
  <c r="E82" i="3" s="1"/>
  <c r="D83" i="3" s="1"/>
  <c r="E83" i="3" s="1"/>
  <c r="D84" i="3" s="1"/>
  <c r="E84" i="3" s="1"/>
  <c r="D85" i="3" s="1"/>
  <c r="E85" i="3" s="1"/>
  <c r="D86" i="3" s="1"/>
  <c r="E86" i="3" s="1"/>
  <c r="D87" i="3" s="1"/>
  <c r="E87" i="3" s="1"/>
  <c r="D88" i="3" s="1"/>
  <c r="E88" i="3" s="1"/>
  <c r="D89" i="3" s="1"/>
  <c r="E89" i="3" s="1"/>
  <c r="D90" i="3" s="1"/>
  <c r="E90" i="3" s="1"/>
  <c r="D91" i="3" s="1"/>
  <c r="E91" i="3" s="1"/>
  <c r="D92" i="3" s="1"/>
  <c r="E92" i="3" s="1"/>
  <c r="D93" i="3" s="1"/>
  <c r="E93" i="3" s="1"/>
  <c r="D94" i="3" s="1"/>
  <c r="E94" i="3" s="1"/>
  <c r="D95" i="3" s="1"/>
  <c r="E95" i="3" s="1"/>
  <c r="D96" i="3" s="1"/>
  <c r="E96" i="3" s="1"/>
  <c r="D97" i="3" s="1"/>
  <c r="E97" i="3" s="1"/>
  <c r="D98" i="3" s="1"/>
  <c r="E98" i="3" s="1"/>
  <c r="D99" i="3" s="1"/>
  <c r="E99" i="3" s="1"/>
  <c r="D100" i="3" s="1"/>
  <c r="E100" i="3" s="1"/>
  <c r="D101" i="3" s="1"/>
  <c r="E101" i="3" s="1"/>
  <c r="D102" i="3" s="1"/>
  <c r="E102" i="3" s="1"/>
  <c r="D103" i="3" s="1"/>
  <c r="E103" i="3" s="1"/>
  <c r="D104" i="3" s="1"/>
  <c r="E104" i="3" s="1"/>
  <c r="D105" i="3" s="1"/>
  <c r="E105" i="3" s="1"/>
  <c r="D106" i="3" s="1"/>
  <c r="E106" i="3" s="1"/>
  <c r="D107" i="3" s="1"/>
  <c r="E107" i="3" s="1"/>
  <c r="D108" i="3" s="1"/>
  <c r="E108" i="3" s="1"/>
  <c r="D109" i="3" s="1"/>
  <c r="E109" i="3" s="1"/>
  <c r="D110" i="3" s="1"/>
  <c r="E110" i="3" s="1"/>
  <c r="D111" i="3" s="1"/>
  <c r="E111" i="3" s="1"/>
  <c r="D112" i="3" s="1"/>
  <c r="E112" i="3" s="1"/>
  <c r="D113" i="3" s="1"/>
  <c r="E113" i="3" s="1"/>
  <c r="D114" i="3" s="1"/>
  <c r="E114" i="3" s="1"/>
  <c r="D115" i="3" s="1"/>
  <c r="E115" i="3" s="1"/>
  <c r="D116" i="3" s="1"/>
  <c r="E116" i="3" s="1"/>
  <c r="D117" i="3" s="1"/>
  <c r="E117" i="3" s="1"/>
  <c r="D118" i="3" s="1"/>
  <c r="E118" i="3" s="1"/>
  <c r="D119" i="3" s="1"/>
  <c r="E119" i="3" s="1"/>
  <c r="D120" i="3" s="1"/>
  <c r="E120" i="3" s="1"/>
  <c r="D121" i="3" s="1"/>
  <c r="E121" i="3" s="1"/>
  <c r="D122" i="3" s="1"/>
  <c r="E122" i="3" s="1"/>
  <c r="D123" i="3" s="1"/>
  <c r="E123" i="3" s="1"/>
  <c r="D124" i="3" s="1"/>
  <c r="E124" i="3" s="1"/>
  <c r="D125" i="3" s="1"/>
  <c r="E125" i="3" s="1"/>
  <c r="D126" i="3" s="1"/>
  <c r="E126" i="3" s="1"/>
  <c r="D127" i="3" s="1"/>
  <c r="E127" i="3" s="1"/>
  <c r="D128" i="3" s="1"/>
  <c r="E128" i="3" s="1"/>
  <c r="D129" i="3" s="1"/>
  <c r="E129" i="3" s="1"/>
  <c r="D130" i="3" s="1"/>
  <c r="E130" i="3" s="1"/>
  <c r="D131" i="3" s="1"/>
  <c r="E131" i="3" s="1"/>
  <c r="D132" i="3" s="1"/>
  <c r="E132" i="3" s="1"/>
  <c r="D133" i="3" s="1"/>
  <c r="E133" i="3" s="1"/>
  <c r="D134" i="3" s="1"/>
  <c r="E134" i="3" s="1"/>
  <c r="D135" i="3" s="1"/>
  <c r="E135" i="3" s="1"/>
  <c r="D136" i="3" s="1"/>
  <c r="E136" i="3" s="1"/>
  <c r="D137" i="3" s="1"/>
  <c r="E137" i="3" s="1"/>
  <c r="D138" i="3" s="1"/>
  <c r="E138" i="3" s="1"/>
  <c r="D139" i="3" s="1"/>
  <c r="E139" i="3" s="1"/>
  <c r="D140" i="3" s="1"/>
  <c r="E140" i="3" s="1"/>
  <c r="D141" i="3" s="1"/>
  <c r="E141" i="3" s="1"/>
  <c r="D142" i="3" s="1"/>
  <c r="E142" i="3" s="1"/>
  <c r="D143" i="3" s="1"/>
  <c r="E143" i="3" s="1"/>
  <c r="D144" i="3" s="1"/>
  <c r="E144" i="3" s="1"/>
  <c r="D145" i="3" s="1"/>
  <c r="E145" i="3" s="1"/>
  <c r="D146" i="3" s="1"/>
  <c r="E146" i="3" s="1"/>
  <c r="D147" i="3" s="1"/>
  <c r="E147" i="3" s="1"/>
  <c r="D148" i="3" s="1"/>
  <c r="E148" i="3" s="1"/>
  <c r="D149" i="3" s="1"/>
  <c r="E149" i="3" s="1"/>
  <c r="D150" i="3" s="1"/>
  <c r="E150" i="3" s="1"/>
  <c r="D151" i="3" s="1"/>
  <c r="E151" i="3" s="1"/>
  <c r="D152" i="3" s="1"/>
  <c r="E152" i="3" s="1"/>
  <c r="D153" i="3" s="1"/>
  <c r="E153" i="3" s="1"/>
  <c r="D154" i="3" s="1"/>
  <c r="E154" i="3" s="1"/>
  <c r="D155" i="3" s="1"/>
  <c r="E155" i="3" s="1"/>
  <c r="D156" i="3" s="1"/>
  <c r="E156" i="3" s="1"/>
  <c r="D157" i="3" s="1"/>
  <c r="E157" i="3" s="1"/>
  <c r="D158" i="3" s="1"/>
  <c r="E158" i="3" s="1"/>
  <c r="D159" i="3" s="1"/>
  <c r="E159" i="3" s="1"/>
  <c r="D160" i="3" s="1"/>
  <c r="E160" i="3" s="1"/>
  <c r="D161" i="3" s="1"/>
  <c r="E161" i="3" s="1"/>
  <c r="D162" i="3" s="1"/>
  <c r="E162" i="3" s="1"/>
  <c r="D163" i="3" s="1"/>
  <c r="E163" i="3" s="1"/>
  <c r="D164" i="3" s="1"/>
  <c r="E164" i="3" s="1"/>
  <c r="D165" i="3" s="1"/>
  <c r="E165" i="3" s="1"/>
  <c r="D166" i="3" s="1"/>
  <c r="E166" i="3" s="1"/>
  <c r="D167" i="3" s="1"/>
  <c r="E167" i="3" s="1"/>
  <c r="D168" i="3" s="1"/>
  <c r="E168" i="3" s="1"/>
  <c r="D169" i="3" s="1"/>
  <c r="E169" i="3" s="1"/>
  <c r="D170" i="3" s="1"/>
  <c r="E170" i="3" s="1"/>
  <c r="D171" i="3" s="1"/>
  <c r="E171" i="3" s="1"/>
  <c r="D172" i="3" s="1"/>
  <c r="E172" i="3" s="1"/>
  <c r="D173" i="3" s="1"/>
  <c r="E173" i="3" s="1"/>
  <c r="D174" i="3" s="1"/>
  <c r="E174" i="3" s="1"/>
  <c r="D175" i="3" s="1"/>
  <c r="E175" i="3" s="1"/>
  <c r="D176" i="3" s="1"/>
  <c r="E176" i="3" s="1"/>
  <c r="D177" i="3" s="1"/>
  <c r="E177" i="3" s="1"/>
  <c r="D178" i="3" s="1"/>
  <c r="E178" i="3" s="1"/>
  <c r="D179" i="3" s="1"/>
  <c r="E179" i="3" s="1"/>
  <c r="D180" i="3" s="1"/>
  <c r="E180" i="3" s="1"/>
  <c r="D181" i="3" s="1"/>
  <c r="E181" i="3" s="1"/>
  <c r="D182" i="3" s="1"/>
  <c r="E182" i="3" s="1"/>
  <c r="D183" i="3" s="1"/>
  <c r="E183" i="3" s="1"/>
  <c r="D184" i="3" s="1"/>
  <c r="E184" i="3" s="1"/>
  <c r="D185" i="3" s="1"/>
  <c r="E185" i="3" s="1"/>
  <c r="D186" i="3" s="1"/>
  <c r="E186" i="3" s="1"/>
  <c r="D187" i="3" s="1"/>
  <c r="E187" i="3" s="1"/>
  <c r="D188" i="3" s="1"/>
  <c r="E188" i="3" s="1"/>
  <c r="D189" i="3" s="1"/>
  <c r="E189" i="3" s="1"/>
  <c r="D190" i="3" s="1"/>
  <c r="E190" i="3" s="1"/>
  <c r="D191" i="3" s="1"/>
  <c r="E191" i="3" s="1"/>
  <c r="D192" i="3" s="1"/>
  <c r="E192" i="3" s="1"/>
  <c r="D193" i="3" s="1"/>
  <c r="E193" i="3" s="1"/>
  <c r="D194" i="3" s="1"/>
  <c r="E194" i="3" s="1"/>
  <c r="D195" i="3" s="1"/>
  <c r="E195" i="3" s="1"/>
  <c r="D196" i="3" s="1"/>
  <c r="E196" i="3" s="1"/>
  <c r="D197" i="3" s="1"/>
  <c r="E197" i="3" s="1"/>
  <c r="D198" i="3" s="1"/>
  <c r="E198" i="3" s="1"/>
  <c r="D199" i="3" s="1"/>
  <c r="E199" i="3" s="1"/>
  <c r="D200" i="3" s="1"/>
  <c r="E200" i="3" s="1"/>
  <c r="D201" i="3" s="1"/>
  <c r="E201" i="3" s="1"/>
  <c r="D202" i="3" s="1"/>
  <c r="E202" i="3" s="1"/>
  <c r="D203" i="3" s="1"/>
  <c r="E203" i="3" s="1"/>
  <c r="D204" i="3" s="1"/>
  <c r="E204" i="3" s="1"/>
  <c r="D205" i="3" s="1"/>
  <c r="E205" i="3" s="1"/>
  <c r="D206" i="3" s="1"/>
  <c r="E206" i="3" s="1"/>
  <c r="D207" i="3" s="1"/>
  <c r="E207" i="3" s="1"/>
  <c r="D208" i="3" s="1"/>
  <c r="E208" i="3" s="1"/>
  <c r="D209" i="3" s="1"/>
  <c r="E209" i="3" s="1"/>
  <c r="D210" i="3" s="1"/>
  <c r="E210" i="3" s="1"/>
  <c r="D211" i="3" s="1"/>
  <c r="E211" i="3" s="1"/>
  <c r="D212" i="3" s="1"/>
  <c r="E212" i="3" s="1"/>
  <c r="D213" i="3" s="1"/>
  <c r="E213" i="3" s="1"/>
  <c r="D214" i="3" s="1"/>
  <c r="E214" i="3" s="1"/>
  <c r="D215" i="3" s="1"/>
  <c r="E215" i="3" s="1"/>
  <c r="D216" i="3" s="1"/>
  <c r="E216" i="3" s="1"/>
  <c r="D217" i="3" s="1"/>
  <c r="E217" i="3" s="1"/>
  <c r="D218" i="3" s="1"/>
  <c r="E218" i="3" s="1"/>
  <c r="D219" i="3" s="1"/>
  <c r="E219" i="3" s="1"/>
  <c r="D220" i="3" s="1"/>
  <c r="E220" i="3" s="1"/>
  <c r="D221" i="3" s="1"/>
  <c r="E221" i="3" s="1"/>
  <c r="D222" i="3" s="1"/>
  <c r="E222" i="3" s="1"/>
  <c r="D223" i="3" s="1"/>
  <c r="E223" i="3" s="1"/>
  <c r="D224" i="3" s="1"/>
  <c r="E224" i="3" s="1"/>
  <c r="D225" i="3" s="1"/>
  <c r="E225" i="3" s="1"/>
  <c r="D226" i="3" s="1"/>
  <c r="E226" i="3" s="1"/>
  <c r="D227" i="3" s="1"/>
  <c r="E227" i="3" s="1"/>
  <c r="D228" i="3" s="1"/>
  <c r="E228" i="3" s="1"/>
  <c r="D229" i="3" s="1"/>
  <c r="E229" i="3" s="1"/>
  <c r="D230" i="3" s="1"/>
  <c r="E230" i="3" s="1"/>
  <c r="D231" i="3" s="1"/>
  <c r="E231" i="3" s="1"/>
  <c r="D232" i="3" s="1"/>
  <c r="E232" i="3" s="1"/>
  <c r="D233" i="3" s="1"/>
  <c r="E233" i="3" s="1"/>
  <c r="D234" i="3" s="1"/>
  <c r="E234" i="3" s="1"/>
  <c r="D235" i="3" s="1"/>
  <c r="E235" i="3" s="1"/>
  <c r="D236" i="3" s="1"/>
  <c r="E236" i="3" s="1"/>
  <c r="D237" i="3" s="1"/>
  <c r="E237" i="3" s="1"/>
  <c r="D238" i="3" s="1"/>
  <c r="E238" i="3" s="1"/>
  <c r="D239" i="3" s="1"/>
  <c r="E239" i="3" s="1"/>
  <c r="D240" i="3" s="1"/>
  <c r="E240" i="3" s="1"/>
  <c r="D241" i="3" s="1"/>
  <c r="E241" i="3" s="1"/>
  <c r="D242" i="3" s="1"/>
  <c r="E242" i="3" s="1"/>
  <c r="D243" i="3" s="1"/>
  <c r="E243" i="3" s="1"/>
  <c r="D244" i="3" s="1"/>
  <c r="E244" i="3" s="1"/>
  <c r="D245" i="3" s="1"/>
  <c r="E245" i="3" s="1"/>
  <c r="D246" i="3" s="1"/>
  <c r="E246" i="3" s="1"/>
  <c r="D247" i="3" s="1"/>
  <c r="E247" i="3" s="1"/>
  <c r="D248" i="3" s="1"/>
  <c r="E248" i="3" s="1"/>
  <c r="D249" i="3" s="1"/>
  <c r="E249" i="3" s="1"/>
  <c r="D250" i="3" s="1"/>
  <c r="Y53" i="3"/>
  <c r="X54" i="3" s="1"/>
  <c r="Y54" i="3" s="1"/>
  <c r="X55" i="3" s="1"/>
  <c r="Y55" i="3" s="1"/>
  <c r="X56" i="3" s="1"/>
  <c r="Y56" i="3" s="1"/>
  <c r="X57" i="3" s="1"/>
  <c r="Y57" i="3" s="1"/>
  <c r="X58" i="3" s="1"/>
  <c r="Y58" i="3" s="1"/>
  <c r="X59" i="3" s="1"/>
  <c r="Y59" i="3" s="1"/>
  <c r="X60" i="3" s="1"/>
  <c r="Y60" i="3" s="1"/>
  <c r="X61" i="3" s="1"/>
  <c r="Y61" i="3" s="1"/>
  <c r="X62" i="3" s="1"/>
  <c r="Y62" i="3" s="1"/>
  <c r="X63" i="3" s="1"/>
  <c r="Y63" i="3" s="1"/>
  <c r="X64" i="3" s="1"/>
  <c r="Y64" i="3" s="1"/>
  <c r="X65" i="3" s="1"/>
  <c r="Y65" i="3" s="1"/>
  <c r="X66" i="3" s="1"/>
  <c r="Y66" i="3" s="1"/>
  <c r="X67" i="3" s="1"/>
  <c r="Y67" i="3" s="1"/>
  <c r="X68" i="3" s="1"/>
  <c r="Y68" i="3" s="1"/>
  <c r="X69" i="3" s="1"/>
  <c r="Y69" i="3" s="1"/>
  <c r="X70" i="3" s="1"/>
  <c r="Y70" i="3" s="1"/>
  <c r="X71" i="3" s="1"/>
  <c r="Y71" i="3" s="1"/>
  <c r="X72" i="3" s="1"/>
  <c r="Y72" i="3" s="1"/>
  <c r="X73" i="3" s="1"/>
  <c r="Y73" i="3" s="1"/>
  <c r="X74" i="3" s="1"/>
  <c r="Y74" i="3" s="1"/>
  <c r="X75" i="3" s="1"/>
  <c r="Y75" i="3" s="1"/>
  <c r="X76" i="3" s="1"/>
  <c r="Y76" i="3" s="1"/>
  <c r="X77" i="3" s="1"/>
  <c r="Y77" i="3" s="1"/>
  <c r="X78" i="3" s="1"/>
  <c r="Y78" i="3" s="1"/>
  <c r="X79" i="3" s="1"/>
  <c r="Y79" i="3" s="1"/>
  <c r="X80" i="3" s="1"/>
  <c r="Y80" i="3" s="1"/>
  <c r="X81" i="3" s="1"/>
  <c r="Y81" i="3" s="1"/>
  <c r="X82" i="3" s="1"/>
  <c r="Y82" i="3" s="1"/>
  <c r="X83" i="3" s="1"/>
  <c r="Y83" i="3" s="1"/>
  <c r="X84" i="3" s="1"/>
  <c r="Y84" i="3" s="1"/>
  <c r="X85" i="3" s="1"/>
  <c r="Y85" i="3" s="1"/>
  <c r="X86" i="3" s="1"/>
  <c r="Y86" i="3" s="1"/>
  <c r="X87" i="3" s="1"/>
  <c r="Y87" i="3" s="1"/>
  <c r="X88" i="3" s="1"/>
  <c r="Y88" i="3" s="1"/>
  <c r="X89" i="3" s="1"/>
  <c r="Y89" i="3" s="1"/>
  <c r="X90" i="3" s="1"/>
  <c r="Y90" i="3" s="1"/>
  <c r="X91" i="3" s="1"/>
  <c r="Y91" i="3" s="1"/>
  <c r="X92" i="3" s="1"/>
  <c r="Y92" i="3" s="1"/>
  <c r="X93" i="3" s="1"/>
  <c r="Y93" i="3" s="1"/>
  <c r="X94" i="3" s="1"/>
  <c r="Y94" i="3" s="1"/>
  <c r="X95" i="3" s="1"/>
  <c r="Y95" i="3" s="1"/>
  <c r="X96" i="3" s="1"/>
  <c r="Y96" i="3" s="1"/>
  <c r="X97" i="3" s="1"/>
  <c r="Y97" i="3" s="1"/>
  <c r="X98" i="3" s="1"/>
  <c r="Y98" i="3" s="1"/>
  <c r="X99" i="3" s="1"/>
  <c r="Y99" i="3" s="1"/>
  <c r="X100" i="3" s="1"/>
  <c r="Y100" i="3" s="1"/>
  <c r="X101" i="3" s="1"/>
  <c r="Y101" i="3" s="1"/>
  <c r="X102" i="3" s="1"/>
  <c r="Y102" i="3" s="1"/>
  <c r="X103" i="3" s="1"/>
  <c r="Y103" i="3" s="1"/>
  <c r="X104" i="3" s="1"/>
  <c r="Y104" i="3" s="1"/>
  <c r="X105" i="3" s="1"/>
  <c r="Y105" i="3" s="1"/>
  <c r="X106" i="3" s="1"/>
  <c r="Y106" i="3" s="1"/>
  <c r="X107" i="3" s="1"/>
  <c r="Y107" i="3" s="1"/>
  <c r="X108" i="3" s="1"/>
  <c r="Y108" i="3" s="1"/>
  <c r="X109" i="3" s="1"/>
  <c r="Y109" i="3" s="1"/>
  <c r="X110" i="3" s="1"/>
  <c r="Y110" i="3" s="1"/>
  <c r="X111" i="3" s="1"/>
  <c r="Y111" i="3" s="1"/>
  <c r="X112" i="3" s="1"/>
  <c r="Y112" i="3" s="1"/>
  <c r="X113" i="3" s="1"/>
  <c r="Y113" i="3" s="1"/>
  <c r="X114" i="3" s="1"/>
  <c r="Y114" i="3" s="1"/>
  <c r="X115" i="3" s="1"/>
  <c r="Y115" i="3" s="1"/>
  <c r="X116" i="3" s="1"/>
  <c r="Y116" i="3" s="1"/>
  <c r="X117" i="3" s="1"/>
  <c r="Y117" i="3" s="1"/>
  <c r="X118" i="3" s="1"/>
  <c r="Y118" i="3" s="1"/>
  <c r="X119" i="3" s="1"/>
  <c r="Y119" i="3" s="1"/>
  <c r="X120" i="3" s="1"/>
  <c r="Y120" i="3" s="1"/>
  <c r="X121" i="3" s="1"/>
  <c r="Y121" i="3" s="1"/>
  <c r="X122" i="3" s="1"/>
  <c r="Y122" i="3" s="1"/>
  <c r="X123" i="3" s="1"/>
  <c r="Y123" i="3" s="1"/>
  <c r="X124" i="3" s="1"/>
  <c r="Y124" i="3" s="1"/>
  <c r="X125" i="3" s="1"/>
  <c r="Y125" i="3" s="1"/>
  <c r="X126" i="3" s="1"/>
  <c r="Y126" i="3" s="1"/>
  <c r="X127" i="3" s="1"/>
  <c r="Y127" i="3" s="1"/>
  <c r="X128" i="3" s="1"/>
  <c r="Y128" i="3" s="1"/>
  <c r="X129" i="3" s="1"/>
  <c r="Y129" i="3" s="1"/>
  <c r="X130" i="3" s="1"/>
  <c r="Y130" i="3" s="1"/>
  <c r="X131" i="3" s="1"/>
  <c r="Y131" i="3" s="1"/>
  <c r="X132" i="3" s="1"/>
  <c r="Y132" i="3" s="1"/>
  <c r="X133" i="3" s="1"/>
  <c r="Y133" i="3" s="1"/>
  <c r="X134" i="3" s="1"/>
  <c r="Y134" i="3" s="1"/>
  <c r="X135" i="3" s="1"/>
  <c r="Y135" i="3" s="1"/>
  <c r="X136" i="3" s="1"/>
  <c r="Y136" i="3" s="1"/>
  <c r="X137" i="3" s="1"/>
  <c r="Y137" i="3" s="1"/>
  <c r="X138" i="3" s="1"/>
  <c r="Y138" i="3" s="1"/>
  <c r="X139" i="3" s="1"/>
  <c r="Y139" i="3" s="1"/>
  <c r="X140" i="3" s="1"/>
  <c r="Y140" i="3" s="1"/>
  <c r="X141" i="3" s="1"/>
  <c r="Y141" i="3" s="1"/>
  <c r="X142" i="3" s="1"/>
  <c r="Y142" i="3" s="1"/>
  <c r="X143" i="3" s="1"/>
  <c r="Y143" i="3" s="1"/>
  <c r="X144" i="3" s="1"/>
  <c r="Y144" i="3" s="1"/>
  <c r="X145" i="3" s="1"/>
  <c r="Y145" i="3" s="1"/>
  <c r="X146" i="3" s="1"/>
  <c r="Y146" i="3" s="1"/>
  <c r="X147" i="3" s="1"/>
  <c r="Y147" i="3" s="1"/>
  <c r="X148" i="3" s="1"/>
  <c r="Y148" i="3" s="1"/>
  <c r="X149" i="3" s="1"/>
  <c r="Y149" i="3" s="1"/>
  <c r="X150" i="3" s="1"/>
  <c r="Y150" i="3" s="1"/>
  <c r="X151" i="3" s="1"/>
  <c r="Y151" i="3" s="1"/>
  <c r="X152" i="3" s="1"/>
  <c r="Y152" i="3" s="1"/>
  <c r="X153" i="3" s="1"/>
  <c r="Y153" i="3" s="1"/>
  <c r="X154" i="3" s="1"/>
  <c r="Y154" i="3" s="1"/>
  <c r="X155" i="3" s="1"/>
  <c r="Y155" i="3" s="1"/>
  <c r="X156" i="3" s="1"/>
  <c r="Y156" i="3" s="1"/>
  <c r="X157" i="3" s="1"/>
  <c r="Y157" i="3" s="1"/>
  <c r="X158" i="3" s="1"/>
  <c r="Y158" i="3" s="1"/>
  <c r="X159" i="3" s="1"/>
  <c r="Y159" i="3" s="1"/>
  <c r="X160" i="3" s="1"/>
  <c r="Y160" i="3" s="1"/>
  <c r="X161" i="3" s="1"/>
  <c r="Y161" i="3" s="1"/>
  <c r="X162" i="3" s="1"/>
  <c r="Y162" i="3" s="1"/>
  <c r="X163" i="3" s="1"/>
  <c r="Y163" i="3" s="1"/>
  <c r="X164" i="3" s="1"/>
  <c r="Y164" i="3" s="1"/>
  <c r="X165" i="3" s="1"/>
  <c r="Y165" i="3" s="1"/>
  <c r="X166" i="3" s="1"/>
  <c r="Y166" i="3" s="1"/>
  <c r="X167" i="3" s="1"/>
  <c r="Y167" i="3" s="1"/>
  <c r="X168" i="3" s="1"/>
  <c r="Y168" i="3" s="1"/>
  <c r="X169" i="3" s="1"/>
  <c r="Y169" i="3" s="1"/>
  <c r="X170" i="3" s="1"/>
  <c r="Y170" i="3" s="1"/>
  <c r="X171" i="3" s="1"/>
  <c r="Y171" i="3" s="1"/>
  <c r="X172" i="3" s="1"/>
  <c r="Y172" i="3" s="1"/>
  <c r="X173" i="3" s="1"/>
  <c r="Y173" i="3" s="1"/>
  <c r="X174" i="3" s="1"/>
  <c r="Y174" i="3" s="1"/>
  <c r="X175" i="3" s="1"/>
  <c r="Y175" i="3" s="1"/>
  <c r="X176" i="3" s="1"/>
  <c r="Y176" i="3" s="1"/>
  <c r="X177" i="3" s="1"/>
  <c r="Y177" i="3" s="1"/>
  <c r="X178" i="3" s="1"/>
  <c r="Y178" i="3" s="1"/>
  <c r="X179" i="3" s="1"/>
  <c r="Y179" i="3" s="1"/>
  <c r="X180" i="3" s="1"/>
  <c r="Y180" i="3" s="1"/>
  <c r="X181" i="3" s="1"/>
  <c r="Y181" i="3" s="1"/>
  <c r="X182" i="3" s="1"/>
  <c r="Y182" i="3" s="1"/>
  <c r="X183" i="3" s="1"/>
  <c r="Y183" i="3" s="1"/>
  <c r="X184" i="3" s="1"/>
  <c r="Y184" i="3" s="1"/>
  <c r="X185" i="3" s="1"/>
  <c r="Y185" i="3" s="1"/>
  <c r="X186" i="3" s="1"/>
  <c r="Y186" i="3" s="1"/>
  <c r="X187" i="3" s="1"/>
  <c r="Y187" i="3" s="1"/>
  <c r="X188" i="3" s="1"/>
  <c r="Y188" i="3" s="1"/>
  <c r="X189" i="3" s="1"/>
  <c r="Y189" i="3" s="1"/>
  <c r="X190" i="3" s="1"/>
  <c r="Y190" i="3" s="1"/>
  <c r="X191" i="3" s="1"/>
  <c r="Y191" i="3" s="1"/>
  <c r="X192" i="3" s="1"/>
  <c r="Y192" i="3" s="1"/>
  <c r="X193" i="3" s="1"/>
  <c r="Y193" i="3" s="1"/>
  <c r="X194" i="3" s="1"/>
  <c r="Y194" i="3" s="1"/>
  <c r="X195" i="3" s="1"/>
  <c r="Y195" i="3" s="1"/>
  <c r="X196" i="3" s="1"/>
  <c r="Y196" i="3" s="1"/>
  <c r="X197" i="3" s="1"/>
  <c r="Y197" i="3" s="1"/>
  <c r="X198" i="3" s="1"/>
  <c r="Y198" i="3" s="1"/>
  <c r="X199" i="3" s="1"/>
  <c r="Y199" i="3" s="1"/>
  <c r="X200" i="3" s="1"/>
  <c r="Y200" i="3" s="1"/>
  <c r="X201" i="3" s="1"/>
  <c r="Y201" i="3" s="1"/>
  <c r="X202" i="3" s="1"/>
  <c r="Y202" i="3" s="1"/>
  <c r="X203" i="3" s="1"/>
  <c r="Y203" i="3" s="1"/>
  <c r="X204" i="3" s="1"/>
  <c r="Y204" i="3" s="1"/>
  <c r="X205" i="3" s="1"/>
  <c r="Y205" i="3" s="1"/>
  <c r="X206" i="3" s="1"/>
  <c r="Y206" i="3" s="1"/>
  <c r="X207" i="3" s="1"/>
  <c r="Y207" i="3" s="1"/>
  <c r="X208" i="3" s="1"/>
  <c r="Y208" i="3" s="1"/>
  <c r="X209" i="3" s="1"/>
  <c r="Y209" i="3" s="1"/>
  <c r="X210" i="3" s="1"/>
  <c r="Y210" i="3" s="1"/>
  <c r="X211" i="3" s="1"/>
  <c r="Y211" i="3" s="1"/>
  <c r="X212" i="3" s="1"/>
  <c r="Y212" i="3" s="1"/>
  <c r="X213" i="3" s="1"/>
  <c r="Y213" i="3" s="1"/>
  <c r="X214" i="3" s="1"/>
  <c r="Y214" i="3" s="1"/>
  <c r="X215" i="3" s="1"/>
  <c r="Y215" i="3" s="1"/>
  <c r="X216" i="3" s="1"/>
  <c r="Y216" i="3" s="1"/>
  <c r="X217" i="3" s="1"/>
  <c r="Y217" i="3" s="1"/>
  <c r="X218" i="3" s="1"/>
  <c r="Y218" i="3" s="1"/>
  <c r="X219" i="3" s="1"/>
  <c r="Y219" i="3" s="1"/>
  <c r="X220" i="3" s="1"/>
  <c r="Y220" i="3" s="1"/>
  <c r="X221" i="3" s="1"/>
  <c r="Y221" i="3" s="1"/>
  <c r="X222" i="3" s="1"/>
  <c r="Y222" i="3" s="1"/>
  <c r="X223" i="3" s="1"/>
  <c r="Y223" i="3" s="1"/>
  <c r="X224" i="3" s="1"/>
  <c r="Y224" i="3" s="1"/>
  <c r="X225" i="3" s="1"/>
  <c r="Y225" i="3" s="1"/>
  <c r="X226" i="3" s="1"/>
  <c r="Y226" i="3" s="1"/>
  <c r="X227" i="3" s="1"/>
  <c r="Y227" i="3" s="1"/>
  <c r="X228" i="3" s="1"/>
  <c r="Y228" i="3" s="1"/>
  <c r="X229" i="3" s="1"/>
  <c r="Y229" i="3" s="1"/>
  <c r="X230" i="3" s="1"/>
  <c r="Y230" i="3" s="1"/>
  <c r="X231" i="3" s="1"/>
  <c r="Y231" i="3" s="1"/>
  <c r="X232" i="3" s="1"/>
  <c r="Y232" i="3" s="1"/>
  <c r="X233" i="3" s="1"/>
  <c r="Y233" i="3" s="1"/>
  <c r="X234" i="3" s="1"/>
  <c r="Y234" i="3" s="1"/>
  <c r="X235" i="3" s="1"/>
  <c r="Y235" i="3" s="1"/>
  <c r="X236" i="3" s="1"/>
  <c r="Y236" i="3" s="1"/>
  <c r="X237" i="3" s="1"/>
  <c r="Y237" i="3" s="1"/>
  <c r="X238" i="3" s="1"/>
  <c r="Y238" i="3" s="1"/>
  <c r="X239" i="3" s="1"/>
  <c r="Y239" i="3" s="1"/>
  <c r="X240" i="3" s="1"/>
  <c r="Y240" i="3" s="1"/>
  <c r="X241" i="3" s="1"/>
  <c r="Y241" i="3" s="1"/>
  <c r="X242" i="3" s="1"/>
  <c r="Y242" i="3" s="1"/>
  <c r="X243" i="3" s="1"/>
  <c r="Y243" i="3" s="1"/>
  <c r="X244" i="3" s="1"/>
  <c r="Y244" i="3" s="1"/>
  <c r="X245" i="3" s="1"/>
  <c r="Y245" i="3" s="1"/>
  <c r="X246" i="3" s="1"/>
  <c r="Y246" i="3" s="1"/>
  <c r="X247" i="3" s="1"/>
  <c r="Y247" i="3" s="1"/>
  <c r="X248" i="3" s="1"/>
  <c r="Y248" i="3" s="1"/>
  <c r="X249" i="3" s="1"/>
  <c r="Y249" i="3" s="1"/>
  <c r="X250" i="3" s="1"/>
  <c r="M53" i="3"/>
  <c r="L54" i="3" s="1"/>
  <c r="M54" i="3" s="1"/>
  <c r="L55" i="3" s="1"/>
  <c r="M55" i="3" s="1"/>
  <c r="L56" i="3" s="1"/>
  <c r="M56" i="3" s="1"/>
  <c r="L57" i="3" s="1"/>
  <c r="M57" i="3" s="1"/>
  <c r="L58" i="3" s="1"/>
  <c r="M58" i="3" s="1"/>
  <c r="L59" i="3" s="1"/>
  <c r="M59" i="3" s="1"/>
  <c r="L60" i="3" s="1"/>
  <c r="M60" i="3" s="1"/>
  <c r="L61" i="3" s="1"/>
  <c r="M61" i="3" s="1"/>
  <c r="L62" i="3" s="1"/>
  <c r="M62" i="3" s="1"/>
  <c r="L63" i="3" s="1"/>
  <c r="M63" i="3" s="1"/>
  <c r="L64" i="3" s="1"/>
  <c r="M64" i="3" s="1"/>
  <c r="L65" i="3" s="1"/>
  <c r="M65" i="3" s="1"/>
  <c r="L66" i="3" s="1"/>
  <c r="M66" i="3" s="1"/>
  <c r="L67" i="3" s="1"/>
  <c r="M67" i="3" s="1"/>
  <c r="L68" i="3" s="1"/>
  <c r="M68" i="3" s="1"/>
  <c r="L69" i="3" s="1"/>
  <c r="M69" i="3" s="1"/>
  <c r="L70" i="3" s="1"/>
  <c r="M70" i="3" s="1"/>
  <c r="L71" i="3" s="1"/>
  <c r="M71" i="3" s="1"/>
  <c r="L72" i="3" s="1"/>
  <c r="M72" i="3" s="1"/>
  <c r="L73" i="3" s="1"/>
  <c r="M73" i="3" s="1"/>
  <c r="L74" i="3" s="1"/>
  <c r="M74" i="3" s="1"/>
  <c r="L75" i="3" s="1"/>
  <c r="M75" i="3" s="1"/>
  <c r="L76" i="3" s="1"/>
  <c r="M76" i="3" s="1"/>
  <c r="L77" i="3" s="1"/>
  <c r="M77" i="3" s="1"/>
  <c r="L78" i="3" s="1"/>
  <c r="M78" i="3" s="1"/>
  <c r="L79" i="3" s="1"/>
  <c r="M79" i="3" s="1"/>
  <c r="L80" i="3" s="1"/>
  <c r="M80" i="3" s="1"/>
  <c r="L81" i="3" s="1"/>
  <c r="M81" i="3" s="1"/>
  <c r="L82" i="3" s="1"/>
  <c r="M82" i="3" s="1"/>
  <c r="L83" i="3" s="1"/>
  <c r="M83" i="3" s="1"/>
  <c r="L84" i="3" s="1"/>
  <c r="M84" i="3" s="1"/>
  <c r="L85" i="3" s="1"/>
  <c r="M85" i="3" s="1"/>
  <c r="L86" i="3" s="1"/>
  <c r="M86" i="3" s="1"/>
  <c r="L87" i="3" s="1"/>
  <c r="M87" i="3" s="1"/>
  <c r="L88" i="3" s="1"/>
  <c r="M88" i="3" s="1"/>
  <c r="L89" i="3" s="1"/>
  <c r="M89" i="3" s="1"/>
  <c r="L90" i="3" s="1"/>
  <c r="M90" i="3" s="1"/>
  <c r="L91" i="3" s="1"/>
  <c r="M91" i="3" s="1"/>
  <c r="L92" i="3" s="1"/>
  <c r="M92" i="3" s="1"/>
  <c r="L93" i="3" s="1"/>
  <c r="M93" i="3" s="1"/>
  <c r="L94" i="3" s="1"/>
  <c r="M94" i="3" s="1"/>
  <c r="L95" i="3" s="1"/>
  <c r="M95" i="3" s="1"/>
  <c r="L96" i="3" s="1"/>
  <c r="M96" i="3" s="1"/>
  <c r="L97" i="3" s="1"/>
  <c r="M97" i="3" s="1"/>
  <c r="L98" i="3" s="1"/>
  <c r="M98" i="3" s="1"/>
  <c r="L99" i="3" s="1"/>
  <c r="M99" i="3" s="1"/>
  <c r="L100" i="3" s="1"/>
  <c r="M100" i="3" s="1"/>
  <c r="L101" i="3" s="1"/>
  <c r="M101" i="3" s="1"/>
  <c r="L102" i="3" s="1"/>
  <c r="M102" i="3" s="1"/>
  <c r="L103" i="3" s="1"/>
  <c r="M103" i="3" s="1"/>
  <c r="L104" i="3" s="1"/>
  <c r="M104" i="3" s="1"/>
  <c r="L105" i="3" s="1"/>
  <c r="M105" i="3" s="1"/>
  <c r="L106" i="3" s="1"/>
  <c r="M106" i="3" s="1"/>
  <c r="L107" i="3" s="1"/>
  <c r="M107" i="3" s="1"/>
  <c r="L108" i="3" s="1"/>
  <c r="M108" i="3" s="1"/>
  <c r="L109" i="3" s="1"/>
  <c r="M109" i="3" s="1"/>
  <c r="L110" i="3" s="1"/>
  <c r="M110" i="3" s="1"/>
  <c r="L111" i="3" s="1"/>
  <c r="M111" i="3" s="1"/>
  <c r="L112" i="3" s="1"/>
  <c r="M112" i="3" s="1"/>
  <c r="L113" i="3" s="1"/>
  <c r="M113" i="3" s="1"/>
  <c r="L114" i="3" s="1"/>
  <c r="M114" i="3" s="1"/>
  <c r="L115" i="3" s="1"/>
  <c r="M115" i="3" s="1"/>
  <c r="L116" i="3" s="1"/>
  <c r="M116" i="3" s="1"/>
  <c r="L117" i="3" s="1"/>
  <c r="M117" i="3" s="1"/>
  <c r="L118" i="3" s="1"/>
  <c r="M118" i="3" s="1"/>
  <c r="L119" i="3" s="1"/>
  <c r="M119" i="3" s="1"/>
  <c r="L120" i="3" s="1"/>
  <c r="M120" i="3" s="1"/>
  <c r="L121" i="3" s="1"/>
  <c r="M121" i="3" s="1"/>
  <c r="L122" i="3" s="1"/>
  <c r="M122" i="3" s="1"/>
  <c r="L123" i="3" s="1"/>
  <c r="M123" i="3" s="1"/>
  <c r="L124" i="3" s="1"/>
  <c r="M124" i="3" s="1"/>
  <c r="L125" i="3" s="1"/>
  <c r="M125" i="3" s="1"/>
  <c r="L126" i="3" s="1"/>
  <c r="M126" i="3" s="1"/>
  <c r="L127" i="3" s="1"/>
  <c r="M127" i="3" s="1"/>
  <c r="L128" i="3" s="1"/>
  <c r="M128" i="3" s="1"/>
  <c r="L129" i="3" s="1"/>
  <c r="M129" i="3" s="1"/>
  <c r="L130" i="3" s="1"/>
  <c r="M130" i="3" s="1"/>
  <c r="L131" i="3" s="1"/>
  <c r="M131" i="3" s="1"/>
  <c r="L132" i="3" s="1"/>
  <c r="M132" i="3" s="1"/>
  <c r="L133" i="3" s="1"/>
  <c r="M133" i="3" s="1"/>
  <c r="L134" i="3" s="1"/>
  <c r="M134" i="3" s="1"/>
  <c r="L135" i="3" s="1"/>
  <c r="M135" i="3" s="1"/>
  <c r="L136" i="3" s="1"/>
  <c r="M136" i="3" s="1"/>
  <c r="L137" i="3" s="1"/>
  <c r="M137" i="3" s="1"/>
  <c r="L138" i="3" s="1"/>
  <c r="M138" i="3" s="1"/>
  <c r="L139" i="3" s="1"/>
  <c r="M139" i="3" s="1"/>
  <c r="L140" i="3" s="1"/>
  <c r="M140" i="3" s="1"/>
  <c r="L141" i="3" s="1"/>
  <c r="M141" i="3" s="1"/>
  <c r="L142" i="3" s="1"/>
  <c r="M142" i="3" s="1"/>
  <c r="L143" i="3" s="1"/>
  <c r="M143" i="3" s="1"/>
  <c r="L144" i="3" s="1"/>
  <c r="M144" i="3" s="1"/>
  <c r="L145" i="3" s="1"/>
  <c r="M145" i="3" s="1"/>
  <c r="L146" i="3" s="1"/>
  <c r="M146" i="3" s="1"/>
  <c r="L147" i="3" s="1"/>
  <c r="M147" i="3" s="1"/>
  <c r="L148" i="3" s="1"/>
  <c r="M148" i="3" s="1"/>
  <c r="L149" i="3" s="1"/>
  <c r="M149" i="3" s="1"/>
  <c r="L150" i="3" s="1"/>
  <c r="M150" i="3" s="1"/>
  <c r="L151" i="3" s="1"/>
  <c r="M151" i="3" s="1"/>
  <c r="L152" i="3" s="1"/>
  <c r="M152" i="3" s="1"/>
  <c r="L153" i="3" s="1"/>
  <c r="M153" i="3" s="1"/>
  <c r="L154" i="3" s="1"/>
  <c r="M154" i="3" s="1"/>
  <c r="L155" i="3" s="1"/>
  <c r="M155" i="3" s="1"/>
  <c r="L156" i="3" s="1"/>
  <c r="M156" i="3" s="1"/>
  <c r="L157" i="3" s="1"/>
  <c r="M157" i="3" s="1"/>
  <c r="L158" i="3" s="1"/>
  <c r="M158" i="3" s="1"/>
  <c r="L159" i="3" s="1"/>
  <c r="M159" i="3" s="1"/>
  <c r="L160" i="3" s="1"/>
  <c r="M160" i="3" s="1"/>
  <c r="L161" i="3" s="1"/>
  <c r="M161" i="3" s="1"/>
  <c r="L162" i="3" s="1"/>
  <c r="M162" i="3" s="1"/>
  <c r="L163" i="3" s="1"/>
  <c r="M163" i="3" s="1"/>
  <c r="L164" i="3" s="1"/>
  <c r="M164" i="3" s="1"/>
  <c r="L165" i="3" s="1"/>
  <c r="M165" i="3" s="1"/>
  <c r="L166" i="3" s="1"/>
  <c r="M166" i="3" s="1"/>
  <c r="L167" i="3" s="1"/>
  <c r="M167" i="3" s="1"/>
  <c r="L168" i="3" s="1"/>
  <c r="M168" i="3" s="1"/>
  <c r="L169" i="3" s="1"/>
  <c r="M169" i="3" s="1"/>
  <c r="L170" i="3" s="1"/>
  <c r="M170" i="3" s="1"/>
  <c r="L171" i="3" s="1"/>
  <c r="M171" i="3" s="1"/>
  <c r="L172" i="3" s="1"/>
  <c r="M172" i="3" s="1"/>
  <c r="L173" i="3" s="1"/>
  <c r="M173" i="3" s="1"/>
  <c r="L174" i="3" s="1"/>
  <c r="M174" i="3" s="1"/>
  <c r="L175" i="3" s="1"/>
  <c r="M175" i="3" s="1"/>
  <c r="L176" i="3" s="1"/>
  <c r="M176" i="3" s="1"/>
  <c r="L177" i="3" s="1"/>
  <c r="M177" i="3" s="1"/>
  <c r="L178" i="3" s="1"/>
  <c r="M178" i="3" s="1"/>
  <c r="L179" i="3" s="1"/>
  <c r="M179" i="3" s="1"/>
  <c r="L180" i="3" s="1"/>
  <c r="M180" i="3" s="1"/>
  <c r="L181" i="3" s="1"/>
  <c r="M181" i="3" s="1"/>
  <c r="L182" i="3" s="1"/>
  <c r="M182" i="3" s="1"/>
  <c r="L183" i="3" s="1"/>
  <c r="M183" i="3" s="1"/>
  <c r="L184" i="3" s="1"/>
  <c r="M184" i="3" s="1"/>
  <c r="L185" i="3" s="1"/>
  <c r="M185" i="3" s="1"/>
  <c r="L186" i="3" s="1"/>
  <c r="M186" i="3" s="1"/>
  <c r="L187" i="3" s="1"/>
  <c r="M187" i="3" s="1"/>
  <c r="L188" i="3" s="1"/>
  <c r="M188" i="3" s="1"/>
  <c r="L189" i="3" s="1"/>
  <c r="M189" i="3" s="1"/>
  <c r="L190" i="3" s="1"/>
  <c r="M190" i="3" s="1"/>
  <c r="L191" i="3" s="1"/>
  <c r="M191" i="3" s="1"/>
  <c r="L192" i="3" s="1"/>
  <c r="M192" i="3" s="1"/>
  <c r="L193" i="3" s="1"/>
  <c r="M193" i="3" s="1"/>
  <c r="L194" i="3" s="1"/>
  <c r="M194" i="3" s="1"/>
  <c r="L195" i="3" s="1"/>
  <c r="M195" i="3" s="1"/>
  <c r="L196" i="3" s="1"/>
  <c r="M196" i="3" s="1"/>
  <c r="L197" i="3" s="1"/>
  <c r="M197" i="3" s="1"/>
  <c r="L198" i="3" s="1"/>
  <c r="M198" i="3" s="1"/>
  <c r="L199" i="3" s="1"/>
  <c r="M199" i="3" s="1"/>
  <c r="L200" i="3" s="1"/>
  <c r="M200" i="3" s="1"/>
  <c r="L201" i="3" s="1"/>
  <c r="M201" i="3" s="1"/>
  <c r="L202" i="3" s="1"/>
  <c r="M202" i="3" s="1"/>
  <c r="L203" i="3" s="1"/>
  <c r="M203" i="3" s="1"/>
  <c r="L204" i="3" s="1"/>
  <c r="M204" i="3" s="1"/>
  <c r="L205" i="3" s="1"/>
  <c r="M205" i="3" s="1"/>
  <c r="L206" i="3" s="1"/>
  <c r="M206" i="3" s="1"/>
  <c r="L207" i="3" s="1"/>
  <c r="M207" i="3" s="1"/>
  <c r="L208" i="3" s="1"/>
  <c r="M208" i="3" s="1"/>
  <c r="L209" i="3" s="1"/>
  <c r="M209" i="3" s="1"/>
  <c r="L210" i="3" s="1"/>
  <c r="M210" i="3" s="1"/>
  <c r="L211" i="3" s="1"/>
  <c r="M211" i="3" s="1"/>
  <c r="L212" i="3" s="1"/>
  <c r="M212" i="3" s="1"/>
  <c r="L213" i="3" s="1"/>
  <c r="M213" i="3" s="1"/>
  <c r="L214" i="3" s="1"/>
  <c r="M214" i="3" s="1"/>
  <c r="L215" i="3" s="1"/>
  <c r="M215" i="3" s="1"/>
  <c r="L216" i="3" s="1"/>
  <c r="M216" i="3" s="1"/>
  <c r="L217" i="3" s="1"/>
  <c r="M217" i="3" s="1"/>
  <c r="L218" i="3" s="1"/>
  <c r="M218" i="3" s="1"/>
  <c r="L219" i="3" s="1"/>
  <c r="M219" i="3" s="1"/>
  <c r="L220" i="3" s="1"/>
  <c r="M220" i="3" s="1"/>
  <c r="L221" i="3" s="1"/>
  <c r="M221" i="3" s="1"/>
  <c r="L222" i="3" s="1"/>
  <c r="M222" i="3" s="1"/>
  <c r="L223" i="3" s="1"/>
  <c r="M223" i="3" s="1"/>
  <c r="L224" i="3" s="1"/>
  <c r="M224" i="3" s="1"/>
  <c r="L225" i="3" s="1"/>
  <c r="M225" i="3" s="1"/>
  <c r="L226" i="3" s="1"/>
  <c r="M226" i="3" s="1"/>
  <c r="L227" i="3" s="1"/>
  <c r="M227" i="3" s="1"/>
  <c r="L228" i="3" s="1"/>
  <c r="M228" i="3" s="1"/>
  <c r="L229" i="3" s="1"/>
  <c r="M229" i="3" s="1"/>
  <c r="L230" i="3" s="1"/>
  <c r="M230" i="3" s="1"/>
  <c r="L231" i="3" s="1"/>
  <c r="M231" i="3" s="1"/>
  <c r="L232" i="3" s="1"/>
  <c r="M232" i="3" s="1"/>
  <c r="L233" i="3" s="1"/>
  <c r="M233" i="3" s="1"/>
  <c r="L234" i="3" s="1"/>
  <c r="M234" i="3" s="1"/>
  <c r="L235" i="3" s="1"/>
  <c r="M235" i="3" s="1"/>
  <c r="L236" i="3" s="1"/>
  <c r="M236" i="3" s="1"/>
  <c r="L237" i="3" s="1"/>
  <c r="M237" i="3" s="1"/>
  <c r="L238" i="3" s="1"/>
  <c r="M238" i="3" s="1"/>
  <c r="L239" i="3" s="1"/>
  <c r="M239" i="3" s="1"/>
  <c r="L240" i="3" s="1"/>
  <c r="M240" i="3" s="1"/>
  <c r="L241" i="3" s="1"/>
  <c r="M241" i="3" s="1"/>
  <c r="L242" i="3" s="1"/>
  <c r="M242" i="3" s="1"/>
  <c r="L243" i="3" s="1"/>
  <c r="M243" i="3" s="1"/>
  <c r="L244" i="3" s="1"/>
  <c r="M244" i="3" s="1"/>
  <c r="L245" i="3" s="1"/>
  <c r="M245" i="3" s="1"/>
  <c r="L246" i="3" s="1"/>
  <c r="M246" i="3" s="1"/>
  <c r="L247" i="3" s="1"/>
  <c r="M247" i="3" s="1"/>
  <c r="L248" i="3" s="1"/>
  <c r="M248" i="3" s="1"/>
  <c r="L249" i="3" s="1"/>
  <c r="M249" i="3" s="1"/>
  <c r="L250" i="3" s="1"/>
  <c r="BB39" i="6"/>
  <c r="BC39" i="6" s="1"/>
  <c r="AP47" i="6"/>
  <c r="BF47" i="6"/>
  <c r="BO47" i="6"/>
  <c r="AW86" i="5"/>
  <c r="AX86" i="5" s="1"/>
  <c r="AB44" i="6"/>
  <c r="AD44" i="6" s="1"/>
  <c r="AC44" i="6"/>
  <c r="AE44" i="6"/>
  <c r="AW12" i="5"/>
  <c r="AX12" i="5" s="1"/>
  <c r="AS30" i="7"/>
  <c r="AS22" i="7"/>
  <c r="AS29" i="7"/>
  <c r="AS21" i="7"/>
  <c r="AS35" i="7"/>
  <c r="AS27" i="7"/>
  <c r="AS19" i="7"/>
  <c r="AS25" i="7"/>
  <c r="AS20" i="7"/>
  <c r="AS34" i="7"/>
  <c r="AS32" i="7"/>
  <c r="AS31" i="7"/>
  <c r="AS26" i="7"/>
  <c r="AS36" i="7"/>
  <c r="AS33" i="7"/>
  <c r="AS24" i="7"/>
  <c r="AS28" i="7"/>
  <c r="AS18" i="7"/>
  <c r="AS23" i="7"/>
  <c r="AA24" i="6"/>
  <c r="Y24" i="6"/>
  <c r="AM36" i="7"/>
  <c r="AM28" i="7"/>
  <c r="AM20" i="7"/>
  <c r="AM35" i="7"/>
  <c r="AM27" i="7"/>
  <c r="AM19" i="7"/>
  <c r="AM33" i="7"/>
  <c r="AM25" i="7"/>
  <c r="AM32" i="7"/>
  <c r="AM22" i="7"/>
  <c r="AM34" i="7"/>
  <c r="AM21" i="7"/>
  <c r="AM31" i="7"/>
  <c r="AM30" i="7"/>
  <c r="AM24" i="7"/>
  <c r="AM29" i="7"/>
  <c r="AM23" i="7"/>
  <c r="AM18" i="7"/>
  <c r="AM26" i="7"/>
  <c r="AW94" i="5"/>
  <c r="AX94" i="5" s="1"/>
  <c r="Y66" i="5"/>
  <c r="BC66" i="5"/>
  <c r="BD66" i="5" s="1"/>
  <c r="AP10" i="6"/>
  <c r="BO10" i="6"/>
  <c r="BF10" i="6"/>
  <c r="D36" i="4"/>
  <c r="C36" i="4"/>
  <c r="F36" i="4"/>
  <c r="B37" i="4"/>
  <c r="E36" i="4"/>
  <c r="W54" i="3"/>
  <c r="V55" i="3" s="1"/>
  <c r="W55" i="3" s="1"/>
  <c r="V56" i="3" s="1"/>
  <c r="W56" i="3" s="1"/>
  <c r="V57" i="3" s="1"/>
  <c r="W57" i="3" s="1"/>
  <c r="V58" i="3" s="1"/>
  <c r="W58" i="3" s="1"/>
  <c r="V59" i="3" s="1"/>
  <c r="W59" i="3" s="1"/>
  <c r="V60" i="3" s="1"/>
  <c r="W60" i="3" s="1"/>
  <c r="V61" i="3" s="1"/>
  <c r="W61" i="3" s="1"/>
  <c r="V62" i="3" s="1"/>
  <c r="W62" i="3" s="1"/>
  <c r="V63" i="3" s="1"/>
  <c r="W63" i="3" s="1"/>
  <c r="V64" i="3" s="1"/>
  <c r="W64" i="3" s="1"/>
  <c r="V65" i="3" s="1"/>
  <c r="W65" i="3" s="1"/>
  <c r="V66" i="3" s="1"/>
  <c r="W66" i="3" s="1"/>
  <c r="V67" i="3" s="1"/>
  <c r="W67" i="3" s="1"/>
  <c r="V68" i="3" s="1"/>
  <c r="W68" i="3" s="1"/>
  <c r="V69" i="3" s="1"/>
  <c r="W69" i="3" s="1"/>
  <c r="V70" i="3" s="1"/>
  <c r="W70" i="3" s="1"/>
  <c r="V71" i="3" s="1"/>
  <c r="W71" i="3" s="1"/>
  <c r="V72" i="3" s="1"/>
  <c r="W72" i="3" s="1"/>
  <c r="V73" i="3" s="1"/>
  <c r="W73" i="3" s="1"/>
  <c r="V74" i="3" s="1"/>
  <c r="W74" i="3" s="1"/>
  <c r="V75" i="3" s="1"/>
  <c r="W75" i="3" s="1"/>
  <c r="V76" i="3" s="1"/>
  <c r="W76" i="3" s="1"/>
  <c r="V77" i="3" s="1"/>
  <c r="W77" i="3" s="1"/>
  <c r="V78" i="3" s="1"/>
  <c r="W78" i="3" s="1"/>
  <c r="V79" i="3" s="1"/>
  <c r="W79" i="3" s="1"/>
  <c r="V80" i="3" s="1"/>
  <c r="W80" i="3" s="1"/>
  <c r="V81" i="3" s="1"/>
  <c r="W81" i="3" s="1"/>
  <c r="V82" i="3" s="1"/>
  <c r="W82" i="3" s="1"/>
  <c r="V83" i="3" s="1"/>
  <c r="W83" i="3" s="1"/>
  <c r="V84" i="3" s="1"/>
  <c r="W84" i="3" s="1"/>
  <c r="V85" i="3" s="1"/>
  <c r="W85" i="3" s="1"/>
  <c r="V86" i="3" s="1"/>
  <c r="W86" i="3" s="1"/>
  <c r="V87" i="3" s="1"/>
  <c r="W87" i="3" s="1"/>
  <c r="V88" i="3" s="1"/>
  <c r="W88" i="3" s="1"/>
  <c r="V89" i="3" s="1"/>
  <c r="W89" i="3" s="1"/>
  <c r="V90" i="3" s="1"/>
  <c r="W90" i="3" s="1"/>
  <c r="V91" i="3" s="1"/>
  <c r="W91" i="3" s="1"/>
  <c r="V92" i="3" s="1"/>
  <c r="W92" i="3" s="1"/>
  <c r="V93" i="3" s="1"/>
  <c r="W93" i="3" s="1"/>
  <c r="V94" i="3" s="1"/>
  <c r="W94" i="3" s="1"/>
  <c r="V95" i="3" s="1"/>
  <c r="W95" i="3" s="1"/>
  <c r="V96" i="3" s="1"/>
  <c r="W96" i="3" s="1"/>
  <c r="V97" i="3" s="1"/>
  <c r="W97" i="3" s="1"/>
  <c r="V98" i="3" s="1"/>
  <c r="W98" i="3" s="1"/>
  <c r="V99" i="3" s="1"/>
  <c r="W99" i="3" s="1"/>
  <c r="V100" i="3" s="1"/>
  <c r="W100" i="3" s="1"/>
  <c r="V101" i="3" s="1"/>
  <c r="W101" i="3" s="1"/>
  <c r="V102" i="3" s="1"/>
  <c r="W102" i="3" s="1"/>
  <c r="V103" i="3" s="1"/>
  <c r="W103" i="3" s="1"/>
  <c r="V104" i="3" s="1"/>
  <c r="W104" i="3" s="1"/>
  <c r="V105" i="3" s="1"/>
  <c r="W105" i="3" s="1"/>
  <c r="V106" i="3" s="1"/>
  <c r="W106" i="3" s="1"/>
  <c r="V107" i="3" s="1"/>
  <c r="W107" i="3" s="1"/>
  <c r="V108" i="3" s="1"/>
  <c r="W108" i="3" s="1"/>
  <c r="V109" i="3" s="1"/>
  <c r="W109" i="3" s="1"/>
  <c r="V110" i="3" s="1"/>
  <c r="W110" i="3" s="1"/>
  <c r="V111" i="3" s="1"/>
  <c r="W111" i="3" s="1"/>
  <c r="V112" i="3" s="1"/>
  <c r="W112" i="3" s="1"/>
  <c r="V113" i="3" s="1"/>
  <c r="W113" i="3" s="1"/>
  <c r="V114" i="3" s="1"/>
  <c r="W114" i="3" s="1"/>
  <c r="V115" i="3" s="1"/>
  <c r="W115" i="3" s="1"/>
  <c r="V116" i="3" s="1"/>
  <c r="W116" i="3" s="1"/>
  <c r="V117" i="3" s="1"/>
  <c r="W117" i="3" s="1"/>
  <c r="V118" i="3" s="1"/>
  <c r="W118" i="3" s="1"/>
  <c r="V119" i="3" s="1"/>
  <c r="W119" i="3" s="1"/>
  <c r="V120" i="3" s="1"/>
  <c r="W120" i="3" s="1"/>
  <c r="V121" i="3" s="1"/>
  <c r="W121" i="3" s="1"/>
  <c r="V122" i="3" s="1"/>
  <c r="W122" i="3" s="1"/>
  <c r="V123" i="3" s="1"/>
  <c r="W123" i="3" s="1"/>
  <c r="V124" i="3" s="1"/>
  <c r="W124" i="3" s="1"/>
  <c r="V125" i="3" s="1"/>
  <c r="W125" i="3" s="1"/>
  <c r="V126" i="3" s="1"/>
  <c r="W126" i="3" s="1"/>
  <c r="V127" i="3" s="1"/>
  <c r="W127" i="3" s="1"/>
  <c r="V128" i="3" s="1"/>
  <c r="W128" i="3" s="1"/>
  <c r="V129" i="3" s="1"/>
  <c r="W129" i="3" s="1"/>
  <c r="V130" i="3" s="1"/>
  <c r="W130" i="3" s="1"/>
  <c r="V131" i="3" s="1"/>
  <c r="W131" i="3" s="1"/>
  <c r="V132" i="3" s="1"/>
  <c r="W132" i="3" s="1"/>
  <c r="V133" i="3" s="1"/>
  <c r="W133" i="3" s="1"/>
  <c r="V134" i="3" s="1"/>
  <c r="W134" i="3" s="1"/>
  <c r="V135" i="3" s="1"/>
  <c r="W135" i="3" s="1"/>
  <c r="V136" i="3" s="1"/>
  <c r="W136" i="3" s="1"/>
  <c r="V137" i="3" s="1"/>
  <c r="W137" i="3" s="1"/>
  <c r="V138" i="3" s="1"/>
  <c r="W138" i="3" s="1"/>
  <c r="V139" i="3" s="1"/>
  <c r="W139" i="3" s="1"/>
  <c r="V140" i="3" s="1"/>
  <c r="W140" i="3" s="1"/>
  <c r="V141" i="3" s="1"/>
  <c r="W141" i="3" s="1"/>
  <c r="V142" i="3" s="1"/>
  <c r="W142" i="3" s="1"/>
  <c r="V143" i="3" s="1"/>
  <c r="W143" i="3" s="1"/>
  <c r="V144" i="3" s="1"/>
  <c r="W144" i="3" s="1"/>
  <c r="V145" i="3" s="1"/>
  <c r="W145" i="3" s="1"/>
  <c r="V146" i="3" s="1"/>
  <c r="W146" i="3" s="1"/>
  <c r="V147" i="3" s="1"/>
  <c r="W147" i="3" s="1"/>
  <c r="V148" i="3" s="1"/>
  <c r="W148" i="3" s="1"/>
  <c r="V149" i="3" s="1"/>
  <c r="W149" i="3" s="1"/>
  <c r="V150" i="3" s="1"/>
  <c r="W150" i="3" s="1"/>
  <c r="V151" i="3" s="1"/>
  <c r="W151" i="3" s="1"/>
  <c r="V152" i="3" s="1"/>
  <c r="W152" i="3" s="1"/>
  <c r="V153" i="3" s="1"/>
  <c r="W153" i="3" s="1"/>
  <c r="V154" i="3" s="1"/>
  <c r="W154" i="3" s="1"/>
  <c r="V155" i="3" s="1"/>
  <c r="W155" i="3" s="1"/>
  <c r="V156" i="3" s="1"/>
  <c r="W156" i="3" s="1"/>
  <c r="V157" i="3" s="1"/>
  <c r="W157" i="3" s="1"/>
  <c r="V158" i="3" s="1"/>
  <c r="W158" i="3" s="1"/>
  <c r="V159" i="3" s="1"/>
  <c r="W159" i="3" s="1"/>
  <c r="V160" i="3" s="1"/>
  <c r="W160" i="3" s="1"/>
  <c r="V161" i="3" s="1"/>
  <c r="W161" i="3" s="1"/>
  <c r="V162" i="3" s="1"/>
  <c r="W162" i="3" s="1"/>
  <c r="V163" i="3" s="1"/>
  <c r="W163" i="3" s="1"/>
  <c r="V164" i="3" s="1"/>
  <c r="W164" i="3" s="1"/>
  <c r="V165" i="3" s="1"/>
  <c r="W165" i="3" s="1"/>
  <c r="V166" i="3" s="1"/>
  <c r="W166" i="3" s="1"/>
  <c r="V167" i="3" s="1"/>
  <c r="W167" i="3" s="1"/>
  <c r="V168" i="3" s="1"/>
  <c r="W168" i="3" s="1"/>
  <c r="V169" i="3" s="1"/>
  <c r="W169" i="3" s="1"/>
  <c r="V170" i="3" s="1"/>
  <c r="W170" i="3" s="1"/>
  <c r="V171" i="3" s="1"/>
  <c r="W171" i="3" s="1"/>
  <c r="V172" i="3" s="1"/>
  <c r="W172" i="3" s="1"/>
  <c r="V173" i="3" s="1"/>
  <c r="W173" i="3" s="1"/>
  <c r="V174" i="3" s="1"/>
  <c r="W174" i="3" s="1"/>
  <c r="V175" i="3" s="1"/>
  <c r="W175" i="3" s="1"/>
  <c r="V176" i="3" s="1"/>
  <c r="W176" i="3" s="1"/>
  <c r="V177" i="3" s="1"/>
  <c r="W177" i="3" s="1"/>
  <c r="V178" i="3" s="1"/>
  <c r="W178" i="3" s="1"/>
  <c r="V179" i="3" s="1"/>
  <c r="W179" i="3" s="1"/>
  <c r="V180" i="3" s="1"/>
  <c r="W180" i="3" s="1"/>
  <c r="V181" i="3" s="1"/>
  <c r="W181" i="3" s="1"/>
  <c r="V182" i="3" s="1"/>
  <c r="W182" i="3" s="1"/>
  <c r="V183" i="3" s="1"/>
  <c r="W183" i="3" s="1"/>
  <c r="V184" i="3" s="1"/>
  <c r="W184" i="3" s="1"/>
  <c r="V185" i="3" s="1"/>
  <c r="W185" i="3" s="1"/>
  <c r="V186" i="3" s="1"/>
  <c r="W186" i="3" s="1"/>
  <c r="V187" i="3" s="1"/>
  <c r="W187" i="3" s="1"/>
  <c r="V188" i="3" s="1"/>
  <c r="W188" i="3" s="1"/>
  <c r="V189" i="3" s="1"/>
  <c r="W189" i="3" s="1"/>
  <c r="V190" i="3" s="1"/>
  <c r="W190" i="3" s="1"/>
  <c r="V191" i="3" s="1"/>
  <c r="W191" i="3" s="1"/>
  <c r="V192" i="3" s="1"/>
  <c r="W192" i="3" s="1"/>
  <c r="V193" i="3" s="1"/>
  <c r="W193" i="3" s="1"/>
  <c r="V194" i="3" s="1"/>
  <c r="W194" i="3" s="1"/>
  <c r="V195" i="3" s="1"/>
  <c r="W195" i="3" s="1"/>
  <c r="V196" i="3" s="1"/>
  <c r="W196" i="3" s="1"/>
  <c r="V197" i="3" s="1"/>
  <c r="W197" i="3" s="1"/>
  <c r="V198" i="3" s="1"/>
  <c r="W198" i="3" s="1"/>
  <c r="V199" i="3" s="1"/>
  <c r="W199" i="3" s="1"/>
  <c r="V200" i="3" s="1"/>
  <c r="W200" i="3" s="1"/>
  <c r="V201" i="3" s="1"/>
  <c r="W201" i="3" s="1"/>
  <c r="V202" i="3" s="1"/>
  <c r="W202" i="3" s="1"/>
  <c r="V203" i="3" s="1"/>
  <c r="W203" i="3" s="1"/>
  <c r="V204" i="3" s="1"/>
  <c r="W204" i="3" s="1"/>
  <c r="V205" i="3" s="1"/>
  <c r="W205" i="3" s="1"/>
  <c r="V206" i="3" s="1"/>
  <c r="W206" i="3" s="1"/>
  <c r="V207" i="3" s="1"/>
  <c r="W207" i="3" s="1"/>
  <c r="V208" i="3" s="1"/>
  <c r="W208" i="3" s="1"/>
  <c r="V209" i="3" s="1"/>
  <c r="W209" i="3" s="1"/>
  <c r="V210" i="3" s="1"/>
  <c r="W210" i="3" s="1"/>
  <c r="V211" i="3" s="1"/>
  <c r="W211" i="3" s="1"/>
  <c r="V212" i="3" s="1"/>
  <c r="W212" i="3" s="1"/>
  <c r="V213" i="3" s="1"/>
  <c r="W213" i="3" s="1"/>
  <c r="V214" i="3" s="1"/>
  <c r="W214" i="3" s="1"/>
  <c r="V215" i="3" s="1"/>
  <c r="W215" i="3" s="1"/>
  <c r="V216" i="3" s="1"/>
  <c r="W216" i="3" s="1"/>
  <c r="V217" i="3" s="1"/>
  <c r="W217" i="3" s="1"/>
  <c r="V218" i="3" s="1"/>
  <c r="W218" i="3" s="1"/>
  <c r="V219" i="3" s="1"/>
  <c r="W219" i="3" s="1"/>
  <c r="V220" i="3" s="1"/>
  <c r="W220" i="3" s="1"/>
  <c r="V221" i="3" s="1"/>
  <c r="W221" i="3" s="1"/>
  <c r="V222" i="3" s="1"/>
  <c r="W222" i="3" s="1"/>
  <c r="V223" i="3" s="1"/>
  <c r="W223" i="3" s="1"/>
  <c r="V224" i="3" s="1"/>
  <c r="W224" i="3" s="1"/>
  <c r="V225" i="3" s="1"/>
  <c r="W225" i="3" s="1"/>
  <c r="V226" i="3" s="1"/>
  <c r="W226" i="3" s="1"/>
  <c r="V227" i="3" s="1"/>
  <c r="W227" i="3" s="1"/>
  <c r="V228" i="3" s="1"/>
  <c r="W228" i="3" s="1"/>
  <c r="V229" i="3" s="1"/>
  <c r="W229" i="3" s="1"/>
  <c r="V230" i="3" s="1"/>
  <c r="W230" i="3" s="1"/>
  <c r="V231" i="3" s="1"/>
  <c r="W231" i="3" s="1"/>
  <c r="V232" i="3" s="1"/>
  <c r="W232" i="3" s="1"/>
  <c r="V233" i="3" s="1"/>
  <c r="W233" i="3" s="1"/>
  <c r="V234" i="3" s="1"/>
  <c r="W234" i="3" s="1"/>
  <c r="V235" i="3" s="1"/>
  <c r="W235" i="3" s="1"/>
  <c r="V236" i="3" s="1"/>
  <c r="W236" i="3" s="1"/>
  <c r="V237" i="3" s="1"/>
  <c r="W237" i="3" s="1"/>
  <c r="V238" i="3" s="1"/>
  <c r="W238" i="3" s="1"/>
  <c r="V239" i="3" s="1"/>
  <c r="W239" i="3" s="1"/>
  <c r="V240" i="3" s="1"/>
  <c r="W240" i="3" s="1"/>
  <c r="V241" i="3" s="1"/>
  <c r="W241" i="3" s="1"/>
  <c r="V242" i="3" s="1"/>
  <c r="W242" i="3" s="1"/>
  <c r="V243" i="3" s="1"/>
  <c r="W243" i="3" s="1"/>
  <c r="V244" i="3" s="1"/>
  <c r="W244" i="3" s="1"/>
  <c r="V245" i="3" s="1"/>
  <c r="W245" i="3" s="1"/>
  <c r="V246" i="3" s="1"/>
  <c r="W246" i="3" s="1"/>
  <c r="V247" i="3" s="1"/>
  <c r="W247" i="3" s="1"/>
  <c r="V248" i="3" s="1"/>
  <c r="W248" i="3" s="1"/>
  <c r="V249" i="3" s="1"/>
  <c r="W249" i="3" s="1"/>
  <c r="V250" i="3" s="1"/>
  <c r="AB13" i="6"/>
  <c r="AD13" i="6" s="1"/>
  <c r="AC13" i="6"/>
  <c r="AE13" i="6"/>
  <c r="U46" i="2"/>
  <c r="Y74" i="5"/>
  <c r="BC74" i="5"/>
  <c r="BD74" i="5" s="1"/>
  <c r="Y94" i="5"/>
  <c r="BC94" i="5"/>
  <c r="BD94" i="5" s="1"/>
  <c r="Y78" i="5"/>
  <c r="BC78" i="5"/>
  <c r="BD78" i="5" s="1"/>
  <c r="Y62" i="5"/>
  <c r="BC62" i="5"/>
  <c r="BD62" i="5" s="1"/>
  <c r="AW37" i="5"/>
  <c r="AX37" i="5" s="1"/>
  <c r="BE29" i="8"/>
  <c r="AP22" i="6"/>
  <c r="BO22" i="6"/>
  <c r="BF22" i="6"/>
  <c r="AW100" i="5"/>
  <c r="AX100" i="5" s="1"/>
  <c r="AC21" i="6"/>
  <c r="AB21" i="6"/>
  <c r="AD21" i="6" s="1"/>
  <c r="AE21" i="6"/>
  <c r="AN100" i="5"/>
  <c r="AO100" i="5" s="1"/>
  <c r="AN96" i="5"/>
  <c r="AO96" i="5" s="1"/>
  <c r="AN92" i="5"/>
  <c r="AO92" i="5" s="1"/>
  <c r="AN88" i="5"/>
  <c r="AO88" i="5" s="1"/>
  <c r="AN84" i="5"/>
  <c r="AO84" i="5" s="1"/>
  <c r="AN80" i="5"/>
  <c r="AO80" i="5" s="1"/>
  <c r="AN76" i="5"/>
  <c r="AO76" i="5" s="1"/>
  <c r="AN72" i="5"/>
  <c r="AO72" i="5" s="1"/>
  <c r="AN68" i="5"/>
  <c r="AO68" i="5" s="1"/>
  <c r="AN64" i="5"/>
  <c r="AO64" i="5" s="1"/>
  <c r="AN60" i="5"/>
  <c r="AO60" i="5" s="1"/>
  <c r="AN55" i="5"/>
  <c r="AO55" i="5" s="1"/>
  <c r="AN49" i="5"/>
  <c r="AO49" i="5" s="1"/>
  <c r="AN35" i="5"/>
  <c r="AO35" i="5" s="1"/>
  <c r="AN34" i="5"/>
  <c r="AO34" i="5" s="1"/>
  <c r="AN33" i="5"/>
  <c r="AO33" i="5" s="1"/>
  <c r="AN19" i="5"/>
  <c r="AO19" i="5" s="1"/>
  <c r="AN18" i="5"/>
  <c r="AO18" i="5" s="1"/>
  <c r="AN17" i="5"/>
  <c r="AO17" i="5" s="1"/>
  <c r="AN50" i="5"/>
  <c r="AO50" i="5" s="1"/>
  <c r="AN43" i="5"/>
  <c r="AO43" i="5" s="1"/>
  <c r="AN14" i="5"/>
  <c r="AO14" i="5" s="1"/>
  <c r="AN12" i="5"/>
  <c r="AO12" i="5" s="1"/>
  <c r="AN8" i="5"/>
  <c r="AO8" i="5" s="1"/>
  <c r="AN52" i="5"/>
  <c r="AO52" i="5" s="1"/>
  <c r="AN45" i="5"/>
  <c r="AO45" i="5" s="1"/>
  <c r="AN41" i="5"/>
  <c r="AO41" i="5" s="1"/>
  <c r="AN99" i="5"/>
  <c r="AO99" i="5" s="1"/>
  <c r="AN91" i="5"/>
  <c r="AO91" i="5" s="1"/>
  <c r="AN83" i="5"/>
  <c r="AO83" i="5" s="1"/>
  <c r="AN75" i="5"/>
  <c r="AO75" i="5" s="1"/>
  <c r="AN67" i="5"/>
  <c r="AO67" i="5" s="1"/>
  <c r="AN59" i="5"/>
  <c r="AO59" i="5" s="1"/>
  <c r="AN37" i="5"/>
  <c r="AO37" i="5" s="1"/>
  <c r="AN36" i="5"/>
  <c r="AO36" i="5" s="1"/>
  <c r="AN30" i="5"/>
  <c r="AO30" i="5" s="1"/>
  <c r="AN26" i="5"/>
  <c r="AO26" i="5" s="1"/>
  <c r="AN22" i="5"/>
  <c r="AO22" i="5" s="1"/>
  <c r="AN101" i="5"/>
  <c r="AO101" i="5" s="1"/>
  <c r="AN94" i="5"/>
  <c r="AO94" i="5" s="1"/>
  <c r="AN93" i="5"/>
  <c r="AO93" i="5" s="1"/>
  <c r="AN86" i="5"/>
  <c r="AO86" i="5" s="1"/>
  <c r="AN85" i="5"/>
  <c r="AO85" i="5" s="1"/>
  <c r="AN78" i="5"/>
  <c r="AO78" i="5" s="1"/>
  <c r="AN77" i="5"/>
  <c r="AO77" i="5" s="1"/>
  <c r="AN70" i="5"/>
  <c r="AO70" i="5" s="1"/>
  <c r="AN69" i="5"/>
  <c r="AO69" i="5" s="1"/>
  <c r="AN62" i="5"/>
  <c r="AO62" i="5" s="1"/>
  <c r="AN61" i="5"/>
  <c r="AO61" i="5" s="1"/>
  <c r="AN48" i="5"/>
  <c r="AO48" i="5" s="1"/>
  <c r="AN39" i="5"/>
  <c r="AO39" i="5" s="1"/>
  <c r="AN56" i="5"/>
  <c r="AO56" i="5" s="1"/>
  <c r="AN31" i="5"/>
  <c r="AO31" i="5" s="1"/>
  <c r="AN27" i="5"/>
  <c r="AO27" i="5" s="1"/>
  <c r="AN23" i="5"/>
  <c r="AO23" i="5" s="1"/>
  <c r="AN9" i="5"/>
  <c r="AO9" i="5" s="1"/>
  <c r="AN95" i="5"/>
  <c r="AO95" i="5" s="1"/>
  <c r="AN87" i="5"/>
  <c r="AO87" i="5" s="1"/>
  <c r="AN79" i="5"/>
  <c r="AO79" i="5" s="1"/>
  <c r="AN71" i="5"/>
  <c r="AO71" i="5" s="1"/>
  <c r="AN63" i="5"/>
  <c r="AO63" i="5" s="1"/>
  <c r="AN46" i="5"/>
  <c r="AO46" i="5" s="1"/>
  <c r="AN13" i="5"/>
  <c r="AO13" i="5" s="1"/>
  <c r="AN7" i="5"/>
  <c r="AO7" i="5" s="1"/>
  <c r="AN54" i="5"/>
  <c r="AO54" i="5" s="1"/>
  <c r="AN53" i="5"/>
  <c r="AO53" i="5" s="1"/>
  <c r="AN51" i="5"/>
  <c r="AO51" i="5" s="1"/>
  <c r="AN44" i="5"/>
  <c r="AO44" i="5" s="1"/>
  <c r="AN38" i="5"/>
  <c r="AO38" i="5" s="1"/>
  <c r="AN32" i="5"/>
  <c r="AO32" i="5" s="1"/>
  <c r="AN28" i="5"/>
  <c r="AO28" i="5" s="1"/>
  <c r="AN24" i="5"/>
  <c r="AO24" i="5" s="1"/>
  <c r="AN16" i="5"/>
  <c r="AO16" i="5" s="1"/>
  <c r="AN15" i="5"/>
  <c r="AO15" i="5" s="1"/>
  <c r="AN11" i="5"/>
  <c r="AO11" i="5" s="1"/>
  <c r="AN10" i="5"/>
  <c r="AO10" i="5" s="1"/>
  <c r="AN98" i="5"/>
  <c r="AO98" i="5" s="1"/>
  <c r="AN90" i="5"/>
  <c r="AO90" i="5" s="1"/>
  <c r="AN82" i="5"/>
  <c r="AO82" i="5" s="1"/>
  <c r="AN74" i="5"/>
  <c r="AO74" i="5" s="1"/>
  <c r="AN66" i="5"/>
  <c r="AO66" i="5" s="1"/>
  <c r="AN58" i="5"/>
  <c r="AO58" i="5" s="1"/>
  <c r="AN20" i="5"/>
  <c r="AO20" i="5" s="1"/>
  <c r="AN42" i="5"/>
  <c r="AO42" i="5" s="1"/>
  <c r="AN40" i="5"/>
  <c r="AO40" i="5" s="1"/>
  <c r="AN25" i="5"/>
  <c r="AO25" i="5" s="1"/>
  <c r="AN21" i="5"/>
  <c r="AO21" i="5" s="1"/>
  <c r="AN47" i="5"/>
  <c r="AO47" i="5" s="1"/>
  <c r="AN81" i="5"/>
  <c r="AO81" i="5" s="1"/>
  <c r="AN73" i="5"/>
  <c r="AO73" i="5" s="1"/>
  <c r="AN65" i="5"/>
  <c r="AO65" i="5" s="1"/>
  <c r="AN57" i="5"/>
  <c r="AO57" i="5" s="1"/>
  <c r="AN97" i="5"/>
  <c r="AO97" i="5" s="1"/>
  <c r="AN89" i="5"/>
  <c r="AO89" i="5" s="1"/>
  <c r="AN29" i="5"/>
  <c r="AO29" i="5" s="1"/>
  <c r="AW72" i="5"/>
  <c r="AX72" i="5" s="1"/>
  <c r="O53" i="3"/>
  <c r="N54" i="3" s="1"/>
  <c r="O54" i="3" s="1"/>
  <c r="N55" i="3" s="1"/>
  <c r="O55" i="3" s="1"/>
  <c r="N56" i="3" s="1"/>
  <c r="O56" i="3" s="1"/>
  <c r="N57" i="3" s="1"/>
  <c r="O57" i="3" s="1"/>
  <c r="N58" i="3" s="1"/>
  <c r="O58" i="3" s="1"/>
  <c r="N59" i="3" s="1"/>
  <c r="O59" i="3" s="1"/>
  <c r="N60" i="3" s="1"/>
  <c r="O60" i="3" s="1"/>
  <c r="N61" i="3" s="1"/>
  <c r="O61" i="3" s="1"/>
  <c r="N62" i="3" s="1"/>
  <c r="O62" i="3" s="1"/>
  <c r="N63" i="3" s="1"/>
  <c r="O63" i="3" s="1"/>
  <c r="N64" i="3" s="1"/>
  <c r="O64" i="3" s="1"/>
  <c r="N65" i="3" s="1"/>
  <c r="O65" i="3" s="1"/>
  <c r="N66" i="3" s="1"/>
  <c r="O66" i="3" s="1"/>
  <c r="N67" i="3" s="1"/>
  <c r="O67" i="3" s="1"/>
  <c r="N68" i="3" s="1"/>
  <c r="O68" i="3" s="1"/>
  <c r="N69" i="3" s="1"/>
  <c r="O69" i="3" s="1"/>
  <c r="N70" i="3" s="1"/>
  <c r="O70" i="3" s="1"/>
  <c r="N71" i="3" s="1"/>
  <c r="O71" i="3" s="1"/>
  <c r="N72" i="3" s="1"/>
  <c r="O72" i="3" s="1"/>
  <c r="N73" i="3" s="1"/>
  <c r="O73" i="3" s="1"/>
  <c r="N74" i="3" s="1"/>
  <c r="O74" i="3" s="1"/>
  <c r="N75" i="3" s="1"/>
  <c r="O75" i="3" s="1"/>
  <c r="N76" i="3" s="1"/>
  <c r="O76" i="3" s="1"/>
  <c r="N77" i="3" s="1"/>
  <c r="O77" i="3" s="1"/>
  <c r="N78" i="3" s="1"/>
  <c r="O78" i="3" s="1"/>
  <c r="N79" i="3" s="1"/>
  <c r="O79" i="3" s="1"/>
  <c r="N80" i="3" s="1"/>
  <c r="O80" i="3" s="1"/>
  <c r="N81" i="3" s="1"/>
  <c r="O81" i="3" s="1"/>
  <c r="N82" i="3" s="1"/>
  <c r="O82" i="3" s="1"/>
  <c r="N83" i="3" s="1"/>
  <c r="O83" i="3" s="1"/>
  <c r="N84" i="3" s="1"/>
  <c r="O84" i="3" s="1"/>
  <c r="N85" i="3" s="1"/>
  <c r="O85" i="3" s="1"/>
  <c r="N86" i="3" s="1"/>
  <c r="O86" i="3" s="1"/>
  <c r="N87" i="3" s="1"/>
  <c r="O87" i="3" s="1"/>
  <c r="N88" i="3" s="1"/>
  <c r="O88" i="3" s="1"/>
  <c r="N89" i="3" s="1"/>
  <c r="O89" i="3" s="1"/>
  <c r="N90" i="3" s="1"/>
  <c r="O90" i="3" s="1"/>
  <c r="N91" i="3" s="1"/>
  <c r="O91" i="3" s="1"/>
  <c r="N92" i="3" s="1"/>
  <c r="O92" i="3" s="1"/>
  <c r="N93" i="3" s="1"/>
  <c r="O93" i="3" s="1"/>
  <c r="N94" i="3" s="1"/>
  <c r="O94" i="3" s="1"/>
  <c r="N95" i="3" s="1"/>
  <c r="O95" i="3" s="1"/>
  <c r="N96" i="3" s="1"/>
  <c r="O96" i="3" s="1"/>
  <c r="N97" i="3" s="1"/>
  <c r="O97" i="3" s="1"/>
  <c r="N98" i="3" s="1"/>
  <c r="O98" i="3" s="1"/>
  <c r="N99" i="3" s="1"/>
  <c r="O99" i="3" s="1"/>
  <c r="N100" i="3" s="1"/>
  <c r="O100" i="3" s="1"/>
  <c r="N101" i="3" s="1"/>
  <c r="O101" i="3" s="1"/>
  <c r="N102" i="3" s="1"/>
  <c r="O102" i="3" s="1"/>
  <c r="N103" i="3" s="1"/>
  <c r="O103" i="3" s="1"/>
  <c r="N104" i="3" s="1"/>
  <c r="O104" i="3" s="1"/>
  <c r="N105" i="3" s="1"/>
  <c r="O105" i="3" s="1"/>
  <c r="N106" i="3" s="1"/>
  <c r="O106" i="3" s="1"/>
  <c r="N107" i="3" s="1"/>
  <c r="O107" i="3" s="1"/>
  <c r="N108" i="3" s="1"/>
  <c r="O108" i="3" s="1"/>
  <c r="N109" i="3" s="1"/>
  <c r="O109" i="3" s="1"/>
  <c r="N110" i="3" s="1"/>
  <c r="O110" i="3" s="1"/>
  <c r="N111" i="3" s="1"/>
  <c r="O111" i="3" s="1"/>
  <c r="N112" i="3" s="1"/>
  <c r="O112" i="3" s="1"/>
  <c r="N113" i="3" s="1"/>
  <c r="O113" i="3" s="1"/>
  <c r="N114" i="3" s="1"/>
  <c r="O114" i="3" s="1"/>
  <c r="N115" i="3" s="1"/>
  <c r="O115" i="3" s="1"/>
  <c r="N116" i="3" s="1"/>
  <c r="O116" i="3" s="1"/>
  <c r="N117" i="3" s="1"/>
  <c r="O117" i="3" s="1"/>
  <c r="N118" i="3" s="1"/>
  <c r="O118" i="3" s="1"/>
  <c r="N119" i="3" s="1"/>
  <c r="O119" i="3" s="1"/>
  <c r="N120" i="3" s="1"/>
  <c r="O120" i="3" s="1"/>
  <c r="N121" i="3" s="1"/>
  <c r="O121" i="3" s="1"/>
  <c r="N122" i="3" s="1"/>
  <c r="O122" i="3" s="1"/>
  <c r="N123" i="3" s="1"/>
  <c r="O123" i="3" s="1"/>
  <c r="N124" i="3" s="1"/>
  <c r="O124" i="3" s="1"/>
  <c r="N125" i="3" s="1"/>
  <c r="O125" i="3" s="1"/>
  <c r="N126" i="3" s="1"/>
  <c r="O126" i="3" s="1"/>
  <c r="N127" i="3" s="1"/>
  <c r="O127" i="3" s="1"/>
  <c r="N128" i="3" s="1"/>
  <c r="O128" i="3" s="1"/>
  <c r="N129" i="3" s="1"/>
  <c r="O129" i="3" s="1"/>
  <c r="N130" i="3" s="1"/>
  <c r="O130" i="3" s="1"/>
  <c r="N131" i="3" s="1"/>
  <c r="O131" i="3" s="1"/>
  <c r="N132" i="3" s="1"/>
  <c r="O132" i="3" s="1"/>
  <c r="N133" i="3" s="1"/>
  <c r="O133" i="3" s="1"/>
  <c r="N134" i="3" s="1"/>
  <c r="O134" i="3" s="1"/>
  <c r="N135" i="3" s="1"/>
  <c r="O135" i="3" s="1"/>
  <c r="N136" i="3" s="1"/>
  <c r="O136" i="3" s="1"/>
  <c r="N137" i="3" s="1"/>
  <c r="O137" i="3" s="1"/>
  <c r="N138" i="3" s="1"/>
  <c r="O138" i="3" s="1"/>
  <c r="N139" i="3" s="1"/>
  <c r="O139" i="3" s="1"/>
  <c r="N140" i="3" s="1"/>
  <c r="O140" i="3" s="1"/>
  <c r="N141" i="3" s="1"/>
  <c r="O141" i="3" s="1"/>
  <c r="N142" i="3" s="1"/>
  <c r="O142" i="3" s="1"/>
  <c r="N143" i="3" s="1"/>
  <c r="O143" i="3" s="1"/>
  <c r="N144" i="3" s="1"/>
  <c r="O144" i="3" s="1"/>
  <c r="N145" i="3" s="1"/>
  <c r="O145" i="3" s="1"/>
  <c r="N146" i="3" s="1"/>
  <c r="O146" i="3" s="1"/>
  <c r="N147" i="3" s="1"/>
  <c r="O147" i="3" s="1"/>
  <c r="N148" i="3" s="1"/>
  <c r="O148" i="3" s="1"/>
  <c r="N149" i="3" s="1"/>
  <c r="O149" i="3" s="1"/>
  <c r="N150" i="3" s="1"/>
  <c r="O150" i="3" s="1"/>
  <c r="N151" i="3" s="1"/>
  <c r="O151" i="3" s="1"/>
  <c r="N152" i="3" s="1"/>
  <c r="O152" i="3" s="1"/>
  <c r="N153" i="3" s="1"/>
  <c r="O153" i="3" s="1"/>
  <c r="N154" i="3" s="1"/>
  <c r="O154" i="3" s="1"/>
  <c r="N155" i="3" s="1"/>
  <c r="O155" i="3" s="1"/>
  <c r="N156" i="3" s="1"/>
  <c r="O156" i="3" s="1"/>
  <c r="N157" i="3" s="1"/>
  <c r="O157" i="3" s="1"/>
  <c r="N158" i="3" s="1"/>
  <c r="O158" i="3" s="1"/>
  <c r="N159" i="3" s="1"/>
  <c r="O159" i="3" s="1"/>
  <c r="N160" i="3" s="1"/>
  <c r="O160" i="3" s="1"/>
  <c r="N161" i="3" s="1"/>
  <c r="O161" i="3" s="1"/>
  <c r="N162" i="3" s="1"/>
  <c r="O162" i="3" s="1"/>
  <c r="N163" i="3" s="1"/>
  <c r="O163" i="3" s="1"/>
  <c r="N164" i="3" s="1"/>
  <c r="O164" i="3" s="1"/>
  <c r="N165" i="3" s="1"/>
  <c r="O165" i="3" s="1"/>
  <c r="N166" i="3" s="1"/>
  <c r="O166" i="3" s="1"/>
  <c r="N167" i="3" s="1"/>
  <c r="O167" i="3" s="1"/>
  <c r="N168" i="3" s="1"/>
  <c r="O168" i="3" s="1"/>
  <c r="N169" i="3" s="1"/>
  <c r="O169" i="3" s="1"/>
  <c r="N170" i="3" s="1"/>
  <c r="O170" i="3" s="1"/>
  <c r="N171" i="3" s="1"/>
  <c r="O171" i="3" s="1"/>
  <c r="N172" i="3" s="1"/>
  <c r="O172" i="3" s="1"/>
  <c r="N173" i="3" s="1"/>
  <c r="O173" i="3" s="1"/>
  <c r="N174" i="3" s="1"/>
  <c r="O174" i="3" s="1"/>
  <c r="N175" i="3" s="1"/>
  <c r="O175" i="3" s="1"/>
  <c r="N176" i="3" s="1"/>
  <c r="O176" i="3" s="1"/>
  <c r="N177" i="3" s="1"/>
  <c r="O177" i="3" s="1"/>
  <c r="N178" i="3" s="1"/>
  <c r="O178" i="3" s="1"/>
  <c r="N179" i="3" s="1"/>
  <c r="O179" i="3" s="1"/>
  <c r="N180" i="3" s="1"/>
  <c r="O180" i="3" s="1"/>
  <c r="N181" i="3" s="1"/>
  <c r="O181" i="3" s="1"/>
  <c r="N182" i="3" s="1"/>
  <c r="O182" i="3" s="1"/>
  <c r="N183" i="3" s="1"/>
  <c r="O183" i="3" s="1"/>
  <c r="N184" i="3" s="1"/>
  <c r="O184" i="3" s="1"/>
  <c r="N185" i="3" s="1"/>
  <c r="O185" i="3" s="1"/>
  <c r="N186" i="3" s="1"/>
  <c r="O186" i="3" s="1"/>
  <c r="N187" i="3" s="1"/>
  <c r="O187" i="3" s="1"/>
  <c r="N188" i="3" s="1"/>
  <c r="O188" i="3" s="1"/>
  <c r="N189" i="3" s="1"/>
  <c r="O189" i="3" s="1"/>
  <c r="N190" i="3" s="1"/>
  <c r="O190" i="3" s="1"/>
  <c r="N191" i="3" s="1"/>
  <c r="O191" i="3" s="1"/>
  <c r="N192" i="3" s="1"/>
  <c r="O192" i="3" s="1"/>
  <c r="N193" i="3" s="1"/>
  <c r="O193" i="3" s="1"/>
  <c r="N194" i="3" s="1"/>
  <c r="O194" i="3" s="1"/>
  <c r="N195" i="3" s="1"/>
  <c r="O195" i="3" s="1"/>
  <c r="N196" i="3" s="1"/>
  <c r="O196" i="3" s="1"/>
  <c r="N197" i="3" s="1"/>
  <c r="O197" i="3" s="1"/>
  <c r="N198" i="3" s="1"/>
  <c r="O198" i="3" s="1"/>
  <c r="N199" i="3" s="1"/>
  <c r="O199" i="3" s="1"/>
  <c r="N200" i="3" s="1"/>
  <c r="O200" i="3" s="1"/>
  <c r="N201" i="3" s="1"/>
  <c r="O201" i="3" s="1"/>
  <c r="N202" i="3" s="1"/>
  <c r="O202" i="3" s="1"/>
  <c r="N203" i="3" s="1"/>
  <c r="O203" i="3" s="1"/>
  <c r="N204" i="3" s="1"/>
  <c r="O204" i="3" s="1"/>
  <c r="N205" i="3" s="1"/>
  <c r="O205" i="3" s="1"/>
  <c r="N206" i="3" s="1"/>
  <c r="O206" i="3" s="1"/>
  <c r="N207" i="3" s="1"/>
  <c r="O207" i="3" s="1"/>
  <c r="N208" i="3" s="1"/>
  <c r="O208" i="3" s="1"/>
  <c r="N209" i="3" s="1"/>
  <c r="O209" i="3" s="1"/>
  <c r="N210" i="3" s="1"/>
  <c r="O210" i="3" s="1"/>
  <c r="N211" i="3" s="1"/>
  <c r="O211" i="3" s="1"/>
  <c r="N212" i="3" s="1"/>
  <c r="O212" i="3" s="1"/>
  <c r="N213" i="3" s="1"/>
  <c r="O213" i="3" s="1"/>
  <c r="N214" i="3" s="1"/>
  <c r="O214" i="3" s="1"/>
  <c r="N215" i="3" s="1"/>
  <c r="O215" i="3" s="1"/>
  <c r="N216" i="3" s="1"/>
  <c r="O216" i="3" s="1"/>
  <c r="N217" i="3" s="1"/>
  <c r="O217" i="3" s="1"/>
  <c r="N218" i="3" s="1"/>
  <c r="O218" i="3" s="1"/>
  <c r="N219" i="3" s="1"/>
  <c r="O219" i="3" s="1"/>
  <c r="N220" i="3" s="1"/>
  <c r="O220" i="3" s="1"/>
  <c r="N221" i="3" s="1"/>
  <c r="O221" i="3" s="1"/>
  <c r="N222" i="3" s="1"/>
  <c r="O222" i="3" s="1"/>
  <c r="N223" i="3" s="1"/>
  <c r="O223" i="3" s="1"/>
  <c r="N224" i="3" s="1"/>
  <c r="O224" i="3" s="1"/>
  <c r="N225" i="3" s="1"/>
  <c r="O225" i="3" s="1"/>
  <c r="N226" i="3" s="1"/>
  <c r="O226" i="3" s="1"/>
  <c r="N227" i="3" s="1"/>
  <c r="O227" i="3" s="1"/>
  <c r="N228" i="3" s="1"/>
  <c r="O228" i="3" s="1"/>
  <c r="N229" i="3" s="1"/>
  <c r="O229" i="3" s="1"/>
  <c r="N230" i="3" s="1"/>
  <c r="O230" i="3" s="1"/>
  <c r="N231" i="3" s="1"/>
  <c r="O231" i="3" s="1"/>
  <c r="N232" i="3" s="1"/>
  <c r="O232" i="3" s="1"/>
  <c r="N233" i="3" s="1"/>
  <c r="O233" i="3" s="1"/>
  <c r="N234" i="3" s="1"/>
  <c r="O234" i="3" s="1"/>
  <c r="N235" i="3" s="1"/>
  <c r="O235" i="3" s="1"/>
  <c r="N236" i="3" s="1"/>
  <c r="O236" i="3" s="1"/>
  <c r="N237" i="3" s="1"/>
  <c r="O237" i="3" s="1"/>
  <c r="N238" i="3" s="1"/>
  <c r="O238" i="3" s="1"/>
  <c r="N239" i="3" s="1"/>
  <c r="O239" i="3" s="1"/>
  <c r="N240" i="3" s="1"/>
  <c r="O240" i="3" s="1"/>
  <c r="N241" i="3" s="1"/>
  <c r="O241" i="3" s="1"/>
  <c r="N242" i="3" s="1"/>
  <c r="O242" i="3" s="1"/>
  <c r="N243" i="3" s="1"/>
  <c r="O243" i="3" s="1"/>
  <c r="N244" i="3" s="1"/>
  <c r="O244" i="3" s="1"/>
  <c r="N245" i="3" s="1"/>
  <c r="O245" i="3" s="1"/>
  <c r="N246" i="3" s="1"/>
  <c r="O246" i="3" s="1"/>
  <c r="N247" i="3" s="1"/>
  <c r="O247" i="3" s="1"/>
  <c r="N248" i="3" s="1"/>
  <c r="O248" i="3" s="1"/>
  <c r="N249" i="3" s="1"/>
  <c r="O249" i="3" s="1"/>
  <c r="N250" i="3" s="1"/>
  <c r="AW62" i="5"/>
  <c r="AX62" i="5" s="1"/>
  <c r="AW80" i="5"/>
  <c r="AX80" i="5" s="1"/>
  <c r="BB23" i="6"/>
  <c r="BC23" i="6" s="1"/>
  <c r="P36" i="2"/>
  <c r="P38" i="2" s="1"/>
  <c r="K38" i="2"/>
  <c r="AW52" i="5"/>
  <c r="AX52" i="5" s="1"/>
  <c r="AW43" i="5"/>
  <c r="AX43" i="5" s="1"/>
  <c r="AO179" i="8"/>
  <c r="AG179" i="8"/>
  <c r="Y179" i="8"/>
  <c r="Q179" i="8"/>
  <c r="I179" i="8"/>
  <c r="AK178" i="8"/>
  <c r="AC178" i="8"/>
  <c r="U178" i="8"/>
  <c r="M178" i="8"/>
  <c r="AO177" i="8"/>
  <c r="AG177" i="8"/>
  <c r="Y177" i="8"/>
  <c r="Q177" i="8"/>
  <c r="I177" i="8"/>
  <c r="AK176" i="8"/>
  <c r="AC176" i="8"/>
  <c r="U176" i="8"/>
  <c r="M176" i="8"/>
  <c r="AO175" i="8"/>
  <c r="AG175" i="8"/>
  <c r="Y175" i="8"/>
  <c r="Q175" i="8"/>
  <c r="I175" i="8"/>
  <c r="AK174" i="8"/>
  <c r="AC174" i="8"/>
  <c r="U174" i="8"/>
  <c r="M174" i="8"/>
  <c r="AO173" i="8"/>
  <c r="AG173" i="8"/>
  <c r="Y173" i="8"/>
  <c r="Q173" i="8"/>
  <c r="I173" i="8"/>
  <c r="AK172" i="8"/>
  <c r="AC172" i="8"/>
  <c r="U172" i="8"/>
  <c r="M172" i="8"/>
  <c r="AO171" i="8"/>
  <c r="AG171" i="8"/>
  <c r="Y171" i="8"/>
  <c r="Q171" i="8"/>
  <c r="I171" i="8"/>
  <c r="AL170" i="8"/>
  <c r="AD170" i="8"/>
  <c r="V170" i="8"/>
  <c r="N170" i="8"/>
  <c r="AQ169" i="8"/>
  <c r="AI169" i="8"/>
  <c r="AA169" i="8"/>
  <c r="S169" i="8"/>
  <c r="K169" i="8"/>
  <c r="AN168" i="8"/>
  <c r="AF168" i="8"/>
  <c r="X168" i="8"/>
  <c r="P168" i="8"/>
  <c r="AK167" i="8"/>
  <c r="AC167" i="8"/>
  <c r="U167" i="8"/>
  <c r="M167" i="8"/>
  <c r="AP166" i="8"/>
  <c r="AH166" i="8"/>
  <c r="Z166" i="8"/>
  <c r="R166" i="8"/>
  <c r="J166" i="8"/>
  <c r="AM165" i="8"/>
  <c r="AE165" i="8"/>
  <c r="W165" i="8"/>
  <c r="O165" i="8"/>
  <c r="AR164" i="8"/>
  <c r="AJ164" i="8"/>
  <c r="AB164" i="8"/>
  <c r="T164" i="8"/>
  <c r="L164" i="8"/>
  <c r="AO163" i="8"/>
  <c r="AG163" i="8"/>
  <c r="Y163" i="8"/>
  <c r="Q163" i="8"/>
  <c r="I163" i="8"/>
  <c r="AL162" i="8"/>
  <c r="AD162" i="8"/>
  <c r="V162" i="8"/>
  <c r="N162" i="8"/>
  <c r="AR161" i="8"/>
  <c r="AJ161" i="8"/>
  <c r="AB161" i="8"/>
  <c r="T161" i="8"/>
  <c r="L161" i="8"/>
  <c r="AN179" i="8"/>
  <c r="AF179" i="8"/>
  <c r="X179" i="8"/>
  <c r="P179" i="8"/>
  <c r="AR178" i="8"/>
  <c r="AJ178" i="8"/>
  <c r="AB178" i="8"/>
  <c r="T178" i="8"/>
  <c r="L178" i="8"/>
  <c r="AN177" i="8"/>
  <c r="AF177" i="8"/>
  <c r="X177" i="8"/>
  <c r="P177" i="8"/>
  <c r="AR176" i="8"/>
  <c r="AJ176" i="8"/>
  <c r="AB176" i="8"/>
  <c r="T176" i="8"/>
  <c r="L176" i="8"/>
  <c r="AN175" i="8"/>
  <c r="AF175" i="8"/>
  <c r="X175" i="8"/>
  <c r="P175" i="8"/>
  <c r="AR174" i="8"/>
  <c r="AJ174" i="8"/>
  <c r="AB174" i="8"/>
  <c r="T174" i="8"/>
  <c r="L174" i="8"/>
  <c r="AN173" i="8"/>
  <c r="AF173" i="8"/>
  <c r="X173" i="8"/>
  <c r="P173" i="8"/>
  <c r="AR172" i="8"/>
  <c r="AJ172" i="8"/>
  <c r="AB172" i="8"/>
  <c r="T172" i="8"/>
  <c r="L172" i="8"/>
  <c r="AN171" i="8"/>
  <c r="AF171" i="8"/>
  <c r="X171" i="8"/>
  <c r="P171" i="8"/>
  <c r="AK170" i="8"/>
  <c r="AC170" i="8"/>
  <c r="U170" i="8"/>
  <c r="M170" i="8"/>
  <c r="AP169" i="8"/>
  <c r="AH169" i="8"/>
  <c r="Z169" i="8"/>
  <c r="R169" i="8"/>
  <c r="J169" i="8"/>
  <c r="AM168" i="8"/>
  <c r="AE168" i="8"/>
  <c r="W168" i="8"/>
  <c r="O168" i="8"/>
  <c r="AR167" i="8"/>
  <c r="AJ167" i="8"/>
  <c r="AB167" i="8"/>
  <c r="T167" i="8"/>
  <c r="L167" i="8"/>
  <c r="AO166" i="8"/>
  <c r="AG166" i="8"/>
  <c r="Y166" i="8"/>
  <c r="Q166" i="8"/>
  <c r="I166" i="8"/>
  <c r="AL165" i="8"/>
  <c r="AD165" i="8"/>
  <c r="V165" i="8"/>
  <c r="N165" i="8"/>
  <c r="AQ164" i="8"/>
  <c r="AI164" i="8"/>
  <c r="AA164" i="8"/>
  <c r="S164" i="8"/>
  <c r="K164" i="8"/>
  <c r="AN163" i="8"/>
  <c r="AF163" i="8"/>
  <c r="X163" i="8"/>
  <c r="P163" i="8"/>
  <c r="AK162" i="8"/>
  <c r="AC162" i="8"/>
  <c r="U162" i="8"/>
  <c r="M162" i="8"/>
  <c r="AQ161" i="8"/>
  <c r="AI161" i="8"/>
  <c r="AA161" i="8"/>
  <c r="S161" i="8"/>
  <c r="K161" i="8"/>
  <c r="AM179" i="8"/>
  <c r="AE179" i="8"/>
  <c r="W179" i="8"/>
  <c r="O179" i="8"/>
  <c r="AQ178" i="8"/>
  <c r="AI178" i="8"/>
  <c r="AA178" i="8"/>
  <c r="S178" i="8"/>
  <c r="K178" i="8"/>
  <c r="AM177" i="8"/>
  <c r="AE177" i="8"/>
  <c r="W177" i="8"/>
  <c r="O177" i="8"/>
  <c r="AQ176" i="8"/>
  <c r="AI176" i="8"/>
  <c r="AA176" i="8"/>
  <c r="S176" i="8"/>
  <c r="K176" i="8"/>
  <c r="AM175" i="8"/>
  <c r="AE175" i="8"/>
  <c r="W175" i="8"/>
  <c r="O175" i="8"/>
  <c r="AQ174" i="8"/>
  <c r="AI174" i="8"/>
  <c r="AA174" i="8"/>
  <c r="S174" i="8"/>
  <c r="K174" i="8"/>
  <c r="AM173" i="8"/>
  <c r="AE173" i="8"/>
  <c r="W173" i="8"/>
  <c r="O173" i="8"/>
  <c r="AQ172" i="8"/>
  <c r="AI172" i="8"/>
  <c r="AA172" i="8"/>
  <c r="S172" i="8"/>
  <c r="K172" i="8"/>
  <c r="AM171" i="8"/>
  <c r="AE171" i="8"/>
  <c r="W171" i="8"/>
  <c r="O171" i="8"/>
  <c r="AR170" i="8"/>
  <c r="AJ170" i="8"/>
  <c r="AB170" i="8"/>
  <c r="T170" i="8"/>
  <c r="L170" i="8"/>
  <c r="AO169" i="8"/>
  <c r="AG169" i="8"/>
  <c r="Y169" i="8"/>
  <c r="Q169" i="8"/>
  <c r="I169" i="8"/>
  <c r="AL168" i="8"/>
  <c r="AD168" i="8"/>
  <c r="V168" i="8"/>
  <c r="N168" i="8"/>
  <c r="AQ167" i="8"/>
  <c r="AI167" i="8"/>
  <c r="AA167" i="8"/>
  <c r="S167" i="8"/>
  <c r="K167" i="8"/>
  <c r="AN166" i="8"/>
  <c r="AF166" i="8"/>
  <c r="X166" i="8"/>
  <c r="P166" i="8"/>
  <c r="AK165" i="8"/>
  <c r="AC165" i="8"/>
  <c r="U165" i="8"/>
  <c r="M165" i="8"/>
  <c r="AP164" i="8"/>
  <c r="AH164" i="8"/>
  <c r="Z164" i="8"/>
  <c r="R164" i="8"/>
  <c r="J164" i="8"/>
  <c r="AM163" i="8"/>
  <c r="AE163" i="8"/>
  <c r="W163" i="8"/>
  <c r="O163" i="8"/>
  <c r="AR162" i="8"/>
  <c r="AJ162" i="8"/>
  <c r="AB162" i="8"/>
  <c r="T162" i="8"/>
  <c r="L162" i="8"/>
  <c r="AP161" i="8"/>
  <c r="AH161" i="8"/>
  <c r="Z161" i="8"/>
  <c r="R161" i="8"/>
  <c r="J161" i="8"/>
  <c r="AL179" i="8"/>
  <c r="AD179" i="8"/>
  <c r="V179" i="8"/>
  <c r="N179" i="8"/>
  <c r="AP178" i="8"/>
  <c r="AH178" i="8"/>
  <c r="Z178" i="8"/>
  <c r="R178" i="8"/>
  <c r="J178" i="8"/>
  <c r="AL177" i="8"/>
  <c r="AD177" i="8"/>
  <c r="V177" i="8"/>
  <c r="N177" i="8"/>
  <c r="AP176" i="8"/>
  <c r="AH176" i="8"/>
  <c r="Z176" i="8"/>
  <c r="R176" i="8"/>
  <c r="J176" i="8"/>
  <c r="AL175" i="8"/>
  <c r="AD175" i="8"/>
  <c r="V175" i="8"/>
  <c r="N175" i="8"/>
  <c r="AP174" i="8"/>
  <c r="AH174" i="8"/>
  <c r="Z174" i="8"/>
  <c r="R174" i="8"/>
  <c r="J174" i="8"/>
  <c r="AL173" i="8"/>
  <c r="AD173" i="8"/>
  <c r="V173" i="8"/>
  <c r="N173" i="8"/>
  <c r="AP172" i="8"/>
  <c r="AH172" i="8"/>
  <c r="Z172" i="8"/>
  <c r="R172" i="8"/>
  <c r="J172" i="8"/>
  <c r="AL171" i="8"/>
  <c r="AD171" i="8"/>
  <c r="V171" i="8"/>
  <c r="N171" i="8"/>
  <c r="AQ170" i="8"/>
  <c r="AI170" i="8"/>
  <c r="AA170" i="8"/>
  <c r="S170" i="8"/>
  <c r="K170" i="8"/>
  <c r="AN169" i="8"/>
  <c r="AF169" i="8"/>
  <c r="X169" i="8"/>
  <c r="P169" i="8"/>
  <c r="AK168" i="8"/>
  <c r="AC168" i="8"/>
  <c r="U168" i="8"/>
  <c r="M168" i="8"/>
  <c r="AP167" i="8"/>
  <c r="AH167" i="8"/>
  <c r="Z167" i="8"/>
  <c r="R167" i="8"/>
  <c r="J167" i="8"/>
  <c r="AM166" i="8"/>
  <c r="AE166" i="8"/>
  <c r="W166" i="8"/>
  <c r="O166" i="8"/>
  <c r="AR165" i="8"/>
  <c r="AJ165" i="8"/>
  <c r="AB165" i="8"/>
  <c r="T165" i="8"/>
  <c r="L165" i="8"/>
  <c r="AO164" i="8"/>
  <c r="AG164" i="8"/>
  <c r="Y164" i="8"/>
  <c r="Q164" i="8"/>
  <c r="I164" i="8"/>
  <c r="AL163" i="8"/>
  <c r="AD163" i="8"/>
  <c r="V163" i="8"/>
  <c r="N163" i="8"/>
  <c r="AQ162" i="8"/>
  <c r="AI162" i="8"/>
  <c r="AA162" i="8"/>
  <c r="S162" i="8"/>
  <c r="K162" i="8"/>
  <c r="AO161" i="8"/>
  <c r="AG161" i="8"/>
  <c r="Y161" i="8"/>
  <c r="Q161" i="8"/>
  <c r="I161" i="8"/>
  <c r="AJ179" i="8"/>
  <c r="T179" i="8"/>
  <c r="AN178" i="8"/>
  <c r="X178" i="8"/>
  <c r="AR177" i="8"/>
  <c r="AB177" i="8"/>
  <c r="L177" i="8"/>
  <c r="AF176" i="8"/>
  <c r="P176" i="8"/>
  <c r="AJ175" i="8"/>
  <c r="T175" i="8"/>
  <c r="AN174" i="8"/>
  <c r="X174" i="8"/>
  <c r="AR173" i="8"/>
  <c r="AB173" i="8"/>
  <c r="L173" i="8"/>
  <c r="AF172" i="8"/>
  <c r="P172" i="8"/>
  <c r="AJ171" i="8"/>
  <c r="T171" i="8"/>
  <c r="AO170" i="8"/>
  <c r="Y170" i="8"/>
  <c r="I170" i="8"/>
  <c r="AD169" i="8"/>
  <c r="N169" i="8"/>
  <c r="AI168" i="8"/>
  <c r="S168" i="8"/>
  <c r="AN167" i="8"/>
  <c r="X167" i="8"/>
  <c r="AC166" i="8"/>
  <c r="M166" i="8"/>
  <c r="AI165" i="8"/>
  <c r="S165" i="8"/>
  <c r="AN164" i="8"/>
  <c r="X164" i="8"/>
  <c r="AC163" i="8"/>
  <c r="M163" i="8"/>
  <c r="AH162" i="8"/>
  <c r="R162" i="8"/>
  <c r="AN161" i="8"/>
  <c r="X161" i="8"/>
  <c r="AI179" i="8"/>
  <c r="S179" i="8"/>
  <c r="AM178" i="8"/>
  <c r="W178" i="8"/>
  <c r="AQ177" i="8"/>
  <c r="AA177" i="8"/>
  <c r="K177" i="8"/>
  <c r="AE176" i="8"/>
  <c r="O176" i="8"/>
  <c r="AI175" i="8"/>
  <c r="S175" i="8"/>
  <c r="AM174" i="8"/>
  <c r="W174" i="8"/>
  <c r="AQ173" i="8"/>
  <c r="AA173" i="8"/>
  <c r="K173" i="8"/>
  <c r="AE172" i="8"/>
  <c r="O172" i="8"/>
  <c r="AI171" i="8"/>
  <c r="S171" i="8"/>
  <c r="AN170" i="8"/>
  <c r="X170" i="8"/>
  <c r="AC169" i="8"/>
  <c r="M169" i="8"/>
  <c r="AH168" i="8"/>
  <c r="R168" i="8"/>
  <c r="AM167" i="8"/>
  <c r="W167" i="8"/>
  <c r="AR166" i="8"/>
  <c r="AB166" i="8"/>
  <c r="L166" i="8"/>
  <c r="AH165" i="8"/>
  <c r="R165" i="8"/>
  <c r="AM164" i="8"/>
  <c r="W164" i="8"/>
  <c r="AR163" i="8"/>
  <c r="AB179" i="8"/>
  <c r="J179" i="8"/>
  <c r="V178" i="8"/>
  <c r="AJ177" i="8"/>
  <c r="R177" i="8"/>
  <c r="AD176" i="8"/>
  <c r="AR175" i="8"/>
  <c r="Z175" i="8"/>
  <c r="AL174" i="8"/>
  <c r="P174" i="8"/>
  <c r="AH173" i="8"/>
  <c r="J173" i="8"/>
  <c r="X172" i="8"/>
  <c r="AP171" i="8"/>
  <c r="R171" i="8"/>
  <c r="AG170" i="8"/>
  <c r="O170" i="8"/>
  <c r="AE169" i="8"/>
  <c r="AR168" i="8"/>
  <c r="Z168" i="8"/>
  <c r="AO167" i="8"/>
  <c r="Q167" i="8"/>
  <c r="AK166" i="8"/>
  <c r="S166" i="8"/>
  <c r="AG165" i="8"/>
  <c r="K165" i="8"/>
  <c r="AD164" i="8"/>
  <c r="AA163" i="8"/>
  <c r="J163" i="8"/>
  <c r="Z162" i="8"/>
  <c r="I162" i="8"/>
  <c r="AD161" i="8"/>
  <c r="M161" i="8"/>
  <c r="AA179" i="8"/>
  <c r="AO178" i="8"/>
  <c r="Q178" i="8"/>
  <c r="AI177" i="8"/>
  <c r="M177" i="8"/>
  <c r="Y176" i="8"/>
  <c r="AQ175" i="8"/>
  <c r="U175" i="8"/>
  <c r="AG174" i="8"/>
  <c r="O174" i="8"/>
  <c r="AC173" i="8"/>
  <c r="AO172" i="8"/>
  <c r="W172" i="8"/>
  <c r="AK171" i="8"/>
  <c r="M171" i="8"/>
  <c r="AF170" i="8"/>
  <c r="J170" i="8"/>
  <c r="AB169" i="8"/>
  <c r="AQ168" i="8"/>
  <c r="Y168" i="8"/>
  <c r="AL167" i="8"/>
  <c r="P167" i="8"/>
  <c r="AJ166" i="8"/>
  <c r="N166" i="8"/>
  <c r="AF165" i="8"/>
  <c r="J165" i="8"/>
  <c r="AC164" i="8"/>
  <c r="AQ163" i="8"/>
  <c r="Z163" i="8"/>
  <c r="AP162" i="8"/>
  <c r="Y162" i="8"/>
  <c r="AC161" i="8"/>
  <c r="AQ179" i="8"/>
  <c r="U179" i="8"/>
  <c r="AG178" i="8"/>
  <c r="O178" i="8"/>
  <c r="AC177" i="8"/>
  <c r="AO176" i="8"/>
  <c r="W176" i="8"/>
  <c r="AK175" i="8"/>
  <c r="M175" i="8"/>
  <c r="AE174" i="8"/>
  <c r="I174" i="8"/>
  <c r="U173" i="8"/>
  <c r="AM172" i="8"/>
  <c r="Q172" i="8"/>
  <c r="AC171" i="8"/>
  <c r="K171" i="8"/>
  <c r="Z170" i="8"/>
  <c r="AR169" i="8"/>
  <c r="V169" i="8"/>
  <c r="AO168" i="8"/>
  <c r="Q168" i="8"/>
  <c r="AF167" i="8"/>
  <c r="N167" i="8"/>
  <c r="AD166" i="8"/>
  <c r="Z165" i="8"/>
  <c r="U164" i="8"/>
  <c r="AK163" i="8"/>
  <c r="T163" i="8"/>
  <c r="AN162" i="8"/>
  <c r="W162" i="8"/>
  <c r="AM161" i="8"/>
  <c r="V161" i="8"/>
  <c r="AP179" i="8"/>
  <c r="R179" i="8"/>
  <c r="AF178" i="8"/>
  <c r="N178" i="8"/>
  <c r="Z177" i="8"/>
  <c r="AN176" i="8"/>
  <c r="V176" i="8"/>
  <c r="AH175" i="8"/>
  <c r="L175" i="8"/>
  <c r="AD174" i="8"/>
  <c r="AP173" i="8"/>
  <c r="T173" i="8"/>
  <c r="AL172" i="8"/>
  <c r="N172" i="8"/>
  <c r="AB171" i="8"/>
  <c r="J171" i="8"/>
  <c r="W170" i="8"/>
  <c r="AM169" i="8"/>
  <c r="U169" i="8"/>
  <c r="AJ168" i="8"/>
  <c r="L168" i="8"/>
  <c r="AE167" i="8"/>
  <c r="I167" i="8"/>
  <c r="AA166" i="8"/>
  <c r="AQ165" i="8"/>
  <c r="Y165" i="8"/>
  <c r="AL164" i="8"/>
  <c r="P164" i="8"/>
  <c r="AJ163" i="8"/>
  <c r="S163" i="8"/>
  <c r="AM162" i="8"/>
  <c r="Q162" i="8"/>
  <c r="AL161" i="8"/>
  <c r="U161" i="8"/>
  <c r="M179" i="8"/>
  <c r="I178" i="8"/>
  <c r="AM176" i="8"/>
  <c r="AC175" i="8"/>
  <c r="Y174" i="8"/>
  <c r="S173" i="8"/>
  <c r="I172" i="8"/>
  <c r="AP170" i="8"/>
  <c r="AL169" i="8"/>
  <c r="AG168" i="8"/>
  <c r="AD167" i="8"/>
  <c r="V166" i="8"/>
  <c r="AA165" i="8"/>
  <c r="AE164" i="8"/>
  <c r="AH163" i="8"/>
  <c r="AF162" i="8"/>
  <c r="AK161" i="8"/>
  <c r="L179" i="8"/>
  <c r="AP177" i="8"/>
  <c r="AL176" i="8"/>
  <c r="AB175" i="8"/>
  <c r="V174" i="8"/>
  <c r="R173" i="8"/>
  <c r="AR171" i="8"/>
  <c r="AM170" i="8"/>
  <c r="AK169" i="8"/>
  <c r="AB168" i="8"/>
  <c r="Y167" i="8"/>
  <c r="U166" i="8"/>
  <c r="X165" i="8"/>
  <c r="V164" i="8"/>
  <c r="AB163" i="8"/>
  <c r="AE162" i="8"/>
  <c r="AF161" i="8"/>
  <c r="AH179" i="8"/>
  <c r="AD178" i="8"/>
  <c r="T177" i="8"/>
  <c r="N176" i="8"/>
  <c r="J175" i="8"/>
  <c r="AJ173" i="8"/>
  <c r="AD172" i="8"/>
  <c r="Z171" i="8"/>
  <c r="Q170" i="8"/>
  <c r="O169" i="8"/>
  <c r="J168" i="8"/>
  <c r="AQ166" i="8"/>
  <c r="AP165" i="8"/>
  <c r="K163" i="8"/>
  <c r="J162" i="8"/>
  <c r="O161" i="8"/>
  <c r="AC179" i="8"/>
  <c r="Y178" i="8"/>
  <c r="S177" i="8"/>
  <c r="I176" i="8"/>
  <c r="AO174" i="8"/>
  <c r="AI173" i="8"/>
  <c r="Y172" i="8"/>
  <c r="U171" i="8"/>
  <c r="P170" i="8"/>
  <c r="L169" i="8"/>
  <c r="I168" i="8"/>
  <c r="AL166" i="8"/>
  <c r="AO165" i="8"/>
  <c r="AK164" i="8"/>
  <c r="AP163" i="8"/>
  <c r="AO162" i="8"/>
  <c r="N161" i="8"/>
  <c r="P178" i="8"/>
  <c r="AP175" i="8"/>
  <c r="Z173" i="8"/>
  <c r="L171" i="8"/>
  <c r="AP168" i="8"/>
  <c r="AI166" i="8"/>
  <c r="R163" i="8"/>
  <c r="AE161" i="8"/>
  <c r="AK177" i="8"/>
  <c r="AA175" i="8"/>
  <c r="M173" i="8"/>
  <c r="AH170" i="8"/>
  <c r="AA168" i="8"/>
  <c r="T166" i="8"/>
  <c r="AF164" i="8"/>
  <c r="L163" i="8"/>
  <c r="W161" i="8"/>
  <c r="AR179" i="8"/>
  <c r="AH177" i="8"/>
  <c r="R175" i="8"/>
  <c r="AN172" i="8"/>
  <c r="AE170" i="8"/>
  <c r="T168" i="8"/>
  <c r="K166" i="8"/>
  <c r="O164" i="8"/>
  <c r="AG162" i="8"/>
  <c r="P161" i="8"/>
  <c r="AK179" i="8"/>
  <c r="U177" i="8"/>
  <c r="K175" i="8"/>
  <c r="AG172" i="8"/>
  <c r="R170" i="8"/>
  <c r="K168" i="8"/>
  <c r="N164" i="8"/>
  <c r="X162" i="8"/>
  <c r="Z179" i="8"/>
  <c r="J177" i="8"/>
  <c r="AF174" i="8"/>
  <c r="V172" i="8"/>
  <c r="AG167" i="8"/>
  <c r="AN165" i="8"/>
  <c r="M164" i="8"/>
  <c r="P162" i="8"/>
  <c r="K179" i="8"/>
  <c r="AG176" i="8"/>
  <c r="Q174" i="8"/>
  <c r="AQ171" i="8"/>
  <c r="AJ169" i="8"/>
  <c r="V167" i="8"/>
  <c r="Q165" i="8"/>
  <c r="O162" i="8"/>
  <c r="AA171" i="8"/>
  <c r="I165" i="8"/>
  <c r="AL178" i="8"/>
  <c r="AE178" i="8"/>
  <c r="W169" i="8"/>
  <c r="X176" i="8"/>
  <c r="T169" i="8"/>
  <c r="AI163" i="8"/>
  <c r="Q176" i="8"/>
  <c r="O167" i="8"/>
  <c r="U163" i="8"/>
  <c r="N174" i="8"/>
  <c r="P165" i="8"/>
  <c r="AK173" i="8"/>
  <c r="AH171" i="8"/>
  <c r="Y90" i="5"/>
  <c r="BC90" i="5"/>
  <c r="BD90" i="5" s="1"/>
  <c r="BD22" i="8"/>
  <c r="BE22" i="8" s="1"/>
  <c r="BB10" i="6"/>
  <c r="BC10" i="6" s="1"/>
  <c r="AB9" i="6"/>
  <c r="AD9" i="6" s="1"/>
  <c r="AE9" i="6"/>
  <c r="AC9" i="6"/>
  <c r="BO6" i="6"/>
  <c r="AP6" i="6"/>
  <c r="BF6" i="6"/>
  <c r="AW70" i="5"/>
  <c r="AX70" i="5" s="1"/>
  <c r="Y58" i="5"/>
  <c r="BC58" i="5"/>
  <c r="BD58" i="5" s="1"/>
  <c r="G35" i="4"/>
  <c r="E10" i="5" l="1"/>
  <c r="F38" i="5" s="1"/>
  <c r="H38" i="5" s="1"/>
  <c r="F29" i="5"/>
  <c r="H29" i="5" s="1"/>
  <c r="F30" i="5"/>
  <c r="H30" i="5" s="1"/>
  <c r="F40" i="5"/>
  <c r="H40" i="5" s="1"/>
  <c r="E14" i="5"/>
  <c r="F41" i="5"/>
  <c r="E16" i="5"/>
  <c r="F31" i="5"/>
  <c r="H31" i="5" s="1"/>
  <c r="F39" i="5"/>
  <c r="H39" i="5" s="1"/>
  <c r="H36" i="4"/>
  <c r="I35" i="4"/>
  <c r="J35" i="4" s="1"/>
  <c r="G36" i="4"/>
  <c r="O35" i="4"/>
  <c r="P35" i="4" s="1"/>
  <c r="M35" i="4"/>
  <c r="N35" i="4" s="1"/>
  <c r="I34" i="4"/>
  <c r="J34" i="4" s="1"/>
  <c r="M34" i="4"/>
  <c r="N34" i="4" s="1"/>
  <c r="O34" i="4"/>
  <c r="P34" i="4" s="1"/>
  <c r="H24" i="5"/>
  <c r="AJ7" i="5"/>
  <c r="I15" i="3"/>
  <c r="J15" i="3" s="1"/>
  <c r="M250" i="3"/>
  <c r="K16" i="3"/>
  <c r="L16" i="3" s="1"/>
  <c r="W250" i="3"/>
  <c r="M16" i="3"/>
  <c r="N16" i="3" s="1"/>
  <c r="Y250" i="3"/>
  <c r="I16" i="3"/>
  <c r="J16" i="3" s="1"/>
  <c r="U250" i="3"/>
  <c r="O15" i="3"/>
  <c r="P15" i="3" s="1"/>
  <c r="S250" i="3"/>
  <c r="O14" i="3"/>
  <c r="P14" i="3" s="1"/>
  <c r="K250" i="3"/>
  <c r="K15" i="3"/>
  <c r="L15" i="3" s="1"/>
  <c r="O250" i="3"/>
  <c r="O16" i="3"/>
  <c r="P16" i="3" s="1"/>
  <c r="AA250" i="3"/>
  <c r="M15" i="3"/>
  <c r="N15" i="3" s="1"/>
  <c r="Q250" i="3"/>
  <c r="I14" i="3"/>
  <c r="J14" i="3" s="1"/>
  <c r="E250" i="3"/>
  <c r="K14" i="3"/>
  <c r="L14" i="3" s="1"/>
  <c r="G250" i="3"/>
  <c r="M14" i="3"/>
  <c r="N14" i="3" s="1"/>
  <c r="I250" i="3"/>
  <c r="AB24" i="6"/>
  <c r="AD24" i="6" s="1"/>
  <c r="AE24" i="6"/>
  <c r="AC24" i="6"/>
  <c r="W38" i="7"/>
  <c r="W15" i="7"/>
  <c r="K35" i="4"/>
  <c r="L35" i="4" s="1"/>
  <c r="U15" i="7"/>
  <c r="V29" i="7"/>
  <c r="V21" i="7"/>
  <c r="V36" i="7"/>
  <c r="V28" i="7"/>
  <c r="V20" i="7"/>
  <c r="V34" i="7"/>
  <c r="V26" i="7"/>
  <c r="V18" i="7"/>
  <c r="V24" i="7"/>
  <c r="V19" i="7"/>
  <c r="V33" i="7"/>
  <c r="V31" i="7"/>
  <c r="V23" i="7"/>
  <c r="V35" i="7"/>
  <c r="V32" i="7"/>
  <c r="V27" i="7"/>
  <c r="V30" i="7"/>
  <c r="V22" i="7"/>
  <c r="V25" i="7"/>
  <c r="AJ348" i="8"/>
  <c r="AJ360" i="8"/>
  <c r="AJ351" i="8"/>
  <c r="AJ354" i="8"/>
  <c r="AJ361" i="8"/>
  <c r="AJ362" i="8"/>
  <c r="AJ353" i="8"/>
  <c r="AJ345" i="8"/>
  <c r="AJ347" i="8"/>
  <c r="AJ358" i="8"/>
  <c r="AJ350" i="8"/>
  <c r="AJ355" i="8"/>
  <c r="AJ346" i="8"/>
  <c r="AJ359" i="8"/>
  <c r="AJ352" i="8"/>
  <c r="AN355" i="8"/>
  <c r="AN350" i="8"/>
  <c r="AN358" i="8"/>
  <c r="AN348" i="8"/>
  <c r="AN349" i="8"/>
  <c r="AN357" i="8"/>
  <c r="AN356" i="8"/>
  <c r="AN362" i="8"/>
  <c r="AN352" i="8"/>
  <c r="AN359" i="8"/>
  <c r="AN347" i="8"/>
  <c r="AN360" i="8"/>
  <c r="AN361" i="8"/>
  <c r="AN353" i="8"/>
  <c r="V931" i="8"/>
  <c r="V936" i="8"/>
  <c r="V932" i="8"/>
  <c r="V937" i="8"/>
  <c r="V921" i="8"/>
  <c r="V924" i="8"/>
  <c r="V927" i="8"/>
  <c r="V926" i="8"/>
  <c r="V938" i="8"/>
  <c r="V933" i="8"/>
  <c r="V923" i="8"/>
  <c r="V925" i="8"/>
  <c r="V928" i="8"/>
  <c r="V920" i="8"/>
  <c r="V922" i="8"/>
  <c r="AL931" i="8"/>
  <c r="AL927" i="8"/>
  <c r="AL923" i="8"/>
  <c r="AL935" i="8"/>
  <c r="AL938" i="8"/>
  <c r="AL933" i="8"/>
  <c r="AL921" i="8"/>
  <c r="AL925" i="8"/>
  <c r="AL937" i="8"/>
  <c r="AL928" i="8"/>
  <c r="AL936" i="8"/>
  <c r="AL932" i="8"/>
  <c r="AL929" i="8"/>
  <c r="AL922" i="8"/>
  <c r="AP936" i="8"/>
  <c r="AP935" i="8"/>
  <c r="AP926" i="8"/>
  <c r="AP928" i="8"/>
  <c r="AP922" i="8"/>
  <c r="AP938" i="8"/>
  <c r="AP929" i="8"/>
  <c r="AP921" i="8"/>
  <c r="AP934" i="8"/>
  <c r="AP925" i="8"/>
  <c r="AP933" i="8"/>
  <c r="AP924" i="8"/>
  <c r="AP923" i="8"/>
  <c r="AP931" i="8"/>
  <c r="L537" i="8"/>
  <c r="AN537" i="8"/>
  <c r="AN535" i="8"/>
  <c r="AI547" i="8"/>
  <c r="AI535" i="8"/>
  <c r="M537" i="8"/>
  <c r="Z532" i="8"/>
  <c r="L533" i="8"/>
  <c r="J541" i="8"/>
  <c r="AD547" i="8"/>
  <c r="M543" i="8"/>
  <c r="AG546" i="8"/>
  <c r="AQ1168" i="8"/>
  <c r="AQ1155" i="8"/>
  <c r="AQ1152" i="8"/>
  <c r="AQ1157" i="8"/>
  <c r="AQ1160" i="8"/>
  <c r="AQ1164" i="8"/>
  <c r="AQ1154" i="8"/>
  <c r="AQ1159" i="8"/>
  <c r="AQ1162" i="8"/>
  <c r="AQ1163" i="8"/>
  <c r="AQ1166" i="8"/>
  <c r="AQ1167" i="8"/>
  <c r="Q1159" i="8"/>
  <c r="Q1156" i="8"/>
  <c r="Q1167" i="8"/>
  <c r="Q1168" i="8"/>
  <c r="Q1152" i="8"/>
  <c r="Q1155" i="8"/>
  <c r="Q1166" i="8"/>
  <c r="Q1153" i="8"/>
  <c r="Q1151" i="8"/>
  <c r="Q1165" i="8"/>
  <c r="M1163" i="8"/>
  <c r="M1166" i="8"/>
  <c r="M1154" i="8"/>
  <c r="M1161" i="8"/>
  <c r="M1160" i="8"/>
  <c r="M1152" i="8"/>
  <c r="M1155" i="8"/>
  <c r="M1167" i="8"/>
  <c r="M1164" i="8"/>
  <c r="AE1164" i="8"/>
  <c r="AE1153" i="8"/>
  <c r="AE1168" i="8"/>
  <c r="AE1155" i="8"/>
  <c r="AE1162" i="8"/>
  <c r="AE1152" i="8"/>
  <c r="AE1159" i="8"/>
  <c r="AE1154" i="8"/>
  <c r="AE1157" i="8"/>
  <c r="AE1150" i="8"/>
  <c r="AE1160" i="8"/>
  <c r="D58" i="9"/>
  <c r="B59" i="9"/>
  <c r="C58" i="9"/>
  <c r="M879" i="8"/>
  <c r="L888" i="8"/>
  <c r="Y879" i="8"/>
  <c r="AC884" i="8"/>
  <c r="Y891" i="8"/>
  <c r="O875" i="8"/>
  <c r="L882" i="8"/>
  <c r="W884" i="8"/>
  <c r="M884" i="8"/>
  <c r="L878" i="8"/>
  <c r="AC881" i="8"/>
  <c r="AO876" i="8"/>
  <c r="AC887" i="8"/>
  <c r="M891" i="8"/>
  <c r="AO892" i="8"/>
  <c r="Z506" i="8"/>
  <c r="Z522" i="8"/>
  <c r="Z523" i="8"/>
  <c r="Z511" i="8"/>
  <c r="Z520" i="8"/>
  <c r="Z515" i="8"/>
  <c r="Z513" i="8"/>
  <c r="Z509" i="8"/>
  <c r="Z521" i="8"/>
  <c r="Z512" i="8"/>
  <c r="Z514" i="8"/>
  <c r="Z510" i="8"/>
  <c r="Z516" i="8"/>
  <c r="S507" i="8"/>
  <c r="S513" i="8"/>
  <c r="S510" i="8"/>
  <c r="S509" i="8"/>
  <c r="S519" i="8"/>
  <c r="S512" i="8"/>
  <c r="S515" i="8"/>
  <c r="AI507" i="8"/>
  <c r="AI518" i="8"/>
  <c r="AI511" i="8"/>
  <c r="AI506" i="8"/>
  <c r="AI508" i="8"/>
  <c r="AI520" i="8"/>
  <c r="AI510" i="8"/>
  <c r="AI523" i="8"/>
  <c r="AI524" i="8"/>
  <c r="AI514" i="8"/>
  <c r="AI516" i="8"/>
  <c r="AL523" i="8"/>
  <c r="AL509" i="8"/>
  <c r="AL521" i="8"/>
  <c r="AL514" i="8"/>
  <c r="AL515" i="8"/>
  <c r="AL511" i="8"/>
  <c r="AL518" i="8"/>
  <c r="AR1358" i="8"/>
  <c r="AR1357" i="8"/>
  <c r="AF1361" i="8"/>
  <c r="AB1366" i="8"/>
  <c r="AL1364" i="8"/>
  <c r="AD1363" i="8"/>
  <c r="AP1357" i="8"/>
  <c r="X1364" i="8"/>
  <c r="AB1358" i="8"/>
  <c r="AR1363" i="8"/>
  <c r="AB1370" i="8"/>
  <c r="AA1363" i="8"/>
  <c r="AD1366" i="8"/>
  <c r="AK1357" i="8"/>
  <c r="AA1357" i="8"/>
  <c r="AP1362" i="8"/>
  <c r="AP1365" i="8"/>
  <c r="S1359" i="8"/>
  <c r="X1366" i="8"/>
  <c r="AA1373" i="8"/>
  <c r="S1375" i="8"/>
  <c r="X1363" i="8"/>
  <c r="AO1366" i="8"/>
  <c r="AF1368" i="8"/>
  <c r="X1370" i="8"/>
  <c r="AR1373" i="8"/>
  <c r="X1360" i="8"/>
  <c r="AO1363" i="8"/>
  <c r="AE1365" i="8"/>
  <c r="U1367" i="8"/>
  <c r="AO1370" i="8"/>
  <c r="Y1374" i="8"/>
  <c r="AL1375" i="8"/>
  <c r="AG15" i="7"/>
  <c r="AI635" i="8"/>
  <c r="N631" i="8"/>
  <c r="AI630" i="8"/>
  <c r="N635" i="8"/>
  <c r="AM630" i="8"/>
  <c r="AP623" i="8"/>
  <c r="AI633" i="8"/>
  <c r="AO622" i="8"/>
  <c r="P632" i="8"/>
  <c r="Z627" i="8"/>
  <c r="L633" i="8"/>
  <c r="P625" i="8"/>
  <c r="AO627" i="8"/>
  <c r="J631" i="8"/>
  <c r="AG636" i="8"/>
  <c r="AP625" i="8"/>
  <c r="AG628" i="8"/>
  <c r="Q634" i="8"/>
  <c r="L637" i="8"/>
  <c r="P626" i="8"/>
  <c r="AG629" i="8"/>
  <c r="W631" i="8"/>
  <c r="AI636" i="8"/>
  <c r="S621" i="8"/>
  <c r="P623" i="8"/>
  <c r="AG626" i="8"/>
  <c r="W628" i="8"/>
  <c r="L632" i="8"/>
  <c r="P639" i="8"/>
  <c r="AG623" i="8"/>
  <c r="W625" i="8"/>
  <c r="AO637" i="8"/>
  <c r="AG639" i="8"/>
  <c r="AL1066" i="8"/>
  <c r="AA1066" i="8"/>
  <c r="AG1064" i="8"/>
  <c r="AG1060" i="8"/>
  <c r="T1076" i="8"/>
  <c r="AQ1062" i="8"/>
  <c r="R1075" i="8"/>
  <c r="I1067" i="8"/>
  <c r="AG1072" i="8"/>
  <c r="R1071" i="8"/>
  <c r="I1061" i="8"/>
  <c r="R1069" i="8"/>
  <c r="M1072" i="8"/>
  <c r="X1061" i="8"/>
  <c r="AQ1066" i="8"/>
  <c r="AG1069" i="8"/>
  <c r="V1075" i="8"/>
  <c r="J1059" i="8"/>
  <c r="R1067" i="8"/>
  <c r="L1070" i="8"/>
  <c r="P1062" i="8"/>
  <c r="I1068" i="8"/>
  <c r="AL1070" i="8"/>
  <c r="AG1073" i="8"/>
  <c r="AF1059" i="8"/>
  <c r="V1061" i="8"/>
  <c r="L1063" i="8"/>
  <c r="AA1068" i="8"/>
  <c r="R1058" i="8"/>
  <c r="AF1063" i="8"/>
  <c r="V1065" i="8"/>
  <c r="L1067" i="8"/>
  <c r="W1072" i="8"/>
  <c r="O1074" i="8"/>
  <c r="AQ1075" i="8"/>
  <c r="AF1060" i="8"/>
  <c r="V1062" i="8"/>
  <c r="L1064" i="8"/>
  <c r="T1071" i="8"/>
  <c r="L1073" i="8"/>
  <c r="AN1074" i="8"/>
  <c r="AF1076" i="8"/>
  <c r="AE36" i="7"/>
  <c r="AE28" i="7"/>
  <c r="AE20" i="7"/>
  <c r="AE35" i="7"/>
  <c r="AE27" i="7"/>
  <c r="AE19" i="7"/>
  <c r="AE33" i="7"/>
  <c r="AE25" i="7"/>
  <c r="AE21" i="7"/>
  <c r="AE30" i="7"/>
  <c r="AE32" i="7"/>
  <c r="AE34" i="7"/>
  <c r="AE31" i="7"/>
  <c r="AE24" i="7"/>
  <c r="AE22" i="7"/>
  <c r="AE26" i="7"/>
  <c r="AE23" i="7"/>
  <c r="AE18" i="7"/>
  <c r="AE29" i="7"/>
  <c r="X84" i="8"/>
  <c r="X75" i="8"/>
  <c r="X79" i="8"/>
  <c r="Y87" i="8"/>
  <c r="Y71" i="8"/>
  <c r="K72" i="8"/>
  <c r="K84" i="8"/>
  <c r="AJ72" i="8"/>
  <c r="AJ82" i="8"/>
  <c r="AJ86" i="8"/>
  <c r="O1119" i="8"/>
  <c r="AA1119" i="8"/>
  <c r="P1120" i="8"/>
  <c r="AH1108" i="8"/>
  <c r="W1117" i="8"/>
  <c r="X1117" i="8"/>
  <c r="M1111" i="8"/>
  <c r="AF1119" i="8"/>
  <c r="W1107" i="8"/>
  <c r="AO1112" i="8"/>
  <c r="AA1118" i="8"/>
  <c r="W1116" i="8"/>
  <c r="J1115" i="8"/>
  <c r="X1105" i="8"/>
  <c r="M1108" i="8"/>
  <c r="P1117" i="8"/>
  <c r="AA1106" i="8"/>
  <c r="P1109" i="8"/>
  <c r="U1112" i="8"/>
  <c r="AQ1117" i="8"/>
  <c r="AL1120" i="8"/>
  <c r="Z1104" i="8"/>
  <c r="O1107" i="8"/>
  <c r="AH1112" i="8"/>
  <c r="AA1115" i="8"/>
  <c r="P1121" i="8"/>
  <c r="AO1104" i="8"/>
  <c r="AD1107" i="8"/>
  <c r="AH1110" i="8"/>
  <c r="Y1113" i="8"/>
  <c r="AQ1121" i="8"/>
  <c r="R1105" i="8"/>
  <c r="P1107" i="8"/>
  <c r="AQ1108" i="8"/>
  <c r="W1112" i="8"/>
  <c r="M1114" i="8"/>
  <c r="AO1115" i="8"/>
  <c r="Y1119" i="8"/>
  <c r="AL1105" i="8"/>
  <c r="R1109" i="8"/>
  <c r="P1111" i="8"/>
  <c r="AQ1112" i="8"/>
  <c r="Y1116" i="8"/>
  <c r="Z1106" i="8"/>
  <c r="X1108" i="8"/>
  <c r="AO1111" i="8"/>
  <c r="AH1120" i="8"/>
  <c r="Z1122" i="8"/>
  <c r="AC211" i="8"/>
  <c r="V217" i="8"/>
  <c r="U212" i="8"/>
  <c r="AH224" i="8"/>
  <c r="AA216" i="8"/>
  <c r="O209" i="8"/>
  <c r="J220" i="8"/>
  <c r="O212" i="8"/>
  <c r="W217" i="8"/>
  <c r="N223" i="8"/>
  <c r="O210" i="8"/>
  <c r="J207" i="8"/>
  <c r="W212" i="8"/>
  <c r="V223" i="8"/>
  <c r="Q207" i="8"/>
  <c r="AC212" i="8"/>
  <c r="N212" i="8"/>
  <c r="AI210" i="8"/>
  <c r="O214" i="8"/>
  <c r="AP215" i="8"/>
  <c r="AN217" i="8"/>
  <c r="X221" i="8"/>
  <c r="AR224" i="8"/>
  <c r="O211" i="8"/>
  <c r="AP212" i="8"/>
  <c r="AN214" i="8"/>
  <c r="U218" i="8"/>
  <c r="W208" i="8"/>
  <c r="AH217" i="8"/>
  <c r="AH219" i="8"/>
  <c r="AP221" i="8"/>
  <c r="AP223" i="8"/>
  <c r="AP225" i="8"/>
  <c r="I211" i="8"/>
  <c r="AR212" i="8"/>
  <c r="AP214" i="8"/>
  <c r="AA815" i="8"/>
  <c r="AA813" i="8"/>
  <c r="AA806" i="8"/>
  <c r="AA823" i="8"/>
  <c r="AA821" i="8"/>
  <c r="AA822" i="8"/>
  <c r="AA807" i="8"/>
  <c r="AA820" i="8"/>
  <c r="AA817" i="8"/>
  <c r="AA819" i="8"/>
  <c r="S821" i="8"/>
  <c r="S808" i="8"/>
  <c r="S806" i="8"/>
  <c r="S817" i="8"/>
  <c r="S813" i="8"/>
  <c r="S809" i="8"/>
  <c r="S822" i="8"/>
  <c r="S807" i="8"/>
  <c r="AH821" i="8"/>
  <c r="AH809" i="8"/>
  <c r="AH812" i="8"/>
  <c r="AH815" i="8"/>
  <c r="AH818" i="8"/>
  <c r="AH807" i="8"/>
  <c r="AH811" i="8"/>
  <c r="AH806" i="8"/>
  <c r="AH820" i="8"/>
  <c r="AO813" i="8"/>
  <c r="AO815" i="8"/>
  <c r="AO817" i="8"/>
  <c r="AO808" i="8"/>
  <c r="AO821" i="8"/>
  <c r="AO820" i="8"/>
  <c r="AO809" i="8"/>
  <c r="AO816" i="8"/>
  <c r="AO818" i="8"/>
  <c r="AO805" i="8"/>
  <c r="AL816" i="8"/>
  <c r="AL817" i="8"/>
  <c r="AL814" i="8"/>
  <c r="K952" i="8"/>
  <c r="K953" i="8"/>
  <c r="K951" i="8"/>
  <c r="L958" i="8"/>
  <c r="L949" i="8"/>
  <c r="L946" i="8"/>
  <c r="L953" i="8"/>
  <c r="AK958" i="8"/>
  <c r="AK943" i="8"/>
  <c r="AK949" i="8"/>
  <c r="Y1667" i="8"/>
  <c r="Y1664" i="8"/>
  <c r="Y1666" i="8"/>
  <c r="Y1660" i="8"/>
  <c r="Y1668" i="8"/>
  <c r="Y1662" i="8"/>
  <c r="Y1670" i="8"/>
  <c r="Y1672" i="8"/>
  <c r="Y1657" i="8"/>
  <c r="Y1669" i="8"/>
  <c r="Y1673" i="8"/>
  <c r="Y1674" i="8"/>
  <c r="Y1658" i="8"/>
  <c r="Y1659" i="8"/>
  <c r="Y1656" i="8"/>
  <c r="Y1661" i="8"/>
  <c r="Y1663" i="8"/>
  <c r="Y1665" i="8"/>
  <c r="R1666" i="8"/>
  <c r="R1662" i="8"/>
  <c r="R1668" i="8"/>
  <c r="R1660" i="8"/>
  <c r="R1665" i="8"/>
  <c r="R1674" i="8"/>
  <c r="R1664" i="8"/>
  <c r="R1667" i="8"/>
  <c r="R1671" i="8"/>
  <c r="R1661" i="8"/>
  <c r="R1656" i="8"/>
  <c r="R1657" i="8"/>
  <c r="R1670" i="8"/>
  <c r="R1658" i="8"/>
  <c r="J1668" i="8"/>
  <c r="J1660" i="8"/>
  <c r="J1669" i="8"/>
  <c r="J1659" i="8"/>
  <c r="J1671" i="8"/>
  <c r="J1662" i="8"/>
  <c r="J1670" i="8"/>
  <c r="J1661" i="8"/>
  <c r="J1667" i="8"/>
  <c r="J1657" i="8"/>
  <c r="J1665" i="8"/>
  <c r="J1672" i="8"/>
  <c r="J1674" i="8"/>
  <c r="J1658" i="8"/>
  <c r="J1666" i="8"/>
  <c r="J1663" i="8"/>
  <c r="J1656" i="8"/>
  <c r="K1668" i="8"/>
  <c r="K1665" i="8"/>
  <c r="K1656" i="8"/>
  <c r="K1670" i="8"/>
  <c r="K1669" i="8"/>
  <c r="K1671" i="8"/>
  <c r="K1664" i="8"/>
  <c r="K1667" i="8"/>
  <c r="K1659" i="8"/>
  <c r="K1658" i="8"/>
  <c r="K1661" i="8"/>
  <c r="K1660" i="8"/>
  <c r="AN1657" i="8"/>
  <c r="AN1664" i="8"/>
  <c r="AN1671" i="8"/>
  <c r="AN1667" i="8"/>
  <c r="AN1658" i="8"/>
  <c r="AN1659" i="8"/>
  <c r="AN1665" i="8"/>
  <c r="AN1672" i="8"/>
  <c r="AN1662" i="8"/>
  <c r="AN1660" i="8"/>
  <c r="AN1674" i="8"/>
  <c r="AN1663" i="8"/>
  <c r="AN1656" i="8"/>
  <c r="AN1668" i="8"/>
  <c r="AN1670" i="8"/>
  <c r="AN1666" i="8"/>
  <c r="Q1534" i="8"/>
  <c r="Q1521" i="8"/>
  <c r="Q1527" i="8"/>
  <c r="Q1530" i="8"/>
  <c r="Q1536" i="8"/>
  <c r="Q1529" i="8"/>
  <c r="Q1519" i="8"/>
  <c r="Q1518" i="8"/>
  <c r="Q1526" i="8"/>
  <c r="Q1524" i="8"/>
  <c r="U1526" i="8"/>
  <c r="U1524" i="8"/>
  <c r="U1528" i="8"/>
  <c r="U1519" i="8"/>
  <c r="U1533" i="8"/>
  <c r="U1523" i="8"/>
  <c r="U1527" i="8"/>
  <c r="U1529" i="8"/>
  <c r="U1521" i="8"/>
  <c r="U1535" i="8"/>
  <c r="U1522" i="8"/>
  <c r="U1532" i="8"/>
  <c r="O1532" i="8"/>
  <c r="O1535" i="8"/>
  <c r="O1526" i="8"/>
  <c r="O1528" i="8"/>
  <c r="O1534" i="8"/>
  <c r="O1518" i="8"/>
  <c r="O1529" i="8"/>
  <c r="O1524" i="8"/>
  <c r="O1522" i="8"/>
  <c r="O1525" i="8"/>
  <c r="O1519" i="8"/>
  <c r="O1536" i="8"/>
  <c r="J1531" i="8"/>
  <c r="J1534" i="8"/>
  <c r="J1526" i="8"/>
  <c r="J1529" i="8"/>
  <c r="J1527" i="8"/>
  <c r="J1524" i="8"/>
  <c r="J1519" i="8"/>
  <c r="J1520" i="8"/>
  <c r="J1535" i="8"/>
  <c r="J1525" i="8"/>
  <c r="J1523" i="8"/>
  <c r="J1528" i="8"/>
  <c r="J1521" i="8"/>
  <c r="J1532" i="8"/>
  <c r="X302" i="8"/>
  <c r="X312" i="8"/>
  <c r="X305" i="8"/>
  <c r="X310" i="8"/>
  <c r="X315" i="8"/>
  <c r="X300" i="8"/>
  <c r="X308" i="8"/>
  <c r="R309" i="8"/>
  <c r="R300" i="8"/>
  <c r="R303" i="8"/>
  <c r="R299" i="8"/>
  <c r="R304" i="8"/>
  <c r="K312" i="8"/>
  <c r="K305" i="8"/>
  <c r="K308" i="8"/>
  <c r="K310" i="8"/>
  <c r="K317" i="8"/>
  <c r="K315" i="8"/>
  <c r="K302" i="8"/>
  <c r="AJ317" i="8"/>
  <c r="AJ301" i="8"/>
  <c r="AJ312" i="8"/>
  <c r="AJ305" i="8"/>
  <c r="AJ307" i="8"/>
  <c r="AJ315" i="8"/>
  <c r="AJ313" i="8"/>
  <c r="AJ304" i="8"/>
  <c r="AD311" i="8"/>
  <c r="AD306" i="8"/>
  <c r="AD309" i="8"/>
  <c r="AD303" i="8"/>
  <c r="AD305" i="8"/>
  <c r="AI241" i="8"/>
  <c r="AI235" i="8"/>
  <c r="AI248" i="8"/>
  <c r="AI245" i="8"/>
  <c r="AI236" i="8"/>
  <c r="AI247" i="8"/>
  <c r="AI234" i="8"/>
  <c r="AI240" i="8"/>
  <c r="AI238" i="8"/>
  <c r="AI237" i="8"/>
  <c r="AI233" i="8"/>
  <c r="AI230" i="8"/>
  <c r="AI231" i="8"/>
  <c r="AI244" i="8"/>
  <c r="AI243" i="8"/>
  <c r="AI242" i="8"/>
  <c r="AI239" i="8"/>
  <c r="AI232" i="8"/>
  <c r="AI246" i="8"/>
  <c r="K247" i="8"/>
  <c r="K242" i="8"/>
  <c r="K248" i="8"/>
  <c r="K245" i="8"/>
  <c r="K244" i="8"/>
  <c r="K231" i="8"/>
  <c r="K237" i="8"/>
  <c r="K240" i="8"/>
  <c r="K246" i="8"/>
  <c r="K236" i="8"/>
  <c r="K238" i="8"/>
  <c r="K241" i="8"/>
  <c r="K234" i="8"/>
  <c r="K235" i="8"/>
  <c r="K233" i="8"/>
  <c r="K230" i="8"/>
  <c r="K243" i="8"/>
  <c r="K232" i="8"/>
  <c r="K239" i="8"/>
  <c r="AJ247" i="8"/>
  <c r="AJ230" i="8"/>
  <c r="AJ245" i="8"/>
  <c r="AJ236" i="8"/>
  <c r="AJ239" i="8"/>
  <c r="AJ232" i="8"/>
  <c r="AJ240" i="8"/>
  <c r="AJ237" i="8"/>
  <c r="AJ233" i="8"/>
  <c r="AJ248" i="8"/>
  <c r="AJ238" i="8"/>
  <c r="AJ234" i="8"/>
  <c r="AJ246" i="8"/>
  <c r="AJ241" i="8"/>
  <c r="AJ244" i="8"/>
  <c r="AJ242" i="8"/>
  <c r="AJ243" i="8"/>
  <c r="AJ231" i="8"/>
  <c r="AJ235" i="8"/>
  <c r="AD246" i="8"/>
  <c r="AD235" i="8"/>
  <c r="AD236" i="8"/>
  <c r="AD238" i="8"/>
  <c r="AD244" i="8"/>
  <c r="AD230" i="8"/>
  <c r="AD231" i="8"/>
  <c r="AD239" i="8"/>
  <c r="AD233" i="8"/>
  <c r="AD234" i="8"/>
  <c r="AD232" i="8"/>
  <c r="AD240" i="8"/>
  <c r="AD241" i="8"/>
  <c r="AD247" i="8"/>
  <c r="AD248" i="8"/>
  <c r="AD242" i="8"/>
  <c r="AD245" i="8"/>
  <c r="AD237" i="8"/>
  <c r="AD243" i="8"/>
  <c r="L948" i="8"/>
  <c r="L943" i="8"/>
  <c r="AK953" i="8"/>
  <c r="AK955" i="8"/>
  <c r="AK957" i="8"/>
  <c r="AK959" i="8"/>
  <c r="AK961" i="8"/>
  <c r="AK950" i="8"/>
  <c r="S946" i="8"/>
  <c r="M30" i="7"/>
  <c r="M22" i="7"/>
  <c r="M29" i="7"/>
  <c r="M21" i="7"/>
  <c r="M35" i="7"/>
  <c r="M27" i="7"/>
  <c r="M19" i="7"/>
  <c r="M23" i="7"/>
  <c r="M32" i="7"/>
  <c r="M34" i="7"/>
  <c r="M33" i="7"/>
  <c r="M31" i="7"/>
  <c r="M24" i="7"/>
  <c r="M28" i="7"/>
  <c r="M18" i="7"/>
  <c r="M26" i="7"/>
  <c r="M36" i="7"/>
  <c r="M25" i="7"/>
  <c r="M20" i="7"/>
  <c r="Y85" i="8"/>
  <c r="AJ73" i="8"/>
  <c r="N74" i="8"/>
  <c r="N28" i="8" s="1"/>
  <c r="K76" i="8"/>
  <c r="K30" i="8" s="1"/>
  <c r="Y77" i="8"/>
  <c r="AJ78" i="8"/>
  <c r="Y72" i="8"/>
  <c r="AD308" i="8"/>
  <c r="AD300" i="8"/>
  <c r="K299" i="8"/>
  <c r="K313" i="8"/>
  <c r="AJ309" i="8"/>
  <c r="X299" i="8"/>
  <c r="K300" i="8"/>
  <c r="R314" i="8"/>
  <c r="AJ300" i="8"/>
  <c r="P507" i="8"/>
  <c r="Z507" i="8"/>
  <c r="M519" i="8"/>
  <c r="AJ518" i="8"/>
  <c r="Z524" i="8"/>
  <c r="U522" i="8"/>
  <c r="S520" i="8"/>
  <c r="AL506" i="8"/>
  <c r="Q512" i="8"/>
  <c r="Q518" i="8"/>
  <c r="AI515" i="8"/>
  <c r="AL522" i="8"/>
  <c r="AI509" i="8"/>
  <c r="O1530" i="8"/>
  <c r="O1531" i="8"/>
  <c r="Q1535" i="8"/>
  <c r="AL806" i="8"/>
  <c r="S814" i="8"/>
  <c r="AL821" i="8"/>
  <c r="AA808" i="8"/>
  <c r="AL808" i="8"/>
  <c r="S819" i="8"/>
  <c r="S820" i="8"/>
  <c r="Q1158" i="8"/>
  <c r="R1167" i="8"/>
  <c r="L1159" i="8"/>
  <c r="AM1160" i="8"/>
  <c r="M1150" i="8"/>
  <c r="U1166" i="8"/>
  <c r="O1150" i="8"/>
  <c r="AL1164" i="8"/>
  <c r="O1151" i="8"/>
  <c r="AK1155" i="8"/>
  <c r="AG1156" i="8"/>
  <c r="AM1161" i="8"/>
  <c r="AQ1150" i="8"/>
  <c r="T1165" i="8"/>
  <c r="AK1156" i="8"/>
  <c r="AC1167" i="8"/>
  <c r="Y1242" i="8"/>
  <c r="Y1253" i="8"/>
  <c r="Y1258" i="8"/>
  <c r="Y1260" i="8"/>
  <c r="Y1246" i="8"/>
  <c r="Y1245" i="8"/>
  <c r="Y1256" i="8"/>
  <c r="Y1244" i="8"/>
  <c r="Y1247" i="8"/>
  <c r="Y1250" i="8"/>
  <c r="Y1254" i="8"/>
  <c r="Y1255" i="8"/>
  <c r="AJ1257" i="8"/>
  <c r="AJ1248" i="8"/>
  <c r="AJ1251" i="8"/>
  <c r="AJ1250" i="8"/>
  <c r="AJ1242" i="8"/>
  <c r="AJ1256" i="8"/>
  <c r="AJ1255" i="8"/>
  <c r="AJ1244" i="8"/>
  <c r="AJ1253" i="8"/>
  <c r="AJ1252" i="8"/>
  <c r="AJ1245" i="8"/>
  <c r="AJ1249" i="8"/>
  <c r="AH1242" i="8"/>
  <c r="AH1252" i="8"/>
  <c r="AH1249" i="8"/>
  <c r="AH1243" i="8"/>
  <c r="AH1247" i="8"/>
  <c r="AH1259" i="8"/>
  <c r="N1260" i="8"/>
  <c r="N1244" i="8"/>
  <c r="N1255" i="8"/>
  <c r="N1242" i="8"/>
  <c r="N1258" i="8"/>
  <c r="N1253" i="8"/>
  <c r="N1256" i="8"/>
  <c r="N1248" i="8"/>
  <c r="N1259" i="8"/>
  <c r="K924" i="8"/>
  <c r="AE932" i="8"/>
  <c r="Z925" i="8"/>
  <c r="AJ925" i="8"/>
  <c r="J355" i="8"/>
  <c r="AL345" i="8"/>
  <c r="AI350" i="8"/>
  <c r="P356" i="8"/>
  <c r="AJ349" i="8"/>
  <c r="N359" i="8"/>
  <c r="O359" i="8"/>
  <c r="AA15" i="7"/>
  <c r="V1337" i="8"/>
  <c r="X1351" i="8"/>
  <c r="I1350" i="8"/>
  <c r="K1335" i="8"/>
  <c r="P1342" i="8"/>
  <c r="AL1352" i="8"/>
  <c r="P1336" i="8"/>
  <c r="P1352" i="8"/>
  <c r="U935" i="8"/>
  <c r="U926" i="8"/>
  <c r="U929" i="8"/>
  <c r="U937" i="8"/>
  <c r="U930" i="8"/>
  <c r="U931" i="8"/>
  <c r="U938" i="8"/>
  <c r="U934" i="8"/>
  <c r="U927" i="8"/>
  <c r="U933" i="8"/>
  <c r="U928" i="8"/>
  <c r="U921" i="8"/>
  <c r="U924" i="8"/>
  <c r="U925" i="8"/>
  <c r="U936" i="8"/>
  <c r="U923" i="8"/>
  <c r="U932" i="8"/>
  <c r="U922" i="8"/>
  <c r="U920" i="8"/>
  <c r="N921" i="8"/>
  <c r="N924" i="8"/>
  <c r="N920" i="8"/>
  <c r="N929" i="8"/>
  <c r="N938" i="8"/>
  <c r="N930" i="8"/>
  <c r="N927" i="8"/>
  <c r="N922" i="8"/>
  <c r="N937" i="8"/>
  <c r="N933" i="8"/>
  <c r="N932" i="8"/>
  <c r="N928" i="8"/>
  <c r="N934" i="8"/>
  <c r="N926" i="8"/>
  <c r="X938" i="8"/>
  <c r="X922" i="8"/>
  <c r="X935" i="8"/>
  <c r="X931" i="8"/>
  <c r="X929" i="8"/>
  <c r="X920" i="8"/>
  <c r="X921" i="8"/>
  <c r="X926" i="8"/>
  <c r="X932" i="8"/>
  <c r="X933" i="8"/>
  <c r="X924" i="8"/>
  <c r="X927" i="8"/>
  <c r="X934" i="8"/>
  <c r="X923" i="8"/>
  <c r="S15" i="7"/>
  <c r="S38" i="7"/>
  <c r="AL546" i="8"/>
  <c r="AO538" i="8"/>
  <c r="AI530" i="8"/>
  <c r="AO545" i="8"/>
  <c r="M538" i="8"/>
  <c r="Z542" i="8"/>
  <c r="T530" i="8"/>
  <c r="Z536" i="8"/>
  <c r="AL530" i="8"/>
  <c r="AO547" i="8"/>
  <c r="AG538" i="8"/>
  <c r="AD545" i="8"/>
  <c r="AK529" i="8"/>
  <c r="AD539" i="8"/>
  <c r="J533" i="8"/>
  <c r="Z539" i="8"/>
  <c r="J546" i="8"/>
  <c r="T535" i="8"/>
  <c r="AI545" i="8"/>
  <c r="M533" i="8"/>
  <c r="L535" i="8"/>
  <c r="J539" i="8"/>
  <c r="AN547" i="8"/>
  <c r="AD534" i="8"/>
  <c r="J538" i="8"/>
  <c r="M545" i="8"/>
  <c r="T1152" i="8"/>
  <c r="T1158" i="8"/>
  <c r="T1160" i="8"/>
  <c r="T1154" i="8"/>
  <c r="T1150" i="8"/>
  <c r="T1151" i="8"/>
  <c r="T1161" i="8"/>
  <c r="T1164" i="8"/>
  <c r="T1159" i="8"/>
  <c r="T1157" i="8"/>
  <c r="Y1168" i="8"/>
  <c r="Y1152" i="8"/>
  <c r="Y1155" i="8"/>
  <c r="Y1158" i="8"/>
  <c r="Y1165" i="8"/>
  <c r="Y1166" i="8"/>
  <c r="Y1161" i="8"/>
  <c r="Y1164" i="8"/>
  <c r="Y1167" i="8"/>
  <c r="Y1154" i="8"/>
  <c r="Y1163" i="8"/>
  <c r="AO891" i="8"/>
  <c r="AC892" i="8"/>
  <c r="L885" i="8"/>
  <c r="AO880" i="8"/>
  <c r="AK892" i="8"/>
  <c r="Y885" i="8"/>
  <c r="W891" i="8"/>
  <c r="K879" i="8"/>
  <c r="AK890" i="8"/>
  <c r="Y878" i="8"/>
  <c r="K884" i="8"/>
  <c r="O876" i="8"/>
  <c r="M888" i="8"/>
  <c r="O888" i="8"/>
  <c r="Y875" i="8"/>
  <c r="AK877" i="8"/>
  <c r="K880" i="8"/>
  <c r="K887" i="8"/>
  <c r="AM881" i="8"/>
  <c r="AK886" i="8"/>
  <c r="O889" i="8"/>
  <c r="AC877" i="8"/>
  <c r="Y882" i="8"/>
  <c r="AO874" i="8"/>
  <c r="AK881" i="8"/>
  <c r="Z885" i="8"/>
  <c r="L877" i="8"/>
  <c r="AM878" i="8"/>
  <c r="AC880" i="8"/>
  <c r="AK887" i="8"/>
  <c r="AC889" i="8"/>
  <c r="AQ225" i="8"/>
  <c r="AQ209" i="8"/>
  <c r="S385" i="8"/>
  <c r="X382" i="8"/>
  <c r="AR385" i="8"/>
  <c r="AD374" i="8"/>
  <c r="AD376" i="8"/>
  <c r="X385" i="8"/>
  <c r="AD373" i="8"/>
  <c r="AD384" i="8"/>
  <c r="P510" i="8"/>
  <c r="P523" i="8"/>
  <c r="P521" i="8"/>
  <c r="P512" i="8"/>
  <c r="P518" i="8"/>
  <c r="P509" i="8"/>
  <c r="K517" i="8"/>
  <c r="K513" i="8"/>
  <c r="K516" i="8"/>
  <c r="K521" i="8"/>
  <c r="K518" i="8"/>
  <c r="K511" i="8"/>
  <c r="AG521" i="8"/>
  <c r="AG513" i="8"/>
  <c r="AG515" i="8"/>
  <c r="AG523" i="8"/>
  <c r="AG512" i="8"/>
  <c r="AG516" i="8"/>
  <c r="M508" i="8"/>
  <c r="M522" i="8"/>
  <c r="M518" i="8"/>
  <c r="M523" i="8"/>
  <c r="M509" i="8"/>
  <c r="M521" i="8"/>
  <c r="M512" i="8"/>
  <c r="M506" i="8"/>
  <c r="M520" i="8"/>
  <c r="O524" i="8"/>
  <c r="O508" i="8"/>
  <c r="O511" i="8"/>
  <c r="O515" i="8"/>
  <c r="O522" i="8"/>
  <c r="O512" i="8"/>
  <c r="O514" i="8"/>
  <c r="O507" i="8"/>
  <c r="O520" i="8"/>
  <c r="O523" i="8"/>
  <c r="O506" i="8"/>
  <c r="AO1369" i="8"/>
  <c r="AL1374" i="8"/>
  <c r="S1357" i="8"/>
  <c r="AR1365" i="8"/>
  <c r="U1364" i="8"/>
  <c r="S1372" i="8"/>
  <c r="AF1364" i="8"/>
  <c r="AF1371" i="8"/>
  <c r="U1358" i="8"/>
  <c r="AK1363" i="8"/>
  <c r="X1367" i="8"/>
  <c r="AR1370" i="8"/>
  <c r="AB1374" i="8"/>
  <c r="AL1363" i="8"/>
  <c r="AK1360" i="8"/>
  <c r="AB1363" i="8"/>
  <c r="AE1366" i="8"/>
  <c r="AO1357" i="8"/>
  <c r="AA1360" i="8"/>
  <c r="AD1357" i="8"/>
  <c r="AA1359" i="8"/>
  <c r="AR1362" i="8"/>
  <c r="AF1366" i="8"/>
  <c r="AA1375" i="8"/>
  <c r="AR1359" i="8"/>
  <c r="AF1363" i="8"/>
  <c r="AF1370" i="8"/>
  <c r="X1372" i="8"/>
  <c r="AR1375" i="8"/>
  <c r="AF1360" i="8"/>
  <c r="U1369" i="8"/>
  <c r="AO1372" i="8"/>
  <c r="X1365" i="8"/>
  <c r="AP1368" i="8"/>
  <c r="Q632" i="8"/>
  <c r="W627" i="8"/>
  <c r="Q636" i="8"/>
  <c r="AR626" i="8"/>
  <c r="V626" i="8"/>
  <c r="S631" i="8"/>
  <c r="AR625" i="8"/>
  <c r="Q630" i="8"/>
  <c r="V624" i="8"/>
  <c r="AM629" i="8"/>
  <c r="V634" i="8"/>
  <c r="AO638" i="8"/>
  <c r="W624" i="8"/>
  <c r="S633" i="8"/>
  <c r="AG632" i="8"/>
  <c r="S637" i="8"/>
  <c r="W622" i="8"/>
  <c r="L625" i="8"/>
  <c r="Z633" i="8"/>
  <c r="M639" i="8"/>
  <c r="AI622" i="8"/>
  <c r="P634" i="8"/>
  <c r="AP639" i="8"/>
  <c r="AR628" i="8"/>
  <c r="Z637" i="8"/>
  <c r="J621" i="8"/>
  <c r="Z624" i="8"/>
  <c r="X626" i="8"/>
  <c r="N628" i="8"/>
  <c r="AO629" i="8"/>
  <c r="W633" i="8"/>
  <c r="AQ636" i="8"/>
  <c r="AI638" i="8"/>
  <c r="X623" i="8"/>
  <c r="N625" i="8"/>
  <c r="AO626" i="8"/>
  <c r="L634" i="8"/>
  <c r="X639" i="8"/>
  <c r="N622" i="8"/>
  <c r="AO623" i="8"/>
  <c r="S629" i="8"/>
  <c r="M638" i="8"/>
  <c r="AO639" i="8"/>
  <c r="J1073" i="8"/>
  <c r="T1060" i="8"/>
  <c r="V1067" i="8"/>
  <c r="J1072" i="8"/>
  <c r="AL1067" i="8"/>
  <c r="L1068" i="8"/>
  <c r="M1068" i="8"/>
  <c r="P1058" i="8"/>
  <c r="T1070" i="8"/>
  <c r="I1076" i="8"/>
  <c r="V1073" i="8"/>
  <c r="R1060" i="8"/>
  <c r="X1066" i="8"/>
  <c r="I1072" i="8"/>
  <c r="W1061" i="8"/>
  <c r="M1064" i="8"/>
  <c r="AN1066" i="8"/>
  <c r="AF1069" i="8"/>
  <c r="Z1072" i="8"/>
  <c r="I1059" i="8"/>
  <c r="Z1064" i="8"/>
  <c r="J1070" i="8"/>
  <c r="W1059" i="8"/>
  <c r="O1062" i="8"/>
  <c r="R1073" i="8"/>
  <c r="M1076" i="8"/>
  <c r="AL1059" i="8"/>
  <c r="P1071" i="8"/>
  <c r="J1074" i="8"/>
  <c r="AN1059" i="8"/>
  <c r="T1063" i="8"/>
  <c r="J1065" i="8"/>
  <c r="AA1070" i="8"/>
  <c r="Z1058" i="8"/>
  <c r="O1060" i="8"/>
  <c r="AN1063" i="8"/>
  <c r="T1067" i="8"/>
  <c r="W1074" i="8"/>
  <c r="O1076" i="8"/>
  <c r="AQ1058" i="8"/>
  <c r="AN1060" i="8"/>
  <c r="T1064" i="8"/>
  <c r="J1066" i="8"/>
  <c r="T1073" i="8"/>
  <c r="L1075" i="8"/>
  <c r="AN1076" i="8"/>
  <c r="AM77" i="8"/>
  <c r="AM87" i="8"/>
  <c r="AM73" i="8"/>
  <c r="AM27" i="8" s="1"/>
  <c r="AD76" i="8"/>
  <c r="AD69" i="8"/>
  <c r="S71" i="8"/>
  <c r="S78" i="8"/>
  <c r="S84" i="8"/>
  <c r="S75" i="8"/>
  <c r="S69" i="8"/>
  <c r="AR87" i="8"/>
  <c r="AR77" i="8"/>
  <c r="AR82" i="8"/>
  <c r="AR36" i="8" s="1"/>
  <c r="AR69" i="8"/>
  <c r="W1106" i="8"/>
  <c r="O1118" i="8"/>
  <c r="AL1111" i="8"/>
  <c r="AF1121" i="8"/>
  <c r="AH1121" i="8"/>
  <c r="W1122" i="8"/>
  <c r="P1118" i="8"/>
  <c r="AJ1108" i="8"/>
  <c r="X1118" i="8"/>
  <c r="M1112" i="8"/>
  <c r="J1121" i="8"/>
  <c r="P1119" i="8"/>
  <c r="AL1122" i="8"/>
  <c r="AJ1109" i="8"/>
  <c r="X1121" i="8"/>
  <c r="AJ1105" i="8"/>
  <c r="Z1108" i="8"/>
  <c r="R1111" i="8"/>
  <c r="W1120" i="8"/>
  <c r="Z1115" i="8"/>
  <c r="O1121" i="8"/>
  <c r="AA1107" i="8"/>
  <c r="P1105" i="8"/>
  <c r="J1111" i="8"/>
  <c r="Z1119" i="8"/>
  <c r="Z1105" i="8"/>
  <c r="X1107" i="8"/>
  <c r="AO1110" i="8"/>
  <c r="U1114" i="8"/>
  <c r="M1116" i="8"/>
  <c r="AO1117" i="8"/>
  <c r="Y1121" i="8"/>
  <c r="AJ1107" i="8"/>
  <c r="Z1109" i="8"/>
  <c r="X1111" i="8"/>
  <c r="AO1114" i="8"/>
  <c r="Y1118" i="8"/>
  <c r="AH1106" i="8"/>
  <c r="AF1108" i="8"/>
  <c r="AD1115" i="8"/>
  <c r="AH1122" i="8"/>
  <c r="AI218" i="8"/>
  <c r="Z224" i="8"/>
  <c r="U214" i="8"/>
  <c r="AQ216" i="8"/>
  <c r="Q220" i="8"/>
  <c r="Z210" i="8"/>
  <c r="W221" i="8"/>
  <c r="Z207" i="8"/>
  <c r="Q218" i="8"/>
  <c r="AH207" i="8"/>
  <c r="J213" i="8"/>
  <c r="AN215" i="8"/>
  <c r="V221" i="8"/>
  <c r="AR217" i="8"/>
  <c r="X213" i="8"/>
  <c r="O217" i="8"/>
  <c r="AI220" i="8"/>
  <c r="AH208" i="8"/>
  <c r="I216" i="8"/>
  <c r="AQ210" i="8"/>
  <c r="W214" i="8"/>
  <c r="AN219" i="8"/>
  <c r="X223" i="8"/>
  <c r="AR207" i="8"/>
  <c r="W211" i="8"/>
  <c r="AC218" i="8"/>
  <c r="U220" i="8"/>
  <c r="U210" i="8"/>
  <c r="I214" i="8"/>
  <c r="AR215" i="8"/>
  <c r="AP217" i="8"/>
  <c r="N220" i="8"/>
  <c r="N222" i="8"/>
  <c r="N224" i="8"/>
  <c r="N207" i="8"/>
  <c r="Q211" i="8"/>
  <c r="O213" i="8"/>
  <c r="U215" i="8"/>
  <c r="AA217" i="8"/>
  <c r="AA219" i="8"/>
  <c r="AA221" i="8"/>
  <c r="AA223" i="8"/>
  <c r="AA225" i="8"/>
  <c r="AQ820" i="8"/>
  <c r="AQ815" i="8"/>
  <c r="AQ812" i="8"/>
  <c r="AQ823" i="8"/>
  <c r="AQ818" i="8"/>
  <c r="AQ811" i="8"/>
  <c r="AQ821" i="8"/>
  <c r="AQ809" i="8"/>
  <c r="AQ816" i="8"/>
  <c r="AQ810" i="8"/>
  <c r="AQ808" i="8"/>
  <c r="AQ817" i="8"/>
  <c r="AQ819" i="8"/>
  <c r="AM814" i="8"/>
  <c r="AM812" i="8"/>
  <c r="AM808" i="8"/>
  <c r="AM817" i="8"/>
  <c r="AM822" i="8"/>
  <c r="AM809" i="8"/>
  <c r="AM805" i="8"/>
  <c r="AM811" i="8"/>
  <c r="AM810" i="8"/>
  <c r="L818" i="8"/>
  <c r="L807" i="8"/>
  <c r="L821" i="8"/>
  <c r="L809" i="8"/>
  <c r="L815" i="8"/>
  <c r="L817" i="8"/>
  <c r="L805" i="8"/>
  <c r="L813" i="8"/>
  <c r="L820" i="8"/>
  <c r="O819" i="8"/>
  <c r="O818" i="8"/>
  <c r="O817" i="8"/>
  <c r="O813" i="8"/>
  <c r="O806" i="8"/>
  <c r="O812" i="8"/>
  <c r="O820" i="8"/>
  <c r="O815" i="8"/>
  <c r="O805" i="8"/>
  <c r="O809" i="8"/>
  <c r="O823" i="8"/>
  <c r="O807" i="8"/>
  <c r="O808" i="8"/>
  <c r="N959" i="8"/>
  <c r="N948" i="8"/>
  <c r="N950" i="8"/>
  <c r="AQ944" i="8"/>
  <c r="AQ959" i="8"/>
  <c r="AQ945" i="8"/>
  <c r="AG946" i="8"/>
  <c r="AG958" i="8"/>
  <c r="AB1664" i="8"/>
  <c r="AB1658" i="8"/>
  <c r="AB1662" i="8"/>
  <c r="AB1660" i="8"/>
  <c r="AB1671" i="8"/>
  <c r="AB1659" i="8"/>
  <c r="AB1657" i="8"/>
  <c r="AB1656" i="8"/>
  <c r="AB1661" i="8"/>
  <c r="AB1667" i="8"/>
  <c r="AB1665" i="8"/>
  <c r="AB1666" i="8"/>
  <c r="AB1670" i="8"/>
  <c r="AB1663" i="8"/>
  <c r="AM1669" i="8"/>
  <c r="AM1660" i="8"/>
  <c r="AM1664" i="8"/>
  <c r="AM1671" i="8"/>
  <c r="AM1656" i="8"/>
  <c r="AM1672" i="8"/>
  <c r="AM1670" i="8"/>
  <c r="AM1661" i="8"/>
  <c r="AM1674" i="8"/>
  <c r="AM1667" i="8"/>
  <c r="AM1659" i="8"/>
  <c r="AM1673" i="8"/>
  <c r="AM1668" i="8"/>
  <c r="AM1657" i="8"/>
  <c r="AM1663" i="8"/>
  <c r="U1664" i="8"/>
  <c r="U1673" i="8"/>
  <c r="U1674" i="8"/>
  <c r="U1658" i="8"/>
  <c r="U1665" i="8"/>
  <c r="U1659" i="8"/>
  <c r="U1660" i="8"/>
  <c r="U1668" i="8"/>
  <c r="U1656" i="8"/>
  <c r="U1667" i="8"/>
  <c r="U1657" i="8"/>
  <c r="U1666" i="8"/>
  <c r="S1666" i="8"/>
  <c r="S1668" i="8"/>
  <c r="S1673" i="8"/>
  <c r="S1656" i="8"/>
  <c r="S1659" i="8"/>
  <c r="S1671" i="8"/>
  <c r="S1661" i="8"/>
  <c r="S1665" i="8"/>
  <c r="S1670" i="8"/>
  <c r="S1660" i="8"/>
  <c r="S1669" i="8"/>
  <c r="S1667" i="8"/>
  <c r="S1672" i="8"/>
  <c r="S1663" i="8"/>
  <c r="S1658" i="8"/>
  <c r="T1534" i="8"/>
  <c r="T1525" i="8"/>
  <c r="T1520" i="8"/>
  <c r="T1530" i="8"/>
  <c r="T1536" i="8"/>
  <c r="T1524" i="8"/>
  <c r="T1532" i="8"/>
  <c r="T1522" i="8"/>
  <c r="T1529" i="8"/>
  <c r="T1523" i="8"/>
  <c r="T1521" i="8"/>
  <c r="S1526" i="8"/>
  <c r="S1521" i="8"/>
  <c r="S1519" i="8"/>
  <c r="S1534" i="8"/>
  <c r="S1533" i="8"/>
  <c r="S1524" i="8"/>
  <c r="S1528" i="8"/>
  <c r="S1525" i="8"/>
  <c r="S1529" i="8"/>
  <c r="AI1529" i="8"/>
  <c r="AI1522" i="8"/>
  <c r="AI1532" i="8"/>
  <c r="AI1520" i="8"/>
  <c r="AI1535" i="8"/>
  <c r="AI1528" i="8"/>
  <c r="AI1533" i="8"/>
  <c r="AI1527" i="8"/>
  <c r="AI1534" i="8"/>
  <c r="AI1526" i="8"/>
  <c r="AI1521" i="8"/>
  <c r="AI1525" i="8"/>
  <c r="W1532" i="8"/>
  <c r="W1519" i="8"/>
  <c r="W1524" i="8"/>
  <c r="W1522" i="8"/>
  <c r="W1534" i="8"/>
  <c r="W1521" i="8"/>
  <c r="W1536" i="8"/>
  <c r="R1536" i="8"/>
  <c r="R1520" i="8"/>
  <c r="R1532" i="8"/>
  <c r="R1526" i="8"/>
  <c r="R1529" i="8"/>
  <c r="R1530" i="8"/>
  <c r="R1534" i="8"/>
  <c r="R1531" i="8"/>
  <c r="R1521" i="8"/>
  <c r="AF310" i="8"/>
  <c r="AF315" i="8"/>
  <c r="AF304" i="8"/>
  <c r="AF307" i="8"/>
  <c r="AF311" i="8"/>
  <c r="AH299" i="8"/>
  <c r="AH309" i="8"/>
  <c r="AH311" i="8"/>
  <c r="AH301" i="8"/>
  <c r="AH317" i="8"/>
  <c r="AH316" i="8"/>
  <c r="AH304" i="8"/>
  <c r="AH315" i="8"/>
  <c r="AH302" i="8"/>
  <c r="AH314" i="8"/>
  <c r="AH305" i="8"/>
  <c r="AH307" i="8"/>
  <c r="AH306" i="8"/>
  <c r="S310" i="8"/>
  <c r="S301" i="8"/>
  <c r="S309" i="8"/>
  <c r="AR315" i="8"/>
  <c r="AR313" i="8"/>
  <c r="AR300" i="8"/>
  <c r="AR303" i="8"/>
  <c r="AR311" i="8"/>
  <c r="AR302" i="8"/>
  <c r="AR299" i="8"/>
  <c r="AL306" i="8"/>
  <c r="AL309" i="8"/>
  <c r="AL302" i="8"/>
  <c r="AL310" i="8"/>
  <c r="AL303" i="8"/>
  <c r="AL314" i="8"/>
  <c r="Q248" i="8"/>
  <c r="Q235" i="8"/>
  <c r="Q238" i="8"/>
  <c r="Q246" i="8"/>
  <c r="Q240" i="8"/>
  <c r="Q241" i="8"/>
  <c r="Q233" i="8"/>
  <c r="Q230" i="8"/>
  <c r="Q239" i="8"/>
  <c r="Q243" i="8"/>
  <c r="Q237" i="8"/>
  <c r="Q231" i="8"/>
  <c r="Q245" i="8"/>
  <c r="Q244" i="8"/>
  <c r="Q247" i="8"/>
  <c r="Q236" i="8"/>
  <c r="Q232" i="8"/>
  <c r="Q234" i="8"/>
  <c r="Q242" i="8"/>
  <c r="AA233" i="8"/>
  <c r="AA243" i="8"/>
  <c r="AA236" i="8"/>
  <c r="AA239" i="8"/>
  <c r="AA244" i="8"/>
  <c r="AA237" i="8"/>
  <c r="AA241" i="8"/>
  <c r="AA235" i="8"/>
  <c r="AA240" i="8"/>
  <c r="AA232" i="8"/>
  <c r="AA247" i="8"/>
  <c r="AA246" i="8"/>
  <c r="AA245" i="8"/>
  <c r="AA242" i="8"/>
  <c r="AA234" i="8"/>
  <c r="AA238" i="8"/>
  <c r="AA230" i="8"/>
  <c r="AA231" i="8"/>
  <c r="AA248" i="8"/>
  <c r="AR245" i="8"/>
  <c r="AR236" i="8"/>
  <c r="AR239" i="8"/>
  <c r="AR230" i="8"/>
  <c r="AR243" i="8"/>
  <c r="AR238" i="8"/>
  <c r="AR240" i="8"/>
  <c r="AR232" i="8"/>
  <c r="AR237" i="8"/>
  <c r="AR235" i="8"/>
  <c r="AR234" i="8"/>
  <c r="AR246" i="8"/>
  <c r="AR248" i="8"/>
  <c r="AR247" i="8"/>
  <c r="AR241" i="8"/>
  <c r="AR242" i="8"/>
  <c r="AR244" i="8"/>
  <c r="AR231" i="8"/>
  <c r="AR233" i="8"/>
  <c r="AL244" i="8"/>
  <c r="AL238" i="8"/>
  <c r="AL241" i="8"/>
  <c r="AL242" i="8"/>
  <c r="AL248" i="8"/>
  <c r="AL232" i="8"/>
  <c r="AL231" i="8"/>
  <c r="AL243" i="8"/>
  <c r="AL236" i="8"/>
  <c r="AL245" i="8"/>
  <c r="AL234" i="8"/>
  <c r="AL230" i="8"/>
  <c r="AL246" i="8"/>
  <c r="AL240" i="8"/>
  <c r="AL239" i="8"/>
  <c r="AL247" i="8"/>
  <c r="AL237" i="8"/>
  <c r="AL235" i="8"/>
  <c r="AL233" i="8"/>
  <c r="N943" i="8"/>
  <c r="O943" i="8"/>
  <c r="N958" i="8"/>
  <c r="S959" i="8"/>
  <c r="S954" i="8"/>
  <c r="T959" i="8"/>
  <c r="L951" i="8"/>
  <c r="K956" i="8"/>
  <c r="L961" i="8"/>
  <c r="AK947" i="8"/>
  <c r="AK946" i="8"/>
  <c r="O956" i="8"/>
  <c r="AQ949" i="8"/>
  <c r="AG950" i="8"/>
  <c r="O960" i="8"/>
  <c r="AK945" i="8"/>
  <c r="AQ947" i="8"/>
  <c r="L950" i="8"/>
  <c r="N945" i="8"/>
  <c r="L947" i="8"/>
  <c r="N953" i="8"/>
  <c r="N955" i="8"/>
  <c r="N957" i="8"/>
  <c r="M15" i="7"/>
  <c r="Y81" i="8"/>
  <c r="P77" i="8"/>
  <c r="P31" i="8" s="1"/>
  <c r="AR76" i="8"/>
  <c r="P71" i="8"/>
  <c r="AR84" i="8"/>
  <c r="AG77" i="8"/>
  <c r="AD85" i="8"/>
  <c r="AO83" i="8"/>
  <c r="AO37" i="8" s="1"/>
  <c r="Y76" i="8"/>
  <c r="N71" i="8"/>
  <c r="AA76" i="8"/>
  <c r="AJ80" i="8"/>
  <c r="AJ84" i="8"/>
  <c r="AG69" i="8"/>
  <c r="K74" i="8"/>
  <c r="AO77" i="8"/>
  <c r="AG72" i="8"/>
  <c r="AM74" i="8"/>
  <c r="AM28" i="8" s="1"/>
  <c r="AO73" i="8"/>
  <c r="N76" i="8"/>
  <c r="N30" i="8" s="1"/>
  <c r="X78" i="8"/>
  <c r="AJ71" i="8"/>
  <c r="AJ79" i="8"/>
  <c r="AJ81" i="8"/>
  <c r="AJ83" i="8"/>
  <c r="AJ85" i="8"/>
  <c r="AJ87" i="8"/>
  <c r="K73" i="8"/>
  <c r="AN76" i="8"/>
  <c r="AO80" i="8"/>
  <c r="AO82" i="8"/>
  <c r="AR304" i="8"/>
  <c r="S313" i="8"/>
  <c r="AD310" i="8"/>
  <c r="R301" i="8"/>
  <c r="AL300" i="8"/>
  <c r="AF301" i="8"/>
  <c r="AJ310" i="8"/>
  <c r="AR316" i="8"/>
  <c r="AJ302" i="8"/>
  <c r="AF308" i="8"/>
  <c r="AF300" i="8"/>
  <c r="X311" i="8"/>
  <c r="AF317" i="8"/>
  <c r="AR301" i="8"/>
  <c r="AD307" i="8"/>
  <c r="AR309" i="8"/>
  <c r="AF299" i="8"/>
  <c r="R308" i="8"/>
  <c r="S300" i="8"/>
  <c r="AD317" i="8"/>
  <c r="U509" i="8"/>
  <c r="K520" i="8"/>
  <c r="S508" i="8"/>
  <c r="AG508" i="8"/>
  <c r="J511" i="8"/>
  <c r="Q508" i="8"/>
  <c r="AL519" i="8"/>
  <c r="J508" i="8"/>
  <c r="AI522" i="8"/>
  <c r="AG520" i="8"/>
  <c r="AL508" i="8"/>
  <c r="Z519" i="8"/>
  <c r="J523" i="8"/>
  <c r="P511" i="8"/>
  <c r="AG514" i="8"/>
  <c r="O518" i="8"/>
  <c r="AI521" i="8"/>
  <c r="S506" i="8"/>
  <c r="AF520" i="8"/>
  <c r="P524" i="8"/>
  <c r="U1518" i="8"/>
  <c r="AI1523" i="8"/>
  <c r="W1520" i="8"/>
  <c r="W1535" i="8"/>
  <c r="W1528" i="8"/>
  <c r="R1524" i="8"/>
  <c r="U1536" i="8"/>
  <c r="Q1520" i="8"/>
  <c r="W1527" i="8"/>
  <c r="AI1531" i="8"/>
  <c r="O810" i="8"/>
  <c r="AH817" i="8"/>
  <c r="L810" i="8"/>
  <c r="AA805" i="8"/>
  <c r="L812" i="8"/>
  <c r="AL809" i="8"/>
  <c r="AQ805" i="8"/>
  <c r="L814" i="8"/>
  <c r="O821" i="8"/>
  <c r="N751" i="8"/>
  <c r="N742" i="8"/>
  <c r="N746" i="8"/>
  <c r="AA739" i="8"/>
  <c r="AN752" i="8"/>
  <c r="O1152" i="8"/>
  <c r="AK1152" i="8"/>
  <c r="AC1150" i="8"/>
  <c r="U1158" i="8"/>
  <c r="AL1160" i="8"/>
  <c r="Y1150" i="8"/>
  <c r="AG1159" i="8"/>
  <c r="O1165" i="8"/>
  <c r="Y1151" i="8"/>
  <c r="AI1160" i="8"/>
  <c r="U1152" i="8"/>
  <c r="AQ1156" i="8"/>
  <c r="O1162" i="8"/>
  <c r="P1163" i="8"/>
  <c r="M1151" i="8"/>
  <c r="AL1154" i="8"/>
  <c r="L1150" i="8"/>
  <c r="P1157" i="8"/>
  <c r="Q1164" i="8"/>
  <c r="AK1167" i="8"/>
  <c r="Y1251" i="8"/>
  <c r="AJ1260" i="8"/>
  <c r="AJ1258" i="8"/>
  <c r="N1243" i="8"/>
  <c r="AH1248" i="8"/>
  <c r="AJ1243" i="8"/>
  <c r="N1246" i="8"/>
  <c r="AA1253" i="8"/>
  <c r="AA1247" i="8"/>
  <c r="AA1244" i="8"/>
  <c r="AA1246" i="8"/>
  <c r="AA1257" i="8"/>
  <c r="AA1250" i="8"/>
  <c r="AA1249" i="8"/>
  <c r="R1243" i="8"/>
  <c r="R1250" i="8"/>
  <c r="R1247" i="8"/>
  <c r="R1249" i="8"/>
  <c r="R1244" i="8"/>
  <c r="R1255" i="8"/>
  <c r="R1256" i="8"/>
  <c r="R1258" i="8"/>
  <c r="J1253" i="8"/>
  <c r="J1256" i="8"/>
  <c r="J1246" i="8"/>
  <c r="J1244" i="8"/>
  <c r="J1250" i="8"/>
  <c r="J1252" i="8"/>
  <c r="J1254" i="8"/>
  <c r="J1258" i="8"/>
  <c r="J1245" i="8"/>
  <c r="J1257" i="8"/>
  <c r="J1248" i="8"/>
  <c r="J1260" i="8"/>
  <c r="V1258" i="8"/>
  <c r="V1256" i="8"/>
  <c r="V1248" i="8"/>
  <c r="V1254" i="8"/>
  <c r="V1243" i="8"/>
  <c r="J1673" i="8"/>
  <c r="K1673" i="8"/>
  <c r="U1662" i="8"/>
  <c r="U1669" i="8"/>
  <c r="R1672" i="8"/>
  <c r="K1674" i="8"/>
  <c r="AR930" i="8"/>
  <c r="AP937" i="8"/>
  <c r="N935" i="8"/>
  <c r="X936" i="8"/>
  <c r="P927" i="8"/>
  <c r="AN346" i="8"/>
  <c r="AJ357" i="8"/>
  <c r="K351" i="8"/>
  <c r="AI360" i="8"/>
  <c r="R15" i="7"/>
  <c r="R38" i="7"/>
  <c r="AO15" i="7"/>
  <c r="AO38" i="7"/>
  <c r="Q15" i="7"/>
  <c r="AL29" i="7"/>
  <c r="AL21" i="7"/>
  <c r="AL36" i="7"/>
  <c r="AL28" i="7"/>
  <c r="AL20" i="7"/>
  <c r="AL34" i="7"/>
  <c r="AL26" i="7"/>
  <c r="AL18" i="7"/>
  <c r="AL23" i="7"/>
  <c r="AL32" i="7"/>
  <c r="AL27" i="7"/>
  <c r="AL30" i="7"/>
  <c r="AL22" i="7"/>
  <c r="AL25" i="7"/>
  <c r="AL35" i="7"/>
  <c r="AL33" i="7"/>
  <c r="AL31" i="7"/>
  <c r="AL24" i="7"/>
  <c r="AL19" i="7"/>
  <c r="AI32" i="7"/>
  <c r="AI24" i="7"/>
  <c r="AI31" i="7"/>
  <c r="AI23" i="7"/>
  <c r="AI29" i="7"/>
  <c r="AI21" i="7"/>
  <c r="AI34" i="7"/>
  <c r="AI19" i="7"/>
  <c r="AI28" i="7"/>
  <c r="AI20" i="7"/>
  <c r="AI26" i="7"/>
  <c r="AI25" i="7"/>
  <c r="AI36" i="7"/>
  <c r="AI35" i="7"/>
  <c r="AI33" i="7"/>
  <c r="AI30" i="7"/>
  <c r="AI18" i="7"/>
  <c r="AI22" i="7"/>
  <c r="AI27" i="7"/>
  <c r="AS15" i="7"/>
  <c r="J356" i="8"/>
  <c r="J358" i="8"/>
  <c r="J353" i="8"/>
  <c r="J351" i="8"/>
  <c r="J363" i="8"/>
  <c r="J350" i="8"/>
  <c r="J348" i="8"/>
  <c r="J360" i="8"/>
  <c r="J352" i="8"/>
  <c r="J359" i="8"/>
  <c r="J357" i="8"/>
  <c r="J362" i="8"/>
  <c r="J361" i="8"/>
  <c r="M356" i="8"/>
  <c r="M347" i="8"/>
  <c r="M361" i="8"/>
  <c r="M363" i="8"/>
  <c r="M358" i="8"/>
  <c r="M360" i="8"/>
  <c r="M362" i="8"/>
  <c r="M359" i="8"/>
  <c r="M352" i="8"/>
  <c r="M353" i="8"/>
  <c r="M357" i="8"/>
  <c r="M354" i="8"/>
  <c r="M349" i="8"/>
  <c r="M350" i="8"/>
  <c r="M345" i="8"/>
  <c r="M355" i="8"/>
  <c r="AO1338" i="8"/>
  <c r="AL1349" i="8"/>
  <c r="Q1351" i="8"/>
  <c r="Q1335" i="8"/>
  <c r="I1338" i="8"/>
  <c r="AL1336" i="8"/>
  <c r="P1339" i="8"/>
  <c r="X1350" i="8"/>
  <c r="AD923" i="8"/>
  <c r="AD932" i="8"/>
  <c r="AD925" i="8"/>
  <c r="AD930" i="8"/>
  <c r="AD931" i="8"/>
  <c r="AD922" i="8"/>
  <c r="AD927" i="8"/>
  <c r="AD924" i="8"/>
  <c r="AD937" i="8"/>
  <c r="AD938" i="8"/>
  <c r="AD921" i="8"/>
  <c r="AD926" i="8"/>
  <c r="AD936" i="8"/>
  <c r="AD920" i="8"/>
  <c r="AD929" i="8"/>
  <c r="AD933" i="8"/>
  <c r="AD928" i="8"/>
  <c r="AD934" i="8"/>
  <c r="AG539" i="8"/>
  <c r="L538" i="8"/>
  <c r="Z537" i="8"/>
  <c r="L544" i="8"/>
  <c r="M534" i="8"/>
  <c r="L531" i="8"/>
  <c r="J535" i="8"/>
  <c r="Z545" i="8"/>
  <c r="AN532" i="8"/>
  <c r="T536" i="8"/>
  <c r="AK539" i="8"/>
  <c r="AO546" i="8"/>
  <c r="AG1166" i="8"/>
  <c r="AG1150" i="8"/>
  <c r="AG1164" i="8"/>
  <c r="AG1153" i="8"/>
  <c r="AG1162" i="8"/>
  <c r="AG1157" i="8"/>
  <c r="AG1165" i="8"/>
  <c r="AG1163" i="8"/>
  <c r="AM1166" i="8"/>
  <c r="AM1151" i="8"/>
  <c r="AM1155" i="8"/>
  <c r="AM1152" i="8"/>
  <c r="AM1158" i="8"/>
  <c r="AM1168" i="8"/>
  <c r="AM1159" i="8"/>
  <c r="AM1156" i="8"/>
  <c r="M33" i="4"/>
  <c r="AL15" i="7"/>
  <c r="AI15" i="7"/>
  <c r="L346" i="8"/>
  <c r="L349" i="8"/>
  <c r="L355" i="8"/>
  <c r="L358" i="8"/>
  <c r="L348" i="8"/>
  <c r="L360" i="8"/>
  <c r="L353" i="8"/>
  <c r="L362" i="8"/>
  <c r="L357" i="8"/>
  <c r="L347" i="8"/>
  <c r="L345" i="8"/>
  <c r="L361" i="8"/>
  <c r="L354" i="8"/>
  <c r="L359" i="8"/>
  <c r="L352" i="8"/>
  <c r="W356" i="8"/>
  <c r="W362" i="8"/>
  <c r="W348" i="8"/>
  <c r="W358" i="8"/>
  <c r="W360" i="8"/>
  <c r="W345" i="8"/>
  <c r="W353" i="8"/>
  <c r="W346" i="8"/>
  <c r="W355" i="8"/>
  <c r="W350" i="8"/>
  <c r="W354" i="8"/>
  <c r="W357" i="8"/>
  <c r="W352" i="8"/>
  <c r="W359" i="8"/>
  <c r="W347" i="8"/>
  <c r="W349" i="8"/>
  <c r="W363" i="8"/>
  <c r="W351" i="8"/>
  <c r="Y1352" i="8"/>
  <c r="V1343" i="8"/>
  <c r="AH1350" i="8"/>
  <c r="Y1335" i="8"/>
  <c r="Q1338" i="8"/>
  <c r="Q1336" i="8"/>
  <c r="AO1345" i="8"/>
  <c r="AH1346" i="8"/>
  <c r="AO1342" i="8"/>
  <c r="O1348" i="8"/>
  <c r="X1336" i="8"/>
  <c r="X1352" i="8"/>
  <c r="AR936" i="8"/>
  <c r="AR932" i="8"/>
  <c r="AR927" i="8"/>
  <c r="AR933" i="8"/>
  <c r="AR922" i="8"/>
  <c r="AR928" i="8"/>
  <c r="AR923" i="8"/>
  <c r="AR935" i="8"/>
  <c r="AR934" i="8"/>
  <c r="AR937" i="8"/>
  <c r="AR929" i="8"/>
  <c r="AR925" i="8"/>
  <c r="AR920" i="8"/>
  <c r="AR921" i="8"/>
  <c r="AF936" i="8"/>
  <c r="AF938" i="8"/>
  <c r="AF922" i="8"/>
  <c r="AF924" i="8"/>
  <c r="AF931" i="8"/>
  <c r="AF935" i="8"/>
  <c r="AF921" i="8"/>
  <c r="AF937" i="8"/>
  <c r="AF925" i="8"/>
  <c r="AF933" i="8"/>
  <c r="AF930" i="8"/>
  <c r="AF928" i="8"/>
  <c r="AF927" i="8"/>
  <c r="AF934" i="8"/>
  <c r="AF923" i="8"/>
  <c r="S32" i="7"/>
  <c r="S24" i="7"/>
  <c r="S31" i="7"/>
  <c r="S23" i="7"/>
  <c r="S29" i="7"/>
  <c r="S21" i="7"/>
  <c r="S35" i="7"/>
  <c r="S30" i="7"/>
  <c r="S20" i="7"/>
  <c r="S25" i="7"/>
  <c r="S36" i="7"/>
  <c r="S34" i="7"/>
  <c r="S28" i="7"/>
  <c r="S27" i="7"/>
  <c r="S22" i="7"/>
  <c r="S18" i="7"/>
  <c r="S26" i="7"/>
  <c r="S33" i="7"/>
  <c r="S19" i="7"/>
  <c r="N536" i="8"/>
  <c r="AB532" i="8"/>
  <c r="T539" i="8"/>
  <c r="AN538" i="8"/>
  <c r="Q531" i="8"/>
  <c r="AP537" i="8"/>
  <c r="L541" i="8"/>
  <c r="L530" i="8"/>
  <c r="AN536" i="8"/>
  <c r="AP539" i="8"/>
  <c r="Q543" i="8"/>
  <c r="T531" i="8"/>
  <c r="Z534" i="8"/>
  <c r="AG537" i="8"/>
  <c r="AP543" i="8"/>
  <c r="T546" i="8"/>
  <c r="AH529" i="8"/>
  <c r="AD533" i="8"/>
  <c r="Z529" i="8"/>
  <c r="L543" i="8"/>
  <c r="AN544" i="8"/>
  <c r="AL534" i="8"/>
  <c r="AB536" i="8"/>
  <c r="M547" i="8"/>
  <c r="I441" i="8"/>
  <c r="Q444" i="8"/>
  <c r="AL437" i="8"/>
  <c r="O438" i="8"/>
  <c r="AC446" i="8"/>
  <c r="I449" i="8"/>
  <c r="AC452" i="8"/>
  <c r="R1163" i="8"/>
  <c r="R1166" i="8"/>
  <c r="R1165" i="8"/>
  <c r="R1160" i="8"/>
  <c r="R1150" i="8"/>
  <c r="R1164" i="8"/>
  <c r="R1168" i="8"/>
  <c r="R1157" i="8"/>
  <c r="R1161" i="8"/>
  <c r="R1154" i="8"/>
  <c r="R1153" i="8"/>
  <c r="R1156" i="8"/>
  <c r="G12" i="10"/>
  <c r="G9" i="10"/>
  <c r="G7" i="10"/>
  <c r="T887" i="8"/>
  <c r="Z881" i="8"/>
  <c r="L875" i="8"/>
  <c r="P880" i="8"/>
  <c r="K886" i="8"/>
  <c r="P892" i="8"/>
  <c r="Y880" i="8"/>
  <c r="L886" i="8"/>
  <c r="R892" i="8"/>
  <c r="AK884" i="8"/>
  <c r="AC876" i="8"/>
  <c r="M877" i="8"/>
  <c r="L887" i="8"/>
  <c r="AM891" i="8"/>
  <c r="O892" i="8"/>
  <c r="K875" i="8"/>
  <c r="R880" i="8"/>
  <c r="Z887" i="8"/>
  <c r="J891" i="8"/>
  <c r="T877" i="8"/>
  <c r="J879" i="8"/>
  <c r="AK880" i="8"/>
  <c r="Y884" i="8"/>
  <c r="AC891" i="8"/>
  <c r="AI46" i="8"/>
  <c r="AI23" i="8" s="1"/>
  <c r="X50" i="8"/>
  <c r="X27" i="8" s="1"/>
  <c r="J59" i="8"/>
  <c r="AD46" i="8"/>
  <c r="AD23" i="8" s="1"/>
  <c r="AR56" i="8"/>
  <c r="AR64" i="8"/>
  <c r="AR41" i="8" s="1"/>
  <c r="S383" i="8"/>
  <c r="AR368" i="8"/>
  <c r="M371" i="8"/>
  <c r="X375" i="8"/>
  <c r="M376" i="8"/>
  <c r="AE381" i="8"/>
  <c r="X368" i="8"/>
  <c r="M370" i="8"/>
  <c r="AD370" i="8"/>
  <c r="AD386" i="8"/>
  <c r="AR513" i="8"/>
  <c r="AR524" i="8"/>
  <c r="AR507" i="8"/>
  <c r="AR510" i="8"/>
  <c r="AR514" i="8"/>
  <c r="AR516" i="8"/>
  <c r="AR520" i="8"/>
  <c r="AR522" i="8"/>
  <c r="AR511" i="8"/>
  <c r="AR519" i="8"/>
  <c r="U523" i="8"/>
  <c r="U515" i="8"/>
  <c r="U508" i="8"/>
  <c r="U517" i="8"/>
  <c r="U519" i="8"/>
  <c r="U507" i="8"/>
  <c r="U510" i="8"/>
  <c r="U513" i="8"/>
  <c r="U520" i="8"/>
  <c r="W522" i="8"/>
  <c r="W514" i="8"/>
  <c r="W520" i="8"/>
  <c r="W512" i="8"/>
  <c r="W518" i="8"/>
  <c r="W517" i="8"/>
  <c r="W519" i="8"/>
  <c r="W510" i="8"/>
  <c r="AE1361" i="8"/>
  <c r="S1368" i="8"/>
  <c r="AL1366" i="8"/>
  <c r="Y1369" i="8"/>
  <c r="S1358" i="8"/>
  <c r="AD1359" i="8"/>
  <c r="AO1359" i="8"/>
  <c r="AA1365" i="8"/>
  <c r="AI1358" i="8"/>
  <c r="Y1367" i="8"/>
  <c r="N1361" i="8"/>
  <c r="AO1360" i="8"/>
  <c r="Y1361" i="8"/>
  <c r="AF1372" i="8"/>
  <c r="AO1374" i="8"/>
  <c r="V1367" i="8"/>
  <c r="AP622" i="8"/>
  <c r="J623" i="8"/>
  <c r="AP631" i="8"/>
  <c r="V638" i="8"/>
  <c r="AR623" i="8"/>
  <c r="Z625" i="8"/>
  <c r="Q628" i="8"/>
  <c r="AQ630" i="8"/>
  <c r="L623" i="8"/>
  <c r="AO625" i="8"/>
  <c r="AI631" i="8"/>
  <c r="L630" i="8"/>
  <c r="L627" i="8"/>
  <c r="V622" i="8"/>
  <c r="L624" i="8"/>
  <c r="AM625" i="8"/>
  <c r="O1058" i="8"/>
  <c r="R1064" i="8"/>
  <c r="I1071" i="8"/>
  <c r="I1070" i="8"/>
  <c r="V1059" i="8"/>
  <c r="AN1064" i="8"/>
  <c r="Z1076" i="8"/>
  <c r="M1060" i="8"/>
  <c r="AF1065" i="8"/>
  <c r="AA1072" i="8"/>
  <c r="M1062" i="8"/>
  <c r="W1076" i="8"/>
  <c r="M1059" i="8"/>
  <c r="AL1062" i="8"/>
  <c r="R1107" i="8"/>
  <c r="P1114" i="8"/>
  <c r="Y1104" i="8"/>
  <c r="M1105" i="8"/>
  <c r="AF1110" i="8"/>
  <c r="P1116" i="8"/>
  <c r="AF1111" i="8"/>
  <c r="AD1110" i="8"/>
  <c r="AL1115" i="8"/>
  <c r="V219" i="8"/>
  <c r="AA224" i="8"/>
  <c r="T208" i="8"/>
  <c r="Z216" i="8"/>
  <c r="J208" i="8"/>
  <c r="AA211" i="8"/>
  <c r="X218" i="8"/>
  <c r="AR221" i="8"/>
  <c r="O221" i="8"/>
  <c r="AI224" i="8"/>
  <c r="AR219" i="8"/>
  <c r="AA207" i="8"/>
  <c r="U216" i="8"/>
  <c r="AN221" i="8"/>
  <c r="X225" i="8"/>
  <c r="U213" i="8"/>
  <c r="AC210" i="8"/>
  <c r="Q214" i="8"/>
  <c r="O216" i="8"/>
  <c r="V220" i="8"/>
  <c r="V222" i="8"/>
  <c r="V224" i="8"/>
  <c r="AA209" i="8"/>
  <c r="AC215" i="8"/>
  <c r="AI217" i="8"/>
  <c r="AI219" i="8"/>
  <c r="AI221" i="8"/>
  <c r="AI225" i="8"/>
  <c r="K950" i="8"/>
  <c r="K948" i="8"/>
  <c r="L944" i="8"/>
  <c r="AM71" i="8"/>
  <c r="AM25" i="8" s="1"/>
  <c r="AD72" i="8"/>
  <c r="AN85" i="8"/>
  <c r="AA78" i="8"/>
  <c r="AG81" i="8"/>
  <c r="AA77" i="8"/>
  <c r="X85" i="8"/>
  <c r="AD71" i="8"/>
  <c r="AM79" i="8"/>
  <c r="AM83" i="8"/>
  <c r="K69" i="8"/>
  <c r="P81" i="8"/>
  <c r="P35" i="8" s="1"/>
  <c r="P85" i="8"/>
  <c r="X70" i="8"/>
  <c r="AA74" i="8"/>
  <c r="N75" i="8"/>
  <c r="P74" i="8"/>
  <c r="P28" i="8" s="1"/>
  <c r="AN78" i="8"/>
  <c r="AM80" i="8"/>
  <c r="AM82" i="8"/>
  <c r="AM36" i="8" s="1"/>
  <c r="AM84" i="8"/>
  <c r="AM86" i="8"/>
  <c r="AM69" i="8"/>
  <c r="AR71" i="8"/>
  <c r="AN75" i="8"/>
  <c r="AR79" i="8"/>
  <c r="AR81" i="8"/>
  <c r="AR83" i="8"/>
  <c r="AR37" i="8" s="1"/>
  <c r="AR85" i="8"/>
  <c r="P69" i="8"/>
  <c r="S73" i="8"/>
  <c r="S315" i="8"/>
  <c r="K512" i="8"/>
  <c r="AR517" i="8"/>
  <c r="W1518" i="8"/>
  <c r="Q1532" i="8"/>
  <c r="U1525" i="8"/>
  <c r="S1530" i="8"/>
  <c r="AI1536" i="8"/>
  <c r="L822" i="8"/>
  <c r="S815" i="8"/>
  <c r="AO819" i="8"/>
  <c r="AO822" i="8"/>
  <c r="AO810" i="8"/>
  <c r="AO812" i="8"/>
  <c r="AH814" i="8"/>
  <c r="L823" i="8"/>
  <c r="L808" i="8"/>
  <c r="AL820" i="8"/>
  <c r="AA743" i="8"/>
  <c r="N749" i="8"/>
  <c r="AR737" i="8"/>
  <c r="AI1166" i="8"/>
  <c r="AC1158" i="8"/>
  <c r="AL1150" i="8"/>
  <c r="AC1166" i="8"/>
  <c r="O1163" i="8"/>
  <c r="AC1154" i="8"/>
  <c r="AL1162" i="8"/>
  <c r="AL1152" i="8"/>
  <c r="AM1165" i="8"/>
  <c r="AK1154" i="8"/>
  <c r="AE1151" i="8"/>
  <c r="P1156" i="8"/>
  <c r="Q1157" i="8"/>
  <c r="AM1167" i="8"/>
  <c r="M1158" i="8"/>
  <c r="AE1163" i="8"/>
  <c r="L1164" i="8"/>
  <c r="AG1155" i="8"/>
  <c r="M1159" i="8"/>
  <c r="AC1161" i="8"/>
  <c r="M1165" i="8"/>
  <c r="AG1168" i="8"/>
  <c r="Y1259" i="8"/>
  <c r="Y1243" i="8"/>
  <c r="AH1251" i="8"/>
  <c r="AH1256" i="8"/>
  <c r="N1254" i="8"/>
  <c r="N1249" i="8"/>
  <c r="L1244" i="8"/>
  <c r="L1249" i="8"/>
  <c r="L1259" i="8"/>
  <c r="L1247" i="8"/>
  <c r="L1242" i="8"/>
  <c r="L1254" i="8"/>
  <c r="AN1248" i="8"/>
  <c r="AN1260" i="8"/>
  <c r="AN1244" i="8"/>
  <c r="AN1247" i="8"/>
  <c r="AN1250" i="8"/>
  <c r="AN1255" i="8"/>
  <c r="AN1257" i="8"/>
  <c r="AN1252" i="8"/>
  <c r="AN1259" i="8"/>
  <c r="AN1249" i="8"/>
  <c r="AN1251" i="8"/>
  <c r="X1252" i="8"/>
  <c r="X1246" i="8"/>
  <c r="X1249" i="8"/>
  <c r="X1243" i="8"/>
  <c r="X1248" i="8"/>
  <c r="X1256" i="8"/>
  <c r="X1253" i="8"/>
  <c r="X1255" i="8"/>
  <c r="X1251" i="8"/>
  <c r="AD1256" i="8"/>
  <c r="AD1255" i="8"/>
  <c r="AD1257" i="8"/>
  <c r="AD1247" i="8"/>
  <c r="AD1254" i="8"/>
  <c r="AD1251" i="8"/>
  <c r="AD1246" i="8"/>
  <c r="AD1249" i="8"/>
  <c r="AD1252" i="8"/>
  <c r="AD1260" i="8"/>
  <c r="AD1244" i="8"/>
  <c r="R1669" i="8"/>
  <c r="AN1661" i="8"/>
  <c r="S1657" i="8"/>
  <c r="P1657" i="8"/>
  <c r="AB1672" i="8"/>
  <c r="U1663" i="8"/>
  <c r="K1657" i="8"/>
  <c r="AC1658" i="8"/>
  <c r="AM1666" i="8"/>
  <c r="P1663" i="8"/>
  <c r="AM1665" i="8"/>
  <c r="S1674" i="8"/>
  <c r="AF926" i="8"/>
  <c r="V930" i="8"/>
  <c r="T934" i="8"/>
  <c r="O929" i="8"/>
  <c r="AJ928" i="8"/>
  <c r="AR924" i="8"/>
  <c r="AP920" i="8"/>
  <c r="AB937" i="8"/>
  <c r="AP927" i="8"/>
  <c r="W937" i="8"/>
  <c r="L350" i="8"/>
  <c r="AC355" i="8"/>
  <c r="AK363" i="8"/>
  <c r="AF360" i="8"/>
  <c r="AP351" i="8"/>
  <c r="W361" i="8"/>
  <c r="AF361" i="8"/>
  <c r="AK351" i="8"/>
  <c r="AG361" i="8"/>
  <c r="I363" i="8"/>
  <c r="I347" i="8"/>
  <c r="I350" i="8"/>
  <c r="I353" i="8"/>
  <c r="I346" i="8"/>
  <c r="I360" i="8"/>
  <c r="I355" i="8"/>
  <c r="I348" i="8"/>
  <c r="I352" i="8"/>
  <c r="I357" i="8"/>
  <c r="I356" i="8"/>
  <c r="I361" i="8"/>
  <c r="I358" i="8"/>
  <c r="I351" i="8"/>
  <c r="AQ925" i="8"/>
  <c r="AQ930" i="8"/>
  <c r="AQ931" i="8"/>
  <c r="AQ927" i="8"/>
  <c r="AQ921" i="8"/>
  <c r="AQ929" i="8"/>
  <c r="AQ928" i="8"/>
  <c r="AQ923" i="8"/>
  <c r="AQ937" i="8"/>
  <c r="AQ933" i="8"/>
  <c r="AQ935" i="8"/>
  <c r="AQ926" i="8"/>
  <c r="AQ934" i="8"/>
  <c r="AQ922" i="8"/>
  <c r="AQ936" i="8"/>
  <c r="P929" i="8"/>
  <c r="P936" i="8"/>
  <c r="P938" i="8"/>
  <c r="P928" i="8"/>
  <c r="P937" i="8"/>
  <c r="P925" i="8"/>
  <c r="P926" i="8"/>
  <c r="P933" i="8"/>
  <c r="P921" i="8"/>
  <c r="P935" i="8"/>
  <c r="P930" i="8"/>
  <c r="P932" i="8"/>
  <c r="P931" i="8"/>
  <c r="P920" i="8"/>
  <c r="AB38" i="6"/>
  <c r="AD38" i="6" s="1"/>
  <c r="AE38" i="6"/>
  <c r="AC38" i="6"/>
  <c r="AN35" i="7"/>
  <c r="AN27" i="7"/>
  <c r="AN19" i="7"/>
  <c r="AN34" i="7"/>
  <c r="AN26" i="7"/>
  <c r="AN18" i="7"/>
  <c r="AN32" i="7"/>
  <c r="AN24" i="7"/>
  <c r="AN22" i="7"/>
  <c r="AN31" i="7"/>
  <c r="AN23" i="7"/>
  <c r="AN36" i="7"/>
  <c r="AN33" i="7"/>
  <c r="AN30" i="7"/>
  <c r="AN25" i="7"/>
  <c r="AN20" i="7"/>
  <c r="AN29" i="7"/>
  <c r="AN28" i="7"/>
  <c r="AN21" i="7"/>
  <c r="R349" i="8"/>
  <c r="R356" i="8"/>
  <c r="R357" i="8"/>
  <c r="R358" i="8"/>
  <c r="R350" i="8"/>
  <c r="R348" i="8"/>
  <c r="R360" i="8"/>
  <c r="R361" i="8"/>
  <c r="R362" i="8"/>
  <c r="R363" i="8"/>
  <c r="R355" i="8"/>
  <c r="R359" i="8"/>
  <c r="R345" i="8"/>
  <c r="R346" i="8"/>
  <c r="R354" i="8"/>
  <c r="R347" i="8"/>
  <c r="R352" i="8"/>
  <c r="AB362" i="8"/>
  <c r="AB361" i="8"/>
  <c r="AB345" i="8"/>
  <c r="AB347" i="8"/>
  <c r="AB352" i="8"/>
  <c r="AB357" i="8"/>
  <c r="AB350" i="8"/>
  <c r="AB354" i="8"/>
  <c r="AB353" i="8"/>
  <c r="AB356" i="8"/>
  <c r="AB351" i="8"/>
  <c r="AB349" i="8"/>
  <c r="AB359" i="8"/>
  <c r="AB358" i="8"/>
  <c r="AB363" i="8"/>
  <c r="AC350" i="8"/>
  <c r="AC346" i="8"/>
  <c r="AC349" i="8"/>
  <c r="AC352" i="8"/>
  <c r="AC353" i="8"/>
  <c r="AC362" i="8"/>
  <c r="AC359" i="8"/>
  <c r="AC347" i="8"/>
  <c r="AC363" i="8"/>
  <c r="AC345" i="8"/>
  <c r="AC354" i="8"/>
  <c r="AC361" i="8"/>
  <c r="AC356" i="8"/>
  <c r="AC351" i="8"/>
  <c r="AC358" i="8"/>
  <c r="AE363" i="8"/>
  <c r="AE347" i="8"/>
  <c r="AE350" i="8"/>
  <c r="AE346" i="8"/>
  <c r="AE355" i="8"/>
  <c r="AE362" i="8"/>
  <c r="AE348" i="8"/>
  <c r="AE356" i="8"/>
  <c r="AE357" i="8"/>
  <c r="AE360" i="8"/>
  <c r="AE352" i="8"/>
  <c r="AE359" i="8"/>
  <c r="AE361" i="8"/>
  <c r="AE351" i="8"/>
  <c r="AE345" i="8"/>
  <c r="AE354" i="8"/>
  <c r="AE353" i="8"/>
  <c r="N559" i="8"/>
  <c r="AB558" i="8"/>
  <c r="AI569" i="8"/>
  <c r="R559" i="8"/>
  <c r="T568" i="8"/>
  <c r="N562" i="8"/>
  <c r="AC560" i="8"/>
  <c r="N557" i="8"/>
  <c r="Q565" i="8"/>
  <c r="AQ570" i="8"/>
  <c r="T554" i="8"/>
  <c r="AQ558" i="8"/>
  <c r="AQ564" i="8"/>
  <c r="AI567" i="8"/>
  <c r="T563" i="8"/>
  <c r="N553" i="8"/>
  <c r="I562" i="8"/>
  <c r="AC565" i="8"/>
  <c r="AC555" i="8"/>
  <c r="Q559" i="8"/>
  <c r="R566" i="8"/>
  <c r="AB1341" i="8"/>
  <c r="Q1352" i="8"/>
  <c r="U1349" i="8"/>
  <c r="J1350" i="8"/>
  <c r="M1337" i="8"/>
  <c r="M1351" i="8"/>
  <c r="U1344" i="8"/>
  <c r="I1336" i="8"/>
  <c r="U1334" i="8"/>
  <c r="AP1341" i="8"/>
  <c r="M1352" i="8"/>
  <c r="M1339" i="8"/>
  <c r="AG1344" i="8"/>
  <c r="X1337" i="8"/>
  <c r="N1340" i="8"/>
  <c r="AG1345" i="8"/>
  <c r="W1351" i="8"/>
  <c r="AG1341" i="8"/>
  <c r="Y1344" i="8"/>
  <c r="Q1347" i="8"/>
  <c r="AB1336" i="8"/>
  <c r="S1339" i="8"/>
  <c r="K1342" i="8"/>
  <c r="O1334" i="8"/>
  <c r="AG1340" i="8"/>
  <c r="Y1343" i="8"/>
  <c r="S1346" i="8"/>
  <c r="N1349" i="8"/>
  <c r="I1352" i="8"/>
  <c r="AP1335" i="8"/>
  <c r="AH1338" i="8"/>
  <c r="Y1341" i="8"/>
  <c r="Q1344" i="8"/>
  <c r="I1347" i="8"/>
  <c r="AN1349" i="8"/>
  <c r="Q1337" i="8"/>
  <c r="AH1340" i="8"/>
  <c r="V1344" i="8"/>
  <c r="N1346" i="8"/>
  <c r="AP1347" i="8"/>
  <c r="AH1349" i="8"/>
  <c r="AH1337" i="8"/>
  <c r="V1341" i="8"/>
  <c r="W1348" i="8"/>
  <c r="O1350" i="8"/>
  <c r="V1338" i="8"/>
  <c r="AB1345" i="8"/>
  <c r="AN1350" i="8"/>
  <c r="AI930" i="8"/>
  <c r="AI925" i="8"/>
  <c r="AI932" i="8"/>
  <c r="AI920" i="8"/>
  <c r="AI929" i="8"/>
  <c r="AI924" i="8"/>
  <c r="AI938" i="8"/>
  <c r="AI937" i="8"/>
  <c r="AI926" i="8"/>
  <c r="AI931" i="8"/>
  <c r="AI928" i="8"/>
  <c r="AI923" i="8"/>
  <c r="AI934" i="8"/>
  <c r="AI922" i="8"/>
  <c r="AI935" i="8"/>
  <c r="L933" i="8"/>
  <c r="L934" i="8"/>
  <c r="L922" i="8"/>
  <c r="L932" i="8"/>
  <c r="L923" i="8"/>
  <c r="L935" i="8"/>
  <c r="L926" i="8"/>
  <c r="L921" i="8"/>
  <c r="L927" i="8"/>
  <c r="L931" i="8"/>
  <c r="L930" i="8"/>
  <c r="L938" i="8"/>
  <c r="L936" i="8"/>
  <c r="L925" i="8"/>
  <c r="L928" i="8"/>
  <c r="L924" i="8"/>
  <c r="L937" i="8"/>
  <c r="AO938" i="8"/>
  <c r="AO922" i="8"/>
  <c r="AO925" i="8"/>
  <c r="AO937" i="8"/>
  <c r="AO921" i="8"/>
  <c r="AO923" i="8"/>
  <c r="AO928" i="8"/>
  <c r="AO933" i="8"/>
  <c r="AO930" i="8"/>
  <c r="AO932" i="8"/>
  <c r="AO935" i="8"/>
  <c r="AO936" i="8"/>
  <c r="AO927" i="8"/>
  <c r="AO924" i="8"/>
  <c r="AN921" i="8"/>
  <c r="AN934" i="8"/>
  <c r="AN920" i="8"/>
  <c r="AN937" i="8"/>
  <c r="AN923" i="8"/>
  <c r="AN928" i="8"/>
  <c r="AN936" i="8"/>
  <c r="AN933" i="8"/>
  <c r="AN938" i="8"/>
  <c r="AN924" i="8"/>
  <c r="AN930" i="8"/>
  <c r="AN932" i="8"/>
  <c r="AN935" i="8"/>
  <c r="AN931" i="8"/>
  <c r="AN929" i="8"/>
  <c r="AN922" i="8"/>
  <c r="AF14" i="7"/>
  <c r="J531" i="8"/>
  <c r="V539" i="8"/>
  <c r="AK546" i="8"/>
  <c r="Y537" i="8"/>
  <c r="N538" i="8"/>
  <c r="M529" i="8"/>
  <c r="AD538" i="8"/>
  <c r="AD530" i="8"/>
  <c r="W541" i="8"/>
  <c r="Q534" i="8"/>
  <c r="V544" i="8"/>
  <c r="AP536" i="8"/>
  <c r="AO529" i="8"/>
  <c r="AD540" i="8"/>
  <c r="AB531" i="8"/>
  <c r="AI537" i="8"/>
  <c r="U544" i="8"/>
  <c r="AQ531" i="8"/>
  <c r="AE538" i="8"/>
  <c r="W545" i="8"/>
  <c r="Y533" i="8"/>
  <c r="AF539" i="8"/>
  <c r="AI546" i="8"/>
  <c r="AD531" i="8"/>
  <c r="N535" i="8"/>
  <c r="P538" i="8"/>
  <c r="Y541" i="8"/>
  <c r="I545" i="8"/>
  <c r="AJ529" i="8"/>
  <c r="AK532" i="8"/>
  <c r="W536" i="8"/>
  <c r="Y539" i="8"/>
  <c r="AI542" i="8"/>
  <c r="AA546" i="8"/>
  <c r="AB530" i="8"/>
  <c r="AG533" i="8"/>
  <c r="P537" i="8"/>
  <c r="V540" i="8"/>
  <c r="AI543" i="8"/>
  <c r="Y547" i="8"/>
  <c r="AJ531" i="8"/>
  <c r="AP534" i="8"/>
  <c r="W538" i="8"/>
  <c r="AF541" i="8"/>
  <c r="Q545" i="8"/>
  <c r="AG529" i="8"/>
  <c r="AE531" i="8"/>
  <c r="AC533" i="8"/>
  <c r="AB535" i="8"/>
  <c r="AA537" i="8"/>
  <c r="AR539" i="8"/>
  <c r="J542" i="8"/>
  <c r="R544" i="8"/>
  <c r="AD546" i="8"/>
  <c r="AQ529" i="8"/>
  <c r="AO531" i="8"/>
  <c r="AM533" i="8"/>
  <c r="AL535" i="8"/>
  <c r="AK537" i="8"/>
  <c r="AJ539" i="8"/>
  <c r="AL541" i="8"/>
  <c r="AQ543" i="8"/>
  <c r="U546" i="8"/>
  <c r="AI529" i="8"/>
  <c r="AG531" i="8"/>
  <c r="AE533" i="8"/>
  <c r="AD535" i="8"/>
  <c r="AC537" i="8"/>
  <c r="AB539" i="8"/>
  <c r="AD541" i="8"/>
  <c r="AH543" i="8"/>
  <c r="L546" i="8"/>
  <c r="T543" i="8"/>
  <c r="L545" i="8"/>
  <c r="AN546" i="8"/>
  <c r="AF529" i="8"/>
  <c r="U531" i="8"/>
  <c r="S533" i="8"/>
  <c r="I535" i="8"/>
  <c r="AJ536" i="8"/>
  <c r="Z538" i="8"/>
  <c r="Q540" i="8"/>
  <c r="I542" i="8"/>
  <c r="AK543" i="8"/>
  <c r="AC545" i="8"/>
  <c r="U547" i="8"/>
  <c r="AJ439" i="8"/>
  <c r="P446" i="8"/>
  <c r="I443" i="8"/>
  <c r="R447" i="8"/>
  <c r="P437" i="8"/>
  <c r="AC445" i="8"/>
  <c r="V454" i="8"/>
  <c r="Y443" i="8"/>
  <c r="P452" i="8"/>
  <c r="AQ447" i="8"/>
  <c r="AR445" i="8"/>
  <c r="AL454" i="8"/>
  <c r="W442" i="8"/>
  <c r="AP447" i="8"/>
  <c r="AC453" i="8"/>
  <c r="X441" i="8"/>
  <c r="T447" i="8"/>
  <c r="I440" i="8"/>
  <c r="L451" i="8"/>
  <c r="W437" i="8"/>
  <c r="N440" i="8"/>
  <c r="AL448" i="8"/>
  <c r="Y454" i="8"/>
  <c r="AN440" i="8"/>
  <c r="W446" i="8"/>
  <c r="N449" i="8"/>
  <c r="I452" i="8"/>
  <c r="AN454" i="8"/>
  <c r="R441" i="8"/>
  <c r="I444" i="8"/>
  <c r="L447" i="8"/>
  <c r="AQ449" i="8"/>
  <c r="AL452" i="8"/>
  <c r="R439" i="8"/>
  <c r="T442" i="8"/>
  <c r="W445" i="8"/>
  <c r="P448" i="8"/>
  <c r="AP453" i="8"/>
  <c r="O439" i="8"/>
  <c r="AP440" i="8"/>
  <c r="AN442" i="8"/>
  <c r="T446" i="8"/>
  <c r="W453" i="8"/>
  <c r="O455" i="8"/>
  <c r="AQ437" i="8"/>
  <c r="AN439" i="8"/>
  <c r="T443" i="8"/>
  <c r="AJ448" i="8"/>
  <c r="T452" i="8"/>
  <c r="L454" i="8"/>
  <c r="AN455" i="8"/>
  <c r="T440" i="8"/>
  <c r="AI445" i="8"/>
  <c r="Y447" i="8"/>
  <c r="Q449" i="8"/>
  <c r="I451" i="8"/>
  <c r="AC454" i="8"/>
  <c r="S862" i="8"/>
  <c r="J865" i="8"/>
  <c r="N861" i="8"/>
  <c r="S867" i="8"/>
  <c r="N853" i="8"/>
  <c r="S866" i="8"/>
  <c r="R857" i="8"/>
  <c r="N852" i="8"/>
  <c r="S859" i="8"/>
  <c r="M868" i="8"/>
  <c r="M856" i="8"/>
  <c r="AP1155" i="8"/>
  <c r="AP1158" i="8"/>
  <c r="AP1150" i="8"/>
  <c r="AP1156" i="8"/>
  <c r="AP1162" i="8"/>
  <c r="AP1161" i="8"/>
  <c r="AP1151" i="8"/>
  <c r="AP1163" i="8"/>
  <c r="AP1165" i="8"/>
  <c r="AP1159" i="8"/>
  <c r="AP1152" i="8"/>
  <c r="K1150" i="8"/>
  <c r="K1164" i="8"/>
  <c r="K1162" i="8"/>
  <c r="K1167" i="8"/>
  <c r="K1168" i="8"/>
  <c r="K1165" i="8"/>
  <c r="K1161" i="8"/>
  <c r="K1156" i="8"/>
  <c r="AH1160" i="8"/>
  <c r="AH1159" i="8"/>
  <c r="AH1155" i="8"/>
  <c r="AH1158" i="8"/>
  <c r="AH1161" i="8"/>
  <c r="AH1166" i="8"/>
  <c r="AH1162" i="8"/>
  <c r="AH1168" i="8"/>
  <c r="AH1152" i="8"/>
  <c r="AH1163" i="8"/>
  <c r="AH1167" i="8"/>
  <c r="AH1156" i="8"/>
  <c r="N1167" i="8"/>
  <c r="N1153" i="8"/>
  <c r="N1159" i="8"/>
  <c r="N1164" i="8"/>
  <c r="N1156" i="8"/>
  <c r="N1163" i="8"/>
  <c r="N1151" i="8"/>
  <c r="N1154" i="8"/>
  <c r="N1161" i="8"/>
  <c r="N1168" i="8"/>
  <c r="N1166" i="8"/>
  <c r="X1164" i="8"/>
  <c r="X1167" i="8"/>
  <c r="X1153" i="8"/>
  <c r="X1154" i="8"/>
  <c r="X1162" i="8"/>
  <c r="X1165" i="8"/>
  <c r="X1157" i="8"/>
  <c r="X1160" i="8"/>
  <c r="X1163" i="8"/>
  <c r="X1151" i="8"/>
  <c r="X1168" i="8"/>
  <c r="X1152" i="8"/>
  <c r="X1156" i="8"/>
  <c r="AI891" i="8"/>
  <c r="AP875" i="8"/>
  <c r="AK888" i="8"/>
  <c r="AP882" i="8"/>
  <c r="Z876" i="8"/>
  <c r="Z890" i="8"/>
  <c r="W883" i="8"/>
  <c r="AB876" i="8"/>
  <c r="K888" i="8"/>
  <c r="AN880" i="8"/>
  <c r="AF892" i="8"/>
  <c r="AH883" i="8"/>
  <c r="M875" i="8"/>
  <c r="J881" i="8"/>
  <c r="AP886" i="8"/>
  <c r="AM892" i="8"/>
  <c r="K881" i="8"/>
  <c r="AQ886" i="8"/>
  <c r="AI874" i="8"/>
  <c r="AA880" i="8"/>
  <c r="M886" i="8"/>
  <c r="S892" i="8"/>
  <c r="AI879" i="8"/>
  <c r="AB885" i="8"/>
  <c r="AG891" i="8"/>
  <c r="K877" i="8"/>
  <c r="N881" i="8"/>
  <c r="Q885" i="8"/>
  <c r="K889" i="8"/>
  <c r="AN892" i="8"/>
  <c r="AE877" i="8"/>
  <c r="AH881" i="8"/>
  <c r="W885" i="8"/>
  <c r="L889" i="8"/>
  <c r="AP892" i="8"/>
  <c r="AF877" i="8"/>
  <c r="T881" i="8"/>
  <c r="X885" i="8"/>
  <c r="Q889" i="8"/>
  <c r="AQ892" i="8"/>
  <c r="J876" i="8"/>
  <c r="U878" i="8"/>
  <c r="AF880" i="8"/>
  <c r="AR882" i="8"/>
  <c r="S885" i="8"/>
  <c r="AF887" i="8"/>
  <c r="J890" i="8"/>
  <c r="W892" i="8"/>
  <c r="Z875" i="8"/>
  <c r="AL877" i="8"/>
  <c r="L880" i="8"/>
  <c r="W882" i="8"/>
  <c r="I885" i="8"/>
  <c r="W887" i="8"/>
  <c r="AJ889" i="8"/>
  <c r="M892" i="8"/>
  <c r="AM875" i="8"/>
  <c r="M878" i="8"/>
  <c r="AI880" i="8"/>
  <c r="I883" i="8"/>
  <c r="V885" i="8"/>
  <c r="AI887" i="8"/>
  <c r="L890" i="8"/>
  <c r="Z892" i="8"/>
  <c r="S875" i="8"/>
  <c r="I877" i="8"/>
  <c r="AJ878" i="8"/>
  <c r="Z880" i="8"/>
  <c r="X882" i="8"/>
  <c r="N884" i="8"/>
  <c r="AP885" i="8"/>
  <c r="AH887" i="8"/>
  <c r="Z889" i="8"/>
  <c r="R891" i="8"/>
  <c r="L874" i="8"/>
  <c r="AL875" i="8"/>
  <c r="AB877" i="8"/>
  <c r="R879" i="8"/>
  <c r="P881" i="8"/>
  <c r="AQ882" i="8"/>
  <c r="AG884" i="8"/>
  <c r="Y886" i="8"/>
  <c r="Q888" i="8"/>
  <c r="I890" i="8"/>
  <c r="AK891" i="8"/>
  <c r="P35" i="7"/>
  <c r="P27" i="7"/>
  <c r="P19" i="7"/>
  <c r="P34" i="7"/>
  <c r="P26" i="7"/>
  <c r="P18" i="7"/>
  <c r="P32" i="7"/>
  <c r="P24" i="7"/>
  <c r="P31" i="7"/>
  <c r="P36" i="7"/>
  <c r="P21" i="7"/>
  <c r="P33" i="7"/>
  <c r="P22" i="7"/>
  <c r="P29" i="7"/>
  <c r="P23" i="7"/>
  <c r="P28" i="7"/>
  <c r="P25" i="7"/>
  <c r="P30" i="7"/>
  <c r="P20" i="7"/>
  <c r="AN55" i="8"/>
  <c r="AD48" i="8"/>
  <c r="AD25" i="8" s="1"/>
  <c r="AK62" i="8"/>
  <c r="J51" i="8"/>
  <c r="AD57" i="8"/>
  <c r="AD34" i="8" s="1"/>
  <c r="R53" i="8"/>
  <c r="R30" i="8" s="1"/>
  <c r="U61" i="8"/>
  <c r="U38" i="8" s="1"/>
  <c r="AC50" i="8"/>
  <c r="AC27" i="8" s="1"/>
  <c r="AK60" i="8"/>
  <c r="AQ50" i="8"/>
  <c r="X58" i="8"/>
  <c r="X35" i="8" s="1"/>
  <c r="X62" i="8"/>
  <c r="X39" i="8" s="1"/>
  <c r="AC57" i="8"/>
  <c r="AC34" i="8" s="1"/>
  <c r="AC61" i="8"/>
  <c r="AC38" i="8" s="1"/>
  <c r="AF46" i="8"/>
  <c r="AF23" i="8" s="1"/>
  <c r="AD50" i="8"/>
  <c r="AD27" i="8" s="1"/>
  <c r="AQ53" i="8"/>
  <c r="AF53" i="8"/>
  <c r="AF30" i="8" s="1"/>
  <c r="X49" i="8"/>
  <c r="X26" i="8" s="1"/>
  <c r="AQ54" i="8"/>
  <c r="AF50" i="8"/>
  <c r="AF27" i="8" s="1"/>
  <c r="AD52" i="8"/>
  <c r="AD29" i="8" s="1"/>
  <c r="J56" i="8"/>
  <c r="R59" i="8"/>
  <c r="R36" i="8" s="1"/>
  <c r="Z62" i="8"/>
  <c r="Z39" i="8" s="1"/>
  <c r="J64" i="8"/>
  <c r="J41" i="8" s="1"/>
  <c r="AN51" i="8"/>
  <c r="AQ58" i="8"/>
  <c r="AI63" i="8"/>
  <c r="AI40" i="8" s="1"/>
  <c r="AQ49" i="8"/>
  <c r="U55" i="8"/>
  <c r="U32" i="8" s="1"/>
  <c r="AR61" i="8"/>
  <c r="Q1691" i="8"/>
  <c r="M1695" i="8"/>
  <c r="M1697" i="8"/>
  <c r="M1680" i="8"/>
  <c r="AA1690" i="8"/>
  <c r="T1695" i="8"/>
  <c r="AG1680" i="8"/>
  <c r="Q1689" i="8"/>
  <c r="M1693" i="8"/>
  <c r="AQ1682" i="8"/>
  <c r="T1687" i="8"/>
  <c r="T1692" i="8"/>
  <c r="AL1682" i="8"/>
  <c r="AQ1689" i="8"/>
  <c r="AA1693" i="8"/>
  <c r="AN384" i="8"/>
  <c r="S381" i="8"/>
  <c r="O377" i="8"/>
  <c r="S371" i="8"/>
  <c r="AA383" i="8"/>
  <c r="AE378" i="8"/>
  <c r="O375" i="8"/>
  <c r="AB374" i="8"/>
  <c r="J380" i="8"/>
  <c r="N372" i="8"/>
  <c r="J378" i="8"/>
  <c r="AI383" i="8"/>
  <c r="W375" i="8"/>
  <c r="AP380" i="8"/>
  <c r="AF386" i="8"/>
  <c r="W380" i="8"/>
  <c r="J386" i="8"/>
  <c r="I373" i="8"/>
  <c r="AR383" i="8"/>
  <c r="U369" i="8"/>
  <c r="AB376" i="8"/>
  <c r="I380" i="8"/>
  <c r="S368" i="8"/>
  <c r="AN375" i="8"/>
  <c r="T383" i="8"/>
  <c r="AN386" i="8"/>
  <c r="AH371" i="8"/>
  <c r="AO378" i="8"/>
  <c r="I386" i="8"/>
  <c r="X369" i="8"/>
  <c r="N371" i="8"/>
  <c r="AO372" i="8"/>
  <c r="AE374" i="8"/>
  <c r="U376" i="8"/>
  <c r="S378" i="8"/>
  <c r="AE383" i="8"/>
  <c r="W385" i="8"/>
  <c r="O368" i="8"/>
  <c r="AO369" i="8"/>
  <c r="AE371" i="8"/>
  <c r="U373" i="8"/>
  <c r="S375" i="8"/>
  <c r="I377" i="8"/>
  <c r="AB380" i="8"/>
  <c r="T382" i="8"/>
  <c r="AN385" i="8"/>
  <c r="AF368" i="8"/>
  <c r="U370" i="8"/>
  <c r="S372" i="8"/>
  <c r="I374" i="8"/>
  <c r="I381" i="8"/>
  <c r="U386" i="8"/>
  <c r="AB372" i="8"/>
  <c r="AH379" i="8"/>
  <c r="J385" i="8"/>
  <c r="AP1291" i="8"/>
  <c r="L1305" i="8"/>
  <c r="AA1288" i="8"/>
  <c r="X1290" i="8"/>
  <c r="L1296" i="8"/>
  <c r="Y509" i="8"/>
  <c r="Y524" i="8"/>
  <c r="Y516" i="8"/>
  <c r="Y513" i="8"/>
  <c r="Y507" i="8"/>
  <c r="Y519" i="8"/>
  <c r="Y506" i="8"/>
  <c r="Y517" i="8"/>
  <c r="Y522" i="8"/>
  <c r="Y512" i="8"/>
  <c r="Y520" i="8"/>
  <c r="L523" i="8"/>
  <c r="L518" i="8"/>
  <c r="L509" i="8"/>
  <c r="L521" i="8"/>
  <c r="L512" i="8"/>
  <c r="L515" i="8"/>
  <c r="L522" i="8"/>
  <c r="L520" i="8"/>
  <c r="L519" i="8"/>
  <c r="L511" i="8"/>
  <c r="L508" i="8"/>
  <c r="L514" i="8"/>
  <c r="I506" i="8"/>
  <c r="I507" i="8"/>
  <c r="I523" i="8"/>
  <c r="I509" i="8"/>
  <c r="I512" i="8"/>
  <c r="I519" i="8"/>
  <c r="I511" i="8"/>
  <c r="I514" i="8"/>
  <c r="I516" i="8"/>
  <c r="I524" i="8"/>
  <c r="AC512" i="8"/>
  <c r="AC514" i="8"/>
  <c r="AC515" i="8"/>
  <c r="AC520" i="8"/>
  <c r="AC524" i="8"/>
  <c r="AC506" i="8"/>
  <c r="AC522" i="8"/>
  <c r="AC511" i="8"/>
  <c r="AE520" i="8"/>
  <c r="AE519" i="8"/>
  <c r="AE518" i="8"/>
  <c r="AE510" i="8"/>
  <c r="AE513" i="8"/>
  <c r="AE516" i="8"/>
  <c r="AE509" i="8"/>
  <c r="AE524" i="8"/>
  <c r="AE508" i="8"/>
  <c r="AE511" i="8"/>
  <c r="AC1372" i="8"/>
  <c r="I1360" i="8"/>
  <c r="Q1359" i="8"/>
  <c r="V1370" i="8"/>
  <c r="Q1371" i="8"/>
  <c r="W1375" i="8"/>
  <c r="W1366" i="8"/>
  <c r="AE1358" i="8"/>
  <c r="AL1370" i="8"/>
  <c r="AC1368" i="8"/>
  <c r="R1359" i="8"/>
  <c r="AD1368" i="8"/>
  <c r="V1359" i="8"/>
  <c r="U1370" i="8"/>
  <c r="Q1360" i="8"/>
  <c r="AQ1365" i="8"/>
  <c r="AR1372" i="8"/>
  <c r="T1360" i="8"/>
  <c r="AR1366" i="8"/>
  <c r="K1374" i="8"/>
  <c r="AB1360" i="8"/>
  <c r="U1366" i="8"/>
  <c r="X1373" i="8"/>
  <c r="I1359" i="8"/>
  <c r="AK1361" i="8"/>
  <c r="Y1364" i="8"/>
  <c r="T1368" i="8"/>
  <c r="AN1371" i="8"/>
  <c r="X1375" i="8"/>
  <c r="J1359" i="8"/>
  <c r="AL1361" i="8"/>
  <c r="AC1364" i="8"/>
  <c r="AO1367" i="8"/>
  <c r="Y1371" i="8"/>
  <c r="I1375" i="8"/>
  <c r="AK1358" i="8"/>
  <c r="AB1361" i="8"/>
  <c r="P1364" i="8"/>
  <c r="Z1367" i="8"/>
  <c r="J1371" i="8"/>
  <c r="AD1374" i="8"/>
  <c r="AA1358" i="8"/>
  <c r="O1361" i="8"/>
  <c r="AQ1363" i="8"/>
  <c r="O1367" i="8"/>
  <c r="AI1370" i="8"/>
  <c r="S1374" i="8"/>
  <c r="P1358" i="8"/>
  <c r="AQ1359" i="8"/>
  <c r="AG1361" i="8"/>
  <c r="W1363" i="8"/>
  <c r="M1365" i="8"/>
  <c r="K1367" i="8"/>
  <c r="AM1368" i="8"/>
  <c r="AE1370" i="8"/>
  <c r="W1372" i="8"/>
  <c r="O1374" i="8"/>
  <c r="AQ1375" i="8"/>
  <c r="AG1358" i="8"/>
  <c r="W1360" i="8"/>
  <c r="M1362" i="8"/>
  <c r="K1364" i="8"/>
  <c r="AL1365" i="8"/>
  <c r="AB1367" i="8"/>
  <c r="T1369" i="8"/>
  <c r="L1371" i="8"/>
  <c r="AN1372" i="8"/>
  <c r="AF1374" i="8"/>
  <c r="X1357" i="8"/>
  <c r="M1359" i="8"/>
  <c r="K1361" i="8"/>
  <c r="AL1362" i="8"/>
  <c r="AB1364" i="8"/>
  <c r="R1366" i="8"/>
  <c r="I1368" i="8"/>
  <c r="AK1369" i="8"/>
  <c r="AC1371" i="8"/>
  <c r="U1373" i="8"/>
  <c r="M1375" i="8"/>
  <c r="AN1365" i="8"/>
  <c r="AD1367" i="8"/>
  <c r="V1369" i="8"/>
  <c r="N1371" i="8"/>
  <c r="AP1372" i="8"/>
  <c r="AH1374" i="8"/>
  <c r="K32" i="7"/>
  <c r="AX32" i="7" s="1"/>
  <c r="AZ32" i="7" s="1"/>
  <c r="K24" i="7"/>
  <c r="AX24" i="7" s="1"/>
  <c r="AZ24" i="7" s="1"/>
  <c r="K31" i="7"/>
  <c r="AX31" i="7" s="1"/>
  <c r="AZ31" i="7" s="1"/>
  <c r="K23" i="7"/>
  <c r="AX23" i="7" s="1"/>
  <c r="AZ23" i="7" s="1"/>
  <c r="K29" i="7"/>
  <c r="AX29" i="7" s="1"/>
  <c r="AZ29" i="7" s="1"/>
  <c r="K21" i="7"/>
  <c r="AX21" i="7" s="1"/>
  <c r="AZ21" i="7" s="1"/>
  <c r="K28" i="7"/>
  <c r="AX28" i="7" s="1"/>
  <c r="AZ28" i="7" s="1"/>
  <c r="K33" i="7"/>
  <c r="AX33" i="7" s="1"/>
  <c r="AZ33" i="7" s="1"/>
  <c r="K18" i="7"/>
  <c r="AX18" i="7" s="1"/>
  <c r="K35" i="7"/>
  <c r="AX35" i="7" s="1"/>
  <c r="AZ35" i="7" s="1"/>
  <c r="K30" i="7"/>
  <c r="AX30" i="7" s="1"/>
  <c r="AZ30" i="7" s="1"/>
  <c r="K36" i="7"/>
  <c r="AX36" i="7" s="1"/>
  <c r="K20" i="7"/>
  <c r="AX20" i="7" s="1"/>
  <c r="AZ20" i="7" s="1"/>
  <c r="K34" i="7"/>
  <c r="AX34" i="7" s="1"/>
  <c r="AZ34" i="7" s="1"/>
  <c r="K27" i="7"/>
  <c r="AX27" i="7" s="1"/>
  <c r="AZ27" i="7" s="1"/>
  <c r="K25" i="7"/>
  <c r="AX25" i="7" s="1"/>
  <c r="AZ25" i="7" s="1"/>
  <c r="K22" i="7"/>
  <c r="AX22" i="7" s="1"/>
  <c r="AZ22" i="7" s="1"/>
  <c r="K19" i="7"/>
  <c r="AX19" i="7" s="1"/>
  <c r="AZ19" i="7" s="1"/>
  <c r="K26" i="7"/>
  <c r="AX26" i="7" s="1"/>
  <c r="AZ26" i="7" s="1"/>
  <c r="M631" i="8"/>
  <c r="V627" i="8"/>
  <c r="AB629" i="8"/>
  <c r="AN632" i="8"/>
  <c r="AF624" i="8"/>
  <c r="Z628" i="8"/>
  <c r="AO632" i="8"/>
  <c r="AA637" i="8"/>
  <c r="AD623" i="8"/>
  <c r="J628" i="8"/>
  <c r="V632" i="8"/>
  <c r="AO636" i="8"/>
  <c r="N623" i="8"/>
  <c r="K628" i="8"/>
  <c r="Z632" i="8"/>
  <c r="AP636" i="8"/>
  <c r="AF622" i="8"/>
  <c r="I627" i="8"/>
  <c r="Z631" i="8"/>
  <c r="AP635" i="8"/>
  <c r="N621" i="8"/>
  <c r="AD626" i="8"/>
  <c r="AO630" i="8"/>
  <c r="Z635" i="8"/>
  <c r="O621" i="8"/>
  <c r="AF625" i="8"/>
  <c r="AN629" i="8"/>
  <c r="W634" i="8"/>
  <c r="AP638" i="8"/>
  <c r="AD624" i="8"/>
  <c r="AO628" i="8"/>
  <c r="AQ633" i="8"/>
  <c r="W638" i="8"/>
  <c r="K623" i="8"/>
  <c r="AN625" i="8"/>
  <c r="AB628" i="8"/>
  <c r="T631" i="8"/>
  <c r="O634" i="8"/>
  <c r="J637" i="8"/>
  <c r="AL639" i="8"/>
  <c r="Z623" i="8"/>
  <c r="N626" i="8"/>
  <c r="AQ628" i="8"/>
  <c r="J632" i="8"/>
  <c r="AO634" i="8"/>
  <c r="AJ637" i="8"/>
  <c r="X621" i="8"/>
  <c r="O624" i="8"/>
  <c r="AQ626" i="8"/>
  <c r="AF629" i="8"/>
  <c r="Y632" i="8"/>
  <c r="T635" i="8"/>
  <c r="O638" i="8"/>
  <c r="Z621" i="8"/>
  <c r="O623" i="8"/>
  <c r="AP624" i="8"/>
  <c r="AN626" i="8"/>
  <c r="AD628" i="8"/>
  <c r="T630" i="8"/>
  <c r="K632" i="8"/>
  <c r="AM633" i="8"/>
  <c r="AE635" i="8"/>
  <c r="W637" i="8"/>
  <c r="O639" i="8"/>
  <c r="AQ621" i="8"/>
  <c r="AN623" i="8"/>
  <c r="AD625" i="8"/>
  <c r="T627" i="8"/>
  <c r="J629" i="8"/>
  <c r="AK630" i="8"/>
  <c r="AJ632" i="8"/>
  <c r="AB634" i="8"/>
  <c r="T636" i="8"/>
  <c r="L638" i="8"/>
  <c r="AN639" i="8"/>
  <c r="AD622" i="8"/>
  <c r="T624" i="8"/>
  <c r="J626" i="8"/>
  <c r="AK627" i="8"/>
  <c r="AI629" i="8"/>
  <c r="Y631" i="8"/>
  <c r="Q633" i="8"/>
  <c r="I635" i="8"/>
  <c r="AK636" i="8"/>
  <c r="AC638" i="8"/>
  <c r="W1062" i="8"/>
  <c r="AQ1059" i="8"/>
  <c r="AJ1066" i="8"/>
  <c r="AE1058" i="8"/>
  <c r="U1076" i="8"/>
  <c r="AC1076" i="8"/>
  <c r="Y1074" i="8"/>
  <c r="T1072" i="8"/>
  <c r="AG1070" i="8"/>
  <c r="AQ1063" i="8"/>
  <c r="Z1073" i="8"/>
  <c r="J1068" i="8"/>
  <c r="AO1059" i="8"/>
  <c r="R1070" i="8"/>
  <c r="J1062" i="8"/>
  <c r="AD1070" i="8"/>
  <c r="Z1059" i="8"/>
  <c r="AG1065" i="8"/>
  <c r="AH1071" i="8"/>
  <c r="Q1058" i="8"/>
  <c r="AE1063" i="8"/>
  <c r="M1069" i="8"/>
  <c r="AK1074" i="8"/>
  <c r="AF1061" i="8"/>
  <c r="AI1067" i="8"/>
  <c r="X1073" i="8"/>
  <c r="S1059" i="8"/>
  <c r="K1062" i="8"/>
  <c r="AL1064" i="8"/>
  <c r="AA1067" i="8"/>
  <c r="U1070" i="8"/>
  <c r="P1073" i="8"/>
  <c r="J1076" i="8"/>
  <c r="AH1059" i="8"/>
  <c r="Z1062" i="8"/>
  <c r="P1065" i="8"/>
  <c r="AP1067" i="8"/>
  <c r="AJ1070" i="8"/>
  <c r="AD1073" i="8"/>
  <c r="Y1076" i="8"/>
  <c r="L1060" i="8"/>
  <c r="AN1062" i="8"/>
  <c r="AC1065" i="8"/>
  <c r="T1068" i="8"/>
  <c r="N1071" i="8"/>
  <c r="I1074" i="8"/>
  <c r="AL1076" i="8"/>
  <c r="Z1060" i="8"/>
  <c r="O1063" i="8"/>
  <c r="AR1065" i="8"/>
  <c r="J1069" i="8"/>
  <c r="AO1071" i="8"/>
  <c r="AJ1074" i="8"/>
  <c r="V1058" i="8"/>
  <c r="S1060" i="8"/>
  <c r="I1062" i="8"/>
  <c r="AJ1063" i="8"/>
  <c r="Z1065" i="8"/>
  <c r="X1067" i="8"/>
  <c r="O1069" i="8"/>
  <c r="AQ1070" i="8"/>
  <c r="AI1072" i="8"/>
  <c r="AA1074" i="8"/>
  <c r="S1076" i="8"/>
  <c r="AP1058" i="8"/>
  <c r="AE1060" i="8"/>
  <c r="U1062" i="8"/>
  <c r="S1064" i="8"/>
  <c r="I1066" i="8"/>
  <c r="AJ1067" i="8"/>
  <c r="AA1069" i="8"/>
  <c r="S1071" i="8"/>
  <c r="K1073" i="8"/>
  <c r="AM1074" i="8"/>
  <c r="AE1076" i="8"/>
  <c r="U1059" i="8"/>
  <c r="S1061" i="8"/>
  <c r="I1063" i="8"/>
  <c r="AJ1064" i="8"/>
  <c r="Z1066" i="8"/>
  <c r="X1068" i="8"/>
  <c r="P1070" i="8"/>
  <c r="AR1071" i="8"/>
  <c r="AJ1073" i="8"/>
  <c r="AB1075" i="8"/>
  <c r="AH33" i="7"/>
  <c r="AH25" i="7"/>
  <c r="AH32" i="7"/>
  <c r="AH24" i="7"/>
  <c r="AH30" i="7"/>
  <c r="AH22" i="7"/>
  <c r="AH29" i="7"/>
  <c r="AH34" i="7"/>
  <c r="AH19" i="7"/>
  <c r="AH36" i="7"/>
  <c r="AH31" i="7"/>
  <c r="AH35" i="7"/>
  <c r="AH21" i="7"/>
  <c r="AH26" i="7"/>
  <c r="AH20" i="7"/>
  <c r="AH28" i="7"/>
  <c r="AH23" i="7"/>
  <c r="AH18" i="7"/>
  <c r="AH27" i="7"/>
  <c r="O82" i="8"/>
  <c r="O74" i="8"/>
  <c r="AF82" i="8"/>
  <c r="AF78" i="8"/>
  <c r="AF74" i="8"/>
  <c r="J85" i="8"/>
  <c r="J39" i="8" s="1"/>
  <c r="J77" i="8"/>
  <c r="J75" i="8"/>
  <c r="J29" i="8" s="1"/>
  <c r="AI85" i="8"/>
  <c r="AI70" i="8"/>
  <c r="AI80" i="8"/>
  <c r="AI76" i="8"/>
  <c r="K1110" i="8"/>
  <c r="J1107" i="8"/>
  <c r="AQ1118" i="8"/>
  <c r="AR1115" i="8"/>
  <c r="M1109" i="8"/>
  <c r="S1107" i="8"/>
  <c r="W1109" i="8"/>
  <c r="V1106" i="8"/>
  <c r="X1122" i="8"/>
  <c r="AM1111" i="8"/>
  <c r="AD1120" i="8"/>
  <c r="AJ1110" i="8"/>
  <c r="AQ1120" i="8"/>
  <c r="AR1113" i="8"/>
  <c r="AR1105" i="8"/>
  <c r="O1114" i="8"/>
  <c r="I1104" i="8"/>
  <c r="Y1109" i="8"/>
  <c r="AQ1114" i="8"/>
  <c r="AE1120" i="8"/>
  <c r="AR1106" i="8"/>
  <c r="AP1112" i="8"/>
  <c r="AB1118" i="8"/>
  <c r="AQ1104" i="8"/>
  <c r="K1111" i="8"/>
  <c r="O1117" i="8"/>
  <c r="AM1122" i="8"/>
  <c r="X1106" i="8"/>
  <c r="O1109" i="8"/>
  <c r="AQ1111" i="8"/>
  <c r="X1115" i="8"/>
  <c r="S1118" i="8"/>
  <c r="L1121" i="8"/>
  <c r="AL1104" i="8"/>
  <c r="Z1107" i="8"/>
  <c r="R1110" i="8"/>
  <c r="U1113" i="8"/>
  <c r="O1116" i="8"/>
  <c r="J1119" i="8"/>
  <c r="AN1121" i="8"/>
  <c r="AA1105" i="8"/>
  <c r="Q1108" i="8"/>
  <c r="AR1110" i="8"/>
  <c r="AJ1113" i="8"/>
  <c r="AD1116" i="8"/>
  <c r="X1119" i="8"/>
  <c r="S1122" i="8"/>
  <c r="AO1105" i="8"/>
  <c r="AD1108" i="8"/>
  <c r="AI1111" i="8"/>
  <c r="AA1114" i="8"/>
  <c r="T1117" i="8"/>
  <c r="O1120" i="8"/>
  <c r="P1104" i="8"/>
  <c r="AP1105" i="8"/>
  <c r="AN1107" i="8"/>
  <c r="AD1109" i="8"/>
  <c r="T1111" i="8"/>
  <c r="J1113" i="8"/>
  <c r="AK1114" i="8"/>
  <c r="AC1116" i="8"/>
  <c r="U1118" i="8"/>
  <c r="M1120" i="8"/>
  <c r="AO1121" i="8"/>
  <c r="AJ1104" i="8"/>
  <c r="Y1106" i="8"/>
  <c r="O1108" i="8"/>
  <c r="AP1109" i="8"/>
  <c r="AN1111" i="8"/>
  <c r="AD1113" i="8"/>
  <c r="U1115" i="8"/>
  <c r="M1117" i="8"/>
  <c r="AO1118" i="8"/>
  <c r="AG1120" i="8"/>
  <c r="Y1122" i="8"/>
  <c r="W1105" i="8"/>
  <c r="M1107" i="8"/>
  <c r="K1109" i="8"/>
  <c r="AL1110" i="8"/>
  <c r="AB1112" i="8"/>
  <c r="R1114" i="8"/>
  <c r="J1116" i="8"/>
  <c r="AL1117" i="8"/>
  <c r="AD1119" i="8"/>
  <c r="V1121" i="8"/>
  <c r="U211" i="8"/>
  <c r="M225" i="8"/>
  <c r="AC219" i="8"/>
  <c r="AG222" i="8"/>
  <c r="AF207" i="8"/>
  <c r="N221" i="8"/>
  <c r="N37" i="8" s="1"/>
  <c r="AD217" i="8"/>
  <c r="AM209" i="8"/>
  <c r="AH220" i="8"/>
  <c r="P213" i="8"/>
  <c r="R224" i="8"/>
  <c r="AH218" i="8"/>
  <c r="AJ208" i="8"/>
  <c r="M214" i="8"/>
  <c r="AD219" i="8"/>
  <c r="U225" i="8"/>
  <c r="P212" i="8"/>
  <c r="AC217" i="8"/>
  <c r="O223" i="8"/>
  <c r="AR208" i="8"/>
  <c r="V214" i="8"/>
  <c r="AL219" i="8"/>
  <c r="AC225" i="8"/>
  <c r="AK211" i="8"/>
  <c r="M217" i="8"/>
  <c r="M33" i="8" s="1"/>
  <c r="AI222" i="8"/>
  <c r="Z208" i="8"/>
  <c r="AQ211" i="8"/>
  <c r="W215" i="8"/>
  <c r="AN218" i="8"/>
  <c r="AN34" i="8" s="1"/>
  <c r="X222" i="8"/>
  <c r="AR225" i="8"/>
  <c r="S214" i="8"/>
  <c r="K218" i="8"/>
  <c r="AE221" i="8"/>
  <c r="O225" i="8"/>
  <c r="AC209" i="8"/>
  <c r="Y213" i="8"/>
  <c r="AO216" i="8"/>
  <c r="X220" i="8"/>
  <c r="AR223" i="8"/>
  <c r="AI207" i="8"/>
  <c r="AF209" i="8"/>
  <c r="V211" i="8"/>
  <c r="L213" i="8"/>
  <c r="AM214" i="8"/>
  <c r="AC216" i="8"/>
  <c r="AB218" i="8"/>
  <c r="T220" i="8"/>
  <c r="L222" i="8"/>
  <c r="AN223" i="8"/>
  <c r="AF225" i="8"/>
  <c r="V208" i="8"/>
  <c r="L210" i="8"/>
  <c r="AM211" i="8"/>
  <c r="AC213" i="8"/>
  <c r="AA215" i="8"/>
  <c r="Q217" i="8"/>
  <c r="I219" i="8"/>
  <c r="AK220" i="8"/>
  <c r="AC222" i="8"/>
  <c r="U224" i="8"/>
  <c r="M207" i="8"/>
  <c r="J209" i="8"/>
  <c r="AK210" i="8"/>
  <c r="AI212" i="8"/>
  <c r="Y214" i="8"/>
  <c r="AE216" i="8"/>
  <c r="AD218" i="8"/>
  <c r="AD220" i="8"/>
  <c r="AD222" i="8"/>
  <c r="AD224" i="8"/>
  <c r="AD207" i="8"/>
  <c r="AI209" i="8"/>
  <c r="AO211" i="8"/>
  <c r="AM213" i="8"/>
  <c r="AK215" i="8"/>
  <c r="AQ217" i="8"/>
  <c r="AQ219" i="8"/>
  <c r="AQ221" i="8"/>
  <c r="AQ223" i="8"/>
  <c r="AI822" i="8"/>
  <c r="AI820" i="8"/>
  <c r="AI815" i="8"/>
  <c r="AI817" i="8"/>
  <c r="AI813" i="8"/>
  <c r="AI818" i="8"/>
  <c r="AI811" i="8"/>
  <c r="AI809" i="8"/>
  <c r="AI821" i="8"/>
  <c r="AI806" i="8"/>
  <c r="AI819" i="8"/>
  <c r="AI810" i="8"/>
  <c r="AB817" i="8"/>
  <c r="AB813" i="8"/>
  <c r="AB809" i="8"/>
  <c r="AB806" i="8"/>
  <c r="AB815" i="8"/>
  <c r="AB821" i="8"/>
  <c r="AB819" i="8"/>
  <c r="AB818" i="8"/>
  <c r="AB820" i="8"/>
  <c r="AE815" i="8"/>
  <c r="AE809" i="8"/>
  <c r="AE805" i="8"/>
  <c r="AE813" i="8"/>
  <c r="AE810" i="8"/>
  <c r="AE816" i="8"/>
  <c r="AE814" i="8"/>
  <c r="AE819" i="8"/>
  <c r="AE822" i="8"/>
  <c r="AG821" i="8"/>
  <c r="AG805" i="8"/>
  <c r="AG811" i="8"/>
  <c r="AG812" i="8"/>
  <c r="AG818" i="8"/>
  <c r="AG807" i="8"/>
  <c r="AG813" i="8"/>
  <c r="AG810" i="8"/>
  <c r="AG816" i="8"/>
  <c r="AG820" i="8"/>
  <c r="Z944" i="8"/>
  <c r="Z946" i="8"/>
  <c r="Z957" i="8"/>
  <c r="V947" i="8"/>
  <c r="V957" i="8"/>
  <c r="V952" i="8"/>
  <c r="V943" i="8"/>
  <c r="V960" i="8"/>
  <c r="AE951" i="8"/>
  <c r="AE961" i="8"/>
  <c r="AE945" i="8"/>
  <c r="AE944" i="8"/>
  <c r="M1658" i="8"/>
  <c r="M1672" i="8"/>
  <c r="M1664" i="8"/>
  <c r="M1668" i="8"/>
  <c r="M1663" i="8"/>
  <c r="M1659" i="8"/>
  <c r="M1660" i="8"/>
  <c r="M1657" i="8"/>
  <c r="M1671" i="8"/>
  <c r="M1662" i="8"/>
  <c r="AL1669" i="8"/>
  <c r="AL1672" i="8"/>
  <c r="AL1661" i="8"/>
  <c r="AL1671" i="8"/>
  <c r="AL1662" i="8"/>
  <c r="AL1665" i="8"/>
  <c r="AL1656" i="8"/>
  <c r="AL1674" i="8"/>
  <c r="AL1670" i="8"/>
  <c r="AL1673" i="8"/>
  <c r="AL1658" i="8"/>
  <c r="AL1657" i="8"/>
  <c r="AL1660" i="8"/>
  <c r="AP1673" i="8"/>
  <c r="AP1665" i="8"/>
  <c r="AP1663" i="8"/>
  <c r="AP1666" i="8"/>
  <c r="AP1668" i="8"/>
  <c r="AP1667" i="8"/>
  <c r="AP1664" i="8"/>
  <c r="AP1656" i="8"/>
  <c r="AP1670" i="8"/>
  <c r="AP1669" i="8"/>
  <c r="AP1671" i="8"/>
  <c r="AP1662" i="8"/>
  <c r="AP1660" i="8"/>
  <c r="AI1663" i="8"/>
  <c r="AI1657" i="8"/>
  <c r="AI1664" i="8"/>
  <c r="AI1665" i="8"/>
  <c r="AI1670" i="8"/>
  <c r="AI1656" i="8"/>
  <c r="AI1659" i="8"/>
  <c r="AI1672" i="8"/>
  <c r="AI1658" i="8"/>
  <c r="AI1674" i="8"/>
  <c r="AI1667" i="8"/>
  <c r="AI1671" i="8"/>
  <c r="AI1666" i="8"/>
  <c r="AI1673" i="8"/>
  <c r="AI1669" i="8"/>
  <c r="AI1662" i="8"/>
  <c r="AG1522" i="8"/>
  <c r="AG1520" i="8"/>
  <c r="AG1524" i="8"/>
  <c r="AG1519" i="8"/>
  <c r="AG1531" i="8"/>
  <c r="AG1529" i="8"/>
  <c r="AG1530" i="8"/>
  <c r="AD1531" i="8"/>
  <c r="AD1530" i="8"/>
  <c r="AD1524" i="8"/>
  <c r="AD1527" i="8"/>
  <c r="AD1522" i="8"/>
  <c r="AD1535" i="8"/>
  <c r="AD1533" i="8"/>
  <c r="AD1521" i="8"/>
  <c r="AD1519" i="8"/>
  <c r="AD1532" i="8"/>
  <c r="V1530" i="8"/>
  <c r="V1536" i="8"/>
  <c r="V1531" i="8"/>
  <c r="V1523" i="8"/>
  <c r="V1526" i="8"/>
  <c r="V1520" i="8"/>
  <c r="AM1529" i="8"/>
  <c r="AM1518" i="8"/>
  <c r="AM1535" i="8"/>
  <c r="AM1534" i="8"/>
  <c r="AM1528" i="8"/>
  <c r="AM1531" i="8"/>
  <c r="AM1519" i="8"/>
  <c r="AH1531" i="8"/>
  <c r="AH1520" i="8"/>
  <c r="AH1519" i="8"/>
  <c r="AH1518" i="8"/>
  <c r="AH1521" i="8"/>
  <c r="AH1533" i="8"/>
  <c r="AH1536" i="8"/>
  <c r="AH1532" i="8"/>
  <c r="AH1530" i="8"/>
  <c r="AH1524" i="8"/>
  <c r="O317" i="8"/>
  <c r="O301" i="8"/>
  <c r="O304" i="8"/>
  <c r="O300" i="8"/>
  <c r="O315" i="8"/>
  <c r="O307" i="8"/>
  <c r="O303" i="8"/>
  <c r="Y316" i="8"/>
  <c r="Y315" i="8"/>
  <c r="Y317" i="8"/>
  <c r="Y302" i="8"/>
  <c r="Y314" i="8"/>
  <c r="Y306" i="8"/>
  <c r="Y312" i="8"/>
  <c r="Y305" i="8"/>
  <c r="Y308" i="8"/>
  <c r="Y301" i="8"/>
  <c r="Y309" i="8"/>
  <c r="AI313" i="8"/>
  <c r="AI300" i="8"/>
  <c r="AI302" i="8"/>
  <c r="AI307" i="8"/>
  <c r="AI303" i="8"/>
  <c r="AI306" i="8"/>
  <c r="U309" i="8"/>
  <c r="U302" i="8"/>
  <c r="U307" i="8"/>
  <c r="U308" i="8"/>
  <c r="U310" i="8"/>
  <c r="Z244" i="8"/>
  <c r="Z246" i="8"/>
  <c r="Z237" i="8"/>
  <c r="Z238" i="8"/>
  <c r="Z242" i="8"/>
  <c r="Z240" i="8"/>
  <c r="Z243" i="8"/>
  <c r="Z239" i="8"/>
  <c r="Z247" i="8"/>
  <c r="Z241" i="8"/>
  <c r="Z234" i="8"/>
  <c r="Z248" i="8"/>
  <c r="Z233" i="8"/>
  <c r="Z230" i="8"/>
  <c r="Z231" i="8"/>
  <c r="Z232" i="8"/>
  <c r="Z245" i="8"/>
  <c r="Z236" i="8"/>
  <c r="Z235" i="8"/>
  <c r="R241" i="8"/>
  <c r="R234" i="8"/>
  <c r="R233" i="8"/>
  <c r="R245" i="8"/>
  <c r="R236" i="8"/>
  <c r="R240" i="8"/>
  <c r="R244" i="8"/>
  <c r="R247" i="8"/>
  <c r="R232" i="8"/>
  <c r="R248" i="8"/>
  <c r="R230" i="8"/>
  <c r="R231" i="8"/>
  <c r="R243" i="8"/>
  <c r="R235" i="8"/>
  <c r="R246" i="8"/>
  <c r="R239" i="8"/>
  <c r="R242" i="8"/>
  <c r="R238" i="8"/>
  <c r="R237" i="8"/>
  <c r="P244" i="8"/>
  <c r="P230" i="8"/>
  <c r="P231" i="8"/>
  <c r="P241" i="8"/>
  <c r="P234" i="8"/>
  <c r="P242" i="8"/>
  <c r="P248" i="8"/>
  <c r="P232" i="8"/>
  <c r="P235" i="8"/>
  <c r="P238" i="8"/>
  <c r="P246" i="8"/>
  <c r="P240" i="8"/>
  <c r="P247" i="8"/>
  <c r="P239" i="8"/>
  <c r="P237" i="8"/>
  <c r="P236" i="8"/>
  <c r="P243" i="8"/>
  <c r="P245" i="8"/>
  <c r="P233" i="8"/>
  <c r="U244" i="8"/>
  <c r="U233" i="8"/>
  <c r="U231" i="8"/>
  <c r="U234" i="8"/>
  <c r="U237" i="8"/>
  <c r="U242" i="8"/>
  <c r="U248" i="8"/>
  <c r="U232" i="8"/>
  <c r="U238" i="8"/>
  <c r="U241" i="8"/>
  <c r="U243" i="8"/>
  <c r="U245" i="8"/>
  <c r="U246" i="8"/>
  <c r="U240" i="8"/>
  <c r="U230" i="8"/>
  <c r="U247" i="8"/>
  <c r="U239" i="8"/>
  <c r="U235" i="8"/>
  <c r="U236" i="8"/>
  <c r="W234" i="8"/>
  <c r="W239" i="8"/>
  <c r="W237" i="8"/>
  <c r="W240" i="8"/>
  <c r="W245" i="8"/>
  <c r="W236" i="8"/>
  <c r="W231" i="8"/>
  <c r="W242" i="8"/>
  <c r="W235" i="8"/>
  <c r="W247" i="8"/>
  <c r="W244" i="8"/>
  <c r="W232" i="8"/>
  <c r="W233" i="8"/>
  <c r="W230" i="8"/>
  <c r="W246" i="8"/>
  <c r="W248" i="8"/>
  <c r="W238" i="8"/>
  <c r="W243" i="8"/>
  <c r="W241" i="8"/>
  <c r="AG961" i="8"/>
  <c r="V946" i="8"/>
  <c r="O958" i="8"/>
  <c r="AL951" i="8"/>
  <c r="T944" i="8"/>
  <c r="T961" i="8"/>
  <c r="AG959" i="8"/>
  <c r="K949" i="8"/>
  <c r="J957" i="8"/>
  <c r="K961" i="8"/>
  <c r="N952" i="8"/>
  <c r="O957" i="8"/>
  <c r="V954" i="8"/>
  <c r="AD950" i="8"/>
  <c r="AN956" i="8"/>
  <c r="Z947" i="8"/>
  <c r="S957" i="8"/>
  <c r="AO947" i="8"/>
  <c r="AN960" i="8"/>
  <c r="AD948" i="8"/>
  <c r="Z952" i="8"/>
  <c r="AG960" i="8"/>
  <c r="AG943" i="8"/>
  <c r="AD945" i="8"/>
  <c r="Z949" i="8"/>
  <c r="AD953" i="8"/>
  <c r="AL955" i="8"/>
  <c r="AL957" i="8"/>
  <c r="AL959" i="8"/>
  <c r="AL961" i="8"/>
  <c r="AK944" i="8"/>
  <c r="AQ946" i="8"/>
  <c r="AO948" i="8"/>
  <c r="J951" i="8"/>
  <c r="AB31" i="6"/>
  <c r="AD31" i="6" s="1"/>
  <c r="AE31" i="6"/>
  <c r="AC31" i="6"/>
  <c r="AP86" i="8"/>
  <c r="AP40" i="8" s="1"/>
  <c r="K78" i="8"/>
  <c r="S76" i="8"/>
  <c r="T73" i="8"/>
  <c r="AF87" i="8"/>
  <c r="AC80" i="8"/>
  <c r="S74" i="8"/>
  <c r="AD74" i="8"/>
  <c r="P70" i="8"/>
  <c r="V79" i="8"/>
  <c r="V87" i="8"/>
  <c r="AN77" i="8"/>
  <c r="AG85" i="8"/>
  <c r="M74" i="8"/>
  <c r="M28" i="8" s="1"/>
  <c r="Y83" i="8"/>
  <c r="AP70" i="8"/>
  <c r="U78" i="8"/>
  <c r="T86" i="8"/>
  <c r="X72" i="8"/>
  <c r="Z76" i="8"/>
  <c r="S80" i="8"/>
  <c r="AI84" i="8"/>
  <c r="AA69" i="8"/>
  <c r="AB73" i="8"/>
  <c r="S77" i="8"/>
  <c r="AF81" i="8"/>
  <c r="AF85" i="8"/>
  <c r="AN70" i="8"/>
  <c r="T75" i="8"/>
  <c r="N79" i="8"/>
  <c r="N33" i="8" s="1"/>
  <c r="N83" i="8"/>
  <c r="N87" i="8"/>
  <c r="P72" i="8"/>
  <c r="R76" i="8"/>
  <c r="K80" i="8"/>
  <c r="K34" i="8" s="1"/>
  <c r="AA84" i="8"/>
  <c r="U69" i="8"/>
  <c r="P73" i="8"/>
  <c r="P27" i="8" s="1"/>
  <c r="V75" i="8"/>
  <c r="Z79" i="8"/>
  <c r="AH81" i="8"/>
  <c r="AH83" i="8"/>
  <c r="AH85" i="8"/>
  <c r="AH87" i="8"/>
  <c r="AJ70" i="8"/>
  <c r="Z72" i="8"/>
  <c r="X74" i="8"/>
  <c r="K79" i="8"/>
  <c r="K81" i="8"/>
  <c r="K83" i="8"/>
  <c r="K37" i="8" s="1"/>
  <c r="K85" i="8"/>
  <c r="K39" i="8" s="1"/>
  <c r="K87" i="8"/>
  <c r="M70" i="8"/>
  <c r="S72" i="8"/>
  <c r="I74" i="8"/>
  <c r="I28" i="8" s="1"/>
  <c r="O76" i="8"/>
  <c r="Q78" i="8"/>
  <c r="P80" i="8"/>
  <c r="P34" i="8" s="1"/>
  <c r="P82" i="8"/>
  <c r="P36" i="8" s="1"/>
  <c r="P84" i="8"/>
  <c r="P38" i="8" s="1"/>
  <c r="X86" i="8"/>
  <c r="X69" i="8"/>
  <c r="AC71" i="8"/>
  <c r="Q75" i="8"/>
  <c r="W77" i="8"/>
  <c r="AC81" i="8"/>
  <c r="AC83" i="8"/>
  <c r="AC85" i="8"/>
  <c r="AC87" i="8"/>
  <c r="AK312" i="8"/>
  <c r="S299" i="8"/>
  <c r="N314" i="8"/>
  <c r="O314" i="8"/>
  <c r="Q303" i="8"/>
  <c r="AH313" i="8"/>
  <c r="K304" i="8"/>
  <c r="W312" i="8"/>
  <c r="K311" i="8"/>
  <c r="AD299" i="8"/>
  <c r="W306" i="8"/>
  <c r="AR312" i="8"/>
  <c r="AN317" i="8"/>
  <c r="AO304" i="8"/>
  <c r="AI315" i="8"/>
  <c r="AK302" i="8"/>
  <c r="Z307" i="8"/>
  <c r="AF313" i="8"/>
  <c r="W299" i="8"/>
  <c r="W302" i="8"/>
  <c r="AF305" i="8"/>
  <c r="L311" i="8"/>
  <c r="AB313" i="8"/>
  <c r="AF316" i="8"/>
  <c r="AH300" i="8"/>
  <c r="S303" i="8"/>
  <c r="T306" i="8"/>
  <c r="AH308" i="8"/>
  <c r="AK311" i="8"/>
  <c r="U317" i="8"/>
  <c r="V301" i="8"/>
  <c r="AJ303" i="8"/>
  <c r="J310" i="8"/>
  <c r="AD315" i="8"/>
  <c r="J299" i="8"/>
  <c r="S305" i="8"/>
  <c r="AI310" i="8"/>
  <c r="O313" i="8"/>
  <c r="S316" i="8"/>
  <c r="AR518" i="8"/>
  <c r="AJ513" i="8"/>
  <c r="AD523" i="8"/>
  <c r="AD506" i="8"/>
  <c r="L516" i="8"/>
  <c r="M516" i="8"/>
  <c r="AC517" i="8"/>
  <c r="AD517" i="8"/>
  <c r="AE517" i="8"/>
  <c r="U512" i="8"/>
  <c r="K524" i="8"/>
  <c r="Q517" i="8"/>
  <c r="AR509" i="8"/>
  <c r="AO520" i="8"/>
  <c r="K510" i="8"/>
  <c r="AE515" i="8"/>
  <c r="Q521" i="8"/>
  <c r="K508" i="8"/>
  <c r="AB513" i="8"/>
  <c r="O519" i="8"/>
  <c r="AO524" i="8"/>
  <c r="N511" i="8"/>
  <c r="M517" i="8"/>
  <c r="AJ522" i="8"/>
  <c r="O509" i="8"/>
  <c r="I515" i="8"/>
  <c r="AH520" i="8"/>
  <c r="AG506" i="8"/>
  <c r="L510" i="8"/>
  <c r="AC513" i="8"/>
  <c r="AL520" i="8"/>
  <c r="V524" i="8"/>
  <c r="AA512" i="8"/>
  <c r="AR515" i="8"/>
  <c r="K523" i="8"/>
  <c r="AC507" i="8"/>
  <c r="X518" i="8"/>
  <c r="AR521" i="8"/>
  <c r="R1519" i="8"/>
  <c r="R1535" i="8"/>
  <c r="AO1532" i="8"/>
  <c r="AA1525" i="8"/>
  <c r="AI1519" i="8"/>
  <c r="AL1534" i="8"/>
  <c r="AF1526" i="8"/>
  <c r="Y1521" i="8"/>
  <c r="AK1530" i="8"/>
  <c r="AM1521" i="8"/>
  <c r="AK1531" i="8"/>
  <c r="AQ1531" i="8"/>
  <c r="AL1520" i="8"/>
  <c r="AG1526" i="8"/>
  <c r="J1533" i="8"/>
  <c r="N1520" i="8"/>
  <c r="I1526" i="8"/>
  <c r="S1532" i="8"/>
  <c r="S1518" i="8"/>
  <c r="AQ1521" i="8"/>
  <c r="W1525" i="8"/>
  <c r="O1533" i="8"/>
  <c r="L1518" i="8"/>
  <c r="AB1521" i="8"/>
  <c r="P1525" i="8"/>
  <c r="AO1528" i="8"/>
  <c r="N1518" i="8"/>
  <c r="R1525" i="8"/>
  <c r="R1533" i="8"/>
  <c r="T1531" i="8"/>
  <c r="AN1534" i="8"/>
  <c r="AL813" i="8"/>
  <c r="AM813" i="8"/>
  <c r="O816" i="8"/>
  <c r="AG817" i="8"/>
  <c r="AC821" i="8"/>
  <c r="AK823" i="8"/>
  <c r="AL823" i="8"/>
  <c r="AL815" i="8"/>
  <c r="AQ807" i="8"/>
  <c r="AD818" i="8"/>
  <c r="AE820" i="8"/>
  <c r="K813" i="8"/>
  <c r="AB823" i="8"/>
  <c r="O811" i="8"/>
  <c r="AC817" i="8"/>
  <c r="Y805" i="8"/>
  <c r="K812" i="8"/>
  <c r="AM818" i="8"/>
  <c r="AG806" i="8"/>
  <c r="AG819" i="8"/>
  <c r="AD806" i="8"/>
  <c r="AA810" i="8"/>
  <c r="AQ814" i="8"/>
  <c r="R812" i="8"/>
  <c r="K821" i="8"/>
  <c r="AF806" i="8"/>
  <c r="AC810" i="8"/>
  <c r="AA814" i="8"/>
  <c r="AC818" i="8"/>
  <c r="AE807" i="8"/>
  <c r="S811" i="8"/>
  <c r="AJ814" i="8"/>
  <c r="S818" i="8"/>
  <c r="AM821" i="8"/>
  <c r="AD822" i="8"/>
  <c r="T754" i="8"/>
  <c r="R752" i="8"/>
  <c r="O751" i="8"/>
  <c r="AI750" i="8"/>
  <c r="AI738" i="8"/>
  <c r="O744" i="8"/>
  <c r="AA741" i="8"/>
  <c r="AI752" i="8"/>
  <c r="N739" i="8"/>
  <c r="L740" i="8"/>
  <c r="R747" i="8"/>
  <c r="AL750" i="8"/>
  <c r="AA742" i="8"/>
  <c r="L745" i="8"/>
  <c r="O752" i="8"/>
  <c r="L747" i="8"/>
  <c r="AF750" i="8"/>
  <c r="L1151" i="8"/>
  <c r="R1152" i="8"/>
  <c r="AM1164" i="8"/>
  <c r="M1153" i="8"/>
  <c r="R1162" i="8"/>
  <c r="AG1151" i="8"/>
  <c r="AL1168" i="8"/>
  <c r="M1162" i="8"/>
  <c r="AC1155" i="8"/>
  <c r="J1164" i="8"/>
  <c r="AH1153" i="8"/>
  <c r="Q1161" i="8"/>
  <c r="J1151" i="8"/>
  <c r="X1158" i="8"/>
  <c r="I1167" i="8"/>
  <c r="O1164" i="8"/>
  <c r="N1152" i="8"/>
  <c r="AE1161" i="8"/>
  <c r="S1167" i="8"/>
  <c r="O1153" i="8"/>
  <c r="AK1157" i="8"/>
  <c r="AM1162" i="8"/>
  <c r="AC1168" i="8"/>
  <c r="K1154" i="8"/>
  <c r="AG1158" i="8"/>
  <c r="L1168" i="8"/>
  <c r="L1156" i="8"/>
  <c r="AC1159" i="8"/>
  <c r="T1163" i="8"/>
  <c r="AN1166" i="8"/>
  <c r="AM1154" i="8"/>
  <c r="AA1158" i="8"/>
  <c r="AC1165" i="8"/>
  <c r="N1251" i="8"/>
  <c r="AH1254" i="8"/>
  <c r="V1250" i="8"/>
  <c r="R1254" i="8"/>
  <c r="Y1248" i="8"/>
  <c r="AH1246" i="8"/>
  <c r="AN1253" i="8"/>
  <c r="L1260" i="8"/>
  <c r="AJ1247" i="8"/>
  <c r="N1247" i="8"/>
  <c r="AE1250" i="8"/>
  <c r="AJ1246" i="8"/>
  <c r="AH1257" i="8"/>
  <c r="J1242" i="8"/>
  <c r="V1249" i="8"/>
  <c r="AA1255" i="8"/>
  <c r="N1658" i="8"/>
  <c r="S1662" i="8"/>
  <c r="V1668" i="8"/>
  <c r="V1658" i="8"/>
  <c r="I1659" i="8"/>
  <c r="AF1657" i="8"/>
  <c r="AF1667" i="8"/>
  <c r="AM1658" i="8"/>
  <c r="AH1660" i="8"/>
  <c r="Q1667" i="8"/>
  <c r="S1664" i="8"/>
  <c r="AN1673" i="8"/>
  <c r="U1671" i="8"/>
  <c r="V1667" i="8"/>
  <c r="AP1672" i="8"/>
  <c r="R929" i="8"/>
  <c r="AF920" i="8"/>
  <c r="S921" i="8"/>
  <c r="AO926" i="8"/>
  <c r="N931" i="8"/>
  <c r="AH926" i="8"/>
  <c r="AH938" i="8"/>
  <c r="M929" i="8"/>
  <c r="L920" i="8"/>
  <c r="V929" i="8"/>
  <c r="AF929" i="8"/>
  <c r="AQ938" i="8"/>
  <c r="K347" i="8"/>
  <c r="AD348" i="8"/>
  <c r="AD362" i="8"/>
  <c r="AJ363" i="8"/>
  <c r="L363" i="8"/>
  <c r="AG353" i="8"/>
  <c r="R353" i="8"/>
  <c r="AA353" i="8"/>
  <c r="AE28" i="6"/>
  <c r="AB28" i="6"/>
  <c r="AD28" i="6" s="1"/>
  <c r="AC28" i="6"/>
  <c r="AB11" i="6"/>
  <c r="AD11" i="6" s="1"/>
  <c r="AE11" i="6"/>
  <c r="AC11" i="6"/>
  <c r="AN38" i="7"/>
  <c r="AN15" i="7"/>
  <c r="K360" i="8"/>
  <c r="K362" i="8"/>
  <c r="K350" i="8"/>
  <c r="K353" i="8"/>
  <c r="K348" i="8"/>
  <c r="K346" i="8"/>
  <c r="K352" i="8"/>
  <c r="K361" i="8"/>
  <c r="K357" i="8"/>
  <c r="K354" i="8"/>
  <c r="K355" i="8"/>
  <c r="K356" i="8"/>
  <c r="K359" i="8"/>
  <c r="U346" i="8"/>
  <c r="U349" i="8"/>
  <c r="U352" i="8"/>
  <c r="U353" i="8"/>
  <c r="U361" i="8"/>
  <c r="U360" i="8"/>
  <c r="U362" i="8"/>
  <c r="U347" i="8"/>
  <c r="U355" i="8"/>
  <c r="U348" i="8"/>
  <c r="U359" i="8"/>
  <c r="U345" i="8"/>
  <c r="U356" i="8"/>
  <c r="U351" i="8"/>
  <c r="I1335" i="8"/>
  <c r="AB1352" i="8"/>
  <c r="AO1348" i="8"/>
  <c r="K1344" i="8"/>
  <c r="AH1341" i="8"/>
  <c r="M1350" i="8"/>
  <c r="V1340" i="8"/>
  <c r="K1341" i="8"/>
  <c r="I1337" i="8"/>
  <c r="X1342" i="8"/>
  <c r="AH1347" i="8"/>
  <c r="X1339" i="8"/>
  <c r="AG926" i="8"/>
  <c r="AG923" i="8"/>
  <c r="AG935" i="8"/>
  <c r="AG927" i="8"/>
  <c r="AG933" i="8"/>
  <c r="AG937" i="8"/>
  <c r="AG928" i="8"/>
  <c r="AG930" i="8"/>
  <c r="AG925" i="8"/>
  <c r="AG929" i="8"/>
  <c r="AG934" i="8"/>
  <c r="AG922" i="8"/>
  <c r="AG936" i="8"/>
  <c r="AG931" i="8"/>
  <c r="AB925" i="8"/>
  <c r="AB931" i="8"/>
  <c r="AB930" i="8"/>
  <c r="AB926" i="8"/>
  <c r="AB922" i="8"/>
  <c r="AB933" i="8"/>
  <c r="AB921" i="8"/>
  <c r="AB923" i="8"/>
  <c r="AB935" i="8"/>
  <c r="AB936" i="8"/>
  <c r="AB934" i="8"/>
  <c r="AB920" i="8"/>
  <c r="AB929" i="8"/>
  <c r="AB927" i="8"/>
  <c r="AB928" i="8"/>
  <c r="AB932" i="8"/>
  <c r="AG534" i="8"/>
  <c r="AH537" i="8"/>
  <c r="M540" i="8"/>
  <c r="Z535" i="8"/>
  <c r="AH547" i="8"/>
  <c r="AK530" i="8"/>
  <c r="Z544" i="8"/>
  <c r="AH532" i="8"/>
  <c r="AG545" i="8"/>
  <c r="AI534" i="8"/>
  <c r="T529" i="8"/>
  <c r="L539" i="8"/>
  <c r="Q533" i="8"/>
  <c r="J547" i="8"/>
  <c r="AI544" i="8"/>
  <c r="T533" i="8"/>
  <c r="AI539" i="8"/>
  <c r="AB537" i="8"/>
  <c r="AB541" i="8"/>
  <c r="AG543" i="8"/>
  <c r="T537" i="8"/>
  <c r="T541" i="8"/>
  <c r="AL545" i="8"/>
  <c r="M531" i="8"/>
  <c r="I540" i="8"/>
  <c r="AK541" i="8"/>
  <c r="AL450" i="8"/>
  <c r="Y444" i="8"/>
  <c r="M451" i="8"/>
  <c r="AJ441" i="8"/>
  <c r="AN452" i="8"/>
  <c r="I437" i="8"/>
  <c r="AC440" i="8"/>
  <c r="Q443" i="8"/>
  <c r="I446" i="8"/>
  <c r="AC449" i="8"/>
  <c r="AL447" i="8"/>
  <c r="O453" i="8"/>
  <c r="AN453" i="8"/>
  <c r="AC443" i="8"/>
  <c r="Q447" i="8"/>
  <c r="AL1157" i="8"/>
  <c r="AL1161" i="8"/>
  <c r="AL1167" i="8"/>
  <c r="AL1166" i="8"/>
  <c r="AL1153" i="8"/>
  <c r="AL1158" i="8"/>
  <c r="AL1163" i="8"/>
  <c r="U1161" i="8"/>
  <c r="U1153" i="8"/>
  <c r="U1151" i="8"/>
  <c r="U1155" i="8"/>
  <c r="U1165" i="8"/>
  <c r="U1156" i="8"/>
  <c r="U1159" i="8"/>
  <c r="U1160" i="8"/>
  <c r="AI1153" i="8"/>
  <c r="AI1156" i="8"/>
  <c r="AI1165" i="8"/>
  <c r="AI1168" i="8"/>
  <c r="AI1164" i="8"/>
  <c r="AI1151" i="8"/>
  <c r="AI1159" i="8"/>
  <c r="P1166" i="8"/>
  <c r="P1153" i="8"/>
  <c r="P1158" i="8"/>
  <c r="P1164" i="8"/>
  <c r="P1167" i="8"/>
  <c r="P1155" i="8"/>
  <c r="P1150" i="8"/>
  <c r="P1159" i="8"/>
  <c r="P1162" i="8"/>
  <c r="P1165" i="8"/>
  <c r="P1154" i="8"/>
  <c r="W881" i="8"/>
  <c r="AC886" i="8"/>
  <c r="T879" i="8"/>
  <c r="O891" i="8"/>
  <c r="AC874" i="8"/>
  <c r="L879" i="8"/>
  <c r="AM890" i="8"/>
  <c r="AJ880" i="8"/>
  <c r="AM884" i="8"/>
  <c r="O881" i="8"/>
  <c r="AM880" i="8"/>
  <c r="AP884" i="8"/>
  <c r="AJ875" i="8"/>
  <c r="J878" i="8"/>
  <c r="L892" i="8"/>
  <c r="P875" i="8"/>
  <c r="M882" i="8"/>
  <c r="Y889" i="8"/>
  <c r="AM877" i="8"/>
  <c r="AJ882" i="8"/>
  <c r="K885" i="8"/>
  <c r="P882" i="8"/>
  <c r="R889" i="8"/>
  <c r="AK889" i="8"/>
  <c r="J53" i="8"/>
  <c r="AD59" i="8"/>
  <c r="AD36" i="8" s="1"/>
  <c r="AI54" i="8"/>
  <c r="AI31" i="8" s="1"/>
  <c r="AD53" i="8"/>
  <c r="AD30" i="8" s="1"/>
  <c r="AI49" i="8"/>
  <c r="AI26" i="8" s="1"/>
  <c r="W222" i="8"/>
  <c r="W213" i="8"/>
  <c r="W216" i="8"/>
  <c r="N375" i="8"/>
  <c r="AD369" i="8"/>
  <c r="AN382" i="8"/>
  <c r="X386" i="8"/>
  <c r="M373" i="8"/>
  <c r="AN383" i="8"/>
  <c r="M386" i="8"/>
  <c r="Q520" i="8"/>
  <c r="Q523" i="8"/>
  <c r="Q507" i="8"/>
  <c r="Q509" i="8"/>
  <c r="Q26" i="8" s="1"/>
  <c r="Q519" i="8"/>
  <c r="Q524" i="8"/>
  <c r="Q522" i="8"/>
  <c r="Q510" i="8"/>
  <c r="Q513" i="8"/>
  <c r="Q515" i="8"/>
  <c r="Q516" i="8"/>
  <c r="AB1372" i="8"/>
  <c r="X1371" i="8"/>
  <c r="AR1374" i="8"/>
  <c r="X1361" i="8"/>
  <c r="J1367" i="8"/>
  <c r="N1374" i="8"/>
  <c r="AI1359" i="8"/>
  <c r="AP1358" i="8"/>
  <c r="AD1362" i="8"/>
  <c r="J1366" i="8"/>
  <c r="AF1365" i="8"/>
  <c r="N1369" i="8"/>
  <c r="AP1370" i="8"/>
  <c r="X636" i="8"/>
  <c r="AR639" i="8"/>
  <c r="X630" i="8"/>
  <c r="AM634" i="8"/>
  <c r="V639" i="8"/>
  <c r="W629" i="8"/>
  <c r="V637" i="8"/>
  <c r="N632" i="8"/>
  <c r="AP634" i="8"/>
  <c r="V628" i="8"/>
  <c r="AM631" i="8"/>
  <c r="AI621" i="8"/>
  <c r="V625" i="8"/>
  <c r="AM628" i="8"/>
  <c r="L636" i="8"/>
  <c r="Q631" i="8"/>
  <c r="Z1068" i="8"/>
  <c r="L1074" i="8"/>
  <c r="J1067" i="8"/>
  <c r="AL1072" i="8"/>
  <c r="V1070" i="8"/>
  <c r="L1076" i="8"/>
  <c r="AA1062" i="8"/>
  <c r="AQ1067" i="8"/>
  <c r="V1074" i="8"/>
  <c r="AL1061" i="8"/>
  <c r="R1065" i="8"/>
  <c r="AQ1068" i="8"/>
  <c r="W1060" i="8"/>
  <c r="AL1065" i="8"/>
  <c r="R1066" i="8"/>
  <c r="T1075" i="8"/>
  <c r="AA87" i="8"/>
  <c r="AA80" i="8"/>
  <c r="R1104" i="8"/>
  <c r="W1110" i="8"/>
  <c r="X1116" i="8"/>
  <c r="AJ1120" i="8"/>
  <c r="AF1118" i="8"/>
  <c r="AO1107" i="8"/>
  <c r="X1113" i="8"/>
  <c r="R1108" i="8"/>
  <c r="AH1105" i="8"/>
  <c r="U1116" i="8"/>
  <c r="M1118" i="8"/>
  <c r="AO1119" i="8"/>
  <c r="AH1109" i="8"/>
  <c r="O1105" i="8"/>
  <c r="AI208" i="8"/>
  <c r="AH216" i="8"/>
  <c r="Q210" i="8"/>
  <c r="AA208" i="8"/>
  <c r="U219" i="8"/>
  <c r="AP211" i="8"/>
  <c r="U217" i="8"/>
  <c r="Z213" i="8"/>
  <c r="AP216" i="8"/>
  <c r="Z222" i="8"/>
  <c r="AH213" i="8"/>
  <c r="N219" i="8"/>
  <c r="J222" i="8"/>
  <c r="AR214" i="8"/>
  <c r="AR209" i="8"/>
  <c r="AN213" i="8"/>
  <c r="I213" i="8"/>
  <c r="X209" i="8"/>
  <c r="N211" i="8"/>
  <c r="T218" i="8"/>
  <c r="N208" i="8"/>
  <c r="I217" i="8"/>
  <c r="AC220" i="8"/>
  <c r="U222" i="8"/>
  <c r="AA212" i="8"/>
  <c r="V218" i="8"/>
  <c r="V207" i="8"/>
  <c r="AI223" i="8"/>
  <c r="AK952" i="8"/>
  <c r="AJ76" i="8"/>
  <c r="K307" i="8"/>
  <c r="AD312" i="8"/>
  <c r="AD302" i="8"/>
  <c r="X301" i="8"/>
  <c r="AR305" i="8"/>
  <c r="X317" i="8"/>
  <c r="K309" i="8"/>
  <c r="K301" i="8"/>
  <c r="AL307" i="8"/>
  <c r="X316" i="8"/>
  <c r="K303" i="8"/>
  <c r="K27" i="8" s="1"/>
  <c r="R312" i="8"/>
  <c r="AL317" i="8"/>
  <c r="X304" i="8"/>
  <c r="K316" i="8"/>
  <c r="O521" i="8"/>
  <c r="AL512" i="8"/>
  <c r="M514" i="8"/>
  <c r="AG522" i="8"/>
  <c r="W509" i="8"/>
  <c r="W507" i="8"/>
  <c r="Z518" i="8"/>
  <c r="M524" i="8"/>
  <c r="U516" i="8"/>
  <c r="K522" i="8"/>
  <c r="U514" i="8"/>
  <c r="Q506" i="8"/>
  <c r="AG509" i="8"/>
  <c r="M513" i="8"/>
  <c r="AL516" i="8"/>
  <c r="V520" i="8"/>
  <c r="W508" i="8"/>
  <c r="K519" i="8"/>
  <c r="M507" i="8"/>
  <c r="AL510" i="8"/>
  <c r="AA747" i="8"/>
  <c r="AA752" i="8"/>
  <c r="AA754" i="8"/>
  <c r="AA738" i="8"/>
  <c r="AA746" i="8"/>
  <c r="AA751" i="8"/>
  <c r="AA750" i="8"/>
  <c r="AN740" i="8"/>
  <c r="AN751" i="8"/>
  <c r="AN747" i="8"/>
  <c r="AN743" i="8"/>
  <c r="AN754" i="8"/>
  <c r="AN738" i="8"/>
  <c r="AN741" i="8"/>
  <c r="AN744" i="8"/>
  <c r="AN739" i="8"/>
  <c r="AN746" i="8"/>
  <c r="AN745" i="8"/>
  <c r="AR749" i="8"/>
  <c r="AR743" i="8"/>
  <c r="AR747" i="8"/>
  <c r="AR738" i="8"/>
  <c r="AR741" i="8"/>
  <c r="AR753" i="8"/>
  <c r="AR750" i="8"/>
  <c r="AR754" i="8"/>
  <c r="N754" i="8"/>
  <c r="N738" i="8"/>
  <c r="N753" i="8"/>
  <c r="N752" i="8"/>
  <c r="N741" i="8"/>
  <c r="N744" i="8"/>
  <c r="N750" i="8"/>
  <c r="N736" i="8"/>
  <c r="O33" i="4"/>
  <c r="AQ15" i="7"/>
  <c r="J33" i="7"/>
  <c r="J25" i="7"/>
  <c r="J32" i="7"/>
  <c r="J24" i="7"/>
  <c r="J30" i="7"/>
  <c r="J22" i="7"/>
  <c r="J34" i="7"/>
  <c r="J19" i="7"/>
  <c r="J28" i="7"/>
  <c r="J23" i="7"/>
  <c r="J36" i="7"/>
  <c r="J35" i="7"/>
  <c r="J31" i="7"/>
  <c r="J20" i="7"/>
  <c r="J29" i="7"/>
  <c r="J21" i="7"/>
  <c r="J27" i="7"/>
  <c r="J18" i="7"/>
  <c r="J26" i="7"/>
  <c r="AM38" i="7"/>
  <c r="AM15" i="7"/>
  <c r="I33" i="4"/>
  <c r="J33" i="4" s="1"/>
  <c r="AB38" i="7"/>
  <c r="AB15" i="7"/>
  <c r="AQ32" i="7"/>
  <c r="AQ24" i="7"/>
  <c r="AQ31" i="7"/>
  <c r="AQ23" i="7"/>
  <c r="AQ29" i="7"/>
  <c r="AQ21" i="7"/>
  <c r="AQ26" i="7"/>
  <c r="AQ35" i="7"/>
  <c r="AQ30" i="7"/>
  <c r="AQ20" i="7"/>
  <c r="AQ33" i="7"/>
  <c r="AQ18" i="7"/>
  <c r="AQ25" i="7"/>
  <c r="AQ36" i="7"/>
  <c r="AQ34" i="7"/>
  <c r="AQ19" i="7"/>
  <c r="AQ28" i="7"/>
  <c r="AQ27" i="7"/>
  <c r="AQ22" i="7"/>
  <c r="E43" i="7"/>
  <c r="D369" i="7" s="1"/>
  <c r="Y14" i="7"/>
  <c r="AT14" i="7"/>
  <c r="T14" i="7"/>
  <c r="L14" i="7"/>
  <c r="AC30" i="7"/>
  <c r="AC22" i="7"/>
  <c r="AC29" i="7"/>
  <c r="AC21" i="7"/>
  <c r="AC35" i="7"/>
  <c r="AC27" i="7"/>
  <c r="AC19" i="7"/>
  <c r="AC36" i="7"/>
  <c r="AC26" i="7"/>
  <c r="AC31" i="7"/>
  <c r="AC33" i="7"/>
  <c r="AC34" i="7"/>
  <c r="AC25" i="7"/>
  <c r="AC20" i="7"/>
  <c r="AC32" i="7"/>
  <c r="AC24" i="7"/>
  <c r="AC28" i="7"/>
  <c r="AC18" i="7"/>
  <c r="AC23" i="7"/>
  <c r="AQ359" i="8"/>
  <c r="AQ363" i="8"/>
  <c r="AQ361" i="8"/>
  <c r="AQ350" i="8"/>
  <c r="AQ345" i="8"/>
  <c r="AQ352" i="8"/>
  <c r="AQ354" i="8"/>
  <c r="AQ355" i="8"/>
  <c r="AQ353" i="8"/>
  <c r="AQ358" i="8"/>
  <c r="AQ351" i="8"/>
  <c r="AQ346" i="8"/>
  <c r="AQ349" i="8"/>
  <c r="AQ347" i="8"/>
  <c r="AQ360" i="8"/>
  <c r="AR358" i="8"/>
  <c r="AR357" i="8"/>
  <c r="AR348" i="8"/>
  <c r="AR360" i="8"/>
  <c r="AR351" i="8"/>
  <c r="AR354" i="8"/>
  <c r="AR361" i="8"/>
  <c r="AR362" i="8"/>
  <c r="AR347" i="8"/>
  <c r="AR345" i="8"/>
  <c r="AR356" i="8"/>
  <c r="AR349" i="8"/>
  <c r="AR355" i="8"/>
  <c r="AR346" i="8"/>
  <c r="AR363" i="8"/>
  <c r="AR353" i="8"/>
  <c r="AR352" i="8"/>
  <c r="AK347" i="8"/>
  <c r="AK361" i="8"/>
  <c r="AK345" i="8"/>
  <c r="AK353" i="8"/>
  <c r="AK354" i="8"/>
  <c r="AK352" i="8"/>
  <c r="AK359" i="8"/>
  <c r="AK350" i="8"/>
  <c r="AK357" i="8"/>
  <c r="AK358" i="8"/>
  <c r="AK348" i="8"/>
  <c r="AK355" i="8"/>
  <c r="AK360" i="8"/>
  <c r="AK346" i="8"/>
  <c r="AM361" i="8"/>
  <c r="AM354" i="8"/>
  <c r="AM345" i="8"/>
  <c r="AM353" i="8"/>
  <c r="AM362" i="8"/>
  <c r="AM348" i="8"/>
  <c r="AM346" i="8"/>
  <c r="AM363" i="8"/>
  <c r="AM347" i="8"/>
  <c r="AM350" i="8"/>
  <c r="AM356" i="8"/>
  <c r="AM351" i="8"/>
  <c r="AM357" i="8"/>
  <c r="AM352" i="8"/>
  <c r="AM359" i="8"/>
  <c r="AM358" i="8"/>
  <c r="AM349" i="8"/>
  <c r="Q560" i="8"/>
  <c r="N552" i="8"/>
  <c r="AB559" i="8"/>
  <c r="AQ561" i="8"/>
  <c r="AB566" i="8"/>
  <c r="Q552" i="8"/>
  <c r="AQ568" i="8"/>
  <c r="N554" i="8"/>
  <c r="Q567" i="8"/>
  <c r="Q555" i="8"/>
  <c r="N555" i="8"/>
  <c r="I552" i="8"/>
  <c r="T559" i="8"/>
  <c r="R565" i="8"/>
  <c r="AC561" i="8"/>
  <c r="AB563" i="8"/>
  <c r="T565" i="8"/>
  <c r="AC558" i="8"/>
  <c r="Q562" i="8"/>
  <c r="I564" i="8"/>
  <c r="AC567" i="8"/>
  <c r="AI557" i="8"/>
  <c r="R568" i="8"/>
  <c r="AG1343" i="8"/>
  <c r="Y1350" i="8"/>
  <c r="J1336" i="8"/>
  <c r="AO1352" i="8"/>
  <c r="N1339" i="8"/>
  <c r="X1338" i="8"/>
  <c r="U1336" i="8"/>
  <c r="X1345" i="8"/>
  <c r="V1335" i="8"/>
  <c r="I1344" i="8"/>
  <c r="V1334" i="8"/>
  <c r="J1344" i="8"/>
  <c r="W1334" i="8"/>
  <c r="AL1339" i="8"/>
  <c r="V1345" i="8"/>
  <c r="I1351" i="8"/>
  <c r="O1338" i="8"/>
  <c r="P1349" i="8"/>
  <c r="X1335" i="8"/>
  <c r="Y1346" i="8"/>
  <c r="M1336" i="8"/>
  <c r="AP1338" i="8"/>
  <c r="AJ1344" i="8"/>
  <c r="N1334" i="8"/>
  <c r="AP1336" i="8"/>
  <c r="V1342" i="8"/>
  <c r="O1345" i="8"/>
  <c r="J1348" i="8"/>
  <c r="AO1350" i="8"/>
  <c r="J1341" i="8"/>
  <c r="AG1346" i="8"/>
  <c r="Y1349" i="8"/>
  <c r="S1336" i="8"/>
  <c r="J1339" i="8"/>
  <c r="AJ1341" i="8"/>
  <c r="AB1344" i="8"/>
  <c r="W1347" i="8"/>
  <c r="I1334" i="8"/>
  <c r="Y1337" i="8"/>
  <c r="O1339" i="8"/>
  <c r="AP1340" i="8"/>
  <c r="AN1342" i="8"/>
  <c r="V1346" i="8"/>
  <c r="AP1349" i="8"/>
  <c r="AH1351" i="8"/>
  <c r="O1336" i="8"/>
  <c r="AP1337" i="8"/>
  <c r="AN1339" i="8"/>
  <c r="K1345" i="8"/>
  <c r="W1350" i="8"/>
  <c r="O1352" i="8"/>
  <c r="AN1336" i="8"/>
  <c r="J1342" i="8"/>
  <c r="AJ1345" i="8"/>
  <c r="AB1347" i="8"/>
  <c r="I930" i="8"/>
  <c r="I935" i="8"/>
  <c r="I932" i="8"/>
  <c r="I927" i="8"/>
  <c r="I937" i="8"/>
  <c r="I934" i="8"/>
  <c r="I922" i="8"/>
  <c r="I936" i="8"/>
  <c r="I926" i="8"/>
  <c r="I924" i="8"/>
  <c r="I938" i="8"/>
  <c r="I933" i="8"/>
  <c r="I931" i="8"/>
  <c r="I929" i="8"/>
  <c r="I923" i="8"/>
  <c r="I925" i="8"/>
  <c r="I928" i="8"/>
  <c r="I921" i="8"/>
  <c r="Y928" i="8"/>
  <c r="Y935" i="8"/>
  <c r="Y926" i="8"/>
  <c r="Y933" i="8"/>
  <c r="Y923" i="8"/>
  <c r="Y937" i="8"/>
  <c r="Y924" i="8"/>
  <c r="Y938" i="8"/>
  <c r="Y929" i="8"/>
  <c r="Y932" i="8"/>
  <c r="Y934" i="8"/>
  <c r="Y922" i="8"/>
  <c r="Y931" i="8"/>
  <c r="O932" i="8"/>
  <c r="O928" i="8"/>
  <c r="O924" i="8"/>
  <c r="O938" i="8"/>
  <c r="O931" i="8"/>
  <c r="O926" i="8"/>
  <c r="O922" i="8"/>
  <c r="O925" i="8"/>
  <c r="O933" i="8"/>
  <c r="O921" i="8"/>
  <c r="O930" i="8"/>
  <c r="O937" i="8"/>
  <c r="O934" i="8"/>
  <c r="O927" i="8"/>
  <c r="O920" i="8"/>
  <c r="J927" i="8"/>
  <c r="J935" i="8"/>
  <c r="J923" i="8"/>
  <c r="J926" i="8"/>
  <c r="J936" i="8"/>
  <c r="J934" i="8"/>
  <c r="J933" i="8"/>
  <c r="J920" i="8"/>
  <c r="J938" i="8"/>
  <c r="J932" i="8"/>
  <c r="J937" i="8"/>
  <c r="J929" i="8"/>
  <c r="J925" i="8"/>
  <c r="J922" i="8"/>
  <c r="J921" i="8"/>
  <c r="AB33" i="6"/>
  <c r="AD33" i="6" s="1"/>
  <c r="AE33" i="6"/>
  <c r="AC33" i="6"/>
  <c r="AF35" i="7"/>
  <c r="AF27" i="7"/>
  <c r="AF19" i="7"/>
  <c r="AF34" i="7"/>
  <c r="AF26" i="7"/>
  <c r="AF18" i="7"/>
  <c r="AF32" i="7"/>
  <c r="AF24" i="7"/>
  <c r="AF30" i="7"/>
  <c r="AF25" i="7"/>
  <c r="AF20" i="7"/>
  <c r="AF33" i="7"/>
  <c r="AF31" i="7"/>
  <c r="AF22" i="7"/>
  <c r="AF36" i="7"/>
  <c r="AF29" i="7"/>
  <c r="AF23" i="7"/>
  <c r="AF21" i="7"/>
  <c r="AF28" i="7"/>
  <c r="Y538" i="8"/>
  <c r="P542" i="8"/>
  <c r="K529" i="8"/>
  <c r="AE540" i="8"/>
  <c r="AQ540" i="8"/>
  <c r="S530" i="8"/>
  <c r="AM539" i="8"/>
  <c r="AL531" i="8"/>
  <c r="AE542" i="8"/>
  <c r="X535" i="8"/>
  <c r="AN545" i="8"/>
  <c r="AR538" i="8"/>
  <c r="I531" i="8"/>
  <c r="AI541" i="8"/>
  <c r="R532" i="8"/>
  <c r="X538" i="8"/>
  <c r="R545" i="8"/>
  <c r="AG532" i="8"/>
  <c r="W539" i="8"/>
  <c r="W546" i="8"/>
  <c r="P534" i="8"/>
  <c r="X540" i="8"/>
  <c r="AF547" i="8"/>
  <c r="AA535" i="8"/>
  <c r="AF538" i="8"/>
  <c r="AO541" i="8"/>
  <c r="AA545" i="8"/>
  <c r="K530" i="8"/>
  <c r="P533" i="8"/>
  <c r="AI536" i="8"/>
  <c r="AO539" i="8"/>
  <c r="P543" i="8"/>
  <c r="I547" i="8"/>
  <c r="AR530" i="8"/>
  <c r="I534" i="8"/>
  <c r="AF537" i="8"/>
  <c r="AI540" i="8"/>
  <c r="N544" i="8"/>
  <c r="AQ547" i="8"/>
  <c r="N532" i="8"/>
  <c r="R535" i="8"/>
  <c r="AM538" i="8"/>
  <c r="AR541" i="8"/>
  <c r="AF545" i="8"/>
  <c r="AP529" i="8"/>
  <c r="AN531" i="8"/>
  <c r="AL533" i="8"/>
  <c r="AK535" i="8"/>
  <c r="AJ537" i="8"/>
  <c r="R540" i="8"/>
  <c r="S542" i="8"/>
  <c r="AB544" i="8"/>
  <c r="AP546" i="8"/>
  <c r="N530" i="8"/>
  <c r="L532" i="8"/>
  <c r="K534" i="8"/>
  <c r="J536" i="8"/>
  <c r="I538" i="8"/>
  <c r="J540" i="8"/>
  <c r="K542" i="8"/>
  <c r="S544" i="8"/>
  <c r="AE546" i="8"/>
  <c r="AR529" i="8"/>
  <c r="AP531" i="8"/>
  <c r="AN533" i="8"/>
  <c r="AM535" i="8"/>
  <c r="AL537" i="8"/>
  <c r="AL539" i="8"/>
  <c r="AM541" i="8"/>
  <c r="J544" i="8"/>
  <c r="AB543" i="8"/>
  <c r="T545" i="8"/>
  <c r="L547" i="8"/>
  <c r="AN529" i="8"/>
  <c r="AC531" i="8"/>
  <c r="AA533" i="8"/>
  <c r="Q535" i="8"/>
  <c r="AR536" i="8"/>
  <c r="AH538" i="8"/>
  <c r="Y540" i="8"/>
  <c r="Q542" i="8"/>
  <c r="I544" i="8"/>
  <c r="AK545" i="8"/>
  <c r="AC547" i="8"/>
  <c r="AN443" i="8"/>
  <c r="Q446" i="8"/>
  <c r="W448" i="8"/>
  <c r="M444" i="8"/>
  <c r="Y450" i="8"/>
  <c r="I438" i="8"/>
  <c r="R446" i="8"/>
  <c r="T453" i="8"/>
  <c r="N451" i="8"/>
  <c r="X440" i="8"/>
  <c r="AP446" i="8"/>
  <c r="R454" i="8"/>
  <c r="I448" i="8"/>
  <c r="AI453" i="8"/>
  <c r="O446" i="8"/>
  <c r="Y440" i="8"/>
  <c r="P443" i="8"/>
  <c r="S446" i="8"/>
  <c r="M449" i="8"/>
  <c r="AR451" i="8"/>
  <c r="Y438" i="8"/>
  <c r="Q441" i="8"/>
  <c r="AP443" i="8"/>
  <c r="W452" i="8"/>
  <c r="R455" i="8"/>
  <c r="AN438" i="8"/>
  <c r="T444" i="8"/>
  <c r="R450" i="8"/>
  <c r="M453" i="8"/>
  <c r="AR455" i="8"/>
  <c r="AC439" i="8"/>
  <c r="V451" i="8"/>
  <c r="Q454" i="8"/>
  <c r="W439" i="8"/>
  <c r="M441" i="8"/>
  <c r="AL444" i="8"/>
  <c r="S448" i="8"/>
  <c r="W455" i="8"/>
  <c r="M438" i="8"/>
  <c r="AL441" i="8"/>
  <c r="R445" i="8"/>
  <c r="P447" i="8"/>
  <c r="AR448" i="8"/>
  <c r="AJ450" i="8"/>
  <c r="T454" i="8"/>
  <c r="L437" i="8"/>
  <c r="AL438" i="8"/>
  <c r="R442" i="8"/>
  <c r="P444" i="8"/>
  <c r="AQ445" i="8"/>
  <c r="Y449" i="8"/>
  <c r="Q451" i="8"/>
  <c r="I453" i="8"/>
  <c r="R854" i="8"/>
  <c r="N869" i="8"/>
  <c r="N855" i="8"/>
  <c r="J864" i="8"/>
  <c r="J862" i="8"/>
  <c r="R865" i="8"/>
  <c r="M860" i="8"/>
  <c r="N865" i="8"/>
  <c r="S853" i="8"/>
  <c r="R867" i="8"/>
  <c r="S858" i="8"/>
  <c r="V1153" i="8"/>
  <c r="V1152" i="8"/>
  <c r="V1159" i="8"/>
  <c r="V1155" i="8"/>
  <c r="V1163" i="8"/>
  <c r="V1150" i="8"/>
  <c r="V1156" i="8"/>
  <c r="V1168" i="8"/>
  <c r="V1161" i="8"/>
  <c r="V1157" i="8"/>
  <c r="V1167" i="8"/>
  <c r="V1165" i="8"/>
  <c r="V1166" i="8"/>
  <c r="V1164" i="8"/>
  <c r="AB1155" i="8"/>
  <c r="AB1150" i="8"/>
  <c r="AB1157" i="8"/>
  <c r="AB1167" i="8"/>
  <c r="AB1162" i="8"/>
  <c r="AB1151" i="8"/>
  <c r="AB1152" i="8"/>
  <c r="I1150" i="8"/>
  <c r="I1156" i="8"/>
  <c r="I1151" i="8"/>
  <c r="I1168" i="8"/>
  <c r="I1152" i="8"/>
  <c r="I1155" i="8"/>
  <c r="I1153" i="8"/>
  <c r="I1154" i="8"/>
  <c r="I1160" i="8"/>
  <c r="I1157" i="8"/>
  <c r="I1161" i="8"/>
  <c r="I1158" i="8"/>
  <c r="Z1167" i="8"/>
  <c r="Z1162" i="8"/>
  <c r="Z1163" i="8"/>
  <c r="Z1159" i="8"/>
  <c r="Z1155" i="8"/>
  <c r="Z1158" i="8"/>
  <c r="Z1151" i="8"/>
  <c r="Z1156" i="8"/>
  <c r="AF1162" i="8"/>
  <c r="AF1165" i="8"/>
  <c r="AF1154" i="8"/>
  <c r="AF1157" i="8"/>
  <c r="AF1160" i="8"/>
  <c r="AF1163" i="8"/>
  <c r="AF1150" i="8"/>
  <c r="AF1156" i="8"/>
  <c r="AF1161" i="8"/>
  <c r="AF1158" i="8"/>
  <c r="AF1166" i="8"/>
  <c r="AF1153" i="8"/>
  <c r="AF1151" i="8"/>
  <c r="AO875" i="8"/>
  <c r="U877" i="8"/>
  <c r="S890" i="8"/>
  <c r="S884" i="8"/>
  <c r="AN877" i="8"/>
  <c r="K892" i="8"/>
  <c r="AQ884" i="8"/>
  <c r="AQ877" i="8"/>
  <c r="AB889" i="8"/>
  <c r="T882" i="8"/>
  <c r="P874" i="8"/>
  <c r="O885" i="8"/>
  <c r="AR875" i="8"/>
  <c r="AJ881" i="8"/>
  <c r="AB887" i="8"/>
  <c r="AD874" i="8"/>
  <c r="AP881" i="8"/>
  <c r="AD887" i="8"/>
  <c r="X875" i="8"/>
  <c r="L881" i="8"/>
  <c r="AR886" i="8"/>
  <c r="N874" i="8"/>
  <c r="AB880" i="8"/>
  <c r="W886" i="8"/>
  <c r="T892" i="8"/>
  <c r="AD877" i="8"/>
  <c r="AG881" i="8"/>
  <c r="AJ885" i="8"/>
  <c r="AD889" i="8"/>
  <c r="X874" i="8"/>
  <c r="I878" i="8"/>
  <c r="O882" i="8"/>
  <c r="AL885" i="8"/>
  <c r="AE889" i="8"/>
  <c r="Z874" i="8"/>
  <c r="N878" i="8"/>
  <c r="AM885" i="8"/>
  <c r="AF889" i="8"/>
  <c r="J874" i="8"/>
  <c r="T876" i="8"/>
  <c r="AF878" i="8"/>
  <c r="AQ880" i="8"/>
  <c r="Q883" i="8"/>
  <c r="AD885" i="8"/>
  <c r="AQ887" i="8"/>
  <c r="T890" i="8"/>
  <c r="AH892" i="8"/>
  <c r="AK875" i="8"/>
  <c r="K878" i="8"/>
  <c r="W880" i="8"/>
  <c r="AH882" i="8"/>
  <c r="T885" i="8"/>
  <c r="AG887" i="8"/>
  <c r="K890" i="8"/>
  <c r="X892" i="8"/>
  <c r="L876" i="8"/>
  <c r="X878" i="8"/>
  <c r="I881" i="8"/>
  <c r="T883" i="8"/>
  <c r="AF885" i="8"/>
  <c r="J888" i="8"/>
  <c r="W890" i="8"/>
  <c r="AJ892" i="8"/>
  <c r="AA875" i="8"/>
  <c r="Q877" i="8"/>
  <c r="AR878" i="8"/>
  <c r="AH880" i="8"/>
  <c r="AF882" i="8"/>
  <c r="V884" i="8"/>
  <c r="N886" i="8"/>
  <c r="AP887" i="8"/>
  <c r="AH889" i="8"/>
  <c r="Z891" i="8"/>
  <c r="T874" i="8"/>
  <c r="I876" i="8"/>
  <c r="AJ877" i="8"/>
  <c r="Z879" i="8"/>
  <c r="X881" i="8"/>
  <c r="N883" i="8"/>
  <c r="AO884" i="8"/>
  <c r="AG886" i="8"/>
  <c r="Y888" i="8"/>
  <c r="Q890" i="8"/>
  <c r="I892" i="8"/>
  <c r="P14" i="7"/>
  <c r="Q38" i="7" s="1"/>
  <c r="AK50" i="8"/>
  <c r="M48" i="8"/>
  <c r="AD63" i="8"/>
  <c r="AD40" i="8" s="1"/>
  <c r="AK63" i="8"/>
  <c r="AP28" i="8"/>
  <c r="AK58" i="8"/>
  <c r="Z54" i="8"/>
  <c r="Z31" i="8" s="1"/>
  <c r="AC51" i="8"/>
  <c r="AC28" i="8" s="1"/>
  <c r="U57" i="8"/>
  <c r="U34" i="8" s="1"/>
  <c r="AI53" i="8"/>
  <c r="AI30" i="8" s="1"/>
  <c r="AN58" i="8"/>
  <c r="AN62" i="8"/>
  <c r="AR50" i="8"/>
  <c r="R54" i="8"/>
  <c r="R31" i="8" s="1"/>
  <c r="M58" i="8"/>
  <c r="M62" i="8"/>
  <c r="X47" i="8"/>
  <c r="X24" i="8" s="1"/>
  <c r="X54" i="8"/>
  <c r="X31" i="8" s="1"/>
  <c r="AI50" i="8"/>
  <c r="AI27" i="8" s="1"/>
  <c r="AF57" i="8"/>
  <c r="AF34" i="8" s="1"/>
  <c r="AF61" i="8"/>
  <c r="AF38" i="8" s="1"/>
  <c r="AF49" i="8"/>
  <c r="AF26" i="8" s="1"/>
  <c r="AD51" i="8"/>
  <c r="AD28" i="8" s="1"/>
  <c r="J55" i="8"/>
  <c r="AN50" i="8"/>
  <c r="R56" i="8"/>
  <c r="R33" i="8" s="1"/>
  <c r="Z59" i="8"/>
  <c r="Z36" i="8" s="1"/>
  <c r="J61" i="8"/>
  <c r="R64" i="8"/>
  <c r="R41" i="8" s="1"/>
  <c r="AI48" i="8"/>
  <c r="AI25" i="8" s="1"/>
  <c r="M54" i="8"/>
  <c r="AR55" i="8"/>
  <c r="AI60" i="8"/>
  <c r="AI37" i="8" s="1"/>
  <c r="AQ63" i="8"/>
  <c r="J50" i="8"/>
  <c r="AC55" i="8"/>
  <c r="AC32" i="8" s="1"/>
  <c r="AR58" i="8"/>
  <c r="AG211" i="8"/>
  <c r="AG214" i="8"/>
  <c r="AG1690" i="8"/>
  <c r="AL1684" i="8"/>
  <c r="T1681" i="8"/>
  <c r="AG1685" i="8"/>
  <c r="T1680" i="8"/>
  <c r="O1691" i="8"/>
  <c r="AG1692" i="8"/>
  <c r="AP1695" i="8"/>
  <c r="AP1684" i="8"/>
  <c r="AL1694" i="8"/>
  <c r="Q1688" i="8"/>
  <c r="AA1680" i="8"/>
  <c r="AG1694" i="8"/>
  <c r="AP1680" i="8"/>
  <c r="AQ1684" i="8"/>
  <c r="Q1687" i="8"/>
  <c r="AG1681" i="8"/>
  <c r="M1686" i="8"/>
  <c r="O1683" i="8"/>
  <c r="T1685" i="8"/>
  <c r="T1694" i="8"/>
  <c r="O1690" i="8"/>
  <c r="AQ1691" i="8"/>
  <c r="AA1695" i="8"/>
  <c r="N379" i="8"/>
  <c r="I370" i="8"/>
  <c r="AI385" i="8"/>
  <c r="J382" i="8"/>
  <c r="AE372" i="8"/>
  <c r="AA385" i="8"/>
  <c r="O382" i="8"/>
  <c r="AE380" i="8"/>
  <c r="V369" i="8"/>
  <c r="AH378" i="8"/>
  <c r="X384" i="8"/>
  <c r="AP370" i="8"/>
  <c r="AI381" i="8"/>
  <c r="U368" i="8"/>
  <c r="AD375" i="8"/>
  <c r="AH386" i="8"/>
  <c r="AH384" i="8"/>
  <c r="AR376" i="8"/>
  <c r="I384" i="8"/>
  <c r="AI368" i="8"/>
  <c r="X372" i="8"/>
  <c r="S376" i="8"/>
  <c r="T368" i="8"/>
  <c r="M372" i="8"/>
  <c r="AO375" i="8"/>
  <c r="U379" i="8"/>
  <c r="AO382" i="8"/>
  <c r="AF369" i="8"/>
  <c r="V371" i="8"/>
  <c r="AA378" i="8"/>
  <c r="S380" i="8"/>
  <c r="AE385" i="8"/>
  <c r="W368" i="8"/>
  <c r="AA375" i="8"/>
  <c r="AR378" i="8"/>
  <c r="AB382" i="8"/>
  <c r="T384" i="8"/>
  <c r="AN368" i="8"/>
  <c r="AA372" i="8"/>
  <c r="AR375" i="8"/>
  <c r="AH377" i="8"/>
  <c r="I383" i="8"/>
  <c r="S369" i="8"/>
  <c r="I371" i="8"/>
  <c r="X376" i="8"/>
  <c r="N378" i="8"/>
  <c r="AP379" i="8"/>
  <c r="AH381" i="8"/>
  <c r="X1306" i="8"/>
  <c r="AA1302" i="8"/>
  <c r="AP1294" i="8"/>
  <c r="X1299" i="8"/>
  <c r="AA1289" i="8"/>
  <c r="L1294" i="8"/>
  <c r="X1304" i="8"/>
  <c r="L1288" i="8"/>
  <c r="AP1290" i="8"/>
  <c r="AA514" i="8"/>
  <c r="AA507" i="8"/>
  <c r="AA518" i="8"/>
  <c r="AA522" i="8"/>
  <c r="AA506" i="8"/>
  <c r="AA520" i="8"/>
  <c r="AA517" i="8"/>
  <c r="AA524" i="8"/>
  <c r="AA516" i="8"/>
  <c r="AN524" i="8"/>
  <c r="AN508" i="8"/>
  <c r="AN511" i="8"/>
  <c r="AN514" i="8"/>
  <c r="AN507" i="8"/>
  <c r="AN522" i="8"/>
  <c r="AN521" i="8"/>
  <c r="AN520" i="8"/>
  <c r="AN513" i="8"/>
  <c r="AN30" i="8" s="1"/>
  <c r="T521" i="8"/>
  <c r="T512" i="8"/>
  <c r="T515" i="8"/>
  <c r="T513" i="8"/>
  <c r="T519" i="8"/>
  <c r="T508" i="8"/>
  <c r="T517" i="8"/>
  <c r="T522" i="8"/>
  <c r="T520" i="8"/>
  <c r="AK515" i="8"/>
  <c r="AK511" i="8"/>
  <c r="AK520" i="8"/>
  <c r="AK517" i="8"/>
  <c r="AK521" i="8"/>
  <c r="AK506" i="8"/>
  <c r="AK512" i="8"/>
  <c r="AK518" i="8"/>
  <c r="AK523" i="8"/>
  <c r="AK509" i="8"/>
  <c r="AM518" i="8"/>
  <c r="AM521" i="8"/>
  <c r="AM514" i="8"/>
  <c r="AM513" i="8"/>
  <c r="AM516" i="8"/>
  <c r="AM507" i="8"/>
  <c r="AM509" i="8"/>
  <c r="AM519" i="8"/>
  <c r="AM523" i="8"/>
  <c r="AM522" i="8"/>
  <c r="AD1372" i="8"/>
  <c r="T1363" i="8"/>
  <c r="T1361" i="8"/>
  <c r="AP1373" i="8"/>
  <c r="R1375" i="8"/>
  <c r="AG1357" i="8"/>
  <c r="AH1367" i="8"/>
  <c r="AP1359" i="8"/>
  <c r="N1372" i="8"/>
  <c r="AP1369" i="8"/>
  <c r="S1360" i="8"/>
  <c r="K1370" i="8"/>
  <c r="AC1360" i="8"/>
  <c r="AH1371" i="8"/>
  <c r="AP1360" i="8"/>
  <c r="AK1366" i="8"/>
  <c r="AN1373" i="8"/>
  <c r="AJ1361" i="8"/>
  <c r="AM1367" i="8"/>
  <c r="AQ1374" i="8"/>
  <c r="P1361" i="8"/>
  <c r="P1367" i="8"/>
  <c r="T1374" i="8"/>
  <c r="W1359" i="8"/>
  <c r="K1362" i="8"/>
  <c r="AN1364" i="8"/>
  <c r="AJ1368" i="8"/>
  <c r="T1372" i="8"/>
  <c r="AN1375" i="8"/>
  <c r="X1359" i="8"/>
  <c r="O1362" i="8"/>
  <c r="AO1364" i="8"/>
  <c r="U1368" i="8"/>
  <c r="AO1371" i="8"/>
  <c r="Y1375" i="8"/>
  <c r="N1359" i="8"/>
  <c r="AM1361" i="8"/>
  <c r="AD1364" i="8"/>
  <c r="AP1367" i="8"/>
  <c r="Z1371" i="8"/>
  <c r="J1375" i="8"/>
  <c r="AL1358" i="8"/>
  <c r="AC1361" i="8"/>
  <c r="Q1364" i="8"/>
  <c r="AE1367" i="8"/>
  <c r="O1371" i="8"/>
  <c r="AI1374" i="8"/>
  <c r="X1358" i="8"/>
  <c r="N1360" i="8"/>
  <c r="AO1361" i="8"/>
  <c r="AE1363" i="8"/>
  <c r="U1365" i="8"/>
  <c r="S1367" i="8"/>
  <c r="K1369" i="8"/>
  <c r="AM1370" i="8"/>
  <c r="AE1372" i="8"/>
  <c r="W1374" i="8"/>
  <c r="AO1358" i="8"/>
  <c r="AE1360" i="8"/>
  <c r="U1362" i="8"/>
  <c r="S1364" i="8"/>
  <c r="I1366" i="8"/>
  <c r="AJ1367" i="8"/>
  <c r="AB1369" i="8"/>
  <c r="T1371" i="8"/>
  <c r="L1373" i="8"/>
  <c r="AN1374" i="8"/>
  <c r="AF1357" i="8"/>
  <c r="U1359" i="8"/>
  <c r="S1361" i="8"/>
  <c r="I1363" i="8"/>
  <c r="AJ1364" i="8"/>
  <c r="Z1366" i="8"/>
  <c r="Q1368" i="8"/>
  <c r="AK1371" i="8"/>
  <c r="AC1373" i="8"/>
  <c r="U1375" i="8"/>
  <c r="K1366" i="8"/>
  <c r="AL1367" i="8"/>
  <c r="AD1369" i="8"/>
  <c r="V1371" i="8"/>
  <c r="N1373" i="8"/>
  <c r="AP1374" i="8"/>
  <c r="K14" i="7"/>
  <c r="AQ637" i="8"/>
  <c r="L635" i="8"/>
  <c r="P636" i="8"/>
  <c r="T637" i="8"/>
  <c r="AJ626" i="8"/>
  <c r="L629" i="8"/>
  <c r="V633" i="8"/>
  <c r="AR637" i="8"/>
  <c r="P624" i="8"/>
  <c r="AA628" i="8"/>
  <c r="AP632" i="8"/>
  <c r="AB637" i="8"/>
  <c r="AH623" i="8"/>
  <c r="AH628" i="8"/>
  <c r="J633" i="8"/>
  <c r="AC637" i="8"/>
  <c r="R623" i="8"/>
  <c r="AF627" i="8"/>
  <c r="AQ631" i="8"/>
  <c r="Z636" i="8"/>
  <c r="AE621" i="8"/>
  <c r="J627" i="8"/>
  <c r="AA631" i="8"/>
  <c r="J636" i="8"/>
  <c r="AF621" i="8"/>
  <c r="K626" i="8"/>
  <c r="Y630" i="8"/>
  <c r="J635" i="8"/>
  <c r="Z639" i="8"/>
  <c r="J625" i="8"/>
  <c r="X629" i="8"/>
  <c r="X634" i="8"/>
  <c r="J639" i="8"/>
  <c r="V623" i="8"/>
  <c r="M626" i="8"/>
  <c r="AP628" i="8"/>
  <c r="AH631" i="8"/>
  <c r="Z634" i="8"/>
  <c r="U637" i="8"/>
  <c r="I621" i="8"/>
  <c r="AK623" i="8"/>
  <c r="AB626" i="8"/>
  <c r="T629" i="8"/>
  <c r="X632" i="8"/>
  <c r="S635" i="8"/>
  <c r="N638" i="8"/>
  <c r="AL621" i="8"/>
  <c r="AC624" i="8"/>
  <c r="Q627" i="8"/>
  <c r="I630" i="8"/>
  <c r="AM632" i="8"/>
  <c r="AH635" i="8"/>
  <c r="Z638" i="8"/>
  <c r="AH621" i="8"/>
  <c r="W623" i="8"/>
  <c r="M625" i="8"/>
  <c r="K627" i="8"/>
  <c r="AL628" i="8"/>
  <c r="AB630" i="8"/>
  <c r="S632" i="8"/>
  <c r="K634" i="8"/>
  <c r="AM635" i="8"/>
  <c r="AE637" i="8"/>
  <c r="W639" i="8"/>
  <c r="M622" i="8"/>
  <c r="K624" i="8"/>
  <c r="AL625" i="8"/>
  <c r="AB627" i="8"/>
  <c r="R629" i="8"/>
  <c r="P631" i="8"/>
  <c r="AR632" i="8"/>
  <c r="AJ634" i="8"/>
  <c r="AB636" i="8"/>
  <c r="T638" i="8"/>
  <c r="L621" i="8"/>
  <c r="AL622" i="8"/>
  <c r="AB624" i="8"/>
  <c r="R626" i="8"/>
  <c r="P628" i="8"/>
  <c r="AQ629" i="8"/>
  <c r="AG631" i="8"/>
  <c r="Y633" i="8"/>
  <c r="Q635" i="8"/>
  <c r="I637" i="8"/>
  <c r="AK638" i="8"/>
  <c r="AJ1068" i="8"/>
  <c r="S1063" i="8"/>
  <c r="AO1070" i="8"/>
  <c r="T1061" i="8"/>
  <c r="AB1060" i="8"/>
  <c r="AC1060" i="8"/>
  <c r="AD1076" i="8"/>
  <c r="Z1074" i="8"/>
  <c r="I1073" i="8"/>
  <c r="AK1064" i="8"/>
  <c r="AB1074" i="8"/>
  <c r="P1069" i="8"/>
  <c r="J1063" i="8"/>
  <c r="AD1071" i="8"/>
  <c r="R1063" i="8"/>
  <c r="AF1071" i="8"/>
  <c r="N1060" i="8"/>
  <c r="V1066" i="8"/>
  <c r="Y1072" i="8"/>
  <c r="AR1058" i="8"/>
  <c r="U1064" i="8"/>
  <c r="AL1069" i="8"/>
  <c r="Z1075" i="8"/>
  <c r="T1062" i="8"/>
  <c r="Y1068" i="8"/>
  <c r="M1074" i="8"/>
  <c r="AG1059" i="8"/>
  <c r="X1062" i="8"/>
  <c r="M1065" i="8"/>
  <c r="AO1067" i="8"/>
  <c r="AH1070" i="8"/>
  <c r="AC1073" i="8"/>
  <c r="V1076" i="8"/>
  <c r="J1060" i="8"/>
  <c r="AM1062" i="8"/>
  <c r="AB1065" i="8"/>
  <c r="R1068" i="8"/>
  <c r="M1071" i="8"/>
  <c r="AP1073" i="8"/>
  <c r="AK1076" i="8"/>
  <c r="Y1060" i="8"/>
  <c r="N1063" i="8"/>
  <c r="AQ1065" i="8"/>
  <c r="AG1068" i="8"/>
  <c r="Z1071" i="8"/>
  <c r="U1074" i="8"/>
  <c r="M1058" i="8"/>
  <c r="AL1060" i="8"/>
  <c r="AC1063" i="8"/>
  <c r="T1066" i="8"/>
  <c r="X1069" i="8"/>
  <c r="R1072" i="8"/>
  <c r="M1075" i="8"/>
  <c r="AD1058" i="8"/>
  <c r="AA1060" i="8"/>
  <c r="Q1062" i="8"/>
  <c r="AR1063" i="8"/>
  <c r="AH1065" i="8"/>
  <c r="AF1067" i="8"/>
  <c r="W1069" i="8"/>
  <c r="O1071" i="8"/>
  <c r="AQ1072" i="8"/>
  <c r="AI1074" i="8"/>
  <c r="AA1076" i="8"/>
  <c r="L1059" i="8"/>
  <c r="AM1060" i="8"/>
  <c r="AC1062" i="8"/>
  <c r="AA1064" i="8"/>
  <c r="Q1066" i="8"/>
  <c r="AR1067" i="8"/>
  <c r="AI1069" i="8"/>
  <c r="AA1071" i="8"/>
  <c r="S1073" i="8"/>
  <c r="K1075" i="8"/>
  <c r="AM1076" i="8"/>
  <c r="AC1059" i="8"/>
  <c r="AA1061" i="8"/>
  <c r="Q1063" i="8"/>
  <c r="AR1064" i="8"/>
  <c r="AH1066" i="8"/>
  <c r="AF1068" i="8"/>
  <c r="X1070" i="8"/>
  <c r="P1072" i="8"/>
  <c r="AR1073" i="8"/>
  <c r="AJ1075" i="8"/>
  <c r="AH14" i="7"/>
  <c r="AI38" i="7" s="1"/>
  <c r="AE87" i="8"/>
  <c r="AE73" i="8"/>
  <c r="U81" i="8"/>
  <c r="U70" i="8"/>
  <c r="U80" i="8"/>
  <c r="R74" i="8"/>
  <c r="R83" i="8"/>
  <c r="R77" i="8"/>
  <c r="AQ83" i="8"/>
  <c r="AQ74" i="8"/>
  <c r="AA1113" i="8"/>
  <c r="Z1110" i="8"/>
  <c r="Y1108" i="8"/>
  <c r="V1120" i="8"/>
  <c r="AA1110" i="8"/>
  <c r="U1109" i="8"/>
  <c r="W1111" i="8"/>
  <c r="J1108" i="8"/>
  <c r="AD1104" i="8"/>
  <c r="AN1112" i="8"/>
  <c r="AI1121" i="8"/>
  <c r="AP1111" i="8"/>
  <c r="AJ1121" i="8"/>
  <c r="S1115" i="8"/>
  <c r="I1107" i="8"/>
  <c r="T1115" i="8"/>
  <c r="AH1104" i="8"/>
  <c r="L1110" i="8"/>
  <c r="AF1115" i="8"/>
  <c r="T1121" i="8"/>
  <c r="AE1107" i="8"/>
  <c r="AC1113" i="8"/>
  <c r="R1119" i="8"/>
  <c r="AF1105" i="8"/>
  <c r="AK1111" i="8"/>
  <c r="AN1117" i="8"/>
  <c r="J1104" i="8"/>
  <c r="AL1106" i="8"/>
  <c r="AB1109" i="8"/>
  <c r="R1112" i="8"/>
  <c r="AJ1115" i="8"/>
  <c r="AE1118" i="8"/>
  <c r="Z1121" i="8"/>
  <c r="L1105" i="8"/>
  <c r="AM1107" i="8"/>
  <c r="AE1110" i="8"/>
  <c r="AI1113" i="8"/>
  <c r="AB1116" i="8"/>
  <c r="W1119" i="8"/>
  <c r="P1122" i="8"/>
  <c r="AN1105" i="8"/>
  <c r="AC1108" i="8"/>
  <c r="U1111" i="8"/>
  <c r="L1114" i="8"/>
  <c r="AQ1116" i="8"/>
  <c r="AJ1119" i="8"/>
  <c r="AE1122" i="8"/>
  <c r="P1106" i="8"/>
  <c r="AR1108" i="8"/>
  <c r="J1112" i="8"/>
  <c r="AM1114" i="8"/>
  <c r="AH1117" i="8"/>
  <c r="AB1120" i="8"/>
  <c r="X1104" i="8"/>
  <c r="M1106" i="8"/>
  <c r="K1108" i="8"/>
  <c r="AL1109" i="8"/>
  <c r="AB1111" i="8"/>
  <c r="R1113" i="8"/>
  <c r="I1115" i="8"/>
  <c r="AK1116" i="8"/>
  <c r="AC1118" i="8"/>
  <c r="U1120" i="8"/>
  <c r="M1122" i="8"/>
  <c r="AR1104" i="8"/>
  <c r="AG1106" i="8"/>
  <c r="W1108" i="8"/>
  <c r="M1110" i="8"/>
  <c r="K1112" i="8"/>
  <c r="AL1113" i="8"/>
  <c r="AC1115" i="8"/>
  <c r="U1117" i="8"/>
  <c r="M1119" i="8"/>
  <c r="AO1120" i="8"/>
  <c r="AG1122" i="8"/>
  <c r="AE1105" i="8"/>
  <c r="U1107" i="8"/>
  <c r="S1109" i="8"/>
  <c r="I1111" i="8"/>
  <c r="AJ1112" i="8"/>
  <c r="Z1114" i="8"/>
  <c r="R1116" i="8"/>
  <c r="J1118" i="8"/>
  <c r="AL1119" i="8"/>
  <c r="AD1121" i="8"/>
  <c r="AD221" i="8"/>
  <c r="J216" i="8"/>
  <c r="S222" i="8"/>
  <c r="AK225" i="8"/>
  <c r="I210" i="8"/>
  <c r="J218" i="8"/>
  <c r="J224" i="8"/>
  <c r="M219" i="8"/>
  <c r="M211" i="8"/>
  <c r="Q222" i="8"/>
  <c r="AC214" i="8"/>
  <c r="AL225" i="8"/>
  <c r="K220" i="8"/>
  <c r="W209" i="8"/>
  <c r="AL214" i="8"/>
  <c r="R220" i="8"/>
  <c r="AE207" i="8"/>
  <c r="AN212" i="8"/>
  <c r="R218" i="8"/>
  <c r="I224" i="8"/>
  <c r="AJ209" i="8"/>
  <c r="I215" i="8"/>
  <c r="AA220" i="8"/>
  <c r="O207" i="8"/>
  <c r="X212" i="8"/>
  <c r="AL217" i="8"/>
  <c r="AC223" i="8"/>
  <c r="AP208" i="8"/>
  <c r="V212" i="8"/>
  <c r="AM215" i="8"/>
  <c r="AM31" i="8" s="1"/>
  <c r="T219" i="8"/>
  <c r="AN222" i="8"/>
  <c r="X207" i="8"/>
  <c r="AM210" i="8"/>
  <c r="AI214" i="8"/>
  <c r="AA218" i="8"/>
  <c r="K222" i="8"/>
  <c r="AE225" i="8"/>
  <c r="X210" i="8"/>
  <c r="AO213" i="8"/>
  <c r="T217" i="8"/>
  <c r="AN220" i="8"/>
  <c r="X224" i="8"/>
  <c r="AQ207" i="8"/>
  <c r="AN209" i="8"/>
  <c r="AD211" i="8"/>
  <c r="T213" i="8"/>
  <c r="J215" i="8"/>
  <c r="AK216" i="8"/>
  <c r="AJ218" i="8"/>
  <c r="AB220" i="8"/>
  <c r="T222" i="8"/>
  <c r="L224" i="8"/>
  <c r="AN225" i="8"/>
  <c r="AD208" i="8"/>
  <c r="T210" i="8"/>
  <c r="J212" i="8"/>
  <c r="AK213" i="8"/>
  <c r="AI215" i="8"/>
  <c r="Y217" i="8"/>
  <c r="Q219" i="8"/>
  <c r="I221" i="8"/>
  <c r="I37" i="8" s="1"/>
  <c r="AK222" i="8"/>
  <c r="AK38" i="8" s="1"/>
  <c r="AC224" i="8"/>
  <c r="U207" i="8"/>
  <c r="R209" i="8"/>
  <c r="P211" i="8"/>
  <c r="AQ212" i="8"/>
  <c r="AO214" i="8"/>
  <c r="AO30" i="8" s="1"/>
  <c r="AM216" i="8"/>
  <c r="AM32" i="8" s="1"/>
  <c r="AL218" i="8"/>
  <c r="AL34" i="8" s="1"/>
  <c r="AL220" i="8"/>
  <c r="AL222" i="8"/>
  <c r="AL224" i="8"/>
  <c r="AL207" i="8"/>
  <c r="N210" i="8"/>
  <c r="L212" i="8"/>
  <c r="J214" i="8"/>
  <c r="P216" i="8"/>
  <c r="O218" i="8"/>
  <c r="O220" i="8"/>
  <c r="O222" i="8"/>
  <c r="W224" i="8"/>
  <c r="J805" i="8"/>
  <c r="J820" i="8"/>
  <c r="J823" i="8"/>
  <c r="J808" i="8"/>
  <c r="J817" i="8"/>
  <c r="J813" i="8"/>
  <c r="J811" i="8"/>
  <c r="J809" i="8"/>
  <c r="J814" i="8"/>
  <c r="J818" i="8"/>
  <c r="J812" i="8"/>
  <c r="J822" i="8"/>
  <c r="J806" i="8"/>
  <c r="J815" i="8"/>
  <c r="AR815" i="8"/>
  <c r="AR817" i="8"/>
  <c r="AR813" i="8"/>
  <c r="AR807" i="8"/>
  <c r="AR819" i="8"/>
  <c r="AR823" i="8"/>
  <c r="AR811" i="8"/>
  <c r="AR818" i="8"/>
  <c r="AR805" i="8"/>
  <c r="AR820" i="8"/>
  <c r="AN815" i="8"/>
  <c r="AN814" i="8"/>
  <c r="AN816" i="8"/>
  <c r="AN806" i="8"/>
  <c r="AN812" i="8"/>
  <c r="AN819" i="8"/>
  <c r="AN810" i="8"/>
  <c r="AN807" i="8"/>
  <c r="AN818" i="8"/>
  <c r="AN813" i="8"/>
  <c r="AP807" i="8"/>
  <c r="AP819" i="8"/>
  <c r="AP820" i="8"/>
  <c r="AP823" i="8"/>
  <c r="AP808" i="8"/>
  <c r="AP816" i="8"/>
  <c r="Q943" i="8"/>
  <c r="Q959" i="8"/>
  <c r="AH959" i="8"/>
  <c r="AH945" i="8"/>
  <c r="AH948" i="8"/>
  <c r="AM950" i="8"/>
  <c r="AM960" i="8"/>
  <c r="AM956" i="8"/>
  <c r="O1661" i="8"/>
  <c r="O1657" i="8"/>
  <c r="O1668" i="8"/>
  <c r="O1662" i="8"/>
  <c r="O1672" i="8"/>
  <c r="O1666" i="8"/>
  <c r="O1674" i="8"/>
  <c r="O1658" i="8"/>
  <c r="O1664" i="8"/>
  <c r="O1671" i="8"/>
  <c r="O1656" i="8"/>
  <c r="I1668" i="8"/>
  <c r="I1665" i="8"/>
  <c r="I1664" i="8"/>
  <c r="I1670" i="8"/>
  <c r="I1669" i="8"/>
  <c r="I1667" i="8"/>
  <c r="I1662" i="8"/>
  <c r="I1671" i="8"/>
  <c r="I1663" i="8"/>
  <c r="I1660" i="8"/>
  <c r="I1673" i="8"/>
  <c r="L1673" i="8"/>
  <c r="L1659" i="8"/>
  <c r="L1657" i="8"/>
  <c r="L1667" i="8"/>
  <c r="L1663" i="8"/>
  <c r="L1660" i="8"/>
  <c r="L1671" i="8"/>
  <c r="L1674" i="8"/>
  <c r="L1665" i="8"/>
  <c r="L1670" i="8"/>
  <c r="L1668" i="8"/>
  <c r="AQ1657" i="8"/>
  <c r="AQ1665" i="8"/>
  <c r="AQ1663" i="8"/>
  <c r="AQ1672" i="8"/>
  <c r="AQ1667" i="8"/>
  <c r="AQ1658" i="8"/>
  <c r="AQ1674" i="8"/>
  <c r="AQ1664" i="8"/>
  <c r="AQ1660" i="8"/>
  <c r="AQ1661" i="8"/>
  <c r="AQ1662" i="8"/>
  <c r="AQ1668" i="8"/>
  <c r="AQ1671" i="8"/>
  <c r="AL1526" i="8"/>
  <c r="AL1527" i="8"/>
  <c r="AL1531" i="8"/>
  <c r="AL1522" i="8"/>
  <c r="AL1530" i="8"/>
  <c r="AL1528" i="8"/>
  <c r="AL1518" i="8"/>
  <c r="AL1533" i="8"/>
  <c r="AA1532" i="8"/>
  <c r="AA1534" i="8"/>
  <c r="AA1524" i="8"/>
  <c r="AA1528" i="8"/>
  <c r="AA1522" i="8"/>
  <c r="AJ1524" i="8"/>
  <c r="AJ1519" i="8"/>
  <c r="AJ1535" i="8"/>
  <c r="AJ1533" i="8"/>
  <c r="AJ1518" i="8"/>
  <c r="AJ1527" i="8"/>
  <c r="AJ1536" i="8"/>
  <c r="AJ1530" i="8"/>
  <c r="P1534" i="8"/>
  <c r="P1524" i="8"/>
  <c r="P1532" i="8"/>
  <c r="P1519" i="8"/>
  <c r="P1522" i="8"/>
  <c r="P1530" i="8"/>
  <c r="P1521" i="8"/>
  <c r="P1518" i="8"/>
  <c r="P1523" i="8"/>
  <c r="P1531" i="8"/>
  <c r="P1526" i="8"/>
  <c r="AP1529" i="8"/>
  <c r="AP1531" i="8"/>
  <c r="AP1535" i="8"/>
  <c r="AP1520" i="8"/>
  <c r="AP1525" i="8"/>
  <c r="AP1523" i="8"/>
  <c r="AP1533" i="8"/>
  <c r="AP1532" i="8"/>
  <c r="AP1526" i="8"/>
  <c r="AP1521" i="8"/>
  <c r="AP1518" i="8"/>
  <c r="AM313" i="8"/>
  <c r="AM310" i="8"/>
  <c r="AM300" i="8"/>
  <c r="AM311" i="8"/>
  <c r="AM299" i="8"/>
  <c r="AM309" i="8"/>
  <c r="AM303" i="8"/>
  <c r="AO312" i="8"/>
  <c r="AO305" i="8"/>
  <c r="AO308" i="8"/>
  <c r="AO310" i="8"/>
  <c r="AO315" i="8"/>
  <c r="AO303" i="8"/>
  <c r="AQ300" i="8"/>
  <c r="AQ317" i="8"/>
  <c r="AQ311" i="8"/>
  <c r="AQ303" i="8"/>
  <c r="AQ306" i="8"/>
  <c r="AQ301" i="8"/>
  <c r="AQ313" i="8"/>
  <c r="AQ316" i="8"/>
  <c r="AQ309" i="8"/>
  <c r="AQ315" i="8"/>
  <c r="AC308" i="8"/>
  <c r="AC316" i="8"/>
  <c r="AC310" i="8"/>
  <c r="AC299" i="8"/>
  <c r="AG230" i="8"/>
  <c r="AG247" i="8"/>
  <c r="AG235" i="8"/>
  <c r="AG238" i="8"/>
  <c r="AG242" i="8"/>
  <c r="AG243" i="8"/>
  <c r="AG237" i="8"/>
  <c r="AG231" i="8"/>
  <c r="AG239" i="8"/>
  <c r="AG245" i="8"/>
  <c r="AG244" i="8"/>
  <c r="AG236" i="8"/>
  <c r="AG248" i="8"/>
  <c r="AG232" i="8"/>
  <c r="AG234" i="8"/>
  <c r="AG233" i="8"/>
  <c r="AG241" i="8"/>
  <c r="AG246" i="8"/>
  <c r="AG240" i="8"/>
  <c r="AP240" i="8"/>
  <c r="AP231" i="8"/>
  <c r="AP242" i="8"/>
  <c r="AP230" i="8"/>
  <c r="AP235" i="8"/>
  <c r="AP232" i="8"/>
  <c r="AP248" i="8"/>
  <c r="AP234" i="8"/>
  <c r="AP233" i="8"/>
  <c r="AP241" i="8"/>
  <c r="AP243" i="8"/>
  <c r="AP239" i="8"/>
  <c r="AP245" i="8"/>
  <c r="AP246" i="8"/>
  <c r="AP237" i="8"/>
  <c r="AP244" i="8"/>
  <c r="AP238" i="8"/>
  <c r="AP236" i="8"/>
  <c r="AP247" i="8"/>
  <c r="AF240" i="8"/>
  <c r="AF233" i="8"/>
  <c r="AF243" i="8"/>
  <c r="AF234" i="8"/>
  <c r="AF231" i="8"/>
  <c r="AF244" i="8"/>
  <c r="AF230" i="8"/>
  <c r="AF246" i="8"/>
  <c r="AF237" i="8"/>
  <c r="AF238" i="8"/>
  <c r="AF239" i="8"/>
  <c r="AF241" i="8"/>
  <c r="AF248" i="8"/>
  <c r="AF247" i="8"/>
  <c r="AF242" i="8"/>
  <c r="AF245" i="8"/>
  <c r="AF235" i="8"/>
  <c r="AF236" i="8"/>
  <c r="AF232" i="8"/>
  <c r="AC231" i="8"/>
  <c r="AC234" i="8"/>
  <c r="AC237" i="8"/>
  <c r="AC242" i="8"/>
  <c r="AC240" i="8"/>
  <c r="AC246" i="8"/>
  <c r="AC243" i="8"/>
  <c r="AC245" i="8"/>
  <c r="AC232" i="8"/>
  <c r="AC247" i="8"/>
  <c r="AC230" i="8"/>
  <c r="AC235" i="8"/>
  <c r="AC239" i="8"/>
  <c r="AC248" i="8"/>
  <c r="AC236" i="8"/>
  <c r="AC233" i="8"/>
  <c r="AC238" i="8"/>
  <c r="AC244" i="8"/>
  <c r="AC241" i="8"/>
  <c r="AE245" i="8"/>
  <c r="AE239" i="8"/>
  <c r="AE248" i="8"/>
  <c r="AE232" i="8"/>
  <c r="AE235" i="8"/>
  <c r="AE241" i="8"/>
  <c r="AE247" i="8"/>
  <c r="AE233" i="8"/>
  <c r="AE230" i="8"/>
  <c r="AE231" i="8"/>
  <c r="AE242" i="8"/>
  <c r="AE237" i="8"/>
  <c r="AE244" i="8"/>
  <c r="AE243" i="8"/>
  <c r="AE246" i="8"/>
  <c r="AE236" i="8"/>
  <c r="AE234" i="8"/>
  <c r="AE240" i="8"/>
  <c r="AE238" i="8"/>
  <c r="S955" i="8"/>
  <c r="S945" i="8"/>
  <c r="AQ953" i="8"/>
  <c r="AE943" i="8"/>
  <c r="AR953" i="8"/>
  <c r="AH943" i="8"/>
  <c r="AL949" i="8"/>
  <c r="AP957" i="8"/>
  <c r="AA956" i="8"/>
  <c r="AH961" i="8"/>
  <c r="AH947" i="8"/>
  <c r="AE952" i="8"/>
  <c r="AJ957" i="8"/>
  <c r="J950" i="8"/>
  <c r="K960" i="8"/>
  <c r="AJ944" i="8"/>
  <c r="AM947" i="8"/>
  <c r="AP950" i="8"/>
  <c r="K954" i="8"/>
  <c r="AE957" i="8"/>
  <c r="AL960" i="8"/>
  <c r="AL944" i="8"/>
  <c r="AN947" i="8"/>
  <c r="AQ950" i="8"/>
  <c r="AG957" i="8"/>
  <c r="Q961" i="8"/>
  <c r="O945" i="8"/>
  <c r="AI951" i="8"/>
  <c r="AM954" i="8"/>
  <c r="K958" i="8"/>
  <c r="AH944" i="8"/>
  <c r="AN946" i="8"/>
  <c r="AL948" i="8"/>
  <c r="AJ950" i="8"/>
  <c r="AH952" i="8"/>
  <c r="AG954" i="8"/>
  <c r="AG956" i="8"/>
  <c r="AO958" i="8"/>
  <c r="AO960" i="8"/>
  <c r="AO943" i="8"/>
  <c r="AL945" i="8"/>
  <c r="AJ947" i="8"/>
  <c r="AH949" i="8"/>
  <c r="J954" i="8"/>
  <c r="J956" i="8"/>
  <c r="J958" i="8"/>
  <c r="J960" i="8"/>
  <c r="K943" i="8"/>
  <c r="N947" i="8"/>
  <c r="T949" i="8"/>
  <c r="AA75" i="8"/>
  <c r="N85" i="8"/>
  <c r="N39" i="8" s="1"/>
  <c r="AQ75" i="8"/>
  <c r="AJ69" i="8"/>
  <c r="U82" i="8"/>
  <c r="AH80" i="8"/>
  <c r="AF77" i="8"/>
  <c r="K75" i="8"/>
  <c r="W71" i="8"/>
  <c r="R80" i="8"/>
  <c r="Y69" i="8"/>
  <c r="AD78" i="8"/>
  <c r="AC86" i="8"/>
  <c r="T76" i="8"/>
  <c r="U84" i="8"/>
  <c r="P79" i="8"/>
  <c r="P33" i="8" s="1"/>
  <c r="P87" i="8"/>
  <c r="AN72" i="8"/>
  <c r="AN26" i="8" s="1"/>
  <c r="AP76" i="8"/>
  <c r="O81" i="8"/>
  <c r="O85" i="8"/>
  <c r="O39" i="8" s="1"/>
  <c r="AQ69" i="8"/>
  <c r="AR73" i="8"/>
  <c r="AI77" i="8"/>
  <c r="L82" i="8"/>
  <c r="L36" i="8" s="1"/>
  <c r="L86" i="8"/>
  <c r="L40" i="8" s="1"/>
  <c r="AG71" i="8"/>
  <c r="AJ75" i="8"/>
  <c r="AD79" i="8"/>
  <c r="AD83" i="8"/>
  <c r="AD87" i="8"/>
  <c r="AF72" i="8"/>
  <c r="AH76" i="8"/>
  <c r="AQ80" i="8"/>
  <c r="AQ84" i="8"/>
  <c r="AC69" i="8"/>
  <c r="X73" i="8"/>
  <c r="AD75" i="8"/>
  <c r="AJ77" i="8"/>
  <c r="AP79" i="8"/>
  <c r="AP81" i="8"/>
  <c r="AP35" i="8" s="1"/>
  <c r="AP83" i="8"/>
  <c r="AP37" i="8" s="1"/>
  <c r="AP85" i="8"/>
  <c r="AP87" i="8"/>
  <c r="AR70" i="8"/>
  <c r="AR24" i="8" s="1"/>
  <c r="AN74" i="8"/>
  <c r="S79" i="8"/>
  <c r="S81" i="8"/>
  <c r="S83" i="8"/>
  <c r="S85" i="8"/>
  <c r="S87" i="8"/>
  <c r="AC70" i="8"/>
  <c r="AA72" i="8"/>
  <c r="Q74" i="8"/>
  <c r="Q28" i="8" s="1"/>
  <c r="W76" i="8"/>
  <c r="Y78" i="8"/>
  <c r="X80" i="8"/>
  <c r="X82" i="8"/>
  <c r="AF84" i="8"/>
  <c r="AF86" i="8"/>
  <c r="AF69" i="8"/>
  <c r="AK71" i="8"/>
  <c r="AK25" i="8" s="1"/>
  <c r="AI73" i="8"/>
  <c r="Y75" i="8"/>
  <c r="AE77" i="8"/>
  <c r="AK79" i="8"/>
  <c r="AK33" i="8" s="1"/>
  <c r="AK81" i="8"/>
  <c r="AK83" i="8"/>
  <c r="AK85" i="8"/>
  <c r="AK87" i="8"/>
  <c r="R311" i="8"/>
  <c r="AL305" i="8"/>
  <c r="AN301" i="8"/>
  <c r="U316" i="8"/>
  <c r="X306" i="8"/>
  <c r="AM305" i="8"/>
  <c r="U305" i="8"/>
  <c r="V314" i="8"/>
  <c r="AI304" i="8"/>
  <c r="AC314" i="8"/>
  <c r="Y303" i="8"/>
  <c r="Q313" i="8"/>
  <c r="S302" i="8"/>
  <c r="AO311" i="8"/>
  <c r="AI301" i="8"/>
  <c r="AM306" i="8"/>
  <c r="X313" i="8"/>
  <c r="U299" i="8"/>
  <c r="O305" i="8"/>
  <c r="S311" i="8"/>
  <c r="O316" i="8"/>
  <c r="P303" i="8"/>
  <c r="AP307" i="8"/>
  <c r="Q300" i="8"/>
  <c r="AE302" i="8"/>
  <c r="AN305" i="8"/>
  <c r="Q308" i="8"/>
  <c r="X314" i="8"/>
  <c r="AP300" i="8"/>
  <c r="AB306" i="8"/>
  <c r="AC309" i="8"/>
  <c r="AC317" i="8"/>
  <c r="AD301" i="8"/>
  <c r="R310" i="8"/>
  <c r="AH312" i="8"/>
  <c r="AL315" i="8"/>
  <c r="AP299" i="8"/>
  <c r="R302" i="8"/>
  <c r="AO307" i="8"/>
  <c r="AQ310" i="8"/>
  <c r="K314" i="8"/>
  <c r="T509" i="8"/>
  <c r="AK516" i="8"/>
  <c r="P506" i="8"/>
  <c r="AC508" i="8"/>
  <c r="O517" i="8"/>
  <c r="P517" i="8"/>
  <c r="AC518" i="8"/>
  <c r="AG518" i="8"/>
  <c r="AQ518" i="8"/>
  <c r="I513" i="8"/>
  <c r="I518" i="8"/>
  <c r="AF510" i="8"/>
  <c r="AD521" i="8"/>
  <c r="Y510" i="8"/>
  <c r="AP515" i="8"/>
  <c r="AE521" i="8"/>
  <c r="Y508" i="8"/>
  <c r="AP513" i="8"/>
  <c r="AC519" i="8"/>
  <c r="L506" i="8"/>
  <c r="X517" i="8"/>
  <c r="AC509" i="8"/>
  <c r="W515" i="8"/>
  <c r="I521" i="8"/>
  <c r="AO506" i="8"/>
  <c r="T510" i="8"/>
  <c r="AK513" i="8"/>
  <c r="Z517" i="8"/>
  <c r="J521" i="8"/>
  <c r="AD524" i="8"/>
  <c r="J509" i="8"/>
  <c r="AI512" i="8"/>
  <c r="O516" i="8"/>
  <c r="AI519" i="8"/>
  <c r="S523" i="8"/>
  <c r="AK507" i="8"/>
  <c r="Y511" i="8"/>
  <c r="AP514" i="8"/>
  <c r="AF518" i="8"/>
  <c r="P522" i="8"/>
  <c r="AP736" i="8"/>
  <c r="AP743" i="8"/>
  <c r="AP745" i="8"/>
  <c r="AP752" i="8"/>
  <c r="AP753" i="8"/>
  <c r="AP737" i="8"/>
  <c r="AP748" i="8"/>
  <c r="AP739" i="8"/>
  <c r="AP751" i="8"/>
  <c r="AP742" i="8"/>
  <c r="AP750" i="8"/>
  <c r="AP740" i="8"/>
  <c r="AP744" i="8"/>
  <c r="AP746" i="8"/>
  <c r="AO739" i="8"/>
  <c r="AO747" i="8"/>
  <c r="AO746" i="8"/>
  <c r="AO749" i="8"/>
  <c r="AO754" i="8"/>
  <c r="AO740" i="8"/>
  <c r="AO752" i="8"/>
  <c r="AO751" i="8"/>
  <c r="AO736" i="8"/>
  <c r="AO743" i="8"/>
  <c r="AO745" i="8"/>
  <c r="T744" i="8"/>
  <c r="T748" i="8"/>
  <c r="T753" i="8"/>
  <c r="T746" i="8"/>
  <c r="T739" i="8"/>
  <c r="T751" i="8"/>
  <c r="T742" i="8"/>
  <c r="T745" i="8"/>
  <c r="T743" i="8"/>
  <c r="T737" i="8"/>
  <c r="T740" i="8"/>
  <c r="T752" i="8"/>
  <c r="T736" i="8"/>
  <c r="AD750" i="8"/>
  <c r="AD739" i="8"/>
  <c r="AD736" i="8"/>
  <c r="AD748" i="8"/>
  <c r="AD751" i="8"/>
  <c r="AD740" i="8"/>
  <c r="AD743" i="8"/>
  <c r="AD746" i="8"/>
  <c r="AD749" i="8"/>
  <c r="AD754" i="8"/>
  <c r="AD738" i="8"/>
  <c r="AD744" i="8"/>
  <c r="J1530" i="8"/>
  <c r="AJ1522" i="8"/>
  <c r="L1534" i="8"/>
  <c r="L1530" i="8"/>
  <c r="T1526" i="8"/>
  <c r="AM1523" i="8"/>
  <c r="AL1532" i="8"/>
  <c r="AG1527" i="8"/>
  <c r="U1531" i="8"/>
  <c r="X1522" i="8"/>
  <c r="AB1532" i="8"/>
  <c r="O1521" i="8"/>
  <c r="I1527" i="8"/>
  <c r="W1533" i="8"/>
  <c r="AB1520" i="8"/>
  <c r="W1526" i="8"/>
  <c r="V1525" i="8"/>
  <c r="AA1531" i="8"/>
  <c r="AA1518" i="8"/>
  <c r="N1522" i="8"/>
  <c r="V1529" i="8"/>
  <c r="X1533" i="8"/>
  <c r="T1518" i="8"/>
  <c r="AJ1521" i="8"/>
  <c r="P1533" i="8"/>
  <c r="V1518" i="8"/>
  <c r="AA1533" i="8"/>
  <c r="AK1527" i="8"/>
  <c r="AC814" i="8"/>
  <c r="AO814" i="8"/>
  <c r="Y817" i="8"/>
  <c r="AP818" i="8"/>
  <c r="S823" i="8"/>
  <c r="S805" i="8"/>
  <c r="M819" i="8"/>
  <c r="L811" i="8"/>
  <c r="N821" i="8"/>
  <c r="AH813" i="8"/>
  <c r="AE811" i="8"/>
  <c r="AP817" i="8"/>
  <c r="AL805" i="8"/>
  <c r="AF813" i="8"/>
  <c r="AM806" i="8"/>
  <c r="R819" i="8"/>
  <c r="AG823" i="8"/>
  <c r="AA812" i="8"/>
  <c r="R817" i="8"/>
  <c r="AO806" i="8"/>
  <c r="AL810" i="8"/>
  <c r="AK814" i="8"/>
  <c r="AL818" i="8"/>
  <c r="AM807" i="8"/>
  <c r="AA811" i="8"/>
  <c r="AR814" i="8"/>
  <c r="AA818" i="8"/>
  <c r="AL822" i="8"/>
  <c r="AD747" i="8"/>
  <c r="AL736" i="8"/>
  <c r="AP738" i="8"/>
  <c r="AA744" i="8"/>
  <c r="R751" i="8"/>
  <c r="AR745" i="8"/>
  <c r="AA749" i="8"/>
  <c r="T747" i="8"/>
  <c r="AN750" i="8"/>
  <c r="Y1159" i="8"/>
  <c r="T1155" i="8"/>
  <c r="U1168" i="8"/>
  <c r="AN1154" i="8"/>
  <c r="AM1163" i="8"/>
  <c r="AC1152" i="8"/>
  <c r="Q1150" i="8"/>
  <c r="AE1166" i="8"/>
  <c r="Y1156" i="8"/>
  <c r="AC1164" i="8"/>
  <c r="Q1154" i="8"/>
  <c r="AI1161" i="8"/>
  <c r="AN1158" i="8"/>
  <c r="AD1167" i="8"/>
  <c r="O1156" i="8"/>
  <c r="AK1164" i="8"/>
  <c r="Z1152" i="8"/>
  <c r="K1157" i="8"/>
  <c r="AQ1161" i="8"/>
  <c r="AG1167" i="8"/>
  <c r="Y1153" i="8"/>
  <c r="L1158" i="8"/>
  <c r="Q1163" i="8"/>
  <c r="AP1168" i="8"/>
  <c r="U1154" i="8"/>
  <c r="R1159" i="8"/>
  <c r="AH1164" i="8"/>
  <c r="P1161" i="8"/>
  <c r="T1168" i="8"/>
  <c r="T1156" i="8"/>
  <c r="AK1159" i="8"/>
  <c r="AB1163" i="8"/>
  <c r="L1167" i="8"/>
  <c r="AD1151" i="8"/>
  <c r="J1155" i="8"/>
  <c r="AI1158" i="8"/>
  <c r="Q1162" i="8"/>
  <c r="AK1165" i="8"/>
  <c r="R1251" i="8"/>
  <c r="AA1258" i="8"/>
  <c r="AD1253" i="8"/>
  <c r="V1255" i="8"/>
  <c r="N1257" i="8"/>
  <c r="J1249" i="8"/>
  <c r="AH1260" i="8"/>
  <c r="J1243" i="8"/>
  <c r="V1251" i="8"/>
  <c r="Y1252" i="8"/>
  <c r="N1252" i="8"/>
  <c r="J1255" i="8"/>
  <c r="AD1258" i="8"/>
  <c r="R1242" i="8"/>
  <c r="AA1242" i="8"/>
  <c r="X1244" i="8"/>
  <c r="L1253" i="8"/>
  <c r="X1258" i="8"/>
  <c r="Q1663" i="8"/>
  <c r="AN1669" i="8"/>
  <c r="M1674" i="8"/>
  <c r="AB1673" i="8"/>
  <c r="AP1658" i="8"/>
  <c r="K1662" i="8"/>
  <c r="M1666" i="8"/>
  <c r="Y1671" i="8"/>
  <c r="M1661" i="8"/>
  <c r="I1666" i="8"/>
  <c r="I1672" i="8"/>
  <c r="AL1667" i="8"/>
  <c r="U95" i="8"/>
  <c r="U105" i="8"/>
  <c r="U108" i="8"/>
  <c r="U103" i="8"/>
  <c r="U94" i="8"/>
  <c r="U109" i="8"/>
  <c r="U110" i="8"/>
  <c r="U107" i="8"/>
  <c r="U98" i="8"/>
  <c r="U101" i="8"/>
  <c r="U100" i="8"/>
  <c r="U102" i="8"/>
  <c r="U104" i="8"/>
  <c r="U96" i="8"/>
  <c r="U92" i="8"/>
  <c r="U99" i="8"/>
  <c r="J106" i="8"/>
  <c r="J37" i="8" s="1"/>
  <c r="J104" i="8"/>
  <c r="J95" i="8"/>
  <c r="J26" i="8" s="1"/>
  <c r="J96" i="8"/>
  <c r="J110" i="8"/>
  <c r="J94" i="8"/>
  <c r="J108" i="8"/>
  <c r="J92" i="8"/>
  <c r="J107" i="8"/>
  <c r="J109" i="8"/>
  <c r="J98" i="8"/>
  <c r="J102" i="8"/>
  <c r="J101" i="8"/>
  <c r="J93" i="8"/>
  <c r="J24" i="8" s="1"/>
  <c r="J105" i="8"/>
  <c r="J99" i="8"/>
  <c r="J103" i="8"/>
  <c r="J34" i="8" s="1"/>
  <c r="AD109" i="8"/>
  <c r="AD97" i="8"/>
  <c r="AD107" i="8"/>
  <c r="AD101" i="8"/>
  <c r="AD92" i="8"/>
  <c r="AD93" i="8"/>
  <c r="AD96" i="8"/>
  <c r="AD105" i="8"/>
  <c r="AD106" i="8"/>
  <c r="AD100" i="8"/>
  <c r="AD98" i="8"/>
  <c r="AD99" i="8"/>
  <c r="AD104" i="8"/>
  <c r="AD95" i="8"/>
  <c r="AD108" i="8"/>
  <c r="AD103" i="8"/>
  <c r="AD102" i="8"/>
  <c r="AF106" i="8"/>
  <c r="AF104" i="8"/>
  <c r="AF110" i="8"/>
  <c r="AF94" i="8"/>
  <c r="AF97" i="8"/>
  <c r="AF109" i="8"/>
  <c r="AF95" i="8"/>
  <c r="AF108" i="8"/>
  <c r="AF93" i="8"/>
  <c r="AF105" i="8"/>
  <c r="AF98" i="8"/>
  <c r="AF107" i="8"/>
  <c r="AF103" i="8"/>
  <c r="AF96" i="8"/>
  <c r="AF99" i="8"/>
  <c r="AF102" i="8"/>
  <c r="AF101" i="8"/>
  <c r="AF92" i="8"/>
  <c r="AF100" i="8"/>
  <c r="AL926" i="8"/>
  <c r="AB924" i="8"/>
  <c r="J924" i="8"/>
  <c r="AL934" i="8"/>
  <c r="AP932" i="8"/>
  <c r="X928" i="8"/>
  <c r="AH924" i="8"/>
  <c r="AQ920" i="8"/>
  <c r="X930" i="8"/>
  <c r="Y930" i="8"/>
  <c r="AL920" i="8"/>
  <c r="I362" i="8"/>
  <c r="AI355" i="8"/>
  <c r="I349" i="8"/>
  <c r="AO360" i="8"/>
  <c r="AN345" i="8"/>
  <c r="AO346" i="8"/>
  <c r="J346" i="8"/>
  <c r="I345" i="8"/>
  <c r="J345" i="8"/>
  <c r="K345" i="8"/>
  <c r="U354" i="8"/>
  <c r="AN363" i="8"/>
  <c r="AD354" i="8"/>
  <c r="AD94" i="8"/>
  <c r="AP98" i="8"/>
  <c r="U106" i="8"/>
  <c r="U97" i="8"/>
  <c r="W95" i="8"/>
  <c r="J97" i="8"/>
  <c r="AE23" i="6"/>
  <c r="AB23" i="6"/>
  <c r="AD23" i="6" s="1"/>
  <c r="AC23" i="6"/>
  <c r="AP345" i="8"/>
  <c r="AP352" i="8"/>
  <c r="AP359" i="8"/>
  <c r="AP349" i="8"/>
  <c r="AP354" i="8"/>
  <c r="AP350" i="8"/>
  <c r="AP361" i="8"/>
  <c r="AP363" i="8"/>
  <c r="AP355" i="8"/>
  <c r="AP347" i="8"/>
  <c r="AP346" i="8"/>
  <c r="AP357" i="8"/>
  <c r="AP358" i="8"/>
  <c r="AP353" i="8"/>
  <c r="AP348" i="8"/>
  <c r="AP360" i="8"/>
  <c r="AI356" i="8"/>
  <c r="AI348" i="8"/>
  <c r="AI362" i="8"/>
  <c r="AI363" i="8"/>
  <c r="AI345" i="8"/>
  <c r="AI357" i="8"/>
  <c r="AI359" i="8"/>
  <c r="AI361" i="8"/>
  <c r="AI352" i="8"/>
  <c r="AI353" i="8"/>
  <c r="AI358" i="8"/>
  <c r="AI351" i="8"/>
  <c r="AI346" i="8"/>
  <c r="AI349" i="8"/>
  <c r="AI347" i="8"/>
  <c r="X352" i="8"/>
  <c r="X355" i="8"/>
  <c r="X349" i="8"/>
  <c r="X357" i="8"/>
  <c r="X358" i="8"/>
  <c r="X351" i="8"/>
  <c r="X353" i="8"/>
  <c r="X348" i="8"/>
  <c r="X350" i="8"/>
  <c r="X356" i="8"/>
  <c r="X362" i="8"/>
  <c r="X360" i="8"/>
  <c r="X346" i="8"/>
  <c r="X361" i="8"/>
  <c r="X345" i="8"/>
  <c r="X363" i="8"/>
  <c r="AA32" i="7"/>
  <c r="AA24" i="7"/>
  <c r="AA31" i="7"/>
  <c r="AA23" i="7"/>
  <c r="AA29" i="7"/>
  <c r="AA21" i="7"/>
  <c r="AA27" i="7"/>
  <c r="AA22" i="7"/>
  <c r="AA36" i="7"/>
  <c r="AA34" i="7"/>
  <c r="AA20" i="7"/>
  <c r="AA18" i="7"/>
  <c r="AA25" i="7"/>
  <c r="AA19" i="7"/>
  <c r="AA26" i="7"/>
  <c r="AA35" i="7"/>
  <c r="AA30" i="7"/>
  <c r="AA33" i="7"/>
  <c r="AA28" i="7"/>
  <c r="AO355" i="8"/>
  <c r="AO348" i="8"/>
  <c r="AO357" i="8"/>
  <c r="AO354" i="8"/>
  <c r="AO362" i="8"/>
  <c r="AO350" i="8"/>
  <c r="AO359" i="8"/>
  <c r="AO347" i="8"/>
  <c r="AO345" i="8"/>
  <c r="AO349" i="8"/>
  <c r="AO352" i="8"/>
  <c r="AO361" i="8"/>
  <c r="AO356" i="8"/>
  <c r="AO351" i="8"/>
  <c r="AO353" i="8"/>
  <c r="AO358" i="8"/>
  <c r="AL357" i="8"/>
  <c r="AL359" i="8"/>
  <c r="AL356" i="8"/>
  <c r="AL360" i="8"/>
  <c r="AL362" i="8"/>
  <c r="AL352" i="8"/>
  <c r="AL354" i="8"/>
  <c r="AL349" i="8"/>
  <c r="AL347" i="8"/>
  <c r="AL350" i="8"/>
  <c r="AL346" i="8"/>
  <c r="AL363" i="8"/>
  <c r="AL358" i="8"/>
  <c r="AL351" i="8"/>
  <c r="AL353" i="8"/>
  <c r="AL348" i="8"/>
  <c r="L529" i="8"/>
  <c r="M535" i="8"/>
  <c r="AG541" i="8"/>
  <c r="AD543" i="8"/>
  <c r="Z541" i="8"/>
  <c r="J545" i="8"/>
  <c r="M546" i="8"/>
  <c r="AN530" i="8"/>
  <c r="J537" i="8"/>
  <c r="AN534" i="8"/>
  <c r="L536" i="8"/>
  <c r="D37" i="4"/>
  <c r="C37" i="4"/>
  <c r="F37" i="4"/>
  <c r="B38" i="4"/>
  <c r="E37" i="4"/>
  <c r="AR51" i="5"/>
  <c r="AR44" i="5"/>
  <c r="AR15" i="5"/>
  <c r="AR10" i="5"/>
  <c r="AR9" i="5"/>
  <c r="AR98" i="5"/>
  <c r="AR94" i="5"/>
  <c r="AR90" i="5"/>
  <c r="AR86" i="5"/>
  <c r="AR82" i="5"/>
  <c r="AR78" i="5"/>
  <c r="AR74" i="5"/>
  <c r="AR70" i="5"/>
  <c r="AR66" i="5"/>
  <c r="AR62" i="5"/>
  <c r="AR58" i="5"/>
  <c r="AR46" i="5"/>
  <c r="AR40" i="5"/>
  <c r="AR39" i="5"/>
  <c r="AR38" i="5"/>
  <c r="AR37" i="5"/>
  <c r="AR21" i="5"/>
  <c r="AR100" i="5"/>
  <c r="AR96" i="5"/>
  <c r="AR92" i="5"/>
  <c r="AR88" i="5"/>
  <c r="AR84" i="5"/>
  <c r="AR80" i="5"/>
  <c r="AR76" i="5"/>
  <c r="AR72" i="5"/>
  <c r="AR68" i="5"/>
  <c r="AR64" i="5"/>
  <c r="AR60" i="5"/>
  <c r="AR55" i="5"/>
  <c r="AR49" i="5"/>
  <c r="AR35" i="5"/>
  <c r="AR34" i="5"/>
  <c r="AR33" i="5"/>
  <c r="AR19" i="5"/>
  <c r="AR18" i="5"/>
  <c r="AR17" i="5"/>
  <c r="AR48" i="5"/>
  <c r="AR101" i="5"/>
  <c r="AR93" i="5"/>
  <c r="AR85" i="5"/>
  <c r="AR77" i="5"/>
  <c r="AR69" i="5"/>
  <c r="AR61" i="5"/>
  <c r="AR31" i="5"/>
  <c r="AR27" i="5"/>
  <c r="AR23" i="5"/>
  <c r="AR95" i="5"/>
  <c r="AR87" i="5"/>
  <c r="AR79" i="5"/>
  <c r="AR71" i="5"/>
  <c r="AR63" i="5"/>
  <c r="AR56" i="5"/>
  <c r="AR7" i="5"/>
  <c r="AR54" i="5"/>
  <c r="AR53" i="5"/>
  <c r="AR32" i="5"/>
  <c r="AR28" i="5"/>
  <c r="AR24" i="5"/>
  <c r="AR13" i="5"/>
  <c r="AR47" i="5"/>
  <c r="AR42" i="5"/>
  <c r="AR16" i="5"/>
  <c r="AR11" i="5"/>
  <c r="AR8" i="5"/>
  <c r="AR97" i="5"/>
  <c r="AR89" i="5"/>
  <c r="AR81" i="5"/>
  <c r="AR73" i="5"/>
  <c r="AR65" i="5"/>
  <c r="AR57" i="5"/>
  <c r="AR29" i="5"/>
  <c r="AR25" i="5"/>
  <c r="AR50" i="5"/>
  <c r="AR22" i="5"/>
  <c r="AR52" i="5"/>
  <c r="AR30" i="5"/>
  <c r="AR14" i="5"/>
  <c r="AR43" i="5"/>
  <c r="AR12" i="5"/>
  <c r="AR75" i="5"/>
  <c r="AR59" i="5"/>
  <c r="AR45" i="5"/>
  <c r="AR20" i="5"/>
  <c r="AR41" i="5"/>
  <c r="AR36" i="5"/>
  <c r="AR26" i="5"/>
  <c r="AR99" i="5"/>
  <c r="AR91" i="5"/>
  <c r="AR83" i="5"/>
  <c r="AR67" i="5"/>
  <c r="AG357" i="8"/>
  <c r="AG354" i="8"/>
  <c r="AG356" i="8"/>
  <c r="AG359" i="8"/>
  <c r="AG345" i="8"/>
  <c r="AG351" i="8"/>
  <c r="AG349" i="8"/>
  <c r="AG350" i="8"/>
  <c r="AG360" i="8"/>
  <c r="AG362" i="8"/>
  <c r="AG347" i="8"/>
  <c r="AG358" i="8"/>
  <c r="AG363" i="8"/>
  <c r="O360" i="8"/>
  <c r="O358" i="8"/>
  <c r="O346" i="8"/>
  <c r="O362" i="8"/>
  <c r="O348" i="8"/>
  <c r="O355" i="8"/>
  <c r="O350" i="8"/>
  <c r="O357" i="8"/>
  <c r="O361" i="8"/>
  <c r="O354" i="8"/>
  <c r="O349" i="8"/>
  <c r="O27" i="8" s="1"/>
  <c r="O363" i="8"/>
  <c r="O345" i="8"/>
  <c r="O356" i="8"/>
  <c r="O34" i="8" s="1"/>
  <c r="AL1351" i="8"/>
  <c r="Q1343" i="8"/>
  <c r="K1336" i="8"/>
  <c r="AL1347" i="8"/>
  <c r="AO1339" i="8"/>
  <c r="AI58" i="8"/>
  <c r="AI35" i="8" s="1"/>
  <c r="AA371" i="8"/>
  <c r="AD379" i="8"/>
  <c r="AE377" i="8"/>
  <c r="M383" i="8"/>
  <c r="AJ517" i="8"/>
  <c r="AJ516" i="8"/>
  <c r="AJ509" i="8"/>
  <c r="AJ506" i="8"/>
  <c r="AJ507" i="8"/>
  <c r="AJ510" i="8"/>
  <c r="AJ520" i="8"/>
  <c r="AJ521" i="8"/>
  <c r="AJ512" i="8"/>
  <c r="AJ515" i="8"/>
  <c r="AJ514" i="8"/>
  <c r="N1364" i="8"/>
  <c r="AP1363" i="8"/>
  <c r="AD1370" i="8"/>
  <c r="S1370" i="8"/>
  <c r="AL1357" i="8"/>
  <c r="AP1364" i="8"/>
  <c r="AE1368" i="8"/>
  <c r="AI1375" i="8"/>
  <c r="Y1358" i="8"/>
  <c r="AP1361" i="8"/>
  <c r="AD1365" i="8"/>
  <c r="X1374" i="8"/>
  <c r="AK1367" i="8"/>
  <c r="U1371" i="8"/>
  <c r="Q621" i="8"/>
  <c r="AM636" i="8"/>
  <c r="Z622" i="8"/>
  <c r="X627" i="8"/>
  <c r="W626" i="8"/>
  <c r="V635" i="8"/>
  <c r="AP637" i="8"/>
  <c r="M621" i="8"/>
  <c r="AR622" i="8"/>
  <c r="W635" i="8"/>
  <c r="AQ638" i="8"/>
  <c r="AG1071" i="8"/>
  <c r="L1072" i="8"/>
  <c r="P1061" i="8"/>
  <c r="V1068" i="8"/>
  <c r="AG1058" i="8"/>
  <c r="O1067" i="8"/>
  <c r="AG1075" i="8"/>
  <c r="L1062" i="8"/>
  <c r="AF1073" i="8"/>
  <c r="P1067" i="8"/>
  <c r="P1068" i="8"/>
  <c r="AO84" i="8"/>
  <c r="AO38" i="8" s="1"/>
  <c r="AO75" i="8"/>
  <c r="AO29" i="8" s="1"/>
  <c r="AO85" i="8"/>
  <c r="AO39" i="8" s="1"/>
  <c r="AD1114" i="8"/>
  <c r="M1113" i="8"/>
  <c r="P1113" i="8"/>
  <c r="AL1108" i="8"/>
  <c r="AD1111" i="8"/>
  <c r="AO1109" i="8"/>
  <c r="AA1121" i="8"/>
  <c r="AF1122" i="8"/>
  <c r="AF1107" i="8"/>
  <c r="M1115" i="8"/>
  <c r="AO1116" i="8"/>
  <c r="Y1120" i="8"/>
  <c r="J1114" i="8"/>
  <c r="AD1117" i="8"/>
  <c r="R33" i="7"/>
  <c r="R25" i="7"/>
  <c r="R32" i="7"/>
  <c r="R24" i="7"/>
  <c r="R30" i="7"/>
  <c r="R22" i="7"/>
  <c r="R26" i="7"/>
  <c r="R35" i="7"/>
  <c r="R20" i="7"/>
  <c r="R19" i="7"/>
  <c r="R28" i="7"/>
  <c r="R23" i="7"/>
  <c r="R27" i="7"/>
  <c r="R18" i="7"/>
  <c r="R21" i="7"/>
  <c r="R29" i="7"/>
  <c r="R36" i="7"/>
  <c r="R31" i="7"/>
  <c r="R34" i="7"/>
  <c r="AO34" i="7"/>
  <c r="AO26" i="7"/>
  <c r="AO18" i="7"/>
  <c r="AO33" i="7"/>
  <c r="AO25" i="7"/>
  <c r="AO31" i="7"/>
  <c r="AO23" i="7"/>
  <c r="AO27" i="7"/>
  <c r="AO36" i="7"/>
  <c r="AO21" i="7"/>
  <c r="AO28" i="7"/>
  <c r="AO30" i="7"/>
  <c r="AO22" i="7"/>
  <c r="AO35" i="7"/>
  <c r="AO32" i="7"/>
  <c r="AO29" i="7"/>
  <c r="AO24" i="7"/>
  <c r="AO20" i="7"/>
  <c r="AO19" i="7"/>
  <c r="AB14" i="6"/>
  <c r="AD14" i="6" s="1"/>
  <c r="AE14" i="6"/>
  <c r="AC14" i="6"/>
  <c r="AC15" i="7"/>
  <c r="AC38" i="7"/>
  <c r="Q361" i="8"/>
  <c r="Q362" i="8"/>
  <c r="Q363" i="8"/>
  <c r="Q347" i="8"/>
  <c r="Q350" i="8"/>
  <c r="Q353" i="8"/>
  <c r="Q355" i="8"/>
  <c r="Q348" i="8"/>
  <c r="Q357" i="8"/>
  <c r="Q359" i="8"/>
  <c r="Q345" i="8"/>
  <c r="Q349" i="8"/>
  <c r="Q354" i="8"/>
  <c r="Q352" i="8"/>
  <c r="Q351" i="8"/>
  <c r="Q346" i="8"/>
  <c r="Y359" i="8"/>
  <c r="Y345" i="8"/>
  <c r="Y354" i="8"/>
  <c r="Y360" i="8"/>
  <c r="Y349" i="8"/>
  <c r="Y351" i="8"/>
  <c r="Y361" i="8"/>
  <c r="Y346" i="8"/>
  <c r="Y362" i="8"/>
  <c r="Y355" i="8"/>
  <c r="Y353" i="8"/>
  <c r="Y348" i="8"/>
  <c r="Y357" i="8"/>
  <c r="Y350" i="8"/>
  <c r="Y358" i="8"/>
  <c r="Y356" i="8"/>
  <c r="Y363" i="8"/>
  <c r="S348" i="8"/>
  <c r="S358" i="8"/>
  <c r="S351" i="8"/>
  <c r="S354" i="8"/>
  <c r="S360" i="8"/>
  <c r="S350" i="8"/>
  <c r="S353" i="8"/>
  <c r="S346" i="8"/>
  <c r="S347" i="8"/>
  <c r="S362" i="8"/>
  <c r="S357" i="8"/>
  <c r="S345" i="8"/>
  <c r="S361" i="8"/>
  <c r="S352" i="8"/>
  <c r="S359" i="8"/>
  <c r="S356" i="8"/>
  <c r="S363" i="8"/>
  <c r="N354" i="8"/>
  <c r="N363" i="8"/>
  <c r="N347" i="8"/>
  <c r="N356" i="8"/>
  <c r="N351" i="8"/>
  <c r="N346" i="8"/>
  <c r="N353" i="8"/>
  <c r="N360" i="8"/>
  <c r="N355" i="8"/>
  <c r="N358" i="8"/>
  <c r="N362" i="8"/>
  <c r="N40" i="8" s="1"/>
  <c r="N357" i="8"/>
  <c r="N361" i="8"/>
  <c r="N350" i="8"/>
  <c r="N349" i="8"/>
  <c r="N348" i="8"/>
  <c r="P357" i="8"/>
  <c r="P358" i="8"/>
  <c r="P351" i="8"/>
  <c r="P29" i="8" s="1"/>
  <c r="P359" i="8"/>
  <c r="P362" i="8"/>
  <c r="P348" i="8"/>
  <c r="P349" i="8"/>
  <c r="P346" i="8"/>
  <c r="P355" i="8"/>
  <c r="P353" i="8"/>
  <c r="P352" i="8"/>
  <c r="P350" i="8"/>
  <c r="P347" i="8"/>
  <c r="P360" i="8"/>
  <c r="P361" i="8"/>
  <c r="P39" i="8" s="1"/>
  <c r="P345" i="8"/>
  <c r="N560" i="8"/>
  <c r="Q557" i="8"/>
  <c r="Q556" i="8"/>
  <c r="I553" i="8"/>
  <c r="AC562" i="8"/>
  <c r="AI552" i="8"/>
  <c r="R558" i="8"/>
  <c r="R563" i="8"/>
  <c r="N566" i="8"/>
  <c r="AQ563" i="8"/>
  <c r="AC568" i="8"/>
  <c r="T570" i="8"/>
  <c r="AB565" i="8"/>
  <c r="T567" i="8"/>
  <c r="T555" i="8"/>
  <c r="AI560" i="8"/>
  <c r="Q564" i="8"/>
  <c r="I566" i="8"/>
  <c r="AC569" i="8"/>
  <c r="R554" i="8"/>
  <c r="AQ557" i="8"/>
  <c r="N563" i="8"/>
  <c r="R570" i="8"/>
  <c r="AL1337" i="8"/>
  <c r="AP1339" i="8"/>
  <c r="W1337" i="8"/>
  <c r="AO1340" i="8"/>
  <c r="Y1338" i="8"/>
  <c r="AH1335" i="8"/>
  <c r="K1338" i="8"/>
  <c r="Y1336" i="8"/>
  <c r="M1345" i="8"/>
  <c r="U1345" i="8"/>
  <c r="Y1340" i="8"/>
  <c r="K1346" i="8"/>
  <c r="AO1349" i="8"/>
  <c r="U1342" i="8"/>
  <c r="I1348" i="8"/>
  <c r="AB1334" i="8"/>
  <c r="P1337" i="8"/>
  <c r="AJ1342" i="8"/>
  <c r="U1348" i="8"/>
  <c r="P1351" i="8"/>
  <c r="X1341" i="8"/>
  <c r="M1344" i="8"/>
  <c r="AH1352" i="8"/>
  <c r="U1339" i="8"/>
  <c r="M1342" i="8"/>
  <c r="AP1344" i="8"/>
  <c r="Q1334" i="8"/>
  <c r="W1339" i="8"/>
  <c r="M1341" i="8"/>
  <c r="K1343" i="8"/>
  <c r="AL1344" i="8"/>
  <c r="V1348" i="8"/>
  <c r="AH1334" i="8"/>
  <c r="W1336" i="8"/>
  <c r="M1338" i="8"/>
  <c r="K1340" i="8"/>
  <c r="AL1341" i="8"/>
  <c r="AB1343" i="8"/>
  <c r="S1345" i="8"/>
  <c r="K1347" i="8"/>
  <c r="M1335" i="8"/>
  <c r="K1337" i="8"/>
  <c r="AL1338" i="8"/>
  <c r="AB1340" i="8"/>
  <c r="P1344" i="8"/>
  <c r="AJ1347" i="8"/>
  <c r="AB1349" i="8"/>
  <c r="AC933" i="8"/>
  <c r="AC923" i="8"/>
  <c r="AC935" i="8"/>
  <c r="AC926" i="8"/>
  <c r="AC929" i="8"/>
  <c r="AC932" i="8"/>
  <c r="AC934" i="8"/>
  <c r="AC928" i="8"/>
  <c r="AC921" i="8"/>
  <c r="AC922" i="8"/>
  <c r="AC938" i="8"/>
  <c r="AC927" i="8"/>
  <c r="AC936" i="8"/>
  <c r="AC920" i="8"/>
  <c r="AC924" i="8"/>
  <c r="S934" i="8"/>
  <c r="S928" i="8"/>
  <c r="S924" i="8"/>
  <c r="S936" i="8"/>
  <c r="S929" i="8"/>
  <c r="S922" i="8"/>
  <c r="S926" i="8"/>
  <c r="S931" i="8"/>
  <c r="S938" i="8"/>
  <c r="S933" i="8"/>
  <c r="S937" i="8"/>
  <c r="S927" i="8"/>
  <c r="S925" i="8"/>
  <c r="S935" i="8"/>
  <c r="S932" i="8"/>
  <c r="S920" i="8"/>
  <c r="AK928" i="8"/>
  <c r="AK931" i="8"/>
  <c r="AK920" i="8"/>
  <c r="AK932" i="8"/>
  <c r="AK933" i="8"/>
  <c r="AK926" i="8"/>
  <c r="AK921" i="8"/>
  <c r="AK934" i="8"/>
  <c r="AK930" i="8"/>
  <c r="AK935" i="8"/>
  <c r="AK936" i="8"/>
  <c r="AK937" i="8"/>
  <c r="AK923" i="8"/>
  <c r="AK924" i="8"/>
  <c r="AK925" i="8"/>
  <c r="AK929" i="8"/>
  <c r="AK927" i="8"/>
  <c r="W929" i="8"/>
  <c r="W934" i="8"/>
  <c r="W936" i="8"/>
  <c r="W932" i="8"/>
  <c r="W923" i="8"/>
  <c r="W925" i="8"/>
  <c r="W920" i="8"/>
  <c r="W938" i="8"/>
  <c r="W931" i="8"/>
  <c r="W926" i="8"/>
  <c r="W930" i="8"/>
  <c r="W933" i="8"/>
  <c r="W935" i="8"/>
  <c r="W927" i="8"/>
  <c r="W928" i="8"/>
  <c r="W922" i="8"/>
  <c r="R922" i="8"/>
  <c r="R927" i="8"/>
  <c r="R937" i="8"/>
  <c r="R938" i="8"/>
  <c r="R926" i="8"/>
  <c r="R920" i="8"/>
  <c r="R930" i="8"/>
  <c r="R931" i="8"/>
  <c r="R928" i="8"/>
  <c r="R932" i="8"/>
  <c r="R933" i="8"/>
  <c r="R936" i="8"/>
  <c r="R934" i="8"/>
  <c r="R925" i="8"/>
  <c r="R924" i="8"/>
  <c r="R921" i="8"/>
  <c r="O36" i="7"/>
  <c r="O28" i="7"/>
  <c r="O20" i="7"/>
  <c r="O35" i="7"/>
  <c r="O27" i="7"/>
  <c r="O19" i="7"/>
  <c r="O33" i="7"/>
  <c r="O25" i="7"/>
  <c r="O22" i="7"/>
  <c r="O31" i="7"/>
  <c r="O26" i="7"/>
  <c r="O24" i="7"/>
  <c r="O23" i="7"/>
  <c r="O18" i="7"/>
  <c r="O29" i="7"/>
  <c r="O21" i="7"/>
  <c r="O32" i="7"/>
  <c r="O34" i="7"/>
  <c r="O30" i="7"/>
  <c r="X537" i="8"/>
  <c r="AN543" i="8"/>
  <c r="AA531" i="8"/>
  <c r="AG536" i="8"/>
  <c r="AG547" i="8"/>
  <c r="Z540" i="8"/>
  <c r="I543" i="8"/>
  <c r="I533" i="8"/>
  <c r="X533" i="8"/>
  <c r="Q541" i="8"/>
  <c r="AP545" i="8"/>
  <c r="AA530" i="8"/>
  <c r="AF533" i="8"/>
  <c r="N537" i="8"/>
  <c r="X547" i="8"/>
  <c r="AH544" i="8"/>
  <c r="J529" i="8"/>
  <c r="AA532" i="8"/>
  <c r="AH535" i="8"/>
  <c r="X542" i="8"/>
  <c r="N546" i="8"/>
  <c r="M530" i="8"/>
  <c r="J534" i="8"/>
  <c r="I536" i="8"/>
  <c r="Q538" i="8"/>
  <c r="AA540" i="8"/>
  <c r="AB542" i="8"/>
  <c r="AL544" i="8"/>
  <c r="T534" i="8"/>
  <c r="T542" i="8"/>
  <c r="AC544" i="8"/>
  <c r="M532" i="8"/>
  <c r="L534" i="8"/>
  <c r="T544" i="8"/>
  <c r="AH546" i="8"/>
  <c r="AB545" i="8"/>
  <c r="J530" i="8"/>
  <c r="AK531" i="8"/>
  <c r="AI533" i="8"/>
  <c r="AP538" i="8"/>
  <c r="AG540" i="8"/>
  <c r="I546" i="8"/>
  <c r="AK547" i="8"/>
  <c r="AR439" i="8"/>
  <c r="AL451" i="8"/>
  <c r="AQ446" i="8"/>
  <c r="AC447" i="8"/>
  <c r="V437" i="8"/>
  <c r="Q452" i="8"/>
  <c r="AR447" i="8"/>
  <c r="S438" i="8"/>
  <c r="AL443" i="8"/>
  <c r="T449" i="8"/>
  <c r="AJ442" i="8"/>
  <c r="X454" i="8"/>
  <c r="Y441" i="8"/>
  <c r="AN446" i="8"/>
  <c r="V452" i="8"/>
  <c r="S444" i="8"/>
  <c r="AQ441" i="8"/>
  <c r="O437" i="8"/>
  <c r="AQ439" i="8"/>
  <c r="V443" i="8"/>
  <c r="AJ451" i="8"/>
  <c r="S443" i="8"/>
  <c r="I445" i="8"/>
  <c r="AJ446" i="8"/>
  <c r="S450" i="8"/>
  <c r="S440" i="8"/>
  <c r="I442" i="8"/>
  <c r="AJ443" i="8"/>
  <c r="X447" i="8"/>
  <c r="AR450" i="8"/>
  <c r="AJ452" i="8"/>
  <c r="T437" i="8"/>
  <c r="I439" i="8"/>
  <c r="AJ440" i="8"/>
  <c r="X444" i="8"/>
  <c r="Y451" i="8"/>
  <c r="Q453" i="8"/>
  <c r="I455" i="8"/>
  <c r="J857" i="8"/>
  <c r="N863" i="8"/>
  <c r="J854" i="8"/>
  <c r="S865" i="8"/>
  <c r="M869" i="8"/>
  <c r="N862" i="8"/>
  <c r="R869" i="8"/>
  <c r="S855" i="8"/>
  <c r="N858" i="8"/>
  <c r="J856" i="8"/>
  <c r="AA1154" i="8"/>
  <c r="AA1153" i="8"/>
  <c r="AA1166" i="8"/>
  <c r="AA1165" i="8"/>
  <c r="AA1164" i="8"/>
  <c r="AA1150" i="8"/>
  <c r="AA1162" i="8"/>
  <c r="AA1157" i="8"/>
  <c r="AR1167" i="8"/>
  <c r="AR1153" i="8"/>
  <c r="AR1165" i="8"/>
  <c r="AR1156" i="8"/>
  <c r="AR1168" i="8"/>
  <c r="AR1158" i="8"/>
  <c r="AR1163" i="8"/>
  <c r="AR1166" i="8"/>
  <c r="AR1157" i="8"/>
  <c r="S1151" i="8"/>
  <c r="S1154" i="8"/>
  <c r="S1162" i="8"/>
  <c r="S1164" i="8"/>
  <c r="S1166" i="8"/>
  <c r="S1168" i="8"/>
  <c r="S1153" i="8"/>
  <c r="S1157" i="8"/>
  <c r="S1158" i="8"/>
  <c r="S1155" i="8"/>
  <c r="AJ1150" i="8"/>
  <c r="AJ1167" i="8"/>
  <c r="AJ1158" i="8"/>
  <c r="AJ1153" i="8"/>
  <c r="AJ1165" i="8"/>
  <c r="AJ1156" i="8"/>
  <c r="AJ1168" i="8"/>
  <c r="AJ1160" i="8"/>
  <c r="AN1157" i="8"/>
  <c r="AN1160" i="8"/>
  <c r="AN1163" i="8"/>
  <c r="AN1161" i="8"/>
  <c r="AN1153" i="8"/>
  <c r="AN1159" i="8"/>
  <c r="AN1156" i="8"/>
  <c r="AN1164" i="8"/>
  <c r="AN1167" i="8"/>
  <c r="AN1150" i="8"/>
  <c r="O887" i="8"/>
  <c r="AM882" i="8"/>
  <c r="AK878" i="8"/>
  <c r="AJ891" i="8"/>
  <c r="O880" i="8"/>
  <c r="J875" i="8"/>
  <c r="N879" i="8"/>
  <c r="N891" i="8"/>
  <c r="AG883" i="8"/>
  <c r="AK876" i="8"/>
  <c r="Z882" i="8"/>
  <c r="W888" i="8"/>
  <c r="W875" i="8"/>
  <c r="M876" i="8"/>
  <c r="AM887" i="8"/>
  <c r="AK874" i="8"/>
  <c r="V881" i="8"/>
  <c r="Z878" i="8"/>
  <c r="J882" i="8"/>
  <c r="AM874" i="8"/>
  <c r="T886" i="8"/>
  <c r="M890" i="8"/>
  <c r="AN874" i="8"/>
  <c r="AC878" i="8"/>
  <c r="O890" i="8"/>
  <c r="AP878" i="8"/>
  <c r="AN885" i="8"/>
  <c r="R888" i="8"/>
  <c r="K876" i="8"/>
  <c r="V878" i="8"/>
  <c r="AG880" i="8"/>
  <c r="R883" i="8"/>
  <c r="W876" i="8"/>
  <c r="T888" i="8"/>
  <c r="Y877" i="8"/>
  <c r="O879" i="8"/>
  <c r="AP880" i="8"/>
  <c r="AN882" i="8"/>
  <c r="V886" i="8"/>
  <c r="N888" i="8"/>
  <c r="AP889" i="8"/>
  <c r="V883" i="8"/>
  <c r="M885" i="8"/>
  <c r="AO886" i="8"/>
  <c r="AG888" i="8"/>
  <c r="Y890" i="8"/>
  <c r="N29" i="7"/>
  <c r="N21" i="7"/>
  <c r="N36" i="7"/>
  <c r="N28" i="7"/>
  <c r="N20" i="7"/>
  <c r="N34" i="7"/>
  <c r="N26" i="7"/>
  <c r="N18" i="7"/>
  <c r="N32" i="7"/>
  <c r="N27" i="7"/>
  <c r="N22" i="7"/>
  <c r="N30" i="7"/>
  <c r="N24" i="7"/>
  <c r="N19" i="7"/>
  <c r="N23" i="7"/>
  <c r="N33" i="7"/>
  <c r="N25" i="7"/>
  <c r="N35" i="7"/>
  <c r="N31" i="7"/>
  <c r="X46" i="8"/>
  <c r="X23" i="8" s="1"/>
  <c r="Z51" i="8"/>
  <c r="Z28" i="8" s="1"/>
  <c r="AN46" i="8"/>
  <c r="AN23" i="8" s="1"/>
  <c r="AN48" i="8"/>
  <c r="P24" i="8"/>
  <c r="X59" i="8"/>
  <c r="X36" i="8" s="1"/>
  <c r="X63" i="8"/>
  <c r="X40" i="8" s="1"/>
  <c r="U51" i="8"/>
  <c r="U28" i="8" s="1"/>
  <c r="AC58" i="8"/>
  <c r="AC35" i="8" s="1"/>
  <c r="AC62" i="8"/>
  <c r="AC39" i="8" s="1"/>
  <c r="AN47" i="8"/>
  <c r="AN54" i="8"/>
  <c r="R55" i="8"/>
  <c r="R32" i="8" s="1"/>
  <c r="AI47" i="8"/>
  <c r="AI24" i="8" s="1"/>
  <c r="M53" i="8"/>
  <c r="AR54" i="8"/>
  <c r="Z56" i="8"/>
  <c r="Z33" i="8" s="1"/>
  <c r="J58" i="8"/>
  <c r="R61" i="8"/>
  <c r="R38" i="8" s="1"/>
  <c r="Z64" i="8"/>
  <c r="Z41" i="8" s="1"/>
  <c r="AQ48" i="8"/>
  <c r="U54" i="8"/>
  <c r="U31" i="8" s="1"/>
  <c r="AI57" i="8"/>
  <c r="AI34" i="8" s="1"/>
  <c r="AQ60" i="8"/>
  <c r="R50" i="8"/>
  <c r="R27" i="8" s="1"/>
  <c r="AK55" i="8"/>
  <c r="AK32" i="8" s="1"/>
  <c r="AR63" i="8"/>
  <c r="T1682" i="8"/>
  <c r="AL1693" i="8"/>
  <c r="AA1684" i="8"/>
  <c r="T1693" i="8"/>
  <c r="AP1690" i="8"/>
  <c r="M1681" i="8"/>
  <c r="Q1681" i="8"/>
  <c r="AL1696" i="8"/>
  <c r="Q1696" i="8"/>
  <c r="Q1679" i="8"/>
  <c r="M1683" i="8"/>
  <c r="Q1685" i="8"/>
  <c r="AL1689" i="8"/>
  <c r="AP1696" i="8"/>
  <c r="AP1681" i="8"/>
  <c r="AP1683" i="8"/>
  <c r="AP1694" i="8"/>
  <c r="T1697" i="8"/>
  <c r="AA1681" i="8"/>
  <c r="Q1683" i="8"/>
  <c r="O1692" i="8"/>
  <c r="AQ1693" i="8"/>
  <c r="AA1697" i="8"/>
  <c r="AB383" i="8"/>
  <c r="AE370" i="8"/>
  <c r="O384" i="8"/>
  <c r="J370" i="8"/>
  <c r="I376" i="8"/>
  <c r="AA381" i="8"/>
  <c r="M368" i="8"/>
  <c r="AA379" i="8"/>
  <c r="N385" i="8"/>
  <c r="AB371" i="8"/>
  <c r="W382" i="8"/>
  <c r="AE369" i="8"/>
  <c r="S374" i="8"/>
  <c r="AI379" i="8"/>
  <c r="V385" i="8"/>
  <c r="V377" i="8"/>
  <c r="AN372" i="8"/>
  <c r="AI376" i="8"/>
  <c r="U383" i="8"/>
  <c r="AN369" i="8"/>
  <c r="AD371" i="8"/>
  <c r="J375" i="8"/>
  <c r="AI378" i="8"/>
  <c r="AA380" i="8"/>
  <c r="S382" i="8"/>
  <c r="AE368" i="8"/>
  <c r="J372" i="8"/>
  <c r="AI375" i="8"/>
  <c r="AR380" i="8"/>
  <c r="AB384" i="8"/>
  <c r="J369" i="8"/>
  <c r="AI372" i="8"/>
  <c r="O376" i="8"/>
  <c r="AP377" i="8"/>
  <c r="I385" i="8"/>
  <c r="AA369" i="8"/>
  <c r="AR372" i="8"/>
  <c r="V378" i="8"/>
  <c r="N380" i="8"/>
  <c r="AP381" i="8"/>
  <c r="X1294" i="8"/>
  <c r="AP1289" i="8"/>
  <c r="L1289" i="8"/>
  <c r="L1301" i="8"/>
  <c r="X1295" i="8"/>
  <c r="X1301" i="8"/>
  <c r="AB519" i="8"/>
  <c r="AB524" i="8"/>
  <c r="AB517" i="8"/>
  <c r="AB514" i="8"/>
  <c r="AB522" i="8"/>
  <c r="AB509" i="8"/>
  <c r="AB523" i="8"/>
  <c r="AB516" i="8"/>
  <c r="R515" i="8"/>
  <c r="R516" i="8"/>
  <c r="R510" i="8"/>
  <c r="R518" i="8"/>
  <c r="R506" i="8"/>
  <c r="R507" i="8"/>
  <c r="R523" i="8"/>
  <c r="R520" i="8"/>
  <c r="R522" i="8"/>
  <c r="AH523" i="8"/>
  <c r="AH509" i="8"/>
  <c r="AH521" i="8"/>
  <c r="AH512" i="8"/>
  <c r="AH522" i="8"/>
  <c r="AH510" i="8"/>
  <c r="AH519" i="8"/>
  <c r="AH507" i="8"/>
  <c r="AH524" i="8"/>
  <c r="N520" i="8"/>
  <c r="N514" i="8"/>
  <c r="N518" i="8"/>
  <c r="N510" i="8"/>
  <c r="N513" i="8"/>
  <c r="N516" i="8"/>
  <c r="N521" i="8"/>
  <c r="N524" i="8"/>
  <c r="N508" i="8"/>
  <c r="N506" i="8"/>
  <c r="J1369" i="8"/>
  <c r="J1363" i="8"/>
  <c r="AD1358" i="8"/>
  <c r="AE1373" i="8"/>
  <c r="U1361" i="8"/>
  <c r="V1361" i="8"/>
  <c r="J1373" i="8"/>
  <c r="AD1361" i="8"/>
  <c r="AF1367" i="8"/>
  <c r="X1362" i="8"/>
  <c r="AI1368" i="8"/>
  <c r="AM1375" i="8"/>
  <c r="AR1361" i="8"/>
  <c r="AH1359" i="8"/>
  <c r="Y1362" i="8"/>
  <c r="S1365" i="8"/>
  <c r="AL1359" i="8"/>
  <c r="T1365" i="8"/>
  <c r="AK1368" i="8"/>
  <c r="U1372" i="8"/>
  <c r="AO1375" i="8"/>
  <c r="Y1359" i="8"/>
  <c r="V1368" i="8"/>
  <c r="AP1371" i="8"/>
  <c r="AN1361" i="8"/>
  <c r="AE1364" i="8"/>
  <c r="AE1371" i="8"/>
  <c r="AF1358" i="8"/>
  <c r="V1360" i="8"/>
  <c r="AM1363" i="8"/>
  <c r="AA1367" i="8"/>
  <c r="S1369" i="8"/>
  <c r="AM1372" i="8"/>
  <c r="AE1374" i="8"/>
  <c r="W1357" i="8"/>
  <c r="AM1360" i="8"/>
  <c r="AA1364" i="8"/>
  <c r="AR1367" i="8"/>
  <c r="AB1371" i="8"/>
  <c r="AN1357" i="8"/>
  <c r="AA1361" i="8"/>
  <c r="AR1364" i="8"/>
  <c r="AH1366" i="8"/>
  <c r="Y1368" i="8"/>
  <c r="AK1373" i="8"/>
  <c r="S1366" i="8"/>
  <c r="J1368" i="8"/>
  <c r="AL1369" i="8"/>
  <c r="AD1371" i="8"/>
  <c r="V1373" i="8"/>
  <c r="N1375" i="8"/>
  <c r="X14" i="7"/>
  <c r="AJ14" i="7"/>
  <c r="AQ622" i="8"/>
  <c r="U621" i="8"/>
  <c r="AO621" i="8"/>
  <c r="S622" i="8"/>
  <c r="J630" i="8"/>
  <c r="AC629" i="8"/>
  <c r="I634" i="8"/>
  <c r="AE638" i="8"/>
  <c r="AG624" i="8"/>
  <c r="M629" i="8"/>
  <c r="AC633" i="8"/>
  <c r="I638" i="8"/>
  <c r="Q624" i="8"/>
  <c r="N629" i="8"/>
  <c r="AD633" i="8"/>
  <c r="P638" i="8"/>
  <c r="AI623" i="8"/>
  <c r="L628" i="8"/>
  <c r="AD632" i="8"/>
  <c r="M637" i="8"/>
  <c r="P622" i="8"/>
  <c r="AG627" i="8"/>
  <c r="AR631" i="8"/>
  <c r="AD636" i="8"/>
  <c r="Q622" i="8"/>
  <c r="AE626" i="8"/>
  <c r="AP630" i="8"/>
  <c r="AA635" i="8"/>
  <c r="P621" i="8"/>
  <c r="AG625" i="8"/>
  <c r="Z630" i="8"/>
  <c r="K635" i="8"/>
  <c r="AD639" i="8"/>
  <c r="AJ623" i="8"/>
  <c r="AA626" i="8"/>
  <c r="P629" i="8"/>
  <c r="I632" i="8"/>
  <c r="AN634" i="8"/>
  <c r="AI637" i="8"/>
  <c r="W621" i="8"/>
  <c r="N624" i="8"/>
  <c r="AM626" i="8"/>
  <c r="AE629" i="8"/>
  <c r="AD635" i="8"/>
  <c r="Y638" i="8"/>
  <c r="K622" i="8"/>
  <c r="AN624" i="8"/>
  <c r="AE627" i="8"/>
  <c r="W630" i="8"/>
  <c r="N633" i="8"/>
  <c r="I636" i="8"/>
  <c r="AN638" i="8"/>
  <c r="AP621" i="8"/>
  <c r="AE623" i="8"/>
  <c r="U625" i="8"/>
  <c r="S627" i="8"/>
  <c r="I629" i="8"/>
  <c r="AJ630" i="8"/>
  <c r="AA632" i="8"/>
  <c r="S634" i="8"/>
  <c r="K636" i="8"/>
  <c r="AM637" i="8"/>
  <c r="AE639" i="8"/>
  <c r="U622" i="8"/>
  <c r="S624" i="8"/>
  <c r="I626" i="8"/>
  <c r="AJ627" i="8"/>
  <c r="Z629" i="8"/>
  <c r="X631" i="8"/>
  <c r="P633" i="8"/>
  <c r="AR634" i="8"/>
  <c r="AJ636" i="8"/>
  <c r="AB638" i="8"/>
  <c r="T621" i="8"/>
  <c r="I623" i="8"/>
  <c r="AJ624" i="8"/>
  <c r="X628" i="8"/>
  <c r="N630" i="8"/>
  <c r="AO631" i="8"/>
  <c r="AO33" i="8" s="1"/>
  <c r="AG633" i="8"/>
  <c r="Y635" i="8"/>
  <c r="Q637" i="8"/>
  <c r="M1073" i="8"/>
  <c r="X1065" i="8"/>
  <c r="Q1075" i="8"/>
  <c r="AI1063" i="8"/>
  <c r="AE1062" i="8"/>
  <c r="AF1062" i="8"/>
  <c r="N1059" i="8"/>
  <c r="AG1076" i="8"/>
  <c r="P1075" i="8"/>
  <c r="AM1066" i="8"/>
  <c r="AN1075" i="8"/>
  <c r="Q1070" i="8"/>
  <c r="I1064" i="8"/>
  <c r="AJ1072" i="8"/>
  <c r="J1064" i="8"/>
  <c r="AK1072" i="8"/>
  <c r="AO1060" i="8"/>
  <c r="Z1067" i="8"/>
  <c r="N1073" i="8"/>
  <c r="AA1059" i="8"/>
  <c r="I1065" i="8"/>
  <c r="Q1076" i="8"/>
  <c r="AH1063" i="8"/>
  <c r="N1069" i="8"/>
  <c r="AL1074" i="8"/>
  <c r="I1060" i="8"/>
  <c r="AJ1062" i="8"/>
  <c r="AA1065" i="8"/>
  <c r="Q1068" i="8"/>
  <c r="J1071" i="8"/>
  <c r="AO1073" i="8"/>
  <c r="AJ1076" i="8"/>
  <c r="V1060" i="8"/>
  <c r="M1063" i="8"/>
  <c r="AO1065" i="8"/>
  <c r="AD1068" i="8"/>
  <c r="Y1071" i="8"/>
  <c r="T1074" i="8"/>
  <c r="L1058" i="8"/>
  <c r="AK1060" i="8"/>
  <c r="AA1063" i="8"/>
  <c r="S1066" i="8"/>
  <c r="I1069" i="8"/>
  <c r="AN1071" i="8"/>
  <c r="AH1074" i="8"/>
  <c r="Y1058" i="8"/>
  <c r="O1061" i="8"/>
  <c r="AP1063" i="8"/>
  <c r="AF1066" i="8"/>
  <c r="AK1069" i="8"/>
  <c r="AD1072" i="8"/>
  <c r="Y1075" i="8"/>
  <c r="AL1058" i="8"/>
  <c r="AI1060" i="8"/>
  <c r="Y1062" i="8"/>
  <c r="O1064" i="8"/>
  <c r="AP1065" i="8"/>
  <c r="AN1067" i="8"/>
  <c r="AE1069" i="8"/>
  <c r="W1071" i="8"/>
  <c r="O1073" i="8"/>
  <c r="AQ1074" i="8"/>
  <c r="AI1076" i="8"/>
  <c r="T1059" i="8"/>
  <c r="J1061" i="8"/>
  <c r="AK1062" i="8"/>
  <c r="AI1064" i="8"/>
  <c r="Y1066" i="8"/>
  <c r="O1068" i="8"/>
  <c r="AQ1069" i="8"/>
  <c r="AI1071" i="8"/>
  <c r="AA1073" i="8"/>
  <c r="S1075" i="8"/>
  <c r="K1058" i="8"/>
  <c r="AK1059" i="8"/>
  <c r="AI1061" i="8"/>
  <c r="Y1063" i="8"/>
  <c r="O1065" i="8"/>
  <c r="AP1066" i="8"/>
  <c r="AN1068" i="8"/>
  <c r="AF1070" i="8"/>
  <c r="X1072" i="8"/>
  <c r="P1074" i="8"/>
  <c r="AR1075" i="8"/>
  <c r="AR31" i="7"/>
  <c r="AR23" i="7"/>
  <c r="AR30" i="7"/>
  <c r="AR22" i="7"/>
  <c r="AR36" i="7"/>
  <c r="AR28" i="7"/>
  <c r="AR20" i="7"/>
  <c r="AR35" i="7"/>
  <c r="AR25" i="7"/>
  <c r="AR33" i="7"/>
  <c r="AR32" i="7"/>
  <c r="AR24" i="7"/>
  <c r="AR34" i="7"/>
  <c r="AR29" i="7"/>
  <c r="AR19" i="7"/>
  <c r="AR18" i="7"/>
  <c r="AR27" i="7"/>
  <c r="AR21" i="7"/>
  <c r="AR26" i="7"/>
  <c r="AL70" i="8"/>
  <c r="AL86" i="8"/>
  <c r="AL40" i="8" s="1"/>
  <c r="AL81" i="8"/>
  <c r="AL35" i="8" s="1"/>
  <c r="AL83" i="8"/>
  <c r="Z81" i="8"/>
  <c r="Z75" i="8"/>
  <c r="Z82" i="8"/>
  <c r="N1118" i="8"/>
  <c r="AB1114" i="8"/>
  <c r="Z1112" i="8"/>
  <c r="Q1105" i="8"/>
  <c r="AL1112" i="8"/>
  <c r="O1111" i="8"/>
  <c r="Q1113" i="8"/>
  <c r="X1109" i="8"/>
  <c r="AG1105" i="8"/>
  <c r="AO1113" i="8"/>
  <c r="AE1104" i="8"/>
  <c r="AQ1113" i="8"/>
  <c r="AG1104" i="8"/>
  <c r="T1116" i="8"/>
  <c r="I1108" i="8"/>
  <c r="AF1116" i="8"/>
  <c r="U1105" i="8"/>
  <c r="AM1110" i="8"/>
  <c r="V1116" i="8"/>
  <c r="K1122" i="8"/>
  <c r="T1108" i="8"/>
  <c r="S1114" i="8"/>
  <c r="AQ1119" i="8"/>
  <c r="T1106" i="8"/>
  <c r="Y1112" i="8"/>
  <c r="AD1118" i="8"/>
  <c r="W1104" i="8"/>
  <c r="K1107" i="8"/>
  <c r="AN1109" i="8"/>
  <c r="AF1112" i="8"/>
  <c r="N1116" i="8"/>
  <c r="AR1118" i="8"/>
  <c r="AM1121" i="8"/>
  <c r="Y1105" i="8"/>
  <c r="N1108" i="8"/>
  <c r="AQ1110" i="8"/>
  <c r="K1114" i="8"/>
  <c r="AN1116" i="8"/>
  <c r="AI1119" i="8"/>
  <c r="AD1122" i="8"/>
  <c r="O1106" i="8"/>
  <c r="AP1108" i="8"/>
  <c r="AH1111" i="8"/>
  <c r="X1114" i="8"/>
  <c r="S1117" i="8"/>
  <c r="N1120" i="8"/>
  <c r="AR1122" i="8"/>
  <c r="AD1106" i="8"/>
  <c r="T1109" i="8"/>
  <c r="X1112" i="8"/>
  <c r="P1115" i="8"/>
  <c r="K1118" i="8"/>
  <c r="AN1120" i="8"/>
  <c r="AF1104" i="8"/>
  <c r="U1106" i="8"/>
  <c r="S1108" i="8"/>
  <c r="I1110" i="8"/>
  <c r="AJ1111" i="8"/>
  <c r="Z1113" i="8"/>
  <c r="Q1115" i="8"/>
  <c r="I1117" i="8"/>
  <c r="AK1118" i="8"/>
  <c r="AC1120" i="8"/>
  <c r="U1122" i="8"/>
  <c r="N1105" i="8"/>
  <c r="AO1106" i="8"/>
  <c r="AE1108" i="8"/>
  <c r="U1110" i="8"/>
  <c r="S1112" i="8"/>
  <c r="I1114" i="8"/>
  <c r="AK1115" i="8"/>
  <c r="AC1117" i="8"/>
  <c r="U1119" i="8"/>
  <c r="M1121" i="8"/>
  <c r="AO1122" i="8"/>
  <c r="AM1105" i="8"/>
  <c r="AC1107" i="8"/>
  <c r="AA1109" i="8"/>
  <c r="Q1111" i="8"/>
  <c r="AR1112" i="8"/>
  <c r="AH1114" i="8"/>
  <c r="Z1116" i="8"/>
  <c r="R1118" i="8"/>
  <c r="J1120" i="8"/>
  <c r="AL1121" i="8"/>
  <c r="AQ213" i="8"/>
  <c r="T211" i="8"/>
  <c r="N225" i="8"/>
  <c r="W207" i="8"/>
  <c r="AK212" i="8"/>
  <c r="AP220" i="8"/>
  <c r="S208" i="8"/>
  <c r="Z220" i="8"/>
  <c r="AE212" i="8"/>
  <c r="AD223" i="8"/>
  <c r="AO215" i="8"/>
  <c r="T209" i="8"/>
  <c r="AC221" i="8"/>
  <c r="J210" i="8"/>
  <c r="Y215" i="8"/>
  <c r="AQ220" i="8"/>
  <c r="L208" i="8"/>
  <c r="AA213" i="8"/>
  <c r="AP218" i="8"/>
  <c r="AG224" i="8"/>
  <c r="R210" i="8"/>
  <c r="AL215" i="8"/>
  <c r="U221" i="8"/>
  <c r="AM207" i="8"/>
  <c r="K213" i="8"/>
  <c r="Z218" i="8"/>
  <c r="Q224" i="8"/>
  <c r="U209" i="8"/>
  <c r="AL212" i="8"/>
  <c r="AL28" i="8" s="1"/>
  <c r="Q216" i="8"/>
  <c r="AJ219" i="8"/>
  <c r="T223" i="8"/>
  <c r="AN207" i="8"/>
  <c r="R211" i="8"/>
  <c r="N215" i="8"/>
  <c r="N31" i="8" s="1"/>
  <c r="AQ218" i="8"/>
  <c r="AA222" i="8"/>
  <c r="I207" i="8"/>
  <c r="AN210" i="8"/>
  <c r="T214" i="8"/>
  <c r="AJ217" i="8"/>
  <c r="T221" i="8"/>
  <c r="AN224" i="8"/>
  <c r="AN40" i="8" s="1"/>
  <c r="M208" i="8"/>
  <c r="K210" i="8"/>
  <c r="AL211" i="8"/>
  <c r="AL27" i="8" s="1"/>
  <c r="AB213" i="8"/>
  <c r="R215" i="8"/>
  <c r="P217" i="8"/>
  <c r="AR218" i="8"/>
  <c r="AJ220" i="8"/>
  <c r="AB222" i="8"/>
  <c r="T224" i="8"/>
  <c r="L207" i="8"/>
  <c r="AL208" i="8"/>
  <c r="AL24" i="8" s="1"/>
  <c r="AB210" i="8"/>
  <c r="R212" i="8"/>
  <c r="P214" i="8"/>
  <c r="AQ215" i="8"/>
  <c r="AG217" i="8"/>
  <c r="Y219" i="8"/>
  <c r="Q221" i="8"/>
  <c r="I223" i="8"/>
  <c r="AK224" i="8"/>
  <c r="AC207" i="8"/>
  <c r="Z209" i="8"/>
  <c r="X211" i="8"/>
  <c r="N213" i="8"/>
  <c r="N29" i="8" s="1"/>
  <c r="L215" i="8"/>
  <c r="L31" i="8" s="1"/>
  <c r="J217" i="8"/>
  <c r="J219" i="8"/>
  <c r="J221" i="8"/>
  <c r="J223" i="8"/>
  <c r="J225" i="8"/>
  <c r="X208" i="8"/>
  <c r="V210" i="8"/>
  <c r="T212" i="8"/>
  <c r="R214" i="8"/>
  <c r="X216" i="8"/>
  <c r="W218" i="8"/>
  <c r="W220" i="8"/>
  <c r="AE222" i="8"/>
  <c r="AE224" i="8"/>
  <c r="T809" i="8"/>
  <c r="T819" i="8"/>
  <c r="T811" i="8"/>
  <c r="T807" i="8"/>
  <c r="T812" i="8"/>
  <c r="T815" i="8"/>
  <c r="T823" i="8"/>
  <c r="T806" i="8"/>
  <c r="T814" i="8"/>
  <c r="T822" i="8"/>
  <c r="T817" i="8"/>
  <c r="AJ806" i="8"/>
  <c r="AJ811" i="8"/>
  <c r="AJ823" i="8"/>
  <c r="AJ817" i="8"/>
  <c r="AJ819" i="8"/>
  <c r="AJ822" i="8"/>
  <c r="AJ812" i="8"/>
  <c r="Q822" i="8"/>
  <c r="Q810" i="8"/>
  <c r="Q811" i="8"/>
  <c r="Q809" i="8"/>
  <c r="Q814" i="8"/>
  <c r="Q821" i="8"/>
  <c r="Q808" i="8"/>
  <c r="M821" i="8"/>
  <c r="M810" i="8"/>
  <c r="M822" i="8"/>
  <c r="M807" i="8"/>
  <c r="M805" i="8"/>
  <c r="M812" i="8"/>
  <c r="M808" i="8"/>
  <c r="M814" i="8"/>
  <c r="N812" i="8"/>
  <c r="N817" i="8"/>
  <c r="N819" i="8"/>
  <c r="N818" i="8"/>
  <c r="N805" i="8"/>
  <c r="N807" i="8"/>
  <c r="N814" i="8"/>
  <c r="N816" i="8"/>
  <c r="N822" i="8"/>
  <c r="N806" i="8"/>
  <c r="N809" i="8"/>
  <c r="N811" i="8"/>
  <c r="AD955" i="8"/>
  <c r="AD951" i="8"/>
  <c r="AD946" i="8"/>
  <c r="AD954" i="8"/>
  <c r="AN959" i="8"/>
  <c r="AN948" i="8"/>
  <c r="AN958" i="8"/>
  <c r="AN950" i="8"/>
  <c r="M950" i="8"/>
  <c r="M955" i="8"/>
  <c r="M960" i="8"/>
  <c r="M40" i="8" s="1"/>
  <c r="AC1671" i="8"/>
  <c r="AC1662" i="8"/>
  <c r="AC1657" i="8"/>
  <c r="AC1664" i="8"/>
  <c r="AC1673" i="8"/>
  <c r="AC1665" i="8"/>
  <c r="AC1672" i="8"/>
  <c r="AC1660" i="8"/>
  <c r="AC1667" i="8"/>
  <c r="AC1674" i="8"/>
  <c r="AC1656" i="8"/>
  <c r="AC1659" i="8"/>
  <c r="AC1670" i="8"/>
  <c r="AC1669" i="8"/>
  <c r="AC1661" i="8"/>
  <c r="AC1666" i="8"/>
  <c r="AJ1657" i="8"/>
  <c r="AJ1664" i="8"/>
  <c r="AJ1667" i="8"/>
  <c r="AJ1670" i="8"/>
  <c r="AJ1656" i="8"/>
  <c r="AJ1673" i="8"/>
  <c r="AJ1661" i="8"/>
  <c r="AJ1666" i="8"/>
  <c r="AJ1669" i="8"/>
  <c r="AJ1658" i="8"/>
  <c r="AJ1665" i="8"/>
  <c r="T1670" i="8"/>
  <c r="T1658" i="8"/>
  <c r="T1665" i="8"/>
  <c r="T1661" i="8"/>
  <c r="T1659" i="8"/>
  <c r="T1660" i="8"/>
  <c r="T1669" i="8"/>
  <c r="T1674" i="8"/>
  <c r="T1671" i="8"/>
  <c r="T1668" i="8"/>
  <c r="T1664" i="8"/>
  <c r="T1662" i="8"/>
  <c r="T1663" i="8"/>
  <c r="T1673" i="8"/>
  <c r="T1666" i="8"/>
  <c r="T1656" i="8"/>
  <c r="T1672" i="8"/>
  <c r="T1657" i="8"/>
  <c r="V1673" i="8"/>
  <c r="V1657" i="8"/>
  <c r="V1672" i="8"/>
  <c r="V1670" i="8"/>
  <c r="V1661" i="8"/>
  <c r="V1674" i="8"/>
  <c r="V1669" i="8"/>
  <c r="V1662" i="8"/>
  <c r="V1671" i="8"/>
  <c r="V1659" i="8"/>
  <c r="V1666" i="8"/>
  <c r="V1656" i="8"/>
  <c r="P1669" i="8"/>
  <c r="P1662" i="8"/>
  <c r="P1658" i="8"/>
  <c r="P1672" i="8"/>
  <c r="P1668" i="8"/>
  <c r="P1656" i="8"/>
  <c r="P1661" i="8"/>
  <c r="P1659" i="8"/>
  <c r="P1671" i="8"/>
  <c r="P1665" i="8"/>
  <c r="P1667" i="8"/>
  <c r="P1673" i="8"/>
  <c r="P1670" i="8"/>
  <c r="P1660" i="8"/>
  <c r="AO1522" i="8"/>
  <c r="AO1520" i="8"/>
  <c r="AO1521" i="8"/>
  <c r="AO1536" i="8"/>
  <c r="AO1529" i="8"/>
  <c r="AO1527" i="8"/>
  <c r="AO1518" i="8"/>
  <c r="AO1531" i="8"/>
  <c r="AO1530" i="8"/>
  <c r="AO1533" i="8"/>
  <c r="AR1535" i="8"/>
  <c r="AR1533" i="8"/>
  <c r="AR1518" i="8"/>
  <c r="AR1531" i="8"/>
  <c r="AR1530" i="8"/>
  <c r="AR1536" i="8"/>
  <c r="L1519" i="8"/>
  <c r="L1520" i="8"/>
  <c r="L1528" i="8"/>
  <c r="L1522" i="8"/>
  <c r="L1526" i="8"/>
  <c r="L1531" i="8"/>
  <c r="L1532" i="8"/>
  <c r="X1532" i="8"/>
  <c r="X1519" i="8"/>
  <c r="X1530" i="8"/>
  <c r="X1526" i="8"/>
  <c r="X1527" i="8"/>
  <c r="X1528" i="8"/>
  <c r="X1536" i="8"/>
  <c r="X1523" i="8"/>
  <c r="P314" i="8"/>
  <c r="P309" i="8"/>
  <c r="P306" i="8"/>
  <c r="P302" i="8"/>
  <c r="P312" i="8"/>
  <c r="P305" i="8"/>
  <c r="P310" i="8"/>
  <c r="P315" i="8"/>
  <c r="J311" i="8"/>
  <c r="J313" i="8"/>
  <c r="J317" i="8"/>
  <c r="J300" i="8"/>
  <c r="J303" i="8"/>
  <c r="J315" i="8"/>
  <c r="L316" i="8"/>
  <c r="L305" i="8"/>
  <c r="L307" i="8"/>
  <c r="L312" i="8"/>
  <c r="L302" i="8"/>
  <c r="L308" i="8"/>
  <c r="AK310" i="8"/>
  <c r="AK308" i="8"/>
  <c r="AK316" i="8"/>
  <c r="AK317" i="8"/>
  <c r="AK301" i="8"/>
  <c r="AK304" i="8"/>
  <c r="AK299" i="8"/>
  <c r="I235" i="8"/>
  <c r="I238" i="8"/>
  <c r="I244" i="8"/>
  <c r="I243" i="8"/>
  <c r="I236" i="8"/>
  <c r="I241" i="8"/>
  <c r="I248" i="8"/>
  <c r="I240" i="8"/>
  <c r="I233" i="8"/>
  <c r="I230" i="8"/>
  <c r="I231" i="8"/>
  <c r="I246" i="8"/>
  <c r="I39" i="8" s="1"/>
  <c r="I237" i="8"/>
  <c r="I242" i="8"/>
  <c r="I245" i="8"/>
  <c r="I232" i="8"/>
  <c r="I234" i="8"/>
  <c r="I239" i="8"/>
  <c r="I247" i="8"/>
  <c r="S245" i="8"/>
  <c r="S235" i="8"/>
  <c r="S232" i="8"/>
  <c r="S233" i="8"/>
  <c r="S243" i="8"/>
  <c r="S236" i="8"/>
  <c r="S239" i="8"/>
  <c r="S230" i="8"/>
  <c r="S234" i="8"/>
  <c r="S246" i="8"/>
  <c r="S238" i="8"/>
  <c r="S247" i="8"/>
  <c r="S241" i="8"/>
  <c r="S240" i="8"/>
  <c r="S237" i="8"/>
  <c r="S244" i="8"/>
  <c r="S231" i="8"/>
  <c r="S242" i="8"/>
  <c r="S248" i="8"/>
  <c r="L248" i="8"/>
  <c r="L231" i="8"/>
  <c r="L234" i="8"/>
  <c r="L242" i="8"/>
  <c r="L244" i="8"/>
  <c r="L237" i="8"/>
  <c r="L232" i="8"/>
  <c r="L241" i="8"/>
  <c r="L240" i="8"/>
  <c r="L230" i="8"/>
  <c r="L238" i="8"/>
  <c r="L233" i="8"/>
  <c r="L246" i="8"/>
  <c r="L243" i="8"/>
  <c r="L239" i="8"/>
  <c r="L235" i="8"/>
  <c r="L245" i="8"/>
  <c r="L236" i="8"/>
  <c r="L247" i="8"/>
  <c r="AK240" i="8"/>
  <c r="AK247" i="8"/>
  <c r="AK243" i="8"/>
  <c r="AK244" i="8"/>
  <c r="AK246" i="8"/>
  <c r="AK230" i="8"/>
  <c r="AK241" i="8"/>
  <c r="AK231" i="8"/>
  <c r="AK239" i="8"/>
  <c r="AK248" i="8"/>
  <c r="AK236" i="8"/>
  <c r="AK237" i="8"/>
  <c r="AK242" i="8"/>
  <c r="AK238" i="8"/>
  <c r="AK245" i="8"/>
  <c r="AK235" i="8"/>
  <c r="AK234" i="8"/>
  <c r="AK232" i="8"/>
  <c r="AK233" i="8"/>
  <c r="AM248" i="8"/>
  <c r="AM232" i="8"/>
  <c r="AM235" i="8"/>
  <c r="AM246" i="8"/>
  <c r="AM238" i="8"/>
  <c r="AM241" i="8"/>
  <c r="AM234" i="8"/>
  <c r="AM231" i="8"/>
  <c r="AM237" i="8"/>
  <c r="AM247" i="8"/>
  <c r="AM244" i="8"/>
  <c r="AM245" i="8"/>
  <c r="AM233" i="8"/>
  <c r="AM230" i="8"/>
  <c r="AM240" i="8"/>
  <c r="AM33" i="8" s="1"/>
  <c r="AM243" i="8"/>
  <c r="AM239" i="8"/>
  <c r="AM242" i="8"/>
  <c r="AM236" i="8"/>
  <c r="AM29" i="8" s="1"/>
  <c r="N949" i="8"/>
  <c r="K957" i="8"/>
  <c r="T955" i="8"/>
  <c r="AQ951" i="8"/>
  <c r="T945" i="8"/>
  <c r="J955" i="8"/>
  <c r="S953" i="8"/>
  <c r="J947" i="8"/>
  <c r="L952" i="8"/>
  <c r="L957" i="8"/>
  <c r="T948" i="8"/>
  <c r="S958" i="8"/>
  <c r="AG945" i="8"/>
  <c r="K945" i="8"/>
  <c r="M948" i="8"/>
  <c r="S951" i="8"/>
  <c r="AK954" i="8"/>
  <c r="AQ957" i="8"/>
  <c r="O961" i="8"/>
  <c r="L945" i="8"/>
  <c r="T951" i="8"/>
  <c r="AQ961" i="8"/>
  <c r="K947" i="8"/>
  <c r="M957" i="8"/>
  <c r="M959" i="8"/>
  <c r="M961" i="8"/>
  <c r="K944" i="8"/>
  <c r="S952" i="8"/>
  <c r="S943" i="8"/>
  <c r="AD947" i="8"/>
  <c r="AN961" i="8"/>
  <c r="Z14" i="7"/>
  <c r="AA38" i="7" s="1"/>
  <c r="AD81" i="8"/>
  <c r="N72" i="8"/>
  <c r="N26" i="8" s="1"/>
  <c r="N81" i="8"/>
  <c r="N35" i="8" s="1"/>
  <c r="Y79" i="8"/>
  <c r="X77" i="8"/>
  <c r="AO71" i="8"/>
  <c r="AO25" i="8" s="1"/>
  <c r="L80" i="8"/>
  <c r="L34" i="8" s="1"/>
  <c r="AR86" i="8"/>
  <c r="Z77" i="8"/>
  <c r="AK69" i="8"/>
  <c r="AL75" i="8"/>
  <c r="N80" i="8"/>
  <c r="N34" i="8" s="1"/>
  <c r="N82" i="8"/>
  <c r="N36" i="8" s="1"/>
  <c r="N84" i="8"/>
  <c r="N86" i="8"/>
  <c r="N69" i="8"/>
  <c r="K71" i="8"/>
  <c r="K25" i="8" s="1"/>
  <c r="AA79" i="8"/>
  <c r="AA81" i="8"/>
  <c r="AA83" i="8"/>
  <c r="AA85" i="8"/>
  <c r="AK70" i="8"/>
  <c r="AK24" i="8" s="1"/>
  <c r="Y74" i="8"/>
  <c r="AG78" i="8"/>
  <c r="AN82" i="8"/>
  <c r="AN36" i="8" s="1"/>
  <c r="AN84" i="8"/>
  <c r="AN86" i="8"/>
  <c r="AN69" i="8"/>
  <c r="L72" i="8"/>
  <c r="L26" i="8" s="1"/>
  <c r="AG75" i="8"/>
  <c r="AJ299" i="8"/>
  <c r="R306" i="8"/>
  <c r="AF306" i="8"/>
  <c r="R317" i="8"/>
  <c r="L304" i="8"/>
  <c r="R307" i="8"/>
  <c r="J301" i="8"/>
  <c r="AF303" i="8"/>
  <c r="AF309" i="8"/>
  <c r="K306" i="8"/>
  <c r="L309" i="8"/>
  <c r="AF314" i="8"/>
  <c r="L317" i="8"/>
  <c r="AJ306" i="8"/>
  <c r="AK309" i="8"/>
  <c r="AL301" i="8"/>
  <c r="X307" i="8"/>
  <c r="AD313" i="8"/>
  <c r="J316" i="8"/>
  <c r="L300" i="8"/>
  <c r="AJ308" i="8"/>
  <c r="S314" i="8"/>
  <c r="U511" i="8"/>
  <c r="R508" i="8"/>
  <c r="AG510" i="8"/>
  <c r="S518" i="8"/>
  <c r="T518" i="8"/>
  <c r="AG519" i="8"/>
  <c r="AK519" i="8"/>
  <c r="AH513" i="8"/>
  <c r="AB506" i="8"/>
  <c r="AH518" i="8"/>
  <c r="S511" i="8"/>
  <c r="S522" i="8"/>
  <c r="AM510" i="8"/>
  <c r="S516" i="8"/>
  <c r="I522" i="8"/>
  <c r="AJ508" i="8"/>
  <c r="S514" i="8"/>
  <c r="AN519" i="8"/>
  <c r="W506" i="8"/>
  <c r="AP511" i="8"/>
  <c r="AL517" i="8"/>
  <c r="Y523" i="8"/>
  <c r="AN509" i="8"/>
  <c r="AH515" i="8"/>
  <c r="W521" i="8"/>
  <c r="K507" i="8"/>
  <c r="AB510" i="8"/>
  <c r="P514" i="8"/>
  <c r="AH517" i="8"/>
  <c r="R521" i="8"/>
  <c r="AL524" i="8"/>
  <c r="R509" i="8"/>
  <c r="AQ512" i="8"/>
  <c r="W516" i="8"/>
  <c r="AQ519" i="8"/>
  <c r="AA523" i="8"/>
  <c r="P508" i="8"/>
  <c r="AG511" i="8"/>
  <c r="M515" i="8"/>
  <c r="AN518" i="8"/>
  <c r="X522" i="8"/>
  <c r="L736" i="8"/>
  <c r="L754" i="8"/>
  <c r="L753" i="8"/>
  <c r="L738" i="8"/>
  <c r="L741" i="8"/>
  <c r="L752" i="8"/>
  <c r="R744" i="8"/>
  <c r="R738" i="8"/>
  <c r="R749" i="8"/>
  <c r="R750" i="8"/>
  <c r="R740" i="8"/>
  <c r="AH746" i="8"/>
  <c r="AH736" i="8"/>
  <c r="AH753" i="8"/>
  <c r="AH737" i="8"/>
  <c r="AH748" i="8"/>
  <c r="AL748" i="8"/>
  <c r="AL744" i="8"/>
  <c r="AL740" i="8"/>
  <c r="AL743" i="8"/>
  <c r="AL746" i="8"/>
  <c r="AL745" i="8"/>
  <c r="AL749" i="8"/>
  <c r="AL751" i="8"/>
  <c r="AL742" i="8"/>
  <c r="AL752" i="8"/>
  <c r="AL741" i="8"/>
  <c r="T1519" i="8"/>
  <c r="O1527" i="8"/>
  <c r="AI1524" i="8"/>
  <c r="X1521" i="8"/>
  <c r="Q1533" i="8"/>
  <c r="T1527" i="8"/>
  <c r="O1520" i="8"/>
  <c r="AI1518" i="8"/>
  <c r="AR1521" i="8"/>
  <c r="W1529" i="8"/>
  <c r="Q1522" i="8"/>
  <c r="T1535" i="8"/>
  <c r="O44" i="7"/>
  <c r="N45" i="7"/>
  <c r="AH819" i="8"/>
  <c r="N820" i="8"/>
  <c r="AA809" i="8"/>
  <c r="L819" i="8"/>
  <c r="M816" i="8"/>
  <c r="AQ806" i="8"/>
  <c r="N813" i="8"/>
  <c r="AJ807" i="8"/>
  <c r="N815" i="8"/>
  <c r="AL807" i="8"/>
  <c r="Q812" i="8"/>
  <c r="AJ813" i="8"/>
  <c r="AO807" i="8"/>
  <c r="AL811" i="8"/>
  <c r="AJ815" i="8"/>
  <c r="AL819" i="8"/>
  <c r="AH808" i="8"/>
  <c r="AM815" i="8"/>
  <c r="AQ822" i="8"/>
  <c r="AH823" i="8"/>
  <c r="AH743" i="8"/>
  <c r="AH738" i="8"/>
  <c r="AR739" i="8"/>
  <c r="AN736" i="8"/>
  <c r="L744" i="8"/>
  <c r="AR752" i="8"/>
  <c r="L748" i="8"/>
  <c r="AL753" i="8"/>
  <c r="N743" i="8"/>
  <c r="L751" i="8"/>
  <c r="AJ1157" i="8"/>
  <c r="AH1150" i="8"/>
  <c r="AR1155" i="8"/>
  <c r="AQ1165" i="8"/>
  <c r="AH1151" i="8"/>
  <c r="AI1167" i="8"/>
  <c r="W1164" i="8"/>
  <c r="AO1156" i="8"/>
  <c r="N1165" i="8"/>
  <c r="AH1154" i="8"/>
  <c r="V1162" i="8"/>
  <c r="AQ1151" i="8"/>
  <c r="S1159" i="8"/>
  <c r="M1168" i="8"/>
  <c r="AE1156" i="8"/>
  <c r="S1165" i="8"/>
  <c r="AJ1152" i="8"/>
  <c r="U1157" i="8"/>
  <c r="U1162" i="8"/>
  <c r="J1168" i="8"/>
  <c r="AK1153" i="8"/>
  <c r="V1158" i="8"/>
  <c r="AD1163" i="8"/>
  <c r="J1150" i="8"/>
  <c r="AG1154" i="8"/>
  <c r="AB1159" i="8"/>
  <c r="X1161" i="8"/>
  <c r="AR1164" i="8"/>
  <c r="AB1168" i="8"/>
  <c r="K1153" i="8"/>
  <c r="AB1156" i="8"/>
  <c r="P1160" i="8"/>
  <c r="AJ1163" i="8"/>
  <c r="T1167" i="8"/>
  <c r="AL1151" i="8"/>
  <c r="R1155" i="8"/>
  <c r="AQ1158" i="8"/>
  <c r="Y1162" i="8"/>
  <c r="I1166" i="8"/>
  <c r="AN1243" i="8"/>
  <c r="AA1252" i="8"/>
  <c r="AD1243" i="8"/>
  <c r="AD1242" i="8"/>
  <c r="AN1242" i="8"/>
  <c r="L1252" i="8"/>
  <c r="X1259" i="8"/>
  <c r="Y1249" i="8"/>
  <c r="L1258" i="8"/>
  <c r="V1252" i="8"/>
  <c r="R1245" i="8"/>
  <c r="X1247" i="8"/>
  <c r="R1659" i="8"/>
  <c r="U1661" i="8"/>
  <c r="AJ1659" i="8"/>
  <c r="AG921" i="8"/>
  <c r="AD935" i="8"/>
  <c r="AC930" i="8"/>
  <c r="AP930" i="8"/>
  <c r="AN926" i="8"/>
  <c r="AA933" i="8"/>
  <c r="AK938" i="8"/>
  <c r="AL930" i="8"/>
  <c r="Y927" i="8"/>
  <c r="P922" i="8"/>
  <c r="AR931" i="8"/>
  <c r="Q922" i="8"/>
  <c r="AC931" i="8"/>
  <c r="M348" i="8"/>
  <c r="AR350" i="8"/>
  <c r="X354" i="8"/>
  <c r="N345" i="8"/>
  <c r="Q358" i="8"/>
  <c r="S349" i="8"/>
  <c r="J349" i="8"/>
  <c r="K349" i="8"/>
  <c r="AL355" i="8"/>
  <c r="AB346" i="8"/>
  <c r="AM355" i="8"/>
  <c r="M346" i="8"/>
  <c r="L356" i="8"/>
  <c r="V346" i="8"/>
  <c r="AG355" i="8"/>
  <c r="AR14" i="7"/>
  <c r="AS38" i="7" s="1"/>
  <c r="V77" i="8"/>
  <c r="V85" i="8"/>
  <c r="V72" i="8"/>
  <c r="M83" i="8"/>
  <c r="M37" i="8" s="1"/>
  <c r="M76" i="8"/>
  <c r="M72" i="8"/>
  <c r="M26" i="8" s="1"/>
  <c r="I70" i="8"/>
  <c r="I24" i="8" s="1"/>
  <c r="I76" i="8"/>
  <c r="I30" i="8" s="1"/>
  <c r="AH73" i="8"/>
  <c r="AH79" i="8"/>
  <c r="AH75" i="8"/>
  <c r="AA1122" i="8"/>
  <c r="AN1118" i="8"/>
  <c r="AQ1115" i="8"/>
  <c r="AD1112" i="8"/>
  <c r="AE1114" i="8"/>
  <c r="AF1114" i="8"/>
  <c r="W1115" i="8"/>
  <c r="Z1111" i="8"/>
  <c r="AF1106" i="8"/>
  <c r="AN1114" i="8"/>
  <c r="AI1105" i="8"/>
  <c r="R1115" i="8"/>
  <c r="AQ1105" i="8"/>
  <c r="Z1117" i="8"/>
  <c r="L1109" i="8"/>
  <c r="AA1117" i="8"/>
  <c r="K1106" i="8"/>
  <c r="AA1111" i="8"/>
  <c r="K1117" i="8"/>
  <c r="AJ1122" i="8"/>
  <c r="AG1109" i="8"/>
  <c r="AR1114" i="8"/>
  <c r="AF1120" i="8"/>
  <c r="AG1107" i="8"/>
  <c r="AF1113" i="8"/>
  <c r="S1119" i="8"/>
  <c r="AI1104" i="8"/>
  <c r="Y1107" i="8"/>
  <c r="P1110" i="8"/>
  <c r="T1113" i="8"/>
  <c r="AA1116" i="8"/>
  <c r="T1119" i="8"/>
  <c r="O1122" i="8"/>
  <c r="AK1105" i="8"/>
  <c r="AB1108" i="8"/>
  <c r="S1111" i="8"/>
  <c r="W1114" i="8"/>
  <c r="R1117" i="8"/>
  <c r="L1120" i="8"/>
  <c r="AQ1122" i="8"/>
  <c r="AB1106" i="8"/>
  <c r="Q1109" i="8"/>
  <c r="I1112" i="8"/>
  <c r="AL1114" i="8"/>
  <c r="AF1117" i="8"/>
  <c r="AA1120" i="8"/>
  <c r="O1104" i="8"/>
  <c r="AQ1106" i="8"/>
  <c r="AK1112" i="8"/>
  <c r="AB1115" i="8"/>
  <c r="W1118" i="8"/>
  <c r="R1121" i="8"/>
  <c r="AN1104" i="8"/>
  <c r="AC1106" i="8"/>
  <c r="AA1108" i="8"/>
  <c r="Q1110" i="8"/>
  <c r="AR1111" i="8"/>
  <c r="AH1113" i="8"/>
  <c r="Y1115" i="8"/>
  <c r="Q1117" i="8"/>
  <c r="I1119" i="8"/>
  <c r="AK1120" i="8"/>
  <c r="AC1122" i="8"/>
  <c r="V1105" i="8"/>
  <c r="L1107" i="8"/>
  <c r="AM1108" i="8"/>
  <c r="AC1110" i="8"/>
  <c r="AA1112" i="8"/>
  <c r="Q1114" i="8"/>
  <c r="I1116" i="8"/>
  <c r="AK1117" i="8"/>
  <c r="AC1119" i="8"/>
  <c r="U1121" i="8"/>
  <c r="J1106" i="8"/>
  <c r="AK1107" i="8"/>
  <c r="AI1109" i="8"/>
  <c r="Y1111" i="8"/>
  <c r="O1113" i="8"/>
  <c r="AP1114" i="8"/>
  <c r="AH1116" i="8"/>
  <c r="Z1118" i="8"/>
  <c r="R1120" i="8"/>
  <c r="J1122" i="8"/>
  <c r="R222" i="8"/>
  <c r="AB216" i="8"/>
  <c r="R207" i="8"/>
  <c r="AF212" i="8"/>
  <c r="X215" i="8"/>
  <c r="AK223" i="8"/>
  <c r="AE209" i="8"/>
  <c r="AM221" i="8"/>
  <c r="AM37" i="8" s="1"/>
  <c r="AP213" i="8"/>
  <c r="AQ224" i="8"/>
  <c r="N217" i="8"/>
  <c r="AE210" i="8"/>
  <c r="AP222" i="8"/>
  <c r="AH210" i="8"/>
  <c r="K216" i="8"/>
  <c r="AK221" i="8"/>
  <c r="AO208" i="8"/>
  <c r="N214" i="8"/>
  <c r="AE219" i="8"/>
  <c r="V225" i="8"/>
  <c r="S216" i="8"/>
  <c r="I222" i="8"/>
  <c r="Y208" i="8"/>
  <c r="AI213" i="8"/>
  <c r="O219" i="8"/>
  <c r="AP224" i="8"/>
  <c r="AK209" i="8"/>
  <c r="Q213" i="8"/>
  <c r="AG216" i="8"/>
  <c r="P220" i="8"/>
  <c r="AJ223" i="8"/>
  <c r="Q208" i="8"/>
  <c r="AH211" i="8"/>
  <c r="AD215" i="8"/>
  <c r="W219" i="8"/>
  <c r="AQ222" i="8"/>
  <c r="Y207" i="8"/>
  <c r="S211" i="8"/>
  <c r="AJ214" i="8"/>
  <c r="P218" i="8"/>
  <c r="AJ221" i="8"/>
  <c r="T225" i="8"/>
  <c r="U208" i="8"/>
  <c r="I212" i="8"/>
  <c r="AJ213" i="8"/>
  <c r="Z215" i="8"/>
  <c r="X217" i="8"/>
  <c r="P219" i="8"/>
  <c r="AR220" i="8"/>
  <c r="AJ222" i="8"/>
  <c r="AB224" i="8"/>
  <c r="T207" i="8"/>
  <c r="I209" i="8"/>
  <c r="AJ210" i="8"/>
  <c r="Z212" i="8"/>
  <c r="X214" i="8"/>
  <c r="N216" i="8"/>
  <c r="AO217" i="8"/>
  <c r="AG219" i="8"/>
  <c r="Y221" i="8"/>
  <c r="Q223" i="8"/>
  <c r="I225" i="8"/>
  <c r="AH209" i="8"/>
  <c r="AF211" i="8"/>
  <c r="V213" i="8"/>
  <c r="T215" i="8"/>
  <c r="R217" i="8"/>
  <c r="R219" i="8"/>
  <c r="R221" i="8"/>
  <c r="R223" i="8"/>
  <c r="Z225" i="8"/>
  <c r="AF208" i="8"/>
  <c r="AD210" i="8"/>
  <c r="AB212" i="8"/>
  <c r="Z214" i="8"/>
  <c r="AF216" i="8"/>
  <c r="AE218" i="8"/>
  <c r="AM220" i="8"/>
  <c r="AM222" i="8"/>
  <c r="AM38" i="8" s="1"/>
  <c r="AM224" i="8"/>
  <c r="AM40" i="8" s="1"/>
  <c r="Y818" i="8"/>
  <c r="Y813" i="8"/>
  <c r="Y823" i="8"/>
  <c r="Y815" i="8"/>
  <c r="Y820" i="8"/>
  <c r="Y807" i="8"/>
  <c r="Y822" i="8"/>
  <c r="Y811" i="8"/>
  <c r="Y806" i="8"/>
  <c r="Y816" i="8"/>
  <c r="Y814" i="8"/>
  <c r="Y812" i="8"/>
  <c r="Y810" i="8"/>
  <c r="Y821" i="8"/>
  <c r="K805" i="8"/>
  <c r="K809" i="8"/>
  <c r="K815" i="8"/>
  <c r="K817" i="8"/>
  <c r="K819" i="8"/>
  <c r="K807" i="8"/>
  <c r="K816" i="8"/>
  <c r="K810" i="8"/>
  <c r="K808" i="8"/>
  <c r="K806" i="8"/>
  <c r="AC819" i="8"/>
  <c r="AC811" i="8"/>
  <c r="AC807" i="8"/>
  <c r="AC806" i="8"/>
  <c r="AC820" i="8"/>
  <c r="AC823" i="8"/>
  <c r="W817" i="8"/>
  <c r="W805" i="8"/>
  <c r="W808" i="8"/>
  <c r="W811" i="8"/>
  <c r="W815" i="8"/>
  <c r="W814" i="8"/>
  <c r="W812" i="8"/>
  <c r="W821" i="8"/>
  <c r="W822" i="8"/>
  <c r="V815" i="8"/>
  <c r="V810" i="8"/>
  <c r="V821" i="8"/>
  <c r="V809" i="8"/>
  <c r="V807" i="8"/>
  <c r="V805" i="8"/>
  <c r="V816" i="8"/>
  <c r="V818" i="8"/>
  <c r="V819" i="8"/>
  <c r="V811" i="8"/>
  <c r="AF961" i="8"/>
  <c r="AF945" i="8"/>
  <c r="X946" i="8"/>
  <c r="X958" i="8"/>
  <c r="X949" i="8"/>
  <c r="X956" i="8"/>
  <c r="U953" i="8"/>
  <c r="U954" i="8"/>
  <c r="U949" i="8"/>
  <c r="AH1659" i="8"/>
  <c r="AH1671" i="8"/>
  <c r="AH1661" i="8"/>
  <c r="AH1657" i="8"/>
  <c r="AH1662" i="8"/>
  <c r="AH1663" i="8"/>
  <c r="AH1666" i="8"/>
  <c r="AH1668" i="8"/>
  <c r="AH1673" i="8"/>
  <c r="AH1674" i="8"/>
  <c r="AH1664" i="8"/>
  <c r="AH1667" i="8"/>
  <c r="Q1666" i="8"/>
  <c r="Q1660" i="8"/>
  <c r="Q1671" i="8"/>
  <c r="Q1668" i="8"/>
  <c r="Q1665" i="8"/>
  <c r="Q1662" i="8"/>
  <c r="Q1670" i="8"/>
  <c r="Q1656" i="8"/>
  <c r="Q1661" i="8"/>
  <c r="Q1672" i="8"/>
  <c r="Q1657" i="8"/>
  <c r="AD1671" i="8"/>
  <c r="AD1664" i="8"/>
  <c r="AD1668" i="8"/>
  <c r="AD1666" i="8"/>
  <c r="AD1659" i="8"/>
  <c r="AD1673" i="8"/>
  <c r="AD1657" i="8"/>
  <c r="AD1665" i="8"/>
  <c r="AD1662" i="8"/>
  <c r="AD1658" i="8"/>
  <c r="AD1656" i="8"/>
  <c r="AD1663" i="8"/>
  <c r="AD1672" i="8"/>
  <c r="AD1661" i="8"/>
  <c r="AD1667" i="8"/>
  <c r="AG1671" i="8"/>
  <c r="AG1670" i="8"/>
  <c r="AG1659" i="8"/>
  <c r="AG1665" i="8"/>
  <c r="AG1672" i="8"/>
  <c r="AG1657" i="8"/>
  <c r="AG1656" i="8"/>
  <c r="AG1674" i="8"/>
  <c r="AG1658" i="8"/>
  <c r="AG1664" i="8"/>
  <c r="AG1667" i="8"/>
  <c r="AG1660" i="8"/>
  <c r="AG1661" i="8"/>
  <c r="AG1669" i="8"/>
  <c r="AG1666" i="8"/>
  <c r="AG1663" i="8"/>
  <c r="X1659" i="8"/>
  <c r="X1674" i="8"/>
  <c r="X1666" i="8"/>
  <c r="X1672" i="8"/>
  <c r="X1671" i="8"/>
  <c r="X1657" i="8"/>
  <c r="X1673" i="8"/>
  <c r="X1665" i="8"/>
  <c r="X1662" i="8"/>
  <c r="X1660" i="8"/>
  <c r="X1663" i="8"/>
  <c r="X1670" i="8"/>
  <c r="X1658" i="8"/>
  <c r="X1661" i="8"/>
  <c r="X1669" i="8"/>
  <c r="X1656" i="8"/>
  <c r="X1667" i="8"/>
  <c r="N1521" i="8"/>
  <c r="N1530" i="8"/>
  <c r="N1519" i="8"/>
  <c r="N1525" i="8"/>
  <c r="N1524" i="8"/>
  <c r="N1534" i="8"/>
  <c r="N1532" i="8"/>
  <c r="N1528" i="8"/>
  <c r="N1526" i="8"/>
  <c r="N1523" i="8"/>
  <c r="N1536" i="8"/>
  <c r="AB1534" i="8"/>
  <c r="AB1528" i="8"/>
  <c r="AB1522" i="8"/>
  <c r="AB1524" i="8"/>
  <c r="AB1526" i="8"/>
  <c r="AB1535" i="8"/>
  <c r="AB1527" i="8"/>
  <c r="AB1525" i="8"/>
  <c r="AB1536" i="8"/>
  <c r="Y1528" i="8"/>
  <c r="Y1534" i="8"/>
  <c r="Y1519" i="8"/>
  <c r="Y1530" i="8"/>
  <c r="Y1525" i="8"/>
  <c r="Y1522" i="8"/>
  <c r="Y1520" i="8"/>
  <c r="Y1518" i="8"/>
  <c r="Y1524" i="8"/>
  <c r="Y1523" i="8"/>
  <c r="Y1536" i="8"/>
  <c r="AF1530" i="8"/>
  <c r="AF1528" i="8"/>
  <c r="AF1523" i="8"/>
  <c r="AF1529" i="8"/>
  <c r="AF1527" i="8"/>
  <c r="AF1524" i="8"/>
  <c r="AF1534" i="8"/>
  <c r="AE315" i="8"/>
  <c r="AE307" i="8"/>
  <c r="AE300" i="8"/>
  <c r="AE313" i="8"/>
  <c r="AE303" i="8"/>
  <c r="AE314" i="8"/>
  <c r="AE310" i="8"/>
  <c r="AE311" i="8"/>
  <c r="AE299" i="8"/>
  <c r="AN304" i="8"/>
  <c r="AN307" i="8"/>
  <c r="AN315" i="8"/>
  <c r="AN300" i="8"/>
  <c r="AN311" i="8"/>
  <c r="Z300" i="8"/>
  <c r="Z303" i="8"/>
  <c r="Z299" i="8"/>
  <c r="Z316" i="8"/>
  <c r="Z306" i="8"/>
  <c r="Z313" i="8"/>
  <c r="Z315" i="8"/>
  <c r="T316" i="8"/>
  <c r="T304" i="8"/>
  <c r="T308" i="8"/>
  <c r="T312" i="8"/>
  <c r="T305" i="8"/>
  <c r="T317" i="8"/>
  <c r="T301" i="8"/>
  <c r="N315" i="8"/>
  <c r="N304" i="8"/>
  <c r="N307" i="8"/>
  <c r="N308" i="8"/>
  <c r="N305" i="8"/>
  <c r="N303" i="8"/>
  <c r="N313" i="8"/>
  <c r="N300" i="8"/>
  <c r="N310" i="8"/>
  <c r="N311" i="8"/>
  <c r="AH238" i="8"/>
  <c r="AH234" i="8"/>
  <c r="AH231" i="8"/>
  <c r="AH237" i="8"/>
  <c r="AH235" i="8"/>
  <c r="AH241" i="8"/>
  <c r="AH232" i="8"/>
  <c r="AH233" i="8"/>
  <c r="AH230" i="8"/>
  <c r="AH248" i="8"/>
  <c r="AH246" i="8"/>
  <c r="AH243" i="8"/>
  <c r="AH239" i="8"/>
  <c r="AH245" i="8"/>
  <c r="AH240" i="8"/>
  <c r="AH236" i="8"/>
  <c r="AH242" i="8"/>
  <c r="AH247" i="8"/>
  <c r="AH244" i="8"/>
  <c r="X242" i="8"/>
  <c r="X241" i="8"/>
  <c r="X240" i="8"/>
  <c r="X243" i="8"/>
  <c r="X246" i="8"/>
  <c r="X239" i="8"/>
  <c r="X237" i="8"/>
  <c r="X232" i="8"/>
  <c r="X238" i="8"/>
  <c r="X248" i="8"/>
  <c r="X234" i="8"/>
  <c r="X247" i="8"/>
  <c r="X235" i="8"/>
  <c r="X233" i="8"/>
  <c r="X245" i="8"/>
  <c r="X244" i="8"/>
  <c r="X230" i="8"/>
  <c r="X236" i="8"/>
  <c r="X231" i="8"/>
  <c r="T237" i="8"/>
  <c r="T230" i="8"/>
  <c r="T248" i="8"/>
  <c r="T231" i="8"/>
  <c r="T235" i="8"/>
  <c r="T243" i="8"/>
  <c r="T239" i="8"/>
  <c r="T246" i="8"/>
  <c r="T245" i="8"/>
  <c r="T238" i="8"/>
  <c r="T236" i="8"/>
  <c r="T247" i="8"/>
  <c r="T234" i="8"/>
  <c r="T244" i="8"/>
  <c r="T233" i="8"/>
  <c r="T242" i="8"/>
  <c r="T240" i="8"/>
  <c r="T241" i="8"/>
  <c r="T232" i="8"/>
  <c r="N247" i="8"/>
  <c r="N248" i="8"/>
  <c r="N232" i="8"/>
  <c r="N238" i="8"/>
  <c r="N236" i="8"/>
  <c r="N237" i="8"/>
  <c r="N235" i="8"/>
  <c r="N230" i="8"/>
  <c r="N244" i="8"/>
  <c r="N234" i="8"/>
  <c r="N246" i="8"/>
  <c r="N239" i="8"/>
  <c r="N241" i="8"/>
  <c r="N240" i="8"/>
  <c r="N245" i="8"/>
  <c r="N231" i="8"/>
  <c r="N243" i="8"/>
  <c r="N242" i="8"/>
  <c r="N233" i="8"/>
  <c r="AE947" i="8"/>
  <c r="AO950" i="8"/>
  <c r="R945" i="8"/>
  <c r="S960" i="8"/>
  <c r="AE953" i="8"/>
  <c r="AP953" i="8"/>
  <c r="AP947" i="8"/>
  <c r="AK956" i="8"/>
  <c r="R946" i="8"/>
  <c r="AJ955" i="8"/>
  <c r="O954" i="8"/>
  <c r="AM943" i="8"/>
  <c r="AK951" i="8"/>
  <c r="AI960" i="8"/>
  <c r="AG947" i="8"/>
  <c r="AD952" i="8"/>
  <c r="AI957" i="8"/>
  <c r="AR943" i="8"/>
  <c r="AK948" i="8"/>
  <c r="AM953" i="8"/>
  <c r="AA959" i="8"/>
  <c r="O946" i="8"/>
  <c r="M951" i="8"/>
  <c r="M956" i="8"/>
  <c r="S961" i="8"/>
  <c r="AA948" i="8"/>
  <c r="AR951" i="8"/>
  <c r="L955" i="8"/>
  <c r="U958" i="8"/>
  <c r="AA961" i="8"/>
  <c r="Z945" i="8"/>
  <c r="AG951" i="8"/>
  <c r="AA955" i="8"/>
  <c r="AQ948" i="8"/>
  <c r="L959" i="8"/>
  <c r="M945" i="8"/>
  <c r="S947" i="8"/>
  <c r="Q949" i="8"/>
  <c r="O951" i="8"/>
  <c r="M953" i="8"/>
  <c r="U955" i="8"/>
  <c r="U957" i="8"/>
  <c r="U959" i="8"/>
  <c r="U961" i="8"/>
  <c r="S944" i="8"/>
  <c r="Q946" i="8"/>
  <c r="O948" i="8"/>
  <c r="U950" i="8"/>
  <c r="AA952" i="8"/>
  <c r="Z954" i="8"/>
  <c r="Z956" i="8"/>
  <c r="Z958" i="8"/>
  <c r="Z960" i="8"/>
  <c r="AA943" i="8"/>
  <c r="AN945" i="8"/>
  <c r="AL947" i="8"/>
  <c r="AJ949" i="8"/>
  <c r="AH951" i="8"/>
  <c r="AN953" i="8"/>
  <c r="AN955" i="8"/>
  <c r="AN957" i="8"/>
  <c r="L960" i="8"/>
  <c r="AD29" i="7"/>
  <c r="AD21" i="7"/>
  <c r="AD36" i="7"/>
  <c r="AD28" i="7"/>
  <c r="AD20" i="7"/>
  <c r="AD34" i="7"/>
  <c r="AD26" i="7"/>
  <c r="AD18" i="7"/>
  <c r="AD31" i="7"/>
  <c r="AD35" i="7"/>
  <c r="AD25" i="7"/>
  <c r="AD33" i="7"/>
  <c r="AD32" i="7"/>
  <c r="AD30" i="7"/>
  <c r="AD27" i="7"/>
  <c r="AD22" i="7"/>
  <c r="AD24" i="7"/>
  <c r="AD19" i="7"/>
  <c r="AD23" i="7"/>
  <c r="AL79" i="8"/>
  <c r="AL33" i="8" s="1"/>
  <c r="AI74" i="8"/>
  <c r="L76" i="8"/>
  <c r="L30" i="8" s="1"/>
  <c r="AO81" i="8"/>
  <c r="K77" i="8"/>
  <c r="K31" i="8" s="1"/>
  <c r="AK72" i="8"/>
  <c r="AK26" i="8" s="1"/>
  <c r="AG87" i="8"/>
  <c r="J86" i="8"/>
  <c r="I81" i="8"/>
  <c r="I35" i="8" s="1"/>
  <c r="AF79" i="8"/>
  <c r="U73" i="8"/>
  <c r="J82" i="8"/>
  <c r="X71" i="8"/>
  <c r="Q81" i="8"/>
  <c r="Q35" i="8" s="1"/>
  <c r="AO69" i="8"/>
  <c r="N78" i="8"/>
  <c r="M86" i="8"/>
  <c r="AM72" i="8"/>
  <c r="AM26" i="8" s="1"/>
  <c r="AR80" i="8"/>
  <c r="AR34" i="8" s="1"/>
  <c r="Z69" i="8"/>
  <c r="T74" i="8"/>
  <c r="L78" i="8"/>
  <c r="L32" i="8" s="1"/>
  <c r="K82" i="8"/>
  <c r="K86" i="8"/>
  <c r="K40" i="8" s="1"/>
  <c r="AH70" i="8"/>
  <c r="AK74" i="8"/>
  <c r="AK28" i="8" s="1"/>
  <c r="AC78" i="8"/>
  <c r="X83" i="8"/>
  <c r="X87" i="8"/>
  <c r="AE72" i="8"/>
  <c r="AG76" i="8"/>
  <c r="Z80" i="8"/>
  <c r="Z84" i="8"/>
  <c r="AH69" i="8"/>
  <c r="L74" i="8"/>
  <c r="L28" i="8" s="1"/>
  <c r="AP77" i="8"/>
  <c r="AP31" i="8" s="1"/>
  <c r="AM81" i="8"/>
  <c r="AM35" i="8" s="1"/>
  <c r="AM85" i="8"/>
  <c r="AM39" i="8" s="1"/>
  <c r="K70" i="8"/>
  <c r="K24" i="8" s="1"/>
  <c r="AN73" i="8"/>
  <c r="U76" i="8"/>
  <c r="W78" i="8"/>
  <c r="V80" i="8"/>
  <c r="V82" i="8"/>
  <c r="V84" i="8"/>
  <c r="V86" i="8"/>
  <c r="V69" i="8"/>
  <c r="AA71" i="8"/>
  <c r="Q73" i="8"/>
  <c r="AI79" i="8"/>
  <c r="AI81" i="8"/>
  <c r="AI83" i="8"/>
  <c r="AQ85" i="8"/>
  <c r="AQ39" i="8" s="1"/>
  <c r="AQ87" i="8"/>
  <c r="L71" i="8"/>
  <c r="L25" i="8" s="1"/>
  <c r="AQ72" i="8"/>
  <c r="AG74" i="8"/>
  <c r="AM76" i="8"/>
  <c r="AM30" i="8" s="1"/>
  <c r="AO78" i="8"/>
  <c r="AO32" i="8" s="1"/>
  <c r="L81" i="8"/>
  <c r="L35" i="8" s="1"/>
  <c r="L83" i="8"/>
  <c r="L37" i="8" s="1"/>
  <c r="L85" i="8"/>
  <c r="L39" i="8" s="1"/>
  <c r="L87" i="8"/>
  <c r="N70" i="8"/>
  <c r="N24" i="8" s="1"/>
  <c r="T72" i="8"/>
  <c r="J74" i="8"/>
  <c r="P76" i="8"/>
  <c r="P30" i="8" s="1"/>
  <c r="R78" i="8"/>
  <c r="Q80" i="8"/>
  <c r="Q34" i="8" s="1"/>
  <c r="Q82" i="8"/>
  <c r="Q36" i="8" s="1"/>
  <c r="Q84" i="8"/>
  <c r="S304" i="8"/>
  <c r="AL312" i="8"/>
  <c r="L299" i="8"/>
  <c r="AQ307" i="8"/>
  <c r="AP311" i="8"/>
  <c r="S307" i="8"/>
  <c r="T307" i="8"/>
  <c r="AP317" i="8"/>
  <c r="AN306" i="8"/>
  <c r="AD314" i="8"/>
  <c r="AC305" i="8"/>
  <c r="R313" i="8"/>
  <c r="AC302" i="8"/>
  <c r="X309" i="8"/>
  <c r="T314" i="8"/>
  <c r="Z301" i="8"/>
  <c r="J306" i="8"/>
  <c r="O312" i="8"/>
  <c r="J304" i="8"/>
  <c r="L310" i="8"/>
  <c r="AR314" i="8"/>
  <c r="AH303" i="8"/>
  <c r="S306" i="8"/>
  <c r="T309" i="8"/>
  <c r="AJ311" i="8"/>
  <c r="AN314" i="8"/>
  <c r="AN38" i="8" s="1"/>
  <c r="AR317" i="8"/>
  <c r="U301" i="8"/>
  <c r="AD304" i="8"/>
  <c r="AR306" i="8"/>
  <c r="AC315" i="8"/>
  <c r="J305" i="8"/>
  <c r="S308" i="8"/>
  <c r="AH310" i="8"/>
  <c r="AL313" i="8"/>
  <c r="AL37" i="8" s="1"/>
  <c r="R316" i="8"/>
  <c r="T300" i="8"/>
  <c r="U303" i="8"/>
  <c r="AQ305" i="8"/>
  <c r="AR308" i="8"/>
  <c r="AE317" i="8"/>
  <c r="AI513" i="8"/>
  <c r="AH511" i="8"/>
  <c r="AN517" i="8"/>
  <c r="X521" i="8"/>
  <c r="AP522" i="8"/>
  <c r="AP39" i="8" s="1"/>
  <c r="S524" i="8"/>
  <c r="T524" i="8"/>
  <c r="AG524" i="8"/>
  <c r="AQ516" i="8"/>
  <c r="AC521" i="8"/>
  <c r="K514" i="8"/>
  <c r="U506" i="8"/>
  <c r="N512" i="8"/>
  <c r="AG517" i="8"/>
  <c r="W523" i="8"/>
  <c r="O510" i="8"/>
  <c r="U521" i="8"/>
  <c r="AL507" i="8"/>
  <c r="R513" i="8"/>
  <c r="P519" i="8"/>
  <c r="R511" i="8"/>
  <c r="N517" i="8"/>
  <c r="AK522" i="8"/>
  <c r="W511" i="8"/>
  <c r="K515" i="8"/>
  <c r="N522" i="8"/>
  <c r="AH506" i="8"/>
  <c r="M510" i="8"/>
  <c r="AL513" i="8"/>
  <c r="S517" i="8"/>
  <c r="AM520" i="8"/>
  <c r="W524" i="8"/>
  <c r="K509" i="8"/>
  <c r="AB512" i="8"/>
  <c r="P516" i="8"/>
  <c r="AJ519" i="8"/>
  <c r="T523" i="8"/>
  <c r="J747" i="8"/>
  <c r="J743" i="8"/>
  <c r="J752" i="8"/>
  <c r="J744" i="8"/>
  <c r="J739" i="8"/>
  <c r="J751" i="8"/>
  <c r="J742" i="8"/>
  <c r="J745" i="8"/>
  <c r="J754" i="8"/>
  <c r="AI748" i="8"/>
  <c r="AI743" i="8"/>
  <c r="AI737" i="8"/>
  <c r="AI746" i="8"/>
  <c r="AI739" i="8"/>
  <c r="AI749" i="8"/>
  <c r="AI742" i="8"/>
  <c r="AI745" i="8"/>
  <c r="AI744" i="8"/>
  <c r="AF743" i="8"/>
  <c r="AF751" i="8"/>
  <c r="AF736" i="8"/>
  <c r="AF753" i="8"/>
  <c r="AF748" i="8"/>
  <c r="M741" i="8"/>
  <c r="M737" i="8"/>
  <c r="M740" i="8"/>
  <c r="M743" i="8"/>
  <c r="M747" i="8"/>
  <c r="M742" i="8"/>
  <c r="M738" i="8"/>
  <c r="M748" i="8"/>
  <c r="M753" i="8"/>
  <c r="M739" i="8"/>
  <c r="M749" i="8"/>
  <c r="M751" i="8"/>
  <c r="O739" i="8"/>
  <c r="O745" i="8"/>
  <c r="O749" i="8"/>
  <c r="O753" i="8"/>
  <c r="O754" i="8"/>
  <c r="O738" i="8"/>
  <c r="O741" i="8"/>
  <c r="O743" i="8"/>
  <c r="O746" i="8"/>
  <c r="X1524" i="8"/>
  <c r="W1523" i="8"/>
  <c r="U1520" i="8"/>
  <c r="V1535" i="8"/>
  <c r="S1531" i="8"/>
  <c r="T1528" i="8"/>
  <c r="AF1521" i="8"/>
  <c r="R1518" i="8"/>
  <c r="AM1532" i="8"/>
  <c r="AL1524" i="8"/>
  <c r="AD1534" i="8"/>
  <c r="AD1525" i="8"/>
  <c r="AG1535" i="8"/>
  <c r="AK1525" i="8"/>
  <c r="AK1535" i="8"/>
  <c r="AP1522" i="8"/>
  <c r="AR1528" i="8"/>
  <c r="X1535" i="8"/>
  <c r="R1522" i="8"/>
  <c r="Q1528" i="8"/>
  <c r="AG1534" i="8"/>
  <c r="Q1523" i="8"/>
  <c r="AH1526" i="8"/>
  <c r="AH1534" i="8"/>
  <c r="V1519" i="8"/>
  <c r="AM1522" i="8"/>
  <c r="AA1526" i="8"/>
  <c r="W1530" i="8"/>
  <c r="AF1519" i="8"/>
  <c r="L1523" i="8"/>
  <c r="AI1530" i="8"/>
  <c r="L1529" i="8"/>
  <c r="AF1532" i="8"/>
  <c r="P1536" i="8"/>
  <c r="AP822" i="8"/>
  <c r="AP806" i="8"/>
  <c r="Z809" i="8"/>
  <c r="AO811" i="8"/>
  <c r="AP811" i="8"/>
  <c r="AG809" i="8"/>
  <c r="V820" i="8"/>
  <c r="AP812" i="8"/>
  <c r="AK806" i="8"/>
  <c r="V817" i="8"/>
  <c r="AI807" i="8"/>
  <c r="AQ813" i="8"/>
  <c r="W820" i="8"/>
  <c r="AB808" i="8"/>
  <c r="M815" i="8"/>
  <c r="AJ821" i="8"/>
  <c r="AJ809" i="8"/>
  <c r="J816" i="8"/>
  <c r="AH822" i="8"/>
  <c r="T808" i="8"/>
  <c r="AI812" i="8"/>
  <c r="AH816" i="8"/>
  <c r="AK820" i="8"/>
  <c r="M806" i="8"/>
  <c r="J810" i="8"/>
  <c r="M823" i="8"/>
  <c r="V808" i="8"/>
  <c r="S812" i="8"/>
  <c r="AH805" i="8"/>
  <c r="M809" i="8"/>
  <c r="AL812" i="8"/>
  <c r="S816" i="8"/>
  <c r="AM819" i="8"/>
  <c r="W823" i="8"/>
  <c r="M736" i="8"/>
  <c r="N737" i="8"/>
  <c r="AO738" i="8"/>
  <c r="AN737" i="8"/>
  <c r="O747" i="8"/>
  <c r="R737" i="8"/>
  <c r="L746" i="8"/>
  <c r="M746" i="8"/>
  <c r="AH754" i="8"/>
  <c r="N745" i="8"/>
  <c r="AN742" i="8"/>
  <c r="M754" i="8"/>
  <c r="AA740" i="8"/>
  <c r="AA737" i="8"/>
  <c r="AR740" i="8"/>
  <c r="AF744" i="8"/>
  <c r="N748" i="8"/>
  <c r="AH751" i="8"/>
  <c r="R736" i="8"/>
  <c r="AH739" i="8"/>
  <c r="O750" i="8"/>
  <c r="AA753" i="8"/>
  <c r="AH744" i="8"/>
  <c r="AR751" i="8"/>
  <c r="AP1153" i="8"/>
  <c r="R1151" i="8"/>
  <c r="X1150" i="8"/>
  <c r="AN1155" i="8"/>
  <c r="AG1161" i="8"/>
  <c r="AR1154" i="8"/>
  <c r="M1157" i="8"/>
  <c r="W1155" i="8"/>
  <c r="AI1152" i="8"/>
  <c r="Z1150" i="8"/>
  <c r="AK1158" i="8"/>
  <c r="W1167" i="8"/>
  <c r="AA1156" i="8"/>
  <c r="AM1153" i="8"/>
  <c r="S1161" i="8"/>
  <c r="K1151" i="8"/>
  <c r="AO1158" i="8"/>
  <c r="AE1167" i="8"/>
  <c r="AO1153" i="8"/>
  <c r="AB1158" i="8"/>
  <c r="AI1163" i="8"/>
  <c r="U1150" i="8"/>
  <c r="AP1154" i="8"/>
  <c r="AA1159" i="8"/>
  <c r="I1165" i="8"/>
  <c r="P1151" i="8"/>
  <c r="AL1155" i="8"/>
  <c r="Z1166" i="8"/>
  <c r="T1162" i="8"/>
  <c r="AN1165" i="8"/>
  <c r="S1150" i="8"/>
  <c r="AQ1153" i="8"/>
  <c r="AF1164" i="8"/>
  <c r="P1168" i="8"/>
  <c r="AG1152" i="8"/>
  <c r="M1156" i="8"/>
  <c r="AL1159" i="8"/>
  <c r="U1163" i="8"/>
  <c r="V1253" i="8"/>
  <c r="AA1260" i="8"/>
  <c r="X1257" i="8"/>
  <c r="L1256" i="8"/>
  <c r="N1250" i="8"/>
  <c r="R1253" i="8"/>
  <c r="AH1255" i="8"/>
  <c r="J1259" i="8"/>
  <c r="L1243" i="8"/>
  <c r="AA1259" i="8"/>
  <c r="AA1245" i="8"/>
  <c r="L1248" i="8"/>
  <c r="AH1250" i="8"/>
  <c r="AN1258" i="8"/>
  <c r="K1257" i="8"/>
  <c r="K1245" i="8"/>
  <c r="K1255" i="8"/>
  <c r="K1248" i="8"/>
  <c r="K1251" i="8"/>
  <c r="K1258" i="8"/>
  <c r="K1260" i="8"/>
  <c r="K1254" i="8"/>
  <c r="K1253" i="8"/>
  <c r="K1249" i="8"/>
  <c r="K1242" i="8"/>
  <c r="K1247" i="8"/>
  <c r="K1250" i="8"/>
  <c r="K1246" i="8"/>
  <c r="AR1255" i="8"/>
  <c r="AR1250" i="8"/>
  <c r="AR1253" i="8"/>
  <c r="AR1245" i="8"/>
  <c r="AR1260" i="8"/>
  <c r="AR1249" i="8"/>
  <c r="AR1259" i="8"/>
  <c r="I1247" i="8"/>
  <c r="I1250" i="8"/>
  <c r="I1256" i="8"/>
  <c r="I1249" i="8"/>
  <c r="I1260" i="8"/>
  <c r="I1242" i="8"/>
  <c r="I1254" i="8"/>
  <c r="I1252" i="8"/>
  <c r="I1259" i="8"/>
  <c r="I1248" i="8"/>
  <c r="I1255" i="8"/>
  <c r="I1257" i="8"/>
  <c r="I1244" i="8"/>
  <c r="I1253" i="8"/>
  <c r="AC1247" i="8"/>
  <c r="AC1244" i="8"/>
  <c r="AC1258" i="8"/>
  <c r="AC1254" i="8"/>
  <c r="AC1253" i="8"/>
  <c r="AC1245" i="8"/>
  <c r="AC1252" i="8"/>
  <c r="AE1260" i="8"/>
  <c r="AE1244" i="8"/>
  <c r="AE1247" i="8"/>
  <c r="AE1243" i="8"/>
  <c r="AE1258" i="8"/>
  <c r="AE1242" i="8"/>
  <c r="AE1256" i="8"/>
  <c r="AE1255" i="8"/>
  <c r="AE1257" i="8"/>
  <c r="AE1245" i="8"/>
  <c r="V1664" i="8"/>
  <c r="V1660" i="8"/>
  <c r="M1665" i="8"/>
  <c r="T1667" i="8"/>
  <c r="Q1659" i="8"/>
  <c r="L1664" i="8"/>
  <c r="AL1664" i="8"/>
  <c r="AJ1663" i="8"/>
  <c r="AC1663" i="8"/>
  <c r="AP1659" i="8"/>
  <c r="X1668" i="8"/>
  <c r="L1661" i="8"/>
  <c r="U1672" i="8"/>
  <c r="AM1662" i="8"/>
  <c r="K1663" i="8"/>
  <c r="AK1670" i="8"/>
  <c r="O1660" i="8"/>
  <c r="AB1668" i="8"/>
  <c r="M1667" i="8"/>
  <c r="I1674" i="8"/>
  <c r="AD1669" i="8"/>
  <c r="L103" i="8"/>
  <c r="L96" i="8"/>
  <c r="L27" i="8" s="1"/>
  <c r="L95" i="8"/>
  <c r="L107" i="8"/>
  <c r="L38" i="8" s="1"/>
  <c r="L98" i="8"/>
  <c r="L101" i="8"/>
  <c r="L97" i="8"/>
  <c r="L106" i="8"/>
  <c r="L105" i="8"/>
  <c r="L102" i="8"/>
  <c r="L33" i="8" s="1"/>
  <c r="L109" i="8"/>
  <c r="L93" i="8"/>
  <c r="L24" i="8" s="1"/>
  <c r="L99" i="8"/>
  <c r="L94" i="8"/>
  <c r="L92" i="8"/>
  <c r="L104" i="8"/>
  <c r="L110" i="8"/>
  <c r="L108" i="8"/>
  <c r="AP107" i="8"/>
  <c r="AP99" i="8"/>
  <c r="AP30" i="8" s="1"/>
  <c r="AP97" i="8"/>
  <c r="AP100" i="8"/>
  <c r="AP103" i="8"/>
  <c r="AP102" i="8"/>
  <c r="AP33" i="8" s="1"/>
  <c r="AP96" i="8"/>
  <c r="AP27" i="8" s="1"/>
  <c r="AP105" i="8"/>
  <c r="AP93" i="8"/>
  <c r="AP24" i="8" s="1"/>
  <c r="AP101" i="8"/>
  <c r="AP32" i="8" s="1"/>
  <c r="AP108" i="8"/>
  <c r="AP92" i="8"/>
  <c r="AP95" i="8"/>
  <c r="AP110" i="8"/>
  <c r="O104" i="8"/>
  <c r="O107" i="8"/>
  <c r="O96" i="8"/>
  <c r="O99" i="8"/>
  <c r="O30" i="8" s="1"/>
  <c r="O102" i="8"/>
  <c r="O33" i="8" s="1"/>
  <c r="O103" i="8"/>
  <c r="O101" i="8"/>
  <c r="O32" i="8" s="1"/>
  <c r="O108" i="8"/>
  <c r="O106" i="8"/>
  <c r="O37" i="8" s="1"/>
  <c r="O93" i="8"/>
  <c r="O24" i="8" s="1"/>
  <c r="O95" i="8"/>
  <c r="O26" i="8" s="1"/>
  <c r="O97" i="8"/>
  <c r="O28" i="8" s="1"/>
  <c r="O100" i="8"/>
  <c r="O31" i="8" s="1"/>
  <c r="O98" i="8"/>
  <c r="O29" i="8" s="1"/>
  <c r="O92" i="8"/>
  <c r="O110" i="8"/>
  <c r="O109" i="8"/>
  <c r="I99" i="8"/>
  <c r="I93" i="8"/>
  <c r="I107" i="8"/>
  <c r="I38" i="8" s="1"/>
  <c r="I104" i="8"/>
  <c r="I102" i="8"/>
  <c r="I103" i="8"/>
  <c r="I34" i="8" s="1"/>
  <c r="I100" i="8"/>
  <c r="I98" i="8"/>
  <c r="I29" i="8" s="1"/>
  <c r="I106" i="8"/>
  <c r="I101" i="8"/>
  <c r="I32" i="8" s="1"/>
  <c r="I96" i="8"/>
  <c r="I27" i="8" s="1"/>
  <c r="I105" i="8"/>
  <c r="I36" i="8" s="1"/>
  <c r="I92" i="8"/>
  <c r="I110" i="8"/>
  <c r="I94" i="8"/>
  <c r="I97" i="8"/>
  <c r="J931" i="8"/>
  <c r="N925" i="8"/>
  <c r="V935" i="8"/>
  <c r="J930" i="8"/>
  <c r="R935" i="8"/>
  <c r="Z921" i="8"/>
  <c r="AO931" i="8"/>
  <c r="L929" i="8"/>
  <c r="S923" i="8"/>
  <c r="AF932" i="8"/>
  <c r="AG932" i="8"/>
  <c r="N923" i="8"/>
  <c r="AQ932" i="8"/>
  <c r="AN354" i="8"/>
  <c r="Q356" i="8"/>
  <c r="AQ357" i="8"/>
  <c r="AC348" i="8"/>
  <c r="AN351" i="8"/>
  <c r="O351" i="8"/>
  <c r="U350" i="8"/>
  <c r="AP356" i="8"/>
  <c r="O347" i="8"/>
  <c r="O25" i="8" s="1"/>
  <c r="AQ356" i="8"/>
  <c r="X347" i="8"/>
  <c r="AJ356" i="8"/>
  <c r="Y347" i="8"/>
  <c r="AK356" i="8"/>
  <c r="I95" i="8"/>
  <c r="I109" i="8"/>
  <c r="I40" i="8" s="1"/>
  <c r="O105" i="8"/>
  <c r="O36" i="8" s="1"/>
  <c r="I108" i="8"/>
  <c r="AP106" i="8"/>
  <c r="AK30" i="7"/>
  <c r="AK22" i="7"/>
  <c r="AK29" i="7"/>
  <c r="AK21" i="7"/>
  <c r="AK35" i="7"/>
  <c r="AK27" i="7"/>
  <c r="AK19" i="7"/>
  <c r="AK33" i="7"/>
  <c r="AK28" i="7"/>
  <c r="AK18" i="7"/>
  <c r="AK23" i="7"/>
  <c r="AK26" i="7"/>
  <c r="AK24" i="7"/>
  <c r="AK25" i="7"/>
  <c r="AK20" i="7"/>
  <c r="AK36" i="7"/>
  <c r="AK34" i="7"/>
  <c r="AK32" i="7"/>
  <c r="AK31" i="7"/>
  <c r="Z350" i="8"/>
  <c r="Z353" i="8"/>
  <c r="Z349" i="8"/>
  <c r="Z359" i="8"/>
  <c r="Z363" i="8"/>
  <c r="Z355" i="8"/>
  <c r="Z357" i="8"/>
  <c r="Z354" i="8"/>
  <c r="Z348" i="8"/>
  <c r="Z360" i="8"/>
  <c r="Z362" i="8"/>
  <c r="Z352" i="8"/>
  <c r="Z361" i="8"/>
  <c r="Z345" i="8"/>
  <c r="Z346" i="8"/>
  <c r="Z356" i="8"/>
  <c r="Z351" i="8"/>
  <c r="Z347" i="8"/>
  <c r="V361" i="8"/>
  <c r="V350" i="8"/>
  <c r="V354" i="8"/>
  <c r="V363" i="8"/>
  <c r="V347" i="8"/>
  <c r="V345" i="8"/>
  <c r="V355" i="8"/>
  <c r="V356" i="8"/>
  <c r="V357" i="8"/>
  <c r="V362" i="8"/>
  <c r="V352" i="8"/>
  <c r="V359" i="8"/>
  <c r="V358" i="8"/>
  <c r="V351" i="8"/>
  <c r="V349" i="8"/>
  <c r="V348" i="8"/>
  <c r="K936" i="8"/>
  <c r="K927" i="8"/>
  <c r="K921" i="8"/>
  <c r="K938" i="8"/>
  <c r="K922" i="8"/>
  <c r="K937" i="8"/>
  <c r="K929" i="8"/>
  <c r="K928" i="8"/>
  <c r="K931" i="8"/>
  <c r="K930" i="8"/>
  <c r="K923" i="8"/>
  <c r="K935" i="8"/>
  <c r="K925" i="8"/>
  <c r="K926" i="8"/>
  <c r="K932" i="8"/>
  <c r="K920" i="8"/>
  <c r="AJ929" i="8"/>
  <c r="AJ931" i="8"/>
  <c r="AJ926" i="8"/>
  <c r="AJ938" i="8"/>
  <c r="AJ936" i="8"/>
  <c r="AJ933" i="8"/>
  <c r="AJ930" i="8"/>
  <c r="AJ923" i="8"/>
  <c r="AJ935" i="8"/>
  <c r="AJ937" i="8"/>
  <c r="AJ924" i="8"/>
  <c r="AJ932" i="8"/>
  <c r="AJ921" i="8"/>
  <c r="AJ934" i="8"/>
  <c r="AJ927" i="8"/>
  <c r="AJ922" i="8"/>
  <c r="M937" i="8"/>
  <c r="M923" i="8"/>
  <c r="M930" i="8"/>
  <c r="M925" i="8"/>
  <c r="M931" i="8"/>
  <c r="M926" i="8"/>
  <c r="M938" i="8"/>
  <c r="M933" i="8"/>
  <c r="M932" i="8"/>
  <c r="M928" i="8"/>
  <c r="M935" i="8"/>
  <c r="M921" i="8"/>
  <c r="M927" i="8"/>
  <c r="M936" i="8"/>
  <c r="M922" i="8"/>
  <c r="AE924" i="8"/>
  <c r="AE927" i="8"/>
  <c r="AE938" i="8"/>
  <c r="AE931" i="8"/>
  <c r="AE926" i="8"/>
  <c r="AE933" i="8"/>
  <c r="AE936" i="8"/>
  <c r="AE935" i="8"/>
  <c r="AE925" i="8"/>
  <c r="AE937" i="8"/>
  <c r="AE930" i="8"/>
  <c r="AE920" i="8"/>
  <c r="AE928" i="8"/>
  <c r="AE921" i="8"/>
  <c r="AE934" i="8"/>
  <c r="AE922" i="8"/>
  <c r="AE923" i="8"/>
  <c r="Z934" i="8"/>
  <c r="Z938" i="8"/>
  <c r="Z930" i="8"/>
  <c r="Z932" i="8"/>
  <c r="Z933" i="8"/>
  <c r="Z928" i="8"/>
  <c r="Z937" i="8"/>
  <c r="Z929" i="8"/>
  <c r="Z926" i="8"/>
  <c r="Z920" i="8"/>
  <c r="Z922" i="8"/>
  <c r="Z923" i="8"/>
  <c r="Z924" i="8"/>
  <c r="Z927" i="8"/>
  <c r="Z935" i="8"/>
  <c r="Z931" i="8"/>
  <c r="O38" i="7"/>
  <c r="O15" i="7"/>
  <c r="AI532" i="8"/>
  <c r="AI531" i="8"/>
  <c r="AN542" i="8"/>
  <c r="AG535" i="8"/>
  <c r="AG542" i="8"/>
  <c r="AK1151" i="8"/>
  <c r="AK1162" i="8"/>
  <c r="AK1166" i="8"/>
  <c r="AK1150" i="8"/>
  <c r="AK1161" i="8"/>
  <c r="L1162" i="8"/>
  <c r="L1154" i="8"/>
  <c r="L1157" i="8"/>
  <c r="L1152" i="8"/>
  <c r="L1163" i="8"/>
  <c r="L1166" i="8"/>
  <c r="L1155" i="8"/>
  <c r="AC1160" i="8"/>
  <c r="AC1151" i="8"/>
  <c r="AC1157" i="8"/>
  <c r="AC1162" i="8"/>
  <c r="AC1163" i="8"/>
  <c r="O1154" i="8"/>
  <c r="O1157" i="8"/>
  <c r="O1160" i="8"/>
  <c r="O1158" i="8"/>
  <c r="O1161" i="8"/>
  <c r="O1168" i="8"/>
  <c r="O1155" i="8"/>
  <c r="O1159" i="8"/>
  <c r="Y881" i="8"/>
  <c r="Y887" i="8"/>
  <c r="AO887" i="8"/>
  <c r="W877" i="8"/>
  <c r="M883" i="8"/>
  <c r="O883" i="8"/>
  <c r="AC875" i="8"/>
  <c r="AO878" i="8"/>
  <c r="AC882" i="8"/>
  <c r="AC890" i="8"/>
  <c r="O886" i="8"/>
  <c r="K874" i="8"/>
  <c r="AC883" i="8"/>
  <c r="AO885" i="8"/>
  <c r="M874" i="8"/>
  <c r="AO883" i="8"/>
  <c r="W879" i="8"/>
  <c r="M881" i="8"/>
  <c r="K883" i="8"/>
  <c r="Y876" i="8"/>
  <c r="O878" i="8"/>
  <c r="M887" i="8"/>
  <c r="M36" i="8" s="1"/>
  <c r="AO888" i="8"/>
  <c r="Y892" i="8"/>
  <c r="N38" i="7"/>
  <c r="N15" i="7"/>
  <c r="Q37" i="8"/>
  <c r="J384" i="8"/>
  <c r="AR379" i="8"/>
  <c r="AR371" i="8"/>
  <c r="AI374" i="8"/>
  <c r="O380" i="8"/>
  <c r="O372" i="8"/>
  <c r="X380" i="8"/>
  <c r="O386" i="8"/>
  <c r="U381" i="8"/>
  <c r="S373" i="8"/>
  <c r="M377" i="8"/>
  <c r="M369" i="8"/>
  <c r="X373" i="8"/>
  <c r="N368" i="8"/>
  <c r="AI380" i="8"/>
  <c r="AA382" i="8"/>
  <c r="S384" i="8"/>
  <c r="X379" i="8"/>
  <c r="AR382" i="8"/>
  <c r="M378" i="8"/>
  <c r="I368" i="8"/>
  <c r="AI369" i="8"/>
  <c r="O373" i="8"/>
  <c r="AN376" i="8"/>
  <c r="AD378" i="8"/>
  <c r="N382" i="8"/>
  <c r="AO518" i="8"/>
  <c r="AO512" i="8"/>
  <c r="AO521" i="8"/>
  <c r="AO517" i="8"/>
  <c r="AO511" i="8"/>
  <c r="AO514" i="8"/>
  <c r="AO513" i="8"/>
  <c r="AO509" i="8"/>
  <c r="AO508" i="8"/>
  <c r="AO510" i="8"/>
  <c r="AO523" i="8"/>
  <c r="AF524" i="8"/>
  <c r="AF508" i="8"/>
  <c r="AF511" i="8"/>
  <c r="AF514" i="8"/>
  <c r="AF512" i="8"/>
  <c r="AF522" i="8"/>
  <c r="AF507" i="8"/>
  <c r="AF519" i="8"/>
  <c r="AF509" i="8"/>
  <c r="AF513" i="8"/>
  <c r="AF521" i="8"/>
  <c r="AF506" i="8"/>
  <c r="AF517" i="8"/>
  <c r="J514" i="8"/>
  <c r="J516" i="8"/>
  <c r="J513" i="8"/>
  <c r="J507" i="8"/>
  <c r="J518" i="8"/>
  <c r="J506" i="8"/>
  <c r="J517" i="8"/>
  <c r="J524" i="8"/>
  <c r="J515" i="8"/>
  <c r="V518" i="8"/>
  <c r="V517" i="8"/>
  <c r="V510" i="8"/>
  <c r="V513" i="8"/>
  <c r="V516" i="8"/>
  <c r="V521" i="8"/>
  <c r="V515" i="8"/>
  <c r="V506" i="8"/>
  <c r="V514" i="8"/>
  <c r="V512" i="8"/>
  <c r="V519" i="8"/>
  <c r="V522" i="8"/>
  <c r="V523" i="8"/>
  <c r="AO1373" i="8"/>
  <c r="AB1357" i="8"/>
  <c r="AK1374" i="8"/>
  <c r="AF1359" i="8"/>
  <c r="AK1370" i="8"/>
  <c r="AI1372" i="8"/>
  <c r="AA1374" i="8"/>
  <c r="AB1368" i="8"/>
  <c r="AF1375" i="8"/>
  <c r="AE1369" i="8"/>
  <c r="AF1362" i="8"/>
  <c r="AR1368" i="8"/>
  <c r="J1357" i="8"/>
  <c r="J1360" i="8"/>
  <c r="AI1365" i="8"/>
  <c r="AF1369" i="8"/>
  <c r="Y1357" i="8"/>
  <c r="AK1372" i="8"/>
  <c r="AA1362" i="8"/>
  <c r="Y1365" i="8"/>
  <c r="AL1368" i="8"/>
  <c r="V1372" i="8"/>
  <c r="AP1375" i="8"/>
  <c r="J1365" i="8"/>
  <c r="AA1368" i="8"/>
  <c r="AE1375" i="8"/>
  <c r="AD1360" i="8"/>
  <c r="J1364" i="8"/>
  <c r="AK1365" i="8"/>
  <c r="AI1367" i="8"/>
  <c r="AA1369" i="8"/>
  <c r="S1371" i="8"/>
  <c r="AE1357" i="8"/>
  <c r="J1361" i="8"/>
  <c r="AK1362" i="8"/>
  <c r="AI1364" i="8"/>
  <c r="Y1366" i="8"/>
  <c r="AR1369" i="8"/>
  <c r="AB1373" i="8"/>
  <c r="J1358" i="8"/>
  <c r="AK1359" i="8"/>
  <c r="AI1361" i="8"/>
  <c r="Y1363" i="8"/>
  <c r="Y1370" i="8"/>
  <c r="AK1375" i="8"/>
  <c r="AA1366" i="8"/>
  <c r="J1370" i="8"/>
  <c r="AL1371" i="8"/>
  <c r="AD1373" i="8"/>
  <c r="V1375" i="8"/>
  <c r="X35" i="7"/>
  <c r="X27" i="7"/>
  <c r="X19" i="7"/>
  <c r="X34" i="7"/>
  <c r="X26" i="7"/>
  <c r="X18" i="7"/>
  <c r="X32" i="7"/>
  <c r="X24" i="7"/>
  <c r="X33" i="7"/>
  <c r="X23" i="7"/>
  <c r="X28" i="7"/>
  <c r="X30" i="7"/>
  <c r="X36" i="7"/>
  <c r="X22" i="7"/>
  <c r="X21" i="7"/>
  <c r="X25" i="7"/>
  <c r="X31" i="7"/>
  <c r="X20" i="7"/>
  <c r="X29" i="7"/>
  <c r="AP33" i="7"/>
  <c r="AP25" i="7"/>
  <c r="AP32" i="7"/>
  <c r="AP24" i="7"/>
  <c r="AP30" i="7"/>
  <c r="AP22" i="7"/>
  <c r="AP36" i="7"/>
  <c r="AP31" i="7"/>
  <c r="AP21" i="7"/>
  <c r="AP26" i="7"/>
  <c r="AP28" i="7"/>
  <c r="AP23" i="7"/>
  <c r="AP20" i="7"/>
  <c r="AP18" i="7"/>
  <c r="AP35" i="7"/>
  <c r="AP29" i="7"/>
  <c r="AP27" i="7"/>
  <c r="AP34" i="7"/>
  <c r="AP19" i="7"/>
  <c r="S626" i="8"/>
  <c r="L639" i="8"/>
  <c r="S625" i="8"/>
  <c r="J634" i="8"/>
  <c r="N634" i="8"/>
  <c r="AG638" i="8"/>
  <c r="AI628" i="8"/>
  <c r="AG622" i="8"/>
  <c r="M628" i="8"/>
  <c r="N637" i="8"/>
  <c r="N627" i="8"/>
  <c r="N636" i="8"/>
  <c r="AM621" i="8"/>
  <c r="L626" i="8"/>
  <c r="L631" i="8"/>
  <c r="V621" i="8"/>
  <c r="M624" i="8"/>
  <c r="W632" i="8"/>
  <c r="J638" i="8"/>
  <c r="P627" i="8"/>
  <c r="S630" i="8"/>
  <c r="M633" i="8"/>
  <c r="AR635" i="8"/>
  <c r="AM638" i="8"/>
  <c r="Q625" i="8"/>
  <c r="AP627" i="8"/>
  <c r="AM623" i="8"/>
  <c r="Q629" i="8"/>
  <c r="AR630" i="8"/>
  <c r="AI632" i="8"/>
  <c r="S636" i="8"/>
  <c r="AM639" i="8"/>
  <c r="Q626" i="8"/>
  <c r="AR627" i="8"/>
  <c r="X633" i="8"/>
  <c r="P635" i="8"/>
  <c r="AR636" i="8"/>
  <c r="Q623" i="8"/>
  <c r="AR624" i="8"/>
  <c r="V630" i="8"/>
  <c r="M632" i="8"/>
  <c r="AO633" i="8"/>
  <c r="AO35" i="8" s="1"/>
  <c r="AG635" i="8"/>
  <c r="Q639" i="8"/>
  <c r="AG1061" i="8"/>
  <c r="R1059" i="8"/>
  <c r="Z1069" i="8"/>
  <c r="X1064" i="8"/>
  <c r="O1059" i="8"/>
  <c r="AF1058" i="8"/>
  <c r="AN1058" i="8"/>
  <c r="V1071" i="8"/>
  <c r="L1065" i="8"/>
  <c r="T1065" i="8"/>
  <c r="AL1073" i="8"/>
  <c r="AN1073" i="8"/>
  <c r="V1064" i="8"/>
  <c r="AN1069" i="8"/>
  <c r="AN1065" i="8"/>
  <c r="X1071" i="8"/>
  <c r="R1074" i="8"/>
  <c r="I1058" i="8"/>
  <c r="Z1063" i="8"/>
  <c r="P1066" i="8"/>
  <c r="AL1071" i="8"/>
  <c r="AG1074" i="8"/>
  <c r="X1058" i="8"/>
  <c r="M1061" i="8"/>
  <c r="V1069" i="8"/>
  <c r="J1075" i="8"/>
  <c r="M1070" i="8"/>
  <c r="AL1075" i="8"/>
  <c r="P1059" i="8"/>
  <c r="AQ1060" i="8"/>
  <c r="AG1062" i="8"/>
  <c r="W1064" i="8"/>
  <c r="M1066" i="8"/>
  <c r="W1073" i="8"/>
  <c r="O1075" i="8"/>
  <c r="AQ1076" i="8"/>
  <c r="R1061" i="8"/>
  <c r="P1063" i="8"/>
  <c r="AQ1064" i="8"/>
  <c r="AG1066" i="8"/>
  <c r="W1068" i="8"/>
  <c r="O1070" i="8"/>
  <c r="O35" i="8" s="1"/>
  <c r="AQ1071" i="8"/>
  <c r="AA1075" i="8"/>
  <c r="P1060" i="8"/>
  <c r="AQ1061" i="8"/>
  <c r="AG1063" i="8"/>
  <c r="W1065" i="8"/>
  <c r="L1069" i="8"/>
  <c r="AN1070" i="8"/>
  <c r="AF1072" i="8"/>
  <c r="X1074" i="8"/>
  <c r="P1076" i="8"/>
  <c r="AB35" i="6"/>
  <c r="AD35" i="6" s="1"/>
  <c r="AE35" i="6"/>
  <c r="AC35" i="6"/>
  <c r="Q34" i="7"/>
  <c r="Q26" i="7"/>
  <c r="Q18" i="7"/>
  <c r="Q33" i="7"/>
  <c r="Q25" i="7"/>
  <c r="Q31" i="7"/>
  <c r="Q23" i="7"/>
  <c r="Q36" i="7"/>
  <c r="Q21" i="7"/>
  <c r="Q30" i="7"/>
  <c r="Q29" i="7"/>
  <c r="Q27" i="7"/>
  <c r="Q24" i="7"/>
  <c r="Q19" i="7"/>
  <c r="Q28" i="7"/>
  <c r="Q20" i="7"/>
  <c r="Q22" i="7"/>
  <c r="Q32" i="7"/>
  <c r="Q35" i="7"/>
  <c r="V38" i="7"/>
  <c r="V15" i="7"/>
  <c r="AK14" i="7"/>
  <c r="AH346" i="8"/>
  <c r="AH350" i="8"/>
  <c r="AH353" i="8"/>
  <c r="AH362" i="8"/>
  <c r="AH357" i="8"/>
  <c r="AH345" i="8"/>
  <c r="AH352" i="8"/>
  <c r="AH354" i="8"/>
  <c r="AH349" i="8"/>
  <c r="AH356" i="8"/>
  <c r="AH351" i="8"/>
  <c r="AH359" i="8"/>
  <c r="AH361" i="8"/>
  <c r="AH358" i="8"/>
  <c r="AH363" i="8"/>
  <c r="AA356" i="8"/>
  <c r="AA363" i="8"/>
  <c r="AA348" i="8"/>
  <c r="AA358" i="8"/>
  <c r="AA351" i="8"/>
  <c r="AA354" i="8"/>
  <c r="AA360" i="8"/>
  <c r="AA357" i="8"/>
  <c r="AA362" i="8"/>
  <c r="AA352" i="8"/>
  <c r="AA345" i="8"/>
  <c r="AA359" i="8"/>
  <c r="AA349" i="8"/>
  <c r="T345" i="8"/>
  <c r="T348" i="8"/>
  <c r="T360" i="8"/>
  <c r="T346" i="8"/>
  <c r="T357" i="8"/>
  <c r="T363" i="8"/>
  <c r="T362" i="8"/>
  <c r="T361" i="8"/>
  <c r="T352" i="8"/>
  <c r="T347" i="8"/>
  <c r="T353" i="8"/>
  <c r="T356" i="8"/>
  <c r="T351" i="8"/>
  <c r="T349" i="8"/>
  <c r="T350" i="8"/>
  <c r="T355" i="8"/>
  <c r="AD359" i="8"/>
  <c r="AD356" i="8"/>
  <c r="AD351" i="8"/>
  <c r="AD360" i="8"/>
  <c r="AD361" i="8"/>
  <c r="AD350" i="8"/>
  <c r="AD355" i="8"/>
  <c r="AD353" i="8"/>
  <c r="AD345" i="8"/>
  <c r="AD358" i="8"/>
  <c r="AD357" i="8"/>
  <c r="AD352" i="8"/>
  <c r="AD346" i="8"/>
  <c r="AD363" i="8"/>
  <c r="AF352" i="8"/>
  <c r="AF355" i="8"/>
  <c r="AF358" i="8"/>
  <c r="AF351" i="8"/>
  <c r="AF362" i="8"/>
  <c r="AF348" i="8"/>
  <c r="AF349" i="8"/>
  <c r="AF350" i="8"/>
  <c r="AF357" i="8"/>
  <c r="AF346" i="8"/>
  <c r="AF359" i="8"/>
  <c r="AF347" i="8"/>
  <c r="AF356" i="8"/>
  <c r="AF363" i="8"/>
  <c r="AF345" i="8"/>
  <c r="AF354" i="8"/>
  <c r="R556" i="8"/>
  <c r="R561" i="8"/>
  <c r="AI564" i="8"/>
  <c r="R555" i="8"/>
  <c r="AQ566" i="8"/>
  <c r="AB570" i="8"/>
  <c r="AI562" i="8"/>
  <c r="AQ552" i="8"/>
  <c r="AB556" i="8"/>
  <c r="I556" i="8"/>
  <c r="I561" i="8"/>
  <c r="N568" i="8"/>
  <c r="I554" i="8"/>
  <c r="N561" i="8"/>
  <c r="AG1351" i="8"/>
  <c r="AL1345" i="8"/>
  <c r="P1343" i="8"/>
  <c r="P1347" i="8"/>
  <c r="AB1342" i="8"/>
  <c r="K1339" i="8"/>
  <c r="O1340" i="8"/>
  <c r="X1347" i="8"/>
  <c r="AO1341" i="8"/>
  <c r="AJ1334" i="8"/>
  <c r="M1340" i="8"/>
  <c r="V1351" i="8"/>
  <c r="AB1337" i="8"/>
  <c r="AB1348" i="8"/>
  <c r="X1334" i="8"/>
  <c r="O1337" i="8"/>
  <c r="I1343" i="8"/>
  <c r="AH1348" i="8"/>
  <c r="X1343" i="8"/>
  <c r="AO1351" i="8"/>
  <c r="AG1338" i="8"/>
  <c r="AG1347" i="8"/>
  <c r="U1337" i="8"/>
  <c r="AL1342" i="8"/>
  <c r="V1336" i="8"/>
  <c r="Q1342" i="8"/>
  <c r="Q931" i="8"/>
  <c r="Q930" i="8"/>
  <c r="Q929" i="8"/>
  <c r="Q936" i="8"/>
  <c r="Q926" i="8"/>
  <c r="Q924" i="8"/>
  <c r="Q938" i="8"/>
  <c r="Q937" i="8"/>
  <c r="Q928" i="8"/>
  <c r="Q927" i="8"/>
  <c r="Q921" i="8"/>
  <c r="Q925" i="8"/>
  <c r="Q935" i="8"/>
  <c r="Q932" i="8"/>
  <c r="Q920" i="8"/>
  <c r="T925" i="8"/>
  <c r="T931" i="8"/>
  <c r="T938" i="8"/>
  <c r="T927" i="8"/>
  <c r="T928" i="8"/>
  <c r="T933" i="8"/>
  <c r="T936" i="8"/>
  <c r="T921" i="8"/>
  <c r="T930" i="8"/>
  <c r="T926" i="8"/>
  <c r="T937" i="8"/>
  <c r="T932" i="8"/>
  <c r="T924" i="8"/>
  <c r="T920" i="8"/>
  <c r="T922" i="8"/>
  <c r="AA932" i="8"/>
  <c r="AA920" i="8"/>
  <c r="AA921" i="8"/>
  <c r="AA927" i="8"/>
  <c r="AA935" i="8"/>
  <c r="AA929" i="8"/>
  <c r="AA934" i="8"/>
  <c r="AA928" i="8"/>
  <c r="AA926" i="8"/>
  <c r="AA936" i="8"/>
  <c r="AA938" i="8"/>
  <c r="AA937" i="8"/>
  <c r="AA930" i="8"/>
  <c r="AA923" i="8"/>
  <c r="AA925" i="8"/>
  <c r="AA931" i="8"/>
  <c r="AA924" i="8"/>
  <c r="AM937" i="8"/>
  <c r="AM924" i="8"/>
  <c r="AM927" i="8"/>
  <c r="AM928" i="8"/>
  <c r="AM932" i="8"/>
  <c r="AM938" i="8"/>
  <c r="AM920" i="8"/>
  <c r="AM933" i="8"/>
  <c r="AM922" i="8"/>
  <c r="AM935" i="8"/>
  <c r="AM925" i="8"/>
  <c r="AM929" i="8"/>
  <c r="AM936" i="8"/>
  <c r="AM934" i="8"/>
  <c r="AM921" i="8"/>
  <c r="AM923" i="8"/>
  <c r="AH936" i="8"/>
  <c r="AH921" i="8"/>
  <c r="AH922" i="8"/>
  <c r="AH923" i="8"/>
  <c r="AH920" i="8"/>
  <c r="AH929" i="8"/>
  <c r="AH928" i="8"/>
  <c r="AH933" i="8"/>
  <c r="AH930" i="8"/>
  <c r="AH925" i="8"/>
  <c r="AH927" i="8"/>
  <c r="AH932" i="8"/>
  <c r="AH931" i="8"/>
  <c r="AB43" i="6"/>
  <c r="AD43" i="6" s="1"/>
  <c r="AE43" i="6"/>
  <c r="AC43" i="6"/>
  <c r="Z533" i="8"/>
  <c r="AK533" i="8"/>
  <c r="Z543" i="8"/>
  <c r="AH534" i="8"/>
  <c r="AP535" i="8"/>
  <c r="AP533" i="8"/>
  <c r="AO543" i="8"/>
  <c r="AF536" i="8"/>
  <c r="AQ538" i="8"/>
  <c r="AJ530" i="8"/>
  <c r="AR542" i="8"/>
  <c r="AA534" i="8"/>
  <c r="R546" i="8"/>
  <c r="AN540" i="8"/>
  <c r="O547" i="8"/>
  <c r="AQ534" i="8"/>
  <c r="AN541" i="8"/>
  <c r="U530" i="8"/>
  <c r="AE536" i="8"/>
  <c r="AP542" i="8"/>
  <c r="I530" i="8"/>
  <c r="AB533" i="8"/>
  <c r="O543" i="8"/>
  <c r="AM546" i="8"/>
  <c r="R531" i="8"/>
  <c r="AJ534" i="8"/>
  <c r="AQ537" i="8"/>
  <c r="N541" i="8"/>
  <c r="AE544" i="8"/>
  <c r="I529" i="8"/>
  <c r="J532" i="8"/>
  <c r="P535" i="8"/>
  <c r="AQ541" i="8"/>
  <c r="AE545" i="8"/>
  <c r="AL529" i="8"/>
  <c r="R533" i="8"/>
  <c r="Y536" i="8"/>
  <c r="R543" i="8"/>
  <c r="AE530" i="8"/>
  <c r="AC532" i="8"/>
  <c r="AA536" i="8"/>
  <c r="AJ538" i="8"/>
  <c r="X545" i="8"/>
  <c r="AL547" i="8"/>
  <c r="AO530" i="8"/>
  <c r="AM532" i="8"/>
  <c r="AL536" i="8"/>
  <c r="AK538" i="8"/>
  <c r="AG530" i="8"/>
  <c r="AE532" i="8"/>
  <c r="AE534" i="8"/>
  <c r="AD536" i="8"/>
  <c r="AC538" i="8"/>
  <c r="AO535" i="8"/>
  <c r="U449" i="8"/>
  <c r="V448" i="8"/>
  <c r="M445" i="8"/>
  <c r="AJ449" i="8"/>
  <c r="S439" i="8"/>
  <c r="AL445" i="8"/>
  <c r="AI441" i="8"/>
  <c r="X450" i="8"/>
  <c r="AI439" i="8"/>
  <c r="N445" i="8"/>
  <c r="Q437" i="8"/>
  <c r="O450" i="8"/>
  <c r="AQ453" i="8"/>
  <c r="AI438" i="8"/>
  <c r="U447" i="8"/>
  <c r="P450" i="8"/>
  <c r="AP455" i="8"/>
  <c r="O442" i="8"/>
  <c r="AR444" i="8"/>
  <c r="AJ447" i="8"/>
  <c r="AP439" i="8"/>
  <c r="AJ445" i="8"/>
  <c r="U451" i="8"/>
  <c r="P454" i="8"/>
  <c r="AN437" i="8"/>
  <c r="Y452" i="8"/>
  <c r="T455" i="8"/>
  <c r="AI443" i="8"/>
  <c r="Y445" i="8"/>
  <c r="O447" i="8"/>
  <c r="AI450" i="8"/>
  <c r="Y442" i="8"/>
  <c r="O444" i="8"/>
  <c r="AP445" i="8"/>
  <c r="AN447" i="8"/>
  <c r="Y439" i="8"/>
  <c r="S868" i="8"/>
  <c r="R862" i="8"/>
  <c r="R860" i="8"/>
  <c r="R866" i="8"/>
  <c r="M853" i="8"/>
  <c r="N851" i="8"/>
  <c r="N864" i="8"/>
  <c r="M859" i="8"/>
  <c r="M855" i="8"/>
  <c r="R853" i="8"/>
  <c r="J866" i="8"/>
  <c r="N854" i="8"/>
  <c r="N868" i="8"/>
  <c r="J1167" i="8"/>
  <c r="J1157" i="8"/>
  <c r="J1159" i="8"/>
  <c r="J1166" i="8"/>
  <c r="J1152" i="8"/>
  <c r="J1163" i="8"/>
  <c r="J1153" i="8"/>
  <c r="J1154" i="8"/>
  <c r="J1161" i="8"/>
  <c r="AD1159" i="8"/>
  <c r="AD1168" i="8"/>
  <c r="AD1156" i="8"/>
  <c r="AD1155" i="8"/>
  <c r="AD1153" i="8"/>
  <c r="AD1165" i="8"/>
  <c r="AD1162" i="8"/>
  <c r="AD1157" i="8"/>
  <c r="AD1150" i="8"/>
  <c r="AO1164" i="8"/>
  <c r="AO1154" i="8"/>
  <c r="AO1162" i="8"/>
  <c r="AO1165" i="8"/>
  <c r="AO1157" i="8"/>
  <c r="AO1163" i="8"/>
  <c r="AO1160" i="8"/>
  <c r="AO1168" i="8"/>
  <c r="AO1152" i="8"/>
  <c r="AO1155" i="8"/>
  <c r="AO1151" i="8"/>
  <c r="AO1161" i="8"/>
  <c r="W1160" i="8"/>
  <c r="W1163" i="8"/>
  <c r="W1168" i="8"/>
  <c r="W1161" i="8"/>
  <c r="W1165" i="8"/>
  <c r="W1153" i="8"/>
  <c r="W1152" i="8"/>
  <c r="W1158" i="8"/>
  <c r="W1151" i="8"/>
  <c r="W1150" i="8"/>
  <c r="F57" i="9"/>
  <c r="R874" i="8"/>
  <c r="P884" i="8"/>
  <c r="AO882" i="8"/>
  <c r="V877" i="8"/>
  <c r="AQ888" i="8"/>
  <c r="AB884" i="8"/>
  <c r="AP877" i="8"/>
  <c r="W889" i="8"/>
  <c r="R882" i="8"/>
  <c r="O874" i="8"/>
  <c r="AE886" i="8"/>
  <c r="AD878" i="8"/>
  <c r="AM889" i="8"/>
  <c r="Q878" i="8"/>
  <c r="AN889" i="8"/>
  <c r="X877" i="8"/>
  <c r="AO889" i="8"/>
  <c r="AH877" i="8"/>
  <c r="P883" i="8"/>
  <c r="S876" i="8"/>
  <c r="AL882" i="8"/>
  <c r="AA888" i="8"/>
  <c r="R875" i="8"/>
  <c r="U879" i="8"/>
  <c r="X883" i="8"/>
  <c r="P887" i="8"/>
  <c r="AO879" i="8"/>
  <c r="Y883" i="8"/>
  <c r="K891" i="8"/>
  <c r="AN875" i="8"/>
  <c r="L883" i="8"/>
  <c r="S887" i="8"/>
  <c r="L891" i="8"/>
  <c r="AP874" i="8"/>
  <c r="O877" i="8"/>
  <c r="AL881" i="8"/>
  <c r="P891" i="8"/>
  <c r="V874" i="8"/>
  <c r="AQ878" i="8"/>
  <c r="AC888" i="8"/>
  <c r="W874" i="8"/>
  <c r="AR876" i="8"/>
  <c r="AC879" i="8"/>
  <c r="AO881" i="8"/>
  <c r="S891" i="8"/>
  <c r="N876" i="8"/>
  <c r="AO877" i="8"/>
  <c r="U881" i="8"/>
  <c r="AL886" i="8"/>
  <c r="AG876" i="8"/>
  <c r="M880" i="8"/>
  <c r="AD58" i="8"/>
  <c r="AD35" i="8" s="1"/>
  <c r="N25" i="8"/>
  <c r="Z53" i="8"/>
  <c r="Z30" i="8" s="1"/>
  <c r="AD47" i="8"/>
  <c r="AD24" i="8" s="1"/>
  <c r="AR49" i="8"/>
  <c r="AK57" i="8"/>
  <c r="AK34" i="8" s="1"/>
  <c r="R46" i="8"/>
  <c r="R23" i="8" s="1"/>
  <c r="J54" i="8"/>
  <c r="U56" i="8"/>
  <c r="U33" i="8" s="1"/>
  <c r="U64" i="8"/>
  <c r="U41" i="8" s="1"/>
  <c r="X56" i="8"/>
  <c r="X33" i="8" s="1"/>
  <c r="X60" i="8"/>
  <c r="X37" i="8" s="1"/>
  <c r="X64" i="8"/>
  <c r="X41" i="8" s="1"/>
  <c r="Q29" i="8"/>
  <c r="AC59" i="8"/>
  <c r="AC36" i="8" s="1"/>
  <c r="AC63" i="8"/>
  <c r="AC40" i="8" s="1"/>
  <c r="AR51" i="8"/>
  <c r="AR46" i="8"/>
  <c r="AR23" i="8" s="1"/>
  <c r="U52" i="8"/>
  <c r="U29" i="8" s="1"/>
  <c r="U46" i="8"/>
  <c r="U23" i="8" s="1"/>
  <c r="J48" i="8"/>
  <c r="R63" i="8"/>
  <c r="R40" i="8" s="1"/>
  <c r="K26" i="8"/>
  <c r="AG1687" i="8"/>
  <c r="AQ1686" i="8"/>
  <c r="AA1683" i="8"/>
  <c r="AA1694" i="8"/>
  <c r="AL1687" i="8"/>
  <c r="M1679" i="8"/>
  <c r="AQ1685" i="8"/>
  <c r="AG1696" i="8"/>
  <c r="AQ1683" i="8"/>
  <c r="AQ1681" i="8"/>
  <c r="T369" i="8"/>
  <c r="AD385" i="8"/>
  <c r="AP386" i="8"/>
  <c r="S379" i="8"/>
  <c r="N369" i="8"/>
  <c r="U371" i="8"/>
  <c r="AP382" i="8"/>
  <c r="W369" i="8"/>
  <c r="V375" i="8"/>
  <c r="AN380" i="8"/>
  <c r="AE386" i="8"/>
  <c r="O378" i="8"/>
  <c r="AI371" i="8"/>
  <c r="AB377" i="8"/>
  <c r="N383" i="8"/>
  <c r="N38" i="8" s="1"/>
  <c r="AE375" i="8"/>
  <c r="N381" i="8"/>
  <c r="U385" i="8"/>
  <c r="AR369" i="8"/>
  <c r="AI373" i="8"/>
  <c r="N377" i="8"/>
  <c r="N32" i="8" s="1"/>
  <c r="V368" i="8"/>
  <c r="S370" i="8"/>
  <c r="I372" i="8"/>
  <c r="X377" i="8"/>
  <c r="X374" i="8"/>
  <c r="N376" i="8"/>
  <c r="AO377" i="8"/>
  <c r="X381" i="8"/>
  <c r="N373" i="8"/>
  <c r="AO374" i="8"/>
  <c r="M380" i="8"/>
  <c r="L1290" i="8"/>
  <c r="AP1292" i="8"/>
  <c r="AP1295" i="8"/>
  <c r="X1289" i="8"/>
  <c r="L1298" i="8"/>
  <c r="L1300" i="8"/>
  <c r="AA1292" i="8"/>
  <c r="AA1301" i="8"/>
  <c r="AA1294" i="8"/>
  <c r="AA1300" i="8"/>
  <c r="AA1298" i="8"/>
  <c r="X1298" i="8"/>
  <c r="AA1305" i="8"/>
  <c r="AP1293" i="8"/>
  <c r="AP1306" i="8"/>
  <c r="AP509" i="8"/>
  <c r="AP521" i="8"/>
  <c r="AP512" i="8"/>
  <c r="AP510" i="8"/>
  <c r="AP519" i="8"/>
  <c r="AP517" i="8"/>
  <c r="AP518" i="8"/>
  <c r="AP508" i="8"/>
  <c r="AP506" i="8"/>
  <c r="AP520" i="8"/>
  <c r="AP507" i="8"/>
  <c r="AQ506" i="8"/>
  <c r="AQ520" i="8"/>
  <c r="AQ523" i="8"/>
  <c r="AQ524" i="8"/>
  <c r="AQ521" i="8"/>
  <c r="X507" i="8"/>
  <c r="X523" i="8"/>
  <c r="X509" i="8"/>
  <c r="X513" i="8"/>
  <c r="X524" i="8"/>
  <c r="X508" i="8"/>
  <c r="X511" i="8"/>
  <c r="X514" i="8"/>
  <c r="X516" i="8"/>
  <c r="AD510" i="8"/>
  <c r="AD513" i="8"/>
  <c r="AD516" i="8"/>
  <c r="AD512" i="8"/>
  <c r="AD515" i="8"/>
  <c r="AD509" i="8"/>
  <c r="AD514" i="8"/>
  <c r="AD520" i="8"/>
  <c r="AD519" i="8"/>
  <c r="AD511" i="8"/>
  <c r="AB1365" i="8"/>
  <c r="AE1359" i="8"/>
  <c r="AR1360" i="8"/>
  <c r="Y1373" i="8"/>
  <c r="R1360" i="8"/>
  <c r="S1362" i="8"/>
  <c r="AH1360" i="8"/>
  <c r="M1372" i="8"/>
  <c r="Q1365" i="8"/>
  <c r="U1363" i="8"/>
  <c r="U1374" i="8"/>
  <c r="V1363" i="8"/>
  <c r="AQ1362" i="8"/>
  <c r="X1369" i="8"/>
  <c r="Q1357" i="8"/>
  <c r="AJ1363" i="8"/>
  <c r="AA1370" i="8"/>
  <c r="AQ1357" i="8"/>
  <c r="S1363" i="8"/>
  <c r="AN1369" i="8"/>
  <c r="U1357" i="8"/>
  <c r="L1363" i="8"/>
  <c r="M1366" i="8"/>
  <c r="L1370" i="8"/>
  <c r="AJ1357" i="8"/>
  <c r="Y1360" i="8"/>
  <c r="M1363" i="8"/>
  <c r="N1366" i="8"/>
  <c r="AG1369" i="8"/>
  <c r="Q1373" i="8"/>
  <c r="Z1357" i="8"/>
  <c r="AO1362" i="8"/>
  <c r="AO1365" i="8"/>
  <c r="R1369" i="8"/>
  <c r="AL1372" i="8"/>
  <c r="M1357" i="8"/>
  <c r="Z1365" i="8"/>
  <c r="AQ1368" i="8"/>
  <c r="AA1372" i="8"/>
  <c r="K1359" i="8"/>
  <c r="AL1360" i="8"/>
  <c r="AB1362" i="8"/>
  <c r="R1364" i="8"/>
  <c r="P1366" i="8"/>
  <c r="AQ1367" i="8"/>
  <c r="AI1369" i="8"/>
  <c r="AB1359" i="8"/>
  <c r="R1361" i="8"/>
  <c r="P1363" i="8"/>
  <c r="AQ1364" i="8"/>
  <c r="AG1366" i="8"/>
  <c r="P1370" i="8"/>
  <c r="R1358" i="8"/>
  <c r="AG1363" i="8"/>
  <c r="AG34" i="7"/>
  <c r="AG26" i="7"/>
  <c r="AG18" i="7"/>
  <c r="AG33" i="7"/>
  <c r="AG25" i="7"/>
  <c r="AG31" i="7"/>
  <c r="AG23" i="7"/>
  <c r="AG35" i="7"/>
  <c r="AG20" i="7"/>
  <c r="AG29" i="7"/>
  <c r="AG24" i="7"/>
  <c r="AG36" i="7"/>
  <c r="AG32" i="7"/>
  <c r="AG30" i="7"/>
  <c r="AG27" i="7"/>
  <c r="AG19" i="7"/>
  <c r="AG28" i="7"/>
  <c r="AG21" i="7"/>
  <c r="AG22" i="7"/>
  <c r="AP14" i="7"/>
  <c r="AQ38" i="7" s="1"/>
  <c r="AH639" i="8"/>
  <c r="AD631" i="8"/>
  <c r="AM627" i="8"/>
  <c r="AI625" i="8"/>
  <c r="T626" i="8"/>
  <c r="K639" i="8"/>
  <c r="AE630" i="8"/>
  <c r="M635" i="8"/>
  <c r="AI639" i="8"/>
  <c r="AJ625" i="8"/>
  <c r="O630" i="8"/>
  <c r="AG634" i="8"/>
  <c r="S639" i="8"/>
  <c r="T625" i="8"/>
  <c r="P630" i="8"/>
  <c r="AH634" i="8"/>
  <c r="T639" i="8"/>
  <c r="AO624" i="8"/>
  <c r="O629" i="8"/>
  <c r="AH633" i="8"/>
  <c r="S623" i="8"/>
  <c r="AJ628" i="8"/>
  <c r="R633" i="8"/>
  <c r="AH637" i="8"/>
  <c r="T623" i="8"/>
  <c r="AH627" i="8"/>
  <c r="O632" i="8"/>
  <c r="AI626" i="8"/>
  <c r="AC631" i="8"/>
  <c r="O636" i="8"/>
  <c r="AG621" i="8"/>
  <c r="X624" i="8"/>
  <c r="O627" i="8"/>
  <c r="AR629" i="8"/>
  <c r="AH632" i="8"/>
  <c r="AC635" i="8"/>
  <c r="X638" i="8"/>
  <c r="J622" i="8"/>
  <c r="AM624" i="8"/>
  <c r="AD627" i="8"/>
  <c r="AG630" i="8"/>
  <c r="AA633" i="8"/>
  <c r="S628" i="8"/>
  <c r="K631" i="8"/>
  <c r="AP633" i="8"/>
  <c r="AK625" i="8"/>
  <c r="AI627" i="8"/>
  <c r="Y629" i="8"/>
  <c r="O631" i="8"/>
  <c r="AI634" i="8"/>
  <c r="Y626" i="8"/>
  <c r="O628" i="8"/>
  <c r="AP629" i="8"/>
  <c r="AN631" i="8"/>
  <c r="Y623" i="8"/>
  <c r="AH1064" i="8"/>
  <c r="U1065" i="8"/>
  <c r="N1074" i="8"/>
  <c r="V1063" i="8"/>
  <c r="AF1075" i="8"/>
  <c r="W1067" i="8"/>
  <c r="AK1065" i="8"/>
  <c r="AF1064" i="8"/>
  <c r="AE1059" i="8"/>
  <c r="AL1068" i="8"/>
  <c r="AM1059" i="8"/>
  <c r="L1066" i="8"/>
  <c r="AP1074" i="8"/>
  <c r="N1066" i="8"/>
  <c r="N1075" i="8"/>
  <c r="R1062" i="8"/>
  <c r="AO1068" i="8"/>
  <c r="AC1074" i="8"/>
  <c r="AP1060" i="8"/>
  <c r="W1066" i="8"/>
  <c r="AP1071" i="8"/>
  <c r="T1058" i="8"/>
  <c r="K1065" i="8"/>
  <c r="AC1070" i="8"/>
  <c r="AH1060" i="8"/>
  <c r="W1063" i="8"/>
  <c r="O1066" i="8"/>
  <c r="AK1071" i="8"/>
  <c r="AD1074" i="8"/>
  <c r="W1058" i="8"/>
  <c r="L1061" i="8"/>
  <c r="AD1066" i="8"/>
  <c r="U1069" i="8"/>
  <c r="N1072" i="8"/>
  <c r="X1075" i="8"/>
  <c r="K1059" i="8"/>
  <c r="AN1061" i="8"/>
  <c r="Z1070" i="8"/>
  <c r="U1073" i="8"/>
  <c r="N1076" i="8"/>
  <c r="X1059" i="8"/>
  <c r="N1061" i="8"/>
  <c r="AO1062" i="8"/>
  <c r="AE1064" i="8"/>
  <c r="U1066" i="8"/>
  <c r="AE1073" i="8"/>
  <c r="W1075" i="8"/>
  <c r="X1063" i="8"/>
  <c r="N1065" i="8"/>
  <c r="AO1066" i="8"/>
  <c r="AE1068" i="8"/>
  <c r="X1060" i="8"/>
  <c r="AE14" i="7"/>
  <c r="W80" i="8"/>
  <c r="W72" i="8"/>
  <c r="AC79" i="8"/>
  <c r="AC82" i="8"/>
  <c r="AC73" i="8"/>
  <c r="Q72" i="8"/>
  <c r="Q71" i="8"/>
  <c r="Q87" i="8"/>
  <c r="AP72" i="8"/>
  <c r="AP26" i="8" s="1"/>
  <c r="AP69" i="8"/>
  <c r="AB86" i="8"/>
  <c r="AB80" i="8"/>
  <c r="AJ1116" i="8"/>
  <c r="X1110" i="8"/>
  <c r="V1104" i="8"/>
  <c r="T1120" i="8"/>
  <c r="AI1116" i="8"/>
  <c r="AL1116" i="8"/>
  <c r="J1117" i="8"/>
  <c r="AI1117" i="8"/>
  <c r="AH1107" i="8"/>
  <c r="K1116" i="8"/>
  <c r="AI1106" i="8"/>
  <c r="L1116" i="8"/>
  <c r="AQ1107" i="8"/>
  <c r="AL1118" i="8"/>
  <c r="J1110" i="8"/>
  <c r="AM1118" i="8"/>
  <c r="AJ1106" i="8"/>
  <c r="P1112" i="8"/>
  <c r="AJ1117" i="8"/>
  <c r="Q1104" i="8"/>
  <c r="O1110" i="8"/>
  <c r="AH1115" i="8"/>
  <c r="W1121" i="8"/>
  <c r="U1108" i="8"/>
  <c r="T1114" i="8"/>
  <c r="AR1119" i="8"/>
  <c r="AB1110" i="8"/>
  <c r="AG1113" i="8"/>
  <c r="AM1116" i="8"/>
  <c r="AH1119" i="8"/>
  <c r="N1106" i="8"/>
  <c r="AE1111" i="8"/>
  <c r="AJ1114" i="8"/>
  <c r="AE1117" i="8"/>
  <c r="N1104" i="8"/>
  <c r="AE1109" i="8"/>
  <c r="O1115" i="8"/>
  <c r="Q1107" i="8"/>
  <c r="T1110" i="8"/>
  <c r="AP1115" i="8"/>
  <c r="J1105" i="8"/>
  <c r="AK1106" i="8"/>
  <c r="AI1108" i="8"/>
  <c r="Y1110" i="8"/>
  <c r="AP1113" i="8"/>
  <c r="AG1115" i="8"/>
  <c r="Y1117" i="8"/>
  <c r="Q1119" i="8"/>
  <c r="I1121" i="8"/>
  <c r="AK1122" i="8"/>
  <c r="AK1110" i="8"/>
  <c r="R1106" i="8"/>
  <c r="AB208" i="8"/>
  <c r="AQ208" i="8"/>
  <c r="V209" i="8"/>
  <c r="V215" i="8"/>
  <c r="I218" i="8"/>
  <c r="I208" i="8"/>
  <c r="AP210" i="8"/>
  <c r="Q215" i="8"/>
  <c r="Q31" i="8" s="1"/>
  <c r="AP207" i="8"/>
  <c r="AG218" i="8"/>
  <c r="AR211" i="8"/>
  <c r="Y224" i="8"/>
  <c r="Z211" i="8"/>
  <c r="AI216" i="8"/>
  <c r="Y222" i="8"/>
  <c r="AD209" i="8"/>
  <c r="AQ214" i="8"/>
  <c r="Y220" i="8"/>
  <c r="W225" i="8"/>
  <c r="AJ211" i="8"/>
  <c r="AR216" i="8"/>
  <c r="AH222" i="8"/>
  <c r="N209" i="8"/>
  <c r="AA214" i="8"/>
  <c r="AD225" i="8"/>
  <c r="P210" i="8"/>
  <c r="AG213" i="8"/>
  <c r="AF220" i="8"/>
  <c r="P224" i="8"/>
  <c r="AG208" i="8"/>
  <c r="M212" i="8"/>
  <c r="AM219" i="8"/>
  <c r="W223" i="8"/>
  <c r="AO207" i="8"/>
  <c r="O215" i="8"/>
  <c r="AF218" i="8"/>
  <c r="P222" i="8"/>
  <c r="AJ225" i="8"/>
  <c r="Q212" i="8"/>
  <c r="AR213" i="8"/>
  <c r="AH215" i="8"/>
  <c r="AF217" i="8"/>
  <c r="P221" i="8"/>
  <c r="P37" i="8" s="1"/>
  <c r="AR222" i="8"/>
  <c r="AJ224" i="8"/>
  <c r="AB207" i="8"/>
  <c r="Q209" i="8"/>
  <c r="AH212" i="8"/>
  <c r="M218" i="8"/>
  <c r="M34" i="8" s="1"/>
  <c r="AG221" i="8"/>
  <c r="O208" i="8"/>
  <c r="AP209" i="8"/>
  <c r="AP25" i="8" s="1"/>
  <c r="AN211" i="8"/>
  <c r="Z217" i="8"/>
  <c r="Z219" i="8"/>
  <c r="Z221" i="8"/>
  <c r="AH223" i="8"/>
  <c r="AH225" i="8"/>
  <c r="AN208" i="8"/>
  <c r="AH214" i="8"/>
  <c r="K219" i="8"/>
  <c r="K35" i="8" s="1"/>
  <c r="K221" i="8"/>
  <c r="K223" i="8"/>
  <c r="K225" i="8"/>
  <c r="Z823" i="8"/>
  <c r="Z808" i="8"/>
  <c r="Z810" i="8"/>
  <c r="Z819" i="8"/>
  <c r="Z821" i="8"/>
  <c r="Z811" i="8"/>
  <c r="Z820" i="8"/>
  <c r="Z815" i="8"/>
  <c r="Z817" i="8"/>
  <c r="Z813" i="8"/>
  <c r="Z806" i="8"/>
  <c r="Z805" i="8"/>
  <c r="Z816" i="8"/>
  <c r="Z818" i="8"/>
  <c r="Z812" i="8"/>
  <c r="AK819" i="8"/>
  <c r="AK807" i="8"/>
  <c r="AK809" i="8"/>
  <c r="AK810" i="8"/>
  <c r="AK805" i="8"/>
  <c r="AK815" i="8"/>
  <c r="AK811" i="8"/>
  <c r="AK822" i="8"/>
  <c r="R811" i="8"/>
  <c r="R823" i="8"/>
  <c r="R808" i="8"/>
  <c r="R815" i="8"/>
  <c r="R813" i="8"/>
  <c r="R809" i="8"/>
  <c r="R807" i="8"/>
  <c r="R821" i="8"/>
  <c r="R806" i="8"/>
  <c r="R822" i="8"/>
  <c r="AF807" i="8"/>
  <c r="AF822" i="8"/>
  <c r="AF820" i="8"/>
  <c r="AF817" i="8"/>
  <c r="AF821" i="8"/>
  <c r="AF819" i="8"/>
  <c r="AF815" i="8"/>
  <c r="AF816" i="8"/>
  <c r="AD823" i="8"/>
  <c r="AD821" i="8"/>
  <c r="AD805" i="8"/>
  <c r="AD812" i="8"/>
  <c r="AD815" i="8"/>
  <c r="AD813" i="8"/>
  <c r="AD814" i="8"/>
  <c r="AP960" i="8"/>
  <c r="AP955" i="8"/>
  <c r="AO956" i="8"/>
  <c r="AO949" i="8"/>
  <c r="AO953" i="8"/>
  <c r="AO959" i="8"/>
  <c r="AI943" i="8"/>
  <c r="AI955" i="8"/>
  <c r="AC952" i="8"/>
  <c r="AC943" i="8"/>
  <c r="N1674" i="8"/>
  <c r="N1670" i="8"/>
  <c r="N1666" i="8"/>
  <c r="N1665" i="8"/>
  <c r="N1667" i="8"/>
  <c r="N1668" i="8"/>
  <c r="N1662" i="8"/>
  <c r="N1672" i="8"/>
  <c r="N1669" i="8"/>
  <c r="N1671" i="8"/>
  <c r="N1660" i="8"/>
  <c r="N1673" i="8"/>
  <c r="N1659" i="8"/>
  <c r="N1663" i="8"/>
  <c r="AK1669" i="8"/>
  <c r="AK1665" i="8"/>
  <c r="AK1661" i="8"/>
  <c r="AK1656" i="8"/>
  <c r="AK1666" i="8"/>
  <c r="AK1671" i="8"/>
  <c r="AK1662" i="8"/>
  <c r="AK1667" i="8"/>
  <c r="AK1658" i="8"/>
  <c r="AK1663" i="8"/>
  <c r="AK1673" i="8"/>
  <c r="AK1659" i="8"/>
  <c r="AO1659" i="8"/>
  <c r="AO1663" i="8"/>
  <c r="AO1664" i="8"/>
  <c r="AO1662" i="8"/>
  <c r="AO1672" i="8"/>
  <c r="AO1657" i="8"/>
  <c r="AO1671" i="8"/>
  <c r="AO1667" i="8"/>
  <c r="AO1656" i="8"/>
  <c r="AO1665" i="8"/>
  <c r="AO1674" i="8"/>
  <c r="AO1658" i="8"/>
  <c r="AO1669" i="8"/>
  <c r="AO1660" i="8"/>
  <c r="AO1668" i="8"/>
  <c r="AR1666" i="8"/>
  <c r="AR1671" i="8"/>
  <c r="AR1664" i="8"/>
  <c r="AR1656" i="8"/>
  <c r="AR1661" i="8"/>
  <c r="AR1673" i="8"/>
  <c r="AR1674" i="8"/>
  <c r="AR1668" i="8"/>
  <c r="AR1660" i="8"/>
  <c r="AR1659" i="8"/>
  <c r="AF1660" i="8"/>
  <c r="AF1674" i="8"/>
  <c r="AF1661" i="8"/>
  <c r="AF1659" i="8"/>
  <c r="AF1669" i="8"/>
  <c r="AF1671" i="8"/>
  <c r="AF1665" i="8"/>
  <c r="AF1662" i="8"/>
  <c r="AF1668" i="8"/>
  <c r="AF1658" i="8"/>
  <c r="AF1663" i="8"/>
  <c r="AF1670" i="8"/>
  <c r="AF1673" i="8"/>
  <c r="AF1672" i="8"/>
  <c r="AQ1520" i="8"/>
  <c r="AQ1533" i="8"/>
  <c r="AQ1524" i="8"/>
  <c r="AQ1519" i="8"/>
  <c r="AQ1530" i="8"/>
  <c r="AQ1529" i="8"/>
  <c r="AQ1527" i="8"/>
  <c r="AQ1535" i="8"/>
  <c r="AQ1518" i="8"/>
  <c r="AQ1528" i="8"/>
  <c r="AQ1534" i="8"/>
  <c r="AQ1525" i="8"/>
  <c r="I1523" i="8"/>
  <c r="I1524" i="8"/>
  <c r="I1525" i="8"/>
  <c r="I1530" i="8"/>
  <c r="I1535" i="8"/>
  <c r="I1536" i="8"/>
  <c r="I1532" i="8"/>
  <c r="I1531" i="8"/>
  <c r="I1521" i="8"/>
  <c r="I1533" i="8"/>
  <c r="I1534" i="8"/>
  <c r="I1519" i="8"/>
  <c r="AK1528" i="8"/>
  <c r="AK1523" i="8"/>
  <c r="AK1532" i="8"/>
  <c r="AK1526" i="8"/>
  <c r="AK1524" i="8"/>
  <c r="AK1519" i="8"/>
  <c r="AK1521" i="8"/>
  <c r="AN1528" i="8"/>
  <c r="AN1523" i="8"/>
  <c r="AN1522" i="8"/>
  <c r="AN1533" i="8"/>
  <c r="AN1525" i="8"/>
  <c r="AN1529" i="8"/>
  <c r="AN1527" i="8"/>
  <c r="AN1520" i="8"/>
  <c r="AN1521" i="8"/>
  <c r="AN1532" i="8"/>
  <c r="AN1519" i="8"/>
  <c r="AN1535" i="8"/>
  <c r="W317" i="8"/>
  <c r="W301" i="8"/>
  <c r="W304" i="8"/>
  <c r="W314" i="8"/>
  <c r="W316" i="8"/>
  <c r="W315" i="8"/>
  <c r="W307" i="8"/>
  <c r="W310" i="8"/>
  <c r="W305" i="8"/>
  <c r="W308" i="8"/>
  <c r="W313" i="8"/>
  <c r="Q299" i="8"/>
  <c r="Q304" i="8"/>
  <c r="Q311" i="8"/>
  <c r="Q316" i="8"/>
  <c r="Q301" i="8"/>
  <c r="Q302" i="8"/>
  <c r="Q314" i="8"/>
  <c r="AP316" i="8"/>
  <c r="AP302" i="8"/>
  <c r="AP314" i="8"/>
  <c r="AP305" i="8"/>
  <c r="AP29" i="8" s="1"/>
  <c r="AP306" i="8"/>
  <c r="AP312" i="8"/>
  <c r="AP308" i="8"/>
  <c r="AP304" i="8"/>
  <c r="AP313" i="8"/>
  <c r="AP309" i="8"/>
  <c r="AB308" i="8"/>
  <c r="AB312" i="8"/>
  <c r="AB317" i="8"/>
  <c r="AB301" i="8"/>
  <c r="AB304" i="8"/>
  <c r="AB315" i="8"/>
  <c r="V313" i="8"/>
  <c r="V303" i="8"/>
  <c r="V311" i="8"/>
  <c r="V306" i="8"/>
  <c r="V309" i="8"/>
  <c r="V308" i="8"/>
  <c r="V312" i="8"/>
  <c r="V316" i="8"/>
  <c r="J243" i="8"/>
  <c r="J239" i="8"/>
  <c r="J234" i="8"/>
  <c r="J248" i="8"/>
  <c r="J241" i="8"/>
  <c r="J246" i="8"/>
  <c r="J237" i="8"/>
  <c r="J235" i="8"/>
  <c r="J247" i="8"/>
  <c r="J40" i="8" s="1"/>
  <c r="J236" i="8"/>
  <c r="J240" i="8"/>
  <c r="J242" i="8"/>
  <c r="J233" i="8"/>
  <c r="J230" i="8"/>
  <c r="J231" i="8"/>
  <c r="J245" i="8"/>
  <c r="J232" i="8"/>
  <c r="J244" i="8"/>
  <c r="J238" i="8"/>
  <c r="AN233" i="8"/>
  <c r="AN242" i="8"/>
  <c r="AN245" i="8"/>
  <c r="AN240" i="8"/>
  <c r="AN238" i="8"/>
  <c r="AN231" i="8"/>
  <c r="AN248" i="8"/>
  <c r="AN241" i="8"/>
  <c r="AN247" i="8"/>
  <c r="AN243" i="8"/>
  <c r="AN235" i="8"/>
  <c r="AN239" i="8"/>
  <c r="AN234" i="8"/>
  <c r="AN244" i="8"/>
  <c r="AN230" i="8"/>
  <c r="AN237" i="8"/>
  <c r="AN232" i="8"/>
  <c r="AN246" i="8"/>
  <c r="AN236" i="8"/>
  <c r="AB244" i="8"/>
  <c r="AB232" i="8"/>
  <c r="AB247" i="8"/>
  <c r="AB230" i="8"/>
  <c r="AB231" i="8"/>
  <c r="AB234" i="8"/>
  <c r="AB235" i="8"/>
  <c r="AB248" i="8"/>
  <c r="AB243" i="8"/>
  <c r="AB239" i="8"/>
  <c r="AB240" i="8"/>
  <c r="AB245" i="8"/>
  <c r="AB237" i="8"/>
  <c r="AB246" i="8"/>
  <c r="AB236" i="8"/>
  <c r="AB242" i="8"/>
  <c r="AB241" i="8"/>
  <c r="AB233" i="8"/>
  <c r="AB238" i="8"/>
  <c r="V248" i="8"/>
  <c r="V232" i="8"/>
  <c r="V230" i="8"/>
  <c r="V245" i="8"/>
  <c r="V246" i="8"/>
  <c r="V235" i="8"/>
  <c r="V241" i="8"/>
  <c r="V247" i="8"/>
  <c r="V233" i="8"/>
  <c r="V244" i="8"/>
  <c r="V243" i="8"/>
  <c r="V239" i="8"/>
  <c r="V234" i="8"/>
  <c r="V236" i="8"/>
  <c r="V240" i="8"/>
  <c r="V242" i="8"/>
  <c r="V238" i="8"/>
  <c r="V237" i="8"/>
  <c r="V231" i="8"/>
  <c r="N951" i="8"/>
  <c r="AJ946" i="8"/>
  <c r="AI945" i="8"/>
  <c r="AK960" i="8"/>
  <c r="O959" i="8"/>
  <c r="AG955" i="8"/>
  <c r="AI948" i="8"/>
  <c r="AL956" i="8"/>
  <c r="T946" i="8"/>
  <c r="K955" i="8"/>
  <c r="AG944" i="8"/>
  <c r="Z953" i="8"/>
  <c r="Z961" i="8"/>
  <c r="S948" i="8"/>
  <c r="O953" i="8"/>
  <c r="AQ954" i="8"/>
  <c r="AJ951" i="8"/>
  <c r="AI956" i="8"/>
  <c r="AJ961" i="8"/>
  <c r="AJ945" i="8"/>
  <c r="O949" i="8"/>
  <c r="T952" i="8"/>
  <c r="Z955" i="8"/>
  <c r="AO961" i="8"/>
  <c r="AM945" i="8"/>
  <c r="AP948" i="8"/>
  <c r="AG952" i="8"/>
  <c r="AO955" i="8"/>
  <c r="K959" i="8"/>
  <c r="M943" i="8"/>
  <c r="N946" i="8"/>
  <c r="S949" i="8"/>
  <c r="S956" i="8"/>
  <c r="Z959" i="8"/>
  <c r="AA947" i="8"/>
  <c r="AC953" i="8"/>
  <c r="AC955" i="8"/>
  <c r="AC957" i="8"/>
  <c r="AC959" i="8"/>
  <c r="AC961" i="8"/>
  <c r="AA944" i="8"/>
  <c r="AE948" i="8"/>
  <c r="AC950" i="8"/>
  <c r="AI952" i="8"/>
  <c r="AH954" i="8"/>
  <c r="AH956" i="8"/>
  <c r="AH958" i="8"/>
  <c r="AH960" i="8"/>
  <c r="AQ943" i="8"/>
  <c r="K946" i="8"/>
  <c r="AR949" i="8"/>
  <c r="AP951" i="8"/>
  <c r="L954" i="8"/>
  <c r="L956" i="8"/>
  <c r="T958" i="8"/>
  <c r="T960" i="8"/>
  <c r="AD14" i="7"/>
  <c r="L75" i="8"/>
  <c r="L29" i="8" s="1"/>
  <c r="Q83" i="8"/>
  <c r="AG79" i="8"/>
  <c r="AG83" i="8"/>
  <c r="AK78" i="8"/>
  <c r="AR75" i="8"/>
  <c r="AR29" i="8" s="1"/>
  <c r="Z70" i="8"/>
  <c r="AL87" i="8"/>
  <c r="AK82" i="8"/>
  <c r="AK36" i="8" s="1"/>
  <c r="X81" i="8"/>
  <c r="V74" i="8"/>
  <c r="AP82" i="8"/>
  <c r="AP36" i="8" s="1"/>
  <c r="V73" i="8"/>
  <c r="M82" i="8"/>
  <c r="AM70" i="8"/>
  <c r="AM24" i="8" s="1"/>
  <c r="I79" i="8"/>
  <c r="I33" i="8" s="1"/>
  <c r="I87" i="8"/>
  <c r="M73" i="8"/>
  <c r="M27" i="8" s="1"/>
  <c r="AN81" i="8"/>
  <c r="Q70" i="8"/>
  <c r="Q24" i="8" s="1"/>
  <c r="AJ74" i="8"/>
  <c r="AB78" i="8"/>
  <c r="AA82" i="8"/>
  <c r="AA86" i="8"/>
  <c r="O71" i="8"/>
  <c r="R75" i="8"/>
  <c r="AN79" i="8"/>
  <c r="AN33" i="8" s="1"/>
  <c r="AN83" i="8"/>
  <c r="AN37" i="8" s="1"/>
  <c r="AN87" i="8"/>
  <c r="N73" i="8"/>
  <c r="N27" i="8" s="1"/>
  <c r="I77" i="8"/>
  <c r="I31" i="8" s="1"/>
  <c r="AP80" i="8"/>
  <c r="AP34" i="8" s="1"/>
  <c r="AP84" i="8"/>
  <c r="AP38" i="8" s="1"/>
  <c r="Y70" i="8"/>
  <c r="AB74" i="8"/>
  <c r="T78" i="8"/>
  <c r="S82" i="8"/>
  <c r="S86" i="8"/>
  <c r="S70" i="8"/>
  <c r="I72" i="8"/>
  <c r="I26" i="8" s="1"/>
  <c r="W74" i="8"/>
  <c r="AC76" i="8"/>
  <c r="AE78" i="8"/>
  <c r="AD80" i="8"/>
  <c r="AD82" i="8"/>
  <c r="AD84" i="8"/>
  <c r="AD86" i="8"/>
  <c r="AL69" i="8"/>
  <c r="AI71" i="8"/>
  <c r="Y73" i="8"/>
  <c r="AE75" i="8"/>
  <c r="AQ79" i="8"/>
  <c r="AQ33" i="8" s="1"/>
  <c r="AQ81" i="8"/>
  <c r="O84" i="8"/>
  <c r="O38" i="8" s="1"/>
  <c r="O86" i="8"/>
  <c r="O69" i="8"/>
  <c r="T71" i="8"/>
  <c r="J73" i="8"/>
  <c r="AO74" i="8"/>
  <c r="AO28" i="8" s="1"/>
  <c r="T79" i="8"/>
  <c r="T81" i="8"/>
  <c r="T83" i="8"/>
  <c r="T85" i="8"/>
  <c r="V70" i="8"/>
  <c r="AB72" i="8"/>
  <c r="Z74" i="8"/>
  <c r="X76" i="8"/>
  <c r="Z78" i="8"/>
  <c r="Y80" i="8"/>
  <c r="Y82" i="8"/>
  <c r="Y84" i="8"/>
  <c r="Y86" i="8"/>
  <c r="AK314" i="8"/>
  <c r="AM316" i="8"/>
  <c r="V300" i="8"/>
  <c r="W300" i="8"/>
  <c r="AI309" i="8"/>
  <c r="T299" i="8"/>
  <c r="AR307" i="8"/>
  <c r="AO317" i="8"/>
  <c r="AL308" i="8"/>
  <c r="AB299" i="8"/>
  <c r="AM308" i="8"/>
  <c r="AD316" i="8"/>
  <c r="AB307" i="8"/>
  <c r="R315" i="8"/>
  <c r="Q306" i="8"/>
  <c r="X303" i="8"/>
  <c r="AN309" i="8"/>
  <c r="AJ314" i="8"/>
  <c r="AP301" i="8"/>
  <c r="AK307" i="8"/>
  <c r="AE312" i="8"/>
  <c r="AL299" i="8"/>
  <c r="Z304" i="8"/>
  <c r="AB310" i="8"/>
  <c r="AJ316" i="8"/>
  <c r="AO300" i="8"/>
  <c r="AP303" i="8"/>
  <c r="AB309" i="8"/>
  <c r="AF312" i="8"/>
  <c r="L315" i="8"/>
  <c r="P299" i="8"/>
  <c r="AC301" i="8"/>
  <c r="AL304" i="8"/>
  <c r="AM307" i="8"/>
  <c r="Q310" i="8"/>
  <c r="U313" i="8"/>
  <c r="AK315" i="8"/>
  <c r="AO299" i="8"/>
  <c r="AO302" i="8"/>
  <c r="R305" i="8"/>
  <c r="AP310" i="8"/>
  <c r="J314" i="8"/>
  <c r="N317" i="8"/>
  <c r="AB300" i="8"/>
  <c r="AC303" i="8"/>
  <c r="N306" i="8"/>
  <c r="O309" i="8"/>
  <c r="S312" i="8"/>
  <c r="AI314" i="8"/>
  <c r="AM317" i="8"/>
  <c r="AM515" i="8"/>
  <c r="AK514" i="8"/>
  <c r="AE523" i="8"/>
  <c r="AE506" i="8"/>
  <c r="AM506" i="8"/>
  <c r="AR506" i="8"/>
  <c r="AR508" i="8"/>
  <c r="I508" i="8"/>
  <c r="AN506" i="8"/>
  <c r="U518" i="8"/>
  <c r="AJ511" i="8"/>
  <c r="AQ522" i="8"/>
  <c r="P515" i="8"/>
  <c r="P32" i="8" s="1"/>
  <c r="V507" i="8"/>
  <c r="AM512" i="8"/>
  <c r="Y518" i="8"/>
  <c r="L524" i="8"/>
  <c r="AN510" i="8"/>
  <c r="T516" i="8"/>
  <c r="J522" i="8"/>
  <c r="Z508" i="8"/>
  <c r="AQ513" i="8"/>
  <c r="AO519" i="8"/>
  <c r="X506" i="8"/>
  <c r="AQ511" i="8"/>
  <c r="AM517" i="8"/>
  <c r="AC523" i="8"/>
  <c r="V508" i="8"/>
  <c r="AM511" i="8"/>
  <c r="AA515" i="8"/>
  <c r="J519" i="8"/>
  <c r="AD522" i="8"/>
  <c r="L507" i="8"/>
  <c r="AC510" i="8"/>
  <c r="Q514" i="8"/>
  <c r="AI517" i="8"/>
  <c r="S521" i="8"/>
  <c r="AM524" i="8"/>
  <c r="AA509" i="8"/>
  <c r="AR512" i="8"/>
  <c r="AF516" i="8"/>
  <c r="P520" i="8"/>
  <c r="AJ523" i="8"/>
  <c r="Q1525" i="8"/>
  <c r="L1525" i="8"/>
  <c r="J1522" i="8"/>
  <c r="AG1518" i="8"/>
  <c r="V1533" i="8"/>
  <c r="U1530" i="8"/>
  <c r="AD1526" i="8"/>
  <c r="O1523" i="8"/>
  <c r="AR1519" i="8"/>
  <c r="AO1534" i="8"/>
  <c r="AO1525" i="8"/>
  <c r="J1536" i="8"/>
  <c r="AM1526" i="8"/>
  <c r="AQ1536" i="8"/>
  <c r="AN1526" i="8"/>
  <c r="J1518" i="8"/>
  <c r="AD1523" i="8"/>
  <c r="AK1529" i="8"/>
  <c r="S1536" i="8"/>
  <c r="AQ1522" i="8"/>
  <c r="I1529" i="8"/>
  <c r="AA1535" i="8"/>
  <c r="S1522" i="8"/>
  <c r="AM1527" i="8"/>
  <c r="U1534" i="8"/>
  <c r="P1520" i="8"/>
  <c r="AG1523" i="8"/>
  <c r="N1531" i="8"/>
  <c r="P1535" i="8"/>
  <c r="AL1519" i="8"/>
  <c r="R1523" i="8"/>
  <c r="AQ1526" i="8"/>
  <c r="AP1530" i="8"/>
  <c r="AR1534" i="8"/>
  <c r="AB1523" i="8"/>
  <c r="P1527" i="8"/>
  <c r="Q1531" i="8"/>
  <c r="S1535" i="8"/>
  <c r="AB1529" i="8"/>
  <c r="L1533" i="8"/>
  <c r="AF1536" i="8"/>
  <c r="AJ808" i="8"/>
  <c r="AO823" i="8"/>
  <c r="AJ805" i="8"/>
  <c r="AH810" i="8"/>
  <c r="M813" i="8"/>
  <c r="AB805" i="8"/>
  <c r="Z807" i="8"/>
  <c r="M818" i="8"/>
  <c r="N808" i="8"/>
  <c r="AJ820" i="8"/>
  <c r="AR808" i="8"/>
  <c r="AC815" i="8"/>
  <c r="O822" i="8"/>
  <c r="N810" i="8"/>
  <c r="W816" i="8"/>
  <c r="Q823" i="8"/>
  <c r="AC808" i="8"/>
  <c r="AR812" i="8"/>
  <c r="AR816" i="8"/>
  <c r="J821" i="8"/>
  <c r="V806" i="8"/>
  <c r="S810" i="8"/>
  <c r="AI814" i="8"/>
  <c r="J819" i="8"/>
  <c r="AE808" i="8"/>
  <c r="AB812" i="8"/>
  <c r="AB816" i="8"/>
  <c r="AD820" i="8"/>
  <c r="AP805" i="8"/>
  <c r="AA816" i="8"/>
  <c r="K820" i="8"/>
  <c r="AE823" i="8"/>
  <c r="L743" i="8"/>
  <c r="O736" i="8"/>
  <c r="T750" i="8"/>
  <c r="J748" i="8"/>
  <c r="M744" i="8"/>
  <c r="R746" i="8"/>
  <c r="T738" i="8"/>
  <c r="AF747" i="8"/>
  <c r="AO737" i="8"/>
  <c r="AR736" i="8"/>
  <c r="AH745" i="8"/>
  <c r="R754" i="8"/>
  <c r="AR746" i="8"/>
  <c r="AN749" i="8"/>
  <c r="AP741" i="8"/>
  <c r="AL747" i="8"/>
  <c r="AA745" i="8"/>
  <c r="J749" i="8"/>
  <c r="AD752" i="8"/>
  <c r="L737" i="8"/>
  <c r="AI753" i="8"/>
  <c r="M745" i="8"/>
  <c r="AN748" i="8"/>
  <c r="AI1162" i="8"/>
  <c r="AA1161" i="8"/>
  <c r="AJ1155" i="8"/>
  <c r="AE1158" i="8"/>
  <c r="AE1165" i="8"/>
  <c r="AI1157" i="8"/>
  <c r="AO1159" i="8"/>
  <c r="N1157" i="8"/>
  <c r="AB1154" i="8"/>
  <c r="AN1151" i="8"/>
  <c r="AF1159" i="8"/>
  <c r="AA1168" i="8"/>
  <c r="Y1157" i="8"/>
  <c r="AL1165" i="8"/>
  <c r="AI1154" i="8"/>
  <c r="W1162" i="8"/>
  <c r="AR1151" i="8"/>
  <c r="AJ1159" i="8"/>
  <c r="AK1168" i="8"/>
  <c r="Z1154" i="8"/>
  <c r="K1159" i="8"/>
  <c r="Z1164" i="8"/>
  <c r="AO1150" i="8"/>
  <c r="AA1155" i="8"/>
  <c r="L1160" i="8"/>
  <c r="AH1165" i="8"/>
  <c r="AJ1151" i="8"/>
  <c r="W1156" i="8"/>
  <c r="Z1161" i="8"/>
  <c r="O1167" i="8"/>
  <c r="AJ1162" i="8"/>
  <c r="T1166" i="8"/>
  <c r="AI1150" i="8"/>
  <c r="V1154" i="8"/>
  <c r="AM1157" i="8"/>
  <c r="AB1161" i="8"/>
  <c r="L1165" i="8"/>
  <c r="AF1168" i="8"/>
  <c r="L1153" i="8"/>
  <c r="AC1156" i="8"/>
  <c r="Q1160" i="8"/>
  <c r="AK1163" i="8"/>
  <c r="U1167" i="8"/>
  <c r="AH1258" i="8"/>
  <c r="AJ1254" i="8"/>
  <c r="AD1245" i="8"/>
  <c r="V1242" i="8"/>
  <c r="J1251" i="8"/>
  <c r="AH1244" i="8"/>
  <c r="V1259" i="8"/>
  <c r="N1245" i="8"/>
  <c r="AD1248" i="8"/>
  <c r="V1257" i="8"/>
  <c r="X1242" i="8"/>
  <c r="AN1245" i="8"/>
  <c r="AC1259" i="8"/>
  <c r="AA1243" i="8"/>
  <c r="R1248" i="8"/>
  <c r="X1250" i="8"/>
  <c r="R1259" i="8"/>
  <c r="AH1245" i="8"/>
  <c r="AA1248" i="8"/>
  <c r="L1251" i="8"/>
  <c r="X1254" i="8"/>
  <c r="AN1256" i="8"/>
  <c r="AR1672" i="8"/>
  <c r="M1670" i="8"/>
  <c r="AL1666" i="8"/>
  <c r="AB1674" i="8"/>
  <c r="R1663" i="8"/>
  <c r="AR1665" i="8"/>
  <c r="L1666" i="8"/>
  <c r="AL1668" i="8"/>
  <c r="J1664" i="8"/>
  <c r="AJ1671" i="8"/>
  <c r="P1674" i="8"/>
  <c r="AF1664" i="8"/>
  <c r="I1657" i="8"/>
  <c r="R1673" i="8"/>
  <c r="Q1669" i="8"/>
  <c r="AG1668" i="8"/>
  <c r="Q1674" i="8"/>
  <c r="K1666" i="8"/>
  <c r="K1672" i="8"/>
  <c r="AC103" i="8"/>
  <c r="AC108" i="8"/>
  <c r="AC107" i="8"/>
  <c r="AC98" i="8"/>
  <c r="AC101" i="8"/>
  <c r="AC100" i="8"/>
  <c r="AC95" i="8"/>
  <c r="AC105" i="8"/>
  <c r="AC104" i="8"/>
  <c r="AC102" i="8"/>
  <c r="AC109" i="8"/>
  <c r="AC96" i="8"/>
  <c r="AC106" i="8"/>
  <c r="AC99" i="8"/>
  <c r="AC97" i="8"/>
  <c r="AC92" i="8"/>
  <c r="AC94" i="8"/>
  <c r="AC93" i="8"/>
  <c r="AC110" i="8"/>
  <c r="AR92" i="8"/>
  <c r="AR96" i="8"/>
  <c r="AR109" i="8"/>
  <c r="AR93" i="8"/>
  <c r="AR100" i="8"/>
  <c r="AR94" i="8"/>
  <c r="AR25" i="8" s="1"/>
  <c r="AR95" i="8"/>
  <c r="AR98" i="8"/>
  <c r="AR106" i="8"/>
  <c r="AR99" i="8"/>
  <c r="AR30" i="8" s="1"/>
  <c r="AR107" i="8"/>
  <c r="AR104" i="8"/>
  <c r="AR101" i="8"/>
  <c r="AR110" i="8"/>
  <c r="AR103" i="8"/>
  <c r="AR102" i="8"/>
  <c r="AR108" i="8"/>
  <c r="AR39" i="8" s="1"/>
  <c r="K100" i="8"/>
  <c r="K97" i="8"/>
  <c r="K28" i="8" s="1"/>
  <c r="K92" i="8"/>
  <c r="K110" i="8"/>
  <c r="K108" i="8"/>
  <c r="K94" i="8"/>
  <c r="K99" i="8"/>
  <c r="K101" i="8"/>
  <c r="K104" i="8"/>
  <c r="K109" i="8"/>
  <c r="K102" i="8"/>
  <c r="K33" i="8" s="1"/>
  <c r="K103" i="8"/>
  <c r="K106" i="8"/>
  <c r="K105" i="8"/>
  <c r="K36" i="8" s="1"/>
  <c r="K107" i="8"/>
  <c r="K38" i="8" s="1"/>
  <c r="K98" i="8"/>
  <c r="K29" i="8" s="1"/>
  <c r="W96" i="8"/>
  <c r="W99" i="8"/>
  <c r="W102" i="8"/>
  <c r="W103" i="8"/>
  <c r="W93" i="8"/>
  <c r="W92" i="8"/>
  <c r="W106" i="8"/>
  <c r="W104" i="8"/>
  <c r="W97" i="8"/>
  <c r="W107" i="8"/>
  <c r="W100" i="8"/>
  <c r="W108" i="8"/>
  <c r="W98" i="8"/>
  <c r="W110" i="8"/>
  <c r="W94" i="8"/>
  <c r="W109" i="8"/>
  <c r="Q109" i="8"/>
  <c r="Q40" i="8" s="1"/>
  <c r="Q96" i="8"/>
  <c r="Q27" i="8" s="1"/>
  <c r="Q101" i="8"/>
  <c r="Q32" i="8" s="1"/>
  <c r="Q102" i="8"/>
  <c r="Q33" i="8" s="1"/>
  <c r="Q103" i="8"/>
  <c r="Q99" i="8"/>
  <c r="Q30" i="8" s="1"/>
  <c r="Q93" i="8"/>
  <c r="Q106" i="8"/>
  <c r="Q108" i="8"/>
  <c r="Q39" i="8" s="1"/>
  <c r="Q110" i="8"/>
  <c r="Q94" i="8"/>
  <c r="Q25" i="8" s="1"/>
  <c r="Q97" i="8"/>
  <c r="Q92" i="8"/>
  <c r="Q107" i="8"/>
  <c r="Q38" i="8" s="1"/>
  <c r="M920" i="8"/>
  <c r="X937" i="8"/>
  <c r="AG920" i="8"/>
  <c r="I920" i="8"/>
  <c r="M934" i="8"/>
  <c r="Y920" i="8"/>
  <c r="P923" i="8"/>
  <c r="AR938" i="8"/>
  <c r="V934" i="8"/>
  <c r="AM930" i="8"/>
  <c r="AL924" i="8"/>
  <c r="P934" i="8"/>
  <c r="W924" i="8"/>
  <c r="Q934" i="8"/>
  <c r="AG924" i="8"/>
  <c r="K934" i="8"/>
  <c r="U363" i="8"/>
  <c r="J347" i="8"/>
  <c r="AA361" i="8"/>
  <c r="O353" i="8"/>
  <c r="AG346" i="8"/>
  <c r="I354" i="8"/>
  <c r="P354" i="8"/>
  <c r="V353" i="8"/>
  <c r="AG348" i="8"/>
  <c r="Z358" i="8"/>
  <c r="AH348" i="8"/>
  <c r="K358" i="8"/>
  <c r="AQ348" i="8"/>
  <c r="T358" i="8"/>
  <c r="AB348" i="8"/>
  <c r="U358" i="8"/>
  <c r="AR97" i="8"/>
  <c r="K95" i="8"/>
  <c r="Q104" i="8"/>
  <c r="W101" i="8"/>
  <c r="Z1524" i="8"/>
  <c r="AC1525" i="8"/>
  <c r="AE1533" i="8"/>
  <c r="K1530" i="8"/>
  <c r="Z1520" i="8"/>
  <c r="AC1522" i="8"/>
  <c r="AC1528" i="8"/>
  <c r="M1535" i="8"/>
  <c r="Z1527" i="8"/>
  <c r="K1518" i="8"/>
  <c r="AE1528" i="8"/>
  <c r="P812" i="8"/>
  <c r="P809" i="8"/>
  <c r="U819" i="8"/>
  <c r="P811" i="8"/>
  <c r="X809" i="8"/>
  <c r="I810" i="8"/>
  <c r="I814" i="8"/>
  <c r="I816" i="8"/>
  <c r="V744" i="8"/>
  <c r="Q753" i="8"/>
  <c r="X740" i="8"/>
  <c r="AG738" i="8"/>
  <c r="AM737" i="8"/>
  <c r="AM736" i="8"/>
  <c r="K741" i="8"/>
  <c r="K746" i="8"/>
  <c r="AG740" i="8"/>
  <c r="I745" i="8"/>
  <c r="X749" i="8"/>
  <c r="Q740" i="8"/>
  <c r="K754" i="8"/>
  <c r="I749" i="8"/>
  <c r="U738" i="8"/>
  <c r="AG746" i="8"/>
  <c r="V736" i="8"/>
  <c r="W747" i="8"/>
  <c r="AK736" i="8"/>
  <c r="AB739" i="8"/>
  <c r="P742" i="8"/>
  <c r="V745" i="8"/>
  <c r="AM753" i="8"/>
  <c r="AK743" i="8"/>
  <c r="Z747" i="8"/>
  <c r="AK740" i="8"/>
  <c r="AQ747" i="8"/>
  <c r="K736" i="8"/>
  <c r="AK737" i="8"/>
  <c r="X750" i="8"/>
  <c r="P752" i="8"/>
  <c r="W1674" i="8"/>
  <c r="AE1662" i="8"/>
  <c r="AE1658" i="8"/>
  <c r="AA1667" i="8"/>
  <c r="W1672" i="8"/>
  <c r="W1665" i="8"/>
  <c r="Z1672" i="8"/>
  <c r="AK94" i="8"/>
  <c r="AK110" i="8"/>
  <c r="AK93" i="8"/>
  <c r="AK96" i="8"/>
  <c r="AK97" i="8"/>
  <c r="AK102" i="8"/>
  <c r="AK95" i="8"/>
  <c r="AK105" i="8"/>
  <c r="AK100" i="8"/>
  <c r="AK31" i="8" s="1"/>
  <c r="AK103" i="8"/>
  <c r="AK108" i="8"/>
  <c r="Z102" i="8"/>
  <c r="Z96" i="8"/>
  <c r="Z101" i="8"/>
  <c r="Z107" i="8"/>
  <c r="Z99" i="8"/>
  <c r="Z105" i="8"/>
  <c r="Z106" i="8"/>
  <c r="Z98" i="8"/>
  <c r="Z104" i="8"/>
  <c r="Z95" i="8"/>
  <c r="AL107" i="8"/>
  <c r="AL38" i="8" s="1"/>
  <c r="AL101" i="8"/>
  <c r="AL32" i="8" s="1"/>
  <c r="AL94" i="8"/>
  <c r="AL25" i="8" s="1"/>
  <c r="AL105" i="8"/>
  <c r="AL36" i="8" s="1"/>
  <c r="AL98" i="8"/>
  <c r="AL92" i="8"/>
  <c r="AL108" i="8"/>
  <c r="AL39" i="8" s="1"/>
  <c r="AL109" i="8"/>
  <c r="AL104" i="8"/>
  <c r="AN104" i="8"/>
  <c r="AN100" i="8"/>
  <c r="AN95" i="8"/>
  <c r="AN99" i="8"/>
  <c r="AN102" i="8"/>
  <c r="AN108" i="8"/>
  <c r="AN106" i="8"/>
  <c r="AN92" i="8"/>
  <c r="AN93" i="8"/>
  <c r="V110" i="8"/>
  <c r="AL106" i="8"/>
  <c r="AH107" i="8"/>
  <c r="Y101" i="8"/>
  <c r="AK99" i="8"/>
  <c r="AK30" i="8" s="1"/>
  <c r="AA93" i="8"/>
  <c r="AL110" i="8"/>
  <c r="AJ97" i="8"/>
  <c r="AL95" i="8"/>
  <c r="AL26" i="8" s="1"/>
  <c r="AH109" i="8"/>
  <c r="R100" i="8"/>
  <c r="AJ103" i="8"/>
  <c r="R97" i="8"/>
  <c r="Y104" i="8"/>
  <c r="Z94" i="8"/>
  <c r="AH110" i="8"/>
  <c r="AE109" i="8"/>
  <c r="W1668" i="8"/>
  <c r="Z1664" i="8"/>
  <c r="AA1664" i="8"/>
  <c r="AE1664" i="8"/>
  <c r="W1659" i="8"/>
  <c r="W1664" i="8"/>
  <c r="AE1660" i="8"/>
  <c r="W1667" i="8"/>
  <c r="AE1669" i="8"/>
  <c r="AA1674" i="8"/>
  <c r="AH99" i="8"/>
  <c r="AH104" i="8"/>
  <c r="AH95" i="8"/>
  <c r="AH93" i="8"/>
  <c r="AH102" i="8"/>
  <c r="AH96" i="8"/>
  <c r="S97" i="8"/>
  <c r="S92" i="8"/>
  <c r="S99" i="8"/>
  <c r="S93" i="8"/>
  <c r="S109" i="8"/>
  <c r="S110" i="8"/>
  <c r="S104" i="8"/>
  <c r="S100" i="8"/>
  <c r="S101" i="8"/>
  <c r="AA109" i="8"/>
  <c r="AA110" i="8"/>
  <c r="AA107" i="8"/>
  <c r="AA106" i="8"/>
  <c r="AA100" i="8"/>
  <c r="AA104" i="8"/>
  <c r="AA97" i="8"/>
  <c r="AA92" i="8"/>
  <c r="AE93" i="8"/>
  <c r="AE103" i="8"/>
  <c r="AE92" i="8"/>
  <c r="AE104" i="8"/>
  <c r="AE96" i="8"/>
  <c r="AE99" i="8"/>
  <c r="AE102" i="8"/>
  <c r="AE107" i="8"/>
  <c r="AE97" i="8"/>
  <c r="AE100" i="8"/>
  <c r="Y110" i="8"/>
  <c r="Y94" i="8"/>
  <c r="Y97" i="8"/>
  <c r="Y100" i="8"/>
  <c r="Y99" i="8"/>
  <c r="Y105" i="8"/>
  <c r="Y93" i="8"/>
  <c r="Y109" i="8"/>
  <c r="AK104" i="8"/>
  <c r="X98" i="8"/>
  <c r="Y95" i="8"/>
  <c r="S94" i="8"/>
  <c r="AH103" i="8"/>
  <c r="AE105" i="8"/>
  <c r="AA99" i="8"/>
  <c r="AH98" i="8"/>
  <c r="AH105" i="8"/>
  <c r="AH92" i="8"/>
  <c r="S95" i="8"/>
  <c r="AK101" i="8"/>
  <c r="X104" i="8"/>
  <c r="AJ107" i="8"/>
  <c r="AK98" i="8"/>
  <c r="AK29" i="8" s="1"/>
  <c r="Y102" i="8"/>
  <c r="V98" i="8"/>
  <c r="AE101" i="8"/>
  <c r="AH108" i="8"/>
  <c r="AA313" i="8"/>
  <c r="AA301" i="8"/>
  <c r="AG310" i="8"/>
  <c r="I316" i="8"/>
  <c r="AA300" i="8"/>
  <c r="M1536" i="8"/>
  <c r="M1532" i="8"/>
  <c r="M1521" i="8"/>
  <c r="AC1529" i="8"/>
  <c r="AE1526" i="8"/>
  <c r="K1524" i="8"/>
  <c r="K1519" i="8"/>
  <c r="Z1533" i="8"/>
  <c r="AC1520" i="8"/>
  <c r="K1536" i="8"/>
  <c r="I809" i="8"/>
  <c r="P820" i="8"/>
  <c r="X815" i="8"/>
  <c r="I822" i="8"/>
  <c r="P806" i="8"/>
  <c r="P823" i="8"/>
  <c r="P817" i="8"/>
  <c r="I815" i="8"/>
  <c r="U744" i="8"/>
  <c r="Y746" i="8"/>
  <c r="S740" i="8"/>
  <c r="AC736" i="8"/>
  <c r="AK744" i="8"/>
  <c r="AG742" i="8"/>
  <c r="Y751" i="8"/>
  <c r="Y750" i="8"/>
  <c r="Z750" i="8"/>
  <c r="K743" i="8"/>
  <c r="AQ738" i="8"/>
  <c r="S748" i="8"/>
  <c r="P747" i="8"/>
  <c r="Y737" i="8"/>
  <c r="V742" i="8"/>
  <c r="Q747" i="8"/>
  <c r="AM751" i="8"/>
  <c r="I738" i="8"/>
  <c r="W742" i="8"/>
  <c r="AK746" i="8"/>
  <c r="W751" i="8"/>
  <c r="AK739" i="8"/>
  <c r="Y742" i="8"/>
  <c r="Q745" i="8"/>
  <c r="K748" i="8"/>
  <c r="AK753" i="8"/>
  <c r="Z740" i="8"/>
  <c r="Q743" i="8"/>
  <c r="I746" i="8"/>
  <c r="AK748" i="8"/>
  <c r="Y752" i="8"/>
  <c r="I736" i="8"/>
  <c r="Y739" i="8"/>
  <c r="V748" i="8"/>
  <c r="Z736" i="8"/>
  <c r="K747" i="8"/>
  <c r="AM748" i="8"/>
  <c r="AE750" i="8"/>
  <c r="W752" i="8"/>
  <c r="AQ736" i="8"/>
  <c r="AK745" i="8"/>
  <c r="AJ747" i="8"/>
  <c r="AB749" i="8"/>
  <c r="AK1248" i="8"/>
  <c r="T1247" i="8"/>
  <c r="U1245" i="8"/>
  <c r="P1245" i="8"/>
  <c r="W1243" i="8"/>
  <c r="U1248" i="8"/>
  <c r="P1253" i="8"/>
  <c r="Z1243" i="8"/>
  <c r="AK1247" i="8"/>
  <c r="T1242" i="8"/>
  <c r="P1251" i="8"/>
  <c r="AO1256" i="8"/>
  <c r="P1246" i="8"/>
  <c r="AO1248" i="8"/>
  <c r="AO1254" i="8"/>
  <c r="AP1246" i="8"/>
  <c r="Z1258" i="8"/>
  <c r="AP1248" i="8"/>
  <c r="AP1257" i="8"/>
  <c r="Z1242" i="8"/>
  <c r="AP1245" i="8"/>
  <c r="T1251" i="8"/>
  <c r="AM1254" i="8"/>
  <c r="W1258" i="8"/>
  <c r="T1248" i="8"/>
  <c r="AK1251" i="8"/>
  <c r="T1257" i="8"/>
  <c r="W1662" i="8"/>
  <c r="AA1657" i="8"/>
  <c r="W1666" i="8"/>
  <c r="AE1659" i="8"/>
  <c r="Y98" i="8"/>
  <c r="AN98" i="8"/>
  <c r="AN29" i="8" s="1"/>
  <c r="V97" i="8"/>
  <c r="Y96" i="8"/>
  <c r="AJ94" i="8"/>
  <c r="V92" i="8"/>
  <c r="S106" i="8"/>
  <c r="S105" i="8"/>
  <c r="AE108" i="8"/>
  <c r="AA95" i="8"/>
  <c r="AJ98" i="8"/>
  <c r="AJ95" i="8"/>
  <c r="Y108" i="8"/>
  <c r="V105" i="8"/>
  <c r="Z1671" i="8"/>
  <c r="Z1666" i="8"/>
  <c r="Z1673" i="8"/>
  <c r="Z1669" i="8"/>
  <c r="Z1665" i="8"/>
  <c r="W1673" i="8"/>
  <c r="W1657" i="8"/>
  <c r="W1658" i="8"/>
  <c r="AE1671" i="8"/>
  <c r="AE1668" i="8"/>
  <c r="AE1656" i="8"/>
  <c r="AE1663" i="8"/>
  <c r="AE1673" i="8"/>
  <c r="AE1670" i="8"/>
  <c r="AE1674" i="8"/>
  <c r="AA1662" i="8"/>
  <c r="AA1671" i="8"/>
  <c r="AA1673" i="8"/>
  <c r="AA1666" i="8"/>
  <c r="Y240" i="8"/>
  <c r="Y244" i="8"/>
  <c r="Y242" i="8"/>
  <c r="Y230" i="8"/>
  <c r="Y246" i="8"/>
  <c r="Y234" i="8"/>
  <c r="Y239" i="8"/>
  <c r="Y243" i="8"/>
  <c r="Y237" i="8"/>
  <c r="Y248" i="8"/>
  <c r="Y245" i="8"/>
  <c r="Y238" i="8"/>
  <c r="Y232" i="8"/>
  <c r="Y247" i="8"/>
  <c r="Y236" i="8"/>
  <c r="Y231" i="8"/>
  <c r="Y235" i="8"/>
  <c r="Y233" i="8"/>
  <c r="Y241" i="8"/>
  <c r="AO247" i="8"/>
  <c r="AO40" i="8" s="1"/>
  <c r="AO246" i="8"/>
  <c r="AO233" i="8"/>
  <c r="AO26" i="8" s="1"/>
  <c r="AO245" i="8"/>
  <c r="AO237" i="8"/>
  <c r="AO248" i="8"/>
  <c r="AO242" i="8"/>
  <c r="AO239" i="8"/>
  <c r="AO231" i="8"/>
  <c r="AO24" i="8" s="1"/>
  <c r="AO238" i="8"/>
  <c r="AO236" i="8"/>
  <c r="AO232" i="8"/>
  <c r="AO241" i="8"/>
  <c r="AO34" i="8" s="1"/>
  <c r="AO244" i="8"/>
  <c r="AO234" i="8"/>
  <c r="AO27" i="8" s="1"/>
  <c r="AO235" i="8"/>
  <c r="AO243" i="8"/>
  <c r="AO36" i="8" s="1"/>
  <c r="AO240" i="8"/>
  <c r="AO230" i="8"/>
  <c r="AQ235" i="8"/>
  <c r="AQ28" i="8" s="1"/>
  <c r="AQ240" i="8"/>
  <c r="AQ238" i="8"/>
  <c r="AQ233" i="8"/>
  <c r="AQ243" i="8"/>
  <c r="AQ236" i="8"/>
  <c r="AQ29" i="8" s="1"/>
  <c r="AQ239" i="8"/>
  <c r="AQ32" i="8" s="1"/>
  <c r="AQ242" i="8"/>
  <c r="AQ248" i="8"/>
  <c r="AQ237" i="8"/>
  <c r="AQ247" i="8"/>
  <c r="AQ234" i="8"/>
  <c r="AQ241" i="8"/>
  <c r="AQ34" i="8" s="1"/>
  <c r="AQ246" i="8"/>
  <c r="AQ244" i="8"/>
  <c r="AQ230" i="8"/>
  <c r="AQ231" i="8"/>
  <c r="AQ24" i="8" s="1"/>
  <c r="AQ232" i="8"/>
  <c r="AQ245" i="8"/>
  <c r="M246" i="8"/>
  <c r="M238" i="8"/>
  <c r="M233" i="8"/>
  <c r="M244" i="8"/>
  <c r="M247" i="8"/>
  <c r="M239" i="8"/>
  <c r="M232" i="8"/>
  <c r="M230" i="8"/>
  <c r="M231" i="8"/>
  <c r="M24" i="8" s="1"/>
  <c r="M240" i="8"/>
  <c r="M245" i="8"/>
  <c r="M38" i="8" s="1"/>
  <c r="M236" i="8"/>
  <c r="M237" i="8"/>
  <c r="M248" i="8"/>
  <c r="M242" i="8"/>
  <c r="M243" i="8"/>
  <c r="M235" i="8"/>
  <c r="M234" i="8"/>
  <c r="M241" i="8"/>
  <c r="O245" i="8"/>
  <c r="O242" i="8"/>
  <c r="O248" i="8"/>
  <c r="O238" i="8"/>
  <c r="O241" i="8"/>
  <c r="O231" i="8"/>
  <c r="O237" i="8"/>
  <c r="O235" i="8"/>
  <c r="O233" i="8"/>
  <c r="O239" i="8"/>
  <c r="O244" i="8"/>
  <c r="O243" i="8"/>
  <c r="O232" i="8"/>
  <c r="O230" i="8"/>
  <c r="O246" i="8"/>
  <c r="O247" i="8"/>
  <c r="O40" i="8" s="1"/>
  <c r="O236" i="8"/>
  <c r="O234" i="8"/>
  <c r="O240" i="8"/>
  <c r="Y952" i="8"/>
  <c r="W955" i="8"/>
  <c r="W954" i="8"/>
  <c r="P949" i="8"/>
  <c r="Y944" i="8"/>
  <c r="Z33" i="7"/>
  <c r="Z25" i="7"/>
  <c r="Z32" i="7"/>
  <c r="Z24" i="7"/>
  <c r="Z30" i="7"/>
  <c r="Z22" i="7"/>
  <c r="Z18" i="7"/>
  <c r="Z27" i="7"/>
  <c r="Z28" i="7"/>
  <c r="Z23" i="7"/>
  <c r="Z20" i="7"/>
  <c r="Z29" i="7"/>
  <c r="Z21" i="7"/>
  <c r="Z19" i="7"/>
  <c r="Z26" i="7"/>
  <c r="Z36" i="7"/>
  <c r="Z31" i="7"/>
  <c r="Z35" i="7"/>
  <c r="Z34" i="7"/>
  <c r="I301" i="8"/>
  <c r="I25" i="8" s="1"/>
  <c r="M314" i="8"/>
  <c r="M305" i="8"/>
  <c r="AA315" i="8"/>
  <c r="M310" i="8"/>
  <c r="AA307" i="8"/>
  <c r="I309" i="8"/>
  <c r="M308" i="8"/>
  <c r="AG308" i="8"/>
  <c r="AG305" i="8"/>
  <c r="M309" i="8"/>
  <c r="AG312" i="8"/>
  <c r="I299" i="8"/>
  <c r="AC1518" i="8"/>
  <c r="AC1534" i="8"/>
  <c r="M1523" i="8"/>
  <c r="K1528" i="8"/>
  <c r="AE1534" i="8"/>
  <c r="AC1521" i="8"/>
  <c r="Z1529" i="8"/>
  <c r="M1519" i="8"/>
  <c r="K1521" i="8"/>
  <c r="M1530" i="8"/>
  <c r="M1524" i="8"/>
  <c r="K1526" i="8"/>
  <c r="M1526" i="8"/>
  <c r="P818" i="8"/>
  <c r="X806" i="8"/>
  <c r="X817" i="8"/>
  <c r="X811" i="8"/>
  <c r="P807" i="8"/>
  <c r="U817" i="8"/>
  <c r="U811" i="8"/>
  <c r="I811" i="8"/>
  <c r="X805" i="8"/>
  <c r="P810" i="8"/>
  <c r="U741" i="8"/>
  <c r="AE747" i="8"/>
  <c r="P737" i="8"/>
  <c r="AJ754" i="8"/>
  <c r="AC752" i="8"/>
  <c r="AC751" i="8"/>
  <c r="AQ740" i="8"/>
  <c r="AC739" i="8"/>
  <c r="V753" i="8"/>
  <c r="X743" i="8"/>
  <c r="AM747" i="8"/>
  <c r="S752" i="8"/>
  <c r="Y743" i="8"/>
  <c r="Z752" i="8"/>
  <c r="AC738" i="8"/>
  <c r="I743" i="8"/>
  <c r="U747" i="8"/>
  <c r="V737" i="8"/>
  <c r="K740" i="8"/>
  <c r="AM742" i="8"/>
  <c r="AE745" i="8"/>
  <c r="Y748" i="8"/>
  <c r="Q751" i="8"/>
  <c r="K738" i="8"/>
  <c r="AB743" i="8"/>
  <c r="Z738" i="8"/>
  <c r="AQ743" i="8"/>
  <c r="AJ752" i="8"/>
  <c r="AQ737" i="8"/>
  <c r="AG739" i="8"/>
  <c r="W741" i="8"/>
  <c r="K745" i="8"/>
  <c r="K32" i="8" s="1"/>
  <c r="V750" i="8"/>
  <c r="W738" i="8"/>
  <c r="K742" i="8"/>
  <c r="AB745" i="8"/>
  <c r="S747" i="8"/>
  <c r="K749" i="8"/>
  <c r="AM750" i="8"/>
  <c r="AE752" i="8"/>
  <c r="W754" i="8"/>
  <c r="K739" i="8"/>
  <c r="AB742" i="8"/>
  <c r="P746" i="8"/>
  <c r="AJ749" i="8"/>
  <c r="AB751" i="8"/>
  <c r="AF1246" i="8"/>
  <c r="AO1253" i="8"/>
  <c r="AL1259" i="8"/>
  <c r="AK1254" i="8"/>
  <c r="AK1245" i="8"/>
  <c r="AP1243" i="8"/>
  <c r="AM1248" i="8"/>
  <c r="AK1253" i="8"/>
  <c r="T1258" i="8"/>
  <c r="Q1257" i="8"/>
  <c r="AL1248" i="8"/>
  <c r="AL29" i="8" s="1"/>
  <c r="U1254" i="8"/>
  <c r="P1257" i="8"/>
  <c r="AL1243" i="8"/>
  <c r="U1252" i="8"/>
  <c r="P1255" i="8"/>
  <c r="AP1260" i="8"/>
  <c r="W1247" i="8"/>
  <c r="AL1252" i="8"/>
  <c r="W1244" i="8"/>
  <c r="AL1249" i="8"/>
  <c r="S1253" i="8"/>
  <c r="AM1256" i="8"/>
  <c r="P1252" i="8"/>
  <c r="T1259" i="8"/>
  <c r="AA1661" i="8"/>
  <c r="AA1656" i="8"/>
  <c r="AE1666" i="8"/>
  <c r="Z1661" i="8"/>
  <c r="AA1670" i="8"/>
  <c r="AA101" i="8"/>
  <c r="AH101" i="8"/>
  <c r="AN105" i="8"/>
  <c r="AK106" i="8"/>
  <c r="X95" i="8"/>
  <c r="Z93" i="8"/>
  <c r="AA94" i="8"/>
  <c r="X101" i="8"/>
  <c r="AL99" i="8"/>
  <c r="AL30" i="8" s="1"/>
  <c r="AA105" i="8"/>
  <c r="X102" i="8"/>
  <c r="X99" i="8"/>
  <c r="AK92" i="8"/>
  <c r="M312" i="8"/>
  <c r="AG317" i="8"/>
  <c r="I304" i="8"/>
  <c r="M311" i="8"/>
  <c r="AG314" i="8"/>
  <c r="M306" i="8"/>
  <c r="M1534" i="8"/>
  <c r="AE1519" i="8"/>
  <c r="AE1535" i="8"/>
  <c r="Z1528" i="8"/>
  <c r="K1534" i="8"/>
  <c r="M1525" i="8"/>
  <c r="Z1518" i="8"/>
  <c r="M1533" i="8"/>
  <c r="Z1526" i="8"/>
  <c r="Z1536" i="8"/>
  <c r="AE1522" i="8"/>
  <c r="U818" i="8"/>
  <c r="I823" i="8"/>
  <c r="X816" i="8"/>
  <c r="X807" i="8"/>
  <c r="X820" i="8"/>
  <c r="P808" i="8"/>
  <c r="I820" i="8"/>
  <c r="AC747" i="8"/>
  <c r="AG748" i="8"/>
  <c r="X742" i="8"/>
  <c r="I751" i="8"/>
  <c r="W740" i="8"/>
  <c r="S738" i="8"/>
  <c r="AG753" i="8"/>
  <c r="AJ743" i="8"/>
  <c r="AG752" i="8"/>
  <c r="AK752" i="8"/>
  <c r="S754" i="8"/>
  <c r="I740" i="8"/>
  <c r="W744" i="8"/>
  <c r="I754" i="8"/>
  <c r="AB738" i="8"/>
  <c r="K744" i="8"/>
  <c r="U748" i="8"/>
  <c r="Z743" i="8"/>
  <c r="Y740" i="8"/>
  <c r="P743" i="8"/>
  <c r="AJ748" i="8"/>
  <c r="AE751" i="8"/>
  <c r="Z754" i="8"/>
  <c r="Y738" i="8"/>
  <c r="U752" i="8"/>
  <c r="AB741" i="8"/>
  <c r="X747" i="8"/>
  <c r="S750" i="8"/>
  <c r="AE741" i="8"/>
  <c r="U743" i="8"/>
  <c r="S745" i="8"/>
  <c r="AE738" i="8"/>
  <c r="U740" i="8"/>
  <c r="S742" i="8"/>
  <c r="I744" i="8"/>
  <c r="AJ745" i="8"/>
  <c r="S749" i="8"/>
  <c r="AJ742" i="8"/>
  <c r="T1249" i="8"/>
  <c r="S1246" i="8"/>
  <c r="T1245" i="8"/>
  <c r="P1259" i="8"/>
  <c r="T1254" i="8"/>
  <c r="AM1257" i="8"/>
  <c r="S1251" i="8"/>
  <c r="S1248" i="8"/>
  <c r="S1255" i="8"/>
  <c r="AE1661" i="8"/>
  <c r="Z1662" i="8"/>
  <c r="AA1669" i="8"/>
  <c r="Z1660" i="8"/>
  <c r="AA1668" i="8"/>
  <c r="R104" i="8"/>
  <c r="R95" i="8"/>
  <c r="R96" i="8"/>
  <c r="R102" i="8"/>
  <c r="R99" i="8"/>
  <c r="R108" i="8"/>
  <c r="R92" i="8"/>
  <c r="R105" i="8"/>
  <c r="R106" i="8"/>
  <c r="R107" i="8"/>
  <c r="AJ100" i="8"/>
  <c r="AJ108" i="8"/>
  <c r="AJ106" i="8"/>
  <c r="AJ99" i="8"/>
  <c r="AJ92" i="8"/>
  <c r="AJ104" i="8"/>
  <c r="AJ93" i="8"/>
  <c r="V104" i="8"/>
  <c r="V106" i="8"/>
  <c r="V109" i="8"/>
  <c r="V93" i="8"/>
  <c r="V96" i="8"/>
  <c r="V99" i="8"/>
  <c r="V108" i="8"/>
  <c r="X108" i="8"/>
  <c r="X93" i="8"/>
  <c r="X106" i="8"/>
  <c r="X100" i="8"/>
  <c r="X110" i="8"/>
  <c r="X94" i="8"/>
  <c r="X97" i="8"/>
  <c r="AQ45" i="6"/>
  <c r="AR45" i="6" s="1"/>
  <c r="AQ41" i="6"/>
  <c r="AR41" i="6" s="1"/>
  <c r="AQ39" i="6"/>
  <c r="AR39" i="6" s="1"/>
  <c r="AQ25" i="6"/>
  <c r="AR25" i="6" s="1"/>
  <c r="AQ20" i="6"/>
  <c r="AR20" i="6" s="1"/>
  <c r="AQ18" i="6"/>
  <c r="AR18" i="6" s="1"/>
  <c r="AQ12" i="6"/>
  <c r="AR12" i="6" s="1"/>
  <c r="AQ10" i="6"/>
  <c r="AR10" i="6" s="1"/>
  <c r="AQ53" i="6"/>
  <c r="AR53" i="6" s="1"/>
  <c r="AQ51" i="6"/>
  <c r="AR51" i="6" s="1"/>
  <c r="AQ49" i="6"/>
  <c r="AR49" i="6" s="1"/>
  <c r="AQ34" i="6"/>
  <c r="AR34" i="6" s="1"/>
  <c r="AQ32" i="6"/>
  <c r="AR32" i="6" s="1"/>
  <c r="AQ27" i="6"/>
  <c r="AR27" i="6" s="1"/>
  <c r="AQ55" i="6"/>
  <c r="AR55" i="6" s="1"/>
  <c r="AQ44" i="6"/>
  <c r="AR44" i="6" s="1"/>
  <c r="AQ42" i="6"/>
  <c r="AR42" i="6" s="1"/>
  <c r="AQ40" i="6"/>
  <c r="AR40" i="6" s="1"/>
  <c r="AQ29" i="6"/>
  <c r="AR29" i="6" s="1"/>
  <c r="AQ35" i="6"/>
  <c r="AR35" i="6" s="1"/>
  <c r="AQ31" i="6"/>
  <c r="AR31" i="6" s="1"/>
  <c r="AQ30" i="6"/>
  <c r="AR30" i="6" s="1"/>
  <c r="AQ54" i="6"/>
  <c r="AR54" i="6" s="1"/>
  <c r="AQ38" i="6"/>
  <c r="AR38" i="6" s="1"/>
  <c r="AQ36" i="6"/>
  <c r="AR36" i="6" s="1"/>
  <c r="AQ28" i="6"/>
  <c r="AR28" i="6" s="1"/>
  <c r="AQ26" i="6"/>
  <c r="AR26" i="6" s="1"/>
  <c r="AQ14" i="6"/>
  <c r="AR14" i="6" s="1"/>
  <c r="AQ52" i="6"/>
  <c r="AR52" i="6" s="1"/>
  <c r="AQ37" i="6"/>
  <c r="AR37" i="6" s="1"/>
  <c r="AQ22" i="6"/>
  <c r="AR22" i="6" s="1"/>
  <c r="AQ16" i="6"/>
  <c r="AR16" i="6" s="1"/>
  <c r="AQ11" i="6"/>
  <c r="AR11" i="6" s="1"/>
  <c r="AQ47" i="6"/>
  <c r="AR47" i="6" s="1"/>
  <c r="AQ9" i="6"/>
  <c r="AR9" i="6" s="1"/>
  <c r="AQ50" i="6"/>
  <c r="AR50" i="6" s="1"/>
  <c r="AQ24" i="6"/>
  <c r="AR24" i="6" s="1"/>
  <c r="AQ23" i="6"/>
  <c r="AR23" i="6" s="1"/>
  <c r="AQ8" i="6"/>
  <c r="AR8" i="6" s="1"/>
  <c r="AQ48" i="6"/>
  <c r="AR48" i="6" s="1"/>
  <c r="AQ7" i="6"/>
  <c r="AR7" i="6" s="1"/>
  <c r="AQ21" i="6"/>
  <c r="AR21" i="6" s="1"/>
  <c r="AQ15" i="6"/>
  <c r="AR15" i="6" s="1"/>
  <c r="AQ6" i="6"/>
  <c r="AR6" i="6" s="1"/>
  <c r="AQ33" i="6"/>
  <c r="AR33" i="6" s="1"/>
  <c r="AQ17" i="6"/>
  <c r="AR17" i="6" s="1"/>
  <c r="AQ46" i="6"/>
  <c r="AR46" i="6" s="1"/>
  <c r="AQ43" i="6"/>
  <c r="AR43" i="6" s="1"/>
  <c r="AQ19" i="6"/>
  <c r="AR19" i="6" s="1"/>
  <c r="AQ13" i="6"/>
  <c r="AR13" i="6" s="1"/>
  <c r="Y103" i="8"/>
  <c r="X105" i="8"/>
  <c r="S96" i="8"/>
  <c r="AE95" i="8"/>
  <c r="S108" i="8"/>
  <c r="AL100" i="8"/>
  <c r="AL31" i="8" s="1"/>
  <c r="X107" i="8"/>
  <c r="AN101" i="8"/>
  <c r="AA108" i="8"/>
  <c r="S103" i="8"/>
  <c r="AJ105" i="8"/>
  <c r="Y106" i="8"/>
  <c r="AH106" i="8"/>
  <c r="R110" i="8"/>
  <c r="AI99" i="8"/>
  <c r="N95" i="8"/>
  <c r="M97" i="8"/>
  <c r="T99" i="8"/>
  <c r="AG95" i="8"/>
  <c r="AM103" i="8"/>
  <c r="AM34" i="8" s="1"/>
  <c r="AQ110" i="8"/>
  <c r="P95" i="8"/>
  <c r="P26" i="8" s="1"/>
  <c r="P109" i="8"/>
  <c r="P40" i="8" s="1"/>
  <c r="M100" i="8"/>
  <c r="N99" i="8"/>
  <c r="AO100" i="8"/>
  <c r="AO31" i="8" s="1"/>
  <c r="AQ107" i="8"/>
  <c r="AQ38" i="8" s="1"/>
  <c r="AI109" i="8"/>
  <c r="N96" i="8"/>
  <c r="AO97" i="8"/>
  <c r="N93" i="8"/>
  <c r="AO94" i="8"/>
  <c r="M109" i="8"/>
  <c r="AO110" i="8"/>
  <c r="AM93" i="8"/>
  <c r="AO101" i="8"/>
  <c r="N104" i="8"/>
  <c r="AG103" i="8"/>
  <c r="AB99" i="8"/>
  <c r="AQ106" i="8"/>
  <c r="P98" i="8"/>
  <c r="AG101" i="8"/>
  <c r="P105" i="8"/>
  <c r="P93" i="8"/>
  <c r="AG96" i="8"/>
  <c r="AI110" i="8"/>
  <c r="P97" i="8"/>
  <c r="AQ98" i="8"/>
  <c r="AG100" i="8"/>
  <c r="AQ105" i="8"/>
  <c r="AQ36" i="8" s="1"/>
  <c r="P94" i="8"/>
  <c r="P25" i="8" s="1"/>
  <c r="AG97" i="8"/>
  <c r="M101" i="8"/>
  <c r="M32" i="8" s="1"/>
  <c r="AG94" i="8"/>
  <c r="M98" i="8"/>
  <c r="M29" i="8" s="1"/>
  <c r="F26" i="5" l="1"/>
  <c r="H26" i="5" s="1"/>
  <c r="F35" i="5"/>
  <c r="H35" i="5" s="1"/>
  <c r="K36" i="4"/>
  <c r="L36" i="4" s="1"/>
  <c r="F27" i="5"/>
  <c r="H27" i="5" s="1"/>
  <c r="F28" i="5"/>
  <c r="H28" i="5" s="1"/>
  <c r="AK77" i="5"/>
  <c r="AK63" i="5"/>
  <c r="AK8" i="5"/>
  <c r="AK52" i="5"/>
  <c r="AK100" i="5"/>
  <c r="AK27" i="5"/>
  <c r="AK37" i="5"/>
  <c r="AK91" i="5"/>
  <c r="AK93" i="5"/>
  <c r="AK14" i="5"/>
  <c r="AK95" i="5"/>
  <c r="AK74" i="5"/>
  <c r="AK65" i="5"/>
  <c r="AK40" i="5"/>
  <c r="AK34" i="5"/>
  <c r="AK32" i="5"/>
  <c r="AK46" i="5"/>
  <c r="AK64" i="5"/>
  <c r="AK39" i="5"/>
  <c r="AK22" i="5"/>
  <c r="AK38" i="5"/>
  <c r="AK18" i="5"/>
  <c r="AK62" i="5"/>
  <c r="AK49" i="5"/>
  <c r="AK78" i="5"/>
  <c r="AK92" i="5"/>
  <c r="AK28" i="5"/>
  <c r="AK29" i="5"/>
  <c r="AK31" i="5"/>
  <c r="AK35" i="5"/>
  <c r="AK82" i="5"/>
  <c r="AK60" i="5"/>
  <c r="AK96" i="5"/>
  <c r="AK88" i="5"/>
  <c r="AK9" i="5"/>
  <c r="AK73" i="5"/>
  <c r="AK89" i="5"/>
  <c r="AK26" i="5"/>
  <c r="AK71" i="5"/>
  <c r="AK84" i="5"/>
  <c r="AK57" i="5"/>
  <c r="AK17" i="5"/>
  <c r="AK61" i="5"/>
  <c r="AK56" i="5"/>
  <c r="AK98" i="5"/>
  <c r="AK66" i="5"/>
  <c r="AK24" i="5"/>
  <c r="AK11" i="5"/>
  <c r="AK87" i="5"/>
  <c r="AK10" i="5"/>
  <c r="AK94" i="5"/>
  <c r="AK30" i="5"/>
  <c r="AK70" i="5"/>
  <c r="AK7" i="5"/>
  <c r="AK48" i="5"/>
  <c r="AK21" i="5"/>
  <c r="AK6" i="5"/>
  <c r="AK36" i="5"/>
  <c r="AK43" i="5"/>
  <c r="AK25" i="5"/>
  <c r="AK85" i="5"/>
  <c r="AK50" i="5"/>
  <c r="AK47" i="5"/>
  <c r="AK99" i="5"/>
  <c r="AK55" i="5"/>
  <c r="AK53" i="5"/>
  <c r="AK51" i="5"/>
  <c r="AK13" i="5"/>
  <c r="AK79" i="5"/>
  <c r="AK81" i="5"/>
  <c r="AK67" i="5"/>
  <c r="AK41" i="5"/>
  <c r="AK20" i="5"/>
  <c r="AK45" i="5"/>
  <c r="AK76" i="5"/>
  <c r="AK97" i="5"/>
  <c r="AK68" i="5"/>
  <c r="AK101" i="5"/>
  <c r="AK83" i="5"/>
  <c r="AK90" i="5"/>
  <c r="AK58" i="5"/>
  <c r="AK59" i="5"/>
  <c r="AK44" i="5"/>
  <c r="AK12" i="5"/>
  <c r="AK69" i="5"/>
  <c r="AK72" i="5"/>
  <c r="AK33" i="5"/>
  <c r="AK80" i="5"/>
  <c r="AK16" i="5"/>
  <c r="AK75" i="5"/>
  <c r="AK86" i="5"/>
  <c r="AK19" i="5"/>
  <c r="AK54" i="5"/>
  <c r="AK23" i="5"/>
  <c r="AK15" i="5"/>
  <c r="AK42" i="5"/>
  <c r="M36" i="4"/>
  <c r="N36" i="4" s="1"/>
  <c r="O36" i="4"/>
  <c r="P36" i="4" s="1"/>
  <c r="I36" i="4"/>
  <c r="J36" i="4" s="1"/>
  <c r="G37" i="4"/>
  <c r="AK15" i="7"/>
  <c r="AK38" i="7"/>
  <c r="AW18" i="7"/>
  <c r="AV18" i="7"/>
  <c r="AW23" i="7"/>
  <c r="AV23" i="7"/>
  <c r="AE38" i="7"/>
  <c r="AE15" i="7"/>
  <c r="X15" i="7"/>
  <c r="X38" i="7"/>
  <c r="D38" i="4"/>
  <c r="C38" i="4"/>
  <c r="B39" i="4"/>
  <c r="E38" i="4"/>
  <c r="F38" i="4"/>
  <c r="J27" i="8"/>
  <c r="AN27" i="8"/>
  <c r="AN35" i="8"/>
  <c r="T38" i="7"/>
  <c r="T15" i="7"/>
  <c r="AV28" i="7"/>
  <c r="AW28" i="7"/>
  <c r="J25" i="8"/>
  <c r="H37" i="4"/>
  <c r="AQ40" i="8"/>
  <c r="AK40" i="8"/>
  <c r="AT38" i="7"/>
  <c r="AT15" i="7"/>
  <c r="AW21" i="7"/>
  <c r="AV21" i="7"/>
  <c r="AW19" i="7"/>
  <c r="AV19" i="7"/>
  <c r="AR38" i="8"/>
  <c r="AN28" i="8"/>
  <c r="AJ38" i="7"/>
  <c r="AJ15" i="7"/>
  <c r="AQ25" i="8"/>
  <c r="K38" i="7"/>
  <c r="K15" i="7"/>
  <c r="L38" i="7"/>
  <c r="L15" i="7"/>
  <c r="AR26" i="8"/>
  <c r="AN25" i="8"/>
  <c r="AW27" i="7"/>
  <c r="AV27" i="7"/>
  <c r="AV33" i="7"/>
  <c r="AW33" i="7"/>
  <c r="K37" i="4"/>
  <c r="L37" i="4" s="1"/>
  <c r="Y15" i="7"/>
  <c r="Y38" i="7"/>
  <c r="AW29" i="7"/>
  <c r="AV29" i="7"/>
  <c r="AW34" i="7"/>
  <c r="AV34" i="7"/>
  <c r="J30" i="8"/>
  <c r="AR28" i="8"/>
  <c r="AQ37" i="8"/>
  <c r="J35" i="8"/>
  <c r="AN31" i="8"/>
  <c r="J38" i="8"/>
  <c r="M39" i="8"/>
  <c r="M25" i="8"/>
  <c r="D370" i="7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J43" i="7" s="1"/>
  <c r="E369" i="7"/>
  <c r="AV20" i="7"/>
  <c r="AW20" i="7"/>
  <c r="AW22" i="7"/>
  <c r="AV22" i="7"/>
  <c r="B140" i="4" a="1"/>
  <c r="B140" i="4" s="1"/>
  <c r="P33" i="4"/>
  <c r="P7" i="4"/>
  <c r="AQ30" i="8"/>
  <c r="AN32" i="8"/>
  <c r="M38" i="7"/>
  <c r="U38" i="7"/>
  <c r="Z15" i="7"/>
  <c r="Z38" i="7"/>
  <c r="AN24" i="8"/>
  <c r="AR32" i="8"/>
  <c r="AV31" i="7"/>
  <c r="AW31" i="7"/>
  <c r="AW30" i="7"/>
  <c r="AV30" i="7"/>
  <c r="AQ26" i="8"/>
  <c r="AQ27" i="8"/>
  <c r="AR33" i="8"/>
  <c r="J31" i="8"/>
  <c r="AR38" i="7"/>
  <c r="AR15" i="7"/>
  <c r="AR40" i="8"/>
  <c r="AR31" i="8"/>
  <c r="M31" i="8"/>
  <c r="J32" i="8"/>
  <c r="P38" i="7"/>
  <c r="P15" i="7"/>
  <c r="AW35" i="7"/>
  <c r="AV35" i="7"/>
  <c r="AW24" i="7"/>
  <c r="AV24" i="7"/>
  <c r="AZ18" i="7"/>
  <c r="AZ17" i="7" s="1"/>
  <c r="AZ36" i="7"/>
  <c r="J28" i="8"/>
  <c r="AD38" i="7"/>
  <c r="AD15" i="7"/>
  <c r="AP15" i="7"/>
  <c r="AP38" i="7"/>
  <c r="AH15" i="7"/>
  <c r="AH38" i="7"/>
  <c r="M35" i="8"/>
  <c r="AK27" i="8"/>
  <c r="J36" i="8"/>
  <c r="M30" i="8"/>
  <c r="AR35" i="8"/>
  <c r="AR27" i="8"/>
  <c r="AK35" i="8"/>
  <c r="AW26" i="7"/>
  <c r="AV26" i="7"/>
  <c r="AV36" i="7"/>
  <c r="AW36" i="7"/>
  <c r="AW32" i="7"/>
  <c r="AV32" i="7"/>
  <c r="AQ31" i="8"/>
  <c r="AK37" i="8"/>
  <c r="AL38" i="7"/>
  <c r="P44" i="7"/>
  <c r="O45" i="7"/>
  <c r="AN39" i="8"/>
  <c r="AV25" i="7"/>
  <c r="AW25" i="7"/>
  <c r="AQ35" i="8"/>
  <c r="J33" i="8"/>
  <c r="AF15" i="7"/>
  <c r="AF38" i="7"/>
  <c r="J140" i="4" a="1"/>
  <c r="J140" i="4" s="1"/>
  <c r="P6" i="4"/>
  <c r="N33" i="4"/>
  <c r="F58" i="9"/>
  <c r="AK39" i="8"/>
  <c r="AG38" i="7"/>
  <c r="B60" i="9"/>
  <c r="C59" i="9"/>
  <c r="D59" i="9"/>
  <c r="I37" i="4" l="1"/>
  <c r="J37" i="4" s="1"/>
  <c r="M37" i="4"/>
  <c r="N37" i="4" s="1"/>
  <c r="O37" i="4"/>
  <c r="P37" i="4" s="1"/>
  <c r="F59" i="9"/>
  <c r="P45" i="7"/>
  <c r="Q44" i="7"/>
  <c r="B61" i="9"/>
  <c r="C60" i="9"/>
  <c r="D60" i="9"/>
  <c r="H38" i="4"/>
  <c r="G38" i="4"/>
  <c r="D39" i="4"/>
  <c r="C39" i="4"/>
  <c r="F39" i="4"/>
  <c r="H39" i="4" s="1"/>
  <c r="B40" i="4"/>
  <c r="E39" i="4"/>
  <c r="E370" i="7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K43" i="7" s="1"/>
  <c r="F369" i="7"/>
  <c r="J42" i="7"/>
  <c r="J47" i="7" s="1"/>
  <c r="J46" i="7"/>
  <c r="N140" i="4"/>
  <c r="K140" i="4"/>
  <c r="M140" i="4"/>
  <c r="L140" i="4"/>
  <c r="C140" i="4"/>
  <c r="F140" i="4"/>
  <c r="E140" i="4"/>
  <c r="D140" i="4"/>
  <c r="G39" i="4" l="1"/>
  <c r="O140" i="4"/>
  <c r="I38" i="4"/>
  <c r="J38" i="4" s="1"/>
  <c r="K38" i="4"/>
  <c r="L38" i="4" s="1"/>
  <c r="G140" i="4"/>
  <c r="H140" i="4"/>
  <c r="O38" i="4"/>
  <c r="P38" i="4" s="1"/>
  <c r="P140" i="4"/>
  <c r="M38" i="4"/>
  <c r="N38" i="4" s="1"/>
  <c r="J66" i="7"/>
  <c r="J58" i="7"/>
  <c r="J50" i="7"/>
  <c r="J61" i="7"/>
  <c r="J53" i="7"/>
  <c r="J59" i="7"/>
  <c r="J51" i="7"/>
  <c r="J62" i="7"/>
  <c r="J54" i="7"/>
  <c r="J60" i="7"/>
  <c r="J48" i="7"/>
  <c r="J63" i="7"/>
  <c r="J55" i="7"/>
  <c r="J64" i="7"/>
  <c r="J57" i="7"/>
  <c r="J65" i="7"/>
  <c r="J56" i="7"/>
  <c r="J49" i="7"/>
  <c r="J52" i="7"/>
  <c r="F370" i="7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L43" i="7" s="1"/>
  <c r="G369" i="7"/>
  <c r="F60" i="9"/>
  <c r="K39" i="4"/>
  <c r="L39" i="4" s="1"/>
  <c r="I39" i="4"/>
  <c r="J39" i="4" s="1"/>
  <c r="O39" i="4"/>
  <c r="P39" i="4" s="1"/>
  <c r="M39" i="4"/>
  <c r="N39" i="4" s="1"/>
  <c r="K46" i="7"/>
  <c r="K42" i="7"/>
  <c r="K47" i="7" s="1"/>
  <c r="D40" i="4"/>
  <c r="C40" i="4"/>
  <c r="F40" i="4"/>
  <c r="B41" i="4"/>
  <c r="E40" i="4"/>
  <c r="B62" i="9"/>
  <c r="C61" i="9"/>
  <c r="D61" i="9"/>
  <c r="Q45" i="7"/>
  <c r="R44" i="7"/>
  <c r="Q140" i="4"/>
  <c r="I140" i="4" l="1"/>
  <c r="H40" i="4"/>
  <c r="R45" i="7"/>
  <c r="S44" i="7"/>
  <c r="H369" i="7"/>
  <c r="G370" i="7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M43" i="7" s="1"/>
  <c r="F61" i="9"/>
  <c r="D62" i="9"/>
  <c r="B63" i="9"/>
  <c r="C62" i="9"/>
  <c r="G40" i="4"/>
  <c r="K40" i="4" s="1"/>
  <c r="L40" i="4" s="1"/>
  <c r="L46" i="7"/>
  <c r="L42" i="7"/>
  <c r="L47" i="7" s="1"/>
  <c r="K61" i="7"/>
  <c r="K53" i="7"/>
  <c r="K64" i="7"/>
  <c r="K56" i="7"/>
  <c r="K48" i="7"/>
  <c r="K62" i="7"/>
  <c r="K54" i="7"/>
  <c r="K65" i="7"/>
  <c r="K57" i="7"/>
  <c r="K49" i="7"/>
  <c r="K63" i="7"/>
  <c r="K66" i="7"/>
  <c r="K50" i="7"/>
  <c r="K58" i="7"/>
  <c r="K55" i="7"/>
  <c r="K59" i="7"/>
  <c r="K51" i="7"/>
  <c r="K52" i="7"/>
  <c r="K60" i="7"/>
  <c r="D41" i="4"/>
  <c r="C41" i="4"/>
  <c r="B42" i="4"/>
  <c r="E41" i="4"/>
  <c r="F41" i="4"/>
  <c r="H41" i="4" s="1"/>
  <c r="G41" i="4" l="1"/>
  <c r="M40" i="4"/>
  <c r="N40" i="4" s="1"/>
  <c r="B64" i="9"/>
  <c r="C63" i="9"/>
  <c r="D63" i="9"/>
  <c r="O40" i="4"/>
  <c r="P40" i="4" s="1"/>
  <c r="I40" i="4"/>
  <c r="J40" i="4" s="1"/>
  <c r="M46" i="7"/>
  <c r="M42" i="7"/>
  <c r="M47" i="7" s="1"/>
  <c r="H370" i="7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N43" i="7" s="1"/>
  <c r="I369" i="7"/>
  <c r="S45" i="7"/>
  <c r="T44" i="7"/>
  <c r="L64" i="7"/>
  <c r="L56" i="7"/>
  <c r="L48" i="7"/>
  <c r="L59" i="7"/>
  <c r="L51" i="7"/>
  <c r="L65" i="7"/>
  <c r="L57" i="7"/>
  <c r="L49" i="7"/>
  <c r="L60" i="7"/>
  <c r="L52" i="7"/>
  <c r="L66" i="7"/>
  <c r="L50" i="7"/>
  <c r="L53" i="7"/>
  <c r="L61" i="7"/>
  <c r="L58" i="7"/>
  <c r="L62" i="7"/>
  <c r="L55" i="7"/>
  <c r="L63" i="7"/>
  <c r="L54" i="7"/>
  <c r="D42" i="4"/>
  <c r="C42" i="4"/>
  <c r="E42" i="4"/>
  <c r="F42" i="4"/>
  <c r="B43" i="4"/>
  <c r="K41" i="4"/>
  <c r="L41" i="4" s="1"/>
  <c r="I41" i="4"/>
  <c r="J41" i="4" s="1"/>
  <c r="O41" i="4"/>
  <c r="P41" i="4" s="1"/>
  <c r="M41" i="4"/>
  <c r="N41" i="4" s="1"/>
  <c r="F62" i="9"/>
  <c r="M59" i="7" l="1"/>
  <c r="M51" i="7"/>
  <c r="M62" i="7"/>
  <c r="M54" i="7"/>
  <c r="M60" i="7"/>
  <c r="M52" i="7"/>
  <c r="M63" i="7"/>
  <c r="M55" i="7"/>
  <c r="M53" i="7"/>
  <c r="M56" i="7"/>
  <c r="M64" i="7"/>
  <c r="M66" i="7"/>
  <c r="M57" i="7"/>
  <c r="M50" i="7"/>
  <c r="M58" i="7"/>
  <c r="M49" i="7"/>
  <c r="M48" i="7"/>
  <c r="M65" i="7"/>
  <c r="M61" i="7"/>
  <c r="U44" i="7"/>
  <c r="T45" i="7"/>
  <c r="D43" i="4"/>
  <c r="C43" i="4"/>
  <c r="E43" i="4"/>
  <c r="F43" i="4"/>
  <c r="B44" i="4"/>
  <c r="H42" i="4"/>
  <c r="F63" i="9"/>
  <c r="G42" i="4"/>
  <c r="J369" i="7"/>
  <c r="I370" i="7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I392" i="7" s="1"/>
  <c r="I393" i="7" s="1"/>
  <c r="I394" i="7" s="1"/>
  <c r="I395" i="7" s="1"/>
  <c r="I396" i="7" s="1"/>
  <c r="I397" i="7" s="1"/>
  <c r="I398" i="7" s="1"/>
  <c r="I399" i="7" s="1"/>
  <c r="I400" i="7" s="1"/>
  <c r="I401" i="7" s="1"/>
  <c r="I402" i="7" s="1"/>
  <c r="I403" i="7" s="1"/>
  <c r="I404" i="7" s="1"/>
  <c r="I405" i="7" s="1"/>
  <c r="I406" i="7" s="1"/>
  <c r="I407" i="7" s="1"/>
  <c r="I408" i="7" s="1"/>
  <c r="I409" i="7" s="1"/>
  <c r="I410" i="7" s="1"/>
  <c r="I411" i="7" s="1"/>
  <c r="I412" i="7" s="1"/>
  <c r="I413" i="7" s="1"/>
  <c r="I414" i="7" s="1"/>
  <c r="I415" i="7" s="1"/>
  <c r="I416" i="7" s="1"/>
  <c r="I417" i="7" s="1"/>
  <c r="I418" i="7" s="1"/>
  <c r="I419" i="7" s="1"/>
  <c r="I420" i="7" s="1"/>
  <c r="O43" i="7" s="1"/>
  <c r="B65" i="9"/>
  <c r="D64" i="9"/>
  <c r="C64" i="9"/>
  <c r="F64" i="9" s="1"/>
  <c r="N46" i="7"/>
  <c r="N42" i="7"/>
  <c r="N47" i="7" s="1"/>
  <c r="K42" i="4" l="1"/>
  <c r="L42" i="4" s="1"/>
  <c r="O42" i="4"/>
  <c r="P42" i="4" s="1"/>
  <c r="M42" i="4"/>
  <c r="N42" i="4" s="1"/>
  <c r="N62" i="7"/>
  <c r="N54" i="7"/>
  <c r="N65" i="7"/>
  <c r="N57" i="7"/>
  <c r="N49" i="7"/>
  <c r="N63" i="7"/>
  <c r="N55" i="7"/>
  <c r="N66" i="7"/>
  <c r="N58" i="7"/>
  <c r="N50" i="7"/>
  <c r="N56" i="7"/>
  <c r="N59" i="7"/>
  <c r="N51" i="7"/>
  <c r="N61" i="7"/>
  <c r="N52" i="7"/>
  <c r="N48" i="7"/>
  <c r="N60" i="7"/>
  <c r="N53" i="7"/>
  <c r="N64" i="7"/>
  <c r="K369" i="7"/>
  <c r="J370" i="7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P43" i="7" s="1"/>
  <c r="V44" i="7"/>
  <c r="U45" i="7"/>
  <c r="O42" i="7"/>
  <c r="O47" i="7" s="1"/>
  <c r="O46" i="7"/>
  <c r="I42" i="4"/>
  <c r="J42" i="4" s="1"/>
  <c r="D44" i="4"/>
  <c r="C44" i="4"/>
  <c r="F44" i="4"/>
  <c r="B45" i="4"/>
  <c r="E44" i="4"/>
  <c r="H43" i="4"/>
  <c r="B66" i="9"/>
  <c r="C65" i="9"/>
  <c r="F65" i="9" s="1"/>
  <c r="D65" i="9"/>
  <c r="G43" i="4"/>
  <c r="M43" i="4" s="1"/>
  <c r="N43" i="4" s="1"/>
  <c r="O43" i="4" l="1"/>
  <c r="P43" i="4" s="1"/>
  <c r="I43" i="4"/>
  <c r="J43" i="4" s="1"/>
  <c r="K43" i="4"/>
  <c r="L43" i="4" s="1"/>
  <c r="P42" i="7"/>
  <c r="P47" i="7" s="1"/>
  <c r="P46" i="7"/>
  <c r="D66" i="9"/>
  <c r="B67" i="9"/>
  <c r="C66" i="9"/>
  <c r="F66" i="9" s="1"/>
  <c r="O65" i="7"/>
  <c r="O57" i="7"/>
  <c r="O49" i="7"/>
  <c r="O60" i="7"/>
  <c r="O52" i="7"/>
  <c r="O66" i="7"/>
  <c r="O58" i="7"/>
  <c r="O50" i="7"/>
  <c r="O61" i="7"/>
  <c r="O53" i="7"/>
  <c r="O59" i="7"/>
  <c r="O62" i="7"/>
  <c r="O54" i="7"/>
  <c r="O48" i="7"/>
  <c r="O51" i="7"/>
  <c r="O55" i="7"/>
  <c r="O63" i="7"/>
  <c r="O56" i="7"/>
  <c r="O64" i="7"/>
  <c r="K370" i="7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K391" i="7" s="1"/>
  <c r="K392" i="7" s="1"/>
  <c r="K393" i="7" s="1"/>
  <c r="K394" i="7" s="1"/>
  <c r="K395" i="7" s="1"/>
  <c r="K396" i="7" s="1"/>
  <c r="K397" i="7" s="1"/>
  <c r="K398" i="7" s="1"/>
  <c r="K399" i="7" s="1"/>
  <c r="K400" i="7" s="1"/>
  <c r="K401" i="7" s="1"/>
  <c r="K402" i="7" s="1"/>
  <c r="K403" i="7" s="1"/>
  <c r="K404" i="7" s="1"/>
  <c r="K405" i="7" s="1"/>
  <c r="K406" i="7" s="1"/>
  <c r="K407" i="7" s="1"/>
  <c r="K408" i="7" s="1"/>
  <c r="K409" i="7" s="1"/>
  <c r="K410" i="7" s="1"/>
  <c r="K411" i="7" s="1"/>
  <c r="K412" i="7" s="1"/>
  <c r="K413" i="7" s="1"/>
  <c r="K414" i="7" s="1"/>
  <c r="K415" i="7" s="1"/>
  <c r="K416" i="7" s="1"/>
  <c r="K417" i="7" s="1"/>
  <c r="K418" i="7" s="1"/>
  <c r="K419" i="7" s="1"/>
  <c r="K420" i="7" s="1"/>
  <c r="Q43" i="7" s="1"/>
  <c r="L369" i="7"/>
  <c r="G44" i="4"/>
  <c r="D45" i="4"/>
  <c r="C45" i="4"/>
  <c r="F45" i="4"/>
  <c r="B46" i="4"/>
  <c r="E45" i="4"/>
  <c r="W44" i="7"/>
  <c r="V45" i="7"/>
  <c r="H44" i="4"/>
  <c r="K44" i="4" l="1"/>
  <c r="L44" i="4" s="1"/>
  <c r="G45" i="4"/>
  <c r="M44" i="4"/>
  <c r="N44" i="4" s="1"/>
  <c r="H45" i="4"/>
  <c r="O45" i="4" s="1"/>
  <c r="P45" i="4" s="1"/>
  <c r="O44" i="4"/>
  <c r="P44" i="4" s="1"/>
  <c r="Q42" i="7"/>
  <c r="Q47" i="7" s="1"/>
  <c r="Q46" i="7"/>
  <c r="I44" i="4"/>
  <c r="J44" i="4" s="1"/>
  <c r="D46" i="4"/>
  <c r="C46" i="4"/>
  <c r="F46" i="4"/>
  <c r="B47" i="4"/>
  <c r="E46" i="4"/>
  <c r="B68" i="9"/>
  <c r="C67" i="9"/>
  <c r="D67" i="9"/>
  <c r="M369" i="7"/>
  <c r="L370" i="7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R43" i="7" s="1"/>
  <c r="P60" i="7"/>
  <c r="P52" i="7"/>
  <c r="P63" i="7"/>
  <c r="P55" i="7"/>
  <c r="P61" i="7"/>
  <c r="P53" i="7"/>
  <c r="P64" i="7"/>
  <c r="P56" i="7"/>
  <c r="P62" i="7"/>
  <c r="P65" i="7"/>
  <c r="P49" i="7"/>
  <c r="P57" i="7"/>
  <c r="P59" i="7"/>
  <c r="P50" i="7"/>
  <c r="P48" i="7"/>
  <c r="P51" i="7"/>
  <c r="P66" i="7"/>
  <c r="P58" i="7"/>
  <c r="P54" i="7"/>
  <c r="X44" i="7"/>
  <c r="W45" i="7"/>
  <c r="I45" i="4"/>
  <c r="J45" i="4" s="1"/>
  <c r="M45" i="4" l="1"/>
  <c r="N45" i="4" s="1"/>
  <c r="K45" i="4"/>
  <c r="L45" i="4" s="1"/>
  <c r="G46" i="4"/>
  <c r="H46" i="4"/>
  <c r="I46" i="4" s="1"/>
  <c r="J46" i="4" s="1"/>
  <c r="D47" i="4"/>
  <c r="C47" i="4"/>
  <c r="F47" i="4"/>
  <c r="H47" i="4" s="1"/>
  <c r="B48" i="4"/>
  <c r="E47" i="4"/>
  <c r="F67" i="9"/>
  <c r="Q63" i="7"/>
  <c r="Q55" i="7"/>
  <c r="Q66" i="7"/>
  <c r="Q58" i="7"/>
  <c r="Q50" i="7"/>
  <c r="Q64" i="7"/>
  <c r="Q56" i="7"/>
  <c r="Q48" i="7"/>
  <c r="Q59" i="7"/>
  <c r="Q51" i="7"/>
  <c r="Q65" i="7"/>
  <c r="Q49" i="7"/>
  <c r="Q52" i="7"/>
  <c r="Q60" i="7"/>
  <c r="Q61" i="7"/>
  <c r="Q54" i="7"/>
  <c r="Q62" i="7"/>
  <c r="Q53" i="7"/>
  <c r="Q57" i="7"/>
  <c r="R42" i="7"/>
  <c r="R47" i="7" s="1"/>
  <c r="R46" i="7"/>
  <c r="M370" i="7"/>
  <c r="M371" i="7" s="1"/>
  <c r="M372" i="7" s="1"/>
  <c r="M373" i="7" s="1"/>
  <c r="M374" i="7" s="1"/>
  <c r="M375" i="7" s="1"/>
  <c r="M376" i="7" s="1"/>
  <c r="M377" i="7" s="1"/>
  <c r="M378" i="7" s="1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M400" i="7" s="1"/>
  <c r="M401" i="7" s="1"/>
  <c r="M402" i="7" s="1"/>
  <c r="M403" i="7" s="1"/>
  <c r="M404" i="7" s="1"/>
  <c r="M405" i="7" s="1"/>
  <c r="M406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S43" i="7" s="1"/>
  <c r="N369" i="7"/>
  <c r="X45" i="7"/>
  <c r="Y44" i="7"/>
  <c r="B69" i="9"/>
  <c r="C68" i="9"/>
  <c r="D68" i="9"/>
  <c r="O46" i="4" l="1"/>
  <c r="P46" i="4" s="1"/>
  <c r="K46" i="4"/>
  <c r="L46" i="4" s="1"/>
  <c r="M46" i="4"/>
  <c r="N46" i="4" s="1"/>
  <c r="G47" i="4"/>
  <c r="O47" i="4" s="1"/>
  <c r="P47" i="4" s="1"/>
  <c r="D48" i="4"/>
  <c r="C48" i="4"/>
  <c r="F48" i="4"/>
  <c r="H48" i="4" s="1"/>
  <c r="B49" i="4"/>
  <c r="E48" i="4"/>
  <c r="F68" i="9"/>
  <c r="S46" i="7"/>
  <c r="S42" i="7"/>
  <c r="S47" i="7" s="1"/>
  <c r="Y45" i="7"/>
  <c r="Z44" i="7"/>
  <c r="R66" i="7"/>
  <c r="R58" i="7"/>
  <c r="R50" i="7"/>
  <c r="R61" i="7"/>
  <c r="R53" i="7"/>
  <c r="R59" i="7"/>
  <c r="R51" i="7"/>
  <c r="R62" i="7"/>
  <c r="R54" i="7"/>
  <c r="R52" i="7"/>
  <c r="R55" i="7"/>
  <c r="R63" i="7"/>
  <c r="R60" i="7"/>
  <c r="R64" i="7"/>
  <c r="R48" i="7"/>
  <c r="R56" i="7"/>
  <c r="R49" i="7"/>
  <c r="R57" i="7"/>
  <c r="R65" i="7"/>
  <c r="D69" i="9"/>
  <c r="B70" i="9"/>
  <c r="C69" i="9"/>
  <c r="N370" i="7"/>
  <c r="N371" i="7" s="1"/>
  <c r="N372" i="7" s="1"/>
  <c r="N373" i="7" s="1"/>
  <c r="N374" i="7" s="1"/>
  <c r="N375" i="7" s="1"/>
  <c r="N376" i="7" s="1"/>
  <c r="N377" i="7" s="1"/>
  <c r="N378" i="7" s="1"/>
  <c r="N379" i="7" s="1"/>
  <c r="N380" i="7" s="1"/>
  <c r="N381" i="7" s="1"/>
  <c r="N382" i="7" s="1"/>
  <c r="N383" i="7" s="1"/>
  <c r="N384" i="7" s="1"/>
  <c r="N385" i="7" s="1"/>
  <c r="N386" i="7" s="1"/>
  <c r="N387" i="7" s="1"/>
  <c r="N388" i="7" s="1"/>
  <c r="N389" i="7" s="1"/>
  <c r="N390" i="7" s="1"/>
  <c r="N391" i="7" s="1"/>
  <c r="N392" i="7" s="1"/>
  <c r="N393" i="7" s="1"/>
  <c r="N394" i="7" s="1"/>
  <c r="N395" i="7" s="1"/>
  <c r="N396" i="7" s="1"/>
  <c r="N397" i="7" s="1"/>
  <c r="N398" i="7" s="1"/>
  <c r="N399" i="7" s="1"/>
  <c r="N400" i="7" s="1"/>
  <c r="N401" i="7" s="1"/>
  <c r="N402" i="7" s="1"/>
  <c r="N403" i="7" s="1"/>
  <c r="N404" i="7" s="1"/>
  <c r="N405" i="7" s="1"/>
  <c r="N406" i="7" s="1"/>
  <c r="N407" i="7" s="1"/>
  <c r="N408" i="7" s="1"/>
  <c r="N409" i="7" s="1"/>
  <c r="N410" i="7" s="1"/>
  <c r="N411" i="7" s="1"/>
  <c r="N412" i="7" s="1"/>
  <c r="N413" i="7" s="1"/>
  <c r="N414" i="7" s="1"/>
  <c r="N415" i="7" s="1"/>
  <c r="N416" i="7" s="1"/>
  <c r="N417" i="7" s="1"/>
  <c r="N418" i="7" s="1"/>
  <c r="N419" i="7" s="1"/>
  <c r="N420" i="7" s="1"/>
  <c r="T43" i="7" s="1"/>
  <c r="O369" i="7"/>
  <c r="K47" i="4" l="1"/>
  <c r="L47" i="4" s="1"/>
  <c r="M47" i="4"/>
  <c r="N47" i="4" s="1"/>
  <c r="I47" i="4"/>
  <c r="J47" i="4" s="1"/>
  <c r="G48" i="4"/>
  <c r="I48" i="4" s="1"/>
  <c r="J48" i="4" s="1"/>
  <c r="B71" i="9"/>
  <c r="C70" i="9"/>
  <c r="D70" i="9"/>
  <c r="P369" i="7"/>
  <c r="O370" i="7"/>
  <c r="O371" i="7" s="1"/>
  <c r="O372" i="7" s="1"/>
  <c r="O373" i="7" s="1"/>
  <c r="O374" i="7" s="1"/>
  <c r="O375" i="7" s="1"/>
  <c r="O376" i="7" s="1"/>
  <c r="O377" i="7" s="1"/>
  <c r="O378" i="7" s="1"/>
  <c r="O379" i="7" s="1"/>
  <c r="O380" i="7" s="1"/>
  <c r="O381" i="7" s="1"/>
  <c r="O382" i="7" s="1"/>
  <c r="O383" i="7" s="1"/>
  <c r="O384" i="7" s="1"/>
  <c r="O385" i="7" s="1"/>
  <c r="O386" i="7" s="1"/>
  <c r="O387" i="7" s="1"/>
  <c r="O388" i="7" s="1"/>
  <c r="O389" i="7" s="1"/>
  <c r="O390" i="7" s="1"/>
  <c r="O391" i="7" s="1"/>
  <c r="O392" i="7" s="1"/>
  <c r="O393" i="7" s="1"/>
  <c r="O394" i="7" s="1"/>
  <c r="O395" i="7" s="1"/>
  <c r="O396" i="7" s="1"/>
  <c r="O397" i="7" s="1"/>
  <c r="O398" i="7" s="1"/>
  <c r="O399" i="7" s="1"/>
  <c r="O400" i="7" s="1"/>
  <c r="O401" i="7" s="1"/>
  <c r="O402" i="7" s="1"/>
  <c r="O403" i="7" s="1"/>
  <c r="O404" i="7" s="1"/>
  <c r="O405" i="7" s="1"/>
  <c r="O406" i="7" s="1"/>
  <c r="O407" i="7" s="1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U43" i="7" s="1"/>
  <c r="T46" i="7"/>
  <c r="T42" i="7"/>
  <c r="T47" i="7" s="1"/>
  <c r="D49" i="4"/>
  <c r="C49" i="4"/>
  <c r="B50" i="4"/>
  <c r="E49" i="4"/>
  <c r="F49" i="4"/>
  <c r="S61" i="7"/>
  <c r="S53" i="7"/>
  <c r="S64" i="7"/>
  <c r="S56" i="7"/>
  <c r="S48" i="7"/>
  <c r="S62" i="7"/>
  <c r="S54" i="7"/>
  <c r="S65" i="7"/>
  <c r="S57" i="7"/>
  <c r="S49" i="7"/>
  <c r="S55" i="7"/>
  <c r="S58" i="7"/>
  <c r="S66" i="7"/>
  <c r="S50" i="7"/>
  <c r="S52" i="7"/>
  <c r="S63" i="7"/>
  <c r="S59" i="7"/>
  <c r="S60" i="7"/>
  <c r="S51" i="7"/>
  <c r="Z45" i="7"/>
  <c r="AA44" i="7"/>
  <c r="F69" i="9"/>
  <c r="K48" i="4" l="1"/>
  <c r="L48" i="4" s="1"/>
  <c r="M48" i="4"/>
  <c r="N48" i="4" s="1"/>
  <c r="G49" i="4"/>
  <c r="O48" i="4"/>
  <c r="P48" i="4" s="1"/>
  <c r="T64" i="7"/>
  <c r="T56" i="7"/>
  <c r="T48" i="7"/>
  <c r="T59" i="7"/>
  <c r="T51" i="7"/>
  <c r="T65" i="7"/>
  <c r="T57" i="7"/>
  <c r="T49" i="7"/>
  <c r="T60" i="7"/>
  <c r="T52" i="7"/>
  <c r="T58" i="7"/>
  <c r="T61" i="7"/>
  <c r="T53" i="7"/>
  <c r="T63" i="7"/>
  <c r="T54" i="7"/>
  <c r="T62" i="7"/>
  <c r="T55" i="7"/>
  <c r="T66" i="7"/>
  <c r="T50" i="7"/>
  <c r="U46" i="7"/>
  <c r="U42" i="7"/>
  <c r="U47" i="7" s="1"/>
  <c r="Q369" i="7"/>
  <c r="P370" i="7"/>
  <c r="P371" i="7" s="1"/>
  <c r="P372" i="7" s="1"/>
  <c r="P373" i="7" s="1"/>
  <c r="P374" i="7" s="1"/>
  <c r="P375" i="7" s="1"/>
  <c r="P376" i="7" s="1"/>
  <c r="P377" i="7" s="1"/>
  <c r="P378" i="7" s="1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P392" i="7" s="1"/>
  <c r="P393" i="7" s="1"/>
  <c r="P394" i="7" s="1"/>
  <c r="P395" i="7" s="1"/>
  <c r="P396" i="7" s="1"/>
  <c r="P397" i="7" s="1"/>
  <c r="P398" i="7" s="1"/>
  <c r="P399" i="7" s="1"/>
  <c r="P400" i="7" s="1"/>
  <c r="P401" i="7" s="1"/>
  <c r="P402" i="7" s="1"/>
  <c r="P403" i="7" s="1"/>
  <c r="P404" i="7" s="1"/>
  <c r="P405" i="7" s="1"/>
  <c r="P406" i="7" s="1"/>
  <c r="P407" i="7" s="1"/>
  <c r="P408" i="7" s="1"/>
  <c r="P409" i="7" s="1"/>
  <c r="P410" i="7" s="1"/>
  <c r="P411" i="7" s="1"/>
  <c r="P412" i="7" s="1"/>
  <c r="P413" i="7" s="1"/>
  <c r="P414" i="7" s="1"/>
  <c r="P415" i="7" s="1"/>
  <c r="P416" i="7" s="1"/>
  <c r="P417" i="7" s="1"/>
  <c r="P418" i="7" s="1"/>
  <c r="P419" i="7" s="1"/>
  <c r="P420" i="7" s="1"/>
  <c r="V43" i="7" s="1"/>
  <c r="F70" i="9"/>
  <c r="AA45" i="7"/>
  <c r="AB44" i="7"/>
  <c r="H49" i="4"/>
  <c r="K49" i="4" s="1"/>
  <c r="L49" i="4" s="1"/>
  <c r="D50" i="4"/>
  <c r="C50" i="4"/>
  <c r="B51" i="4"/>
  <c r="F50" i="4"/>
  <c r="E50" i="4"/>
  <c r="B72" i="9"/>
  <c r="C71" i="9"/>
  <c r="D71" i="9"/>
  <c r="H50" i="4" l="1"/>
  <c r="M49" i="4"/>
  <c r="N49" i="4" s="1"/>
  <c r="G50" i="4"/>
  <c r="K50" i="4" s="1"/>
  <c r="L50" i="4" s="1"/>
  <c r="O49" i="4"/>
  <c r="P49" i="4" s="1"/>
  <c r="V46" i="7"/>
  <c r="V42" i="7"/>
  <c r="V47" i="7" s="1"/>
  <c r="F71" i="9"/>
  <c r="D51" i="4"/>
  <c r="C51" i="4"/>
  <c r="B52" i="4"/>
  <c r="F51" i="4"/>
  <c r="E51" i="4"/>
  <c r="R369" i="7"/>
  <c r="Q370" i="7"/>
  <c r="Q371" i="7" s="1"/>
  <c r="Q372" i="7" s="1"/>
  <c r="Q373" i="7" s="1"/>
  <c r="Q374" i="7" s="1"/>
  <c r="Q375" i="7" s="1"/>
  <c r="Q376" i="7" s="1"/>
  <c r="Q377" i="7" s="1"/>
  <c r="Q378" i="7" s="1"/>
  <c r="Q379" i="7" s="1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Q391" i="7" s="1"/>
  <c r="Q392" i="7" s="1"/>
  <c r="Q393" i="7" s="1"/>
  <c r="Q394" i="7" s="1"/>
  <c r="Q395" i="7" s="1"/>
  <c r="Q396" i="7" s="1"/>
  <c r="Q397" i="7" s="1"/>
  <c r="Q398" i="7" s="1"/>
  <c r="Q399" i="7" s="1"/>
  <c r="Q400" i="7" s="1"/>
  <c r="Q401" i="7" s="1"/>
  <c r="Q402" i="7" s="1"/>
  <c r="Q403" i="7" s="1"/>
  <c r="Q404" i="7" s="1"/>
  <c r="Q405" i="7" s="1"/>
  <c r="Q406" i="7" s="1"/>
  <c r="Q407" i="7" s="1"/>
  <c r="Q408" i="7" s="1"/>
  <c r="Q409" i="7" s="1"/>
  <c r="Q410" i="7" s="1"/>
  <c r="Q411" i="7" s="1"/>
  <c r="Q412" i="7" s="1"/>
  <c r="Q413" i="7" s="1"/>
  <c r="Q414" i="7" s="1"/>
  <c r="Q415" i="7" s="1"/>
  <c r="Q416" i="7" s="1"/>
  <c r="Q417" i="7" s="1"/>
  <c r="Q418" i="7" s="1"/>
  <c r="Q419" i="7" s="1"/>
  <c r="Q420" i="7" s="1"/>
  <c r="W43" i="7" s="1"/>
  <c r="B73" i="9"/>
  <c r="D72" i="9"/>
  <c r="C72" i="9"/>
  <c r="U59" i="7"/>
  <c r="U51" i="7"/>
  <c r="U62" i="7"/>
  <c r="U54" i="7"/>
  <c r="U60" i="7"/>
  <c r="U52" i="7"/>
  <c r="U63" i="7"/>
  <c r="U55" i="7"/>
  <c r="U61" i="7"/>
  <c r="U64" i="7"/>
  <c r="U56" i="7"/>
  <c r="U65" i="7"/>
  <c r="U53" i="7"/>
  <c r="U66" i="7"/>
  <c r="U57" i="7"/>
  <c r="U48" i="7"/>
  <c r="U49" i="7"/>
  <c r="U50" i="7"/>
  <c r="U58" i="7"/>
  <c r="AC44" i="7"/>
  <c r="AB45" i="7"/>
  <c r="I49" i="4"/>
  <c r="J49" i="4" s="1"/>
  <c r="O50" i="4" l="1"/>
  <c r="P50" i="4" s="1"/>
  <c r="I50" i="4"/>
  <c r="J50" i="4" s="1"/>
  <c r="M50" i="4"/>
  <c r="N50" i="4" s="1"/>
  <c r="H51" i="4"/>
  <c r="G51" i="4"/>
  <c r="W42" i="7"/>
  <c r="W47" i="7" s="1"/>
  <c r="W46" i="7"/>
  <c r="D52" i="4"/>
  <c r="C52" i="4"/>
  <c r="F52" i="4"/>
  <c r="H52" i="4" s="1"/>
  <c r="B53" i="4"/>
  <c r="E52" i="4"/>
  <c r="D73" i="9"/>
  <c r="C73" i="9"/>
  <c r="B74" i="9"/>
  <c r="K51" i="4"/>
  <c r="L51" i="4" s="1"/>
  <c r="AD44" i="7"/>
  <c r="AC45" i="7"/>
  <c r="S369" i="7"/>
  <c r="R370" i="7"/>
  <c r="R371" i="7" s="1"/>
  <c r="R372" i="7" s="1"/>
  <c r="R373" i="7" s="1"/>
  <c r="R374" i="7" s="1"/>
  <c r="R375" i="7" s="1"/>
  <c r="R376" i="7" s="1"/>
  <c r="R377" i="7" s="1"/>
  <c r="R378" i="7" s="1"/>
  <c r="R379" i="7" s="1"/>
  <c r="R380" i="7" s="1"/>
  <c r="R381" i="7" s="1"/>
  <c r="R382" i="7" s="1"/>
  <c r="R383" i="7" s="1"/>
  <c r="R384" i="7" s="1"/>
  <c r="R385" i="7" s="1"/>
  <c r="R386" i="7" s="1"/>
  <c r="R387" i="7" s="1"/>
  <c r="R388" i="7" s="1"/>
  <c r="R389" i="7" s="1"/>
  <c r="R390" i="7" s="1"/>
  <c r="R391" i="7" s="1"/>
  <c r="R392" i="7" s="1"/>
  <c r="R393" i="7" s="1"/>
  <c r="R394" i="7" s="1"/>
  <c r="R395" i="7" s="1"/>
  <c r="R396" i="7" s="1"/>
  <c r="R397" i="7" s="1"/>
  <c r="R398" i="7" s="1"/>
  <c r="R399" i="7" s="1"/>
  <c r="R400" i="7" s="1"/>
  <c r="R401" i="7" s="1"/>
  <c r="R402" i="7" s="1"/>
  <c r="R403" i="7" s="1"/>
  <c r="R404" i="7" s="1"/>
  <c r="R405" i="7" s="1"/>
  <c r="R406" i="7" s="1"/>
  <c r="R407" i="7" s="1"/>
  <c r="R408" i="7" s="1"/>
  <c r="R409" i="7" s="1"/>
  <c r="R410" i="7" s="1"/>
  <c r="R411" i="7" s="1"/>
  <c r="R412" i="7" s="1"/>
  <c r="R413" i="7" s="1"/>
  <c r="R414" i="7" s="1"/>
  <c r="R415" i="7" s="1"/>
  <c r="R416" i="7" s="1"/>
  <c r="R417" i="7" s="1"/>
  <c r="R418" i="7" s="1"/>
  <c r="R419" i="7" s="1"/>
  <c r="R420" i="7" s="1"/>
  <c r="X43" i="7" s="1"/>
  <c r="F72" i="9"/>
  <c r="V62" i="7"/>
  <c r="V54" i="7"/>
  <c r="V65" i="7"/>
  <c r="V57" i="7"/>
  <c r="V49" i="7"/>
  <c r="V63" i="7"/>
  <c r="V55" i="7"/>
  <c r="V66" i="7"/>
  <c r="V58" i="7"/>
  <c r="V50" i="7"/>
  <c r="V64" i="7"/>
  <c r="V51" i="7"/>
  <c r="V48" i="7"/>
  <c r="V59" i="7"/>
  <c r="V56" i="7"/>
  <c r="V52" i="7"/>
  <c r="V60" i="7"/>
  <c r="V53" i="7"/>
  <c r="V61" i="7"/>
  <c r="I51" i="4" l="1"/>
  <c r="J51" i="4" s="1"/>
  <c r="M51" i="4"/>
  <c r="N51" i="4" s="1"/>
  <c r="O51" i="4"/>
  <c r="P51" i="4" s="1"/>
  <c r="AE44" i="7"/>
  <c r="AD45" i="7"/>
  <c r="G52" i="4"/>
  <c r="K52" i="4" s="1"/>
  <c r="L52" i="4" s="1"/>
  <c r="D53" i="4"/>
  <c r="C53" i="4"/>
  <c r="F53" i="4"/>
  <c r="H53" i="4" s="1"/>
  <c r="B54" i="4"/>
  <c r="E53" i="4"/>
  <c r="X42" i="7"/>
  <c r="X47" i="7" s="1"/>
  <c r="X46" i="7"/>
  <c r="D74" i="9"/>
  <c r="C74" i="9"/>
  <c r="F74" i="9" s="1"/>
  <c r="B75" i="9"/>
  <c r="W65" i="7"/>
  <c r="W57" i="7"/>
  <c r="W49" i="7"/>
  <c r="W60" i="7"/>
  <c r="W52" i="7"/>
  <c r="W66" i="7"/>
  <c r="W58" i="7"/>
  <c r="W50" i="7"/>
  <c r="W61" i="7"/>
  <c r="W53" i="7"/>
  <c r="W51" i="7"/>
  <c r="W48" i="7"/>
  <c r="W54" i="7"/>
  <c r="W62" i="7"/>
  <c r="W56" i="7"/>
  <c r="W64" i="7"/>
  <c r="W55" i="7"/>
  <c r="W59" i="7"/>
  <c r="W63" i="7"/>
  <c r="S370" i="7"/>
  <c r="S371" i="7" s="1"/>
  <c r="S372" i="7" s="1"/>
  <c r="S373" i="7" s="1"/>
  <c r="S374" i="7" s="1"/>
  <c r="S375" i="7" s="1"/>
  <c r="S376" i="7" s="1"/>
  <c r="S377" i="7" s="1"/>
  <c r="S378" i="7" s="1"/>
  <c r="S379" i="7" s="1"/>
  <c r="S380" i="7" s="1"/>
  <c r="S381" i="7" s="1"/>
  <c r="S382" i="7" s="1"/>
  <c r="S383" i="7" s="1"/>
  <c r="S384" i="7" s="1"/>
  <c r="S385" i="7" s="1"/>
  <c r="S386" i="7" s="1"/>
  <c r="S387" i="7" s="1"/>
  <c r="S388" i="7" s="1"/>
  <c r="S389" i="7" s="1"/>
  <c r="S390" i="7" s="1"/>
  <c r="S391" i="7" s="1"/>
  <c r="S392" i="7" s="1"/>
  <c r="S393" i="7" s="1"/>
  <c r="S394" i="7" s="1"/>
  <c r="S395" i="7" s="1"/>
  <c r="S396" i="7" s="1"/>
  <c r="S397" i="7" s="1"/>
  <c r="S398" i="7" s="1"/>
  <c r="S399" i="7" s="1"/>
  <c r="S400" i="7" s="1"/>
  <c r="S401" i="7" s="1"/>
  <c r="S402" i="7" s="1"/>
  <c r="S403" i="7" s="1"/>
  <c r="S404" i="7" s="1"/>
  <c r="S405" i="7" s="1"/>
  <c r="S406" i="7" s="1"/>
  <c r="S407" i="7" s="1"/>
  <c r="S408" i="7" s="1"/>
  <c r="S409" i="7" s="1"/>
  <c r="S410" i="7" s="1"/>
  <c r="S411" i="7" s="1"/>
  <c r="S412" i="7" s="1"/>
  <c r="S413" i="7" s="1"/>
  <c r="S414" i="7" s="1"/>
  <c r="S415" i="7" s="1"/>
  <c r="S416" i="7" s="1"/>
  <c r="S417" i="7" s="1"/>
  <c r="S418" i="7" s="1"/>
  <c r="S419" i="7" s="1"/>
  <c r="S420" i="7" s="1"/>
  <c r="Y43" i="7" s="1"/>
  <c r="T369" i="7"/>
  <c r="F73" i="9"/>
  <c r="G53" i="4" l="1"/>
  <c r="O52" i="4"/>
  <c r="P52" i="4" s="1"/>
  <c r="M52" i="4"/>
  <c r="N52" i="4" s="1"/>
  <c r="I52" i="4"/>
  <c r="J52" i="4" s="1"/>
  <c r="Y42" i="7"/>
  <c r="Y47" i="7" s="1"/>
  <c r="Y46" i="7"/>
  <c r="X60" i="7"/>
  <c r="X52" i="7"/>
  <c r="X63" i="7"/>
  <c r="X55" i="7"/>
  <c r="X61" i="7"/>
  <c r="X53" i="7"/>
  <c r="X64" i="7"/>
  <c r="X56" i="7"/>
  <c r="X54" i="7"/>
  <c r="X57" i="7"/>
  <c r="X65" i="7"/>
  <c r="X49" i="7"/>
  <c r="X58" i="7"/>
  <c r="X66" i="7"/>
  <c r="X59" i="7"/>
  <c r="X50" i="7"/>
  <c r="X48" i="7"/>
  <c r="X51" i="7"/>
  <c r="X62" i="7"/>
  <c r="D54" i="4"/>
  <c r="C54" i="4"/>
  <c r="F54" i="4"/>
  <c r="B55" i="4"/>
  <c r="E54" i="4"/>
  <c r="T370" i="7"/>
  <c r="T371" i="7" s="1"/>
  <c r="T372" i="7" s="1"/>
  <c r="T373" i="7" s="1"/>
  <c r="T374" i="7" s="1"/>
  <c r="T375" i="7" s="1"/>
  <c r="T376" i="7" s="1"/>
  <c r="T377" i="7" s="1"/>
  <c r="T378" i="7" s="1"/>
  <c r="T379" i="7" s="1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T390" i="7" s="1"/>
  <c r="T391" i="7" s="1"/>
  <c r="T392" i="7" s="1"/>
  <c r="T393" i="7" s="1"/>
  <c r="T394" i="7" s="1"/>
  <c r="T395" i="7" s="1"/>
  <c r="T396" i="7" s="1"/>
  <c r="T397" i="7" s="1"/>
  <c r="T398" i="7" s="1"/>
  <c r="T399" i="7" s="1"/>
  <c r="T400" i="7" s="1"/>
  <c r="T401" i="7" s="1"/>
  <c r="T402" i="7" s="1"/>
  <c r="T403" i="7" s="1"/>
  <c r="T404" i="7" s="1"/>
  <c r="T405" i="7" s="1"/>
  <c r="T406" i="7" s="1"/>
  <c r="T407" i="7" s="1"/>
  <c r="T408" i="7" s="1"/>
  <c r="T409" i="7" s="1"/>
  <c r="T410" i="7" s="1"/>
  <c r="T411" i="7" s="1"/>
  <c r="T412" i="7" s="1"/>
  <c r="T413" i="7" s="1"/>
  <c r="T414" i="7" s="1"/>
  <c r="T415" i="7" s="1"/>
  <c r="T416" i="7" s="1"/>
  <c r="T417" i="7" s="1"/>
  <c r="T418" i="7" s="1"/>
  <c r="T419" i="7" s="1"/>
  <c r="T420" i="7" s="1"/>
  <c r="Z43" i="7" s="1"/>
  <c r="U369" i="7"/>
  <c r="K53" i="4"/>
  <c r="L53" i="4" s="1"/>
  <c r="I53" i="4"/>
  <c r="J53" i="4" s="1"/>
  <c r="M53" i="4"/>
  <c r="N53" i="4" s="1"/>
  <c r="O53" i="4"/>
  <c r="P53" i="4" s="1"/>
  <c r="B76" i="9"/>
  <c r="C75" i="9"/>
  <c r="D75" i="9"/>
  <c r="AF44" i="7"/>
  <c r="AE45" i="7"/>
  <c r="H54" i="4" l="1"/>
  <c r="AF45" i="7"/>
  <c r="AG44" i="7"/>
  <c r="Z42" i="7"/>
  <c r="Z47" i="7" s="1"/>
  <c r="Z46" i="7"/>
  <c r="F75" i="9"/>
  <c r="G54" i="4"/>
  <c r="K54" i="4" s="1"/>
  <c r="L54" i="4" s="1"/>
  <c r="Y63" i="7"/>
  <c r="Y55" i="7"/>
  <c r="Y66" i="7"/>
  <c r="Y58" i="7"/>
  <c r="Y50" i="7"/>
  <c r="Y64" i="7"/>
  <c r="Y56" i="7"/>
  <c r="Y48" i="7"/>
  <c r="Y59" i="7"/>
  <c r="Y51" i="7"/>
  <c r="Y57" i="7"/>
  <c r="Y60" i="7"/>
  <c r="Y52" i="7"/>
  <c r="Y65" i="7"/>
  <c r="Y49" i="7"/>
  <c r="Y53" i="7"/>
  <c r="Y61" i="7"/>
  <c r="Y54" i="7"/>
  <c r="Y62" i="7"/>
  <c r="U370" i="7"/>
  <c r="U371" i="7" s="1"/>
  <c r="U372" i="7" s="1"/>
  <c r="U373" i="7" s="1"/>
  <c r="U374" i="7" s="1"/>
  <c r="U375" i="7" s="1"/>
  <c r="U376" i="7" s="1"/>
  <c r="U377" i="7" s="1"/>
  <c r="U378" i="7" s="1"/>
  <c r="U379" i="7" s="1"/>
  <c r="U380" i="7" s="1"/>
  <c r="U381" i="7" s="1"/>
  <c r="U382" i="7" s="1"/>
  <c r="U383" i="7" s="1"/>
  <c r="U384" i="7" s="1"/>
  <c r="U385" i="7" s="1"/>
  <c r="U386" i="7" s="1"/>
  <c r="U387" i="7" s="1"/>
  <c r="U388" i="7" s="1"/>
  <c r="U389" i="7" s="1"/>
  <c r="U390" i="7" s="1"/>
  <c r="U391" i="7" s="1"/>
  <c r="U392" i="7" s="1"/>
  <c r="U393" i="7" s="1"/>
  <c r="U394" i="7" s="1"/>
  <c r="U395" i="7" s="1"/>
  <c r="U396" i="7" s="1"/>
  <c r="U397" i="7" s="1"/>
  <c r="U398" i="7" s="1"/>
  <c r="U399" i="7" s="1"/>
  <c r="U400" i="7" s="1"/>
  <c r="U401" i="7" s="1"/>
  <c r="U402" i="7" s="1"/>
  <c r="U403" i="7" s="1"/>
  <c r="U404" i="7" s="1"/>
  <c r="U405" i="7" s="1"/>
  <c r="U406" i="7" s="1"/>
  <c r="U407" i="7" s="1"/>
  <c r="U408" i="7" s="1"/>
  <c r="U409" i="7" s="1"/>
  <c r="U410" i="7" s="1"/>
  <c r="U411" i="7" s="1"/>
  <c r="U412" i="7" s="1"/>
  <c r="U413" i="7" s="1"/>
  <c r="U414" i="7" s="1"/>
  <c r="U415" i="7" s="1"/>
  <c r="U416" i="7" s="1"/>
  <c r="U417" i="7" s="1"/>
  <c r="U418" i="7" s="1"/>
  <c r="U419" i="7" s="1"/>
  <c r="U420" i="7" s="1"/>
  <c r="AA43" i="7" s="1"/>
  <c r="V369" i="7"/>
  <c r="B77" i="9"/>
  <c r="C76" i="9"/>
  <c r="D76" i="9"/>
  <c r="D55" i="4"/>
  <c r="C55" i="4"/>
  <c r="B56" i="4"/>
  <c r="E55" i="4"/>
  <c r="G55" i="4" s="1"/>
  <c r="F55" i="4"/>
  <c r="H55" i="4" l="1"/>
  <c r="O54" i="4"/>
  <c r="P54" i="4" s="1"/>
  <c r="K55" i="4"/>
  <c r="L55" i="4" s="1"/>
  <c r="I55" i="4"/>
  <c r="J55" i="4" s="1"/>
  <c r="O55" i="4"/>
  <c r="P55" i="4" s="1"/>
  <c r="M55" i="4"/>
  <c r="N55" i="4" s="1"/>
  <c r="D77" i="9"/>
  <c r="B78" i="9"/>
  <c r="C77" i="9"/>
  <c r="F77" i="9" s="1"/>
  <c r="Z66" i="7"/>
  <c r="Z58" i="7"/>
  <c r="Z50" i="7"/>
  <c r="Z61" i="7"/>
  <c r="Z53" i="7"/>
  <c r="Z59" i="7"/>
  <c r="Z51" i="7"/>
  <c r="Z62" i="7"/>
  <c r="Z54" i="7"/>
  <c r="Z60" i="7"/>
  <c r="Z63" i="7"/>
  <c r="Z55" i="7"/>
  <c r="Z49" i="7"/>
  <c r="Z57" i="7"/>
  <c r="Z48" i="7"/>
  <c r="Z52" i="7"/>
  <c r="Z56" i="7"/>
  <c r="Z64" i="7"/>
  <c r="Z65" i="7"/>
  <c r="V370" i="7"/>
  <c r="V371" i="7" s="1"/>
  <c r="V372" i="7" s="1"/>
  <c r="V373" i="7" s="1"/>
  <c r="V374" i="7" s="1"/>
  <c r="V375" i="7" s="1"/>
  <c r="V376" i="7" s="1"/>
  <c r="V377" i="7" s="1"/>
  <c r="V378" i="7" s="1"/>
  <c r="V379" i="7" s="1"/>
  <c r="V380" i="7" s="1"/>
  <c r="V381" i="7" s="1"/>
  <c r="V382" i="7" s="1"/>
  <c r="V383" i="7" s="1"/>
  <c r="V384" i="7" s="1"/>
  <c r="V385" i="7" s="1"/>
  <c r="V386" i="7" s="1"/>
  <c r="V387" i="7" s="1"/>
  <c r="V388" i="7" s="1"/>
  <c r="V389" i="7" s="1"/>
  <c r="V390" i="7" s="1"/>
  <c r="V391" i="7" s="1"/>
  <c r="V392" i="7" s="1"/>
  <c r="V393" i="7" s="1"/>
  <c r="V394" i="7" s="1"/>
  <c r="V395" i="7" s="1"/>
  <c r="V396" i="7" s="1"/>
  <c r="V397" i="7" s="1"/>
  <c r="V398" i="7" s="1"/>
  <c r="V399" i="7" s="1"/>
  <c r="V400" i="7" s="1"/>
  <c r="V401" i="7" s="1"/>
  <c r="V402" i="7" s="1"/>
  <c r="V403" i="7" s="1"/>
  <c r="V404" i="7" s="1"/>
  <c r="V405" i="7" s="1"/>
  <c r="V406" i="7" s="1"/>
  <c r="V407" i="7" s="1"/>
  <c r="V408" i="7" s="1"/>
  <c r="V409" i="7" s="1"/>
  <c r="V410" i="7" s="1"/>
  <c r="V411" i="7" s="1"/>
  <c r="V412" i="7" s="1"/>
  <c r="V413" i="7" s="1"/>
  <c r="V414" i="7" s="1"/>
  <c r="V415" i="7" s="1"/>
  <c r="V416" i="7" s="1"/>
  <c r="V417" i="7" s="1"/>
  <c r="V418" i="7" s="1"/>
  <c r="V419" i="7" s="1"/>
  <c r="V420" i="7" s="1"/>
  <c r="AB43" i="7" s="1"/>
  <c r="W369" i="7"/>
  <c r="D56" i="4"/>
  <c r="C56" i="4"/>
  <c r="F56" i="4"/>
  <c r="B57" i="4"/>
  <c r="E56" i="4"/>
  <c r="M54" i="4"/>
  <c r="N54" i="4" s="1"/>
  <c r="I54" i="4"/>
  <c r="J54" i="4" s="1"/>
  <c r="AA46" i="7"/>
  <c r="AA42" i="7"/>
  <c r="AA47" i="7" s="1"/>
  <c r="AH44" i="7"/>
  <c r="AG45" i="7"/>
  <c r="F76" i="9"/>
  <c r="H56" i="4" l="1"/>
  <c r="G56" i="4"/>
  <c r="O56" i="4" s="1"/>
  <c r="P56" i="4" s="1"/>
  <c r="K56" i="4"/>
  <c r="L56" i="4" s="1"/>
  <c r="I56" i="4"/>
  <c r="J56" i="4" s="1"/>
  <c r="B79" i="9"/>
  <c r="C78" i="9"/>
  <c r="F78" i="9" s="1"/>
  <c r="D78" i="9"/>
  <c r="AB42" i="7"/>
  <c r="AB47" i="7" s="1"/>
  <c r="AB46" i="7"/>
  <c r="D57" i="4"/>
  <c r="C57" i="4"/>
  <c r="B58" i="4"/>
  <c r="E57" i="4"/>
  <c r="F57" i="4"/>
  <c r="H57" i="4" s="1"/>
  <c r="AH45" i="7"/>
  <c r="AI44" i="7"/>
  <c r="AA61" i="7"/>
  <c r="AA53" i="7"/>
  <c r="AA64" i="7"/>
  <c r="AA56" i="7"/>
  <c r="AA48" i="7"/>
  <c r="AA62" i="7"/>
  <c r="AA54" i="7"/>
  <c r="AA65" i="7"/>
  <c r="AA57" i="7"/>
  <c r="AA49" i="7"/>
  <c r="AA63" i="7"/>
  <c r="AA66" i="7"/>
  <c r="AA50" i="7"/>
  <c r="AA58" i="7"/>
  <c r="AA60" i="7"/>
  <c r="AA51" i="7"/>
  <c r="AA59" i="7"/>
  <c r="AA52" i="7"/>
  <c r="AA55" i="7"/>
  <c r="X369" i="7"/>
  <c r="W370" i="7"/>
  <c r="W371" i="7" s="1"/>
  <c r="W372" i="7" s="1"/>
  <c r="W373" i="7" s="1"/>
  <c r="W374" i="7" s="1"/>
  <c r="W375" i="7" s="1"/>
  <c r="W376" i="7" s="1"/>
  <c r="W377" i="7" s="1"/>
  <c r="W378" i="7" s="1"/>
  <c r="W379" i="7" s="1"/>
  <c r="W380" i="7" s="1"/>
  <c r="W381" i="7" s="1"/>
  <c r="W382" i="7" s="1"/>
  <c r="W383" i="7" s="1"/>
  <c r="W384" i="7" s="1"/>
  <c r="W385" i="7" s="1"/>
  <c r="W386" i="7" s="1"/>
  <c r="W387" i="7" s="1"/>
  <c r="W388" i="7" s="1"/>
  <c r="W389" i="7" s="1"/>
  <c r="W390" i="7" s="1"/>
  <c r="W391" i="7" s="1"/>
  <c r="W392" i="7" s="1"/>
  <c r="W393" i="7" s="1"/>
  <c r="W394" i="7" s="1"/>
  <c r="W395" i="7" s="1"/>
  <c r="W396" i="7" s="1"/>
  <c r="W397" i="7" s="1"/>
  <c r="W398" i="7" s="1"/>
  <c r="W399" i="7" s="1"/>
  <c r="W400" i="7" s="1"/>
  <c r="W401" i="7" s="1"/>
  <c r="W402" i="7" s="1"/>
  <c r="W403" i="7" s="1"/>
  <c r="W404" i="7" s="1"/>
  <c r="W405" i="7" s="1"/>
  <c r="W406" i="7" s="1"/>
  <c r="W407" i="7" s="1"/>
  <c r="W408" i="7" s="1"/>
  <c r="W409" i="7" s="1"/>
  <c r="W410" i="7" s="1"/>
  <c r="W411" i="7" s="1"/>
  <c r="W412" i="7" s="1"/>
  <c r="W413" i="7" s="1"/>
  <c r="W414" i="7" s="1"/>
  <c r="W415" i="7" s="1"/>
  <c r="W416" i="7" s="1"/>
  <c r="W417" i="7" s="1"/>
  <c r="W418" i="7" s="1"/>
  <c r="W419" i="7" s="1"/>
  <c r="W420" i="7" s="1"/>
  <c r="AC43" i="7" s="1"/>
  <c r="G57" i="4" l="1"/>
  <c r="M56" i="4"/>
  <c r="N56" i="4" s="1"/>
  <c r="AI45" i="7"/>
  <c r="AJ44" i="7"/>
  <c r="B80" i="9"/>
  <c r="C79" i="9"/>
  <c r="F79" i="9" s="1"/>
  <c r="D79" i="9"/>
  <c r="X370" i="7"/>
  <c r="X371" i="7" s="1"/>
  <c r="X372" i="7" s="1"/>
  <c r="X373" i="7" s="1"/>
  <c r="X374" i="7" s="1"/>
  <c r="X375" i="7" s="1"/>
  <c r="X376" i="7" s="1"/>
  <c r="X377" i="7" s="1"/>
  <c r="X378" i="7" s="1"/>
  <c r="X379" i="7" s="1"/>
  <c r="X380" i="7" s="1"/>
  <c r="X381" i="7" s="1"/>
  <c r="X382" i="7" s="1"/>
  <c r="X383" i="7" s="1"/>
  <c r="X384" i="7" s="1"/>
  <c r="X385" i="7" s="1"/>
  <c r="X386" i="7" s="1"/>
  <c r="X387" i="7" s="1"/>
  <c r="X388" i="7" s="1"/>
  <c r="X389" i="7" s="1"/>
  <c r="X390" i="7" s="1"/>
  <c r="X391" i="7" s="1"/>
  <c r="X392" i="7" s="1"/>
  <c r="X393" i="7" s="1"/>
  <c r="X394" i="7" s="1"/>
  <c r="X395" i="7" s="1"/>
  <c r="X396" i="7" s="1"/>
  <c r="X397" i="7" s="1"/>
  <c r="X398" i="7" s="1"/>
  <c r="X399" i="7" s="1"/>
  <c r="X400" i="7" s="1"/>
  <c r="X401" i="7" s="1"/>
  <c r="X402" i="7" s="1"/>
  <c r="X403" i="7" s="1"/>
  <c r="X404" i="7" s="1"/>
  <c r="X405" i="7" s="1"/>
  <c r="X406" i="7" s="1"/>
  <c r="X407" i="7" s="1"/>
  <c r="X408" i="7" s="1"/>
  <c r="X409" i="7" s="1"/>
  <c r="X410" i="7" s="1"/>
  <c r="X411" i="7" s="1"/>
  <c r="X412" i="7" s="1"/>
  <c r="X413" i="7" s="1"/>
  <c r="X414" i="7" s="1"/>
  <c r="X415" i="7" s="1"/>
  <c r="X416" i="7" s="1"/>
  <c r="X417" i="7" s="1"/>
  <c r="X418" i="7" s="1"/>
  <c r="X419" i="7" s="1"/>
  <c r="X420" i="7" s="1"/>
  <c r="AD43" i="7" s="1"/>
  <c r="Y369" i="7"/>
  <c r="D58" i="4"/>
  <c r="C58" i="4"/>
  <c r="B59" i="4"/>
  <c r="E58" i="4"/>
  <c r="F58" i="4"/>
  <c r="K57" i="4"/>
  <c r="L57" i="4" s="1"/>
  <c r="I57" i="4"/>
  <c r="J57" i="4" s="1"/>
  <c r="O57" i="4"/>
  <c r="P57" i="4" s="1"/>
  <c r="M57" i="4"/>
  <c r="N57" i="4" s="1"/>
  <c r="AC46" i="7"/>
  <c r="AC42" i="7"/>
  <c r="AC47" i="7" s="1"/>
  <c r="AB64" i="7"/>
  <c r="AB56" i="7"/>
  <c r="AB48" i="7"/>
  <c r="AB59" i="7"/>
  <c r="AB51" i="7"/>
  <c r="AB65" i="7"/>
  <c r="AB57" i="7"/>
  <c r="AB49" i="7"/>
  <c r="AB60" i="7"/>
  <c r="AB52" i="7"/>
  <c r="AB66" i="7"/>
  <c r="AB50" i="7"/>
  <c r="AB53" i="7"/>
  <c r="AB61" i="7"/>
  <c r="AB58" i="7"/>
  <c r="AB62" i="7"/>
  <c r="AB63" i="7"/>
  <c r="AB54" i="7"/>
  <c r="AB55" i="7"/>
  <c r="G58" i="4" l="1"/>
  <c r="Z369" i="7"/>
  <c r="Y370" i="7"/>
  <c r="Y371" i="7" s="1"/>
  <c r="Y372" i="7" s="1"/>
  <c r="Y373" i="7" s="1"/>
  <c r="Y374" i="7" s="1"/>
  <c r="Y375" i="7" s="1"/>
  <c r="Y376" i="7" s="1"/>
  <c r="Y377" i="7" s="1"/>
  <c r="Y378" i="7" s="1"/>
  <c r="Y379" i="7" s="1"/>
  <c r="Y380" i="7" s="1"/>
  <c r="Y381" i="7" s="1"/>
  <c r="Y382" i="7" s="1"/>
  <c r="Y383" i="7" s="1"/>
  <c r="Y384" i="7" s="1"/>
  <c r="Y385" i="7" s="1"/>
  <c r="Y386" i="7" s="1"/>
  <c r="Y387" i="7" s="1"/>
  <c r="Y388" i="7" s="1"/>
  <c r="Y389" i="7" s="1"/>
  <c r="Y390" i="7" s="1"/>
  <c r="Y391" i="7" s="1"/>
  <c r="Y392" i="7" s="1"/>
  <c r="Y393" i="7" s="1"/>
  <c r="Y394" i="7" s="1"/>
  <c r="Y395" i="7" s="1"/>
  <c r="Y396" i="7" s="1"/>
  <c r="Y397" i="7" s="1"/>
  <c r="Y398" i="7" s="1"/>
  <c r="Y399" i="7" s="1"/>
  <c r="Y400" i="7" s="1"/>
  <c r="Y401" i="7" s="1"/>
  <c r="Y402" i="7" s="1"/>
  <c r="Y403" i="7" s="1"/>
  <c r="Y404" i="7" s="1"/>
  <c r="Y405" i="7" s="1"/>
  <c r="Y406" i="7" s="1"/>
  <c r="Y407" i="7" s="1"/>
  <c r="Y408" i="7" s="1"/>
  <c r="Y409" i="7" s="1"/>
  <c r="Y410" i="7" s="1"/>
  <c r="Y411" i="7" s="1"/>
  <c r="Y412" i="7" s="1"/>
  <c r="Y413" i="7" s="1"/>
  <c r="Y414" i="7" s="1"/>
  <c r="Y415" i="7" s="1"/>
  <c r="Y416" i="7" s="1"/>
  <c r="Y417" i="7" s="1"/>
  <c r="Y418" i="7" s="1"/>
  <c r="Y419" i="7" s="1"/>
  <c r="Y420" i="7" s="1"/>
  <c r="AE43" i="7" s="1"/>
  <c r="AD46" i="7"/>
  <c r="AD42" i="7"/>
  <c r="AD47" i="7" s="1"/>
  <c r="H58" i="4"/>
  <c r="K58" i="4" s="1"/>
  <c r="L58" i="4" s="1"/>
  <c r="D59" i="4"/>
  <c r="C59" i="4"/>
  <c r="F59" i="4"/>
  <c r="B60" i="4"/>
  <c r="E59" i="4"/>
  <c r="AK44" i="7"/>
  <c r="AJ45" i="7"/>
  <c r="B81" i="9"/>
  <c r="C80" i="9"/>
  <c r="F80" i="9" s="1"/>
  <c r="D80" i="9"/>
  <c r="AC59" i="7"/>
  <c r="AC51" i="7"/>
  <c r="AC62" i="7"/>
  <c r="AC54" i="7"/>
  <c r="AC60" i="7"/>
  <c r="AC52" i="7"/>
  <c r="AC63" i="7"/>
  <c r="AC55" i="7"/>
  <c r="AC53" i="7"/>
  <c r="AC56" i="7"/>
  <c r="AC64" i="7"/>
  <c r="AC48" i="7"/>
  <c r="AC50" i="7"/>
  <c r="AC61" i="7"/>
  <c r="AC49" i="7"/>
  <c r="AC57" i="7"/>
  <c r="AC65" i="7"/>
  <c r="AC58" i="7"/>
  <c r="AC66" i="7"/>
  <c r="O58" i="4"/>
  <c r="P58" i="4" s="1"/>
  <c r="M58" i="4" l="1"/>
  <c r="N58" i="4" s="1"/>
  <c r="I58" i="4"/>
  <c r="J58" i="4" s="1"/>
  <c r="G59" i="4"/>
  <c r="H59" i="4"/>
  <c r="O59" i="4" s="1"/>
  <c r="P59" i="4" s="1"/>
  <c r="B82" i="9"/>
  <c r="C81" i="9"/>
  <c r="D81" i="9"/>
  <c r="AK45" i="7"/>
  <c r="AL44" i="7"/>
  <c r="AD62" i="7"/>
  <c r="AD54" i="7"/>
  <c r="AD65" i="7"/>
  <c r="AD57" i="7"/>
  <c r="AD49" i="7"/>
  <c r="AD63" i="7"/>
  <c r="AD55" i="7"/>
  <c r="AD66" i="7"/>
  <c r="AD58" i="7"/>
  <c r="AD50" i="7"/>
  <c r="AD56" i="7"/>
  <c r="AD59" i="7"/>
  <c r="AD51" i="7"/>
  <c r="AD60" i="7"/>
  <c r="AD53" i="7"/>
  <c r="AD61" i="7"/>
  <c r="AD52" i="7"/>
  <c r="AD64" i="7"/>
  <c r="AD48" i="7"/>
  <c r="AE42" i="7"/>
  <c r="AE47" i="7" s="1"/>
  <c r="AE46" i="7"/>
  <c r="D60" i="4"/>
  <c r="C60" i="4"/>
  <c r="F60" i="4"/>
  <c r="B61" i="4"/>
  <c r="E60" i="4"/>
  <c r="AA369" i="7"/>
  <c r="Z370" i="7"/>
  <c r="Z371" i="7" s="1"/>
  <c r="Z372" i="7" s="1"/>
  <c r="Z373" i="7" s="1"/>
  <c r="Z374" i="7" s="1"/>
  <c r="Z375" i="7" s="1"/>
  <c r="Z376" i="7" s="1"/>
  <c r="Z377" i="7" s="1"/>
  <c r="Z378" i="7" s="1"/>
  <c r="Z379" i="7" s="1"/>
  <c r="Z380" i="7" s="1"/>
  <c r="Z381" i="7" s="1"/>
  <c r="Z382" i="7" s="1"/>
  <c r="Z383" i="7" s="1"/>
  <c r="Z384" i="7" s="1"/>
  <c r="Z385" i="7" s="1"/>
  <c r="Z386" i="7" s="1"/>
  <c r="Z387" i="7" s="1"/>
  <c r="Z388" i="7" s="1"/>
  <c r="Z389" i="7" s="1"/>
  <c r="Z390" i="7" s="1"/>
  <c r="Z391" i="7" s="1"/>
  <c r="Z392" i="7" s="1"/>
  <c r="Z393" i="7" s="1"/>
  <c r="Z394" i="7" s="1"/>
  <c r="Z395" i="7" s="1"/>
  <c r="Z396" i="7" s="1"/>
  <c r="Z397" i="7" s="1"/>
  <c r="Z398" i="7" s="1"/>
  <c r="Z399" i="7" s="1"/>
  <c r="Z400" i="7" s="1"/>
  <c r="Z401" i="7" s="1"/>
  <c r="Z402" i="7" s="1"/>
  <c r="Z403" i="7" s="1"/>
  <c r="Z404" i="7" s="1"/>
  <c r="Z405" i="7" s="1"/>
  <c r="Z406" i="7" s="1"/>
  <c r="Z407" i="7" s="1"/>
  <c r="Z408" i="7" s="1"/>
  <c r="Z409" i="7" s="1"/>
  <c r="Z410" i="7" s="1"/>
  <c r="Z411" i="7" s="1"/>
  <c r="Z412" i="7" s="1"/>
  <c r="Z413" i="7" s="1"/>
  <c r="Z414" i="7" s="1"/>
  <c r="Z415" i="7" s="1"/>
  <c r="Z416" i="7" s="1"/>
  <c r="Z417" i="7" s="1"/>
  <c r="Z418" i="7" s="1"/>
  <c r="Z419" i="7" s="1"/>
  <c r="Z420" i="7" s="1"/>
  <c r="AF43" i="7" s="1"/>
  <c r="M59" i="4" l="1"/>
  <c r="N59" i="4" s="1"/>
  <c r="K59" i="4"/>
  <c r="L59" i="4" s="1"/>
  <c r="I59" i="4"/>
  <c r="J59" i="4" s="1"/>
  <c r="G60" i="4"/>
  <c r="F81" i="9"/>
  <c r="D82" i="9"/>
  <c r="B83" i="9"/>
  <c r="C82" i="9"/>
  <c r="F82" i="9" s="1"/>
  <c r="AE65" i="7"/>
  <c r="AE57" i="7"/>
  <c r="AE49" i="7"/>
  <c r="AE60" i="7"/>
  <c r="AE52" i="7"/>
  <c r="AE66" i="7"/>
  <c r="AE58" i="7"/>
  <c r="AE50" i="7"/>
  <c r="AE61" i="7"/>
  <c r="AE53" i="7"/>
  <c r="AE59" i="7"/>
  <c r="AE62" i="7"/>
  <c r="AE54" i="7"/>
  <c r="AE51" i="7"/>
  <c r="AE64" i="7"/>
  <c r="AE55" i="7"/>
  <c r="AE63" i="7"/>
  <c r="AE56" i="7"/>
  <c r="AE48" i="7"/>
  <c r="D61" i="4"/>
  <c r="C61" i="4"/>
  <c r="F61" i="4"/>
  <c r="B62" i="4"/>
  <c r="E61" i="4"/>
  <c r="AF46" i="7"/>
  <c r="AF42" i="7"/>
  <c r="AF47" i="7" s="1"/>
  <c r="AA370" i="7"/>
  <c r="AA371" i="7" s="1"/>
  <c r="AA372" i="7" s="1"/>
  <c r="AA373" i="7" s="1"/>
  <c r="AA374" i="7" s="1"/>
  <c r="AA375" i="7" s="1"/>
  <c r="AA376" i="7" s="1"/>
  <c r="AA377" i="7" s="1"/>
  <c r="AA378" i="7" s="1"/>
  <c r="AA379" i="7" s="1"/>
  <c r="AA380" i="7" s="1"/>
  <c r="AA381" i="7" s="1"/>
  <c r="AA382" i="7" s="1"/>
  <c r="AA383" i="7" s="1"/>
  <c r="AA384" i="7" s="1"/>
  <c r="AA385" i="7" s="1"/>
  <c r="AA386" i="7" s="1"/>
  <c r="AA387" i="7" s="1"/>
  <c r="AA388" i="7" s="1"/>
  <c r="AA389" i="7" s="1"/>
  <c r="AA390" i="7" s="1"/>
  <c r="AA391" i="7" s="1"/>
  <c r="AA392" i="7" s="1"/>
  <c r="AA393" i="7" s="1"/>
  <c r="AA394" i="7" s="1"/>
  <c r="AA395" i="7" s="1"/>
  <c r="AA396" i="7" s="1"/>
  <c r="AA397" i="7" s="1"/>
  <c r="AA398" i="7" s="1"/>
  <c r="AA399" i="7" s="1"/>
  <c r="AA400" i="7" s="1"/>
  <c r="AA401" i="7" s="1"/>
  <c r="AA402" i="7" s="1"/>
  <c r="AA403" i="7" s="1"/>
  <c r="AA404" i="7" s="1"/>
  <c r="AA405" i="7" s="1"/>
  <c r="AA406" i="7" s="1"/>
  <c r="AA407" i="7" s="1"/>
  <c r="AA408" i="7" s="1"/>
  <c r="AA409" i="7" s="1"/>
  <c r="AA410" i="7" s="1"/>
  <c r="AA411" i="7" s="1"/>
  <c r="AA412" i="7" s="1"/>
  <c r="AA413" i="7" s="1"/>
  <c r="AA414" i="7" s="1"/>
  <c r="AA415" i="7" s="1"/>
  <c r="AA416" i="7" s="1"/>
  <c r="AA417" i="7" s="1"/>
  <c r="AA418" i="7" s="1"/>
  <c r="AA419" i="7" s="1"/>
  <c r="AA420" i="7" s="1"/>
  <c r="AG43" i="7" s="1"/>
  <c r="AB369" i="7"/>
  <c r="H60" i="4"/>
  <c r="AM44" i="7"/>
  <c r="AL45" i="7"/>
  <c r="O60" i="4" l="1"/>
  <c r="P60" i="4" s="1"/>
  <c r="M60" i="4"/>
  <c r="N60" i="4" s="1"/>
  <c r="I60" i="4"/>
  <c r="J60" i="4" s="1"/>
  <c r="K60" i="4"/>
  <c r="L60" i="4" s="1"/>
  <c r="G61" i="4"/>
  <c r="AC369" i="7"/>
  <c r="AB370" i="7"/>
  <c r="AB371" i="7" s="1"/>
  <c r="AB372" i="7" s="1"/>
  <c r="AB373" i="7" s="1"/>
  <c r="AB374" i="7" s="1"/>
  <c r="AB375" i="7" s="1"/>
  <c r="AB376" i="7" s="1"/>
  <c r="AB377" i="7" s="1"/>
  <c r="AB378" i="7" s="1"/>
  <c r="AB379" i="7" s="1"/>
  <c r="AB380" i="7" s="1"/>
  <c r="AB381" i="7" s="1"/>
  <c r="AB382" i="7" s="1"/>
  <c r="AB383" i="7" s="1"/>
  <c r="AB384" i="7" s="1"/>
  <c r="AB385" i="7" s="1"/>
  <c r="AB386" i="7" s="1"/>
  <c r="AB387" i="7" s="1"/>
  <c r="AB388" i="7" s="1"/>
  <c r="AB389" i="7" s="1"/>
  <c r="AB390" i="7" s="1"/>
  <c r="AB391" i="7" s="1"/>
  <c r="AB392" i="7" s="1"/>
  <c r="AB393" i="7" s="1"/>
  <c r="AB394" i="7" s="1"/>
  <c r="AB395" i="7" s="1"/>
  <c r="AB396" i="7" s="1"/>
  <c r="AB397" i="7" s="1"/>
  <c r="AB398" i="7" s="1"/>
  <c r="AB399" i="7" s="1"/>
  <c r="AB400" i="7" s="1"/>
  <c r="AB401" i="7" s="1"/>
  <c r="AB402" i="7" s="1"/>
  <c r="AB403" i="7" s="1"/>
  <c r="AB404" i="7" s="1"/>
  <c r="AB405" i="7" s="1"/>
  <c r="AB406" i="7" s="1"/>
  <c r="AB407" i="7" s="1"/>
  <c r="AB408" i="7" s="1"/>
  <c r="AB409" i="7" s="1"/>
  <c r="AB410" i="7" s="1"/>
  <c r="AB411" i="7" s="1"/>
  <c r="AB412" i="7" s="1"/>
  <c r="AB413" i="7" s="1"/>
  <c r="AB414" i="7" s="1"/>
  <c r="AB415" i="7" s="1"/>
  <c r="AB416" i="7" s="1"/>
  <c r="AB417" i="7" s="1"/>
  <c r="AB418" i="7" s="1"/>
  <c r="AB419" i="7" s="1"/>
  <c r="AB420" i="7" s="1"/>
  <c r="AH43" i="7" s="1"/>
  <c r="AG42" i="7"/>
  <c r="AG47" i="7" s="1"/>
  <c r="AG46" i="7"/>
  <c r="AF60" i="7"/>
  <c r="AF52" i="7"/>
  <c r="AF63" i="7"/>
  <c r="AF55" i="7"/>
  <c r="AF61" i="7"/>
  <c r="AF53" i="7"/>
  <c r="AF64" i="7"/>
  <c r="AF56" i="7"/>
  <c r="AF48" i="7"/>
  <c r="AF62" i="7"/>
  <c r="AF65" i="7"/>
  <c r="AF49" i="7"/>
  <c r="AF57" i="7"/>
  <c r="AF54" i="7"/>
  <c r="AF50" i="7"/>
  <c r="AF58" i="7"/>
  <c r="AF51" i="7"/>
  <c r="AF59" i="7"/>
  <c r="AF66" i="7"/>
  <c r="B84" i="9"/>
  <c r="C83" i="9"/>
  <c r="D83" i="9"/>
  <c r="AN44" i="7"/>
  <c r="AM45" i="7"/>
  <c r="D62" i="4"/>
  <c r="C62" i="4"/>
  <c r="F62" i="4"/>
  <c r="B63" i="4"/>
  <c r="E62" i="4"/>
  <c r="H61" i="4"/>
  <c r="I61" i="4" l="1"/>
  <c r="J61" i="4" s="1"/>
  <c r="K61" i="4"/>
  <c r="L61" i="4" s="1"/>
  <c r="O61" i="4"/>
  <c r="P61" i="4" s="1"/>
  <c r="M61" i="4"/>
  <c r="N61" i="4" s="1"/>
  <c r="B85" i="9"/>
  <c r="C84" i="9"/>
  <c r="D84" i="9"/>
  <c r="AN45" i="7"/>
  <c r="AO44" i="7"/>
  <c r="D63" i="4"/>
  <c r="C63" i="4"/>
  <c r="B64" i="4"/>
  <c r="E63" i="4"/>
  <c r="F63" i="4"/>
  <c r="H62" i="4"/>
  <c r="AH42" i="7"/>
  <c r="AH47" i="7" s="1"/>
  <c r="AH46" i="7"/>
  <c r="AG63" i="7"/>
  <c r="AG55" i="7"/>
  <c r="AG66" i="7"/>
  <c r="AG58" i="7"/>
  <c r="AG50" i="7"/>
  <c r="AG64" i="7"/>
  <c r="AG56" i="7"/>
  <c r="AG48" i="7"/>
  <c r="AG59" i="7"/>
  <c r="AG51" i="7"/>
  <c r="AG65" i="7"/>
  <c r="AG49" i="7"/>
  <c r="AG52" i="7"/>
  <c r="AG60" i="7"/>
  <c r="AG62" i="7"/>
  <c r="AG53" i="7"/>
  <c r="AG54" i="7"/>
  <c r="AG57" i="7"/>
  <c r="AG61" i="7"/>
  <c r="G62" i="4"/>
  <c r="F83" i="9"/>
  <c r="AC370" i="7"/>
  <c r="AC371" i="7" s="1"/>
  <c r="AC372" i="7" s="1"/>
  <c r="AC373" i="7" s="1"/>
  <c r="AC374" i="7" s="1"/>
  <c r="AC375" i="7" s="1"/>
  <c r="AC376" i="7" s="1"/>
  <c r="AC377" i="7" s="1"/>
  <c r="AC378" i="7" s="1"/>
  <c r="AC379" i="7" s="1"/>
  <c r="AC380" i="7" s="1"/>
  <c r="AC381" i="7" s="1"/>
  <c r="AC382" i="7" s="1"/>
  <c r="AC383" i="7" s="1"/>
  <c r="AC384" i="7" s="1"/>
  <c r="AC385" i="7" s="1"/>
  <c r="AC386" i="7" s="1"/>
  <c r="AC387" i="7" s="1"/>
  <c r="AC388" i="7" s="1"/>
  <c r="AC389" i="7" s="1"/>
  <c r="AC390" i="7" s="1"/>
  <c r="AC391" i="7" s="1"/>
  <c r="AC392" i="7" s="1"/>
  <c r="AC393" i="7" s="1"/>
  <c r="AC394" i="7" s="1"/>
  <c r="AC395" i="7" s="1"/>
  <c r="AC396" i="7" s="1"/>
  <c r="AC397" i="7" s="1"/>
  <c r="AC398" i="7" s="1"/>
  <c r="AC399" i="7" s="1"/>
  <c r="AC400" i="7" s="1"/>
  <c r="AC401" i="7" s="1"/>
  <c r="AC402" i="7" s="1"/>
  <c r="AC403" i="7" s="1"/>
  <c r="AC404" i="7" s="1"/>
  <c r="AC405" i="7" s="1"/>
  <c r="AC406" i="7" s="1"/>
  <c r="AC407" i="7" s="1"/>
  <c r="AC408" i="7" s="1"/>
  <c r="AC409" i="7" s="1"/>
  <c r="AC410" i="7" s="1"/>
  <c r="AC411" i="7" s="1"/>
  <c r="AC412" i="7" s="1"/>
  <c r="AC413" i="7" s="1"/>
  <c r="AC414" i="7" s="1"/>
  <c r="AC415" i="7" s="1"/>
  <c r="AC416" i="7" s="1"/>
  <c r="AC417" i="7" s="1"/>
  <c r="AC418" i="7" s="1"/>
  <c r="AC419" i="7" s="1"/>
  <c r="AC420" i="7" s="1"/>
  <c r="AI43" i="7" s="1"/>
  <c r="AD369" i="7"/>
  <c r="K62" i="4" l="1"/>
  <c r="L62" i="4" s="1"/>
  <c r="O62" i="4"/>
  <c r="P62" i="4" s="1"/>
  <c r="M62" i="4"/>
  <c r="N62" i="4" s="1"/>
  <c r="D64" i="4"/>
  <c r="C64" i="4"/>
  <c r="F64" i="4"/>
  <c r="H64" i="4" s="1"/>
  <c r="B65" i="4"/>
  <c r="E64" i="4"/>
  <c r="I62" i="4"/>
  <c r="J62" i="4" s="1"/>
  <c r="AP44" i="7"/>
  <c r="AO45" i="7"/>
  <c r="AD370" i="7"/>
  <c r="AD371" i="7" s="1"/>
  <c r="AD372" i="7" s="1"/>
  <c r="AD373" i="7" s="1"/>
  <c r="AD374" i="7" s="1"/>
  <c r="AD375" i="7" s="1"/>
  <c r="AD376" i="7" s="1"/>
  <c r="AD377" i="7" s="1"/>
  <c r="AD378" i="7" s="1"/>
  <c r="AD379" i="7" s="1"/>
  <c r="AD380" i="7" s="1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AD391" i="7" s="1"/>
  <c r="AD392" i="7" s="1"/>
  <c r="AD393" i="7" s="1"/>
  <c r="AD394" i="7" s="1"/>
  <c r="AD395" i="7" s="1"/>
  <c r="AD396" i="7" s="1"/>
  <c r="AD397" i="7" s="1"/>
  <c r="AD398" i="7" s="1"/>
  <c r="AD399" i="7" s="1"/>
  <c r="AD400" i="7" s="1"/>
  <c r="AD401" i="7" s="1"/>
  <c r="AD402" i="7" s="1"/>
  <c r="AD403" i="7" s="1"/>
  <c r="AD404" i="7" s="1"/>
  <c r="AD405" i="7" s="1"/>
  <c r="AD406" i="7" s="1"/>
  <c r="AD407" i="7" s="1"/>
  <c r="AD408" i="7" s="1"/>
  <c r="AD409" i="7" s="1"/>
  <c r="AD410" i="7" s="1"/>
  <c r="AD411" i="7" s="1"/>
  <c r="AD412" i="7" s="1"/>
  <c r="AD413" i="7" s="1"/>
  <c r="AD414" i="7" s="1"/>
  <c r="AD415" i="7" s="1"/>
  <c r="AD416" i="7" s="1"/>
  <c r="AD417" i="7" s="1"/>
  <c r="AD418" i="7" s="1"/>
  <c r="AD419" i="7" s="1"/>
  <c r="AD420" i="7" s="1"/>
  <c r="AJ43" i="7" s="1"/>
  <c r="AE369" i="7"/>
  <c r="AI46" i="7"/>
  <c r="AI42" i="7"/>
  <c r="AI47" i="7" s="1"/>
  <c r="H63" i="4"/>
  <c r="F84" i="9"/>
  <c r="AH66" i="7"/>
  <c r="AH58" i="7"/>
  <c r="AH50" i="7"/>
  <c r="AH61" i="7"/>
  <c r="AH53" i="7"/>
  <c r="AH59" i="7"/>
  <c r="AH51" i="7"/>
  <c r="AH62" i="7"/>
  <c r="AH54" i="7"/>
  <c r="AH52" i="7"/>
  <c r="AH55" i="7"/>
  <c r="AH63" i="7"/>
  <c r="AH64" i="7"/>
  <c r="AH57" i="7"/>
  <c r="AH48" i="7"/>
  <c r="AH65" i="7"/>
  <c r="AH56" i="7"/>
  <c r="AH49" i="7"/>
  <c r="AH60" i="7"/>
  <c r="G63" i="4"/>
  <c r="D85" i="9"/>
  <c r="B86" i="9"/>
  <c r="C85" i="9"/>
  <c r="G64" i="4" l="1"/>
  <c r="I63" i="4"/>
  <c r="J63" i="4" s="1"/>
  <c r="AI61" i="7"/>
  <c r="AI53" i="7"/>
  <c r="AI64" i="7"/>
  <c r="AI56" i="7"/>
  <c r="AI48" i="7"/>
  <c r="AI62" i="7"/>
  <c r="AI54" i="7"/>
  <c r="AI65" i="7"/>
  <c r="AI57" i="7"/>
  <c r="AI49" i="7"/>
  <c r="AI55" i="7"/>
  <c r="AI58" i="7"/>
  <c r="AI66" i="7"/>
  <c r="AI50" i="7"/>
  <c r="AI63" i="7"/>
  <c r="AI60" i="7"/>
  <c r="AI51" i="7"/>
  <c r="AI52" i="7"/>
  <c r="AI59" i="7"/>
  <c r="AP45" i="7"/>
  <c r="AQ44" i="7"/>
  <c r="M63" i="4"/>
  <c r="N63" i="4" s="1"/>
  <c r="O63" i="4"/>
  <c r="P63" i="4" s="1"/>
  <c r="D65" i="4"/>
  <c r="C65" i="4"/>
  <c r="B66" i="4"/>
  <c r="E65" i="4"/>
  <c r="F65" i="4"/>
  <c r="K63" i="4"/>
  <c r="L63" i="4" s="1"/>
  <c r="AF369" i="7"/>
  <c r="AE370" i="7"/>
  <c r="AE371" i="7" s="1"/>
  <c r="AE372" i="7" s="1"/>
  <c r="AE373" i="7" s="1"/>
  <c r="AE374" i="7" s="1"/>
  <c r="AE375" i="7" s="1"/>
  <c r="AE376" i="7" s="1"/>
  <c r="AE377" i="7" s="1"/>
  <c r="AE378" i="7" s="1"/>
  <c r="AE379" i="7" s="1"/>
  <c r="AE380" i="7" s="1"/>
  <c r="AE381" i="7" s="1"/>
  <c r="AE382" i="7" s="1"/>
  <c r="AE383" i="7" s="1"/>
  <c r="AE384" i="7" s="1"/>
  <c r="AE385" i="7" s="1"/>
  <c r="AE386" i="7" s="1"/>
  <c r="AE387" i="7" s="1"/>
  <c r="AE388" i="7" s="1"/>
  <c r="AE389" i="7" s="1"/>
  <c r="AE390" i="7" s="1"/>
  <c r="AE391" i="7" s="1"/>
  <c r="AE392" i="7" s="1"/>
  <c r="AE393" i="7" s="1"/>
  <c r="AE394" i="7" s="1"/>
  <c r="AE395" i="7" s="1"/>
  <c r="AE396" i="7" s="1"/>
  <c r="AE397" i="7" s="1"/>
  <c r="AE398" i="7" s="1"/>
  <c r="AE399" i="7" s="1"/>
  <c r="AE400" i="7" s="1"/>
  <c r="AE401" i="7" s="1"/>
  <c r="AE402" i="7" s="1"/>
  <c r="AE403" i="7" s="1"/>
  <c r="AE404" i="7" s="1"/>
  <c r="AE405" i="7" s="1"/>
  <c r="AE406" i="7" s="1"/>
  <c r="AE407" i="7" s="1"/>
  <c r="AE408" i="7" s="1"/>
  <c r="AE409" i="7" s="1"/>
  <c r="AE410" i="7" s="1"/>
  <c r="AE411" i="7" s="1"/>
  <c r="AE412" i="7" s="1"/>
  <c r="AE413" i="7" s="1"/>
  <c r="AE414" i="7" s="1"/>
  <c r="AE415" i="7" s="1"/>
  <c r="AE416" i="7" s="1"/>
  <c r="AE417" i="7" s="1"/>
  <c r="AE418" i="7" s="1"/>
  <c r="AE419" i="7" s="1"/>
  <c r="AE420" i="7" s="1"/>
  <c r="AK43" i="7" s="1"/>
  <c r="K64" i="4"/>
  <c r="L64" i="4" s="1"/>
  <c r="I64" i="4"/>
  <c r="J64" i="4" s="1"/>
  <c r="O64" i="4"/>
  <c r="P64" i="4" s="1"/>
  <c r="M64" i="4"/>
  <c r="N64" i="4" s="1"/>
  <c r="B87" i="9"/>
  <c r="C86" i="9"/>
  <c r="D86" i="9"/>
  <c r="F85" i="9"/>
  <c r="AJ42" i="7"/>
  <c r="AJ47" i="7" s="1"/>
  <c r="AJ46" i="7"/>
  <c r="G65" i="4" l="1"/>
  <c r="AK46" i="7"/>
  <c r="AK42" i="7"/>
  <c r="AK47" i="7" s="1"/>
  <c r="F86" i="9"/>
  <c r="AQ45" i="7"/>
  <c r="AR44" i="7"/>
  <c r="AF370" i="7"/>
  <c r="AF371" i="7" s="1"/>
  <c r="AF372" i="7" s="1"/>
  <c r="AF373" i="7" s="1"/>
  <c r="AF374" i="7" s="1"/>
  <c r="AF375" i="7" s="1"/>
  <c r="AF376" i="7" s="1"/>
  <c r="AF377" i="7" s="1"/>
  <c r="AF378" i="7" s="1"/>
  <c r="AF379" i="7" s="1"/>
  <c r="AF380" i="7" s="1"/>
  <c r="AF381" i="7" s="1"/>
  <c r="AF382" i="7" s="1"/>
  <c r="AF383" i="7" s="1"/>
  <c r="AF384" i="7" s="1"/>
  <c r="AF385" i="7" s="1"/>
  <c r="AF386" i="7" s="1"/>
  <c r="AF387" i="7" s="1"/>
  <c r="AF388" i="7" s="1"/>
  <c r="AF389" i="7" s="1"/>
  <c r="AF390" i="7" s="1"/>
  <c r="AF391" i="7" s="1"/>
  <c r="AF392" i="7" s="1"/>
  <c r="AF393" i="7" s="1"/>
  <c r="AF394" i="7" s="1"/>
  <c r="AF395" i="7" s="1"/>
  <c r="AF396" i="7" s="1"/>
  <c r="AF397" i="7" s="1"/>
  <c r="AF398" i="7" s="1"/>
  <c r="AF399" i="7" s="1"/>
  <c r="AF400" i="7" s="1"/>
  <c r="AF401" i="7" s="1"/>
  <c r="AF402" i="7" s="1"/>
  <c r="AF403" i="7" s="1"/>
  <c r="AF404" i="7" s="1"/>
  <c r="AF405" i="7" s="1"/>
  <c r="AF406" i="7" s="1"/>
  <c r="AF407" i="7" s="1"/>
  <c r="AF408" i="7" s="1"/>
  <c r="AF409" i="7" s="1"/>
  <c r="AF410" i="7" s="1"/>
  <c r="AF411" i="7" s="1"/>
  <c r="AF412" i="7" s="1"/>
  <c r="AF413" i="7" s="1"/>
  <c r="AF414" i="7" s="1"/>
  <c r="AF415" i="7" s="1"/>
  <c r="AF416" i="7" s="1"/>
  <c r="AF417" i="7" s="1"/>
  <c r="AF418" i="7" s="1"/>
  <c r="AF419" i="7" s="1"/>
  <c r="AF420" i="7" s="1"/>
  <c r="AL43" i="7" s="1"/>
  <c r="AG369" i="7"/>
  <c r="B88" i="9"/>
  <c r="C87" i="9"/>
  <c r="D87" i="9"/>
  <c r="H65" i="4"/>
  <c r="I65" i="4" s="1"/>
  <c r="J65" i="4" s="1"/>
  <c r="D66" i="4"/>
  <c r="C66" i="4"/>
  <c r="E66" i="4"/>
  <c r="G66" i="4" s="1"/>
  <c r="F66" i="4"/>
  <c r="H66" i="4" s="1"/>
  <c r="B67" i="4"/>
  <c r="AJ64" i="7"/>
  <c r="AJ56" i="7"/>
  <c r="AJ48" i="7"/>
  <c r="AJ59" i="7"/>
  <c r="AJ51" i="7"/>
  <c r="AJ65" i="7"/>
  <c r="AJ57" i="7"/>
  <c r="AJ49" i="7"/>
  <c r="AJ60" i="7"/>
  <c r="AJ52" i="7"/>
  <c r="AJ58" i="7"/>
  <c r="AJ61" i="7"/>
  <c r="AJ53" i="7"/>
  <c r="AJ55" i="7"/>
  <c r="AJ66" i="7"/>
  <c r="AJ50" i="7"/>
  <c r="AJ54" i="7"/>
  <c r="AJ62" i="7"/>
  <c r="AJ63" i="7"/>
  <c r="M65" i="4" l="1"/>
  <c r="N65" i="4" s="1"/>
  <c r="K65" i="4"/>
  <c r="L65" i="4" s="1"/>
  <c r="O65" i="4"/>
  <c r="P65" i="4" s="1"/>
  <c r="B89" i="9"/>
  <c r="D88" i="9"/>
  <c r="C88" i="9"/>
  <c r="F88" i="9" s="1"/>
  <c r="D67" i="4"/>
  <c r="C67" i="4"/>
  <c r="F67" i="4"/>
  <c r="H67" i="4" s="1"/>
  <c r="B68" i="4"/>
  <c r="E67" i="4"/>
  <c r="AH369" i="7"/>
  <c r="AG370" i="7"/>
  <c r="AG371" i="7" s="1"/>
  <c r="AG372" i="7" s="1"/>
  <c r="AG373" i="7" s="1"/>
  <c r="AG374" i="7" s="1"/>
  <c r="AG375" i="7" s="1"/>
  <c r="AG376" i="7" s="1"/>
  <c r="AG377" i="7" s="1"/>
  <c r="AG378" i="7" s="1"/>
  <c r="AG379" i="7" s="1"/>
  <c r="AG380" i="7" s="1"/>
  <c r="AG381" i="7" s="1"/>
  <c r="AG382" i="7" s="1"/>
  <c r="AG383" i="7" s="1"/>
  <c r="AG384" i="7" s="1"/>
  <c r="AG385" i="7" s="1"/>
  <c r="AG386" i="7" s="1"/>
  <c r="AG387" i="7" s="1"/>
  <c r="AG388" i="7" s="1"/>
  <c r="AG389" i="7" s="1"/>
  <c r="AG390" i="7" s="1"/>
  <c r="AG391" i="7" s="1"/>
  <c r="AG392" i="7" s="1"/>
  <c r="AG393" i="7" s="1"/>
  <c r="AG394" i="7" s="1"/>
  <c r="AG395" i="7" s="1"/>
  <c r="AG396" i="7" s="1"/>
  <c r="AG397" i="7" s="1"/>
  <c r="AG398" i="7" s="1"/>
  <c r="AG399" i="7" s="1"/>
  <c r="AG400" i="7" s="1"/>
  <c r="AG401" i="7" s="1"/>
  <c r="AG402" i="7" s="1"/>
  <c r="AG403" i="7" s="1"/>
  <c r="AG404" i="7" s="1"/>
  <c r="AG405" i="7" s="1"/>
  <c r="AG406" i="7" s="1"/>
  <c r="AG407" i="7" s="1"/>
  <c r="AG408" i="7" s="1"/>
  <c r="AG409" i="7" s="1"/>
  <c r="AG410" i="7" s="1"/>
  <c r="AG411" i="7" s="1"/>
  <c r="AG412" i="7" s="1"/>
  <c r="AG413" i="7" s="1"/>
  <c r="AG414" i="7" s="1"/>
  <c r="AG415" i="7" s="1"/>
  <c r="AG416" i="7" s="1"/>
  <c r="AG417" i="7" s="1"/>
  <c r="AG418" i="7" s="1"/>
  <c r="AG419" i="7" s="1"/>
  <c r="AG420" i="7" s="1"/>
  <c r="AM43" i="7" s="1"/>
  <c r="AL46" i="7"/>
  <c r="AL42" i="7"/>
  <c r="AL47" i="7" s="1"/>
  <c r="AS44" i="7"/>
  <c r="AR45" i="7"/>
  <c r="K66" i="4"/>
  <c r="L66" i="4" s="1"/>
  <c r="I66" i="4"/>
  <c r="J66" i="4" s="1"/>
  <c r="O66" i="4"/>
  <c r="P66" i="4" s="1"/>
  <c r="M66" i="4"/>
  <c r="N66" i="4" s="1"/>
  <c r="F87" i="9"/>
  <c r="AK59" i="7"/>
  <c r="AK51" i="7"/>
  <c r="AK62" i="7"/>
  <c r="AK54" i="7"/>
  <c r="AK60" i="7"/>
  <c r="AK52" i="7"/>
  <c r="AK63" i="7"/>
  <c r="AK55" i="7"/>
  <c r="AK61" i="7"/>
  <c r="AK64" i="7"/>
  <c r="AK48" i="7"/>
  <c r="AK56" i="7"/>
  <c r="AK66" i="7"/>
  <c r="AK57" i="7"/>
  <c r="AK50" i="7"/>
  <c r="AK65" i="7"/>
  <c r="AK58" i="7"/>
  <c r="AK49" i="7"/>
  <c r="AK53" i="7"/>
  <c r="G67" i="4" l="1"/>
  <c r="D68" i="4"/>
  <c r="C68" i="4"/>
  <c r="F68" i="4"/>
  <c r="B69" i="4"/>
  <c r="E68" i="4"/>
  <c r="AS45" i="7"/>
  <c r="AT44" i="7"/>
  <c r="AT45" i="7" s="1"/>
  <c r="K67" i="4"/>
  <c r="L67" i="4" s="1"/>
  <c r="I67" i="4"/>
  <c r="J67" i="4" s="1"/>
  <c r="O67" i="4"/>
  <c r="P67" i="4" s="1"/>
  <c r="M67" i="4"/>
  <c r="N67" i="4" s="1"/>
  <c r="AL62" i="7"/>
  <c r="AL54" i="7"/>
  <c r="AL65" i="7"/>
  <c r="AL57" i="7"/>
  <c r="AL49" i="7"/>
  <c r="AL63" i="7"/>
  <c r="AL55" i="7"/>
  <c r="AL66" i="7"/>
  <c r="AL58" i="7"/>
  <c r="AL50" i="7"/>
  <c r="AL64" i="7"/>
  <c r="AL48" i="7"/>
  <c r="AL51" i="7"/>
  <c r="AL59" i="7"/>
  <c r="AL56" i="7"/>
  <c r="AL60" i="7"/>
  <c r="AL53" i="7"/>
  <c r="AL61" i="7"/>
  <c r="AL52" i="7"/>
  <c r="AM42" i="7"/>
  <c r="AM47" i="7" s="1"/>
  <c r="AM46" i="7"/>
  <c r="AI369" i="7"/>
  <c r="AH370" i="7"/>
  <c r="AH371" i="7" s="1"/>
  <c r="AH372" i="7" s="1"/>
  <c r="AH373" i="7" s="1"/>
  <c r="AH374" i="7" s="1"/>
  <c r="AH375" i="7" s="1"/>
  <c r="AH376" i="7" s="1"/>
  <c r="AH377" i="7" s="1"/>
  <c r="AH378" i="7" s="1"/>
  <c r="AH379" i="7" s="1"/>
  <c r="AH380" i="7" s="1"/>
  <c r="AH381" i="7" s="1"/>
  <c r="AH382" i="7" s="1"/>
  <c r="AH383" i="7" s="1"/>
  <c r="AH384" i="7" s="1"/>
  <c r="AH385" i="7" s="1"/>
  <c r="AH386" i="7" s="1"/>
  <c r="AH387" i="7" s="1"/>
  <c r="AH388" i="7" s="1"/>
  <c r="AH389" i="7" s="1"/>
  <c r="AH390" i="7" s="1"/>
  <c r="AH391" i="7" s="1"/>
  <c r="AH392" i="7" s="1"/>
  <c r="AH393" i="7" s="1"/>
  <c r="AH394" i="7" s="1"/>
  <c r="AH395" i="7" s="1"/>
  <c r="AH396" i="7" s="1"/>
  <c r="AH397" i="7" s="1"/>
  <c r="AH398" i="7" s="1"/>
  <c r="AH399" i="7" s="1"/>
  <c r="AH400" i="7" s="1"/>
  <c r="AH401" i="7" s="1"/>
  <c r="AH402" i="7" s="1"/>
  <c r="AH403" i="7" s="1"/>
  <c r="AH404" i="7" s="1"/>
  <c r="AH405" i="7" s="1"/>
  <c r="AH406" i="7" s="1"/>
  <c r="AH407" i="7" s="1"/>
  <c r="AH408" i="7" s="1"/>
  <c r="AH409" i="7" s="1"/>
  <c r="AH410" i="7" s="1"/>
  <c r="AH411" i="7" s="1"/>
  <c r="AH412" i="7" s="1"/>
  <c r="AH413" i="7" s="1"/>
  <c r="AH414" i="7" s="1"/>
  <c r="AH415" i="7" s="1"/>
  <c r="AH416" i="7" s="1"/>
  <c r="AH417" i="7" s="1"/>
  <c r="AH418" i="7" s="1"/>
  <c r="AH419" i="7" s="1"/>
  <c r="AH420" i="7" s="1"/>
  <c r="AN43" i="7" s="1"/>
  <c r="D89" i="9"/>
  <c r="C89" i="9"/>
  <c r="B90" i="9"/>
  <c r="G68" i="4" l="1"/>
  <c r="H68" i="4"/>
  <c r="D90" i="9"/>
  <c r="C90" i="9"/>
  <c r="F90" i="9" s="1"/>
  <c r="B91" i="9"/>
  <c r="F89" i="9"/>
  <c r="D69" i="4"/>
  <c r="C69" i="4"/>
  <c r="F69" i="4"/>
  <c r="B70" i="4"/>
  <c r="E69" i="4"/>
  <c r="K68" i="4"/>
  <c r="L68" i="4" s="1"/>
  <c r="AM65" i="7"/>
  <c r="AM57" i="7"/>
  <c r="AM49" i="7"/>
  <c r="AM60" i="7"/>
  <c r="AM52" i="7"/>
  <c r="AM66" i="7"/>
  <c r="AM58" i="7"/>
  <c r="AM50" i="7"/>
  <c r="AM61" i="7"/>
  <c r="AM53" i="7"/>
  <c r="AM51" i="7"/>
  <c r="AM54" i="7"/>
  <c r="AM62" i="7"/>
  <c r="AM48" i="7"/>
  <c r="AM59" i="7"/>
  <c r="AM64" i="7"/>
  <c r="AM55" i="7"/>
  <c r="AM63" i="7"/>
  <c r="AM56" i="7"/>
  <c r="AN42" i="7"/>
  <c r="AN47" i="7" s="1"/>
  <c r="AN46" i="7"/>
  <c r="AI370" i="7"/>
  <c r="AI371" i="7" s="1"/>
  <c r="AI372" i="7" s="1"/>
  <c r="AI373" i="7" s="1"/>
  <c r="AI374" i="7" s="1"/>
  <c r="AI375" i="7" s="1"/>
  <c r="AI376" i="7" s="1"/>
  <c r="AI377" i="7" s="1"/>
  <c r="AI378" i="7" s="1"/>
  <c r="AI379" i="7" s="1"/>
  <c r="AI380" i="7" s="1"/>
  <c r="AI381" i="7" s="1"/>
  <c r="AI382" i="7" s="1"/>
  <c r="AI383" i="7" s="1"/>
  <c r="AI384" i="7" s="1"/>
  <c r="AI385" i="7" s="1"/>
  <c r="AI386" i="7" s="1"/>
  <c r="AI387" i="7" s="1"/>
  <c r="AI388" i="7" s="1"/>
  <c r="AI389" i="7" s="1"/>
  <c r="AI390" i="7" s="1"/>
  <c r="AI391" i="7" s="1"/>
  <c r="AI392" i="7" s="1"/>
  <c r="AI393" i="7" s="1"/>
  <c r="AI394" i="7" s="1"/>
  <c r="AI395" i="7" s="1"/>
  <c r="AI396" i="7" s="1"/>
  <c r="AI397" i="7" s="1"/>
  <c r="AI398" i="7" s="1"/>
  <c r="AI399" i="7" s="1"/>
  <c r="AI400" i="7" s="1"/>
  <c r="AI401" i="7" s="1"/>
  <c r="AI402" i="7" s="1"/>
  <c r="AI403" i="7" s="1"/>
  <c r="AI404" i="7" s="1"/>
  <c r="AI405" i="7" s="1"/>
  <c r="AI406" i="7" s="1"/>
  <c r="AI407" i="7" s="1"/>
  <c r="AI408" i="7" s="1"/>
  <c r="AI409" i="7" s="1"/>
  <c r="AI410" i="7" s="1"/>
  <c r="AI411" i="7" s="1"/>
  <c r="AI412" i="7" s="1"/>
  <c r="AI413" i="7" s="1"/>
  <c r="AI414" i="7" s="1"/>
  <c r="AI415" i="7" s="1"/>
  <c r="AI416" i="7" s="1"/>
  <c r="AI417" i="7" s="1"/>
  <c r="AI418" i="7" s="1"/>
  <c r="AI419" i="7" s="1"/>
  <c r="AI420" i="7" s="1"/>
  <c r="AO43" i="7" s="1"/>
  <c r="AJ369" i="7"/>
  <c r="I68" i="4" l="1"/>
  <c r="J68" i="4" s="1"/>
  <c r="M68" i="4"/>
  <c r="N68" i="4" s="1"/>
  <c r="O68" i="4"/>
  <c r="P68" i="4" s="1"/>
  <c r="H69" i="4"/>
  <c r="D70" i="4"/>
  <c r="C70" i="4"/>
  <c r="F70" i="4"/>
  <c r="B71" i="4"/>
  <c r="E70" i="4"/>
  <c r="AO42" i="7"/>
  <c r="AO47" i="7" s="1"/>
  <c r="AO46" i="7"/>
  <c r="AK369" i="7"/>
  <c r="AJ370" i="7"/>
  <c r="AJ371" i="7" s="1"/>
  <c r="AJ372" i="7" s="1"/>
  <c r="AJ373" i="7" s="1"/>
  <c r="AJ374" i="7" s="1"/>
  <c r="AJ375" i="7" s="1"/>
  <c r="AJ376" i="7" s="1"/>
  <c r="AJ377" i="7" s="1"/>
  <c r="AJ378" i="7" s="1"/>
  <c r="AJ379" i="7" s="1"/>
  <c r="AJ380" i="7" s="1"/>
  <c r="AJ381" i="7" s="1"/>
  <c r="AJ382" i="7" s="1"/>
  <c r="AJ383" i="7" s="1"/>
  <c r="AJ384" i="7" s="1"/>
  <c r="AJ385" i="7" s="1"/>
  <c r="AJ386" i="7" s="1"/>
  <c r="AJ387" i="7" s="1"/>
  <c r="AJ388" i="7" s="1"/>
  <c r="AJ389" i="7" s="1"/>
  <c r="AJ390" i="7" s="1"/>
  <c r="AJ391" i="7" s="1"/>
  <c r="AJ392" i="7" s="1"/>
  <c r="AJ393" i="7" s="1"/>
  <c r="AJ394" i="7" s="1"/>
  <c r="AJ395" i="7" s="1"/>
  <c r="AJ396" i="7" s="1"/>
  <c r="AJ397" i="7" s="1"/>
  <c r="AJ398" i="7" s="1"/>
  <c r="AJ399" i="7" s="1"/>
  <c r="AJ400" i="7" s="1"/>
  <c r="AJ401" i="7" s="1"/>
  <c r="AJ402" i="7" s="1"/>
  <c r="AJ403" i="7" s="1"/>
  <c r="AJ404" i="7" s="1"/>
  <c r="AJ405" i="7" s="1"/>
  <c r="AJ406" i="7" s="1"/>
  <c r="AJ407" i="7" s="1"/>
  <c r="AJ408" i="7" s="1"/>
  <c r="AJ409" i="7" s="1"/>
  <c r="AJ410" i="7" s="1"/>
  <c r="AJ411" i="7" s="1"/>
  <c r="AJ412" i="7" s="1"/>
  <c r="AJ413" i="7" s="1"/>
  <c r="AJ414" i="7" s="1"/>
  <c r="AJ415" i="7" s="1"/>
  <c r="AJ416" i="7" s="1"/>
  <c r="AJ417" i="7" s="1"/>
  <c r="AJ418" i="7" s="1"/>
  <c r="AJ419" i="7" s="1"/>
  <c r="AJ420" i="7" s="1"/>
  <c r="AP43" i="7" s="1"/>
  <c r="B92" i="9"/>
  <c r="C91" i="9"/>
  <c r="D91" i="9"/>
  <c r="AN60" i="7"/>
  <c r="AN52" i="7"/>
  <c r="AN63" i="7"/>
  <c r="AN55" i="7"/>
  <c r="AN61" i="7"/>
  <c r="AN53" i="7"/>
  <c r="AN64" i="7"/>
  <c r="AN56" i="7"/>
  <c r="AN48" i="7"/>
  <c r="AN54" i="7"/>
  <c r="AN57" i="7"/>
  <c r="AN65" i="7"/>
  <c r="AN49" i="7"/>
  <c r="AN59" i="7"/>
  <c r="AN50" i="7"/>
  <c r="AN58" i="7"/>
  <c r="AN51" i="7"/>
  <c r="AN62" i="7"/>
  <c r="AN66" i="7"/>
  <c r="G69" i="4"/>
  <c r="K69" i="4" s="1"/>
  <c r="L69" i="4" s="1"/>
  <c r="D71" i="4" l="1"/>
  <c r="C71" i="4"/>
  <c r="B72" i="4"/>
  <c r="E71" i="4"/>
  <c r="F71" i="4"/>
  <c r="H71" i="4" s="1"/>
  <c r="H70" i="4"/>
  <c r="F91" i="9"/>
  <c r="B93" i="9"/>
  <c r="C92" i="9"/>
  <c r="D92" i="9"/>
  <c r="AP42" i="7"/>
  <c r="AP47" i="7" s="1"/>
  <c r="AP46" i="7"/>
  <c r="AK370" i="7"/>
  <c r="AK371" i="7" s="1"/>
  <c r="AK372" i="7" s="1"/>
  <c r="AK373" i="7" s="1"/>
  <c r="AK374" i="7" s="1"/>
  <c r="AK375" i="7" s="1"/>
  <c r="AK376" i="7" s="1"/>
  <c r="AK377" i="7" s="1"/>
  <c r="AK378" i="7" s="1"/>
  <c r="AK379" i="7" s="1"/>
  <c r="AK380" i="7" s="1"/>
  <c r="AK381" i="7" s="1"/>
  <c r="AK382" i="7" s="1"/>
  <c r="AK383" i="7" s="1"/>
  <c r="AK384" i="7" s="1"/>
  <c r="AK385" i="7" s="1"/>
  <c r="AK386" i="7" s="1"/>
  <c r="AK387" i="7" s="1"/>
  <c r="AK388" i="7" s="1"/>
  <c r="AK389" i="7" s="1"/>
  <c r="AK390" i="7" s="1"/>
  <c r="AK391" i="7" s="1"/>
  <c r="AK392" i="7" s="1"/>
  <c r="AK393" i="7" s="1"/>
  <c r="AK394" i="7" s="1"/>
  <c r="AK395" i="7" s="1"/>
  <c r="AK396" i="7" s="1"/>
  <c r="AK397" i="7" s="1"/>
  <c r="AK398" i="7" s="1"/>
  <c r="AK399" i="7" s="1"/>
  <c r="AK400" i="7" s="1"/>
  <c r="AK401" i="7" s="1"/>
  <c r="AK402" i="7" s="1"/>
  <c r="AK403" i="7" s="1"/>
  <c r="AK404" i="7" s="1"/>
  <c r="AK405" i="7" s="1"/>
  <c r="AK406" i="7" s="1"/>
  <c r="AK407" i="7" s="1"/>
  <c r="AK408" i="7" s="1"/>
  <c r="AK409" i="7" s="1"/>
  <c r="AK410" i="7" s="1"/>
  <c r="AK411" i="7" s="1"/>
  <c r="AK412" i="7" s="1"/>
  <c r="AK413" i="7" s="1"/>
  <c r="AK414" i="7" s="1"/>
  <c r="AK415" i="7" s="1"/>
  <c r="AK416" i="7" s="1"/>
  <c r="AK417" i="7" s="1"/>
  <c r="AK418" i="7" s="1"/>
  <c r="AK419" i="7" s="1"/>
  <c r="AK420" i="7" s="1"/>
  <c r="AQ43" i="7" s="1"/>
  <c r="AL369" i="7"/>
  <c r="O69" i="4"/>
  <c r="P69" i="4" s="1"/>
  <c r="AO63" i="7"/>
  <c r="AO55" i="7"/>
  <c r="AO66" i="7"/>
  <c r="AO58" i="7"/>
  <c r="AO50" i="7"/>
  <c r="AO64" i="7"/>
  <c r="AO56" i="7"/>
  <c r="AO48" i="7"/>
  <c r="AO59" i="7"/>
  <c r="AO51" i="7"/>
  <c r="AO57" i="7"/>
  <c r="AO60" i="7"/>
  <c r="AO52" i="7"/>
  <c r="AO61" i="7"/>
  <c r="AO49" i="7"/>
  <c r="AO62" i="7"/>
  <c r="AO53" i="7"/>
  <c r="AO54" i="7"/>
  <c r="AO65" i="7"/>
  <c r="M69" i="4"/>
  <c r="N69" i="4" s="1"/>
  <c r="I69" i="4"/>
  <c r="J69" i="4" s="1"/>
  <c r="G70" i="4"/>
  <c r="K70" i="4" l="1"/>
  <c r="L70" i="4" s="1"/>
  <c r="I70" i="4"/>
  <c r="J70" i="4" s="1"/>
  <c r="O70" i="4"/>
  <c r="P70" i="4" s="1"/>
  <c r="AP66" i="7"/>
  <c r="AP58" i="7"/>
  <c r="AP50" i="7"/>
  <c r="AP61" i="7"/>
  <c r="AP53" i="7"/>
  <c r="AP59" i="7"/>
  <c r="AP51" i="7"/>
  <c r="AP62" i="7"/>
  <c r="AP54" i="7"/>
  <c r="AP60" i="7"/>
  <c r="AP63" i="7"/>
  <c r="AP55" i="7"/>
  <c r="AP52" i="7"/>
  <c r="AP64" i="7"/>
  <c r="AP57" i="7"/>
  <c r="AP65" i="7"/>
  <c r="AP48" i="7"/>
  <c r="AP56" i="7"/>
  <c r="AP49" i="7"/>
  <c r="D93" i="9"/>
  <c r="B94" i="9"/>
  <c r="C93" i="9"/>
  <c r="F93" i="9" s="1"/>
  <c r="M70" i="4"/>
  <c r="N70" i="4" s="1"/>
  <c r="D72" i="4"/>
  <c r="C72" i="4"/>
  <c r="F72" i="4"/>
  <c r="B73" i="4"/>
  <c r="E72" i="4"/>
  <c r="K71" i="4"/>
  <c r="L71" i="4" s="1"/>
  <c r="G71" i="4"/>
  <c r="M71" i="4" s="1"/>
  <c r="N71" i="4" s="1"/>
  <c r="AL370" i="7"/>
  <c r="AL371" i="7" s="1"/>
  <c r="AL372" i="7" s="1"/>
  <c r="AL373" i="7" s="1"/>
  <c r="AL374" i="7" s="1"/>
  <c r="AL375" i="7" s="1"/>
  <c r="AL376" i="7" s="1"/>
  <c r="AL377" i="7" s="1"/>
  <c r="AL378" i="7" s="1"/>
  <c r="AL379" i="7" s="1"/>
  <c r="AL380" i="7" s="1"/>
  <c r="AL381" i="7" s="1"/>
  <c r="AL382" i="7" s="1"/>
  <c r="AL383" i="7" s="1"/>
  <c r="AL384" i="7" s="1"/>
  <c r="AL385" i="7" s="1"/>
  <c r="AL386" i="7" s="1"/>
  <c r="AL387" i="7" s="1"/>
  <c r="AL388" i="7" s="1"/>
  <c r="AL389" i="7" s="1"/>
  <c r="AL390" i="7" s="1"/>
  <c r="AL391" i="7" s="1"/>
  <c r="AL392" i="7" s="1"/>
  <c r="AL393" i="7" s="1"/>
  <c r="AL394" i="7" s="1"/>
  <c r="AL395" i="7" s="1"/>
  <c r="AL396" i="7" s="1"/>
  <c r="AL397" i="7" s="1"/>
  <c r="AL398" i="7" s="1"/>
  <c r="AL399" i="7" s="1"/>
  <c r="AL400" i="7" s="1"/>
  <c r="AL401" i="7" s="1"/>
  <c r="AL402" i="7" s="1"/>
  <c r="AL403" i="7" s="1"/>
  <c r="AL404" i="7" s="1"/>
  <c r="AL405" i="7" s="1"/>
  <c r="AL406" i="7" s="1"/>
  <c r="AL407" i="7" s="1"/>
  <c r="AL408" i="7" s="1"/>
  <c r="AL409" i="7" s="1"/>
  <c r="AL410" i="7" s="1"/>
  <c r="AL411" i="7" s="1"/>
  <c r="AL412" i="7" s="1"/>
  <c r="AL413" i="7" s="1"/>
  <c r="AL414" i="7" s="1"/>
  <c r="AL415" i="7" s="1"/>
  <c r="AL416" i="7" s="1"/>
  <c r="AL417" i="7" s="1"/>
  <c r="AL418" i="7" s="1"/>
  <c r="AL419" i="7" s="1"/>
  <c r="AL420" i="7" s="1"/>
  <c r="AR43" i="7" s="1"/>
  <c r="AM369" i="7"/>
  <c r="AQ46" i="7"/>
  <c r="AQ42" i="7"/>
  <c r="AQ47" i="7" s="1"/>
  <c r="F92" i="9"/>
  <c r="H72" i="4" l="1"/>
  <c r="G72" i="4"/>
  <c r="O72" i="4" s="1"/>
  <c r="P72" i="4" s="1"/>
  <c r="O71" i="4"/>
  <c r="P71" i="4" s="1"/>
  <c r="I71" i="4"/>
  <c r="J71" i="4" s="1"/>
  <c r="B95" i="9"/>
  <c r="C94" i="9"/>
  <c r="D94" i="9"/>
  <c r="D73" i="4"/>
  <c r="C73" i="4"/>
  <c r="B74" i="4"/>
  <c r="E73" i="4"/>
  <c r="F73" i="4"/>
  <c r="AR46" i="7"/>
  <c r="AR42" i="7"/>
  <c r="AR47" i="7" s="1"/>
  <c r="I72" i="4"/>
  <c r="J72" i="4" s="1"/>
  <c r="AQ61" i="7"/>
  <c r="AQ53" i="7"/>
  <c r="AQ64" i="7"/>
  <c r="AQ56" i="7"/>
  <c r="AQ48" i="7"/>
  <c r="AQ62" i="7"/>
  <c r="AQ54" i="7"/>
  <c r="AQ65" i="7"/>
  <c r="AQ57" i="7"/>
  <c r="AQ49" i="7"/>
  <c r="AQ63" i="7"/>
  <c r="AQ66" i="7"/>
  <c r="AQ50" i="7"/>
  <c r="AQ58" i="7"/>
  <c r="AQ52" i="7"/>
  <c r="AQ60" i="7"/>
  <c r="AQ51" i="7"/>
  <c r="AQ55" i="7"/>
  <c r="AQ59" i="7"/>
  <c r="AN369" i="7"/>
  <c r="AN370" i="7" s="1"/>
  <c r="AN371" i="7" s="1"/>
  <c r="AN372" i="7" s="1"/>
  <c r="AN373" i="7" s="1"/>
  <c r="AN374" i="7" s="1"/>
  <c r="AN375" i="7" s="1"/>
  <c r="AN376" i="7" s="1"/>
  <c r="AN377" i="7" s="1"/>
  <c r="AN378" i="7" s="1"/>
  <c r="AN379" i="7" s="1"/>
  <c r="AN380" i="7" s="1"/>
  <c r="AN381" i="7" s="1"/>
  <c r="AN382" i="7" s="1"/>
  <c r="AN383" i="7" s="1"/>
  <c r="AN384" i="7" s="1"/>
  <c r="AN385" i="7" s="1"/>
  <c r="AN386" i="7" s="1"/>
  <c r="AN387" i="7" s="1"/>
  <c r="AN388" i="7" s="1"/>
  <c r="AN389" i="7" s="1"/>
  <c r="AN390" i="7" s="1"/>
  <c r="AN391" i="7" s="1"/>
  <c r="AN392" i="7" s="1"/>
  <c r="AN393" i="7" s="1"/>
  <c r="AN394" i="7" s="1"/>
  <c r="AN395" i="7" s="1"/>
  <c r="AN396" i="7" s="1"/>
  <c r="AN397" i="7" s="1"/>
  <c r="AN398" i="7" s="1"/>
  <c r="AN399" i="7" s="1"/>
  <c r="AN400" i="7" s="1"/>
  <c r="AN401" i="7" s="1"/>
  <c r="AN402" i="7" s="1"/>
  <c r="AN403" i="7" s="1"/>
  <c r="AN404" i="7" s="1"/>
  <c r="AN405" i="7" s="1"/>
  <c r="AN406" i="7" s="1"/>
  <c r="AN407" i="7" s="1"/>
  <c r="AN408" i="7" s="1"/>
  <c r="AN409" i="7" s="1"/>
  <c r="AN410" i="7" s="1"/>
  <c r="AN411" i="7" s="1"/>
  <c r="AN412" i="7" s="1"/>
  <c r="AN413" i="7" s="1"/>
  <c r="AN414" i="7" s="1"/>
  <c r="AN415" i="7" s="1"/>
  <c r="AN416" i="7" s="1"/>
  <c r="AN417" i="7" s="1"/>
  <c r="AN418" i="7" s="1"/>
  <c r="AN419" i="7" s="1"/>
  <c r="AN420" i="7" s="1"/>
  <c r="AT43" i="7" s="1"/>
  <c r="AM370" i="7"/>
  <c r="AM371" i="7" s="1"/>
  <c r="AM372" i="7" s="1"/>
  <c r="AM373" i="7" s="1"/>
  <c r="AM374" i="7" s="1"/>
  <c r="AM375" i="7" s="1"/>
  <c r="AM376" i="7" s="1"/>
  <c r="AM377" i="7" s="1"/>
  <c r="AM378" i="7" s="1"/>
  <c r="AM379" i="7" s="1"/>
  <c r="AM380" i="7" s="1"/>
  <c r="AM381" i="7" s="1"/>
  <c r="AM382" i="7" s="1"/>
  <c r="AM383" i="7" s="1"/>
  <c r="AM384" i="7" s="1"/>
  <c r="AM385" i="7" s="1"/>
  <c r="AM386" i="7" s="1"/>
  <c r="AM387" i="7" s="1"/>
  <c r="AM388" i="7" s="1"/>
  <c r="AM389" i="7" s="1"/>
  <c r="AM390" i="7" s="1"/>
  <c r="AM391" i="7" s="1"/>
  <c r="AM392" i="7" s="1"/>
  <c r="AM393" i="7" s="1"/>
  <c r="AM394" i="7" s="1"/>
  <c r="AM395" i="7" s="1"/>
  <c r="AM396" i="7" s="1"/>
  <c r="AM397" i="7" s="1"/>
  <c r="AM398" i="7" s="1"/>
  <c r="AM399" i="7" s="1"/>
  <c r="AM400" i="7" s="1"/>
  <c r="AM401" i="7" s="1"/>
  <c r="AM402" i="7" s="1"/>
  <c r="AM403" i="7" s="1"/>
  <c r="AM404" i="7" s="1"/>
  <c r="AM405" i="7" s="1"/>
  <c r="AM406" i="7" s="1"/>
  <c r="AM407" i="7" s="1"/>
  <c r="AM408" i="7" s="1"/>
  <c r="AM409" i="7" s="1"/>
  <c r="AM410" i="7" s="1"/>
  <c r="AM411" i="7" s="1"/>
  <c r="AM412" i="7" s="1"/>
  <c r="AM413" i="7" s="1"/>
  <c r="AM414" i="7" s="1"/>
  <c r="AM415" i="7" s="1"/>
  <c r="AM416" i="7" s="1"/>
  <c r="AM417" i="7" s="1"/>
  <c r="AM418" i="7" s="1"/>
  <c r="AM419" i="7" s="1"/>
  <c r="AM420" i="7" s="1"/>
  <c r="AS43" i="7" s="1"/>
  <c r="K72" i="4" l="1"/>
  <c r="L72" i="4" s="1"/>
  <c r="M72" i="4"/>
  <c r="N72" i="4" s="1"/>
  <c r="H73" i="4"/>
  <c r="G73" i="4"/>
  <c r="I73" i="4" s="1"/>
  <c r="J73" i="4" s="1"/>
  <c r="D74" i="4"/>
  <c r="C74" i="4"/>
  <c r="B75" i="4"/>
  <c r="F74" i="4"/>
  <c r="E74" i="4"/>
  <c r="AS46" i="7"/>
  <c r="AS42" i="7"/>
  <c r="AS47" i="7" s="1"/>
  <c r="F94" i="9"/>
  <c r="AT46" i="7"/>
  <c r="AT42" i="7"/>
  <c r="AT47" i="7" s="1"/>
  <c r="AR64" i="7"/>
  <c r="AR56" i="7"/>
  <c r="AR48" i="7"/>
  <c r="AR59" i="7"/>
  <c r="AR51" i="7"/>
  <c r="AR65" i="7"/>
  <c r="AR57" i="7"/>
  <c r="AR49" i="7"/>
  <c r="AR60" i="7"/>
  <c r="AR52" i="7"/>
  <c r="AR66" i="7"/>
  <c r="AR50" i="7"/>
  <c r="AR53" i="7"/>
  <c r="AR61" i="7"/>
  <c r="AR63" i="7"/>
  <c r="AR54" i="7"/>
  <c r="AR62" i="7"/>
  <c r="AR55" i="7"/>
  <c r="AR58" i="7"/>
  <c r="B96" i="9"/>
  <c r="C95" i="9"/>
  <c r="D95" i="9"/>
  <c r="K73" i="4" l="1"/>
  <c r="L73" i="4" s="1"/>
  <c r="M73" i="4"/>
  <c r="N73" i="4" s="1"/>
  <c r="G74" i="4"/>
  <c r="K74" i="4" s="1"/>
  <c r="L74" i="4" s="1"/>
  <c r="O73" i="4"/>
  <c r="P73" i="4" s="1"/>
  <c r="H74" i="4"/>
  <c r="AT62" i="7"/>
  <c r="AT54" i="7"/>
  <c r="AT65" i="7"/>
  <c r="AT57" i="7"/>
  <c r="AT49" i="7"/>
  <c r="AT63" i="7"/>
  <c r="AT55" i="7"/>
  <c r="AT66" i="7"/>
  <c r="AT58" i="7"/>
  <c r="AT50" i="7"/>
  <c r="AT56" i="7"/>
  <c r="AT59" i="7"/>
  <c r="AT51" i="7"/>
  <c r="AT53" i="7"/>
  <c r="AT64" i="7"/>
  <c r="AT61" i="7"/>
  <c r="AT48" i="7"/>
  <c r="AT52" i="7"/>
  <c r="AT60" i="7"/>
  <c r="F95" i="9"/>
  <c r="D75" i="4"/>
  <c r="C75" i="4"/>
  <c r="B76" i="4"/>
  <c r="F75" i="4"/>
  <c r="E75" i="4"/>
  <c r="B97" i="9"/>
  <c r="D96" i="9"/>
  <c r="C96" i="9"/>
  <c r="F96" i="9" s="1"/>
  <c r="AS59" i="7"/>
  <c r="AS51" i="7"/>
  <c r="AS62" i="7"/>
  <c r="AS54" i="7"/>
  <c r="AS60" i="7"/>
  <c r="AS52" i="7"/>
  <c r="AS63" i="7"/>
  <c r="AS55" i="7"/>
  <c r="AS53" i="7"/>
  <c r="AS56" i="7"/>
  <c r="AS64" i="7"/>
  <c r="AS48" i="7"/>
  <c r="AS61" i="7"/>
  <c r="AS65" i="7"/>
  <c r="AS57" i="7"/>
  <c r="AS50" i="7"/>
  <c r="AS58" i="7"/>
  <c r="AS66" i="7"/>
  <c r="AS49" i="7"/>
  <c r="I74" i="4" l="1"/>
  <c r="J74" i="4" s="1"/>
  <c r="M74" i="4"/>
  <c r="N74" i="4" s="1"/>
  <c r="O74" i="4"/>
  <c r="P74" i="4" s="1"/>
  <c r="H75" i="4"/>
  <c r="D76" i="4"/>
  <c r="C76" i="4"/>
  <c r="F76" i="4"/>
  <c r="H76" i="4" s="1"/>
  <c r="B77" i="4"/>
  <c r="E76" i="4"/>
  <c r="D97" i="9"/>
  <c r="B98" i="9"/>
  <c r="C97" i="9"/>
  <c r="F97" i="9" s="1"/>
  <c r="G75" i="4"/>
  <c r="M75" i="4" l="1"/>
  <c r="N75" i="4" s="1"/>
  <c r="K75" i="4"/>
  <c r="L75" i="4" s="1"/>
  <c r="I75" i="4"/>
  <c r="J75" i="4" s="1"/>
  <c r="G76" i="4"/>
  <c r="O76" i="4" s="1"/>
  <c r="P76" i="4" s="1"/>
  <c r="O75" i="4"/>
  <c r="P75" i="4" s="1"/>
  <c r="D77" i="4"/>
  <c r="C77" i="4"/>
  <c r="F77" i="4"/>
  <c r="H77" i="4" s="1"/>
  <c r="B78" i="4"/>
  <c r="E77" i="4"/>
  <c r="D98" i="9"/>
  <c r="B99" i="9"/>
  <c r="C98" i="9"/>
  <c r="F98" i="9" s="1"/>
  <c r="M76" i="4" l="1"/>
  <c r="N76" i="4" s="1"/>
  <c r="I76" i="4"/>
  <c r="J76" i="4" s="1"/>
  <c r="K76" i="4"/>
  <c r="L76" i="4" s="1"/>
  <c r="B100" i="9"/>
  <c r="C99" i="9"/>
  <c r="D99" i="9"/>
  <c r="D78" i="4"/>
  <c r="C78" i="4"/>
  <c r="F78" i="4"/>
  <c r="H78" i="4" s="1"/>
  <c r="B79" i="4"/>
  <c r="E78" i="4"/>
  <c r="G77" i="4"/>
  <c r="K77" i="4" s="1"/>
  <c r="L77" i="4" s="1"/>
  <c r="G78" i="4" l="1"/>
  <c r="K78" i="4" s="1"/>
  <c r="L78" i="4" s="1"/>
  <c r="M78" i="4"/>
  <c r="N78" i="4" s="1"/>
  <c r="D79" i="4"/>
  <c r="C79" i="4"/>
  <c r="F79" i="4"/>
  <c r="B80" i="4"/>
  <c r="E79" i="4"/>
  <c r="O77" i="4"/>
  <c r="P77" i="4" s="1"/>
  <c r="M77" i="4"/>
  <c r="N77" i="4" s="1"/>
  <c r="I77" i="4"/>
  <c r="J77" i="4" s="1"/>
  <c r="F99" i="9"/>
  <c r="B101" i="9"/>
  <c r="C100" i="9"/>
  <c r="F100" i="9" s="1"/>
  <c r="D100" i="9"/>
  <c r="O78" i="4" l="1"/>
  <c r="P78" i="4" s="1"/>
  <c r="I78" i="4"/>
  <c r="J78" i="4" s="1"/>
  <c r="H79" i="4"/>
  <c r="D101" i="9"/>
  <c r="B102" i="9"/>
  <c r="C101" i="9"/>
  <c r="F101" i="9" s="1"/>
  <c r="D80" i="4"/>
  <c r="C80" i="4"/>
  <c r="F80" i="4"/>
  <c r="B81" i="4"/>
  <c r="E80" i="4"/>
  <c r="G79" i="4"/>
  <c r="K79" i="4" s="1"/>
  <c r="L79" i="4" s="1"/>
  <c r="H80" i="4" l="1"/>
  <c r="G80" i="4"/>
  <c r="I80" i="4" s="1"/>
  <c r="J80" i="4" s="1"/>
  <c r="D81" i="4"/>
  <c r="C81" i="4"/>
  <c r="B82" i="4"/>
  <c r="E81" i="4"/>
  <c r="F81" i="4"/>
  <c r="H81" i="4" s="1"/>
  <c r="K80" i="4"/>
  <c r="L80" i="4" s="1"/>
  <c r="M79" i="4"/>
  <c r="N79" i="4" s="1"/>
  <c r="O79" i="4"/>
  <c r="P79" i="4" s="1"/>
  <c r="I79" i="4"/>
  <c r="J79" i="4" s="1"/>
  <c r="B103" i="9"/>
  <c r="C102" i="9"/>
  <c r="D102" i="9"/>
  <c r="M80" i="4" l="1"/>
  <c r="N80" i="4" s="1"/>
  <c r="O80" i="4"/>
  <c r="P80" i="4" s="1"/>
  <c r="G81" i="4"/>
  <c r="K81" i="4" s="1"/>
  <c r="L81" i="4" s="1"/>
  <c r="F102" i="9"/>
  <c r="C103" i="9"/>
  <c r="B104" i="9"/>
  <c r="D103" i="9"/>
  <c r="D82" i="4"/>
  <c r="C82" i="4"/>
  <c r="B83" i="4"/>
  <c r="E82" i="4"/>
  <c r="F82" i="4"/>
  <c r="M81" i="4" l="1"/>
  <c r="N81" i="4" s="1"/>
  <c r="O81" i="4"/>
  <c r="P81" i="4" s="1"/>
  <c r="I81" i="4"/>
  <c r="J81" i="4" s="1"/>
  <c r="G82" i="4"/>
  <c r="I82" i="4" s="1"/>
  <c r="J82" i="4" s="1"/>
  <c r="D83" i="4"/>
  <c r="C83" i="4"/>
  <c r="B84" i="4"/>
  <c r="E83" i="4"/>
  <c r="F83" i="4"/>
  <c r="H83" i="4" s="1"/>
  <c r="C104" i="9"/>
  <c r="D104" i="9"/>
  <c r="B105" i="9"/>
  <c r="F103" i="9"/>
  <c r="H82" i="4"/>
  <c r="M82" i="4" l="1"/>
  <c r="N82" i="4" s="1"/>
  <c r="K82" i="4"/>
  <c r="L82" i="4" s="1"/>
  <c r="G83" i="4"/>
  <c r="M83" i="4" s="1"/>
  <c r="N83" i="4" s="1"/>
  <c r="O82" i="4"/>
  <c r="P82" i="4" s="1"/>
  <c r="D84" i="4"/>
  <c r="C84" i="4"/>
  <c r="F84" i="4"/>
  <c r="H84" i="4" s="1"/>
  <c r="B85" i="4"/>
  <c r="E84" i="4"/>
  <c r="D105" i="9"/>
  <c r="C105" i="9"/>
  <c r="F105" i="9" s="1"/>
  <c r="B106" i="9"/>
  <c r="F104" i="9"/>
  <c r="I83" i="4"/>
  <c r="J83" i="4" s="1"/>
  <c r="O83" i="4"/>
  <c r="P83" i="4" s="1"/>
  <c r="K83" i="4" l="1"/>
  <c r="L83" i="4" s="1"/>
  <c r="G84" i="4"/>
  <c r="M84" i="4" s="1"/>
  <c r="N84" i="4" s="1"/>
  <c r="D85" i="4"/>
  <c r="C85" i="4"/>
  <c r="F85" i="4"/>
  <c r="H85" i="4" s="1"/>
  <c r="B86" i="4"/>
  <c r="E85" i="4"/>
  <c r="D106" i="9"/>
  <c r="B107" i="9"/>
  <c r="C106" i="9"/>
  <c r="F106" i="9" s="1"/>
  <c r="K84" i="4"/>
  <c r="L84" i="4" s="1"/>
  <c r="I84" i="4"/>
  <c r="J84" i="4" s="1"/>
  <c r="O84" i="4"/>
  <c r="P84" i="4" s="1"/>
  <c r="G85" i="4" l="1"/>
  <c r="D86" i="4"/>
  <c r="C86" i="4"/>
  <c r="F86" i="4"/>
  <c r="H86" i="4" s="1"/>
  <c r="B87" i="4"/>
  <c r="E86" i="4"/>
  <c r="B108" i="9"/>
  <c r="C107" i="9"/>
  <c r="D107" i="9"/>
  <c r="K85" i="4"/>
  <c r="L85" i="4" s="1"/>
  <c r="I85" i="4"/>
  <c r="J85" i="4" s="1"/>
  <c r="M85" i="4"/>
  <c r="N85" i="4" s="1"/>
  <c r="O85" i="4"/>
  <c r="P85" i="4" s="1"/>
  <c r="G86" i="4" l="1"/>
  <c r="F107" i="9"/>
  <c r="D108" i="9"/>
  <c r="B109" i="9"/>
  <c r="C108" i="9"/>
  <c r="F108" i="9" s="1"/>
  <c r="D87" i="4"/>
  <c r="C87" i="4"/>
  <c r="F87" i="4"/>
  <c r="B88" i="4"/>
  <c r="E87" i="4"/>
  <c r="K86" i="4"/>
  <c r="L86" i="4" s="1"/>
  <c r="I86" i="4"/>
  <c r="J86" i="4" s="1"/>
  <c r="M86" i="4"/>
  <c r="N86" i="4" s="1"/>
  <c r="O86" i="4"/>
  <c r="P86" i="4" s="1"/>
  <c r="H87" i="4" l="1"/>
  <c r="D109" i="9"/>
  <c r="C109" i="9"/>
  <c r="F109" i="9" s="1"/>
  <c r="B110" i="9"/>
  <c r="D88" i="4"/>
  <c r="C88" i="4"/>
  <c r="F88" i="4"/>
  <c r="B89" i="4"/>
  <c r="E88" i="4"/>
  <c r="G87" i="4"/>
  <c r="K87" i="4" s="1"/>
  <c r="L87" i="4" s="1"/>
  <c r="G88" i="4" l="1"/>
  <c r="H88" i="4"/>
  <c r="M88" i="4" s="1"/>
  <c r="N88" i="4" s="1"/>
  <c r="D89" i="4"/>
  <c r="C89" i="4"/>
  <c r="B90" i="4"/>
  <c r="E89" i="4"/>
  <c r="F89" i="4"/>
  <c r="H89" i="4" s="1"/>
  <c r="M87" i="4"/>
  <c r="N87" i="4" s="1"/>
  <c r="I87" i="4"/>
  <c r="J87" i="4" s="1"/>
  <c r="K88" i="4"/>
  <c r="L88" i="4" s="1"/>
  <c r="I88" i="4"/>
  <c r="J88" i="4" s="1"/>
  <c r="O88" i="4"/>
  <c r="P88" i="4" s="1"/>
  <c r="O87" i="4"/>
  <c r="P87" i="4" s="1"/>
  <c r="B111" i="9"/>
  <c r="C110" i="9"/>
  <c r="F110" i="9" s="1"/>
  <c r="D110" i="9"/>
  <c r="C111" i="9" l="1"/>
  <c r="B112" i="9"/>
  <c r="D111" i="9"/>
  <c r="G89" i="4"/>
  <c r="K89" i="4" s="1"/>
  <c r="L89" i="4" s="1"/>
  <c r="D90" i="4"/>
  <c r="C90" i="4"/>
  <c r="B91" i="4"/>
  <c r="E90" i="4"/>
  <c r="G90" i="4" s="1"/>
  <c r="F90" i="4"/>
  <c r="M89" i="4" l="1"/>
  <c r="N89" i="4" s="1"/>
  <c r="O89" i="4"/>
  <c r="P89" i="4" s="1"/>
  <c r="I89" i="4"/>
  <c r="J89" i="4" s="1"/>
  <c r="D91" i="4"/>
  <c r="C91" i="4"/>
  <c r="E91" i="4"/>
  <c r="G91" i="4" s="1"/>
  <c r="F91" i="4"/>
  <c r="B92" i="4"/>
  <c r="D112" i="9"/>
  <c r="C112" i="9"/>
  <c r="F112" i="9" s="1"/>
  <c r="B113" i="9"/>
  <c r="H90" i="4"/>
  <c r="M90" i="4" s="1"/>
  <c r="N90" i="4" s="1"/>
  <c r="F111" i="9"/>
  <c r="H91" i="4" l="1"/>
  <c r="I91" i="4" s="1"/>
  <c r="J91" i="4" s="1"/>
  <c r="I90" i="4"/>
  <c r="J90" i="4" s="1"/>
  <c r="K90" i="4"/>
  <c r="L90" i="4" s="1"/>
  <c r="O90" i="4"/>
  <c r="P90" i="4" s="1"/>
  <c r="D92" i="4"/>
  <c r="C92" i="4"/>
  <c r="F92" i="4"/>
  <c r="H92" i="4" s="1"/>
  <c r="B93" i="4"/>
  <c r="E92" i="4"/>
  <c r="D113" i="9"/>
  <c r="B114" i="9"/>
  <c r="C113" i="9"/>
  <c r="F113" i="9" s="1"/>
  <c r="K91" i="4" l="1"/>
  <c r="L91" i="4" s="1"/>
  <c r="M91" i="4"/>
  <c r="N91" i="4" s="1"/>
  <c r="O91" i="4"/>
  <c r="P91" i="4" s="1"/>
  <c r="G92" i="4"/>
  <c r="K92" i="4" s="1"/>
  <c r="L92" i="4" s="1"/>
  <c r="D114" i="9"/>
  <c r="B115" i="9"/>
  <c r="C114" i="9"/>
  <c r="F114" i="9" s="1"/>
  <c r="D93" i="4"/>
  <c r="C93" i="4"/>
  <c r="F93" i="4"/>
  <c r="B94" i="4"/>
  <c r="E93" i="4"/>
  <c r="G93" i="4" s="1"/>
  <c r="O92" i="4" l="1"/>
  <c r="P92" i="4" s="1"/>
  <c r="M92" i="4"/>
  <c r="N92" i="4" s="1"/>
  <c r="I92" i="4"/>
  <c r="J92" i="4" s="1"/>
  <c r="C115" i="9"/>
  <c r="B116" i="9"/>
  <c r="D115" i="9"/>
  <c r="D94" i="4"/>
  <c r="C94" i="4"/>
  <c r="B95" i="4"/>
  <c r="E94" i="4"/>
  <c r="F94" i="4"/>
  <c r="H94" i="4" s="1"/>
  <c r="H93" i="4"/>
  <c r="I93" i="4" s="1"/>
  <c r="J93" i="4" s="1"/>
  <c r="O93" i="4" l="1"/>
  <c r="P93" i="4" s="1"/>
  <c r="K93" i="4"/>
  <c r="L93" i="4" s="1"/>
  <c r="M93" i="4"/>
  <c r="N93" i="4" s="1"/>
  <c r="G94" i="4"/>
  <c r="K94" i="4" s="1"/>
  <c r="L94" i="4" s="1"/>
  <c r="D95" i="4"/>
  <c r="C95" i="4"/>
  <c r="F95" i="4"/>
  <c r="H95" i="4" s="1"/>
  <c r="B96" i="4"/>
  <c r="E95" i="4"/>
  <c r="D116" i="9"/>
  <c r="C116" i="9"/>
  <c r="F116" i="9" s="1"/>
  <c r="B117" i="9"/>
  <c r="F115" i="9"/>
  <c r="M94" i="4" l="1"/>
  <c r="N94" i="4" s="1"/>
  <c r="O94" i="4"/>
  <c r="P94" i="4" s="1"/>
  <c r="I94" i="4"/>
  <c r="J94" i="4" s="1"/>
  <c r="D96" i="4"/>
  <c r="C96" i="4"/>
  <c r="F96" i="4"/>
  <c r="H96" i="4" s="1"/>
  <c r="B97" i="4"/>
  <c r="E96" i="4"/>
  <c r="D117" i="9"/>
  <c r="B118" i="9"/>
  <c r="C117" i="9"/>
  <c r="F117" i="9" s="1"/>
  <c r="G95" i="4"/>
  <c r="M95" i="4" s="1"/>
  <c r="N95" i="4" s="1"/>
  <c r="O95" i="4" l="1"/>
  <c r="P95" i="4" s="1"/>
  <c r="I95" i="4"/>
  <c r="J95" i="4" s="1"/>
  <c r="K95" i="4"/>
  <c r="L95" i="4" s="1"/>
  <c r="G96" i="4"/>
  <c r="K96" i="4" s="1"/>
  <c r="L96" i="4" s="1"/>
  <c r="D97" i="4"/>
  <c r="C97" i="4"/>
  <c r="B98" i="4"/>
  <c r="E97" i="4"/>
  <c r="F97" i="4"/>
  <c r="H97" i="4" s="1"/>
  <c r="D118" i="9"/>
  <c r="B119" i="9"/>
  <c r="C118" i="9"/>
  <c r="F118" i="9" s="1"/>
  <c r="M96" i="4" l="1"/>
  <c r="N96" i="4" s="1"/>
  <c r="O96" i="4"/>
  <c r="P96" i="4" s="1"/>
  <c r="I96" i="4"/>
  <c r="J96" i="4" s="1"/>
  <c r="G97" i="4"/>
  <c r="I97" i="4" s="1"/>
  <c r="J97" i="4" s="1"/>
  <c r="B120" i="9"/>
  <c r="C119" i="9"/>
  <c r="D119" i="9"/>
  <c r="D98" i="4"/>
  <c r="C98" i="4"/>
  <c r="B99" i="4"/>
  <c r="E98" i="4"/>
  <c r="F98" i="4"/>
  <c r="K97" i="4" l="1"/>
  <c r="L97" i="4" s="1"/>
  <c r="M97" i="4"/>
  <c r="N97" i="4" s="1"/>
  <c r="O97" i="4"/>
  <c r="P97" i="4" s="1"/>
  <c r="H98" i="4"/>
  <c r="G98" i="4"/>
  <c r="D99" i="4"/>
  <c r="C99" i="4"/>
  <c r="B100" i="4"/>
  <c r="F99" i="4"/>
  <c r="E99" i="4"/>
  <c r="F119" i="9"/>
  <c r="D120" i="9"/>
  <c r="B121" i="9"/>
  <c r="C120" i="9"/>
  <c r="F120" i="9" s="1"/>
  <c r="K98" i="4" l="1"/>
  <c r="L98" i="4" s="1"/>
  <c r="D100" i="4"/>
  <c r="C100" i="4"/>
  <c r="F100" i="4"/>
  <c r="H100" i="4" s="1"/>
  <c r="B101" i="4"/>
  <c r="E100" i="4"/>
  <c r="O98" i="4"/>
  <c r="P98" i="4" s="1"/>
  <c r="G99" i="4"/>
  <c r="K99" i="4" s="1"/>
  <c r="L99" i="4" s="1"/>
  <c r="I98" i="4"/>
  <c r="J98" i="4" s="1"/>
  <c r="B122" i="9"/>
  <c r="C121" i="9"/>
  <c r="F121" i="9" s="1"/>
  <c r="D121" i="9"/>
  <c r="M98" i="4"/>
  <c r="N98" i="4" s="1"/>
  <c r="H99" i="4"/>
  <c r="G100" i="4" l="1"/>
  <c r="B123" i="9"/>
  <c r="D122" i="9"/>
  <c r="C122" i="9"/>
  <c r="F122" i="9" s="1"/>
  <c r="K100" i="4"/>
  <c r="L100" i="4" s="1"/>
  <c r="I100" i="4"/>
  <c r="J100" i="4" s="1"/>
  <c r="M100" i="4"/>
  <c r="N100" i="4" s="1"/>
  <c r="O100" i="4"/>
  <c r="P100" i="4" s="1"/>
  <c r="M99" i="4"/>
  <c r="N99" i="4" s="1"/>
  <c r="D101" i="4"/>
  <c r="C101" i="4"/>
  <c r="F101" i="4"/>
  <c r="H101" i="4" s="1"/>
  <c r="B102" i="4"/>
  <c r="E101" i="4"/>
  <c r="O99" i="4"/>
  <c r="P99" i="4" s="1"/>
  <c r="I99" i="4"/>
  <c r="J99" i="4" s="1"/>
  <c r="G101" i="4" l="1"/>
  <c r="O101" i="4" s="1"/>
  <c r="P101" i="4" s="1"/>
  <c r="D102" i="4"/>
  <c r="C102" i="4"/>
  <c r="B103" i="4"/>
  <c r="E102" i="4"/>
  <c r="F102" i="4"/>
  <c r="H102" i="4" s="1"/>
  <c r="B124" i="9"/>
  <c r="D123" i="9"/>
  <c r="C123" i="9"/>
  <c r="F123" i="9" s="1"/>
  <c r="G102" i="4" l="1"/>
  <c r="M101" i="4"/>
  <c r="N101" i="4" s="1"/>
  <c r="I101" i="4"/>
  <c r="J101" i="4" s="1"/>
  <c r="K101" i="4"/>
  <c r="L101" i="4" s="1"/>
  <c r="D124" i="9"/>
  <c r="B125" i="9"/>
  <c r="C124" i="9"/>
  <c r="F124" i="9" s="1"/>
  <c r="D103" i="4"/>
  <c r="C103" i="4"/>
  <c r="F103" i="4"/>
  <c r="H103" i="4" s="1"/>
  <c r="B104" i="4"/>
  <c r="E103" i="4"/>
  <c r="K102" i="4"/>
  <c r="L102" i="4" s="1"/>
  <c r="I102" i="4"/>
  <c r="J102" i="4" s="1"/>
  <c r="M102" i="4"/>
  <c r="N102" i="4" s="1"/>
  <c r="O102" i="4"/>
  <c r="P102" i="4" s="1"/>
  <c r="G103" i="4" l="1"/>
  <c r="M103" i="4" s="1"/>
  <c r="N103" i="4" s="1"/>
  <c r="D104" i="4"/>
  <c r="C104" i="4"/>
  <c r="F104" i="4"/>
  <c r="H104" i="4" s="1"/>
  <c r="B105" i="4"/>
  <c r="E104" i="4"/>
  <c r="D125" i="9"/>
  <c r="B126" i="9"/>
  <c r="C125" i="9"/>
  <c r="F125" i="9" s="1"/>
  <c r="O103" i="4" l="1"/>
  <c r="P103" i="4" s="1"/>
  <c r="I103" i="4"/>
  <c r="J103" i="4" s="1"/>
  <c r="K103" i="4"/>
  <c r="L103" i="4" s="1"/>
  <c r="G104" i="4"/>
  <c r="K104" i="4" s="1"/>
  <c r="L104" i="4" s="1"/>
  <c r="D105" i="4"/>
  <c r="C105" i="4"/>
  <c r="B106" i="4"/>
  <c r="E105" i="4"/>
  <c r="F105" i="4"/>
  <c r="D126" i="9"/>
  <c r="B127" i="9"/>
  <c r="C126" i="9"/>
  <c r="F126" i="9" s="1"/>
  <c r="M104" i="4" l="1"/>
  <c r="N104" i="4" s="1"/>
  <c r="G105" i="4"/>
  <c r="O104" i="4"/>
  <c r="P104" i="4" s="1"/>
  <c r="I104" i="4"/>
  <c r="J104" i="4" s="1"/>
  <c r="B128" i="9"/>
  <c r="C127" i="9"/>
  <c r="D127" i="9"/>
  <c r="H105" i="4"/>
  <c r="K105" i="4" s="1"/>
  <c r="L105" i="4" s="1"/>
  <c r="D106" i="4"/>
  <c r="C106" i="4"/>
  <c r="B107" i="4"/>
  <c r="E106" i="4"/>
  <c r="F106" i="4"/>
  <c r="G106" i="4" l="1"/>
  <c r="M105" i="4"/>
  <c r="N105" i="4" s="1"/>
  <c r="O105" i="4"/>
  <c r="P105" i="4" s="1"/>
  <c r="D107" i="4"/>
  <c r="C107" i="4"/>
  <c r="F107" i="4"/>
  <c r="H107" i="4" s="1"/>
  <c r="B108" i="4"/>
  <c r="E107" i="4"/>
  <c r="I105" i="4"/>
  <c r="J105" i="4" s="1"/>
  <c r="F127" i="9"/>
  <c r="H106" i="4"/>
  <c r="O106" i="4" s="1"/>
  <c r="P106" i="4" s="1"/>
  <c r="D128" i="9"/>
  <c r="B129" i="9"/>
  <c r="C128" i="9"/>
  <c r="F128" i="9" s="1"/>
  <c r="G107" i="4" l="1"/>
  <c r="K106" i="4"/>
  <c r="L106" i="4" s="1"/>
  <c r="M106" i="4"/>
  <c r="N106" i="4" s="1"/>
  <c r="I106" i="4"/>
  <c r="J106" i="4" s="1"/>
  <c r="D129" i="9"/>
  <c r="B130" i="9"/>
  <c r="C129" i="9"/>
  <c r="F129" i="9" s="1"/>
  <c r="K107" i="4"/>
  <c r="L107" i="4" s="1"/>
  <c r="I107" i="4"/>
  <c r="J107" i="4" s="1"/>
  <c r="O107" i="4"/>
  <c r="P107" i="4" s="1"/>
  <c r="M107" i="4"/>
  <c r="N107" i="4" s="1"/>
  <c r="D108" i="4"/>
  <c r="C108" i="4"/>
  <c r="F108" i="4"/>
  <c r="B109" i="4"/>
  <c r="E108" i="4"/>
  <c r="G108" i="4" s="1"/>
  <c r="C130" i="9" l="1"/>
  <c r="B131" i="9"/>
  <c r="D130" i="9"/>
  <c r="D109" i="4"/>
  <c r="C109" i="4"/>
  <c r="F109" i="4"/>
  <c r="H109" i="4" s="1"/>
  <c r="B110" i="4"/>
  <c r="E109" i="4"/>
  <c r="H108" i="4"/>
  <c r="K108" i="4" s="1"/>
  <c r="L108" i="4" s="1"/>
  <c r="I108" i="4"/>
  <c r="J108" i="4" s="1"/>
  <c r="M108" i="4"/>
  <c r="N108" i="4" s="1"/>
  <c r="O108" i="4"/>
  <c r="P108" i="4" s="1"/>
  <c r="D110" i="4" l="1"/>
  <c r="C110" i="4"/>
  <c r="E110" i="4"/>
  <c r="G110" i="4" s="1"/>
  <c r="F110" i="4"/>
  <c r="H110" i="4" s="1"/>
  <c r="B111" i="4"/>
  <c r="G109" i="4"/>
  <c r="M109" i="4" s="1"/>
  <c r="N109" i="4" s="1"/>
  <c r="K109" i="4"/>
  <c r="L109" i="4" s="1"/>
  <c r="I109" i="4"/>
  <c r="J109" i="4" s="1"/>
  <c r="C131" i="9"/>
  <c r="B132" i="9"/>
  <c r="D131" i="9"/>
  <c r="F130" i="9"/>
  <c r="D132" i="9" l="1"/>
  <c r="C132" i="9"/>
  <c r="F132" i="9" s="1"/>
  <c r="B133" i="9"/>
  <c r="F131" i="9"/>
  <c r="D111" i="4"/>
  <c r="C111" i="4"/>
  <c r="F111" i="4"/>
  <c r="B112" i="4"/>
  <c r="E111" i="4"/>
  <c r="O109" i="4"/>
  <c r="P109" i="4" s="1"/>
  <c r="K110" i="4"/>
  <c r="L110" i="4" s="1"/>
  <c r="I110" i="4"/>
  <c r="J110" i="4" s="1"/>
  <c r="O110" i="4"/>
  <c r="P110" i="4" s="1"/>
  <c r="M110" i="4"/>
  <c r="N110" i="4" s="1"/>
  <c r="H111" i="4" l="1"/>
  <c r="D112" i="4"/>
  <c r="C112" i="4"/>
  <c r="F112" i="4"/>
  <c r="H112" i="4" s="1"/>
  <c r="B113" i="4"/>
  <c r="E112" i="4"/>
  <c r="D133" i="9"/>
  <c r="B134" i="9"/>
  <c r="C133" i="9"/>
  <c r="F133" i="9" s="1"/>
  <c r="G111" i="4"/>
  <c r="M111" i="4" s="1"/>
  <c r="N111" i="4" s="1"/>
  <c r="I111" i="4" l="1"/>
  <c r="J111" i="4" s="1"/>
  <c r="K111" i="4"/>
  <c r="L111" i="4" s="1"/>
  <c r="G112" i="4"/>
  <c r="I112" i="4" s="1"/>
  <c r="J112" i="4" s="1"/>
  <c r="O111" i="4"/>
  <c r="P111" i="4" s="1"/>
  <c r="D134" i="9"/>
  <c r="B135" i="9"/>
  <c r="C134" i="9"/>
  <c r="F134" i="9" s="1"/>
  <c r="D113" i="4"/>
  <c r="C113" i="4"/>
  <c r="B114" i="4"/>
  <c r="E113" i="4"/>
  <c r="F113" i="4"/>
  <c r="K112" i="4"/>
  <c r="L112" i="4" s="1"/>
  <c r="M112" i="4" l="1"/>
  <c r="N112" i="4" s="1"/>
  <c r="O112" i="4"/>
  <c r="P112" i="4" s="1"/>
  <c r="G113" i="4"/>
  <c r="H113" i="4"/>
  <c r="D114" i="4"/>
  <c r="C114" i="4"/>
  <c r="E114" i="4"/>
  <c r="F114" i="4"/>
  <c r="B115" i="4"/>
  <c r="B136" i="9"/>
  <c r="C135" i="9"/>
  <c r="D135" i="9"/>
  <c r="O113" i="4" l="1"/>
  <c r="P113" i="4" s="1"/>
  <c r="K113" i="4"/>
  <c r="L113" i="4" s="1"/>
  <c r="M113" i="4"/>
  <c r="N113" i="4" s="1"/>
  <c r="G114" i="4"/>
  <c r="I113" i="4"/>
  <c r="J113" i="4" s="1"/>
  <c r="D115" i="4"/>
  <c r="C115" i="4"/>
  <c r="F115" i="4"/>
  <c r="H115" i="4" s="1"/>
  <c r="B116" i="4"/>
  <c r="E115" i="4"/>
  <c r="H114" i="4"/>
  <c r="F135" i="9"/>
  <c r="D136" i="9"/>
  <c r="C136" i="9"/>
  <c r="B137" i="9"/>
  <c r="K114" i="4" l="1"/>
  <c r="L114" i="4" s="1"/>
  <c r="O114" i="4"/>
  <c r="P114" i="4" s="1"/>
  <c r="M114" i="4"/>
  <c r="N114" i="4" s="1"/>
  <c r="G115" i="4"/>
  <c r="K115" i="4" s="1"/>
  <c r="L115" i="4" s="1"/>
  <c r="I114" i="4"/>
  <c r="J114" i="4" s="1"/>
  <c r="D116" i="4"/>
  <c r="C116" i="4"/>
  <c r="F116" i="4"/>
  <c r="B117" i="4"/>
  <c r="E116" i="4"/>
  <c r="B138" i="9"/>
  <c r="C137" i="9"/>
  <c r="D137" i="9"/>
  <c r="F136" i="9"/>
  <c r="F137" i="9" l="1"/>
  <c r="B139" i="9"/>
  <c r="C138" i="9"/>
  <c r="D138" i="9"/>
  <c r="M115" i="4"/>
  <c r="N115" i="4" s="1"/>
  <c r="G116" i="4"/>
  <c r="O115" i="4"/>
  <c r="P115" i="4" s="1"/>
  <c r="D117" i="4"/>
  <c r="C117" i="4"/>
  <c r="F117" i="4"/>
  <c r="B118" i="4"/>
  <c r="E117" i="4"/>
  <c r="I115" i="4"/>
  <c r="J115" i="4" s="1"/>
  <c r="H116" i="4"/>
  <c r="K116" i="4" l="1"/>
  <c r="L116" i="4" s="1"/>
  <c r="H117" i="4"/>
  <c r="O116" i="4"/>
  <c r="P116" i="4" s="1"/>
  <c r="M116" i="4"/>
  <c r="N116" i="4" s="1"/>
  <c r="D118" i="4"/>
  <c r="C118" i="4"/>
  <c r="B119" i="4"/>
  <c r="E118" i="4"/>
  <c r="G118" i="4" s="1"/>
  <c r="F118" i="4"/>
  <c r="F138" i="9"/>
  <c r="B140" i="9"/>
  <c r="C139" i="9"/>
  <c r="F139" i="9" s="1"/>
  <c r="D139" i="9"/>
  <c r="G117" i="4"/>
  <c r="K117" i="4" s="1"/>
  <c r="L117" i="4" s="1"/>
  <c r="I116" i="4"/>
  <c r="J116" i="4" s="1"/>
  <c r="H118" i="4" l="1"/>
  <c r="D140" i="9"/>
  <c r="B141" i="9"/>
  <c r="C140" i="9"/>
  <c r="O117" i="4"/>
  <c r="P117" i="4" s="1"/>
  <c r="M117" i="4"/>
  <c r="N117" i="4" s="1"/>
  <c r="I117" i="4"/>
  <c r="J117" i="4" s="1"/>
  <c r="D119" i="4"/>
  <c r="C119" i="4"/>
  <c r="F119" i="4"/>
  <c r="B120" i="4"/>
  <c r="E119" i="4"/>
  <c r="K118" i="4"/>
  <c r="L118" i="4" s="1"/>
  <c r="I118" i="4"/>
  <c r="J118" i="4" s="1"/>
  <c r="O118" i="4"/>
  <c r="P118" i="4" s="1"/>
  <c r="M118" i="4"/>
  <c r="N118" i="4" s="1"/>
  <c r="H119" i="4" l="1"/>
  <c r="G119" i="4"/>
  <c r="F140" i="9"/>
  <c r="D120" i="4"/>
  <c r="C120" i="4"/>
  <c r="F120" i="4"/>
  <c r="B121" i="4"/>
  <c r="E120" i="4"/>
  <c r="D141" i="9"/>
  <c r="B142" i="9"/>
  <c r="C141" i="9"/>
  <c r="F141" i="9" s="1"/>
  <c r="K119" i="4" l="1"/>
  <c r="L119" i="4" s="1"/>
  <c r="O119" i="4"/>
  <c r="P119" i="4" s="1"/>
  <c r="G120" i="4"/>
  <c r="D142" i="9"/>
  <c r="B143" i="9"/>
  <c r="C142" i="9"/>
  <c r="F142" i="9" s="1"/>
  <c r="M119" i="4"/>
  <c r="N119" i="4" s="1"/>
  <c r="D121" i="4"/>
  <c r="C121" i="4"/>
  <c r="B122" i="4"/>
  <c r="E121" i="4"/>
  <c r="F121" i="4"/>
  <c r="I119" i="4"/>
  <c r="J119" i="4" s="1"/>
  <c r="H120" i="4"/>
  <c r="K120" i="4"/>
  <c r="L120" i="4" s="1"/>
  <c r="I120" i="4"/>
  <c r="J120" i="4" s="1"/>
  <c r="M120" i="4" l="1"/>
  <c r="N120" i="4" s="1"/>
  <c r="O120" i="4"/>
  <c r="P120" i="4" s="1"/>
  <c r="H121" i="4"/>
  <c r="G121" i="4"/>
  <c r="I121" i="4" s="1"/>
  <c r="J121" i="4" s="1"/>
  <c r="D122" i="4"/>
  <c r="C122" i="4"/>
  <c r="F122" i="4"/>
  <c r="H122" i="4" s="1"/>
  <c r="B123" i="4"/>
  <c r="E122" i="4"/>
  <c r="B144" i="9"/>
  <c r="C143" i="9"/>
  <c r="D143" i="9"/>
  <c r="K121" i="4" l="1"/>
  <c r="L121" i="4" s="1"/>
  <c r="M121" i="4"/>
  <c r="N121" i="4" s="1"/>
  <c r="G122" i="4"/>
  <c r="K122" i="4" s="1"/>
  <c r="L122" i="4" s="1"/>
  <c r="O121" i="4"/>
  <c r="P121" i="4" s="1"/>
  <c r="D123" i="4"/>
  <c r="C123" i="4"/>
  <c r="F123" i="4"/>
  <c r="H123" i="4" s="1"/>
  <c r="B124" i="4"/>
  <c r="E123" i="4"/>
  <c r="F143" i="9"/>
  <c r="D144" i="9"/>
  <c r="B145" i="9"/>
  <c r="C144" i="9"/>
  <c r="F144" i="9" s="1"/>
  <c r="O122" i="4" l="1"/>
  <c r="P122" i="4" s="1"/>
  <c r="M122" i="4"/>
  <c r="N122" i="4" s="1"/>
  <c r="I122" i="4"/>
  <c r="J122" i="4" s="1"/>
  <c r="D124" i="4"/>
  <c r="C124" i="4"/>
  <c r="F124" i="4"/>
  <c r="H124" i="4" s="1"/>
  <c r="B125" i="4"/>
  <c r="E124" i="4"/>
  <c r="D145" i="9"/>
  <c r="B146" i="9"/>
  <c r="C145" i="9"/>
  <c r="G123" i="4"/>
  <c r="M123" i="4" s="1"/>
  <c r="N123" i="4" s="1"/>
  <c r="K123" i="4" l="1"/>
  <c r="L123" i="4" s="1"/>
  <c r="I123" i="4"/>
  <c r="J123" i="4" s="1"/>
  <c r="G124" i="4"/>
  <c r="M124" i="4" s="1"/>
  <c r="N124" i="4" s="1"/>
  <c r="O123" i="4"/>
  <c r="P123" i="4" s="1"/>
  <c r="F145" i="9"/>
  <c r="D125" i="4"/>
  <c r="C125" i="4"/>
  <c r="F125" i="4"/>
  <c r="B126" i="4"/>
  <c r="E125" i="4"/>
  <c r="K124" i="4"/>
  <c r="L124" i="4" s="1"/>
  <c r="I124" i="4"/>
  <c r="J124" i="4" s="1"/>
  <c r="C146" i="9"/>
  <c r="F146" i="9" s="1"/>
  <c r="B147" i="9"/>
  <c r="D146" i="9"/>
  <c r="O124" i="4" l="1"/>
  <c r="P124" i="4" s="1"/>
  <c r="G125" i="4"/>
  <c r="D126" i="4"/>
  <c r="C126" i="4"/>
  <c r="B127" i="4"/>
  <c r="E126" i="4"/>
  <c r="F126" i="4"/>
  <c r="H126" i="4" s="1"/>
  <c r="C147" i="9"/>
  <c r="F147" i="9" s="1"/>
  <c r="B148" i="9"/>
  <c r="D147" i="9"/>
  <c r="H125" i="4"/>
  <c r="M125" i="4" s="1"/>
  <c r="N125" i="4" s="1"/>
  <c r="K125" i="4"/>
  <c r="L125" i="4" s="1"/>
  <c r="I125" i="4" l="1"/>
  <c r="J125" i="4" s="1"/>
  <c r="O125" i="4"/>
  <c r="P125" i="4" s="1"/>
  <c r="G126" i="4"/>
  <c r="I126" i="4" s="1"/>
  <c r="J126" i="4" s="1"/>
  <c r="D127" i="4"/>
  <c r="C127" i="4"/>
  <c r="F127" i="4"/>
  <c r="H127" i="4" s="1"/>
  <c r="B128" i="4"/>
  <c r="E127" i="4"/>
  <c r="K126" i="4"/>
  <c r="L126" i="4" s="1"/>
  <c r="O126" i="4"/>
  <c r="P126" i="4" s="1"/>
  <c r="D148" i="9"/>
  <c r="C148" i="9"/>
  <c r="F148" i="9" s="1"/>
  <c r="B149" i="9"/>
  <c r="M126" i="4" l="1"/>
  <c r="N126" i="4" s="1"/>
  <c r="G127" i="4"/>
  <c r="K127" i="4" s="1"/>
  <c r="L127" i="4" s="1"/>
  <c r="M127" i="4"/>
  <c r="N127" i="4" s="1"/>
  <c r="D149" i="9"/>
  <c r="B150" i="9"/>
  <c r="C149" i="9"/>
  <c r="F149" i="9" s="1"/>
  <c r="D128" i="4"/>
  <c r="C128" i="4"/>
  <c r="F128" i="4"/>
  <c r="B129" i="4"/>
  <c r="E128" i="4"/>
  <c r="O127" i="4" l="1"/>
  <c r="P127" i="4" s="1"/>
  <c r="I127" i="4"/>
  <c r="J127" i="4" s="1"/>
  <c r="G128" i="4"/>
  <c r="D150" i="9"/>
  <c r="B151" i="9"/>
  <c r="C150" i="9"/>
  <c r="F150" i="9" s="1"/>
  <c r="D129" i="4"/>
  <c r="C129" i="4"/>
  <c r="B130" i="4"/>
  <c r="E129" i="4"/>
  <c r="F129" i="4"/>
  <c r="H129" i="4" s="1"/>
  <c r="H128" i="4"/>
  <c r="O128" i="4" s="1"/>
  <c r="P128" i="4" s="1"/>
  <c r="K128" i="4" l="1"/>
  <c r="L128" i="4" s="1"/>
  <c r="I128" i="4"/>
  <c r="J128" i="4" s="1"/>
  <c r="G129" i="4"/>
  <c r="K129" i="4" s="1"/>
  <c r="L129" i="4" s="1"/>
  <c r="M128" i="4"/>
  <c r="N128" i="4" s="1"/>
  <c r="D130" i="4"/>
  <c r="C130" i="4"/>
  <c r="E130" i="4"/>
  <c r="G130" i="4" s="1"/>
  <c r="B131" i="4"/>
  <c r="F130" i="4"/>
  <c r="B152" i="9"/>
  <c r="C151" i="9"/>
  <c r="D151" i="9"/>
  <c r="M129" i="4" l="1"/>
  <c r="N129" i="4" s="1"/>
  <c r="O129" i="4"/>
  <c r="P129" i="4" s="1"/>
  <c r="I129" i="4"/>
  <c r="J129" i="4" s="1"/>
  <c r="H130" i="4"/>
  <c r="I130" i="4" s="1"/>
  <c r="J130" i="4" s="1"/>
  <c r="D131" i="4"/>
  <c r="C131" i="4"/>
  <c r="B132" i="4"/>
  <c r="F131" i="4"/>
  <c r="H131" i="4" s="1"/>
  <c r="E131" i="4"/>
  <c r="F151" i="9"/>
  <c r="D152" i="9"/>
  <c r="C152" i="9"/>
  <c r="F152" i="9" s="1"/>
  <c r="B161" i="9"/>
  <c r="C161" i="9" s="1"/>
  <c r="B162" i="9" s="1"/>
  <c r="C162" i="9" s="1"/>
  <c r="B163" i="9" s="1"/>
  <c r="C163" i="9" s="1"/>
  <c r="B164" i="9" s="1"/>
  <c r="C164" i="9" s="1"/>
  <c r="B165" i="9" s="1"/>
  <c r="C165" i="9" s="1"/>
  <c r="B166" i="9" s="1"/>
  <c r="C166" i="9" s="1"/>
  <c r="B167" i="9" s="1"/>
  <c r="C167" i="9" s="1"/>
  <c r="B168" i="9" s="1"/>
  <c r="C168" i="9" s="1"/>
  <c r="B169" i="9" s="1"/>
  <c r="C169" i="9" s="1"/>
  <c r="B170" i="9" s="1"/>
  <c r="C170" i="9" s="1"/>
  <c r="B171" i="9" s="1"/>
  <c r="C171" i="9" s="1"/>
  <c r="B172" i="9" s="1"/>
  <c r="C172" i="9" s="1"/>
  <c r="B173" i="9" s="1"/>
  <c r="C173" i="9" s="1"/>
  <c r="B174" i="9" s="1"/>
  <c r="C174" i="9" s="1"/>
  <c r="B175" i="9" s="1"/>
  <c r="C175" i="9" s="1"/>
  <c r="B176" i="9" s="1"/>
  <c r="C176" i="9" s="1"/>
  <c r="B177" i="9" s="1"/>
  <c r="C177" i="9" s="1"/>
  <c r="B178" i="9" s="1"/>
  <c r="C178" i="9" s="1"/>
  <c r="B179" i="9" s="1"/>
  <c r="C179" i="9" s="1"/>
  <c r="B180" i="9" s="1"/>
  <c r="C180" i="9" s="1"/>
  <c r="B181" i="9" s="1"/>
  <c r="C181" i="9" s="1"/>
  <c r="B182" i="9" s="1"/>
  <c r="C182" i="9" s="1"/>
  <c r="B183" i="9" s="1"/>
  <c r="C183" i="9" s="1"/>
  <c r="B184" i="9" s="1"/>
  <c r="C184" i="9" s="1"/>
  <c r="B185" i="9" s="1"/>
  <c r="C185" i="9" s="1"/>
  <c r="B186" i="9" s="1"/>
  <c r="C186" i="9" s="1"/>
  <c r="B187" i="9" s="1"/>
  <c r="C187" i="9" s="1"/>
  <c r="B188" i="9" s="1"/>
  <c r="C188" i="9" s="1"/>
  <c r="B189" i="9" s="1"/>
  <c r="C189" i="9" s="1"/>
  <c r="B190" i="9" s="1"/>
  <c r="C190" i="9" s="1"/>
  <c r="B191" i="9" s="1"/>
  <c r="C191" i="9" s="1"/>
  <c r="B192" i="9" s="1"/>
  <c r="C192" i="9" s="1"/>
  <c r="B193" i="9" s="1"/>
  <c r="C193" i="9" s="1"/>
  <c r="B194" i="9" s="1"/>
  <c r="C194" i="9" s="1"/>
  <c r="B195" i="9" s="1"/>
  <c r="C195" i="9" s="1"/>
  <c r="B196" i="9" s="1"/>
  <c r="C196" i="9" s="1"/>
  <c r="B197" i="9" s="1"/>
  <c r="C197" i="9" s="1"/>
  <c r="B198" i="9" s="1"/>
  <c r="C198" i="9" s="1"/>
  <c r="B199" i="9" s="1"/>
  <c r="C199" i="9" s="1"/>
  <c r="B200" i="9" s="1"/>
  <c r="C200" i="9" s="1"/>
  <c r="B201" i="9" s="1"/>
  <c r="C201" i="9" s="1"/>
  <c r="B202" i="9" s="1"/>
  <c r="C202" i="9" s="1"/>
  <c r="B203" i="9" s="1"/>
  <c r="C203" i="9" s="1"/>
  <c r="B204" i="9" s="1"/>
  <c r="C204" i="9" s="1"/>
  <c r="B205" i="9" s="1"/>
  <c r="C205" i="9" s="1"/>
  <c r="B206" i="9" s="1"/>
  <c r="C206" i="9" s="1"/>
  <c r="B207" i="9" s="1"/>
  <c r="C207" i="9" s="1"/>
  <c r="B208" i="9" s="1"/>
  <c r="C208" i="9" s="1"/>
  <c r="B209" i="9" s="1"/>
  <c r="C209" i="9" s="1"/>
  <c r="B210" i="9" s="1"/>
  <c r="C210" i="9" s="1"/>
  <c r="B211" i="9" s="1"/>
  <c r="C211" i="9" s="1"/>
  <c r="B212" i="9" s="1"/>
  <c r="C212" i="9" s="1"/>
  <c r="B213" i="9" s="1"/>
  <c r="C213" i="9" s="1"/>
  <c r="B214" i="9" s="1"/>
  <c r="C214" i="9" s="1"/>
  <c r="B215" i="9" s="1"/>
  <c r="C215" i="9" s="1"/>
  <c r="B216" i="9" s="1"/>
  <c r="C216" i="9" s="1"/>
  <c r="B217" i="9" s="1"/>
  <c r="C217" i="9" s="1"/>
  <c r="B218" i="9" s="1"/>
  <c r="C218" i="9" s="1"/>
  <c r="B219" i="9" s="1"/>
  <c r="C219" i="9" s="1"/>
  <c r="B220" i="9" s="1"/>
  <c r="C220" i="9" s="1"/>
  <c r="B221" i="9" s="1"/>
  <c r="C221" i="9" s="1"/>
  <c r="B222" i="9" s="1"/>
  <c r="C222" i="9" s="1"/>
  <c r="B223" i="9" s="1"/>
  <c r="C223" i="9" s="1"/>
  <c r="B224" i="9" s="1"/>
  <c r="C224" i="9" s="1"/>
  <c r="B225" i="9" s="1"/>
  <c r="C225" i="9" s="1"/>
  <c r="B226" i="9" s="1"/>
  <c r="C226" i="9" s="1"/>
  <c r="B227" i="9" s="1"/>
  <c r="C227" i="9" s="1"/>
  <c r="B228" i="9" s="1"/>
  <c r="C228" i="9" s="1"/>
  <c r="B229" i="9" s="1"/>
  <c r="C229" i="9" s="1"/>
  <c r="B230" i="9" s="1"/>
  <c r="C230" i="9" s="1"/>
  <c r="B231" i="9" s="1"/>
  <c r="C231" i="9" s="1"/>
  <c r="B232" i="9" s="1"/>
  <c r="C232" i="9" s="1"/>
  <c r="B233" i="9" s="1"/>
  <c r="C233" i="9" s="1"/>
  <c r="B234" i="9" s="1"/>
  <c r="C234" i="9" s="1"/>
  <c r="B235" i="9" s="1"/>
  <c r="C235" i="9" s="1"/>
  <c r="B236" i="9" s="1"/>
  <c r="C236" i="9" s="1"/>
  <c r="B237" i="9" s="1"/>
  <c r="C237" i="9" s="1"/>
  <c r="B238" i="9" s="1"/>
  <c r="C238" i="9" s="1"/>
  <c r="B239" i="9" s="1"/>
  <c r="C239" i="9" s="1"/>
  <c r="B240" i="9" s="1"/>
  <c r="C240" i="9" s="1"/>
  <c r="B241" i="9" s="1"/>
  <c r="C241" i="9" s="1"/>
  <c r="B242" i="9" s="1"/>
  <c r="C242" i="9" s="1"/>
  <c r="B243" i="9" s="1"/>
  <c r="C243" i="9" s="1"/>
  <c r="B244" i="9" s="1"/>
  <c r="C244" i="9" s="1"/>
  <c r="B245" i="9" s="1"/>
  <c r="C245" i="9" s="1"/>
  <c r="B246" i="9" s="1"/>
  <c r="C246" i="9" s="1"/>
  <c r="B247" i="9" s="1"/>
  <c r="C247" i="9" s="1"/>
  <c r="B248" i="9" s="1"/>
  <c r="C248" i="9" s="1"/>
  <c r="B249" i="9" s="1"/>
  <c r="C249" i="9" s="1"/>
  <c r="B250" i="9" s="1"/>
  <c r="C250" i="9" s="1"/>
  <c r="B251" i="9" s="1"/>
  <c r="C251" i="9" s="1"/>
  <c r="B252" i="9" s="1"/>
  <c r="C252" i="9" s="1"/>
  <c r="B253" i="9" s="1"/>
  <c r="C253" i="9" s="1"/>
  <c r="B254" i="9" s="1"/>
  <c r="C254" i="9" s="1"/>
  <c r="B255" i="9" s="1"/>
  <c r="C255" i="9" s="1"/>
  <c r="B256" i="9" s="1"/>
  <c r="C256" i="9" s="1"/>
  <c r="B257" i="9" s="1"/>
  <c r="C257" i="9" s="1"/>
  <c r="B258" i="9" s="1"/>
  <c r="C258" i="9" s="1"/>
  <c r="B259" i="9" s="1"/>
  <c r="C259" i="9" s="1"/>
  <c r="B260" i="9" s="1"/>
  <c r="M130" i="4"/>
  <c r="N130" i="4" s="1"/>
  <c r="O130" i="4"/>
  <c r="P130" i="4" s="1"/>
  <c r="K130" i="4" l="1"/>
  <c r="L130" i="4" s="1"/>
  <c r="G131" i="4"/>
  <c r="H160" i="9" a="1"/>
  <c r="H160" i="9" s="1"/>
  <c r="F160" i="9" a="1"/>
  <c r="F160" i="9" s="1"/>
  <c r="D160" i="9" a="1"/>
  <c r="D160" i="9" s="1"/>
  <c r="D132" i="4"/>
  <c r="C132" i="4"/>
  <c r="F132" i="4"/>
  <c r="H132" i="4" s="1"/>
  <c r="B133" i="4"/>
  <c r="E132" i="4"/>
  <c r="K131" i="4"/>
  <c r="L131" i="4" s="1"/>
  <c r="I131" i="4"/>
  <c r="J131" i="4" s="1"/>
  <c r="O131" i="4"/>
  <c r="P131" i="4" s="1"/>
  <c r="M131" i="4"/>
  <c r="N131" i="4" s="1"/>
  <c r="C260" i="9"/>
  <c r="K19" i="9"/>
  <c r="G132" i="4" l="1"/>
  <c r="K132" i="4" s="1"/>
  <c r="L132" i="4" s="1"/>
  <c r="I132" i="4"/>
  <c r="J132" i="4" s="1"/>
  <c r="M132" i="4"/>
  <c r="N132" i="4" s="1"/>
  <c r="O132" i="4"/>
  <c r="P132" i="4" s="1"/>
  <c r="E160" i="9"/>
  <c r="D161" i="9"/>
  <c r="E161" i="9" s="1"/>
  <c r="D162" i="9" s="1"/>
  <c r="E162" i="9" s="1"/>
  <c r="D163" i="9" s="1"/>
  <c r="E163" i="9" s="1"/>
  <c r="D164" i="9" s="1"/>
  <c r="E164" i="9" s="1"/>
  <c r="D165" i="9" s="1"/>
  <c r="E165" i="9" s="1"/>
  <c r="D166" i="9" s="1"/>
  <c r="E166" i="9" s="1"/>
  <c r="D167" i="9" s="1"/>
  <c r="E167" i="9" s="1"/>
  <c r="D168" i="9" s="1"/>
  <c r="E168" i="9" s="1"/>
  <c r="D169" i="9" s="1"/>
  <c r="E169" i="9" s="1"/>
  <c r="D170" i="9" s="1"/>
  <c r="E170" i="9" s="1"/>
  <c r="D171" i="9" s="1"/>
  <c r="E171" i="9" s="1"/>
  <c r="D172" i="9" s="1"/>
  <c r="E172" i="9" s="1"/>
  <c r="D173" i="9" s="1"/>
  <c r="E173" i="9" s="1"/>
  <c r="D174" i="9" s="1"/>
  <c r="E174" i="9" s="1"/>
  <c r="D175" i="9" s="1"/>
  <c r="E175" i="9" s="1"/>
  <c r="D176" i="9" s="1"/>
  <c r="E176" i="9" s="1"/>
  <c r="D177" i="9" s="1"/>
  <c r="E177" i="9" s="1"/>
  <c r="D178" i="9" s="1"/>
  <c r="E178" i="9" s="1"/>
  <c r="D179" i="9" s="1"/>
  <c r="E179" i="9" s="1"/>
  <c r="D180" i="9" s="1"/>
  <c r="E180" i="9" s="1"/>
  <c r="D181" i="9" s="1"/>
  <c r="E181" i="9" s="1"/>
  <c r="D182" i="9" s="1"/>
  <c r="E182" i="9" s="1"/>
  <c r="D183" i="9" s="1"/>
  <c r="E183" i="9" s="1"/>
  <c r="D184" i="9" s="1"/>
  <c r="E184" i="9" s="1"/>
  <c r="D185" i="9" s="1"/>
  <c r="E185" i="9" s="1"/>
  <c r="D186" i="9" s="1"/>
  <c r="E186" i="9" s="1"/>
  <c r="D187" i="9" s="1"/>
  <c r="E187" i="9" s="1"/>
  <c r="D188" i="9" s="1"/>
  <c r="E188" i="9" s="1"/>
  <c r="D189" i="9" s="1"/>
  <c r="E189" i="9" s="1"/>
  <c r="D190" i="9" s="1"/>
  <c r="E190" i="9" s="1"/>
  <c r="D191" i="9" s="1"/>
  <c r="E191" i="9" s="1"/>
  <c r="D192" i="9" s="1"/>
  <c r="E192" i="9" s="1"/>
  <c r="D193" i="9" s="1"/>
  <c r="E193" i="9" s="1"/>
  <c r="D194" i="9" s="1"/>
  <c r="E194" i="9" s="1"/>
  <c r="D195" i="9" s="1"/>
  <c r="E195" i="9" s="1"/>
  <c r="D196" i="9" s="1"/>
  <c r="E196" i="9" s="1"/>
  <c r="D197" i="9" s="1"/>
  <c r="E197" i="9" s="1"/>
  <c r="D198" i="9" s="1"/>
  <c r="E198" i="9" s="1"/>
  <c r="D199" i="9" s="1"/>
  <c r="E199" i="9" s="1"/>
  <c r="D200" i="9" s="1"/>
  <c r="E200" i="9" s="1"/>
  <c r="D201" i="9" s="1"/>
  <c r="E201" i="9" s="1"/>
  <c r="D202" i="9" s="1"/>
  <c r="E202" i="9" s="1"/>
  <c r="D203" i="9" s="1"/>
  <c r="E203" i="9" s="1"/>
  <c r="D204" i="9" s="1"/>
  <c r="E204" i="9" s="1"/>
  <c r="D205" i="9" s="1"/>
  <c r="E205" i="9" s="1"/>
  <c r="D206" i="9" s="1"/>
  <c r="E206" i="9" s="1"/>
  <c r="D207" i="9" s="1"/>
  <c r="E207" i="9" s="1"/>
  <c r="D208" i="9" s="1"/>
  <c r="E208" i="9" s="1"/>
  <c r="D209" i="9" s="1"/>
  <c r="E209" i="9" s="1"/>
  <c r="D210" i="9" s="1"/>
  <c r="E210" i="9" s="1"/>
  <c r="D211" i="9" s="1"/>
  <c r="E211" i="9" s="1"/>
  <c r="D212" i="9" s="1"/>
  <c r="E212" i="9" s="1"/>
  <c r="D213" i="9" s="1"/>
  <c r="E213" i="9" s="1"/>
  <c r="D214" i="9" s="1"/>
  <c r="E214" i="9" s="1"/>
  <c r="D215" i="9" s="1"/>
  <c r="E215" i="9" s="1"/>
  <c r="D216" i="9" s="1"/>
  <c r="E216" i="9" s="1"/>
  <c r="D217" i="9" s="1"/>
  <c r="E217" i="9" s="1"/>
  <c r="D218" i="9" s="1"/>
  <c r="E218" i="9" s="1"/>
  <c r="D219" i="9" s="1"/>
  <c r="E219" i="9" s="1"/>
  <c r="D220" i="9" s="1"/>
  <c r="E220" i="9" s="1"/>
  <c r="D221" i="9" s="1"/>
  <c r="E221" i="9" s="1"/>
  <c r="D222" i="9" s="1"/>
  <c r="E222" i="9" s="1"/>
  <c r="D223" i="9" s="1"/>
  <c r="E223" i="9" s="1"/>
  <c r="D224" i="9" s="1"/>
  <c r="E224" i="9" s="1"/>
  <c r="D225" i="9" s="1"/>
  <c r="E225" i="9" s="1"/>
  <c r="D226" i="9" s="1"/>
  <c r="E226" i="9" s="1"/>
  <c r="D227" i="9" s="1"/>
  <c r="E227" i="9" s="1"/>
  <c r="D228" i="9" s="1"/>
  <c r="E228" i="9" s="1"/>
  <c r="D229" i="9" s="1"/>
  <c r="E229" i="9" s="1"/>
  <c r="D230" i="9" s="1"/>
  <c r="E230" i="9" s="1"/>
  <c r="D231" i="9" s="1"/>
  <c r="E231" i="9" s="1"/>
  <c r="D232" i="9" s="1"/>
  <c r="E232" i="9" s="1"/>
  <c r="D233" i="9" s="1"/>
  <c r="E233" i="9" s="1"/>
  <c r="D234" i="9" s="1"/>
  <c r="E234" i="9" s="1"/>
  <c r="D235" i="9" s="1"/>
  <c r="E235" i="9" s="1"/>
  <c r="D236" i="9" s="1"/>
  <c r="E236" i="9" s="1"/>
  <c r="D237" i="9" s="1"/>
  <c r="E237" i="9" s="1"/>
  <c r="D238" i="9" s="1"/>
  <c r="E238" i="9" s="1"/>
  <c r="D239" i="9" s="1"/>
  <c r="E239" i="9" s="1"/>
  <c r="D240" i="9" s="1"/>
  <c r="E240" i="9" s="1"/>
  <c r="D241" i="9" s="1"/>
  <c r="E241" i="9" s="1"/>
  <c r="D242" i="9" s="1"/>
  <c r="E242" i="9" s="1"/>
  <c r="D243" i="9" s="1"/>
  <c r="E243" i="9" s="1"/>
  <c r="D244" i="9" s="1"/>
  <c r="E244" i="9" s="1"/>
  <c r="D245" i="9" s="1"/>
  <c r="E245" i="9" s="1"/>
  <c r="D246" i="9" s="1"/>
  <c r="E246" i="9" s="1"/>
  <c r="D247" i="9" s="1"/>
  <c r="E247" i="9" s="1"/>
  <c r="D248" i="9" s="1"/>
  <c r="E248" i="9" s="1"/>
  <c r="D249" i="9" s="1"/>
  <c r="E249" i="9" s="1"/>
  <c r="D250" i="9" s="1"/>
  <c r="E250" i="9" s="1"/>
  <c r="D251" i="9" s="1"/>
  <c r="E251" i="9" s="1"/>
  <c r="D252" i="9" s="1"/>
  <c r="E252" i="9" s="1"/>
  <c r="D253" i="9" s="1"/>
  <c r="E253" i="9" s="1"/>
  <c r="D254" i="9" s="1"/>
  <c r="E254" i="9" s="1"/>
  <c r="D255" i="9" s="1"/>
  <c r="E255" i="9" s="1"/>
  <c r="D256" i="9" s="1"/>
  <c r="E256" i="9" s="1"/>
  <c r="D257" i="9" s="1"/>
  <c r="E257" i="9" s="1"/>
  <c r="D258" i="9" s="1"/>
  <c r="E258" i="9" s="1"/>
  <c r="D259" i="9" s="1"/>
  <c r="E259" i="9" s="1"/>
  <c r="D260" i="9" s="1"/>
  <c r="D133" i="4"/>
  <c r="C133" i="4"/>
  <c r="F133" i="4"/>
  <c r="E133" i="4"/>
  <c r="J141" i="4"/>
  <c r="B141" i="4"/>
  <c r="G160" i="9"/>
  <c r="F161" i="9"/>
  <c r="G161" i="9" s="1"/>
  <c r="F162" i="9" s="1"/>
  <c r="G162" i="9" s="1"/>
  <c r="F163" i="9" s="1"/>
  <c r="G163" i="9" s="1"/>
  <c r="F164" i="9" s="1"/>
  <c r="G164" i="9" s="1"/>
  <c r="F165" i="9" s="1"/>
  <c r="G165" i="9" s="1"/>
  <c r="F166" i="9" s="1"/>
  <c r="G166" i="9" s="1"/>
  <c r="F167" i="9" s="1"/>
  <c r="G167" i="9" s="1"/>
  <c r="F168" i="9" s="1"/>
  <c r="G168" i="9" s="1"/>
  <c r="F169" i="9" s="1"/>
  <c r="G169" i="9" s="1"/>
  <c r="F170" i="9" s="1"/>
  <c r="G170" i="9" s="1"/>
  <c r="F171" i="9" s="1"/>
  <c r="G171" i="9" s="1"/>
  <c r="F172" i="9" s="1"/>
  <c r="G172" i="9" s="1"/>
  <c r="F173" i="9" s="1"/>
  <c r="G173" i="9" s="1"/>
  <c r="F174" i="9" s="1"/>
  <c r="G174" i="9" s="1"/>
  <c r="F175" i="9" s="1"/>
  <c r="G175" i="9" s="1"/>
  <c r="F176" i="9" s="1"/>
  <c r="G176" i="9" s="1"/>
  <c r="F177" i="9" s="1"/>
  <c r="G177" i="9" s="1"/>
  <c r="F178" i="9" s="1"/>
  <c r="G178" i="9" s="1"/>
  <c r="F179" i="9" s="1"/>
  <c r="G179" i="9" s="1"/>
  <c r="F180" i="9" s="1"/>
  <c r="G180" i="9" s="1"/>
  <c r="F181" i="9" s="1"/>
  <c r="G181" i="9" s="1"/>
  <c r="F182" i="9" s="1"/>
  <c r="G182" i="9" s="1"/>
  <c r="F183" i="9" s="1"/>
  <c r="G183" i="9" s="1"/>
  <c r="F184" i="9" s="1"/>
  <c r="G184" i="9" s="1"/>
  <c r="F185" i="9" s="1"/>
  <c r="G185" i="9" s="1"/>
  <c r="F186" i="9" s="1"/>
  <c r="G186" i="9" s="1"/>
  <c r="F187" i="9" s="1"/>
  <c r="G187" i="9" s="1"/>
  <c r="F188" i="9" s="1"/>
  <c r="G188" i="9" s="1"/>
  <c r="F189" i="9" s="1"/>
  <c r="G189" i="9" s="1"/>
  <c r="F190" i="9" s="1"/>
  <c r="G190" i="9" s="1"/>
  <c r="F191" i="9" s="1"/>
  <c r="G191" i="9" s="1"/>
  <c r="F192" i="9" s="1"/>
  <c r="G192" i="9" s="1"/>
  <c r="F193" i="9" s="1"/>
  <c r="G193" i="9" s="1"/>
  <c r="F194" i="9" s="1"/>
  <c r="G194" i="9" s="1"/>
  <c r="F195" i="9" s="1"/>
  <c r="G195" i="9" s="1"/>
  <c r="F196" i="9" s="1"/>
  <c r="G196" i="9" s="1"/>
  <c r="F197" i="9" s="1"/>
  <c r="G197" i="9" s="1"/>
  <c r="F198" i="9" s="1"/>
  <c r="G198" i="9" s="1"/>
  <c r="F199" i="9" s="1"/>
  <c r="G199" i="9" s="1"/>
  <c r="F200" i="9" s="1"/>
  <c r="G200" i="9" s="1"/>
  <c r="F201" i="9" s="1"/>
  <c r="G201" i="9" s="1"/>
  <c r="F202" i="9" s="1"/>
  <c r="G202" i="9" s="1"/>
  <c r="F203" i="9" s="1"/>
  <c r="G203" i="9" s="1"/>
  <c r="F204" i="9" s="1"/>
  <c r="G204" i="9" s="1"/>
  <c r="F205" i="9" s="1"/>
  <c r="G205" i="9" s="1"/>
  <c r="F206" i="9" s="1"/>
  <c r="G206" i="9" s="1"/>
  <c r="F207" i="9" s="1"/>
  <c r="G207" i="9" s="1"/>
  <c r="F208" i="9" s="1"/>
  <c r="G208" i="9" s="1"/>
  <c r="F209" i="9" s="1"/>
  <c r="G209" i="9" s="1"/>
  <c r="F210" i="9" s="1"/>
  <c r="G210" i="9" s="1"/>
  <c r="F211" i="9" s="1"/>
  <c r="G211" i="9" s="1"/>
  <c r="F212" i="9" s="1"/>
  <c r="G212" i="9" s="1"/>
  <c r="F213" i="9" s="1"/>
  <c r="G213" i="9" s="1"/>
  <c r="F214" i="9" s="1"/>
  <c r="G214" i="9" s="1"/>
  <c r="F215" i="9" s="1"/>
  <c r="G215" i="9" s="1"/>
  <c r="F216" i="9" s="1"/>
  <c r="G216" i="9" s="1"/>
  <c r="F217" i="9" s="1"/>
  <c r="G217" i="9" s="1"/>
  <c r="F218" i="9" s="1"/>
  <c r="G218" i="9" s="1"/>
  <c r="F219" i="9" s="1"/>
  <c r="G219" i="9" s="1"/>
  <c r="F220" i="9" s="1"/>
  <c r="G220" i="9" s="1"/>
  <c r="F221" i="9" s="1"/>
  <c r="G221" i="9" s="1"/>
  <c r="F222" i="9" s="1"/>
  <c r="G222" i="9" s="1"/>
  <c r="F223" i="9" s="1"/>
  <c r="G223" i="9" s="1"/>
  <c r="F224" i="9" s="1"/>
  <c r="G224" i="9" s="1"/>
  <c r="F225" i="9" s="1"/>
  <c r="G225" i="9" s="1"/>
  <c r="F226" i="9" s="1"/>
  <c r="G226" i="9" s="1"/>
  <c r="F227" i="9" s="1"/>
  <c r="G227" i="9" s="1"/>
  <c r="F228" i="9" s="1"/>
  <c r="G228" i="9" s="1"/>
  <c r="F229" i="9" s="1"/>
  <c r="G229" i="9" s="1"/>
  <c r="F230" i="9" s="1"/>
  <c r="G230" i="9" s="1"/>
  <c r="F231" i="9" s="1"/>
  <c r="G231" i="9" s="1"/>
  <c r="F232" i="9" s="1"/>
  <c r="G232" i="9" s="1"/>
  <c r="F233" i="9" s="1"/>
  <c r="G233" i="9" s="1"/>
  <c r="F234" i="9" s="1"/>
  <c r="G234" i="9" s="1"/>
  <c r="F235" i="9" s="1"/>
  <c r="G235" i="9" s="1"/>
  <c r="F236" i="9" s="1"/>
  <c r="G236" i="9" s="1"/>
  <c r="F237" i="9" s="1"/>
  <c r="G237" i="9" s="1"/>
  <c r="F238" i="9" s="1"/>
  <c r="G238" i="9" s="1"/>
  <c r="F239" i="9" s="1"/>
  <c r="G239" i="9" s="1"/>
  <c r="F240" i="9" s="1"/>
  <c r="G240" i="9" s="1"/>
  <c r="F241" i="9" s="1"/>
  <c r="G241" i="9" s="1"/>
  <c r="F242" i="9" s="1"/>
  <c r="G242" i="9" s="1"/>
  <c r="F243" i="9" s="1"/>
  <c r="G243" i="9" s="1"/>
  <c r="F244" i="9" s="1"/>
  <c r="G244" i="9" s="1"/>
  <c r="F245" i="9" s="1"/>
  <c r="G245" i="9" s="1"/>
  <c r="F246" i="9" s="1"/>
  <c r="G246" i="9" s="1"/>
  <c r="F247" i="9" s="1"/>
  <c r="G247" i="9" s="1"/>
  <c r="F248" i="9" s="1"/>
  <c r="G248" i="9" s="1"/>
  <c r="F249" i="9" s="1"/>
  <c r="G249" i="9" s="1"/>
  <c r="F250" i="9" s="1"/>
  <c r="G250" i="9" s="1"/>
  <c r="F251" i="9" s="1"/>
  <c r="G251" i="9" s="1"/>
  <c r="F252" i="9" s="1"/>
  <c r="G252" i="9" s="1"/>
  <c r="F253" i="9" s="1"/>
  <c r="G253" i="9" s="1"/>
  <c r="F254" i="9" s="1"/>
  <c r="G254" i="9" s="1"/>
  <c r="F255" i="9" s="1"/>
  <c r="G255" i="9" s="1"/>
  <c r="F256" i="9" s="1"/>
  <c r="G256" i="9" s="1"/>
  <c r="F257" i="9" s="1"/>
  <c r="G257" i="9" s="1"/>
  <c r="F258" i="9" s="1"/>
  <c r="G258" i="9" s="1"/>
  <c r="F259" i="9" s="1"/>
  <c r="G259" i="9" s="1"/>
  <c r="F260" i="9" s="1"/>
  <c r="I160" i="9"/>
  <c r="H161" i="9" s="1"/>
  <c r="I161" i="9" s="1"/>
  <c r="H162" i="9" s="1"/>
  <c r="I162" i="9" s="1"/>
  <c r="H163" i="9" s="1"/>
  <c r="I163" i="9" s="1"/>
  <c r="H164" i="9" s="1"/>
  <c r="I164" i="9" s="1"/>
  <c r="H165" i="9" s="1"/>
  <c r="I165" i="9" s="1"/>
  <c r="H166" i="9" s="1"/>
  <c r="I166" i="9" s="1"/>
  <c r="H167" i="9" s="1"/>
  <c r="I167" i="9" s="1"/>
  <c r="H168" i="9" s="1"/>
  <c r="I168" i="9" s="1"/>
  <c r="H169" i="9" s="1"/>
  <c r="I169" i="9" s="1"/>
  <c r="H170" i="9" s="1"/>
  <c r="I170" i="9" s="1"/>
  <c r="H171" i="9" s="1"/>
  <c r="I171" i="9" s="1"/>
  <c r="H172" i="9" s="1"/>
  <c r="I172" i="9" s="1"/>
  <c r="H173" i="9" s="1"/>
  <c r="I173" i="9" s="1"/>
  <c r="H174" i="9" s="1"/>
  <c r="I174" i="9" s="1"/>
  <c r="H175" i="9" s="1"/>
  <c r="I175" i="9" s="1"/>
  <c r="H176" i="9" s="1"/>
  <c r="I176" i="9" s="1"/>
  <c r="H177" i="9" s="1"/>
  <c r="I177" i="9" s="1"/>
  <c r="H178" i="9" s="1"/>
  <c r="I178" i="9" s="1"/>
  <c r="H179" i="9" s="1"/>
  <c r="I179" i="9" s="1"/>
  <c r="H180" i="9" s="1"/>
  <c r="I180" i="9" s="1"/>
  <c r="H181" i="9" s="1"/>
  <c r="I181" i="9" s="1"/>
  <c r="H182" i="9" s="1"/>
  <c r="I182" i="9" s="1"/>
  <c r="H183" i="9" s="1"/>
  <c r="I183" i="9" s="1"/>
  <c r="H184" i="9" s="1"/>
  <c r="I184" i="9" s="1"/>
  <c r="H185" i="9" s="1"/>
  <c r="I185" i="9" s="1"/>
  <c r="H186" i="9" s="1"/>
  <c r="I186" i="9" s="1"/>
  <c r="H187" i="9" s="1"/>
  <c r="I187" i="9" s="1"/>
  <c r="H188" i="9" s="1"/>
  <c r="I188" i="9" s="1"/>
  <c r="H189" i="9" s="1"/>
  <c r="I189" i="9" s="1"/>
  <c r="H190" i="9" s="1"/>
  <c r="I190" i="9" s="1"/>
  <c r="H191" i="9" s="1"/>
  <c r="I191" i="9" s="1"/>
  <c r="H192" i="9" s="1"/>
  <c r="I192" i="9" s="1"/>
  <c r="H193" i="9" s="1"/>
  <c r="I193" i="9" s="1"/>
  <c r="H194" i="9" s="1"/>
  <c r="I194" i="9" s="1"/>
  <c r="H195" i="9" s="1"/>
  <c r="I195" i="9" s="1"/>
  <c r="H196" i="9" s="1"/>
  <c r="I196" i="9" s="1"/>
  <c r="H197" i="9" s="1"/>
  <c r="I197" i="9" s="1"/>
  <c r="H198" i="9" s="1"/>
  <c r="I198" i="9" s="1"/>
  <c r="H199" i="9" s="1"/>
  <c r="I199" i="9" s="1"/>
  <c r="H200" i="9" s="1"/>
  <c r="I200" i="9" s="1"/>
  <c r="H201" i="9" s="1"/>
  <c r="I201" i="9" s="1"/>
  <c r="H202" i="9" s="1"/>
  <c r="I202" i="9" s="1"/>
  <c r="H203" i="9" s="1"/>
  <c r="I203" i="9" s="1"/>
  <c r="H204" i="9" s="1"/>
  <c r="I204" i="9" s="1"/>
  <c r="H205" i="9" s="1"/>
  <c r="I205" i="9" s="1"/>
  <c r="H206" i="9" s="1"/>
  <c r="I206" i="9" s="1"/>
  <c r="H207" i="9" s="1"/>
  <c r="I207" i="9" s="1"/>
  <c r="H208" i="9" s="1"/>
  <c r="I208" i="9" s="1"/>
  <c r="H209" i="9" s="1"/>
  <c r="I209" i="9" s="1"/>
  <c r="H210" i="9" s="1"/>
  <c r="I210" i="9" s="1"/>
  <c r="H211" i="9" s="1"/>
  <c r="I211" i="9" s="1"/>
  <c r="H212" i="9" s="1"/>
  <c r="I212" i="9" s="1"/>
  <c r="H213" i="9" s="1"/>
  <c r="I213" i="9" s="1"/>
  <c r="H214" i="9" s="1"/>
  <c r="I214" i="9" s="1"/>
  <c r="H215" i="9" s="1"/>
  <c r="I215" i="9" s="1"/>
  <c r="H216" i="9" s="1"/>
  <c r="I216" i="9" s="1"/>
  <c r="H217" i="9" s="1"/>
  <c r="I217" i="9" s="1"/>
  <c r="H218" i="9" s="1"/>
  <c r="I218" i="9" s="1"/>
  <c r="H219" i="9" s="1"/>
  <c r="I219" i="9" s="1"/>
  <c r="H220" i="9" s="1"/>
  <c r="I220" i="9" s="1"/>
  <c r="H221" i="9" s="1"/>
  <c r="I221" i="9" s="1"/>
  <c r="H222" i="9" s="1"/>
  <c r="I222" i="9" s="1"/>
  <c r="H223" i="9" s="1"/>
  <c r="I223" i="9" s="1"/>
  <c r="H224" i="9" s="1"/>
  <c r="I224" i="9" s="1"/>
  <c r="H225" i="9" s="1"/>
  <c r="I225" i="9" s="1"/>
  <c r="H226" i="9" s="1"/>
  <c r="I226" i="9" s="1"/>
  <c r="H227" i="9" s="1"/>
  <c r="I227" i="9" s="1"/>
  <c r="H228" i="9" s="1"/>
  <c r="I228" i="9" s="1"/>
  <c r="H229" i="9" s="1"/>
  <c r="I229" i="9" s="1"/>
  <c r="H230" i="9" s="1"/>
  <c r="I230" i="9" s="1"/>
  <c r="H231" i="9" s="1"/>
  <c r="I231" i="9" s="1"/>
  <c r="H232" i="9" s="1"/>
  <c r="I232" i="9" s="1"/>
  <c r="H233" i="9" s="1"/>
  <c r="I233" i="9" s="1"/>
  <c r="H234" i="9" s="1"/>
  <c r="I234" i="9" s="1"/>
  <c r="H235" i="9" s="1"/>
  <c r="I235" i="9" s="1"/>
  <c r="H236" i="9" s="1"/>
  <c r="I236" i="9" s="1"/>
  <c r="H237" i="9" s="1"/>
  <c r="I237" i="9" s="1"/>
  <c r="H238" i="9" s="1"/>
  <c r="I238" i="9" s="1"/>
  <c r="H239" i="9" s="1"/>
  <c r="I239" i="9" s="1"/>
  <c r="H240" i="9" s="1"/>
  <c r="I240" i="9" s="1"/>
  <c r="H241" i="9" s="1"/>
  <c r="I241" i="9" s="1"/>
  <c r="H242" i="9" s="1"/>
  <c r="I242" i="9" s="1"/>
  <c r="H243" i="9" s="1"/>
  <c r="I243" i="9" s="1"/>
  <c r="H244" i="9" s="1"/>
  <c r="I244" i="9" s="1"/>
  <c r="H245" i="9" s="1"/>
  <c r="I245" i="9" s="1"/>
  <c r="H246" i="9" s="1"/>
  <c r="I246" i="9" s="1"/>
  <c r="H247" i="9" s="1"/>
  <c r="I247" i="9" s="1"/>
  <c r="H248" i="9" s="1"/>
  <c r="I248" i="9" s="1"/>
  <c r="H249" i="9" s="1"/>
  <c r="I249" i="9" s="1"/>
  <c r="H250" i="9" s="1"/>
  <c r="I250" i="9" s="1"/>
  <c r="H251" i="9" s="1"/>
  <c r="I251" i="9" s="1"/>
  <c r="H252" i="9" s="1"/>
  <c r="I252" i="9" s="1"/>
  <c r="H253" i="9" s="1"/>
  <c r="I253" i="9" s="1"/>
  <c r="H254" i="9" s="1"/>
  <c r="I254" i="9" s="1"/>
  <c r="H255" i="9" s="1"/>
  <c r="I255" i="9" s="1"/>
  <c r="H256" i="9" s="1"/>
  <c r="I256" i="9" s="1"/>
  <c r="H257" i="9" s="1"/>
  <c r="I257" i="9" s="1"/>
  <c r="H258" i="9" s="1"/>
  <c r="I258" i="9" s="1"/>
  <c r="H259" i="9" s="1"/>
  <c r="I259" i="9" s="1"/>
  <c r="H260" i="9" s="1"/>
  <c r="I260" i="9" l="1"/>
  <c r="L18" i="9"/>
  <c r="M18" i="9" s="1"/>
  <c r="G260" i="9"/>
  <c r="K18" i="9"/>
  <c r="E141" i="4"/>
  <c r="D141" i="4"/>
  <c r="F141" i="4"/>
  <c r="H141" i="4" s="1"/>
  <c r="C141" i="4"/>
  <c r="E260" i="9"/>
  <c r="L19" i="9"/>
  <c r="M19" i="9" s="1"/>
  <c r="M141" i="4"/>
  <c r="L141" i="4"/>
  <c r="N141" i="4"/>
  <c r="K141" i="4"/>
  <c r="G133" i="4"/>
  <c r="M133" i="4" s="1"/>
  <c r="N133" i="4" s="1"/>
  <c r="H133" i="4"/>
  <c r="O133" i="4" l="1"/>
  <c r="P133" i="4" s="1"/>
  <c r="K133" i="4"/>
  <c r="L133" i="4" s="1"/>
  <c r="O141" i="4"/>
  <c r="G141" i="4"/>
  <c r="I141" i="4" s="1"/>
  <c r="B142" i="4" s="1"/>
  <c r="I133" i="4"/>
  <c r="P141" i="4"/>
  <c r="Q141" i="4" l="1"/>
  <c r="J142" i="4" s="1"/>
  <c r="R140" i="4" a="1"/>
  <c r="R140" i="4" s="1"/>
  <c r="E142" i="4"/>
  <c r="D142" i="4"/>
  <c r="F142" i="4"/>
  <c r="H142" i="4" s="1"/>
  <c r="C142" i="4"/>
  <c r="J133" i="4"/>
  <c r="Z140" i="4" a="1"/>
  <c r="Z140" i="4" s="1"/>
  <c r="M142" i="4"/>
  <c r="L142" i="4"/>
  <c r="N142" i="4"/>
  <c r="K142" i="4"/>
  <c r="V140" i="4"/>
  <c r="U140" i="4"/>
  <c r="T140" i="4"/>
  <c r="S140" i="4"/>
  <c r="O142" i="4" l="1"/>
  <c r="P142" i="4"/>
  <c r="AC140" i="4"/>
  <c r="AB140" i="4"/>
  <c r="AD140" i="4"/>
  <c r="AF140" i="4" s="1"/>
  <c r="AA140" i="4"/>
  <c r="W140" i="4"/>
  <c r="X140" i="4"/>
  <c r="Q142" i="4"/>
  <c r="J143" i="4" s="1"/>
  <c r="G142" i="4"/>
  <c r="I142" i="4" s="1"/>
  <c r="B143" i="4" s="1"/>
  <c r="Y140" i="4" l="1"/>
  <c r="R141" i="4" s="1"/>
  <c r="U141" i="4" s="1"/>
  <c r="V141" i="4"/>
  <c r="E143" i="4"/>
  <c r="D143" i="4"/>
  <c r="F143" i="4"/>
  <c r="C143" i="4"/>
  <c r="M143" i="4"/>
  <c r="L143" i="4"/>
  <c r="N143" i="4"/>
  <c r="P143" i="4" s="1"/>
  <c r="K143" i="4"/>
  <c r="AE140" i="4"/>
  <c r="AG140" i="4" s="1"/>
  <c r="Z141" i="4" s="1"/>
  <c r="S141" i="4" l="1"/>
  <c r="T141" i="4"/>
  <c r="X141" i="4" s="1"/>
  <c r="H143" i="4"/>
  <c r="AC141" i="4"/>
  <c r="AB141" i="4"/>
  <c r="AD141" i="4"/>
  <c r="AF141" i="4" s="1"/>
  <c r="AA141" i="4"/>
  <c r="G143" i="4"/>
  <c r="I143" i="4" s="1"/>
  <c r="B144" i="4" s="1"/>
  <c r="O143" i="4"/>
  <c r="Q143" i="4" s="1"/>
  <c r="J144" i="4" s="1"/>
  <c r="W141" i="4"/>
  <c r="Y141" i="4" l="1"/>
  <c r="R142" i="4" s="1"/>
  <c r="U142" i="4" s="1"/>
  <c r="V142" i="4"/>
  <c r="M144" i="4"/>
  <c r="L144" i="4"/>
  <c r="N144" i="4"/>
  <c r="P144" i="4" s="1"/>
  <c r="K144" i="4"/>
  <c r="E144" i="4"/>
  <c r="D144" i="4"/>
  <c r="F144" i="4"/>
  <c r="H144" i="4" s="1"/>
  <c r="C144" i="4"/>
  <c r="AE141" i="4"/>
  <c r="AG141" i="4" s="1"/>
  <c r="Z142" i="4" s="1"/>
  <c r="S142" i="4" l="1"/>
  <c r="T142" i="4"/>
  <c r="X142" i="4" s="1"/>
  <c r="AC142" i="4"/>
  <c r="AB142" i="4"/>
  <c r="AD142" i="4"/>
  <c r="AA142" i="4"/>
  <c r="O144" i="4"/>
  <c r="Q144" i="4" s="1"/>
  <c r="J145" i="4" s="1"/>
  <c r="G144" i="4"/>
  <c r="I144" i="4" s="1"/>
  <c r="B145" i="4" s="1"/>
  <c r="W142" i="4"/>
  <c r="Y142" i="4" l="1"/>
  <c r="R143" i="4" s="1"/>
  <c r="S143" i="4" s="1"/>
  <c r="AF142" i="4"/>
  <c r="M145" i="4"/>
  <c r="L145" i="4"/>
  <c r="N145" i="4"/>
  <c r="K145" i="4"/>
  <c r="E145" i="4"/>
  <c r="G145" i="4" s="1"/>
  <c r="D145" i="4"/>
  <c r="F145" i="4"/>
  <c r="C145" i="4"/>
  <c r="T143" i="4"/>
  <c r="V143" i="4"/>
  <c r="X143" i="4" s="1"/>
  <c r="AE142" i="4"/>
  <c r="AG142" i="4" s="1"/>
  <c r="Z143" i="4" s="1"/>
  <c r="U143" i="4" l="1"/>
  <c r="W143" i="4" s="1"/>
  <c r="Y143" i="4" s="1"/>
  <c r="R144" i="4" s="1"/>
  <c r="P145" i="4"/>
  <c r="AC143" i="4"/>
  <c r="AB143" i="4"/>
  <c r="AD143" i="4"/>
  <c r="AF143" i="4" s="1"/>
  <c r="AA143" i="4"/>
  <c r="O145" i="4"/>
  <c r="Q145" i="4" s="1"/>
  <c r="J146" i="4" s="1"/>
  <c r="H145" i="4"/>
  <c r="I145" i="4" s="1"/>
  <c r="B146" i="4" s="1"/>
  <c r="E146" i="4" l="1"/>
  <c r="D146" i="4"/>
  <c r="F146" i="4"/>
  <c r="H146" i="4" s="1"/>
  <c r="C146" i="4"/>
  <c r="M146" i="4"/>
  <c r="L146" i="4"/>
  <c r="N146" i="4"/>
  <c r="P146" i="4" s="1"/>
  <c r="K146" i="4"/>
  <c r="U144" i="4"/>
  <c r="T144" i="4"/>
  <c r="V144" i="4"/>
  <c r="X144" i="4" s="1"/>
  <c r="S144" i="4"/>
  <c r="AE143" i="4"/>
  <c r="AG143" i="4" s="1"/>
  <c r="Z144" i="4" s="1"/>
  <c r="AC144" i="4" l="1"/>
  <c r="AB144" i="4"/>
  <c r="AD144" i="4"/>
  <c r="AF144" i="4" s="1"/>
  <c r="AA144" i="4"/>
  <c r="O146" i="4"/>
  <c r="Q146" i="4" s="1"/>
  <c r="J147" i="4" s="1"/>
  <c r="W144" i="4"/>
  <c r="Y144" i="4" s="1"/>
  <c r="R145" i="4" s="1"/>
  <c r="G146" i="4"/>
  <c r="I146" i="4" s="1"/>
  <c r="B147" i="4" s="1"/>
  <c r="M147" i="4" l="1"/>
  <c r="L147" i="4"/>
  <c r="N147" i="4"/>
  <c r="P147" i="4" s="1"/>
  <c r="K147" i="4"/>
  <c r="E147" i="4"/>
  <c r="D147" i="4"/>
  <c r="F147" i="4"/>
  <c r="H147" i="4" s="1"/>
  <c r="C147" i="4"/>
  <c r="U145" i="4"/>
  <c r="T145" i="4"/>
  <c r="V145" i="4"/>
  <c r="X145" i="4" s="1"/>
  <c r="S145" i="4"/>
  <c r="AE144" i="4"/>
  <c r="AG144" i="4" s="1"/>
  <c r="Z145" i="4" s="1"/>
  <c r="AC145" i="4" l="1"/>
  <c r="AB145" i="4"/>
  <c r="AD145" i="4"/>
  <c r="AA145" i="4"/>
  <c r="G147" i="4"/>
  <c r="I147" i="4" s="1"/>
  <c r="B148" i="4" s="1"/>
  <c r="W145" i="4"/>
  <c r="Y145" i="4" s="1"/>
  <c r="R146" i="4" s="1"/>
  <c r="O147" i="4"/>
  <c r="Q147" i="4" s="1"/>
  <c r="J148" i="4" s="1"/>
  <c r="AF145" i="4" l="1"/>
  <c r="E148" i="4"/>
  <c r="D148" i="4"/>
  <c r="F148" i="4"/>
  <c r="H148" i="4" s="1"/>
  <c r="C148" i="4"/>
  <c r="M148" i="4"/>
  <c r="L148" i="4"/>
  <c r="N148" i="4"/>
  <c r="P148" i="4" s="1"/>
  <c r="K148" i="4"/>
  <c r="U146" i="4"/>
  <c r="T146" i="4"/>
  <c r="V146" i="4"/>
  <c r="X146" i="4" s="1"/>
  <c r="S146" i="4"/>
  <c r="AE145" i="4"/>
  <c r="AG145" i="4" s="1"/>
  <c r="Z146" i="4" s="1"/>
  <c r="AC146" i="4" l="1"/>
  <c r="AB146" i="4"/>
  <c r="AD146" i="4"/>
  <c r="AA146" i="4"/>
  <c r="O148" i="4"/>
  <c r="Q148" i="4" s="1"/>
  <c r="J149" i="4" s="1"/>
  <c r="W146" i="4"/>
  <c r="Y146" i="4" s="1"/>
  <c r="R147" i="4" s="1"/>
  <c r="G148" i="4"/>
  <c r="I148" i="4" s="1"/>
  <c r="B149" i="4" s="1"/>
  <c r="M149" i="4" l="1"/>
  <c r="L149" i="4"/>
  <c r="N149" i="4"/>
  <c r="P149" i="4" s="1"/>
  <c r="K149" i="4"/>
  <c r="E149" i="4"/>
  <c r="D149" i="4"/>
  <c r="F149" i="4"/>
  <c r="H149" i="4" s="1"/>
  <c r="C149" i="4"/>
  <c r="AF146" i="4"/>
  <c r="U147" i="4"/>
  <c r="T147" i="4"/>
  <c r="V147" i="4"/>
  <c r="X147" i="4" s="1"/>
  <c r="S147" i="4"/>
  <c r="AE146" i="4"/>
  <c r="AG146" i="4" s="1"/>
  <c r="Z147" i="4" s="1"/>
  <c r="G149" i="4" l="1"/>
  <c r="I149" i="4" s="1"/>
  <c r="B150" i="4" s="1"/>
  <c r="AC147" i="4"/>
  <c r="AB147" i="4"/>
  <c r="AD147" i="4"/>
  <c r="AF147" i="4" s="1"/>
  <c r="AA147" i="4"/>
  <c r="W147" i="4"/>
  <c r="Y147" i="4" s="1"/>
  <c r="R148" i="4" s="1"/>
  <c r="O149" i="4"/>
  <c r="Q149" i="4" s="1"/>
  <c r="J150" i="4" s="1"/>
  <c r="M150" i="4" l="1"/>
  <c r="L150" i="4"/>
  <c r="N150" i="4"/>
  <c r="P150" i="4" s="1"/>
  <c r="K150" i="4"/>
  <c r="U148" i="4"/>
  <c r="T148" i="4"/>
  <c r="V148" i="4"/>
  <c r="X148" i="4" s="1"/>
  <c r="S148" i="4"/>
  <c r="E150" i="4"/>
  <c r="D150" i="4"/>
  <c r="F150" i="4"/>
  <c r="H150" i="4" s="1"/>
  <c r="C150" i="4"/>
  <c r="AE147" i="4"/>
  <c r="AG147" i="4" s="1"/>
  <c r="Z148" i="4" s="1"/>
  <c r="AC148" i="4" l="1"/>
  <c r="AB148" i="4"/>
  <c r="AD148" i="4"/>
  <c r="AF148" i="4" s="1"/>
  <c r="AA148" i="4"/>
  <c r="W148" i="4"/>
  <c r="Y148" i="4" s="1"/>
  <c r="R149" i="4" s="1"/>
  <c r="G150" i="4"/>
  <c r="I150" i="4" s="1"/>
  <c r="B151" i="4" s="1"/>
  <c r="O150" i="4"/>
  <c r="Q150" i="4" s="1"/>
  <c r="J151" i="4" s="1"/>
  <c r="M151" i="4" l="1"/>
  <c r="L151" i="4"/>
  <c r="N151" i="4"/>
  <c r="P151" i="4" s="1"/>
  <c r="K151" i="4"/>
  <c r="U149" i="4"/>
  <c r="T149" i="4"/>
  <c r="V149" i="4"/>
  <c r="X149" i="4" s="1"/>
  <c r="S149" i="4"/>
  <c r="E151" i="4"/>
  <c r="D151" i="4"/>
  <c r="F151" i="4"/>
  <c r="H151" i="4" s="1"/>
  <c r="C151" i="4"/>
  <c r="AE148" i="4"/>
  <c r="AG148" i="4" s="1"/>
  <c r="Z149" i="4" s="1"/>
  <c r="AC149" i="4" l="1"/>
  <c r="AB149" i="4"/>
  <c r="AD149" i="4"/>
  <c r="AF149" i="4" s="1"/>
  <c r="AA149" i="4"/>
  <c r="W149" i="4"/>
  <c r="Y149" i="4" s="1"/>
  <c r="R150" i="4" s="1"/>
  <c r="G151" i="4"/>
  <c r="I151" i="4" s="1"/>
  <c r="B152" i="4" s="1"/>
  <c r="O151" i="4"/>
  <c r="Q151" i="4" s="1"/>
  <c r="J152" i="4" s="1"/>
  <c r="U150" i="4" l="1"/>
  <c r="T150" i="4"/>
  <c r="V150" i="4"/>
  <c r="X150" i="4" s="1"/>
  <c r="S150" i="4"/>
  <c r="M152" i="4"/>
  <c r="L152" i="4"/>
  <c r="N152" i="4"/>
  <c r="P152" i="4" s="1"/>
  <c r="K152" i="4"/>
  <c r="E152" i="4"/>
  <c r="D152" i="4"/>
  <c r="F152" i="4"/>
  <c r="H152" i="4" s="1"/>
  <c r="C152" i="4"/>
  <c r="AE149" i="4"/>
  <c r="AG149" i="4" s="1"/>
  <c r="Z150" i="4" s="1"/>
  <c r="O152" i="4" l="1"/>
  <c r="Q152" i="4" s="1"/>
  <c r="J153" i="4" s="1"/>
  <c r="AC150" i="4"/>
  <c r="AB150" i="4"/>
  <c r="AD150" i="4"/>
  <c r="AF150" i="4" s="1"/>
  <c r="AA150" i="4"/>
  <c r="G152" i="4"/>
  <c r="I152" i="4" s="1"/>
  <c r="B153" i="4" s="1"/>
  <c r="W150" i="4"/>
  <c r="Y150" i="4" s="1"/>
  <c r="R151" i="4" s="1"/>
  <c r="E153" i="4" l="1"/>
  <c r="D153" i="4"/>
  <c r="F153" i="4"/>
  <c r="H153" i="4" s="1"/>
  <c r="C153" i="4"/>
  <c r="AE150" i="4"/>
  <c r="AG150" i="4" s="1"/>
  <c r="Z151" i="4" s="1"/>
  <c r="M153" i="4"/>
  <c r="L153" i="4"/>
  <c r="N153" i="4"/>
  <c r="K153" i="4"/>
  <c r="U151" i="4"/>
  <c r="T151" i="4"/>
  <c r="V151" i="4"/>
  <c r="X151" i="4" s="1"/>
  <c r="S151" i="4"/>
  <c r="O153" i="4" l="1"/>
  <c r="AC151" i="4"/>
  <c r="AB151" i="4"/>
  <c r="AD151" i="4"/>
  <c r="AF151" i="4" s="1"/>
  <c r="AA151" i="4"/>
  <c r="W151" i="4"/>
  <c r="Y151" i="4" s="1"/>
  <c r="R152" i="4" s="1"/>
  <c r="P153" i="4"/>
  <c r="Q153" i="4" s="1"/>
  <c r="J154" i="4" s="1"/>
  <c r="G153" i="4"/>
  <c r="I153" i="4" s="1"/>
  <c r="B154" i="4" s="1"/>
  <c r="M154" i="4" l="1"/>
  <c r="L154" i="4"/>
  <c r="N154" i="4"/>
  <c r="P154" i="4" s="1"/>
  <c r="K154" i="4"/>
  <c r="U152" i="4"/>
  <c r="T152" i="4"/>
  <c r="V152" i="4"/>
  <c r="X152" i="4" s="1"/>
  <c r="S152" i="4"/>
  <c r="E154" i="4"/>
  <c r="D154" i="4"/>
  <c r="F154" i="4"/>
  <c r="H154" i="4" s="1"/>
  <c r="C154" i="4"/>
  <c r="AE151" i="4"/>
  <c r="AG151" i="4" s="1"/>
  <c r="Z152" i="4" s="1"/>
  <c r="AC152" i="4" l="1"/>
  <c r="AB152" i="4"/>
  <c r="AD152" i="4"/>
  <c r="AF152" i="4" s="1"/>
  <c r="AA152" i="4"/>
  <c r="W152" i="4"/>
  <c r="Y152" i="4" s="1"/>
  <c r="R153" i="4" s="1"/>
  <c r="G154" i="4"/>
  <c r="I154" i="4" s="1"/>
  <c r="B155" i="4" s="1"/>
  <c r="O154" i="4"/>
  <c r="Q154" i="4" s="1"/>
  <c r="J155" i="4" s="1"/>
  <c r="E155" i="4" l="1"/>
  <c r="D155" i="4"/>
  <c r="F155" i="4"/>
  <c r="H155" i="4" s="1"/>
  <c r="C155" i="4"/>
  <c r="U153" i="4"/>
  <c r="T153" i="4"/>
  <c r="V153" i="4"/>
  <c r="X153" i="4" s="1"/>
  <c r="S153" i="4"/>
  <c r="AE152" i="4"/>
  <c r="AG152" i="4" s="1"/>
  <c r="Z153" i="4" s="1"/>
  <c r="M155" i="4"/>
  <c r="L155" i="4"/>
  <c r="N155" i="4"/>
  <c r="P155" i="4" s="1"/>
  <c r="K155" i="4"/>
  <c r="AC153" i="4" l="1"/>
  <c r="AB153" i="4"/>
  <c r="AD153" i="4"/>
  <c r="AA153" i="4"/>
  <c r="W153" i="4"/>
  <c r="Y153" i="4" s="1"/>
  <c r="R154" i="4" s="1"/>
  <c r="O155" i="4"/>
  <c r="Q155" i="4" s="1"/>
  <c r="J156" i="4" s="1"/>
  <c r="G155" i="4"/>
  <c r="I155" i="4" s="1"/>
  <c r="B156" i="4" s="1"/>
  <c r="AF153" i="4" l="1"/>
  <c r="U154" i="4"/>
  <c r="T154" i="4"/>
  <c r="V154" i="4"/>
  <c r="X154" i="4" s="1"/>
  <c r="S154" i="4"/>
  <c r="E156" i="4"/>
  <c r="D156" i="4"/>
  <c r="F156" i="4"/>
  <c r="C156" i="4"/>
  <c r="M156" i="4"/>
  <c r="L156" i="4"/>
  <c r="N156" i="4"/>
  <c r="P156" i="4" s="1"/>
  <c r="K156" i="4"/>
  <c r="AE153" i="4"/>
  <c r="AG153" i="4" l="1"/>
  <c r="Z154" i="4" s="1"/>
  <c r="H156" i="4"/>
  <c r="AC154" i="4"/>
  <c r="AB154" i="4"/>
  <c r="AD154" i="4"/>
  <c r="AA154" i="4"/>
  <c r="G156" i="4"/>
  <c r="I156" i="4" s="1"/>
  <c r="B157" i="4" s="1"/>
  <c r="O156" i="4"/>
  <c r="Q156" i="4" s="1"/>
  <c r="J157" i="4" s="1"/>
  <c r="W154" i="4"/>
  <c r="Y154" i="4" s="1"/>
  <c r="R155" i="4" s="1"/>
  <c r="M157" i="4" l="1"/>
  <c r="L157" i="4"/>
  <c r="N157" i="4"/>
  <c r="P157" i="4" s="1"/>
  <c r="K157" i="4"/>
  <c r="U155" i="4"/>
  <c r="T155" i="4"/>
  <c r="V155" i="4"/>
  <c r="X155" i="4" s="1"/>
  <c r="S155" i="4"/>
  <c r="E157" i="4"/>
  <c r="D157" i="4"/>
  <c r="F157" i="4"/>
  <c r="H157" i="4" s="1"/>
  <c r="C157" i="4"/>
  <c r="AF154" i="4"/>
  <c r="AE154" i="4"/>
  <c r="AG154" i="4" l="1"/>
  <c r="Z155" i="4" s="1"/>
  <c r="AC155" i="4" s="1"/>
  <c r="AB155" i="4"/>
  <c r="AD155" i="4"/>
  <c r="AF155" i="4" s="1"/>
  <c r="W155" i="4"/>
  <c r="Y155" i="4" s="1"/>
  <c r="R156" i="4" s="1"/>
  <c r="G157" i="4"/>
  <c r="I157" i="4" s="1"/>
  <c r="B158" i="4" s="1"/>
  <c r="O157" i="4"/>
  <c r="Q157" i="4" s="1"/>
  <c r="J158" i="4" s="1"/>
  <c r="AA155" i="4" l="1"/>
  <c r="U156" i="4"/>
  <c r="T156" i="4"/>
  <c r="V156" i="4"/>
  <c r="X156" i="4" s="1"/>
  <c r="S156" i="4"/>
  <c r="M158" i="4"/>
  <c r="L158" i="4"/>
  <c r="N158" i="4"/>
  <c r="K158" i="4"/>
  <c r="E158" i="4"/>
  <c r="D158" i="4"/>
  <c r="F158" i="4"/>
  <c r="H158" i="4" s="1"/>
  <c r="C158" i="4"/>
  <c r="AE155" i="4"/>
  <c r="AG155" i="4" s="1"/>
  <c r="Z156" i="4" s="1"/>
  <c r="P158" i="4" l="1"/>
  <c r="AC156" i="4"/>
  <c r="AB156" i="4"/>
  <c r="AD156" i="4"/>
  <c r="AF156" i="4" s="1"/>
  <c r="AA156" i="4"/>
  <c r="O158" i="4"/>
  <c r="Q158" i="4" s="1"/>
  <c r="J159" i="4" s="1"/>
  <c r="G158" i="4"/>
  <c r="I158" i="4" s="1"/>
  <c r="B159" i="4" s="1"/>
  <c r="W156" i="4"/>
  <c r="Y156" i="4" s="1"/>
  <c r="R157" i="4" s="1"/>
  <c r="M159" i="4" l="1"/>
  <c r="L159" i="4"/>
  <c r="N159" i="4"/>
  <c r="P159" i="4" s="1"/>
  <c r="K159" i="4"/>
  <c r="U157" i="4"/>
  <c r="T157" i="4"/>
  <c r="V157" i="4"/>
  <c r="X157" i="4" s="1"/>
  <c r="S157" i="4"/>
  <c r="E159" i="4"/>
  <c r="D159" i="4"/>
  <c r="F159" i="4"/>
  <c r="H159" i="4" s="1"/>
  <c r="C159" i="4"/>
  <c r="AE156" i="4"/>
  <c r="AG156" i="4" s="1"/>
  <c r="Z157" i="4" s="1"/>
  <c r="AC157" i="4" l="1"/>
  <c r="AB157" i="4"/>
  <c r="AD157" i="4"/>
  <c r="AF157" i="4" s="1"/>
  <c r="AA157" i="4"/>
  <c r="W157" i="4"/>
  <c r="Y157" i="4" s="1"/>
  <c r="R158" i="4" s="1"/>
  <c r="G159" i="4"/>
  <c r="I159" i="4" s="1"/>
  <c r="B160" i="4" s="1"/>
  <c r="O159" i="4"/>
  <c r="Q159" i="4" s="1"/>
  <c r="J160" i="4" s="1"/>
  <c r="E160" i="4" l="1"/>
  <c r="D160" i="4"/>
  <c r="F160" i="4"/>
  <c r="H160" i="4" s="1"/>
  <c r="C160" i="4"/>
  <c r="U158" i="4"/>
  <c r="T158" i="4"/>
  <c r="V158" i="4"/>
  <c r="X158" i="4" s="1"/>
  <c r="S158" i="4"/>
  <c r="M160" i="4"/>
  <c r="L160" i="4"/>
  <c r="N160" i="4"/>
  <c r="P160" i="4" s="1"/>
  <c r="K160" i="4"/>
  <c r="AE157" i="4"/>
  <c r="AG157" i="4" s="1"/>
  <c r="Z158" i="4" s="1"/>
  <c r="AC158" i="4" l="1"/>
  <c r="AB158" i="4"/>
  <c r="AD158" i="4"/>
  <c r="AF158" i="4" s="1"/>
  <c r="AA158" i="4"/>
  <c r="W158" i="4"/>
  <c r="Y158" i="4" s="1"/>
  <c r="R159" i="4" s="1"/>
  <c r="O160" i="4"/>
  <c r="Q160" i="4" s="1"/>
  <c r="J161" i="4" s="1"/>
  <c r="G160" i="4"/>
  <c r="I160" i="4" s="1"/>
  <c r="B161" i="4" s="1"/>
  <c r="E161" i="4" l="1"/>
  <c r="D161" i="4"/>
  <c r="F161" i="4"/>
  <c r="H161" i="4" s="1"/>
  <c r="C161" i="4"/>
  <c r="U159" i="4"/>
  <c r="T159" i="4"/>
  <c r="V159" i="4"/>
  <c r="X159" i="4" s="1"/>
  <c r="S159" i="4"/>
  <c r="M161" i="4"/>
  <c r="L161" i="4"/>
  <c r="N161" i="4"/>
  <c r="P161" i="4" s="1"/>
  <c r="K161" i="4"/>
  <c r="AE158" i="4"/>
  <c r="AG158" i="4" s="1"/>
  <c r="Z159" i="4" s="1"/>
  <c r="AC159" i="4" l="1"/>
  <c r="AB159" i="4"/>
  <c r="AD159" i="4"/>
  <c r="AA159" i="4"/>
  <c r="W159" i="4"/>
  <c r="Y159" i="4" s="1"/>
  <c r="R160" i="4" s="1"/>
  <c r="O161" i="4"/>
  <c r="Q161" i="4" s="1"/>
  <c r="J162" i="4" s="1"/>
  <c r="G161" i="4"/>
  <c r="I161" i="4" s="1"/>
  <c r="B162" i="4" s="1"/>
  <c r="U160" i="4" l="1"/>
  <c r="T160" i="4"/>
  <c r="V160" i="4"/>
  <c r="X160" i="4" s="1"/>
  <c r="S160" i="4"/>
  <c r="E162" i="4"/>
  <c r="D162" i="4"/>
  <c r="F162" i="4"/>
  <c r="H162" i="4" s="1"/>
  <c r="C162" i="4"/>
  <c r="M162" i="4"/>
  <c r="L162" i="4"/>
  <c r="N162" i="4"/>
  <c r="P162" i="4" s="1"/>
  <c r="K162" i="4"/>
  <c r="AF159" i="4"/>
  <c r="AE159" i="4"/>
  <c r="AG159" i="4" l="1"/>
  <c r="Z160" i="4" s="1"/>
  <c r="AC160" i="4" s="1"/>
  <c r="AB160" i="4"/>
  <c r="AD160" i="4"/>
  <c r="AF160" i="4" s="1"/>
  <c r="G162" i="4"/>
  <c r="I162" i="4" s="1"/>
  <c r="B163" i="4" s="1"/>
  <c r="O162" i="4"/>
  <c r="Q162" i="4" s="1"/>
  <c r="J163" i="4" s="1"/>
  <c r="W160" i="4"/>
  <c r="Y160" i="4" s="1"/>
  <c r="R161" i="4" s="1"/>
  <c r="AA160" i="4" l="1"/>
  <c r="E163" i="4"/>
  <c r="D163" i="4"/>
  <c r="F163" i="4"/>
  <c r="H163" i="4" s="1"/>
  <c r="C163" i="4"/>
  <c r="U161" i="4"/>
  <c r="T161" i="4"/>
  <c r="V161" i="4"/>
  <c r="X161" i="4" s="1"/>
  <c r="S161" i="4"/>
  <c r="M163" i="4"/>
  <c r="L163" i="4"/>
  <c r="N163" i="4"/>
  <c r="P163" i="4" s="1"/>
  <c r="K163" i="4"/>
  <c r="AE160" i="4"/>
  <c r="AG160" i="4" s="1"/>
  <c r="Z161" i="4" s="1"/>
  <c r="AC161" i="4" l="1"/>
  <c r="AB161" i="4"/>
  <c r="AD161" i="4"/>
  <c r="AF161" i="4" s="1"/>
  <c r="AA161" i="4"/>
  <c r="W161" i="4"/>
  <c r="Y161" i="4" s="1"/>
  <c r="R162" i="4" s="1"/>
  <c r="O163" i="4"/>
  <c r="Q163" i="4" s="1"/>
  <c r="J164" i="4" s="1"/>
  <c r="G163" i="4"/>
  <c r="I163" i="4" s="1"/>
  <c r="B164" i="4" s="1"/>
  <c r="U162" i="4" l="1"/>
  <c r="T162" i="4"/>
  <c r="V162" i="4"/>
  <c r="X162" i="4" s="1"/>
  <c r="S162" i="4"/>
  <c r="E164" i="4"/>
  <c r="D164" i="4"/>
  <c r="F164" i="4"/>
  <c r="H164" i="4" s="1"/>
  <c r="C164" i="4"/>
  <c r="M164" i="4"/>
  <c r="L164" i="4"/>
  <c r="N164" i="4"/>
  <c r="P164" i="4" s="1"/>
  <c r="K164" i="4"/>
  <c r="AE161" i="4"/>
  <c r="AG161" i="4" s="1"/>
  <c r="Z162" i="4" s="1"/>
  <c r="AC162" i="4" l="1"/>
  <c r="AB162" i="4"/>
  <c r="AD162" i="4"/>
  <c r="AA162" i="4"/>
  <c r="G164" i="4"/>
  <c r="I164" i="4" s="1"/>
  <c r="B165" i="4" s="1"/>
  <c r="O164" i="4"/>
  <c r="Q164" i="4" s="1"/>
  <c r="J165" i="4" s="1"/>
  <c r="W162" i="4"/>
  <c r="Y162" i="4" s="1"/>
  <c r="R163" i="4" s="1"/>
  <c r="E165" i="4" l="1"/>
  <c r="D165" i="4"/>
  <c r="F165" i="4"/>
  <c r="C165" i="4"/>
  <c r="M165" i="4"/>
  <c r="L165" i="4"/>
  <c r="N165" i="4"/>
  <c r="K165" i="4"/>
  <c r="U163" i="4"/>
  <c r="T163" i="4"/>
  <c r="V163" i="4"/>
  <c r="X163" i="4" s="1"/>
  <c r="S163" i="4"/>
  <c r="AF162" i="4"/>
  <c r="AE162" i="4"/>
  <c r="AG162" i="4" l="1"/>
  <c r="Z163" i="4" s="1"/>
  <c r="AA163" i="4" s="1"/>
  <c r="P165" i="4"/>
  <c r="AB163" i="4"/>
  <c r="AD163" i="4"/>
  <c r="O165" i="4"/>
  <c r="H165" i="4"/>
  <c r="W163" i="4"/>
  <c r="Y163" i="4" s="1"/>
  <c r="R164" i="4" s="1"/>
  <c r="G165" i="4"/>
  <c r="I165" i="4" s="1"/>
  <c r="B166" i="4" s="1"/>
  <c r="Q165" i="4" l="1"/>
  <c r="J166" i="4" s="1"/>
  <c r="K166" i="4" s="1"/>
  <c r="AC163" i="4"/>
  <c r="AF163" i="4"/>
  <c r="M166" i="4"/>
  <c r="L166" i="4"/>
  <c r="N166" i="4"/>
  <c r="E166" i="4"/>
  <c r="D166" i="4"/>
  <c r="F166" i="4"/>
  <c r="H166" i="4" s="1"/>
  <c r="C166" i="4"/>
  <c r="U164" i="4"/>
  <c r="T164" i="4"/>
  <c r="V164" i="4"/>
  <c r="X164" i="4" s="1"/>
  <c r="S164" i="4"/>
  <c r="AE163" i="4"/>
  <c r="AG163" i="4" s="1"/>
  <c r="Z164" i="4" s="1"/>
  <c r="G166" i="4" l="1"/>
  <c r="AC164" i="4"/>
  <c r="AB164" i="4"/>
  <c r="AD164" i="4"/>
  <c r="AA164" i="4"/>
  <c r="P166" i="4"/>
  <c r="W164" i="4"/>
  <c r="Y164" i="4" s="1"/>
  <c r="R165" i="4" s="1"/>
  <c r="I166" i="4"/>
  <c r="B167" i="4" s="1"/>
  <c r="O166" i="4"/>
  <c r="Q166" i="4" l="1"/>
  <c r="J167" i="4" s="1"/>
  <c r="K167" i="4" s="1"/>
  <c r="U165" i="4"/>
  <c r="T165" i="4"/>
  <c r="V165" i="4"/>
  <c r="X165" i="4" s="1"/>
  <c r="S165" i="4"/>
  <c r="AF164" i="4"/>
  <c r="L167" i="4"/>
  <c r="N167" i="4"/>
  <c r="E167" i="4"/>
  <c r="D167" i="4"/>
  <c r="F167" i="4"/>
  <c r="H167" i="4" s="1"/>
  <c r="C167" i="4"/>
  <c r="AE164" i="4"/>
  <c r="AG164" i="4" l="1"/>
  <c r="Z165" i="4" s="1"/>
  <c r="AC165" i="4" s="1"/>
  <c r="M167" i="4"/>
  <c r="O167" i="4" s="1"/>
  <c r="AB165" i="4"/>
  <c r="AD165" i="4"/>
  <c r="AF165" i="4" s="1"/>
  <c r="AA165" i="4"/>
  <c r="G167" i="4"/>
  <c r="I167" i="4" s="1"/>
  <c r="B168" i="4" s="1"/>
  <c r="P167" i="4"/>
  <c r="W165" i="4"/>
  <c r="Y165" i="4" s="1"/>
  <c r="R166" i="4" s="1"/>
  <c r="Q167" i="4" l="1"/>
  <c r="J168" i="4" s="1"/>
  <c r="K168" i="4" s="1"/>
  <c r="E168" i="4"/>
  <c r="D168" i="4"/>
  <c r="F168" i="4"/>
  <c r="H168" i="4" s="1"/>
  <c r="C168" i="4"/>
  <c r="U166" i="4"/>
  <c r="T166" i="4"/>
  <c r="V166" i="4"/>
  <c r="X166" i="4" s="1"/>
  <c r="S166" i="4"/>
  <c r="L168" i="4"/>
  <c r="N168" i="4"/>
  <c r="P168" i="4" s="1"/>
  <c r="AE165" i="4"/>
  <c r="AG165" i="4" s="1"/>
  <c r="Z166" i="4" s="1"/>
  <c r="M168" i="4" l="1"/>
  <c r="AC166" i="4"/>
  <c r="AB166" i="4"/>
  <c r="AD166" i="4"/>
  <c r="AF166" i="4" s="1"/>
  <c r="AA166" i="4"/>
  <c r="W166" i="4"/>
  <c r="Y166" i="4" s="1"/>
  <c r="R167" i="4" s="1"/>
  <c r="O168" i="4"/>
  <c r="Q168" i="4"/>
  <c r="J169" i="4" s="1"/>
  <c r="G168" i="4"/>
  <c r="I168" i="4" s="1"/>
  <c r="B169" i="4" s="1"/>
  <c r="E169" i="4" l="1"/>
  <c r="D169" i="4"/>
  <c r="F169" i="4"/>
  <c r="H169" i="4" s="1"/>
  <c r="C169" i="4"/>
  <c r="U167" i="4"/>
  <c r="T167" i="4"/>
  <c r="V167" i="4"/>
  <c r="X167" i="4" s="1"/>
  <c r="S167" i="4"/>
  <c r="M169" i="4"/>
  <c r="L169" i="4"/>
  <c r="N169" i="4"/>
  <c r="P169" i="4" s="1"/>
  <c r="K169" i="4"/>
  <c r="AE166" i="4"/>
  <c r="AG166" i="4" s="1"/>
  <c r="Z167" i="4" s="1"/>
  <c r="AC167" i="4" l="1"/>
  <c r="AB167" i="4"/>
  <c r="AD167" i="4"/>
  <c r="AA167" i="4"/>
  <c r="W167" i="4"/>
  <c r="O169" i="4"/>
  <c r="Q169" i="4" s="1"/>
  <c r="J170" i="4" s="1"/>
  <c r="Y167" i="4"/>
  <c r="R168" i="4" s="1"/>
  <c r="G169" i="4"/>
  <c r="I169" i="4" s="1"/>
  <c r="B170" i="4" s="1"/>
  <c r="E170" i="4" l="1"/>
  <c r="D170" i="4"/>
  <c r="F170" i="4"/>
  <c r="H170" i="4" s="1"/>
  <c r="C170" i="4"/>
  <c r="M170" i="4"/>
  <c r="L170" i="4"/>
  <c r="N170" i="4"/>
  <c r="P170" i="4" s="1"/>
  <c r="K170" i="4"/>
  <c r="U168" i="4"/>
  <c r="T168" i="4"/>
  <c r="V168" i="4"/>
  <c r="X168" i="4" s="1"/>
  <c r="S168" i="4"/>
  <c r="AF167" i="4"/>
  <c r="AE167" i="4"/>
  <c r="AG167" i="4" l="1"/>
  <c r="Z168" i="4" s="1"/>
  <c r="AC168" i="4" s="1"/>
  <c r="AB168" i="4"/>
  <c r="AD168" i="4"/>
  <c r="AF168" i="4" s="1"/>
  <c r="O170" i="4"/>
  <c r="Q170" i="4" s="1"/>
  <c r="J171" i="4" s="1"/>
  <c r="W168" i="4"/>
  <c r="Y168" i="4" s="1"/>
  <c r="R169" i="4" s="1"/>
  <c r="G170" i="4"/>
  <c r="I170" i="4" s="1"/>
  <c r="B171" i="4" s="1"/>
  <c r="AA168" i="4" l="1"/>
  <c r="M171" i="4"/>
  <c r="L171" i="4"/>
  <c r="N171" i="4"/>
  <c r="P171" i="4" s="1"/>
  <c r="K171" i="4"/>
  <c r="U169" i="4"/>
  <c r="T169" i="4"/>
  <c r="V169" i="4"/>
  <c r="X169" i="4" s="1"/>
  <c r="S169" i="4"/>
  <c r="E171" i="4"/>
  <c r="D171" i="4"/>
  <c r="F171" i="4"/>
  <c r="H171" i="4" s="1"/>
  <c r="C171" i="4"/>
  <c r="AE168" i="4"/>
  <c r="AG168" i="4" s="1"/>
  <c r="Z169" i="4" s="1"/>
  <c r="AC169" i="4" l="1"/>
  <c r="AB169" i="4"/>
  <c r="AD169" i="4"/>
  <c r="AF169" i="4" s="1"/>
  <c r="AA169" i="4"/>
  <c r="W169" i="4"/>
  <c r="Y169" i="4" s="1"/>
  <c r="R170" i="4" s="1"/>
  <c r="G171" i="4"/>
  <c r="I171" i="4" s="1"/>
  <c r="B172" i="4" s="1"/>
  <c r="O171" i="4"/>
  <c r="Q171" i="4" s="1"/>
  <c r="J172" i="4" s="1"/>
  <c r="M172" i="4" l="1"/>
  <c r="L172" i="4"/>
  <c r="N172" i="4"/>
  <c r="P172" i="4" s="1"/>
  <c r="K172" i="4"/>
  <c r="U170" i="4"/>
  <c r="T170" i="4"/>
  <c r="V170" i="4"/>
  <c r="X170" i="4" s="1"/>
  <c r="S170" i="4"/>
  <c r="E172" i="4"/>
  <c r="D172" i="4"/>
  <c r="F172" i="4"/>
  <c r="H172" i="4" s="1"/>
  <c r="C172" i="4"/>
  <c r="AE169" i="4"/>
  <c r="AG169" i="4" s="1"/>
  <c r="Z170" i="4" s="1"/>
  <c r="G172" i="4" l="1"/>
  <c r="AC170" i="4"/>
  <c r="AB170" i="4"/>
  <c r="AD170" i="4"/>
  <c r="AA170" i="4"/>
  <c r="W170" i="4"/>
  <c r="Y170" i="4" s="1"/>
  <c r="R171" i="4" s="1"/>
  <c r="Q172" i="4"/>
  <c r="J173" i="4" s="1"/>
  <c r="I172" i="4"/>
  <c r="B173" i="4" s="1"/>
  <c r="O172" i="4"/>
  <c r="E173" i="4" l="1"/>
  <c r="D173" i="4"/>
  <c r="F173" i="4"/>
  <c r="H173" i="4" s="1"/>
  <c r="C173" i="4"/>
  <c r="AF170" i="4"/>
  <c r="U171" i="4"/>
  <c r="T171" i="4"/>
  <c r="V171" i="4"/>
  <c r="S171" i="4"/>
  <c r="M173" i="4"/>
  <c r="L173" i="4"/>
  <c r="N173" i="4"/>
  <c r="P173" i="4" s="1"/>
  <c r="K173" i="4"/>
  <c r="AE170" i="4"/>
  <c r="AG170" i="4" s="1"/>
  <c r="Z171" i="4" s="1"/>
  <c r="W171" i="4" l="1"/>
  <c r="AC171" i="4"/>
  <c r="AB171" i="4"/>
  <c r="AD171" i="4"/>
  <c r="AA171" i="4"/>
  <c r="O173" i="4"/>
  <c r="Q173" i="4" s="1"/>
  <c r="J174" i="4" s="1"/>
  <c r="X171" i="4"/>
  <c r="Y171" i="4" s="1"/>
  <c r="R172" i="4" s="1"/>
  <c r="G173" i="4"/>
  <c r="I173" i="4" s="1"/>
  <c r="B174" i="4" s="1"/>
  <c r="M174" i="4" l="1"/>
  <c r="L174" i="4"/>
  <c r="N174" i="4"/>
  <c r="K174" i="4"/>
  <c r="E174" i="4"/>
  <c r="D174" i="4"/>
  <c r="F174" i="4"/>
  <c r="H174" i="4" s="1"/>
  <c r="C174" i="4"/>
  <c r="AF171" i="4"/>
  <c r="U172" i="4"/>
  <c r="T172" i="4"/>
  <c r="V172" i="4"/>
  <c r="X172" i="4" s="1"/>
  <c r="S172" i="4"/>
  <c r="AE171" i="4"/>
  <c r="AG171" i="4" s="1"/>
  <c r="Z172" i="4" s="1"/>
  <c r="P174" i="4" l="1"/>
  <c r="AC172" i="4"/>
  <c r="AB172" i="4"/>
  <c r="AD172" i="4"/>
  <c r="AF172" i="4" s="1"/>
  <c r="AA172" i="4"/>
  <c r="G174" i="4"/>
  <c r="I174" i="4" s="1"/>
  <c r="B175" i="4" s="1"/>
  <c r="W172" i="4"/>
  <c r="Y172" i="4" s="1"/>
  <c r="R173" i="4" s="1"/>
  <c r="O174" i="4"/>
  <c r="Q174" i="4" s="1"/>
  <c r="J175" i="4" s="1"/>
  <c r="E175" i="4" l="1"/>
  <c r="D175" i="4"/>
  <c r="F175" i="4"/>
  <c r="H175" i="4" s="1"/>
  <c r="C175" i="4"/>
  <c r="M175" i="4"/>
  <c r="L175" i="4"/>
  <c r="N175" i="4"/>
  <c r="P175" i="4" s="1"/>
  <c r="K175" i="4"/>
  <c r="U173" i="4"/>
  <c r="T173" i="4"/>
  <c r="V173" i="4"/>
  <c r="X173" i="4" s="1"/>
  <c r="S173" i="4"/>
  <c r="AE172" i="4"/>
  <c r="AG172" i="4" s="1"/>
  <c r="Z173" i="4" s="1"/>
  <c r="AC173" i="4" l="1"/>
  <c r="AB173" i="4"/>
  <c r="AD173" i="4"/>
  <c r="AA173" i="4"/>
  <c r="O175" i="4"/>
  <c r="Q175" i="4" s="1"/>
  <c r="J176" i="4" s="1"/>
  <c r="W173" i="4"/>
  <c r="Y173" i="4" s="1"/>
  <c r="R174" i="4" s="1"/>
  <c r="G175" i="4"/>
  <c r="I175" i="4" s="1"/>
  <c r="B176" i="4" s="1"/>
  <c r="M176" i="4" l="1"/>
  <c r="L176" i="4"/>
  <c r="N176" i="4"/>
  <c r="P176" i="4" s="1"/>
  <c r="K176" i="4"/>
  <c r="E176" i="4"/>
  <c r="D176" i="4"/>
  <c r="F176" i="4"/>
  <c r="H176" i="4" s="1"/>
  <c r="C176" i="4"/>
  <c r="U174" i="4"/>
  <c r="T174" i="4"/>
  <c r="V174" i="4"/>
  <c r="X174" i="4" s="1"/>
  <c r="S174" i="4"/>
  <c r="AF173" i="4"/>
  <c r="AE173" i="4"/>
  <c r="AG173" i="4" l="1"/>
  <c r="Z174" i="4" s="1"/>
  <c r="AC174" i="4" s="1"/>
  <c r="AD174" i="4"/>
  <c r="G176" i="4"/>
  <c r="I176" i="4" s="1"/>
  <c r="B177" i="4" s="1"/>
  <c r="W174" i="4"/>
  <c r="Y174" i="4" s="1"/>
  <c r="R175" i="4" s="1"/>
  <c r="O176" i="4"/>
  <c r="Q176" i="4" s="1"/>
  <c r="J177" i="4" s="1"/>
  <c r="AA174" i="4" l="1"/>
  <c r="AB174" i="4"/>
  <c r="AF174" i="4"/>
  <c r="E177" i="4"/>
  <c r="D177" i="4"/>
  <c r="F177" i="4"/>
  <c r="C177" i="4"/>
  <c r="M177" i="4"/>
  <c r="L177" i="4"/>
  <c r="N177" i="4"/>
  <c r="K177" i="4"/>
  <c r="U175" i="4"/>
  <c r="T175" i="4"/>
  <c r="V175" i="4"/>
  <c r="X175" i="4" s="1"/>
  <c r="S175" i="4"/>
  <c r="AE174" i="4"/>
  <c r="AG174" i="4" s="1"/>
  <c r="Z175" i="4" s="1"/>
  <c r="P177" i="4" l="1"/>
  <c r="H177" i="4"/>
  <c r="AC175" i="4"/>
  <c r="AB175" i="4"/>
  <c r="AD175" i="4"/>
  <c r="AA175" i="4"/>
  <c r="O177" i="4"/>
  <c r="Q177" i="4" s="1"/>
  <c r="J178" i="4" s="1"/>
  <c r="W175" i="4"/>
  <c r="Y175" i="4" s="1"/>
  <c r="R176" i="4" s="1"/>
  <c r="G177" i="4"/>
  <c r="I177" i="4" l="1"/>
  <c r="B178" i="4" s="1"/>
  <c r="C178" i="4" s="1"/>
  <c r="AF175" i="4"/>
  <c r="U176" i="4"/>
  <c r="T176" i="4"/>
  <c r="V176" i="4"/>
  <c r="X176" i="4" s="1"/>
  <c r="S176" i="4"/>
  <c r="M178" i="4"/>
  <c r="L178" i="4"/>
  <c r="N178" i="4"/>
  <c r="P178" i="4" s="1"/>
  <c r="K178" i="4"/>
  <c r="D178" i="4"/>
  <c r="F178" i="4"/>
  <c r="H178" i="4" s="1"/>
  <c r="AE175" i="4"/>
  <c r="AG175" i="4" s="1"/>
  <c r="Z176" i="4" s="1"/>
  <c r="E178" i="4" l="1"/>
  <c r="AC176" i="4"/>
  <c r="AB176" i="4"/>
  <c r="AD176" i="4"/>
  <c r="AF176" i="4" s="1"/>
  <c r="AA176" i="4"/>
  <c r="O178" i="4"/>
  <c r="Q178" i="4" s="1"/>
  <c r="J179" i="4" s="1"/>
  <c r="G178" i="4"/>
  <c r="I178" i="4" s="1"/>
  <c r="B179" i="4" s="1"/>
  <c r="W176" i="4"/>
  <c r="Y176" i="4" s="1"/>
  <c r="R177" i="4" s="1"/>
  <c r="N179" i="4" l="1"/>
  <c r="M179" i="4"/>
  <c r="L179" i="4"/>
  <c r="K179" i="4"/>
  <c r="U177" i="4"/>
  <c r="T177" i="4"/>
  <c r="V177" i="4"/>
  <c r="X177" i="4" s="1"/>
  <c r="S177" i="4"/>
  <c r="F179" i="4"/>
  <c r="E179" i="4"/>
  <c r="D179" i="4"/>
  <c r="C179" i="4"/>
  <c r="AE176" i="4"/>
  <c r="AG176" i="4" s="1"/>
  <c r="Z177" i="4" s="1"/>
  <c r="AC177" i="4" l="1"/>
  <c r="AB177" i="4"/>
  <c r="AD177" i="4"/>
  <c r="AF177" i="4" s="1"/>
  <c r="AA177" i="4"/>
  <c r="W177" i="4"/>
  <c r="Y177" i="4" s="1"/>
  <c r="R178" i="4" s="1"/>
  <c r="G179" i="4"/>
  <c r="O179" i="4"/>
  <c r="H179" i="4"/>
  <c r="P179" i="4"/>
  <c r="Q179" i="4" l="1"/>
  <c r="J180" i="4" s="1"/>
  <c r="I179" i="4"/>
  <c r="B180" i="4" s="1"/>
  <c r="D180" i="4" s="1"/>
  <c r="U178" i="4"/>
  <c r="T178" i="4"/>
  <c r="V178" i="4"/>
  <c r="S178" i="4"/>
  <c r="F180" i="4"/>
  <c r="E180" i="4"/>
  <c r="N180" i="4"/>
  <c r="M180" i="4"/>
  <c r="L180" i="4"/>
  <c r="K180" i="4"/>
  <c r="AE177" i="4"/>
  <c r="AG177" i="4" s="1"/>
  <c r="Z178" i="4" s="1"/>
  <c r="X178" i="4" l="1"/>
  <c r="C180" i="4"/>
  <c r="G180" i="4" s="1"/>
  <c r="AD178" i="4"/>
  <c r="AC178" i="4"/>
  <c r="AB178" i="4"/>
  <c r="AA178" i="4"/>
  <c r="H180" i="4"/>
  <c r="O180" i="4"/>
  <c r="Q180" i="4" s="1"/>
  <c r="J181" i="4" s="1"/>
  <c r="P180" i="4"/>
  <c r="W178" i="4"/>
  <c r="Y178" i="4" s="1"/>
  <c r="R179" i="4" s="1"/>
  <c r="I180" i="4" l="1"/>
  <c r="B181" i="4" s="1"/>
  <c r="F181" i="4" s="1"/>
  <c r="N181" i="4"/>
  <c r="M181" i="4"/>
  <c r="L181" i="4"/>
  <c r="K181" i="4"/>
  <c r="V179" i="4"/>
  <c r="U179" i="4"/>
  <c r="T179" i="4"/>
  <c r="S179" i="4"/>
  <c r="AE178" i="4"/>
  <c r="AF178" i="4"/>
  <c r="C181" i="4" l="1"/>
  <c r="D181" i="4"/>
  <c r="E181" i="4"/>
  <c r="G181" i="4" s="1"/>
  <c r="AG178" i="4"/>
  <c r="Z179" i="4" s="1"/>
  <c r="AD179" i="4" s="1"/>
  <c r="O181" i="4"/>
  <c r="P181" i="4"/>
  <c r="W179" i="4"/>
  <c r="X179" i="4"/>
  <c r="H181" i="4"/>
  <c r="Y179" i="4" l="1"/>
  <c r="R180" i="4" s="1"/>
  <c r="S180" i="4" s="1"/>
  <c r="AB179" i="4"/>
  <c r="AA179" i="4"/>
  <c r="AC179" i="4"/>
  <c r="AE179" i="4" s="1"/>
  <c r="Q181" i="4"/>
  <c r="J182" i="4" s="1"/>
  <c r="N182" i="4" s="1"/>
  <c r="I181" i="4"/>
  <c r="B182" i="4" s="1"/>
  <c r="F182" i="4" s="1"/>
  <c r="AF179" i="4"/>
  <c r="V180" i="4"/>
  <c r="U180" i="4"/>
  <c r="T180" i="4"/>
  <c r="K182" i="4" l="1"/>
  <c r="L182" i="4"/>
  <c r="M182" i="4"/>
  <c r="O182" i="4" s="1"/>
  <c r="C182" i="4"/>
  <c r="D182" i="4"/>
  <c r="E182" i="4"/>
  <c r="AG179" i="4"/>
  <c r="Z180" i="4" s="1"/>
  <c r="AD180" i="4" s="1"/>
  <c r="P182" i="4"/>
  <c r="W180" i="4"/>
  <c r="H182" i="4"/>
  <c r="X180" i="4"/>
  <c r="AA180" i="4" l="1"/>
  <c r="AB180" i="4"/>
  <c r="G182" i="4"/>
  <c r="I182" i="4" s="1"/>
  <c r="B183" i="4" s="1"/>
  <c r="E183" i="4" s="1"/>
  <c r="AC180" i="4"/>
  <c r="AE180" i="4" s="1"/>
  <c r="Y180" i="4"/>
  <c r="R181" i="4" s="1"/>
  <c r="U181" i="4" s="1"/>
  <c r="Q182" i="4"/>
  <c r="J183" i="4" s="1"/>
  <c r="N183" i="4" s="1"/>
  <c r="L183" i="4"/>
  <c r="V181" i="4"/>
  <c r="T181" i="4"/>
  <c r="F183" i="4"/>
  <c r="D183" i="4"/>
  <c r="AF180" i="4"/>
  <c r="M183" i="4" l="1"/>
  <c r="S181" i="4"/>
  <c r="C183" i="4"/>
  <c r="K183" i="4"/>
  <c r="AG180" i="4"/>
  <c r="Z181" i="4" s="1"/>
  <c r="AB181" i="4" s="1"/>
  <c r="W181" i="4"/>
  <c r="X181" i="4"/>
  <c r="G183" i="4"/>
  <c r="O183" i="4"/>
  <c r="H183" i="4"/>
  <c r="P183" i="4"/>
  <c r="AC181" i="4" l="1"/>
  <c r="AD181" i="4"/>
  <c r="AA181" i="4"/>
  <c r="I183" i="4"/>
  <c r="B184" i="4" s="1"/>
  <c r="D184" i="4" s="1"/>
  <c r="Y181" i="4"/>
  <c r="R182" i="4" s="1"/>
  <c r="S182" i="4" s="1"/>
  <c r="Q183" i="4"/>
  <c r="J184" i="4" s="1"/>
  <c r="N184" i="4" s="1"/>
  <c r="L184" i="4"/>
  <c r="K184" i="4"/>
  <c r="T182" i="4"/>
  <c r="AF181" i="4"/>
  <c r="AE181" i="4" l="1"/>
  <c r="U182" i="4"/>
  <c r="W182" i="4" s="1"/>
  <c r="M184" i="4"/>
  <c r="O184" i="4" s="1"/>
  <c r="E184" i="4"/>
  <c r="G184" i="4" s="1"/>
  <c r="V182" i="4"/>
  <c r="F184" i="4"/>
  <c r="C184" i="4"/>
  <c r="AG181" i="4"/>
  <c r="Z182" i="4" s="1"/>
  <c r="AD182" i="4" s="1"/>
  <c r="H184" i="4"/>
  <c r="X182" i="4"/>
  <c r="P184" i="4"/>
  <c r="Y182" i="4" l="1"/>
  <c r="R183" i="4" s="1"/>
  <c r="S183" i="4" s="1"/>
  <c r="AC182" i="4"/>
  <c r="AA182" i="4"/>
  <c r="AB182" i="4"/>
  <c r="I184" i="4"/>
  <c r="B185" i="4" s="1"/>
  <c r="C185" i="4" s="1"/>
  <c r="Q184" i="4"/>
  <c r="J185" i="4" s="1"/>
  <c r="L185" i="4" s="1"/>
  <c r="V183" i="4"/>
  <c r="T183" i="4"/>
  <c r="AF182" i="4"/>
  <c r="AE182" i="4" l="1"/>
  <c r="U183" i="4"/>
  <c r="W183" i="4" s="1"/>
  <c r="F185" i="4"/>
  <c r="D185" i="4"/>
  <c r="E185" i="4"/>
  <c r="G185" i="4" s="1"/>
  <c r="M185" i="4"/>
  <c r="K185" i="4"/>
  <c r="N185" i="4"/>
  <c r="P185" i="4" s="1"/>
  <c r="AG182" i="4"/>
  <c r="Z183" i="4" s="1"/>
  <c r="AD183" i="4" s="1"/>
  <c r="X183" i="4"/>
  <c r="H185" i="4"/>
  <c r="Y183" i="4" l="1"/>
  <c r="R184" i="4" s="1"/>
  <c r="U184" i="4" s="1"/>
  <c r="O185" i="4"/>
  <c r="Q185" i="4" s="1"/>
  <c r="J186" i="4" s="1"/>
  <c r="K186" i="4" s="1"/>
  <c r="AB183" i="4"/>
  <c r="AA183" i="4"/>
  <c r="I185" i="4"/>
  <c r="B186" i="4" s="1"/>
  <c r="E186" i="4" s="1"/>
  <c r="AC183" i="4"/>
  <c r="V184" i="4"/>
  <c r="T184" i="4"/>
  <c r="S184" i="4"/>
  <c r="AF183" i="4"/>
  <c r="AE183" i="4" l="1"/>
  <c r="AG183" i="4" s="1"/>
  <c r="Z184" i="4" s="1"/>
  <c r="L186" i="4"/>
  <c r="N186" i="4"/>
  <c r="P186" i="4" s="1"/>
  <c r="C186" i="4"/>
  <c r="G186" i="4" s="1"/>
  <c r="F186" i="4"/>
  <c r="H186" i="4" s="1"/>
  <c r="M186" i="4"/>
  <c r="O186" i="4" s="1"/>
  <c r="D186" i="4"/>
  <c r="AD184" i="4"/>
  <c r="AC184" i="4"/>
  <c r="AB184" i="4"/>
  <c r="AA184" i="4"/>
  <c r="W184" i="4"/>
  <c r="X184" i="4"/>
  <c r="Y184" i="4" l="1"/>
  <c r="R185" i="4" s="1"/>
  <c r="I186" i="4"/>
  <c r="B187" i="4" s="1"/>
  <c r="E187" i="4" s="1"/>
  <c r="Q186" i="4"/>
  <c r="J187" i="4" s="1"/>
  <c r="K187" i="4" s="1"/>
  <c r="F187" i="4"/>
  <c r="D187" i="4"/>
  <c r="N187" i="4"/>
  <c r="L187" i="4"/>
  <c r="V185" i="4"/>
  <c r="U185" i="4"/>
  <c r="T185" i="4"/>
  <c r="S185" i="4"/>
  <c r="AE184" i="4"/>
  <c r="AF184" i="4"/>
  <c r="C187" i="4" l="1"/>
  <c r="M187" i="4"/>
  <c r="O187" i="4" s="1"/>
  <c r="AG184" i="4"/>
  <c r="Z185" i="4" s="1"/>
  <c r="AD185" i="4" s="1"/>
  <c r="P187" i="4"/>
  <c r="W185" i="4"/>
  <c r="G187" i="4"/>
  <c r="X185" i="4"/>
  <c r="H187" i="4"/>
  <c r="I187" i="4" l="1"/>
  <c r="B188" i="4" s="1"/>
  <c r="Y185" i="4"/>
  <c r="R186" i="4" s="1"/>
  <c r="V186" i="4" s="1"/>
  <c r="AA185" i="4"/>
  <c r="AB185" i="4"/>
  <c r="AF185" i="4" s="1"/>
  <c r="AC185" i="4"/>
  <c r="Q187" i="4"/>
  <c r="J188" i="4" s="1"/>
  <c r="N188" i="4" s="1"/>
  <c r="T186" i="4"/>
  <c r="E188" i="4"/>
  <c r="D188" i="4"/>
  <c r="C188" i="4"/>
  <c r="F188" i="4"/>
  <c r="H188" i="4" s="1"/>
  <c r="AE185" i="4" l="1"/>
  <c r="S186" i="4"/>
  <c r="U186" i="4"/>
  <c r="W186" i="4" s="1"/>
  <c r="K188" i="4"/>
  <c r="AG185" i="4"/>
  <c r="Z186" i="4" s="1"/>
  <c r="AB186" i="4" s="1"/>
  <c r="M188" i="4"/>
  <c r="G188" i="4"/>
  <c r="I188" i="4" s="1"/>
  <c r="B189" i="4" s="1"/>
  <c r="L188" i="4"/>
  <c r="AD186" i="4"/>
  <c r="X186" i="4"/>
  <c r="P188" i="4"/>
  <c r="O188" i="4" l="1"/>
  <c r="Q188" i="4" s="1"/>
  <c r="J189" i="4" s="1"/>
  <c r="M189" i="4" s="1"/>
  <c r="AC186" i="4"/>
  <c r="AA186" i="4"/>
  <c r="Y186" i="4"/>
  <c r="R187" i="4" s="1"/>
  <c r="S187" i="4" s="1"/>
  <c r="V187" i="4"/>
  <c r="N189" i="4"/>
  <c r="L189" i="4"/>
  <c r="AF186" i="4"/>
  <c r="F189" i="4"/>
  <c r="E189" i="4"/>
  <c r="D189" i="4"/>
  <c r="C189" i="4"/>
  <c r="K189" i="4" l="1"/>
  <c r="AE186" i="4"/>
  <c r="AG186" i="4" s="1"/>
  <c r="Z187" i="4" s="1"/>
  <c r="AB187" i="4" s="1"/>
  <c r="T187" i="4"/>
  <c r="U187" i="4"/>
  <c r="W187" i="4" s="1"/>
  <c r="O189" i="4"/>
  <c r="G189" i="4"/>
  <c r="P189" i="4"/>
  <c r="H189" i="4"/>
  <c r="X187" i="4"/>
  <c r="Y187" i="4" l="1"/>
  <c r="R188" i="4" s="1"/>
  <c r="U188" i="4" s="1"/>
  <c r="AC187" i="4"/>
  <c r="AD187" i="4"/>
  <c r="AF187" i="4" s="1"/>
  <c r="AA187" i="4"/>
  <c r="I189" i="4"/>
  <c r="B190" i="4" s="1"/>
  <c r="D190" i="4" s="1"/>
  <c r="Q189" i="4"/>
  <c r="J190" i="4" s="1"/>
  <c r="N190" i="4" s="1"/>
  <c r="V188" i="4"/>
  <c r="T188" i="4"/>
  <c r="S188" i="4"/>
  <c r="AE187" i="4" l="1"/>
  <c r="AG187" i="4" s="1"/>
  <c r="Z188" i="4" s="1"/>
  <c r="AC188" i="4" s="1"/>
  <c r="E190" i="4"/>
  <c r="C190" i="4"/>
  <c r="L190" i="4"/>
  <c r="F190" i="4"/>
  <c r="H190" i="4" s="1"/>
  <c r="K190" i="4"/>
  <c r="M190" i="4"/>
  <c r="G190" i="4"/>
  <c r="I190" i="4" s="1"/>
  <c r="B191" i="4" s="1"/>
  <c r="AD188" i="4"/>
  <c r="AB188" i="4"/>
  <c r="W188" i="4"/>
  <c r="X188" i="4"/>
  <c r="P190" i="4"/>
  <c r="O190" i="4" l="1"/>
  <c r="AA188" i="4"/>
  <c r="Q190" i="4"/>
  <c r="J191" i="4" s="1"/>
  <c r="K191" i="4" s="1"/>
  <c r="Y188" i="4"/>
  <c r="R189" i="4" s="1"/>
  <c r="S189" i="4" s="1"/>
  <c r="F191" i="4"/>
  <c r="E191" i="4"/>
  <c r="D191" i="4"/>
  <c r="C191" i="4"/>
  <c r="N191" i="4"/>
  <c r="L191" i="4"/>
  <c r="AE188" i="4"/>
  <c r="AF188" i="4"/>
  <c r="M191" i="4" l="1"/>
  <c r="O191" i="4" s="1"/>
  <c r="T189" i="4"/>
  <c r="V189" i="4"/>
  <c r="X189" i="4" s="1"/>
  <c r="AG188" i="4"/>
  <c r="Z189" i="4" s="1"/>
  <c r="AA189" i="4" s="1"/>
  <c r="U189" i="4"/>
  <c r="W189" i="4" s="1"/>
  <c r="G191" i="4"/>
  <c r="H191" i="4"/>
  <c r="P191" i="4"/>
  <c r="Q191" i="4" l="1"/>
  <c r="J192" i="4" s="1"/>
  <c r="K192" i="4" s="1"/>
  <c r="Y189" i="4"/>
  <c r="R190" i="4" s="1"/>
  <c r="U190" i="4" s="1"/>
  <c r="AD189" i="4"/>
  <c r="AB189" i="4"/>
  <c r="AC189" i="4"/>
  <c r="AE189" i="4" s="1"/>
  <c r="I191" i="4"/>
  <c r="B192" i="4" s="1"/>
  <c r="F192" i="4" s="1"/>
  <c r="V190" i="4"/>
  <c r="T190" i="4"/>
  <c r="N192" i="4"/>
  <c r="M192" i="4"/>
  <c r="L192" i="4"/>
  <c r="S190" i="4" l="1"/>
  <c r="E192" i="4"/>
  <c r="D192" i="4"/>
  <c r="AF189" i="4"/>
  <c r="AG189" i="4" s="1"/>
  <c r="Z190" i="4" s="1"/>
  <c r="AA190" i="4" s="1"/>
  <c r="H192" i="4"/>
  <c r="C192" i="4"/>
  <c r="P192" i="4"/>
  <c r="W190" i="4"/>
  <c r="Y190" i="4" s="1"/>
  <c r="R191" i="4" s="1"/>
  <c r="O192" i="4"/>
  <c r="AB190" i="4"/>
  <c r="X190" i="4"/>
  <c r="G192" i="4" l="1"/>
  <c r="Q192" i="4"/>
  <c r="J193" i="4" s="1"/>
  <c r="K193" i="4" s="1"/>
  <c r="I192" i="4"/>
  <c r="B193" i="4" s="1"/>
  <c r="C193" i="4" s="1"/>
  <c r="AC190" i="4"/>
  <c r="AE190" i="4" s="1"/>
  <c r="AD190" i="4"/>
  <c r="AF190" i="4" s="1"/>
  <c r="F193" i="4"/>
  <c r="D193" i="4"/>
  <c r="N193" i="4"/>
  <c r="L193" i="4"/>
  <c r="S191" i="4"/>
  <c r="V191" i="4"/>
  <c r="U191" i="4"/>
  <c r="T191" i="4"/>
  <c r="M193" i="4" l="1"/>
  <c r="O193" i="4" s="1"/>
  <c r="E193" i="4"/>
  <c r="G193" i="4" s="1"/>
  <c r="AG190" i="4"/>
  <c r="Z191" i="4" s="1"/>
  <c r="AC191" i="4" s="1"/>
  <c r="W191" i="4"/>
  <c r="AD191" i="4"/>
  <c r="P193" i="4"/>
  <c r="X191" i="4"/>
  <c r="H193" i="4"/>
  <c r="Y191" i="4" l="1"/>
  <c r="R192" i="4" s="1"/>
  <c r="I193" i="4"/>
  <c r="B194" i="4" s="1"/>
  <c r="E194" i="4" s="1"/>
  <c r="Q193" i="4"/>
  <c r="J194" i="4" s="1"/>
  <c r="K194" i="4" s="1"/>
  <c r="AA191" i="4"/>
  <c r="AE191" i="4" s="1"/>
  <c r="AB191" i="4"/>
  <c r="AF191" i="4"/>
  <c r="D194" i="4"/>
  <c r="F194" i="4"/>
  <c r="H194" i="4" s="1"/>
  <c r="N194" i="4"/>
  <c r="L194" i="4"/>
  <c r="V192" i="4"/>
  <c r="U192" i="4"/>
  <c r="T192" i="4"/>
  <c r="S192" i="4"/>
  <c r="M194" i="4" l="1"/>
  <c r="O194" i="4" s="1"/>
  <c r="C194" i="4"/>
  <c r="AG191" i="4"/>
  <c r="Z192" i="4" s="1"/>
  <c r="AC192" i="4" s="1"/>
  <c r="AD192" i="4"/>
  <c r="AB192" i="4"/>
  <c r="P194" i="4"/>
  <c r="W192" i="4"/>
  <c r="X192" i="4"/>
  <c r="G194" i="4"/>
  <c r="I194" i="4" s="1"/>
  <c r="B195" i="4" s="1"/>
  <c r="Y192" i="4" l="1"/>
  <c r="R193" i="4" s="1"/>
  <c r="S193" i="4" s="1"/>
  <c r="AA192" i="4"/>
  <c r="Q194" i="4"/>
  <c r="J195" i="4" s="1"/>
  <c r="L195" i="4" s="1"/>
  <c r="T193" i="4"/>
  <c r="V193" i="4"/>
  <c r="X193" i="4" s="1"/>
  <c r="F195" i="4"/>
  <c r="E195" i="4"/>
  <c r="C195" i="4"/>
  <c r="D195" i="4"/>
  <c r="AE192" i="4"/>
  <c r="AF192" i="4"/>
  <c r="U193" i="4" l="1"/>
  <c r="AG192" i="4"/>
  <c r="Z193" i="4" s="1"/>
  <c r="AC193" i="4" s="1"/>
  <c r="W193" i="4"/>
  <c r="M195" i="4"/>
  <c r="N195" i="4"/>
  <c r="K195" i="4"/>
  <c r="G195" i="4"/>
  <c r="AB193" i="4"/>
  <c r="AD193" i="4"/>
  <c r="AF193" i="4" s="1"/>
  <c r="P195" i="4"/>
  <c r="H195" i="4"/>
  <c r="Y193" i="4"/>
  <c r="R194" i="4" s="1"/>
  <c r="AA193" i="4" l="1"/>
  <c r="AE193" i="4" s="1"/>
  <c r="AG193" i="4" s="1"/>
  <c r="Z194" i="4" s="1"/>
  <c r="O195" i="4"/>
  <c r="Q195" i="4" s="1"/>
  <c r="J196" i="4" s="1"/>
  <c r="M196" i="4" s="1"/>
  <c r="I195" i="4"/>
  <c r="B196" i="4" s="1"/>
  <c r="E196" i="4" s="1"/>
  <c r="N196" i="4"/>
  <c r="L196" i="4"/>
  <c r="F196" i="4"/>
  <c r="D196" i="4"/>
  <c r="V194" i="4"/>
  <c r="U194" i="4"/>
  <c r="T194" i="4"/>
  <c r="S194" i="4"/>
  <c r="K196" i="4" l="1"/>
  <c r="C196" i="4"/>
  <c r="G196" i="4"/>
  <c r="AD194" i="4"/>
  <c r="AC194" i="4"/>
  <c r="AB194" i="4"/>
  <c r="AA194" i="4"/>
  <c r="W194" i="4"/>
  <c r="H196" i="4"/>
  <c r="I196" i="4" s="1"/>
  <c r="B197" i="4" s="1"/>
  <c r="X194" i="4"/>
  <c r="O196" i="4"/>
  <c r="P196" i="4"/>
  <c r="Y194" i="4" l="1"/>
  <c r="R195" i="4" s="1"/>
  <c r="S195" i="4" s="1"/>
  <c r="Q196" i="4"/>
  <c r="J197" i="4" s="1"/>
  <c r="K197" i="4" s="1"/>
  <c r="F197" i="4"/>
  <c r="E197" i="4"/>
  <c r="D197" i="4"/>
  <c r="C197" i="4"/>
  <c r="N197" i="4"/>
  <c r="L197" i="4"/>
  <c r="V195" i="4"/>
  <c r="T195" i="4"/>
  <c r="AE194" i="4"/>
  <c r="AF194" i="4"/>
  <c r="M197" i="4" l="1"/>
  <c r="O197" i="4" s="1"/>
  <c r="U195" i="4"/>
  <c r="W195" i="4" s="1"/>
  <c r="AG194" i="4"/>
  <c r="Z195" i="4" s="1"/>
  <c r="AB195" i="4" s="1"/>
  <c r="P197" i="4"/>
  <c r="G197" i="4"/>
  <c r="X195" i="4"/>
  <c r="H197" i="4"/>
  <c r="Y195" i="4" l="1"/>
  <c r="R196" i="4" s="1"/>
  <c r="Q197" i="4"/>
  <c r="J198" i="4" s="1"/>
  <c r="M198" i="4" s="1"/>
  <c r="I197" i="4"/>
  <c r="B198" i="4" s="1"/>
  <c r="E198" i="4" s="1"/>
  <c r="AD195" i="4"/>
  <c r="AC195" i="4"/>
  <c r="AA195" i="4"/>
  <c r="AF195" i="4"/>
  <c r="F198" i="4"/>
  <c r="D198" i="4"/>
  <c r="V196" i="4"/>
  <c r="U196" i="4"/>
  <c r="T196" i="4"/>
  <c r="S196" i="4"/>
  <c r="N198" i="4"/>
  <c r="L198" i="4"/>
  <c r="C198" i="4" l="1"/>
  <c r="K198" i="4"/>
  <c r="AE195" i="4"/>
  <c r="AG195" i="4" s="1"/>
  <c r="Z196" i="4" s="1"/>
  <c r="AD196" i="4" s="1"/>
  <c r="W196" i="4"/>
  <c r="X196" i="4"/>
  <c r="O198" i="4"/>
  <c r="G198" i="4"/>
  <c r="P198" i="4"/>
  <c r="H198" i="4"/>
  <c r="Q198" i="4" l="1"/>
  <c r="J199" i="4" s="1"/>
  <c r="AC196" i="4"/>
  <c r="AA196" i="4"/>
  <c r="AB196" i="4"/>
  <c r="AF196" i="4" s="1"/>
  <c r="I198" i="4"/>
  <c r="B199" i="4" s="1"/>
  <c r="D199" i="4" s="1"/>
  <c r="Y196" i="4"/>
  <c r="R197" i="4" s="1"/>
  <c r="T197" i="4" s="1"/>
  <c r="K199" i="4"/>
  <c r="N199" i="4"/>
  <c r="M199" i="4"/>
  <c r="O199" i="4" s="1"/>
  <c r="L199" i="4"/>
  <c r="AE196" i="4" l="1"/>
  <c r="V197" i="4"/>
  <c r="X197" i="4" s="1"/>
  <c r="E199" i="4"/>
  <c r="F199" i="4"/>
  <c r="U197" i="4"/>
  <c r="S197" i="4"/>
  <c r="C199" i="4"/>
  <c r="AG196" i="4"/>
  <c r="Z197" i="4" s="1"/>
  <c r="AD197" i="4" s="1"/>
  <c r="H199" i="4"/>
  <c r="P199" i="4"/>
  <c r="Q199" i="4" s="1"/>
  <c r="J200" i="4" s="1"/>
  <c r="G199" i="4" l="1"/>
  <c r="W197" i="4"/>
  <c r="Y197" i="4" s="1"/>
  <c r="R198" i="4" s="1"/>
  <c r="S198" i="4" s="1"/>
  <c r="AA197" i="4"/>
  <c r="AB197" i="4"/>
  <c r="AF197" i="4" s="1"/>
  <c r="AC197" i="4"/>
  <c r="I199" i="4"/>
  <c r="B200" i="4" s="1"/>
  <c r="C200" i="4" s="1"/>
  <c r="V198" i="4"/>
  <c r="U198" i="4"/>
  <c r="T198" i="4"/>
  <c r="N200" i="4"/>
  <c r="M200" i="4"/>
  <c r="L200" i="4"/>
  <c r="K200" i="4"/>
  <c r="AE197" i="4" l="1"/>
  <c r="AG197" i="4" s="1"/>
  <c r="Z198" i="4" s="1"/>
  <c r="AC198" i="4" s="1"/>
  <c r="E200" i="4"/>
  <c r="G200" i="4" s="1"/>
  <c r="F200" i="4"/>
  <c r="D200" i="4"/>
  <c r="W198" i="4"/>
  <c r="AD198" i="4"/>
  <c r="AB198" i="4"/>
  <c r="X198" i="4"/>
  <c r="O200" i="4"/>
  <c r="P200" i="4"/>
  <c r="H200" i="4"/>
  <c r="AA198" i="4" l="1"/>
  <c r="I200" i="4"/>
  <c r="B201" i="4" s="1"/>
  <c r="E201" i="4" s="1"/>
  <c r="Q200" i="4"/>
  <c r="J201" i="4" s="1"/>
  <c r="M201" i="4" s="1"/>
  <c r="Y198" i="4"/>
  <c r="R199" i="4" s="1"/>
  <c r="S199" i="4" s="1"/>
  <c r="T199" i="4"/>
  <c r="V199" i="4"/>
  <c r="N201" i="4"/>
  <c r="L201" i="4"/>
  <c r="AE198" i="4"/>
  <c r="AF198" i="4"/>
  <c r="F201" i="4"/>
  <c r="D201" i="4"/>
  <c r="C201" i="4" l="1"/>
  <c r="K201" i="4"/>
  <c r="O201" i="4" s="1"/>
  <c r="AG198" i="4"/>
  <c r="Z199" i="4" s="1"/>
  <c r="AA199" i="4" s="1"/>
  <c r="U199" i="4"/>
  <c r="W199" i="4" s="1"/>
  <c r="X199" i="4"/>
  <c r="G201" i="4"/>
  <c r="AB199" i="4"/>
  <c r="AD199" i="4"/>
  <c r="AF199" i="4" s="1"/>
  <c r="P201" i="4"/>
  <c r="H201" i="4"/>
  <c r="I201" i="4" l="1"/>
  <c r="B202" i="4" s="1"/>
  <c r="E202" i="4" s="1"/>
  <c r="AC199" i="4"/>
  <c r="Y199" i="4"/>
  <c r="R200" i="4" s="1"/>
  <c r="S200" i="4" s="1"/>
  <c r="Q201" i="4"/>
  <c r="J202" i="4" s="1"/>
  <c r="N202" i="4" s="1"/>
  <c r="L202" i="4"/>
  <c r="AE199" i="4"/>
  <c r="AG199" i="4" s="1"/>
  <c r="Z200" i="4" s="1"/>
  <c r="V200" i="4"/>
  <c r="U200" i="4"/>
  <c r="T200" i="4"/>
  <c r="F202" i="4"/>
  <c r="D202" i="4"/>
  <c r="C202" i="4"/>
  <c r="K202" i="4" l="1"/>
  <c r="W200" i="4"/>
  <c r="M202" i="4"/>
  <c r="O202" i="4" s="1"/>
  <c r="X200" i="4"/>
  <c r="Y200" i="4" s="1"/>
  <c r="R201" i="4" s="1"/>
  <c r="AD200" i="4"/>
  <c r="AC200" i="4"/>
  <c r="AB200" i="4"/>
  <c r="AA200" i="4"/>
  <c r="G202" i="4"/>
  <c r="H202" i="4"/>
  <c r="P202" i="4"/>
  <c r="Q202" i="4" l="1"/>
  <c r="J203" i="4" s="1"/>
  <c r="M203" i="4" s="1"/>
  <c r="I202" i="4"/>
  <c r="B203" i="4" s="1"/>
  <c r="F203" i="4" s="1"/>
  <c r="D203" i="4"/>
  <c r="K203" i="4"/>
  <c r="N203" i="4"/>
  <c r="L203" i="4"/>
  <c r="AE200" i="4"/>
  <c r="T201" i="4"/>
  <c r="S201" i="4"/>
  <c r="V201" i="4"/>
  <c r="X201" i="4" s="1"/>
  <c r="U201" i="4"/>
  <c r="AF200" i="4"/>
  <c r="O203" i="4" l="1"/>
  <c r="W201" i="4"/>
  <c r="C203" i="4"/>
  <c r="P203" i="4"/>
  <c r="Q203" i="4" s="1"/>
  <c r="J204" i="4" s="1"/>
  <c r="E203" i="4"/>
  <c r="AG200" i="4"/>
  <c r="Z201" i="4" s="1"/>
  <c r="AC201" i="4" s="1"/>
  <c r="Y201" i="4"/>
  <c r="R202" i="4" s="1"/>
  <c r="H203" i="4"/>
  <c r="G203" i="4" l="1"/>
  <c r="AD201" i="4"/>
  <c r="AA201" i="4"/>
  <c r="AE201" i="4" s="1"/>
  <c r="AB201" i="4"/>
  <c r="I203" i="4"/>
  <c r="B204" i="4" s="1"/>
  <c r="E204" i="4" s="1"/>
  <c r="V202" i="4"/>
  <c r="U202" i="4"/>
  <c r="T202" i="4"/>
  <c r="S202" i="4"/>
  <c r="N204" i="4"/>
  <c r="M204" i="4"/>
  <c r="L204" i="4"/>
  <c r="K204" i="4"/>
  <c r="C204" i="4" l="1"/>
  <c r="D204" i="4"/>
  <c r="F204" i="4"/>
  <c r="H204" i="4" s="1"/>
  <c r="AF201" i="4"/>
  <c r="AG201" i="4" s="1"/>
  <c r="Z202" i="4" s="1"/>
  <c r="X202" i="4"/>
  <c r="W202" i="4"/>
  <c r="O204" i="4"/>
  <c r="P204" i="4"/>
  <c r="G204" i="4"/>
  <c r="Y202" i="4" l="1"/>
  <c r="R203" i="4" s="1"/>
  <c r="U203" i="4" s="1"/>
  <c r="AA202" i="4"/>
  <c r="AD202" i="4"/>
  <c r="AC202" i="4"/>
  <c r="AB202" i="4"/>
  <c r="AF202" i="4" s="1"/>
  <c r="Q204" i="4"/>
  <c r="J205" i="4" s="1"/>
  <c r="K205" i="4" s="1"/>
  <c r="I204" i="4"/>
  <c r="B205" i="4" s="1"/>
  <c r="D205" i="4" s="1"/>
  <c r="T203" i="4"/>
  <c r="S203" i="4"/>
  <c r="V203" i="4"/>
  <c r="M205" i="4" l="1"/>
  <c r="O205" i="4" s="1"/>
  <c r="AE202" i="4"/>
  <c r="AG202" i="4" s="1"/>
  <c r="Z203" i="4" s="1"/>
  <c r="AD203" i="4" s="1"/>
  <c r="E205" i="4"/>
  <c r="N205" i="4"/>
  <c r="C205" i="4"/>
  <c r="F205" i="4"/>
  <c r="H205" i="4" s="1"/>
  <c r="L205" i="4"/>
  <c r="P205" i="4" s="1"/>
  <c r="X203" i="4"/>
  <c r="W203" i="4"/>
  <c r="Q205" i="4" l="1"/>
  <c r="J206" i="4" s="1"/>
  <c r="K206" i="4" s="1"/>
  <c r="G205" i="4"/>
  <c r="I205" i="4" s="1"/>
  <c r="B206" i="4" s="1"/>
  <c r="D206" i="4" s="1"/>
  <c r="AA203" i="4"/>
  <c r="AB203" i="4"/>
  <c r="AF203" i="4" s="1"/>
  <c r="AC203" i="4"/>
  <c r="Y203" i="4"/>
  <c r="R204" i="4" s="1"/>
  <c r="S204" i="4" s="1"/>
  <c r="N206" i="4"/>
  <c r="L206" i="4"/>
  <c r="M206" i="4" l="1"/>
  <c r="O206" i="4" s="1"/>
  <c r="AE203" i="4"/>
  <c r="AG203" i="4" s="1"/>
  <c r="Z204" i="4" s="1"/>
  <c r="AA204" i="4" s="1"/>
  <c r="T204" i="4"/>
  <c r="U204" i="4"/>
  <c r="W204" i="4" s="1"/>
  <c r="V204" i="4"/>
  <c r="X204" i="4" s="1"/>
  <c r="C206" i="4"/>
  <c r="F206" i="4"/>
  <c r="H206" i="4" s="1"/>
  <c r="E206" i="4"/>
  <c r="AD204" i="4"/>
  <c r="AC204" i="4"/>
  <c r="AB204" i="4"/>
  <c r="P206" i="4"/>
  <c r="Q206" i="4" l="1"/>
  <c r="J207" i="4" s="1"/>
  <c r="K207" i="4" s="1"/>
  <c r="Y204" i="4"/>
  <c r="R205" i="4" s="1"/>
  <c r="U205" i="4" s="1"/>
  <c r="G206" i="4"/>
  <c r="I206" i="4"/>
  <c r="B207" i="4" s="1"/>
  <c r="F207" i="4" s="1"/>
  <c r="T205" i="4"/>
  <c r="V205" i="4"/>
  <c r="AE204" i="4"/>
  <c r="AF204" i="4"/>
  <c r="N207" i="4"/>
  <c r="L207" i="4"/>
  <c r="M207" i="4" l="1"/>
  <c r="O207" i="4" s="1"/>
  <c r="S205" i="4"/>
  <c r="W205" i="4" s="1"/>
  <c r="C207" i="4"/>
  <c r="E207" i="4"/>
  <c r="G207" i="4" s="1"/>
  <c r="D207" i="4"/>
  <c r="X205" i="4"/>
  <c r="AG204" i="4"/>
  <c r="Z205" i="4" s="1"/>
  <c r="AD205" i="4" s="1"/>
  <c r="AF205" i="4" s="1"/>
  <c r="AB205" i="4"/>
  <c r="H207" i="4"/>
  <c r="P207" i="4"/>
  <c r="Y205" i="4" l="1"/>
  <c r="R206" i="4" s="1"/>
  <c r="U206" i="4" s="1"/>
  <c r="I207" i="4"/>
  <c r="B208" i="4" s="1"/>
  <c r="C208" i="4" s="1"/>
  <c r="AC205" i="4"/>
  <c r="AA205" i="4"/>
  <c r="AE205" i="4" s="1"/>
  <c r="AG205" i="4" s="1"/>
  <c r="Z206" i="4" s="1"/>
  <c r="Q207" i="4"/>
  <c r="J208" i="4" s="1"/>
  <c r="M208" i="4" s="1"/>
  <c r="F208" i="4"/>
  <c r="D208" i="4"/>
  <c r="N208" i="4"/>
  <c r="V206" i="4"/>
  <c r="T206" i="4"/>
  <c r="S206" i="4"/>
  <c r="E208" i="4" l="1"/>
  <c r="K208" i="4"/>
  <c r="L208" i="4"/>
  <c r="X206" i="4"/>
  <c r="H208" i="4"/>
  <c r="AD206" i="4"/>
  <c r="AC206" i="4"/>
  <c r="AB206" i="4"/>
  <c r="AA206" i="4"/>
  <c r="P208" i="4"/>
  <c r="O208" i="4"/>
  <c r="W206" i="4"/>
  <c r="Y206" i="4" s="1"/>
  <c r="R207" i="4" s="1"/>
  <c r="G208" i="4"/>
  <c r="I208" i="4" s="1"/>
  <c r="B209" i="4" s="1"/>
  <c r="Q208" i="4" l="1"/>
  <c r="J209" i="4" s="1"/>
  <c r="K209" i="4" s="1"/>
  <c r="F209" i="4"/>
  <c r="E209" i="4"/>
  <c r="D209" i="4"/>
  <c r="C209" i="4"/>
  <c r="T207" i="4"/>
  <c r="S207" i="4"/>
  <c r="V207" i="4"/>
  <c r="U207" i="4"/>
  <c r="AE206" i="4"/>
  <c r="AF206" i="4"/>
  <c r="W207" i="4" l="1"/>
  <c r="M209" i="4"/>
  <c r="O209" i="4" s="1"/>
  <c r="AG206" i="4"/>
  <c r="Z207" i="4" s="1"/>
  <c r="AB207" i="4" s="1"/>
  <c r="X207" i="4"/>
  <c r="Y207" i="4" s="1"/>
  <c r="R208" i="4" s="1"/>
  <c r="L209" i="4"/>
  <c r="N209" i="4"/>
  <c r="AD207" i="4"/>
  <c r="G209" i="4"/>
  <c r="H209" i="4"/>
  <c r="P209" i="4"/>
  <c r="AC207" i="4" l="1"/>
  <c r="AA207" i="4"/>
  <c r="AF207" i="4"/>
  <c r="Q209" i="4"/>
  <c r="J210" i="4" s="1"/>
  <c r="N210" i="4" s="1"/>
  <c r="I209" i="4"/>
  <c r="B210" i="4" s="1"/>
  <c r="F210" i="4" s="1"/>
  <c r="L210" i="4"/>
  <c r="V208" i="4"/>
  <c r="U208" i="4"/>
  <c r="T208" i="4"/>
  <c r="S208" i="4"/>
  <c r="AE207" i="4" l="1"/>
  <c r="AG207" i="4" s="1"/>
  <c r="Z208" i="4" s="1"/>
  <c r="AA208" i="4" s="1"/>
  <c r="M210" i="4"/>
  <c r="C210" i="4"/>
  <c r="K210" i="4"/>
  <c r="D210" i="4"/>
  <c r="H210" i="4" s="1"/>
  <c r="E210" i="4"/>
  <c r="G210" i="4" s="1"/>
  <c r="AD208" i="4"/>
  <c r="AB208" i="4"/>
  <c r="W208" i="4"/>
  <c r="X208" i="4"/>
  <c r="P210" i="4"/>
  <c r="AC208" i="4" l="1"/>
  <c r="O210" i="4"/>
  <c r="Q210" i="4" s="1"/>
  <c r="J211" i="4" s="1"/>
  <c r="I210" i="4"/>
  <c r="B211" i="4" s="1"/>
  <c r="C211" i="4" s="1"/>
  <c r="Y208" i="4"/>
  <c r="R209" i="4" s="1"/>
  <c r="U209" i="4" s="1"/>
  <c r="D211" i="4"/>
  <c r="AE208" i="4"/>
  <c r="AF208" i="4"/>
  <c r="L211" i="4" l="1"/>
  <c r="M211" i="4"/>
  <c r="K211" i="4"/>
  <c r="N211" i="4"/>
  <c r="P211" i="4" s="1"/>
  <c r="E211" i="4"/>
  <c r="G211" i="4" s="1"/>
  <c r="F211" i="4"/>
  <c r="V209" i="4"/>
  <c r="AG208" i="4"/>
  <c r="Z209" i="4" s="1"/>
  <c r="AC209" i="4" s="1"/>
  <c r="S209" i="4"/>
  <c r="W209" i="4" s="1"/>
  <c r="T209" i="4"/>
  <c r="X209" i="4"/>
  <c r="AD209" i="4"/>
  <c r="H211" i="4"/>
  <c r="I211" i="4" l="1"/>
  <c r="B212" i="4" s="1"/>
  <c r="E212" i="4" s="1"/>
  <c r="O211" i="4"/>
  <c r="AA209" i="4"/>
  <c r="AE209" i="4" s="1"/>
  <c r="AB209" i="4"/>
  <c r="AF209" i="4" s="1"/>
  <c r="Y209" i="4"/>
  <c r="R210" i="4" s="1"/>
  <c r="S210" i="4" s="1"/>
  <c r="Q211" i="4"/>
  <c r="J212" i="4" s="1"/>
  <c r="M212" i="4" s="1"/>
  <c r="N212" i="4"/>
  <c r="L212" i="4"/>
  <c r="F212" i="4"/>
  <c r="D212" i="4"/>
  <c r="V210" i="4"/>
  <c r="T210" i="4"/>
  <c r="C212" i="4" l="1"/>
  <c r="U210" i="4"/>
  <c r="K212" i="4"/>
  <c r="O212" i="4" s="1"/>
  <c r="AG209" i="4"/>
  <c r="Z210" i="4" s="1"/>
  <c r="AD210" i="4" s="1"/>
  <c r="AB210" i="4"/>
  <c r="G212" i="4"/>
  <c r="H212" i="4"/>
  <c r="W210" i="4"/>
  <c r="Y210" i="4" s="1"/>
  <c r="R211" i="4" s="1"/>
  <c r="X210" i="4"/>
  <c r="P212" i="4"/>
  <c r="AA210" i="4" l="1"/>
  <c r="Q212" i="4"/>
  <c r="J213" i="4" s="1"/>
  <c r="K213" i="4" s="1"/>
  <c r="AC210" i="4"/>
  <c r="AE210" i="4" s="1"/>
  <c r="I212" i="4"/>
  <c r="B213" i="4" s="1"/>
  <c r="C213" i="4" s="1"/>
  <c r="T211" i="4"/>
  <c r="S211" i="4"/>
  <c r="U211" i="4"/>
  <c r="W211" i="4" s="1"/>
  <c r="V211" i="4"/>
  <c r="X211" i="4" s="1"/>
  <c r="D213" i="4"/>
  <c r="N213" i="4"/>
  <c r="M213" i="4"/>
  <c r="L213" i="4"/>
  <c r="AF210" i="4"/>
  <c r="O213" i="4" l="1"/>
  <c r="E213" i="4"/>
  <c r="G213" i="4" s="1"/>
  <c r="F213" i="4"/>
  <c r="H213" i="4" s="1"/>
  <c r="AG210" i="4"/>
  <c r="Z211" i="4" s="1"/>
  <c r="AC211" i="4" s="1"/>
  <c r="P213" i="4"/>
  <c r="Q213" i="4" s="1"/>
  <c r="J214" i="4" s="1"/>
  <c r="Y211" i="4"/>
  <c r="R212" i="4" s="1"/>
  <c r="I213" i="4" l="1"/>
  <c r="B214" i="4" s="1"/>
  <c r="E214" i="4" s="1"/>
  <c r="AA211" i="4"/>
  <c r="AD211" i="4"/>
  <c r="AB211" i="4"/>
  <c r="AF211" i="4" s="1"/>
  <c r="N214" i="4"/>
  <c r="M214" i="4"/>
  <c r="L214" i="4"/>
  <c r="K214" i="4"/>
  <c r="V212" i="4"/>
  <c r="U212" i="4"/>
  <c r="T212" i="4"/>
  <c r="S212" i="4"/>
  <c r="F214" i="4"/>
  <c r="D214" i="4"/>
  <c r="AE211" i="4"/>
  <c r="C214" i="4" l="1"/>
  <c r="AG211" i="4"/>
  <c r="Z212" i="4" s="1"/>
  <c r="AD212" i="4" s="1"/>
  <c r="AB212" i="4"/>
  <c r="X212" i="4"/>
  <c r="G214" i="4"/>
  <c r="W212" i="4"/>
  <c r="O214" i="4"/>
  <c r="H214" i="4"/>
  <c r="P214" i="4"/>
  <c r="Q214" i="4" l="1"/>
  <c r="J215" i="4" s="1"/>
  <c r="AA212" i="4"/>
  <c r="AC212" i="4"/>
  <c r="AE212" i="4" s="1"/>
  <c r="Y212" i="4"/>
  <c r="R213" i="4" s="1"/>
  <c r="S213" i="4" s="1"/>
  <c r="I214" i="4"/>
  <c r="B215" i="4" s="1"/>
  <c r="C215" i="4" s="1"/>
  <c r="T213" i="4"/>
  <c r="V213" i="4"/>
  <c r="F215" i="4"/>
  <c r="K215" i="4"/>
  <c r="N215" i="4"/>
  <c r="L215" i="4"/>
  <c r="M215" i="4"/>
  <c r="AF212" i="4"/>
  <c r="O215" i="4" l="1"/>
  <c r="U213" i="4"/>
  <c r="W213" i="4" s="1"/>
  <c r="X213" i="4"/>
  <c r="E215" i="4"/>
  <c r="G215" i="4" s="1"/>
  <c r="D215" i="4"/>
  <c r="H215" i="4" s="1"/>
  <c r="AG212" i="4"/>
  <c r="Z213" i="4" s="1"/>
  <c r="AC213" i="4" s="1"/>
  <c r="P215" i="4"/>
  <c r="Q215" i="4" s="1"/>
  <c r="J216" i="4" s="1"/>
  <c r="Y213" i="4" l="1"/>
  <c r="R214" i="4" s="1"/>
  <c r="U214" i="4" s="1"/>
  <c r="AD213" i="4"/>
  <c r="AA213" i="4"/>
  <c r="AE213" i="4" s="1"/>
  <c r="AB213" i="4"/>
  <c r="AF213" i="4" s="1"/>
  <c r="I215" i="4"/>
  <c r="B216" i="4" s="1"/>
  <c r="E216" i="4" s="1"/>
  <c r="N216" i="4"/>
  <c r="M216" i="4"/>
  <c r="L216" i="4"/>
  <c r="K216" i="4"/>
  <c r="V214" i="4"/>
  <c r="T214" i="4"/>
  <c r="S214" i="4" l="1"/>
  <c r="AG213" i="4"/>
  <c r="Z214" i="4" s="1"/>
  <c r="AD214" i="4" s="1"/>
  <c r="C216" i="4"/>
  <c r="G216" i="4" s="1"/>
  <c r="D216" i="4"/>
  <c r="F216" i="4"/>
  <c r="H216" i="4" s="1"/>
  <c r="O216" i="4"/>
  <c r="AB214" i="4"/>
  <c r="P216" i="4"/>
  <c r="W214" i="4"/>
  <c r="X214" i="4"/>
  <c r="Q216" i="4" l="1"/>
  <c r="J217" i="4" s="1"/>
  <c r="M217" i="4" s="1"/>
  <c r="AA214" i="4"/>
  <c r="I216" i="4"/>
  <c r="B217" i="4" s="1"/>
  <c r="E217" i="4" s="1"/>
  <c r="Y214" i="4"/>
  <c r="R215" i="4" s="1"/>
  <c r="T215" i="4" s="1"/>
  <c r="AC214" i="4"/>
  <c r="AE214" i="4" s="1"/>
  <c r="V215" i="4"/>
  <c r="N217" i="4"/>
  <c r="L217" i="4"/>
  <c r="F217" i="4"/>
  <c r="D217" i="4"/>
  <c r="AF214" i="4"/>
  <c r="K217" i="4" l="1"/>
  <c r="C217" i="4"/>
  <c r="U215" i="4"/>
  <c r="S215" i="4"/>
  <c r="O217" i="4"/>
  <c r="AG214" i="4"/>
  <c r="Z215" i="4" s="1"/>
  <c r="AB215" i="4" s="1"/>
  <c r="X215" i="4"/>
  <c r="P217" i="4"/>
  <c r="AD215" i="4"/>
  <c r="G217" i="4"/>
  <c r="H217" i="4"/>
  <c r="W215" i="4" l="1"/>
  <c r="Y215" i="4" s="1"/>
  <c r="R216" i="4" s="1"/>
  <c r="Q217" i="4"/>
  <c r="J218" i="4" s="1"/>
  <c r="M218" i="4" s="1"/>
  <c r="AC215" i="4"/>
  <c r="AF215" i="4"/>
  <c r="AA215" i="4"/>
  <c r="I217" i="4"/>
  <c r="B218" i="4" s="1"/>
  <c r="C218" i="4" s="1"/>
  <c r="V216" i="4"/>
  <c r="U216" i="4"/>
  <c r="T216" i="4"/>
  <c r="S216" i="4"/>
  <c r="K218" i="4"/>
  <c r="N218" i="4"/>
  <c r="L218" i="4"/>
  <c r="AE215" i="4" l="1"/>
  <c r="AG215" i="4" s="1"/>
  <c r="Z216" i="4" s="1"/>
  <c r="AC216" i="4" s="1"/>
  <c r="D218" i="4"/>
  <c r="O218" i="4"/>
  <c r="E218" i="4"/>
  <c r="G218" i="4" s="1"/>
  <c r="F218" i="4"/>
  <c r="H218" i="4" s="1"/>
  <c r="AD216" i="4"/>
  <c r="AB216" i="4"/>
  <c r="W216" i="4"/>
  <c r="X216" i="4"/>
  <c r="P218" i="4"/>
  <c r="Q218" i="4" l="1"/>
  <c r="J219" i="4" s="1"/>
  <c r="AA216" i="4"/>
  <c r="I218" i="4"/>
  <c r="B219" i="4" s="1"/>
  <c r="C219" i="4" s="1"/>
  <c r="Y216" i="4"/>
  <c r="R217" i="4" s="1"/>
  <c r="T217" i="4" s="1"/>
  <c r="K219" i="4"/>
  <c r="N219" i="4"/>
  <c r="M219" i="4"/>
  <c r="L219" i="4"/>
  <c r="V217" i="4"/>
  <c r="F219" i="4"/>
  <c r="D219" i="4"/>
  <c r="AE216" i="4"/>
  <c r="AF216" i="4"/>
  <c r="E219" i="4" l="1"/>
  <c r="U217" i="4"/>
  <c r="S217" i="4"/>
  <c r="O219" i="4"/>
  <c r="G219" i="4"/>
  <c r="X217" i="4"/>
  <c r="AG216" i="4"/>
  <c r="Z217" i="4" s="1"/>
  <c r="AC217" i="4" s="1"/>
  <c r="P219" i="4"/>
  <c r="Q219" i="4" s="1"/>
  <c r="J220" i="4" s="1"/>
  <c r="H219" i="4"/>
  <c r="I219" i="4" s="1"/>
  <c r="B220" i="4" s="1"/>
  <c r="W217" i="4" l="1"/>
  <c r="Y217" i="4" s="1"/>
  <c r="R218" i="4" s="1"/>
  <c r="AD217" i="4"/>
  <c r="AF217" i="4" s="1"/>
  <c r="AA217" i="4"/>
  <c r="AE217" i="4" s="1"/>
  <c r="AB217" i="4"/>
  <c r="K220" i="4"/>
  <c r="N220" i="4"/>
  <c r="M220" i="4"/>
  <c r="L220" i="4"/>
  <c r="C220" i="4"/>
  <c r="F220" i="4"/>
  <c r="E220" i="4"/>
  <c r="D220" i="4"/>
  <c r="V218" i="4"/>
  <c r="T218" i="4"/>
  <c r="U218" i="4" l="1"/>
  <c r="S218" i="4"/>
  <c r="AG217" i="4"/>
  <c r="Z218" i="4" s="1"/>
  <c r="AC218" i="4" s="1"/>
  <c r="O220" i="4"/>
  <c r="G220" i="4"/>
  <c r="AB218" i="4"/>
  <c r="AD218" i="4"/>
  <c r="X218" i="4"/>
  <c r="P220" i="4"/>
  <c r="H220" i="4"/>
  <c r="W218" i="4" l="1"/>
  <c r="AA218" i="4"/>
  <c r="Y218" i="4"/>
  <c r="R219" i="4" s="1"/>
  <c r="U219" i="4" s="1"/>
  <c r="I220" i="4"/>
  <c r="B221" i="4" s="1"/>
  <c r="C221" i="4" s="1"/>
  <c r="AF218" i="4"/>
  <c r="Q220" i="4"/>
  <c r="J221" i="4" s="1"/>
  <c r="N221" i="4" s="1"/>
  <c r="AE218" i="4"/>
  <c r="S219" i="4"/>
  <c r="V219" i="4"/>
  <c r="T219" i="4"/>
  <c r="F221" i="4"/>
  <c r="D221" i="4"/>
  <c r="AG218" i="4" l="1"/>
  <c r="Z219" i="4" s="1"/>
  <c r="E221" i="4"/>
  <c r="G221" i="4" s="1"/>
  <c r="K221" i="4"/>
  <c r="M221" i="4"/>
  <c r="O221" i="4" s="1"/>
  <c r="L221" i="4"/>
  <c r="W219" i="4"/>
  <c r="X219" i="4"/>
  <c r="P221" i="4"/>
  <c r="AA219" i="4"/>
  <c r="AC219" i="4"/>
  <c r="AE219" i="4" s="1"/>
  <c r="AB219" i="4"/>
  <c r="AD219" i="4"/>
  <c r="H221" i="4"/>
  <c r="Y219" i="4" l="1"/>
  <c r="R220" i="4" s="1"/>
  <c r="I221" i="4"/>
  <c r="B222" i="4" s="1"/>
  <c r="C222" i="4" s="1"/>
  <c r="Q221" i="4"/>
  <c r="J222" i="4" s="1"/>
  <c r="M222" i="4" s="1"/>
  <c r="AF219" i="4"/>
  <c r="AG219" i="4" s="1"/>
  <c r="Z220" i="4" s="1"/>
  <c r="S220" i="4"/>
  <c r="V220" i="4"/>
  <c r="U220" i="4"/>
  <c r="T220" i="4"/>
  <c r="N222" i="4"/>
  <c r="P222" i="4" s="1"/>
  <c r="L222" i="4"/>
  <c r="F222" i="4"/>
  <c r="D222" i="4"/>
  <c r="E222" i="4" l="1"/>
  <c r="K222" i="4"/>
  <c r="O222" i="4" s="1"/>
  <c r="Q222" i="4" s="1"/>
  <c r="J223" i="4" s="1"/>
  <c r="G222" i="4"/>
  <c r="W220" i="4"/>
  <c r="Y220" i="4" s="1"/>
  <c r="R221" i="4" s="1"/>
  <c r="X220" i="4"/>
  <c r="H222" i="4"/>
  <c r="AA220" i="4"/>
  <c r="AC220" i="4"/>
  <c r="AB220" i="4"/>
  <c r="AD220" i="4"/>
  <c r="AE220" i="4" l="1"/>
  <c r="I222" i="4"/>
  <c r="B223" i="4" s="1"/>
  <c r="C223" i="4" s="1"/>
  <c r="F223" i="4"/>
  <c r="D223" i="4"/>
  <c r="K223" i="4"/>
  <c r="N223" i="4"/>
  <c r="M223" i="4"/>
  <c r="O223" i="4" s="1"/>
  <c r="L223" i="4"/>
  <c r="S221" i="4"/>
  <c r="V221" i="4"/>
  <c r="U221" i="4"/>
  <c r="T221" i="4"/>
  <c r="AF220" i="4"/>
  <c r="AG220" i="4" s="1"/>
  <c r="Z221" i="4" s="1"/>
  <c r="W221" i="4" l="1"/>
  <c r="E223" i="4"/>
  <c r="G223" i="4" s="1"/>
  <c r="P223" i="4"/>
  <c r="AA221" i="4"/>
  <c r="AC221" i="4"/>
  <c r="AB221" i="4"/>
  <c r="AD221" i="4"/>
  <c r="Q223" i="4"/>
  <c r="J224" i="4" s="1"/>
  <c r="X221" i="4"/>
  <c r="Y221" i="4" s="1"/>
  <c r="R222" i="4" s="1"/>
  <c r="H223" i="4"/>
  <c r="AE221" i="4" l="1"/>
  <c r="I223" i="4"/>
  <c r="B224" i="4" s="1"/>
  <c r="C224" i="4" s="1"/>
  <c r="AF221" i="4"/>
  <c r="F224" i="4"/>
  <c r="D224" i="4"/>
  <c r="S222" i="4"/>
  <c r="V222" i="4"/>
  <c r="T222" i="4"/>
  <c r="U222" i="4"/>
  <c r="K224" i="4"/>
  <c r="N224" i="4"/>
  <c r="M224" i="4"/>
  <c r="O224" i="4" s="1"/>
  <c r="L224" i="4"/>
  <c r="AG221" i="4" l="1"/>
  <c r="Z222" i="4" s="1"/>
  <c r="E224" i="4"/>
  <c r="G224" i="4" s="1"/>
  <c r="W222" i="4"/>
  <c r="Y222" i="4" s="1"/>
  <c r="R223" i="4" s="1"/>
  <c r="X222" i="4"/>
  <c r="AA222" i="4"/>
  <c r="AC222" i="4"/>
  <c r="AB222" i="4"/>
  <c r="AD222" i="4"/>
  <c r="AF222" i="4" s="1"/>
  <c r="P224" i="4"/>
  <c r="Q224" i="4" s="1"/>
  <c r="J225" i="4" s="1"/>
  <c r="H224" i="4"/>
  <c r="I224" i="4" l="1"/>
  <c r="B225" i="4" s="1"/>
  <c r="E225" i="4" s="1"/>
  <c r="AE222" i="4"/>
  <c r="AG222" i="4" s="1"/>
  <c r="Z223" i="4" s="1"/>
  <c r="F225" i="4"/>
  <c r="D225" i="4"/>
  <c r="K225" i="4"/>
  <c r="N225" i="4"/>
  <c r="M225" i="4"/>
  <c r="L225" i="4"/>
  <c r="S223" i="4"/>
  <c r="V223" i="4"/>
  <c r="U223" i="4"/>
  <c r="T223" i="4"/>
  <c r="W223" i="4" l="1"/>
  <c r="O225" i="4"/>
  <c r="C225" i="4"/>
  <c r="G225" i="4" s="1"/>
  <c r="P225" i="4"/>
  <c r="Q225" i="4" s="1"/>
  <c r="J226" i="4" s="1"/>
  <c r="AA223" i="4"/>
  <c r="AC223" i="4"/>
  <c r="AE223" i="4" s="1"/>
  <c r="AB223" i="4"/>
  <c r="AD223" i="4"/>
  <c r="X223" i="4"/>
  <c r="Y223" i="4" s="1"/>
  <c r="R224" i="4" s="1"/>
  <c r="H225" i="4"/>
  <c r="I225" i="4" l="1"/>
  <c r="B226" i="4" s="1"/>
  <c r="C226" i="4" s="1"/>
  <c r="AF223" i="4"/>
  <c r="S224" i="4"/>
  <c r="V224" i="4"/>
  <c r="U224" i="4"/>
  <c r="T224" i="4"/>
  <c r="K226" i="4"/>
  <c r="N226" i="4"/>
  <c r="M226" i="4"/>
  <c r="L226" i="4"/>
  <c r="F226" i="4"/>
  <c r="E226" i="4"/>
  <c r="D226" i="4"/>
  <c r="AG223" i="4"/>
  <c r="Z224" i="4" s="1"/>
  <c r="O226" i="4" l="1"/>
  <c r="W224" i="4"/>
  <c r="G226" i="4"/>
  <c r="AA224" i="4"/>
  <c r="AC224" i="4"/>
  <c r="AB224" i="4"/>
  <c r="AD224" i="4"/>
  <c r="AF224" i="4" s="1"/>
  <c r="X224" i="4"/>
  <c r="Y224" i="4" s="1"/>
  <c r="R225" i="4" s="1"/>
  <c r="P226" i="4"/>
  <c r="Q226" i="4" s="1"/>
  <c r="J227" i="4" s="1"/>
  <c r="H226" i="4"/>
  <c r="I226" i="4" l="1"/>
  <c r="B227" i="4" s="1"/>
  <c r="C227" i="4" s="1"/>
  <c r="AE224" i="4"/>
  <c r="F227" i="4"/>
  <c r="E227" i="4"/>
  <c r="D227" i="4"/>
  <c r="K227" i="4"/>
  <c r="N227" i="4"/>
  <c r="M227" i="4"/>
  <c r="L227" i="4"/>
  <c r="S225" i="4"/>
  <c r="V225" i="4"/>
  <c r="T225" i="4"/>
  <c r="U225" i="4"/>
  <c r="AG224" i="4"/>
  <c r="Z225" i="4" s="1"/>
  <c r="W225" i="4" l="1"/>
  <c r="O227" i="4"/>
  <c r="G227" i="4"/>
  <c r="P227" i="4"/>
  <c r="AA225" i="4"/>
  <c r="AC225" i="4"/>
  <c r="AE225" i="4" s="1"/>
  <c r="AB225" i="4"/>
  <c r="AD225" i="4"/>
  <c r="X225" i="4"/>
  <c r="Y225" i="4" s="1"/>
  <c r="R226" i="4" s="1"/>
  <c r="H227" i="4"/>
  <c r="Q227" i="4" l="1"/>
  <c r="J228" i="4" s="1"/>
  <c r="I227" i="4"/>
  <c r="B228" i="4" s="1"/>
  <c r="AF225" i="4"/>
  <c r="S226" i="4"/>
  <c r="V226" i="4"/>
  <c r="T226" i="4"/>
  <c r="U226" i="4"/>
  <c r="C228" i="4"/>
  <c r="F228" i="4"/>
  <c r="E228" i="4"/>
  <c r="D228" i="4"/>
  <c r="K228" i="4"/>
  <c r="N228" i="4"/>
  <c r="M228" i="4"/>
  <c r="L228" i="4"/>
  <c r="AG225" i="4"/>
  <c r="Z226" i="4" s="1"/>
  <c r="G228" i="4" l="1"/>
  <c r="O228" i="4"/>
  <c r="W226" i="4"/>
  <c r="H228" i="4"/>
  <c r="I228" i="4" s="1"/>
  <c r="B229" i="4" s="1"/>
  <c r="AA226" i="4"/>
  <c r="AC226" i="4"/>
  <c r="AE226" i="4" s="1"/>
  <c r="AB226" i="4"/>
  <c r="AD226" i="4"/>
  <c r="P228" i="4"/>
  <c r="Q228" i="4" s="1"/>
  <c r="J229" i="4" s="1"/>
  <c r="X226" i="4"/>
  <c r="Y226" i="4" s="1"/>
  <c r="R227" i="4" s="1"/>
  <c r="AF226" i="4" l="1"/>
  <c r="S227" i="4"/>
  <c r="V227" i="4"/>
  <c r="U227" i="4"/>
  <c r="W227" i="4" s="1"/>
  <c r="T227" i="4"/>
  <c r="K229" i="4"/>
  <c r="N229" i="4"/>
  <c r="M229" i="4"/>
  <c r="O229" i="4" s="1"/>
  <c r="L229" i="4"/>
  <c r="C229" i="4"/>
  <c r="F229" i="4"/>
  <c r="E229" i="4"/>
  <c r="G229" i="4" s="1"/>
  <c r="D229" i="4"/>
  <c r="AG226" i="4"/>
  <c r="Z227" i="4" s="1"/>
  <c r="P229" i="4" l="1"/>
  <c r="Q229" i="4" s="1"/>
  <c r="J230" i="4" s="1"/>
  <c r="H229" i="4"/>
  <c r="I229" i="4" s="1"/>
  <c r="B230" i="4" s="1"/>
  <c r="AA227" i="4"/>
  <c r="AC227" i="4"/>
  <c r="AB227" i="4"/>
  <c r="AD227" i="4"/>
  <c r="AF227" i="4" s="1"/>
  <c r="X227" i="4"/>
  <c r="Y227" i="4" s="1"/>
  <c r="R228" i="4" s="1"/>
  <c r="AE227" i="4" l="1"/>
  <c r="S228" i="4"/>
  <c r="V228" i="4"/>
  <c r="U228" i="4"/>
  <c r="W228" i="4" s="1"/>
  <c r="T228" i="4"/>
  <c r="C230" i="4"/>
  <c r="F230" i="4"/>
  <c r="E230" i="4"/>
  <c r="G230" i="4" s="1"/>
  <c r="D230" i="4"/>
  <c r="AG227" i="4"/>
  <c r="Z228" i="4" s="1"/>
  <c r="K230" i="4"/>
  <c r="N230" i="4"/>
  <c r="M230" i="4"/>
  <c r="L230" i="4"/>
  <c r="O230" i="4" l="1"/>
  <c r="H230" i="4"/>
  <c r="I230" i="4"/>
  <c r="B231" i="4" s="1"/>
  <c r="P230" i="4"/>
  <c r="Q230" i="4" s="1"/>
  <c r="J231" i="4" s="1"/>
  <c r="X228" i="4"/>
  <c r="Y228" i="4" s="1"/>
  <c r="R229" i="4" s="1"/>
  <c r="AA228" i="4"/>
  <c r="AC228" i="4"/>
  <c r="AE228" i="4" s="1"/>
  <c r="AB228" i="4"/>
  <c r="AD228" i="4"/>
  <c r="S229" i="4" l="1"/>
  <c r="V229" i="4"/>
  <c r="T229" i="4"/>
  <c r="U229" i="4"/>
  <c r="W229" i="4" s="1"/>
  <c r="K231" i="4"/>
  <c r="N231" i="4"/>
  <c r="M231" i="4"/>
  <c r="O231" i="4" s="1"/>
  <c r="L231" i="4"/>
  <c r="C231" i="4"/>
  <c r="F231" i="4"/>
  <c r="E231" i="4"/>
  <c r="G231" i="4" s="1"/>
  <c r="D231" i="4"/>
  <c r="AF228" i="4"/>
  <c r="AG228" i="4" s="1"/>
  <c r="Z229" i="4" s="1"/>
  <c r="P231" i="4" l="1"/>
  <c r="AA229" i="4"/>
  <c r="AC229" i="4"/>
  <c r="AE229" i="4" s="1"/>
  <c r="AB229" i="4"/>
  <c r="AD229" i="4"/>
  <c r="Q231" i="4"/>
  <c r="J232" i="4" s="1"/>
  <c r="X229" i="4"/>
  <c r="Y229" i="4" s="1"/>
  <c r="R230" i="4" s="1"/>
  <c r="H231" i="4"/>
  <c r="I231" i="4" s="1"/>
  <c r="B232" i="4" s="1"/>
  <c r="AF229" i="4" l="1"/>
  <c r="S230" i="4"/>
  <c r="V230" i="4"/>
  <c r="T230" i="4"/>
  <c r="U230" i="4"/>
  <c r="C232" i="4"/>
  <c r="F232" i="4"/>
  <c r="E232" i="4"/>
  <c r="G232" i="4" s="1"/>
  <c r="D232" i="4"/>
  <c r="K232" i="4"/>
  <c r="N232" i="4"/>
  <c r="M232" i="4"/>
  <c r="O232" i="4" s="1"/>
  <c r="L232" i="4"/>
  <c r="AG229" i="4"/>
  <c r="Z230" i="4" s="1"/>
  <c r="W230" i="4" l="1"/>
  <c r="H232" i="4"/>
  <c r="AA230" i="4"/>
  <c r="AC230" i="4"/>
  <c r="AE230" i="4" s="1"/>
  <c r="AB230" i="4"/>
  <c r="AD230" i="4"/>
  <c r="I232" i="4"/>
  <c r="B233" i="4" s="1"/>
  <c r="P232" i="4"/>
  <c r="Q232" i="4" s="1"/>
  <c r="J233" i="4" s="1"/>
  <c r="X230" i="4"/>
  <c r="Y230" i="4" s="1"/>
  <c r="R231" i="4" s="1"/>
  <c r="AF230" i="4" l="1"/>
  <c r="S231" i="4"/>
  <c r="V231" i="4"/>
  <c r="U231" i="4"/>
  <c r="W231" i="4" s="1"/>
  <c r="T231" i="4"/>
  <c r="K233" i="4"/>
  <c r="N233" i="4"/>
  <c r="M233" i="4"/>
  <c r="O233" i="4" s="1"/>
  <c r="L233" i="4"/>
  <c r="C233" i="4"/>
  <c r="F233" i="4"/>
  <c r="E233" i="4"/>
  <c r="G233" i="4" s="1"/>
  <c r="D233" i="4"/>
  <c r="AG230" i="4"/>
  <c r="Z231" i="4" s="1"/>
  <c r="P233" i="4" l="1"/>
  <c r="H233" i="4"/>
  <c r="X231" i="4"/>
  <c r="Y231" i="4" s="1"/>
  <c r="R232" i="4" s="1"/>
  <c r="I233" i="4"/>
  <c r="B234" i="4" s="1"/>
  <c r="AA231" i="4"/>
  <c r="AC231" i="4"/>
  <c r="AE231" i="4" s="1"/>
  <c r="AB231" i="4"/>
  <c r="AD231" i="4"/>
  <c r="Q233" i="4"/>
  <c r="J234" i="4" s="1"/>
  <c r="AF231" i="4" l="1"/>
  <c r="S232" i="4"/>
  <c r="V232" i="4"/>
  <c r="U232" i="4"/>
  <c r="T232" i="4"/>
  <c r="AG231" i="4"/>
  <c r="Z232" i="4" s="1"/>
  <c r="C234" i="4"/>
  <c r="F234" i="4"/>
  <c r="H234" i="4" s="1"/>
  <c r="E234" i="4"/>
  <c r="D234" i="4"/>
  <c r="K234" i="4"/>
  <c r="N234" i="4"/>
  <c r="M234" i="4"/>
  <c r="L234" i="4"/>
  <c r="O234" i="4" l="1"/>
  <c r="W232" i="4"/>
  <c r="G234" i="4"/>
  <c r="I234" i="4" s="1"/>
  <c r="B235" i="4" s="1"/>
  <c r="P234" i="4"/>
  <c r="Q234" i="4" s="1"/>
  <c r="J235" i="4" s="1"/>
  <c r="AA232" i="4"/>
  <c r="AC232" i="4"/>
  <c r="AB232" i="4"/>
  <c r="AD232" i="4"/>
  <c r="AF232" i="4" s="1"/>
  <c r="X232" i="4"/>
  <c r="Y232" i="4" l="1"/>
  <c r="R233" i="4" s="1"/>
  <c r="S233" i="4" s="1"/>
  <c r="AE232" i="4"/>
  <c r="AG232" i="4" s="1"/>
  <c r="Z233" i="4" s="1"/>
  <c r="V233" i="4"/>
  <c r="T233" i="4"/>
  <c r="K235" i="4"/>
  <c r="N235" i="4"/>
  <c r="M235" i="4"/>
  <c r="L235" i="4"/>
  <c r="C235" i="4"/>
  <c r="F235" i="4"/>
  <c r="E235" i="4"/>
  <c r="D235" i="4"/>
  <c r="U233" i="4" l="1"/>
  <c r="W233" i="4" s="1"/>
  <c r="G235" i="4"/>
  <c r="O235" i="4"/>
  <c r="P235" i="4"/>
  <c r="H235" i="4"/>
  <c r="I235" i="4" s="1"/>
  <c r="B236" i="4" s="1"/>
  <c r="X233" i="4"/>
  <c r="AA233" i="4"/>
  <c r="AC233" i="4"/>
  <c r="AB233" i="4"/>
  <c r="AD233" i="4"/>
  <c r="Q235" i="4" l="1"/>
  <c r="J236" i="4" s="1"/>
  <c r="K236" i="4" s="1"/>
  <c r="Y233" i="4"/>
  <c r="R234" i="4" s="1"/>
  <c r="S234" i="4" s="1"/>
  <c r="V234" i="4"/>
  <c r="T234" i="4"/>
  <c r="C236" i="4"/>
  <c r="F236" i="4"/>
  <c r="E236" i="4"/>
  <c r="D236" i="4"/>
  <c r="AE233" i="4"/>
  <c r="N236" i="4"/>
  <c r="L236" i="4"/>
  <c r="AF233" i="4"/>
  <c r="M236" i="4" l="1"/>
  <c r="O236" i="4" s="1"/>
  <c r="G236" i="4"/>
  <c r="U234" i="4"/>
  <c r="W234" i="4" s="1"/>
  <c r="AG233" i="4"/>
  <c r="Z234" i="4" s="1"/>
  <c r="AA234" i="4" s="1"/>
  <c r="H236" i="4"/>
  <c r="P236" i="4"/>
  <c r="Q236" i="4"/>
  <c r="J237" i="4" s="1"/>
  <c r="X234" i="4"/>
  <c r="Y234" i="4" s="1"/>
  <c r="R235" i="4" s="1"/>
  <c r="I236" i="4"/>
  <c r="B237" i="4" s="1"/>
  <c r="AB234" i="4"/>
  <c r="AD234" i="4"/>
  <c r="AC234" i="4" l="1"/>
  <c r="AE234" i="4" s="1"/>
  <c r="C237" i="4"/>
  <c r="F237" i="4"/>
  <c r="E237" i="4"/>
  <c r="G237" i="4" s="1"/>
  <c r="D237" i="4"/>
  <c r="S235" i="4"/>
  <c r="V235" i="4"/>
  <c r="X235" i="4" s="1"/>
  <c r="U235" i="4"/>
  <c r="W235" i="4" s="1"/>
  <c r="T235" i="4"/>
  <c r="K237" i="4"/>
  <c r="N237" i="4"/>
  <c r="M237" i="4"/>
  <c r="O237" i="4" s="1"/>
  <c r="L237" i="4"/>
  <c r="AF234" i="4"/>
  <c r="AG234" i="4" l="1"/>
  <c r="Z235" i="4" s="1"/>
  <c r="AA235" i="4" s="1"/>
  <c r="AB235" i="4"/>
  <c r="AD235" i="4"/>
  <c r="AF235" i="4" s="1"/>
  <c r="P237" i="4"/>
  <c r="Q237" i="4" s="1"/>
  <c r="J238" i="4" s="1"/>
  <c r="H237" i="4"/>
  <c r="I237" i="4" s="1"/>
  <c r="B238" i="4" s="1"/>
  <c r="Y235" i="4"/>
  <c r="R236" i="4" s="1"/>
  <c r="AC235" i="4" l="1"/>
  <c r="AE235" i="4" s="1"/>
  <c r="AG235" i="4" s="1"/>
  <c r="Z236" i="4" s="1"/>
  <c r="C238" i="4"/>
  <c r="F238" i="4"/>
  <c r="E238" i="4"/>
  <c r="G238" i="4" s="1"/>
  <c r="D238" i="4"/>
  <c r="K238" i="4"/>
  <c r="N238" i="4"/>
  <c r="M238" i="4"/>
  <c r="O238" i="4" s="1"/>
  <c r="L238" i="4"/>
  <c r="S236" i="4"/>
  <c r="V236" i="4"/>
  <c r="U236" i="4"/>
  <c r="W236" i="4" s="1"/>
  <c r="T236" i="4"/>
  <c r="P238" i="4" l="1"/>
  <c r="AA236" i="4"/>
  <c r="AC236" i="4"/>
  <c r="AE236" i="4" s="1"/>
  <c r="AB236" i="4"/>
  <c r="AD236" i="4"/>
  <c r="X236" i="4"/>
  <c r="H238" i="4"/>
  <c r="I238" i="4" s="1"/>
  <c r="B239" i="4" s="1"/>
  <c r="Y236" i="4"/>
  <c r="R237" i="4" s="1"/>
  <c r="Q238" i="4"/>
  <c r="J239" i="4" s="1"/>
  <c r="AF236" i="4" l="1"/>
  <c r="AG236" i="4" s="1"/>
  <c r="Z237" i="4" s="1"/>
  <c r="C239" i="4"/>
  <c r="F239" i="4"/>
  <c r="E239" i="4"/>
  <c r="G239" i="4" s="1"/>
  <c r="D239" i="4"/>
  <c r="S237" i="4"/>
  <c r="V237" i="4"/>
  <c r="U237" i="4"/>
  <c r="W237" i="4" s="1"/>
  <c r="T237" i="4"/>
  <c r="K239" i="4"/>
  <c r="N239" i="4"/>
  <c r="M239" i="4"/>
  <c r="O239" i="4" s="1"/>
  <c r="L239" i="4"/>
  <c r="X237" i="4" l="1"/>
  <c r="AA237" i="4"/>
  <c r="AC237" i="4"/>
  <c r="AE237" i="4" s="1"/>
  <c r="AB237" i="4"/>
  <c r="AD237" i="4"/>
  <c r="Y237" i="4"/>
  <c r="R238" i="4" s="1"/>
  <c r="P239" i="4"/>
  <c r="Q239" i="4" s="1"/>
  <c r="J240" i="4" s="1"/>
  <c r="H239" i="4"/>
  <c r="I239" i="4" s="1"/>
  <c r="B240" i="4" s="1"/>
  <c r="AF237" i="4" l="1"/>
  <c r="C240" i="4"/>
  <c r="F240" i="4"/>
  <c r="E240" i="4"/>
  <c r="G240" i="4" s="1"/>
  <c r="D240" i="4"/>
  <c r="K240" i="4"/>
  <c r="N240" i="4"/>
  <c r="M240" i="4"/>
  <c r="O240" i="4" s="1"/>
  <c r="L240" i="4"/>
  <c r="S238" i="4"/>
  <c r="V238" i="4"/>
  <c r="T238" i="4"/>
  <c r="U238" i="4"/>
  <c r="W238" i="4" s="1"/>
  <c r="AG237" i="4"/>
  <c r="Z238" i="4" s="1"/>
  <c r="P240" i="4" l="1"/>
  <c r="AA238" i="4"/>
  <c r="AC238" i="4"/>
  <c r="AB238" i="4"/>
  <c r="AD238" i="4"/>
  <c r="Q240" i="4"/>
  <c r="J241" i="4" s="1"/>
  <c r="X238" i="4"/>
  <c r="Y238" i="4" s="1"/>
  <c r="R239" i="4" s="1"/>
  <c r="H240" i="4"/>
  <c r="I240" i="4" s="1"/>
  <c r="B241" i="4" s="1"/>
  <c r="AE238" i="4" l="1"/>
  <c r="AF238" i="4"/>
  <c r="AG238" i="4" s="1"/>
  <c r="Z239" i="4" s="1"/>
  <c r="C241" i="4"/>
  <c r="F241" i="4"/>
  <c r="E241" i="4"/>
  <c r="D241" i="4"/>
  <c r="S239" i="4"/>
  <c r="V239" i="4"/>
  <c r="U239" i="4"/>
  <c r="T239" i="4"/>
  <c r="K241" i="4"/>
  <c r="N241" i="4"/>
  <c r="M241" i="4"/>
  <c r="O241" i="4" s="1"/>
  <c r="L241" i="4"/>
  <c r="W239" i="4" l="1"/>
  <c r="G241" i="4"/>
  <c r="X239" i="4"/>
  <c r="AA239" i="4"/>
  <c r="AC239" i="4"/>
  <c r="AB239" i="4"/>
  <c r="AD239" i="4"/>
  <c r="Y239" i="4"/>
  <c r="R240" i="4" s="1"/>
  <c r="P241" i="4"/>
  <c r="Q241" i="4" s="1"/>
  <c r="J242" i="4" s="1"/>
  <c r="H241" i="4"/>
  <c r="I241" i="4" s="1"/>
  <c r="B242" i="4" s="1"/>
  <c r="C242" i="4" l="1"/>
  <c r="F242" i="4"/>
  <c r="E242" i="4"/>
  <c r="G242" i="4" s="1"/>
  <c r="D242" i="4"/>
  <c r="K242" i="4"/>
  <c r="N242" i="4"/>
  <c r="M242" i="4"/>
  <c r="O242" i="4" s="1"/>
  <c r="L242" i="4"/>
  <c r="AF239" i="4"/>
  <c r="AE239" i="4"/>
  <c r="S240" i="4"/>
  <c r="V240" i="4"/>
  <c r="U240" i="4"/>
  <c r="T240" i="4"/>
  <c r="AG239" i="4"/>
  <c r="Z240" i="4" s="1"/>
  <c r="W240" i="4" l="1"/>
  <c r="X240" i="4"/>
  <c r="AA240" i="4"/>
  <c r="AC240" i="4"/>
  <c r="AE240" i="4" s="1"/>
  <c r="AB240" i="4"/>
  <c r="AD240" i="4"/>
  <c r="AF240" i="4" s="1"/>
  <c r="P242" i="4"/>
  <c r="Q242" i="4"/>
  <c r="J243" i="4" s="1"/>
  <c r="Y240" i="4"/>
  <c r="R241" i="4" s="1"/>
  <c r="H242" i="4"/>
  <c r="I242" i="4"/>
  <c r="B243" i="4" s="1"/>
  <c r="S241" i="4" l="1"/>
  <c r="V241" i="4"/>
  <c r="T241" i="4"/>
  <c r="U241" i="4"/>
  <c r="W241" i="4" s="1"/>
  <c r="K243" i="4"/>
  <c r="N243" i="4"/>
  <c r="M243" i="4"/>
  <c r="L243" i="4"/>
  <c r="C243" i="4"/>
  <c r="F243" i="4"/>
  <c r="E243" i="4"/>
  <c r="G243" i="4" s="1"/>
  <c r="D243" i="4"/>
  <c r="AG240" i="4"/>
  <c r="Z241" i="4" s="1"/>
  <c r="O243" i="4" l="1"/>
  <c r="P243" i="4"/>
  <c r="H243" i="4"/>
  <c r="I243" i="4" s="1"/>
  <c r="B244" i="4" s="1"/>
  <c r="X241" i="4"/>
  <c r="Y241" i="4" s="1"/>
  <c r="R242" i="4" s="1"/>
  <c r="AA241" i="4"/>
  <c r="AC241" i="4"/>
  <c r="AE241" i="4" s="1"/>
  <c r="AB241" i="4"/>
  <c r="AD241" i="4"/>
  <c r="AF241" i="4" s="1"/>
  <c r="Q243" i="4" l="1"/>
  <c r="J244" i="4" s="1"/>
  <c r="K244" i="4" s="1"/>
  <c r="S242" i="4"/>
  <c r="V242" i="4"/>
  <c r="T242" i="4"/>
  <c r="U242" i="4"/>
  <c r="C244" i="4"/>
  <c r="F244" i="4"/>
  <c r="E244" i="4"/>
  <c r="G244" i="4" s="1"/>
  <c r="D244" i="4"/>
  <c r="N244" i="4"/>
  <c r="L244" i="4"/>
  <c r="AG241" i="4"/>
  <c r="Z242" i="4" s="1"/>
  <c r="M244" i="4" l="1"/>
  <c r="O244" i="4" s="1"/>
  <c r="W242" i="4"/>
  <c r="H244" i="4"/>
  <c r="I244" i="4"/>
  <c r="B245" i="4" s="1"/>
  <c r="X242" i="4"/>
  <c r="Y242" i="4" s="1"/>
  <c r="R243" i="4" s="1"/>
  <c r="AA242" i="4"/>
  <c r="AC242" i="4"/>
  <c r="AB242" i="4"/>
  <c r="AD242" i="4"/>
  <c r="AF242" i="4" s="1"/>
  <c r="P244" i="4"/>
  <c r="Q244" i="4" l="1"/>
  <c r="J245" i="4" s="1"/>
  <c r="AE242" i="4"/>
  <c r="K245" i="4"/>
  <c r="N245" i="4"/>
  <c r="M245" i="4"/>
  <c r="O245" i="4" s="1"/>
  <c r="L245" i="4"/>
  <c r="S243" i="4"/>
  <c r="V243" i="4"/>
  <c r="U243" i="4"/>
  <c r="W243" i="4" s="1"/>
  <c r="T243" i="4"/>
  <c r="AG242" i="4"/>
  <c r="Z243" i="4" s="1"/>
  <c r="C245" i="4"/>
  <c r="F245" i="4"/>
  <c r="E245" i="4"/>
  <c r="D245" i="4"/>
  <c r="G245" i="4" l="1"/>
  <c r="X243" i="4"/>
  <c r="Y243" i="4" s="1"/>
  <c r="R244" i="4" s="1"/>
  <c r="H245" i="4"/>
  <c r="I245" i="4"/>
  <c r="B246" i="4" s="1"/>
  <c r="P245" i="4"/>
  <c r="Q245" i="4" s="1"/>
  <c r="J246" i="4" s="1"/>
  <c r="AA243" i="4"/>
  <c r="AC243" i="4"/>
  <c r="AB243" i="4"/>
  <c r="AD243" i="4"/>
  <c r="AE243" i="4" l="1"/>
  <c r="K246" i="4"/>
  <c r="N246" i="4"/>
  <c r="M246" i="4"/>
  <c r="O246" i="4" s="1"/>
  <c r="L246" i="4"/>
  <c r="C246" i="4"/>
  <c r="F246" i="4"/>
  <c r="E246" i="4"/>
  <c r="G246" i="4" s="1"/>
  <c r="D246" i="4"/>
  <c r="S244" i="4"/>
  <c r="V244" i="4"/>
  <c r="U244" i="4"/>
  <c r="W244" i="4" s="1"/>
  <c r="T244" i="4"/>
  <c r="AF243" i="4"/>
  <c r="AG243" i="4" s="1"/>
  <c r="Z244" i="4" s="1"/>
  <c r="H246" i="4" l="1"/>
  <c r="AA244" i="4"/>
  <c r="AC244" i="4"/>
  <c r="AE244" i="4" s="1"/>
  <c r="AB244" i="4"/>
  <c r="AD244" i="4"/>
  <c r="I246" i="4"/>
  <c r="B247" i="4" s="1"/>
  <c r="X244" i="4"/>
  <c r="Y244" i="4"/>
  <c r="R245" i="4" s="1"/>
  <c r="P246" i="4"/>
  <c r="Q246" i="4" s="1"/>
  <c r="J247" i="4" s="1"/>
  <c r="AF244" i="4" l="1"/>
  <c r="K247" i="4"/>
  <c r="N247" i="4"/>
  <c r="M247" i="4"/>
  <c r="O247" i="4" s="1"/>
  <c r="L247" i="4"/>
  <c r="C247" i="4"/>
  <c r="F247" i="4"/>
  <c r="E247" i="4"/>
  <c r="G247" i="4" s="1"/>
  <c r="D247" i="4"/>
  <c r="S245" i="4"/>
  <c r="V245" i="4"/>
  <c r="U245" i="4"/>
  <c r="W245" i="4" s="1"/>
  <c r="T245" i="4"/>
  <c r="AG244" i="4"/>
  <c r="Z245" i="4" s="1"/>
  <c r="H247" i="4" l="1"/>
  <c r="I247" i="4" s="1"/>
  <c r="B248" i="4" s="1"/>
  <c r="AA245" i="4"/>
  <c r="AC245" i="4"/>
  <c r="AE245" i="4" s="1"/>
  <c r="AB245" i="4"/>
  <c r="AD245" i="4"/>
  <c r="AF245" i="4" s="1"/>
  <c r="X245" i="4"/>
  <c r="Y245" i="4" s="1"/>
  <c r="R246" i="4" s="1"/>
  <c r="P247" i="4"/>
  <c r="Q247" i="4" s="1"/>
  <c r="J248" i="4" s="1"/>
  <c r="S246" i="4" l="1"/>
  <c r="V246" i="4"/>
  <c r="T246" i="4"/>
  <c r="U246" i="4"/>
  <c r="W246" i="4" s="1"/>
  <c r="C248" i="4"/>
  <c r="F248" i="4"/>
  <c r="E248" i="4"/>
  <c r="G248" i="4" s="1"/>
  <c r="D248" i="4"/>
  <c r="AG245" i="4"/>
  <c r="Z246" i="4" s="1"/>
  <c r="K248" i="4"/>
  <c r="N248" i="4"/>
  <c r="M248" i="4"/>
  <c r="O248" i="4" s="1"/>
  <c r="L248" i="4"/>
  <c r="H248" i="4" l="1"/>
  <c r="I248" i="4"/>
  <c r="B249" i="4" s="1"/>
  <c r="P248" i="4"/>
  <c r="Q248" i="4" s="1"/>
  <c r="J249" i="4" s="1"/>
  <c r="X246" i="4"/>
  <c r="Y246" i="4" s="1"/>
  <c r="R247" i="4" s="1"/>
  <c r="AA246" i="4"/>
  <c r="AC246" i="4"/>
  <c r="AB246" i="4"/>
  <c r="AD246" i="4"/>
  <c r="AE246" i="4" l="1"/>
  <c r="S247" i="4"/>
  <c r="V247" i="4"/>
  <c r="U247" i="4"/>
  <c r="W247" i="4" s="1"/>
  <c r="T247" i="4"/>
  <c r="K249" i="4"/>
  <c r="N249" i="4"/>
  <c r="M249" i="4"/>
  <c r="O249" i="4" s="1"/>
  <c r="L249" i="4"/>
  <c r="C249" i="4"/>
  <c r="F249" i="4"/>
  <c r="E249" i="4"/>
  <c r="G249" i="4" s="1"/>
  <c r="D249" i="4"/>
  <c r="AF246" i="4"/>
  <c r="AG246" i="4" s="1"/>
  <c r="Z247" i="4" s="1"/>
  <c r="P249" i="4" l="1"/>
  <c r="AA247" i="4"/>
  <c r="AC247" i="4"/>
  <c r="AE247" i="4" s="1"/>
  <c r="AB247" i="4"/>
  <c r="AD247" i="4"/>
  <c r="Q249" i="4"/>
  <c r="J250" i="4" s="1"/>
  <c r="H249" i="4"/>
  <c r="I249" i="4" s="1"/>
  <c r="B250" i="4" s="1"/>
  <c r="X247" i="4"/>
  <c r="Y247" i="4" s="1"/>
  <c r="R248" i="4" s="1"/>
  <c r="AF247" i="4" l="1"/>
  <c r="C250" i="4"/>
  <c r="F250" i="4"/>
  <c r="E250" i="4"/>
  <c r="G250" i="4" s="1"/>
  <c r="D250" i="4"/>
  <c r="S248" i="4"/>
  <c r="V248" i="4"/>
  <c r="U248" i="4"/>
  <c r="W248" i="4" s="1"/>
  <c r="T248" i="4"/>
  <c r="AG247" i="4"/>
  <c r="Z248" i="4" s="1"/>
  <c r="K250" i="4"/>
  <c r="N250" i="4"/>
  <c r="M250" i="4"/>
  <c r="L250" i="4"/>
  <c r="O250" i="4" l="1"/>
  <c r="X248" i="4"/>
  <c r="Y248" i="4"/>
  <c r="R249" i="4" s="1"/>
  <c r="P250" i="4"/>
  <c r="Q250" i="4" s="1"/>
  <c r="J251" i="4" s="1"/>
  <c r="H250" i="4"/>
  <c r="I250" i="4" s="1"/>
  <c r="B251" i="4" s="1"/>
  <c r="AA248" i="4"/>
  <c r="AC248" i="4"/>
  <c r="AB248" i="4"/>
  <c r="AD248" i="4"/>
  <c r="AF248" i="4" l="1"/>
  <c r="AE248" i="4"/>
  <c r="K251" i="4"/>
  <c r="N251" i="4"/>
  <c r="M251" i="4"/>
  <c r="L251" i="4"/>
  <c r="AG248" i="4"/>
  <c r="Z249" i="4" s="1"/>
  <c r="C251" i="4"/>
  <c r="F251" i="4"/>
  <c r="E251" i="4"/>
  <c r="D251" i="4"/>
  <c r="S249" i="4"/>
  <c r="V249" i="4"/>
  <c r="T249" i="4"/>
  <c r="U249" i="4"/>
  <c r="O251" i="4" l="1"/>
  <c r="W249" i="4"/>
  <c r="H251" i="4"/>
  <c r="X249" i="4"/>
  <c r="AA249" i="4"/>
  <c r="AC249" i="4"/>
  <c r="AE249" i="4" s="1"/>
  <c r="AB249" i="4"/>
  <c r="AD249" i="4"/>
  <c r="AF249" i="4" s="1"/>
  <c r="P251" i="4"/>
  <c r="Q251" i="4" s="1"/>
  <c r="J252" i="4" s="1"/>
  <c r="G251" i="4"/>
  <c r="I251" i="4" s="1"/>
  <c r="B252" i="4" s="1"/>
  <c r="Y249" i="4" l="1"/>
  <c r="R250" i="4" s="1"/>
  <c r="C252" i="4"/>
  <c r="F252" i="4"/>
  <c r="E252" i="4"/>
  <c r="G252" i="4" s="1"/>
  <c r="D252" i="4"/>
  <c r="K252" i="4"/>
  <c r="N252" i="4"/>
  <c r="M252" i="4"/>
  <c r="O252" i="4" s="1"/>
  <c r="L252" i="4"/>
  <c r="AG249" i="4"/>
  <c r="Z250" i="4" s="1"/>
  <c r="S250" i="4"/>
  <c r="V250" i="4"/>
  <c r="T250" i="4"/>
  <c r="U250" i="4"/>
  <c r="W250" i="4" l="1"/>
  <c r="P252" i="4"/>
  <c r="Q252" i="4"/>
  <c r="J253" i="4" s="1"/>
  <c r="X250" i="4"/>
  <c r="Y250" i="4" s="1"/>
  <c r="R251" i="4" s="1"/>
  <c r="H252" i="4"/>
  <c r="I252" i="4" s="1"/>
  <c r="B253" i="4" s="1"/>
  <c r="AA250" i="4"/>
  <c r="AC250" i="4"/>
  <c r="AB250" i="4"/>
  <c r="AD250" i="4"/>
  <c r="AE250" i="4" l="1"/>
  <c r="C253" i="4"/>
  <c r="F253" i="4"/>
  <c r="E253" i="4"/>
  <c r="G253" i="4" s="1"/>
  <c r="D253" i="4"/>
  <c r="S251" i="4"/>
  <c r="V251" i="4"/>
  <c r="U251" i="4"/>
  <c r="W251" i="4" s="1"/>
  <c r="T251" i="4"/>
  <c r="K253" i="4"/>
  <c r="N253" i="4"/>
  <c r="M253" i="4"/>
  <c r="O253" i="4" s="1"/>
  <c r="L253" i="4"/>
  <c r="AF250" i="4"/>
  <c r="AG250" i="4" l="1"/>
  <c r="Z251" i="4" s="1"/>
  <c r="AA251" i="4" s="1"/>
  <c r="X251" i="4"/>
  <c r="AB251" i="4"/>
  <c r="AD251" i="4"/>
  <c r="Y251" i="4"/>
  <c r="R252" i="4" s="1"/>
  <c r="P253" i="4"/>
  <c r="Q253" i="4" s="1"/>
  <c r="J254" i="4" s="1"/>
  <c r="H253" i="4"/>
  <c r="I253" i="4" s="1"/>
  <c r="B254" i="4" s="1"/>
  <c r="AC251" i="4" l="1"/>
  <c r="AE251" i="4" s="1"/>
  <c r="AG251" i="4" s="1"/>
  <c r="Z252" i="4" s="1"/>
  <c r="AF251" i="4"/>
  <c r="C254" i="4"/>
  <c r="F254" i="4"/>
  <c r="E254" i="4"/>
  <c r="G254" i="4" s="1"/>
  <c r="D254" i="4"/>
  <c r="S252" i="4"/>
  <c r="V252" i="4"/>
  <c r="U252" i="4"/>
  <c r="W252" i="4" s="1"/>
  <c r="T252" i="4"/>
  <c r="K254" i="4"/>
  <c r="N254" i="4"/>
  <c r="M254" i="4"/>
  <c r="O254" i="4" s="1"/>
  <c r="L254" i="4"/>
  <c r="X252" i="4" l="1"/>
  <c r="AA252" i="4"/>
  <c r="AC252" i="4"/>
  <c r="AE252" i="4" s="1"/>
  <c r="AB252" i="4"/>
  <c r="AD252" i="4"/>
  <c r="Y252" i="4"/>
  <c r="R253" i="4" s="1"/>
  <c r="P254" i="4"/>
  <c r="Q254" i="4" s="1"/>
  <c r="J255" i="4" s="1"/>
  <c r="H254" i="4"/>
  <c r="I254" i="4" s="1"/>
  <c r="B255" i="4" s="1"/>
  <c r="AF252" i="4" l="1"/>
  <c r="C255" i="4"/>
  <c r="F255" i="4"/>
  <c r="E255" i="4"/>
  <c r="G255" i="4" s="1"/>
  <c r="D255" i="4"/>
  <c r="K255" i="4"/>
  <c r="N255" i="4"/>
  <c r="M255" i="4"/>
  <c r="O255" i="4" s="1"/>
  <c r="L255" i="4"/>
  <c r="S253" i="4"/>
  <c r="V253" i="4"/>
  <c r="U253" i="4"/>
  <c r="W253" i="4" s="1"/>
  <c r="T253" i="4"/>
  <c r="AG252" i="4"/>
  <c r="Z253" i="4" s="1"/>
  <c r="P255" i="4" l="1"/>
  <c r="AA253" i="4"/>
  <c r="AC253" i="4"/>
  <c r="AE253" i="4" s="1"/>
  <c r="AB253" i="4"/>
  <c r="AD253" i="4"/>
  <c r="Q255" i="4"/>
  <c r="J256" i="4" s="1"/>
  <c r="X253" i="4"/>
  <c r="Y253" i="4" s="1"/>
  <c r="R254" i="4" s="1"/>
  <c r="H255" i="4"/>
  <c r="I255" i="4" s="1"/>
  <c r="B256" i="4" s="1"/>
  <c r="AF253" i="4" l="1"/>
  <c r="C256" i="4"/>
  <c r="F256" i="4"/>
  <c r="E256" i="4"/>
  <c r="G256" i="4" s="1"/>
  <c r="D256" i="4"/>
  <c r="S254" i="4"/>
  <c r="V254" i="4"/>
  <c r="T254" i="4"/>
  <c r="U254" i="4"/>
  <c r="K256" i="4"/>
  <c r="N256" i="4"/>
  <c r="M256" i="4"/>
  <c r="O256" i="4" s="1"/>
  <c r="L256" i="4"/>
  <c r="AG253" i="4"/>
  <c r="Z254" i="4" s="1"/>
  <c r="X254" i="4" l="1"/>
  <c r="AA254" i="4"/>
  <c r="AC254" i="4"/>
  <c r="AE254" i="4" s="1"/>
  <c r="AB254" i="4"/>
  <c r="AD254" i="4"/>
  <c r="P256" i="4"/>
  <c r="H256" i="4"/>
  <c r="I256" i="4" s="1"/>
  <c r="B257" i="4" s="1"/>
  <c r="Q256" i="4"/>
  <c r="J257" i="4" s="1"/>
  <c r="W254" i="4"/>
  <c r="Y254" i="4" s="1"/>
  <c r="R255" i="4" s="1"/>
  <c r="AF254" i="4" l="1"/>
  <c r="C257" i="4"/>
  <c r="F257" i="4"/>
  <c r="E257" i="4"/>
  <c r="G257" i="4" s="1"/>
  <c r="D257" i="4"/>
  <c r="K257" i="4"/>
  <c r="N257" i="4"/>
  <c r="M257" i="4"/>
  <c r="O257" i="4" s="1"/>
  <c r="L257" i="4"/>
  <c r="S255" i="4"/>
  <c r="V255" i="4"/>
  <c r="U255" i="4"/>
  <c r="W255" i="4" s="1"/>
  <c r="T255" i="4"/>
  <c r="AG254" i="4"/>
  <c r="Z255" i="4" s="1"/>
  <c r="P257" i="4" l="1"/>
  <c r="Q257" i="4" s="1"/>
  <c r="J258" i="4" s="1"/>
  <c r="H257" i="4"/>
  <c r="I257" i="4" s="1"/>
  <c r="B258" i="4" s="1"/>
  <c r="AA255" i="4"/>
  <c r="AC255" i="4"/>
  <c r="AE255" i="4" s="1"/>
  <c r="AB255" i="4"/>
  <c r="AD255" i="4"/>
  <c r="AF255" i="4" s="1"/>
  <c r="X255" i="4"/>
  <c r="Y255" i="4" s="1"/>
  <c r="R256" i="4" s="1"/>
  <c r="S256" i="4" l="1"/>
  <c r="V256" i="4"/>
  <c r="U256" i="4"/>
  <c r="T256" i="4"/>
  <c r="C258" i="4"/>
  <c r="F258" i="4"/>
  <c r="E258" i="4"/>
  <c r="D258" i="4"/>
  <c r="AG255" i="4"/>
  <c r="Z256" i="4" s="1"/>
  <c r="K258" i="4"/>
  <c r="N258" i="4"/>
  <c r="M258" i="4"/>
  <c r="O258" i="4" s="1"/>
  <c r="L258" i="4"/>
  <c r="W256" i="4" l="1"/>
  <c r="G258" i="4"/>
  <c r="H258" i="4"/>
  <c r="I258" i="4"/>
  <c r="B259" i="4" s="1"/>
  <c r="P258" i="4"/>
  <c r="Q258" i="4" s="1"/>
  <c r="J259" i="4" s="1"/>
  <c r="X256" i="4"/>
  <c r="Y256" i="4" s="1"/>
  <c r="R257" i="4" s="1"/>
  <c r="AA256" i="4"/>
  <c r="AC256" i="4"/>
  <c r="AB256" i="4"/>
  <c r="AD256" i="4"/>
  <c r="AE256" i="4" l="1"/>
  <c r="K259" i="4"/>
  <c r="N259" i="4"/>
  <c r="M259" i="4"/>
  <c r="O259" i="4" s="1"/>
  <c r="L259" i="4"/>
  <c r="C259" i="4"/>
  <c r="F259" i="4"/>
  <c r="E259" i="4"/>
  <c r="G259" i="4" s="1"/>
  <c r="D259" i="4"/>
  <c r="S257" i="4"/>
  <c r="V257" i="4"/>
  <c r="T257" i="4"/>
  <c r="U257" i="4"/>
  <c r="AF256" i="4"/>
  <c r="AG256" i="4" s="1"/>
  <c r="Z257" i="4" s="1"/>
  <c r="W257" i="4" l="1"/>
  <c r="H259" i="4"/>
  <c r="I259" i="4" s="1"/>
  <c r="B260" i="4" s="1"/>
  <c r="AA257" i="4"/>
  <c r="AC257" i="4"/>
  <c r="AE257" i="4" s="1"/>
  <c r="AB257" i="4"/>
  <c r="AD257" i="4"/>
  <c r="P259" i="4"/>
  <c r="Q259" i="4"/>
  <c r="J260" i="4" s="1"/>
  <c r="X257" i="4"/>
  <c r="Y257" i="4" s="1"/>
  <c r="R258" i="4" s="1"/>
  <c r="AF257" i="4" l="1"/>
  <c r="S258" i="4"/>
  <c r="V258" i="4"/>
  <c r="T258" i="4"/>
  <c r="U258" i="4"/>
  <c r="C260" i="4"/>
  <c r="F260" i="4"/>
  <c r="E260" i="4"/>
  <c r="G260" i="4" s="1"/>
  <c r="D260" i="4"/>
  <c r="K260" i="4"/>
  <c r="N260" i="4"/>
  <c r="M260" i="4"/>
  <c r="O260" i="4" s="1"/>
  <c r="L260" i="4"/>
  <c r="AG257" i="4"/>
  <c r="Z258" i="4" s="1"/>
  <c r="W258" i="4" l="1"/>
  <c r="H260" i="4"/>
  <c r="AA258" i="4"/>
  <c r="AC258" i="4"/>
  <c r="AE258" i="4" s="1"/>
  <c r="AB258" i="4"/>
  <c r="AD258" i="4"/>
  <c r="I260" i="4"/>
  <c r="B261" i="4" s="1"/>
  <c r="P260" i="4"/>
  <c r="Q260" i="4" s="1"/>
  <c r="J261" i="4" s="1"/>
  <c r="X258" i="4"/>
  <c r="Y258" i="4" s="1"/>
  <c r="R259" i="4" s="1"/>
  <c r="AF258" i="4" l="1"/>
  <c r="AG258" i="4" s="1"/>
  <c r="Z259" i="4" s="1"/>
  <c r="S259" i="4"/>
  <c r="V259" i="4"/>
  <c r="U259" i="4"/>
  <c r="W259" i="4" s="1"/>
  <c r="T259" i="4"/>
  <c r="K261" i="4"/>
  <c r="N261" i="4"/>
  <c r="M261" i="4"/>
  <c r="O261" i="4" s="1"/>
  <c r="L261" i="4"/>
  <c r="C261" i="4"/>
  <c r="F261" i="4"/>
  <c r="E261" i="4"/>
  <c r="G261" i="4" s="1"/>
  <c r="D261" i="4"/>
  <c r="P261" i="4" l="1"/>
  <c r="AA259" i="4"/>
  <c r="AC259" i="4"/>
  <c r="AE259" i="4" s="1"/>
  <c r="AB259" i="4"/>
  <c r="AD259" i="4"/>
  <c r="Q261" i="4"/>
  <c r="J262" i="4" s="1"/>
  <c r="H261" i="4"/>
  <c r="I261" i="4" s="1"/>
  <c r="B262" i="4" s="1"/>
  <c r="X259" i="4"/>
  <c r="Y259" i="4" s="1"/>
  <c r="R260" i="4" s="1"/>
  <c r="AF259" i="4" l="1"/>
  <c r="S260" i="4"/>
  <c r="V260" i="4"/>
  <c r="U260" i="4"/>
  <c r="W260" i="4" s="1"/>
  <c r="T260" i="4"/>
  <c r="C262" i="4"/>
  <c r="F262" i="4"/>
  <c r="E262" i="4"/>
  <c r="G262" i="4" s="1"/>
  <c r="D262" i="4"/>
  <c r="K262" i="4"/>
  <c r="N262" i="4"/>
  <c r="M262" i="4"/>
  <c r="O262" i="4" s="1"/>
  <c r="L262" i="4"/>
  <c r="AG259" i="4"/>
  <c r="Z260" i="4" s="1"/>
  <c r="H262" i="4" l="1"/>
  <c r="AA260" i="4"/>
  <c r="AC260" i="4"/>
  <c r="AE260" i="4" s="1"/>
  <c r="AB260" i="4"/>
  <c r="AD260" i="4"/>
  <c r="I262" i="4"/>
  <c r="B263" i="4" s="1"/>
  <c r="P262" i="4"/>
  <c r="Q262" i="4" s="1"/>
  <c r="J263" i="4" s="1"/>
  <c r="X260" i="4"/>
  <c r="Y260" i="4" s="1"/>
  <c r="R261" i="4" s="1"/>
  <c r="S261" i="4" l="1"/>
  <c r="V261" i="4"/>
  <c r="U261" i="4"/>
  <c r="W261" i="4" s="1"/>
  <c r="T261" i="4"/>
  <c r="K263" i="4"/>
  <c r="N263" i="4"/>
  <c r="M263" i="4"/>
  <c r="O263" i="4" s="1"/>
  <c r="L263" i="4"/>
  <c r="C263" i="4"/>
  <c r="F263" i="4"/>
  <c r="E263" i="4"/>
  <c r="G263" i="4" s="1"/>
  <c r="D263" i="4"/>
  <c r="AF260" i="4"/>
  <c r="AG260" i="4"/>
  <c r="Z261" i="4" s="1"/>
  <c r="AA261" i="4" l="1"/>
  <c r="AC261" i="4"/>
  <c r="AE261" i="4" s="1"/>
  <c r="AB261" i="4"/>
  <c r="AD261" i="4"/>
  <c r="AF261" i="4" s="1"/>
  <c r="P263" i="4"/>
  <c r="Q263" i="4"/>
  <c r="J264" i="4" s="1"/>
  <c r="H263" i="4"/>
  <c r="I263" i="4" s="1"/>
  <c r="B264" i="4" s="1"/>
  <c r="X261" i="4"/>
  <c r="Y261" i="4" s="1"/>
  <c r="R262" i="4" s="1"/>
  <c r="S262" i="4" l="1"/>
  <c r="V262" i="4"/>
  <c r="T262" i="4"/>
  <c r="U262" i="4"/>
  <c r="W262" i="4" s="1"/>
  <c r="C264" i="4"/>
  <c r="F264" i="4"/>
  <c r="E264" i="4"/>
  <c r="G264" i="4" s="1"/>
  <c r="D264" i="4"/>
  <c r="K264" i="4"/>
  <c r="N264" i="4"/>
  <c r="M264" i="4"/>
  <c r="O264" i="4" s="1"/>
  <c r="L264" i="4"/>
  <c r="AG261" i="4"/>
  <c r="Z262" i="4" s="1"/>
  <c r="AA262" i="4" l="1"/>
  <c r="AC262" i="4"/>
  <c r="AE262" i="4" s="1"/>
  <c r="AB262" i="4"/>
  <c r="AD262" i="4"/>
  <c r="AF262" i="4" s="1"/>
  <c r="P264" i="4"/>
  <c r="Q264" i="4" s="1"/>
  <c r="J265" i="4" s="1"/>
  <c r="H264" i="4"/>
  <c r="I264" i="4" s="1"/>
  <c r="B265" i="4" s="1"/>
  <c r="X262" i="4"/>
  <c r="Y262" i="4" s="1"/>
  <c r="R263" i="4" s="1"/>
  <c r="S263" i="4" l="1"/>
  <c r="V263" i="4"/>
  <c r="U263" i="4"/>
  <c r="W263" i="4" s="1"/>
  <c r="T263" i="4"/>
  <c r="K265" i="4"/>
  <c r="N265" i="4"/>
  <c r="M265" i="4"/>
  <c r="O265" i="4" s="1"/>
  <c r="L265" i="4"/>
  <c r="C265" i="4"/>
  <c r="F265" i="4"/>
  <c r="E265" i="4"/>
  <c r="G265" i="4" s="1"/>
  <c r="D265" i="4"/>
  <c r="AG262" i="4"/>
  <c r="Z263" i="4" s="1"/>
  <c r="P265" i="4" l="1"/>
  <c r="AA263" i="4"/>
  <c r="AC263" i="4"/>
  <c r="AE263" i="4" s="1"/>
  <c r="AB263" i="4"/>
  <c r="AD263" i="4"/>
  <c r="H265" i="4"/>
  <c r="X263" i="4"/>
  <c r="Y263" i="4" s="1"/>
  <c r="R264" i="4" s="1"/>
  <c r="I265" i="4"/>
  <c r="B266" i="4" s="1"/>
  <c r="Q265" i="4"/>
  <c r="J266" i="4" s="1"/>
  <c r="AF263" i="4" l="1"/>
  <c r="S264" i="4"/>
  <c r="V264" i="4"/>
  <c r="U264" i="4"/>
  <c r="W264" i="4" s="1"/>
  <c r="T264" i="4"/>
  <c r="C266" i="4"/>
  <c r="F266" i="4"/>
  <c r="E266" i="4"/>
  <c r="G266" i="4" s="1"/>
  <c r="D266" i="4"/>
  <c r="K266" i="4"/>
  <c r="N266" i="4"/>
  <c r="M266" i="4"/>
  <c r="O266" i="4" s="1"/>
  <c r="L266" i="4"/>
  <c r="AG263" i="4"/>
  <c r="Z264" i="4" s="1"/>
  <c r="H266" i="4" l="1"/>
  <c r="AA264" i="4"/>
  <c r="AC264" i="4"/>
  <c r="AE264" i="4" s="1"/>
  <c r="AB264" i="4"/>
  <c r="AD264" i="4"/>
  <c r="X264" i="4"/>
  <c r="Y264" i="4" s="1"/>
  <c r="R265" i="4" s="1"/>
  <c r="I266" i="4"/>
  <c r="B267" i="4" s="1"/>
  <c r="P266" i="4"/>
  <c r="Q266" i="4" s="1"/>
  <c r="J267" i="4" s="1"/>
  <c r="AF264" i="4" l="1"/>
  <c r="S265" i="4"/>
  <c r="V265" i="4"/>
  <c r="T265" i="4"/>
  <c r="U265" i="4"/>
  <c r="K267" i="4"/>
  <c r="N267" i="4"/>
  <c r="M267" i="4"/>
  <c r="L267" i="4"/>
  <c r="C267" i="4"/>
  <c r="F267" i="4"/>
  <c r="E267" i="4"/>
  <c r="G267" i="4" s="1"/>
  <c r="D267" i="4"/>
  <c r="AG264" i="4"/>
  <c r="Z265" i="4" s="1"/>
  <c r="O267" i="4" l="1"/>
  <c r="W265" i="4"/>
  <c r="AA265" i="4"/>
  <c r="AC265" i="4"/>
  <c r="AE265" i="4" s="1"/>
  <c r="AB265" i="4"/>
  <c r="AD265" i="4"/>
  <c r="AF265" i="4" s="1"/>
  <c r="X265" i="4"/>
  <c r="Y265" i="4" s="1"/>
  <c r="R266" i="4" s="1"/>
  <c r="P267" i="4"/>
  <c r="Q267" i="4" s="1"/>
  <c r="J268" i="4" s="1"/>
  <c r="H267" i="4"/>
  <c r="I267" i="4" s="1"/>
  <c r="B268" i="4" s="1"/>
  <c r="C268" i="4" l="1"/>
  <c r="F268" i="4"/>
  <c r="E268" i="4"/>
  <c r="G268" i="4" s="1"/>
  <c r="D268" i="4"/>
  <c r="K268" i="4"/>
  <c r="N268" i="4"/>
  <c r="M268" i="4"/>
  <c r="O268" i="4" s="1"/>
  <c r="L268" i="4"/>
  <c r="S266" i="4"/>
  <c r="V266" i="4"/>
  <c r="T266" i="4"/>
  <c r="U266" i="4"/>
  <c r="W266" i="4" s="1"/>
  <c r="AG265" i="4"/>
  <c r="Z266" i="4" s="1"/>
  <c r="P268" i="4" l="1"/>
  <c r="AA266" i="4"/>
  <c r="AC266" i="4"/>
  <c r="AE266" i="4" s="1"/>
  <c r="AB266" i="4"/>
  <c r="AD266" i="4"/>
  <c r="Q268" i="4"/>
  <c r="J269" i="4" s="1"/>
  <c r="X266" i="4"/>
  <c r="Y266" i="4" s="1"/>
  <c r="R267" i="4" s="1"/>
  <c r="H268" i="4"/>
  <c r="I268" i="4" s="1"/>
  <c r="B269" i="4" s="1"/>
  <c r="AF266" i="4" l="1"/>
  <c r="AG266" i="4" s="1"/>
  <c r="Z267" i="4" s="1"/>
  <c r="C269" i="4"/>
  <c r="F269" i="4"/>
  <c r="E269" i="4"/>
  <c r="D269" i="4"/>
  <c r="S267" i="4"/>
  <c r="V267" i="4"/>
  <c r="U267" i="4"/>
  <c r="W267" i="4" s="1"/>
  <c r="T267" i="4"/>
  <c r="K269" i="4"/>
  <c r="N269" i="4"/>
  <c r="M269" i="4"/>
  <c r="L269" i="4"/>
  <c r="O269" i="4" l="1"/>
  <c r="G269" i="4"/>
  <c r="X267" i="4"/>
  <c r="AA267" i="4"/>
  <c r="AC267" i="4"/>
  <c r="AB267" i="4"/>
  <c r="AD267" i="4"/>
  <c r="AF267" i="4" s="1"/>
  <c r="Y267" i="4"/>
  <c r="R268" i="4" s="1"/>
  <c r="P269" i="4"/>
  <c r="Q269" i="4" s="1"/>
  <c r="J270" i="4" s="1"/>
  <c r="H269" i="4"/>
  <c r="I269" i="4" s="1"/>
  <c r="B270" i="4" s="1"/>
  <c r="AE267" i="4" l="1"/>
  <c r="C270" i="4"/>
  <c r="F270" i="4"/>
  <c r="E270" i="4"/>
  <c r="G270" i="4" s="1"/>
  <c r="D270" i="4"/>
  <c r="K270" i="4"/>
  <c r="N270" i="4"/>
  <c r="M270" i="4"/>
  <c r="O270" i="4" s="1"/>
  <c r="L270" i="4"/>
  <c r="S268" i="4"/>
  <c r="V268" i="4"/>
  <c r="U268" i="4"/>
  <c r="W268" i="4" s="1"/>
  <c r="T268" i="4"/>
  <c r="AG267" i="4"/>
  <c r="Z268" i="4" s="1"/>
  <c r="P270" i="4" l="1"/>
  <c r="Q270" i="4"/>
  <c r="J271" i="4" s="1"/>
  <c r="H270" i="4"/>
  <c r="I270" i="4" s="1"/>
  <c r="B271" i="4" s="1"/>
  <c r="AA268" i="4"/>
  <c r="AC268" i="4"/>
  <c r="AB268" i="4"/>
  <c r="AD268" i="4"/>
  <c r="AF268" i="4" s="1"/>
  <c r="X268" i="4"/>
  <c r="Y268" i="4" s="1"/>
  <c r="R269" i="4" s="1"/>
  <c r="AE268" i="4" l="1"/>
  <c r="S269" i="4"/>
  <c r="V269" i="4"/>
  <c r="U269" i="4"/>
  <c r="W269" i="4" s="1"/>
  <c r="T269" i="4"/>
  <c r="C271" i="4"/>
  <c r="F271" i="4"/>
  <c r="E271" i="4"/>
  <c r="G271" i="4" s="1"/>
  <c r="D271" i="4"/>
  <c r="AG268" i="4"/>
  <c r="Z269" i="4" s="1"/>
  <c r="K271" i="4"/>
  <c r="N271" i="4"/>
  <c r="M271" i="4"/>
  <c r="L271" i="4"/>
  <c r="O271" i="4" l="1"/>
  <c r="H271" i="4"/>
  <c r="I271" i="4"/>
  <c r="B272" i="4" s="1"/>
  <c r="X269" i="4"/>
  <c r="Y269" i="4" s="1"/>
  <c r="R270" i="4" s="1"/>
  <c r="P271" i="4"/>
  <c r="Q271" i="4"/>
  <c r="J272" i="4" s="1"/>
  <c r="AA269" i="4"/>
  <c r="AC269" i="4"/>
  <c r="AE269" i="4" s="1"/>
  <c r="AB269" i="4"/>
  <c r="AD269" i="4"/>
  <c r="AF269" i="4" l="1"/>
  <c r="AG269" i="4"/>
  <c r="Z270" i="4" s="1"/>
  <c r="K272" i="4"/>
  <c r="N272" i="4"/>
  <c r="M272" i="4"/>
  <c r="L272" i="4"/>
  <c r="S270" i="4"/>
  <c r="V270" i="4"/>
  <c r="T270" i="4"/>
  <c r="U270" i="4"/>
  <c r="C272" i="4"/>
  <c r="F272" i="4"/>
  <c r="E272" i="4"/>
  <c r="D272" i="4"/>
  <c r="G272" i="4" l="1"/>
  <c r="O272" i="4"/>
  <c r="X270" i="4"/>
  <c r="P272" i="4"/>
  <c r="H272" i="4"/>
  <c r="I272" i="4" s="1"/>
  <c r="B273" i="4" s="1"/>
  <c r="W270" i="4"/>
  <c r="Y270" i="4" s="1"/>
  <c r="R271" i="4" s="1"/>
  <c r="AA270" i="4"/>
  <c r="AC270" i="4"/>
  <c r="AB270" i="4"/>
  <c r="AD270" i="4"/>
  <c r="Q272" i="4" l="1"/>
  <c r="J273" i="4" s="1"/>
  <c r="K273" i="4" s="1"/>
  <c r="AF270" i="4"/>
  <c r="S271" i="4"/>
  <c r="V271" i="4"/>
  <c r="U271" i="4"/>
  <c r="W271" i="4" s="1"/>
  <c r="T271" i="4"/>
  <c r="C273" i="4"/>
  <c r="F273" i="4"/>
  <c r="E273" i="4"/>
  <c r="G273" i="4" s="1"/>
  <c r="D273" i="4"/>
  <c r="N273" i="4"/>
  <c r="M273" i="4"/>
  <c r="L273" i="4"/>
  <c r="AE270" i="4"/>
  <c r="O273" i="4" l="1"/>
  <c r="Q273" i="4" s="1"/>
  <c r="J274" i="4" s="1"/>
  <c r="AG270" i="4"/>
  <c r="Z271" i="4" s="1"/>
  <c r="AA271" i="4" s="1"/>
  <c r="AB271" i="4"/>
  <c r="AD271" i="4"/>
  <c r="AF271" i="4" s="1"/>
  <c r="H273" i="4"/>
  <c r="I273" i="4"/>
  <c r="B274" i="4" s="1"/>
  <c r="P273" i="4"/>
  <c r="X271" i="4"/>
  <c r="Y271" i="4"/>
  <c r="R272" i="4" s="1"/>
  <c r="AC271" i="4" l="1"/>
  <c r="AE271" i="4" s="1"/>
  <c r="AG271" i="4" s="1"/>
  <c r="Z272" i="4" s="1"/>
  <c r="C274" i="4"/>
  <c r="F274" i="4"/>
  <c r="E274" i="4"/>
  <c r="D274" i="4"/>
  <c r="K274" i="4"/>
  <c r="N274" i="4"/>
  <c r="M274" i="4"/>
  <c r="O274" i="4" s="1"/>
  <c r="L274" i="4"/>
  <c r="S272" i="4"/>
  <c r="V272" i="4"/>
  <c r="U272" i="4"/>
  <c r="W272" i="4" s="1"/>
  <c r="T272" i="4"/>
  <c r="G274" i="4" l="1"/>
  <c r="AA272" i="4"/>
  <c r="AC272" i="4"/>
  <c r="AE272" i="4" s="1"/>
  <c r="AB272" i="4"/>
  <c r="AD272" i="4"/>
  <c r="X272" i="4"/>
  <c r="Y272" i="4" s="1"/>
  <c r="R273" i="4" s="1"/>
  <c r="H274" i="4"/>
  <c r="I274" i="4" s="1"/>
  <c r="B275" i="4" s="1"/>
  <c r="P274" i="4"/>
  <c r="Q274" i="4" s="1"/>
  <c r="J275" i="4" s="1"/>
  <c r="AF272" i="4" l="1"/>
  <c r="C275" i="4"/>
  <c r="F275" i="4"/>
  <c r="E275" i="4"/>
  <c r="G275" i="4" s="1"/>
  <c r="D275" i="4"/>
  <c r="S273" i="4"/>
  <c r="V273" i="4"/>
  <c r="T273" i="4"/>
  <c r="U273" i="4"/>
  <c r="K275" i="4"/>
  <c r="N275" i="4"/>
  <c r="M275" i="4"/>
  <c r="O275" i="4" s="1"/>
  <c r="L275" i="4"/>
  <c r="AG272" i="4"/>
  <c r="Z273" i="4" s="1"/>
  <c r="W273" i="4" l="1"/>
  <c r="X273" i="4"/>
  <c r="Y273" i="4" s="1"/>
  <c r="R274" i="4" s="1"/>
  <c r="AA273" i="4"/>
  <c r="AC273" i="4"/>
  <c r="AE273" i="4" s="1"/>
  <c r="AB273" i="4"/>
  <c r="AD273" i="4"/>
  <c r="AF273" i="4" s="1"/>
  <c r="P275" i="4"/>
  <c r="Q275" i="4" s="1"/>
  <c r="J276" i="4" s="1"/>
  <c r="H275" i="4"/>
  <c r="I275" i="4" s="1"/>
  <c r="B276" i="4" s="1"/>
  <c r="C276" i="4" l="1"/>
  <c r="F276" i="4"/>
  <c r="E276" i="4"/>
  <c r="G276" i="4" s="1"/>
  <c r="D276" i="4"/>
  <c r="K276" i="4"/>
  <c r="N276" i="4"/>
  <c r="M276" i="4"/>
  <c r="O276" i="4" s="1"/>
  <c r="L276" i="4"/>
  <c r="S274" i="4"/>
  <c r="V274" i="4"/>
  <c r="T274" i="4"/>
  <c r="U274" i="4"/>
  <c r="W274" i="4" s="1"/>
  <c r="AG273" i="4"/>
  <c r="Z274" i="4" s="1"/>
  <c r="AA274" i="4" l="1"/>
  <c r="AC274" i="4"/>
  <c r="AE274" i="4" s="1"/>
  <c r="AB274" i="4"/>
  <c r="AD274" i="4"/>
  <c r="P276" i="4"/>
  <c r="H276" i="4"/>
  <c r="I276" i="4" s="1"/>
  <c r="B277" i="4" s="1"/>
  <c r="Q276" i="4"/>
  <c r="J277" i="4" s="1"/>
  <c r="X274" i="4"/>
  <c r="Y274" i="4" s="1"/>
  <c r="R275" i="4" s="1"/>
  <c r="S275" i="4" l="1"/>
  <c r="V275" i="4"/>
  <c r="U275" i="4"/>
  <c r="W275" i="4" s="1"/>
  <c r="T275" i="4"/>
  <c r="C277" i="4"/>
  <c r="F277" i="4"/>
  <c r="E277" i="4"/>
  <c r="D277" i="4"/>
  <c r="K277" i="4"/>
  <c r="N277" i="4"/>
  <c r="M277" i="4"/>
  <c r="O277" i="4" s="1"/>
  <c r="L277" i="4"/>
  <c r="AF274" i="4"/>
  <c r="AG274" i="4" s="1"/>
  <c r="Z275" i="4" s="1"/>
  <c r="G277" i="4" l="1"/>
  <c r="AA275" i="4"/>
  <c r="AC275" i="4"/>
  <c r="AE275" i="4" s="1"/>
  <c r="AB275" i="4"/>
  <c r="AD275" i="4"/>
  <c r="P277" i="4"/>
  <c r="Q277" i="4" s="1"/>
  <c r="J278" i="4" s="1"/>
  <c r="X275" i="4"/>
  <c r="Y275" i="4" s="1"/>
  <c r="R276" i="4" s="1"/>
  <c r="H277" i="4"/>
  <c r="I277" i="4" l="1"/>
  <c r="B278" i="4" s="1"/>
  <c r="C278" i="4" s="1"/>
  <c r="S276" i="4"/>
  <c r="V276" i="4"/>
  <c r="U276" i="4"/>
  <c r="W276" i="4" s="1"/>
  <c r="T276" i="4"/>
  <c r="F278" i="4"/>
  <c r="D278" i="4"/>
  <c r="K278" i="4"/>
  <c r="N278" i="4"/>
  <c r="M278" i="4"/>
  <c r="O278" i="4" s="1"/>
  <c r="L278" i="4"/>
  <c r="AF275" i="4"/>
  <c r="AG275" i="4" s="1"/>
  <c r="Z276" i="4" s="1"/>
  <c r="E278" i="4" l="1"/>
  <c r="G278" i="4" s="1"/>
  <c r="I278" i="4" s="1"/>
  <c r="B279" i="4" s="1"/>
  <c r="H278" i="4"/>
  <c r="AA276" i="4"/>
  <c r="AC276" i="4"/>
  <c r="AE276" i="4" s="1"/>
  <c r="AB276" i="4"/>
  <c r="AD276" i="4"/>
  <c r="P278" i="4"/>
  <c r="Q278" i="4" s="1"/>
  <c r="J279" i="4" s="1"/>
  <c r="X276" i="4"/>
  <c r="Y276" i="4" s="1"/>
  <c r="R277" i="4" s="1"/>
  <c r="AF276" i="4" l="1"/>
  <c r="S277" i="4"/>
  <c r="V277" i="4"/>
  <c r="U277" i="4"/>
  <c r="W277" i="4" s="1"/>
  <c r="T277" i="4"/>
  <c r="K279" i="4"/>
  <c r="N279" i="4"/>
  <c r="M279" i="4"/>
  <c r="O279" i="4" s="1"/>
  <c r="L279" i="4"/>
  <c r="C279" i="4"/>
  <c r="F279" i="4"/>
  <c r="E279" i="4"/>
  <c r="G279" i="4" s="1"/>
  <c r="D279" i="4"/>
  <c r="AG276" i="4"/>
  <c r="Z277" i="4" s="1"/>
  <c r="P279" i="4" l="1"/>
  <c r="Q279" i="4" s="1"/>
  <c r="J280" i="4" s="1"/>
  <c r="AA277" i="4"/>
  <c r="AC277" i="4"/>
  <c r="AE277" i="4" s="1"/>
  <c r="AB277" i="4"/>
  <c r="AD277" i="4"/>
  <c r="H279" i="4"/>
  <c r="I279" i="4" s="1"/>
  <c r="B280" i="4" s="1"/>
  <c r="X277" i="4"/>
  <c r="Y277" i="4" s="1"/>
  <c r="R278" i="4" s="1"/>
  <c r="S278" i="4" l="1"/>
  <c r="V278" i="4"/>
  <c r="T278" i="4"/>
  <c r="U278" i="4"/>
  <c r="W278" i="4" s="1"/>
  <c r="C280" i="4"/>
  <c r="F280" i="4"/>
  <c r="E280" i="4"/>
  <c r="G280" i="4" s="1"/>
  <c r="D280" i="4"/>
  <c r="K280" i="4"/>
  <c r="N280" i="4"/>
  <c r="M280" i="4"/>
  <c r="O280" i="4" s="1"/>
  <c r="L280" i="4"/>
  <c r="AF277" i="4"/>
  <c r="AG277" i="4" s="1"/>
  <c r="Z278" i="4" s="1"/>
  <c r="H280" i="4" l="1"/>
  <c r="I280" i="4" s="1"/>
  <c r="B281" i="4" s="1"/>
  <c r="AA278" i="4"/>
  <c r="AC278" i="4"/>
  <c r="AE278" i="4" s="1"/>
  <c r="AB278" i="4"/>
  <c r="AD278" i="4"/>
  <c r="P280" i="4"/>
  <c r="Q280" i="4" s="1"/>
  <c r="J281" i="4" s="1"/>
  <c r="X278" i="4"/>
  <c r="Y278" i="4" s="1"/>
  <c r="R279" i="4" s="1"/>
  <c r="S279" i="4" l="1"/>
  <c r="V279" i="4"/>
  <c r="U279" i="4"/>
  <c r="T279" i="4"/>
  <c r="K281" i="4"/>
  <c r="N281" i="4"/>
  <c r="M281" i="4"/>
  <c r="L281" i="4"/>
  <c r="AF278" i="4"/>
  <c r="AG278" i="4" s="1"/>
  <c r="Z279" i="4" s="1"/>
  <c r="C281" i="4"/>
  <c r="F281" i="4"/>
  <c r="E281" i="4"/>
  <c r="D281" i="4"/>
  <c r="O281" i="4" l="1"/>
  <c r="W279" i="4"/>
  <c r="G281" i="4"/>
  <c r="P281" i="4"/>
  <c r="Q281" i="4" s="1"/>
  <c r="J282" i="4" s="1"/>
  <c r="X279" i="4"/>
  <c r="Y279" i="4" s="1"/>
  <c r="R280" i="4" s="1"/>
  <c r="H281" i="4"/>
  <c r="I281" i="4" s="1"/>
  <c r="B282" i="4" s="1"/>
  <c r="AA279" i="4"/>
  <c r="AC279" i="4"/>
  <c r="AB279" i="4"/>
  <c r="AD279" i="4"/>
  <c r="AE279" i="4" l="1"/>
  <c r="S280" i="4"/>
  <c r="V280" i="4"/>
  <c r="U280" i="4"/>
  <c r="W280" i="4" s="1"/>
  <c r="T280" i="4"/>
  <c r="C282" i="4"/>
  <c r="F282" i="4"/>
  <c r="E282" i="4"/>
  <c r="G282" i="4" s="1"/>
  <c r="D282" i="4"/>
  <c r="K282" i="4"/>
  <c r="N282" i="4"/>
  <c r="M282" i="4"/>
  <c r="O282" i="4" s="1"/>
  <c r="L282" i="4"/>
  <c r="AF279" i="4"/>
  <c r="AG279" i="4" s="1"/>
  <c r="Z280" i="4" s="1"/>
  <c r="AA280" i="4" l="1"/>
  <c r="AC280" i="4"/>
  <c r="AE280" i="4" s="1"/>
  <c r="AB280" i="4"/>
  <c r="AD280" i="4"/>
  <c r="AF280" i="4" s="1"/>
  <c r="H282" i="4"/>
  <c r="Q282" i="4"/>
  <c r="J283" i="4" s="1"/>
  <c r="X280" i="4"/>
  <c r="Y280" i="4" s="1"/>
  <c r="R281" i="4" s="1"/>
  <c r="I282" i="4"/>
  <c r="B283" i="4" s="1"/>
  <c r="P282" i="4"/>
  <c r="S281" i="4" l="1"/>
  <c r="V281" i="4"/>
  <c r="T281" i="4"/>
  <c r="U281" i="4"/>
  <c r="K283" i="4"/>
  <c r="N283" i="4"/>
  <c r="M283" i="4"/>
  <c r="L283" i="4"/>
  <c r="C283" i="4"/>
  <c r="F283" i="4"/>
  <c r="E283" i="4"/>
  <c r="D283" i="4"/>
  <c r="AG280" i="4"/>
  <c r="Z281" i="4" s="1"/>
  <c r="O283" i="4" l="1"/>
  <c r="W281" i="4"/>
  <c r="G283" i="4"/>
  <c r="P283" i="4"/>
  <c r="Q283" i="4" s="1"/>
  <c r="J284" i="4" s="1"/>
  <c r="AA281" i="4"/>
  <c r="AC281" i="4"/>
  <c r="AE281" i="4" s="1"/>
  <c r="AB281" i="4"/>
  <c r="AD281" i="4"/>
  <c r="H283" i="4"/>
  <c r="X281" i="4"/>
  <c r="Y281" i="4" s="1"/>
  <c r="R282" i="4" s="1"/>
  <c r="I283" i="4" l="1"/>
  <c r="B284" i="4" s="1"/>
  <c r="C284" i="4" s="1"/>
  <c r="S282" i="4"/>
  <c r="V282" i="4"/>
  <c r="T282" i="4"/>
  <c r="U282" i="4"/>
  <c r="W282" i="4" s="1"/>
  <c r="F284" i="4"/>
  <c r="E284" i="4"/>
  <c r="D284" i="4"/>
  <c r="K284" i="4"/>
  <c r="M284" i="4"/>
  <c r="L284" i="4"/>
  <c r="N284" i="4"/>
  <c r="P284" i="4" s="1"/>
  <c r="AF281" i="4"/>
  <c r="AG281" i="4" s="1"/>
  <c r="Z282" i="4" s="1"/>
  <c r="O284" i="4" l="1"/>
  <c r="G284" i="4"/>
  <c r="H284" i="4"/>
  <c r="I284" i="4" s="1"/>
  <c r="B285" i="4" s="1"/>
  <c r="X282" i="4"/>
  <c r="Y282" i="4" s="1"/>
  <c r="R283" i="4" s="1"/>
  <c r="AA282" i="4"/>
  <c r="AC282" i="4"/>
  <c r="AB282" i="4"/>
  <c r="AD282" i="4"/>
  <c r="Q284" i="4"/>
  <c r="J285" i="4" s="1"/>
  <c r="S283" i="4" l="1"/>
  <c r="T283" i="4"/>
  <c r="V283" i="4"/>
  <c r="X283" i="4" s="1"/>
  <c r="U283" i="4"/>
  <c r="W283" i="4" s="1"/>
  <c r="AE282" i="4"/>
  <c r="AF282" i="4"/>
  <c r="C285" i="4"/>
  <c r="F285" i="4"/>
  <c r="H285" i="4" s="1"/>
  <c r="E285" i="4"/>
  <c r="D285" i="4"/>
  <c r="K285" i="4"/>
  <c r="N285" i="4"/>
  <c r="M285" i="4"/>
  <c r="O285" i="4" s="1"/>
  <c r="L285" i="4"/>
  <c r="AG282" i="4"/>
  <c r="Z283" i="4" s="1"/>
  <c r="AA283" i="4" l="1"/>
  <c r="AD283" i="4"/>
  <c r="AC283" i="4"/>
  <c r="AE283" i="4" s="1"/>
  <c r="AB283" i="4"/>
  <c r="P285" i="4"/>
  <c r="Q285" i="4" s="1"/>
  <c r="J286" i="4" s="1"/>
  <c r="G285" i="4"/>
  <c r="I285" i="4" s="1"/>
  <c r="B286" i="4" s="1"/>
  <c r="Y283" i="4"/>
  <c r="R284" i="4" s="1"/>
  <c r="C286" i="4" l="1"/>
  <c r="F286" i="4"/>
  <c r="E286" i="4"/>
  <c r="G286" i="4" s="1"/>
  <c r="D286" i="4"/>
  <c r="K286" i="4"/>
  <c r="M286" i="4"/>
  <c r="O286" i="4" s="1"/>
  <c r="L286" i="4"/>
  <c r="N286" i="4"/>
  <c r="AF283" i="4"/>
  <c r="S284" i="4"/>
  <c r="V284" i="4"/>
  <c r="U284" i="4"/>
  <c r="W284" i="4" s="1"/>
  <c r="T284" i="4"/>
  <c r="AG283" i="4"/>
  <c r="Z284" i="4" s="1"/>
  <c r="P286" i="4" l="1"/>
  <c r="AA284" i="4"/>
  <c r="AD284" i="4"/>
  <c r="AC284" i="4"/>
  <c r="AE284" i="4" s="1"/>
  <c r="AB284" i="4"/>
  <c r="X284" i="4"/>
  <c r="Y284" i="4" s="1"/>
  <c r="R285" i="4" s="1"/>
  <c r="H286" i="4"/>
  <c r="I286" i="4" s="1"/>
  <c r="B287" i="4" s="1"/>
  <c r="Q286" i="4"/>
  <c r="J287" i="4" s="1"/>
  <c r="C287" i="4" l="1"/>
  <c r="F287" i="4"/>
  <c r="E287" i="4"/>
  <c r="G287" i="4" s="1"/>
  <c r="D287" i="4"/>
  <c r="K287" i="4"/>
  <c r="N287" i="4"/>
  <c r="M287" i="4"/>
  <c r="O287" i="4" s="1"/>
  <c r="L287" i="4"/>
  <c r="AF284" i="4"/>
  <c r="S285" i="4"/>
  <c r="T285" i="4"/>
  <c r="U285" i="4"/>
  <c r="W285" i="4" s="1"/>
  <c r="V285" i="4"/>
  <c r="AG284" i="4"/>
  <c r="Z285" i="4" s="1"/>
  <c r="X285" i="4" l="1"/>
  <c r="AA285" i="4"/>
  <c r="AD285" i="4"/>
  <c r="AC285" i="4"/>
  <c r="AE285" i="4" s="1"/>
  <c r="AB285" i="4"/>
  <c r="P287" i="4"/>
  <c r="Q287" i="4"/>
  <c r="J288" i="4" s="1"/>
  <c r="H287" i="4"/>
  <c r="I287" i="4" s="1"/>
  <c r="B288" i="4" s="1"/>
  <c r="Y285" i="4"/>
  <c r="R286" i="4" s="1"/>
  <c r="C288" i="4" l="1"/>
  <c r="F288" i="4"/>
  <c r="E288" i="4"/>
  <c r="D288" i="4"/>
  <c r="K288" i="4"/>
  <c r="M288" i="4"/>
  <c r="O288" i="4" s="1"/>
  <c r="L288" i="4"/>
  <c r="N288" i="4"/>
  <c r="P288" i="4" s="1"/>
  <c r="S286" i="4"/>
  <c r="V286" i="4"/>
  <c r="U286" i="4"/>
  <c r="T286" i="4"/>
  <c r="AF285" i="4"/>
  <c r="AG285" i="4"/>
  <c r="Z286" i="4" s="1"/>
  <c r="W286" i="4" l="1"/>
  <c r="G288" i="4"/>
  <c r="Q288" i="4"/>
  <c r="J289" i="4" s="1"/>
  <c r="X286" i="4"/>
  <c r="H288" i="4"/>
  <c r="AA286" i="4"/>
  <c r="AD286" i="4"/>
  <c r="AC286" i="4"/>
  <c r="AE286" i="4" s="1"/>
  <c r="AB286" i="4"/>
  <c r="I288" i="4" l="1"/>
  <c r="B289" i="4" s="1"/>
  <c r="E289" i="4" s="1"/>
  <c r="Y286" i="4"/>
  <c r="R287" i="4" s="1"/>
  <c r="S287" i="4" s="1"/>
  <c r="V287" i="4"/>
  <c r="AF286" i="4"/>
  <c r="AG286" i="4" s="1"/>
  <c r="Z287" i="4" s="1"/>
  <c r="C289" i="4"/>
  <c r="F289" i="4"/>
  <c r="H289" i="4" s="1"/>
  <c r="D289" i="4"/>
  <c r="K289" i="4"/>
  <c r="N289" i="4"/>
  <c r="M289" i="4"/>
  <c r="L289" i="4"/>
  <c r="U287" i="4" l="1"/>
  <c r="W287" i="4" s="1"/>
  <c r="T287" i="4"/>
  <c r="O289" i="4"/>
  <c r="X287" i="4"/>
  <c r="P289" i="4"/>
  <c r="AA287" i="4"/>
  <c r="AD287" i="4"/>
  <c r="AC287" i="4"/>
  <c r="AB287" i="4"/>
  <c r="G289" i="4"/>
  <c r="I289" i="4" s="1"/>
  <c r="B290" i="4" s="1"/>
  <c r="Y287" i="4" l="1"/>
  <c r="R288" i="4" s="1"/>
  <c r="S288" i="4" s="1"/>
  <c r="Q289" i="4"/>
  <c r="J290" i="4" s="1"/>
  <c r="K290" i="4" s="1"/>
  <c r="AE287" i="4"/>
  <c r="C290" i="4"/>
  <c r="F290" i="4"/>
  <c r="E290" i="4"/>
  <c r="D290" i="4"/>
  <c r="L290" i="4"/>
  <c r="N290" i="4"/>
  <c r="AF287" i="4"/>
  <c r="V288" i="4"/>
  <c r="U288" i="4"/>
  <c r="T288" i="4"/>
  <c r="AG287" i="4" l="1"/>
  <c r="Z288" i="4" s="1"/>
  <c r="AC288" i="4" s="1"/>
  <c r="M290" i="4"/>
  <c r="G290" i="4"/>
  <c r="O290" i="4"/>
  <c r="W288" i="4"/>
  <c r="X288" i="4"/>
  <c r="AD288" i="4"/>
  <c r="AB288" i="4"/>
  <c r="H290" i="4"/>
  <c r="I290" i="4" s="1"/>
  <c r="B291" i="4" s="1"/>
  <c r="P290" i="4"/>
  <c r="Q290" i="4" s="1"/>
  <c r="J291" i="4" s="1"/>
  <c r="AA288" i="4" l="1"/>
  <c r="Y288" i="4"/>
  <c r="R289" i="4" s="1"/>
  <c r="U289" i="4" s="1"/>
  <c r="AE288" i="4"/>
  <c r="K291" i="4"/>
  <c r="N291" i="4"/>
  <c r="M291" i="4"/>
  <c r="O291" i="4" s="1"/>
  <c r="L291" i="4"/>
  <c r="C291" i="4"/>
  <c r="F291" i="4"/>
  <c r="E291" i="4"/>
  <c r="D291" i="4"/>
  <c r="AF288" i="4"/>
  <c r="T289" i="4"/>
  <c r="V289" i="4"/>
  <c r="X289" i="4" s="1"/>
  <c r="S289" i="4" l="1"/>
  <c r="AG288" i="4"/>
  <c r="Z289" i="4" s="1"/>
  <c r="AC289" i="4" s="1"/>
  <c r="G291" i="4"/>
  <c r="W289" i="4"/>
  <c r="Y289" i="4" s="1"/>
  <c r="R290" i="4" s="1"/>
  <c r="AD289" i="4"/>
  <c r="AB289" i="4"/>
  <c r="H291" i="4"/>
  <c r="I291" i="4" s="1"/>
  <c r="B292" i="4" s="1"/>
  <c r="P291" i="4"/>
  <c r="Q291" i="4" s="1"/>
  <c r="J292" i="4" s="1"/>
  <c r="AA289" i="4" l="1"/>
  <c r="AE289" i="4" s="1"/>
  <c r="AG289" i="4" s="1"/>
  <c r="Z290" i="4" s="1"/>
  <c r="K292" i="4"/>
  <c r="M292" i="4"/>
  <c r="O292" i="4" s="1"/>
  <c r="L292" i="4"/>
  <c r="N292" i="4"/>
  <c r="P292" i="4" s="1"/>
  <c r="C292" i="4"/>
  <c r="F292" i="4"/>
  <c r="E292" i="4"/>
  <c r="G292" i="4" s="1"/>
  <c r="D292" i="4"/>
  <c r="S290" i="4"/>
  <c r="V290" i="4"/>
  <c r="U290" i="4"/>
  <c r="W290" i="4" s="1"/>
  <c r="T290" i="4"/>
  <c r="AF289" i="4"/>
  <c r="H292" i="4" l="1"/>
  <c r="I292" i="4" s="1"/>
  <c r="B293" i="4" s="1"/>
  <c r="AA290" i="4"/>
  <c r="AD290" i="4"/>
  <c r="AB290" i="4"/>
  <c r="AC290" i="4"/>
  <c r="AE290" i="4" s="1"/>
  <c r="X290" i="4"/>
  <c r="Y290" i="4"/>
  <c r="R291" i="4" s="1"/>
  <c r="Q292" i="4"/>
  <c r="J293" i="4" s="1"/>
  <c r="AF290" i="4" l="1"/>
  <c r="AG290" i="4"/>
  <c r="Z291" i="4" s="1"/>
  <c r="S291" i="4"/>
  <c r="T291" i="4"/>
  <c r="V291" i="4"/>
  <c r="U291" i="4"/>
  <c r="W291" i="4" s="1"/>
  <c r="K293" i="4"/>
  <c r="N293" i="4"/>
  <c r="M293" i="4"/>
  <c r="L293" i="4"/>
  <c r="C293" i="4"/>
  <c r="F293" i="4"/>
  <c r="E293" i="4"/>
  <c r="D293" i="4"/>
  <c r="G293" i="4" l="1"/>
  <c r="P293" i="4"/>
  <c r="X291" i="4"/>
  <c r="Y291" i="4"/>
  <c r="R292" i="4" s="1"/>
  <c r="H293" i="4"/>
  <c r="I293" i="4" s="1"/>
  <c r="B294" i="4" s="1"/>
  <c r="AA291" i="4"/>
  <c r="AD291" i="4"/>
  <c r="AC291" i="4"/>
  <c r="AE291" i="4" s="1"/>
  <c r="AB291" i="4"/>
  <c r="O293" i="4"/>
  <c r="Q293" i="4" s="1"/>
  <c r="J294" i="4" s="1"/>
  <c r="K294" i="4" l="1"/>
  <c r="M294" i="4"/>
  <c r="L294" i="4"/>
  <c r="N294" i="4"/>
  <c r="P294" i="4" s="1"/>
  <c r="AF291" i="4"/>
  <c r="AG291" i="4" s="1"/>
  <c r="Z292" i="4" s="1"/>
  <c r="C294" i="4"/>
  <c r="F294" i="4"/>
  <c r="E294" i="4"/>
  <c r="D294" i="4"/>
  <c r="S292" i="4"/>
  <c r="V292" i="4"/>
  <c r="U292" i="4"/>
  <c r="W292" i="4" s="1"/>
  <c r="T292" i="4"/>
  <c r="H294" i="4" l="1"/>
  <c r="G294" i="4"/>
  <c r="O294" i="4"/>
  <c r="Q294" i="4" s="1"/>
  <c r="J295" i="4" s="1"/>
  <c r="AA292" i="4"/>
  <c r="AD292" i="4"/>
  <c r="AC292" i="4"/>
  <c r="AB292" i="4"/>
  <c r="I294" i="4"/>
  <c r="B295" i="4" s="1"/>
  <c r="X292" i="4"/>
  <c r="Y292" i="4" s="1"/>
  <c r="R293" i="4" s="1"/>
  <c r="AE292" i="4" l="1"/>
  <c r="S293" i="4"/>
  <c r="T293" i="4"/>
  <c r="U293" i="4"/>
  <c r="V293" i="4"/>
  <c r="X293" i="4" s="1"/>
  <c r="AF292" i="4"/>
  <c r="K295" i="4"/>
  <c r="N295" i="4"/>
  <c r="P295" i="4" s="1"/>
  <c r="M295" i="4"/>
  <c r="L295" i="4"/>
  <c r="C295" i="4"/>
  <c r="F295" i="4"/>
  <c r="E295" i="4"/>
  <c r="G295" i="4" s="1"/>
  <c r="D295" i="4"/>
  <c r="AG292" i="4" l="1"/>
  <c r="Z293" i="4" s="1"/>
  <c r="W293" i="4"/>
  <c r="Y293" i="4" s="1"/>
  <c r="R294" i="4" s="1"/>
  <c r="O295" i="4"/>
  <c r="Q295" i="4" s="1"/>
  <c r="J296" i="4" s="1"/>
  <c r="AA293" i="4"/>
  <c r="AD293" i="4"/>
  <c r="AC293" i="4"/>
  <c r="AB293" i="4"/>
  <c r="H295" i="4"/>
  <c r="I295" i="4" s="1"/>
  <c r="B296" i="4" s="1"/>
  <c r="AE293" i="4" l="1"/>
  <c r="C296" i="4"/>
  <c r="F296" i="4"/>
  <c r="E296" i="4"/>
  <c r="G296" i="4" s="1"/>
  <c r="D296" i="4"/>
  <c r="AF293" i="4"/>
  <c r="S294" i="4"/>
  <c r="V294" i="4"/>
  <c r="U294" i="4"/>
  <c r="T294" i="4"/>
  <c r="K296" i="4"/>
  <c r="M296" i="4"/>
  <c r="L296" i="4"/>
  <c r="N296" i="4"/>
  <c r="P296" i="4" s="1"/>
  <c r="AG293" i="4" l="1"/>
  <c r="Z294" i="4" s="1"/>
  <c r="AC294" i="4" s="1"/>
  <c r="O296" i="4"/>
  <c r="Q296" i="4" s="1"/>
  <c r="J297" i="4" s="1"/>
  <c r="X294" i="4"/>
  <c r="H296" i="4"/>
  <c r="I296" i="4" s="1"/>
  <c r="B297" i="4" s="1"/>
  <c r="AA294" i="4"/>
  <c r="AD294" i="4"/>
  <c r="AB294" i="4"/>
  <c r="W294" i="4"/>
  <c r="Y294" i="4" l="1"/>
  <c r="R295" i="4" s="1"/>
  <c r="S295" i="4" s="1"/>
  <c r="AE294" i="4"/>
  <c r="T295" i="4"/>
  <c r="V295" i="4"/>
  <c r="X295" i="4" s="1"/>
  <c r="AF294" i="4"/>
  <c r="K297" i="4"/>
  <c r="N297" i="4"/>
  <c r="M297" i="4"/>
  <c r="L297" i="4"/>
  <c r="C297" i="4"/>
  <c r="F297" i="4"/>
  <c r="E297" i="4"/>
  <c r="G297" i="4" s="1"/>
  <c r="D297" i="4"/>
  <c r="U295" i="4" l="1"/>
  <c r="W295" i="4" s="1"/>
  <c r="Y295" i="4" s="1"/>
  <c r="R296" i="4" s="1"/>
  <c r="AG294" i="4"/>
  <c r="Z295" i="4" s="1"/>
  <c r="AC295" i="4" s="1"/>
  <c r="P297" i="4"/>
  <c r="O297" i="4"/>
  <c r="Q297" i="4" s="1"/>
  <c r="J298" i="4" s="1"/>
  <c r="AD295" i="4"/>
  <c r="AB295" i="4"/>
  <c r="H297" i="4"/>
  <c r="I297" i="4" s="1"/>
  <c r="B298" i="4" s="1"/>
  <c r="AA295" i="4" l="1"/>
  <c r="C298" i="4"/>
  <c r="F298" i="4"/>
  <c r="E298" i="4"/>
  <c r="G298" i="4" s="1"/>
  <c r="D298" i="4"/>
  <c r="S296" i="4"/>
  <c r="V296" i="4"/>
  <c r="U296" i="4"/>
  <c r="W296" i="4" s="1"/>
  <c r="T296" i="4"/>
  <c r="AF295" i="4"/>
  <c r="K298" i="4"/>
  <c r="M298" i="4"/>
  <c r="O298" i="4" s="1"/>
  <c r="L298" i="4"/>
  <c r="N298" i="4"/>
  <c r="AE295" i="4" l="1"/>
  <c r="AG295" i="4" s="1"/>
  <c r="Z296" i="4" s="1"/>
  <c r="P298" i="4"/>
  <c r="AD296" i="4"/>
  <c r="AB296" i="4"/>
  <c r="H298" i="4"/>
  <c r="I298" i="4" s="1"/>
  <c r="B299" i="4" s="1"/>
  <c r="X296" i="4"/>
  <c r="Y296" i="4" s="1"/>
  <c r="R297" i="4" s="1"/>
  <c r="Q298" i="4"/>
  <c r="J299" i="4" s="1"/>
  <c r="AC296" i="4" l="1"/>
  <c r="AA296" i="4"/>
  <c r="C299" i="4"/>
  <c r="F299" i="4"/>
  <c r="E299" i="4"/>
  <c r="D299" i="4"/>
  <c r="S297" i="4"/>
  <c r="T297" i="4"/>
  <c r="V297" i="4"/>
  <c r="X297" i="4" s="1"/>
  <c r="U297" i="4"/>
  <c r="AF296" i="4"/>
  <c r="K299" i="4"/>
  <c r="N299" i="4"/>
  <c r="M299" i="4"/>
  <c r="L299" i="4"/>
  <c r="AE296" i="4" l="1"/>
  <c r="AG296" i="4" s="1"/>
  <c r="Z297" i="4" s="1"/>
  <c r="O299" i="4"/>
  <c r="G299" i="4"/>
  <c r="W297" i="4"/>
  <c r="Y297" i="4" s="1"/>
  <c r="R298" i="4" s="1"/>
  <c r="AD297" i="4"/>
  <c r="AB297" i="4"/>
  <c r="P299" i="4"/>
  <c r="Q299" i="4" s="1"/>
  <c r="J300" i="4" s="1"/>
  <c r="H299" i="4"/>
  <c r="I299" i="4" s="1"/>
  <c r="B300" i="4" s="1"/>
  <c r="AC297" i="4" l="1"/>
  <c r="AE297" i="4" s="1"/>
  <c r="AA297" i="4"/>
  <c r="C300" i="4"/>
  <c r="F300" i="4"/>
  <c r="E300" i="4"/>
  <c r="D300" i="4"/>
  <c r="S298" i="4"/>
  <c r="V298" i="4"/>
  <c r="U298" i="4"/>
  <c r="T298" i="4"/>
  <c r="AF297" i="4"/>
  <c r="K300" i="4"/>
  <c r="M300" i="4"/>
  <c r="O300" i="4" s="1"/>
  <c r="L300" i="4"/>
  <c r="N300" i="4"/>
  <c r="G300" i="4" l="1"/>
  <c r="W298" i="4"/>
  <c r="AG297" i="4"/>
  <c r="Z298" i="4" s="1"/>
  <c r="AA298" i="4" s="1"/>
  <c r="P300" i="4"/>
  <c r="Q300" i="4" s="1"/>
  <c r="J301" i="4" s="1"/>
  <c r="AD298" i="4"/>
  <c r="AB298" i="4"/>
  <c r="X298" i="4"/>
  <c r="Y298" i="4" s="1"/>
  <c r="R299" i="4" s="1"/>
  <c r="H300" i="4"/>
  <c r="I300" i="4" s="1"/>
  <c r="B301" i="4" s="1"/>
  <c r="AC298" i="4" l="1"/>
  <c r="AE298" i="4" s="1"/>
  <c r="AG298" i="4" s="1"/>
  <c r="Z299" i="4" s="1"/>
  <c r="C301" i="4"/>
  <c r="F301" i="4"/>
  <c r="E301" i="4"/>
  <c r="G301" i="4" s="1"/>
  <c r="D301" i="4"/>
  <c r="K301" i="4"/>
  <c r="N301" i="4"/>
  <c r="M301" i="4"/>
  <c r="L301" i="4"/>
  <c r="AF298" i="4"/>
  <c r="S299" i="4"/>
  <c r="T299" i="4"/>
  <c r="V299" i="4"/>
  <c r="X299" i="4" s="1"/>
  <c r="U299" i="4"/>
  <c r="W299" i="4" l="1"/>
  <c r="O301" i="4"/>
  <c r="AA299" i="4"/>
  <c r="AD299" i="4"/>
  <c r="AC299" i="4"/>
  <c r="AB299" i="4"/>
  <c r="P301" i="4"/>
  <c r="Q301" i="4" s="1"/>
  <c r="J302" i="4" s="1"/>
  <c r="H301" i="4"/>
  <c r="I301" i="4" s="1"/>
  <c r="B302" i="4" s="1"/>
  <c r="Y299" i="4"/>
  <c r="R300" i="4" s="1"/>
  <c r="AE299" i="4" l="1"/>
  <c r="C302" i="4"/>
  <c r="F302" i="4"/>
  <c r="E302" i="4"/>
  <c r="G302" i="4" s="1"/>
  <c r="D302" i="4"/>
  <c r="K302" i="4"/>
  <c r="M302" i="4"/>
  <c r="O302" i="4" s="1"/>
  <c r="L302" i="4"/>
  <c r="N302" i="4"/>
  <c r="S300" i="4"/>
  <c r="V300" i="4"/>
  <c r="U300" i="4"/>
  <c r="W300" i="4" s="1"/>
  <c r="T300" i="4"/>
  <c r="AF299" i="4"/>
  <c r="AG299" i="4"/>
  <c r="Z300" i="4" s="1"/>
  <c r="P302" i="4" l="1"/>
  <c r="Q302" i="4" s="1"/>
  <c r="J303" i="4" s="1"/>
  <c r="AA300" i="4"/>
  <c r="AD300" i="4"/>
  <c r="AC300" i="4"/>
  <c r="AE300" i="4" s="1"/>
  <c r="AB300" i="4"/>
  <c r="X300" i="4"/>
  <c r="Y300" i="4" s="1"/>
  <c r="R301" i="4" s="1"/>
  <c r="H302" i="4"/>
  <c r="I302" i="4" s="1"/>
  <c r="B303" i="4" s="1"/>
  <c r="C303" i="4" l="1"/>
  <c r="F303" i="4"/>
  <c r="E303" i="4"/>
  <c r="G303" i="4" s="1"/>
  <c r="D303" i="4"/>
  <c r="S301" i="4"/>
  <c r="T301" i="4"/>
  <c r="U301" i="4"/>
  <c r="W301" i="4" s="1"/>
  <c r="V301" i="4"/>
  <c r="X301" i="4" s="1"/>
  <c r="AF300" i="4"/>
  <c r="K303" i="4"/>
  <c r="N303" i="4"/>
  <c r="M303" i="4"/>
  <c r="O303" i="4" s="1"/>
  <c r="L303" i="4"/>
  <c r="AG300" i="4"/>
  <c r="Z301" i="4" s="1"/>
  <c r="P303" i="4" l="1"/>
  <c r="H303" i="4"/>
  <c r="I303" i="4" s="1"/>
  <c r="B304" i="4" s="1"/>
  <c r="AA301" i="4"/>
  <c r="AD301" i="4"/>
  <c r="AC301" i="4"/>
  <c r="AB301" i="4"/>
  <c r="Y301" i="4"/>
  <c r="R302" i="4" s="1"/>
  <c r="Q303" i="4"/>
  <c r="J304" i="4" s="1"/>
  <c r="AE301" i="4" l="1"/>
  <c r="S302" i="4"/>
  <c r="V302" i="4"/>
  <c r="U302" i="4"/>
  <c r="T302" i="4"/>
  <c r="K304" i="4"/>
  <c r="M304" i="4"/>
  <c r="O304" i="4" s="1"/>
  <c r="L304" i="4"/>
  <c r="N304" i="4"/>
  <c r="AF301" i="4"/>
  <c r="AG301" i="4" s="1"/>
  <c r="Z302" i="4" s="1"/>
  <c r="C304" i="4"/>
  <c r="F304" i="4"/>
  <c r="E304" i="4"/>
  <c r="D304" i="4"/>
  <c r="W302" i="4" l="1"/>
  <c r="G304" i="4"/>
  <c r="H304" i="4"/>
  <c r="X302" i="4"/>
  <c r="AA302" i="4"/>
  <c r="AD302" i="4"/>
  <c r="AC302" i="4"/>
  <c r="AB302" i="4"/>
  <c r="P304" i="4"/>
  <c r="Q304" i="4" s="1"/>
  <c r="J305" i="4" s="1"/>
  <c r="Y302" i="4" l="1"/>
  <c r="R303" i="4" s="1"/>
  <c r="AE302" i="4"/>
  <c r="I304" i="4"/>
  <c r="B305" i="4" s="1"/>
  <c r="E305" i="4" s="1"/>
  <c r="K305" i="4"/>
  <c r="N305" i="4"/>
  <c r="M305" i="4"/>
  <c r="L305" i="4"/>
  <c r="F305" i="4"/>
  <c r="D305" i="4"/>
  <c r="AF302" i="4"/>
  <c r="AG302" i="4" s="1"/>
  <c r="Z303" i="4" s="1"/>
  <c r="S303" i="4"/>
  <c r="T303" i="4"/>
  <c r="U303" i="4"/>
  <c r="V303" i="4"/>
  <c r="C305" i="4" l="1"/>
  <c r="G305" i="4" s="1"/>
  <c r="W303" i="4"/>
  <c r="O305" i="4"/>
  <c r="X303" i="4"/>
  <c r="Y303" i="4" s="1"/>
  <c r="R304" i="4" s="1"/>
  <c r="H305" i="4"/>
  <c r="P305" i="4"/>
  <c r="AA303" i="4"/>
  <c r="AD303" i="4"/>
  <c r="AC303" i="4"/>
  <c r="AB303" i="4"/>
  <c r="Q305" i="4" l="1"/>
  <c r="J306" i="4" s="1"/>
  <c r="K306" i="4" s="1"/>
  <c r="I305" i="4"/>
  <c r="B306" i="4" s="1"/>
  <c r="AE303" i="4"/>
  <c r="M306" i="4"/>
  <c r="L306" i="4"/>
  <c r="N306" i="4"/>
  <c r="P306" i="4" s="1"/>
  <c r="S304" i="4"/>
  <c r="V304" i="4"/>
  <c r="U304" i="4"/>
  <c r="T304" i="4"/>
  <c r="AF303" i="4"/>
  <c r="AG303" i="4" s="1"/>
  <c r="Z304" i="4" s="1"/>
  <c r="C306" i="4"/>
  <c r="F306" i="4"/>
  <c r="E306" i="4"/>
  <c r="D306" i="4"/>
  <c r="G306" i="4" l="1"/>
  <c r="W304" i="4"/>
  <c r="O306" i="4"/>
  <c r="X304" i="4"/>
  <c r="Y304" i="4" s="1"/>
  <c r="R305" i="4" s="1"/>
  <c r="AA304" i="4"/>
  <c r="AD304" i="4"/>
  <c r="AB304" i="4"/>
  <c r="AC304" i="4"/>
  <c r="AE304" i="4" s="1"/>
  <c r="H306" i="4"/>
  <c r="I306" i="4"/>
  <c r="B307" i="4" s="1"/>
  <c r="Q306" i="4"/>
  <c r="J307" i="4" s="1"/>
  <c r="AF304" i="4" l="1"/>
  <c r="S305" i="4"/>
  <c r="T305" i="4"/>
  <c r="V305" i="4"/>
  <c r="X305" i="4" s="1"/>
  <c r="U305" i="4"/>
  <c r="W305" i="4" s="1"/>
  <c r="C307" i="4"/>
  <c r="F307" i="4"/>
  <c r="H307" i="4" s="1"/>
  <c r="E307" i="4"/>
  <c r="D307" i="4"/>
  <c r="AG304" i="4"/>
  <c r="Z305" i="4" s="1"/>
  <c r="K307" i="4"/>
  <c r="N307" i="4"/>
  <c r="M307" i="4"/>
  <c r="L307" i="4"/>
  <c r="O307" i="4" l="1"/>
  <c r="G307" i="4"/>
  <c r="I307" i="4"/>
  <c r="B308" i="4" s="1"/>
  <c r="P307" i="4"/>
  <c r="Q307" i="4" s="1"/>
  <c r="J308" i="4" s="1"/>
  <c r="Y305" i="4"/>
  <c r="R306" i="4" s="1"/>
  <c r="AA305" i="4"/>
  <c r="AD305" i="4"/>
  <c r="AC305" i="4"/>
  <c r="AE305" i="4" s="1"/>
  <c r="AB305" i="4"/>
  <c r="K308" i="4" l="1"/>
  <c r="M308" i="4"/>
  <c r="L308" i="4"/>
  <c r="N308" i="4"/>
  <c r="P308" i="4" s="1"/>
  <c r="AF305" i="4"/>
  <c r="AG305" i="4" s="1"/>
  <c r="Z306" i="4" s="1"/>
  <c r="S306" i="4"/>
  <c r="V306" i="4"/>
  <c r="U306" i="4"/>
  <c r="T306" i="4"/>
  <c r="C308" i="4"/>
  <c r="F308" i="4"/>
  <c r="E308" i="4"/>
  <c r="G308" i="4" s="1"/>
  <c r="D308" i="4"/>
  <c r="X306" i="4" l="1"/>
  <c r="O308" i="4"/>
  <c r="AA306" i="4"/>
  <c r="AD306" i="4"/>
  <c r="AB306" i="4"/>
  <c r="AC306" i="4"/>
  <c r="H308" i="4"/>
  <c r="I308" i="4" s="1"/>
  <c r="B309" i="4" s="1"/>
  <c r="Q308" i="4"/>
  <c r="J309" i="4" s="1"/>
  <c r="W306" i="4"/>
  <c r="Y306" i="4" s="1"/>
  <c r="R307" i="4" s="1"/>
  <c r="AE306" i="4" l="1"/>
  <c r="C309" i="4"/>
  <c r="F309" i="4"/>
  <c r="E309" i="4"/>
  <c r="G309" i="4" s="1"/>
  <c r="D309" i="4"/>
  <c r="K309" i="4"/>
  <c r="N309" i="4"/>
  <c r="M309" i="4"/>
  <c r="L309" i="4"/>
  <c r="AF306" i="4"/>
  <c r="S307" i="4"/>
  <c r="T307" i="4"/>
  <c r="V307" i="4"/>
  <c r="U307" i="4"/>
  <c r="AG306" i="4"/>
  <c r="Z307" i="4" s="1"/>
  <c r="O309" i="4" l="1"/>
  <c r="W307" i="4"/>
  <c r="X307" i="4"/>
  <c r="Y307" i="4" s="1"/>
  <c r="R308" i="4" s="1"/>
  <c r="P309" i="4"/>
  <c r="Q309" i="4" s="1"/>
  <c r="J310" i="4" s="1"/>
  <c r="AA307" i="4"/>
  <c r="AD307" i="4"/>
  <c r="AB307" i="4"/>
  <c r="AC307" i="4"/>
  <c r="H309" i="4"/>
  <c r="I309" i="4" s="1"/>
  <c r="B310" i="4" s="1"/>
  <c r="AE307" i="4" l="1"/>
  <c r="C310" i="4"/>
  <c r="F310" i="4"/>
  <c r="E310" i="4"/>
  <c r="G310" i="4" s="1"/>
  <c r="D310" i="4"/>
  <c r="AF307" i="4"/>
  <c r="AG307" i="4" s="1"/>
  <c r="Z308" i="4" s="1"/>
  <c r="K310" i="4"/>
  <c r="M310" i="4"/>
  <c r="L310" i="4"/>
  <c r="N310" i="4"/>
  <c r="S308" i="4"/>
  <c r="V308" i="4"/>
  <c r="U308" i="4"/>
  <c r="T308" i="4"/>
  <c r="W308" i="4" l="1"/>
  <c r="O310" i="4"/>
  <c r="AA308" i="4"/>
  <c r="AD308" i="4"/>
  <c r="AC308" i="4"/>
  <c r="AB308" i="4"/>
  <c r="X308" i="4"/>
  <c r="Y308" i="4" s="1"/>
  <c r="R309" i="4" s="1"/>
  <c r="H310" i="4"/>
  <c r="I310" i="4" s="1"/>
  <c r="B311" i="4" s="1"/>
  <c r="P310" i="4"/>
  <c r="Q310" i="4" s="1"/>
  <c r="J311" i="4" s="1"/>
  <c r="AE308" i="4" l="1"/>
  <c r="C311" i="4"/>
  <c r="F311" i="4"/>
  <c r="E311" i="4"/>
  <c r="G311" i="4" s="1"/>
  <c r="D311" i="4"/>
  <c r="K311" i="4"/>
  <c r="N311" i="4"/>
  <c r="M311" i="4"/>
  <c r="L311" i="4"/>
  <c r="AF308" i="4"/>
  <c r="S309" i="4"/>
  <c r="T309" i="4"/>
  <c r="U309" i="4"/>
  <c r="V309" i="4"/>
  <c r="AG308" i="4"/>
  <c r="Z309" i="4" s="1"/>
  <c r="O311" i="4" l="1"/>
  <c r="W309" i="4"/>
  <c r="X309" i="4"/>
  <c r="P311" i="4"/>
  <c r="Q311" i="4" s="1"/>
  <c r="J312" i="4" s="1"/>
  <c r="AA309" i="4"/>
  <c r="AD309" i="4"/>
  <c r="AC309" i="4"/>
  <c r="AB309" i="4"/>
  <c r="H311" i="4"/>
  <c r="I311" i="4" s="1"/>
  <c r="B312" i="4" s="1"/>
  <c r="Y309" i="4" l="1"/>
  <c r="R310" i="4" s="1"/>
  <c r="S310" i="4" s="1"/>
  <c r="AE309" i="4"/>
  <c r="C312" i="4"/>
  <c r="F312" i="4"/>
  <c r="E312" i="4"/>
  <c r="G312" i="4" s="1"/>
  <c r="D312" i="4"/>
  <c r="V310" i="4"/>
  <c r="U310" i="4"/>
  <c r="T310" i="4"/>
  <c r="K312" i="4"/>
  <c r="M312" i="4"/>
  <c r="O312" i="4" s="1"/>
  <c r="L312" i="4"/>
  <c r="N312" i="4"/>
  <c r="P312" i="4" s="1"/>
  <c r="AF309" i="4"/>
  <c r="AG309" i="4"/>
  <c r="Z310" i="4" s="1"/>
  <c r="W310" i="4" l="1"/>
  <c r="AA310" i="4"/>
  <c r="AD310" i="4"/>
  <c r="AC310" i="4"/>
  <c r="AE310" i="4" s="1"/>
  <c r="AB310" i="4"/>
  <c r="X310" i="4"/>
  <c r="Y310" i="4"/>
  <c r="R311" i="4" s="1"/>
  <c r="H312" i="4"/>
  <c r="I312" i="4" s="1"/>
  <c r="B313" i="4" s="1"/>
  <c r="Q312" i="4"/>
  <c r="J313" i="4" s="1"/>
  <c r="C313" i="4" l="1"/>
  <c r="F313" i="4"/>
  <c r="E313" i="4"/>
  <c r="G313" i="4" s="1"/>
  <c r="D313" i="4"/>
  <c r="K313" i="4"/>
  <c r="N313" i="4"/>
  <c r="M313" i="4"/>
  <c r="O313" i="4" s="1"/>
  <c r="L313" i="4"/>
  <c r="S311" i="4"/>
  <c r="T311" i="4"/>
  <c r="V311" i="4"/>
  <c r="X311" i="4" s="1"/>
  <c r="U311" i="4"/>
  <c r="W311" i="4" s="1"/>
  <c r="AF310" i="4"/>
  <c r="AG310" i="4"/>
  <c r="Z311" i="4" s="1"/>
  <c r="P313" i="4" l="1"/>
  <c r="AA311" i="4"/>
  <c r="AD311" i="4"/>
  <c r="AC311" i="4"/>
  <c r="AE311" i="4" s="1"/>
  <c r="AB311" i="4"/>
  <c r="Q313" i="4"/>
  <c r="J314" i="4" s="1"/>
  <c r="H313" i="4"/>
  <c r="I313" i="4" s="1"/>
  <c r="B314" i="4" s="1"/>
  <c r="Y311" i="4"/>
  <c r="R312" i="4" s="1"/>
  <c r="C314" i="4" l="1"/>
  <c r="F314" i="4"/>
  <c r="E314" i="4"/>
  <c r="D314" i="4"/>
  <c r="K314" i="4"/>
  <c r="M314" i="4"/>
  <c r="L314" i="4"/>
  <c r="N314" i="4"/>
  <c r="P314" i="4" s="1"/>
  <c r="AF311" i="4"/>
  <c r="AG311" i="4" s="1"/>
  <c r="Z312" i="4" s="1"/>
  <c r="S312" i="4"/>
  <c r="V312" i="4"/>
  <c r="U312" i="4"/>
  <c r="W312" i="4" s="1"/>
  <c r="T312" i="4"/>
  <c r="G314" i="4" l="1"/>
  <c r="O314" i="4"/>
  <c r="AA312" i="4"/>
  <c r="AD312" i="4"/>
  <c r="AB312" i="4"/>
  <c r="AC312" i="4"/>
  <c r="Q314" i="4"/>
  <c r="J315" i="4" s="1"/>
  <c r="H314" i="4"/>
  <c r="I314" i="4" s="1"/>
  <c r="B315" i="4" s="1"/>
  <c r="X312" i="4"/>
  <c r="Y312" i="4" s="1"/>
  <c r="R313" i="4" s="1"/>
  <c r="AE312" i="4" l="1"/>
  <c r="C315" i="4"/>
  <c r="F315" i="4"/>
  <c r="E315" i="4"/>
  <c r="G315" i="4" s="1"/>
  <c r="D315" i="4"/>
  <c r="K315" i="4"/>
  <c r="N315" i="4"/>
  <c r="M315" i="4"/>
  <c r="O315" i="4" s="1"/>
  <c r="L315" i="4"/>
  <c r="S313" i="4"/>
  <c r="T313" i="4"/>
  <c r="V313" i="4"/>
  <c r="X313" i="4" s="1"/>
  <c r="U313" i="4"/>
  <c r="AF312" i="4"/>
  <c r="AG312" i="4"/>
  <c r="Z313" i="4" s="1"/>
  <c r="W313" i="4" l="1"/>
  <c r="P315" i="4"/>
  <c r="Q315" i="4"/>
  <c r="J316" i="4" s="1"/>
  <c r="AA313" i="4"/>
  <c r="AD313" i="4"/>
  <c r="AC313" i="4"/>
  <c r="AB313" i="4"/>
  <c r="H315" i="4"/>
  <c r="I315" i="4" s="1"/>
  <c r="B316" i="4" s="1"/>
  <c r="Y313" i="4"/>
  <c r="R314" i="4" s="1"/>
  <c r="AE313" i="4" l="1"/>
  <c r="C316" i="4"/>
  <c r="F316" i="4"/>
  <c r="E316" i="4"/>
  <c r="G316" i="4" s="1"/>
  <c r="D316" i="4"/>
  <c r="AF313" i="4"/>
  <c r="S314" i="4"/>
  <c r="V314" i="4"/>
  <c r="X314" i="4" s="1"/>
  <c r="U314" i="4"/>
  <c r="T314" i="4"/>
  <c r="K316" i="4"/>
  <c r="M316" i="4"/>
  <c r="O316" i="4" s="1"/>
  <c r="L316" i="4"/>
  <c r="N316" i="4"/>
  <c r="AG313" i="4" l="1"/>
  <c r="Z314" i="4" s="1"/>
  <c r="AC314" i="4" s="1"/>
  <c r="W314" i="4"/>
  <c r="P316" i="4"/>
  <c r="Q316" i="4" s="1"/>
  <c r="J317" i="4" s="1"/>
  <c r="AA314" i="4"/>
  <c r="AD314" i="4"/>
  <c r="AB314" i="4"/>
  <c r="Y314" i="4"/>
  <c r="R315" i="4" s="1"/>
  <c r="H316" i="4"/>
  <c r="I316" i="4" s="1"/>
  <c r="B317" i="4" s="1"/>
  <c r="AE314" i="4" l="1"/>
  <c r="C317" i="4"/>
  <c r="F317" i="4"/>
  <c r="E317" i="4"/>
  <c r="G317" i="4" s="1"/>
  <c r="D317" i="4"/>
  <c r="K317" i="4"/>
  <c r="N317" i="4"/>
  <c r="M317" i="4"/>
  <c r="O317" i="4" s="1"/>
  <c r="L317" i="4"/>
  <c r="S315" i="4"/>
  <c r="T315" i="4"/>
  <c r="V315" i="4"/>
  <c r="X315" i="4" s="1"/>
  <c r="U315" i="4"/>
  <c r="AF314" i="4"/>
  <c r="AG314" i="4"/>
  <c r="Z315" i="4" s="1"/>
  <c r="W315" i="4" l="1"/>
  <c r="P317" i="4"/>
  <c r="AA315" i="4"/>
  <c r="AD315" i="4"/>
  <c r="AC315" i="4"/>
  <c r="AE315" i="4" s="1"/>
  <c r="AB315" i="4"/>
  <c r="Q317" i="4"/>
  <c r="J318" i="4" s="1"/>
  <c r="H317" i="4"/>
  <c r="I317" i="4" s="1"/>
  <c r="B318" i="4" s="1"/>
  <c r="Y315" i="4"/>
  <c r="R316" i="4" s="1"/>
  <c r="C318" i="4" l="1"/>
  <c r="F318" i="4"/>
  <c r="E318" i="4"/>
  <c r="G318" i="4" s="1"/>
  <c r="D318" i="4"/>
  <c r="S316" i="4"/>
  <c r="V316" i="4"/>
  <c r="U316" i="4"/>
  <c r="W316" i="4" s="1"/>
  <c r="T316" i="4"/>
  <c r="K318" i="4"/>
  <c r="M318" i="4"/>
  <c r="O318" i="4" s="1"/>
  <c r="L318" i="4"/>
  <c r="N318" i="4"/>
  <c r="AF315" i="4"/>
  <c r="AG315" i="4" s="1"/>
  <c r="Z316" i="4" s="1"/>
  <c r="AA316" i="4" l="1"/>
  <c r="AD316" i="4"/>
  <c r="AC316" i="4"/>
  <c r="AB316" i="4"/>
  <c r="X316" i="4"/>
  <c r="Y316" i="4" s="1"/>
  <c r="R317" i="4" s="1"/>
  <c r="P318" i="4"/>
  <c r="Q318" i="4" s="1"/>
  <c r="J319" i="4" s="1"/>
  <c r="H318" i="4"/>
  <c r="I318" i="4" s="1"/>
  <c r="B319" i="4" s="1"/>
  <c r="AE316" i="4" l="1"/>
  <c r="C319" i="4"/>
  <c r="F319" i="4"/>
  <c r="E319" i="4"/>
  <c r="G319" i="4" s="1"/>
  <c r="D319" i="4"/>
  <c r="K319" i="4"/>
  <c r="N319" i="4"/>
  <c r="M319" i="4"/>
  <c r="O319" i="4" s="1"/>
  <c r="L319" i="4"/>
  <c r="S317" i="4"/>
  <c r="T317" i="4"/>
  <c r="V317" i="4"/>
  <c r="X317" i="4" s="1"/>
  <c r="U317" i="4"/>
  <c r="W317" i="4" s="1"/>
  <c r="AF316" i="4"/>
  <c r="AG316" i="4" l="1"/>
  <c r="Z317" i="4" s="1"/>
  <c r="AA317" i="4" s="1"/>
  <c r="P319" i="4"/>
  <c r="Q319" i="4" s="1"/>
  <c r="J320" i="4" s="1"/>
  <c r="AD317" i="4"/>
  <c r="AC317" i="4"/>
  <c r="AB317" i="4"/>
  <c r="H319" i="4"/>
  <c r="I319" i="4" s="1"/>
  <c r="B320" i="4" s="1"/>
  <c r="Y317" i="4"/>
  <c r="R318" i="4" s="1"/>
  <c r="AE317" i="4" l="1"/>
  <c r="C320" i="4"/>
  <c r="F320" i="4"/>
  <c r="E320" i="4"/>
  <c r="G320" i="4" s="1"/>
  <c r="D320" i="4"/>
  <c r="S318" i="4"/>
  <c r="V318" i="4"/>
  <c r="U318" i="4"/>
  <c r="W318" i="4" s="1"/>
  <c r="T318" i="4"/>
  <c r="K320" i="4"/>
  <c r="M320" i="4"/>
  <c r="O320" i="4" s="1"/>
  <c r="L320" i="4"/>
  <c r="N320" i="4"/>
  <c r="P320" i="4" s="1"/>
  <c r="AF317" i="4"/>
  <c r="AG317" i="4"/>
  <c r="Z318" i="4" s="1"/>
  <c r="AA318" i="4" l="1"/>
  <c r="AD318" i="4"/>
  <c r="AC318" i="4"/>
  <c r="AE318" i="4" s="1"/>
  <c r="AB318" i="4"/>
  <c r="X318" i="4"/>
  <c r="Y318" i="4"/>
  <c r="R319" i="4" s="1"/>
  <c r="H320" i="4"/>
  <c r="I320" i="4" s="1"/>
  <c r="B321" i="4" s="1"/>
  <c r="Q320" i="4"/>
  <c r="J321" i="4" s="1"/>
  <c r="C321" i="4" l="1"/>
  <c r="F321" i="4"/>
  <c r="E321" i="4"/>
  <c r="G321" i="4" s="1"/>
  <c r="D321" i="4"/>
  <c r="K321" i="4"/>
  <c r="N321" i="4"/>
  <c r="M321" i="4"/>
  <c r="L321" i="4"/>
  <c r="S319" i="4"/>
  <c r="T319" i="4"/>
  <c r="V319" i="4"/>
  <c r="X319" i="4" s="1"/>
  <c r="U319" i="4"/>
  <c r="W319" i="4" s="1"/>
  <c r="AF318" i="4"/>
  <c r="AG318" i="4"/>
  <c r="Z319" i="4" s="1"/>
  <c r="O321" i="4" l="1"/>
  <c r="P321" i="4"/>
  <c r="AA319" i="4"/>
  <c r="AD319" i="4"/>
  <c r="AC319" i="4"/>
  <c r="AB319" i="4"/>
  <c r="Q321" i="4"/>
  <c r="J322" i="4" s="1"/>
  <c r="H321" i="4"/>
  <c r="I321" i="4" s="1"/>
  <c r="B322" i="4" s="1"/>
  <c r="Y319" i="4"/>
  <c r="R320" i="4" s="1"/>
  <c r="AE319" i="4" l="1"/>
  <c r="C322" i="4"/>
  <c r="F322" i="4"/>
  <c r="E322" i="4"/>
  <c r="G322" i="4" s="1"/>
  <c r="D322" i="4"/>
  <c r="K322" i="4"/>
  <c r="M322" i="4"/>
  <c r="O322" i="4" s="1"/>
  <c r="L322" i="4"/>
  <c r="N322" i="4"/>
  <c r="P322" i="4" s="1"/>
  <c r="S320" i="4"/>
  <c r="V320" i="4"/>
  <c r="U320" i="4"/>
  <c r="W320" i="4" s="1"/>
  <c r="T320" i="4"/>
  <c r="AF319" i="4"/>
  <c r="AG319" i="4"/>
  <c r="Z320" i="4" s="1"/>
  <c r="AA320" i="4" l="1"/>
  <c r="AD320" i="4"/>
  <c r="AC320" i="4"/>
  <c r="AE320" i="4" s="1"/>
  <c r="AB320" i="4"/>
  <c r="Q322" i="4"/>
  <c r="J323" i="4" s="1"/>
  <c r="X320" i="4"/>
  <c r="Y320" i="4" s="1"/>
  <c r="R321" i="4" s="1"/>
  <c r="H322" i="4"/>
  <c r="I322" i="4" s="1"/>
  <c r="B323" i="4" s="1"/>
  <c r="C323" i="4" l="1"/>
  <c r="F323" i="4"/>
  <c r="E323" i="4"/>
  <c r="G323" i="4" s="1"/>
  <c r="D323" i="4"/>
  <c r="S321" i="4"/>
  <c r="T321" i="4"/>
  <c r="V321" i="4"/>
  <c r="X321" i="4" s="1"/>
  <c r="U321" i="4"/>
  <c r="K323" i="4"/>
  <c r="N323" i="4"/>
  <c r="M323" i="4"/>
  <c r="O323" i="4" s="1"/>
  <c r="L323" i="4"/>
  <c r="AF320" i="4"/>
  <c r="AG320" i="4"/>
  <c r="Z321" i="4" s="1"/>
  <c r="W321" i="4" l="1"/>
  <c r="AA321" i="4"/>
  <c r="AD321" i="4"/>
  <c r="AC321" i="4"/>
  <c r="AE321" i="4" s="1"/>
  <c r="AB321" i="4"/>
  <c r="H323" i="4"/>
  <c r="I323" i="4" s="1"/>
  <c r="B324" i="4" s="1"/>
  <c r="Y321" i="4"/>
  <c r="R322" i="4" s="1"/>
  <c r="P323" i="4"/>
  <c r="Q323" i="4" s="1"/>
  <c r="J324" i="4" s="1"/>
  <c r="C324" i="4" l="1"/>
  <c r="F324" i="4"/>
  <c r="E324" i="4"/>
  <c r="D324" i="4"/>
  <c r="K324" i="4"/>
  <c r="M324" i="4"/>
  <c r="L324" i="4"/>
  <c r="N324" i="4"/>
  <c r="AF321" i="4"/>
  <c r="AG321" i="4" s="1"/>
  <c r="Z322" i="4" s="1"/>
  <c r="S322" i="4"/>
  <c r="V322" i="4"/>
  <c r="U322" i="4"/>
  <c r="W322" i="4" s="1"/>
  <c r="T322" i="4"/>
  <c r="G324" i="4" l="1"/>
  <c r="O324" i="4"/>
  <c r="P324" i="4"/>
  <c r="AA322" i="4"/>
  <c r="AD322" i="4"/>
  <c r="AC322" i="4"/>
  <c r="AB322" i="4"/>
  <c r="Q324" i="4"/>
  <c r="J325" i="4" s="1"/>
  <c r="X322" i="4"/>
  <c r="Y322" i="4"/>
  <c r="R323" i="4" s="1"/>
  <c r="H324" i="4"/>
  <c r="I324" i="4" s="1"/>
  <c r="B325" i="4" s="1"/>
  <c r="AE322" i="4" l="1"/>
  <c r="C325" i="4"/>
  <c r="F325" i="4"/>
  <c r="E325" i="4"/>
  <c r="G325" i="4" s="1"/>
  <c r="D325" i="4"/>
  <c r="K325" i="4"/>
  <c r="N325" i="4"/>
  <c r="M325" i="4"/>
  <c r="O325" i="4" s="1"/>
  <c r="L325" i="4"/>
  <c r="S323" i="4"/>
  <c r="T323" i="4"/>
  <c r="V323" i="4"/>
  <c r="X323" i="4" s="1"/>
  <c r="U323" i="4"/>
  <c r="AF322" i="4"/>
  <c r="AG322" i="4"/>
  <c r="Z323" i="4" s="1"/>
  <c r="W323" i="4" l="1"/>
  <c r="P325" i="4"/>
  <c r="Q325" i="4" s="1"/>
  <c r="J326" i="4" s="1"/>
  <c r="AA323" i="4"/>
  <c r="AD323" i="4"/>
  <c r="AC323" i="4"/>
  <c r="AB323" i="4"/>
  <c r="H325" i="4"/>
  <c r="I325" i="4" s="1"/>
  <c r="B326" i="4" s="1"/>
  <c r="Y323" i="4"/>
  <c r="R324" i="4" s="1"/>
  <c r="AE323" i="4" l="1"/>
  <c r="C326" i="4"/>
  <c r="F326" i="4"/>
  <c r="E326" i="4"/>
  <c r="G326" i="4" s="1"/>
  <c r="D326" i="4"/>
  <c r="K326" i="4"/>
  <c r="M326" i="4"/>
  <c r="O326" i="4" s="1"/>
  <c r="L326" i="4"/>
  <c r="N326" i="4"/>
  <c r="S324" i="4"/>
  <c r="V324" i="4"/>
  <c r="U324" i="4"/>
  <c r="W324" i="4" s="1"/>
  <c r="T324" i="4"/>
  <c r="AF323" i="4"/>
  <c r="AG323" i="4"/>
  <c r="Z324" i="4" s="1"/>
  <c r="P326" i="4" l="1"/>
  <c r="AA324" i="4"/>
  <c r="AD324" i="4"/>
  <c r="AC324" i="4"/>
  <c r="AE324" i="4" s="1"/>
  <c r="AB324" i="4"/>
  <c r="Q326" i="4"/>
  <c r="J327" i="4" s="1"/>
  <c r="X324" i="4"/>
  <c r="Y324" i="4" s="1"/>
  <c r="R325" i="4" s="1"/>
  <c r="H326" i="4"/>
  <c r="I326" i="4" s="1"/>
  <c r="B327" i="4" s="1"/>
  <c r="C327" i="4" l="1"/>
  <c r="F327" i="4"/>
  <c r="E327" i="4"/>
  <c r="G327" i="4" s="1"/>
  <c r="D327" i="4"/>
  <c r="S325" i="4"/>
  <c r="T325" i="4"/>
  <c r="V325" i="4"/>
  <c r="X325" i="4" s="1"/>
  <c r="U325" i="4"/>
  <c r="AF324" i="4"/>
  <c r="K327" i="4"/>
  <c r="N327" i="4"/>
  <c r="M327" i="4"/>
  <c r="O327" i="4" s="1"/>
  <c r="L327" i="4"/>
  <c r="AG324" i="4"/>
  <c r="Z325" i="4" s="1"/>
  <c r="W325" i="4" l="1"/>
  <c r="Y325" i="4" s="1"/>
  <c r="R326" i="4" s="1"/>
  <c r="AA325" i="4"/>
  <c r="AD325" i="4"/>
  <c r="AC325" i="4"/>
  <c r="AE325" i="4" s="1"/>
  <c r="AB325" i="4"/>
  <c r="P327" i="4"/>
  <c r="Q327" i="4" s="1"/>
  <c r="J328" i="4" s="1"/>
  <c r="H327" i="4"/>
  <c r="I327" i="4" s="1"/>
  <c r="B328" i="4" s="1"/>
  <c r="C328" i="4" l="1"/>
  <c r="F328" i="4"/>
  <c r="E328" i="4"/>
  <c r="G328" i="4" s="1"/>
  <c r="D328" i="4"/>
  <c r="K328" i="4"/>
  <c r="M328" i="4"/>
  <c r="O328" i="4" s="1"/>
  <c r="L328" i="4"/>
  <c r="N328" i="4"/>
  <c r="AF325" i="4"/>
  <c r="S326" i="4"/>
  <c r="V326" i="4"/>
  <c r="U326" i="4"/>
  <c r="W326" i="4" s="1"/>
  <c r="T326" i="4"/>
  <c r="AG325" i="4"/>
  <c r="Z326" i="4" s="1"/>
  <c r="P328" i="4" l="1"/>
  <c r="Q328" i="4" s="1"/>
  <c r="J329" i="4" s="1"/>
  <c r="AA326" i="4"/>
  <c r="AD326" i="4"/>
  <c r="AC326" i="4"/>
  <c r="AB326" i="4"/>
  <c r="X326" i="4"/>
  <c r="Y326" i="4"/>
  <c r="R327" i="4" s="1"/>
  <c r="H328" i="4"/>
  <c r="I328" i="4" s="1"/>
  <c r="B329" i="4" s="1"/>
  <c r="AE326" i="4" l="1"/>
  <c r="C329" i="4"/>
  <c r="F329" i="4"/>
  <c r="E329" i="4"/>
  <c r="D329" i="4"/>
  <c r="S327" i="4"/>
  <c r="T327" i="4"/>
  <c r="V327" i="4"/>
  <c r="U327" i="4"/>
  <c r="AF326" i="4"/>
  <c r="AG326" i="4"/>
  <c r="Z327" i="4" s="1"/>
  <c r="K329" i="4"/>
  <c r="N329" i="4"/>
  <c r="M329" i="4"/>
  <c r="L329" i="4"/>
  <c r="G329" i="4" l="1"/>
  <c r="W327" i="4"/>
  <c r="O329" i="4"/>
  <c r="X327" i="4"/>
  <c r="P329" i="4"/>
  <c r="AA327" i="4"/>
  <c r="AD327" i="4"/>
  <c r="AC327" i="4"/>
  <c r="AE327" i="4" s="1"/>
  <c r="AB327" i="4"/>
  <c r="H329" i="4"/>
  <c r="Y327" i="4" l="1"/>
  <c r="R328" i="4" s="1"/>
  <c r="S328" i="4" s="1"/>
  <c r="I329" i="4"/>
  <c r="B330" i="4" s="1"/>
  <c r="C330" i="4" s="1"/>
  <c r="Q329" i="4"/>
  <c r="J330" i="4" s="1"/>
  <c r="K330" i="4" s="1"/>
  <c r="F330" i="4"/>
  <c r="D330" i="4"/>
  <c r="L330" i="4"/>
  <c r="N330" i="4"/>
  <c r="P330" i="4" s="1"/>
  <c r="AF327" i="4"/>
  <c r="AG327" i="4" s="1"/>
  <c r="Z328" i="4" s="1"/>
  <c r="V328" i="4"/>
  <c r="U328" i="4"/>
  <c r="T328" i="4"/>
  <c r="M330" i="4" l="1"/>
  <c r="O330" i="4" s="1"/>
  <c r="Q330" i="4" s="1"/>
  <c r="J331" i="4" s="1"/>
  <c r="E330" i="4"/>
  <c r="G330" i="4" s="1"/>
  <c r="W328" i="4"/>
  <c r="X328" i="4"/>
  <c r="Y328" i="4" s="1"/>
  <c r="R329" i="4" s="1"/>
  <c r="H330" i="4"/>
  <c r="AA328" i="4"/>
  <c r="AD328" i="4"/>
  <c r="AC328" i="4"/>
  <c r="AB328" i="4"/>
  <c r="AE328" i="4" l="1"/>
  <c r="I330" i="4"/>
  <c r="B331" i="4" s="1"/>
  <c r="C331" i="4" s="1"/>
  <c r="AF328" i="4"/>
  <c r="AG328" i="4"/>
  <c r="Z329" i="4" s="1"/>
  <c r="K331" i="4"/>
  <c r="N331" i="4"/>
  <c r="M331" i="4"/>
  <c r="L331" i="4"/>
  <c r="S329" i="4"/>
  <c r="T329" i="4"/>
  <c r="V329" i="4"/>
  <c r="U329" i="4"/>
  <c r="F331" i="4"/>
  <c r="D331" i="4"/>
  <c r="E331" i="4" l="1"/>
  <c r="G331" i="4" s="1"/>
  <c r="O331" i="4"/>
  <c r="P331" i="4"/>
  <c r="H331" i="4"/>
  <c r="AA329" i="4"/>
  <c r="AD329" i="4"/>
  <c r="AC329" i="4"/>
  <c r="AB329" i="4"/>
  <c r="W329" i="4"/>
  <c r="X329" i="4"/>
  <c r="Q331" i="4" l="1"/>
  <c r="J332" i="4" s="1"/>
  <c r="K332" i="4" s="1"/>
  <c r="Y329" i="4"/>
  <c r="R330" i="4" s="1"/>
  <c r="S330" i="4" s="1"/>
  <c r="AE329" i="4"/>
  <c r="I331" i="4"/>
  <c r="B332" i="4" s="1"/>
  <c r="C332" i="4" s="1"/>
  <c r="V330" i="4"/>
  <c r="T330" i="4"/>
  <c r="F332" i="4"/>
  <c r="D332" i="4"/>
  <c r="AF329" i="4"/>
  <c r="M332" i="4"/>
  <c r="L332" i="4"/>
  <c r="N332" i="4"/>
  <c r="P332" i="4" s="1"/>
  <c r="O332" i="4" l="1"/>
  <c r="U330" i="4"/>
  <c r="W330" i="4" s="1"/>
  <c r="AG329" i="4"/>
  <c r="Z330" i="4" s="1"/>
  <c r="AA330" i="4" s="1"/>
  <c r="E332" i="4"/>
  <c r="G332" i="4" s="1"/>
  <c r="H332" i="4"/>
  <c r="X330" i="4"/>
  <c r="Q332" i="4"/>
  <c r="J333" i="4" s="1"/>
  <c r="AD330" i="4"/>
  <c r="AB330" i="4"/>
  <c r="AC330" i="4" l="1"/>
  <c r="I332" i="4"/>
  <c r="B333" i="4" s="1"/>
  <c r="C333" i="4" s="1"/>
  <c r="Y330" i="4"/>
  <c r="R331" i="4" s="1"/>
  <c r="S331" i="4" s="1"/>
  <c r="AE330" i="4"/>
  <c r="T331" i="4"/>
  <c r="V331" i="4"/>
  <c r="X331" i="4" s="1"/>
  <c r="F333" i="4"/>
  <c r="H333" i="4" s="1"/>
  <c r="D333" i="4"/>
  <c r="AF330" i="4"/>
  <c r="K333" i="4"/>
  <c r="N333" i="4"/>
  <c r="M333" i="4"/>
  <c r="L333" i="4"/>
  <c r="U331" i="4" l="1"/>
  <c r="O333" i="4"/>
  <c r="E333" i="4"/>
  <c r="G333" i="4" s="1"/>
  <c r="I333" i="4" s="1"/>
  <c r="B334" i="4" s="1"/>
  <c r="AG330" i="4"/>
  <c r="Z331" i="4" s="1"/>
  <c r="AC331" i="4" s="1"/>
  <c r="W331" i="4"/>
  <c r="Y331" i="4" s="1"/>
  <c r="R332" i="4" s="1"/>
  <c r="AD331" i="4"/>
  <c r="AB331" i="4"/>
  <c r="P333" i="4"/>
  <c r="Q333" i="4" s="1"/>
  <c r="J334" i="4" s="1"/>
  <c r="AA331" i="4" l="1"/>
  <c r="AE331" i="4" s="1"/>
  <c r="S332" i="4"/>
  <c r="V332" i="4"/>
  <c r="U332" i="4"/>
  <c r="T332" i="4"/>
  <c r="C334" i="4"/>
  <c r="F334" i="4"/>
  <c r="E334" i="4"/>
  <c r="D334" i="4"/>
  <c r="AF331" i="4"/>
  <c r="K334" i="4"/>
  <c r="M334" i="4"/>
  <c r="O334" i="4" s="1"/>
  <c r="L334" i="4"/>
  <c r="N334" i="4"/>
  <c r="AG331" i="4" l="1"/>
  <c r="Z332" i="4" s="1"/>
  <c r="AA332" i="4" s="1"/>
  <c r="W332" i="4"/>
  <c r="G334" i="4"/>
  <c r="P334" i="4"/>
  <c r="Q334" i="4" s="1"/>
  <c r="J335" i="4" s="1"/>
  <c r="H334" i="4"/>
  <c r="X332" i="4"/>
  <c r="Y332" i="4" s="1"/>
  <c r="R333" i="4" s="1"/>
  <c r="AD332" i="4"/>
  <c r="AC332" i="4"/>
  <c r="AB332" i="4"/>
  <c r="AE332" i="4" l="1"/>
  <c r="I334" i="4"/>
  <c r="B335" i="4" s="1"/>
  <c r="C335" i="4" s="1"/>
  <c r="S333" i="4"/>
  <c r="T333" i="4"/>
  <c r="V333" i="4"/>
  <c r="X333" i="4" s="1"/>
  <c r="U333" i="4"/>
  <c r="K335" i="4"/>
  <c r="N335" i="4"/>
  <c r="M335" i="4"/>
  <c r="L335" i="4"/>
  <c r="AF332" i="4"/>
  <c r="F335" i="4"/>
  <c r="D335" i="4"/>
  <c r="AG332" i="4"/>
  <c r="Z333" i="4" s="1"/>
  <c r="W333" i="4" l="1"/>
  <c r="E335" i="4"/>
  <c r="G335" i="4" s="1"/>
  <c r="I335" i="4" s="1"/>
  <c r="B336" i="4" s="1"/>
  <c r="O335" i="4"/>
  <c r="P335" i="4"/>
  <c r="Q335" i="4" s="1"/>
  <c r="J336" i="4" s="1"/>
  <c r="AA333" i="4"/>
  <c r="AD333" i="4"/>
  <c r="AC333" i="4"/>
  <c r="AB333" i="4"/>
  <c r="H335" i="4"/>
  <c r="Y333" i="4"/>
  <c r="R334" i="4" s="1"/>
  <c r="AE333" i="4" l="1"/>
  <c r="C336" i="4"/>
  <c r="F336" i="4"/>
  <c r="E336" i="4"/>
  <c r="G336" i="4" s="1"/>
  <c r="D336" i="4"/>
  <c r="AF333" i="4"/>
  <c r="AG333" i="4" s="1"/>
  <c r="Z334" i="4" s="1"/>
  <c r="K336" i="4"/>
  <c r="M336" i="4"/>
  <c r="O336" i="4" s="1"/>
  <c r="L336" i="4"/>
  <c r="N336" i="4"/>
  <c r="S334" i="4"/>
  <c r="V334" i="4"/>
  <c r="U334" i="4"/>
  <c r="T334" i="4"/>
  <c r="W334" i="4" l="1"/>
  <c r="AA334" i="4"/>
  <c r="AD334" i="4"/>
  <c r="AC334" i="4"/>
  <c r="AE334" i="4" s="1"/>
  <c r="AB334" i="4"/>
  <c r="X334" i="4"/>
  <c r="H336" i="4"/>
  <c r="I336" i="4" s="1"/>
  <c r="B337" i="4" s="1"/>
  <c r="P336" i="4"/>
  <c r="Q336" i="4" s="1"/>
  <c r="J337" i="4" s="1"/>
  <c r="Y334" i="4" l="1"/>
  <c r="R335" i="4" s="1"/>
  <c r="S335" i="4" s="1"/>
  <c r="C337" i="4"/>
  <c r="F337" i="4"/>
  <c r="E337" i="4"/>
  <c r="G337" i="4" s="1"/>
  <c r="D337" i="4"/>
  <c r="T335" i="4"/>
  <c r="V335" i="4"/>
  <c r="X335" i="4" s="1"/>
  <c r="U335" i="4"/>
  <c r="AF334" i="4"/>
  <c r="AG334" i="4" s="1"/>
  <c r="Z335" i="4" s="1"/>
  <c r="K337" i="4"/>
  <c r="N337" i="4"/>
  <c r="M337" i="4"/>
  <c r="O337" i="4" s="1"/>
  <c r="L337" i="4"/>
  <c r="W335" i="4" l="1"/>
  <c r="AA335" i="4"/>
  <c r="AD335" i="4"/>
  <c r="AC335" i="4"/>
  <c r="AE335" i="4" s="1"/>
  <c r="AB335" i="4"/>
  <c r="H337" i="4"/>
  <c r="I337" i="4" s="1"/>
  <c r="B338" i="4" s="1"/>
  <c r="Y335" i="4"/>
  <c r="R336" i="4" s="1"/>
  <c r="P337" i="4"/>
  <c r="Q337" i="4" s="1"/>
  <c r="J338" i="4" s="1"/>
  <c r="C338" i="4" l="1"/>
  <c r="F338" i="4"/>
  <c r="E338" i="4"/>
  <c r="G338" i="4" s="1"/>
  <c r="D338" i="4"/>
  <c r="K338" i="4"/>
  <c r="M338" i="4"/>
  <c r="O338" i="4" s="1"/>
  <c r="L338" i="4"/>
  <c r="N338" i="4"/>
  <c r="S336" i="4"/>
  <c r="V336" i="4"/>
  <c r="U336" i="4"/>
  <c r="W336" i="4" s="1"/>
  <c r="T336" i="4"/>
  <c r="AF335" i="4"/>
  <c r="AG335" i="4"/>
  <c r="Z336" i="4" s="1"/>
  <c r="P338" i="4" l="1"/>
  <c r="AA336" i="4"/>
  <c r="AD336" i="4"/>
  <c r="AB336" i="4"/>
  <c r="AC336" i="4"/>
  <c r="AE336" i="4" s="1"/>
  <c r="Q338" i="4"/>
  <c r="J339" i="4" s="1"/>
  <c r="X336" i="4"/>
  <c r="Y336" i="4" s="1"/>
  <c r="R337" i="4" s="1"/>
  <c r="H338" i="4"/>
  <c r="I338" i="4" s="1"/>
  <c r="B339" i="4" s="1"/>
  <c r="C339" i="4" l="1"/>
  <c r="F339" i="4"/>
  <c r="E339" i="4"/>
  <c r="G339" i="4" s="1"/>
  <c r="D339" i="4"/>
  <c r="S337" i="4"/>
  <c r="T337" i="4"/>
  <c r="V337" i="4"/>
  <c r="X337" i="4" s="1"/>
  <c r="U337" i="4"/>
  <c r="K339" i="4"/>
  <c r="N339" i="4"/>
  <c r="M339" i="4"/>
  <c r="O339" i="4" s="1"/>
  <c r="L339" i="4"/>
  <c r="AF336" i="4"/>
  <c r="AG336" i="4"/>
  <c r="Z337" i="4" s="1"/>
  <c r="W337" i="4" l="1"/>
  <c r="Y337" i="4" s="1"/>
  <c r="R338" i="4" s="1"/>
  <c r="P339" i="4"/>
  <c r="Q339" i="4" s="1"/>
  <c r="H339" i="4"/>
  <c r="I339" i="4" s="1"/>
  <c r="AA337" i="4"/>
  <c r="AD337" i="4"/>
  <c r="AC337" i="4"/>
  <c r="AB337" i="4"/>
  <c r="AE337" i="4" l="1"/>
  <c r="AF337" i="4"/>
  <c r="S338" i="4"/>
  <c r="V338" i="4"/>
  <c r="U338" i="4"/>
  <c r="T338" i="4"/>
  <c r="AG337" i="4" l="1"/>
  <c r="Z338" i="4" s="1"/>
  <c r="AC338" i="4" s="1"/>
  <c r="W338" i="4"/>
  <c r="X338" i="4"/>
  <c r="Y338" i="4" s="1"/>
  <c r="R339" i="4" s="1"/>
  <c r="AA338" i="4"/>
  <c r="AD338" i="4"/>
  <c r="AB338" i="4"/>
  <c r="AE338" i="4" l="1"/>
  <c r="AF338" i="4"/>
  <c r="AG338" i="4" s="1"/>
  <c r="Z339" i="4" s="1"/>
  <c r="S339" i="4"/>
  <c r="T339" i="4"/>
  <c r="V339" i="4"/>
  <c r="X339" i="4" s="1"/>
  <c r="U339" i="4"/>
  <c r="Q6" i="4"/>
  <c r="R6" i="4" s="1"/>
  <c r="W339" i="4" l="1"/>
  <c r="Y339" i="4" s="1"/>
  <c r="AA339" i="4"/>
  <c r="AD339" i="4"/>
  <c r="AC339" i="4"/>
  <c r="AB339" i="4"/>
  <c r="Q7" i="4"/>
  <c r="R7" i="4" s="1"/>
  <c r="AE339" i="4" l="1"/>
  <c r="AF339" i="4"/>
  <c r="AG339" i="4" s="1"/>
</calcChain>
</file>

<file path=xl/sharedStrings.xml><?xml version="1.0" encoding="utf-8"?>
<sst xmlns="http://schemas.openxmlformats.org/spreadsheetml/2006/main" count="2786" uniqueCount="1346">
  <si>
    <t>If you're seeing this on dropbox, press "Open" and then "Download" on the right (or just "Download"), and open the file in Excel or a similar program</t>
  </si>
  <si>
    <t>Or open the Google Doc version here (though it's updated less often):</t>
  </si>
  <si>
    <t>https://docs.google.com/spreadsheets/d/1j6V7l9aHhqCR76e31lqfQ4EhKP2dvferRnMfWhB3ltw/edit?usp=sharing</t>
  </si>
  <si>
    <t>Basic Use:</t>
  </si>
  <si>
    <t>Yellow-highlighted cells are inputs</t>
  </si>
  <si>
    <t>Red-highlighted cells are optional inputs</t>
  </si>
  <si>
    <t>Many are "overrides", meaning the formulas use a calculated value by default but will use yours if you input one</t>
  </si>
  <si>
    <t>Blue-highlighted or other color cells are outputs</t>
  </si>
  <si>
    <t>Unhighlighted cells are constants or intermediaries; don't mess with them unless you know what you're doing</t>
  </si>
  <si>
    <t>Contents:</t>
  </si>
  <si>
    <t>Blog Formulae</t>
  </si>
  <si>
    <t>A straightforward implementation of all formulae that appear in the Worldbuilding Pasta blog.</t>
  </si>
  <si>
    <t>Binary System</t>
  </si>
  <si>
    <t>For building binary star systems with planets.</t>
  </si>
  <si>
    <t>Stability Zone Calculator</t>
  </si>
  <si>
    <t>Determines likely limits of long-term stability for circular orbits of P-type or S-type planets in a binary star system</t>
  </si>
  <si>
    <t>Habitable Zone Calculator</t>
  </si>
  <si>
    <t>Determines (conservative) limits of the conventional habitable zone for P-type or S-type planets in a binary star system</t>
  </si>
  <si>
    <t>Hab Zone Evolution</t>
  </si>
  <si>
    <t>For accounting for a star's evolution when determining planet habitability.</t>
  </si>
  <si>
    <t>Habitable Zone Evolution</t>
  </si>
  <si>
    <t>Displays a graph of the movement of the conventional habitable zone over the lifetime of a main sequence star (or close binary).</t>
  </si>
  <si>
    <t>Planet Habitable Period</t>
  </si>
  <si>
    <t>Determines the exact period in a star's lifetime during which a planet in a circular obit remains within the habitable zone.</t>
  </si>
  <si>
    <t>System Builder</t>
  </si>
  <si>
    <t>For rapidly building whole planetary systems, and determining the properties of individual stars and planets.</t>
  </si>
  <si>
    <t>Star Properties</t>
  </si>
  <si>
    <t>Determines the properties of a star (or close binary) of given mass (and optionally age), including luminosity, effective temperature, and radius.</t>
  </si>
  <si>
    <t>System Boundaries</t>
  </si>
  <si>
    <t>Determines the boundaries of the habitable zone (conventional and with various modifications) and other regions in the system of the above-defined star(s)</t>
  </si>
  <si>
    <t>Planet Properties</t>
  </si>
  <si>
    <t>Determines properties of a planets in the above-defined star system based on basic physical and orbital properties; including, but not limited to:</t>
  </si>
  <si>
    <t>Radius, surface area, and density, based on mass and composition.</t>
  </si>
  <si>
    <t>Orbital period, periapsis, and apoapsis based on the semimajor axis and eccentricity.</t>
  </si>
  <si>
    <t>Surface equilibrium temperature based on size and orbit, and roughly estimated temperature in the hab zone based on CO2 partial pressure.</t>
  </si>
  <si>
    <t>Apparent size and magnitude of the star(s) and irradiance and illumination of the planet's surface.</t>
  </si>
  <si>
    <t>Surface gravity, escape velocity, and orbital velocity at the surface based on mass and radius.</t>
  </si>
  <si>
    <t>Quick Calculators</t>
  </si>
  <si>
    <t>Various minor calculators to help in building the planetary system, and determine the appearance of planets as viewed from each other.</t>
  </si>
  <si>
    <t>Moon Builder</t>
  </si>
  <si>
    <t>Like system builder, but for building a system of moons orbiting a planet.</t>
  </si>
  <si>
    <t>Same as in System Builder.</t>
  </si>
  <si>
    <t>Input and calculation of the properties of a planet, to use in determining properties of its moons.</t>
  </si>
  <si>
    <t>Determines the Roche limit for various materials, stability limits for circular orbits, and other boundaries for moons of the above-defined planet</t>
  </si>
  <si>
    <t>Moon Properties</t>
  </si>
  <si>
    <t>Largely similar to Planet Properties in System Builder, but modified to aid in building moons, such as by:</t>
  </si>
  <si>
    <t>Determining synodic months based on the orbital period around the planet and the planet's orbit around the star.</t>
  </si>
  <si>
    <t>Determining the apparent size and magnitude and illumination of the moon from the planet, and the planet from the moon.</t>
  </si>
  <si>
    <t>Estimating the heights of tides induced by  and on the moons.</t>
  </si>
  <si>
    <t>Same as in System Builder, with minor modification for moons.</t>
  </si>
  <si>
    <t>Irradiance Fast Rot</t>
  </si>
  <si>
    <t>For determining seasonal cycles on a planet with rapid rotation.</t>
  </si>
  <si>
    <t>Irradiance Calculation for Fast-Rotating Planets of Varying Obliquity and Eccentricity</t>
  </si>
  <si>
    <t>Creates a chart of seasonal variation of average irradiance at different latitudes throughout the year of a planet with a rotational period significantly shorter than its orbital period</t>
  </si>
  <si>
    <t>based on the planet's semimajor axis, orbital eccentricity, obliquity, and argument of obliquity, and the luminosity of its star.</t>
  </si>
  <si>
    <t>Time-Adjusted Chart</t>
  </si>
  <si>
    <t>As above, but with intervals of time, rather than mean anomaly, to better represent the seasonal variation on a planet with high eccentricity.</t>
  </si>
  <si>
    <t>Irradiance/Day at Each Latitude Across the Year</t>
  </si>
  <si>
    <t>Displays the above information as a series of graphs, showing average irradiance changes throughout the year at different latitudes.</t>
  </si>
  <si>
    <t>Irradiance Slow Rot</t>
  </si>
  <si>
    <t>For determining seasonal cycles, or just stellar irradiation, on planets with spin-orbit resonances (e.g. 1:1 tidal-locked planets).</t>
  </si>
  <si>
    <t>Irradiance Calculation for Slow-Rotating Planets of Varying Obliquity and Eccentricity</t>
  </si>
  <si>
    <t>Input and calculation of the orbital and rotational properties of a planet with a resonance between its orbital and rotational periods</t>
  </si>
  <si>
    <t>Average Irradiance Across 2 Orbital Periods</t>
  </si>
  <si>
    <t>Determines the irradiance across the surface of the above-defined planet at regular intervals across two orbital periods,</t>
  </si>
  <si>
    <t>and then collates that into a single chart showing the average irradiance over that planet's surface.</t>
  </si>
  <si>
    <t>Irradiance and angle to star over time at given Lat/Lon</t>
  </si>
  <si>
    <t>Creates a graph of the irradiance and apparent angular height of a star from a location on the above-defined planet's surface over two orbital periods,</t>
  </si>
  <si>
    <t>as well as a chart showing the motion of the substellar point over that same time.</t>
  </si>
  <si>
    <t>Heat Model</t>
  </si>
  <si>
    <t>For estimating geothermal heating--and therefore geological activity--on an Earthlike planet</t>
  </si>
  <si>
    <t>Simplified Heat Model</t>
  </si>
  <si>
    <t>Estimates geothermal heating of a planet's surface, and displays a chart of that heating as the planet ages, broken down into:</t>
  </si>
  <si>
    <t>Primordial heat, based on the planet's mass and radius.</t>
  </si>
  <si>
    <t>Radiogenic heat, based on the planet's mass, radius, composition, and abundance of radioisotopes relative to Earth.</t>
  </si>
  <si>
    <t>Tidal heat, based on the planet's radius, the mass of its star, and the semimajor axis and eccentricity of its orbit.</t>
  </si>
  <si>
    <t>Tectonically Active Period (Approximate)</t>
  </si>
  <si>
    <t>Estimates the period over which the planet will have appropriate heating for Earthlike geological activity and habitability.</t>
  </si>
  <si>
    <t>Unit Convertors + Relativity</t>
  </si>
  <si>
    <t>For quickly converting units and help with special relativity.</t>
  </si>
  <si>
    <t>Unit Convertors</t>
  </si>
  <si>
    <t>Calculators allowing for quick conversion between various units of mass, distance, time, etc.</t>
  </si>
  <si>
    <t>Special Relativity Calculators</t>
  </si>
  <si>
    <t>Calculators to help in determining the time dilation, length contraction, and other properties of objects with high relative velocity.</t>
  </si>
  <si>
    <t>Reference</t>
  </si>
  <si>
    <t>For referencing the properties of known planets, stars, and chemical species.</t>
  </si>
  <si>
    <t>Notes:</t>
  </si>
  <si>
    <t>Created 2019 by Nikolai Hersfeldt</t>
  </si>
  <si>
    <t>as a supplement to the "An Apple Pie from Scratch" series on my worldbuilding blog</t>
  </si>
  <si>
    <t>https://worldbuildingpasta.blogspot.com/</t>
  </si>
  <si>
    <t>Explanations for most of the concepts are there (or will be added soon)</t>
  </si>
  <si>
    <t>More detailed documentation here (WIP):</t>
  </si>
  <si>
    <t>https://www.dropbox.com/s/3jsa7343m8x0b2h/worldbuilding%20spreadsheet%20documentation.docx?dl=0</t>
  </si>
  <si>
    <t>Modify and redistribute at will, but please keep the links to the original source</t>
  </si>
  <si>
    <t>Regular labels for outputs are models or fits of varying accuracy</t>
  </si>
  <si>
    <r>
      <rPr>
        <i/>
        <sz val="11"/>
        <color theme="1"/>
        <rFont val="Calibri"/>
        <family val="2"/>
      </rPr>
      <t>Itallic labels</t>
    </r>
    <r>
      <rPr>
        <sz val="11"/>
        <color theme="1"/>
        <rFont val="Calibri"/>
        <family val="2"/>
      </rPr>
      <t xml:space="preserve"> for outputs are direct calculations or highly accurate models (e.g. Kepler's laws)</t>
    </r>
  </si>
  <si>
    <t>All calculations retain at least 3 significant figures of precision unless stated otherwise, but accuracy is contingent on previous calculations</t>
  </si>
  <si>
    <t>Most of the base calculations here are fits, not models</t>
  </si>
  <si>
    <t>A detailed model has been produced elsewhere (such as in the papers cited) and results produced, then a trendline was "fitted"</t>
  </si>
  <si>
    <t>to those models to help predict the outputs for any given input. However, these fits all have some error, and are generally</t>
  </si>
  <si>
    <t>only reliable within certain bounds that I've tried to indicate where appropriate. Some of the fits I pulled from papers, some</t>
  </si>
  <si>
    <t>I made myself based on models, and I've even attempted a couple of my own models with varying degrees of success.</t>
  </si>
  <si>
    <t>It's normal to see a lot of #DIV/0! errors when you haven't input data yet</t>
  </si>
  <si>
    <t>Changelog:</t>
  </si>
  <si>
    <t>1.1.0</t>
  </si>
  <si>
    <t>Added a new tab, Blog Formulae, that just implements the formulae in the blog, in the order they appear</t>
  </si>
  <si>
    <t>Still WIP; as I update the blog post, I'll add their formulae to this spreadsheet</t>
  </si>
  <si>
    <t>1.0.11</t>
  </si>
  <si>
    <t>23/6/2021</t>
  </si>
  <si>
    <t>Updated all mean anomaly/true anomaly conversions to use iterative calculations (Newton's method, 50 iterations)</t>
  </si>
  <si>
    <t>Should now be accurate for all eccentricities up to some absurdly small fraction of a percent less than 1</t>
  </si>
  <si>
    <t>1.0.10</t>
  </si>
  <si>
    <t>14/6/2021</t>
  </si>
  <si>
    <t>Finally finished up the special relativity section, and fixed faulty relativistic dv calculation</t>
  </si>
  <si>
    <t>1.0.9</t>
  </si>
  <si>
    <t>Spruced up Info tab a bit and added a table of contents</t>
  </si>
  <si>
    <t>Added some special relativity calculators to the Unit Converters Tab</t>
  </si>
  <si>
    <t>Also added light-second and light-hour as units in same tab</t>
  </si>
  <si>
    <t>1.0.8</t>
  </si>
  <si>
    <t>27/1/2021</t>
  </si>
  <si>
    <t>Added a better formula for surface temp from irradiance and CO2</t>
  </si>
  <si>
    <t>It's tailored for sunlike stars, may be iffy for small red dwarves</t>
  </si>
  <si>
    <t>Current gdoc version</t>
  </si>
  <si>
    <t>1.0.7</t>
  </si>
  <si>
    <t>16/11/2020</t>
  </si>
  <si>
    <t>Fixed errors in Irradiance Slow Rotator tab in the relationships of eccentricity, mean anomaly, and true anomaly</t>
  </si>
  <si>
    <t>Also fixed "portion of day" in same tab</t>
  </si>
  <si>
    <t>Added chart showing path of substellar point in same tab</t>
  </si>
  <si>
    <t>1.0.6</t>
  </si>
  <si>
    <t>22/5/2020</t>
  </si>
  <si>
    <t>"Peak Wavelength" now shows approximate color matching that wavelength (very rough)</t>
  </si>
  <si>
    <t>Added a very WIP calculation for surface temperature from CO2 partial pressure</t>
  </si>
  <si>
    <t>1.0.5</t>
  </si>
  <si>
    <t>Added "Peak wavelength of light" to system builder and moon builder tabs</t>
  </si>
  <si>
    <t>Added a list of example stars to the reference tab</t>
  </si>
  <si>
    <t>1.0.4</t>
  </si>
  <si>
    <t>28/4/20</t>
  </si>
  <si>
    <t>Added rough tide height to the system builder and moon builder tabs</t>
  </si>
  <si>
    <t>1.0.3</t>
  </si>
  <si>
    <t>18/3/20</t>
  </si>
  <si>
    <t>Altered apparent diameter and apparent mag formulas in Moon Builder tab for more consistency</t>
  </si>
  <si>
    <t>1.0.2</t>
  </si>
  <si>
    <t>Added irradiance across year charts to Irradiance Fast Rot tab</t>
  </si>
  <si>
    <t>Fixed error in planet apparent diameter formula in Moon Builder tab</t>
  </si>
  <si>
    <t>1.0.1</t>
  </si>
  <si>
    <t>Added Distance to Horizon to System Builder and Moon Builder tabs</t>
  </si>
  <si>
    <t>1.0.0</t>
  </si>
  <si>
    <t>Initial release. Includes:</t>
  </si>
  <si>
    <t>Binary system stability and hab zones</t>
  </si>
  <si>
    <t>Hab zone evolution due to stellar luminosity evolution</t>
  </si>
  <si>
    <t>Planetary system builder</t>
  </si>
  <si>
    <t>Moon system builder</t>
  </si>
  <si>
    <t>Irradiance by latitude and true anomaly/time of year for planets of given obliquity and eccentricity (where e&lt;0.6), in slow-rotator and fast-rotator variants</t>
  </si>
  <si>
    <t>My simplified heat model for constraining planet tectonic hability period</t>
  </si>
  <si>
    <t>Reference tables</t>
  </si>
  <si>
    <t>Unit converters for mass, distance, and time</t>
  </si>
  <si>
    <t>Future additions/wishlist (not sure if they're all feasible):</t>
  </si>
  <si>
    <r>
      <rPr>
        <sz val="11"/>
        <color theme="1"/>
        <rFont val="Calibri"/>
        <family val="2"/>
      </rPr>
      <t xml:space="preserve">Placed in rough order of priority, with special emphasis on </t>
    </r>
    <r>
      <rPr>
        <b/>
        <sz val="11"/>
        <color theme="1"/>
        <rFont val="Calibri"/>
        <family val="2"/>
      </rPr>
      <t>bolded</t>
    </r>
    <r>
      <rPr>
        <sz val="11"/>
        <color theme="1"/>
        <rFont val="Calibri"/>
        <family val="2"/>
      </rPr>
      <t xml:space="preserve"> entries</t>
    </r>
  </si>
  <si>
    <t>Known to be feasible, may attempt soon:</t>
  </si>
  <si>
    <t>Lunar calendar generator (I keep thinking this will be my next addition, but I'm getting bogged down in figuring out what exactly to implement and how)</t>
  </si>
  <si>
    <t>dV tables for hohmann transfers</t>
  </si>
  <si>
    <t>Incorporate alternate solvent hab zones from these papers:</t>
  </si>
  <si>
    <t>https://academic.oup.com/mnras/article/458/4/3752/2613811</t>
  </si>
  <si>
    <t>https://www.sciencedirect.com/science/article/pii/S0032063313000949</t>
  </si>
  <si>
    <t>Implement this insanity:</t>
  </si>
  <si>
    <t>https://arxiv.org/pdf/astro-ph/0001295.pdf</t>
  </si>
  <si>
    <t>Probably feasible, requires further research:</t>
  </si>
  <si>
    <t>Better gas giant mass-radius (heavily age and temp dependent)</t>
  </si>
  <si>
    <t>Equatorial bulge calculation</t>
  </si>
  <si>
    <t>Look into this https://link.springer.com/chapter/10.1007/978-94-007-6546-7_3</t>
  </si>
  <si>
    <t>Better mass-luminosity below 0.18 solar mass</t>
  </si>
  <si>
    <t>Better age-luminosity relation past 12.6 Gyr (observation issues again) or 1 solar mass</t>
  </si>
  <si>
    <t>Calculators for coorbital configurations (trojan, tadpole, horseshoe, eccentric, etc)</t>
  </si>
  <si>
    <t>Random system generator (maybe more work than it's worth--space engine basically already is this)</t>
  </si>
  <si>
    <t>Eccentricity decay function</t>
  </si>
  <si>
    <t>Feasibility unknown/doubtworthy, backburnered pending better reference material:</t>
  </si>
  <si>
    <t>Better star age calculation (probably impossible due to lack of observed stars over 14 byr old)</t>
  </si>
  <si>
    <t>Better primordial heat decay calculation (perhaps non-linear with mass?)</t>
  </si>
  <si>
    <t>Mountain height for given internal heating/gravity?</t>
  </si>
  <si>
    <t>More detailed atmosphere calculations (greenhouse, color, etc)</t>
  </si>
  <si>
    <t>Proper 1D radiative model for surface temmperature (backburnered pending better reference material)</t>
  </si>
  <si>
    <t>Irradiance + atmo conditions to surface temperature (very ambitious)</t>
  </si>
  <si>
    <t>Climate forcings for various factors (probably way too much work for the eventual level of accuracy)</t>
  </si>
  <si>
    <t>This is a straightforward implementation of every formula that appears in the Worldbuilding Pasta blog,</t>
  </si>
  <si>
    <t>in the order they appear. Many of these are implemented elsewhere in the spreadsheet as well, but it may not</t>
  </si>
  <si>
    <t>always be clear exactly where.</t>
  </si>
  <si>
    <t>This is currently WIP; Each time I update one of the blog posts, I'll update this as well.</t>
  </si>
  <si>
    <t>Part II: Stars</t>
  </si>
  <si>
    <t>Star Properties: Simple Approximations</t>
  </si>
  <si>
    <t>Star mass (solar masses)</t>
  </si>
  <si>
    <t>Luminosity (solar luminosity)</t>
  </si>
  <si>
    <t>(0.08 - ~100 for luminosity and lifetime,</t>
  </si>
  <si>
    <t>Effective Temperature (K)</t>
  </si>
  <si>
    <t>0.2 - 20 for temp and radius)</t>
  </si>
  <si>
    <t>Radius (solar radii)</t>
  </si>
  <si>
    <t>Main Sequence Lifetime (billion years)</t>
  </si>
  <si>
    <t>Stefan-Boltzmann Law</t>
  </si>
  <si>
    <t>Enter any 2:</t>
  </si>
  <si>
    <t>Yield the remaining value:</t>
  </si>
  <si>
    <t>Star Properties: Complex Approximations</t>
  </si>
  <si>
    <t>Internals stuff, don't worry about it</t>
  </si>
  <si>
    <t>(0.179 - 31)</t>
  </si>
  <si>
    <t>Evolutionary Model: High Mass</t>
  </si>
  <si>
    <t>tZAMS (billion years)</t>
  </si>
  <si>
    <t>Time (billion years)</t>
  </si>
  <si>
    <t>(0.74 - 10)</t>
  </si>
  <si>
    <t>tTAMS</t>
  </si>
  <si>
    <t>(tZAMS - tTAMS)</t>
  </si>
  <si>
    <t>LZAMS (solar luminosity)</t>
  </si>
  <si>
    <t>LTAMS</t>
  </si>
  <si>
    <t>Interpolated Values:</t>
  </si>
  <si>
    <t>Teff,ZAMS (K)</t>
  </si>
  <si>
    <t>Teff,TAMS</t>
  </si>
  <si>
    <t>RZAMS (solar radii)</t>
  </si>
  <si>
    <t>RTAMS</t>
  </si>
  <si>
    <t>Evolutionary Model: Low Mass</t>
  </si>
  <si>
    <t>tMS (billion years)</t>
  </si>
  <si>
    <t>(0.08 - 1)</t>
  </si>
  <si>
    <t>LZAMS</t>
  </si>
  <si>
    <t>(0 - tMS)</t>
  </si>
  <si>
    <t>L(12.6) (solar luminosity)</t>
  </si>
  <si>
    <t>Internals stuff</t>
  </si>
  <si>
    <t>Calculated/Interpolated Values:</t>
  </si>
  <si>
    <t>Kepler's 3rd Law</t>
  </si>
  <si>
    <t>Period from SMA</t>
  </si>
  <si>
    <t>SMA from Period</t>
  </si>
  <si>
    <t>Semimajor Axis (AU)</t>
  </si>
  <si>
    <t>Orbital period (years)</t>
  </si>
  <si>
    <t>Mass of primary body (solar masses)</t>
  </si>
  <si>
    <t>Mass of secondary body (if significant)</t>
  </si>
  <si>
    <t>Maximum Stable S-type Orbit</t>
  </si>
  <si>
    <t>Binary orbit semimajor axis (AU)</t>
  </si>
  <si>
    <t>Binary orbit eccentricity</t>
  </si>
  <si>
    <t>Mass of star planet is orbiting (any unit)</t>
  </si>
  <si>
    <t>Mass of companion star (same unit)</t>
  </si>
  <si>
    <t>Mass ratio</t>
  </si>
  <si>
    <t>Maximum stable semimajor axis (AU)</t>
  </si>
  <si>
    <t>Minimum Stable P-type Orbit</t>
  </si>
  <si>
    <t>Mass of primary star (any unit)</t>
  </si>
  <si>
    <t>Mass of secondary star (same unit)</t>
  </si>
  <si>
    <t>Minimum stable semimajor axis (AU)</t>
  </si>
  <si>
    <t>Stability Zone Calculation</t>
  </si>
  <si>
    <t>Mass of Primary (sun masses)</t>
  </si>
  <si>
    <t>Total Mass</t>
  </si>
  <si>
    <t>semimajor axis (AU)</t>
  </si>
  <si>
    <t>Period (years)</t>
  </si>
  <si>
    <t>Period (days)</t>
  </si>
  <si>
    <t>Mass of Secondary (sun masses)</t>
  </si>
  <si>
    <t>Primary Mass ratio</t>
  </si>
  <si>
    <t>Binary Pair</t>
  </si>
  <si>
    <t>Secondary Mass ratio</t>
  </si>
  <si>
    <t>Maximum S-type orbit around primary</t>
  </si>
  <si>
    <t>Eccentricity</t>
  </si>
  <si>
    <t>Maximum S-type orbit around secondary</t>
  </si>
  <si>
    <t>Minimum P-type orbit</t>
  </si>
  <si>
    <t>source:</t>
  </si>
  <si>
    <t>https://arxiv.org/pdf/astro-ph/9809315.pdf</t>
  </si>
  <si>
    <t>Habitable Zone Calculation</t>
  </si>
  <si>
    <t>Calculated</t>
  </si>
  <si>
    <t>Override</t>
  </si>
  <si>
    <t>Optimisitic min</t>
  </si>
  <si>
    <t>Conservative Min</t>
  </si>
  <si>
    <t>Conservative Max</t>
  </si>
  <si>
    <t>Optimistic Max</t>
  </si>
  <si>
    <t>Primary Effective Temperature (K)</t>
  </si>
  <si>
    <t>Primary Luminosity (ratio to sun)</t>
  </si>
  <si>
    <t>Primary S-type</t>
  </si>
  <si>
    <t>Secondary Effective Temperature (K)</t>
  </si>
  <si>
    <t>Secondary S-type</t>
  </si>
  <si>
    <t>Secondary Luminosity (ratio to sun)</t>
  </si>
  <si>
    <t>P-type</t>
  </si>
  <si>
    <t>Calculated values are rough; I suggest finding a reference star</t>
  </si>
  <si>
    <t>Red-highlighted means the habitable zone and stability zone do not overlap; no stable habitable orbit possible</t>
  </si>
  <si>
    <t>Yellow-highlighted (with no red highlighting in that row) means the habitable zone and stability zone partially overlap;</t>
  </si>
  <si>
    <t>only some stable habitable orbits possible</t>
  </si>
  <si>
    <t>Calculations use the orbital arrangement of maximum luminosity for inner boundaries and minimum luminosity for outer boundaries;</t>
  </si>
  <si>
    <t>for short-period or eccentric binaries this is probably overly pessimistic</t>
  </si>
  <si>
    <t>(and it leads to some wonky behavior near the boundary of S-type/P-type habitability)</t>
  </si>
  <si>
    <t xml:space="preserve">https://iopscience.iop.org/article/10.1088/0004-637X/777/2/166/meta </t>
  </si>
  <si>
    <t>S-type</t>
  </si>
  <si>
    <t xml:space="preserve">https://iopscience.iop.org/article/10.1088/0004-637X/777/2/165/meta </t>
  </si>
  <si>
    <t>Iterative hab zone limits</t>
  </si>
  <si>
    <t>ti prim</t>
  </si>
  <si>
    <t>ti sec</t>
  </si>
  <si>
    <t>l-sun</t>
  </si>
  <si>
    <t>flux</t>
  </si>
  <si>
    <t>coeff</t>
  </si>
  <si>
    <t>a</t>
  </si>
  <si>
    <t>b</t>
  </si>
  <si>
    <t>c</t>
  </si>
  <si>
    <t>d</t>
  </si>
  <si>
    <t>Primary s-type</t>
  </si>
  <si>
    <t>Secondary s-type</t>
  </si>
  <si>
    <t>p-type</t>
  </si>
  <si>
    <t>Opt in</t>
  </si>
  <si>
    <t>Con in</t>
  </si>
  <si>
    <t>Con out</t>
  </si>
  <si>
    <t>Opt out</t>
  </si>
  <si>
    <t>Primary Star Mass (solar masses)</t>
  </si>
  <si>
    <t>Primary Eff. Temp override</t>
  </si>
  <si>
    <t>Planet semimajor axis (AU)</t>
  </si>
  <si>
    <t>Primary Star Lifetime (billion years)</t>
  </si>
  <si>
    <t>Start (byr)</t>
  </si>
  <si>
    <t>End (byr)</t>
  </si>
  <si>
    <t>Total Length (byr)</t>
  </si>
  <si>
    <t>Secondary Star Mass (solar masses)</t>
  </si>
  <si>
    <t>Secondary Eff. Temp override</t>
  </si>
  <si>
    <t>Habitable Period (Conservative)</t>
  </si>
  <si>
    <t>Secondary Lifetime (byr)</t>
  </si>
  <si>
    <t>Habitable Period (Optimistic)</t>
  </si>
  <si>
    <t>Time Step Override (byr)</t>
  </si>
  <si>
    <t>(doesn't count lifetime past main sequence)</t>
  </si>
  <si>
    <t>Time Start Override (byr)</t>
  </si>
  <si>
    <t>(equations assume P-type planets, negligible binary separation, and secondary lifetime greater than primary)</t>
  </si>
  <si>
    <t>Luminosity</t>
  </si>
  <si>
    <t>Radius</t>
  </si>
  <si>
    <t>Eff. Temp</t>
  </si>
  <si>
    <t>Optimistic HZ</t>
  </si>
  <si>
    <t>Period</t>
  </si>
  <si>
    <t>Conservative HZ</t>
  </si>
  <si>
    <t>(The kink at 12.6 byr is due to a</t>
  </si>
  <si>
    <t>Time</t>
  </si>
  <si>
    <t>Primary</t>
  </si>
  <si>
    <t>Secondary</t>
  </si>
  <si>
    <t>Inner Limit (AU)</t>
  </si>
  <si>
    <t>(Days)</t>
  </si>
  <si>
    <t>Outer Limit (AU)</t>
  </si>
  <si>
    <t>switch from a detailed model</t>
  </si>
  <si>
    <t>to a linear interpolation)</t>
  </si>
  <si>
    <t>Sources:</t>
  </si>
  <si>
    <t>Luminosity evolution</t>
  </si>
  <si>
    <t xml:space="preserve">https://www.liebertpub.com/doi/full/10.1089/ast.2012.0938 </t>
  </si>
  <si>
    <t>Hab zone limits</t>
  </si>
  <si>
    <t>Radius and temperature evolution (start and end only; I interpolated)</t>
  </si>
  <si>
    <t>https://arxiv.org/pdf/1003.1368.pdf</t>
  </si>
  <si>
    <t>I may look for better star age estimates in the future</t>
  </si>
  <si>
    <t>Iterative hab period finder</t>
  </si>
  <si>
    <t>Opt Start</t>
  </si>
  <si>
    <t>con start</t>
  </si>
  <si>
    <t>con end</t>
  </si>
  <si>
    <t>opt end</t>
  </si>
  <si>
    <t>t</t>
  </si>
  <si>
    <t>lp</t>
  </si>
  <si>
    <t>ls</t>
  </si>
  <si>
    <t>rp</t>
  </si>
  <si>
    <t>rs</t>
  </si>
  <si>
    <t>tp</t>
  </si>
  <si>
    <t>ts</t>
  </si>
  <si>
    <t>Equations are ideal for stars 0.18-1.2 solar masses and planets &gt;0.01 Earth masses</t>
  </si>
  <si>
    <t>(see notes and caveats under each column)</t>
  </si>
  <si>
    <t>Mass (Earth</t>
  </si>
  <si>
    <t>Mass (Jupiter</t>
  </si>
  <si>
    <t>Metal core</t>
  </si>
  <si>
    <t>water mass</t>
  </si>
  <si>
    <t>Surface area</t>
  </si>
  <si>
    <t>Density</t>
  </si>
  <si>
    <t>Semimajor</t>
  </si>
  <si>
    <t>Period ratio</t>
  </si>
  <si>
    <t>Synodic day</t>
  </si>
  <si>
    <t>Periapsis</t>
  </si>
  <si>
    <t>Apoapsis</t>
  </si>
  <si>
    <t>min separation from</t>
  </si>
  <si>
    <t>Hill radius</t>
  </si>
  <si>
    <t>Roche limit</t>
  </si>
  <si>
    <t>Bond</t>
  </si>
  <si>
    <t>Equilibrium</t>
  </si>
  <si>
    <t>CO2 Partial</t>
  </si>
  <si>
    <t>Avg. surface</t>
  </si>
  <si>
    <t>Habitable</t>
  </si>
  <si>
    <t>Primary apparent</t>
  </si>
  <si>
    <t>Secondary apparent</t>
  </si>
  <si>
    <t>Surface illumination</t>
  </si>
  <si>
    <t>Avg Irradiance</t>
  </si>
  <si>
    <t>Geometric</t>
  </si>
  <si>
    <t>Planet absolute</t>
  </si>
  <si>
    <t>Rad abundance</t>
  </si>
  <si>
    <t>Radiogenic</t>
  </si>
  <si>
    <t>Priomordial</t>
  </si>
  <si>
    <t>Tidal heating</t>
  </si>
  <si>
    <t>Total surface</t>
  </si>
  <si>
    <t>Tectonic</t>
  </si>
  <si>
    <t>Surface</t>
  </si>
  <si>
    <t>Induced tide</t>
  </si>
  <si>
    <t>Orbit velocity at</t>
  </si>
  <si>
    <t>Escape velocity</t>
  </si>
  <si>
    <t>Rotation</t>
  </si>
  <si>
    <t>Surface-synchronous</t>
  </si>
  <si>
    <t>Avg. orbital</t>
  </si>
  <si>
    <t>Min mass gas</t>
  </si>
  <si>
    <t>0-altitude</t>
  </si>
  <si>
    <t>Average molar</t>
  </si>
  <si>
    <t>Altitude of</t>
  </si>
  <si>
    <t>Distance to</t>
  </si>
  <si>
    <t>System age (billion years)</t>
  </si>
  <si>
    <t>Suffix</t>
  </si>
  <si>
    <t>masses)</t>
  </si>
  <si>
    <t>Masses)</t>
  </si>
  <si>
    <t>mass fraction</t>
  </si>
  <si>
    <t>fraction</t>
  </si>
  <si>
    <t>(Earth radii)</t>
  </si>
  <si>
    <t>override</t>
  </si>
  <si>
    <t>(ratio to Earth)</t>
  </si>
  <si>
    <t>(g/cm^3)</t>
  </si>
  <si>
    <t>axis (AU)</t>
  </si>
  <si>
    <t>(days)</t>
  </si>
  <si>
    <t>(years)</t>
  </si>
  <si>
    <t>to above</t>
  </si>
  <si>
    <t>length (hours)</t>
  </si>
  <si>
    <t>Days/year</t>
  </si>
  <si>
    <t>(AU)</t>
  </si>
  <si>
    <t>above (Hill radii)</t>
  </si>
  <si>
    <t>(km)</t>
  </si>
  <si>
    <t>(Luna; km)</t>
  </si>
  <si>
    <t>albedo</t>
  </si>
  <si>
    <t>temp (K)</t>
  </si>
  <si>
    <t>pressure (bar)</t>
  </si>
  <si>
    <t>zone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</si>
  <si>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</si>
  <si>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magnitude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</si>
  <si>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</si>
  <si>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under direct light (lx)</t>
  </si>
  <si>
    <t>(relative to Earth)</t>
  </si>
  <si>
    <t>heating (W/m^2)</t>
  </si>
  <si>
    <t>(W/m^2)</t>
  </si>
  <si>
    <t>flux (W/m^2)</t>
  </si>
  <si>
    <t>habitability</t>
  </si>
  <si>
    <t>gravity (g)</t>
  </si>
  <si>
    <t>by star (m)</t>
  </si>
  <si>
    <t>surface (km/s)</t>
  </si>
  <si>
    <t>at surface (km/s)</t>
  </si>
  <si>
    <t>period (hours)</t>
  </si>
  <si>
    <t>altitude (km)</t>
  </si>
  <si>
    <t>speed (km/s)</t>
  </si>
  <si>
    <t>retained (g/mol)</t>
  </si>
  <si>
    <t>pressure (atm)</t>
  </si>
  <si>
    <t>mass (g/mol)</t>
  </si>
  <si>
    <t>10^-6 atm (km)</t>
  </si>
  <si>
    <t>horizon (km)</t>
  </si>
  <si>
    <t>Star Mass (sun masses)</t>
  </si>
  <si>
    <t>calculated</t>
  </si>
  <si>
    <t>e</t>
  </si>
  <si>
    <t>f</t>
  </si>
  <si>
    <t>Luminosity (ratio to sun)</t>
  </si>
  <si>
    <t>g</t>
  </si>
  <si>
    <t>Radius (sun radii)</t>
  </si>
  <si>
    <t>W/m^2</t>
  </si>
  <si>
    <t>h</t>
  </si>
  <si>
    <t>(equations assume P-type planets and negligible binary separation)</t>
  </si>
  <si>
    <t>i</t>
  </si>
  <si>
    <t>Peak wavelength of light (nm)</t>
  </si>
  <si>
    <t>j</t>
  </si>
  <si>
    <t>Bolometric (0) or Visual (1) magnitudes?</t>
  </si>
  <si>
    <t>k</t>
  </si>
  <si>
    <t>Bolometric Correction (rough)</t>
  </si>
  <si>
    <t>l</t>
  </si>
  <si>
    <t>Absolute Magnitude</t>
  </si>
  <si>
    <t>m</t>
  </si>
  <si>
    <t>Combined Luminosity</t>
  </si>
  <si>
    <t>n</t>
  </si>
  <si>
    <t>Combined Absolute Magnitude</t>
  </si>
  <si>
    <t>o</t>
  </si>
  <si>
    <t>p</t>
  </si>
  <si>
    <t>q</t>
  </si>
  <si>
    <t>Semimajor axis (AU)</t>
  </si>
  <si>
    <t>r</t>
  </si>
  <si>
    <t>Roche limit (Earth)</t>
  </si>
  <si>
    <t>s</t>
  </si>
  <si>
    <t>Rockline (rough)</t>
  </si>
  <si>
    <t>Low-humidity extreme hab limit (rough)</t>
  </si>
  <si>
    <t>u</t>
  </si>
  <si>
    <t>Slow-rotating hab limit</t>
  </si>
  <si>
    <t>v</t>
  </si>
  <si>
    <t>Optimistic hab inner limit</t>
  </si>
  <si>
    <t>w</t>
  </si>
  <si>
    <t>Conservative hab inner limit</t>
  </si>
  <si>
    <t>x</t>
  </si>
  <si>
    <t>Conservative hab outer limit</t>
  </si>
  <si>
    <t>y</t>
  </si>
  <si>
    <t>Optimistic hab outer limit</t>
  </si>
  <si>
    <t>z</t>
  </si>
  <si>
    <t>50% H2 hab limit</t>
  </si>
  <si>
    <t>100 bar H2 hab limit (rough)</t>
  </si>
  <si>
    <t>Tidal-locking radius (12 hour initial)</t>
  </si>
  <si>
    <t>Early iceline (rough)</t>
  </si>
  <si>
    <t>CO2 required for 273 K surface temp</t>
  </si>
  <si>
    <t>0.01 bar CO2</t>
  </si>
  <si>
    <t>0.1 bar CO2</t>
  </si>
  <si>
    <t>1 bar CO2</t>
  </si>
  <si>
    <t>CO2 bars at conservative outer limit (rough)</t>
  </si>
  <si>
    <t>Jupiter mass to Earth mass</t>
  </si>
  <si>
    <t>Sun mass to Earth mass</t>
  </si>
  <si>
    <t>Period ratio to semimajor ratio</t>
  </si>
  <si>
    <t>Jupiter masses</t>
  </si>
  <si>
    <t>Sun masses</t>
  </si>
  <si>
    <t>Earth masses</t>
  </si>
  <si>
    <t>Semimajor axis ratio</t>
  </si>
  <si>
    <t>Average gas molar mass</t>
  </si>
  <si>
    <t>total/</t>
  </si>
  <si>
    <t>Smaller SMA</t>
  </si>
  <si>
    <t>Gas 1</t>
  </si>
  <si>
    <t>Gas 2</t>
  </si>
  <si>
    <t>Gas 3</t>
  </si>
  <si>
    <t>Gas 4</t>
  </si>
  <si>
    <t>average</t>
  </si>
  <si>
    <t>Larger SMA</t>
  </si>
  <si>
    <t>% volume</t>
  </si>
  <si>
    <t>Planet apparent magnitude</t>
  </si>
  <si>
    <t>mol mass</t>
  </si>
  <si>
    <t>Absolute magnitude</t>
  </si>
  <si>
    <t>Tidal-locking time</t>
  </si>
  <si>
    <t>Planet apparent diameter</t>
  </si>
  <si>
    <t>Star-planet distance (AU)</t>
  </si>
  <si>
    <t>SMA (AU)</t>
  </si>
  <si>
    <t>Planet radius (Earth radii)</t>
  </si>
  <si>
    <t>Observer-planet dist. (AU)</t>
  </si>
  <si>
    <t>initial day</t>
  </si>
  <si>
    <t>Observer-planet distance (AU)</t>
  </si>
  <si>
    <t>Phase angle (°)</t>
  </si>
  <si>
    <t>(hours)</t>
  </si>
  <si>
    <r>
      <rPr>
        <i/>
        <sz val="11"/>
        <color theme="1"/>
        <rFont val="Calibri"/>
        <family val="2"/>
      </rPr>
      <t>Apparent diameter (</t>
    </r>
    <r>
      <rPr>
        <sz val="11"/>
        <color theme="1"/>
        <rFont val="Calibri"/>
        <family val="2"/>
      </rPr>
      <t>°</t>
    </r>
    <r>
      <rPr>
        <i/>
        <sz val="11"/>
        <color theme="1"/>
        <rFont val="Calibri"/>
        <family val="2"/>
      </rPr>
      <t>)</t>
    </r>
  </si>
  <si>
    <t>Apparent magnitude</t>
  </si>
  <si>
    <t>Time to</t>
  </si>
  <si>
    <t>Illuminance from reflected light</t>
  </si>
  <si>
    <t>Equivalent irradiance to solar system</t>
  </si>
  <si>
    <t>lock (byr)</t>
  </si>
  <si>
    <t>Reflector apparent mag.</t>
  </si>
  <si>
    <t>Distance from star (AU)</t>
  </si>
  <si>
    <t>Illuminance (lux)</t>
  </si>
  <si>
    <t>Equivalent distance in sol (AU)</t>
  </si>
  <si>
    <t>Optimistic/Conservative Hab Zones</t>
  </si>
  <si>
    <t>Low-humidity extreme hab limit</t>
  </si>
  <si>
    <t xml:space="preserve">https://iopscience.iop.org/article/10.1088/0004-637X/778/2/109/meta#apj485301t1 </t>
  </si>
  <si>
    <t>slow-rotating inner hab limit</t>
  </si>
  <si>
    <t>https://iopscience.iop.org/article/10.1088/2041-8205/787/1/L2/meta</t>
  </si>
  <si>
    <t>https://arxiv.org/abs/1702.08618</t>
  </si>
  <si>
    <t>100 bar H2 hab limit</t>
  </si>
  <si>
    <t>https://arxiv.org/abs/1105.0021</t>
  </si>
  <si>
    <t>effective thermal distance for eccentric planets (for equilibrium temp)</t>
  </si>
  <si>
    <t xml:space="preserve">https://arxiv.org/pdf/1702.07314.pdf </t>
  </si>
  <si>
    <t>Mass-radius for planets of specified composition</t>
  </si>
  <si>
    <t>https://arxiv.org/pdf/astro-ph/0612671.pdf</t>
  </si>
  <si>
    <t>Mass-radius for planets of unspecified composition</t>
  </si>
  <si>
    <t xml:space="preserve">https://iopscience.iop.org/article/10.3847/1538-4357/834/1/17/meta#apjaa4b8cs3 </t>
  </si>
  <si>
    <t>Star mass-radius and mass-temperature</t>
  </si>
  <si>
    <t>https://academic.oup.com/mnras/article/479/4/5491/5056185#119170698</t>
  </si>
  <si>
    <t>Bolometric correction factor</t>
  </si>
  <si>
    <t>https://arxiv.org/pdf/1008.3913.pdf</t>
  </si>
  <si>
    <t>Tidal-locking radius</t>
  </si>
  <si>
    <t>https://www.sciencedirect.com/science/article/pii/S0019103583710109</t>
  </si>
  <si>
    <t>SMA for given CO2 levels</t>
  </si>
  <si>
    <t>https://iopscience.iop.org/article/10.3847/1538-4357/ab1d52</t>
  </si>
  <si>
    <t>Blackbody radiation color</t>
  </si>
  <si>
    <t>http://www.vendian.org/mncharity/dir3/blackbody/</t>
  </si>
  <si>
    <t>Surface Temperature from CO2 partial pressure</t>
  </si>
  <si>
    <t>https://www.nature.com/articles/s41467-020-19896-2#Sec7</t>
  </si>
  <si>
    <t>(See heat model page for heat model sources and method)</t>
  </si>
  <si>
    <t>Miscellaneous other equations pulled from wikipedia</t>
  </si>
  <si>
    <t>0.32 for Earth</t>
  </si>
  <si>
    <t>"0" for tidal-</t>
  </si>
  <si>
    <t>red-highlight means</t>
  </si>
  <si>
    <t>adjusted for</t>
  </si>
  <si>
    <t>.0004 for</t>
  </si>
  <si>
    <t>good for</t>
  </si>
  <si>
    <t>based on</t>
  </si>
  <si>
    <t>these do not account for eccentricity or atmosphere</t>
  </si>
  <si>
    <t>Does not use</t>
  </si>
  <si>
    <t>valid only for solid planets</t>
  </si>
  <si>
    <t>doesn't account for</t>
  </si>
  <si>
    <t>roughly 100 km</t>
  </si>
  <si>
    <t>1.8 m high</t>
  </si>
  <si>
    <t>locked;</t>
  </si>
  <si>
    <t>orbit likely unstable</t>
  </si>
  <si>
    <t>tidal-locked</t>
  </si>
  <si>
    <t>Earth</t>
  </si>
  <si>
    <t>sunlike stars,</t>
  </si>
  <si>
    <t>SMA, not</t>
  </si>
  <si>
    <t>bolometric</t>
  </si>
  <si>
    <t>equatorial bulge</t>
  </si>
  <si>
    <t>on Earth</t>
  </si>
  <si>
    <t>observer</t>
  </si>
  <si>
    <t>negative for</t>
  </si>
  <si>
    <t>(unless in resonance)</t>
  </si>
  <si>
    <t>planets to</t>
  </si>
  <si>
    <t>iffy</t>
  </si>
  <si>
    <t>surface</t>
  </si>
  <si>
    <t>correction</t>
  </si>
  <si>
    <t>(which is 7 km for</t>
  </si>
  <si>
    <t>retrograde</t>
  </si>
  <si>
    <t>show dayside</t>
  </si>
  <si>
    <t>otherwise</t>
  </si>
  <si>
    <t>temp</t>
  </si>
  <si>
    <t>Earth)</t>
  </si>
  <si>
    <t>temp, but not</t>
  </si>
  <si>
    <t>other slow</t>
  </si>
  <si>
    <t>rotators;</t>
  </si>
  <si>
    <t>somewhat</t>
  </si>
  <si>
    <t>accounts for</t>
  </si>
  <si>
    <t>eccentricity</t>
  </si>
  <si>
    <t>Mass (Luna</t>
  </si>
  <si>
    <t>Ratio to</t>
  </si>
  <si>
    <t>Synodic</t>
  </si>
  <si>
    <t>Months/</t>
  </si>
  <si>
    <t>Planet</t>
  </si>
  <si>
    <t>Greenhouse/</t>
  </si>
  <si>
    <t>Planet apparent</t>
  </si>
  <si>
    <t>Moon illumination</t>
  </si>
  <si>
    <t>Moon absolute</t>
  </si>
  <si>
    <t>Moon apparent</t>
  </si>
  <si>
    <t>Planet illumination</t>
  </si>
  <si>
    <t>axis (km)</t>
  </si>
  <si>
    <t>planet SMA</t>
  </si>
  <si>
    <t>Month (days)</t>
  </si>
  <si>
    <t>Day (hours)</t>
  </si>
  <si>
    <t>Year</t>
  </si>
  <si>
    <t>days/month</t>
  </si>
  <si>
    <t>(own; km)</t>
  </si>
  <si>
    <t>heating factor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</si>
  <si>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</si>
  <si>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magnitude (max)</t>
  </si>
  <si>
    <t>by planet (lx, max)</t>
  </si>
  <si>
    <t>dia. from planet</t>
  </si>
  <si>
    <t>mag. from planet</t>
  </si>
  <si>
    <t>by moon (lx, max)</t>
  </si>
  <si>
    <t>on planet (m)</t>
  </si>
  <si>
    <t>on moon (m)</t>
  </si>
  <si>
    <t>Speed (km/s)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</si>
  <si>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</si>
  <si>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</si>
  <si>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</si>
  <si>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</si>
  <si>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</si>
  <si>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</si>
  <si>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</si>
  <si>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</si>
  <si>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</si>
  <si>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</si>
  <si>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</si>
  <si>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Apparent Diameter (°)</t>
  </si>
  <si>
    <t>XII</t>
  </si>
  <si>
    <t>Apparent Magnitude</t>
  </si>
  <si>
    <t>XIII</t>
  </si>
  <si>
    <t>Combined Apparent Magnitude</t>
  </si>
  <si>
    <t>XIV</t>
  </si>
  <si>
    <t>Illumination under direct light (lx)</t>
  </si>
  <si>
    <t>XV</t>
  </si>
  <si>
    <t>XVI</t>
  </si>
  <si>
    <t>input/</t>
  </si>
  <si>
    <t>XVII</t>
  </si>
  <si>
    <t>XVIII</t>
  </si>
  <si>
    <t>Planet Mass (Earth Masses</t>
  </si>
  <si>
    <t>XIX</t>
  </si>
  <si>
    <t>Radius (Earth radii)</t>
  </si>
  <si>
    <t>XX</t>
  </si>
  <si>
    <t>XXI</t>
  </si>
  <si>
    <t>XXII</t>
  </si>
  <si>
    <t>Rotational period (hours)</t>
  </si>
  <si>
    <t>XXIII</t>
  </si>
  <si>
    <t>Geometric albedo</t>
  </si>
  <si>
    <t>XXIV</t>
  </si>
  <si>
    <t>XXV</t>
  </si>
  <si>
    <t>XXVI</t>
  </si>
  <si>
    <t>XXVII</t>
  </si>
  <si>
    <t>Semimajor axis (km)</t>
  </si>
  <si>
    <t>XXVIII</t>
  </si>
  <si>
    <t>Planet Surface</t>
  </si>
  <si>
    <t>XXIX</t>
  </si>
  <si>
    <t>Roche Limit (uncompressed iron)</t>
  </si>
  <si>
    <t>XXX</t>
  </si>
  <si>
    <t>Roche Limit (uncompressed rock)</t>
  </si>
  <si>
    <t>XXXI</t>
  </si>
  <si>
    <t>Roche Limit (uncompressed water)</t>
  </si>
  <si>
    <t>XXXII</t>
  </si>
  <si>
    <t>Stability limit (prograde moons)</t>
  </si>
  <si>
    <t>XXXIII</t>
  </si>
  <si>
    <t>Stability limit (retrograde moons)</t>
  </si>
  <si>
    <t>XXXIV</t>
  </si>
  <si>
    <t>XXXV</t>
  </si>
  <si>
    <t>XXXVI</t>
  </si>
  <si>
    <t>Surface-synchronous orbit</t>
  </si>
  <si>
    <t>XXXVII</t>
  </si>
  <si>
    <t>XXXVIII</t>
  </si>
  <si>
    <t>XXXIX</t>
  </si>
  <si>
    <t>XL</t>
  </si>
  <si>
    <t>Luna mass to Earth mass</t>
  </si>
  <si>
    <t>XLI</t>
  </si>
  <si>
    <t>Luna masses</t>
  </si>
  <si>
    <t>XLII</t>
  </si>
  <si>
    <t>XLIII</t>
  </si>
  <si>
    <t>XLIV</t>
  </si>
  <si>
    <t>XLV</t>
  </si>
  <si>
    <t>Moon apparent magnitude</t>
  </si>
  <si>
    <t>XLVI</t>
  </si>
  <si>
    <t>XLVII</t>
  </si>
  <si>
    <t>Moon apparent diameter</t>
  </si>
  <si>
    <t>Star-moon distance (km)</t>
  </si>
  <si>
    <t>XLVIII</t>
  </si>
  <si>
    <t>SMA (km)</t>
  </si>
  <si>
    <t>Moon radius (Earth radii)</t>
  </si>
  <si>
    <t>XLIX</t>
  </si>
  <si>
    <t>Observer-moon distance (km)</t>
  </si>
  <si>
    <t>Observer-moon dist. (km)</t>
  </si>
  <si>
    <t>L</t>
  </si>
  <si>
    <r>
      <rPr>
        <i/>
        <sz val="11"/>
        <color theme="1"/>
        <rFont val="Calibri"/>
        <family val="2"/>
      </rPr>
      <t>Apparent diameter (</t>
    </r>
    <r>
      <rPr>
        <sz val="11"/>
        <color theme="1"/>
        <rFont val="Calibri"/>
        <family val="2"/>
      </rPr>
      <t>°</t>
    </r>
    <r>
      <rPr>
        <i/>
        <sz val="11"/>
        <color theme="1"/>
        <rFont val="Calibri"/>
        <family val="2"/>
      </rPr>
      <t>)</t>
    </r>
  </si>
  <si>
    <t>negative</t>
  </si>
  <si>
    <t>not adjusted</t>
  </si>
  <si>
    <t>1.1 for Earth</t>
  </si>
  <si>
    <t>these do not account for</t>
  </si>
  <si>
    <t>for retrograde</t>
  </si>
  <si>
    <t>locked; negative</t>
  </si>
  <si>
    <t>for slow</t>
  </si>
  <si>
    <t>eccentricity or atmosphere</t>
  </si>
  <si>
    <t>rotators</t>
  </si>
  <si>
    <t>(which is 7 km for Earth)</t>
  </si>
  <si>
    <t>Irradiance doesn't perfectly predict surface temperature;</t>
  </si>
  <si>
    <t>Solar Constant (W/m^2)</t>
  </si>
  <si>
    <t>this is meant as a rough guide to how orbital elements</t>
  </si>
  <si>
    <t>Star Luminosity (ratio to sun)</t>
  </si>
  <si>
    <t>broadly affect seasonal shifts.</t>
  </si>
  <si>
    <r>
      <rPr>
        <sz val="11"/>
        <color theme="1"/>
        <rFont val="Calibri"/>
        <family val="2"/>
      </rPr>
      <t>Obliquity (0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</rPr>
      <t xml:space="preserve"> to 180</t>
    </r>
    <r>
      <rPr>
        <sz val="11"/>
        <color theme="1"/>
        <rFont val="Calibri"/>
        <family val="2"/>
      </rPr>
      <t>°)</t>
    </r>
  </si>
  <si>
    <r>
      <rPr>
        <sz val="11"/>
        <color theme="1"/>
        <rFont val="Calibri"/>
        <family val="2"/>
      </rPr>
      <t>Argument of Obliquity (0</t>
    </r>
    <r>
      <rPr>
        <sz val="11"/>
        <color theme="1"/>
        <rFont val="Calibri"/>
        <family val="2"/>
      </rPr>
      <t>° to 360°</t>
    </r>
    <r>
      <rPr>
        <sz val="11"/>
        <color theme="1"/>
        <rFont val="Calibri"/>
        <family val="2"/>
      </rPr>
      <t>)</t>
    </r>
  </si>
  <si>
    <t>0=periapsis at north summer</t>
  </si>
  <si>
    <t>90=periapsis at north fall</t>
  </si>
  <si>
    <t>180=periapsis at north winter</t>
  </si>
  <si>
    <t>270=periapsis at north spring</t>
  </si>
  <si>
    <t>Year Length (days)</t>
  </si>
  <si>
    <t>(equations assume year length is much longer than day length)</t>
  </si>
  <si>
    <t>True Anomaly at equinox</t>
  </si>
  <si>
    <t>Anomaly from equinox</t>
  </si>
  <si>
    <t>True Anomaly</t>
  </si>
  <si>
    <t>Portion of Year</t>
  </si>
  <si>
    <t>Quick period calculator</t>
  </si>
  <si>
    <t>Day</t>
  </si>
  <si>
    <t>Star mass</t>
  </si>
  <si>
    <t>Distance from Star (AU)</t>
  </si>
  <si>
    <t>Average over surface (rough)</t>
  </si>
  <si>
    <t>Day length (hours)</t>
  </si>
  <si>
    <t>Latitude</t>
  </si>
  <si>
    <t>Declination of Star</t>
  </si>
  <si>
    <t>Max</t>
  </si>
  <si>
    <t>Min</t>
  </si>
  <si>
    <t>Average over year</t>
  </si>
  <si>
    <t>period (days)</t>
  </si>
  <si>
    <t>Actual surface temperature will vary</t>
  </si>
  <si>
    <t>depending on many other factors;</t>
  </si>
  <si>
    <t>surface albedo, rotation rate, thermal</t>
  </si>
  <si>
    <t>inertia, surface pressure, etc.</t>
  </si>
  <si>
    <t>This is just a rough guide.</t>
  </si>
  <si>
    <t xml:space="preserve">(top-of-atmosphere irradiance averaged across day in W/m^2)  </t>
  </si>
  <si>
    <t>Time interval</t>
  </si>
  <si>
    <t>Mean Anomaly at Equinox</t>
  </si>
  <si>
    <t>All equations pulled off wikipedia</t>
  </si>
  <si>
    <t>Requires an input for "Year length(days)" to work properly</t>
  </si>
  <si>
    <t>Iterative Calcs</t>
  </si>
  <si>
    <t>true anomaly</t>
  </si>
  <si>
    <t>eccentric anomaly</t>
  </si>
  <si>
    <t>mean anomaly</t>
  </si>
  <si>
    <t>This sheet is designed for the special case of a planet with a spin-orbit resonance;</t>
  </si>
  <si>
    <t>In particular, 1:1 or 2:3, but other resonances can be shown so long as</t>
  </si>
  <si>
    <t>Lat</t>
  </si>
  <si>
    <t>Long</t>
  </si>
  <si>
    <t>Mean Anom</t>
  </si>
  <si>
    <t>True anom</t>
  </si>
  <si>
    <t>True anom from equinox</t>
  </si>
  <si>
    <t>d from star</t>
  </si>
  <si>
    <t>declination</t>
  </si>
  <si>
    <t>rotation</t>
  </si>
  <si>
    <t>e-w star angle</t>
  </si>
  <si>
    <t>angular height</t>
  </si>
  <si>
    <t>Irradiance</t>
  </si>
  <si>
    <t>lon of substellar point</t>
  </si>
  <si>
    <t>the synodic day length is less than twice the year length</t>
  </si>
  <si>
    <t>Longitude</t>
  </si>
  <si>
    <t>The top chart shows average irradiance on a planet's surface across 2 orbital periods,</t>
  </si>
  <si>
    <t>The other 72 charts show immediate irradiance in 1/36 orbital period increments</t>
  </si>
  <si>
    <r>
      <rPr>
        <sz val="11"/>
        <color theme="1"/>
        <rFont val="Calibri"/>
        <family val="2"/>
      </rPr>
      <t>Obliquity (0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</rPr>
      <t xml:space="preserve"> to 90</t>
    </r>
    <r>
      <rPr>
        <sz val="11"/>
        <color theme="1"/>
        <rFont val="Calibri"/>
        <family val="2"/>
      </rPr>
      <t>°)</t>
    </r>
  </si>
  <si>
    <r>
      <rPr>
        <sz val="11"/>
        <color theme="1"/>
        <rFont val="Calibri"/>
        <family val="2"/>
      </rPr>
      <t>Argument of Obliquity (0</t>
    </r>
    <r>
      <rPr>
        <sz val="11"/>
        <color theme="1"/>
        <rFont val="Calibri"/>
        <family val="2"/>
      </rPr>
      <t>° to 360°</t>
    </r>
    <r>
      <rPr>
        <sz val="11"/>
        <color theme="1"/>
        <rFont val="Calibri"/>
        <family val="2"/>
      </rPr>
      <t>)</t>
    </r>
  </si>
  <si>
    <t>Synodic Day/Year</t>
  </si>
  <si>
    <t>0 = tidal-locked</t>
  </si>
  <si>
    <t>0.5 = mercury-like 2:3 resonance</t>
  </si>
  <si>
    <t>(Not between 0 and 0.5 for proper average irradiance calculation)</t>
  </si>
  <si>
    <t>Mean Anomaly at equinox</t>
  </si>
  <si>
    <t>Lon 0 is defined as longitude of substellar point at periapsis</t>
  </si>
  <si>
    <t>Angle to star</t>
  </si>
  <si>
    <t>Mean anomaly</t>
  </si>
  <si>
    <t>True Anomaly from noon equinox</t>
  </si>
  <si>
    <t>Time since year start (Earth days)</t>
  </si>
  <si>
    <t>Portion of day</t>
  </si>
  <si>
    <t>Time since day start (Earth days)</t>
  </si>
  <si>
    <t>Distance from Star</t>
  </si>
  <si>
    <t>Proper Rotation of Planet</t>
  </si>
  <si>
    <t>Apparent Rotation of Star</t>
  </si>
  <si>
    <t>Mean anomaly from noon equinox</t>
  </si>
  <si>
    <t>Iterative anom calcs</t>
  </si>
  <si>
    <t>Surface Flux by Age</t>
  </si>
  <si>
    <t>This is a very rough model I assembled myself;</t>
  </si>
  <si>
    <t>Planet Mass (Earth Masses)</t>
  </si>
  <si>
    <t xml:space="preserve">it is meant to place loose constraints on the period of </t>
  </si>
  <si>
    <t>Planet Radius (Earth Radii)</t>
  </si>
  <si>
    <t>Age (billion years)</t>
  </si>
  <si>
    <t>habitable tectonic activity, not predict tectonic mode.</t>
  </si>
  <si>
    <t>Core Mass Proportion</t>
  </si>
  <si>
    <t>Radiogenic Heat Flux (W/m^2)</t>
  </si>
  <si>
    <t>Fluid Envelop Mass Proportion</t>
  </si>
  <si>
    <t>Primordial Heat Flux (W/m^2)</t>
  </si>
  <si>
    <t>Radioisotope Abundance (relative to Earth)</t>
  </si>
  <si>
    <t>Tidal Heat Flux</t>
  </si>
  <si>
    <t>Radioisotope abundance, heating, and decay rates</t>
  </si>
  <si>
    <t>Individual Abundance overrides:</t>
  </si>
  <si>
    <t>W/kg</t>
  </si>
  <si>
    <t>decay constant</t>
  </si>
  <si>
    <t>Total Heat Flux (W/m^2)</t>
  </si>
  <si>
    <t xml:space="preserve">https://www.sciencedirect.com/science/article/abs/pii/S0019103514004473?via%3Dihub#b0415 </t>
  </si>
  <si>
    <t>K-40</t>
  </si>
  <si>
    <t>Total for Planet (TW)</t>
  </si>
  <si>
    <t>Primordial heat formula modified from here</t>
  </si>
  <si>
    <t>Th-232</t>
  </si>
  <si>
    <t xml:space="preserve">https://www.sciencedirect.com/science/article/pii/S003206331300161X </t>
  </si>
  <si>
    <t>U-235</t>
  </si>
  <si>
    <t>U-238</t>
  </si>
  <si>
    <t xml:space="preserve">https://academic.oup.com/mnras/article/391/1/237/1121115 </t>
  </si>
  <si>
    <t xml:space="preserve">(overrides don't recognize "0" as input) </t>
  </si>
  <si>
    <t>Eccentricity decay timescale</t>
  </si>
  <si>
    <t>https://iopscience.iop.org/article/10.1088/0004-637X/789/1/30/meta</t>
  </si>
  <si>
    <t>Star Mass (solar masses)</t>
  </si>
  <si>
    <t>If you love me and you know a better method to model primordial heat loss, you'll tell me</t>
  </si>
  <si>
    <t>Time to reach 0.01 eccentricity (byr)</t>
  </si>
  <si>
    <t>I may also add a more detailed eccentricity decay function later</t>
  </si>
  <si>
    <t>(I expect that the conservative range is too</t>
  </si>
  <si>
    <t>Surface Flux Through Time</t>
  </si>
  <si>
    <t>conservative and the optimistic range too</t>
  </si>
  <si>
    <t>optimistic)</t>
  </si>
  <si>
    <t>Time Start (byr)</t>
  </si>
  <si>
    <t>Time End (byr)</t>
  </si>
  <si>
    <t>Optimistic upper limit</t>
  </si>
  <si>
    <t>Conservative upper limit</t>
  </si>
  <si>
    <t>Conservative lower limit</t>
  </si>
  <si>
    <t>Optimistic lower limit</t>
  </si>
  <si>
    <t>Primordial</t>
  </si>
  <si>
    <t>Tidal</t>
  </si>
  <si>
    <t>Total Flux</t>
  </si>
  <si>
    <t>Iterative hab period estimates</t>
  </si>
  <si>
    <t>Opt start</t>
  </si>
  <si>
    <t>Opt end</t>
  </si>
  <si>
    <t>Con start</t>
  </si>
  <si>
    <t>Con end</t>
  </si>
  <si>
    <t>heat</t>
  </si>
  <si>
    <t>Unit Converters</t>
  </si>
  <si>
    <t>For each converter, write input into only one of the boxes in the left column</t>
  </si>
  <si>
    <t>(If you don't, it will default to the topmost box with input)</t>
  </si>
  <si>
    <t>Mass</t>
  </si>
  <si>
    <t>Distance</t>
  </si>
  <si>
    <t>Velocity (distance/time)</t>
  </si>
  <si>
    <t>Temperature</t>
  </si>
  <si>
    <t>Grams</t>
  </si>
  <si>
    <t>Inches</t>
  </si>
  <si>
    <t>Seconds</t>
  </si>
  <si>
    <t>kilometers/hour</t>
  </si>
  <si>
    <t>Fahrenheit</t>
  </si>
  <si>
    <t>Avoirdupois ounces</t>
  </si>
  <si>
    <t>Feet</t>
  </si>
  <si>
    <t>Minutes</t>
  </si>
  <si>
    <t>feet/second</t>
  </si>
  <si>
    <t>Celsius</t>
  </si>
  <si>
    <t>Avoirdupois pounds</t>
  </si>
  <si>
    <t>Yards</t>
  </si>
  <si>
    <t>Hours</t>
  </si>
  <si>
    <t>miles/hour</t>
  </si>
  <si>
    <t>Kelvin</t>
  </si>
  <si>
    <t>Kilograms</t>
  </si>
  <si>
    <t>Meters</t>
  </si>
  <si>
    <t>Days</t>
  </si>
  <si>
    <t>knots</t>
  </si>
  <si>
    <t>Tonnes</t>
  </si>
  <si>
    <t>Kilometers</t>
  </si>
  <si>
    <t>Revised Julian Years</t>
  </si>
  <si>
    <t>meters/second</t>
  </si>
  <si>
    <t>Phobos Masses</t>
  </si>
  <si>
    <t>Miles</t>
  </si>
  <si>
    <t>mach</t>
  </si>
  <si>
    <t>Luna Masses</t>
  </si>
  <si>
    <t>Moon Radii</t>
  </si>
  <si>
    <t>kilometers/second</t>
  </si>
  <si>
    <t>Mars Masses</t>
  </si>
  <si>
    <t>Earth Radii</t>
  </si>
  <si>
    <t>light speed</t>
  </si>
  <si>
    <t>Earth Masses</t>
  </si>
  <si>
    <t>Jupiter Radii</t>
  </si>
  <si>
    <t>Neptune Masses</t>
  </si>
  <si>
    <t>Light-seconds</t>
  </si>
  <si>
    <t>Jupiter Masses</t>
  </si>
  <si>
    <t>Sun Radii</t>
  </si>
  <si>
    <t>Sun Masses</t>
  </si>
  <si>
    <t>AU</t>
  </si>
  <si>
    <t>Sag A* Masses</t>
  </si>
  <si>
    <t>Light-hours</t>
  </si>
  <si>
    <t>Milky Way Masses</t>
  </si>
  <si>
    <t>Light-years</t>
  </si>
  <si>
    <t>Parsecs</t>
  </si>
  <si>
    <t>Area (distance^2)</t>
  </si>
  <si>
    <t>sq inches</t>
  </si>
  <si>
    <t>sq feet</t>
  </si>
  <si>
    <t>sq meters</t>
  </si>
  <si>
    <t>acres</t>
  </si>
  <si>
    <t>hectares</t>
  </si>
  <si>
    <t>sq kilometers</t>
  </si>
  <si>
    <t>sq miles</t>
  </si>
  <si>
    <t>Moon areas</t>
  </si>
  <si>
    <t>Mars areas</t>
  </si>
  <si>
    <t>Earth land areas</t>
  </si>
  <si>
    <t>Earth areas</t>
  </si>
  <si>
    <t>Jupiter areas</t>
  </si>
  <si>
    <t>Earth's orbit</t>
  </si>
  <si>
    <t>Neptune's orbit</t>
  </si>
  <si>
    <t>Volume (distance^3)</t>
  </si>
  <si>
    <t>milliliters</t>
  </si>
  <si>
    <t>teaspoons (US)</t>
  </si>
  <si>
    <t>tablespoons</t>
  </si>
  <si>
    <t>cups</t>
  </si>
  <si>
    <t>pints</t>
  </si>
  <si>
    <t>liters</t>
  </si>
  <si>
    <t>gallons</t>
  </si>
  <si>
    <t>barrels</t>
  </si>
  <si>
    <t>cubic meters</t>
  </si>
  <si>
    <t>cubic kilometers</t>
  </si>
  <si>
    <t>Moon volumes</t>
  </si>
  <si>
    <t>Earth volumes</t>
  </si>
  <si>
    <t>Jupiter volumes</t>
  </si>
  <si>
    <t>Sun volumes</t>
  </si>
  <si>
    <t>Special Relativity Calculator</t>
  </si>
  <si>
    <t>Observer X is stationary, and Object Y is moving relative to Observer X at some velocity</t>
  </si>
  <si>
    <t>Doppler effects due to light-lag are not accounted for in any case</t>
  </si>
  <si>
    <t>(Because special relativity is symmetric, all statements about X's perception of Y could apply equally well to Y's perception of X)</t>
  </si>
  <si>
    <t>(The same is not necessarily true of general relativity; time dilation due to gravity is not symmetric and not described here)</t>
  </si>
  <si>
    <t>Object Y's velocity away from X, as proportion of light speed (0 to &lt;1 scale):</t>
  </si>
  <si>
    <t>Lorentz factor</t>
  </si>
  <si>
    <t>Time Dilation</t>
  </si>
  <si>
    <t>X perceives clocks on Y to pass at this rate, relative to their own:</t>
  </si>
  <si>
    <t>If this amount of time passes in X's reference frame (any unit):</t>
  </si>
  <si>
    <t>They will perceive Y to experience this amount of time (same unit):</t>
  </si>
  <si>
    <t>Conversely, if X perceives Y to experience this amount of time:</t>
  </si>
  <si>
    <t>Then X must have experienced this amount of time:</t>
  </si>
  <si>
    <t>Length Contraction</t>
  </si>
  <si>
    <t>X perceives Y to be this long, along the axis of its relative velocity to X, compared to its length when at rest relative to X:</t>
  </si>
  <si>
    <t>(It's the same as the factor for time dilation)</t>
  </si>
  <si>
    <t>If Y has some span along that axis that is this long at rest (any unit):</t>
  </si>
  <si>
    <t>Then X will currently perceive that span on Y to be this long (same unit):</t>
  </si>
  <si>
    <t>Velocity Addition</t>
  </si>
  <si>
    <t>If there is some additional Observer Z, that is moving in the opposite direction of Object Y, and has this velocity relative to Observer X (proportional to light speed, 0 to &lt;1 scale):</t>
  </si>
  <si>
    <t>Then Observer Z perceives Object Y to be moving this fast relative to themself (proportional to light speed):</t>
  </si>
  <si>
    <t>(This value should never be 1; if "1" appears, it is due to rounding by the program)</t>
  </si>
  <si>
    <t>Momentum and Kinetic Energy (WIP, I'll finish this soon)</t>
  </si>
  <si>
    <t>(a special note: you will sometimes hear of "relativistic mass", implying that an object's mass increases with velocity,</t>
  </si>
  <si>
    <t>but the concept is misleading in several ways and no longer used by physicists. Instead, it is better to speak of how</t>
  </si>
  <si>
    <t>the momentum and kinetic energy of an object increase with velocity in ways that diverge from classical approximations)</t>
  </si>
  <si>
    <t>In classical mechanics, based on Newton's laws of motion,</t>
  </si>
  <si>
    <t>Momentum = Mass * Velocity</t>
  </si>
  <si>
    <t>Kinetic Energy = Mass * (Velocity)^2</t>
  </si>
  <si>
    <t>Relative to these approximations, X perceives Y to have this much momentum:</t>
  </si>
  <si>
    <t>(It's the same as the Lorentz factor)</t>
  </si>
  <si>
    <t>And X perceives Y to have this much kinetic energy:</t>
  </si>
  <si>
    <t>If Y began at rest relative to X, and accelerated up to its current velocity with a rocket following the Tsiolkovsky rocket equation,</t>
  </si>
  <si>
    <t>It would have needed this much delta-v, in a classical approximation (proportional to light speed):</t>
  </si>
  <si>
    <t>(This value can be above 1, indicating that the momentum of Y is greater than the classical approximation of the momentum of an object of Y's mass at 299792458 meters/second; light speed)</t>
  </si>
  <si>
    <t>Solar System Bodies</t>
  </si>
  <si>
    <t>Albedos</t>
  </si>
  <si>
    <t>Example Observed Stars</t>
  </si>
  <si>
    <t>Day length</t>
  </si>
  <si>
    <t>Inclination</t>
  </si>
  <si>
    <t>Longitude of</t>
  </si>
  <si>
    <t>Argument</t>
  </si>
  <si>
    <t>Obliquity</t>
  </si>
  <si>
    <t>Bond Albedo</t>
  </si>
  <si>
    <t>Atmospheric</t>
  </si>
  <si>
    <t>Body</t>
  </si>
  <si>
    <t>geometric</t>
  </si>
  <si>
    <t>diff</t>
  </si>
  <si>
    <t>(Values in italics have high uncertainty)</t>
  </si>
  <si>
    <r>
      <rPr>
        <sz val="11"/>
        <color theme="1"/>
        <rFont val="Calibri"/>
        <family val="2"/>
      </rPr>
      <t>(</t>
    </r>
    <r>
      <rPr>
        <sz val="11"/>
        <color theme="1"/>
        <rFont val="Calibri"/>
        <family val="2"/>
      </rPr>
      <t>°)</t>
    </r>
  </si>
  <si>
    <t>ascending node</t>
  </si>
  <si>
    <t>of periapsis</t>
  </si>
  <si>
    <t>at epoch</t>
  </si>
  <si>
    <t>Pressue (bar)</t>
  </si>
  <si>
    <t>Star</t>
  </si>
  <si>
    <t>Class</t>
  </si>
  <si>
    <t>Age</t>
  </si>
  <si>
    <t>Visual</t>
  </si>
  <si>
    <t>Distance from</t>
  </si>
  <si>
    <t>Known</t>
  </si>
  <si>
    <t>Sun</t>
  </si>
  <si>
    <t>-</t>
  </si>
  <si>
    <t>Mercury</t>
  </si>
  <si>
    <t>(Suns)</t>
  </si>
  <si>
    <t>(byr)</t>
  </si>
  <si>
    <t>(K)</t>
  </si>
  <si>
    <t>(ratio to sun)</t>
  </si>
  <si>
    <t>(suns)</t>
  </si>
  <si>
    <t>Earth (light-years)</t>
  </si>
  <si>
    <t>Planets</t>
  </si>
  <si>
    <t>Venus</t>
  </si>
  <si>
    <t>Main Sequence</t>
  </si>
  <si>
    <t>HD 93205 A</t>
  </si>
  <si>
    <t>O3.5V</t>
  </si>
  <si>
    <t>&lt;0.002</t>
  </si>
  <si>
    <t>S Monocerotis Aa</t>
  </si>
  <si>
    <t>O7V</t>
  </si>
  <si>
    <t>Mars</t>
  </si>
  <si>
    <t>10 Lacertae</t>
  </si>
  <si>
    <t>O9V</t>
  </si>
  <si>
    <t>Luna</t>
  </si>
  <si>
    <t>varies</t>
  </si>
  <si>
    <t>Jupiter</t>
  </si>
  <si>
    <t>Tau Scorpii</t>
  </si>
  <si>
    <t>B0.2V</t>
  </si>
  <si>
    <t>Saturn</t>
  </si>
  <si>
    <t>Omega1 Scorpii</t>
  </si>
  <si>
    <t>B1V</t>
  </si>
  <si>
    <t>Phobos</t>
  </si>
  <si>
    <t>Uranus</t>
  </si>
  <si>
    <t>Eta Ursae Majoris</t>
  </si>
  <si>
    <t>B3V</t>
  </si>
  <si>
    <t>Deimos</t>
  </si>
  <si>
    <t>Neptune</t>
  </si>
  <si>
    <t>HD 21071</t>
  </si>
  <si>
    <t>B7V</t>
  </si>
  <si>
    <t>Ceres</t>
  </si>
  <si>
    <t>18 Tauri</t>
  </si>
  <si>
    <t>B8V</t>
  </si>
  <si>
    <t>Vesta</t>
  </si>
  <si>
    <t>Sirius A</t>
  </si>
  <si>
    <t>A0/A1V</t>
  </si>
  <si>
    <t>giant</t>
  </si>
  <si>
    <t>Vega</t>
  </si>
  <si>
    <t>A0V</t>
  </si>
  <si>
    <t>debris</t>
  </si>
  <si>
    <t>Io</t>
  </si>
  <si>
    <t>HD 88955</t>
  </si>
  <si>
    <t>A2V</t>
  </si>
  <si>
    <t>Europa</t>
  </si>
  <si>
    <t>Fomalhaut</t>
  </si>
  <si>
    <t>A3V</t>
  </si>
  <si>
    <t>Ganymede</t>
  </si>
  <si>
    <t>Delta Leonis</t>
  </si>
  <si>
    <t>A4V</t>
  </si>
  <si>
    <t>Callisto</t>
  </si>
  <si>
    <t>Altair</t>
  </si>
  <si>
    <t>A7V</t>
  </si>
  <si>
    <t>78 Ursae Majoris A</t>
  </si>
  <si>
    <t>F2V</t>
  </si>
  <si>
    <t>Mimas</t>
  </si>
  <si>
    <t>Pi3 Orionis</t>
  </si>
  <si>
    <t>F6V</t>
  </si>
  <si>
    <t>Enceladus</t>
  </si>
  <si>
    <t>HD 142</t>
  </si>
  <si>
    <t>F7V</t>
  </si>
  <si>
    <t>Tethys</t>
  </si>
  <si>
    <t>Beta Virginis</t>
  </si>
  <si>
    <t>F9V</t>
  </si>
  <si>
    <t>Dione</t>
  </si>
  <si>
    <t>Beta Canum Venaticorum</t>
  </si>
  <si>
    <t>G0V</t>
  </si>
  <si>
    <t>Rhea</t>
  </si>
  <si>
    <t>16 Cygni A</t>
  </si>
  <si>
    <t>G1.5V</t>
  </si>
  <si>
    <t>Titan</t>
  </si>
  <si>
    <t>Alpha Centauri A</t>
  </si>
  <si>
    <t>G2V</t>
  </si>
  <si>
    <t>Iapetus</t>
  </si>
  <si>
    <t>16 Cygni B</t>
  </si>
  <si>
    <t>G2.5V</t>
  </si>
  <si>
    <t>Miranda</t>
  </si>
  <si>
    <t>70 Virginis</t>
  </si>
  <si>
    <t>G4V</t>
  </si>
  <si>
    <t>Ariel</t>
  </si>
  <si>
    <t>Kappa1 Ceti</t>
  </si>
  <si>
    <t>G5V</t>
  </si>
  <si>
    <t>Umbriel</t>
  </si>
  <si>
    <t>82 G. Eridani</t>
  </si>
  <si>
    <t>G6V</t>
  </si>
  <si>
    <t>Titania</t>
  </si>
  <si>
    <t>Tau Ceti</t>
  </si>
  <si>
    <t>G8V</t>
  </si>
  <si>
    <t>Possibly habitable superearth</t>
  </si>
  <si>
    <t>Oberon</t>
  </si>
  <si>
    <t>61 Ursae Majoris</t>
  </si>
  <si>
    <t>Sigma Draconis</t>
  </si>
  <si>
    <t>G9V</t>
  </si>
  <si>
    <t>Triton</t>
  </si>
  <si>
    <t>70 Ophiuchi A</t>
  </si>
  <si>
    <t>K0V</t>
  </si>
  <si>
    <t>Pluto</t>
  </si>
  <si>
    <t>107 Piscium</t>
  </si>
  <si>
    <t>K1V</t>
  </si>
  <si>
    <t>Charon</t>
  </si>
  <si>
    <t>Alpha Centauri B</t>
  </si>
  <si>
    <t>Epsilon Eridani</t>
  </si>
  <si>
    <t>K2V</t>
  </si>
  <si>
    <t>Volatiles</t>
  </si>
  <si>
    <t>HR 8832</t>
  </si>
  <si>
    <t>K3V</t>
  </si>
  <si>
    <t>TW Piscis Austrini</t>
  </si>
  <si>
    <t>K5V</t>
  </si>
  <si>
    <t>Molar mass</t>
  </si>
  <si>
    <t>Triple</t>
  </si>
  <si>
    <t>Melting point,</t>
  </si>
  <si>
    <t>Boiling point,</t>
  </si>
  <si>
    <t>Critical</t>
  </si>
  <si>
    <t>Epsilon Indi A</t>
  </si>
  <si>
    <t>Gas</t>
  </si>
  <si>
    <t>Formula</t>
  </si>
  <si>
    <t>(g/mol)</t>
  </si>
  <si>
    <t>point (K)</t>
  </si>
  <si>
    <t>1 atm (K)</t>
  </si>
  <si>
    <t>point (kPa)</t>
  </si>
  <si>
    <t>61 Cygni A</t>
  </si>
  <si>
    <t>Hydrogen</t>
  </si>
  <si>
    <t>H2</t>
  </si>
  <si>
    <t>61 Cygni B</t>
  </si>
  <si>
    <t>K7V</t>
  </si>
  <si>
    <t>Helium</t>
  </si>
  <si>
    <t>He</t>
  </si>
  <si>
    <t>Gliese 229 A</t>
  </si>
  <si>
    <t>M1V</t>
  </si>
  <si>
    <t>Methane</t>
  </si>
  <si>
    <t>CH4</t>
  </si>
  <si>
    <t>Lalande 21185</t>
  </si>
  <si>
    <t>M2V</t>
  </si>
  <si>
    <t>Ammonia</t>
  </si>
  <si>
    <t>NH3</t>
  </si>
  <si>
    <t>Gliese 581</t>
  </si>
  <si>
    <t>M3V</t>
  </si>
  <si>
    <t>Water</t>
  </si>
  <si>
    <t>H20</t>
  </si>
  <si>
    <t>Ross 154</t>
  </si>
  <si>
    <t>M3.5V</t>
  </si>
  <si>
    <t>&lt;1</t>
  </si>
  <si>
    <t>Neon</t>
  </si>
  <si>
    <t>Ne</t>
  </si>
  <si>
    <t>Barnard's Star</t>
  </si>
  <si>
    <t>M4V</t>
  </si>
  <si>
    <t>Sodium</t>
  </si>
  <si>
    <t>Na</t>
  </si>
  <si>
    <t>Proxima Centauri</t>
  </si>
  <si>
    <t>M5.5V</t>
  </si>
  <si>
    <t>closest exostar, possibly habitable earth</t>
  </si>
  <si>
    <t>Hydrogen Cyanide</t>
  </si>
  <si>
    <t>HCN</t>
  </si>
  <si>
    <t>Luyten 726-8 A</t>
  </si>
  <si>
    <t>Carbon Monoxide</t>
  </si>
  <si>
    <t>CO</t>
  </si>
  <si>
    <t>Luyten 726-8 B</t>
  </si>
  <si>
    <t>M6V</t>
  </si>
  <si>
    <t>Nitrogen</t>
  </si>
  <si>
    <t>N2</t>
  </si>
  <si>
    <t>Wolf 359</t>
  </si>
  <si>
    <t>M6.5V</t>
  </si>
  <si>
    <t>Ethane</t>
  </si>
  <si>
    <t>C2H6</t>
  </si>
  <si>
    <t>Teegarden' Star</t>
  </si>
  <si>
    <t>M7V</t>
  </si>
  <si>
    <t>&gt;8</t>
  </si>
  <si>
    <t>Possibly habitable earths</t>
  </si>
  <si>
    <t>Oxygen</t>
  </si>
  <si>
    <t>O2</t>
  </si>
  <si>
    <t>Van Biesbroeck's Star</t>
  </si>
  <si>
    <t>M8V</t>
  </si>
  <si>
    <t>Hydrogen Chloride</t>
  </si>
  <si>
    <t>HCl</t>
  </si>
  <si>
    <t>TRAPPIST-1</t>
  </si>
  <si>
    <t>M8.2V</t>
  </si>
  <si>
    <t>Potassium</t>
  </si>
  <si>
    <t>K</t>
  </si>
  <si>
    <t>2MASS J0523-1403</t>
  </si>
  <si>
    <t>L2.5V</t>
  </si>
  <si>
    <t>Smallest and least massive known main sequence star</t>
  </si>
  <si>
    <t>Argon</t>
  </si>
  <si>
    <t>Ar</t>
  </si>
  <si>
    <t>Brown Dwarfs</t>
  </si>
  <si>
    <t>Teide 1</t>
  </si>
  <si>
    <t>M8</t>
  </si>
  <si>
    <t>Carbon Dioxide</t>
  </si>
  <si>
    <t>CO2</t>
  </si>
  <si>
    <t>(sublimates)</t>
  </si>
  <si>
    <t>GD 165 B</t>
  </si>
  <si>
    <t>L4</t>
  </si>
  <si>
    <t>Silicon Monoxide</t>
  </si>
  <si>
    <t>SiO</t>
  </si>
  <si>
    <t>Luhman 16 A</t>
  </si>
  <si>
    <t>L7.5</t>
  </si>
  <si>
    <t>Ethanol</t>
  </si>
  <si>
    <t>C2H6O</t>
  </si>
  <si>
    <t>Luhman 16 B</t>
  </si>
  <si>
    <t>T0.5</t>
  </si>
  <si>
    <t>Nitrous Oxide</t>
  </si>
  <si>
    <t>N2O</t>
  </si>
  <si>
    <t>Epsilon Indi Ba</t>
  </si>
  <si>
    <t>T1</t>
  </si>
  <si>
    <t>Ozone</t>
  </si>
  <si>
    <t>O3</t>
  </si>
  <si>
    <t>Epsilon Indi Bb</t>
  </si>
  <si>
    <t>T6</t>
  </si>
  <si>
    <t>Calcium Oxide</t>
  </si>
  <si>
    <t>CaO</t>
  </si>
  <si>
    <t>Gliese 229 B</t>
  </si>
  <si>
    <t>T7</t>
  </si>
  <si>
    <t>Iron</t>
  </si>
  <si>
    <t>Fe</t>
  </si>
  <si>
    <t>UGPS J0722-0540</t>
  </si>
  <si>
    <t>T9</t>
  </si>
  <si>
    <t>Sodium Chloride</t>
  </si>
  <si>
    <t>NaCl</t>
  </si>
  <si>
    <t>ULAS J003402.77-005206.7</t>
  </si>
  <si>
    <t>Y0</t>
  </si>
  <si>
    <t>Sulfer Dioxide</t>
  </si>
  <si>
    <t>SO2</t>
  </si>
  <si>
    <t>WD 0806-661 B</t>
  </si>
  <si>
    <t>Y1</t>
  </si>
  <si>
    <t>Krypton</t>
  </si>
  <si>
    <t>Kr</t>
  </si>
  <si>
    <t>WISE 1828+2650</t>
  </si>
  <si>
    <t>Y2</t>
  </si>
  <si>
    <t>Sulfuric Acid</t>
  </si>
  <si>
    <t>H2SO4</t>
  </si>
  <si>
    <t>WISE 0855-0714</t>
  </si>
  <si>
    <t>Aluminum Oxide</t>
  </si>
  <si>
    <t>Al2O3</t>
  </si>
  <si>
    <t>Subgiants</t>
  </si>
  <si>
    <t>Gamma Cassiopeiae</t>
  </si>
  <si>
    <t>B0.4IV</t>
  </si>
  <si>
    <t>Xenon</t>
  </si>
  <si>
    <t>Xe</t>
  </si>
  <si>
    <t>Iota Herculis</t>
  </si>
  <si>
    <t>B3IV</t>
  </si>
  <si>
    <t>(most common</t>
  </si>
  <si>
    <t>(solid/liquid/</t>
  </si>
  <si>
    <t>Lambda Ursae Majoris</t>
  </si>
  <si>
    <t>A2IV</t>
  </si>
  <si>
    <t>isotopes)</t>
  </si>
  <si>
    <t>vapor)</t>
  </si>
  <si>
    <t>Procyon A</t>
  </si>
  <si>
    <t>F5IV-V</t>
  </si>
  <si>
    <t>Tau Bootis A</t>
  </si>
  <si>
    <t>F7IV</t>
  </si>
  <si>
    <t>Methuselah Star</t>
  </si>
  <si>
    <t>G0IV-V</t>
  </si>
  <si>
    <t>Oldest known star</t>
  </si>
  <si>
    <t>Mu2Cancri</t>
  </si>
  <si>
    <t>G2IV</t>
  </si>
  <si>
    <t>Beta Aquilae</t>
  </si>
  <si>
    <t>G9.5IV</t>
  </si>
  <si>
    <t>Eta Cephei</t>
  </si>
  <si>
    <t>K0IV</t>
  </si>
  <si>
    <t>Giants/</t>
  </si>
  <si>
    <t>Meissa A</t>
  </si>
  <si>
    <t>O8III</t>
  </si>
  <si>
    <t>Bright Giants</t>
  </si>
  <si>
    <t>Mintaka Aa</t>
  </si>
  <si>
    <t>O9.5II</t>
  </si>
  <si>
    <t>Epsilon Canis Majoris</t>
  </si>
  <si>
    <t>B2II</t>
  </si>
  <si>
    <t>Alcyone</t>
  </si>
  <si>
    <t>B5III</t>
  </si>
  <si>
    <t>Thuban A</t>
  </si>
  <si>
    <t>A0III</t>
  </si>
  <si>
    <t>Omicron Scorpii</t>
  </si>
  <si>
    <t>A4II-III</t>
  </si>
  <si>
    <t>Canopus</t>
  </si>
  <si>
    <t>A9II</t>
  </si>
  <si>
    <t>Theta Scorpii</t>
  </si>
  <si>
    <t>F0II</t>
  </si>
  <si>
    <t>Zeta Leonis</t>
  </si>
  <si>
    <t>F0III</t>
  </si>
  <si>
    <t>Beta Draconis A</t>
  </si>
  <si>
    <t>G2II</t>
  </si>
  <si>
    <t>Omicron Ursae Majoris</t>
  </si>
  <si>
    <t>G4II-III</t>
  </si>
  <si>
    <t>Epsilon Virginis</t>
  </si>
  <si>
    <t>G8III</t>
  </si>
  <si>
    <t>Epsilon Ophiuchi</t>
  </si>
  <si>
    <t>G9.5III</t>
  </si>
  <si>
    <t>Pollux</t>
  </si>
  <si>
    <t>K0III</t>
  </si>
  <si>
    <t>Arcturus</t>
  </si>
  <si>
    <t>Aldebaran</t>
  </si>
  <si>
    <t>K5III</t>
  </si>
  <si>
    <t>Beta Andromedae</t>
  </si>
  <si>
    <t>M0III</t>
  </si>
  <si>
    <t>Chi Pegasi</t>
  </si>
  <si>
    <t>M2III</t>
  </si>
  <si>
    <t>Gacrux</t>
  </si>
  <si>
    <t>M3.5III</t>
  </si>
  <si>
    <t>Mira A</t>
  </si>
  <si>
    <t>M7III</t>
  </si>
  <si>
    <t>Supergiant/</t>
  </si>
  <si>
    <t>Zeta Puppis</t>
  </si>
  <si>
    <t>O4I</t>
  </si>
  <si>
    <t>Hypergiant</t>
  </si>
  <si>
    <t>Plaskett's Star A</t>
  </si>
  <si>
    <t>O8I</t>
  </si>
  <si>
    <t>Rigel A</t>
  </si>
  <si>
    <t>B8Ia</t>
  </si>
  <si>
    <t>Deneb</t>
  </si>
  <si>
    <t>A2Ia</t>
  </si>
  <si>
    <t>9 Pegasi</t>
  </si>
  <si>
    <t>G5Ib</t>
  </si>
  <si>
    <t>RW Cephei</t>
  </si>
  <si>
    <t>K20-Ia</t>
  </si>
  <si>
    <t>Antares A</t>
  </si>
  <si>
    <t>M1.5Iab-Ib</t>
  </si>
  <si>
    <t>Betelgeuse</t>
  </si>
  <si>
    <t>M1-2Ia-Iab</t>
  </si>
  <si>
    <t>VY Canis Majoris</t>
  </si>
  <si>
    <t>M3-4.5</t>
  </si>
  <si>
    <t>Largest known star</t>
  </si>
  <si>
    <t>Wolf-Rayet Stars</t>
  </si>
  <si>
    <t>WR 102</t>
  </si>
  <si>
    <t>WO2</t>
  </si>
  <si>
    <t>Hottest known star</t>
  </si>
  <si>
    <t>WR 142</t>
  </si>
  <si>
    <t>WR 2</t>
  </si>
  <si>
    <t>WN2</t>
  </si>
  <si>
    <t>WR 46</t>
  </si>
  <si>
    <t>WN3</t>
  </si>
  <si>
    <t>WR 1</t>
  </si>
  <si>
    <t>WN4</t>
  </si>
  <si>
    <t>R136a1</t>
  </si>
  <si>
    <t>WN5</t>
  </si>
  <si>
    <t>&lt;0.0003</t>
  </si>
  <si>
    <t>Most massive and luminous known star</t>
  </si>
  <si>
    <t>Gamma2 Velorum A</t>
  </si>
  <si>
    <t>WC8</t>
  </si>
  <si>
    <t>WR 102ea</t>
  </si>
  <si>
    <t>WN9</t>
  </si>
  <si>
    <t>White Dwarfs</t>
  </si>
  <si>
    <t>Z Andromedae</t>
  </si>
  <si>
    <t>B1eq</t>
  </si>
  <si>
    <t>Sirius B</t>
  </si>
  <si>
    <t>DA2</t>
  </si>
  <si>
    <t>40 Eridani B</t>
  </si>
  <si>
    <t>DA4</t>
  </si>
  <si>
    <t>Procyon B</t>
  </si>
  <si>
    <t>DQZ</t>
  </si>
  <si>
    <t>Van Maanen 2</t>
  </si>
  <si>
    <t>DZ8</t>
  </si>
  <si>
    <t>LP 658-2</t>
  </si>
  <si>
    <t>DZ11.8</t>
  </si>
  <si>
    <t>too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</si>
</sst>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b/>
      <u/>
      <sz val="11"/>
      <color theme="10"/>
      <name val="Calibri"/>
      <family val="2"/>
    </font>
    <font>
      <b/>
      <u/>
      <sz val="11"/>
      <color theme="1"/>
      <name val="Calibri"/>
      <family val="2"/>
    </font>
    <font>
      <i/>
      <sz val="11"/>
      <color theme="1"/>
      <name val="Calibri"/>
      <family val="2"/>
    </font>
    <font>
      <u/>
      <sz val="11"/>
      <color theme="10"/>
      <name val="Calibri"/>
      <family val="2"/>
    </font>
    <font>
      <b/>
      <u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b/>
      <i/>
      <sz val="11"/>
      <color theme="1"/>
      <name val="Calibri"/>
      <family val="2"/>
    </font>
    <font>
      <sz val="11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  <fill>
      <patternFill patternType="solid">
        <fgColor rgb="FFFFE598"/>
        <bgColor rgb="FFFFE598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DEEAF6"/>
        <bgColor rgb="FFDEEAF6"/>
      </patternFill>
    </fill>
    <fill>
      <patternFill patternType="solid">
        <fgColor rgb="FFBDD6EE"/>
        <bgColor rgb="FFBDD6EE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D9E2F3"/>
        <bgColor rgb="FFD9E2F3"/>
      </patternFill>
    </fill>
    <fill>
      <patternFill patternType="solid">
        <fgColor rgb="FFDADADA"/>
        <bgColor rgb="FFDADADA"/>
      </patternFill>
    </fill>
    <fill>
      <patternFill patternType="solid">
        <fgColor rgb="FFECECEC"/>
        <bgColor rgb="FFECECEC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2" borderId="1" xfId="0" applyFont="1" applyFill="1" applyBorder="1"/>
    <xf numFmtId="0" fontId="4" fillId="3" borderId="1" xfId="0" applyFont="1" applyFill="1" applyBorder="1"/>
    <xf numFmtId="0" fontId="4" fillId="4" borderId="1" xfId="0" applyFont="1" applyFill="1" applyBorder="1"/>
    <xf numFmtId="0" fontId="4" fillId="5" borderId="1" xfId="0" applyFont="1" applyFill="1" applyBorder="1"/>
    <xf numFmtId="0" fontId="4" fillId="6" borderId="1" xfId="0" applyFont="1" applyFill="1" applyBorder="1"/>
    <xf numFmtId="0" fontId="4" fillId="7" borderId="1" xfId="0" applyFont="1" applyFill="1" applyBorder="1"/>
    <xf numFmtId="0" fontId="4" fillId="8" borderId="1" xfId="0" applyFont="1" applyFill="1" applyBorder="1"/>
    <xf numFmtId="0" fontId="4" fillId="9" borderId="1" xfId="0" applyFont="1" applyFill="1" applyBorder="1"/>
    <xf numFmtId="0" fontId="4" fillId="10" borderId="1" xfId="0" applyFont="1" applyFill="1" applyBorder="1"/>
    <xf numFmtId="0" fontId="5" fillId="0" borderId="0" xfId="0" applyFont="1"/>
    <xf numFmtId="14" fontId="4" fillId="0" borderId="0" xfId="0" applyNumberFormat="1" applyFont="1"/>
    <xf numFmtId="0" fontId="6" fillId="0" borderId="0" xfId="0" applyFont="1"/>
    <xf numFmtId="0" fontId="7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8" fillId="0" borderId="0" xfId="0" applyFont="1"/>
    <xf numFmtId="0" fontId="8" fillId="0" borderId="6" xfId="0" applyFont="1" applyBorder="1"/>
    <xf numFmtId="0" fontId="4" fillId="0" borderId="6" xfId="0" applyFont="1" applyBorder="1"/>
    <xf numFmtId="0" fontId="4" fillId="6" borderId="7" xfId="0" applyFont="1" applyFill="1" applyBorder="1"/>
    <xf numFmtId="0" fontId="4" fillId="7" borderId="8" xfId="0" applyFont="1" applyFill="1" applyBorder="1"/>
    <xf numFmtId="0" fontId="4" fillId="7" borderId="7" xfId="0" applyFont="1" applyFill="1" applyBorder="1"/>
    <xf numFmtId="0" fontId="4" fillId="6" borderId="8" xfId="0" applyFont="1" applyFill="1" applyBorder="1"/>
    <xf numFmtId="0" fontId="4" fillId="0" borderId="9" xfId="0" applyFont="1" applyBorder="1"/>
    <xf numFmtId="0" fontId="4" fillId="0" borderId="10" xfId="0" applyFont="1" applyBorder="1"/>
    <xf numFmtId="0" fontId="9" fillId="0" borderId="10" xfId="0" applyFont="1" applyBorder="1"/>
    <xf numFmtId="0" fontId="4" fillId="0" borderId="11" xfId="0" applyFont="1" applyBorder="1"/>
    <xf numFmtId="0" fontId="10" fillId="0" borderId="0" xfId="0" applyFont="1"/>
    <xf numFmtId="0" fontId="4" fillId="6" borderId="12" xfId="0" applyFont="1" applyFill="1" applyBorder="1"/>
    <xf numFmtId="0" fontId="4" fillId="7" borderId="12" xfId="0" applyFont="1" applyFill="1" applyBorder="1"/>
    <xf numFmtId="0" fontId="4" fillId="4" borderId="7" xfId="0" applyFont="1" applyFill="1" applyBorder="1"/>
    <xf numFmtId="0" fontId="4" fillId="2" borderId="7" xfId="0" applyFont="1" applyFill="1" applyBorder="1"/>
    <xf numFmtId="0" fontId="4" fillId="0" borderId="13" xfId="0" applyFont="1" applyBorder="1"/>
    <xf numFmtId="0" fontId="4" fillId="3" borderId="8" xfId="0" applyFont="1" applyFill="1" applyBorder="1"/>
    <xf numFmtId="0" fontId="4" fillId="5" borderId="7" xfId="0" applyFont="1" applyFill="1" applyBorder="1"/>
    <xf numFmtId="0" fontId="4" fillId="3" borderId="7" xfId="0" applyFont="1" applyFill="1" applyBorder="1"/>
    <xf numFmtId="0" fontId="4" fillId="2" borderId="8" xfId="0" applyFont="1" applyFill="1" applyBorder="1"/>
    <xf numFmtId="0" fontId="11" fillId="0" borderId="2" xfId="0" applyFont="1" applyBorder="1"/>
    <xf numFmtId="0" fontId="8" fillId="0" borderId="9" xfId="0" applyFont="1" applyBorder="1"/>
    <xf numFmtId="0" fontId="4" fillId="6" borderId="14" xfId="0" applyFont="1" applyFill="1" applyBorder="1"/>
    <xf numFmtId="0" fontId="4" fillId="6" borderId="15" xfId="0" applyFont="1" applyFill="1" applyBorder="1"/>
    <xf numFmtId="0" fontId="8" fillId="0" borderId="5" xfId="0" applyFont="1" applyBorder="1"/>
    <xf numFmtId="0" fontId="8" fillId="0" borderId="4" xfId="0" applyFont="1" applyBorder="1"/>
    <xf numFmtId="0" fontId="4" fillId="4" borderId="8" xfId="0" applyFont="1" applyFill="1" applyBorder="1"/>
    <xf numFmtId="0" fontId="8" fillId="0" borderId="10" xfId="0" applyFont="1" applyBorder="1"/>
    <xf numFmtId="0" fontId="4" fillId="5" borderId="16" xfId="0" applyFont="1" applyFill="1" applyBorder="1"/>
    <xf numFmtId="0" fontId="4" fillId="7" borderId="16" xfId="0" applyFont="1" applyFill="1" applyBorder="1"/>
    <xf numFmtId="0" fontId="12" fillId="0" borderId="3" xfId="0" applyFont="1" applyBorder="1"/>
    <xf numFmtId="0" fontId="4" fillId="11" borderId="8" xfId="0" applyFont="1" applyFill="1" applyBorder="1"/>
    <xf numFmtId="0" fontId="4" fillId="3" borderId="14" xfId="0" applyFont="1" applyFill="1" applyBorder="1"/>
    <xf numFmtId="0" fontId="4" fillId="11" borderId="1" xfId="0" applyFont="1" applyFill="1" applyBorder="1"/>
    <xf numFmtId="0" fontId="4" fillId="0" borderId="17" xfId="0" applyFont="1" applyBorder="1"/>
    <xf numFmtId="0" fontId="4" fillId="0" borderId="0" xfId="0" applyFont="1"/>
    <xf numFmtId="0" fontId="1" fillId="0" borderId="2" xfId="0" applyFont="1" applyBorder="1"/>
    <xf numFmtId="0" fontId="1" fillId="0" borderId="3" xfId="0" applyFont="1" applyBorder="1"/>
    <xf numFmtId="0" fontId="4" fillId="2" borderId="15" xfId="0" applyFont="1" applyFill="1" applyBorder="1"/>
    <xf numFmtId="0" fontId="4" fillId="3" borderId="15" xfId="0" applyFont="1" applyFill="1" applyBorder="1"/>
    <xf numFmtId="0" fontId="4" fillId="7" borderId="14" xfId="0" applyFont="1" applyFill="1" applyBorder="1"/>
    <xf numFmtId="0" fontId="4" fillId="7" borderId="15" xfId="0" applyFont="1" applyFill="1" applyBorder="1"/>
    <xf numFmtId="0" fontId="4" fillId="12" borderId="8" xfId="0" applyFont="1" applyFill="1" applyBorder="1"/>
    <xf numFmtId="0" fontId="4" fillId="12" borderId="7" xfId="0" applyFont="1" applyFill="1" applyBorder="1"/>
    <xf numFmtId="0" fontId="4" fillId="13" borderId="8" xfId="0" applyFont="1" applyFill="1" applyBorder="1"/>
    <xf numFmtId="0" fontId="4" fillId="13" borderId="7" xfId="0" applyFont="1" applyFill="1" applyBorder="1"/>
    <xf numFmtId="0" fontId="4" fillId="12" borderId="7" xfId="0" applyFont="1" applyFill="1" applyBorder="1" applyAlignment="1">
      <alignment horizontal="left"/>
    </xf>
    <xf numFmtId="0" fontId="8" fillId="12" borderId="7" xfId="0" applyFont="1" applyFill="1" applyBorder="1" applyAlignment="1">
      <alignment horizontal="left"/>
    </xf>
    <xf numFmtId="0" fontId="4" fillId="12" borderId="12" xfId="0" applyFont="1" applyFill="1" applyBorder="1" applyAlignment="1">
      <alignment horizontal="left"/>
    </xf>
    <xf numFmtId="0" fontId="4" fillId="13" borderId="7" xfId="0" applyFont="1" applyFill="1" applyBorder="1" applyAlignment="1">
      <alignment horizontal="left"/>
    </xf>
    <xf numFmtId="0" fontId="8" fillId="13" borderId="7" xfId="0" applyFont="1" applyFill="1" applyBorder="1" applyAlignment="1">
      <alignment horizontal="left"/>
    </xf>
    <xf numFmtId="0" fontId="4" fillId="13" borderId="12" xfId="0" applyFont="1" applyFill="1" applyBorder="1" applyAlignment="1">
      <alignment horizontal="left"/>
    </xf>
    <xf numFmtId="0" fontId="4" fillId="12" borderId="14" xfId="0" applyFont="1" applyFill="1" applyBorder="1"/>
    <xf numFmtId="0" fontId="4" fillId="12" borderId="16" xfId="0" applyFont="1" applyFill="1" applyBorder="1"/>
    <xf numFmtId="0" fontId="4" fillId="12" borderId="16" xfId="0" applyFont="1" applyFill="1" applyBorder="1" applyAlignment="1">
      <alignment horizontal="left"/>
    </xf>
    <xf numFmtId="0" fontId="4" fillId="12" borderId="18" xfId="0" applyFont="1" applyFill="1" applyBorder="1" applyAlignment="1">
      <alignment horizontal="left"/>
    </xf>
    <xf numFmtId="0" fontId="4" fillId="13" borderId="14" xfId="0" applyFont="1" applyFill="1" applyBorder="1"/>
    <xf numFmtId="0" fontId="4" fillId="13" borderId="16" xfId="0" applyFont="1" applyFill="1" applyBorder="1"/>
    <xf numFmtId="0" fontId="4" fillId="13" borderId="16" xfId="0" applyFont="1" applyFill="1" applyBorder="1" applyAlignment="1">
      <alignment horizontal="left"/>
    </xf>
    <xf numFmtId="0" fontId="4" fillId="13" borderId="18" xfId="0" applyFont="1" applyFill="1" applyBorder="1" applyAlignment="1">
      <alignment horizontal="left"/>
    </xf>
    <xf numFmtId="0" fontId="1" fillId="12" borderId="12" xfId="0" applyFont="1" applyFill="1" applyBorder="1" applyAlignment="1">
      <alignment horizontal="left"/>
    </xf>
    <xf numFmtId="0" fontId="1" fillId="13" borderId="8" xfId="0" applyFont="1" applyFill="1" applyBorder="1"/>
    <xf numFmtId="0" fontId="1" fillId="13" borderId="12" xfId="0" applyFont="1" applyFill="1" applyBorder="1" applyAlignment="1">
      <alignment horizontal="left"/>
    </xf>
    <xf numFmtId="0" fontId="1" fillId="13" borderId="18" xfId="0" applyFont="1" applyFill="1" applyBorder="1" applyAlignment="1">
      <alignment horizontal="left"/>
    </xf>
    <xf numFmtId="0" fontId="4" fillId="12" borderId="19" xfId="0" applyFont="1" applyFill="1" applyBorder="1"/>
    <xf numFmtId="0" fontId="4" fillId="12" borderId="20" xfId="0" applyFont="1" applyFill="1" applyBorder="1"/>
    <xf numFmtId="0" fontId="1" fillId="12" borderId="20" xfId="0" applyFont="1" applyFill="1" applyBorder="1" applyAlignment="1">
      <alignment horizontal="left"/>
    </xf>
    <xf numFmtId="0" fontId="4" fillId="12" borderId="20" xfId="0" applyFont="1" applyFill="1" applyBorder="1" applyAlignment="1">
      <alignment horizontal="left"/>
    </xf>
    <xf numFmtId="0" fontId="4" fillId="12" borderId="21" xfId="0" applyFont="1" applyFill="1" applyBorder="1" applyAlignment="1">
      <alignment horizontal="left"/>
    </xf>
    <xf numFmtId="0" fontId="1" fillId="12" borderId="21" xfId="0" applyFont="1" applyFill="1" applyBorder="1" applyAlignment="1">
      <alignment horizontal="left"/>
    </xf>
    <xf numFmtId="0" fontId="4" fillId="13" borderId="22" xfId="0" applyFont="1" applyFill="1" applyBorder="1"/>
    <xf numFmtId="0" fontId="4" fillId="13" borderId="23" xfId="0" applyFont="1" applyFill="1" applyBorder="1"/>
    <xf numFmtId="0" fontId="4" fillId="13" borderId="23" xfId="0" applyFont="1" applyFill="1" applyBorder="1" applyAlignment="1">
      <alignment horizontal="left"/>
    </xf>
    <xf numFmtId="0" fontId="4" fillId="13" borderId="24" xfId="0" applyFont="1" applyFill="1" applyBorder="1" applyAlignment="1">
      <alignment horizontal="left"/>
    </xf>
    <xf numFmtId="0" fontId="4" fillId="13" borderId="25" xfId="0" applyFont="1" applyFill="1" applyBorder="1"/>
    <xf numFmtId="0" fontId="4" fillId="13" borderId="26" xfId="0" applyFont="1" applyFill="1" applyBorder="1"/>
    <xf numFmtId="0" fontId="4" fillId="13" borderId="26" xfId="0" applyFont="1" applyFill="1" applyBorder="1" applyAlignment="1">
      <alignment horizontal="left"/>
    </xf>
    <xf numFmtId="0" fontId="4" fillId="13" borderId="27" xfId="0" applyFont="1" applyFill="1" applyBorder="1" applyAlignment="1">
      <alignment horizontal="left"/>
    </xf>
    <xf numFmtId="0" fontId="8" fillId="13" borderId="16" xfId="0" applyFont="1" applyFill="1" applyBorder="1" applyAlignment="1">
      <alignment horizontal="left"/>
    </xf>
    <xf numFmtId="0" fontId="13" fillId="12" borderId="7" xfId="0" applyFont="1" applyFill="1" applyBorder="1" applyAlignment="1">
      <alignment horizontal="left"/>
    </xf>
    <xf numFmtId="0" fontId="4" fillId="13" borderId="28" xfId="0" applyFont="1" applyFill="1" applyBorder="1"/>
    <xf numFmtId="0" fontId="4" fillId="13" borderId="29" xfId="0" applyFont="1" applyFill="1" applyBorder="1"/>
    <xf numFmtId="0" fontId="4" fillId="13" borderId="29" xfId="0" applyFont="1" applyFill="1" applyBorder="1" applyAlignment="1">
      <alignment horizontal="left"/>
    </xf>
    <xf numFmtId="0" fontId="4" fillId="13" borderId="30" xfId="0" applyFont="1" applyFill="1" applyBorder="1" applyAlignment="1">
      <alignment horizontal="left"/>
    </xf>
    <xf numFmtId="0" fontId="8" fillId="12" borderId="12" xfId="0" applyFont="1" applyFill="1" applyBorder="1" applyAlignment="1">
      <alignment horizontal="left"/>
    </xf>
    <xf numFmtId="0" fontId="8" fillId="13" borderId="12" xfId="0" applyFont="1" applyFill="1" applyBorder="1" applyAlignment="1">
      <alignment horizontal="left"/>
    </xf>
    <xf numFmtId="0" fontId="4" fillId="13" borderId="19" xfId="0" applyFont="1" applyFill="1" applyBorder="1"/>
    <xf numFmtId="0" fontId="4" fillId="13" borderId="20" xfId="0" applyFont="1" applyFill="1" applyBorder="1"/>
    <xf numFmtId="0" fontId="4" fillId="13" borderId="20" xfId="0" applyFont="1" applyFill="1" applyBorder="1" applyAlignment="1">
      <alignment horizontal="left"/>
    </xf>
    <xf numFmtId="0" fontId="4" fillId="13" borderId="21" xfId="0" applyFont="1" applyFill="1" applyBorder="1" applyAlignment="1">
      <alignment horizontal="left"/>
    </xf>
    <xf numFmtId="0" fontId="8" fillId="13" borderId="21" xfId="0" applyFont="1" applyFill="1" applyBorder="1" applyAlignment="1">
      <alignment horizontal="left"/>
    </xf>
    <xf numFmtId="0" fontId="4" fillId="12" borderId="25" xfId="0" applyFont="1" applyFill="1" applyBorder="1"/>
    <xf numFmtId="0" fontId="4" fillId="12" borderId="26" xfId="0" applyFont="1" applyFill="1" applyBorder="1"/>
    <xf numFmtId="0" fontId="4" fillId="12" borderId="26" xfId="0" applyFont="1" applyFill="1" applyBorder="1" applyAlignment="1">
      <alignment horizontal="left"/>
    </xf>
    <xf numFmtId="0" fontId="8" fillId="12" borderId="26" xfId="0" applyFont="1" applyFill="1" applyBorder="1" applyAlignment="1">
      <alignment horizontal="left"/>
    </xf>
    <xf numFmtId="0" fontId="4" fillId="12" borderId="27" xfId="0" applyFont="1" applyFill="1" applyBorder="1" applyAlignment="1">
      <alignment horizontal="left"/>
    </xf>
    <xf numFmtId="0" fontId="8" fillId="13" borderId="26" xfId="0" applyFont="1" applyFill="1" applyBorder="1" applyAlignment="1">
      <alignment horizontal="left"/>
    </xf>
    <xf numFmtId="0" fontId="8" fillId="13" borderId="27" xfId="0" applyFont="1" applyFill="1" applyBorder="1" applyAlignment="1">
      <alignment horizontal="left"/>
    </xf>
    <xf numFmtId="0" fontId="8" fillId="12" borderId="20" xfId="0" applyFont="1" applyFill="1" applyBorder="1" applyAlignment="1">
      <alignment horizontal="left"/>
    </xf>
    <xf numFmtId="0" fontId="8" fillId="12" borderId="21" xfId="0" applyFont="1" applyFill="1" applyBorder="1" applyAlignment="1">
      <alignment horizontal="left"/>
    </xf>
    <xf numFmtId="0" fontId="1" fillId="13" borderId="7" xfId="0" applyFont="1" applyFill="1" applyBorder="1" applyAlignment="1">
      <alignment horizontal="left"/>
    </xf>
    <xf numFmtId="0" fontId="1" fillId="12" borderId="7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16" fontId="4" fillId="5" borderId="7" xfId="0" applyNumberFormat="1" applyFont="1" applyFill="1" applyBorder="1"/>
    <xf numFmtId="0" fontId="14" fillId="3" borderId="8" xfId="0" applyFont="1" applyFill="1" applyBorder="1"/>
  </cellXfs>
  <cellStyles count="1">
    <cellStyle name="Normal" xfId="0" builtinId="0"/>
  </cellStyles>
  <dxfs count="111"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00FFCC"/>
          <bgColor rgb="FF00FFCC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HZ Boundaries Over 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Optimistic Inner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1.5E-3</c:v>
                </c:pt>
                <c:pt idx="1">
                  <c:v>1.5280466075014638E-3</c:v>
                </c:pt>
                <c:pt idx="2">
                  <c:v>1.5560932150029275E-3</c:v>
                </c:pt>
                <c:pt idx="3">
                  <c:v>1.5841398225043912E-3</c:v>
                </c:pt>
                <c:pt idx="4">
                  <c:v>1.612186430005855E-3</c:v>
                </c:pt>
                <c:pt idx="5">
                  <c:v>1.6402330375073187E-3</c:v>
                </c:pt>
                <c:pt idx="6">
                  <c:v>1.6682796450087824E-3</c:v>
                </c:pt>
                <c:pt idx="7">
                  <c:v>1.6963262525102462E-3</c:v>
                </c:pt>
                <c:pt idx="8">
                  <c:v>1.7243728600117099E-3</c:v>
                </c:pt>
                <c:pt idx="9">
                  <c:v>1.7524194675131736E-3</c:v>
                </c:pt>
                <c:pt idx="10">
                  <c:v>1.7804660750146374E-3</c:v>
                </c:pt>
                <c:pt idx="11">
                  <c:v>1.8085126825161011E-3</c:v>
                </c:pt>
                <c:pt idx="12">
                  <c:v>1.8365592900175648E-3</c:v>
                </c:pt>
                <c:pt idx="13">
                  <c:v>1.8646058975190286E-3</c:v>
                </c:pt>
                <c:pt idx="14">
                  <c:v>1.8926525050204923E-3</c:v>
                </c:pt>
                <c:pt idx="15">
                  <c:v>1.920699112521956E-3</c:v>
                </c:pt>
                <c:pt idx="16">
                  <c:v>1.9487457200234198E-3</c:v>
                </c:pt>
                <c:pt idx="17">
                  <c:v>1.9767923275248833E-3</c:v>
                </c:pt>
                <c:pt idx="18">
                  <c:v>2.0048389350263468E-3</c:v>
                </c:pt>
                <c:pt idx="19">
                  <c:v>2.0328855425278103E-3</c:v>
                </c:pt>
                <c:pt idx="20">
                  <c:v>2.0609321500292739E-3</c:v>
                </c:pt>
                <c:pt idx="21">
                  <c:v>2.0889787575307374E-3</c:v>
                </c:pt>
                <c:pt idx="22">
                  <c:v>2.1170253650322009E-3</c:v>
                </c:pt>
                <c:pt idx="23">
                  <c:v>2.1450719725336644E-3</c:v>
                </c:pt>
                <c:pt idx="24">
                  <c:v>2.1731185800351279E-3</c:v>
                </c:pt>
                <c:pt idx="25">
                  <c:v>2.2011651875365914E-3</c:v>
                </c:pt>
                <c:pt idx="26">
                  <c:v>2.229211795038055E-3</c:v>
                </c:pt>
                <c:pt idx="27">
                  <c:v>2.2572584025395185E-3</c:v>
                </c:pt>
                <c:pt idx="28">
                  <c:v>2.285305010040982E-3</c:v>
                </c:pt>
                <c:pt idx="29">
                  <c:v>2.3133516175424455E-3</c:v>
                </c:pt>
                <c:pt idx="30">
                  <c:v>2.341398225043909E-3</c:v>
                </c:pt>
                <c:pt idx="31">
                  <c:v>2.3694448325453725E-3</c:v>
                </c:pt>
                <c:pt idx="32">
                  <c:v>2.3974914400468361E-3</c:v>
                </c:pt>
                <c:pt idx="33">
                  <c:v>2.4255380475482996E-3</c:v>
                </c:pt>
                <c:pt idx="34">
                  <c:v>2.4535846550497631E-3</c:v>
                </c:pt>
                <c:pt idx="35">
                  <c:v>2.4816312625512266E-3</c:v>
                </c:pt>
                <c:pt idx="36">
                  <c:v>2.5096778700526901E-3</c:v>
                </c:pt>
                <c:pt idx="37">
                  <c:v>2.5377244775541537E-3</c:v>
                </c:pt>
                <c:pt idx="38">
                  <c:v>2.5657710850556172E-3</c:v>
                </c:pt>
                <c:pt idx="39">
                  <c:v>2.5938176925570807E-3</c:v>
                </c:pt>
                <c:pt idx="40">
                  <c:v>2.6218643000585442E-3</c:v>
                </c:pt>
                <c:pt idx="41">
                  <c:v>2.6499109075600077E-3</c:v>
                </c:pt>
                <c:pt idx="42">
                  <c:v>2.6779575150614712E-3</c:v>
                </c:pt>
                <c:pt idx="43">
                  <c:v>2.7060041225629348E-3</c:v>
                </c:pt>
                <c:pt idx="44">
                  <c:v>2.7340507300643983E-3</c:v>
                </c:pt>
                <c:pt idx="45">
                  <c:v>2.7620973375658618E-3</c:v>
                </c:pt>
                <c:pt idx="46">
                  <c:v>2.7901439450673253E-3</c:v>
                </c:pt>
                <c:pt idx="47">
                  <c:v>2.8181905525687888E-3</c:v>
                </c:pt>
                <c:pt idx="48">
                  <c:v>2.8462371600702524E-3</c:v>
                </c:pt>
                <c:pt idx="49">
                  <c:v>2.8742837675717159E-3</c:v>
                </c:pt>
                <c:pt idx="50">
                  <c:v>2.9023303750731794E-3</c:v>
                </c:pt>
                <c:pt idx="51">
                  <c:v>2.9303769825746429E-3</c:v>
                </c:pt>
                <c:pt idx="52">
                  <c:v>2.9584235900761064E-3</c:v>
                </c:pt>
                <c:pt idx="53">
                  <c:v>2.9864701975775699E-3</c:v>
                </c:pt>
                <c:pt idx="54">
                  <c:v>3.0145168050790335E-3</c:v>
                </c:pt>
                <c:pt idx="55">
                  <c:v>3.042563412580497E-3</c:v>
                </c:pt>
                <c:pt idx="56">
                  <c:v>3.0706100200819605E-3</c:v>
                </c:pt>
                <c:pt idx="57">
                  <c:v>3.098656627583424E-3</c:v>
                </c:pt>
                <c:pt idx="58">
                  <c:v>3.1267032350848875E-3</c:v>
                </c:pt>
                <c:pt idx="59">
                  <c:v>3.154749842586351E-3</c:v>
                </c:pt>
                <c:pt idx="60">
                  <c:v>3.1827964500878146E-3</c:v>
                </c:pt>
                <c:pt idx="61">
                  <c:v>3.2108430575892781E-3</c:v>
                </c:pt>
                <c:pt idx="62">
                  <c:v>3.2388896650907416E-3</c:v>
                </c:pt>
                <c:pt idx="63">
                  <c:v>3.2669362725922051E-3</c:v>
                </c:pt>
                <c:pt idx="64">
                  <c:v>3.2949828800936686E-3</c:v>
                </c:pt>
                <c:pt idx="65">
                  <c:v>3.3230294875951322E-3</c:v>
                </c:pt>
                <c:pt idx="66">
                  <c:v>3.3510760950965957E-3</c:v>
                </c:pt>
                <c:pt idx="67">
                  <c:v>3.3791227025980592E-3</c:v>
                </c:pt>
                <c:pt idx="68">
                  <c:v>3.4071693100995227E-3</c:v>
                </c:pt>
                <c:pt idx="69">
                  <c:v>3.4352159176009862E-3</c:v>
                </c:pt>
                <c:pt idx="70">
                  <c:v>3.4632625251024497E-3</c:v>
                </c:pt>
                <c:pt idx="71">
                  <c:v>3.4913091326039133E-3</c:v>
                </c:pt>
                <c:pt idx="72">
                  <c:v>3.5193557401053768E-3</c:v>
                </c:pt>
                <c:pt idx="73">
                  <c:v>3.5474023476068403E-3</c:v>
                </c:pt>
                <c:pt idx="74">
                  <c:v>3.5754489551083038E-3</c:v>
                </c:pt>
                <c:pt idx="75">
                  <c:v>3.6034955626097673E-3</c:v>
                </c:pt>
                <c:pt idx="76">
                  <c:v>3.6315421701112308E-3</c:v>
                </c:pt>
                <c:pt idx="77">
                  <c:v>3.6595887776126944E-3</c:v>
                </c:pt>
                <c:pt idx="78">
                  <c:v>3.6876353851141579E-3</c:v>
                </c:pt>
                <c:pt idx="79">
                  <c:v>3.7156819926156214E-3</c:v>
                </c:pt>
                <c:pt idx="80">
                  <c:v>3.7437286001170849E-3</c:v>
                </c:pt>
                <c:pt idx="81">
                  <c:v>3.7717752076185484E-3</c:v>
                </c:pt>
                <c:pt idx="82">
                  <c:v>3.799821815120012E-3</c:v>
                </c:pt>
                <c:pt idx="83">
                  <c:v>3.8278684226214755E-3</c:v>
                </c:pt>
                <c:pt idx="84">
                  <c:v>3.855915030122939E-3</c:v>
                </c:pt>
                <c:pt idx="85">
                  <c:v>3.8839616376244025E-3</c:v>
                </c:pt>
                <c:pt idx="86">
                  <c:v>3.9120082451258665E-3</c:v>
                </c:pt>
                <c:pt idx="87">
                  <c:v>3.94005485262733E-3</c:v>
                </c:pt>
                <c:pt idx="88">
                  <c:v>3.9681014601287935E-3</c:v>
                </c:pt>
                <c:pt idx="89">
                  <c:v>3.996148067630257E-3</c:v>
                </c:pt>
                <c:pt idx="90">
                  <c:v>4.0241946751317205E-3</c:v>
                </c:pt>
                <c:pt idx="91">
                  <c:v>4.052241282633184E-3</c:v>
                </c:pt>
                <c:pt idx="92">
                  <c:v>4.0802878901346476E-3</c:v>
                </c:pt>
                <c:pt idx="93">
                  <c:v>4.1083344976361111E-3</c:v>
                </c:pt>
                <c:pt idx="94">
                  <c:v>4.1363811051375746E-3</c:v>
                </c:pt>
                <c:pt idx="95">
                  <c:v>4.1644277126390381E-3</c:v>
                </c:pt>
                <c:pt idx="96">
                  <c:v>4.1924743201405016E-3</c:v>
                </c:pt>
                <c:pt idx="97">
                  <c:v>4.2205209276419652E-3</c:v>
                </c:pt>
                <c:pt idx="98">
                  <c:v>4.2485675351434287E-3</c:v>
                </c:pt>
                <c:pt idx="99">
                  <c:v>4.2766141426448922E-3</c:v>
                </c:pt>
                <c:pt idx="100">
                  <c:v>4.3046607501463557E-3</c:v>
                </c:pt>
              </c:numCache>
            </c:numRef>
          </c:xVal>
          <c:yVal>
            <c:numRef>
              <c:f>'Hab Zone Evolution'!$I$33:$I$133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8.571562066225253</c:v>
                </c:pt>
                <c:pt idx="33">
                  <c:v>16.760224452671618</c:v>
                </c:pt>
                <c:pt idx="34">
                  <c:v>34.497561160546013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02-B849-9F76-8601715D5FD0}"/>
            </c:ext>
          </c:extLst>
        </c:ser>
        <c:ser>
          <c:idx val="1"/>
          <c:order val="1"/>
          <c:tx>
            <c:v>Conservative Inner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1.5E-3</c:v>
                </c:pt>
                <c:pt idx="1">
                  <c:v>1.5280466075014638E-3</c:v>
                </c:pt>
                <c:pt idx="2">
                  <c:v>1.5560932150029275E-3</c:v>
                </c:pt>
                <c:pt idx="3">
                  <c:v>1.5841398225043912E-3</c:v>
                </c:pt>
                <c:pt idx="4">
                  <c:v>1.612186430005855E-3</c:v>
                </c:pt>
                <c:pt idx="5">
                  <c:v>1.6402330375073187E-3</c:v>
                </c:pt>
                <c:pt idx="6">
                  <c:v>1.6682796450087824E-3</c:v>
                </c:pt>
                <c:pt idx="7">
                  <c:v>1.6963262525102462E-3</c:v>
                </c:pt>
                <c:pt idx="8">
                  <c:v>1.7243728600117099E-3</c:v>
                </c:pt>
                <c:pt idx="9">
                  <c:v>1.7524194675131736E-3</c:v>
                </c:pt>
                <c:pt idx="10">
                  <c:v>1.7804660750146374E-3</c:v>
                </c:pt>
                <c:pt idx="11">
                  <c:v>1.8085126825161011E-3</c:v>
                </c:pt>
                <c:pt idx="12">
                  <c:v>1.8365592900175648E-3</c:v>
                </c:pt>
                <c:pt idx="13">
                  <c:v>1.8646058975190286E-3</c:v>
                </c:pt>
                <c:pt idx="14">
                  <c:v>1.8926525050204923E-3</c:v>
                </c:pt>
                <c:pt idx="15">
                  <c:v>1.920699112521956E-3</c:v>
                </c:pt>
                <c:pt idx="16">
                  <c:v>1.9487457200234198E-3</c:v>
                </c:pt>
                <c:pt idx="17">
                  <c:v>1.9767923275248833E-3</c:v>
                </c:pt>
                <c:pt idx="18">
                  <c:v>2.0048389350263468E-3</c:v>
                </c:pt>
                <c:pt idx="19">
                  <c:v>2.0328855425278103E-3</c:v>
                </c:pt>
                <c:pt idx="20">
                  <c:v>2.0609321500292739E-3</c:v>
                </c:pt>
                <c:pt idx="21">
                  <c:v>2.0889787575307374E-3</c:v>
                </c:pt>
                <c:pt idx="22">
                  <c:v>2.1170253650322009E-3</c:v>
                </c:pt>
                <c:pt idx="23">
                  <c:v>2.1450719725336644E-3</c:v>
                </c:pt>
                <c:pt idx="24">
                  <c:v>2.1731185800351279E-3</c:v>
                </c:pt>
                <c:pt idx="25">
                  <c:v>2.2011651875365914E-3</c:v>
                </c:pt>
                <c:pt idx="26">
                  <c:v>2.229211795038055E-3</c:v>
                </c:pt>
                <c:pt idx="27">
                  <c:v>2.2572584025395185E-3</c:v>
                </c:pt>
                <c:pt idx="28">
                  <c:v>2.285305010040982E-3</c:v>
                </c:pt>
                <c:pt idx="29">
                  <c:v>2.3133516175424455E-3</c:v>
                </c:pt>
                <c:pt idx="30">
                  <c:v>2.341398225043909E-3</c:v>
                </c:pt>
                <c:pt idx="31">
                  <c:v>2.3694448325453725E-3</c:v>
                </c:pt>
                <c:pt idx="32">
                  <c:v>2.3974914400468361E-3</c:v>
                </c:pt>
                <c:pt idx="33">
                  <c:v>2.4255380475482996E-3</c:v>
                </c:pt>
                <c:pt idx="34">
                  <c:v>2.4535846550497631E-3</c:v>
                </c:pt>
                <c:pt idx="35">
                  <c:v>2.4816312625512266E-3</c:v>
                </c:pt>
                <c:pt idx="36">
                  <c:v>2.5096778700526901E-3</c:v>
                </c:pt>
                <c:pt idx="37">
                  <c:v>2.5377244775541537E-3</c:v>
                </c:pt>
                <c:pt idx="38">
                  <c:v>2.5657710850556172E-3</c:v>
                </c:pt>
                <c:pt idx="39">
                  <c:v>2.5938176925570807E-3</c:v>
                </c:pt>
                <c:pt idx="40">
                  <c:v>2.6218643000585442E-3</c:v>
                </c:pt>
                <c:pt idx="41">
                  <c:v>2.6499109075600077E-3</c:v>
                </c:pt>
                <c:pt idx="42">
                  <c:v>2.6779575150614712E-3</c:v>
                </c:pt>
                <c:pt idx="43">
                  <c:v>2.7060041225629348E-3</c:v>
                </c:pt>
                <c:pt idx="44">
                  <c:v>2.7340507300643983E-3</c:v>
                </c:pt>
                <c:pt idx="45">
                  <c:v>2.7620973375658618E-3</c:v>
                </c:pt>
                <c:pt idx="46">
                  <c:v>2.7901439450673253E-3</c:v>
                </c:pt>
                <c:pt idx="47">
                  <c:v>2.8181905525687888E-3</c:v>
                </c:pt>
                <c:pt idx="48">
                  <c:v>2.8462371600702524E-3</c:v>
                </c:pt>
                <c:pt idx="49">
                  <c:v>2.8742837675717159E-3</c:v>
                </c:pt>
                <c:pt idx="50">
                  <c:v>2.9023303750731794E-3</c:v>
                </c:pt>
                <c:pt idx="51">
                  <c:v>2.9303769825746429E-3</c:v>
                </c:pt>
                <c:pt idx="52">
                  <c:v>2.9584235900761064E-3</c:v>
                </c:pt>
                <c:pt idx="53">
                  <c:v>2.9864701975775699E-3</c:v>
                </c:pt>
                <c:pt idx="54">
                  <c:v>3.0145168050790335E-3</c:v>
                </c:pt>
                <c:pt idx="55">
                  <c:v>3.042563412580497E-3</c:v>
                </c:pt>
                <c:pt idx="56">
                  <c:v>3.0706100200819605E-3</c:v>
                </c:pt>
                <c:pt idx="57">
                  <c:v>3.098656627583424E-3</c:v>
                </c:pt>
                <c:pt idx="58">
                  <c:v>3.1267032350848875E-3</c:v>
                </c:pt>
                <c:pt idx="59">
                  <c:v>3.154749842586351E-3</c:v>
                </c:pt>
                <c:pt idx="60">
                  <c:v>3.1827964500878146E-3</c:v>
                </c:pt>
                <c:pt idx="61">
                  <c:v>3.2108430575892781E-3</c:v>
                </c:pt>
                <c:pt idx="62">
                  <c:v>3.2388896650907416E-3</c:v>
                </c:pt>
                <c:pt idx="63">
                  <c:v>3.2669362725922051E-3</c:v>
                </c:pt>
                <c:pt idx="64">
                  <c:v>3.2949828800936686E-3</c:v>
                </c:pt>
                <c:pt idx="65">
                  <c:v>3.3230294875951322E-3</c:v>
                </c:pt>
                <c:pt idx="66">
                  <c:v>3.3510760950965957E-3</c:v>
                </c:pt>
                <c:pt idx="67">
                  <c:v>3.3791227025980592E-3</c:v>
                </c:pt>
                <c:pt idx="68">
                  <c:v>3.4071693100995227E-3</c:v>
                </c:pt>
                <c:pt idx="69">
                  <c:v>3.4352159176009862E-3</c:v>
                </c:pt>
                <c:pt idx="70">
                  <c:v>3.4632625251024497E-3</c:v>
                </c:pt>
                <c:pt idx="71">
                  <c:v>3.4913091326039133E-3</c:v>
                </c:pt>
                <c:pt idx="72">
                  <c:v>3.5193557401053768E-3</c:v>
                </c:pt>
                <c:pt idx="73">
                  <c:v>3.5474023476068403E-3</c:v>
                </c:pt>
                <c:pt idx="74">
                  <c:v>3.5754489551083038E-3</c:v>
                </c:pt>
                <c:pt idx="75">
                  <c:v>3.6034955626097673E-3</c:v>
                </c:pt>
                <c:pt idx="76">
                  <c:v>3.6315421701112308E-3</c:v>
                </c:pt>
                <c:pt idx="77">
                  <c:v>3.6595887776126944E-3</c:v>
                </c:pt>
                <c:pt idx="78">
                  <c:v>3.6876353851141579E-3</c:v>
                </c:pt>
                <c:pt idx="79">
                  <c:v>3.7156819926156214E-3</c:v>
                </c:pt>
                <c:pt idx="80">
                  <c:v>3.7437286001170849E-3</c:v>
                </c:pt>
                <c:pt idx="81">
                  <c:v>3.7717752076185484E-3</c:v>
                </c:pt>
                <c:pt idx="82">
                  <c:v>3.799821815120012E-3</c:v>
                </c:pt>
                <c:pt idx="83">
                  <c:v>3.8278684226214755E-3</c:v>
                </c:pt>
                <c:pt idx="84">
                  <c:v>3.855915030122939E-3</c:v>
                </c:pt>
                <c:pt idx="85">
                  <c:v>3.8839616376244025E-3</c:v>
                </c:pt>
                <c:pt idx="86">
                  <c:v>3.9120082451258665E-3</c:v>
                </c:pt>
                <c:pt idx="87">
                  <c:v>3.94005485262733E-3</c:v>
                </c:pt>
                <c:pt idx="88">
                  <c:v>3.9681014601287935E-3</c:v>
                </c:pt>
                <c:pt idx="89">
                  <c:v>3.996148067630257E-3</c:v>
                </c:pt>
                <c:pt idx="90">
                  <c:v>4.0241946751317205E-3</c:v>
                </c:pt>
                <c:pt idx="91">
                  <c:v>4.052241282633184E-3</c:v>
                </c:pt>
                <c:pt idx="92">
                  <c:v>4.0802878901346476E-3</c:v>
                </c:pt>
                <c:pt idx="93">
                  <c:v>4.1083344976361111E-3</c:v>
                </c:pt>
                <c:pt idx="94">
                  <c:v>4.1363811051375746E-3</c:v>
                </c:pt>
                <c:pt idx="95">
                  <c:v>4.1644277126390381E-3</c:v>
                </c:pt>
                <c:pt idx="96">
                  <c:v>4.1924743201405016E-3</c:v>
                </c:pt>
                <c:pt idx="97">
                  <c:v>4.2205209276419652E-3</c:v>
                </c:pt>
                <c:pt idx="98">
                  <c:v>4.2485675351434287E-3</c:v>
                </c:pt>
                <c:pt idx="99">
                  <c:v>4.2766141426448922E-3</c:v>
                </c:pt>
                <c:pt idx="100">
                  <c:v>4.3046607501463557E-3</c:v>
                </c:pt>
              </c:numCache>
            </c:numRef>
          </c:xVal>
          <c:yVal>
            <c:numRef>
              <c:f>'Hab Zone Evolution'!$K$33:$K$133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10.800737588147417</c:v>
                </c:pt>
                <c:pt idx="33">
                  <c:v>22.54045564819091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02-B849-9F76-8601715D5FD0}"/>
            </c:ext>
          </c:extLst>
        </c:ser>
        <c:ser>
          <c:idx val="2"/>
          <c:order val="2"/>
          <c:tx>
            <c:v>Conservative Outer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1.5E-3</c:v>
                </c:pt>
                <c:pt idx="1">
                  <c:v>1.5280466075014638E-3</c:v>
                </c:pt>
                <c:pt idx="2">
                  <c:v>1.5560932150029275E-3</c:v>
                </c:pt>
                <c:pt idx="3">
                  <c:v>1.5841398225043912E-3</c:v>
                </c:pt>
                <c:pt idx="4">
                  <c:v>1.612186430005855E-3</c:v>
                </c:pt>
                <c:pt idx="5">
                  <c:v>1.6402330375073187E-3</c:v>
                </c:pt>
                <c:pt idx="6">
                  <c:v>1.6682796450087824E-3</c:v>
                </c:pt>
                <c:pt idx="7">
                  <c:v>1.6963262525102462E-3</c:v>
                </c:pt>
                <c:pt idx="8">
                  <c:v>1.7243728600117099E-3</c:v>
                </c:pt>
                <c:pt idx="9">
                  <c:v>1.7524194675131736E-3</c:v>
                </c:pt>
                <c:pt idx="10">
                  <c:v>1.7804660750146374E-3</c:v>
                </c:pt>
                <c:pt idx="11">
                  <c:v>1.8085126825161011E-3</c:v>
                </c:pt>
                <c:pt idx="12">
                  <c:v>1.8365592900175648E-3</c:v>
                </c:pt>
                <c:pt idx="13">
                  <c:v>1.8646058975190286E-3</c:v>
                </c:pt>
                <c:pt idx="14">
                  <c:v>1.8926525050204923E-3</c:v>
                </c:pt>
                <c:pt idx="15">
                  <c:v>1.920699112521956E-3</c:v>
                </c:pt>
                <c:pt idx="16">
                  <c:v>1.9487457200234198E-3</c:v>
                </c:pt>
                <c:pt idx="17">
                  <c:v>1.9767923275248833E-3</c:v>
                </c:pt>
                <c:pt idx="18">
                  <c:v>2.0048389350263468E-3</c:v>
                </c:pt>
                <c:pt idx="19">
                  <c:v>2.0328855425278103E-3</c:v>
                </c:pt>
                <c:pt idx="20">
                  <c:v>2.0609321500292739E-3</c:v>
                </c:pt>
                <c:pt idx="21">
                  <c:v>2.0889787575307374E-3</c:v>
                </c:pt>
                <c:pt idx="22">
                  <c:v>2.1170253650322009E-3</c:v>
                </c:pt>
                <c:pt idx="23">
                  <c:v>2.1450719725336644E-3</c:v>
                </c:pt>
                <c:pt idx="24">
                  <c:v>2.1731185800351279E-3</c:v>
                </c:pt>
                <c:pt idx="25">
                  <c:v>2.2011651875365914E-3</c:v>
                </c:pt>
                <c:pt idx="26">
                  <c:v>2.229211795038055E-3</c:v>
                </c:pt>
                <c:pt idx="27">
                  <c:v>2.2572584025395185E-3</c:v>
                </c:pt>
                <c:pt idx="28">
                  <c:v>2.285305010040982E-3</c:v>
                </c:pt>
                <c:pt idx="29">
                  <c:v>2.3133516175424455E-3</c:v>
                </c:pt>
                <c:pt idx="30">
                  <c:v>2.341398225043909E-3</c:v>
                </c:pt>
                <c:pt idx="31">
                  <c:v>2.3694448325453725E-3</c:v>
                </c:pt>
                <c:pt idx="32">
                  <c:v>2.3974914400468361E-3</c:v>
                </c:pt>
                <c:pt idx="33">
                  <c:v>2.4255380475482996E-3</c:v>
                </c:pt>
                <c:pt idx="34">
                  <c:v>2.4535846550497631E-3</c:v>
                </c:pt>
                <c:pt idx="35">
                  <c:v>2.4816312625512266E-3</c:v>
                </c:pt>
                <c:pt idx="36">
                  <c:v>2.5096778700526901E-3</c:v>
                </c:pt>
                <c:pt idx="37">
                  <c:v>2.5377244775541537E-3</c:v>
                </c:pt>
                <c:pt idx="38">
                  <c:v>2.5657710850556172E-3</c:v>
                </c:pt>
                <c:pt idx="39">
                  <c:v>2.5938176925570807E-3</c:v>
                </c:pt>
                <c:pt idx="40">
                  <c:v>2.6218643000585442E-3</c:v>
                </c:pt>
                <c:pt idx="41">
                  <c:v>2.6499109075600077E-3</c:v>
                </c:pt>
                <c:pt idx="42">
                  <c:v>2.6779575150614712E-3</c:v>
                </c:pt>
                <c:pt idx="43">
                  <c:v>2.7060041225629348E-3</c:v>
                </c:pt>
                <c:pt idx="44">
                  <c:v>2.7340507300643983E-3</c:v>
                </c:pt>
                <c:pt idx="45">
                  <c:v>2.7620973375658618E-3</c:v>
                </c:pt>
                <c:pt idx="46">
                  <c:v>2.7901439450673253E-3</c:v>
                </c:pt>
                <c:pt idx="47">
                  <c:v>2.8181905525687888E-3</c:v>
                </c:pt>
                <c:pt idx="48">
                  <c:v>2.8462371600702524E-3</c:v>
                </c:pt>
                <c:pt idx="49">
                  <c:v>2.8742837675717159E-3</c:v>
                </c:pt>
                <c:pt idx="50">
                  <c:v>2.9023303750731794E-3</c:v>
                </c:pt>
                <c:pt idx="51">
                  <c:v>2.9303769825746429E-3</c:v>
                </c:pt>
                <c:pt idx="52">
                  <c:v>2.9584235900761064E-3</c:v>
                </c:pt>
                <c:pt idx="53">
                  <c:v>2.9864701975775699E-3</c:v>
                </c:pt>
                <c:pt idx="54">
                  <c:v>3.0145168050790335E-3</c:v>
                </c:pt>
                <c:pt idx="55">
                  <c:v>3.042563412580497E-3</c:v>
                </c:pt>
                <c:pt idx="56">
                  <c:v>3.0706100200819605E-3</c:v>
                </c:pt>
                <c:pt idx="57">
                  <c:v>3.098656627583424E-3</c:v>
                </c:pt>
                <c:pt idx="58">
                  <c:v>3.1267032350848875E-3</c:v>
                </c:pt>
                <c:pt idx="59">
                  <c:v>3.154749842586351E-3</c:v>
                </c:pt>
                <c:pt idx="60">
                  <c:v>3.1827964500878146E-3</c:v>
                </c:pt>
                <c:pt idx="61">
                  <c:v>3.2108430575892781E-3</c:v>
                </c:pt>
                <c:pt idx="62">
                  <c:v>3.2388896650907416E-3</c:v>
                </c:pt>
                <c:pt idx="63">
                  <c:v>3.2669362725922051E-3</c:v>
                </c:pt>
                <c:pt idx="64">
                  <c:v>3.2949828800936686E-3</c:v>
                </c:pt>
                <c:pt idx="65">
                  <c:v>3.3230294875951322E-3</c:v>
                </c:pt>
                <c:pt idx="66">
                  <c:v>3.3510760950965957E-3</c:v>
                </c:pt>
                <c:pt idx="67">
                  <c:v>3.3791227025980592E-3</c:v>
                </c:pt>
                <c:pt idx="68">
                  <c:v>3.4071693100995227E-3</c:v>
                </c:pt>
                <c:pt idx="69">
                  <c:v>3.4352159176009862E-3</c:v>
                </c:pt>
                <c:pt idx="70">
                  <c:v>3.4632625251024497E-3</c:v>
                </c:pt>
                <c:pt idx="71">
                  <c:v>3.4913091326039133E-3</c:v>
                </c:pt>
                <c:pt idx="72">
                  <c:v>3.5193557401053768E-3</c:v>
                </c:pt>
                <c:pt idx="73">
                  <c:v>3.5474023476068403E-3</c:v>
                </c:pt>
                <c:pt idx="74">
                  <c:v>3.5754489551083038E-3</c:v>
                </c:pt>
                <c:pt idx="75">
                  <c:v>3.6034955626097673E-3</c:v>
                </c:pt>
                <c:pt idx="76">
                  <c:v>3.6315421701112308E-3</c:v>
                </c:pt>
                <c:pt idx="77">
                  <c:v>3.6595887776126944E-3</c:v>
                </c:pt>
                <c:pt idx="78">
                  <c:v>3.6876353851141579E-3</c:v>
                </c:pt>
                <c:pt idx="79">
                  <c:v>3.7156819926156214E-3</c:v>
                </c:pt>
                <c:pt idx="80">
                  <c:v>3.7437286001170849E-3</c:v>
                </c:pt>
                <c:pt idx="81">
                  <c:v>3.7717752076185484E-3</c:v>
                </c:pt>
                <c:pt idx="82">
                  <c:v>3.799821815120012E-3</c:v>
                </c:pt>
                <c:pt idx="83">
                  <c:v>3.8278684226214755E-3</c:v>
                </c:pt>
                <c:pt idx="84">
                  <c:v>3.855915030122939E-3</c:v>
                </c:pt>
                <c:pt idx="85">
                  <c:v>3.8839616376244025E-3</c:v>
                </c:pt>
                <c:pt idx="86">
                  <c:v>3.9120082451258665E-3</c:v>
                </c:pt>
                <c:pt idx="87">
                  <c:v>3.94005485262733E-3</c:v>
                </c:pt>
                <c:pt idx="88">
                  <c:v>3.9681014601287935E-3</c:v>
                </c:pt>
                <c:pt idx="89">
                  <c:v>3.996148067630257E-3</c:v>
                </c:pt>
                <c:pt idx="90">
                  <c:v>4.0241946751317205E-3</c:v>
                </c:pt>
                <c:pt idx="91">
                  <c:v>4.052241282633184E-3</c:v>
                </c:pt>
                <c:pt idx="92">
                  <c:v>4.0802878901346476E-3</c:v>
                </c:pt>
                <c:pt idx="93">
                  <c:v>4.1083344976361111E-3</c:v>
                </c:pt>
                <c:pt idx="94">
                  <c:v>4.1363811051375746E-3</c:v>
                </c:pt>
                <c:pt idx="95">
                  <c:v>4.1644277126390381E-3</c:v>
                </c:pt>
                <c:pt idx="96">
                  <c:v>4.1924743201405016E-3</c:v>
                </c:pt>
                <c:pt idx="97">
                  <c:v>4.2205209276419652E-3</c:v>
                </c:pt>
                <c:pt idx="98">
                  <c:v>4.2485675351434287E-3</c:v>
                </c:pt>
                <c:pt idx="99">
                  <c:v>4.2766141426448922E-3</c:v>
                </c:pt>
                <c:pt idx="100">
                  <c:v>4.3046607501463557E-3</c:v>
                </c:pt>
              </c:numCache>
            </c:numRef>
          </c:xVal>
          <c:yVal>
            <c:numRef>
              <c:f>'Hab Zone Evolution'!$M$33:$M$133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18.159293438902679</c:v>
                </c:pt>
                <c:pt idx="33">
                  <c:v>38.060826426984157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02-B849-9F76-8601715D5FD0}"/>
            </c:ext>
          </c:extLst>
        </c:ser>
        <c:ser>
          <c:idx val="3"/>
          <c:order val="3"/>
          <c:tx>
            <c:v>Optimistic Outer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1.5E-3</c:v>
                </c:pt>
                <c:pt idx="1">
                  <c:v>1.5280466075014638E-3</c:v>
                </c:pt>
                <c:pt idx="2">
                  <c:v>1.5560932150029275E-3</c:v>
                </c:pt>
                <c:pt idx="3">
                  <c:v>1.5841398225043912E-3</c:v>
                </c:pt>
                <c:pt idx="4">
                  <c:v>1.612186430005855E-3</c:v>
                </c:pt>
                <c:pt idx="5">
                  <c:v>1.6402330375073187E-3</c:v>
                </c:pt>
                <c:pt idx="6">
                  <c:v>1.6682796450087824E-3</c:v>
                </c:pt>
                <c:pt idx="7">
                  <c:v>1.6963262525102462E-3</c:v>
                </c:pt>
                <c:pt idx="8">
                  <c:v>1.7243728600117099E-3</c:v>
                </c:pt>
                <c:pt idx="9">
                  <c:v>1.7524194675131736E-3</c:v>
                </c:pt>
                <c:pt idx="10">
                  <c:v>1.7804660750146374E-3</c:v>
                </c:pt>
                <c:pt idx="11">
                  <c:v>1.8085126825161011E-3</c:v>
                </c:pt>
                <c:pt idx="12">
                  <c:v>1.8365592900175648E-3</c:v>
                </c:pt>
                <c:pt idx="13">
                  <c:v>1.8646058975190286E-3</c:v>
                </c:pt>
                <c:pt idx="14">
                  <c:v>1.8926525050204923E-3</c:v>
                </c:pt>
                <c:pt idx="15">
                  <c:v>1.920699112521956E-3</c:v>
                </c:pt>
                <c:pt idx="16">
                  <c:v>1.9487457200234198E-3</c:v>
                </c:pt>
                <c:pt idx="17">
                  <c:v>1.9767923275248833E-3</c:v>
                </c:pt>
                <c:pt idx="18">
                  <c:v>2.0048389350263468E-3</c:v>
                </c:pt>
                <c:pt idx="19">
                  <c:v>2.0328855425278103E-3</c:v>
                </c:pt>
                <c:pt idx="20">
                  <c:v>2.0609321500292739E-3</c:v>
                </c:pt>
                <c:pt idx="21">
                  <c:v>2.0889787575307374E-3</c:v>
                </c:pt>
                <c:pt idx="22">
                  <c:v>2.1170253650322009E-3</c:v>
                </c:pt>
                <c:pt idx="23">
                  <c:v>2.1450719725336644E-3</c:v>
                </c:pt>
                <c:pt idx="24">
                  <c:v>2.1731185800351279E-3</c:v>
                </c:pt>
                <c:pt idx="25">
                  <c:v>2.2011651875365914E-3</c:v>
                </c:pt>
                <c:pt idx="26">
                  <c:v>2.229211795038055E-3</c:v>
                </c:pt>
                <c:pt idx="27">
                  <c:v>2.2572584025395185E-3</c:v>
                </c:pt>
                <c:pt idx="28">
                  <c:v>2.285305010040982E-3</c:v>
                </c:pt>
                <c:pt idx="29">
                  <c:v>2.3133516175424455E-3</c:v>
                </c:pt>
                <c:pt idx="30">
                  <c:v>2.341398225043909E-3</c:v>
                </c:pt>
                <c:pt idx="31">
                  <c:v>2.3694448325453725E-3</c:v>
                </c:pt>
                <c:pt idx="32">
                  <c:v>2.3974914400468361E-3</c:v>
                </c:pt>
                <c:pt idx="33">
                  <c:v>2.4255380475482996E-3</c:v>
                </c:pt>
                <c:pt idx="34">
                  <c:v>2.4535846550497631E-3</c:v>
                </c:pt>
                <c:pt idx="35">
                  <c:v>2.4816312625512266E-3</c:v>
                </c:pt>
                <c:pt idx="36">
                  <c:v>2.5096778700526901E-3</c:v>
                </c:pt>
                <c:pt idx="37">
                  <c:v>2.5377244775541537E-3</c:v>
                </c:pt>
                <c:pt idx="38">
                  <c:v>2.5657710850556172E-3</c:v>
                </c:pt>
                <c:pt idx="39">
                  <c:v>2.5938176925570807E-3</c:v>
                </c:pt>
                <c:pt idx="40">
                  <c:v>2.6218643000585442E-3</c:v>
                </c:pt>
                <c:pt idx="41">
                  <c:v>2.6499109075600077E-3</c:v>
                </c:pt>
                <c:pt idx="42">
                  <c:v>2.6779575150614712E-3</c:v>
                </c:pt>
                <c:pt idx="43">
                  <c:v>2.7060041225629348E-3</c:v>
                </c:pt>
                <c:pt idx="44">
                  <c:v>2.7340507300643983E-3</c:v>
                </c:pt>
                <c:pt idx="45">
                  <c:v>2.7620973375658618E-3</c:v>
                </c:pt>
                <c:pt idx="46">
                  <c:v>2.7901439450673253E-3</c:v>
                </c:pt>
                <c:pt idx="47">
                  <c:v>2.8181905525687888E-3</c:v>
                </c:pt>
                <c:pt idx="48">
                  <c:v>2.8462371600702524E-3</c:v>
                </c:pt>
                <c:pt idx="49">
                  <c:v>2.8742837675717159E-3</c:v>
                </c:pt>
                <c:pt idx="50">
                  <c:v>2.9023303750731794E-3</c:v>
                </c:pt>
                <c:pt idx="51">
                  <c:v>2.9303769825746429E-3</c:v>
                </c:pt>
                <c:pt idx="52">
                  <c:v>2.9584235900761064E-3</c:v>
                </c:pt>
                <c:pt idx="53">
                  <c:v>2.9864701975775699E-3</c:v>
                </c:pt>
                <c:pt idx="54">
                  <c:v>3.0145168050790335E-3</c:v>
                </c:pt>
                <c:pt idx="55">
                  <c:v>3.042563412580497E-3</c:v>
                </c:pt>
                <c:pt idx="56">
                  <c:v>3.0706100200819605E-3</c:v>
                </c:pt>
                <c:pt idx="57">
                  <c:v>3.098656627583424E-3</c:v>
                </c:pt>
                <c:pt idx="58">
                  <c:v>3.1267032350848875E-3</c:v>
                </c:pt>
                <c:pt idx="59">
                  <c:v>3.154749842586351E-3</c:v>
                </c:pt>
                <c:pt idx="60">
                  <c:v>3.1827964500878146E-3</c:v>
                </c:pt>
                <c:pt idx="61">
                  <c:v>3.2108430575892781E-3</c:v>
                </c:pt>
                <c:pt idx="62">
                  <c:v>3.2388896650907416E-3</c:v>
                </c:pt>
                <c:pt idx="63">
                  <c:v>3.2669362725922051E-3</c:v>
                </c:pt>
                <c:pt idx="64">
                  <c:v>3.2949828800936686E-3</c:v>
                </c:pt>
                <c:pt idx="65">
                  <c:v>3.3230294875951322E-3</c:v>
                </c:pt>
                <c:pt idx="66">
                  <c:v>3.3510760950965957E-3</c:v>
                </c:pt>
                <c:pt idx="67">
                  <c:v>3.3791227025980592E-3</c:v>
                </c:pt>
                <c:pt idx="68">
                  <c:v>3.4071693100995227E-3</c:v>
                </c:pt>
                <c:pt idx="69">
                  <c:v>3.4352159176009862E-3</c:v>
                </c:pt>
                <c:pt idx="70">
                  <c:v>3.4632625251024497E-3</c:v>
                </c:pt>
                <c:pt idx="71">
                  <c:v>3.4913091326039133E-3</c:v>
                </c:pt>
                <c:pt idx="72">
                  <c:v>3.5193557401053768E-3</c:v>
                </c:pt>
                <c:pt idx="73">
                  <c:v>3.5474023476068403E-3</c:v>
                </c:pt>
                <c:pt idx="74">
                  <c:v>3.5754489551083038E-3</c:v>
                </c:pt>
                <c:pt idx="75">
                  <c:v>3.6034955626097673E-3</c:v>
                </c:pt>
                <c:pt idx="76">
                  <c:v>3.6315421701112308E-3</c:v>
                </c:pt>
                <c:pt idx="77">
                  <c:v>3.6595887776126944E-3</c:v>
                </c:pt>
                <c:pt idx="78">
                  <c:v>3.6876353851141579E-3</c:v>
                </c:pt>
                <c:pt idx="79">
                  <c:v>3.7156819926156214E-3</c:v>
                </c:pt>
                <c:pt idx="80">
                  <c:v>3.7437286001170849E-3</c:v>
                </c:pt>
                <c:pt idx="81">
                  <c:v>3.7717752076185484E-3</c:v>
                </c:pt>
                <c:pt idx="82">
                  <c:v>3.799821815120012E-3</c:v>
                </c:pt>
                <c:pt idx="83">
                  <c:v>3.8278684226214755E-3</c:v>
                </c:pt>
                <c:pt idx="84">
                  <c:v>3.855915030122939E-3</c:v>
                </c:pt>
                <c:pt idx="85">
                  <c:v>3.8839616376244025E-3</c:v>
                </c:pt>
                <c:pt idx="86">
                  <c:v>3.9120082451258665E-3</c:v>
                </c:pt>
                <c:pt idx="87">
                  <c:v>3.94005485262733E-3</c:v>
                </c:pt>
                <c:pt idx="88">
                  <c:v>3.9681014601287935E-3</c:v>
                </c:pt>
                <c:pt idx="89">
                  <c:v>3.996148067630257E-3</c:v>
                </c:pt>
                <c:pt idx="90">
                  <c:v>4.0241946751317205E-3</c:v>
                </c:pt>
                <c:pt idx="91">
                  <c:v>4.052241282633184E-3</c:v>
                </c:pt>
                <c:pt idx="92">
                  <c:v>4.0802878901346476E-3</c:v>
                </c:pt>
                <c:pt idx="93">
                  <c:v>4.1083344976361111E-3</c:v>
                </c:pt>
                <c:pt idx="94">
                  <c:v>4.1363811051375746E-3</c:v>
                </c:pt>
                <c:pt idx="95">
                  <c:v>4.1644277126390381E-3</c:v>
                </c:pt>
                <c:pt idx="96">
                  <c:v>4.1924743201405016E-3</c:v>
                </c:pt>
                <c:pt idx="97">
                  <c:v>4.2205209276419652E-3</c:v>
                </c:pt>
                <c:pt idx="98">
                  <c:v>4.2485675351434287E-3</c:v>
                </c:pt>
                <c:pt idx="99">
                  <c:v>4.2766141426448922E-3</c:v>
                </c:pt>
                <c:pt idx="100">
                  <c:v>4.3046607501463557E-3</c:v>
                </c:pt>
              </c:numCache>
            </c:numRef>
          </c:xVal>
          <c:yVal>
            <c:numRef>
              <c:f>'Hab Zone Evolution'!$O$33:$O$133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19.165040428991929</c:v>
                </c:pt>
                <c:pt idx="33">
                  <c:v>37.087283624884698</c:v>
                </c:pt>
                <c:pt idx="34">
                  <c:v>116.15274872325762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02-B849-9F76-8601715D5FD0}"/>
            </c:ext>
          </c:extLst>
        </c:ser>
        <c:ser>
          <c:idx val="4"/>
          <c:order val="4"/>
          <c:tx>
            <c:v>Planet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1.5E-3</c:v>
                </c:pt>
                <c:pt idx="1">
                  <c:v>1.5280466075014638E-3</c:v>
                </c:pt>
                <c:pt idx="2">
                  <c:v>1.5560932150029275E-3</c:v>
                </c:pt>
                <c:pt idx="3">
                  <c:v>1.5841398225043912E-3</c:v>
                </c:pt>
                <c:pt idx="4">
                  <c:v>1.612186430005855E-3</c:v>
                </c:pt>
                <c:pt idx="5">
                  <c:v>1.6402330375073187E-3</c:v>
                </c:pt>
                <c:pt idx="6">
                  <c:v>1.6682796450087824E-3</c:v>
                </c:pt>
                <c:pt idx="7">
                  <c:v>1.6963262525102462E-3</c:v>
                </c:pt>
                <c:pt idx="8">
                  <c:v>1.7243728600117099E-3</c:v>
                </c:pt>
                <c:pt idx="9">
                  <c:v>1.7524194675131736E-3</c:v>
                </c:pt>
                <c:pt idx="10">
                  <c:v>1.7804660750146374E-3</c:v>
                </c:pt>
                <c:pt idx="11">
                  <c:v>1.8085126825161011E-3</c:v>
                </c:pt>
                <c:pt idx="12">
                  <c:v>1.8365592900175648E-3</c:v>
                </c:pt>
                <c:pt idx="13">
                  <c:v>1.8646058975190286E-3</c:v>
                </c:pt>
                <c:pt idx="14">
                  <c:v>1.8926525050204923E-3</c:v>
                </c:pt>
                <c:pt idx="15">
                  <c:v>1.920699112521956E-3</c:v>
                </c:pt>
                <c:pt idx="16">
                  <c:v>1.9487457200234198E-3</c:v>
                </c:pt>
                <c:pt idx="17">
                  <c:v>1.9767923275248833E-3</c:v>
                </c:pt>
                <c:pt idx="18">
                  <c:v>2.0048389350263468E-3</c:v>
                </c:pt>
                <c:pt idx="19">
                  <c:v>2.0328855425278103E-3</c:v>
                </c:pt>
                <c:pt idx="20">
                  <c:v>2.0609321500292739E-3</c:v>
                </c:pt>
                <c:pt idx="21">
                  <c:v>2.0889787575307374E-3</c:v>
                </c:pt>
                <c:pt idx="22">
                  <c:v>2.1170253650322009E-3</c:v>
                </c:pt>
                <c:pt idx="23">
                  <c:v>2.1450719725336644E-3</c:v>
                </c:pt>
                <c:pt idx="24">
                  <c:v>2.1731185800351279E-3</c:v>
                </c:pt>
                <c:pt idx="25">
                  <c:v>2.2011651875365914E-3</c:v>
                </c:pt>
                <c:pt idx="26">
                  <c:v>2.229211795038055E-3</c:v>
                </c:pt>
                <c:pt idx="27">
                  <c:v>2.2572584025395185E-3</c:v>
                </c:pt>
                <c:pt idx="28">
                  <c:v>2.285305010040982E-3</c:v>
                </c:pt>
                <c:pt idx="29">
                  <c:v>2.3133516175424455E-3</c:v>
                </c:pt>
                <c:pt idx="30">
                  <c:v>2.341398225043909E-3</c:v>
                </c:pt>
                <c:pt idx="31">
                  <c:v>2.3694448325453725E-3</c:v>
                </c:pt>
                <c:pt idx="32">
                  <c:v>2.3974914400468361E-3</c:v>
                </c:pt>
                <c:pt idx="33">
                  <c:v>2.4255380475482996E-3</c:v>
                </c:pt>
                <c:pt idx="34">
                  <c:v>2.4535846550497631E-3</c:v>
                </c:pt>
                <c:pt idx="35">
                  <c:v>2.4816312625512266E-3</c:v>
                </c:pt>
                <c:pt idx="36">
                  <c:v>2.5096778700526901E-3</c:v>
                </c:pt>
                <c:pt idx="37">
                  <c:v>2.5377244775541537E-3</c:v>
                </c:pt>
                <c:pt idx="38">
                  <c:v>2.5657710850556172E-3</c:v>
                </c:pt>
                <c:pt idx="39">
                  <c:v>2.5938176925570807E-3</c:v>
                </c:pt>
                <c:pt idx="40">
                  <c:v>2.6218643000585442E-3</c:v>
                </c:pt>
                <c:pt idx="41">
                  <c:v>2.6499109075600077E-3</c:v>
                </c:pt>
                <c:pt idx="42">
                  <c:v>2.6779575150614712E-3</c:v>
                </c:pt>
                <c:pt idx="43">
                  <c:v>2.7060041225629348E-3</c:v>
                </c:pt>
                <c:pt idx="44">
                  <c:v>2.7340507300643983E-3</c:v>
                </c:pt>
                <c:pt idx="45">
                  <c:v>2.7620973375658618E-3</c:v>
                </c:pt>
                <c:pt idx="46">
                  <c:v>2.7901439450673253E-3</c:v>
                </c:pt>
                <c:pt idx="47">
                  <c:v>2.8181905525687888E-3</c:v>
                </c:pt>
                <c:pt idx="48">
                  <c:v>2.8462371600702524E-3</c:v>
                </c:pt>
                <c:pt idx="49">
                  <c:v>2.8742837675717159E-3</c:v>
                </c:pt>
                <c:pt idx="50">
                  <c:v>2.9023303750731794E-3</c:v>
                </c:pt>
                <c:pt idx="51">
                  <c:v>2.9303769825746429E-3</c:v>
                </c:pt>
                <c:pt idx="52">
                  <c:v>2.9584235900761064E-3</c:v>
                </c:pt>
                <c:pt idx="53">
                  <c:v>2.9864701975775699E-3</c:v>
                </c:pt>
                <c:pt idx="54">
                  <c:v>3.0145168050790335E-3</c:v>
                </c:pt>
                <c:pt idx="55">
                  <c:v>3.042563412580497E-3</c:v>
                </c:pt>
                <c:pt idx="56">
                  <c:v>3.0706100200819605E-3</c:v>
                </c:pt>
                <c:pt idx="57">
                  <c:v>3.098656627583424E-3</c:v>
                </c:pt>
                <c:pt idx="58">
                  <c:v>3.1267032350848875E-3</c:v>
                </c:pt>
                <c:pt idx="59">
                  <c:v>3.154749842586351E-3</c:v>
                </c:pt>
                <c:pt idx="60">
                  <c:v>3.1827964500878146E-3</c:v>
                </c:pt>
                <c:pt idx="61">
                  <c:v>3.2108430575892781E-3</c:v>
                </c:pt>
                <c:pt idx="62">
                  <c:v>3.2388896650907416E-3</c:v>
                </c:pt>
                <c:pt idx="63">
                  <c:v>3.2669362725922051E-3</c:v>
                </c:pt>
                <c:pt idx="64">
                  <c:v>3.2949828800936686E-3</c:v>
                </c:pt>
                <c:pt idx="65">
                  <c:v>3.3230294875951322E-3</c:v>
                </c:pt>
                <c:pt idx="66">
                  <c:v>3.3510760950965957E-3</c:v>
                </c:pt>
                <c:pt idx="67">
                  <c:v>3.3791227025980592E-3</c:v>
                </c:pt>
                <c:pt idx="68">
                  <c:v>3.4071693100995227E-3</c:v>
                </c:pt>
                <c:pt idx="69">
                  <c:v>3.4352159176009862E-3</c:v>
                </c:pt>
                <c:pt idx="70">
                  <c:v>3.4632625251024497E-3</c:v>
                </c:pt>
                <c:pt idx="71">
                  <c:v>3.4913091326039133E-3</c:v>
                </c:pt>
                <c:pt idx="72">
                  <c:v>3.5193557401053768E-3</c:v>
                </c:pt>
                <c:pt idx="73">
                  <c:v>3.5474023476068403E-3</c:v>
                </c:pt>
                <c:pt idx="74">
                  <c:v>3.5754489551083038E-3</c:v>
                </c:pt>
                <c:pt idx="75">
                  <c:v>3.6034955626097673E-3</c:v>
                </c:pt>
                <c:pt idx="76">
                  <c:v>3.6315421701112308E-3</c:v>
                </c:pt>
                <c:pt idx="77">
                  <c:v>3.6595887776126944E-3</c:v>
                </c:pt>
                <c:pt idx="78">
                  <c:v>3.6876353851141579E-3</c:v>
                </c:pt>
                <c:pt idx="79">
                  <c:v>3.7156819926156214E-3</c:v>
                </c:pt>
                <c:pt idx="80">
                  <c:v>3.7437286001170849E-3</c:v>
                </c:pt>
                <c:pt idx="81">
                  <c:v>3.7717752076185484E-3</c:v>
                </c:pt>
                <c:pt idx="82">
                  <c:v>3.799821815120012E-3</c:v>
                </c:pt>
                <c:pt idx="83">
                  <c:v>3.8278684226214755E-3</c:v>
                </c:pt>
                <c:pt idx="84">
                  <c:v>3.855915030122939E-3</c:v>
                </c:pt>
                <c:pt idx="85">
                  <c:v>3.8839616376244025E-3</c:v>
                </c:pt>
                <c:pt idx="86">
                  <c:v>3.9120082451258665E-3</c:v>
                </c:pt>
                <c:pt idx="87">
                  <c:v>3.94005485262733E-3</c:v>
                </c:pt>
                <c:pt idx="88">
                  <c:v>3.9681014601287935E-3</c:v>
                </c:pt>
                <c:pt idx="89">
                  <c:v>3.996148067630257E-3</c:v>
                </c:pt>
                <c:pt idx="90">
                  <c:v>4.0241946751317205E-3</c:v>
                </c:pt>
                <c:pt idx="91">
                  <c:v>4.052241282633184E-3</c:v>
                </c:pt>
                <c:pt idx="92">
                  <c:v>4.0802878901346476E-3</c:v>
                </c:pt>
                <c:pt idx="93">
                  <c:v>4.1083344976361111E-3</c:v>
                </c:pt>
                <c:pt idx="94">
                  <c:v>4.1363811051375746E-3</c:v>
                </c:pt>
                <c:pt idx="95">
                  <c:v>4.1644277126390381E-3</c:v>
                </c:pt>
                <c:pt idx="96">
                  <c:v>4.1924743201405016E-3</c:v>
                </c:pt>
                <c:pt idx="97">
                  <c:v>4.2205209276419652E-3</c:v>
                </c:pt>
                <c:pt idx="98">
                  <c:v>4.2485675351434287E-3</c:v>
                </c:pt>
                <c:pt idx="99">
                  <c:v>4.2766141426448922E-3</c:v>
                </c:pt>
                <c:pt idx="100">
                  <c:v>4.3046607501463557E-3</c:v>
                </c:pt>
              </c:numCache>
            </c:numRef>
          </c:xVal>
          <c:yVal>
            <c:numRef>
              <c:f>'Hab Zone Evolution'!$Q$33:$Q$133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02-B849-9F76-8601715D5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014867"/>
        <c:axId val="1625816341"/>
      </c:scatterChart>
      <c:valAx>
        <c:axId val="20300148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Time (billion years)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5816341"/>
        <c:crosses val="autoZero"/>
        <c:crossBetween val="midCat"/>
      </c:valAx>
      <c:valAx>
        <c:axId val="16258163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Boundary Radius (AU)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0014867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642560413"/>
        <c:axId val="1204825983"/>
      </c:scatterChart>
      <c:valAx>
        <c:axId val="6425604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4825983"/>
        <c:crosses val="autoZero"/>
        <c:crossBetween val="midCat"/>
      </c:valAx>
      <c:valAx>
        <c:axId val="1204825983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64256041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3849171"/>
        <c:axId val="358388338"/>
      </c:scatterChart>
      <c:valAx>
        <c:axId val="1338491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8388338"/>
        <c:crosses val="autoZero"/>
        <c:crossBetween val="midCat"/>
      </c:valAx>
      <c:valAx>
        <c:axId val="35838833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3384917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33669052"/>
        <c:axId val="182378479"/>
      </c:scatterChart>
      <c:valAx>
        <c:axId val="5336690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378479"/>
        <c:crosses val="autoZero"/>
        <c:crossBetween val="midCat"/>
      </c:valAx>
      <c:valAx>
        <c:axId val="182378479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3366905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08185986"/>
        <c:axId val="1792598128"/>
      </c:scatterChart>
      <c:valAx>
        <c:axId val="2081859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2598128"/>
        <c:crosses val="autoZero"/>
        <c:crossBetween val="midCat"/>
      </c:valAx>
      <c:valAx>
        <c:axId val="179259812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0818598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25640775"/>
        <c:axId val="1153836187"/>
      </c:scatterChart>
      <c:valAx>
        <c:axId val="3256407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3836187"/>
        <c:crosses val="autoZero"/>
        <c:crossBetween val="midCat"/>
      </c:valAx>
      <c:valAx>
        <c:axId val="115383618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325640775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766910912"/>
        <c:axId val="2055135528"/>
      </c:scatterChart>
      <c:valAx>
        <c:axId val="7669109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5135528"/>
        <c:crosses val="autoZero"/>
        <c:crossBetween val="midCat"/>
      </c:valAx>
      <c:valAx>
        <c:axId val="205513552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7669109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9450607"/>
        <c:axId val="1039313039"/>
      </c:scatterChart>
      <c:valAx>
        <c:axId val="1994506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9313039"/>
        <c:crosses val="autoZero"/>
        <c:crossBetween val="midCat"/>
      </c:valAx>
      <c:valAx>
        <c:axId val="1039313039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99450607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586334420"/>
        <c:axId val="1345306857"/>
      </c:scatterChart>
      <c:valAx>
        <c:axId val="15863344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5306857"/>
        <c:crosses val="autoZero"/>
        <c:crossBetween val="midCat"/>
      </c:valAx>
      <c:valAx>
        <c:axId val="134530685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58633442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36202915"/>
        <c:axId val="1756304291"/>
      </c:scatterChart>
      <c:valAx>
        <c:axId val="2362029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6304291"/>
        <c:crosses val="autoZero"/>
        <c:crossBetween val="midCat"/>
      </c:valAx>
      <c:valAx>
        <c:axId val="1756304291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36202915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60284161"/>
        <c:axId val="2034532618"/>
      </c:scatterChart>
      <c:valAx>
        <c:axId val="602841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4532618"/>
        <c:crosses val="autoZero"/>
        <c:crossBetween val="midCat"/>
      </c:valAx>
      <c:valAx>
        <c:axId val="203453261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6028416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84544473"/>
        <c:axId val="287697834"/>
      </c:scatterChart>
      <c:valAx>
        <c:axId val="8845444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7697834"/>
        <c:crosses val="autoZero"/>
        <c:crossBetween val="midCat"/>
      </c:valAx>
      <c:valAx>
        <c:axId val="28769783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88454447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208313512"/>
        <c:axId val="1404615027"/>
      </c:scatterChart>
      <c:valAx>
        <c:axId val="12083135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4615027"/>
        <c:crosses val="autoZero"/>
        <c:crossBetween val="midCat"/>
      </c:valAx>
      <c:valAx>
        <c:axId val="140461502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2083135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55888174"/>
        <c:axId val="1488522600"/>
      </c:scatterChart>
      <c:valAx>
        <c:axId val="5558881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8522600"/>
        <c:crosses val="autoZero"/>
        <c:crossBetween val="midCat"/>
      </c:valAx>
      <c:valAx>
        <c:axId val="1488522600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5588817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6870848"/>
        <c:axId val="554635682"/>
      </c:scatterChart>
      <c:valAx>
        <c:axId val="568708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4635682"/>
        <c:crosses val="autoZero"/>
        <c:crossBetween val="midCat"/>
      </c:valAx>
      <c:valAx>
        <c:axId val="554635682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687084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43227512"/>
        <c:axId val="1117346974"/>
      </c:scatterChart>
      <c:valAx>
        <c:axId val="3432275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7346974"/>
        <c:crosses val="autoZero"/>
        <c:crossBetween val="midCat"/>
      </c:valAx>
      <c:valAx>
        <c:axId val="111734697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3432275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5321640"/>
        <c:axId val="159079398"/>
      </c:scatterChart>
      <c:valAx>
        <c:axId val="253216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079398"/>
        <c:crosses val="autoZero"/>
        <c:crossBetween val="midCat"/>
      </c:valAx>
      <c:valAx>
        <c:axId val="15907939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532164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54278191"/>
        <c:axId val="152228915"/>
      </c:scatterChart>
      <c:valAx>
        <c:axId val="14542781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228915"/>
        <c:crosses val="autoZero"/>
        <c:crossBetween val="midCat"/>
      </c:valAx>
      <c:valAx>
        <c:axId val="152228915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45427819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761345296"/>
        <c:axId val="1595450070"/>
      </c:scatterChart>
      <c:valAx>
        <c:axId val="7613452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5450070"/>
        <c:crosses val="autoZero"/>
        <c:crossBetween val="midCat"/>
      </c:valAx>
      <c:valAx>
        <c:axId val="1595450070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76134529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51621632"/>
        <c:axId val="1903056217"/>
      </c:scatterChart>
      <c:valAx>
        <c:axId val="19516216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3056217"/>
        <c:crosses val="autoZero"/>
        <c:crossBetween val="midCat"/>
      </c:valAx>
      <c:valAx>
        <c:axId val="190305621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95162163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74017422"/>
        <c:axId val="1304651484"/>
      </c:scatterChart>
      <c:valAx>
        <c:axId val="187401742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4651484"/>
        <c:crosses val="autoZero"/>
        <c:crossBetween val="midCat"/>
      </c:valAx>
      <c:valAx>
        <c:axId val="130465148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874017422"/>
        <c:crosses val="autoZero"/>
        <c:crossBetween val="midCat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Path of the Substellar Point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 1.42109E-14 -1.06581E-14 -7.10543E-15 7.10543E-15 -1.42109E-14 -1.42109E-14 0 0 0 0 0 -1.42109E-14 0 0 2.84217E-14 2.84217E-14 0 0 0 -2.84217E-14 2.84217E-14 0 0 -5.68434E-14 0 0 0 0 0 0 0 0 0 0 0 0 0 0 0 0 0 0 0 0 0 0 0 0 0 0 0 0 0 0 0 0 0 0 0 0 0 0 0 0 0 0 0 0 0 0 0 0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'Irradiance Slow Rot'!$BF$4:$BF$76</c:f>
              <c:numCache>
                <c:formatCode>General</c:formatCode>
                <c:ptCount val="73"/>
                <c:pt idx="0">
                  <c:v>0</c:v>
                </c:pt>
                <c:pt idx="1">
                  <c:v>1.4210854715202004E-14</c:v>
                </c:pt>
                <c:pt idx="2">
                  <c:v>-1.0658141036401503E-14</c:v>
                </c:pt>
                <c:pt idx="3">
                  <c:v>-7.1054273576010019E-15</c:v>
                </c:pt>
                <c:pt idx="4">
                  <c:v>7.1054273576010019E-15</c:v>
                </c:pt>
                <c:pt idx="5">
                  <c:v>-1.4210854715202004E-14</c:v>
                </c:pt>
                <c:pt idx="6">
                  <c:v>-1.4210854715202004E-14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-1.4210854715202004E-14</c:v>
                </c:pt>
                <c:pt idx="13">
                  <c:v>0</c:v>
                </c:pt>
                <c:pt idx="14">
                  <c:v>0</c:v>
                </c:pt>
                <c:pt idx="15">
                  <c:v>2.8421709430404007E-14</c:v>
                </c:pt>
                <c:pt idx="16">
                  <c:v>2.8421709430404007E-14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-2.8421709430404007E-14</c:v>
                </c:pt>
                <c:pt idx="21">
                  <c:v>2.8421709430404007E-14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xVal>
          <c:yVal>
            <c:numRef>
              <c:f>'Irradiance Slow Rot'!$BA$4:$BA$76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B2-7147-AF66-DAAFCFB7C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92059"/>
        <c:axId val="313181522"/>
      </c:scatterChart>
      <c:valAx>
        <c:axId val="1968992059"/>
        <c:scaling>
          <c:orientation val="minMax"/>
          <c:max val="18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Longitude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13181522"/>
        <c:crosses val="autoZero"/>
        <c:crossBetween val="midCat"/>
        <c:majorUnit val="30"/>
        <c:minorUnit val="30"/>
      </c:valAx>
      <c:valAx>
        <c:axId val="313181522"/>
        <c:scaling>
          <c:orientation val="minMax"/>
          <c:max val="9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Latitude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8992059"/>
        <c:crosses val="autoZero"/>
        <c:crossBetween val="midCat"/>
        <c:majorUnit val="30"/>
        <c:minorUnit val="30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Surface Heat Flux Through 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Planet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Model'!$F$52:$F$152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2B-E440-9D2A-C52D8440EEC7}"/>
            </c:ext>
          </c:extLst>
        </c:ser>
        <c:ser>
          <c:idx val="1"/>
          <c:order val="1"/>
          <c:tx>
            <c:v>Opt. Max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Model'!$G$52:$G$152</c:f>
              <c:numCache>
                <c:formatCode>General</c:formatCode>
                <c:ptCount val="1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2B-E440-9D2A-C52D8440EEC7}"/>
            </c:ext>
          </c:extLst>
        </c:ser>
        <c:ser>
          <c:idx val="2"/>
          <c:order val="2"/>
          <c:tx>
            <c:v>Con. Max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Model'!$H$52:$H$152</c:f>
              <c:numCache>
                <c:formatCode>General</c:formatCode>
                <c:ptCount val="101"/>
                <c:pt idx="0">
                  <c:v>0.19</c:v>
                </c:pt>
                <c:pt idx="1">
                  <c:v>0.19</c:v>
                </c:pt>
                <c:pt idx="2">
                  <c:v>0.19</c:v>
                </c:pt>
                <c:pt idx="3">
                  <c:v>0.19</c:v>
                </c:pt>
                <c:pt idx="4">
                  <c:v>0.19</c:v>
                </c:pt>
                <c:pt idx="5">
                  <c:v>0.19</c:v>
                </c:pt>
                <c:pt idx="6">
                  <c:v>0.19</c:v>
                </c:pt>
                <c:pt idx="7">
                  <c:v>0.19</c:v>
                </c:pt>
                <c:pt idx="8">
                  <c:v>0.19</c:v>
                </c:pt>
                <c:pt idx="9">
                  <c:v>0.19</c:v>
                </c:pt>
                <c:pt idx="10">
                  <c:v>0.19</c:v>
                </c:pt>
                <c:pt idx="11">
                  <c:v>0.19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0.19</c:v>
                </c:pt>
                <c:pt idx="16">
                  <c:v>0.19</c:v>
                </c:pt>
                <c:pt idx="17">
                  <c:v>0.19</c:v>
                </c:pt>
                <c:pt idx="18">
                  <c:v>0.19</c:v>
                </c:pt>
                <c:pt idx="19">
                  <c:v>0.19</c:v>
                </c:pt>
                <c:pt idx="20">
                  <c:v>0.19</c:v>
                </c:pt>
                <c:pt idx="21">
                  <c:v>0.19</c:v>
                </c:pt>
                <c:pt idx="22">
                  <c:v>0.19</c:v>
                </c:pt>
                <c:pt idx="23">
                  <c:v>0.19</c:v>
                </c:pt>
                <c:pt idx="24">
                  <c:v>0.19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0.19</c:v>
                </c:pt>
                <c:pt idx="29">
                  <c:v>0.19</c:v>
                </c:pt>
                <c:pt idx="30">
                  <c:v>0.19</c:v>
                </c:pt>
                <c:pt idx="31">
                  <c:v>0.19</c:v>
                </c:pt>
                <c:pt idx="32">
                  <c:v>0.19</c:v>
                </c:pt>
                <c:pt idx="33">
                  <c:v>0.19</c:v>
                </c:pt>
                <c:pt idx="34">
                  <c:v>0.19</c:v>
                </c:pt>
                <c:pt idx="35">
                  <c:v>0.19</c:v>
                </c:pt>
                <c:pt idx="36">
                  <c:v>0.19</c:v>
                </c:pt>
                <c:pt idx="37">
                  <c:v>0.19</c:v>
                </c:pt>
                <c:pt idx="38">
                  <c:v>0.19</c:v>
                </c:pt>
                <c:pt idx="39">
                  <c:v>0.19</c:v>
                </c:pt>
                <c:pt idx="40">
                  <c:v>0.19</c:v>
                </c:pt>
                <c:pt idx="41">
                  <c:v>0.19</c:v>
                </c:pt>
                <c:pt idx="42">
                  <c:v>0.19</c:v>
                </c:pt>
                <c:pt idx="43">
                  <c:v>0.19</c:v>
                </c:pt>
                <c:pt idx="44">
                  <c:v>0.19</c:v>
                </c:pt>
                <c:pt idx="45">
                  <c:v>0.19</c:v>
                </c:pt>
                <c:pt idx="46">
                  <c:v>0.19</c:v>
                </c:pt>
                <c:pt idx="47">
                  <c:v>0.19</c:v>
                </c:pt>
                <c:pt idx="48">
                  <c:v>0.19</c:v>
                </c:pt>
                <c:pt idx="49">
                  <c:v>0.19</c:v>
                </c:pt>
                <c:pt idx="50">
                  <c:v>0.19</c:v>
                </c:pt>
                <c:pt idx="51">
                  <c:v>0.19</c:v>
                </c:pt>
                <c:pt idx="52">
                  <c:v>0.19</c:v>
                </c:pt>
                <c:pt idx="53">
                  <c:v>0.19</c:v>
                </c:pt>
                <c:pt idx="54">
                  <c:v>0.19</c:v>
                </c:pt>
                <c:pt idx="55">
                  <c:v>0.19</c:v>
                </c:pt>
                <c:pt idx="56">
                  <c:v>0.19</c:v>
                </c:pt>
                <c:pt idx="57">
                  <c:v>0.19</c:v>
                </c:pt>
                <c:pt idx="58">
                  <c:v>0.19</c:v>
                </c:pt>
                <c:pt idx="59">
                  <c:v>0.19</c:v>
                </c:pt>
                <c:pt idx="60">
                  <c:v>0.19</c:v>
                </c:pt>
                <c:pt idx="61">
                  <c:v>0.19</c:v>
                </c:pt>
                <c:pt idx="62">
                  <c:v>0.19</c:v>
                </c:pt>
                <c:pt idx="63">
                  <c:v>0.19</c:v>
                </c:pt>
                <c:pt idx="64">
                  <c:v>0.19</c:v>
                </c:pt>
                <c:pt idx="65">
                  <c:v>0.19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0.19</c:v>
                </c:pt>
                <c:pt idx="71">
                  <c:v>0.19</c:v>
                </c:pt>
                <c:pt idx="72">
                  <c:v>0.19</c:v>
                </c:pt>
                <c:pt idx="73">
                  <c:v>0.19</c:v>
                </c:pt>
                <c:pt idx="74">
                  <c:v>0.19</c:v>
                </c:pt>
                <c:pt idx="75">
                  <c:v>0.19</c:v>
                </c:pt>
                <c:pt idx="76">
                  <c:v>0.19</c:v>
                </c:pt>
                <c:pt idx="77">
                  <c:v>0.19</c:v>
                </c:pt>
                <c:pt idx="78">
                  <c:v>0.19</c:v>
                </c:pt>
                <c:pt idx="79">
                  <c:v>0.19</c:v>
                </c:pt>
                <c:pt idx="80">
                  <c:v>0.19</c:v>
                </c:pt>
                <c:pt idx="81">
                  <c:v>0.19</c:v>
                </c:pt>
                <c:pt idx="82">
                  <c:v>0.19</c:v>
                </c:pt>
                <c:pt idx="83">
                  <c:v>0.19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0.19</c:v>
                </c:pt>
                <c:pt idx="88">
                  <c:v>0.19</c:v>
                </c:pt>
                <c:pt idx="89">
                  <c:v>0.19</c:v>
                </c:pt>
                <c:pt idx="90">
                  <c:v>0.19</c:v>
                </c:pt>
                <c:pt idx="91">
                  <c:v>0.19</c:v>
                </c:pt>
                <c:pt idx="92">
                  <c:v>0.19</c:v>
                </c:pt>
                <c:pt idx="93">
                  <c:v>0.19</c:v>
                </c:pt>
                <c:pt idx="94">
                  <c:v>0.19</c:v>
                </c:pt>
                <c:pt idx="95">
                  <c:v>0.19</c:v>
                </c:pt>
                <c:pt idx="96">
                  <c:v>0.19</c:v>
                </c:pt>
                <c:pt idx="97">
                  <c:v>0.19</c:v>
                </c:pt>
                <c:pt idx="98">
                  <c:v>0.19</c:v>
                </c:pt>
                <c:pt idx="99">
                  <c:v>0.19</c:v>
                </c:pt>
                <c:pt idx="100">
                  <c:v>0.19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2B-E440-9D2A-C52D8440EEC7}"/>
            </c:ext>
          </c:extLst>
        </c:ser>
        <c:ser>
          <c:idx val="3"/>
          <c:order val="3"/>
          <c:tx>
            <c:v>Con. Min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Model'!$I$52:$I$152</c:f>
              <c:numCache>
                <c:formatCode>General</c:formatCode>
                <c:ptCount val="101"/>
                <c:pt idx="0">
                  <c:v>6.7000000000000004E-2</c:v>
                </c:pt>
                <c:pt idx="1">
                  <c:v>6.7000000000000004E-2</c:v>
                </c:pt>
                <c:pt idx="2">
                  <c:v>6.7000000000000004E-2</c:v>
                </c:pt>
                <c:pt idx="3">
                  <c:v>6.7000000000000004E-2</c:v>
                </c:pt>
                <c:pt idx="4">
                  <c:v>6.7000000000000004E-2</c:v>
                </c:pt>
                <c:pt idx="5">
                  <c:v>6.7000000000000004E-2</c:v>
                </c:pt>
                <c:pt idx="6">
                  <c:v>6.7000000000000004E-2</c:v>
                </c:pt>
                <c:pt idx="7">
                  <c:v>6.7000000000000004E-2</c:v>
                </c:pt>
                <c:pt idx="8">
                  <c:v>6.7000000000000004E-2</c:v>
                </c:pt>
                <c:pt idx="9">
                  <c:v>6.7000000000000004E-2</c:v>
                </c:pt>
                <c:pt idx="10">
                  <c:v>6.7000000000000004E-2</c:v>
                </c:pt>
                <c:pt idx="11">
                  <c:v>6.7000000000000004E-2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6.7000000000000004E-2</c:v>
                </c:pt>
                <c:pt idx="28">
                  <c:v>6.7000000000000004E-2</c:v>
                </c:pt>
                <c:pt idx="29">
                  <c:v>6.7000000000000004E-2</c:v>
                </c:pt>
                <c:pt idx="30">
                  <c:v>6.7000000000000004E-2</c:v>
                </c:pt>
                <c:pt idx="31">
                  <c:v>6.7000000000000004E-2</c:v>
                </c:pt>
                <c:pt idx="32">
                  <c:v>6.7000000000000004E-2</c:v>
                </c:pt>
                <c:pt idx="33">
                  <c:v>6.7000000000000004E-2</c:v>
                </c:pt>
                <c:pt idx="34">
                  <c:v>6.7000000000000004E-2</c:v>
                </c:pt>
                <c:pt idx="35">
                  <c:v>6.7000000000000004E-2</c:v>
                </c:pt>
                <c:pt idx="36">
                  <c:v>6.7000000000000004E-2</c:v>
                </c:pt>
                <c:pt idx="37">
                  <c:v>6.7000000000000004E-2</c:v>
                </c:pt>
                <c:pt idx="38">
                  <c:v>6.7000000000000004E-2</c:v>
                </c:pt>
                <c:pt idx="39">
                  <c:v>6.7000000000000004E-2</c:v>
                </c:pt>
                <c:pt idx="40">
                  <c:v>6.7000000000000004E-2</c:v>
                </c:pt>
                <c:pt idx="41">
                  <c:v>6.7000000000000004E-2</c:v>
                </c:pt>
                <c:pt idx="42">
                  <c:v>6.7000000000000004E-2</c:v>
                </c:pt>
                <c:pt idx="43">
                  <c:v>6.7000000000000004E-2</c:v>
                </c:pt>
                <c:pt idx="44">
                  <c:v>6.7000000000000004E-2</c:v>
                </c:pt>
                <c:pt idx="45">
                  <c:v>6.7000000000000004E-2</c:v>
                </c:pt>
                <c:pt idx="46">
                  <c:v>6.7000000000000004E-2</c:v>
                </c:pt>
                <c:pt idx="47">
                  <c:v>6.7000000000000004E-2</c:v>
                </c:pt>
                <c:pt idx="48">
                  <c:v>6.7000000000000004E-2</c:v>
                </c:pt>
                <c:pt idx="49">
                  <c:v>6.7000000000000004E-2</c:v>
                </c:pt>
                <c:pt idx="50">
                  <c:v>6.7000000000000004E-2</c:v>
                </c:pt>
                <c:pt idx="51">
                  <c:v>6.7000000000000004E-2</c:v>
                </c:pt>
                <c:pt idx="52">
                  <c:v>6.7000000000000004E-2</c:v>
                </c:pt>
                <c:pt idx="53">
                  <c:v>6.7000000000000004E-2</c:v>
                </c:pt>
                <c:pt idx="54">
                  <c:v>6.7000000000000004E-2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6.7000000000000004E-2</c:v>
                </c:pt>
                <c:pt idx="59">
                  <c:v>6.7000000000000004E-2</c:v>
                </c:pt>
                <c:pt idx="60">
                  <c:v>6.7000000000000004E-2</c:v>
                </c:pt>
                <c:pt idx="61">
                  <c:v>6.7000000000000004E-2</c:v>
                </c:pt>
                <c:pt idx="62">
                  <c:v>6.7000000000000004E-2</c:v>
                </c:pt>
                <c:pt idx="63">
                  <c:v>6.7000000000000004E-2</c:v>
                </c:pt>
                <c:pt idx="64">
                  <c:v>6.7000000000000004E-2</c:v>
                </c:pt>
                <c:pt idx="65">
                  <c:v>6.7000000000000004E-2</c:v>
                </c:pt>
                <c:pt idx="66">
                  <c:v>6.7000000000000004E-2</c:v>
                </c:pt>
                <c:pt idx="67">
                  <c:v>6.7000000000000004E-2</c:v>
                </c:pt>
                <c:pt idx="68">
                  <c:v>6.7000000000000004E-2</c:v>
                </c:pt>
                <c:pt idx="69">
                  <c:v>6.7000000000000004E-2</c:v>
                </c:pt>
                <c:pt idx="70">
                  <c:v>6.7000000000000004E-2</c:v>
                </c:pt>
                <c:pt idx="71">
                  <c:v>6.7000000000000004E-2</c:v>
                </c:pt>
                <c:pt idx="72">
                  <c:v>6.7000000000000004E-2</c:v>
                </c:pt>
                <c:pt idx="73">
                  <c:v>6.7000000000000004E-2</c:v>
                </c:pt>
                <c:pt idx="74">
                  <c:v>6.7000000000000004E-2</c:v>
                </c:pt>
                <c:pt idx="75">
                  <c:v>6.7000000000000004E-2</c:v>
                </c:pt>
                <c:pt idx="76">
                  <c:v>6.7000000000000004E-2</c:v>
                </c:pt>
                <c:pt idx="77">
                  <c:v>6.7000000000000004E-2</c:v>
                </c:pt>
                <c:pt idx="78">
                  <c:v>6.7000000000000004E-2</c:v>
                </c:pt>
                <c:pt idx="79">
                  <c:v>6.7000000000000004E-2</c:v>
                </c:pt>
                <c:pt idx="80">
                  <c:v>6.7000000000000004E-2</c:v>
                </c:pt>
                <c:pt idx="81">
                  <c:v>6.7000000000000004E-2</c:v>
                </c:pt>
                <c:pt idx="82">
                  <c:v>6.7000000000000004E-2</c:v>
                </c:pt>
                <c:pt idx="83">
                  <c:v>6.7000000000000004E-2</c:v>
                </c:pt>
                <c:pt idx="84">
                  <c:v>6.7000000000000004E-2</c:v>
                </c:pt>
                <c:pt idx="85">
                  <c:v>6.7000000000000004E-2</c:v>
                </c:pt>
                <c:pt idx="86">
                  <c:v>6.7000000000000004E-2</c:v>
                </c:pt>
                <c:pt idx="87">
                  <c:v>6.7000000000000004E-2</c:v>
                </c:pt>
                <c:pt idx="88">
                  <c:v>6.7000000000000004E-2</c:v>
                </c:pt>
                <c:pt idx="89">
                  <c:v>6.7000000000000004E-2</c:v>
                </c:pt>
                <c:pt idx="90">
                  <c:v>6.7000000000000004E-2</c:v>
                </c:pt>
                <c:pt idx="91">
                  <c:v>6.7000000000000004E-2</c:v>
                </c:pt>
                <c:pt idx="92">
                  <c:v>6.7000000000000004E-2</c:v>
                </c:pt>
                <c:pt idx="93">
                  <c:v>6.7000000000000004E-2</c:v>
                </c:pt>
                <c:pt idx="94">
                  <c:v>6.7000000000000004E-2</c:v>
                </c:pt>
                <c:pt idx="95">
                  <c:v>6.7000000000000004E-2</c:v>
                </c:pt>
                <c:pt idx="96">
                  <c:v>6.7000000000000004E-2</c:v>
                </c:pt>
                <c:pt idx="97">
                  <c:v>6.7000000000000004E-2</c:v>
                </c:pt>
                <c:pt idx="98">
                  <c:v>6.7000000000000004E-2</c:v>
                </c:pt>
                <c:pt idx="99">
                  <c:v>6.7000000000000004E-2</c:v>
                </c:pt>
                <c:pt idx="100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2B-E440-9D2A-C52D8440E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519838"/>
        <c:axId val="168948829"/>
      </c:scatterChart>
      <c:valAx>
        <c:axId val="10685198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Age (billion years)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948829"/>
        <c:crosses val="autoZero"/>
        <c:crossBetween val="midCat"/>
      </c:valAx>
      <c:valAx>
        <c:axId val="1689488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Surface Heat Flux (W/m^2)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8519838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581025</xdr:colOff>
      <xdr:row>10</xdr:row>
      <xdr:rowOff>0</xdr:rowOff>
    </xdr:from>
    <xdr:ext cx="8505825" cy="4000500"/>
    <xdr:graphicFrame macro="">
      <xdr:nvGraphicFramePr>
        <xdr:cNvPr id="2025674025" name="Chart 1">
          <a:extLst>
            <a:ext uri="{FF2B5EF4-FFF2-40B4-BE49-F238E27FC236}">
              <a16:creationId xmlns:a16="http://schemas.microsoft.com/office/drawing/2014/main" id="{00000000-0008-0000-0300-00002955B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83</xdr:row>
      <xdr:rowOff>9525</xdr:rowOff>
    </xdr:from>
    <xdr:ext cx="10658475" cy="2352675"/>
    <xdr:graphicFrame macro="">
      <xdr:nvGraphicFramePr>
        <xdr:cNvPr id="1809572654" name="Chart 2">
          <a:extLst>
            <a:ext uri="{FF2B5EF4-FFF2-40B4-BE49-F238E27FC236}">
              <a16:creationId xmlns:a16="http://schemas.microsoft.com/office/drawing/2014/main" id="{00000000-0008-0000-0600-00002EE3D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9525</xdr:colOff>
      <xdr:row>95</xdr:row>
      <xdr:rowOff>28575</xdr:rowOff>
    </xdr:from>
    <xdr:ext cx="10658475" cy="2371725"/>
    <xdr:graphicFrame macro="">
      <xdr:nvGraphicFramePr>
        <xdr:cNvPr id="2122658432" name="Chart 3">
          <a:extLst>
            <a:ext uri="{FF2B5EF4-FFF2-40B4-BE49-F238E27FC236}">
              <a16:creationId xmlns:a16="http://schemas.microsoft.com/office/drawing/2014/main" id="{00000000-0008-0000-0600-000080328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19050</xdr:colOff>
      <xdr:row>71</xdr:row>
      <xdr:rowOff>19050</xdr:rowOff>
    </xdr:from>
    <xdr:ext cx="10658475" cy="2352675"/>
    <xdr:graphicFrame macro="">
      <xdr:nvGraphicFramePr>
        <xdr:cNvPr id="443308116" name="Chart 4">
          <a:extLst>
            <a:ext uri="{FF2B5EF4-FFF2-40B4-BE49-F238E27FC236}">
              <a16:creationId xmlns:a16="http://schemas.microsoft.com/office/drawing/2014/main" id="{00000000-0008-0000-0600-000054586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8</xdr:col>
      <xdr:colOff>0</xdr:colOff>
      <xdr:row>107</xdr:row>
      <xdr:rowOff>9525</xdr:rowOff>
    </xdr:from>
    <xdr:ext cx="10658475" cy="2352675"/>
    <xdr:graphicFrame macro="">
      <xdr:nvGraphicFramePr>
        <xdr:cNvPr id="432205368" name="Chart 5">
          <a:extLst>
            <a:ext uri="{FF2B5EF4-FFF2-40B4-BE49-F238E27FC236}">
              <a16:creationId xmlns:a16="http://schemas.microsoft.com/office/drawing/2014/main" id="{00000000-0008-0000-0600-000038EEC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8</xdr:col>
      <xdr:colOff>9525</xdr:colOff>
      <xdr:row>119</xdr:row>
      <xdr:rowOff>28575</xdr:rowOff>
    </xdr:from>
    <xdr:ext cx="10658475" cy="2371725"/>
    <xdr:graphicFrame macro="">
      <xdr:nvGraphicFramePr>
        <xdr:cNvPr id="1985399996" name="Chart 6">
          <a:extLst>
            <a:ext uri="{FF2B5EF4-FFF2-40B4-BE49-F238E27FC236}">
              <a16:creationId xmlns:a16="http://schemas.microsoft.com/office/drawing/2014/main" id="{00000000-0008-0000-0600-0000BCCC5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8</xdr:col>
      <xdr:colOff>9525</xdr:colOff>
      <xdr:row>131</xdr:row>
      <xdr:rowOff>19050</xdr:rowOff>
    </xdr:from>
    <xdr:ext cx="10658475" cy="2352675"/>
    <xdr:graphicFrame macro="">
      <xdr:nvGraphicFramePr>
        <xdr:cNvPr id="2045382719" name="Chart 7">
          <a:extLst>
            <a:ext uri="{FF2B5EF4-FFF2-40B4-BE49-F238E27FC236}">
              <a16:creationId xmlns:a16="http://schemas.microsoft.com/office/drawing/2014/main" id="{00000000-0008-0000-0600-00003F10E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8</xdr:col>
      <xdr:colOff>9525</xdr:colOff>
      <xdr:row>143</xdr:row>
      <xdr:rowOff>19050</xdr:rowOff>
    </xdr:from>
    <xdr:ext cx="10658475" cy="2352675"/>
    <xdr:graphicFrame macro="">
      <xdr:nvGraphicFramePr>
        <xdr:cNvPr id="1955292324" name="Chart 8">
          <a:extLst>
            <a:ext uri="{FF2B5EF4-FFF2-40B4-BE49-F238E27FC236}">
              <a16:creationId xmlns:a16="http://schemas.microsoft.com/office/drawing/2014/main" id="{00000000-0008-0000-0600-0000A4648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8</xdr:col>
      <xdr:colOff>9525</xdr:colOff>
      <xdr:row>155</xdr:row>
      <xdr:rowOff>9525</xdr:rowOff>
    </xdr:from>
    <xdr:ext cx="10658475" cy="2352675"/>
    <xdr:graphicFrame macro="">
      <xdr:nvGraphicFramePr>
        <xdr:cNvPr id="1300041698" name="Chart 9">
          <a:extLst>
            <a:ext uri="{FF2B5EF4-FFF2-40B4-BE49-F238E27FC236}">
              <a16:creationId xmlns:a16="http://schemas.microsoft.com/office/drawing/2014/main" id="{00000000-0008-0000-0600-0000E20F7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8</xdr:col>
      <xdr:colOff>19050</xdr:colOff>
      <xdr:row>167</xdr:row>
      <xdr:rowOff>19050</xdr:rowOff>
    </xdr:from>
    <xdr:ext cx="10658475" cy="2352675"/>
    <xdr:graphicFrame macro="">
      <xdr:nvGraphicFramePr>
        <xdr:cNvPr id="1029163379" name="Chart 10">
          <a:extLst>
            <a:ext uri="{FF2B5EF4-FFF2-40B4-BE49-F238E27FC236}">
              <a16:creationId xmlns:a16="http://schemas.microsoft.com/office/drawing/2014/main" id="{00000000-0008-0000-0600-000073C95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8</xdr:col>
      <xdr:colOff>9525</xdr:colOff>
      <xdr:row>179</xdr:row>
      <xdr:rowOff>19050</xdr:rowOff>
    </xdr:from>
    <xdr:ext cx="10658475" cy="2352675"/>
    <xdr:graphicFrame macro="">
      <xdr:nvGraphicFramePr>
        <xdr:cNvPr id="341153348" name="Chart 11">
          <a:extLst>
            <a:ext uri="{FF2B5EF4-FFF2-40B4-BE49-F238E27FC236}">
              <a16:creationId xmlns:a16="http://schemas.microsoft.com/office/drawing/2014/main" id="{00000000-0008-0000-0600-00004496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8</xdr:col>
      <xdr:colOff>0</xdr:colOff>
      <xdr:row>191</xdr:row>
      <xdr:rowOff>19050</xdr:rowOff>
    </xdr:from>
    <xdr:ext cx="10658475" cy="2352675"/>
    <xdr:graphicFrame macro="">
      <xdr:nvGraphicFramePr>
        <xdr:cNvPr id="1634892532" name="Chart 12">
          <a:extLst>
            <a:ext uri="{FF2B5EF4-FFF2-40B4-BE49-F238E27FC236}">
              <a16:creationId xmlns:a16="http://schemas.microsoft.com/office/drawing/2014/main" id="{00000000-0008-0000-0600-0000F47A7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8</xdr:col>
      <xdr:colOff>0</xdr:colOff>
      <xdr:row>203</xdr:row>
      <xdr:rowOff>28575</xdr:rowOff>
    </xdr:from>
    <xdr:ext cx="10658475" cy="2371725"/>
    <xdr:graphicFrame macro="">
      <xdr:nvGraphicFramePr>
        <xdr:cNvPr id="322949190" name="Chart 13">
          <a:extLst>
            <a:ext uri="{FF2B5EF4-FFF2-40B4-BE49-F238E27FC236}">
              <a16:creationId xmlns:a16="http://schemas.microsoft.com/office/drawing/2014/main" id="{00000000-0008-0000-0600-000046D03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8</xdr:col>
      <xdr:colOff>9525</xdr:colOff>
      <xdr:row>215</xdr:row>
      <xdr:rowOff>19050</xdr:rowOff>
    </xdr:from>
    <xdr:ext cx="10658475" cy="2352675"/>
    <xdr:graphicFrame macro="">
      <xdr:nvGraphicFramePr>
        <xdr:cNvPr id="1687798975" name="Chart 14">
          <a:extLst>
            <a:ext uri="{FF2B5EF4-FFF2-40B4-BE49-F238E27FC236}">
              <a16:creationId xmlns:a16="http://schemas.microsoft.com/office/drawing/2014/main" id="{00000000-0008-0000-0600-0000BFC49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8</xdr:col>
      <xdr:colOff>0</xdr:colOff>
      <xdr:row>227</xdr:row>
      <xdr:rowOff>19050</xdr:rowOff>
    </xdr:from>
    <xdr:ext cx="10658475" cy="2352675"/>
    <xdr:graphicFrame macro="">
      <xdr:nvGraphicFramePr>
        <xdr:cNvPr id="1903722160" name="Chart 15">
          <a:extLst>
            <a:ext uri="{FF2B5EF4-FFF2-40B4-BE49-F238E27FC236}">
              <a16:creationId xmlns:a16="http://schemas.microsoft.com/office/drawing/2014/main" id="{00000000-0008-0000-0600-0000B07E7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8</xdr:col>
      <xdr:colOff>9525</xdr:colOff>
      <xdr:row>239</xdr:row>
      <xdr:rowOff>9525</xdr:rowOff>
    </xdr:from>
    <xdr:ext cx="10658475" cy="2352675"/>
    <xdr:graphicFrame macro="">
      <xdr:nvGraphicFramePr>
        <xdr:cNvPr id="2108315150" name="Chart 16">
          <a:extLst>
            <a:ext uri="{FF2B5EF4-FFF2-40B4-BE49-F238E27FC236}">
              <a16:creationId xmlns:a16="http://schemas.microsoft.com/office/drawing/2014/main" id="{00000000-0008-0000-0600-00000E56A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8</xdr:col>
      <xdr:colOff>19050</xdr:colOff>
      <xdr:row>251</xdr:row>
      <xdr:rowOff>9525</xdr:rowOff>
    </xdr:from>
    <xdr:ext cx="10658475" cy="2352675"/>
    <xdr:graphicFrame macro="">
      <xdr:nvGraphicFramePr>
        <xdr:cNvPr id="2091292470" name="Chart 17">
          <a:extLst>
            <a:ext uri="{FF2B5EF4-FFF2-40B4-BE49-F238E27FC236}">
              <a16:creationId xmlns:a16="http://schemas.microsoft.com/office/drawing/2014/main" id="{00000000-0008-0000-0600-00003697A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8</xdr:col>
      <xdr:colOff>9525</xdr:colOff>
      <xdr:row>263</xdr:row>
      <xdr:rowOff>28575</xdr:rowOff>
    </xdr:from>
    <xdr:ext cx="10658475" cy="2371725"/>
    <xdr:graphicFrame macro="">
      <xdr:nvGraphicFramePr>
        <xdr:cNvPr id="1594859810" name="Chart 18">
          <a:extLst>
            <a:ext uri="{FF2B5EF4-FFF2-40B4-BE49-F238E27FC236}">
              <a16:creationId xmlns:a16="http://schemas.microsoft.com/office/drawing/2014/main" id="{00000000-0008-0000-0600-000022A10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8</xdr:col>
      <xdr:colOff>9525</xdr:colOff>
      <xdr:row>275</xdr:row>
      <xdr:rowOff>19050</xdr:rowOff>
    </xdr:from>
    <xdr:ext cx="10658475" cy="2352675"/>
    <xdr:graphicFrame macro="">
      <xdr:nvGraphicFramePr>
        <xdr:cNvPr id="660891923" name="Chart 19">
          <a:extLst>
            <a:ext uri="{FF2B5EF4-FFF2-40B4-BE49-F238E27FC236}">
              <a16:creationId xmlns:a16="http://schemas.microsoft.com/office/drawing/2014/main" id="{00000000-0008-0000-0600-000013696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8</xdr:col>
      <xdr:colOff>9525</xdr:colOff>
      <xdr:row>287</xdr:row>
      <xdr:rowOff>19050</xdr:rowOff>
    </xdr:from>
    <xdr:ext cx="10658475" cy="2352675"/>
    <xdr:graphicFrame macro="">
      <xdr:nvGraphicFramePr>
        <xdr:cNvPr id="1261453640" name="Chart 20">
          <a:extLst>
            <a:ext uri="{FF2B5EF4-FFF2-40B4-BE49-F238E27FC236}">
              <a16:creationId xmlns:a16="http://schemas.microsoft.com/office/drawing/2014/main" id="{00000000-0008-0000-0600-000048413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247650</xdr:colOff>
      <xdr:row>2</xdr:row>
      <xdr:rowOff>9525</xdr:rowOff>
    </xdr:from>
    <xdr:ext cx="11391900" cy="3524250"/>
    <xdr:graphicFrame macro="">
      <xdr:nvGraphicFramePr>
        <xdr:cNvPr id="377050877" name="Chart 21">
          <a:extLst>
            <a:ext uri="{FF2B5EF4-FFF2-40B4-BE49-F238E27FC236}">
              <a16:creationId xmlns:a16="http://schemas.microsoft.com/office/drawing/2014/main" id="{00000000-0008-0000-0700-0000FD567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46</xdr:col>
      <xdr:colOff>9525</xdr:colOff>
      <xdr:row>76</xdr:row>
      <xdr:rowOff>47625</xdr:rowOff>
    </xdr:from>
    <xdr:ext cx="7305675" cy="4657725"/>
    <xdr:graphicFrame macro="">
      <xdr:nvGraphicFramePr>
        <xdr:cNvPr id="18533368" name="Chart 22">
          <a:extLst>
            <a:ext uri="{FF2B5EF4-FFF2-40B4-BE49-F238E27FC236}">
              <a16:creationId xmlns:a16="http://schemas.microsoft.com/office/drawing/2014/main" id="{00000000-0008-0000-0700-0000F8CB1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28</xdr:row>
      <xdr:rowOff>57150</xdr:rowOff>
    </xdr:from>
    <xdr:ext cx="6677025" cy="4257675"/>
    <xdr:graphicFrame macro="">
      <xdr:nvGraphicFramePr>
        <xdr:cNvPr id="816076520" name="Chart 23">
          <a:extLst>
            <a:ext uri="{FF2B5EF4-FFF2-40B4-BE49-F238E27FC236}">
              <a16:creationId xmlns:a16="http://schemas.microsoft.com/office/drawing/2014/main" id="{00000000-0008-0000-0800-0000E856A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3jsa7343m8x0b2h/worldbuilding%20spreadsheet%20documentation.docx?dl=0" TargetMode="External"/><Relationship Id="rId2" Type="http://schemas.openxmlformats.org/officeDocument/2006/relationships/hyperlink" Target="https://worldbuildingpasta.blogspot.com/" TargetMode="External"/><Relationship Id="rId1" Type="http://schemas.openxmlformats.org/officeDocument/2006/relationships/hyperlink" Target="https://docs.google.com/spreadsheets/d/1j6V7l9aHhqCR76e31lqfQ4EhKP2dvferRnMfWhB3ltw/edit?usp=sharing" TargetMode="External"/><Relationship Id="rId6" Type="http://schemas.openxmlformats.org/officeDocument/2006/relationships/hyperlink" Target="https://arxiv.org/pdf/astro-ph/0001295.pdf" TargetMode="External"/><Relationship Id="rId5" Type="http://schemas.openxmlformats.org/officeDocument/2006/relationships/hyperlink" Target="https://www.sciencedirect.com/science/article/pii/S0032063313000949" TargetMode="External"/><Relationship Id="rId4" Type="http://schemas.openxmlformats.org/officeDocument/2006/relationships/hyperlink" Target="https://academic.oup.com/mnras/article/458/4/3752/261381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orldbuildingpasta.blogspot.com/2019/06/an-apple-pie-from-scratch-part-ii-stars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iopscience.iop.org/article/10.1088/0004-637X/777/2/165/meta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arxiv.org/pdf/astro-ph/9809315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pdf/1003.1368.pdf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www.liebertpub.com/doi/full/10.1089/ast.2012.0938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iopscience.iop.org/article/10.3847/1538-4357/834/1/17/meta" TargetMode="External"/><Relationship Id="rId13" Type="http://schemas.openxmlformats.org/officeDocument/2006/relationships/hyperlink" Target="http://www.vendian.org/mncharity/dir3/blackbody/" TargetMode="External"/><Relationship Id="rId3" Type="http://schemas.openxmlformats.org/officeDocument/2006/relationships/hyperlink" Target="https://iopscience.iop.org/article/10.1088/2041-8205/787/1/L2/meta" TargetMode="External"/><Relationship Id="rId7" Type="http://schemas.openxmlformats.org/officeDocument/2006/relationships/hyperlink" Target="https://arxiv.org/pdf/astro-ph/0612671.pdf" TargetMode="External"/><Relationship Id="rId12" Type="http://schemas.openxmlformats.org/officeDocument/2006/relationships/hyperlink" Target="https://iopscience.iop.org/article/10.3847/1538-4357/ab1d52" TargetMode="External"/><Relationship Id="rId2" Type="http://schemas.openxmlformats.org/officeDocument/2006/relationships/hyperlink" Target="https://iopscience.iop.org/article/10.1088/0004-637X/778/2/109/meta" TargetMode="External"/><Relationship Id="rId1" Type="http://schemas.openxmlformats.org/officeDocument/2006/relationships/hyperlink" Target="https://iopscience.iop.org/article/10.1088/0004-637X/777/2/166/meta" TargetMode="External"/><Relationship Id="rId6" Type="http://schemas.openxmlformats.org/officeDocument/2006/relationships/hyperlink" Target="https://arxiv.org/pdf/1702.07314.pdf" TargetMode="External"/><Relationship Id="rId11" Type="http://schemas.openxmlformats.org/officeDocument/2006/relationships/hyperlink" Target="https://www.sciencedirect.com/science/article/pii/S0019103583710109" TargetMode="External"/><Relationship Id="rId5" Type="http://schemas.openxmlformats.org/officeDocument/2006/relationships/hyperlink" Target="https://arxiv.org/abs/1105.0021" TargetMode="External"/><Relationship Id="rId10" Type="http://schemas.openxmlformats.org/officeDocument/2006/relationships/hyperlink" Target="https://arxiv.org/pdf/1008.3913.pdf" TargetMode="External"/><Relationship Id="rId4" Type="http://schemas.openxmlformats.org/officeDocument/2006/relationships/hyperlink" Target="https://arxiv.org/abs/1702.08618" TargetMode="External"/><Relationship Id="rId9" Type="http://schemas.openxmlformats.org/officeDocument/2006/relationships/hyperlink" Target="https://academic.oup.com/mnras/article/479/4/5491/5056185" TargetMode="External"/><Relationship Id="rId14" Type="http://schemas.openxmlformats.org/officeDocument/2006/relationships/hyperlink" Target="https://www.nature.com/articles/s41467-020-19896-2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academic.oup.com/mnras/article/391/1/237/1121115" TargetMode="External"/><Relationship Id="rId2" Type="http://schemas.openxmlformats.org/officeDocument/2006/relationships/hyperlink" Target="https://www.sciencedirect.com/science/article/pii/S003206331300161X" TargetMode="External"/><Relationship Id="rId1" Type="http://schemas.openxmlformats.org/officeDocument/2006/relationships/hyperlink" Target="https://www.sciencedirect.com/science/article/abs/pii/S0019103514004473?via%3Dihub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iopscience.iop.org/article/10.1088/0004-637X/789/1/30/me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1000"/>
  <sheetViews>
    <sheetView zoomScale="139" workbookViewId="0">
      <selection activeCell="F8" sqref="F8"/>
    </sheetView>
  </sheetViews>
  <sheetFormatPr baseColWidth="10" defaultColWidth="14.5" defaultRowHeight="15" customHeight="1" x14ac:dyDescent="0.2"/>
  <cols>
    <col min="1" max="1" width="11.1640625" customWidth="1"/>
    <col min="2" max="2" width="8.6640625" customWidth="1"/>
    <col min="3" max="3" width="10.1640625" customWidth="1"/>
    <col min="4" max="4" width="9" customWidth="1"/>
    <col min="5" max="5" width="12.83203125" customWidth="1"/>
    <col min="6" max="26" width="8.6640625" customWidth="1"/>
  </cols>
  <sheetData>
    <row r="2" spans="2:10" x14ac:dyDescent="0.2">
      <c r="B2" s="1" t="s">
        <v>0</v>
      </c>
    </row>
    <row r="3" spans="2:10" x14ac:dyDescent="0.2">
      <c r="B3" s="1" t="s">
        <v>1</v>
      </c>
    </row>
    <row r="4" spans="2:10" x14ac:dyDescent="0.2">
      <c r="B4" s="2" t="s">
        <v>2</v>
      </c>
    </row>
    <row r="6" spans="2:10" x14ac:dyDescent="0.2">
      <c r="B6" s="1" t="s">
        <v>3</v>
      </c>
    </row>
    <row r="8" spans="2:10" x14ac:dyDescent="0.2">
      <c r="B8" s="3" t="s">
        <v>4</v>
      </c>
      <c r="F8" s="4"/>
      <c r="G8" s="5"/>
    </row>
    <row r="9" spans="2:10" x14ac:dyDescent="0.2">
      <c r="B9" s="3" t="s">
        <v>5</v>
      </c>
      <c r="F9" s="6"/>
      <c r="G9" s="7"/>
      <c r="H9" s="3" t="s">
        <v>6</v>
      </c>
    </row>
    <row r="10" spans="2:10" x14ac:dyDescent="0.2">
      <c r="B10" s="3" t="s">
        <v>7</v>
      </c>
      <c r="F10" s="8"/>
      <c r="G10" s="9"/>
      <c r="H10" s="10"/>
      <c r="I10" s="11"/>
      <c r="J10" s="12"/>
    </row>
    <row r="11" spans="2:10" x14ac:dyDescent="0.2">
      <c r="B11" s="3" t="s">
        <v>8</v>
      </c>
    </row>
    <row r="13" spans="2:10" x14ac:dyDescent="0.2">
      <c r="B13" s="1" t="s">
        <v>9</v>
      </c>
    </row>
    <row r="14" spans="2:10" x14ac:dyDescent="0.2">
      <c r="B14" s="1"/>
    </row>
    <row r="15" spans="2:10" x14ac:dyDescent="0.2">
      <c r="B15" s="13" t="s">
        <v>10</v>
      </c>
    </row>
    <row r="16" spans="2:10" x14ac:dyDescent="0.2">
      <c r="B16" s="3" t="s">
        <v>11</v>
      </c>
    </row>
    <row r="17" spans="2:3" x14ac:dyDescent="0.2">
      <c r="B17" s="13" t="s">
        <v>12</v>
      </c>
    </row>
    <row r="18" spans="2:3" x14ac:dyDescent="0.2">
      <c r="B18" s="3" t="s">
        <v>13</v>
      </c>
    </row>
    <row r="19" spans="2:3" x14ac:dyDescent="0.2">
      <c r="C19" s="13" t="s">
        <v>14</v>
      </c>
    </row>
    <row r="20" spans="2:3" x14ac:dyDescent="0.2">
      <c r="C20" s="3" t="s">
        <v>15</v>
      </c>
    </row>
    <row r="21" spans="2:3" ht="15.75" customHeight="1" x14ac:dyDescent="0.2">
      <c r="C21" s="13" t="s">
        <v>16</v>
      </c>
    </row>
    <row r="22" spans="2:3" ht="15.75" customHeight="1" x14ac:dyDescent="0.2">
      <c r="C22" s="3" t="s">
        <v>17</v>
      </c>
    </row>
    <row r="23" spans="2:3" ht="15.75" customHeight="1" x14ac:dyDescent="0.2">
      <c r="B23" s="13" t="s">
        <v>18</v>
      </c>
    </row>
    <row r="24" spans="2:3" ht="15.75" customHeight="1" x14ac:dyDescent="0.2">
      <c r="B24" s="3" t="s">
        <v>19</v>
      </c>
    </row>
    <row r="25" spans="2:3" ht="12.75" customHeight="1" x14ac:dyDescent="0.2">
      <c r="C25" s="13" t="s">
        <v>20</v>
      </c>
    </row>
    <row r="26" spans="2:3" ht="15.75" customHeight="1" x14ac:dyDescent="0.2">
      <c r="C26" s="3" t="s">
        <v>21</v>
      </c>
    </row>
    <row r="27" spans="2:3" ht="15.75" customHeight="1" x14ac:dyDescent="0.2">
      <c r="C27" s="13" t="s">
        <v>22</v>
      </c>
    </row>
    <row r="28" spans="2:3" ht="15.75" customHeight="1" x14ac:dyDescent="0.2">
      <c r="C28" s="3" t="s">
        <v>23</v>
      </c>
    </row>
    <row r="29" spans="2:3" ht="15.75" customHeight="1" x14ac:dyDescent="0.2">
      <c r="B29" s="13" t="s">
        <v>24</v>
      </c>
    </row>
    <row r="30" spans="2:3" ht="15.75" customHeight="1" x14ac:dyDescent="0.2">
      <c r="B30" s="3" t="s">
        <v>25</v>
      </c>
    </row>
    <row r="31" spans="2:3" ht="15.75" customHeight="1" x14ac:dyDescent="0.2">
      <c r="C31" s="13" t="s">
        <v>26</v>
      </c>
    </row>
    <row r="32" spans="2:3" ht="15.75" customHeight="1" x14ac:dyDescent="0.2">
      <c r="C32" s="3" t="s">
        <v>27</v>
      </c>
    </row>
    <row r="33" spans="2:4" ht="15.75" customHeight="1" x14ac:dyDescent="0.2">
      <c r="C33" s="13" t="s">
        <v>28</v>
      </c>
    </row>
    <row r="34" spans="2:4" ht="15.75" customHeight="1" x14ac:dyDescent="0.2">
      <c r="C34" s="3" t="s">
        <v>29</v>
      </c>
    </row>
    <row r="35" spans="2:4" ht="15.75" customHeight="1" x14ac:dyDescent="0.2">
      <c r="C35" s="13" t="s">
        <v>30</v>
      </c>
    </row>
    <row r="36" spans="2:4" ht="15.75" customHeight="1" x14ac:dyDescent="0.2">
      <c r="C36" s="3" t="s">
        <v>31</v>
      </c>
    </row>
    <row r="37" spans="2:4" ht="15.75" customHeight="1" x14ac:dyDescent="0.2">
      <c r="D37" s="3" t="s">
        <v>32</v>
      </c>
    </row>
    <row r="38" spans="2:4" ht="15.75" customHeight="1" x14ac:dyDescent="0.2">
      <c r="D38" s="3" t="s">
        <v>33</v>
      </c>
    </row>
    <row r="39" spans="2:4" ht="15.75" customHeight="1" x14ac:dyDescent="0.2">
      <c r="D39" s="3" t="s">
        <v>34</v>
      </c>
    </row>
    <row r="40" spans="2:4" ht="15.75" customHeight="1" x14ac:dyDescent="0.2">
      <c r="D40" s="3" t="s">
        <v>35</v>
      </c>
    </row>
    <row r="41" spans="2:4" ht="15.75" customHeight="1" x14ac:dyDescent="0.2">
      <c r="D41" s="3" t="s">
        <v>36</v>
      </c>
    </row>
    <row r="42" spans="2:4" ht="15.75" customHeight="1" x14ac:dyDescent="0.2">
      <c r="C42" s="13" t="s">
        <v>37</v>
      </c>
    </row>
    <row r="43" spans="2:4" ht="15.75" customHeight="1" x14ac:dyDescent="0.2">
      <c r="C43" s="3" t="s">
        <v>38</v>
      </c>
    </row>
    <row r="44" spans="2:4" ht="15.75" customHeight="1" x14ac:dyDescent="0.2">
      <c r="B44" s="13" t="s">
        <v>39</v>
      </c>
    </row>
    <row r="45" spans="2:4" ht="15.75" customHeight="1" x14ac:dyDescent="0.2">
      <c r="B45" s="3" t="s">
        <v>40</v>
      </c>
    </row>
    <row r="46" spans="2:4" ht="15.75" customHeight="1" x14ac:dyDescent="0.2">
      <c r="C46" s="13" t="s">
        <v>26</v>
      </c>
    </row>
    <row r="47" spans="2:4" ht="15.75" customHeight="1" x14ac:dyDescent="0.2">
      <c r="C47" s="3" t="s">
        <v>41</v>
      </c>
    </row>
    <row r="48" spans="2:4" ht="15.75" customHeight="1" x14ac:dyDescent="0.2">
      <c r="C48" s="13" t="s">
        <v>30</v>
      </c>
    </row>
    <row r="49" spans="2:4" ht="15.75" customHeight="1" x14ac:dyDescent="0.2">
      <c r="C49" s="3" t="s">
        <v>42</v>
      </c>
    </row>
    <row r="50" spans="2:4" ht="15.75" customHeight="1" x14ac:dyDescent="0.2">
      <c r="C50" s="13" t="s">
        <v>28</v>
      </c>
    </row>
    <row r="51" spans="2:4" ht="15.75" customHeight="1" x14ac:dyDescent="0.2">
      <c r="C51" s="3" t="s">
        <v>43</v>
      </c>
    </row>
    <row r="52" spans="2:4" ht="15.75" customHeight="1" x14ac:dyDescent="0.2">
      <c r="C52" s="13" t="s">
        <v>44</v>
      </c>
    </row>
    <row r="53" spans="2:4" ht="15.75" customHeight="1" x14ac:dyDescent="0.2">
      <c r="C53" s="3" t="s">
        <v>45</v>
      </c>
    </row>
    <row r="54" spans="2:4" ht="15.75" customHeight="1" x14ac:dyDescent="0.2">
      <c r="D54" s="3" t="s">
        <v>46</v>
      </c>
    </row>
    <row r="55" spans="2:4" ht="15.75" customHeight="1" x14ac:dyDescent="0.2">
      <c r="D55" s="3" t="s">
        <v>47</v>
      </c>
    </row>
    <row r="56" spans="2:4" ht="15.75" customHeight="1" x14ac:dyDescent="0.2">
      <c r="D56" s="3" t="s">
        <v>48</v>
      </c>
    </row>
    <row r="57" spans="2:4" ht="15.75" customHeight="1" x14ac:dyDescent="0.2">
      <c r="C57" s="13" t="s">
        <v>37</v>
      </c>
    </row>
    <row r="58" spans="2:4" ht="15.75" customHeight="1" x14ac:dyDescent="0.2">
      <c r="C58" s="3" t="s">
        <v>49</v>
      </c>
    </row>
    <row r="59" spans="2:4" ht="15.75" customHeight="1" x14ac:dyDescent="0.2">
      <c r="B59" s="13" t="s">
        <v>50</v>
      </c>
    </row>
    <row r="60" spans="2:4" ht="15.75" customHeight="1" x14ac:dyDescent="0.2">
      <c r="B60" s="3" t="s">
        <v>51</v>
      </c>
    </row>
    <row r="61" spans="2:4" ht="15.75" customHeight="1" x14ac:dyDescent="0.2">
      <c r="C61" s="13" t="s">
        <v>52</v>
      </c>
    </row>
    <row r="62" spans="2:4" ht="15.75" customHeight="1" x14ac:dyDescent="0.2">
      <c r="C62" s="3" t="s">
        <v>53</v>
      </c>
    </row>
    <row r="63" spans="2:4" ht="15.75" customHeight="1" x14ac:dyDescent="0.2">
      <c r="C63" s="3" t="s">
        <v>54</v>
      </c>
    </row>
    <row r="64" spans="2:4" ht="15.75" customHeight="1" x14ac:dyDescent="0.2">
      <c r="C64" s="13" t="s">
        <v>55</v>
      </c>
    </row>
    <row r="65" spans="2:3" ht="15.75" customHeight="1" x14ac:dyDescent="0.2">
      <c r="C65" s="3" t="s">
        <v>56</v>
      </c>
    </row>
    <row r="66" spans="2:3" ht="15.75" customHeight="1" x14ac:dyDescent="0.2">
      <c r="C66" s="13" t="s">
        <v>57</v>
      </c>
    </row>
    <row r="67" spans="2:3" ht="15.75" customHeight="1" x14ac:dyDescent="0.2">
      <c r="C67" s="3" t="s">
        <v>58</v>
      </c>
    </row>
    <row r="68" spans="2:3" ht="15.75" customHeight="1" x14ac:dyDescent="0.2">
      <c r="B68" s="13" t="s">
        <v>59</v>
      </c>
    </row>
    <row r="69" spans="2:3" ht="15.75" customHeight="1" x14ac:dyDescent="0.2">
      <c r="B69" s="3" t="s">
        <v>60</v>
      </c>
    </row>
    <row r="70" spans="2:3" ht="15.75" customHeight="1" x14ac:dyDescent="0.2">
      <c r="C70" s="13" t="s">
        <v>61</v>
      </c>
    </row>
    <row r="71" spans="2:3" ht="15.75" customHeight="1" x14ac:dyDescent="0.2">
      <c r="C71" s="3" t="s">
        <v>62</v>
      </c>
    </row>
    <row r="72" spans="2:3" ht="15.75" customHeight="1" x14ac:dyDescent="0.2">
      <c r="C72" s="13" t="s">
        <v>63</v>
      </c>
    </row>
    <row r="73" spans="2:3" ht="15.75" customHeight="1" x14ac:dyDescent="0.2">
      <c r="C73" s="3" t="s">
        <v>64</v>
      </c>
    </row>
    <row r="74" spans="2:3" ht="15.75" customHeight="1" x14ac:dyDescent="0.2">
      <c r="C74" s="3" t="s">
        <v>65</v>
      </c>
    </row>
    <row r="75" spans="2:3" ht="15.75" customHeight="1" x14ac:dyDescent="0.2">
      <c r="C75" s="13" t="s">
        <v>66</v>
      </c>
    </row>
    <row r="76" spans="2:3" ht="15.75" customHeight="1" x14ac:dyDescent="0.2">
      <c r="C76" s="3" t="s">
        <v>67</v>
      </c>
    </row>
    <row r="77" spans="2:3" ht="15.75" customHeight="1" x14ac:dyDescent="0.2">
      <c r="C77" s="3" t="s">
        <v>68</v>
      </c>
    </row>
    <row r="78" spans="2:3" ht="15.75" customHeight="1" x14ac:dyDescent="0.2">
      <c r="B78" s="13" t="s">
        <v>69</v>
      </c>
    </row>
    <row r="79" spans="2:3" ht="15.75" customHeight="1" x14ac:dyDescent="0.2">
      <c r="B79" s="3" t="s">
        <v>70</v>
      </c>
    </row>
    <row r="80" spans="2:3" ht="15.75" customHeight="1" x14ac:dyDescent="0.2">
      <c r="C80" s="13" t="s">
        <v>71</v>
      </c>
    </row>
    <row r="81" spans="2:4" ht="15.75" customHeight="1" x14ac:dyDescent="0.2">
      <c r="C81" s="3" t="s">
        <v>72</v>
      </c>
    </row>
    <row r="82" spans="2:4" ht="15.75" customHeight="1" x14ac:dyDescent="0.2">
      <c r="D82" s="3" t="s">
        <v>73</v>
      </c>
    </row>
    <row r="83" spans="2:4" ht="15.75" customHeight="1" x14ac:dyDescent="0.2">
      <c r="D83" s="3" t="s">
        <v>74</v>
      </c>
    </row>
    <row r="84" spans="2:4" ht="15.75" customHeight="1" x14ac:dyDescent="0.2">
      <c r="D84" s="3" t="s">
        <v>75</v>
      </c>
    </row>
    <row r="85" spans="2:4" ht="15.75" customHeight="1" x14ac:dyDescent="0.2">
      <c r="C85" s="13" t="s">
        <v>76</v>
      </c>
    </row>
    <row r="86" spans="2:4" ht="15.75" customHeight="1" x14ac:dyDescent="0.2">
      <c r="C86" s="3" t="s">
        <v>77</v>
      </c>
    </row>
    <row r="87" spans="2:4" ht="15.75" customHeight="1" x14ac:dyDescent="0.2">
      <c r="B87" s="13" t="s">
        <v>78</v>
      </c>
    </row>
    <row r="88" spans="2:4" ht="15.75" customHeight="1" x14ac:dyDescent="0.2">
      <c r="B88" s="3" t="s">
        <v>79</v>
      </c>
    </row>
    <row r="89" spans="2:4" ht="15.75" customHeight="1" x14ac:dyDescent="0.2">
      <c r="C89" s="13" t="s">
        <v>80</v>
      </c>
    </row>
    <row r="90" spans="2:4" ht="15.75" customHeight="1" x14ac:dyDescent="0.2">
      <c r="C90" s="3" t="s">
        <v>81</v>
      </c>
    </row>
    <row r="91" spans="2:4" ht="15.75" customHeight="1" x14ac:dyDescent="0.2">
      <c r="C91" s="13" t="s">
        <v>82</v>
      </c>
    </row>
    <row r="92" spans="2:4" ht="15.75" customHeight="1" x14ac:dyDescent="0.2">
      <c r="C92" s="3" t="s">
        <v>83</v>
      </c>
    </row>
    <row r="93" spans="2:4" ht="15.75" customHeight="1" x14ac:dyDescent="0.2">
      <c r="B93" s="13" t="s">
        <v>84</v>
      </c>
    </row>
    <row r="94" spans="2:4" ht="15.75" customHeight="1" x14ac:dyDescent="0.2">
      <c r="B94" s="3" t="s">
        <v>85</v>
      </c>
    </row>
    <row r="95" spans="2:4" ht="15.75" customHeight="1" x14ac:dyDescent="0.2"/>
    <row r="96" spans="2:4" ht="15.75" customHeight="1" x14ac:dyDescent="0.2">
      <c r="B96" s="1" t="s">
        <v>86</v>
      </c>
    </row>
    <row r="97" spans="2:3" ht="15.75" customHeight="1" x14ac:dyDescent="0.2"/>
    <row r="98" spans="2:3" ht="15.75" customHeight="1" x14ac:dyDescent="0.2">
      <c r="B98" s="3" t="s">
        <v>87</v>
      </c>
      <c r="C98" s="13"/>
    </row>
    <row r="99" spans="2:3" ht="15.75" customHeight="1" x14ac:dyDescent="0.2">
      <c r="B99" s="3" t="s">
        <v>88</v>
      </c>
      <c r="C99" s="13"/>
    </row>
    <row r="100" spans="2:3" ht="15.75" customHeight="1" x14ac:dyDescent="0.2">
      <c r="B100" s="2" t="s">
        <v>89</v>
      </c>
      <c r="C100" s="13"/>
    </row>
    <row r="101" spans="2:3" ht="15.75" customHeight="1" x14ac:dyDescent="0.2">
      <c r="B101" s="3" t="s">
        <v>90</v>
      </c>
      <c r="C101" s="13"/>
    </row>
    <row r="102" spans="2:3" ht="15.75" customHeight="1" x14ac:dyDescent="0.2">
      <c r="B102" s="3" t="s">
        <v>91</v>
      </c>
    </row>
    <row r="103" spans="2:3" ht="15.75" customHeight="1" x14ac:dyDescent="0.2">
      <c r="B103" s="2" t="s">
        <v>92</v>
      </c>
    </row>
    <row r="104" spans="2:3" ht="15.75" customHeight="1" x14ac:dyDescent="0.2">
      <c r="B104" s="3" t="s">
        <v>93</v>
      </c>
    </row>
    <row r="105" spans="2:3" ht="15.75" customHeight="1" x14ac:dyDescent="0.2"/>
    <row r="106" spans="2:3" ht="15.75" customHeight="1" x14ac:dyDescent="0.2">
      <c r="B106" s="3" t="s">
        <v>94</v>
      </c>
    </row>
    <row r="107" spans="2:3" ht="15.75" customHeight="1" x14ac:dyDescent="0.2">
      <c r="B107" s="3" t="s">
        <v>95</v>
      </c>
    </row>
    <row r="108" spans="2:3" ht="15.75" customHeight="1" x14ac:dyDescent="0.2">
      <c r="B108" s="3" t="s">
        <v>96</v>
      </c>
    </row>
    <row r="109" spans="2:3" ht="15.75" customHeight="1" x14ac:dyDescent="0.2"/>
    <row r="110" spans="2:3" ht="15.75" customHeight="1" x14ac:dyDescent="0.2">
      <c r="B110" s="3" t="s">
        <v>97</v>
      </c>
    </row>
    <row r="111" spans="2:3" ht="15.75" customHeight="1" x14ac:dyDescent="0.2">
      <c r="B111" s="3" t="s">
        <v>98</v>
      </c>
    </row>
    <row r="112" spans="2:3" ht="15.75" customHeight="1" x14ac:dyDescent="0.2">
      <c r="B112" s="3" t="s">
        <v>99</v>
      </c>
    </row>
    <row r="113" spans="2:5" ht="15.75" customHeight="1" x14ac:dyDescent="0.2">
      <c r="B113" s="3" t="s">
        <v>100</v>
      </c>
    </row>
    <row r="114" spans="2:5" ht="15.75" customHeight="1" x14ac:dyDescent="0.2">
      <c r="B114" s="3" t="s">
        <v>101</v>
      </c>
    </row>
    <row r="115" spans="2:5" ht="15.75" customHeight="1" x14ac:dyDescent="0.2"/>
    <row r="116" spans="2:5" ht="15.75" customHeight="1" x14ac:dyDescent="0.2">
      <c r="B116" s="3" t="s">
        <v>102</v>
      </c>
    </row>
    <row r="117" spans="2:5" ht="15.75" customHeight="1" x14ac:dyDescent="0.2"/>
    <row r="118" spans="2:5" ht="15.75" customHeight="1" x14ac:dyDescent="0.2">
      <c r="B118" s="1" t="s">
        <v>103</v>
      </c>
    </row>
    <row r="119" spans="2:5" ht="15.75" customHeight="1" x14ac:dyDescent="0.2"/>
    <row r="120" spans="2:5" ht="15.75" customHeight="1" x14ac:dyDescent="0.2">
      <c r="B120" s="3" t="s">
        <v>104</v>
      </c>
      <c r="C120" s="14">
        <v>44417</v>
      </c>
      <c r="D120" s="3" t="s">
        <v>105</v>
      </c>
    </row>
    <row r="121" spans="2:5" ht="15.75" customHeight="1" x14ac:dyDescent="0.2">
      <c r="C121" s="14"/>
      <c r="E121" s="3" t="s">
        <v>106</v>
      </c>
    </row>
    <row r="122" spans="2:5" ht="15.75" customHeight="1" x14ac:dyDescent="0.2">
      <c r="B122" s="3" t="s">
        <v>107</v>
      </c>
      <c r="C122" s="3" t="s">
        <v>108</v>
      </c>
      <c r="D122" s="3" t="s">
        <v>109</v>
      </c>
    </row>
    <row r="123" spans="2:5" ht="15.75" customHeight="1" x14ac:dyDescent="0.2">
      <c r="E123" s="3" t="s">
        <v>110</v>
      </c>
    </row>
    <row r="124" spans="2:5" ht="15.75" customHeight="1" x14ac:dyDescent="0.2">
      <c r="B124" s="3" t="s">
        <v>111</v>
      </c>
      <c r="C124" s="3" t="s">
        <v>112</v>
      </c>
      <c r="D124" s="3" t="s">
        <v>113</v>
      </c>
    </row>
    <row r="125" spans="2:5" ht="15.75" customHeight="1" x14ac:dyDescent="0.2">
      <c r="B125" s="3" t="s">
        <v>114</v>
      </c>
      <c r="C125" s="14">
        <v>44472</v>
      </c>
      <c r="D125" s="3" t="s">
        <v>115</v>
      </c>
    </row>
    <row r="126" spans="2:5" ht="15.75" customHeight="1" x14ac:dyDescent="0.2">
      <c r="D126" s="3" t="s">
        <v>116</v>
      </c>
    </row>
    <row r="127" spans="2:5" ht="15.75" customHeight="1" x14ac:dyDescent="0.2">
      <c r="D127" s="3" t="s">
        <v>117</v>
      </c>
    </row>
    <row r="128" spans="2:5" ht="15.75" customHeight="1" x14ac:dyDescent="0.2">
      <c r="B128" s="3" t="s">
        <v>118</v>
      </c>
      <c r="C128" s="3" t="s">
        <v>119</v>
      </c>
      <c r="D128" s="3" t="s">
        <v>120</v>
      </c>
    </row>
    <row r="129" spans="1:5" ht="15.75" customHeight="1" x14ac:dyDescent="0.2">
      <c r="E129" s="3" t="s">
        <v>121</v>
      </c>
    </row>
    <row r="130" spans="1:5" ht="15.75" customHeight="1" x14ac:dyDescent="0.2">
      <c r="A130" s="3" t="s">
        <v>122</v>
      </c>
      <c r="B130" s="3" t="s">
        <v>123</v>
      </c>
      <c r="C130" s="3" t="s">
        <v>124</v>
      </c>
      <c r="D130" s="3" t="s">
        <v>125</v>
      </c>
    </row>
    <row r="131" spans="1:5" ht="15.75" customHeight="1" x14ac:dyDescent="0.2">
      <c r="D131" s="3" t="s">
        <v>126</v>
      </c>
    </row>
    <row r="132" spans="1:5" ht="15.75" customHeight="1" x14ac:dyDescent="0.2">
      <c r="D132" s="3" t="s">
        <v>127</v>
      </c>
    </row>
    <row r="133" spans="1:5" ht="15.75" customHeight="1" x14ac:dyDescent="0.2">
      <c r="B133" s="3" t="s">
        <v>128</v>
      </c>
      <c r="C133" s="3" t="s">
        <v>129</v>
      </c>
      <c r="D133" s="3" t="s">
        <v>130</v>
      </c>
    </row>
    <row r="134" spans="1:5" ht="15.75" customHeight="1" x14ac:dyDescent="0.2">
      <c r="D134" s="3" t="s">
        <v>131</v>
      </c>
    </row>
    <row r="135" spans="1:5" ht="15.75" customHeight="1" x14ac:dyDescent="0.2">
      <c r="B135" s="3" t="s">
        <v>132</v>
      </c>
      <c r="C135" s="14">
        <v>44109</v>
      </c>
      <c r="D135" s="3" t="s">
        <v>133</v>
      </c>
    </row>
    <row r="136" spans="1:5" ht="15.75" customHeight="1" x14ac:dyDescent="0.2">
      <c r="C136" s="14"/>
      <c r="D136" s="3" t="s">
        <v>134</v>
      </c>
    </row>
    <row r="137" spans="1:5" ht="15.75" customHeight="1" x14ac:dyDescent="0.2">
      <c r="B137" s="3" t="s">
        <v>135</v>
      </c>
      <c r="C137" s="3" t="s">
        <v>136</v>
      </c>
      <c r="D137" s="3" t="s">
        <v>137</v>
      </c>
    </row>
    <row r="138" spans="1:5" ht="15.75" customHeight="1" x14ac:dyDescent="0.2">
      <c r="B138" s="3" t="s">
        <v>138</v>
      </c>
      <c r="C138" s="14" t="s">
        <v>139</v>
      </c>
      <c r="D138" s="3" t="s">
        <v>140</v>
      </c>
    </row>
    <row r="139" spans="1:5" ht="15.75" customHeight="1" x14ac:dyDescent="0.2">
      <c r="B139" s="3" t="s">
        <v>141</v>
      </c>
      <c r="D139" s="3" t="s">
        <v>142</v>
      </c>
    </row>
    <row r="140" spans="1:5" ht="15.75" customHeight="1" x14ac:dyDescent="0.2">
      <c r="D140" s="3" t="s">
        <v>143</v>
      </c>
    </row>
    <row r="141" spans="1:5" ht="15.75" customHeight="1" x14ac:dyDescent="0.2">
      <c r="B141" s="3" t="s">
        <v>144</v>
      </c>
      <c r="D141" s="3" t="s">
        <v>145</v>
      </c>
    </row>
    <row r="142" spans="1:5" ht="15.75" customHeight="1" x14ac:dyDescent="0.2">
      <c r="B142" s="3" t="s">
        <v>146</v>
      </c>
      <c r="D142" s="3" t="s">
        <v>147</v>
      </c>
    </row>
    <row r="143" spans="1:5" ht="15.75" customHeight="1" x14ac:dyDescent="0.2">
      <c r="D143" s="3" t="s">
        <v>148</v>
      </c>
    </row>
    <row r="144" spans="1:5" ht="15.75" customHeight="1" x14ac:dyDescent="0.2">
      <c r="D144" s="3" t="s">
        <v>149</v>
      </c>
    </row>
    <row r="145" spans="2:4" ht="15.75" customHeight="1" x14ac:dyDescent="0.2">
      <c r="D145" s="3" t="s">
        <v>150</v>
      </c>
    </row>
    <row r="146" spans="2:4" ht="15.75" customHeight="1" x14ac:dyDescent="0.2">
      <c r="D146" s="3" t="s">
        <v>151</v>
      </c>
    </row>
    <row r="147" spans="2:4" ht="15.75" customHeight="1" x14ac:dyDescent="0.2">
      <c r="D147" s="3" t="s">
        <v>152</v>
      </c>
    </row>
    <row r="148" spans="2:4" ht="15.75" customHeight="1" x14ac:dyDescent="0.2">
      <c r="D148" s="3" t="s">
        <v>153</v>
      </c>
    </row>
    <row r="149" spans="2:4" ht="15.75" customHeight="1" x14ac:dyDescent="0.2">
      <c r="D149" s="3" t="s">
        <v>154</v>
      </c>
    </row>
    <row r="150" spans="2:4" ht="15.75" customHeight="1" x14ac:dyDescent="0.2">
      <c r="D150" s="3" t="s">
        <v>155</v>
      </c>
    </row>
    <row r="151" spans="2:4" ht="15.75" customHeight="1" x14ac:dyDescent="0.2"/>
    <row r="152" spans="2:4" ht="15.75" customHeight="1" x14ac:dyDescent="0.2">
      <c r="B152" s="1" t="s">
        <v>156</v>
      </c>
    </row>
    <row r="153" spans="2:4" ht="15.75" customHeight="1" x14ac:dyDescent="0.2">
      <c r="B153" s="1" t="s">
        <v>157</v>
      </c>
    </row>
    <row r="154" spans="2:4" ht="15.75" customHeight="1" x14ac:dyDescent="0.2">
      <c r="B154" s="1"/>
    </row>
    <row r="155" spans="2:4" ht="15.75" customHeight="1" x14ac:dyDescent="0.2">
      <c r="B155" s="3" t="s">
        <v>158</v>
      </c>
    </row>
    <row r="156" spans="2:4" ht="15.75" customHeight="1" x14ac:dyDescent="0.2">
      <c r="C156" s="1" t="s">
        <v>159</v>
      </c>
    </row>
    <row r="157" spans="2:4" ht="15.75" customHeight="1" x14ac:dyDescent="0.2">
      <c r="C157" s="1" t="s">
        <v>160</v>
      </c>
    </row>
    <row r="158" spans="2:4" ht="15.75" customHeight="1" x14ac:dyDescent="0.2">
      <c r="C158" s="3" t="s">
        <v>161</v>
      </c>
    </row>
    <row r="159" spans="2:4" ht="15.75" customHeight="1" x14ac:dyDescent="0.2">
      <c r="D159" s="2" t="s">
        <v>162</v>
      </c>
    </row>
    <row r="160" spans="2:4" ht="15.75" customHeight="1" x14ac:dyDescent="0.2">
      <c r="D160" s="2" t="s">
        <v>163</v>
      </c>
    </row>
    <row r="161" spans="2:4" ht="15.75" customHeight="1" x14ac:dyDescent="0.2">
      <c r="C161" s="1" t="s">
        <v>164</v>
      </c>
    </row>
    <row r="162" spans="2:4" ht="15.75" customHeight="1" x14ac:dyDescent="0.2">
      <c r="D162" s="2" t="s">
        <v>165</v>
      </c>
    </row>
    <row r="163" spans="2:4" ht="15.75" customHeight="1" x14ac:dyDescent="0.2">
      <c r="B163" s="3" t="s">
        <v>166</v>
      </c>
    </row>
    <row r="164" spans="2:4" ht="15.75" customHeight="1" x14ac:dyDescent="0.2">
      <c r="C164" s="1" t="s">
        <v>167</v>
      </c>
    </row>
    <row r="165" spans="2:4" ht="15.75" customHeight="1" x14ac:dyDescent="0.2">
      <c r="C165" s="3" t="s">
        <v>168</v>
      </c>
    </row>
    <row r="166" spans="2:4" ht="15.75" customHeight="1" x14ac:dyDescent="0.2">
      <c r="C166" s="3" t="s">
        <v>169</v>
      </c>
    </row>
    <row r="167" spans="2:4" ht="15.75" customHeight="1" x14ac:dyDescent="0.2">
      <c r="C167" s="3" t="s">
        <v>170</v>
      </c>
    </row>
    <row r="168" spans="2:4" ht="15.75" customHeight="1" x14ac:dyDescent="0.2">
      <c r="C168" s="3" t="s">
        <v>171</v>
      </c>
    </row>
    <row r="169" spans="2:4" ht="15.75" customHeight="1" x14ac:dyDescent="0.2">
      <c r="C169" s="3" t="s">
        <v>172</v>
      </c>
    </row>
    <row r="170" spans="2:4" ht="15.75" customHeight="1" x14ac:dyDescent="0.2">
      <c r="C170" s="3" t="s">
        <v>173</v>
      </c>
    </row>
    <row r="171" spans="2:4" ht="15.75" customHeight="1" x14ac:dyDescent="0.2">
      <c r="C171" s="3" t="s">
        <v>174</v>
      </c>
    </row>
    <row r="172" spans="2:4" ht="15.75" customHeight="1" x14ac:dyDescent="0.2">
      <c r="B172" s="3" t="s">
        <v>175</v>
      </c>
    </row>
    <row r="173" spans="2:4" ht="15.75" customHeight="1" x14ac:dyDescent="0.2">
      <c r="C173" s="3" t="s">
        <v>176</v>
      </c>
    </row>
    <row r="174" spans="2:4" ht="15.75" customHeight="1" x14ac:dyDescent="0.2">
      <c r="C174" s="3" t="s">
        <v>177</v>
      </c>
    </row>
    <row r="175" spans="2:4" ht="15.75" customHeight="1" x14ac:dyDescent="0.2">
      <c r="C175" s="3" t="s">
        <v>178</v>
      </c>
    </row>
    <row r="176" spans="2:4" ht="15.75" customHeight="1" x14ac:dyDescent="0.2">
      <c r="C176" s="3" t="s">
        <v>179</v>
      </c>
    </row>
    <row r="177" spans="3:3" ht="15.75" customHeight="1" x14ac:dyDescent="0.2">
      <c r="C177" s="3" t="s">
        <v>180</v>
      </c>
    </row>
    <row r="178" spans="3:3" ht="15.75" customHeight="1" x14ac:dyDescent="0.2">
      <c r="C178" s="3" t="s">
        <v>181</v>
      </c>
    </row>
    <row r="179" spans="3:3" ht="15.75" customHeight="1" x14ac:dyDescent="0.2">
      <c r="C179" s="3" t="s">
        <v>182</v>
      </c>
    </row>
    <row r="180" spans="3:3" ht="15.75" customHeight="1" x14ac:dyDescent="0.2"/>
    <row r="181" spans="3:3" ht="15.75" customHeight="1" x14ac:dyDescent="0.2"/>
    <row r="182" spans="3:3" ht="15.75" customHeight="1" x14ac:dyDescent="0.2"/>
    <row r="183" spans="3:3" ht="15.75" customHeight="1" x14ac:dyDescent="0.2"/>
    <row r="184" spans="3:3" ht="15.75" customHeight="1" x14ac:dyDescent="0.2"/>
    <row r="185" spans="3:3" ht="15.75" customHeight="1" x14ac:dyDescent="0.2"/>
    <row r="186" spans="3:3" ht="15.75" customHeight="1" x14ac:dyDescent="0.2"/>
    <row r="187" spans="3:3" ht="15.75" customHeight="1" x14ac:dyDescent="0.2"/>
    <row r="188" spans="3:3" ht="15.75" customHeight="1" x14ac:dyDescent="0.2"/>
    <row r="189" spans="3:3" ht="15.75" customHeight="1" x14ac:dyDescent="0.2"/>
    <row r="190" spans="3:3" ht="15.75" customHeight="1" x14ac:dyDescent="0.2"/>
    <row r="191" spans="3:3" ht="15.75" customHeight="1" x14ac:dyDescent="0.2"/>
    <row r="192" spans="3:3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4" r:id="rId1" xr:uid="{00000000-0004-0000-0000-000000000000}"/>
    <hyperlink ref="B100" r:id="rId2" xr:uid="{00000000-0004-0000-0000-000001000000}"/>
    <hyperlink ref="B103" r:id="rId3" xr:uid="{00000000-0004-0000-0000-000002000000}"/>
    <hyperlink ref="D159" r:id="rId4" xr:uid="{00000000-0004-0000-0000-000003000000}"/>
    <hyperlink ref="D160" r:id="rId5" xr:uid="{00000000-0004-0000-0000-000004000000}"/>
    <hyperlink ref="D162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000"/>
  <sheetViews>
    <sheetView zoomScale="231" workbookViewId="0">
      <selection activeCell="G9" sqref="G9"/>
    </sheetView>
  </sheetViews>
  <sheetFormatPr baseColWidth="10" defaultColWidth="14.5" defaultRowHeight="15" customHeight="1" x14ac:dyDescent="0.2"/>
  <cols>
    <col min="1" max="26" width="8.6640625" customWidth="1"/>
  </cols>
  <sheetData>
    <row r="2" spans="1:12" x14ac:dyDescent="0.2">
      <c r="B2" s="3" t="s">
        <v>183</v>
      </c>
    </row>
    <row r="3" spans="1:12" x14ac:dyDescent="0.2">
      <c r="B3" s="3" t="s">
        <v>184</v>
      </c>
    </row>
    <row r="4" spans="1:12" x14ac:dyDescent="0.2">
      <c r="B4" s="3" t="s">
        <v>185</v>
      </c>
    </row>
    <row r="6" spans="1:12" x14ac:dyDescent="0.2">
      <c r="B6" s="3" t="s">
        <v>186</v>
      </c>
    </row>
    <row r="8" spans="1:12" x14ac:dyDescent="0.2">
      <c r="A8" s="1"/>
      <c r="B8" s="15" t="s">
        <v>187</v>
      </c>
    </row>
    <row r="9" spans="1:12" x14ac:dyDescent="0.2">
      <c r="B9" s="2"/>
    </row>
    <row r="10" spans="1:12" x14ac:dyDescent="0.2">
      <c r="B10" s="13" t="s">
        <v>188</v>
      </c>
    </row>
    <row r="12" spans="1:12" x14ac:dyDescent="0.2">
      <c r="C12" s="3" t="s">
        <v>189</v>
      </c>
      <c r="F12" s="4">
        <v>1.2</v>
      </c>
      <c r="H12" s="3" t="s">
        <v>190</v>
      </c>
      <c r="L12" s="8">
        <f>IF(F12&gt;55,32000*F12,IF(F12&gt;2,1.4*F12^3.5,IF(F12&gt;0.43,F12^4,0.23*F12^2.3)))</f>
        <v>2.0735999999999999</v>
      </c>
    </row>
    <row r="13" spans="1:12" x14ac:dyDescent="0.2">
      <c r="C13" s="3" t="s">
        <v>191</v>
      </c>
      <c r="H13" s="3" t="s">
        <v>192</v>
      </c>
      <c r="L13" s="9">
        <f>5778*F12^0.54</f>
        <v>6375.8106434215824</v>
      </c>
    </row>
    <row r="14" spans="1:12" x14ac:dyDescent="0.2">
      <c r="C14" s="3" t="s">
        <v>193</v>
      </c>
      <c r="H14" s="3" t="s">
        <v>194</v>
      </c>
      <c r="L14" s="8">
        <f>SQRT(L12)/(L13/5778)^2</f>
        <v>1.1826241582172468</v>
      </c>
    </row>
    <row r="15" spans="1:12" x14ac:dyDescent="0.2">
      <c r="H15" s="3" t="s">
        <v>195</v>
      </c>
      <c r="L15" s="9">
        <f>10.9*F12/L12</f>
        <v>6.3078703703703711</v>
      </c>
    </row>
    <row r="17" spans="2:16" x14ac:dyDescent="0.2">
      <c r="B17" s="13" t="s">
        <v>196</v>
      </c>
    </row>
    <row r="19" spans="2:16" x14ac:dyDescent="0.2">
      <c r="C19" s="1" t="s">
        <v>197</v>
      </c>
      <c r="H19" s="1" t="s">
        <v>198</v>
      </c>
    </row>
    <row r="20" spans="2:16" x14ac:dyDescent="0.2">
      <c r="C20" s="3" t="s">
        <v>190</v>
      </c>
      <c r="F20" s="4">
        <v>4.49</v>
      </c>
      <c r="H20" s="3" t="s">
        <v>190</v>
      </c>
      <c r="K20" s="8" t="str">
        <f>IF(F20&gt;0,"-",(F22*(F21/5778)^2)^2)</f>
        <v>-</v>
      </c>
    </row>
    <row r="21" spans="2:16" ht="15.75" customHeight="1" x14ac:dyDescent="0.2">
      <c r="C21" s="3" t="s">
        <v>192</v>
      </c>
      <c r="F21" s="5">
        <v>5859</v>
      </c>
      <c r="H21" s="3" t="s">
        <v>192</v>
      </c>
      <c r="K21" s="9" t="str">
        <f>IF(F21&gt;0,"-",5778*SQRT(SQRT(F20)/F22))</f>
        <v>-</v>
      </c>
    </row>
    <row r="22" spans="2:16" ht="15.75" customHeight="1" x14ac:dyDescent="0.2">
      <c r="C22" s="3" t="s">
        <v>194</v>
      </c>
      <c r="F22" s="4">
        <v>1.87</v>
      </c>
      <c r="H22" s="3" t="s">
        <v>194</v>
      </c>
      <c r="K22" s="8" t="str">
        <f>IF(F22&gt;0,"-",SQRT(F20)/(F21/5778)^2)</f>
        <v>-</v>
      </c>
    </row>
    <row r="23" spans="2:16" ht="15.75" customHeight="1" x14ac:dyDescent="0.2"/>
    <row r="24" spans="2:16" ht="15.75" customHeight="1" x14ac:dyDescent="0.2">
      <c r="B24" s="13" t="s">
        <v>199</v>
      </c>
    </row>
    <row r="25" spans="2:16" ht="15.75" customHeight="1" x14ac:dyDescent="0.2">
      <c r="N25" s="3" t="s">
        <v>200</v>
      </c>
    </row>
    <row r="26" spans="2:16" ht="15.75" customHeight="1" x14ac:dyDescent="0.2">
      <c r="C26" s="3" t="s">
        <v>189</v>
      </c>
      <c r="F26" s="4">
        <v>1.41</v>
      </c>
      <c r="H26" s="3" t="s">
        <v>190</v>
      </c>
      <c r="L26" s="8">
        <f>10^(N26*LOG10(F26)+O26)</f>
        <v>4.5286581488576285</v>
      </c>
      <c r="N26" s="3">
        <f>IF(F26&gt;7,2.865,IF(F26&gt;2.4,3.967,IF(F26&gt;1.05,4.329,IF(F26&gt;0.72,5.743,IF(F26&gt;0.45,4.572,2.028)))))</f>
        <v>4.3289999999999997</v>
      </c>
      <c r="O26" s="3">
        <f>IF(F26&gt;7,1.105,IF(F26&gt;2.4,0.093,IF(F26&gt;1.05,0.01,IF(F26&gt;0.72,-0.007,IF(F26&gt;0.45,-0.102,-0.976)))))</f>
        <v>0.01</v>
      </c>
    </row>
    <row r="27" spans="2:16" ht="15.75" customHeight="1" x14ac:dyDescent="0.2">
      <c r="C27" s="3" t="s">
        <v>201</v>
      </c>
      <c r="H27" s="3" t="s">
        <v>192</v>
      </c>
      <c r="L27" s="9">
        <f>IF(F26&gt;1.5,N27,5778*SQRT(SQRT(L26)/N28))</f>
        <v>6619.9483069044436</v>
      </c>
      <c r="N27" s="3">
        <f>10^(-0.17*(LOG10(F26))^2+0.888*LOG10(F26)+3.671)</f>
        <v>6305.5256057194492</v>
      </c>
    </row>
    <row r="28" spans="2:16" ht="15.75" customHeight="1" x14ac:dyDescent="0.2">
      <c r="H28" s="3" t="s">
        <v>194</v>
      </c>
      <c r="L28" s="8">
        <f>IF(F26&gt;1.5,SQRT(L26)/(N27/5778)^2,N28)</f>
        <v>1.6211777999999997</v>
      </c>
      <c r="N28" s="3">
        <f>0.438*F26^2+0.479*F26+0.075</f>
        <v>1.6211777999999997</v>
      </c>
    </row>
    <row r="29" spans="2:16" ht="15.75" customHeight="1" x14ac:dyDescent="0.2"/>
    <row r="30" spans="2:16" ht="15.75" customHeight="1" x14ac:dyDescent="0.2">
      <c r="B30" s="13" t="s">
        <v>202</v>
      </c>
    </row>
    <row r="31" spans="2:16" ht="15.75" customHeight="1" x14ac:dyDescent="0.2"/>
    <row r="32" spans="2:16" ht="15.75" customHeight="1" x14ac:dyDescent="0.2">
      <c r="C32" s="3" t="s">
        <v>189</v>
      </c>
      <c r="F32" s="4">
        <v>1.1000000000000001</v>
      </c>
      <c r="H32" s="3" t="s">
        <v>203</v>
      </c>
      <c r="K32" s="8">
        <f>0.0805/F32^2.22</f>
        <v>6.5148454770302441E-2</v>
      </c>
      <c r="M32" s="3" t="s">
        <v>204</v>
      </c>
      <c r="P32" s="4"/>
    </row>
    <row r="33" spans="2:21" ht="15.75" customHeight="1" x14ac:dyDescent="0.2">
      <c r="C33" s="3" t="s">
        <v>205</v>
      </c>
      <c r="H33" s="3" t="s">
        <v>206</v>
      </c>
      <c r="K33" s="9">
        <f>(10/F32^4.05)*(0.0056*(F32+3.993)^3.16+0.042)</f>
        <v>6.8105612315339448</v>
      </c>
      <c r="M33" s="3" t="s">
        <v>207</v>
      </c>
    </row>
    <row r="34" spans="2:21" ht="15.75" customHeight="1" x14ac:dyDescent="0.2">
      <c r="H34" s="3" t="s">
        <v>208</v>
      </c>
      <c r="K34" s="8">
        <f>K35/2</f>
        <v>1.1790167711294861</v>
      </c>
    </row>
    <row r="35" spans="2:21" ht="15.75" customHeight="1" x14ac:dyDescent="0.2">
      <c r="H35" s="3" t="s">
        <v>209</v>
      </c>
      <c r="K35" s="9">
        <f>IF(F32&gt;1.5,2.22*F32^3.77,1.64*F32^3.81)</f>
        <v>2.3580335422589722</v>
      </c>
      <c r="M35" s="3" t="s">
        <v>210</v>
      </c>
    </row>
    <row r="36" spans="2:21" ht="15.75" customHeight="1" x14ac:dyDescent="0.2">
      <c r="H36" s="3" t="s">
        <v>211</v>
      </c>
      <c r="K36" s="8">
        <f>IF(F32&gt;1.5,13723*(F32-0.12)^0.4-8434,1924*(F32-0.7042)^0.4+1628*F32+2794)</f>
        <v>5912.7917702286322</v>
      </c>
      <c r="M36" s="3" t="s">
        <v>190</v>
      </c>
      <c r="P36" s="8">
        <f>K34+(K35-K34)*(P32-K32)/(K33-K32)</f>
        <v>1.1676296072405759</v>
      </c>
    </row>
    <row r="37" spans="2:21" ht="15.75" customHeight="1" x14ac:dyDescent="0.2">
      <c r="H37" s="3" t="s">
        <v>212</v>
      </c>
      <c r="K37" s="9">
        <f>IF(F32&gt;1.5,-714.7*(F32+0.4831)^1.5+4504*F32+2020,-2709*(F32+2.2635)^1.5+9500*F32+12304)</f>
        <v>6043.2418798309227</v>
      </c>
      <c r="M37" s="3" t="s">
        <v>192</v>
      </c>
      <c r="P37" s="9">
        <f>K36+(K37-K36)*(P32-K32)/(K33-K32)</f>
        <v>5911.5318587381926</v>
      </c>
    </row>
    <row r="38" spans="2:21" ht="15.75" customHeight="1" x14ac:dyDescent="0.2">
      <c r="H38" s="3" t="s">
        <v>213</v>
      </c>
      <c r="K38" s="8">
        <f t="shared" ref="K38:K39" si="0">SQRT(K34)/(K36/5778)^2</f>
        <v>1.0368833406865872</v>
      </c>
      <c r="M38" s="3" t="s">
        <v>194</v>
      </c>
      <c r="P38" s="8">
        <f>SQRT(P36)/(P37/5778)^2</f>
        <v>1.0323038700329297</v>
      </c>
    </row>
    <row r="39" spans="2:21" ht="15.75" customHeight="1" x14ac:dyDescent="0.2">
      <c r="H39" s="3" t="s">
        <v>214</v>
      </c>
      <c r="K39" s="9">
        <f t="shared" si="0"/>
        <v>1.4037511011134736</v>
      </c>
    </row>
    <row r="40" spans="2:21" ht="15.75" customHeight="1" x14ac:dyDescent="0.2"/>
    <row r="41" spans="2:21" ht="15.75" customHeight="1" x14ac:dyDescent="0.2">
      <c r="B41" s="13" t="s">
        <v>215</v>
      </c>
    </row>
    <row r="42" spans="2:21" ht="15.75" customHeight="1" x14ac:dyDescent="0.2"/>
    <row r="43" spans="2:21" ht="15.75" customHeight="1" x14ac:dyDescent="0.2">
      <c r="C43" s="3" t="s">
        <v>189</v>
      </c>
      <c r="F43" s="4"/>
      <c r="H43" s="3" t="s">
        <v>216</v>
      </c>
      <c r="K43" s="8" t="e">
        <f>0.00095*((1594+2707*F43^4+146.6*F43^5.5+F43^7)/(0.04142*F43^2+0.3426*F43^7))</f>
        <v>#DIV/0!</v>
      </c>
      <c r="M43" s="3" t="s">
        <v>204</v>
      </c>
      <c r="P43" s="4"/>
    </row>
    <row r="44" spans="2:21" ht="15.75" customHeight="1" x14ac:dyDescent="0.2">
      <c r="C44" s="3" t="s">
        <v>217</v>
      </c>
      <c r="H44" s="3" t="s">
        <v>218</v>
      </c>
      <c r="K44" s="9">
        <f>IF(F43&gt;0.45,T47,S47)</f>
        <v>-9.502E-4</v>
      </c>
      <c r="M44" s="3" t="s">
        <v>219</v>
      </c>
    </row>
    <row r="45" spans="2:21" ht="15.75" customHeight="1" x14ac:dyDescent="0.2">
      <c r="H45" s="3" t="s">
        <v>220</v>
      </c>
      <c r="K45" s="8" t="e">
        <f>IF(K43&lt;12.6,"N/A",IF(F43&gt;0.45,T48,S48))</f>
        <v>#DIV/0!</v>
      </c>
      <c r="R45" s="3" t="s">
        <v>221</v>
      </c>
    </row>
    <row r="46" spans="2:21" ht="15.75" customHeight="1" x14ac:dyDescent="0.2">
      <c r="H46" s="3" t="s">
        <v>209</v>
      </c>
      <c r="K46" s="9" t="e">
        <f>IF(K43&gt;12.6,U49,IF(F43&gt;0.45,T49,S49))</f>
        <v>#DIV/0!</v>
      </c>
      <c r="M46" s="3" t="s">
        <v>222</v>
      </c>
      <c r="S46" s="3">
        <f>-0.0009502+0.0001695*P43-0.001583*F43-0.000004403*P43^2-0.003114*P43*F43+0.2553*F43^2+0.00006739*P43^2*F43+0.01549*P43*F43^2-0.6876*F43^3-0.0002243*P43^2*F43^2-0.01762*P43*F43^3+0.9136*F43^4</f>
        <v>-9.502E-4</v>
      </c>
      <c r="T46" s="3">
        <f>-2.245+0.7376*P43+16.03*F43-0.02348*P43^2-4.596*P43*F43-44.2*F43^2+0.1212*P43^2*F43+10.5*P43*F43^2+59.23*F43^3-0.2047*P43^2*F43^2-10.43*P43*F43^3-38.59*F43^4+0.1132*P43^2*F43^3+3.82*P43*F43^4+10.46*F43^5</f>
        <v>-2.2450000000000001</v>
      </c>
      <c r="U46" s="3" t="e">
        <f>K45+(K46-K45)*(P43-12.6)/(K43-12.6)</f>
        <v>#DIV/0!</v>
      </c>
    </row>
    <row r="47" spans="2:21" ht="15.75" customHeight="1" x14ac:dyDescent="0.2">
      <c r="H47" s="3" t="s">
        <v>211</v>
      </c>
      <c r="K47" s="8" t="e">
        <f>5778*SQRT(SQRT(K44)/K49)</f>
        <v>#NUM!</v>
      </c>
      <c r="M47" s="3" t="s">
        <v>190</v>
      </c>
      <c r="P47" s="8">
        <f>IF(P43&gt;12.6,U46,IF(F43&gt;0.45,T46,S46))</f>
        <v>-9.502E-4</v>
      </c>
      <c r="R47" s="3">
        <v>0</v>
      </c>
      <c r="S47" s="3">
        <f>-0.0009502+0.0001695*R47-0.001583*F43-0.000004403*R47^2-0.003114*R47*F43+0.2553*F43^2+0.00006739*R47^2*F43+0.01549*R47*F43^2-0.6876*F43^3-0.0002243*R47^2*F43^2-0.01762*R47*F43^3+0.9136*F43^4</f>
        <v>-9.502E-4</v>
      </c>
      <c r="T47" s="3">
        <f>-2.245+0.7376*R47+16.03*F43-0.02348*R47^2-4.596*R47*F43-44.2*F43^2+0.1212*R47^2*F43+10.5*R47*F43^2+59.23*F43^3-0.2047*R47^2*F43^2-10.43*R47*F43^3-38.59*F43^4+0.1132*R47^2*F43^3+3.82*R47*F43^4+10.46*F43^5</f>
        <v>-2.2450000000000001</v>
      </c>
    </row>
    <row r="48" spans="2:21" ht="15.75" customHeight="1" x14ac:dyDescent="0.2">
      <c r="H48" s="3" t="s">
        <v>212</v>
      </c>
      <c r="K48" s="9" t="e">
        <f>5778*SQRT(SQRT(K46)/K50)</f>
        <v>#DIV/0!</v>
      </c>
      <c r="M48" s="3" t="s">
        <v>192</v>
      </c>
      <c r="P48" s="9" t="e">
        <f>5778*SQRT(SQRT(P47)/P49)</f>
        <v>#NUM!</v>
      </c>
      <c r="R48" s="3">
        <v>12.6</v>
      </c>
      <c r="S48" s="3">
        <f>-0.0009502+0.0001695*R48-0.001583*F43-0.000004403*R48^2-0.003114*R48*F43+0.2553*F43^2+0.00006739*R48^2*F43+0.01549*R48*F43^2-0.6876*F43^3-0.0002243*R48^2*F43^2-0.01762*R48*F43^3+0.9136*F43^4</f>
        <v>4.8647972E-4</v>
      </c>
      <c r="T48" s="3">
        <f>-2.245+0.7376*R48+16.03*F43-0.02348*R48^2-4.596*R48*F43-44.2*F43^2+0.1212*R48^2*F43+10.5*R48*F43^2+59.23*F43^3-0.2047*R48^2*F43^2-10.43*R48*F43^3-38.59*F43^4+0.1132*R48^2*F43^3+3.82*R48*F43^4+10.46*F43^5</f>
        <v>3.3210752000000006</v>
      </c>
    </row>
    <row r="49" spans="2:21" ht="15.75" customHeight="1" x14ac:dyDescent="0.2">
      <c r="H49" s="3" t="s">
        <v>213</v>
      </c>
      <c r="K49" s="8">
        <f>(17.04*F43^2.5+62.63*F43^6.5+86.77*F43^11-3.413*F43^19+5.031*F43^19.5)/(0.121+30.73*F43^2+155.3*F43^8.5+F43^18.5+9*F43^19.5)</f>
        <v>0</v>
      </c>
      <c r="M49" s="3" t="s">
        <v>194</v>
      </c>
      <c r="P49" s="8" t="e">
        <f>K49+(K50-K49)*(P43/K43)</f>
        <v>#DIV/0!</v>
      </c>
      <c r="S49" s="3" t="e">
        <f>-0.0009502+0.0001695*K43-0.001583*F43-0.000004403*K43^2-0.003114*K43*F43+0.2553*F43^2+0.00006739*K43^2*F43+0.01549*K43*F43^2-0.6876*F43^3-0.0002243*K43^2*F43^2-0.01762*K43*F43^3+0.9136*F43^4</f>
        <v>#DIV/0!</v>
      </c>
      <c r="T49" s="3" t="e">
        <f>-2.245+0.7376*K43+16.03*F43-0.02348*K43^2-4.596*K43*F43-44.2*F43^2+0.1212*K43^2*F43+10.5*K43*F43^2+59.23*F43^3-0.2047*K43^2*F43^2-10.43*K43*F43^3-38.59*F43^4+0.1132*K43^2*F43^3+3.82*K43*F43^4+10.46*F43^5</f>
        <v>#DIV/0!</v>
      </c>
      <c r="U49" s="3">
        <f>(23.23*F43^2.5-56.38*F43^3+57.44*F43^4+228.2*F43^9.459)/(0.7254+130.9*F43^5+F43^7.659)</f>
        <v>0</v>
      </c>
    </row>
    <row r="50" spans="2:21" ht="15.75" customHeight="1" x14ac:dyDescent="0.2">
      <c r="H50" s="3" t="s">
        <v>214</v>
      </c>
      <c r="K50" s="9" t="e">
        <f>(-2603+15.67*F43^1.618+2598*F43^-0.005174)/(6.813+F43^-2.373)</f>
        <v>#DIV/0!</v>
      </c>
    </row>
    <row r="51" spans="2:21" ht="15.75" customHeight="1" x14ac:dyDescent="0.2"/>
    <row r="52" spans="2:21" ht="15.75" customHeight="1" x14ac:dyDescent="0.2">
      <c r="B52" s="13" t="s">
        <v>223</v>
      </c>
    </row>
    <row r="53" spans="2:21" ht="15.75" customHeight="1" x14ac:dyDescent="0.2"/>
    <row r="54" spans="2:21" ht="15.75" customHeight="1" x14ac:dyDescent="0.2">
      <c r="C54" s="1" t="s">
        <v>224</v>
      </c>
      <c r="I54" s="1" t="s">
        <v>225</v>
      </c>
    </row>
    <row r="55" spans="2:21" ht="15.75" customHeight="1" x14ac:dyDescent="0.2">
      <c r="C55" s="3" t="s">
        <v>226</v>
      </c>
      <c r="G55" s="4"/>
      <c r="I55" s="3" t="s">
        <v>227</v>
      </c>
      <c r="M55" s="4"/>
    </row>
    <row r="56" spans="2:21" ht="15.75" customHeight="1" x14ac:dyDescent="0.2">
      <c r="C56" s="3" t="s">
        <v>228</v>
      </c>
      <c r="G56" s="5"/>
      <c r="I56" s="3" t="s">
        <v>228</v>
      </c>
      <c r="M56" s="5"/>
    </row>
    <row r="57" spans="2:21" ht="15.75" customHeight="1" x14ac:dyDescent="0.2">
      <c r="C57" s="3" t="s">
        <v>229</v>
      </c>
      <c r="G57" s="6"/>
      <c r="I57" s="3" t="s">
        <v>229</v>
      </c>
      <c r="M57" s="6"/>
    </row>
    <row r="58" spans="2:21" ht="15.75" customHeight="1" x14ac:dyDescent="0.2"/>
    <row r="59" spans="2:21" ht="15.75" customHeight="1" x14ac:dyDescent="0.2">
      <c r="C59" s="3" t="s">
        <v>227</v>
      </c>
      <c r="G59" s="8" t="e">
        <f>SQRT((G55^3)/(G56+G57))</f>
        <v>#DIV/0!</v>
      </c>
      <c r="I59" s="3" t="s">
        <v>226</v>
      </c>
      <c r="M59" s="8">
        <f>(M55^2*(M56+M57))^(1/3)</f>
        <v>0</v>
      </c>
    </row>
    <row r="60" spans="2:21" ht="15.75" customHeight="1" x14ac:dyDescent="0.2"/>
    <row r="61" spans="2:21" ht="15.75" customHeight="1" x14ac:dyDescent="0.2">
      <c r="B61" s="13" t="s">
        <v>230</v>
      </c>
    </row>
    <row r="62" spans="2:21" ht="15.75" customHeight="1" x14ac:dyDescent="0.2"/>
    <row r="63" spans="2:21" ht="15.75" customHeight="1" x14ac:dyDescent="0.2">
      <c r="C63" s="3" t="s">
        <v>231</v>
      </c>
      <c r="G63" s="4"/>
    </row>
    <row r="64" spans="2:21" ht="15.75" customHeight="1" x14ac:dyDescent="0.2">
      <c r="C64" s="3" t="s">
        <v>232</v>
      </c>
      <c r="G64" s="5"/>
    </row>
    <row r="65" spans="2:7" ht="15.75" customHeight="1" x14ac:dyDescent="0.2">
      <c r="C65" s="3" t="s">
        <v>233</v>
      </c>
      <c r="G65" s="4"/>
    </row>
    <row r="66" spans="2:7" ht="15.75" customHeight="1" x14ac:dyDescent="0.2">
      <c r="C66" s="3" t="s">
        <v>234</v>
      </c>
      <c r="G66" s="5"/>
    </row>
    <row r="67" spans="2:7" ht="15.75" customHeight="1" x14ac:dyDescent="0.2">
      <c r="C67" s="3" t="s">
        <v>235</v>
      </c>
      <c r="G67" s="3" t="e">
        <f>G66/(G65+G66)</f>
        <v>#DIV/0!</v>
      </c>
    </row>
    <row r="68" spans="2:7" ht="15.75" customHeight="1" x14ac:dyDescent="0.2"/>
    <row r="69" spans="2:7" ht="15.75" customHeight="1" x14ac:dyDescent="0.2">
      <c r="C69" s="3" t="s">
        <v>236</v>
      </c>
      <c r="G69" s="8" t="e">
        <f>G63*(0.464-0.38*G67-0.631*G64+0.586*G67*G64+0.15*G64^2-0.198*G67*G64^2)</f>
        <v>#DIV/0!</v>
      </c>
    </row>
    <row r="70" spans="2:7" ht="15.75" customHeight="1" x14ac:dyDescent="0.2"/>
    <row r="71" spans="2:7" ht="15.75" customHeight="1" x14ac:dyDescent="0.2">
      <c r="B71" s="13" t="s">
        <v>237</v>
      </c>
    </row>
    <row r="72" spans="2:7" ht="15.75" customHeight="1" x14ac:dyDescent="0.2"/>
    <row r="73" spans="2:7" ht="15.75" customHeight="1" x14ac:dyDescent="0.2">
      <c r="C73" s="3" t="s">
        <v>231</v>
      </c>
      <c r="G73" s="4"/>
    </row>
    <row r="74" spans="2:7" ht="15.75" customHeight="1" x14ac:dyDescent="0.2">
      <c r="C74" s="3" t="s">
        <v>232</v>
      </c>
      <c r="G74" s="5"/>
    </row>
    <row r="75" spans="2:7" ht="15.75" customHeight="1" x14ac:dyDescent="0.2">
      <c r="C75" s="3" t="s">
        <v>238</v>
      </c>
      <c r="G75" s="4"/>
    </row>
    <row r="76" spans="2:7" ht="15.75" customHeight="1" x14ac:dyDescent="0.2">
      <c r="C76" s="3" t="s">
        <v>239</v>
      </c>
      <c r="G76" s="5"/>
    </row>
    <row r="77" spans="2:7" ht="15.75" customHeight="1" x14ac:dyDescent="0.2">
      <c r="C77" s="3" t="s">
        <v>235</v>
      </c>
      <c r="G77" s="3" t="e">
        <f>MIN(G75,G76)/(G75+G76)</f>
        <v>#DIV/0!</v>
      </c>
    </row>
    <row r="78" spans="2:7" ht="15.75" customHeight="1" x14ac:dyDescent="0.2"/>
    <row r="79" spans="2:7" ht="15.75" customHeight="1" x14ac:dyDescent="0.2">
      <c r="C79" s="3" t="s">
        <v>240</v>
      </c>
      <c r="G79" s="8" t="e">
        <f>G73*(1.6+5.1*G74-2.22*G74^2+4.12*G77-4.27*G74*G77-5.09*G77^2+4.61*G74^2*G77^2)</f>
        <v>#DIV/0!</v>
      </c>
    </row>
    <row r="80" spans="2:7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8" r:id="rId1" xr:uid="{00000000-0004-0000-0100-000000000000}"/>
  </hyperlink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A1000"/>
  <sheetViews>
    <sheetView zoomScaleNormal="100" workbookViewId="0">
      <selection activeCell="E5" sqref="E5"/>
    </sheetView>
  </sheetViews>
  <sheetFormatPr baseColWidth="10" defaultColWidth="14.5" defaultRowHeight="15" customHeight="1" x14ac:dyDescent="0.2"/>
  <cols>
    <col min="1" max="1" width="8.6640625" customWidth="1"/>
    <col min="2" max="2" width="14.83203125" customWidth="1"/>
    <col min="3" max="3" width="15.6640625" customWidth="1"/>
    <col min="4" max="4" width="9.5" customWidth="1"/>
    <col min="5" max="5" width="10" customWidth="1"/>
    <col min="6" max="6" width="8.6640625" customWidth="1"/>
    <col min="7" max="7" width="9.33203125" customWidth="1"/>
    <col min="8" max="8" width="8.6640625" customWidth="1"/>
    <col min="9" max="9" width="16.83203125" customWidth="1"/>
    <col min="10" max="10" width="11.33203125" customWidth="1"/>
    <col min="11" max="11" width="16.5" customWidth="1"/>
    <col min="12" max="12" width="11.5" customWidth="1"/>
    <col min="13" max="13" width="17" customWidth="1"/>
    <col min="14" max="14" width="11.83203125" customWidth="1"/>
    <col min="15" max="15" width="17" customWidth="1"/>
    <col min="16" max="16" width="11.5" customWidth="1"/>
    <col min="17" max="27" width="8.6640625" customWidth="1"/>
  </cols>
  <sheetData>
    <row r="2" spans="2:16" x14ac:dyDescent="0.2">
      <c r="B2" s="16" t="s">
        <v>241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8"/>
    </row>
    <row r="3" spans="2:16" x14ac:dyDescent="0.2">
      <c r="B3" s="19"/>
      <c r="N3" s="20"/>
      <c r="O3" s="21"/>
    </row>
    <row r="4" spans="2:16" x14ac:dyDescent="0.2">
      <c r="B4" s="19" t="s">
        <v>242</v>
      </c>
      <c r="D4" s="4"/>
      <c r="F4" s="20" t="s">
        <v>243</v>
      </c>
      <c r="H4" s="3">
        <f>D4+D5</f>
        <v>0</v>
      </c>
      <c r="M4" s="3" t="s">
        <v>244</v>
      </c>
      <c r="N4" s="20" t="s">
        <v>245</v>
      </c>
      <c r="O4" s="21" t="s">
        <v>246</v>
      </c>
    </row>
    <row r="5" spans="2:16" x14ac:dyDescent="0.2">
      <c r="B5" s="19" t="s">
        <v>247</v>
      </c>
      <c r="D5" s="5"/>
      <c r="F5" s="20" t="s">
        <v>248</v>
      </c>
      <c r="H5" s="3" t="e">
        <f>D4/H4</f>
        <v>#DIV/0!</v>
      </c>
      <c r="J5" s="3" t="s">
        <v>249</v>
      </c>
      <c r="M5" s="22">
        <f>D6</f>
        <v>0</v>
      </c>
      <c r="N5" s="23" t="e">
        <f>SQRT((M5^3)/H4)</f>
        <v>#DIV/0!</v>
      </c>
      <c r="O5" s="23" t="e">
        <f t="shared" ref="O5:O8" si="0">N5*365.24</f>
        <v>#DIV/0!</v>
      </c>
    </row>
    <row r="6" spans="2:16" x14ac:dyDescent="0.2">
      <c r="B6" s="19" t="s">
        <v>226</v>
      </c>
      <c r="D6" s="4"/>
      <c r="F6" s="20" t="s">
        <v>250</v>
      </c>
      <c r="H6" s="3" t="e">
        <f>D5/H4</f>
        <v>#DIV/0!</v>
      </c>
      <c r="J6" s="3" t="s">
        <v>251</v>
      </c>
      <c r="M6" s="24" t="e">
        <f>(0.464-0.38*H6-0.631*D7+0.586*H6*D7+0.15*(D7^2)-0.198*H6*D7^2)*D6</f>
        <v>#DIV/0!</v>
      </c>
      <c r="N6" s="25" t="e">
        <f t="shared" ref="N6:N7" si="1">SQRT((M6^3)/D4)</f>
        <v>#DIV/0!</v>
      </c>
      <c r="O6" s="25" t="e">
        <f t="shared" si="0"/>
        <v>#DIV/0!</v>
      </c>
    </row>
    <row r="7" spans="2:16" x14ac:dyDescent="0.2">
      <c r="B7" s="19" t="s">
        <v>252</v>
      </c>
      <c r="D7" s="5"/>
      <c r="J7" s="3" t="s">
        <v>253</v>
      </c>
      <c r="M7" s="26" t="e">
        <f>(0.464-0.38*H5-0.631*D7+0.586*H5*D7+0.15*(D7^2)-0.198*H5*D7^2)*D6</f>
        <v>#DIV/0!</v>
      </c>
      <c r="N7" s="23" t="e">
        <f t="shared" si="1"/>
        <v>#DIV/0!</v>
      </c>
      <c r="O7" s="23" t="e">
        <f t="shared" si="0"/>
        <v>#DIV/0!</v>
      </c>
    </row>
    <row r="8" spans="2:16" x14ac:dyDescent="0.2">
      <c r="B8" s="19"/>
      <c r="J8" s="3" t="s">
        <v>254</v>
      </c>
      <c r="M8" s="24" t="e">
        <f>(1.6+5.1*D7-2.22*(D7^2)+4.12*H6-4.27*D7*H6-5.09*(H6^2)+4.61*(D7^2)+H6^2)*D6</f>
        <v>#DIV/0!</v>
      </c>
      <c r="N8" s="25" t="e">
        <f>SQRT((M8^3)/H4)</f>
        <v>#DIV/0!</v>
      </c>
      <c r="O8" s="25" t="e">
        <f t="shared" si="0"/>
        <v>#DIV/0!</v>
      </c>
    </row>
    <row r="9" spans="2:16" x14ac:dyDescent="0.2">
      <c r="B9" s="27"/>
      <c r="C9" s="28"/>
      <c r="D9" s="28"/>
      <c r="E9" s="28"/>
      <c r="F9" s="28"/>
      <c r="G9" s="28"/>
      <c r="H9" s="28"/>
      <c r="I9" s="28"/>
      <c r="J9" s="28" t="s">
        <v>255</v>
      </c>
      <c r="K9" s="29" t="s">
        <v>256</v>
      </c>
      <c r="L9" s="28"/>
      <c r="M9" s="28"/>
      <c r="N9" s="28"/>
      <c r="O9" s="30"/>
    </row>
    <row r="11" spans="2:16" x14ac:dyDescent="0.2">
      <c r="B11" s="16" t="s">
        <v>257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8"/>
    </row>
    <row r="12" spans="2:16" x14ac:dyDescent="0.2">
      <c r="B12" s="19"/>
      <c r="D12" s="3" t="s">
        <v>258</v>
      </c>
      <c r="E12" s="3" t="s">
        <v>259</v>
      </c>
      <c r="I12" s="3" t="s">
        <v>260</v>
      </c>
      <c r="K12" s="3" t="s">
        <v>261</v>
      </c>
      <c r="M12" s="3" t="s">
        <v>262</v>
      </c>
      <c r="O12" s="3" t="s">
        <v>263</v>
      </c>
      <c r="P12" s="22"/>
    </row>
    <row r="13" spans="2:16" x14ac:dyDescent="0.2">
      <c r="B13" s="19" t="s">
        <v>264</v>
      </c>
      <c r="D13" s="3">
        <f>IF(D4&lt;1.5,SQRT((33292900/(0.438*D4^2+0.479*D4+0.075))*SQRT(IF(E14&gt;0,E14,D14))),10^(-0.17*LOG10(D4)^2+0.888*LOG10(D4)+3.671))</f>
        <v>0</v>
      </c>
      <c r="E13" s="6"/>
      <c r="I13" s="3" t="s">
        <v>244</v>
      </c>
      <c r="J13" s="20" t="s">
        <v>246</v>
      </c>
      <c r="K13" s="3" t="s">
        <v>244</v>
      </c>
      <c r="L13" s="20" t="s">
        <v>246</v>
      </c>
      <c r="M13" s="3" t="s">
        <v>244</v>
      </c>
      <c r="N13" s="20" t="s">
        <v>246</v>
      </c>
      <c r="O13" s="3" t="s">
        <v>244</v>
      </c>
      <c r="P13" s="21" t="s">
        <v>246</v>
      </c>
    </row>
    <row r="14" spans="2:16" x14ac:dyDescent="0.2">
      <c r="B14" s="19" t="s">
        <v>265</v>
      </c>
      <c r="D14" s="3">
        <f>IF(D4&lt;0.2,0.23*D4^2.3,IF(D4&lt;0.85,D4^(0.215+33.29*D4-129.1*(D4^2)+232.4*(D4^3)-141.7*D4^4),IF(D4&lt;2,D4^4,1.4*D4^3.5)))</f>
        <v>0</v>
      </c>
      <c r="E14" s="7"/>
      <c r="G14" s="3" t="s">
        <v>266</v>
      </c>
      <c r="I14" s="26" t="e">
        <f>IF(D250&gt;D6,"NO HZ",D250)</f>
        <v>#DIV/0!</v>
      </c>
      <c r="J14" s="26" t="e">
        <f t="shared" ref="J14:J16" si="2">365.24*SQRT((I14^3)/($D$4))</f>
        <v>#DIV/0!</v>
      </c>
      <c r="K14" s="26" t="e">
        <f>IF(F250&gt;D6,"NO HZ",F250)</f>
        <v>#DIV/0!</v>
      </c>
      <c r="L14" s="26" t="e">
        <f t="shared" ref="L14:L16" si="3">365.24*SQRT((K14^3)/($D$4))</f>
        <v>#DIV/0!</v>
      </c>
      <c r="M14" s="26" t="e">
        <f>IF(H250&gt;D6,"NO HZ",H250)</f>
        <v>#DIV/0!</v>
      </c>
      <c r="N14" s="26" t="e">
        <f t="shared" ref="N14:N16" si="4">365.24*SQRT((M14^3)/($D$4))</f>
        <v>#DIV/0!</v>
      </c>
      <c r="O14" s="26" t="e">
        <f>IF(J250&gt;D6,"NO HZ",J250)</f>
        <v>#DIV/0!</v>
      </c>
      <c r="P14" s="26" t="e">
        <f t="shared" ref="P14:P16" si="5">365.24*SQRT((O14^3)/($D$4))</f>
        <v>#DIV/0!</v>
      </c>
    </row>
    <row r="15" spans="2:16" x14ac:dyDescent="0.2">
      <c r="B15" s="19" t="s">
        <v>267</v>
      </c>
      <c r="D15" s="3">
        <f>IF(D5&lt;1.5,SQRT((33292900/(0.438*D5^2+0.479*D5+0.075))*SQRT(IF(E16&gt;0,E16,D16))),10^(-0.17*LOG10(D5)^2+0.888*LOG10(D5)+3.671))</f>
        <v>0</v>
      </c>
      <c r="E15" s="6"/>
      <c r="G15" s="3" t="s">
        <v>268</v>
      </c>
      <c r="I15" s="24" t="e">
        <f>IF(L250&gt;D6,"NO HZ",L250)</f>
        <v>#DIV/0!</v>
      </c>
      <c r="J15" s="24" t="e">
        <f t="shared" si="2"/>
        <v>#DIV/0!</v>
      </c>
      <c r="K15" s="24" t="e">
        <f>IF(N250&gt;D6,"NO HZ",N250)</f>
        <v>#DIV/0!</v>
      </c>
      <c r="L15" s="24" t="e">
        <f t="shared" si="3"/>
        <v>#DIV/0!</v>
      </c>
      <c r="M15" s="24" t="e">
        <f>IF(P250&gt;D6,"NO HZ",P250)</f>
        <v>#DIV/0!</v>
      </c>
      <c r="N15" s="24" t="e">
        <f t="shared" si="4"/>
        <v>#DIV/0!</v>
      </c>
      <c r="O15" s="24" t="e">
        <f>IF(R250&gt;D6,"NO HZ",R250)</f>
        <v>#DIV/0!</v>
      </c>
      <c r="P15" s="24" t="e">
        <f t="shared" si="5"/>
        <v>#DIV/0!</v>
      </c>
    </row>
    <row r="16" spans="2:16" x14ac:dyDescent="0.2">
      <c r="B16" s="19" t="s">
        <v>269</v>
      </c>
      <c r="D16" s="3">
        <f>IF(D5&lt;0.2,0.23*D5^2.3,IF(D5&lt;0.85,D5^(0.215+33.29*D5-129.1*(D5^2)+232.4*(D5^3)-141.7*D5^4),IF(D5&lt;2,D5^4,1.4*D5^3.5)))</f>
        <v>0</v>
      </c>
      <c r="E16" s="7"/>
      <c r="G16" s="3" t="s">
        <v>270</v>
      </c>
      <c r="I16" s="26" t="e">
        <f>IF(T250&lt;D6,"NO HZ",T250)</f>
        <v>#DIV/0!</v>
      </c>
      <c r="J16" s="26" t="e">
        <f t="shared" si="2"/>
        <v>#DIV/0!</v>
      </c>
      <c r="K16" s="26" t="e">
        <f>IF(V250&lt;D6,"NO HZ",V250)</f>
        <v>#DIV/0!</v>
      </c>
      <c r="L16" s="26" t="e">
        <f t="shared" si="3"/>
        <v>#DIV/0!</v>
      </c>
      <c r="M16" s="26" t="e">
        <f>IF(X250&lt;D6,"NO HZ",X250)</f>
        <v>#DIV/0!</v>
      </c>
      <c r="N16" s="26" t="e">
        <f t="shared" si="4"/>
        <v>#DIV/0!</v>
      </c>
      <c r="O16" s="26" t="e">
        <f>IF(Z250&lt;D6,"NO HZ",Z250)</f>
        <v>#DIV/0!</v>
      </c>
      <c r="P16" s="26" t="e">
        <f t="shared" si="5"/>
        <v>#DIV/0!</v>
      </c>
    </row>
    <row r="17" spans="2:16" x14ac:dyDescent="0.2">
      <c r="B17" s="19" t="s">
        <v>271</v>
      </c>
      <c r="I17" s="3" t="s">
        <v>272</v>
      </c>
      <c r="P17" s="22"/>
    </row>
    <row r="18" spans="2:16" x14ac:dyDescent="0.2">
      <c r="B18" s="19"/>
      <c r="I18" s="3" t="s">
        <v>273</v>
      </c>
      <c r="P18" s="22"/>
    </row>
    <row r="19" spans="2:16" x14ac:dyDescent="0.2">
      <c r="B19" s="19"/>
      <c r="I19" s="3" t="s">
        <v>274</v>
      </c>
      <c r="P19" s="22"/>
    </row>
    <row r="20" spans="2:16" x14ac:dyDescent="0.2">
      <c r="B20" s="19"/>
      <c r="P20" s="22"/>
    </row>
    <row r="21" spans="2:16" ht="15.75" customHeight="1" x14ac:dyDescent="0.2">
      <c r="B21" s="19"/>
      <c r="I21" s="3" t="s">
        <v>275</v>
      </c>
    </row>
    <row r="22" spans="2:16" ht="15.75" customHeight="1" x14ac:dyDescent="0.2">
      <c r="B22" s="19"/>
      <c r="I22" s="3" t="s">
        <v>276</v>
      </c>
      <c r="P22" s="22"/>
    </row>
    <row r="23" spans="2:16" ht="15.75" customHeight="1" x14ac:dyDescent="0.2">
      <c r="B23" s="19"/>
      <c r="I23" s="3" t="s">
        <v>277</v>
      </c>
      <c r="P23" s="22"/>
    </row>
    <row r="24" spans="2:16" ht="15.75" customHeight="1" x14ac:dyDescent="0.2">
      <c r="B24" s="19"/>
      <c r="I24" s="3" t="s">
        <v>270</v>
      </c>
      <c r="J24" s="2" t="s">
        <v>278</v>
      </c>
      <c r="P24" s="22"/>
    </row>
    <row r="25" spans="2:16" ht="15.75" customHeight="1" x14ac:dyDescent="0.2">
      <c r="B25" s="27"/>
      <c r="C25" s="28"/>
      <c r="D25" s="28"/>
      <c r="E25" s="28"/>
      <c r="F25" s="28"/>
      <c r="G25" s="28"/>
      <c r="H25" s="28"/>
      <c r="I25" s="28" t="s">
        <v>279</v>
      </c>
      <c r="J25" s="29" t="s">
        <v>280</v>
      </c>
      <c r="K25" s="28"/>
      <c r="L25" s="28"/>
      <c r="M25" s="28"/>
      <c r="N25" s="28"/>
      <c r="O25" s="28"/>
      <c r="P25" s="30"/>
    </row>
    <row r="26" spans="2:16" ht="15.75" customHeight="1" x14ac:dyDescent="0.2"/>
    <row r="27" spans="2:16" ht="15.75" customHeight="1" x14ac:dyDescent="0.2"/>
    <row r="28" spans="2:16" ht="15.75" customHeight="1" x14ac:dyDescent="0.2"/>
    <row r="29" spans="2:16" ht="15.75" customHeight="1" x14ac:dyDescent="0.2"/>
    <row r="30" spans="2:16" ht="15.75" customHeight="1" x14ac:dyDescent="0.2"/>
    <row r="31" spans="2:16" ht="15.75" customHeight="1" x14ac:dyDescent="0.2"/>
    <row r="32" spans="2:16" ht="15.75" customHeight="1" x14ac:dyDescent="0.2"/>
    <row r="33" spans="4:9" ht="15.75" customHeight="1" x14ac:dyDescent="0.2"/>
    <row r="34" spans="4:9" ht="15.75" customHeight="1" x14ac:dyDescent="0.2"/>
    <row r="35" spans="4:9" ht="15.75" customHeight="1" x14ac:dyDescent="0.2"/>
    <row r="36" spans="4:9" ht="15.75" customHeight="1" x14ac:dyDescent="0.2"/>
    <row r="37" spans="4:9" ht="15.75" customHeight="1" x14ac:dyDescent="0.2"/>
    <row r="38" spans="4:9" ht="15.75" customHeight="1" x14ac:dyDescent="0.2">
      <c r="D38" s="3" t="s">
        <v>281</v>
      </c>
    </row>
    <row r="39" spans="4:9" ht="15.75" customHeight="1" x14ac:dyDescent="0.2"/>
    <row r="40" spans="4:9" ht="15.75" customHeight="1" x14ac:dyDescent="0.2">
      <c r="E40" s="3" t="s">
        <v>282</v>
      </c>
      <c r="F40" s="3" t="s">
        <v>283</v>
      </c>
    </row>
    <row r="41" spans="4:9" ht="15.75" customHeight="1" x14ac:dyDescent="0.2">
      <c r="E41" s="3">
        <f>IF(E13&gt;0,E13,D13)-5780</f>
        <v>-5780</v>
      </c>
      <c r="F41" s="3">
        <f>IF(E15&gt;0,E15,D15)-5780</f>
        <v>-5780</v>
      </c>
    </row>
    <row r="42" spans="4:9" ht="15.75" customHeight="1" x14ac:dyDescent="0.2"/>
    <row r="43" spans="4:9" ht="15.75" customHeight="1" x14ac:dyDescent="0.2">
      <c r="E43" s="3" t="s">
        <v>284</v>
      </c>
      <c r="F43" s="3">
        <v>0.75</v>
      </c>
      <c r="G43" s="3">
        <v>0.97</v>
      </c>
      <c r="H43" s="3">
        <v>1.67</v>
      </c>
      <c r="I43" s="3">
        <v>1.77</v>
      </c>
    </row>
    <row r="44" spans="4:9" ht="15.75" customHeight="1" x14ac:dyDescent="0.2">
      <c r="E44" s="3" t="s">
        <v>285</v>
      </c>
      <c r="F44" s="3">
        <v>1.78</v>
      </c>
      <c r="G44" s="3">
        <v>1.06</v>
      </c>
      <c r="H44" s="3">
        <v>0.36</v>
      </c>
      <c r="I44" s="3">
        <v>0.32</v>
      </c>
    </row>
    <row r="45" spans="4:9" ht="15.75" customHeight="1" x14ac:dyDescent="0.2">
      <c r="D45" s="3" t="s">
        <v>286</v>
      </c>
      <c r="E45" s="3" t="s">
        <v>287</v>
      </c>
      <c r="F45" s="3">
        <f>1.4335/10^4</f>
        <v>1.4334999999999999E-4</v>
      </c>
      <c r="G45" s="3">
        <f>1.2456/10^4</f>
        <v>1.2456000000000001E-4</v>
      </c>
      <c r="H45" s="3">
        <f>5.9578/10^5</f>
        <v>5.9577999999999998E-5</v>
      </c>
      <c r="I45" s="3">
        <f>5.4471/10^5</f>
        <v>5.4471000000000001E-5</v>
      </c>
    </row>
    <row r="46" spans="4:9" ht="15.75" customHeight="1" x14ac:dyDescent="0.2">
      <c r="E46" s="3" t="s">
        <v>288</v>
      </c>
      <c r="F46" s="3">
        <f>3.3954/10^9</f>
        <v>3.3954000000000001E-9</v>
      </c>
      <c r="G46" s="3">
        <f>1.4612/10^8</f>
        <v>1.4612E-8</v>
      </c>
      <c r="H46" s="3">
        <f>1.6707/10^9</f>
        <v>1.6707E-9</v>
      </c>
      <c r="I46" s="3">
        <f>1.5275/10^9</f>
        <v>1.5275000000000002E-9</v>
      </c>
    </row>
    <row r="47" spans="4:9" ht="15.75" customHeight="1" x14ac:dyDescent="0.2">
      <c r="E47" s="3" t="s">
        <v>289</v>
      </c>
      <c r="F47" s="3">
        <f>-7.6364/10^12</f>
        <v>-7.6364000000000001E-12</v>
      </c>
      <c r="G47" s="3">
        <f>-7.6345/10^12</f>
        <v>-7.6345000000000002E-12</v>
      </c>
      <c r="H47" s="3">
        <f>-3.0058/10^12</f>
        <v>-3.0058E-12</v>
      </c>
      <c r="I47" s="3">
        <f>-2.1709/10^12</f>
        <v>-2.1709E-12</v>
      </c>
    </row>
    <row r="48" spans="4:9" ht="15.75" customHeight="1" x14ac:dyDescent="0.2">
      <c r="E48" s="3" t="s">
        <v>290</v>
      </c>
      <c r="F48" s="3">
        <f>-1.195/10^15</f>
        <v>-1.1950000000000001E-15</v>
      </c>
      <c r="G48" s="3">
        <f>-1.7511/10^15</f>
        <v>-1.7511000000000002E-15</v>
      </c>
      <c r="H48" s="3">
        <f>-5.1925/10^16</f>
        <v>-5.1925000000000001E-16</v>
      </c>
      <c r="I48" s="3">
        <f>-3.8282/10^16</f>
        <v>-3.8281999999999998E-16</v>
      </c>
    </row>
    <row r="49" spans="4:27" ht="15.75" customHeight="1" x14ac:dyDescent="0.2"/>
    <row r="50" spans="4:27" ht="15.75" customHeight="1" x14ac:dyDescent="0.2">
      <c r="D50" s="3" t="s">
        <v>291</v>
      </c>
      <c r="L50" s="3" t="s">
        <v>292</v>
      </c>
      <c r="T50" s="3" t="s">
        <v>293</v>
      </c>
    </row>
    <row r="51" spans="4:27" ht="15.75" customHeight="1" x14ac:dyDescent="0.2">
      <c r="D51" s="3" t="s">
        <v>294</v>
      </c>
      <c r="F51" s="3" t="s">
        <v>295</v>
      </c>
      <c r="H51" s="3" t="s">
        <v>296</v>
      </c>
      <c r="J51" s="3" t="s">
        <v>297</v>
      </c>
      <c r="L51" s="3" t="s">
        <v>294</v>
      </c>
      <c r="N51" s="3" t="s">
        <v>295</v>
      </c>
      <c r="P51" s="3" t="s">
        <v>296</v>
      </c>
      <c r="R51" s="3" t="s">
        <v>297</v>
      </c>
      <c r="T51" s="3" t="s">
        <v>294</v>
      </c>
      <c r="V51" s="3" t="s">
        <v>295</v>
      </c>
      <c r="X51" s="3" t="s">
        <v>296</v>
      </c>
      <c r="Z51" s="3" t="s">
        <v>297</v>
      </c>
    </row>
    <row r="52" spans="4:27" ht="15.75" customHeight="1" x14ac:dyDescent="0.2">
      <c r="D52" s="3" t="s">
        <v>287</v>
      </c>
      <c r="E52" s="3" t="s">
        <v>285</v>
      </c>
      <c r="F52" s="3" t="s">
        <v>287</v>
      </c>
      <c r="G52" s="3" t="s">
        <v>285</v>
      </c>
      <c r="H52" s="3" t="s">
        <v>287</v>
      </c>
      <c r="I52" s="3" t="s">
        <v>285</v>
      </c>
      <c r="J52" s="3" t="s">
        <v>287</v>
      </c>
      <c r="K52" s="3" t="s">
        <v>285</v>
      </c>
      <c r="L52" s="3" t="s">
        <v>287</v>
      </c>
      <c r="M52" s="3" t="s">
        <v>285</v>
      </c>
      <c r="N52" s="3" t="s">
        <v>287</v>
      </c>
      <c r="O52" s="3" t="s">
        <v>285</v>
      </c>
      <c r="P52" s="3" t="s">
        <v>287</v>
      </c>
      <c r="Q52" s="3" t="s">
        <v>285</v>
      </c>
      <c r="R52" s="3" t="s">
        <v>287</v>
      </c>
      <c r="S52" s="3" t="s">
        <v>285</v>
      </c>
      <c r="T52" s="3" t="s">
        <v>287</v>
      </c>
      <c r="U52" s="3" t="s">
        <v>285</v>
      </c>
      <c r="V52" s="3" t="s">
        <v>287</v>
      </c>
      <c r="W52" s="3" t="s">
        <v>285</v>
      </c>
      <c r="X52" s="3" t="s">
        <v>287</v>
      </c>
      <c r="Y52" s="3" t="s">
        <v>285</v>
      </c>
      <c r="Z52" s="3" t="s">
        <v>287</v>
      </c>
      <c r="AA52" s="3" t="s">
        <v>285</v>
      </c>
    </row>
    <row r="53" spans="4:27" ht="15.75" customHeight="1" x14ac:dyDescent="0.2">
      <c r="D53" s="3">
        <f>SQRT(IF($E$14&gt;0,$E$14,$D$14)/$F44)</f>
        <v>0</v>
      </c>
      <c r="E53" s="3" t="e">
        <f t="shared" ref="E53:E250" si="6">IF($E$14&gt;0,$E$14,$D$14)/((1+($F$45*$E$41+$F$46*$E$41^2+$F$47*$E$41^3+$F$48*$E$41^4)*$F$43^2)*D53^2)+IF($E$16&gt;0,$E$16,$D$16)/((1+($F$45*$F$41+$F$46*$F$41^2+$F$47*$F$41^3+$F$48*$F$41^4)*$F$43^2)*($D$6*(1-$D$7)-D53)^2)</f>
        <v>#DIV/0!</v>
      </c>
      <c r="F53" s="3">
        <f>SQRT(IF($E$14&gt;0,$E$14,$D$14)/$G44)</f>
        <v>0</v>
      </c>
      <c r="G53" s="3" t="e">
        <f t="shared" ref="G53:G250" si="7">IF($E$14&gt;0,$E$14,$D$14)/((1+($G$45*$E$41+$G$46*$E$41^2+$G$47*$E$41^3+$G$48*$E$41^4)*$G$43^2)*F53^2)+IF($E$16&gt;0,$E$16,$D$16)/((1+($G$45*$F$41+$G$46*$F$41^2+$G$47*$F$41^3+$G$48*$F$41^4)*$G$43^2)*($D$6*(1-$D$7)-F53)^2)</f>
        <v>#DIV/0!</v>
      </c>
      <c r="H53" s="3">
        <f>SQRT(IF($E$14&gt;0,$E$14,$D$14)/$H44)</f>
        <v>0</v>
      </c>
      <c r="I53" s="3" t="e">
        <f t="shared" ref="I53:I250" si="8">IF($E$14&gt;0,$E$14,$D$14)/((1+($H$45*$E$41+$H$46*$E$41^2+$H$47*$E$41^3+$H$48*$E$41^4)*$H$43^2)*H53^2)+IF($E$16&gt;0,$E$16,$D$16)/((1+($H$45*$F$41+$H$46*$F$41^2+$H$47*$F$41^3+$H$48*$F$41^4)*$H$43^2)*($D$6*(1+$D$7)+H53)^2)</f>
        <v>#DIV/0!</v>
      </c>
      <c r="J53" s="3">
        <f>SQRT(IF($E$14&gt;0,$E$14,$D$14)/$I44)</f>
        <v>0</v>
      </c>
      <c r="K53" s="3" t="e">
        <f t="shared" ref="K53:K250" si="9">IF($E$14&gt;0,$E$14,$D$14)/((1+($I$45*$E$41+$I$46*$E$41^2+$I$47*$E$41^3+$I$48*$E$41^4)*$I$43^2)*J53^2)+IF($E$16&gt;0,$E$16,$D$16)/((1+($I$45*$F$41+$I$46*$F$41^2+$I$47*$F$41^3+$I$48*$F$41^4)*$I$43^2)*($D$6*(1+$D$7)+J53)^2)</f>
        <v>#DIV/0!</v>
      </c>
      <c r="L53" s="3">
        <f>SQRT(IF($E$16&gt;0,$E$16,$D$16)/$F44)</f>
        <v>0</v>
      </c>
      <c r="M53" s="3" t="e">
        <f t="shared" ref="M53:M250" si="10">IF($E$14&gt;0,$E$14,$D$14)/((1+($F$45*$E$41+$F$46*$E$41^2+$F$47*$E$41^3+$F$48*$E$41^4)*$F$43^2)*($D$6*(1-$D$7)-L53)^2)+IF($E$16&gt;0,$E$16,$D$16)/((1+($F$45*$F$41+$F$46*$F$41^2+$F$47*$F$41^3+$F$48*$F$41^4)*$F$43^2)*L53^2)</f>
        <v>#DIV/0!</v>
      </c>
      <c r="N53" s="3">
        <f>SQRT(IF($E$16&gt;0,$E$16,$D$16)/$G44)</f>
        <v>0</v>
      </c>
      <c r="O53" s="3" t="e">
        <f t="shared" ref="O53:O250" si="11">IF($E$14&gt;0,$E$14,$D$14)/((1+($G$45*$E$41+$G$46*$E$41^2+$G$47*$E$41^3+$G$48*$E$41^4)*$G$43^2)*($D$6*(1-$D$7)-N53)^2)+IF($E$16&gt;0,$E$16,$D$16)/((1+($G$45*$F$41+$G$46*$F$41^2+$G$47*$F$41^3+$G$48*$F$41^4)*$G$43^2)*N53^2)</f>
        <v>#DIV/0!</v>
      </c>
      <c r="P53" s="3">
        <f>SQRT(IF($E$16&gt;0,$E$16,$D$16)/$H44)</f>
        <v>0</v>
      </c>
      <c r="Q53" s="3" t="e">
        <f t="shared" ref="Q53:Q250" si="12">IF($E$14&gt;0,$E$14,$D$14)/((1+($H$45*$E$41+$H$46*$E$41^2+$H$47*$E$41^3+$H$48*$E$41^4)*$H$43^2)*($D$6*(1+$D$7)+P53)^2)+IF($E$16&gt;0,$E$16,$D$16)/((1+($H$45*$F$41+$H$46*$F$41^2+$H$47*$F$41^3+$H$48*$F$41^4)*$H$43^2)*P53^2)</f>
        <v>#DIV/0!</v>
      </c>
      <c r="R53" s="3">
        <f>SQRT(IF($E$16&gt;0,$E$16,$D$16)/$I44)</f>
        <v>0</v>
      </c>
      <c r="S53" s="3" t="e">
        <f t="shared" ref="S53:S250" si="13">IF($E$14&gt;0,$E$14,$D$14)/((1+($I$45*$E$41+$I$46*$E$41^2+$I$47*$E$41^3+$I$48*$E$41^4)*$I$43^2)*($D$6*(1+$D$7)+R53)^2)+IF($E$16&gt;0,$E$16,$D$16)/((1+($I$45*$F$41+$I$46*$F$41^2+$I$47*$F$41^3+$I$48*$F$41^4)*$I$43^2)*R53^2)</f>
        <v>#DIV/0!</v>
      </c>
      <c r="T53" s="3">
        <f>SQRT((IF($E$16&gt;0,$E$16,$D$16)+IF($E$14&gt;0,$E$14,$D$14))/$F44)</f>
        <v>0</v>
      </c>
      <c r="U53" s="3" t="e">
        <f t="shared" ref="U53:U250" si="14">IF($E$14&gt;0,$E$14,$D$14)/((1+($F$45*$E$41+$F$46*$E$41^2+$F$47*$E$41^3+$F$48*$E$41^4)*$F$43^2)*IF(IF($E$14&gt;0,$E$14,$D$14)/(T53-$D$6*(1+$D$7)*$H$6)^2+IF($E$16&gt;0,$E$16,$D$16)/(T53+$D$6*(1+$D$7)*$H$5)^2&gt;IF($E$14&gt;0,$E$14,$D$14)/(T53+$D$6*(1+$D$7)*$H$6)^2+IF($E$16&gt;0,$E$16,$D$16)/(T53-$D$6*(1+$D$7)*$H$5)^2,T53-$D$6*(1+$D$7)*$H$6,T53+$D$6*(1+$D$7)*$H$6)^2)+IF($E$16&gt;0,$E$16,$D$16)/((1+($F$45*$F$41+$F$46*$F$41^2+$F$47*$F$41^3+$F$48*$F$41^4)*$F$43^2)*IF(IF($E$14&gt;0,$E$14,$D$14)/(T53-$D$6*(1+$D$7)*$H$6)^2+IF($E$16&gt;0,$E$16,$D$16)/(T53+$D$6*(1+$D$7)*$H$5)^2&gt;IF($E$14&gt;0,$E$14,$D$14)/(T53+$D$6*(1+$D$7)*$H$6)^2+IF($E$16&gt;0,$E$16,$D$16)/(T53+$D$6*(1+$D$7)*$H$5)^2,T53+$D$6*(1+$D$7)*$H$5,T53-$D$6*(1+$D$7)*$H$5)^2)</f>
        <v>#DIV/0!</v>
      </c>
      <c r="V53" s="3">
        <f>SQRT((IF($E$16&gt;0,$E$16,$D$16)+IF($E$14&gt;0,$E$14,$D$14))/$G44)</f>
        <v>0</v>
      </c>
      <c r="W53" s="3" t="e">
        <f t="shared" ref="W53:W250" si="15">IF($E$14&gt;0,$E$14,$D$14)/((1+($G$45*$E$41+$G$46*$E$41^2+$G$47*$E$41^3+$G$48*$E$41^4)*$G$43^2)*IF(IF($E$14&gt;0,$E$14,$D$14)/(V53-$D$6*(1+$D$7)*$H$6)^2+IF($E$16&gt;0,$E$16,$D$16)/(V53+$D$6*(1+$D$7)*$H$5)^2&gt;IF($E$14&gt;0,$E$14,$D$14)/(V53+$D$6*(1+$D$7)*$H$6)^2+IF($E$16&gt;0,$E$16,$D$16)/(V53-$D$6*(1+$D$7)*$H$5)^2,V53-$D$6*(1+$D$7)*$H$6,V53+$D$6*(1+$D$7)*$H$6)^2)+IF($E$16&gt;0,$E$16,$D$16)/((1+($G$45*$F$41+$G$46*$F$41^2+$G$47*$F$41^3+$G$48*$F$41^4)*$G$43^2)*IF(IF($E$14&gt;0,$E$14,$D$14)/(V53-$D$6*(1+$D$7)*$H$6)^2+IF($E$16&gt;0,$E$16,$D$16)/(V53+$D$6*(1+$D$7)*$H$5)^2&gt;IF($E$14&gt;0,$E$14,$D$14)/(V53+$D$6*(1+$D$7)*$H$6)^2+IF($E$16&gt;0,$E$16,$D$16)/(V53+$D$6*(1+$D$7)*$H$5)^2,V53+$D$6*(1+$D$7)*$H$5,V53-$D$6*(1+$D$7)*$H$5)^2)</f>
        <v>#DIV/0!</v>
      </c>
      <c r="X53" s="3">
        <f>SQRT((IF($E$16&gt;0,$E$16,$D$16)+IF($E$14&gt;0,$E$14,$D$14))/$H44)</f>
        <v>0</v>
      </c>
      <c r="Y53" s="3" t="e">
        <f t="shared" ref="Y53:Y250" si="16">IF($E$14&gt;0,$E$14,$D$14)/((1+($H$45*$E$41+$H$46*$E$41^2+$H$47*$E$41^3+$H$48*$E$41^4)*$H$43^2)*IF(IF($E$14&gt;0,$E$14,$D$14)/(X53-$D$6*(1-$D$7)*$H$6)^2+IF($E$16&gt;0,$E$16,$D$16)/(X53+$D$6*(1-$D$7)*$H$5)^2&lt;IF($E$14&gt;0,$E$14,$D$14)/(X53+$D$6*(1-$D$7)*$H$6)^2+IF($E$16&gt;0,$E$16,$D$16)/(X53-$D$6*(1-$D$7)*$H$5)^2,X53-$D$6*(1-$D$7)*$H$6,X53+$D$6*(1-$D$7)*$H$6)^2)+IF($E$16&gt;0,$E$16,$D$16)/((1+($H$45*$F$41+$H$46*$F$41^2+$H$47*$F$41^3+$H$48*$F$41^4)*$H$43^2)*IF(IF($E$14&gt;0,$E$14,$D$14)/(X53-$D$6*(1-$D$7)*$H$6)^2+IF($E$16&gt;0,$E$16,$D$16)/(X53+$D$6*(1-$D$7)*$H$5)^2&lt;IF($E$14&gt;0,$E$14,$D$14)/(X53+$D$6*(1-$D$7)*$H$6)^2+IF($E$16&gt;0,$E$16,$D$16)/(X53+$D$6*(1-$D$7)*$H$5)^2,X53+$D$6*(1-$D$7)*$H$5,X53-$D$6*(1-$D$7)*$H$5)^2)</f>
        <v>#DIV/0!</v>
      </c>
      <c r="Z53" s="3">
        <f>SQRT((IF($E$16&gt;0,$E$16,$D$16)+IF($E$14&gt;0,$E$14,$D$14))/$I44)</f>
        <v>0</v>
      </c>
      <c r="AA53" s="3" t="e">
        <f t="shared" ref="AA53:AA250" si="17">IF($E$14&gt;0,$E$14,$D$14)/((1+($I$45*$E$41+$I$46*$E$41^2+$I$47*$E$41^3+$I$48*$E$41^4)*$I$43^2)*IF(IF($E$14&gt;0,$E$14,$D$14)/(Z53-$D$6*(1-$D$7)*$H$6)^2+IF($E$16&gt;0,$E$16,$D$16)/(Z53+$D$6*(1-$D$7)*$H$5)^2&lt;IF($E$14&gt;0,$E$14,$D$14)/(Z53+$D$6*(1-$D$7)*$H$6)^2+IF($E$16&gt;0,$E$16,$D$16)/(Z53-$D$6*(1-$D$7)*$H$5)^2,Z53-$D$6*(1-$D$7)*$H$6,Z53+$D$6*(1-$D$7)*$H$6)^2)+IF($E$16&gt;0,$E$16,$D$16)/((1+($I$45*$F$41+$I$46*$F$41^2+$I$47*$F$41^3+$I$48*$F$41^4)*$I$43^2)*IF(IF($E$14&gt;0,$E$14,$D$14)/(Z53-$D$6*(1-$D$7)*$H$6)^2+IF($E$16&gt;0,$E$16,$D$16)/(Z53+$D$6*(1-$D$7)*$H$5)^2&lt;IF($E$14&gt;0,$E$14,$D$14)/(Z53+$D$6*(1-$D$7)*$H$6)^2+IF($E$16&gt;0,$E$16,$D$16)/(Z53+$D$6*(1-$D$7)*$H$5)^2,Z53+$D$6*(1-$D$7)*$H$5,Z53-$D$6*(1-$D$7)*$H$5)^2)</f>
        <v>#DIV/0!</v>
      </c>
    </row>
    <row r="54" spans="4:27" ht="15.75" customHeight="1" x14ac:dyDescent="0.2">
      <c r="D54" s="3" t="e">
        <f>IF(E53=$F$44,D53,D53+D53/10*IF(E53&gt;$F$44,1,-1))</f>
        <v>#DIV/0!</v>
      </c>
      <c r="E54" s="3" t="e">
        <f t="shared" si="6"/>
        <v>#DIV/0!</v>
      </c>
      <c r="F54" s="3" t="e">
        <f>IF(G53=$G$44,F53,F53+F53/10*IF(G53&gt;$G$44,1,-1))</f>
        <v>#DIV/0!</v>
      </c>
      <c r="G54" s="3" t="e">
        <f t="shared" si="7"/>
        <v>#DIV/0!</v>
      </c>
      <c r="H54" s="3" t="e">
        <f>IF(I53=$H$44,H53,H53+H53/10*IF(I53&gt;$H$44,1,-1))</f>
        <v>#DIV/0!</v>
      </c>
      <c r="I54" s="3" t="e">
        <f t="shared" si="8"/>
        <v>#DIV/0!</v>
      </c>
      <c r="J54" s="3" t="e">
        <f>IF(K53=$I$44,J53,J53+J53/10*IF(K53&gt;$I$44,1,-1))</f>
        <v>#DIV/0!</v>
      </c>
      <c r="K54" s="3" t="e">
        <f t="shared" si="9"/>
        <v>#DIV/0!</v>
      </c>
      <c r="L54" s="3" t="e">
        <f>IF(M53=$F$44,L53,L53+L53/10*IF(M53&gt;$F$44,1,-1))</f>
        <v>#DIV/0!</v>
      </c>
      <c r="M54" s="3" t="e">
        <f t="shared" si="10"/>
        <v>#DIV/0!</v>
      </c>
      <c r="N54" s="3" t="e">
        <f>IF(O53=$G$44,N53,N53+N53/10*IF(O53&gt;$G$44,1,-1))</f>
        <v>#DIV/0!</v>
      </c>
      <c r="O54" s="3" t="e">
        <f t="shared" si="11"/>
        <v>#DIV/0!</v>
      </c>
      <c r="P54" s="3" t="e">
        <f>IF(Q53=$H$44,P53,P53+P53/10*IF(Q53&gt;$H$44,1,-1))</f>
        <v>#DIV/0!</v>
      </c>
      <c r="Q54" s="3" t="e">
        <f t="shared" si="12"/>
        <v>#DIV/0!</v>
      </c>
      <c r="R54" s="3" t="e">
        <f>IF(S53=$I$44,R53,R53+R53/10*IF(S53&gt;$I$44,1,-1))</f>
        <v>#DIV/0!</v>
      </c>
      <c r="S54" s="3" t="e">
        <f t="shared" si="13"/>
        <v>#DIV/0!</v>
      </c>
      <c r="T54" s="3" t="e">
        <f>IF(U53=$F$44,T53,T53+T53/10*IF(U53&gt;$F$44,1,-1))</f>
        <v>#DIV/0!</v>
      </c>
      <c r="U54" s="3" t="e">
        <f t="shared" si="14"/>
        <v>#DIV/0!</v>
      </c>
      <c r="V54" s="3" t="e">
        <f>IF(W53=$G$44,V53,V53+V53/10*IF(W53&gt;$G$44,1,-1))</f>
        <v>#DIV/0!</v>
      </c>
      <c r="W54" s="3" t="e">
        <f t="shared" si="15"/>
        <v>#DIV/0!</v>
      </c>
      <c r="X54" s="3" t="e">
        <f>IF(Y53=$H$44,X53,X53+X53/10*IF(Y53&gt;$H$44,1,-1))</f>
        <v>#DIV/0!</v>
      </c>
      <c r="Y54" s="3" t="e">
        <f t="shared" si="16"/>
        <v>#DIV/0!</v>
      </c>
      <c r="Z54" s="3" t="e">
        <f>IF(AA53=$I$44,Z53,Z53+Z53/10*IF(AA53&gt;$I$44,1,-1))</f>
        <v>#DIV/0!</v>
      </c>
      <c r="AA54" s="3" t="e">
        <f t="shared" si="17"/>
        <v>#DIV/0!</v>
      </c>
    </row>
    <row r="55" spans="4:27" ht="15.75" customHeight="1" x14ac:dyDescent="0.2">
      <c r="D55" s="3" t="e">
        <f t="shared" ref="D55:D250" si="18">IF(E54=$F$44,D54,D54+(ABS(D54-D53))*IF(ABS(E54-$F$44)&gt;ABS(E53-$F$44),0.5,1)*IF(E54&gt;$F$44,1,-1))</f>
        <v>#DIV/0!</v>
      </c>
      <c r="E55" s="3" t="e">
        <f t="shared" si="6"/>
        <v>#DIV/0!</v>
      </c>
      <c r="F55" s="3" t="e">
        <f t="shared" ref="F55:F250" si="19">IF(G54=$G$44,F54,F54+(ABS(F54-F53))*IF(ABS(G54-$G$44)&gt;ABS(G53-$G$44),0.5,1)*IF(G54&gt;$G$44,1,-1))</f>
        <v>#DIV/0!</v>
      </c>
      <c r="G55" s="3" t="e">
        <f t="shared" si="7"/>
        <v>#DIV/0!</v>
      </c>
      <c r="H55" s="3" t="e">
        <f t="shared" ref="H55:H250" si="20">IF(I54=$H$44,H54,H54+(ABS(H54-H53))*IF(ABS(I54-$H$44)&gt;ABS(I53-$H$44),0.5,1)*IF(I54&gt;$H$44,1,-1))</f>
        <v>#DIV/0!</v>
      </c>
      <c r="I55" s="3" t="e">
        <f t="shared" si="8"/>
        <v>#DIV/0!</v>
      </c>
      <c r="J55" s="3" t="e">
        <f t="shared" ref="J55:J250" si="21">IF(K54=$I$44,J54,J54+(ABS(J54-J53))*IF(ABS(K54-$I$44)&gt;ABS(K53-$I$44),0.5,1)*IF(K54&gt;$I$44,1,-1))</f>
        <v>#DIV/0!</v>
      </c>
      <c r="K55" s="3" t="e">
        <f t="shared" si="9"/>
        <v>#DIV/0!</v>
      </c>
      <c r="L55" s="3" t="e">
        <f t="shared" ref="L55:L250" si="22">IF(M54=$F$44,L54,L54+(ABS(L54-L53))*IF(ABS(M54-$F$44)&gt;ABS(M53-$F$44),0.5,1)*IF(M54&gt;$F$44,1,-1))</f>
        <v>#DIV/0!</v>
      </c>
      <c r="M55" s="3" t="e">
        <f t="shared" si="10"/>
        <v>#DIV/0!</v>
      </c>
      <c r="N55" s="3" t="e">
        <f t="shared" ref="N55:N250" si="23">IF(O54=$G$44,N54,N54+(ABS(N54-N53))*IF(ABS(O54-$G$44)&gt;ABS(O53-$G$44),0.5,1)*IF(O54&gt;$G$44,1,-1))</f>
        <v>#DIV/0!</v>
      </c>
      <c r="O55" s="3" t="e">
        <f t="shared" si="11"/>
        <v>#DIV/0!</v>
      </c>
      <c r="P55" s="3" t="e">
        <f t="shared" ref="P55:P250" si="24">IF(Q54=$H$44,P54,P54+(ABS(P54-P53))*IF(ABS(Q54-$H$44)&gt;ABS(Q53-$H$44),0.5,1)*IF(Q54&gt;$H$44,1,-1))</f>
        <v>#DIV/0!</v>
      </c>
      <c r="Q55" s="3" t="e">
        <f t="shared" si="12"/>
        <v>#DIV/0!</v>
      </c>
      <c r="R55" s="3" t="e">
        <f t="shared" ref="R55:R250" si="25">IF(S54=$I$44,R54,R54+(ABS(R54-R53))*IF(ABS(S54-$I$44)&gt;ABS(S53-$I$44),0.5,1)*IF(S54&gt;$I$44,1,-1))</f>
        <v>#DIV/0!</v>
      </c>
      <c r="S55" s="3" t="e">
        <f t="shared" si="13"/>
        <v>#DIV/0!</v>
      </c>
      <c r="T55" s="3" t="e">
        <f t="shared" ref="T55:T250" si="26">IF(U54=$F$44,T54,T54+(ABS(T54-T53))*IF(ABS(U54-$F$44)&gt;ABS(U53-$F$44),0.5,1)*IF(U54&gt;$F$44,1,-1))</f>
        <v>#DIV/0!</v>
      </c>
      <c r="U55" s="3" t="e">
        <f t="shared" si="14"/>
        <v>#DIV/0!</v>
      </c>
      <c r="V55" s="3" t="e">
        <f t="shared" ref="V55:V250" si="27">IF(W54=$G$44,V54,V54+(ABS(V54-V53))*IF(ABS(W54-$G$44)&gt;ABS(W53-$G$44),0.5,1)*IF(W54&gt;$G$44,1,-1))</f>
        <v>#DIV/0!</v>
      </c>
      <c r="W55" s="3" t="e">
        <f t="shared" si="15"/>
        <v>#DIV/0!</v>
      </c>
      <c r="X55" s="3" t="e">
        <f t="shared" ref="X55:X250" si="28">IF(Y54=$H$44,X54,X54+(ABS(X54-X53))*IF(ABS(Y54-$H$44)&gt;ABS(Y53-$H$44),0.5,1)*IF(Y54&gt;$H$44,1,-1))</f>
        <v>#DIV/0!</v>
      </c>
      <c r="Y55" s="3" t="e">
        <f t="shared" si="16"/>
        <v>#DIV/0!</v>
      </c>
      <c r="Z55" s="3" t="e">
        <f t="shared" ref="Z55:Z250" si="29">IF(AA54=$I$44,Z54,Z54+(ABS(Z54-Z53))*IF(ABS(AA54-$I$44)&gt;ABS(AA53-$I$44),0.5,1)*IF(AA54&gt;$I$44,1,-1))</f>
        <v>#DIV/0!</v>
      </c>
      <c r="AA55" s="3" t="e">
        <f t="shared" si="17"/>
        <v>#DIV/0!</v>
      </c>
    </row>
    <row r="56" spans="4:27" ht="15.75" customHeight="1" x14ac:dyDescent="0.2">
      <c r="D56" s="3" t="e">
        <f t="shared" si="18"/>
        <v>#DIV/0!</v>
      </c>
      <c r="E56" s="3" t="e">
        <f t="shared" si="6"/>
        <v>#DIV/0!</v>
      </c>
      <c r="F56" s="3" t="e">
        <f t="shared" si="19"/>
        <v>#DIV/0!</v>
      </c>
      <c r="G56" s="3" t="e">
        <f t="shared" si="7"/>
        <v>#DIV/0!</v>
      </c>
      <c r="H56" s="3" t="e">
        <f t="shared" si="20"/>
        <v>#DIV/0!</v>
      </c>
      <c r="I56" s="3" t="e">
        <f t="shared" si="8"/>
        <v>#DIV/0!</v>
      </c>
      <c r="J56" s="3" t="e">
        <f t="shared" si="21"/>
        <v>#DIV/0!</v>
      </c>
      <c r="K56" s="3" t="e">
        <f t="shared" si="9"/>
        <v>#DIV/0!</v>
      </c>
      <c r="L56" s="3" t="e">
        <f t="shared" si="22"/>
        <v>#DIV/0!</v>
      </c>
      <c r="M56" s="3" t="e">
        <f t="shared" si="10"/>
        <v>#DIV/0!</v>
      </c>
      <c r="N56" s="3" t="e">
        <f t="shared" si="23"/>
        <v>#DIV/0!</v>
      </c>
      <c r="O56" s="3" t="e">
        <f t="shared" si="11"/>
        <v>#DIV/0!</v>
      </c>
      <c r="P56" s="3" t="e">
        <f t="shared" si="24"/>
        <v>#DIV/0!</v>
      </c>
      <c r="Q56" s="3" t="e">
        <f t="shared" si="12"/>
        <v>#DIV/0!</v>
      </c>
      <c r="R56" s="3" t="e">
        <f t="shared" si="25"/>
        <v>#DIV/0!</v>
      </c>
      <c r="S56" s="3" t="e">
        <f t="shared" si="13"/>
        <v>#DIV/0!</v>
      </c>
      <c r="T56" s="3" t="e">
        <f t="shared" si="26"/>
        <v>#DIV/0!</v>
      </c>
      <c r="U56" s="3" t="e">
        <f t="shared" si="14"/>
        <v>#DIV/0!</v>
      </c>
      <c r="V56" s="3" t="e">
        <f t="shared" si="27"/>
        <v>#DIV/0!</v>
      </c>
      <c r="W56" s="3" t="e">
        <f t="shared" si="15"/>
        <v>#DIV/0!</v>
      </c>
      <c r="X56" s="3" t="e">
        <f t="shared" si="28"/>
        <v>#DIV/0!</v>
      </c>
      <c r="Y56" s="3" t="e">
        <f t="shared" si="16"/>
        <v>#DIV/0!</v>
      </c>
      <c r="Z56" s="3" t="e">
        <f t="shared" si="29"/>
        <v>#DIV/0!</v>
      </c>
      <c r="AA56" s="3" t="e">
        <f t="shared" si="17"/>
        <v>#DIV/0!</v>
      </c>
    </row>
    <row r="57" spans="4:27" ht="15.75" customHeight="1" x14ac:dyDescent="0.2">
      <c r="D57" s="3" t="e">
        <f t="shared" si="18"/>
        <v>#DIV/0!</v>
      </c>
      <c r="E57" s="3" t="e">
        <f t="shared" si="6"/>
        <v>#DIV/0!</v>
      </c>
      <c r="F57" s="3" t="e">
        <f t="shared" si="19"/>
        <v>#DIV/0!</v>
      </c>
      <c r="G57" s="3" t="e">
        <f t="shared" si="7"/>
        <v>#DIV/0!</v>
      </c>
      <c r="H57" s="3" t="e">
        <f t="shared" si="20"/>
        <v>#DIV/0!</v>
      </c>
      <c r="I57" s="3" t="e">
        <f t="shared" si="8"/>
        <v>#DIV/0!</v>
      </c>
      <c r="J57" s="3" t="e">
        <f t="shared" si="21"/>
        <v>#DIV/0!</v>
      </c>
      <c r="K57" s="3" t="e">
        <f t="shared" si="9"/>
        <v>#DIV/0!</v>
      </c>
      <c r="L57" s="3" t="e">
        <f t="shared" si="22"/>
        <v>#DIV/0!</v>
      </c>
      <c r="M57" s="3" t="e">
        <f t="shared" si="10"/>
        <v>#DIV/0!</v>
      </c>
      <c r="N57" s="3" t="e">
        <f t="shared" si="23"/>
        <v>#DIV/0!</v>
      </c>
      <c r="O57" s="3" t="e">
        <f t="shared" si="11"/>
        <v>#DIV/0!</v>
      </c>
      <c r="P57" s="3" t="e">
        <f t="shared" si="24"/>
        <v>#DIV/0!</v>
      </c>
      <c r="Q57" s="3" t="e">
        <f t="shared" si="12"/>
        <v>#DIV/0!</v>
      </c>
      <c r="R57" s="3" t="e">
        <f t="shared" si="25"/>
        <v>#DIV/0!</v>
      </c>
      <c r="S57" s="3" t="e">
        <f t="shared" si="13"/>
        <v>#DIV/0!</v>
      </c>
      <c r="T57" s="3" t="e">
        <f t="shared" si="26"/>
        <v>#DIV/0!</v>
      </c>
      <c r="U57" s="3" t="e">
        <f t="shared" si="14"/>
        <v>#DIV/0!</v>
      </c>
      <c r="V57" s="3" t="e">
        <f t="shared" si="27"/>
        <v>#DIV/0!</v>
      </c>
      <c r="W57" s="3" t="e">
        <f t="shared" si="15"/>
        <v>#DIV/0!</v>
      </c>
      <c r="X57" s="3" t="e">
        <f t="shared" si="28"/>
        <v>#DIV/0!</v>
      </c>
      <c r="Y57" s="3" t="e">
        <f t="shared" si="16"/>
        <v>#DIV/0!</v>
      </c>
      <c r="Z57" s="3" t="e">
        <f t="shared" si="29"/>
        <v>#DIV/0!</v>
      </c>
      <c r="AA57" s="3" t="e">
        <f t="shared" si="17"/>
        <v>#DIV/0!</v>
      </c>
    </row>
    <row r="58" spans="4:27" ht="15.75" customHeight="1" x14ac:dyDescent="0.2">
      <c r="D58" s="3" t="e">
        <f t="shared" si="18"/>
        <v>#DIV/0!</v>
      </c>
      <c r="E58" s="3" t="e">
        <f t="shared" si="6"/>
        <v>#DIV/0!</v>
      </c>
      <c r="F58" s="3" t="e">
        <f t="shared" si="19"/>
        <v>#DIV/0!</v>
      </c>
      <c r="G58" s="3" t="e">
        <f t="shared" si="7"/>
        <v>#DIV/0!</v>
      </c>
      <c r="H58" s="3" t="e">
        <f t="shared" si="20"/>
        <v>#DIV/0!</v>
      </c>
      <c r="I58" s="3" t="e">
        <f t="shared" si="8"/>
        <v>#DIV/0!</v>
      </c>
      <c r="J58" s="3" t="e">
        <f t="shared" si="21"/>
        <v>#DIV/0!</v>
      </c>
      <c r="K58" s="3" t="e">
        <f t="shared" si="9"/>
        <v>#DIV/0!</v>
      </c>
      <c r="L58" s="3" t="e">
        <f t="shared" si="22"/>
        <v>#DIV/0!</v>
      </c>
      <c r="M58" s="3" t="e">
        <f t="shared" si="10"/>
        <v>#DIV/0!</v>
      </c>
      <c r="N58" s="3" t="e">
        <f t="shared" si="23"/>
        <v>#DIV/0!</v>
      </c>
      <c r="O58" s="3" t="e">
        <f t="shared" si="11"/>
        <v>#DIV/0!</v>
      </c>
      <c r="P58" s="3" t="e">
        <f t="shared" si="24"/>
        <v>#DIV/0!</v>
      </c>
      <c r="Q58" s="3" t="e">
        <f t="shared" si="12"/>
        <v>#DIV/0!</v>
      </c>
      <c r="R58" s="3" t="e">
        <f t="shared" si="25"/>
        <v>#DIV/0!</v>
      </c>
      <c r="S58" s="3" t="e">
        <f t="shared" si="13"/>
        <v>#DIV/0!</v>
      </c>
      <c r="T58" s="3" t="e">
        <f t="shared" si="26"/>
        <v>#DIV/0!</v>
      </c>
      <c r="U58" s="3" t="e">
        <f t="shared" si="14"/>
        <v>#DIV/0!</v>
      </c>
      <c r="V58" s="3" t="e">
        <f t="shared" si="27"/>
        <v>#DIV/0!</v>
      </c>
      <c r="W58" s="3" t="e">
        <f t="shared" si="15"/>
        <v>#DIV/0!</v>
      </c>
      <c r="X58" s="3" t="e">
        <f t="shared" si="28"/>
        <v>#DIV/0!</v>
      </c>
      <c r="Y58" s="3" t="e">
        <f t="shared" si="16"/>
        <v>#DIV/0!</v>
      </c>
      <c r="Z58" s="3" t="e">
        <f t="shared" si="29"/>
        <v>#DIV/0!</v>
      </c>
      <c r="AA58" s="3" t="e">
        <f t="shared" si="17"/>
        <v>#DIV/0!</v>
      </c>
    </row>
    <row r="59" spans="4:27" ht="15.75" customHeight="1" x14ac:dyDescent="0.2">
      <c r="D59" s="3" t="e">
        <f t="shared" si="18"/>
        <v>#DIV/0!</v>
      </c>
      <c r="E59" s="3" t="e">
        <f t="shared" si="6"/>
        <v>#DIV/0!</v>
      </c>
      <c r="F59" s="3" t="e">
        <f t="shared" si="19"/>
        <v>#DIV/0!</v>
      </c>
      <c r="G59" s="3" t="e">
        <f t="shared" si="7"/>
        <v>#DIV/0!</v>
      </c>
      <c r="H59" s="3" t="e">
        <f t="shared" si="20"/>
        <v>#DIV/0!</v>
      </c>
      <c r="I59" s="3" t="e">
        <f t="shared" si="8"/>
        <v>#DIV/0!</v>
      </c>
      <c r="J59" s="3" t="e">
        <f t="shared" si="21"/>
        <v>#DIV/0!</v>
      </c>
      <c r="K59" s="3" t="e">
        <f t="shared" si="9"/>
        <v>#DIV/0!</v>
      </c>
      <c r="L59" s="3" t="e">
        <f t="shared" si="22"/>
        <v>#DIV/0!</v>
      </c>
      <c r="M59" s="3" t="e">
        <f t="shared" si="10"/>
        <v>#DIV/0!</v>
      </c>
      <c r="N59" s="3" t="e">
        <f t="shared" si="23"/>
        <v>#DIV/0!</v>
      </c>
      <c r="O59" s="3" t="e">
        <f t="shared" si="11"/>
        <v>#DIV/0!</v>
      </c>
      <c r="P59" s="3" t="e">
        <f t="shared" si="24"/>
        <v>#DIV/0!</v>
      </c>
      <c r="Q59" s="3" t="e">
        <f t="shared" si="12"/>
        <v>#DIV/0!</v>
      </c>
      <c r="R59" s="3" t="e">
        <f t="shared" si="25"/>
        <v>#DIV/0!</v>
      </c>
      <c r="S59" s="3" t="e">
        <f t="shared" si="13"/>
        <v>#DIV/0!</v>
      </c>
      <c r="T59" s="3" t="e">
        <f t="shared" si="26"/>
        <v>#DIV/0!</v>
      </c>
      <c r="U59" s="3" t="e">
        <f t="shared" si="14"/>
        <v>#DIV/0!</v>
      </c>
      <c r="V59" s="3" t="e">
        <f t="shared" si="27"/>
        <v>#DIV/0!</v>
      </c>
      <c r="W59" s="3" t="e">
        <f t="shared" si="15"/>
        <v>#DIV/0!</v>
      </c>
      <c r="X59" s="3" t="e">
        <f t="shared" si="28"/>
        <v>#DIV/0!</v>
      </c>
      <c r="Y59" s="3" t="e">
        <f t="shared" si="16"/>
        <v>#DIV/0!</v>
      </c>
      <c r="Z59" s="3" t="e">
        <f t="shared" si="29"/>
        <v>#DIV/0!</v>
      </c>
      <c r="AA59" s="3" t="e">
        <f t="shared" si="17"/>
        <v>#DIV/0!</v>
      </c>
    </row>
    <row r="60" spans="4:27" ht="15.75" customHeight="1" x14ac:dyDescent="0.2">
      <c r="D60" s="3" t="e">
        <f t="shared" si="18"/>
        <v>#DIV/0!</v>
      </c>
      <c r="E60" s="3" t="e">
        <f t="shared" si="6"/>
        <v>#DIV/0!</v>
      </c>
      <c r="F60" s="3" t="e">
        <f t="shared" si="19"/>
        <v>#DIV/0!</v>
      </c>
      <c r="G60" s="3" t="e">
        <f t="shared" si="7"/>
        <v>#DIV/0!</v>
      </c>
      <c r="H60" s="3" t="e">
        <f t="shared" si="20"/>
        <v>#DIV/0!</v>
      </c>
      <c r="I60" s="3" t="e">
        <f t="shared" si="8"/>
        <v>#DIV/0!</v>
      </c>
      <c r="J60" s="3" t="e">
        <f t="shared" si="21"/>
        <v>#DIV/0!</v>
      </c>
      <c r="K60" s="3" t="e">
        <f t="shared" si="9"/>
        <v>#DIV/0!</v>
      </c>
      <c r="L60" s="3" t="e">
        <f t="shared" si="22"/>
        <v>#DIV/0!</v>
      </c>
      <c r="M60" s="3" t="e">
        <f t="shared" si="10"/>
        <v>#DIV/0!</v>
      </c>
      <c r="N60" s="3" t="e">
        <f t="shared" si="23"/>
        <v>#DIV/0!</v>
      </c>
      <c r="O60" s="3" t="e">
        <f t="shared" si="11"/>
        <v>#DIV/0!</v>
      </c>
      <c r="P60" s="3" t="e">
        <f t="shared" si="24"/>
        <v>#DIV/0!</v>
      </c>
      <c r="Q60" s="3" t="e">
        <f t="shared" si="12"/>
        <v>#DIV/0!</v>
      </c>
      <c r="R60" s="3" t="e">
        <f t="shared" si="25"/>
        <v>#DIV/0!</v>
      </c>
      <c r="S60" s="3" t="e">
        <f t="shared" si="13"/>
        <v>#DIV/0!</v>
      </c>
      <c r="T60" s="3" t="e">
        <f t="shared" si="26"/>
        <v>#DIV/0!</v>
      </c>
      <c r="U60" s="3" t="e">
        <f t="shared" si="14"/>
        <v>#DIV/0!</v>
      </c>
      <c r="V60" s="3" t="e">
        <f t="shared" si="27"/>
        <v>#DIV/0!</v>
      </c>
      <c r="W60" s="3" t="e">
        <f t="shared" si="15"/>
        <v>#DIV/0!</v>
      </c>
      <c r="X60" s="3" t="e">
        <f t="shared" si="28"/>
        <v>#DIV/0!</v>
      </c>
      <c r="Y60" s="3" t="e">
        <f t="shared" si="16"/>
        <v>#DIV/0!</v>
      </c>
      <c r="Z60" s="3" t="e">
        <f t="shared" si="29"/>
        <v>#DIV/0!</v>
      </c>
      <c r="AA60" s="3" t="e">
        <f t="shared" si="17"/>
        <v>#DIV/0!</v>
      </c>
    </row>
    <row r="61" spans="4:27" ht="15.75" customHeight="1" x14ac:dyDescent="0.2">
      <c r="D61" s="3" t="e">
        <f t="shared" si="18"/>
        <v>#DIV/0!</v>
      </c>
      <c r="E61" s="3" t="e">
        <f t="shared" si="6"/>
        <v>#DIV/0!</v>
      </c>
      <c r="F61" s="3" t="e">
        <f t="shared" si="19"/>
        <v>#DIV/0!</v>
      </c>
      <c r="G61" s="3" t="e">
        <f t="shared" si="7"/>
        <v>#DIV/0!</v>
      </c>
      <c r="H61" s="3" t="e">
        <f t="shared" si="20"/>
        <v>#DIV/0!</v>
      </c>
      <c r="I61" s="3" t="e">
        <f t="shared" si="8"/>
        <v>#DIV/0!</v>
      </c>
      <c r="J61" s="3" t="e">
        <f t="shared" si="21"/>
        <v>#DIV/0!</v>
      </c>
      <c r="K61" s="3" t="e">
        <f t="shared" si="9"/>
        <v>#DIV/0!</v>
      </c>
      <c r="L61" s="3" t="e">
        <f t="shared" si="22"/>
        <v>#DIV/0!</v>
      </c>
      <c r="M61" s="3" t="e">
        <f t="shared" si="10"/>
        <v>#DIV/0!</v>
      </c>
      <c r="N61" s="3" t="e">
        <f t="shared" si="23"/>
        <v>#DIV/0!</v>
      </c>
      <c r="O61" s="3" t="e">
        <f t="shared" si="11"/>
        <v>#DIV/0!</v>
      </c>
      <c r="P61" s="3" t="e">
        <f t="shared" si="24"/>
        <v>#DIV/0!</v>
      </c>
      <c r="Q61" s="3" t="e">
        <f t="shared" si="12"/>
        <v>#DIV/0!</v>
      </c>
      <c r="R61" s="3" t="e">
        <f t="shared" si="25"/>
        <v>#DIV/0!</v>
      </c>
      <c r="S61" s="3" t="e">
        <f t="shared" si="13"/>
        <v>#DIV/0!</v>
      </c>
      <c r="T61" s="3" t="e">
        <f t="shared" si="26"/>
        <v>#DIV/0!</v>
      </c>
      <c r="U61" s="3" t="e">
        <f t="shared" si="14"/>
        <v>#DIV/0!</v>
      </c>
      <c r="V61" s="3" t="e">
        <f t="shared" si="27"/>
        <v>#DIV/0!</v>
      </c>
      <c r="W61" s="3" t="e">
        <f t="shared" si="15"/>
        <v>#DIV/0!</v>
      </c>
      <c r="X61" s="3" t="e">
        <f t="shared" si="28"/>
        <v>#DIV/0!</v>
      </c>
      <c r="Y61" s="3" t="e">
        <f t="shared" si="16"/>
        <v>#DIV/0!</v>
      </c>
      <c r="Z61" s="3" t="e">
        <f t="shared" si="29"/>
        <v>#DIV/0!</v>
      </c>
      <c r="AA61" s="3" t="e">
        <f t="shared" si="17"/>
        <v>#DIV/0!</v>
      </c>
    </row>
    <row r="62" spans="4:27" ht="15.75" customHeight="1" x14ac:dyDescent="0.2">
      <c r="D62" s="3" t="e">
        <f t="shared" si="18"/>
        <v>#DIV/0!</v>
      </c>
      <c r="E62" s="3" t="e">
        <f t="shared" si="6"/>
        <v>#DIV/0!</v>
      </c>
      <c r="F62" s="3" t="e">
        <f t="shared" si="19"/>
        <v>#DIV/0!</v>
      </c>
      <c r="G62" s="3" t="e">
        <f t="shared" si="7"/>
        <v>#DIV/0!</v>
      </c>
      <c r="H62" s="3" t="e">
        <f t="shared" si="20"/>
        <v>#DIV/0!</v>
      </c>
      <c r="I62" s="3" t="e">
        <f t="shared" si="8"/>
        <v>#DIV/0!</v>
      </c>
      <c r="J62" s="3" t="e">
        <f t="shared" si="21"/>
        <v>#DIV/0!</v>
      </c>
      <c r="K62" s="3" t="e">
        <f t="shared" si="9"/>
        <v>#DIV/0!</v>
      </c>
      <c r="L62" s="3" t="e">
        <f t="shared" si="22"/>
        <v>#DIV/0!</v>
      </c>
      <c r="M62" s="3" t="e">
        <f t="shared" si="10"/>
        <v>#DIV/0!</v>
      </c>
      <c r="N62" s="3" t="e">
        <f t="shared" si="23"/>
        <v>#DIV/0!</v>
      </c>
      <c r="O62" s="3" t="e">
        <f t="shared" si="11"/>
        <v>#DIV/0!</v>
      </c>
      <c r="P62" s="3" t="e">
        <f t="shared" si="24"/>
        <v>#DIV/0!</v>
      </c>
      <c r="Q62" s="3" t="e">
        <f t="shared" si="12"/>
        <v>#DIV/0!</v>
      </c>
      <c r="R62" s="3" t="e">
        <f t="shared" si="25"/>
        <v>#DIV/0!</v>
      </c>
      <c r="S62" s="3" t="e">
        <f t="shared" si="13"/>
        <v>#DIV/0!</v>
      </c>
      <c r="T62" s="3" t="e">
        <f t="shared" si="26"/>
        <v>#DIV/0!</v>
      </c>
      <c r="U62" s="3" t="e">
        <f t="shared" si="14"/>
        <v>#DIV/0!</v>
      </c>
      <c r="V62" s="3" t="e">
        <f t="shared" si="27"/>
        <v>#DIV/0!</v>
      </c>
      <c r="W62" s="3" t="e">
        <f t="shared" si="15"/>
        <v>#DIV/0!</v>
      </c>
      <c r="X62" s="3" t="e">
        <f t="shared" si="28"/>
        <v>#DIV/0!</v>
      </c>
      <c r="Y62" s="3" t="e">
        <f t="shared" si="16"/>
        <v>#DIV/0!</v>
      </c>
      <c r="Z62" s="3" t="e">
        <f t="shared" si="29"/>
        <v>#DIV/0!</v>
      </c>
      <c r="AA62" s="3" t="e">
        <f t="shared" si="17"/>
        <v>#DIV/0!</v>
      </c>
    </row>
    <row r="63" spans="4:27" ht="15.75" customHeight="1" x14ac:dyDescent="0.2">
      <c r="D63" s="3" t="e">
        <f t="shared" si="18"/>
        <v>#DIV/0!</v>
      </c>
      <c r="E63" s="3" t="e">
        <f t="shared" si="6"/>
        <v>#DIV/0!</v>
      </c>
      <c r="F63" s="3" t="e">
        <f t="shared" si="19"/>
        <v>#DIV/0!</v>
      </c>
      <c r="G63" s="3" t="e">
        <f t="shared" si="7"/>
        <v>#DIV/0!</v>
      </c>
      <c r="H63" s="3" t="e">
        <f t="shared" si="20"/>
        <v>#DIV/0!</v>
      </c>
      <c r="I63" s="3" t="e">
        <f t="shared" si="8"/>
        <v>#DIV/0!</v>
      </c>
      <c r="J63" s="3" t="e">
        <f t="shared" si="21"/>
        <v>#DIV/0!</v>
      </c>
      <c r="K63" s="3" t="e">
        <f t="shared" si="9"/>
        <v>#DIV/0!</v>
      </c>
      <c r="L63" s="3" t="e">
        <f t="shared" si="22"/>
        <v>#DIV/0!</v>
      </c>
      <c r="M63" s="3" t="e">
        <f t="shared" si="10"/>
        <v>#DIV/0!</v>
      </c>
      <c r="N63" s="3" t="e">
        <f t="shared" si="23"/>
        <v>#DIV/0!</v>
      </c>
      <c r="O63" s="3" t="e">
        <f t="shared" si="11"/>
        <v>#DIV/0!</v>
      </c>
      <c r="P63" s="3" t="e">
        <f t="shared" si="24"/>
        <v>#DIV/0!</v>
      </c>
      <c r="Q63" s="3" t="e">
        <f t="shared" si="12"/>
        <v>#DIV/0!</v>
      </c>
      <c r="R63" s="3" t="e">
        <f t="shared" si="25"/>
        <v>#DIV/0!</v>
      </c>
      <c r="S63" s="3" t="e">
        <f t="shared" si="13"/>
        <v>#DIV/0!</v>
      </c>
      <c r="T63" s="3" t="e">
        <f t="shared" si="26"/>
        <v>#DIV/0!</v>
      </c>
      <c r="U63" s="3" t="e">
        <f t="shared" si="14"/>
        <v>#DIV/0!</v>
      </c>
      <c r="V63" s="3" t="e">
        <f t="shared" si="27"/>
        <v>#DIV/0!</v>
      </c>
      <c r="W63" s="3" t="e">
        <f t="shared" si="15"/>
        <v>#DIV/0!</v>
      </c>
      <c r="X63" s="3" t="e">
        <f t="shared" si="28"/>
        <v>#DIV/0!</v>
      </c>
      <c r="Y63" s="3" t="e">
        <f t="shared" si="16"/>
        <v>#DIV/0!</v>
      </c>
      <c r="Z63" s="3" t="e">
        <f t="shared" si="29"/>
        <v>#DIV/0!</v>
      </c>
      <c r="AA63" s="3" t="e">
        <f t="shared" si="17"/>
        <v>#DIV/0!</v>
      </c>
    </row>
    <row r="64" spans="4:27" ht="15.75" customHeight="1" x14ac:dyDescent="0.2">
      <c r="D64" s="3" t="e">
        <f t="shared" si="18"/>
        <v>#DIV/0!</v>
      </c>
      <c r="E64" s="3" t="e">
        <f t="shared" si="6"/>
        <v>#DIV/0!</v>
      </c>
      <c r="F64" s="3" t="e">
        <f t="shared" si="19"/>
        <v>#DIV/0!</v>
      </c>
      <c r="G64" s="3" t="e">
        <f t="shared" si="7"/>
        <v>#DIV/0!</v>
      </c>
      <c r="H64" s="3" t="e">
        <f t="shared" si="20"/>
        <v>#DIV/0!</v>
      </c>
      <c r="I64" s="3" t="e">
        <f t="shared" si="8"/>
        <v>#DIV/0!</v>
      </c>
      <c r="J64" s="3" t="e">
        <f t="shared" si="21"/>
        <v>#DIV/0!</v>
      </c>
      <c r="K64" s="3" t="e">
        <f t="shared" si="9"/>
        <v>#DIV/0!</v>
      </c>
      <c r="L64" s="3" t="e">
        <f t="shared" si="22"/>
        <v>#DIV/0!</v>
      </c>
      <c r="M64" s="3" t="e">
        <f t="shared" si="10"/>
        <v>#DIV/0!</v>
      </c>
      <c r="N64" s="3" t="e">
        <f t="shared" si="23"/>
        <v>#DIV/0!</v>
      </c>
      <c r="O64" s="3" t="e">
        <f t="shared" si="11"/>
        <v>#DIV/0!</v>
      </c>
      <c r="P64" s="3" t="e">
        <f t="shared" si="24"/>
        <v>#DIV/0!</v>
      </c>
      <c r="Q64" s="3" t="e">
        <f t="shared" si="12"/>
        <v>#DIV/0!</v>
      </c>
      <c r="R64" s="3" t="e">
        <f t="shared" si="25"/>
        <v>#DIV/0!</v>
      </c>
      <c r="S64" s="3" t="e">
        <f t="shared" si="13"/>
        <v>#DIV/0!</v>
      </c>
      <c r="T64" s="3" t="e">
        <f t="shared" si="26"/>
        <v>#DIV/0!</v>
      </c>
      <c r="U64" s="3" t="e">
        <f t="shared" si="14"/>
        <v>#DIV/0!</v>
      </c>
      <c r="V64" s="3" t="e">
        <f t="shared" si="27"/>
        <v>#DIV/0!</v>
      </c>
      <c r="W64" s="3" t="e">
        <f t="shared" si="15"/>
        <v>#DIV/0!</v>
      </c>
      <c r="X64" s="3" t="e">
        <f t="shared" si="28"/>
        <v>#DIV/0!</v>
      </c>
      <c r="Y64" s="3" t="e">
        <f t="shared" si="16"/>
        <v>#DIV/0!</v>
      </c>
      <c r="Z64" s="3" t="e">
        <f t="shared" si="29"/>
        <v>#DIV/0!</v>
      </c>
      <c r="AA64" s="3" t="e">
        <f t="shared" si="17"/>
        <v>#DIV/0!</v>
      </c>
    </row>
    <row r="65" spans="4:27" ht="15.75" customHeight="1" x14ac:dyDescent="0.2">
      <c r="D65" s="3" t="e">
        <f t="shared" si="18"/>
        <v>#DIV/0!</v>
      </c>
      <c r="E65" s="3" t="e">
        <f t="shared" si="6"/>
        <v>#DIV/0!</v>
      </c>
      <c r="F65" s="3" t="e">
        <f t="shared" si="19"/>
        <v>#DIV/0!</v>
      </c>
      <c r="G65" s="3" t="e">
        <f t="shared" si="7"/>
        <v>#DIV/0!</v>
      </c>
      <c r="H65" s="3" t="e">
        <f t="shared" si="20"/>
        <v>#DIV/0!</v>
      </c>
      <c r="I65" s="3" t="e">
        <f t="shared" si="8"/>
        <v>#DIV/0!</v>
      </c>
      <c r="J65" s="3" t="e">
        <f t="shared" si="21"/>
        <v>#DIV/0!</v>
      </c>
      <c r="K65" s="3" t="e">
        <f t="shared" si="9"/>
        <v>#DIV/0!</v>
      </c>
      <c r="L65" s="3" t="e">
        <f t="shared" si="22"/>
        <v>#DIV/0!</v>
      </c>
      <c r="M65" s="3" t="e">
        <f t="shared" si="10"/>
        <v>#DIV/0!</v>
      </c>
      <c r="N65" s="3" t="e">
        <f t="shared" si="23"/>
        <v>#DIV/0!</v>
      </c>
      <c r="O65" s="3" t="e">
        <f t="shared" si="11"/>
        <v>#DIV/0!</v>
      </c>
      <c r="P65" s="3" t="e">
        <f t="shared" si="24"/>
        <v>#DIV/0!</v>
      </c>
      <c r="Q65" s="3" t="e">
        <f t="shared" si="12"/>
        <v>#DIV/0!</v>
      </c>
      <c r="R65" s="3" t="e">
        <f t="shared" si="25"/>
        <v>#DIV/0!</v>
      </c>
      <c r="S65" s="3" t="e">
        <f t="shared" si="13"/>
        <v>#DIV/0!</v>
      </c>
      <c r="T65" s="3" t="e">
        <f t="shared" si="26"/>
        <v>#DIV/0!</v>
      </c>
      <c r="U65" s="3" t="e">
        <f t="shared" si="14"/>
        <v>#DIV/0!</v>
      </c>
      <c r="V65" s="3" t="e">
        <f t="shared" si="27"/>
        <v>#DIV/0!</v>
      </c>
      <c r="W65" s="3" t="e">
        <f t="shared" si="15"/>
        <v>#DIV/0!</v>
      </c>
      <c r="X65" s="3" t="e">
        <f t="shared" si="28"/>
        <v>#DIV/0!</v>
      </c>
      <c r="Y65" s="3" t="e">
        <f t="shared" si="16"/>
        <v>#DIV/0!</v>
      </c>
      <c r="Z65" s="3" t="e">
        <f t="shared" si="29"/>
        <v>#DIV/0!</v>
      </c>
      <c r="AA65" s="3" t="e">
        <f t="shared" si="17"/>
        <v>#DIV/0!</v>
      </c>
    </row>
    <row r="66" spans="4:27" ht="15.75" customHeight="1" x14ac:dyDescent="0.2">
      <c r="D66" s="3" t="e">
        <f t="shared" si="18"/>
        <v>#DIV/0!</v>
      </c>
      <c r="E66" s="3" t="e">
        <f t="shared" si="6"/>
        <v>#DIV/0!</v>
      </c>
      <c r="F66" s="3" t="e">
        <f t="shared" si="19"/>
        <v>#DIV/0!</v>
      </c>
      <c r="G66" s="3" t="e">
        <f t="shared" si="7"/>
        <v>#DIV/0!</v>
      </c>
      <c r="H66" s="3" t="e">
        <f t="shared" si="20"/>
        <v>#DIV/0!</v>
      </c>
      <c r="I66" s="3" t="e">
        <f t="shared" si="8"/>
        <v>#DIV/0!</v>
      </c>
      <c r="J66" s="3" t="e">
        <f t="shared" si="21"/>
        <v>#DIV/0!</v>
      </c>
      <c r="K66" s="3" t="e">
        <f t="shared" si="9"/>
        <v>#DIV/0!</v>
      </c>
      <c r="L66" s="3" t="e">
        <f t="shared" si="22"/>
        <v>#DIV/0!</v>
      </c>
      <c r="M66" s="3" t="e">
        <f t="shared" si="10"/>
        <v>#DIV/0!</v>
      </c>
      <c r="N66" s="3" t="e">
        <f t="shared" si="23"/>
        <v>#DIV/0!</v>
      </c>
      <c r="O66" s="3" t="e">
        <f t="shared" si="11"/>
        <v>#DIV/0!</v>
      </c>
      <c r="P66" s="3" t="e">
        <f t="shared" si="24"/>
        <v>#DIV/0!</v>
      </c>
      <c r="Q66" s="3" t="e">
        <f t="shared" si="12"/>
        <v>#DIV/0!</v>
      </c>
      <c r="R66" s="3" t="e">
        <f t="shared" si="25"/>
        <v>#DIV/0!</v>
      </c>
      <c r="S66" s="3" t="e">
        <f t="shared" si="13"/>
        <v>#DIV/0!</v>
      </c>
      <c r="T66" s="3" t="e">
        <f t="shared" si="26"/>
        <v>#DIV/0!</v>
      </c>
      <c r="U66" s="3" t="e">
        <f t="shared" si="14"/>
        <v>#DIV/0!</v>
      </c>
      <c r="V66" s="3" t="e">
        <f t="shared" si="27"/>
        <v>#DIV/0!</v>
      </c>
      <c r="W66" s="3" t="e">
        <f t="shared" si="15"/>
        <v>#DIV/0!</v>
      </c>
      <c r="X66" s="3" t="e">
        <f t="shared" si="28"/>
        <v>#DIV/0!</v>
      </c>
      <c r="Y66" s="3" t="e">
        <f t="shared" si="16"/>
        <v>#DIV/0!</v>
      </c>
      <c r="Z66" s="3" t="e">
        <f t="shared" si="29"/>
        <v>#DIV/0!</v>
      </c>
      <c r="AA66" s="3" t="e">
        <f t="shared" si="17"/>
        <v>#DIV/0!</v>
      </c>
    </row>
    <row r="67" spans="4:27" ht="15.75" customHeight="1" x14ac:dyDescent="0.2">
      <c r="D67" s="3" t="e">
        <f t="shared" si="18"/>
        <v>#DIV/0!</v>
      </c>
      <c r="E67" s="3" t="e">
        <f t="shared" si="6"/>
        <v>#DIV/0!</v>
      </c>
      <c r="F67" s="3" t="e">
        <f t="shared" si="19"/>
        <v>#DIV/0!</v>
      </c>
      <c r="G67" s="3" t="e">
        <f t="shared" si="7"/>
        <v>#DIV/0!</v>
      </c>
      <c r="H67" s="3" t="e">
        <f t="shared" si="20"/>
        <v>#DIV/0!</v>
      </c>
      <c r="I67" s="3" t="e">
        <f t="shared" si="8"/>
        <v>#DIV/0!</v>
      </c>
      <c r="J67" s="3" t="e">
        <f t="shared" si="21"/>
        <v>#DIV/0!</v>
      </c>
      <c r="K67" s="3" t="e">
        <f t="shared" si="9"/>
        <v>#DIV/0!</v>
      </c>
      <c r="L67" s="3" t="e">
        <f t="shared" si="22"/>
        <v>#DIV/0!</v>
      </c>
      <c r="M67" s="3" t="e">
        <f t="shared" si="10"/>
        <v>#DIV/0!</v>
      </c>
      <c r="N67" s="3" t="e">
        <f t="shared" si="23"/>
        <v>#DIV/0!</v>
      </c>
      <c r="O67" s="3" t="e">
        <f t="shared" si="11"/>
        <v>#DIV/0!</v>
      </c>
      <c r="P67" s="3" t="e">
        <f t="shared" si="24"/>
        <v>#DIV/0!</v>
      </c>
      <c r="Q67" s="3" t="e">
        <f t="shared" si="12"/>
        <v>#DIV/0!</v>
      </c>
      <c r="R67" s="3" t="e">
        <f t="shared" si="25"/>
        <v>#DIV/0!</v>
      </c>
      <c r="S67" s="3" t="e">
        <f t="shared" si="13"/>
        <v>#DIV/0!</v>
      </c>
      <c r="T67" s="3" t="e">
        <f t="shared" si="26"/>
        <v>#DIV/0!</v>
      </c>
      <c r="U67" s="3" t="e">
        <f t="shared" si="14"/>
        <v>#DIV/0!</v>
      </c>
      <c r="V67" s="3" t="e">
        <f t="shared" si="27"/>
        <v>#DIV/0!</v>
      </c>
      <c r="W67" s="3" t="e">
        <f t="shared" si="15"/>
        <v>#DIV/0!</v>
      </c>
      <c r="X67" s="3" t="e">
        <f t="shared" si="28"/>
        <v>#DIV/0!</v>
      </c>
      <c r="Y67" s="3" t="e">
        <f t="shared" si="16"/>
        <v>#DIV/0!</v>
      </c>
      <c r="Z67" s="3" t="e">
        <f t="shared" si="29"/>
        <v>#DIV/0!</v>
      </c>
      <c r="AA67" s="3" t="e">
        <f t="shared" si="17"/>
        <v>#DIV/0!</v>
      </c>
    </row>
    <row r="68" spans="4:27" ht="15.75" customHeight="1" x14ac:dyDescent="0.2">
      <c r="D68" s="3" t="e">
        <f t="shared" si="18"/>
        <v>#DIV/0!</v>
      </c>
      <c r="E68" s="3" t="e">
        <f t="shared" si="6"/>
        <v>#DIV/0!</v>
      </c>
      <c r="F68" s="3" t="e">
        <f t="shared" si="19"/>
        <v>#DIV/0!</v>
      </c>
      <c r="G68" s="3" t="e">
        <f t="shared" si="7"/>
        <v>#DIV/0!</v>
      </c>
      <c r="H68" s="3" t="e">
        <f t="shared" si="20"/>
        <v>#DIV/0!</v>
      </c>
      <c r="I68" s="3" t="e">
        <f t="shared" si="8"/>
        <v>#DIV/0!</v>
      </c>
      <c r="J68" s="3" t="e">
        <f t="shared" si="21"/>
        <v>#DIV/0!</v>
      </c>
      <c r="K68" s="3" t="e">
        <f t="shared" si="9"/>
        <v>#DIV/0!</v>
      </c>
      <c r="L68" s="3" t="e">
        <f t="shared" si="22"/>
        <v>#DIV/0!</v>
      </c>
      <c r="M68" s="3" t="e">
        <f t="shared" si="10"/>
        <v>#DIV/0!</v>
      </c>
      <c r="N68" s="3" t="e">
        <f t="shared" si="23"/>
        <v>#DIV/0!</v>
      </c>
      <c r="O68" s="3" t="e">
        <f t="shared" si="11"/>
        <v>#DIV/0!</v>
      </c>
      <c r="P68" s="3" t="e">
        <f t="shared" si="24"/>
        <v>#DIV/0!</v>
      </c>
      <c r="Q68" s="3" t="e">
        <f t="shared" si="12"/>
        <v>#DIV/0!</v>
      </c>
      <c r="R68" s="3" t="e">
        <f t="shared" si="25"/>
        <v>#DIV/0!</v>
      </c>
      <c r="S68" s="3" t="e">
        <f t="shared" si="13"/>
        <v>#DIV/0!</v>
      </c>
      <c r="T68" s="3" t="e">
        <f t="shared" si="26"/>
        <v>#DIV/0!</v>
      </c>
      <c r="U68" s="3" t="e">
        <f t="shared" si="14"/>
        <v>#DIV/0!</v>
      </c>
      <c r="V68" s="3" t="e">
        <f t="shared" si="27"/>
        <v>#DIV/0!</v>
      </c>
      <c r="W68" s="3" t="e">
        <f t="shared" si="15"/>
        <v>#DIV/0!</v>
      </c>
      <c r="X68" s="3" t="e">
        <f t="shared" si="28"/>
        <v>#DIV/0!</v>
      </c>
      <c r="Y68" s="3" t="e">
        <f t="shared" si="16"/>
        <v>#DIV/0!</v>
      </c>
      <c r="Z68" s="3" t="e">
        <f t="shared" si="29"/>
        <v>#DIV/0!</v>
      </c>
      <c r="AA68" s="3" t="e">
        <f t="shared" si="17"/>
        <v>#DIV/0!</v>
      </c>
    </row>
    <row r="69" spans="4:27" ht="15.75" customHeight="1" x14ac:dyDescent="0.2">
      <c r="D69" s="3" t="e">
        <f t="shared" si="18"/>
        <v>#DIV/0!</v>
      </c>
      <c r="E69" s="3" t="e">
        <f t="shared" si="6"/>
        <v>#DIV/0!</v>
      </c>
      <c r="F69" s="3" t="e">
        <f t="shared" si="19"/>
        <v>#DIV/0!</v>
      </c>
      <c r="G69" s="3" t="e">
        <f t="shared" si="7"/>
        <v>#DIV/0!</v>
      </c>
      <c r="H69" s="3" t="e">
        <f t="shared" si="20"/>
        <v>#DIV/0!</v>
      </c>
      <c r="I69" s="3" t="e">
        <f t="shared" si="8"/>
        <v>#DIV/0!</v>
      </c>
      <c r="J69" s="3" t="e">
        <f t="shared" si="21"/>
        <v>#DIV/0!</v>
      </c>
      <c r="K69" s="3" t="e">
        <f t="shared" si="9"/>
        <v>#DIV/0!</v>
      </c>
      <c r="L69" s="3" t="e">
        <f t="shared" si="22"/>
        <v>#DIV/0!</v>
      </c>
      <c r="M69" s="3" t="e">
        <f t="shared" si="10"/>
        <v>#DIV/0!</v>
      </c>
      <c r="N69" s="3" t="e">
        <f t="shared" si="23"/>
        <v>#DIV/0!</v>
      </c>
      <c r="O69" s="3" t="e">
        <f t="shared" si="11"/>
        <v>#DIV/0!</v>
      </c>
      <c r="P69" s="3" t="e">
        <f t="shared" si="24"/>
        <v>#DIV/0!</v>
      </c>
      <c r="Q69" s="3" t="e">
        <f t="shared" si="12"/>
        <v>#DIV/0!</v>
      </c>
      <c r="R69" s="3" t="e">
        <f t="shared" si="25"/>
        <v>#DIV/0!</v>
      </c>
      <c r="S69" s="3" t="e">
        <f t="shared" si="13"/>
        <v>#DIV/0!</v>
      </c>
      <c r="T69" s="3" t="e">
        <f t="shared" si="26"/>
        <v>#DIV/0!</v>
      </c>
      <c r="U69" s="3" t="e">
        <f t="shared" si="14"/>
        <v>#DIV/0!</v>
      </c>
      <c r="V69" s="3" t="e">
        <f t="shared" si="27"/>
        <v>#DIV/0!</v>
      </c>
      <c r="W69" s="3" t="e">
        <f t="shared" si="15"/>
        <v>#DIV/0!</v>
      </c>
      <c r="X69" s="3" t="e">
        <f t="shared" si="28"/>
        <v>#DIV/0!</v>
      </c>
      <c r="Y69" s="3" t="e">
        <f t="shared" si="16"/>
        <v>#DIV/0!</v>
      </c>
      <c r="Z69" s="3" t="e">
        <f t="shared" si="29"/>
        <v>#DIV/0!</v>
      </c>
      <c r="AA69" s="3" t="e">
        <f t="shared" si="17"/>
        <v>#DIV/0!</v>
      </c>
    </row>
    <row r="70" spans="4:27" ht="15.75" customHeight="1" x14ac:dyDescent="0.2">
      <c r="D70" s="3" t="e">
        <f t="shared" si="18"/>
        <v>#DIV/0!</v>
      </c>
      <c r="E70" s="3" t="e">
        <f t="shared" si="6"/>
        <v>#DIV/0!</v>
      </c>
      <c r="F70" s="3" t="e">
        <f t="shared" si="19"/>
        <v>#DIV/0!</v>
      </c>
      <c r="G70" s="3" t="e">
        <f t="shared" si="7"/>
        <v>#DIV/0!</v>
      </c>
      <c r="H70" s="3" t="e">
        <f t="shared" si="20"/>
        <v>#DIV/0!</v>
      </c>
      <c r="I70" s="3" t="e">
        <f t="shared" si="8"/>
        <v>#DIV/0!</v>
      </c>
      <c r="J70" s="3" t="e">
        <f t="shared" si="21"/>
        <v>#DIV/0!</v>
      </c>
      <c r="K70" s="3" t="e">
        <f t="shared" si="9"/>
        <v>#DIV/0!</v>
      </c>
      <c r="L70" s="3" t="e">
        <f t="shared" si="22"/>
        <v>#DIV/0!</v>
      </c>
      <c r="M70" s="3" t="e">
        <f t="shared" si="10"/>
        <v>#DIV/0!</v>
      </c>
      <c r="N70" s="3" t="e">
        <f t="shared" si="23"/>
        <v>#DIV/0!</v>
      </c>
      <c r="O70" s="3" t="e">
        <f t="shared" si="11"/>
        <v>#DIV/0!</v>
      </c>
      <c r="P70" s="3" t="e">
        <f t="shared" si="24"/>
        <v>#DIV/0!</v>
      </c>
      <c r="Q70" s="3" t="e">
        <f t="shared" si="12"/>
        <v>#DIV/0!</v>
      </c>
      <c r="R70" s="3" t="e">
        <f t="shared" si="25"/>
        <v>#DIV/0!</v>
      </c>
      <c r="S70" s="3" t="e">
        <f t="shared" si="13"/>
        <v>#DIV/0!</v>
      </c>
      <c r="T70" s="3" t="e">
        <f t="shared" si="26"/>
        <v>#DIV/0!</v>
      </c>
      <c r="U70" s="3" t="e">
        <f t="shared" si="14"/>
        <v>#DIV/0!</v>
      </c>
      <c r="V70" s="3" t="e">
        <f t="shared" si="27"/>
        <v>#DIV/0!</v>
      </c>
      <c r="W70" s="3" t="e">
        <f t="shared" si="15"/>
        <v>#DIV/0!</v>
      </c>
      <c r="X70" s="3" t="e">
        <f t="shared" si="28"/>
        <v>#DIV/0!</v>
      </c>
      <c r="Y70" s="3" t="e">
        <f t="shared" si="16"/>
        <v>#DIV/0!</v>
      </c>
      <c r="Z70" s="3" t="e">
        <f t="shared" si="29"/>
        <v>#DIV/0!</v>
      </c>
      <c r="AA70" s="3" t="e">
        <f t="shared" si="17"/>
        <v>#DIV/0!</v>
      </c>
    </row>
    <row r="71" spans="4:27" ht="15.75" customHeight="1" x14ac:dyDescent="0.2">
      <c r="D71" s="3" t="e">
        <f t="shared" si="18"/>
        <v>#DIV/0!</v>
      </c>
      <c r="E71" s="3" t="e">
        <f t="shared" si="6"/>
        <v>#DIV/0!</v>
      </c>
      <c r="F71" s="3" t="e">
        <f t="shared" si="19"/>
        <v>#DIV/0!</v>
      </c>
      <c r="G71" s="3" t="e">
        <f t="shared" si="7"/>
        <v>#DIV/0!</v>
      </c>
      <c r="H71" s="3" t="e">
        <f t="shared" si="20"/>
        <v>#DIV/0!</v>
      </c>
      <c r="I71" s="3" t="e">
        <f t="shared" si="8"/>
        <v>#DIV/0!</v>
      </c>
      <c r="J71" s="3" t="e">
        <f t="shared" si="21"/>
        <v>#DIV/0!</v>
      </c>
      <c r="K71" s="3" t="e">
        <f t="shared" si="9"/>
        <v>#DIV/0!</v>
      </c>
      <c r="L71" s="3" t="e">
        <f t="shared" si="22"/>
        <v>#DIV/0!</v>
      </c>
      <c r="M71" s="3" t="e">
        <f t="shared" si="10"/>
        <v>#DIV/0!</v>
      </c>
      <c r="N71" s="3" t="e">
        <f t="shared" si="23"/>
        <v>#DIV/0!</v>
      </c>
      <c r="O71" s="3" t="e">
        <f t="shared" si="11"/>
        <v>#DIV/0!</v>
      </c>
      <c r="P71" s="3" t="e">
        <f t="shared" si="24"/>
        <v>#DIV/0!</v>
      </c>
      <c r="Q71" s="3" t="e">
        <f t="shared" si="12"/>
        <v>#DIV/0!</v>
      </c>
      <c r="R71" s="3" t="e">
        <f t="shared" si="25"/>
        <v>#DIV/0!</v>
      </c>
      <c r="S71" s="3" t="e">
        <f t="shared" si="13"/>
        <v>#DIV/0!</v>
      </c>
      <c r="T71" s="3" t="e">
        <f t="shared" si="26"/>
        <v>#DIV/0!</v>
      </c>
      <c r="U71" s="3" t="e">
        <f t="shared" si="14"/>
        <v>#DIV/0!</v>
      </c>
      <c r="V71" s="3" t="e">
        <f t="shared" si="27"/>
        <v>#DIV/0!</v>
      </c>
      <c r="W71" s="3" t="e">
        <f t="shared" si="15"/>
        <v>#DIV/0!</v>
      </c>
      <c r="X71" s="3" t="e">
        <f t="shared" si="28"/>
        <v>#DIV/0!</v>
      </c>
      <c r="Y71" s="3" t="e">
        <f t="shared" si="16"/>
        <v>#DIV/0!</v>
      </c>
      <c r="Z71" s="3" t="e">
        <f t="shared" si="29"/>
        <v>#DIV/0!</v>
      </c>
      <c r="AA71" s="3" t="e">
        <f t="shared" si="17"/>
        <v>#DIV/0!</v>
      </c>
    </row>
    <row r="72" spans="4:27" ht="15.75" customHeight="1" x14ac:dyDescent="0.2">
      <c r="D72" s="3" t="e">
        <f t="shared" si="18"/>
        <v>#DIV/0!</v>
      </c>
      <c r="E72" s="3" t="e">
        <f t="shared" si="6"/>
        <v>#DIV/0!</v>
      </c>
      <c r="F72" s="3" t="e">
        <f t="shared" si="19"/>
        <v>#DIV/0!</v>
      </c>
      <c r="G72" s="3" t="e">
        <f t="shared" si="7"/>
        <v>#DIV/0!</v>
      </c>
      <c r="H72" s="3" t="e">
        <f t="shared" si="20"/>
        <v>#DIV/0!</v>
      </c>
      <c r="I72" s="3" t="e">
        <f t="shared" si="8"/>
        <v>#DIV/0!</v>
      </c>
      <c r="J72" s="3" t="e">
        <f t="shared" si="21"/>
        <v>#DIV/0!</v>
      </c>
      <c r="K72" s="3" t="e">
        <f t="shared" si="9"/>
        <v>#DIV/0!</v>
      </c>
      <c r="L72" s="3" t="e">
        <f t="shared" si="22"/>
        <v>#DIV/0!</v>
      </c>
      <c r="M72" s="3" t="e">
        <f t="shared" si="10"/>
        <v>#DIV/0!</v>
      </c>
      <c r="N72" s="3" t="e">
        <f t="shared" si="23"/>
        <v>#DIV/0!</v>
      </c>
      <c r="O72" s="3" t="e">
        <f t="shared" si="11"/>
        <v>#DIV/0!</v>
      </c>
      <c r="P72" s="3" t="e">
        <f t="shared" si="24"/>
        <v>#DIV/0!</v>
      </c>
      <c r="Q72" s="3" t="e">
        <f t="shared" si="12"/>
        <v>#DIV/0!</v>
      </c>
      <c r="R72" s="3" t="e">
        <f t="shared" si="25"/>
        <v>#DIV/0!</v>
      </c>
      <c r="S72" s="3" t="e">
        <f t="shared" si="13"/>
        <v>#DIV/0!</v>
      </c>
      <c r="T72" s="3" t="e">
        <f t="shared" si="26"/>
        <v>#DIV/0!</v>
      </c>
      <c r="U72" s="3" t="e">
        <f t="shared" si="14"/>
        <v>#DIV/0!</v>
      </c>
      <c r="V72" s="3" t="e">
        <f t="shared" si="27"/>
        <v>#DIV/0!</v>
      </c>
      <c r="W72" s="3" t="e">
        <f t="shared" si="15"/>
        <v>#DIV/0!</v>
      </c>
      <c r="X72" s="3" t="e">
        <f t="shared" si="28"/>
        <v>#DIV/0!</v>
      </c>
      <c r="Y72" s="3" t="e">
        <f t="shared" si="16"/>
        <v>#DIV/0!</v>
      </c>
      <c r="Z72" s="3" t="e">
        <f t="shared" si="29"/>
        <v>#DIV/0!</v>
      </c>
      <c r="AA72" s="3" t="e">
        <f t="shared" si="17"/>
        <v>#DIV/0!</v>
      </c>
    </row>
    <row r="73" spans="4:27" ht="15.75" customHeight="1" x14ac:dyDescent="0.2">
      <c r="D73" s="3" t="e">
        <f t="shared" si="18"/>
        <v>#DIV/0!</v>
      </c>
      <c r="E73" s="3" t="e">
        <f t="shared" si="6"/>
        <v>#DIV/0!</v>
      </c>
      <c r="F73" s="3" t="e">
        <f t="shared" si="19"/>
        <v>#DIV/0!</v>
      </c>
      <c r="G73" s="3" t="e">
        <f t="shared" si="7"/>
        <v>#DIV/0!</v>
      </c>
      <c r="H73" s="3" t="e">
        <f t="shared" si="20"/>
        <v>#DIV/0!</v>
      </c>
      <c r="I73" s="3" t="e">
        <f t="shared" si="8"/>
        <v>#DIV/0!</v>
      </c>
      <c r="J73" s="3" t="e">
        <f t="shared" si="21"/>
        <v>#DIV/0!</v>
      </c>
      <c r="K73" s="3" t="e">
        <f t="shared" si="9"/>
        <v>#DIV/0!</v>
      </c>
      <c r="L73" s="3" t="e">
        <f t="shared" si="22"/>
        <v>#DIV/0!</v>
      </c>
      <c r="M73" s="3" t="e">
        <f t="shared" si="10"/>
        <v>#DIV/0!</v>
      </c>
      <c r="N73" s="3" t="e">
        <f t="shared" si="23"/>
        <v>#DIV/0!</v>
      </c>
      <c r="O73" s="3" t="e">
        <f t="shared" si="11"/>
        <v>#DIV/0!</v>
      </c>
      <c r="P73" s="3" t="e">
        <f t="shared" si="24"/>
        <v>#DIV/0!</v>
      </c>
      <c r="Q73" s="3" t="e">
        <f t="shared" si="12"/>
        <v>#DIV/0!</v>
      </c>
      <c r="R73" s="3" t="e">
        <f t="shared" si="25"/>
        <v>#DIV/0!</v>
      </c>
      <c r="S73" s="3" t="e">
        <f t="shared" si="13"/>
        <v>#DIV/0!</v>
      </c>
      <c r="T73" s="3" t="e">
        <f t="shared" si="26"/>
        <v>#DIV/0!</v>
      </c>
      <c r="U73" s="3" t="e">
        <f t="shared" si="14"/>
        <v>#DIV/0!</v>
      </c>
      <c r="V73" s="3" t="e">
        <f t="shared" si="27"/>
        <v>#DIV/0!</v>
      </c>
      <c r="W73" s="3" t="e">
        <f t="shared" si="15"/>
        <v>#DIV/0!</v>
      </c>
      <c r="X73" s="3" t="e">
        <f t="shared" si="28"/>
        <v>#DIV/0!</v>
      </c>
      <c r="Y73" s="3" t="e">
        <f t="shared" si="16"/>
        <v>#DIV/0!</v>
      </c>
      <c r="Z73" s="3" t="e">
        <f t="shared" si="29"/>
        <v>#DIV/0!</v>
      </c>
      <c r="AA73" s="3" t="e">
        <f t="shared" si="17"/>
        <v>#DIV/0!</v>
      </c>
    </row>
    <row r="74" spans="4:27" ht="15.75" customHeight="1" x14ac:dyDescent="0.2">
      <c r="D74" s="3" t="e">
        <f t="shared" si="18"/>
        <v>#DIV/0!</v>
      </c>
      <c r="E74" s="3" t="e">
        <f t="shared" si="6"/>
        <v>#DIV/0!</v>
      </c>
      <c r="F74" s="3" t="e">
        <f t="shared" si="19"/>
        <v>#DIV/0!</v>
      </c>
      <c r="G74" s="3" t="e">
        <f t="shared" si="7"/>
        <v>#DIV/0!</v>
      </c>
      <c r="H74" s="3" t="e">
        <f t="shared" si="20"/>
        <v>#DIV/0!</v>
      </c>
      <c r="I74" s="3" t="e">
        <f t="shared" si="8"/>
        <v>#DIV/0!</v>
      </c>
      <c r="J74" s="3" t="e">
        <f t="shared" si="21"/>
        <v>#DIV/0!</v>
      </c>
      <c r="K74" s="3" t="e">
        <f t="shared" si="9"/>
        <v>#DIV/0!</v>
      </c>
      <c r="L74" s="3" t="e">
        <f t="shared" si="22"/>
        <v>#DIV/0!</v>
      </c>
      <c r="M74" s="3" t="e">
        <f t="shared" si="10"/>
        <v>#DIV/0!</v>
      </c>
      <c r="N74" s="3" t="e">
        <f t="shared" si="23"/>
        <v>#DIV/0!</v>
      </c>
      <c r="O74" s="3" t="e">
        <f t="shared" si="11"/>
        <v>#DIV/0!</v>
      </c>
      <c r="P74" s="3" t="e">
        <f t="shared" si="24"/>
        <v>#DIV/0!</v>
      </c>
      <c r="Q74" s="3" t="e">
        <f t="shared" si="12"/>
        <v>#DIV/0!</v>
      </c>
      <c r="R74" s="3" t="e">
        <f t="shared" si="25"/>
        <v>#DIV/0!</v>
      </c>
      <c r="S74" s="3" t="e">
        <f t="shared" si="13"/>
        <v>#DIV/0!</v>
      </c>
      <c r="T74" s="3" t="e">
        <f t="shared" si="26"/>
        <v>#DIV/0!</v>
      </c>
      <c r="U74" s="3" t="e">
        <f t="shared" si="14"/>
        <v>#DIV/0!</v>
      </c>
      <c r="V74" s="3" t="e">
        <f t="shared" si="27"/>
        <v>#DIV/0!</v>
      </c>
      <c r="W74" s="3" t="e">
        <f t="shared" si="15"/>
        <v>#DIV/0!</v>
      </c>
      <c r="X74" s="3" t="e">
        <f t="shared" si="28"/>
        <v>#DIV/0!</v>
      </c>
      <c r="Y74" s="3" t="e">
        <f t="shared" si="16"/>
        <v>#DIV/0!</v>
      </c>
      <c r="Z74" s="3" t="e">
        <f t="shared" si="29"/>
        <v>#DIV/0!</v>
      </c>
      <c r="AA74" s="3" t="e">
        <f t="shared" si="17"/>
        <v>#DIV/0!</v>
      </c>
    </row>
    <row r="75" spans="4:27" ht="15.75" customHeight="1" x14ac:dyDescent="0.2">
      <c r="D75" s="3" t="e">
        <f t="shared" si="18"/>
        <v>#DIV/0!</v>
      </c>
      <c r="E75" s="3" t="e">
        <f t="shared" si="6"/>
        <v>#DIV/0!</v>
      </c>
      <c r="F75" s="3" t="e">
        <f t="shared" si="19"/>
        <v>#DIV/0!</v>
      </c>
      <c r="G75" s="3" t="e">
        <f t="shared" si="7"/>
        <v>#DIV/0!</v>
      </c>
      <c r="H75" s="3" t="e">
        <f t="shared" si="20"/>
        <v>#DIV/0!</v>
      </c>
      <c r="I75" s="3" t="e">
        <f t="shared" si="8"/>
        <v>#DIV/0!</v>
      </c>
      <c r="J75" s="3" t="e">
        <f t="shared" si="21"/>
        <v>#DIV/0!</v>
      </c>
      <c r="K75" s="3" t="e">
        <f t="shared" si="9"/>
        <v>#DIV/0!</v>
      </c>
      <c r="L75" s="3" t="e">
        <f t="shared" si="22"/>
        <v>#DIV/0!</v>
      </c>
      <c r="M75" s="3" t="e">
        <f t="shared" si="10"/>
        <v>#DIV/0!</v>
      </c>
      <c r="N75" s="3" t="e">
        <f t="shared" si="23"/>
        <v>#DIV/0!</v>
      </c>
      <c r="O75" s="3" t="e">
        <f t="shared" si="11"/>
        <v>#DIV/0!</v>
      </c>
      <c r="P75" s="3" t="e">
        <f t="shared" si="24"/>
        <v>#DIV/0!</v>
      </c>
      <c r="Q75" s="3" t="e">
        <f t="shared" si="12"/>
        <v>#DIV/0!</v>
      </c>
      <c r="R75" s="3" t="e">
        <f t="shared" si="25"/>
        <v>#DIV/0!</v>
      </c>
      <c r="S75" s="3" t="e">
        <f t="shared" si="13"/>
        <v>#DIV/0!</v>
      </c>
      <c r="T75" s="3" t="e">
        <f t="shared" si="26"/>
        <v>#DIV/0!</v>
      </c>
      <c r="U75" s="3" t="e">
        <f t="shared" si="14"/>
        <v>#DIV/0!</v>
      </c>
      <c r="V75" s="3" t="e">
        <f t="shared" si="27"/>
        <v>#DIV/0!</v>
      </c>
      <c r="W75" s="3" t="e">
        <f t="shared" si="15"/>
        <v>#DIV/0!</v>
      </c>
      <c r="X75" s="3" t="e">
        <f t="shared" si="28"/>
        <v>#DIV/0!</v>
      </c>
      <c r="Y75" s="3" t="e">
        <f t="shared" si="16"/>
        <v>#DIV/0!</v>
      </c>
      <c r="Z75" s="3" t="e">
        <f t="shared" si="29"/>
        <v>#DIV/0!</v>
      </c>
      <c r="AA75" s="3" t="e">
        <f t="shared" si="17"/>
        <v>#DIV/0!</v>
      </c>
    </row>
    <row r="76" spans="4:27" ht="15.75" customHeight="1" x14ac:dyDescent="0.2">
      <c r="D76" s="3" t="e">
        <f t="shared" si="18"/>
        <v>#DIV/0!</v>
      </c>
      <c r="E76" s="3" t="e">
        <f t="shared" si="6"/>
        <v>#DIV/0!</v>
      </c>
      <c r="F76" s="3" t="e">
        <f t="shared" si="19"/>
        <v>#DIV/0!</v>
      </c>
      <c r="G76" s="3" t="e">
        <f t="shared" si="7"/>
        <v>#DIV/0!</v>
      </c>
      <c r="H76" s="3" t="e">
        <f t="shared" si="20"/>
        <v>#DIV/0!</v>
      </c>
      <c r="I76" s="3" t="e">
        <f t="shared" si="8"/>
        <v>#DIV/0!</v>
      </c>
      <c r="J76" s="3" t="e">
        <f t="shared" si="21"/>
        <v>#DIV/0!</v>
      </c>
      <c r="K76" s="3" t="e">
        <f t="shared" si="9"/>
        <v>#DIV/0!</v>
      </c>
      <c r="L76" s="3" t="e">
        <f t="shared" si="22"/>
        <v>#DIV/0!</v>
      </c>
      <c r="M76" s="3" t="e">
        <f t="shared" si="10"/>
        <v>#DIV/0!</v>
      </c>
      <c r="N76" s="3" t="e">
        <f t="shared" si="23"/>
        <v>#DIV/0!</v>
      </c>
      <c r="O76" s="3" t="e">
        <f t="shared" si="11"/>
        <v>#DIV/0!</v>
      </c>
      <c r="P76" s="3" t="e">
        <f t="shared" si="24"/>
        <v>#DIV/0!</v>
      </c>
      <c r="Q76" s="3" t="e">
        <f t="shared" si="12"/>
        <v>#DIV/0!</v>
      </c>
      <c r="R76" s="3" t="e">
        <f t="shared" si="25"/>
        <v>#DIV/0!</v>
      </c>
      <c r="S76" s="3" t="e">
        <f t="shared" si="13"/>
        <v>#DIV/0!</v>
      </c>
      <c r="T76" s="3" t="e">
        <f t="shared" si="26"/>
        <v>#DIV/0!</v>
      </c>
      <c r="U76" s="3" t="e">
        <f t="shared" si="14"/>
        <v>#DIV/0!</v>
      </c>
      <c r="V76" s="3" t="e">
        <f t="shared" si="27"/>
        <v>#DIV/0!</v>
      </c>
      <c r="W76" s="3" t="e">
        <f t="shared" si="15"/>
        <v>#DIV/0!</v>
      </c>
      <c r="X76" s="3" t="e">
        <f t="shared" si="28"/>
        <v>#DIV/0!</v>
      </c>
      <c r="Y76" s="3" t="e">
        <f t="shared" si="16"/>
        <v>#DIV/0!</v>
      </c>
      <c r="Z76" s="3" t="e">
        <f t="shared" si="29"/>
        <v>#DIV/0!</v>
      </c>
      <c r="AA76" s="3" t="e">
        <f t="shared" si="17"/>
        <v>#DIV/0!</v>
      </c>
    </row>
    <row r="77" spans="4:27" ht="15.75" customHeight="1" x14ac:dyDescent="0.2">
      <c r="D77" s="3" t="e">
        <f t="shared" si="18"/>
        <v>#DIV/0!</v>
      </c>
      <c r="E77" s="3" t="e">
        <f t="shared" si="6"/>
        <v>#DIV/0!</v>
      </c>
      <c r="F77" s="3" t="e">
        <f t="shared" si="19"/>
        <v>#DIV/0!</v>
      </c>
      <c r="G77" s="3" t="e">
        <f t="shared" si="7"/>
        <v>#DIV/0!</v>
      </c>
      <c r="H77" s="3" t="e">
        <f t="shared" si="20"/>
        <v>#DIV/0!</v>
      </c>
      <c r="I77" s="3" t="e">
        <f t="shared" si="8"/>
        <v>#DIV/0!</v>
      </c>
      <c r="J77" s="3" t="e">
        <f t="shared" si="21"/>
        <v>#DIV/0!</v>
      </c>
      <c r="K77" s="3" t="e">
        <f t="shared" si="9"/>
        <v>#DIV/0!</v>
      </c>
      <c r="L77" s="3" t="e">
        <f t="shared" si="22"/>
        <v>#DIV/0!</v>
      </c>
      <c r="M77" s="3" t="e">
        <f t="shared" si="10"/>
        <v>#DIV/0!</v>
      </c>
      <c r="N77" s="3" t="e">
        <f t="shared" si="23"/>
        <v>#DIV/0!</v>
      </c>
      <c r="O77" s="3" t="e">
        <f t="shared" si="11"/>
        <v>#DIV/0!</v>
      </c>
      <c r="P77" s="3" t="e">
        <f t="shared" si="24"/>
        <v>#DIV/0!</v>
      </c>
      <c r="Q77" s="3" t="e">
        <f t="shared" si="12"/>
        <v>#DIV/0!</v>
      </c>
      <c r="R77" s="3" t="e">
        <f t="shared" si="25"/>
        <v>#DIV/0!</v>
      </c>
      <c r="S77" s="3" t="e">
        <f t="shared" si="13"/>
        <v>#DIV/0!</v>
      </c>
      <c r="T77" s="3" t="e">
        <f t="shared" si="26"/>
        <v>#DIV/0!</v>
      </c>
      <c r="U77" s="3" t="e">
        <f t="shared" si="14"/>
        <v>#DIV/0!</v>
      </c>
      <c r="V77" s="3" t="e">
        <f t="shared" si="27"/>
        <v>#DIV/0!</v>
      </c>
      <c r="W77" s="3" t="e">
        <f t="shared" si="15"/>
        <v>#DIV/0!</v>
      </c>
      <c r="X77" s="3" t="e">
        <f t="shared" si="28"/>
        <v>#DIV/0!</v>
      </c>
      <c r="Y77" s="3" t="e">
        <f t="shared" si="16"/>
        <v>#DIV/0!</v>
      </c>
      <c r="Z77" s="3" t="e">
        <f t="shared" si="29"/>
        <v>#DIV/0!</v>
      </c>
      <c r="AA77" s="3" t="e">
        <f t="shared" si="17"/>
        <v>#DIV/0!</v>
      </c>
    </row>
    <row r="78" spans="4:27" ht="15.75" customHeight="1" x14ac:dyDescent="0.2">
      <c r="D78" s="3" t="e">
        <f t="shared" si="18"/>
        <v>#DIV/0!</v>
      </c>
      <c r="E78" s="3" t="e">
        <f t="shared" si="6"/>
        <v>#DIV/0!</v>
      </c>
      <c r="F78" s="3" t="e">
        <f t="shared" si="19"/>
        <v>#DIV/0!</v>
      </c>
      <c r="G78" s="3" t="e">
        <f t="shared" si="7"/>
        <v>#DIV/0!</v>
      </c>
      <c r="H78" s="3" t="e">
        <f t="shared" si="20"/>
        <v>#DIV/0!</v>
      </c>
      <c r="I78" s="3" t="e">
        <f t="shared" si="8"/>
        <v>#DIV/0!</v>
      </c>
      <c r="J78" s="3" t="e">
        <f t="shared" si="21"/>
        <v>#DIV/0!</v>
      </c>
      <c r="K78" s="3" t="e">
        <f t="shared" si="9"/>
        <v>#DIV/0!</v>
      </c>
      <c r="L78" s="3" t="e">
        <f t="shared" si="22"/>
        <v>#DIV/0!</v>
      </c>
      <c r="M78" s="3" t="e">
        <f t="shared" si="10"/>
        <v>#DIV/0!</v>
      </c>
      <c r="N78" s="3" t="e">
        <f t="shared" si="23"/>
        <v>#DIV/0!</v>
      </c>
      <c r="O78" s="3" t="e">
        <f t="shared" si="11"/>
        <v>#DIV/0!</v>
      </c>
      <c r="P78" s="3" t="e">
        <f t="shared" si="24"/>
        <v>#DIV/0!</v>
      </c>
      <c r="Q78" s="3" t="e">
        <f t="shared" si="12"/>
        <v>#DIV/0!</v>
      </c>
      <c r="R78" s="3" t="e">
        <f t="shared" si="25"/>
        <v>#DIV/0!</v>
      </c>
      <c r="S78" s="3" t="e">
        <f t="shared" si="13"/>
        <v>#DIV/0!</v>
      </c>
      <c r="T78" s="3" t="e">
        <f t="shared" si="26"/>
        <v>#DIV/0!</v>
      </c>
      <c r="U78" s="3" t="e">
        <f t="shared" si="14"/>
        <v>#DIV/0!</v>
      </c>
      <c r="V78" s="3" t="e">
        <f t="shared" si="27"/>
        <v>#DIV/0!</v>
      </c>
      <c r="W78" s="3" t="e">
        <f t="shared" si="15"/>
        <v>#DIV/0!</v>
      </c>
      <c r="X78" s="3" t="e">
        <f t="shared" si="28"/>
        <v>#DIV/0!</v>
      </c>
      <c r="Y78" s="3" t="e">
        <f t="shared" si="16"/>
        <v>#DIV/0!</v>
      </c>
      <c r="Z78" s="3" t="e">
        <f t="shared" si="29"/>
        <v>#DIV/0!</v>
      </c>
      <c r="AA78" s="3" t="e">
        <f t="shared" si="17"/>
        <v>#DIV/0!</v>
      </c>
    </row>
    <row r="79" spans="4:27" ht="15.75" customHeight="1" x14ac:dyDescent="0.2">
      <c r="D79" s="3" t="e">
        <f t="shared" si="18"/>
        <v>#DIV/0!</v>
      </c>
      <c r="E79" s="3" t="e">
        <f t="shared" si="6"/>
        <v>#DIV/0!</v>
      </c>
      <c r="F79" s="3" t="e">
        <f t="shared" si="19"/>
        <v>#DIV/0!</v>
      </c>
      <c r="G79" s="3" t="e">
        <f t="shared" si="7"/>
        <v>#DIV/0!</v>
      </c>
      <c r="H79" s="3" t="e">
        <f t="shared" si="20"/>
        <v>#DIV/0!</v>
      </c>
      <c r="I79" s="3" t="e">
        <f t="shared" si="8"/>
        <v>#DIV/0!</v>
      </c>
      <c r="J79" s="3" t="e">
        <f t="shared" si="21"/>
        <v>#DIV/0!</v>
      </c>
      <c r="K79" s="3" t="e">
        <f t="shared" si="9"/>
        <v>#DIV/0!</v>
      </c>
      <c r="L79" s="3" t="e">
        <f t="shared" si="22"/>
        <v>#DIV/0!</v>
      </c>
      <c r="M79" s="3" t="e">
        <f t="shared" si="10"/>
        <v>#DIV/0!</v>
      </c>
      <c r="N79" s="3" t="e">
        <f t="shared" si="23"/>
        <v>#DIV/0!</v>
      </c>
      <c r="O79" s="3" t="e">
        <f t="shared" si="11"/>
        <v>#DIV/0!</v>
      </c>
      <c r="P79" s="3" t="e">
        <f t="shared" si="24"/>
        <v>#DIV/0!</v>
      </c>
      <c r="Q79" s="3" t="e">
        <f t="shared" si="12"/>
        <v>#DIV/0!</v>
      </c>
      <c r="R79" s="3" t="e">
        <f t="shared" si="25"/>
        <v>#DIV/0!</v>
      </c>
      <c r="S79" s="3" t="e">
        <f t="shared" si="13"/>
        <v>#DIV/0!</v>
      </c>
      <c r="T79" s="3" t="e">
        <f t="shared" si="26"/>
        <v>#DIV/0!</v>
      </c>
      <c r="U79" s="3" t="e">
        <f t="shared" si="14"/>
        <v>#DIV/0!</v>
      </c>
      <c r="V79" s="3" t="e">
        <f t="shared" si="27"/>
        <v>#DIV/0!</v>
      </c>
      <c r="W79" s="3" t="e">
        <f t="shared" si="15"/>
        <v>#DIV/0!</v>
      </c>
      <c r="X79" s="3" t="e">
        <f t="shared" si="28"/>
        <v>#DIV/0!</v>
      </c>
      <c r="Y79" s="3" t="e">
        <f t="shared" si="16"/>
        <v>#DIV/0!</v>
      </c>
      <c r="Z79" s="3" t="e">
        <f t="shared" si="29"/>
        <v>#DIV/0!</v>
      </c>
      <c r="AA79" s="3" t="e">
        <f t="shared" si="17"/>
        <v>#DIV/0!</v>
      </c>
    </row>
    <row r="80" spans="4:27" ht="15.75" customHeight="1" x14ac:dyDescent="0.2">
      <c r="D80" s="3" t="e">
        <f t="shared" si="18"/>
        <v>#DIV/0!</v>
      </c>
      <c r="E80" s="3" t="e">
        <f t="shared" si="6"/>
        <v>#DIV/0!</v>
      </c>
      <c r="F80" s="3" t="e">
        <f t="shared" si="19"/>
        <v>#DIV/0!</v>
      </c>
      <c r="G80" s="3" t="e">
        <f t="shared" si="7"/>
        <v>#DIV/0!</v>
      </c>
      <c r="H80" s="3" t="e">
        <f t="shared" si="20"/>
        <v>#DIV/0!</v>
      </c>
      <c r="I80" s="3" t="e">
        <f t="shared" si="8"/>
        <v>#DIV/0!</v>
      </c>
      <c r="J80" s="3" t="e">
        <f t="shared" si="21"/>
        <v>#DIV/0!</v>
      </c>
      <c r="K80" s="3" t="e">
        <f t="shared" si="9"/>
        <v>#DIV/0!</v>
      </c>
      <c r="L80" s="3" t="e">
        <f t="shared" si="22"/>
        <v>#DIV/0!</v>
      </c>
      <c r="M80" s="3" t="e">
        <f t="shared" si="10"/>
        <v>#DIV/0!</v>
      </c>
      <c r="N80" s="3" t="e">
        <f t="shared" si="23"/>
        <v>#DIV/0!</v>
      </c>
      <c r="O80" s="3" t="e">
        <f t="shared" si="11"/>
        <v>#DIV/0!</v>
      </c>
      <c r="P80" s="3" t="e">
        <f t="shared" si="24"/>
        <v>#DIV/0!</v>
      </c>
      <c r="Q80" s="3" t="e">
        <f t="shared" si="12"/>
        <v>#DIV/0!</v>
      </c>
      <c r="R80" s="3" t="e">
        <f t="shared" si="25"/>
        <v>#DIV/0!</v>
      </c>
      <c r="S80" s="3" t="e">
        <f t="shared" si="13"/>
        <v>#DIV/0!</v>
      </c>
      <c r="T80" s="3" t="e">
        <f t="shared" si="26"/>
        <v>#DIV/0!</v>
      </c>
      <c r="U80" s="3" t="e">
        <f t="shared" si="14"/>
        <v>#DIV/0!</v>
      </c>
      <c r="V80" s="3" t="e">
        <f t="shared" si="27"/>
        <v>#DIV/0!</v>
      </c>
      <c r="W80" s="3" t="e">
        <f t="shared" si="15"/>
        <v>#DIV/0!</v>
      </c>
      <c r="X80" s="3" t="e">
        <f t="shared" si="28"/>
        <v>#DIV/0!</v>
      </c>
      <c r="Y80" s="3" t="e">
        <f t="shared" si="16"/>
        <v>#DIV/0!</v>
      </c>
      <c r="Z80" s="3" t="e">
        <f t="shared" si="29"/>
        <v>#DIV/0!</v>
      </c>
      <c r="AA80" s="3" t="e">
        <f t="shared" si="17"/>
        <v>#DIV/0!</v>
      </c>
    </row>
    <row r="81" spans="4:27" ht="15.75" customHeight="1" x14ac:dyDescent="0.2">
      <c r="D81" s="3" t="e">
        <f t="shared" si="18"/>
        <v>#DIV/0!</v>
      </c>
      <c r="E81" s="3" t="e">
        <f t="shared" si="6"/>
        <v>#DIV/0!</v>
      </c>
      <c r="F81" s="3" t="e">
        <f t="shared" si="19"/>
        <v>#DIV/0!</v>
      </c>
      <c r="G81" s="3" t="e">
        <f t="shared" si="7"/>
        <v>#DIV/0!</v>
      </c>
      <c r="H81" s="3" t="e">
        <f t="shared" si="20"/>
        <v>#DIV/0!</v>
      </c>
      <c r="I81" s="3" t="e">
        <f t="shared" si="8"/>
        <v>#DIV/0!</v>
      </c>
      <c r="J81" s="3" t="e">
        <f t="shared" si="21"/>
        <v>#DIV/0!</v>
      </c>
      <c r="K81" s="3" t="e">
        <f t="shared" si="9"/>
        <v>#DIV/0!</v>
      </c>
      <c r="L81" s="3" t="e">
        <f t="shared" si="22"/>
        <v>#DIV/0!</v>
      </c>
      <c r="M81" s="3" t="e">
        <f t="shared" si="10"/>
        <v>#DIV/0!</v>
      </c>
      <c r="N81" s="3" t="e">
        <f t="shared" si="23"/>
        <v>#DIV/0!</v>
      </c>
      <c r="O81" s="3" t="e">
        <f t="shared" si="11"/>
        <v>#DIV/0!</v>
      </c>
      <c r="P81" s="3" t="e">
        <f t="shared" si="24"/>
        <v>#DIV/0!</v>
      </c>
      <c r="Q81" s="3" t="e">
        <f t="shared" si="12"/>
        <v>#DIV/0!</v>
      </c>
      <c r="R81" s="3" t="e">
        <f t="shared" si="25"/>
        <v>#DIV/0!</v>
      </c>
      <c r="S81" s="3" t="e">
        <f t="shared" si="13"/>
        <v>#DIV/0!</v>
      </c>
      <c r="T81" s="3" t="e">
        <f t="shared" si="26"/>
        <v>#DIV/0!</v>
      </c>
      <c r="U81" s="3" t="e">
        <f t="shared" si="14"/>
        <v>#DIV/0!</v>
      </c>
      <c r="V81" s="3" t="e">
        <f t="shared" si="27"/>
        <v>#DIV/0!</v>
      </c>
      <c r="W81" s="3" t="e">
        <f t="shared" si="15"/>
        <v>#DIV/0!</v>
      </c>
      <c r="X81" s="3" t="e">
        <f t="shared" si="28"/>
        <v>#DIV/0!</v>
      </c>
      <c r="Y81" s="3" t="e">
        <f t="shared" si="16"/>
        <v>#DIV/0!</v>
      </c>
      <c r="Z81" s="3" t="e">
        <f t="shared" si="29"/>
        <v>#DIV/0!</v>
      </c>
      <c r="AA81" s="3" t="e">
        <f t="shared" si="17"/>
        <v>#DIV/0!</v>
      </c>
    </row>
    <row r="82" spans="4:27" ht="15.75" customHeight="1" x14ac:dyDescent="0.2">
      <c r="D82" s="3" t="e">
        <f t="shared" si="18"/>
        <v>#DIV/0!</v>
      </c>
      <c r="E82" s="3" t="e">
        <f t="shared" si="6"/>
        <v>#DIV/0!</v>
      </c>
      <c r="F82" s="3" t="e">
        <f t="shared" si="19"/>
        <v>#DIV/0!</v>
      </c>
      <c r="G82" s="3" t="e">
        <f t="shared" si="7"/>
        <v>#DIV/0!</v>
      </c>
      <c r="H82" s="3" t="e">
        <f t="shared" si="20"/>
        <v>#DIV/0!</v>
      </c>
      <c r="I82" s="3" t="e">
        <f t="shared" si="8"/>
        <v>#DIV/0!</v>
      </c>
      <c r="J82" s="3" t="e">
        <f t="shared" si="21"/>
        <v>#DIV/0!</v>
      </c>
      <c r="K82" s="3" t="e">
        <f t="shared" si="9"/>
        <v>#DIV/0!</v>
      </c>
      <c r="L82" s="3" t="e">
        <f t="shared" si="22"/>
        <v>#DIV/0!</v>
      </c>
      <c r="M82" s="3" t="e">
        <f t="shared" si="10"/>
        <v>#DIV/0!</v>
      </c>
      <c r="N82" s="3" t="e">
        <f t="shared" si="23"/>
        <v>#DIV/0!</v>
      </c>
      <c r="O82" s="3" t="e">
        <f t="shared" si="11"/>
        <v>#DIV/0!</v>
      </c>
      <c r="P82" s="3" t="e">
        <f t="shared" si="24"/>
        <v>#DIV/0!</v>
      </c>
      <c r="Q82" s="3" t="e">
        <f t="shared" si="12"/>
        <v>#DIV/0!</v>
      </c>
      <c r="R82" s="3" t="e">
        <f t="shared" si="25"/>
        <v>#DIV/0!</v>
      </c>
      <c r="S82" s="3" t="e">
        <f t="shared" si="13"/>
        <v>#DIV/0!</v>
      </c>
      <c r="T82" s="3" t="e">
        <f t="shared" si="26"/>
        <v>#DIV/0!</v>
      </c>
      <c r="U82" s="3" t="e">
        <f t="shared" si="14"/>
        <v>#DIV/0!</v>
      </c>
      <c r="V82" s="3" t="e">
        <f t="shared" si="27"/>
        <v>#DIV/0!</v>
      </c>
      <c r="W82" s="3" t="e">
        <f t="shared" si="15"/>
        <v>#DIV/0!</v>
      </c>
      <c r="X82" s="3" t="e">
        <f t="shared" si="28"/>
        <v>#DIV/0!</v>
      </c>
      <c r="Y82" s="3" t="e">
        <f t="shared" si="16"/>
        <v>#DIV/0!</v>
      </c>
      <c r="Z82" s="3" t="e">
        <f t="shared" si="29"/>
        <v>#DIV/0!</v>
      </c>
      <c r="AA82" s="3" t="e">
        <f t="shared" si="17"/>
        <v>#DIV/0!</v>
      </c>
    </row>
    <row r="83" spans="4:27" ht="15.75" customHeight="1" x14ac:dyDescent="0.2">
      <c r="D83" s="3" t="e">
        <f t="shared" si="18"/>
        <v>#DIV/0!</v>
      </c>
      <c r="E83" s="3" t="e">
        <f t="shared" si="6"/>
        <v>#DIV/0!</v>
      </c>
      <c r="F83" s="3" t="e">
        <f t="shared" si="19"/>
        <v>#DIV/0!</v>
      </c>
      <c r="G83" s="3" t="e">
        <f t="shared" si="7"/>
        <v>#DIV/0!</v>
      </c>
      <c r="H83" s="3" t="e">
        <f t="shared" si="20"/>
        <v>#DIV/0!</v>
      </c>
      <c r="I83" s="3" t="e">
        <f t="shared" si="8"/>
        <v>#DIV/0!</v>
      </c>
      <c r="J83" s="3" t="e">
        <f t="shared" si="21"/>
        <v>#DIV/0!</v>
      </c>
      <c r="K83" s="3" t="e">
        <f t="shared" si="9"/>
        <v>#DIV/0!</v>
      </c>
      <c r="L83" s="3" t="e">
        <f t="shared" si="22"/>
        <v>#DIV/0!</v>
      </c>
      <c r="M83" s="3" t="e">
        <f t="shared" si="10"/>
        <v>#DIV/0!</v>
      </c>
      <c r="N83" s="3" t="e">
        <f t="shared" si="23"/>
        <v>#DIV/0!</v>
      </c>
      <c r="O83" s="3" t="e">
        <f t="shared" si="11"/>
        <v>#DIV/0!</v>
      </c>
      <c r="P83" s="3" t="e">
        <f t="shared" si="24"/>
        <v>#DIV/0!</v>
      </c>
      <c r="Q83" s="3" t="e">
        <f t="shared" si="12"/>
        <v>#DIV/0!</v>
      </c>
      <c r="R83" s="3" t="e">
        <f t="shared" si="25"/>
        <v>#DIV/0!</v>
      </c>
      <c r="S83" s="3" t="e">
        <f t="shared" si="13"/>
        <v>#DIV/0!</v>
      </c>
      <c r="T83" s="3" t="e">
        <f t="shared" si="26"/>
        <v>#DIV/0!</v>
      </c>
      <c r="U83" s="3" t="e">
        <f t="shared" si="14"/>
        <v>#DIV/0!</v>
      </c>
      <c r="V83" s="3" t="e">
        <f t="shared" si="27"/>
        <v>#DIV/0!</v>
      </c>
      <c r="W83" s="3" t="e">
        <f t="shared" si="15"/>
        <v>#DIV/0!</v>
      </c>
      <c r="X83" s="3" t="e">
        <f t="shared" si="28"/>
        <v>#DIV/0!</v>
      </c>
      <c r="Y83" s="3" t="e">
        <f t="shared" si="16"/>
        <v>#DIV/0!</v>
      </c>
      <c r="Z83" s="3" t="e">
        <f t="shared" si="29"/>
        <v>#DIV/0!</v>
      </c>
      <c r="AA83" s="3" t="e">
        <f t="shared" si="17"/>
        <v>#DIV/0!</v>
      </c>
    </row>
    <row r="84" spans="4:27" ht="15.75" customHeight="1" x14ac:dyDescent="0.2">
      <c r="D84" s="3" t="e">
        <f t="shared" si="18"/>
        <v>#DIV/0!</v>
      </c>
      <c r="E84" s="3" t="e">
        <f t="shared" si="6"/>
        <v>#DIV/0!</v>
      </c>
      <c r="F84" s="3" t="e">
        <f t="shared" si="19"/>
        <v>#DIV/0!</v>
      </c>
      <c r="G84" s="3" t="e">
        <f t="shared" si="7"/>
        <v>#DIV/0!</v>
      </c>
      <c r="H84" s="3" t="e">
        <f t="shared" si="20"/>
        <v>#DIV/0!</v>
      </c>
      <c r="I84" s="3" t="e">
        <f t="shared" si="8"/>
        <v>#DIV/0!</v>
      </c>
      <c r="J84" s="3" t="e">
        <f t="shared" si="21"/>
        <v>#DIV/0!</v>
      </c>
      <c r="K84" s="3" t="e">
        <f t="shared" si="9"/>
        <v>#DIV/0!</v>
      </c>
      <c r="L84" s="3" t="e">
        <f t="shared" si="22"/>
        <v>#DIV/0!</v>
      </c>
      <c r="M84" s="3" t="e">
        <f t="shared" si="10"/>
        <v>#DIV/0!</v>
      </c>
      <c r="N84" s="3" t="e">
        <f t="shared" si="23"/>
        <v>#DIV/0!</v>
      </c>
      <c r="O84" s="3" t="e">
        <f t="shared" si="11"/>
        <v>#DIV/0!</v>
      </c>
      <c r="P84" s="3" t="e">
        <f t="shared" si="24"/>
        <v>#DIV/0!</v>
      </c>
      <c r="Q84" s="3" t="e">
        <f t="shared" si="12"/>
        <v>#DIV/0!</v>
      </c>
      <c r="R84" s="3" t="e">
        <f t="shared" si="25"/>
        <v>#DIV/0!</v>
      </c>
      <c r="S84" s="3" t="e">
        <f t="shared" si="13"/>
        <v>#DIV/0!</v>
      </c>
      <c r="T84" s="3" t="e">
        <f t="shared" si="26"/>
        <v>#DIV/0!</v>
      </c>
      <c r="U84" s="3" t="e">
        <f t="shared" si="14"/>
        <v>#DIV/0!</v>
      </c>
      <c r="V84" s="3" t="e">
        <f t="shared" si="27"/>
        <v>#DIV/0!</v>
      </c>
      <c r="W84" s="3" t="e">
        <f t="shared" si="15"/>
        <v>#DIV/0!</v>
      </c>
      <c r="X84" s="3" t="e">
        <f t="shared" si="28"/>
        <v>#DIV/0!</v>
      </c>
      <c r="Y84" s="3" t="e">
        <f t="shared" si="16"/>
        <v>#DIV/0!</v>
      </c>
      <c r="Z84" s="3" t="e">
        <f t="shared" si="29"/>
        <v>#DIV/0!</v>
      </c>
      <c r="AA84" s="3" t="e">
        <f t="shared" si="17"/>
        <v>#DIV/0!</v>
      </c>
    </row>
    <row r="85" spans="4:27" ht="15.75" customHeight="1" x14ac:dyDescent="0.2">
      <c r="D85" s="3" t="e">
        <f t="shared" si="18"/>
        <v>#DIV/0!</v>
      </c>
      <c r="E85" s="3" t="e">
        <f t="shared" si="6"/>
        <v>#DIV/0!</v>
      </c>
      <c r="F85" s="3" t="e">
        <f t="shared" si="19"/>
        <v>#DIV/0!</v>
      </c>
      <c r="G85" s="3" t="e">
        <f t="shared" si="7"/>
        <v>#DIV/0!</v>
      </c>
      <c r="H85" s="3" t="e">
        <f t="shared" si="20"/>
        <v>#DIV/0!</v>
      </c>
      <c r="I85" s="3" t="e">
        <f t="shared" si="8"/>
        <v>#DIV/0!</v>
      </c>
      <c r="J85" s="3" t="e">
        <f t="shared" si="21"/>
        <v>#DIV/0!</v>
      </c>
      <c r="K85" s="3" t="e">
        <f t="shared" si="9"/>
        <v>#DIV/0!</v>
      </c>
      <c r="L85" s="3" t="e">
        <f t="shared" si="22"/>
        <v>#DIV/0!</v>
      </c>
      <c r="M85" s="3" t="e">
        <f t="shared" si="10"/>
        <v>#DIV/0!</v>
      </c>
      <c r="N85" s="3" t="e">
        <f t="shared" si="23"/>
        <v>#DIV/0!</v>
      </c>
      <c r="O85" s="3" t="e">
        <f t="shared" si="11"/>
        <v>#DIV/0!</v>
      </c>
      <c r="P85" s="3" t="e">
        <f t="shared" si="24"/>
        <v>#DIV/0!</v>
      </c>
      <c r="Q85" s="3" t="e">
        <f t="shared" si="12"/>
        <v>#DIV/0!</v>
      </c>
      <c r="R85" s="3" t="e">
        <f t="shared" si="25"/>
        <v>#DIV/0!</v>
      </c>
      <c r="S85" s="3" t="e">
        <f t="shared" si="13"/>
        <v>#DIV/0!</v>
      </c>
      <c r="T85" s="3" t="e">
        <f t="shared" si="26"/>
        <v>#DIV/0!</v>
      </c>
      <c r="U85" s="3" t="e">
        <f t="shared" si="14"/>
        <v>#DIV/0!</v>
      </c>
      <c r="V85" s="3" t="e">
        <f t="shared" si="27"/>
        <v>#DIV/0!</v>
      </c>
      <c r="W85" s="3" t="e">
        <f t="shared" si="15"/>
        <v>#DIV/0!</v>
      </c>
      <c r="X85" s="3" t="e">
        <f t="shared" si="28"/>
        <v>#DIV/0!</v>
      </c>
      <c r="Y85" s="3" t="e">
        <f t="shared" si="16"/>
        <v>#DIV/0!</v>
      </c>
      <c r="Z85" s="3" t="e">
        <f t="shared" si="29"/>
        <v>#DIV/0!</v>
      </c>
      <c r="AA85" s="3" t="e">
        <f t="shared" si="17"/>
        <v>#DIV/0!</v>
      </c>
    </row>
    <row r="86" spans="4:27" ht="15.75" customHeight="1" x14ac:dyDescent="0.2">
      <c r="D86" s="3" t="e">
        <f t="shared" si="18"/>
        <v>#DIV/0!</v>
      </c>
      <c r="E86" s="3" t="e">
        <f t="shared" si="6"/>
        <v>#DIV/0!</v>
      </c>
      <c r="F86" s="3" t="e">
        <f t="shared" si="19"/>
        <v>#DIV/0!</v>
      </c>
      <c r="G86" s="3" t="e">
        <f t="shared" si="7"/>
        <v>#DIV/0!</v>
      </c>
      <c r="H86" s="3" t="e">
        <f t="shared" si="20"/>
        <v>#DIV/0!</v>
      </c>
      <c r="I86" s="3" t="e">
        <f t="shared" si="8"/>
        <v>#DIV/0!</v>
      </c>
      <c r="J86" s="3" t="e">
        <f t="shared" si="21"/>
        <v>#DIV/0!</v>
      </c>
      <c r="K86" s="3" t="e">
        <f t="shared" si="9"/>
        <v>#DIV/0!</v>
      </c>
      <c r="L86" s="3" t="e">
        <f t="shared" si="22"/>
        <v>#DIV/0!</v>
      </c>
      <c r="M86" s="3" t="e">
        <f t="shared" si="10"/>
        <v>#DIV/0!</v>
      </c>
      <c r="N86" s="3" t="e">
        <f t="shared" si="23"/>
        <v>#DIV/0!</v>
      </c>
      <c r="O86" s="3" t="e">
        <f t="shared" si="11"/>
        <v>#DIV/0!</v>
      </c>
      <c r="P86" s="3" t="e">
        <f t="shared" si="24"/>
        <v>#DIV/0!</v>
      </c>
      <c r="Q86" s="3" t="e">
        <f t="shared" si="12"/>
        <v>#DIV/0!</v>
      </c>
      <c r="R86" s="3" t="e">
        <f t="shared" si="25"/>
        <v>#DIV/0!</v>
      </c>
      <c r="S86" s="3" t="e">
        <f t="shared" si="13"/>
        <v>#DIV/0!</v>
      </c>
      <c r="T86" s="3" t="e">
        <f t="shared" si="26"/>
        <v>#DIV/0!</v>
      </c>
      <c r="U86" s="3" t="e">
        <f t="shared" si="14"/>
        <v>#DIV/0!</v>
      </c>
      <c r="V86" s="3" t="e">
        <f t="shared" si="27"/>
        <v>#DIV/0!</v>
      </c>
      <c r="W86" s="3" t="e">
        <f t="shared" si="15"/>
        <v>#DIV/0!</v>
      </c>
      <c r="X86" s="3" t="e">
        <f t="shared" si="28"/>
        <v>#DIV/0!</v>
      </c>
      <c r="Y86" s="3" t="e">
        <f t="shared" si="16"/>
        <v>#DIV/0!</v>
      </c>
      <c r="Z86" s="3" t="e">
        <f t="shared" si="29"/>
        <v>#DIV/0!</v>
      </c>
      <c r="AA86" s="3" t="e">
        <f t="shared" si="17"/>
        <v>#DIV/0!</v>
      </c>
    </row>
    <row r="87" spans="4:27" ht="15.75" customHeight="1" x14ac:dyDescent="0.2">
      <c r="D87" s="3" t="e">
        <f t="shared" si="18"/>
        <v>#DIV/0!</v>
      </c>
      <c r="E87" s="3" t="e">
        <f t="shared" si="6"/>
        <v>#DIV/0!</v>
      </c>
      <c r="F87" s="3" t="e">
        <f t="shared" si="19"/>
        <v>#DIV/0!</v>
      </c>
      <c r="G87" s="3" t="e">
        <f t="shared" si="7"/>
        <v>#DIV/0!</v>
      </c>
      <c r="H87" s="3" t="e">
        <f t="shared" si="20"/>
        <v>#DIV/0!</v>
      </c>
      <c r="I87" s="3" t="e">
        <f t="shared" si="8"/>
        <v>#DIV/0!</v>
      </c>
      <c r="J87" s="3" t="e">
        <f t="shared" si="21"/>
        <v>#DIV/0!</v>
      </c>
      <c r="K87" s="3" t="e">
        <f t="shared" si="9"/>
        <v>#DIV/0!</v>
      </c>
      <c r="L87" s="3" t="e">
        <f t="shared" si="22"/>
        <v>#DIV/0!</v>
      </c>
      <c r="M87" s="3" t="e">
        <f t="shared" si="10"/>
        <v>#DIV/0!</v>
      </c>
      <c r="N87" s="3" t="e">
        <f t="shared" si="23"/>
        <v>#DIV/0!</v>
      </c>
      <c r="O87" s="3" t="e">
        <f t="shared" si="11"/>
        <v>#DIV/0!</v>
      </c>
      <c r="P87" s="3" t="e">
        <f t="shared" si="24"/>
        <v>#DIV/0!</v>
      </c>
      <c r="Q87" s="3" t="e">
        <f t="shared" si="12"/>
        <v>#DIV/0!</v>
      </c>
      <c r="R87" s="3" t="e">
        <f t="shared" si="25"/>
        <v>#DIV/0!</v>
      </c>
      <c r="S87" s="3" t="e">
        <f t="shared" si="13"/>
        <v>#DIV/0!</v>
      </c>
      <c r="T87" s="3" t="e">
        <f t="shared" si="26"/>
        <v>#DIV/0!</v>
      </c>
      <c r="U87" s="3" t="e">
        <f t="shared" si="14"/>
        <v>#DIV/0!</v>
      </c>
      <c r="V87" s="3" t="e">
        <f t="shared" si="27"/>
        <v>#DIV/0!</v>
      </c>
      <c r="W87" s="3" t="e">
        <f t="shared" si="15"/>
        <v>#DIV/0!</v>
      </c>
      <c r="X87" s="3" t="e">
        <f t="shared" si="28"/>
        <v>#DIV/0!</v>
      </c>
      <c r="Y87" s="3" t="e">
        <f t="shared" si="16"/>
        <v>#DIV/0!</v>
      </c>
      <c r="Z87" s="3" t="e">
        <f t="shared" si="29"/>
        <v>#DIV/0!</v>
      </c>
      <c r="AA87" s="3" t="e">
        <f t="shared" si="17"/>
        <v>#DIV/0!</v>
      </c>
    </row>
    <row r="88" spans="4:27" ht="15.75" customHeight="1" x14ac:dyDescent="0.2">
      <c r="D88" s="3" t="e">
        <f t="shared" si="18"/>
        <v>#DIV/0!</v>
      </c>
      <c r="E88" s="3" t="e">
        <f t="shared" si="6"/>
        <v>#DIV/0!</v>
      </c>
      <c r="F88" s="3" t="e">
        <f t="shared" si="19"/>
        <v>#DIV/0!</v>
      </c>
      <c r="G88" s="3" t="e">
        <f t="shared" si="7"/>
        <v>#DIV/0!</v>
      </c>
      <c r="H88" s="3" t="e">
        <f t="shared" si="20"/>
        <v>#DIV/0!</v>
      </c>
      <c r="I88" s="3" t="e">
        <f t="shared" si="8"/>
        <v>#DIV/0!</v>
      </c>
      <c r="J88" s="3" t="e">
        <f t="shared" si="21"/>
        <v>#DIV/0!</v>
      </c>
      <c r="K88" s="3" t="e">
        <f t="shared" si="9"/>
        <v>#DIV/0!</v>
      </c>
      <c r="L88" s="3" t="e">
        <f t="shared" si="22"/>
        <v>#DIV/0!</v>
      </c>
      <c r="M88" s="3" t="e">
        <f t="shared" si="10"/>
        <v>#DIV/0!</v>
      </c>
      <c r="N88" s="3" t="e">
        <f t="shared" si="23"/>
        <v>#DIV/0!</v>
      </c>
      <c r="O88" s="3" t="e">
        <f t="shared" si="11"/>
        <v>#DIV/0!</v>
      </c>
      <c r="P88" s="3" t="e">
        <f t="shared" si="24"/>
        <v>#DIV/0!</v>
      </c>
      <c r="Q88" s="3" t="e">
        <f t="shared" si="12"/>
        <v>#DIV/0!</v>
      </c>
      <c r="R88" s="3" t="e">
        <f t="shared" si="25"/>
        <v>#DIV/0!</v>
      </c>
      <c r="S88" s="3" t="e">
        <f t="shared" si="13"/>
        <v>#DIV/0!</v>
      </c>
      <c r="T88" s="3" t="e">
        <f t="shared" si="26"/>
        <v>#DIV/0!</v>
      </c>
      <c r="U88" s="3" t="e">
        <f t="shared" si="14"/>
        <v>#DIV/0!</v>
      </c>
      <c r="V88" s="3" t="e">
        <f t="shared" si="27"/>
        <v>#DIV/0!</v>
      </c>
      <c r="W88" s="3" t="e">
        <f t="shared" si="15"/>
        <v>#DIV/0!</v>
      </c>
      <c r="X88" s="3" t="e">
        <f t="shared" si="28"/>
        <v>#DIV/0!</v>
      </c>
      <c r="Y88" s="3" t="e">
        <f t="shared" si="16"/>
        <v>#DIV/0!</v>
      </c>
      <c r="Z88" s="3" t="e">
        <f t="shared" si="29"/>
        <v>#DIV/0!</v>
      </c>
      <c r="AA88" s="3" t="e">
        <f t="shared" si="17"/>
        <v>#DIV/0!</v>
      </c>
    </row>
    <row r="89" spans="4:27" ht="15.75" customHeight="1" x14ac:dyDescent="0.2">
      <c r="D89" s="3" t="e">
        <f t="shared" si="18"/>
        <v>#DIV/0!</v>
      </c>
      <c r="E89" s="3" t="e">
        <f t="shared" si="6"/>
        <v>#DIV/0!</v>
      </c>
      <c r="F89" s="3" t="e">
        <f t="shared" si="19"/>
        <v>#DIV/0!</v>
      </c>
      <c r="G89" s="3" t="e">
        <f t="shared" si="7"/>
        <v>#DIV/0!</v>
      </c>
      <c r="H89" s="3" t="e">
        <f t="shared" si="20"/>
        <v>#DIV/0!</v>
      </c>
      <c r="I89" s="3" t="e">
        <f t="shared" si="8"/>
        <v>#DIV/0!</v>
      </c>
      <c r="J89" s="3" t="e">
        <f t="shared" si="21"/>
        <v>#DIV/0!</v>
      </c>
      <c r="K89" s="3" t="e">
        <f t="shared" si="9"/>
        <v>#DIV/0!</v>
      </c>
      <c r="L89" s="3" t="e">
        <f t="shared" si="22"/>
        <v>#DIV/0!</v>
      </c>
      <c r="M89" s="3" t="e">
        <f t="shared" si="10"/>
        <v>#DIV/0!</v>
      </c>
      <c r="N89" s="3" t="e">
        <f t="shared" si="23"/>
        <v>#DIV/0!</v>
      </c>
      <c r="O89" s="3" t="e">
        <f t="shared" si="11"/>
        <v>#DIV/0!</v>
      </c>
      <c r="P89" s="3" t="e">
        <f t="shared" si="24"/>
        <v>#DIV/0!</v>
      </c>
      <c r="Q89" s="3" t="e">
        <f t="shared" si="12"/>
        <v>#DIV/0!</v>
      </c>
      <c r="R89" s="3" t="e">
        <f t="shared" si="25"/>
        <v>#DIV/0!</v>
      </c>
      <c r="S89" s="3" t="e">
        <f t="shared" si="13"/>
        <v>#DIV/0!</v>
      </c>
      <c r="T89" s="3" t="e">
        <f t="shared" si="26"/>
        <v>#DIV/0!</v>
      </c>
      <c r="U89" s="3" t="e">
        <f t="shared" si="14"/>
        <v>#DIV/0!</v>
      </c>
      <c r="V89" s="3" t="e">
        <f t="shared" si="27"/>
        <v>#DIV/0!</v>
      </c>
      <c r="W89" s="3" t="e">
        <f t="shared" si="15"/>
        <v>#DIV/0!</v>
      </c>
      <c r="X89" s="3" t="e">
        <f t="shared" si="28"/>
        <v>#DIV/0!</v>
      </c>
      <c r="Y89" s="3" t="e">
        <f t="shared" si="16"/>
        <v>#DIV/0!</v>
      </c>
      <c r="Z89" s="3" t="e">
        <f t="shared" si="29"/>
        <v>#DIV/0!</v>
      </c>
      <c r="AA89" s="3" t="e">
        <f t="shared" si="17"/>
        <v>#DIV/0!</v>
      </c>
    </row>
    <row r="90" spans="4:27" ht="15.75" customHeight="1" x14ac:dyDescent="0.2">
      <c r="D90" s="3" t="e">
        <f t="shared" si="18"/>
        <v>#DIV/0!</v>
      </c>
      <c r="E90" s="3" t="e">
        <f t="shared" si="6"/>
        <v>#DIV/0!</v>
      </c>
      <c r="F90" s="3" t="e">
        <f t="shared" si="19"/>
        <v>#DIV/0!</v>
      </c>
      <c r="G90" s="3" t="e">
        <f t="shared" si="7"/>
        <v>#DIV/0!</v>
      </c>
      <c r="H90" s="3" t="e">
        <f t="shared" si="20"/>
        <v>#DIV/0!</v>
      </c>
      <c r="I90" s="3" t="e">
        <f t="shared" si="8"/>
        <v>#DIV/0!</v>
      </c>
      <c r="J90" s="3" t="e">
        <f t="shared" si="21"/>
        <v>#DIV/0!</v>
      </c>
      <c r="K90" s="3" t="e">
        <f t="shared" si="9"/>
        <v>#DIV/0!</v>
      </c>
      <c r="L90" s="3" t="e">
        <f t="shared" si="22"/>
        <v>#DIV/0!</v>
      </c>
      <c r="M90" s="3" t="e">
        <f t="shared" si="10"/>
        <v>#DIV/0!</v>
      </c>
      <c r="N90" s="3" t="e">
        <f t="shared" si="23"/>
        <v>#DIV/0!</v>
      </c>
      <c r="O90" s="3" t="e">
        <f t="shared" si="11"/>
        <v>#DIV/0!</v>
      </c>
      <c r="P90" s="3" t="e">
        <f t="shared" si="24"/>
        <v>#DIV/0!</v>
      </c>
      <c r="Q90" s="3" t="e">
        <f t="shared" si="12"/>
        <v>#DIV/0!</v>
      </c>
      <c r="R90" s="3" t="e">
        <f t="shared" si="25"/>
        <v>#DIV/0!</v>
      </c>
      <c r="S90" s="3" t="e">
        <f t="shared" si="13"/>
        <v>#DIV/0!</v>
      </c>
      <c r="T90" s="3" t="e">
        <f t="shared" si="26"/>
        <v>#DIV/0!</v>
      </c>
      <c r="U90" s="3" t="e">
        <f t="shared" si="14"/>
        <v>#DIV/0!</v>
      </c>
      <c r="V90" s="3" t="e">
        <f t="shared" si="27"/>
        <v>#DIV/0!</v>
      </c>
      <c r="W90" s="3" t="e">
        <f t="shared" si="15"/>
        <v>#DIV/0!</v>
      </c>
      <c r="X90" s="3" t="e">
        <f t="shared" si="28"/>
        <v>#DIV/0!</v>
      </c>
      <c r="Y90" s="3" t="e">
        <f t="shared" si="16"/>
        <v>#DIV/0!</v>
      </c>
      <c r="Z90" s="3" t="e">
        <f t="shared" si="29"/>
        <v>#DIV/0!</v>
      </c>
      <c r="AA90" s="3" t="e">
        <f t="shared" si="17"/>
        <v>#DIV/0!</v>
      </c>
    </row>
    <row r="91" spans="4:27" ht="15.75" customHeight="1" x14ac:dyDescent="0.2">
      <c r="D91" s="3" t="e">
        <f t="shared" si="18"/>
        <v>#DIV/0!</v>
      </c>
      <c r="E91" s="3" t="e">
        <f t="shared" si="6"/>
        <v>#DIV/0!</v>
      </c>
      <c r="F91" s="3" t="e">
        <f t="shared" si="19"/>
        <v>#DIV/0!</v>
      </c>
      <c r="G91" s="3" t="e">
        <f t="shared" si="7"/>
        <v>#DIV/0!</v>
      </c>
      <c r="H91" s="3" t="e">
        <f t="shared" si="20"/>
        <v>#DIV/0!</v>
      </c>
      <c r="I91" s="3" t="e">
        <f t="shared" si="8"/>
        <v>#DIV/0!</v>
      </c>
      <c r="J91" s="3" t="e">
        <f t="shared" si="21"/>
        <v>#DIV/0!</v>
      </c>
      <c r="K91" s="3" t="e">
        <f t="shared" si="9"/>
        <v>#DIV/0!</v>
      </c>
      <c r="L91" s="3" t="e">
        <f t="shared" si="22"/>
        <v>#DIV/0!</v>
      </c>
      <c r="M91" s="3" t="e">
        <f t="shared" si="10"/>
        <v>#DIV/0!</v>
      </c>
      <c r="N91" s="3" t="e">
        <f t="shared" si="23"/>
        <v>#DIV/0!</v>
      </c>
      <c r="O91" s="3" t="e">
        <f t="shared" si="11"/>
        <v>#DIV/0!</v>
      </c>
      <c r="P91" s="3" t="e">
        <f t="shared" si="24"/>
        <v>#DIV/0!</v>
      </c>
      <c r="Q91" s="3" t="e">
        <f t="shared" si="12"/>
        <v>#DIV/0!</v>
      </c>
      <c r="R91" s="3" t="e">
        <f t="shared" si="25"/>
        <v>#DIV/0!</v>
      </c>
      <c r="S91" s="3" t="e">
        <f t="shared" si="13"/>
        <v>#DIV/0!</v>
      </c>
      <c r="T91" s="3" t="e">
        <f t="shared" si="26"/>
        <v>#DIV/0!</v>
      </c>
      <c r="U91" s="3" t="e">
        <f t="shared" si="14"/>
        <v>#DIV/0!</v>
      </c>
      <c r="V91" s="3" t="e">
        <f t="shared" si="27"/>
        <v>#DIV/0!</v>
      </c>
      <c r="W91" s="3" t="e">
        <f t="shared" si="15"/>
        <v>#DIV/0!</v>
      </c>
      <c r="X91" s="3" t="e">
        <f t="shared" si="28"/>
        <v>#DIV/0!</v>
      </c>
      <c r="Y91" s="3" t="e">
        <f t="shared" si="16"/>
        <v>#DIV/0!</v>
      </c>
      <c r="Z91" s="3" t="e">
        <f t="shared" si="29"/>
        <v>#DIV/0!</v>
      </c>
      <c r="AA91" s="3" t="e">
        <f t="shared" si="17"/>
        <v>#DIV/0!</v>
      </c>
    </row>
    <row r="92" spans="4:27" ht="15.75" customHeight="1" x14ac:dyDescent="0.2">
      <c r="D92" s="3" t="e">
        <f t="shared" si="18"/>
        <v>#DIV/0!</v>
      </c>
      <c r="E92" s="3" t="e">
        <f t="shared" si="6"/>
        <v>#DIV/0!</v>
      </c>
      <c r="F92" s="3" t="e">
        <f t="shared" si="19"/>
        <v>#DIV/0!</v>
      </c>
      <c r="G92" s="3" t="e">
        <f t="shared" si="7"/>
        <v>#DIV/0!</v>
      </c>
      <c r="H92" s="3" t="e">
        <f t="shared" si="20"/>
        <v>#DIV/0!</v>
      </c>
      <c r="I92" s="3" t="e">
        <f t="shared" si="8"/>
        <v>#DIV/0!</v>
      </c>
      <c r="J92" s="3" t="e">
        <f t="shared" si="21"/>
        <v>#DIV/0!</v>
      </c>
      <c r="K92" s="3" t="e">
        <f t="shared" si="9"/>
        <v>#DIV/0!</v>
      </c>
      <c r="L92" s="3" t="e">
        <f t="shared" si="22"/>
        <v>#DIV/0!</v>
      </c>
      <c r="M92" s="3" t="e">
        <f t="shared" si="10"/>
        <v>#DIV/0!</v>
      </c>
      <c r="N92" s="3" t="e">
        <f t="shared" si="23"/>
        <v>#DIV/0!</v>
      </c>
      <c r="O92" s="3" t="e">
        <f t="shared" si="11"/>
        <v>#DIV/0!</v>
      </c>
      <c r="P92" s="3" t="e">
        <f t="shared" si="24"/>
        <v>#DIV/0!</v>
      </c>
      <c r="Q92" s="3" t="e">
        <f t="shared" si="12"/>
        <v>#DIV/0!</v>
      </c>
      <c r="R92" s="3" t="e">
        <f t="shared" si="25"/>
        <v>#DIV/0!</v>
      </c>
      <c r="S92" s="3" t="e">
        <f t="shared" si="13"/>
        <v>#DIV/0!</v>
      </c>
      <c r="T92" s="3" t="e">
        <f t="shared" si="26"/>
        <v>#DIV/0!</v>
      </c>
      <c r="U92" s="3" t="e">
        <f t="shared" si="14"/>
        <v>#DIV/0!</v>
      </c>
      <c r="V92" s="3" t="e">
        <f t="shared" si="27"/>
        <v>#DIV/0!</v>
      </c>
      <c r="W92" s="3" t="e">
        <f t="shared" si="15"/>
        <v>#DIV/0!</v>
      </c>
      <c r="X92" s="3" t="e">
        <f t="shared" si="28"/>
        <v>#DIV/0!</v>
      </c>
      <c r="Y92" s="3" t="e">
        <f t="shared" si="16"/>
        <v>#DIV/0!</v>
      </c>
      <c r="Z92" s="3" t="e">
        <f t="shared" si="29"/>
        <v>#DIV/0!</v>
      </c>
      <c r="AA92" s="3" t="e">
        <f t="shared" si="17"/>
        <v>#DIV/0!</v>
      </c>
    </row>
    <row r="93" spans="4:27" ht="15.75" customHeight="1" x14ac:dyDescent="0.2">
      <c r="D93" s="3" t="e">
        <f t="shared" si="18"/>
        <v>#DIV/0!</v>
      </c>
      <c r="E93" s="3" t="e">
        <f t="shared" si="6"/>
        <v>#DIV/0!</v>
      </c>
      <c r="F93" s="3" t="e">
        <f t="shared" si="19"/>
        <v>#DIV/0!</v>
      </c>
      <c r="G93" s="3" t="e">
        <f t="shared" si="7"/>
        <v>#DIV/0!</v>
      </c>
      <c r="H93" s="3" t="e">
        <f t="shared" si="20"/>
        <v>#DIV/0!</v>
      </c>
      <c r="I93" s="3" t="e">
        <f t="shared" si="8"/>
        <v>#DIV/0!</v>
      </c>
      <c r="J93" s="3" t="e">
        <f t="shared" si="21"/>
        <v>#DIV/0!</v>
      </c>
      <c r="K93" s="3" t="e">
        <f t="shared" si="9"/>
        <v>#DIV/0!</v>
      </c>
      <c r="L93" s="3" t="e">
        <f t="shared" si="22"/>
        <v>#DIV/0!</v>
      </c>
      <c r="M93" s="3" t="e">
        <f t="shared" si="10"/>
        <v>#DIV/0!</v>
      </c>
      <c r="N93" s="3" t="e">
        <f t="shared" si="23"/>
        <v>#DIV/0!</v>
      </c>
      <c r="O93" s="3" t="e">
        <f t="shared" si="11"/>
        <v>#DIV/0!</v>
      </c>
      <c r="P93" s="3" t="e">
        <f t="shared" si="24"/>
        <v>#DIV/0!</v>
      </c>
      <c r="Q93" s="3" t="e">
        <f t="shared" si="12"/>
        <v>#DIV/0!</v>
      </c>
      <c r="R93" s="3" t="e">
        <f t="shared" si="25"/>
        <v>#DIV/0!</v>
      </c>
      <c r="S93" s="3" t="e">
        <f t="shared" si="13"/>
        <v>#DIV/0!</v>
      </c>
      <c r="T93" s="3" t="e">
        <f t="shared" si="26"/>
        <v>#DIV/0!</v>
      </c>
      <c r="U93" s="3" t="e">
        <f t="shared" si="14"/>
        <v>#DIV/0!</v>
      </c>
      <c r="V93" s="3" t="e">
        <f t="shared" si="27"/>
        <v>#DIV/0!</v>
      </c>
      <c r="W93" s="3" t="e">
        <f t="shared" si="15"/>
        <v>#DIV/0!</v>
      </c>
      <c r="X93" s="3" t="e">
        <f t="shared" si="28"/>
        <v>#DIV/0!</v>
      </c>
      <c r="Y93" s="3" t="e">
        <f t="shared" si="16"/>
        <v>#DIV/0!</v>
      </c>
      <c r="Z93" s="3" t="e">
        <f t="shared" si="29"/>
        <v>#DIV/0!</v>
      </c>
      <c r="AA93" s="3" t="e">
        <f t="shared" si="17"/>
        <v>#DIV/0!</v>
      </c>
    </row>
    <row r="94" spans="4:27" ht="15.75" customHeight="1" x14ac:dyDescent="0.2">
      <c r="D94" s="3" t="e">
        <f t="shared" si="18"/>
        <v>#DIV/0!</v>
      </c>
      <c r="E94" s="3" t="e">
        <f t="shared" si="6"/>
        <v>#DIV/0!</v>
      </c>
      <c r="F94" s="3" t="e">
        <f t="shared" si="19"/>
        <v>#DIV/0!</v>
      </c>
      <c r="G94" s="3" t="e">
        <f t="shared" si="7"/>
        <v>#DIV/0!</v>
      </c>
      <c r="H94" s="3" t="e">
        <f t="shared" si="20"/>
        <v>#DIV/0!</v>
      </c>
      <c r="I94" s="3" t="e">
        <f t="shared" si="8"/>
        <v>#DIV/0!</v>
      </c>
      <c r="J94" s="3" t="e">
        <f t="shared" si="21"/>
        <v>#DIV/0!</v>
      </c>
      <c r="K94" s="3" t="e">
        <f t="shared" si="9"/>
        <v>#DIV/0!</v>
      </c>
      <c r="L94" s="3" t="e">
        <f t="shared" si="22"/>
        <v>#DIV/0!</v>
      </c>
      <c r="M94" s="3" t="e">
        <f t="shared" si="10"/>
        <v>#DIV/0!</v>
      </c>
      <c r="N94" s="3" t="e">
        <f t="shared" si="23"/>
        <v>#DIV/0!</v>
      </c>
      <c r="O94" s="3" t="e">
        <f t="shared" si="11"/>
        <v>#DIV/0!</v>
      </c>
      <c r="P94" s="3" t="e">
        <f t="shared" si="24"/>
        <v>#DIV/0!</v>
      </c>
      <c r="Q94" s="3" t="e">
        <f t="shared" si="12"/>
        <v>#DIV/0!</v>
      </c>
      <c r="R94" s="3" t="e">
        <f t="shared" si="25"/>
        <v>#DIV/0!</v>
      </c>
      <c r="S94" s="3" t="e">
        <f t="shared" si="13"/>
        <v>#DIV/0!</v>
      </c>
      <c r="T94" s="3" t="e">
        <f t="shared" si="26"/>
        <v>#DIV/0!</v>
      </c>
      <c r="U94" s="3" t="e">
        <f t="shared" si="14"/>
        <v>#DIV/0!</v>
      </c>
      <c r="V94" s="3" t="e">
        <f t="shared" si="27"/>
        <v>#DIV/0!</v>
      </c>
      <c r="W94" s="3" t="e">
        <f t="shared" si="15"/>
        <v>#DIV/0!</v>
      </c>
      <c r="X94" s="3" t="e">
        <f t="shared" si="28"/>
        <v>#DIV/0!</v>
      </c>
      <c r="Y94" s="3" t="e">
        <f t="shared" si="16"/>
        <v>#DIV/0!</v>
      </c>
      <c r="Z94" s="3" t="e">
        <f t="shared" si="29"/>
        <v>#DIV/0!</v>
      </c>
      <c r="AA94" s="3" t="e">
        <f t="shared" si="17"/>
        <v>#DIV/0!</v>
      </c>
    </row>
    <row r="95" spans="4:27" ht="15.75" customHeight="1" x14ac:dyDescent="0.2">
      <c r="D95" s="3" t="e">
        <f t="shared" si="18"/>
        <v>#DIV/0!</v>
      </c>
      <c r="E95" s="3" t="e">
        <f t="shared" si="6"/>
        <v>#DIV/0!</v>
      </c>
      <c r="F95" s="3" t="e">
        <f t="shared" si="19"/>
        <v>#DIV/0!</v>
      </c>
      <c r="G95" s="3" t="e">
        <f t="shared" si="7"/>
        <v>#DIV/0!</v>
      </c>
      <c r="H95" s="3" t="e">
        <f t="shared" si="20"/>
        <v>#DIV/0!</v>
      </c>
      <c r="I95" s="3" t="e">
        <f t="shared" si="8"/>
        <v>#DIV/0!</v>
      </c>
      <c r="J95" s="3" t="e">
        <f t="shared" si="21"/>
        <v>#DIV/0!</v>
      </c>
      <c r="K95" s="3" t="e">
        <f t="shared" si="9"/>
        <v>#DIV/0!</v>
      </c>
      <c r="L95" s="3" t="e">
        <f t="shared" si="22"/>
        <v>#DIV/0!</v>
      </c>
      <c r="M95" s="3" t="e">
        <f t="shared" si="10"/>
        <v>#DIV/0!</v>
      </c>
      <c r="N95" s="3" t="e">
        <f t="shared" si="23"/>
        <v>#DIV/0!</v>
      </c>
      <c r="O95" s="3" t="e">
        <f t="shared" si="11"/>
        <v>#DIV/0!</v>
      </c>
      <c r="P95" s="3" t="e">
        <f t="shared" si="24"/>
        <v>#DIV/0!</v>
      </c>
      <c r="Q95" s="3" t="e">
        <f t="shared" si="12"/>
        <v>#DIV/0!</v>
      </c>
      <c r="R95" s="3" t="e">
        <f t="shared" si="25"/>
        <v>#DIV/0!</v>
      </c>
      <c r="S95" s="3" t="e">
        <f t="shared" si="13"/>
        <v>#DIV/0!</v>
      </c>
      <c r="T95" s="3" t="e">
        <f t="shared" si="26"/>
        <v>#DIV/0!</v>
      </c>
      <c r="U95" s="3" t="e">
        <f t="shared" si="14"/>
        <v>#DIV/0!</v>
      </c>
      <c r="V95" s="3" t="e">
        <f t="shared" si="27"/>
        <v>#DIV/0!</v>
      </c>
      <c r="W95" s="3" t="e">
        <f t="shared" si="15"/>
        <v>#DIV/0!</v>
      </c>
      <c r="X95" s="3" t="e">
        <f t="shared" si="28"/>
        <v>#DIV/0!</v>
      </c>
      <c r="Y95" s="3" t="e">
        <f t="shared" si="16"/>
        <v>#DIV/0!</v>
      </c>
      <c r="Z95" s="3" t="e">
        <f t="shared" si="29"/>
        <v>#DIV/0!</v>
      </c>
      <c r="AA95" s="3" t="e">
        <f t="shared" si="17"/>
        <v>#DIV/0!</v>
      </c>
    </row>
    <row r="96" spans="4:27" ht="15.75" customHeight="1" x14ac:dyDescent="0.2">
      <c r="D96" s="3" t="e">
        <f t="shared" si="18"/>
        <v>#DIV/0!</v>
      </c>
      <c r="E96" s="3" t="e">
        <f t="shared" si="6"/>
        <v>#DIV/0!</v>
      </c>
      <c r="F96" s="3" t="e">
        <f t="shared" si="19"/>
        <v>#DIV/0!</v>
      </c>
      <c r="G96" s="3" t="e">
        <f t="shared" si="7"/>
        <v>#DIV/0!</v>
      </c>
      <c r="H96" s="3" t="e">
        <f t="shared" si="20"/>
        <v>#DIV/0!</v>
      </c>
      <c r="I96" s="3" t="e">
        <f t="shared" si="8"/>
        <v>#DIV/0!</v>
      </c>
      <c r="J96" s="3" t="e">
        <f t="shared" si="21"/>
        <v>#DIV/0!</v>
      </c>
      <c r="K96" s="3" t="e">
        <f t="shared" si="9"/>
        <v>#DIV/0!</v>
      </c>
      <c r="L96" s="3" t="e">
        <f t="shared" si="22"/>
        <v>#DIV/0!</v>
      </c>
      <c r="M96" s="3" t="e">
        <f t="shared" si="10"/>
        <v>#DIV/0!</v>
      </c>
      <c r="N96" s="3" t="e">
        <f t="shared" si="23"/>
        <v>#DIV/0!</v>
      </c>
      <c r="O96" s="3" t="e">
        <f t="shared" si="11"/>
        <v>#DIV/0!</v>
      </c>
      <c r="P96" s="3" t="e">
        <f t="shared" si="24"/>
        <v>#DIV/0!</v>
      </c>
      <c r="Q96" s="3" t="e">
        <f t="shared" si="12"/>
        <v>#DIV/0!</v>
      </c>
      <c r="R96" s="3" t="e">
        <f t="shared" si="25"/>
        <v>#DIV/0!</v>
      </c>
      <c r="S96" s="3" t="e">
        <f t="shared" si="13"/>
        <v>#DIV/0!</v>
      </c>
      <c r="T96" s="3" t="e">
        <f t="shared" si="26"/>
        <v>#DIV/0!</v>
      </c>
      <c r="U96" s="3" t="e">
        <f t="shared" si="14"/>
        <v>#DIV/0!</v>
      </c>
      <c r="V96" s="3" t="e">
        <f t="shared" si="27"/>
        <v>#DIV/0!</v>
      </c>
      <c r="W96" s="3" t="e">
        <f t="shared" si="15"/>
        <v>#DIV/0!</v>
      </c>
      <c r="X96" s="3" t="e">
        <f t="shared" si="28"/>
        <v>#DIV/0!</v>
      </c>
      <c r="Y96" s="3" t="e">
        <f t="shared" si="16"/>
        <v>#DIV/0!</v>
      </c>
      <c r="Z96" s="3" t="e">
        <f t="shared" si="29"/>
        <v>#DIV/0!</v>
      </c>
      <c r="AA96" s="3" t="e">
        <f t="shared" si="17"/>
        <v>#DIV/0!</v>
      </c>
    </row>
    <row r="97" spans="4:27" ht="15.75" customHeight="1" x14ac:dyDescent="0.2">
      <c r="D97" s="3" t="e">
        <f t="shared" si="18"/>
        <v>#DIV/0!</v>
      </c>
      <c r="E97" s="3" t="e">
        <f t="shared" si="6"/>
        <v>#DIV/0!</v>
      </c>
      <c r="F97" s="3" t="e">
        <f t="shared" si="19"/>
        <v>#DIV/0!</v>
      </c>
      <c r="G97" s="3" t="e">
        <f t="shared" si="7"/>
        <v>#DIV/0!</v>
      </c>
      <c r="H97" s="3" t="e">
        <f t="shared" si="20"/>
        <v>#DIV/0!</v>
      </c>
      <c r="I97" s="3" t="e">
        <f t="shared" si="8"/>
        <v>#DIV/0!</v>
      </c>
      <c r="J97" s="3" t="e">
        <f t="shared" si="21"/>
        <v>#DIV/0!</v>
      </c>
      <c r="K97" s="3" t="e">
        <f t="shared" si="9"/>
        <v>#DIV/0!</v>
      </c>
      <c r="L97" s="3" t="e">
        <f t="shared" si="22"/>
        <v>#DIV/0!</v>
      </c>
      <c r="M97" s="3" t="e">
        <f t="shared" si="10"/>
        <v>#DIV/0!</v>
      </c>
      <c r="N97" s="3" t="e">
        <f t="shared" si="23"/>
        <v>#DIV/0!</v>
      </c>
      <c r="O97" s="3" t="e">
        <f t="shared" si="11"/>
        <v>#DIV/0!</v>
      </c>
      <c r="P97" s="3" t="e">
        <f t="shared" si="24"/>
        <v>#DIV/0!</v>
      </c>
      <c r="Q97" s="3" t="e">
        <f t="shared" si="12"/>
        <v>#DIV/0!</v>
      </c>
      <c r="R97" s="3" t="e">
        <f t="shared" si="25"/>
        <v>#DIV/0!</v>
      </c>
      <c r="S97" s="3" t="e">
        <f t="shared" si="13"/>
        <v>#DIV/0!</v>
      </c>
      <c r="T97" s="3" t="e">
        <f t="shared" si="26"/>
        <v>#DIV/0!</v>
      </c>
      <c r="U97" s="3" t="e">
        <f t="shared" si="14"/>
        <v>#DIV/0!</v>
      </c>
      <c r="V97" s="3" t="e">
        <f t="shared" si="27"/>
        <v>#DIV/0!</v>
      </c>
      <c r="W97" s="3" t="e">
        <f t="shared" si="15"/>
        <v>#DIV/0!</v>
      </c>
      <c r="X97" s="3" t="e">
        <f t="shared" si="28"/>
        <v>#DIV/0!</v>
      </c>
      <c r="Y97" s="3" t="e">
        <f t="shared" si="16"/>
        <v>#DIV/0!</v>
      </c>
      <c r="Z97" s="3" t="e">
        <f t="shared" si="29"/>
        <v>#DIV/0!</v>
      </c>
      <c r="AA97" s="3" t="e">
        <f t="shared" si="17"/>
        <v>#DIV/0!</v>
      </c>
    </row>
    <row r="98" spans="4:27" ht="15.75" customHeight="1" x14ac:dyDescent="0.2">
      <c r="D98" s="3" t="e">
        <f t="shared" si="18"/>
        <v>#DIV/0!</v>
      </c>
      <c r="E98" s="3" t="e">
        <f t="shared" si="6"/>
        <v>#DIV/0!</v>
      </c>
      <c r="F98" s="3" t="e">
        <f t="shared" si="19"/>
        <v>#DIV/0!</v>
      </c>
      <c r="G98" s="3" t="e">
        <f t="shared" si="7"/>
        <v>#DIV/0!</v>
      </c>
      <c r="H98" s="3" t="e">
        <f t="shared" si="20"/>
        <v>#DIV/0!</v>
      </c>
      <c r="I98" s="3" t="e">
        <f t="shared" si="8"/>
        <v>#DIV/0!</v>
      </c>
      <c r="J98" s="3" t="e">
        <f t="shared" si="21"/>
        <v>#DIV/0!</v>
      </c>
      <c r="K98" s="3" t="e">
        <f t="shared" si="9"/>
        <v>#DIV/0!</v>
      </c>
      <c r="L98" s="3" t="e">
        <f t="shared" si="22"/>
        <v>#DIV/0!</v>
      </c>
      <c r="M98" s="3" t="e">
        <f t="shared" si="10"/>
        <v>#DIV/0!</v>
      </c>
      <c r="N98" s="3" t="e">
        <f t="shared" si="23"/>
        <v>#DIV/0!</v>
      </c>
      <c r="O98" s="3" t="e">
        <f t="shared" si="11"/>
        <v>#DIV/0!</v>
      </c>
      <c r="P98" s="3" t="e">
        <f t="shared" si="24"/>
        <v>#DIV/0!</v>
      </c>
      <c r="Q98" s="3" t="e">
        <f t="shared" si="12"/>
        <v>#DIV/0!</v>
      </c>
      <c r="R98" s="3" t="e">
        <f t="shared" si="25"/>
        <v>#DIV/0!</v>
      </c>
      <c r="S98" s="3" t="e">
        <f t="shared" si="13"/>
        <v>#DIV/0!</v>
      </c>
      <c r="T98" s="3" t="e">
        <f t="shared" si="26"/>
        <v>#DIV/0!</v>
      </c>
      <c r="U98" s="3" t="e">
        <f t="shared" si="14"/>
        <v>#DIV/0!</v>
      </c>
      <c r="V98" s="3" t="e">
        <f t="shared" si="27"/>
        <v>#DIV/0!</v>
      </c>
      <c r="W98" s="3" t="e">
        <f t="shared" si="15"/>
        <v>#DIV/0!</v>
      </c>
      <c r="X98" s="3" t="e">
        <f t="shared" si="28"/>
        <v>#DIV/0!</v>
      </c>
      <c r="Y98" s="3" t="e">
        <f t="shared" si="16"/>
        <v>#DIV/0!</v>
      </c>
      <c r="Z98" s="3" t="e">
        <f t="shared" si="29"/>
        <v>#DIV/0!</v>
      </c>
      <c r="AA98" s="3" t="e">
        <f t="shared" si="17"/>
        <v>#DIV/0!</v>
      </c>
    </row>
    <row r="99" spans="4:27" ht="15.75" customHeight="1" x14ac:dyDescent="0.2">
      <c r="D99" s="3" t="e">
        <f t="shared" si="18"/>
        <v>#DIV/0!</v>
      </c>
      <c r="E99" s="3" t="e">
        <f t="shared" si="6"/>
        <v>#DIV/0!</v>
      </c>
      <c r="F99" s="3" t="e">
        <f t="shared" si="19"/>
        <v>#DIV/0!</v>
      </c>
      <c r="G99" s="3" t="e">
        <f t="shared" si="7"/>
        <v>#DIV/0!</v>
      </c>
      <c r="H99" s="3" t="e">
        <f t="shared" si="20"/>
        <v>#DIV/0!</v>
      </c>
      <c r="I99" s="3" t="e">
        <f t="shared" si="8"/>
        <v>#DIV/0!</v>
      </c>
      <c r="J99" s="3" t="e">
        <f t="shared" si="21"/>
        <v>#DIV/0!</v>
      </c>
      <c r="K99" s="3" t="e">
        <f t="shared" si="9"/>
        <v>#DIV/0!</v>
      </c>
      <c r="L99" s="3" t="e">
        <f t="shared" si="22"/>
        <v>#DIV/0!</v>
      </c>
      <c r="M99" s="3" t="e">
        <f t="shared" si="10"/>
        <v>#DIV/0!</v>
      </c>
      <c r="N99" s="3" t="e">
        <f t="shared" si="23"/>
        <v>#DIV/0!</v>
      </c>
      <c r="O99" s="3" t="e">
        <f t="shared" si="11"/>
        <v>#DIV/0!</v>
      </c>
      <c r="P99" s="3" t="e">
        <f t="shared" si="24"/>
        <v>#DIV/0!</v>
      </c>
      <c r="Q99" s="3" t="e">
        <f t="shared" si="12"/>
        <v>#DIV/0!</v>
      </c>
      <c r="R99" s="3" t="e">
        <f t="shared" si="25"/>
        <v>#DIV/0!</v>
      </c>
      <c r="S99" s="3" t="e">
        <f t="shared" si="13"/>
        <v>#DIV/0!</v>
      </c>
      <c r="T99" s="3" t="e">
        <f t="shared" si="26"/>
        <v>#DIV/0!</v>
      </c>
      <c r="U99" s="3" t="e">
        <f t="shared" si="14"/>
        <v>#DIV/0!</v>
      </c>
      <c r="V99" s="3" t="e">
        <f t="shared" si="27"/>
        <v>#DIV/0!</v>
      </c>
      <c r="W99" s="3" t="e">
        <f t="shared" si="15"/>
        <v>#DIV/0!</v>
      </c>
      <c r="X99" s="3" t="e">
        <f t="shared" si="28"/>
        <v>#DIV/0!</v>
      </c>
      <c r="Y99" s="3" t="e">
        <f t="shared" si="16"/>
        <v>#DIV/0!</v>
      </c>
      <c r="Z99" s="3" t="e">
        <f t="shared" si="29"/>
        <v>#DIV/0!</v>
      </c>
      <c r="AA99" s="3" t="e">
        <f t="shared" si="17"/>
        <v>#DIV/0!</v>
      </c>
    </row>
    <row r="100" spans="4:27" ht="15.75" customHeight="1" x14ac:dyDescent="0.2">
      <c r="D100" s="3" t="e">
        <f t="shared" si="18"/>
        <v>#DIV/0!</v>
      </c>
      <c r="E100" s="3" t="e">
        <f t="shared" si="6"/>
        <v>#DIV/0!</v>
      </c>
      <c r="F100" s="3" t="e">
        <f t="shared" si="19"/>
        <v>#DIV/0!</v>
      </c>
      <c r="G100" s="3" t="e">
        <f t="shared" si="7"/>
        <v>#DIV/0!</v>
      </c>
      <c r="H100" s="3" t="e">
        <f t="shared" si="20"/>
        <v>#DIV/0!</v>
      </c>
      <c r="I100" s="3" t="e">
        <f t="shared" si="8"/>
        <v>#DIV/0!</v>
      </c>
      <c r="J100" s="3" t="e">
        <f t="shared" si="21"/>
        <v>#DIV/0!</v>
      </c>
      <c r="K100" s="3" t="e">
        <f t="shared" si="9"/>
        <v>#DIV/0!</v>
      </c>
      <c r="L100" s="3" t="e">
        <f t="shared" si="22"/>
        <v>#DIV/0!</v>
      </c>
      <c r="M100" s="3" t="e">
        <f t="shared" si="10"/>
        <v>#DIV/0!</v>
      </c>
      <c r="N100" s="3" t="e">
        <f t="shared" si="23"/>
        <v>#DIV/0!</v>
      </c>
      <c r="O100" s="3" t="e">
        <f t="shared" si="11"/>
        <v>#DIV/0!</v>
      </c>
      <c r="P100" s="3" t="e">
        <f t="shared" si="24"/>
        <v>#DIV/0!</v>
      </c>
      <c r="Q100" s="3" t="e">
        <f t="shared" si="12"/>
        <v>#DIV/0!</v>
      </c>
      <c r="R100" s="3" t="e">
        <f t="shared" si="25"/>
        <v>#DIV/0!</v>
      </c>
      <c r="S100" s="3" t="e">
        <f t="shared" si="13"/>
        <v>#DIV/0!</v>
      </c>
      <c r="T100" s="3" t="e">
        <f t="shared" si="26"/>
        <v>#DIV/0!</v>
      </c>
      <c r="U100" s="3" t="e">
        <f t="shared" si="14"/>
        <v>#DIV/0!</v>
      </c>
      <c r="V100" s="3" t="e">
        <f t="shared" si="27"/>
        <v>#DIV/0!</v>
      </c>
      <c r="W100" s="3" t="e">
        <f t="shared" si="15"/>
        <v>#DIV/0!</v>
      </c>
      <c r="X100" s="3" t="e">
        <f t="shared" si="28"/>
        <v>#DIV/0!</v>
      </c>
      <c r="Y100" s="3" t="e">
        <f t="shared" si="16"/>
        <v>#DIV/0!</v>
      </c>
      <c r="Z100" s="3" t="e">
        <f t="shared" si="29"/>
        <v>#DIV/0!</v>
      </c>
      <c r="AA100" s="3" t="e">
        <f t="shared" si="17"/>
        <v>#DIV/0!</v>
      </c>
    </row>
    <row r="101" spans="4:27" ht="15.75" customHeight="1" x14ac:dyDescent="0.2">
      <c r="D101" s="3" t="e">
        <f t="shared" si="18"/>
        <v>#DIV/0!</v>
      </c>
      <c r="E101" s="3" t="e">
        <f t="shared" si="6"/>
        <v>#DIV/0!</v>
      </c>
      <c r="F101" s="3" t="e">
        <f t="shared" si="19"/>
        <v>#DIV/0!</v>
      </c>
      <c r="G101" s="3" t="e">
        <f t="shared" si="7"/>
        <v>#DIV/0!</v>
      </c>
      <c r="H101" s="3" t="e">
        <f t="shared" si="20"/>
        <v>#DIV/0!</v>
      </c>
      <c r="I101" s="3" t="e">
        <f t="shared" si="8"/>
        <v>#DIV/0!</v>
      </c>
      <c r="J101" s="3" t="e">
        <f t="shared" si="21"/>
        <v>#DIV/0!</v>
      </c>
      <c r="K101" s="3" t="e">
        <f t="shared" si="9"/>
        <v>#DIV/0!</v>
      </c>
      <c r="L101" s="3" t="e">
        <f t="shared" si="22"/>
        <v>#DIV/0!</v>
      </c>
      <c r="M101" s="3" t="e">
        <f t="shared" si="10"/>
        <v>#DIV/0!</v>
      </c>
      <c r="N101" s="3" t="e">
        <f t="shared" si="23"/>
        <v>#DIV/0!</v>
      </c>
      <c r="O101" s="3" t="e">
        <f t="shared" si="11"/>
        <v>#DIV/0!</v>
      </c>
      <c r="P101" s="3" t="e">
        <f t="shared" si="24"/>
        <v>#DIV/0!</v>
      </c>
      <c r="Q101" s="3" t="e">
        <f t="shared" si="12"/>
        <v>#DIV/0!</v>
      </c>
      <c r="R101" s="3" t="e">
        <f t="shared" si="25"/>
        <v>#DIV/0!</v>
      </c>
      <c r="S101" s="3" t="e">
        <f t="shared" si="13"/>
        <v>#DIV/0!</v>
      </c>
      <c r="T101" s="3" t="e">
        <f t="shared" si="26"/>
        <v>#DIV/0!</v>
      </c>
      <c r="U101" s="3" t="e">
        <f t="shared" si="14"/>
        <v>#DIV/0!</v>
      </c>
      <c r="V101" s="3" t="e">
        <f t="shared" si="27"/>
        <v>#DIV/0!</v>
      </c>
      <c r="W101" s="3" t="e">
        <f t="shared" si="15"/>
        <v>#DIV/0!</v>
      </c>
      <c r="X101" s="3" t="e">
        <f t="shared" si="28"/>
        <v>#DIV/0!</v>
      </c>
      <c r="Y101" s="3" t="e">
        <f t="shared" si="16"/>
        <v>#DIV/0!</v>
      </c>
      <c r="Z101" s="3" t="e">
        <f t="shared" si="29"/>
        <v>#DIV/0!</v>
      </c>
      <c r="AA101" s="3" t="e">
        <f t="shared" si="17"/>
        <v>#DIV/0!</v>
      </c>
    </row>
    <row r="102" spans="4:27" ht="15.75" customHeight="1" x14ac:dyDescent="0.2">
      <c r="D102" s="3" t="e">
        <f t="shared" si="18"/>
        <v>#DIV/0!</v>
      </c>
      <c r="E102" s="3" t="e">
        <f t="shared" si="6"/>
        <v>#DIV/0!</v>
      </c>
      <c r="F102" s="3" t="e">
        <f t="shared" si="19"/>
        <v>#DIV/0!</v>
      </c>
      <c r="G102" s="3" t="e">
        <f t="shared" si="7"/>
        <v>#DIV/0!</v>
      </c>
      <c r="H102" s="3" t="e">
        <f t="shared" si="20"/>
        <v>#DIV/0!</v>
      </c>
      <c r="I102" s="3" t="e">
        <f t="shared" si="8"/>
        <v>#DIV/0!</v>
      </c>
      <c r="J102" s="3" t="e">
        <f t="shared" si="21"/>
        <v>#DIV/0!</v>
      </c>
      <c r="K102" s="3" t="e">
        <f t="shared" si="9"/>
        <v>#DIV/0!</v>
      </c>
      <c r="L102" s="3" t="e">
        <f t="shared" si="22"/>
        <v>#DIV/0!</v>
      </c>
      <c r="M102" s="3" t="e">
        <f t="shared" si="10"/>
        <v>#DIV/0!</v>
      </c>
      <c r="N102" s="3" t="e">
        <f t="shared" si="23"/>
        <v>#DIV/0!</v>
      </c>
      <c r="O102" s="3" t="e">
        <f t="shared" si="11"/>
        <v>#DIV/0!</v>
      </c>
      <c r="P102" s="3" t="e">
        <f t="shared" si="24"/>
        <v>#DIV/0!</v>
      </c>
      <c r="Q102" s="3" t="e">
        <f t="shared" si="12"/>
        <v>#DIV/0!</v>
      </c>
      <c r="R102" s="3" t="e">
        <f t="shared" si="25"/>
        <v>#DIV/0!</v>
      </c>
      <c r="S102" s="3" t="e">
        <f t="shared" si="13"/>
        <v>#DIV/0!</v>
      </c>
      <c r="T102" s="3" t="e">
        <f t="shared" si="26"/>
        <v>#DIV/0!</v>
      </c>
      <c r="U102" s="3" t="e">
        <f t="shared" si="14"/>
        <v>#DIV/0!</v>
      </c>
      <c r="V102" s="3" t="e">
        <f t="shared" si="27"/>
        <v>#DIV/0!</v>
      </c>
      <c r="W102" s="3" t="e">
        <f t="shared" si="15"/>
        <v>#DIV/0!</v>
      </c>
      <c r="X102" s="3" t="e">
        <f t="shared" si="28"/>
        <v>#DIV/0!</v>
      </c>
      <c r="Y102" s="3" t="e">
        <f t="shared" si="16"/>
        <v>#DIV/0!</v>
      </c>
      <c r="Z102" s="3" t="e">
        <f t="shared" si="29"/>
        <v>#DIV/0!</v>
      </c>
      <c r="AA102" s="3" t="e">
        <f t="shared" si="17"/>
        <v>#DIV/0!</v>
      </c>
    </row>
    <row r="103" spans="4:27" ht="15.75" customHeight="1" x14ac:dyDescent="0.2">
      <c r="D103" s="3" t="e">
        <f t="shared" si="18"/>
        <v>#DIV/0!</v>
      </c>
      <c r="E103" s="3" t="e">
        <f t="shared" si="6"/>
        <v>#DIV/0!</v>
      </c>
      <c r="F103" s="3" t="e">
        <f t="shared" si="19"/>
        <v>#DIV/0!</v>
      </c>
      <c r="G103" s="3" t="e">
        <f t="shared" si="7"/>
        <v>#DIV/0!</v>
      </c>
      <c r="H103" s="3" t="e">
        <f t="shared" si="20"/>
        <v>#DIV/0!</v>
      </c>
      <c r="I103" s="3" t="e">
        <f t="shared" si="8"/>
        <v>#DIV/0!</v>
      </c>
      <c r="J103" s="3" t="e">
        <f t="shared" si="21"/>
        <v>#DIV/0!</v>
      </c>
      <c r="K103" s="3" t="e">
        <f t="shared" si="9"/>
        <v>#DIV/0!</v>
      </c>
      <c r="L103" s="3" t="e">
        <f t="shared" si="22"/>
        <v>#DIV/0!</v>
      </c>
      <c r="M103" s="3" t="e">
        <f t="shared" si="10"/>
        <v>#DIV/0!</v>
      </c>
      <c r="N103" s="3" t="e">
        <f t="shared" si="23"/>
        <v>#DIV/0!</v>
      </c>
      <c r="O103" s="3" t="e">
        <f t="shared" si="11"/>
        <v>#DIV/0!</v>
      </c>
      <c r="P103" s="3" t="e">
        <f t="shared" si="24"/>
        <v>#DIV/0!</v>
      </c>
      <c r="Q103" s="3" t="e">
        <f t="shared" si="12"/>
        <v>#DIV/0!</v>
      </c>
      <c r="R103" s="3" t="e">
        <f t="shared" si="25"/>
        <v>#DIV/0!</v>
      </c>
      <c r="S103" s="3" t="e">
        <f t="shared" si="13"/>
        <v>#DIV/0!</v>
      </c>
      <c r="T103" s="3" t="e">
        <f t="shared" si="26"/>
        <v>#DIV/0!</v>
      </c>
      <c r="U103" s="3" t="e">
        <f t="shared" si="14"/>
        <v>#DIV/0!</v>
      </c>
      <c r="V103" s="3" t="e">
        <f t="shared" si="27"/>
        <v>#DIV/0!</v>
      </c>
      <c r="W103" s="3" t="e">
        <f t="shared" si="15"/>
        <v>#DIV/0!</v>
      </c>
      <c r="X103" s="3" t="e">
        <f t="shared" si="28"/>
        <v>#DIV/0!</v>
      </c>
      <c r="Y103" s="3" t="e">
        <f t="shared" si="16"/>
        <v>#DIV/0!</v>
      </c>
      <c r="Z103" s="3" t="e">
        <f t="shared" si="29"/>
        <v>#DIV/0!</v>
      </c>
      <c r="AA103" s="3" t="e">
        <f t="shared" si="17"/>
        <v>#DIV/0!</v>
      </c>
    </row>
    <row r="104" spans="4:27" ht="15.75" customHeight="1" x14ac:dyDescent="0.2">
      <c r="D104" s="3" t="e">
        <f t="shared" si="18"/>
        <v>#DIV/0!</v>
      </c>
      <c r="E104" s="3" t="e">
        <f t="shared" si="6"/>
        <v>#DIV/0!</v>
      </c>
      <c r="F104" s="3" t="e">
        <f t="shared" si="19"/>
        <v>#DIV/0!</v>
      </c>
      <c r="G104" s="3" t="e">
        <f t="shared" si="7"/>
        <v>#DIV/0!</v>
      </c>
      <c r="H104" s="3" t="e">
        <f t="shared" si="20"/>
        <v>#DIV/0!</v>
      </c>
      <c r="I104" s="3" t="e">
        <f t="shared" si="8"/>
        <v>#DIV/0!</v>
      </c>
      <c r="J104" s="3" t="e">
        <f t="shared" si="21"/>
        <v>#DIV/0!</v>
      </c>
      <c r="K104" s="3" t="e">
        <f t="shared" si="9"/>
        <v>#DIV/0!</v>
      </c>
      <c r="L104" s="3" t="e">
        <f t="shared" si="22"/>
        <v>#DIV/0!</v>
      </c>
      <c r="M104" s="3" t="e">
        <f t="shared" si="10"/>
        <v>#DIV/0!</v>
      </c>
      <c r="N104" s="3" t="e">
        <f t="shared" si="23"/>
        <v>#DIV/0!</v>
      </c>
      <c r="O104" s="3" t="e">
        <f t="shared" si="11"/>
        <v>#DIV/0!</v>
      </c>
      <c r="P104" s="3" t="e">
        <f t="shared" si="24"/>
        <v>#DIV/0!</v>
      </c>
      <c r="Q104" s="3" t="e">
        <f t="shared" si="12"/>
        <v>#DIV/0!</v>
      </c>
      <c r="R104" s="3" t="e">
        <f t="shared" si="25"/>
        <v>#DIV/0!</v>
      </c>
      <c r="S104" s="3" t="e">
        <f t="shared" si="13"/>
        <v>#DIV/0!</v>
      </c>
      <c r="T104" s="3" t="e">
        <f t="shared" si="26"/>
        <v>#DIV/0!</v>
      </c>
      <c r="U104" s="3" t="e">
        <f t="shared" si="14"/>
        <v>#DIV/0!</v>
      </c>
      <c r="V104" s="3" t="e">
        <f t="shared" si="27"/>
        <v>#DIV/0!</v>
      </c>
      <c r="W104" s="3" t="e">
        <f t="shared" si="15"/>
        <v>#DIV/0!</v>
      </c>
      <c r="X104" s="3" t="e">
        <f t="shared" si="28"/>
        <v>#DIV/0!</v>
      </c>
      <c r="Y104" s="3" t="e">
        <f t="shared" si="16"/>
        <v>#DIV/0!</v>
      </c>
      <c r="Z104" s="3" t="e">
        <f t="shared" si="29"/>
        <v>#DIV/0!</v>
      </c>
      <c r="AA104" s="3" t="e">
        <f t="shared" si="17"/>
        <v>#DIV/0!</v>
      </c>
    </row>
    <row r="105" spans="4:27" ht="15.75" customHeight="1" x14ac:dyDescent="0.2">
      <c r="D105" s="3" t="e">
        <f t="shared" si="18"/>
        <v>#DIV/0!</v>
      </c>
      <c r="E105" s="3" t="e">
        <f t="shared" si="6"/>
        <v>#DIV/0!</v>
      </c>
      <c r="F105" s="3" t="e">
        <f t="shared" si="19"/>
        <v>#DIV/0!</v>
      </c>
      <c r="G105" s="3" t="e">
        <f t="shared" si="7"/>
        <v>#DIV/0!</v>
      </c>
      <c r="H105" s="3" t="e">
        <f t="shared" si="20"/>
        <v>#DIV/0!</v>
      </c>
      <c r="I105" s="3" t="e">
        <f t="shared" si="8"/>
        <v>#DIV/0!</v>
      </c>
      <c r="J105" s="3" t="e">
        <f t="shared" si="21"/>
        <v>#DIV/0!</v>
      </c>
      <c r="K105" s="3" t="e">
        <f t="shared" si="9"/>
        <v>#DIV/0!</v>
      </c>
      <c r="L105" s="3" t="e">
        <f t="shared" si="22"/>
        <v>#DIV/0!</v>
      </c>
      <c r="M105" s="3" t="e">
        <f t="shared" si="10"/>
        <v>#DIV/0!</v>
      </c>
      <c r="N105" s="3" t="e">
        <f t="shared" si="23"/>
        <v>#DIV/0!</v>
      </c>
      <c r="O105" s="3" t="e">
        <f t="shared" si="11"/>
        <v>#DIV/0!</v>
      </c>
      <c r="P105" s="3" t="e">
        <f t="shared" si="24"/>
        <v>#DIV/0!</v>
      </c>
      <c r="Q105" s="3" t="e">
        <f t="shared" si="12"/>
        <v>#DIV/0!</v>
      </c>
      <c r="R105" s="3" t="e">
        <f t="shared" si="25"/>
        <v>#DIV/0!</v>
      </c>
      <c r="S105" s="3" t="e">
        <f t="shared" si="13"/>
        <v>#DIV/0!</v>
      </c>
      <c r="T105" s="3" t="e">
        <f t="shared" si="26"/>
        <v>#DIV/0!</v>
      </c>
      <c r="U105" s="3" t="e">
        <f t="shared" si="14"/>
        <v>#DIV/0!</v>
      </c>
      <c r="V105" s="3" t="e">
        <f t="shared" si="27"/>
        <v>#DIV/0!</v>
      </c>
      <c r="W105" s="3" t="e">
        <f t="shared" si="15"/>
        <v>#DIV/0!</v>
      </c>
      <c r="X105" s="3" t="e">
        <f t="shared" si="28"/>
        <v>#DIV/0!</v>
      </c>
      <c r="Y105" s="3" t="e">
        <f t="shared" si="16"/>
        <v>#DIV/0!</v>
      </c>
      <c r="Z105" s="3" t="e">
        <f t="shared" si="29"/>
        <v>#DIV/0!</v>
      </c>
      <c r="AA105" s="3" t="e">
        <f t="shared" si="17"/>
        <v>#DIV/0!</v>
      </c>
    </row>
    <row r="106" spans="4:27" ht="15.75" customHeight="1" x14ac:dyDescent="0.2">
      <c r="D106" s="3" t="e">
        <f t="shared" si="18"/>
        <v>#DIV/0!</v>
      </c>
      <c r="E106" s="3" t="e">
        <f t="shared" si="6"/>
        <v>#DIV/0!</v>
      </c>
      <c r="F106" s="3" t="e">
        <f t="shared" si="19"/>
        <v>#DIV/0!</v>
      </c>
      <c r="G106" s="3" t="e">
        <f t="shared" si="7"/>
        <v>#DIV/0!</v>
      </c>
      <c r="H106" s="3" t="e">
        <f t="shared" si="20"/>
        <v>#DIV/0!</v>
      </c>
      <c r="I106" s="3" t="e">
        <f t="shared" si="8"/>
        <v>#DIV/0!</v>
      </c>
      <c r="J106" s="3" t="e">
        <f t="shared" si="21"/>
        <v>#DIV/0!</v>
      </c>
      <c r="K106" s="3" t="e">
        <f t="shared" si="9"/>
        <v>#DIV/0!</v>
      </c>
      <c r="L106" s="3" t="e">
        <f t="shared" si="22"/>
        <v>#DIV/0!</v>
      </c>
      <c r="M106" s="3" t="e">
        <f t="shared" si="10"/>
        <v>#DIV/0!</v>
      </c>
      <c r="N106" s="3" t="e">
        <f t="shared" si="23"/>
        <v>#DIV/0!</v>
      </c>
      <c r="O106" s="3" t="e">
        <f t="shared" si="11"/>
        <v>#DIV/0!</v>
      </c>
      <c r="P106" s="3" t="e">
        <f t="shared" si="24"/>
        <v>#DIV/0!</v>
      </c>
      <c r="Q106" s="3" t="e">
        <f t="shared" si="12"/>
        <v>#DIV/0!</v>
      </c>
      <c r="R106" s="3" t="e">
        <f t="shared" si="25"/>
        <v>#DIV/0!</v>
      </c>
      <c r="S106" s="3" t="e">
        <f t="shared" si="13"/>
        <v>#DIV/0!</v>
      </c>
      <c r="T106" s="3" t="e">
        <f t="shared" si="26"/>
        <v>#DIV/0!</v>
      </c>
      <c r="U106" s="3" t="e">
        <f t="shared" si="14"/>
        <v>#DIV/0!</v>
      </c>
      <c r="V106" s="3" t="e">
        <f t="shared" si="27"/>
        <v>#DIV/0!</v>
      </c>
      <c r="W106" s="3" t="e">
        <f t="shared" si="15"/>
        <v>#DIV/0!</v>
      </c>
      <c r="X106" s="3" t="e">
        <f t="shared" si="28"/>
        <v>#DIV/0!</v>
      </c>
      <c r="Y106" s="3" t="e">
        <f t="shared" si="16"/>
        <v>#DIV/0!</v>
      </c>
      <c r="Z106" s="3" t="e">
        <f t="shared" si="29"/>
        <v>#DIV/0!</v>
      </c>
      <c r="AA106" s="3" t="e">
        <f t="shared" si="17"/>
        <v>#DIV/0!</v>
      </c>
    </row>
    <row r="107" spans="4:27" ht="15.75" customHeight="1" x14ac:dyDescent="0.2">
      <c r="D107" s="3" t="e">
        <f t="shared" si="18"/>
        <v>#DIV/0!</v>
      </c>
      <c r="E107" s="3" t="e">
        <f t="shared" si="6"/>
        <v>#DIV/0!</v>
      </c>
      <c r="F107" s="3" t="e">
        <f t="shared" si="19"/>
        <v>#DIV/0!</v>
      </c>
      <c r="G107" s="3" t="e">
        <f t="shared" si="7"/>
        <v>#DIV/0!</v>
      </c>
      <c r="H107" s="3" t="e">
        <f t="shared" si="20"/>
        <v>#DIV/0!</v>
      </c>
      <c r="I107" s="3" t="e">
        <f t="shared" si="8"/>
        <v>#DIV/0!</v>
      </c>
      <c r="J107" s="3" t="e">
        <f t="shared" si="21"/>
        <v>#DIV/0!</v>
      </c>
      <c r="K107" s="3" t="e">
        <f t="shared" si="9"/>
        <v>#DIV/0!</v>
      </c>
      <c r="L107" s="3" t="e">
        <f t="shared" si="22"/>
        <v>#DIV/0!</v>
      </c>
      <c r="M107" s="3" t="e">
        <f t="shared" si="10"/>
        <v>#DIV/0!</v>
      </c>
      <c r="N107" s="3" t="e">
        <f t="shared" si="23"/>
        <v>#DIV/0!</v>
      </c>
      <c r="O107" s="3" t="e">
        <f t="shared" si="11"/>
        <v>#DIV/0!</v>
      </c>
      <c r="P107" s="3" t="e">
        <f t="shared" si="24"/>
        <v>#DIV/0!</v>
      </c>
      <c r="Q107" s="3" t="e">
        <f t="shared" si="12"/>
        <v>#DIV/0!</v>
      </c>
      <c r="R107" s="3" t="e">
        <f t="shared" si="25"/>
        <v>#DIV/0!</v>
      </c>
      <c r="S107" s="3" t="e">
        <f t="shared" si="13"/>
        <v>#DIV/0!</v>
      </c>
      <c r="T107" s="3" t="e">
        <f t="shared" si="26"/>
        <v>#DIV/0!</v>
      </c>
      <c r="U107" s="3" t="e">
        <f t="shared" si="14"/>
        <v>#DIV/0!</v>
      </c>
      <c r="V107" s="3" t="e">
        <f t="shared" si="27"/>
        <v>#DIV/0!</v>
      </c>
      <c r="W107" s="3" t="e">
        <f t="shared" si="15"/>
        <v>#DIV/0!</v>
      </c>
      <c r="X107" s="3" t="e">
        <f t="shared" si="28"/>
        <v>#DIV/0!</v>
      </c>
      <c r="Y107" s="3" t="e">
        <f t="shared" si="16"/>
        <v>#DIV/0!</v>
      </c>
      <c r="Z107" s="3" t="e">
        <f t="shared" si="29"/>
        <v>#DIV/0!</v>
      </c>
      <c r="AA107" s="3" t="e">
        <f t="shared" si="17"/>
        <v>#DIV/0!</v>
      </c>
    </row>
    <row r="108" spans="4:27" ht="15.75" customHeight="1" x14ac:dyDescent="0.2">
      <c r="D108" s="3" t="e">
        <f t="shared" si="18"/>
        <v>#DIV/0!</v>
      </c>
      <c r="E108" s="3" t="e">
        <f t="shared" si="6"/>
        <v>#DIV/0!</v>
      </c>
      <c r="F108" s="3" t="e">
        <f t="shared" si="19"/>
        <v>#DIV/0!</v>
      </c>
      <c r="G108" s="3" t="e">
        <f t="shared" si="7"/>
        <v>#DIV/0!</v>
      </c>
      <c r="H108" s="3" t="e">
        <f t="shared" si="20"/>
        <v>#DIV/0!</v>
      </c>
      <c r="I108" s="3" t="e">
        <f t="shared" si="8"/>
        <v>#DIV/0!</v>
      </c>
      <c r="J108" s="3" t="e">
        <f t="shared" si="21"/>
        <v>#DIV/0!</v>
      </c>
      <c r="K108" s="3" t="e">
        <f t="shared" si="9"/>
        <v>#DIV/0!</v>
      </c>
      <c r="L108" s="3" t="e">
        <f t="shared" si="22"/>
        <v>#DIV/0!</v>
      </c>
      <c r="M108" s="3" t="e">
        <f t="shared" si="10"/>
        <v>#DIV/0!</v>
      </c>
      <c r="N108" s="3" t="e">
        <f t="shared" si="23"/>
        <v>#DIV/0!</v>
      </c>
      <c r="O108" s="3" t="e">
        <f t="shared" si="11"/>
        <v>#DIV/0!</v>
      </c>
      <c r="P108" s="3" t="e">
        <f t="shared" si="24"/>
        <v>#DIV/0!</v>
      </c>
      <c r="Q108" s="3" t="e">
        <f t="shared" si="12"/>
        <v>#DIV/0!</v>
      </c>
      <c r="R108" s="3" t="e">
        <f t="shared" si="25"/>
        <v>#DIV/0!</v>
      </c>
      <c r="S108" s="3" t="e">
        <f t="shared" si="13"/>
        <v>#DIV/0!</v>
      </c>
      <c r="T108" s="3" t="e">
        <f t="shared" si="26"/>
        <v>#DIV/0!</v>
      </c>
      <c r="U108" s="3" t="e">
        <f t="shared" si="14"/>
        <v>#DIV/0!</v>
      </c>
      <c r="V108" s="3" t="e">
        <f t="shared" si="27"/>
        <v>#DIV/0!</v>
      </c>
      <c r="W108" s="3" t="e">
        <f t="shared" si="15"/>
        <v>#DIV/0!</v>
      </c>
      <c r="X108" s="3" t="e">
        <f t="shared" si="28"/>
        <v>#DIV/0!</v>
      </c>
      <c r="Y108" s="3" t="e">
        <f t="shared" si="16"/>
        <v>#DIV/0!</v>
      </c>
      <c r="Z108" s="3" t="e">
        <f t="shared" si="29"/>
        <v>#DIV/0!</v>
      </c>
      <c r="AA108" s="3" t="e">
        <f t="shared" si="17"/>
        <v>#DIV/0!</v>
      </c>
    </row>
    <row r="109" spans="4:27" ht="15.75" customHeight="1" x14ac:dyDescent="0.2">
      <c r="D109" s="3" t="e">
        <f t="shared" si="18"/>
        <v>#DIV/0!</v>
      </c>
      <c r="E109" s="3" t="e">
        <f t="shared" si="6"/>
        <v>#DIV/0!</v>
      </c>
      <c r="F109" s="3" t="e">
        <f t="shared" si="19"/>
        <v>#DIV/0!</v>
      </c>
      <c r="G109" s="3" t="e">
        <f t="shared" si="7"/>
        <v>#DIV/0!</v>
      </c>
      <c r="H109" s="3" t="e">
        <f t="shared" si="20"/>
        <v>#DIV/0!</v>
      </c>
      <c r="I109" s="3" t="e">
        <f t="shared" si="8"/>
        <v>#DIV/0!</v>
      </c>
      <c r="J109" s="3" t="e">
        <f t="shared" si="21"/>
        <v>#DIV/0!</v>
      </c>
      <c r="K109" s="3" t="e">
        <f t="shared" si="9"/>
        <v>#DIV/0!</v>
      </c>
      <c r="L109" s="3" t="e">
        <f t="shared" si="22"/>
        <v>#DIV/0!</v>
      </c>
      <c r="M109" s="3" t="e">
        <f t="shared" si="10"/>
        <v>#DIV/0!</v>
      </c>
      <c r="N109" s="3" t="e">
        <f t="shared" si="23"/>
        <v>#DIV/0!</v>
      </c>
      <c r="O109" s="3" t="e">
        <f t="shared" si="11"/>
        <v>#DIV/0!</v>
      </c>
      <c r="P109" s="3" t="e">
        <f t="shared" si="24"/>
        <v>#DIV/0!</v>
      </c>
      <c r="Q109" s="3" t="e">
        <f t="shared" si="12"/>
        <v>#DIV/0!</v>
      </c>
      <c r="R109" s="3" t="e">
        <f t="shared" si="25"/>
        <v>#DIV/0!</v>
      </c>
      <c r="S109" s="3" t="e">
        <f t="shared" si="13"/>
        <v>#DIV/0!</v>
      </c>
      <c r="T109" s="3" t="e">
        <f t="shared" si="26"/>
        <v>#DIV/0!</v>
      </c>
      <c r="U109" s="3" t="e">
        <f t="shared" si="14"/>
        <v>#DIV/0!</v>
      </c>
      <c r="V109" s="3" t="e">
        <f t="shared" si="27"/>
        <v>#DIV/0!</v>
      </c>
      <c r="W109" s="3" t="e">
        <f t="shared" si="15"/>
        <v>#DIV/0!</v>
      </c>
      <c r="X109" s="3" t="e">
        <f t="shared" si="28"/>
        <v>#DIV/0!</v>
      </c>
      <c r="Y109" s="3" t="e">
        <f t="shared" si="16"/>
        <v>#DIV/0!</v>
      </c>
      <c r="Z109" s="3" t="e">
        <f t="shared" si="29"/>
        <v>#DIV/0!</v>
      </c>
      <c r="AA109" s="3" t="e">
        <f t="shared" si="17"/>
        <v>#DIV/0!</v>
      </c>
    </row>
    <row r="110" spans="4:27" ht="15.75" customHeight="1" x14ac:dyDescent="0.2">
      <c r="D110" s="3" t="e">
        <f t="shared" si="18"/>
        <v>#DIV/0!</v>
      </c>
      <c r="E110" s="3" t="e">
        <f t="shared" si="6"/>
        <v>#DIV/0!</v>
      </c>
      <c r="F110" s="3" t="e">
        <f t="shared" si="19"/>
        <v>#DIV/0!</v>
      </c>
      <c r="G110" s="3" t="e">
        <f t="shared" si="7"/>
        <v>#DIV/0!</v>
      </c>
      <c r="H110" s="3" t="e">
        <f t="shared" si="20"/>
        <v>#DIV/0!</v>
      </c>
      <c r="I110" s="3" t="e">
        <f t="shared" si="8"/>
        <v>#DIV/0!</v>
      </c>
      <c r="J110" s="3" t="e">
        <f t="shared" si="21"/>
        <v>#DIV/0!</v>
      </c>
      <c r="K110" s="3" t="e">
        <f t="shared" si="9"/>
        <v>#DIV/0!</v>
      </c>
      <c r="L110" s="3" t="e">
        <f t="shared" si="22"/>
        <v>#DIV/0!</v>
      </c>
      <c r="M110" s="3" t="e">
        <f t="shared" si="10"/>
        <v>#DIV/0!</v>
      </c>
      <c r="N110" s="3" t="e">
        <f t="shared" si="23"/>
        <v>#DIV/0!</v>
      </c>
      <c r="O110" s="3" t="e">
        <f t="shared" si="11"/>
        <v>#DIV/0!</v>
      </c>
      <c r="P110" s="3" t="e">
        <f t="shared" si="24"/>
        <v>#DIV/0!</v>
      </c>
      <c r="Q110" s="3" t="e">
        <f t="shared" si="12"/>
        <v>#DIV/0!</v>
      </c>
      <c r="R110" s="3" t="e">
        <f t="shared" si="25"/>
        <v>#DIV/0!</v>
      </c>
      <c r="S110" s="3" t="e">
        <f t="shared" si="13"/>
        <v>#DIV/0!</v>
      </c>
      <c r="T110" s="3" t="e">
        <f t="shared" si="26"/>
        <v>#DIV/0!</v>
      </c>
      <c r="U110" s="3" t="e">
        <f t="shared" si="14"/>
        <v>#DIV/0!</v>
      </c>
      <c r="V110" s="3" t="e">
        <f t="shared" si="27"/>
        <v>#DIV/0!</v>
      </c>
      <c r="W110" s="3" t="e">
        <f t="shared" si="15"/>
        <v>#DIV/0!</v>
      </c>
      <c r="X110" s="3" t="e">
        <f t="shared" si="28"/>
        <v>#DIV/0!</v>
      </c>
      <c r="Y110" s="3" t="e">
        <f t="shared" si="16"/>
        <v>#DIV/0!</v>
      </c>
      <c r="Z110" s="3" t="e">
        <f t="shared" si="29"/>
        <v>#DIV/0!</v>
      </c>
      <c r="AA110" s="3" t="e">
        <f t="shared" si="17"/>
        <v>#DIV/0!</v>
      </c>
    </row>
    <row r="111" spans="4:27" ht="15.75" customHeight="1" x14ac:dyDescent="0.2">
      <c r="D111" s="3" t="e">
        <f t="shared" si="18"/>
        <v>#DIV/0!</v>
      </c>
      <c r="E111" s="3" t="e">
        <f t="shared" si="6"/>
        <v>#DIV/0!</v>
      </c>
      <c r="F111" s="3" t="e">
        <f t="shared" si="19"/>
        <v>#DIV/0!</v>
      </c>
      <c r="G111" s="3" t="e">
        <f t="shared" si="7"/>
        <v>#DIV/0!</v>
      </c>
      <c r="H111" s="3" t="e">
        <f t="shared" si="20"/>
        <v>#DIV/0!</v>
      </c>
      <c r="I111" s="3" t="e">
        <f t="shared" si="8"/>
        <v>#DIV/0!</v>
      </c>
      <c r="J111" s="3" t="e">
        <f t="shared" si="21"/>
        <v>#DIV/0!</v>
      </c>
      <c r="K111" s="3" t="e">
        <f t="shared" si="9"/>
        <v>#DIV/0!</v>
      </c>
      <c r="L111" s="3" t="e">
        <f t="shared" si="22"/>
        <v>#DIV/0!</v>
      </c>
      <c r="M111" s="3" t="e">
        <f t="shared" si="10"/>
        <v>#DIV/0!</v>
      </c>
      <c r="N111" s="3" t="e">
        <f t="shared" si="23"/>
        <v>#DIV/0!</v>
      </c>
      <c r="O111" s="3" t="e">
        <f t="shared" si="11"/>
        <v>#DIV/0!</v>
      </c>
      <c r="P111" s="3" t="e">
        <f t="shared" si="24"/>
        <v>#DIV/0!</v>
      </c>
      <c r="Q111" s="3" t="e">
        <f t="shared" si="12"/>
        <v>#DIV/0!</v>
      </c>
      <c r="R111" s="3" t="e">
        <f t="shared" si="25"/>
        <v>#DIV/0!</v>
      </c>
      <c r="S111" s="3" t="e">
        <f t="shared" si="13"/>
        <v>#DIV/0!</v>
      </c>
      <c r="T111" s="3" t="e">
        <f t="shared" si="26"/>
        <v>#DIV/0!</v>
      </c>
      <c r="U111" s="3" t="e">
        <f t="shared" si="14"/>
        <v>#DIV/0!</v>
      </c>
      <c r="V111" s="3" t="e">
        <f t="shared" si="27"/>
        <v>#DIV/0!</v>
      </c>
      <c r="W111" s="3" t="e">
        <f t="shared" si="15"/>
        <v>#DIV/0!</v>
      </c>
      <c r="X111" s="3" t="e">
        <f t="shared" si="28"/>
        <v>#DIV/0!</v>
      </c>
      <c r="Y111" s="3" t="e">
        <f t="shared" si="16"/>
        <v>#DIV/0!</v>
      </c>
      <c r="Z111" s="3" t="e">
        <f t="shared" si="29"/>
        <v>#DIV/0!</v>
      </c>
      <c r="AA111" s="3" t="e">
        <f t="shared" si="17"/>
        <v>#DIV/0!</v>
      </c>
    </row>
    <row r="112" spans="4:27" ht="15.75" customHeight="1" x14ac:dyDescent="0.2">
      <c r="D112" s="3" t="e">
        <f t="shared" si="18"/>
        <v>#DIV/0!</v>
      </c>
      <c r="E112" s="3" t="e">
        <f t="shared" si="6"/>
        <v>#DIV/0!</v>
      </c>
      <c r="F112" s="3" t="e">
        <f t="shared" si="19"/>
        <v>#DIV/0!</v>
      </c>
      <c r="G112" s="3" t="e">
        <f t="shared" si="7"/>
        <v>#DIV/0!</v>
      </c>
      <c r="H112" s="3" t="e">
        <f t="shared" si="20"/>
        <v>#DIV/0!</v>
      </c>
      <c r="I112" s="3" t="e">
        <f t="shared" si="8"/>
        <v>#DIV/0!</v>
      </c>
      <c r="J112" s="3" t="e">
        <f t="shared" si="21"/>
        <v>#DIV/0!</v>
      </c>
      <c r="K112" s="3" t="e">
        <f t="shared" si="9"/>
        <v>#DIV/0!</v>
      </c>
      <c r="L112" s="3" t="e">
        <f t="shared" si="22"/>
        <v>#DIV/0!</v>
      </c>
      <c r="M112" s="3" t="e">
        <f t="shared" si="10"/>
        <v>#DIV/0!</v>
      </c>
      <c r="N112" s="3" t="e">
        <f t="shared" si="23"/>
        <v>#DIV/0!</v>
      </c>
      <c r="O112" s="3" t="e">
        <f t="shared" si="11"/>
        <v>#DIV/0!</v>
      </c>
      <c r="P112" s="3" t="e">
        <f t="shared" si="24"/>
        <v>#DIV/0!</v>
      </c>
      <c r="Q112" s="3" t="e">
        <f t="shared" si="12"/>
        <v>#DIV/0!</v>
      </c>
      <c r="R112" s="3" t="e">
        <f t="shared" si="25"/>
        <v>#DIV/0!</v>
      </c>
      <c r="S112" s="3" t="e">
        <f t="shared" si="13"/>
        <v>#DIV/0!</v>
      </c>
      <c r="T112" s="3" t="e">
        <f t="shared" si="26"/>
        <v>#DIV/0!</v>
      </c>
      <c r="U112" s="3" t="e">
        <f t="shared" si="14"/>
        <v>#DIV/0!</v>
      </c>
      <c r="V112" s="3" t="e">
        <f t="shared" si="27"/>
        <v>#DIV/0!</v>
      </c>
      <c r="W112" s="3" t="e">
        <f t="shared" si="15"/>
        <v>#DIV/0!</v>
      </c>
      <c r="X112" s="3" t="e">
        <f t="shared" si="28"/>
        <v>#DIV/0!</v>
      </c>
      <c r="Y112" s="3" t="e">
        <f t="shared" si="16"/>
        <v>#DIV/0!</v>
      </c>
      <c r="Z112" s="3" t="e">
        <f t="shared" si="29"/>
        <v>#DIV/0!</v>
      </c>
      <c r="AA112" s="3" t="e">
        <f t="shared" si="17"/>
        <v>#DIV/0!</v>
      </c>
    </row>
    <row r="113" spans="4:27" ht="15.75" customHeight="1" x14ac:dyDescent="0.2">
      <c r="D113" s="3" t="e">
        <f t="shared" si="18"/>
        <v>#DIV/0!</v>
      </c>
      <c r="E113" s="3" t="e">
        <f t="shared" si="6"/>
        <v>#DIV/0!</v>
      </c>
      <c r="F113" s="3" t="e">
        <f t="shared" si="19"/>
        <v>#DIV/0!</v>
      </c>
      <c r="G113" s="3" t="e">
        <f t="shared" si="7"/>
        <v>#DIV/0!</v>
      </c>
      <c r="H113" s="3" t="e">
        <f t="shared" si="20"/>
        <v>#DIV/0!</v>
      </c>
      <c r="I113" s="3" t="e">
        <f t="shared" si="8"/>
        <v>#DIV/0!</v>
      </c>
      <c r="J113" s="3" t="e">
        <f t="shared" si="21"/>
        <v>#DIV/0!</v>
      </c>
      <c r="K113" s="3" t="e">
        <f t="shared" si="9"/>
        <v>#DIV/0!</v>
      </c>
      <c r="L113" s="3" t="e">
        <f t="shared" si="22"/>
        <v>#DIV/0!</v>
      </c>
      <c r="M113" s="3" t="e">
        <f t="shared" si="10"/>
        <v>#DIV/0!</v>
      </c>
      <c r="N113" s="3" t="e">
        <f t="shared" si="23"/>
        <v>#DIV/0!</v>
      </c>
      <c r="O113" s="3" t="e">
        <f t="shared" si="11"/>
        <v>#DIV/0!</v>
      </c>
      <c r="P113" s="3" t="e">
        <f t="shared" si="24"/>
        <v>#DIV/0!</v>
      </c>
      <c r="Q113" s="3" t="e">
        <f t="shared" si="12"/>
        <v>#DIV/0!</v>
      </c>
      <c r="R113" s="3" t="e">
        <f t="shared" si="25"/>
        <v>#DIV/0!</v>
      </c>
      <c r="S113" s="3" t="e">
        <f t="shared" si="13"/>
        <v>#DIV/0!</v>
      </c>
      <c r="T113" s="3" t="e">
        <f t="shared" si="26"/>
        <v>#DIV/0!</v>
      </c>
      <c r="U113" s="3" t="e">
        <f t="shared" si="14"/>
        <v>#DIV/0!</v>
      </c>
      <c r="V113" s="3" t="e">
        <f t="shared" si="27"/>
        <v>#DIV/0!</v>
      </c>
      <c r="W113" s="3" t="e">
        <f t="shared" si="15"/>
        <v>#DIV/0!</v>
      </c>
      <c r="X113" s="3" t="e">
        <f t="shared" si="28"/>
        <v>#DIV/0!</v>
      </c>
      <c r="Y113" s="3" t="e">
        <f t="shared" si="16"/>
        <v>#DIV/0!</v>
      </c>
      <c r="Z113" s="3" t="e">
        <f t="shared" si="29"/>
        <v>#DIV/0!</v>
      </c>
      <c r="AA113" s="3" t="e">
        <f t="shared" si="17"/>
        <v>#DIV/0!</v>
      </c>
    </row>
    <row r="114" spans="4:27" ht="15.75" customHeight="1" x14ac:dyDescent="0.2">
      <c r="D114" s="3" t="e">
        <f t="shared" si="18"/>
        <v>#DIV/0!</v>
      </c>
      <c r="E114" s="3" t="e">
        <f t="shared" si="6"/>
        <v>#DIV/0!</v>
      </c>
      <c r="F114" s="3" t="e">
        <f t="shared" si="19"/>
        <v>#DIV/0!</v>
      </c>
      <c r="G114" s="3" t="e">
        <f t="shared" si="7"/>
        <v>#DIV/0!</v>
      </c>
      <c r="H114" s="3" t="e">
        <f t="shared" si="20"/>
        <v>#DIV/0!</v>
      </c>
      <c r="I114" s="3" t="e">
        <f t="shared" si="8"/>
        <v>#DIV/0!</v>
      </c>
      <c r="J114" s="3" t="e">
        <f t="shared" si="21"/>
        <v>#DIV/0!</v>
      </c>
      <c r="K114" s="3" t="e">
        <f t="shared" si="9"/>
        <v>#DIV/0!</v>
      </c>
      <c r="L114" s="3" t="e">
        <f t="shared" si="22"/>
        <v>#DIV/0!</v>
      </c>
      <c r="M114" s="3" t="e">
        <f t="shared" si="10"/>
        <v>#DIV/0!</v>
      </c>
      <c r="N114" s="3" t="e">
        <f t="shared" si="23"/>
        <v>#DIV/0!</v>
      </c>
      <c r="O114" s="3" t="e">
        <f t="shared" si="11"/>
        <v>#DIV/0!</v>
      </c>
      <c r="P114" s="3" t="e">
        <f t="shared" si="24"/>
        <v>#DIV/0!</v>
      </c>
      <c r="Q114" s="3" t="e">
        <f t="shared" si="12"/>
        <v>#DIV/0!</v>
      </c>
      <c r="R114" s="3" t="e">
        <f t="shared" si="25"/>
        <v>#DIV/0!</v>
      </c>
      <c r="S114" s="3" t="e">
        <f t="shared" si="13"/>
        <v>#DIV/0!</v>
      </c>
      <c r="T114" s="3" t="e">
        <f t="shared" si="26"/>
        <v>#DIV/0!</v>
      </c>
      <c r="U114" s="3" t="e">
        <f t="shared" si="14"/>
        <v>#DIV/0!</v>
      </c>
      <c r="V114" s="3" t="e">
        <f t="shared" si="27"/>
        <v>#DIV/0!</v>
      </c>
      <c r="W114" s="3" t="e">
        <f t="shared" si="15"/>
        <v>#DIV/0!</v>
      </c>
      <c r="X114" s="3" t="e">
        <f t="shared" si="28"/>
        <v>#DIV/0!</v>
      </c>
      <c r="Y114" s="3" t="e">
        <f t="shared" si="16"/>
        <v>#DIV/0!</v>
      </c>
      <c r="Z114" s="3" t="e">
        <f t="shared" si="29"/>
        <v>#DIV/0!</v>
      </c>
      <c r="AA114" s="3" t="e">
        <f t="shared" si="17"/>
        <v>#DIV/0!</v>
      </c>
    </row>
    <row r="115" spans="4:27" ht="15.75" customHeight="1" x14ac:dyDescent="0.2">
      <c r="D115" s="3" t="e">
        <f t="shared" si="18"/>
        <v>#DIV/0!</v>
      </c>
      <c r="E115" s="3" t="e">
        <f t="shared" si="6"/>
        <v>#DIV/0!</v>
      </c>
      <c r="F115" s="3" t="e">
        <f t="shared" si="19"/>
        <v>#DIV/0!</v>
      </c>
      <c r="G115" s="3" t="e">
        <f t="shared" si="7"/>
        <v>#DIV/0!</v>
      </c>
      <c r="H115" s="3" t="e">
        <f t="shared" si="20"/>
        <v>#DIV/0!</v>
      </c>
      <c r="I115" s="3" t="e">
        <f t="shared" si="8"/>
        <v>#DIV/0!</v>
      </c>
      <c r="J115" s="3" t="e">
        <f t="shared" si="21"/>
        <v>#DIV/0!</v>
      </c>
      <c r="K115" s="3" t="e">
        <f t="shared" si="9"/>
        <v>#DIV/0!</v>
      </c>
      <c r="L115" s="3" t="e">
        <f t="shared" si="22"/>
        <v>#DIV/0!</v>
      </c>
      <c r="M115" s="3" t="e">
        <f t="shared" si="10"/>
        <v>#DIV/0!</v>
      </c>
      <c r="N115" s="3" t="e">
        <f t="shared" si="23"/>
        <v>#DIV/0!</v>
      </c>
      <c r="O115" s="3" t="e">
        <f t="shared" si="11"/>
        <v>#DIV/0!</v>
      </c>
      <c r="P115" s="3" t="e">
        <f t="shared" si="24"/>
        <v>#DIV/0!</v>
      </c>
      <c r="Q115" s="3" t="e">
        <f t="shared" si="12"/>
        <v>#DIV/0!</v>
      </c>
      <c r="R115" s="3" t="e">
        <f t="shared" si="25"/>
        <v>#DIV/0!</v>
      </c>
      <c r="S115" s="3" t="e">
        <f t="shared" si="13"/>
        <v>#DIV/0!</v>
      </c>
      <c r="T115" s="3" t="e">
        <f t="shared" si="26"/>
        <v>#DIV/0!</v>
      </c>
      <c r="U115" s="3" t="e">
        <f t="shared" si="14"/>
        <v>#DIV/0!</v>
      </c>
      <c r="V115" s="3" t="e">
        <f t="shared" si="27"/>
        <v>#DIV/0!</v>
      </c>
      <c r="W115" s="3" t="e">
        <f t="shared" si="15"/>
        <v>#DIV/0!</v>
      </c>
      <c r="X115" s="3" t="e">
        <f t="shared" si="28"/>
        <v>#DIV/0!</v>
      </c>
      <c r="Y115" s="3" t="e">
        <f t="shared" si="16"/>
        <v>#DIV/0!</v>
      </c>
      <c r="Z115" s="3" t="e">
        <f t="shared" si="29"/>
        <v>#DIV/0!</v>
      </c>
      <c r="AA115" s="3" t="e">
        <f t="shared" si="17"/>
        <v>#DIV/0!</v>
      </c>
    </row>
    <row r="116" spans="4:27" ht="15.75" customHeight="1" x14ac:dyDescent="0.2">
      <c r="D116" s="3" t="e">
        <f t="shared" si="18"/>
        <v>#DIV/0!</v>
      </c>
      <c r="E116" s="3" t="e">
        <f t="shared" si="6"/>
        <v>#DIV/0!</v>
      </c>
      <c r="F116" s="3" t="e">
        <f t="shared" si="19"/>
        <v>#DIV/0!</v>
      </c>
      <c r="G116" s="3" t="e">
        <f t="shared" si="7"/>
        <v>#DIV/0!</v>
      </c>
      <c r="H116" s="3" t="e">
        <f t="shared" si="20"/>
        <v>#DIV/0!</v>
      </c>
      <c r="I116" s="3" t="e">
        <f t="shared" si="8"/>
        <v>#DIV/0!</v>
      </c>
      <c r="J116" s="3" t="e">
        <f t="shared" si="21"/>
        <v>#DIV/0!</v>
      </c>
      <c r="K116" s="3" t="e">
        <f t="shared" si="9"/>
        <v>#DIV/0!</v>
      </c>
      <c r="L116" s="3" t="e">
        <f t="shared" si="22"/>
        <v>#DIV/0!</v>
      </c>
      <c r="M116" s="3" t="e">
        <f t="shared" si="10"/>
        <v>#DIV/0!</v>
      </c>
      <c r="N116" s="3" t="e">
        <f t="shared" si="23"/>
        <v>#DIV/0!</v>
      </c>
      <c r="O116" s="3" t="e">
        <f t="shared" si="11"/>
        <v>#DIV/0!</v>
      </c>
      <c r="P116" s="3" t="e">
        <f t="shared" si="24"/>
        <v>#DIV/0!</v>
      </c>
      <c r="Q116" s="3" t="e">
        <f t="shared" si="12"/>
        <v>#DIV/0!</v>
      </c>
      <c r="R116" s="3" t="e">
        <f t="shared" si="25"/>
        <v>#DIV/0!</v>
      </c>
      <c r="S116" s="3" t="e">
        <f t="shared" si="13"/>
        <v>#DIV/0!</v>
      </c>
      <c r="T116" s="3" t="e">
        <f t="shared" si="26"/>
        <v>#DIV/0!</v>
      </c>
      <c r="U116" s="3" t="e">
        <f t="shared" si="14"/>
        <v>#DIV/0!</v>
      </c>
      <c r="V116" s="3" t="e">
        <f t="shared" si="27"/>
        <v>#DIV/0!</v>
      </c>
      <c r="W116" s="3" t="e">
        <f t="shared" si="15"/>
        <v>#DIV/0!</v>
      </c>
      <c r="X116" s="3" t="e">
        <f t="shared" si="28"/>
        <v>#DIV/0!</v>
      </c>
      <c r="Y116" s="3" t="e">
        <f t="shared" si="16"/>
        <v>#DIV/0!</v>
      </c>
      <c r="Z116" s="3" t="e">
        <f t="shared" si="29"/>
        <v>#DIV/0!</v>
      </c>
      <c r="AA116" s="3" t="e">
        <f t="shared" si="17"/>
        <v>#DIV/0!</v>
      </c>
    </row>
    <row r="117" spans="4:27" ht="15.75" customHeight="1" x14ac:dyDescent="0.2">
      <c r="D117" s="3" t="e">
        <f t="shared" si="18"/>
        <v>#DIV/0!</v>
      </c>
      <c r="E117" s="3" t="e">
        <f t="shared" si="6"/>
        <v>#DIV/0!</v>
      </c>
      <c r="F117" s="3" t="e">
        <f t="shared" si="19"/>
        <v>#DIV/0!</v>
      </c>
      <c r="G117" s="3" t="e">
        <f t="shared" si="7"/>
        <v>#DIV/0!</v>
      </c>
      <c r="H117" s="3" t="e">
        <f t="shared" si="20"/>
        <v>#DIV/0!</v>
      </c>
      <c r="I117" s="3" t="e">
        <f t="shared" si="8"/>
        <v>#DIV/0!</v>
      </c>
      <c r="J117" s="3" t="e">
        <f t="shared" si="21"/>
        <v>#DIV/0!</v>
      </c>
      <c r="K117" s="3" t="e">
        <f t="shared" si="9"/>
        <v>#DIV/0!</v>
      </c>
      <c r="L117" s="3" t="e">
        <f t="shared" si="22"/>
        <v>#DIV/0!</v>
      </c>
      <c r="M117" s="3" t="e">
        <f t="shared" si="10"/>
        <v>#DIV/0!</v>
      </c>
      <c r="N117" s="3" t="e">
        <f t="shared" si="23"/>
        <v>#DIV/0!</v>
      </c>
      <c r="O117" s="3" t="e">
        <f t="shared" si="11"/>
        <v>#DIV/0!</v>
      </c>
      <c r="P117" s="3" t="e">
        <f t="shared" si="24"/>
        <v>#DIV/0!</v>
      </c>
      <c r="Q117" s="3" t="e">
        <f t="shared" si="12"/>
        <v>#DIV/0!</v>
      </c>
      <c r="R117" s="3" t="e">
        <f t="shared" si="25"/>
        <v>#DIV/0!</v>
      </c>
      <c r="S117" s="3" t="e">
        <f t="shared" si="13"/>
        <v>#DIV/0!</v>
      </c>
      <c r="T117" s="3" t="e">
        <f t="shared" si="26"/>
        <v>#DIV/0!</v>
      </c>
      <c r="U117" s="3" t="e">
        <f t="shared" si="14"/>
        <v>#DIV/0!</v>
      </c>
      <c r="V117" s="3" t="e">
        <f t="shared" si="27"/>
        <v>#DIV/0!</v>
      </c>
      <c r="W117" s="3" t="e">
        <f t="shared" si="15"/>
        <v>#DIV/0!</v>
      </c>
      <c r="X117" s="3" t="e">
        <f t="shared" si="28"/>
        <v>#DIV/0!</v>
      </c>
      <c r="Y117" s="3" t="e">
        <f t="shared" si="16"/>
        <v>#DIV/0!</v>
      </c>
      <c r="Z117" s="3" t="e">
        <f t="shared" si="29"/>
        <v>#DIV/0!</v>
      </c>
      <c r="AA117" s="3" t="e">
        <f t="shared" si="17"/>
        <v>#DIV/0!</v>
      </c>
    </row>
    <row r="118" spans="4:27" ht="15.75" customHeight="1" x14ac:dyDescent="0.2">
      <c r="D118" s="3" t="e">
        <f t="shared" si="18"/>
        <v>#DIV/0!</v>
      </c>
      <c r="E118" s="3" t="e">
        <f t="shared" si="6"/>
        <v>#DIV/0!</v>
      </c>
      <c r="F118" s="3" t="e">
        <f t="shared" si="19"/>
        <v>#DIV/0!</v>
      </c>
      <c r="G118" s="3" t="e">
        <f t="shared" si="7"/>
        <v>#DIV/0!</v>
      </c>
      <c r="H118" s="3" t="e">
        <f t="shared" si="20"/>
        <v>#DIV/0!</v>
      </c>
      <c r="I118" s="3" t="e">
        <f t="shared" si="8"/>
        <v>#DIV/0!</v>
      </c>
      <c r="J118" s="3" t="e">
        <f t="shared" si="21"/>
        <v>#DIV/0!</v>
      </c>
      <c r="K118" s="3" t="e">
        <f t="shared" si="9"/>
        <v>#DIV/0!</v>
      </c>
      <c r="L118" s="3" t="e">
        <f t="shared" si="22"/>
        <v>#DIV/0!</v>
      </c>
      <c r="M118" s="3" t="e">
        <f t="shared" si="10"/>
        <v>#DIV/0!</v>
      </c>
      <c r="N118" s="3" t="e">
        <f t="shared" si="23"/>
        <v>#DIV/0!</v>
      </c>
      <c r="O118" s="3" t="e">
        <f t="shared" si="11"/>
        <v>#DIV/0!</v>
      </c>
      <c r="P118" s="3" t="e">
        <f t="shared" si="24"/>
        <v>#DIV/0!</v>
      </c>
      <c r="Q118" s="3" t="e">
        <f t="shared" si="12"/>
        <v>#DIV/0!</v>
      </c>
      <c r="R118" s="3" t="e">
        <f t="shared" si="25"/>
        <v>#DIV/0!</v>
      </c>
      <c r="S118" s="3" t="e">
        <f t="shared" si="13"/>
        <v>#DIV/0!</v>
      </c>
      <c r="T118" s="3" t="e">
        <f t="shared" si="26"/>
        <v>#DIV/0!</v>
      </c>
      <c r="U118" s="3" t="e">
        <f t="shared" si="14"/>
        <v>#DIV/0!</v>
      </c>
      <c r="V118" s="3" t="e">
        <f t="shared" si="27"/>
        <v>#DIV/0!</v>
      </c>
      <c r="W118" s="3" t="e">
        <f t="shared" si="15"/>
        <v>#DIV/0!</v>
      </c>
      <c r="X118" s="3" t="e">
        <f t="shared" si="28"/>
        <v>#DIV/0!</v>
      </c>
      <c r="Y118" s="3" t="e">
        <f t="shared" si="16"/>
        <v>#DIV/0!</v>
      </c>
      <c r="Z118" s="3" t="e">
        <f t="shared" si="29"/>
        <v>#DIV/0!</v>
      </c>
      <c r="AA118" s="3" t="e">
        <f t="shared" si="17"/>
        <v>#DIV/0!</v>
      </c>
    </row>
    <row r="119" spans="4:27" ht="15.75" customHeight="1" x14ac:dyDescent="0.2">
      <c r="D119" s="3" t="e">
        <f t="shared" si="18"/>
        <v>#DIV/0!</v>
      </c>
      <c r="E119" s="3" t="e">
        <f t="shared" si="6"/>
        <v>#DIV/0!</v>
      </c>
      <c r="F119" s="3" t="e">
        <f t="shared" si="19"/>
        <v>#DIV/0!</v>
      </c>
      <c r="G119" s="3" t="e">
        <f t="shared" si="7"/>
        <v>#DIV/0!</v>
      </c>
      <c r="H119" s="3" t="e">
        <f t="shared" si="20"/>
        <v>#DIV/0!</v>
      </c>
      <c r="I119" s="3" t="e">
        <f t="shared" si="8"/>
        <v>#DIV/0!</v>
      </c>
      <c r="J119" s="3" t="e">
        <f t="shared" si="21"/>
        <v>#DIV/0!</v>
      </c>
      <c r="K119" s="3" t="e">
        <f t="shared" si="9"/>
        <v>#DIV/0!</v>
      </c>
      <c r="L119" s="3" t="e">
        <f t="shared" si="22"/>
        <v>#DIV/0!</v>
      </c>
      <c r="M119" s="3" t="e">
        <f t="shared" si="10"/>
        <v>#DIV/0!</v>
      </c>
      <c r="N119" s="3" t="e">
        <f t="shared" si="23"/>
        <v>#DIV/0!</v>
      </c>
      <c r="O119" s="3" t="e">
        <f t="shared" si="11"/>
        <v>#DIV/0!</v>
      </c>
      <c r="P119" s="3" t="e">
        <f t="shared" si="24"/>
        <v>#DIV/0!</v>
      </c>
      <c r="Q119" s="3" t="e">
        <f t="shared" si="12"/>
        <v>#DIV/0!</v>
      </c>
      <c r="R119" s="3" t="e">
        <f t="shared" si="25"/>
        <v>#DIV/0!</v>
      </c>
      <c r="S119" s="3" t="e">
        <f t="shared" si="13"/>
        <v>#DIV/0!</v>
      </c>
      <c r="T119" s="3" t="e">
        <f t="shared" si="26"/>
        <v>#DIV/0!</v>
      </c>
      <c r="U119" s="3" t="e">
        <f t="shared" si="14"/>
        <v>#DIV/0!</v>
      </c>
      <c r="V119" s="3" t="e">
        <f t="shared" si="27"/>
        <v>#DIV/0!</v>
      </c>
      <c r="W119" s="3" t="e">
        <f t="shared" si="15"/>
        <v>#DIV/0!</v>
      </c>
      <c r="X119" s="3" t="e">
        <f t="shared" si="28"/>
        <v>#DIV/0!</v>
      </c>
      <c r="Y119" s="3" t="e">
        <f t="shared" si="16"/>
        <v>#DIV/0!</v>
      </c>
      <c r="Z119" s="3" t="e">
        <f t="shared" si="29"/>
        <v>#DIV/0!</v>
      </c>
      <c r="AA119" s="3" t="e">
        <f t="shared" si="17"/>
        <v>#DIV/0!</v>
      </c>
    </row>
    <row r="120" spans="4:27" ht="15.75" customHeight="1" x14ac:dyDescent="0.2">
      <c r="D120" s="3" t="e">
        <f t="shared" si="18"/>
        <v>#DIV/0!</v>
      </c>
      <c r="E120" s="3" t="e">
        <f t="shared" si="6"/>
        <v>#DIV/0!</v>
      </c>
      <c r="F120" s="3" t="e">
        <f t="shared" si="19"/>
        <v>#DIV/0!</v>
      </c>
      <c r="G120" s="3" t="e">
        <f t="shared" si="7"/>
        <v>#DIV/0!</v>
      </c>
      <c r="H120" s="3" t="e">
        <f t="shared" si="20"/>
        <v>#DIV/0!</v>
      </c>
      <c r="I120" s="3" t="e">
        <f t="shared" si="8"/>
        <v>#DIV/0!</v>
      </c>
      <c r="J120" s="3" t="e">
        <f t="shared" si="21"/>
        <v>#DIV/0!</v>
      </c>
      <c r="K120" s="3" t="e">
        <f t="shared" si="9"/>
        <v>#DIV/0!</v>
      </c>
      <c r="L120" s="3" t="e">
        <f t="shared" si="22"/>
        <v>#DIV/0!</v>
      </c>
      <c r="M120" s="3" t="e">
        <f t="shared" si="10"/>
        <v>#DIV/0!</v>
      </c>
      <c r="N120" s="3" t="e">
        <f t="shared" si="23"/>
        <v>#DIV/0!</v>
      </c>
      <c r="O120" s="3" t="e">
        <f t="shared" si="11"/>
        <v>#DIV/0!</v>
      </c>
      <c r="P120" s="3" t="e">
        <f t="shared" si="24"/>
        <v>#DIV/0!</v>
      </c>
      <c r="Q120" s="3" t="e">
        <f t="shared" si="12"/>
        <v>#DIV/0!</v>
      </c>
      <c r="R120" s="3" t="e">
        <f t="shared" si="25"/>
        <v>#DIV/0!</v>
      </c>
      <c r="S120" s="3" t="e">
        <f t="shared" si="13"/>
        <v>#DIV/0!</v>
      </c>
      <c r="T120" s="3" t="e">
        <f t="shared" si="26"/>
        <v>#DIV/0!</v>
      </c>
      <c r="U120" s="3" t="e">
        <f t="shared" si="14"/>
        <v>#DIV/0!</v>
      </c>
      <c r="V120" s="3" t="e">
        <f t="shared" si="27"/>
        <v>#DIV/0!</v>
      </c>
      <c r="W120" s="3" t="e">
        <f t="shared" si="15"/>
        <v>#DIV/0!</v>
      </c>
      <c r="X120" s="3" t="e">
        <f t="shared" si="28"/>
        <v>#DIV/0!</v>
      </c>
      <c r="Y120" s="3" t="e">
        <f t="shared" si="16"/>
        <v>#DIV/0!</v>
      </c>
      <c r="Z120" s="3" t="e">
        <f t="shared" si="29"/>
        <v>#DIV/0!</v>
      </c>
      <c r="AA120" s="3" t="e">
        <f t="shared" si="17"/>
        <v>#DIV/0!</v>
      </c>
    </row>
    <row r="121" spans="4:27" ht="15.75" customHeight="1" x14ac:dyDescent="0.2">
      <c r="D121" s="3" t="e">
        <f t="shared" si="18"/>
        <v>#DIV/0!</v>
      </c>
      <c r="E121" s="3" t="e">
        <f t="shared" si="6"/>
        <v>#DIV/0!</v>
      </c>
      <c r="F121" s="3" t="e">
        <f t="shared" si="19"/>
        <v>#DIV/0!</v>
      </c>
      <c r="G121" s="3" t="e">
        <f t="shared" si="7"/>
        <v>#DIV/0!</v>
      </c>
      <c r="H121" s="3" t="e">
        <f t="shared" si="20"/>
        <v>#DIV/0!</v>
      </c>
      <c r="I121" s="3" t="e">
        <f t="shared" si="8"/>
        <v>#DIV/0!</v>
      </c>
      <c r="J121" s="3" t="e">
        <f t="shared" si="21"/>
        <v>#DIV/0!</v>
      </c>
      <c r="K121" s="3" t="e">
        <f t="shared" si="9"/>
        <v>#DIV/0!</v>
      </c>
      <c r="L121" s="3" t="e">
        <f t="shared" si="22"/>
        <v>#DIV/0!</v>
      </c>
      <c r="M121" s="3" t="e">
        <f t="shared" si="10"/>
        <v>#DIV/0!</v>
      </c>
      <c r="N121" s="3" t="e">
        <f t="shared" si="23"/>
        <v>#DIV/0!</v>
      </c>
      <c r="O121" s="3" t="e">
        <f t="shared" si="11"/>
        <v>#DIV/0!</v>
      </c>
      <c r="P121" s="3" t="e">
        <f t="shared" si="24"/>
        <v>#DIV/0!</v>
      </c>
      <c r="Q121" s="3" t="e">
        <f t="shared" si="12"/>
        <v>#DIV/0!</v>
      </c>
      <c r="R121" s="3" t="e">
        <f t="shared" si="25"/>
        <v>#DIV/0!</v>
      </c>
      <c r="S121" s="3" t="e">
        <f t="shared" si="13"/>
        <v>#DIV/0!</v>
      </c>
      <c r="T121" s="3" t="e">
        <f t="shared" si="26"/>
        <v>#DIV/0!</v>
      </c>
      <c r="U121" s="3" t="e">
        <f t="shared" si="14"/>
        <v>#DIV/0!</v>
      </c>
      <c r="V121" s="3" t="e">
        <f t="shared" si="27"/>
        <v>#DIV/0!</v>
      </c>
      <c r="W121" s="3" t="e">
        <f t="shared" si="15"/>
        <v>#DIV/0!</v>
      </c>
      <c r="X121" s="3" t="e">
        <f t="shared" si="28"/>
        <v>#DIV/0!</v>
      </c>
      <c r="Y121" s="3" t="e">
        <f t="shared" si="16"/>
        <v>#DIV/0!</v>
      </c>
      <c r="Z121" s="3" t="e">
        <f t="shared" si="29"/>
        <v>#DIV/0!</v>
      </c>
      <c r="AA121" s="3" t="e">
        <f t="shared" si="17"/>
        <v>#DIV/0!</v>
      </c>
    </row>
    <row r="122" spans="4:27" ht="15.75" customHeight="1" x14ac:dyDescent="0.2">
      <c r="D122" s="3" t="e">
        <f t="shared" si="18"/>
        <v>#DIV/0!</v>
      </c>
      <c r="E122" s="3" t="e">
        <f t="shared" si="6"/>
        <v>#DIV/0!</v>
      </c>
      <c r="F122" s="3" t="e">
        <f t="shared" si="19"/>
        <v>#DIV/0!</v>
      </c>
      <c r="G122" s="3" t="e">
        <f t="shared" si="7"/>
        <v>#DIV/0!</v>
      </c>
      <c r="H122" s="3" t="e">
        <f t="shared" si="20"/>
        <v>#DIV/0!</v>
      </c>
      <c r="I122" s="3" t="e">
        <f t="shared" si="8"/>
        <v>#DIV/0!</v>
      </c>
      <c r="J122" s="3" t="e">
        <f t="shared" si="21"/>
        <v>#DIV/0!</v>
      </c>
      <c r="K122" s="3" t="e">
        <f t="shared" si="9"/>
        <v>#DIV/0!</v>
      </c>
      <c r="L122" s="3" t="e">
        <f t="shared" si="22"/>
        <v>#DIV/0!</v>
      </c>
      <c r="M122" s="3" t="e">
        <f t="shared" si="10"/>
        <v>#DIV/0!</v>
      </c>
      <c r="N122" s="3" t="e">
        <f t="shared" si="23"/>
        <v>#DIV/0!</v>
      </c>
      <c r="O122" s="3" t="e">
        <f t="shared" si="11"/>
        <v>#DIV/0!</v>
      </c>
      <c r="P122" s="3" t="e">
        <f t="shared" si="24"/>
        <v>#DIV/0!</v>
      </c>
      <c r="Q122" s="3" t="e">
        <f t="shared" si="12"/>
        <v>#DIV/0!</v>
      </c>
      <c r="R122" s="3" t="e">
        <f t="shared" si="25"/>
        <v>#DIV/0!</v>
      </c>
      <c r="S122" s="3" t="e">
        <f t="shared" si="13"/>
        <v>#DIV/0!</v>
      </c>
      <c r="T122" s="3" t="e">
        <f t="shared" si="26"/>
        <v>#DIV/0!</v>
      </c>
      <c r="U122" s="3" t="e">
        <f t="shared" si="14"/>
        <v>#DIV/0!</v>
      </c>
      <c r="V122" s="3" t="e">
        <f t="shared" si="27"/>
        <v>#DIV/0!</v>
      </c>
      <c r="W122" s="3" t="e">
        <f t="shared" si="15"/>
        <v>#DIV/0!</v>
      </c>
      <c r="X122" s="3" t="e">
        <f t="shared" si="28"/>
        <v>#DIV/0!</v>
      </c>
      <c r="Y122" s="3" t="e">
        <f t="shared" si="16"/>
        <v>#DIV/0!</v>
      </c>
      <c r="Z122" s="3" t="e">
        <f t="shared" si="29"/>
        <v>#DIV/0!</v>
      </c>
      <c r="AA122" s="3" t="e">
        <f t="shared" si="17"/>
        <v>#DIV/0!</v>
      </c>
    </row>
    <row r="123" spans="4:27" ht="15.75" customHeight="1" x14ac:dyDescent="0.2">
      <c r="D123" s="3" t="e">
        <f t="shared" si="18"/>
        <v>#DIV/0!</v>
      </c>
      <c r="E123" s="3" t="e">
        <f t="shared" si="6"/>
        <v>#DIV/0!</v>
      </c>
      <c r="F123" s="3" t="e">
        <f t="shared" si="19"/>
        <v>#DIV/0!</v>
      </c>
      <c r="G123" s="3" t="e">
        <f t="shared" si="7"/>
        <v>#DIV/0!</v>
      </c>
      <c r="H123" s="3" t="e">
        <f t="shared" si="20"/>
        <v>#DIV/0!</v>
      </c>
      <c r="I123" s="3" t="e">
        <f t="shared" si="8"/>
        <v>#DIV/0!</v>
      </c>
      <c r="J123" s="3" t="e">
        <f t="shared" si="21"/>
        <v>#DIV/0!</v>
      </c>
      <c r="K123" s="3" t="e">
        <f t="shared" si="9"/>
        <v>#DIV/0!</v>
      </c>
      <c r="L123" s="3" t="e">
        <f t="shared" si="22"/>
        <v>#DIV/0!</v>
      </c>
      <c r="M123" s="3" t="e">
        <f t="shared" si="10"/>
        <v>#DIV/0!</v>
      </c>
      <c r="N123" s="3" t="e">
        <f t="shared" si="23"/>
        <v>#DIV/0!</v>
      </c>
      <c r="O123" s="3" t="e">
        <f t="shared" si="11"/>
        <v>#DIV/0!</v>
      </c>
      <c r="P123" s="3" t="e">
        <f t="shared" si="24"/>
        <v>#DIV/0!</v>
      </c>
      <c r="Q123" s="3" t="e">
        <f t="shared" si="12"/>
        <v>#DIV/0!</v>
      </c>
      <c r="R123" s="3" t="e">
        <f t="shared" si="25"/>
        <v>#DIV/0!</v>
      </c>
      <c r="S123" s="3" t="e">
        <f t="shared" si="13"/>
        <v>#DIV/0!</v>
      </c>
      <c r="T123" s="3" t="e">
        <f t="shared" si="26"/>
        <v>#DIV/0!</v>
      </c>
      <c r="U123" s="3" t="e">
        <f t="shared" si="14"/>
        <v>#DIV/0!</v>
      </c>
      <c r="V123" s="3" t="e">
        <f t="shared" si="27"/>
        <v>#DIV/0!</v>
      </c>
      <c r="W123" s="3" t="e">
        <f t="shared" si="15"/>
        <v>#DIV/0!</v>
      </c>
      <c r="X123" s="3" t="e">
        <f t="shared" si="28"/>
        <v>#DIV/0!</v>
      </c>
      <c r="Y123" s="3" t="e">
        <f t="shared" si="16"/>
        <v>#DIV/0!</v>
      </c>
      <c r="Z123" s="3" t="e">
        <f t="shared" si="29"/>
        <v>#DIV/0!</v>
      </c>
      <c r="AA123" s="3" t="e">
        <f t="shared" si="17"/>
        <v>#DIV/0!</v>
      </c>
    </row>
    <row r="124" spans="4:27" ht="15.75" customHeight="1" x14ac:dyDescent="0.2">
      <c r="D124" s="3" t="e">
        <f t="shared" si="18"/>
        <v>#DIV/0!</v>
      </c>
      <c r="E124" s="3" t="e">
        <f t="shared" si="6"/>
        <v>#DIV/0!</v>
      </c>
      <c r="F124" s="3" t="e">
        <f t="shared" si="19"/>
        <v>#DIV/0!</v>
      </c>
      <c r="G124" s="3" t="e">
        <f t="shared" si="7"/>
        <v>#DIV/0!</v>
      </c>
      <c r="H124" s="3" t="e">
        <f t="shared" si="20"/>
        <v>#DIV/0!</v>
      </c>
      <c r="I124" s="3" t="e">
        <f t="shared" si="8"/>
        <v>#DIV/0!</v>
      </c>
      <c r="J124" s="3" t="e">
        <f t="shared" si="21"/>
        <v>#DIV/0!</v>
      </c>
      <c r="K124" s="3" t="e">
        <f t="shared" si="9"/>
        <v>#DIV/0!</v>
      </c>
      <c r="L124" s="3" t="e">
        <f t="shared" si="22"/>
        <v>#DIV/0!</v>
      </c>
      <c r="M124" s="3" t="e">
        <f t="shared" si="10"/>
        <v>#DIV/0!</v>
      </c>
      <c r="N124" s="3" t="e">
        <f t="shared" si="23"/>
        <v>#DIV/0!</v>
      </c>
      <c r="O124" s="3" t="e">
        <f t="shared" si="11"/>
        <v>#DIV/0!</v>
      </c>
      <c r="P124" s="3" t="e">
        <f t="shared" si="24"/>
        <v>#DIV/0!</v>
      </c>
      <c r="Q124" s="3" t="e">
        <f t="shared" si="12"/>
        <v>#DIV/0!</v>
      </c>
      <c r="R124" s="3" t="e">
        <f t="shared" si="25"/>
        <v>#DIV/0!</v>
      </c>
      <c r="S124" s="3" t="e">
        <f t="shared" si="13"/>
        <v>#DIV/0!</v>
      </c>
      <c r="T124" s="3" t="e">
        <f t="shared" si="26"/>
        <v>#DIV/0!</v>
      </c>
      <c r="U124" s="3" t="e">
        <f t="shared" si="14"/>
        <v>#DIV/0!</v>
      </c>
      <c r="V124" s="3" t="e">
        <f t="shared" si="27"/>
        <v>#DIV/0!</v>
      </c>
      <c r="W124" s="3" t="e">
        <f t="shared" si="15"/>
        <v>#DIV/0!</v>
      </c>
      <c r="X124" s="3" t="e">
        <f t="shared" si="28"/>
        <v>#DIV/0!</v>
      </c>
      <c r="Y124" s="3" t="e">
        <f t="shared" si="16"/>
        <v>#DIV/0!</v>
      </c>
      <c r="Z124" s="3" t="e">
        <f t="shared" si="29"/>
        <v>#DIV/0!</v>
      </c>
      <c r="AA124" s="3" t="e">
        <f t="shared" si="17"/>
        <v>#DIV/0!</v>
      </c>
    </row>
    <row r="125" spans="4:27" ht="15.75" customHeight="1" x14ac:dyDescent="0.2">
      <c r="D125" s="3" t="e">
        <f t="shared" si="18"/>
        <v>#DIV/0!</v>
      </c>
      <c r="E125" s="3" t="e">
        <f t="shared" si="6"/>
        <v>#DIV/0!</v>
      </c>
      <c r="F125" s="3" t="e">
        <f t="shared" si="19"/>
        <v>#DIV/0!</v>
      </c>
      <c r="G125" s="3" t="e">
        <f t="shared" si="7"/>
        <v>#DIV/0!</v>
      </c>
      <c r="H125" s="3" t="e">
        <f t="shared" si="20"/>
        <v>#DIV/0!</v>
      </c>
      <c r="I125" s="3" t="e">
        <f t="shared" si="8"/>
        <v>#DIV/0!</v>
      </c>
      <c r="J125" s="3" t="e">
        <f t="shared" si="21"/>
        <v>#DIV/0!</v>
      </c>
      <c r="K125" s="3" t="e">
        <f t="shared" si="9"/>
        <v>#DIV/0!</v>
      </c>
      <c r="L125" s="3" t="e">
        <f t="shared" si="22"/>
        <v>#DIV/0!</v>
      </c>
      <c r="M125" s="3" t="e">
        <f t="shared" si="10"/>
        <v>#DIV/0!</v>
      </c>
      <c r="N125" s="3" t="e">
        <f t="shared" si="23"/>
        <v>#DIV/0!</v>
      </c>
      <c r="O125" s="3" t="e">
        <f t="shared" si="11"/>
        <v>#DIV/0!</v>
      </c>
      <c r="P125" s="3" t="e">
        <f t="shared" si="24"/>
        <v>#DIV/0!</v>
      </c>
      <c r="Q125" s="3" t="e">
        <f t="shared" si="12"/>
        <v>#DIV/0!</v>
      </c>
      <c r="R125" s="3" t="e">
        <f t="shared" si="25"/>
        <v>#DIV/0!</v>
      </c>
      <c r="S125" s="3" t="e">
        <f t="shared" si="13"/>
        <v>#DIV/0!</v>
      </c>
      <c r="T125" s="3" t="e">
        <f t="shared" si="26"/>
        <v>#DIV/0!</v>
      </c>
      <c r="U125" s="3" t="e">
        <f t="shared" si="14"/>
        <v>#DIV/0!</v>
      </c>
      <c r="V125" s="3" t="e">
        <f t="shared" si="27"/>
        <v>#DIV/0!</v>
      </c>
      <c r="W125" s="3" t="e">
        <f t="shared" si="15"/>
        <v>#DIV/0!</v>
      </c>
      <c r="X125" s="3" t="e">
        <f t="shared" si="28"/>
        <v>#DIV/0!</v>
      </c>
      <c r="Y125" s="3" t="e">
        <f t="shared" si="16"/>
        <v>#DIV/0!</v>
      </c>
      <c r="Z125" s="3" t="e">
        <f t="shared" si="29"/>
        <v>#DIV/0!</v>
      </c>
      <c r="AA125" s="3" t="e">
        <f t="shared" si="17"/>
        <v>#DIV/0!</v>
      </c>
    </row>
    <row r="126" spans="4:27" ht="15.75" customHeight="1" x14ac:dyDescent="0.2">
      <c r="D126" s="3" t="e">
        <f t="shared" si="18"/>
        <v>#DIV/0!</v>
      </c>
      <c r="E126" s="3" t="e">
        <f t="shared" si="6"/>
        <v>#DIV/0!</v>
      </c>
      <c r="F126" s="3" t="e">
        <f t="shared" si="19"/>
        <v>#DIV/0!</v>
      </c>
      <c r="G126" s="3" t="e">
        <f t="shared" si="7"/>
        <v>#DIV/0!</v>
      </c>
      <c r="H126" s="3" t="e">
        <f t="shared" si="20"/>
        <v>#DIV/0!</v>
      </c>
      <c r="I126" s="3" t="e">
        <f t="shared" si="8"/>
        <v>#DIV/0!</v>
      </c>
      <c r="J126" s="3" t="e">
        <f t="shared" si="21"/>
        <v>#DIV/0!</v>
      </c>
      <c r="K126" s="3" t="e">
        <f t="shared" si="9"/>
        <v>#DIV/0!</v>
      </c>
      <c r="L126" s="3" t="e">
        <f t="shared" si="22"/>
        <v>#DIV/0!</v>
      </c>
      <c r="M126" s="3" t="e">
        <f t="shared" si="10"/>
        <v>#DIV/0!</v>
      </c>
      <c r="N126" s="3" t="e">
        <f t="shared" si="23"/>
        <v>#DIV/0!</v>
      </c>
      <c r="O126" s="3" t="e">
        <f t="shared" si="11"/>
        <v>#DIV/0!</v>
      </c>
      <c r="P126" s="3" t="e">
        <f t="shared" si="24"/>
        <v>#DIV/0!</v>
      </c>
      <c r="Q126" s="3" t="e">
        <f t="shared" si="12"/>
        <v>#DIV/0!</v>
      </c>
      <c r="R126" s="3" t="e">
        <f t="shared" si="25"/>
        <v>#DIV/0!</v>
      </c>
      <c r="S126" s="3" t="e">
        <f t="shared" si="13"/>
        <v>#DIV/0!</v>
      </c>
      <c r="T126" s="3" t="e">
        <f t="shared" si="26"/>
        <v>#DIV/0!</v>
      </c>
      <c r="U126" s="3" t="e">
        <f t="shared" si="14"/>
        <v>#DIV/0!</v>
      </c>
      <c r="V126" s="3" t="e">
        <f t="shared" si="27"/>
        <v>#DIV/0!</v>
      </c>
      <c r="W126" s="3" t="e">
        <f t="shared" si="15"/>
        <v>#DIV/0!</v>
      </c>
      <c r="X126" s="3" t="e">
        <f t="shared" si="28"/>
        <v>#DIV/0!</v>
      </c>
      <c r="Y126" s="3" t="e">
        <f t="shared" si="16"/>
        <v>#DIV/0!</v>
      </c>
      <c r="Z126" s="3" t="e">
        <f t="shared" si="29"/>
        <v>#DIV/0!</v>
      </c>
      <c r="AA126" s="3" t="e">
        <f t="shared" si="17"/>
        <v>#DIV/0!</v>
      </c>
    </row>
    <row r="127" spans="4:27" ht="15.75" customHeight="1" x14ac:dyDescent="0.2">
      <c r="D127" s="3" t="e">
        <f t="shared" si="18"/>
        <v>#DIV/0!</v>
      </c>
      <c r="E127" s="3" t="e">
        <f t="shared" si="6"/>
        <v>#DIV/0!</v>
      </c>
      <c r="F127" s="3" t="e">
        <f t="shared" si="19"/>
        <v>#DIV/0!</v>
      </c>
      <c r="G127" s="3" t="e">
        <f t="shared" si="7"/>
        <v>#DIV/0!</v>
      </c>
      <c r="H127" s="3" t="e">
        <f t="shared" si="20"/>
        <v>#DIV/0!</v>
      </c>
      <c r="I127" s="3" t="e">
        <f t="shared" si="8"/>
        <v>#DIV/0!</v>
      </c>
      <c r="J127" s="3" t="e">
        <f t="shared" si="21"/>
        <v>#DIV/0!</v>
      </c>
      <c r="K127" s="3" t="e">
        <f t="shared" si="9"/>
        <v>#DIV/0!</v>
      </c>
      <c r="L127" s="3" t="e">
        <f t="shared" si="22"/>
        <v>#DIV/0!</v>
      </c>
      <c r="M127" s="3" t="e">
        <f t="shared" si="10"/>
        <v>#DIV/0!</v>
      </c>
      <c r="N127" s="3" t="e">
        <f t="shared" si="23"/>
        <v>#DIV/0!</v>
      </c>
      <c r="O127" s="3" t="e">
        <f t="shared" si="11"/>
        <v>#DIV/0!</v>
      </c>
      <c r="P127" s="3" t="e">
        <f t="shared" si="24"/>
        <v>#DIV/0!</v>
      </c>
      <c r="Q127" s="3" t="e">
        <f t="shared" si="12"/>
        <v>#DIV/0!</v>
      </c>
      <c r="R127" s="3" t="e">
        <f t="shared" si="25"/>
        <v>#DIV/0!</v>
      </c>
      <c r="S127" s="3" t="e">
        <f t="shared" si="13"/>
        <v>#DIV/0!</v>
      </c>
      <c r="T127" s="3" t="e">
        <f t="shared" si="26"/>
        <v>#DIV/0!</v>
      </c>
      <c r="U127" s="3" t="e">
        <f t="shared" si="14"/>
        <v>#DIV/0!</v>
      </c>
      <c r="V127" s="3" t="e">
        <f t="shared" si="27"/>
        <v>#DIV/0!</v>
      </c>
      <c r="W127" s="3" t="e">
        <f t="shared" si="15"/>
        <v>#DIV/0!</v>
      </c>
      <c r="X127" s="3" t="e">
        <f t="shared" si="28"/>
        <v>#DIV/0!</v>
      </c>
      <c r="Y127" s="3" t="e">
        <f t="shared" si="16"/>
        <v>#DIV/0!</v>
      </c>
      <c r="Z127" s="3" t="e">
        <f t="shared" si="29"/>
        <v>#DIV/0!</v>
      </c>
      <c r="AA127" s="3" t="e">
        <f t="shared" si="17"/>
        <v>#DIV/0!</v>
      </c>
    </row>
    <row r="128" spans="4:27" ht="15.75" customHeight="1" x14ac:dyDescent="0.2">
      <c r="D128" s="3" t="e">
        <f t="shared" si="18"/>
        <v>#DIV/0!</v>
      </c>
      <c r="E128" s="3" t="e">
        <f t="shared" si="6"/>
        <v>#DIV/0!</v>
      </c>
      <c r="F128" s="3" t="e">
        <f t="shared" si="19"/>
        <v>#DIV/0!</v>
      </c>
      <c r="G128" s="3" t="e">
        <f t="shared" si="7"/>
        <v>#DIV/0!</v>
      </c>
      <c r="H128" s="3" t="e">
        <f t="shared" si="20"/>
        <v>#DIV/0!</v>
      </c>
      <c r="I128" s="3" t="e">
        <f t="shared" si="8"/>
        <v>#DIV/0!</v>
      </c>
      <c r="J128" s="3" t="e">
        <f t="shared" si="21"/>
        <v>#DIV/0!</v>
      </c>
      <c r="K128" s="3" t="e">
        <f t="shared" si="9"/>
        <v>#DIV/0!</v>
      </c>
      <c r="L128" s="3" t="e">
        <f t="shared" si="22"/>
        <v>#DIV/0!</v>
      </c>
      <c r="M128" s="3" t="e">
        <f t="shared" si="10"/>
        <v>#DIV/0!</v>
      </c>
      <c r="N128" s="3" t="e">
        <f t="shared" si="23"/>
        <v>#DIV/0!</v>
      </c>
      <c r="O128" s="3" t="e">
        <f t="shared" si="11"/>
        <v>#DIV/0!</v>
      </c>
      <c r="P128" s="3" t="e">
        <f t="shared" si="24"/>
        <v>#DIV/0!</v>
      </c>
      <c r="Q128" s="3" t="e">
        <f t="shared" si="12"/>
        <v>#DIV/0!</v>
      </c>
      <c r="R128" s="3" t="e">
        <f t="shared" si="25"/>
        <v>#DIV/0!</v>
      </c>
      <c r="S128" s="3" t="e">
        <f t="shared" si="13"/>
        <v>#DIV/0!</v>
      </c>
      <c r="T128" s="3" t="e">
        <f t="shared" si="26"/>
        <v>#DIV/0!</v>
      </c>
      <c r="U128" s="3" t="e">
        <f t="shared" si="14"/>
        <v>#DIV/0!</v>
      </c>
      <c r="V128" s="3" t="e">
        <f t="shared" si="27"/>
        <v>#DIV/0!</v>
      </c>
      <c r="W128" s="3" t="e">
        <f t="shared" si="15"/>
        <v>#DIV/0!</v>
      </c>
      <c r="X128" s="3" t="e">
        <f t="shared" si="28"/>
        <v>#DIV/0!</v>
      </c>
      <c r="Y128" s="3" t="e">
        <f t="shared" si="16"/>
        <v>#DIV/0!</v>
      </c>
      <c r="Z128" s="3" t="e">
        <f t="shared" si="29"/>
        <v>#DIV/0!</v>
      </c>
      <c r="AA128" s="3" t="e">
        <f t="shared" si="17"/>
        <v>#DIV/0!</v>
      </c>
    </row>
    <row r="129" spans="4:27" ht="15.75" customHeight="1" x14ac:dyDescent="0.2">
      <c r="D129" s="3" t="e">
        <f t="shared" si="18"/>
        <v>#DIV/0!</v>
      </c>
      <c r="E129" s="3" t="e">
        <f t="shared" si="6"/>
        <v>#DIV/0!</v>
      </c>
      <c r="F129" s="3" t="e">
        <f t="shared" si="19"/>
        <v>#DIV/0!</v>
      </c>
      <c r="G129" s="3" t="e">
        <f t="shared" si="7"/>
        <v>#DIV/0!</v>
      </c>
      <c r="H129" s="3" t="e">
        <f t="shared" si="20"/>
        <v>#DIV/0!</v>
      </c>
      <c r="I129" s="3" t="e">
        <f t="shared" si="8"/>
        <v>#DIV/0!</v>
      </c>
      <c r="J129" s="3" t="e">
        <f t="shared" si="21"/>
        <v>#DIV/0!</v>
      </c>
      <c r="K129" s="3" t="e">
        <f t="shared" si="9"/>
        <v>#DIV/0!</v>
      </c>
      <c r="L129" s="3" t="e">
        <f t="shared" si="22"/>
        <v>#DIV/0!</v>
      </c>
      <c r="M129" s="3" t="e">
        <f t="shared" si="10"/>
        <v>#DIV/0!</v>
      </c>
      <c r="N129" s="3" t="e">
        <f t="shared" si="23"/>
        <v>#DIV/0!</v>
      </c>
      <c r="O129" s="3" t="e">
        <f t="shared" si="11"/>
        <v>#DIV/0!</v>
      </c>
      <c r="P129" s="3" t="e">
        <f t="shared" si="24"/>
        <v>#DIV/0!</v>
      </c>
      <c r="Q129" s="3" t="e">
        <f t="shared" si="12"/>
        <v>#DIV/0!</v>
      </c>
      <c r="R129" s="3" t="e">
        <f t="shared" si="25"/>
        <v>#DIV/0!</v>
      </c>
      <c r="S129" s="3" t="e">
        <f t="shared" si="13"/>
        <v>#DIV/0!</v>
      </c>
      <c r="T129" s="3" t="e">
        <f t="shared" si="26"/>
        <v>#DIV/0!</v>
      </c>
      <c r="U129" s="3" t="e">
        <f t="shared" si="14"/>
        <v>#DIV/0!</v>
      </c>
      <c r="V129" s="3" t="e">
        <f t="shared" si="27"/>
        <v>#DIV/0!</v>
      </c>
      <c r="W129" s="3" t="e">
        <f t="shared" si="15"/>
        <v>#DIV/0!</v>
      </c>
      <c r="X129" s="3" t="e">
        <f t="shared" si="28"/>
        <v>#DIV/0!</v>
      </c>
      <c r="Y129" s="3" t="e">
        <f t="shared" si="16"/>
        <v>#DIV/0!</v>
      </c>
      <c r="Z129" s="3" t="e">
        <f t="shared" si="29"/>
        <v>#DIV/0!</v>
      </c>
      <c r="AA129" s="3" t="e">
        <f t="shared" si="17"/>
        <v>#DIV/0!</v>
      </c>
    </row>
    <row r="130" spans="4:27" ht="15.75" customHeight="1" x14ac:dyDescent="0.2">
      <c r="D130" s="3" t="e">
        <f t="shared" si="18"/>
        <v>#DIV/0!</v>
      </c>
      <c r="E130" s="3" t="e">
        <f t="shared" si="6"/>
        <v>#DIV/0!</v>
      </c>
      <c r="F130" s="3" t="e">
        <f t="shared" si="19"/>
        <v>#DIV/0!</v>
      </c>
      <c r="G130" s="3" t="e">
        <f t="shared" si="7"/>
        <v>#DIV/0!</v>
      </c>
      <c r="H130" s="3" t="e">
        <f t="shared" si="20"/>
        <v>#DIV/0!</v>
      </c>
      <c r="I130" s="3" t="e">
        <f t="shared" si="8"/>
        <v>#DIV/0!</v>
      </c>
      <c r="J130" s="3" t="e">
        <f t="shared" si="21"/>
        <v>#DIV/0!</v>
      </c>
      <c r="K130" s="3" t="e">
        <f t="shared" si="9"/>
        <v>#DIV/0!</v>
      </c>
      <c r="L130" s="3" t="e">
        <f t="shared" si="22"/>
        <v>#DIV/0!</v>
      </c>
      <c r="M130" s="3" t="e">
        <f t="shared" si="10"/>
        <v>#DIV/0!</v>
      </c>
      <c r="N130" s="3" t="e">
        <f t="shared" si="23"/>
        <v>#DIV/0!</v>
      </c>
      <c r="O130" s="3" t="e">
        <f t="shared" si="11"/>
        <v>#DIV/0!</v>
      </c>
      <c r="P130" s="3" t="e">
        <f t="shared" si="24"/>
        <v>#DIV/0!</v>
      </c>
      <c r="Q130" s="3" t="e">
        <f t="shared" si="12"/>
        <v>#DIV/0!</v>
      </c>
      <c r="R130" s="3" t="e">
        <f t="shared" si="25"/>
        <v>#DIV/0!</v>
      </c>
      <c r="S130" s="3" t="e">
        <f t="shared" si="13"/>
        <v>#DIV/0!</v>
      </c>
      <c r="T130" s="3" t="e">
        <f t="shared" si="26"/>
        <v>#DIV/0!</v>
      </c>
      <c r="U130" s="3" t="e">
        <f t="shared" si="14"/>
        <v>#DIV/0!</v>
      </c>
      <c r="V130" s="3" t="e">
        <f t="shared" si="27"/>
        <v>#DIV/0!</v>
      </c>
      <c r="W130" s="3" t="e">
        <f t="shared" si="15"/>
        <v>#DIV/0!</v>
      </c>
      <c r="X130" s="3" t="e">
        <f t="shared" si="28"/>
        <v>#DIV/0!</v>
      </c>
      <c r="Y130" s="3" t="e">
        <f t="shared" si="16"/>
        <v>#DIV/0!</v>
      </c>
      <c r="Z130" s="3" t="e">
        <f t="shared" si="29"/>
        <v>#DIV/0!</v>
      </c>
      <c r="AA130" s="3" t="e">
        <f t="shared" si="17"/>
        <v>#DIV/0!</v>
      </c>
    </row>
    <row r="131" spans="4:27" ht="15.75" customHeight="1" x14ac:dyDescent="0.2">
      <c r="D131" s="3" t="e">
        <f t="shared" si="18"/>
        <v>#DIV/0!</v>
      </c>
      <c r="E131" s="3" t="e">
        <f t="shared" si="6"/>
        <v>#DIV/0!</v>
      </c>
      <c r="F131" s="3" t="e">
        <f t="shared" si="19"/>
        <v>#DIV/0!</v>
      </c>
      <c r="G131" s="3" t="e">
        <f t="shared" si="7"/>
        <v>#DIV/0!</v>
      </c>
      <c r="H131" s="3" t="e">
        <f t="shared" si="20"/>
        <v>#DIV/0!</v>
      </c>
      <c r="I131" s="3" t="e">
        <f t="shared" si="8"/>
        <v>#DIV/0!</v>
      </c>
      <c r="J131" s="3" t="e">
        <f t="shared" si="21"/>
        <v>#DIV/0!</v>
      </c>
      <c r="K131" s="3" t="e">
        <f t="shared" si="9"/>
        <v>#DIV/0!</v>
      </c>
      <c r="L131" s="3" t="e">
        <f t="shared" si="22"/>
        <v>#DIV/0!</v>
      </c>
      <c r="M131" s="3" t="e">
        <f t="shared" si="10"/>
        <v>#DIV/0!</v>
      </c>
      <c r="N131" s="3" t="e">
        <f t="shared" si="23"/>
        <v>#DIV/0!</v>
      </c>
      <c r="O131" s="3" t="e">
        <f t="shared" si="11"/>
        <v>#DIV/0!</v>
      </c>
      <c r="P131" s="3" t="e">
        <f t="shared" si="24"/>
        <v>#DIV/0!</v>
      </c>
      <c r="Q131" s="3" t="e">
        <f t="shared" si="12"/>
        <v>#DIV/0!</v>
      </c>
      <c r="R131" s="3" t="e">
        <f t="shared" si="25"/>
        <v>#DIV/0!</v>
      </c>
      <c r="S131" s="3" t="e">
        <f t="shared" si="13"/>
        <v>#DIV/0!</v>
      </c>
      <c r="T131" s="3" t="e">
        <f t="shared" si="26"/>
        <v>#DIV/0!</v>
      </c>
      <c r="U131" s="3" t="e">
        <f t="shared" si="14"/>
        <v>#DIV/0!</v>
      </c>
      <c r="V131" s="3" t="e">
        <f t="shared" si="27"/>
        <v>#DIV/0!</v>
      </c>
      <c r="W131" s="3" t="e">
        <f t="shared" si="15"/>
        <v>#DIV/0!</v>
      </c>
      <c r="X131" s="3" t="e">
        <f t="shared" si="28"/>
        <v>#DIV/0!</v>
      </c>
      <c r="Y131" s="3" t="e">
        <f t="shared" si="16"/>
        <v>#DIV/0!</v>
      </c>
      <c r="Z131" s="3" t="e">
        <f t="shared" si="29"/>
        <v>#DIV/0!</v>
      </c>
      <c r="AA131" s="3" t="e">
        <f t="shared" si="17"/>
        <v>#DIV/0!</v>
      </c>
    </row>
    <row r="132" spans="4:27" ht="15.75" customHeight="1" x14ac:dyDescent="0.2">
      <c r="D132" s="3" t="e">
        <f t="shared" si="18"/>
        <v>#DIV/0!</v>
      </c>
      <c r="E132" s="3" t="e">
        <f t="shared" si="6"/>
        <v>#DIV/0!</v>
      </c>
      <c r="F132" s="3" t="e">
        <f t="shared" si="19"/>
        <v>#DIV/0!</v>
      </c>
      <c r="G132" s="3" t="e">
        <f t="shared" si="7"/>
        <v>#DIV/0!</v>
      </c>
      <c r="H132" s="3" t="e">
        <f t="shared" si="20"/>
        <v>#DIV/0!</v>
      </c>
      <c r="I132" s="3" t="e">
        <f t="shared" si="8"/>
        <v>#DIV/0!</v>
      </c>
      <c r="J132" s="3" t="e">
        <f t="shared" si="21"/>
        <v>#DIV/0!</v>
      </c>
      <c r="K132" s="3" t="e">
        <f t="shared" si="9"/>
        <v>#DIV/0!</v>
      </c>
      <c r="L132" s="3" t="e">
        <f t="shared" si="22"/>
        <v>#DIV/0!</v>
      </c>
      <c r="M132" s="3" t="e">
        <f t="shared" si="10"/>
        <v>#DIV/0!</v>
      </c>
      <c r="N132" s="3" t="e">
        <f t="shared" si="23"/>
        <v>#DIV/0!</v>
      </c>
      <c r="O132" s="3" t="e">
        <f t="shared" si="11"/>
        <v>#DIV/0!</v>
      </c>
      <c r="P132" s="3" t="e">
        <f t="shared" si="24"/>
        <v>#DIV/0!</v>
      </c>
      <c r="Q132" s="3" t="e">
        <f t="shared" si="12"/>
        <v>#DIV/0!</v>
      </c>
      <c r="R132" s="3" t="e">
        <f t="shared" si="25"/>
        <v>#DIV/0!</v>
      </c>
      <c r="S132" s="3" t="e">
        <f t="shared" si="13"/>
        <v>#DIV/0!</v>
      </c>
      <c r="T132" s="3" t="e">
        <f t="shared" si="26"/>
        <v>#DIV/0!</v>
      </c>
      <c r="U132" s="3" t="e">
        <f t="shared" si="14"/>
        <v>#DIV/0!</v>
      </c>
      <c r="V132" s="3" t="e">
        <f t="shared" si="27"/>
        <v>#DIV/0!</v>
      </c>
      <c r="W132" s="3" t="e">
        <f t="shared" si="15"/>
        <v>#DIV/0!</v>
      </c>
      <c r="X132" s="3" t="e">
        <f t="shared" si="28"/>
        <v>#DIV/0!</v>
      </c>
      <c r="Y132" s="3" t="e">
        <f t="shared" si="16"/>
        <v>#DIV/0!</v>
      </c>
      <c r="Z132" s="3" t="e">
        <f t="shared" si="29"/>
        <v>#DIV/0!</v>
      </c>
      <c r="AA132" s="3" t="e">
        <f t="shared" si="17"/>
        <v>#DIV/0!</v>
      </c>
    </row>
    <row r="133" spans="4:27" ht="15.75" customHeight="1" x14ac:dyDescent="0.2">
      <c r="D133" s="3" t="e">
        <f t="shared" si="18"/>
        <v>#DIV/0!</v>
      </c>
      <c r="E133" s="3" t="e">
        <f t="shared" si="6"/>
        <v>#DIV/0!</v>
      </c>
      <c r="F133" s="3" t="e">
        <f t="shared" si="19"/>
        <v>#DIV/0!</v>
      </c>
      <c r="G133" s="3" t="e">
        <f t="shared" si="7"/>
        <v>#DIV/0!</v>
      </c>
      <c r="H133" s="3" t="e">
        <f t="shared" si="20"/>
        <v>#DIV/0!</v>
      </c>
      <c r="I133" s="3" t="e">
        <f t="shared" si="8"/>
        <v>#DIV/0!</v>
      </c>
      <c r="J133" s="3" t="e">
        <f t="shared" si="21"/>
        <v>#DIV/0!</v>
      </c>
      <c r="K133" s="3" t="e">
        <f t="shared" si="9"/>
        <v>#DIV/0!</v>
      </c>
      <c r="L133" s="3" t="e">
        <f t="shared" si="22"/>
        <v>#DIV/0!</v>
      </c>
      <c r="M133" s="3" t="e">
        <f t="shared" si="10"/>
        <v>#DIV/0!</v>
      </c>
      <c r="N133" s="3" t="e">
        <f t="shared" si="23"/>
        <v>#DIV/0!</v>
      </c>
      <c r="O133" s="3" t="e">
        <f t="shared" si="11"/>
        <v>#DIV/0!</v>
      </c>
      <c r="P133" s="3" t="e">
        <f t="shared" si="24"/>
        <v>#DIV/0!</v>
      </c>
      <c r="Q133" s="3" t="e">
        <f t="shared" si="12"/>
        <v>#DIV/0!</v>
      </c>
      <c r="R133" s="3" t="e">
        <f t="shared" si="25"/>
        <v>#DIV/0!</v>
      </c>
      <c r="S133" s="3" t="e">
        <f t="shared" si="13"/>
        <v>#DIV/0!</v>
      </c>
      <c r="T133" s="3" t="e">
        <f t="shared" si="26"/>
        <v>#DIV/0!</v>
      </c>
      <c r="U133" s="3" t="e">
        <f t="shared" si="14"/>
        <v>#DIV/0!</v>
      </c>
      <c r="V133" s="3" t="e">
        <f t="shared" si="27"/>
        <v>#DIV/0!</v>
      </c>
      <c r="W133" s="3" t="e">
        <f t="shared" si="15"/>
        <v>#DIV/0!</v>
      </c>
      <c r="X133" s="3" t="e">
        <f t="shared" si="28"/>
        <v>#DIV/0!</v>
      </c>
      <c r="Y133" s="3" t="e">
        <f t="shared" si="16"/>
        <v>#DIV/0!</v>
      </c>
      <c r="Z133" s="3" t="e">
        <f t="shared" si="29"/>
        <v>#DIV/0!</v>
      </c>
      <c r="AA133" s="3" t="e">
        <f t="shared" si="17"/>
        <v>#DIV/0!</v>
      </c>
    </row>
    <row r="134" spans="4:27" ht="15.75" customHeight="1" x14ac:dyDescent="0.2">
      <c r="D134" s="3" t="e">
        <f t="shared" si="18"/>
        <v>#DIV/0!</v>
      </c>
      <c r="E134" s="3" t="e">
        <f t="shared" si="6"/>
        <v>#DIV/0!</v>
      </c>
      <c r="F134" s="3" t="e">
        <f t="shared" si="19"/>
        <v>#DIV/0!</v>
      </c>
      <c r="G134" s="3" t="e">
        <f t="shared" si="7"/>
        <v>#DIV/0!</v>
      </c>
      <c r="H134" s="3" t="e">
        <f t="shared" si="20"/>
        <v>#DIV/0!</v>
      </c>
      <c r="I134" s="3" t="e">
        <f t="shared" si="8"/>
        <v>#DIV/0!</v>
      </c>
      <c r="J134" s="3" t="e">
        <f t="shared" si="21"/>
        <v>#DIV/0!</v>
      </c>
      <c r="K134" s="3" t="e">
        <f t="shared" si="9"/>
        <v>#DIV/0!</v>
      </c>
      <c r="L134" s="3" t="e">
        <f t="shared" si="22"/>
        <v>#DIV/0!</v>
      </c>
      <c r="M134" s="3" t="e">
        <f t="shared" si="10"/>
        <v>#DIV/0!</v>
      </c>
      <c r="N134" s="3" t="e">
        <f t="shared" si="23"/>
        <v>#DIV/0!</v>
      </c>
      <c r="O134" s="3" t="e">
        <f t="shared" si="11"/>
        <v>#DIV/0!</v>
      </c>
      <c r="P134" s="3" t="e">
        <f t="shared" si="24"/>
        <v>#DIV/0!</v>
      </c>
      <c r="Q134" s="3" t="e">
        <f t="shared" si="12"/>
        <v>#DIV/0!</v>
      </c>
      <c r="R134" s="3" t="e">
        <f t="shared" si="25"/>
        <v>#DIV/0!</v>
      </c>
      <c r="S134" s="3" t="e">
        <f t="shared" si="13"/>
        <v>#DIV/0!</v>
      </c>
      <c r="T134" s="3" t="e">
        <f t="shared" si="26"/>
        <v>#DIV/0!</v>
      </c>
      <c r="U134" s="3" t="e">
        <f t="shared" si="14"/>
        <v>#DIV/0!</v>
      </c>
      <c r="V134" s="3" t="e">
        <f t="shared" si="27"/>
        <v>#DIV/0!</v>
      </c>
      <c r="W134" s="3" t="e">
        <f t="shared" si="15"/>
        <v>#DIV/0!</v>
      </c>
      <c r="X134" s="3" t="e">
        <f t="shared" si="28"/>
        <v>#DIV/0!</v>
      </c>
      <c r="Y134" s="3" t="e">
        <f t="shared" si="16"/>
        <v>#DIV/0!</v>
      </c>
      <c r="Z134" s="3" t="e">
        <f t="shared" si="29"/>
        <v>#DIV/0!</v>
      </c>
      <c r="AA134" s="3" t="e">
        <f t="shared" si="17"/>
        <v>#DIV/0!</v>
      </c>
    </row>
    <row r="135" spans="4:27" ht="15.75" customHeight="1" x14ac:dyDescent="0.2">
      <c r="D135" s="3" t="e">
        <f t="shared" si="18"/>
        <v>#DIV/0!</v>
      </c>
      <c r="E135" s="3" t="e">
        <f t="shared" si="6"/>
        <v>#DIV/0!</v>
      </c>
      <c r="F135" s="3" t="e">
        <f t="shared" si="19"/>
        <v>#DIV/0!</v>
      </c>
      <c r="G135" s="3" t="e">
        <f t="shared" si="7"/>
        <v>#DIV/0!</v>
      </c>
      <c r="H135" s="3" t="e">
        <f t="shared" si="20"/>
        <v>#DIV/0!</v>
      </c>
      <c r="I135" s="3" t="e">
        <f t="shared" si="8"/>
        <v>#DIV/0!</v>
      </c>
      <c r="J135" s="3" t="e">
        <f t="shared" si="21"/>
        <v>#DIV/0!</v>
      </c>
      <c r="K135" s="3" t="e">
        <f t="shared" si="9"/>
        <v>#DIV/0!</v>
      </c>
      <c r="L135" s="3" t="e">
        <f t="shared" si="22"/>
        <v>#DIV/0!</v>
      </c>
      <c r="M135" s="3" t="e">
        <f t="shared" si="10"/>
        <v>#DIV/0!</v>
      </c>
      <c r="N135" s="3" t="e">
        <f t="shared" si="23"/>
        <v>#DIV/0!</v>
      </c>
      <c r="O135" s="3" t="e">
        <f t="shared" si="11"/>
        <v>#DIV/0!</v>
      </c>
      <c r="P135" s="3" t="e">
        <f t="shared" si="24"/>
        <v>#DIV/0!</v>
      </c>
      <c r="Q135" s="3" t="e">
        <f t="shared" si="12"/>
        <v>#DIV/0!</v>
      </c>
      <c r="R135" s="3" t="e">
        <f t="shared" si="25"/>
        <v>#DIV/0!</v>
      </c>
      <c r="S135" s="3" t="e">
        <f t="shared" si="13"/>
        <v>#DIV/0!</v>
      </c>
      <c r="T135" s="3" t="e">
        <f t="shared" si="26"/>
        <v>#DIV/0!</v>
      </c>
      <c r="U135" s="3" t="e">
        <f t="shared" si="14"/>
        <v>#DIV/0!</v>
      </c>
      <c r="V135" s="3" t="e">
        <f t="shared" si="27"/>
        <v>#DIV/0!</v>
      </c>
      <c r="W135" s="3" t="e">
        <f t="shared" si="15"/>
        <v>#DIV/0!</v>
      </c>
      <c r="X135" s="3" t="e">
        <f t="shared" si="28"/>
        <v>#DIV/0!</v>
      </c>
      <c r="Y135" s="3" t="e">
        <f t="shared" si="16"/>
        <v>#DIV/0!</v>
      </c>
      <c r="Z135" s="3" t="e">
        <f t="shared" si="29"/>
        <v>#DIV/0!</v>
      </c>
      <c r="AA135" s="3" t="e">
        <f t="shared" si="17"/>
        <v>#DIV/0!</v>
      </c>
    </row>
    <row r="136" spans="4:27" ht="15.75" customHeight="1" x14ac:dyDescent="0.2">
      <c r="D136" s="3" t="e">
        <f t="shared" si="18"/>
        <v>#DIV/0!</v>
      </c>
      <c r="E136" s="3" t="e">
        <f t="shared" si="6"/>
        <v>#DIV/0!</v>
      </c>
      <c r="F136" s="3" t="e">
        <f t="shared" si="19"/>
        <v>#DIV/0!</v>
      </c>
      <c r="G136" s="3" t="e">
        <f t="shared" si="7"/>
        <v>#DIV/0!</v>
      </c>
      <c r="H136" s="3" t="e">
        <f t="shared" si="20"/>
        <v>#DIV/0!</v>
      </c>
      <c r="I136" s="3" t="e">
        <f t="shared" si="8"/>
        <v>#DIV/0!</v>
      </c>
      <c r="J136" s="3" t="e">
        <f t="shared" si="21"/>
        <v>#DIV/0!</v>
      </c>
      <c r="K136" s="3" t="e">
        <f t="shared" si="9"/>
        <v>#DIV/0!</v>
      </c>
      <c r="L136" s="3" t="e">
        <f t="shared" si="22"/>
        <v>#DIV/0!</v>
      </c>
      <c r="M136" s="3" t="e">
        <f t="shared" si="10"/>
        <v>#DIV/0!</v>
      </c>
      <c r="N136" s="3" t="e">
        <f t="shared" si="23"/>
        <v>#DIV/0!</v>
      </c>
      <c r="O136" s="3" t="e">
        <f t="shared" si="11"/>
        <v>#DIV/0!</v>
      </c>
      <c r="P136" s="3" t="e">
        <f t="shared" si="24"/>
        <v>#DIV/0!</v>
      </c>
      <c r="Q136" s="3" t="e">
        <f t="shared" si="12"/>
        <v>#DIV/0!</v>
      </c>
      <c r="R136" s="3" t="e">
        <f t="shared" si="25"/>
        <v>#DIV/0!</v>
      </c>
      <c r="S136" s="3" t="e">
        <f t="shared" si="13"/>
        <v>#DIV/0!</v>
      </c>
      <c r="T136" s="3" t="e">
        <f t="shared" si="26"/>
        <v>#DIV/0!</v>
      </c>
      <c r="U136" s="3" t="e">
        <f t="shared" si="14"/>
        <v>#DIV/0!</v>
      </c>
      <c r="V136" s="3" t="e">
        <f t="shared" si="27"/>
        <v>#DIV/0!</v>
      </c>
      <c r="W136" s="3" t="e">
        <f t="shared" si="15"/>
        <v>#DIV/0!</v>
      </c>
      <c r="X136" s="3" t="e">
        <f t="shared" si="28"/>
        <v>#DIV/0!</v>
      </c>
      <c r="Y136" s="3" t="e">
        <f t="shared" si="16"/>
        <v>#DIV/0!</v>
      </c>
      <c r="Z136" s="3" t="e">
        <f t="shared" si="29"/>
        <v>#DIV/0!</v>
      </c>
      <c r="AA136" s="3" t="e">
        <f t="shared" si="17"/>
        <v>#DIV/0!</v>
      </c>
    </row>
    <row r="137" spans="4:27" ht="15.75" customHeight="1" x14ac:dyDescent="0.2">
      <c r="D137" s="3" t="e">
        <f t="shared" si="18"/>
        <v>#DIV/0!</v>
      </c>
      <c r="E137" s="3" t="e">
        <f t="shared" si="6"/>
        <v>#DIV/0!</v>
      </c>
      <c r="F137" s="3" t="e">
        <f t="shared" si="19"/>
        <v>#DIV/0!</v>
      </c>
      <c r="G137" s="3" t="e">
        <f t="shared" si="7"/>
        <v>#DIV/0!</v>
      </c>
      <c r="H137" s="3" t="e">
        <f t="shared" si="20"/>
        <v>#DIV/0!</v>
      </c>
      <c r="I137" s="3" t="e">
        <f t="shared" si="8"/>
        <v>#DIV/0!</v>
      </c>
      <c r="J137" s="3" t="e">
        <f t="shared" si="21"/>
        <v>#DIV/0!</v>
      </c>
      <c r="K137" s="3" t="e">
        <f t="shared" si="9"/>
        <v>#DIV/0!</v>
      </c>
      <c r="L137" s="3" t="e">
        <f t="shared" si="22"/>
        <v>#DIV/0!</v>
      </c>
      <c r="M137" s="3" t="e">
        <f t="shared" si="10"/>
        <v>#DIV/0!</v>
      </c>
      <c r="N137" s="3" t="e">
        <f t="shared" si="23"/>
        <v>#DIV/0!</v>
      </c>
      <c r="O137" s="3" t="e">
        <f t="shared" si="11"/>
        <v>#DIV/0!</v>
      </c>
      <c r="P137" s="3" t="e">
        <f t="shared" si="24"/>
        <v>#DIV/0!</v>
      </c>
      <c r="Q137" s="3" t="e">
        <f t="shared" si="12"/>
        <v>#DIV/0!</v>
      </c>
      <c r="R137" s="3" t="e">
        <f t="shared" si="25"/>
        <v>#DIV/0!</v>
      </c>
      <c r="S137" s="3" t="e">
        <f t="shared" si="13"/>
        <v>#DIV/0!</v>
      </c>
      <c r="T137" s="3" t="e">
        <f t="shared" si="26"/>
        <v>#DIV/0!</v>
      </c>
      <c r="U137" s="3" t="e">
        <f t="shared" si="14"/>
        <v>#DIV/0!</v>
      </c>
      <c r="V137" s="3" t="e">
        <f t="shared" si="27"/>
        <v>#DIV/0!</v>
      </c>
      <c r="W137" s="3" t="e">
        <f t="shared" si="15"/>
        <v>#DIV/0!</v>
      </c>
      <c r="X137" s="3" t="e">
        <f t="shared" si="28"/>
        <v>#DIV/0!</v>
      </c>
      <c r="Y137" s="3" t="e">
        <f t="shared" si="16"/>
        <v>#DIV/0!</v>
      </c>
      <c r="Z137" s="3" t="e">
        <f t="shared" si="29"/>
        <v>#DIV/0!</v>
      </c>
      <c r="AA137" s="3" t="e">
        <f t="shared" si="17"/>
        <v>#DIV/0!</v>
      </c>
    </row>
    <row r="138" spans="4:27" ht="15.75" customHeight="1" x14ac:dyDescent="0.2">
      <c r="D138" s="3" t="e">
        <f t="shared" si="18"/>
        <v>#DIV/0!</v>
      </c>
      <c r="E138" s="3" t="e">
        <f t="shared" si="6"/>
        <v>#DIV/0!</v>
      </c>
      <c r="F138" s="3" t="e">
        <f t="shared" si="19"/>
        <v>#DIV/0!</v>
      </c>
      <c r="G138" s="3" t="e">
        <f t="shared" si="7"/>
        <v>#DIV/0!</v>
      </c>
      <c r="H138" s="3" t="e">
        <f t="shared" si="20"/>
        <v>#DIV/0!</v>
      </c>
      <c r="I138" s="3" t="e">
        <f t="shared" si="8"/>
        <v>#DIV/0!</v>
      </c>
      <c r="J138" s="3" t="e">
        <f t="shared" si="21"/>
        <v>#DIV/0!</v>
      </c>
      <c r="K138" s="3" t="e">
        <f t="shared" si="9"/>
        <v>#DIV/0!</v>
      </c>
      <c r="L138" s="3" t="e">
        <f t="shared" si="22"/>
        <v>#DIV/0!</v>
      </c>
      <c r="M138" s="3" t="e">
        <f t="shared" si="10"/>
        <v>#DIV/0!</v>
      </c>
      <c r="N138" s="3" t="e">
        <f t="shared" si="23"/>
        <v>#DIV/0!</v>
      </c>
      <c r="O138" s="3" t="e">
        <f t="shared" si="11"/>
        <v>#DIV/0!</v>
      </c>
      <c r="P138" s="3" t="e">
        <f t="shared" si="24"/>
        <v>#DIV/0!</v>
      </c>
      <c r="Q138" s="3" t="e">
        <f t="shared" si="12"/>
        <v>#DIV/0!</v>
      </c>
      <c r="R138" s="3" t="e">
        <f t="shared" si="25"/>
        <v>#DIV/0!</v>
      </c>
      <c r="S138" s="3" t="e">
        <f t="shared" si="13"/>
        <v>#DIV/0!</v>
      </c>
      <c r="T138" s="3" t="e">
        <f t="shared" si="26"/>
        <v>#DIV/0!</v>
      </c>
      <c r="U138" s="3" t="e">
        <f t="shared" si="14"/>
        <v>#DIV/0!</v>
      </c>
      <c r="V138" s="3" t="e">
        <f t="shared" si="27"/>
        <v>#DIV/0!</v>
      </c>
      <c r="W138" s="3" t="e">
        <f t="shared" si="15"/>
        <v>#DIV/0!</v>
      </c>
      <c r="X138" s="3" t="e">
        <f t="shared" si="28"/>
        <v>#DIV/0!</v>
      </c>
      <c r="Y138" s="3" t="e">
        <f t="shared" si="16"/>
        <v>#DIV/0!</v>
      </c>
      <c r="Z138" s="3" t="e">
        <f t="shared" si="29"/>
        <v>#DIV/0!</v>
      </c>
      <c r="AA138" s="3" t="e">
        <f t="shared" si="17"/>
        <v>#DIV/0!</v>
      </c>
    </row>
    <row r="139" spans="4:27" ht="15.75" customHeight="1" x14ac:dyDescent="0.2">
      <c r="D139" s="3" t="e">
        <f t="shared" si="18"/>
        <v>#DIV/0!</v>
      </c>
      <c r="E139" s="3" t="e">
        <f t="shared" si="6"/>
        <v>#DIV/0!</v>
      </c>
      <c r="F139" s="3" t="e">
        <f t="shared" si="19"/>
        <v>#DIV/0!</v>
      </c>
      <c r="G139" s="3" t="e">
        <f t="shared" si="7"/>
        <v>#DIV/0!</v>
      </c>
      <c r="H139" s="3" t="e">
        <f t="shared" si="20"/>
        <v>#DIV/0!</v>
      </c>
      <c r="I139" s="3" t="e">
        <f t="shared" si="8"/>
        <v>#DIV/0!</v>
      </c>
      <c r="J139" s="3" t="e">
        <f t="shared" si="21"/>
        <v>#DIV/0!</v>
      </c>
      <c r="K139" s="3" t="e">
        <f t="shared" si="9"/>
        <v>#DIV/0!</v>
      </c>
      <c r="L139" s="3" t="e">
        <f t="shared" si="22"/>
        <v>#DIV/0!</v>
      </c>
      <c r="M139" s="3" t="e">
        <f t="shared" si="10"/>
        <v>#DIV/0!</v>
      </c>
      <c r="N139" s="3" t="e">
        <f t="shared" si="23"/>
        <v>#DIV/0!</v>
      </c>
      <c r="O139" s="3" t="e">
        <f t="shared" si="11"/>
        <v>#DIV/0!</v>
      </c>
      <c r="P139" s="3" t="e">
        <f t="shared" si="24"/>
        <v>#DIV/0!</v>
      </c>
      <c r="Q139" s="3" t="e">
        <f t="shared" si="12"/>
        <v>#DIV/0!</v>
      </c>
      <c r="R139" s="3" t="e">
        <f t="shared" si="25"/>
        <v>#DIV/0!</v>
      </c>
      <c r="S139" s="3" t="e">
        <f t="shared" si="13"/>
        <v>#DIV/0!</v>
      </c>
      <c r="T139" s="3" t="e">
        <f t="shared" si="26"/>
        <v>#DIV/0!</v>
      </c>
      <c r="U139" s="3" t="e">
        <f t="shared" si="14"/>
        <v>#DIV/0!</v>
      </c>
      <c r="V139" s="3" t="e">
        <f t="shared" si="27"/>
        <v>#DIV/0!</v>
      </c>
      <c r="W139" s="3" t="e">
        <f t="shared" si="15"/>
        <v>#DIV/0!</v>
      </c>
      <c r="X139" s="3" t="e">
        <f t="shared" si="28"/>
        <v>#DIV/0!</v>
      </c>
      <c r="Y139" s="3" t="e">
        <f t="shared" si="16"/>
        <v>#DIV/0!</v>
      </c>
      <c r="Z139" s="3" t="e">
        <f t="shared" si="29"/>
        <v>#DIV/0!</v>
      </c>
      <c r="AA139" s="3" t="e">
        <f t="shared" si="17"/>
        <v>#DIV/0!</v>
      </c>
    </row>
    <row r="140" spans="4:27" ht="15.75" customHeight="1" x14ac:dyDescent="0.2">
      <c r="D140" s="3" t="e">
        <f t="shared" si="18"/>
        <v>#DIV/0!</v>
      </c>
      <c r="E140" s="3" t="e">
        <f t="shared" si="6"/>
        <v>#DIV/0!</v>
      </c>
      <c r="F140" s="3" t="e">
        <f t="shared" si="19"/>
        <v>#DIV/0!</v>
      </c>
      <c r="G140" s="3" t="e">
        <f t="shared" si="7"/>
        <v>#DIV/0!</v>
      </c>
      <c r="H140" s="3" t="e">
        <f t="shared" si="20"/>
        <v>#DIV/0!</v>
      </c>
      <c r="I140" s="3" t="e">
        <f t="shared" si="8"/>
        <v>#DIV/0!</v>
      </c>
      <c r="J140" s="3" t="e">
        <f t="shared" si="21"/>
        <v>#DIV/0!</v>
      </c>
      <c r="K140" s="3" t="e">
        <f t="shared" si="9"/>
        <v>#DIV/0!</v>
      </c>
      <c r="L140" s="3" t="e">
        <f t="shared" si="22"/>
        <v>#DIV/0!</v>
      </c>
      <c r="M140" s="3" t="e">
        <f t="shared" si="10"/>
        <v>#DIV/0!</v>
      </c>
      <c r="N140" s="3" t="e">
        <f t="shared" si="23"/>
        <v>#DIV/0!</v>
      </c>
      <c r="O140" s="3" t="e">
        <f t="shared" si="11"/>
        <v>#DIV/0!</v>
      </c>
      <c r="P140" s="3" t="e">
        <f t="shared" si="24"/>
        <v>#DIV/0!</v>
      </c>
      <c r="Q140" s="3" t="e">
        <f t="shared" si="12"/>
        <v>#DIV/0!</v>
      </c>
      <c r="R140" s="3" t="e">
        <f t="shared" si="25"/>
        <v>#DIV/0!</v>
      </c>
      <c r="S140" s="3" t="e">
        <f t="shared" si="13"/>
        <v>#DIV/0!</v>
      </c>
      <c r="T140" s="3" t="e">
        <f t="shared" si="26"/>
        <v>#DIV/0!</v>
      </c>
      <c r="U140" s="3" t="e">
        <f t="shared" si="14"/>
        <v>#DIV/0!</v>
      </c>
      <c r="V140" s="3" t="e">
        <f t="shared" si="27"/>
        <v>#DIV/0!</v>
      </c>
      <c r="W140" s="3" t="e">
        <f t="shared" si="15"/>
        <v>#DIV/0!</v>
      </c>
      <c r="X140" s="3" t="e">
        <f t="shared" si="28"/>
        <v>#DIV/0!</v>
      </c>
      <c r="Y140" s="3" t="e">
        <f t="shared" si="16"/>
        <v>#DIV/0!</v>
      </c>
      <c r="Z140" s="3" t="e">
        <f t="shared" si="29"/>
        <v>#DIV/0!</v>
      </c>
      <c r="AA140" s="3" t="e">
        <f t="shared" si="17"/>
        <v>#DIV/0!</v>
      </c>
    </row>
    <row r="141" spans="4:27" ht="15.75" customHeight="1" x14ac:dyDescent="0.2">
      <c r="D141" s="3" t="e">
        <f t="shared" si="18"/>
        <v>#DIV/0!</v>
      </c>
      <c r="E141" s="3" t="e">
        <f t="shared" si="6"/>
        <v>#DIV/0!</v>
      </c>
      <c r="F141" s="3" t="e">
        <f t="shared" si="19"/>
        <v>#DIV/0!</v>
      </c>
      <c r="G141" s="3" t="e">
        <f t="shared" si="7"/>
        <v>#DIV/0!</v>
      </c>
      <c r="H141" s="3" t="e">
        <f t="shared" si="20"/>
        <v>#DIV/0!</v>
      </c>
      <c r="I141" s="3" t="e">
        <f t="shared" si="8"/>
        <v>#DIV/0!</v>
      </c>
      <c r="J141" s="3" t="e">
        <f t="shared" si="21"/>
        <v>#DIV/0!</v>
      </c>
      <c r="K141" s="3" t="e">
        <f t="shared" si="9"/>
        <v>#DIV/0!</v>
      </c>
      <c r="L141" s="3" t="e">
        <f t="shared" si="22"/>
        <v>#DIV/0!</v>
      </c>
      <c r="M141" s="3" t="e">
        <f t="shared" si="10"/>
        <v>#DIV/0!</v>
      </c>
      <c r="N141" s="3" t="e">
        <f t="shared" si="23"/>
        <v>#DIV/0!</v>
      </c>
      <c r="O141" s="3" t="e">
        <f t="shared" si="11"/>
        <v>#DIV/0!</v>
      </c>
      <c r="P141" s="3" t="e">
        <f t="shared" si="24"/>
        <v>#DIV/0!</v>
      </c>
      <c r="Q141" s="3" t="e">
        <f t="shared" si="12"/>
        <v>#DIV/0!</v>
      </c>
      <c r="R141" s="3" t="e">
        <f t="shared" si="25"/>
        <v>#DIV/0!</v>
      </c>
      <c r="S141" s="3" t="e">
        <f t="shared" si="13"/>
        <v>#DIV/0!</v>
      </c>
      <c r="T141" s="3" t="e">
        <f t="shared" si="26"/>
        <v>#DIV/0!</v>
      </c>
      <c r="U141" s="3" t="e">
        <f t="shared" si="14"/>
        <v>#DIV/0!</v>
      </c>
      <c r="V141" s="3" t="e">
        <f t="shared" si="27"/>
        <v>#DIV/0!</v>
      </c>
      <c r="W141" s="3" t="e">
        <f t="shared" si="15"/>
        <v>#DIV/0!</v>
      </c>
      <c r="X141" s="3" t="e">
        <f t="shared" si="28"/>
        <v>#DIV/0!</v>
      </c>
      <c r="Y141" s="3" t="e">
        <f t="shared" si="16"/>
        <v>#DIV/0!</v>
      </c>
      <c r="Z141" s="3" t="e">
        <f t="shared" si="29"/>
        <v>#DIV/0!</v>
      </c>
      <c r="AA141" s="3" t="e">
        <f t="shared" si="17"/>
        <v>#DIV/0!</v>
      </c>
    </row>
    <row r="142" spans="4:27" ht="15.75" customHeight="1" x14ac:dyDescent="0.2">
      <c r="D142" s="3" t="e">
        <f t="shared" si="18"/>
        <v>#DIV/0!</v>
      </c>
      <c r="E142" s="3" t="e">
        <f t="shared" si="6"/>
        <v>#DIV/0!</v>
      </c>
      <c r="F142" s="3" t="e">
        <f t="shared" si="19"/>
        <v>#DIV/0!</v>
      </c>
      <c r="G142" s="3" t="e">
        <f t="shared" si="7"/>
        <v>#DIV/0!</v>
      </c>
      <c r="H142" s="3" t="e">
        <f t="shared" si="20"/>
        <v>#DIV/0!</v>
      </c>
      <c r="I142" s="3" t="e">
        <f t="shared" si="8"/>
        <v>#DIV/0!</v>
      </c>
      <c r="J142" s="3" t="e">
        <f t="shared" si="21"/>
        <v>#DIV/0!</v>
      </c>
      <c r="K142" s="3" t="e">
        <f t="shared" si="9"/>
        <v>#DIV/0!</v>
      </c>
      <c r="L142" s="3" t="e">
        <f t="shared" si="22"/>
        <v>#DIV/0!</v>
      </c>
      <c r="M142" s="3" t="e">
        <f t="shared" si="10"/>
        <v>#DIV/0!</v>
      </c>
      <c r="N142" s="3" t="e">
        <f t="shared" si="23"/>
        <v>#DIV/0!</v>
      </c>
      <c r="O142" s="3" t="e">
        <f t="shared" si="11"/>
        <v>#DIV/0!</v>
      </c>
      <c r="P142" s="3" t="e">
        <f t="shared" si="24"/>
        <v>#DIV/0!</v>
      </c>
      <c r="Q142" s="3" t="e">
        <f t="shared" si="12"/>
        <v>#DIV/0!</v>
      </c>
      <c r="R142" s="3" t="e">
        <f t="shared" si="25"/>
        <v>#DIV/0!</v>
      </c>
      <c r="S142" s="3" t="e">
        <f t="shared" si="13"/>
        <v>#DIV/0!</v>
      </c>
      <c r="T142" s="3" t="e">
        <f t="shared" si="26"/>
        <v>#DIV/0!</v>
      </c>
      <c r="U142" s="3" t="e">
        <f t="shared" si="14"/>
        <v>#DIV/0!</v>
      </c>
      <c r="V142" s="3" t="e">
        <f t="shared" si="27"/>
        <v>#DIV/0!</v>
      </c>
      <c r="W142" s="3" t="e">
        <f t="shared" si="15"/>
        <v>#DIV/0!</v>
      </c>
      <c r="X142" s="3" t="e">
        <f t="shared" si="28"/>
        <v>#DIV/0!</v>
      </c>
      <c r="Y142" s="3" t="e">
        <f t="shared" si="16"/>
        <v>#DIV/0!</v>
      </c>
      <c r="Z142" s="3" t="e">
        <f t="shared" si="29"/>
        <v>#DIV/0!</v>
      </c>
      <c r="AA142" s="3" t="e">
        <f t="shared" si="17"/>
        <v>#DIV/0!</v>
      </c>
    </row>
    <row r="143" spans="4:27" ht="15.75" customHeight="1" x14ac:dyDescent="0.2">
      <c r="D143" s="3" t="e">
        <f t="shared" si="18"/>
        <v>#DIV/0!</v>
      </c>
      <c r="E143" s="3" t="e">
        <f t="shared" si="6"/>
        <v>#DIV/0!</v>
      </c>
      <c r="F143" s="3" t="e">
        <f t="shared" si="19"/>
        <v>#DIV/0!</v>
      </c>
      <c r="G143" s="3" t="e">
        <f t="shared" si="7"/>
        <v>#DIV/0!</v>
      </c>
      <c r="H143" s="3" t="e">
        <f t="shared" si="20"/>
        <v>#DIV/0!</v>
      </c>
      <c r="I143" s="3" t="e">
        <f t="shared" si="8"/>
        <v>#DIV/0!</v>
      </c>
      <c r="J143" s="3" t="e">
        <f t="shared" si="21"/>
        <v>#DIV/0!</v>
      </c>
      <c r="K143" s="3" t="e">
        <f t="shared" si="9"/>
        <v>#DIV/0!</v>
      </c>
      <c r="L143" s="3" t="e">
        <f t="shared" si="22"/>
        <v>#DIV/0!</v>
      </c>
      <c r="M143" s="3" t="e">
        <f t="shared" si="10"/>
        <v>#DIV/0!</v>
      </c>
      <c r="N143" s="3" t="e">
        <f t="shared" si="23"/>
        <v>#DIV/0!</v>
      </c>
      <c r="O143" s="3" t="e">
        <f t="shared" si="11"/>
        <v>#DIV/0!</v>
      </c>
      <c r="P143" s="3" t="e">
        <f t="shared" si="24"/>
        <v>#DIV/0!</v>
      </c>
      <c r="Q143" s="3" t="e">
        <f t="shared" si="12"/>
        <v>#DIV/0!</v>
      </c>
      <c r="R143" s="3" t="e">
        <f t="shared" si="25"/>
        <v>#DIV/0!</v>
      </c>
      <c r="S143" s="3" t="e">
        <f t="shared" si="13"/>
        <v>#DIV/0!</v>
      </c>
      <c r="T143" s="3" t="e">
        <f t="shared" si="26"/>
        <v>#DIV/0!</v>
      </c>
      <c r="U143" s="3" t="e">
        <f t="shared" si="14"/>
        <v>#DIV/0!</v>
      </c>
      <c r="V143" s="3" t="e">
        <f t="shared" si="27"/>
        <v>#DIV/0!</v>
      </c>
      <c r="W143" s="3" t="e">
        <f t="shared" si="15"/>
        <v>#DIV/0!</v>
      </c>
      <c r="X143" s="3" t="e">
        <f t="shared" si="28"/>
        <v>#DIV/0!</v>
      </c>
      <c r="Y143" s="3" t="e">
        <f t="shared" si="16"/>
        <v>#DIV/0!</v>
      </c>
      <c r="Z143" s="3" t="e">
        <f t="shared" si="29"/>
        <v>#DIV/0!</v>
      </c>
      <c r="AA143" s="3" t="e">
        <f t="shared" si="17"/>
        <v>#DIV/0!</v>
      </c>
    </row>
    <row r="144" spans="4:27" ht="15.75" customHeight="1" x14ac:dyDescent="0.2">
      <c r="D144" s="3" t="e">
        <f t="shared" si="18"/>
        <v>#DIV/0!</v>
      </c>
      <c r="E144" s="3" t="e">
        <f t="shared" si="6"/>
        <v>#DIV/0!</v>
      </c>
      <c r="F144" s="3" t="e">
        <f t="shared" si="19"/>
        <v>#DIV/0!</v>
      </c>
      <c r="G144" s="3" t="e">
        <f t="shared" si="7"/>
        <v>#DIV/0!</v>
      </c>
      <c r="H144" s="3" t="e">
        <f t="shared" si="20"/>
        <v>#DIV/0!</v>
      </c>
      <c r="I144" s="3" t="e">
        <f t="shared" si="8"/>
        <v>#DIV/0!</v>
      </c>
      <c r="J144" s="3" t="e">
        <f t="shared" si="21"/>
        <v>#DIV/0!</v>
      </c>
      <c r="K144" s="3" t="e">
        <f t="shared" si="9"/>
        <v>#DIV/0!</v>
      </c>
      <c r="L144" s="3" t="e">
        <f t="shared" si="22"/>
        <v>#DIV/0!</v>
      </c>
      <c r="M144" s="3" t="e">
        <f t="shared" si="10"/>
        <v>#DIV/0!</v>
      </c>
      <c r="N144" s="3" t="e">
        <f t="shared" si="23"/>
        <v>#DIV/0!</v>
      </c>
      <c r="O144" s="3" t="e">
        <f t="shared" si="11"/>
        <v>#DIV/0!</v>
      </c>
      <c r="P144" s="3" t="e">
        <f t="shared" si="24"/>
        <v>#DIV/0!</v>
      </c>
      <c r="Q144" s="3" t="e">
        <f t="shared" si="12"/>
        <v>#DIV/0!</v>
      </c>
      <c r="R144" s="3" t="e">
        <f t="shared" si="25"/>
        <v>#DIV/0!</v>
      </c>
      <c r="S144" s="3" t="e">
        <f t="shared" si="13"/>
        <v>#DIV/0!</v>
      </c>
      <c r="T144" s="3" t="e">
        <f t="shared" si="26"/>
        <v>#DIV/0!</v>
      </c>
      <c r="U144" s="3" t="e">
        <f t="shared" si="14"/>
        <v>#DIV/0!</v>
      </c>
      <c r="V144" s="3" t="e">
        <f t="shared" si="27"/>
        <v>#DIV/0!</v>
      </c>
      <c r="W144" s="3" t="e">
        <f t="shared" si="15"/>
        <v>#DIV/0!</v>
      </c>
      <c r="X144" s="3" t="e">
        <f t="shared" si="28"/>
        <v>#DIV/0!</v>
      </c>
      <c r="Y144" s="3" t="e">
        <f t="shared" si="16"/>
        <v>#DIV/0!</v>
      </c>
      <c r="Z144" s="3" t="e">
        <f t="shared" si="29"/>
        <v>#DIV/0!</v>
      </c>
      <c r="AA144" s="3" t="e">
        <f t="shared" si="17"/>
        <v>#DIV/0!</v>
      </c>
    </row>
    <row r="145" spans="4:27" ht="15.75" customHeight="1" x14ac:dyDescent="0.2">
      <c r="D145" s="3" t="e">
        <f t="shared" si="18"/>
        <v>#DIV/0!</v>
      </c>
      <c r="E145" s="3" t="e">
        <f t="shared" si="6"/>
        <v>#DIV/0!</v>
      </c>
      <c r="F145" s="3" t="e">
        <f t="shared" si="19"/>
        <v>#DIV/0!</v>
      </c>
      <c r="G145" s="3" t="e">
        <f t="shared" si="7"/>
        <v>#DIV/0!</v>
      </c>
      <c r="H145" s="3" t="e">
        <f t="shared" si="20"/>
        <v>#DIV/0!</v>
      </c>
      <c r="I145" s="3" t="e">
        <f t="shared" si="8"/>
        <v>#DIV/0!</v>
      </c>
      <c r="J145" s="3" t="e">
        <f t="shared" si="21"/>
        <v>#DIV/0!</v>
      </c>
      <c r="K145" s="3" t="e">
        <f t="shared" si="9"/>
        <v>#DIV/0!</v>
      </c>
      <c r="L145" s="3" t="e">
        <f t="shared" si="22"/>
        <v>#DIV/0!</v>
      </c>
      <c r="M145" s="3" t="e">
        <f t="shared" si="10"/>
        <v>#DIV/0!</v>
      </c>
      <c r="N145" s="3" t="e">
        <f t="shared" si="23"/>
        <v>#DIV/0!</v>
      </c>
      <c r="O145" s="3" t="e">
        <f t="shared" si="11"/>
        <v>#DIV/0!</v>
      </c>
      <c r="P145" s="3" t="e">
        <f t="shared" si="24"/>
        <v>#DIV/0!</v>
      </c>
      <c r="Q145" s="3" t="e">
        <f t="shared" si="12"/>
        <v>#DIV/0!</v>
      </c>
      <c r="R145" s="3" t="e">
        <f t="shared" si="25"/>
        <v>#DIV/0!</v>
      </c>
      <c r="S145" s="3" t="e">
        <f t="shared" si="13"/>
        <v>#DIV/0!</v>
      </c>
      <c r="T145" s="3" t="e">
        <f t="shared" si="26"/>
        <v>#DIV/0!</v>
      </c>
      <c r="U145" s="3" t="e">
        <f t="shared" si="14"/>
        <v>#DIV/0!</v>
      </c>
      <c r="V145" s="3" t="e">
        <f t="shared" si="27"/>
        <v>#DIV/0!</v>
      </c>
      <c r="W145" s="3" t="e">
        <f t="shared" si="15"/>
        <v>#DIV/0!</v>
      </c>
      <c r="X145" s="3" t="e">
        <f t="shared" si="28"/>
        <v>#DIV/0!</v>
      </c>
      <c r="Y145" s="3" t="e">
        <f t="shared" si="16"/>
        <v>#DIV/0!</v>
      </c>
      <c r="Z145" s="3" t="e">
        <f t="shared" si="29"/>
        <v>#DIV/0!</v>
      </c>
      <c r="AA145" s="3" t="e">
        <f t="shared" si="17"/>
        <v>#DIV/0!</v>
      </c>
    </row>
    <row r="146" spans="4:27" ht="15.75" customHeight="1" x14ac:dyDescent="0.2">
      <c r="D146" s="3" t="e">
        <f t="shared" si="18"/>
        <v>#DIV/0!</v>
      </c>
      <c r="E146" s="3" t="e">
        <f t="shared" si="6"/>
        <v>#DIV/0!</v>
      </c>
      <c r="F146" s="3" t="e">
        <f t="shared" si="19"/>
        <v>#DIV/0!</v>
      </c>
      <c r="G146" s="3" t="e">
        <f t="shared" si="7"/>
        <v>#DIV/0!</v>
      </c>
      <c r="H146" s="3" t="e">
        <f t="shared" si="20"/>
        <v>#DIV/0!</v>
      </c>
      <c r="I146" s="3" t="e">
        <f t="shared" si="8"/>
        <v>#DIV/0!</v>
      </c>
      <c r="J146" s="3" t="e">
        <f t="shared" si="21"/>
        <v>#DIV/0!</v>
      </c>
      <c r="K146" s="3" t="e">
        <f t="shared" si="9"/>
        <v>#DIV/0!</v>
      </c>
      <c r="L146" s="3" t="e">
        <f t="shared" si="22"/>
        <v>#DIV/0!</v>
      </c>
      <c r="M146" s="3" t="e">
        <f t="shared" si="10"/>
        <v>#DIV/0!</v>
      </c>
      <c r="N146" s="3" t="e">
        <f t="shared" si="23"/>
        <v>#DIV/0!</v>
      </c>
      <c r="O146" s="3" t="e">
        <f t="shared" si="11"/>
        <v>#DIV/0!</v>
      </c>
      <c r="P146" s="3" t="e">
        <f t="shared" si="24"/>
        <v>#DIV/0!</v>
      </c>
      <c r="Q146" s="3" t="e">
        <f t="shared" si="12"/>
        <v>#DIV/0!</v>
      </c>
      <c r="R146" s="3" t="e">
        <f t="shared" si="25"/>
        <v>#DIV/0!</v>
      </c>
      <c r="S146" s="3" t="e">
        <f t="shared" si="13"/>
        <v>#DIV/0!</v>
      </c>
      <c r="T146" s="3" t="e">
        <f t="shared" si="26"/>
        <v>#DIV/0!</v>
      </c>
      <c r="U146" s="3" t="e">
        <f t="shared" si="14"/>
        <v>#DIV/0!</v>
      </c>
      <c r="V146" s="3" t="e">
        <f t="shared" si="27"/>
        <v>#DIV/0!</v>
      </c>
      <c r="W146" s="3" t="e">
        <f t="shared" si="15"/>
        <v>#DIV/0!</v>
      </c>
      <c r="X146" s="3" t="e">
        <f t="shared" si="28"/>
        <v>#DIV/0!</v>
      </c>
      <c r="Y146" s="3" t="e">
        <f t="shared" si="16"/>
        <v>#DIV/0!</v>
      </c>
      <c r="Z146" s="3" t="e">
        <f t="shared" si="29"/>
        <v>#DIV/0!</v>
      </c>
      <c r="AA146" s="3" t="e">
        <f t="shared" si="17"/>
        <v>#DIV/0!</v>
      </c>
    </row>
    <row r="147" spans="4:27" ht="15.75" customHeight="1" x14ac:dyDescent="0.2">
      <c r="D147" s="3" t="e">
        <f t="shared" si="18"/>
        <v>#DIV/0!</v>
      </c>
      <c r="E147" s="3" t="e">
        <f t="shared" si="6"/>
        <v>#DIV/0!</v>
      </c>
      <c r="F147" s="3" t="e">
        <f t="shared" si="19"/>
        <v>#DIV/0!</v>
      </c>
      <c r="G147" s="3" t="e">
        <f t="shared" si="7"/>
        <v>#DIV/0!</v>
      </c>
      <c r="H147" s="3" t="e">
        <f t="shared" si="20"/>
        <v>#DIV/0!</v>
      </c>
      <c r="I147" s="3" t="e">
        <f t="shared" si="8"/>
        <v>#DIV/0!</v>
      </c>
      <c r="J147" s="3" t="e">
        <f t="shared" si="21"/>
        <v>#DIV/0!</v>
      </c>
      <c r="K147" s="3" t="e">
        <f t="shared" si="9"/>
        <v>#DIV/0!</v>
      </c>
      <c r="L147" s="3" t="e">
        <f t="shared" si="22"/>
        <v>#DIV/0!</v>
      </c>
      <c r="M147" s="3" t="e">
        <f t="shared" si="10"/>
        <v>#DIV/0!</v>
      </c>
      <c r="N147" s="3" t="e">
        <f t="shared" si="23"/>
        <v>#DIV/0!</v>
      </c>
      <c r="O147" s="3" t="e">
        <f t="shared" si="11"/>
        <v>#DIV/0!</v>
      </c>
      <c r="P147" s="3" t="e">
        <f t="shared" si="24"/>
        <v>#DIV/0!</v>
      </c>
      <c r="Q147" s="3" t="e">
        <f t="shared" si="12"/>
        <v>#DIV/0!</v>
      </c>
      <c r="R147" s="3" t="e">
        <f t="shared" si="25"/>
        <v>#DIV/0!</v>
      </c>
      <c r="S147" s="3" t="e">
        <f t="shared" si="13"/>
        <v>#DIV/0!</v>
      </c>
      <c r="T147" s="3" t="e">
        <f t="shared" si="26"/>
        <v>#DIV/0!</v>
      </c>
      <c r="U147" s="3" t="e">
        <f t="shared" si="14"/>
        <v>#DIV/0!</v>
      </c>
      <c r="V147" s="3" t="e">
        <f t="shared" si="27"/>
        <v>#DIV/0!</v>
      </c>
      <c r="W147" s="3" t="e">
        <f t="shared" si="15"/>
        <v>#DIV/0!</v>
      </c>
      <c r="X147" s="3" t="e">
        <f t="shared" si="28"/>
        <v>#DIV/0!</v>
      </c>
      <c r="Y147" s="3" t="e">
        <f t="shared" si="16"/>
        <v>#DIV/0!</v>
      </c>
      <c r="Z147" s="3" t="e">
        <f t="shared" si="29"/>
        <v>#DIV/0!</v>
      </c>
      <c r="AA147" s="3" t="e">
        <f t="shared" si="17"/>
        <v>#DIV/0!</v>
      </c>
    </row>
    <row r="148" spans="4:27" ht="15.75" customHeight="1" x14ac:dyDescent="0.2">
      <c r="D148" s="3" t="e">
        <f t="shared" si="18"/>
        <v>#DIV/0!</v>
      </c>
      <c r="E148" s="3" t="e">
        <f t="shared" si="6"/>
        <v>#DIV/0!</v>
      </c>
      <c r="F148" s="3" t="e">
        <f t="shared" si="19"/>
        <v>#DIV/0!</v>
      </c>
      <c r="G148" s="3" t="e">
        <f t="shared" si="7"/>
        <v>#DIV/0!</v>
      </c>
      <c r="H148" s="3" t="e">
        <f t="shared" si="20"/>
        <v>#DIV/0!</v>
      </c>
      <c r="I148" s="3" t="e">
        <f t="shared" si="8"/>
        <v>#DIV/0!</v>
      </c>
      <c r="J148" s="3" t="e">
        <f t="shared" si="21"/>
        <v>#DIV/0!</v>
      </c>
      <c r="K148" s="3" t="e">
        <f t="shared" si="9"/>
        <v>#DIV/0!</v>
      </c>
      <c r="L148" s="3" t="e">
        <f t="shared" si="22"/>
        <v>#DIV/0!</v>
      </c>
      <c r="M148" s="3" t="e">
        <f t="shared" si="10"/>
        <v>#DIV/0!</v>
      </c>
      <c r="N148" s="3" t="e">
        <f t="shared" si="23"/>
        <v>#DIV/0!</v>
      </c>
      <c r="O148" s="3" t="e">
        <f t="shared" si="11"/>
        <v>#DIV/0!</v>
      </c>
      <c r="P148" s="3" t="e">
        <f t="shared" si="24"/>
        <v>#DIV/0!</v>
      </c>
      <c r="Q148" s="3" t="e">
        <f t="shared" si="12"/>
        <v>#DIV/0!</v>
      </c>
      <c r="R148" s="3" t="e">
        <f t="shared" si="25"/>
        <v>#DIV/0!</v>
      </c>
      <c r="S148" s="3" t="e">
        <f t="shared" si="13"/>
        <v>#DIV/0!</v>
      </c>
      <c r="T148" s="3" t="e">
        <f t="shared" si="26"/>
        <v>#DIV/0!</v>
      </c>
      <c r="U148" s="3" t="e">
        <f t="shared" si="14"/>
        <v>#DIV/0!</v>
      </c>
      <c r="V148" s="3" t="e">
        <f t="shared" si="27"/>
        <v>#DIV/0!</v>
      </c>
      <c r="W148" s="3" t="e">
        <f t="shared" si="15"/>
        <v>#DIV/0!</v>
      </c>
      <c r="X148" s="3" t="e">
        <f t="shared" si="28"/>
        <v>#DIV/0!</v>
      </c>
      <c r="Y148" s="3" t="e">
        <f t="shared" si="16"/>
        <v>#DIV/0!</v>
      </c>
      <c r="Z148" s="3" t="e">
        <f t="shared" si="29"/>
        <v>#DIV/0!</v>
      </c>
      <c r="AA148" s="3" t="e">
        <f t="shared" si="17"/>
        <v>#DIV/0!</v>
      </c>
    </row>
    <row r="149" spans="4:27" ht="15.75" customHeight="1" x14ac:dyDescent="0.2">
      <c r="D149" s="3" t="e">
        <f t="shared" si="18"/>
        <v>#DIV/0!</v>
      </c>
      <c r="E149" s="3" t="e">
        <f t="shared" si="6"/>
        <v>#DIV/0!</v>
      </c>
      <c r="F149" s="3" t="e">
        <f t="shared" si="19"/>
        <v>#DIV/0!</v>
      </c>
      <c r="G149" s="3" t="e">
        <f t="shared" si="7"/>
        <v>#DIV/0!</v>
      </c>
      <c r="H149" s="3" t="e">
        <f t="shared" si="20"/>
        <v>#DIV/0!</v>
      </c>
      <c r="I149" s="3" t="e">
        <f t="shared" si="8"/>
        <v>#DIV/0!</v>
      </c>
      <c r="J149" s="3" t="e">
        <f t="shared" si="21"/>
        <v>#DIV/0!</v>
      </c>
      <c r="K149" s="3" t="e">
        <f t="shared" si="9"/>
        <v>#DIV/0!</v>
      </c>
      <c r="L149" s="3" t="e">
        <f t="shared" si="22"/>
        <v>#DIV/0!</v>
      </c>
      <c r="M149" s="3" t="e">
        <f t="shared" si="10"/>
        <v>#DIV/0!</v>
      </c>
      <c r="N149" s="3" t="e">
        <f t="shared" si="23"/>
        <v>#DIV/0!</v>
      </c>
      <c r="O149" s="3" t="e">
        <f t="shared" si="11"/>
        <v>#DIV/0!</v>
      </c>
      <c r="P149" s="3" t="e">
        <f t="shared" si="24"/>
        <v>#DIV/0!</v>
      </c>
      <c r="Q149" s="3" t="e">
        <f t="shared" si="12"/>
        <v>#DIV/0!</v>
      </c>
      <c r="R149" s="3" t="e">
        <f t="shared" si="25"/>
        <v>#DIV/0!</v>
      </c>
      <c r="S149" s="3" t="e">
        <f t="shared" si="13"/>
        <v>#DIV/0!</v>
      </c>
      <c r="T149" s="3" t="e">
        <f t="shared" si="26"/>
        <v>#DIV/0!</v>
      </c>
      <c r="U149" s="3" t="e">
        <f t="shared" si="14"/>
        <v>#DIV/0!</v>
      </c>
      <c r="V149" s="3" t="e">
        <f t="shared" si="27"/>
        <v>#DIV/0!</v>
      </c>
      <c r="W149" s="3" t="e">
        <f t="shared" si="15"/>
        <v>#DIV/0!</v>
      </c>
      <c r="X149" s="3" t="e">
        <f t="shared" si="28"/>
        <v>#DIV/0!</v>
      </c>
      <c r="Y149" s="3" t="e">
        <f t="shared" si="16"/>
        <v>#DIV/0!</v>
      </c>
      <c r="Z149" s="3" t="e">
        <f t="shared" si="29"/>
        <v>#DIV/0!</v>
      </c>
      <c r="AA149" s="3" t="e">
        <f t="shared" si="17"/>
        <v>#DIV/0!</v>
      </c>
    </row>
    <row r="150" spans="4:27" ht="15.75" customHeight="1" x14ac:dyDescent="0.2">
      <c r="D150" s="3" t="e">
        <f t="shared" si="18"/>
        <v>#DIV/0!</v>
      </c>
      <c r="E150" s="3" t="e">
        <f t="shared" si="6"/>
        <v>#DIV/0!</v>
      </c>
      <c r="F150" s="3" t="e">
        <f t="shared" si="19"/>
        <v>#DIV/0!</v>
      </c>
      <c r="G150" s="3" t="e">
        <f t="shared" si="7"/>
        <v>#DIV/0!</v>
      </c>
      <c r="H150" s="3" t="e">
        <f t="shared" si="20"/>
        <v>#DIV/0!</v>
      </c>
      <c r="I150" s="3" t="e">
        <f t="shared" si="8"/>
        <v>#DIV/0!</v>
      </c>
      <c r="J150" s="3" t="e">
        <f t="shared" si="21"/>
        <v>#DIV/0!</v>
      </c>
      <c r="K150" s="3" t="e">
        <f t="shared" si="9"/>
        <v>#DIV/0!</v>
      </c>
      <c r="L150" s="3" t="e">
        <f t="shared" si="22"/>
        <v>#DIV/0!</v>
      </c>
      <c r="M150" s="3" t="e">
        <f t="shared" si="10"/>
        <v>#DIV/0!</v>
      </c>
      <c r="N150" s="3" t="e">
        <f t="shared" si="23"/>
        <v>#DIV/0!</v>
      </c>
      <c r="O150" s="3" t="e">
        <f t="shared" si="11"/>
        <v>#DIV/0!</v>
      </c>
      <c r="P150" s="3" t="e">
        <f t="shared" si="24"/>
        <v>#DIV/0!</v>
      </c>
      <c r="Q150" s="3" t="e">
        <f t="shared" si="12"/>
        <v>#DIV/0!</v>
      </c>
      <c r="R150" s="3" t="e">
        <f t="shared" si="25"/>
        <v>#DIV/0!</v>
      </c>
      <c r="S150" s="3" t="e">
        <f t="shared" si="13"/>
        <v>#DIV/0!</v>
      </c>
      <c r="T150" s="3" t="e">
        <f t="shared" si="26"/>
        <v>#DIV/0!</v>
      </c>
      <c r="U150" s="3" t="e">
        <f t="shared" si="14"/>
        <v>#DIV/0!</v>
      </c>
      <c r="V150" s="3" t="e">
        <f t="shared" si="27"/>
        <v>#DIV/0!</v>
      </c>
      <c r="W150" s="3" t="e">
        <f t="shared" si="15"/>
        <v>#DIV/0!</v>
      </c>
      <c r="X150" s="3" t="e">
        <f t="shared" si="28"/>
        <v>#DIV/0!</v>
      </c>
      <c r="Y150" s="3" t="e">
        <f t="shared" si="16"/>
        <v>#DIV/0!</v>
      </c>
      <c r="Z150" s="3" t="e">
        <f t="shared" si="29"/>
        <v>#DIV/0!</v>
      </c>
      <c r="AA150" s="3" t="e">
        <f t="shared" si="17"/>
        <v>#DIV/0!</v>
      </c>
    </row>
    <row r="151" spans="4:27" ht="15.75" customHeight="1" x14ac:dyDescent="0.2">
      <c r="D151" s="3" t="e">
        <f t="shared" si="18"/>
        <v>#DIV/0!</v>
      </c>
      <c r="E151" s="3" t="e">
        <f t="shared" si="6"/>
        <v>#DIV/0!</v>
      </c>
      <c r="F151" s="3" t="e">
        <f t="shared" si="19"/>
        <v>#DIV/0!</v>
      </c>
      <c r="G151" s="3" t="e">
        <f t="shared" si="7"/>
        <v>#DIV/0!</v>
      </c>
      <c r="H151" s="3" t="e">
        <f t="shared" si="20"/>
        <v>#DIV/0!</v>
      </c>
      <c r="I151" s="3" t="e">
        <f t="shared" si="8"/>
        <v>#DIV/0!</v>
      </c>
      <c r="J151" s="3" t="e">
        <f t="shared" si="21"/>
        <v>#DIV/0!</v>
      </c>
      <c r="K151" s="3" t="e">
        <f t="shared" si="9"/>
        <v>#DIV/0!</v>
      </c>
      <c r="L151" s="3" t="e">
        <f t="shared" si="22"/>
        <v>#DIV/0!</v>
      </c>
      <c r="M151" s="3" t="e">
        <f t="shared" si="10"/>
        <v>#DIV/0!</v>
      </c>
      <c r="N151" s="3" t="e">
        <f t="shared" si="23"/>
        <v>#DIV/0!</v>
      </c>
      <c r="O151" s="3" t="e">
        <f t="shared" si="11"/>
        <v>#DIV/0!</v>
      </c>
      <c r="P151" s="3" t="e">
        <f t="shared" si="24"/>
        <v>#DIV/0!</v>
      </c>
      <c r="Q151" s="3" t="e">
        <f t="shared" si="12"/>
        <v>#DIV/0!</v>
      </c>
      <c r="R151" s="3" t="e">
        <f t="shared" si="25"/>
        <v>#DIV/0!</v>
      </c>
      <c r="S151" s="3" t="e">
        <f t="shared" si="13"/>
        <v>#DIV/0!</v>
      </c>
      <c r="T151" s="3" t="e">
        <f t="shared" si="26"/>
        <v>#DIV/0!</v>
      </c>
      <c r="U151" s="3" t="e">
        <f t="shared" si="14"/>
        <v>#DIV/0!</v>
      </c>
      <c r="V151" s="3" t="e">
        <f t="shared" si="27"/>
        <v>#DIV/0!</v>
      </c>
      <c r="W151" s="3" t="e">
        <f t="shared" si="15"/>
        <v>#DIV/0!</v>
      </c>
      <c r="X151" s="3" t="e">
        <f t="shared" si="28"/>
        <v>#DIV/0!</v>
      </c>
      <c r="Y151" s="3" t="e">
        <f t="shared" si="16"/>
        <v>#DIV/0!</v>
      </c>
      <c r="Z151" s="3" t="e">
        <f t="shared" si="29"/>
        <v>#DIV/0!</v>
      </c>
      <c r="AA151" s="3" t="e">
        <f t="shared" si="17"/>
        <v>#DIV/0!</v>
      </c>
    </row>
    <row r="152" spans="4:27" ht="15.75" customHeight="1" x14ac:dyDescent="0.2">
      <c r="D152" s="3" t="e">
        <f t="shared" si="18"/>
        <v>#DIV/0!</v>
      </c>
      <c r="E152" s="3" t="e">
        <f t="shared" si="6"/>
        <v>#DIV/0!</v>
      </c>
      <c r="F152" s="3" t="e">
        <f t="shared" si="19"/>
        <v>#DIV/0!</v>
      </c>
      <c r="G152" s="3" t="e">
        <f t="shared" si="7"/>
        <v>#DIV/0!</v>
      </c>
      <c r="H152" s="3" t="e">
        <f t="shared" si="20"/>
        <v>#DIV/0!</v>
      </c>
      <c r="I152" s="3" t="e">
        <f t="shared" si="8"/>
        <v>#DIV/0!</v>
      </c>
      <c r="J152" s="3" t="e">
        <f t="shared" si="21"/>
        <v>#DIV/0!</v>
      </c>
      <c r="K152" s="3" t="e">
        <f t="shared" si="9"/>
        <v>#DIV/0!</v>
      </c>
      <c r="L152" s="3" t="e">
        <f t="shared" si="22"/>
        <v>#DIV/0!</v>
      </c>
      <c r="M152" s="3" t="e">
        <f t="shared" si="10"/>
        <v>#DIV/0!</v>
      </c>
      <c r="N152" s="3" t="e">
        <f t="shared" si="23"/>
        <v>#DIV/0!</v>
      </c>
      <c r="O152" s="3" t="e">
        <f t="shared" si="11"/>
        <v>#DIV/0!</v>
      </c>
      <c r="P152" s="3" t="e">
        <f t="shared" si="24"/>
        <v>#DIV/0!</v>
      </c>
      <c r="Q152" s="3" t="e">
        <f t="shared" si="12"/>
        <v>#DIV/0!</v>
      </c>
      <c r="R152" s="3" t="e">
        <f t="shared" si="25"/>
        <v>#DIV/0!</v>
      </c>
      <c r="S152" s="3" t="e">
        <f t="shared" si="13"/>
        <v>#DIV/0!</v>
      </c>
      <c r="T152" s="3" t="e">
        <f t="shared" si="26"/>
        <v>#DIV/0!</v>
      </c>
      <c r="U152" s="3" t="e">
        <f t="shared" si="14"/>
        <v>#DIV/0!</v>
      </c>
      <c r="V152" s="3" t="e">
        <f t="shared" si="27"/>
        <v>#DIV/0!</v>
      </c>
      <c r="W152" s="3" t="e">
        <f t="shared" si="15"/>
        <v>#DIV/0!</v>
      </c>
      <c r="X152" s="3" t="e">
        <f t="shared" si="28"/>
        <v>#DIV/0!</v>
      </c>
      <c r="Y152" s="3" t="e">
        <f t="shared" si="16"/>
        <v>#DIV/0!</v>
      </c>
      <c r="Z152" s="3" t="e">
        <f t="shared" si="29"/>
        <v>#DIV/0!</v>
      </c>
      <c r="AA152" s="3" t="e">
        <f t="shared" si="17"/>
        <v>#DIV/0!</v>
      </c>
    </row>
    <row r="153" spans="4:27" ht="15.75" customHeight="1" x14ac:dyDescent="0.2">
      <c r="D153" s="3" t="e">
        <f t="shared" si="18"/>
        <v>#DIV/0!</v>
      </c>
      <c r="E153" s="3" t="e">
        <f t="shared" si="6"/>
        <v>#DIV/0!</v>
      </c>
      <c r="F153" s="3" t="e">
        <f t="shared" si="19"/>
        <v>#DIV/0!</v>
      </c>
      <c r="G153" s="3" t="e">
        <f t="shared" si="7"/>
        <v>#DIV/0!</v>
      </c>
      <c r="H153" s="3" t="e">
        <f t="shared" si="20"/>
        <v>#DIV/0!</v>
      </c>
      <c r="I153" s="3" t="e">
        <f t="shared" si="8"/>
        <v>#DIV/0!</v>
      </c>
      <c r="J153" s="3" t="e">
        <f t="shared" si="21"/>
        <v>#DIV/0!</v>
      </c>
      <c r="K153" s="3" t="e">
        <f t="shared" si="9"/>
        <v>#DIV/0!</v>
      </c>
      <c r="L153" s="3" t="e">
        <f t="shared" si="22"/>
        <v>#DIV/0!</v>
      </c>
      <c r="M153" s="3" t="e">
        <f t="shared" si="10"/>
        <v>#DIV/0!</v>
      </c>
      <c r="N153" s="3" t="e">
        <f t="shared" si="23"/>
        <v>#DIV/0!</v>
      </c>
      <c r="O153" s="3" t="e">
        <f t="shared" si="11"/>
        <v>#DIV/0!</v>
      </c>
      <c r="P153" s="3" t="e">
        <f t="shared" si="24"/>
        <v>#DIV/0!</v>
      </c>
      <c r="Q153" s="3" t="e">
        <f t="shared" si="12"/>
        <v>#DIV/0!</v>
      </c>
      <c r="R153" s="3" t="e">
        <f t="shared" si="25"/>
        <v>#DIV/0!</v>
      </c>
      <c r="S153" s="3" t="e">
        <f t="shared" si="13"/>
        <v>#DIV/0!</v>
      </c>
      <c r="T153" s="3" t="e">
        <f t="shared" si="26"/>
        <v>#DIV/0!</v>
      </c>
      <c r="U153" s="3" t="e">
        <f t="shared" si="14"/>
        <v>#DIV/0!</v>
      </c>
      <c r="V153" s="3" t="e">
        <f t="shared" si="27"/>
        <v>#DIV/0!</v>
      </c>
      <c r="W153" s="3" t="e">
        <f t="shared" si="15"/>
        <v>#DIV/0!</v>
      </c>
      <c r="X153" s="3" t="e">
        <f t="shared" si="28"/>
        <v>#DIV/0!</v>
      </c>
      <c r="Y153" s="3" t="e">
        <f t="shared" si="16"/>
        <v>#DIV/0!</v>
      </c>
      <c r="Z153" s="3" t="e">
        <f t="shared" si="29"/>
        <v>#DIV/0!</v>
      </c>
      <c r="AA153" s="3" t="e">
        <f t="shared" si="17"/>
        <v>#DIV/0!</v>
      </c>
    </row>
    <row r="154" spans="4:27" ht="15.75" customHeight="1" x14ac:dyDescent="0.2">
      <c r="D154" s="3" t="e">
        <f t="shared" si="18"/>
        <v>#DIV/0!</v>
      </c>
      <c r="E154" s="3" t="e">
        <f t="shared" si="6"/>
        <v>#DIV/0!</v>
      </c>
      <c r="F154" s="3" t="e">
        <f t="shared" si="19"/>
        <v>#DIV/0!</v>
      </c>
      <c r="G154" s="3" t="e">
        <f t="shared" si="7"/>
        <v>#DIV/0!</v>
      </c>
      <c r="H154" s="3" t="e">
        <f t="shared" si="20"/>
        <v>#DIV/0!</v>
      </c>
      <c r="I154" s="3" t="e">
        <f t="shared" si="8"/>
        <v>#DIV/0!</v>
      </c>
      <c r="J154" s="3" t="e">
        <f t="shared" si="21"/>
        <v>#DIV/0!</v>
      </c>
      <c r="K154" s="3" t="e">
        <f t="shared" si="9"/>
        <v>#DIV/0!</v>
      </c>
      <c r="L154" s="3" t="e">
        <f t="shared" si="22"/>
        <v>#DIV/0!</v>
      </c>
      <c r="M154" s="3" t="e">
        <f t="shared" si="10"/>
        <v>#DIV/0!</v>
      </c>
      <c r="N154" s="3" t="e">
        <f t="shared" si="23"/>
        <v>#DIV/0!</v>
      </c>
      <c r="O154" s="3" t="e">
        <f t="shared" si="11"/>
        <v>#DIV/0!</v>
      </c>
      <c r="P154" s="3" t="e">
        <f t="shared" si="24"/>
        <v>#DIV/0!</v>
      </c>
      <c r="Q154" s="3" t="e">
        <f t="shared" si="12"/>
        <v>#DIV/0!</v>
      </c>
      <c r="R154" s="3" t="e">
        <f t="shared" si="25"/>
        <v>#DIV/0!</v>
      </c>
      <c r="S154" s="3" t="e">
        <f t="shared" si="13"/>
        <v>#DIV/0!</v>
      </c>
      <c r="T154" s="3" t="e">
        <f t="shared" si="26"/>
        <v>#DIV/0!</v>
      </c>
      <c r="U154" s="3" t="e">
        <f t="shared" si="14"/>
        <v>#DIV/0!</v>
      </c>
      <c r="V154" s="3" t="e">
        <f t="shared" si="27"/>
        <v>#DIV/0!</v>
      </c>
      <c r="W154" s="3" t="e">
        <f t="shared" si="15"/>
        <v>#DIV/0!</v>
      </c>
      <c r="X154" s="3" t="e">
        <f t="shared" si="28"/>
        <v>#DIV/0!</v>
      </c>
      <c r="Y154" s="3" t="e">
        <f t="shared" si="16"/>
        <v>#DIV/0!</v>
      </c>
      <c r="Z154" s="3" t="e">
        <f t="shared" si="29"/>
        <v>#DIV/0!</v>
      </c>
      <c r="AA154" s="3" t="e">
        <f t="shared" si="17"/>
        <v>#DIV/0!</v>
      </c>
    </row>
    <row r="155" spans="4:27" ht="15.75" customHeight="1" x14ac:dyDescent="0.2">
      <c r="D155" s="3" t="e">
        <f t="shared" si="18"/>
        <v>#DIV/0!</v>
      </c>
      <c r="E155" s="3" t="e">
        <f t="shared" si="6"/>
        <v>#DIV/0!</v>
      </c>
      <c r="F155" s="3" t="e">
        <f t="shared" si="19"/>
        <v>#DIV/0!</v>
      </c>
      <c r="G155" s="3" t="e">
        <f t="shared" si="7"/>
        <v>#DIV/0!</v>
      </c>
      <c r="H155" s="3" t="e">
        <f t="shared" si="20"/>
        <v>#DIV/0!</v>
      </c>
      <c r="I155" s="3" t="e">
        <f t="shared" si="8"/>
        <v>#DIV/0!</v>
      </c>
      <c r="J155" s="3" t="e">
        <f t="shared" si="21"/>
        <v>#DIV/0!</v>
      </c>
      <c r="K155" s="3" t="e">
        <f t="shared" si="9"/>
        <v>#DIV/0!</v>
      </c>
      <c r="L155" s="3" t="e">
        <f t="shared" si="22"/>
        <v>#DIV/0!</v>
      </c>
      <c r="M155" s="3" t="e">
        <f t="shared" si="10"/>
        <v>#DIV/0!</v>
      </c>
      <c r="N155" s="3" t="e">
        <f t="shared" si="23"/>
        <v>#DIV/0!</v>
      </c>
      <c r="O155" s="3" t="e">
        <f t="shared" si="11"/>
        <v>#DIV/0!</v>
      </c>
      <c r="P155" s="3" t="e">
        <f t="shared" si="24"/>
        <v>#DIV/0!</v>
      </c>
      <c r="Q155" s="3" t="e">
        <f t="shared" si="12"/>
        <v>#DIV/0!</v>
      </c>
      <c r="R155" s="3" t="e">
        <f t="shared" si="25"/>
        <v>#DIV/0!</v>
      </c>
      <c r="S155" s="3" t="e">
        <f t="shared" si="13"/>
        <v>#DIV/0!</v>
      </c>
      <c r="T155" s="3" t="e">
        <f t="shared" si="26"/>
        <v>#DIV/0!</v>
      </c>
      <c r="U155" s="3" t="e">
        <f t="shared" si="14"/>
        <v>#DIV/0!</v>
      </c>
      <c r="V155" s="3" t="e">
        <f t="shared" si="27"/>
        <v>#DIV/0!</v>
      </c>
      <c r="W155" s="3" t="e">
        <f t="shared" si="15"/>
        <v>#DIV/0!</v>
      </c>
      <c r="X155" s="3" t="e">
        <f t="shared" si="28"/>
        <v>#DIV/0!</v>
      </c>
      <c r="Y155" s="3" t="e">
        <f t="shared" si="16"/>
        <v>#DIV/0!</v>
      </c>
      <c r="Z155" s="3" t="e">
        <f t="shared" si="29"/>
        <v>#DIV/0!</v>
      </c>
      <c r="AA155" s="3" t="e">
        <f t="shared" si="17"/>
        <v>#DIV/0!</v>
      </c>
    </row>
    <row r="156" spans="4:27" ht="15.75" customHeight="1" x14ac:dyDescent="0.2">
      <c r="D156" s="3" t="e">
        <f t="shared" si="18"/>
        <v>#DIV/0!</v>
      </c>
      <c r="E156" s="3" t="e">
        <f t="shared" si="6"/>
        <v>#DIV/0!</v>
      </c>
      <c r="F156" s="3" t="e">
        <f t="shared" si="19"/>
        <v>#DIV/0!</v>
      </c>
      <c r="G156" s="3" t="e">
        <f t="shared" si="7"/>
        <v>#DIV/0!</v>
      </c>
      <c r="H156" s="3" t="e">
        <f t="shared" si="20"/>
        <v>#DIV/0!</v>
      </c>
      <c r="I156" s="3" t="e">
        <f t="shared" si="8"/>
        <v>#DIV/0!</v>
      </c>
      <c r="J156" s="3" t="e">
        <f t="shared" si="21"/>
        <v>#DIV/0!</v>
      </c>
      <c r="K156" s="3" t="e">
        <f t="shared" si="9"/>
        <v>#DIV/0!</v>
      </c>
      <c r="L156" s="3" t="e">
        <f t="shared" si="22"/>
        <v>#DIV/0!</v>
      </c>
      <c r="M156" s="3" t="e">
        <f t="shared" si="10"/>
        <v>#DIV/0!</v>
      </c>
      <c r="N156" s="3" t="e">
        <f t="shared" si="23"/>
        <v>#DIV/0!</v>
      </c>
      <c r="O156" s="3" t="e">
        <f t="shared" si="11"/>
        <v>#DIV/0!</v>
      </c>
      <c r="P156" s="3" t="e">
        <f t="shared" si="24"/>
        <v>#DIV/0!</v>
      </c>
      <c r="Q156" s="3" t="e">
        <f t="shared" si="12"/>
        <v>#DIV/0!</v>
      </c>
      <c r="R156" s="3" t="e">
        <f t="shared" si="25"/>
        <v>#DIV/0!</v>
      </c>
      <c r="S156" s="3" t="e">
        <f t="shared" si="13"/>
        <v>#DIV/0!</v>
      </c>
      <c r="T156" s="3" t="e">
        <f t="shared" si="26"/>
        <v>#DIV/0!</v>
      </c>
      <c r="U156" s="3" t="e">
        <f t="shared" si="14"/>
        <v>#DIV/0!</v>
      </c>
      <c r="V156" s="3" t="e">
        <f t="shared" si="27"/>
        <v>#DIV/0!</v>
      </c>
      <c r="W156" s="3" t="e">
        <f t="shared" si="15"/>
        <v>#DIV/0!</v>
      </c>
      <c r="X156" s="3" t="e">
        <f t="shared" si="28"/>
        <v>#DIV/0!</v>
      </c>
      <c r="Y156" s="3" t="e">
        <f t="shared" si="16"/>
        <v>#DIV/0!</v>
      </c>
      <c r="Z156" s="3" t="e">
        <f t="shared" si="29"/>
        <v>#DIV/0!</v>
      </c>
      <c r="AA156" s="3" t="e">
        <f t="shared" si="17"/>
        <v>#DIV/0!</v>
      </c>
    </row>
    <row r="157" spans="4:27" ht="15.75" customHeight="1" x14ac:dyDescent="0.2">
      <c r="D157" s="3" t="e">
        <f t="shared" si="18"/>
        <v>#DIV/0!</v>
      </c>
      <c r="E157" s="3" t="e">
        <f t="shared" si="6"/>
        <v>#DIV/0!</v>
      </c>
      <c r="F157" s="3" t="e">
        <f t="shared" si="19"/>
        <v>#DIV/0!</v>
      </c>
      <c r="G157" s="3" t="e">
        <f t="shared" si="7"/>
        <v>#DIV/0!</v>
      </c>
      <c r="H157" s="3" t="e">
        <f t="shared" si="20"/>
        <v>#DIV/0!</v>
      </c>
      <c r="I157" s="3" t="e">
        <f t="shared" si="8"/>
        <v>#DIV/0!</v>
      </c>
      <c r="J157" s="3" t="e">
        <f t="shared" si="21"/>
        <v>#DIV/0!</v>
      </c>
      <c r="K157" s="3" t="e">
        <f t="shared" si="9"/>
        <v>#DIV/0!</v>
      </c>
      <c r="L157" s="3" t="e">
        <f t="shared" si="22"/>
        <v>#DIV/0!</v>
      </c>
      <c r="M157" s="3" t="e">
        <f t="shared" si="10"/>
        <v>#DIV/0!</v>
      </c>
      <c r="N157" s="3" t="e">
        <f t="shared" si="23"/>
        <v>#DIV/0!</v>
      </c>
      <c r="O157" s="3" t="e">
        <f t="shared" si="11"/>
        <v>#DIV/0!</v>
      </c>
      <c r="P157" s="3" t="e">
        <f t="shared" si="24"/>
        <v>#DIV/0!</v>
      </c>
      <c r="Q157" s="3" t="e">
        <f t="shared" si="12"/>
        <v>#DIV/0!</v>
      </c>
      <c r="R157" s="3" t="e">
        <f t="shared" si="25"/>
        <v>#DIV/0!</v>
      </c>
      <c r="S157" s="3" t="e">
        <f t="shared" si="13"/>
        <v>#DIV/0!</v>
      </c>
      <c r="T157" s="3" t="e">
        <f t="shared" si="26"/>
        <v>#DIV/0!</v>
      </c>
      <c r="U157" s="3" t="e">
        <f t="shared" si="14"/>
        <v>#DIV/0!</v>
      </c>
      <c r="V157" s="3" t="e">
        <f t="shared" si="27"/>
        <v>#DIV/0!</v>
      </c>
      <c r="W157" s="3" t="e">
        <f t="shared" si="15"/>
        <v>#DIV/0!</v>
      </c>
      <c r="X157" s="3" t="e">
        <f t="shared" si="28"/>
        <v>#DIV/0!</v>
      </c>
      <c r="Y157" s="3" t="e">
        <f t="shared" si="16"/>
        <v>#DIV/0!</v>
      </c>
      <c r="Z157" s="3" t="e">
        <f t="shared" si="29"/>
        <v>#DIV/0!</v>
      </c>
      <c r="AA157" s="3" t="e">
        <f t="shared" si="17"/>
        <v>#DIV/0!</v>
      </c>
    </row>
    <row r="158" spans="4:27" ht="15.75" customHeight="1" x14ac:dyDescent="0.2">
      <c r="D158" s="3" t="e">
        <f t="shared" si="18"/>
        <v>#DIV/0!</v>
      </c>
      <c r="E158" s="3" t="e">
        <f t="shared" si="6"/>
        <v>#DIV/0!</v>
      </c>
      <c r="F158" s="3" t="e">
        <f t="shared" si="19"/>
        <v>#DIV/0!</v>
      </c>
      <c r="G158" s="3" t="e">
        <f t="shared" si="7"/>
        <v>#DIV/0!</v>
      </c>
      <c r="H158" s="3" t="e">
        <f t="shared" si="20"/>
        <v>#DIV/0!</v>
      </c>
      <c r="I158" s="3" t="e">
        <f t="shared" si="8"/>
        <v>#DIV/0!</v>
      </c>
      <c r="J158" s="3" t="e">
        <f t="shared" si="21"/>
        <v>#DIV/0!</v>
      </c>
      <c r="K158" s="3" t="e">
        <f t="shared" si="9"/>
        <v>#DIV/0!</v>
      </c>
      <c r="L158" s="3" t="e">
        <f t="shared" si="22"/>
        <v>#DIV/0!</v>
      </c>
      <c r="M158" s="3" t="e">
        <f t="shared" si="10"/>
        <v>#DIV/0!</v>
      </c>
      <c r="N158" s="3" t="e">
        <f t="shared" si="23"/>
        <v>#DIV/0!</v>
      </c>
      <c r="O158" s="3" t="e">
        <f t="shared" si="11"/>
        <v>#DIV/0!</v>
      </c>
      <c r="P158" s="3" t="e">
        <f t="shared" si="24"/>
        <v>#DIV/0!</v>
      </c>
      <c r="Q158" s="3" t="e">
        <f t="shared" si="12"/>
        <v>#DIV/0!</v>
      </c>
      <c r="R158" s="3" t="e">
        <f t="shared" si="25"/>
        <v>#DIV/0!</v>
      </c>
      <c r="S158" s="3" t="e">
        <f t="shared" si="13"/>
        <v>#DIV/0!</v>
      </c>
      <c r="T158" s="3" t="e">
        <f t="shared" si="26"/>
        <v>#DIV/0!</v>
      </c>
      <c r="U158" s="3" t="e">
        <f t="shared" si="14"/>
        <v>#DIV/0!</v>
      </c>
      <c r="V158" s="3" t="e">
        <f t="shared" si="27"/>
        <v>#DIV/0!</v>
      </c>
      <c r="W158" s="3" t="e">
        <f t="shared" si="15"/>
        <v>#DIV/0!</v>
      </c>
      <c r="X158" s="3" t="e">
        <f t="shared" si="28"/>
        <v>#DIV/0!</v>
      </c>
      <c r="Y158" s="3" t="e">
        <f t="shared" si="16"/>
        <v>#DIV/0!</v>
      </c>
      <c r="Z158" s="3" t="e">
        <f t="shared" si="29"/>
        <v>#DIV/0!</v>
      </c>
      <c r="AA158" s="3" t="e">
        <f t="shared" si="17"/>
        <v>#DIV/0!</v>
      </c>
    </row>
    <row r="159" spans="4:27" ht="15.75" customHeight="1" x14ac:dyDescent="0.2">
      <c r="D159" s="3" t="e">
        <f t="shared" si="18"/>
        <v>#DIV/0!</v>
      </c>
      <c r="E159" s="3" t="e">
        <f t="shared" si="6"/>
        <v>#DIV/0!</v>
      </c>
      <c r="F159" s="3" t="e">
        <f t="shared" si="19"/>
        <v>#DIV/0!</v>
      </c>
      <c r="G159" s="3" t="e">
        <f t="shared" si="7"/>
        <v>#DIV/0!</v>
      </c>
      <c r="H159" s="3" t="e">
        <f t="shared" si="20"/>
        <v>#DIV/0!</v>
      </c>
      <c r="I159" s="3" t="e">
        <f t="shared" si="8"/>
        <v>#DIV/0!</v>
      </c>
      <c r="J159" s="3" t="e">
        <f t="shared" si="21"/>
        <v>#DIV/0!</v>
      </c>
      <c r="K159" s="3" t="e">
        <f t="shared" si="9"/>
        <v>#DIV/0!</v>
      </c>
      <c r="L159" s="3" t="e">
        <f t="shared" si="22"/>
        <v>#DIV/0!</v>
      </c>
      <c r="M159" s="3" t="e">
        <f t="shared" si="10"/>
        <v>#DIV/0!</v>
      </c>
      <c r="N159" s="3" t="e">
        <f t="shared" si="23"/>
        <v>#DIV/0!</v>
      </c>
      <c r="O159" s="3" t="e">
        <f t="shared" si="11"/>
        <v>#DIV/0!</v>
      </c>
      <c r="P159" s="3" t="e">
        <f t="shared" si="24"/>
        <v>#DIV/0!</v>
      </c>
      <c r="Q159" s="3" t="e">
        <f t="shared" si="12"/>
        <v>#DIV/0!</v>
      </c>
      <c r="R159" s="3" t="e">
        <f t="shared" si="25"/>
        <v>#DIV/0!</v>
      </c>
      <c r="S159" s="3" t="e">
        <f t="shared" si="13"/>
        <v>#DIV/0!</v>
      </c>
      <c r="T159" s="3" t="e">
        <f t="shared" si="26"/>
        <v>#DIV/0!</v>
      </c>
      <c r="U159" s="3" t="e">
        <f t="shared" si="14"/>
        <v>#DIV/0!</v>
      </c>
      <c r="V159" s="3" t="e">
        <f t="shared" si="27"/>
        <v>#DIV/0!</v>
      </c>
      <c r="W159" s="3" t="e">
        <f t="shared" si="15"/>
        <v>#DIV/0!</v>
      </c>
      <c r="X159" s="3" t="e">
        <f t="shared" si="28"/>
        <v>#DIV/0!</v>
      </c>
      <c r="Y159" s="3" t="e">
        <f t="shared" si="16"/>
        <v>#DIV/0!</v>
      </c>
      <c r="Z159" s="3" t="e">
        <f t="shared" si="29"/>
        <v>#DIV/0!</v>
      </c>
      <c r="AA159" s="3" t="e">
        <f t="shared" si="17"/>
        <v>#DIV/0!</v>
      </c>
    </row>
    <row r="160" spans="4:27" ht="15.75" customHeight="1" x14ac:dyDescent="0.2">
      <c r="D160" s="3" t="e">
        <f t="shared" si="18"/>
        <v>#DIV/0!</v>
      </c>
      <c r="E160" s="3" t="e">
        <f t="shared" si="6"/>
        <v>#DIV/0!</v>
      </c>
      <c r="F160" s="3" t="e">
        <f t="shared" si="19"/>
        <v>#DIV/0!</v>
      </c>
      <c r="G160" s="3" t="e">
        <f t="shared" si="7"/>
        <v>#DIV/0!</v>
      </c>
      <c r="H160" s="3" t="e">
        <f t="shared" si="20"/>
        <v>#DIV/0!</v>
      </c>
      <c r="I160" s="3" t="e">
        <f t="shared" si="8"/>
        <v>#DIV/0!</v>
      </c>
      <c r="J160" s="3" t="e">
        <f t="shared" si="21"/>
        <v>#DIV/0!</v>
      </c>
      <c r="K160" s="3" t="e">
        <f t="shared" si="9"/>
        <v>#DIV/0!</v>
      </c>
      <c r="L160" s="3" t="e">
        <f t="shared" si="22"/>
        <v>#DIV/0!</v>
      </c>
      <c r="M160" s="3" t="e">
        <f t="shared" si="10"/>
        <v>#DIV/0!</v>
      </c>
      <c r="N160" s="3" t="e">
        <f t="shared" si="23"/>
        <v>#DIV/0!</v>
      </c>
      <c r="O160" s="3" t="e">
        <f t="shared" si="11"/>
        <v>#DIV/0!</v>
      </c>
      <c r="P160" s="3" t="e">
        <f t="shared" si="24"/>
        <v>#DIV/0!</v>
      </c>
      <c r="Q160" s="3" t="e">
        <f t="shared" si="12"/>
        <v>#DIV/0!</v>
      </c>
      <c r="R160" s="3" t="e">
        <f t="shared" si="25"/>
        <v>#DIV/0!</v>
      </c>
      <c r="S160" s="3" t="e">
        <f t="shared" si="13"/>
        <v>#DIV/0!</v>
      </c>
      <c r="T160" s="3" t="e">
        <f t="shared" si="26"/>
        <v>#DIV/0!</v>
      </c>
      <c r="U160" s="3" t="e">
        <f t="shared" si="14"/>
        <v>#DIV/0!</v>
      </c>
      <c r="V160" s="3" t="e">
        <f t="shared" si="27"/>
        <v>#DIV/0!</v>
      </c>
      <c r="W160" s="3" t="e">
        <f t="shared" si="15"/>
        <v>#DIV/0!</v>
      </c>
      <c r="X160" s="3" t="e">
        <f t="shared" si="28"/>
        <v>#DIV/0!</v>
      </c>
      <c r="Y160" s="3" t="e">
        <f t="shared" si="16"/>
        <v>#DIV/0!</v>
      </c>
      <c r="Z160" s="3" t="e">
        <f t="shared" si="29"/>
        <v>#DIV/0!</v>
      </c>
      <c r="AA160" s="3" t="e">
        <f t="shared" si="17"/>
        <v>#DIV/0!</v>
      </c>
    </row>
    <row r="161" spans="4:27" ht="15.75" customHeight="1" x14ac:dyDescent="0.2">
      <c r="D161" s="3" t="e">
        <f t="shared" si="18"/>
        <v>#DIV/0!</v>
      </c>
      <c r="E161" s="3" t="e">
        <f t="shared" si="6"/>
        <v>#DIV/0!</v>
      </c>
      <c r="F161" s="3" t="e">
        <f t="shared" si="19"/>
        <v>#DIV/0!</v>
      </c>
      <c r="G161" s="3" t="e">
        <f t="shared" si="7"/>
        <v>#DIV/0!</v>
      </c>
      <c r="H161" s="3" t="e">
        <f t="shared" si="20"/>
        <v>#DIV/0!</v>
      </c>
      <c r="I161" s="3" t="e">
        <f t="shared" si="8"/>
        <v>#DIV/0!</v>
      </c>
      <c r="J161" s="3" t="e">
        <f t="shared" si="21"/>
        <v>#DIV/0!</v>
      </c>
      <c r="K161" s="3" t="e">
        <f t="shared" si="9"/>
        <v>#DIV/0!</v>
      </c>
      <c r="L161" s="3" t="e">
        <f t="shared" si="22"/>
        <v>#DIV/0!</v>
      </c>
      <c r="M161" s="3" t="e">
        <f t="shared" si="10"/>
        <v>#DIV/0!</v>
      </c>
      <c r="N161" s="3" t="e">
        <f t="shared" si="23"/>
        <v>#DIV/0!</v>
      </c>
      <c r="O161" s="3" t="e">
        <f t="shared" si="11"/>
        <v>#DIV/0!</v>
      </c>
      <c r="P161" s="3" t="e">
        <f t="shared" si="24"/>
        <v>#DIV/0!</v>
      </c>
      <c r="Q161" s="3" t="e">
        <f t="shared" si="12"/>
        <v>#DIV/0!</v>
      </c>
      <c r="R161" s="3" t="e">
        <f t="shared" si="25"/>
        <v>#DIV/0!</v>
      </c>
      <c r="S161" s="3" t="e">
        <f t="shared" si="13"/>
        <v>#DIV/0!</v>
      </c>
      <c r="T161" s="3" t="e">
        <f t="shared" si="26"/>
        <v>#DIV/0!</v>
      </c>
      <c r="U161" s="3" t="e">
        <f t="shared" si="14"/>
        <v>#DIV/0!</v>
      </c>
      <c r="V161" s="3" t="e">
        <f t="shared" si="27"/>
        <v>#DIV/0!</v>
      </c>
      <c r="W161" s="3" t="e">
        <f t="shared" si="15"/>
        <v>#DIV/0!</v>
      </c>
      <c r="X161" s="3" t="e">
        <f t="shared" si="28"/>
        <v>#DIV/0!</v>
      </c>
      <c r="Y161" s="3" t="e">
        <f t="shared" si="16"/>
        <v>#DIV/0!</v>
      </c>
      <c r="Z161" s="3" t="e">
        <f t="shared" si="29"/>
        <v>#DIV/0!</v>
      </c>
      <c r="AA161" s="3" t="e">
        <f t="shared" si="17"/>
        <v>#DIV/0!</v>
      </c>
    </row>
    <row r="162" spans="4:27" ht="15.75" customHeight="1" x14ac:dyDescent="0.2">
      <c r="D162" s="3" t="e">
        <f t="shared" si="18"/>
        <v>#DIV/0!</v>
      </c>
      <c r="E162" s="3" t="e">
        <f t="shared" si="6"/>
        <v>#DIV/0!</v>
      </c>
      <c r="F162" s="3" t="e">
        <f t="shared" si="19"/>
        <v>#DIV/0!</v>
      </c>
      <c r="G162" s="3" t="e">
        <f t="shared" si="7"/>
        <v>#DIV/0!</v>
      </c>
      <c r="H162" s="3" t="e">
        <f t="shared" si="20"/>
        <v>#DIV/0!</v>
      </c>
      <c r="I162" s="3" t="e">
        <f t="shared" si="8"/>
        <v>#DIV/0!</v>
      </c>
      <c r="J162" s="3" t="e">
        <f t="shared" si="21"/>
        <v>#DIV/0!</v>
      </c>
      <c r="K162" s="3" t="e">
        <f t="shared" si="9"/>
        <v>#DIV/0!</v>
      </c>
      <c r="L162" s="3" t="e">
        <f t="shared" si="22"/>
        <v>#DIV/0!</v>
      </c>
      <c r="M162" s="3" t="e">
        <f t="shared" si="10"/>
        <v>#DIV/0!</v>
      </c>
      <c r="N162" s="3" t="e">
        <f t="shared" si="23"/>
        <v>#DIV/0!</v>
      </c>
      <c r="O162" s="3" t="e">
        <f t="shared" si="11"/>
        <v>#DIV/0!</v>
      </c>
      <c r="P162" s="3" t="e">
        <f t="shared" si="24"/>
        <v>#DIV/0!</v>
      </c>
      <c r="Q162" s="3" t="e">
        <f t="shared" si="12"/>
        <v>#DIV/0!</v>
      </c>
      <c r="R162" s="3" t="e">
        <f t="shared" si="25"/>
        <v>#DIV/0!</v>
      </c>
      <c r="S162" s="3" t="e">
        <f t="shared" si="13"/>
        <v>#DIV/0!</v>
      </c>
      <c r="T162" s="3" t="e">
        <f t="shared" si="26"/>
        <v>#DIV/0!</v>
      </c>
      <c r="U162" s="3" t="e">
        <f t="shared" si="14"/>
        <v>#DIV/0!</v>
      </c>
      <c r="V162" s="3" t="e">
        <f t="shared" si="27"/>
        <v>#DIV/0!</v>
      </c>
      <c r="W162" s="3" t="e">
        <f t="shared" si="15"/>
        <v>#DIV/0!</v>
      </c>
      <c r="X162" s="3" t="e">
        <f t="shared" si="28"/>
        <v>#DIV/0!</v>
      </c>
      <c r="Y162" s="3" t="e">
        <f t="shared" si="16"/>
        <v>#DIV/0!</v>
      </c>
      <c r="Z162" s="3" t="e">
        <f t="shared" si="29"/>
        <v>#DIV/0!</v>
      </c>
      <c r="AA162" s="3" t="e">
        <f t="shared" si="17"/>
        <v>#DIV/0!</v>
      </c>
    </row>
    <row r="163" spans="4:27" ht="15.75" customHeight="1" x14ac:dyDescent="0.2">
      <c r="D163" s="3" t="e">
        <f t="shared" si="18"/>
        <v>#DIV/0!</v>
      </c>
      <c r="E163" s="3" t="e">
        <f t="shared" si="6"/>
        <v>#DIV/0!</v>
      </c>
      <c r="F163" s="3" t="e">
        <f t="shared" si="19"/>
        <v>#DIV/0!</v>
      </c>
      <c r="G163" s="3" t="e">
        <f t="shared" si="7"/>
        <v>#DIV/0!</v>
      </c>
      <c r="H163" s="3" t="e">
        <f t="shared" si="20"/>
        <v>#DIV/0!</v>
      </c>
      <c r="I163" s="3" t="e">
        <f t="shared" si="8"/>
        <v>#DIV/0!</v>
      </c>
      <c r="J163" s="3" t="e">
        <f t="shared" si="21"/>
        <v>#DIV/0!</v>
      </c>
      <c r="K163" s="3" t="e">
        <f t="shared" si="9"/>
        <v>#DIV/0!</v>
      </c>
      <c r="L163" s="3" t="e">
        <f t="shared" si="22"/>
        <v>#DIV/0!</v>
      </c>
      <c r="M163" s="3" t="e">
        <f t="shared" si="10"/>
        <v>#DIV/0!</v>
      </c>
      <c r="N163" s="3" t="e">
        <f t="shared" si="23"/>
        <v>#DIV/0!</v>
      </c>
      <c r="O163" s="3" t="e">
        <f t="shared" si="11"/>
        <v>#DIV/0!</v>
      </c>
      <c r="P163" s="3" t="e">
        <f t="shared" si="24"/>
        <v>#DIV/0!</v>
      </c>
      <c r="Q163" s="3" t="e">
        <f t="shared" si="12"/>
        <v>#DIV/0!</v>
      </c>
      <c r="R163" s="3" t="e">
        <f t="shared" si="25"/>
        <v>#DIV/0!</v>
      </c>
      <c r="S163" s="3" t="e">
        <f t="shared" si="13"/>
        <v>#DIV/0!</v>
      </c>
      <c r="T163" s="3" t="e">
        <f t="shared" si="26"/>
        <v>#DIV/0!</v>
      </c>
      <c r="U163" s="3" t="e">
        <f t="shared" si="14"/>
        <v>#DIV/0!</v>
      </c>
      <c r="V163" s="3" t="e">
        <f t="shared" si="27"/>
        <v>#DIV/0!</v>
      </c>
      <c r="W163" s="3" t="e">
        <f t="shared" si="15"/>
        <v>#DIV/0!</v>
      </c>
      <c r="X163" s="3" t="e">
        <f t="shared" si="28"/>
        <v>#DIV/0!</v>
      </c>
      <c r="Y163" s="3" t="e">
        <f t="shared" si="16"/>
        <v>#DIV/0!</v>
      </c>
      <c r="Z163" s="3" t="e">
        <f t="shared" si="29"/>
        <v>#DIV/0!</v>
      </c>
      <c r="AA163" s="3" t="e">
        <f t="shared" si="17"/>
        <v>#DIV/0!</v>
      </c>
    </row>
    <row r="164" spans="4:27" ht="15.75" customHeight="1" x14ac:dyDescent="0.2">
      <c r="D164" s="3" t="e">
        <f t="shared" si="18"/>
        <v>#DIV/0!</v>
      </c>
      <c r="E164" s="3" t="e">
        <f t="shared" si="6"/>
        <v>#DIV/0!</v>
      </c>
      <c r="F164" s="3" t="e">
        <f t="shared" si="19"/>
        <v>#DIV/0!</v>
      </c>
      <c r="G164" s="3" t="e">
        <f t="shared" si="7"/>
        <v>#DIV/0!</v>
      </c>
      <c r="H164" s="3" t="e">
        <f t="shared" si="20"/>
        <v>#DIV/0!</v>
      </c>
      <c r="I164" s="3" t="e">
        <f t="shared" si="8"/>
        <v>#DIV/0!</v>
      </c>
      <c r="J164" s="3" t="e">
        <f t="shared" si="21"/>
        <v>#DIV/0!</v>
      </c>
      <c r="K164" s="3" t="e">
        <f t="shared" si="9"/>
        <v>#DIV/0!</v>
      </c>
      <c r="L164" s="3" t="e">
        <f t="shared" si="22"/>
        <v>#DIV/0!</v>
      </c>
      <c r="M164" s="3" t="e">
        <f t="shared" si="10"/>
        <v>#DIV/0!</v>
      </c>
      <c r="N164" s="3" t="e">
        <f t="shared" si="23"/>
        <v>#DIV/0!</v>
      </c>
      <c r="O164" s="3" t="e">
        <f t="shared" si="11"/>
        <v>#DIV/0!</v>
      </c>
      <c r="P164" s="3" t="e">
        <f t="shared" si="24"/>
        <v>#DIV/0!</v>
      </c>
      <c r="Q164" s="3" t="e">
        <f t="shared" si="12"/>
        <v>#DIV/0!</v>
      </c>
      <c r="R164" s="3" t="e">
        <f t="shared" si="25"/>
        <v>#DIV/0!</v>
      </c>
      <c r="S164" s="3" t="e">
        <f t="shared" si="13"/>
        <v>#DIV/0!</v>
      </c>
      <c r="T164" s="3" t="e">
        <f t="shared" si="26"/>
        <v>#DIV/0!</v>
      </c>
      <c r="U164" s="3" t="e">
        <f t="shared" si="14"/>
        <v>#DIV/0!</v>
      </c>
      <c r="V164" s="3" t="e">
        <f t="shared" si="27"/>
        <v>#DIV/0!</v>
      </c>
      <c r="W164" s="3" t="e">
        <f t="shared" si="15"/>
        <v>#DIV/0!</v>
      </c>
      <c r="X164" s="3" t="e">
        <f t="shared" si="28"/>
        <v>#DIV/0!</v>
      </c>
      <c r="Y164" s="3" t="e">
        <f t="shared" si="16"/>
        <v>#DIV/0!</v>
      </c>
      <c r="Z164" s="3" t="e">
        <f t="shared" si="29"/>
        <v>#DIV/0!</v>
      </c>
      <c r="AA164" s="3" t="e">
        <f t="shared" si="17"/>
        <v>#DIV/0!</v>
      </c>
    </row>
    <row r="165" spans="4:27" ht="15.75" customHeight="1" x14ac:dyDescent="0.2">
      <c r="D165" s="3" t="e">
        <f t="shared" si="18"/>
        <v>#DIV/0!</v>
      </c>
      <c r="E165" s="3" t="e">
        <f t="shared" si="6"/>
        <v>#DIV/0!</v>
      </c>
      <c r="F165" s="3" t="e">
        <f t="shared" si="19"/>
        <v>#DIV/0!</v>
      </c>
      <c r="G165" s="3" t="e">
        <f t="shared" si="7"/>
        <v>#DIV/0!</v>
      </c>
      <c r="H165" s="3" t="e">
        <f t="shared" si="20"/>
        <v>#DIV/0!</v>
      </c>
      <c r="I165" s="3" t="e">
        <f t="shared" si="8"/>
        <v>#DIV/0!</v>
      </c>
      <c r="J165" s="3" t="e">
        <f t="shared" si="21"/>
        <v>#DIV/0!</v>
      </c>
      <c r="K165" s="3" t="e">
        <f t="shared" si="9"/>
        <v>#DIV/0!</v>
      </c>
      <c r="L165" s="3" t="e">
        <f t="shared" si="22"/>
        <v>#DIV/0!</v>
      </c>
      <c r="M165" s="3" t="e">
        <f t="shared" si="10"/>
        <v>#DIV/0!</v>
      </c>
      <c r="N165" s="3" t="e">
        <f t="shared" si="23"/>
        <v>#DIV/0!</v>
      </c>
      <c r="O165" s="3" t="e">
        <f t="shared" si="11"/>
        <v>#DIV/0!</v>
      </c>
      <c r="P165" s="3" t="e">
        <f t="shared" si="24"/>
        <v>#DIV/0!</v>
      </c>
      <c r="Q165" s="3" t="e">
        <f t="shared" si="12"/>
        <v>#DIV/0!</v>
      </c>
      <c r="R165" s="3" t="e">
        <f t="shared" si="25"/>
        <v>#DIV/0!</v>
      </c>
      <c r="S165" s="3" t="e">
        <f t="shared" si="13"/>
        <v>#DIV/0!</v>
      </c>
      <c r="T165" s="3" t="e">
        <f t="shared" si="26"/>
        <v>#DIV/0!</v>
      </c>
      <c r="U165" s="3" t="e">
        <f t="shared" si="14"/>
        <v>#DIV/0!</v>
      </c>
      <c r="V165" s="3" t="e">
        <f t="shared" si="27"/>
        <v>#DIV/0!</v>
      </c>
      <c r="W165" s="3" t="e">
        <f t="shared" si="15"/>
        <v>#DIV/0!</v>
      </c>
      <c r="X165" s="3" t="e">
        <f t="shared" si="28"/>
        <v>#DIV/0!</v>
      </c>
      <c r="Y165" s="3" t="e">
        <f t="shared" si="16"/>
        <v>#DIV/0!</v>
      </c>
      <c r="Z165" s="3" t="e">
        <f t="shared" si="29"/>
        <v>#DIV/0!</v>
      </c>
      <c r="AA165" s="3" t="e">
        <f t="shared" si="17"/>
        <v>#DIV/0!</v>
      </c>
    </row>
    <row r="166" spans="4:27" ht="15.75" customHeight="1" x14ac:dyDescent="0.2">
      <c r="D166" s="3" t="e">
        <f t="shared" si="18"/>
        <v>#DIV/0!</v>
      </c>
      <c r="E166" s="3" t="e">
        <f t="shared" si="6"/>
        <v>#DIV/0!</v>
      </c>
      <c r="F166" s="3" t="e">
        <f t="shared" si="19"/>
        <v>#DIV/0!</v>
      </c>
      <c r="G166" s="3" t="e">
        <f t="shared" si="7"/>
        <v>#DIV/0!</v>
      </c>
      <c r="H166" s="3" t="e">
        <f t="shared" si="20"/>
        <v>#DIV/0!</v>
      </c>
      <c r="I166" s="3" t="e">
        <f t="shared" si="8"/>
        <v>#DIV/0!</v>
      </c>
      <c r="J166" s="3" t="e">
        <f t="shared" si="21"/>
        <v>#DIV/0!</v>
      </c>
      <c r="K166" s="3" t="e">
        <f t="shared" si="9"/>
        <v>#DIV/0!</v>
      </c>
      <c r="L166" s="3" t="e">
        <f t="shared" si="22"/>
        <v>#DIV/0!</v>
      </c>
      <c r="M166" s="3" t="e">
        <f t="shared" si="10"/>
        <v>#DIV/0!</v>
      </c>
      <c r="N166" s="3" t="e">
        <f t="shared" si="23"/>
        <v>#DIV/0!</v>
      </c>
      <c r="O166" s="3" t="e">
        <f t="shared" si="11"/>
        <v>#DIV/0!</v>
      </c>
      <c r="P166" s="3" t="e">
        <f t="shared" si="24"/>
        <v>#DIV/0!</v>
      </c>
      <c r="Q166" s="3" t="e">
        <f t="shared" si="12"/>
        <v>#DIV/0!</v>
      </c>
      <c r="R166" s="3" t="e">
        <f t="shared" si="25"/>
        <v>#DIV/0!</v>
      </c>
      <c r="S166" s="3" t="e">
        <f t="shared" si="13"/>
        <v>#DIV/0!</v>
      </c>
      <c r="T166" s="3" t="e">
        <f t="shared" si="26"/>
        <v>#DIV/0!</v>
      </c>
      <c r="U166" s="3" t="e">
        <f t="shared" si="14"/>
        <v>#DIV/0!</v>
      </c>
      <c r="V166" s="3" t="e">
        <f t="shared" si="27"/>
        <v>#DIV/0!</v>
      </c>
      <c r="W166" s="3" t="e">
        <f t="shared" si="15"/>
        <v>#DIV/0!</v>
      </c>
      <c r="X166" s="3" t="e">
        <f t="shared" si="28"/>
        <v>#DIV/0!</v>
      </c>
      <c r="Y166" s="3" t="e">
        <f t="shared" si="16"/>
        <v>#DIV/0!</v>
      </c>
      <c r="Z166" s="3" t="e">
        <f t="shared" si="29"/>
        <v>#DIV/0!</v>
      </c>
      <c r="AA166" s="3" t="e">
        <f t="shared" si="17"/>
        <v>#DIV/0!</v>
      </c>
    </row>
    <row r="167" spans="4:27" ht="15.75" customHeight="1" x14ac:dyDescent="0.2">
      <c r="D167" s="3" t="e">
        <f t="shared" si="18"/>
        <v>#DIV/0!</v>
      </c>
      <c r="E167" s="3" t="e">
        <f t="shared" si="6"/>
        <v>#DIV/0!</v>
      </c>
      <c r="F167" s="3" t="e">
        <f t="shared" si="19"/>
        <v>#DIV/0!</v>
      </c>
      <c r="G167" s="3" t="e">
        <f t="shared" si="7"/>
        <v>#DIV/0!</v>
      </c>
      <c r="H167" s="3" t="e">
        <f t="shared" si="20"/>
        <v>#DIV/0!</v>
      </c>
      <c r="I167" s="3" t="e">
        <f t="shared" si="8"/>
        <v>#DIV/0!</v>
      </c>
      <c r="J167" s="3" t="e">
        <f t="shared" si="21"/>
        <v>#DIV/0!</v>
      </c>
      <c r="K167" s="3" t="e">
        <f t="shared" si="9"/>
        <v>#DIV/0!</v>
      </c>
      <c r="L167" s="3" t="e">
        <f t="shared" si="22"/>
        <v>#DIV/0!</v>
      </c>
      <c r="M167" s="3" t="e">
        <f t="shared" si="10"/>
        <v>#DIV/0!</v>
      </c>
      <c r="N167" s="3" t="e">
        <f t="shared" si="23"/>
        <v>#DIV/0!</v>
      </c>
      <c r="O167" s="3" t="e">
        <f t="shared" si="11"/>
        <v>#DIV/0!</v>
      </c>
      <c r="P167" s="3" t="e">
        <f t="shared" si="24"/>
        <v>#DIV/0!</v>
      </c>
      <c r="Q167" s="3" t="e">
        <f t="shared" si="12"/>
        <v>#DIV/0!</v>
      </c>
      <c r="R167" s="3" t="e">
        <f t="shared" si="25"/>
        <v>#DIV/0!</v>
      </c>
      <c r="S167" s="3" t="e">
        <f t="shared" si="13"/>
        <v>#DIV/0!</v>
      </c>
      <c r="T167" s="3" t="e">
        <f t="shared" si="26"/>
        <v>#DIV/0!</v>
      </c>
      <c r="U167" s="3" t="e">
        <f t="shared" si="14"/>
        <v>#DIV/0!</v>
      </c>
      <c r="V167" s="3" t="e">
        <f t="shared" si="27"/>
        <v>#DIV/0!</v>
      </c>
      <c r="W167" s="3" t="e">
        <f t="shared" si="15"/>
        <v>#DIV/0!</v>
      </c>
      <c r="X167" s="3" t="e">
        <f t="shared" si="28"/>
        <v>#DIV/0!</v>
      </c>
      <c r="Y167" s="3" t="e">
        <f t="shared" si="16"/>
        <v>#DIV/0!</v>
      </c>
      <c r="Z167" s="3" t="e">
        <f t="shared" si="29"/>
        <v>#DIV/0!</v>
      </c>
      <c r="AA167" s="3" t="e">
        <f t="shared" si="17"/>
        <v>#DIV/0!</v>
      </c>
    </row>
    <row r="168" spans="4:27" ht="15.75" customHeight="1" x14ac:dyDescent="0.2">
      <c r="D168" s="3" t="e">
        <f t="shared" si="18"/>
        <v>#DIV/0!</v>
      </c>
      <c r="E168" s="3" t="e">
        <f t="shared" si="6"/>
        <v>#DIV/0!</v>
      </c>
      <c r="F168" s="3" t="e">
        <f t="shared" si="19"/>
        <v>#DIV/0!</v>
      </c>
      <c r="G168" s="3" t="e">
        <f t="shared" si="7"/>
        <v>#DIV/0!</v>
      </c>
      <c r="H168" s="3" t="e">
        <f t="shared" si="20"/>
        <v>#DIV/0!</v>
      </c>
      <c r="I168" s="3" t="e">
        <f t="shared" si="8"/>
        <v>#DIV/0!</v>
      </c>
      <c r="J168" s="3" t="e">
        <f t="shared" si="21"/>
        <v>#DIV/0!</v>
      </c>
      <c r="K168" s="3" t="e">
        <f t="shared" si="9"/>
        <v>#DIV/0!</v>
      </c>
      <c r="L168" s="3" t="e">
        <f t="shared" si="22"/>
        <v>#DIV/0!</v>
      </c>
      <c r="M168" s="3" t="e">
        <f t="shared" si="10"/>
        <v>#DIV/0!</v>
      </c>
      <c r="N168" s="3" t="e">
        <f t="shared" si="23"/>
        <v>#DIV/0!</v>
      </c>
      <c r="O168" s="3" t="e">
        <f t="shared" si="11"/>
        <v>#DIV/0!</v>
      </c>
      <c r="P168" s="3" t="e">
        <f t="shared" si="24"/>
        <v>#DIV/0!</v>
      </c>
      <c r="Q168" s="3" t="e">
        <f t="shared" si="12"/>
        <v>#DIV/0!</v>
      </c>
      <c r="R168" s="3" t="e">
        <f t="shared" si="25"/>
        <v>#DIV/0!</v>
      </c>
      <c r="S168" s="3" t="e">
        <f t="shared" si="13"/>
        <v>#DIV/0!</v>
      </c>
      <c r="T168" s="3" t="e">
        <f t="shared" si="26"/>
        <v>#DIV/0!</v>
      </c>
      <c r="U168" s="3" t="e">
        <f t="shared" si="14"/>
        <v>#DIV/0!</v>
      </c>
      <c r="V168" s="3" t="e">
        <f t="shared" si="27"/>
        <v>#DIV/0!</v>
      </c>
      <c r="W168" s="3" t="e">
        <f t="shared" si="15"/>
        <v>#DIV/0!</v>
      </c>
      <c r="X168" s="3" t="e">
        <f t="shared" si="28"/>
        <v>#DIV/0!</v>
      </c>
      <c r="Y168" s="3" t="e">
        <f t="shared" si="16"/>
        <v>#DIV/0!</v>
      </c>
      <c r="Z168" s="3" t="e">
        <f t="shared" si="29"/>
        <v>#DIV/0!</v>
      </c>
      <c r="AA168" s="3" t="e">
        <f t="shared" si="17"/>
        <v>#DIV/0!</v>
      </c>
    </row>
    <row r="169" spans="4:27" ht="15.75" customHeight="1" x14ac:dyDescent="0.2">
      <c r="D169" s="3" t="e">
        <f t="shared" si="18"/>
        <v>#DIV/0!</v>
      </c>
      <c r="E169" s="3" t="e">
        <f t="shared" si="6"/>
        <v>#DIV/0!</v>
      </c>
      <c r="F169" s="3" t="e">
        <f t="shared" si="19"/>
        <v>#DIV/0!</v>
      </c>
      <c r="G169" s="3" t="e">
        <f t="shared" si="7"/>
        <v>#DIV/0!</v>
      </c>
      <c r="H169" s="3" t="e">
        <f t="shared" si="20"/>
        <v>#DIV/0!</v>
      </c>
      <c r="I169" s="3" t="e">
        <f t="shared" si="8"/>
        <v>#DIV/0!</v>
      </c>
      <c r="J169" s="3" t="e">
        <f t="shared" si="21"/>
        <v>#DIV/0!</v>
      </c>
      <c r="K169" s="3" t="e">
        <f t="shared" si="9"/>
        <v>#DIV/0!</v>
      </c>
      <c r="L169" s="3" t="e">
        <f t="shared" si="22"/>
        <v>#DIV/0!</v>
      </c>
      <c r="M169" s="3" t="e">
        <f t="shared" si="10"/>
        <v>#DIV/0!</v>
      </c>
      <c r="N169" s="3" t="e">
        <f t="shared" si="23"/>
        <v>#DIV/0!</v>
      </c>
      <c r="O169" s="3" t="e">
        <f t="shared" si="11"/>
        <v>#DIV/0!</v>
      </c>
      <c r="P169" s="3" t="e">
        <f t="shared" si="24"/>
        <v>#DIV/0!</v>
      </c>
      <c r="Q169" s="3" t="e">
        <f t="shared" si="12"/>
        <v>#DIV/0!</v>
      </c>
      <c r="R169" s="3" t="e">
        <f t="shared" si="25"/>
        <v>#DIV/0!</v>
      </c>
      <c r="S169" s="3" t="e">
        <f t="shared" si="13"/>
        <v>#DIV/0!</v>
      </c>
      <c r="T169" s="3" t="e">
        <f t="shared" si="26"/>
        <v>#DIV/0!</v>
      </c>
      <c r="U169" s="3" t="e">
        <f t="shared" si="14"/>
        <v>#DIV/0!</v>
      </c>
      <c r="V169" s="3" t="e">
        <f t="shared" si="27"/>
        <v>#DIV/0!</v>
      </c>
      <c r="W169" s="3" t="e">
        <f t="shared" si="15"/>
        <v>#DIV/0!</v>
      </c>
      <c r="X169" s="3" t="e">
        <f t="shared" si="28"/>
        <v>#DIV/0!</v>
      </c>
      <c r="Y169" s="3" t="e">
        <f t="shared" si="16"/>
        <v>#DIV/0!</v>
      </c>
      <c r="Z169" s="3" t="e">
        <f t="shared" si="29"/>
        <v>#DIV/0!</v>
      </c>
      <c r="AA169" s="3" t="e">
        <f t="shared" si="17"/>
        <v>#DIV/0!</v>
      </c>
    </row>
    <row r="170" spans="4:27" ht="15.75" customHeight="1" x14ac:dyDescent="0.2">
      <c r="D170" s="3" t="e">
        <f t="shared" si="18"/>
        <v>#DIV/0!</v>
      </c>
      <c r="E170" s="3" t="e">
        <f t="shared" si="6"/>
        <v>#DIV/0!</v>
      </c>
      <c r="F170" s="3" t="e">
        <f t="shared" si="19"/>
        <v>#DIV/0!</v>
      </c>
      <c r="G170" s="3" t="e">
        <f t="shared" si="7"/>
        <v>#DIV/0!</v>
      </c>
      <c r="H170" s="3" t="e">
        <f t="shared" si="20"/>
        <v>#DIV/0!</v>
      </c>
      <c r="I170" s="3" t="e">
        <f t="shared" si="8"/>
        <v>#DIV/0!</v>
      </c>
      <c r="J170" s="3" t="e">
        <f t="shared" si="21"/>
        <v>#DIV/0!</v>
      </c>
      <c r="K170" s="3" t="e">
        <f t="shared" si="9"/>
        <v>#DIV/0!</v>
      </c>
      <c r="L170" s="3" t="e">
        <f t="shared" si="22"/>
        <v>#DIV/0!</v>
      </c>
      <c r="M170" s="3" t="e">
        <f t="shared" si="10"/>
        <v>#DIV/0!</v>
      </c>
      <c r="N170" s="3" t="e">
        <f t="shared" si="23"/>
        <v>#DIV/0!</v>
      </c>
      <c r="O170" s="3" t="e">
        <f t="shared" si="11"/>
        <v>#DIV/0!</v>
      </c>
      <c r="P170" s="3" t="e">
        <f t="shared" si="24"/>
        <v>#DIV/0!</v>
      </c>
      <c r="Q170" s="3" t="e">
        <f t="shared" si="12"/>
        <v>#DIV/0!</v>
      </c>
      <c r="R170" s="3" t="e">
        <f t="shared" si="25"/>
        <v>#DIV/0!</v>
      </c>
      <c r="S170" s="3" t="e">
        <f t="shared" si="13"/>
        <v>#DIV/0!</v>
      </c>
      <c r="T170" s="3" t="e">
        <f t="shared" si="26"/>
        <v>#DIV/0!</v>
      </c>
      <c r="U170" s="3" t="e">
        <f t="shared" si="14"/>
        <v>#DIV/0!</v>
      </c>
      <c r="V170" s="3" t="e">
        <f t="shared" si="27"/>
        <v>#DIV/0!</v>
      </c>
      <c r="W170" s="3" t="e">
        <f t="shared" si="15"/>
        <v>#DIV/0!</v>
      </c>
      <c r="X170" s="3" t="e">
        <f t="shared" si="28"/>
        <v>#DIV/0!</v>
      </c>
      <c r="Y170" s="3" t="e">
        <f t="shared" si="16"/>
        <v>#DIV/0!</v>
      </c>
      <c r="Z170" s="3" t="e">
        <f t="shared" si="29"/>
        <v>#DIV/0!</v>
      </c>
      <c r="AA170" s="3" t="e">
        <f t="shared" si="17"/>
        <v>#DIV/0!</v>
      </c>
    </row>
    <row r="171" spans="4:27" ht="15.75" customHeight="1" x14ac:dyDescent="0.2">
      <c r="D171" s="3" t="e">
        <f t="shared" si="18"/>
        <v>#DIV/0!</v>
      </c>
      <c r="E171" s="3" t="e">
        <f t="shared" si="6"/>
        <v>#DIV/0!</v>
      </c>
      <c r="F171" s="3" t="e">
        <f t="shared" si="19"/>
        <v>#DIV/0!</v>
      </c>
      <c r="G171" s="3" t="e">
        <f t="shared" si="7"/>
        <v>#DIV/0!</v>
      </c>
      <c r="H171" s="3" t="e">
        <f t="shared" si="20"/>
        <v>#DIV/0!</v>
      </c>
      <c r="I171" s="3" t="e">
        <f t="shared" si="8"/>
        <v>#DIV/0!</v>
      </c>
      <c r="J171" s="3" t="e">
        <f t="shared" si="21"/>
        <v>#DIV/0!</v>
      </c>
      <c r="K171" s="3" t="e">
        <f t="shared" si="9"/>
        <v>#DIV/0!</v>
      </c>
      <c r="L171" s="3" t="e">
        <f t="shared" si="22"/>
        <v>#DIV/0!</v>
      </c>
      <c r="M171" s="3" t="e">
        <f t="shared" si="10"/>
        <v>#DIV/0!</v>
      </c>
      <c r="N171" s="3" t="e">
        <f t="shared" si="23"/>
        <v>#DIV/0!</v>
      </c>
      <c r="O171" s="3" t="e">
        <f t="shared" si="11"/>
        <v>#DIV/0!</v>
      </c>
      <c r="P171" s="3" t="e">
        <f t="shared" si="24"/>
        <v>#DIV/0!</v>
      </c>
      <c r="Q171" s="3" t="e">
        <f t="shared" si="12"/>
        <v>#DIV/0!</v>
      </c>
      <c r="R171" s="3" t="e">
        <f t="shared" si="25"/>
        <v>#DIV/0!</v>
      </c>
      <c r="S171" s="3" t="e">
        <f t="shared" si="13"/>
        <v>#DIV/0!</v>
      </c>
      <c r="T171" s="3" t="e">
        <f t="shared" si="26"/>
        <v>#DIV/0!</v>
      </c>
      <c r="U171" s="3" t="e">
        <f t="shared" si="14"/>
        <v>#DIV/0!</v>
      </c>
      <c r="V171" s="3" t="e">
        <f t="shared" si="27"/>
        <v>#DIV/0!</v>
      </c>
      <c r="W171" s="3" t="e">
        <f t="shared" si="15"/>
        <v>#DIV/0!</v>
      </c>
      <c r="X171" s="3" t="e">
        <f t="shared" si="28"/>
        <v>#DIV/0!</v>
      </c>
      <c r="Y171" s="3" t="e">
        <f t="shared" si="16"/>
        <v>#DIV/0!</v>
      </c>
      <c r="Z171" s="3" t="e">
        <f t="shared" si="29"/>
        <v>#DIV/0!</v>
      </c>
      <c r="AA171" s="3" t="e">
        <f t="shared" si="17"/>
        <v>#DIV/0!</v>
      </c>
    </row>
    <row r="172" spans="4:27" ht="15.75" customHeight="1" x14ac:dyDescent="0.2">
      <c r="D172" s="3" t="e">
        <f t="shared" si="18"/>
        <v>#DIV/0!</v>
      </c>
      <c r="E172" s="3" t="e">
        <f t="shared" si="6"/>
        <v>#DIV/0!</v>
      </c>
      <c r="F172" s="3" t="e">
        <f t="shared" si="19"/>
        <v>#DIV/0!</v>
      </c>
      <c r="G172" s="3" t="e">
        <f t="shared" si="7"/>
        <v>#DIV/0!</v>
      </c>
      <c r="H172" s="3" t="e">
        <f t="shared" si="20"/>
        <v>#DIV/0!</v>
      </c>
      <c r="I172" s="3" t="e">
        <f t="shared" si="8"/>
        <v>#DIV/0!</v>
      </c>
      <c r="J172" s="3" t="e">
        <f t="shared" si="21"/>
        <v>#DIV/0!</v>
      </c>
      <c r="K172" s="3" t="e">
        <f t="shared" si="9"/>
        <v>#DIV/0!</v>
      </c>
      <c r="L172" s="3" t="e">
        <f t="shared" si="22"/>
        <v>#DIV/0!</v>
      </c>
      <c r="M172" s="3" t="e">
        <f t="shared" si="10"/>
        <v>#DIV/0!</v>
      </c>
      <c r="N172" s="3" t="e">
        <f t="shared" si="23"/>
        <v>#DIV/0!</v>
      </c>
      <c r="O172" s="3" t="e">
        <f t="shared" si="11"/>
        <v>#DIV/0!</v>
      </c>
      <c r="P172" s="3" t="e">
        <f t="shared" si="24"/>
        <v>#DIV/0!</v>
      </c>
      <c r="Q172" s="3" t="e">
        <f t="shared" si="12"/>
        <v>#DIV/0!</v>
      </c>
      <c r="R172" s="3" t="e">
        <f t="shared" si="25"/>
        <v>#DIV/0!</v>
      </c>
      <c r="S172" s="3" t="e">
        <f t="shared" si="13"/>
        <v>#DIV/0!</v>
      </c>
      <c r="T172" s="3" t="e">
        <f t="shared" si="26"/>
        <v>#DIV/0!</v>
      </c>
      <c r="U172" s="3" t="e">
        <f t="shared" si="14"/>
        <v>#DIV/0!</v>
      </c>
      <c r="V172" s="3" t="e">
        <f t="shared" si="27"/>
        <v>#DIV/0!</v>
      </c>
      <c r="W172" s="3" t="e">
        <f t="shared" si="15"/>
        <v>#DIV/0!</v>
      </c>
      <c r="X172" s="3" t="e">
        <f t="shared" si="28"/>
        <v>#DIV/0!</v>
      </c>
      <c r="Y172" s="3" t="e">
        <f t="shared" si="16"/>
        <v>#DIV/0!</v>
      </c>
      <c r="Z172" s="3" t="e">
        <f t="shared" si="29"/>
        <v>#DIV/0!</v>
      </c>
      <c r="AA172" s="3" t="e">
        <f t="shared" si="17"/>
        <v>#DIV/0!</v>
      </c>
    </row>
    <row r="173" spans="4:27" ht="15.75" customHeight="1" x14ac:dyDescent="0.2">
      <c r="D173" s="3" t="e">
        <f t="shared" si="18"/>
        <v>#DIV/0!</v>
      </c>
      <c r="E173" s="3" t="e">
        <f t="shared" si="6"/>
        <v>#DIV/0!</v>
      </c>
      <c r="F173" s="3" t="e">
        <f t="shared" si="19"/>
        <v>#DIV/0!</v>
      </c>
      <c r="G173" s="3" t="e">
        <f t="shared" si="7"/>
        <v>#DIV/0!</v>
      </c>
      <c r="H173" s="3" t="e">
        <f t="shared" si="20"/>
        <v>#DIV/0!</v>
      </c>
      <c r="I173" s="3" t="e">
        <f t="shared" si="8"/>
        <v>#DIV/0!</v>
      </c>
      <c r="J173" s="3" t="e">
        <f t="shared" si="21"/>
        <v>#DIV/0!</v>
      </c>
      <c r="K173" s="3" t="e">
        <f t="shared" si="9"/>
        <v>#DIV/0!</v>
      </c>
      <c r="L173" s="3" t="e">
        <f t="shared" si="22"/>
        <v>#DIV/0!</v>
      </c>
      <c r="M173" s="3" t="e">
        <f t="shared" si="10"/>
        <v>#DIV/0!</v>
      </c>
      <c r="N173" s="3" t="e">
        <f t="shared" si="23"/>
        <v>#DIV/0!</v>
      </c>
      <c r="O173" s="3" t="e">
        <f t="shared" si="11"/>
        <v>#DIV/0!</v>
      </c>
      <c r="P173" s="3" t="e">
        <f t="shared" si="24"/>
        <v>#DIV/0!</v>
      </c>
      <c r="Q173" s="3" t="e">
        <f t="shared" si="12"/>
        <v>#DIV/0!</v>
      </c>
      <c r="R173" s="3" t="e">
        <f t="shared" si="25"/>
        <v>#DIV/0!</v>
      </c>
      <c r="S173" s="3" t="e">
        <f t="shared" si="13"/>
        <v>#DIV/0!</v>
      </c>
      <c r="T173" s="3" t="e">
        <f t="shared" si="26"/>
        <v>#DIV/0!</v>
      </c>
      <c r="U173" s="3" t="e">
        <f t="shared" si="14"/>
        <v>#DIV/0!</v>
      </c>
      <c r="V173" s="3" t="e">
        <f t="shared" si="27"/>
        <v>#DIV/0!</v>
      </c>
      <c r="W173" s="3" t="e">
        <f t="shared" si="15"/>
        <v>#DIV/0!</v>
      </c>
      <c r="X173" s="3" t="e">
        <f t="shared" si="28"/>
        <v>#DIV/0!</v>
      </c>
      <c r="Y173" s="3" t="e">
        <f t="shared" si="16"/>
        <v>#DIV/0!</v>
      </c>
      <c r="Z173" s="3" t="e">
        <f t="shared" si="29"/>
        <v>#DIV/0!</v>
      </c>
      <c r="AA173" s="3" t="e">
        <f t="shared" si="17"/>
        <v>#DIV/0!</v>
      </c>
    </row>
    <row r="174" spans="4:27" ht="15.75" customHeight="1" x14ac:dyDescent="0.2">
      <c r="D174" s="3" t="e">
        <f t="shared" si="18"/>
        <v>#DIV/0!</v>
      </c>
      <c r="E174" s="3" t="e">
        <f t="shared" si="6"/>
        <v>#DIV/0!</v>
      </c>
      <c r="F174" s="3" t="e">
        <f t="shared" si="19"/>
        <v>#DIV/0!</v>
      </c>
      <c r="G174" s="3" t="e">
        <f t="shared" si="7"/>
        <v>#DIV/0!</v>
      </c>
      <c r="H174" s="3" t="e">
        <f t="shared" si="20"/>
        <v>#DIV/0!</v>
      </c>
      <c r="I174" s="3" t="e">
        <f t="shared" si="8"/>
        <v>#DIV/0!</v>
      </c>
      <c r="J174" s="3" t="e">
        <f t="shared" si="21"/>
        <v>#DIV/0!</v>
      </c>
      <c r="K174" s="3" t="e">
        <f t="shared" si="9"/>
        <v>#DIV/0!</v>
      </c>
      <c r="L174" s="3" t="e">
        <f t="shared" si="22"/>
        <v>#DIV/0!</v>
      </c>
      <c r="M174" s="3" t="e">
        <f t="shared" si="10"/>
        <v>#DIV/0!</v>
      </c>
      <c r="N174" s="3" t="e">
        <f t="shared" si="23"/>
        <v>#DIV/0!</v>
      </c>
      <c r="O174" s="3" t="e">
        <f t="shared" si="11"/>
        <v>#DIV/0!</v>
      </c>
      <c r="P174" s="3" t="e">
        <f t="shared" si="24"/>
        <v>#DIV/0!</v>
      </c>
      <c r="Q174" s="3" t="e">
        <f t="shared" si="12"/>
        <v>#DIV/0!</v>
      </c>
      <c r="R174" s="3" t="e">
        <f t="shared" si="25"/>
        <v>#DIV/0!</v>
      </c>
      <c r="S174" s="3" t="e">
        <f t="shared" si="13"/>
        <v>#DIV/0!</v>
      </c>
      <c r="T174" s="3" t="e">
        <f t="shared" si="26"/>
        <v>#DIV/0!</v>
      </c>
      <c r="U174" s="3" t="e">
        <f t="shared" si="14"/>
        <v>#DIV/0!</v>
      </c>
      <c r="V174" s="3" t="e">
        <f t="shared" si="27"/>
        <v>#DIV/0!</v>
      </c>
      <c r="W174" s="3" t="e">
        <f t="shared" si="15"/>
        <v>#DIV/0!</v>
      </c>
      <c r="X174" s="3" t="e">
        <f t="shared" si="28"/>
        <v>#DIV/0!</v>
      </c>
      <c r="Y174" s="3" t="e">
        <f t="shared" si="16"/>
        <v>#DIV/0!</v>
      </c>
      <c r="Z174" s="3" t="e">
        <f t="shared" si="29"/>
        <v>#DIV/0!</v>
      </c>
      <c r="AA174" s="3" t="e">
        <f t="shared" si="17"/>
        <v>#DIV/0!</v>
      </c>
    </row>
    <row r="175" spans="4:27" ht="15.75" customHeight="1" x14ac:dyDescent="0.2">
      <c r="D175" s="3" t="e">
        <f t="shared" si="18"/>
        <v>#DIV/0!</v>
      </c>
      <c r="E175" s="3" t="e">
        <f t="shared" si="6"/>
        <v>#DIV/0!</v>
      </c>
      <c r="F175" s="3" t="e">
        <f t="shared" si="19"/>
        <v>#DIV/0!</v>
      </c>
      <c r="G175" s="3" t="e">
        <f t="shared" si="7"/>
        <v>#DIV/0!</v>
      </c>
      <c r="H175" s="3" t="e">
        <f t="shared" si="20"/>
        <v>#DIV/0!</v>
      </c>
      <c r="I175" s="3" t="e">
        <f t="shared" si="8"/>
        <v>#DIV/0!</v>
      </c>
      <c r="J175" s="3" t="e">
        <f t="shared" si="21"/>
        <v>#DIV/0!</v>
      </c>
      <c r="K175" s="3" t="e">
        <f t="shared" si="9"/>
        <v>#DIV/0!</v>
      </c>
      <c r="L175" s="3" t="e">
        <f t="shared" si="22"/>
        <v>#DIV/0!</v>
      </c>
      <c r="M175" s="3" t="e">
        <f t="shared" si="10"/>
        <v>#DIV/0!</v>
      </c>
      <c r="N175" s="3" t="e">
        <f t="shared" si="23"/>
        <v>#DIV/0!</v>
      </c>
      <c r="O175" s="3" t="e">
        <f t="shared" si="11"/>
        <v>#DIV/0!</v>
      </c>
      <c r="P175" s="3" t="e">
        <f t="shared" si="24"/>
        <v>#DIV/0!</v>
      </c>
      <c r="Q175" s="3" t="e">
        <f t="shared" si="12"/>
        <v>#DIV/0!</v>
      </c>
      <c r="R175" s="3" t="e">
        <f t="shared" si="25"/>
        <v>#DIV/0!</v>
      </c>
      <c r="S175" s="3" t="e">
        <f t="shared" si="13"/>
        <v>#DIV/0!</v>
      </c>
      <c r="T175" s="3" t="e">
        <f t="shared" si="26"/>
        <v>#DIV/0!</v>
      </c>
      <c r="U175" s="3" t="e">
        <f t="shared" si="14"/>
        <v>#DIV/0!</v>
      </c>
      <c r="V175" s="3" t="e">
        <f t="shared" si="27"/>
        <v>#DIV/0!</v>
      </c>
      <c r="W175" s="3" t="e">
        <f t="shared" si="15"/>
        <v>#DIV/0!</v>
      </c>
      <c r="X175" s="3" t="e">
        <f t="shared" si="28"/>
        <v>#DIV/0!</v>
      </c>
      <c r="Y175" s="3" t="e">
        <f t="shared" si="16"/>
        <v>#DIV/0!</v>
      </c>
      <c r="Z175" s="3" t="e">
        <f t="shared" si="29"/>
        <v>#DIV/0!</v>
      </c>
      <c r="AA175" s="3" t="e">
        <f t="shared" si="17"/>
        <v>#DIV/0!</v>
      </c>
    </row>
    <row r="176" spans="4:27" ht="15.75" customHeight="1" x14ac:dyDescent="0.2">
      <c r="D176" s="3" t="e">
        <f t="shared" si="18"/>
        <v>#DIV/0!</v>
      </c>
      <c r="E176" s="3" t="e">
        <f t="shared" si="6"/>
        <v>#DIV/0!</v>
      </c>
      <c r="F176" s="3" t="e">
        <f t="shared" si="19"/>
        <v>#DIV/0!</v>
      </c>
      <c r="G176" s="3" t="e">
        <f t="shared" si="7"/>
        <v>#DIV/0!</v>
      </c>
      <c r="H176" s="3" t="e">
        <f t="shared" si="20"/>
        <v>#DIV/0!</v>
      </c>
      <c r="I176" s="3" t="e">
        <f t="shared" si="8"/>
        <v>#DIV/0!</v>
      </c>
      <c r="J176" s="3" t="e">
        <f t="shared" si="21"/>
        <v>#DIV/0!</v>
      </c>
      <c r="K176" s="3" t="e">
        <f t="shared" si="9"/>
        <v>#DIV/0!</v>
      </c>
      <c r="L176" s="3" t="e">
        <f t="shared" si="22"/>
        <v>#DIV/0!</v>
      </c>
      <c r="M176" s="3" t="e">
        <f t="shared" si="10"/>
        <v>#DIV/0!</v>
      </c>
      <c r="N176" s="3" t="e">
        <f t="shared" si="23"/>
        <v>#DIV/0!</v>
      </c>
      <c r="O176" s="3" t="e">
        <f t="shared" si="11"/>
        <v>#DIV/0!</v>
      </c>
      <c r="P176" s="3" t="e">
        <f t="shared" si="24"/>
        <v>#DIV/0!</v>
      </c>
      <c r="Q176" s="3" t="e">
        <f t="shared" si="12"/>
        <v>#DIV/0!</v>
      </c>
      <c r="R176" s="3" t="e">
        <f t="shared" si="25"/>
        <v>#DIV/0!</v>
      </c>
      <c r="S176" s="3" t="e">
        <f t="shared" si="13"/>
        <v>#DIV/0!</v>
      </c>
      <c r="T176" s="3" t="e">
        <f t="shared" si="26"/>
        <v>#DIV/0!</v>
      </c>
      <c r="U176" s="3" t="e">
        <f t="shared" si="14"/>
        <v>#DIV/0!</v>
      </c>
      <c r="V176" s="3" t="e">
        <f t="shared" si="27"/>
        <v>#DIV/0!</v>
      </c>
      <c r="W176" s="3" t="e">
        <f t="shared" si="15"/>
        <v>#DIV/0!</v>
      </c>
      <c r="X176" s="3" t="e">
        <f t="shared" si="28"/>
        <v>#DIV/0!</v>
      </c>
      <c r="Y176" s="3" t="e">
        <f t="shared" si="16"/>
        <v>#DIV/0!</v>
      </c>
      <c r="Z176" s="3" t="e">
        <f t="shared" si="29"/>
        <v>#DIV/0!</v>
      </c>
      <c r="AA176" s="3" t="e">
        <f t="shared" si="17"/>
        <v>#DIV/0!</v>
      </c>
    </row>
    <row r="177" spans="4:27" ht="15.75" customHeight="1" x14ac:dyDescent="0.2">
      <c r="D177" s="3" t="e">
        <f t="shared" si="18"/>
        <v>#DIV/0!</v>
      </c>
      <c r="E177" s="3" t="e">
        <f t="shared" si="6"/>
        <v>#DIV/0!</v>
      </c>
      <c r="F177" s="3" t="e">
        <f t="shared" si="19"/>
        <v>#DIV/0!</v>
      </c>
      <c r="G177" s="3" t="e">
        <f t="shared" si="7"/>
        <v>#DIV/0!</v>
      </c>
      <c r="H177" s="3" t="e">
        <f t="shared" si="20"/>
        <v>#DIV/0!</v>
      </c>
      <c r="I177" s="3" t="e">
        <f t="shared" si="8"/>
        <v>#DIV/0!</v>
      </c>
      <c r="J177" s="3" t="e">
        <f t="shared" si="21"/>
        <v>#DIV/0!</v>
      </c>
      <c r="K177" s="3" t="e">
        <f t="shared" si="9"/>
        <v>#DIV/0!</v>
      </c>
      <c r="L177" s="3" t="e">
        <f t="shared" si="22"/>
        <v>#DIV/0!</v>
      </c>
      <c r="M177" s="3" t="e">
        <f t="shared" si="10"/>
        <v>#DIV/0!</v>
      </c>
      <c r="N177" s="3" t="e">
        <f t="shared" si="23"/>
        <v>#DIV/0!</v>
      </c>
      <c r="O177" s="3" t="e">
        <f t="shared" si="11"/>
        <v>#DIV/0!</v>
      </c>
      <c r="P177" s="3" t="e">
        <f t="shared" si="24"/>
        <v>#DIV/0!</v>
      </c>
      <c r="Q177" s="3" t="e">
        <f t="shared" si="12"/>
        <v>#DIV/0!</v>
      </c>
      <c r="R177" s="3" t="e">
        <f t="shared" si="25"/>
        <v>#DIV/0!</v>
      </c>
      <c r="S177" s="3" t="e">
        <f t="shared" si="13"/>
        <v>#DIV/0!</v>
      </c>
      <c r="T177" s="3" t="e">
        <f t="shared" si="26"/>
        <v>#DIV/0!</v>
      </c>
      <c r="U177" s="3" t="e">
        <f t="shared" si="14"/>
        <v>#DIV/0!</v>
      </c>
      <c r="V177" s="3" t="e">
        <f t="shared" si="27"/>
        <v>#DIV/0!</v>
      </c>
      <c r="W177" s="3" t="e">
        <f t="shared" si="15"/>
        <v>#DIV/0!</v>
      </c>
      <c r="X177" s="3" t="e">
        <f t="shared" si="28"/>
        <v>#DIV/0!</v>
      </c>
      <c r="Y177" s="3" t="e">
        <f t="shared" si="16"/>
        <v>#DIV/0!</v>
      </c>
      <c r="Z177" s="3" t="e">
        <f t="shared" si="29"/>
        <v>#DIV/0!</v>
      </c>
      <c r="AA177" s="3" t="e">
        <f t="shared" si="17"/>
        <v>#DIV/0!</v>
      </c>
    </row>
    <row r="178" spans="4:27" ht="15.75" customHeight="1" x14ac:dyDescent="0.2">
      <c r="D178" s="3" t="e">
        <f t="shared" si="18"/>
        <v>#DIV/0!</v>
      </c>
      <c r="E178" s="3" t="e">
        <f t="shared" si="6"/>
        <v>#DIV/0!</v>
      </c>
      <c r="F178" s="3" t="e">
        <f t="shared" si="19"/>
        <v>#DIV/0!</v>
      </c>
      <c r="G178" s="3" t="e">
        <f t="shared" si="7"/>
        <v>#DIV/0!</v>
      </c>
      <c r="H178" s="3" t="e">
        <f t="shared" si="20"/>
        <v>#DIV/0!</v>
      </c>
      <c r="I178" s="3" t="e">
        <f t="shared" si="8"/>
        <v>#DIV/0!</v>
      </c>
      <c r="J178" s="3" t="e">
        <f t="shared" si="21"/>
        <v>#DIV/0!</v>
      </c>
      <c r="K178" s="3" t="e">
        <f t="shared" si="9"/>
        <v>#DIV/0!</v>
      </c>
      <c r="L178" s="3" t="e">
        <f t="shared" si="22"/>
        <v>#DIV/0!</v>
      </c>
      <c r="M178" s="3" t="e">
        <f t="shared" si="10"/>
        <v>#DIV/0!</v>
      </c>
      <c r="N178" s="3" t="e">
        <f t="shared" si="23"/>
        <v>#DIV/0!</v>
      </c>
      <c r="O178" s="3" t="e">
        <f t="shared" si="11"/>
        <v>#DIV/0!</v>
      </c>
      <c r="P178" s="3" t="e">
        <f t="shared" si="24"/>
        <v>#DIV/0!</v>
      </c>
      <c r="Q178" s="3" t="e">
        <f t="shared" si="12"/>
        <v>#DIV/0!</v>
      </c>
      <c r="R178" s="3" t="e">
        <f t="shared" si="25"/>
        <v>#DIV/0!</v>
      </c>
      <c r="S178" s="3" t="e">
        <f t="shared" si="13"/>
        <v>#DIV/0!</v>
      </c>
      <c r="T178" s="3" t="e">
        <f t="shared" si="26"/>
        <v>#DIV/0!</v>
      </c>
      <c r="U178" s="3" t="e">
        <f t="shared" si="14"/>
        <v>#DIV/0!</v>
      </c>
      <c r="V178" s="3" t="e">
        <f t="shared" si="27"/>
        <v>#DIV/0!</v>
      </c>
      <c r="W178" s="3" t="e">
        <f t="shared" si="15"/>
        <v>#DIV/0!</v>
      </c>
      <c r="X178" s="3" t="e">
        <f t="shared" si="28"/>
        <v>#DIV/0!</v>
      </c>
      <c r="Y178" s="3" t="e">
        <f t="shared" si="16"/>
        <v>#DIV/0!</v>
      </c>
      <c r="Z178" s="3" t="e">
        <f t="shared" si="29"/>
        <v>#DIV/0!</v>
      </c>
      <c r="AA178" s="3" t="e">
        <f t="shared" si="17"/>
        <v>#DIV/0!</v>
      </c>
    </row>
    <row r="179" spans="4:27" ht="15.75" customHeight="1" x14ac:dyDescent="0.2">
      <c r="D179" s="3" t="e">
        <f t="shared" si="18"/>
        <v>#DIV/0!</v>
      </c>
      <c r="E179" s="3" t="e">
        <f t="shared" si="6"/>
        <v>#DIV/0!</v>
      </c>
      <c r="F179" s="3" t="e">
        <f t="shared" si="19"/>
        <v>#DIV/0!</v>
      </c>
      <c r="G179" s="3" t="e">
        <f t="shared" si="7"/>
        <v>#DIV/0!</v>
      </c>
      <c r="H179" s="3" t="e">
        <f t="shared" si="20"/>
        <v>#DIV/0!</v>
      </c>
      <c r="I179" s="3" t="e">
        <f t="shared" si="8"/>
        <v>#DIV/0!</v>
      </c>
      <c r="J179" s="3" t="e">
        <f t="shared" si="21"/>
        <v>#DIV/0!</v>
      </c>
      <c r="K179" s="3" t="e">
        <f t="shared" si="9"/>
        <v>#DIV/0!</v>
      </c>
      <c r="L179" s="3" t="e">
        <f t="shared" si="22"/>
        <v>#DIV/0!</v>
      </c>
      <c r="M179" s="3" t="e">
        <f t="shared" si="10"/>
        <v>#DIV/0!</v>
      </c>
      <c r="N179" s="3" t="e">
        <f t="shared" si="23"/>
        <v>#DIV/0!</v>
      </c>
      <c r="O179" s="3" t="e">
        <f t="shared" si="11"/>
        <v>#DIV/0!</v>
      </c>
      <c r="P179" s="3" t="e">
        <f t="shared" si="24"/>
        <v>#DIV/0!</v>
      </c>
      <c r="Q179" s="3" t="e">
        <f t="shared" si="12"/>
        <v>#DIV/0!</v>
      </c>
      <c r="R179" s="3" t="e">
        <f t="shared" si="25"/>
        <v>#DIV/0!</v>
      </c>
      <c r="S179" s="3" t="e">
        <f t="shared" si="13"/>
        <v>#DIV/0!</v>
      </c>
      <c r="T179" s="3" t="e">
        <f t="shared" si="26"/>
        <v>#DIV/0!</v>
      </c>
      <c r="U179" s="3" t="e">
        <f t="shared" si="14"/>
        <v>#DIV/0!</v>
      </c>
      <c r="V179" s="3" t="e">
        <f t="shared" si="27"/>
        <v>#DIV/0!</v>
      </c>
      <c r="W179" s="3" t="e">
        <f t="shared" si="15"/>
        <v>#DIV/0!</v>
      </c>
      <c r="X179" s="3" t="e">
        <f t="shared" si="28"/>
        <v>#DIV/0!</v>
      </c>
      <c r="Y179" s="3" t="e">
        <f t="shared" si="16"/>
        <v>#DIV/0!</v>
      </c>
      <c r="Z179" s="3" t="e">
        <f t="shared" si="29"/>
        <v>#DIV/0!</v>
      </c>
      <c r="AA179" s="3" t="e">
        <f t="shared" si="17"/>
        <v>#DIV/0!</v>
      </c>
    </row>
    <row r="180" spans="4:27" ht="15.75" customHeight="1" x14ac:dyDescent="0.2">
      <c r="D180" s="3" t="e">
        <f t="shared" si="18"/>
        <v>#DIV/0!</v>
      </c>
      <c r="E180" s="3" t="e">
        <f t="shared" si="6"/>
        <v>#DIV/0!</v>
      </c>
      <c r="F180" s="3" t="e">
        <f t="shared" si="19"/>
        <v>#DIV/0!</v>
      </c>
      <c r="G180" s="3" t="e">
        <f t="shared" si="7"/>
        <v>#DIV/0!</v>
      </c>
      <c r="H180" s="3" t="e">
        <f t="shared" si="20"/>
        <v>#DIV/0!</v>
      </c>
      <c r="I180" s="3" t="e">
        <f t="shared" si="8"/>
        <v>#DIV/0!</v>
      </c>
      <c r="J180" s="3" t="e">
        <f t="shared" si="21"/>
        <v>#DIV/0!</v>
      </c>
      <c r="K180" s="3" t="e">
        <f t="shared" si="9"/>
        <v>#DIV/0!</v>
      </c>
      <c r="L180" s="3" t="e">
        <f t="shared" si="22"/>
        <v>#DIV/0!</v>
      </c>
      <c r="M180" s="3" t="e">
        <f t="shared" si="10"/>
        <v>#DIV/0!</v>
      </c>
      <c r="N180" s="3" t="e">
        <f t="shared" si="23"/>
        <v>#DIV/0!</v>
      </c>
      <c r="O180" s="3" t="e">
        <f t="shared" si="11"/>
        <v>#DIV/0!</v>
      </c>
      <c r="P180" s="3" t="e">
        <f t="shared" si="24"/>
        <v>#DIV/0!</v>
      </c>
      <c r="Q180" s="3" t="e">
        <f t="shared" si="12"/>
        <v>#DIV/0!</v>
      </c>
      <c r="R180" s="3" t="e">
        <f t="shared" si="25"/>
        <v>#DIV/0!</v>
      </c>
      <c r="S180" s="3" t="e">
        <f t="shared" si="13"/>
        <v>#DIV/0!</v>
      </c>
      <c r="T180" s="3" t="e">
        <f t="shared" si="26"/>
        <v>#DIV/0!</v>
      </c>
      <c r="U180" s="3" t="e">
        <f t="shared" si="14"/>
        <v>#DIV/0!</v>
      </c>
      <c r="V180" s="3" t="e">
        <f t="shared" si="27"/>
        <v>#DIV/0!</v>
      </c>
      <c r="W180" s="3" t="e">
        <f t="shared" si="15"/>
        <v>#DIV/0!</v>
      </c>
      <c r="X180" s="3" t="e">
        <f t="shared" si="28"/>
        <v>#DIV/0!</v>
      </c>
      <c r="Y180" s="3" t="e">
        <f t="shared" si="16"/>
        <v>#DIV/0!</v>
      </c>
      <c r="Z180" s="3" t="e">
        <f t="shared" si="29"/>
        <v>#DIV/0!</v>
      </c>
      <c r="AA180" s="3" t="e">
        <f t="shared" si="17"/>
        <v>#DIV/0!</v>
      </c>
    </row>
    <row r="181" spans="4:27" ht="15.75" customHeight="1" x14ac:dyDescent="0.2">
      <c r="D181" s="3" t="e">
        <f t="shared" si="18"/>
        <v>#DIV/0!</v>
      </c>
      <c r="E181" s="3" t="e">
        <f t="shared" si="6"/>
        <v>#DIV/0!</v>
      </c>
      <c r="F181" s="3" t="e">
        <f t="shared" si="19"/>
        <v>#DIV/0!</v>
      </c>
      <c r="G181" s="3" t="e">
        <f t="shared" si="7"/>
        <v>#DIV/0!</v>
      </c>
      <c r="H181" s="3" t="e">
        <f t="shared" si="20"/>
        <v>#DIV/0!</v>
      </c>
      <c r="I181" s="3" t="e">
        <f t="shared" si="8"/>
        <v>#DIV/0!</v>
      </c>
      <c r="J181" s="3" t="e">
        <f t="shared" si="21"/>
        <v>#DIV/0!</v>
      </c>
      <c r="K181" s="3" t="e">
        <f t="shared" si="9"/>
        <v>#DIV/0!</v>
      </c>
      <c r="L181" s="3" t="e">
        <f t="shared" si="22"/>
        <v>#DIV/0!</v>
      </c>
      <c r="M181" s="3" t="e">
        <f t="shared" si="10"/>
        <v>#DIV/0!</v>
      </c>
      <c r="N181" s="3" t="e">
        <f t="shared" si="23"/>
        <v>#DIV/0!</v>
      </c>
      <c r="O181" s="3" t="e">
        <f t="shared" si="11"/>
        <v>#DIV/0!</v>
      </c>
      <c r="P181" s="3" t="e">
        <f t="shared" si="24"/>
        <v>#DIV/0!</v>
      </c>
      <c r="Q181" s="3" t="e">
        <f t="shared" si="12"/>
        <v>#DIV/0!</v>
      </c>
      <c r="R181" s="3" t="e">
        <f t="shared" si="25"/>
        <v>#DIV/0!</v>
      </c>
      <c r="S181" s="3" t="e">
        <f t="shared" si="13"/>
        <v>#DIV/0!</v>
      </c>
      <c r="T181" s="3" t="e">
        <f t="shared" si="26"/>
        <v>#DIV/0!</v>
      </c>
      <c r="U181" s="3" t="e">
        <f t="shared" si="14"/>
        <v>#DIV/0!</v>
      </c>
      <c r="V181" s="3" t="e">
        <f t="shared" si="27"/>
        <v>#DIV/0!</v>
      </c>
      <c r="W181" s="3" t="e">
        <f t="shared" si="15"/>
        <v>#DIV/0!</v>
      </c>
      <c r="X181" s="3" t="e">
        <f t="shared" si="28"/>
        <v>#DIV/0!</v>
      </c>
      <c r="Y181" s="3" t="e">
        <f t="shared" si="16"/>
        <v>#DIV/0!</v>
      </c>
      <c r="Z181" s="3" t="e">
        <f t="shared" si="29"/>
        <v>#DIV/0!</v>
      </c>
      <c r="AA181" s="3" t="e">
        <f t="shared" si="17"/>
        <v>#DIV/0!</v>
      </c>
    </row>
    <row r="182" spans="4:27" ht="15.75" customHeight="1" x14ac:dyDescent="0.2">
      <c r="D182" s="3" t="e">
        <f t="shared" si="18"/>
        <v>#DIV/0!</v>
      </c>
      <c r="E182" s="3" t="e">
        <f t="shared" si="6"/>
        <v>#DIV/0!</v>
      </c>
      <c r="F182" s="3" t="e">
        <f t="shared" si="19"/>
        <v>#DIV/0!</v>
      </c>
      <c r="G182" s="3" t="e">
        <f t="shared" si="7"/>
        <v>#DIV/0!</v>
      </c>
      <c r="H182" s="3" t="e">
        <f t="shared" si="20"/>
        <v>#DIV/0!</v>
      </c>
      <c r="I182" s="3" t="e">
        <f t="shared" si="8"/>
        <v>#DIV/0!</v>
      </c>
      <c r="J182" s="3" t="e">
        <f t="shared" si="21"/>
        <v>#DIV/0!</v>
      </c>
      <c r="K182" s="3" t="e">
        <f t="shared" si="9"/>
        <v>#DIV/0!</v>
      </c>
      <c r="L182" s="3" t="e">
        <f t="shared" si="22"/>
        <v>#DIV/0!</v>
      </c>
      <c r="M182" s="3" t="e">
        <f t="shared" si="10"/>
        <v>#DIV/0!</v>
      </c>
      <c r="N182" s="3" t="e">
        <f t="shared" si="23"/>
        <v>#DIV/0!</v>
      </c>
      <c r="O182" s="3" t="e">
        <f t="shared" si="11"/>
        <v>#DIV/0!</v>
      </c>
      <c r="P182" s="3" t="e">
        <f t="shared" si="24"/>
        <v>#DIV/0!</v>
      </c>
      <c r="Q182" s="3" t="e">
        <f t="shared" si="12"/>
        <v>#DIV/0!</v>
      </c>
      <c r="R182" s="3" t="e">
        <f t="shared" si="25"/>
        <v>#DIV/0!</v>
      </c>
      <c r="S182" s="3" t="e">
        <f t="shared" si="13"/>
        <v>#DIV/0!</v>
      </c>
      <c r="T182" s="3" t="e">
        <f t="shared" si="26"/>
        <v>#DIV/0!</v>
      </c>
      <c r="U182" s="3" t="e">
        <f t="shared" si="14"/>
        <v>#DIV/0!</v>
      </c>
      <c r="V182" s="3" t="e">
        <f t="shared" si="27"/>
        <v>#DIV/0!</v>
      </c>
      <c r="W182" s="3" t="e">
        <f t="shared" si="15"/>
        <v>#DIV/0!</v>
      </c>
      <c r="X182" s="3" t="e">
        <f t="shared" si="28"/>
        <v>#DIV/0!</v>
      </c>
      <c r="Y182" s="3" t="e">
        <f t="shared" si="16"/>
        <v>#DIV/0!</v>
      </c>
      <c r="Z182" s="3" t="e">
        <f t="shared" si="29"/>
        <v>#DIV/0!</v>
      </c>
      <c r="AA182" s="3" t="e">
        <f t="shared" si="17"/>
        <v>#DIV/0!</v>
      </c>
    </row>
    <row r="183" spans="4:27" ht="15.75" customHeight="1" x14ac:dyDescent="0.2">
      <c r="D183" s="3" t="e">
        <f t="shared" si="18"/>
        <v>#DIV/0!</v>
      </c>
      <c r="E183" s="3" t="e">
        <f t="shared" si="6"/>
        <v>#DIV/0!</v>
      </c>
      <c r="F183" s="3" t="e">
        <f t="shared" si="19"/>
        <v>#DIV/0!</v>
      </c>
      <c r="G183" s="3" t="e">
        <f t="shared" si="7"/>
        <v>#DIV/0!</v>
      </c>
      <c r="H183" s="3" t="e">
        <f t="shared" si="20"/>
        <v>#DIV/0!</v>
      </c>
      <c r="I183" s="3" t="e">
        <f t="shared" si="8"/>
        <v>#DIV/0!</v>
      </c>
      <c r="J183" s="3" t="e">
        <f t="shared" si="21"/>
        <v>#DIV/0!</v>
      </c>
      <c r="K183" s="3" t="e">
        <f t="shared" si="9"/>
        <v>#DIV/0!</v>
      </c>
      <c r="L183" s="3" t="e">
        <f t="shared" si="22"/>
        <v>#DIV/0!</v>
      </c>
      <c r="M183" s="3" t="e">
        <f t="shared" si="10"/>
        <v>#DIV/0!</v>
      </c>
      <c r="N183" s="3" t="e">
        <f t="shared" si="23"/>
        <v>#DIV/0!</v>
      </c>
      <c r="O183" s="3" t="e">
        <f t="shared" si="11"/>
        <v>#DIV/0!</v>
      </c>
      <c r="P183" s="3" t="e">
        <f t="shared" si="24"/>
        <v>#DIV/0!</v>
      </c>
      <c r="Q183" s="3" t="e">
        <f t="shared" si="12"/>
        <v>#DIV/0!</v>
      </c>
      <c r="R183" s="3" t="e">
        <f t="shared" si="25"/>
        <v>#DIV/0!</v>
      </c>
      <c r="S183" s="3" t="e">
        <f t="shared" si="13"/>
        <v>#DIV/0!</v>
      </c>
      <c r="T183" s="3" t="e">
        <f t="shared" si="26"/>
        <v>#DIV/0!</v>
      </c>
      <c r="U183" s="3" t="e">
        <f t="shared" si="14"/>
        <v>#DIV/0!</v>
      </c>
      <c r="V183" s="3" t="e">
        <f t="shared" si="27"/>
        <v>#DIV/0!</v>
      </c>
      <c r="W183" s="3" t="e">
        <f t="shared" si="15"/>
        <v>#DIV/0!</v>
      </c>
      <c r="X183" s="3" t="e">
        <f t="shared" si="28"/>
        <v>#DIV/0!</v>
      </c>
      <c r="Y183" s="3" t="e">
        <f t="shared" si="16"/>
        <v>#DIV/0!</v>
      </c>
      <c r="Z183" s="3" t="e">
        <f t="shared" si="29"/>
        <v>#DIV/0!</v>
      </c>
      <c r="AA183" s="3" t="e">
        <f t="shared" si="17"/>
        <v>#DIV/0!</v>
      </c>
    </row>
    <row r="184" spans="4:27" ht="15.75" customHeight="1" x14ac:dyDescent="0.2">
      <c r="D184" s="3" t="e">
        <f t="shared" si="18"/>
        <v>#DIV/0!</v>
      </c>
      <c r="E184" s="3" t="e">
        <f t="shared" si="6"/>
        <v>#DIV/0!</v>
      </c>
      <c r="F184" s="3" t="e">
        <f t="shared" si="19"/>
        <v>#DIV/0!</v>
      </c>
      <c r="G184" s="3" t="e">
        <f t="shared" si="7"/>
        <v>#DIV/0!</v>
      </c>
      <c r="H184" s="3" t="e">
        <f t="shared" si="20"/>
        <v>#DIV/0!</v>
      </c>
      <c r="I184" s="3" t="e">
        <f t="shared" si="8"/>
        <v>#DIV/0!</v>
      </c>
      <c r="J184" s="3" t="e">
        <f t="shared" si="21"/>
        <v>#DIV/0!</v>
      </c>
      <c r="K184" s="3" t="e">
        <f t="shared" si="9"/>
        <v>#DIV/0!</v>
      </c>
      <c r="L184" s="3" t="e">
        <f t="shared" si="22"/>
        <v>#DIV/0!</v>
      </c>
      <c r="M184" s="3" t="e">
        <f t="shared" si="10"/>
        <v>#DIV/0!</v>
      </c>
      <c r="N184" s="3" t="e">
        <f t="shared" si="23"/>
        <v>#DIV/0!</v>
      </c>
      <c r="O184" s="3" t="e">
        <f t="shared" si="11"/>
        <v>#DIV/0!</v>
      </c>
      <c r="P184" s="3" t="e">
        <f t="shared" si="24"/>
        <v>#DIV/0!</v>
      </c>
      <c r="Q184" s="3" t="e">
        <f t="shared" si="12"/>
        <v>#DIV/0!</v>
      </c>
      <c r="R184" s="3" t="e">
        <f t="shared" si="25"/>
        <v>#DIV/0!</v>
      </c>
      <c r="S184" s="3" t="e">
        <f t="shared" si="13"/>
        <v>#DIV/0!</v>
      </c>
      <c r="T184" s="3" t="e">
        <f t="shared" si="26"/>
        <v>#DIV/0!</v>
      </c>
      <c r="U184" s="3" t="e">
        <f t="shared" si="14"/>
        <v>#DIV/0!</v>
      </c>
      <c r="V184" s="3" t="e">
        <f t="shared" si="27"/>
        <v>#DIV/0!</v>
      </c>
      <c r="W184" s="3" t="e">
        <f t="shared" si="15"/>
        <v>#DIV/0!</v>
      </c>
      <c r="X184" s="3" t="e">
        <f t="shared" si="28"/>
        <v>#DIV/0!</v>
      </c>
      <c r="Y184" s="3" t="e">
        <f t="shared" si="16"/>
        <v>#DIV/0!</v>
      </c>
      <c r="Z184" s="3" t="e">
        <f t="shared" si="29"/>
        <v>#DIV/0!</v>
      </c>
      <c r="AA184" s="3" t="e">
        <f t="shared" si="17"/>
        <v>#DIV/0!</v>
      </c>
    </row>
    <row r="185" spans="4:27" ht="15.75" customHeight="1" x14ac:dyDescent="0.2">
      <c r="D185" s="3" t="e">
        <f t="shared" si="18"/>
        <v>#DIV/0!</v>
      </c>
      <c r="E185" s="3" t="e">
        <f t="shared" si="6"/>
        <v>#DIV/0!</v>
      </c>
      <c r="F185" s="3" t="e">
        <f t="shared" si="19"/>
        <v>#DIV/0!</v>
      </c>
      <c r="G185" s="3" t="e">
        <f t="shared" si="7"/>
        <v>#DIV/0!</v>
      </c>
      <c r="H185" s="3" t="e">
        <f t="shared" si="20"/>
        <v>#DIV/0!</v>
      </c>
      <c r="I185" s="3" t="e">
        <f t="shared" si="8"/>
        <v>#DIV/0!</v>
      </c>
      <c r="J185" s="3" t="e">
        <f t="shared" si="21"/>
        <v>#DIV/0!</v>
      </c>
      <c r="K185" s="3" t="e">
        <f t="shared" si="9"/>
        <v>#DIV/0!</v>
      </c>
      <c r="L185" s="3" t="e">
        <f t="shared" si="22"/>
        <v>#DIV/0!</v>
      </c>
      <c r="M185" s="3" t="e">
        <f t="shared" si="10"/>
        <v>#DIV/0!</v>
      </c>
      <c r="N185" s="3" t="e">
        <f t="shared" si="23"/>
        <v>#DIV/0!</v>
      </c>
      <c r="O185" s="3" t="e">
        <f t="shared" si="11"/>
        <v>#DIV/0!</v>
      </c>
      <c r="P185" s="3" t="e">
        <f t="shared" si="24"/>
        <v>#DIV/0!</v>
      </c>
      <c r="Q185" s="3" t="e">
        <f t="shared" si="12"/>
        <v>#DIV/0!</v>
      </c>
      <c r="R185" s="3" t="e">
        <f t="shared" si="25"/>
        <v>#DIV/0!</v>
      </c>
      <c r="S185" s="3" t="e">
        <f t="shared" si="13"/>
        <v>#DIV/0!</v>
      </c>
      <c r="T185" s="3" t="e">
        <f t="shared" si="26"/>
        <v>#DIV/0!</v>
      </c>
      <c r="U185" s="3" t="e">
        <f t="shared" si="14"/>
        <v>#DIV/0!</v>
      </c>
      <c r="V185" s="3" t="e">
        <f t="shared" si="27"/>
        <v>#DIV/0!</v>
      </c>
      <c r="W185" s="3" t="e">
        <f t="shared" si="15"/>
        <v>#DIV/0!</v>
      </c>
      <c r="X185" s="3" t="e">
        <f t="shared" si="28"/>
        <v>#DIV/0!</v>
      </c>
      <c r="Y185" s="3" t="e">
        <f t="shared" si="16"/>
        <v>#DIV/0!</v>
      </c>
      <c r="Z185" s="3" t="e">
        <f t="shared" si="29"/>
        <v>#DIV/0!</v>
      </c>
      <c r="AA185" s="3" t="e">
        <f t="shared" si="17"/>
        <v>#DIV/0!</v>
      </c>
    </row>
    <row r="186" spans="4:27" ht="15.75" customHeight="1" x14ac:dyDescent="0.2">
      <c r="D186" s="3" t="e">
        <f t="shared" si="18"/>
        <v>#DIV/0!</v>
      </c>
      <c r="E186" s="3" t="e">
        <f t="shared" si="6"/>
        <v>#DIV/0!</v>
      </c>
      <c r="F186" s="3" t="e">
        <f t="shared" si="19"/>
        <v>#DIV/0!</v>
      </c>
      <c r="G186" s="3" t="e">
        <f t="shared" si="7"/>
        <v>#DIV/0!</v>
      </c>
      <c r="H186" s="3" t="e">
        <f t="shared" si="20"/>
        <v>#DIV/0!</v>
      </c>
      <c r="I186" s="3" t="e">
        <f t="shared" si="8"/>
        <v>#DIV/0!</v>
      </c>
      <c r="J186" s="3" t="e">
        <f t="shared" si="21"/>
        <v>#DIV/0!</v>
      </c>
      <c r="K186" s="3" t="e">
        <f t="shared" si="9"/>
        <v>#DIV/0!</v>
      </c>
      <c r="L186" s="3" t="e">
        <f t="shared" si="22"/>
        <v>#DIV/0!</v>
      </c>
      <c r="M186" s="3" t="e">
        <f t="shared" si="10"/>
        <v>#DIV/0!</v>
      </c>
      <c r="N186" s="3" t="e">
        <f t="shared" si="23"/>
        <v>#DIV/0!</v>
      </c>
      <c r="O186" s="3" t="e">
        <f t="shared" si="11"/>
        <v>#DIV/0!</v>
      </c>
      <c r="P186" s="3" t="e">
        <f t="shared" si="24"/>
        <v>#DIV/0!</v>
      </c>
      <c r="Q186" s="3" t="e">
        <f t="shared" si="12"/>
        <v>#DIV/0!</v>
      </c>
      <c r="R186" s="3" t="e">
        <f t="shared" si="25"/>
        <v>#DIV/0!</v>
      </c>
      <c r="S186" s="3" t="e">
        <f t="shared" si="13"/>
        <v>#DIV/0!</v>
      </c>
      <c r="T186" s="3" t="e">
        <f t="shared" si="26"/>
        <v>#DIV/0!</v>
      </c>
      <c r="U186" s="3" t="e">
        <f t="shared" si="14"/>
        <v>#DIV/0!</v>
      </c>
      <c r="V186" s="3" t="e">
        <f t="shared" si="27"/>
        <v>#DIV/0!</v>
      </c>
      <c r="W186" s="3" t="e">
        <f t="shared" si="15"/>
        <v>#DIV/0!</v>
      </c>
      <c r="X186" s="3" t="e">
        <f t="shared" si="28"/>
        <v>#DIV/0!</v>
      </c>
      <c r="Y186" s="3" t="e">
        <f t="shared" si="16"/>
        <v>#DIV/0!</v>
      </c>
      <c r="Z186" s="3" t="e">
        <f t="shared" si="29"/>
        <v>#DIV/0!</v>
      </c>
      <c r="AA186" s="3" t="e">
        <f t="shared" si="17"/>
        <v>#DIV/0!</v>
      </c>
    </row>
    <row r="187" spans="4:27" ht="15.75" customHeight="1" x14ac:dyDescent="0.2">
      <c r="D187" s="3" t="e">
        <f t="shared" si="18"/>
        <v>#DIV/0!</v>
      </c>
      <c r="E187" s="3" t="e">
        <f t="shared" si="6"/>
        <v>#DIV/0!</v>
      </c>
      <c r="F187" s="3" t="e">
        <f t="shared" si="19"/>
        <v>#DIV/0!</v>
      </c>
      <c r="G187" s="3" t="e">
        <f t="shared" si="7"/>
        <v>#DIV/0!</v>
      </c>
      <c r="H187" s="3" t="e">
        <f t="shared" si="20"/>
        <v>#DIV/0!</v>
      </c>
      <c r="I187" s="3" t="e">
        <f t="shared" si="8"/>
        <v>#DIV/0!</v>
      </c>
      <c r="J187" s="3" t="e">
        <f t="shared" si="21"/>
        <v>#DIV/0!</v>
      </c>
      <c r="K187" s="3" t="e">
        <f t="shared" si="9"/>
        <v>#DIV/0!</v>
      </c>
      <c r="L187" s="3" t="e">
        <f t="shared" si="22"/>
        <v>#DIV/0!</v>
      </c>
      <c r="M187" s="3" t="e">
        <f t="shared" si="10"/>
        <v>#DIV/0!</v>
      </c>
      <c r="N187" s="3" t="e">
        <f t="shared" si="23"/>
        <v>#DIV/0!</v>
      </c>
      <c r="O187" s="3" t="e">
        <f t="shared" si="11"/>
        <v>#DIV/0!</v>
      </c>
      <c r="P187" s="3" t="e">
        <f t="shared" si="24"/>
        <v>#DIV/0!</v>
      </c>
      <c r="Q187" s="3" t="e">
        <f t="shared" si="12"/>
        <v>#DIV/0!</v>
      </c>
      <c r="R187" s="3" t="e">
        <f t="shared" si="25"/>
        <v>#DIV/0!</v>
      </c>
      <c r="S187" s="3" t="e">
        <f t="shared" si="13"/>
        <v>#DIV/0!</v>
      </c>
      <c r="T187" s="3" t="e">
        <f t="shared" si="26"/>
        <v>#DIV/0!</v>
      </c>
      <c r="U187" s="3" t="e">
        <f t="shared" si="14"/>
        <v>#DIV/0!</v>
      </c>
      <c r="V187" s="3" t="e">
        <f t="shared" si="27"/>
        <v>#DIV/0!</v>
      </c>
      <c r="W187" s="3" t="e">
        <f t="shared" si="15"/>
        <v>#DIV/0!</v>
      </c>
      <c r="X187" s="3" t="e">
        <f t="shared" si="28"/>
        <v>#DIV/0!</v>
      </c>
      <c r="Y187" s="3" t="e">
        <f t="shared" si="16"/>
        <v>#DIV/0!</v>
      </c>
      <c r="Z187" s="3" t="e">
        <f t="shared" si="29"/>
        <v>#DIV/0!</v>
      </c>
      <c r="AA187" s="3" t="e">
        <f t="shared" si="17"/>
        <v>#DIV/0!</v>
      </c>
    </row>
    <row r="188" spans="4:27" ht="15.75" customHeight="1" x14ac:dyDescent="0.2">
      <c r="D188" s="3" t="e">
        <f t="shared" si="18"/>
        <v>#DIV/0!</v>
      </c>
      <c r="E188" s="3" t="e">
        <f t="shared" si="6"/>
        <v>#DIV/0!</v>
      </c>
      <c r="F188" s="3" t="e">
        <f t="shared" si="19"/>
        <v>#DIV/0!</v>
      </c>
      <c r="G188" s="3" t="e">
        <f t="shared" si="7"/>
        <v>#DIV/0!</v>
      </c>
      <c r="H188" s="3" t="e">
        <f t="shared" si="20"/>
        <v>#DIV/0!</v>
      </c>
      <c r="I188" s="3" t="e">
        <f t="shared" si="8"/>
        <v>#DIV/0!</v>
      </c>
      <c r="J188" s="3" t="e">
        <f t="shared" si="21"/>
        <v>#DIV/0!</v>
      </c>
      <c r="K188" s="3" t="e">
        <f t="shared" si="9"/>
        <v>#DIV/0!</v>
      </c>
      <c r="L188" s="3" t="e">
        <f t="shared" si="22"/>
        <v>#DIV/0!</v>
      </c>
      <c r="M188" s="3" t="e">
        <f t="shared" si="10"/>
        <v>#DIV/0!</v>
      </c>
      <c r="N188" s="3" t="e">
        <f t="shared" si="23"/>
        <v>#DIV/0!</v>
      </c>
      <c r="O188" s="3" t="e">
        <f t="shared" si="11"/>
        <v>#DIV/0!</v>
      </c>
      <c r="P188" s="3" t="e">
        <f t="shared" si="24"/>
        <v>#DIV/0!</v>
      </c>
      <c r="Q188" s="3" t="e">
        <f t="shared" si="12"/>
        <v>#DIV/0!</v>
      </c>
      <c r="R188" s="3" t="e">
        <f t="shared" si="25"/>
        <v>#DIV/0!</v>
      </c>
      <c r="S188" s="3" t="e">
        <f t="shared" si="13"/>
        <v>#DIV/0!</v>
      </c>
      <c r="T188" s="3" t="e">
        <f t="shared" si="26"/>
        <v>#DIV/0!</v>
      </c>
      <c r="U188" s="3" t="e">
        <f t="shared" si="14"/>
        <v>#DIV/0!</v>
      </c>
      <c r="V188" s="3" t="e">
        <f t="shared" si="27"/>
        <v>#DIV/0!</v>
      </c>
      <c r="W188" s="3" t="e">
        <f t="shared" si="15"/>
        <v>#DIV/0!</v>
      </c>
      <c r="X188" s="3" t="e">
        <f t="shared" si="28"/>
        <v>#DIV/0!</v>
      </c>
      <c r="Y188" s="3" t="e">
        <f t="shared" si="16"/>
        <v>#DIV/0!</v>
      </c>
      <c r="Z188" s="3" t="e">
        <f t="shared" si="29"/>
        <v>#DIV/0!</v>
      </c>
      <c r="AA188" s="3" t="e">
        <f t="shared" si="17"/>
        <v>#DIV/0!</v>
      </c>
    </row>
    <row r="189" spans="4:27" ht="15.75" customHeight="1" x14ac:dyDescent="0.2">
      <c r="D189" s="3" t="e">
        <f t="shared" si="18"/>
        <v>#DIV/0!</v>
      </c>
      <c r="E189" s="3" t="e">
        <f t="shared" si="6"/>
        <v>#DIV/0!</v>
      </c>
      <c r="F189" s="3" t="e">
        <f t="shared" si="19"/>
        <v>#DIV/0!</v>
      </c>
      <c r="G189" s="3" t="e">
        <f t="shared" si="7"/>
        <v>#DIV/0!</v>
      </c>
      <c r="H189" s="3" t="e">
        <f t="shared" si="20"/>
        <v>#DIV/0!</v>
      </c>
      <c r="I189" s="3" t="e">
        <f t="shared" si="8"/>
        <v>#DIV/0!</v>
      </c>
      <c r="J189" s="3" t="e">
        <f t="shared" si="21"/>
        <v>#DIV/0!</v>
      </c>
      <c r="K189" s="3" t="e">
        <f t="shared" si="9"/>
        <v>#DIV/0!</v>
      </c>
      <c r="L189" s="3" t="e">
        <f t="shared" si="22"/>
        <v>#DIV/0!</v>
      </c>
      <c r="M189" s="3" t="e">
        <f t="shared" si="10"/>
        <v>#DIV/0!</v>
      </c>
      <c r="N189" s="3" t="e">
        <f t="shared" si="23"/>
        <v>#DIV/0!</v>
      </c>
      <c r="O189" s="3" t="e">
        <f t="shared" si="11"/>
        <v>#DIV/0!</v>
      </c>
      <c r="P189" s="3" t="e">
        <f t="shared" si="24"/>
        <v>#DIV/0!</v>
      </c>
      <c r="Q189" s="3" t="e">
        <f t="shared" si="12"/>
        <v>#DIV/0!</v>
      </c>
      <c r="R189" s="3" t="e">
        <f t="shared" si="25"/>
        <v>#DIV/0!</v>
      </c>
      <c r="S189" s="3" t="e">
        <f t="shared" si="13"/>
        <v>#DIV/0!</v>
      </c>
      <c r="T189" s="3" t="e">
        <f t="shared" si="26"/>
        <v>#DIV/0!</v>
      </c>
      <c r="U189" s="3" t="e">
        <f t="shared" si="14"/>
        <v>#DIV/0!</v>
      </c>
      <c r="V189" s="3" t="e">
        <f t="shared" si="27"/>
        <v>#DIV/0!</v>
      </c>
      <c r="W189" s="3" t="e">
        <f t="shared" si="15"/>
        <v>#DIV/0!</v>
      </c>
      <c r="X189" s="3" t="e">
        <f t="shared" si="28"/>
        <v>#DIV/0!</v>
      </c>
      <c r="Y189" s="3" t="e">
        <f t="shared" si="16"/>
        <v>#DIV/0!</v>
      </c>
      <c r="Z189" s="3" t="e">
        <f t="shared" si="29"/>
        <v>#DIV/0!</v>
      </c>
      <c r="AA189" s="3" t="e">
        <f t="shared" si="17"/>
        <v>#DIV/0!</v>
      </c>
    </row>
    <row r="190" spans="4:27" ht="15.75" customHeight="1" x14ac:dyDescent="0.2">
      <c r="D190" s="3" t="e">
        <f t="shared" si="18"/>
        <v>#DIV/0!</v>
      </c>
      <c r="E190" s="3" t="e">
        <f t="shared" si="6"/>
        <v>#DIV/0!</v>
      </c>
      <c r="F190" s="3" t="e">
        <f t="shared" si="19"/>
        <v>#DIV/0!</v>
      </c>
      <c r="G190" s="3" t="e">
        <f t="shared" si="7"/>
        <v>#DIV/0!</v>
      </c>
      <c r="H190" s="3" t="e">
        <f t="shared" si="20"/>
        <v>#DIV/0!</v>
      </c>
      <c r="I190" s="3" t="e">
        <f t="shared" si="8"/>
        <v>#DIV/0!</v>
      </c>
      <c r="J190" s="3" t="e">
        <f t="shared" si="21"/>
        <v>#DIV/0!</v>
      </c>
      <c r="K190" s="3" t="e">
        <f t="shared" si="9"/>
        <v>#DIV/0!</v>
      </c>
      <c r="L190" s="3" t="e">
        <f t="shared" si="22"/>
        <v>#DIV/0!</v>
      </c>
      <c r="M190" s="3" t="e">
        <f t="shared" si="10"/>
        <v>#DIV/0!</v>
      </c>
      <c r="N190" s="3" t="e">
        <f t="shared" si="23"/>
        <v>#DIV/0!</v>
      </c>
      <c r="O190" s="3" t="e">
        <f t="shared" si="11"/>
        <v>#DIV/0!</v>
      </c>
      <c r="P190" s="3" t="e">
        <f t="shared" si="24"/>
        <v>#DIV/0!</v>
      </c>
      <c r="Q190" s="3" t="e">
        <f t="shared" si="12"/>
        <v>#DIV/0!</v>
      </c>
      <c r="R190" s="3" t="e">
        <f t="shared" si="25"/>
        <v>#DIV/0!</v>
      </c>
      <c r="S190" s="3" t="e">
        <f t="shared" si="13"/>
        <v>#DIV/0!</v>
      </c>
      <c r="T190" s="3" t="e">
        <f t="shared" si="26"/>
        <v>#DIV/0!</v>
      </c>
      <c r="U190" s="3" t="e">
        <f t="shared" si="14"/>
        <v>#DIV/0!</v>
      </c>
      <c r="V190" s="3" t="e">
        <f t="shared" si="27"/>
        <v>#DIV/0!</v>
      </c>
      <c r="W190" s="3" t="e">
        <f t="shared" si="15"/>
        <v>#DIV/0!</v>
      </c>
      <c r="X190" s="3" t="e">
        <f t="shared" si="28"/>
        <v>#DIV/0!</v>
      </c>
      <c r="Y190" s="3" t="e">
        <f t="shared" si="16"/>
        <v>#DIV/0!</v>
      </c>
      <c r="Z190" s="3" t="e">
        <f t="shared" si="29"/>
        <v>#DIV/0!</v>
      </c>
      <c r="AA190" s="3" t="e">
        <f t="shared" si="17"/>
        <v>#DIV/0!</v>
      </c>
    </row>
    <row r="191" spans="4:27" ht="15.75" customHeight="1" x14ac:dyDescent="0.2">
      <c r="D191" s="3" t="e">
        <f t="shared" si="18"/>
        <v>#DIV/0!</v>
      </c>
      <c r="E191" s="3" t="e">
        <f t="shared" si="6"/>
        <v>#DIV/0!</v>
      </c>
      <c r="F191" s="3" t="e">
        <f t="shared" si="19"/>
        <v>#DIV/0!</v>
      </c>
      <c r="G191" s="3" t="e">
        <f t="shared" si="7"/>
        <v>#DIV/0!</v>
      </c>
      <c r="H191" s="3" t="e">
        <f t="shared" si="20"/>
        <v>#DIV/0!</v>
      </c>
      <c r="I191" s="3" t="e">
        <f t="shared" si="8"/>
        <v>#DIV/0!</v>
      </c>
      <c r="J191" s="3" t="e">
        <f t="shared" si="21"/>
        <v>#DIV/0!</v>
      </c>
      <c r="K191" s="3" t="e">
        <f t="shared" si="9"/>
        <v>#DIV/0!</v>
      </c>
      <c r="L191" s="3" t="e">
        <f t="shared" si="22"/>
        <v>#DIV/0!</v>
      </c>
      <c r="M191" s="3" t="e">
        <f t="shared" si="10"/>
        <v>#DIV/0!</v>
      </c>
      <c r="N191" s="3" t="e">
        <f t="shared" si="23"/>
        <v>#DIV/0!</v>
      </c>
      <c r="O191" s="3" t="e">
        <f t="shared" si="11"/>
        <v>#DIV/0!</v>
      </c>
      <c r="P191" s="3" t="e">
        <f t="shared" si="24"/>
        <v>#DIV/0!</v>
      </c>
      <c r="Q191" s="3" t="e">
        <f t="shared" si="12"/>
        <v>#DIV/0!</v>
      </c>
      <c r="R191" s="3" t="e">
        <f t="shared" si="25"/>
        <v>#DIV/0!</v>
      </c>
      <c r="S191" s="3" t="e">
        <f t="shared" si="13"/>
        <v>#DIV/0!</v>
      </c>
      <c r="T191" s="3" t="e">
        <f t="shared" si="26"/>
        <v>#DIV/0!</v>
      </c>
      <c r="U191" s="3" t="e">
        <f t="shared" si="14"/>
        <v>#DIV/0!</v>
      </c>
      <c r="V191" s="3" t="e">
        <f t="shared" si="27"/>
        <v>#DIV/0!</v>
      </c>
      <c r="W191" s="3" t="e">
        <f t="shared" si="15"/>
        <v>#DIV/0!</v>
      </c>
      <c r="X191" s="3" t="e">
        <f t="shared" si="28"/>
        <v>#DIV/0!</v>
      </c>
      <c r="Y191" s="3" t="e">
        <f t="shared" si="16"/>
        <v>#DIV/0!</v>
      </c>
      <c r="Z191" s="3" t="e">
        <f t="shared" si="29"/>
        <v>#DIV/0!</v>
      </c>
      <c r="AA191" s="3" t="e">
        <f t="shared" si="17"/>
        <v>#DIV/0!</v>
      </c>
    </row>
    <row r="192" spans="4:27" ht="15.75" customHeight="1" x14ac:dyDescent="0.2">
      <c r="D192" s="3" t="e">
        <f t="shared" si="18"/>
        <v>#DIV/0!</v>
      </c>
      <c r="E192" s="3" t="e">
        <f t="shared" si="6"/>
        <v>#DIV/0!</v>
      </c>
      <c r="F192" s="3" t="e">
        <f t="shared" si="19"/>
        <v>#DIV/0!</v>
      </c>
      <c r="G192" s="3" t="e">
        <f t="shared" si="7"/>
        <v>#DIV/0!</v>
      </c>
      <c r="H192" s="3" t="e">
        <f t="shared" si="20"/>
        <v>#DIV/0!</v>
      </c>
      <c r="I192" s="3" t="e">
        <f t="shared" si="8"/>
        <v>#DIV/0!</v>
      </c>
      <c r="J192" s="3" t="e">
        <f t="shared" si="21"/>
        <v>#DIV/0!</v>
      </c>
      <c r="K192" s="3" t="e">
        <f t="shared" si="9"/>
        <v>#DIV/0!</v>
      </c>
      <c r="L192" s="3" t="e">
        <f t="shared" si="22"/>
        <v>#DIV/0!</v>
      </c>
      <c r="M192" s="3" t="e">
        <f t="shared" si="10"/>
        <v>#DIV/0!</v>
      </c>
      <c r="N192" s="3" t="e">
        <f t="shared" si="23"/>
        <v>#DIV/0!</v>
      </c>
      <c r="O192" s="3" t="e">
        <f t="shared" si="11"/>
        <v>#DIV/0!</v>
      </c>
      <c r="P192" s="3" t="e">
        <f t="shared" si="24"/>
        <v>#DIV/0!</v>
      </c>
      <c r="Q192" s="3" t="e">
        <f t="shared" si="12"/>
        <v>#DIV/0!</v>
      </c>
      <c r="R192" s="3" t="e">
        <f t="shared" si="25"/>
        <v>#DIV/0!</v>
      </c>
      <c r="S192" s="3" t="e">
        <f t="shared" si="13"/>
        <v>#DIV/0!</v>
      </c>
      <c r="T192" s="3" t="e">
        <f t="shared" si="26"/>
        <v>#DIV/0!</v>
      </c>
      <c r="U192" s="3" t="e">
        <f t="shared" si="14"/>
        <v>#DIV/0!</v>
      </c>
      <c r="V192" s="3" t="e">
        <f t="shared" si="27"/>
        <v>#DIV/0!</v>
      </c>
      <c r="W192" s="3" t="e">
        <f t="shared" si="15"/>
        <v>#DIV/0!</v>
      </c>
      <c r="X192" s="3" t="e">
        <f t="shared" si="28"/>
        <v>#DIV/0!</v>
      </c>
      <c r="Y192" s="3" t="e">
        <f t="shared" si="16"/>
        <v>#DIV/0!</v>
      </c>
      <c r="Z192" s="3" t="e">
        <f t="shared" si="29"/>
        <v>#DIV/0!</v>
      </c>
      <c r="AA192" s="3" t="e">
        <f t="shared" si="17"/>
        <v>#DIV/0!</v>
      </c>
    </row>
    <row r="193" spans="4:27" ht="15.75" customHeight="1" x14ac:dyDescent="0.2">
      <c r="D193" s="3" t="e">
        <f t="shared" si="18"/>
        <v>#DIV/0!</v>
      </c>
      <c r="E193" s="3" t="e">
        <f t="shared" si="6"/>
        <v>#DIV/0!</v>
      </c>
      <c r="F193" s="3" t="e">
        <f t="shared" si="19"/>
        <v>#DIV/0!</v>
      </c>
      <c r="G193" s="3" t="e">
        <f t="shared" si="7"/>
        <v>#DIV/0!</v>
      </c>
      <c r="H193" s="3" t="e">
        <f t="shared" si="20"/>
        <v>#DIV/0!</v>
      </c>
      <c r="I193" s="3" t="e">
        <f t="shared" si="8"/>
        <v>#DIV/0!</v>
      </c>
      <c r="J193" s="3" t="e">
        <f t="shared" si="21"/>
        <v>#DIV/0!</v>
      </c>
      <c r="K193" s="3" t="e">
        <f t="shared" si="9"/>
        <v>#DIV/0!</v>
      </c>
      <c r="L193" s="3" t="e">
        <f t="shared" si="22"/>
        <v>#DIV/0!</v>
      </c>
      <c r="M193" s="3" t="e">
        <f t="shared" si="10"/>
        <v>#DIV/0!</v>
      </c>
      <c r="N193" s="3" t="e">
        <f t="shared" si="23"/>
        <v>#DIV/0!</v>
      </c>
      <c r="O193" s="3" t="e">
        <f t="shared" si="11"/>
        <v>#DIV/0!</v>
      </c>
      <c r="P193" s="3" t="e">
        <f t="shared" si="24"/>
        <v>#DIV/0!</v>
      </c>
      <c r="Q193" s="3" t="e">
        <f t="shared" si="12"/>
        <v>#DIV/0!</v>
      </c>
      <c r="R193" s="3" t="e">
        <f t="shared" si="25"/>
        <v>#DIV/0!</v>
      </c>
      <c r="S193" s="3" t="e">
        <f t="shared" si="13"/>
        <v>#DIV/0!</v>
      </c>
      <c r="T193" s="3" t="e">
        <f t="shared" si="26"/>
        <v>#DIV/0!</v>
      </c>
      <c r="U193" s="3" t="e">
        <f t="shared" si="14"/>
        <v>#DIV/0!</v>
      </c>
      <c r="V193" s="3" t="e">
        <f t="shared" si="27"/>
        <v>#DIV/0!</v>
      </c>
      <c r="W193" s="3" t="e">
        <f t="shared" si="15"/>
        <v>#DIV/0!</v>
      </c>
      <c r="X193" s="3" t="e">
        <f t="shared" si="28"/>
        <v>#DIV/0!</v>
      </c>
      <c r="Y193" s="3" t="e">
        <f t="shared" si="16"/>
        <v>#DIV/0!</v>
      </c>
      <c r="Z193" s="3" t="e">
        <f t="shared" si="29"/>
        <v>#DIV/0!</v>
      </c>
      <c r="AA193" s="3" t="e">
        <f t="shared" si="17"/>
        <v>#DIV/0!</v>
      </c>
    </row>
    <row r="194" spans="4:27" ht="15.75" customHeight="1" x14ac:dyDescent="0.2">
      <c r="D194" s="3" t="e">
        <f t="shared" si="18"/>
        <v>#DIV/0!</v>
      </c>
      <c r="E194" s="3" t="e">
        <f t="shared" si="6"/>
        <v>#DIV/0!</v>
      </c>
      <c r="F194" s="3" t="e">
        <f t="shared" si="19"/>
        <v>#DIV/0!</v>
      </c>
      <c r="G194" s="3" t="e">
        <f t="shared" si="7"/>
        <v>#DIV/0!</v>
      </c>
      <c r="H194" s="3" t="e">
        <f t="shared" si="20"/>
        <v>#DIV/0!</v>
      </c>
      <c r="I194" s="3" t="e">
        <f t="shared" si="8"/>
        <v>#DIV/0!</v>
      </c>
      <c r="J194" s="3" t="e">
        <f t="shared" si="21"/>
        <v>#DIV/0!</v>
      </c>
      <c r="K194" s="3" t="e">
        <f t="shared" si="9"/>
        <v>#DIV/0!</v>
      </c>
      <c r="L194" s="3" t="e">
        <f t="shared" si="22"/>
        <v>#DIV/0!</v>
      </c>
      <c r="M194" s="3" t="e">
        <f t="shared" si="10"/>
        <v>#DIV/0!</v>
      </c>
      <c r="N194" s="3" t="e">
        <f t="shared" si="23"/>
        <v>#DIV/0!</v>
      </c>
      <c r="O194" s="3" t="e">
        <f t="shared" si="11"/>
        <v>#DIV/0!</v>
      </c>
      <c r="P194" s="3" t="e">
        <f t="shared" si="24"/>
        <v>#DIV/0!</v>
      </c>
      <c r="Q194" s="3" t="e">
        <f t="shared" si="12"/>
        <v>#DIV/0!</v>
      </c>
      <c r="R194" s="3" t="e">
        <f t="shared" si="25"/>
        <v>#DIV/0!</v>
      </c>
      <c r="S194" s="3" t="e">
        <f t="shared" si="13"/>
        <v>#DIV/0!</v>
      </c>
      <c r="T194" s="3" t="e">
        <f t="shared" si="26"/>
        <v>#DIV/0!</v>
      </c>
      <c r="U194" s="3" t="e">
        <f t="shared" si="14"/>
        <v>#DIV/0!</v>
      </c>
      <c r="V194" s="3" t="e">
        <f t="shared" si="27"/>
        <v>#DIV/0!</v>
      </c>
      <c r="W194" s="3" t="e">
        <f t="shared" si="15"/>
        <v>#DIV/0!</v>
      </c>
      <c r="X194" s="3" t="e">
        <f t="shared" si="28"/>
        <v>#DIV/0!</v>
      </c>
      <c r="Y194" s="3" t="e">
        <f t="shared" si="16"/>
        <v>#DIV/0!</v>
      </c>
      <c r="Z194" s="3" t="e">
        <f t="shared" si="29"/>
        <v>#DIV/0!</v>
      </c>
      <c r="AA194" s="3" t="e">
        <f t="shared" si="17"/>
        <v>#DIV/0!</v>
      </c>
    </row>
    <row r="195" spans="4:27" ht="15.75" customHeight="1" x14ac:dyDescent="0.2">
      <c r="D195" s="3" t="e">
        <f t="shared" si="18"/>
        <v>#DIV/0!</v>
      </c>
      <c r="E195" s="3" t="e">
        <f t="shared" si="6"/>
        <v>#DIV/0!</v>
      </c>
      <c r="F195" s="3" t="e">
        <f t="shared" si="19"/>
        <v>#DIV/0!</v>
      </c>
      <c r="G195" s="3" t="e">
        <f t="shared" si="7"/>
        <v>#DIV/0!</v>
      </c>
      <c r="H195" s="3" t="e">
        <f t="shared" si="20"/>
        <v>#DIV/0!</v>
      </c>
      <c r="I195" s="3" t="e">
        <f t="shared" si="8"/>
        <v>#DIV/0!</v>
      </c>
      <c r="J195" s="3" t="e">
        <f t="shared" si="21"/>
        <v>#DIV/0!</v>
      </c>
      <c r="K195" s="3" t="e">
        <f t="shared" si="9"/>
        <v>#DIV/0!</v>
      </c>
      <c r="L195" s="3" t="e">
        <f t="shared" si="22"/>
        <v>#DIV/0!</v>
      </c>
      <c r="M195" s="3" t="e">
        <f t="shared" si="10"/>
        <v>#DIV/0!</v>
      </c>
      <c r="N195" s="3" t="e">
        <f t="shared" si="23"/>
        <v>#DIV/0!</v>
      </c>
      <c r="O195" s="3" t="e">
        <f t="shared" si="11"/>
        <v>#DIV/0!</v>
      </c>
      <c r="P195" s="3" t="e">
        <f t="shared" si="24"/>
        <v>#DIV/0!</v>
      </c>
      <c r="Q195" s="3" t="e">
        <f t="shared" si="12"/>
        <v>#DIV/0!</v>
      </c>
      <c r="R195" s="3" t="e">
        <f t="shared" si="25"/>
        <v>#DIV/0!</v>
      </c>
      <c r="S195" s="3" t="e">
        <f t="shared" si="13"/>
        <v>#DIV/0!</v>
      </c>
      <c r="T195" s="3" t="e">
        <f t="shared" si="26"/>
        <v>#DIV/0!</v>
      </c>
      <c r="U195" s="3" t="e">
        <f t="shared" si="14"/>
        <v>#DIV/0!</v>
      </c>
      <c r="V195" s="3" t="e">
        <f t="shared" si="27"/>
        <v>#DIV/0!</v>
      </c>
      <c r="W195" s="3" t="e">
        <f t="shared" si="15"/>
        <v>#DIV/0!</v>
      </c>
      <c r="X195" s="3" t="e">
        <f t="shared" si="28"/>
        <v>#DIV/0!</v>
      </c>
      <c r="Y195" s="3" t="e">
        <f t="shared" si="16"/>
        <v>#DIV/0!</v>
      </c>
      <c r="Z195" s="3" t="e">
        <f t="shared" si="29"/>
        <v>#DIV/0!</v>
      </c>
      <c r="AA195" s="3" t="e">
        <f t="shared" si="17"/>
        <v>#DIV/0!</v>
      </c>
    </row>
    <row r="196" spans="4:27" ht="15.75" customHeight="1" x14ac:dyDescent="0.2">
      <c r="D196" s="3" t="e">
        <f t="shared" si="18"/>
        <v>#DIV/0!</v>
      </c>
      <c r="E196" s="3" t="e">
        <f t="shared" si="6"/>
        <v>#DIV/0!</v>
      </c>
      <c r="F196" s="3" t="e">
        <f t="shared" si="19"/>
        <v>#DIV/0!</v>
      </c>
      <c r="G196" s="3" t="e">
        <f t="shared" si="7"/>
        <v>#DIV/0!</v>
      </c>
      <c r="H196" s="3" t="e">
        <f t="shared" si="20"/>
        <v>#DIV/0!</v>
      </c>
      <c r="I196" s="3" t="e">
        <f t="shared" si="8"/>
        <v>#DIV/0!</v>
      </c>
      <c r="J196" s="3" t="e">
        <f t="shared" si="21"/>
        <v>#DIV/0!</v>
      </c>
      <c r="K196" s="3" t="e">
        <f t="shared" si="9"/>
        <v>#DIV/0!</v>
      </c>
      <c r="L196" s="3" t="e">
        <f t="shared" si="22"/>
        <v>#DIV/0!</v>
      </c>
      <c r="M196" s="3" t="e">
        <f t="shared" si="10"/>
        <v>#DIV/0!</v>
      </c>
      <c r="N196" s="3" t="e">
        <f t="shared" si="23"/>
        <v>#DIV/0!</v>
      </c>
      <c r="O196" s="3" t="e">
        <f t="shared" si="11"/>
        <v>#DIV/0!</v>
      </c>
      <c r="P196" s="3" t="e">
        <f t="shared" si="24"/>
        <v>#DIV/0!</v>
      </c>
      <c r="Q196" s="3" t="e">
        <f t="shared" si="12"/>
        <v>#DIV/0!</v>
      </c>
      <c r="R196" s="3" t="e">
        <f t="shared" si="25"/>
        <v>#DIV/0!</v>
      </c>
      <c r="S196" s="3" t="e">
        <f t="shared" si="13"/>
        <v>#DIV/0!</v>
      </c>
      <c r="T196" s="3" t="e">
        <f t="shared" si="26"/>
        <v>#DIV/0!</v>
      </c>
      <c r="U196" s="3" t="e">
        <f t="shared" si="14"/>
        <v>#DIV/0!</v>
      </c>
      <c r="V196" s="3" t="e">
        <f t="shared" si="27"/>
        <v>#DIV/0!</v>
      </c>
      <c r="W196" s="3" t="e">
        <f t="shared" si="15"/>
        <v>#DIV/0!</v>
      </c>
      <c r="X196" s="3" t="e">
        <f t="shared" si="28"/>
        <v>#DIV/0!</v>
      </c>
      <c r="Y196" s="3" t="e">
        <f t="shared" si="16"/>
        <v>#DIV/0!</v>
      </c>
      <c r="Z196" s="3" t="e">
        <f t="shared" si="29"/>
        <v>#DIV/0!</v>
      </c>
      <c r="AA196" s="3" t="e">
        <f t="shared" si="17"/>
        <v>#DIV/0!</v>
      </c>
    </row>
    <row r="197" spans="4:27" ht="15.75" customHeight="1" x14ac:dyDescent="0.2">
      <c r="D197" s="3" t="e">
        <f t="shared" si="18"/>
        <v>#DIV/0!</v>
      </c>
      <c r="E197" s="3" t="e">
        <f t="shared" si="6"/>
        <v>#DIV/0!</v>
      </c>
      <c r="F197" s="3" t="e">
        <f t="shared" si="19"/>
        <v>#DIV/0!</v>
      </c>
      <c r="G197" s="3" t="e">
        <f t="shared" si="7"/>
        <v>#DIV/0!</v>
      </c>
      <c r="H197" s="3" t="e">
        <f t="shared" si="20"/>
        <v>#DIV/0!</v>
      </c>
      <c r="I197" s="3" t="e">
        <f t="shared" si="8"/>
        <v>#DIV/0!</v>
      </c>
      <c r="J197" s="3" t="e">
        <f t="shared" si="21"/>
        <v>#DIV/0!</v>
      </c>
      <c r="K197" s="3" t="e">
        <f t="shared" si="9"/>
        <v>#DIV/0!</v>
      </c>
      <c r="L197" s="3" t="e">
        <f t="shared" si="22"/>
        <v>#DIV/0!</v>
      </c>
      <c r="M197" s="3" t="e">
        <f t="shared" si="10"/>
        <v>#DIV/0!</v>
      </c>
      <c r="N197" s="3" t="e">
        <f t="shared" si="23"/>
        <v>#DIV/0!</v>
      </c>
      <c r="O197" s="3" t="e">
        <f t="shared" si="11"/>
        <v>#DIV/0!</v>
      </c>
      <c r="P197" s="3" t="e">
        <f t="shared" si="24"/>
        <v>#DIV/0!</v>
      </c>
      <c r="Q197" s="3" t="e">
        <f t="shared" si="12"/>
        <v>#DIV/0!</v>
      </c>
      <c r="R197" s="3" t="e">
        <f t="shared" si="25"/>
        <v>#DIV/0!</v>
      </c>
      <c r="S197" s="3" t="e">
        <f t="shared" si="13"/>
        <v>#DIV/0!</v>
      </c>
      <c r="T197" s="3" t="e">
        <f t="shared" si="26"/>
        <v>#DIV/0!</v>
      </c>
      <c r="U197" s="3" t="e">
        <f t="shared" si="14"/>
        <v>#DIV/0!</v>
      </c>
      <c r="V197" s="3" t="e">
        <f t="shared" si="27"/>
        <v>#DIV/0!</v>
      </c>
      <c r="W197" s="3" t="e">
        <f t="shared" si="15"/>
        <v>#DIV/0!</v>
      </c>
      <c r="X197" s="3" t="e">
        <f t="shared" si="28"/>
        <v>#DIV/0!</v>
      </c>
      <c r="Y197" s="3" t="e">
        <f t="shared" si="16"/>
        <v>#DIV/0!</v>
      </c>
      <c r="Z197" s="3" t="e">
        <f t="shared" si="29"/>
        <v>#DIV/0!</v>
      </c>
      <c r="AA197" s="3" t="e">
        <f t="shared" si="17"/>
        <v>#DIV/0!</v>
      </c>
    </row>
    <row r="198" spans="4:27" ht="15.75" customHeight="1" x14ac:dyDescent="0.2">
      <c r="D198" s="3" t="e">
        <f t="shared" si="18"/>
        <v>#DIV/0!</v>
      </c>
      <c r="E198" s="3" t="e">
        <f t="shared" si="6"/>
        <v>#DIV/0!</v>
      </c>
      <c r="F198" s="3" t="e">
        <f t="shared" si="19"/>
        <v>#DIV/0!</v>
      </c>
      <c r="G198" s="3" t="e">
        <f t="shared" si="7"/>
        <v>#DIV/0!</v>
      </c>
      <c r="H198" s="3" t="e">
        <f t="shared" si="20"/>
        <v>#DIV/0!</v>
      </c>
      <c r="I198" s="3" t="e">
        <f t="shared" si="8"/>
        <v>#DIV/0!</v>
      </c>
      <c r="J198" s="3" t="e">
        <f t="shared" si="21"/>
        <v>#DIV/0!</v>
      </c>
      <c r="K198" s="3" t="e">
        <f t="shared" si="9"/>
        <v>#DIV/0!</v>
      </c>
      <c r="L198" s="3" t="e">
        <f t="shared" si="22"/>
        <v>#DIV/0!</v>
      </c>
      <c r="M198" s="3" t="e">
        <f t="shared" si="10"/>
        <v>#DIV/0!</v>
      </c>
      <c r="N198" s="3" t="e">
        <f t="shared" si="23"/>
        <v>#DIV/0!</v>
      </c>
      <c r="O198" s="3" t="e">
        <f t="shared" si="11"/>
        <v>#DIV/0!</v>
      </c>
      <c r="P198" s="3" t="e">
        <f t="shared" si="24"/>
        <v>#DIV/0!</v>
      </c>
      <c r="Q198" s="3" t="e">
        <f t="shared" si="12"/>
        <v>#DIV/0!</v>
      </c>
      <c r="R198" s="3" t="e">
        <f t="shared" si="25"/>
        <v>#DIV/0!</v>
      </c>
      <c r="S198" s="3" t="e">
        <f t="shared" si="13"/>
        <v>#DIV/0!</v>
      </c>
      <c r="T198" s="3" t="e">
        <f t="shared" si="26"/>
        <v>#DIV/0!</v>
      </c>
      <c r="U198" s="3" t="e">
        <f t="shared" si="14"/>
        <v>#DIV/0!</v>
      </c>
      <c r="V198" s="3" t="e">
        <f t="shared" si="27"/>
        <v>#DIV/0!</v>
      </c>
      <c r="W198" s="3" t="e">
        <f t="shared" si="15"/>
        <v>#DIV/0!</v>
      </c>
      <c r="X198" s="3" t="e">
        <f t="shared" si="28"/>
        <v>#DIV/0!</v>
      </c>
      <c r="Y198" s="3" t="e">
        <f t="shared" si="16"/>
        <v>#DIV/0!</v>
      </c>
      <c r="Z198" s="3" t="e">
        <f t="shared" si="29"/>
        <v>#DIV/0!</v>
      </c>
      <c r="AA198" s="3" t="e">
        <f t="shared" si="17"/>
        <v>#DIV/0!</v>
      </c>
    </row>
    <row r="199" spans="4:27" ht="15.75" customHeight="1" x14ac:dyDescent="0.2">
      <c r="D199" s="3" t="e">
        <f t="shared" si="18"/>
        <v>#DIV/0!</v>
      </c>
      <c r="E199" s="3" t="e">
        <f t="shared" si="6"/>
        <v>#DIV/0!</v>
      </c>
      <c r="F199" s="3" t="e">
        <f t="shared" si="19"/>
        <v>#DIV/0!</v>
      </c>
      <c r="G199" s="3" t="e">
        <f t="shared" si="7"/>
        <v>#DIV/0!</v>
      </c>
      <c r="H199" s="3" t="e">
        <f t="shared" si="20"/>
        <v>#DIV/0!</v>
      </c>
      <c r="I199" s="3" t="e">
        <f t="shared" si="8"/>
        <v>#DIV/0!</v>
      </c>
      <c r="J199" s="3" t="e">
        <f t="shared" si="21"/>
        <v>#DIV/0!</v>
      </c>
      <c r="K199" s="3" t="e">
        <f t="shared" si="9"/>
        <v>#DIV/0!</v>
      </c>
      <c r="L199" s="3" t="e">
        <f t="shared" si="22"/>
        <v>#DIV/0!</v>
      </c>
      <c r="M199" s="3" t="e">
        <f t="shared" si="10"/>
        <v>#DIV/0!</v>
      </c>
      <c r="N199" s="3" t="e">
        <f t="shared" si="23"/>
        <v>#DIV/0!</v>
      </c>
      <c r="O199" s="3" t="e">
        <f t="shared" si="11"/>
        <v>#DIV/0!</v>
      </c>
      <c r="P199" s="3" t="e">
        <f t="shared" si="24"/>
        <v>#DIV/0!</v>
      </c>
      <c r="Q199" s="3" t="e">
        <f t="shared" si="12"/>
        <v>#DIV/0!</v>
      </c>
      <c r="R199" s="3" t="e">
        <f t="shared" si="25"/>
        <v>#DIV/0!</v>
      </c>
      <c r="S199" s="3" t="e">
        <f t="shared" si="13"/>
        <v>#DIV/0!</v>
      </c>
      <c r="T199" s="3" t="e">
        <f t="shared" si="26"/>
        <v>#DIV/0!</v>
      </c>
      <c r="U199" s="3" t="e">
        <f t="shared" si="14"/>
        <v>#DIV/0!</v>
      </c>
      <c r="V199" s="3" t="e">
        <f t="shared" si="27"/>
        <v>#DIV/0!</v>
      </c>
      <c r="W199" s="3" t="e">
        <f t="shared" si="15"/>
        <v>#DIV/0!</v>
      </c>
      <c r="X199" s="3" t="e">
        <f t="shared" si="28"/>
        <v>#DIV/0!</v>
      </c>
      <c r="Y199" s="3" t="e">
        <f t="shared" si="16"/>
        <v>#DIV/0!</v>
      </c>
      <c r="Z199" s="3" t="e">
        <f t="shared" si="29"/>
        <v>#DIV/0!</v>
      </c>
      <c r="AA199" s="3" t="e">
        <f t="shared" si="17"/>
        <v>#DIV/0!</v>
      </c>
    </row>
    <row r="200" spans="4:27" ht="15.75" customHeight="1" x14ac:dyDescent="0.2">
      <c r="D200" s="3" t="e">
        <f t="shared" si="18"/>
        <v>#DIV/0!</v>
      </c>
      <c r="E200" s="3" t="e">
        <f t="shared" si="6"/>
        <v>#DIV/0!</v>
      </c>
      <c r="F200" s="3" t="e">
        <f t="shared" si="19"/>
        <v>#DIV/0!</v>
      </c>
      <c r="G200" s="3" t="e">
        <f t="shared" si="7"/>
        <v>#DIV/0!</v>
      </c>
      <c r="H200" s="3" t="e">
        <f t="shared" si="20"/>
        <v>#DIV/0!</v>
      </c>
      <c r="I200" s="3" t="e">
        <f t="shared" si="8"/>
        <v>#DIV/0!</v>
      </c>
      <c r="J200" s="3" t="e">
        <f t="shared" si="21"/>
        <v>#DIV/0!</v>
      </c>
      <c r="K200" s="3" t="e">
        <f t="shared" si="9"/>
        <v>#DIV/0!</v>
      </c>
      <c r="L200" s="3" t="e">
        <f t="shared" si="22"/>
        <v>#DIV/0!</v>
      </c>
      <c r="M200" s="3" t="e">
        <f t="shared" si="10"/>
        <v>#DIV/0!</v>
      </c>
      <c r="N200" s="3" t="e">
        <f t="shared" si="23"/>
        <v>#DIV/0!</v>
      </c>
      <c r="O200" s="3" t="e">
        <f t="shared" si="11"/>
        <v>#DIV/0!</v>
      </c>
      <c r="P200" s="3" t="e">
        <f t="shared" si="24"/>
        <v>#DIV/0!</v>
      </c>
      <c r="Q200" s="3" t="e">
        <f t="shared" si="12"/>
        <v>#DIV/0!</v>
      </c>
      <c r="R200" s="3" t="e">
        <f t="shared" si="25"/>
        <v>#DIV/0!</v>
      </c>
      <c r="S200" s="3" t="e">
        <f t="shared" si="13"/>
        <v>#DIV/0!</v>
      </c>
      <c r="T200" s="3" t="e">
        <f t="shared" si="26"/>
        <v>#DIV/0!</v>
      </c>
      <c r="U200" s="3" t="e">
        <f t="shared" si="14"/>
        <v>#DIV/0!</v>
      </c>
      <c r="V200" s="3" t="e">
        <f t="shared" si="27"/>
        <v>#DIV/0!</v>
      </c>
      <c r="W200" s="3" t="e">
        <f t="shared" si="15"/>
        <v>#DIV/0!</v>
      </c>
      <c r="X200" s="3" t="e">
        <f t="shared" si="28"/>
        <v>#DIV/0!</v>
      </c>
      <c r="Y200" s="3" t="e">
        <f t="shared" si="16"/>
        <v>#DIV/0!</v>
      </c>
      <c r="Z200" s="3" t="e">
        <f t="shared" si="29"/>
        <v>#DIV/0!</v>
      </c>
      <c r="AA200" s="3" t="e">
        <f t="shared" si="17"/>
        <v>#DIV/0!</v>
      </c>
    </row>
    <row r="201" spans="4:27" ht="15.75" customHeight="1" x14ac:dyDescent="0.2">
      <c r="D201" s="3" t="e">
        <f t="shared" si="18"/>
        <v>#DIV/0!</v>
      </c>
      <c r="E201" s="3" t="e">
        <f t="shared" si="6"/>
        <v>#DIV/0!</v>
      </c>
      <c r="F201" s="3" t="e">
        <f t="shared" si="19"/>
        <v>#DIV/0!</v>
      </c>
      <c r="G201" s="3" t="e">
        <f t="shared" si="7"/>
        <v>#DIV/0!</v>
      </c>
      <c r="H201" s="3" t="e">
        <f t="shared" si="20"/>
        <v>#DIV/0!</v>
      </c>
      <c r="I201" s="3" t="e">
        <f t="shared" si="8"/>
        <v>#DIV/0!</v>
      </c>
      <c r="J201" s="3" t="e">
        <f t="shared" si="21"/>
        <v>#DIV/0!</v>
      </c>
      <c r="K201" s="3" t="e">
        <f t="shared" si="9"/>
        <v>#DIV/0!</v>
      </c>
      <c r="L201" s="3" t="e">
        <f t="shared" si="22"/>
        <v>#DIV/0!</v>
      </c>
      <c r="M201" s="3" t="e">
        <f t="shared" si="10"/>
        <v>#DIV/0!</v>
      </c>
      <c r="N201" s="3" t="e">
        <f t="shared" si="23"/>
        <v>#DIV/0!</v>
      </c>
      <c r="O201" s="3" t="e">
        <f t="shared" si="11"/>
        <v>#DIV/0!</v>
      </c>
      <c r="P201" s="3" t="e">
        <f t="shared" si="24"/>
        <v>#DIV/0!</v>
      </c>
      <c r="Q201" s="3" t="e">
        <f t="shared" si="12"/>
        <v>#DIV/0!</v>
      </c>
      <c r="R201" s="3" t="e">
        <f t="shared" si="25"/>
        <v>#DIV/0!</v>
      </c>
      <c r="S201" s="3" t="e">
        <f t="shared" si="13"/>
        <v>#DIV/0!</v>
      </c>
      <c r="T201" s="3" t="e">
        <f t="shared" si="26"/>
        <v>#DIV/0!</v>
      </c>
      <c r="U201" s="3" t="e">
        <f t="shared" si="14"/>
        <v>#DIV/0!</v>
      </c>
      <c r="V201" s="3" t="e">
        <f t="shared" si="27"/>
        <v>#DIV/0!</v>
      </c>
      <c r="W201" s="3" t="e">
        <f t="shared" si="15"/>
        <v>#DIV/0!</v>
      </c>
      <c r="X201" s="3" t="e">
        <f t="shared" si="28"/>
        <v>#DIV/0!</v>
      </c>
      <c r="Y201" s="3" t="e">
        <f t="shared" si="16"/>
        <v>#DIV/0!</v>
      </c>
      <c r="Z201" s="3" t="e">
        <f t="shared" si="29"/>
        <v>#DIV/0!</v>
      </c>
      <c r="AA201" s="3" t="e">
        <f t="shared" si="17"/>
        <v>#DIV/0!</v>
      </c>
    </row>
    <row r="202" spans="4:27" ht="15.75" customHeight="1" x14ac:dyDescent="0.2">
      <c r="D202" s="3" t="e">
        <f t="shared" si="18"/>
        <v>#DIV/0!</v>
      </c>
      <c r="E202" s="3" t="e">
        <f t="shared" si="6"/>
        <v>#DIV/0!</v>
      </c>
      <c r="F202" s="3" t="e">
        <f t="shared" si="19"/>
        <v>#DIV/0!</v>
      </c>
      <c r="G202" s="3" t="e">
        <f t="shared" si="7"/>
        <v>#DIV/0!</v>
      </c>
      <c r="H202" s="3" t="e">
        <f t="shared" si="20"/>
        <v>#DIV/0!</v>
      </c>
      <c r="I202" s="3" t="e">
        <f t="shared" si="8"/>
        <v>#DIV/0!</v>
      </c>
      <c r="J202" s="3" t="e">
        <f t="shared" si="21"/>
        <v>#DIV/0!</v>
      </c>
      <c r="K202" s="3" t="e">
        <f t="shared" si="9"/>
        <v>#DIV/0!</v>
      </c>
      <c r="L202" s="3" t="e">
        <f t="shared" si="22"/>
        <v>#DIV/0!</v>
      </c>
      <c r="M202" s="3" t="e">
        <f t="shared" si="10"/>
        <v>#DIV/0!</v>
      </c>
      <c r="N202" s="3" t="e">
        <f t="shared" si="23"/>
        <v>#DIV/0!</v>
      </c>
      <c r="O202" s="3" t="e">
        <f t="shared" si="11"/>
        <v>#DIV/0!</v>
      </c>
      <c r="P202" s="3" t="e">
        <f t="shared" si="24"/>
        <v>#DIV/0!</v>
      </c>
      <c r="Q202" s="3" t="e">
        <f t="shared" si="12"/>
        <v>#DIV/0!</v>
      </c>
      <c r="R202" s="3" t="e">
        <f t="shared" si="25"/>
        <v>#DIV/0!</v>
      </c>
      <c r="S202" s="3" t="e">
        <f t="shared" si="13"/>
        <v>#DIV/0!</v>
      </c>
      <c r="T202" s="3" t="e">
        <f t="shared" si="26"/>
        <v>#DIV/0!</v>
      </c>
      <c r="U202" s="3" t="e">
        <f t="shared" si="14"/>
        <v>#DIV/0!</v>
      </c>
      <c r="V202" s="3" t="e">
        <f t="shared" si="27"/>
        <v>#DIV/0!</v>
      </c>
      <c r="W202" s="3" t="e">
        <f t="shared" si="15"/>
        <v>#DIV/0!</v>
      </c>
      <c r="X202" s="3" t="e">
        <f t="shared" si="28"/>
        <v>#DIV/0!</v>
      </c>
      <c r="Y202" s="3" t="e">
        <f t="shared" si="16"/>
        <v>#DIV/0!</v>
      </c>
      <c r="Z202" s="3" t="e">
        <f t="shared" si="29"/>
        <v>#DIV/0!</v>
      </c>
      <c r="AA202" s="3" t="e">
        <f t="shared" si="17"/>
        <v>#DIV/0!</v>
      </c>
    </row>
    <row r="203" spans="4:27" ht="15.75" customHeight="1" x14ac:dyDescent="0.2">
      <c r="D203" s="3" t="e">
        <f t="shared" si="18"/>
        <v>#DIV/0!</v>
      </c>
      <c r="E203" s="3" t="e">
        <f t="shared" si="6"/>
        <v>#DIV/0!</v>
      </c>
      <c r="F203" s="3" t="e">
        <f t="shared" si="19"/>
        <v>#DIV/0!</v>
      </c>
      <c r="G203" s="3" t="e">
        <f t="shared" si="7"/>
        <v>#DIV/0!</v>
      </c>
      <c r="H203" s="3" t="e">
        <f t="shared" si="20"/>
        <v>#DIV/0!</v>
      </c>
      <c r="I203" s="3" t="e">
        <f t="shared" si="8"/>
        <v>#DIV/0!</v>
      </c>
      <c r="J203" s="3" t="e">
        <f t="shared" si="21"/>
        <v>#DIV/0!</v>
      </c>
      <c r="K203" s="3" t="e">
        <f t="shared" si="9"/>
        <v>#DIV/0!</v>
      </c>
      <c r="L203" s="3" t="e">
        <f t="shared" si="22"/>
        <v>#DIV/0!</v>
      </c>
      <c r="M203" s="3" t="e">
        <f t="shared" si="10"/>
        <v>#DIV/0!</v>
      </c>
      <c r="N203" s="3" t="e">
        <f t="shared" si="23"/>
        <v>#DIV/0!</v>
      </c>
      <c r="O203" s="3" t="e">
        <f t="shared" si="11"/>
        <v>#DIV/0!</v>
      </c>
      <c r="P203" s="3" t="e">
        <f t="shared" si="24"/>
        <v>#DIV/0!</v>
      </c>
      <c r="Q203" s="3" t="e">
        <f t="shared" si="12"/>
        <v>#DIV/0!</v>
      </c>
      <c r="R203" s="3" t="e">
        <f t="shared" si="25"/>
        <v>#DIV/0!</v>
      </c>
      <c r="S203" s="3" t="e">
        <f t="shared" si="13"/>
        <v>#DIV/0!</v>
      </c>
      <c r="T203" s="3" t="e">
        <f t="shared" si="26"/>
        <v>#DIV/0!</v>
      </c>
      <c r="U203" s="3" t="e">
        <f t="shared" si="14"/>
        <v>#DIV/0!</v>
      </c>
      <c r="V203" s="3" t="e">
        <f t="shared" si="27"/>
        <v>#DIV/0!</v>
      </c>
      <c r="W203" s="3" t="e">
        <f t="shared" si="15"/>
        <v>#DIV/0!</v>
      </c>
      <c r="X203" s="3" t="e">
        <f t="shared" si="28"/>
        <v>#DIV/0!</v>
      </c>
      <c r="Y203" s="3" t="e">
        <f t="shared" si="16"/>
        <v>#DIV/0!</v>
      </c>
      <c r="Z203" s="3" t="e">
        <f t="shared" si="29"/>
        <v>#DIV/0!</v>
      </c>
      <c r="AA203" s="3" t="e">
        <f t="shared" si="17"/>
        <v>#DIV/0!</v>
      </c>
    </row>
    <row r="204" spans="4:27" ht="15.75" customHeight="1" x14ac:dyDescent="0.2">
      <c r="D204" s="3" t="e">
        <f t="shared" si="18"/>
        <v>#DIV/0!</v>
      </c>
      <c r="E204" s="3" t="e">
        <f t="shared" si="6"/>
        <v>#DIV/0!</v>
      </c>
      <c r="F204" s="3" t="e">
        <f t="shared" si="19"/>
        <v>#DIV/0!</v>
      </c>
      <c r="G204" s="3" t="e">
        <f t="shared" si="7"/>
        <v>#DIV/0!</v>
      </c>
      <c r="H204" s="3" t="e">
        <f t="shared" si="20"/>
        <v>#DIV/0!</v>
      </c>
      <c r="I204" s="3" t="e">
        <f t="shared" si="8"/>
        <v>#DIV/0!</v>
      </c>
      <c r="J204" s="3" t="e">
        <f t="shared" si="21"/>
        <v>#DIV/0!</v>
      </c>
      <c r="K204" s="3" t="e">
        <f t="shared" si="9"/>
        <v>#DIV/0!</v>
      </c>
      <c r="L204" s="3" t="e">
        <f t="shared" si="22"/>
        <v>#DIV/0!</v>
      </c>
      <c r="M204" s="3" t="e">
        <f t="shared" si="10"/>
        <v>#DIV/0!</v>
      </c>
      <c r="N204" s="3" t="e">
        <f t="shared" si="23"/>
        <v>#DIV/0!</v>
      </c>
      <c r="O204" s="3" t="e">
        <f t="shared" si="11"/>
        <v>#DIV/0!</v>
      </c>
      <c r="P204" s="3" t="e">
        <f t="shared" si="24"/>
        <v>#DIV/0!</v>
      </c>
      <c r="Q204" s="3" t="e">
        <f t="shared" si="12"/>
        <v>#DIV/0!</v>
      </c>
      <c r="R204" s="3" t="e">
        <f t="shared" si="25"/>
        <v>#DIV/0!</v>
      </c>
      <c r="S204" s="3" t="e">
        <f t="shared" si="13"/>
        <v>#DIV/0!</v>
      </c>
      <c r="T204" s="3" t="e">
        <f t="shared" si="26"/>
        <v>#DIV/0!</v>
      </c>
      <c r="U204" s="3" t="e">
        <f t="shared" si="14"/>
        <v>#DIV/0!</v>
      </c>
      <c r="V204" s="3" t="e">
        <f t="shared" si="27"/>
        <v>#DIV/0!</v>
      </c>
      <c r="W204" s="3" t="e">
        <f t="shared" si="15"/>
        <v>#DIV/0!</v>
      </c>
      <c r="X204" s="3" t="e">
        <f t="shared" si="28"/>
        <v>#DIV/0!</v>
      </c>
      <c r="Y204" s="3" t="e">
        <f t="shared" si="16"/>
        <v>#DIV/0!</v>
      </c>
      <c r="Z204" s="3" t="e">
        <f t="shared" si="29"/>
        <v>#DIV/0!</v>
      </c>
      <c r="AA204" s="3" t="e">
        <f t="shared" si="17"/>
        <v>#DIV/0!</v>
      </c>
    </row>
    <row r="205" spans="4:27" ht="15.75" customHeight="1" x14ac:dyDescent="0.2">
      <c r="D205" s="3" t="e">
        <f t="shared" si="18"/>
        <v>#DIV/0!</v>
      </c>
      <c r="E205" s="3" t="e">
        <f t="shared" si="6"/>
        <v>#DIV/0!</v>
      </c>
      <c r="F205" s="3" t="e">
        <f t="shared" si="19"/>
        <v>#DIV/0!</v>
      </c>
      <c r="G205" s="3" t="e">
        <f t="shared" si="7"/>
        <v>#DIV/0!</v>
      </c>
      <c r="H205" s="3" t="e">
        <f t="shared" si="20"/>
        <v>#DIV/0!</v>
      </c>
      <c r="I205" s="3" t="e">
        <f t="shared" si="8"/>
        <v>#DIV/0!</v>
      </c>
      <c r="J205" s="3" t="e">
        <f t="shared" si="21"/>
        <v>#DIV/0!</v>
      </c>
      <c r="K205" s="3" t="e">
        <f t="shared" si="9"/>
        <v>#DIV/0!</v>
      </c>
      <c r="L205" s="3" t="e">
        <f t="shared" si="22"/>
        <v>#DIV/0!</v>
      </c>
      <c r="M205" s="3" t="e">
        <f t="shared" si="10"/>
        <v>#DIV/0!</v>
      </c>
      <c r="N205" s="3" t="e">
        <f t="shared" si="23"/>
        <v>#DIV/0!</v>
      </c>
      <c r="O205" s="3" t="e">
        <f t="shared" si="11"/>
        <v>#DIV/0!</v>
      </c>
      <c r="P205" s="3" t="e">
        <f t="shared" si="24"/>
        <v>#DIV/0!</v>
      </c>
      <c r="Q205" s="3" t="e">
        <f t="shared" si="12"/>
        <v>#DIV/0!</v>
      </c>
      <c r="R205" s="3" t="e">
        <f t="shared" si="25"/>
        <v>#DIV/0!</v>
      </c>
      <c r="S205" s="3" t="e">
        <f t="shared" si="13"/>
        <v>#DIV/0!</v>
      </c>
      <c r="T205" s="3" t="e">
        <f t="shared" si="26"/>
        <v>#DIV/0!</v>
      </c>
      <c r="U205" s="3" t="e">
        <f t="shared" si="14"/>
        <v>#DIV/0!</v>
      </c>
      <c r="V205" s="3" t="e">
        <f t="shared" si="27"/>
        <v>#DIV/0!</v>
      </c>
      <c r="W205" s="3" t="e">
        <f t="shared" si="15"/>
        <v>#DIV/0!</v>
      </c>
      <c r="X205" s="3" t="e">
        <f t="shared" si="28"/>
        <v>#DIV/0!</v>
      </c>
      <c r="Y205" s="3" t="e">
        <f t="shared" si="16"/>
        <v>#DIV/0!</v>
      </c>
      <c r="Z205" s="3" t="e">
        <f t="shared" si="29"/>
        <v>#DIV/0!</v>
      </c>
      <c r="AA205" s="3" t="e">
        <f t="shared" si="17"/>
        <v>#DIV/0!</v>
      </c>
    </row>
    <row r="206" spans="4:27" ht="15.75" customHeight="1" x14ac:dyDescent="0.2">
      <c r="D206" s="3" t="e">
        <f t="shared" si="18"/>
        <v>#DIV/0!</v>
      </c>
      <c r="E206" s="3" t="e">
        <f t="shared" si="6"/>
        <v>#DIV/0!</v>
      </c>
      <c r="F206" s="3" t="e">
        <f t="shared" si="19"/>
        <v>#DIV/0!</v>
      </c>
      <c r="G206" s="3" t="e">
        <f t="shared" si="7"/>
        <v>#DIV/0!</v>
      </c>
      <c r="H206" s="3" t="e">
        <f t="shared" si="20"/>
        <v>#DIV/0!</v>
      </c>
      <c r="I206" s="3" t="e">
        <f t="shared" si="8"/>
        <v>#DIV/0!</v>
      </c>
      <c r="J206" s="3" t="e">
        <f t="shared" si="21"/>
        <v>#DIV/0!</v>
      </c>
      <c r="K206" s="3" t="e">
        <f t="shared" si="9"/>
        <v>#DIV/0!</v>
      </c>
      <c r="L206" s="3" t="e">
        <f t="shared" si="22"/>
        <v>#DIV/0!</v>
      </c>
      <c r="M206" s="3" t="e">
        <f t="shared" si="10"/>
        <v>#DIV/0!</v>
      </c>
      <c r="N206" s="3" t="e">
        <f t="shared" si="23"/>
        <v>#DIV/0!</v>
      </c>
      <c r="O206" s="3" t="e">
        <f t="shared" si="11"/>
        <v>#DIV/0!</v>
      </c>
      <c r="P206" s="3" t="e">
        <f t="shared" si="24"/>
        <v>#DIV/0!</v>
      </c>
      <c r="Q206" s="3" t="e">
        <f t="shared" si="12"/>
        <v>#DIV/0!</v>
      </c>
      <c r="R206" s="3" t="e">
        <f t="shared" si="25"/>
        <v>#DIV/0!</v>
      </c>
      <c r="S206" s="3" t="e">
        <f t="shared" si="13"/>
        <v>#DIV/0!</v>
      </c>
      <c r="T206" s="3" t="e">
        <f t="shared" si="26"/>
        <v>#DIV/0!</v>
      </c>
      <c r="U206" s="3" t="e">
        <f t="shared" si="14"/>
        <v>#DIV/0!</v>
      </c>
      <c r="V206" s="3" t="e">
        <f t="shared" si="27"/>
        <v>#DIV/0!</v>
      </c>
      <c r="W206" s="3" t="e">
        <f t="shared" si="15"/>
        <v>#DIV/0!</v>
      </c>
      <c r="X206" s="3" t="e">
        <f t="shared" si="28"/>
        <v>#DIV/0!</v>
      </c>
      <c r="Y206" s="3" t="e">
        <f t="shared" si="16"/>
        <v>#DIV/0!</v>
      </c>
      <c r="Z206" s="3" t="e">
        <f t="shared" si="29"/>
        <v>#DIV/0!</v>
      </c>
      <c r="AA206" s="3" t="e">
        <f t="shared" si="17"/>
        <v>#DIV/0!</v>
      </c>
    </row>
    <row r="207" spans="4:27" ht="15.75" customHeight="1" x14ac:dyDescent="0.2">
      <c r="D207" s="3" t="e">
        <f t="shared" si="18"/>
        <v>#DIV/0!</v>
      </c>
      <c r="E207" s="3" t="e">
        <f t="shared" si="6"/>
        <v>#DIV/0!</v>
      </c>
      <c r="F207" s="3" t="e">
        <f t="shared" si="19"/>
        <v>#DIV/0!</v>
      </c>
      <c r="G207" s="3" t="e">
        <f t="shared" si="7"/>
        <v>#DIV/0!</v>
      </c>
      <c r="H207" s="3" t="e">
        <f t="shared" si="20"/>
        <v>#DIV/0!</v>
      </c>
      <c r="I207" s="3" t="e">
        <f t="shared" si="8"/>
        <v>#DIV/0!</v>
      </c>
      <c r="J207" s="3" t="e">
        <f t="shared" si="21"/>
        <v>#DIV/0!</v>
      </c>
      <c r="K207" s="3" t="e">
        <f t="shared" si="9"/>
        <v>#DIV/0!</v>
      </c>
      <c r="L207" s="3" t="e">
        <f t="shared" si="22"/>
        <v>#DIV/0!</v>
      </c>
      <c r="M207" s="3" t="e">
        <f t="shared" si="10"/>
        <v>#DIV/0!</v>
      </c>
      <c r="N207" s="3" t="e">
        <f t="shared" si="23"/>
        <v>#DIV/0!</v>
      </c>
      <c r="O207" s="3" t="e">
        <f t="shared" si="11"/>
        <v>#DIV/0!</v>
      </c>
      <c r="P207" s="3" t="e">
        <f t="shared" si="24"/>
        <v>#DIV/0!</v>
      </c>
      <c r="Q207" s="3" t="e">
        <f t="shared" si="12"/>
        <v>#DIV/0!</v>
      </c>
      <c r="R207" s="3" t="e">
        <f t="shared" si="25"/>
        <v>#DIV/0!</v>
      </c>
      <c r="S207" s="3" t="e">
        <f t="shared" si="13"/>
        <v>#DIV/0!</v>
      </c>
      <c r="T207" s="3" t="e">
        <f t="shared" si="26"/>
        <v>#DIV/0!</v>
      </c>
      <c r="U207" s="3" t="e">
        <f t="shared" si="14"/>
        <v>#DIV/0!</v>
      </c>
      <c r="V207" s="3" t="e">
        <f t="shared" si="27"/>
        <v>#DIV/0!</v>
      </c>
      <c r="W207" s="3" t="e">
        <f t="shared" si="15"/>
        <v>#DIV/0!</v>
      </c>
      <c r="X207" s="3" t="e">
        <f t="shared" si="28"/>
        <v>#DIV/0!</v>
      </c>
      <c r="Y207" s="3" t="e">
        <f t="shared" si="16"/>
        <v>#DIV/0!</v>
      </c>
      <c r="Z207" s="3" t="e">
        <f t="shared" si="29"/>
        <v>#DIV/0!</v>
      </c>
      <c r="AA207" s="3" t="e">
        <f t="shared" si="17"/>
        <v>#DIV/0!</v>
      </c>
    </row>
    <row r="208" spans="4:27" ht="15.75" customHeight="1" x14ac:dyDescent="0.2">
      <c r="D208" s="3" t="e">
        <f t="shared" si="18"/>
        <v>#DIV/0!</v>
      </c>
      <c r="E208" s="3" t="e">
        <f t="shared" si="6"/>
        <v>#DIV/0!</v>
      </c>
      <c r="F208" s="3" t="e">
        <f t="shared" si="19"/>
        <v>#DIV/0!</v>
      </c>
      <c r="G208" s="3" t="e">
        <f t="shared" si="7"/>
        <v>#DIV/0!</v>
      </c>
      <c r="H208" s="3" t="e">
        <f t="shared" si="20"/>
        <v>#DIV/0!</v>
      </c>
      <c r="I208" s="3" t="e">
        <f t="shared" si="8"/>
        <v>#DIV/0!</v>
      </c>
      <c r="J208" s="3" t="e">
        <f t="shared" si="21"/>
        <v>#DIV/0!</v>
      </c>
      <c r="K208" s="3" t="e">
        <f t="shared" si="9"/>
        <v>#DIV/0!</v>
      </c>
      <c r="L208" s="3" t="e">
        <f t="shared" si="22"/>
        <v>#DIV/0!</v>
      </c>
      <c r="M208" s="3" t="e">
        <f t="shared" si="10"/>
        <v>#DIV/0!</v>
      </c>
      <c r="N208" s="3" t="e">
        <f t="shared" si="23"/>
        <v>#DIV/0!</v>
      </c>
      <c r="O208" s="3" t="e">
        <f t="shared" si="11"/>
        <v>#DIV/0!</v>
      </c>
      <c r="P208" s="3" t="e">
        <f t="shared" si="24"/>
        <v>#DIV/0!</v>
      </c>
      <c r="Q208" s="3" t="e">
        <f t="shared" si="12"/>
        <v>#DIV/0!</v>
      </c>
      <c r="R208" s="3" t="e">
        <f t="shared" si="25"/>
        <v>#DIV/0!</v>
      </c>
      <c r="S208" s="3" t="e">
        <f t="shared" si="13"/>
        <v>#DIV/0!</v>
      </c>
      <c r="T208" s="3" t="e">
        <f t="shared" si="26"/>
        <v>#DIV/0!</v>
      </c>
      <c r="U208" s="3" t="e">
        <f t="shared" si="14"/>
        <v>#DIV/0!</v>
      </c>
      <c r="V208" s="3" t="e">
        <f t="shared" si="27"/>
        <v>#DIV/0!</v>
      </c>
      <c r="W208" s="3" t="e">
        <f t="shared" si="15"/>
        <v>#DIV/0!</v>
      </c>
      <c r="X208" s="3" t="e">
        <f t="shared" si="28"/>
        <v>#DIV/0!</v>
      </c>
      <c r="Y208" s="3" t="e">
        <f t="shared" si="16"/>
        <v>#DIV/0!</v>
      </c>
      <c r="Z208" s="3" t="e">
        <f t="shared" si="29"/>
        <v>#DIV/0!</v>
      </c>
      <c r="AA208" s="3" t="e">
        <f t="shared" si="17"/>
        <v>#DIV/0!</v>
      </c>
    </row>
    <row r="209" spans="4:27" ht="15.75" customHeight="1" x14ac:dyDescent="0.2">
      <c r="D209" s="3" t="e">
        <f t="shared" si="18"/>
        <v>#DIV/0!</v>
      </c>
      <c r="E209" s="3" t="e">
        <f t="shared" si="6"/>
        <v>#DIV/0!</v>
      </c>
      <c r="F209" s="3" t="e">
        <f t="shared" si="19"/>
        <v>#DIV/0!</v>
      </c>
      <c r="G209" s="3" t="e">
        <f t="shared" si="7"/>
        <v>#DIV/0!</v>
      </c>
      <c r="H209" s="3" t="e">
        <f t="shared" si="20"/>
        <v>#DIV/0!</v>
      </c>
      <c r="I209" s="3" t="e">
        <f t="shared" si="8"/>
        <v>#DIV/0!</v>
      </c>
      <c r="J209" s="3" t="e">
        <f t="shared" si="21"/>
        <v>#DIV/0!</v>
      </c>
      <c r="K209" s="3" t="e">
        <f t="shared" si="9"/>
        <v>#DIV/0!</v>
      </c>
      <c r="L209" s="3" t="e">
        <f t="shared" si="22"/>
        <v>#DIV/0!</v>
      </c>
      <c r="M209" s="3" t="e">
        <f t="shared" si="10"/>
        <v>#DIV/0!</v>
      </c>
      <c r="N209" s="3" t="e">
        <f t="shared" si="23"/>
        <v>#DIV/0!</v>
      </c>
      <c r="O209" s="3" t="e">
        <f t="shared" si="11"/>
        <v>#DIV/0!</v>
      </c>
      <c r="P209" s="3" t="e">
        <f t="shared" si="24"/>
        <v>#DIV/0!</v>
      </c>
      <c r="Q209" s="3" t="e">
        <f t="shared" si="12"/>
        <v>#DIV/0!</v>
      </c>
      <c r="R209" s="3" t="e">
        <f t="shared" si="25"/>
        <v>#DIV/0!</v>
      </c>
      <c r="S209" s="3" t="e">
        <f t="shared" si="13"/>
        <v>#DIV/0!</v>
      </c>
      <c r="T209" s="3" t="e">
        <f t="shared" si="26"/>
        <v>#DIV/0!</v>
      </c>
      <c r="U209" s="3" t="e">
        <f t="shared" si="14"/>
        <v>#DIV/0!</v>
      </c>
      <c r="V209" s="3" t="e">
        <f t="shared" si="27"/>
        <v>#DIV/0!</v>
      </c>
      <c r="W209" s="3" t="e">
        <f t="shared" si="15"/>
        <v>#DIV/0!</v>
      </c>
      <c r="X209" s="3" t="e">
        <f t="shared" si="28"/>
        <v>#DIV/0!</v>
      </c>
      <c r="Y209" s="3" t="e">
        <f t="shared" si="16"/>
        <v>#DIV/0!</v>
      </c>
      <c r="Z209" s="3" t="e">
        <f t="shared" si="29"/>
        <v>#DIV/0!</v>
      </c>
      <c r="AA209" s="3" t="e">
        <f t="shared" si="17"/>
        <v>#DIV/0!</v>
      </c>
    </row>
    <row r="210" spans="4:27" ht="15.75" customHeight="1" x14ac:dyDescent="0.2">
      <c r="D210" s="3" t="e">
        <f t="shared" si="18"/>
        <v>#DIV/0!</v>
      </c>
      <c r="E210" s="3" t="e">
        <f t="shared" si="6"/>
        <v>#DIV/0!</v>
      </c>
      <c r="F210" s="3" t="e">
        <f t="shared" si="19"/>
        <v>#DIV/0!</v>
      </c>
      <c r="G210" s="3" t="e">
        <f t="shared" si="7"/>
        <v>#DIV/0!</v>
      </c>
      <c r="H210" s="3" t="e">
        <f t="shared" si="20"/>
        <v>#DIV/0!</v>
      </c>
      <c r="I210" s="3" t="e">
        <f t="shared" si="8"/>
        <v>#DIV/0!</v>
      </c>
      <c r="J210" s="3" t="e">
        <f t="shared" si="21"/>
        <v>#DIV/0!</v>
      </c>
      <c r="K210" s="3" t="e">
        <f t="shared" si="9"/>
        <v>#DIV/0!</v>
      </c>
      <c r="L210" s="3" t="e">
        <f t="shared" si="22"/>
        <v>#DIV/0!</v>
      </c>
      <c r="M210" s="3" t="e">
        <f t="shared" si="10"/>
        <v>#DIV/0!</v>
      </c>
      <c r="N210" s="3" t="e">
        <f t="shared" si="23"/>
        <v>#DIV/0!</v>
      </c>
      <c r="O210" s="3" t="e">
        <f t="shared" si="11"/>
        <v>#DIV/0!</v>
      </c>
      <c r="P210" s="3" t="e">
        <f t="shared" si="24"/>
        <v>#DIV/0!</v>
      </c>
      <c r="Q210" s="3" t="e">
        <f t="shared" si="12"/>
        <v>#DIV/0!</v>
      </c>
      <c r="R210" s="3" t="e">
        <f t="shared" si="25"/>
        <v>#DIV/0!</v>
      </c>
      <c r="S210" s="3" t="e">
        <f t="shared" si="13"/>
        <v>#DIV/0!</v>
      </c>
      <c r="T210" s="3" t="e">
        <f t="shared" si="26"/>
        <v>#DIV/0!</v>
      </c>
      <c r="U210" s="3" t="e">
        <f t="shared" si="14"/>
        <v>#DIV/0!</v>
      </c>
      <c r="V210" s="3" t="e">
        <f t="shared" si="27"/>
        <v>#DIV/0!</v>
      </c>
      <c r="W210" s="3" t="e">
        <f t="shared" si="15"/>
        <v>#DIV/0!</v>
      </c>
      <c r="X210" s="3" t="e">
        <f t="shared" si="28"/>
        <v>#DIV/0!</v>
      </c>
      <c r="Y210" s="3" t="e">
        <f t="shared" si="16"/>
        <v>#DIV/0!</v>
      </c>
      <c r="Z210" s="3" t="e">
        <f t="shared" si="29"/>
        <v>#DIV/0!</v>
      </c>
      <c r="AA210" s="3" t="e">
        <f t="shared" si="17"/>
        <v>#DIV/0!</v>
      </c>
    </row>
    <row r="211" spans="4:27" ht="15.75" customHeight="1" x14ac:dyDescent="0.2">
      <c r="D211" s="3" t="e">
        <f t="shared" si="18"/>
        <v>#DIV/0!</v>
      </c>
      <c r="E211" s="3" t="e">
        <f t="shared" si="6"/>
        <v>#DIV/0!</v>
      </c>
      <c r="F211" s="3" t="e">
        <f t="shared" si="19"/>
        <v>#DIV/0!</v>
      </c>
      <c r="G211" s="3" t="e">
        <f t="shared" si="7"/>
        <v>#DIV/0!</v>
      </c>
      <c r="H211" s="3" t="e">
        <f t="shared" si="20"/>
        <v>#DIV/0!</v>
      </c>
      <c r="I211" s="3" t="e">
        <f t="shared" si="8"/>
        <v>#DIV/0!</v>
      </c>
      <c r="J211" s="3" t="e">
        <f t="shared" si="21"/>
        <v>#DIV/0!</v>
      </c>
      <c r="K211" s="3" t="e">
        <f t="shared" si="9"/>
        <v>#DIV/0!</v>
      </c>
      <c r="L211" s="3" t="e">
        <f t="shared" si="22"/>
        <v>#DIV/0!</v>
      </c>
      <c r="M211" s="3" t="e">
        <f t="shared" si="10"/>
        <v>#DIV/0!</v>
      </c>
      <c r="N211" s="3" t="e">
        <f t="shared" si="23"/>
        <v>#DIV/0!</v>
      </c>
      <c r="O211" s="3" t="e">
        <f t="shared" si="11"/>
        <v>#DIV/0!</v>
      </c>
      <c r="P211" s="3" t="e">
        <f t="shared" si="24"/>
        <v>#DIV/0!</v>
      </c>
      <c r="Q211" s="3" t="e">
        <f t="shared" si="12"/>
        <v>#DIV/0!</v>
      </c>
      <c r="R211" s="3" t="e">
        <f t="shared" si="25"/>
        <v>#DIV/0!</v>
      </c>
      <c r="S211" s="3" t="e">
        <f t="shared" si="13"/>
        <v>#DIV/0!</v>
      </c>
      <c r="T211" s="3" t="e">
        <f t="shared" si="26"/>
        <v>#DIV/0!</v>
      </c>
      <c r="U211" s="3" t="e">
        <f t="shared" si="14"/>
        <v>#DIV/0!</v>
      </c>
      <c r="V211" s="3" t="e">
        <f t="shared" si="27"/>
        <v>#DIV/0!</v>
      </c>
      <c r="W211" s="3" t="e">
        <f t="shared" si="15"/>
        <v>#DIV/0!</v>
      </c>
      <c r="X211" s="3" t="e">
        <f t="shared" si="28"/>
        <v>#DIV/0!</v>
      </c>
      <c r="Y211" s="3" t="e">
        <f t="shared" si="16"/>
        <v>#DIV/0!</v>
      </c>
      <c r="Z211" s="3" t="e">
        <f t="shared" si="29"/>
        <v>#DIV/0!</v>
      </c>
      <c r="AA211" s="3" t="e">
        <f t="shared" si="17"/>
        <v>#DIV/0!</v>
      </c>
    </row>
    <row r="212" spans="4:27" ht="15.75" customHeight="1" x14ac:dyDescent="0.2">
      <c r="D212" s="3" t="e">
        <f t="shared" si="18"/>
        <v>#DIV/0!</v>
      </c>
      <c r="E212" s="3" t="e">
        <f t="shared" si="6"/>
        <v>#DIV/0!</v>
      </c>
      <c r="F212" s="3" t="e">
        <f t="shared" si="19"/>
        <v>#DIV/0!</v>
      </c>
      <c r="G212" s="3" t="e">
        <f t="shared" si="7"/>
        <v>#DIV/0!</v>
      </c>
      <c r="H212" s="3" t="e">
        <f t="shared" si="20"/>
        <v>#DIV/0!</v>
      </c>
      <c r="I212" s="3" t="e">
        <f t="shared" si="8"/>
        <v>#DIV/0!</v>
      </c>
      <c r="J212" s="3" t="e">
        <f t="shared" si="21"/>
        <v>#DIV/0!</v>
      </c>
      <c r="K212" s="3" t="e">
        <f t="shared" si="9"/>
        <v>#DIV/0!</v>
      </c>
      <c r="L212" s="3" t="e">
        <f t="shared" si="22"/>
        <v>#DIV/0!</v>
      </c>
      <c r="M212" s="3" t="e">
        <f t="shared" si="10"/>
        <v>#DIV/0!</v>
      </c>
      <c r="N212" s="3" t="e">
        <f t="shared" si="23"/>
        <v>#DIV/0!</v>
      </c>
      <c r="O212" s="3" t="e">
        <f t="shared" si="11"/>
        <v>#DIV/0!</v>
      </c>
      <c r="P212" s="3" t="e">
        <f t="shared" si="24"/>
        <v>#DIV/0!</v>
      </c>
      <c r="Q212" s="3" t="e">
        <f t="shared" si="12"/>
        <v>#DIV/0!</v>
      </c>
      <c r="R212" s="3" t="e">
        <f t="shared" si="25"/>
        <v>#DIV/0!</v>
      </c>
      <c r="S212" s="3" t="e">
        <f t="shared" si="13"/>
        <v>#DIV/0!</v>
      </c>
      <c r="T212" s="3" t="e">
        <f t="shared" si="26"/>
        <v>#DIV/0!</v>
      </c>
      <c r="U212" s="3" t="e">
        <f t="shared" si="14"/>
        <v>#DIV/0!</v>
      </c>
      <c r="V212" s="3" t="e">
        <f t="shared" si="27"/>
        <v>#DIV/0!</v>
      </c>
      <c r="W212" s="3" t="e">
        <f t="shared" si="15"/>
        <v>#DIV/0!</v>
      </c>
      <c r="X212" s="3" t="e">
        <f t="shared" si="28"/>
        <v>#DIV/0!</v>
      </c>
      <c r="Y212" s="3" t="e">
        <f t="shared" si="16"/>
        <v>#DIV/0!</v>
      </c>
      <c r="Z212" s="3" t="e">
        <f t="shared" si="29"/>
        <v>#DIV/0!</v>
      </c>
      <c r="AA212" s="3" t="e">
        <f t="shared" si="17"/>
        <v>#DIV/0!</v>
      </c>
    </row>
    <row r="213" spans="4:27" ht="15.75" customHeight="1" x14ac:dyDescent="0.2">
      <c r="D213" s="3" t="e">
        <f t="shared" si="18"/>
        <v>#DIV/0!</v>
      </c>
      <c r="E213" s="3" t="e">
        <f t="shared" si="6"/>
        <v>#DIV/0!</v>
      </c>
      <c r="F213" s="3" t="e">
        <f t="shared" si="19"/>
        <v>#DIV/0!</v>
      </c>
      <c r="G213" s="3" t="e">
        <f t="shared" si="7"/>
        <v>#DIV/0!</v>
      </c>
      <c r="H213" s="3" t="e">
        <f t="shared" si="20"/>
        <v>#DIV/0!</v>
      </c>
      <c r="I213" s="3" t="e">
        <f t="shared" si="8"/>
        <v>#DIV/0!</v>
      </c>
      <c r="J213" s="3" t="e">
        <f t="shared" si="21"/>
        <v>#DIV/0!</v>
      </c>
      <c r="K213" s="3" t="e">
        <f t="shared" si="9"/>
        <v>#DIV/0!</v>
      </c>
      <c r="L213" s="3" t="e">
        <f t="shared" si="22"/>
        <v>#DIV/0!</v>
      </c>
      <c r="M213" s="3" t="e">
        <f t="shared" si="10"/>
        <v>#DIV/0!</v>
      </c>
      <c r="N213" s="3" t="e">
        <f t="shared" si="23"/>
        <v>#DIV/0!</v>
      </c>
      <c r="O213" s="3" t="e">
        <f t="shared" si="11"/>
        <v>#DIV/0!</v>
      </c>
      <c r="P213" s="3" t="e">
        <f t="shared" si="24"/>
        <v>#DIV/0!</v>
      </c>
      <c r="Q213" s="3" t="e">
        <f t="shared" si="12"/>
        <v>#DIV/0!</v>
      </c>
      <c r="R213" s="3" t="e">
        <f t="shared" si="25"/>
        <v>#DIV/0!</v>
      </c>
      <c r="S213" s="3" t="e">
        <f t="shared" si="13"/>
        <v>#DIV/0!</v>
      </c>
      <c r="T213" s="3" t="e">
        <f t="shared" si="26"/>
        <v>#DIV/0!</v>
      </c>
      <c r="U213" s="3" t="e">
        <f t="shared" si="14"/>
        <v>#DIV/0!</v>
      </c>
      <c r="V213" s="3" t="e">
        <f t="shared" si="27"/>
        <v>#DIV/0!</v>
      </c>
      <c r="W213" s="3" t="e">
        <f t="shared" si="15"/>
        <v>#DIV/0!</v>
      </c>
      <c r="X213" s="3" t="e">
        <f t="shared" si="28"/>
        <v>#DIV/0!</v>
      </c>
      <c r="Y213" s="3" t="e">
        <f t="shared" si="16"/>
        <v>#DIV/0!</v>
      </c>
      <c r="Z213" s="3" t="e">
        <f t="shared" si="29"/>
        <v>#DIV/0!</v>
      </c>
      <c r="AA213" s="3" t="e">
        <f t="shared" si="17"/>
        <v>#DIV/0!</v>
      </c>
    </row>
    <row r="214" spans="4:27" ht="15.75" customHeight="1" x14ac:dyDescent="0.2">
      <c r="D214" s="3" t="e">
        <f t="shared" si="18"/>
        <v>#DIV/0!</v>
      </c>
      <c r="E214" s="3" t="e">
        <f t="shared" si="6"/>
        <v>#DIV/0!</v>
      </c>
      <c r="F214" s="3" t="e">
        <f t="shared" si="19"/>
        <v>#DIV/0!</v>
      </c>
      <c r="G214" s="3" t="e">
        <f t="shared" si="7"/>
        <v>#DIV/0!</v>
      </c>
      <c r="H214" s="3" t="e">
        <f t="shared" si="20"/>
        <v>#DIV/0!</v>
      </c>
      <c r="I214" s="3" t="e">
        <f t="shared" si="8"/>
        <v>#DIV/0!</v>
      </c>
      <c r="J214" s="3" t="e">
        <f t="shared" si="21"/>
        <v>#DIV/0!</v>
      </c>
      <c r="K214" s="3" t="e">
        <f t="shared" si="9"/>
        <v>#DIV/0!</v>
      </c>
      <c r="L214" s="3" t="e">
        <f t="shared" si="22"/>
        <v>#DIV/0!</v>
      </c>
      <c r="M214" s="3" t="e">
        <f t="shared" si="10"/>
        <v>#DIV/0!</v>
      </c>
      <c r="N214" s="3" t="e">
        <f t="shared" si="23"/>
        <v>#DIV/0!</v>
      </c>
      <c r="O214" s="3" t="e">
        <f t="shared" si="11"/>
        <v>#DIV/0!</v>
      </c>
      <c r="P214" s="3" t="e">
        <f t="shared" si="24"/>
        <v>#DIV/0!</v>
      </c>
      <c r="Q214" s="3" t="e">
        <f t="shared" si="12"/>
        <v>#DIV/0!</v>
      </c>
      <c r="R214" s="3" t="e">
        <f t="shared" si="25"/>
        <v>#DIV/0!</v>
      </c>
      <c r="S214" s="3" t="e">
        <f t="shared" si="13"/>
        <v>#DIV/0!</v>
      </c>
      <c r="T214" s="3" t="e">
        <f t="shared" si="26"/>
        <v>#DIV/0!</v>
      </c>
      <c r="U214" s="3" t="e">
        <f t="shared" si="14"/>
        <v>#DIV/0!</v>
      </c>
      <c r="V214" s="3" t="e">
        <f t="shared" si="27"/>
        <v>#DIV/0!</v>
      </c>
      <c r="W214" s="3" t="e">
        <f t="shared" si="15"/>
        <v>#DIV/0!</v>
      </c>
      <c r="X214" s="3" t="e">
        <f t="shared" si="28"/>
        <v>#DIV/0!</v>
      </c>
      <c r="Y214" s="3" t="e">
        <f t="shared" si="16"/>
        <v>#DIV/0!</v>
      </c>
      <c r="Z214" s="3" t="e">
        <f t="shared" si="29"/>
        <v>#DIV/0!</v>
      </c>
      <c r="AA214" s="3" t="e">
        <f t="shared" si="17"/>
        <v>#DIV/0!</v>
      </c>
    </row>
    <row r="215" spans="4:27" ht="15.75" customHeight="1" x14ac:dyDescent="0.2">
      <c r="D215" s="3" t="e">
        <f t="shared" si="18"/>
        <v>#DIV/0!</v>
      </c>
      <c r="E215" s="3" t="e">
        <f t="shared" si="6"/>
        <v>#DIV/0!</v>
      </c>
      <c r="F215" s="3" t="e">
        <f t="shared" si="19"/>
        <v>#DIV/0!</v>
      </c>
      <c r="G215" s="3" t="e">
        <f t="shared" si="7"/>
        <v>#DIV/0!</v>
      </c>
      <c r="H215" s="3" t="e">
        <f t="shared" si="20"/>
        <v>#DIV/0!</v>
      </c>
      <c r="I215" s="3" t="e">
        <f t="shared" si="8"/>
        <v>#DIV/0!</v>
      </c>
      <c r="J215" s="3" t="e">
        <f t="shared" si="21"/>
        <v>#DIV/0!</v>
      </c>
      <c r="K215" s="3" t="e">
        <f t="shared" si="9"/>
        <v>#DIV/0!</v>
      </c>
      <c r="L215" s="3" t="e">
        <f t="shared" si="22"/>
        <v>#DIV/0!</v>
      </c>
      <c r="M215" s="3" t="e">
        <f t="shared" si="10"/>
        <v>#DIV/0!</v>
      </c>
      <c r="N215" s="3" t="e">
        <f t="shared" si="23"/>
        <v>#DIV/0!</v>
      </c>
      <c r="O215" s="3" t="e">
        <f t="shared" si="11"/>
        <v>#DIV/0!</v>
      </c>
      <c r="P215" s="3" t="e">
        <f t="shared" si="24"/>
        <v>#DIV/0!</v>
      </c>
      <c r="Q215" s="3" t="e">
        <f t="shared" si="12"/>
        <v>#DIV/0!</v>
      </c>
      <c r="R215" s="3" t="e">
        <f t="shared" si="25"/>
        <v>#DIV/0!</v>
      </c>
      <c r="S215" s="3" t="e">
        <f t="shared" si="13"/>
        <v>#DIV/0!</v>
      </c>
      <c r="T215" s="3" t="e">
        <f t="shared" si="26"/>
        <v>#DIV/0!</v>
      </c>
      <c r="U215" s="3" t="e">
        <f t="shared" si="14"/>
        <v>#DIV/0!</v>
      </c>
      <c r="V215" s="3" t="e">
        <f t="shared" si="27"/>
        <v>#DIV/0!</v>
      </c>
      <c r="W215" s="3" t="e">
        <f t="shared" si="15"/>
        <v>#DIV/0!</v>
      </c>
      <c r="X215" s="3" t="e">
        <f t="shared" si="28"/>
        <v>#DIV/0!</v>
      </c>
      <c r="Y215" s="3" t="e">
        <f t="shared" si="16"/>
        <v>#DIV/0!</v>
      </c>
      <c r="Z215" s="3" t="e">
        <f t="shared" si="29"/>
        <v>#DIV/0!</v>
      </c>
      <c r="AA215" s="3" t="e">
        <f t="shared" si="17"/>
        <v>#DIV/0!</v>
      </c>
    </row>
    <row r="216" spans="4:27" ht="15.75" customHeight="1" x14ac:dyDescent="0.2">
      <c r="D216" s="3" t="e">
        <f t="shared" si="18"/>
        <v>#DIV/0!</v>
      </c>
      <c r="E216" s="3" t="e">
        <f t="shared" si="6"/>
        <v>#DIV/0!</v>
      </c>
      <c r="F216" s="3" t="e">
        <f t="shared" si="19"/>
        <v>#DIV/0!</v>
      </c>
      <c r="G216" s="3" t="e">
        <f t="shared" si="7"/>
        <v>#DIV/0!</v>
      </c>
      <c r="H216" s="3" t="e">
        <f t="shared" si="20"/>
        <v>#DIV/0!</v>
      </c>
      <c r="I216" s="3" t="e">
        <f t="shared" si="8"/>
        <v>#DIV/0!</v>
      </c>
      <c r="J216" s="3" t="e">
        <f t="shared" si="21"/>
        <v>#DIV/0!</v>
      </c>
      <c r="K216" s="3" t="e">
        <f t="shared" si="9"/>
        <v>#DIV/0!</v>
      </c>
      <c r="L216" s="3" t="e">
        <f t="shared" si="22"/>
        <v>#DIV/0!</v>
      </c>
      <c r="M216" s="3" t="e">
        <f t="shared" si="10"/>
        <v>#DIV/0!</v>
      </c>
      <c r="N216" s="3" t="e">
        <f t="shared" si="23"/>
        <v>#DIV/0!</v>
      </c>
      <c r="O216" s="3" t="e">
        <f t="shared" si="11"/>
        <v>#DIV/0!</v>
      </c>
      <c r="P216" s="3" t="e">
        <f t="shared" si="24"/>
        <v>#DIV/0!</v>
      </c>
      <c r="Q216" s="3" t="e">
        <f t="shared" si="12"/>
        <v>#DIV/0!</v>
      </c>
      <c r="R216" s="3" t="e">
        <f t="shared" si="25"/>
        <v>#DIV/0!</v>
      </c>
      <c r="S216" s="3" t="e">
        <f t="shared" si="13"/>
        <v>#DIV/0!</v>
      </c>
      <c r="T216" s="3" t="e">
        <f t="shared" si="26"/>
        <v>#DIV/0!</v>
      </c>
      <c r="U216" s="3" t="e">
        <f t="shared" si="14"/>
        <v>#DIV/0!</v>
      </c>
      <c r="V216" s="3" t="e">
        <f t="shared" si="27"/>
        <v>#DIV/0!</v>
      </c>
      <c r="W216" s="3" t="e">
        <f t="shared" si="15"/>
        <v>#DIV/0!</v>
      </c>
      <c r="X216" s="3" t="e">
        <f t="shared" si="28"/>
        <v>#DIV/0!</v>
      </c>
      <c r="Y216" s="3" t="e">
        <f t="shared" si="16"/>
        <v>#DIV/0!</v>
      </c>
      <c r="Z216" s="3" t="e">
        <f t="shared" si="29"/>
        <v>#DIV/0!</v>
      </c>
      <c r="AA216" s="3" t="e">
        <f t="shared" si="17"/>
        <v>#DIV/0!</v>
      </c>
    </row>
    <row r="217" spans="4:27" ht="15.75" customHeight="1" x14ac:dyDescent="0.2">
      <c r="D217" s="3" t="e">
        <f t="shared" si="18"/>
        <v>#DIV/0!</v>
      </c>
      <c r="E217" s="3" t="e">
        <f t="shared" si="6"/>
        <v>#DIV/0!</v>
      </c>
      <c r="F217" s="3" t="e">
        <f t="shared" si="19"/>
        <v>#DIV/0!</v>
      </c>
      <c r="G217" s="3" t="e">
        <f t="shared" si="7"/>
        <v>#DIV/0!</v>
      </c>
      <c r="H217" s="3" t="e">
        <f t="shared" si="20"/>
        <v>#DIV/0!</v>
      </c>
      <c r="I217" s="3" t="e">
        <f t="shared" si="8"/>
        <v>#DIV/0!</v>
      </c>
      <c r="J217" s="3" t="e">
        <f t="shared" si="21"/>
        <v>#DIV/0!</v>
      </c>
      <c r="K217" s="3" t="e">
        <f t="shared" si="9"/>
        <v>#DIV/0!</v>
      </c>
      <c r="L217" s="3" t="e">
        <f t="shared" si="22"/>
        <v>#DIV/0!</v>
      </c>
      <c r="M217" s="3" t="e">
        <f t="shared" si="10"/>
        <v>#DIV/0!</v>
      </c>
      <c r="N217" s="3" t="e">
        <f t="shared" si="23"/>
        <v>#DIV/0!</v>
      </c>
      <c r="O217" s="3" t="e">
        <f t="shared" si="11"/>
        <v>#DIV/0!</v>
      </c>
      <c r="P217" s="3" t="e">
        <f t="shared" si="24"/>
        <v>#DIV/0!</v>
      </c>
      <c r="Q217" s="3" t="e">
        <f t="shared" si="12"/>
        <v>#DIV/0!</v>
      </c>
      <c r="R217" s="3" t="e">
        <f t="shared" si="25"/>
        <v>#DIV/0!</v>
      </c>
      <c r="S217" s="3" t="e">
        <f t="shared" si="13"/>
        <v>#DIV/0!</v>
      </c>
      <c r="T217" s="3" t="e">
        <f t="shared" si="26"/>
        <v>#DIV/0!</v>
      </c>
      <c r="U217" s="3" t="e">
        <f t="shared" si="14"/>
        <v>#DIV/0!</v>
      </c>
      <c r="V217" s="3" t="e">
        <f t="shared" si="27"/>
        <v>#DIV/0!</v>
      </c>
      <c r="W217" s="3" t="e">
        <f t="shared" si="15"/>
        <v>#DIV/0!</v>
      </c>
      <c r="X217" s="3" t="e">
        <f t="shared" si="28"/>
        <v>#DIV/0!</v>
      </c>
      <c r="Y217" s="3" t="e">
        <f t="shared" si="16"/>
        <v>#DIV/0!</v>
      </c>
      <c r="Z217" s="3" t="e">
        <f t="shared" si="29"/>
        <v>#DIV/0!</v>
      </c>
      <c r="AA217" s="3" t="e">
        <f t="shared" si="17"/>
        <v>#DIV/0!</v>
      </c>
    </row>
    <row r="218" spans="4:27" ht="15.75" customHeight="1" x14ac:dyDescent="0.2">
      <c r="D218" s="3" t="e">
        <f t="shared" si="18"/>
        <v>#DIV/0!</v>
      </c>
      <c r="E218" s="3" t="e">
        <f t="shared" si="6"/>
        <v>#DIV/0!</v>
      </c>
      <c r="F218" s="3" t="e">
        <f t="shared" si="19"/>
        <v>#DIV/0!</v>
      </c>
      <c r="G218" s="3" t="e">
        <f t="shared" si="7"/>
        <v>#DIV/0!</v>
      </c>
      <c r="H218" s="3" t="e">
        <f t="shared" si="20"/>
        <v>#DIV/0!</v>
      </c>
      <c r="I218" s="3" t="e">
        <f t="shared" si="8"/>
        <v>#DIV/0!</v>
      </c>
      <c r="J218" s="3" t="e">
        <f t="shared" si="21"/>
        <v>#DIV/0!</v>
      </c>
      <c r="K218" s="3" t="e">
        <f t="shared" si="9"/>
        <v>#DIV/0!</v>
      </c>
      <c r="L218" s="3" t="e">
        <f t="shared" si="22"/>
        <v>#DIV/0!</v>
      </c>
      <c r="M218" s="3" t="e">
        <f t="shared" si="10"/>
        <v>#DIV/0!</v>
      </c>
      <c r="N218" s="3" t="e">
        <f t="shared" si="23"/>
        <v>#DIV/0!</v>
      </c>
      <c r="O218" s="3" t="e">
        <f t="shared" si="11"/>
        <v>#DIV/0!</v>
      </c>
      <c r="P218" s="3" t="e">
        <f t="shared" si="24"/>
        <v>#DIV/0!</v>
      </c>
      <c r="Q218" s="3" t="e">
        <f t="shared" si="12"/>
        <v>#DIV/0!</v>
      </c>
      <c r="R218" s="3" t="e">
        <f t="shared" si="25"/>
        <v>#DIV/0!</v>
      </c>
      <c r="S218" s="3" t="e">
        <f t="shared" si="13"/>
        <v>#DIV/0!</v>
      </c>
      <c r="T218" s="3" t="e">
        <f t="shared" si="26"/>
        <v>#DIV/0!</v>
      </c>
      <c r="U218" s="3" t="e">
        <f t="shared" si="14"/>
        <v>#DIV/0!</v>
      </c>
      <c r="V218" s="3" t="e">
        <f t="shared" si="27"/>
        <v>#DIV/0!</v>
      </c>
      <c r="W218" s="3" t="e">
        <f t="shared" si="15"/>
        <v>#DIV/0!</v>
      </c>
      <c r="X218" s="3" t="e">
        <f t="shared" si="28"/>
        <v>#DIV/0!</v>
      </c>
      <c r="Y218" s="3" t="e">
        <f t="shared" si="16"/>
        <v>#DIV/0!</v>
      </c>
      <c r="Z218" s="3" t="e">
        <f t="shared" si="29"/>
        <v>#DIV/0!</v>
      </c>
      <c r="AA218" s="3" t="e">
        <f t="shared" si="17"/>
        <v>#DIV/0!</v>
      </c>
    </row>
    <row r="219" spans="4:27" ht="15.75" customHeight="1" x14ac:dyDescent="0.2">
      <c r="D219" s="3" t="e">
        <f t="shared" si="18"/>
        <v>#DIV/0!</v>
      </c>
      <c r="E219" s="3" t="e">
        <f t="shared" si="6"/>
        <v>#DIV/0!</v>
      </c>
      <c r="F219" s="3" t="e">
        <f t="shared" si="19"/>
        <v>#DIV/0!</v>
      </c>
      <c r="G219" s="3" t="e">
        <f t="shared" si="7"/>
        <v>#DIV/0!</v>
      </c>
      <c r="H219" s="3" t="e">
        <f t="shared" si="20"/>
        <v>#DIV/0!</v>
      </c>
      <c r="I219" s="3" t="e">
        <f t="shared" si="8"/>
        <v>#DIV/0!</v>
      </c>
      <c r="J219" s="3" t="e">
        <f t="shared" si="21"/>
        <v>#DIV/0!</v>
      </c>
      <c r="K219" s="3" t="e">
        <f t="shared" si="9"/>
        <v>#DIV/0!</v>
      </c>
      <c r="L219" s="3" t="e">
        <f t="shared" si="22"/>
        <v>#DIV/0!</v>
      </c>
      <c r="M219" s="3" t="e">
        <f t="shared" si="10"/>
        <v>#DIV/0!</v>
      </c>
      <c r="N219" s="3" t="e">
        <f t="shared" si="23"/>
        <v>#DIV/0!</v>
      </c>
      <c r="O219" s="3" t="e">
        <f t="shared" si="11"/>
        <v>#DIV/0!</v>
      </c>
      <c r="P219" s="3" t="e">
        <f t="shared" si="24"/>
        <v>#DIV/0!</v>
      </c>
      <c r="Q219" s="3" t="e">
        <f t="shared" si="12"/>
        <v>#DIV/0!</v>
      </c>
      <c r="R219" s="3" t="e">
        <f t="shared" si="25"/>
        <v>#DIV/0!</v>
      </c>
      <c r="S219" s="3" t="e">
        <f t="shared" si="13"/>
        <v>#DIV/0!</v>
      </c>
      <c r="T219" s="3" t="e">
        <f t="shared" si="26"/>
        <v>#DIV/0!</v>
      </c>
      <c r="U219" s="3" t="e">
        <f t="shared" si="14"/>
        <v>#DIV/0!</v>
      </c>
      <c r="V219" s="3" t="e">
        <f t="shared" si="27"/>
        <v>#DIV/0!</v>
      </c>
      <c r="W219" s="3" t="e">
        <f t="shared" si="15"/>
        <v>#DIV/0!</v>
      </c>
      <c r="X219" s="3" t="e">
        <f t="shared" si="28"/>
        <v>#DIV/0!</v>
      </c>
      <c r="Y219" s="3" t="e">
        <f t="shared" si="16"/>
        <v>#DIV/0!</v>
      </c>
      <c r="Z219" s="3" t="e">
        <f t="shared" si="29"/>
        <v>#DIV/0!</v>
      </c>
      <c r="AA219" s="3" t="e">
        <f t="shared" si="17"/>
        <v>#DIV/0!</v>
      </c>
    </row>
    <row r="220" spans="4:27" ht="15.75" customHeight="1" x14ac:dyDescent="0.2">
      <c r="D220" s="3" t="e">
        <f t="shared" si="18"/>
        <v>#DIV/0!</v>
      </c>
      <c r="E220" s="3" t="e">
        <f t="shared" si="6"/>
        <v>#DIV/0!</v>
      </c>
      <c r="F220" s="3" t="e">
        <f t="shared" si="19"/>
        <v>#DIV/0!</v>
      </c>
      <c r="G220" s="3" t="e">
        <f t="shared" si="7"/>
        <v>#DIV/0!</v>
      </c>
      <c r="H220" s="3" t="e">
        <f t="shared" si="20"/>
        <v>#DIV/0!</v>
      </c>
      <c r="I220" s="3" t="e">
        <f t="shared" si="8"/>
        <v>#DIV/0!</v>
      </c>
      <c r="J220" s="3" t="e">
        <f t="shared" si="21"/>
        <v>#DIV/0!</v>
      </c>
      <c r="K220" s="3" t="e">
        <f t="shared" si="9"/>
        <v>#DIV/0!</v>
      </c>
      <c r="L220" s="3" t="e">
        <f t="shared" si="22"/>
        <v>#DIV/0!</v>
      </c>
      <c r="M220" s="3" t="e">
        <f t="shared" si="10"/>
        <v>#DIV/0!</v>
      </c>
      <c r="N220" s="3" t="e">
        <f t="shared" si="23"/>
        <v>#DIV/0!</v>
      </c>
      <c r="O220" s="3" t="e">
        <f t="shared" si="11"/>
        <v>#DIV/0!</v>
      </c>
      <c r="P220" s="3" t="e">
        <f t="shared" si="24"/>
        <v>#DIV/0!</v>
      </c>
      <c r="Q220" s="3" t="e">
        <f t="shared" si="12"/>
        <v>#DIV/0!</v>
      </c>
      <c r="R220" s="3" t="e">
        <f t="shared" si="25"/>
        <v>#DIV/0!</v>
      </c>
      <c r="S220" s="3" t="e">
        <f t="shared" si="13"/>
        <v>#DIV/0!</v>
      </c>
      <c r="T220" s="3" t="e">
        <f t="shared" si="26"/>
        <v>#DIV/0!</v>
      </c>
      <c r="U220" s="3" t="e">
        <f t="shared" si="14"/>
        <v>#DIV/0!</v>
      </c>
      <c r="V220" s="3" t="e">
        <f t="shared" si="27"/>
        <v>#DIV/0!</v>
      </c>
      <c r="W220" s="3" t="e">
        <f t="shared" si="15"/>
        <v>#DIV/0!</v>
      </c>
      <c r="X220" s="3" t="e">
        <f t="shared" si="28"/>
        <v>#DIV/0!</v>
      </c>
      <c r="Y220" s="3" t="e">
        <f t="shared" si="16"/>
        <v>#DIV/0!</v>
      </c>
      <c r="Z220" s="3" t="e">
        <f t="shared" si="29"/>
        <v>#DIV/0!</v>
      </c>
      <c r="AA220" s="3" t="e">
        <f t="shared" si="17"/>
        <v>#DIV/0!</v>
      </c>
    </row>
    <row r="221" spans="4:27" ht="15.75" customHeight="1" x14ac:dyDescent="0.2">
      <c r="D221" s="3" t="e">
        <f t="shared" si="18"/>
        <v>#DIV/0!</v>
      </c>
      <c r="E221" s="3" t="e">
        <f t="shared" si="6"/>
        <v>#DIV/0!</v>
      </c>
      <c r="F221" s="3" t="e">
        <f t="shared" si="19"/>
        <v>#DIV/0!</v>
      </c>
      <c r="G221" s="3" t="e">
        <f t="shared" si="7"/>
        <v>#DIV/0!</v>
      </c>
      <c r="H221" s="3" t="e">
        <f t="shared" si="20"/>
        <v>#DIV/0!</v>
      </c>
      <c r="I221" s="3" t="e">
        <f t="shared" si="8"/>
        <v>#DIV/0!</v>
      </c>
      <c r="J221" s="3" t="e">
        <f t="shared" si="21"/>
        <v>#DIV/0!</v>
      </c>
      <c r="K221" s="3" t="e">
        <f t="shared" si="9"/>
        <v>#DIV/0!</v>
      </c>
      <c r="L221" s="3" t="e">
        <f t="shared" si="22"/>
        <v>#DIV/0!</v>
      </c>
      <c r="M221" s="3" t="e">
        <f t="shared" si="10"/>
        <v>#DIV/0!</v>
      </c>
      <c r="N221" s="3" t="e">
        <f t="shared" si="23"/>
        <v>#DIV/0!</v>
      </c>
      <c r="O221" s="3" t="e">
        <f t="shared" si="11"/>
        <v>#DIV/0!</v>
      </c>
      <c r="P221" s="3" t="e">
        <f t="shared" si="24"/>
        <v>#DIV/0!</v>
      </c>
      <c r="Q221" s="3" t="e">
        <f t="shared" si="12"/>
        <v>#DIV/0!</v>
      </c>
      <c r="R221" s="3" t="e">
        <f t="shared" si="25"/>
        <v>#DIV/0!</v>
      </c>
      <c r="S221" s="3" t="e">
        <f t="shared" si="13"/>
        <v>#DIV/0!</v>
      </c>
      <c r="T221" s="3" t="e">
        <f t="shared" si="26"/>
        <v>#DIV/0!</v>
      </c>
      <c r="U221" s="3" t="e">
        <f t="shared" si="14"/>
        <v>#DIV/0!</v>
      </c>
      <c r="V221" s="3" t="e">
        <f t="shared" si="27"/>
        <v>#DIV/0!</v>
      </c>
      <c r="W221" s="3" t="e">
        <f t="shared" si="15"/>
        <v>#DIV/0!</v>
      </c>
      <c r="X221" s="3" t="e">
        <f t="shared" si="28"/>
        <v>#DIV/0!</v>
      </c>
      <c r="Y221" s="3" t="e">
        <f t="shared" si="16"/>
        <v>#DIV/0!</v>
      </c>
      <c r="Z221" s="3" t="e">
        <f t="shared" si="29"/>
        <v>#DIV/0!</v>
      </c>
      <c r="AA221" s="3" t="e">
        <f t="shared" si="17"/>
        <v>#DIV/0!</v>
      </c>
    </row>
    <row r="222" spans="4:27" ht="15.75" customHeight="1" x14ac:dyDescent="0.2">
      <c r="D222" s="3" t="e">
        <f t="shared" si="18"/>
        <v>#DIV/0!</v>
      </c>
      <c r="E222" s="3" t="e">
        <f t="shared" si="6"/>
        <v>#DIV/0!</v>
      </c>
      <c r="F222" s="3" t="e">
        <f t="shared" si="19"/>
        <v>#DIV/0!</v>
      </c>
      <c r="G222" s="3" t="e">
        <f t="shared" si="7"/>
        <v>#DIV/0!</v>
      </c>
      <c r="H222" s="3" t="e">
        <f t="shared" si="20"/>
        <v>#DIV/0!</v>
      </c>
      <c r="I222" s="3" t="e">
        <f t="shared" si="8"/>
        <v>#DIV/0!</v>
      </c>
      <c r="J222" s="3" t="e">
        <f t="shared" si="21"/>
        <v>#DIV/0!</v>
      </c>
      <c r="K222" s="3" t="e">
        <f t="shared" si="9"/>
        <v>#DIV/0!</v>
      </c>
      <c r="L222" s="3" t="e">
        <f t="shared" si="22"/>
        <v>#DIV/0!</v>
      </c>
      <c r="M222" s="3" t="e">
        <f t="shared" si="10"/>
        <v>#DIV/0!</v>
      </c>
      <c r="N222" s="3" t="e">
        <f t="shared" si="23"/>
        <v>#DIV/0!</v>
      </c>
      <c r="O222" s="3" t="e">
        <f t="shared" si="11"/>
        <v>#DIV/0!</v>
      </c>
      <c r="P222" s="3" t="e">
        <f t="shared" si="24"/>
        <v>#DIV/0!</v>
      </c>
      <c r="Q222" s="3" t="e">
        <f t="shared" si="12"/>
        <v>#DIV/0!</v>
      </c>
      <c r="R222" s="3" t="e">
        <f t="shared" si="25"/>
        <v>#DIV/0!</v>
      </c>
      <c r="S222" s="3" t="e">
        <f t="shared" si="13"/>
        <v>#DIV/0!</v>
      </c>
      <c r="T222" s="3" t="e">
        <f t="shared" si="26"/>
        <v>#DIV/0!</v>
      </c>
      <c r="U222" s="3" t="e">
        <f t="shared" si="14"/>
        <v>#DIV/0!</v>
      </c>
      <c r="V222" s="3" t="e">
        <f t="shared" si="27"/>
        <v>#DIV/0!</v>
      </c>
      <c r="W222" s="3" t="e">
        <f t="shared" si="15"/>
        <v>#DIV/0!</v>
      </c>
      <c r="X222" s="3" t="e">
        <f t="shared" si="28"/>
        <v>#DIV/0!</v>
      </c>
      <c r="Y222" s="3" t="e">
        <f t="shared" si="16"/>
        <v>#DIV/0!</v>
      </c>
      <c r="Z222" s="3" t="e">
        <f t="shared" si="29"/>
        <v>#DIV/0!</v>
      </c>
      <c r="AA222" s="3" t="e">
        <f t="shared" si="17"/>
        <v>#DIV/0!</v>
      </c>
    </row>
    <row r="223" spans="4:27" ht="15.75" customHeight="1" x14ac:dyDescent="0.2">
      <c r="D223" s="3" t="e">
        <f t="shared" si="18"/>
        <v>#DIV/0!</v>
      </c>
      <c r="E223" s="3" t="e">
        <f t="shared" si="6"/>
        <v>#DIV/0!</v>
      </c>
      <c r="F223" s="3" t="e">
        <f t="shared" si="19"/>
        <v>#DIV/0!</v>
      </c>
      <c r="G223" s="3" t="e">
        <f t="shared" si="7"/>
        <v>#DIV/0!</v>
      </c>
      <c r="H223" s="3" t="e">
        <f t="shared" si="20"/>
        <v>#DIV/0!</v>
      </c>
      <c r="I223" s="3" t="e">
        <f t="shared" si="8"/>
        <v>#DIV/0!</v>
      </c>
      <c r="J223" s="3" t="e">
        <f t="shared" si="21"/>
        <v>#DIV/0!</v>
      </c>
      <c r="K223" s="3" t="e">
        <f t="shared" si="9"/>
        <v>#DIV/0!</v>
      </c>
      <c r="L223" s="3" t="e">
        <f t="shared" si="22"/>
        <v>#DIV/0!</v>
      </c>
      <c r="M223" s="3" t="e">
        <f t="shared" si="10"/>
        <v>#DIV/0!</v>
      </c>
      <c r="N223" s="3" t="e">
        <f t="shared" si="23"/>
        <v>#DIV/0!</v>
      </c>
      <c r="O223" s="3" t="e">
        <f t="shared" si="11"/>
        <v>#DIV/0!</v>
      </c>
      <c r="P223" s="3" t="e">
        <f t="shared" si="24"/>
        <v>#DIV/0!</v>
      </c>
      <c r="Q223" s="3" t="e">
        <f t="shared" si="12"/>
        <v>#DIV/0!</v>
      </c>
      <c r="R223" s="3" t="e">
        <f t="shared" si="25"/>
        <v>#DIV/0!</v>
      </c>
      <c r="S223" s="3" t="e">
        <f t="shared" si="13"/>
        <v>#DIV/0!</v>
      </c>
      <c r="T223" s="3" t="e">
        <f t="shared" si="26"/>
        <v>#DIV/0!</v>
      </c>
      <c r="U223" s="3" t="e">
        <f t="shared" si="14"/>
        <v>#DIV/0!</v>
      </c>
      <c r="V223" s="3" t="e">
        <f t="shared" si="27"/>
        <v>#DIV/0!</v>
      </c>
      <c r="W223" s="3" t="e">
        <f t="shared" si="15"/>
        <v>#DIV/0!</v>
      </c>
      <c r="X223" s="3" t="e">
        <f t="shared" si="28"/>
        <v>#DIV/0!</v>
      </c>
      <c r="Y223" s="3" t="e">
        <f t="shared" si="16"/>
        <v>#DIV/0!</v>
      </c>
      <c r="Z223" s="3" t="e">
        <f t="shared" si="29"/>
        <v>#DIV/0!</v>
      </c>
      <c r="AA223" s="3" t="e">
        <f t="shared" si="17"/>
        <v>#DIV/0!</v>
      </c>
    </row>
    <row r="224" spans="4:27" ht="15.75" customHeight="1" x14ac:dyDescent="0.2">
      <c r="D224" s="3" t="e">
        <f t="shared" si="18"/>
        <v>#DIV/0!</v>
      </c>
      <c r="E224" s="3" t="e">
        <f t="shared" si="6"/>
        <v>#DIV/0!</v>
      </c>
      <c r="F224" s="3" t="e">
        <f t="shared" si="19"/>
        <v>#DIV/0!</v>
      </c>
      <c r="G224" s="3" t="e">
        <f t="shared" si="7"/>
        <v>#DIV/0!</v>
      </c>
      <c r="H224" s="3" t="e">
        <f t="shared" si="20"/>
        <v>#DIV/0!</v>
      </c>
      <c r="I224" s="3" t="e">
        <f t="shared" si="8"/>
        <v>#DIV/0!</v>
      </c>
      <c r="J224" s="3" t="e">
        <f t="shared" si="21"/>
        <v>#DIV/0!</v>
      </c>
      <c r="K224" s="3" t="e">
        <f t="shared" si="9"/>
        <v>#DIV/0!</v>
      </c>
      <c r="L224" s="3" t="e">
        <f t="shared" si="22"/>
        <v>#DIV/0!</v>
      </c>
      <c r="M224" s="3" t="e">
        <f t="shared" si="10"/>
        <v>#DIV/0!</v>
      </c>
      <c r="N224" s="3" t="e">
        <f t="shared" si="23"/>
        <v>#DIV/0!</v>
      </c>
      <c r="O224" s="3" t="e">
        <f t="shared" si="11"/>
        <v>#DIV/0!</v>
      </c>
      <c r="P224" s="3" t="e">
        <f t="shared" si="24"/>
        <v>#DIV/0!</v>
      </c>
      <c r="Q224" s="3" t="e">
        <f t="shared" si="12"/>
        <v>#DIV/0!</v>
      </c>
      <c r="R224" s="3" t="e">
        <f t="shared" si="25"/>
        <v>#DIV/0!</v>
      </c>
      <c r="S224" s="3" t="e">
        <f t="shared" si="13"/>
        <v>#DIV/0!</v>
      </c>
      <c r="T224" s="3" t="e">
        <f t="shared" si="26"/>
        <v>#DIV/0!</v>
      </c>
      <c r="U224" s="3" t="e">
        <f t="shared" si="14"/>
        <v>#DIV/0!</v>
      </c>
      <c r="V224" s="3" t="e">
        <f t="shared" si="27"/>
        <v>#DIV/0!</v>
      </c>
      <c r="W224" s="3" t="e">
        <f t="shared" si="15"/>
        <v>#DIV/0!</v>
      </c>
      <c r="X224" s="3" t="e">
        <f t="shared" si="28"/>
        <v>#DIV/0!</v>
      </c>
      <c r="Y224" s="3" t="e">
        <f t="shared" si="16"/>
        <v>#DIV/0!</v>
      </c>
      <c r="Z224" s="3" t="e">
        <f t="shared" si="29"/>
        <v>#DIV/0!</v>
      </c>
      <c r="AA224" s="3" t="e">
        <f t="shared" si="17"/>
        <v>#DIV/0!</v>
      </c>
    </row>
    <row r="225" spans="4:27" ht="15.75" customHeight="1" x14ac:dyDescent="0.2">
      <c r="D225" s="3" t="e">
        <f t="shared" si="18"/>
        <v>#DIV/0!</v>
      </c>
      <c r="E225" s="3" t="e">
        <f t="shared" si="6"/>
        <v>#DIV/0!</v>
      </c>
      <c r="F225" s="3" t="e">
        <f t="shared" si="19"/>
        <v>#DIV/0!</v>
      </c>
      <c r="G225" s="3" t="e">
        <f t="shared" si="7"/>
        <v>#DIV/0!</v>
      </c>
      <c r="H225" s="3" t="e">
        <f t="shared" si="20"/>
        <v>#DIV/0!</v>
      </c>
      <c r="I225" s="3" t="e">
        <f t="shared" si="8"/>
        <v>#DIV/0!</v>
      </c>
      <c r="J225" s="3" t="e">
        <f t="shared" si="21"/>
        <v>#DIV/0!</v>
      </c>
      <c r="K225" s="3" t="e">
        <f t="shared" si="9"/>
        <v>#DIV/0!</v>
      </c>
      <c r="L225" s="3" t="e">
        <f t="shared" si="22"/>
        <v>#DIV/0!</v>
      </c>
      <c r="M225" s="3" t="e">
        <f t="shared" si="10"/>
        <v>#DIV/0!</v>
      </c>
      <c r="N225" s="3" t="e">
        <f t="shared" si="23"/>
        <v>#DIV/0!</v>
      </c>
      <c r="O225" s="3" t="e">
        <f t="shared" si="11"/>
        <v>#DIV/0!</v>
      </c>
      <c r="P225" s="3" t="e">
        <f t="shared" si="24"/>
        <v>#DIV/0!</v>
      </c>
      <c r="Q225" s="3" t="e">
        <f t="shared" si="12"/>
        <v>#DIV/0!</v>
      </c>
      <c r="R225" s="3" t="e">
        <f t="shared" si="25"/>
        <v>#DIV/0!</v>
      </c>
      <c r="S225" s="3" t="e">
        <f t="shared" si="13"/>
        <v>#DIV/0!</v>
      </c>
      <c r="T225" s="3" t="e">
        <f t="shared" si="26"/>
        <v>#DIV/0!</v>
      </c>
      <c r="U225" s="3" t="e">
        <f t="shared" si="14"/>
        <v>#DIV/0!</v>
      </c>
      <c r="V225" s="3" t="e">
        <f t="shared" si="27"/>
        <v>#DIV/0!</v>
      </c>
      <c r="W225" s="3" t="e">
        <f t="shared" si="15"/>
        <v>#DIV/0!</v>
      </c>
      <c r="X225" s="3" t="e">
        <f t="shared" si="28"/>
        <v>#DIV/0!</v>
      </c>
      <c r="Y225" s="3" t="e">
        <f t="shared" si="16"/>
        <v>#DIV/0!</v>
      </c>
      <c r="Z225" s="3" t="e">
        <f t="shared" si="29"/>
        <v>#DIV/0!</v>
      </c>
      <c r="AA225" s="3" t="e">
        <f t="shared" si="17"/>
        <v>#DIV/0!</v>
      </c>
    </row>
    <row r="226" spans="4:27" ht="15.75" customHeight="1" x14ac:dyDescent="0.2">
      <c r="D226" s="3" t="e">
        <f t="shared" si="18"/>
        <v>#DIV/0!</v>
      </c>
      <c r="E226" s="3" t="e">
        <f t="shared" si="6"/>
        <v>#DIV/0!</v>
      </c>
      <c r="F226" s="3" t="e">
        <f t="shared" si="19"/>
        <v>#DIV/0!</v>
      </c>
      <c r="G226" s="3" t="e">
        <f t="shared" si="7"/>
        <v>#DIV/0!</v>
      </c>
      <c r="H226" s="3" t="e">
        <f t="shared" si="20"/>
        <v>#DIV/0!</v>
      </c>
      <c r="I226" s="3" t="e">
        <f t="shared" si="8"/>
        <v>#DIV/0!</v>
      </c>
      <c r="J226" s="3" t="e">
        <f t="shared" si="21"/>
        <v>#DIV/0!</v>
      </c>
      <c r="K226" s="3" t="e">
        <f t="shared" si="9"/>
        <v>#DIV/0!</v>
      </c>
      <c r="L226" s="3" t="e">
        <f t="shared" si="22"/>
        <v>#DIV/0!</v>
      </c>
      <c r="M226" s="3" t="e">
        <f t="shared" si="10"/>
        <v>#DIV/0!</v>
      </c>
      <c r="N226" s="3" t="e">
        <f t="shared" si="23"/>
        <v>#DIV/0!</v>
      </c>
      <c r="O226" s="3" t="e">
        <f t="shared" si="11"/>
        <v>#DIV/0!</v>
      </c>
      <c r="P226" s="3" t="e">
        <f t="shared" si="24"/>
        <v>#DIV/0!</v>
      </c>
      <c r="Q226" s="3" t="e">
        <f t="shared" si="12"/>
        <v>#DIV/0!</v>
      </c>
      <c r="R226" s="3" t="e">
        <f t="shared" si="25"/>
        <v>#DIV/0!</v>
      </c>
      <c r="S226" s="3" t="e">
        <f t="shared" si="13"/>
        <v>#DIV/0!</v>
      </c>
      <c r="T226" s="3" t="e">
        <f t="shared" si="26"/>
        <v>#DIV/0!</v>
      </c>
      <c r="U226" s="3" t="e">
        <f t="shared" si="14"/>
        <v>#DIV/0!</v>
      </c>
      <c r="V226" s="3" t="e">
        <f t="shared" si="27"/>
        <v>#DIV/0!</v>
      </c>
      <c r="W226" s="3" t="e">
        <f t="shared" si="15"/>
        <v>#DIV/0!</v>
      </c>
      <c r="X226" s="3" t="e">
        <f t="shared" si="28"/>
        <v>#DIV/0!</v>
      </c>
      <c r="Y226" s="3" t="e">
        <f t="shared" si="16"/>
        <v>#DIV/0!</v>
      </c>
      <c r="Z226" s="3" t="e">
        <f t="shared" si="29"/>
        <v>#DIV/0!</v>
      </c>
      <c r="AA226" s="3" t="e">
        <f t="shared" si="17"/>
        <v>#DIV/0!</v>
      </c>
    </row>
    <row r="227" spans="4:27" ht="15.75" customHeight="1" x14ac:dyDescent="0.2">
      <c r="D227" s="3" t="e">
        <f t="shared" si="18"/>
        <v>#DIV/0!</v>
      </c>
      <c r="E227" s="3" t="e">
        <f t="shared" si="6"/>
        <v>#DIV/0!</v>
      </c>
      <c r="F227" s="3" t="e">
        <f t="shared" si="19"/>
        <v>#DIV/0!</v>
      </c>
      <c r="G227" s="3" t="e">
        <f t="shared" si="7"/>
        <v>#DIV/0!</v>
      </c>
      <c r="H227" s="3" t="e">
        <f t="shared" si="20"/>
        <v>#DIV/0!</v>
      </c>
      <c r="I227" s="3" t="e">
        <f t="shared" si="8"/>
        <v>#DIV/0!</v>
      </c>
      <c r="J227" s="3" t="e">
        <f t="shared" si="21"/>
        <v>#DIV/0!</v>
      </c>
      <c r="K227" s="3" t="e">
        <f t="shared" si="9"/>
        <v>#DIV/0!</v>
      </c>
      <c r="L227" s="3" t="e">
        <f t="shared" si="22"/>
        <v>#DIV/0!</v>
      </c>
      <c r="M227" s="3" t="e">
        <f t="shared" si="10"/>
        <v>#DIV/0!</v>
      </c>
      <c r="N227" s="3" t="e">
        <f t="shared" si="23"/>
        <v>#DIV/0!</v>
      </c>
      <c r="O227" s="3" t="e">
        <f t="shared" si="11"/>
        <v>#DIV/0!</v>
      </c>
      <c r="P227" s="3" t="e">
        <f t="shared" si="24"/>
        <v>#DIV/0!</v>
      </c>
      <c r="Q227" s="3" t="e">
        <f t="shared" si="12"/>
        <v>#DIV/0!</v>
      </c>
      <c r="R227" s="3" t="e">
        <f t="shared" si="25"/>
        <v>#DIV/0!</v>
      </c>
      <c r="S227" s="3" t="e">
        <f t="shared" si="13"/>
        <v>#DIV/0!</v>
      </c>
      <c r="T227" s="3" t="e">
        <f t="shared" si="26"/>
        <v>#DIV/0!</v>
      </c>
      <c r="U227" s="3" t="e">
        <f t="shared" si="14"/>
        <v>#DIV/0!</v>
      </c>
      <c r="V227" s="3" t="e">
        <f t="shared" si="27"/>
        <v>#DIV/0!</v>
      </c>
      <c r="W227" s="3" t="e">
        <f t="shared" si="15"/>
        <v>#DIV/0!</v>
      </c>
      <c r="X227" s="3" t="e">
        <f t="shared" si="28"/>
        <v>#DIV/0!</v>
      </c>
      <c r="Y227" s="3" t="e">
        <f t="shared" si="16"/>
        <v>#DIV/0!</v>
      </c>
      <c r="Z227" s="3" t="e">
        <f t="shared" si="29"/>
        <v>#DIV/0!</v>
      </c>
      <c r="AA227" s="3" t="e">
        <f t="shared" si="17"/>
        <v>#DIV/0!</v>
      </c>
    </row>
    <row r="228" spans="4:27" ht="15.75" customHeight="1" x14ac:dyDescent="0.2">
      <c r="D228" s="3" t="e">
        <f t="shared" si="18"/>
        <v>#DIV/0!</v>
      </c>
      <c r="E228" s="3" t="e">
        <f t="shared" si="6"/>
        <v>#DIV/0!</v>
      </c>
      <c r="F228" s="3" t="e">
        <f t="shared" si="19"/>
        <v>#DIV/0!</v>
      </c>
      <c r="G228" s="3" t="e">
        <f t="shared" si="7"/>
        <v>#DIV/0!</v>
      </c>
      <c r="H228" s="3" t="e">
        <f t="shared" si="20"/>
        <v>#DIV/0!</v>
      </c>
      <c r="I228" s="3" t="e">
        <f t="shared" si="8"/>
        <v>#DIV/0!</v>
      </c>
      <c r="J228" s="3" t="e">
        <f t="shared" si="21"/>
        <v>#DIV/0!</v>
      </c>
      <c r="K228" s="3" t="e">
        <f t="shared" si="9"/>
        <v>#DIV/0!</v>
      </c>
      <c r="L228" s="3" t="e">
        <f t="shared" si="22"/>
        <v>#DIV/0!</v>
      </c>
      <c r="M228" s="3" t="e">
        <f t="shared" si="10"/>
        <v>#DIV/0!</v>
      </c>
      <c r="N228" s="3" t="e">
        <f t="shared" si="23"/>
        <v>#DIV/0!</v>
      </c>
      <c r="O228" s="3" t="e">
        <f t="shared" si="11"/>
        <v>#DIV/0!</v>
      </c>
      <c r="P228" s="3" t="e">
        <f t="shared" si="24"/>
        <v>#DIV/0!</v>
      </c>
      <c r="Q228" s="3" t="e">
        <f t="shared" si="12"/>
        <v>#DIV/0!</v>
      </c>
      <c r="R228" s="3" t="e">
        <f t="shared" si="25"/>
        <v>#DIV/0!</v>
      </c>
      <c r="S228" s="3" t="e">
        <f t="shared" si="13"/>
        <v>#DIV/0!</v>
      </c>
      <c r="T228" s="3" t="e">
        <f t="shared" si="26"/>
        <v>#DIV/0!</v>
      </c>
      <c r="U228" s="3" t="e">
        <f t="shared" si="14"/>
        <v>#DIV/0!</v>
      </c>
      <c r="V228" s="3" t="e">
        <f t="shared" si="27"/>
        <v>#DIV/0!</v>
      </c>
      <c r="W228" s="3" t="e">
        <f t="shared" si="15"/>
        <v>#DIV/0!</v>
      </c>
      <c r="X228" s="3" t="e">
        <f t="shared" si="28"/>
        <v>#DIV/0!</v>
      </c>
      <c r="Y228" s="3" t="e">
        <f t="shared" si="16"/>
        <v>#DIV/0!</v>
      </c>
      <c r="Z228" s="3" t="e">
        <f t="shared" si="29"/>
        <v>#DIV/0!</v>
      </c>
      <c r="AA228" s="3" t="e">
        <f t="shared" si="17"/>
        <v>#DIV/0!</v>
      </c>
    </row>
    <row r="229" spans="4:27" ht="15.75" customHeight="1" x14ac:dyDescent="0.2">
      <c r="D229" s="3" t="e">
        <f t="shared" si="18"/>
        <v>#DIV/0!</v>
      </c>
      <c r="E229" s="3" t="e">
        <f t="shared" si="6"/>
        <v>#DIV/0!</v>
      </c>
      <c r="F229" s="3" t="e">
        <f t="shared" si="19"/>
        <v>#DIV/0!</v>
      </c>
      <c r="G229" s="3" t="e">
        <f t="shared" si="7"/>
        <v>#DIV/0!</v>
      </c>
      <c r="H229" s="3" t="e">
        <f t="shared" si="20"/>
        <v>#DIV/0!</v>
      </c>
      <c r="I229" s="3" t="e">
        <f t="shared" si="8"/>
        <v>#DIV/0!</v>
      </c>
      <c r="J229" s="3" t="e">
        <f t="shared" si="21"/>
        <v>#DIV/0!</v>
      </c>
      <c r="K229" s="3" t="e">
        <f t="shared" si="9"/>
        <v>#DIV/0!</v>
      </c>
      <c r="L229" s="3" t="e">
        <f t="shared" si="22"/>
        <v>#DIV/0!</v>
      </c>
      <c r="M229" s="3" t="e">
        <f t="shared" si="10"/>
        <v>#DIV/0!</v>
      </c>
      <c r="N229" s="3" t="e">
        <f t="shared" si="23"/>
        <v>#DIV/0!</v>
      </c>
      <c r="O229" s="3" t="e">
        <f t="shared" si="11"/>
        <v>#DIV/0!</v>
      </c>
      <c r="P229" s="3" t="e">
        <f t="shared" si="24"/>
        <v>#DIV/0!</v>
      </c>
      <c r="Q229" s="3" t="e">
        <f t="shared" si="12"/>
        <v>#DIV/0!</v>
      </c>
      <c r="R229" s="3" t="e">
        <f t="shared" si="25"/>
        <v>#DIV/0!</v>
      </c>
      <c r="S229" s="3" t="e">
        <f t="shared" si="13"/>
        <v>#DIV/0!</v>
      </c>
      <c r="T229" s="3" t="e">
        <f t="shared" si="26"/>
        <v>#DIV/0!</v>
      </c>
      <c r="U229" s="3" t="e">
        <f t="shared" si="14"/>
        <v>#DIV/0!</v>
      </c>
      <c r="V229" s="3" t="e">
        <f t="shared" si="27"/>
        <v>#DIV/0!</v>
      </c>
      <c r="W229" s="3" t="e">
        <f t="shared" si="15"/>
        <v>#DIV/0!</v>
      </c>
      <c r="X229" s="3" t="e">
        <f t="shared" si="28"/>
        <v>#DIV/0!</v>
      </c>
      <c r="Y229" s="3" t="e">
        <f t="shared" si="16"/>
        <v>#DIV/0!</v>
      </c>
      <c r="Z229" s="3" t="e">
        <f t="shared" si="29"/>
        <v>#DIV/0!</v>
      </c>
      <c r="AA229" s="3" t="e">
        <f t="shared" si="17"/>
        <v>#DIV/0!</v>
      </c>
    </row>
    <row r="230" spans="4:27" ht="15.75" customHeight="1" x14ac:dyDescent="0.2">
      <c r="D230" s="3" t="e">
        <f t="shared" si="18"/>
        <v>#DIV/0!</v>
      </c>
      <c r="E230" s="3" t="e">
        <f t="shared" si="6"/>
        <v>#DIV/0!</v>
      </c>
      <c r="F230" s="3" t="e">
        <f t="shared" si="19"/>
        <v>#DIV/0!</v>
      </c>
      <c r="G230" s="3" t="e">
        <f t="shared" si="7"/>
        <v>#DIV/0!</v>
      </c>
      <c r="H230" s="3" t="e">
        <f t="shared" si="20"/>
        <v>#DIV/0!</v>
      </c>
      <c r="I230" s="3" t="e">
        <f t="shared" si="8"/>
        <v>#DIV/0!</v>
      </c>
      <c r="J230" s="3" t="e">
        <f t="shared" si="21"/>
        <v>#DIV/0!</v>
      </c>
      <c r="K230" s="3" t="e">
        <f t="shared" si="9"/>
        <v>#DIV/0!</v>
      </c>
      <c r="L230" s="3" t="e">
        <f t="shared" si="22"/>
        <v>#DIV/0!</v>
      </c>
      <c r="M230" s="3" t="e">
        <f t="shared" si="10"/>
        <v>#DIV/0!</v>
      </c>
      <c r="N230" s="3" t="e">
        <f t="shared" si="23"/>
        <v>#DIV/0!</v>
      </c>
      <c r="O230" s="3" t="e">
        <f t="shared" si="11"/>
        <v>#DIV/0!</v>
      </c>
      <c r="P230" s="3" t="e">
        <f t="shared" si="24"/>
        <v>#DIV/0!</v>
      </c>
      <c r="Q230" s="3" t="e">
        <f t="shared" si="12"/>
        <v>#DIV/0!</v>
      </c>
      <c r="R230" s="3" t="e">
        <f t="shared" si="25"/>
        <v>#DIV/0!</v>
      </c>
      <c r="S230" s="3" t="e">
        <f t="shared" si="13"/>
        <v>#DIV/0!</v>
      </c>
      <c r="T230" s="3" t="e">
        <f t="shared" si="26"/>
        <v>#DIV/0!</v>
      </c>
      <c r="U230" s="3" t="e">
        <f t="shared" si="14"/>
        <v>#DIV/0!</v>
      </c>
      <c r="V230" s="3" t="e">
        <f t="shared" si="27"/>
        <v>#DIV/0!</v>
      </c>
      <c r="W230" s="3" t="e">
        <f t="shared" si="15"/>
        <v>#DIV/0!</v>
      </c>
      <c r="X230" s="3" t="e">
        <f t="shared" si="28"/>
        <v>#DIV/0!</v>
      </c>
      <c r="Y230" s="3" t="e">
        <f t="shared" si="16"/>
        <v>#DIV/0!</v>
      </c>
      <c r="Z230" s="3" t="e">
        <f t="shared" si="29"/>
        <v>#DIV/0!</v>
      </c>
      <c r="AA230" s="3" t="e">
        <f t="shared" si="17"/>
        <v>#DIV/0!</v>
      </c>
    </row>
    <row r="231" spans="4:27" ht="15.75" customHeight="1" x14ac:dyDescent="0.2">
      <c r="D231" s="3" t="e">
        <f t="shared" si="18"/>
        <v>#DIV/0!</v>
      </c>
      <c r="E231" s="3" t="e">
        <f t="shared" si="6"/>
        <v>#DIV/0!</v>
      </c>
      <c r="F231" s="3" t="e">
        <f t="shared" si="19"/>
        <v>#DIV/0!</v>
      </c>
      <c r="G231" s="3" t="e">
        <f t="shared" si="7"/>
        <v>#DIV/0!</v>
      </c>
      <c r="H231" s="3" t="e">
        <f t="shared" si="20"/>
        <v>#DIV/0!</v>
      </c>
      <c r="I231" s="3" t="e">
        <f t="shared" si="8"/>
        <v>#DIV/0!</v>
      </c>
      <c r="J231" s="3" t="e">
        <f t="shared" si="21"/>
        <v>#DIV/0!</v>
      </c>
      <c r="K231" s="3" t="e">
        <f t="shared" si="9"/>
        <v>#DIV/0!</v>
      </c>
      <c r="L231" s="3" t="e">
        <f t="shared" si="22"/>
        <v>#DIV/0!</v>
      </c>
      <c r="M231" s="3" t="e">
        <f t="shared" si="10"/>
        <v>#DIV/0!</v>
      </c>
      <c r="N231" s="3" t="e">
        <f t="shared" si="23"/>
        <v>#DIV/0!</v>
      </c>
      <c r="O231" s="3" t="e">
        <f t="shared" si="11"/>
        <v>#DIV/0!</v>
      </c>
      <c r="P231" s="3" t="e">
        <f t="shared" si="24"/>
        <v>#DIV/0!</v>
      </c>
      <c r="Q231" s="3" t="e">
        <f t="shared" si="12"/>
        <v>#DIV/0!</v>
      </c>
      <c r="R231" s="3" t="e">
        <f t="shared" si="25"/>
        <v>#DIV/0!</v>
      </c>
      <c r="S231" s="3" t="e">
        <f t="shared" si="13"/>
        <v>#DIV/0!</v>
      </c>
      <c r="T231" s="3" t="e">
        <f t="shared" si="26"/>
        <v>#DIV/0!</v>
      </c>
      <c r="U231" s="3" t="e">
        <f t="shared" si="14"/>
        <v>#DIV/0!</v>
      </c>
      <c r="V231" s="3" t="e">
        <f t="shared" si="27"/>
        <v>#DIV/0!</v>
      </c>
      <c r="W231" s="3" t="e">
        <f t="shared" si="15"/>
        <v>#DIV/0!</v>
      </c>
      <c r="X231" s="3" t="e">
        <f t="shared" si="28"/>
        <v>#DIV/0!</v>
      </c>
      <c r="Y231" s="3" t="e">
        <f t="shared" si="16"/>
        <v>#DIV/0!</v>
      </c>
      <c r="Z231" s="3" t="e">
        <f t="shared" si="29"/>
        <v>#DIV/0!</v>
      </c>
      <c r="AA231" s="3" t="e">
        <f t="shared" si="17"/>
        <v>#DIV/0!</v>
      </c>
    </row>
    <row r="232" spans="4:27" ht="15.75" customHeight="1" x14ac:dyDescent="0.2">
      <c r="D232" s="3" t="e">
        <f t="shared" si="18"/>
        <v>#DIV/0!</v>
      </c>
      <c r="E232" s="3" t="e">
        <f t="shared" si="6"/>
        <v>#DIV/0!</v>
      </c>
      <c r="F232" s="3" t="e">
        <f t="shared" si="19"/>
        <v>#DIV/0!</v>
      </c>
      <c r="G232" s="3" t="e">
        <f t="shared" si="7"/>
        <v>#DIV/0!</v>
      </c>
      <c r="H232" s="3" t="e">
        <f t="shared" si="20"/>
        <v>#DIV/0!</v>
      </c>
      <c r="I232" s="3" t="e">
        <f t="shared" si="8"/>
        <v>#DIV/0!</v>
      </c>
      <c r="J232" s="3" t="e">
        <f t="shared" si="21"/>
        <v>#DIV/0!</v>
      </c>
      <c r="K232" s="3" t="e">
        <f t="shared" si="9"/>
        <v>#DIV/0!</v>
      </c>
      <c r="L232" s="3" t="e">
        <f t="shared" si="22"/>
        <v>#DIV/0!</v>
      </c>
      <c r="M232" s="3" t="e">
        <f t="shared" si="10"/>
        <v>#DIV/0!</v>
      </c>
      <c r="N232" s="3" t="e">
        <f t="shared" si="23"/>
        <v>#DIV/0!</v>
      </c>
      <c r="O232" s="3" t="e">
        <f t="shared" si="11"/>
        <v>#DIV/0!</v>
      </c>
      <c r="P232" s="3" t="e">
        <f t="shared" si="24"/>
        <v>#DIV/0!</v>
      </c>
      <c r="Q232" s="3" t="e">
        <f t="shared" si="12"/>
        <v>#DIV/0!</v>
      </c>
      <c r="R232" s="3" t="e">
        <f t="shared" si="25"/>
        <v>#DIV/0!</v>
      </c>
      <c r="S232" s="3" t="e">
        <f t="shared" si="13"/>
        <v>#DIV/0!</v>
      </c>
      <c r="T232" s="3" t="e">
        <f t="shared" si="26"/>
        <v>#DIV/0!</v>
      </c>
      <c r="U232" s="3" t="e">
        <f t="shared" si="14"/>
        <v>#DIV/0!</v>
      </c>
      <c r="V232" s="3" t="e">
        <f t="shared" si="27"/>
        <v>#DIV/0!</v>
      </c>
      <c r="W232" s="3" t="e">
        <f t="shared" si="15"/>
        <v>#DIV/0!</v>
      </c>
      <c r="X232" s="3" t="e">
        <f t="shared" si="28"/>
        <v>#DIV/0!</v>
      </c>
      <c r="Y232" s="3" t="e">
        <f t="shared" si="16"/>
        <v>#DIV/0!</v>
      </c>
      <c r="Z232" s="3" t="e">
        <f t="shared" si="29"/>
        <v>#DIV/0!</v>
      </c>
      <c r="AA232" s="3" t="e">
        <f t="shared" si="17"/>
        <v>#DIV/0!</v>
      </c>
    </row>
    <row r="233" spans="4:27" ht="15.75" customHeight="1" x14ac:dyDescent="0.2">
      <c r="D233" s="3" t="e">
        <f t="shared" si="18"/>
        <v>#DIV/0!</v>
      </c>
      <c r="E233" s="3" t="e">
        <f t="shared" si="6"/>
        <v>#DIV/0!</v>
      </c>
      <c r="F233" s="3" t="e">
        <f t="shared" si="19"/>
        <v>#DIV/0!</v>
      </c>
      <c r="G233" s="3" t="e">
        <f t="shared" si="7"/>
        <v>#DIV/0!</v>
      </c>
      <c r="H233" s="3" t="e">
        <f t="shared" si="20"/>
        <v>#DIV/0!</v>
      </c>
      <c r="I233" s="3" t="e">
        <f t="shared" si="8"/>
        <v>#DIV/0!</v>
      </c>
      <c r="J233" s="3" t="e">
        <f t="shared" si="21"/>
        <v>#DIV/0!</v>
      </c>
      <c r="K233" s="3" t="e">
        <f t="shared" si="9"/>
        <v>#DIV/0!</v>
      </c>
      <c r="L233" s="3" t="e">
        <f t="shared" si="22"/>
        <v>#DIV/0!</v>
      </c>
      <c r="M233" s="3" t="e">
        <f t="shared" si="10"/>
        <v>#DIV/0!</v>
      </c>
      <c r="N233" s="3" t="e">
        <f t="shared" si="23"/>
        <v>#DIV/0!</v>
      </c>
      <c r="O233" s="3" t="e">
        <f t="shared" si="11"/>
        <v>#DIV/0!</v>
      </c>
      <c r="P233" s="3" t="e">
        <f t="shared" si="24"/>
        <v>#DIV/0!</v>
      </c>
      <c r="Q233" s="3" t="e">
        <f t="shared" si="12"/>
        <v>#DIV/0!</v>
      </c>
      <c r="R233" s="3" t="e">
        <f t="shared" si="25"/>
        <v>#DIV/0!</v>
      </c>
      <c r="S233" s="3" t="e">
        <f t="shared" si="13"/>
        <v>#DIV/0!</v>
      </c>
      <c r="T233" s="3" t="e">
        <f t="shared" si="26"/>
        <v>#DIV/0!</v>
      </c>
      <c r="U233" s="3" t="e">
        <f t="shared" si="14"/>
        <v>#DIV/0!</v>
      </c>
      <c r="V233" s="3" t="e">
        <f t="shared" si="27"/>
        <v>#DIV/0!</v>
      </c>
      <c r="W233" s="3" t="e">
        <f t="shared" si="15"/>
        <v>#DIV/0!</v>
      </c>
      <c r="X233" s="3" t="e">
        <f t="shared" si="28"/>
        <v>#DIV/0!</v>
      </c>
      <c r="Y233" s="3" t="e">
        <f t="shared" si="16"/>
        <v>#DIV/0!</v>
      </c>
      <c r="Z233" s="3" t="e">
        <f t="shared" si="29"/>
        <v>#DIV/0!</v>
      </c>
      <c r="AA233" s="3" t="e">
        <f t="shared" si="17"/>
        <v>#DIV/0!</v>
      </c>
    </row>
    <row r="234" spans="4:27" ht="15.75" customHeight="1" x14ac:dyDescent="0.2">
      <c r="D234" s="3" t="e">
        <f t="shared" si="18"/>
        <v>#DIV/0!</v>
      </c>
      <c r="E234" s="3" t="e">
        <f t="shared" si="6"/>
        <v>#DIV/0!</v>
      </c>
      <c r="F234" s="3" t="e">
        <f t="shared" si="19"/>
        <v>#DIV/0!</v>
      </c>
      <c r="G234" s="3" t="e">
        <f t="shared" si="7"/>
        <v>#DIV/0!</v>
      </c>
      <c r="H234" s="3" t="e">
        <f t="shared" si="20"/>
        <v>#DIV/0!</v>
      </c>
      <c r="I234" s="3" t="e">
        <f t="shared" si="8"/>
        <v>#DIV/0!</v>
      </c>
      <c r="J234" s="3" t="e">
        <f t="shared" si="21"/>
        <v>#DIV/0!</v>
      </c>
      <c r="K234" s="3" t="e">
        <f t="shared" si="9"/>
        <v>#DIV/0!</v>
      </c>
      <c r="L234" s="3" t="e">
        <f t="shared" si="22"/>
        <v>#DIV/0!</v>
      </c>
      <c r="M234" s="3" t="e">
        <f t="shared" si="10"/>
        <v>#DIV/0!</v>
      </c>
      <c r="N234" s="3" t="e">
        <f t="shared" si="23"/>
        <v>#DIV/0!</v>
      </c>
      <c r="O234" s="3" t="e">
        <f t="shared" si="11"/>
        <v>#DIV/0!</v>
      </c>
      <c r="P234" s="3" t="e">
        <f t="shared" si="24"/>
        <v>#DIV/0!</v>
      </c>
      <c r="Q234" s="3" t="e">
        <f t="shared" si="12"/>
        <v>#DIV/0!</v>
      </c>
      <c r="R234" s="3" t="e">
        <f t="shared" si="25"/>
        <v>#DIV/0!</v>
      </c>
      <c r="S234" s="3" t="e">
        <f t="shared" si="13"/>
        <v>#DIV/0!</v>
      </c>
      <c r="T234" s="3" t="e">
        <f t="shared" si="26"/>
        <v>#DIV/0!</v>
      </c>
      <c r="U234" s="3" t="e">
        <f t="shared" si="14"/>
        <v>#DIV/0!</v>
      </c>
      <c r="V234" s="3" t="e">
        <f t="shared" si="27"/>
        <v>#DIV/0!</v>
      </c>
      <c r="W234" s="3" t="e">
        <f t="shared" si="15"/>
        <v>#DIV/0!</v>
      </c>
      <c r="X234" s="3" t="e">
        <f t="shared" si="28"/>
        <v>#DIV/0!</v>
      </c>
      <c r="Y234" s="3" t="e">
        <f t="shared" si="16"/>
        <v>#DIV/0!</v>
      </c>
      <c r="Z234" s="3" t="e">
        <f t="shared" si="29"/>
        <v>#DIV/0!</v>
      </c>
      <c r="AA234" s="3" t="e">
        <f t="shared" si="17"/>
        <v>#DIV/0!</v>
      </c>
    </row>
    <row r="235" spans="4:27" ht="15.75" customHeight="1" x14ac:dyDescent="0.2">
      <c r="D235" s="3" t="e">
        <f t="shared" si="18"/>
        <v>#DIV/0!</v>
      </c>
      <c r="E235" s="3" t="e">
        <f t="shared" si="6"/>
        <v>#DIV/0!</v>
      </c>
      <c r="F235" s="3" t="e">
        <f t="shared" si="19"/>
        <v>#DIV/0!</v>
      </c>
      <c r="G235" s="3" t="e">
        <f t="shared" si="7"/>
        <v>#DIV/0!</v>
      </c>
      <c r="H235" s="3" t="e">
        <f t="shared" si="20"/>
        <v>#DIV/0!</v>
      </c>
      <c r="I235" s="3" t="e">
        <f t="shared" si="8"/>
        <v>#DIV/0!</v>
      </c>
      <c r="J235" s="3" t="e">
        <f t="shared" si="21"/>
        <v>#DIV/0!</v>
      </c>
      <c r="K235" s="3" t="e">
        <f t="shared" si="9"/>
        <v>#DIV/0!</v>
      </c>
      <c r="L235" s="3" t="e">
        <f t="shared" si="22"/>
        <v>#DIV/0!</v>
      </c>
      <c r="M235" s="3" t="e">
        <f t="shared" si="10"/>
        <v>#DIV/0!</v>
      </c>
      <c r="N235" s="3" t="e">
        <f t="shared" si="23"/>
        <v>#DIV/0!</v>
      </c>
      <c r="O235" s="3" t="e">
        <f t="shared" si="11"/>
        <v>#DIV/0!</v>
      </c>
      <c r="P235" s="3" t="e">
        <f t="shared" si="24"/>
        <v>#DIV/0!</v>
      </c>
      <c r="Q235" s="3" t="e">
        <f t="shared" si="12"/>
        <v>#DIV/0!</v>
      </c>
      <c r="R235" s="3" t="e">
        <f t="shared" si="25"/>
        <v>#DIV/0!</v>
      </c>
      <c r="S235" s="3" t="e">
        <f t="shared" si="13"/>
        <v>#DIV/0!</v>
      </c>
      <c r="T235" s="3" t="e">
        <f t="shared" si="26"/>
        <v>#DIV/0!</v>
      </c>
      <c r="U235" s="3" t="e">
        <f t="shared" si="14"/>
        <v>#DIV/0!</v>
      </c>
      <c r="V235" s="3" t="e">
        <f t="shared" si="27"/>
        <v>#DIV/0!</v>
      </c>
      <c r="W235" s="3" t="e">
        <f t="shared" si="15"/>
        <v>#DIV/0!</v>
      </c>
      <c r="X235" s="3" t="e">
        <f t="shared" si="28"/>
        <v>#DIV/0!</v>
      </c>
      <c r="Y235" s="3" t="e">
        <f t="shared" si="16"/>
        <v>#DIV/0!</v>
      </c>
      <c r="Z235" s="3" t="e">
        <f t="shared" si="29"/>
        <v>#DIV/0!</v>
      </c>
      <c r="AA235" s="3" t="e">
        <f t="shared" si="17"/>
        <v>#DIV/0!</v>
      </c>
    </row>
    <row r="236" spans="4:27" ht="15.75" customHeight="1" x14ac:dyDescent="0.2">
      <c r="D236" s="3" t="e">
        <f t="shared" si="18"/>
        <v>#DIV/0!</v>
      </c>
      <c r="E236" s="3" t="e">
        <f t="shared" si="6"/>
        <v>#DIV/0!</v>
      </c>
      <c r="F236" s="3" t="e">
        <f t="shared" si="19"/>
        <v>#DIV/0!</v>
      </c>
      <c r="G236" s="3" t="e">
        <f t="shared" si="7"/>
        <v>#DIV/0!</v>
      </c>
      <c r="H236" s="3" t="e">
        <f t="shared" si="20"/>
        <v>#DIV/0!</v>
      </c>
      <c r="I236" s="3" t="e">
        <f t="shared" si="8"/>
        <v>#DIV/0!</v>
      </c>
      <c r="J236" s="3" t="e">
        <f t="shared" si="21"/>
        <v>#DIV/0!</v>
      </c>
      <c r="K236" s="3" t="e">
        <f t="shared" si="9"/>
        <v>#DIV/0!</v>
      </c>
      <c r="L236" s="3" t="e">
        <f t="shared" si="22"/>
        <v>#DIV/0!</v>
      </c>
      <c r="M236" s="3" t="e">
        <f t="shared" si="10"/>
        <v>#DIV/0!</v>
      </c>
      <c r="N236" s="3" t="e">
        <f t="shared" si="23"/>
        <v>#DIV/0!</v>
      </c>
      <c r="O236" s="3" t="e">
        <f t="shared" si="11"/>
        <v>#DIV/0!</v>
      </c>
      <c r="P236" s="3" t="e">
        <f t="shared" si="24"/>
        <v>#DIV/0!</v>
      </c>
      <c r="Q236" s="3" t="e">
        <f t="shared" si="12"/>
        <v>#DIV/0!</v>
      </c>
      <c r="R236" s="3" t="e">
        <f t="shared" si="25"/>
        <v>#DIV/0!</v>
      </c>
      <c r="S236" s="3" t="e">
        <f t="shared" si="13"/>
        <v>#DIV/0!</v>
      </c>
      <c r="T236" s="3" t="e">
        <f t="shared" si="26"/>
        <v>#DIV/0!</v>
      </c>
      <c r="U236" s="3" t="e">
        <f t="shared" si="14"/>
        <v>#DIV/0!</v>
      </c>
      <c r="V236" s="3" t="e">
        <f t="shared" si="27"/>
        <v>#DIV/0!</v>
      </c>
      <c r="W236" s="3" t="e">
        <f t="shared" si="15"/>
        <v>#DIV/0!</v>
      </c>
      <c r="X236" s="3" t="e">
        <f t="shared" si="28"/>
        <v>#DIV/0!</v>
      </c>
      <c r="Y236" s="3" t="e">
        <f t="shared" si="16"/>
        <v>#DIV/0!</v>
      </c>
      <c r="Z236" s="3" t="e">
        <f t="shared" si="29"/>
        <v>#DIV/0!</v>
      </c>
      <c r="AA236" s="3" t="e">
        <f t="shared" si="17"/>
        <v>#DIV/0!</v>
      </c>
    </row>
    <row r="237" spans="4:27" ht="15.75" customHeight="1" x14ac:dyDescent="0.2">
      <c r="D237" s="3" t="e">
        <f t="shared" si="18"/>
        <v>#DIV/0!</v>
      </c>
      <c r="E237" s="3" t="e">
        <f t="shared" si="6"/>
        <v>#DIV/0!</v>
      </c>
      <c r="F237" s="3" t="e">
        <f t="shared" si="19"/>
        <v>#DIV/0!</v>
      </c>
      <c r="G237" s="3" t="e">
        <f t="shared" si="7"/>
        <v>#DIV/0!</v>
      </c>
      <c r="H237" s="3" t="e">
        <f t="shared" si="20"/>
        <v>#DIV/0!</v>
      </c>
      <c r="I237" s="3" t="e">
        <f t="shared" si="8"/>
        <v>#DIV/0!</v>
      </c>
      <c r="J237" s="3" t="e">
        <f t="shared" si="21"/>
        <v>#DIV/0!</v>
      </c>
      <c r="K237" s="3" t="e">
        <f t="shared" si="9"/>
        <v>#DIV/0!</v>
      </c>
      <c r="L237" s="3" t="e">
        <f t="shared" si="22"/>
        <v>#DIV/0!</v>
      </c>
      <c r="M237" s="3" t="e">
        <f t="shared" si="10"/>
        <v>#DIV/0!</v>
      </c>
      <c r="N237" s="3" t="e">
        <f t="shared" si="23"/>
        <v>#DIV/0!</v>
      </c>
      <c r="O237" s="3" t="e">
        <f t="shared" si="11"/>
        <v>#DIV/0!</v>
      </c>
      <c r="P237" s="3" t="e">
        <f t="shared" si="24"/>
        <v>#DIV/0!</v>
      </c>
      <c r="Q237" s="3" t="e">
        <f t="shared" si="12"/>
        <v>#DIV/0!</v>
      </c>
      <c r="R237" s="3" t="e">
        <f t="shared" si="25"/>
        <v>#DIV/0!</v>
      </c>
      <c r="S237" s="3" t="e">
        <f t="shared" si="13"/>
        <v>#DIV/0!</v>
      </c>
      <c r="T237" s="3" t="e">
        <f t="shared" si="26"/>
        <v>#DIV/0!</v>
      </c>
      <c r="U237" s="3" t="e">
        <f t="shared" si="14"/>
        <v>#DIV/0!</v>
      </c>
      <c r="V237" s="3" t="e">
        <f t="shared" si="27"/>
        <v>#DIV/0!</v>
      </c>
      <c r="W237" s="3" t="e">
        <f t="shared" si="15"/>
        <v>#DIV/0!</v>
      </c>
      <c r="X237" s="3" t="e">
        <f t="shared" si="28"/>
        <v>#DIV/0!</v>
      </c>
      <c r="Y237" s="3" t="e">
        <f t="shared" si="16"/>
        <v>#DIV/0!</v>
      </c>
      <c r="Z237" s="3" t="e">
        <f t="shared" si="29"/>
        <v>#DIV/0!</v>
      </c>
      <c r="AA237" s="3" t="e">
        <f t="shared" si="17"/>
        <v>#DIV/0!</v>
      </c>
    </row>
    <row r="238" spans="4:27" ht="15.75" customHeight="1" x14ac:dyDescent="0.2">
      <c r="D238" s="3" t="e">
        <f t="shared" si="18"/>
        <v>#DIV/0!</v>
      </c>
      <c r="E238" s="3" t="e">
        <f t="shared" si="6"/>
        <v>#DIV/0!</v>
      </c>
      <c r="F238" s="3" t="e">
        <f t="shared" si="19"/>
        <v>#DIV/0!</v>
      </c>
      <c r="G238" s="3" t="e">
        <f t="shared" si="7"/>
        <v>#DIV/0!</v>
      </c>
      <c r="H238" s="3" t="e">
        <f t="shared" si="20"/>
        <v>#DIV/0!</v>
      </c>
      <c r="I238" s="3" t="e">
        <f t="shared" si="8"/>
        <v>#DIV/0!</v>
      </c>
      <c r="J238" s="3" t="e">
        <f t="shared" si="21"/>
        <v>#DIV/0!</v>
      </c>
      <c r="K238" s="3" t="e">
        <f t="shared" si="9"/>
        <v>#DIV/0!</v>
      </c>
      <c r="L238" s="3" t="e">
        <f t="shared" si="22"/>
        <v>#DIV/0!</v>
      </c>
      <c r="M238" s="3" t="e">
        <f t="shared" si="10"/>
        <v>#DIV/0!</v>
      </c>
      <c r="N238" s="3" t="e">
        <f t="shared" si="23"/>
        <v>#DIV/0!</v>
      </c>
      <c r="O238" s="3" t="e">
        <f t="shared" si="11"/>
        <v>#DIV/0!</v>
      </c>
      <c r="P238" s="3" t="e">
        <f t="shared" si="24"/>
        <v>#DIV/0!</v>
      </c>
      <c r="Q238" s="3" t="e">
        <f t="shared" si="12"/>
        <v>#DIV/0!</v>
      </c>
      <c r="R238" s="3" t="e">
        <f t="shared" si="25"/>
        <v>#DIV/0!</v>
      </c>
      <c r="S238" s="3" t="e">
        <f t="shared" si="13"/>
        <v>#DIV/0!</v>
      </c>
      <c r="T238" s="3" t="e">
        <f t="shared" si="26"/>
        <v>#DIV/0!</v>
      </c>
      <c r="U238" s="3" t="e">
        <f t="shared" si="14"/>
        <v>#DIV/0!</v>
      </c>
      <c r="V238" s="3" t="e">
        <f t="shared" si="27"/>
        <v>#DIV/0!</v>
      </c>
      <c r="W238" s="3" t="e">
        <f t="shared" si="15"/>
        <v>#DIV/0!</v>
      </c>
      <c r="X238" s="3" t="e">
        <f t="shared" si="28"/>
        <v>#DIV/0!</v>
      </c>
      <c r="Y238" s="3" t="e">
        <f t="shared" si="16"/>
        <v>#DIV/0!</v>
      </c>
      <c r="Z238" s="3" t="e">
        <f t="shared" si="29"/>
        <v>#DIV/0!</v>
      </c>
      <c r="AA238" s="3" t="e">
        <f t="shared" si="17"/>
        <v>#DIV/0!</v>
      </c>
    </row>
    <row r="239" spans="4:27" ht="15.75" customHeight="1" x14ac:dyDescent="0.2">
      <c r="D239" s="3" t="e">
        <f t="shared" si="18"/>
        <v>#DIV/0!</v>
      </c>
      <c r="E239" s="3" t="e">
        <f t="shared" si="6"/>
        <v>#DIV/0!</v>
      </c>
      <c r="F239" s="3" t="e">
        <f t="shared" si="19"/>
        <v>#DIV/0!</v>
      </c>
      <c r="G239" s="3" t="e">
        <f t="shared" si="7"/>
        <v>#DIV/0!</v>
      </c>
      <c r="H239" s="3" t="e">
        <f t="shared" si="20"/>
        <v>#DIV/0!</v>
      </c>
      <c r="I239" s="3" t="e">
        <f t="shared" si="8"/>
        <v>#DIV/0!</v>
      </c>
      <c r="J239" s="3" t="e">
        <f t="shared" si="21"/>
        <v>#DIV/0!</v>
      </c>
      <c r="K239" s="3" t="e">
        <f t="shared" si="9"/>
        <v>#DIV/0!</v>
      </c>
      <c r="L239" s="3" t="e">
        <f t="shared" si="22"/>
        <v>#DIV/0!</v>
      </c>
      <c r="M239" s="3" t="e">
        <f t="shared" si="10"/>
        <v>#DIV/0!</v>
      </c>
      <c r="N239" s="3" t="e">
        <f t="shared" si="23"/>
        <v>#DIV/0!</v>
      </c>
      <c r="O239" s="3" t="e">
        <f t="shared" si="11"/>
        <v>#DIV/0!</v>
      </c>
      <c r="P239" s="3" t="e">
        <f t="shared" si="24"/>
        <v>#DIV/0!</v>
      </c>
      <c r="Q239" s="3" t="e">
        <f t="shared" si="12"/>
        <v>#DIV/0!</v>
      </c>
      <c r="R239" s="3" t="e">
        <f t="shared" si="25"/>
        <v>#DIV/0!</v>
      </c>
      <c r="S239" s="3" t="e">
        <f t="shared" si="13"/>
        <v>#DIV/0!</v>
      </c>
      <c r="T239" s="3" t="e">
        <f t="shared" si="26"/>
        <v>#DIV/0!</v>
      </c>
      <c r="U239" s="3" t="e">
        <f t="shared" si="14"/>
        <v>#DIV/0!</v>
      </c>
      <c r="V239" s="3" t="e">
        <f t="shared" si="27"/>
        <v>#DIV/0!</v>
      </c>
      <c r="W239" s="3" t="e">
        <f t="shared" si="15"/>
        <v>#DIV/0!</v>
      </c>
      <c r="X239" s="3" t="e">
        <f t="shared" si="28"/>
        <v>#DIV/0!</v>
      </c>
      <c r="Y239" s="3" t="e">
        <f t="shared" si="16"/>
        <v>#DIV/0!</v>
      </c>
      <c r="Z239" s="3" t="e">
        <f t="shared" si="29"/>
        <v>#DIV/0!</v>
      </c>
      <c r="AA239" s="3" t="e">
        <f t="shared" si="17"/>
        <v>#DIV/0!</v>
      </c>
    </row>
    <row r="240" spans="4:27" ht="15.75" customHeight="1" x14ac:dyDescent="0.2">
      <c r="D240" s="3" t="e">
        <f t="shared" si="18"/>
        <v>#DIV/0!</v>
      </c>
      <c r="E240" s="3" t="e">
        <f t="shared" si="6"/>
        <v>#DIV/0!</v>
      </c>
      <c r="F240" s="3" t="e">
        <f t="shared" si="19"/>
        <v>#DIV/0!</v>
      </c>
      <c r="G240" s="3" t="e">
        <f t="shared" si="7"/>
        <v>#DIV/0!</v>
      </c>
      <c r="H240" s="3" t="e">
        <f t="shared" si="20"/>
        <v>#DIV/0!</v>
      </c>
      <c r="I240" s="3" t="e">
        <f t="shared" si="8"/>
        <v>#DIV/0!</v>
      </c>
      <c r="J240" s="3" t="e">
        <f t="shared" si="21"/>
        <v>#DIV/0!</v>
      </c>
      <c r="K240" s="3" t="e">
        <f t="shared" si="9"/>
        <v>#DIV/0!</v>
      </c>
      <c r="L240" s="3" t="e">
        <f t="shared" si="22"/>
        <v>#DIV/0!</v>
      </c>
      <c r="M240" s="3" t="e">
        <f t="shared" si="10"/>
        <v>#DIV/0!</v>
      </c>
      <c r="N240" s="3" t="e">
        <f t="shared" si="23"/>
        <v>#DIV/0!</v>
      </c>
      <c r="O240" s="3" t="e">
        <f t="shared" si="11"/>
        <v>#DIV/0!</v>
      </c>
      <c r="P240" s="3" t="e">
        <f t="shared" si="24"/>
        <v>#DIV/0!</v>
      </c>
      <c r="Q240" s="3" t="e">
        <f t="shared" si="12"/>
        <v>#DIV/0!</v>
      </c>
      <c r="R240" s="3" t="e">
        <f t="shared" si="25"/>
        <v>#DIV/0!</v>
      </c>
      <c r="S240" s="3" t="e">
        <f t="shared" si="13"/>
        <v>#DIV/0!</v>
      </c>
      <c r="T240" s="3" t="e">
        <f t="shared" si="26"/>
        <v>#DIV/0!</v>
      </c>
      <c r="U240" s="3" t="e">
        <f t="shared" si="14"/>
        <v>#DIV/0!</v>
      </c>
      <c r="V240" s="3" t="e">
        <f t="shared" si="27"/>
        <v>#DIV/0!</v>
      </c>
      <c r="W240" s="3" t="e">
        <f t="shared" si="15"/>
        <v>#DIV/0!</v>
      </c>
      <c r="X240" s="3" t="e">
        <f t="shared" si="28"/>
        <v>#DIV/0!</v>
      </c>
      <c r="Y240" s="3" t="e">
        <f t="shared" si="16"/>
        <v>#DIV/0!</v>
      </c>
      <c r="Z240" s="3" t="e">
        <f t="shared" si="29"/>
        <v>#DIV/0!</v>
      </c>
      <c r="AA240" s="3" t="e">
        <f t="shared" si="17"/>
        <v>#DIV/0!</v>
      </c>
    </row>
    <row r="241" spans="4:27" ht="15.75" customHeight="1" x14ac:dyDescent="0.2">
      <c r="D241" s="3" t="e">
        <f t="shared" si="18"/>
        <v>#DIV/0!</v>
      </c>
      <c r="E241" s="3" t="e">
        <f t="shared" si="6"/>
        <v>#DIV/0!</v>
      </c>
      <c r="F241" s="3" t="e">
        <f t="shared" si="19"/>
        <v>#DIV/0!</v>
      </c>
      <c r="G241" s="3" t="e">
        <f t="shared" si="7"/>
        <v>#DIV/0!</v>
      </c>
      <c r="H241" s="3" t="e">
        <f t="shared" si="20"/>
        <v>#DIV/0!</v>
      </c>
      <c r="I241" s="3" t="e">
        <f t="shared" si="8"/>
        <v>#DIV/0!</v>
      </c>
      <c r="J241" s="3" t="e">
        <f t="shared" si="21"/>
        <v>#DIV/0!</v>
      </c>
      <c r="K241" s="3" t="e">
        <f t="shared" si="9"/>
        <v>#DIV/0!</v>
      </c>
      <c r="L241" s="3" t="e">
        <f t="shared" si="22"/>
        <v>#DIV/0!</v>
      </c>
      <c r="M241" s="3" t="e">
        <f t="shared" si="10"/>
        <v>#DIV/0!</v>
      </c>
      <c r="N241" s="3" t="e">
        <f t="shared" si="23"/>
        <v>#DIV/0!</v>
      </c>
      <c r="O241" s="3" t="e">
        <f t="shared" si="11"/>
        <v>#DIV/0!</v>
      </c>
      <c r="P241" s="3" t="e">
        <f t="shared" si="24"/>
        <v>#DIV/0!</v>
      </c>
      <c r="Q241" s="3" t="e">
        <f t="shared" si="12"/>
        <v>#DIV/0!</v>
      </c>
      <c r="R241" s="3" t="e">
        <f t="shared" si="25"/>
        <v>#DIV/0!</v>
      </c>
      <c r="S241" s="3" t="e">
        <f t="shared" si="13"/>
        <v>#DIV/0!</v>
      </c>
      <c r="T241" s="3" t="e">
        <f t="shared" si="26"/>
        <v>#DIV/0!</v>
      </c>
      <c r="U241" s="3" t="e">
        <f t="shared" si="14"/>
        <v>#DIV/0!</v>
      </c>
      <c r="V241" s="3" t="e">
        <f t="shared" si="27"/>
        <v>#DIV/0!</v>
      </c>
      <c r="W241" s="3" t="e">
        <f t="shared" si="15"/>
        <v>#DIV/0!</v>
      </c>
      <c r="X241" s="3" t="e">
        <f t="shared" si="28"/>
        <v>#DIV/0!</v>
      </c>
      <c r="Y241" s="3" t="e">
        <f t="shared" si="16"/>
        <v>#DIV/0!</v>
      </c>
      <c r="Z241" s="3" t="e">
        <f t="shared" si="29"/>
        <v>#DIV/0!</v>
      </c>
      <c r="AA241" s="3" t="e">
        <f t="shared" si="17"/>
        <v>#DIV/0!</v>
      </c>
    </row>
    <row r="242" spans="4:27" ht="15.75" customHeight="1" x14ac:dyDescent="0.2">
      <c r="D242" s="3" t="e">
        <f t="shared" si="18"/>
        <v>#DIV/0!</v>
      </c>
      <c r="E242" s="3" t="e">
        <f t="shared" si="6"/>
        <v>#DIV/0!</v>
      </c>
      <c r="F242" s="3" t="e">
        <f t="shared" si="19"/>
        <v>#DIV/0!</v>
      </c>
      <c r="G242" s="3" t="e">
        <f t="shared" si="7"/>
        <v>#DIV/0!</v>
      </c>
      <c r="H242" s="3" t="e">
        <f t="shared" si="20"/>
        <v>#DIV/0!</v>
      </c>
      <c r="I242" s="3" t="e">
        <f t="shared" si="8"/>
        <v>#DIV/0!</v>
      </c>
      <c r="J242" s="3" t="e">
        <f t="shared" si="21"/>
        <v>#DIV/0!</v>
      </c>
      <c r="K242" s="3" t="e">
        <f t="shared" si="9"/>
        <v>#DIV/0!</v>
      </c>
      <c r="L242" s="3" t="e">
        <f t="shared" si="22"/>
        <v>#DIV/0!</v>
      </c>
      <c r="M242" s="3" t="e">
        <f t="shared" si="10"/>
        <v>#DIV/0!</v>
      </c>
      <c r="N242" s="3" t="e">
        <f t="shared" si="23"/>
        <v>#DIV/0!</v>
      </c>
      <c r="O242" s="3" t="e">
        <f t="shared" si="11"/>
        <v>#DIV/0!</v>
      </c>
      <c r="P242" s="3" t="e">
        <f t="shared" si="24"/>
        <v>#DIV/0!</v>
      </c>
      <c r="Q242" s="3" t="e">
        <f t="shared" si="12"/>
        <v>#DIV/0!</v>
      </c>
      <c r="R242" s="3" t="e">
        <f t="shared" si="25"/>
        <v>#DIV/0!</v>
      </c>
      <c r="S242" s="3" t="e">
        <f t="shared" si="13"/>
        <v>#DIV/0!</v>
      </c>
      <c r="T242" s="3" t="e">
        <f t="shared" si="26"/>
        <v>#DIV/0!</v>
      </c>
      <c r="U242" s="3" t="e">
        <f t="shared" si="14"/>
        <v>#DIV/0!</v>
      </c>
      <c r="V242" s="3" t="e">
        <f t="shared" si="27"/>
        <v>#DIV/0!</v>
      </c>
      <c r="W242" s="3" t="e">
        <f t="shared" si="15"/>
        <v>#DIV/0!</v>
      </c>
      <c r="X242" s="3" t="e">
        <f t="shared" si="28"/>
        <v>#DIV/0!</v>
      </c>
      <c r="Y242" s="3" t="e">
        <f t="shared" si="16"/>
        <v>#DIV/0!</v>
      </c>
      <c r="Z242" s="3" t="e">
        <f t="shared" si="29"/>
        <v>#DIV/0!</v>
      </c>
      <c r="AA242" s="3" t="e">
        <f t="shared" si="17"/>
        <v>#DIV/0!</v>
      </c>
    </row>
    <row r="243" spans="4:27" ht="15.75" customHeight="1" x14ac:dyDescent="0.2">
      <c r="D243" s="3" t="e">
        <f t="shared" si="18"/>
        <v>#DIV/0!</v>
      </c>
      <c r="E243" s="3" t="e">
        <f t="shared" si="6"/>
        <v>#DIV/0!</v>
      </c>
      <c r="F243" s="3" t="e">
        <f t="shared" si="19"/>
        <v>#DIV/0!</v>
      </c>
      <c r="G243" s="3" t="e">
        <f t="shared" si="7"/>
        <v>#DIV/0!</v>
      </c>
      <c r="H243" s="3" t="e">
        <f t="shared" si="20"/>
        <v>#DIV/0!</v>
      </c>
      <c r="I243" s="3" t="e">
        <f t="shared" si="8"/>
        <v>#DIV/0!</v>
      </c>
      <c r="J243" s="3" t="e">
        <f t="shared" si="21"/>
        <v>#DIV/0!</v>
      </c>
      <c r="K243" s="3" t="e">
        <f t="shared" si="9"/>
        <v>#DIV/0!</v>
      </c>
      <c r="L243" s="3" t="e">
        <f t="shared" si="22"/>
        <v>#DIV/0!</v>
      </c>
      <c r="M243" s="3" t="e">
        <f t="shared" si="10"/>
        <v>#DIV/0!</v>
      </c>
      <c r="N243" s="3" t="e">
        <f t="shared" si="23"/>
        <v>#DIV/0!</v>
      </c>
      <c r="O243" s="3" t="e">
        <f t="shared" si="11"/>
        <v>#DIV/0!</v>
      </c>
      <c r="P243" s="3" t="e">
        <f t="shared" si="24"/>
        <v>#DIV/0!</v>
      </c>
      <c r="Q243" s="3" t="e">
        <f t="shared" si="12"/>
        <v>#DIV/0!</v>
      </c>
      <c r="R243" s="3" t="e">
        <f t="shared" si="25"/>
        <v>#DIV/0!</v>
      </c>
      <c r="S243" s="3" t="e">
        <f t="shared" si="13"/>
        <v>#DIV/0!</v>
      </c>
      <c r="T243" s="3" t="e">
        <f t="shared" si="26"/>
        <v>#DIV/0!</v>
      </c>
      <c r="U243" s="3" t="e">
        <f t="shared" si="14"/>
        <v>#DIV/0!</v>
      </c>
      <c r="V243" s="3" t="e">
        <f t="shared" si="27"/>
        <v>#DIV/0!</v>
      </c>
      <c r="W243" s="3" t="e">
        <f t="shared" si="15"/>
        <v>#DIV/0!</v>
      </c>
      <c r="X243" s="3" t="e">
        <f t="shared" si="28"/>
        <v>#DIV/0!</v>
      </c>
      <c r="Y243" s="3" t="e">
        <f t="shared" si="16"/>
        <v>#DIV/0!</v>
      </c>
      <c r="Z243" s="3" t="e">
        <f t="shared" si="29"/>
        <v>#DIV/0!</v>
      </c>
      <c r="AA243" s="3" t="e">
        <f t="shared" si="17"/>
        <v>#DIV/0!</v>
      </c>
    </row>
    <row r="244" spans="4:27" ht="15.75" customHeight="1" x14ac:dyDescent="0.2">
      <c r="D244" s="3" t="e">
        <f t="shared" si="18"/>
        <v>#DIV/0!</v>
      </c>
      <c r="E244" s="3" t="e">
        <f t="shared" si="6"/>
        <v>#DIV/0!</v>
      </c>
      <c r="F244" s="3" t="e">
        <f t="shared" si="19"/>
        <v>#DIV/0!</v>
      </c>
      <c r="G244" s="3" t="e">
        <f t="shared" si="7"/>
        <v>#DIV/0!</v>
      </c>
      <c r="H244" s="3" t="e">
        <f t="shared" si="20"/>
        <v>#DIV/0!</v>
      </c>
      <c r="I244" s="3" t="e">
        <f t="shared" si="8"/>
        <v>#DIV/0!</v>
      </c>
      <c r="J244" s="3" t="e">
        <f t="shared" si="21"/>
        <v>#DIV/0!</v>
      </c>
      <c r="K244" s="3" t="e">
        <f t="shared" si="9"/>
        <v>#DIV/0!</v>
      </c>
      <c r="L244" s="3" t="e">
        <f t="shared" si="22"/>
        <v>#DIV/0!</v>
      </c>
      <c r="M244" s="3" t="e">
        <f t="shared" si="10"/>
        <v>#DIV/0!</v>
      </c>
      <c r="N244" s="3" t="e">
        <f t="shared" si="23"/>
        <v>#DIV/0!</v>
      </c>
      <c r="O244" s="3" t="e">
        <f t="shared" si="11"/>
        <v>#DIV/0!</v>
      </c>
      <c r="P244" s="3" t="e">
        <f t="shared" si="24"/>
        <v>#DIV/0!</v>
      </c>
      <c r="Q244" s="3" t="e">
        <f t="shared" si="12"/>
        <v>#DIV/0!</v>
      </c>
      <c r="R244" s="3" t="e">
        <f t="shared" si="25"/>
        <v>#DIV/0!</v>
      </c>
      <c r="S244" s="3" t="e">
        <f t="shared" si="13"/>
        <v>#DIV/0!</v>
      </c>
      <c r="T244" s="3" t="e">
        <f t="shared" si="26"/>
        <v>#DIV/0!</v>
      </c>
      <c r="U244" s="3" t="e">
        <f t="shared" si="14"/>
        <v>#DIV/0!</v>
      </c>
      <c r="V244" s="3" t="e">
        <f t="shared" si="27"/>
        <v>#DIV/0!</v>
      </c>
      <c r="W244" s="3" t="e">
        <f t="shared" si="15"/>
        <v>#DIV/0!</v>
      </c>
      <c r="X244" s="3" t="e">
        <f t="shared" si="28"/>
        <v>#DIV/0!</v>
      </c>
      <c r="Y244" s="3" t="e">
        <f t="shared" si="16"/>
        <v>#DIV/0!</v>
      </c>
      <c r="Z244" s="3" t="e">
        <f t="shared" si="29"/>
        <v>#DIV/0!</v>
      </c>
      <c r="AA244" s="3" t="e">
        <f t="shared" si="17"/>
        <v>#DIV/0!</v>
      </c>
    </row>
    <row r="245" spans="4:27" ht="15.75" customHeight="1" x14ac:dyDescent="0.2">
      <c r="D245" s="3" t="e">
        <f t="shared" si="18"/>
        <v>#DIV/0!</v>
      </c>
      <c r="E245" s="3" t="e">
        <f t="shared" si="6"/>
        <v>#DIV/0!</v>
      </c>
      <c r="F245" s="3" t="e">
        <f t="shared" si="19"/>
        <v>#DIV/0!</v>
      </c>
      <c r="G245" s="3" t="e">
        <f t="shared" si="7"/>
        <v>#DIV/0!</v>
      </c>
      <c r="H245" s="3" t="e">
        <f t="shared" si="20"/>
        <v>#DIV/0!</v>
      </c>
      <c r="I245" s="3" t="e">
        <f t="shared" si="8"/>
        <v>#DIV/0!</v>
      </c>
      <c r="J245" s="3" t="e">
        <f t="shared" si="21"/>
        <v>#DIV/0!</v>
      </c>
      <c r="K245" s="3" t="e">
        <f t="shared" si="9"/>
        <v>#DIV/0!</v>
      </c>
      <c r="L245" s="3" t="e">
        <f t="shared" si="22"/>
        <v>#DIV/0!</v>
      </c>
      <c r="M245" s="3" t="e">
        <f t="shared" si="10"/>
        <v>#DIV/0!</v>
      </c>
      <c r="N245" s="3" t="e">
        <f t="shared" si="23"/>
        <v>#DIV/0!</v>
      </c>
      <c r="O245" s="3" t="e">
        <f t="shared" si="11"/>
        <v>#DIV/0!</v>
      </c>
      <c r="P245" s="3" t="e">
        <f t="shared" si="24"/>
        <v>#DIV/0!</v>
      </c>
      <c r="Q245" s="3" t="e">
        <f t="shared" si="12"/>
        <v>#DIV/0!</v>
      </c>
      <c r="R245" s="3" t="e">
        <f t="shared" si="25"/>
        <v>#DIV/0!</v>
      </c>
      <c r="S245" s="3" t="e">
        <f t="shared" si="13"/>
        <v>#DIV/0!</v>
      </c>
      <c r="T245" s="3" t="e">
        <f t="shared" si="26"/>
        <v>#DIV/0!</v>
      </c>
      <c r="U245" s="3" t="e">
        <f t="shared" si="14"/>
        <v>#DIV/0!</v>
      </c>
      <c r="V245" s="3" t="e">
        <f t="shared" si="27"/>
        <v>#DIV/0!</v>
      </c>
      <c r="W245" s="3" t="e">
        <f t="shared" si="15"/>
        <v>#DIV/0!</v>
      </c>
      <c r="X245" s="3" t="e">
        <f t="shared" si="28"/>
        <v>#DIV/0!</v>
      </c>
      <c r="Y245" s="3" t="e">
        <f t="shared" si="16"/>
        <v>#DIV/0!</v>
      </c>
      <c r="Z245" s="3" t="e">
        <f t="shared" si="29"/>
        <v>#DIV/0!</v>
      </c>
      <c r="AA245" s="3" t="e">
        <f t="shared" si="17"/>
        <v>#DIV/0!</v>
      </c>
    </row>
    <row r="246" spans="4:27" ht="15.75" customHeight="1" x14ac:dyDescent="0.2">
      <c r="D246" s="3" t="e">
        <f t="shared" si="18"/>
        <v>#DIV/0!</v>
      </c>
      <c r="E246" s="3" t="e">
        <f t="shared" si="6"/>
        <v>#DIV/0!</v>
      </c>
      <c r="F246" s="3" t="e">
        <f t="shared" si="19"/>
        <v>#DIV/0!</v>
      </c>
      <c r="G246" s="3" t="e">
        <f t="shared" si="7"/>
        <v>#DIV/0!</v>
      </c>
      <c r="H246" s="3" t="e">
        <f t="shared" si="20"/>
        <v>#DIV/0!</v>
      </c>
      <c r="I246" s="3" t="e">
        <f t="shared" si="8"/>
        <v>#DIV/0!</v>
      </c>
      <c r="J246" s="3" t="e">
        <f t="shared" si="21"/>
        <v>#DIV/0!</v>
      </c>
      <c r="K246" s="3" t="e">
        <f t="shared" si="9"/>
        <v>#DIV/0!</v>
      </c>
      <c r="L246" s="3" t="e">
        <f t="shared" si="22"/>
        <v>#DIV/0!</v>
      </c>
      <c r="M246" s="3" t="e">
        <f t="shared" si="10"/>
        <v>#DIV/0!</v>
      </c>
      <c r="N246" s="3" t="e">
        <f t="shared" si="23"/>
        <v>#DIV/0!</v>
      </c>
      <c r="O246" s="3" t="e">
        <f t="shared" si="11"/>
        <v>#DIV/0!</v>
      </c>
      <c r="P246" s="3" t="e">
        <f t="shared" si="24"/>
        <v>#DIV/0!</v>
      </c>
      <c r="Q246" s="3" t="e">
        <f t="shared" si="12"/>
        <v>#DIV/0!</v>
      </c>
      <c r="R246" s="3" t="e">
        <f t="shared" si="25"/>
        <v>#DIV/0!</v>
      </c>
      <c r="S246" s="3" t="e">
        <f t="shared" si="13"/>
        <v>#DIV/0!</v>
      </c>
      <c r="T246" s="3" t="e">
        <f t="shared" si="26"/>
        <v>#DIV/0!</v>
      </c>
      <c r="U246" s="3" t="e">
        <f t="shared" si="14"/>
        <v>#DIV/0!</v>
      </c>
      <c r="V246" s="3" t="e">
        <f t="shared" si="27"/>
        <v>#DIV/0!</v>
      </c>
      <c r="W246" s="3" t="e">
        <f t="shared" si="15"/>
        <v>#DIV/0!</v>
      </c>
      <c r="X246" s="3" t="e">
        <f t="shared" si="28"/>
        <v>#DIV/0!</v>
      </c>
      <c r="Y246" s="3" t="e">
        <f t="shared" si="16"/>
        <v>#DIV/0!</v>
      </c>
      <c r="Z246" s="3" t="e">
        <f t="shared" si="29"/>
        <v>#DIV/0!</v>
      </c>
      <c r="AA246" s="3" t="e">
        <f t="shared" si="17"/>
        <v>#DIV/0!</v>
      </c>
    </row>
    <row r="247" spans="4:27" ht="15.75" customHeight="1" x14ac:dyDescent="0.2">
      <c r="D247" s="3" t="e">
        <f t="shared" si="18"/>
        <v>#DIV/0!</v>
      </c>
      <c r="E247" s="3" t="e">
        <f t="shared" si="6"/>
        <v>#DIV/0!</v>
      </c>
      <c r="F247" s="3" t="e">
        <f t="shared" si="19"/>
        <v>#DIV/0!</v>
      </c>
      <c r="G247" s="3" t="e">
        <f t="shared" si="7"/>
        <v>#DIV/0!</v>
      </c>
      <c r="H247" s="3" t="e">
        <f t="shared" si="20"/>
        <v>#DIV/0!</v>
      </c>
      <c r="I247" s="3" t="e">
        <f t="shared" si="8"/>
        <v>#DIV/0!</v>
      </c>
      <c r="J247" s="3" t="e">
        <f t="shared" si="21"/>
        <v>#DIV/0!</v>
      </c>
      <c r="K247" s="3" t="e">
        <f t="shared" si="9"/>
        <v>#DIV/0!</v>
      </c>
      <c r="L247" s="3" t="e">
        <f t="shared" si="22"/>
        <v>#DIV/0!</v>
      </c>
      <c r="M247" s="3" t="e">
        <f t="shared" si="10"/>
        <v>#DIV/0!</v>
      </c>
      <c r="N247" s="3" t="e">
        <f t="shared" si="23"/>
        <v>#DIV/0!</v>
      </c>
      <c r="O247" s="3" t="e">
        <f t="shared" si="11"/>
        <v>#DIV/0!</v>
      </c>
      <c r="P247" s="3" t="e">
        <f t="shared" si="24"/>
        <v>#DIV/0!</v>
      </c>
      <c r="Q247" s="3" t="e">
        <f t="shared" si="12"/>
        <v>#DIV/0!</v>
      </c>
      <c r="R247" s="3" t="e">
        <f t="shared" si="25"/>
        <v>#DIV/0!</v>
      </c>
      <c r="S247" s="3" t="e">
        <f t="shared" si="13"/>
        <v>#DIV/0!</v>
      </c>
      <c r="T247" s="3" t="e">
        <f t="shared" si="26"/>
        <v>#DIV/0!</v>
      </c>
      <c r="U247" s="3" t="e">
        <f t="shared" si="14"/>
        <v>#DIV/0!</v>
      </c>
      <c r="V247" s="3" t="e">
        <f t="shared" si="27"/>
        <v>#DIV/0!</v>
      </c>
      <c r="W247" s="3" t="e">
        <f t="shared" si="15"/>
        <v>#DIV/0!</v>
      </c>
      <c r="X247" s="3" t="e">
        <f t="shared" si="28"/>
        <v>#DIV/0!</v>
      </c>
      <c r="Y247" s="3" t="e">
        <f t="shared" si="16"/>
        <v>#DIV/0!</v>
      </c>
      <c r="Z247" s="3" t="e">
        <f t="shared" si="29"/>
        <v>#DIV/0!</v>
      </c>
      <c r="AA247" s="3" t="e">
        <f t="shared" si="17"/>
        <v>#DIV/0!</v>
      </c>
    </row>
    <row r="248" spans="4:27" ht="15.75" customHeight="1" x14ac:dyDescent="0.2">
      <c r="D248" s="3" t="e">
        <f t="shared" si="18"/>
        <v>#DIV/0!</v>
      </c>
      <c r="E248" s="3" t="e">
        <f t="shared" si="6"/>
        <v>#DIV/0!</v>
      </c>
      <c r="F248" s="3" t="e">
        <f t="shared" si="19"/>
        <v>#DIV/0!</v>
      </c>
      <c r="G248" s="3" t="e">
        <f t="shared" si="7"/>
        <v>#DIV/0!</v>
      </c>
      <c r="H248" s="3" t="e">
        <f t="shared" si="20"/>
        <v>#DIV/0!</v>
      </c>
      <c r="I248" s="3" t="e">
        <f t="shared" si="8"/>
        <v>#DIV/0!</v>
      </c>
      <c r="J248" s="3" t="e">
        <f t="shared" si="21"/>
        <v>#DIV/0!</v>
      </c>
      <c r="K248" s="3" t="e">
        <f t="shared" si="9"/>
        <v>#DIV/0!</v>
      </c>
      <c r="L248" s="3" t="e">
        <f t="shared" si="22"/>
        <v>#DIV/0!</v>
      </c>
      <c r="M248" s="3" t="e">
        <f t="shared" si="10"/>
        <v>#DIV/0!</v>
      </c>
      <c r="N248" s="3" t="e">
        <f t="shared" si="23"/>
        <v>#DIV/0!</v>
      </c>
      <c r="O248" s="3" t="e">
        <f t="shared" si="11"/>
        <v>#DIV/0!</v>
      </c>
      <c r="P248" s="3" t="e">
        <f t="shared" si="24"/>
        <v>#DIV/0!</v>
      </c>
      <c r="Q248" s="3" t="e">
        <f t="shared" si="12"/>
        <v>#DIV/0!</v>
      </c>
      <c r="R248" s="3" t="e">
        <f t="shared" si="25"/>
        <v>#DIV/0!</v>
      </c>
      <c r="S248" s="3" t="e">
        <f t="shared" si="13"/>
        <v>#DIV/0!</v>
      </c>
      <c r="T248" s="3" t="e">
        <f t="shared" si="26"/>
        <v>#DIV/0!</v>
      </c>
      <c r="U248" s="3" t="e">
        <f t="shared" si="14"/>
        <v>#DIV/0!</v>
      </c>
      <c r="V248" s="3" t="e">
        <f t="shared" si="27"/>
        <v>#DIV/0!</v>
      </c>
      <c r="W248" s="3" t="e">
        <f t="shared" si="15"/>
        <v>#DIV/0!</v>
      </c>
      <c r="X248" s="3" t="e">
        <f t="shared" si="28"/>
        <v>#DIV/0!</v>
      </c>
      <c r="Y248" s="3" t="e">
        <f t="shared" si="16"/>
        <v>#DIV/0!</v>
      </c>
      <c r="Z248" s="3" t="e">
        <f t="shared" si="29"/>
        <v>#DIV/0!</v>
      </c>
      <c r="AA248" s="3" t="e">
        <f t="shared" si="17"/>
        <v>#DIV/0!</v>
      </c>
    </row>
    <row r="249" spans="4:27" ht="15.75" customHeight="1" x14ac:dyDescent="0.2">
      <c r="D249" s="3" t="e">
        <f t="shared" si="18"/>
        <v>#DIV/0!</v>
      </c>
      <c r="E249" s="3" t="e">
        <f t="shared" si="6"/>
        <v>#DIV/0!</v>
      </c>
      <c r="F249" s="3" t="e">
        <f t="shared" si="19"/>
        <v>#DIV/0!</v>
      </c>
      <c r="G249" s="3" t="e">
        <f t="shared" si="7"/>
        <v>#DIV/0!</v>
      </c>
      <c r="H249" s="3" t="e">
        <f t="shared" si="20"/>
        <v>#DIV/0!</v>
      </c>
      <c r="I249" s="3" t="e">
        <f t="shared" si="8"/>
        <v>#DIV/0!</v>
      </c>
      <c r="J249" s="3" t="e">
        <f t="shared" si="21"/>
        <v>#DIV/0!</v>
      </c>
      <c r="K249" s="3" t="e">
        <f t="shared" si="9"/>
        <v>#DIV/0!</v>
      </c>
      <c r="L249" s="3" t="e">
        <f t="shared" si="22"/>
        <v>#DIV/0!</v>
      </c>
      <c r="M249" s="3" t="e">
        <f t="shared" si="10"/>
        <v>#DIV/0!</v>
      </c>
      <c r="N249" s="3" t="e">
        <f t="shared" si="23"/>
        <v>#DIV/0!</v>
      </c>
      <c r="O249" s="3" t="e">
        <f t="shared" si="11"/>
        <v>#DIV/0!</v>
      </c>
      <c r="P249" s="3" t="e">
        <f t="shared" si="24"/>
        <v>#DIV/0!</v>
      </c>
      <c r="Q249" s="3" t="e">
        <f t="shared" si="12"/>
        <v>#DIV/0!</v>
      </c>
      <c r="R249" s="3" t="e">
        <f t="shared" si="25"/>
        <v>#DIV/0!</v>
      </c>
      <c r="S249" s="3" t="e">
        <f t="shared" si="13"/>
        <v>#DIV/0!</v>
      </c>
      <c r="T249" s="3" t="e">
        <f t="shared" si="26"/>
        <v>#DIV/0!</v>
      </c>
      <c r="U249" s="3" t="e">
        <f t="shared" si="14"/>
        <v>#DIV/0!</v>
      </c>
      <c r="V249" s="3" t="e">
        <f t="shared" si="27"/>
        <v>#DIV/0!</v>
      </c>
      <c r="W249" s="3" t="e">
        <f t="shared" si="15"/>
        <v>#DIV/0!</v>
      </c>
      <c r="X249" s="3" t="e">
        <f t="shared" si="28"/>
        <v>#DIV/0!</v>
      </c>
      <c r="Y249" s="3" t="e">
        <f t="shared" si="16"/>
        <v>#DIV/0!</v>
      </c>
      <c r="Z249" s="3" t="e">
        <f t="shared" si="29"/>
        <v>#DIV/0!</v>
      </c>
      <c r="AA249" s="3" t="e">
        <f t="shared" si="17"/>
        <v>#DIV/0!</v>
      </c>
    </row>
    <row r="250" spans="4:27" ht="15.75" customHeight="1" x14ac:dyDescent="0.2">
      <c r="D250" s="3" t="e">
        <f t="shared" si="18"/>
        <v>#DIV/0!</v>
      </c>
      <c r="E250" s="3" t="e">
        <f t="shared" si="6"/>
        <v>#DIV/0!</v>
      </c>
      <c r="F250" s="3" t="e">
        <f t="shared" si="19"/>
        <v>#DIV/0!</v>
      </c>
      <c r="G250" s="3" t="e">
        <f t="shared" si="7"/>
        <v>#DIV/0!</v>
      </c>
      <c r="H250" s="3" t="e">
        <f t="shared" si="20"/>
        <v>#DIV/0!</v>
      </c>
      <c r="I250" s="3" t="e">
        <f t="shared" si="8"/>
        <v>#DIV/0!</v>
      </c>
      <c r="J250" s="3" t="e">
        <f t="shared" si="21"/>
        <v>#DIV/0!</v>
      </c>
      <c r="K250" s="3" t="e">
        <f t="shared" si="9"/>
        <v>#DIV/0!</v>
      </c>
      <c r="L250" s="3" t="e">
        <f t="shared" si="22"/>
        <v>#DIV/0!</v>
      </c>
      <c r="M250" s="3" t="e">
        <f t="shared" si="10"/>
        <v>#DIV/0!</v>
      </c>
      <c r="N250" s="3" t="e">
        <f t="shared" si="23"/>
        <v>#DIV/0!</v>
      </c>
      <c r="O250" s="3" t="e">
        <f t="shared" si="11"/>
        <v>#DIV/0!</v>
      </c>
      <c r="P250" s="3" t="e">
        <f t="shared" si="24"/>
        <v>#DIV/0!</v>
      </c>
      <c r="Q250" s="3" t="e">
        <f t="shared" si="12"/>
        <v>#DIV/0!</v>
      </c>
      <c r="R250" s="3" t="e">
        <f t="shared" si="25"/>
        <v>#DIV/0!</v>
      </c>
      <c r="S250" s="3" t="e">
        <f t="shared" si="13"/>
        <v>#DIV/0!</v>
      </c>
      <c r="T250" s="3" t="e">
        <f t="shared" si="26"/>
        <v>#DIV/0!</v>
      </c>
      <c r="U250" s="3" t="e">
        <f t="shared" si="14"/>
        <v>#DIV/0!</v>
      </c>
      <c r="V250" s="3" t="e">
        <f t="shared" si="27"/>
        <v>#DIV/0!</v>
      </c>
      <c r="W250" s="3" t="e">
        <f t="shared" si="15"/>
        <v>#DIV/0!</v>
      </c>
      <c r="X250" s="3" t="e">
        <f t="shared" si="28"/>
        <v>#DIV/0!</v>
      </c>
      <c r="Y250" s="3" t="e">
        <f t="shared" si="16"/>
        <v>#DIV/0!</v>
      </c>
      <c r="Z250" s="3" t="e">
        <f t="shared" si="29"/>
        <v>#DIV/0!</v>
      </c>
      <c r="AA250" s="3" t="e">
        <f t="shared" si="17"/>
        <v>#DIV/0!</v>
      </c>
    </row>
    <row r="251" spans="4:27" ht="15.75" customHeight="1" x14ac:dyDescent="0.2"/>
    <row r="252" spans="4:27" ht="15.75" customHeight="1" x14ac:dyDescent="0.2"/>
    <row r="253" spans="4:27" ht="15.75" customHeight="1" x14ac:dyDescent="0.2"/>
    <row r="254" spans="4:27" ht="15.75" customHeight="1" x14ac:dyDescent="0.2"/>
    <row r="255" spans="4:27" ht="15.75" customHeight="1" x14ac:dyDescent="0.2"/>
    <row r="256" spans="4:27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I14 K14">
    <cfRule type="cellIs" dxfId="110" priority="1" operator="greaterThan">
      <formula>$M$6</formula>
    </cfRule>
  </conditionalFormatting>
  <conditionalFormatting sqref="I15 K15">
    <cfRule type="cellIs" dxfId="109" priority="2" operator="greaterThan">
      <formula>$M$7</formula>
    </cfRule>
  </conditionalFormatting>
  <conditionalFormatting sqref="I16 K16">
    <cfRule type="cellIs" dxfId="108" priority="3" operator="lessThan">
      <formula>$M$8</formula>
    </cfRule>
  </conditionalFormatting>
  <conditionalFormatting sqref="M14 O14">
    <cfRule type="cellIs" dxfId="107" priority="4" operator="greaterThan">
      <formula>$M$6</formula>
    </cfRule>
  </conditionalFormatting>
  <conditionalFormatting sqref="M15 O15">
    <cfRule type="cellIs" dxfId="106" priority="5" operator="greaterThan">
      <formula>$M$7</formula>
    </cfRule>
  </conditionalFormatting>
  <conditionalFormatting sqref="M16 O16">
    <cfRule type="cellIs" dxfId="105" priority="6" operator="lessThan">
      <formula>$M$8</formula>
    </cfRule>
  </conditionalFormatting>
  <hyperlinks>
    <hyperlink ref="K9" r:id="rId1" xr:uid="{00000000-0004-0000-0200-000000000000}"/>
    <hyperlink ref="J24" r:id="rId2" xr:uid="{00000000-0004-0000-0200-000001000000}"/>
    <hyperlink ref="J25" r:id="rId3" xr:uid="{00000000-0004-0000-0200-000002000000}"/>
  </hyperlink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G1000"/>
  <sheetViews>
    <sheetView topLeftCell="A8" zoomScale="115" zoomScaleNormal="115" workbookViewId="0">
      <selection activeCell="F6" sqref="F6"/>
    </sheetView>
  </sheetViews>
  <sheetFormatPr baseColWidth="10" defaultColWidth="14.5" defaultRowHeight="15" customHeight="1" x14ac:dyDescent="0.2"/>
  <cols>
    <col min="1" max="2" width="8.6640625" customWidth="1"/>
    <col min="3" max="3" width="9.83203125" customWidth="1"/>
    <col min="4" max="4" width="10.6640625" customWidth="1"/>
    <col min="5" max="5" width="9.5" customWidth="1"/>
    <col min="6" max="6" width="9.6640625" customWidth="1"/>
    <col min="7" max="7" width="9.33203125" customWidth="1"/>
    <col min="8" max="8" width="9.6640625" customWidth="1"/>
    <col min="9" max="9" width="14" customWidth="1"/>
    <col min="10" max="10" width="6.33203125" customWidth="1"/>
    <col min="11" max="11" width="14" customWidth="1"/>
    <col min="12" max="12" width="6" customWidth="1"/>
    <col min="13" max="13" width="13.83203125" customWidth="1"/>
    <col min="14" max="14" width="6.5" customWidth="1"/>
    <col min="15" max="17" width="8.6640625" customWidth="1"/>
    <col min="18" max="18" width="12.33203125" customWidth="1"/>
    <col min="19" max="19" width="9.83203125" customWidth="1"/>
    <col min="20" max="24" width="8.6640625" customWidth="1"/>
    <col min="25" max="25" width="8.83203125" customWidth="1"/>
    <col min="26" max="33" width="8.6640625" customWidth="1"/>
  </cols>
  <sheetData>
    <row r="2" spans="2:19" x14ac:dyDescent="0.2">
      <c r="B2" s="31" t="s">
        <v>20</v>
      </c>
      <c r="M2" s="16" t="s">
        <v>22</v>
      </c>
      <c r="N2" s="17"/>
      <c r="O2" s="17"/>
      <c r="P2" s="17"/>
      <c r="Q2" s="17"/>
      <c r="R2" s="17"/>
      <c r="S2" s="18"/>
    </row>
    <row r="3" spans="2:19" x14ac:dyDescent="0.2">
      <c r="M3" s="19"/>
      <c r="S3" s="22"/>
    </row>
    <row r="4" spans="2:19" x14ac:dyDescent="0.2">
      <c r="B4" s="3" t="s">
        <v>298</v>
      </c>
      <c r="E4" s="4">
        <v>13.63</v>
      </c>
      <c r="H4" s="3" t="s">
        <v>299</v>
      </c>
      <c r="K4" s="6"/>
      <c r="M4" s="19" t="s">
        <v>300</v>
      </c>
      <c r="P4" s="4"/>
      <c r="S4" s="22"/>
    </row>
    <row r="5" spans="2:19" x14ac:dyDescent="0.2">
      <c r="B5" s="3" t="s">
        <v>301</v>
      </c>
      <c r="E5" s="8">
        <f>10.9*(E4/IF(E4&lt;0.42,0.1155*E4^1.9513,IF(E4&lt;0.8,0.9455*E4^4.7772,E4^4)))</f>
        <v>4.3046607501463661E-3</v>
      </c>
      <c r="M5" s="19"/>
      <c r="P5" s="3" t="s">
        <v>302</v>
      </c>
      <c r="Q5" s="3" t="s">
        <v>303</v>
      </c>
      <c r="R5" s="3" t="s">
        <v>304</v>
      </c>
      <c r="S5" s="22"/>
    </row>
    <row r="6" spans="2:19" x14ac:dyDescent="0.2">
      <c r="B6" s="3" t="s">
        <v>305</v>
      </c>
      <c r="E6" s="6"/>
      <c r="H6" s="3" t="s">
        <v>306</v>
      </c>
      <c r="K6" s="6"/>
      <c r="M6" s="19" t="s">
        <v>307</v>
      </c>
      <c r="P6" s="26" t="e">
        <f>IF(M$33&gt;$P$4,0,J339)</f>
        <v>#NUM!</v>
      </c>
      <c r="Q6" s="23" t="e">
        <f>IF(K$133&lt;$P$4,$B$133,R339)</f>
        <v>#NUM!</v>
      </c>
      <c r="R6" s="32" t="e">
        <f t="shared" ref="R6:R7" si="0">Q6-P6</f>
        <v>#NUM!</v>
      </c>
      <c r="S6" s="22"/>
    </row>
    <row r="7" spans="2:19" x14ac:dyDescent="0.2">
      <c r="B7" s="3" t="s">
        <v>308</v>
      </c>
      <c r="E7" s="8">
        <f>IF(E6&gt;0,10.9*(E6/IF(E6&lt;0.42,0.1155*E6^1.9513,IF(E6&lt;0.8,0.9455*E6^4.7772,E6^4))),0)</f>
        <v>0</v>
      </c>
      <c r="M7" s="19" t="s">
        <v>309</v>
      </c>
      <c r="P7" s="24" t="e">
        <f>IF(O$33&gt;$P$4,0,B339)</f>
        <v>#NUM!</v>
      </c>
      <c r="Q7" s="25" t="e">
        <f>IF(I$133&lt;$P$4,$B$133,Z339)</f>
        <v>#NUM!</v>
      </c>
      <c r="R7" s="33" t="e">
        <f t="shared" si="0"/>
        <v>#NUM!</v>
      </c>
      <c r="S7" s="22"/>
    </row>
    <row r="8" spans="2:19" x14ac:dyDescent="0.2">
      <c r="B8" s="3" t="s">
        <v>310</v>
      </c>
      <c r="E8" s="6"/>
      <c r="M8" s="27"/>
      <c r="N8" s="28"/>
      <c r="O8" s="28"/>
      <c r="P8" s="28" t="s">
        <v>311</v>
      </c>
      <c r="Q8" s="28"/>
      <c r="R8" s="28"/>
      <c r="S8" s="30"/>
    </row>
    <row r="9" spans="2:19" x14ac:dyDescent="0.2">
      <c r="B9" s="3" t="s">
        <v>312</v>
      </c>
      <c r="E9" s="7">
        <v>1.5E-3</v>
      </c>
    </row>
    <row r="10" spans="2:19" x14ac:dyDescent="0.2">
      <c r="B10" s="1" t="s">
        <v>313</v>
      </c>
    </row>
    <row r="21" spans="2:19" ht="15.75" customHeight="1" x14ac:dyDescent="0.2"/>
    <row r="22" spans="2:19" ht="15.75" customHeight="1" x14ac:dyDescent="0.2"/>
    <row r="23" spans="2:19" ht="15.75" customHeight="1" x14ac:dyDescent="0.2"/>
    <row r="24" spans="2:19" ht="15.75" customHeight="1" x14ac:dyDescent="0.2"/>
    <row r="25" spans="2:19" ht="15.75" customHeight="1" x14ac:dyDescent="0.2"/>
    <row r="26" spans="2:19" ht="15.75" customHeight="1" x14ac:dyDescent="0.2"/>
    <row r="27" spans="2:19" ht="15.75" customHeight="1" x14ac:dyDescent="0.2"/>
    <row r="28" spans="2:19" ht="15.75" customHeight="1" x14ac:dyDescent="0.2"/>
    <row r="29" spans="2:19" ht="15.75" customHeight="1" x14ac:dyDescent="0.2"/>
    <row r="30" spans="2:19" ht="15.75" customHeight="1" x14ac:dyDescent="0.2"/>
    <row r="31" spans="2:19" ht="15.75" customHeight="1" x14ac:dyDescent="0.2">
      <c r="C31" s="3" t="s">
        <v>314</v>
      </c>
      <c r="D31" s="3" t="s">
        <v>314</v>
      </c>
      <c r="E31" s="3" t="s">
        <v>315</v>
      </c>
      <c r="F31" s="3" t="s">
        <v>315</v>
      </c>
      <c r="G31" s="3" t="s">
        <v>316</v>
      </c>
      <c r="H31" s="3" t="s">
        <v>316</v>
      </c>
      <c r="I31" s="3" t="s">
        <v>317</v>
      </c>
      <c r="J31" s="20" t="s">
        <v>318</v>
      </c>
      <c r="K31" s="3" t="s">
        <v>319</v>
      </c>
      <c r="L31" s="20" t="s">
        <v>318</v>
      </c>
      <c r="M31" s="3" t="s">
        <v>319</v>
      </c>
      <c r="N31" s="20" t="s">
        <v>318</v>
      </c>
      <c r="O31" s="3" t="s">
        <v>317</v>
      </c>
      <c r="P31" s="20" t="s">
        <v>318</v>
      </c>
      <c r="S31" s="3" t="s">
        <v>320</v>
      </c>
    </row>
    <row r="32" spans="2:19" ht="15.75" customHeight="1" x14ac:dyDescent="0.2">
      <c r="B32" s="3" t="s">
        <v>321</v>
      </c>
      <c r="C32" s="3" t="s">
        <v>322</v>
      </c>
      <c r="D32" s="3" t="s">
        <v>323</v>
      </c>
      <c r="E32" s="3" t="s">
        <v>322</v>
      </c>
      <c r="F32" s="3" t="s">
        <v>323</v>
      </c>
      <c r="G32" s="3" t="s">
        <v>322</v>
      </c>
      <c r="H32" s="3" t="s">
        <v>323</v>
      </c>
      <c r="I32" s="3" t="s">
        <v>324</v>
      </c>
      <c r="J32" s="20" t="s">
        <v>325</v>
      </c>
      <c r="K32" s="3" t="s">
        <v>324</v>
      </c>
      <c r="L32" s="20" t="s">
        <v>325</v>
      </c>
      <c r="M32" s="3" t="s">
        <v>326</v>
      </c>
      <c r="N32" s="20" t="s">
        <v>325</v>
      </c>
      <c r="O32" s="3" t="s">
        <v>326</v>
      </c>
      <c r="P32" s="20" t="s">
        <v>325</v>
      </c>
      <c r="S32" s="3" t="s">
        <v>327</v>
      </c>
    </row>
    <row r="33" spans="2:19" ht="15.75" customHeight="1" x14ac:dyDescent="0.2">
      <c r="B33" s="3">
        <f>E9</f>
        <v>1.5E-3</v>
      </c>
      <c r="C33" s="3">
        <f t="shared" ref="C33:C133" si="1">IF($B33&gt;$E$5,"N/A",IF($B33&lt;12.6,IF($E$4&lt;0.45,-0.0009502+0.0001695*$B33-0.001583*$E$4-(4.403/10^6)*$B33^2-0.003114*$E$4*$B33+0.2553*$E$4^2+(6.739/10^5)*$B33^2*$E$4+0.01549*$B33*$E$4^2-0.6876*$E$4^3-0.0002243*$B33^2*$E$4^2-0.01762*$B33*$E$4^3+0.9136*$E$4^4,IF($E$4&lt;1.01,-2.245+0.7376*$B33+16.03*$E$4-0.02348*$B33^2-4.596*$B33*$E$4-44.2*$E$4^2+0.1212*$B33^2*$E$4+10.5*$B33*$E$4^2+59.23*$E$4^3-0.2047*$B33^2*$E$4^2-10.43*$B33*$E$4^3-38.59*$E$4^4+0.1132*$B33^2*$E$4^3+3.82*$B33*$E$4^4+10.46*$E$4^5,((23.23133*$E$4^2.5-56.38277*$E$4^3+57.4408*$E$4^4+228.1557*$E$4^(7.6589+1.8))/(0.7253992+130.8659*$E$4^5+$E$4^7.6589)-(0.5799011*$E$4^5.5+19.75333*$E$4^11)/(0.0004062986+$E$4^3+9.883841*$E$4^5+17.37514*$E$4^7+2.540493*$E$4^8-0.111731*$E$4^9.5))/$E$5*$B33+(0.5799011*$E$4^5.5+19.75333*$E$4^11)/(0.0004062986+$E$4^3+9.883841*$E$4^5+17.37514*$E$4^7+2.540493*$E$4^8-0.111731*$E$4^9.5))),((((23.23133*$E$4^2.5-56.38277*$E$4^3+57.4408*$E$4^4+228.1557*$E$4^(7.6589+1.8))/(0.7253992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$B33-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-10293.691928504937</v>
      </c>
      <c r="D33" s="3">
        <f t="shared" ref="D33:D133" si="2">IF($E$6=0,0,IF($B33&gt;$E$7,"N/A",IF($B33&lt;12.6,IF($E$6&lt;0.45,-0.0009502+0.0001695*$B33-0.001583*$E$6-(4.403/10^6)*$B33^2-0.003114*$E$6*$B33+0.2553*$E$6^2+(6.739/10^5)*$B33^2*$E$6+0.01549*$B33*$E$6^2-0.6876*$E$6^3-0.0002243*$B33^2*$E$6^2-0.01762*$B33*$E$6^3+0.9136*$E$6^4,IF($E$6&lt;1.01,-2.245+0.7376*$B33+16.03*$E$6-0.02348*$B33^2-4.596*$B33*$E$6-44.2*$E$6^2+0.1212*$B33^2*$E$6+10.5*$B33*$E$6^2+59.23*$E$6^3-0.2047*$B33^2*$E$6^2-10.43*$B33*$E$6^3-38.59*$E$6^4+0.1132*$B33^2*$E$6^3+3.82*$B33*$E$6^4+10.46*$E$6^5,((23.23133*$E$6^2.5-56.38277*$E$6^3+57.4408*$E$6^4+228.1557*$E$6^(7.6589+1.8))/(0.7253992+130.8659*$E$6^5+$E$6^7.6589)-(0.5799011*$E$6^5.5+19.75333*$E$6^11)/(0.0004062986+$E$6^3+9.883841*$E$6^5+17.37514*$E$6^7+2.540493*$E$6^8-0.111731*$E$6^9.5))/$E$7*$B33+(0.5799011*$E$6^5.5+19.75333*$E$6^11)/(0.0004062986+$E$6^3+9.883841*$E$6^5+17.37514*$E$6^7+2.540493*$E$6^8-0.111731*$E$6^9.5))),((((23.23133*$E$6^2.5-56.38277*$E$6^3+57.4408*$E$6^4+228.1557*$E$6^(7.6589+1.8))/(0.7253992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$B33-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)</f>
        <v>0</v>
      </c>
      <c r="E33" s="3">
        <f t="shared" ref="E33:E133" si="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$B33/$E$5+(17.04116*$E$4^2.5+62.63268*$E$4^6.5+86.77444*$E$4^11-3.413124*$E$4^19+5.031012*$E$4^19.5)/(0.1209713+30.7257*$E$4^2+155.3054*$E$4^8.5+$E$4^18.5+0.8999767*$E$4^19.5)</f>
        <v>6.4056668347567065</v>
      </c>
      <c r="F33" s="3">
        <f t="shared" ref="F33:F133" si="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$B33/$E$7+(17.04116*$E$6^2.5+62.63268*$E$6^6.5+86.77444*$E$6^11-3.413124*$E$6^19+5.031012*$E$6^19.5)/(0.1209713+30.7257*$E$6^2+155.3054*$E$6^8.5+$E$6^18.5+0.8999767*$E$6^19.5),0)</f>
        <v>0</v>
      </c>
      <c r="G33" s="3" t="e">
        <f t="shared" ref="G33:G133" si="5">SQRT((33292900/(E33))*SQRT(C33))</f>
        <v>#NUM!</v>
      </c>
      <c r="H33" s="3">
        <f t="shared" ref="H33:H133" si="6">IF($E$6&gt;0,SQRT((33292900/(F33))*SQRT(D33)),0)</f>
        <v>0</v>
      </c>
      <c r="I33" s="26" t="e">
        <f t="shared" ref="I33:I133" si="7">SQRT(IF(C33&gt;0,C33,C33)/((1+(0.75^2)*(0.00014335*(IF($K$4&gt;0,$K$4,$G33)-5780)+(3.3954/10^9)*((IF($K$4&gt;0,$K$4,$G33)-5780)^2)-(7.6364/10^12)*((IF($K$4&gt;0,$K$4,$G33)-5780)^3)-(1.195/10^15)*((IF($K$4&gt;0,$K$4,$G33)-5780)^4)))*1.78)+IF(D33&gt;0,D33,D33)/((1+(0.75^2)*(0.00014335*(IF($K$6&gt;0,$K$6,$H33)-5780)+(3.3954/10^9)*((IF($K$6&gt;0,$K$6,$H33)-5780)^2)-(7.6364/10^12)*((IF($K$6&gt;0,$K$6,$H33)-5780)^3)-(1.195/10^15)*((IF($K$6&gt;0,$K$6,$H33)-5780)^4)))*1.78))</f>
        <v>#NUM!</v>
      </c>
      <c r="J33" s="23" t="e">
        <f t="shared" ref="J33:J133" si="8">365.24*SQRT((I33^3)/($E$4+$E$6))</f>
        <v>#NUM!</v>
      </c>
      <c r="K33" s="23" t="e">
        <f t="shared" ref="K33:K133" si="9">SQRT(IF(C33&gt;0,C33,C33)/((1+(0.97^2)*(0.00012456*(IF($K$4&gt;0,$K$4,G33)-5780)+(1.4612/10^8)*((IF($K$4&gt;0,$K$4,G33)-5780)^2)-(7.6345/10^12)*((IF(K$4&gt;0,K$4,G33)-5780)^3)-(1.7511/10^15)*((IF(K$4&gt;0,K$4,G33)-5780)^4)))*1.06)+IF(D33&gt;0,D33,D33)/((1+(0.97^2)*(0.00012456*(IF(K$6&gt;0,K$6,H33)-5780)+(1.4612/10^8)*((IF(K$6&gt;0,K$6,H33)-5780)^2)-(7.6345/10^12)*((IF(K$6&gt;0,K$6,H33)-5780)^3)-(1.7511/10^15)*((IF(K$6&gt;0,K$6,H33)-5780)^4)))*1.06))</f>
        <v>#NUM!</v>
      </c>
      <c r="L33" s="23" t="e">
        <f t="shared" ref="L33:L133" si="10">365.24*SQRT((K33^3)/($E$4+$E$6))</f>
        <v>#NUM!</v>
      </c>
      <c r="M33" s="23" t="e">
        <f t="shared" ref="M33:M133" si="11">SQRT(IF(C33&gt;0,C33,C33)/((1+(1.67^2)*(0.000059578*(IF(K$4&gt;0,K$4,G33)-5780)+(1.6707/10^9)*((IF(K$4&gt;0,K$4,G33)-5780)^2)-(3.0058/10^12)*((IF(K$4&gt;0,K$4,G33)-5780)^3)-(5.1925/10^16)*((IF(K$4&gt;0,K$4,G33)-5780)^4)))*0.36)+IF(D33&gt;0,D33,D33)/((1+(1.67^2)*(0.000059578*(IF(K$6&gt;0,K$6,H33)-5780)+(1.6707/10^9)*((IF(K$6&gt;0,K$6,H33)-5780)^2)-(3.0058/10^12)*((IF(K$6&gt;0,K$6,H33)-5780)^3)-(5.1925/10^16)*((IF(K$6&gt;0,K$6,H33)-5780)^4)))*0.36))</f>
        <v>#NUM!</v>
      </c>
      <c r="N33" s="23" t="e">
        <f t="shared" ref="N33:N133" si="12">365.24*SQRT((M33^3)/($E$4+$E$6))</f>
        <v>#NUM!</v>
      </c>
      <c r="O33" s="23" t="e">
        <f t="shared" ref="O33:O133" si="13">SQRT(IF(C33&gt;0,C33,C33)/((1+(1.77^2)*(0.000054471*(IF($K$4&gt;0,K$4,G33)-5780)+(1.5275/10^9)*((IF(K$4&gt;0,K$4,G33)-5780)^2)-(2.1709/10^12)*((IF(K$4&gt;0,K$4,G33)-5780)^3)-(3.8282/10^16)*((IF(K$4&gt;0,K$4,G33)-5780)^4)))*0.32)+IF(D33&gt;0,D33,D33)/((1+(1.77^2)*(0.000054471*(IF(K$6&gt;0,K$6,H33)-5780)+(1.5275/10^9)*((IF(K$6&gt;0,K$6,H33)-5780)^2)-(2.1709/10^12)*((IF(K$6&gt;0,K$6,H33)-5780)^3)-(3.8282/10^16)*((IF(K$6&gt;0,K$6,H33)-5780)^4)))*0.32))</f>
        <v>#NUM!</v>
      </c>
      <c r="P33" s="32" t="e">
        <f t="shared" ref="P33:P133" si="14">365.24*SQRT((O33^3)/($E$4+$E$6))</f>
        <v>#NUM!</v>
      </c>
      <c r="Q33" s="3">
        <f t="shared" ref="Q33:Q133" si="15">P$4</f>
        <v>0</v>
      </c>
      <c r="S33" s="3" t="s">
        <v>328</v>
      </c>
    </row>
    <row r="34" spans="2:19" ht="15.75" customHeight="1" x14ac:dyDescent="0.2">
      <c r="B34" s="3">
        <f t="shared" ref="B34:B133" si="16">B33+IF($E$8&gt;0,$E$8,($E$5-$E$9)/100)</f>
        <v>1.5280466075014638E-3</v>
      </c>
      <c r="C34" s="3">
        <f t="shared" si="1"/>
        <v>-9967.5048890423277</v>
      </c>
      <c r="D34" s="3">
        <f t="shared" si="2"/>
        <v>0</v>
      </c>
      <c r="E34" s="3">
        <f t="shared" si="3"/>
        <v>6.4465529730488207</v>
      </c>
      <c r="F34" s="3">
        <f t="shared" si="4"/>
        <v>0</v>
      </c>
      <c r="G34" s="3" t="e">
        <f t="shared" si="5"/>
        <v>#NUM!</v>
      </c>
      <c r="H34" s="3">
        <f t="shared" si="6"/>
        <v>0</v>
      </c>
      <c r="I34" s="24" t="e">
        <f t="shared" si="7"/>
        <v>#NUM!</v>
      </c>
      <c r="J34" s="25" t="e">
        <f t="shared" si="8"/>
        <v>#NUM!</v>
      </c>
      <c r="K34" s="25" t="e">
        <f t="shared" si="9"/>
        <v>#NUM!</v>
      </c>
      <c r="L34" s="25" t="e">
        <f t="shared" si="10"/>
        <v>#NUM!</v>
      </c>
      <c r="M34" s="25" t="e">
        <f t="shared" si="11"/>
        <v>#NUM!</v>
      </c>
      <c r="N34" s="25" t="e">
        <f t="shared" si="12"/>
        <v>#NUM!</v>
      </c>
      <c r="O34" s="25" t="e">
        <f t="shared" si="13"/>
        <v>#NUM!</v>
      </c>
      <c r="P34" s="33" t="e">
        <f t="shared" si="14"/>
        <v>#NUM!</v>
      </c>
      <c r="Q34" s="3">
        <f t="shared" si="15"/>
        <v>0</v>
      </c>
    </row>
    <row r="35" spans="2:19" ht="15.75" customHeight="1" x14ac:dyDescent="0.2">
      <c r="B35" s="3">
        <f t="shared" si="16"/>
        <v>1.5560932150029275E-3</v>
      </c>
      <c r="C35" s="3">
        <f t="shared" si="1"/>
        <v>-9641.3178495797147</v>
      </c>
      <c r="D35" s="3">
        <f t="shared" si="2"/>
        <v>0</v>
      </c>
      <c r="E35" s="3">
        <f t="shared" si="3"/>
        <v>6.4874391113409358</v>
      </c>
      <c r="F35" s="3">
        <f t="shared" si="4"/>
        <v>0</v>
      </c>
      <c r="G35" s="3" t="e">
        <f t="shared" si="5"/>
        <v>#NUM!</v>
      </c>
      <c r="H35" s="3">
        <f t="shared" si="6"/>
        <v>0</v>
      </c>
      <c r="I35" s="26" t="e">
        <f t="shared" si="7"/>
        <v>#NUM!</v>
      </c>
      <c r="J35" s="23" t="e">
        <f t="shared" si="8"/>
        <v>#NUM!</v>
      </c>
      <c r="K35" s="23" t="e">
        <f t="shared" si="9"/>
        <v>#NUM!</v>
      </c>
      <c r="L35" s="23" t="e">
        <f t="shared" si="10"/>
        <v>#NUM!</v>
      </c>
      <c r="M35" s="23" t="e">
        <f t="shared" si="11"/>
        <v>#NUM!</v>
      </c>
      <c r="N35" s="23" t="e">
        <f t="shared" si="12"/>
        <v>#NUM!</v>
      </c>
      <c r="O35" s="23" t="e">
        <f t="shared" si="13"/>
        <v>#NUM!</v>
      </c>
      <c r="P35" s="32" t="e">
        <f t="shared" si="14"/>
        <v>#NUM!</v>
      </c>
      <c r="Q35" s="3">
        <f t="shared" si="15"/>
        <v>0</v>
      </c>
      <c r="S35" s="3" t="s">
        <v>329</v>
      </c>
    </row>
    <row r="36" spans="2:19" ht="15.75" customHeight="1" x14ac:dyDescent="0.2">
      <c r="B36" s="3">
        <f t="shared" si="16"/>
        <v>1.5841398225043912E-3</v>
      </c>
      <c r="C36" s="3">
        <f t="shared" si="1"/>
        <v>-9315.1308101171053</v>
      </c>
      <c r="D36" s="3">
        <f t="shared" si="2"/>
        <v>0</v>
      </c>
      <c r="E36" s="3">
        <f t="shared" si="3"/>
        <v>6.5283252496330508</v>
      </c>
      <c r="F36" s="3">
        <f t="shared" si="4"/>
        <v>0</v>
      </c>
      <c r="G36" s="3" t="e">
        <f t="shared" si="5"/>
        <v>#NUM!</v>
      </c>
      <c r="H36" s="3">
        <f t="shared" si="6"/>
        <v>0</v>
      </c>
      <c r="I36" s="24" t="e">
        <f t="shared" si="7"/>
        <v>#NUM!</v>
      </c>
      <c r="J36" s="25" t="e">
        <f t="shared" si="8"/>
        <v>#NUM!</v>
      </c>
      <c r="K36" s="25" t="e">
        <f t="shared" si="9"/>
        <v>#NUM!</v>
      </c>
      <c r="L36" s="25" t="e">
        <f t="shared" si="10"/>
        <v>#NUM!</v>
      </c>
      <c r="M36" s="25" t="e">
        <f t="shared" si="11"/>
        <v>#NUM!</v>
      </c>
      <c r="N36" s="25" t="e">
        <f t="shared" si="12"/>
        <v>#NUM!</v>
      </c>
      <c r="O36" s="25" t="e">
        <f t="shared" si="13"/>
        <v>#NUM!</v>
      </c>
      <c r="P36" s="33" t="e">
        <f t="shared" si="14"/>
        <v>#NUM!</v>
      </c>
      <c r="Q36" s="3">
        <f t="shared" si="15"/>
        <v>0</v>
      </c>
      <c r="S36" s="3" t="s">
        <v>330</v>
      </c>
    </row>
    <row r="37" spans="2:19" ht="15.75" customHeight="1" x14ac:dyDescent="0.2">
      <c r="B37" s="3">
        <f t="shared" si="16"/>
        <v>1.612186430005855E-3</v>
      </c>
      <c r="C37" s="3">
        <f t="shared" si="1"/>
        <v>-8988.9437706544923</v>
      </c>
      <c r="D37" s="3">
        <f t="shared" si="2"/>
        <v>0</v>
      </c>
      <c r="E37" s="3">
        <f t="shared" si="3"/>
        <v>6.569211387925165</v>
      </c>
      <c r="F37" s="3">
        <f t="shared" si="4"/>
        <v>0</v>
      </c>
      <c r="G37" s="3" t="e">
        <f t="shared" si="5"/>
        <v>#NUM!</v>
      </c>
      <c r="H37" s="3">
        <f t="shared" si="6"/>
        <v>0</v>
      </c>
      <c r="I37" s="26" t="e">
        <f t="shared" si="7"/>
        <v>#NUM!</v>
      </c>
      <c r="J37" s="23" t="e">
        <f t="shared" si="8"/>
        <v>#NUM!</v>
      </c>
      <c r="K37" s="23" t="e">
        <f t="shared" si="9"/>
        <v>#NUM!</v>
      </c>
      <c r="L37" s="23" t="e">
        <f t="shared" si="10"/>
        <v>#NUM!</v>
      </c>
      <c r="M37" s="23" t="e">
        <f t="shared" si="11"/>
        <v>#NUM!</v>
      </c>
      <c r="N37" s="23" t="e">
        <f t="shared" si="12"/>
        <v>#NUM!</v>
      </c>
      <c r="O37" s="23" t="e">
        <f t="shared" si="13"/>
        <v>#NUM!</v>
      </c>
      <c r="P37" s="32" t="e">
        <f t="shared" si="14"/>
        <v>#NUM!</v>
      </c>
      <c r="Q37" s="3">
        <f t="shared" si="15"/>
        <v>0</v>
      </c>
      <c r="S37" s="2" t="s">
        <v>331</v>
      </c>
    </row>
    <row r="38" spans="2:19" ht="15.75" customHeight="1" x14ac:dyDescent="0.2">
      <c r="B38" s="3">
        <f t="shared" si="16"/>
        <v>1.6402330375073187E-3</v>
      </c>
      <c r="C38" s="3">
        <f t="shared" si="1"/>
        <v>-8662.7567311918829</v>
      </c>
      <c r="D38" s="3">
        <f t="shared" si="2"/>
        <v>0</v>
      </c>
      <c r="E38" s="3">
        <f t="shared" si="3"/>
        <v>6.6100975262172792</v>
      </c>
      <c r="F38" s="3">
        <f t="shared" si="4"/>
        <v>0</v>
      </c>
      <c r="G38" s="3" t="e">
        <f t="shared" si="5"/>
        <v>#NUM!</v>
      </c>
      <c r="H38" s="3">
        <f t="shared" si="6"/>
        <v>0</v>
      </c>
      <c r="I38" s="24" t="e">
        <f t="shared" si="7"/>
        <v>#NUM!</v>
      </c>
      <c r="J38" s="25" t="e">
        <f t="shared" si="8"/>
        <v>#NUM!</v>
      </c>
      <c r="K38" s="25" t="e">
        <f t="shared" si="9"/>
        <v>#NUM!</v>
      </c>
      <c r="L38" s="25" t="e">
        <f t="shared" si="10"/>
        <v>#NUM!</v>
      </c>
      <c r="M38" s="25" t="e">
        <f t="shared" si="11"/>
        <v>#NUM!</v>
      </c>
      <c r="N38" s="25" t="e">
        <f t="shared" si="12"/>
        <v>#NUM!</v>
      </c>
      <c r="O38" s="25" t="e">
        <f t="shared" si="13"/>
        <v>#NUM!</v>
      </c>
      <c r="P38" s="33" t="e">
        <f t="shared" si="14"/>
        <v>#NUM!</v>
      </c>
      <c r="Q38" s="3">
        <f t="shared" si="15"/>
        <v>0</v>
      </c>
      <c r="S38" s="3" t="s">
        <v>332</v>
      </c>
    </row>
    <row r="39" spans="2:19" ht="15.75" customHeight="1" x14ac:dyDescent="0.2">
      <c r="B39" s="3">
        <f t="shared" si="16"/>
        <v>1.6682796450087824E-3</v>
      </c>
      <c r="C39" s="3">
        <f t="shared" si="1"/>
        <v>-8336.5696917292698</v>
      </c>
      <c r="D39" s="3">
        <f t="shared" si="2"/>
        <v>0</v>
      </c>
      <c r="E39" s="3">
        <f t="shared" si="3"/>
        <v>6.6509836645093943</v>
      </c>
      <c r="F39" s="3">
        <f t="shared" si="4"/>
        <v>0</v>
      </c>
      <c r="G39" s="3" t="e">
        <f t="shared" si="5"/>
        <v>#NUM!</v>
      </c>
      <c r="H39" s="3">
        <f t="shared" si="6"/>
        <v>0</v>
      </c>
      <c r="I39" s="26" t="e">
        <f t="shared" si="7"/>
        <v>#NUM!</v>
      </c>
      <c r="J39" s="23" t="e">
        <f t="shared" si="8"/>
        <v>#NUM!</v>
      </c>
      <c r="K39" s="23" t="e">
        <f t="shared" si="9"/>
        <v>#NUM!</v>
      </c>
      <c r="L39" s="23" t="e">
        <f t="shared" si="10"/>
        <v>#NUM!</v>
      </c>
      <c r="M39" s="23" t="e">
        <f t="shared" si="11"/>
        <v>#NUM!</v>
      </c>
      <c r="N39" s="23" t="e">
        <f t="shared" si="12"/>
        <v>#NUM!</v>
      </c>
      <c r="O39" s="23" t="e">
        <f t="shared" si="13"/>
        <v>#NUM!</v>
      </c>
      <c r="P39" s="32" t="e">
        <f t="shared" si="14"/>
        <v>#NUM!</v>
      </c>
      <c r="Q39" s="3">
        <f t="shared" si="15"/>
        <v>0</v>
      </c>
      <c r="S39" s="2" t="s">
        <v>278</v>
      </c>
    </row>
    <row r="40" spans="2:19" ht="15.75" customHeight="1" x14ac:dyDescent="0.2">
      <c r="B40" s="3">
        <f t="shared" si="16"/>
        <v>1.6963262525102462E-3</v>
      </c>
      <c r="C40" s="3">
        <f t="shared" si="1"/>
        <v>-8010.3826522666568</v>
      </c>
      <c r="D40" s="3">
        <f t="shared" si="2"/>
        <v>0</v>
      </c>
      <c r="E40" s="3">
        <f t="shared" si="3"/>
        <v>6.6918698028015084</v>
      </c>
      <c r="F40" s="3">
        <f t="shared" si="4"/>
        <v>0</v>
      </c>
      <c r="G40" s="3" t="e">
        <f t="shared" si="5"/>
        <v>#NUM!</v>
      </c>
      <c r="H40" s="3">
        <f t="shared" si="6"/>
        <v>0</v>
      </c>
      <c r="I40" s="24" t="e">
        <f t="shared" si="7"/>
        <v>#NUM!</v>
      </c>
      <c r="J40" s="25" t="e">
        <f t="shared" si="8"/>
        <v>#NUM!</v>
      </c>
      <c r="K40" s="25" t="e">
        <f t="shared" si="9"/>
        <v>#NUM!</v>
      </c>
      <c r="L40" s="25" t="e">
        <f t="shared" si="10"/>
        <v>#NUM!</v>
      </c>
      <c r="M40" s="25" t="e">
        <f t="shared" si="11"/>
        <v>#NUM!</v>
      </c>
      <c r="N40" s="25" t="e">
        <f t="shared" si="12"/>
        <v>#NUM!</v>
      </c>
      <c r="O40" s="25" t="e">
        <f t="shared" si="13"/>
        <v>#NUM!</v>
      </c>
      <c r="P40" s="33" t="e">
        <f t="shared" si="14"/>
        <v>#NUM!</v>
      </c>
      <c r="Q40" s="3">
        <f t="shared" si="15"/>
        <v>0</v>
      </c>
      <c r="S40" s="3" t="s">
        <v>333</v>
      </c>
    </row>
    <row r="41" spans="2:19" ht="15.75" customHeight="1" x14ac:dyDescent="0.2">
      <c r="B41" s="3">
        <f t="shared" si="16"/>
        <v>1.7243728600117099E-3</v>
      </c>
      <c r="C41" s="3">
        <f t="shared" si="1"/>
        <v>-7684.1956128040474</v>
      </c>
      <c r="D41" s="3">
        <f t="shared" si="2"/>
        <v>0</v>
      </c>
      <c r="E41" s="3">
        <f t="shared" si="3"/>
        <v>6.7327559410936235</v>
      </c>
      <c r="F41" s="3">
        <f t="shared" si="4"/>
        <v>0</v>
      </c>
      <c r="G41" s="3" t="e">
        <f t="shared" si="5"/>
        <v>#NUM!</v>
      </c>
      <c r="H41" s="3">
        <f t="shared" si="6"/>
        <v>0</v>
      </c>
      <c r="I41" s="26" t="e">
        <f t="shared" si="7"/>
        <v>#NUM!</v>
      </c>
      <c r="J41" s="23" t="e">
        <f t="shared" si="8"/>
        <v>#NUM!</v>
      </c>
      <c r="K41" s="23" t="e">
        <f t="shared" si="9"/>
        <v>#NUM!</v>
      </c>
      <c r="L41" s="23" t="e">
        <f t="shared" si="10"/>
        <v>#NUM!</v>
      </c>
      <c r="M41" s="23" t="e">
        <f t="shared" si="11"/>
        <v>#NUM!</v>
      </c>
      <c r="N41" s="23" t="e">
        <f t="shared" si="12"/>
        <v>#NUM!</v>
      </c>
      <c r="O41" s="23" t="e">
        <f t="shared" si="13"/>
        <v>#NUM!</v>
      </c>
      <c r="P41" s="32" t="e">
        <f t="shared" si="14"/>
        <v>#NUM!</v>
      </c>
      <c r="Q41" s="3">
        <f t="shared" si="15"/>
        <v>0</v>
      </c>
      <c r="S41" s="2" t="s">
        <v>334</v>
      </c>
    </row>
    <row r="42" spans="2:19" ht="15.75" customHeight="1" x14ac:dyDescent="0.2">
      <c r="B42" s="3">
        <f t="shared" si="16"/>
        <v>1.7524194675131736E-3</v>
      </c>
      <c r="C42" s="3">
        <f t="shared" si="1"/>
        <v>-7358.0085733414344</v>
      </c>
      <c r="D42" s="3">
        <f t="shared" si="2"/>
        <v>0</v>
      </c>
      <c r="E42" s="3">
        <f t="shared" si="3"/>
        <v>6.7736420793857377</v>
      </c>
      <c r="F42" s="3">
        <f t="shared" si="4"/>
        <v>0</v>
      </c>
      <c r="G42" s="3" t="e">
        <f t="shared" si="5"/>
        <v>#NUM!</v>
      </c>
      <c r="H42" s="3">
        <f t="shared" si="6"/>
        <v>0</v>
      </c>
      <c r="I42" s="24" t="e">
        <f t="shared" si="7"/>
        <v>#NUM!</v>
      </c>
      <c r="J42" s="25" t="e">
        <f t="shared" si="8"/>
        <v>#NUM!</v>
      </c>
      <c r="K42" s="25" t="e">
        <f t="shared" si="9"/>
        <v>#NUM!</v>
      </c>
      <c r="L42" s="25" t="e">
        <f t="shared" si="10"/>
        <v>#NUM!</v>
      </c>
      <c r="M42" s="25" t="e">
        <f t="shared" si="11"/>
        <v>#NUM!</v>
      </c>
      <c r="N42" s="25" t="e">
        <f t="shared" si="12"/>
        <v>#NUM!</v>
      </c>
      <c r="O42" s="25" t="e">
        <f t="shared" si="13"/>
        <v>#NUM!</v>
      </c>
      <c r="P42" s="33" t="e">
        <f t="shared" si="14"/>
        <v>#NUM!</v>
      </c>
      <c r="Q42" s="3">
        <f t="shared" si="15"/>
        <v>0</v>
      </c>
    </row>
    <row r="43" spans="2:19" ht="15.75" customHeight="1" x14ac:dyDescent="0.2">
      <c r="B43" s="3">
        <f t="shared" si="16"/>
        <v>1.7804660750146374E-3</v>
      </c>
      <c r="C43" s="3">
        <f t="shared" si="1"/>
        <v>-7031.821533878825</v>
      </c>
      <c r="D43" s="3">
        <f t="shared" si="2"/>
        <v>0</v>
      </c>
      <c r="E43" s="3">
        <f t="shared" si="3"/>
        <v>6.8145282176778519</v>
      </c>
      <c r="F43" s="3">
        <f t="shared" si="4"/>
        <v>0</v>
      </c>
      <c r="G43" s="3" t="e">
        <f t="shared" si="5"/>
        <v>#NUM!</v>
      </c>
      <c r="H43" s="3">
        <f t="shared" si="6"/>
        <v>0</v>
      </c>
      <c r="I43" s="26" t="e">
        <f t="shared" si="7"/>
        <v>#NUM!</v>
      </c>
      <c r="J43" s="23" t="e">
        <f t="shared" si="8"/>
        <v>#NUM!</v>
      </c>
      <c r="K43" s="23" t="e">
        <f t="shared" si="9"/>
        <v>#NUM!</v>
      </c>
      <c r="L43" s="23" t="e">
        <f t="shared" si="10"/>
        <v>#NUM!</v>
      </c>
      <c r="M43" s="23" t="e">
        <f t="shared" si="11"/>
        <v>#NUM!</v>
      </c>
      <c r="N43" s="23" t="e">
        <f t="shared" si="12"/>
        <v>#NUM!</v>
      </c>
      <c r="O43" s="23" t="e">
        <f t="shared" si="13"/>
        <v>#NUM!</v>
      </c>
      <c r="P43" s="32" t="e">
        <f t="shared" si="14"/>
        <v>#NUM!</v>
      </c>
      <c r="Q43" s="3">
        <f t="shared" si="15"/>
        <v>0</v>
      </c>
      <c r="S43" s="3" t="s">
        <v>335</v>
      </c>
    </row>
    <row r="44" spans="2:19" ht="15.75" customHeight="1" x14ac:dyDescent="0.2">
      <c r="B44" s="3">
        <f t="shared" si="16"/>
        <v>1.8085126825161011E-3</v>
      </c>
      <c r="C44" s="3">
        <f t="shared" si="1"/>
        <v>-6705.634494416212</v>
      </c>
      <c r="D44" s="3">
        <f t="shared" si="2"/>
        <v>0</v>
      </c>
      <c r="E44" s="3">
        <f t="shared" si="3"/>
        <v>6.8554143559699661</v>
      </c>
      <c r="F44" s="3">
        <f t="shared" si="4"/>
        <v>0</v>
      </c>
      <c r="G44" s="3" t="e">
        <f t="shared" si="5"/>
        <v>#NUM!</v>
      </c>
      <c r="H44" s="3">
        <f t="shared" si="6"/>
        <v>0</v>
      </c>
      <c r="I44" s="24" t="e">
        <f t="shared" si="7"/>
        <v>#NUM!</v>
      </c>
      <c r="J44" s="25" t="e">
        <f t="shared" si="8"/>
        <v>#NUM!</v>
      </c>
      <c r="K44" s="25" t="e">
        <f t="shared" si="9"/>
        <v>#NUM!</v>
      </c>
      <c r="L44" s="25" t="e">
        <f t="shared" si="10"/>
        <v>#NUM!</v>
      </c>
      <c r="M44" s="25" t="e">
        <f t="shared" si="11"/>
        <v>#NUM!</v>
      </c>
      <c r="N44" s="25" t="e">
        <f t="shared" si="12"/>
        <v>#NUM!</v>
      </c>
      <c r="O44" s="25" t="e">
        <f t="shared" si="13"/>
        <v>#NUM!</v>
      </c>
      <c r="P44" s="33" t="e">
        <f t="shared" si="14"/>
        <v>#NUM!</v>
      </c>
      <c r="Q44" s="3">
        <f t="shared" si="15"/>
        <v>0</v>
      </c>
    </row>
    <row r="45" spans="2:19" ht="15.75" customHeight="1" x14ac:dyDescent="0.2">
      <c r="B45" s="3">
        <f t="shared" si="16"/>
        <v>1.8365592900175648E-3</v>
      </c>
      <c r="C45" s="3">
        <f t="shared" si="1"/>
        <v>-6379.4474549536026</v>
      </c>
      <c r="D45" s="3">
        <f t="shared" si="2"/>
        <v>0</v>
      </c>
      <c r="E45" s="3">
        <f t="shared" si="3"/>
        <v>6.896300494262082</v>
      </c>
      <c r="F45" s="3">
        <f t="shared" si="4"/>
        <v>0</v>
      </c>
      <c r="G45" s="3" t="e">
        <f t="shared" si="5"/>
        <v>#NUM!</v>
      </c>
      <c r="H45" s="3">
        <f t="shared" si="6"/>
        <v>0</v>
      </c>
      <c r="I45" s="26" t="e">
        <f t="shared" si="7"/>
        <v>#NUM!</v>
      </c>
      <c r="J45" s="23" t="e">
        <f t="shared" si="8"/>
        <v>#NUM!</v>
      </c>
      <c r="K45" s="23" t="e">
        <f t="shared" si="9"/>
        <v>#NUM!</v>
      </c>
      <c r="L45" s="23" t="e">
        <f t="shared" si="10"/>
        <v>#NUM!</v>
      </c>
      <c r="M45" s="23" t="e">
        <f t="shared" si="11"/>
        <v>#NUM!</v>
      </c>
      <c r="N45" s="23" t="e">
        <f t="shared" si="12"/>
        <v>#NUM!</v>
      </c>
      <c r="O45" s="23" t="e">
        <f t="shared" si="13"/>
        <v>#NUM!</v>
      </c>
      <c r="P45" s="32" t="e">
        <f t="shared" si="14"/>
        <v>#NUM!</v>
      </c>
      <c r="Q45" s="3">
        <f t="shared" si="15"/>
        <v>0</v>
      </c>
    </row>
    <row r="46" spans="2:19" ht="15.75" customHeight="1" x14ac:dyDescent="0.2">
      <c r="B46" s="3">
        <f t="shared" si="16"/>
        <v>1.8646058975190286E-3</v>
      </c>
      <c r="C46" s="3">
        <f t="shared" si="1"/>
        <v>-6053.2604154909895</v>
      </c>
      <c r="D46" s="3">
        <f t="shared" si="2"/>
        <v>0</v>
      </c>
      <c r="E46" s="3">
        <f t="shared" si="3"/>
        <v>6.9371866325541962</v>
      </c>
      <c r="F46" s="3">
        <f t="shared" si="4"/>
        <v>0</v>
      </c>
      <c r="G46" s="3" t="e">
        <f t="shared" si="5"/>
        <v>#NUM!</v>
      </c>
      <c r="H46" s="3">
        <f t="shared" si="6"/>
        <v>0</v>
      </c>
      <c r="I46" s="24" t="e">
        <f t="shared" si="7"/>
        <v>#NUM!</v>
      </c>
      <c r="J46" s="25" t="e">
        <f t="shared" si="8"/>
        <v>#NUM!</v>
      </c>
      <c r="K46" s="25" t="e">
        <f t="shared" si="9"/>
        <v>#NUM!</v>
      </c>
      <c r="L46" s="25" t="e">
        <f t="shared" si="10"/>
        <v>#NUM!</v>
      </c>
      <c r="M46" s="25" t="e">
        <f t="shared" si="11"/>
        <v>#NUM!</v>
      </c>
      <c r="N46" s="25" t="e">
        <f t="shared" si="12"/>
        <v>#NUM!</v>
      </c>
      <c r="O46" s="25" t="e">
        <f t="shared" si="13"/>
        <v>#NUM!</v>
      </c>
      <c r="P46" s="33" t="e">
        <f t="shared" si="14"/>
        <v>#NUM!</v>
      </c>
      <c r="Q46" s="3">
        <f t="shared" si="15"/>
        <v>0</v>
      </c>
    </row>
    <row r="47" spans="2:19" ht="15.75" customHeight="1" x14ac:dyDescent="0.2">
      <c r="B47" s="3">
        <f t="shared" si="16"/>
        <v>1.8926525050204923E-3</v>
      </c>
      <c r="C47" s="3">
        <f t="shared" si="1"/>
        <v>-5727.0733760283802</v>
      </c>
      <c r="D47" s="3">
        <f t="shared" si="2"/>
        <v>0</v>
      </c>
      <c r="E47" s="3">
        <f t="shared" si="3"/>
        <v>6.9780727708463104</v>
      </c>
      <c r="F47" s="3">
        <f t="shared" si="4"/>
        <v>0</v>
      </c>
      <c r="G47" s="3" t="e">
        <f t="shared" si="5"/>
        <v>#NUM!</v>
      </c>
      <c r="H47" s="3">
        <f t="shared" si="6"/>
        <v>0</v>
      </c>
      <c r="I47" s="26" t="e">
        <f t="shared" si="7"/>
        <v>#NUM!</v>
      </c>
      <c r="J47" s="23" t="e">
        <f t="shared" si="8"/>
        <v>#NUM!</v>
      </c>
      <c r="K47" s="23" t="e">
        <f t="shared" si="9"/>
        <v>#NUM!</v>
      </c>
      <c r="L47" s="23" t="e">
        <f t="shared" si="10"/>
        <v>#NUM!</v>
      </c>
      <c r="M47" s="23" t="e">
        <f t="shared" si="11"/>
        <v>#NUM!</v>
      </c>
      <c r="N47" s="23" t="e">
        <f t="shared" si="12"/>
        <v>#NUM!</v>
      </c>
      <c r="O47" s="23" t="e">
        <f t="shared" si="13"/>
        <v>#NUM!</v>
      </c>
      <c r="P47" s="32" t="e">
        <f t="shared" si="14"/>
        <v>#NUM!</v>
      </c>
      <c r="Q47" s="3">
        <f t="shared" si="15"/>
        <v>0</v>
      </c>
    </row>
    <row r="48" spans="2:19" ht="15.75" customHeight="1" x14ac:dyDescent="0.2">
      <c r="B48" s="3">
        <f t="shared" si="16"/>
        <v>1.920699112521956E-3</v>
      </c>
      <c r="C48" s="3">
        <f t="shared" si="1"/>
        <v>-5400.8863365657671</v>
      </c>
      <c r="D48" s="3">
        <f t="shared" si="2"/>
        <v>0</v>
      </c>
      <c r="E48" s="3">
        <f t="shared" si="3"/>
        <v>7.0189589091384246</v>
      </c>
      <c r="F48" s="3">
        <f t="shared" si="4"/>
        <v>0</v>
      </c>
      <c r="G48" s="3" t="e">
        <f t="shared" si="5"/>
        <v>#NUM!</v>
      </c>
      <c r="H48" s="3">
        <f t="shared" si="6"/>
        <v>0</v>
      </c>
      <c r="I48" s="24" t="e">
        <f t="shared" si="7"/>
        <v>#NUM!</v>
      </c>
      <c r="J48" s="25" t="e">
        <f t="shared" si="8"/>
        <v>#NUM!</v>
      </c>
      <c r="K48" s="25" t="e">
        <f t="shared" si="9"/>
        <v>#NUM!</v>
      </c>
      <c r="L48" s="25" t="e">
        <f t="shared" si="10"/>
        <v>#NUM!</v>
      </c>
      <c r="M48" s="25" t="e">
        <f t="shared" si="11"/>
        <v>#NUM!</v>
      </c>
      <c r="N48" s="25" t="e">
        <f t="shared" si="12"/>
        <v>#NUM!</v>
      </c>
      <c r="O48" s="25" t="e">
        <f t="shared" si="13"/>
        <v>#NUM!</v>
      </c>
      <c r="P48" s="33" t="e">
        <f t="shared" si="14"/>
        <v>#NUM!</v>
      </c>
      <c r="Q48" s="3">
        <f t="shared" si="15"/>
        <v>0</v>
      </c>
    </row>
    <row r="49" spans="2:17" ht="15.75" customHeight="1" x14ac:dyDescent="0.2">
      <c r="B49" s="3">
        <f t="shared" si="16"/>
        <v>1.9487457200234198E-3</v>
      </c>
      <c r="C49" s="3">
        <f t="shared" si="1"/>
        <v>-5074.6992971031541</v>
      </c>
      <c r="D49" s="3">
        <f t="shared" si="2"/>
        <v>0</v>
      </c>
      <c r="E49" s="3">
        <f t="shared" si="3"/>
        <v>7.0598450474305396</v>
      </c>
      <c r="F49" s="3">
        <f t="shared" si="4"/>
        <v>0</v>
      </c>
      <c r="G49" s="3" t="e">
        <f t="shared" si="5"/>
        <v>#NUM!</v>
      </c>
      <c r="H49" s="3">
        <f t="shared" si="6"/>
        <v>0</v>
      </c>
      <c r="I49" s="26" t="e">
        <f t="shared" si="7"/>
        <v>#NUM!</v>
      </c>
      <c r="J49" s="23" t="e">
        <f t="shared" si="8"/>
        <v>#NUM!</v>
      </c>
      <c r="K49" s="23" t="e">
        <f t="shared" si="9"/>
        <v>#NUM!</v>
      </c>
      <c r="L49" s="23" t="e">
        <f t="shared" si="10"/>
        <v>#NUM!</v>
      </c>
      <c r="M49" s="23" t="e">
        <f t="shared" si="11"/>
        <v>#NUM!</v>
      </c>
      <c r="N49" s="23" t="e">
        <f t="shared" si="12"/>
        <v>#NUM!</v>
      </c>
      <c r="O49" s="23" t="e">
        <f t="shared" si="13"/>
        <v>#NUM!</v>
      </c>
      <c r="P49" s="32" t="e">
        <f t="shared" si="14"/>
        <v>#NUM!</v>
      </c>
      <c r="Q49" s="3">
        <f t="shared" si="15"/>
        <v>0</v>
      </c>
    </row>
    <row r="50" spans="2:17" ht="15.75" customHeight="1" x14ac:dyDescent="0.2">
      <c r="B50" s="3">
        <f t="shared" si="16"/>
        <v>1.9767923275248833E-3</v>
      </c>
      <c r="C50" s="3">
        <f t="shared" si="1"/>
        <v>-4748.5122576405483</v>
      </c>
      <c r="D50" s="3">
        <f t="shared" si="2"/>
        <v>0</v>
      </c>
      <c r="E50" s="3">
        <f t="shared" si="3"/>
        <v>7.1007311857226538</v>
      </c>
      <c r="F50" s="3">
        <f t="shared" si="4"/>
        <v>0</v>
      </c>
      <c r="G50" s="3" t="e">
        <f t="shared" si="5"/>
        <v>#NUM!</v>
      </c>
      <c r="H50" s="3">
        <f t="shared" si="6"/>
        <v>0</v>
      </c>
      <c r="I50" s="24" t="e">
        <f t="shared" si="7"/>
        <v>#NUM!</v>
      </c>
      <c r="J50" s="25" t="e">
        <f t="shared" si="8"/>
        <v>#NUM!</v>
      </c>
      <c r="K50" s="25" t="e">
        <f t="shared" si="9"/>
        <v>#NUM!</v>
      </c>
      <c r="L50" s="25" t="e">
        <f t="shared" si="10"/>
        <v>#NUM!</v>
      </c>
      <c r="M50" s="25" t="e">
        <f t="shared" si="11"/>
        <v>#NUM!</v>
      </c>
      <c r="N50" s="25" t="e">
        <f t="shared" si="12"/>
        <v>#NUM!</v>
      </c>
      <c r="O50" s="25" t="e">
        <f t="shared" si="13"/>
        <v>#NUM!</v>
      </c>
      <c r="P50" s="33" t="e">
        <f t="shared" si="14"/>
        <v>#NUM!</v>
      </c>
      <c r="Q50" s="3">
        <f t="shared" si="15"/>
        <v>0</v>
      </c>
    </row>
    <row r="51" spans="2:17" ht="15.75" customHeight="1" x14ac:dyDescent="0.2">
      <c r="B51" s="3">
        <f t="shared" si="16"/>
        <v>2.0048389350263468E-3</v>
      </c>
      <c r="C51" s="3">
        <f t="shared" si="1"/>
        <v>-4422.325218177939</v>
      </c>
      <c r="D51" s="3">
        <f t="shared" si="2"/>
        <v>0</v>
      </c>
      <c r="E51" s="3">
        <f t="shared" si="3"/>
        <v>7.141617324014768</v>
      </c>
      <c r="F51" s="3">
        <f t="shared" si="4"/>
        <v>0</v>
      </c>
      <c r="G51" s="3" t="e">
        <f t="shared" si="5"/>
        <v>#NUM!</v>
      </c>
      <c r="H51" s="3">
        <f t="shared" si="6"/>
        <v>0</v>
      </c>
      <c r="I51" s="26" t="e">
        <f t="shared" si="7"/>
        <v>#NUM!</v>
      </c>
      <c r="J51" s="23" t="e">
        <f t="shared" si="8"/>
        <v>#NUM!</v>
      </c>
      <c r="K51" s="23" t="e">
        <f t="shared" si="9"/>
        <v>#NUM!</v>
      </c>
      <c r="L51" s="23" t="e">
        <f t="shared" si="10"/>
        <v>#NUM!</v>
      </c>
      <c r="M51" s="23" t="e">
        <f t="shared" si="11"/>
        <v>#NUM!</v>
      </c>
      <c r="N51" s="23" t="e">
        <f t="shared" si="12"/>
        <v>#NUM!</v>
      </c>
      <c r="O51" s="23" t="e">
        <f t="shared" si="13"/>
        <v>#NUM!</v>
      </c>
      <c r="P51" s="32" t="e">
        <f t="shared" si="14"/>
        <v>#NUM!</v>
      </c>
      <c r="Q51" s="3">
        <f t="shared" si="15"/>
        <v>0</v>
      </c>
    </row>
    <row r="52" spans="2:17" ht="15.75" customHeight="1" x14ac:dyDescent="0.2">
      <c r="B52" s="3">
        <f t="shared" si="16"/>
        <v>2.0328855425278103E-3</v>
      </c>
      <c r="C52" s="3">
        <f t="shared" si="1"/>
        <v>-4096.1381787153296</v>
      </c>
      <c r="D52" s="3">
        <f t="shared" si="2"/>
        <v>0</v>
      </c>
      <c r="E52" s="3">
        <f t="shared" si="3"/>
        <v>7.1825034623068831</v>
      </c>
      <c r="F52" s="3">
        <f t="shared" si="4"/>
        <v>0</v>
      </c>
      <c r="G52" s="3" t="e">
        <f t="shared" si="5"/>
        <v>#NUM!</v>
      </c>
      <c r="H52" s="3">
        <f t="shared" si="6"/>
        <v>0</v>
      </c>
      <c r="I52" s="24" t="e">
        <f t="shared" si="7"/>
        <v>#NUM!</v>
      </c>
      <c r="J52" s="25" t="e">
        <f t="shared" si="8"/>
        <v>#NUM!</v>
      </c>
      <c r="K52" s="25" t="e">
        <f t="shared" si="9"/>
        <v>#NUM!</v>
      </c>
      <c r="L52" s="25" t="e">
        <f t="shared" si="10"/>
        <v>#NUM!</v>
      </c>
      <c r="M52" s="25" t="e">
        <f t="shared" si="11"/>
        <v>#NUM!</v>
      </c>
      <c r="N52" s="25" t="e">
        <f t="shared" si="12"/>
        <v>#NUM!</v>
      </c>
      <c r="O52" s="25" t="e">
        <f t="shared" si="13"/>
        <v>#NUM!</v>
      </c>
      <c r="P52" s="33" t="e">
        <f t="shared" si="14"/>
        <v>#NUM!</v>
      </c>
      <c r="Q52" s="3">
        <f t="shared" si="15"/>
        <v>0</v>
      </c>
    </row>
    <row r="53" spans="2:17" ht="15.75" customHeight="1" x14ac:dyDescent="0.2">
      <c r="B53" s="3">
        <f t="shared" si="16"/>
        <v>2.0609321500292739E-3</v>
      </c>
      <c r="C53" s="3">
        <f t="shared" si="1"/>
        <v>-3769.9511392527202</v>
      </c>
      <c r="D53" s="3">
        <f t="shared" si="2"/>
        <v>0</v>
      </c>
      <c r="E53" s="3">
        <f t="shared" si="3"/>
        <v>7.2233896005989964</v>
      </c>
      <c r="F53" s="3">
        <f t="shared" si="4"/>
        <v>0</v>
      </c>
      <c r="G53" s="3" t="e">
        <f t="shared" si="5"/>
        <v>#NUM!</v>
      </c>
      <c r="H53" s="3">
        <f t="shared" si="6"/>
        <v>0</v>
      </c>
      <c r="I53" s="26" t="e">
        <f t="shared" si="7"/>
        <v>#NUM!</v>
      </c>
      <c r="J53" s="23" t="e">
        <f t="shared" si="8"/>
        <v>#NUM!</v>
      </c>
      <c r="K53" s="23" t="e">
        <f t="shared" si="9"/>
        <v>#NUM!</v>
      </c>
      <c r="L53" s="23" t="e">
        <f t="shared" si="10"/>
        <v>#NUM!</v>
      </c>
      <c r="M53" s="23" t="e">
        <f t="shared" si="11"/>
        <v>#NUM!</v>
      </c>
      <c r="N53" s="23" t="e">
        <f t="shared" si="12"/>
        <v>#NUM!</v>
      </c>
      <c r="O53" s="23" t="e">
        <f t="shared" si="13"/>
        <v>#NUM!</v>
      </c>
      <c r="P53" s="32" t="e">
        <f t="shared" si="14"/>
        <v>#NUM!</v>
      </c>
      <c r="Q53" s="3">
        <f t="shared" si="15"/>
        <v>0</v>
      </c>
    </row>
    <row r="54" spans="2:17" ht="15.75" customHeight="1" x14ac:dyDescent="0.2">
      <c r="B54" s="3">
        <f t="shared" si="16"/>
        <v>2.0889787575307374E-3</v>
      </c>
      <c r="C54" s="3">
        <f t="shared" si="1"/>
        <v>-3443.7640997901108</v>
      </c>
      <c r="D54" s="3">
        <f t="shared" si="2"/>
        <v>0</v>
      </c>
      <c r="E54" s="3">
        <f t="shared" si="3"/>
        <v>7.2642757388911114</v>
      </c>
      <c r="F54" s="3">
        <f t="shared" si="4"/>
        <v>0</v>
      </c>
      <c r="G54" s="3" t="e">
        <f t="shared" si="5"/>
        <v>#NUM!</v>
      </c>
      <c r="H54" s="3">
        <f t="shared" si="6"/>
        <v>0</v>
      </c>
      <c r="I54" s="24" t="e">
        <f t="shared" si="7"/>
        <v>#NUM!</v>
      </c>
      <c r="J54" s="25" t="e">
        <f t="shared" si="8"/>
        <v>#NUM!</v>
      </c>
      <c r="K54" s="25" t="e">
        <f t="shared" si="9"/>
        <v>#NUM!</v>
      </c>
      <c r="L54" s="25" t="e">
        <f t="shared" si="10"/>
        <v>#NUM!</v>
      </c>
      <c r="M54" s="25" t="e">
        <f t="shared" si="11"/>
        <v>#NUM!</v>
      </c>
      <c r="N54" s="25" t="e">
        <f t="shared" si="12"/>
        <v>#NUM!</v>
      </c>
      <c r="O54" s="25" t="e">
        <f t="shared" si="13"/>
        <v>#NUM!</v>
      </c>
      <c r="P54" s="33" t="e">
        <f t="shared" si="14"/>
        <v>#NUM!</v>
      </c>
      <c r="Q54" s="3">
        <f t="shared" si="15"/>
        <v>0</v>
      </c>
    </row>
    <row r="55" spans="2:17" ht="15.75" customHeight="1" x14ac:dyDescent="0.2">
      <c r="B55" s="3">
        <f t="shared" si="16"/>
        <v>2.1170253650322009E-3</v>
      </c>
      <c r="C55" s="3">
        <f t="shared" si="1"/>
        <v>-3117.5770603275014</v>
      </c>
      <c r="D55" s="3">
        <f t="shared" si="2"/>
        <v>0</v>
      </c>
      <c r="E55" s="3">
        <f t="shared" si="3"/>
        <v>7.3051618771832247</v>
      </c>
      <c r="F55" s="3">
        <f t="shared" si="4"/>
        <v>0</v>
      </c>
      <c r="G55" s="3" t="e">
        <f t="shared" si="5"/>
        <v>#NUM!</v>
      </c>
      <c r="H55" s="3">
        <f t="shared" si="6"/>
        <v>0</v>
      </c>
      <c r="I55" s="26" t="e">
        <f t="shared" si="7"/>
        <v>#NUM!</v>
      </c>
      <c r="J55" s="23" t="e">
        <f t="shared" si="8"/>
        <v>#NUM!</v>
      </c>
      <c r="K55" s="23" t="e">
        <f t="shared" si="9"/>
        <v>#NUM!</v>
      </c>
      <c r="L55" s="23" t="e">
        <f t="shared" si="10"/>
        <v>#NUM!</v>
      </c>
      <c r="M55" s="23" t="e">
        <f t="shared" si="11"/>
        <v>#NUM!</v>
      </c>
      <c r="N55" s="23" t="e">
        <f t="shared" si="12"/>
        <v>#NUM!</v>
      </c>
      <c r="O55" s="23" t="e">
        <f t="shared" si="13"/>
        <v>#NUM!</v>
      </c>
      <c r="P55" s="32" t="e">
        <f t="shared" si="14"/>
        <v>#NUM!</v>
      </c>
      <c r="Q55" s="3">
        <f t="shared" si="15"/>
        <v>0</v>
      </c>
    </row>
    <row r="56" spans="2:17" ht="15.75" customHeight="1" x14ac:dyDescent="0.2">
      <c r="B56" s="3">
        <f t="shared" si="16"/>
        <v>2.1450719725336644E-3</v>
      </c>
      <c r="C56" s="3">
        <f t="shared" si="1"/>
        <v>-2791.390020864892</v>
      </c>
      <c r="D56" s="3">
        <f t="shared" si="2"/>
        <v>0</v>
      </c>
      <c r="E56" s="3">
        <f t="shared" si="3"/>
        <v>7.3460480154753398</v>
      </c>
      <c r="F56" s="3">
        <f t="shared" si="4"/>
        <v>0</v>
      </c>
      <c r="G56" s="3" t="e">
        <f t="shared" si="5"/>
        <v>#NUM!</v>
      </c>
      <c r="H56" s="3">
        <f t="shared" si="6"/>
        <v>0</v>
      </c>
      <c r="I56" s="24" t="e">
        <f t="shared" si="7"/>
        <v>#NUM!</v>
      </c>
      <c r="J56" s="25" t="e">
        <f t="shared" si="8"/>
        <v>#NUM!</v>
      </c>
      <c r="K56" s="25" t="e">
        <f t="shared" si="9"/>
        <v>#NUM!</v>
      </c>
      <c r="L56" s="25" t="e">
        <f t="shared" si="10"/>
        <v>#NUM!</v>
      </c>
      <c r="M56" s="25" t="e">
        <f t="shared" si="11"/>
        <v>#NUM!</v>
      </c>
      <c r="N56" s="25" t="e">
        <f t="shared" si="12"/>
        <v>#NUM!</v>
      </c>
      <c r="O56" s="25" t="e">
        <f t="shared" si="13"/>
        <v>#NUM!</v>
      </c>
      <c r="P56" s="33" t="e">
        <f t="shared" si="14"/>
        <v>#NUM!</v>
      </c>
      <c r="Q56" s="3">
        <f t="shared" si="15"/>
        <v>0</v>
      </c>
    </row>
    <row r="57" spans="2:17" ht="15.75" customHeight="1" x14ac:dyDescent="0.2">
      <c r="B57" s="3">
        <f t="shared" si="16"/>
        <v>2.1731185800351279E-3</v>
      </c>
      <c r="C57" s="3">
        <f t="shared" si="1"/>
        <v>-2465.2029814022826</v>
      </c>
      <c r="D57" s="3">
        <f t="shared" si="2"/>
        <v>0</v>
      </c>
      <c r="E57" s="3">
        <f t="shared" si="3"/>
        <v>7.386934153767454</v>
      </c>
      <c r="F57" s="3">
        <f t="shared" si="4"/>
        <v>0</v>
      </c>
      <c r="G57" s="3" t="e">
        <f t="shared" si="5"/>
        <v>#NUM!</v>
      </c>
      <c r="H57" s="3">
        <f t="shared" si="6"/>
        <v>0</v>
      </c>
      <c r="I57" s="26" t="e">
        <f t="shared" si="7"/>
        <v>#NUM!</v>
      </c>
      <c r="J57" s="23" t="e">
        <f t="shared" si="8"/>
        <v>#NUM!</v>
      </c>
      <c r="K57" s="23" t="e">
        <f t="shared" si="9"/>
        <v>#NUM!</v>
      </c>
      <c r="L57" s="23" t="e">
        <f t="shared" si="10"/>
        <v>#NUM!</v>
      </c>
      <c r="M57" s="23" t="e">
        <f t="shared" si="11"/>
        <v>#NUM!</v>
      </c>
      <c r="N57" s="23" t="e">
        <f t="shared" si="12"/>
        <v>#NUM!</v>
      </c>
      <c r="O57" s="23" t="e">
        <f t="shared" si="13"/>
        <v>#NUM!</v>
      </c>
      <c r="P57" s="32" t="e">
        <f t="shared" si="14"/>
        <v>#NUM!</v>
      </c>
      <c r="Q57" s="3">
        <f t="shared" si="15"/>
        <v>0</v>
      </c>
    </row>
    <row r="58" spans="2:17" ht="15.75" customHeight="1" x14ac:dyDescent="0.2">
      <c r="B58" s="3">
        <f t="shared" si="16"/>
        <v>2.2011651875365914E-3</v>
      </c>
      <c r="C58" s="3">
        <f t="shared" si="1"/>
        <v>-2139.0159419396768</v>
      </c>
      <c r="D58" s="3">
        <f t="shared" si="2"/>
        <v>0</v>
      </c>
      <c r="E58" s="3">
        <f t="shared" si="3"/>
        <v>7.4278202920595682</v>
      </c>
      <c r="F58" s="3">
        <f t="shared" si="4"/>
        <v>0</v>
      </c>
      <c r="G58" s="3" t="e">
        <f t="shared" si="5"/>
        <v>#NUM!</v>
      </c>
      <c r="H58" s="3">
        <f t="shared" si="6"/>
        <v>0</v>
      </c>
      <c r="I58" s="24" t="e">
        <f t="shared" si="7"/>
        <v>#NUM!</v>
      </c>
      <c r="J58" s="25" t="e">
        <f t="shared" si="8"/>
        <v>#NUM!</v>
      </c>
      <c r="K58" s="25" t="e">
        <f t="shared" si="9"/>
        <v>#NUM!</v>
      </c>
      <c r="L58" s="25" t="e">
        <f t="shared" si="10"/>
        <v>#NUM!</v>
      </c>
      <c r="M58" s="25" t="e">
        <f t="shared" si="11"/>
        <v>#NUM!</v>
      </c>
      <c r="N58" s="25" t="e">
        <f t="shared" si="12"/>
        <v>#NUM!</v>
      </c>
      <c r="O58" s="25" t="e">
        <f t="shared" si="13"/>
        <v>#NUM!</v>
      </c>
      <c r="P58" s="33" t="e">
        <f t="shared" si="14"/>
        <v>#NUM!</v>
      </c>
      <c r="Q58" s="3">
        <f t="shared" si="15"/>
        <v>0</v>
      </c>
    </row>
    <row r="59" spans="2:17" ht="15.75" customHeight="1" x14ac:dyDescent="0.2">
      <c r="B59" s="3">
        <f t="shared" si="16"/>
        <v>2.229211795038055E-3</v>
      </c>
      <c r="C59" s="3">
        <f t="shared" si="1"/>
        <v>-1812.8289024770675</v>
      </c>
      <c r="D59" s="3">
        <f t="shared" si="2"/>
        <v>0</v>
      </c>
      <c r="E59" s="3">
        <f t="shared" si="3"/>
        <v>7.4687064303516824</v>
      </c>
      <c r="F59" s="3">
        <f t="shared" si="4"/>
        <v>0</v>
      </c>
      <c r="G59" s="3" t="e">
        <f t="shared" si="5"/>
        <v>#NUM!</v>
      </c>
      <c r="H59" s="3">
        <f t="shared" si="6"/>
        <v>0</v>
      </c>
      <c r="I59" s="26" t="e">
        <f t="shared" si="7"/>
        <v>#NUM!</v>
      </c>
      <c r="J59" s="23" t="e">
        <f t="shared" si="8"/>
        <v>#NUM!</v>
      </c>
      <c r="K59" s="23" t="e">
        <f t="shared" si="9"/>
        <v>#NUM!</v>
      </c>
      <c r="L59" s="23" t="e">
        <f t="shared" si="10"/>
        <v>#NUM!</v>
      </c>
      <c r="M59" s="23" t="e">
        <f t="shared" si="11"/>
        <v>#NUM!</v>
      </c>
      <c r="N59" s="23" t="e">
        <f t="shared" si="12"/>
        <v>#NUM!</v>
      </c>
      <c r="O59" s="23" t="e">
        <f t="shared" si="13"/>
        <v>#NUM!</v>
      </c>
      <c r="P59" s="32" t="e">
        <f t="shared" si="14"/>
        <v>#NUM!</v>
      </c>
      <c r="Q59" s="3">
        <f t="shared" si="15"/>
        <v>0</v>
      </c>
    </row>
    <row r="60" spans="2:17" ht="15.75" customHeight="1" x14ac:dyDescent="0.2">
      <c r="B60" s="3">
        <f t="shared" si="16"/>
        <v>2.2572584025395185E-3</v>
      </c>
      <c r="C60" s="3">
        <f t="shared" si="1"/>
        <v>-1486.6418630144581</v>
      </c>
      <c r="D60" s="3">
        <f t="shared" si="2"/>
        <v>0</v>
      </c>
      <c r="E60" s="3">
        <f t="shared" si="3"/>
        <v>7.5095925686437965</v>
      </c>
      <c r="F60" s="3">
        <f t="shared" si="4"/>
        <v>0</v>
      </c>
      <c r="G60" s="3" t="e">
        <f t="shared" si="5"/>
        <v>#NUM!</v>
      </c>
      <c r="H60" s="3">
        <f t="shared" si="6"/>
        <v>0</v>
      </c>
      <c r="I60" s="24" t="e">
        <f t="shared" si="7"/>
        <v>#NUM!</v>
      </c>
      <c r="J60" s="25" t="e">
        <f t="shared" si="8"/>
        <v>#NUM!</v>
      </c>
      <c r="K60" s="25" t="e">
        <f t="shared" si="9"/>
        <v>#NUM!</v>
      </c>
      <c r="L60" s="25" t="e">
        <f t="shared" si="10"/>
        <v>#NUM!</v>
      </c>
      <c r="M60" s="25" t="e">
        <f t="shared" si="11"/>
        <v>#NUM!</v>
      </c>
      <c r="N60" s="25" t="e">
        <f t="shared" si="12"/>
        <v>#NUM!</v>
      </c>
      <c r="O60" s="25" t="e">
        <f t="shared" si="13"/>
        <v>#NUM!</v>
      </c>
      <c r="P60" s="33" t="e">
        <f t="shared" si="14"/>
        <v>#NUM!</v>
      </c>
      <c r="Q60" s="3">
        <f t="shared" si="15"/>
        <v>0</v>
      </c>
    </row>
    <row r="61" spans="2:17" ht="15.75" customHeight="1" x14ac:dyDescent="0.2">
      <c r="B61" s="3">
        <f t="shared" si="16"/>
        <v>2.285305010040982E-3</v>
      </c>
      <c r="C61" s="3">
        <f t="shared" si="1"/>
        <v>-1160.4548235518487</v>
      </c>
      <c r="D61" s="3">
        <f t="shared" si="2"/>
        <v>0</v>
      </c>
      <c r="E61" s="3">
        <f t="shared" si="3"/>
        <v>7.5504787069359107</v>
      </c>
      <c r="F61" s="3">
        <f t="shared" si="4"/>
        <v>0</v>
      </c>
      <c r="G61" s="3" t="e">
        <f t="shared" si="5"/>
        <v>#NUM!</v>
      </c>
      <c r="H61" s="3">
        <f t="shared" si="6"/>
        <v>0</v>
      </c>
      <c r="I61" s="26" t="e">
        <f t="shared" si="7"/>
        <v>#NUM!</v>
      </c>
      <c r="J61" s="23" t="e">
        <f t="shared" si="8"/>
        <v>#NUM!</v>
      </c>
      <c r="K61" s="23" t="e">
        <f t="shared" si="9"/>
        <v>#NUM!</v>
      </c>
      <c r="L61" s="23" t="e">
        <f t="shared" si="10"/>
        <v>#NUM!</v>
      </c>
      <c r="M61" s="23" t="e">
        <f t="shared" si="11"/>
        <v>#NUM!</v>
      </c>
      <c r="N61" s="23" t="e">
        <f t="shared" si="12"/>
        <v>#NUM!</v>
      </c>
      <c r="O61" s="23" t="e">
        <f t="shared" si="13"/>
        <v>#NUM!</v>
      </c>
      <c r="P61" s="32" t="e">
        <f t="shared" si="14"/>
        <v>#NUM!</v>
      </c>
      <c r="Q61" s="3">
        <f t="shared" si="15"/>
        <v>0</v>
      </c>
    </row>
    <row r="62" spans="2:17" ht="15.75" customHeight="1" x14ac:dyDescent="0.2">
      <c r="B62" s="3">
        <f t="shared" si="16"/>
        <v>2.3133516175424455E-3</v>
      </c>
      <c r="C62" s="3">
        <f t="shared" si="1"/>
        <v>-834.26778408923929</v>
      </c>
      <c r="D62" s="3">
        <f t="shared" si="2"/>
        <v>0</v>
      </c>
      <c r="E62" s="3">
        <f t="shared" si="3"/>
        <v>7.5913648452280249</v>
      </c>
      <c r="F62" s="3">
        <f t="shared" si="4"/>
        <v>0</v>
      </c>
      <c r="G62" s="3" t="e">
        <f t="shared" si="5"/>
        <v>#NUM!</v>
      </c>
      <c r="H62" s="3">
        <f t="shared" si="6"/>
        <v>0</v>
      </c>
      <c r="I62" s="24" t="e">
        <f t="shared" si="7"/>
        <v>#NUM!</v>
      </c>
      <c r="J62" s="25" t="e">
        <f t="shared" si="8"/>
        <v>#NUM!</v>
      </c>
      <c r="K62" s="25" t="e">
        <f t="shared" si="9"/>
        <v>#NUM!</v>
      </c>
      <c r="L62" s="25" t="e">
        <f t="shared" si="10"/>
        <v>#NUM!</v>
      </c>
      <c r="M62" s="25" t="e">
        <f t="shared" si="11"/>
        <v>#NUM!</v>
      </c>
      <c r="N62" s="25" t="e">
        <f t="shared" si="12"/>
        <v>#NUM!</v>
      </c>
      <c r="O62" s="25" t="e">
        <f t="shared" si="13"/>
        <v>#NUM!</v>
      </c>
      <c r="P62" s="33" t="e">
        <f t="shared" si="14"/>
        <v>#NUM!</v>
      </c>
      <c r="Q62" s="3">
        <f t="shared" si="15"/>
        <v>0</v>
      </c>
    </row>
    <row r="63" spans="2:17" ht="15.75" customHeight="1" x14ac:dyDescent="0.2">
      <c r="B63" s="3">
        <f t="shared" si="16"/>
        <v>2.341398225043909E-3</v>
      </c>
      <c r="C63" s="3">
        <f t="shared" si="1"/>
        <v>-508.08074462662989</v>
      </c>
      <c r="D63" s="3">
        <f t="shared" si="2"/>
        <v>0</v>
      </c>
      <c r="E63" s="3">
        <f t="shared" si="3"/>
        <v>7.6322509835201391</v>
      </c>
      <c r="F63" s="3">
        <f t="shared" si="4"/>
        <v>0</v>
      </c>
      <c r="G63" s="3" t="e">
        <f t="shared" si="5"/>
        <v>#NUM!</v>
      </c>
      <c r="H63" s="3">
        <f t="shared" si="6"/>
        <v>0</v>
      </c>
      <c r="I63" s="26" t="e">
        <f t="shared" si="7"/>
        <v>#NUM!</v>
      </c>
      <c r="J63" s="23" t="e">
        <f t="shared" si="8"/>
        <v>#NUM!</v>
      </c>
      <c r="K63" s="23" t="e">
        <f t="shared" si="9"/>
        <v>#NUM!</v>
      </c>
      <c r="L63" s="23" t="e">
        <f t="shared" si="10"/>
        <v>#NUM!</v>
      </c>
      <c r="M63" s="23" t="e">
        <f t="shared" si="11"/>
        <v>#NUM!</v>
      </c>
      <c r="N63" s="23" t="e">
        <f t="shared" si="12"/>
        <v>#NUM!</v>
      </c>
      <c r="O63" s="23" t="e">
        <f t="shared" si="13"/>
        <v>#NUM!</v>
      </c>
      <c r="P63" s="32" t="e">
        <f t="shared" si="14"/>
        <v>#NUM!</v>
      </c>
      <c r="Q63" s="3">
        <f t="shared" si="15"/>
        <v>0</v>
      </c>
    </row>
    <row r="64" spans="2:17" ht="15.75" customHeight="1" x14ac:dyDescent="0.2">
      <c r="B64" s="3">
        <f t="shared" si="16"/>
        <v>2.3694448325453725E-3</v>
      </c>
      <c r="C64" s="3">
        <f t="shared" si="1"/>
        <v>-181.8937051640205</v>
      </c>
      <c r="D64" s="3">
        <f t="shared" si="2"/>
        <v>0</v>
      </c>
      <c r="E64" s="3">
        <f t="shared" si="3"/>
        <v>7.6731371218122533</v>
      </c>
      <c r="F64" s="3">
        <f t="shared" si="4"/>
        <v>0</v>
      </c>
      <c r="G64" s="3" t="e">
        <f t="shared" si="5"/>
        <v>#NUM!</v>
      </c>
      <c r="H64" s="3">
        <f t="shared" si="6"/>
        <v>0</v>
      </c>
      <c r="I64" s="24" t="e">
        <f t="shared" si="7"/>
        <v>#NUM!</v>
      </c>
      <c r="J64" s="25" t="e">
        <f t="shared" si="8"/>
        <v>#NUM!</v>
      </c>
      <c r="K64" s="25" t="e">
        <f t="shared" si="9"/>
        <v>#NUM!</v>
      </c>
      <c r="L64" s="25" t="e">
        <f t="shared" si="10"/>
        <v>#NUM!</v>
      </c>
      <c r="M64" s="25" t="e">
        <f t="shared" si="11"/>
        <v>#NUM!</v>
      </c>
      <c r="N64" s="25" t="e">
        <f t="shared" si="12"/>
        <v>#NUM!</v>
      </c>
      <c r="O64" s="25" t="e">
        <f t="shared" si="13"/>
        <v>#NUM!</v>
      </c>
      <c r="P64" s="33" t="e">
        <f t="shared" si="14"/>
        <v>#NUM!</v>
      </c>
      <c r="Q64" s="3">
        <f t="shared" si="15"/>
        <v>0</v>
      </c>
    </row>
    <row r="65" spans="2:17" ht="15.75" customHeight="1" x14ac:dyDescent="0.2">
      <c r="B65" s="3">
        <f t="shared" si="16"/>
        <v>2.3974914400468361E-3</v>
      </c>
      <c r="C65" s="3">
        <f t="shared" si="1"/>
        <v>144.29333429858525</v>
      </c>
      <c r="D65" s="3">
        <f t="shared" si="2"/>
        <v>0</v>
      </c>
      <c r="E65" s="3">
        <f t="shared" si="3"/>
        <v>7.7140232601043675</v>
      </c>
      <c r="F65" s="3">
        <f t="shared" si="4"/>
        <v>0</v>
      </c>
      <c r="G65" s="3">
        <f t="shared" si="5"/>
        <v>7200.2389344598732</v>
      </c>
      <c r="H65" s="3">
        <f t="shared" si="6"/>
        <v>0</v>
      </c>
      <c r="I65" s="26">
        <f t="shared" si="7"/>
        <v>8.571562066225253</v>
      </c>
      <c r="J65" s="23">
        <f t="shared" si="8"/>
        <v>2482.6778381029285</v>
      </c>
      <c r="K65" s="23">
        <f t="shared" si="9"/>
        <v>10.800737588147417</v>
      </c>
      <c r="L65" s="23">
        <f t="shared" si="10"/>
        <v>3511.644374042643</v>
      </c>
      <c r="M65" s="23">
        <f t="shared" si="11"/>
        <v>18.159293438902679</v>
      </c>
      <c r="N65" s="23">
        <f t="shared" si="12"/>
        <v>7655.592811626374</v>
      </c>
      <c r="O65" s="23">
        <f t="shared" si="13"/>
        <v>19.165040428991929</v>
      </c>
      <c r="P65" s="32">
        <f t="shared" si="14"/>
        <v>8300.3234376962355</v>
      </c>
      <c r="Q65" s="3">
        <f t="shared" si="15"/>
        <v>0</v>
      </c>
    </row>
    <row r="66" spans="2:17" ht="15.75" customHeight="1" x14ac:dyDescent="0.2">
      <c r="B66" s="3">
        <f t="shared" si="16"/>
        <v>2.4255380475482996E-3</v>
      </c>
      <c r="C66" s="3">
        <f t="shared" si="1"/>
        <v>470.48037376119464</v>
      </c>
      <c r="D66" s="3">
        <f t="shared" si="2"/>
        <v>0</v>
      </c>
      <c r="E66" s="3">
        <f t="shared" si="3"/>
        <v>7.7549093983964816</v>
      </c>
      <c r="F66" s="3">
        <f t="shared" si="4"/>
        <v>0</v>
      </c>
      <c r="G66" s="3">
        <f t="shared" si="5"/>
        <v>9649.9003114715251</v>
      </c>
      <c r="H66" s="3">
        <f t="shared" si="6"/>
        <v>0</v>
      </c>
      <c r="I66" s="24">
        <f t="shared" si="7"/>
        <v>16.760224452671618</v>
      </c>
      <c r="J66" s="25">
        <f t="shared" si="8"/>
        <v>6788.13001338704</v>
      </c>
      <c r="K66" s="25">
        <f t="shared" si="9"/>
        <v>22.54045564819091</v>
      </c>
      <c r="L66" s="25">
        <f t="shared" si="10"/>
        <v>10587.037285369113</v>
      </c>
      <c r="M66" s="25">
        <f t="shared" si="11"/>
        <v>38.060826426984157</v>
      </c>
      <c r="N66" s="25">
        <f t="shared" si="12"/>
        <v>23229.92069914674</v>
      </c>
      <c r="O66" s="25">
        <f t="shared" si="13"/>
        <v>37.087283624884698</v>
      </c>
      <c r="P66" s="33">
        <f t="shared" si="14"/>
        <v>22344.361269655121</v>
      </c>
      <c r="Q66" s="3">
        <f t="shared" si="15"/>
        <v>0</v>
      </c>
    </row>
    <row r="67" spans="2:17" ht="15.75" customHeight="1" x14ac:dyDescent="0.2">
      <c r="B67" s="3">
        <f t="shared" si="16"/>
        <v>2.4535846550497631E-3</v>
      </c>
      <c r="C67" s="3">
        <f t="shared" si="1"/>
        <v>796.66741322380403</v>
      </c>
      <c r="D67" s="3">
        <f t="shared" si="2"/>
        <v>0</v>
      </c>
      <c r="E67" s="3">
        <f t="shared" si="3"/>
        <v>7.7957955366885958</v>
      </c>
      <c r="F67" s="3">
        <f t="shared" si="4"/>
        <v>0</v>
      </c>
      <c r="G67" s="3">
        <f t="shared" si="5"/>
        <v>10979.052362308455</v>
      </c>
      <c r="H67" s="3">
        <f t="shared" si="6"/>
        <v>0</v>
      </c>
      <c r="I67" s="26">
        <f t="shared" si="7"/>
        <v>34.497561160546013</v>
      </c>
      <c r="J67" s="23">
        <f t="shared" si="8"/>
        <v>20045.320113733134</v>
      </c>
      <c r="K67" s="23" t="e">
        <f t="shared" si="9"/>
        <v>#NUM!</v>
      </c>
      <c r="L67" s="23" t="e">
        <f t="shared" si="10"/>
        <v>#NUM!</v>
      </c>
      <c r="M67" s="23" t="e">
        <f t="shared" si="11"/>
        <v>#NUM!</v>
      </c>
      <c r="N67" s="23" t="e">
        <f t="shared" si="12"/>
        <v>#NUM!</v>
      </c>
      <c r="O67" s="23">
        <f t="shared" si="13"/>
        <v>116.15274872325762</v>
      </c>
      <c r="P67" s="32">
        <f t="shared" si="14"/>
        <v>123843.9067687506</v>
      </c>
      <c r="Q67" s="3">
        <f t="shared" si="15"/>
        <v>0</v>
      </c>
    </row>
    <row r="68" spans="2:17" ht="15.75" customHeight="1" x14ac:dyDescent="0.2">
      <c r="B68" s="3">
        <f t="shared" si="16"/>
        <v>2.4816312625512266E-3</v>
      </c>
      <c r="C68" s="3">
        <f t="shared" si="1"/>
        <v>1122.8544526864134</v>
      </c>
      <c r="D68" s="3">
        <f t="shared" si="2"/>
        <v>0</v>
      </c>
      <c r="E68" s="3">
        <f t="shared" si="3"/>
        <v>7.83668167498071</v>
      </c>
      <c r="F68" s="3">
        <f t="shared" si="4"/>
        <v>0</v>
      </c>
      <c r="G68" s="3">
        <f t="shared" si="5"/>
        <v>11931.377219441754</v>
      </c>
      <c r="H68" s="3">
        <f t="shared" si="6"/>
        <v>0</v>
      </c>
      <c r="I68" s="24" t="e">
        <f t="shared" si="7"/>
        <v>#NUM!</v>
      </c>
      <c r="J68" s="25" t="e">
        <f t="shared" si="8"/>
        <v>#NUM!</v>
      </c>
      <c r="K68" s="25" t="e">
        <f t="shared" si="9"/>
        <v>#NUM!</v>
      </c>
      <c r="L68" s="25" t="e">
        <f t="shared" si="10"/>
        <v>#NUM!</v>
      </c>
      <c r="M68" s="25" t="e">
        <f t="shared" si="11"/>
        <v>#NUM!</v>
      </c>
      <c r="N68" s="25" t="e">
        <f t="shared" si="12"/>
        <v>#NUM!</v>
      </c>
      <c r="O68" s="25" t="e">
        <f t="shared" si="13"/>
        <v>#NUM!</v>
      </c>
      <c r="P68" s="33" t="e">
        <f t="shared" si="14"/>
        <v>#NUM!</v>
      </c>
      <c r="Q68" s="3">
        <f t="shared" si="15"/>
        <v>0</v>
      </c>
    </row>
    <row r="69" spans="2:17" ht="15.75" customHeight="1" x14ac:dyDescent="0.2">
      <c r="B69" s="3">
        <f t="shared" si="16"/>
        <v>2.5096778700526901E-3</v>
      </c>
      <c r="C69" s="3">
        <f t="shared" si="1"/>
        <v>1449.0414921490228</v>
      </c>
      <c r="D69" s="3">
        <f t="shared" si="2"/>
        <v>0</v>
      </c>
      <c r="E69" s="3">
        <f t="shared" si="3"/>
        <v>7.8775678132728242</v>
      </c>
      <c r="F69" s="3">
        <f t="shared" si="4"/>
        <v>0</v>
      </c>
      <c r="G69" s="3">
        <f t="shared" si="5"/>
        <v>12683.816293036651</v>
      </c>
      <c r="H69" s="3">
        <f t="shared" si="6"/>
        <v>0</v>
      </c>
      <c r="I69" s="26" t="e">
        <f t="shared" si="7"/>
        <v>#NUM!</v>
      </c>
      <c r="J69" s="23" t="e">
        <f t="shared" si="8"/>
        <v>#NUM!</v>
      </c>
      <c r="K69" s="23" t="e">
        <f t="shared" si="9"/>
        <v>#NUM!</v>
      </c>
      <c r="L69" s="23" t="e">
        <f t="shared" si="10"/>
        <v>#NUM!</v>
      </c>
      <c r="M69" s="23" t="e">
        <f t="shared" si="11"/>
        <v>#NUM!</v>
      </c>
      <c r="N69" s="23" t="e">
        <f t="shared" si="12"/>
        <v>#NUM!</v>
      </c>
      <c r="O69" s="23" t="e">
        <f t="shared" si="13"/>
        <v>#NUM!</v>
      </c>
      <c r="P69" s="32" t="e">
        <f t="shared" si="14"/>
        <v>#NUM!</v>
      </c>
      <c r="Q69" s="3">
        <f t="shared" si="15"/>
        <v>0</v>
      </c>
    </row>
    <row r="70" spans="2:17" ht="15.75" customHeight="1" x14ac:dyDescent="0.2">
      <c r="B70" s="3">
        <f t="shared" si="16"/>
        <v>2.5377244775541537E-3</v>
      </c>
      <c r="C70" s="3">
        <f t="shared" si="1"/>
        <v>1775.2285316116322</v>
      </c>
      <c r="D70" s="3">
        <f t="shared" si="2"/>
        <v>0</v>
      </c>
      <c r="E70" s="3">
        <f t="shared" si="3"/>
        <v>7.9184539515649384</v>
      </c>
      <c r="F70" s="3">
        <f t="shared" si="4"/>
        <v>0</v>
      </c>
      <c r="G70" s="3">
        <f t="shared" si="5"/>
        <v>13309.728076175517</v>
      </c>
      <c r="H70" s="3">
        <f t="shared" si="6"/>
        <v>0</v>
      </c>
      <c r="I70" s="24" t="e">
        <f t="shared" si="7"/>
        <v>#NUM!</v>
      </c>
      <c r="J70" s="25" t="e">
        <f t="shared" si="8"/>
        <v>#NUM!</v>
      </c>
      <c r="K70" s="25" t="e">
        <f t="shared" si="9"/>
        <v>#NUM!</v>
      </c>
      <c r="L70" s="25" t="e">
        <f t="shared" si="10"/>
        <v>#NUM!</v>
      </c>
      <c r="M70" s="25" t="e">
        <f t="shared" si="11"/>
        <v>#NUM!</v>
      </c>
      <c r="N70" s="25" t="e">
        <f t="shared" si="12"/>
        <v>#NUM!</v>
      </c>
      <c r="O70" s="25" t="e">
        <f t="shared" si="13"/>
        <v>#NUM!</v>
      </c>
      <c r="P70" s="33" t="e">
        <f t="shared" si="14"/>
        <v>#NUM!</v>
      </c>
      <c r="Q70" s="3">
        <f t="shared" si="15"/>
        <v>0</v>
      </c>
    </row>
    <row r="71" spans="2:17" ht="15.75" customHeight="1" x14ac:dyDescent="0.2">
      <c r="B71" s="3">
        <f t="shared" si="16"/>
        <v>2.5657710850556172E-3</v>
      </c>
      <c r="C71" s="3">
        <f t="shared" si="1"/>
        <v>2101.4155710742416</v>
      </c>
      <c r="D71" s="3">
        <f t="shared" si="2"/>
        <v>0</v>
      </c>
      <c r="E71" s="3">
        <f t="shared" si="3"/>
        <v>7.9593400898570525</v>
      </c>
      <c r="F71" s="3">
        <f t="shared" si="4"/>
        <v>0</v>
      </c>
      <c r="G71" s="3">
        <f t="shared" si="5"/>
        <v>13847.305340806664</v>
      </c>
      <c r="H71" s="3">
        <f t="shared" si="6"/>
        <v>0</v>
      </c>
      <c r="I71" s="26" t="e">
        <f t="shared" si="7"/>
        <v>#NUM!</v>
      </c>
      <c r="J71" s="23" t="e">
        <f t="shared" si="8"/>
        <v>#NUM!</v>
      </c>
      <c r="K71" s="23" t="e">
        <f t="shared" si="9"/>
        <v>#NUM!</v>
      </c>
      <c r="L71" s="23" t="e">
        <f t="shared" si="10"/>
        <v>#NUM!</v>
      </c>
      <c r="M71" s="23" t="e">
        <f t="shared" si="11"/>
        <v>#NUM!</v>
      </c>
      <c r="N71" s="23" t="e">
        <f t="shared" si="12"/>
        <v>#NUM!</v>
      </c>
      <c r="O71" s="23" t="e">
        <f t="shared" si="13"/>
        <v>#NUM!</v>
      </c>
      <c r="P71" s="32" t="e">
        <f t="shared" si="14"/>
        <v>#NUM!</v>
      </c>
      <c r="Q71" s="3">
        <f t="shared" si="15"/>
        <v>0</v>
      </c>
    </row>
    <row r="72" spans="2:17" ht="15.75" customHeight="1" x14ac:dyDescent="0.2">
      <c r="B72" s="3">
        <f t="shared" si="16"/>
        <v>2.5938176925570807E-3</v>
      </c>
      <c r="C72" s="3">
        <f t="shared" si="1"/>
        <v>2427.602610536851</v>
      </c>
      <c r="D72" s="3">
        <f t="shared" si="2"/>
        <v>0</v>
      </c>
      <c r="E72" s="3">
        <f t="shared" si="3"/>
        <v>8.0002262281491667</v>
      </c>
      <c r="F72" s="3">
        <f t="shared" si="4"/>
        <v>0</v>
      </c>
      <c r="G72" s="3">
        <f t="shared" si="5"/>
        <v>14319.210652057987</v>
      </c>
      <c r="H72" s="3">
        <f t="shared" si="6"/>
        <v>0</v>
      </c>
      <c r="I72" s="24" t="e">
        <f t="shared" si="7"/>
        <v>#NUM!</v>
      </c>
      <c r="J72" s="25" t="e">
        <f t="shared" si="8"/>
        <v>#NUM!</v>
      </c>
      <c r="K72" s="25" t="e">
        <f t="shared" si="9"/>
        <v>#NUM!</v>
      </c>
      <c r="L72" s="25" t="e">
        <f t="shared" si="10"/>
        <v>#NUM!</v>
      </c>
      <c r="M72" s="25" t="e">
        <f t="shared" si="11"/>
        <v>#NUM!</v>
      </c>
      <c r="N72" s="25" t="e">
        <f t="shared" si="12"/>
        <v>#NUM!</v>
      </c>
      <c r="O72" s="25" t="e">
        <f t="shared" si="13"/>
        <v>#NUM!</v>
      </c>
      <c r="P72" s="33" t="e">
        <f t="shared" si="14"/>
        <v>#NUM!</v>
      </c>
      <c r="Q72" s="3">
        <f t="shared" si="15"/>
        <v>0</v>
      </c>
    </row>
    <row r="73" spans="2:17" ht="15.75" customHeight="1" x14ac:dyDescent="0.2">
      <c r="B73" s="3">
        <f t="shared" si="16"/>
        <v>2.6218643000585442E-3</v>
      </c>
      <c r="C73" s="3">
        <f t="shared" si="1"/>
        <v>2753.7896499994567</v>
      </c>
      <c r="D73" s="3">
        <f t="shared" si="2"/>
        <v>0</v>
      </c>
      <c r="E73" s="3">
        <f t="shared" si="3"/>
        <v>8.0411123664412809</v>
      </c>
      <c r="F73" s="3">
        <f t="shared" si="4"/>
        <v>0</v>
      </c>
      <c r="G73" s="3">
        <f t="shared" si="5"/>
        <v>14740.10029234684</v>
      </c>
      <c r="H73" s="3">
        <f t="shared" si="6"/>
        <v>0</v>
      </c>
      <c r="I73" s="26" t="e">
        <f t="shared" si="7"/>
        <v>#NUM!</v>
      </c>
      <c r="J73" s="23" t="e">
        <f t="shared" si="8"/>
        <v>#NUM!</v>
      </c>
      <c r="K73" s="23" t="e">
        <f t="shared" si="9"/>
        <v>#NUM!</v>
      </c>
      <c r="L73" s="23" t="e">
        <f t="shared" si="10"/>
        <v>#NUM!</v>
      </c>
      <c r="M73" s="23" t="e">
        <f t="shared" si="11"/>
        <v>#NUM!</v>
      </c>
      <c r="N73" s="23" t="e">
        <f t="shared" si="12"/>
        <v>#NUM!</v>
      </c>
      <c r="O73" s="23" t="e">
        <f t="shared" si="13"/>
        <v>#NUM!</v>
      </c>
      <c r="P73" s="32" t="e">
        <f t="shared" si="14"/>
        <v>#NUM!</v>
      </c>
      <c r="Q73" s="3">
        <f t="shared" si="15"/>
        <v>0</v>
      </c>
    </row>
    <row r="74" spans="2:17" ht="15.75" customHeight="1" x14ac:dyDescent="0.2">
      <c r="B74" s="3">
        <f t="shared" si="16"/>
        <v>2.6499109075600077E-3</v>
      </c>
      <c r="C74" s="3">
        <f t="shared" si="1"/>
        <v>3079.9766894620661</v>
      </c>
      <c r="D74" s="3">
        <f t="shared" si="2"/>
        <v>0</v>
      </c>
      <c r="E74" s="3">
        <f t="shared" si="3"/>
        <v>8.0819985047333951</v>
      </c>
      <c r="F74" s="3">
        <f t="shared" si="4"/>
        <v>0</v>
      </c>
      <c r="G74" s="3">
        <f t="shared" si="5"/>
        <v>15120.052101222203</v>
      </c>
      <c r="H74" s="3">
        <f t="shared" si="6"/>
        <v>0</v>
      </c>
      <c r="I74" s="24" t="e">
        <f t="shared" si="7"/>
        <v>#NUM!</v>
      </c>
      <c r="J74" s="25" t="e">
        <f t="shared" si="8"/>
        <v>#NUM!</v>
      </c>
      <c r="K74" s="25" t="e">
        <f t="shared" si="9"/>
        <v>#NUM!</v>
      </c>
      <c r="L74" s="25" t="e">
        <f t="shared" si="10"/>
        <v>#NUM!</v>
      </c>
      <c r="M74" s="25" t="e">
        <f t="shared" si="11"/>
        <v>#NUM!</v>
      </c>
      <c r="N74" s="25" t="e">
        <f t="shared" si="12"/>
        <v>#NUM!</v>
      </c>
      <c r="O74" s="25" t="e">
        <f t="shared" si="13"/>
        <v>#NUM!</v>
      </c>
      <c r="P74" s="33" t="e">
        <f t="shared" si="14"/>
        <v>#NUM!</v>
      </c>
      <c r="Q74" s="3">
        <f t="shared" si="15"/>
        <v>0</v>
      </c>
    </row>
    <row r="75" spans="2:17" ht="15.75" customHeight="1" x14ac:dyDescent="0.2">
      <c r="B75" s="3">
        <f t="shared" si="16"/>
        <v>2.6779575150614712E-3</v>
      </c>
      <c r="C75" s="3">
        <f t="shared" si="1"/>
        <v>3406.1637289246755</v>
      </c>
      <c r="D75" s="3">
        <f t="shared" si="2"/>
        <v>0</v>
      </c>
      <c r="E75" s="3">
        <f t="shared" si="3"/>
        <v>8.1228846430255093</v>
      </c>
      <c r="F75" s="3">
        <f t="shared" si="4"/>
        <v>0</v>
      </c>
      <c r="G75" s="3">
        <f t="shared" si="5"/>
        <v>15466.322093451065</v>
      </c>
      <c r="H75" s="3">
        <f t="shared" si="6"/>
        <v>0</v>
      </c>
      <c r="I75" s="26" t="e">
        <f t="shared" si="7"/>
        <v>#NUM!</v>
      </c>
      <c r="J75" s="23" t="e">
        <f t="shared" si="8"/>
        <v>#NUM!</v>
      </c>
      <c r="K75" s="23" t="e">
        <f t="shared" si="9"/>
        <v>#NUM!</v>
      </c>
      <c r="L75" s="23" t="e">
        <f t="shared" si="10"/>
        <v>#NUM!</v>
      </c>
      <c r="M75" s="23" t="e">
        <f t="shared" si="11"/>
        <v>#NUM!</v>
      </c>
      <c r="N75" s="23" t="e">
        <f t="shared" si="12"/>
        <v>#NUM!</v>
      </c>
      <c r="O75" s="23" t="e">
        <f t="shared" si="13"/>
        <v>#NUM!</v>
      </c>
      <c r="P75" s="32" t="e">
        <f t="shared" si="14"/>
        <v>#NUM!</v>
      </c>
      <c r="Q75" s="3">
        <f t="shared" si="15"/>
        <v>0</v>
      </c>
    </row>
    <row r="76" spans="2:17" ht="15.75" customHeight="1" x14ac:dyDescent="0.2">
      <c r="B76" s="3">
        <f t="shared" si="16"/>
        <v>2.7060041225629348E-3</v>
      </c>
      <c r="C76" s="3">
        <f t="shared" si="1"/>
        <v>3732.3507683872849</v>
      </c>
      <c r="D76" s="3">
        <f t="shared" si="2"/>
        <v>0</v>
      </c>
      <c r="E76" s="3">
        <f t="shared" si="3"/>
        <v>8.1637707813176235</v>
      </c>
      <c r="F76" s="3">
        <f t="shared" si="4"/>
        <v>0</v>
      </c>
      <c r="G76" s="3">
        <f t="shared" si="5"/>
        <v>15784.325384797789</v>
      </c>
      <c r="H76" s="3">
        <f t="shared" si="6"/>
        <v>0</v>
      </c>
      <c r="I76" s="24" t="e">
        <f t="shared" si="7"/>
        <v>#NUM!</v>
      </c>
      <c r="J76" s="25" t="e">
        <f t="shared" si="8"/>
        <v>#NUM!</v>
      </c>
      <c r="K76" s="25" t="e">
        <f t="shared" si="9"/>
        <v>#NUM!</v>
      </c>
      <c r="L76" s="25" t="e">
        <f t="shared" si="10"/>
        <v>#NUM!</v>
      </c>
      <c r="M76" s="25" t="e">
        <f t="shared" si="11"/>
        <v>#NUM!</v>
      </c>
      <c r="N76" s="25" t="e">
        <f t="shared" si="12"/>
        <v>#NUM!</v>
      </c>
      <c r="O76" s="25" t="e">
        <f t="shared" si="13"/>
        <v>#NUM!</v>
      </c>
      <c r="P76" s="33" t="e">
        <f t="shared" si="14"/>
        <v>#NUM!</v>
      </c>
      <c r="Q76" s="3">
        <f t="shared" si="15"/>
        <v>0</v>
      </c>
    </row>
    <row r="77" spans="2:17" ht="15.75" customHeight="1" x14ac:dyDescent="0.2">
      <c r="B77" s="3">
        <f t="shared" si="16"/>
        <v>2.7340507300643983E-3</v>
      </c>
      <c r="C77" s="3">
        <f t="shared" si="1"/>
        <v>4058.5378078498943</v>
      </c>
      <c r="D77" s="3">
        <f t="shared" si="2"/>
        <v>0</v>
      </c>
      <c r="E77" s="3">
        <f t="shared" si="3"/>
        <v>8.2046569196097376</v>
      </c>
      <c r="F77" s="3">
        <f t="shared" si="4"/>
        <v>0</v>
      </c>
      <c r="G77" s="3">
        <f t="shared" si="5"/>
        <v>16078.221203252519</v>
      </c>
      <c r="H77" s="3">
        <f t="shared" si="6"/>
        <v>0</v>
      </c>
      <c r="I77" s="26" t="e">
        <f t="shared" si="7"/>
        <v>#NUM!</v>
      </c>
      <c r="J77" s="23" t="e">
        <f t="shared" si="8"/>
        <v>#NUM!</v>
      </c>
      <c r="K77" s="23" t="e">
        <f t="shared" si="9"/>
        <v>#NUM!</v>
      </c>
      <c r="L77" s="23" t="e">
        <f t="shared" si="10"/>
        <v>#NUM!</v>
      </c>
      <c r="M77" s="23" t="e">
        <f t="shared" si="11"/>
        <v>#NUM!</v>
      </c>
      <c r="N77" s="23" t="e">
        <f t="shared" si="12"/>
        <v>#NUM!</v>
      </c>
      <c r="O77" s="23" t="e">
        <f t="shared" si="13"/>
        <v>#NUM!</v>
      </c>
      <c r="P77" s="32" t="e">
        <f t="shared" si="14"/>
        <v>#NUM!</v>
      </c>
      <c r="Q77" s="3">
        <f t="shared" si="15"/>
        <v>0</v>
      </c>
    </row>
    <row r="78" spans="2:17" ht="15.75" customHeight="1" x14ac:dyDescent="0.2">
      <c r="B78" s="3">
        <f t="shared" si="16"/>
        <v>2.7620973375658618E-3</v>
      </c>
      <c r="C78" s="3">
        <f t="shared" si="1"/>
        <v>4384.7248473125037</v>
      </c>
      <c r="D78" s="3">
        <f t="shared" si="2"/>
        <v>0</v>
      </c>
      <c r="E78" s="3">
        <f t="shared" si="3"/>
        <v>8.2455430579018518</v>
      </c>
      <c r="F78" s="3">
        <f t="shared" si="4"/>
        <v>0</v>
      </c>
      <c r="G78" s="3">
        <f t="shared" si="5"/>
        <v>16351.280455444907</v>
      </c>
      <c r="H78" s="3">
        <f t="shared" si="6"/>
        <v>0</v>
      </c>
      <c r="I78" s="24" t="e">
        <f t="shared" si="7"/>
        <v>#NUM!</v>
      </c>
      <c r="J78" s="25" t="e">
        <f t="shared" si="8"/>
        <v>#NUM!</v>
      </c>
      <c r="K78" s="25" t="e">
        <f t="shared" si="9"/>
        <v>#NUM!</v>
      </c>
      <c r="L78" s="25" t="e">
        <f t="shared" si="10"/>
        <v>#NUM!</v>
      </c>
      <c r="M78" s="25" t="e">
        <f t="shared" si="11"/>
        <v>#NUM!</v>
      </c>
      <c r="N78" s="25" t="e">
        <f t="shared" si="12"/>
        <v>#NUM!</v>
      </c>
      <c r="O78" s="25" t="e">
        <f t="shared" si="13"/>
        <v>#NUM!</v>
      </c>
      <c r="P78" s="33" t="e">
        <f t="shared" si="14"/>
        <v>#NUM!</v>
      </c>
      <c r="Q78" s="3">
        <f t="shared" si="15"/>
        <v>0</v>
      </c>
    </row>
    <row r="79" spans="2:17" ht="15.75" customHeight="1" x14ac:dyDescent="0.2">
      <c r="B79" s="3">
        <f t="shared" si="16"/>
        <v>2.7901439450673253E-3</v>
      </c>
      <c r="C79" s="3">
        <f t="shared" si="1"/>
        <v>4710.9118867751131</v>
      </c>
      <c r="D79" s="3">
        <f t="shared" si="2"/>
        <v>0</v>
      </c>
      <c r="E79" s="3">
        <f t="shared" si="3"/>
        <v>8.2864291961939678</v>
      </c>
      <c r="F79" s="3">
        <f t="shared" si="4"/>
        <v>0</v>
      </c>
      <c r="G79" s="3">
        <f t="shared" si="5"/>
        <v>16606.126676818676</v>
      </c>
      <c r="H79" s="3">
        <f t="shared" si="6"/>
        <v>0</v>
      </c>
      <c r="I79" s="26" t="e">
        <f t="shared" si="7"/>
        <v>#NUM!</v>
      </c>
      <c r="J79" s="23" t="e">
        <f t="shared" si="8"/>
        <v>#NUM!</v>
      </c>
      <c r="K79" s="23" t="e">
        <f t="shared" si="9"/>
        <v>#NUM!</v>
      </c>
      <c r="L79" s="23" t="e">
        <f t="shared" si="10"/>
        <v>#NUM!</v>
      </c>
      <c r="M79" s="23" t="e">
        <f t="shared" si="11"/>
        <v>#NUM!</v>
      </c>
      <c r="N79" s="23" t="e">
        <f t="shared" si="12"/>
        <v>#NUM!</v>
      </c>
      <c r="O79" s="23" t="e">
        <f t="shared" si="13"/>
        <v>#NUM!</v>
      </c>
      <c r="P79" s="32" t="e">
        <f t="shared" si="14"/>
        <v>#NUM!</v>
      </c>
      <c r="Q79" s="3">
        <f t="shared" si="15"/>
        <v>0</v>
      </c>
    </row>
    <row r="80" spans="2:17" ht="15.75" customHeight="1" x14ac:dyDescent="0.2">
      <c r="B80" s="3">
        <f t="shared" si="16"/>
        <v>2.8181905525687888E-3</v>
      </c>
      <c r="C80" s="3">
        <f t="shared" si="1"/>
        <v>5037.0989262377188</v>
      </c>
      <c r="D80" s="3">
        <f t="shared" si="2"/>
        <v>0</v>
      </c>
      <c r="E80" s="3">
        <f t="shared" si="3"/>
        <v>8.3273153344860802</v>
      </c>
      <c r="F80" s="3">
        <f t="shared" si="4"/>
        <v>0</v>
      </c>
      <c r="G80" s="3">
        <f t="shared" si="5"/>
        <v>16844.899642843247</v>
      </c>
      <c r="H80" s="3">
        <f t="shared" si="6"/>
        <v>0</v>
      </c>
      <c r="I80" s="24" t="e">
        <f t="shared" si="7"/>
        <v>#NUM!</v>
      </c>
      <c r="J80" s="25" t="e">
        <f t="shared" si="8"/>
        <v>#NUM!</v>
      </c>
      <c r="K80" s="25" t="e">
        <f t="shared" si="9"/>
        <v>#NUM!</v>
      </c>
      <c r="L80" s="25" t="e">
        <f t="shared" si="10"/>
        <v>#NUM!</v>
      </c>
      <c r="M80" s="25" t="e">
        <f t="shared" si="11"/>
        <v>#NUM!</v>
      </c>
      <c r="N80" s="25" t="e">
        <f t="shared" si="12"/>
        <v>#NUM!</v>
      </c>
      <c r="O80" s="25" t="e">
        <f t="shared" si="13"/>
        <v>#NUM!</v>
      </c>
      <c r="P80" s="33" t="e">
        <f t="shared" si="14"/>
        <v>#NUM!</v>
      </c>
      <c r="Q80" s="3">
        <f t="shared" si="15"/>
        <v>0</v>
      </c>
    </row>
    <row r="81" spans="2:17" ht="15.75" customHeight="1" x14ac:dyDescent="0.2">
      <c r="B81" s="3">
        <f t="shared" si="16"/>
        <v>2.8462371600702524E-3</v>
      </c>
      <c r="C81" s="3">
        <f t="shared" si="1"/>
        <v>5363.2859657003282</v>
      </c>
      <c r="D81" s="3">
        <f t="shared" si="2"/>
        <v>0</v>
      </c>
      <c r="E81" s="3">
        <f t="shared" si="3"/>
        <v>8.3682014727781961</v>
      </c>
      <c r="F81" s="3">
        <f t="shared" si="4"/>
        <v>0</v>
      </c>
      <c r="G81" s="3">
        <f t="shared" si="5"/>
        <v>17069.369817814633</v>
      </c>
      <c r="H81" s="3">
        <f t="shared" si="6"/>
        <v>0</v>
      </c>
      <c r="I81" s="26" t="e">
        <f t="shared" si="7"/>
        <v>#NUM!</v>
      </c>
      <c r="J81" s="23" t="e">
        <f t="shared" si="8"/>
        <v>#NUM!</v>
      </c>
      <c r="K81" s="23" t="e">
        <f t="shared" si="9"/>
        <v>#NUM!</v>
      </c>
      <c r="L81" s="23" t="e">
        <f t="shared" si="10"/>
        <v>#NUM!</v>
      </c>
      <c r="M81" s="23" t="e">
        <f t="shared" si="11"/>
        <v>#NUM!</v>
      </c>
      <c r="N81" s="23" t="e">
        <f t="shared" si="12"/>
        <v>#NUM!</v>
      </c>
      <c r="O81" s="23" t="e">
        <f t="shared" si="13"/>
        <v>#NUM!</v>
      </c>
      <c r="P81" s="32" t="e">
        <f t="shared" si="14"/>
        <v>#NUM!</v>
      </c>
      <c r="Q81" s="3">
        <f t="shared" si="15"/>
        <v>0</v>
      </c>
    </row>
    <row r="82" spans="2:17" ht="15.75" customHeight="1" x14ac:dyDescent="0.2">
      <c r="B82" s="3">
        <f t="shared" si="16"/>
        <v>2.8742837675717159E-3</v>
      </c>
      <c r="C82" s="3">
        <f t="shared" si="1"/>
        <v>5689.4730051629376</v>
      </c>
      <c r="D82" s="3">
        <f t="shared" si="2"/>
        <v>0</v>
      </c>
      <c r="E82" s="3">
        <f t="shared" si="3"/>
        <v>8.4090876110703086</v>
      </c>
      <c r="F82" s="3">
        <f t="shared" si="4"/>
        <v>0</v>
      </c>
      <c r="G82" s="3">
        <f t="shared" si="5"/>
        <v>17281.020477375561</v>
      </c>
      <c r="H82" s="3">
        <f t="shared" si="6"/>
        <v>0</v>
      </c>
      <c r="I82" s="24" t="e">
        <f t="shared" si="7"/>
        <v>#NUM!</v>
      </c>
      <c r="J82" s="25" t="e">
        <f t="shared" si="8"/>
        <v>#NUM!</v>
      </c>
      <c r="K82" s="25" t="e">
        <f t="shared" si="9"/>
        <v>#NUM!</v>
      </c>
      <c r="L82" s="25" t="e">
        <f t="shared" si="10"/>
        <v>#NUM!</v>
      </c>
      <c r="M82" s="25" t="e">
        <f t="shared" si="11"/>
        <v>#NUM!</v>
      </c>
      <c r="N82" s="25" t="e">
        <f t="shared" si="12"/>
        <v>#NUM!</v>
      </c>
      <c r="O82" s="25" t="e">
        <f t="shared" si="13"/>
        <v>#NUM!</v>
      </c>
      <c r="P82" s="33" t="e">
        <f t="shared" si="14"/>
        <v>#NUM!</v>
      </c>
      <c r="Q82" s="3">
        <f t="shared" si="15"/>
        <v>0</v>
      </c>
    </row>
    <row r="83" spans="2:17" ht="15.75" customHeight="1" x14ac:dyDescent="0.2">
      <c r="B83" s="3">
        <f t="shared" si="16"/>
        <v>2.9023303750731794E-3</v>
      </c>
      <c r="C83" s="3">
        <f t="shared" si="1"/>
        <v>6015.660044625547</v>
      </c>
      <c r="D83" s="3">
        <f t="shared" si="2"/>
        <v>0</v>
      </c>
      <c r="E83" s="3">
        <f t="shared" si="3"/>
        <v>8.4499737493624245</v>
      </c>
      <c r="F83" s="3">
        <f t="shared" si="4"/>
        <v>0</v>
      </c>
      <c r="G83" s="3">
        <f t="shared" si="5"/>
        <v>17481.107948555938</v>
      </c>
      <c r="H83" s="3">
        <f t="shared" si="6"/>
        <v>0</v>
      </c>
      <c r="I83" s="26" t="e">
        <f t="shared" si="7"/>
        <v>#NUM!</v>
      </c>
      <c r="J83" s="23" t="e">
        <f t="shared" si="8"/>
        <v>#NUM!</v>
      </c>
      <c r="K83" s="23" t="e">
        <f t="shared" si="9"/>
        <v>#NUM!</v>
      </c>
      <c r="L83" s="23" t="e">
        <f t="shared" si="10"/>
        <v>#NUM!</v>
      </c>
      <c r="M83" s="23" t="e">
        <f t="shared" si="11"/>
        <v>#NUM!</v>
      </c>
      <c r="N83" s="23" t="e">
        <f t="shared" si="12"/>
        <v>#NUM!</v>
      </c>
      <c r="O83" s="23" t="e">
        <f t="shared" si="13"/>
        <v>#NUM!</v>
      </c>
      <c r="P83" s="32" t="e">
        <f t="shared" si="14"/>
        <v>#NUM!</v>
      </c>
      <c r="Q83" s="3">
        <f t="shared" si="15"/>
        <v>0</v>
      </c>
    </row>
    <row r="84" spans="2:17" ht="15.75" customHeight="1" x14ac:dyDescent="0.2">
      <c r="B84" s="3">
        <f t="shared" si="16"/>
        <v>2.9303769825746429E-3</v>
      </c>
      <c r="C84" s="3">
        <f t="shared" si="1"/>
        <v>6341.8470840881564</v>
      </c>
      <c r="D84" s="3">
        <f t="shared" si="2"/>
        <v>0</v>
      </c>
      <c r="E84" s="3">
        <f t="shared" si="3"/>
        <v>8.4908598876545369</v>
      </c>
      <c r="F84" s="3">
        <f t="shared" si="4"/>
        <v>0</v>
      </c>
      <c r="G84" s="3">
        <f t="shared" si="5"/>
        <v>17670.706658328396</v>
      </c>
      <c r="H84" s="3">
        <f t="shared" si="6"/>
        <v>0</v>
      </c>
      <c r="I84" s="24" t="e">
        <f t="shared" si="7"/>
        <v>#NUM!</v>
      </c>
      <c r="J84" s="25" t="e">
        <f t="shared" si="8"/>
        <v>#NUM!</v>
      </c>
      <c r="K84" s="25" t="e">
        <f t="shared" si="9"/>
        <v>#NUM!</v>
      </c>
      <c r="L84" s="25" t="e">
        <f t="shared" si="10"/>
        <v>#NUM!</v>
      </c>
      <c r="M84" s="25" t="e">
        <f t="shared" si="11"/>
        <v>#NUM!</v>
      </c>
      <c r="N84" s="25" t="e">
        <f t="shared" si="12"/>
        <v>#NUM!</v>
      </c>
      <c r="O84" s="25" t="e">
        <f t="shared" si="13"/>
        <v>#NUM!</v>
      </c>
      <c r="P84" s="33" t="e">
        <f t="shared" si="14"/>
        <v>#NUM!</v>
      </c>
      <c r="Q84" s="3">
        <f t="shared" si="15"/>
        <v>0</v>
      </c>
    </row>
    <row r="85" spans="2:17" ht="15.75" customHeight="1" x14ac:dyDescent="0.2">
      <c r="B85" s="3">
        <f t="shared" si="16"/>
        <v>2.9584235900761064E-3</v>
      </c>
      <c r="C85" s="3">
        <f t="shared" si="1"/>
        <v>6668.0341235507658</v>
      </c>
      <c r="D85" s="3">
        <f t="shared" si="2"/>
        <v>0</v>
      </c>
      <c r="E85" s="3">
        <f t="shared" si="3"/>
        <v>8.5317460259466529</v>
      </c>
      <c r="F85" s="3">
        <f t="shared" si="4"/>
        <v>0</v>
      </c>
      <c r="G85" s="3">
        <f t="shared" si="5"/>
        <v>17850.743399627903</v>
      </c>
      <c r="H85" s="3">
        <f t="shared" si="6"/>
        <v>0</v>
      </c>
      <c r="I85" s="26" t="e">
        <f t="shared" si="7"/>
        <v>#NUM!</v>
      </c>
      <c r="J85" s="23" t="e">
        <f t="shared" si="8"/>
        <v>#NUM!</v>
      </c>
      <c r="K85" s="23" t="e">
        <f t="shared" si="9"/>
        <v>#NUM!</v>
      </c>
      <c r="L85" s="23" t="e">
        <f t="shared" si="10"/>
        <v>#NUM!</v>
      </c>
      <c r="M85" s="23" t="e">
        <f t="shared" si="11"/>
        <v>#NUM!</v>
      </c>
      <c r="N85" s="23" t="e">
        <f t="shared" si="12"/>
        <v>#NUM!</v>
      </c>
      <c r="O85" s="23" t="e">
        <f t="shared" si="13"/>
        <v>#NUM!</v>
      </c>
      <c r="P85" s="32" t="e">
        <f t="shared" si="14"/>
        <v>#NUM!</v>
      </c>
      <c r="Q85" s="3">
        <f t="shared" si="15"/>
        <v>0</v>
      </c>
    </row>
    <row r="86" spans="2:17" ht="15.75" customHeight="1" x14ac:dyDescent="0.2">
      <c r="B86" s="3">
        <f t="shared" si="16"/>
        <v>2.9864701975775699E-3</v>
      </c>
      <c r="C86" s="3">
        <f t="shared" si="1"/>
        <v>6994.2211630133752</v>
      </c>
      <c r="D86" s="3">
        <f t="shared" si="2"/>
        <v>0</v>
      </c>
      <c r="E86" s="3">
        <f t="shared" si="3"/>
        <v>8.5726321642387653</v>
      </c>
      <c r="F86" s="3">
        <f t="shared" si="4"/>
        <v>0</v>
      </c>
      <c r="G86" s="3">
        <f t="shared" si="5"/>
        <v>18022.02379280594</v>
      </c>
      <c r="H86" s="3">
        <f t="shared" si="6"/>
        <v>0</v>
      </c>
      <c r="I86" s="24" t="e">
        <f t="shared" si="7"/>
        <v>#NUM!</v>
      </c>
      <c r="J86" s="25" t="e">
        <f t="shared" si="8"/>
        <v>#NUM!</v>
      </c>
      <c r="K86" s="25" t="e">
        <f t="shared" si="9"/>
        <v>#NUM!</v>
      </c>
      <c r="L86" s="25" t="e">
        <f t="shared" si="10"/>
        <v>#NUM!</v>
      </c>
      <c r="M86" s="25" t="e">
        <f t="shared" si="11"/>
        <v>#NUM!</v>
      </c>
      <c r="N86" s="25" t="e">
        <f t="shared" si="12"/>
        <v>#NUM!</v>
      </c>
      <c r="O86" s="25" t="e">
        <f t="shared" si="13"/>
        <v>#NUM!</v>
      </c>
      <c r="P86" s="33" t="e">
        <f t="shared" si="14"/>
        <v>#NUM!</v>
      </c>
      <c r="Q86" s="3">
        <f t="shared" si="15"/>
        <v>0</v>
      </c>
    </row>
    <row r="87" spans="2:17" ht="15.75" customHeight="1" x14ac:dyDescent="0.2">
      <c r="B87" s="3">
        <f t="shared" si="16"/>
        <v>3.0145168050790335E-3</v>
      </c>
      <c r="C87" s="3">
        <f t="shared" si="1"/>
        <v>7320.4082024759846</v>
      </c>
      <c r="D87" s="3">
        <f t="shared" si="2"/>
        <v>0</v>
      </c>
      <c r="E87" s="3">
        <f t="shared" si="3"/>
        <v>8.6135183025308812</v>
      </c>
      <c r="F87" s="3">
        <f t="shared" si="4"/>
        <v>0</v>
      </c>
      <c r="G87" s="3">
        <f t="shared" si="5"/>
        <v>18185.252998548516</v>
      </c>
      <c r="H87" s="3">
        <f t="shared" si="6"/>
        <v>0</v>
      </c>
      <c r="I87" s="26" t="e">
        <f t="shared" si="7"/>
        <v>#NUM!</v>
      </c>
      <c r="J87" s="23" t="e">
        <f t="shared" si="8"/>
        <v>#NUM!</v>
      </c>
      <c r="K87" s="23" t="e">
        <f t="shared" si="9"/>
        <v>#NUM!</v>
      </c>
      <c r="L87" s="23" t="e">
        <f t="shared" si="10"/>
        <v>#NUM!</v>
      </c>
      <c r="M87" s="23" t="e">
        <f t="shared" si="11"/>
        <v>#NUM!</v>
      </c>
      <c r="N87" s="23" t="e">
        <f t="shared" si="12"/>
        <v>#NUM!</v>
      </c>
      <c r="O87" s="23" t="e">
        <f t="shared" si="13"/>
        <v>#NUM!</v>
      </c>
      <c r="P87" s="32" t="e">
        <f t="shared" si="14"/>
        <v>#NUM!</v>
      </c>
      <c r="Q87" s="3">
        <f t="shared" si="15"/>
        <v>0</v>
      </c>
    </row>
    <row r="88" spans="2:17" ht="15.75" customHeight="1" x14ac:dyDescent="0.2">
      <c r="B88" s="3">
        <f t="shared" si="16"/>
        <v>3.042563412580497E-3</v>
      </c>
      <c r="C88" s="3">
        <f t="shared" si="1"/>
        <v>7646.595241938594</v>
      </c>
      <c r="D88" s="3">
        <f t="shared" si="2"/>
        <v>0</v>
      </c>
      <c r="E88" s="3">
        <f t="shared" si="3"/>
        <v>8.6544044408229936</v>
      </c>
      <c r="F88" s="3">
        <f t="shared" si="4"/>
        <v>0</v>
      </c>
      <c r="G88" s="3">
        <f t="shared" si="5"/>
        <v>18341.052129839474</v>
      </c>
      <c r="H88" s="3">
        <f t="shared" si="6"/>
        <v>0</v>
      </c>
      <c r="I88" s="24" t="e">
        <f t="shared" si="7"/>
        <v>#NUM!</v>
      </c>
      <c r="J88" s="25" t="e">
        <f t="shared" si="8"/>
        <v>#NUM!</v>
      </c>
      <c r="K88" s="25" t="e">
        <f t="shared" si="9"/>
        <v>#NUM!</v>
      </c>
      <c r="L88" s="25" t="e">
        <f t="shared" si="10"/>
        <v>#NUM!</v>
      </c>
      <c r="M88" s="25" t="e">
        <f t="shared" si="11"/>
        <v>#NUM!</v>
      </c>
      <c r="N88" s="25" t="e">
        <f t="shared" si="12"/>
        <v>#NUM!</v>
      </c>
      <c r="O88" s="25" t="e">
        <f t="shared" si="13"/>
        <v>#NUM!</v>
      </c>
      <c r="P88" s="33" t="e">
        <f t="shared" si="14"/>
        <v>#NUM!</v>
      </c>
      <c r="Q88" s="3">
        <f t="shared" si="15"/>
        <v>0</v>
      </c>
    </row>
    <row r="89" spans="2:17" ht="15.75" customHeight="1" x14ac:dyDescent="0.2">
      <c r="B89" s="3">
        <f t="shared" si="16"/>
        <v>3.0706100200819605E-3</v>
      </c>
      <c r="C89" s="3">
        <f t="shared" si="1"/>
        <v>7972.7822814012034</v>
      </c>
      <c r="D89" s="3">
        <f t="shared" si="2"/>
        <v>0</v>
      </c>
      <c r="E89" s="3">
        <f t="shared" si="3"/>
        <v>8.6952905791151096</v>
      </c>
      <c r="F89" s="3">
        <f t="shared" si="4"/>
        <v>0</v>
      </c>
      <c r="G89" s="3">
        <f t="shared" si="5"/>
        <v>18489.971400256851</v>
      </c>
      <c r="H89" s="3">
        <f t="shared" si="6"/>
        <v>0</v>
      </c>
      <c r="I89" s="26" t="e">
        <f t="shared" si="7"/>
        <v>#NUM!</v>
      </c>
      <c r="J89" s="23" t="e">
        <f t="shared" si="8"/>
        <v>#NUM!</v>
      </c>
      <c r="K89" s="23" t="e">
        <f t="shared" si="9"/>
        <v>#NUM!</v>
      </c>
      <c r="L89" s="23" t="e">
        <f t="shared" si="10"/>
        <v>#NUM!</v>
      </c>
      <c r="M89" s="23" t="e">
        <f t="shared" si="11"/>
        <v>#NUM!</v>
      </c>
      <c r="N89" s="23" t="e">
        <f t="shared" si="12"/>
        <v>#NUM!</v>
      </c>
      <c r="O89" s="23" t="e">
        <f t="shared" si="13"/>
        <v>#NUM!</v>
      </c>
      <c r="P89" s="32" t="e">
        <f t="shared" si="14"/>
        <v>#NUM!</v>
      </c>
      <c r="Q89" s="3">
        <f t="shared" si="15"/>
        <v>0</v>
      </c>
    </row>
    <row r="90" spans="2:17" ht="15.75" customHeight="1" x14ac:dyDescent="0.2">
      <c r="B90" s="3">
        <f t="shared" si="16"/>
        <v>3.098656627583424E-3</v>
      </c>
      <c r="C90" s="3">
        <f t="shared" si="1"/>
        <v>8298.9693208638128</v>
      </c>
      <c r="D90" s="3">
        <f t="shared" si="2"/>
        <v>0</v>
      </c>
      <c r="E90" s="3">
        <f t="shared" si="3"/>
        <v>8.7361767174072238</v>
      </c>
      <c r="F90" s="3">
        <f t="shared" si="4"/>
        <v>0</v>
      </c>
      <c r="G90" s="3">
        <f t="shared" si="5"/>
        <v>18632.500763802851</v>
      </c>
      <c r="H90" s="3">
        <f t="shared" si="6"/>
        <v>0</v>
      </c>
      <c r="I90" s="24" t="e">
        <f t="shared" si="7"/>
        <v>#NUM!</v>
      </c>
      <c r="J90" s="25" t="e">
        <f t="shared" si="8"/>
        <v>#NUM!</v>
      </c>
      <c r="K90" s="25" t="e">
        <f t="shared" si="9"/>
        <v>#NUM!</v>
      </c>
      <c r="L90" s="25" t="e">
        <f t="shared" si="10"/>
        <v>#NUM!</v>
      </c>
      <c r="M90" s="25" t="e">
        <f t="shared" si="11"/>
        <v>#NUM!</v>
      </c>
      <c r="N90" s="25" t="e">
        <f t="shared" si="12"/>
        <v>#NUM!</v>
      </c>
      <c r="O90" s="25" t="e">
        <f t="shared" si="13"/>
        <v>#NUM!</v>
      </c>
      <c r="P90" s="33" t="e">
        <f t="shared" si="14"/>
        <v>#NUM!</v>
      </c>
      <c r="Q90" s="3">
        <f t="shared" si="15"/>
        <v>0</v>
      </c>
    </row>
    <row r="91" spans="2:17" ht="15.75" customHeight="1" x14ac:dyDescent="0.2">
      <c r="B91" s="3">
        <f t="shared" si="16"/>
        <v>3.1267032350848875E-3</v>
      </c>
      <c r="C91" s="3">
        <f t="shared" si="1"/>
        <v>8625.1563603264221</v>
      </c>
      <c r="D91" s="3">
        <f t="shared" si="2"/>
        <v>0</v>
      </c>
      <c r="E91" s="3">
        <f t="shared" si="3"/>
        <v>8.777062855699338</v>
      </c>
      <c r="F91" s="3">
        <f t="shared" si="4"/>
        <v>0</v>
      </c>
      <c r="G91" s="3">
        <f t="shared" si="5"/>
        <v>18769.078604092738</v>
      </c>
      <c r="H91" s="3">
        <f t="shared" si="6"/>
        <v>0</v>
      </c>
      <c r="I91" s="26" t="e">
        <f t="shared" si="7"/>
        <v>#NUM!</v>
      </c>
      <c r="J91" s="23" t="e">
        <f t="shared" si="8"/>
        <v>#NUM!</v>
      </c>
      <c r="K91" s="23" t="e">
        <f t="shared" si="9"/>
        <v>#NUM!</v>
      </c>
      <c r="L91" s="23" t="e">
        <f t="shared" si="10"/>
        <v>#NUM!</v>
      </c>
      <c r="M91" s="23" t="e">
        <f t="shared" si="11"/>
        <v>#NUM!</v>
      </c>
      <c r="N91" s="23" t="e">
        <f t="shared" si="12"/>
        <v>#NUM!</v>
      </c>
      <c r="O91" s="23" t="e">
        <f t="shared" si="13"/>
        <v>#NUM!</v>
      </c>
      <c r="P91" s="32" t="e">
        <f t="shared" si="14"/>
        <v>#NUM!</v>
      </c>
      <c r="Q91" s="3">
        <f t="shared" si="15"/>
        <v>0</v>
      </c>
    </row>
    <row r="92" spans="2:17" ht="15.75" customHeight="1" x14ac:dyDescent="0.2">
      <c r="B92" s="3">
        <f t="shared" si="16"/>
        <v>3.154749842586351E-3</v>
      </c>
      <c r="C92" s="3">
        <f t="shared" si="1"/>
        <v>8951.3433997890243</v>
      </c>
      <c r="D92" s="3">
        <f t="shared" si="2"/>
        <v>0</v>
      </c>
      <c r="E92" s="3">
        <f t="shared" si="3"/>
        <v>8.8179489939914504</v>
      </c>
      <c r="F92" s="3">
        <f t="shared" si="4"/>
        <v>0</v>
      </c>
      <c r="G92" s="3">
        <f t="shared" si="5"/>
        <v>18900.098890403835</v>
      </c>
      <c r="H92" s="3">
        <f t="shared" si="6"/>
        <v>0</v>
      </c>
      <c r="I92" s="24" t="e">
        <f t="shared" si="7"/>
        <v>#NUM!</v>
      </c>
      <c r="J92" s="25" t="e">
        <f t="shared" si="8"/>
        <v>#NUM!</v>
      </c>
      <c r="K92" s="25" t="e">
        <f t="shared" si="9"/>
        <v>#NUM!</v>
      </c>
      <c r="L92" s="25" t="e">
        <f t="shared" si="10"/>
        <v>#NUM!</v>
      </c>
      <c r="M92" s="25" t="e">
        <f t="shared" si="11"/>
        <v>#NUM!</v>
      </c>
      <c r="N92" s="25" t="e">
        <f t="shared" si="12"/>
        <v>#NUM!</v>
      </c>
      <c r="O92" s="25" t="e">
        <f t="shared" si="13"/>
        <v>#NUM!</v>
      </c>
      <c r="P92" s="33" t="e">
        <f t="shared" si="14"/>
        <v>#NUM!</v>
      </c>
      <c r="Q92" s="3">
        <f t="shared" si="15"/>
        <v>0</v>
      </c>
    </row>
    <row r="93" spans="2:17" ht="15.75" customHeight="1" x14ac:dyDescent="0.2">
      <c r="B93" s="3">
        <f t="shared" si="16"/>
        <v>3.1827964500878146E-3</v>
      </c>
      <c r="C93" s="3">
        <f t="shared" si="1"/>
        <v>9277.5304392516337</v>
      </c>
      <c r="D93" s="3">
        <f t="shared" si="2"/>
        <v>0</v>
      </c>
      <c r="E93" s="3">
        <f t="shared" si="3"/>
        <v>8.8588351322835663</v>
      </c>
      <c r="F93" s="3">
        <f t="shared" si="4"/>
        <v>0</v>
      </c>
      <c r="G93" s="3">
        <f t="shared" si="5"/>
        <v>19025.917116856701</v>
      </c>
      <c r="H93" s="3">
        <f t="shared" si="6"/>
        <v>0</v>
      </c>
      <c r="I93" s="26" t="e">
        <f t="shared" si="7"/>
        <v>#NUM!</v>
      </c>
      <c r="J93" s="23" t="e">
        <f t="shared" si="8"/>
        <v>#NUM!</v>
      </c>
      <c r="K93" s="23" t="e">
        <f t="shared" si="9"/>
        <v>#NUM!</v>
      </c>
      <c r="L93" s="23" t="e">
        <f t="shared" si="10"/>
        <v>#NUM!</v>
      </c>
      <c r="M93" s="23" t="e">
        <f t="shared" si="11"/>
        <v>#NUM!</v>
      </c>
      <c r="N93" s="23" t="e">
        <f t="shared" si="12"/>
        <v>#NUM!</v>
      </c>
      <c r="O93" s="23" t="e">
        <f t="shared" si="13"/>
        <v>#NUM!</v>
      </c>
      <c r="P93" s="32" t="e">
        <f t="shared" si="14"/>
        <v>#NUM!</v>
      </c>
      <c r="Q93" s="3">
        <f t="shared" si="15"/>
        <v>0</v>
      </c>
    </row>
    <row r="94" spans="2:17" ht="15.75" customHeight="1" x14ac:dyDescent="0.2">
      <c r="B94" s="3">
        <f t="shared" si="16"/>
        <v>3.2108430575892781E-3</v>
      </c>
      <c r="C94" s="3">
        <f t="shared" si="1"/>
        <v>9603.717478714243</v>
      </c>
      <c r="D94" s="3">
        <f t="shared" si="2"/>
        <v>0</v>
      </c>
      <c r="E94" s="3">
        <f t="shared" si="3"/>
        <v>8.8997212705756805</v>
      </c>
      <c r="F94" s="3">
        <f t="shared" si="4"/>
        <v>0</v>
      </c>
      <c r="G94" s="3">
        <f t="shared" si="5"/>
        <v>19146.855266990893</v>
      </c>
      <c r="H94" s="3">
        <f t="shared" si="6"/>
        <v>0</v>
      </c>
      <c r="I94" s="24" t="e">
        <f t="shared" si="7"/>
        <v>#NUM!</v>
      </c>
      <c r="J94" s="25" t="e">
        <f t="shared" si="8"/>
        <v>#NUM!</v>
      </c>
      <c r="K94" s="25" t="e">
        <f t="shared" si="9"/>
        <v>#NUM!</v>
      </c>
      <c r="L94" s="25" t="e">
        <f t="shared" si="10"/>
        <v>#NUM!</v>
      </c>
      <c r="M94" s="25" t="e">
        <f t="shared" si="11"/>
        <v>#NUM!</v>
      </c>
      <c r="N94" s="25" t="e">
        <f t="shared" si="12"/>
        <v>#NUM!</v>
      </c>
      <c r="O94" s="25" t="e">
        <f t="shared" si="13"/>
        <v>#NUM!</v>
      </c>
      <c r="P94" s="33" t="e">
        <f t="shared" si="14"/>
        <v>#NUM!</v>
      </c>
      <c r="Q94" s="3">
        <f t="shared" si="15"/>
        <v>0</v>
      </c>
    </row>
    <row r="95" spans="2:17" ht="15.75" customHeight="1" x14ac:dyDescent="0.2">
      <c r="B95" s="3">
        <f t="shared" si="16"/>
        <v>3.2388896650907416E-3</v>
      </c>
      <c r="C95" s="3">
        <f t="shared" si="1"/>
        <v>9929.9045181768524</v>
      </c>
      <c r="D95" s="3">
        <f t="shared" si="2"/>
        <v>0</v>
      </c>
      <c r="E95" s="3">
        <f t="shared" si="3"/>
        <v>8.9406074088677947</v>
      </c>
      <c r="F95" s="3">
        <f t="shared" si="4"/>
        <v>0</v>
      </c>
      <c r="G95" s="3">
        <f t="shared" si="5"/>
        <v>19263.205991218027</v>
      </c>
      <c r="H95" s="3">
        <f t="shared" si="6"/>
        <v>0</v>
      </c>
      <c r="I95" s="26" t="e">
        <f t="shared" si="7"/>
        <v>#NUM!</v>
      </c>
      <c r="J95" s="23" t="e">
        <f t="shared" si="8"/>
        <v>#NUM!</v>
      </c>
      <c r="K95" s="23" t="e">
        <f t="shared" si="9"/>
        <v>#NUM!</v>
      </c>
      <c r="L95" s="23" t="e">
        <f t="shared" si="10"/>
        <v>#NUM!</v>
      </c>
      <c r="M95" s="23" t="e">
        <f t="shared" si="11"/>
        <v>#NUM!</v>
      </c>
      <c r="N95" s="23" t="e">
        <f t="shared" si="12"/>
        <v>#NUM!</v>
      </c>
      <c r="O95" s="23" t="e">
        <f t="shared" si="13"/>
        <v>#NUM!</v>
      </c>
      <c r="P95" s="32" t="e">
        <f t="shared" si="14"/>
        <v>#NUM!</v>
      </c>
      <c r="Q95" s="3">
        <f t="shared" si="15"/>
        <v>0</v>
      </c>
    </row>
    <row r="96" spans="2:17" ht="15.75" customHeight="1" x14ac:dyDescent="0.2">
      <c r="B96" s="3">
        <f t="shared" si="16"/>
        <v>3.2669362725922051E-3</v>
      </c>
      <c r="C96" s="3">
        <f t="shared" si="1"/>
        <v>10256.091557639462</v>
      </c>
      <c r="D96" s="3">
        <f t="shared" si="2"/>
        <v>0</v>
      </c>
      <c r="E96" s="3">
        <f t="shared" si="3"/>
        <v>8.9814935471599071</v>
      </c>
      <c r="F96" s="3">
        <f t="shared" si="4"/>
        <v>0</v>
      </c>
      <c r="G96" s="3">
        <f t="shared" si="5"/>
        <v>19375.236143624548</v>
      </c>
      <c r="H96" s="3">
        <f t="shared" si="6"/>
        <v>0</v>
      </c>
      <c r="I96" s="24" t="e">
        <f t="shared" si="7"/>
        <v>#NUM!</v>
      </c>
      <c r="J96" s="25" t="e">
        <f t="shared" si="8"/>
        <v>#NUM!</v>
      </c>
      <c r="K96" s="25" t="e">
        <f t="shared" si="9"/>
        <v>#NUM!</v>
      </c>
      <c r="L96" s="25" t="e">
        <f t="shared" si="10"/>
        <v>#NUM!</v>
      </c>
      <c r="M96" s="25" t="e">
        <f t="shared" si="11"/>
        <v>#NUM!</v>
      </c>
      <c r="N96" s="25" t="e">
        <f t="shared" si="12"/>
        <v>#NUM!</v>
      </c>
      <c r="O96" s="25" t="e">
        <f t="shared" si="13"/>
        <v>#NUM!</v>
      </c>
      <c r="P96" s="33" t="e">
        <f t="shared" si="14"/>
        <v>#NUM!</v>
      </c>
      <c r="Q96" s="3">
        <f t="shared" si="15"/>
        <v>0</v>
      </c>
    </row>
    <row r="97" spans="2:17" ht="15.75" customHeight="1" x14ac:dyDescent="0.2">
      <c r="B97" s="3">
        <f t="shared" si="16"/>
        <v>3.2949828800936686E-3</v>
      </c>
      <c r="C97" s="3">
        <f t="shared" si="1"/>
        <v>10582.278597102071</v>
      </c>
      <c r="D97" s="3">
        <f t="shared" si="2"/>
        <v>0</v>
      </c>
      <c r="E97" s="3">
        <f t="shared" si="3"/>
        <v>9.0223796854520231</v>
      </c>
      <c r="F97" s="3">
        <f t="shared" si="4"/>
        <v>0</v>
      </c>
      <c r="G97" s="3">
        <f t="shared" si="5"/>
        <v>19483.189793569054</v>
      </c>
      <c r="H97" s="3">
        <f t="shared" si="6"/>
        <v>0</v>
      </c>
      <c r="I97" s="26" t="e">
        <f t="shared" si="7"/>
        <v>#NUM!</v>
      </c>
      <c r="J97" s="23" t="e">
        <f t="shared" si="8"/>
        <v>#NUM!</v>
      </c>
      <c r="K97" s="23" t="e">
        <f t="shared" si="9"/>
        <v>#NUM!</v>
      </c>
      <c r="L97" s="23" t="e">
        <f t="shared" si="10"/>
        <v>#NUM!</v>
      </c>
      <c r="M97" s="23" t="e">
        <f t="shared" si="11"/>
        <v>#NUM!</v>
      </c>
      <c r="N97" s="23" t="e">
        <f t="shared" si="12"/>
        <v>#NUM!</v>
      </c>
      <c r="O97" s="23" t="e">
        <f t="shared" si="13"/>
        <v>#NUM!</v>
      </c>
      <c r="P97" s="32" t="e">
        <f t="shared" si="14"/>
        <v>#NUM!</v>
      </c>
      <c r="Q97" s="3">
        <f t="shared" si="15"/>
        <v>0</v>
      </c>
    </row>
    <row r="98" spans="2:17" ht="15.75" customHeight="1" x14ac:dyDescent="0.2">
      <c r="B98" s="3">
        <f t="shared" si="16"/>
        <v>3.3230294875951322E-3</v>
      </c>
      <c r="C98" s="3">
        <f t="shared" si="1"/>
        <v>10908.465636564681</v>
      </c>
      <c r="D98" s="3">
        <f t="shared" si="2"/>
        <v>0</v>
      </c>
      <c r="E98" s="3">
        <f t="shared" si="3"/>
        <v>9.0632658237441373</v>
      </c>
      <c r="F98" s="3">
        <f t="shared" si="4"/>
        <v>0</v>
      </c>
      <c r="G98" s="3">
        <f t="shared" si="5"/>
        <v>19587.290803813303</v>
      </c>
      <c r="H98" s="3">
        <f t="shared" si="6"/>
        <v>0</v>
      </c>
      <c r="I98" s="24" t="e">
        <f t="shared" si="7"/>
        <v>#NUM!</v>
      </c>
      <c r="J98" s="25" t="e">
        <f t="shared" si="8"/>
        <v>#NUM!</v>
      </c>
      <c r="K98" s="25" t="e">
        <f t="shared" si="9"/>
        <v>#NUM!</v>
      </c>
      <c r="L98" s="25" t="e">
        <f t="shared" si="10"/>
        <v>#NUM!</v>
      </c>
      <c r="M98" s="25" t="e">
        <f t="shared" si="11"/>
        <v>#NUM!</v>
      </c>
      <c r="N98" s="25" t="e">
        <f t="shared" si="12"/>
        <v>#NUM!</v>
      </c>
      <c r="O98" s="25" t="e">
        <f t="shared" si="13"/>
        <v>#NUM!</v>
      </c>
      <c r="P98" s="33" t="e">
        <f t="shared" si="14"/>
        <v>#NUM!</v>
      </c>
      <c r="Q98" s="3">
        <f t="shared" si="15"/>
        <v>0</v>
      </c>
    </row>
    <row r="99" spans="2:17" ht="15.75" customHeight="1" x14ac:dyDescent="0.2">
      <c r="B99" s="3">
        <f t="shared" si="16"/>
        <v>3.3510760950965957E-3</v>
      </c>
      <c r="C99" s="3">
        <f t="shared" si="1"/>
        <v>11234.65267602729</v>
      </c>
      <c r="D99" s="3">
        <f t="shared" si="2"/>
        <v>0</v>
      </c>
      <c r="E99" s="3">
        <f t="shared" si="3"/>
        <v>9.1041519620362514</v>
      </c>
      <c r="F99" s="3">
        <f t="shared" si="4"/>
        <v>0</v>
      </c>
      <c r="G99" s="3">
        <f t="shared" si="5"/>
        <v>19687.745048647812</v>
      </c>
      <c r="H99" s="3">
        <f t="shared" si="6"/>
        <v>0</v>
      </c>
      <c r="I99" s="26" t="e">
        <f t="shared" si="7"/>
        <v>#NUM!</v>
      </c>
      <c r="J99" s="23" t="e">
        <f t="shared" si="8"/>
        <v>#NUM!</v>
      </c>
      <c r="K99" s="23" t="e">
        <f t="shared" si="9"/>
        <v>#NUM!</v>
      </c>
      <c r="L99" s="23" t="e">
        <f t="shared" si="10"/>
        <v>#NUM!</v>
      </c>
      <c r="M99" s="23" t="e">
        <f t="shared" si="11"/>
        <v>#NUM!</v>
      </c>
      <c r="N99" s="23" t="e">
        <f t="shared" si="12"/>
        <v>#NUM!</v>
      </c>
      <c r="O99" s="23" t="e">
        <f t="shared" si="13"/>
        <v>#NUM!</v>
      </c>
      <c r="P99" s="32" t="e">
        <f t="shared" si="14"/>
        <v>#NUM!</v>
      </c>
      <c r="Q99" s="3">
        <f t="shared" si="15"/>
        <v>0</v>
      </c>
    </row>
    <row r="100" spans="2:17" ht="15.75" customHeight="1" x14ac:dyDescent="0.2">
      <c r="B100" s="3">
        <f t="shared" si="16"/>
        <v>3.3791227025980592E-3</v>
      </c>
      <c r="C100" s="3">
        <f t="shared" si="1"/>
        <v>11560.839715489899</v>
      </c>
      <c r="D100" s="3">
        <f t="shared" si="2"/>
        <v>0</v>
      </c>
      <c r="E100" s="3">
        <f t="shared" si="3"/>
        <v>9.1450381003283656</v>
      </c>
      <c r="F100" s="3">
        <f t="shared" si="4"/>
        <v>0</v>
      </c>
      <c r="G100" s="3">
        <f t="shared" si="5"/>
        <v>19784.742331259353</v>
      </c>
      <c r="H100" s="3">
        <f t="shared" si="6"/>
        <v>0</v>
      </c>
      <c r="I100" s="24" t="e">
        <f t="shared" si="7"/>
        <v>#NUM!</v>
      </c>
      <c r="J100" s="25" t="e">
        <f t="shared" si="8"/>
        <v>#NUM!</v>
      </c>
      <c r="K100" s="25" t="e">
        <f t="shared" si="9"/>
        <v>#NUM!</v>
      </c>
      <c r="L100" s="25" t="e">
        <f t="shared" si="10"/>
        <v>#NUM!</v>
      </c>
      <c r="M100" s="25" t="e">
        <f t="shared" si="11"/>
        <v>#NUM!</v>
      </c>
      <c r="N100" s="25" t="e">
        <f t="shared" si="12"/>
        <v>#NUM!</v>
      </c>
      <c r="O100" s="25" t="e">
        <f t="shared" si="13"/>
        <v>#NUM!</v>
      </c>
      <c r="P100" s="33" t="e">
        <f t="shared" si="14"/>
        <v>#NUM!</v>
      </c>
      <c r="Q100" s="3">
        <f t="shared" si="15"/>
        <v>0</v>
      </c>
    </row>
    <row r="101" spans="2:17" ht="15.75" customHeight="1" x14ac:dyDescent="0.2">
      <c r="B101" s="3">
        <f t="shared" si="16"/>
        <v>3.4071693100995227E-3</v>
      </c>
      <c r="C101" s="3">
        <f t="shared" si="1"/>
        <v>11887.026754952509</v>
      </c>
      <c r="D101" s="3">
        <f t="shared" si="2"/>
        <v>0</v>
      </c>
      <c r="E101" s="3">
        <f t="shared" si="3"/>
        <v>9.1859242386204798</v>
      </c>
      <c r="F101" s="3">
        <f t="shared" si="4"/>
        <v>0</v>
      </c>
      <c r="G101" s="3">
        <f t="shared" si="5"/>
        <v>19878.458048445609</v>
      </c>
      <c r="H101" s="3">
        <f t="shared" si="6"/>
        <v>0</v>
      </c>
      <c r="I101" s="26" t="e">
        <f t="shared" si="7"/>
        <v>#NUM!</v>
      </c>
      <c r="J101" s="23" t="e">
        <f t="shared" si="8"/>
        <v>#NUM!</v>
      </c>
      <c r="K101" s="23" t="e">
        <f t="shared" si="9"/>
        <v>#NUM!</v>
      </c>
      <c r="L101" s="23" t="e">
        <f t="shared" si="10"/>
        <v>#NUM!</v>
      </c>
      <c r="M101" s="23" t="e">
        <f t="shared" si="11"/>
        <v>#NUM!</v>
      </c>
      <c r="N101" s="23" t="e">
        <f t="shared" si="12"/>
        <v>#NUM!</v>
      </c>
      <c r="O101" s="23" t="e">
        <f t="shared" si="13"/>
        <v>#NUM!</v>
      </c>
      <c r="P101" s="32" t="e">
        <f t="shared" si="14"/>
        <v>#NUM!</v>
      </c>
      <c r="Q101" s="3">
        <f t="shared" si="15"/>
        <v>0</v>
      </c>
    </row>
    <row r="102" spans="2:17" ht="15.75" customHeight="1" x14ac:dyDescent="0.2">
      <c r="B102" s="3">
        <f t="shared" si="16"/>
        <v>3.4352159176009862E-3</v>
      </c>
      <c r="C102" s="3">
        <f t="shared" si="1"/>
        <v>12213.213794415118</v>
      </c>
      <c r="D102" s="3">
        <f t="shared" si="2"/>
        <v>0</v>
      </c>
      <c r="E102" s="3">
        <f t="shared" si="3"/>
        <v>9.226810376912594</v>
      </c>
      <c r="F102" s="3">
        <f t="shared" si="4"/>
        <v>0</v>
      </c>
      <c r="G102" s="3">
        <f t="shared" si="5"/>
        <v>19969.054641982817</v>
      </c>
      <c r="H102" s="3">
        <f t="shared" si="6"/>
        <v>0</v>
      </c>
      <c r="I102" s="24" t="e">
        <f t="shared" si="7"/>
        <v>#NUM!</v>
      </c>
      <c r="J102" s="25" t="e">
        <f t="shared" si="8"/>
        <v>#NUM!</v>
      </c>
      <c r="K102" s="25" t="e">
        <f t="shared" si="9"/>
        <v>#NUM!</v>
      </c>
      <c r="L102" s="25" t="e">
        <f t="shared" si="10"/>
        <v>#NUM!</v>
      </c>
      <c r="M102" s="25" t="e">
        <f t="shared" si="11"/>
        <v>#NUM!</v>
      </c>
      <c r="N102" s="25" t="e">
        <f t="shared" si="12"/>
        <v>#NUM!</v>
      </c>
      <c r="O102" s="25" t="e">
        <f t="shared" si="13"/>
        <v>#NUM!</v>
      </c>
      <c r="P102" s="33" t="e">
        <f t="shared" si="14"/>
        <v>#NUM!</v>
      </c>
      <c r="Q102" s="3">
        <f t="shared" si="15"/>
        <v>0</v>
      </c>
    </row>
    <row r="103" spans="2:17" ht="15.75" customHeight="1" x14ac:dyDescent="0.2">
      <c r="B103" s="3">
        <f t="shared" si="16"/>
        <v>3.4632625251024497E-3</v>
      </c>
      <c r="C103" s="3">
        <f t="shared" si="1"/>
        <v>12539.400833877728</v>
      </c>
      <c r="D103" s="3">
        <f t="shared" si="2"/>
        <v>0</v>
      </c>
      <c r="E103" s="3">
        <f t="shared" si="3"/>
        <v>9.2676965152047082</v>
      </c>
      <c r="F103" s="3">
        <f t="shared" si="4"/>
        <v>0</v>
      </c>
      <c r="G103" s="3">
        <f t="shared" si="5"/>
        <v>20056.6828689535</v>
      </c>
      <c r="H103" s="3">
        <f t="shared" si="6"/>
        <v>0</v>
      </c>
      <c r="I103" s="26" t="e">
        <f t="shared" si="7"/>
        <v>#NUM!</v>
      </c>
      <c r="J103" s="23" t="e">
        <f t="shared" si="8"/>
        <v>#NUM!</v>
      </c>
      <c r="K103" s="23" t="e">
        <f t="shared" si="9"/>
        <v>#NUM!</v>
      </c>
      <c r="L103" s="23" t="e">
        <f t="shared" si="10"/>
        <v>#NUM!</v>
      </c>
      <c r="M103" s="23" t="e">
        <f t="shared" si="11"/>
        <v>#NUM!</v>
      </c>
      <c r="N103" s="23" t="e">
        <f t="shared" si="12"/>
        <v>#NUM!</v>
      </c>
      <c r="O103" s="23" t="e">
        <f t="shared" si="13"/>
        <v>#NUM!</v>
      </c>
      <c r="P103" s="32" t="e">
        <f t="shared" si="14"/>
        <v>#NUM!</v>
      </c>
      <c r="Q103" s="3">
        <f t="shared" si="15"/>
        <v>0</v>
      </c>
    </row>
    <row r="104" spans="2:17" ht="15.75" customHeight="1" x14ac:dyDescent="0.2">
      <c r="B104" s="3">
        <f t="shared" si="16"/>
        <v>3.4913091326039133E-3</v>
      </c>
      <c r="C104" s="3">
        <f t="shared" si="1"/>
        <v>12865.587873340337</v>
      </c>
      <c r="D104" s="3">
        <f t="shared" si="2"/>
        <v>0</v>
      </c>
      <c r="E104" s="3">
        <f t="shared" si="3"/>
        <v>9.3085826534968241</v>
      </c>
      <c r="F104" s="3">
        <f t="shared" si="4"/>
        <v>0</v>
      </c>
      <c r="G104" s="3">
        <f t="shared" si="5"/>
        <v>20141.482917737649</v>
      </c>
      <c r="H104" s="3">
        <f t="shared" si="6"/>
        <v>0</v>
      </c>
      <c r="I104" s="24" t="e">
        <f t="shared" si="7"/>
        <v>#NUM!</v>
      </c>
      <c r="J104" s="25" t="e">
        <f t="shared" si="8"/>
        <v>#NUM!</v>
      </c>
      <c r="K104" s="25" t="e">
        <f t="shared" si="9"/>
        <v>#NUM!</v>
      </c>
      <c r="L104" s="25" t="e">
        <f t="shared" si="10"/>
        <v>#NUM!</v>
      </c>
      <c r="M104" s="25" t="e">
        <f t="shared" si="11"/>
        <v>#NUM!</v>
      </c>
      <c r="N104" s="25" t="e">
        <f t="shared" si="12"/>
        <v>#NUM!</v>
      </c>
      <c r="O104" s="25" t="e">
        <f t="shared" si="13"/>
        <v>#NUM!</v>
      </c>
      <c r="P104" s="33" t="e">
        <f t="shared" si="14"/>
        <v>#NUM!</v>
      </c>
      <c r="Q104" s="3">
        <f t="shared" si="15"/>
        <v>0</v>
      </c>
    </row>
    <row r="105" spans="2:17" ht="15.75" customHeight="1" x14ac:dyDescent="0.2">
      <c r="B105" s="3">
        <f t="shared" si="16"/>
        <v>3.5193557401053768E-3</v>
      </c>
      <c r="C105" s="3">
        <f t="shared" si="1"/>
        <v>13191.774912802946</v>
      </c>
      <c r="D105" s="3">
        <f t="shared" si="2"/>
        <v>0</v>
      </c>
      <c r="E105" s="3">
        <f t="shared" si="3"/>
        <v>9.3494687917889365</v>
      </c>
      <c r="F105" s="3">
        <f t="shared" si="4"/>
        <v>0</v>
      </c>
      <c r="G105" s="3">
        <f t="shared" si="5"/>
        <v>20223.585391856272</v>
      </c>
      <c r="H105" s="3">
        <f t="shared" si="6"/>
        <v>0</v>
      </c>
      <c r="I105" s="26" t="e">
        <f t="shared" si="7"/>
        <v>#NUM!</v>
      </c>
      <c r="J105" s="23" t="e">
        <f t="shared" si="8"/>
        <v>#NUM!</v>
      </c>
      <c r="K105" s="23" t="e">
        <f t="shared" si="9"/>
        <v>#NUM!</v>
      </c>
      <c r="L105" s="23" t="e">
        <f t="shared" si="10"/>
        <v>#NUM!</v>
      </c>
      <c r="M105" s="23" t="e">
        <f t="shared" si="11"/>
        <v>#NUM!</v>
      </c>
      <c r="N105" s="23" t="e">
        <f t="shared" si="12"/>
        <v>#NUM!</v>
      </c>
      <c r="O105" s="23" t="e">
        <f t="shared" si="13"/>
        <v>#NUM!</v>
      </c>
      <c r="P105" s="32" t="e">
        <f t="shared" si="14"/>
        <v>#NUM!</v>
      </c>
      <c r="Q105" s="3">
        <f t="shared" si="15"/>
        <v>0</v>
      </c>
    </row>
    <row r="106" spans="2:17" ht="15.75" customHeight="1" x14ac:dyDescent="0.2">
      <c r="B106" s="3">
        <f t="shared" si="16"/>
        <v>3.5474023476068403E-3</v>
      </c>
      <c r="C106" s="3">
        <f t="shared" si="1"/>
        <v>13517.961952265556</v>
      </c>
      <c r="D106" s="3">
        <f t="shared" si="2"/>
        <v>0</v>
      </c>
      <c r="E106" s="3">
        <f t="shared" si="3"/>
        <v>9.3903549300810507</v>
      </c>
      <c r="F106" s="3">
        <f t="shared" si="4"/>
        <v>0</v>
      </c>
      <c r="G106" s="3">
        <f t="shared" si="5"/>
        <v>20303.112180196975</v>
      </c>
      <c r="H106" s="3">
        <f t="shared" si="6"/>
        <v>0</v>
      </c>
      <c r="I106" s="24" t="e">
        <f t="shared" si="7"/>
        <v>#NUM!</v>
      </c>
      <c r="J106" s="25" t="e">
        <f t="shared" si="8"/>
        <v>#NUM!</v>
      </c>
      <c r="K106" s="25" t="e">
        <f t="shared" si="9"/>
        <v>#NUM!</v>
      </c>
      <c r="L106" s="25" t="e">
        <f t="shared" si="10"/>
        <v>#NUM!</v>
      </c>
      <c r="M106" s="25" t="e">
        <f t="shared" si="11"/>
        <v>#NUM!</v>
      </c>
      <c r="N106" s="25" t="e">
        <f t="shared" si="12"/>
        <v>#NUM!</v>
      </c>
      <c r="O106" s="25" t="e">
        <f t="shared" si="13"/>
        <v>#NUM!</v>
      </c>
      <c r="P106" s="33" t="e">
        <f t="shared" si="14"/>
        <v>#NUM!</v>
      </c>
      <c r="Q106" s="3">
        <f t="shared" si="15"/>
        <v>0</v>
      </c>
    </row>
    <row r="107" spans="2:17" ht="15.75" customHeight="1" x14ac:dyDescent="0.2">
      <c r="B107" s="3">
        <f t="shared" si="16"/>
        <v>3.5754489551083038E-3</v>
      </c>
      <c r="C107" s="3">
        <f t="shared" si="1"/>
        <v>13844.148991728158</v>
      </c>
      <c r="D107" s="3">
        <f t="shared" si="2"/>
        <v>0</v>
      </c>
      <c r="E107" s="3">
        <f t="shared" si="3"/>
        <v>9.4312410683731649</v>
      </c>
      <c r="F107" s="3">
        <f t="shared" si="4"/>
        <v>0</v>
      </c>
      <c r="G107" s="3">
        <f t="shared" si="5"/>
        <v>20380.177229169378</v>
      </c>
      <c r="H107" s="3">
        <f t="shared" si="6"/>
        <v>0</v>
      </c>
      <c r="I107" s="26" t="e">
        <f t="shared" si="7"/>
        <v>#NUM!</v>
      </c>
      <c r="J107" s="23" t="e">
        <f t="shared" si="8"/>
        <v>#NUM!</v>
      </c>
      <c r="K107" s="23" t="e">
        <f t="shared" si="9"/>
        <v>#NUM!</v>
      </c>
      <c r="L107" s="23" t="e">
        <f t="shared" si="10"/>
        <v>#NUM!</v>
      </c>
      <c r="M107" s="23" t="e">
        <f t="shared" si="11"/>
        <v>#NUM!</v>
      </c>
      <c r="N107" s="23" t="e">
        <f t="shared" si="12"/>
        <v>#NUM!</v>
      </c>
      <c r="O107" s="23" t="e">
        <f t="shared" si="13"/>
        <v>#NUM!</v>
      </c>
      <c r="P107" s="32" t="e">
        <f t="shared" si="14"/>
        <v>#NUM!</v>
      </c>
      <c r="Q107" s="3">
        <f t="shared" si="15"/>
        <v>0</v>
      </c>
    </row>
    <row r="108" spans="2:17" ht="15.75" customHeight="1" x14ac:dyDescent="0.2">
      <c r="B108" s="3">
        <f t="shared" si="16"/>
        <v>3.6034955626097673E-3</v>
      </c>
      <c r="C108" s="3">
        <f t="shared" si="1"/>
        <v>14170.336031190767</v>
      </c>
      <c r="D108" s="3">
        <f t="shared" si="2"/>
        <v>0</v>
      </c>
      <c r="E108" s="3">
        <f t="shared" si="3"/>
        <v>9.4721272066652809</v>
      </c>
      <c r="F108" s="3">
        <f t="shared" si="4"/>
        <v>0</v>
      </c>
      <c r="G108" s="3">
        <f t="shared" si="5"/>
        <v>20454.887229894583</v>
      </c>
      <c r="H108" s="3">
        <f t="shared" si="6"/>
        <v>0</v>
      </c>
      <c r="I108" s="24" t="e">
        <f t="shared" si="7"/>
        <v>#NUM!</v>
      </c>
      <c r="J108" s="25" t="e">
        <f t="shared" si="8"/>
        <v>#NUM!</v>
      </c>
      <c r="K108" s="25" t="e">
        <f t="shared" si="9"/>
        <v>#NUM!</v>
      </c>
      <c r="L108" s="25" t="e">
        <f t="shared" si="10"/>
        <v>#NUM!</v>
      </c>
      <c r="M108" s="25" t="e">
        <f t="shared" si="11"/>
        <v>#NUM!</v>
      </c>
      <c r="N108" s="25" t="e">
        <f t="shared" si="12"/>
        <v>#NUM!</v>
      </c>
      <c r="O108" s="25" t="e">
        <f t="shared" si="13"/>
        <v>#NUM!</v>
      </c>
      <c r="P108" s="33" t="e">
        <f t="shared" si="14"/>
        <v>#NUM!</v>
      </c>
      <c r="Q108" s="3">
        <f t="shared" si="15"/>
        <v>0</v>
      </c>
    </row>
    <row r="109" spans="2:17" ht="15.75" customHeight="1" x14ac:dyDescent="0.2">
      <c r="B109" s="3">
        <f t="shared" si="16"/>
        <v>3.6315421701112308E-3</v>
      </c>
      <c r="C109" s="3">
        <f t="shared" si="1"/>
        <v>14496.523070653377</v>
      </c>
      <c r="D109" s="3">
        <f t="shared" si="2"/>
        <v>0</v>
      </c>
      <c r="E109" s="3">
        <f t="shared" si="3"/>
        <v>9.5130133449573933</v>
      </c>
      <c r="F109" s="3">
        <f t="shared" si="4"/>
        <v>0</v>
      </c>
      <c r="G109" s="3">
        <f t="shared" si="5"/>
        <v>20527.342231520783</v>
      </c>
      <c r="H109" s="3">
        <f t="shared" si="6"/>
        <v>0</v>
      </c>
      <c r="I109" s="26" t="e">
        <f t="shared" si="7"/>
        <v>#NUM!</v>
      </c>
      <c r="J109" s="23" t="e">
        <f t="shared" si="8"/>
        <v>#NUM!</v>
      </c>
      <c r="K109" s="23" t="e">
        <f t="shared" si="9"/>
        <v>#NUM!</v>
      </c>
      <c r="L109" s="23" t="e">
        <f t="shared" si="10"/>
        <v>#NUM!</v>
      </c>
      <c r="M109" s="23" t="e">
        <f t="shared" si="11"/>
        <v>#NUM!</v>
      </c>
      <c r="N109" s="23" t="e">
        <f t="shared" si="12"/>
        <v>#NUM!</v>
      </c>
      <c r="O109" s="23" t="e">
        <f t="shared" si="13"/>
        <v>#NUM!</v>
      </c>
      <c r="P109" s="32" t="e">
        <f t="shared" si="14"/>
        <v>#NUM!</v>
      </c>
      <c r="Q109" s="3">
        <f t="shared" si="15"/>
        <v>0</v>
      </c>
    </row>
    <row r="110" spans="2:17" ht="15.75" customHeight="1" x14ac:dyDescent="0.2">
      <c r="B110" s="3">
        <f t="shared" si="16"/>
        <v>3.6595887776126944E-3</v>
      </c>
      <c r="C110" s="3">
        <f t="shared" si="1"/>
        <v>14822.710110115986</v>
      </c>
      <c r="D110" s="3">
        <f t="shared" si="2"/>
        <v>0</v>
      </c>
      <c r="E110" s="3">
        <f t="shared" si="3"/>
        <v>9.5538994832495092</v>
      </c>
      <c r="F110" s="3">
        <f t="shared" si="4"/>
        <v>0</v>
      </c>
      <c r="G110" s="3">
        <f t="shared" si="5"/>
        <v>20597.636190092238</v>
      </c>
      <c r="H110" s="3">
        <f t="shared" si="6"/>
        <v>0</v>
      </c>
      <c r="I110" s="24" t="e">
        <f t="shared" si="7"/>
        <v>#NUM!</v>
      </c>
      <c r="J110" s="25" t="e">
        <f t="shared" si="8"/>
        <v>#NUM!</v>
      </c>
      <c r="K110" s="25" t="e">
        <f t="shared" si="9"/>
        <v>#NUM!</v>
      </c>
      <c r="L110" s="25" t="e">
        <f t="shared" si="10"/>
        <v>#NUM!</v>
      </c>
      <c r="M110" s="25" t="e">
        <f t="shared" si="11"/>
        <v>#NUM!</v>
      </c>
      <c r="N110" s="25" t="e">
        <f t="shared" si="12"/>
        <v>#NUM!</v>
      </c>
      <c r="O110" s="25" t="e">
        <f t="shared" si="13"/>
        <v>#NUM!</v>
      </c>
      <c r="P110" s="33" t="e">
        <f t="shared" si="14"/>
        <v>#NUM!</v>
      </c>
      <c r="Q110" s="3">
        <f t="shared" si="15"/>
        <v>0</v>
      </c>
    </row>
    <row r="111" spans="2:17" ht="15.75" customHeight="1" x14ac:dyDescent="0.2">
      <c r="B111" s="3">
        <f t="shared" si="16"/>
        <v>3.6876353851141579E-3</v>
      </c>
      <c r="C111" s="3">
        <f t="shared" si="1"/>
        <v>15148.897149578595</v>
      </c>
      <c r="D111" s="3">
        <f t="shared" si="2"/>
        <v>0</v>
      </c>
      <c r="E111" s="3">
        <f t="shared" si="3"/>
        <v>9.5947856215416216</v>
      </c>
      <c r="F111" s="3">
        <f t="shared" si="4"/>
        <v>0</v>
      </c>
      <c r="G111" s="3">
        <f t="shared" si="5"/>
        <v>20665.857461014839</v>
      </c>
      <c r="H111" s="3">
        <f t="shared" si="6"/>
        <v>0</v>
      </c>
      <c r="I111" s="26" t="e">
        <f t="shared" si="7"/>
        <v>#NUM!</v>
      </c>
      <c r="J111" s="23" t="e">
        <f t="shared" si="8"/>
        <v>#NUM!</v>
      </c>
      <c r="K111" s="23" t="e">
        <f t="shared" si="9"/>
        <v>#NUM!</v>
      </c>
      <c r="L111" s="23" t="e">
        <f t="shared" si="10"/>
        <v>#NUM!</v>
      </c>
      <c r="M111" s="23" t="e">
        <f t="shared" si="11"/>
        <v>#NUM!</v>
      </c>
      <c r="N111" s="23" t="e">
        <f t="shared" si="12"/>
        <v>#NUM!</v>
      </c>
      <c r="O111" s="23" t="e">
        <f t="shared" si="13"/>
        <v>#NUM!</v>
      </c>
      <c r="P111" s="32" t="e">
        <f t="shared" si="14"/>
        <v>#NUM!</v>
      </c>
      <c r="Q111" s="3">
        <f t="shared" si="15"/>
        <v>0</v>
      </c>
    </row>
    <row r="112" spans="2:17" ht="15.75" customHeight="1" x14ac:dyDescent="0.2">
      <c r="B112" s="3">
        <f t="shared" si="16"/>
        <v>3.7156819926156214E-3</v>
      </c>
      <c r="C112" s="3">
        <f t="shared" si="1"/>
        <v>15475.084189041205</v>
      </c>
      <c r="D112" s="3">
        <f t="shared" si="2"/>
        <v>0</v>
      </c>
      <c r="E112" s="3">
        <f t="shared" si="3"/>
        <v>9.6356717598337376</v>
      </c>
      <c r="F112" s="3">
        <f t="shared" si="4"/>
        <v>0</v>
      </c>
      <c r="G112" s="3">
        <f t="shared" si="5"/>
        <v>20732.089242005921</v>
      </c>
      <c r="H112" s="3">
        <f t="shared" si="6"/>
        <v>0</v>
      </c>
      <c r="I112" s="24" t="e">
        <f t="shared" si="7"/>
        <v>#NUM!</v>
      </c>
      <c r="J112" s="25" t="e">
        <f t="shared" si="8"/>
        <v>#NUM!</v>
      </c>
      <c r="K112" s="25" t="e">
        <f t="shared" si="9"/>
        <v>#NUM!</v>
      </c>
      <c r="L112" s="25" t="e">
        <f t="shared" si="10"/>
        <v>#NUM!</v>
      </c>
      <c r="M112" s="25" t="e">
        <f t="shared" si="11"/>
        <v>#NUM!</v>
      </c>
      <c r="N112" s="25" t="e">
        <f t="shared" si="12"/>
        <v>#NUM!</v>
      </c>
      <c r="O112" s="25" t="e">
        <f t="shared" si="13"/>
        <v>#NUM!</v>
      </c>
      <c r="P112" s="33" t="e">
        <f t="shared" si="14"/>
        <v>#NUM!</v>
      </c>
      <c r="Q112" s="3">
        <f t="shared" si="15"/>
        <v>0</v>
      </c>
    </row>
    <row r="113" spans="2:17" ht="15.75" customHeight="1" x14ac:dyDescent="0.2">
      <c r="B113" s="3">
        <f t="shared" si="16"/>
        <v>3.7437286001170849E-3</v>
      </c>
      <c r="C113" s="3">
        <f t="shared" si="1"/>
        <v>15801.271228503814</v>
      </c>
      <c r="D113" s="3">
        <f t="shared" si="2"/>
        <v>0</v>
      </c>
      <c r="E113" s="3">
        <f t="shared" si="3"/>
        <v>9.67655789812585</v>
      </c>
      <c r="F113" s="3">
        <f t="shared" si="4"/>
        <v>0</v>
      </c>
      <c r="G113" s="3">
        <f t="shared" si="5"/>
        <v>20796.409972447687</v>
      </c>
      <c r="H113" s="3">
        <f t="shared" si="6"/>
        <v>0</v>
      </c>
      <c r="I113" s="26" t="e">
        <f t="shared" si="7"/>
        <v>#NUM!</v>
      </c>
      <c r="J113" s="23" t="e">
        <f t="shared" si="8"/>
        <v>#NUM!</v>
      </c>
      <c r="K113" s="23" t="e">
        <f t="shared" si="9"/>
        <v>#NUM!</v>
      </c>
      <c r="L113" s="23" t="e">
        <f t="shared" si="10"/>
        <v>#NUM!</v>
      </c>
      <c r="M113" s="23" t="e">
        <f t="shared" si="11"/>
        <v>#NUM!</v>
      </c>
      <c r="N113" s="23" t="e">
        <f t="shared" si="12"/>
        <v>#NUM!</v>
      </c>
      <c r="O113" s="23" t="e">
        <f t="shared" si="13"/>
        <v>#NUM!</v>
      </c>
      <c r="P113" s="32" t="e">
        <f t="shared" si="14"/>
        <v>#NUM!</v>
      </c>
      <c r="Q113" s="3">
        <f t="shared" si="15"/>
        <v>0</v>
      </c>
    </row>
    <row r="114" spans="2:17" ht="15.75" customHeight="1" x14ac:dyDescent="0.2">
      <c r="B114" s="3">
        <f t="shared" si="16"/>
        <v>3.7717752076185484E-3</v>
      </c>
      <c r="C114" s="3">
        <f t="shared" si="1"/>
        <v>16127.458267966424</v>
      </c>
      <c r="D114" s="3">
        <f t="shared" si="2"/>
        <v>0</v>
      </c>
      <c r="E114" s="3">
        <f t="shared" si="3"/>
        <v>9.7174440364179659</v>
      </c>
      <c r="F114" s="3">
        <f t="shared" si="4"/>
        <v>0</v>
      </c>
      <c r="G114" s="3">
        <f t="shared" si="5"/>
        <v>20858.893694247963</v>
      </c>
      <c r="H114" s="3">
        <f t="shared" si="6"/>
        <v>0</v>
      </c>
      <c r="I114" s="24" t="e">
        <f t="shared" si="7"/>
        <v>#NUM!</v>
      </c>
      <c r="J114" s="25" t="e">
        <f t="shared" si="8"/>
        <v>#NUM!</v>
      </c>
      <c r="K114" s="25" t="e">
        <f t="shared" si="9"/>
        <v>#NUM!</v>
      </c>
      <c r="L114" s="25" t="e">
        <f t="shared" si="10"/>
        <v>#NUM!</v>
      </c>
      <c r="M114" s="25" t="e">
        <f t="shared" si="11"/>
        <v>#NUM!</v>
      </c>
      <c r="N114" s="25" t="e">
        <f t="shared" si="12"/>
        <v>#NUM!</v>
      </c>
      <c r="O114" s="25" t="e">
        <f t="shared" si="13"/>
        <v>#NUM!</v>
      </c>
      <c r="P114" s="33" t="e">
        <f t="shared" si="14"/>
        <v>#NUM!</v>
      </c>
      <c r="Q114" s="3">
        <f t="shared" si="15"/>
        <v>0</v>
      </c>
    </row>
    <row r="115" spans="2:17" ht="15.75" customHeight="1" x14ac:dyDescent="0.2">
      <c r="B115" s="3">
        <f t="shared" si="16"/>
        <v>3.799821815120012E-3</v>
      </c>
      <c r="C115" s="3">
        <f t="shared" si="1"/>
        <v>16453.645307429033</v>
      </c>
      <c r="D115" s="3">
        <f t="shared" si="2"/>
        <v>0</v>
      </c>
      <c r="E115" s="3">
        <f t="shared" si="3"/>
        <v>9.7583301747100784</v>
      </c>
      <c r="F115" s="3">
        <f t="shared" si="4"/>
        <v>0</v>
      </c>
      <c r="G115" s="3">
        <f t="shared" si="5"/>
        <v>20919.610378623631</v>
      </c>
      <c r="H115" s="3">
        <f t="shared" si="6"/>
        <v>0</v>
      </c>
      <c r="I115" s="26" t="e">
        <f t="shared" si="7"/>
        <v>#NUM!</v>
      </c>
      <c r="J115" s="23" t="e">
        <f t="shared" si="8"/>
        <v>#NUM!</v>
      </c>
      <c r="K115" s="23" t="e">
        <f t="shared" si="9"/>
        <v>#NUM!</v>
      </c>
      <c r="L115" s="23" t="e">
        <f t="shared" si="10"/>
        <v>#NUM!</v>
      </c>
      <c r="M115" s="23" t="e">
        <f t="shared" si="11"/>
        <v>#NUM!</v>
      </c>
      <c r="N115" s="23" t="e">
        <f t="shared" si="12"/>
        <v>#NUM!</v>
      </c>
      <c r="O115" s="23" t="e">
        <f t="shared" si="13"/>
        <v>#NUM!</v>
      </c>
      <c r="P115" s="32" t="e">
        <f t="shared" si="14"/>
        <v>#NUM!</v>
      </c>
      <c r="Q115" s="3">
        <f t="shared" si="15"/>
        <v>0</v>
      </c>
    </row>
    <row r="116" spans="2:17" ht="15.75" customHeight="1" x14ac:dyDescent="0.2">
      <c r="B116" s="3">
        <f t="shared" si="16"/>
        <v>3.8278684226214755E-3</v>
      </c>
      <c r="C116" s="3">
        <f t="shared" si="1"/>
        <v>16779.832346891642</v>
      </c>
      <c r="D116" s="3">
        <f t="shared" si="2"/>
        <v>0</v>
      </c>
      <c r="E116" s="3">
        <f t="shared" si="3"/>
        <v>9.7992163130021943</v>
      </c>
      <c r="F116" s="3">
        <f t="shared" si="4"/>
        <v>0</v>
      </c>
      <c r="G116" s="3">
        <f t="shared" si="5"/>
        <v>20978.626222637718</v>
      </c>
      <c r="H116" s="3">
        <f t="shared" si="6"/>
        <v>0</v>
      </c>
      <c r="I116" s="24" t="e">
        <f t="shared" si="7"/>
        <v>#NUM!</v>
      </c>
      <c r="J116" s="25" t="e">
        <f t="shared" si="8"/>
        <v>#NUM!</v>
      </c>
      <c r="K116" s="25" t="e">
        <f t="shared" si="9"/>
        <v>#NUM!</v>
      </c>
      <c r="L116" s="25" t="e">
        <f t="shared" si="10"/>
        <v>#NUM!</v>
      </c>
      <c r="M116" s="25" t="e">
        <f t="shared" si="11"/>
        <v>#NUM!</v>
      </c>
      <c r="N116" s="25" t="e">
        <f t="shared" si="12"/>
        <v>#NUM!</v>
      </c>
      <c r="O116" s="25" t="e">
        <f t="shared" si="13"/>
        <v>#NUM!</v>
      </c>
      <c r="P116" s="33" t="e">
        <f t="shared" si="14"/>
        <v>#NUM!</v>
      </c>
      <c r="Q116" s="3">
        <f t="shared" si="15"/>
        <v>0</v>
      </c>
    </row>
    <row r="117" spans="2:17" ht="15.75" customHeight="1" x14ac:dyDescent="0.2">
      <c r="B117" s="3">
        <f t="shared" si="16"/>
        <v>3.855915030122939E-3</v>
      </c>
      <c r="C117" s="3">
        <f t="shared" si="1"/>
        <v>17106.019386354252</v>
      </c>
      <c r="D117" s="3">
        <f t="shared" si="2"/>
        <v>0</v>
      </c>
      <c r="E117" s="3">
        <f t="shared" si="3"/>
        <v>9.8401024512943067</v>
      </c>
      <c r="F117" s="3">
        <f t="shared" si="4"/>
        <v>0</v>
      </c>
      <c r="G117" s="3">
        <f t="shared" si="5"/>
        <v>21036.003918824565</v>
      </c>
      <c r="H117" s="3">
        <f t="shared" si="6"/>
        <v>0</v>
      </c>
      <c r="I117" s="26" t="e">
        <f t="shared" si="7"/>
        <v>#NUM!</v>
      </c>
      <c r="J117" s="23" t="e">
        <f t="shared" si="8"/>
        <v>#NUM!</v>
      </c>
      <c r="K117" s="23" t="e">
        <f t="shared" si="9"/>
        <v>#NUM!</v>
      </c>
      <c r="L117" s="23" t="e">
        <f t="shared" si="10"/>
        <v>#NUM!</v>
      </c>
      <c r="M117" s="23" t="e">
        <f t="shared" si="11"/>
        <v>#NUM!</v>
      </c>
      <c r="N117" s="23" t="e">
        <f t="shared" si="12"/>
        <v>#NUM!</v>
      </c>
      <c r="O117" s="23" t="e">
        <f t="shared" si="13"/>
        <v>#NUM!</v>
      </c>
      <c r="P117" s="32" t="e">
        <f t="shared" si="14"/>
        <v>#NUM!</v>
      </c>
      <c r="Q117" s="3">
        <f t="shared" si="15"/>
        <v>0</v>
      </c>
    </row>
    <row r="118" spans="2:17" ht="15.75" customHeight="1" x14ac:dyDescent="0.2">
      <c r="B118" s="3">
        <f t="shared" si="16"/>
        <v>3.8839616376244025E-3</v>
      </c>
      <c r="C118" s="3">
        <f t="shared" si="1"/>
        <v>17432.206425816861</v>
      </c>
      <c r="D118" s="3">
        <f t="shared" si="2"/>
        <v>0</v>
      </c>
      <c r="E118" s="3">
        <f t="shared" si="3"/>
        <v>9.8809885895864227</v>
      </c>
      <c r="F118" s="3">
        <f t="shared" si="4"/>
        <v>0</v>
      </c>
      <c r="G118" s="3">
        <f t="shared" si="5"/>
        <v>21091.802900812931</v>
      </c>
      <c r="H118" s="3">
        <f t="shared" si="6"/>
        <v>0</v>
      </c>
      <c r="I118" s="24" t="e">
        <f t="shared" si="7"/>
        <v>#NUM!</v>
      </c>
      <c r="J118" s="25" t="e">
        <f t="shared" si="8"/>
        <v>#NUM!</v>
      </c>
      <c r="K118" s="25" t="e">
        <f t="shared" si="9"/>
        <v>#NUM!</v>
      </c>
      <c r="L118" s="25" t="e">
        <f t="shared" si="10"/>
        <v>#NUM!</v>
      </c>
      <c r="M118" s="25" t="e">
        <f t="shared" si="11"/>
        <v>#NUM!</v>
      </c>
      <c r="N118" s="25" t="e">
        <f t="shared" si="12"/>
        <v>#NUM!</v>
      </c>
      <c r="O118" s="25" t="e">
        <f t="shared" si="13"/>
        <v>#NUM!</v>
      </c>
      <c r="P118" s="33" t="e">
        <f t="shared" si="14"/>
        <v>#NUM!</v>
      </c>
      <c r="Q118" s="3">
        <f t="shared" si="15"/>
        <v>0</v>
      </c>
    </row>
    <row r="119" spans="2:17" ht="15.75" customHeight="1" x14ac:dyDescent="0.2">
      <c r="B119" s="3">
        <f t="shared" si="16"/>
        <v>3.9120082451258665E-3</v>
      </c>
      <c r="C119" s="3">
        <f t="shared" si="1"/>
        <v>17758.393465279471</v>
      </c>
      <c r="D119" s="3">
        <f t="shared" si="2"/>
        <v>0</v>
      </c>
      <c r="E119" s="3">
        <f t="shared" si="3"/>
        <v>9.9218747278785369</v>
      </c>
      <c r="F119" s="3">
        <f t="shared" si="4"/>
        <v>0</v>
      </c>
      <c r="G119" s="3">
        <f t="shared" si="5"/>
        <v>21146.079567493831</v>
      </c>
      <c r="H119" s="3">
        <f t="shared" si="6"/>
        <v>0</v>
      </c>
      <c r="I119" s="26" t="e">
        <f t="shared" si="7"/>
        <v>#NUM!</v>
      </c>
      <c r="J119" s="23" t="e">
        <f t="shared" si="8"/>
        <v>#NUM!</v>
      </c>
      <c r="K119" s="23" t="e">
        <f t="shared" si="9"/>
        <v>#NUM!</v>
      </c>
      <c r="L119" s="23" t="e">
        <f t="shared" si="10"/>
        <v>#NUM!</v>
      </c>
      <c r="M119" s="23" t="e">
        <f t="shared" si="11"/>
        <v>#NUM!</v>
      </c>
      <c r="N119" s="23" t="e">
        <f t="shared" si="12"/>
        <v>#NUM!</v>
      </c>
      <c r="O119" s="23" t="e">
        <f t="shared" si="13"/>
        <v>#NUM!</v>
      </c>
      <c r="P119" s="32" t="e">
        <f t="shared" si="14"/>
        <v>#NUM!</v>
      </c>
      <c r="Q119" s="3">
        <f t="shared" si="15"/>
        <v>0</v>
      </c>
    </row>
    <row r="120" spans="2:17" ht="15.75" customHeight="1" x14ac:dyDescent="0.2">
      <c r="B120" s="3">
        <f t="shared" si="16"/>
        <v>3.94005485262733E-3</v>
      </c>
      <c r="C120" s="3">
        <f t="shared" si="1"/>
        <v>18084.58050474208</v>
      </c>
      <c r="D120" s="3">
        <f t="shared" si="2"/>
        <v>0</v>
      </c>
      <c r="E120" s="3">
        <f t="shared" si="3"/>
        <v>9.962760866170651</v>
      </c>
      <c r="F120" s="3">
        <f t="shared" si="4"/>
        <v>0</v>
      </c>
      <c r="G120" s="3">
        <f t="shared" si="5"/>
        <v>21198.887487967655</v>
      </c>
      <c r="H120" s="3">
        <f t="shared" si="6"/>
        <v>0</v>
      </c>
      <c r="I120" s="24" t="e">
        <f t="shared" si="7"/>
        <v>#NUM!</v>
      </c>
      <c r="J120" s="25" t="e">
        <f t="shared" si="8"/>
        <v>#NUM!</v>
      </c>
      <c r="K120" s="25" t="e">
        <f t="shared" si="9"/>
        <v>#NUM!</v>
      </c>
      <c r="L120" s="25" t="e">
        <f t="shared" si="10"/>
        <v>#NUM!</v>
      </c>
      <c r="M120" s="25" t="e">
        <f t="shared" si="11"/>
        <v>#NUM!</v>
      </c>
      <c r="N120" s="25" t="e">
        <f t="shared" si="12"/>
        <v>#NUM!</v>
      </c>
      <c r="O120" s="25" t="e">
        <f t="shared" si="13"/>
        <v>#NUM!</v>
      </c>
      <c r="P120" s="33" t="e">
        <f t="shared" si="14"/>
        <v>#NUM!</v>
      </c>
      <c r="Q120" s="3">
        <f t="shared" si="15"/>
        <v>0</v>
      </c>
    </row>
    <row r="121" spans="2:17" ht="15.75" customHeight="1" x14ac:dyDescent="0.2">
      <c r="B121" s="3">
        <f t="shared" si="16"/>
        <v>3.9681014601287935E-3</v>
      </c>
      <c r="C121" s="3">
        <f t="shared" si="1"/>
        <v>18410.767544204689</v>
      </c>
      <c r="D121" s="3">
        <f t="shared" si="2"/>
        <v>0</v>
      </c>
      <c r="E121" s="3">
        <f t="shared" si="3"/>
        <v>10.003647004462765</v>
      </c>
      <c r="F121" s="3">
        <f t="shared" si="4"/>
        <v>0</v>
      </c>
      <c r="G121" s="3">
        <f t="shared" si="5"/>
        <v>21250.277589236197</v>
      </c>
      <c r="H121" s="3">
        <f t="shared" si="6"/>
        <v>0</v>
      </c>
      <c r="I121" s="26" t="e">
        <f t="shared" si="7"/>
        <v>#NUM!</v>
      </c>
      <c r="J121" s="23" t="e">
        <f t="shared" si="8"/>
        <v>#NUM!</v>
      </c>
      <c r="K121" s="23" t="e">
        <f t="shared" si="9"/>
        <v>#NUM!</v>
      </c>
      <c r="L121" s="23" t="e">
        <f t="shared" si="10"/>
        <v>#NUM!</v>
      </c>
      <c r="M121" s="23" t="e">
        <f t="shared" si="11"/>
        <v>#NUM!</v>
      </c>
      <c r="N121" s="23" t="e">
        <f t="shared" si="12"/>
        <v>#NUM!</v>
      </c>
      <c r="O121" s="23" t="e">
        <f t="shared" si="13"/>
        <v>#NUM!</v>
      </c>
      <c r="P121" s="32" t="e">
        <f t="shared" si="14"/>
        <v>#NUM!</v>
      </c>
      <c r="Q121" s="3">
        <f t="shared" si="15"/>
        <v>0</v>
      </c>
    </row>
    <row r="122" spans="2:17" ht="15.75" customHeight="1" x14ac:dyDescent="0.2">
      <c r="B122" s="3">
        <f t="shared" si="16"/>
        <v>3.996148067630257E-3</v>
      </c>
      <c r="C122" s="3">
        <f t="shared" si="1"/>
        <v>18736.954583667299</v>
      </c>
      <c r="D122" s="3">
        <f t="shared" si="2"/>
        <v>0</v>
      </c>
      <c r="E122" s="3">
        <f t="shared" si="3"/>
        <v>10.044533142754879</v>
      </c>
      <c r="F122" s="3">
        <f t="shared" si="4"/>
        <v>0</v>
      </c>
      <c r="G122" s="3">
        <f t="shared" si="5"/>
        <v>21300.298328372981</v>
      </c>
      <c r="H122" s="3">
        <f t="shared" si="6"/>
        <v>0</v>
      </c>
      <c r="I122" s="24" t="e">
        <f t="shared" si="7"/>
        <v>#NUM!</v>
      </c>
      <c r="J122" s="25" t="e">
        <f t="shared" si="8"/>
        <v>#NUM!</v>
      </c>
      <c r="K122" s="25" t="e">
        <f t="shared" si="9"/>
        <v>#NUM!</v>
      </c>
      <c r="L122" s="25" t="e">
        <f t="shared" si="10"/>
        <v>#NUM!</v>
      </c>
      <c r="M122" s="25" t="e">
        <f t="shared" si="11"/>
        <v>#NUM!</v>
      </c>
      <c r="N122" s="25" t="e">
        <f t="shared" si="12"/>
        <v>#NUM!</v>
      </c>
      <c r="O122" s="25" t="e">
        <f t="shared" si="13"/>
        <v>#NUM!</v>
      </c>
      <c r="P122" s="33" t="e">
        <f t="shared" si="14"/>
        <v>#NUM!</v>
      </c>
      <c r="Q122" s="3">
        <f t="shared" si="15"/>
        <v>0</v>
      </c>
    </row>
    <row r="123" spans="2:17" ht="15.75" customHeight="1" x14ac:dyDescent="0.2">
      <c r="B123" s="3">
        <f t="shared" si="16"/>
        <v>4.0241946751317205E-3</v>
      </c>
      <c r="C123" s="3">
        <f t="shared" si="1"/>
        <v>19063.141623129908</v>
      </c>
      <c r="D123" s="3">
        <f t="shared" si="2"/>
        <v>0</v>
      </c>
      <c r="E123" s="3">
        <f t="shared" si="3"/>
        <v>10.085419281046994</v>
      </c>
      <c r="F123" s="3">
        <f t="shared" si="4"/>
        <v>0</v>
      </c>
      <c r="G123" s="3">
        <f t="shared" si="5"/>
        <v>21348.995850703701</v>
      </c>
      <c r="H123" s="3">
        <f t="shared" si="6"/>
        <v>0</v>
      </c>
      <c r="I123" s="26" t="e">
        <f t="shared" si="7"/>
        <v>#NUM!</v>
      </c>
      <c r="J123" s="23" t="e">
        <f t="shared" si="8"/>
        <v>#NUM!</v>
      </c>
      <c r="K123" s="23" t="e">
        <f t="shared" si="9"/>
        <v>#NUM!</v>
      </c>
      <c r="L123" s="23" t="e">
        <f t="shared" si="10"/>
        <v>#NUM!</v>
      </c>
      <c r="M123" s="23" t="e">
        <f t="shared" si="11"/>
        <v>#NUM!</v>
      </c>
      <c r="N123" s="23" t="e">
        <f t="shared" si="12"/>
        <v>#NUM!</v>
      </c>
      <c r="O123" s="23" t="e">
        <f t="shared" si="13"/>
        <v>#NUM!</v>
      </c>
      <c r="P123" s="32" t="e">
        <f t="shared" si="14"/>
        <v>#NUM!</v>
      </c>
      <c r="Q123" s="3">
        <f t="shared" si="15"/>
        <v>0</v>
      </c>
    </row>
    <row r="124" spans="2:17" ht="15.75" customHeight="1" x14ac:dyDescent="0.2">
      <c r="B124" s="3">
        <f t="shared" si="16"/>
        <v>4.052241282633184E-3</v>
      </c>
      <c r="C124" s="3">
        <f t="shared" si="1"/>
        <v>19389.328662592518</v>
      </c>
      <c r="D124" s="3">
        <f t="shared" si="2"/>
        <v>0</v>
      </c>
      <c r="E124" s="3">
        <f t="shared" si="3"/>
        <v>10.126305419339108</v>
      </c>
      <c r="F124" s="3">
        <f t="shared" si="4"/>
        <v>0</v>
      </c>
      <c r="G124" s="3">
        <f t="shared" si="5"/>
        <v>21396.414135353996</v>
      </c>
      <c r="H124" s="3">
        <f t="shared" si="6"/>
        <v>0</v>
      </c>
      <c r="I124" s="24" t="e">
        <f t="shared" si="7"/>
        <v>#NUM!</v>
      </c>
      <c r="J124" s="25" t="e">
        <f t="shared" si="8"/>
        <v>#NUM!</v>
      </c>
      <c r="K124" s="25" t="e">
        <f t="shared" si="9"/>
        <v>#NUM!</v>
      </c>
      <c r="L124" s="25" t="e">
        <f t="shared" si="10"/>
        <v>#NUM!</v>
      </c>
      <c r="M124" s="25" t="e">
        <f t="shared" si="11"/>
        <v>#NUM!</v>
      </c>
      <c r="N124" s="25" t="e">
        <f t="shared" si="12"/>
        <v>#NUM!</v>
      </c>
      <c r="O124" s="25" t="e">
        <f t="shared" si="13"/>
        <v>#NUM!</v>
      </c>
      <c r="P124" s="33" t="e">
        <f t="shared" si="14"/>
        <v>#NUM!</v>
      </c>
      <c r="Q124" s="3">
        <f t="shared" si="15"/>
        <v>0</v>
      </c>
    </row>
    <row r="125" spans="2:17" ht="15.75" customHeight="1" x14ac:dyDescent="0.2">
      <c r="B125" s="3">
        <f t="shared" si="16"/>
        <v>4.0802878901346476E-3</v>
      </c>
      <c r="C125" s="3">
        <f t="shared" si="1"/>
        <v>19715.515702055127</v>
      </c>
      <c r="D125" s="3">
        <f t="shared" si="2"/>
        <v>0</v>
      </c>
      <c r="E125" s="3">
        <f t="shared" si="3"/>
        <v>10.167191557631224</v>
      </c>
      <c r="F125" s="3">
        <f t="shared" si="4"/>
        <v>0</v>
      </c>
      <c r="G125" s="3">
        <f t="shared" si="5"/>
        <v>21442.595129369209</v>
      </c>
      <c r="H125" s="3">
        <f t="shared" si="6"/>
        <v>0</v>
      </c>
      <c r="I125" s="26" t="e">
        <f t="shared" si="7"/>
        <v>#NUM!</v>
      </c>
      <c r="J125" s="23" t="e">
        <f t="shared" si="8"/>
        <v>#NUM!</v>
      </c>
      <c r="K125" s="23" t="e">
        <f t="shared" si="9"/>
        <v>#NUM!</v>
      </c>
      <c r="L125" s="23" t="e">
        <f t="shared" si="10"/>
        <v>#NUM!</v>
      </c>
      <c r="M125" s="23" t="e">
        <f t="shared" si="11"/>
        <v>#NUM!</v>
      </c>
      <c r="N125" s="23" t="e">
        <f t="shared" si="12"/>
        <v>#NUM!</v>
      </c>
      <c r="O125" s="23" t="e">
        <f t="shared" si="13"/>
        <v>#NUM!</v>
      </c>
      <c r="P125" s="32" t="e">
        <f t="shared" si="14"/>
        <v>#NUM!</v>
      </c>
      <c r="Q125" s="3">
        <f t="shared" si="15"/>
        <v>0</v>
      </c>
    </row>
    <row r="126" spans="2:17" ht="15.75" customHeight="1" x14ac:dyDescent="0.2">
      <c r="B126" s="3">
        <f t="shared" si="16"/>
        <v>4.1083344976361111E-3</v>
      </c>
      <c r="C126" s="3">
        <f t="shared" si="1"/>
        <v>20041.702741517736</v>
      </c>
      <c r="D126" s="3">
        <f t="shared" si="2"/>
        <v>0</v>
      </c>
      <c r="E126" s="3">
        <f t="shared" si="3"/>
        <v>10.208077695923336</v>
      </c>
      <c r="F126" s="3">
        <f t="shared" si="4"/>
        <v>0</v>
      </c>
      <c r="G126" s="3">
        <f t="shared" si="5"/>
        <v>21487.578871477952</v>
      </c>
      <c r="H126" s="3">
        <f t="shared" si="6"/>
        <v>0</v>
      </c>
      <c r="I126" s="24" t="e">
        <f t="shared" si="7"/>
        <v>#NUM!</v>
      </c>
      <c r="J126" s="25" t="e">
        <f t="shared" si="8"/>
        <v>#NUM!</v>
      </c>
      <c r="K126" s="25" t="e">
        <f t="shared" si="9"/>
        <v>#NUM!</v>
      </c>
      <c r="L126" s="25" t="e">
        <f t="shared" si="10"/>
        <v>#NUM!</v>
      </c>
      <c r="M126" s="25" t="e">
        <f t="shared" si="11"/>
        <v>#NUM!</v>
      </c>
      <c r="N126" s="25" t="e">
        <f t="shared" si="12"/>
        <v>#NUM!</v>
      </c>
      <c r="O126" s="25" t="e">
        <f t="shared" si="13"/>
        <v>#NUM!</v>
      </c>
      <c r="P126" s="33" t="e">
        <f t="shared" si="14"/>
        <v>#NUM!</v>
      </c>
      <c r="Q126" s="3">
        <f t="shared" si="15"/>
        <v>0</v>
      </c>
    </row>
    <row r="127" spans="2:17" ht="15.75" customHeight="1" x14ac:dyDescent="0.2">
      <c r="B127" s="3">
        <f t="shared" si="16"/>
        <v>4.1363811051375746E-3</v>
      </c>
      <c r="C127" s="3">
        <f t="shared" si="1"/>
        <v>20367.889780980346</v>
      </c>
      <c r="D127" s="3">
        <f t="shared" si="2"/>
        <v>0</v>
      </c>
      <c r="E127" s="3">
        <f t="shared" si="3"/>
        <v>10.24896383421545</v>
      </c>
      <c r="F127" s="3">
        <f t="shared" si="4"/>
        <v>0</v>
      </c>
      <c r="G127" s="3">
        <f t="shared" si="5"/>
        <v>21531.403606454816</v>
      </c>
      <c r="H127" s="3">
        <f t="shared" si="6"/>
        <v>0</v>
      </c>
      <c r="I127" s="26" t="e">
        <f t="shared" si="7"/>
        <v>#NUM!</v>
      </c>
      <c r="J127" s="23" t="e">
        <f t="shared" si="8"/>
        <v>#NUM!</v>
      </c>
      <c r="K127" s="23" t="e">
        <f t="shared" si="9"/>
        <v>#NUM!</v>
      </c>
      <c r="L127" s="23" t="e">
        <f t="shared" si="10"/>
        <v>#NUM!</v>
      </c>
      <c r="M127" s="23" t="e">
        <f t="shared" si="11"/>
        <v>#NUM!</v>
      </c>
      <c r="N127" s="23" t="e">
        <f t="shared" si="12"/>
        <v>#NUM!</v>
      </c>
      <c r="O127" s="23" t="e">
        <f t="shared" si="13"/>
        <v>#NUM!</v>
      </c>
      <c r="P127" s="32" t="e">
        <f t="shared" si="14"/>
        <v>#NUM!</v>
      </c>
      <c r="Q127" s="3">
        <f t="shared" si="15"/>
        <v>0</v>
      </c>
    </row>
    <row r="128" spans="2:17" ht="15.75" customHeight="1" x14ac:dyDescent="0.2">
      <c r="B128" s="3">
        <f t="shared" si="16"/>
        <v>4.1644277126390381E-3</v>
      </c>
      <c r="C128" s="3">
        <f t="shared" si="1"/>
        <v>20694.076820442955</v>
      </c>
      <c r="D128" s="3">
        <f t="shared" si="2"/>
        <v>0</v>
      </c>
      <c r="E128" s="3">
        <f t="shared" si="3"/>
        <v>10.289849972507565</v>
      </c>
      <c r="F128" s="3">
        <f t="shared" si="4"/>
        <v>0</v>
      </c>
      <c r="G128" s="3">
        <f t="shared" si="5"/>
        <v>21574.10589093564</v>
      </c>
      <c r="H128" s="3">
        <f t="shared" si="6"/>
        <v>0</v>
      </c>
      <c r="I128" s="24" t="e">
        <f t="shared" si="7"/>
        <v>#NUM!</v>
      </c>
      <c r="J128" s="25" t="e">
        <f t="shared" si="8"/>
        <v>#NUM!</v>
      </c>
      <c r="K128" s="25" t="e">
        <f t="shared" si="9"/>
        <v>#NUM!</v>
      </c>
      <c r="L128" s="25" t="e">
        <f t="shared" si="10"/>
        <v>#NUM!</v>
      </c>
      <c r="M128" s="25" t="e">
        <f t="shared" si="11"/>
        <v>#NUM!</v>
      </c>
      <c r="N128" s="25" t="e">
        <f t="shared" si="12"/>
        <v>#NUM!</v>
      </c>
      <c r="O128" s="25" t="e">
        <f t="shared" si="13"/>
        <v>#NUM!</v>
      </c>
      <c r="P128" s="33" t="e">
        <f t="shared" si="14"/>
        <v>#NUM!</v>
      </c>
      <c r="Q128" s="3">
        <f t="shared" si="15"/>
        <v>0</v>
      </c>
    </row>
    <row r="129" spans="2:33" ht="15.75" customHeight="1" x14ac:dyDescent="0.2">
      <c r="B129" s="3">
        <f t="shared" si="16"/>
        <v>4.1924743201405016E-3</v>
      </c>
      <c r="C129" s="3">
        <f t="shared" si="1"/>
        <v>21020.263859905564</v>
      </c>
      <c r="D129" s="3">
        <f t="shared" si="2"/>
        <v>0</v>
      </c>
      <c r="E129" s="3">
        <f t="shared" si="3"/>
        <v>10.33073611079968</v>
      </c>
      <c r="F129" s="3">
        <f t="shared" si="4"/>
        <v>0</v>
      </c>
      <c r="G129" s="3">
        <f t="shared" si="5"/>
        <v>21615.720691448845</v>
      </c>
      <c r="H129" s="3">
        <f t="shared" si="6"/>
        <v>0</v>
      </c>
      <c r="I129" s="26" t="e">
        <f t="shared" si="7"/>
        <v>#NUM!</v>
      </c>
      <c r="J129" s="23" t="e">
        <f t="shared" si="8"/>
        <v>#NUM!</v>
      </c>
      <c r="K129" s="23" t="e">
        <f t="shared" si="9"/>
        <v>#NUM!</v>
      </c>
      <c r="L129" s="23" t="e">
        <f t="shared" si="10"/>
        <v>#NUM!</v>
      </c>
      <c r="M129" s="23" t="e">
        <f t="shared" si="11"/>
        <v>#NUM!</v>
      </c>
      <c r="N129" s="23" t="e">
        <f t="shared" si="12"/>
        <v>#NUM!</v>
      </c>
      <c r="O129" s="23" t="e">
        <f t="shared" si="13"/>
        <v>#NUM!</v>
      </c>
      <c r="P129" s="32" t="e">
        <f t="shared" si="14"/>
        <v>#NUM!</v>
      </c>
      <c r="Q129" s="3">
        <f t="shared" si="15"/>
        <v>0</v>
      </c>
    </row>
    <row r="130" spans="2:33" ht="15.75" customHeight="1" x14ac:dyDescent="0.2">
      <c r="B130" s="3">
        <f t="shared" si="16"/>
        <v>4.2205209276419652E-3</v>
      </c>
      <c r="C130" s="3">
        <f t="shared" si="1"/>
        <v>21346.450899368174</v>
      </c>
      <c r="D130" s="3">
        <f t="shared" si="2"/>
        <v>0</v>
      </c>
      <c r="E130" s="3">
        <f t="shared" si="3"/>
        <v>10.371622249091793</v>
      </c>
      <c r="F130" s="3">
        <f t="shared" si="4"/>
        <v>0</v>
      </c>
      <c r="G130" s="3">
        <f t="shared" si="5"/>
        <v>21656.281475347423</v>
      </c>
      <c r="H130" s="3">
        <f t="shared" si="6"/>
        <v>0</v>
      </c>
      <c r="I130" s="24" t="e">
        <f t="shared" si="7"/>
        <v>#NUM!</v>
      </c>
      <c r="J130" s="25" t="e">
        <f t="shared" si="8"/>
        <v>#NUM!</v>
      </c>
      <c r="K130" s="25" t="e">
        <f t="shared" si="9"/>
        <v>#NUM!</v>
      </c>
      <c r="L130" s="25" t="e">
        <f t="shared" si="10"/>
        <v>#NUM!</v>
      </c>
      <c r="M130" s="25" t="e">
        <f t="shared" si="11"/>
        <v>#NUM!</v>
      </c>
      <c r="N130" s="25" t="e">
        <f t="shared" si="12"/>
        <v>#NUM!</v>
      </c>
      <c r="O130" s="25" t="e">
        <f t="shared" si="13"/>
        <v>#NUM!</v>
      </c>
      <c r="P130" s="33" t="e">
        <f t="shared" si="14"/>
        <v>#NUM!</v>
      </c>
      <c r="Q130" s="3">
        <f t="shared" si="15"/>
        <v>0</v>
      </c>
    </row>
    <row r="131" spans="2:33" ht="15.75" customHeight="1" x14ac:dyDescent="0.2">
      <c r="B131" s="3">
        <f t="shared" si="16"/>
        <v>4.2485675351434287E-3</v>
      </c>
      <c r="C131" s="3">
        <f t="shared" si="1"/>
        <v>21672.637938830783</v>
      </c>
      <c r="D131" s="3">
        <f t="shared" si="2"/>
        <v>0</v>
      </c>
      <c r="E131" s="3">
        <f t="shared" si="3"/>
        <v>10.412508387383907</v>
      </c>
      <c r="F131" s="3">
        <f t="shared" si="4"/>
        <v>0</v>
      </c>
      <c r="G131" s="3">
        <f t="shared" si="5"/>
        <v>21695.82029525633</v>
      </c>
      <c r="H131" s="3">
        <f t="shared" si="6"/>
        <v>0</v>
      </c>
      <c r="I131" s="26" t="e">
        <f t="shared" si="7"/>
        <v>#NUM!</v>
      </c>
      <c r="J131" s="23" t="e">
        <f t="shared" si="8"/>
        <v>#NUM!</v>
      </c>
      <c r="K131" s="23" t="e">
        <f t="shared" si="9"/>
        <v>#NUM!</v>
      </c>
      <c r="L131" s="23" t="e">
        <f t="shared" si="10"/>
        <v>#NUM!</v>
      </c>
      <c r="M131" s="23" t="e">
        <f t="shared" si="11"/>
        <v>#NUM!</v>
      </c>
      <c r="N131" s="23" t="e">
        <f t="shared" si="12"/>
        <v>#NUM!</v>
      </c>
      <c r="O131" s="23" t="e">
        <f t="shared" si="13"/>
        <v>#NUM!</v>
      </c>
      <c r="P131" s="32" t="e">
        <f t="shared" si="14"/>
        <v>#NUM!</v>
      </c>
      <c r="Q131" s="3">
        <f t="shared" si="15"/>
        <v>0</v>
      </c>
    </row>
    <row r="132" spans="2:33" ht="15.75" customHeight="1" x14ac:dyDescent="0.2">
      <c r="B132" s="3">
        <f t="shared" si="16"/>
        <v>4.2766141426448922E-3</v>
      </c>
      <c r="C132" s="3">
        <f t="shared" si="1"/>
        <v>21998.824978293393</v>
      </c>
      <c r="D132" s="3">
        <f t="shared" si="2"/>
        <v>0</v>
      </c>
      <c r="E132" s="3">
        <f t="shared" si="3"/>
        <v>10.453394525676021</v>
      </c>
      <c r="F132" s="3">
        <f t="shared" si="4"/>
        <v>0</v>
      </c>
      <c r="G132" s="3">
        <f t="shared" si="5"/>
        <v>21734.367867588389</v>
      </c>
      <c r="H132" s="3">
        <f t="shared" si="6"/>
        <v>0</v>
      </c>
      <c r="I132" s="24" t="e">
        <f t="shared" si="7"/>
        <v>#NUM!</v>
      </c>
      <c r="J132" s="25" t="e">
        <f t="shared" si="8"/>
        <v>#NUM!</v>
      </c>
      <c r="K132" s="25" t="e">
        <f t="shared" si="9"/>
        <v>#NUM!</v>
      </c>
      <c r="L132" s="25" t="e">
        <f t="shared" si="10"/>
        <v>#NUM!</v>
      </c>
      <c r="M132" s="25" t="e">
        <f t="shared" si="11"/>
        <v>#NUM!</v>
      </c>
      <c r="N132" s="25" t="e">
        <f t="shared" si="12"/>
        <v>#NUM!</v>
      </c>
      <c r="O132" s="25" t="e">
        <f t="shared" si="13"/>
        <v>#NUM!</v>
      </c>
      <c r="P132" s="33" t="e">
        <f t="shared" si="14"/>
        <v>#NUM!</v>
      </c>
      <c r="Q132" s="3">
        <f t="shared" si="15"/>
        <v>0</v>
      </c>
    </row>
    <row r="133" spans="2:33" ht="15.75" customHeight="1" x14ac:dyDescent="0.2">
      <c r="B133" s="3">
        <f t="shared" si="16"/>
        <v>4.3046607501463557E-3</v>
      </c>
      <c r="C133" s="3">
        <f t="shared" si="1"/>
        <v>22325.012017755995</v>
      </c>
      <c r="D133" s="3">
        <f t="shared" si="2"/>
        <v>0</v>
      </c>
      <c r="E133" s="3">
        <f t="shared" si="3"/>
        <v>10.494280663968137</v>
      </c>
      <c r="F133" s="3">
        <f t="shared" si="4"/>
        <v>0</v>
      </c>
      <c r="G133" s="3">
        <f t="shared" si="5"/>
        <v>21771.953645626971</v>
      </c>
      <c r="H133" s="3">
        <f t="shared" si="6"/>
        <v>0</v>
      </c>
      <c r="I133" s="26" t="e">
        <f t="shared" si="7"/>
        <v>#NUM!</v>
      </c>
      <c r="J133" s="23" t="e">
        <f t="shared" si="8"/>
        <v>#NUM!</v>
      </c>
      <c r="K133" s="23" t="e">
        <f t="shared" si="9"/>
        <v>#NUM!</v>
      </c>
      <c r="L133" s="23" t="e">
        <f t="shared" si="10"/>
        <v>#NUM!</v>
      </c>
      <c r="M133" s="23" t="e">
        <f t="shared" si="11"/>
        <v>#NUM!</v>
      </c>
      <c r="N133" s="23" t="e">
        <f t="shared" si="12"/>
        <v>#NUM!</v>
      </c>
      <c r="O133" s="23" t="e">
        <f t="shared" si="13"/>
        <v>#NUM!</v>
      </c>
      <c r="P133" s="32" t="e">
        <f t="shared" si="14"/>
        <v>#NUM!</v>
      </c>
      <c r="Q133" s="3">
        <f t="shared" si="15"/>
        <v>0</v>
      </c>
    </row>
    <row r="134" spans="2:33" ht="15.75" customHeight="1" x14ac:dyDescent="0.2"/>
    <row r="135" spans="2:33" ht="15.75" customHeight="1" x14ac:dyDescent="0.2"/>
    <row r="136" spans="2:33" ht="15.75" customHeight="1" x14ac:dyDescent="0.2"/>
    <row r="137" spans="2:33" ht="15.75" customHeight="1" x14ac:dyDescent="0.2">
      <c r="B137" s="3" t="s">
        <v>336</v>
      </c>
    </row>
    <row r="138" spans="2:33" ht="15.75" customHeight="1" x14ac:dyDescent="0.2">
      <c r="B138" s="3" t="s">
        <v>337</v>
      </c>
      <c r="J138" s="3" t="s">
        <v>338</v>
      </c>
      <c r="R138" s="3" t="s">
        <v>339</v>
      </c>
      <c r="Z138" s="3" t="s">
        <v>340</v>
      </c>
    </row>
    <row r="139" spans="2:33" ht="15.75" customHeight="1" x14ac:dyDescent="0.2">
      <c r="B139" s="3" t="s">
        <v>341</v>
      </c>
      <c r="C139" s="3" t="s">
        <v>342</v>
      </c>
      <c r="D139" s="3" t="s">
        <v>343</v>
      </c>
      <c r="E139" s="3" t="s">
        <v>344</v>
      </c>
      <c r="F139" s="3" t="s">
        <v>345</v>
      </c>
      <c r="G139" s="3" t="s">
        <v>346</v>
      </c>
      <c r="H139" s="3" t="s">
        <v>347</v>
      </c>
      <c r="I139" s="3" t="s">
        <v>287</v>
      </c>
      <c r="J139" s="3" t="s">
        <v>341</v>
      </c>
      <c r="K139" s="3" t="s">
        <v>342</v>
      </c>
      <c r="L139" s="3" t="s">
        <v>343</v>
      </c>
      <c r="M139" s="3" t="s">
        <v>344</v>
      </c>
      <c r="N139" s="3" t="s">
        <v>345</v>
      </c>
      <c r="O139" s="3" t="s">
        <v>346</v>
      </c>
      <c r="P139" s="3" t="s">
        <v>347</v>
      </c>
      <c r="Q139" s="3" t="s">
        <v>287</v>
      </c>
      <c r="R139" s="3" t="s">
        <v>341</v>
      </c>
      <c r="S139" s="3" t="s">
        <v>342</v>
      </c>
      <c r="T139" s="3" t="s">
        <v>343</v>
      </c>
      <c r="U139" s="3" t="s">
        <v>344</v>
      </c>
      <c r="V139" s="3" t="s">
        <v>345</v>
      </c>
      <c r="W139" s="3" t="s">
        <v>346</v>
      </c>
      <c r="X139" s="3" t="s">
        <v>347</v>
      </c>
      <c r="Y139" s="3" t="s">
        <v>287</v>
      </c>
      <c r="Z139" s="3" t="s">
        <v>341</v>
      </c>
      <c r="AA139" s="3" t="s">
        <v>342</v>
      </c>
      <c r="AB139" s="3" t="s">
        <v>343</v>
      </c>
      <c r="AC139" s="3" t="s">
        <v>344</v>
      </c>
      <c r="AD139" s="3" t="s">
        <v>345</v>
      </c>
      <c r="AE139" s="3" t="s">
        <v>346</v>
      </c>
      <c r="AF139" s="3" t="s">
        <v>347</v>
      </c>
      <c r="AG139" s="3" t="s">
        <v>287</v>
      </c>
    </row>
    <row r="140" spans="2:33" ht="15.75" customHeight="1" x14ac:dyDescent="0.2">
      <c r="B140" s="3" t="e">
        <f t="array" ref="B140">IF(O$33&gt;$P$4,0,INDEX($B$33:$B$133,MATCH($P$4,O$33:O$133,1)))</f>
        <v>#NUM!</v>
      </c>
      <c r="C140" s="3" t="e">
        <f t="shared" ref="C140:C339" si="17">IF(B140&gt;$E$5,"N/A",IF(B140&lt;12.6,IF($E$4&lt;0.45,-0.0009502+0.0001695*B140-0.001583*$E$4-(4.403/10^6)*B140^2-0.003114*$E$4*B140+0.2553*$E$4^2+(6.739/10^5)*B140^2*$E$4+0.01549*B140*$E$4^2-0.6876*$E$4^3-0.0002243*B140^2*$E$4^2-0.01762*B140*$E$4^3+0.9136*$E$4^4,-2.245+0.7376*B140+16.03*$E$4-0.02348*B140^2-4.596*B140*$E$4-44.2*$E$4^2+0.1212*B140^2*$E$4+10.5*B140*$E$4^2+59.23*$E$4^3-0.2047*B140^2*$E$4^2-10.43*B140*$E$4^3-38.59*$E$4^4+0.1132*B140^2*$E$4^3+3.82*B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#NUM!</v>
      </c>
      <c r="D140" s="3">
        <f t="shared" ref="D140:D339" si="18">IF($E$6&gt;0,IF(B140&gt;$E$7,"N/A",IF(B140&lt;12.6,IF($E$6&lt;0.45,-0.0009502+0.0001695*B140-0.001583*$E$6-(4.403/10^6)*B140^2-0.003114*$E$6*B140+0.2553*$E$6^2+(6.739/10^5)*B140^2*$E$6+0.01549*B140*$E$6^2-0.6876*$E$6^3-0.0002243*B140^2*$E$6^2-0.01762*B140*$E$6^3+0.9136*$E$6^4,-2.245+0.7376*B140+16.03*$E$6-0.02348*B140^2-4.596*B140*$E$6-44.2*$E$6^2+0.1212*B140^2*$E$6+10.5*B140*$E$6^2+59.23*$E$6^3-0.2047*B140^2*$E$6^2-10.43*B140*$E$6^3-38.59*$E$6^4+0.1132*B140^2*$E$6^3+3.82*B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E140" s="3" t="e">
        <f t="shared" ref="E140:E339" si="19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140/$E$5+(17.04116*$E$4^2.5+62.63268*$E$4^6.5+86.77444*$E$4^11-3.413124*$E$4^19+5.031012*$E$4^19.5)/(0.1209713+30.7257*$E$4^2+155.3054*$E$4^8.5+$E$4^18.5+0.8999767*$E$4^19.5)</f>
        <v>#NUM!</v>
      </c>
      <c r="F140" s="3">
        <f t="shared" ref="F140:F339" si="20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140/$E$7+(17.04116*$E$6^2.5+62.63268*$E$6^6.5+86.77444*$E$6^11-3.413124*$E$6^19+5.031012*$E$6^19.5)/(0.1209713+30.7257*$E$6^2+155.3054*$E$6^8.5+$E$6^18.5+0.8999767*$E$6^19.5),0)</f>
        <v>0</v>
      </c>
      <c r="G140" s="3" t="e">
        <f t="shared" ref="G140:G339" si="21">SQRT((33292900/(E140))*SQRT(C140))</f>
        <v>#NUM!</v>
      </c>
      <c r="H140" s="3">
        <f t="shared" ref="H140:H339" si="22">IF($E$6&gt;0,SQRT((33292900/(F140))*SQRT(D140)),0)</f>
        <v>0</v>
      </c>
      <c r="I140" s="3" t="e">
        <f t="shared" ref="I140:I339" si="23">SQRT(IF(C140&gt;0,C140,C140)/((1+(1.77^2)*(0.000054471*(IF($K$4&gt;0,K$4,G140)-5780)+(1.5275/10^9)*((IF(K$4&gt;0,K$4,G140)-5780)^2)-(2.1709/10^12)*((IF(K$4&gt;0,K$4,G140)-5780)^3)-(3.8282/10^16)*((IF(K$4&gt;0,K$4,G140)-5780)^4)))*0.32)+IF(D140&gt;0,D140,D140)/((1+(1.77^2)*(0.000054471*(IF(K$6&gt;0,K$6,H140)-5780)+(1.5275/10^9)*((IF(K$6&gt;0,K$6,H140)-5780)^2)-(2.1709/10^12)*((IF(K$6&gt;0,K$6,H140)-5780)^3)-(3.8282/10^16)*((IF(K$6&gt;0,K$6,H140)-5780)^4)))*0.32))</f>
        <v>#NUM!</v>
      </c>
      <c r="J140" s="3" t="e">
        <f t="array" ref="J140">IF(M$33&gt;$P$4,0,INDEX($B$33:$B$133,MATCH($P$4,M$33:M$133,1)))</f>
        <v>#NUM!</v>
      </c>
      <c r="K140" s="3" t="e">
        <f t="shared" ref="K140:K339" si="24">IF(J140&gt;$E$5,"N/A",IF(J140&lt;12.6,IF($E$4&lt;0.45,-0.0009502+0.0001695*J140-0.001583*$E$4-(4.403/10^6)*J140^2-0.003114*$E$4*J140+0.2553*$E$4^2+(6.739/10^5)*J140^2*$E$4+0.01549*J140*$E$4^2-0.6876*$E$4^3-0.0002243*J140^2*$E$4^2-0.01762*J140*$E$4^3+0.9136*$E$4^4,-2.245+0.7376*J140+16.03*$E$4-0.02348*J140^2-4.596*J140*$E$4-44.2*$E$4^2+0.1212*J140^2*$E$4+10.5*J140*$E$4^2+59.23*$E$4^3-0.2047*J140^2*$E$4^2-10.43*J140*$E$4^3-38.59*$E$4^4+0.1132*J140^2*$E$4^3+3.82*J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#NUM!</v>
      </c>
      <c r="L140" s="3">
        <f t="shared" ref="L140:L339" si="25">IF($E$6&gt;0,IF(J140&gt;$E$7,"N/A",IF(J140&lt;12.6,IF($E$6&lt;0.45,-0.0009502+0.0001695*J140-0.001583*$E$6-(4.403/10^6)*J140^2-0.003114*$E$6*J140+0.2553*$E$6^2+(6.739/10^5)*J140^2*$E$6+0.01549*J140*$E$6^2-0.6876*$E$6^3-0.0002243*J140^2*$E$6^2-0.01762*J140*$E$6^3+0.9136*$E$6^4,-2.245+0.7376*J140+16.03*$E$6-0.02348*J140^2-4.596*J140*$E$6-44.2*$E$6^2+0.1212*J140^2*$E$6+10.5*J140*$E$6^2+59.23*$E$6^3-0.2047*J140^2*$E$6^2-10.43*J140*$E$6^3-38.59*$E$6^4+0.1132*J140^2*$E$6^3+3.82*J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M140" s="3" t="e">
        <f t="shared" ref="M140:M339" si="26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140/$E$5+(17.04116*$E$4^2.5+62.63268*$E$4^6.5+86.77444*$E$4^11-3.413124*$E$4^19+5.031012*$E$4^19.5)/(0.1209713+30.7257*$E$4^2+155.3054*$E$4^8.5+$E$4^18.5+0.8999767*$E$4^19.5)</f>
        <v>#NUM!</v>
      </c>
      <c r="N140" s="3">
        <f t="shared" ref="N140:N339" si="27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140/$E$7+(17.04116*$E$6^2.5+62.63268*$E$6^6.5+86.77444*$E$6^11-3.413124*$E$6^19+5.031012*$E$6^19.5)/(0.1209713+30.7257*$E$6^2+155.3054*$E$6^8.5+$E$6^18.5+0.8999767*$E$6^19.5),0)</f>
        <v>0</v>
      </c>
      <c r="O140" s="3" t="e">
        <f t="shared" ref="O140:O339" si="28">SQRT((33292900/(M140))*SQRT(K140))</f>
        <v>#NUM!</v>
      </c>
      <c r="P140" s="3">
        <f t="shared" ref="P140:P339" si="29">IF($E$6&gt;0,SQRT((33292900/(N140))*SQRT(L140)),0)</f>
        <v>0</v>
      </c>
      <c r="Q140" s="3" t="e">
        <f t="shared" ref="Q140:Q339" si="30">SQRT(IF(K140&gt;0,K140,K140)/((1+(1.67^2)*(0.000059578*(IF(K$4&gt;0,K$4,O140)-5780)+(1.6707/10^9)*((IF(K$4&gt;0,K$4,O140)-5780)^2)-(3.0058/10^12)*((IF(K$4&gt;0,K$4,O140)-5780)^3)-(5.1925/10^16)*((IF(K$4&gt;0,K$4,O140)-5780)^4)))*0.36)+IF(L140&gt;0,L140,L140)/((1+(1.67^2)*(0.000059578*(IF(K$6&gt;0,K$6,P140)-5780)+(1.6707/10^9)*((IF(K$6&gt;0,K$6,P140)-5780)^2)-(3.0058/10^12)*((IF(K$6&gt;0,K$6,P140)-5780)^3)-(5.1925/10^16)*((IF(K$6&gt;0,K$6,P140)-5780)^4)))*0.36))</f>
        <v>#NUM!</v>
      </c>
      <c r="R140" s="3" t="e">
        <f t="array" ref="R140">IF(K$133&lt;$P$4,$B$133,INDEX($B$33:$B$133,MATCH($P$4,K$33:K$133,1)))</f>
        <v>#NUM!</v>
      </c>
      <c r="S140" s="3" t="e">
        <f t="shared" ref="S140:S339" si="31">IF(R140&gt;$E$5,"N/A",IF(R140&lt;12.6,IF($E$4&lt;0.45,-0.0009502+0.0001695*R140-0.001583*$E$4-(4.403/10^6)*R140^2-0.003114*$E$4*R140+0.2553*$E$4^2+(6.739/10^5)*R140^2*$E$4+0.01549*R140*$E$4^2-0.6876*$E$4^3-0.0002243*R140^2*$E$4^2-0.01762*R140*$E$4^3+0.9136*$E$4^4,-2.245+0.7376*R140+16.03*$E$4-0.02348*R140^2-4.596*R140*$E$4-44.2*$E$4^2+0.1212*R140^2*$E$4+10.5*R140*$E$4^2+59.23*$E$4^3-0.2047*R140^2*$E$4^2-10.43*R140*$E$4^3-38.59*$E$4^4+0.1132*R140^2*$E$4^3+3.82*R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#NUM!</v>
      </c>
      <c r="T140" s="3">
        <f t="shared" ref="T140:T339" si="32">IF($E$6&gt;0,IF(R140&gt;$E$7,"N/A",IF(R140&lt;12.6,IF($E$6&lt;0.45,-0.0009502+0.0001695*R140-0.001583*$E$6-(4.403/10^6)*R140^2-0.003114*$E$6*R140+0.2553*$E$6^2+(6.739/10^5)*R140^2*$E$6+0.01549*R140*$E$6^2-0.6876*$E$6^3-0.0002243*R140^2*$E$6^2-0.01762*R140*$E$6^3+0.9136*$E$6^4,-2.245+0.7376*R140+16.03*$E$6-0.02348*R140^2-4.596*R140*$E$6-44.2*$E$6^2+0.1212*R140^2*$E$6+10.5*R140*$E$6^2+59.23*$E$6^3-0.2047*R140^2*$E$6^2-10.43*R140*$E$6^3-38.59*$E$6^4+0.1132*R140^2*$E$6^3+3.82*R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140" s="3" t="e">
        <f t="shared" ref="U140:U339" si="3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140/$E$5+(17.04116*$E$4^2.5+62.63268*$E$4^6.5+86.77444*$E$4^11-3.413124*$E$4^19+5.031012*$E$4^19.5)/(0.1209713+30.7257*$E$4^2+155.3054*$E$4^8.5+$E$4^18.5+0.8999767*$E$4^19.5)</f>
        <v>#NUM!</v>
      </c>
      <c r="V140" s="3">
        <f t="shared" ref="V140:V339" si="3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140/$E$7+(17.04116*$E$6^2.5+62.63268*$E$6^6.5+86.77444*$E$6^11-3.413124*$E$6^19+5.031012*$E$6^19.5)/(0.1209713+30.7257*$E$6^2+155.3054*$E$6^8.5+$E$6^18.5+0.8999767*$E$6^19.5),0)</f>
        <v>0</v>
      </c>
      <c r="W140" s="3" t="e">
        <f t="shared" ref="W140:W339" si="35">SQRT((33292900/(U140))*SQRT(S140))</f>
        <v>#NUM!</v>
      </c>
      <c r="X140" s="3">
        <f t="shared" ref="X140:X339" si="36">IF($E$6&gt;0,SQRT((33292900/(V140))*SQRT(T140)),0)</f>
        <v>0</v>
      </c>
      <c r="Y140" s="3" t="e">
        <f t="shared" ref="Y140:Y339" si="37">SQRT(IF(S140&gt;0,S140,S140)/((1+(0.97^2)*(0.00012456*(IF($K$4&gt;0,$K$4,W140)-5780)+(1.4612/10^8)*((IF($K$4&gt;0,$K$4,W140)-5780)^2)-(7.6345/10^12)*((IF(K$4&gt;0,K$4,W140)-5780)^3)-(1.7511/10^15)*((IF(K$4&gt;0,K$4,W140)-5780)^4)))*1.06)+IF(T140&gt;0,T140,T140)/((1+(0.97^2)*(0.00012456*(IF(K$6&gt;0,K$6,X140)-5780)+(1.4612/10^8)*((IF(K$6&gt;0,K$6,X140)-5780)^2)-(7.6345/10^12)*((IF(K$6&gt;0,K$6,X140)-5780)^3)-(1.7511/10^15)*((IF(K$6&gt;0,K$6,X140)-5780)^4)))*1.06))</f>
        <v>#NUM!</v>
      </c>
      <c r="Z140" s="3" t="e">
        <f t="array" ref="Z140">IF(I$133&lt;$P$4,$B$133,INDEX($B$33:$B$133,MATCH($P$4,I$33:I$133,1)))</f>
        <v>#NUM!</v>
      </c>
      <c r="AA140" s="3" t="e">
        <f t="shared" ref="AA140:AA339" si="38">IF(Z140&gt;$E$5,"N/A",IF(Z140&lt;12.6,IF($E$4&lt;0.45,-0.0009502+0.0001695*Z140-0.001583*$E$4-(4.403/10^6)*Z140^2-0.003114*$E$4*Z140+0.2553*$E$4^2+(6.739/10^5)*Z140^2*$E$4+0.01549*Z140*$E$4^2-0.6876*$E$4^3-0.0002243*Z140^2*$E$4^2-0.01762*Z140*$E$4^3+0.9136*$E$4^4,-2.245+0.7376*Z140+16.03*$E$4-0.02348*Z140^2-4.596*Z140*$E$4-44.2*$E$4^2+0.1212*Z140^2*$E$4+10.5*Z140*$E$4^2+59.23*$E$4^3-0.2047*Z140^2*$E$4^2-10.43*Z140*$E$4^3-38.59*$E$4^4+0.1132*Z140^2*$E$4^3+3.82*Z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#NUM!</v>
      </c>
      <c r="AB140" s="3">
        <f t="shared" ref="AB140:AB339" si="39">IF($E$6&gt;0,IF(Z140&gt;$E$7,"N/A",IF(Z140&lt;12.6,IF($E$6&lt;0.45,-0.0009502+0.0001695*Z140-0.001583*$E$6-(4.403/10^6)*Z140^2-0.003114*$E$6*Z140+0.2553*$E$6^2+(6.739/10^5)*Z140^2*$E$6+0.01549*Z140*$E$6^2-0.6876*$E$6^3-0.0002243*Z140^2*$E$6^2-0.01762*Z140*$E$6^3+0.9136*$E$6^4,-2.245+0.7376*Z140+16.03*$E$6-0.02348*Z140^2-4.596*Z140*$E$6-44.2*$E$6^2+0.1212*Z140^2*$E$6+10.5*Z140*$E$6^2+59.23*$E$6^3-0.2047*Z140^2*$E$6^2-10.43*Z140*$E$6^3-38.59*$E$6^4+0.1132*Z140^2*$E$6^3+3.82*Z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AC140" s="3" t="e">
        <f t="shared" ref="AC140:AC339" si="40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140/$E$5+(17.04116*$E$4^2.5+62.63268*$E$4^6.5+86.77444*$E$4^11-3.413124*$E$4^19+5.031012*$E$4^19.5)/(0.1209713+30.7257*$E$4^2+155.3054*$E$4^8.5+$E$4^18.5+0.8999767*$E$4^19.5)</f>
        <v>#NUM!</v>
      </c>
      <c r="AD140" s="3">
        <f t="shared" ref="AD140:AD339" si="41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140/$E$7+(17.04116*$E$6^2.5+62.63268*$E$6^6.5+86.77444*$E$6^11-3.413124*$E$6^19+5.031012*$E$6^19.5)/(0.1209713+30.7257*$E$6^2+155.3054*$E$6^8.5+$E$6^18.5+0.8999767*$E$6^19.5),0)</f>
        <v>0</v>
      </c>
      <c r="AE140" s="3" t="e">
        <f t="shared" ref="AE140:AE339" si="42">SQRT((33292900/(AC140))*SQRT(AA140))</f>
        <v>#NUM!</v>
      </c>
      <c r="AF140" s="3">
        <f t="shared" ref="AF140:AF339" si="43">IF($E$6&gt;0,SQRT((33292900/(AD140))*SQRT(AB140)),0)</f>
        <v>0</v>
      </c>
      <c r="AG140" s="3" t="e">
        <f t="shared" ref="AG140:AG339" si="44">SQRT(IF(AA140&gt;0,AA140,AA140)/((1+(0.75^2)*(0.00014335*(IF($K$4&gt;0,$K$4,$AE140)-5780)+(3.3954/10^9)*((IF($K$4&gt;0,$K$4,$AE140)-5780)^2)-(7.6364/10^12)*((IF($K$4&gt;0,$K$4,$AE140)-5780)^3)-(1.195/10^15)*((IF($K$4&gt;0,$K$4,$AE140)-5780)^4)))*1.78)+IF(AB140&gt;0,AB140,AB140)/((1+(0.75^2)*(0.00014335*(IF($K$6&gt;0,$K$6,$AF140)-5780)+(3.3954/10^9)*((IF($K$6&gt;0,$K$6,$AF140)-5780)^2)-(7.6364/10^12)*((IF($K$6&gt;0,$K$6,$AF140)-5780)^3)-(1.195/10^15)*((IF($K$6&gt;0,$K$6,$AF140)-5780)^4)))*1.78))</f>
        <v>#NUM!</v>
      </c>
    </row>
    <row r="141" spans="2:33" ht="15.75" customHeight="1" x14ac:dyDescent="0.2">
      <c r="B141" s="3" t="e">
        <f>B140+IF(I140&gt;$P$4,-1,1)*($B$133-$B$132)/2</f>
        <v>#NUM!</v>
      </c>
      <c r="C141" s="3" t="e">
        <f t="shared" si="17"/>
        <v>#NUM!</v>
      </c>
      <c r="D141" s="3">
        <f t="shared" si="18"/>
        <v>0</v>
      </c>
      <c r="E141" s="3" t="e">
        <f t="shared" si="19"/>
        <v>#NUM!</v>
      </c>
      <c r="F141" s="3">
        <f t="shared" si="20"/>
        <v>0</v>
      </c>
      <c r="G141" s="3" t="e">
        <f t="shared" si="21"/>
        <v>#NUM!</v>
      </c>
      <c r="H141" s="3">
        <f t="shared" si="22"/>
        <v>0</v>
      </c>
      <c r="I141" s="3" t="e">
        <f t="shared" si="23"/>
        <v>#NUM!</v>
      </c>
      <c r="J141" s="3" t="e">
        <f>J140+IF(Q140&gt;$P$4,-1,1)*($B$133-$B$132)/2</f>
        <v>#NUM!</v>
      </c>
      <c r="K141" s="3" t="e">
        <f t="shared" si="24"/>
        <v>#NUM!</v>
      </c>
      <c r="L141" s="3">
        <f t="shared" si="25"/>
        <v>0</v>
      </c>
      <c r="M141" s="3" t="e">
        <f t="shared" si="26"/>
        <v>#NUM!</v>
      </c>
      <c r="N141" s="3">
        <f t="shared" si="27"/>
        <v>0</v>
      </c>
      <c r="O141" s="3" t="e">
        <f t="shared" si="28"/>
        <v>#NUM!</v>
      </c>
      <c r="P141" s="3">
        <f t="shared" si="29"/>
        <v>0</v>
      </c>
      <c r="Q141" s="3" t="e">
        <f t="shared" si="30"/>
        <v>#NUM!</v>
      </c>
      <c r="R141" s="3" t="e">
        <f>R140+IF(Y140&gt;$P$4,-1,1)*($B$133-$B$132)/2</f>
        <v>#NUM!</v>
      </c>
      <c r="S141" s="3" t="e">
        <f t="shared" si="31"/>
        <v>#NUM!</v>
      </c>
      <c r="T141" s="3">
        <f t="shared" si="32"/>
        <v>0</v>
      </c>
      <c r="U141" s="3" t="e">
        <f t="shared" si="33"/>
        <v>#NUM!</v>
      </c>
      <c r="V141" s="3">
        <f t="shared" si="34"/>
        <v>0</v>
      </c>
      <c r="W141" s="3" t="e">
        <f t="shared" si="35"/>
        <v>#NUM!</v>
      </c>
      <c r="X141" s="3">
        <f t="shared" si="36"/>
        <v>0</v>
      </c>
      <c r="Y141" s="3" t="e">
        <f t="shared" si="37"/>
        <v>#NUM!</v>
      </c>
      <c r="Z141" s="3" t="e">
        <f>Z140+IF(AG140&gt;$P$4,-1,1)*($B$133-$B$132)/2</f>
        <v>#NUM!</v>
      </c>
      <c r="AA141" s="3" t="e">
        <f t="shared" si="38"/>
        <v>#NUM!</v>
      </c>
      <c r="AB141" s="3">
        <f t="shared" si="39"/>
        <v>0</v>
      </c>
      <c r="AC141" s="3" t="e">
        <f t="shared" si="40"/>
        <v>#NUM!</v>
      </c>
      <c r="AD141" s="3">
        <f t="shared" si="41"/>
        <v>0</v>
      </c>
      <c r="AE141" s="3" t="e">
        <f t="shared" si="42"/>
        <v>#NUM!</v>
      </c>
      <c r="AF141" s="3">
        <f t="shared" si="43"/>
        <v>0</v>
      </c>
      <c r="AG141" s="3" t="e">
        <f t="shared" si="44"/>
        <v>#NUM!</v>
      </c>
    </row>
    <row r="142" spans="2:33" ht="15.75" customHeight="1" x14ac:dyDescent="0.2">
      <c r="B142" s="3" t="e">
        <f t="shared" ref="B142:B339" si="45">IF(I141=$P$4,B141,B141+IF(I141&gt;$P$4,-1,1)*ABS(B141-B140)*IF(ABS(I141-$P$4)&gt;ABS(I140-$P$4),0.5,1))</f>
        <v>#NUM!</v>
      </c>
      <c r="C142" s="3" t="e">
        <f t="shared" si="17"/>
        <v>#NUM!</v>
      </c>
      <c r="D142" s="3">
        <f t="shared" si="18"/>
        <v>0</v>
      </c>
      <c r="E142" s="3" t="e">
        <f t="shared" si="19"/>
        <v>#NUM!</v>
      </c>
      <c r="F142" s="3">
        <f t="shared" si="20"/>
        <v>0</v>
      </c>
      <c r="G142" s="3" t="e">
        <f t="shared" si="21"/>
        <v>#NUM!</v>
      </c>
      <c r="H142" s="3">
        <f t="shared" si="22"/>
        <v>0</v>
      </c>
      <c r="I142" s="3" t="e">
        <f t="shared" si="23"/>
        <v>#NUM!</v>
      </c>
      <c r="J142" s="3" t="e">
        <f t="shared" ref="J142:J339" si="46">IF(Q141=$P$4,J141,J141+IF(Q141&gt;$P$4,-1,1)*ABS(J141-J140)*IF(ABS(Q141-$P$4)&gt;ABS(Q140-$P$4),0.5,1))</f>
        <v>#NUM!</v>
      </c>
      <c r="K142" s="3" t="e">
        <f t="shared" si="24"/>
        <v>#NUM!</v>
      </c>
      <c r="L142" s="3">
        <f t="shared" si="25"/>
        <v>0</v>
      </c>
      <c r="M142" s="3" t="e">
        <f t="shared" si="26"/>
        <v>#NUM!</v>
      </c>
      <c r="N142" s="3">
        <f t="shared" si="27"/>
        <v>0</v>
      </c>
      <c r="O142" s="3" t="e">
        <f t="shared" si="28"/>
        <v>#NUM!</v>
      </c>
      <c r="P142" s="3">
        <f t="shared" si="29"/>
        <v>0</v>
      </c>
      <c r="Q142" s="3" t="e">
        <f t="shared" si="30"/>
        <v>#NUM!</v>
      </c>
      <c r="R142" s="3" t="e">
        <f t="shared" ref="R142:R339" si="47">IF(Y141=$P$4,R141,R141+IF(Y141&gt;$P$4,-1,1)*ABS(R141-R140)*IF(ABS(Y141-$P$4)&gt;ABS(Y140-$P$4),0.5,1))</f>
        <v>#NUM!</v>
      </c>
      <c r="S142" s="3" t="e">
        <f t="shared" si="31"/>
        <v>#NUM!</v>
      </c>
      <c r="T142" s="3">
        <f t="shared" si="32"/>
        <v>0</v>
      </c>
      <c r="U142" s="3" t="e">
        <f t="shared" si="33"/>
        <v>#NUM!</v>
      </c>
      <c r="V142" s="3">
        <f t="shared" si="34"/>
        <v>0</v>
      </c>
      <c r="W142" s="3" t="e">
        <f t="shared" si="35"/>
        <v>#NUM!</v>
      </c>
      <c r="X142" s="3">
        <f t="shared" si="36"/>
        <v>0</v>
      </c>
      <c r="Y142" s="3" t="e">
        <f t="shared" si="37"/>
        <v>#NUM!</v>
      </c>
      <c r="Z142" s="3" t="e">
        <f t="shared" ref="Z142:Z339" si="48">IF(AG141=$P$4,Z141,Z141+IF(AG141&gt;$P$4,-1,1)*ABS(Z141-Z140)*IF(ABS(AG141-$P$4)&gt;ABS(AG140-$P$4),0.5,1))</f>
        <v>#NUM!</v>
      </c>
      <c r="AA142" s="3" t="e">
        <f t="shared" si="38"/>
        <v>#NUM!</v>
      </c>
      <c r="AB142" s="3">
        <f t="shared" si="39"/>
        <v>0</v>
      </c>
      <c r="AC142" s="3" t="e">
        <f t="shared" si="40"/>
        <v>#NUM!</v>
      </c>
      <c r="AD142" s="3">
        <f t="shared" si="41"/>
        <v>0</v>
      </c>
      <c r="AE142" s="3" t="e">
        <f t="shared" si="42"/>
        <v>#NUM!</v>
      </c>
      <c r="AF142" s="3">
        <f t="shared" si="43"/>
        <v>0</v>
      </c>
      <c r="AG142" s="3" t="e">
        <f t="shared" si="44"/>
        <v>#NUM!</v>
      </c>
    </row>
    <row r="143" spans="2:33" ht="15.75" customHeight="1" x14ac:dyDescent="0.2">
      <c r="B143" s="3" t="e">
        <f t="shared" si="45"/>
        <v>#NUM!</v>
      </c>
      <c r="C143" s="3" t="e">
        <f t="shared" si="17"/>
        <v>#NUM!</v>
      </c>
      <c r="D143" s="3">
        <f t="shared" si="18"/>
        <v>0</v>
      </c>
      <c r="E143" s="3" t="e">
        <f t="shared" si="19"/>
        <v>#NUM!</v>
      </c>
      <c r="F143" s="3">
        <f t="shared" si="20"/>
        <v>0</v>
      </c>
      <c r="G143" s="3" t="e">
        <f t="shared" si="21"/>
        <v>#NUM!</v>
      </c>
      <c r="H143" s="3">
        <f t="shared" si="22"/>
        <v>0</v>
      </c>
      <c r="I143" s="3" t="e">
        <f t="shared" si="23"/>
        <v>#NUM!</v>
      </c>
      <c r="J143" s="3" t="e">
        <f t="shared" si="46"/>
        <v>#NUM!</v>
      </c>
      <c r="K143" s="3" t="e">
        <f t="shared" si="24"/>
        <v>#NUM!</v>
      </c>
      <c r="L143" s="3">
        <f t="shared" si="25"/>
        <v>0</v>
      </c>
      <c r="M143" s="3" t="e">
        <f t="shared" si="26"/>
        <v>#NUM!</v>
      </c>
      <c r="N143" s="3">
        <f t="shared" si="27"/>
        <v>0</v>
      </c>
      <c r="O143" s="3" t="e">
        <f t="shared" si="28"/>
        <v>#NUM!</v>
      </c>
      <c r="P143" s="3">
        <f t="shared" si="29"/>
        <v>0</v>
      </c>
      <c r="Q143" s="3" t="e">
        <f t="shared" si="30"/>
        <v>#NUM!</v>
      </c>
      <c r="R143" s="3" t="e">
        <f t="shared" si="47"/>
        <v>#NUM!</v>
      </c>
      <c r="S143" s="3" t="e">
        <f t="shared" si="31"/>
        <v>#NUM!</v>
      </c>
      <c r="T143" s="3">
        <f t="shared" si="32"/>
        <v>0</v>
      </c>
      <c r="U143" s="3" t="e">
        <f t="shared" si="33"/>
        <v>#NUM!</v>
      </c>
      <c r="V143" s="3">
        <f t="shared" si="34"/>
        <v>0</v>
      </c>
      <c r="W143" s="3" t="e">
        <f t="shared" si="35"/>
        <v>#NUM!</v>
      </c>
      <c r="X143" s="3">
        <f t="shared" si="36"/>
        <v>0</v>
      </c>
      <c r="Y143" s="3" t="e">
        <f t="shared" si="37"/>
        <v>#NUM!</v>
      </c>
      <c r="Z143" s="3" t="e">
        <f t="shared" si="48"/>
        <v>#NUM!</v>
      </c>
      <c r="AA143" s="3" t="e">
        <f t="shared" si="38"/>
        <v>#NUM!</v>
      </c>
      <c r="AB143" s="3">
        <f t="shared" si="39"/>
        <v>0</v>
      </c>
      <c r="AC143" s="3" t="e">
        <f t="shared" si="40"/>
        <v>#NUM!</v>
      </c>
      <c r="AD143" s="3">
        <f t="shared" si="41"/>
        <v>0</v>
      </c>
      <c r="AE143" s="3" t="e">
        <f t="shared" si="42"/>
        <v>#NUM!</v>
      </c>
      <c r="AF143" s="3">
        <f t="shared" si="43"/>
        <v>0</v>
      </c>
      <c r="AG143" s="3" t="e">
        <f t="shared" si="44"/>
        <v>#NUM!</v>
      </c>
    </row>
    <row r="144" spans="2:33" ht="15.75" customHeight="1" x14ac:dyDescent="0.2">
      <c r="B144" s="3" t="e">
        <f t="shared" si="45"/>
        <v>#NUM!</v>
      </c>
      <c r="C144" s="3" t="e">
        <f t="shared" si="17"/>
        <v>#NUM!</v>
      </c>
      <c r="D144" s="3">
        <f t="shared" si="18"/>
        <v>0</v>
      </c>
      <c r="E144" s="3" t="e">
        <f t="shared" si="19"/>
        <v>#NUM!</v>
      </c>
      <c r="F144" s="3">
        <f t="shared" si="20"/>
        <v>0</v>
      </c>
      <c r="G144" s="3" t="e">
        <f t="shared" si="21"/>
        <v>#NUM!</v>
      </c>
      <c r="H144" s="3">
        <f t="shared" si="22"/>
        <v>0</v>
      </c>
      <c r="I144" s="3" t="e">
        <f t="shared" si="23"/>
        <v>#NUM!</v>
      </c>
      <c r="J144" s="3" t="e">
        <f t="shared" si="46"/>
        <v>#NUM!</v>
      </c>
      <c r="K144" s="3" t="e">
        <f t="shared" si="24"/>
        <v>#NUM!</v>
      </c>
      <c r="L144" s="3">
        <f t="shared" si="25"/>
        <v>0</v>
      </c>
      <c r="M144" s="3" t="e">
        <f t="shared" si="26"/>
        <v>#NUM!</v>
      </c>
      <c r="N144" s="3">
        <f t="shared" si="27"/>
        <v>0</v>
      </c>
      <c r="O144" s="3" t="e">
        <f t="shared" si="28"/>
        <v>#NUM!</v>
      </c>
      <c r="P144" s="3">
        <f t="shared" si="29"/>
        <v>0</v>
      </c>
      <c r="Q144" s="3" t="e">
        <f t="shared" si="30"/>
        <v>#NUM!</v>
      </c>
      <c r="R144" s="3" t="e">
        <f t="shared" si="47"/>
        <v>#NUM!</v>
      </c>
      <c r="S144" s="3" t="e">
        <f t="shared" si="31"/>
        <v>#NUM!</v>
      </c>
      <c r="T144" s="3">
        <f t="shared" si="32"/>
        <v>0</v>
      </c>
      <c r="U144" s="3" t="e">
        <f t="shared" si="33"/>
        <v>#NUM!</v>
      </c>
      <c r="V144" s="3">
        <f t="shared" si="34"/>
        <v>0</v>
      </c>
      <c r="W144" s="3" t="e">
        <f t="shared" si="35"/>
        <v>#NUM!</v>
      </c>
      <c r="X144" s="3">
        <f t="shared" si="36"/>
        <v>0</v>
      </c>
      <c r="Y144" s="3" t="e">
        <f t="shared" si="37"/>
        <v>#NUM!</v>
      </c>
      <c r="Z144" s="3" t="e">
        <f t="shared" si="48"/>
        <v>#NUM!</v>
      </c>
      <c r="AA144" s="3" t="e">
        <f t="shared" si="38"/>
        <v>#NUM!</v>
      </c>
      <c r="AB144" s="3">
        <f t="shared" si="39"/>
        <v>0</v>
      </c>
      <c r="AC144" s="3" t="e">
        <f t="shared" si="40"/>
        <v>#NUM!</v>
      </c>
      <c r="AD144" s="3">
        <f t="shared" si="41"/>
        <v>0</v>
      </c>
      <c r="AE144" s="3" t="e">
        <f t="shared" si="42"/>
        <v>#NUM!</v>
      </c>
      <c r="AF144" s="3">
        <f t="shared" si="43"/>
        <v>0</v>
      </c>
      <c r="AG144" s="3" t="e">
        <f t="shared" si="44"/>
        <v>#NUM!</v>
      </c>
    </row>
    <row r="145" spans="2:33" ht="15.75" customHeight="1" x14ac:dyDescent="0.2">
      <c r="B145" s="3" t="e">
        <f t="shared" si="45"/>
        <v>#NUM!</v>
      </c>
      <c r="C145" s="3" t="e">
        <f t="shared" si="17"/>
        <v>#NUM!</v>
      </c>
      <c r="D145" s="3">
        <f t="shared" si="18"/>
        <v>0</v>
      </c>
      <c r="E145" s="3" t="e">
        <f t="shared" si="19"/>
        <v>#NUM!</v>
      </c>
      <c r="F145" s="3">
        <f t="shared" si="20"/>
        <v>0</v>
      </c>
      <c r="G145" s="3" t="e">
        <f t="shared" si="21"/>
        <v>#NUM!</v>
      </c>
      <c r="H145" s="3">
        <f t="shared" si="22"/>
        <v>0</v>
      </c>
      <c r="I145" s="3" t="e">
        <f t="shared" si="23"/>
        <v>#NUM!</v>
      </c>
      <c r="J145" s="3" t="e">
        <f t="shared" si="46"/>
        <v>#NUM!</v>
      </c>
      <c r="K145" s="3" t="e">
        <f t="shared" si="24"/>
        <v>#NUM!</v>
      </c>
      <c r="L145" s="3">
        <f t="shared" si="25"/>
        <v>0</v>
      </c>
      <c r="M145" s="3" t="e">
        <f t="shared" si="26"/>
        <v>#NUM!</v>
      </c>
      <c r="N145" s="3">
        <f t="shared" si="27"/>
        <v>0</v>
      </c>
      <c r="O145" s="3" t="e">
        <f t="shared" si="28"/>
        <v>#NUM!</v>
      </c>
      <c r="P145" s="3">
        <f t="shared" si="29"/>
        <v>0</v>
      </c>
      <c r="Q145" s="3" t="e">
        <f t="shared" si="30"/>
        <v>#NUM!</v>
      </c>
      <c r="R145" s="3" t="e">
        <f t="shared" si="47"/>
        <v>#NUM!</v>
      </c>
      <c r="S145" s="3" t="e">
        <f t="shared" si="31"/>
        <v>#NUM!</v>
      </c>
      <c r="T145" s="3">
        <f t="shared" si="32"/>
        <v>0</v>
      </c>
      <c r="U145" s="3" t="e">
        <f t="shared" si="33"/>
        <v>#NUM!</v>
      </c>
      <c r="V145" s="3">
        <f t="shared" si="34"/>
        <v>0</v>
      </c>
      <c r="W145" s="3" t="e">
        <f t="shared" si="35"/>
        <v>#NUM!</v>
      </c>
      <c r="X145" s="3">
        <f t="shared" si="36"/>
        <v>0</v>
      </c>
      <c r="Y145" s="3" t="e">
        <f t="shared" si="37"/>
        <v>#NUM!</v>
      </c>
      <c r="Z145" s="3" t="e">
        <f t="shared" si="48"/>
        <v>#NUM!</v>
      </c>
      <c r="AA145" s="3" t="e">
        <f t="shared" si="38"/>
        <v>#NUM!</v>
      </c>
      <c r="AB145" s="3">
        <f t="shared" si="39"/>
        <v>0</v>
      </c>
      <c r="AC145" s="3" t="e">
        <f t="shared" si="40"/>
        <v>#NUM!</v>
      </c>
      <c r="AD145" s="3">
        <f t="shared" si="41"/>
        <v>0</v>
      </c>
      <c r="AE145" s="3" t="e">
        <f t="shared" si="42"/>
        <v>#NUM!</v>
      </c>
      <c r="AF145" s="3">
        <f t="shared" si="43"/>
        <v>0</v>
      </c>
      <c r="AG145" s="3" t="e">
        <f t="shared" si="44"/>
        <v>#NUM!</v>
      </c>
    </row>
    <row r="146" spans="2:33" ht="15.75" customHeight="1" x14ac:dyDescent="0.2">
      <c r="B146" s="3" t="e">
        <f t="shared" si="45"/>
        <v>#NUM!</v>
      </c>
      <c r="C146" s="3" t="e">
        <f t="shared" si="17"/>
        <v>#NUM!</v>
      </c>
      <c r="D146" s="3">
        <f t="shared" si="18"/>
        <v>0</v>
      </c>
      <c r="E146" s="3" t="e">
        <f t="shared" si="19"/>
        <v>#NUM!</v>
      </c>
      <c r="F146" s="3">
        <f t="shared" si="20"/>
        <v>0</v>
      </c>
      <c r="G146" s="3" t="e">
        <f t="shared" si="21"/>
        <v>#NUM!</v>
      </c>
      <c r="H146" s="3">
        <f t="shared" si="22"/>
        <v>0</v>
      </c>
      <c r="I146" s="3" t="e">
        <f t="shared" si="23"/>
        <v>#NUM!</v>
      </c>
      <c r="J146" s="3" t="e">
        <f t="shared" si="46"/>
        <v>#NUM!</v>
      </c>
      <c r="K146" s="3" t="e">
        <f t="shared" si="24"/>
        <v>#NUM!</v>
      </c>
      <c r="L146" s="3">
        <f t="shared" si="25"/>
        <v>0</v>
      </c>
      <c r="M146" s="3" t="e">
        <f t="shared" si="26"/>
        <v>#NUM!</v>
      </c>
      <c r="N146" s="3">
        <f t="shared" si="27"/>
        <v>0</v>
      </c>
      <c r="O146" s="3" t="e">
        <f t="shared" si="28"/>
        <v>#NUM!</v>
      </c>
      <c r="P146" s="3">
        <f t="shared" si="29"/>
        <v>0</v>
      </c>
      <c r="Q146" s="3" t="e">
        <f t="shared" si="30"/>
        <v>#NUM!</v>
      </c>
      <c r="R146" s="3" t="e">
        <f t="shared" si="47"/>
        <v>#NUM!</v>
      </c>
      <c r="S146" s="3" t="e">
        <f t="shared" si="31"/>
        <v>#NUM!</v>
      </c>
      <c r="T146" s="3">
        <f t="shared" si="32"/>
        <v>0</v>
      </c>
      <c r="U146" s="3" t="e">
        <f t="shared" si="33"/>
        <v>#NUM!</v>
      </c>
      <c r="V146" s="3">
        <f t="shared" si="34"/>
        <v>0</v>
      </c>
      <c r="W146" s="3" t="e">
        <f t="shared" si="35"/>
        <v>#NUM!</v>
      </c>
      <c r="X146" s="3">
        <f t="shared" si="36"/>
        <v>0</v>
      </c>
      <c r="Y146" s="3" t="e">
        <f t="shared" si="37"/>
        <v>#NUM!</v>
      </c>
      <c r="Z146" s="3" t="e">
        <f t="shared" si="48"/>
        <v>#NUM!</v>
      </c>
      <c r="AA146" s="3" t="e">
        <f t="shared" si="38"/>
        <v>#NUM!</v>
      </c>
      <c r="AB146" s="3">
        <f t="shared" si="39"/>
        <v>0</v>
      </c>
      <c r="AC146" s="3" t="e">
        <f t="shared" si="40"/>
        <v>#NUM!</v>
      </c>
      <c r="AD146" s="3">
        <f t="shared" si="41"/>
        <v>0</v>
      </c>
      <c r="AE146" s="3" t="e">
        <f t="shared" si="42"/>
        <v>#NUM!</v>
      </c>
      <c r="AF146" s="3">
        <f t="shared" si="43"/>
        <v>0</v>
      </c>
      <c r="AG146" s="3" t="e">
        <f t="shared" si="44"/>
        <v>#NUM!</v>
      </c>
    </row>
    <row r="147" spans="2:33" ht="15.75" customHeight="1" x14ac:dyDescent="0.2">
      <c r="B147" s="3" t="e">
        <f t="shared" si="45"/>
        <v>#NUM!</v>
      </c>
      <c r="C147" s="3" t="e">
        <f t="shared" si="17"/>
        <v>#NUM!</v>
      </c>
      <c r="D147" s="3">
        <f t="shared" si="18"/>
        <v>0</v>
      </c>
      <c r="E147" s="3" t="e">
        <f t="shared" si="19"/>
        <v>#NUM!</v>
      </c>
      <c r="F147" s="3">
        <f t="shared" si="20"/>
        <v>0</v>
      </c>
      <c r="G147" s="3" t="e">
        <f t="shared" si="21"/>
        <v>#NUM!</v>
      </c>
      <c r="H147" s="3">
        <f t="shared" si="22"/>
        <v>0</v>
      </c>
      <c r="I147" s="3" t="e">
        <f t="shared" si="23"/>
        <v>#NUM!</v>
      </c>
      <c r="J147" s="3" t="e">
        <f t="shared" si="46"/>
        <v>#NUM!</v>
      </c>
      <c r="K147" s="3" t="e">
        <f t="shared" si="24"/>
        <v>#NUM!</v>
      </c>
      <c r="L147" s="3">
        <f t="shared" si="25"/>
        <v>0</v>
      </c>
      <c r="M147" s="3" t="e">
        <f t="shared" si="26"/>
        <v>#NUM!</v>
      </c>
      <c r="N147" s="3">
        <f t="shared" si="27"/>
        <v>0</v>
      </c>
      <c r="O147" s="3" t="e">
        <f t="shared" si="28"/>
        <v>#NUM!</v>
      </c>
      <c r="P147" s="3">
        <f t="shared" si="29"/>
        <v>0</v>
      </c>
      <c r="Q147" s="3" t="e">
        <f t="shared" si="30"/>
        <v>#NUM!</v>
      </c>
      <c r="R147" s="3" t="e">
        <f t="shared" si="47"/>
        <v>#NUM!</v>
      </c>
      <c r="S147" s="3" t="e">
        <f t="shared" si="31"/>
        <v>#NUM!</v>
      </c>
      <c r="T147" s="3">
        <f t="shared" si="32"/>
        <v>0</v>
      </c>
      <c r="U147" s="3" t="e">
        <f t="shared" si="33"/>
        <v>#NUM!</v>
      </c>
      <c r="V147" s="3">
        <f t="shared" si="34"/>
        <v>0</v>
      </c>
      <c r="W147" s="3" t="e">
        <f t="shared" si="35"/>
        <v>#NUM!</v>
      </c>
      <c r="X147" s="3">
        <f t="shared" si="36"/>
        <v>0</v>
      </c>
      <c r="Y147" s="3" t="e">
        <f t="shared" si="37"/>
        <v>#NUM!</v>
      </c>
      <c r="Z147" s="3" t="e">
        <f t="shared" si="48"/>
        <v>#NUM!</v>
      </c>
      <c r="AA147" s="3" t="e">
        <f t="shared" si="38"/>
        <v>#NUM!</v>
      </c>
      <c r="AB147" s="3">
        <f t="shared" si="39"/>
        <v>0</v>
      </c>
      <c r="AC147" s="3" t="e">
        <f t="shared" si="40"/>
        <v>#NUM!</v>
      </c>
      <c r="AD147" s="3">
        <f t="shared" si="41"/>
        <v>0</v>
      </c>
      <c r="AE147" s="3" t="e">
        <f t="shared" si="42"/>
        <v>#NUM!</v>
      </c>
      <c r="AF147" s="3">
        <f t="shared" si="43"/>
        <v>0</v>
      </c>
      <c r="AG147" s="3" t="e">
        <f t="shared" si="44"/>
        <v>#NUM!</v>
      </c>
    </row>
    <row r="148" spans="2:33" ht="15.75" customHeight="1" x14ac:dyDescent="0.2">
      <c r="B148" s="3" t="e">
        <f t="shared" si="45"/>
        <v>#NUM!</v>
      </c>
      <c r="C148" s="3" t="e">
        <f t="shared" si="17"/>
        <v>#NUM!</v>
      </c>
      <c r="D148" s="3">
        <f t="shared" si="18"/>
        <v>0</v>
      </c>
      <c r="E148" s="3" t="e">
        <f t="shared" si="19"/>
        <v>#NUM!</v>
      </c>
      <c r="F148" s="3">
        <f t="shared" si="20"/>
        <v>0</v>
      </c>
      <c r="G148" s="3" t="e">
        <f t="shared" si="21"/>
        <v>#NUM!</v>
      </c>
      <c r="H148" s="3">
        <f t="shared" si="22"/>
        <v>0</v>
      </c>
      <c r="I148" s="3" t="e">
        <f t="shared" si="23"/>
        <v>#NUM!</v>
      </c>
      <c r="J148" s="3" t="e">
        <f t="shared" si="46"/>
        <v>#NUM!</v>
      </c>
      <c r="K148" s="3" t="e">
        <f t="shared" si="24"/>
        <v>#NUM!</v>
      </c>
      <c r="L148" s="3">
        <f t="shared" si="25"/>
        <v>0</v>
      </c>
      <c r="M148" s="3" t="e">
        <f t="shared" si="26"/>
        <v>#NUM!</v>
      </c>
      <c r="N148" s="3">
        <f t="shared" si="27"/>
        <v>0</v>
      </c>
      <c r="O148" s="3" t="e">
        <f t="shared" si="28"/>
        <v>#NUM!</v>
      </c>
      <c r="P148" s="3">
        <f t="shared" si="29"/>
        <v>0</v>
      </c>
      <c r="Q148" s="3" t="e">
        <f t="shared" si="30"/>
        <v>#NUM!</v>
      </c>
      <c r="R148" s="3" t="e">
        <f t="shared" si="47"/>
        <v>#NUM!</v>
      </c>
      <c r="S148" s="3" t="e">
        <f t="shared" si="31"/>
        <v>#NUM!</v>
      </c>
      <c r="T148" s="3">
        <f t="shared" si="32"/>
        <v>0</v>
      </c>
      <c r="U148" s="3" t="e">
        <f t="shared" si="33"/>
        <v>#NUM!</v>
      </c>
      <c r="V148" s="3">
        <f t="shared" si="34"/>
        <v>0</v>
      </c>
      <c r="W148" s="3" t="e">
        <f t="shared" si="35"/>
        <v>#NUM!</v>
      </c>
      <c r="X148" s="3">
        <f t="shared" si="36"/>
        <v>0</v>
      </c>
      <c r="Y148" s="3" t="e">
        <f t="shared" si="37"/>
        <v>#NUM!</v>
      </c>
      <c r="Z148" s="3" t="e">
        <f t="shared" si="48"/>
        <v>#NUM!</v>
      </c>
      <c r="AA148" s="3" t="e">
        <f t="shared" si="38"/>
        <v>#NUM!</v>
      </c>
      <c r="AB148" s="3">
        <f t="shared" si="39"/>
        <v>0</v>
      </c>
      <c r="AC148" s="3" t="e">
        <f t="shared" si="40"/>
        <v>#NUM!</v>
      </c>
      <c r="AD148" s="3">
        <f t="shared" si="41"/>
        <v>0</v>
      </c>
      <c r="AE148" s="3" t="e">
        <f t="shared" si="42"/>
        <v>#NUM!</v>
      </c>
      <c r="AF148" s="3">
        <f t="shared" si="43"/>
        <v>0</v>
      </c>
      <c r="AG148" s="3" t="e">
        <f t="shared" si="44"/>
        <v>#NUM!</v>
      </c>
    </row>
    <row r="149" spans="2:33" ht="15.75" customHeight="1" x14ac:dyDescent="0.2">
      <c r="B149" s="3" t="e">
        <f t="shared" si="45"/>
        <v>#NUM!</v>
      </c>
      <c r="C149" s="3" t="e">
        <f t="shared" si="17"/>
        <v>#NUM!</v>
      </c>
      <c r="D149" s="3">
        <f t="shared" si="18"/>
        <v>0</v>
      </c>
      <c r="E149" s="3" t="e">
        <f t="shared" si="19"/>
        <v>#NUM!</v>
      </c>
      <c r="F149" s="3">
        <f t="shared" si="20"/>
        <v>0</v>
      </c>
      <c r="G149" s="3" t="e">
        <f t="shared" si="21"/>
        <v>#NUM!</v>
      </c>
      <c r="H149" s="3">
        <f t="shared" si="22"/>
        <v>0</v>
      </c>
      <c r="I149" s="3" t="e">
        <f t="shared" si="23"/>
        <v>#NUM!</v>
      </c>
      <c r="J149" s="3" t="e">
        <f t="shared" si="46"/>
        <v>#NUM!</v>
      </c>
      <c r="K149" s="3" t="e">
        <f t="shared" si="24"/>
        <v>#NUM!</v>
      </c>
      <c r="L149" s="3">
        <f t="shared" si="25"/>
        <v>0</v>
      </c>
      <c r="M149" s="3" t="e">
        <f t="shared" si="26"/>
        <v>#NUM!</v>
      </c>
      <c r="N149" s="3">
        <f t="shared" si="27"/>
        <v>0</v>
      </c>
      <c r="O149" s="3" t="e">
        <f t="shared" si="28"/>
        <v>#NUM!</v>
      </c>
      <c r="P149" s="3">
        <f t="shared" si="29"/>
        <v>0</v>
      </c>
      <c r="Q149" s="3" t="e">
        <f t="shared" si="30"/>
        <v>#NUM!</v>
      </c>
      <c r="R149" s="3" t="e">
        <f t="shared" si="47"/>
        <v>#NUM!</v>
      </c>
      <c r="S149" s="3" t="e">
        <f t="shared" si="31"/>
        <v>#NUM!</v>
      </c>
      <c r="T149" s="3">
        <f t="shared" si="32"/>
        <v>0</v>
      </c>
      <c r="U149" s="3" t="e">
        <f t="shared" si="33"/>
        <v>#NUM!</v>
      </c>
      <c r="V149" s="3">
        <f t="shared" si="34"/>
        <v>0</v>
      </c>
      <c r="W149" s="3" t="e">
        <f t="shared" si="35"/>
        <v>#NUM!</v>
      </c>
      <c r="X149" s="3">
        <f t="shared" si="36"/>
        <v>0</v>
      </c>
      <c r="Y149" s="3" t="e">
        <f t="shared" si="37"/>
        <v>#NUM!</v>
      </c>
      <c r="Z149" s="3" t="e">
        <f t="shared" si="48"/>
        <v>#NUM!</v>
      </c>
      <c r="AA149" s="3" t="e">
        <f t="shared" si="38"/>
        <v>#NUM!</v>
      </c>
      <c r="AB149" s="3">
        <f t="shared" si="39"/>
        <v>0</v>
      </c>
      <c r="AC149" s="3" t="e">
        <f t="shared" si="40"/>
        <v>#NUM!</v>
      </c>
      <c r="AD149" s="3">
        <f t="shared" si="41"/>
        <v>0</v>
      </c>
      <c r="AE149" s="3" t="e">
        <f t="shared" si="42"/>
        <v>#NUM!</v>
      </c>
      <c r="AF149" s="3">
        <f t="shared" si="43"/>
        <v>0</v>
      </c>
      <c r="AG149" s="3" t="e">
        <f t="shared" si="44"/>
        <v>#NUM!</v>
      </c>
    </row>
    <row r="150" spans="2:33" ht="15.75" customHeight="1" x14ac:dyDescent="0.2">
      <c r="B150" s="3" t="e">
        <f t="shared" si="45"/>
        <v>#NUM!</v>
      </c>
      <c r="C150" s="3" t="e">
        <f t="shared" si="17"/>
        <v>#NUM!</v>
      </c>
      <c r="D150" s="3">
        <f t="shared" si="18"/>
        <v>0</v>
      </c>
      <c r="E150" s="3" t="e">
        <f t="shared" si="19"/>
        <v>#NUM!</v>
      </c>
      <c r="F150" s="3">
        <f t="shared" si="20"/>
        <v>0</v>
      </c>
      <c r="G150" s="3" t="e">
        <f t="shared" si="21"/>
        <v>#NUM!</v>
      </c>
      <c r="H150" s="3">
        <f t="shared" si="22"/>
        <v>0</v>
      </c>
      <c r="I150" s="3" t="e">
        <f t="shared" si="23"/>
        <v>#NUM!</v>
      </c>
      <c r="J150" s="3" t="e">
        <f t="shared" si="46"/>
        <v>#NUM!</v>
      </c>
      <c r="K150" s="3" t="e">
        <f t="shared" si="24"/>
        <v>#NUM!</v>
      </c>
      <c r="L150" s="3">
        <f t="shared" si="25"/>
        <v>0</v>
      </c>
      <c r="M150" s="3" t="e">
        <f t="shared" si="26"/>
        <v>#NUM!</v>
      </c>
      <c r="N150" s="3">
        <f t="shared" si="27"/>
        <v>0</v>
      </c>
      <c r="O150" s="3" t="e">
        <f t="shared" si="28"/>
        <v>#NUM!</v>
      </c>
      <c r="P150" s="3">
        <f t="shared" si="29"/>
        <v>0</v>
      </c>
      <c r="Q150" s="3" t="e">
        <f t="shared" si="30"/>
        <v>#NUM!</v>
      </c>
      <c r="R150" s="3" t="e">
        <f t="shared" si="47"/>
        <v>#NUM!</v>
      </c>
      <c r="S150" s="3" t="e">
        <f t="shared" si="31"/>
        <v>#NUM!</v>
      </c>
      <c r="T150" s="3">
        <f t="shared" si="32"/>
        <v>0</v>
      </c>
      <c r="U150" s="3" t="e">
        <f t="shared" si="33"/>
        <v>#NUM!</v>
      </c>
      <c r="V150" s="3">
        <f t="shared" si="34"/>
        <v>0</v>
      </c>
      <c r="W150" s="3" t="e">
        <f t="shared" si="35"/>
        <v>#NUM!</v>
      </c>
      <c r="X150" s="3">
        <f t="shared" si="36"/>
        <v>0</v>
      </c>
      <c r="Y150" s="3" t="e">
        <f t="shared" si="37"/>
        <v>#NUM!</v>
      </c>
      <c r="Z150" s="3" t="e">
        <f t="shared" si="48"/>
        <v>#NUM!</v>
      </c>
      <c r="AA150" s="3" t="e">
        <f t="shared" si="38"/>
        <v>#NUM!</v>
      </c>
      <c r="AB150" s="3">
        <f t="shared" si="39"/>
        <v>0</v>
      </c>
      <c r="AC150" s="3" t="e">
        <f t="shared" si="40"/>
        <v>#NUM!</v>
      </c>
      <c r="AD150" s="3">
        <f t="shared" si="41"/>
        <v>0</v>
      </c>
      <c r="AE150" s="3" t="e">
        <f t="shared" si="42"/>
        <v>#NUM!</v>
      </c>
      <c r="AF150" s="3">
        <f t="shared" si="43"/>
        <v>0</v>
      </c>
      <c r="AG150" s="3" t="e">
        <f t="shared" si="44"/>
        <v>#NUM!</v>
      </c>
    </row>
    <row r="151" spans="2:33" ht="15.75" customHeight="1" x14ac:dyDescent="0.2">
      <c r="B151" s="3" t="e">
        <f t="shared" si="45"/>
        <v>#NUM!</v>
      </c>
      <c r="C151" s="3" t="e">
        <f t="shared" si="17"/>
        <v>#NUM!</v>
      </c>
      <c r="D151" s="3">
        <f t="shared" si="18"/>
        <v>0</v>
      </c>
      <c r="E151" s="3" t="e">
        <f t="shared" si="19"/>
        <v>#NUM!</v>
      </c>
      <c r="F151" s="3">
        <f t="shared" si="20"/>
        <v>0</v>
      </c>
      <c r="G151" s="3" t="e">
        <f t="shared" si="21"/>
        <v>#NUM!</v>
      </c>
      <c r="H151" s="3">
        <f t="shared" si="22"/>
        <v>0</v>
      </c>
      <c r="I151" s="3" t="e">
        <f t="shared" si="23"/>
        <v>#NUM!</v>
      </c>
      <c r="J151" s="3" t="e">
        <f t="shared" si="46"/>
        <v>#NUM!</v>
      </c>
      <c r="K151" s="3" t="e">
        <f t="shared" si="24"/>
        <v>#NUM!</v>
      </c>
      <c r="L151" s="3">
        <f t="shared" si="25"/>
        <v>0</v>
      </c>
      <c r="M151" s="3" t="e">
        <f t="shared" si="26"/>
        <v>#NUM!</v>
      </c>
      <c r="N151" s="3">
        <f t="shared" si="27"/>
        <v>0</v>
      </c>
      <c r="O151" s="3" t="e">
        <f t="shared" si="28"/>
        <v>#NUM!</v>
      </c>
      <c r="P151" s="3">
        <f t="shared" si="29"/>
        <v>0</v>
      </c>
      <c r="Q151" s="3" t="e">
        <f t="shared" si="30"/>
        <v>#NUM!</v>
      </c>
      <c r="R151" s="3" t="e">
        <f t="shared" si="47"/>
        <v>#NUM!</v>
      </c>
      <c r="S151" s="3" t="e">
        <f t="shared" si="31"/>
        <v>#NUM!</v>
      </c>
      <c r="T151" s="3">
        <f t="shared" si="32"/>
        <v>0</v>
      </c>
      <c r="U151" s="3" t="e">
        <f t="shared" si="33"/>
        <v>#NUM!</v>
      </c>
      <c r="V151" s="3">
        <f t="shared" si="34"/>
        <v>0</v>
      </c>
      <c r="W151" s="3" t="e">
        <f t="shared" si="35"/>
        <v>#NUM!</v>
      </c>
      <c r="X151" s="3">
        <f t="shared" si="36"/>
        <v>0</v>
      </c>
      <c r="Y151" s="3" t="e">
        <f t="shared" si="37"/>
        <v>#NUM!</v>
      </c>
      <c r="Z151" s="3" t="e">
        <f t="shared" si="48"/>
        <v>#NUM!</v>
      </c>
      <c r="AA151" s="3" t="e">
        <f t="shared" si="38"/>
        <v>#NUM!</v>
      </c>
      <c r="AB151" s="3">
        <f t="shared" si="39"/>
        <v>0</v>
      </c>
      <c r="AC151" s="3" t="e">
        <f t="shared" si="40"/>
        <v>#NUM!</v>
      </c>
      <c r="AD151" s="3">
        <f t="shared" si="41"/>
        <v>0</v>
      </c>
      <c r="AE151" s="3" t="e">
        <f t="shared" si="42"/>
        <v>#NUM!</v>
      </c>
      <c r="AF151" s="3">
        <f t="shared" si="43"/>
        <v>0</v>
      </c>
      <c r="AG151" s="3" t="e">
        <f t="shared" si="44"/>
        <v>#NUM!</v>
      </c>
    </row>
    <row r="152" spans="2:33" ht="15.75" customHeight="1" x14ac:dyDescent="0.2">
      <c r="B152" s="3" t="e">
        <f t="shared" si="45"/>
        <v>#NUM!</v>
      </c>
      <c r="C152" s="3" t="e">
        <f t="shared" si="17"/>
        <v>#NUM!</v>
      </c>
      <c r="D152" s="3">
        <f t="shared" si="18"/>
        <v>0</v>
      </c>
      <c r="E152" s="3" t="e">
        <f t="shared" si="19"/>
        <v>#NUM!</v>
      </c>
      <c r="F152" s="3">
        <f t="shared" si="20"/>
        <v>0</v>
      </c>
      <c r="G152" s="3" t="e">
        <f t="shared" si="21"/>
        <v>#NUM!</v>
      </c>
      <c r="H152" s="3">
        <f t="shared" si="22"/>
        <v>0</v>
      </c>
      <c r="I152" s="3" t="e">
        <f t="shared" si="23"/>
        <v>#NUM!</v>
      </c>
      <c r="J152" s="3" t="e">
        <f t="shared" si="46"/>
        <v>#NUM!</v>
      </c>
      <c r="K152" s="3" t="e">
        <f t="shared" si="24"/>
        <v>#NUM!</v>
      </c>
      <c r="L152" s="3">
        <f t="shared" si="25"/>
        <v>0</v>
      </c>
      <c r="M152" s="3" t="e">
        <f t="shared" si="26"/>
        <v>#NUM!</v>
      </c>
      <c r="N152" s="3">
        <f t="shared" si="27"/>
        <v>0</v>
      </c>
      <c r="O152" s="3" t="e">
        <f t="shared" si="28"/>
        <v>#NUM!</v>
      </c>
      <c r="P152" s="3">
        <f t="shared" si="29"/>
        <v>0</v>
      </c>
      <c r="Q152" s="3" t="e">
        <f t="shared" si="30"/>
        <v>#NUM!</v>
      </c>
      <c r="R152" s="3" t="e">
        <f t="shared" si="47"/>
        <v>#NUM!</v>
      </c>
      <c r="S152" s="3" t="e">
        <f t="shared" si="31"/>
        <v>#NUM!</v>
      </c>
      <c r="T152" s="3">
        <f t="shared" si="32"/>
        <v>0</v>
      </c>
      <c r="U152" s="3" t="e">
        <f t="shared" si="33"/>
        <v>#NUM!</v>
      </c>
      <c r="V152" s="3">
        <f t="shared" si="34"/>
        <v>0</v>
      </c>
      <c r="W152" s="3" t="e">
        <f t="shared" si="35"/>
        <v>#NUM!</v>
      </c>
      <c r="X152" s="3">
        <f t="shared" si="36"/>
        <v>0</v>
      </c>
      <c r="Y152" s="3" t="e">
        <f t="shared" si="37"/>
        <v>#NUM!</v>
      </c>
      <c r="Z152" s="3" t="e">
        <f t="shared" si="48"/>
        <v>#NUM!</v>
      </c>
      <c r="AA152" s="3" t="e">
        <f t="shared" si="38"/>
        <v>#NUM!</v>
      </c>
      <c r="AB152" s="3">
        <f t="shared" si="39"/>
        <v>0</v>
      </c>
      <c r="AC152" s="3" t="e">
        <f t="shared" si="40"/>
        <v>#NUM!</v>
      </c>
      <c r="AD152" s="3">
        <f t="shared" si="41"/>
        <v>0</v>
      </c>
      <c r="AE152" s="3" t="e">
        <f t="shared" si="42"/>
        <v>#NUM!</v>
      </c>
      <c r="AF152" s="3">
        <f t="shared" si="43"/>
        <v>0</v>
      </c>
      <c r="AG152" s="3" t="e">
        <f t="shared" si="44"/>
        <v>#NUM!</v>
      </c>
    </row>
    <row r="153" spans="2:33" ht="15.75" customHeight="1" x14ac:dyDescent="0.2">
      <c r="B153" s="3" t="e">
        <f t="shared" si="45"/>
        <v>#NUM!</v>
      </c>
      <c r="C153" s="3" t="e">
        <f t="shared" si="17"/>
        <v>#NUM!</v>
      </c>
      <c r="D153" s="3">
        <f t="shared" si="18"/>
        <v>0</v>
      </c>
      <c r="E153" s="3" t="e">
        <f t="shared" si="19"/>
        <v>#NUM!</v>
      </c>
      <c r="F153" s="3">
        <f t="shared" si="20"/>
        <v>0</v>
      </c>
      <c r="G153" s="3" t="e">
        <f t="shared" si="21"/>
        <v>#NUM!</v>
      </c>
      <c r="H153" s="3">
        <f t="shared" si="22"/>
        <v>0</v>
      </c>
      <c r="I153" s="3" t="e">
        <f t="shared" si="23"/>
        <v>#NUM!</v>
      </c>
      <c r="J153" s="3" t="e">
        <f t="shared" si="46"/>
        <v>#NUM!</v>
      </c>
      <c r="K153" s="3" t="e">
        <f t="shared" si="24"/>
        <v>#NUM!</v>
      </c>
      <c r="L153" s="3">
        <f t="shared" si="25"/>
        <v>0</v>
      </c>
      <c r="M153" s="3" t="e">
        <f t="shared" si="26"/>
        <v>#NUM!</v>
      </c>
      <c r="N153" s="3">
        <f t="shared" si="27"/>
        <v>0</v>
      </c>
      <c r="O153" s="3" t="e">
        <f t="shared" si="28"/>
        <v>#NUM!</v>
      </c>
      <c r="P153" s="3">
        <f t="shared" si="29"/>
        <v>0</v>
      </c>
      <c r="Q153" s="3" t="e">
        <f t="shared" si="30"/>
        <v>#NUM!</v>
      </c>
      <c r="R153" s="3" t="e">
        <f t="shared" si="47"/>
        <v>#NUM!</v>
      </c>
      <c r="S153" s="3" t="e">
        <f t="shared" si="31"/>
        <v>#NUM!</v>
      </c>
      <c r="T153" s="3">
        <f t="shared" si="32"/>
        <v>0</v>
      </c>
      <c r="U153" s="3" t="e">
        <f t="shared" si="33"/>
        <v>#NUM!</v>
      </c>
      <c r="V153" s="3">
        <f t="shared" si="34"/>
        <v>0</v>
      </c>
      <c r="W153" s="3" t="e">
        <f t="shared" si="35"/>
        <v>#NUM!</v>
      </c>
      <c r="X153" s="3">
        <f t="shared" si="36"/>
        <v>0</v>
      </c>
      <c r="Y153" s="3" t="e">
        <f t="shared" si="37"/>
        <v>#NUM!</v>
      </c>
      <c r="Z153" s="3" t="e">
        <f t="shared" si="48"/>
        <v>#NUM!</v>
      </c>
      <c r="AA153" s="3" t="e">
        <f t="shared" si="38"/>
        <v>#NUM!</v>
      </c>
      <c r="AB153" s="3">
        <f t="shared" si="39"/>
        <v>0</v>
      </c>
      <c r="AC153" s="3" t="e">
        <f t="shared" si="40"/>
        <v>#NUM!</v>
      </c>
      <c r="AD153" s="3">
        <f t="shared" si="41"/>
        <v>0</v>
      </c>
      <c r="AE153" s="3" t="e">
        <f t="shared" si="42"/>
        <v>#NUM!</v>
      </c>
      <c r="AF153" s="3">
        <f t="shared" si="43"/>
        <v>0</v>
      </c>
      <c r="AG153" s="3" t="e">
        <f t="shared" si="44"/>
        <v>#NUM!</v>
      </c>
    </row>
    <row r="154" spans="2:33" ht="15.75" customHeight="1" x14ac:dyDescent="0.2">
      <c r="B154" s="3" t="e">
        <f t="shared" si="45"/>
        <v>#NUM!</v>
      </c>
      <c r="C154" s="3" t="e">
        <f t="shared" si="17"/>
        <v>#NUM!</v>
      </c>
      <c r="D154" s="3">
        <f t="shared" si="18"/>
        <v>0</v>
      </c>
      <c r="E154" s="3" t="e">
        <f t="shared" si="19"/>
        <v>#NUM!</v>
      </c>
      <c r="F154" s="3">
        <f t="shared" si="20"/>
        <v>0</v>
      </c>
      <c r="G154" s="3" t="e">
        <f t="shared" si="21"/>
        <v>#NUM!</v>
      </c>
      <c r="H154" s="3">
        <f t="shared" si="22"/>
        <v>0</v>
      </c>
      <c r="I154" s="3" t="e">
        <f t="shared" si="23"/>
        <v>#NUM!</v>
      </c>
      <c r="J154" s="3" t="e">
        <f t="shared" si="46"/>
        <v>#NUM!</v>
      </c>
      <c r="K154" s="3" t="e">
        <f t="shared" si="24"/>
        <v>#NUM!</v>
      </c>
      <c r="L154" s="3">
        <f t="shared" si="25"/>
        <v>0</v>
      </c>
      <c r="M154" s="3" t="e">
        <f t="shared" si="26"/>
        <v>#NUM!</v>
      </c>
      <c r="N154" s="3">
        <f t="shared" si="27"/>
        <v>0</v>
      </c>
      <c r="O154" s="3" t="e">
        <f t="shared" si="28"/>
        <v>#NUM!</v>
      </c>
      <c r="P154" s="3">
        <f t="shared" si="29"/>
        <v>0</v>
      </c>
      <c r="Q154" s="3" t="e">
        <f t="shared" si="30"/>
        <v>#NUM!</v>
      </c>
      <c r="R154" s="3" t="e">
        <f t="shared" si="47"/>
        <v>#NUM!</v>
      </c>
      <c r="S154" s="3" t="e">
        <f t="shared" si="31"/>
        <v>#NUM!</v>
      </c>
      <c r="T154" s="3">
        <f t="shared" si="32"/>
        <v>0</v>
      </c>
      <c r="U154" s="3" t="e">
        <f t="shared" si="33"/>
        <v>#NUM!</v>
      </c>
      <c r="V154" s="3">
        <f t="shared" si="34"/>
        <v>0</v>
      </c>
      <c r="W154" s="3" t="e">
        <f t="shared" si="35"/>
        <v>#NUM!</v>
      </c>
      <c r="X154" s="3">
        <f t="shared" si="36"/>
        <v>0</v>
      </c>
      <c r="Y154" s="3" t="e">
        <f t="shared" si="37"/>
        <v>#NUM!</v>
      </c>
      <c r="Z154" s="3" t="e">
        <f t="shared" si="48"/>
        <v>#NUM!</v>
      </c>
      <c r="AA154" s="3" t="e">
        <f t="shared" si="38"/>
        <v>#NUM!</v>
      </c>
      <c r="AB154" s="3">
        <f t="shared" si="39"/>
        <v>0</v>
      </c>
      <c r="AC154" s="3" t="e">
        <f t="shared" si="40"/>
        <v>#NUM!</v>
      </c>
      <c r="AD154" s="3">
        <f t="shared" si="41"/>
        <v>0</v>
      </c>
      <c r="AE154" s="3" t="e">
        <f t="shared" si="42"/>
        <v>#NUM!</v>
      </c>
      <c r="AF154" s="3">
        <f t="shared" si="43"/>
        <v>0</v>
      </c>
      <c r="AG154" s="3" t="e">
        <f t="shared" si="44"/>
        <v>#NUM!</v>
      </c>
    </row>
    <row r="155" spans="2:33" ht="15.75" customHeight="1" x14ac:dyDescent="0.2">
      <c r="B155" s="3" t="e">
        <f t="shared" si="45"/>
        <v>#NUM!</v>
      </c>
      <c r="C155" s="3" t="e">
        <f t="shared" si="17"/>
        <v>#NUM!</v>
      </c>
      <c r="D155" s="3">
        <f t="shared" si="18"/>
        <v>0</v>
      </c>
      <c r="E155" s="3" t="e">
        <f t="shared" si="19"/>
        <v>#NUM!</v>
      </c>
      <c r="F155" s="3">
        <f t="shared" si="20"/>
        <v>0</v>
      </c>
      <c r="G155" s="3" t="e">
        <f t="shared" si="21"/>
        <v>#NUM!</v>
      </c>
      <c r="H155" s="3">
        <f t="shared" si="22"/>
        <v>0</v>
      </c>
      <c r="I155" s="3" t="e">
        <f t="shared" si="23"/>
        <v>#NUM!</v>
      </c>
      <c r="J155" s="3" t="e">
        <f t="shared" si="46"/>
        <v>#NUM!</v>
      </c>
      <c r="K155" s="3" t="e">
        <f t="shared" si="24"/>
        <v>#NUM!</v>
      </c>
      <c r="L155" s="3">
        <f t="shared" si="25"/>
        <v>0</v>
      </c>
      <c r="M155" s="3" t="e">
        <f t="shared" si="26"/>
        <v>#NUM!</v>
      </c>
      <c r="N155" s="3">
        <f t="shared" si="27"/>
        <v>0</v>
      </c>
      <c r="O155" s="3" t="e">
        <f t="shared" si="28"/>
        <v>#NUM!</v>
      </c>
      <c r="P155" s="3">
        <f t="shared" si="29"/>
        <v>0</v>
      </c>
      <c r="Q155" s="3" t="e">
        <f t="shared" si="30"/>
        <v>#NUM!</v>
      </c>
      <c r="R155" s="3" t="e">
        <f t="shared" si="47"/>
        <v>#NUM!</v>
      </c>
      <c r="S155" s="3" t="e">
        <f t="shared" si="31"/>
        <v>#NUM!</v>
      </c>
      <c r="T155" s="3">
        <f t="shared" si="32"/>
        <v>0</v>
      </c>
      <c r="U155" s="3" t="e">
        <f t="shared" si="33"/>
        <v>#NUM!</v>
      </c>
      <c r="V155" s="3">
        <f t="shared" si="34"/>
        <v>0</v>
      </c>
      <c r="W155" s="3" t="e">
        <f t="shared" si="35"/>
        <v>#NUM!</v>
      </c>
      <c r="X155" s="3">
        <f t="shared" si="36"/>
        <v>0</v>
      </c>
      <c r="Y155" s="3" t="e">
        <f t="shared" si="37"/>
        <v>#NUM!</v>
      </c>
      <c r="Z155" s="3" t="e">
        <f t="shared" si="48"/>
        <v>#NUM!</v>
      </c>
      <c r="AA155" s="3" t="e">
        <f t="shared" si="38"/>
        <v>#NUM!</v>
      </c>
      <c r="AB155" s="3">
        <f t="shared" si="39"/>
        <v>0</v>
      </c>
      <c r="AC155" s="3" t="e">
        <f t="shared" si="40"/>
        <v>#NUM!</v>
      </c>
      <c r="AD155" s="3">
        <f t="shared" si="41"/>
        <v>0</v>
      </c>
      <c r="AE155" s="3" t="e">
        <f t="shared" si="42"/>
        <v>#NUM!</v>
      </c>
      <c r="AF155" s="3">
        <f t="shared" si="43"/>
        <v>0</v>
      </c>
      <c r="AG155" s="3" t="e">
        <f t="shared" si="44"/>
        <v>#NUM!</v>
      </c>
    </row>
    <row r="156" spans="2:33" ht="15.75" customHeight="1" x14ac:dyDescent="0.2">
      <c r="B156" s="3" t="e">
        <f t="shared" si="45"/>
        <v>#NUM!</v>
      </c>
      <c r="C156" s="3" t="e">
        <f t="shared" si="17"/>
        <v>#NUM!</v>
      </c>
      <c r="D156" s="3">
        <f t="shared" si="18"/>
        <v>0</v>
      </c>
      <c r="E156" s="3" t="e">
        <f t="shared" si="19"/>
        <v>#NUM!</v>
      </c>
      <c r="F156" s="3">
        <f t="shared" si="20"/>
        <v>0</v>
      </c>
      <c r="G156" s="3" t="e">
        <f t="shared" si="21"/>
        <v>#NUM!</v>
      </c>
      <c r="H156" s="3">
        <f t="shared" si="22"/>
        <v>0</v>
      </c>
      <c r="I156" s="3" t="e">
        <f t="shared" si="23"/>
        <v>#NUM!</v>
      </c>
      <c r="J156" s="3" t="e">
        <f t="shared" si="46"/>
        <v>#NUM!</v>
      </c>
      <c r="K156" s="3" t="e">
        <f t="shared" si="24"/>
        <v>#NUM!</v>
      </c>
      <c r="L156" s="3">
        <f t="shared" si="25"/>
        <v>0</v>
      </c>
      <c r="M156" s="3" t="e">
        <f t="shared" si="26"/>
        <v>#NUM!</v>
      </c>
      <c r="N156" s="3">
        <f t="shared" si="27"/>
        <v>0</v>
      </c>
      <c r="O156" s="3" t="e">
        <f t="shared" si="28"/>
        <v>#NUM!</v>
      </c>
      <c r="P156" s="3">
        <f t="shared" si="29"/>
        <v>0</v>
      </c>
      <c r="Q156" s="3" t="e">
        <f t="shared" si="30"/>
        <v>#NUM!</v>
      </c>
      <c r="R156" s="3" t="e">
        <f t="shared" si="47"/>
        <v>#NUM!</v>
      </c>
      <c r="S156" s="3" t="e">
        <f t="shared" si="31"/>
        <v>#NUM!</v>
      </c>
      <c r="T156" s="3">
        <f t="shared" si="32"/>
        <v>0</v>
      </c>
      <c r="U156" s="3" t="e">
        <f t="shared" si="33"/>
        <v>#NUM!</v>
      </c>
      <c r="V156" s="3">
        <f t="shared" si="34"/>
        <v>0</v>
      </c>
      <c r="W156" s="3" t="e">
        <f t="shared" si="35"/>
        <v>#NUM!</v>
      </c>
      <c r="X156" s="3">
        <f t="shared" si="36"/>
        <v>0</v>
      </c>
      <c r="Y156" s="3" t="e">
        <f t="shared" si="37"/>
        <v>#NUM!</v>
      </c>
      <c r="Z156" s="3" t="e">
        <f t="shared" si="48"/>
        <v>#NUM!</v>
      </c>
      <c r="AA156" s="3" t="e">
        <f t="shared" si="38"/>
        <v>#NUM!</v>
      </c>
      <c r="AB156" s="3">
        <f t="shared" si="39"/>
        <v>0</v>
      </c>
      <c r="AC156" s="3" t="e">
        <f t="shared" si="40"/>
        <v>#NUM!</v>
      </c>
      <c r="AD156" s="3">
        <f t="shared" si="41"/>
        <v>0</v>
      </c>
      <c r="AE156" s="3" t="e">
        <f t="shared" si="42"/>
        <v>#NUM!</v>
      </c>
      <c r="AF156" s="3">
        <f t="shared" si="43"/>
        <v>0</v>
      </c>
      <c r="AG156" s="3" t="e">
        <f t="shared" si="44"/>
        <v>#NUM!</v>
      </c>
    </row>
    <row r="157" spans="2:33" ht="15.75" customHeight="1" x14ac:dyDescent="0.2">
      <c r="B157" s="3" t="e">
        <f t="shared" si="45"/>
        <v>#NUM!</v>
      </c>
      <c r="C157" s="3" t="e">
        <f t="shared" si="17"/>
        <v>#NUM!</v>
      </c>
      <c r="D157" s="3">
        <f t="shared" si="18"/>
        <v>0</v>
      </c>
      <c r="E157" s="3" t="e">
        <f t="shared" si="19"/>
        <v>#NUM!</v>
      </c>
      <c r="F157" s="3">
        <f t="shared" si="20"/>
        <v>0</v>
      </c>
      <c r="G157" s="3" t="e">
        <f t="shared" si="21"/>
        <v>#NUM!</v>
      </c>
      <c r="H157" s="3">
        <f t="shared" si="22"/>
        <v>0</v>
      </c>
      <c r="I157" s="3" t="e">
        <f t="shared" si="23"/>
        <v>#NUM!</v>
      </c>
      <c r="J157" s="3" t="e">
        <f t="shared" si="46"/>
        <v>#NUM!</v>
      </c>
      <c r="K157" s="3" t="e">
        <f t="shared" si="24"/>
        <v>#NUM!</v>
      </c>
      <c r="L157" s="3">
        <f t="shared" si="25"/>
        <v>0</v>
      </c>
      <c r="M157" s="3" t="e">
        <f t="shared" si="26"/>
        <v>#NUM!</v>
      </c>
      <c r="N157" s="3">
        <f t="shared" si="27"/>
        <v>0</v>
      </c>
      <c r="O157" s="3" t="e">
        <f t="shared" si="28"/>
        <v>#NUM!</v>
      </c>
      <c r="P157" s="3">
        <f t="shared" si="29"/>
        <v>0</v>
      </c>
      <c r="Q157" s="3" t="e">
        <f t="shared" si="30"/>
        <v>#NUM!</v>
      </c>
      <c r="R157" s="3" t="e">
        <f t="shared" si="47"/>
        <v>#NUM!</v>
      </c>
      <c r="S157" s="3" t="e">
        <f t="shared" si="31"/>
        <v>#NUM!</v>
      </c>
      <c r="T157" s="3">
        <f t="shared" si="32"/>
        <v>0</v>
      </c>
      <c r="U157" s="3" t="e">
        <f t="shared" si="33"/>
        <v>#NUM!</v>
      </c>
      <c r="V157" s="3">
        <f t="shared" si="34"/>
        <v>0</v>
      </c>
      <c r="W157" s="3" t="e">
        <f t="shared" si="35"/>
        <v>#NUM!</v>
      </c>
      <c r="X157" s="3">
        <f t="shared" si="36"/>
        <v>0</v>
      </c>
      <c r="Y157" s="3" t="e">
        <f t="shared" si="37"/>
        <v>#NUM!</v>
      </c>
      <c r="Z157" s="3" t="e">
        <f t="shared" si="48"/>
        <v>#NUM!</v>
      </c>
      <c r="AA157" s="3" t="e">
        <f t="shared" si="38"/>
        <v>#NUM!</v>
      </c>
      <c r="AB157" s="3">
        <f t="shared" si="39"/>
        <v>0</v>
      </c>
      <c r="AC157" s="3" t="e">
        <f t="shared" si="40"/>
        <v>#NUM!</v>
      </c>
      <c r="AD157" s="3">
        <f t="shared" si="41"/>
        <v>0</v>
      </c>
      <c r="AE157" s="3" t="e">
        <f t="shared" si="42"/>
        <v>#NUM!</v>
      </c>
      <c r="AF157" s="3">
        <f t="shared" si="43"/>
        <v>0</v>
      </c>
      <c r="AG157" s="3" t="e">
        <f t="shared" si="44"/>
        <v>#NUM!</v>
      </c>
    </row>
    <row r="158" spans="2:33" ht="15.75" customHeight="1" x14ac:dyDescent="0.2">
      <c r="B158" s="3" t="e">
        <f t="shared" si="45"/>
        <v>#NUM!</v>
      </c>
      <c r="C158" s="3" t="e">
        <f t="shared" si="17"/>
        <v>#NUM!</v>
      </c>
      <c r="D158" s="3">
        <f t="shared" si="18"/>
        <v>0</v>
      </c>
      <c r="E158" s="3" t="e">
        <f t="shared" si="19"/>
        <v>#NUM!</v>
      </c>
      <c r="F158" s="3">
        <f t="shared" si="20"/>
        <v>0</v>
      </c>
      <c r="G158" s="3" t="e">
        <f t="shared" si="21"/>
        <v>#NUM!</v>
      </c>
      <c r="H158" s="3">
        <f t="shared" si="22"/>
        <v>0</v>
      </c>
      <c r="I158" s="3" t="e">
        <f t="shared" si="23"/>
        <v>#NUM!</v>
      </c>
      <c r="J158" s="3" t="e">
        <f t="shared" si="46"/>
        <v>#NUM!</v>
      </c>
      <c r="K158" s="3" t="e">
        <f t="shared" si="24"/>
        <v>#NUM!</v>
      </c>
      <c r="L158" s="3">
        <f t="shared" si="25"/>
        <v>0</v>
      </c>
      <c r="M158" s="3" t="e">
        <f t="shared" si="26"/>
        <v>#NUM!</v>
      </c>
      <c r="N158" s="3">
        <f t="shared" si="27"/>
        <v>0</v>
      </c>
      <c r="O158" s="3" t="e">
        <f t="shared" si="28"/>
        <v>#NUM!</v>
      </c>
      <c r="P158" s="3">
        <f t="shared" si="29"/>
        <v>0</v>
      </c>
      <c r="Q158" s="3" t="e">
        <f t="shared" si="30"/>
        <v>#NUM!</v>
      </c>
      <c r="R158" s="3" t="e">
        <f t="shared" si="47"/>
        <v>#NUM!</v>
      </c>
      <c r="S158" s="3" t="e">
        <f t="shared" si="31"/>
        <v>#NUM!</v>
      </c>
      <c r="T158" s="3">
        <f t="shared" si="32"/>
        <v>0</v>
      </c>
      <c r="U158" s="3" t="e">
        <f t="shared" si="33"/>
        <v>#NUM!</v>
      </c>
      <c r="V158" s="3">
        <f t="shared" si="34"/>
        <v>0</v>
      </c>
      <c r="W158" s="3" t="e">
        <f t="shared" si="35"/>
        <v>#NUM!</v>
      </c>
      <c r="X158" s="3">
        <f t="shared" si="36"/>
        <v>0</v>
      </c>
      <c r="Y158" s="3" t="e">
        <f t="shared" si="37"/>
        <v>#NUM!</v>
      </c>
      <c r="Z158" s="3" t="e">
        <f t="shared" si="48"/>
        <v>#NUM!</v>
      </c>
      <c r="AA158" s="3" t="e">
        <f t="shared" si="38"/>
        <v>#NUM!</v>
      </c>
      <c r="AB158" s="3">
        <f t="shared" si="39"/>
        <v>0</v>
      </c>
      <c r="AC158" s="3" t="e">
        <f t="shared" si="40"/>
        <v>#NUM!</v>
      </c>
      <c r="AD158" s="3">
        <f t="shared" si="41"/>
        <v>0</v>
      </c>
      <c r="AE158" s="3" t="e">
        <f t="shared" si="42"/>
        <v>#NUM!</v>
      </c>
      <c r="AF158" s="3">
        <f t="shared" si="43"/>
        <v>0</v>
      </c>
      <c r="AG158" s="3" t="e">
        <f t="shared" si="44"/>
        <v>#NUM!</v>
      </c>
    </row>
    <row r="159" spans="2:33" ht="15.75" customHeight="1" x14ac:dyDescent="0.2">
      <c r="B159" s="3" t="e">
        <f t="shared" si="45"/>
        <v>#NUM!</v>
      </c>
      <c r="C159" s="3" t="e">
        <f t="shared" si="17"/>
        <v>#NUM!</v>
      </c>
      <c r="D159" s="3">
        <f t="shared" si="18"/>
        <v>0</v>
      </c>
      <c r="E159" s="3" t="e">
        <f t="shared" si="19"/>
        <v>#NUM!</v>
      </c>
      <c r="F159" s="3">
        <f t="shared" si="20"/>
        <v>0</v>
      </c>
      <c r="G159" s="3" t="e">
        <f t="shared" si="21"/>
        <v>#NUM!</v>
      </c>
      <c r="H159" s="3">
        <f t="shared" si="22"/>
        <v>0</v>
      </c>
      <c r="I159" s="3" t="e">
        <f t="shared" si="23"/>
        <v>#NUM!</v>
      </c>
      <c r="J159" s="3" t="e">
        <f t="shared" si="46"/>
        <v>#NUM!</v>
      </c>
      <c r="K159" s="3" t="e">
        <f t="shared" si="24"/>
        <v>#NUM!</v>
      </c>
      <c r="L159" s="3">
        <f t="shared" si="25"/>
        <v>0</v>
      </c>
      <c r="M159" s="3" t="e">
        <f t="shared" si="26"/>
        <v>#NUM!</v>
      </c>
      <c r="N159" s="3">
        <f t="shared" si="27"/>
        <v>0</v>
      </c>
      <c r="O159" s="3" t="e">
        <f t="shared" si="28"/>
        <v>#NUM!</v>
      </c>
      <c r="P159" s="3">
        <f t="shared" si="29"/>
        <v>0</v>
      </c>
      <c r="Q159" s="3" t="e">
        <f t="shared" si="30"/>
        <v>#NUM!</v>
      </c>
      <c r="R159" s="3" t="e">
        <f t="shared" si="47"/>
        <v>#NUM!</v>
      </c>
      <c r="S159" s="3" t="e">
        <f t="shared" si="31"/>
        <v>#NUM!</v>
      </c>
      <c r="T159" s="3">
        <f t="shared" si="32"/>
        <v>0</v>
      </c>
      <c r="U159" s="3" t="e">
        <f t="shared" si="33"/>
        <v>#NUM!</v>
      </c>
      <c r="V159" s="3">
        <f t="shared" si="34"/>
        <v>0</v>
      </c>
      <c r="W159" s="3" t="e">
        <f t="shared" si="35"/>
        <v>#NUM!</v>
      </c>
      <c r="X159" s="3">
        <f t="shared" si="36"/>
        <v>0</v>
      </c>
      <c r="Y159" s="3" t="e">
        <f t="shared" si="37"/>
        <v>#NUM!</v>
      </c>
      <c r="Z159" s="3" t="e">
        <f t="shared" si="48"/>
        <v>#NUM!</v>
      </c>
      <c r="AA159" s="3" t="e">
        <f t="shared" si="38"/>
        <v>#NUM!</v>
      </c>
      <c r="AB159" s="3">
        <f t="shared" si="39"/>
        <v>0</v>
      </c>
      <c r="AC159" s="3" t="e">
        <f t="shared" si="40"/>
        <v>#NUM!</v>
      </c>
      <c r="AD159" s="3">
        <f t="shared" si="41"/>
        <v>0</v>
      </c>
      <c r="AE159" s="3" t="e">
        <f t="shared" si="42"/>
        <v>#NUM!</v>
      </c>
      <c r="AF159" s="3">
        <f t="shared" si="43"/>
        <v>0</v>
      </c>
      <c r="AG159" s="3" t="e">
        <f t="shared" si="44"/>
        <v>#NUM!</v>
      </c>
    </row>
    <row r="160" spans="2:33" ht="15.75" customHeight="1" x14ac:dyDescent="0.2">
      <c r="B160" s="3" t="e">
        <f t="shared" si="45"/>
        <v>#NUM!</v>
      </c>
      <c r="C160" s="3" t="e">
        <f t="shared" si="17"/>
        <v>#NUM!</v>
      </c>
      <c r="D160" s="3">
        <f t="shared" si="18"/>
        <v>0</v>
      </c>
      <c r="E160" s="3" t="e">
        <f t="shared" si="19"/>
        <v>#NUM!</v>
      </c>
      <c r="F160" s="3">
        <f t="shared" si="20"/>
        <v>0</v>
      </c>
      <c r="G160" s="3" t="e">
        <f t="shared" si="21"/>
        <v>#NUM!</v>
      </c>
      <c r="H160" s="3">
        <f t="shared" si="22"/>
        <v>0</v>
      </c>
      <c r="I160" s="3" t="e">
        <f t="shared" si="23"/>
        <v>#NUM!</v>
      </c>
      <c r="J160" s="3" t="e">
        <f t="shared" si="46"/>
        <v>#NUM!</v>
      </c>
      <c r="K160" s="3" t="e">
        <f t="shared" si="24"/>
        <v>#NUM!</v>
      </c>
      <c r="L160" s="3">
        <f t="shared" si="25"/>
        <v>0</v>
      </c>
      <c r="M160" s="3" t="e">
        <f t="shared" si="26"/>
        <v>#NUM!</v>
      </c>
      <c r="N160" s="3">
        <f t="shared" si="27"/>
        <v>0</v>
      </c>
      <c r="O160" s="3" t="e">
        <f t="shared" si="28"/>
        <v>#NUM!</v>
      </c>
      <c r="P160" s="3">
        <f t="shared" si="29"/>
        <v>0</v>
      </c>
      <c r="Q160" s="3" t="e">
        <f t="shared" si="30"/>
        <v>#NUM!</v>
      </c>
      <c r="R160" s="3" t="e">
        <f t="shared" si="47"/>
        <v>#NUM!</v>
      </c>
      <c r="S160" s="3" t="e">
        <f t="shared" si="31"/>
        <v>#NUM!</v>
      </c>
      <c r="T160" s="3">
        <f t="shared" si="32"/>
        <v>0</v>
      </c>
      <c r="U160" s="3" t="e">
        <f t="shared" si="33"/>
        <v>#NUM!</v>
      </c>
      <c r="V160" s="3">
        <f t="shared" si="34"/>
        <v>0</v>
      </c>
      <c r="W160" s="3" t="e">
        <f t="shared" si="35"/>
        <v>#NUM!</v>
      </c>
      <c r="X160" s="3">
        <f t="shared" si="36"/>
        <v>0</v>
      </c>
      <c r="Y160" s="3" t="e">
        <f t="shared" si="37"/>
        <v>#NUM!</v>
      </c>
      <c r="Z160" s="3" t="e">
        <f t="shared" si="48"/>
        <v>#NUM!</v>
      </c>
      <c r="AA160" s="3" t="e">
        <f t="shared" si="38"/>
        <v>#NUM!</v>
      </c>
      <c r="AB160" s="3">
        <f t="shared" si="39"/>
        <v>0</v>
      </c>
      <c r="AC160" s="3" t="e">
        <f t="shared" si="40"/>
        <v>#NUM!</v>
      </c>
      <c r="AD160" s="3">
        <f t="shared" si="41"/>
        <v>0</v>
      </c>
      <c r="AE160" s="3" t="e">
        <f t="shared" si="42"/>
        <v>#NUM!</v>
      </c>
      <c r="AF160" s="3">
        <f t="shared" si="43"/>
        <v>0</v>
      </c>
      <c r="AG160" s="3" t="e">
        <f t="shared" si="44"/>
        <v>#NUM!</v>
      </c>
    </row>
    <row r="161" spans="2:33" ht="15.75" customHeight="1" x14ac:dyDescent="0.2">
      <c r="B161" s="3" t="e">
        <f t="shared" si="45"/>
        <v>#NUM!</v>
      </c>
      <c r="C161" s="3" t="e">
        <f t="shared" si="17"/>
        <v>#NUM!</v>
      </c>
      <c r="D161" s="3">
        <f t="shared" si="18"/>
        <v>0</v>
      </c>
      <c r="E161" s="3" t="e">
        <f t="shared" si="19"/>
        <v>#NUM!</v>
      </c>
      <c r="F161" s="3">
        <f t="shared" si="20"/>
        <v>0</v>
      </c>
      <c r="G161" s="3" t="e">
        <f t="shared" si="21"/>
        <v>#NUM!</v>
      </c>
      <c r="H161" s="3">
        <f t="shared" si="22"/>
        <v>0</v>
      </c>
      <c r="I161" s="3" t="e">
        <f t="shared" si="23"/>
        <v>#NUM!</v>
      </c>
      <c r="J161" s="3" t="e">
        <f t="shared" si="46"/>
        <v>#NUM!</v>
      </c>
      <c r="K161" s="3" t="e">
        <f t="shared" si="24"/>
        <v>#NUM!</v>
      </c>
      <c r="L161" s="3">
        <f t="shared" si="25"/>
        <v>0</v>
      </c>
      <c r="M161" s="3" t="e">
        <f t="shared" si="26"/>
        <v>#NUM!</v>
      </c>
      <c r="N161" s="3">
        <f t="shared" si="27"/>
        <v>0</v>
      </c>
      <c r="O161" s="3" t="e">
        <f t="shared" si="28"/>
        <v>#NUM!</v>
      </c>
      <c r="P161" s="3">
        <f t="shared" si="29"/>
        <v>0</v>
      </c>
      <c r="Q161" s="3" t="e">
        <f t="shared" si="30"/>
        <v>#NUM!</v>
      </c>
      <c r="R161" s="3" t="e">
        <f t="shared" si="47"/>
        <v>#NUM!</v>
      </c>
      <c r="S161" s="3" t="e">
        <f t="shared" si="31"/>
        <v>#NUM!</v>
      </c>
      <c r="T161" s="3">
        <f t="shared" si="32"/>
        <v>0</v>
      </c>
      <c r="U161" s="3" t="e">
        <f t="shared" si="33"/>
        <v>#NUM!</v>
      </c>
      <c r="V161" s="3">
        <f t="shared" si="34"/>
        <v>0</v>
      </c>
      <c r="W161" s="3" t="e">
        <f t="shared" si="35"/>
        <v>#NUM!</v>
      </c>
      <c r="X161" s="3">
        <f t="shared" si="36"/>
        <v>0</v>
      </c>
      <c r="Y161" s="3" t="e">
        <f t="shared" si="37"/>
        <v>#NUM!</v>
      </c>
      <c r="Z161" s="3" t="e">
        <f t="shared" si="48"/>
        <v>#NUM!</v>
      </c>
      <c r="AA161" s="3" t="e">
        <f t="shared" si="38"/>
        <v>#NUM!</v>
      </c>
      <c r="AB161" s="3">
        <f t="shared" si="39"/>
        <v>0</v>
      </c>
      <c r="AC161" s="3" t="e">
        <f t="shared" si="40"/>
        <v>#NUM!</v>
      </c>
      <c r="AD161" s="3">
        <f t="shared" si="41"/>
        <v>0</v>
      </c>
      <c r="AE161" s="3" t="e">
        <f t="shared" si="42"/>
        <v>#NUM!</v>
      </c>
      <c r="AF161" s="3">
        <f t="shared" si="43"/>
        <v>0</v>
      </c>
      <c r="AG161" s="3" t="e">
        <f t="shared" si="44"/>
        <v>#NUM!</v>
      </c>
    </row>
    <row r="162" spans="2:33" ht="15.75" customHeight="1" x14ac:dyDescent="0.2">
      <c r="B162" s="3" t="e">
        <f t="shared" si="45"/>
        <v>#NUM!</v>
      </c>
      <c r="C162" s="3" t="e">
        <f t="shared" si="17"/>
        <v>#NUM!</v>
      </c>
      <c r="D162" s="3">
        <f t="shared" si="18"/>
        <v>0</v>
      </c>
      <c r="E162" s="3" t="e">
        <f t="shared" si="19"/>
        <v>#NUM!</v>
      </c>
      <c r="F162" s="3">
        <f t="shared" si="20"/>
        <v>0</v>
      </c>
      <c r="G162" s="3" t="e">
        <f t="shared" si="21"/>
        <v>#NUM!</v>
      </c>
      <c r="H162" s="3">
        <f t="shared" si="22"/>
        <v>0</v>
      </c>
      <c r="I162" s="3" t="e">
        <f t="shared" si="23"/>
        <v>#NUM!</v>
      </c>
      <c r="J162" s="3" t="e">
        <f t="shared" si="46"/>
        <v>#NUM!</v>
      </c>
      <c r="K162" s="3" t="e">
        <f t="shared" si="24"/>
        <v>#NUM!</v>
      </c>
      <c r="L162" s="3">
        <f t="shared" si="25"/>
        <v>0</v>
      </c>
      <c r="M162" s="3" t="e">
        <f t="shared" si="26"/>
        <v>#NUM!</v>
      </c>
      <c r="N162" s="3">
        <f t="shared" si="27"/>
        <v>0</v>
      </c>
      <c r="O162" s="3" t="e">
        <f t="shared" si="28"/>
        <v>#NUM!</v>
      </c>
      <c r="P162" s="3">
        <f t="shared" si="29"/>
        <v>0</v>
      </c>
      <c r="Q162" s="3" t="e">
        <f t="shared" si="30"/>
        <v>#NUM!</v>
      </c>
      <c r="R162" s="3" t="e">
        <f t="shared" si="47"/>
        <v>#NUM!</v>
      </c>
      <c r="S162" s="3" t="e">
        <f t="shared" si="31"/>
        <v>#NUM!</v>
      </c>
      <c r="T162" s="3">
        <f t="shared" si="32"/>
        <v>0</v>
      </c>
      <c r="U162" s="3" t="e">
        <f t="shared" si="33"/>
        <v>#NUM!</v>
      </c>
      <c r="V162" s="3">
        <f t="shared" si="34"/>
        <v>0</v>
      </c>
      <c r="W162" s="3" t="e">
        <f t="shared" si="35"/>
        <v>#NUM!</v>
      </c>
      <c r="X162" s="3">
        <f t="shared" si="36"/>
        <v>0</v>
      </c>
      <c r="Y162" s="3" t="e">
        <f t="shared" si="37"/>
        <v>#NUM!</v>
      </c>
      <c r="Z162" s="3" t="e">
        <f t="shared" si="48"/>
        <v>#NUM!</v>
      </c>
      <c r="AA162" s="3" t="e">
        <f t="shared" si="38"/>
        <v>#NUM!</v>
      </c>
      <c r="AB162" s="3">
        <f t="shared" si="39"/>
        <v>0</v>
      </c>
      <c r="AC162" s="3" t="e">
        <f t="shared" si="40"/>
        <v>#NUM!</v>
      </c>
      <c r="AD162" s="3">
        <f t="shared" si="41"/>
        <v>0</v>
      </c>
      <c r="AE162" s="3" t="e">
        <f t="shared" si="42"/>
        <v>#NUM!</v>
      </c>
      <c r="AF162" s="3">
        <f t="shared" si="43"/>
        <v>0</v>
      </c>
      <c r="AG162" s="3" t="e">
        <f t="shared" si="44"/>
        <v>#NUM!</v>
      </c>
    </row>
    <row r="163" spans="2:33" ht="15.75" customHeight="1" x14ac:dyDescent="0.2">
      <c r="B163" s="3" t="e">
        <f t="shared" si="45"/>
        <v>#NUM!</v>
      </c>
      <c r="C163" s="3" t="e">
        <f t="shared" si="17"/>
        <v>#NUM!</v>
      </c>
      <c r="D163" s="3">
        <f t="shared" si="18"/>
        <v>0</v>
      </c>
      <c r="E163" s="3" t="e">
        <f t="shared" si="19"/>
        <v>#NUM!</v>
      </c>
      <c r="F163" s="3">
        <f t="shared" si="20"/>
        <v>0</v>
      </c>
      <c r="G163" s="3" t="e">
        <f t="shared" si="21"/>
        <v>#NUM!</v>
      </c>
      <c r="H163" s="3">
        <f t="shared" si="22"/>
        <v>0</v>
      </c>
      <c r="I163" s="3" t="e">
        <f t="shared" si="23"/>
        <v>#NUM!</v>
      </c>
      <c r="J163" s="3" t="e">
        <f t="shared" si="46"/>
        <v>#NUM!</v>
      </c>
      <c r="K163" s="3" t="e">
        <f t="shared" si="24"/>
        <v>#NUM!</v>
      </c>
      <c r="L163" s="3">
        <f t="shared" si="25"/>
        <v>0</v>
      </c>
      <c r="M163" s="3" t="e">
        <f t="shared" si="26"/>
        <v>#NUM!</v>
      </c>
      <c r="N163" s="3">
        <f t="shared" si="27"/>
        <v>0</v>
      </c>
      <c r="O163" s="3" t="e">
        <f t="shared" si="28"/>
        <v>#NUM!</v>
      </c>
      <c r="P163" s="3">
        <f t="shared" si="29"/>
        <v>0</v>
      </c>
      <c r="Q163" s="3" t="e">
        <f t="shared" si="30"/>
        <v>#NUM!</v>
      </c>
      <c r="R163" s="3" t="e">
        <f t="shared" si="47"/>
        <v>#NUM!</v>
      </c>
      <c r="S163" s="3" t="e">
        <f t="shared" si="31"/>
        <v>#NUM!</v>
      </c>
      <c r="T163" s="3">
        <f t="shared" si="32"/>
        <v>0</v>
      </c>
      <c r="U163" s="3" t="e">
        <f t="shared" si="33"/>
        <v>#NUM!</v>
      </c>
      <c r="V163" s="3">
        <f t="shared" si="34"/>
        <v>0</v>
      </c>
      <c r="W163" s="3" t="e">
        <f t="shared" si="35"/>
        <v>#NUM!</v>
      </c>
      <c r="X163" s="3">
        <f t="shared" si="36"/>
        <v>0</v>
      </c>
      <c r="Y163" s="3" t="e">
        <f t="shared" si="37"/>
        <v>#NUM!</v>
      </c>
      <c r="Z163" s="3" t="e">
        <f t="shared" si="48"/>
        <v>#NUM!</v>
      </c>
      <c r="AA163" s="3" t="e">
        <f t="shared" si="38"/>
        <v>#NUM!</v>
      </c>
      <c r="AB163" s="3">
        <f t="shared" si="39"/>
        <v>0</v>
      </c>
      <c r="AC163" s="3" t="e">
        <f t="shared" si="40"/>
        <v>#NUM!</v>
      </c>
      <c r="AD163" s="3">
        <f t="shared" si="41"/>
        <v>0</v>
      </c>
      <c r="AE163" s="3" t="e">
        <f t="shared" si="42"/>
        <v>#NUM!</v>
      </c>
      <c r="AF163" s="3">
        <f t="shared" si="43"/>
        <v>0</v>
      </c>
      <c r="AG163" s="3" t="e">
        <f t="shared" si="44"/>
        <v>#NUM!</v>
      </c>
    </row>
    <row r="164" spans="2:33" ht="15.75" customHeight="1" x14ac:dyDescent="0.2">
      <c r="B164" s="3" t="e">
        <f t="shared" si="45"/>
        <v>#NUM!</v>
      </c>
      <c r="C164" s="3" t="e">
        <f t="shared" si="17"/>
        <v>#NUM!</v>
      </c>
      <c r="D164" s="3">
        <f t="shared" si="18"/>
        <v>0</v>
      </c>
      <c r="E164" s="3" t="e">
        <f t="shared" si="19"/>
        <v>#NUM!</v>
      </c>
      <c r="F164" s="3">
        <f t="shared" si="20"/>
        <v>0</v>
      </c>
      <c r="G164" s="3" t="e">
        <f t="shared" si="21"/>
        <v>#NUM!</v>
      </c>
      <c r="H164" s="3">
        <f t="shared" si="22"/>
        <v>0</v>
      </c>
      <c r="I164" s="3" t="e">
        <f t="shared" si="23"/>
        <v>#NUM!</v>
      </c>
      <c r="J164" s="3" t="e">
        <f t="shared" si="46"/>
        <v>#NUM!</v>
      </c>
      <c r="K164" s="3" t="e">
        <f t="shared" si="24"/>
        <v>#NUM!</v>
      </c>
      <c r="L164" s="3">
        <f t="shared" si="25"/>
        <v>0</v>
      </c>
      <c r="M164" s="3" t="e">
        <f t="shared" si="26"/>
        <v>#NUM!</v>
      </c>
      <c r="N164" s="3">
        <f t="shared" si="27"/>
        <v>0</v>
      </c>
      <c r="O164" s="3" t="e">
        <f t="shared" si="28"/>
        <v>#NUM!</v>
      </c>
      <c r="P164" s="3">
        <f t="shared" si="29"/>
        <v>0</v>
      </c>
      <c r="Q164" s="3" t="e">
        <f t="shared" si="30"/>
        <v>#NUM!</v>
      </c>
      <c r="R164" s="3" t="e">
        <f t="shared" si="47"/>
        <v>#NUM!</v>
      </c>
      <c r="S164" s="3" t="e">
        <f t="shared" si="31"/>
        <v>#NUM!</v>
      </c>
      <c r="T164" s="3">
        <f t="shared" si="32"/>
        <v>0</v>
      </c>
      <c r="U164" s="3" t="e">
        <f t="shared" si="33"/>
        <v>#NUM!</v>
      </c>
      <c r="V164" s="3">
        <f t="shared" si="34"/>
        <v>0</v>
      </c>
      <c r="W164" s="3" t="e">
        <f t="shared" si="35"/>
        <v>#NUM!</v>
      </c>
      <c r="X164" s="3">
        <f t="shared" si="36"/>
        <v>0</v>
      </c>
      <c r="Y164" s="3" t="e">
        <f t="shared" si="37"/>
        <v>#NUM!</v>
      </c>
      <c r="Z164" s="3" t="e">
        <f t="shared" si="48"/>
        <v>#NUM!</v>
      </c>
      <c r="AA164" s="3" t="e">
        <f t="shared" si="38"/>
        <v>#NUM!</v>
      </c>
      <c r="AB164" s="3">
        <f t="shared" si="39"/>
        <v>0</v>
      </c>
      <c r="AC164" s="3" t="e">
        <f t="shared" si="40"/>
        <v>#NUM!</v>
      </c>
      <c r="AD164" s="3">
        <f t="shared" si="41"/>
        <v>0</v>
      </c>
      <c r="AE164" s="3" t="e">
        <f t="shared" si="42"/>
        <v>#NUM!</v>
      </c>
      <c r="AF164" s="3">
        <f t="shared" si="43"/>
        <v>0</v>
      </c>
      <c r="AG164" s="3" t="e">
        <f t="shared" si="44"/>
        <v>#NUM!</v>
      </c>
    </row>
    <row r="165" spans="2:33" ht="15.75" customHeight="1" x14ac:dyDescent="0.2">
      <c r="B165" s="3" t="e">
        <f t="shared" si="45"/>
        <v>#NUM!</v>
      </c>
      <c r="C165" s="3" t="e">
        <f t="shared" si="17"/>
        <v>#NUM!</v>
      </c>
      <c r="D165" s="3">
        <f t="shared" si="18"/>
        <v>0</v>
      </c>
      <c r="E165" s="3" t="e">
        <f t="shared" si="19"/>
        <v>#NUM!</v>
      </c>
      <c r="F165" s="3">
        <f t="shared" si="20"/>
        <v>0</v>
      </c>
      <c r="G165" s="3" t="e">
        <f t="shared" si="21"/>
        <v>#NUM!</v>
      </c>
      <c r="H165" s="3">
        <f t="shared" si="22"/>
        <v>0</v>
      </c>
      <c r="I165" s="3" t="e">
        <f t="shared" si="23"/>
        <v>#NUM!</v>
      </c>
      <c r="J165" s="3" t="e">
        <f t="shared" si="46"/>
        <v>#NUM!</v>
      </c>
      <c r="K165" s="3" t="e">
        <f t="shared" si="24"/>
        <v>#NUM!</v>
      </c>
      <c r="L165" s="3">
        <f t="shared" si="25"/>
        <v>0</v>
      </c>
      <c r="M165" s="3" t="e">
        <f t="shared" si="26"/>
        <v>#NUM!</v>
      </c>
      <c r="N165" s="3">
        <f t="shared" si="27"/>
        <v>0</v>
      </c>
      <c r="O165" s="3" t="e">
        <f t="shared" si="28"/>
        <v>#NUM!</v>
      </c>
      <c r="P165" s="3">
        <f t="shared" si="29"/>
        <v>0</v>
      </c>
      <c r="Q165" s="3" t="e">
        <f t="shared" si="30"/>
        <v>#NUM!</v>
      </c>
      <c r="R165" s="3" t="e">
        <f t="shared" si="47"/>
        <v>#NUM!</v>
      </c>
      <c r="S165" s="3" t="e">
        <f t="shared" si="31"/>
        <v>#NUM!</v>
      </c>
      <c r="T165" s="3">
        <f t="shared" si="32"/>
        <v>0</v>
      </c>
      <c r="U165" s="3" t="e">
        <f t="shared" si="33"/>
        <v>#NUM!</v>
      </c>
      <c r="V165" s="3">
        <f t="shared" si="34"/>
        <v>0</v>
      </c>
      <c r="W165" s="3" t="e">
        <f t="shared" si="35"/>
        <v>#NUM!</v>
      </c>
      <c r="X165" s="3">
        <f t="shared" si="36"/>
        <v>0</v>
      </c>
      <c r="Y165" s="3" t="e">
        <f t="shared" si="37"/>
        <v>#NUM!</v>
      </c>
      <c r="Z165" s="3" t="e">
        <f t="shared" si="48"/>
        <v>#NUM!</v>
      </c>
      <c r="AA165" s="3" t="e">
        <f t="shared" si="38"/>
        <v>#NUM!</v>
      </c>
      <c r="AB165" s="3">
        <f t="shared" si="39"/>
        <v>0</v>
      </c>
      <c r="AC165" s="3" t="e">
        <f t="shared" si="40"/>
        <v>#NUM!</v>
      </c>
      <c r="AD165" s="3">
        <f t="shared" si="41"/>
        <v>0</v>
      </c>
      <c r="AE165" s="3" t="e">
        <f t="shared" si="42"/>
        <v>#NUM!</v>
      </c>
      <c r="AF165" s="3">
        <f t="shared" si="43"/>
        <v>0</v>
      </c>
      <c r="AG165" s="3" t="e">
        <f t="shared" si="44"/>
        <v>#NUM!</v>
      </c>
    </row>
    <row r="166" spans="2:33" ht="15.75" customHeight="1" x14ac:dyDescent="0.2">
      <c r="B166" s="3" t="e">
        <f t="shared" si="45"/>
        <v>#NUM!</v>
      </c>
      <c r="C166" s="3" t="e">
        <f t="shared" si="17"/>
        <v>#NUM!</v>
      </c>
      <c r="D166" s="3">
        <f t="shared" si="18"/>
        <v>0</v>
      </c>
      <c r="E166" s="3" t="e">
        <f t="shared" si="19"/>
        <v>#NUM!</v>
      </c>
      <c r="F166" s="3">
        <f t="shared" si="20"/>
        <v>0</v>
      </c>
      <c r="G166" s="3" t="e">
        <f t="shared" si="21"/>
        <v>#NUM!</v>
      </c>
      <c r="H166" s="3">
        <f t="shared" si="22"/>
        <v>0</v>
      </c>
      <c r="I166" s="3" t="e">
        <f t="shared" si="23"/>
        <v>#NUM!</v>
      </c>
      <c r="J166" s="3" t="e">
        <f t="shared" si="46"/>
        <v>#NUM!</v>
      </c>
      <c r="K166" s="3" t="e">
        <f t="shared" si="24"/>
        <v>#NUM!</v>
      </c>
      <c r="L166" s="3">
        <f t="shared" si="25"/>
        <v>0</v>
      </c>
      <c r="M166" s="3" t="e">
        <f t="shared" si="26"/>
        <v>#NUM!</v>
      </c>
      <c r="N166" s="3">
        <f t="shared" si="27"/>
        <v>0</v>
      </c>
      <c r="O166" s="3" t="e">
        <f t="shared" si="28"/>
        <v>#NUM!</v>
      </c>
      <c r="P166" s="3">
        <f t="shared" si="29"/>
        <v>0</v>
      </c>
      <c r="Q166" s="3" t="e">
        <f t="shared" si="30"/>
        <v>#NUM!</v>
      </c>
      <c r="R166" s="3" t="e">
        <f t="shared" si="47"/>
        <v>#NUM!</v>
      </c>
      <c r="S166" s="3" t="e">
        <f t="shared" si="31"/>
        <v>#NUM!</v>
      </c>
      <c r="T166" s="3">
        <f t="shared" si="32"/>
        <v>0</v>
      </c>
      <c r="U166" s="3" t="e">
        <f t="shared" si="33"/>
        <v>#NUM!</v>
      </c>
      <c r="V166" s="3">
        <f t="shared" si="34"/>
        <v>0</v>
      </c>
      <c r="W166" s="3" t="e">
        <f t="shared" si="35"/>
        <v>#NUM!</v>
      </c>
      <c r="X166" s="3">
        <f t="shared" si="36"/>
        <v>0</v>
      </c>
      <c r="Y166" s="3" t="e">
        <f t="shared" si="37"/>
        <v>#NUM!</v>
      </c>
      <c r="Z166" s="3" t="e">
        <f t="shared" si="48"/>
        <v>#NUM!</v>
      </c>
      <c r="AA166" s="3" t="e">
        <f t="shared" si="38"/>
        <v>#NUM!</v>
      </c>
      <c r="AB166" s="3">
        <f t="shared" si="39"/>
        <v>0</v>
      </c>
      <c r="AC166" s="3" t="e">
        <f t="shared" si="40"/>
        <v>#NUM!</v>
      </c>
      <c r="AD166" s="3">
        <f t="shared" si="41"/>
        <v>0</v>
      </c>
      <c r="AE166" s="3" t="e">
        <f t="shared" si="42"/>
        <v>#NUM!</v>
      </c>
      <c r="AF166" s="3">
        <f t="shared" si="43"/>
        <v>0</v>
      </c>
      <c r="AG166" s="3" t="e">
        <f t="shared" si="44"/>
        <v>#NUM!</v>
      </c>
    </row>
    <row r="167" spans="2:33" ht="15.75" customHeight="1" x14ac:dyDescent="0.2">
      <c r="B167" s="3" t="e">
        <f t="shared" si="45"/>
        <v>#NUM!</v>
      </c>
      <c r="C167" s="3" t="e">
        <f t="shared" si="17"/>
        <v>#NUM!</v>
      </c>
      <c r="D167" s="3">
        <f t="shared" si="18"/>
        <v>0</v>
      </c>
      <c r="E167" s="3" t="e">
        <f t="shared" si="19"/>
        <v>#NUM!</v>
      </c>
      <c r="F167" s="3">
        <f t="shared" si="20"/>
        <v>0</v>
      </c>
      <c r="G167" s="3" t="e">
        <f t="shared" si="21"/>
        <v>#NUM!</v>
      </c>
      <c r="H167" s="3">
        <f t="shared" si="22"/>
        <v>0</v>
      </c>
      <c r="I167" s="3" t="e">
        <f t="shared" si="23"/>
        <v>#NUM!</v>
      </c>
      <c r="J167" s="3" t="e">
        <f t="shared" si="46"/>
        <v>#NUM!</v>
      </c>
      <c r="K167" s="3" t="e">
        <f t="shared" si="24"/>
        <v>#NUM!</v>
      </c>
      <c r="L167" s="3">
        <f t="shared" si="25"/>
        <v>0</v>
      </c>
      <c r="M167" s="3" t="e">
        <f t="shared" si="26"/>
        <v>#NUM!</v>
      </c>
      <c r="N167" s="3">
        <f t="shared" si="27"/>
        <v>0</v>
      </c>
      <c r="O167" s="3" t="e">
        <f t="shared" si="28"/>
        <v>#NUM!</v>
      </c>
      <c r="P167" s="3">
        <f t="shared" si="29"/>
        <v>0</v>
      </c>
      <c r="Q167" s="3" t="e">
        <f t="shared" si="30"/>
        <v>#NUM!</v>
      </c>
      <c r="R167" s="3" t="e">
        <f t="shared" si="47"/>
        <v>#NUM!</v>
      </c>
      <c r="S167" s="3" t="e">
        <f t="shared" si="31"/>
        <v>#NUM!</v>
      </c>
      <c r="T167" s="3">
        <f t="shared" si="32"/>
        <v>0</v>
      </c>
      <c r="U167" s="3" t="e">
        <f t="shared" si="33"/>
        <v>#NUM!</v>
      </c>
      <c r="V167" s="3">
        <f t="shared" si="34"/>
        <v>0</v>
      </c>
      <c r="W167" s="3" t="e">
        <f t="shared" si="35"/>
        <v>#NUM!</v>
      </c>
      <c r="X167" s="3">
        <f t="shared" si="36"/>
        <v>0</v>
      </c>
      <c r="Y167" s="3" t="e">
        <f t="shared" si="37"/>
        <v>#NUM!</v>
      </c>
      <c r="Z167" s="3" t="e">
        <f t="shared" si="48"/>
        <v>#NUM!</v>
      </c>
      <c r="AA167" s="3" t="e">
        <f t="shared" si="38"/>
        <v>#NUM!</v>
      </c>
      <c r="AB167" s="3">
        <f t="shared" si="39"/>
        <v>0</v>
      </c>
      <c r="AC167" s="3" t="e">
        <f t="shared" si="40"/>
        <v>#NUM!</v>
      </c>
      <c r="AD167" s="3">
        <f t="shared" si="41"/>
        <v>0</v>
      </c>
      <c r="AE167" s="3" t="e">
        <f t="shared" si="42"/>
        <v>#NUM!</v>
      </c>
      <c r="AF167" s="3">
        <f t="shared" si="43"/>
        <v>0</v>
      </c>
      <c r="AG167" s="3" t="e">
        <f t="shared" si="44"/>
        <v>#NUM!</v>
      </c>
    </row>
    <row r="168" spans="2:33" ht="15.75" customHeight="1" x14ac:dyDescent="0.2">
      <c r="B168" s="3" t="e">
        <f t="shared" si="45"/>
        <v>#NUM!</v>
      </c>
      <c r="C168" s="3" t="e">
        <f t="shared" si="17"/>
        <v>#NUM!</v>
      </c>
      <c r="D168" s="3">
        <f t="shared" si="18"/>
        <v>0</v>
      </c>
      <c r="E168" s="3" t="e">
        <f t="shared" si="19"/>
        <v>#NUM!</v>
      </c>
      <c r="F168" s="3">
        <f t="shared" si="20"/>
        <v>0</v>
      </c>
      <c r="G168" s="3" t="e">
        <f t="shared" si="21"/>
        <v>#NUM!</v>
      </c>
      <c r="H168" s="3">
        <f t="shared" si="22"/>
        <v>0</v>
      </c>
      <c r="I168" s="3" t="e">
        <f t="shared" si="23"/>
        <v>#NUM!</v>
      </c>
      <c r="J168" s="3" t="e">
        <f t="shared" si="46"/>
        <v>#NUM!</v>
      </c>
      <c r="K168" s="3" t="e">
        <f t="shared" si="24"/>
        <v>#NUM!</v>
      </c>
      <c r="L168" s="3">
        <f t="shared" si="25"/>
        <v>0</v>
      </c>
      <c r="M168" s="3" t="e">
        <f t="shared" si="26"/>
        <v>#NUM!</v>
      </c>
      <c r="N168" s="3">
        <f t="shared" si="27"/>
        <v>0</v>
      </c>
      <c r="O168" s="3" t="e">
        <f t="shared" si="28"/>
        <v>#NUM!</v>
      </c>
      <c r="P168" s="3">
        <f t="shared" si="29"/>
        <v>0</v>
      </c>
      <c r="Q168" s="3" t="e">
        <f t="shared" si="30"/>
        <v>#NUM!</v>
      </c>
      <c r="R168" s="3" t="e">
        <f t="shared" si="47"/>
        <v>#NUM!</v>
      </c>
      <c r="S168" s="3" t="e">
        <f t="shared" si="31"/>
        <v>#NUM!</v>
      </c>
      <c r="T168" s="3">
        <f t="shared" si="32"/>
        <v>0</v>
      </c>
      <c r="U168" s="3" t="e">
        <f t="shared" si="33"/>
        <v>#NUM!</v>
      </c>
      <c r="V168" s="3">
        <f t="shared" si="34"/>
        <v>0</v>
      </c>
      <c r="W168" s="3" t="e">
        <f t="shared" si="35"/>
        <v>#NUM!</v>
      </c>
      <c r="X168" s="3">
        <f t="shared" si="36"/>
        <v>0</v>
      </c>
      <c r="Y168" s="3" t="e">
        <f t="shared" si="37"/>
        <v>#NUM!</v>
      </c>
      <c r="Z168" s="3" t="e">
        <f t="shared" si="48"/>
        <v>#NUM!</v>
      </c>
      <c r="AA168" s="3" t="e">
        <f t="shared" si="38"/>
        <v>#NUM!</v>
      </c>
      <c r="AB168" s="3">
        <f t="shared" si="39"/>
        <v>0</v>
      </c>
      <c r="AC168" s="3" t="e">
        <f t="shared" si="40"/>
        <v>#NUM!</v>
      </c>
      <c r="AD168" s="3">
        <f t="shared" si="41"/>
        <v>0</v>
      </c>
      <c r="AE168" s="3" t="e">
        <f t="shared" si="42"/>
        <v>#NUM!</v>
      </c>
      <c r="AF168" s="3">
        <f t="shared" si="43"/>
        <v>0</v>
      </c>
      <c r="AG168" s="3" t="e">
        <f t="shared" si="44"/>
        <v>#NUM!</v>
      </c>
    </row>
    <row r="169" spans="2:33" ht="15.75" customHeight="1" x14ac:dyDescent="0.2">
      <c r="B169" s="3" t="e">
        <f t="shared" si="45"/>
        <v>#NUM!</v>
      </c>
      <c r="C169" s="3" t="e">
        <f t="shared" si="17"/>
        <v>#NUM!</v>
      </c>
      <c r="D169" s="3">
        <f t="shared" si="18"/>
        <v>0</v>
      </c>
      <c r="E169" s="3" t="e">
        <f t="shared" si="19"/>
        <v>#NUM!</v>
      </c>
      <c r="F169" s="3">
        <f t="shared" si="20"/>
        <v>0</v>
      </c>
      <c r="G169" s="3" t="e">
        <f t="shared" si="21"/>
        <v>#NUM!</v>
      </c>
      <c r="H169" s="3">
        <f t="shared" si="22"/>
        <v>0</v>
      </c>
      <c r="I169" s="3" t="e">
        <f t="shared" si="23"/>
        <v>#NUM!</v>
      </c>
      <c r="J169" s="3" t="e">
        <f t="shared" si="46"/>
        <v>#NUM!</v>
      </c>
      <c r="K169" s="3" t="e">
        <f t="shared" si="24"/>
        <v>#NUM!</v>
      </c>
      <c r="L169" s="3">
        <f t="shared" si="25"/>
        <v>0</v>
      </c>
      <c r="M169" s="3" t="e">
        <f t="shared" si="26"/>
        <v>#NUM!</v>
      </c>
      <c r="N169" s="3">
        <f t="shared" si="27"/>
        <v>0</v>
      </c>
      <c r="O169" s="3" t="e">
        <f t="shared" si="28"/>
        <v>#NUM!</v>
      </c>
      <c r="P169" s="3">
        <f t="shared" si="29"/>
        <v>0</v>
      </c>
      <c r="Q169" s="3" t="e">
        <f t="shared" si="30"/>
        <v>#NUM!</v>
      </c>
      <c r="R169" s="3" t="e">
        <f t="shared" si="47"/>
        <v>#NUM!</v>
      </c>
      <c r="S169" s="3" t="e">
        <f t="shared" si="31"/>
        <v>#NUM!</v>
      </c>
      <c r="T169" s="3">
        <f t="shared" si="32"/>
        <v>0</v>
      </c>
      <c r="U169" s="3" t="e">
        <f t="shared" si="33"/>
        <v>#NUM!</v>
      </c>
      <c r="V169" s="3">
        <f t="shared" si="34"/>
        <v>0</v>
      </c>
      <c r="W169" s="3" t="e">
        <f t="shared" si="35"/>
        <v>#NUM!</v>
      </c>
      <c r="X169" s="3">
        <f t="shared" si="36"/>
        <v>0</v>
      </c>
      <c r="Y169" s="3" t="e">
        <f t="shared" si="37"/>
        <v>#NUM!</v>
      </c>
      <c r="Z169" s="3" t="e">
        <f t="shared" si="48"/>
        <v>#NUM!</v>
      </c>
      <c r="AA169" s="3" t="e">
        <f t="shared" si="38"/>
        <v>#NUM!</v>
      </c>
      <c r="AB169" s="3">
        <f t="shared" si="39"/>
        <v>0</v>
      </c>
      <c r="AC169" s="3" t="e">
        <f t="shared" si="40"/>
        <v>#NUM!</v>
      </c>
      <c r="AD169" s="3">
        <f t="shared" si="41"/>
        <v>0</v>
      </c>
      <c r="AE169" s="3" t="e">
        <f t="shared" si="42"/>
        <v>#NUM!</v>
      </c>
      <c r="AF169" s="3">
        <f t="shared" si="43"/>
        <v>0</v>
      </c>
      <c r="AG169" s="3" t="e">
        <f t="shared" si="44"/>
        <v>#NUM!</v>
      </c>
    </row>
    <row r="170" spans="2:33" ht="15.75" customHeight="1" x14ac:dyDescent="0.2">
      <c r="B170" s="3" t="e">
        <f t="shared" si="45"/>
        <v>#NUM!</v>
      </c>
      <c r="C170" s="3" t="e">
        <f t="shared" si="17"/>
        <v>#NUM!</v>
      </c>
      <c r="D170" s="3">
        <f t="shared" si="18"/>
        <v>0</v>
      </c>
      <c r="E170" s="3" t="e">
        <f t="shared" si="19"/>
        <v>#NUM!</v>
      </c>
      <c r="F170" s="3">
        <f t="shared" si="20"/>
        <v>0</v>
      </c>
      <c r="G170" s="3" t="e">
        <f t="shared" si="21"/>
        <v>#NUM!</v>
      </c>
      <c r="H170" s="3">
        <f t="shared" si="22"/>
        <v>0</v>
      </c>
      <c r="I170" s="3" t="e">
        <f t="shared" si="23"/>
        <v>#NUM!</v>
      </c>
      <c r="J170" s="3" t="e">
        <f t="shared" si="46"/>
        <v>#NUM!</v>
      </c>
      <c r="K170" s="3" t="e">
        <f t="shared" si="24"/>
        <v>#NUM!</v>
      </c>
      <c r="L170" s="3">
        <f t="shared" si="25"/>
        <v>0</v>
      </c>
      <c r="M170" s="3" t="e">
        <f t="shared" si="26"/>
        <v>#NUM!</v>
      </c>
      <c r="N170" s="3">
        <f t="shared" si="27"/>
        <v>0</v>
      </c>
      <c r="O170" s="3" t="e">
        <f t="shared" si="28"/>
        <v>#NUM!</v>
      </c>
      <c r="P170" s="3">
        <f t="shared" si="29"/>
        <v>0</v>
      </c>
      <c r="Q170" s="3" t="e">
        <f t="shared" si="30"/>
        <v>#NUM!</v>
      </c>
      <c r="R170" s="3" t="e">
        <f t="shared" si="47"/>
        <v>#NUM!</v>
      </c>
      <c r="S170" s="3" t="e">
        <f t="shared" si="31"/>
        <v>#NUM!</v>
      </c>
      <c r="T170" s="3">
        <f t="shared" si="32"/>
        <v>0</v>
      </c>
      <c r="U170" s="3" t="e">
        <f t="shared" si="33"/>
        <v>#NUM!</v>
      </c>
      <c r="V170" s="3">
        <f t="shared" si="34"/>
        <v>0</v>
      </c>
      <c r="W170" s="3" t="e">
        <f t="shared" si="35"/>
        <v>#NUM!</v>
      </c>
      <c r="X170" s="3">
        <f t="shared" si="36"/>
        <v>0</v>
      </c>
      <c r="Y170" s="3" t="e">
        <f t="shared" si="37"/>
        <v>#NUM!</v>
      </c>
      <c r="Z170" s="3" t="e">
        <f t="shared" si="48"/>
        <v>#NUM!</v>
      </c>
      <c r="AA170" s="3" t="e">
        <f t="shared" si="38"/>
        <v>#NUM!</v>
      </c>
      <c r="AB170" s="3">
        <f t="shared" si="39"/>
        <v>0</v>
      </c>
      <c r="AC170" s="3" t="e">
        <f t="shared" si="40"/>
        <v>#NUM!</v>
      </c>
      <c r="AD170" s="3">
        <f t="shared" si="41"/>
        <v>0</v>
      </c>
      <c r="AE170" s="3" t="e">
        <f t="shared" si="42"/>
        <v>#NUM!</v>
      </c>
      <c r="AF170" s="3">
        <f t="shared" si="43"/>
        <v>0</v>
      </c>
      <c r="AG170" s="3" t="e">
        <f t="shared" si="44"/>
        <v>#NUM!</v>
      </c>
    </row>
    <row r="171" spans="2:33" ht="15.75" customHeight="1" x14ac:dyDescent="0.2">
      <c r="B171" s="3" t="e">
        <f t="shared" si="45"/>
        <v>#NUM!</v>
      </c>
      <c r="C171" s="3" t="e">
        <f t="shared" si="17"/>
        <v>#NUM!</v>
      </c>
      <c r="D171" s="3">
        <f t="shared" si="18"/>
        <v>0</v>
      </c>
      <c r="E171" s="3" t="e">
        <f t="shared" si="19"/>
        <v>#NUM!</v>
      </c>
      <c r="F171" s="3">
        <f t="shared" si="20"/>
        <v>0</v>
      </c>
      <c r="G171" s="3" t="e">
        <f t="shared" si="21"/>
        <v>#NUM!</v>
      </c>
      <c r="H171" s="3">
        <f t="shared" si="22"/>
        <v>0</v>
      </c>
      <c r="I171" s="3" t="e">
        <f t="shared" si="23"/>
        <v>#NUM!</v>
      </c>
      <c r="J171" s="3" t="e">
        <f t="shared" si="46"/>
        <v>#NUM!</v>
      </c>
      <c r="K171" s="3" t="e">
        <f t="shared" si="24"/>
        <v>#NUM!</v>
      </c>
      <c r="L171" s="3">
        <f t="shared" si="25"/>
        <v>0</v>
      </c>
      <c r="M171" s="3" t="e">
        <f t="shared" si="26"/>
        <v>#NUM!</v>
      </c>
      <c r="N171" s="3">
        <f t="shared" si="27"/>
        <v>0</v>
      </c>
      <c r="O171" s="3" t="e">
        <f t="shared" si="28"/>
        <v>#NUM!</v>
      </c>
      <c r="P171" s="3">
        <f t="shared" si="29"/>
        <v>0</v>
      </c>
      <c r="Q171" s="3" t="e">
        <f t="shared" si="30"/>
        <v>#NUM!</v>
      </c>
      <c r="R171" s="3" t="e">
        <f t="shared" si="47"/>
        <v>#NUM!</v>
      </c>
      <c r="S171" s="3" t="e">
        <f t="shared" si="31"/>
        <v>#NUM!</v>
      </c>
      <c r="T171" s="3">
        <f t="shared" si="32"/>
        <v>0</v>
      </c>
      <c r="U171" s="3" t="e">
        <f t="shared" si="33"/>
        <v>#NUM!</v>
      </c>
      <c r="V171" s="3">
        <f t="shared" si="34"/>
        <v>0</v>
      </c>
      <c r="W171" s="3" t="e">
        <f t="shared" si="35"/>
        <v>#NUM!</v>
      </c>
      <c r="X171" s="3">
        <f t="shared" si="36"/>
        <v>0</v>
      </c>
      <c r="Y171" s="3" t="e">
        <f t="shared" si="37"/>
        <v>#NUM!</v>
      </c>
      <c r="Z171" s="3" t="e">
        <f t="shared" si="48"/>
        <v>#NUM!</v>
      </c>
      <c r="AA171" s="3" t="e">
        <f t="shared" si="38"/>
        <v>#NUM!</v>
      </c>
      <c r="AB171" s="3">
        <f t="shared" si="39"/>
        <v>0</v>
      </c>
      <c r="AC171" s="3" t="e">
        <f t="shared" si="40"/>
        <v>#NUM!</v>
      </c>
      <c r="AD171" s="3">
        <f t="shared" si="41"/>
        <v>0</v>
      </c>
      <c r="AE171" s="3" t="e">
        <f t="shared" si="42"/>
        <v>#NUM!</v>
      </c>
      <c r="AF171" s="3">
        <f t="shared" si="43"/>
        <v>0</v>
      </c>
      <c r="AG171" s="3" t="e">
        <f t="shared" si="44"/>
        <v>#NUM!</v>
      </c>
    </row>
    <row r="172" spans="2:33" ht="15.75" customHeight="1" x14ac:dyDescent="0.2">
      <c r="B172" s="3" t="e">
        <f t="shared" si="45"/>
        <v>#NUM!</v>
      </c>
      <c r="C172" s="3" t="e">
        <f t="shared" si="17"/>
        <v>#NUM!</v>
      </c>
      <c r="D172" s="3">
        <f t="shared" si="18"/>
        <v>0</v>
      </c>
      <c r="E172" s="3" t="e">
        <f t="shared" si="19"/>
        <v>#NUM!</v>
      </c>
      <c r="F172" s="3">
        <f t="shared" si="20"/>
        <v>0</v>
      </c>
      <c r="G172" s="3" t="e">
        <f t="shared" si="21"/>
        <v>#NUM!</v>
      </c>
      <c r="H172" s="3">
        <f t="shared" si="22"/>
        <v>0</v>
      </c>
      <c r="I172" s="3" t="e">
        <f t="shared" si="23"/>
        <v>#NUM!</v>
      </c>
      <c r="J172" s="3" t="e">
        <f t="shared" si="46"/>
        <v>#NUM!</v>
      </c>
      <c r="K172" s="3" t="e">
        <f t="shared" si="24"/>
        <v>#NUM!</v>
      </c>
      <c r="L172" s="3">
        <f t="shared" si="25"/>
        <v>0</v>
      </c>
      <c r="M172" s="3" t="e">
        <f t="shared" si="26"/>
        <v>#NUM!</v>
      </c>
      <c r="N172" s="3">
        <f t="shared" si="27"/>
        <v>0</v>
      </c>
      <c r="O172" s="3" t="e">
        <f t="shared" si="28"/>
        <v>#NUM!</v>
      </c>
      <c r="P172" s="3">
        <f t="shared" si="29"/>
        <v>0</v>
      </c>
      <c r="Q172" s="3" t="e">
        <f t="shared" si="30"/>
        <v>#NUM!</v>
      </c>
      <c r="R172" s="3" t="e">
        <f t="shared" si="47"/>
        <v>#NUM!</v>
      </c>
      <c r="S172" s="3" t="e">
        <f t="shared" si="31"/>
        <v>#NUM!</v>
      </c>
      <c r="T172" s="3">
        <f t="shared" si="32"/>
        <v>0</v>
      </c>
      <c r="U172" s="3" t="e">
        <f t="shared" si="33"/>
        <v>#NUM!</v>
      </c>
      <c r="V172" s="3">
        <f t="shared" si="34"/>
        <v>0</v>
      </c>
      <c r="W172" s="3" t="e">
        <f t="shared" si="35"/>
        <v>#NUM!</v>
      </c>
      <c r="X172" s="3">
        <f t="shared" si="36"/>
        <v>0</v>
      </c>
      <c r="Y172" s="3" t="e">
        <f t="shared" si="37"/>
        <v>#NUM!</v>
      </c>
      <c r="Z172" s="3" t="e">
        <f t="shared" si="48"/>
        <v>#NUM!</v>
      </c>
      <c r="AA172" s="3" t="e">
        <f t="shared" si="38"/>
        <v>#NUM!</v>
      </c>
      <c r="AB172" s="3">
        <f t="shared" si="39"/>
        <v>0</v>
      </c>
      <c r="AC172" s="3" t="e">
        <f t="shared" si="40"/>
        <v>#NUM!</v>
      </c>
      <c r="AD172" s="3">
        <f t="shared" si="41"/>
        <v>0</v>
      </c>
      <c r="AE172" s="3" t="e">
        <f t="shared" si="42"/>
        <v>#NUM!</v>
      </c>
      <c r="AF172" s="3">
        <f t="shared" si="43"/>
        <v>0</v>
      </c>
      <c r="AG172" s="3" t="e">
        <f t="shared" si="44"/>
        <v>#NUM!</v>
      </c>
    </row>
    <row r="173" spans="2:33" ht="15.75" customHeight="1" x14ac:dyDescent="0.2">
      <c r="B173" s="3" t="e">
        <f t="shared" si="45"/>
        <v>#NUM!</v>
      </c>
      <c r="C173" s="3" t="e">
        <f t="shared" si="17"/>
        <v>#NUM!</v>
      </c>
      <c r="D173" s="3">
        <f t="shared" si="18"/>
        <v>0</v>
      </c>
      <c r="E173" s="3" t="e">
        <f t="shared" si="19"/>
        <v>#NUM!</v>
      </c>
      <c r="F173" s="3">
        <f t="shared" si="20"/>
        <v>0</v>
      </c>
      <c r="G173" s="3" t="e">
        <f t="shared" si="21"/>
        <v>#NUM!</v>
      </c>
      <c r="H173" s="3">
        <f t="shared" si="22"/>
        <v>0</v>
      </c>
      <c r="I173" s="3" t="e">
        <f t="shared" si="23"/>
        <v>#NUM!</v>
      </c>
      <c r="J173" s="3" t="e">
        <f t="shared" si="46"/>
        <v>#NUM!</v>
      </c>
      <c r="K173" s="3" t="e">
        <f t="shared" si="24"/>
        <v>#NUM!</v>
      </c>
      <c r="L173" s="3">
        <f t="shared" si="25"/>
        <v>0</v>
      </c>
      <c r="M173" s="3" t="e">
        <f t="shared" si="26"/>
        <v>#NUM!</v>
      </c>
      <c r="N173" s="3">
        <f t="shared" si="27"/>
        <v>0</v>
      </c>
      <c r="O173" s="3" t="e">
        <f t="shared" si="28"/>
        <v>#NUM!</v>
      </c>
      <c r="P173" s="3">
        <f t="shared" si="29"/>
        <v>0</v>
      </c>
      <c r="Q173" s="3" t="e">
        <f t="shared" si="30"/>
        <v>#NUM!</v>
      </c>
      <c r="R173" s="3" t="e">
        <f t="shared" si="47"/>
        <v>#NUM!</v>
      </c>
      <c r="S173" s="3" t="e">
        <f t="shared" si="31"/>
        <v>#NUM!</v>
      </c>
      <c r="T173" s="3">
        <f t="shared" si="32"/>
        <v>0</v>
      </c>
      <c r="U173" s="3" t="e">
        <f t="shared" si="33"/>
        <v>#NUM!</v>
      </c>
      <c r="V173" s="3">
        <f t="shared" si="34"/>
        <v>0</v>
      </c>
      <c r="W173" s="3" t="e">
        <f t="shared" si="35"/>
        <v>#NUM!</v>
      </c>
      <c r="X173" s="3">
        <f t="shared" si="36"/>
        <v>0</v>
      </c>
      <c r="Y173" s="3" t="e">
        <f t="shared" si="37"/>
        <v>#NUM!</v>
      </c>
      <c r="Z173" s="3" t="e">
        <f t="shared" si="48"/>
        <v>#NUM!</v>
      </c>
      <c r="AA173" s="3" t="e">
        <f t="shared" si="38"/>
        <v>#NUM!</v>
      </c>
      <c r="AB173" s="3">
        <f t="shared" si="39"/>
        <v>0</v>
      </c>
      <c r="AC173" s="3" t="e">
        <f t="shared" si="40"/>
        <v>#NUM!</v>
      </c>
      <c r="AD173" s="3">
        <f t="shared" si="41"/>
        <v>0</v>
      </c>
      <c r="AE173" s="3" t="e">
        <f t="shared" si="42"/>
        <v>#NUM!</v>
      </c>
      <c r="AF173" s="3">
        <f t="shared" si="43"/>
        <v>0</v>
      </c>
      <c r="AG173" s="3" t="e">
        <f t="shared" si="44"/>
        <v>#NUM!</v>
      </c>
    </row>
    <row r="174" spans="2:33" ht="15.75" customHeight="1" x14ac:dyDescent="0.2">
      <c r="B174" s="3" t="e">
        <f t="shared" si="45"/>
        <v>#NUM!</v>
      </c>
      <c r="C174" s="3" t="e">
        <f t="shared" si="17"/>
        <v>#NUM!</v>
      </c>
      <c r="D174" s="3">
        <f t="shared" si="18"/>
        <v>0</v>
      </c>
      <c r="E174" s="3" t="e">
        <f t="shared" si="19"/>
        <v>#NUM!</v>
      </c>
      <c r="F174" s="3">
        <f t="shared" si="20"/>
        <v>0</v>
      </c>
      <c r="G174" s="3" t="e">
        <f t="shared" si="21"/>
        <v>#NUM!</v>
      </c>
      <c r="H174" s="3">
        <f t="shared" si="22"/>
        <v>0</v>
      </c>
      <c r="I174" s="3" t="e">
        <f t="shared" si="23"/>
        <v>#NUM!</v>
      </c>
      <c r="J174" s="3" t="e">
        <f t="shared" si="46"/>
        <v>#NUM!</v>
      </c>
      <c r="K174" s="3" t="e">
        <f t="shared" si="24"/>
        <v>#NUM!</v>
      </c>
      <c r="L174" s="3">
        <f t="shared" si="25"/>
        <v>0</v>
      </c>
      <c r="M174" s="3" t="e">
        <f t="shared" si="26"/>
        <v>#NUM!</v>
      </c>
      <c r="N174" s="3">
        <f t="shared" si="27"/>
        <v>0</v>
      </c>
      <c r="O174" s="3" t="e">
        <f t="shared" si="28"/>
        <v>#NUM!</v>
      </c>
      <c r="P174" s="3">
        <f t="shared" si="29"/>
        <v>0</v>
      </c>
      <c r="Q174" s="3" t="e">
        <f t="shared" si="30"/>
        <v>#NUM!</v>
      </c>
      <c r="R174" s="3" t="e">
        <f t="shared" si="47"/>
        <v>#NUM!</v>
      </c>
      <c r="S174" s="3" t="e">
        <f t="shared" si="31"/>
        <v>#NUM!</v>
      </c>
      <c r="T174" s="3">
        <f t="shared" si="32"/>
        <v>0</v>
      </c>
      <c r="U174" s="3" t="e">
        <f t="shared" si="33"/>
        <v>#NUM!</v>
      </c>
      <c r="V174" s="3">
        <f t="shared" si="34"/>
        <v>0</v>
      </c>
      <c r="W174" s="3" t="e">
        <f t="shared" si="35"/>
        <v>#NUM!</v>
      </c>
      <c r="X174" s="3">
        <f t="shared" si="36"/>
        <v>0</v>
      </c>
      <c r="Y174" s="3" t="e">
        <f t="shared" si="37"/>
        <v>#NUM!</v>
      </c>
      <c r="Z174" s="3" t="e">
        <f t="shared" si="48"/>
        <v>#NUM!</v>
      </c>
      <c r="AA174" s="3" t="e">
        <f t="shared" si="38"/>
        <v>#NUM!</v>
      </c>
      <c r="AB174" s="3">
        <f t="shared" si="39"/>
        <v>0</v>
      </c>
      <c r="AC174" s="3" t="e">
        <f t="shared" si="40"/>
        <v>#NUM!</v>
      </c>
      <c r="AD174" s="3">
        <f t="shared" si="41"/>
        <v>0</v>
      </c>
      <c r="AE174" s="3" t="e">
        <f t="shared" si="42"/>
        <v>#NUM!</v>
      </c>
      <c r="AF174" s="3">
        <f t="shared" si="43"/>
        <v>0</v>
      </c>
      <c r="AG174" s="3" t="e">
        <f t="shared" si="44"/>
        <v>#NUM!</v>
      </c>
    </row>
    <row r="175" spans="2:33" ht="15.75" customHeight="1" x14ac:dyDescent="0.2">
      <c r="B175" s="3" t="e">
        <f t="shared" si="45"/>
        <v>#NUM!</v>
      </c>
      <c r="C175" s="3" t="e">
        <f t="shared" si="17"/>
        <v>#NUM!</v>
      </c>
      <c r="D175" s="3">
        <f t="shared" si="18"/>
        <v>0</v>
      </c>
      <c r="E175" s="3" t="e">
        <f t="shared" si="19"/>
        <v>#NUM!</v>
      </c>
      <c r="F175" s="3">
        <f t="shared" si="20"/>
        <v>0</v>
      </c>
      <c r="G175" s="3" t="e">
        <f t="shared" si="21"/>
        <v>#NUM!</v>
      </c>
      <c r="H175" s="3">
        <f t="shared" si="22"/>
        <v>0</v>
      </c>
      <c r="I175" s="3" t="e">
        <f t="shared" si="23"/>
        <v>#NUM!</v>
      </c>
      <c r="J175" s="3" t="e">
        <f t="shared" si="46"/>
        <v>#NUM!</v>
      </c>
      <c r="K175" s="3" t="e">
        <f t="shared" si="24"/>
        <v>#NUM!</v>
      </c>
      <c r="L175" s="3">
        <f t="shared" si="25"/>
        <v>0</v>
      </c>
      <c r="M175" s="3" t="e">
        <f t="shared" si="26"/>
        <v>#NUM!</v>
      </c>
      <c r="N175" s="3">
        <f t="shared" si="27"/>
        <v>0</v>
      </c>
      <c r="O175" s="3" t="e">
        <f t="shared" si="28"/>
        <v>#NUM!</v>
      </c>
      <c r="P175" s="3">
        <f t="shared" si="29"/>
        <v>0</v>
      </c>
      <c r="Q175" s="3" t="e">
        <f t="shared" si="30"/>
        <v>#NUM!</v>
      </c>
      <c r="R175" s="3" t="e">
        <f t="shared" si="47"/>
        <v>#NUM!</v>
      </c>
      <c r="S175" s="3" t="e">
        <f t="shared" si="31"/>
        <v>#NUM!</v>
      </c>
      <c r="T175" s="3">
        <f t="shared" si="32"/>
        <v>0</v>
      </c>
      <c r="U175" s="3" t="e">
        <f t="shared" si="33"/>
        <v>#NUM!</v>
      </c>
      <c r="V175" s="3">
        <f t="shared" si="34"/>
        <v>0</v>
      </c>
      <c r="W175" s="3" t="e">
        <f t="shared" si="35"/>
        <v>#NUM!</v>
      </c>
      <c r="X175" s="3">
        <f t="shared" si="36"/>
        <v>0</v>
      </c>
      <c r="Y175" s="3" t="e">
        <f t="shared" si="37"/>
        <v>#NUM!</v>
      </c>
      <c r="Z175" s="3" t="e">
        <f t="shared" si="48"/>
        <v>#NUM!</v>
      </c>
      <c r="AA175" s="3" t="e">
        <f t="shared" si="38"/>
        <v>#NUM!</v>
      </c>
      <c r="AB175" s="3">
        <f t="shared" si="39"/>
        <v>0</v>
      </c>
      <c r="AC175" s="3" t="e">
        <f t="shared" si="40"/>
        <v>#NUM!</v>
      </c>
      <c r="AD175" s="3">
        <f t="shared" si="41"/>
        <v>0</v>
      </c>
      <c r="AE175" s="3" t="e">
        <f t="shared" si="42"/>
        <v>#NUM!</v>
      </c>
      <c r="AF175" s="3">
        <f t="shared" si="43"/>
        <v>0</v>
      </c>
      <c r="AG175" s="3" t="e">
        <f t="shared" si="44"/>
        <v>#NUM!</v>
      </c>
    </row>
    <row r="176" spans="2:33" ht="15.75" customHeight="1" x14ac:dyDescent="0.2">
      <c r="B176" s="3" t="e">
        <f t="shared" si="45"/>
        <v>#NUM!</v>
      </c>
      <c r="C176" s="3" t="e">
        <f t="shared" si="17"/>
        <v>#NUM!</v>
      </c>
      <c r="D176" s="3">
        <f t="shared" si="18"/>
        <v>0</v>
      </c>
      <c r="E176" s="3" t="e">
        <f t="shared" si="19"/>
        <v>#NUM!</v>
      </c>
      <c r="F176" s="3">
        <f t="shared" si="20"/>
        <v>0</v>
      </c>
      <c r="G176" s="3" t="e">
        <f t="shared" si="21"/>
        <v>#NUM!</v>
      </c>
      <c r="H176" s="3">
        <f t="shared" si="22"/>
        <v>0</v>
      </c>
      <c r="I176" s="3" t="e">
        <f t="shared" si="23"/>
        <v>#NUM!</v>
      </c>
      <c r="J176" s="3" t="e">
        <f t="shared" si="46"/>
        <v>#NUM!</v>
      </c>
      <c r="K176" s="3" t="e">
        <f t="shared" si="24"/>
        <v>#NUM!</v>
      </c>
      <c r="L176" s="3">
        <f t="shared" si="25"/>
        <v>0</v>
      </c>
      <c r="M176" s="3" t="e">
        <f t="shared" si="26"/>
        <v>#NUM!</v>
      </c>
      <c r="N176" s="3">
        <f t="shared" si="27"/>
        <v>0</v>
      </c>
      <c r="O176" s="3" t="e">
        <f t="shared" si="28"/>
        <v>#NUM!</v>
      </c>
      <c r="P176" s="3">
        <f t="shared" si="29"/>
        <v>0</v>
      </c>
      <c r="Q176" s="3" t="e">
        <f t="shared" si="30"/>
        <v>#NUM!</v>
      </c>
      <c r="R176" s="3" t="e">
        <f t="shared" si="47"/>
        <v>#NUM!</v>
      </c>
      <c r="S176" s="3" t="e">
        <f t="shared" si="31"/>
        <v>#NUM!</v>
      </c>
      <c r="T176" s="3">
        <f t="shared" si="32"/>
        <v>0</v>
      </c>
      <c r="U176" s="3" t="e">
        <f t="shared" si="33"/>
        <v>#NUM!</v>
      </c>
      <c r="V176" s="3">
        <f t="shared" si="34"/>
        <v>0</v>
      </c>
      <c r="W176" s="3" t="e">
        <f t="shared" si="35"/>
        <v>#NUM!</v>
      </c>
      <c r="X176" s="3">
        <f t="shared" si="36"/>
        <v>0</v>
      </c>
      <c r="Y176" s="3" t="e">
        <f t="shared" si="37"/>
        <v>#NUM!</v>
      </c>
      <c r="Z176" s="3" t="e">
        <f t="shared" si="48"/>
        <v>#NUM!</v>
      </c>
      <c r="AA176" s="3" t="e">
        <f t="shared" si="38"/>
        <v>#NUM!</v>
      </c>
      <c r="AB176" s="3">
        <f t="shared" si="39"/>
        <v>0</v>
      </c>
      <c r="AC176" s="3" t="e">
        <f t="shared" si="40"/>
        <v>#NUM!</v>
      </c>
      <c r="AD176" s="3">
        <f t="shared" si="41"/>
        <v>0</v>
      </c>
      <c r="AE176" s="3" t="e">
        <f t="shared" si="42"/>
        <v>#NUM!</v>
      </c>
      <c r="AF176" s="3">
        <f t="shared" si="43"/>
        <v>0</v>
      </c>
      <c r="AG176" s="3" t="e">
        <f t="shared" si="44"/>
        <v>#NUM!</v>
      </c>
    </row>
    <row r="177" spans="2:33" ht="15.75" customHeight="1" x14ac:dyDescent="0.2">
      <c r="B177" s="3" t="e">
        <f t="shared" si="45"/>
        <v>#NUM!</v>
      </c>
      <c r="C177" s="3" t="e">
        <f t="shared" si="17"/>
        <v>#NUM!</v>
      </c>
      <c r="D177" s="3">
        <f t="shared" si="18"/>
        <v>0</v>
      </c>
      <c r="E177" s="3" t="e">
        <f t="shared" si="19"/>
        <v>#NUM!</v>
      </c>
      <c r="F177" s="3">
        <f t="shared" si="20"/>
        <v>0</v>
      </c>
      <c r="G177" s="3" t="e">
        <f t="shared" si="21"/>
        <v>#NUM!</v>
      </c>
      <c r="H177" s="3">
        <f t="shared" si="22"/>
        <v>0</v>
      </c>
      <c r="I177" s="3" t="e">
        <f t="shared" si="23"/>
        <v>#NUM!</v>
      </c>
      <c r="J177" s="3" t="e">
        <f t="shared" si="46"/>
        <v>#NUM!</v>
      </c>
      <c r="K177" s="3" t="e">
        <f t="shared" si="24"/>
        <v>#NUM!</v>
      </c>
      <c r="L177" s="3">
        <f t="shared" si="25"/>
        <v>0</v>
      </c>
      <c r="M177" s="3" t="e">
        <f t="shared" si="26"/>
        <v>#NUM!</v>
      </c>
      <c r="N177" s="3">
        <f t="shared" si="27"/>
        <v>0</v>
      </c>
      <c r="O177" s="3" t="e">
        <f t="shared" si="28"/>
        <v>#NUM!</v>
      </c>
      <c r="P177" s="3">
        <f t="shared" si="29"/>
        <v>0</v>
      </c>
      <c r="Q177" s="3" t="e">
        <f t="shared" si="30"/>
        <v>#NUM!</v>
      </c>
      <c r="R177" s="3" t="e">
        <f t="shared" si="47"/>
        <v>#NUM!</v>
      </c>
      <c r="S177" s="3" t="e">
        <f t="shared" si="31"/>
        <v>#NUM!</v>
      </c>
      <c r="T177" s="3">
        <f t="shared" si="32"/>
        <v>0</v>
      </c>
      <c r="U177" s="3" t="e">
        <f t="shared" si="33"/>
        <v>#NUM!</v>
      </c>
      <c r="V177" s="3">
        <f t="shared" si="34"/>
        <v>0</v>
      </c>
      <c r="W177" s="3" t="e">
        <f t="shared" si="35"/>
        <v>#NUM!</v>
      </c>
      <c r="X177" s="3">
        <f t="shared" si="36"/>
        <v>0</v>
      </c>
      <c r="Y177" s="3" t="e">
        <f t="shared" si="37"/>
        <v>#NUM!</v>
      </c>
      <c r="Z177" s="3" t="e">
        <f t="shared" si="48"/>
        <v>#NUM!</v>
      </c>
      <c r="AA177" s="3" t="e">
        <f t="shared" si="38"/>
        <v>#NUM!</v>
      </c>
      <c r="AB177" s="3">
        <f t="shared" si="39"/>
        <v>0</v>
      </c>
      <c r="AC177" s="3" t="e">
        <f t="shared" si="40"/>
        <v>#NUM!</v>
      </c>
      <c r="AD177" s="3">
        <f t="shared" si="41"/>
        <v>0</v>
      </c>
      <c r="AE177" s="3" t="e">
        <f t="shared" si="42"/>
        <v>#NUM!</v>
      </c>
      <c r="AF177" s="3">
        <f t="shared" si="43"/>
        <v>0</v>
      </c>
      <c r="AG177" s="3" t="e">
        <f t="shared" si="44"/>
        <v>#NUM!</v>
      </c>
    </row>
    <row r="178" spans="2:33" ht="15.75" customHeight="1" x14ac:dyDescent="0.2">
      <c r="B178" s="3" t="e">
        <f t="shared" si="45"/>
        <v>#NUM!</v>
      </c>
      <c r="C178" s="3" t="e">
        <f t="shared" si="17"/>
        <v>#NUM!</v>
      </c>
      <c r="D178" s="3">
        <f t="shared" si="18"/>
        <v>0</v>
      </c>
      <c r="E178" s="3" t="e">
        <f t="shared" si="19"/>
        <v>#NUM!</v>
      </c>
      <c r="F178" s="3">
        <f t="shared" si="20"/>
        <v>0</v>
      </c>
      <c r="G178" s="3" t="e">
        <f t="shared" si="21"/>
        <v>#NUM!</v>
      </c>
      <c r="H178" s="3">
        <f t="shared" si="22"/>
        <v>0</v>
      </c>
      <c r="I178" s="3" t="e">
        <f t="shared" si="23"/>
        <v>#NUM!</v>
      </c>
      <c r="J178" s="3" t="e">
        <f t="shared" si="46"/>
        <v>#NUM!</v>
      </c>
      <c r="K178" s="3" t="e">
        <f t="shared" si="24"/>
        <v>#NUM!</v>
      </c>
      <c r="L178" s="3">
        <f t="shared" si="25"/>
        <v>0</v>
      </c>
      <c r="M178" s="3" t="e">
        <f t="shared" si="26"/>
        <v>#NUM!</v>
      </c>
      <c r="N178" s="3">
        <f t="shared" si="27"/>
        <v>0</v>
      </c>
      <c r="O178" s="3" t="e">
        <f t="shared" si="28"/>
        <v>#NUM!</v>
      </c>
      <c r="P178" s="3">
        <f t="shared" si="29"/>
        <v>0</v>
      </c>
      <c r="Q178" s="3" t="e">
        <f t="shared" si="30"/>
        <v>#NUM!</v>
      </c>
      <c r="R178" s="3" t="e">
        <f t="shared" si="47"/>
        <v>#NUM!</v>
      </c>
      <c r="S178" s="3" t="e">
        <f t="shared" si="31"/>
        <v>#NUM!</v>
      </c>
      <c r="T178" s="3">
        <f t="shared" si="32"/>
        <v>0</v>
      </c>
      <c r="U178" s="3" t="e">
        <f t="shared" si="33"/>
        <v>#NUM!</v>
      </c>
      <c r="V178" s="3">
        <f t="shared" si="34"/>
        <v>0</v>
      </c>
      <c r="W178" s="3" t="e">
        <f t="shared" si="35"/>
        <v>#NUM!</v>
      </c>
      <c r="X178" s="3">
        <f t="shared" si="36"/>
        <v>0</v>
      </c>
      <c r="Y178" s="3" t="e">
        <f t="shared" si="37"/>
        <v>#NUM!</v>
      </c>
      <c r="Z178" s="3" t="e">
        <f t="shared" si="48"/>
        <v>#NUM!</v>
      </c>
      <c r="AA178" s="3" t="e">
        <f t="shared" si="38"/>
        <v>#NUM!</v>
      </c>
      <c r="AB178" s="3">
        <f t="shared" si="39"/>
        <v>0</v>
      </c>
      <c r="AC178" s="3" t="e">
        <f t="shared" si="40"/>
        <v>#NUM!</v>
      </c>
      <c r="AD178" s="3">
        <f t="shared" si="41"/>
        <v>0</v>
      </c>
      <c r="AE178" s="3" t="e">
        <f t="shared" si="42"/>
        <v>#NUM!</v>
      </c>
      <c r="AF178" s="3">
        <f t="shared" si="43"/>
        <v>0</v>
      </c>
      <c r="AG178" s="3" t="e">
        <f t="shared" si="44"/>
        <v>#NUM!</v>
      </c>
    </row>
    <row r="179" spans="2:33" ht="15.75" customHeight="1" x14ac:dyDescent="0.2">
      <c r="B179" s="3" t="e">
        <f t="shared" si="45"/>
        <v>#NUM!</v>
      </c>
      <c r="C179" s="3" t="e">
        <f t="shared" si="17"/>
        <v>#NUM!</v>
      </c>
      <c r="D179" s="3">
        <f t="shared" si="18"/>
        <v>0</v>
      </c>
      <c r="E179" s="3" t="e">
        <f t="shared" si="19"/>
        <v>#NUM!</v>
      </c>
      <c r="F179" s="3">
        <f t="shared" si="20"/>
        <v>0</v>
      </c>
      <c r="G179" s="3" t="e">
        <f t="shared" si="21"/>
        <v>#NUM!</v>
      </c>
      <c r="H179" s="3">
        <f t="shared" si="22"/>
        <v>0</v>
      </c>
      <c r="I179" s="3" t="e">
        <f t="shared" si="23"/>
        <v>#NUM!</v>
      </c>
      <c r="J179" s="3" t="e">
        <f t="shared" si="46"/>
        <v>#NUM!</v>
      </c>
      <c r="K179" s="3" t="e">
        <f t="shared" si="24"/>
        <v>#NUM!</v>
      </c>
      <c r="L179" s="3">
        <f t="shared" si="25"/>
        <v>0</v>
      </c>
      <c r="M179" s="3" t="e">
        <f t="shared" si="26"/>
        <v>#NUM!</v>
      </c>
      <c r="N179" s="3">
        <f t="shared" si="27"/>
        <v>0</v>
      </c>
      <c r="O179" s="3" t="e">
        <f t="shared" si="28"/>
        <v>#NUM!</v>
      </c>
      <c r="P179" s="3">
        <f t="shared" si="29"/>
        <v>0</v>
      </c>
      <c r="Q179" s="3" t="e">
        <f t="shared" si="30"/>
        <v>#NUM!</v>
      </c>
      <c r="R179" s="3" t="e">
        <f t="shared" si="47"/>
        <v>#NUM!</v>
      </c>
      <c r="S179" s="3" t="e">
        <f t="shared" si="31"/>
        <v>#NUM!</v>
      </c>
      <c r="T179" s="3">
        <f t="shared" si="32"/>
        <v>0</v>
      </c>
      <c r="U179" s="3" t="e">
        <f t="shared" si="33"/>
        <v>#NUM!</v>
      </c>
      <c r="V179" s="3">
        <f t="shared" si="34"/>
        <v>0</v>
      </c>
      <c r="W179" s="3" t="e">
        <f t="shared" si="35"/>
        <v>#NUM!</v>
      </c>
      <c r="X179" s="3">
        <f t="shared" si="36"/>
        <v>0</v>
      </c>
      <c r="Y179" s="3" t="e">
        <f t="shared" si="37"/>
        <v>#NUM!</v>
      </c>
      <c r="Z179" s="3" t="e">
        <f t="shared" si="48"/>
        <v>#NUM!</v>
      </c>
      <c r="AA179" s="3" t="e">
        <f t="shared" si="38"/>
        <v>#NUM!</v>
      </c>
      <c r="AB179" s="3">
        <f t="shared" si="39"/>
        <v>0</v>
      </c>
      <c r="AC179" s="3" t="e">
        <f t="shared" si="40"/>
        <v>#NUM!</v>
      </c>
      <c r="AD179" s="3">
        <f t="shared" si="41"/>
        <v>0</v>
      </c>
      <c r="AE179" s="3" t="e">
        <f t="shared" si="42"/>
        <v>#NUM!</v>
      </c>
      <c r="AF179" s="3">
        <f t="shared" si="43"/>
        <v>0</v>
      </c>
      <c r="AG179" s="3" t="e">
        <f t="shared" si="44"/>
        <v>#NUM!</v>
      </c>
    </row>
    <row r="180" spans="2:33" ht="15.75" customHeight="1" x14ac:dyDescent="0.2">
      <c r="B180" s="3" t="e">
        <f t="shared" si="45"/>
        <v>#NUM!</v>
      </c>
      <c r="C180" s="3" t="e">
        <f t="shared" si="17"/>
        <v>#NUM!</v>
      </c>
      <c r="D180" s="3">
        <f t="shared" si="18"/>
        <v>0</v>
      </c>
      <c r="E180" s="3" t="e">
        <f t="shared" si="19"/>
        <v>#NUM!</v>
      </c>
      <c r="F180" s="3">
        <f t="shared" si="20"/>
        <v>0</v>
      </c>
      <c r="G180" s="3" t="e">
        <f t="shared" si="21"/>
        <v>#NUM!</v>
      </c>
      <c r="H180" s="3">
        <f t="shared" si="22"/>
        <v>0</v>
      </c>
      <c r="I180" s="3" t="e">
        <f t="shared" si="23"/>
        <v>#NUM!</v>
      </c>
      <c r="J180" s="3" t="e">
        <f t="shared" si="46"/>
        <v>#NUM!</v>
      </c>
      <c r="K180" s="3" t="e">
        <f t="shared" si="24"/>
        <v>#NUM!</v>
      </c>
      <c r="L180" s="3">
        <f t="shared" si="25"/>
        <v>0</v>
      </c>
      <c r="M180" s="3" t="e">
        <f t="shared" si="26"/>
        <v>#NUM!</v>
      </c>
      <c r="N180" s="3">
        <f t="shared" si="27"/>
        <v>0</v>
      </c>
      <c r="O180" s="3" t="e">
        <f t="shared" si="28"/>
        <v>#NUM!</v>
      </c>
      <c r="P180" s="3">
        <f t="shared" si="29"/>
        <v>0</v>
      </c>
      <c r="Q180" s="3" t="e">
        <f t="shared" si="30"/>
        <v>#NUM!</v>
      </c>
      <c r="R180" s="3" t="e">
        <f t="shared" si="47"/>
        <v>#NUM!</v>
      </c>
      <c r="S180" s="3" t="e">
        <f t="shared" si="31"/>
        <v>#NUM!</v>
      </c>
      <c r="T180" s="3">
        <f t="shared" si="32"/>
        <v>0</v>
      </c>
      <c r="U180" s="3" t="e">
        <f t="shared" si="33"/>
        <v>#NUM!</v>
      </c>
      <c r="V180" s="3">
        <f t="shared" si="34"/>
        <v>0</v>
      </c>
      <c r="W180" s="3" t="e">
        <f t="shared" si="35"/>
        <v>#NUM!</v>
      </c>
      <c r="X180" s="3">
        <f t="shared" si="36"/>
        <v>0</v>
      </c>
      <c r="Y180" s="3" t="e">
        <f t="shared" si="37"/>
        <v>#NUM!</v>
      </c>
      <c r="Z180" s="3" t="e">
        <f t="shared" si="48"/>
        <v>#NUM!</v>
      </c>
      <c r="AA180" s="3" t="e">
        <f t="shared" si="38"/>
        <v>#NUM!</v>
      </c>
      <c r="AB180" s="3">
        <f t="shared" si="39"/>
        <v>0</v>
      </c>
      <c r="AC180" s="3" t="e">
        <f t="shared" si="40"/>
        <v>#NUM!</v>
      </c>
      <c r="AD180" s="3">
        <f t="shared" si="41"/>
        <v>0</v>
      </c>
      <c r="AE180" s="3" t="e">
        <f t="shared" si="42"/>
        <v>#NUM!</v>
      </c>
      <c r="AF180" s="3">
        <f t="shared" si="43"/>
        <v>0</v>
      </c>
      <c r="AG180" s="3" t="e">
        <f t="shared" si="44"/>
        <v>#NUM!</v>
      </c>
    </row>
    <row r="181" spans="2:33" ht="15.75" customHeight="1" x14ac:dyDescent="0.2">
      <c r="B181" s="3" t="e">
        <f t="shared" si="45"/>
        <v>#NUM!</v>
      </c>
      <c r="C181" s="3" t="e">
        <f t="shared" si="17"/>
        <v>#NUM!</v>
      </c>
      <c r="D181" s="3">
        <f t="shared" si="18"/>
        <v>0</v>
      </c>
      <c r="E181" s="3" t="e">
        <f t="shared" si="19"/>
        <v>#NUM!</v>
      </c>
      <c r="F181" s="3">
        <f t="shared" si="20"/>
        <v>0</v>
      </c>
      <c r="G181" s="3" t="e">
        <f t="shared" si="21"/>
        <v>#NUM!</v>
      </c>
      <c r="H181" s="3">
        <f t="shared" si="22"/>
        <v>0</v>
      </c>
      <c r="I181" s="3" t="e">
        <f t="shared" si="23"/>
        <v>#NUM!</v>
      </c>
      <c r="J181" s="3" t="e">
        <f t="shared" si="46"/>
        <v>#NUM!</v>
      </c>
      <c r="K181" s="3" t="e">
        <f t="shared" si="24"/>
        <v>#NUM!</v>
      </c>
      <c r="L181" s="3">
        <f t="shared" si="25"/>
        <v>0</v>
      </c>
      <c r="M181" s="3" t="e">
        <f t="shared" si="26"/>
        <v>#NUM!</v>
      </c>
      <c r="N181" s="3">
        <f t="shared" si="27"/>
        <v>0</v>
      </c>
      <c r="O181" s="3" t="e">
        <f t="shared" si="28"/>
        <v>#NUM!</v>
      </c>
      <c r="P181" s="3">
        <f t="shared" si="29"/>
        <v>0</v>
      </c>
      <c r="Q181" s="3" t="e">
        <f t="shared" si="30"/>
        <v>#NUM!</v>
      </c>
      <c r="R181" s="3" t="e">
        <f t="shared" si="47"/>
        <v>#NUM!</v>
      </c>
      <c r="S181" s="3" t="e">
        <f t="shared" si="31"/>
        <v>#NUM!</v>
      </c>
      <c r="T181" s="3">
        <f t="shared" si="32"/>
        <v>0</v>
      </c>
      <c r="U181" s="3" t="e">
        <f t="shared" si="33"/>
        <v>#NUM!</v>
      </c>
      <c r="V181" s="3">
        <f t="shared" si="34"/>
        <v>0</v>
      </c>
      <c r="W181" s="3" t="e">
        <f t="shared" si="35"/>
        <v>#NUM!</v>
      </c>
      <c r="X181" s="3">
        <f t="shared" si="36"/>
        <v>0</v>
      </c>
      <c r="Y181" s="3" t="e">
        <f t="shared" si="37"/>
        <v>#NUM!</v>
      </c>
      <c r="Z181" s="3" t="e">
        <f t="shared" si="48"/>
        <v>#NUM!</v>
      </c>
      <c r="AA181" s="3" t="e">
        <f t="shared" si="38"/>
        <v>#NUM!</v>
      </c>
      <c r="AB181" s="3">
        <f t="shared" si="39"/>
        <v>0</v>
      </c>
      <c r="AC181" s="3" t="e">
        <f t="shared" si="40"/>
        <v>#NUM!</v>
      </c>
      <c r="AD181" s="3">
        <f t="shared" si="41"/>
        <v>0</v>
      </c>
      <c r="AE181" s="3" t="e">
        <f t="shared" si="42"/>
        <v>#NUM!</v>
      </c>
      <c r="AF181" s="3">
        <f t="shared" si="43"/>
        <v>0</v>
      </c>
      <c r="AG181" s="3" t="e">
        <f t="shared" si="44"/>
        <v>#NUM!</v>
      </c>
    </row>
    <row r="182" spans="2:33" ht="15.75" customHeight="1" x14ac:dyDescent="0.2">
      <c r="B182" s="3" t="e">
        <f t="shared" si="45"/>
        <v>#NUM!</v>
      </c>
      <c r="C182" s="3" t="e">
        <f t="shared" si="17"/>
        <v>#NUM!</v>
      </c>
      <c r="D182" s="3">
        <f t="shared" si="18"/>
        <v>0</v>
      </c>
      <c r="E182" s="3" t="e">
        <f t="shared" si="19"/>
        <v>#NUM!</v>
      </c>
      <c r="F182" s="3">
        <f t="shared" si="20"/>
        <v>0</v>
      </c>
      <c r="G182" s="3" t="e">
        <f t="shared" si="21"/>
        <v>#NUM!</v>
      </c>
      <c r="H182" s="3">
        <f t="shared" si="22"/>
        <v>0</v>
      </c>
      <c r="I182" s="3" t="e">
        <f t="shared" si="23"/>
        <v>#NUM!</v>
      </c>
      <c r="J182" s="3" t="e">
        <f t="shared" si="46"/>
        <v>#NUM!</v>
      </c>
      <c r="K182" s="3" t="e">
        <f t="shared" si="24"/>
        <v>#NUM!</v>
      </c>
      <c r="L182" s="3">
        <f t="shared" si="25"/>
        <v>0</v>
      </c>
      <c r="M182" s="3" t="e">
        <f t="shared" si="26"/>
        <v>#NUM!</v>
      </c>
      <c r="N182" s="3">
        <f t="shared" si="27"/>
        <v>0</v>
      </c>
      <c r="O182" s="3" t="e">
        <f t="shared" si="28"/>
        <v>#NUM!</v>
      </c>
      <c r="P182" s="3">
        <f t="shared" si="29"/>
        <v>0</v>
      </c>
      <c r="Q182" s="3" t="e">
        <f t="shared" si="30"/>
        <v>#NUM!</v>
      </c>
      <c r="R182" s="3" t="e">
        <f t="shared" si="47"/>
        <v>#NUM!</v>
      </c>
      <c r="S182" s="3" t="e">
        <f t="shared" si="31"/>
        <v>#NUM!</v>
      </c>
      <c r="T182" s="3">
        <f t="shared" si="32"/>
        <v>0</v>
      </c>
      <c r="U182" s="3" t="e">
        <f t="shared" si="33"/>
        <v>#NUM!</v>
      </c>
      <c r="V182" s="3">
        <f t="shared" si="34"/>
        <v>0</v>
      </c>
      <c r="W182" s="3" t="e">
        <f t="shared" si="35"/>
        <v>#NUM!</v>
      </c>
      <c r="X182" s="3">
        <f t="shared" si="36"/>
        <v>0</v>
      </c>
      <c r="Y182" s="3" t="e">
        <f t="shared" si="37"/>
        <v>#NUM!</v>
      </c>
      <c r="Z182" s="3" t="e">
        <f t="shared" si="48"/>
        <v>#NUM!</v>
      </c>
      <c r="AA182" s="3" t="e">
        <f t="shared" si="38"/>
        <v>#NUM!</v>
      </c>
      <c r="AB182" s="3">
        <f t="shared" si="39"/>
        <v>0</v>
      </c>
      <c r="AC182" s="3" t="e">
        <f t="shared" si="40"/>
        <v>#NUM!</v>
      </c>
      <c r="AD182" s="3">
        <f t="shared" si="41"/>
        <v>0</v>
      </c>
      <c r="AE182" s="3" t="e">
        <f t="shared" si="42"/>
        <v>#NUM!</v>
      </c>
      <c r="AF182" s="3">
        <f t="shared" si="43"/>
        <v>0</v>
      </c>
      <c r="AG182" s="3" t="e">
        <f t="shared" si="44"/>
        <v>#NUM!</v>
      </c>
    </row>
    <row r="183" spans="2:33" ht="15.75" customHeight="1" x14ac:dyDescent="0.2">
      <c r="B183" s="3" t="e">
        <f t="shared" si="45"/>
        <v>#NUM!</v>
      </c>
      <c r="C183" s="3" t="e">
        <f t="shared" si="17"/>
        <v>#NUM!</v>
      </c>
      <c r="D183" s="3">
        <f t="shared" si="18"/>
        <v>0</v>
      </c>
      <c r="E183" s="3" t="e">
        <f t="shared" si="19"/>
        <v>#NUM!</v>
      </c>
      <c r="F183" s="3">
        <f t="shared" si="20"/>
        <v>0</v>
      </c>
      <c r="G183" s="3" t="e">
        <f t="shared" si="21"/>
        <v>#NUM!</v>
      </c>
      <c r="H183" s="3">
        <f t="shared" si="22"/>
        <v>0</v>
      </c>
      <c r="I183" s="3" t="e">
        <f t="shared" si="23"/>
        <v>#NUM!</v>
      </c>
      <c r="J183" s="3" t="e">
        <f t="shared" si="46"/>
        <v>#NUM!</v>
      </c>
      <c r="K183" s="3" t="e">
        <f t="shared" si="24"/>
        <v>#NUM!</v>
      </c>
      <c r="L183" s="3">
        <f t="shared" si="25"/>
        <v>0</v>
      </c>
      <c r="M183" s="3" t="e">
        <f t="shared" si="26"/>
        <v>#NUM!</v>
      </c>
      <c r="N183" s="3">
        <f t="shared" si="27"/>
        <v>0</v>
      </c>
      <c r="O183" s="3" t="e">
        <f t="shared" si="28"/>
        <v>#NUM!</v>
      </c>
      <c r="P183" s="3">
        <f t="shared" si="29"/>
        <v>0</v>
      </c>
      <c r="Q183" s="3" t="e">
        <f t="shared" si="30"/>
        <v>#NUM!</v>
      </c>
      <c r="R183" s="3" t="e">
        <f t="shared" si="47"/>
        <v>#NUM!</v>
      </c>
      <c r="S183" s="3" t="e">
        <f t="shared" si="31"/>
        <v>#NUM!</v>
      </c>
      <c r="T183" s="3">
        <f t="shared" si="32"/>
        <v>0</v>
      </c>
      <c r="U183" s="3" t="e">
        <f t="shared" si="33"/>
        <v>#NUM!</v>
      </c>
      <c r="V183" s="3">
        <f t="shared" si="34"/>
        <v>0</v>
      </c>
      <c r="W183" s="3" t="e">
        <f t="shared" si="35"/>
        <v>#NUM!</v>
      </c>
      <c r="X183" s="3">
        <f t="shared" si="36"/>
        <v>0</v>
      </c>
      <c r="Y183" s="3" t="e">
        <f t="shared" si="37"/>
        <v>#NUM!</v>
      </c>
      <c r="Z183" s="3" t="e">
        <f t="shared" si="48"/>
        <v>#NUM!</v>
      </c>
      <c r="AA183" s="3" t="e">
        <f t="shared" si="38"/>
        <v>#NUM!</v>
      </c>
      <c r="AB183" s="3">
        <f t="shared" si="39"/>
        <v>0</v>
      </c>
      <c r="AC183" s="3" t="e">
        <f t="shared" si="40"/>
        <v>#NUM!</v>
      </c>
      <c r="AD183" s="3">
        <f t="shared" si="41"/>
        <v>0</v>
      </c>
      <c r="AE183" s="3" t="e">
        <f t="shared" si="42"/>
        <v>#NUM!</v>
      </c>
      <c r="AF183" s="3">
        <f t="shared" si="43"/>
        <v>0</v>
      </c>
      <c r="AG183" s="3" t="e">
        <f t="shared" si="44"/>
        <v>#NUM!</v>
      </c>
    </row>
    <row r="184" spans="2:33" ht="15.75" customHeight="1" x14ac:dyDescent="0.2">
      <c r="B184" s="3" t="e">
        <f t="shared" si="45"/>
        <v>#NUM!</v>
      </c>
      <c r="C184" s="3" t="e">
        <f t="shared" si="17"/>
        <v>#NUM!</v>
      </c>
      <c r="D184" s="3">
        <f t="shared" si="18"/>
        <v>0</v>
      </c>
      <c r="E184" s="3" t="e">
        <f t="shared" si="19"/>
        <v>#NUM!</v>
      </c>
      <c r="F184" s="3">
        <f t="shared" si="20"/>
        <v>0</v>
      </c>
      <c r="G184" s="3" t="e">
        <f t="shared" si="21"/>
        <v>#NUM!</v>
      </c>
      <c r="H184" s="3">
        <f t="shared" si="22"/>
        <v>0</v>
      </c>
      <c r="I184" s="3" t="e">
        <f t="shared" si="23"/>
        <v>#NUM!</v>
      </c>
      <c r="J184" s="3" t="e">
        <f t="shared" si="46"/>
        <v>#NUM!</v>
      </c>
      <c r="K184" s="3" t="e">
        <f t="shared" si="24"/>
        <v>#NUM!</v>
      </c>
      <c r="L184" s="3">
        <f t="shared" si="25"/>
        <v>0</v>
      </c>
      <c r="M184" s="3" t="e">
        <f t="shared" si="26"/>
        <v>#NUM!</v>
      </c>
      <c r="N184" s="3">
        <f t="shared" si="27"/>
        <v>0</v>
      </c>
      <c r="O184" s="3" t="e">
        <f t="shared" si="28"/>
        <v>#NUM!</v>
      </c>
      <c r="P184" s="3">
        <f t="shared" si="29"/>
        <v>0</v>
      </c>
      <c r="Q184" s="3" t="e">
        <f t="shared" si="30"/>
        <v>#NUM!</v>
      </c>
      <c r="R184" s="3" t="e">
        <f t="shared" si="47"/>
        <v>#NUM!</v>
      </c>
      <c r="S184" s="3" t="e">
        <f t="shared" si="31"/>
        <v>#NUM!</v>
      </c>
      <c r="T184" s="3">
        <f t="shared" si="32"/>
        <v>0</v>
      </c>
      <c r="U184" s="3" t="e">
        <f t="shared" si="33"/>
        <v>#NUM!</v>
      </c>
      <c r="V184" s="3">
        <f t="shared" si="34"/>
        <v>0</v>
      </c>
      <c r="W184" s="3" t="e">
        <f t="shared" si="35"/>
        <v>#NUM!</v>
      </c>
      <c r="X184" s="3">
        <f t="shared" si="36"/>
        <v>0</v>
      </c>
      <c r="Y184" s="3" t="e">
        <f t="shared" si="37"/>
        <v>#NUM!</v>
      </c>
      <c r="Z184" s="3" t="e">
        <f t="shared" si="48"/>
        <v>#NUM!</v>
      </c>
      <c r="AA184" s="3" t="e">
        <f t="shared" si="38"/>
        <v>#NUM!</v>
      </c>
      <c r="AB184" s="3">
        <f t="shared" si="39"/>
        <v>0</v>
      </c>
      <c r="AC184" s="3" t="e">
        <f t="shared" si="40"/>
        <v>#NUM!</v>
      </c>
      <c r="AD184" s="3">
        <f t="shared" si="41"/>
        <v>0</v>
      </c>
      <c r="AE184" s="3" t="e">
        <f t="shared" si="42"/>
        <v>#NUM!</v>
      </c>
      <c r="AF184" s="3">
        <f t="shared" si="43"/>
        <v>0</v>
      </c>
      <c r="AG184" s="3" t="e">
        <f t="shared" si="44"/>
        <v>#NUM!</v>
      </c>
    </row>
    <row r="185" spans="2:33" ht="15.75" customHeight="1" x14ac:dyDescent="0.2">
      <c r="B185" s="3" t="e">
        <f t="shared" si="45"/>
        <v>#NUM!</v>
      </c>
      <c r="C185" s="3" t="e">
        <f t="shared" si="17"/>
        <v>#NUM!</v>
      </c>
      <c r="D185" s="3">
        <f t="shared" si="18"/>
        <v>0</v>
      </c>
      <c r="E185" s="3" t="e">
        <f t="shared" si="19"/>
        <v>#NUM!</v>
      </c>
      <c r="F185" s="3">
        <f t="shared" si="20"/>
        <v>0</v>
      </c>
      <c r="G185" s="3" t="e">
        <f t="shared" si="21"/>
        <v>#NUM!</v>
      </c>
      <c r="H185" s="3">
        <f t="shared" si="22"/>
        <v>0</v>
      </c>
      <c r="I185" s="3" t="e">
        <f t="shared" si="23"/>
        <v>#NUM!</v>
      </c>
      <c r="J185" s="3" t="e">
        <f t="shared" si="46"/>
        <v>#NUM!</v>
      </c>
      <c r="K185" s="3" t="e">
        <f t="shared" si="24"/>
        <v>#NUM!</v>
      </c>
      <c r="L185" s="3">
        <f t="shared" si="25"/>
        <v>0</v>
      </c>
      <c r="M185" s="3" t="e">
        <f t="shared" si="26"/>
        <v>#NUM!</v>
      </c>
      <c r="N185" s="3">
        <f t="shared" si="27"/>
        <v>0</v>
      </c>
      <c r="O185" s="3" t="e">
        <f t="shared" si="28"/>
        <v>#NUM!</v>
      </c>
      <c r="P185" s="3">
        <f t="shared" si="29"/>
        <v>0</v>
      </c>
      <c r="Q185" s="3" t="e">
        <f t="shared" si="30"/>
        <v>#NUM!</v>
      </c>
      <c r="R185" s="3" t="e">
        <f t="shared" si="47"/>
        <v>#NUM!</v>
      </c>
      <c r="S185" s="3" t="e">
        <f t="shared" si="31"/>
        <v>#NUM!</v>
      </c>
      <c r="T185" s="3">
        <f t="shared" si="32"/>
        <v>0</v>
      </c>
      <c r="U185" s="3" t="e">
        <f t="shared" si="33"/>
        <v>#NUM!</v>
      </c>
      <c r="V185" s="3">
        <f t="shared" si="34"/>
        <v>0</v>
      </c>
      <c r="W185" s="3" t="e">
        <f t="shared" si="35"/>
        <v>#NUM!</v>
      </c>
      <c r="X185" s="3">
        <f t="shared" si="36"/>
        <v>0</v>
      </c>
      <c r="Y185" s="3" t="e">
        <f t="shared" si="37"/>
        <v>#NUM!</v>
      </c>
      <c r="Z185" s="3" t="e">
        <f t="shared" si="48"/>
        <v>#NUM!</v>
      </c>
      <c r="AA185" s="3" t="e">
        <f t="shared" si="38"/>
        <v>#NUM!</v>
      </c>
      <c r="AB185" s="3">
        <f t="shared" si="39"/>
        <v>0</v>
      </c>
      <c r="AC185" s="3" t="e">
        <f t="shared" si="40"/>
        <v>#NUM!</v>
      </c>
      <c r="AD185" s="3">
        <f t="shared" si="41"/>
        <v>0</v>
      </c>
      <c r="AE185" s="3" t="e">
        <f t="shared" si="42"/>
        <v>#NUM!</v>
      </c>
      <c r="AF185" s="3">
        <f t="shared" si="43"/>
        <v>0</v>
      </c>
      <c r="AG185" s="3" t="e">
        <f t="shared" si="44"/>
        <v>#NUM!</v>
      </c>
    </row>
    <row r="186" spans="2:33" ht="15.75" customHeight="1" x14ac:dyDescent="0.2">
      <c r="B186" s="3" t="e">
        <f t="shared" si="45"/>
        <v>#NUM!</v>
      </c>
      <c r="C186" s="3" t="e">
        <f t="shared" si="17"/>
        <v>#NUM!</v>
      </c>
      <c r="D186" s="3">
        <f t="shared" si="18"/>
        <v>0</v>
      </c>
      <c r="E186" s="3" t="e">
        <f t="shared" si="19"/>
        <v>#NUM!</v>
      </c>
      <c r="F186" s="3">
        <f t="shared" si="20"/>
        <v>0</v>
      </c>
      <c r="G186" s="3" t="e">
        <f t="shared" si="21"/>
        <v>#NUM!</v>
      </c>
      <c r="H186" s="3">
        <f t="shared" si="22"/>
        <v>0</v>
      </c>
      <c r="I186" s="3" t="e">
        <f t="shared" si="23"/>
        <v>#NUM!</v>
      </c>
      <c r="J186" s="3" t="e">
        <f t="shared" si="46"/>
        <v>#NUM!</v>
      </c>
      <c r="K186" s="3" t="e">
        <f t="shared" si="24"/>
        <v>#NUM!</v>
      </c>
      <c r="L186" s="3">
        <f t="shared" si="25"/>
        <v>0</v>
      </c>
      <c r="M186" s="3" t="e">
        <f t="shared" si="26"/>
        <v>#NUM!</v>
      </c>
      <c r="N186" s="3">
        <f t="shared" si="27"/>
        <v>0</v>
      </c>
      <c r="O186" s="3" t="e">
        <f t="shared" si="28"/>
        <v>#NUM!</v>
      </c>
      <c r="P186" s="3">
        <f t="shared" si="29"/>
        <v>0</v>
      </c>
      <c r="Q186" s="3" t="e">
        <f t="shared" si="30"/>
        <v>#NUM!</v>
      </c>
      <c r="R186" s="3" t="e">
        <f t="shared" si="47"/>
        <v>#NUM!</v>
      </c>
      <c r="S186" s="3" t="e">
        <f t="shared" si="31"/>
        <v>#NUM!</v>
      </c>
      <c r="T186" s="3">
        <f t="shared" si="32"/>
        <v>0</v>
      </c>
      <c r="U186" s="3" t="e">
        <f t="shared" si="33"/>
        <v>#NUM!</v>
      </c>
      <c r="V186" s="3">
        <f t="shared" si="34"/>
        <v>0</v>
      </c>
      <c r="W186" s="3" t="e">
        <f t="shared" si="35"/>
        <v>#NUM!</v>
      </c>
      <c r="X186" s="3">
        <f t="shared" si="36"/>
        <v>0</v>
      </c>
      <c r="Y186" s="3" t="e">
        <f t="shared" si="37"/>
        <v>#NUM!</v>
      </c>
      <c r="Z186" s="3" t="e">
        <f t="shared" si="48"/>
        <v>#NUM!</v>
      </c>
      <c r="AA186" s="3" t="e">
        <f t="shared" si="38"/>
        <v>#NUM!</v>
      </c>
      <c r="AB186" s="3">
        <f t="shared" si="39"/>
        <v>0</v>
      </c>
      <c r="AC186" s="3" t="e">
        <f t="shared" si="40"/>
        <v>#NUM!</v>
      </c>
      <c r="AD186" s="3">
        <f t="shared" si="41"/>
        <v>0</v>
      </c>
      <c r="AE186" s="3" t="e">
        <f t="shared" si="42"/>
        <v>#NUM!</v>
      </c>
      <c r="AF186" s="3">
        <f t="shared" si="43"/>
        <v>0</v>
      </c>
      <c r="AG186" s="3" t="e">
        <f t="shared" si="44"/>
        <v>#NUM!</v>
      </c>
    </row>
    <row r="187" spans="2:33" ht="15.75" customHeight="1" x14ac:dyDescent="0.2">
      <c r="B187" s="3" t="e">
        <f t="shared" si="45"/>
        <v>#NUM!</v>
      </c>
      <c r="C187" s="3" t="e">
        <f t="shared" si="17"/>
        <v>#NUM!</v>
      </c>
      <c r="D187" s="3">
        <f t="shared" si="18"/>
        <v>0</v>
      </c>
      <c r="E187" s="3" t="e">
        <f t="shared" si="19"/>
        <v>#NUM!</v>
      </c>
      <c r="F187" s="3">
        <f t="shared" si="20"/>
        <v>0</v>
      </c>
      <c r="G187" s="3" t="e">
        <f t="shared" si="21"/>
        <v>#NUM!</v>
      </c>
      <c r="H187" s="3">
        <f t="shared" si="22"/>
        <v>0</v>
      </c>
      <c r="I187" s="3" t="e">
        <f t="shared" si="23"/>
        <v>#NUM!</v>
      </c>
      <c r="J187" s="3" t="e">
        <f t="shared" si="46"/>
        <v>#NUM!</v>
      </c>
      <c r="K187" s="3" t="e">
        <f t="shared" si="24"/>
        <v>#NUM!</v>
      </c>
      <c r="L187" s="3">
        <f t="shared" si="25"/>
        <v>0</v>
      </c>
      <c r="M187" s="3" t="e">
        <f t="shared" si="26"/>
        <v>#NUM!</v>
      </c>
      <c r="N187" s="3">
        <f t="shared" si="27"/>
        <v>0</v>
      </c>
      <c r="O187" s="3" t="e">
        <f t="shared" si="28"/>
        <v>#NUM!</v>
      </c>
      <c r="P187" s="3">
        <f t="shared" si="29"/>
        <v>0</v>
      </c>
      <c r="Q187" s="3" t="e">
        <f t="shared" si="30"/>
        <v>#NUM!</v>
      </c>
      <c r="R187" s="3" t="e">
        <f t="shared" si="47"/>
        <v>#NUM!</v>
      </c>
      <c r="S187" s="3" t="e">
        <f t="shared" si="31"/>
        <v>#NUM!</v>
      </c>
      <c r="T187" s="3">
        <f t="shared" si="32"/>
        <v>0</v>
      </c>
      <c r="U187" s="3" t="e">
        <f t="shared" si="33"/>
        <v>#NUM!</v>
      </c>
      <c r="V187" s="3">
        <f t="shared" si="34"/>
        <v>0</v>
      </c>
      <c r="W187" s="3" t="e">
        <f t="shared" si="35"/>
        <v>#NUM!</v>
      </c>
      <c r="X187" s="3">
        <f t="shared" si="36"/>
        <v>0</v>
      </c>
      <c r="Y187" s="3" t="e">
        <f t="shared" si="37"/>
        <v>#NUM!</v>
      </c>
      <c r="Z187" s="3" t="e">
        <f t="shared" si="48"/>
        <v>#NUM!</v>
      </c>
      <c r="AA187" s="3" t="e">
        <f t="shared" si="38"/>
        <v>#NUM!</v>
      </c>
      <c r="AB187" s="3">
        <f t="shared" si="39"/>
        <v>0</v>
      </c>
      <c r="AC187" s="3" t="e">
        <f t="shared" si="40"/>
        <v>#NUM!</v>
      </c>
      <c r="AD187" s="3">
        <f t="shared" si="41"/>
        <v>0</v>
      </c>
      <c r="AE187" s="3" t="e">
        <f t="shared" si="42"/>
        <v>#NUM!</v>
      </c>
      <c r="AF187" s="3">
        <f t="shared" si="43"/>
        <v>0</v>
      </c>
      <c r="AG187" s="3" t="e">
        <f t="shared" si="44"/>
        <v>#NUM!</v>
      </c>
    </row>
    <row r="188" spans="2:33" ht="15.75" customHeight="1" x14ac:dyDescent="0.2">
      <c r="B188" s="3" t="e">
        <f t="shared" si="45"/>
        <v>#NUM!</v>
      </c>
      <c r="C188" s="3" t="e">
        <f t="shared" si="17"/>
        <v>#NUM!</v>
      </c>
      <c r="D188" s="3">
        <f t="shared" si="18"/>
        <v>0</v>
      </c>
      <c r="E188" s="3" t="e">
        <f t="shared" si="19"/>
        <v>#NUM!</v>
      </c>
      <c r="F188" s="3">
        <f t="shared" si="20"/>
        <v>0</v>
      </c>
      <c r="G188" s="3" t="e">
        <f t="shared" si="21"/>
        <v>#NUM!</v>
      </c>
      <c r="H188" s="3">
        <f t="shared" si="22"/>
        <v>0</v>
      </c>
      <c r="I188" s="3" t="e">
        <f t="shared" si="23"/>
        <v>#NUM!</v>
      </c>
      <c r="J188" s="3" t="e">
        <f t="shared" si="46"/>
        <v>#NUM!</v>
      </c>
      <c r="K188" s="3" t="e">
        <f t="shared" si="24"/>
        <v>#NUM!</v>
      </c>
      <c r="L188" s="3">
        <f t="shared" si="25"/>
        <v>0</v>
      </c>
      <c r="M188" s="3" t="e">
        <f t="shared" si="26"/>
        <v>#NUM!</v>
      </c>
      <c r="N188" s="3">
        <f t="shared" si="27"/>
        <v>0</v>
      </c>
      <c r="O188" s="3" t="e">
        <f t="shared" si="28"/>
        <v>#NUM!</v>
      </c>
      <c r="P188" s="3">
        <f t="shared" si="29"/>
        <v>0</v>
      </c>
      <c r="Q188" s="3" t="e">
        <f t="shared" si="30"/>
        <v>#NUM!</v>
      </c>
      <c r="R188" s="3" t="e">
        <f t="shared" si="47"/>
        <v>#NUM!</v>
      </c>
      <c r="S188" s="3" t="e">
        <f t="shared" si="31"/>
        <v>#NUM!</v>
      </c>
      <c r="T188" s="3">
        <f t="shared" si="32"/>
        <v>0</v>
      </c>
      <c r="U188" s="3" t="e">
        <f t="shared" si="33"/>
        <v>#NUM!</v>
      </c>
      <c r="V188" s="3">
        <f t="shared" si="34"/>
        <v>0</v>
      </c>
      <c r="W188" s="3" t="e">
        <f t="shared" si="35"/>
        <v>#NUM!</v>
      </c>
      <c r="X188" s="3">
        <f t="shared" si="36"/>
        <v>0</v>
      </c>
      <c r="Y188" s="3" t="e">
        <f t="shared" si="37"/>
        <v>#NUM!</v>
      </c>
      <c r="Z188" s="3" t="e">
        <f t="shared" si="48"/>
        <v>#NUM!</v>
      </c>
      <c r="AA188" s="3" t="e">
        <f t="shared" si="38"/>
        <v>#NUM!</v>
      </c>
      <c r="AB188" s="3">
        <f t="shared" si="39"/>
        <v>0</v>
      </c>
      <c r="AC188" s="3" t="e">
        <f t="shared" si="40"/>
        <v>#NUM!</v>
      </c>
      <c r="AD188" s="3">
        <f t="shared" si="41"/>
        <v>0</v>
      </c>
      <c r="AE188" s="3" t="e">
        <f t="shared" si="42"/>
        <v>#NUM!</v>
      </c>
      <c r="AF188" s="3">
        <f t="shared" si="43"/>
        <v>0</v>
      </c>
      <c r="AG188" s="3" t="e">
        <f t="shared" si="44"/>
        <v>#NUM!</v>
      </c>
    </row>
    <row r="189" spans="2:33" ht="15.75" customHeight="1" x14ac:dyDescent="0.2">
      <c r="B189" s="3" t="e">
        <f t="shared" si="45"/>
        <v>#NUM!</v>
      </c>
      <c r="C189" s="3" t="e">
        <f t="shared" si="17"/>
        <v>#NUM!</v>
      </c>
      <c r="D189" s="3">
        <f t="shared" si="18"/>
        <v>0</v>
      </c>
      <c r="E189" s="3" t="e">
        <f t="shared" si="19"/>
        <v>#NUM!</v>
      </c>
      <c r="F189" s="3">
        <f t="shared" si="20"/>
        <v>0</v>
      </c>
      <c r="G189" s="3" t="e">
        <f t="shared" si="21"/>
        <v>#NUM!</v>
      </c>
      <c r="H189" s="3">
        <f t="shared" si="22"/>
        <v>0</v>
      </c>
      <c r="I189" s="3" t="e">
        <f t="shared" si="23"/>
        <v>#NUM!</v>
      </c>
      <c r="J189" s="3" t="e">
        <f t="shared" si="46"/>
        <v>#NUM!</v>
      </c>
      <c r="K189" s="3" t="e">
        <f t="shared" si="24"/>
        <v>#NUM!</v>
      </c>
      <c r="L189" s="3">
        <f t="shared" si="25"/>
        <v>0</v>
      </c>
      <c r="M189" s="3" t="e">
        <f t="shared" si="26"/>
        <v>#NUM!</v>
      </c>
      <c r="N189" s="3">
        <f t="shared" si="27"/>
        <v>0</v>
      </c>
      <c r="O189" s="3" t="e">
        <f t="shared" si="28"/>
        <v>#NUM!</v>
      </c>
      <c r="P189" s="3">
        <f t="shared" si="29"/>
        <v>0</v>
      </c>
      <c r="Q189" s="3" t="e">
        <f t="shared" si="30"/>
        <v>#NUM!</v>
      </c>
      <c r="R189" s="3" t="e">
        <f t="shared" si="47"/>
        <v>#NUM!</v>
      </c>
      <c r="S189" s="3" t="e">
        <f t="shared" si="31"/>
        <v>#NUM!</v>
      </c>
      <c r="T189" s="3">
        <f t="shared" si="32"/>
        <v>0</v>
      </c>
      <c r="U189" s="3" t="e">
        <f t="shared" si="33"/>
        <v>#NUM!</v>
      </c>
      <c r="V189" s="3">
        <f t="shared" si="34"/>
        <v>0</v>
      </c>
      <c r="W189" s="3" t="e">
        <f t="shared" si="35"/>
        <v>#NUM!</v>
      </c>
      <c r="X189" s="3">
        <f t="shared" si="36"/>
        <v>0</v>
      </c>
      <c r="Y189" s="3" t="e">
        <f t="shared" si="37"/>
        <v>#NUM!</v>
      </c>
      <c r="Z189" s="3" t="e">
        <f t="shared" si="48"/>
        <v>#NUM!</v>
      </c>
      <c r="AA189" s="3" t="e">
        <f t="shared" si="38"/>
        <v>#NUM!</v>
      </c>
      <c r="AB189" s="3">
        <f t="shared" si="39"/>
        <v>0</v>
      </c>
      <c r="AC189" s="3" t="e">
        <f t="shared" si="40"/>
        <v>#NUM!</v>
      </c>
      <c r="AD189" s="3">
        <f t="shared" si="41"/>
        <v>0</v>
      </c>
      <c r="AE189" s="3" t="e">
        <f t="shared" si="42"/>
        <v>#NUM!</v>
      </c>
      <c r="AF189" s="3">
        <f t="shared" si="43"/>
        <v>0</v>
      </c>
      <c r="AG189" s="3" t="e">
        <f t="shared" si="44"/>
        <v>#NUM!</v>
      </c>
    </row>
    <row r="190" spans="2:33" ht="15.75" customHeight="1" x14ac:dyDescent="0.2">
      <c r="B190" s="3" t="e">
        <f t="shared" si="45"/>
        <v>#NUM!</v>
      </c>
      <c r="C190" s="3" t="e">
        <f t="shared" si="17"/>
        <v>#NUM!</v>
      </c>
      <c r="D190" s="3">
        <f t="shared" si="18"/>
        <v>0</v>
      </c>
      <c r="E190" s="3" t="e">
        <f t="shared" si="19"/>
        <v>#NUM!</v>
      </c>
      <c r="F190" s="3">
        <f t="shared" si="20"/>
        <v>0</v>
      </c>
      <c r="G190" s="3" t="e">
        <f t="shared" si="21"/>
        <v>#NUM!</v>
      </c>
      <c r="H190" s="3">
        <f t="shared" si="22"/>
        <v>0</v>
      </c>
      <c r="I190" s="3" t="e">
        <f t="shared" si="23"/>
        <v>#NUM!</v>
      </c>
      <c r="J190" s="3" t="e">
        <f t="shared" si="46"/>
        <v>#NUM!</v>
      </c>
      <c r="K190" s="3" t="e">
        <f t="shared" si="24"/>
        <v>#NUM!</v>
      </c>
      <c r="L190" s="3">
        <f t="shared" si="25"/>
        <v>0</v>
      </c>
      <c r="M190" s="3" t="e">
        <f t="shared" si="26"/>
        <v>#NUM!</v>
      </c>
      <c r="N190" s="3">
        <f t="shared" si="27"/>
        <v>0</v>
      </c>
      <c r="O190" s="3" t="e">
        <f t="shared" si="28"/>
        <v>#NUM!</v>
      </c>
      <c r="P190" s="3">
        <f t="shared" si="29"/>
        <v>0</v>
      </c>
      <c r="Q190" s="3" t="e">
        <f t="shared" si="30"/>
        <v>#NUM!</v>
      </c>
      <c r="R190" s="3" t="e">
        <f t="shared" si="47"/>
        <v>#NUM!</v>
      </c>
      <c r="S190" s="3" t="e">
        <f t="shared" si="31"/>
        <v>#NUM!</v>
      </c>
      <c r="T190" s="3">
        <f t="shared" si="32"/>
        <v>0</v>
      </c>
      <c r="U190" s="3" t="e">
        <f t="shared" si="33"/>
        <v>#NUM!</v>
      </c>
      <c r="V190" s="3">
        <f t="shared" si="34"/>
        <v>0</v>
      </c>
      <c r="W190" s="3" t="e">
        <f t="shared" si="35"/>
        <v>#NUM!</v>
      </c>
      <c r="X190" s="3">
        <f t="shared" si="36"/>
        <v>0</v>
      </c>
      <c r="Y190" s="3" t="e">
        <f t="shared" si="37"/>
        <v>#NUM!</v>
      </c>
      <c r="Z190" s="3" t="e">
        <f t="shared" si="48"/>
        <v>#NUM!</v>
      </c>
      <c r="AA190" s="3" t="e">
        <f t="shared" si="38"/>
        <v>#NUM!</v>
      </c>
      <c r="AB190" s="3">
        <f t="shared" si="39"/>
        <v>0</v>
      </c>
      <c r="AC190" s="3" t="e">
        <f t="shared" si="40"/>
        <v>#NUM!</v>
      </c>
      <c r="AD190" s="3">
        <f t="shared" si="41"/>
        <v>0</v>
      </c>
      <c r="AE190" s="3" t="e">
        <f t="shared" si="42"/>
        <v>#NUM!</v>
      </c>
      <c r="AF190" s="3">
        <f t="shared" si="43"/>
        <v>0</v>
      </c>
      <c r="AG190" s="3" t="e">
        <f t="shared" si="44"/>
        <v>#NUM!</v>
      </c>
    </row>
    <row r="191" spans="2:33" ht="15.75" customHeight="1" x14ac:dyDescent="0.2">
      <c r="B191" s="3" t="e">
        <f t="shared" si="45"/>
        <v>#NUM!</v>
      </c>
      <c r="C191" s="3" t="e">
        <f t="shared" si="17"/>
        <v>#NUM!</v>
      </c>
      <c r="D191" s="3">
        <f t="shared" si="18"/>
        <v>0</v>
      </c>
      <c r="E191" s="3" t="e">
        <f t="shared" si="19"/>
        <v>#NUM!</v>
      </c>
      <c r="F191" s="3">
        <f t="shared" si="20"/>
        <v>0</v>
      </c>
      <c r="G191" s="3" t="e">
        <f t="shared" si="21"/>
        <v>#NUM!</v>
      </c>
      <c r="H191" s="3">
        <f t="shared" si="22"/>
        <v>0</v>
      </c>
      <c r="I191" s="3" t="e">
        <f t="shared" si="23"/>
        <v>#NUM!</v>
      </c>
      <c r="J191" s="3" t="e">
        <f t="shared" si="46"/>
        <v>#NUM!</v>
      </c>
      <c r="K191" s="3" t="e">
        <f t="shared" si="24"/>
        <v>#NUM!</v>
      </c>
      <c r="L191" s="3">
        <f t="shared" si="25"/>
        <v>0</v>
      </c>
      <c r="M191" s="3" t="e">
        <f t="shared" si="26"/>
        <v>#NUM!</v>
      </c>
      <c r="N191" s="3">
        <f t="shared" si="27"/>
        <v>0</v>
      </c>
      <c r="O191" s="3" t="e">
        <f t="shared" si="28"/>
        <v>#NUM!</v>
      </c>
      <c r="P191" s="3">
        <f t="shared" si="29"/>
        <v>0</v>
      </c>
      <c r="Q191" s="3" t="e">
        <f t="shared" si="30"/>
        <v>#NUM!</v>
      </c>
      <c r="R191" s="3" t="e">
        <f t="shared" si="47"/>
        <v>#NUM!</v>
      </c>
      <c r="S191" s="3" t="e">
        <f t="shared" si="31"/>
        <v>#NUM!</v>
      </c>
      <c r="T191" s="3">
        <f t="shared" si="32"/>
        <v>0</v>
      </c>
      <c r="U191" s="3" t="e">
        <f t="shared" si="33"/>
        <v>#NUM!</v>
      </c>
      <c r="V191" s="3">
        <f t="shared" si="34"/>
        <v>0</v>
      </c>
      <c r="W191" s="3" t="e">
        <f t="shared" si="35"/>
        <v>#NUM!</v>
      </c>
      <c r="X191" s="3">
        <f t="shared" si="36"/>
        <v>0</v>
      </c>
      <c r="Y191" s="3" t="e">
        <f t="shared" si="37"/>
        <v>#NUM!</v>
      </c>
      <c r="Z191" s="3" t="e">
        <f t="shared" si="48"/>
        <v>#NUM!</v>
      </c>
      <c r="AA191" s="3" t="e">
        <f t="shared" si="38"/>
        <v>#NUM!</v>
      </c>
      <c r="AB191" s="3">
        <f t="shared" si="39"/>
        <v>0</v>
      </c>
      <c r="AC191" s="3" t="e">
        <f t="shared" si="40"/>
        <v>#NUM!</v>
      </c>
      <c r="AD191" s="3">
        <f t="shared" si="41"/>
        <v>0</v>
      </c>
      <c r="AE191" s="3" t="e">
        <f t="shared" si="42"/>
        <v>#NUM!</v>
      </c>
      <c r="AF191" s="3">
        <f t="shared" si="43"/>
        <v>0</v>
      </c>
      <c r="AG191" s="3" t="e">
        <f t="shared" si="44"/>
        <v>#NUM!</v>
      </c>
    </row>
    <row r="192" spans="2:33" ht="15.75" customHeight="1" x14ac:dyDescent="0.2">
      <c r="B192" s="3" t="e">
        <f t="shared" si="45"/>
        <v>#NUM!</v>
      </c>
      <c r="C192" s="3" t="e">
        <f t="shared" si="17"/>
        <v>#NUM!</v>
      </c>
      <c r="D192" s="3">
        <f t="shared" si="18"/>
        <v>0</v>
      </c>
      <c r="E192" s="3" t="e">
        <f t="shared" si="19"/>
        <v>#NUM!</v>
      </c>
      <c r="F192" s="3">
        <f t="shared" si="20"/>
        <v>0</v>
      </c>
      <c r="G192" s="3" t="e">
        <f t="shared" si="21"/>
        <v>#NUM!</v>
      </c>
      <c r="H192" s="3">
        <f t="shared" si="22"/>
        <v>0</v>
      </c>
      <c r="I192" s="3" t="e">
        <f t="shared" si="23"/>
        <v>#NUM!</v>
      </c>
      <c r="J192" s="3" t="e">
        <f t="shared" si="46"/>
        <v>#NUM!</v>
      </c>
      <c r="K192" s="3" t="e">
        <f t="shared" si="24"/>
        <v>#NUM!</v>
      </c>
      <c r="L192" s="3">
        <f t="shared" si="25"/>
        <v>0</v>
      </c>
      <c r="M192" s="3" t="e">
        <f t="shared" si="26"/>
        <v>#NUM!</v>
      </c>
      <c r="N192" s="3">
        <f t="shared" si="27"/>
        <v>0</v>
      </c>
      <c r="O192" s="3" t="e">
        <f t="shared" si="28"/>
        <v>#NUM!</v>
      </c>
      <c r="P192" s="3">
        <f t="shared" si="29"/>
        <v>0</v>
      </c>
      <c r="Q192" s="3" t="e">
        <f t="shared" si="30"/>
        <v>#NUM!</v>
      </c>
      <c r="R192" s="3" t="e">
        <f t="shared" si="47"/>
        <v>#NUM!</v>
      </c>
      <c r="S192" s="3" t="e">
        <f t="shared" si="31"/>
        <v>#NUM!</v>
      </c>
      <c r="T192" s="3">
        <f t="shared" si="32"/>
        <v>0</v>
      </c>
      <c r="U192" s="3" t="e">
        <f t="shared" si="33"/>
        <v>#NUM!</v>
      </c>
      <c r="V192" s="3">
        <f t="shared" si="34"/>
        <v>0</v>
      </c>
      <c r="W192" s="3" t="e">
        <f t="shared" si="35"/>
        <v>#NUM!</v>
      </c>
      <c r="X192" s="3">
        <f t="shared" si="36"/>
        <v>0</v>
      </c>
      <c r="Y192" s="3" t="e">
        <f t="shared" si="37"/>
        <v>#NUM!</v>
      </c>
      <c r="Z192" s="3" t="e">
        <f t="shared" si="48"/>
        <v>#NUM!</v>
      </c>
      <c r="AA192" s="3" t="e">
        <f t="shared" si="38"/>
        <v>#NUM!</v>
      </c>
      <c r="AB192" s="3">
        <f t="shared" si="39"/>
        <v>0</v>
      </c>
      <c r="AC192" s="3" t="e">
        <f t="shared" si="40"/>
        <v>#NUM!</v>
      </c>
      <c r="AD192" s="3">
        <f t="shared" si="41"/>
        <v>0</v>
      </c>
      <c r="AE192" s="3" t="e">
        <f t="shared" si="42"/>
        <v>#NUM!</v>
      </c>
      <c r="AF192" s="3">
        <f t="shared" si="43"/>
        <v>0</v>
      </c>
      <c r="AG192" s="3" t="e">
        <f t="shared" si="44"/>
        <v>#NUM!</v>
      </c>
    </row>
    <row r="193" spans="2:33" ht="15.75" customHeight="1" x14ac:dyDescent="0.2">
      <c r="B193" s="3" t="e">
        <f t="shared" si="45"/>
        <v>#NUM!</v>
      </c>
      <c r="C193" s="3" t="e">
        <f t="shared" si="17"/>
        <v>#NUM!</v>
      </c>
      <c r="D193" s="3">
        <f t="shared" si="18"/>
        <v>0</v>
      </c>
      <c r="E193" s="3" t="e">
        <f t="shared" si="19"/>
        <v>#NUM!</v>
      </c>
      <c r="F193" s="3">
        <f t="shared" si="20"/>
        <v>0</v>
      </c>
      <c r="G193" s="3" t="e">
        <f t="shared" si="21"/>
        <v>#NUM!</v>
      </c>
      <c r="H193" s="3">
        <f t="shared" si="22"/>
        <v>0</v>
      </c>
      <c r="I193" s="3" t="e">
        <f t="shared" si="23"/>
        <v>#NUM!</v>
      </c>
      <c r="J193" s="3" t="e">
        <f t="shared" si="46"/>
        <v>#NUM!</v>
      </c>
      <c r="K193" s="3" t="e">
        <f t="shared" si="24"/>
        <v>#NUM!</v>
      </c>
      <c r="L193" s="3">
        <f t="shared" si="25"/>
        <v>0</v>
      </c>
      <c r="M193" s="3" t="e">
        <f t="shared" si="26"/>
        <v>#NUM!</v>
      </c>
      <c r="N193" s="3">
        <f t="shared" si="27"/>
        <v>0</v>
      </c>
      <c r="O193" s="3" t="e">
        <f t="shared" si="28"/>
        <v>#NUM!</v>
      </c>
      <c r="P193" s="3">
        <f t="shared" si="29"/>
        <v>0</v>
      </c>
      <c r="Q193" s="3" t="e">
        <f t="shared" si="30"/>
        <v>#NUM!</v>
      </c>
      <c r="R193" s="3" t="e">
        <f t="shared" si="47"/>
        <v>#NUM!</v>
      </c>
      <c r="S193" s="3" t="e">
        <f t="shared" si="31"/>
        <v>#NUM!</v>
      </c>
      <c r="T193" s="3">
        <f t="shared" si="32"/>
        <v>0</v>
      </c>
      <c r="U193" s="3" t="e">
        <f t="shared" si="33"/>
        <v>#NUM!</v>
      </c>
      <c r="V193" s="3">
        <f t="shared" si="34"/>
        <v>0</v>
      </c>
      <c r="W193" s="3" t="e">
        <f t="shared" si="35"/>
        <v>#NUM!</v>
      </c>
      <c r="X193" s="3">
        <f t="shared" si="36"/>
        <v>0</v>
      </c>
      <c r="Y193" s="3" t="e">
        <f t="shared" si="37"/>
        <v>#NUM!</v>
      </c>
      <c r="Z193" s="3" t="e">
        <f t="shared" si="48"/>
        <v>#NUM!</v>
      </c>
      <c r="AA193" s="3" t="e">
        <f t="shared" si="38"/>
        <v>#NUM!</v>
      </c>
      <c r="AB193" s="3">
        <f t="shared" si="39"/>
        <v>0</v>
      </c>
      <c r="AC193" s="3" t="e">
        <f t="shared" si="40"/>
        <v>#NUM!</v>
      </c>
      <c r="AD193" s="3">
        <f t="shared" si="41"/>
        <v>0</v>
      </c>
      <c r="AE193" s="3" t="e">
        <f t="shared" si="42"/>
        <v>#NUM!</v>
      </c>
      <c r="AF193" s="3">
        <f t="shared" si="43"/>
        <v>0</v>
      </c>
      <c r="AG193" s="3" t="e">
        <f t="shared" si="44"/>
        <v>#NUM!</v>
      </c>
    </row>
    <row r="194" spans="2:33" ht="15.75" customHeight="1" x14ac:dyDescent="0.2">
      <c r="B194" s="3" t="e">
        <f t="shared" si="45"/>
        <v>#NUM!</v>
      </c>
      <c r="C194" s="3" t="e">
        <f t="shared" si="17"/>
        <v>#NUM!</v>
      </c>
      <c r="D194" s="3">
        <f t="shared" si="18"/>
        <v>0</v>
      </c>
      <c r="E194" s="3" t="e">
        <f t="shared" si="19"/>
        <v>#NUM!</v>
      </c>
      <c r="F194" s="3">
        <f t="shared" si="20"/>
        <v>0</v>
      </c>
      <c r="G194" s="3" t="e">
        <f t="shared" si="21"/>
        <v>#NUM!</v>
      </c>
      <c r="H194" s="3">
        <f t="shared" si="22"/>
        <v>0</v>
      </c>
      <c r="I194" s="3" t="e">
        <f t="shared" si="23"/>
        <v>#NUM!</v>
      </c>
      <c r="J194" s="3" t="e">
        <f t="shared" si="46"/>
        <v>#NUM!</v>
      </c>
      <c r="K194" s="3" t="e">
        <f t="shared" si="24"/>
        <v>#NUM!</v>
      </c>
      <c r="L194" s="3">
        <f t="shared" si="25"/>
        <v>0</v>
      </c>
      <c r="M194" s="3" t="e">
        <f t="shared" si="26"/>
        <v>#NUM!</v>
      </c>
      <c r="N194" s="3">
        <f t="shared" si="27"/>
        <v>0</v>
      </c>
      <c r="O194" s="3" t="e">
        <f t="shared" si="28"/>
        <v>#NUM!</v>
      </c>
      <c r="P194" s="3">
        <f t="shared" si="29"/>
        <v>0</v>
      </c>
      <c r="Q194" s="3" t="e">
        <f t="shared" si="30"/>
        <v>#NUM!</v>
      </c>
      <c r="R194" s="3" t="e">
        <f t="shared" si="47"/>
        <v>#NUM!</v>
      </c>
      <c r="S194" s="3" t="e">
        <f t="shared" si="31"/>
        <v>#NUM!</v>
      </c>
      <c r="T194" s="3">
        <f t="shared" si="32"/>
        <v>0</v>
      </c>
      <c r="U194" s="3" t="e">
        <f t="shared" si="33"/>
        <v>#NUM!</v>
      </c>
      <c r="V194" s="3">
        <f t="shared" si="34"/>
        <v>0</v>
      </c>
      <c r="W194" s="3" t="e">
        <f t="shared" si="35"/>
        <v>#NUM!</v>
      </c>
      <c r="X194" s="3">
        <f t="shared" si="36"/>
        <v>0</v>
      </c>
      <c r="Y194" s="3" t="e">
        <f t="shared" si="37"/>
        <v>#NUM!</v>
      </c>
      <c r="Z194" s="3" t="e">
        <f t="shared" si="48"/>
        <v>#NUM!</v>
      </c>
      <c r="AA194" s="3" t="e">
        <f t="shared" si="38"/>
        <v>#NUM!</v>
      </c>
      <c r="AB194" s="3">
        <f t="shared" si="39"/>
        <v>0</v>
      </c>
      <c r="AC194" s="3" t="e">
        <f t="shared" si="40"/>
        <v>#NUM!</v>
      </c>
      <c r="AD194" s="3">
        <f t="shared" si="41"/>
        <v>0</v>
      </c>
      <c r="AE194" s="3" t="e">
        <f t="shared" si="42"/>
        <v>#NUM!</v>
      </c>
      <c r="AF194" s="3">
        <f t="shared" si="43"/>
        <v>0</v>
      </c>
      <c r="AG194" s="3" t="e">
        <f t="shared" si="44"/>
        <v>#NUM!</v>
      </c>
    </row>
    <row r="195" spans="2:33" ht="15.75" customHeight="1" x14ac:dyDescent="0.2">
      <c r="B195" s="3" t="e">
        <f t="shared" si="45"/>
        <v>#NUM!</v>
      </c>
      <c r="C195" s="3" t="e">
        <f t="shared" si="17"/>
        <v>#NUM!</v>
      </c>
      <c r="D195" s="3">
        <f t="shared" si="18"/>
        <v>0</v>
      </c>
      <c r="E195" s="3" t="e">
        <f t="shared" si="19"/>
        <v>#NUM!</v>
      </c>
      <c r="F195" s="3">
        <f t="shared" si="20"/>
        <v>0</v>
      </c>
      <c r="G195" s="3" t="e">
        <f t="shared" si="21"/>
        <v>#NUM!</v>
      </c>
      <c r="H195" s="3">
        <f t="shared" si="22"/>
        <v>0</v>
      </c>
      <c r="I195" s="3" t="e">
        <f t="shared" si="23"/>
        <v>#NUM!</v>
      </c>
      <c r="J195" s="3" t="e">
        <f t="shared" si="46"/>
        <v>#NUM!</v>
      </c>
      <c r="K195" s="3" t="e">
        <f t="shared" si="24"/>
        <v>#NUM!</v>
      </c>
      <c r="L195" s="3">
        <f t="shared" si="25"/>
        <v>0</v>
      </c>
      <c r="M195" s="3" t="e">
        <f t="shared" si="26"/>
        <v>#NUM!</v>
      </c>
      <c r="N195" s="3">
        <f t="shared" si="27"/>
        <v>0</v>
      </c>
      <c r="O195" s="3" t="e">
        <f t="shared" si="28"/>
        <v>#NUM!</v>
      </c>
      <c r="P195" s="3">
        <f t="shared" si="29"/>
        <v>0</v>
      </c>
      <c r="Q195" s="3" t="e">
        <f t="shared" si="30"/>
        <v>#NUM!</v>
      </c>
      <c r="R195" s="3" t="e">
        <f t="shared" si="47"/>
        <v>#NUM!</v>
      </c>
      <c r="S195" s="3" t="e">
        <f t="shared" si="31"/>
        <v>#NUM!</v>
      </c>
      <c r="T195" s="3">
        <f t="shared" si="32"/>
        <v>0</v>
      </c>
      <c r="U195" s="3" t="e">
        <f t="shared" si="33"/>
        <v>#NUM!</v>
      </c>
      <c r="V195" s="3">
        <f t="shared" si="34"/>
        <v>0</v>
      </c>
      <c r="W195" s="3" t="e">
        <f t="shared" si="35"/>
        <v>#NUM!</v>
      </c>
      <c r="X195" s="3">
        <f t="shared" si="36"/>
        <v>0</v>
      </c>
      <c r="Y195" s="3" t="e">
        <f t="shared" si="37"/>
        <v>#NUM!</v>
      </c>
      <c r="Z195" s="3" t="e">
        <f t="shared" si="48"/>
        <v>#NUM!</v>
      </c>
      <c r="AA195" s="3" t="e">
        <f t="shared" si="38"/>
        <v>#NUM!</v>
      </c>
      <c r="AB195" s="3">
        <f t="shared" si="39"/>
        <v>0</v>
      </c>
      <c r="AC195" s="3" t="e">
        <f t="shared" si="40"/>
        <v>#NUM!</v>
      </c>
      <c r="AD195" s="3">
        <f t="shared" si="41"/>
        <v>0</v>
      </c>
      <c r="AE195" s="3" t="e">
        <f t="shared" si="42"/>
        <v>#NUM!</v>
      </c>
      <c r="AF195" s="3">
        <f t="shared" si="43"/>
        <v>0</v>
      </c>
      <c r="AG195" s="3" t="e">
        <f t="shared" si="44"/>
        <v>#NUM!</v>
      </c>
    </row>
    <row r="196" spans="2:33" ht="15.75" customHeight="1" x14ac:dyDescent="0.2">
      <c r="B196" s="3" t="e">
        <f t="shared" si="45"/>
        <v>#NUM!</v>
      </c>
      <c r="C196" s="3" t="e">
        <f t="shared" si="17"/>
        <v>#NUM!</v>
      </c>
      <c r="D196" s="3">
        <f t="shared" si="18"/>
        <v>0</v>
      </c>
      <c r="E196" s="3" t="e">
        <f t="shared" si="19"/>
        <v>#NUM!</v>
      </c>
      <c r="F196" s="3">
        <f t="shared" si="20"/>
        <v>0</v>
      </c>
      <c r="G196" s="3" t="e">
        <f t="shared" si="21"/>
        <v>#NUM!</v>
      </c>
      <c r="H196" s="3">
        <f t="shared" si="22"/>
        <v>0</v>
      </c>
      <c r="I196" s="3" t="e">
        <f t="shared" si="23"/>
        <v>#NUM!</v>
      </c>
      <c r="J196" s="3" t="e">
        <f t="shared" si="46"/>
        <v>#NUM!</v>
      </c>
      <c r="K196" s="3" t="e">
        <f t="shared" si="24"/>
        <v>#NUM!</v>
      </c>
      <c r="L196" s="3">
        <f t="shared" si="25"/>
        <v>0</v>
      </c>
      <c r="M196" s="3" t="e">
        <f t="shared" si="26"/>
        <v>#NUM!</v>
      </c>
      <c r="N196" s="3">
        <f t="shared" si="27"/>
        <v>0</v>
      </c>
      <c r="O196" s="3" t="e">
        <f t="shared" si="28"/>
        <v>#NUM!</v>
      </c>
      <c r="P196" s="3">
        <f t="shared" si="29"/>
        <v>0</v>
      </c>
      <c r="Q196" s="3" t="e">
        <f t="shared" si="30"/>
        <v>#NUM!</v>
      </c>
      <c r="R196" s="3" t="e">
        <f t="shared" si="47"/>
        <v>#NUM!</v>
      </c>
      <c r="S196" s="3" t="e">
        <f t="shared" si="31"/>
        <v>#NUM!</v>
      </c>
      <c r="T196" s="3">
        <f t="shared" si="32"/>
        <v>0</v>
      </c>
      <c r="U196" s="3" t="e">
        <f t="shared" si="33"/>
        <v>#NUM!</v>
      </c>
      <c r="V196" s="3">
        <f t="shared" si="34"/>
        <v>0</v>
      </c>
      <c r="W196" s="3" t="e">
        <f t="shared" si="35"/>
        <v>#NUM!</v>
      </c>
      <c r="X196" s="3">
        <f t="shared" si="36"/>
        <v>0</v>
      </c>
      <c r="Y196" s="3" t="e">
        <f t="shared" si="37"/>
        <v>#NUM!</v>
      </c>
      <c r="Z196" s="3" t="e">
        <f t="shared" si="48"/>
        <v>#NUM!</v>
      </c>
      <c r="AA196" s="3" t="e">
        <f t="shared" si="38"/>
        <v>#NUM!</v>
      </c>
      <c r="AB196" s="3">
        <f t="shared" si="39"/>
        <v>0</v>
      </c>
      <c r="AC196" s="3" t="e">
        <f t="shared" si="40"/>
        <v>#NUM!</v>
      </c>
      <c r="AD196" s="3">
        <f t="shared" si="41"/>
        <v>0</v>
      </c>
      <c r="AE196" s="3" t="e">
        <f t="shared" si="42"/>
        <v>#NUM!</v>
      </c>
      <c r="AF196" s="3">
        <f t="shared" si="43"/>
        <v>0</v>
      </c>
      <c r="AG196" s="3" t="e">
        <f t="shared" si="44"/>
        <v>#NUM!</v>
      </c>
    </row>
    <row r="197" spans="2:33" ht="15.75" customHeight="1" x14ac:dyDescent="0.2">
      <c r="B197" s="3" t="e">
        <f t="shared" si="45"/>
        <v>#NUM!</v>
      </c>
      <c r="C197" s="3" t="e">
        <f t="shared" si="17"/>
        <v>#NUM!</v>
      </c>
      <c r="D197" s="3">
        <f t="shared" si="18"/>
        <v>0</v>
      </c>
      <c r="E197" s="3" t="e">
        <f t="shared" si="19"/>
        <v>#NUM!</v>
      </c>
      <c r="F197" s="3">
        <f t="shared" si="20"/>
        <v>0</v>
      </c>
      <c r="G197" s="3" t="e">
        <f t="shared" si="21"/>
        <v>#NUM!</v>
      </c>
      <c r="H197" s="3">
        <f t="shared" si="22"/>
        <v>0</v>
      </c>
      <c r="I197" s="3" t="e">
        <f t="shared" si="23"/>
        <v>#NUM!</v>
      </c>
      <c r="J197" s="3" t="e">
        <f t="shared" si="46"/>
        <v>#NUM!</v>
      </c>
      <c r="K197" s="3" t="e">
        <f t="shared" si="24"/>
        <v>#NUM!</v>
      </c>
      <c r="L197" s="3">
        <f t="shared" si="25"/>
        <v>0</v>
      </c>
      <c r="M197" s="3" t="e">
        <f t="shared" si="26"/>
        <v>#NUM!</v>
      </c>
      <c r="N197" s="3">
        <f t="shared" si="27"/>
        <v>0</v>
      </c>
      <c r="O197" s="3" t="e">
        <f t="shared" si="28"/>
        <v>#NUM!</v>
      </c>
      <c r="P197" s="3">
        <f t="shared" si="29"/>
        <v>0</v>
      </c>
      <c r="Q197" s="3" t="e">
        <f t="shared" si="30"/>
        <v>#NUM!</v>
      </c>
      <c r="R197" s="3" t="e">
        <f t="shared" si="47"/>
        <v>#NUM!</v>
      </c>
      <c r="S197" s="3" t="e">
        <f t="shared" si="31"/>
        <v>#NUM!</v>
      </c>
      <c r="T197" s="3">
        <f t="shared" si="32"/>
        <v>0</v>
      </c>
      <c r="U197" s="3" t="e">
        <f t="shared" si="33"/>
        <v>#NUM!</v>
      </c>
      <c r="V197" s="3">
        <f t="shared" si="34"/>
        <v>0</v>
      </c>
      <c r="W197" s="3" t="e">
        <f t="shared" si="35"/>
        <v>#NUM!</v>
      </c>
      <c r="X197" s="3">
        <f t="shared" si="36"/>
        <v>0</v>
      </c>
      <c r="Y197" s="3" t="e">
        <f t="shared" si="37"/>
        <v>#NUM!</v>
      </c>
      <c r="Z197" s="3" t="e">
        <f t="shared" si="48"/>
        <v>#NUM!</v>
      </c>
      <c r="AA197" s="3" t="e">
        <f t="shared" si="38"/>
        <v>#NUM!</v>
      </c>
      <c r="AB197" s="3">
        <f t="shared" si="39"/>
        <v>0</v>
      </c>
      <c r="AC197" s="3" t="e">
        <f t="shared" si="40"/>
        <v>#NUM!</v>
      </c>
      <c r="AD197" s="3">
        <f t="shared" si="41"/>
        <v>0</v>
      </c>
      <c r="AE197" s="3" t="e">
        <f t="shared" si="42"/>
        <v>#NUM!</v>
      </c>
      <c r="AF197" s="3">
        <f t="shared" si="43"/>
        <v>0</v>
      </c>
      <c r="AG197" s="3" t="e">
        <f t="shared" si="44"/>
        <v>#NUM!</v>
      </c>
    </row>
    <row r="198" spans="2:33" ht="15.75" customHeight="1" x14ac:dyDescent="0.2">
      <c r="B198" s="3" t="e">
        <f t="shared" si="45"/>
        <v>#NUM!</v>
      </c>
      <c r="C198" s="3" t="e">
        <f t="shared" si="17"/>
        <v>#NUM!</v>
      </c>
      <c r="D198" s="3">
        <f t="shared" si="18"/>
        <v>0</v>
      </c>
      <c r="E198" s="3" t="e">
        <f t="shared" si="19"/>
        <v>#NUM!</v>
      </c>
      <c r="F198" s="3">
        <f t="shared" si="20"/>
        <v>0</v>
      </c>
      <c r="G198" s="3" t="e">
        <f t="shared" si="21"/>
        <v>#NUM!</v>
      </c>
      <c r="H198" s="3">
        <f t="shared" si="22"/>
        <v>0</v>
      </c>
      <c r="I198" s="3" t="e">
        <f t="shared" si="23"/>
        <v>#NUM!</v>
      </c>
      <c r="J198" s="3" t="e">
        <f t="shared" si="46"/>
        <v>#NUM!</v>
      </c>
      <c r="K198" s="3" t="e">
        <f t="shared" si="24"/>
        <v>#NUM!</v>
      </c>
      <c r="L198" s="3">
        <f t="shared" si="25"/>
        <v>0</v>
      </c>
      <c r="M198" s="3" t="e">
        <f t="shared" si="26"/>
        <v>#NUM!</v>
      </c>
      <c r="N198" s="3">
        <f t="shared" si="27"/>
        <v>0</v>
      </c>
      <c r="O198" s="3" t="e">
        <f t="shared" si="28"/>
        <v>#NUM!</v>
      </c>
      <c r="P198" s="3">
        <f t="shared" si="29"/>
        <v>0</v>
      </c>
      <c r="Q198" s="3" t="e">
        <f t="shared" si="30"/>
        <v>#NUM!</v>
      </c>
      <c r="R198" s="3" t="e">
        <f t="shared" si="47"/>
        <v>#NUM!</v>
      </c>
      <c r="S198" s="3" t="e">
        <f t="shared" si="31"/>
        <v>#NUM!</v>
      </c>
      <c r="T198" s="3">
        <f t="shared" si="32"/>
        <v>0</v>
      </c>
      <c r="U198" s="3" t="e">
        <f t="shared" si="33"/>
        <v>#NUM!</v>
      </c>
      <c r="V198" s="3">
        <f t="shared" si="34"/>
        <v>0</v>
      </c>
      <c r="W198" s="3" t="e">
        <f t="shared" si="35"/>
        <v>#NUM!</v>
      </c>
      <c r="X198" s="3">
        <f t="shared" si="36"/>
        <v>0</v>
      </c>
      <c r="Y198" s="3" t="e">
        <f t="shared" si="37"/>
        <v>#NUM!</v>
      </c>
      <c r="Z198" s="3" t="e">
        <f t="shared" si="48"/>
        <v>#NUM!</v>
      </c>
      <c r="AA198" s="3" t="e">
        <f t="shared" si="38"/>
        <v>#NUM!</v>
      </c>
      <c r="AB198" s="3">
        <f t="shared" si="39"/>
        <v>0</v>
      </c>
      <c r="AC198" s="3" t="e">
        <f t="shared" si="40"/>
        <v>#NUM!</v>
      </c>
      <c r="AD198" s="3">
        <f t="shared" si="41"/>
        <v>0</v>
      </c>
      <c r="AE198" s="3" t="e">
        <f t="shared" si="42"/>
        <v>#NUM!</v>
      </c>
      <c r="AF198" s="3">
        <f t="shared" si="43"/>
        <v>0</v>
      </c>
      <c r="AG198" s="3" t="e">
        <f t="shared" si="44"/>
        <v>#NUM!</v>
      </c>
    </row>
    <row r="199" spans="2:33" ht="15.75" customHeight="1" x14ac:dyDescent="0.2">
      <c r="B199" s="3" t="e">
        <f t="shared" si="45"/>
        <v>#NUM!</v>
      </c>
      <c r="C199" s="3" t="e">
        <f t="shared" si="17"/>
        <v>#NUM!</v>
      </c>
      <c r="D199" s="3">
        <f t="shared" si="18"/>
        <v>0</v>
      </c>
      <c r="E199" s="3" t="e">
        <f t="shared" si="19"/>
        <v>#NUM!</v>
      </c>
      <c r="F199" s="3">
        <f t="shared" si="20"/>
        <v>0</v>
      </c>
      <c r="G199" s="3" t="e">
        <f t="shared" si="21"/>
        <v>#NUM!</v>
      </c>
      <c r="H199" s="3">
        <f t="shared" si="22"/>
        <v>0</v>
      </c>
      <c r="I199" s="3" t="e">
        <f t="shared" si="23"/>
        <v>#NUM!</v>
      </c>
      <c r="J199" s="3" t="e">
        <f t="shared" si="46"/>
        <v>#NUM!</v>
      </c>
      <c r="K199" s="3" t="e">
        <f t="shared" si="24"/>
        <v>#NUM!</v>
      </c>
      <c r="L199" s="3">
        <f t="shared" si="25"/>
        <v>0</v>
      </c>
      <c r="M199" s="3" t="e">
        <f t="shared" si="26"/>
        <v>#NUM!</v>
      </c>
      <c r="N199" s="3">
        <f t="shared" si="27"/>
        <v>0</v>
      </c>
      <c r="O199" s="3" t="e">
        <f t="shared" si="28"/>
        <v>#NUM!</v>
      </c>
      <c r="P199" s="3">
        <f t="shared" si="29"/>
        <v>0</v>
      </c>
      <c r="Q199" s="3" t="e">
        <f t="shared" si="30"/>
        <v>#NUM!</v>
      </c>
      <c r="R199" s="3" t="e">
        <f t="shared" si="47"/>
        <v>#NUM!</v>
      </c>
      <c r="S199" s="3" t="e">
        <f t="shared" si="31"/>
        <v>#NUM!</v>
      </c>
      <c r="T199" s="3">
        <f t="shared" si="32"/>
        <v>0</v>
      </c>
      <c r="U199" s="3" t="e">
        <f t="shared" si="33"/>
        <v>#NUM!</v>
      </c>
      <c r="V199" s="3">
        <f t="shared" si="34"/>
        <v>0</v>
      </c>
      <c r="W199" s="3" t="e">
        <f t="shared" si="35"/>
        <v>#NUM!</v>
      </c>
      <c r="X199" s="3">
        <f t="shared" si="36"/>
        <v>0</v>
      </c>
      <c r="Y199" s="3" t="e">
        <f t="shared" si="37"/>
        <v>#NUM!</v>
      </c>
      <c r="Z199" s="3" t="e">
        <f t="shared" si="48"/>
        <v>#NUM!</v>
      </c>
      <c r="AA199" s="3" t="e">
        <f t="shared" si="38"/>
        <v>#NUM!</v>
      </c>
      <c r="AB199" s="3">
        <f t="shared" si="39"/>
        <v>0</v>
      </c>
      <c r="AC199" s="3" t="e">
        <f t="shared" si="40"/>
        <v>#NUM!</v>
      </c>
      <c r="AD199" s="3">
        <f t="shared" si="41"/>
        <v>0</v>
      </c>
      <c r="AE199" s="3" t="e">
        <f t="shared" si="42"/>
        <v>#NUM!</v>
      </c>
      <c r="AF199" s="3">
        <f t="shared" si="43"/>
        <v>0</v>
      </c>
      <c r="AG199" s="3" t="e">
        <f t="shared" si="44"/>
        <v>#NUM!</v>
      </c>
    </row>
    <row r="200" spans="2:33" ht="15.75" customHeight="1" x14ac:dyDescent="0.2">
      <c r="B200" s="3" t="e">
        <f t="shared" si="45"/>
        <v>#NUM!</v>
      </c>
      <c r="C200" s="3" t="e">
        <f t="shared" si="17"/>
        <v>#NUM!</v>
      </c>
      <c r="D200" s="3">
        <f t="shared" si="18"/>
        <v>0</v>
      </c>
      <c r="E200" s="3" t="e">
        <f t="shared" si="19"/>
        <v>#NUM!</v>
      </c>
      <c r="F200" s="3">
        <f t="shared" si="20"/>
        <v>0</v>
      </c>
      <c r="G200" s="3" t="e">
        <f t="shared" si="21"/>
        <v>#NUM!</v>
      </c>
      <c r="H200" s="3">
        <f t="shared" si="22"/>
        <v>0</v>
      </c>
      <c r="I200" s="3" t="e">
        <f t="shared" si="23"/>
        <v>#NUM!</v>
      </c>
      <c r="J200" s="3" t="e">
        <f t="shared" si="46"/>
        <v>#NUM!</v>
      </c>
      <c r="K200" s="3" t="e">
        <f t="shared" si="24"/>
        <v>#NUM!</v>
      </c>
      <c r="L200" s="3">
        <f t="shared" si="25"/>
        <v>0</v>
      </c>
      <c r="M200" s="3" t="e">
        <f t="shared" si="26"/>
        <v>#NUM!</v>
      </c>
      <c r="N200" s="3">
        <f t="shared" si="27"/>
        <v>0</v>
      </c>
      <c r="O200" s="3" t="e">
        <f t="shared" si="28"/>
        <v>#NUM!</v>
      </c>
      <c r="P200" s="3">
        <f t="shared" si="29"/>
        <v>0</v>
      </c>
      <c r="Q200" s="3" t="e">
        <f t="shared" si="30"/>
        <v>#NUM!</v>
      </c>
      <c r="R200" s="3" t="e">
        <f t="shared" si="47"/>
        <v>#NUM!</v>
      </c>
      <c r="S200" s="3" t="e">
        <f t="shared" si="31"/>
        <v>#NUM!</v>
      </c>
      <c r="T200" s="3">
        <f t="shared" si="32"/>
        <v>0</v>
      </c>
      <c r="U200" s="3" t="e">
        <f t="shared" si="33"/>
        <v>#NUM!</v>
      </c>
      <c r="V200" s="3">
        <f t="shared" si="34"/>
        <v>0</v>
      </c>
      <c r="W200" s="3" t="e">
        <f t="shared" si="35"/>
        <v>#NUM!</v>
      </c>
      <c r="X200" s="3">
        <f t="shared" si="36"/>
        <v>0</v>
      </c>
      <c r="Y200" s="3" t="e">
        <f t="shared" si="37"/>
        <v>#NUM!</v>
      </c>
      <c r="Z200" s="3" t="e">
        <f t="shared" si="48"/>
        <v>#NUM!</v>
      </c>
      <c r="AA200" s="3" t="e">
        <f t="shared" si="38"/>
        <v>#NUM!</v>
      </c>
      <c r="AB200" s="3">
        <f t="shared" si="39"/>
        <v>0</v>
      </c>
      <c r="AC200" s="3" t="e">
        <f t="shared" si="40"/>
        <v>#NUM!</v>
      </c>
      <c r="AD200" s="3">
        <f t="shared" si="41"/>
        <v>0</v>
      </c>
      <c r="AE200" s="3" t="e">
        <f t="shared" si="42"/>
        <v>#NUM!</v>
      </c>
      <c r="AF200" s="3">
        <f t="shared" si="43"/>
        <v>0</v>
      </c>
      <c r="AG200" s="3" t="e">
        <f t="shared" si="44"/>
        <v>#NUM!</v>
      </c>
    </row>
    <row r="201" spans="2:33" ht="15.75" customHeight="1" x14ac:dyDescent="0.2">
      <c r="B201" s="3" t="e">
        <f t="shared" si="45"/>
        <v>#NUM!</v>
      </c>
      <c r="C201" s="3" t="e">
        <f t="shared" si="17"/>
        <v>#NUM!</v>
      </c>
      <c r="D201" s="3">
        <f t="shared" si="18"/>
        <v>0</v>
      </c>
      <c r="E201" s="3" t="e">
        <f t="shared" si="19"/>
        <v>#NUM!</v>
      </c>
      <c r="F201" s="3">
        <f t="shared" si="20"/>
        <v>0</v>
      </c>
      <c r="G201" s="3" t="e">
        <f t="shared" si="21"/>
        <v>#NUM!</v>
      </c>
      <c r="H201" s="3">
        <f t="shared" si="22"/>
        <v>0</v>
      </c>
      <c r="I201" s="3" t="e">
        <f t="shared" si="23"/>
        <v>#NUM!</v>
      </c>
      <c r="J201" s="3" t="e">
        <f t="shared" si="46"/>
        <v>#NUM!</v>
      </c>
      <c r="K201" s="3" t="e">
        <f t="shared" si="24"/>
        <v>#NUM!</v>
      </c>
      <c r="L201" s="3">
        <f t="shared" si="25"/>
        <v>0</v>
      </c>
      <c r="M201" s="3" t="e">
        <f t="shared" si="26"/>
        <v>#NUM!</v>
      </c>
      <c r="N201" s="3">
        <f t="shared" si="27"/>
        <v>0</v>
      </c>
      <c r="O201" s="3" t="e">
        <f t="shared" si="28"/>
        <v>#NUM!</v>
      </c>
      <c r="P201" s="3">
        <f t="shared" si="29"/>
        <v>0</v>
      </c>
      <c r="Q201" s="3" t="e">
        <f t="shared" si="30"/>
        <v>#NUM!</v>
      </c>
      <c r="R201" s="3" t="e">
        <f t="shared" si="47"/>
        <v>#NUM!</v>
      </c>
      <c r="S201" s="3" t="e">
        <f t="shared" si="31"/>
        <v>#NUM!</v>
      </c>
      <c r="T201" s="3">
        <f t="shared" si="32"/>
        <v>0</v>
      </c>
      <c r="U201" s="3" t="e">
        <f t="shared" si="33"/>
        <v>#NUM!</v>
      </c>
      <c r="V201" s="3">
        <f t="shared" si="34"/>
        <v>0</v>
      </c>
      <c r="W201" s="3" t="e">
        <f t="shared" si="35"/>
        <v>#NUM!</v>
      </c>
      <c r="X201" s="3">
        <f t="shared" si="36"/>
        <v>0</v>
      </c>
      <c r="Y201" s="3" t="e">
        <f t="shared" si="37"/>
        <v>#NUM!</v>
      </c>
      <c r="Z201" s="3" t="e">
        <f t="shared" si="48"/>
        <v>#NUM!</v>
      </c>
      <c r="AA201" s="3" t="e">
        <f t="shared" si="38"/>
        <v>#NUM!</v>
      </c>
      <c r="AB201" s="3">
        <f t="shared" si="39"/>
        <v>0</v>
      </c>
      <c r="AC201" s="3" t="e">
        <f t="shared" si="40"/>
        <v>#NUM!</v>
      </c>
      <c r="AD201" s="3">
        <f t="shared" si="41"/>
        <v>0</v>
      </c>
      <c r="AE201" s="3" t="e">
        <f t="shared" si="42"/>
        <v>#NUM!</v>
      </c>
      <c r="AF201" s="3">
        <f t="shared" si="43"/>
        <v>0</v>
      </c>
      <c r="AG201" s="3" t="e">
        <f t="shared" si="44"/>
        <v>#NUM!</v>
      </c>
    </row>
    <row r="202" spans="2:33" ht="15.75" customHeight="1" x14ac:dyDescent="0.2">
      <c r="B202" s="3" t="e">
        <f t="shared" si="45"/>
        <v>#NUM!</v>
      </c>
      <c r="C202" s="3" t="e">
        <f t="shared" si="17"/>
        <v>#NUM!</v>
      </c>
      <c r="D202" s="3">
        <f t="shared" si="18"/>
        <v>0</v>
      </c>
      <c r="E202" s="3" t="e">
        <f t="shared" si="19"/>
        <v>#NUM!</v>
      </c>
      <c r="F202" s="3">
        <f t="shared" si="20"/>
        <v>0</v>
      </c>
      <c r="G202" s="3" t="e">
        <f t="shared" si="21"/>
        <v>#NUM!</v>
      </c>
      <c r="H202" s="3">
        <f t="shared" si="22"/>
        <v>0</v>
      </c>
      <c r="I202" s="3" t="e">
        <f t="shared" si="23"/>
        <v>#NUM!</v>
      </c>
      <c r="J202" s="3" t="e">
        <f t="shared" si="46"/>
        <v>#NUM!</v>
      </c>
      <c r="K202" s="3" t="e">
        <f t="shared" si="24"/>
        <v>#NUM!</v>
      </c>
      <c r="L202" s="3">
        <f t="shared" si="25"/>
        <v>0</v>
      </c>
      <c r="M202" s="3" t="e">
        <f t="shared" si="26"/>
        <v>#NUM!</v>
      </c>
      <c r="N202" s="3">
        <f t="shared" si="27"/>
        <v>0</v>
      </c>
      <c r="O202" s="3" t="e">
        <f t="shared" si="28"/>
        <v>#NUM!</v>
      </c>
      <c r="P202" s="3">
        <f t="shared" si="29"/>
        <v>0</v>
      </c>
      <c r="Q202" s="3" t="e">
        <f t="shared" si="30"/>
        <v>#NUM!</v>
      </c>
      <c r="R202" s="3" t="e">
        <f t="shared" si="47"/>
        <v>#NUM!</v>
      </c>
      <c r="S202" s="3" t="e">
        <f t="shared" si="31"/>
        <v>#NUM!</v>
      </c>
      <c r="T202" s="3">
        <f t="shared" si="32"/>
        <v>0</v>
      </c>
      <c r="U202" s="3" t="e">
        <f t="shared" si="33"/>
        <v>#NUM!</v>
      </c>
      <c r="V202" s="3">
        <f t="shared" si="34"/>
        <v>0</v>
      </c>
      <c r="W202" s="3" t="e">
        <f t="shared" si="35"/>
        <v>#NUM!</v>
      </c>
      <c r="X202" s="3">
        <f t="shared" si="36"/>
        <v>0</v>
      </c>
      <c r="Y202" s="3" t="e">
        <f t="shared" si="37"/>
        <v>#NUM!</v>
      </c>
      <c r="Z202" s="3" t="e">
        <f t="shared" si="48"/>
        <v>#NUM!</v>
      </c>
      <c r="AA202" s="3" t="e">
        <f t="shared" si="38"/>
        <v>#NUM!</v>
      </c>
      <c r="AB202" s="3">
        <f t="shared" si="39"/>
        <v>0</v>
      </c>
      <c r="AC202" s="3" t="e">
        <f t="shared" si="40"/>
        <v>#NUM!</v>
      </c>
      <c r="AD202" s="3">
        <f t="shared" si="41"/>
        <v>0</v>
      </c>
      <c r="AE202" s="3" t="e">
        <f t="shared" si="42"/>
        <v>#NUM!</v>
      </c>
      <c r="AF202" s="3">
        <f t="shared" si="43"/>
        <v>0</v>
      </c>
      <c r="AG202" s="3" t="e">
        <f t="shared" si="44"/>
        <v>#NUM!</v>
      </c>
    </row>
    <row r="203" spans="2:33" ht="15.75" customHeight="1" x14ac:dyDescent="0.2">
      <c r="B203" s="3" t="e">
        <f t="shared" si="45"/>
        <v>#NUM!</v>
      </c>
      <c r="C203" s="3" t="e">
        <f t="shared" si="17"/>
        <v>#NUM!</v>
      </c>
      <c r="D203" s="3">
        <f t="shared" si="18"/>
        <v>0</v>
      </c>
      <c r="E203" s="3" t="e">
        <f t="shared" si="19"/>
        <v>#NUM!</v>
      </c>
      <c r="F203" s="3">
        <f t="shared" si="20"/>
        <v>0</v>
      </c>
      <c r="G203" s="3" t="e">
        <f t="shared" si="21"/>
        <v>#NUM!</v>
      </c>
      <c r="H203" s="3">
        <f t="shared" si="22"/>
        <v>0</v>
      </c>
      <c r="I203" s="3" t="e">
        <f t="shared" si="23"/>
        <v>#NUM!</v>
      </c>
      <c r="J203" s="3" t="e">
        <f t="shared" si="46"/>
        <v>#NUM!</v>
      </c>
      <c r="K203" s="3" t="e">
        <f t="shared" si="24"/>
        <v>#NUM!</v>
      </c>
      <c r="L203" s="3">
        <f t="shared" si="25"/>
        <v>0</v>
      </c>
      <c r="M203" s="3" t="e">
        <f t="shared" si="26"/>
        <v>#NUM!</v>
      </c>
      <c r="N203" s="3">
        <f t="shared" si="27"/>
        <v>0</v>
      </c>
      <c r="O203" s="3" t="e">
        <f t="shared" si="28"/>
        <v>#NUM!</v>
      </c>
      <c r="P203" s="3">
        <f t="shared" si="29"/>
        <v>0</v>
      </c>
      <c r="Q203" s="3" t="e">
        <f t="shared" si="30"/>
        <v>#NUM!</v>
      </c>
      <c r="R203" s="3" t="e">
        <f t="shared" si="47"/>
        <v>#NUM!</v>
      </c>
      <c r="S203" s="3" t="e">
        <f t="shared" si="31"/>
        <v>#NUM!</v>
      </c>
      <c r="T203" s="3">
        <f t="shared" si="32"/>
        <v>0</v>
      </c>
      <c r="U203" s="3" t="e">
        <f t="shared" si="33"/>
        <v>#NUM!</v>
      </c>
      <c r="V203" s="3">
        <f t="shared" si="34"/>
        <v>0</v>
      </c>
      <c r="W203" s="3" t="e">
        <f t="shared" si="35"/>
        <v>#NUM!</v>
      </c>
      <c r="X203" s="3">
        <f t="shared" si="36"/>
        <v>0</v>
      </c>
      <c r="Y203" s="3" t="e">
        <f t="shared" si="37"/>
        <v>#NUM!</v>
      </c>
      <c r="Z203" s="3" t="e">
        <f t="shared" si="48"/>
        <v>#NUM!</v>
      </c>
      <c r="AA203" s="3" t="e">
        <f t="shared" si="38"/>
        <v>#NUM!</v>
      </c>
      <c r="AB203" s="3">
        <f t="shared" si="39"/>
        <v>0</v>
      </c>
      <c r="AC203" s="3" t="e">
        <f t="shared" si="40"/>
        <v>#NUM!</v>
      </c>
      <c r="AD203" s="3">
        <f t="shared" si="41"/>
        <v>0</v>
      </c>
      <c r="AE203" s="3" t="e">
        <f t="shared" si="42"/>
        <v>#NUM!</v>
      </c>
      <c r="AF203" s="3">
        <f t="shared" si="43"/>
        <v>0</v>
      </c>
      <c r="AG203" s="3" t="e">
        <f t="shared" si="44"/>
        <v>#NUM!</v>
      </c>
    </row>
    <row r="204" spans="2:33" ht="15.75" customHeight="1" x14ac:dyDescent="0.2">
      <c r="B204" s="3" t="e">
        <f t="shared" si="45"/>
        <v>#NUM!</v>
      </c>
      <c r="C204" s="3" t="e">
        <f t="shared" si="17"/>
        <v>#NUM!</v>
      </c>
      <c r="D204" s="3">
        <f t="shared" si="18"/>
        <v>0</v>
      </c>
      <c r="E204" s="3" t="e">
        <f t="shared" si="19"/>
        <v>#NUM!</v>
      </c>
      <c r="F204" s="3">
        <f t="shared" si="20"/>
        <v>0</v>
      </c>
      <c r="G204" s="3" t="e">
        <f t="shared" si="21"/>
        <v>#NUM!</v>
      </c>
      <c r="H204" s="3">
        <f t="shared" si="22"/>
        <v>0</v>
      </c>
      <c r="I204" s="3" t="e">
        <f t="shared" si="23"/>
        <v>#NUM!</v>
      </c>
      <c r="J204" s="3" t="e">
        <f t="shared" si="46"/>
        <v>#NUM!</v>
      </c>
      <c r="K204" s="3" t="e">
        <f t="shared" si="24"/>
        <v>#NUM!</v>
      </c>
      <c r="L204" s="3">
        <f t="shared" si="25"/>
        <v>0</v>
      </c>
      <c r="M204" s="3" t="e">
        <f t="shared" si="26"/>
        <v>#NUM!</v>
      </c>
      <c r="N204" s="3">
        <f t="shared" si="27"/>
        <v>0</v>
      </c>
      <c r="O204" s="3" t="e">
        <f t="shared" si="28"/>
        <v>#NUM!</v>
      </c>
      <c r="P204" s="3">
        <f t="shared" si="29"/>
        <v>0</v>
      </c>
      <c r="Q204" s="3" t="e">
        <f t="shared" si="30"/>
        <v>#NUM!</v>
      </c>
      <c r="R204" s="3" t="e">
        <f t="shared" si="47"/>
        <v>#NUM!</v>
      </c>
      <c r="S204" s="3" t="e">
        <f t="shared" si="31"/>
        <v>#NUM!</v>
      </c>
      <c r="T204" s="3">
        <f t="shared" si="32"/>
        <v>0</v>
      </c>
      <c r="U204" s="3" t="e">
        <f t="shared" si="33"/>
        <v>#NUM!</v>
      </c>
      <c r="V204" s="3">
        <f t="shared" si="34"/>
        <v>0</v>
      </c>
      <c r="W204" s="3" t="e">
        <f t="shared" si="35"/>
        <v>#NUM!</v>
      </c>
      <c r="X204" s="3">
        <f t="shared" si="36"/>
        <v>0</v>
      </c>
      <c r="Y204" s="3" t="e">
        <f t="shared" si="37"/>
        <v>#NUM!</v>
      </c>
      <c r="Z204" s="3" t="e">
        <f t="shared" si="48"/>
        <v>#NUM!</v>
      </c>
      <c r="AA204" s="3" t="e">
        <f t="shared" si="38"/>
        <v>#NUM!</v>
      </c>
      <c r="AB204" s="3">
        <f t="shared" si="39"/>
        <v>0</v>
      </c>
      <c r="AC204" s="3" t="e">
        <f t="shared" si="40"/>
        <v>#NUM!</v>
      </c>
      <c r="AD204" s="3">
        <f t="shared" si="41"/>
        <v>0</v>
      </c>
      <c r="AE204" s="3" t="e">
        <f t="shared" si="42"/>
        <v>#NUM!</v>
      </c>
      <c r="AF204" s="3">
        <f t="shared" si="43"/>
        <v>0</v>
      </c>
      <c r="AG204" s="3" t="e">
        <f t="shared" si="44"/>
        <v>#NUM!</v>
      </c>
    </row>
    <row r="205" spans="2:33" ht="15.75" customHeight="1" x14ac:dyDescent="0.2">
      <c r="B205" s="3" t="e">
        <f t="shared" si="45"/>
        <v>#NUM!</v>
      </c>
      <c r="C205" s="3" t="e">
        <f t="shared" si="17"/>
        <v>#NUM!</v>
      </c>
      <c r="D205" s="3">
        <f t="shared" si="18"/>
        <v>0</v>
      </c>
      <c r="E205" s="3" t="e">
        <f t="shared" si="19"/>
        <v>#NUM!</v>
      </c>
      <c r="F205" s="3">
        <f t="shared" si="20"/>
        <v>0</v>
      </c>
      <c r="G205" s="3" t="e">
        <f t="shared" si="21"/>
        <v>#NUM!</v>
      </c>
      <c r="H205" s="3">
        <f t="shared" si="22"/>
        <v>0</v>
      </c>
      <c r="I205" s="3" t="e">
        <f t="shared" si="23"/>
        <v>#NUM!</v>
      </c>
      <c r="J205" s="3" t="e">
        <f t="shared" si="46"/>
        <v>#NUM!</v>
      </c>
      <c r="K205" s="3" t="e">
        <f t="shared" si="24"/>
        <v>#NUM!</v>
      </c>
      <c r="L205" s="3">
        <f t="shared" si="25"/>
        <v>0</v>
      </c>
      <c r="M205" s="3" t="e">
        <f t="shared" si="26"/>
        <v>#NUM!</v>
      </c>
      <c r="N205" s="3">
        <f t="shared" si="27"/>
        <v>0</v>
      </c>
      <c r="O205" s="3" t="e">
        <f t="shared" si="28"/>
        <v>#NUM!</v>
      </c>
      <c r="P205" s="3">
        <f t="shared" si="29"/>
        <v>0</v>
      </c>
      <c r="Q205" s="3" t="e">
        <f t="shared" si="30"/>
        <v>#NUM!</v>
      </c>
      <c r="R205" s="3" t="e">
        <f t="shared" si="47"/>
        <v>#NUM!</v>
      </c>
      <c r="S205" s="3" t="e">
        <f t="shared" si="31"/>
        <v>#NUM!</v>
      </c>
      <c r="T205" s="3">
        <f t="shared" si="32"/>
        <v>0</v>
      </c>
      <c r="U205" s="3" t="e">
        <f t="shared" si="33"/>
        <v>#NUM!</v>
      </c>
      <c r="V205" s="3">
        <f t="shared" si="34"/>
        <v>0</v>
      </c>
      <c r="W205" s="3" t="e">
        <f t="shared" si="35"/>
        <v>#NUM!</v>
      </c>
      <c r="X205" s="3">
        <f t="shared" si="36"/>
        <v>0</v>
      </c>
      <c r="Y205" s="3" t="e">
        <f t="shared" si="37"/>
        <v>#NUM!</v>
      </c>
      <c r="Z205" s="3" t="e">
        <f t="shared" si="48"/>
        <v>#NUM!</v>
      </c>
      <c r="AA205" s="3" t="e">
        <f t="shared" si="38"/>
        <v>#NUM!</v>
      </c>
      <c r="AB205" s="3">
        <f t="shared" si="39"/>
        <v>0</v>
      </c>
      <c r="AC205" s="3" t="e">
        <f t="shared" si="40"/>
        <v>#NUM!</v>
      </c>
      <c r="AD205" s="3">
        <f t="shared" si="41"/>
        <v>0</v>
      </c>
      <c r="AE205" s="3" t="e">
        <f t="shared" si="42"/>
        <v>#NUM!</v>
      </c>
      <c r="AF205" s="3">
        <f t="shared" si="43"/>
        <v>0</v>
      </c>
      <c r="AG205" s="3" t="e">
        <f t="shared" si="44"/>
        <v>#NUM!</v>
      </c>
    </row>
    <row r="206" spans="2:33" ht="15.75" customHeight="1" x14ac:dyDescent="0.2">
      <c r="B206" s="3" t="e">
        <f t="shared" si="45"/>
        <v>#NUM!</v>
      </c>
      <c r="C206" s="3" t="e">
        <f t="shared" si="17"/>
        <v>#NUM!</v>
      </c>
      <c r="D206" s="3">
        <f t="shared" si="18"/>
        <v>0</v>
      </c>
      <c r="E206" s="3" t="e">
        <f t="shared" si="19"/>
        <v>#NUM!</v>
      </c>
      <c r="F206" s="3">
        <f t="shared" si="20"/>
        <v>0</v>
      </c>
      <c r="G206" s="3" t="e">
        <f t="shared" si="21"/>
        <v>#NUM!</v>
      </c>
      <c r="H206" s="3">
        <f t="shared" si="22"/>
        <v>0</v>
      </c>
      <c r="I206" s="3" t="e">
        <f t="shared" si="23"/>
        <v>#NUM!</v>
      </c>
      <c r="J206" s="3" t="e">
        <f t="shared" si="46"/>
        <v>#NUM!</v>
      </c>
      <c r="K206" s="3" t="e">
        <f t="shared" si="24"/>
        <v>#NUM!</v>
      </c>
      <c r="L206" s="3">
        <f t="shared" si="25"/>
        <v>0</v>
      </c>
      <c r="M206" s="3" t="e">
        <f t="shared" si="26"/>
        <v>#NUM!</v>
      </c>
      <c r="N206" s="3">
        <f t="shared" si="27"/>
        <v>0</v>
      </c>
      <c r="O206" s="3" t="e">
        <f t="shared" si="28"/>
        <v>#NUM!</v>
      </c>
      <c r="P206" s="3">
        <f t="shared" si="29"/>
        <v>0</v>
      </c>
      <c r="Q206" s="3" t="e">
        <f t="shared" si="30"/>
        <v>#NUM!</v>
      </c>
      <c r="R206" s="3" t="e">
        <f t="shared" si="47"/>
        <v>#NUM!</v>
      </c>
      <c r="S206" s="3" t="e">
        <f t="shared" si="31"/>
        <v>#NUM!</v>
      </c>
      <c r="T206" s="3">
        <f t="shared" si="32"/>
        <v>0</v>
      </c>
      <c r="U206" s="3" t="e">
        <f t="shared" si="33"/>
        <v>#NUM!</v>
      </c>
      <c r="V206" s="3">
        <f t="shared" si="34"/>
        <v>0</v>
      </c>
      <c r="W206" s="3" t="e">
        <f t="shared" si="35"/>
        <v>#NUM!</v>
      </c>
      <c r="X206" s="3">
        <f t="shared" si="36"/>
        <v>0</v>
      </c>
      <c r="Y206" s="3" t="e">
        <f t="shared" si="37"/>
        <v>#NUM!</v>
      </c>
      <c r="Z206" s="3" t="e">
        <f t="shared" si="48"/>
        <v>#NUM!</v>
      </c>
      <c r="AA206" s="3" t="e">
        <f t="shared" si="38"/>
        <v>#NUM!</v>
      </c>
      <c r="AB206" s="3">
        <f t="shared" si="39"/>
        <v>0</v>
      </c>
      <c r="AC206" s="3" t="e">
        <f t="shared" si="40"/>
        <v>#NUM!</v>
      </c>
      <c r="AD206" s="3">
        <f t="shared" si="41"/>
        <v>0</v>
      </c>
      <c r="AE206" s="3" t="e">
        <f t="shared" si="42"/>
        <v>#NUM!</v>
      </c>
      <c r="AF206" s="3">
        <f t="shared" si="43"/>
        <v>0</v>
      </c>
      <c r="AG206" s="3" t="e">
        <f t="shared" si="44"/>
        <v>#NUM!</v>
      </c>
    </row>
    <row r="207" spans="2:33" ht="15.75" customHeight="1" x14ac:dyDescent="0.2">
      <c r="B207" s="3" t="e">
        <f t="shared" si="45"/>
        <v>#NUM!</v>
      </c>
      <c r="C207" s="3" t="e">
        <f t="shared" si="17"/>
        <v>#NUM!</v>
      </c>
      <c r="D207" s="3">
        <f t="shared" si="18"/>
        <v>0</v>
      </c>
      <c r="E207" s="3" t="e">
        <f t="shared" si="19"/>
        <v>#NUM!</v>
      </c>
      <c r="F207" s="3">
        <f t="shared" si="20"/>
        <v>0</v>
      </c>
      <c r="G207" s="3" t="e">
        <f t="shared" si="21"/>
        <v>#NUM!</v>
      </c>
      <c r="H207" s="3">
        <f t="shared" si="22"/>
        <v>0</v>
      </c>
      <c r="I207" s="3" t="e">
        <f t="shared" si="23"/>
        <v>#NUM!</v>
      </c>
      <c r="J207" s="3" t="e">
        <f t="shared" si="46"/>
        <v>#NUM!</v>
      </c>
      <c r="K207" s="3" t="e">
        <f t="shared" si="24"/>
        <v>#NUM!</v>
      </c>
      <c r="L207" s="3">
        <f t="shared" si="25"/>
        <v>0</v>
      </c>
      <c r="M207" s="3" t="e">
        <f t="shared" si="26"/>
        <v>#NUM!</v>
      </c>
      <c r="N207" s="3">
        <f t="shared" si="27"/>
        <v>0</v>
      </c>
      <c r="O207" s="3" t="e">
        <f t="shared" si="28"/>
        <v>#NUM!</v>
      </c>
      <c r="P207" s="3">
        <f t="shared" si="29"/>
        <v>0</v>
      </c>
      <c r="Q207" s="3" t="e">
        <f t="shared" si="30"/>
        <v>#NUM!</v>
      </c>
      <c r="R207" s="3" t="e">
        <f t="shared" si="47"/>
        <v>#NUM!</v>
      </c>
      <c r="S207" s="3" t="e">
        <f t="shared" si="31"/>
        <v>#NUM!</v>
      </c>
      <c r="T207" s="3">
        <f t="shared" si="32"/>
        <v>0</v>
      </c>
      <c r="U207" s="3" t="e">
        <f t="shared" si="33"/>
        <v>#NUM!</v>
      </c>
      <c r="V207" s="3">
        <f t="shared" si="34"/>
        <v>0</v>
      </c>
      <c r="W207" s="3" t="e">
        <f t="shared" si="35"/>
        <v>#NUM!</v>
      </c>
      <c r="X207" s="3">
        <f t="shared" si="36"/>
        <v>0</v>
      </c>
      <c r="Y207" s="3" t="e">
        <f t="shared" si="37"/>
        <v>#NUM!</v>
      </c>
      <c r="Z207" s="3" t="e">
        <f t="shared" si="48"/>
        <v>#NUM!</v>
      </c>
      <c r="AA207" s="3" t="e">
        <f t="shared" si="38"/>
        <v>#NUM!</v>
      </c>
      <c r="AB207" s="3">
        <f t="shared" si="39"/>
        <v>0</v>
      </c>
      <c r="AC207" s="3" t="e">
        <f t="shared" si="40"/>
        <v>#NUM!</v>
      </c>
      <c r="AD207" s="3">
        <f t="shared" si="41"/>
        <v>0</v>
      </c>
      <c r="AE207" s="3" t="e">
        <f t="shared" si="42"/>
        <v>#NUM!</v>
      </c>
      <c r="AF207" s="3">
        <f t="shared" si="43"/>
        <v>0</v>
      </c>
      <c r="AG207" s="3" t="e">
        <f t="shared" si="44"/>
        <v>#NUM!</v>
      </c>
    </row>
    <row r="208" spans="2:33" ht="15.75" customHeight="1" x14ac:dyDescent="0.2">
      <c r="B208" s="3" t="e">
        <f t="shared" si="45"/>
        <v>#NUM!</v>
      </c>
      <c r="C208" s="3" t="e">
        <f t="shared" si="17"/>
        <v>#NUM!</v>
      </c>
      <c r="D208" s="3">
        <f t="shared" si="18"/>
        <v>0</v>
      </c>
      <c r="E208" s="3" t="e">
        <f t="shared" si="19"/>
        <v>#NUM!</v>
      </c>
      <c r="F208" s="3">
        <f t="shared" si="20"/>
        <v>0</v>
      </c>
      <c r="G208" s="3" t="e">
        <f t="shared" si="21"/>
        <v>#NUM!</v>
      </c>
      <c r="H208" s="3">
        <f t="shared" si="22"/>
        <v>0</v>
      </c>
      <c r="I208" s="3" t="e">
        <f t="shared" si="23"/>
        <v>#NUM!</v>
      </c>
      <c r="J208" s="3" t="e">
        <f t="shared" si="46"/>
        <v>#NUM!</v>
      </c>
      <c r="K208" s="3" t="e">
        <f t="shared" si="24"/>
        <v>#NUM!</v>
      </c>
      <c r="L208" s="3">
        <f t="shared" si="25"/>
        <v>0</v>
      </c>
      <c r="M208" s="3" t="e">
        <f t="shared" si="26"/>
        <v>#NUM!</v>
      </c>
      <c r="N208" s="3">
        <f t="shared" si="27"/>
        <v>0</v>
      </c>
      <c r="O208" s="3" t="e">
        <f t="shared" si="28"/>
        <v>#NUM!</v>
      </c>
      <c r="P208" s="3">
        <f t="shared" si="29"/>
        <v>0</v>
      </c>
      <c r="Q208" s="3" t="e">
        <f t="shared" si="30"/>
        <v>#NUM!</v>
      </c>
      <c r="R208" s="3" t="e">
        <f t="shared" si="47"/>
        <v>#NUM!</v>
      </c>
      <c r="S208" s="3" t="e">
        <f t="shared" si="31"/>
        <v>#NUM!</v>
      </c>
      <c r="T208" s="3">
        <f t="shared" si="32"/>
        <v>0</v>
      </c>
      <c r="U208" s="3" t="e">
        <f t="shared" si="33"/>
        <v>#NUM!</v>
      </c>
      <c r="V208" s="3">
        <f t="shared" si="34"/>
        <v>0</v>
      </c>
      <c r="W208" s="3" t="e">
        <f t="shared" si="35"/>
        <v>#NUM!</v>
      </c>
      <c r="X208" s="3">
        <f t="shared" si="36"/>
        <v>0</v>
      </c>
      <c r="Y208" s="3" t="e">
        <f t="shared" si="37"/>
        <v>#NUM!</v>
      </c>
      <c r="Z208" s="3" t="e">
        <f t="shared" si="48"/>
        <v>#NUM!</v>
      </c>
      <c r="AA208" s="3" t="e">
        <f t="shared" si="38"/>
        <v>#NUM!</v>
      </c>
      <c r="AB208" s="3">
        <f t="shared" si="39"/>
        <v>0</v>
      </c>
      <c r="AC208" s="3" t="e">
        <f t="shared" si="40"/>
        <v>#NUM!</v>
      </c>
      <c r="AD208" s="3">
        <f t="shared" si="41"/>
        <v>0</v>
      </c>
      <c r="AE208" s="3" t="e">
        <f t="shared" si="42"/>
        <v>#NUM!</v>
      </c>
      <c r="AF208" s="3">
        <f t="shared" si="43"/>
        <v>0</v>
      </c>
      <c r="AG208" s="3" t="e">
        <f t="shared" si="44"/>
        <v>#NUM!</v>
      </c>
    </row>
    <row r="209" spans="2:33" ht="15.75" customHeight="1" x14ac:dyDescent="0.2">
      <c r="B209" s="3" t="e">
        <f t="shared" si="45"/>
        <v>#NUM!</v>
      </c>
      <c r="C209" s="3" t="e">
        <f t="shared" si="17"/>
        <v>#NUM!</v>
      </c>
      <c r="D209" s="3">
        <f t="shared" si="18"/>
        <v>0</v>
      </c>
      <c r="E209" s="3" t="e">
        <f t="shared" si="19"/>
        <v>#NUM!</v>
      </c>
      <c r="F209" s="3">
        <f t="shared" si="20"/>
        <v>0</v>
      </c>
      <c r="G209" s="3" t="e">
        <f t="shared" si="21"/>
        <v>#NUM!</v>
      </c>
      <c r="H209" s="3">
        <f t="shared" si="22"/>
        <v>0</v>
      </c>
      <c r="I209" s="3" t="e">
        <f t="shared" si="23"/>
        <v>#NUM!</v>
      </c>
      <c r="J209" s="3" t="e">
        <f t="shared" si="46"/>
        <v>#NUM!</v>
      </c>
      <c r="K209" s="3" t="e">
        <f t="shared" si="24"/>
        <v>#NUM!</v>
      </c>
      <c r="L209" s="3">
        <f t="shared" si="25"/>
        <v>0</v>
      </c>
      <c r="M209" s="3" t="e">
        <f t="shared" si="26"/>
        <v>#NUM!</v>
      </c>
      <c r="N209" s="3">
        <f t="shared" si="27"/>
        <v>0</v>
      </c>
      <c r="O209" s="3" t="e">
        <f t="shared" si="28"/>
        <v>#NUM!</v>
      </c>
      <c r="P209" s="3">
        <f t="shared" si="29"/>
        <v>0</v>
      </c>
      <c r="Q209" s="3" t="e">
        <f t="shared" si="30"/>
        <v>#NUM!</v>
      </c>
      <c r="R209" s="3" t="e">
        <f t="shared" si="47"/>
        <v>#NUM!</v>
      </c>
      <c r="S209" s="3" t="e">
        <f t="shared" si="31"/>
        <v>#NUM!</v>
      </c>
      <c r="T209" s="3">
        <f t="shared" si="32"/>
        <v>0</v>
      </c>
      <c r="U209" s="3" t="e">
        <f t="shared" si="33"/>
        <v>#NUM!</v>
      </c>
      <c r="V209" s="3">
        <f t="shared" si="34"/>
        <v>0</v>
      </c>
      <c r="W209" s="3" t="e">
        <f t="shared" si="35"/>
        <v>#NUM!</v>
      </c>
      <c r="X209" s="3">
        <f t="shared" si="36"/>
        <v>0</v>
      </c>
      <c r="Y209" s="3" t="e">
        <f t="shared" si="37"/>
        <v>#NUM!</v>
      </c>
      <c r="Z209" s="3" t="e">
        <f t="shared" si="48"/>
        <v>#NUM!</v>
      </c>
      <c r="AA209" s="3" t="e">
        <f t="shared" si="38"/>
        <v>#NUM!</v>
      </c>
      <c r="AB209" s="3">
        <f t="shared" si="39"/>
        <v>0</v>
      </c>
      <c r="AC209" s="3" t="e">
        <f t="shared" si="40"/>
        <v>#NUM!</v>
      </c>
      <c r="AD209" s="3">
        <f t="shared" si="41"/>
        <v>0</v>
      </c>
      <c r="AE209" s="3" t="e">
        <f t="shared" si="42"/>
        <v>#NUM!</v>
      </c>
      <c r="AF209" s="3">
        <f t="shared" si="43"/>
        <v>0</v>
      </c>
      <c r="AG209" s="3" t="e">
        <f t="shared" si="44"/>
        <v>#NUM!</v>
      </c>
    </row>
    <row r="210" spans="2:33" ht="15.75" customHeight="1" x14ac:dyDescent="0.2">
      <c r="B210" s="3" t="e">
        <f t="shared" si="45"/>
        <v>#NUM!</v>
      </c>
      <c r="C210" s="3" t="e">
        <f t="shared" si="17"/>
        <v>#NUM!</v>
      </c>
      <c r="D210" s="3">
        <f t="shared" si="18"/>
        <v>0</v>
      </c>
      <c r="E210" s="3" t="e">
        <f t="shared" si="19"/>
        <v>#NUM!</v>
      </c>
      <c r="F210" s="3">
        <f t="shared" si="20"/>
        <v>0</v>
      </c>
      <c r="G210" s="3" t="e">
        <f t="shared" si="21"/>
        <v>#NUM!</v>
      </c>
      <c r="H210" s="3">
        <f t="shared" si="22"/>
        <v>0</v>
      </c>
      <c r="I210" s="3" t="e">
        <f t="shared" si="23"/>
        <v>#NUM!</v>
      </c>
      <c r="J210" s="3" t="e">
        <f t="shared" si="46"/>
        <v>#NUM!</v>
      </c>
      <c r="K210" s="3" t="e">
        <f t="shared" si="24"/>
        <v>#NUM!</v>
      </c>
      <c r="L210" s="3">
        <f t="shared" si="25"/>
        <v>0</v>
      </c>
      <c r="M210" s="3" t="e">
        <f t="shared" si="26"/>
        <v>#NUM!</v>
      </c>
      <c r="N210" s="3">
        <f t="shared" si="27"/>
        <v>0</v>
      </c>
      <c r="O210" s="3" t="e">
        <f t="shared" si="28"/>
        <v>#NUM!</v>
      </c>
      <c r="P210" s="3">
        <f t="shared" si="29"/>
        <v>0</v>
      </c>
      <c r="Q210" s="3" t="e">
        <f t="shared" si="30"/>
        <v>#NUM!</v>
      </c>
      <c r="R210" s="3" t="e">
        <f t="shared" si="47"/>
        <v>#NUM!</v>
      </c>
      <c r="S210" s="3" t="e">
        <f t="shared" si="31"/>
        <v>#NUM!</v>
      </c>
      <c r="T210" s="3">
        <f t="shared" si="32"/>
        <v>0</v>
      </c>
      <c r="U210" s="3" t="e">
        <f t="shared" si="33"/>
        <v>#NUM!</v>
      </c>
      <c r="V210" s="3">
        <f t="shared" si="34"/>
        <v>0</v>
      </c>
      <c r="W210" s="3" t="e">
        <f t="shared" si="35"/>
        <v>#NUM!</v>
      </c>
      <c r="X210" s="3">
        <f t="shared" si="36"/>
        <v>0</v>
      </c>
      <c r="Y210" s="3" t="e">
        <f t="shared" si="37"/>
        <v>#NUM!</v>
      </c>
      <c r="Z210" s="3" t="e">
        <f t="shared" si="48"/>
        <v>#NUM!</v>
      </c>
      <c r="AA210" s="3" t="e">
        <f t="shared" si="38"/>
        <v>#NUM!</v>
      </c>
      <c r="AB210" s="3">
        <f t="shared" si="39"/>
        <v>0</v>
      </c>
      <c r="AC210" s="3" t="e">
        <f t="shared" si="40"/>
        <v>#NUM!</v>
      </c>
      <c r="AD210" s="3">
        <f t="shared" si="41"/>
        <v>0</v>
      </c>
      <c r="AE210" s="3" t="e">
        <f t="shared" si="42"/>
        <v>#NUM!</v>
      </c>
      <c r="AF210" s="3">
        <f t="shared" si="43"/>
        <v>0</v>
      </c>
      <c r="AG210" s="3" t="e">
        <f t="shared" si="44"/>
        <v>#NUM!</v>
      </c>
    </row>
    <row r="211" spans="2:33" ht="15.75" customHeight="1" x14ac:dyDescent="0.2">
      <c r="B211" s="3" t="e">
        <f t="shared" si="45"/>
        <v>#NUM!</v>
      </c>
      <c r="C211" s="3" t="e">
        <f t="shared" si="17"/>
        <v>#NUM!</v>
      </c>
      <c r="D211" s="3">
        <f t="shared" si="18"/>
        <v>0</v>
      </c>
      <c r="E211" s="3" t="e">
        <f t="shared" si="19"/>
        <v>#NUM!</v>
      </c>
      <c r="F211" s="3">
        <f t="shared" si="20"/>
        <v>0</v>
      </c>
      <c r="G211" s="3" t="e">
        <f t="shared" si="21"/>
        <v>#NUM!</v>
      </c>
      <c r="H211" s="3">
        <f t="shared" si="22"/>
        <v>0</v>
      </c>
      <c r="I211" s="3" t="e">
        <f t="shared" si="23"/>
        <v>#NUM!</v>
      </c>
      <c r="J211" s="3" t="e">
        <f t="shared" si="46"/>
        <v>#NUM!</v>
      </c>
      <c r="K211" s="3" t="e">
        <f t="shared" si="24"/>
        <v>#NUM!</v>
      </c>
      <c r="L211" s="3">
        <f t="shared" si="25"/>
        <v>0</v>
      </c>
      <c r="M211" s="3" t="e">
        <f t="shared" si="26"/>
        <v>#NUM!</v>
      </c>
      <c r="N211" s="3">
        <f t="shared" si="27"/>
        <v>0</v>
      </c>
      <c r="O211" s="3" t="e">
        <f t="shared" si="28"/>
        <v>#NUM!</v>
      </c>
      <c r="P211" s="3">
        <f t="shared" si="29"/>
        <v>0</v>
      </c>
      <c r="Q211" s="3" t="e">
        <f t="shared" si="30"/>
        <v>#NUM!</v>
      </c>
      <c r="R211" s="3" t="e">
        <f t="shared" si="47"/>
        <v>#NUM!</v>
      </c>
      <c r="S211" s="3" t="e">
        <f t="shared" si="31"/>
        <v>#NUM!</v>
      </c>
      <c r="T211" s="3">
        <f t="shared" si="32"/>
        <v>0</v>
      </c>
      <c r="U211" s="3" t="e">
        <f t="shared" si="33"/>
        <v>#NUM!</v>
      </c>
      <c r="V211" s="3">
        <f t="shared" si="34"/>
        <v>0</v>
      </c>
      <c r="W211" s="3" t="e">
        <f t="shared" si="35"/>
        <v>#NUM!</v>
      </c>
      <c r="X211" s="3">
        <f t="shared" si="36"/>
        <v>0</v>
      </c>
      <c r="Y211" s="3" t="e">
        <f t="shared" si="37"/>
        <v>#NUM!</v>
      </c>
      <c r="Z211" s="3" t="e">
        <f t="shared" si="48"/>
        <v>#NUM!</v>
      </c>
      <c r="AA211" s="3" t="e">
        <f t="shared" si="38"/>
        <v>#NUM!</v>
      </c>
      <c r="AB211" s="3">
        <f t="shared" si="39"/>
        <v>0</v>
      </c>
      <c r="AC211" s="3" t="e">
        <f t="shared" si="40"/>
        <v>#NUM!</v>
      </c>
      <c r="AD211" s="3">
        <f t="shared" si="41"/>
        <v>0</v>
      </c>
      <c r="AE211" s="3" t="e">
        <f t="shared" si="42"/>
        <v>#NUM!</v>
      </c>
      <c r="AF211" s="3">
        <f t="shared" si="43"/>
        <v>0</v>
      </c>
      <c r="AG211" s="3" t="e">
        <f t="shared" si="44"/>
        <v>#NUM!</v>
      </c>
    </row>
    <row r="212" spans="2:33" ht="15.75" customHeight="1" x14ac:dyDescent="0.2">
      <c r="B212" s="3" t="e">
        <f t="shared" si="45"/>
        <v>#NUM!</v>
      </c>
      <c r="C212" s="3" t="e">
        <f t="shared" si="17"/>
        <v>#NUM!</v>
      </c>
      <c r="D212" s="3">
        <f t="shared" si="18"/>
        <v>0</v>
      </c>
      <c r="E212" s="3" t="e">
        <f t="shared" si="19"/>
        <v>#NUM!</v>
      </c>
      <c r="F212" s="3">
        <f t="shared" si="20"/>
        <v>0</v>
      </c>
      <c r="G212" s="3" t="e">
        <f t="shared" si="21"/>
        <v>#NUM!</v>
      </c>
      <c r="H212" s="3">
        <f t="shared" si="22"/>
        <v>0</v>
      </c>
      <c r="I212" s="3" t="e">
        <f t="shared" si="23"/>
        <v>#NUM!</v>
      </c>
      <c r="J212" s="3" t="e">
        <f t="shared" si="46"/>
        <v>#NUM!</v>
      </c>
      <c r="K212" s="3" t="e">
        <f t="shared" si="24"/>
        <v>#NUM!</v>
      </c>
      <c r="L212" s="3">
        <f t="shared" si="25"/>
        <v>0</v>
      </c>
      <c r="M212" s="3" t="e">
        <f t="shared" si="26"/>
        <v>#NUM!</v>
      </c>
      <c r="N212" s="3">
        <f t="shared" si="27"/>
        <v>0</v>
      </c>
      <c r="O212" s="3" t="e">
        <f t="shared" si="28"/>
        <v>#NUM!</v>
      </c>
      <c r="P212" s="3">
        <f t="shared" si="29"/>
        <v>0</v>
      </c>
      <c r="Q212" s="3" t="e">
        <f t="shared" si="30"/>
        <v>#NUM!</v>
      </c>
      <c r="R212" s="3" t="e">
        <f t="shared" si="47"/>
        <v>#NUM!</v>
      </c>
      <c r="S212" s="3" t="e">
        <f t="shared" si="31"/>
        <v>#NUM!</v>
      </c>
      <c r="T212" s="3">
        <f t="shared" si="32"/>
        <v>0</v>
      </c>
      <c r="U212" s="3" t="e">
        <f t="shared" si="33"/>
        <v>#NUM!</v>
      </c>
      <c r="V212" s="3">
        <f t="shared" si="34"/>
        <v>0</v>
      </c>
      <c r="W212" s="3" t="e">
        <f t="shared" si="35"/>
        <v>#NUM!</v>
      </c>
      <c r="X212" s="3">
        <f t="shared" si="36"/>
        <v>0</v>
      </c>
      <c r="Y212" s="3" t="e">
        <f t="shared" si="37"/>
        <v>#NUM!</v>
      </c>
      <c r="Z212" s="3" t="e">
        <f t="shared" si="48"/>
        <v>#NUM!</v>
      </c>
      <c r="AA212" s="3" t="e">
        <f t="shared" si="38"/>
        <v>#NUM!</v>
      </c>
      <c r="AB212" s="3">
        <f t="shared" si="39"/>
        <v>0</v>
      </c>
      <c r="AC212" s="3" t="e">
        <f t="shared" si="40"/>
        <v>#NUM!</v>
      </c>
      <c r="AD212" s="3">
        <f t="shared" si="41"/>
        <v>0</v>
      </c>
      <c r="AE212" s="3" t="e">
        <f t="shared" si="42"/>
        <v>#NUM!</v>
      </c>
      <c r="AF212" s="3">
        <f t="shared" si="43"/>
        <v>0</v>
      </c>
      <c r="AG212" s="3" t="e">
        <f t="shared" si="44"/>
        <v>#NUM!</v>
      </c>
    </row>
    <row r="213" spans="2:33" ht="15.75" customHeight="1" x14ac:dyDescent="0.2">
      <c r="B213" s="3" t="e">
        <f t="shared" si="45"/>
        <v>#NUM!</v>
      </c>
      <c r="C213" s="3" t="e">
        <f t="shared" si="17"/>
        <v>#NUM!</v>
      </c>
      <c r="D213" s="3">
        <f t="shared" si="18"/>
        <v>0</v>
      </c>
      <c r="E213" s="3" t="e">
        <f t="shared" si="19"/>
        <v>#NUM!</v>
      </c>
      <c r="F213" s="3">
        <f t="shared" si="20"/>
        <v>0</v>
      </c>
      <c r="G213" s="3" t="e">
        <f t="shared" si="21"/>
        <v>#NUM!</v>
      </c>
      <c r="H213" s="3">
        <f t="shared" si="22"/>
        <v>0</v>
      </c>
      <c r="I213" s="3" t="e">
        <f t="shared" si="23"/>
        <v>#NUM!</v>
      </c>
      <c r="J213" s="3" t="e">
        <f t="shared" si="46"/>
        <v>#NUM!</v>
      </c>
      <c r="K213" s="3" t="e">
        <f t="shared" si="24"/>
        <v>#NUM!</v>
      </c>
      <c r="L213" s="3">
        <f t="shared" si="25"/>
        <v>0</v>
      </c>
      <c r="M213" s="3" t="e">
        <f t="shared" si="26"/>
        <v>#NUM!</v>
      </c>
      <c r="N213" s="3">
        <f t="shared" si="27"/>
        <v>0</v>
      </c>
      <c r="O213" s="3" t="e">
        <f t="shared" si="28"/>
        <v>#NUM!</v>
      </c>
      <c r="P213" s="3">
        <f t="shared" si="29"/>
        <v>0</v>
      </c>
      <c r="Q213" s="3" t="e">
        <f t="shared" si="30"/>
        <v>#NUM!</v>
      </c>
      <c r="R213" s="3" t="e">
        <f t="shared" si="47"/>
        <v>#NUM!</v>
      </c>
      <c r="S213" s="3" t="e">
        <f t="shared" si="31"/>
        <v>#NUM!</v>
      </c>
      <c r="T213" s="3">
        <f t="shared" si="32"/>
        <v>0</v>
      </c>
      <c r="U213" s="3" t="e">
        <f t="shared" si="33"/>
        <v>#NUM!</v>
      </c>
      <c r="V213" s="3">
        <f t="shared" si="34"/>
        <v>0</v>
      </c>
      <c r="W213" s="3" t="e">
        <f t="shared" si="35"/>
        <v>#NUM!</v>
      </c>
      <c r="X213" s="3">
        <f t="shared" si="36"/>
        <v>0</v>
      </c>
      <c r="Y213" s="3" t="e">
        <f t="shared" si="37"/>
        <v>#NUM!</v>
      </c>
      <c r="Z213" s="3" t="e">
        <f t="shared" si="48"/>
        <v>#NUM!</v>
      </c>
      <c r="AA213" s="3" t="e">
        <f t="shared" si="38"/>
        <v>#NUM!</v>
      </c>
      <c r="AB213" s="3">
        <f t="shared" si="39"/>
        <v>0</v>
      </c>
      <c r="AC213" s="3" t="e">
        <f t="shared" si="40"/>
        <v>#NUM!</v>
      </c>
      <c r="AD213" s="3">
        <f t="shared" si="41"/>
        <v>0</v>
      </c>
      <c r="AE213" s="3" t="e">
        <f t="shared" si="42"/>
        <v>#NUM!</v>
      </c>
      <c r="AF213" s="3">
        <f t="shared" si="43"/>
        <v>0</v>
      </c>
      <c r="AG213" s="3" t="e">
        <f t="shared" si="44"/>
        <v>#NUM!</v>
      </c>
    </row>
    <row r="214" spans="2:33" ht="15.75" customHeight="1" x14ac:dyDescent="0.2">
      <c r="B214" s="3" t="e">
        <f t="shared" si="45"/>
        <v>#NUM!</v>
      </c>
      <c r="C214" s="3" t="e">
        <f t="shared" si="17"/>
        <v>#NUM!</v>
      </c>
      <c r="D214" s="3">
        <f t="shared" si="18"/>
        <v>0</v>
      </c>
      <c r="E214" s="3" t="e">
        <f t="shared" si="19"/>
        <v>#NUM!</v>
      </c>
      <c r="F214" s="3">
        <f t="shared" si="20"/>
        <v>0</v>
      </c>
      <c r="G214" s="3" t="e">
        <f t="shared" si="21"/>
        <v>#NUM!</v>
      </c>
      <c r="H214" s="3">
        <f t="shared" si="22"/>
        <v>0</v>
      </c>
      <c r="I214" s="3" t="e">
        <f t="shared" si="23"/>
        <v>#NUM!</v>
      </c>
      <c r="J214" s="3" t="e">
        <f t="shared" si="46"/>
        <v>#NUM!</v>
      </c>
      <c r="K214" s="3" t="e">
        <f t="shared" si="24"/>
        <v>#NUM!</v>
      </c>
      <c r="L214" s="3">
        <f t="shared" si="25"/>
        <v>0</v>
      </c>
      <c r="M214" s="3" t="e">
        <f t="shared" si="26"/>
        <v>#NUM!</v>
      </c>
      <c r="N214" s="3">
        <f t="shared" si="27"/>
        <v>0</v>
      </c>
      <c r="O214" s="3" t="e">
        <f t="shared" si="28"/>
        <v>#NUM!</v>
      </c>
      <c r="P214" s="3">
        <f t="shared" si="29"/>
        <v>0</v>
      </c>
      <c r="Q214" s="3" t="e">
        <f t="shared" si="30"/>
        <v>#NUM!</v>
      </c>
      <c r="R214" s="3" t="e">
        <f t="shared" si="47"/>
        <v>#NUM!</v>
      </c>
      <c r="S214" s="3" t="e">
        <f t="shared" si="31"/>
        <v>#NUM!</v>
      </c>
      <c r="T214" s="3">
        <f t="shared" si="32"/>
        <v>0</v>
      </c>
      <c r="U214" s="3" t="e">
        <f t="shared" si="33"/>
        <v>#NUM!</v>
      </c>
      <c r="V214" s="3">
        <f t="shared" si="34"/>
        <v>0</v>
      </c>
      <c r="W214" s="3" t="e">
        <f t="shared" si="35"/>
        <v>#NUM!</v>
      </c>
      <c r="X214" s="3">
        <f t="shared" si="36"/>
        <v>0</v>
      </c>
      <c r="Y214" s="3" t="e">
        <f t="shared" si="37"/>
        <v>#NUM!</v>
      </c>
      <c r="Z214" s="3" t="e">
        <f t="shared" si="48"/>
        <v>#NUM!</v>
      </c>
      <c r="AA214" s="3" t="e">
        <f t="shared" si="38"/>
        <v>#NUM!</v>
      </c>
      <c r="AB214" s="3">
        <f t="shared" si="39"/>
        <v>0</v>
      </c>
      <c r="AC214" s="3" t="e">
        <f t="shared" si="40"/>
        <v>#NUM!</v>
      </c>
      <c r="AD214" s="3">
        <f t="shared" si="41"/>
        <v>0</v>
      </c>
      <c r="AE214" s="3" t="e">
        <f t="shared" si="42"/>
        <v>#NUM!</v>
      </c>
      <c r="AF214" s="3">
        <f t="shared" si="43"/>
        <v>0</v>
      </c>
      <c r="AG214" s="3" t="e">
        <f t="shared" si="44"/>
        <v>#NUM!</v>
      </c>
    </row>
    <row r="215" spans="2:33" ht="15.75" customHeight="1" x14ac:dyDescent="0.2">
      <c r="B215" s="3" t="e">
        <f t="shared" si="45"/>
        <v>#NUM!</v>
      </c>
      <c r="C215" s="3" t="e">
        <f t="shared" si="17"/>
        <v>#NUM!</v>
      </c>
      <c r="D215" s="3">
        <f t="shared" si="18"/>
        <v>0</v>
      </c>
      <c r="E215" s="3" t="e">
        <f t="shared" si="19"/>
        <v>#NUM!</v>
      </c>
      <c r="F215" s="3">
        <f t="shared" si="20"/>
        <v>0</v>
      </c>
      <c r="G215" s="3" t="e">
        <f t="shared" si="21"/>
        <v>#NUM!</v>
      </c>
      <c r="H215" s="3">
        <f t="shared" si="22"/>
        <v>0</v>
      </c>
      <c r="I215" s="3" t="e">
        <f t="shared" si="23"/>
        <v>#NUM!</v>
      </c>
      <c r="J215" s="3" t="e">
        <f t="shared" si="46"/>
        <v>#NUM!</v>
      </c>
      <c r="K215" s="3" t="e">
        <f t="shared" si="24"/>
        <v>#NUM!</v>
      </c>
      <c r="L215" s="3">
        <f t="shared" si="25"/>
        <v>0</v>
      </c>
      <c r="M215" s="3" t="e">
        <f t="shared" si="26"/>
        <v>#NUM!</v>
      </c>
      <c r="N215" s="3">
        <f t="shared" si="27"/>
        <v>0</v>
      </c>
      <c r="O215" s="3" t="e">
        <f t="shared" si="28"/>
        <v>#NUM!</v>
      </c>
      <c r="P215" s="3">
        <f t="shared" si="29"/>
        <v>0</v>
      </c>
      <c r="Q215" s="3" t="e">
        <f t="shared" si="30"/>
        <v>#NUM!</v>
      </c>
      <c r="R215" s="3" t="e">
        <f t="shared" si="47"/>
        <v>#NUM!</v>
      </c>
      <c r="S215" s="3" t="e">
        <f t="shared" si="31"/>
        <v>#NUM!</v>
      </c>
      <c r="T215" s="3">
        <f t="shared" si="32"/>
        <v>0</v>
      </c>
      <c r="U215" s="3" t="e">
        <f t="shared" si="33"/>
        <v>#NUM!</v>
      </c>
      <c r="V215" s="3">
        <f t="shared" si="34"/>
        <v>0</v>
      </c>
      <c r="W215" s="3" t="e">
        <f t="shared" si="35"/>
        <v>#NUM!</v>
      </c>
      <c r="X215" s="3">
        <f t="shared" si="36"/>
        <v>0</v>
      </c>
      <c r="Y215" s="3" t="e">
        <f t="shared" si="37"/>
        <v>#NUM!</v>
      </c>
      <c r="Z215" s="3" t="e">
        <f t="shared" si="48"/>
        <v>#NUM!</v>
      </c>
      <c r="AA215" s="3" t="e">
        <f t="shared" si="38"/>
        <v>#NUM!</v>
      </c>
      <c r="AB215" s="3">
        <f t="shared" si="39"/>
        <v>0</v>
      </c>
      <c r="AC215" s="3" t="e">
        <f t="shared" si="40"/>
        <v>#NUM!</v>
      </c>
      <c r="AD215" s="3">
        <f t="shared" si="41"/>
        <v>0</v>
      </c>
      <c r="AE215" s="3" t="e">
        <f t="shared" si="42"/>
        <v>#NUM!</v>
      </c>
      <c r="AF215" s="3">
        <f t="shared" si="43"/>
        <v>0</v>
      </c>
      <c r="AG215" s="3" t="e">
        <f t="shared" si="44"/>
        <v>#NUM!</v>
      </c>
    </row>
    <row r="216" spans="2:33" ht="15.75" customHeight="1" x14ac:dyDescent="0.2">
      <c r="B216" s="3" t="e">
        <f t="shared" si="45"/>
        <v>#NUM!</v>
      </c>
      <c r="C216" s="3" t="e">
        <f t="shared" si="17"/>
        <v>#NUM!</v>
      </c>
      <c r="D216" s="3">
        <f t="shared" si="18"/>
        <v>0</v>
      </c>
      <c r="E216" s="3" t="e">
        <f t="shared" si="19"/>
        <v>#NUM!</v>
      </c>
      <c r="F216" s="3">
        <f t="shared" si="20"/>
        <v>0</v>
      </c>
      <c r="G216" s="3" t="e">
        <f t="shared" si="21"/>
        <v>#NUM!</v>
      </c>
      <c r="H216" s="3">
        <f t="shared" si="22"/>
        <v>0</v>
      </c>
      <c r="I216" s="3" t="e">
        <f t="shared" si="23"/>
        <v>#NUM!</v>
      </c>
      <c r="J216" s="3" t="e">
        <f t="shared" si="46"/>
        <v>#NUM!</v>
      </c>
      <c r="K216" s="3" t="e">
        <f t="shared" si="24"/>
        <v>#NUM!</v>
      </c>
      <c r="L216" s="3">
        <f t="shared" si="25"/>
        <v>0</v>
      </c>
      <c r="M216" s="3" t="e">
        <f t="shared" si="26"/>
        <v>#NUM!</v>
      </c>
      <c r="N216" s="3">
        <f t="shared" si="27"/>
        <v>0</v>
      </c>
      <c r="O216" s="3" t="e">
        <f t="shared" si="28"/>
        <v>#NUM!</v>
      </c>
      <c r="P216" s="3">
        <f t="shared" si="29"/>
        <v>0</v>
      </c>
      <c r="Q216" s="3" t="e">
        <f t="shared" si="30"/>
        <v>#NUM!</v>
      </c>
      <c r="R216" s="3" t="e">
        <f t="shared" si="47"/>
        <v>#NUM!</v>
      </c>
      <c r="S216" s="3" t="e">
        <f t="shared" si="31"/>
        <v>#NUM!</v>
      </c>
      <c r="T216" s="3">
        <f t="shared" si="32"/>
        <v>0</v>
      </c>
      <c r="U216" s="3" t="e">
        <f t="shared" si="33"/>
        <v>#NUM!</v>
      </c>
      <c r="V216" s="3">
        <f t="shared" si="34"/>
        <v>0</v>
      </c>
      <c r="W216" s="3" t="e">
        <f t="shared" si="35"/>
        <v>#NUM!</v>
      </c>
      <c r="X216" s="3">
        <f t="shared" si="36"/>
        <v>0</v>
      </c>
      <c r="Y216" s="3" t="e">
        <f t="shared" si="37"/>
        <v>#NUM!</v>
      </c>
      <c r="Z216" s="3" t="e">
        <f t="shared" si="48"/>
        <v>#NUM!</v>
      </c>
      <c r="AA216" s="3" t="e">
        <f t="shared" si="38"/>
        <v>#NUM!</v>
      </c>
      <c r="AB216" s="3">
        <f t="shared" si="39"/>
        <v>0</v>
      </c>
      <c r="AC216" s="3" t="e">
        <f t="shared" si="40"/>
        <v>#NUM!</v>
      </c>
      <c r="AD216" s="3">
        <f t="shared" si="41"/>
        <v>0</v>
      </c>
      <c r="AE216" s="3" t="e">
        <f t="shared" si="42"/>
        <v>#NUM!</v>
      </c>
      <c r="AF216" s="3">
        <f t="shared" si="43"/>
        <v>0</v>
      </c>
      <c r="AG216" s="3" t="e">
        <f t="shared" si="44"/>
        <v>#NUM!</v>
      </c>
    </row>
    <row r="217" spans="2:33" ht="15.75" customHeight="1" x14ac:dyDescent="0.2">
      <c r="B217" s="3" t="e">
        <f t="shared" si="45"/>
        <v>#NUM!</v>
      </c>
      <c r="C217" s="3" t="e">
        <f t="shared" si="17"/>
        <v>#NUM!</v>
      </c>
      <c r="D217" s="3">
        <f t="shared" si="18"/>
        <v>0</v>
      </c>
      <c r="E217" s="3" t="e">
        <f t="shared" si="19"/>
        <v>#NUM!</v>
      </c>
      <c r="F217" s="3">
        <f t="shared" si="20"/>
        <v>0</v>
      </c>
      <c r="G217" s="3" t="e">
        <f t="shared" si="21"/>
        <v>#NUM!</v>
      </c>
      <c r="H217" s="3">
        <f t="shared" si="22"/>
        <v>0</v>
      </c>
      <c r="I217" s="3" t="e">
        <f t="shared" si="23"/>
        <v>#NUM!</v>
      </c>
      <c r="J217" s="3" t="e">
        <f t="shared" si="46"/>
        <v>#NUM!</v>
      </c>
      <c r="K217" s="3" t="e">
        <f t="shared" si="24"/>
        <v>#NUM!</v>
      </c>
      <c r="L217" s="3">
        <f t="shared" si="25"/>
        <v>0</v>
      </c>
      <c r="M217" s="3" t="e">
        <f t="shared" si="26"/>
        <v>#NUM!</v>
      </c>
      <c r="N217" s="3">
        <f t="shared" si="27"/>
        <v>0</v>
      </c>
      <c r="O217" s="3" t="e">
        <f t="shared" si="28"/>
        <v>#NUM!</v>
      </c>
      <c r="P217" s="3">
        <f t="shared" si="29"/>
        <v>0</v>
      </c>
      <c r="Q217" s="3" t="e">
        <f t="shared" si="30"/>
        <v>#NUM!</v>
      </c>
      <c r="R217" s="3" t="e">
        <f t="shared" si="47"/>
        <v>#NUM!</v>
      </c>
      <c r="S217" s="3" t="e">
        <f t="shared" si="31"/>
        <v>#NUM!</v>
      </c>
      <c r="T217" s="3">
        <f t="shared" si="32"/>
        <v>0</v>
      </c>
      <c r="U217" s="3" t="e">
        <f t="shared" si="33"/>
        <v>#NUM!</v>
      </c>
      <c r="V217" s="3">
        <f t="shared" si="34"/>
        <v>0</v>
      </c>
      <c r="W217" s="3" t="e">
        <f t="shared" si="35"/>
        <v>#NUM!</v>
      </c>
      <c r="X217" s="3">
        <f t="shared" si="36"/>
        <v>0</v>
      </c>
      <c r="Y217" s="3" t="e">
        <f t="shared" si="37"/>
        <v>#NUM!</v>
      </c>
      <c r="Z217" s="3" t="e">
        <f t="shared" si="48"/>
        <v>#NUM!</v>
      </c>
      <c r="AA217" s="3" t="e">
        <f t="shared" si="38"/>
        <v>#NUM!</v>
      </c>
      <c r="AB217" s="3">
        <f t="shared" si="39"/>
        <v>0</v>
      </c>
      <c r="AC217" s="3" t="e">
        <f t="shared" si="40"/>
        <v>#NUM!</v>
      </c>
      <c r="AD217" s="3">
        <f t="shared" si="41"/>
        <v>0</v>
      </c>
      <c r="AE217" s="3" t="e">
        <f t="shared" si="42"/>
        <v>#NUM!</v>
      </c>
      <c r="AF217" s="3">
        <f t="shared" si="43"/>
        <v>0</v>
      </c>
      <c r="AG217" s="3" t="e">
        <f t="shared" si="44"/>
        <v>#NUM!</v>
      </c>
    </row>
    <row r="218" spans="2:33" ht="15.75" customHeight="1" x14ac:dyDescent="0.2">
      <c r="B218" s="3" t="e">
        <f t="shared" si="45"/>
        <v>#NUM!</v>
      </c>
      <c r="C218" s="3" t="e">
        <f t="shared" si="17"/>
        <v>#NUM!</v>
      </c>
      <c r="D218" s="3">
        <f t="shared" si="18"/>
        <v>0</v>
      </c>
      <c r="E218" s="3" t="e">
        <f t="shared" si="19"/>
        <v>#NUM!</v>
      </c>
      <c r="F218" s="3">
        <f t="shared" si="20"/>
        <v>0</v>
      </c>
      <c r="G218" s="3" t="e">
        <f t="shared" si="21"/>
        <v>#NUM!</v>
      </c>
      <c r="H218" s="3">
        <f t="shared" si="22"/>
        <v>0</v>
      </c>
      <c r="I218" s="3" t="e">
        <f t="shared" si="23"/>
        <v>#NUM!</v>
      </c>
      <c r="J218" s="3" t="e">
        <f t="shared" si="46"/>
        <v>#NUM!</v>
      </c>
      <c r="K218" s="3" t="e">
        <f t="shared" si="24"/>
        <v>#NUM!</v>
      </c>
      <c r="L218" s="3">
        <f t="shared" si="25"/>
        <v>0</v>
      </c>
      <c r="M218" s="3" t="e">
        <f t="shared" si="26"/>
        <v>#NUM!</v>
      </c>
      <c r="N218" s="3">
        <f t="shared" si="27"/>
        <v>0</v>
      </c>
      <c r="O218" s="3" t="e">
        <f t="shared" si="28"/>
        <v>#NUM!</v>
      </c>
      <c r="P218" s="3">
        <f t="shared" si="29"/>
        <v>0</v>
      </c>
      <c r="Q218" s="3" t="e">
        <f t="shared" si="30"/>
        <v>#NUM!</v>
      </c>
      <c r="R218" s="3" t="e">
        <f t="shared" si="47"/>
        <v>#NUM!</v>
      </c>
      <c r="S218" s="3" t="e">
        <f t="shared" si="31"/>
        <v>#NUM!</v>
      </c>
      <c r="T218" s="3">
        <f t="shared" si="32"/>
        <v>0</v>
      </c>
      <c r="U218" s="3" t="e">
        <f t="shared" si="33"/>
        <v>#NUM!</v>
      </c>
      <c r="V218" s="3">
        <f t="shared" si="34"/>
        <v>0</v>
      </c>
      <c r="W218" s="3" t="e">
        <f t="shared" si="35"/>
        <v>#NUM!</v>
      </c>
      <c r="X218" s="3">
        <f t="shared" si="36"/>
        <v>0</v>
      </c>
      <c r="Y218" s="3" t="e">
        <f t="shared" si="37"/>
        <v>#NUM!</v>
      </c>
      <c r="Z218" s="3" t="e">
        <f t="shared" si="48"/>
        <v>#NUM!</v>
      </c>
      <c r="AA218" s="3" t="e">
        <f t="shared" si="38"/>
        <v>#NUM!</v>
      </c>
      <c r="AB218" s="3">
        <f t="shared" si="39"/>
        <v>0</v>
      </c>
      <c r="AC218" s="3" t="e">
        <f t="shared" si="40"/>
        <v>#NUM!</v>
      </c>
      <c r="AD218" s="3">
        <f t="shared" si="41"/>
        <v>0</v>
      </c>
      <c r="AE218" s="3" t="e">
        <f t="shared" si="42"/>
        <v>#NUM!</v>
      </c>
      <c r="AF218" s="3">
        <f t="shared" si="43"/>
        <v>0</v>
      </c>
      <c r="AG218" s="3" t="e">
        <f t="shared" si="44"/>
        <v>#NUM!</v>
      </c>
    </row>
    <row r="219" spans="2:33" ht="15.75" customHeight="1" x14ac:dyDescent="0.2">
      <c r="B219" s="3" t="e">
        <f t="shared" si="45"/>
        <v>#NUM!</v>
      </c>
      <c r="C219" s="3" t="e">
        <f t="shared" si="17"/>
        <v>#NUM!</v>
      </c>
      <c r="D219" s="3">
        <f t="shared" si="18"/>
        <v>0</v>
      </c>
      <c r="E219" s="3" t="e">
        <f t="shared" si="19"/>
        <v>#NUM!</v>
      </c>
      <c r="F219" s="3">
        <f t="shared" si="20"/>
        <v>0</v>
      </c>
      <c r="G219" s="3" t="e">
        <f t="shared" si="21"/>
        <v>#NUM!</v>
      </c>
      <c r="H219" s="3">
        <f t="shared" si="22"/>
        <v>0</v>
      </c>
      <c r="I219" s="3" t="e">
        <f t="shared" si="23"/>
        <v>#NUM!</v>
      </c>
      <c r="J219" s="3" t="e">
        <f t="shared" si="46"/>
        <v>#NUM!</v>
      </c>
      <c r="K219" s="3" t="e">
        <f t="shared" si="24"/>
        <v>#NUM!</v>
      </c>
      <c r="L219" s="3">
        <f t="shared" si="25"/>
        <v>0</v>
      </c>
      <c r="M219" s="3" t="e">
        <f t="shared" si="26"/>
        <v>#NUM!</v>
      </c>
      <c r="N219" s="3">
        <f t="shared" si="27"/>
        <v>0</v>
      </c>
      <c r="O219" s="3" t="e">
        <f t="shared" si="28"/>
        <v>#NUM!</v>
      </c>
      <c r="P219" s="3">
        <f t="shared" si="29"/>
        <v>0</v>
      </c>
      <c r="Q219" s="3" t="e">
        <f t="shared" si="30"/>
        <v>#NUM!</v>
      </c>
      <c r="R219" s="3" t="e">
        <f t="shared" si="47"/>
        <v>#NUM!</v>
      </c>
      <c r="S219" s="3" t="e">
        <f t="shared" si="31"/>
        <v>#NUM!</v>
      </c>
      <c r="T219" s="3">
        <f t="shared" si="32"/>
        <v>0</v>
      </c>
      <c r="U219" s="3" t="e">
        <f t="shared" si="33"/>
        <v>#NUM!</v>
      </c>
      <c r="V219" s="3">
        <f t="shared" si="34"/>
        <v>0</v>
      </c>
      <c r="W219" s="3" t="e">
        <f t="shared" si="35"/>
        <v>#NUM!</v>
      </c>
      <c r="X219" s="3">
        <f t="shared" si="36"/>
        <v>0</v>
      </c>
      <c r="Y219" s="3" t="e">
        <f t="shared" si="37"/>
        <v>#NUM!</v>
      </c>
      <c r="Z219" s="3" t="e">
        <f t="shared" si="48"/>
        <v>#NUM!</v>
      </c>
      <c r="AA219" s="3" t="e">
        <f t="shared" si="38"/>
        <v>#NUM!</v>
      </c>
      <c r="AB219" s="3">
        <f t="shared" si="39"/>
        <v>0</v>
      </c>
      <c r="AC219" s="3" t="e">
        <f t="shared" si="40"/>
        <v>#NUM!</v>
      </c>
      <c r="AD219" s="3">
        <f t="shared" si="41"/>
        <v>0</v>
      </c>
      <c r="AE219" s="3" t="e">
        <f t="shared" si="42"/>
        <v>#NUM!</v>
      </c>
      <c r="AF219" s="3">
        <f t="shared" si="43"/>
        <v>0</v>
      </c>
      <c r="AG219" s="3" t="e">
        <f t="shared" si="44"/>
        <v>#NUM!</v>
      </c>
    </row>
    <row r="220" spans="2:33" ht="15.75" customHeight="1" x14ac:dyDescent="0.2">
      <c r="B220" s="3" t="e">
        <f t="shared" si="45"/>
        <v>#NUM!</v>
      </c>
      <c r="C220" s="3" t="e">
        <f t="shared" si="17"/>
        <v>#NUM!</v>
      </c>
      <c r="D220" s="3">
        <f t="shared" si="18"/>
        <v>0</v>
      </c>
      <c r="E220" s="3" t="e">
        <f t="shared" si="19"/>
        <v>#NUM!</v>
      </c>
      <c r="F220" s="3">
        <f t="shared" si="20"/>
        <v>0</v>
      </c>
      <c r="G220" s="3" t="e">
        <f t="shared" si="21"/>
        <v>#NUM!</v>
      </c>
      <c r="H220" s="3">
        <f t="shared" si="22"/>
        <v>0</v>
      </c>
      <c r="I220" s="3" t="e">
        <f t="shared" si="23"/>
        <v>#NUM!</v>
      </c>
      <c r="J220" s="3" t="e">
        <f t="shared" si="46"/>
        <v>#NUM!</v>
      </c>
      <c r="K220" s="3" t="e">
        <f t="shared" si="24"/>
        <v>#NUM!</v>
      </c>
      <c r="L220" s="3">
        <f t="shared" si="25"/>
        <v>0</v>
      </c>
      <c r="M220" s="3" t="e">
        <f t="shared" si="26"/>
        <v>#NUM!</v>
      </c>
      <c r="N220" s="3">
        <f t="shared" si="27"/>
        <v>0</v>
      </c>
      <c r="O220" s="3" t="e">
        <f t="shared" si="28"/>
        <v>#NUM!</v>
      </c>
      <c r="P220" s="3">
        <f t="shared" si="29"/>
        <v>0</v>
      </c>
      <c r="Q220" s="3" t="e">
        <f t="shared" si="30"/>
        <v>#NUM!</v>
      </c>
      <c r="R220" s="3" t="e">
        <f t="shared" si="47"/>
        <v>#NUM!</v>
      </c>
      <c r="S220" s="3" t="e">
        <f t="shared" si="31"/>
        <v>#NUM!</v>
      </c>
      <c r="T220" s="3">
        <f t="shared" si="32"/>
        <v>0</v>
      </c>
      <c r="U220" s="3" t="e">
        <f t="shared" si="33"/>
        <v>#NUM!</v>
      </c>
      <c r="V220" s="3">
        <f t="shared" si="34"/>
        <v>0</v>
      </c>
      <c r="W220" s="3" t="e">
        <f t="shared" si="35"/>
        <v>#NUM!</v>
      </c>
      <c r="X220" s="3">
        <f t="shared" si="36"/>
        <v>0</v>
      </c>
      <c r="Y220" s="3" t="e">
        <f t="shared" si="37"/>
        <v>#NUM!</v>
      </c>
      <c r="Z220" s="3" t="e">
        <f t="shared" si="48"/>
        <v>#NUM!</v>
      </c>
      <c r="AA220" s="3" t="e">
        <f t="shared" si="38"/>
        <v>#NUM!</v>
      </c>
      <c r="AB220" s="3">
        <f t="shared" si="39"/>
        <v>0</v>
      </c>
      <c r="AC220" s="3" t="e">
        <f t="shared" si="40"/>
        <v>#NUM!</v>
      </c>
      <c r="AD220" s="3">
        <f t="shared" si="41"/>
        <v>0</v>
      </c>
      <c r="AE220" s="3" t="e">
        <f t="shared" si="42"/>
        <v>#NUM!</v>
      </c>
      <c r="AF220" s="3">
        <f t="shared" si="43"/>
        <v>0</v>
      </c>
      <c r="AG220" s="3" t="e">
        <f t="shared" si="44"/>
        <v>#NUM!</v>
      </c>
    </row>
    <row r="221" spans="2:33" ht="15.75" customHeight="1" x14ac:dyDescent="0.2">
      <c r="B221" s="3" t="e">
        <f t="shared" si="45"/>
        <v>#NUM!</v>
      </c>
      <c r="C221" s="3" t="e">
        <f t="shared" si="17"/>
        <v>#NUM!</v>
      </c>
      <c r="D221" s="3">
        <f t="shared" si="18"/>
        <v>0</v>
      </c>
      <c r="E221" s="3" t="e">
        <f t="shared" si="19"/>
        <v>#NUM!</v>
      </c>
      <c r="F221" s="3">
        <f t="shared" si="20"/>
        <v>0</v>
      </c>
      <c r="G221" s="3" t="e">
        <f t="shared" si="21"/>
        <v>#NUM!</v>
      </c>
      <c r="H221" s="3">
        <f t="shared" si="22"/>
        <v>0</v>
      </c>
      <c r="I221" s="3" t="e">
        <f t="shared" si="23"/>
        <v>#NUM!</v>
      </c>
      <c r="J221" s="3" t="e">
        <f t="shared" si="46"/>
        <v>#NUM!</v>
      </c>
      <c r="K221" s="3" t="e">
        <f t="shared" si="24"/>
        <v>#NUM!</v>
      </c>
      <c r="L221" s="3">
        <f t="shared" si="25"/>
        <v>0</v>
      </c>
      <c r="M221" s="3" t="e">
        <f t="shared" si="26"/>
        <v>#NUM!</v>
      </c>
      <c r="N221" s="3">
        <f t="shared" si="27"/>
        <v>0</v>
      </c>
      <c r="O221" s="3" t="e">
        <f t="shared" si="28"/>
        <v>#NUM!</v>
      </c>
      <c r="P221" s="3">
        <f t="shared" si="29"/>
        <v>0</v>
      </c>
      <c r="Q221" s="3" t="e">
        <f t="shared" si="30"/>
        <v>#NUM!</v>
      </c>
      <c r="R221" s="3" t="e">
        <f t="shared" si="47"/>
        <v>#NUM!</v>
      </c>
      <c r="S221" s="3" t="e">
        <f t="shared" si="31"/>
        <v>#NUM!</v>
      </c>
      <c r="T221" s="3">
        <f t="shared" si="32"/>
        <v>0</v>
      </c>
      <c r="U221" s="3" t="e">
        <f t="shared" si="33"/>
        <v>#NUM!</v>
      </c>
      <c r="V221" s="3">
        <f t="shared" si="34"/>
        <v>0</v>
      </c>
      <c r="W221" s="3" t="e">
        <f t="shared" si="35"/>
        <v>#NUM!</v>
      </c>
      <c r="X221" s="3">
        <f t="shared" si="36"/>
        <v>0</v>
      </c>
      <c r="Y221" s="3" t="e">
        <f t="shared" si="37"/>
        <v>#NUM!</v>
      </c>
      <c r="Z221" s="3" t="e">
        <f t="shared" si="48"/>
        <v>#NUM!</v>
      </c>
      <c r="AA221" s="3" t="e">
        <f t="shared" si="38"/>
        <v>#NUM!</v>
      </c>
      <c r="AB221" s="3">
        <f t="shared" si="39"/>
        <v>0</v>
      </c>
      <c r="AC221" s="3" t="e">
        <f t="shared" si="40"/>
        <v>#NUM!</v>
      </c>
      <c r="AD221" s="3">
        <f t="shared" si="41"/>
        <v>0</v>
      </c>
      <c r="AE221" s="3" t="e">
        <f t="shared" si="42"/>
        <v>#NUM!</v>
      </c>
      <c r="AF221" s="3">
        <f t="shared" si="43"/>
        <v>0</v>
      </c>
      <c r="AG221" s="3" t="e">
        <f t="shared" si="44"/>
        <v>#NUM!</v>
      </c>
    </row>
    <row r="222" spans="2:33" ht="15.75" customHeight="1" x14ac:dyDescent="0.2">
      <c r="B222" s="3" t="e">
        <f t="shared" si="45"/>
        <v>#NUM!</v>
      </c>
      <c r="C222" s="3" t="e">
        <f t="shared" si="17"/>
        <v>#NUM!</v>
      </c>
      <c r="D222" s="3">
        <f t="shared" si="18"/>
        <v>0</v>
      </c>
      <c r="E222" s="3" t="e">
        <f t="shared" si="19"/>
        <v>#NUM!</v>
      </c>
      <c r="F222" s="3">
        <f t="shared" si="20"/>
        <v>0</v>
      </c>
      <c r="G222" s="3" t="e">
        <f t="shared" si="21"/>
        <v>#NUM!</v>
      </c>
      <c r="H222" s="3">
        <f t="shared" si="22"/>
        <v>0</v>
      </c>
      <c r="I222" s="3" t="e">
        <f t="shared" si="23"/>
        <v>#NUM!</v>
      </c>
      <c r="J222" s="3" t="e">
        <f t="shared" si="46"/>
        <v>#NUM!</v>
      </c>
      <c r="K222" s="3" t="e">
        <f t="shared" si="24"/>
        <v>#NUM!</v>
      </c>
      <c r="L222" s="3">
        <f t="shared" si="25"/>
        <v>0</v>
      </c>
      <c r="M222" s="3" t="e">
        <f t="shared" si="26"/>
        <v>#NUM!</v>
      </c>
      <c r="N222" s="3">
        <f t="shared" si="27"/>
        <v>0</v>
      </c>
      <c r="O222" s="3" t="e">
        <f t="shared" si="28"/>
        <v>#NUM!</v>
      </c>
      <c r="P222" s="3">
        <f t="shared" si="29"/>
        <v>0</v>
      </c>
      <c r="Q222" s="3" t="e">
        <f t="shared" si="30"/>
        <v>#NUM!</v>
      </c>
      <c r="R222" s="3" t="e">
        <f t="shared" si="47"/>
        <v>#NUM!</v>
      </c>
      <c r="S222" s="3" t="e">
        <f t="shared" si="31"/>
        <v>#NUM!</v>
      </c>
      <c r="T222" s="3">
        <f t="shared" si="32"/>
        <v>0</v>
      </c>
      <c r="U222" s="3" t="e">
        <f t="shared" si="33"/>
        <v>#NUM!</v>
      </c>
      <c r="V222" s="3">
        <f t="shared" si="34"/>
        <v>0</v>
      </c>
      <c r="W222" s="3" t="e">
        <f t="shared" si="35"/>
        <v>#NUM!</v>
      </c>
      <c r="X222" s="3">
        <f t="shared" si="36"/>
        <v>0</v>
      </c>
      <c r="Y222" s="3" t="e">
        <f t="shared" si="37"/>
        <v>#NUM!</v>
      </c>
      <c r="Z222" s="3" t="e">
        <f t="shared" si="48"/>
        <v>#NUM!</v>
      </c>
      <c r="AA222" s="3" t="e">
        <f t="shared" si="38"/>
        <v>#NUM!</v>
      </c>
      <c r="AB222" s="3">
        <f t="shared" si="39"/>
        <v>0</v>
      </c>
      <c r="AC222" s="3" t="e">
        <f t="shared" si="40"/>
        <v>#NUM!</v>
      </c>
      <c r="AD222" s="3">
        <f t="shared" si="41"/>
        <v>0</v>
      </c>
      <c r="AE222" s="3" t="e">
        <f t="shared" si="42"/>
        <v>#NUM!</v>
      </c>
      <c r="AF222" s="3">
        <f t="shared" si="43"/>
        <v>0</v>
      </c>
      <c r="AG222" s="3" t="e">
        <f t="shared" si="44"/>
        <v>#NUM!</v>
      </c>
    </row>
    <row r="223" spans="2:33" ht="15.75" customHeight="1" x14ac:dyDescent="0.2">
      <c r="B223" s="3" t="e">
        <f t="shared" si="45"/>
        <v>#NUM!</v>
      </c>
      <c r="C223" s="3" t="e">
        <f t="shared" si="17"/>
        <v>#NUM!</v>
      </c>
      <c r="D223" s="3">
        <f t="shared" si="18"/>
        <v>0</v>
      </c>
      <c r="E223" s="3" t="e">
        <f t="shared" si="19"/>
        <v>#NUM!</v>
      </c>
      <c r="F223" s="3">
        <f t="shared" si="20"/>
        <v>0</v>
      </c>
      <c r="G223" s="3" t="e">
        <f t="shared" si="21"/>
        <v>#NUM!</v>
      </c>
      <c r="H223" s="3">
        <f t="shared" si="22"/>
        <v>0</v>
      </c>
      <c r="I223" s="3" t="e">
        <f t="shared" si="23"/>
        <v>#NUM!</v>
      </c>
      <c r="J223" s="3" t="e">
        <f t="shared" si="46"/>
        <v>#NUM!</v>
      </c>
      <c r="K223" s="3" t="e">
        <f t="shared" si="24"/>
        <v>#NUM!</v>
      </c>
      <c r="L223" s="3">
        <f t="shared" si="25"/>
        <v>0</v>
      </c>
      <c r="M223" s="3" t="e">
        <f t="shared" si="26"/>
        <v>#NUM!</v>
      </c>
      <c r="N223" s="3">
        <f t="shared" si="27"/>
        <v>0</v>
      </c>
      <c r="O223" s="3" t="e">
        <f t="shared" si="28"/>
        <v>#NUM!</v>
      </c>
      <c r="P223" s="3">
        <f t="shared" si="29"/>
        <v>0</v>
      </c>
      <c r="Q223" s="3" t="e">
        <f t="shared" si="30"/>
        <v>#NUM!</v>
      </c>
      <c r="R223" s="3" t="e">
        <f t="shared" si="47"/>
        <v>#NUM!</v>
      </c>
      <c r="S223" s="3" t="e">
        <f t="shared" si="31"/>
        <v>#NUM!</v>
      </c>
      <c r="T223" s="3">
        <f t="shared" si="32"/>
        <v>0</v>
      </c>
      <c r="U223" s="3" t="e">
        <f t="shared" si="33"/>
        <v>#NUM!</v>
      </c>
      <c r="V223" s="3">
        <f t="shared" si="34"/>
        <v>0</v>
      </c>
      <c r="W223" s="3" t="e">
        <f t="shared" si="35"/>
        <v>#NUM!</v>
      </c>
      <c r="X223" s="3">
        <f t="shared" si="36"/>
        <v>0</v>
      </c>
      <c r="Y223" s="3" t="e">
        <f t="shared" si="37"/>
        <v>#NUM!</v>
      </c>
      <c r="Z223" s="3" t="e">
        <f t="shared" si="48"/>
        <v>#NUM!</v>
      </c>
      <c r="AA223" s="3" t="e">
        <f t="shared" si="38"/>
        <v>#NUM!</v>
      </c>
      <c r="AB223" s="3">
        <f t="shared" si="39"/>
        <v>0</v>
      </c>
      <c r="AC223" s="3" t="e">
        <f t="shared" si="40"/>
        <v>#NUM!</v>
      </c>
      <c r="AD223" s="3">
        <f t="shared" si="41"/>
        <v>0</v>
      </c>
      <c r="AE223" s="3" t="e">
        <f t="shared" si="42"/>
        <v>#NUM!</v>
      </c>
      <c r="AF223" s="3">
        <f t="shared" si="43"/>
        <v>0</v>
      </c>
      <c r="AG223" s="3" t="e">
        <f t="shared" si="44"/>
        <v>#NUM!</v>
      </c>
    </row>
    <row r="224" spans="2:33" ht="15.75" customHeight="1" x14ac:dyDescent="0.2">
      <c r="B224" s="3" t="e">
        <f t="shared" si="45"/>
        <v>#NUM!</v>
      </c>
      <c r="C224" s="3" t="e">
        <f t="shared" si="17"/>
        <v>#NUM!</v>
      </c>
      <c r="D224" s="3">
        <f t="shared" si="18"/>
        <v>0</v>
      </c>
      <c r="E224" s="3" t="e">
        <f t="shared" si="19"/>
        <v>#NUM!</v>
      </c>
      <c r="F224" s="3">
        <f t="shared" si="20"/>
        <v>0</v>
      </c>
      <c r="G224" s="3" t="e">
        <f t="shared" si="21"/>
        <v>#NUM!</v>
      </c>
      <c r="H224" s="3">
        <f t="shared" si="22"/>
        <v>0</v>
      </c>
      <c r="I224" s="3" t="e">
        <f t="shared" si="23"/>
        <v>#NUM!</v>
      </c>
      <c r="J224" s="3" t="e">
        <f t="shared" si="46"/>
        <v>#NUM!</v>
      </c>
      <c r="K224" s="3" t="e">
        <f t="shared" si="24"/>
        <v>#NUM!</v>
      </c>
      <c r="L224" s="3">
        <f t="shared" si="25"/>
        <v>0</v>
      </c>
      <c r="M224" s="3" t="e">
        <f t="shared" si="26"/>
        <v>#NUM!</v>
      </c>
      <c r="N224" s="3">
        <f t="shared" si="27"/>
        <v>0</v>
      </c>
      <c r="O224" s="3" t="e">
        <f t="shared" si="28"/>
        <v>#NUM!</v>
      </c>
      <c r="P224" s="3">
        <f t="shared" si="29"/>
        <v>0</v>
      </c>
      <c r="Q224" s="3" t="e">
        <f t="shared" si="30"/>
        <v>#NUM!</v>
      </c>
      <c r="R224" s="3" t="e">
        <f t="shared" si="47"/>
        <v>#NUM!</v>
      </c>
      <c r="S224" s="3" t="e">
        <f t="shared" si="31"/>
        <v>#NUM!</v>
      </c>
      <c r="T224" s="3">
        <f t="shared" si="32"/>
        <v>0</v>
      </c>
      <c r="U224" s="3" t="e">
        <f t="shared" si="33"/>
        <v>#NUM!</v>
      </c>
      <c r="V224" s="3">
        <f t="shared" si="34"/>
        <v>0</v>
      </c>
      <c r="W224" s="3" t="e">
        <f t="shared" si="35"/>
        <v>#NUM!</v>
      </c>
      <c r="X224" s="3">
        <f t="shared" si="36"/>
        <v>0</v>
      </c>
      <c r="Y224" s="3" t="e">
        <f t="shared" si="37"/>
        <v>#NUM!</v>
      </c>
      <c r="Z224" s="3" t="e">
        <f t="shared" si="48"/>
        <v>#NUM!</v>
      </c>
      <c r="AA224" s="3" t="e">
        <f t="shared" si="38"/>
        <v>#NUM!</v>
      </c>
      <c r="AB224" s="3">
        <f t="shared" si="39"/>
        <v>0</v>
      </c>
      <c r="AC224" s="3" t="e">
        <f t="shared" si="40"/>
        <v>#NUM!</v>
      </c>
      <c r="AD224" s="3">
        <f t="shared" si="41"/>
        <v>0</v>
      </c>
      <c r="AE224" s="3" t="e">
        <f t="shared" si="42"/>
        <v>#NUM!</v>
      </c>
      <c r="AF224" s="3">
        <f t="shared" si="43"/>
        <v>0</v>
      </c>
      <c r="AG224" s="3" t="e">
        <f t="shared" si="44"/>
        <v>#NUM!</v>
      </c>
    </row>
    <row r="225" spans="2:33" ht="15.75" customHeight="1" x14ac:dyDescent="0.2">
      <c r="B225" s="3" t="e">
        <f t="shared" si="45"/>
        <v>#NUM!</v>
      </c>
      <c r="C225" s="3" t="e">
        <f t="shared" si="17"/>
        <v>#NUM!</v>
      </c>
      <c r="D225" s="3">
        <f t="shared" si="18"/>
        <v>0</v>
      </c>
      <c r="E225" s="3" t="e">
        <f t="shared" si="19"/>
        <v>#NUM!</v>
      </c>
      <c r="F225" s="3">
        <f t="shared" si="20"/>
        <v>0</v>
      </c>
      <c r="G225" s="3" t="e">
        <f t="shared" si="21"/>
        <v>#NUM!</v>
      </c>
      <c r="H225" s="3">
        <f t="shared" si="22"/>
        <v>0</v>
      </c>
      <c r="I225" s="3" t="e">
        <f t="shared" si="23"/>
        <v>#NUM!</v>
      </c>
      <c r="J225" s="3" t="e">
        <f t="shared" si="46"/>
        <v>#NUM!</v>
      </c>
      <c r="K225" s="3" t="e">
        <f t="shared" si="24"/>
        <v>#NUM!</v>
      </c>
      <c r="L225" s="3">
        <f t="shared" si="25"/>
        <v>0</v>
      </c>
      <c r="M225" s="3" t="e">
        <f t="shared" si="26"/>
        <v>#NUM!</v>
      </c>
      <c r="N225" s="3">
        <f t="shared" si="27"/>
        <v>0</v>
      </c>
      <c r="O225" s="3" t="e">
        <f t="shared" si="28"/>
        <v>#NUM!</v>
      </c>
      <c r="P225" s="3">
        <f t="shared" si="29"/>
        <v>0</v>
      </c>
      <c r="Q225" s="3" t="e">
        <f t="shared" si="30"/>
        <v>#NUM!</v>
      </c>
      <c r="R225" s="3" t="e">
        <f t="shared" si="47"/>
        <v>#NUM!</v>
      </c>
      <c r="S225" s="3" t="e">
        <f t="shared" si="31"/>
        <v>#NUM!</v>
      </c>
      <c r="T225" s="3">
        <f t="shared" si="32"/>
        <v>0</v>
      </c>
      <c r="U225" s="3" t="e">
        <f t="shared" si="33"/>
        <v>#NUM!</v>
      </c>
      <c r="V225" s="3">
        <f t="shared" si="34"/>
        <v>0</v>
      </c>
      <c r="W225" s="3" t="e">
        <f t="shared" si="35"/>
        <v>#NUM!</v>
      </c>
      <c r="X225" s="3">
        <f t="shared" si="36"/>
        <v>0</v>
      </c>
      <c r="Y225" s="3" t="e">
        <f t="shared" si="37"/>
        <v>#NUM!</v>
      </c>
      <c r="Z225" s="3" t="e">
        <f t="shared" si="48"/>
        <v>#NUM!</v>
      </c>
      <c r="AA225" s="3" t="e">
        <f t="shared" si="38"/>
        <v>#NUM!</v>
      </c>
      <c r="AB225" s="3">
        <f t="shared" si="39"/>
        <v>0</v>
      </c>
      <c r="AC225" s="3" t="e">
        <f t="shared" si="40"/>
        <v>#NUM!</v>
      </c>
      <c r="AD225" s="3">
        <f t="shared" si="41"/>
        <v>0</v>
      </c>
      <c r="AE225" s="3" t="e">
        <f t="shared" si="42"/>
        <v>#NUM!</v>
      </c>
      <c r="AF225" s="3">
        <f t="shared" si="43"/>
        <v>0</v>
      </c>
      <c r="AG225" s="3" t="e">
        <f t="shared" si="44"/>
        <v>#NUM!</v>
      </c>
    </row>
    <row r="226" spans="2:33" ht="15.75" customHeight="1" x14ac:dyDescent="0.2">
      <c r="B226" s="3" t="e">
        <f t="shared" si="45"/>
        <v>#NUM!</v>
      </c>
      <c r="C226" s="3" t="e">
        <f t="shared" si="17"/>
        <v>#NUM!</v>
      </c>
      <c r="D226" s="3">
        <f t="shared" si="18"/>
        <v>0</v>
      </c>
      <c r="E226" s="3" t="e">
        <f t="shared" si="19"/>
        <v>#NUM!</v>
      </c>
      <c r="F226" s="3">
        <f t="shared" si="20"/>
        <v>0</v>
      </c>
      <c r="G226" s="3" t="e">
        <f t="shared" si="21"/>
        <v>#NUM!</v>
      </c>
      <c r="H226" s="3">
        <f t="shared" si="22"/>
        <v>0</v>
      </c>
      <c r="I226" s="3" t="e">
        <f t="shared" si="23"/>
        <v>#NUM!</v>
      </c>
      <c r="J226" s="3" t="e">
        <f t="shared" si="46"/>
        <v>#NUM!</v>
      </c>
      <c r="K226" s="3" t="e">
        <f t="shared" si="24"/>
        <v>#NUM!</v>
      </c>
      <c r="L226" s="3">
        <f t="shared" si="25"/>
        <v>0</v>
      </c>
      <c r="M226" s="3" t="e">
        <f t="shared" si="26"/>
        <v>#NUM!</v>
      </c>
      <c r="N226" s="3">
        <f t="shared" si="27"/>
        <v>0</v>
      </c>
      <c r="O226" s="3" t="e">
        <f t="shared" si="28"/>
        <v>#NUM!</v>
      </c>
      <c r="P226" s="3">
        <f t="shared" si="29"/>
        <v>0</v>
      </c>
      <c r="Q226" s="3" t="e">
        <f t="shared" si="30"/>
        <v>#NUM!</v>
      </c>
      <c r="R226" s="3" t="e">
        <f t="shared" si="47"/>
        <v>#NUM!</v>
      </c>
      <c r="S226" s="3" t="e">
        <f t="shared" si="31"/>
        <v>#NUM!</v>
      </c>
      <c r="T226" s="3">
        <f t="shared" si="32"/>
        <v>0</v>
      </c>
      <c r="U226" s="3" t="e">
        <f t="shared" si="33"/>
        <v>#NUM!</v>
      </c>
      <c r="V226" s="3">
        <f t="shared" si="34"/>
        <v>0</v>
      </c>
      <c r="W226" s="3" t="e">
        <f t="shared" si="35"/>
        <v>#NUM!</v>
      </c>
      <c r="X226" s="3">
        <f t="shared" si="36"/>
        <v>0</v>
      </c>
      <c r="Y226" s="3" t="e">
        <f t="shared" si="37"/>
        <v>#NUM!</v>
      </c>
      <c r="Z226" s="3" t="e">
        <f t="shared" si="48"/>
        <v>#NUM!</v>
      </c>
      <c r="AA226" s="3" t="e">
        <f t="shared" si="38"/>
        <v>#NUM!</v>
      </c>
      <c r="AB226" s="3">
        <f t="shared" si="39"/>
        <v>0</v>
      </c>
      <c r="AC226" s="3" t="e">
        <f t="shared" si="40"/>
        <v>#NUM!</v>
      </c>
      <c r="AD226" s="3">
        <f t="shared" si="41"/>
        <v>0</v>
      </c>
      <c r="AE226" s="3" t="e">
        <f t="shared" si="42"/>
        <v>#NUM!</v>
      </c>
      <c r="AF226" s="3">
        <f t="shared" si="43"/>
        <v>0</v>
      </c>
      <c r="AG226" s="3" t="e">
        <f t="shared" si="44"/>
        <v>#NUM!</v>
      </c>
    </row>
    <row r="227" spans="2:33" ht="15.75" customHeight="1" x14ac:dyDescent="0.2">
      <c r="B227" s="3" t="e">
        <f t="shared" si="45"/>
        <v>#NUM!</v>
      </c>
      <c r="C227" s="3" t="e">
        <f t="shared" si="17"/>
        <v>#NUM!</v>
      </c>
      <c r="D227" s="3">
        <f t="shared" si="18"/>
        <v>0</v>
      </c>
      <c r="E227" s="3" t="e">
        <f t="shared" si="19"/>
        <v>#NUM!</v>
      </c>
      <c r="F227" s="3">
        <f t="shared" si="20"/>
        <v>0</v>
      </c>
      <c r="G227" s="3" t="e">
        <f t="shared" si="21"/>
        <v>#NUM!</v>
      </c>
      <c r="H227" s="3">
        <f t="shared" si="22"/>
        <v>0</v>
      </c>
      <c r="I227" s="3" t="e">
        <f t="shared" si="23"/>
        <v>#NUM!</v>
      </c>
      <c r="J227" s="3" t="e">
        <f t="shared" si="46"/>
        <v>#NUM!</v>
      </c>
      <c r="K227" s="3" t="e">
        <f t="shared" si="24"/>
        <v>#NUM!</v>
      </c>
      <c r="L227" s="3">
        <f t="shared" si="25"/>
        <v>0</v>
      </c>
      <c r="M227" s="3" t="e">
        <f t="shared" si="26"/>
        <v>#NUM!</v>
      </c>
      <c r="N227" s="3">
        <f t="shared" si="27"/>
        <v>0</v>
      </c>
      <c r="O227" s="3" t="e">
        <f t="shared" si="28"/>
        <v>#NUM!</v>
      </c>
      <c r="P227" s="3">
        <f t="shared" si="29"/>
        <v>0</v>
      </c>
      <c r="Q227" s="3" t="e">
        <f t="shared" si="30"/>
        <v>#NUM!</v>
      </c>
      <c r="R227" s="3" t="e">
        <f t="shared" si="47"/>
        <v>#NUM!</v>
      </c>
      <c r="S227" s="3" t="e">
        <f t="shared" si="31"/>
        <v>#NUM!</v>
      </c>
      <c r="T227" s="3">
        <f t="shared" si="32"/>
        <v>0</v>
      </c>
      <c r="U227" s="3" t="e">
        <f t="shared" si="33"/>
        <v>#NUM!</v>
      </c>
      <c r="V227" s="3">
        <f t="shared" si="34"/>
        <v>0</v>
      </c>
      <c r="W227" s="3" t="e">
        <f t="shared" si="35"/>
        <v>#NUM!</v>
      </c>
      <c r="X227" s="3">
        <f t="shared" si="36"/>
        <v>0</v>
      </c>
      <c r="Y227" s="3" t="e">
        <f t="shared" si="37"/>
        <v>#NUM!</v>
      </c>
      <c r="Z227" s="3" t="e">
        <f t="shared" si="48"/>
        <v>#NUM!</v>
      </c>
      <c r="AA227" s="3" t="e">
        <f t="shared" si="38"/>
        <v>#NUM!</v>
      </c>
      <c r="AB227" s="3">
        <f t="shared" si="39"/>
        <v>0</v>
      </c>
      <c r="AC227" s="3" t="e">
        <f t="shared" si="40"/>
        <v>#NUM!</v>
      </c>
      <c r="AD227" s="3">
        <f t="shared" si="41"/>
        <v>0</v>
      </c>
      <c r="AE227" s="3" t="e">
        <f t="shared" si="42"/>
        <v>#NUM!</v>
      </c>
      <c r="AF227" s="3">
        <f t="shared" si="43"/>
        <v>0</v>
      </c>
      <c r="AG227" s="3" t="e">
        <f t="shared" si="44"/>
        <v>#NUM!</v>
      </c>
    </row>
    <row r="228" spans="2:33" ht="15.75" customHeight="1" x14ac:dyDescent="0.2">
      <c r="B228" s="3" t="e">
        <f t="shared" si="45"/>
        <v>#NUM!</v>
      </c>
      <c r="C228" s="3" t="e">
        <f t="shared" si="17"/>
        <v>#NUM!</v>
      </c>
      <c r="D228" s="3">
        <f t="shared" si="18"/>
        <v>0</v>
      </c>
      <c r="E228" s="3" t="e">
        <f t="shared" si="19"/>
        <v>#NUM!</v>
      </c>
      <c r="F228" s="3">
        <f t="shared" si="20"/>
        <v>0</v>
      </c>
      <c r="G228" s="3" t="e">
        <f t="shared" si="21"/>
        <v>#NUM!</v>
      </c>
      <c r="H228" s="3">
        <f t="shared" si="22"/>
        <v>0</v>
      </c>
      <c r="I228" s="3" t="e">
        <f t="shared" si="23"/>
        <v>#NUM!</v>
      </c>
      <c r="J228" s="3" t="e">
        <f t="shared" si="46"/>
        <v>#NUM!</v>
      </c>
      <c r="K228" s="3" t="e">
        <f t="shared" si="24"/>
        <v>#NUM!</v>
      </c>
      <c r="L228" s="3">
        <f t="shared" si="25"/>
        <v>0</v>
      </c>
      <c r="M228" s="3" t="e">
        <f t="shared" si="26"/>
        <v>#NUM!</v>
      </c>
      <c r="N228" s="3">
        <f t="shared" si="27"/>
        <v>0</v>
      </c>
      <c r="O228" s="3" t="e">
        <f t="shared" si="28"/>
        <v>#NUM!</v>
      </c>
      <c r="P228" s="3">
        <f t="shared" si="29"/>
        <v>0</v>
      </c>
      <c r="Q228" s="3" t="e">
        <f t="shared" si="30"/>
        <v>#NUM!</v>
      </c>
      <c r="R228" s="3" t="e">
        <f t="shared" si="47"/>
        <v>#NUM!</v>
      </c>
      <c r="S228" s="3" t="e">
        <f t="shared" si="31"/>
        <v>#NUM!</v>
      </c>
      <c r="T228" s="3">
        <f t="shared" si="32"/>
        <v>0</v>
      </c>
      <c r="U228" s="3" t="e">
        <f t="shared" si="33"/>
        <v>#NUM!</v>
      </c>
      <c r="V228" s="3">
        <f t="shared" si="34"/>
        <v>0</v>
      </c>
      <c r="W228" s="3" t="e">
        <f t="shared" si="35"/>
        <v>#NUM!</v>
      </c>
      <c r="X228" s="3">
        <f t="shared" si="36"/>
        <v>0</v>
      </c>
      <c r="Y228" s="3" t="e">
        <f t="shared" si="37"/>
        <v>#NUM!</v>
      </c>
      <c r="Z228" s="3" t="e">
        <f t="shared" si="48"/>
        <v>#NUM!</v>
      </c>
      <c r="AA228" s="3" t="e">
        <f t="shared" si="38"/>
        <v>#NUM!</v>
      </c>
      <c r="AB228" s="3">
        <f t="shared" si="39"/>
        <v>0</v>
      </c>
      <c r="AC228" s="3" t="e">
        <f t="shared" si="40"/>
        <v>#NUM!</v>
      </c>
      <c r="AD228" s="3">
        <f t="shared" si="41"/>
        <v>0</v>
      </c>
      <c r="AE228" s="3" t="e">
        <f t="shared" si="42"/>
        <v>#NUM!</v>
      </c>
      <c r="AF228" s="3">
        <f t="shared" si="43"/>
        <v>0</v>
      </c>
      <c r="AG228" s="3" t="e">
        <f t="shared" si="44"/>
        <v>#NUM!</v>
      </c>
    </row>
    <row r="229" spans="2:33" ht="15.75" customHeight="1" x14ac:dyDescent="0.2">
      <c r="B229" s="3" t="e">
        <f t="shared" si="45"/>
        <v>#NUM!</v>
      </c>
      <c r="C229" s="3" t="e">
        <f t="shared" si="17"/>
        <v>#NUM!</v>
      </c>
      <c r="D229" s="3">
        <f t="shared" si="18"/>
        <v>0</v>
      </c>
      <c r="E229" s="3" t="e">
        <f t="shared" si="19"/>
        <v>#NUM!</v>
      </c>
      <c r="F229" s="3">
        <f t="shared" si="20"/>
        <v>0</v>
      </c>
      <c r="G229" s="3" t="e">
        <f t="shared" si="21"/>
        <v>#NUM!</v>
      </c>
      <c r="H229" s="3">
        <f t="shared" si="22"/>
        <v>0</v>
      </c>
      <c r="I229" s="3" t="e">
        <f t="shared" si="23"/>
        <v>#NUM!</v>
      </c>
      <c r="J229" s="3" t="e">
        <f t="shared" si="46"/>
        <v>#NUM!</v>
      </c>
      <c r="K229" s="3" t="e">
        <f t="shared" si="24"/>
        <v>#NUM!</v>
      </c>
      <c r="L229" s="3">
        <f t="shared" si="25"/>
        <v>0</v>
      </c>
      <c r="M229" s="3" t="e">
        <f t="shared" si="26"/>
        <v>#NUM!</v>
      </c>
      <c r="N229" s="3">
        <f t="shared" si="27"/>
        <v>0</v>
      </c>
      <c r="O229" s="3" t="e">
        <f t="shared" si="28"/>
        <v>#NUM!</v>
      </c>
      <c r="P229" s="3">
        <f t="shared" si="29"/>
        <v>0</v>
      </c>
      <c r="Q229" s="3" t="e">
        <f t="shared" si="30"/>
        <v>#NUM!</v>
      </c>
      <c r="R229" s="3" t="e">
        <f t="shared" si="47"/>
        <v>#NUM!</v>
      </c>
      <c r="S229" s="3" t="e">
        <f t="shared" si="31"/>
        <v>#NUM!</v>
      </c>
      <c r="T229" s="3">
        <f t="shared" si="32"/>
        <v>0</v>
      </c>
      <c r="U229" s="3" t="e">
        <f t="shared" si="33"/>
        <v>#NUM!</v>
      </c>
      <c r="V229" s="3">
        <f t="shared" si="34"/>
        <v>0</v>
      </c>
      <c r="W229" s="3" t="e">
        <f t="shared" si="35"/>
        <v>#NUM!</v>
      </c>
      <c r="X229" s="3">
        <f t="shared" si="36"/>
        <v>0</v>
      </c>
      <c r="Y229" s="3" t="e">
        <f t="shared" si="37"/>
        <v>#NUM!</v>
      </c>
      <c r="Z229" s="3" t="e">
        <f t="shared" si="48"/>
        <v>#NUM!</v>
      </c>
      <c r="AA229" s="3" t="e">
        <f t="shared" si="38"/>
        <v>#NUM!</v>
      </c>
      <c r="AB229" s="3">
        <f t="shared" si="39"/>
        <v>0</v>
      </c>
      <c r="AC229" s="3" t="e">
        <f t="shared" si="40"/>
        <v>#NUM!</v>
      </c>
      <c r="AD229" s="3">
        <f t="shared" si="41"/>
        <v>0</v>
      </c>
      <c r="AE229" s="3" t="e">
        <f t="shared" si="42"/>
        <v>#NUM!</v>
      </c>
      <c r="AF229" s="3">
        <f t="shared" si="43"/>
        <v>0</v>
      </c>
      <c r="AG229" s="3" t="e">
        <f t="shared" si="44"/>
        <v>#NUM!</v>
      </c>
    </row>
    <row r="230" spans="2:33" ht="15.75" customHeight="1" x14ac:dyDescent="0.2">
      <c r="B230" s="3" t="e">
        <f t="shared" si="45"/>
        <v>#NUM!</v>
      </c>
      <c r="C230" s="3" t="e">
        <f t="shared" si="17"/>
        <v>#NUM!</v>
      </c>
      <c r="D230" s="3">
        <f t="shared" si="18"/>
        <v>0</v>
      </c>
      <c r="E230" s="3" t="e">
        <f t="shared" si="19"/>
        <v>#NUM!</v>
      </c>
      <c r="F230" s="3">
        <f t="shared" si="20"/>
        <v>0</v>
      </c>
      <c r="G230" s="3" t="e">
        <f t="shared" si="21"/>
        <v>#NUM!</v>
      </c>
      <c r="H230" s="3">
        <f t="shared" si="22"/>
        <v>0</v>
      </c>
      <c r="I230" s="3" t="e">
        <f t="shared" si="23"/>
        <v>#NUM!</v>
      </c>
      <c r="J230" s="3" t="e">
        <f t="shared" si="46"/>
        <v>#NUM!</v>
      </c>
      <c r="K230" s="3" t="e">
        <f t="shared" si="24"/>
        <v>#NUM!</v>
      </c>
      <c r="L230" s="3">
        <f t="shared" si="25"/>
        <v>0</v>
      </c>
      <c r="M230" s="3" t="e">
        <f t="shared" si="26"/>
        <v>#NUM!</v>
      </c>
      <c r="N230" s="3">
        <f t="shared" si="27"/>
        <v>0</v>
      </c>
      <c r="O230" s="3" t="e">
        <f t="shared" si="28"/>
        <v>#NUM!</v>
      </c>
      <c r="P230" s="3">
        <f t="shared" si="29"/>
        <v>0</v>
      </c>
      <c r="Q230" s="3" t="e">
        <f t="shared" si="30"/>
        <v>#NUM!</v>
      </c>
      <c r="R230" s="3" t="e">
        <f t="shared" si="47"/>
        <v>#NUM!</v>
      </c>
      <c r="S230" s="3" t="e">
        <f t="shared" si="31"/>
        <v>#NUM!</v>
      </c>
      <c r="T230" s="3">
        <f t="shared" si="32"/>
        <v>0</v>
      </c>
      <c r="U230" s="3" t="e">
        <f t="shared" si="33"/>
        <v>#NUM!</v>
      </c>
      <c r="V230" s="3">
        <f t="shared" si="34"/>
        <v>0</v>
      </c>
      <c r="W230" s="3" t="e">
        <f t="shared" si="35"/>
        <v>#NUM!</v>
      </c>
      <c r="X230" s="3">
        <f t="shared" si="36"/>
        <v>0</v>
      </c>
      <c r="Y230" s="3" t="e">
        <f t="shared" si="37"/>
        <v>#NUM!</v>
      </c>
      <c r="Z230" s="3" t="e">
        <f t="shared" si="48"/>
        <v>#NUM!</v>
      </c>
      <c r="AA230" s="3" t="e">
        <f t="shared" si="38"/>
        <v>#NUM!</v>
      </c>
      <c r="AB230" s="3">
        <f t="shared" si="39"/>
        <v>0</v>
      </c>
      <c r="AC230" s="3" t="e">
        <f t="shared" si="40"/>
        <v>#NUM!</v>
      </c>
      <c r="AD230" s="3">
        <f t="shared" si="41"/>
        <v>0</v>
      </c>
      <c r="AE230" s="3" t="e">
        <f t="shared" si="42"/>
        <v>#NUM!</v>
      </c>
      <c r="AF230" s="3">
        <f t="shared" si="43"/>
        <v>0</v>
      </c>
      <c r="AG230" s="3" t="e">
        <f t="shared" si="44"/>
        <v>#NUM!</v>
      </c>
    </row>
    <row r="231" spans="2:33" ht="15.75" customHeight="1" x14ac:dyDescent="0.2">
      <c r="B231" s="3" t="e">
        <f t="shared" si="45"/>
        <v>#NUM!</v>
      </c>
      <c r="C231" s="3" t="e">
        <f t="shared" si="17"/>
        <v>#NUM!</v>
      </c>
      <c r="D231" s="3">
        <f t="shared" si="18"/>
        <v>0</v>
      </c>
      <c r="E231" s="3" t="e">
        <f t="shared" si="19"/>
        <v>#NUM!</v>
      </c>
      <c r="F231" s="3">
        <f t="shared" si="20"/>
        <v>0</v>
      </c>
      <c r="G231" s="3" t="e">
        <f t="shared" si="21"/>
        <v>#NUM!</v>
      </c>
      <c r="H231" s="3">
        <f t="shared" si="22"/>
        <v>0</v>
      </c>
      <c r="I231" s="3" t="e">
        <f t="shared" si="23"/>
        <v>#NUM!</v>
      </c>
      <c r="J231" s="3" t="e">
        <f t="shared" si="46"/>
        <v>#NUM!</v>
      </c>
      <c r="K231" s="3" t="e">
        <f t="shared" si="24"/>
        <v>#NUM!</v>
      </c>
      <c r="L231" s="3">
        <f t="shared" si="25"/>
        <v>0</v>
      </c>
      <c r="M231" s="3" t="e">
        <f t="shared" si="26"/>
        <v>#NUM!</v>
      </c>
      <c r="N231" s="3">
        <f t="shared" si="27"/>
        <v>0</v>
      </c>
      <c r="O231" s="3" t="e">
        <f t="shared" si="28"/>
        <v>#NUM!</v>
      </c>
      <c r="P231" s="3">
        <f t="shared" si="29"/>
        <v>0</v>
      </c>
      <c r="Q231" s="3" t="e">
        <f t="shared" si="30"/>
        <v>#NUM!</v>
      </c>
      <c r="R231" s="3" t="e">
        <f t="shared" si="47"/>
        <v>#NUM!</v>
      </c>
      <c r="S231" s="3" t="e">
        <f t="shared" si="31"/>
        <v>#NUM!</v>
      </c>
      <c r="T231" s="3">
        <f t="shared" si="32"/>
        <v>0</v>
      </c>
      <c r="U231" s="3" t="e">
        <f t="shared" si="33"/>
        <v>#NUM!</v>
      </c>
      <c r="V231" s="3">
        <f t="shared" si="34"/>
        <v>0</v>
      </c>
      <c r="W231" s="3" t="e">
        <f t="shared" si="35"/>
        <v>#NUM!</v>
      </c>
      <c r="X231" s="3">
        <f t="shared" si="36"/>
        <v>0</v>
      </c>
      <c r="Y231" s="3" t="e">
        <f t="shared" si="37"/>
        <v>#NUM!</v>
      </c>
      <c r="Z231" s="3" t="e">
        <f t="shared" si="48"/>
        <v>#NUM!</v>
      </c>
      <c r="AA231" s="3" t="e">
        <f t="shared" si="38"/>
        <v>#NUM!</v>
      </c>
      <c r="AB231" s="3">
        <f t="shared" si="39"/>
        <v>0</v>
      </c>
      <c r="AC231" s="3" t="e">
        <f t="shared" si="40"/>
        <v>#NUM!</v>
      </c>
      <c r="AD231" s="3">
        <f t="shared" si="41"/>
        <v>0</v>
      </c>
      <c r="AE231" s="3" t="e">
        <f t="shared" si="42"/>
        <v>#NUM!</v>
      </c>
      <c r="AF231" s="3">
        <f t="shared" si="43"/>
        <v>0</v>
      </c>
      <c r="AG231" s="3" t="e">
        <f t="shared" si="44"/>
        <v>#NUM!</v>
      </c>
    </row>
    <row r="232" spans="2:33" ht="15.75" customHeight="1" x14ac:dyDescent="0.2">
      <c r="B232" s="3" t="e">
        <f t="shared" si="45"/>
        <v>#NUM!</v>
      </c>
      <c r="C232" s="3" t="e">
        <f t="shared" si="17"/>
        <v>#NUM!</v>
      </c>
      <c r="D232" s="3">
        <f t="shared" si="18"/>
        <v>0</v>
      </c>
      <c r="E232" s="3" t="e">
        <f t="shared" si="19"/>
        <v>#NUM!</v>
      </c>
      <c r="F232" s="3">
        <f t="shared" si="20"/>
        <v>0</v>
      </c>
      <c r="G232" s="3" t="e">
        <f t="shared" si="21"/>
        <v>#NUM!</v>
      </c>
      <c r="H232" s="3">
        <f t="shared" si="22"/>
        <v>0</v>
      </c>
      <c r="I232" s="3" t="e">
        <f t="shared" si="23"/>
        <v>#NUM!</v>
      </c>
      <c r="J232" s="3" t="e">
        <f t="shared" si="46"/>
        <v>#NUM!</v>
      </c>
      <c r="K232" s="3" t="e">
        <f t="shared" si="24"/>
        <v>#NUM!</v>
      </c>
      <c r="L232" s="3">
        <f t="shared" si="25"/>
        <v>0</v>
      </c>
      <c r="M232" s="3" t="e">
        <f t="shared" si="26"/>
        <v>#NUM!</v>
      </c>
      <c r="N232" s="3">
        <f t="shared" si="27"/>
        <v>0</v>
      </c>
      <c r="O232" s="3" t="e">
        <f t="shared" si="28"/>
        <v>#NUM!</v>
      </c>
      <c r="P232" s="3">
        <f t="shared" si="29"/>
        <v>0</v>
      </c>
      <c r="Q232" s="3" t="e">
        <f t="shared" si="30"/>
        <v>#NUM!</v>
      </c>
      <c r="R232" s="3" t="e">
        <f t="shared" si="47"/>
        <v>#NUM!</v>
      </c>
      <c r="S232" s="3" t="e">
        <f t="shared" si="31"/>
        <v>#NUM!</v>
      </c>
      <c r="T232" s="3">
        <f t="shared" si="32"/>
        <v>0</v>
      </c>
      <c r="U232" s="3" t="e">
        <f t="shared" si="33"/>
        <v>#NUM!</v>
      </c>
      <c r="V232" s="3">
        <f t="shared" si="34"/>
        <v>0</v>
      </c>
      <c r="W232" s="3" t="e">
        <f t="shared" si="35"/>
        <v>#NUM!</v>
      </c>
      <c r="X232" s="3">
        <f t="shared" si="36"/>
        <v>0</v>
      </c>
      <c r="Y232" s="3" t="e">
        <f t="shared" si="37"/>
        <v>#NUM!</v>
      </c>
      <c r="Z232" s="3" t="e">
        <f t="shared" si="48"/>
        <v>#NUM!</v>
      </c>
      <c r="AA232" s="3" t="e">
        <f t="shared" si="38"/>
        <v>#NUM!</v>
      </c>
      <c r="AB232" s="3">
        <f t="shared" si="39"/>
        <v>0</v>
      </c>
      <c r="AC232" s="3" t="e">
        <f t="shared" si="40"/>
        <v>#NUM!</v>
      </c>
      <c r="AD232" s="3">
        <f t="shared" si="41"/>
        <v>0</v>
      </c>
      <c r="AE232" s="3" t="e">
        <f t="shared" si="42"/>
        <v>#NUM!</v>
      </c>
      <c r="AF232" s="3">
        <f t="shared" si="43"/>
        <v>0</v>
      </c>
      <c r="AG232" s="3" t="e">
        <f t="shared" si="44"/>
        <v>#NUM!</v>
      </c>
    </row>
    <row r="233" spans="2:33" ht="15.75" customHeight="1" x14ac:dyDescent="0.2">
      <c r="B233" s="3" t="e">
        <f t="shared" si="45"/>
        <v>#NUM!</v>
      </c>
      <c r="C233" s="3" t="e">
        <f t="shared" si="17"/>
        <v>#NUM!</v>
      </c>
      <c r="D233" s="3">
        <f t="shared" si="18"/>
        <v>0</v>
      </c>
      <c r="E233" s="3" t="e">
        <f t="shared" si="19"/>
        <v>#NUM!</v>
      </c>
      <c r="F233" s="3">
        <f t="shared" si="20"/>
        <v>0</v>
      </c>
      <c r="G233" s="3" t="e">
        <f t="shared" si="21"/>
        <v>#NUM!</v>
      </c>
      <c r="H233" s="3">
        <f t="shared" si="22"/>
        <v>0</v>
      </c>
      <c r="I233" s="3" t="e">
        <f t="shared" si="23"/>
        <v>#NUM!</v>
      </c>
      <c r="J233" s="3" t="e">
        <f t="shared" si="46"/>
        <v>#NUM!</v>
      </c>
      <c r="K233" s="3" t="e">
        <f t="shared" si="24"/>
        <v>#NUM!</v>
      </c>
      <c r="L233" s="3">
        <f t="shared" si="25"/>
        <v>0</v>
      </c>
      <c r="M233" s="3" t="e">
        <f t="shared" si="26"/>
        <v>#NUM!</v>
      </c>
      <c r="N233" s="3">
        <f t="shared" si="27"/>
        <v>0</v>
      </c>
      <c r="O233" s="3" t="e">
        <f t="shared" si="28"/>
        <v>#NUM!</v>
      </c>
      <c r="P233" s="3">
        <f t="shared" si="29"/>
        <v>0</v>
      </c>
      <c r="Q233" s="3" t="e">
        <f t="shared" si="30"/>
        <v>#NUM!</v>
      </c>
      <c r="R233" s="3" t="e">
        <f t="shared" si="47"/>
        <v>#NUM!</v>
      </c>
      <c r="S233" s="3" t="e">
        <f t="shared" si="31"/>
        <v>#NUM!</v>
      </c>
      <c r="T233" s="3">
        <f t="shared" si="32"/>
        <v>0</v>
      </c>
      <c r="U233" s="3" t="e">
        <f t="shared" si="33"/>
        <v>#NUM!</v>
      </c>
      <c r="V233" s="3">
        <f t="shared" si="34"/>
        <v>0</v>
      </c>
      <c r="W233" s="3" t="e">
        <f t="shared" si="35"/>
        <v>#NUM!</v>
      </c>
      <c r="X233" s="3">
        <f t="shared" si="36"/>
        <v>0</v>
      </c>
      <c r="Y233" s="3" t="e">
        <f t="shared" si="37"/>
        <v>#NUM!</v>
      </c>
      <c r="Z233" s="3" t="e">
        <f t="shared" si="48"/>
        <v>#NUM!</v>
      </c>
      <c r="AA233" s="3" t="e">
        <f t="shared" si="38"/>
        <v>#NUM!</v>
      </c>
      <c r="AB233" s="3">
        <f t="shared" si="39"/>
        <v>0</v>
      </c>
      <c r="AC233" s="3" t="e">
        <f t="shared" si="40"/>
        <v>#NUM!</v>
      </c>
      <c r="AD233" s="3">
        <f t="shared" si="41"/>
        <v>0</v>
      </c>
      <c r="AE233" s="3" t="e">
        <f t="shared" si="42"/>
        <v>#NUM!</v>
      </c>
      <c r="AF233" s="3">
        <f t="shared" si="43"/>
        <v>0</v>
      </c>
      <c r="AG233" s="3" t="e">
        <f t="shared" si="44"/>
        <v>#NUM!</v>
      </c>
    </row>
    <row r="234" spans="2:33" ht="15.75" customHeight="1" x14ac:dyDescent="0.2">
      <c r="B234" s="3" t="e">
        <f t="shared" si="45"/>
        <v>#NUM!</v>
      </c>
      <c r="C234" s="3" t="e">
        <f t="shared" si="17"/>
        <v>#NUM!</v>
      </c>
      <c r="D234" s="3">
        <f t="shared" si="18"/>
        <v>0</v>
      </c>
      <c r="E234" s="3" t="e">
        <f t="shared" si="19"/>
        <v>#NUM!</v>
      </c>
      <c r="F234" s="3">
        <f t="shared" si="20"/>
        <v>0</v>
      </c>
      <c r="G234" s="3" t="e">
        <f t="shared" si="21"/>
        <v>#NUM!</v>
      </c>
      <c r="H234" s="3">
        <f t="shared" si="22"/>
        <v>0</v>
      </c>
      <c r="I234" s="3" t="e">
        <f t="shared" si="23"/>
        <v>#NUM!</v>
      </c>
      <c r="J234" s="3" t="e">
        <f t="shared" si="46"/>
        <v>#NUM!</v>
      </c>
      <c r="K234" s="3" t="e">
        <f t="shared" si="24"/>
        <v>#NUM!</v>
      </c>
      <c r="L234" s="3">
        <f t="shared" si="25"/>
        <v>0</v>
      </c>
      <c r="M234" s="3" t="e">
        <f t="shared" si="26"/>
        <v>#NUM!</v>
      </c>
      <c r="N234" s="3">
        <f t="shared" si="27"/>
        <v>0</v>
      </c>
      <c r="O234" s="3" t="e">
        <f t="shared" si="28"/>
        <v>#NUM!</v>
      </c>
      <c r="P234" s="3">
        <f t="shared" si="29"/>
        <v>0</v>
      </c>
      <c r="Q234" s="3" t="e">
        <f t="shared" si="30"/>
        <v>#NUM!</v>
      </c>
      <c r="R234" s="3" t="e">
        <f t="shared" si="47"/>
        <v>#NUM!</v>
      </c>
      <c r="S234" s="3" t="e">
        <f t="shared" si="31"/>
        <v>#NUM!</v>
      </c>
      <c r="T234" s="3">
        <f t="shared" si="32"/>
        <v>0</v>
      </c>
      <c r="U234" s="3" t="e">
        <f t="shared" si="33"/>
        <v>#NUM!</v>
      </c>
      <c r="V234" s="3">
        <f t="shared" si="34"/>
        <v>0</v>
      </c>
      <c r="W234" s="3" t="e">
        <f t="shared" si="35"/>
        <v>#NUM!</v>
      </c>
      <c r="X234" s="3">
        <f t="shared" si="36"/>
        <v>0</v>
      </c>
      <c r="Y234" s="3" t="e">
        <f t="shared" si="37"/>
        <v>#NUM!</v>
      </c>
      <c r="Z234" s="3" t="e">
        <f t="shared" si="48"/>
        <v>#NUM!</v>
      </c>
      <c r="AA234" s="3" t="e">
        <f t="shared" si="38"/>
        <v>#NUM!</v>
      </c>
      <c r="AB234" s="3">
        <f t="shared" si="39"/>
        <v>0</v>
      </c>
      <c r="AC234" s="3" t="e">
        <f t="shared" si="40"/>
        <v>#NUM!</v>
      </c>
      <c r="AD234" s="3">
        <f t="shared" si="41"/>
        <v>0</v>
      </c>
      <c r="AE234" s="3" t="e">
        <f t="shared" si="42"/>
        <v>#NUM!</v>
      </c>
      <c r="AF234" s="3">
        <f t="shared" si="43"/>
        <v>0</v>
      </c>
      <c r="AG234" s="3" t="e">
        <f t="shared" si="44"/>
        <v>#NUM!</v>
      </c>
    </row>
    <row r="235" spans="2:33" ht="15.75" customHeight="1" x14ac:dyDescent="0.2">
      <c r="B235" s="3" t="e">
        <f t="shared" si="45"/>
        <v>#NUM!</v>
      </c>
      <c r="C235" s="3" t="e">
        <f t="shared" si="17"/>
        <v>#NUM!</v>
      </c>
      <c r="D235" s="3">
        <f t="shared" si="18"/>
        <v>0</v>
      </c>
      <c r="E235" s="3" t="e">
        <f t="shared" si="19"/>
        <v>#NUM!</v>
      </c>
      <c r="F235" s="3">
        <f t="shared" si="20"/>
        <v>0</v>
      </c>
      <c r="G235" s="3" t="e">
        <f t="shared" si="21"/>
        <v>#NUM!</v>
      </c>
      <c r="H235" s="3">
        <f t="shared" si="22"/>
        <v>0</v>
      </c>
      <c r="I235" s="3" t="e">
        <f t="shared" si="23"/>
        <v>#NUM!</v>
      </c>
      <c r="J235" s="3" t="e">
        <f t="shared" si="46"/>
        <v>#NUM!</v>
      </c>
      <c r="K235" s="3" t="e">
        <f t="shared" si="24"/>
        <v>#NUM!</v>
      </c>
      <c r="L235" s="3">
        <f t="shared" si="25"/>
        <v>0</v>
      </c>
      <c r="M235" s="3" t="e">
        <f t="shared" si="26"/>
        <v>#NUM!</v>
      </c>
      <c r="N235" s="3">
        <f t="shared" si="27"/>
        <v>0</v>
      </c>
      <c r="O235" s="3" t="e">
        <f t="shared" si="28"/>
        <v>#NUM!</v>
      </c>
      <c r="P235" s="3">
        <f t="shared" si="29"/>
        <v>0</v>
      </c>
      <c r="Q235" s="3" t="e">
        <f t="shared" si="30"/>
        <v>#NUM!</v>
      </c>
      <c r="R235" s="3" t="e">
        <f t="shared" si="47"/>
        <v>#NUM!</v>
      </c>
      <c r="S235" s="3" t="e">
        <f t="shared" si="31"/>
        <v>#NUM!</v>
      </c>
      <c r="T235" s="3">
        <f t="shared" si="32"/>
        <v>0</v>
      </c>
      <c r="U235" s="3" t="e">
        <f t="shared" si="33"/>
        <v>#NUM!</v>
      </c>
      <c r="V235" s="3">
        <f t="shared" si="34"/>
        <v>0</v>
      </c>
      <c r="W235" s="3" t="e">
        <f t="shared" si="35"/>
        <v>#NUM!</v>
      </c>
      <c r="X235" s="3">
        <f t="shared" si="36"/>
        <v>0</v>
      </c>
      <c r="Y235" s="3" t="e">
        <f t="shared" si="37"/>
        <v>#NUM!</v>
      </c>
      <c r="Z235" s="3" t="e">
        <f t="shared" si="48"/>
        <v>#NUM!</v>
      </c>
      <c r="AA235" s="3" t="e">
        <f t="shared" si="38"/>
        <v>#NUM!</v>
      </c>
      <c r="AB235" s="3">
        <f t="shared" si="39"/>
        <v>0</v>
      </c>
      <c r="AC235" s="3" t="e">
        <f t="shared" si="40"/>
        <v>#NUM!</v>
      </c>
      <c r="AD235" s="3">
        <f t="shared" si="41"/>
        <v>0</v>
      </c>
      <c r="AE235" s="3" t="e">
        <f t="shared" si="42"/>
        <v>#NUM!</v>
      </c>
      <c r="AF235" s="3">
        <f t="shared" si="43"/>
        <v>0</v>
      </c>
      <c r="AG235" s="3" t="e">
        <f t="shared" si="44"/>
        <v>#NUM!</v>
      </c>
    </row>
    <row r="236" spans="2:33" ht="15.75" customHeight="1" x14ac:dyDescent="0.2">
      <c r="B236" s="3" t="e">
        <f t="shared" si="45"/>
        <v>#NUM!</v>
      </c>
      <c r="C236" s="3" t="e">
        <f t="shared" si="17"/>
        <v>#NUM!</v>
      </c>
      <c r="D236" s="3">
        <f t="shared" si="18"/>
        <v>0</v>
      </c>
      <c r="E236" s="3" t="e">
        <f t="shared" si="19"/>
        <v>#NUM!</v>
      </c>
      <c r="F236" s="3">
        <f t="shared" si="20"/>
        <v>0</v>
      </c>
      <c r="G236" s="3" t="e">
        <f t="shared" si="21"/>
        <v>#NUM!</v>
      </c>
      <c r="H236" s="3">
        <f t="shared" si="22"/>
        <v>0</v>
      </c>
      <c r="I236" s="3" t="e">
        <f t="shared" si="23"/>
        <v>#NUM!</v>
      </c>
      <c r="J236" s="3" t="e">
        <f t="shared" si="46"/>
        <v>#NUM!</v>
      </c>
      <c r="K236" s="3" t="e">
        <f t="shared" si="24"/>
        <v>#NUM!</v>
      </c>
      <c r="L236" s="3">
        <f t="shared" si="25"/>
        <v>0</v>
      </c>
      <c r="M236" s="3" t="e">
        <f t="shared" si="26"/>
        <v>#NUM!</v>
      </c>
      <c r="N236" s="3">
        <f t="shared" si="27"/>
        <v>0</v>
      </c>
      <c r="O236" s="3" t="e">
        <f t="shared" si="28"/>
        <v>#NUM!</v>
      </c>
      <c r="P236" s="3">
        <f t="shared" si="29"/>
        <v>0</v>
      </c>
      <c r="Q236" s="3" t="e">
        <f t="shared" si="30"/>
        <v>#NUM!</v>
      </c>
      <c r="R236" s="3" t="e">
        <f t="shared" si="47"/>
        <v>#NUM!</v>
      </c>
      <c r="S236" s="3" t="e">
        <f t="shared" si="31"/>
        <v>#NUM!</v>
      </c>
      <c r="T236" s="3">
        <f t="shared" si="32"/>
        <v>0</v>
      </c>
      <c r="U236" s="3" t="e">
        <f t="shared" si="33"/>
        <v>#NUM!</v>
      </c>
      <c r="V236" s="3">
        <f t="shared" si="34"/>
        <v>0</v>
      </c>
      <c r="W236" s="3" t="e">
        <f t="shared" si="35"/>
        <v>#NUM!</v>
      </c>
      <c r="X236" s="3">
        <f t="shared" si="36"/>
        <v>0</v>
      </c>
      <c r="Y236" s="3" t="e">
        <f t="shared" si="37"/>
        <v>#NUM!</v>
      </c>
      <c r="Z236" s="3" t="e">
        <f t="shared" si="48"/>
        <v>#NUM!</v>
      </c>
      <c r="AA236" s="3" t="e">
        <f t="shared" si="38"/>
        <v>#NUM!</v>
      </c>
      <c r="AB236" s="3">
        <f t="shared" si="39"/>
        <v>0</v>
      </c>
      <c r="AC236" s="3" t="e">
        <f t="shared" si="40"/>
        <v>#NUM!</v>
      </c>
      <c r="AD236" s="3">
        <f t="shared" si="41"/>
        <v>0</v>
      </c>
      <c r="AE236" s="3" t="e">
        <f t="shared" si="42"/>
        <v>#NUM!</v>
      </c>
      <c r="AF236" s="3">
        <f t="shared" si="43"/>
        <v>0</v>
      </c>
      <c r="AG236" s="3" t="e">
        <f t="shared" si="44"/>
        <v>#NUM!</v>
      </c>
    </row>
    <row r="237" spans="2:33" ht="15.75" customHeight="1" x14ac:dyDescent="0.2">
      <c r="B237" s="3" t="e">
        <f t="shared" si="45"/>
        <v>#NUM!</v>
      </c>
      <c r="C237" s="3" t="e">
        <f t="shared" si="17"/>
        <v>#NUM!</v>
      </c>
      <c r="D237" s="3">
        <f t="shared" si="18"/>
        <v>0</v>
      </c>
      <c r="E237" s="3" t="e">
        <f t="shared" si="19"/>
        <v>#NUM!</v>
      </c>
      <c r="F237" s="3">
        <f t="shared" si="20"/>
        <v>0</v>
      </c>
      <c r="G237" s="3" t="e">
        <f t="shared" si="21"/>
        <v>#NUM!</v>
      </c>
      <c r="H237" s="3">
        <f t="shared" si="22"/>
        <v>0</v>
      </c>
      <c r="I237" s="3" t="e">
        <f t="shared" si="23"/>
        <v>#NUM!</v>
      </c>
      <c r="J237" s="3" t="e">
        <f t="shared" si="46"/>
        <v>#NUM!</v>
      </c>
      <c r="K237" s="3" t="e">
        <f t="shared" si="24"/>
        <v>#NUM!</v>
      </c>
      <c r="L237" s="3">
        <f t="shared" si="25"/>
        <v>0</v>
      </c>
      <c r="M237" s="3" t="e">
        <f t="shared" si="26"/>
        <v>#NUM!</v>
      </c>
      <c r="N237" s="3">
        <f t="shared" si="27"/>
        <v>0</v>
      </c>
      <c r="O237" s="3" t="e">
        <f t="shared" si="28"/>
        <v>#NUM!</v>
      </c>
      <c r="P237" s="3">
        <f t="shared" si="29"/>
        <v>0</v>
      </c>
      <c r="Q237" s="3" t="e">
        <f t="shared" si="30"/>
        <v>#NUM!</v>
      </c>
      <c r="R237" s="3" t="e">
        <f t="shared" si="47"/>
        <v>#NUM!</v>
      </c>
      <c r="S237" s="3" t="e">
        <f t="shared" si="31"/>
        <v>#NUM!</v>
      </c>
      <c r="T237" s="3">
        <f t="shared" si="32"/>
        <v>0</v>
      </c>
      <c r="U237" s="3" t="e">
        <f t="shared" si="33"/>
        <v>#NUM!</v>
      </c>
      <c r="V237" s="3">
        <f t="shared" si="34"/>
        <v>0</v>
      </c>
      <c r="W237" s="3" t="e">
        <f t="shared" si="35"/>
        <v>#NUM!</v>
      </c>
      <c r="X237" s="3">
        <f t="shared" si="36"/>
        <v>0</v>
      </c>
      <c r="Y237" s="3" t="e">
        <f t="shared" si="37"/>
        <v>#NUM!</v>
      </c>
      <c r="Z237" s="3" t="e">
        <f t="shared" si="48"/>
        <v>#NUM!</v>
      </c>
      <c r="AA237" s="3" t="e">
        <f t="shared" si="38"/>
        <v>#NUM!</v>
      </c>
      <c r="AB237" s="3">
        <f t="shared" si="39"/>
        <v>0</v>
      </c>
      <c r="AC237" s="3" t="e">
        <f t="shared" si="40"/>
        <v>#NUM!</v>
      </c>
      <c r="AD237" s="3">
        <f t="shared" si="41"/>
        <v>0</v>
      </c>
      <c r="AE237" s="3" t="e">
        <f t="shared" si="42"/>
        <v>#NUM!</v>
      </c>
      <c r="AF237" s="3">
        <f t="shared" si="43"/>
        <v>0</v>
      </c>
      <c r="AG237" s="3" t="e">
        <f t="shared" si="44"/>
        <v>#NUM!</v>
      </c>
    </row>
    <row r="238" spans="2:33" ht="15.75" customHeight="1" x14ac:dyDescent="0.2">
      <c r="B238" s="3" t="e">
        <f t="shared" si="45"/>
        <v>#NUM!</v>
      </c>
      <c r="C238" s="3" t="e">
        <f t="shared" si="17"/>
        <v>#NUM!</v>
      </c>
      <c r="D238" s="3">
        <f t="shared" si="18"/>
        <v>0</v>
      </c>
      <c r="E238" s="3" t="e">
        <f t="shared" si="19"/>
        <v>#NUM!</v>
      </c>
      <c r="F238" s="3">
        <f t="shared" si="20"/>
        <v>0</v>
      </c>
      <c r="G238" s="3" t="e">
        <f t="shared" si="21"/>
        <v>#NUM!</v>
      </c>
      <c r="H238" s="3">
        <f t="shared" si="22"/>
        <v>0</v>
      </c>
      <c r="I238" s="3" t="e">
        <f t="shared" si="23"/>
        <v>#NUM!</v>
      </c>
      <c r="J238" s="3" t="e">
        <f t="shared" si="46"/>
        <v>#NUM!</v>
      </c>
      <c r="K238" s="3" t="e">
        <f t="shared" si="24"/>
        <v>#NUM!</v>
      </c>
      <c r="L238" s="3">
        <f t="shared" si="25"/>
        <v>0</v>
      </c>
      <c r="M238" s="3" t="e">
        <f t="shared" si="26"/>
        <v>#NUM!</v>
      </c>
      <c r="N238" s="3">
        <f t="shared" si="27"/>
        <v>0</v>
      </c>
      <c r="O238" s="3" t="e">
        <f t="shared" si="28"/>
        <v>#NUM!</v>
      </c>
      <c r="P238" s="3">
        <f t="shared" si="29"/>
        <v>0</v>
      </c>
      <c r="Q238" s="3" t="e">
        <f t="shared" si="30"/>
        <v>#NUM!</v>
      </c>
      <c r="R238" s="3" t="e">
        <f t="shared" si="47"/>
        <v>#NUM!</v>
      </c>
      <c r="S238" s="3" t="e">
        <f t="shared" si="31"/>
        <v>#NUM!</v>
      </c>
      <c r="T238" s="3">
        <f t="shared" si="32"/>
        <v>0</v>
      </c>
      <c r="U238" s="3" t="e">
        <f t="shared" si="33"/>
        <v>#NUM!</v>
      </c>
      <c r="V238" s="3">
        <f t="shared" si="34"/>
        <v>0</v>
      </c>
      <c r="W238" s="3" t="e">
        <f t="shared" si="35"/>
        <v>#NUM!</v>
      </c>
      <c r="X238" s="3">
        <f t="shared" si="36"/>
        <v>0</v>
      </c>
      <c r="Y238" s="3" t="e">
        <f t="shared" si="37"/>
        <v>#NUM!</v>
      </c>
      <c r="Z238" s="3" t="e">
        <f t="shared" si="48"/>
        <v>#NUM!</v>
      </c>
      <c r="AA238" s="3" t="e">
        <f t="shared" si="38"/>
        <v>#NUM!</v>
      </c>
      <c r="AB238" s="3">
        <f t="shared" si="39"/>
        <v>0</v>
      </c>
      <c r="AC238" s="3" t="e">
        <f t="shared" si="40"/>
        <v>#NUM!</v>
      </c>
      <c r="AD238" s="3">
        <f t="shared" si="41"/>
        <v>0</v>
      </c>
      <c r="AE238" s="3" t="e">
        <f t="shared" si="42"/>
        <v>#NUM!</v>
      </c>
      <c r="AF238" s="3">
        <f t="shared" si="43"/>
        <v>0</v>
      </c>
      <c r="AG238" s="3" t="e">
        <f t="shared" si="44"/>
        <v>#NUM!</v>
      </c>
    </row>
    <row r="239" spans="2:33" ht="15.75" customHeight="1" x14ac:dyDescent="0.2">
      <c r="B239" s="3" t="e">
        <f t="shared" si="45"/>
        <v>#NUM!</v>
      </c>
      <c r="C239" s="3" t="e">
        <f t="shared" si="17"/>
        <v>#NUM!</v>
      </c>
      <c r="D239" s="3">
        <f t="shared" si="18"/>
        <v>0</v>
      </c>
      <c r="E239" s="3" t="e">
        <f t="shared" si="19"/>
        <v>#NUM!</v>
      </c>
      <c r="F239" s="3">
        <f t="shared" si="20"/>
        <v>0</v>
      </c>
      <c r="G239" s="3" t="e">
        <f t="shared" si="21"/>
        <v>#NUM!</v>
      </c>
      <c r="H239" s="3">
        <f t="shared" si="22"/>
        <v>0</v>
      </c>
      <c r="I239" s="3" t="e">
        <f t="shared" si="23"/>
        <v>#NUM!</v>
      </c>
      <c r="J239" s="3" t="e">
        <f t="shared" si="46"/>
        <v>#NUM!</v>
      </c>
      <c r="K239" s="3" t="e">
        <f t="shared" si="24"/>
        <v>#NUM!</v>
      </c>
      <c r="L239" s="3">
        <f t="shared" si="25"/>
        <v>0</v>
      </c>
      <c r="M239" s="3" t="e">
        <f t="shared" si="26"/>
        <v>#NUM!</v>
      </c>
      <c r="N239" s="3">
        <f t="shared" si="27"/>
        <v>0</v>
      </c>
      <c r="O239" s="3" t="e">
        <f t="shared" si="28"/>
        <v>#NUM!</v>
      </c>
      <c r="P239" s="3">
        <f t="shared" si="29"/>
        <v>0</v>
      </c>
      <c r="Q239" s="3" t="e">
        <f t="shared" si="30"/>
        <v>#NUM!</v>
      </c>
      <c r="R239" s="3" t="e">
        <f t="shared" si="47"/>
        <v>#NUM!</v>
      </c>
      <c r="S239" s="3" t="e">
        <f t="shared" si="31"/>
        <v>#NUM!</v>
      </c>
      <c r="T239" s="3">
        <f t="shared" si="32"/>
        <v>0</v>
      </c>
      <c r="U239" s="3" t="e">
        <f t="shared" si="33"/>
        <v>#NUM!</v>
      </c>
      <c r="V239" s="3">
        <f t="shared" si="34"/>
        <v>0</v>
      </c>
      <c r="W239" s="3" t="e">
        <f t="shared" si="35"/>
        <v>#NUM!</v>
      </c>
      <c r="X239" s="3">
        <f t="shared" si="36"/>
        <v>0</v>
      </c>
      <c r="Y239" s="3" t="e">
        <f t="shared" si="37"/>
        <v>#NUM!</v>
      </c>
      <c r="Z239" s="3" t="e">
        <f t="shared" si="48"/>
        <v>#NUM!</v>
      </c>
      <c r="AA239" s="3" t="e">
        <f t="shared" si="38"/>
        <v>#NUM!</v>
      </c>
      <c r="AB239" s="3">
        <f t="shared" si="39"/>
        <v>0</v>
      </c>
      <c r="AC239" s="3" t="e">
        <f t="shared" si="40"/>
        <v>#NUM!</v>
      </c>
      <c r="AD239" s="3">
        <f t="shared" si="41"/>
        <v>0</v>
      </c>
      <c r="AE239" s="3" t="e">
        <f t="shared" si="42"/>
        <v>#NUM!</v>
      </c>
      <c r="AF239" s="3">
        <f t="shared" si="43"/>
        <v>0</v>
      </c>
      <c r="AG239" s="3" t="e">
        <f t="shared" si="44"/>
        <v>#NUM!</v>
      </c>
    </row>
    <row r="240" spans="2:33" ht="15.75" customHeight="1" x14ac:dyDescent="0.2">
      <c r="B240" s="3" t="e">
        <f t="shared" si="45"/>
        <v>#NUM!</v>
      </c>
      <c r="C240" s="3" t="e">
        <f t="shared" si="17"/>
        <v>#NUM!</v>
      </c>
      <c r="D240" s="3">
        <f t="shared" si="18"/>
        <v>0</v>
      </c>
      <c r="E240" s="3" t="e">
        <f t="shared" si="19"/>
        <v>#NUM!</v>
      </c>
      <c r="F240" s="3">
        <f t="shared" si="20"/>
        <v>0</v>
      </c>
      <c r="G240" s="3" t="e">
        <f t="shared" si="21"/>
        <v>#NUM!</v>
      </c>
      <c r="H240" s="3">
        <f t="shared" si="22"/>
        <v>0</v>
      </c>
      <c r="I240" s="3" t="e">
        <f t="shared" si="23"/>
        <v>#NUM!</v>
      </c>
      <c r="J240" s="3" t="e">
        <f t="shared" si="46"/>
        <v>#NUM!</v>
      </c>
      <c r="K240" s="3" t="e">
        <f t="shared" si="24"/>
        <v>#NUM!</v>
      </c>
      <c r="L240" s="3">
        <f t="shared" si="25"/>
        <v>0</v>
      </c>
      <c r="M240" s="3" t="e">
        <f t="shared" si="26"/>
        <v>#NUM!</v>
      </c>
      <c r="N240" s="3">
        <f t="shared" si="27"/>
        <v>0</v>
      </c>
      <c r="O240" s="3" t="e">
        <f t="shared" si="28"/>
        <v>#NUM!</v>
      </c>
      <c r="P240" s="3">
        <f t="shared" si="29"/>
        <v>0</v>
      </c>
      <c r="Q240" s="3" t="e">
        <f t="shared" si="30"/>
        <v>#NUM!</v>
      </c>
      <c r="R240" s="3" t="e">
        <f t="shared" si="47"/>
        <v>#NUM!</v>
      </c>
      <c r="S240" s="3" t="e">
        <f t="shared" si="31"/>
        <v>#NUM!</v>
      </c>
      <c r="T240" s="3">
        <f t="shared" si="32"/>
        <v>0</v>
      </c>
      <c r="U240" s="3" t="e">
        <f t="shared" si="33"/>
        <v>#NUM!</v>
      </c>
      <c r="V240" s="3">
        <f t="shared" si="34"/>
        <v>0</v>
      </c>
      <c r="W240" s="3" t="e">
        <f t="shared" si="35"/>
        <v>#NUM!</v>
      </c>
      <c r="X240" s="3">
        <f t="shared" si="36"/>
        <v>0</v>
      </c>
      <c r="Y240" s="3" t="e">
        <f t="shared" si="37"/>
        <v>#NUM!</v>
      </c>
      <c r="Z240" s="3" t="e">
        <f t="shared" si="48"/>
        <v>#NUM!</v>
      </c>
      <c r="AA240" s="3" t="e">
        <f t="shared" si="38"/>
        <v>#NUM!</v>
      </c>
      <c r="AB240" s="3">
        <f t="shared" si="39"/>
        <v>0</v>
      </c>
      <c r="AC240" s="3" t="e">
        <f t="shared" si="40"/>
        <v>#NUM!</v>
      </c>
      <c r="AD240" s="3">
        <f t="shared" si="41"/>
        <v>0</v>
      </c>
      <c r="AE240" s="3" t="e">
        <f t="shared" si="42"/>
        <v>#NUM!</v>
      </c>
      <c r="AF240" s="3">
        <f t="shared" si="43"/>
        <v>0</v>
      </c>
      <c r="AG240" s="3" t="e">
        <f t="shared" si="44"/>
        <v>#NUM!</v>
      </c>
    </row>
    <row r="241" spans="2:33" ht="15.75" customHeight="1" x14ac:dyDescent="0.2">
      <c r="B241" s="3" t="e">
        <f t="shared" si="45"/>
        <v>#NUM!</v>
      </c>
      <c r="C241" s="3" t="e">
        <f t="shared" si="17"/>
        <v>#NUM!</v>
      </c>
      <c r="D241" s="3">
        <f t="shared" si="18"/>
        <v>0</v>
      </c>
      <c r="E241" s="3" t="e">
        <f t="shared" si="19"/>
        <v>#NUM!</v>
      </c>
      <c r="F241" s="3">
        <f t="shared" si="20"/>
        <v>0</v>
      </c>
      <c r="G241" s="3" t="e">
        <f t="shared" si="21"/>
        <v>#NUM!</v>
      </c>
      <c r="H241" s="3">
        <f t="shared" si="22"/>
        <v>0</v>
      </c>
      <c r="I241" s="3" t="e">
        <f t="shared" si="23"/>
        <v>#NUM!</v>
      </c>
      <c r="J241" s="3" t="e">
        <f t="shared" si="46"/>
        <v>#NUM!</v>
      </c>
      <c r="K241" s="3" t="e">
        <f t="shared" si="24"/>
        <v>#NUM!</v>
      </c>
      <c r="L241" s="3">
        <f t="shared" si="25"/>
        <v>0</v>
      </c>
      <c r="M241" s="3" t="e">
        <f t="shared" si="26"/>
        <v>#NUM!</v>
      </c>
      <c r="N241" s="3">
        <f t="shared" si="27"/>
        <v>0</v>
      </c>
      <c r="O241" s="3" t="e">
        <f t="shared" si="28"/>
        <v>#NUM!</v>
      </c>
      <c r="P241" s="3">
        <f t="shared" si="29"/>
        <v>0</v>
      </c>
      <c r="Q241" s="3" t="e">
        <f t="shared" si="30"/>
        <v>#NUM!</v>
      </c>
      <c r="R241" s="3" t="e">
        <f t="shared" si="47"/>
        <v>#NUM!</v>
      </c>
      <c r="S241" s="3" t="e">
        <f t="shared" si="31"/>
        <v>#NUM!</v>
      </c>
      <c r="T241" s="3">
        <f t="shared" si="32"/>
        <v>0</v>
      </c>
      <c r="U241" s="3" t="e">
        <f t="shared" si="33"/>
        <v>#NUM!</v>
      </c>
      <c r="V241" s="3">
        <f t="shared" si="34"/>
        <v>0</v>
      </c>
      <c r="W241" s="3" t="e">
        <f t="shared" si="35"/>
        <v>#NUM!</v>
      </c>
      <c r="X241" s="3">
        <f t="shared" si="36"/>
        <v>0</v>
      </c>
      <c r="Y241" s="3" t="e">
        <f t="shared" si="37"/>
        <v>#NUM!</v>
      </c>
      <c r="Z241" s="3" t="e">
        <f t="shared" si="48"/>
        <v>#NUM!</v>
      </c>
      <c r="AA241" s="3" t="e">
        <f t="shared" si="38"/>
        <v>#NUM!</v>
      </c>
      <c r="AB241" s="3">
        <f t="shared" si="39"/>
        <v>0</v>
      </c>
      <c r="AC241" s="3" t="e">
        <f t="shared" si="40"/>
        <v>#NUM!</v>
      </c>
      <c r="AD241" s="3">
        <f t="shared" si="41"/>
        <v>0</v>
      </c>
      <c r="AE241" s="3" t="e">
        <f t="shared" si="42"/>
        <v>#NUM!</v>
      </c>
      <c r="AF241" s="3">
        <f t="shared" si="43"/>
        <v>0</v>
      </c>
      <c r="AG241" s="3" t="e">
        <f t="shared" si="44"/>
        <v>#NUM!</v>
      </c>
    </row>
    <row r="242" spans="2:33" ht="15.75" customHeight="1" x14ac:dyDescent="0.2">
      <c r="B242" s="3" t="e">
        <f t="shared" si="45"/>
        <v>#NUM!</v>
      </c>
      <c r="C242" s="3" t="e">
        <f t="shared" si="17"/>
        <v>#NUM!</v>
      </c>
      <c r="D242" s="3">
        <f t="shared" si="18"/>
        <v>0</v>
      </c>
      <c r="E242" s="3" t="e">
        <f t="shared" si="19"/>
        <v>#NUM!</v>
      </c>
      <c r="F242" s="3">
        <f t="shared" si="20"/>
        <v>0</v>
      </c>
      <c r="G242" s="3" t="e">
        <f t="shared" si="21"/>
        <v>#NUM!</v>
      </c>
      <c r="H242" s="3">
        <f t="shared" si="22"/>
        <v>0</v>
      </c>
      <c r="I242" s="3" t="e">
        <f t="shared" si="23"/>
        <v>#NUM!</v>
      </c>
      <c r="J242" s="3" t="e">
        <f t="shared" si="46"/>
        <v>#NUM!</v>
      </c>
      <c r="K242" s="3" t="e">
        <f t="shared" si="24"/>
        <v>#NUM!</v>
      </c>
      <c r="L242" s="3">
        <f t="shared" si="25"/>
        <v>0</v>
      </c>
      <c r="M242" s="3" t="e">
        <f t="shared" si="26"/>
        <v>#NUM!</v>
      </c>
      <c r="N242" s="3">
        <f t="shared" si="27"/>
        <v>0</v>
      </c>
      <c r="O242" s="3" t="e">
        <f t="shared" si="28"/>
        <v>#NUM!</v>
      </c>
      <c r="P242" s="3">
        <f t="shared" si="29"/>
        <v>0</v>
      </c>
      <c r="Q242" s="3" t="e">
        <f t="shared" si="30"/>
        <v>#NUM!</v>
      </c>
      <c r="R242" s="3" t="e">
        <f t="shared" si="47"/>
        <v>#NUM!</v>
      </c>
      <c r="S242" s="3" t="e">
        <f t="shared" si="31"/>
        <v>#NUM!</v>
      </c>
      <c r="T242" s="3">
        <f t="shared" si="32"/>
        <v>0</v>
      </c>
      <c r="U242" s="3" t="e">
        <f t="shared" si="33"/>
        <v>#NUM!</v>
      </c>
      <c r="V242" s="3">
        <f t="shared" si="34"/>
        <v>0</v>
      </c>
      <c r="W242" s="3" t="e">
        <f t="shared" si="35"/>
        <v>#NUM!</v>
      </c>
      <c r="X242" s="3">
        <f t="shared" si="36"/>
        <v>0</v>
      </c>
      <c r="Y242" s="3" t="e">
        <f t="shared" si="37"/>
        <v>#NUM!</v>
      </c>
      <c r="Z242" s="3" t="e">
        <f t="shared" si="48"/>
        <v>#NUM!</v>
      </c>
      <c r="AA242" s="3" t="e">
        <f t="shared" si="38"/>
        <v>#NUM!</v>
      </c>
      <c r="AB242" s="3">
        <f t="shared" si="39"/>
        <v>0</v>
      </c>
      <c r="AC242" s="3" t="e">
        <f t="shared" si="40"/>
        <v>#NUM!</v>
      </c>
      <c r="AD242" s="3">
        <f t="shared" si="41"/>
        <v>0</v>
      </c>
      <c r="AE242" s="3" t="e">
        <f t="shared" si="42"/>
        <v>#NUM!</v>
      </c>
      <c r="AF242" s="3">
        <f t="shared" si="43"/>
        <v>0</v>
      </c>
      <c r="AG242" s="3" t="e">
        <f t="shared" si="44"/>
        <v>#NUM!</v>
      </c>
    </row>
    <row r="243" spans="2:33" ht="15.75" customHeight="1" x14ac:dyDescent="0.2">
      <c r="B243" s="3" t="e">
        <f t="shared" si="45"/>
        <v>#NUM!</v>
      </c>
      <c r="C243" s="3" t="e">
        <f t="shared" si="17"/>
        <v>#NUM!</v>
      </c>
      <c r="D243" s="3">
        <f t="shared" si="18"/>
        <v>0</v>
      </c>
      <c r="E243" s="3" t="e">
        <f t="shared" si="19"/>
        <v>#NUM!</v>
      </c>
      <c r="F243" s="3">
        <f t="shared" si="20"/>
        <v>0</v>
      </c>
      <c r="G243" s="3" t="e">
        <f t="shared" si="21"/>
        <v>#NUM!</v>
      </c>
      <c r="H243" s="3">
        <f t="shared" si="22"/>
        <v>0</v>
      </c>
      <c r="I243" s="3" t="e">
        <f t="shared" si="23"/>
        <v>#NUM!</v>
      </c>
      <c r="J243" s="3" t="e">
        <f t="shared" si="46"/>
        <v>#NUM!</v>
      </c>
      <c r="K243" s="3" t="e">
        <f t="shared" si="24"/>
        <v>#NUM!</v>
      </c>
      <c r="L243" s="3">
        <f t="shared" si="25"/>
        <v>0</v>
      </c>
      <c r="M243" s="3" t="e">
        <f t="shared" si="26"/>
        <v>#NUM!</v>
      </c>
      <c r="N243" s="3">
        <f t="shared" si="27"/>
        <v>0</v>
      </c>
      <c r="O243" s="3" t="e">
        <f t="shared" si="28"/>
        <v>#NUM!</v>
      </c>
      <c r="P243" s="3">
        <f t="shared" si="29"/>
        <v>0</v>
      </c>
      <c r="Q243" s="3" t="e">
        <f t="shared" si="30"/>
        <v>#NUM!</v>
      </c>
      <c r="R243" s="3" t="e">
        <f t="shared" si="47"/>
        <v>#NUM!</v>
      </c>
      <c r="S243" s="3" t="e">
        <f t="shared" si="31"/>
        <v>#NUM!</v>
      </c>
      <c r="T243" s="3">
        <f t="shared" si="32"/>
        <v>0</v>
      </c>
      <c r="U243" s="3" t="e">
        <f t="shared" si="33"/>
        <v>#NUM!</v>
      </c>
      <c r="V243" s="3">
        <f t="shared" si="34"/>
        <v>0</v>
      </c>
      <c r="W243" s="3" t="e">
        <f t="shared" si="35"/>
        <v>#NUM!</v>
      </c>
      <c r="X243" s="3">
        <f t="shared" si="36"/>
        <v>0</v>
      </c>
      <c r="Y243" s="3" t="e">
        <f t="shared" si="37"/>
        <v>#NUM!</v>
      </c>
      <c r="Z243" s="3" t="e">
        <f t="shared" si="48"/>
        <v>#NUM!</v>
      </c>
      <c r="AA243" s="3" t="e">
        <f t="shared" si="38"/>
        <v>#NUM!</v>
      </c>
      <c r="AB243" s="3">
        <f t="shared" si="39"/>
        <v>0</v>
      </c>
      <c r="AC243" s="3" t="e">
        <f t="shared" si="40"/>
        <v>#NUM!</v>
      </c>
      <c r="AD243" s="3">
        <f t="shared" si="41"/>
        <v>0</v>
      </c>
      <c r="AE243" s="3" t="e">
        <f t="shared" si="42"/>
        <v>#NUM!</v>
      </c>
      <c r="AF243" s="3">
        <f t="shared" si="43"/>
        <v>0</v>
      </c>
      <c r="AG243" s="3" t="e">
        <f t="shared" si="44"/>
        <v>#NUM!</v>
      </c>
    </row>
    <row r="244" spans="2:33" ht="15.75" customHeight="1" x14ac:dyDescent="0.2">
      <c r="B244" s="3" t="e">
        <f t="shared" si="45"/>
        <v>#NUM!</v>
      </c>
      <c r="C244" s="3" t="e">
        <f t="shared" si="17"/>
        <v>#NUM!</v>
      </c>
      <c r="D244" s="3">
        <f t="shared" si="18"/>
        <v>0</v>
      </c>
      <c r="E244" s="3" t="e">
        <f t="shared" si="19"/>
        <v>#NUM!</v>
      </c>
      <c r="F244" s="3">
        <f t="shared" si="20"/>
        <v>0</v>
      </c>
      <c r="G244" s="3" t="e">
        <f t="shared" si="21"/>
        <v>#NUM!</v>
      </c>
      <c r="H244" s="3">
        <f t="shared" si="22"/>
        <v>0</v>
      </c>
      <c r="I244" s="3" t="e">
        <f t="shared" si="23"/>
        <v>#NUM!</v>
      </c>
      <c r="J244" s="3" t="e">
        <f t="shared" si="46"/>
        <v>#NUM!</v>
      </c>
      <c r="K244" s="3" t="e">
        <f t="shared" si="24"/>
        <v>#NUM!</v>
      </c>
      <c r="L244" s="3">
        <f t="shared" si="25"/>
        <v>0</v>
      </c>
      <c r="M244" s="3" t="e">
        <f t="shared" si="26"/>
        <v>#NUM!</v>
      </c>
      <c r="N244" s="3">
        <f t="shared" si="27"/>
        <v>0</v>
      </c>
      <c r="O244" s="3" t="e">
        <f t="shared" si="28"/>
        <v>#NUM!</v>
      </c>
      <c r="P244" s="3">
        <f t="shared" si="29"/>
        <v>0</v>
      </c>
      <c r="Q244" s="3" t="e">
        <f t="shared" si="30"/>
        <v>#NUM!</v>
      </c>
      <c r="R244" s="3" t="e">
        <f t="shared" si="47"/>
        <v>#NUM!</v>
      </c>
      <c r="S244" s="3" t="e">
        <f t="shared" si="31"/>
        <v>#NUM!</v>
      </c>
      <c r="T244" s="3">
        <f t="shared" si="32"/>
        <v>0</v>
      </c>
      <c r="U244" s="3" t="e">
        <f t="shared" si="33"/>
        <v>#NUM!</v>
      </c>
      <c r="V244" s="3">
        <f t="shared" si="34"/>
        <v>0</v>
      </c>
      <c r="W244" s="3" t="e">
        <f t="shared" si="35"/>
        <v>#NUM!</v>
      </c>
      <c r="X244" s="3">
        <f t="shared" si="36"/>
        <v>0</v>
      </c>
      <c r="Y244" s="3" t="e">
        <f t="shared" si="37"/>
        <v>#NUM!</v>
      </c>
      <c r="Z244" s="3" t="e">
        <f t="shared" si="48"/>
        <v>#NUM!</v>
      </c>
      <c r="AA244" s="3" t="e">
        <f t="shared" si="38"/>
        <v>#NUM!</v>
      </c>
      <c r="AB244" s="3">
        <f t="shared" si="39"/>
        <v>0</v>
      </c>
      <c r="AC244" s="3" t="e">
        <f t="shared" si="40"/>
        <v>#NUM!</v>
      </c>
      <c r="AD244" s="3">
        <f t="shared" si="41"/>
        <v>0</v>
      </c>
      <c r="AE244" s="3" t="e">
        <f t="shared" si="42"/>
        <v>#NUM!</v>
      </c>
      <c r="AF244" s="3">
        <f t="shared" si="43"/>
        <v>0</v>
      </c>
      <c r="AG244" s="3" t="e">
        <f t="shared" si="44"/>
        <v>#NUM!</v>
      </c>
    </row>
    <row r="245" spans="2:33" ht="15.75" customHeight="1" x14ac:dyDescent="0.2">
      <c r="B245" s="3" t="e">
        <f t="shared" si="45"/>
        <v>#NUM!</v>
      </c>
      <c r="C245" s="3" t="e">
        <f t="shared" si="17"/>
        <v>#NUM!</v>
      </c>
      <c r="D245" s="3">
        <f t="shared" si="18"/>
        <v>0</v>
      </c>
      <c r="E245" s="3" t="e">
        <f t="shared" si="19"/>
        <v>#NUM!</v>
      </c>
      <c r="F245" s="3">
        <f t="shared" si="20"/>
        <v>0</v>
      </c>
      <c r="G245" s="3" t="e">
        <f t="shared" si="21"/>
        <v>#NUM!</v>
      </c>
      <c r="H245" s="3">
        <f t="shared" si="22"/>
        <v>0</v>
      </c>
      <c r="I245" s="3" t="e">
        <f t="shared" si="23"/>
        <v>#NUM!</v>
      </c>
      <c r="J245" s="3" t="e">
        <f t="shared" si="46"/>
        <v>#NUM!</v>
      </c>
      <c r="K245" s="3" t="e">
        <f t="shared" si="24"/>
        <v>#NUM!</v>
      </c>
      <c r="L245" s="3">
        <f t="shared" si="25"/>
        <v>0</v>
      </c>
      <c r="M245" s="3" t="e">
        <f t="shared" si="26"/>
        <v>#NUM!</v>
      </c>
      <c r="N245" s="3">
        <f t="shared" si="27"/>
        <v>0</v>
      </c>
      <c r="O245" s="3" t="e">
        <f t="shared" si="28"/>
        <v>#NUM!</v>
      </c>
      <c r="P245" s="3">
        <f t="shared" si="29"/>
        <v>0</v>
      </c>
      <c r="Q245" s="3" t="e">
        <f t="shared" si="30"/>
        <v>#NUM!</v>
      </c>
      <c r="R245" s="3" t="e">
        <f t="shared" si="47"/>
        <v>#NUM!</v>
      </c>
      <c r="S245" s="3" t="e">
        <f t="shared" si="31"/>
        <v>#NUM!</v>
      </c>
      <c r="T245" s="3">
        <f t="shared" si="32"/>
        <v>0</v>
      </c>
      <c r="U245" s="3" t="e">
        <f t="shared" si="33"/>
        <v>#NUM!</v>
      </c>
      <c r="V245" s="3">
        <f t="shared" si="34"/>
        <v>0</v>
      </c>
      <c r="W245" s="3" t="e">
        <f t="shared" si="35"/>
        <v>#NUM!</v>
      </c>
      <c r="X245" s="3">
        <f t="shared" si="36"/>
        <v>0</v>
      </c>
      <c r="Y245" s="3" t="e">
        <f t="shared" si="37"/>
        <v>#NUM!</v>
      </c>
      <c r="Z245" s="3" t="e">
        <f t="shared" si="48"/>
        <v>#NUM!</v>
      </c>
      <c r="AA245" s="3" t="e">
        <f t="shared" si="38"/>
        <v>#NUM!</v>
      </c>
      <c r="AB245" s="3">
        <f t="shared" si="39"/>
        <v>0</v>
      </c>
      <c r="AC245" s="3" t="e">
        <f t="shared" si="40"/>
        <v>#NUM!</v>
      </c>
      <c r="AD245" s="3">
        <f t="shared" si="41"/>
        <v>0</v>
      </c>
      <c r="AE245" s="3" t="e">
        <f t="shared" si="42"/>
        <v>#NUM!</v>
      </c>
      <c r="AF245" s="3">
        <f t="shared" si="43"/>
        <v>0</v>
      </c>
      <c r="AG245" s="3" t="e">
        <f t="shared" si="44"/>
        <v>#NUM!</v>
      </c>
    </row>
    <row r="246" spans="2:33" ht="15.75" customHeight="1" x14ac:dyDescent="0.2">
      <c r="B246" s="3" t="e">
        <f t="shared" si="45"/>
        <v>#NUM!</v>
      </c>
      <c r="C246" s="3" t="e">
        <f t="shared" si="17"/>
        <v>#NUM!</v>
      </c>
      <c r="D246" s="3">
        <f t="shared" si="18"/>
        <v>0</v>
      </c>
      <c r="E246" s="3" t="e">
        <f t="shared" si="19"/>
        <v>#NUM!</v>
      </c>
      <c r="F246" s="3">
        <f t="shared" si="20"/>
        <v>0</v>
      </c>
      <c r="G246" s="3" t="e">
        <f t="shared" si="21"/>
        <v>#NUM!</v>
      </c>
      <c r="H246" s="3">
        <f t="shared" si="22"/>
        <v>0</v>
      </c>
      <c r="I246" s="3" t="e">
        <f t="shared" si="23"/>
        <v>#NUM!</v>
      </c>
      <c r="J246" s="3" t="e">
        <f t="shared" si="46"/>
        <v>#NUM!</v>
      </c>
      <c r="K246" s="3" t="e">
        <f t="shared" si="24"/>
        <v>#NUM!</v>
      </c>
      <c r="L246" s="3">
        <f t="shared" si="25"/>
        <v>0</v>
      </c>
      <c r="M246" s="3" t="e">
        <f t="shared" si="26"/>
        <v>#NUM!</v>
      </c>
      <c r="N246" s="3">
        <f t="shared" si="27"/>
        <v>0</v>
      </c>
      <c r="O246" s="3" t="e">
        <f t="shared" si="28"/>
        <v>#NUM!</v>
      </c>
      <c r="P246" s="3">
        <f t="shared" si="29"/>
        <v>0</v>
      </c>
      <c r="Q246" s="3" t="e">
        <f t="shared" si="30"/>
        <v>#NUM!</v>
      </c>
      <c r="R246" s="3" t="e">
        <f t="shared" si="47"/>
        <v>#NUM!</v>
      </c>
      <c r="S246" s="3" t="e">
        <f t="shared" si="31"/>
        <v>#NUM!</v>
      </c>
      <c r="T246" s="3">
        <f t="shared" si="32"/>
        <v>0</v>
      </c>
      <c r="U246" s="3" t="e">
        <f t="shared" si="33"/>
        <v>#NUM!</v>
      </c>
      <c r="V246" s="3">
        <f t="shared" si="34"/>
        <v>0</v>
      </c>
      <c r="W246" s="3" t="e">
        <f t="shared" si="35"/>
        <v>#NUM!</v>
      </c>
      <c r="X246" s="3">
        <f t="shared" si="36"/>
        <v>0</v>
      </c>
      <c r="Y246" s="3" t="e">
        <f t="shared" si="37"/>
        <v>#NUM!</v>
      </c>
      <c r="Z246" s="3" t="e">
        <f t="shared" si="48"/>
        <v>#NUM!</v>
      </c>
      <c r="AA246" s="3" t="e">
        <f t="shared" si="38"/>
        <v>#NUM!</v>
      </c>
      <c r="AB246" s="3">
        <f t="shared" si="39"/>
        <v>0</v>
      </c>
      <c r="AC246" s="3" t="e">
        <f t="shared" si="40"/>
        <v>#NUM!</v>
      </c>
      <c r="AD246" s="3">
        <f t="shared" si="41"/>
        <v>0</v>
      </c>
      <c r="AE246" s="3" t="e">
        <f t="shared" si="42"/>
        <v>#NUM!</v>
      </c>
      <c r="AF246" s="3">
        <f t="shared" si="43"/>
        <v>0</v>
      </c>
      <c r="AG246" s="3" t="e">
        <f t="shared" si="44"/>
        <v>#NUM!</v>
      </c>
    </row>
    <row r="247" spans="2:33" ht="15.75" customHeight="1" x14ac:dyDescent="0.2">
      <c r="B247" s="3" t="e">
        <f t="shared" si="45"/>
        <v>#NUM!</v>
      </c>
      <c r="C247" s="3" t="e">
        <f t="shared" si="17"/>
        <v>#NUM!</v>
      </c>
      <c r="D247" s="3">
        <f t="shared" si="18"/>
        <v>0</v>
      </c>
      <c r="E247" s="3" t="e">
        <f t="shared" si="19"/>
        <v>#NUM!</v>
      </c>
      <c r="F247" s="3">
        <f t="shared" si="20"/>
        <v>0</v>
      </c>
      <c r="G247" s="3" t="e">
        <f t="shared" si="21"/>
        <v>#NUM!</v>
      </c>
      <c r="H247" s="3">
        <f t="shared" si="22"/>
        <v>0</v>
      </c>
      <c r="I247" s="3" t="e">
        <f t="shared" si="23"/>
        <v>#NUM!</v>
      </c>
      <c r="J247" s="3" t="e">
        <f t="shared" si="46"/>
        <v>#NUM!</v>
      </c>
      <c r="K247" s="3" t="e">
        <f t="shared" si="24"/>
        <v>#NUM!</v>
      </c>
      <c r="L247" s="3">
        <f t="shared" si="25"/>
        <v>0</v>
      </c>
      <c r="M247" s="3" t="e">
        <f t="shared" si="26"/>
        <v>#NUM!</v>
      </c>
      <c r="N247" s="3">
        <f t="shared" si="27"/>
        <v>0</v>
      </c>
      <c r="O247" s="3" t="e">
        <f t="shared" si="28"/>
        <v>#NUM!</v>
      </c>
      <c r="P247" s="3">
        <f t="shared" si="29"/>
        <v>0</v>
      </c>
      <c r="Q247" s="3" t="e">
        <f t="shared" si="30"/>
        <v>#NUM!</v>
      </c>
      <c r="R247" s="3" t="e">
        <f t="shared" si="47"/>
        <v>#NUM!</v>
      </c>
      <c r="S247" s="3" t="e">
        <f t="shared" si="31"/>
        <v>#NUM!</v>
      </c>
      <c r="T247" s="3">
        <f t="shared" si="32"/>
        <v>0</v>
      </c>
      <c r="U247" s="3" t="e">
        <f t="shared" si="33"/>
        <v>#NUM!</v>
      </c>
      <c r="V247" s="3">
        <f t="shared" si="34"/>
        <v>0</v>
      </c>
      <c r="W247" s="3" t="e">
        <f t="shared" si="35"/>
        <v>#NUM!</v>
      </c>
      <c r="X247" s="3">
        <f t="shared" si="36"/>
        <v>0</v>
      </c>
      <c r="Y247" s="3" t="e">
        <f t="shared" si="37"/>
        <v>#NUM!</v>
      </c>
      <c r="Z247" s="3" t="e">
        <f t="shared" si="48"/>
        <v>#NUM!</v>
      </c>
      <c r="AA247" s="3" t="e">
        <f t="shared" si="38"/>
        <v>#NUM!</v>
      </c>
      <c r="AB247" s="3">
        <f t="shared" si="39"/>
        <v>0</v>
      </c>
      <c r="AC247" s="3" t="e">
        <f t="shared" si="40"/>
        <v>#NUM!</v>
      </c>
      <c r="AD247" s="3">
        <f t="shared" si="41"/>
        <v>0</v>
      </c>
      <c r="AE247" s="3" t="e">
        <f t="shared" si="42"/>
        <v>#NUM!</v>
      </c>
      <c r="AF247" s="3">
        <f t="shared" si="43"/>
        <v>0</v>
      </c>
      <c r="AG247" s="3" t="e">
        <f t="shared" si="44"/>
        <v>#NUM!</v>
      </c>
    </row>
    <row r="248" spans="2:33" ht="15.75" customHeight="1" x14ac:dyDescent="0.2">
      <c r="B248" s="3" t="e">
        <f t="shared" si="45"/>
        <v>#NUM!</v>
      </c>
      <c r="C248" s="3" t="e">
        <f t="shared" si="17"/>
        <v>#NUM!</v>
      </c>
      <c r="D248" s="3">
        <f t="shared" si="18"/>
        <v>0</v>
      </c>
      <c r="E248" s="3" t="e">
        <f t="shared" si="19"/>
        <v>#NUM!</v>
      </c>
      <c r="F248" s="3">
        <f t="shared" si="20"/>
        <v>0</v>
      </c>
      <c r="G248" s="3" t="e">
        <f t="shared" si="21"/>
        <v>#NUM!</v>
      </c>
      <c r="H248" s="3">
        <f t="shared" si="22"/>
        <v>0</v>
      </c>
      <c r="I248" s="3" t="e">
        <f t="shared" si="23"/>
        <v>#NUM!</v>
      </c>
      <c r="J248" s="3" t="e">
        <f t="shared" si="46"/>
        <v>#NUM!</v>
      </c>
      <c r="K248" s="3" t="e">
        <f t="shared" si="24"/>
        <v>#NUM!</v>
      </c>
      <c r="L248" s="3">
        <f t="shared" si="25"/>
        <v>0</v>
      </c>
      <c r="M248" s="3" t="e">
        <f t="shared" si="26"/>
        <v>#NUM!</v>
      </c>
      <c r="N248" s="3">
        <f t="shared" si="27"/>
        <v>0</v>
      </c>
      <c r="O248" s="3" t="e">
        <f t="shared" si="28"/>
        <v>#NUM!</v>
      </c>
      <c r="P248" s="3">
        <f t="shared" si="29"/>
        <v>0</v>
      </c>
      <c r="Q248" s="3" t="e">
        <f t="shared" si="30"/>
        <v>#NUM!</v>
      </c>
      <c r="R248" s="3" t="e">
        <f t="shared" si="47"/>
        <v>#NUM!</v>
      </c>
      <c r="S248" s="3" t="e">
        <f t="shared" si="31"/>
        <v>#NUM!</v>
      </c>
      <c r="T248" s="3">
        <f t="shared" si="32"/>
        <v>0</v>
      </c>
      <c r="U248" s="3" t="e">
        <f t="shared" si="33"/>
        <v>#NUM!</v>
      </c>
      <c r="V248" s="3">
        <f t="shared" si="34"/>
        <v>0</v>
      </c>
      <c r="W248" s="3" t="e">
        <f t="shared" si="35"/>
        <v>#NUM!</v>
      </c>
      <c r="X248" s="3">
        <f t="shared" si="36"/>
        <v>0</v>
      </c>
      <c r="Y248" s="3" t="e">
        <f t="shared" si="37"/>
        <v>#NUM!</v>
      </c>
      <c r="Z248" s="3" t="e">
        <f t="shared" si="48"/>
        <v>#NUM!</v>
      </c>
      <c r="AA248" s="3" t="e">
        <f t="shared" si="38"/>
        <v>#NUM!</v>
      </c>
      <c r="AB248" s="3">
        <f t="shared" si="39"/>
        <v>0</v>
      </c>
      <c r="AC248" s="3" t="e">
        <f t="shared" si="40"/>
        <v>#NUM!</v>
      </c>
      <c r="AD248" s="3">
        <f t="shared" si="41"/>
        <v>0</v>
      </c>
      <c r="AE248" s="3" t="e">
        <f t="shared" si="42"/>
        <v>#NUM!</v>
      </c>
      <c r="AF248" s="3">
        <f t="shared" si="43"/>
        <v>0</v>
      </c>
      <c r="AG248" s="3" t="e">
        <f t="shared" si="44"/>
        <v>#NUM!</v>
      </c>
    </row>
    <row r="249" spans="2:33" ht="15.75" customHeight="1" x14ac:dyDescent="0.2">
      <c r="B249" s="3" t="e">
        <f t="shared" si="45"/>
        <v>#NUM!</v>
      </c>
      <c r="C249" s="3" t="e">
        <f t="shared" si="17"/>
        <v>#NUM!</v>
      </c>
      <c r="D249" s="3">
        <f t="shared" si="18"/>
        <v>0</v>
      </c>
      <c r="E249" s="3" t="e">
        <f t="shared" si="19"/>
        <v>#NUM!</v>
      </c>
      <c r="F249" s="3">
        <f t="shared" si="20"/>
        <v>0</v>
      </c>
      <c r="G249" s="3" t="e">
        <f t="shared" si="21"/>
        <v>#NUM!</v>
      </c>
      <c r="H249" s="3">
        <f t="shared" si="22"/>
        <v>0</v>
      </c>
      <c r="I249" s="3" t="e">
        <f t="shared" si="23"/>
        <v>#NUM!</v>
      </c>
      <c r="J249" s="3" t="e">
        <f t="shared" si="46"/>
        <v>#NUM!</v>
      </c>
      <c r="K249" s="3" t="e">
        <f t="shared" si="24"/>
        <v>#NUM!</v>
      </c>
      <c r="L249" s="3">
        <f t="shared" si="25"/>
        <v>0</v>
      </c>
      <c r="M249" s="3" t="e">
        <f t="shared" si="26"/>
        <v>#NUM!</v>
      </c>
      <c r="N249" s="3">
        <f t="shared" si="27"/>
        <v>0</v>
      </c>
      <c r="O249" s="3" t="e">
        <f t="shared" si="28"/>
        <v>#NUM!</v>
      </c>
      <c r="P249" s="3">
        <f t="shared" si="29"/>
        <v>0</v>
      </c>
      <c r="Q249" s="3" t="e">
        <f t="shared" si="30"/>
        <v>#NUM!</v>
      </c>
      <c r="R249" s="3" t="e">
        <f t="shared" si="47"/>
        <v>#NUM!</v>
      </c>
      <c r="S249" s="3" t="e">
        <f t="shared" si="31"/>
        <v>#NUM!</v>
      </c>
      <c r="T249" s="3">
        <f t="shared" si="32"/>
        <v>0</v>
      </c>
      <c r="U249" s="3" t="e">
        <f t="shared" si="33"/>
        <v>#NUM!</v>
      </c>
      <c r="V249" s="3">
        <f t="shared" si="34"/>
        <v>0</v>
      </c>
      <c r="W249" s="3" t="e">
        <f t="shared" si="35"/>
        <v>#NUM!</v>
      </c>
      <c r="X249" s="3">
        <f t="shared" si="36"/>
        <v>0</v>
      </c>
      <c r="Y249" s="3" t="e">
        <f t="shared" si="37"/>
        <v>#NUM!</v>
      </c>
      <c r="Z249" s="3" t="e">
        <f t="shared" si="48"/>
        <v>#NUM!</v>
      </c>
      <c r="AA249" s="3" t="e">
        <f t="shared" si="38"/>
        <v>#NUM!</v>
      </c>
      <c r="AB249" s="3">
        <f t="shared" si="39"/>
        <v>0</v>
      </c>
      <c r="AC249" s="3" t="e">
        <f t="shared" si="40"/>
        <v>#NUM!</v>
      </c>
      <c r="AD249" s="3">
        <f t="shared" si="41"/>
        <v>0</v>
      </c>
      <c r="AE249" s="3" t="e">
        <f t="shared" si="42"/>
        <v>#NUM!</v>
      </c>
      <c r="AF249" s="3">
        <f t="shared" si="43"/>
        <v>0</v>
      </c>
      <c r="AG249" s="3" t="e">
        <f t="shared" si="44"/>
        <v>#NUM!</v>
      </c>
    </row>
    <row r="250" spans="2:33" ht="15.75" customHeight="1" x14ac:dyDescent="0.2">
      <c r="B250" s="3" t="e">
        <f t="shared" si="45"/>
        <v>#NUM!</v>
      </c>
      <c r="C250" s="3" t="e">
        <f t="shared" si="17"/>
        <v>#NUM!</v>
      </c>
      <c r="D250" s="3">
        <f t="shared" si="18"/>
        <v>0</v>
      </c>
      <c r="E250" s="3" t="e">
        <f t="shared" si="19"/>
        <v>#NUM!</v>
      </c>
      <c r="F250" s="3">
        <f t="shared" si="20"/>
        <v>0</v>
      </c>
      <c r="G250" s="3" t="e">
        <f t="shared" si="21"/>
        <v>#NUM!</v>
      </c>
      <c r="H250" s="3">
        <f t="shared" si="22"/>
        <v>0</v>
      </c>
      <c r="I250" s="3" t="e">
        <f t="shared" si="23"/>
        <v>#NUM!</v>
      </c>
      <c r="J250" s="3" t="e">
        <f t="shared" si="46"/>
        <v>#NUM!</v>
      </c>
      <c r="K250" s="3" t="e">
        <f t="shared" si="24"/>
        <v>#NUM!</v>
      </c>
      <c r="L250" s="3">
        <f t="shared" si="25"/>
        <v>0</v>
      </c>
      <c r="M250" s="3" t="e">
        <f t="shared" si="26"/>
        <v>#NUM!</v>
      </c>
      <c r="N250" s="3">
        <f t="shared" si="27"/>
        <v>0</v>
      </c>
      <c r="O250" s="3" t="e">
        <f t="shared" si="28"/>
        <v>#NUM!</v>
      </c>
      <c r="P250" s="3">
        <f t="shared" si="29"/>
        <v>0</v>
      </c>
      <c r="Q250" s="3" t="e">
        <f t="shared" si="30"/>
        <v>#NUM!</v>
      </c>
      <c r="R250" s="3" t="e">
        <f t="shared" si="47"/>
        <v>#NUM!</v>
      </c>
      <c r="S250" s="3" t="e">
        <f t="shared" si="31"/>
        <v>#NUM!</v>
      </c>
      <c r="T250" s="3">
        <f t="shared" si="32"/>
        <v>0</v>
      </c>
      <c r="U250" s="3" t="e">
        <f t="shared" si="33"/>
        <v>#NUM!</v>
      </c>
      <c r="V250" s="3">
        <f t="shared" si="34"/>
        <v>0</v>
      </c>
      <c r="W250" s="3" t="e">
        <f t="shared" si="35"/>
        <v>#NUM!</v>
      </c>
      <c r="X250" s="3">
        <f t="shared" si="36"/>
        <v>0</v>
      </c>
      <c r="Y250" s="3" t="e">
        <f t="shared" si="37"/>
        <v>#NUM!</v>
      </c>
      <c r="Z250" s="3" t="e">
        <f t="shared" si="48"/>
        <v>#NUM!</v>
      </c>
      <c r="AA250" s="3" t="e">
        <f t="shared" si="38"/>
        <v>#NUM!</v>
      </c>
      <c r="AB250" s="3">
        <f t="shared" si="39"/>
        <v>0</v>
      </c>
      <c r="AC250" s="3" t="e">
        <f t="shared" si="40"/>
        <v>#NUM!</v>
      </c>
      <c r="AD250" s="3">
        <f t="shared" si="41"/>
        <v>0</v>
      </c>
      <c r="AE250" s="3" t="e">
        <f t="shared" si="42"/>
        <v>#NUM!</v>
      </c>
      <c r="AF250" s="3">
        <f t="shared" si="43"/>
        <v>0</v>
      </c>
      <c r="AG250" s="3" t="e">
        <f t="shared" si="44"/>
        <v>#NUM!</v>
      </c>
    </row>
    <row r="251" spans="2:33" ht="15.75" customHeight="1" x14ac:dyDescent="0.2">
      <c r="B251" s="3" t="e">
        <f t="shared" si="45"/>
        <v>#NUM!</v>
      </c>
      <c r="C251" s="3" t="e">
        <f t="shared" si="17"/>
        <v>#NUM!</v>
      </c>
      <c r="D251" s="3">
        <f t="shared" si="18"/>
        <v>0</v>
      </c>
      <c r="E251" s="3" t="e">
        <f t="shared" si="19"/>
        <v>#NUM!</v>
      </c>
      <c r="F251" s="3">
        <f t="shared" si="20"/>
        <v>0</v>
      </c>
      <c r="G251" s="3" t="e">
        <f t="shared" si="21"/>
        <v>#NUM!</v>
      </c>
      <c r="H251" s="3">
        <f t="shared" si="22"/>
        <v>0</v>
      </c>
      <c r="I251" s="3" t="e">
        <f t="shared" si="23"/>
        <v>#NUM!</v>
      </c>
      <c r="J251" s="3" t="e">
        <f t="shared" si="46"/>
        <v>#NUM!</v>
      </c>
      <c r="K251" s="3" t="e">
        <f t="shared" si="24"/>
        <v>#NUM!</v>
      </c>
      <c r="L251" s="3">
        <f t="shared" si="25"/>
        <v>0</v>
      </c>
      <c r="M251" s="3" t="e">
        <f t="shared" si="26"/>
        <v>#NUM!</v>
      </c>
      <c r="N251" s="3">
        <f t="shared" si="27"/>
        <v>0</v>
      </c>
      <c r="O251" s="3" t="e">
        <f t="shared" si="28"/>
        <v>#NUM!</v>
      </c>
      <c r="P251" s="3">
        <f t="shared" si="29"/>
        <v>0</v>
      </c>
      <c r="Q251" s="3" t="e">
        <f t="shared" si="30"/>
        <v>#NUM!</v>
      </c>
      <c r="R251" s="3" t="e">
        <f t="shared" si="47"/>
        <v>#NUM!</v>
      </c>
      <c r="S251" s="3" t="e">
        <f t="shared" si="31"/>
        <v>#NUM!</v>
      </c>
      <c r="T251" s="3">
        <f t="shared" si="32"/>
        <v>0</v>
      </c>
      <c r="U251" s="3" t="e">
        <f t="shared" si="33"/>
        <v>#NUM!</v>
      </c>
      <c r="V251" s="3">
        <f t="shared" si="34"/>
        <v>0</v>
      </c>
      <c r="W251" s="3" t="e">
        <f t="shared" si="35"/>
        <v>#NUM!</v>
      </c>
      <c r="X251" s="3">
        <f t="shared" si="36"/>
        <v>0</v>
      </c>
      <c r="Y251" s="3" t="e">
        <f t="shared" si="37"/>
        <v>#NUM!</v>
      </c>
      <c r="Z251" s="3" t="e">
        <f t="shared" si="48"/>
        <v>#NUM!</v>
      </c>
      <c r="AA251" s="3" t="e">
        <f t="shared" si="38"/>
        <v>#NUM!</v>
      </c>
      <c r="AB251" s="3">
        <f t="shared" si="39"/>
        <v>0</v>
      </c>
      <c r="AC251" s="3" t="e">
        <f t="shared" si="40"/>
        <v>#NUM!</v>
      </c>
      <c r="AD251" s="3">
        <f t="shared" si="41"/>
        <v>0</v>
      </c>
      <c r="AE251" s="3" t="e">
        <f t="shared" si="42"/>
        <v>#NUM!</v>
      </c>
      <c r="AF251" s="3">
        <f t="shared" si="43"/>
        <v>0</v>
      </c>
      <c r="AG251" s="3" t="e">
        <f t="shared" si="44"/>
        <v>#NUM!</v>
      </c>
    </row>
    <row r="252" spans="2:33" ht="15.75" customHeight="1" x14ac:dyDescent="0.2">
      <c r="B252" s="3" t="e">
        <f t="shared" si="45"/>
        <v>#NUM!</v>
      </c>
      <c r="C252" s="3" t="e">
        <f t="shared" si="17"/>
        <v>#NUM!</v>
      </c>
      <c r="D252" s="3">
        <f t="shared" si="18"/>
        <v>0</v>
      </c>
      <c r="E252" s="3" t="e">
        <f t="shared" si="19"/>
        <v>#NUM!</v>
      </c>
      <c r="F252" s="3">
        <f t="shared" si="20"/>
        <v>0</v>
      </c>
      <c r="G252" s="3" t="e">
        <f t="shared" si="21"/>
        <v>#NUM!</v>
      </c>
      <c r="H252" s="3">
        <f t="shared" si="22"/>
        <v>0</v>
      </c>
      <c r="I252" s="3" t="e">
        <f t="shared" si="23"/>
        <v>#NUM!</v>
      </c>
      <c r="J252" s="3" t="e">
        <f t="shared" si="46"/>
        <v>#NUM!</v>
      </c>
      <c r="K252" s="3" t="e">
        <f t="shared" si="24"/>
        <v>#NUM!</v>
      </c>
      <c r="L252" s="3">
        <f t="shared" si="25"/>
        <v>0</v>
      </c>
      <c r="M252" s="3" t="e">
        <f t="shared" si="26"/>
        <v>#NUM!</v>
      </c>
      <c r="N252" s="3">
        <f t="shared" si="27"/>
        <v>0</v>
      </c>
      <c r="O252" s="3" t="e">
        <f t="shared" si="28"/>
        <v>#NUM!</v>
      </c>
      <c r="P252" s="3">
        <f t="shared" si="29"/>
        <v>0</v>
      </c>
      <c r="Q252" s="3" t="e">
        <f t="shared" si="30"/>
        <v>#NUM!</v>
      </c>
      <c r="R252" s="3" t="e">
        <f t="shared" si="47"/>
        <v>#NUM!</v>
      </c>
      <c r="S252" s="3" t="e">
        <f t="shared" si="31"/>
        <v>#NUM!</v>
      </c>
      <c r="T252" s="3">
        <f t="shared" si="32"/>
        <v>0</v>
      </c>
      <c r="U252" s="3" t="e">
        <f t="shared" si="33"/>
        <v>#NUM!</v>
      </c>
      <c r="V252" s="3">
        <f t="shared" si="34"/>
        <v>0</v>
      </c>
      <c r="W252" s="3" t="e">
        <f t="shared" si="35"/>
        <v>#NUM!</v>
      </c>
      <c r="X252" s="3">
        <f t="shared" si="36"/>
        <v>0</v>
      </c>
      <c r="Y252" s="3" t="e">
        <f t="shared" si="37"/>
        <v>#NUM!</v>
      </c>
      <c r="Z252" s="3" t="e">
        <f t="shared" si="48"/>
        <v>#NUM!</v>
      </c>
      <c r="AA252" s="3" t="e">
        <f t="shared" si="38"/>
        <v>#NUM!</v>
      </c>
      <c r="AB252" s="3">
        <f t="shared" si="39"/>
        <v>0</v>
      </c>
      <c r="AC252" s="3" t="e">
        <f t="shared" si="40"/>
        <v>#NUM!</v>
      </c>
      <c r="AD252" s="3">
        <f t="shared" si="41"/>
        <v>0</v>
      </c>
      <c r="AE252" s="3" t="e">
        <f t="shared" si="42"/>
        <v>#NUM!</v>
      </c>
      <c r="AF252" s="3">
        <f t="shared" si="43"/>
        <v>0</v>
      </c>
      <c r="AG252" s="3" t="e">
        <f t="shared" si="44"/>
        <v>#NUM!</v>
      </c>
    </row>
    <row r="253" spans="2:33" ht="15.75" customHeight="1" x14ac:dyDescent="0.2">
      <c r="B253" s="3" t="e">
        <f t="shared" si="45"/>
        <v>#NUM!</v>
      </c>
      <c r="C253" s="3" t="e">
        <f t="shared" si="17"/>
        <v>#NUM!</v>
      </c>
      <c r="D253" s="3">
        <f t="shared" si="18"/>
        <v>0</v>
      </c>
      <c r="E253" s="3" t="e">
        <f t="shared" si="19"/>
        <v>#NUM!</v>
      </c>
      <c r="F253" s="3">
        <f t="shared" si="20"/>
        <v>0</v>
      </c>
      <c r="G253" s="3" t="e">
        <f t="shared" si="21"/>
        <v>#NUM!</v>
      </c>
      <c r="H253" s="3">
        <f t="shared" si="22"/>
        <v>0</v>
      </c>
      <c r="I253" s="3" t="e">
        <f t="shared" si="23"/>
        <v>#NUM!</v>
      </c>
      <c r="J253" s="3" t="e">
        <f t="shared" si="46"/>
        <v>#NUM!</v>
      </c>
      <c r="K253" s="3" t="e">
        <f t="shared" si="24"/>
        <v>#NUM!</v>
      </c>
      <c r="L253" s="3">
        <f t="shared" si="25"/>
        <v>0</v>
      </c>
      <c r="M253" s="3" t="e">
        <f t="shared" si="26"/>
        <v>#NUM!</v>
      </c>
      <c r="N253" s="3">
        <f t="shared" si="27"/>
        <v>0</v>
      </c>
      <c r="O253" s="3" t="e">
        <f t="shared" si="28"/>
        <v>#NUM!</v>
      </c>
      <c r="P253" s="3">
        <f t="shared" si="29"/>
        <v>0</v>
      </c>
      <c r="Q253" s="3" t="e">
        <f t="shared" si="30"/>
        <v>#NUM!</v>
      </c>
      <c r="R253" s="3" t="e">
        <f t="shared" si="47"/>
        <v>#NUM!</v>
      </c>
      <c r="S253" s="3" t="e">
        <f t="shared" si="31"/>
        <v>#NUM!</v>
      </c>
      <c r="T253" s="3">
        <f t="shared" si="32"/>
        <v>0</v>
      </c>
      <c r="U253" s="3" t="e">
        <f t="shared" si="33"/>
        <v>#NUM!</v>
      </c>
      <c r="V253" s="3">
        <f t="shared" si="34"/>
        <v>0</v>
      </c>
      <c r="W253" s="3" t="e">
        <f t="shared" si="35"/>
        <v>#NUM!</v>
      </c>
      <c r="X253" s="3">
        <f t="shared" si="36"/>
        <v>0</v>
      </c>
      <c r="Y253" s="3" t="e">
        <f t="shared" si="37"/>
        <v>#NUM!</v>
      </c>
      <c r="Z253" s="3" t="e">
        <f t="shared" si="48"/>
        <v>#NUM!</v>
      </c>
      <c r="AA253" s="3" t="e">
        <f t="shared" si="38"/>
        <v>#NUM!</v>
      </c>
      <c r="AB253" s="3">
        <f t="shared" si="39"/>
        <v>0</v>
      </c>
      <c r="AC253" s="3" t="e">
        <f t="shared" si="40"/>
        <v>#NUM!</v>
      </c>
      <c r="AD253" s="3">
        <f t="shared" si="41"/>
        <v>0</v>
      </c>
      <c r="AE253" s="3" t="e">
        <f t="shared" si="42"/>
        <v>#NUM!</v>
      </c>
      <c r="AF253" s="3">
        <f t="shared" si="43"/>
        <v>0</v>
      </c>
      <c r="AG253" s="3" t="e">
        <f t="shared" si="44"/>
        <v>#NUM!</v>
      </c>
    </row>
    <row r="254" spans="2:33" ht="15.75" customHeight="1" x14ac:dyDescent="0.2">
      <c r="B254" s="3" t="e">
        <f t="shared" si="45"/>
        <v>#NUM!</v>
      </c>
      <c r="C254" s="3" t="e">
        <f t="shared" si="17"/>
        <v>#NUM!</v>
      </c>
      <c r="D254" s="3">
        <f t="shared" si="18"/>
        <v>0</v>
      </c>
      <c r="E254" s="3" t="e">
        <f t="shared" si="19"/>
        <v>#NUM!</v>
      </c>
      <c r="F254" s="3">
        <f t="shared" si="20"/>
        <v>0</v>
      </c>
      <c r="G254" s="3" t="e">
        <f t="shared" si="21"/>
        <v>#NUM!</v>
      </c>
      <c r="H254" s="3">
        <f t="shared" si="22"/>
        <v>0</v>
      </c>
      <c r="I254" s="3" t="e">
        <f t="shared" si="23"/>
        <v>#NUM!</v>
      </c>
      <c r="J254" s="3" t="e">
        <f t="shared" si="46"/>
        <v>#NUM!</v>
      </c>
      <c r="K254" s="3" t="e">
        <f t="shared" si="24"/>
        <v>#NUM!</v>
      </c>
      <c r="L254" s="3">
        <f t="shared" si="25"/>
        <v>0</v>
      </c>
      <c r="M254" s="3" t="e">
        <f t="shared" si="26"/>
        <v>#NUM!</v>
      </c>
      <c r="N254" s="3">
        <f t="shared" si="27"/>
        <v>0</v>
      </c>
      <c r="O254" s="3" t="e">
        <f t="shared" si="28"/>
        <v>#NUM!</v>
      </c>
      <c r="P254" s="3">
        <f t="shared" si="29"/>
        <v>0</v>
      </c>
      <c r="Q254" s="3" t="e">
        <f t="shared" si="30"/>
        <v>#NUM!</v>
      </c>
      <c r="R254" s="3" t="e">
        <f t="shared" si="47"/>
        <v>#NUM!</v>
      </c>
      <c r="S254" s="3" t="e">
        <f t="shared" si="31"/>
        <v>#NUM!</v>
      </c>
      <c r="T254" s="3">
        <f t="shared" si="32"/>
        <v>0</v>
      </c>
      <c r="U254" s="3" t="e">
        <f t="shared" si="33"/>
        <v>#NUM!</v>
      </c>
      <c r="V254" s="3">
        <f t="shared" si="34"/>
        <v>0</v>
      </c>
      <c r="W254" s="3" t="e">
        <f t="shared" si="35"/>
        <v>#NUM!</v>
      </c>
      <c r="X254" s="3">
        <f t="shared" si="36"/>
        <v>0</v>
      </c>
      <c r="Y254" s="3" t="e">
        <f t="shared" si="37"/>
        <v>#NUM!</v>
      </c>
      <c r="Z254" s="3" t="e">
        <f t="shared" si="48"/>
        <v>#NUM!</v>
      </c>
      <c r="AA254" s="3" t="e">
        <f t="shared" si="38"/>
        <v>#NUM!</v>
      </c>
      <c r="AB254" s="3">
        <f t="shared" si="39"/>
        <v>0</v>
      </c>
      <c r="AC254" s="3" t="e">
        <f t="shared" si="40"/>
        <v>#NUM!</v>
      </c>
      <c r="AD254" s="3">
        <f t="shared" si="41"/>
        <v>0</v>
      </c>
      <c r="AE254" s="3" t="e">
        <f t="shared" si="42"/>
        <v>#NUM!</v>
      </c>
      <c r="AF254" s="3">
        <f t="shared" si="43"/>
        <v>0</v>
      </c>
      <c r="AG254" s="3" t="e">
        <f t="shared" si="44"/>
        <v>#NUM!</v>
      </c>
    </row>
    <row r="255" spans="2:33" ht="15.75" customHeight="1" x14ac:dyDescent="0.2">
      <c r="B255" s="3" t="e">
        <f t="shared" si="45"/>
        <v>#NUM!</v>
      </c>
      <c r="C255" s="3" t="e">
        <f t="shared" si="17"/>
        <v>#NUM!</v>
      </c>
      <c r="D255" s="3">
        <f t="shared" si="18"/>
        <v>0</v>
      </c>
      <c r="E255" s="3" t="e">
        <f t="shared" si="19"/>
        <v>#NUM!</v>
      </c>
      <c r="F255" s="3">
        <f t="shared" si="20"/>
        <v>0</v>
      </c>
      <c r="G255" s="3" t="e">
        <f t="shared" si="21"/>
        <v>#NUM!</v>
      </c>
      <c r="H255" s="3">
        <f t="shared" si="22"/>
        <v>0</v>
      </c>
      <c r="I255" s="3" t="e">
        <f t="shared" si="23"/>
        <v>#NUM!</v>
      </c>
      <c r="J255" s="3" t="e">
        <f t="shared" si="46"/>
        <v>#NUM!</v>
      </c>
      <c r="K255" s="3" t="e">
        <f t="shared" si="24"/>
        <v>#NUM!</v>
      </c>
      <c r="L255" s="3">
        <f t="shared" si="25"/>
        <v>0</v>
      </c>
      <c r="M255" s="3" t="e">
        <f t="shared" si="26"/>
        <v>#NUM!</v>
      </c>
      <c r="N255" s="3">
        <f t="shared" si="27"/>
        <v>0</v>
      </c>
      <c r="O255" s="3" t="e">
        <f t="shared" si="28"/>
        <v>#NUM!</v>
      </c>
      <c r="P255" s="3">
        <f t="shared" si="29"/>
        <v>0</v>
      </c>
      <c r="Q255" s="3" t="e">
        <f t="shared" si="30"/>
        <v>#NUM!</v>
      </c>
      <c r="R255" s="3" t="e">
        <f t="shared" si="47"/>
        <v>#NUM!</v>
      </c>
      <c r="S255" s="3" t="e">
        <f t="shared" si="31"/>
        <v>#NUM!</v>
      </c>
      <c r="T255" s="3">
        <f t="shared" si="32"/>
        <v>0</v>
      </c>
      <c r="U255" s="3" t="e">
        <f t="shared" si="33"/>
        <v>#NUM!</v>
      </c>
      <c r="V255" s="3">
        <f t="shared" si="34"/>
        <v>0</v>
      </c>
      <c r="W255" s="3" t="e">
        <f t="shared" si="35"/>
        <v>#NUM!</v>
      </c>
      <c r="X255" s="3">
        <f t="shared" si="36"/>
        <v>0</v>
      </c>
      <c r="Y255" s="3" t="e">
        <f t="shared" si="37"/>
        <v>#NUM!</v>
      </c>
      <c r="Z255" s="3" t="e">
        <f t="shared" si="48"/>
        <v>#NUM!</v>
      </c>
      <c r="AA255" s="3" t="e">
        <f t="shared" si="38"/>
        <v>#NUM!</v>
      </c>
      <c r="AB255" s="3">
        <f t="shared" si="39"/>
        <v>0</v>
      </c>
      <c r="AC255" s="3" t="e">
        <f t="shared" si="40"/>
        <v>#NUM!</v>
      </c>
      <c r="AD255" s="3">
        <f t="shared" si="41"/>
        <v>0</v>
      </c>
      <c r="AE255" s="3" t="e">
        <f t="shared" si="42"/>
        <v>#NUM!</v>
      </c>
      <c r="AF255" s="3">
        <f t="shared" si="43"/>
        <v>0</v>
      </c>
      <c r="AG255" s="3" t="e">
        <f t="shared" si="44"/>
        <v>#NUM!</v>
      </c>
    </row>
    <row r="256" spans="2:33" ht="15.75" customHeight="1" x14ac:dyDescent="0.2">
      <c r="B256" s="3" t="e">
        <f t="shared" si="45"/>
        <v>#NUM!</v>
      </c>
      <c r="C256" s="3" t="e">
        <f t="shared" si="17"/>
        <v>#NUM!</v>
      </c>
      <c r="D256" s="3">
        <f t="shared" si="18"/>
        <v>0</v>
      </c>
      <c r="E256" s="3" t="e">
        <f t="shared" si="19"/>
        <v>#NUM!</v>
      </c>
      <c r="F256" s="3">
        <f t="shared" si="20"/>
        <v>0</v>
      </c>
      <c r="G256" s="3" t="e">
        <f t="shared" si="21"/>
        <v>#NUM!</v>
      </c>
      <c r="H256" s="3">
        <f t="shared" si="22"/>
        <v>0</v>
      </c>
      <c r="I256" s="3" t="e">
        <f t="shared" si="23"/>
        <v>#NUM!</v>
      </c>
      <c r="J256" s="3" t="e">
        <f t="shared" si="46"/>
        <v>#NUM!</v>
      </c>
      <c r="K256" s="3" t="e">
        <f t="shared" si="24"/>
        <v>#NUM!</v>
      </c>
      <c r="L256" s="3">
        <f t="shared" si="25"/>
        <v>0</v>
      </c>
      <c r="M256" s="3" t="e">
        <f t="shared" si="26"/>
        <v>#NUM!</v>
      </c>
      <c r="N256" s="3">
        <f t="shared" si="27"/>
        <v>0</v>
      </c>
      <c r="O256" s="3" t="e">
        <f t="shared" si="28"/>
        <v>#NUM!</v>
      </c>
      <c r="P256" s="3">
        <f t="shared" si="29"/>
        <v>0</v>
      </c>
      <c r="Q256" s="3" t="e">
        <f t="shared" si="30"/>
        <v>#NUM!</v>
      </c>
      <c r="R256" s="3" t="e">
        <f t="shared" si="47"/>
        <v>#NUM!</v>
      </c>
      <c r="S256" s="3" t="e">
        <f t="shared" si="31"/>
        <v>#NUM!</v>
      </c>
      <c r="T256" s="3">
        <f t="shared" si="32"/>
        <v>0</v>
      </c>
      <c r="U256" s="3" t="e">
        <f t="shared" si="33"/>
        <v>#NUM!</v>
      </c>
      <c r="V256" s="3">
        <f t="shared" si="34"/>
        <v>0</v>
      </c>
      <c r="W256" s="3" t="e">
        <f t="shared" si="35"/>
        <v>#NUM!</v>
      </c>
      <c r="X256" s="3">
        <f t="shared" si="36"/>
        <v>0</v>
      </c>
      <c r="Y256" s="3" t="e">
        <f t="shared" si="37"/>
        <v>#NUM!</v>
      </c>
      <c r="Z256" s="3" t="e">
        <f t="shared" si="48"/>
        <v>#NUM!</v>
      </c>
      <c r="AA256" s="3" t="e">
        <f t="shared" si="38"/>
        <v>#NUM!</v>
      </c>
      <c r="AB256" s="3">
        <f t="shared" si="39"/>
        <v>0</v>
      </c>
      <c r="AC256" s="3" t="e">
        <f t="shared" si="40"/>
        <v>#NUM!</v>
      </c>
      <c r="AD256" s="3">
        <f t="shared" si="41"/>
        <v>0</v>
      </c>
      <c r="AE256" s="3" t="e">
        <f t="shared" si="42"/>
        <v>#NUM!</v>
      </c>
      <c r="AF256" s="3">
        <f t="shared" si="43"/>
        <v>0</v>
      </c>
      <c r="AG256" s="3" t="e">
        <f t="shared" si="44"/>
        <v>#NUM!</v>
      </c>
    </row>
    <row r="257" spans="2:33" ht="15.75" customHeight="1" x14ac:dyDescent="0.2">
      <c r="B257" s="3" t="e">
        <f t="shared" si="45"/>
        <v>#NUM!</v>
      </c>
      <c r="C257" s="3" t="e">
        <f t="shared" si="17"/>
        <v>#NUM!</v>
      </c>
      <c r="D257" s="3">
        <f t="shared" si="18"/>
        <v>0</v>
      </c>
      <c r="E257" s="3" t="e">
        <f t="shared" si="19"/>
        <v>#NUM!</v>
      </c>
      <c r="F257" s="3">
        <f t="shared" si="20"/>
        <v>0</v>
      </c>
      <c r="G257" s="3" t="e">
        <f t="shared" si="21"/>
        <v>#NUM!</v>
      </c>
      <c r="H257" s="3">
        <f t="shared" si="22"/>
        <v>0</v>
      </c>
      <c r="I257" s="3" t="e">
        <f t="shared" si="23"/>
        <v>#NUM!</v>
      </c>
      <c r="J257" s="3" t="e">
        <f t="shared" si="46"/>
        <v>#NUM!</v>
      </c>
      <c r="K257" s="3" t="e">
        <f t="shared" si="24"/>
        <v>#NUM!</v>
      </c>
      <c r="L257" s="3">
        <f t="shared" si="25"/>
        <v>0</v>
      </c>
      <c r="M257" s="3" t="e">
        <f t="shared" si="26"/>
        <v>#NUM!</v>
      </c>
      <c r="N257" s="3">
        <f t="shared" si="27"/>
        <v>0</v>
      </c>
      <c r="O257" s="3" t="e">
        <f t="shared" si="28"/>
        <v>#NUM!</v>
      </c>
      <c r="P257" s="3">
        <f t="shared" si="29"/>
        <v>0</v>
      </c>
      <c r="Q257" s="3" t="e">
        <f t="shared" si="30"/>
        <v>#NUM!</v>
      </c>
      <c r="R257" s="3" t="e">
        <f t="shared" si="47"/>
        <v>#NUM!</v>
      </c>
      <c r="S257" s="3" t="e">
        <f t="shared" si="31"/>
        <v>#NUM!</v>
      </c>
      <c r="T257" s="3">
        <f t="shared" si="32"/>
        <v>0</v>
      </c>
      <c r="U257" s="3" t="e">
        <f t="shared" si="33"/>
        <v>#NUM!</v>
      </c>
      <c r="V257" s="3">
        <f t="shared" si="34"/>
        <v>0</v>
      </c>
      <c r="W257" s="3" t="e">
        <f t="shared" si="35"/>
        <v>#NUM!</v>
      </c>
      <c r="X257" s="3">
        <f t="shared" si="36"/>
        <v>0</v>
      </c>
      <c r="Y257" s="3" t="e">
        <f t="shared" si="37"/>
        <v>#NUM!</v>
      </c>
      <c r="Z257" s="3" t="e">
        <f t="shared" si="48"/>
        <v>#NUM!</v>
      </c>
      <c r="AA257" s="3" t="e">
        <f t="shared" si="38"/>
        <v>#NUM!</v>
      </c>
      <c r="AB257" s="3">
        <f t="shared" si="39"/>
        <v>0</v>
      </c>
      <c r="AC257" s="3" t="e">
        <f t="shared" si="40"/>
        <v>#NUM!</v>
      </c>
      <c r="AD257" s="3">
        <f t="shared" si="41"/>
        <v>0</v>
      </c>
      <c r="AE257" s="3" t="e">
        <f t="shared" si="42"/>
        <v>#NUM!</v>
      </c>
      <c r="AF257" s="3">
        <f t="shared" si="43"/>
        <v>0</v>
      </c>
      <c r="AG257" s="3" t="e">
        <f t="shared" si="44"/>
        <v>#NUM!</v>
      </c>
    </row>
    <row r="258" spans="2:33" ht="15.75" customHeight="1" x14ac:dyDescent="0.2">
      <c r="B258" s="3" t="e">
        <f t="shared" si="45"/>
        <v>#NUM!</v>
      </c>
      <c r="C258" s="3" t="e">
        <f t="shared" si="17"/>
        <v>#NUM!</v>
      </c>
      <c r="D258" s="3">
        <f t="shared" si="18"/>
        <v>0</v>
      </c>
      <c r="E258" s="3" t="e">
        <f t="shared" si="19"/>
        <v>#NUM!</v>
      </c>
      <c r="F258" s="3">
        <f t="shared" si="20"/>
        <v>0</v>
      </c>
      <c r="G258" s="3" t="e">
        <f t="shared" si="21"/>
        <v>#NUM!</v>
      </c>
      <c r="H258" s="3">
        <f t="shared" si="22"/>
        <v>0</v>
      </c>
      <c r="I258" s="3" t="e">
        <f t="shared" si="23"/>
        <v>#NUM!</v>
      </c>
      <c r="J258" s="3" t="e">
        <f t="shared" si="46"/>
        <v>#NUM!</v>
      </c>
      <c r="K258" s="3" t="e">
        <f t="shared" si="24"/>
        <v>#NUM!</v>
      </c>
      <c r="L258" s="3">
        <f t="shared" si="25"/>
        <v>0</v>
      </c>
      <c r="M258" s="3" t="e">
        <f t="shared" si="26"/>
        <v>#NUM!</v>
      </c>
      <c r="N258" s="3">
        <f t="shared" si="27"/>
        <v>0</v>
      </c>
      <c r="O258" s="3" t="e">
        <f t="shared" si="28"/>
        <v>#NUM!</v>
      </c>
      <c r="P258" s="3">
        <f t="shared" si="29"/>
        <v>0</v>
      </c>
      <c r="Q258" s="3" t="e">
        <f t="shared" si="30"/>
        <v>#NUM!</v>
      </c>
      <c r="R258" s="3" t="e">
        <f t="shared" si="47"/>
        <v>#NUM!</v>
      </c>
      <c r="S258" s="3" t="e">
        <f t="shared" si="31"/>
        <v>#NUM!</v>
      </c>
      <c r="T258" s="3">
        <f t="shared" si="32"/>
        <v>0</v>
      </c>
      <c r="U258" s="3" t="e">
        <f t="shared" si="33"/>
        <v>#NUM!</v>
      </c>
      <c r="V258" s="3">
        <f t="shared" si="34"/>
        <v>0</v>
      </c>
      <c r="W258" s="3" t="e">
        <f t="shared" si="35"/>
        <v>#NUM!</v>
      </c>
      <c r="X258" s="3">
        <f t="shared" si="36"/>
        <v>0</v>
      </c>
      <c r="Y258" s="3" t="e">
        <f t="shared" si="37"/>
        <v>#NUM!</v>
      </c>
      <c r="Z258" s="3" t="e">
        <f t="shared" si="48"/>
        <v>#NUM!</v>
      </c>
      <c r="AA258" s="3" t="e">
        <f t="shared" si="38"/>
        <v>#NUM!</v>
      </c>
      <c r="AB258" s="3">
        <f t="shared" si="39"/>
        <v>0</v>
      </c>
      <c r="AC258" s="3" t="e">
        <f t="shared" si="40"/>
        <v>#NUM!</v>
      </c>
      <c r="AD258" s="3">
        <f t="shared" si="41"/>
        <v>0</v>
      </c>
      <c r="AE258" s="3" t="e">
        <f t="shared" si="42"/>
        <v>#NUM!</v>
      </c>
      <c r="AF258" s="3">
        <f t="shared" si="43"/>
        <v>0</v>
      </c>
      <c r="AG258" s="3" t="e">
        <f t="shared" si="44"/>
        <v>#NUM!</v>
      </c>
    </row>
    <row r="259" spans="2:33" ht="15.75" customHeight="1" x14ac:dyDescent="0.2">
      <c r="B259" s="3" t="e">
        <f t="shared" si="45"/>
        <v>#NUM!</v>
      </c>
      <c r="C259" s="3" t="e">
        <f t="shared" si="17"/>
        <v>#NUM!</v>
      </c>
      <c r="D259" s="3">
        <f t="shared" si="18"/>
        <v>0</v>
      </c>
      <c r="E259" s="3" t="e">
        <f t="shared" si="19"/>
        <v>#NUM!</v>
      </c>
      <c r="F259" s="3">
        <f t="shared" si="20"/>
        <v>0</v>
      </c>
      <c r="G259" s="3" t="e">
        <f t="shared" si="21"/>
        <v>#NUM!</v>
      </c>
      <c r="H259" s="3">
        <f t="shared" si="22"/>
        <v>0</v>
      </c>
      <c r="I259" s="3" t="e">
        <f t="shared" si="23"/>
        <v>#NUM!</v>
      </c>
      <c r="J259" s="3" t="e">
        <f t="shared" si="46"/>
        <v>#NUM!</v>
      </c>
      <c r="K259" s="3" t="e">
        <f t="shared" si="24"/>
        <v>#NUM!</v>
      </c>
      <c r="L259" s="3">
        <f t="shared" si="25"/>
        <v>0</v>
      </c>
      <c r="M259" s="3" t="e">
        <f t="shared" si="26"/>
        <v>#NUM!</v>
      </c>
      <c r="N259" s="3">
        <f t="shared" si="27"/>
        <v>0</v>
      </c>
      <c r="O259" s="3" t="e">
        <f t="shared" si="28"/>
        <v>#NUM!</v>
      </c>
      <c r="P259" s="3">
        <f t="shared" si="29"/>
        <v>0</v>
      </c>
      <c r="Q259" s="3" t="e">
        <f t="shared" si="30"/>
        <v>#NUM!</v>
      </c>
      <c r="R259" s="3" t="e">
        <f t="shared" si="47"/>
        <v>#NUM!</v>
      </c>
      <c r="S259" s="3" t="e">
        <f t="shared" si="31"/>
        <v>#NUM!</v>
      </c>
      <c r="T259" s="3">
        <f t="shared" si="32"/>
        <v>0</v>
      </c>
      <c r="U259" s="3" t="e">
        <f t="shared" si="33"/>
        <v>#NUM!</v>
      </c>
      <c r="V259" s="3">
        <f t="shared" si="34"/>
        <v>0</v>
      </c>
      <c r="W259" s="3" t="e">
        <f t="shared" si="35"/>
        <v>#NUM!</v>
      </c>
      <c r="X259" s="3">
        <f t="shared" si="36"/>
        <v>0</v>
      </c>
      <c r="Y259" s="3" t="e">
        <f t="shared" si="37"/>
        <v>#NUM!</v>
      </c>
      <c r="Z259" s="3" t="e">
        <f t="shared" si="48"/>
        <v>#NUM!</v>
      </c>
      <c r="AA259" s="3" t="e">
        <f t="shared" si="38"/>
        <v>#NUM!</v>
      </c>
      <c r="AB259" s="3">
        <f t="shared" si="39"/>
        <v>0</v>
      </c>
      <c r="AC259" s="3" t="e">
        <f t="shared" si="40"/>
        <v>#NUM!</v>
      </c>
      <c r="AD259" s="3">
        <f t="shared" si="41"/>
        <v>0</v>
      </c>
      <c r="AE259" s="3" t="e">
        <f t="shared" si="42"/>
        <v>#NUM!</v>
      </c>
      <c r="AF259" s="3">
        <f t="shared" si="43"/>
        <v>0</v>
      </c>
      <c r="AG259" s="3" t="e">
        <f t="shared" si="44"/>
        <v>#NUM!</v>
      </c>
    </row>
    <row r="260" spans="2:33" ht="15.75" customHeight="1" x14ac:dyDescent="0.2">
      <c r="B260" s="3" t="e">
        <f t="shared" si="45"/>
        <v>#NUM!</v>
      </c>
      <c r="C260" s="3" t="e">
        <f t="shared" si="17"/>
        <v>#NUM!</v>
      </c>
      <c r="D260" s="3">
        <f t="shared" si="18"/>
        <v>0</v>
      </c>
      <c r="E260" s="3" t="e">
        <f t="shared" si="19"/>
        <v>#NUM!</v>
      </c>
      <c r="F260" s="3">
        <f t="shared" si="20"/>
        <v>0</v>
      </c>
      <c r="G260" s="3" t="e">
        <f t="shared" si="21"/>
        <v>#NUM!</v>
      </c>
      <c r="H260" s="3">
        <f t="shared" si="22"/>
        <v>0</v>
      </c>
      <c r="I260" s="3" t="e">
        <f t="shared" si="23"/>
        <v>#NUM!</v>
      </c>
      <c r="J260" s="3" t="e">
        <f t="shared" si="46"/>
        <v>#NUM!</v>
      </c>
      <c r="K260" s="3" t="e">
        <f t="shared" si="24"/>
        <v>#NUM!</v>
      </c>
      <c r="L260" s="3">
        <f t="shared" si="25"/>
        <v>0</v>
      </c>
      <c r="M260" s="3" t="e">
        <f t="shared" si="26"/>
        <v>#NUM!</v>
      </c>
      <c r="N260" s="3">
        <f t="shared" si="27"/>
        <v>0</v>
      </c>
      <c r="O260" s="3" t="e">
        <f t="shared" si="28"/>
        <v>#NUM!</v>
      </c>
      <c r="P260" s="3">
        <f t="shared" si="29"/>
        <v>0</v>
      </c>
      <c r="Q260" s="3" t="e">
        <f t="shared" si="30"/>
        <v>#NUM!</v>
      </c>
      <c r="R260" s="3" t="e">
        <f t="shared" si="47"/>
        <v>#NUM!</v>
      </c>
      <c r="S260" s="3" t="e">
        <f t="shared" si="31"/>
        <v>#NUM!</v>
      </c>
      <c r="T260" s="3">
        <f t="shared" si="32"/>
        <v>0</v>
      </c>
      <c r="U260" s="3" t="e">
        <f t="shared" si="33"/>
        <v>#NUM!</v>
      </c>
      <c r="V260" s="3">
        <f t="shared" si="34"/>
        <v>0</v>
      </c>
      <c r="W260" s="3" t="e">
        <f t="shared" si="35"/>
        <v>#NUM!</v>
      </c>
      <c r="X260" s="3">
        <f t="shared" si="36"/>
        <v>0</v>
      </c>
      <c r="Y260" s="3" t="e">
        <f t="shared" si="37"/>
        <v>#NUM!</v>
      </c>
      <c r="Z260" s="3" t="e">
        <f t="shared" si="48"/>
        <v>#NUM!</v>
      </c>
      <c r="AA260" s="3" t="e">
        <f t="shared" si="38"/>
        <v>#NUM!</v>
      </c>
      <c r="AB260" s="3">
        <f t="shared" si="39"/>
        <v>0</v>
      </c>
      <c r="AC260" s="3" t="e">
        <f t="shared" si="40"/>
        <v>#NUM!</v>
      </c>
      <c r="AD260" s="3">
        <f t="shared" si="41"/>
        <v>0</v>
      </c>
      <c r="AE260" s="3" t="e">
        <f t="shared" si="42"/>
        <v>#NUM!</v>
      </c>
      <c r="AF260" s="3">
        <f t="shared" si="43"/>
        <v>0</v>
      </c>
      <c r="AG260" s="3" t="e">
        <f t="shared" si="44"/>
        <v>#NUM!</v>
      </c>
    </row>
    <row r="261" spans="2:33" ht="15.75" customHeight="1" x14ac:dyDescent="0.2">
      <c r="B261" s="3" t="e">
        <f t="shared" si="45"/>
        <v>#NUM!</v>
      </c>
      <c r="C261" s="3" t="e">
        <f t="shared" si="17"/>
        <v>#NUM!</v>
      </c>
      <c r="D261" s="3">
        <f t="shared" si="18"/>
        <v>0</v>
      </c>
      <c r="E261" s="3" t="e">
        <f t="shared" si="19"/>
        <v>#NUM!</v>
      </c>
      <c r="F261" s="3">
        <f t="shared" si="20"/>
        <v>0</v>
      </c>
      <c r="G261" s="3" t="e">
        <f t="shared" si="21"/>
        <v>#NUM!</v>
      </c>
      <c r="H261" s="3">
        <f t="shared" si="22"/>
        <v>0</v>
      </c>
      <c r="I261" s="3" t="e">
        <f t="shared" si="23"/>
        <v>#NUM!</v>
      </c>
      <c r="J261" s="3" t="e">
        <f t="shared" si="46"/>
        <v>#NUM!</v>
      </c>
      <c r="K261" s="3" t="e">
        <f t="shared" si="24"/>
        <v>#NUM!</v>
      </c>
      <c r="L261" s="3">
        <f t="shared" si="25"/>
        <v>0</v>
      </c>
      <c r="M261" s="3" t="e">
        <f t="shared" si="26"/>
        <v>#NUM!</v>
      </c>
      <c r="N261" s="3">
        <f t="shared" si="27"/>
        <v>0</v>
      </c>
      <c r="O261" s="3" t="e">
        <f t="shared" si="28"/>
        <v>#NUM!</v>
      </c>
      <c r="P261" s="3">
        <f t="shared" si="29"/>
        <v>0</v>
      </c>
      <c r="Q261" s="3" t="e">
        <f t="shared" si="30"/>
        <v>#NUM!</v>
      </c>
      <c r="R261" s="3" t="e">
        <f t="shared" si="47"/>
        <v>#NUM!</v>
      </c>
      <c r="S261" s="3" t="e">
        <f t="shared" si="31"/>
        <v>#NUM!</v>
      </c>
      <c r="T261" s="3">
        <f t="shared" si="32"/>
        <v>0</v>
      </c>
      <c r="U261" s="3" t="e">
        <f t="shared" si="33"/>
        <v>#NUM!</v>
      </c>
      <c r="V261" s="3">
        <f t="shared" si="34"/>
        <v>0</v>
      </c>
      <c r="W261" s="3" t="e">
        <f t="shared" si="35"/>
        <v>#NUM!</v>
      </c>
      <c r="X261" s="3">
        <f t="shared" si="36"/>
        <v>0</v>
      </c>
      <c r="Y261" s="3" t="e">
        <f t="shared" si="37"/>
        <v>#NUM!</v>
      </c>
      <c r="Z261" s="3" t="e">
        <f t="shared" si="48"/>
        <v>#NUM!</v>
      </c>
      <c r="AA261" s="3" t="e">
        <f t="shared" si="38"/>
        <v>#NUM!</v>
      </c>
      <c r="AB261" s="3">
        <f t="shared" si="39"/>
        <v>0</v>
      </c>
      <c r="AC261" s="3" t="e">
        <f t="shared" si="40"/>
        <v>#NUM!</v>
      </c>
      <c r="AD261" s="3">
        <f t="shared" si="41"/>
        <v>0</v>
      </c>
      <c r="AE261" s="3" t="e">
        <f t="shared" si="42"/>
        <v>#NUM!</v>
      </c>
      <c r="AF261" s="3">
        <f t="shared" si="43"/>
        <v>0</v>
      </c>
      <c r="AG261" s="3" t="e">
        <f t="shared" si="44"/>
        <v>#NUM!</v>
      </c>
    </row>
    <row r="262" spans="2:33" ht="15.75" customHeight="1" x14ac:dyDescent="0.2">
      <c r="B262" s="3" t="e">
        <f t="shared" si="45"/>
        <v>#NUM!</v>
      </c>
      <c r="C262" s="3" t="e">
        <f t="shared" si="17"/>
        <v>#NUM!</v>
      </c>
      <c r="D262" s="3">
        <f t="shared" si="18"/>
        <v>0</v>
      </c>
      <c r="E262" s="3" t="e">
        <f t="shared" si="19"/>
        <v>#NUM!</v>
      </c>
      <c r="F262" s="3">
        <f t="shared" si="20"/>
        <v>0</v>
      </c>
      <c r="G262" s="3" t="e">
        <f t="shared" si="21"/>
        <v>#NUM!</v>
      </c>
      <c r="H262" s="3">
        <f t="shared" si="22"/>
        <v>0</v>
      </c>
      <c r="I262" s="3" t="e">
        <f t="shared" si="23"/>
        <v>#NUM!</v>
      </c>
      <c r="J262" s="3" t="e">
        <f t="shared" si="46"/>
        <v>#NUM!</v>
      </c>
      <c r="K262" s="3" t="e">
        <f t="shared" si="24"/>
        <v>#NUM!</v>
      </c>
      <c r="L262" s="3">
        <f t="shared" si="25"/>
        <v>0</v>
      </c>
      <c r="M262" s="3" t="e">
        <f t="shared" si="26"/>
        <v>#NUM!</v>
      </c>
      <c r="N262" s="3">
        <f t="shared" si="27"/>
        <v>0</v>
      </c>
      <c r="O262" s="3" t="e">
        <f t="shared" si="28"/>
        <v>#NUM!</v>
      </c>
      <c r="P262" s="3">
        <f t="shared" si="29"/>
        <v>0</v>
      </c>
      <c r="Q262" s="3" t="e">
        <f t="shared" si="30"/>
        <v>#NUM!</v>
      </c>
      <c r="R262" s="3" t="e">
        <f t="shared" si="47"/>
        <v>#NUM!</v>
      </c>
      <c r="S262" s="3" t="e">
        <f t="shared" si="31"/>
        <v>#NUM!</v>
      </c>
      <c r="T262" s="3">
        <f t="shared" si="32"/>
        <v>0</v>
      </c>
      <c r="U262" s="3" t="e">
        <f t="shared" si="33"/>
        <v>#NUM!</v>
      </c>
      <c r="V262" s="3">
        <f t="shared" si="34"/>
        <v>0</v>
      </c>
      <c r="W262" s="3" t="e">
        <f t="shared" si="35"/>
        <v>#NUM!</v>
      </c>
      <c r="X262" s="3">
        <f t="shared" si="36"/>
        <v>0</v>
      </c>
      <c r="Y262" s="3" t="e">
        <f t="shared" si="37"/>
        <v>#NUM!</v>
      </c>
      <c r="Z262" s="3" t="e">
        <f t="shared" si="48"/>
        <v>#NUM!</v>
      </c>
      <c r="AA262" s="3" t="e">
        <f t="shared" si="38"/>
        <v>#NUM!</v>
      </c>
      <c r="AB262" s="3">
        <f t="shared" si="39"/>
        <v>0</v>
      </c>
      <c r="AC262" s="3" t="e">
        <f t="shared" si="40"/>
        <v>#NUM!</v>
      </c>
      <c r="AD262" s="3">
        <f t="shared" si="41"/>
        <v>0</v>
      </c>
      <c r="AE262" s="3" t="e">
        <f t="shared" si="42"/>
        <v>#NUM!</v>
      </c>
      <c r="AF262" s="3">
        <f t="shared" si="43"/>
        <v>0</v>
      </c>
      <c r="AG262" s="3" t="e">
        <f t="shared" si="44"/>
        <v>#NUM!</v>
      </c>
    </row>
    <row r="263" spans="2:33" ht="15.75" customHeight="1" x14ac:dyDescent="0.2">
      <c r="B263" s="3" t="e">
        <f t="shared" si="45"/>
        <v>#NUM!</v>
      </c>
      <c r="C263" s="3" t="e">
        <f t="shared" si="17"/>
        <v>#NUM!</v>
      </c>
      <c r="D263" s="3">
        <f t="shared" si="18"/>
        <v>0</v>
      </c>
      <c r="E263" s="3" t="e">
        <f t="shared" si="19"/>
        <v>#NUM!</v>
      </c>
      <c r="F263" s="3">
        <f t="shared" si="20"/>
        <v>0</v>
      </c>
      <c r="G263" s="3" t="e">
        <f t="shared" si="21"/>
        <v>#NUM!</v>
      </c>
      <c r="H263" s="3">
        <f t="shared" si="22"/>
        <v>0</v>
      </c>
      <c r="I263" s="3" t="e">
        <f t="shared" si="23"/>
        <v>#NUM!</v>
      </c>
      <c r="J263" s="3" t="e">
        <f t="shared" si="46"/>
        <v>#NUM!</v>
      </c>
      <c r="K263" s="3" t="e">
        <f t="shared" si="24"/>
        <v>#NUM!</v>
      </c>
      <c r="L263" s="3">
        <f t="shared" si="25"/>
        <v>0</v>
      </c>
      <c r="M263" s="3" t="e">
        <f t="shared" si="26"/>
        <v>#NUM!</v>
      </c>
      <c r="N263" s="3">
        <f t="shared" si="27"/>
        <v>0</v>
      </c>
      <c r="O263" s="3" t="e">
        <f t="shared" si="28"/>
        <v>#NUM!</v>
      </c>
      <c r="P263" s="3">
        <f t="shared" si="29"/>
        <v>0</v>
      </c>
      <c r="Q263" s="3" t="e">
        <f t="shared" si="30"/>
        <v>#NUM!</v>
      </c>
      <c r="R263" s="3" t="e">
        <f t="shared" si="47"/>
        <v>#NUM!</v>
      </c>
      <c r="S263" s="3" t="e">
        <f t="shared" si="31"/>
        <v>#NUM!</v>
      </c>
      <c r="T263" s="3">
        <f t="shared" si="32"/>
        <v>0</v>
      </c>
      <c r="U263" s="3" t="e">
        <f t="shared" si="33"/>
        <v>#NUM!</v>
      </c>
      <c r="V263" s="3">
        <f t="shared" si="34"/>
        <v>0</v>
      </c>
      <c r="W263" s="3" t="e">
        <f t="shared" si="35"/>
        <v>#NUM!</v>
      </c>
      <c r="X263" s="3">
        <f t="shared" si="36"/>
        <v>0</v>
      </c>
      <c r="Y263" s="3" t="e">
        <f t="shared" si="37"/>
        <v>#NUM!</v>
      </c>
      <c r="Z263" s="3" t="e">
        <f t="shared" si="48"/>
        <v>#NUM!</v>
      </c>
      <c r="AA263" s="3" t="e">
        <f t="shared" si="38"/>
        <v>#NUM!</v>
      </c>
      <c r="AB263" s="3">
        <f t="shared" si="39"/>
        <v>0</v>
      </c>
      <c r="AC263" s="3" t="e">
        <f t="shared" si="40"/>
        <v>#NUM!</v>
      </c>
      <c r="AD263" s="3">
        <f t="shared" si="41"/>
        <v>0</v>
      </c>
      <c r="AE263" s="3" t="e">
        <f t="shared" si="42"/>
        <v>#NUM!</v>
      </c>
      <c r="AF263" s="3">
        <f t="shared" si="43"/>
        <v>0</v>
      </c>
      <c r="AG263" s="3" t="e">
        <f t="shared" si="44"/>
        <v>#NUM!</v>
      </c>
    </row>
    <row r="264" spans="2:33" ht="15.75" customHeight="1" x14ac:dyDescent="0.2">
      <c r="B264" s="3" t="e">
        <f t="shared" si="45"/>
        <v>#NUM!</v>
      </c>
      <c r="C264" s="3" t="e">
        <f t="shared" si="17"/>
        <v>#NUM!</v>
      </c>
      <c r="D264" s="3">
        <f t="shared" si="18"/>
        <v>0</v>
      </c>
      <c r="E264" s="3" t="e">
        <f t="shared" si="19"/>
        <v>#NUM!</v>
      </c>
      <c r="F264" s="3">
        <f t="shared" si="20"/>
        <v>0</v>
      </c>
      <c r="G264" s="3" t="e">
        <f t="shared" si="21"/>
        <v>#NUM!</v>
      </c>
      <c r="H264" s="3">
        <f t="shared" si="22"/>
        <v>0</v>
      </c>
      <c r="I264" s="3" t="e">
        <f t="shared" si="23"/>
        <v>#NUM!</v>
      </c>
      <c r="J264" s="3" t="e">
        <f t="shared" si="46"/>
        <v>#NUM!</v>
      </c>
      <c r="K264" s="3" t="e">
        <f t="shared" si="24"/>
        <v>#NUM!</v>
      </c>
      <c r="L264" s="3">
        <f t="shared" si="25"/>
        <v>0</v>
      </c>
      <c r="M264" s="3" t="e">
        <f t="shared" si="26"/>
        <v>#NUM!</v>
      </c>
      <c r="N264" s="3">
        <f t="shared" si="27"/>
        <v>0</v>
      </c>
      <c r="O264" s="3" t="e">
        <f t="shared" si="28"/>
        <v>#NUM!</v>
      </c>
      <c r="P264" s="3">
        <f t="shared" si="29"/>
        <v>0</v>
      </c>
      <c r="Q264" s="3" t="e">
        <f t="shared" si="30"/>
        <v>#NUM!</v>
      </c>
      <c r="R264" s="3" t="e">
        <f t="shared" si="47"/>
        <v>#NUM!</v>
      </c>
      <c r="S264" s="3" t="e">
        <f t="shared" si="31"/>
        <v>#NUM!</v>
      </c>
      <c r="T264" s="3">
        <f t="shared" si="32"/>
        <v>0</v>
      </c>
      <c r="U264" s="3" t="e">
        <f t="shared" si="33"/>
        <v>#NUM!</v>
      </c>
      <c r="V264" s="3">
        <f t="shared" si="34"/>
        <v>0</v>
      </c>
      <c r="W264" s="3" t="e">
        <f t="shared" si="35"/>
        <v>#NUM!</v>
      </c>
      <c r="X264" s="3">
        <f t="shared" si="36"/>
        <v>0</v>
      </c>
      <c r="Y264" s="3" t="e">
        <f t="shared" si="37"/>
        <v>#NUM!</v>
      </c>
      <c r="Z264" s="3" t="e">
        <f t="shared" si="48"/>
        <v>#NUM!</v>
      </c>
      <c r="AA264" s="3" t="e">
        <f t="shared" si="38"/>
        <v>#NUM!</v>
      </c>
      <c r="AB264" s="3">
        <f t="shared" si="39"/>
        <v>0</v>
      </c>
      <c r="AC264" s="3" t="e">
        <f t="shared" si="40"/>
        <v>#NUM!</v>
      </c>
      <c r="AD264" s="3">
        <f t="shared" si="41"/>
        <v>0</v>
      </c>
      <c r="AE264" s="3" t="e">
        <f t="shared" si="42"/>
        <v>#NUM!</v>
      </c>
      <c r="AF264" s="3">
        <f t="shared" si="43"/>
        <v>0</v>
      </c>
      <c r="AG264" s="3" t="e">
        <f t="shared" si="44"/>
        <v>#NUM!</v>
      </c>
    </row>
    <row r="265" spans="2:33" ht="15.75" customHeight="1" x14ac:dyDescent="0.2">
      <c r="B265" s="3" t="e">
        <f t="shared" si="45"/>
        <v>#NUM!</v>
      </c>
      <c r="C265" s="3" t="e">
        <f t="shared" si="17"/>
        <v>#NUM!</v>
      </c>
      <c r="D265" s="3">
        <f t="shared" si="18"/>
        <v>0</v>
      </c>
      <c r="E265" s="3" t="e">
        <f t="shared" si="19"/>
        <v>#NUM!</v>
      </c>
      <c r="F265" s="3">
        <f t="shared" si="20"/>
        <v>0</v>
      </c>
      <c r="G265" s="3" t="e">
        <f t="shared" si="21"/>
        <v>#NUM!</v>
      </c>
      <c r="H265" s="3">
        <f t="shared" si="22"/>
        <v>0</v>
      </c>
      <c r="I265" s="3" t="e">
        <f t="shared" si="23"/>
        <v>#NUM!</v>
      </c>
      <c r="J265" s="3" t="e">
        <f t="shared" si="46"/>
        <v>#NUM!</v>
      </c>
      <c r="K265" s="3" t="e">
        <f t="shared" si="24"/>
        <v>#NUM!</v>
      </c>
      <c r="L265" s="3">
        <f t="shared" si="25"/>
        <v>0</v>
      </c>
      <c r="M265" s="3" t="e">
        <f t="shared" si="26"/>
        <v>#NUM!</v>
      </c>
      <c r="N265" s="3">
        <f t="shared" si="27"/>
        <v>0</v>
      </c>
      <c r="O265" s="3" t="e">
        <f t="shared" si="28"/>
        <v>#NUM!</v>
      </c>
      <c r="P265" s="3">
        <f t="shared" si="29"/>
        <v>0</v>
      </c>
      <c r="Q265" s="3" t="e">
        <f t="shared" si="30"/>
        <v>#NUM!</v>
      </c>
      <c r="R265" s="3" t="e">
        <f t="shared" si="47"/>
        <v>#NUM!</v>
      </c>
      <c r="S265" s="3" t="e">
        <f t="shared" si="31"/>
        <v>#NUM!</v>
      </c>
      <c r="T265" s="3">
        <f t="shared" si="32"/>
        <v>0</v>
      </c>
      <c r="U265" s="3" t="e">
        <f t="shared" si="33"/>
        <v>#NUM!</v>
      </c>
      <c r="V265" s="3">
        <f t="shared" si="34"/>
        <v>0</v>
      </c>
      <c r="W265" s="3" t="e">
        <f t="shared" si="35"/>
        <v>#NUM!</v>
      </c>
      <c r="X265" s="3">
        <f t="shared" si="36"/>
        <v>0</v>
      </c>
      <c r="Y265" s="3" t="e">
        <f t="shared" si="37"/>
        <v>#NUM!</v>
      </c>
      <c r="Z265" s="3" t="e">
        <f t="shared" si="48"/>
        <v>#NUM!</v>
      </c>
      <c r="AA265" s="3" t="e">
        <f t="shared" si="38"/>
        <v>#NUM!</v>
      </c>
      <c r="AB265" s="3">
        <f t="shared" si="39"/>
        <v>0</v>
      </c>
      <c r="AC265" s="3" t="e">
        <f t="shared" si="40"/>
        <v>#NUM!</v>
      </c>
      <c r="AD265" s="3">
        <f t="shared" si="41"/>
        <v>0</v>
      </c>
      <c r="AE265" s="3" t="e">
        <f t="shared" si="42"/>
        <v>#NUM!</v>
      </c>
      <c r="AF265" s="3">
        <f t="shared" si="43"/>
        <v>0</v>
      </c>
      <c r="AG265" s="3" t="e">
        <f t="shared" si="44"/>
        <v>#NUM!</v>
      </c>
    </row>
    <row r="266" spans="2:33" ht="15.75" customHeight="1" x14ac:dyDescent="0.2">
      <c r="B266" s="3" t="e">
        <f t="shared" si="45"/>
        <v>#NUM!</v>
      </c>
      <c r="C266" s="3" t="e">
        <f t="shared" si="17"/>
        <v>#NUM!</v>
      </c>
      <c r="D266" s="3">
        <f t="shared" si="18"/>
        <v>0</v>
      </c>
      <c r="E266" s="3" t="e">
        <f t="shared" si="19"/>
        <v>#NUM!</v>
      </c>
      <c r="F266" s="3">
        <f t="shared" si="20"/>
        <v>0</v>
      </c>
      <c r="G266" s="3" t="e">
        <f t="shared" si="21"/>
        <v>#NUM!</v>
      </c>
      <c r="H266" s="3">
        <f t="shared" si="22"/>
        <v>0</v>
      </c>
      <c r="I266" s="3" t="e">
        <f t="shared" si="23"/>
        <v>#NUM!</v>
      </c>
      <c r="J266" s="3" t="e">
        <f t="shared" si="46"/>
        <v>#NUM!</v>
      </c>
      <c r="K266" s="3" t="e">
        <f t="shared" si="24"/>
        <v>#NUM!</v>
      </c>
      <c r="L266" s="3">
        <f t="shared" si="25"/>
        <v>0</v>
      </c>
      <c r="M266" s="3" t="e">
        <f t="shared" si="26"/>
        <v>#NUM!</v>
      </c>
      <c r="N266" s="3">
        <f t="shared" si="27"/>
        <v>0</v>
      </c>
      <c r="O266" s="3" t="e">
        <f t="shared" si="28"/>
        <v>#NUM!</v>
      </c>
      <c r="P266" s="3">
        <f t="shared" si="29"/>
        <v>0</v>
      </c>
      <c r="Q266" s="3" t="e">
        <f t="shared" si="30"/>
        <v>#NUM!</v>
      </c>
      <c r="R266" s="3" t="e">
        <f t="shared" si="47"/>
        <v>#NUM!</v>
      </c>
      <c r="S266" s="3" t="e">
        <f t="shared" si="31"/>
        <v>#NUM!</v>
      </c>
      <c r="T266" s="3">
        <f t="shared" si="32"/>
        <v>0</v>
      </c>
      <c r="U266" s="3" t="e">
        <f t="shared" si="33"/>
        <v>#NUM!</v>
      </c>
      <c r="V266" s="3">
        <f t="shared" si="34"/>
        <v>0</v>
      </c>
      <c r="W266" s="3" t="e">
        <f t="shared" si="35"/>
        <v>#NUM!</v>
      </c>
      <c r="X266" s="3">
        <f t="shared" si="36"/>
        <v>0</v>
      </c>
      <c r="Y266" s="3" t="e">
        <f t="shared" si="37"/>
        <v>#NUM!</v>
      </c>
      <c r="Z266" s="3" t="e">
        <f t="shared" si="48"/>
        <v>#NUM!</v>
      </c>
      <c r="AA266" s="3" t="e">
        <f t="shared" si="38"/>
        <v>#NUM!</v>
      </c>
      <c r="AB266" s="3">
        <f t="shared" si="39"/>
        <v>0</v>
      </c>
      <c r="AC266" s="3" t="e">
        <f t="shared" si="40"/>
        <v>#NUM!</v>
      </c>
      <c r="AD266" s="3">
        <f t="shared" si="41"/>
        <v>0</v>
      </c>
      <c r="AE266" s="3" t="e">
        <f t="shared" si="42"/>
        <v>#NUM!</v>
      </c>
      <c r="AF266" s="3">
        <f t="shared" si="43"/>
        <v>0</v>
      </c>
      <c r="AG266" s="3" t="e">
        <f t="shared" si="44"/>
        <v>#NUM!</v>
      </c>
    </row>
    <row r="267" spans="2:33" ht="15.75" customHeight="1" x14ac:dyDescent="0.2">
      <c r="B267" s="3" t="e">
        <f t="shared" si="45"/>
        <v>#NUM!</v>
      </c>
      <c r="C267" s="3" t="e">
        <f t="shared" si="17"/>
        <v>#NUM!</v>
      </c>
      <c r="D267" s="3">
        <f t="shared" si="18"/>
        <v>0</v>
      </c>
      <c r="E267" s="3" t="e">
        <f t="shared" si="19"/>
        <v>#NUM!</v>
      </c>
      <c r="F267" s="3">
        <f t="shared" si="20"/>
        <v>0</v>
      </c>
      <c r="G267" s="3" t="e">
        <f t="shared" si="21"/>
        <v>#NUM!</v>
      </c>
      <c r="H267" s="3">
        <f t="shared" si="22"/>
        <v>0</v>
      </c>
      <c r="I267" s="3" t="e">
        <f t="shared" si="23"/>
        <v>#NUM!</v>
      </c>
      <c r="J267" s="3" t="e">
        <f t="shared" si="46"/>
        <v>#NUM!</v>
      </c>
      <c r="K267" s="3" t="e">
        <f t="shared" si="24"/>
        <v>#NUM!</v>
      </c>
      <c r="L267" s="3">
        <f t="shared" si="25"/>
        <v>0</v>
      </c>
      <c r="M267" s="3" t="e">
        <f t="shared" si="26"/>
        <v>#NUM!</v>
      </c>
      <c r="N267" s="3">
        <f t="shared" si="27"/>
        <v>0</v>
      </c>
      <c r="O267" s="3" t="e">
        <f t="shared" si="28"/>
        <v>#NUM!</v>
      </c>
      <c r="P267" s="3">
        <f t="shared" si="29"/>
        <v>0</v>
      </c>
      <c r="Q267" s="3" t="e">
        <f t="shared" si="30"/>
        <v>#NUM!</v>
      </c>
      <c r="R267" s="3" t="e">
        <f t="shared" si="47"/>
        <v>#NUM!</v>
      </c>
      <c r="S267" s="3" t="e">
        <f t="shared" si="31"/>
        <v>#NUM!</v>
      </c>
      <c r="T267" s="3">
        <f t="shared" si="32"/>
        <v>0</v>
      </c>
      <c r="U267" s="3" t="e">
        <f t="shared" si="33"/>
        <v>#NUM!</v>
      </c>
      <c r="V267" s="3">
        <f t="shared" si="34"/>
        <v>0</v>
      </c>
      <c r="W267" s="3" t="e">
        <f t="shared" si="35"/>
        <v>#NUM!</v>
      </c>
      <c r="X267" s="3">
        <f t="shared" si="36"/>
        <v>0</v>
      </c>
      <c r="Y267" s="3" t="e">
        <f t="shared" si="37"/>
        <v>#NUM!</v>
      </c>
      <c r="Z267" s="3" t="e">
        <f t="shared" si="48"/>
        <v>#NUM!</v>
      </c>
      <c r="AA267" s="3" t="e">
        <f t="shared" si="38"/>
        <v>#NUM!</v>
      </c>
      <c r="AB267" s="3">
        <f t="shared" si="39"/>
        <v>0</v>
      </c>
      <c r="AC267" s="3" t="e">
        <f t="shared" si="40"/>
        <v>#NUM!</v>
      </c>
      <c r="AD267" s="3">
        <f t="shared" si="41"/>
        <v>0</v>
      </c>
      <c r="AE267" s="3" t="e">
        <f t="shared" si="42"/>
        <v>#NUM!</v>
      </c>
      <c r="AF267" s="3">
        <f t="shared" si="43"/>
        <v>0</v>
      </c>
      <c r="AG267" s="3" t="e">
        <f t="shared" si="44"/>
        <v>#NUM!</v>
      </c>
    </row>
    <row r="268" spans="2:33" ht="15.75" customHeight="1" x14ac:dyDescent="0.2">
      <c r="B268" s="3" t="e">
        <f t="shared" si="45"/>
        <v>#NUM!</v>
      </c>
      <c r="C268" s="3" t="e">
        <f t="shared" si="17"/>
        <v>#NUM!</v>
      </c>
      <c r="D268" s="3">
        <f t="shared" si="18"/>
        <v>0</v>
      </c>
      <c r="E268" s="3" t="e">
        <f t="shared" si="19"/>
        <v>#NUM!</v>
      </c>
      <c r="F268" s="3">
        <f t="shared" si="20"/>
        <v>0</v>
      </c>
      <c r="G268" s="3" t="e">
        <f t="shared" si="21"/>
        <v>#NUM!</v>
      </c>
      <c r="H268" s="3">
        <f t="shared" si="22"/>
        <v>0</v>
      </c>
      <c r="I268" s="3" t="e">
        <f t="shared" si="23"/>
        <v>#NUM!</v>
      </c>
      <c r="J268" s="3" t="e">
        <f t="shared" si="46"/>
        <v>#NUM!</v>
      </c>
      <c r="K268" s="3" t="e">
        <f t="shared" si="24"/>
        <v>#NUM!</v>
      </c>
      <c r="L268" s="3">
        <f t="shared" si="25"/>
        <v>0</v>
      </c>
      <c r="M268" s="3" t="e">
        <f t="shared" si="26"/>
        <v>#NUM!</v>
      </c>
      <c r="N268" s="3">
        <f t="shared" si="27"/>
        <v>0</v>
      </c>
      <c r="O268" s="3" t="e">
        <f t="shared" si="28"/>
        <v>#NUM!</v>
      </c>
      <c r="P268" s="3">
        <f t="shared" si="29"/>
        <v>0</v>
      </c>
      <c r="Q268" s="3" t="e">
        <f t="shared" si="30"/>
        <v>#NUM!</v>
      </c>
      <c r="R268" s="3" t="e">
        <f t="shared" si="47"/>
        <v>#NUM!</v>
      </c>
      <c r="S268" s="3" t="e">
        <f t="shared" si="31"/>
        <v>#NUM!</v>
      </c>
      <c r="T268" s="3">
        <f t="shared" si="32"/>
        <v>0</v>
      </c>
      <c r="U268" s="3" t="e">
        <f t="shared" si="33"/>
        <v>#NUM!</v>
      </c>
      <c r="V268" s="3">
        <f t="shared" si="34"/>
        <v>0</v>
      </c>
      <c r="W268" s="3" t="e">
        <f t="shared" si="35"/>
        <v>#NUM!</v>
      </c>
      <c r="X268" s="3">
        <f t="shared" si="36"/>
        <v>0</v>
      </c>
      <c r="Y268" s="3" t="e">
        <f t="shared" si="37"/>
        <v>#NUM!</v>
      </c>
      <c r="Z268" s="3" t="e">
        <f t="shared" si="48"/>
        <v>#NUM!</v>
      </c>
      <c r="AA268" s="3" t="e">
        <f t="shared" si="38"/>
        <v>#NUM!</v>
      </c>
      <c r="AB268" s="3">
        <f t="shared" si="39"/>
        <v>0</v>
      </c>
      <c r="AC268" s="3" t="e">
        <f t="shared" si="40"/>
        <v>#NUM!</v>
      </c>
      <c r="AD268" s="3">
        <f t="shared" si="41"/>
        <v>0</v>
      </c>
      <c r="AE268" s="3" t="e">
        <f t="shared" si="42"/>
        <v>#NUM!</v>
      </c>
      <c r="AF268" s="3">
        <f t="shared" si="43"/>
        <v>0</v>
      </c>
      <c r="AG268" s="3" t="e">
        <f t="shared" si="44"/>
        <v>#NUM!</v>
      </c>
    </row>
    <row r="269" spans="2:33" ht="15.75" customHeight="1" x14ac:dyDescent="0.2">
      <c r="B269" s="3" t="e">
        <f t="shared" si="45"/>
        <v>#NUM!</v>
      </c>
      <c r="C269" s="3" t="e">
        <f t="shared" si="17"/>
        <v>#NUM!</v>
      </c>
      <c r="D269" s="3">
        <f t="shared" si="18"/>
        <v>0</v>
      </c>
      <c r="E269" s="3" t="e">
        <f t="shared" si="19"/>
        <v>#NUM!</v>
      </c>
      <c r="F269" s="3">
        <f t="shared" si="20"/>
        <v>0</v>
      </c>
      <c r="G269" s="3" t="e">
        <f t="shared" si="21"/>
        <v>#NUM!</v>
      </c>
      <c r="H269" s="3">
        <f t="shared" si="22"/>
        <v>0</v>
      </c>
      <c r="I269" s="3" t="e">
        <f t="shared" si="23"/>
        <v>#NUM!</v>
      </c>
      <c r="J269" s="3" t="e">
        <f t="shared" si="46"/>
        <v>#NUM!</v>
      </c>
      <c r="K269" s="3" t="e">
        <f t="shared" si="24"/>
        <v>#NUM!</v>
      </c>
      <c r="L269" s="3">
        <f t="shared" si="25"/>
        <v>0</v>
      </c>
      <c r="M269" s="3" t="e">
        <f t="shared" si="26"/>
        <v>#NUM!</v>
      </c>
      <c r="N269" s="3">
        <f t="shared" si="27"/>
        <v>0</v>
      </c>
      <c r="O269" s="3" t="e">
        <f t="shared" si="28"/>
        <v>#NUM!</v>
      </c>
      <c r="P269" s="3">
        <f t="shared" si="29"/>
        <v>0</v>
      </c>
      <c r="Q269" s="3" t="e">
        <f t="shared" si="30"/>
        <v>#NUM!</v>
      </c>
      <c r="R269" s="3" t="e">
        <f t="shared" si="47"/>
        <v>#NUM!</v>
      </c>
      <c r="S269" s="3" t="e">
        <f t="shared" si="31"/>
        <v>#NUM!</v>
      </c>
      <c r="T269" s="3">
        <f t="shared" si="32"/>
        <v>0</v>
      </c>
      <c r="U269" s="3" t="e">
        <f t="shared" si="33"/>
        <v>#NUM!</v>
      </c>
      <c r="V269" s="3">
        <f t="shared" si="34"/>
        <v>0</v>
      </c>
      <c r="W269" s="3" t="e">
        <f t="shared" si="35"/>
        <v>#NUM!</v>
      </c>
      <c r="X269" s="3">
        <f t="shared" si="36"/>
        <v>0</v>
      </c>
      <c r="Y269" s="3" t="e">
        <f t="shared" si="37"/>
        <v>#NUM!</v>
      </c>
      <c r="Z269" s="3" t="e">
        <f t="shared" si="48"/>
        <v>#NUM!</v>
      </c>
      <c r="AA269" s="3" t="e">
        <f t="shared" si="38"/>
        <v>#NUM!</v>
      </c>
      <c r="AB269" s="3">
        <f t="shared" si="39"/>
        <v>0</v>
      </c>
      <c r="AC269" s="3" t="e">
        <f t="shared" si="40"/>
        <v>#NUM!</v>
      </c>
      <c r="AD269" s="3">
        <f t="shared" si="41"/>
        <v>0</v>
      </c>
      <c r="AE269" s="3" t="e">
        <f t="shared" si="42"/>
        <v>#NUM!</v>
      </c>
      <c r="AF269" s="3">
        <f t="shared" si="43"/>
        <v>0</v>
      </c>
      <c r="AG269" s="3" t="e">
        <f t="shared" si="44"/>
        <v>#NUM!</v>
      </c>
    </row>
    <row r="270" spans="2:33" ht="15.75" customHeight="1" x14ac:dyDescent="0.2">
      <c r="B270" s="3" t="e">
        <f t="shared" si="45"/>
        <v>#NUM!</v>
      </c>
      <c r="C270" s="3" t="e">
        <f t="shared" si="17"/>
        <v>#NUM!</v>
      </c>
      <c r="D270" s="3">
        <f t="shared" si="18"/>
        <v>0</v>
      </c>
      <c r="E270" s="3" t="e">
        <f t="shared" si="19"/>
        <v>#NUM!</v>
      </c>
      <c r="F270" s="3">
        <f t="shared" si="20"/>
        <v>0</v>
      </c>
      <c r="G270" s="3" t="e">
        <f t="shared" si="21"/>
        <v>#NUM!</v>
      </c>
      <c r="H270" s="3">
        <f t="shared" si="22"/>
        <v>0</v>
      </c>
      <c r="I270" s="3" t="e">
        <f t="shared" si="23"/>
        <v>#NUM!</v>
      </c>
      <c r="J270" s="3" t="e">
        <f t="shared" si="46"/>
        <v>#NUM!</v>
      </c>
      <c r="K270" s="3" t="e">
        <f t="shared" si="24"/>
        <v>#NUM!</v>
      </c>
      <c r="L270" s="3">
        <f t="shared" si="25"/>
        <v>0</v>
      </c>
      <c r="M270" s="3" t="e">
        <f t="shared" si="26"/>
        <v>#NUM!</v>
      </c>
      <c r="N270" s="3">
        <f t="shared" si="27"/>
        <v>0</v>
      </c>
      <c r="O270" s="3" t="e">
        <f t="shared" si="28"/>
        <v>#NUM!</v>
      </c>
      <c r="P270" s="3">
        <f t="shared" si="29"/>
        <v>0</v>
      </c>
      <c r="Q270" s="3" t="e">
        <f t="shared" si="30"/>
        <v>#NUM!</v>
      </c>
      <c r="R270" s="3" t="e">
        <f t="shared" si="47"/>
        <v>#NUM!</v>
      </c>
      <c r="S270" s="3" t="e">
        <f t="shared" si="31"/>
        <v>#NUM!</v>
      </c>
      <c r="T270" s="3">
        <f t="shared" si="32"/>
        <v>0</v>
      </c>
      <c r="U270" s="3" t="e">
        <f t="shared" si="33"/>
        <v>#NUM!</v>
      </c>
      <c r="V270" s="3">
        <f t="shared" si="34"/>
        <v>0</v>
      </c>
      <c r="W270" s="3" t="e">
        <f t="shared" si="35"/>
        <v>#NUM!</v>
      </c>
      <c r="X270" s="3">
        <f t="shared" si="36"/>
        <v>0</v>
      </c>
      <c r="Y270" s="3" t="e">
        <f t="shared" si="37"/>
        <v>#NUM!</v>
      </c>
      <c r="Z270" s="3" t="e">
        <f t="shared" si="48"/>
        <v>#NUM!</v>
      </c>
      <c r="AA270" s="3" t="e">
        <f t="shared" si="38"/>
        <v>#NUM!</v>
      </c>
      <c r="AB270" s="3">
        <f t="shared" si="39"/>
        <v>0</v>
      </c>
      <c r="AC270" s="3" t="e">
        <f t="shared" si="40"/>
        <v>#NUM!</v>
      </c>
      <c r="AD270" s="3">
        <f t="shared" si="41"/>
        <v>0</v>
      </c>
      <c r="AE270" s="3" t="e">
        <f t="shared" si="42"/>
        <v>#NUM!</v>
      </c>
      <c r="AF270" s="3">
        <f t="shared" si="43"/>
        <v>0</v>
      </c>
      <c r="AG270" s="3" t="e">
        <f t="shared" si="44"/>
        <v>#NUM!</v>
      </c>
    </row>
    <row r="271" spans="2:33" ht="15.75" customHeight="1" x14ac:dyDescent="0.2">
      <c r="B271" s="3" t="e">
        <f t="shared" si="45"/>
        <v>#NUM!</v>
      </c>
      <c r="C271" s="3" t="e">
        <f t="shared" si="17"/>
        <v>#NUM!</v>
      </c>
      <c r="D271" s="3">
        <f t="shared" si="18"/>
        <v>0</v>
      </c>
      <c r="E271" s="3" t="e">
        <f t="shared" si="19"/>
        <v>#NUM!</v>
      </c>
      <c r="F271" s="3">
        <f t="shared" si="20"/>
        <v>0</v>
      </c>
      <c r="G271" s="3" t="e">
        <f t="shared" si="21"/>
        <v>#NUM!</v>
      </c>
      <c r="H271" s="3">
        <f t="shared" si="22"/>
        <v>0</v>
      </c>
      <c r="I271" s="3" t="e">
        <f t="shared" si="23"/>
        <v>#NUM!</v>
      </c>
      <c r="J271" s="3" t="e">
        <f t="shared" si="46"/>
        <v>#NUM!</v>
      </c>
      <c r="K271" s="3" t="e">
        <f t="shared" si="24"/>
        <v>#NUM!</v>
      </c>
      <c r="L271" s="3">
        <f t="shared" si="25"/>
        <v>0</v>
      </c>
      <c r="M271" s="3" t="e">
        <f t="shared" si="26"/>
        <v>#NUM!</v>
      </c>
      <c r="N271" s="3">
        <f t="shared" si="27"/>
        <v>0</v>
      </c>
      <c r="O271" s="3" t="e">
        <f t="shared" si="28"/>
        <v>#NUM!</v>
      </c>
      <c r="P271" s="3">
        <f t="shared" si="29"/>
        <v>0</v>
      </c>
      <c r="Q271" s="3" t="e">
        <f t="shared" si="30"/>
        <v>#NUM!</v>
      </c>
      <c r="R271" s="3" t="e">
        <f t="shared" si="47"/>
        <v>#NUM!</v>
      </c>
      <c r="S271" s="3" t="e">
        <f t="shared" si="31"/>
        <v>#NUM!</v>
      </c>
      <c r="T271" s="3">
        <f t="shared" si="32"/>
        <v>0</v>
      </c>
      <c r="U271" s="3" t="e">
        <f t="shared" si="33"/>
        <v>#NUM!</v>
      </c>
      <c r="V271" s="3">
        <f t="shared" si="34"/>
        <v>0</v>
      </c>
      <c r="W271" s="3" t="e">
        <f t="shared" si="35"/>
        <v>#NUM!</v>
      </c>
      <c r="X271" s="3">
        <f t="shared" si="36"/>
        <v>0</v>
      </c>
      <c r="Y271" s="3" t="e">
        <f t="shared" si="37"/>
        <v>#NUM!</v>
      </c>
      <c r="Z271" s="3" t="e">
        <f t="shared" si="48"/>
        <v>#NUM!</v>
      </c>
      <c r="AA271" s="3" t="e">
        <f t="shared" si="38"/>
        <v>#NUM!</v>
      </c>
      <c r="AB271" s="3">
        <f t="shared" si="39"/>
        <v>0</v>
      </c>
      <c r="AC271" s="3" t="e">
        <f t="shared" si="40"/>
        <v>#NUM!</v>
      </c>
      <c r="AD271" s="3">
        <f t="shared" si="41"/>
        <v>0</v>
      </c>
      <c r="AE271" s="3" t="e">
        <f t="shared" si="42"/>
        <v>#NUM!</v>
      </c>
      <c r="AF271" s="3">
        <f t="shared" si="43"/>
        <v>0</v>
      </c>
      <c r="AG271" s="3" t="e">
        <f t="shared" si="44"/>
        <v>#NUM!</v>
      </c>
    </row>
    <row r="272" spans="2:33" ht="15.75" customHeight="1" x14ac:dyDescent="0.2">
      <c r="B272" s="3" t="e">
        <f t="shared" si="45"/>
        <v>#NUM!</v>
      </c>
      <c r="C272" s="3" t="e">
        <f t="shared" si="17"/>
        <v>#NUM!</v>
      </c>
      <c r="D272" s="3">
        <f t="shared" si="18"/>
        <v>0</v>
      </c>
      <c r="E272" s="3" t="e">
        <f t="shared" si="19"/>
        <v>#NUM!</v>
      </c>
      <c r="F272" s="3">
        <f t="shared" si="20"/>
        <v>0</v>
      </c>
      <c r="G272" s="3" t="e">
        <f t="shared" si="21"/>
        <v>#NUM!</v>
      </c>
      <c r="H272" s="3">
        <f t="shared" si="22"/>
        <v>0</v>
      </c>
      <c r="I272" s="3" t="e">
        <f t="shared" si="23"/>
        <v>#NUM!</v>
      </c>
      <c r="J272" s="3" t="e">
        <f t="shared" si="46"/>
        <v>#NUM!</v>
      </c>
      <c r="K272" s="3" t="e">
        <f t="shared" si="24"/>
        <v>#NUM!</v>
      </c>
      <c r="L272" s="3">
        <f t="shared" si="25"/>
        <v>0</v>
      </c>
      <c r="M272" s="3" t="e">
        <f t="shared" si="26"/>
        <v>#NUM!</v>
      </c>
      <c r="N272" s="3">
        <f t="shared" si="27"/>
        <v>0</v>
      </c>
      <c r="O272" s="3" t="e">
        <f t="shared" si="28"/>
        <v>#NUM!</v>
      </c>
      <c r="P272" s="3">
        <f t="shared" si="29"/>
        <v>0</v>
      </c>
      <c r="Q272" s="3" t="e">
        <f t="shared" si="30"/>
        <v>#NUM!</v>
      </c>
      <c r="R272" s="3" t="e">
        <f t="shared" si="47"/>
        <v>#NUM!</v>
      </c>
      <c r="S272" s="3" t="e">
        <f t="shared" si="31"/>
        <v>#NUM!</v>
      </c>
      <c r="T272" s="3">
        <f t="shared" si="32"/>
        <v>0</v>
      </c>
      <c r="U272" s="3" t="e">
        <f t="shared" si="33"/>
        <v>#NUM!</v>
      </c>
      <c r="V272" s="3">
        <f t="shared" si="34"/>
        <v>0</v>
      </c>
      <c r="W272" s="3" t="e">
        <f t="shared" si="35"/>
        <v>#NUM!</v>
      </c>
      <c r="X272" s="3">
        <f t="shared" si="36"/>
        <v>0</v>
      </c>
      <c r="Y272" s="3" t="e">
        <f t="shared" si="37"/>
        <v>#NUM!</v>
      </c>
      <c r="Z272" s="3" t="e">
        <f t="shared" si="48"/>
        <v>#NUM!</v>
      </c>
      <c r="AA272" s="3" t="e">
        <f t="shared" si="38"/>
        <v>#NUM!</v>
      </c>
      <c r="AB272" s="3">
        <f t="shared" si="39"/>
        <v>0</v>
      </c>
      <c r="AC272" s="3" t="e">
        <f t="shared" si="40"/>
        <v>#NUM!</v>
      </c>
      <c r="AD272" s="3">
        <f t="shared" si="41"/>
        <v>0</v>
      </c>
      <c r="AE272" s="3" t="e">
        <f t="shared" si="42"/>
        <v>#NUM!</v>
      </c>
      <c r="AF272" s="3">
        <f t="shared" si="43"/>
        <v>0</v>
      </c>
      <c r="AG272" s="3" t="e">
        <f t="shared" si="44"/>
        <v>#NUM!</v>
      </c>
    </row>
    <row r="273" spans="2:33" ht="15.75" customHeight="1" x14ac:dyDescent="0.2">
      <c r="B273" s="3" t="e">
        <f t="shared" si="45"/>
        <v>#NUM!</v>
      </c>
      <c r="C273" s="3" t="e">
        <f t="shared" si="17"/>
        <v>#NUM!</v>
      </c>
      <c r="D273" s="3">
        <f t="shared" si="18"/>
        <v>0</v>
      </c>
      <c r="E273" s="3" t="e">
        <f t="shared" si="19"/>
        <v>#NUM!</v>
      </c>
      <c r="F273" s="3">
        <f t="shared" si="20"/>
        <v>0</v>
      </c>
      <c r="G273" s="3" t="e">
        <f t="shared" si="21"/>
        <v>#NUM!</v>
      </c>
      <c r="H273" s="3">
        <f t="shared" si="22"/>
        <v>0</v>
      </c>
      <c r="I273" s="3" t="e">
        <f t="shared" si="23"/>
        <v>#NUM!</v>
      </c>
      <c r="J273" s="3" t="e">
        <f t="shared" si="46"/>
        <v>#NUM!</v>
      </c>
      <c r="K273" s="3" t="e">
        <f t="shared" si="24"/>
        <v>#NUM!</v>
      </c>
      <c r="L273" s="3">
        <f t="shared" si="25"/>
        <v>0</v>
      </c>
      <c r="M273" s="3" t="e">
        <f t="shared" si="26"/>
        <v>#NUM!</v>
      </c>
      <c r="N273" s="3">
        <f t="shared" si="27"/>
        <v>0</v>
      </c>
      <c r="O273" s="3" t="e">
        <f t="shared" si="28"/>
        <v>#NUM!</v>
      </c>
      <c r="P273" s="3">
        <f t="shared" si="29"/>
        <v>0</v>
      </c>
      <c r="Q273" s="3" t="e">
        <f t="shared" si="30"/>
        <v>#NUM!</v>
      </c>
      <c r="R273" s="3" t="e">
        <f t="shared" si="47"/>
        <v>#NUM!</v>
      </c>
      <c r="S273" s="3" t="e">
        <f t="shared" si="31"/>
        <v>#NUM!</v>
      </c>
      <c r="T273" s="3">
        <f t="shared" si="32"/>
        <v>0</v>
      </c>
      <c r="U273" s="3" t="e">
        <f t="shared" si="33"/>
        <v>#NUM!</v>
      </c>
      <c r="V273" s="3">
        <f t="shared" si="34"/>
        <v>0</v>
      </c>
      <c r="W273" s="3" t="e">
        <f t="shared" si="35"/>
        <v>#NUM!</v>
      </c>
      <c r="X273" s="3">
        <f t="shared" si="36"/>
        <v>0</v>
      </c>
      <c r="Y273" s="3" t="e">
        <f t="shared" si="37"/>
        <v>#NUM!</v>
      </c>
      <c r="Z273" s="3" t="e">
        <f t="shared" si="48"/>
        <v>#NUM!</v>
      </c>
      <c r="AA273" s="3" t="e">
        <f t="shared" si="38"/>
        <v>#NUM!</v>
      </c>
      <c r="AB273" s="3">
        <f t="shared" si="39"/>
        <v>0</v>
      </c>
      <c r="AC273" s="3" t="e">
        <f t="shared" si="40"/>
        <v>#NUM!</v>
      </c>
      <c r="AD273" s="3">
        <f t="shared" si="41"/>
        <v>0</v>
      </c>
      <c r="AE273" s="3" t="e">
        <f t="shared" si="42"/>
        <v>#NUM!</v>
      </c>
      <c r="AF273" s="3">
        <f t="shared" si="43"/>
        <v>0</v>
      </c>
      <c r="AG273" s="3" t="e">
        <f t="shared" si="44"/>
        <v>#NUM!</v>
      </c>
    </row>
    <row r="274" spans="2:33" ht="15.75" customHeight="1" x14ac:dyDescent="0.2">
      <c r="B274" s="3" t="e">
        <f t="shared" si="45"/>
        <v>#NUM!</v>
      </c>
      <c r="C274" s="3" t="e">
        <f t="shared" si="17"/>
        <v>#NUM!</v>
      </c>
      <c r="D274" s="3">
        <f t="shared" si="18"/>
        <v>0</v>
      </c>
      <c r="E274" s="3" t="e">
        <f t="shared" si="19"/>
        <v>#NUM!</v>
      </c>
      <c r="F274" s="3">
        <f t="shared" si="20"/>
        <v>0</v>
      </c>
      <c r="G274" s="3" t="e">
        <f t="shared" si="21"/>
        <v>#NUM!</v>
      </c>
      <c r="H274" s="3">
        <f t="shared" si="22"/>
        <v>0</v>
      </c>
      <c r="I274" s="3" t="e">
        <f t="shared" si="23"/>
        <v>#NUM!</v>
      </c>
      <c r="J274" s="3" t="e">
        <f t="shared" si="46"/>
        <v>#NUM!</v>
      </c>
      <c r="K274" s="3" t="e">
        <f t="shared" si="24"/>
        <v>#NUM!</v>
      </c>
      <c r="L274" s="3">
        <f t="shared" si="25"/>
        <v>0</v>
      </c>
      <c r="M274" s="3" t="e">
        <f t="shared" si="26"/>
        <v>#NUM!</v>
      </c>
      <c r="N274" s="3">
        <f t="shared" si="27"/>
        <v>0</v>
      </c>
      <c r="O274" s="3" t="e">
        <f t="shared" si="28"/>
        <v>#NUM!</v>
      </c>
      <c r="P274" s="3">
        <f t="shared" si="29"/>
        <v>0</v>
      </c>
      <c r="Q274" s="3" t="e">
        <f t="shared" si="30"/>
        <v>#NUM!</v>
      </c>
      <c r="R274" s="3" t="e">
        <f t="shared" si="47"/>
        <v>#NUM!</v>
      </c>
      <c r="S274" s="3" t="e">
        <f t="shared" si="31"/>
        <v>#NUM!</v>
      </c>
      <c r="T274" s="3">
        <f t="shared" si="32"/>
        <v>0</v>
      </c>
      <c r="U274" s="3" t="e">
        <f t="shared" si="33"/>
        <v>#NUM!</v>
      </c>
      <c r="V274" s="3">
        <f t="shared" si="34"/>
        <v>0</v>
      </c>
      <c r="W274" s="3" t="e">
        <f t="shared" si="35"/>
        <v>#NUM!</v>
      </c>
      <c r="X274" s="3">
        <f t="shared" si="36"/>
        <v>0</v>
      </c>
      <c r="Y274" s="3" t="e">
        <f t="shared" si="37"/>
        <v>#NUM!</v>
      </c>
      <c r="Z274" s="3" t="e">
        <f t="shared" si="48"/>
        <v>#NUM!</v>
      </c>
      <c r="AA274" s="3" t="e">
        <f t="shared" si="38"/>
        <v>#NUM!</v>
      </c>
      <c r="AB274" s="3">
        <f t="shared" si="39"/>
        <v>0</v>
      </c>
      <c r="AC274" s="3" t="e">
        <f t="shared" si="40"/>
        <v>#NUM!</v>
      </c>
      <c r="AD274" s="3">
        <f t="shared" si="41"/>
        <v>0</v>
      </c>
      <c r="AE274" s="3" t="e">
        <f t="shared" si="42"/>
        <v>#NUM!</v>
      </c>
      <c r="AF274" s="3">
        <f t="shared" si="43"/>
        <v>0</v>
      </c>
      <c r="AG274" s="3" t="e">
        <f t="shared" si="44"/>
        <v>#NUM!</v>
      </c>
    </row>
    <row r="275" spans="2:33" ht="15.75" customHeight="1" x14ac:dyDescent="0.2">
      <c r="B275" s="3" t="e">
        <f t="shared" si="45"/>
        <v>#NUM!</v>
      </c>
      <c r="C275" s="3" t="e">
        <f t="shared" si="17"/>
        <v>#NUM!</v>
      </c>
      <c r="D275" s="3">
        <f t="shared" si="18"/>
        <v>0</v>
      </c>
      <c r="E275" s="3" t="e">
        <f t="shared" si="19"/>
        <v>#NUM!</v>
      </c>
      <c r="F275" s="3">
        <f t="shared" si="20"/>
        <v>0</v>
      </c>
      <c r="G275" s="3" t="e">
        <f t="shared" si="21"/>
        <v>#NUM!</v>
      </c>
      <c r="H275" s="3">
        <f t="shared" si="22"/>
        <v>0</v>
      </c>
      <c r="I275" s="3" t="e">
        <f t="shared" si="23"/>
        <v>#NUM!</v>
      </c>
      <c r="J275" s="3" t="e">
        <f t="shared" si="46"/>
        <v>#NUM!</v>
      </c>
      <c r="K275" s="3" t="e">
        <f t="shared" si="24"/>
        <v>#NUM!</v>
      </c>
      <c r="L275" s="3">
        <f t="shared" si="25"/>
        <v>0</v>
      </c>
      <c r="M275" s="3" t="e">
        <f t="shared" si="26"/>
        <v>#NUM!</v>
      </c>
      <c r="N275" s="3">
        <f t="shared" si="27"/>
        <v>0</v>
      </c>
      <c r="O275" s="3" t="e">
        <f t="shared" si="28"/>
        <v>#NUM!</v>
      </c>
      <c r="P275" s="3">
        <f t="shared" si="29"/>
        <v>0</v>
      </c>
      <c r="Q275" s="3" t="e">
        <f t="shared" si="30"/>
        <v>#NUM!</v>
      </c>
      <c r="R275" s="3" t="e">
        <f t="shared" si="47"/>
        <v>#NUM!</v>
      </c>
      <c r="S275" s="3" t="e">
        <f t="shared" si="31"/>
        <v>#NUM!</v>
      </c>
      <c r="T275" s="3">
        <f t="shared" si="32"/>
        <v>0</v>
      </c>
      <c r="U275" s="3" t="e">
        <f t="shared" si="33"/>
        <v>#NUM!</v>
      </c>
      <c r="V275" s="3">
        <f t="shared" si="34"/>
        <v>0</v>
      </c>
      <c r="W275" s="3" t="e">
        <f t="shared" si="35"/>
        <v>#NUM!</v>
      </c>
      <c r="X275" s="3">
        <f t="shared" si="36"/>
        <v>0</v>
      </c>
      <c r="Y275" s="3" t="e">
        <f t="shared" si="37"/>
        <v>#NUM!</v>
      </c>
      <c r="Z275" s="3" t="e">
        <f t="shared" si="48"/>
        <v>#NUM!</v>
      </c>
      <c r="AA275" s="3" t="e">
        <f t="shared" si="38"/>
        <v>#NUM!</v>
      </c>
      <c r="AB275" s="3">
        <f t="shared" si="39"/>
        <v>0</v>
      </c>
      <c r="AC275" s="3" t="e">
        <f t="shared" si="40"/>
        <v>#NUM!</v>
      </c>
      <c r="AD275" s="3">
        <f t="shared" si="41"/>
        <v>0</v>
      </c>
      <c r="AE275" s="3" t="e">
        <f t="shared" si="42"/>
        <v>#NUM!</v>
      </c>
      <c r="AF275" s="3">
        <f t="shared" si="43"/>
        <v>0</v>
      </c>
      <c r="AG275" s="3" t="e">
        <f t="shared" si="44"/>
        <v>#NUM!</v>
      </c>
    </row>
    <row r="276" spans="2:33" ht="15.75" customHeight="1" x14ac:dyDescent="0.2">
      <c r="B276" s="3" t="e">
        <f t="shared" si="45"/>
        <v>#NUM!</v>
      </c>
      <c r="C276" s="3" t="e">
        <f t="shared" si="17"/>
        <v>#NUM!</v>
      </c>
      <c r="D276" s="3">
        <f t="shared" si="18"/>
        <v>0</v>
      </c>
      <c r="E276" s="3" t="e">
        <f t="shared" si="19"/>
        <v>#NUM!</v>
      </c>
      <c r="F276" s="3">
        <f t="shared" si="20"/>
        <v>0</v>
      </c>
      <c r="G276" s="3" t="e">
        <f t="shared" si="21"/>
        <v>#NUM!</v>
      </c>
      <c r="H276" s="3">
        <f t="shared" si="22"/>
        <v>0</v>
      </c>
      <c r="I276" s="3" t="e">
        <f t="shared" si="23"/>
        <v>#NUM!</v>
      </c>
      <c r="J276" s="3" t="e">
        <f t="shared" si="46"/>
        <v>#NUM!</v>
      </c>
      <c r="K276" s="3" t="e">
        <f t="shared" si="24"/>
        <v>#NUM!</v>
      </c>
      <c r="L276" s="3">
        <f t="shared" si="25"/>
        <v>0</v>
      </c>
      <c r="M276" s="3" t="e">
        <f t="shared" si="26"/>
        <v>#NUM!</v>
      </c>
      <c r="N276" s="3">
        <f t="shared" si="27"/>
        <v>0</v>
      </c>
      <c r="O276" s="3" t="e">
        <f t="shared" si="28"/>
        <v>#NUM!</v>
      </c>
      <c r="P276" s="3">
        <f t="shared" si="29"/>
        <v>0</v>
      </c>
      <c r="Q276" s="3" t="e">
        <f t="shared" si="30"/>
        <v>#NUM!</v>
      </c>
      <c r="R276" s="3" t="e">
        <f t="shared" si="47"/>
        <v>#NUM!</v>
      </c>
      <c r="S276" s="3" t="e">
        <f t="shared" si="31"/>
        <v>#NUM!</v>
      </c>
      <c r="T276" s="3">
        <f t="shared" si="32"/>
        <v>0</v>
      </c>
      <c r="U276" s="3" t="e">
        <f t="shared" si="33"/>
        <v>#NUM!</v>
      </c>
      <c r="V276" s="3">
        <f t="shared" si="34"/>
        <v>0</v>
      </c>
      <c r="W276" s="3" t="e">
        <f t="shared" si="35"/>
        <v>#NUM!</v>
      </c>
      <c r="X276" s="3">
        <f t="shared" si="36"/>
        <v>0</v>
      </c>
      <c r="Y276" s="3" t="e">
        <f t="shared" si="37"/>
        <v>#NUM!</v>
      </c>
      <c r="Z276" s="3" t="e">
        <f t="shared" si="48"/>
        <v>#NUM!</v>
      </c>
      <c r="AA276" s="3" t="e">
        <f t="shared" si="38"/>
        <v>#NUM!</v>
      </c>
      <c r="AB276" s="3">
        <f t="shared" si="39"/>
        <v>0</v>
      </c>
      <c r="AC276" s="3" t="e">
        <f t="shared" si="40"/>
        <v>#NUM!</v>
      </c>
      <c r="AD276" s="3">
        <f t="shared" si="41"/>
        <v>0</v>
      </c>
      <c r="AE276" s="3" t="e">
        <f t="shared" si="42"/>
        <v>#NUM!</v>
      </c>
      <c r="AF276" s="3">
        <f t="shared" si="43"/>
        <v>0</v>
      </c>
      <c r="AG276" s="3" t="e">
        <f t="shared" si="44"/>
        <v>#NUM!</v>
      </c>
    </row>
    <row r="277" spans="2:33" ht="15.75" customHeight="1" x14ac:dyDescent="0.2">
      <c r="B277" s="3" t="e">
        <f t="shared" si="45"/>
        <v>#NUM!</v>
      </c>
      <c r="C277" s="3" t="e">
        <f t="shared" si="17"/>
        <v>#NUM!</v>
      </c>
      <c r="D277" s="3">
        <f t="shared" si="18"/>
        <v>0</v>
      </c>
      <c r="E277" s="3" t="e">
        <f t="shared" si="19"/>
        <v>#NUM!</v>
      </c>
      <c r="F277" s="3">
        <f t="shared" si="20"/>
        <v>0</v>
      </c>
      <c r="G277" s="3" t="e">
        <f t="shared" si="21"/>
        <v>#NUM!</v>
      </c>
      <c r="H277" s="3">
        <f t="shared" si="22"/>
        <v>0</v>
      </c>
      <c r="I277" s="3" t="e">
        <f t="shared" si="23"/>
        <v>#NUM!</v>
      </c>
      <c r="J277" s="3" t="e">
        <f t="shared" si="46"/>
        <v>#NUM!</v>
      </c>
      <c r="K277" s="3" t="e">
        <f t="shared" si="24"/>
        <v>#NUM!</v>
      </c>
      <c r="L277" s="3">
        <f t="shared" si="25"/>
        <v>0</v>
      </c>
      <c r="M277" s="3" t="e">
        <f t="shared" si="26"/>
        <v>#NUM!</v>
      </c>
      <c r="N277" s="3">
        <f t="shared" si="27"/>
        <v>0</v>
      </c>
      <c r="O277" s="3" t="e">
        <f t="shared" si="28"/>
        <v>#NUM!</v>
      </c>
      <c r="P277" s="3">
        <f t="shared" si="29"/>
        <v>0</v>
      </c>
      <c r="Q277" s="3" t="e">
        <f t="shared" si="30"/>
        <v>#NUM!</v>
      </c>
      <c r="R277" s="3" t="e">
        <f t="shared" si="47"/>
        <v>#NUM!</v>
      </c>
      <c r="S277" s="3" t="e">
        <f t="shared" si="31"/>
        <v>#NUM!</v>
      </c>
      <c r="T277" s="3">
        <f t="shared" si="32"/>
        <v>0</v>
      </c>
      <c r="U277" s="3" t="e">
        <f t="shared" si="33"/>
        <v>#NUM!</v>
      </c>
      <c r="V277" s="3">
        <f t="shared" si="34"/>
        <v>0</v>
      </c>
      <c r="W277" s="3" t="e">
        <f t="shared" si="35"/>
        <v>#NUM!</v>
      </c>
      <c r="X277" s="3">
        <f t="shared" si="36"/>
        <v>0</v>
      </c>
      <c r="Y277" s="3" t="e">
        <f t="shared" si="37"/>
        <v>#NUM!</v>
      </c>
      <c r="Z277" s="3" t="e">
        <f t="shared" si="48"/>
        <v>#NUM!</v>
      </c>
      <c r="AA277" s="3" t="e">
        <f t="shared" si="38"/>
        <v>#NUM!</v>
      </c>
      <c r="AB277" s="3">
        <f t="shared" si="39"/>
        <v>0</v>
      </c>
      <c r="AC277" s="3" t="e">
        <f t="shared" si="40"/>
        <v>#NUM!</v>
      </c>
      <c r="AD277" s="3">
        <f t="shared" si="41"/>
        <v>0</v>
      </c>
      <c r="AE277" s="3" t="e">
        <f t="shared" si="42"/>
        <v>#NUM!</v>
      </c>
      <c r="AF277" s="3">
        <f t="shared" si="43"/>
        <v>0</v>
      </c>
      <c r="AG277" s="3" t="e">
        <f t="shared" si="44"/>
        <v>#NUM!</v>
      </c>
    </row>
    <row r="278" spans="2:33" ht="15.75" customHeight="1" x14ac:dyDescent="0.2">
      <c r="B278" s="3" t="e">
        <f t="shared" si="45"/>
        <v>#NUM!</v>
      </c>
      <c r="C278" s="3" t="e">
        <f t="shared" si="17"/>
        <v>#NUM!</v>
      </c>
      <c r="D278" s="3">
        <f t="shared" si="18"/>
        <v>0</v>
      </c>
      <c r="E278" s="3" t="e">
        <f t="shared" si="19"/>
        <v>#NUM!</v>
      </c>
      <c r="F278" s="3">
        <f t="shared" si="20"/>
        <v>0</v>
      </c>
      <c r="G278" s="3" t="e">
        <f t="shared" si="21"/>
        <v>#NUM!</v>
      </c>
      <c r="H278" s="3">
        <f t="shared" si="22"/>
        <v>0</v>
      </c>
      <c r="I278" s="3" t="e">
        <f t="shared" si="23"/>
        <v>#NUM!</v>
      </c>
      <c r="J278" s="3" t="e">
        <f t="shared" si="46"/>
        <v>#NUM!</v>
      </c>
      <c r="K278" s="3" t="e">
        <f t="shared" si="24"/>
        <v>#NUM!</v>
      </c>
      <c r="L278" s="3">
        <f t="shared" si="25"/>
        <v>0</v>
      </c>
      <c r="M278" s="3" t="e">
        <f t="shared" si="26"/>
        <v>#NUM!</v>
      </c>
      <c r="N278" s="3">
        <f t="shared" si="27"/>
        <v>0</v>
      </c>
      <c r="O278" s="3" t="e">
        <f t="shared" si="28"/>
        <v>#NUM!</v>
      </c>
      <c r="P278" s="3">
        <f t="shared" si="29"/>
        <v>0</v>
      </c>
      <c r="Q278" s="3" t="e">
        <f t="shared" si="30"/>
        <v>#NUM!</v>
      </c>
      <c r="R278" s="3" t="e">
        <f t="shared" si="47"/>
        <v>#NUM!</v>
      </c>
      <c r="S278" s="3" t="e">
        <f t="shared" si="31"/>
        <v>#NUM!</v>
      </c>
      <c r="T278" s="3">
        <f t="shared" si="32"/>
        <v>0</v>
      </c>
      <c r="U278" s="3" t="e">
        <f t="shared" si="33"/>
        <v>#NUM!</v>
      </c>
      <c r="V278" s="3">
        <f t="shared" si="34"/>
        <v>0</v>
      </c>
      <c r="W278" s="3" t="e">
        <f t="shared" si="35"/>
        <v>#NUM!</v>
      </c>
      <c r="X278" s="3">
        <f t="shared" si="36"/>
        <v>0</v>
      </c>
      <c r="Y278" s="3" t="e">
        <f t="shared" si="37"/>
        <v>#NUM!</v>
      </c>
      <c r="Z278" s="3" t="e">
        <f t="shared" si="48"/>
        <v>#NUM!</v>
      </c>
      <c r="AA278" s="3" t="e">
        <f t="shared" si="38"/>
        <v>#NUM!</v>
      </c>
      <c r="AB278" s="3">
        <f t="shared" si="39"/>
        <v>0</v>
      </c>
      <c r="AC278" s="3" t="e">
        <f t="shared" si="40"/>
        <v>#NUM!</v>
      </c>
      <c r="AD278" s="3">
        <f t="shared" si="41"/>
        <v>0</v>
      </c>
      <c r="AE278" s="3" t="e">
        <f t="shared" si="42"/>
        <v>#NUM!</v>
      </c>
      <c r="AF278" s="3">
        <f t="shared" si="43"/>
        <v>0</v>
      </c>
      <c r="AG278" s="3" t="e">
        <f t="shared" si="44"/>
        <v>#NUM!</v>
      </c>
    </row>
    <row r="279" spans="2:33" ht="15.75" customHeight="1" x14ac:dyDescent="0.2">
      <c r="B279" s="3" t="e">
        <f t="shared" si="45"/>
        <v>#NUM!</v>
      </c>
      <c r="C279" s="3" t="e">
        <f t="shared" si="17"/>
        <v>#NUM!</v>
      </c>
      <c r="D279" s="3">
        <f t="shared" si="18"/>
        <v>0</v>
      </c>
      <c r="E279" s="3" t="e">
        <f t="shared" si="19"/>
        <v>#NUM!</v>
      </c>
      <c r="F279" s="3">
        <f t="shared" si="20"/>
        <v>0</v>
      </c>
      <c r="G279" s="3" t="e">
        <f t="shared" si="21"/>
        <v>#NUM!</v>
      </c>
      <c r="H279" s="3">
        <f t="shared" si="22"/>
        <v>0</v>
      </c>
      <c r="I279" s="3" t="e">
        <f t="shared" si="23"/>
        <v>#NUM!</v>
      </c>
      <c r="J279" s="3" t="e">
        <f t="shared" si="46"/>
        <v>#NUM!</v>
      </c>
      <c r="K279" s="3" t="e">
        <f t="shared" si="24"/>
        <v>#NUM!</v>
      </c>
      <c r="L279" s="3">
        <f t="shared" si="25"/>
        <v>0</v>
      </c>
      <c r="M279" s="3" t="e">
        <f t="shared" si="26"/>
        <v>#NUM!</v>
      </c>
      <c r="N279" s="3">
        <f t="shared" si="27"/>
        <v>0</v>
      </c>
      <c r="O279" s="3" t="e">
        <f t="shared" si="28"/>
        <v>#NUM!</v>
      </c>
      <c r="P279" s="3">
        <f t="shared" si="29"/>
        <v>0</v>
      </c>
      <c r="Q279" s="3" t="e">
        <f t="shared" si="30"/>
        <v>#NUM!</v>
      </c>
      <c r="R279" s="3" t="e">
        <f t="shared" si="47"/>
        <v>#NUM!</v>
      </c>
      <c r="S279" s="3" t="e">
        <f t="shared" si="31"/>
        <v>#NUM!</v>
      </c>
      <c r="T279" s="3">
        <f t="shared" si="32"/>
        <v>0</v>
      </c>
      <c r="U279" s="3" t="e">
        <f t="shared" si="33"/>
        <v>#NUM!</v>
      </c>
      <c r="V279" s="3">
        <f t="shared" si="34"/>
        <v>0</v>
      </c>
      <c r="W279" s="3" t="e">
        <f t="shared" si="35"/>
        <v>#NUM!</v>
      </c>
      <c r="X279" s="3">
        <f t="shared" si="36"/>
        <v>0</v>
      </c>
      <c r="Y279" s="3" t="e">
        <f t="shared" si="37"/>
        <v>#NUM!</v>
      </c>
      <c r="Z279" s="3" t="e">
        <f t="shared" si="48"/>
        <v>#NUM!</v>
      </c>
      <c r="AA279" s="3" t="e">
        <f t="shared" si="38"/>
        <v>#NUM!</v>
      </c>
      <c r="AB279" s="3">
        <f t="shared" si="39"/>
        <v>0</v>
      </c>
      <c r="AC279" s="3" t="e">
        <f t="shared" si="40"/>
        <v>#NUM!</v>
      </c>
      <c r="AD279" s="3">
        <f t="shared" si="41"/>
        <v>0</v>
      </c>
      <c r="AE279" s="3" t="e">
        <f t="shared" si="42"/>
        <v>#NUM!</v>
      </c>
      <c r="AF279" s="3">
        <f t="shared" si="43"/>
        <v>0</v>
      </c>
      <c r="AG279" s="3" t="e">
        <f t="shared" si="44"/>
        <v>#NUM!</v>
      </c>
    </row>
    <row r="280" spans="2:33" ht="15.75" customHeight="1" x14ac:dyDescent="0.2">
      <c r="B280" s="3" t="e">
        <f t="shared" si="45"/>
        <v>#NUM!</v>
      </c>
      <c r="C280" s="3" t="e">
        <f t="shared" si="17"/>
        <v>#NUM!</v>
      </c>
      <c r="D280" s="3">
        <f t="shared" si="18"/>
        <v>0</v>
      </c>
      <c r="E280" s="3" t="e">
        <f t="shared" si="19"/>
        <v>#NUM!</v>
      </c>
      <c r="F280" s="3">
        <f t="shared" si="20"/>
        <v>0</v>
      </c>
      <c r="G280" s="3" t="e">
        <f t="shared" si="21"/>
        <v>#NUM!</v>
      </c>
      <c r="H280" s="3">
        <f t="shared" si="22"/>
        <v>0</v>
      </c>
      <c r="I280" s="3" t="e">
        <f t="shared" si="23"/>
        <v>#NUM!</v>
      </c>
      <c r="J280" s="3" t="e">
        <f t="shared" si="46"/>
        <v>#NUM!</v>
      </c>
      <c r="K280" s="3" t="e">
        <f t="shared" si="24"/>
        <v>#NUM!</v>
      </c>
      <c r="L280" s="3">
        <f t="shared" si="25"/>
        <v>0</v>
      </c>
      <c r="M280" s="3" t="e">
        <f t="shared" si="26"/>
        <v>#NUM!</v>
      </c>
      <c r="N280" s="3">
        <f t="shared" si="27"/>
        <v>0</v>
      </c>
      <c r="O280" s="3" t="e">
        <f t="shared" si="28"/>
        <v>#NUM!</v>
      </c>
      <c r="P280" s="3">
        <f t="shared" si="29"/>
        <v>0</v>
      </c>
      <c r="Q280" s="3" t="e">
        <f t="shared" si="30"/>
        <v>#NUM!</v>
      </c>
      <c r="R280" s="3" t="e">
        <f t="shared" si="47"/>
        <v>#NUM!</v>
      </c>
      <c r="S280" s="3" t="e">
        <f t="shared" si="31"/>
        <v>#NUM!</v>
      </c>
      <c r="T280" s="3">
        <f t="shared" si="32"/>
        <v>0</v>
      </c>
      <c r="U280" s="3" t="e">
        <f t="shared" si="33"/>
        <v>#NUM!</v>
      </c>
      <c r="V280" s="3">
        <f t="shared" si="34"/>
        <v>0</v>
      </c>
      <c r="W280" s="3" t="e">
        <f t="shared" si="35"/>
        <v>#NUM!</v>
      </c>
      <c r="X280" s="3">
        <f t="shared" si="36"/>
        <v>0</v>
      </c>
      <c r="Y280" s="3" t="e">
        <f t="shared" si="37"/>
        <v>#NUM!</v>
      </c>
      <c r="Z280" s="3" t="e">
        <f t="shared" si="48"/>
        <v>#NUM!</v>
      </c>
      <c r="AA280" s="3" t="e">
        <f t="shared" si="38"/>
        <v>#NUM!</v>
      </c>
      <c r="AB280" s="3">
        <f t="shared" si="39"/>
        <v>0</v>
      </c>
      <c r="AC280" s="3" t="e">
        <f t="shared" si="40"/>
        <v>#NUM!</v>
      </c>
      <c r="AD280" s="3">
        <f t="shared" si="41"/>
        <v>0</v>
      </c>
      <c r="AE280" s="3" t="e">
        <f t="shared" si="42"/>
        <v>#NUM!</v>
      </c>
      <c r="AF280" s="3">
        <f t="shared" si="43"/>
        <v>0</v>
      </c>
      <c r="AG280" s="3" t="e">
        <f t="shared" si="44"/>
        <v>#NUM!</v>
      </c>
    </row>
    <row r="281" spans="2:33" ht="15.75" customHeight="1" x14ac:dyDescent="0.2">
      <c r="B281" s="3" t="e">
        <f t="shared" si="45"/>
        <v>#NUM!</v>
      </c>
      <c r="C281" s="3" t="e">
        <f t="shared" si="17"/>
        <v>#NUM!</v>
      </c>
      <c r="D281" s="3">
        <f t="shared" si="18"/>
        <v>0</v>
      </c>
      <c r="E281" s="3" t="e">
        <f t="shared" si="19"/>
        <v>#NUM!</v>
      </c>
      <c r="F281" s="3">
        <f t="shared" si="20"/>
        <v>0</v>
      </c>
      <c r="G281" s="3" t="e">
        <f t="shared" si="21"/>
        <v>#NUM!</v>
      </c>
      <c r="H281" s="3">
        <f t="shared" si="22"/>
        <v>0</v>
      </c>
      <c r="I281" s="3" t="e">
        <f t="shared" si="23"/>
        <v>#NUM!</v>
      </c>
      <c r="J281" s="3" t="e">
        <f t="shared" si="46"/>
        <v>#NUM!</v>
      </c>
      <c r="K281" s="3" t="e">
        <f t="shared" si="24"/>
        <v>#NUM!</v>
      </c>
      <c r="L281" s="3">
        <f t="shared" si="25"/>
        <v>0</v>
      </c>
      <c r="M281" s="3" t="e">
        <f t="shared" si="26"/>
        <v>#NUM!</v>
      </c>
      <c r="N281" s="3">
        <f t="shared" si="27"/>
        <v>0</v>
      </c>
      <c r="O281" s="3" t="e">
        <f t="shared" si="28"/>
        <v>#NUM!</v>
      </c>
      <c r="P281" s="3">
        <f t="shared" si="29"/>
        <v>0</v>
      </c>
      <c r="Q281" s="3" t="e">
        <f t="shared" si="30"/>
        <v>#NUM!</v>
      </c>
      <c r="R281" s="3" t="e">
        <f t="shared" si="47"/>
        <v>#NUM!</v>
      </c>
      <c r="S281" s="3" t="e">
        <f t="shared" si="31"/>
        <v>#NUM!</v>
      </c>
      <c r="T281" s="3">
        <f t="shared" si="32"/>
        <v>0</v>
      </c>
      <c r="U281" s="3" t="e">
        <f t="shared" si="33"/>
        <v>#NUM!</v>
      </c>
      <c r="V281" s="3">
        <f t="shared" si="34"/>
        <v>0</v>
      </c>
      <c r="W281" s="3" t="e">
        <f t="shared" si="35"/>
        <v>#NUM!</v>
      </c>
      <c r="X281" s="3">
        <f t="shared" si="36"/>
        <v>0</v>
      </c>
      <c r="Y281" s="3" t="e">
        <f t="shared" si="37"/>
        <v>#NUM!</v>
      </c>
      <c r="Z281" s="3" t="e">
        <f t="shared" si="48"/>
        <v>#NUM!</v>
      </c>
      <c r="AA281" s="3" t="e">
        <f t="shared" si="38"/>
        <v>#NUM!</v>
      </c>
      <c r="AB281" s="3">
        <f t="shared" si="39"/>
        <v>0</v>
      </c>
      <c r="AC281" s="3" t="e">
        <f t="shared" si="40"/>
        <v>#NUM!</v>
      </c>
      <c r="AD281" s="3">
        <f t="shared" si="41"/>
        <v>0</v>
      </c>
      <c r="AE281" s="3" t="e">
        <f t="shared" si="42"/>
        <v>#NUM!</v>
      </c>
      <c r="AF281" s="3">
        <f t="shared" si="43"/>
        <v>0</v>
      </c>
      <c r="AG281" s="3" t="e">
        <f t="shared" si="44"/>
        <v>#NUM!</v>
      </c>
    </row>
    <row r="282" spans="2:33" ht="15.75" customHeight="1" x14ac:dyDescent="0.2">
      <c r="B282" s="3" t="e">
        <f t="shared" si="45"/>
        <v>#NUM!</v>
      </c>
      <c r="C282" s="3" t="e">
        <f t="shared" si="17"/>
        <v>#NUM!</v>
      </c>
      <c r="D282" s="3">
        <f t="shared" si="18"/>
        <v>0</v>
      </c>
      <c r="E282" s="3" t="e">
        <f t="shared" si="19"/>
        <v>#NUM!</v>
      </c>
      <c r="F282" s="3">
        <f t="shared" si="20"/>
        <v>0</v>
      </c>
      <c r="G282" s="3" t="e">
        <f t="shared" si="21"/>
        <v>#NUM!</v>
      </c>
      <c r="H282" s="3">
        <f t="shared" si="22"/>
        <v>0</v>
      </c>
      <c r="I282" s="3" t="e">
        <f t="shared" si="23"/>
        <v>#NUM!</v>
      </c>
      <c r="J282" s="3" t="e">
        <f t="shared" si="46"/>
        <v>#NUM!</v>
      </c>
      <c r="K282" s="3" t="e">
        <f t="shared" si="24"/>
        <v>#NUM!</v>
      </c>
      <c r="L282" s="3">
        <f t="shared" si="25"/>
        <v>0</v>
      </c>
      <c r="M282" s="3" t="e">
        <f t="shared" si="26"/>
        <v>#NUM!</v>
      </c>
      <c r="N282" s="3">
        <f t="shared" si="27"/>
        <v>0</v>
      </c>
      <c r="O282" s="3" t="e">
        <f t="shared" si="28"/>
        <v>#NUM!</v>
      </c>
      <c r="P282" s="3">
        <f t="shared" si="29"/>
        <v>0</v>
      </c>
      <c r="Q282" s="3" t="e">
        <f t="shared" si="30"/>
        <v>#NUM!</v>
      </c>
      <c r="R282" s="3" t="e">
        <f t="shared" si="47"/>
        <v>#NUM!</v>
      </c>
      <c r="S282" s="3" t="e">
        <f t="shared" si="31"/>
        <v>#NUM!</v>
      </c>
      <c r="T282" s="3">
        <f t="shared" si="32"/>
        <v>0</v>
      </c>
      <c r="U282" s="3" t="e">
        <f t="shared" si="33"/>
        <v>#NUM!</v>
      </c>
      <c r="V282" s="3">
        <f t="shared" si="34"/>
        <v>0</v>
      </c>
      <c r="W282" s="3" t="e">
        <f t="shared" si="35"/>
        <v>#NUM!</v>
      </c>
      <c r="X282" s="3">
        <f t="shared" si="36"/>
        <v>0</v>
      </c>
      <c r="Y282" s="3" t="e">
        <f t="shared" si="37"/>
        <v>#NUM!</v>
      </c>
      <c r="Z282" s="3" t="e">
        <f t="shared" si="48"/>
        <v>#NUM!</v>
      </c>
      <c r="AA282" s="3" t="e">
        <f t="shared" si="38"/>
        <v>#NUM!</v>
      </c>
      <c r="AB282" s="3">
        <f t="shared" si="39"/>
        <v>0</v>
      </c>
      <c r="AC282" s="3" t="e">
        <f t="shared" si="40"/>
        <v>#NUM!</v>
      </c>
      <c r="AD282" s="3">
        <f t="shared" si="41"/>
        <v>0</v>
      </c>
      <c r="AE282" s="3" t="e">
        <f t="shared" si="42"/>
        <v>#NUM!</v>
      </c>
      <c r="AF282" s="3">
        <f t="shared" si="43"/>
        <v>0</v>
      </c>
      <c r="AG282" s="3" t="e">
        <f t="shared" si="44"/>
        <v>#NUM!</v>
      </c>
    </row>
    <row r="283" spans="2:33" ht="15.75" customHeight="1" x14ac:dyDescent="0.2">
      <c r="B283" s="3" t="e">
        <f t="shared" si="45"/>
        <v>#NUM!</v>
      </c>
      <c r="C283" s="3" t="e">
        <f t="shared" si="17"/>
        <v>#NUM!</v>
      </c>
      <c r="D283" s="3">
        <f t="shared" si="18"/>
        <v>0</v>
      </c>
      <c r="E283" s="3" t="e">
        <f t="shared" si="19"/>
        <v>#NUM!</v>
      </c>
      <c r="F283" s="3">
        <f t="shared" si="20"/>
        <v>0</v>
      </c>
      <c r="G283" s="3" t="e">
        <f t="shared" si="21"/>
        <v>#NUM!</v>
      </c>
      <c r="H283" s="3">
        <f t="shared" si="22"/>
        <v>0</v>
      </c>
      <c r="I283" s="3" t="e">
        <f t="shared" si="23"/>
        <v>#NUM!</v>
      </c>
      <c r="J283" s="3" t="e">
        <f t="shared" si="46"/>
        <v>#NUM!</v>
      </c>
      <c r="K283" s="3" t="e">
        <f t="shared" si="24"/>
        <v>#NUM!</v>
      </c>
      <c r="L283" s="3">
        <f t="shared" si="25"/>
        <v>0</v>
      </c>
      <c r="M283" s="3" t="e">
        <f t="shared" si="26"/>
        <v>#NUM!</v>
      </c>
      <c r="N283" s="3">
        <f t="shared" si="27"/>
        <v>0</v>
      </c>
      <c r="O283" s="3" t="e">
        <f t="shared" si="28"/>
        <v>#NUM!</v>
      </c>
      <c r="P283" s="3">
        <f t="shared" si="29"/>
        <v>0</v>
      </c>
      <c r="Q283" s="3" t="e">
        <f t="shared" si="30"/>
        <v>#NUM!</v>
      </c>
      <c r="R283" s="3" t="e">
        <f t="shared" si="47"/>
        <v>#NUM!</v>
      </c>
      <c r="S283" s="3" t="e">
        <f t="shared" si="31"/>
        <v>#NUM!</v>
      </c>
      <c r="T283" s="3">
        <f t="shared" si="32"/>
        <v>0</v>
      </c>
      <c r="U283" s="3" t="e">
        <f t="shared" si="33"/>
        <v>#NUM!</v>
      </c>
      <c r="V283" s="3">
        <f t="shared" si="34"/>
        <v>0</v>
      </c>
      <c r="W283" s="3" t="e">
        <f t="shared" si="35"/>
        <v>#NUM!</v>
      </c>
      <c r="X283" s="3">
        <f t="shared" si="36"/>
        <v>0</v>
      </c>
      <c r="Y283" s="3" t="e">
        <f t="shared" si="37"/>
        <v>#NUM!</v>
      </c>
      <c r="Z283" s="3" t="e">
        <f t="shared" si="48"/>
        <v>#NUM!</v>
      </c>
      <c r="AA283" s="3" t="e">
        <f t="shared" si="38"/>
        <v>#NUM!</v>
      </c>
      <c r="AB283" s="3">
        <f t="shared" si="39"/>
        <v>0</v>
      </c>
      <c r="AC283" s="3" t="e">
        <f t="shared" si="40"/>
        <v>#NUM!</v>
      </c>
      <c r="AD283" s="3">
        <f t="shared" si="41"/>
        <v>0</v>
      </c>
      <c r="AE283" s="3" t="e">
        <f t="shared" si="42"/>
        <v>#NUM!</v>
      </c>
      <c r="AF283" s="3">
        <f t="shared" si="43"/>
        <v>0</v>
      </c>
      <c r="AG283" s="3" t="e">
        <f t="shared" si="44"/>
        <v>#NUM!</v>
      </c>
    </row>
    <row r="284" spans="2:33" ht="15.75" customHeight="1" x14ac:dyDescent="0.2">
      <c r="B284" s="3" t="e">
        <f t="shared" si="45"/>
        <v>#NUM!</v>
      </c>
      <c r="C284" s="3" t="e">
        <f t="shared" si="17"/>
        <v>#NUM!</v>
      </c>
      <c r="D284" s="3">
        <f t="shared" si="18"/>
        <v>0</v>
      </c>
      <c r="E284" s="3" t="e">
        <f t="shared" si="19"/>
        <v>#NUM!</v>
      </c>
      <c r="F284" s="3">
        <f t="shared" si="20"/>
        <v>0</v>
      </c>
      <c r="G284" s="3" t="e">
        <f t="shared" si="21"/>
        <v>#NUM!</v>
      </c>
      <c r="H284" s="3">
        <f t="shared" si="22"/>
        <v>0</v>
      </c>
      <c r="I284" s="3" t="e">
        <f t="shared" si="23"/>
        <v>#NUM!</v>
      </c>
      <c r="J284" s="3" t="e">
        <f t="shared" si="46"/>
        <v>#NUM!</v>
      </c>
      <c r="K284" s="3" t="e">
        <f t="shared" si="24"/>
        <v>#NUM!</v>
      </c>
      <c r="L284" s="3">
        <f t="shared" si="25"/>
        <v>0</v>
      </c>
      <c r="M284" s="3" t="e">
        <f t="shared" si="26"/>
        <v>#NUM!</v>
      </c>
      <c r="N284" s="3">
        <f t="shared" si="27"/>
        <v>0</v>
      </c>
      <c r="O284" s="3" t="e">
        <f t="shared" si="28"/>
        <v>#NUM!</v>
      </c>
      <c r="P284" s="3">
        <f t="shared" si="29"/>
        <v>0</v>
      </c>
      <c r="Q284" s="3" t="e">
        <f t="shared" si="30"/>
        <v>#NUM!</v>
      </c>
      <c r="R284" s="3" t="e">
        <f t="shared" si="47"/>
        <v>#NUM!</v>
      </c>
      <c r="S284" s="3" t="e">
        <f t="shared" si="31"/>
        <v>#NUM!</v>
      </c>
      <c r="T284" s="3">
        <f t="shared" si="32"/>
        <v>0</v>
      </c>
      <c r="U284" s="3" t="e">
        <f t="shared" si="33"/>
        <v>#NUM!</v>
      </c>
      <c r="V284" s="3">
        <f t="shared" si="34"/>
        <v>0</v>
      </c>
      <c r="W284" s="3" t="e">
        <f t="shared" si="35"/>
        <v>#NUM!</v>
      </c>
      <c r="X284" s="3">
        <f t="shared" si="36"/>
        <v>0</v>
      </c>
      <c r="Y284" s="3" t="e">
        <f t="shared" si="37"/>
        <v>#NUM!</v>
      </c>
      <c r="Z284" s="3" t="e">
        <f t="shared" si="48"/>
        <v>#NUM!</v>
      </c>
      <c r="AA284" s="3" t="e">
        <f t="shared" si="38"/>
        <v>#NUM!</v>
      </c>
      <c r="AB284" s="3">
        <f t="shared" si="39"/>
        <v>0</v>
      </c>
      <c r="AC284" s="3" t="e">
        <f t="shared" si="40"/>
        <v>#NUM!</v>
      </c>
      <c r="AD284" s="3">
        <f t="shared" si="41"/>
        <v>0</v>
      </c>
      <c r="AE284" s="3" t="e">
        <f t="shared" si="42"/>
        <v>#NUM!</v>
      </c>
      <c r="AF284" s="3">
        <f t="shared" si="43"/>
        <v>0</v>
      </c>
      <c r="AG284" s="3" t="e">
        <f t="shared" si="44"/>
        <v>#NUM!</v>
      </c>
    </row>
    <row r="285" spans="2:33" ht="15.75" customHeight="1" x14ac:dyDescent="0.2">
      <c r="B285" s="3" t="e">
        <f t="shared" si="45"/>
        <v>#NUM!</v>
      </c>
      <c r="C285" s="3" t="e">
        <f t="shared" si="17"/>
        <v>#NUM!</v>
      </c>
      <c r="D285" s="3">
        <f t="shared" si="18"/>
        <v>0</v>
      </c>
      <c r="E285" s="3" t="e">
        <f t="shared" si="19"/>
        <v>#NUM!</v>
      </c>
      <c r="F285" s="3">
        <f t="shared" si="20"/>
        <v>0</v>
      </c>
      <c r="G285" s="3" t="e">
        <f t="shared" si="21"/>
        <v>#NUM!</v>
      </c>
      <c r="H285" s="3">
        <f t="shared" si="22"/>
        <v>0</v>
      </c>
      <c r="I285" s="3" t="e">
        <f t="shared" si="23"/>
        <v>#NUM!</v>
      </c>
      <c r="J285" s="3" t="e">
        <f t="shared" si="46"/>
        <v>#NUM!</v>
      </c>
      <c r="K285" s="3" t="e">
        <f t="shared" si="24"/>
        <v>#NUM!</v>
      </c>
      <c r="L285" s="3">
        <f t="shared" si="25"/>
        <v>0</v>
      </c>
      <c r="M285" s="3" t="e">
        <f t="shared" si="26"/>
        <v>#NUM!</v>
      </c>
      <c r="N285" s="3">
        <f t="shared" si="27"/>
        <v>0</v>
      </c>
      <c r="O285" s="3" t="e">
        <f t="shared" si="28"/>
        <v>#NUM!</v>
      </c>
      <c r="P285" s="3">
        <f t="shared" si="29"/>
        <v>0</v>
      </c>
      <c r="Q285" s="3" t="e">
        <f t="shared" si="30"/>
        <v>#NUM!</v>
      </c>
      <c r="R285" s="3" t="e">
        <f t="shared" si="47"/>
        <v>#NUM!</v>
      </c>
      <c r="S285" s="3" t="e">
        <f t="shared" si="31"/>
        <v>#NUM!</v>
      </c>
      <c r="T285" s="3">
        <f t="shared" si="32"/>
        <v>0</v>
      </c>
      <c r="U285" s="3" t="e">
        <f t="shared" si="33"/>
        <v>#NUM!</v>
      </c>
      <c r="V285" s="3">
        <f t="shared" si="34"/>
        <v>0</v>
      </c>
      <c r="W285" s="3" t="e">
        <f t="shared" si="35"/>
        <v>#NUM!</v>
      </c>
      <c r="X285" s="3">
        <f t="shared" si="36"/>
        <v>0</v>
      </c>
      <c r="Y285" s="3" t="e">
        <f t="shared" si="37"/>
        <v>#NUM!</v>
      </c>
      <c r="Z285" s="3" t="e">
        <f t="shared" si="48"/>
        <v>#NUM!</v>
      </c>
      <c r="AA285" s="3" t="e">
        <f t="shared" si="38"/>
        <v>#NUM!</v>
      </c>
      <c r="AB285" s="3">
        <f t="shared" si="39"/>
        <v>0</v>
      </c>
      <c r="AC285" s="3" t="e">
        <f t="shared" si="40"/>
        <v>#NUM!</v>
      </c>
      <c r="AD285" s="3">
        <f t="shared" si="41"/>
        <v>0</v>
      </c>
      <c r="AE285" s="3" t="e">
        <f t="shared" si="42"/>
        <v>#NUM!</v>
      </c>
      <c r="AF285" s="3">
        <f t="shared" si="43"/>
        <v>0</v>
      </c>
      <c r="AG285" s="3" t="e">
        <f t="shared" si="44"/>
        <v>#NUM!</v>
      </c>
    </row>
    <row r="286" spans="2:33" ht="15.75" customHeight="1" x14ac:dyDescent="0.2">
      <c r="B286" s="3" t="e">
        <f t="shared" si="45"/>
        <v>#NUM!</v>
      </c>
      <c r="C286" s="3" t="e">
        <f t="shared" si="17"/>
        <v>#NUM!</v>
      </c>
      <c r="D286" s="3">
        <f t="shared" si="18"/>
        <v>0</v>
      </c>
      <c r="E286" s="3" t="e">
        <f t="shared" si="19"/>
        <v>#NUM!</v>
      </c>
      <c r="F286" s="3">
        <f t="shared" si="20"/>
        <v>0</v>
      </c>
      <c r="G286" s="3" t="e">
        <f t="shared" si="21"/>
        <v>#NUM!</v>
      </c>
      <c r="H286" s="3">
        <f t="shared" si="22"/>
        <v>0</v>
      </c>
      <c r="I286" s="3" t="e">
        <f t="shared" si="23"/>
        <v>#NUM!</v>
      </c>
      <c r="J286" s="3" t="e">
        <f t="shared" si="46"/>
        <v>#NUM!</v>
      </c>
      <c r="K286" s="3" t="e">
        <f t="shared" si="24"/>
        <v>#NUM!</v>
      </c>
      <c r="L286" s="3">
        <f t="shared" si="25"/>
        <v>0</v>
      </c>
      <c r="M286" s="3" t="e">
        <f t="shared" si="26"/>
        <v>#NUM!</v>
      </c>
      <c r="N286" s="3">
        <f t="shared" si="27"/>
        <v>0</v>
      </c>
      <c r="O286" s="3" t="e">
        <f t="shared" si="28"/>
        <v>#NUM!</v>
      </c>
      <c r="P286" s="3">
        <f t="shared" si="29"/>
        <v>0</v>
      </c>
      <c r="Q286" s="3" t="e">
        <f t="shared" si="30"/>
        <v>#NUM!</v>
      </c>
      <c r="R286" s="3" t="e">
        <f t="shared" si="47"/>
        <v>#NUM!</v>
      </c>
      <c r="S286" s="3" t="e">
        <f t="shared" si="31"/>
        <v>#NUM!</v>
      </c>
      <c r="T286" s="3">
        <f t="shared" si="32"/>
        <v>0</v>
      </c>
      <c r="U286" s="3" t="e">
        <f t="shared" si="33"/>
        <v>#NUM!</v>
      </c>
      <c r="V286" s="3">
        <f t="shared" si="34"/>
        <v>0</v>
      </c>
      <c r="W286" s="3" t="e">
        <f t="shared" si="35"/>
        <v>#NUM!</v>
      </c>
      <c r="X286" s="3">
        <f t="shared" si="36"/>
        <v>0</v>
      </c>
      <c r="Y286" s="3" t="e">
        <f t="shared" si="37"/>
        <v>#NUM!</v>
      </c>
      <c r="Z286" s="3" t="e">
        <f t="shared" si="48"/>
        <v>#NUM!</v>
      </c>
      <c r="AA286" s="3" t="e">
        <f t="shared" si="38"/>
        <v>#NUM!</v>
      </c>
      <c r="AB286" s="3">
        <f t="shared" si="39"/>
        <v>0</v>
      </c>
      <c r="AC286" s="3" t="e">
        <f t="shared" si="40"/>
        <v>#NUM!</v>
      </c>
      <c r="AD286" s="3">
        <f t="shared" si="41"/>
        <v>0</v>
      </c>
      <c r="AE286" s="3" t="e">
        <f t="shared" si="42"/>
        <v>#NUM!</v>
      </c>
      <c r="AF286" s="3">
        <f t="shared" si="43"/>
        <v>0</v>
      </c>
      <c r="AG286" s="3" t="e">
        <f t="shared" si="44"/>
        <v>#NUM!</v>
      </c>
    </row>
    <row r="287" spans="2:33" ht="15.75" customHeight="1" x14ac:dyDescent="0.2">
      <c r="B287" s="3" t="e">
        <f t="shared" si="45"/>
        <v>#NUM!</v>
      </c>
      <c r="C287" s="3" t="e">
        <f t="shared" si="17"/>
        <v>#NUM!</v>
      </c>
      <c r="D287" s="3">
        <f t="shared" si="18"/>
        <v>0</v>
      </c>
      <c r="E287" s="3" t="e">
        <f t="shared" si="19"/>
        <v>#NUM!</v>
      </c>
      <c r="F287" s="3">
        <f t="shared" si="20"/>
        <v>0</v>
      </c>
      <c r="G287" s="3" t="e">
        <f t="shared" si="21"/>
        <v>#NUM!</v>
      </c>
      <c r="H287" s="3">
        <f t="shared" si="22"/>
        <v>0</v>
      </c>
      <c r="I287" s="3" t="e">
        <f t="shared" si="23"/>
        <v>#NUM!</v>
      </c>
      <c r="J287" s="3" t="e">
        <f t="shared" si="46"/>
        <v>#NUM!</v>
      </c>
      <c r="K287" s="3" t="e">
        <f t="shared" si="24"/>
        <v>#NUM!</v>
      </c>
      <c r="L287" s="3">
        <f t="shared" si="25"/>
        <v>0</v>
      </c>
      <c r="M287" s="3" t="e">
        <f t="shared" si="26"/>
        <v>#NUM!</v>
      </c>
      <c r="N287" s="3">
        <f t="shared" si="27"/>
        <v>0</v>
      </c>
      <c r="O287" s="3" t="e">
        <f t="shared" si="28"/>
        <v>#NUM!</v>
      </c>
      <c r="P287" s="3">
        <f t="shared" si="29"/>
        <v>0</v>
      </c>
      <c r="Q287" s="3" t="e">
        <f t="shared" si="30"/>
        <v>#NUM!</v>
      </c>
      <c r="R287" s="3" t="e">
        <f t="shared" si="47"/>
        <v>#NUM!</v>
      </c>
      <c r="S287" s="3" t="e">
        <f t="shared" si="31"/>
        <v>#NUM!</v>
      </c>
      <c r="T287" s="3">
        <f t="shared" si="32"/>
        <v>0</v>
      </c>
      <c r="U287" s="3" t="e">
        <f t="shared" si="33"/>
        <v>#NUM!</v>
      </c>
      <c r="V287" s="3">
        <f t="shared" si="34"/>
        <v>0</v>
      </c>
      <c r="W287" s="3" t="e">
        <f t="shared" si="35"/>
        <v>#NUM!</v>
      </c>
      <c r="X287" s="3">
        <f t="shared" si="36"/>
        <v>0</v>
      </c>
      <c r="Y287" s="3" t="e">
        <f t="shared" si="37"/>
        <v>#NUM!</v>
      </c>
      <c r="Z287" s="3" t="e">
        <f t="shared" si="48"/>
        <v>#NUM!</v>
      </c>
      <c r="AA287" s="3" t="e">
        <f t="shared" si="38"/>
        <v>#NUM!</v>
      </c>
      <c r="AB287" s="3">
        <f t="shared" si="39"/>
        <v>0</v>
      </c>
      <c r="AC287" s="3" t="e">
        <f t="shared" si="40"/>
        <v>#NUM!</v>
      </c>
      <c r="AD287" s="3">
        <f t="shared" si="41"/>
        <v>0</v>
      </c>
      <c r="AE287" s="3" t="e">
        <f t="shared" si="42"/>
        <v>#NUM!</v>
      </c>
      <c r="AF287" s="3">
        <f t="shared" si="43"/>
        <v>0</v>
      </c>
      <c r="AG287" s="3" t="e">
        <f t="shared" si="44"/>
        <v>#NUM!</v>
      </c>
    </row>
    <row r="288" spans="2:33" ht="15.75" customHeight="1" x14ac:dyDescent="0.2">
      <c r="B288" s="3" t="e">
        <f t="shared" si="45"/>
        <v>#NUM!</v>
      </c>
      <c r="C288" s="3" t="e">
        <f t="shared" si="17"/>
        <v>#NUM!</v>
      </c>
      <c r="D288" s="3">
        <f t="shared" si="18"/>
        <v>0</v>
      </c>
      <c r="E288" s="3" t="e">
        <f t="shared" si="19"/>
        <v>#NUM!</v>
      </c>
      <c r="F288" s="3">
        <f t="shared" si="20"/>
        <v>0</v>
      </c>
      <c r="G288" s="3" t="e">
        <f t="shared" si="21"/>
        <v>#NUM!</v>
      </c>
      <c r="H288" s="3">
        <f t="shared" si="22"/>
        <v>0</v>
      </c>
      <c r="I288" s="3" t="e">
        <f t="shared" si="23"/>
        <v>#NUM!</v>
      </c>
      <c r="J288" s="3" t="e">
        <f t="shared" si="46"/>
        <v>#NUM!</v>
      </c>
      <c r="K288" s="3" t="e">
        <f t="shared" si="24"/>
        <v>#NUM!</v>
      </c>
      <c r="L288" s="3">
        <f t="shared" si="25"/>
        <v>0</v>
      </c>
      <c r="M288" s="3" t="e">
        <f t="shared" si="26"/>
        <v>#NUM!</v>
      </c>
      <c r="N288" s="3">
        <f t="shared" si="27"/>
        <v>0</v>
      </c>
      <c r="O288" s="3" t="e">
        <f t="shared" si="28"/>
        <v>#NUM!</v>
      </c>
      <c r="P288" s="3">
        <f t="shared" si="29"/>
        <v>0</v>
      </c>
      <c r="Q288" s="3" t="e">
        <f t="shared" si="30"/>
        <v>#NUM!</v>
      </c>
      <c r="R288" s="3" t="e">
        <f t="shared" si="47"/>
        <v>#NUM!</v>
      </c>
      <c r="S288" s="3" t="e">
        <f t="shared" si="31"/>
        <v>#NUM!</v>
      </c>
      <c r="T288" s="3">
        <f t="shared" si="32"/>
        <v>0</v>
      </c>
      <c r="U288" s="3" t="e">
        <f t="shared" si="33"/>
        <v>#NUM!</v>
      </c>
      <c r="V288" s="3">
        <f t="shared" si="34"/>
        <v>0</v>
      </c>
      <c r="W288" s="3" t="e">
        <f t="shared" si="35"/>
        <v>#NUM!</v>
      </c>
      <c r="X288" s="3">
        <f t="shared" si="36"/>
        <v>0</v>
      </c>
      <c r="Y288" s="3" t="e">
        <f t="shared" si="37"/>
        <v>#NUM!</v>
      </c>
      <c r="Z288" s="3" t="e">
        <f t="shared" si="48"/>
        <v>#NUM!</v>
      </c>
      <c r="AA288" s="3" t="e">
        <f t="shared" si="38"/>
        <v>#NUM!</v>
      </c>
      <c r="AB288" s="3">
        <f t="shared" si="39"/>
        <v>0</v>
      </c>
      <c r="AC288" s="3" t="e">
        <f t="shared" si="40"/>
        <v>#NUM!</v>
      </c>
      <c r="AD288" s="3">
        <f t="shared" si="41"/>
        <v>0</v>
      </c>
      <c r="AE288" s="3" t="e">
        <f t="shared" si="42"/>
        <v>#NUM!</v>
      </c>
      <c r="AF288" s="3">
        <f t="shared" si="43"/>
        <v>0</v>
      </c>
      <c r="AG288" s="3" t="e">
        <f t="shared" si="44"/>
        <v>#NUM!</v>
      </c>
    </row>
    <row r="289" spans="2:33" ht="15.75" customHeight="1" x14ac:dyDescent="0.2">
      <c r="B289" s="3" t="e">
        <f t="shared" si="45"/>
        <v>#NUM!</v>
      </c>
      <c r="C289" s="3" t="e">
        <f t="shared" si="17"/>
        <v>#NUM!</v>
      </c>
      <c r="D289" s="3">
        <f t="shared" si="18"/>
        <v>0</v>
      </c>
      <c r="E289" s="3" t="e">
        <f t="shared" si="19"/>
        <v>#NUM!</v>
      </c>
      <c r="F289" s="3">
        <f t="shared" si="20"/>
        <v>0</v>
      </c>
      <c r="G289" s="3" t="e">
        <f t="shared" si="21"/>
        <v>#NUM!</v>
      </c>
      <c r="H289" s="3">
        <f t="shared" si="22"/>
        <v>0</v>
      </c>
      <c r="I289" s="3" t="e">
        <f t="shared" si="23"/>
        <v>#NUM!</v>
      </c>
      <c r="J289" s="3" t="e">
        <f t="shared" si="46"/>
        <v>#NUM!</v>
      </c>
      <c r="K289" s="3" t="e">
        <f t="shared" si="24"/>
        <v>#NUM!</v>
      </c>
      <c r="L289" s="3">
        <f t="shared" si="25"/>
        <v>0</v>
      </c>
      <c r="M289" s="3" t="e">
        <f t="shared" si="26"/>
        <v>#NUM!</v>
      </c>
      <c r="N289" s="3">
        <f t="shared" si="27"/>
        <v>0</v>
      </c>
      <c r="O289" s="3" t="e">
        <f t="shared" si="28"/>
        <v>#NUM!</v>
      </c>
      <c r="P289" s="3">
        <f t="shared" si="29"/>
        <v>0</v>
      </c>
      <c r="Q289" s="3" t="e">
        <f t="shared" si="30"/>
        <v>#NUM!</v>
      </c>
      <c r="R289" s="3" t="e">
        <f t="shared" si="47"/>
        <v>#NUM!</v>
      </c>
      <c r="S289" s="3" t="e">
        <f t="shared" si="31"/>
        <v>#NUM!</v>
      </c>
      <c r="T289" s="3">
        <f t="shared" si="32"/>
        <v>0</v>
      </c>
      <c r="U289" s="3" t="e">
        <f t="shared" si="33"/>
        <v>#NUM!</v>
      </c>
      <c r="V289" s="3">
        <f t="shared" si="34"/>
        <v>0</v>
      </c>
      <c r="W289" s="3" t="e">
        <f t="shared" si="35"/>
        <v>#NUM!</v>
      </c>
      <c r="X289" s="3">
        <f t="shared" si="36"/>
        <v>0</v>
      </c>
      <c r="Y289" s="3" t="e">
        <f t="shared" si="37"/>
        <v>#NUM!</v>
      </c>
      <c r="Z289" s="3" t="e">
        <f t="shared" si="48"/>
        <v>#NUM!</v>
      </c>
      <c r="AA289" s="3" t="e">
        <f t="shared" si="38"/>
        <v>#NUM!</v>
      </c>
      <c r="AB289" s="3">
        <f t="shared" si="39"/>
        <v>0</v>
      </c>
      <c r="AC289" s="3" t="e">
        <f t="shared" si="40"/>
        <v>#NUM!</v>
      </c>
      <c r="AD289" s="3">
        <f t="shared" si="41"/>
        <v>0</v>
      </c>
      <c r="AE289" s="3" t="e">
        <f t="shared" si="42"/>
        <v>#NUM!</v>
      </c>
      <c r="AF289" s="3">
        <f t="shared" si="43"/>
        <v>0</v>
      </c>
      <c r="AG289" s="3" t="e">
        <f t="shared" si="44"/>
        <v>#NUM!</v>
      </c>
    </row>
    <row r="290" spans="2:33" ht="15.75" customHeight="1" x14ac:dyDescent="0.2">
      <c r="B290" s="3" t="e">
        <f t="shared" si="45"/>
        <v>#NUM!</v>
      </c>
      <c r="C290" s="3" t="e">
        <f t="shared" si="17"/>
        <v>#NUM!</v>
      </c>
      <c r="D290" s="3">
        <f t="shared" si="18"/>
        <v>0</v>
      </c>
      <c r="E290" s="3" t="e">
        <f t="shared" si="19"/>
        <v>#NUM!</v>
      </c>
      <c r="F290" s="3">
        <f t="shared" si="20"/>
        <v>0</v>
      </c>
      <c r="G290" s="3" t="e">
        <f t="shared" si="21"/>
        <v>#NUM!</v>
      </c>
      <c r="H290" s="3">
        <f t="shared" si="22"/>
        <v>0</v>
      </c>
      <c r="I290" s="3" t="e">
        <f t="shared" si="23"/>
        <v>#NUM!</v>
      </c>
      <c r="J290" s="3" t="e">
        <f t="shared" si="46"/>
        <v>#NUM!</v>
      </c>
      <c r="K290" s="3" t="e">
        <f t="shared" si="24"/>
        <v>#NUM!</v>
      </c>
      <c r="L290" s="3">
        <f t="shared" si="25"/>
        <v>0</v>
      </c>
      <c r="M290" s="3" t="e">
        <f t="shared" si="26"/>
        <v>#NUM!</v>
      </c>
      <c r="N290" s="3">
        <f t="shared" si="27"/>
        <v>0</v>
      </c>
      <c r="O290" s="3" t="e">
        <f t="shared" si="28"/>
        <v>#NUM!</v>
      </c>
      <c r="P290" s="3">
        <f t="shared" si="29"/>
        <v>0</v>
      </c>
      <c r="Q290" s="3" t="e">
        <f t="shared" si="30"/>
        <v>#NUM!</v>
      </c>
      <c r="R290" s="3" t="e">
        <f t="shared" si="47"/>
        <v>#NUM!</v>
      </c>
      <c r="S290" s="3" t="e">
        <f t="shared" si="31"/>
        <v>#NUM!</v>
      </c>
      <c r="T290" s="3">
        <f t="shared" si="32"/>
        <v>0</v>
      </c>
      <c r="U290" s="3" t="e">
        <f t="shared" si="33"/>
        <v>#NUM!</v>
      </c>
      <c r="V290" s="3">
        <f t="shared" si="34"/>
        <v>0</v>
      </c>
      <c r="W290" s="3" t="e">
        <f t="shared" si="35"/>
        <v>#NUM!</v>
      </c>
      <c r="X290" s="3">
        <f t="shared" si="36"/>
        <v>0</v>
      </c>
      <c r="Y290" s="3" t="e">
        <f t="shared" si="37"/>
        <v>#NUM!</v>
      </c>
      <c r="Z290" s="3" t="e">
        <f t="shared" si="48"/>
        <v>#NUM!</v>
      </c>
      <c r="AA290" s="3" t="e">
        <f t="shared" si="38"/>
        <v>#NUM!</v>
      </c>
      <c r="AB290" s="3">
        <f t="shared" si="39"/>
        <v>0</v>
      </c>
      <c r="AC290" s="3" t="e">
        <f t="shared" si="40"/>
        <v>#NUM!</v>
      </c>
      <c r="AD290" s="3">
        <f t="shared" si="41"/>
        <v>0</v>
      </c>
      <c r="AE290" s="3" t="e">
        <f t="shared" si="42"/>
        <v>#NUM!</v>
      </c>
      <c r="AF290" s="3">
        <f t="shared" si="43"/>
        <v>0</v>
      </c>
      <c r="AG290" s="3" t="e">
        <f t="shared" si="44"/>
        <v>#NUM!</v>
      </c>
    </row>
    <row r="291" spans="2:33" ht="15.75" customHeight="1" x14ac:dyDescent="0.2">
      <c r="B291" s="3" t="e">
        <f t="shared" si="45"/>
        <v>#NUM!</v>
      </c>
      <c r="C291" s="3" t="e">
        <f t="shared" si="17"/>
        <v>#NUM!</v>
      </c>
      <c r="D291" s="3">
        <f t="shared" si="18"/>
        <v>0</v>
      </c>
      <c r="E291" s="3" t="e">
        <f t="shared" si="19"/>
        <v>#NUM!</v>
      </c>
      <c r="F291" s="3">
        <f t="shared" si="20"/>
        <v>0</v>
      </c>
      <c r="G291" s="3" t="e">
        <f t="shared" si="21"/>
        <v>#NUM!</v>
      </c>
      <c r="H291" s="3">
        <f t="shared" si="22"/>
        <v>0</v>
      </c>
      <c r="I291" s="3" t="e">
        <f t="shared" si="23"/>
        <v>#NUM!</v>
      </c>
      <c r="J291" s="3" t="e">
        <f t="shared" si="46"/>
        <v>#NUM!</v>
      </c>
      <c r="K291" s="3" t="e">
        <f t="shared" si="24"/>
        <v>#NUM!</v>
      </c>
      <c r="L291" s="3">
        <f t="shared" si="25"/>
        <v>0</v>
      </c>
      <c r="M291" s="3" t="e">
        <f t="shared" si="26"/>
        <v>#NUM!</v>
      </c>
      <c r="N291" s="3">
        <f t="shared" si="27"/>
        <v>0</v>
      </c>
      <c r="O291" s="3" t="e">
        <f t="shared" si="28"/>
        <v>#NUM!</v>
      </c>
      <c r="P291" s="3">
        <f t="shared" si="29"/>
        <v>0</v>
      </c>
      <c r="Q291" s="3" t="e">
        <f t="shared" si="30"/>
        <v>#NUM!</v>
      </c>
      <c r="R291" s="3" t="e">
        <f t="shared" si="47"/>
        <v>#NUM!</v>
      </c>
      <c r="S291" s="3" t="e">
        <f t="shared" si="31"/>
        <v>#NUM!</v>
      </c>
      <c r="T291" s="3">
        <f t="shared" si="32"/>
        <v>0</v>
      </c>
      <c r="U291" s="3" t="e">
        <f t="shared" si="33"/>
        <v>#NUM!</v>
      </c>
      <c r="V291" s="3">
        <f t="shared" si="34"/>
        <v>0</v>
      </c>
      <c r="W291" s="3" t="e">
        <f t="shared" si="35"/>
        <v>#NUM!</v>
      </c>
      <c r="X291" s="3">
        <f t="shared" si="36"/>
        <v>0</v>
      </c>
      <c r="Y291" s="3" t="e">
        <f t="shared" si="37"/>
        <v>#NUM!</v>
      </c>
      <c r="Z291" s="3" t="e">
        <f t="shared" si="48"/>
        <v>#NUM!</v>
      </c>
      <c r="AA291" s="3" t="e">
        <f t="shared" si="38"/>
        <v>#NUM!</v>
      </c>
      <c r="AB291" s="3">
        <f t="shared" si="39"/>
        <v>0</v>
      </c>
      <c r="AC291" s="3" t="e">
        <f t="shared" si="40"/>
        <v>#NUM!</v>
      </c>
      <c r="AD291" s="3">
        <f t="shared" si="41"/>
        <v>0</v>
      </c>
      <c r="AE291" s="3" t="e">
        <f t="shared" si="42"/>
        <v>#NUM!</v>
      </c>
      <c r="AF291" s="3">
        <f t="shared" si="43"/>
        <v>0</v>
      </c>
      <c r="AG291" s="3" t="e">
        <f t="shared" si="44"/>
        <v>#NUM!</v>
      </c>
    </row>
    <row r="292" spans="2:33" ht="15.75" customHeight="1" x14ac:dyDescent="0.2">
      <c r="B292" s="3" t="e">
        <f t="shared" si="45"/>
        <v>#NUM!</v>
      </c>
      <c r="C292" s="3" t="e">
        <f t="shared" si="17"/>
        <v>#NUM!</v>
      </c>
      <c r="D292" s="3">
        <f t="shared" si="18"/>
        <v>0</v>
      </c>
      <c r="E292" s="3" t="e">
        <f t="shared" si="19"/>
        <v>#NUM!</v>
      </c>
      <c r="F292" s="3">
        <f t="shared" si="20"/>
        <v>0</v>
      </c>
      <c r="G292" s="3" t="e">
        <f t="shared" si="21"/>
        <v>#NUM!</v>
      </c>
      <c r="H292" s="3">
        <f t="shared" si="22"/>
        <v>0</v>
      </c>
      <c r="I292" s="3" t="e">
        <f t="shared" si="23"/>
        <v>#NUM!</v>
      </c>
      <c r="J292" s="3" t="e">
        <f t="shared" si="46"/>
        <v>#NUM!</v>
      </c>
      <c r="K292" s="3" t="e">
        <f t="shared" si="24"/>
        <v>#NUM!</v>
      </c>
      <c r="L292" s="3">
        <f t="shared" si="25"/>
        <v>0</v>
      </c>
      <c r="M292" s="3" t="e">
        <f t="shared" si="26"/>
        <v>#NUM!</v>
      </c>
      <c r="N292" s="3">
        <f t="shared" si="27"/>
        <v>0</v>
      </c>
      <c r="O292" s="3" t="e">
        <f t="shared" si="28"/>
        <v>#NUM!</v>
      </c>
      <c r="P292" s="3">
        <f t="shared" si="29"/>
        <v>0</v>
      </c>
      <c r="Q292" s="3" t="e">
        <f t="shared" si="30"/>
        <v>#NUM!</v>
      </c>
      <c r="R292" s="3" t="e">
        <f t="shared" si="47"/>
        <v>#NUM!</v>
      </c>
      <c r="S292" s="3" t="e">
        <f t="shared" si="31"/>
        <v>#NUM!</v>
      </c>
      <c r="T292" s="3">
        <f t="shared" si="32"/>
        <v>0</v>
      </c>
      <c r="U292" s="3" t="e">
        <f t="shared" si="33"/>
        <v>#NUM!</v>
      </c>
      <c r="V292" s="3">
        <f t="shared" si="34"/>
        <v>0</v>
      </c>
      <c r="W292" s="3" t="e">
        <f t="shared" si="35"/>
        <v>#NUM!</v>
      </c>
      <c r="X292" s="3">
        <f t="shared" si="36"/>
        <v>0</v>
      </c>
      <c r="Y292" s="3" t="e">
        <f t="shared" si="37"/>
        <v>#NUM!</v>
      </c>
      <c r="Z292" s="3" t="e">
        <f t="shared" si="48"/>
        <v>#NUM!</v>
      </c>
      <c r="AA292" s="3" t="e">
        <f t="shared" si="38"/>
        <v>#NUM!</v>
      </c>
      <c r="AB292" s="3">
        <f t="shared" si="39"/>
        <v>0</v>
      </c>
      <c r="AC292" s="3" t="e">
        <f t="shared" si="40"/>
        <v>#NUM!</v>
      </c>
      <c r="AD292" s="3">
        <f t="shared" si="41"/>
        <v>0</v>
      </c>
      <c r="AE292" s="3" t="e">
        <f t="shared" si="42"/>
        <v>#NUM!</v>
      </c>
      <c r="AF292" s="3">
        <f t="shared" si="43"/>
        <v>0</v>
      </c>
      <c r="AG292" s="3" t="e">
        <f t="shared" si="44"/>
        <v>#NUM!</v>
      </c>
    </row>
    <row r="293" spans="2:33" ht="15.75" customHeight="1" x14ac:dyDescent="0.2">
      <c r="B293" s="3" t="e">
        <f t="shared" si="45"/>
        <v>#NUM!</v>
      </c>
      <c r="C293" s="3" t="e">
        <f t="shared" si="17"/>
        <v>#NUM!</v>
      </c>
      <c r="D293" s="3">
        <f t="shared" si="18"/>
        <v>0</v>
      </c>
      <c r="E293" s="3" t="e">
        <f t="shared" si="19"/>
        <v>#NUM!</v>
      </c>
      <c r="F293" s="3">
        <f t="shared" si="20"/>
        <v>0</v>
      </c>
      <c r="G293" s="3" t="e">
        <f t="shared" si="21"/>
        <v>#NUM!</v>
      </c>
      <c r="H293" s="3">
        <f t="shared" si="22"/>
        <v>0</v>
      </c>
      <c r="I293" s="3" t="e">
        <f t="shared" si="23"/>
        <v>#NUM!</v>
      </c>
      <c r="J293" s="3" t="e">
        <f t="shared" si="46"/>
        <v>#NUM!</v>
      </c>
      <c r="K293" s="3" t="e">
        <f t="shared" si="24"/>
        <v>#NUM!</v>
      </c>
      <c r="L293" s="3">
        <f t="shared" si="25"/>
        <v>0</v>
      </c>
      <c r="M293" s="3" t="e">
        <f t="shared" si="26"/>
        <v>#NUM!</v>
      </c>
      <c r="N293" s="3">
        <f t="shared" si="27"/>
        <v>0</v>
      </c>
      <c r="O293" s="3" t="e">
        <f t="shared" si="28"/>
        <v>#NUM!</v>
      </c>
      <c r="P293" s="3">
        <f t="shared" si="29"/>
        <v>0</v>
      </c>
      <c r="Q293" s="3" t="e">
        <f t="shared" si="30"/>
        <v>#NUM!</v>
      </c>
      <c r="R293" s="3" t="e">
        <f t="shared" si="47"/>
        <v>#NUM!</v>
      </c>
      <c r="S293" s="3" t="e">
        <f t="shared" si="31"/>
        <v>#NUM!</v>
      </c>
      <c r="T293" s="3">
        <f t="shared" si="32"/>
        <v>0</v>
      </c>
      <c r="U293" s="3" t="e">
        <f t="shared" si="33"/>
        <v>#NUM!</v>
      </c>
      <c r="V293" s="3">
        <f t="shared" si="34"/>
        <v>0</v>
      </c>
      <c r="W293" s="3" t="e">
        <f t="shared" si="35"/>
        <v>#NUM!</v>
      </c>
      <c r="X293" s="3">
        <f t="shared" si="36"/>
        <v>0</v>
      </c>
      <c r="Y293" s="3" t="e">
        <f t="shared" si="37"/>
        <v>#NUM!</v>
      </c>
      <c r="Z293" s="3" t="e">
        <f t="shared" si="48"/>
        <v>#NUM!</v>
      </c>
      <c r="AA293" s="3" t="e">
        <f t="shared" si="38"/>
        <v>#NUM!</v>
      </c>
      <c r="AB293" s="3">
        <f t="shared" si="39"/>
        <v>0</v>
      </c>
      <c r="AC293" s="3" t="e">
        <f t="shared" si="40"/>
        <v>#NUM!</v>
      </c>
      <c r="AD293" s="3">
        <f t="shared" si="41"/>
        <v>0</v>
      </c>
      <c r="AE293" s="3" t="e">
        <f t="shared" si="42"/>
        <v>#NUM!</v>
      </c>
      <c r="AF293" s="3">
        <f t="shared" si="43"/>
        <v>0</v>
      </c>
      <c r="AG293" s="3" t="e">
        <f t="shared" si="44"/>
        <v>#NUM!</v>
      </c>
    </row>
    <row r="294" spans="2:33" ht="15.75" customHeight="1" x14ac:dyDescent="0.2">
      <c r="B294" s="3" t="e">
        <f t="shared" si="45"/>
        <v>#NUM!</v>
      </c>
      <c r="C294" s="3" t="e">
        <f t="shared" si="17"/>
        <v>#NUM!</v>
      </c>
      <c r="D294" s="3">
        <f t="shared" si="18"/>
        <v>0</v>
      </c>
      <c r="E294" s="3" t="e">
        <f t="shared" si="19"/>
        <v>#NUM!</v>
      </c>
      <c r="F294" s="3">
        <f t="shared" si="20"/>
        <v>0</v>
      </c>
      <c r="G294" s="3" t="e">
        <f t="shared" si="21"/>
        <v>#NUM!</v>
      </c>
      <c r="H294" s="3">
        <f t="shared" si="22"/>
        <v>0</v>
      </c>
      <c r="I294" s="3" t="e">
        <f t="shared" si="23"/>
        <v>#NUM!</v>
      </c>
      <c r="J294" s="3" t="e">
        <f t="shared" si="46"/>
        <v>#NUM!</v>
      </c>
      <c r="K294" s="3" t="e">
        <f t="shared" si="24"/>
        <v>#NUM!</v>
      </c>
      <c r="L294" s="3">
        <f t="shared" si="25"/>
        <v>0</v>
      </c>
      <c r="M294" s="3" t="e">
        <f t="shared" si="26"/>
        <v>#NUM!</v>
      </c>
      <c r="N294" s="3">
        <f t="shared" si="27"/>
        <v>0</v>
      </c>
      <c r="O294" s="3" t="e">
        <f t="shared" si="28"/>
        <v>#NUM!</v>
      </c>
      <c r="P294" s="3">
        <f t="shared" si="29"/>
        <v>0</v>
      </c>
      <c r="Q294" s="3" t="e">
        <f t="shared" si="30"/>
        <v>#NUM!</v>
      </c>
      <c r="R294" s="3" t="e">
        <f t="shared" si="47"/>
        <v>#NUM!</v>
      </c>
      <c r="S294" s="3" t="e">
        <f t="shared" si="31"/>
        <v>#NUM!</v>
      </c>
      <c r="T294" s="3">
        <f t="shared" si="32"/>
        <v>0</v>
      </c>
      <c r="U294" s="3" t="e">
        <f t="shared" si="33"/>
        <v>#NUM!</v>
      </c>
      <c r="V294" s="3">
        <f t="shared" si="34"/>
        <v>0</v>
      </c>
      <c r="W294" s="3" t="e">
        <f t="shared" si="35"/>
        <v>#NUM!</v>
      </c>
      <c r="X294" s="3">
        <f t="shared" si="36"/>
        <v>0</v>
      </c>
      <c r="Y294" s="3" t="e">
        <f t="shared" si="37"/>
        <v>#NUM!</v>
      </c>
      <c r="Z294" s="3" t="e">
        <f t="shared" si="48"/>
        <v>#NUM!</v>
      </c>
      <c r="AA294" s="3" t="e">
        <f t="shared" si="38"/>
        <v>#NUM!</v>
      </c>
      <c r="AB294" s="3">
        <f t="shared" si="39"/>
        <v>0</v>
      </c>
      <c r="AC294" s="3" t="e">
        <f t="shared" si="40"/>
        <v>#NUM!</v>
      </c>
      <c r="AD294" s="3">
        <f t="shared" si="41"/>
        <v>0</v>
      </c>
      <c r="AE294" s="3" t="e">
        <f t="shared" si="42"/>
        <v>#NUM!</v>
      </c>
      <c r="AF294" s="3">
        <f t="shared" si="43"/>
        <v>0</v>
      </c>
      <c r="AG294" s="3" t="e">
        <f t="shared" si="44"/>
        <v>#NUM!</v>
      </c>
    </row>
    <row r="295" spans="2:33" ht="15.75" customHeight="1" x14ac:dyDescent="0.2">
      <c r="B295" s="3" t="e">
        <f t="shared" si="45"/>
        <v>#NUM!</v>
      </c>
      <c r="C295" s="3" t="e">
        <f t="shared" si="17"/>
        <v>#NUM!</v>
      </c>
      <c r="D295" s="3">
        <f t="shared" si="18"/>
        <v>0</v>
      </c>
      <c r="E295" s="3" t="e">
        <f t="shared" si="19"/>
        <v>#NUM!</v>
      </c>
      <c r="F295" s="3">
        <f t="shared" si="20"/>
        <v>0</v>
      </c>
      <c r="G295" s="3" t="e">
        <f t="shared" si="21"/>
        <v>#NUM!</v>
      </c>
      <c r="H295" s="3">
        <f t="shared" si="22"/>
        <v>0</v>
      </c>
      <c r="I295" s="3" t="e">
        <f t="shared" si="23"/>
        <v>#NUM!</v>
      </c>
      <c r="J295" s="3" t="e">
        <f t="shared" si="46"/>
        <v>#NUM!</v>
      </c>
      <c r="K295" s="3" t="e">
        <f t="shared" si="24"/>
        <v>#NUM!</v>
      </c>
      <c r="L295" s="3">
        <f t="shared" si="25"/>
        <v>0</v>
      </c>
      <c r="M295" s="3" t="e">
        <f t="shared" si="26"/>
        <v>#NUM!</v>
      </c>
      <c r="N295" s="3">
        <f t="shared" si="27"/>
        <v>0</v>
      </c>
      <c r="O295" s="3" t="e">
        <f t="shared" si="28"/>
        <v>#NUM!</v>
      </c>
      <c r="P295" s="3">
        <f t="shared" si="29"/>
        <v>0</v>
      </c>
      <c r="Q295" s="3" t="e">
        <f t="shared" si="30"/>
        <v>#NUM!</v>
      </c>
      <c r="R295" s="3" t="e">
        <f t="shared" si="47"/>
        <v>#NUM!</v>
      </c>
      <c r="S295" s="3" t="e">
        <f t="shared" si="31"/>
        <v>#NUM!</v>
      </c>
      <c r="T295" s="3">
        <f t="shared" si="32"/>
        <v>0</v>
      </c>
      <c r="U295" s="3" t="e">
        <f t="shared" si="33"/>
        <v>#NUM!</v>
      </c>
      <c r="V295" s="3">
        <f t="shared" si="34"/>
        <v>0</v>
      </c>
      <c r="W295" s="3" t="e">
        <f t="shared" si="35"/>
        <v>#NUM!</v>
      </c>
      <c r="X295" s="3">
        <f t="shared" si="36"/>
        <v>0</v>
      </c>
      <c r="Y295" s="3" t="e">
        <f t="shared" si="37"/>
        <v>#NUM!</v>
      </c>
      <c r="Z295" s="3" t="e">
        <f t="shared" si="48"/>
        <v>#NUM!</v>
      </c>
      <c r="AA295" s="3" t="e">
        <f t="shared" si="38"/>
        <v>#NUM!</v>
      </c>
      <c r="AB295" s="3">
        <f t="shared" si="39"/>
        <v>0</v>
      </c>
      <c r="AC295" s="3" t="e">
        <f t="shared" si="40"/>
        <v>#NUM!</v>
      </c>
      <c r="AD295" s="3">
        <f t="shared" si="41"/>
        <v>0</v>
      </c>
      <c r="AE295" s="3" t="e">
        <f t="shared" si="42"/>
        <v>#NUM!</v>
      </c>
      <c r="AF295" s="3">
        <f t="shared" si="43"/>
        <v>0</v>
      </c>
      <c r="AG295" s="3" t="e">
        <f t="shared" si="44"/>
        <v>#NUM!</v>
      </c>
    </row>
    <row r="296" spans="2:33" ht="15.75" customHeight="1" x14ac:dyDescent="0.2">
      <c r="B296" s="3" t="e">
        <f t="shared" si="45"/>
        <v>#NUM!</v>
      </c>
      <c r="C296" s="3" t="e">
        <f t="shared" si="17"/>
        <v>#NUM!</v>
      </c>
      <c r="D296" s="3">
        <f t="shared" si="18"/>
        <v>0</v>
      </c>
      <c r="E296" s="3" t="e">
        <f t="shared" si="19"/>
        <v>#NUM!</v>
      </c>
      <c r="F296" s="3">
        <f t="shared" si="20"/>
        <v>0</v>
      </c>
      <c r="G296" s="3" t="e">
        <f t="shared" si="21"/>
        <v>#NUM!</v>
      </c>
      <c r="H296" s="3">
        <f t="shared" si="22"/>
        <v>0</v>
      </c>
      <c r="I296" s="3" t="e">
        <f t="shared" si="23"/>
        <v>#NUM!</v>
      </c>
      <c r="J296" s="3" t="e">
        <f t="shared" si="46"/>
        <v>#NUM!</v>
      </c>
      <c r="K296" s="3" t="e">
        <f t="shared" si="24"/>
        <v>#NUM!</v>
      </c>
      <c r="L296" s="3">
        <f t="shared" si="25"/>
        <v>0</v>
      </c>
      <c r="M296" s="3" t="e">
        <f t="shared" si="26"/>
        <v>#NUM!</v>
      </c>
      <c r="N296" s="3">
        <f t="shared" si="27"/>
        <v>0</v>
      </c>
      <c r="O296" s="3" t="e">
        <f t="shared" si="28"/>
        <v>#NUM!</v>
      </c>
      <c r="P296" s="3">
        <f t="shared" si="29"/>
        <v>0</v>
      </c>
      <c r="Q296" s="3" t="e">
        <f t="shared" si="30"/>
        <v>#NUM!</v>
      </c>
      <c r="R296" s="3" t="e">
        <f t="shared" si="47"/>
        <v>#NUM!</v>
      </c>
      <c r="S296" s="3" t="e">
        <f t="shared" si="31"/>
        <v>#NUM!</v>
      </c>
      <c r="T296" s="3">
        <f t="shared" si="32"/>
        <v>0</v>
      </c>
      <c r="U296" s="3" t="e">
        <f t="shared" si="33"/>
        <v>#NUM!</v>
      </c>
      <c r="V296" s="3">
        <f t="shared" si="34"/>
        <v>0</v>
      </c>
      <c r="W296" s="3" t="e">
        <f t="shared" si="35"/>
        <v>#NUM!</v>
      </c>
      <c r="X296" s="3">
        <f t="shared" si="36"/>
        <v>0</v>
      </c>
      <c r="Y296" s="3" t="e">
        <f t="shared" si="37"/>
        <v>#NUM!</v>
      </c>
      <c r="Z296" s="3" t="e">
        <f t="shared" si="48"/>
        <v>#NUM!</v>
      </c>
      <c r="AA296" s="3" t="e">
        <f t="shared" si="38"/>
        <v>#NUM!</v>
      </c>
      <c r="AB296" s="3">
        <f t="shared" si="39"/>
        <v>0</v>
      </c>
      <c r="AC296" s="3" t="e">
        <f t="shared" si="40"/>
        <v>#NUM!</v>
      </c>
      <c r="AD296" s="3">
        <f t="shared" si="41"/>
        <v>0</v>
      </c>
      <c r="AE296" s="3" t="e">
        <f t="shared" si="42"/>
        <v>#NUM!</v>
      </c>
      <c r="AF296" s="3">
        <f t="shared" si="43"/>
        <v>0</v>
      </c>
      <c r="AG296" s="3" t="e">
        <f t="shared" si="44"/>
        <v>#NUM!</v>
      </c>
    </row>
    <row r="297" spans="2:33" ht="15.75" customHeight="1" x14ac:dyDescent="0.2">
      <c r="B297" s="3" t="e">
        <f t="shared" si="45"/>
        <v>#NUM!</v>
      </c>
      <c r="C297" s="3" t="e">
        <f t="shared" si="17"/>
        <v>#NUM!</v>
      </c>
      <c r="D297" s="3">
        <f t="shared" si="18"/>
        <v>0</v>
      </c>
      <c r="E297" s="3" t="e">
        <f t="shared" si="19"/>
        <v>#NUM!</v>
      </c>
      <c r="F297" s="3">
        <f t="shared" si="20"/>
        <v>0</v>
      </c>
      <c r="G297" s="3" t="e">
        <f t="shared" si="21"/>
        <v>#NUM!</v>
      </c>
      <c r="H297" s="3">
        <f t="shared" si="22"/>
        <v>0</v>
      </c>
      <c r="I297" s="3" t="e">
        <f t="shared" si="23"/>
        <v>#NUM!</v>
      </c>
      <c r="J297" s="3" t="e">
        <f t="shared" si="46"/>
        <v>#NUM!</v>
      </c>
      <c r="K297" s="3" t="e">
        <f t="shared" si="24"/>
        <v>#NUM!</v>
      </c>
      <c r="L297" s="3">
        <f t="shared" si="25"/>
        <v>0</v>
      </c>
      <c r="M297" s="3" t="e">
        <f t="shared" si="26"/>
        <v>#NUM!</v>
      </c>
      <c r="N297" s="3">
        <f t="shared" si="27"/>
        <v>0</v>
      </c>
      <c r="O297" s="3" t="e">
        <f t="shared" si="28"/>
        <v>#NUM!</v>
      </c>
      <c r="P297" s="3">
        <f t="shared" si="29"/>
        <v>0</v>
      </c>
      <c r="Q297" s="3" t="e">
        <f t="shared" si="30"/>
        <v>#NUM!</v>
      </c>
      <c r="R297" s="3" t="e">
        <f t="shared" si="47"/>
        <v>#NUM!</v>
      </c>
      <c r="S297" s="3" t="e">
        <f t="shared" si="31"/>
        <v>#NUM!</v>
      </c>
      <c r="T297" s="3">
        <f t="shared" si="32"/>
        <v>0</v>
      </c>
      <c r="U297" s="3" t="e">
        <f t="shared" si="33"/>
        <v>#NUM!</v>
      </c>
      <c r="V297" s="3">
        <f t="shared" si="34"/>
        <v>0</v>
      </c>
      <c r="W297" s="3" t="e">
        <f t="shared" si="35"/>
        <v>#NUM!</v>
      </c>
      <c r="X297" s="3">
        <f t="shared" si="36"/>
        <v>0</v>
      </c>
      <c r="Y297" s="3" t="e">
        <f t="shared" si="37"/>
        <v>#NUM!</v>
      </c>
      <c r="Z297" s="3" t="e">
        <f t="shared" si="48"/>
        <v>#NUM!</v>
      </c>
      <c r="AA297" s="3" t="e">
        <f t="shared" si="38"/>
        <v>#NUM!</v>
      </c>
      <c r="AB297" s="3">
        <f t="shared" si="39"/>
        <v>0</v>
      </c>
      <c r="AC297" s="3" t="e">
        <f t="shared" si="40"/>
        <v>#NUM!</v>
      </c>
      <c r="AD297" s="3">
        <f t="shared" si="41"/>
        <v>0</v>
      </c>
      <c r="AE297" s="3" t="e">
        <f t="shared" si="42"/>
        <v>#NUM!</v>
      </c>
      <c r="AF297" s="3">
        <f t="shared" si="43"/>
        <v>0</v>
      </c>
      <c r="AG297" s="3" t="e">
        <f t="shared" si="44"/>
        <v>#NUM!</v>
      </c>
    </row>
    <row r="298" spans="2:33" ht="15.75" customHeight="1" x14ac:dyDescent="0.2">
      <c r="B298" s="3" t="e">
        <f t="shared" si="45"/>
        <v>#NUM!</v>
      </c>
      <c r="C298" s="3" t="e">
        <f t="shared" si="17"/>
        <v>#NUM!</v>
      </c>
      <c r="D298" s="3">
        <f t="shared" si="18"/>
        <v>0</v>
      </c>
      <c r="E298" s="3" t="e">
        <f t="shared" si="19"/>
        <v>#NUM!</v>
      </c>
      <c r="F298" s="3">
        <f t="shared" si="20"/>
        <v>0</v>
      </c>
      <c r="G298" s="3" t="e">
        <f t="shared" si="21"/>
        <v>#NUM!</v>
      </c>
      <c r="H298" s="3">
        <f t="shared" si="22"/>
        <v>0</v>
      </c>
      <c r="I298" s="3" t="e">
        <f t="shared" si="23"/>
        <v>#NUM!</v>
      </c>
      <c r="J298" s="3" t="e">
        <f t="shared" si="46"/>
        <v>#NUM!</v>
      </c>
      <c r="K298" s="3" t="e">
        <f t="shared" si="24"/>
        <v>#NUM!</v>
      </c>
      <c r="L298" s="3">
        <f t="shared" si="25"/>
        <v>0</v>
      </c>
      <c r="M298" s="3" t="e">
        <f t="shared" si="26"/>
        <v>#NUM!</v>
      </c>
      <c r="N298" s="3">
        <f t="shared" si="27"/>
        <v>0</v>
      </c>
      <c r="O298" s="3" t="e">
        <f t="shared" si="28"/>
        <v>#NUM!</v>
      </c>
      <c r="P298" s="3">
        <f t="shared" si="29"/>
        <v>0</v>
      </c>
      <c r="Q298" s="3" t="e">
        <f t="shared" si="30"/>
        <v>#NUM!</v>
      </c>
      <c r="R298" s="3" t="e">
        <f t="shared" si="47"/>
        <v>#NUM!</v>
      </c>
      <c r="S298" s="3" t="e">
        <f t="shared" si="31"/>
        <v>#NUM!</v>
      </c>
      <c r="T298" s="3">
        <f t="shared" si="32"/>
        <v>0</v>
      </c>
      <c r="U298" s="3" t="e">
        <f t="shared" si="33"/>
        <v>#NUM!</v>
      </c>
      <c r="V298" s="3">
        <f t="shared" si="34"/>
        <v>0</v>
      </c>
      <c r="W298" s="3" t="e">
        <f t="shared" si="35"/>
        <v>#NUM!</v>
      </c>
      <c r="X298" s="3">
        <f t="shared" si="36"/>
        <v>0</v>
      </c>
      <c r="Y298" s="3" t="e">
        <f t="shared" si="37"/>
        <v>#NUM!</v>
      </c>
      <c r="Z298" s="3" t="e">
        <f t="shared" si="48"/>
        <v>#NUM!</v>
      </c>
      <c r="AA298" s="3" t="e">
        <f t="shared" si="38"/>
        <v>#NUM!</v>
      </c>
      <c r="AB298" s="3">
        <f t="shared" si="39"/>
        <v>0</v>
      </c>
      <c r="AC298" s="3" t="e">
        <f t="shared" si="40"/>
        <v>#NUM!</v>
      </c>
      <c r="AD298" s="3">
        <f t="shared" si="41"/>
        <v>0</v>
      </c>
      <c r="AE298" s="3" t="e">
        <f t="shared" si="42"/>
        <v>#NUM!</v>
      </c>
      <c r="AF298" s="3">
        <f t="shared" si="43"/>
        <v>0</v>
      </c>
      <c r="AG298" s="3" t="e">
        <f t="shared" si="44"/>
        <v>#NUM!</v>
      </c>
    </row>
    <row r="299" spans="2:33" ht="15.75" customHeight="1" x14ac:dyDescent="0.2">
      <c r="B299" s="3" t="e">
        <f t="shared" si="45"/>
        <v>#NUM!</v>
      </c>
      <c r="C299" s="3" t="e">
        <f t="shared" si="17"/>
        <v>#NUM!</v>
      </c>
      <c r="D299" s="3">
        <f t="shared" si="18"/>
        <v>0</v>
      </c>
      <c r="E299" s="3" t="e">
        <f t="shared" si="19"/>
        <v>#NUM!</v>
      </c>
      <c r="F299" s="3">
        <f t="shared" si="20"/>
        <v>0</v>
      </c>
      <c r="G299" s="3" t="e">
        <f t="shared" si="21"/>
        <v>#NUM!</v>
      </c>
      <c r="H299" s="3">
        <f t="shared" si="22"/>
        <v>0</v>
      </c>
      <c r="I299" s="3" t="e">
        <f t="shared" si="23"/>
        <v>#NUM!</v>
      </c>
      <c r="J299" s="3" t="e">
        <f t="shared" si="46"/>
        <v>#NUM!</v>
      </c>
      <c r="K299" s="3" t="e">
        <f t="shared" si="24"/>
        <v>#NUM!</v>
      </c>
      <c r="L299" s="3">
        <f t="shared" si="25"/>
        <v>0</v>
      </c>
      <c r="M299" s="3" t="e">
        <f t="shared" si="26"/>
        <v>#NUM!</v>
      </c>
      <c r="N299" s="3">
        <f t="shared" si="27"/>
        <v>0</v>
      </c>
      <c r="O299" s="3" t="e">
        <f t="shared" si="28"/>
        <v>#NUM!</v>
      </c>
      <c r="P299" s="3">
        <f t="shared" si="29"/>
        <v>0</v>
      </c>
      <c r="Q299" s="3" t="e">
        <f t="shared" si="30"/>
        <v>#NUM!</v>
      </c>
      <c r="R299" s="3" t="e">
        <f t="shared" si="47"/>
        <v>#NUM!</v>
      </c>
      <c r="S299" s="3" t="e">
        <f t="shared" si="31"/>
        <v>#NUM!</v>
      </c>
      <c r="T299" s="3">
        <f t="shared" si="32"/>
        <v>0</v>
      </c>
      <c r="U299" s="3" t="e">
        <f t="shared" si="33"/>
        <v>#NUM!</v>
      </c>
      <c r="V299" s="3">
        <f t="shared" si="34"/>
        <v>0</v>
      </c>
      <c r="W299" s="3" t="e">
        <f t="shared" si="35"/>
        <v>#NUM!</v>
      </c>
      <c r="X299" s="3">
        <f t="shared" si="36"/>
        <v>0</v>
      </c>
      <c r="Y299" s="3" t="e">
        <f t="shared" si="37"/>
        <v>#NUM!</v>
      </c>
      <c r="Z299" s="3" t="e">
        <f t="shared" si="48"/>
        <v>#NUM!</v>
      </c>
      <c r="AA299" s="3" t="e">
        <f t="shared" si="38"/>
        <v>#NUM!</v>
      </c>
      <c r="AB299" s="3">
        <f t="shared" si="39"/>
        <v>0</v>
      </c>
      <c r="AC299" s="3" t="e">
        <f t="shared" si="40"/>
        <v>#NUM!</v>
      </c>
      <c r="AD299" s="3">
        <f t="shared" si="41"/>
        <v>0</v>
      </c>
      <c r="AE299" s="3" t="e">
        <f t="shared" si="42"/>
        <v>#NUM!</v>
      </c>
      <c r="AF299" s="3">
        <f t="shared" si="43"/>
        <v>0</v>
      </c>
      <c r="AG299" s="3" t="e">
        <f t="shared" si="44"/>
        <v>#NUM!</v>
      </c>
    </row>
    <row r="300" spans="2:33" ht="15.75" customHeight="1" x14ac:dyDescent="0.2">
      <c r="B300" s="3" t="e">
        <f t="shared" si="45"/>
        <v>#NUM!</v>
      </c>
      <c r="C300" s="3" t="e">
        <f t="shared" si="17"/>
        <v>#NUM!</v>
      </c>
      <c r="D300" s="3">
        <f t="shared" si="18"/>
        <v>0</v>
      </c>
      <c r="E300" s="3" t="e">
        <f t="shared" si="19"/>
        <v>#NUM!</v>
      </c>
      <c r="F300" s="3">
        <f t="shared" si="20"/>
        <v>0</v>
      </c>
      <c r="G300" s="3" t="e">
        <f t="shared" si="21"/>
        <v>#NUM!</v>
      </c>
      <c r="H300" s="3">
        <f t="shared" si="22"/>
        <v>0</v>
      </c>
      <c r="I300" s="3" t="e">
        <f t="shared" si="23"/>
        <v>#NUM!</v>
      </c>
      <c r="J300" s="3" t="e">
        <f t="shared" si="46"/>
        <v>#NUM!</v>
      </c>
      <c r="K300" s="3" t="e">
        <f t="shared" si="24"/>
        <v>#NUM!</v>
      </c>
      <c r="L300" s="3">
        <f t="shared" si="25"/>
        <v>0</v>
      </c>
      <c r="M300" s="3" t="e">
        <f t="shared" si="26"/>
        <v>#NUM!</v>
      </c>
      <c r="N300" s="3">
        <f t="shared" si="27"/>
        <v>0</v>
      </c>
      <c r="O300" s="3" t="e">
        <f t="shared" si="28"/>
        <v>#NUM!</v>
      </c>
      <c r="P300" s="3">
        <f t="shared" si="29"/>
        <v>0</v>
      </c>
      <c r="Q300" s="3" t="e">
        <f t="shared" si="30"/>
        <v>#NUM!</v>
      </c>
      <c r="R300" s="3" t="e">
        <f t="shared" si="47"/>
        <v>#NUM!</v>
      </c>
      <c r="S300" s="3" t="e">
        <f t="shared" si="31"/>
        <v>#NUM!</v>
      </c>
      <c r="T300" s="3">
        <f t="shared" si="32"/>
        <v>0</v>
      </c>
      <c r="U300" s="3" t="e">
        <f t="shared" si="33"/>
        <v>#NUM!</v>
      </c>
      <c r="V300" s="3">
        <f t="shared" si="34"/>
        <v>0</v>
      </c>
      <c r="W300" s="3" t="e">
        <f t="shared" si="35"/>
        <v>#NUM!</v>
      </c>
      <c r="X300" s="3">
        <f t="shared" si="36"/>
        <v>0</v>
      </c>
      <c r="Y300" s="3" t="e">
        <f t="shared" si="37"/>
        <v>#NUM!</v>
      </c>
      <c r="Z300" s="3" t="e">
        <f t="shared" si="48"/>
        <v>#NUM!</v>
      </c>
      <c r="AA300" s="3" t="e">
        <f t="shared" si="38"/>
        <v>#NUM!</v>
      </c>
      <c r="AB300" s="3">
        <f t="shared" si="39"/>
        <v>0</v>
      </c>
      <c r="AC300" s="3" t="e">
        <f t="shared" si="40"/>
        <v>#NUM!</v>
      </c>
      <c r="AD300" s="3">
        <f t="shared" si="41"/>
        <v>0</v>
      </c>
      <c r="AE300" s="3" t="e">
        <f t="shared" si="42"/>
        <v>#NUM!</v>
      </c>
      <c r="AF300" s="3">
        <f t="shared" si="43"/>
        <v>0</v>
      </c>
      <c r="AG300" s="3" t="e">
        <f t="shared" si="44"/>
        <v>#NUM!</v>
      </c>
    </row>
    <row r="301" spans="2:33" ht="15.75" customHeight="1" x14ac:dyDescent="0.2">
      <c r="B301" s="3" t="e">
        <f t="shared" si="45"/>
        <v>#NUM!</v>
      </c>
      <c r="C301" s="3" t="e">
        <f t="shared" si="17"/>
        <v>#NUM!</v>
      </c>
      <c r="D301" s="3">
        <f t="shared" si="18"/>
        <v>0</v>
      </c>
      <c r="E301" s="3" t="e">
        <f t="shared" si="19"/>
        <v>#NUM!</v>
      </c>
      <c r="F301" s="3">
        <f t="shared" si="20"/>
        <v>0</v>
      </c>
      <c r="G301" s="3" t="e">
        <f t="shared" si="21"/>
        <v>#NUM!</v>
      </c>
      <c r="H301" s="3">
        <f t="shared" si="22"/>
        <v>0</v>
      </c>
      <c r="I301" s="3" t="e">
        <f t="shared" si="23"/>
        <v>#NUM!</v>
      </c>
      <c r="J301" s="3" t="e">
        <f t="shared" si="46"/>
        <v>#NUM!</v>
      </c>
      <c r="K301" s="3" t="e">
        <f t="shared" si="24"/>
        <v>#NUM!</v>
      </c>
      <c r="L301" s="3">
        <f t="shared" si="25"/>
        <v>0</v>
      </c>
      <c r="M301" s="3" t="e">
        <f t="shared" si="26"/>
        <v>#NUM!</v>
      </c>
      <c r="N301" s="3">
        <f t="shared" si="27"/>
        <v>0</v>
      </c>
      <c r="O301" s="3" t="e">
        <f t="shared" si="28"/>
        <v>#NUM!</v>
      </c>
      <c r="P301" s="3">
        <f t="shared" si="29"/>
        <v>0</v>
      </c>
      <c r="Q301" s="3" t="e">
        <f t="shared" si="30"/>
        <v>#NUM!</v>
      </c>
      <c r="R301" s="3" t="e">
        <f t="shared" si="47"/>
        <v>#NUM!</v>
      </c>
      <c r="S301" s="3" t="e">
        <f t="shared" si="31"/>
        <v>#NUM!</v>
      </c>
      <c r="T301" s="3">
        <f t="shared" si="32"/>
        <v>0</v>
      </c>
      <c r="U301" s="3" t="e">
        <f t="shared" si="33"/>
        <v>#NUM!</v>
      </c>
      <c r="V301" s="3">
        <f t="shared" si="34"/>
        <v>0</v>
      </c>
      <c r="W301" s="3" t="e">
        <f t="shared" si="35"/>
        <v>#NUM!</v>
      </c>
      <c r="X301" s="3">
        <f t="shared" si="36"/>
        <v>0</v>
      </c>
      <c r="Y301" s="3" t="e">
        <f t="shared" si="37"/>
        <v>#NUM!</v>
      </c>
      <c r="Z301" s="3" t="e">
        <f t="shared" si="48"/>
        <v>#NUM!</v>
      </c>
      <c r="AA301" s="3" t="e">
        <f t="shared" si="38"/>
        <v>#NUM!</v>
      </c>
      <c r="AB301" s="3">
        <f t="shared" si="39"/>
        <v>0</v>
      </c>
      <c r="AC301" s="3" t="e">
        <f t="shared" si="40"/>
        <v>#NUM!</v>
      </c>
      <c r="AD301" s="3">
        <f t="shared" si="41"/>
        <v>0</v>
      </c>
      <c r="AE301" s="3" t="e">
        <f t="shared" si="42"/>
        <v>#NUM!</v>
      </c>
      <c r="AF301" s="3">
        <f t="shared" si="43"/>
        <v>0</v>
      </c>
      <c r="AG301" s="3" t="e">
        <f t="shared" si="44"/>
        <v>#NUM!</v>
      </c>
    </row>
    <row r="302" spans="2:33" ht="15.75" customHeight="1" x14ac:dyDescent="0.2">
      <c r="B302" s="3" t="e">
        <f t="shared" si="45"/>
        <v>#NUM!</v>
      </c>
      <c r="C302" s="3" t="e">
        <f t="shared" si="17"/>
        <v>#NUM!</v>
      </c>
      <c r="D302" s="3">
        <f t="shared" si="18"/>
        <v>0</v>
      </c>
      <c r="E302" s="3" t="e">
        <f t="shared" si="19"/>
        <v>#NUM!</v>
      </c>
      <c r="F302" s="3">
        <f t="shared" si="20"/>
        <v>0</v>
      </c>
      <c r="G302" s="3" t="e">
        <f t="shared" si="21"/>
        <v>#NUM!</v>
      </c>
      <c r="H302" s="3">
        <f t="shared" si="22"/>
        <v>0</v>
      </c>
      <c r="I302" s="3" t="e">
        <f t="shared" si="23"/>
        <v>#NUM!</v>
      </c>
      <c r="J302" s="3" t="e">
        <f t="shared" si="46"/>
        <v>#NUM!</v>
      </c>
      <c r="K302" s="3" t="e">
        <f t="shared" si="24"/>
        <v>#NUM!</v>
      </c>
      <c r="L302" s="3">
        <f t="shared" si="25"/>
        <v>0</v>
      </c>
      <c r="M302" s="3" t="e">
        <f t="shared" si="26"/>
        <v>#NUM!</v>
      </c>
      <c r="N302" s="3">
        <f t="shared" si="27"/>
        <v>0</v>
      </c>
      <c r="O302" s="3" t="e">
        <f t="shared" si="28"/>
        <v>#NUM!</v>
      </c>
      <c r="P302" s="3">
        <f t="shared" si="29"/>
        <v>0</v>
      </c>
      <c r="Q302" s="3" t="e">
        <f t="shared" si="30"/>
        <v>#NUM!</v>
      </c>
      <c r="R302" s="3" t="e">
        <f t="shared" si="47"/>
        <v>#NUM!</v>
      </c>
      <c r="S302" s="3" t="e">
        <f t="shared" si="31"/>
        <v>#NUM!</v>
      </c>
      <c r="T302" s="3">
        <f t="shared" si="32"/>
        <v>0</v>
      </c>
      <c r="U302" s="3" t="e">
        <f t="shared" si="33"/>
        <v>#NUM!</v>
      </c>
      <c r="V302" s="3">
        <f t="shared" si="34"/>
        <v>0</v>
      </c>
      <c r="W302" s="3" t="e">
        <f t="shared" si="35"/>
        <v>#NUM!</v>
      </c>
      <c r="X302" s="3">
        <f t="shared" si="36"/>
        <v>0</v>
      </c>
      <c r="Y302" s="3" t="e">
        <f t="shared" si="37"/>
        <v>#NUM!</v>
      </c>
      <c r="Z302" s="3" t="e">
        <f t="shared" si="48"/>
        <v>#NUM!</v>
      </c>
      <c r="AA302" s="3" t="e">
        <f t="shared" si="38"/>
        <v>#NUM!</v>
      </c>
      <c r="AB302" s="3">
        <f t="shared" si="39"/>
        <v>0</v>
      </c>
      <c r="AC302" s="3" t="e">
        <f t="shared" si="40"/>
        <v>#NUM!</v>
      </c>
      <c r="AD302" s="3">
        <f t="shared" si="41"/>
        <v>0</v>
      </c>
      <c r="AE302" s="3" t="e">
        <f t="shared" si="42"/>
        <v>#NUM!</v>
      </c>
      <c r="AF302" s="3">
        <f t="shared" si="43"/>
        <v>0</v>
      </c>
      <c r="AG302" s="3" t="e">
        <f t="shared" si="44"/>
        <v>#NUM!</v>
      </c>
    </row>
    <row r="303" spans="2:33" ht="15.75" customHeight="1" x14ac:dyDescent="0.2">
      <c r="B303" s="3" t="e">
        <f t="shared" si="45"/>
        <v>#NUM!</v>
      </c>
      <c r="C303" s="3" t="e">
        <f t="shared" si="17"/>
        <v>#NUM!</v>
      </c>
      <c r="D303" s="3">
        <f t="shared" si="18"/>
        <v>0</v>
      </c>
      <c r="E303" s="3" t="e">
        <f t="shared" si="19"/>
        <v>#NUM!</v>
      </c>
      <c r="F303" s="3">
        <f t="shared" si="20"/>
        <v>0</v>
      </c>
      <c r="G303" s="3" t="e">
        <f t="shared" si="21"/>
        <v>#NUM!</v>
      </c>
      <c r="H303" s="3">
        <f t="shared" si="22"/>
        <v>0</v>
      </c>
      <c r="I303" s="3" t="e">
        <f t="shared" si="23"/>
        <v>#NUM!</v>
      </c>
      <c r="J303" s="3" t="e">
        <f t="shared" si="46"/>
        <v>#NUM!</v>
      </c>
      <c r="K303" s="3" t="e">
        <f t="shared" si="24"/>
        <v>#NUM!</v>
      </c>
      <c r="L303" s="3">
        <f t="shared" si="25"/>
        <v>0</v>
      </c>
      <c r="M303" s="3" t="e">
        <f t="shared" si="26"/>
        <v>#NUM!</v>
      </c>
      <c r="N303" s="3">
        <f t="shared" si="27"/>
        <v>0</v>
      </c>
      <c r="O303" s="3" t="e">
        <f t="shared" si="28"/>
        <v>#NUM!</v>
      </c>
      <c r="P303" s="3">
        <f t="shared" si="29"/>
        <v>0</v>
      </c>
      <c r="Q303" s="3" t="e">
        <f t="shared" si="30"/>
        <v>#NUM!</v>
      </c>
      <c r="R303" s="3" t="e">
        <f t="shared" si="47"/>
        <v>#NUM!</v>
      </c>
      <c r="S303" s="3" t="e">
        <f t="shared" si="31"/>
        <v>#NUM!</v>
      </c>
      <c r="T303" s="3">
        <f t="shared" si="32"/>
        <v>0</v>
      </c>
      <c r="U303" s="3" t="e">
        <f t="shared" si="33"/>
        <v>#NUM!</v>
      </c>
      <c r="V303" s="3">
        <f t="shared" si="34"/>
        <v>0</v>
      </c>
      <c r="W303" s="3" t="e">
        <f t="shared" si="35"/>
        <v>#NUM!</v>
      </c>
      <c r="X303" s="3">
        <f t="shared" si="36"/>
        <v>0</v>
      </c>
      <c r="Y303" s="3" t="e">
        <f t="shared" si="37"/>
        <v>#NUM!</v>
      </c>
      <c r="Z303" s="3" t="e">
        <f t="shared" si="48"/>
        <v>#NUM!</v>
      </c>
      <c r="AA303" s="3" t="e">
        <f t="shared" si="38"/>
        <v>#NUM!</v>
      </c>
      <c r="AB303" s="3">
        <f t="shared" si="39"/>
        <v>0</v>
      </c>
      <c r="AC303" s="3" t="e">
        <f t="shared" si="40"/>
        <v>#NUM!</v>
      </c>
      <c r="AD303" s="3">
        <f t="shared" si="41"/>
        <v>0</v>
      </c>
      <c r="AE303" s="3" t="e">
        <f t="shared" si="42"/>
        <v>#NUM!</v>
      </c>
      <c r="AF303" s="3">
        <f t="shared" si="43"/>
        <v>0</v>
      </c>
      <c r="AG303" s="3" t="e">
        <f t="shared" si="44"/>
        <v>#NUM!</v>
      </c>
    </row>
    <row r="304" spans="2:33" ht="15.75" customHeight="1" x14ac:dyDescent="0.2">
      <c r="B304" s="3" t="e">
        <f t="shared" si="45"/>
        <v>#NUM!</v>
      </c>
      <c r="C304" s="3" t="e">
        <f t="shared" si="17"/>
        <v>#NUM!</v>
      </c>
      <c r="D304" s="3">
        <f t="shared" si="18"/>
        <v>0</v>
      </c>
      <c r="E304" s="3" t="e">
        <f t="shared" si="19"/>
        <v>#NUM!</v>
      </c>
      <c r="F304" s="3">
        <f t="shared" si="20"/>
        <v>0</v>
      </c>
      <c r="G304" s="3" t="e">
        <f t="shared" si="21"/>
        <v>#NUM!</v>
      </c>
      <c r="H304" s="3">
        <f t="shared" si="22"/>
        <v>0</v>
      </c>
      <c r="I304" s="3" t="e">
        <f t="shared" si="23"/>
        <v>#NUM!</v>
      </c>
      <c r="J304" s="3" t="e">
        <f t="shared" si="46"/>
        <v>#NUM!</v>
      </c>
      <c r="K304" s="3" t="e">
        <f t="shared" si="24"/>
        <v>#NUM!</v>
      </c>
      <c r="L304" s="3">
        <f t="shared" si="25"/>
        <v>0</v>
      </c>
      <c r="M304" s="3" t="e">
        <f t="shared" si="26"/>
        <v>#NUM!</v>
      </c>
      <c r="N304" s="3">
        <f t="shared" si="27"/>
        <v>0</v>
      </c>
      <c r="O304" s="3" t="e">
        <f t="shared" si="28"/>
        <v>#NUM!</v>
      </c>
      <c r="P304" s="3">
        <f t="shared" si="29"/>
        <v>0</v>
      </c>
      <c r="Q304" s="3" t="e">
        <f t="shared" si="30"/>
        <v>#NUM!</v>
      </c>
      <c r="R304" s="3" t="e">
        <f t="shared" si="47"/>
        <v>#NUM!</v>
      </c>
      <c r="S304" s="3" t="e">
        <f t="shared" si="31"/>
        <v>#NUM!</v>
      </c>
      <c r="T304" s="3">
        <f t="shared" si="32"/>
        <v>0</v>
      </c>
      <c r="U304" s="3" t="e">
        <f t="shared" si="33"/>
        <v>#NUM!</v>
      </c>
      <c r="V304" s="3">
        <f t="shared" si="34"/>
        <v>0</v>
      </c>
      <c r="W304" s="3" t="e">
        <f t="shared" si="35"/>
        <v>#NUM!</v>
      </c>
      <c r="X304" s="3">
        <f t="shared" si="36"/>
        <v>0</v>
      </c>
      <c r="Y304" s="3" t="e">
        <f t="shared" si="37"/>
        <v>#NUM!</v>
      </c>
      <c r="Z304" s="3" t="e">
        <f t="shared" si="48"/>
        <v>#NUM!</v>
      </c>
      <c r="AA304" s="3" t="e">
        <f t="shared" si="38"/>
        <v>#NUM!</v>
      </c>
      <c r="AB304" s="3">
        <f t="shared" si="39"/>
        <v>0</v>
      </c>
      <c r="AC304" s="3" t="e">
        <f t="shared" si="40"/>
        <v>#NUM!</v>
      </c>
      <c r="AD304" s="3">
        <f t="shared" si="41"/>
        <v>0</v>
      </c>
      <c r="AE304" s="3" t="e">
        <f t="shared" si="42"/>
        <v>#NUM!</v>
      </c>
      <c r="AF304" s="3">
        <f t="shared" si="43"/>
        <v>0</v>
      </c>
      <c r="AG304" s="3" t="e">
        <f t="shared" si="44"/>
        <v>#NUM!</v>
      </c>
    </row>
    <row r="305" spans="2:33" ht="15.75" customHeight="1" x14ac:dyDescent="0.2">
      <c r="B305" s="3" t="e">
        <f t="shared" si="45"/>
        <v>#NUM!</v>
      </c>
      <c r="C305" s="3" t="e">
        <f t="shared" si="17"/>
        <v>#NUM!</v>
      </c>
      <c r="D305" s="3">
        <f t="shared" si="18"/>
        <v>0</v>
      </c>
      <c r="E305" s="3" t="e">
        <f t="shared" si="19"/>
        <v>#NUM!</v>
      </c>
      <c r="F305" s="3">
        <f t="shared" si="20"/>
        <v>0</v>
      </c>
      <c r="G305" s="3" t="e">
        <f t="shared" si="21"/>
        <v>#NUM!</v>
      </c>
      <c r="H305" s="3">
        <f t="shared" si="22"/>
        <v>0</v>
      </c>
      <c r="I305" s="3" t="e">
        <f t="shared" si="23"/>
        <v>#NUM!</v>
      </c>
      <c r="J305" s="3" t="e">
        <f t="shared" si="46"/>
        <v>#NUM!</v>
      </c>
      <c r="K305" s="3" t="e">
        <f t="shared" si="24"/>
        <v>#NUM!</v>
      </c>
      <c r="L305" s="3">
        <f t="shared" si="25"/>
        <v>0</v>
      </c>
      <c r="M305" s="3" t="e">
        <f t="shared" si="26"/>
        <v>#NUM!</v>
      </c>
      <c r="N305" s="3">
        <f t="shared" si="27"/>
        <v>0</v>
      </c>
      <c r="O305" s="3" t="e">
        <f t="shared" si="28"/>
        <v>#NUM!</v>
      </c>
      <c r="P305" s="3">
        <f t="shared" si="29"/>
        <v>0</v>
      </c>
      <c r="Q305" s="3" t="e">
        <f t="shared" si="30"/>
        <v>#NUM!</v>
      </c>
      <c r="R305" s="3" t="e">
        <f t="shared" si="47"/>
        <v>#NUM!</v>
      </c>
      <c r="S305" s="3" t="e">
        <f t="shared" si="31"/>
        <v>#NUM!</v>
      </c>
      <c r="T305" s="3">
        <f t="shared" si="32"/>
        <v>0</v>
      </c>
      <c r="U305" s="3" t="e">
        <f t="shared" si="33"/>
        <v>#NUM!</v>
      </c>
      <c r="V305" s="3">
        <f t="shared" si="34"/>
        <v>0</v>
      </c>
      <c r="W305" s="3" t="e">
        <f t="shared" si="35"/>
        <v>#NUM!</v>
      </c>
      <c r="X305" s="3">
        <f t="shared" si="36"/>
        <v>0</v>
      </c>
      <c r="Y305" s="3" t="e">
        <f t="shared" si="37"/>
        <v>#NUM!</v>
      </c>
      <c r="Z305" s="3" t="e">
        <f t="shared" si="48"/>
        <v>#NUM!</v>
      </c>
      <c r="AA305" s="3" t="e">
        <f t="shared" si="38"/>
        <v>#NUM!</v>
      </c>
      <c r="AB305" s="3">
        <f t="shared" si="39"/>
        <v>0</v>
      </c>
      <c r="AC305" s="3" t="e">
        <f t="shared" si="40"/>
        <v>#NUM!</v>
      </c>
      <c r="AD305" s="3">
        <f t="shared" si="41"/>
        <v>0</v>
      </c>
      <c r="AE305" s="3" t="e">
        <f t="shared" si="42"/>
        <v>#NUM!</v>
      </c>
      <c r="AF305" s="3">
        <f t="shared" si="43"/>
        <v>0</v>
      </c>
      <c r="AG305" s="3" t="e">
        <f t="shared" si="44"/>
        <v>#NUM!</v>
      </c>
    </row>
    <row r="306" spans="2:33" ht="15.75" customHeight="1" x14ac:dyDescent="0.2">
      <c r="B306" s="3" t="e">
        <f t="shared" si="45"/>
        <v>#NUM!</v>
      </c>
      <c r="C306" s="3" t="e">
        <f t="shared" si="17"/>
        <v>#NUM!</v>
      </c>
      <c r="D306" s="3">
        <f t="shared" si="18"/>
        <v>0</v>
      </c>
      <c r="E306" s="3" t="e">
        <f t="shared" si="19"/>
        <v>#NUM!</v>
      </c>
      <c r="F306" s="3">
        <f t="shared" si="20"/>
        <v>0</v>
      </c>
      <c r="G306" s="3" t="e">
        <f t="shared" si="21"/>
        <v>#NUM!</v>
      </c>
      <c r="H306" s="3">
        <f t="shared" si="22"/>
        <v>0</v>
      </c>
      <c r="I306" s="3" t="e">
        <f t="shared" si="23"/>
        <v>#NUM!</v>
      </c>
      <c r="J306" s="3" t="e">
        <f t="shared" si="46"/>
        <v>#NUM!</v>
      </c>
      <c r="K306" s="3" t="e">
        <f t="shared" si="24"/>
        <v>#NUM!</v>
      </c>
      <c r="L306" s="3">
        <f t="shared" si="25"/>
        <v>0</v>
      </c>
      <c r="M306" s="3" t="e">
        <f t="shared" si="26"/>
        <v>#NUM!</v>
      </c>
      <c r="N306" s="3">
        <f t="shared" si="27"/>
        <v>0</v>
      </c>
      <c r="O306" s="3" t="e">
        <f t="shared" si="28"/>
        <v>#NUM!</v>
      </c>
      <c r="P306" s="3">
        <f t="shared" si="29"/>
        <v>0</v>
      </c>
      <c r="Q306" s="3" t="e">
        <f t="shared" si="30"/>
        <v>#NUM!</v>
      </c>
      <c r="R306" s="3" t="e">
        <f t="shared" si="47"/>
        <v>#NUM!</v>
      </c>
      <c r="S306" s="3" t="e">
        <f t="shared" si="31"/>
        <v>#NUM!</v>
      </c>
      <c r="T306" s="3">
        <f t="shared" si="32"/>
        <v>0</v>
      </c>
      <c r="U306" s="3" t="e">
        <f t="shared" si="33"/>
        <v>#NUM!</v>
      </c>
      <c r="V306" s="3">
        <f t="shared" si="34"/>
        <v>0</v>
      </c>
      <c r="W306" s="3" t="e">
        <f t="shared" si="35"/>
        <v>#NUM!</v>
      </c>
      <c r="X306" s="3">
        <f t="shared" si="36"/>
        <v>0</v>
      </c>
      <c r="Y306" s="3" t="e">
        <f t="shared" si="37"/>
        <v>#NUM!</v>
      </c>
      <c r="Z306" s="3" t="e">
        <f t="shared" si="48"/>
        <v>#NUM!</v>
      </c>
      <c r="AA306" s="3" t="e">
        <f t="shared" si="38"/>
        <v>#NUM!</v>
      </c>
      <c r="AB306" s="3">
        <f t="shared" si="39"/>
        <v>0</v>
      </c>
      <c r="AC306" s="3" t="e">
        <f t="shared" si="40"/>
        <v>#NUM!</v>
      </c>
      <c r="AD306" s="3">
        <f t="shared" si="41"/>
        <v>0</v>
      </c>
      <c r="AE306" s="3" t="e">
        <f t="shared" si="42"/>
        <v>#NUM!</v>
      </c>
      <c r="AF306" s="3">
        <f t="shared" si="43"/>
        <v>0</v>
      </c>
      <c r="AG306" s="3" t="e">
        <f t="shared" si="44"/>
        <v>#NUM!</v>
      </c>
    </row>
    <row r="307" spans="2:33" ht="15.75" customHeight="1" x14ac:dyDescent="0.2">
      <c r="B307" s="3" t="e">
        <f t="shared" si="45"/>
        <v>#NUM!</v>
      </c>
      <c r="C307" s="3" t="e">
        <f t="shared" si="17"/>
        <v>#NUM!</v>
      </c>
      <c r="D307" s="3">
        <f t="shared" si="18"/>
        <v>0</v>
      </c>
      <c r="E307" s="3" t="e">
        <f t="shared" si="19"/>
        <v>#NUM!</v>
      </c>
      <c r="F307" s="3">
        <f t="shared" si="20"/>
        <v>0</v>
      </c>
      <c r="G307" s="3" t="e">
        <f t="shared" si="21"/>
        <v>#NUM!</v>
      </c>
      <c r="H307" s="3">
        <f t="shared" si="22"/>
        <v>0</v>
      </c>
      <c r="I307" s="3" t="e">
        <f t="shared" si="23"/>
        <v>#NUM!</v>
      </c>
      <c r="J307" s="3" t="e">
        <f t="shared" si="46"/>
        <v>#NUM!</v>
      </c>
      <c r="K307" s="3" t="e">
        <f t="shared" si="24"/>
        <v>#NUM!</v>
      </c>
      <c r="L307" s="3">
        <f t="shared" si="25"/>
        <v>0</v>
      </c>
      <c r="M307" s="3" t="e">
        <f t="shared" si="26"/>
        <v>#NUM!</v>
      </c>
      <c r="N307" s="3">
        <f t="shared" si="27"/>
        <v>0</v>
      </c>
      <c r="O307" s="3" t="e">
        <f t="shared" si="28"/>
        <v>#NUM!</v>
      </c>
      <c r="P307" s="3">
        <f t="shared" si="29"/>
        <v>0</v>
      </c>
      <c r="Q307" s="3" t="e">
        <f t="shared" si="30"/>
        <v>#NUM!</v>
      </c>
      <c r="R307" s="3" t="e">
        <f t="shared" si="47"/>
        <v>#NUM!</v>
      </c>
      <c r="S307" s="3" t="e">
        <f t="shared" si="31"/>
        <v>#NUM!</v>
      </c>
      <c r="T307" s="3">
        <f t="shared" si="32"/>
        <v>0</v>
      </c>
      <c r="U307" s="3" t="e">
        <f t="shared" si="33"/>
        <v>#NUM!</v>
      </c>
      <c r="V307" s="3">
        <f t="shared" si="34"/>
        <v>0</v>
      </c>
      <c r="W307" s="3" t="e">
        <f t="shared" si="35"/>
        <v>#NUM!</v>
      </c>
      <c r="X307" s="3">
        <f t="shared" si="36"/>
        <v>0</v>
      </c>
      <c r="Y307" s="3" t="e">
        <f t="shared" si="37"/>
        <v>#NUM!</v>
      </c>
      <c r="Z307" s="3" t="e">
        <f t="shared" si="48"/>
        <v>#NUM!</v>
      </c>
      <c r="AA307" s="3" t="e">
        <f t="shared" si="38"/>
        <v>#NUM!</v>
      </c>
      <c r="AB307" s="3">
        <f t="shared" si="39"/>
        <v>0</v>
      </c>
      <c r="AC307" s="3" t="e">
        <f t="shared" si="40"/>
        <v>#NUM!</v>
      </c>
      <c r="AD307" s="3">
        <f t="shared" si="41"/>
        <v>0</v>
      </c>
      <c r="AE307" s="3" t="e">
        <f t="shared" si="42"/>
        <v>#NUM!</v>
      </c>
      <c r="AF307" s="3">
        <f t="shared" si="43"/>
        <v>0</v>
      </c>
      <c r="AG307" s="3" t="e">
        <f t="shared" si="44"/>
        <v>#NUM!</v>
      </c>
    </row>
    <row r="308" spans="2:33" ht="15.75" customHeight="1" x14ac:dyDescent="0.2">
      <c r="B308" s="3" t="e">
        <f t="shared" si="45"/>
        <v>#NUM!</v>
      </c>
      <c r="C308" s="3" t="e">
        <f t="shared" si="17"/>
        <v>#NUM!</v>
      </c>
      <c r="D308" s="3">
        <f t="shared" si="18"/>
        <v>0</v>
      </c>
      <c r="E308" s="3" t="e">
        <f t="shared" si="19"/>
        <v>#NUM!</v>
      </c>
      <c r="F308" s="3">
        <f t="shared" si="20"/>
        <v>0</v>
      </c>
      <c r="G308" s="3" t="e">
        <f t="shared" si="21"/>
        <v>#NUM!</v>
      </c>
      <c r="H308" s="3">
        <f t="shared" si="22"/>
        <v>0</v>
      </c>
      <c r="I308" s="3" t="e">
        <f t="shared" si="23"/>
        <v>#NUM!</v>
      </c>
      <c r="J308" s="3" t="e">
        <f t="shared" si="46"/>
        <v>#NUM!</v>
      </c>
      <c r="K308" s="3" t="e">
        <f t="shared" si="24"/>
        <v>#NUM!</v>
      </c>
      <c r="L308" s="3">
        <f t="shared" si="25"/>
        <v>0</v>
      </c>
      <c r="M308" s="3" t="e">
        <f t="shared" si="26"/>
        <v>#NUM!</v>
      </c>
      <c r="N308" s="3">
        <f t="shared" si="27"/>
        <v>0</v>
      </c>
      <c r="O308" s="3" t="e">
        <f t="shared" si="28"/>
        <v>#NUM!</v>
      </c>
      <c r="P308" s="3">
        <f t="shared" si="29"/>
        <v>0</v>
      </c>
      <c r="Q308" s="3" t="e">
        <f t="shared" si="30"/>
        <v>#NUM!</v>
      </c>
      <c r="R308" s="3" t="e">
        <f t="shared" si="47"/>
        <v>#NUM!</v>
      </c>
      <c r="S308" s="3" t="e">
        <f t="shared" si="31"/>
        <v>#NUM!</v>
      </c>
      <c r="T308" s="3">
        <f t="shared" si="32"/>
        <v>0</v>
      </c>
      <c r="U308" s="3" t="e">
        <f t="shared" si="33"/>
        <v>#NUM!</v>
      </c>
      <c r="V308" s="3">
        <f t="shared" si="34"/>
        <v>0</v>
      </c>
      <c r="W308" s="3" t="e">
        <f t="shared" si="35"/>
        <v>#NUM!</v>
      </c>
      <c r="X308" s="3">
        <f t="shared" si="36"/>
        <v>0</v>
      </c>
      <c r="Y308" s="3" t="e">
        <f t="shared" si="37"/>
        <v>#NUM!</v>
      </c>
      <c r="Z308" s="3" t="e">
        <f t="shared" si="48"/>
        <v>#NUM!</v>
      </c>
      <c r="AA308" s="3" t="e">
        <f t="shared" si="38"/>
        <v>#NUM!</v>
      </c>
      <c r="AB308" s="3">
        <f t="shared" si="39"/>
        <v>0</v>
      </c>
      <c r="AC308" s="3" t="e">
        <f t="shared" si="40"/>
        <v>#NUM!</v>
      </c>
      <c r="AD308" s="3">
        <f t="shared" si="41"/>
        <v>0</v>
      </c>
      <c r="AE308" s="3" t="e">
        <f t="shared" si="42"/>
        <v>#NUM!</v>
      </c>
      <c r="AF308" s="3">
        <f t="shared" si="43"/>
        <v>0</v>
      </c>
      <c r="AG308" s="3" t="e">
        <f t="shared" si="44"/>
        <v>#NUM!</v>
      </c>
    </row>
    <row r="309" spans="2:33" ht="15.75" customHeight="1" x14ac:dyDescent="0.2">
      <c r="B309" s="3" t="e">
        <f t="shared" si="45"/>
        <v>#NUM!</v>
      </c>
      <c r="C309" s="3" t="e">
        <f t="shared" si="17"/>
        <v>#NUM!</v>
      </c>
      <c r="D309" s="3">
        <f t="shared" si="18"/>
        <v>0</v>
      </c>
      <c r="E309" s="3" t="e">
        <f t="shared" si="19"/>
        <v>#NUM!</v>
      </c>
      <c r="F309" s="3">
        <f t="shared" si="20"/>
        <v>0</v>
      </c>
      <c r="G309" s="3" t="e">
        <f t="shared" si="21"/>
        <v>#NUM!</v>
      </c>
      <c r="H309" s="3">
        <f t="shared" si="22"/>
        <v>0</v>
      </c>
      <c r="I309" s="3" t="e">
        <f t="shared" si="23"/>
        <v>#NUM!</v>
      </c>
      <c r="J309" s="3" t="e">
        <f t="shared" si="46"/>
        <v>#NUM!</v>
      </c>
      <c r="K309" s="3" t="e">
        <f t="shared" si="24"/>
        <v>#NUM!</v>
      </c>
      <c r="L309" s="3">
        <f t="shared" si="25"/>
        <v>0</v>
      </c>
      <c r="M309" s="3" t="e">
        <f t="shared" si="26"/>
        <v>#NUM!</v>
      </c>
      <c r="N309" s="3">
        <f t="shared" si="27"/>
        <v>0</v>
      </c>
      <c r="O309" s="3" t="e">
        <f t="shared" si="28"/>
        <v>#NUM!</v>
      </c>
      <c r="P309" s="3">
        <f t="shared" si="29"/>
        <v>0</v>
      </c>
      <c r="Q309" s="3" t="e">
        <f t="shared" si="30"/>
        <v>#NUM!</v>
      </c>
      <c r="R309" s="3" t="e">
        <f t="shared" si="47"/>
        <v>#NUM!</v>
      </c>
      <c r="S309" s="3" t="e">
        <f t="shared" si="31"/>
        <v>#NUM!</v>
      </c>
      <c r="T309" s="3">
        <f t="shared" si="32"/>
        <v>0</v>
      </c>
      <c r="U309" s="3" t="e">
        <f t="shared" si="33"/>
        <v>#NUM!</v>
      </c>
      <c r="V309" s="3">
        <f t="shared" si="34"/>
        <v>0</v>
      </c>
      <c r="W309" s="3" t="e">
        <f t="shared" si="35"/>
        <v>#NUM!</v>
      </c>
      <c r="X309" s="3">
        <f t="shared" si="36"/>
        <v>0</v>
      </c>
      <c r="Y309" s="3" t="e">
        <f t="shared" si="37"/>
        <v>#NUM!</v>
      </c>
      <c r="Z309" s="3" t="e">
        <f t="shared" si="48"/>
        <v>#NUM!</v>
      </c>
      <c r="AA309" s="3" t="e">
        <f t="shared" si="38"/>
        <v>#NUM!</v>
      </c>
      <c r="AB309" s="3">
        <f t="shared" si="39"/>
        <v>0</v>
      </c>
      <c r="AC309" s="3" t="e">
        <f t="shared" si="40"/>
        <v>#NUM!</v>
      </c>
      <c r="AD309" s="3">
        <f t="shared" si="41"/>
        <v>0</v>
      </c>
      <c r="AE309" s="3" t="e">
        <f t="shared" si="42"/>
        <v>#NUM!</v>
      </c>
      <c r="AF309" s="3">
        <f t="shared" si="43"/>
        <v>0</v>
      </c>
      <c r="AG309" s="3" t="e">
        <f t="shared" si="44"/>
        <v>#NUM!</v>
      </c>
    </row>
    <row r="310" spans="2:33" ht="15.75" customHeight="1" x14ac:dyDescent="0.2">
      <c r="B310" s="3" t="e">
        <f t="shared" si="45"/>
        <v>#NUM!</v>
      </c>
      <c r="C310" s="3" t="e">
        <f t="shared" si="17"/>
        <v>#NUM!</v>
      </c>
      <c r="D310" s="3">
        <f t="shared" si="18"/>
        <v>0</v>
      </c>
      <c r="E310" s="3" t="e">
        <f t="shared" si="19"/>
        <v>#NUM!</v>
      </c>
      <c r="F310" s="3">
        <f t="shared" si="20"/>
        <v>0</v>
      </c>
      <c r="G310" s="3" t="e">
        <f t="shared" si="21"/>
        <v>#NUM!</v>
      </c>
      <c r="H310" s="3">
        <f t="shared" si="22"/>
        <v>0</v>
      </c>
      <c r="I310" s="3" t="e">
        <f t="shared" si="23"/>
        <v>#NUM!</v>
      </c>
      <c r="J310" s="3" t="e">
        <f t="shared" si="46"/>
        <v>#NUM!</v>
      </c>
      <c r="K310" s="3" t="e">
        <f t="shared" si="24"/>
        <v>#NUM!</v>
      </c>
      <c r="L310" s="3">
        <f t="shared" si="25"/>
        <v>0</v>
      </c>
      <c r="M310" s="3" t="e">
        <f t="shared" si="26"/>
        <v>#NUM!</v>
      </c>
      <c r="N310" s="3">
        <f t="shared" si="27"/>
        <v>0</v>
      </c>
      <c r="O310" s="3" t="e">
        <f t="shared" si="28"/>
        <v>#NUM!</v>
      </c>
      <c r="P310" s="3">
        <f t="shared" si="29"/>
        <v>0</v>
      </c>
      <c r="Q310" s="3" t="e">
        <f t="shared" si="30"/>
        <v>#NUM!</v>
      </c>
      <c r="R310" s="3" t="e">
        <f t="shared" si="47"/>
        <v>#NUM!</v>
      </c>
      <c r="S310" s="3" t="e">
        <f t="shared" si="31"/>
        <v>#NUM!</v>
      </c>
      <c r="T310" s="3">
        <f t="shared" si="32"/>
        <v>0</v>
      </c>
      <c r="U310" s="3" t="e">
        <f t="shared" si="33"/>
        <v>#NUM!</v>
      </c>
      <c r="V310" s="3">
        <f t="shared" si="34"/>
        <v>0</v>
      </c>
      <c r="W310" s="3" t="e">
        <f t="shared" si="35"/>
        <v>#NUM!</v>
      </c>
      <c r="X310" s="3">
        <f t="shared" si="36"/>
        <v>0</v>
      </c>
      <c r="Y310" s="3" t="e">
        <f t="shared" si="37"/>
        <v>#NUM!</v>
      </c>
      <c r="Z310" s="3" t="e">
        <f t="shared" si="48"/>
        <v>#NUM!</v>
      </c>
      <c r="AA310" s="3" t="e">
        <f t="shared" si="38"/>
        <v>#NUM!</v>
      </c>
      <c r="AB310" s="3">
        <f t="shared" si="39"/>
        <v>0</v>
      </c>
      <c r="AC310" s="3" t="e">
        <f t="shared" si="40"/>
        <v>#NUM!</v>
      </c>
      <c r="AD310" s="3">
        <f t="shared" si="41"/>
        <v>0</v>
      </c>
      <c r="AE310" s="3" t="e">
        <f t="shared" si="42"/>
        <v>#NUM!</v>
      </c>
      <c r="AF310" s="3">
        <f t="shared" si="43"/>
        <v>0</v>
      </c>
      <c r="AG310" s="3" t="e">
        <f t="shared" si="44"/>
        <v>#NUM!</v>
      </c>
    </row>
    <row r="311" spans="2:33" ht="15.75" customHeight="1" x14ac:dyDescent="0.2">
      <c r="B311" s="3" t="e">
        <f t="shared" si="45"/>
        <v>#NUM!</v>
      </c>
      <c r="C311" s="3" t="e">
        <f t="shared" si="17"/>
        <v>#NUM!</v>
      </c>
      <c r="D311" s="3">
        <f t="shared" si="18"/>
        <v>0</v>
      </c>
      <c r="E311" s="3" t="e">
        <f t="shared" si="19"/>
        <v>#NUM!</v>
      </c>
      <c r="F311" s="3">
        <f t="shared" si="20"/>
        <v>0</v>
      </c>
      <c r="G311" s="3" t="e">
        <f t="shared" si="21"/>
        <v>#NUM!</v>
      </c>
      <c r="H311" s="3">
        <f t="shared" si="22"/>
        <v>0</v>
      </c>
      <c r="I311" s="3" t="e">
        <f t="shared" si="23"/>
        <v>#NUM!</v>
      </c>
      <c r="J311" s="3" t="e">
        <f t="shared" si="46"/>
        <v>#NUM!</v>
      </c>
      <c r="K311" s="3" t="e">
        <f t="shared" si="24"/>
        <v>#NUM!</v>
      </c>
      <c r="L311" s="3">
        <f t="shared" si="25"/>
        <v>0</v>
      </c>
      <c r="M311" s="3" t="e">
        <f t="shared" si="26"/>
        <v>#NUM!</v>
      </c>
      <c r="N311" s="3">
        <f t="shared" si="27"/>
        <v>0</v>
      </c>
      <c r="O311" s="3" t="e">
        <f t="shared" si="28"/>
        <v>#NUM!</v>
      </c>
      <c r="P311" s="3">
        <f t="shared" si="29"/>
        <v>0</v>
      </c>
      <c r="Q311" s="3" t="e">
        <f t="shared" si="30"/>
        <v>#NUM!</v>
      </c>
      <c r="R311" s="3" t="e">
        <f t="shared" si="47"/>
        <v>#NUM!</v>
      </c>
      <c r="S311" s="3" t="e">
        <f t="shared" si="31"/>
        <v>#NUM!</v>
      </c>
      <c r="T311" s="3">
        <f t="shared" si="32"/>
        <v>0</v>
      </c>
      <c r="U311" s="3" t="e">
        <f t="shared" si="33"/>
        <v>#NUM!</v>
      </c>
      <c r="V311" s="3">
        <f t="shared" si="34"/>
        <v>0</v>
      </c>
      <c r="W311" s="3" t="e">
        <f t="shared" si="35"/>
        <v>#NUM!</v>
      </c>
      <c r="X311" s="3">
        <f t="shared" si="36"/>
        <v>0</v>
      </c>
      <c r="Y311" s="3" t="e">
        <f t="shared" si="37"/>
        <v>#NUM!</v>
      </c>
      <c r="Z311" s="3" t="e">
        <f t="shared" si="48"/>
        <v>#NUM!</v>
      </c>
      <c r="AA311" s="3" t="e">
        <f t="shared" si="38"/>
        <v>#NUM!</v>
      </c>
      <c r="AB311" s="3">
        <f t="shared" si="39"/>
        <v>0</v>
      </c>
      <c r="AC311" s="3" t="e">
        <f t="shared" si="40"/>
        <v>#NUM!</v>
      </c>
      <c r="AD311" s="3">
        <f t="shared" si="41"/>
        <v>0</v>
      </c>
      <c r="AE311" s="3" t="e">
        <f t="shared" si="42"/>
        <v>#NUM!</v>
      </c>
      <c r="AF311" s="3">
        <f t="shared" si="43"/>
        <v>0</v>
      </c>
      <c r="AG311" s="3" t="e">
        <f t="shared" si="44"/>
        <v>#NUM!</v>
      </c>
    </row>
    <row r="312" spans="2:33" ht="15.75" customHeight="1" x14ac:dyDescent="0.2">
      <c r="B312" s="3" t="e">
        <f t="shared" si="45"/>
        <v>#NUM!</v>
      </c>
      <c r="C312" s="3" t="e">
        <f t="shared" si="17"/>
        <v>#NUM!</v>
      </c>
      <c r="D312" s="3">
        <f t="shared" si="18"/>
        <v>0</v>
      </c>
      <c r="E312" s="3" t="e">
        <f t="shared" si="19"/>
        <v>#NUM!</v>
      </c>
      <c r="F312" s="3">
        <f t="shared" si="20"/>
        <v>0</v>
      </c>
      <c r="G312" s="3" t="e">
        <f t="shared" si="21"/>
        <v>#NUM!</v>
      </c>
      <c r="H312" s="3">
        <f t="shared" si="22"/>
        <v>0</v>
      </c>
      <c r="I312" s="3" t="e">
        <f t="shared" si="23"/>
        <v>#NUM!</v>
      </c>
      <c r="J312" s="3" t="e">
        <f t="shared" si="46"/>
        <v>#NUM!</v>
      </c>
      <c r="K312" s="3" t="e">
        <f t="shared" si="24"/>
        <v>#NUM!</v>
      </c>
      <c r="L312" s="3">
        <f t="shared" si="25"/>
        <v>0</v>
      </c>
      <c r="M312" s="3" t="e">
        <f t="shared" si="26"/>
        <v>#NUM!</v>
      </c>
      <c r="N312" s="3">
        <f t="shared" si="27"/>
        <v>0</v>
      </c>
      <c r="O312" s="3" t="e">
        <f t="shared" si="28"/>
        <v>#NUM!</v>
      </c>
      <c r="P312" s="3">
        <f t="shared" si="29"/>
        <v>0</v>
      </c>
      <c r="Q312" s="3" t="e">
        <f t="shared" si="30"/>
        <v>#NUM!</v>
      </c>
      <c r="R312" s="3" t="e">
        <f t="shared" si="47"/>
        <v>#NUM!</v>
      </c>
      <c r="S312" s="3" t="e">
        <f t="shared" si="31"/>
        <v>#NUM!</v>
      </c>
      <c r="T312" s="3">
        <f t="shared" si="32"/>
        <v>0</v>
      </c>
      <c r="U312" s="3" t="e">
        <f t="shared" si="33"/>
        <v>#NUM!</v>
      </c>
      <c r="V312" s="3">
        <f t="shared" si="34"/>
        <v>0</v>
      </c>
      <c r="W312" s="3" t="e">
        <f t="shared" si="35"/>
        <v>#NUM!</v>
      </c>
      <c r="X312" s="3">
        <f t="shared" si="36"/>
        <v>0</v>
      </c>
      <c r="Y312" s="3" t="e">
        <f t="shared" si="37"/>
        <v>#NUM!</v>
      </c>
      <c r="Z312" s="3" t="e">
        <f t="shared" si="48"/>
        <v>#NUM!</v>
      </c>
      <c r="AA312" s="3" t="e">
        <f t="shared" si="38"/>
        <v>#NUM!</v>
      </c>
      <c r="AB312" s="3">
        <f t="shared" si="39"/>
        <v>0</v>
      </c>
      <c r="AC312" s="3" t="e">
        <f t="shared" si="40"/>
        <v>#NUM!</v>
      </c>
      <c r="AD312" s="3">
        <f t="shared" si="41"/>
        <v>0</v>
      </c>
      <c r="AE312" s="3" t="e">
        <f t="shared" si="42"/>
        <v>#NUM!</v>
      </c>
      <c r="AF312" s="3">
        <f t="shared" si="43"/>
        <v>0</v>
      </c>
      <c r="AG312" s="3" t="e">
        <f t="shared" si="44"/>
        <v>#NUM!</v>
      </c>
    </row>
    <row r="313" spans="2:33" ht="15.75" customHeight="1" x14ac:dyDescent="0.2">
      <c r="B313" s="3" t="e">
        <f t="shared" si="45"/>
        <v>#NUM!</v>
      </c>
      <c r="C313" s="3" t="e">
        <f t="shared" si="17"/>
        <v>#NUM!</v>
      </c>
      <c r="D313" s="3">
        <f t="shared" si="18"/>
        <v>0</v>
      </c>
      <c r="E313" s="3" t="e">
        <f t="shared" si="19"/>
        <v>#NUM!</v>
      </c>
      <c r="F313" s="3">
        <f t="shared" si="20"/>
        <v>0</v>
      </c>
      <c r="G313" s="3" t="e">
        <f t="shared" si="21"/>
        <v>#NUM!</v>
      </c>
      <c r="H313" s="3">
        <f t="shared" si="22"/>
        <v>0</v>
      </c>
      <c r="I313" s="3" t="e">
        <f t="shared" si="23"/>
        <v>#NUM!</v>
      </c>
      <c r="J313" s="3" t="e">
        <f t="shared" si="46"/>
        <v>#NUM!</v>
      </c>
      <c r="K313" s="3" t="e">
        <f t="shared" si="24"/>
        <v>#NUM!</v>
      </c>
      <c r="L313" s="3">
        <f t="shared" si="25"/>
        <v>0</v>
      </c>
      <c r="M313" s="3" t="e">
        <f t="shared" si="26"/>
        <v>#NUM!</v>
      </c>
      <c r="N313" s="3">
        <f t="shared" si="27"/>
        <v>0</v>
      </c>
      <c r="O313" s="3" t="e">
        <f t="shared" si="28"/>
        <v>#NUM!</v>
      </c>
      <c r="P313" s="3">
        <f t="shared" si="29"/>
        <v>0</v>
      </c>
      <c r="Q313" s="3" t="e">
        <f t="shared" si="30"/>
        <v>#NUM!</v>
      </c>
      <c r="R313" s="3" t="e">
        <f t="shared" si="47"/>
        <v>#NUM!</v>
      </c>
      <c r="S313" s="3" t="e">
        <f t="shared" si="31"/>
        <v>#NUM!</v>
      </c>
      <c r="T313" s="3">
        <f t="shared" si="32"/>
        <v>0</v>
      </c>
      <c r="U313" s="3" t="e">
        <f t="shared" si="33"/>
        <v>#NUM!</v>
      </c>
      <c r="V313" s="3">
        <f t="shared" si="34"/>
        <v>0</v>
      </c>
      <c r="W313" s="3" t="e">
        <f t="shared" si="35"/>
        <v>#NUM!</v>
      </c>
      <c r="X313" s="3">
        <f t="shared" si="36"/>
        <v>0</v>
      </c>
      <c r="Y313" s="3" t="e">
        <f t="shared" si="37"/>
        <v>#NUM!</v>
      </c>
      <c r="Z313" s="3" t="e">
        <f t="shared" si="48"/>
        <v>#NUM!</v>
      </c>
      <c r="AA313" s="3" t="e">
        <f t="shared" si="38"/>
        <v>#NUM!</v>
      </c>
      <c r="AB313" s="3">
        <f t="shared" si="39"/>
        <v>0</v>
      </c>
      <c r="AC313" s="3" t="e">
        <f t="shared" si="40"/>
        <v>#NUM!</v>
      </c>
      <c r="AD313" s="3">
        <f t="shared" si="41"/>
        <v>0</v>
      </c>
      <c r="AE313" s="3" t="e">
        <f t="shared" si="42"/>
        <v>#NUM!</v>
      </c>
      <c r="AF313" s="3">
        <f t="shared" si="43"/>
        <v>0</v>
      </c>
      <c r="AG313" s="3" t="e">
        <f t="shared" si="44"/>
        <v>#NUM!</v>
      </c>
    </row>
    <row r="314" spans="2:33" ht="15.75" customHeight="1" x14ac:dyDescent="0.2">
      <c r="B314" s="3" t="e">
        <f t="shared" si="45"/>
        <v>#NUM!</v>
      </c>
      <c r="C314" s="3" t="e">
        <f t="shared" si="17"/>
        <v>#NUM!</v>
      </c>
      <c r="D314" s="3">
        <f t="shared" si="18"/>
        <v>0</v>
      </c>
      <c r="E314" s="3" t="e">
        <f t="shared" si="19"/>
        <v>#NUM!</v>
      </c>
      <c r="F314" s="3">
        <f t="shared" si="20"/>
        <v>0</v>
      </c>
      <c r="G314" s="3" t="e">
        <f t="shared" si="21"/>
        <v>#NUM!</v>
      </c>
      <c r="H314" s="3">
        <f t="shared" si="22"/>
        <v>0</v>
      </c>
      <c r="I314" s="3" t="e">
        <f t="shared" si="23"/>
        <v>#NUM!</v>
      </c>
      <c r="J314" s="3" t="e">
        <f t="shared" si="46"/>
        <v>#NUM!</v>
      </c>
      <c r="K314" s="3" t="e">
        <f t="shared" si="24"/>
        <v>#NUM!</v>
      </c>
      <c r="L314" s="3">
        <f t="shared" si="25"/>
        <v>0</v>
      </c>
      <c r="M314" s="3" t="e">
        <f t="shared" si="26"/>
        <v>#NUM!</v>
      </c>
      <c r="N314" s="3">
        <f t="shared" si="27"/>
        <v>0</v>
      </c>
      <c r="O314" s="3" t="e">
        <f t="shared" si="28"/>
        <v>#NUM!</v>
      </c>
      <c r="P314" s="3">
        <f t="shared" si="29"/>
        <v>0</v>
      </c>
      <c r="Q314" s="3" t="e">
        <f t="shared" si="30"/>
        <v>#NUM!</v>
      </c>
      <c r="R314" s="3" t="e">
        <f t="shared" si="47"/>
        <v>#NUM!</v>
      </c>
      <c r="S314" s="3" t="e">
        <f t="shared" si="31"/>
        <v>#NUM!</v>
      </c>
      <c r="T314" s="3">
        <f t="shared" si="32"/>
        <v>0</v>
      </c>
      <c r="U314" s="3" t="e">
        <f t="shared" si="33"/>
        <v>#NUM!</v>
      </c>
      <c r="V314" s="3">
        <f t="shared" si="34"/>
        <v>0</v>
      </c>
      <c r="W314" s="3" t="e">
        <f t="shared" si="35"/>
        <v>#NUM!</v>
      </c>
      <c r="X314" s="3">
        <f t="shared" si="36"/>
        <v>0</v>
      </c>
      <c r="Y314" s="3" t="e">
        <f t="shared" si="37"/>
        <v>#NUM!</v>
      </c>
      <c r="Z314" s="3" t="e">
        <f t="shared" si="48"/>
        <v>#NUM!</v>
      </c>
      <c r="AA314" s="3" t="e">
        <f t="shared" si="38"/>
        <v>#NUM!</v>
      </c>
      <c r="AB314" s="3">
        <f t="shared" si="39"/>
        <v>0</v>
      </c>
      <c r="AC314" s="3" t="e">
        <f t="shared" si="40"/>
        <v>#NUM!</v>
      </c>
      <c r="AD314" s="3">
        <f t="shared" si="41"/>
        <v>0</v>
      </c>
      <c r="AE314" s="3" t="e">
        <f t="shared" si="42"/>
        <v>#NUM!</v>
      </c>
      <c r="AF314" s="3">
        <f t="shared" si="43"/>
        <v>0</v>
      </c>
      <c r="AG314" s="3" t="e">
        <f t="shared" si="44"/>
        <v>#NUM!</v>
      </c>
    </row>
    <row r="315" spans="2:33" ht="15.75" customHeight="1" x14ac:dyDescent="0.2">
      <c r="B315" s="3" t="e">
        <f t="shared" si="45"/>
        <v>#NUM!</v>
      </c>
      <c r="C315" s="3" t="e">
        <f t="shared" si="17"/>
        <v>#NUM!</v>
      </c>
      <c r="D315" s="3">
        <f t="shared" si="18"/>
        <v>0</v>
      </c>
      <c r="E315" s="3" t="e">
        <f t="shared" si="19"/>
        <v>#NUM!</v>
      </c>
      <c r="F315" s="3">
        <f t="shared" si="20"/>
        <v>0</v>
      </c>
      <c r="G315" s="3" t="e">
        <f t="shared" si="21"/>
        <v>#NUM!</v>
      </c>
      <c r="H315" s="3">
        <f t="shared" si="22"/>
        <v>0</v>
      </c>
      <c r="I315" s="3" t="e">
        <f t="shared" si="23"/>
        <v>#NUM!</v>
      </c>
      <c r="J315" s="3" t="e">
        <f t="shared" si="46"/>
        <v>#NUM!</v>
      </c>
      <c r="K315" s="3" t="e">
        <f t="shared" si="24"/>
        <v>#NUM!</v>
      </c>
      <c r="L315" s="3">
        <f t="shared" si="25"/>
        <v>0</v>
      </c>
      <c r="M315" s="3" t="e">
        <f t="shared" si="26"/>
        <v>#NUM!</v>
      </c>
      <c r="N315" s="3">
        <f t="shared" si="27"/>
        <v>0</v>
      </c>
      <c r="O315" s="3" t="e">
        <f t="shared" si="28"/>
        <v>#NUM!</v>
      </c>
      <c r="P315" s="3">
        <f t="shared" si="29"/>
        <v>0</v>
      </c>
      <c r="Q315" s="3" t="e">
        <f t="shared" si="30"/>
        <v>#NUM!</v>
      </c>
      <c r="R315" s="3" t="e">
        <f t="shared" si="47"/>
        <v>#NUM!</v>
      </c>
      <c r="S315" s="3" t="e">
        <f t="shared" si="31"/>
        <v>#NUM!</v>
      </c>
      <c r="T315" s="3">
        <f t="shared" si="32"/>
        <v>0</v>
      </c>
      <c r="U315" s="3" t="e">
        <f t="shared" si="33"/>
        <v>#NUM!</v>
      </c>
      <c r="V315" s="3">
        <f t="shared" si="34"/>
        <v>0</v>
      </c>
      <c r="W315" s="3" t="e">
        <f t="shared" si="35"/>
        <v>#NUM!</v>
      </c>
      <c r="X315" s="3">
        <f t="shared" si="36"/>
        <v>0</v>
      </c>
      <c r="Y315" s="3" t="e">
        <f t="shared" si="37"/>
        <v>#NUM!</v>
      </c>
      <c r="Z315" s="3" t="e">
        <f t="shared" si="48"/>
        <v>#NUM!</v>
      </c>
      <c r="AA315" s="3" t="e">
        <f t="shared" si="38"/>
        <v>#NUM!</v>
      </c>
      <c r="AB315" s="3">
        <f t="shared" si="39"/>
        <v>0</v>
      </c>
      <c r="AC315" s="3" t="e">
        <f t="shared" si="40"/>
        <v>#NUM!</v>
      </c>
      <c r="AD315" s="3">
        <f t="shared" si="41"/>
        <v>0</v>
      </c>
      <c r="AE315" s="3" t="e">
        <f t="shared" si="42"/>
        <v>#NUM!</v>
      </c>
      <c r="AF315" s="3">
        <f t="shared" si="43"/>
        <v>0</v>
      </c>
      <c r="AG315" s="3" t="e">
        <f t="shared" si="44"/>
        <v>#NUM!</v>
      </c>
    </row>
    <row r="316" spans="2:33" ht="15.75" customHeight="1" x14ac:dyDescent="0.2">
      <c r="B316" s="3" t="e">
        <f t="shared" si="45"/>
        <v>#NUM!</v>
      </c>
      <c r="C316" s="3" t="e">
        <f t="shared" si="17"/>
        <v>#NUM!</v>
      </c>
      <c r="D316" s="3">
        <f t="shared" si="18"/>
        <v>0</v>
      </c>
      <c r="E316" s="3" t="e">
        <f t="shared" si="19"/>
        <v>#NUM!</v>
      </c>
      <c r="F316" s="3">
        <f t="shared" si="20"/>
        <v>0</v>
      </c>
      <c r="G316" s="3" t="e">
        <f t="shared" si="21"/>
        <v>#NUM!</v>
      </c>
      <c r="H316" s="3">
        <f t="shared" si="22"/>
        <v>0</v>
      </c>
      <c r="I316" s="3" t="e">
        <f t="shared" si="23"/>
        <v>#NUM!</v>
      </c>
      <c r="J316" s="3" t="e">
        <f t="shared" si="46"/>
        <v>#NUM!</v>
      </c>
      <c r="K316" s="3" t="e">
        <f t="shared" si="24"/>
        <v>#NUM!</v>
      </c>
      <c r="L316" s="3">
        <f t="shared" si="25"/>
        <v>0</v>
      </c>
      <c r="M316" s="3" t="e">
        <f t="shared" si="26"/>
        <v>#NUM!</v>
      </c>
      <c r="N316" s="3">
        <f t="shared" si="27"/>
        <v>0</v>
      </c>
      <c r="O316" s="3" t="e">
        <f t="shared" si="28"/>
        <v>#NUM!</v>
      </c>
      <c r="P316" s="3">
        <f t="shared" si="29"/>
        <v>0</v>
      </c>
      <c r="Q316" s="3" t="e">
        <f t="shared" si="30"/>
        <v>#NUM!</v>
      </c>
      <c r="R316" s="3" t="e">
        <f t="shared" si="47"/>
        <v>#NUM!</v>
      </c>
      <c r="S316" s="3" t="e">
        <f t="shared" si="31"/>
        <v>#NUM!</v>
      </c>
      <c r="T316" s="3">
        <f t="shared" si="32"/>
        <v>0</v>
      </c>
      <c r="U316" s="3" t="e">
        <f t="shared" si="33"/>
        <v>#NUM!</v>
      </c>
      <c r="V316" s="3">
        <f t="shared" si="34"/>
        <v>0</v>
      </c>
      <c r="W316" s="3" t="e">
        <f t="shared" si="35"/>
        <v>#NUM!</v>
      </c>
      <c r="X316" s="3">
        <f t="shared" si="36"/>
        <v>0</v>
      </c>
      <c r="Y316" s="3" t="e">
        <f t="shared" si="37"/>
        <v>#NUM!</v>
      </c>
      <c r="Z316" s="3" t="e">
        <f t="shared" si="48"/>
        <v>#NUM!</v>
      </c>
      <c r="AA316" s="3" t="e">
        <f t="shared" si="38"/>
        <v>#NUM!</v>
      </c>
      <c r="AB316" s="3">
        <f t="shared" si="39"/>
        <v>0</v>
      </c>
      <c r="AC316" s="3" t="e">
        <f t="shared" si="40"/>
        <v>#NUM!</v>
      </c>
      <c r="AD316" s="3">
        <f t="shared" si="41"/>
        <v>0</v>
      </c>
      <c r="AE316" s="3" t="e">
        <f t="shared" si="42"/>
        <v>#NUM!</v>
      </c>
      <c r="AF316" s="3">
        <f t="shared" si="43"/>
        <v>0</v>
      </c>
      <c r="AG316" s="3" t="e">
        <f t="shared" si="44"/>
        <v>#NUM!</v>
      </c>
    </row>
    <row r="317" spans="2:33" ht="15.75" customHeight="1" x14ac:dyDescent="0.2">
      <c r="B317" s="3" t="e">
        <f t="shared" si="45"/>
        <v>#NUM!</v>
      </c>
      <c r="C317" s="3" t="e">
        <f t="shared" si="17"/>
        <v>#NUM!</v>
      </c>
      <c r="D317" s="3">
        <f t="shared" si="18"/>
        <v>0</v>
      </c>
      <c r="E317" s="3" t="e">
        <f t="shared" si="19"/>
        <v>#NUM!</v>
      </c>
      <c r="F317" s="3">
        <f t="shared" si="20"/>
        <v>0</v>
      </c>
      <c r="G317" s="3" t="e">
        <f t="shared" si="21"/>
        <v>#NUM!</v>
      </c>
      <c r="H317" s="3">
        <f t="shared" si="22"/>
        <v>0</v>
      </c>
      <c r="I317" s="3" t="e">
        <f t="shared" si="23"/>
        <v>#NUM!</v>
      </c>
      <c r="J317" s="3" t="e">
        <f t="shared" si="46"/>
        <v>#NUM!</v>
      </c>
      <c r="K317" s="3" t="e">
        <f t="shared" si="24"/>
        <v>#NUM!</v>
      </c>
      <c r="L317" s="3">
        <f t="shared" si="25"/>
        <v>0</v>
      </c>
      <c r="M317" s="3" t="e">
        <f t="shared" si="26"/>
        <v>#NUM!</v>
      </c>
      <c r="N317" s="3">
        <f t="shared" si="27"/>
        <v>0</v>
      </c>
      <c r="O317" s="3" t="e">
        <f t="shared" si="28"/>
        <v>#NUM!</v>
      </c>
      <c r="P317" s="3">
        <f t="shared" si="29"/>
        <v>0</v>
      </c>
      <c r="Q317" s="3" t="e">
        <f t="shared" si="30"/>
        <v>#NUM!</v>
      </c>
      <c r="R317" s="3" t="e">
        <f t="shared" si="47"/>
        <v>#NUM!</v>
      </c>
      <c r="S317" s="3" t="e">
        <f t="shared" si="31"/>
        <v>#NUM!</v>
      </c>
      <c r="T317" s="3">
        <f t="shared" si="32"/>
        <v>0</v>
      </c>
      <c r="U317" s="3" t="e">
        <f t="shared" si="33"/>
        <v>#NUM!</v>
      </c>
      <c r="V317" s="3">
        <f t="shared" si="34"/>
        <v>0</v>
      </c>
      <c r="W317" s="3" t="e">
        <f t="shared" si="35"/>
        <v>#NUM!</v>
      </c>
      <c r="X317" s="3">
        <f t="shared" si="36"/>
        <v>0</v>
      </c>
      <c r="Y317" s="3" t="e">
        <f t="shared" si="37"/>
        <v>#NUM!</v>
      </c>
      <c r="Z317" s="3" t="e">
        <f t="shared" si="48"/>
        <v>#NUM!</v>
      </c>
      <c r="AA317" s="3" t="e">
        <f t="shared" si="38"/>
        <v>#NUM!</v>
      </c>
      <c r="AB317" s="3">
        <f t="shared" si="39"/>
        <v>0</v>
      </c>
      <c r="AC317" s="3" t="e">
        <f t="shared" si="40"/>
        <v>#NUM!</v>
      </c>
      <c r="AD317" s="3">
        <f t="shared" si="41"/>
        <v>0</v>
      </c>
      <c r="AE317" s="3" t="e">
        <f t="shared" si="42"/>
        <v>#NUM!</v>
      </c>
      <c r="AF317" s="3">
        <f t="shared" si="43"/>
        <v>0</v>
      </c>
      <c r="AG317" s="3" t="e">
        <f t="shared" si="44"/>
        <v>#NUM!</v>
      </c>
    </row>
    <row r="318" spans="2:33" ht="15.75" customHeight="1" x14ac:dyDescent="0.2">
      <c r="B318" s="3" t="e">
        <f t="shared" si="45"/>
        <v>#NUM!</v>
      </c>
      <c r="C318" s="3" t="e">
        <f t="shared" si="17"/>
        <v>#NUM!</v>
      </c>
      <c r="D318" s="3">
        <f t="shared" si="18"/>
        <v>0</v>
      </c>
      <c r="E318" s="3" t="e">
        <f t="shared" si="19"/>
        <v>#NUM!</v>
      </c>
      <c r="F318" s="3">
        <f t="shared" si="20"/>
        <v>0</v>
      </c>
      <c r="G318" s="3" t="e">
        <f t="shared" si="21"/>
        <v>#NUM!</v>
      </c>
      <c r="H318" s="3">
        <f t="shared" si="22"/>
        <v>0</v>
      </c>
      <c r="I318" s="3" t="e">
        <f t="shared" si="23"/>
        <v>#NUM!</v>
      </c>
      <c r="J318" s="3" t="e">
        <f t="shared" si="46"/>
        <v>#NUM!</v>
      </c>
      <c r="K318" s="3" t="e">
        <f t="shared" si="24"/>
        <v>#NUM!</v>
      </c>
      <c r="L318" s="3">
        <f t="shared" si="25"/>
        <v>0</v>
      </c>
      <c r="M318" s="3" t="e">
        <f t="shared" si="26"/>
        <v>#NUM!</v>
      </c>
      <c r="N318" s="3">
        <f t="shared" si="27"/>
        <v>0</v>
      </c>
      <c r="O318" s="3" t="e">
        <f t="shared" si="28"/>
        <v>#NUM!</v>
      </c>
      <c r="P318" s="3">
        <f t="shared" si="29"/>
        <v>0</v>
      </c>
      <c r="Q318" s="3" t="e">
        <f t="shared" si="30"/>
        <v>#NUM!</v>
      </c>
      <c r="R318" s="3" t="e">
        <f t="shared" si="47"/>
        <v>#NUM!</v>
      </c>
      <c r="S318" s="3" t="e">
        <f t="shared" si="31"/>
        <v>#NUM!</v>
      </c>
      <c r="T318" s="3">
        <f t="shared" si="32"/>
        <v>0</v>
      </c>
      <c r="U318" s="3" t="e">
        <f t="shared" si="33"/>
        <v>#NUM!</v>
      </c>
      <c r="V318" s="3">
        <f t="shared" si="34"/>
        <v>0</v>
      </c>
      <c r="W318" s="3" t="e">
        <f t="shared" si="35"/>
        <v>#NUM!</v>
      </c>
      <c r="X318" s="3">
        <f t="shared" si="36"/>
        <v>0</v>
      </c>
      <c r="Y318" s="3" t="e">
        <f t="shared" si="37"/>
        <v>#NUM!</v>
      </c>
      <c r="Z318" s="3" t="e">
        <f t="shared" si="48"/>
        <v>#NUM!</v>
      </c>
      <c r="AA318" s="3" t="e">
        <f t="shared" si="38"/>
        <v>#NUM!</v>
      </c>
      <c r="AB318" s="3">
        <f t="shared" si="39"/>
        <v>0</v>
      </c>
      <c r="AC318" s="3" t="e">
        <f t="shared" si="40"/>
        <v>#NUM!</v>
      </c>
      <c r="AD318" s="3">
        <f t="shared" si="41"/>
        <v>0</v>
      </c>
      <c r="AE318" s="3" t="e">
        <f t="shared" si="42"/>
        <v>#NUM!</v>
      </c>
      <c r="AF318" s="3">
        <f t="shared" si="43"/>
        <v>0</v>
      </c>
      <c r="AG318" s="3" t="e">
        <f t="shared" si="44"/>
        <v>#NUM!</v>
      </c>
    </row>
    <row r="319" spans="2:33" ht="15.75" customHeight="1" x14ac:dyDescent="0.2">
      <c r="B319" s="3" t="e">
        <f t="shared" si="45"/>
        <v>#NUM!</v>
      </c>
      <c r="C319" s="3" t="e">
        <f t="shared" si="17"/>
        <v>#NUM!</v>
      </c>
      <c r="D319" s="3">
        <f t="shared" si="18"/>
        <v>0</v>
      </c>
      <c r="E319" s="3" t="e">
        <f t="shared" si="19"/>
        <v>#NUM!</v>
      </c>
      <c r="F319" s="3">
        <f t="shared" si="20"/>
        <v>0</v>
      </c>
      <c r="G319" s="3" t="e">
        <f t="shared" si="21"/>
        <v>#NUM!</v>
      </c>
      <c r="H319" s="3">
        <f t="shared" si="22"/>
        <v>0</v>
      </c>
      <c r="I319" s="3" t="e">
        <f t="shared" si="23"/>
        <v>#NUM!</v>
      </c>
      <c r="J319" s="3" t="e">
        <f t="shared" si="46"/>
        <v>#NUM!</v>
      </c>
      <c r="K319" s="3" t="e">
        <f t="shared" si="24"/>
        <v>#NUM!</v>
      </c>
      <c r="L319" s="3">
        <f t="shared" si="25"/>
        <v>0</v>
      </c>
      <c r="M319" s="3" t="e">
        <f t="shared" si="26"/>
        <v>#NUM!</v>
      </c>
      <c r="N319" s="3">
        <f t="shared" si="27"/>
        <v>0</v>
      </c>
      <c r="O319" s="3" t="e">
        <f t="shared" si="28"/>
        <v>#NUM!</v>
      </c>
      <c r="P319" s="3">
        <f t="shared" si="29"/>
        <v>0</v>
      </c>
      <c r="Q319" s="3" t="e">
        <f t="shared" si="30"/>
        <v>#NUM!</v>
      </c>
      <c r="R319" s="3" t="e">
        <f t="shared" si="47"/>
        <v>#NUM!</v>
      </c>
      <c r="S319" s="3" t="e">
        <f t="shared" si="31"/>
        <v>#NUM!</v>
      </c>
      <c r="T319" s="3">
        <f t="shared" si="32"/>
        <v>0</v>
      </c>
      <c r="U319" s="3" t="e">
        <f t="shared" si="33"/>
        <v>#NUM!</v>
      </c>
      <c r="V319" s="3">
        <f t="shared" si="34"/>
        <v>0</v>
      </c>
      <c r="W319" s="3" t="e">
        <f t="shared" si="35"/>
        <v>#NUM!</v>
      </c>
      <c r="X319" s="3">
        <f t="shared" si="36"/>
        <v>0</v>
      </c>
      <c r="Y319" s="3" t="e">
        <f t="shared" si="37"/>
        <v>#NUM!</v>
      </c>
      <c r="Z319" s="3" t="e">
        <f t="shared" si="48"/>
        <v>#NUM!</v>
      </c>
      <c r="AA319" s="3" t="e">
        <f t="shared" si="38"/>
        <v>#NUM!</v>
      </c>
      <c r="AB319" s="3">
        <f t="shared" si="39"/>
        <v>0</v>
      </c>
      <c r="AC319" s="3" t="e">
        <f t="shared" si="40"/>
        <v>#NUM!</v>
      </c>
      <c r="AD319" s="3">
        <f t="shared" si="41"/>
        <v>0</v>
      </c>
      <c r="AE319" s="3" t="e">
        <f t="shared" si="42"/>
        <v>#NUM!</v>
      </c>
      <c r="AF319" s="3">
        <f t="shared" si="43"/>
        <v>0</v>
      </c>
      <c r="AG319" s="3" t="e">
        <f t="shared" si="44"/>
        <v>#NUM!</v>
      </c>
    </row>
    <row r="320" spans="2:33" ht="15.75" customHeight="1" x14ac:dyDescent="0.2">
      <c r="B320" s="3" t="e">
        <f t="shared" si="45"/>
        <v>#NUM!</v>
      </c>
      <c r="C320" s="3" t="e">
        <f t="shared" si="17"/>
        <v>#NUM!</v>
      </c>
      <c r="D320" s="3">
        <f t="shared" si="18"/>
        <v>0</v>
      </c>
      <c r="E320" s="3" t="e">
        <f t="shared" si="19"/>
        <v>#NUM!</v>
      </c>
      <c r="F320" s="3">
        <f t="shared" si="20"/>
        <v>0</v>
      </c>
      <c r="G320" s="3" t="e">
        <f t="shared" si="21"/>
        <v>#NUM!</v>
      </c>
      <c r="H320" s="3">
        <f t="shared" si="22"/>
        <v>0</v>
      </c>
      <c r="I320" s="3" t="e">
        <f t="shared" si="23"/>
        <v>#NUM!</v>
      </c>
      <c r="J320" s="3" t="e">
        <f t="shared" si="46"/>
        <v>#NUM!</v>
      </c>
      <c r="K320" s="3" t="e">
        <f t="shared" si="24"/>
        <v>#NUM!</v>
      </c>
      <c r="L320" s="3">
        <f t="shared" si="25"/>
        <v>0</v>
      </c>
      <c r="M320" s="3" t="e">
        <f t="shared" si="26"/>
        <v>#NUM!</v>
      </c>
      <c r="N320" s="3">
        <f t="shared" si="27"/>
        <v>0</v>
      </c>
      <c r="O320" s="3" t="e">
        <f t="shared" si="28"/>
        <v>#NUM!</v>
      </c>
      <c r="P320" s="3">
        <f t="shared" si="29"/>
        <v>0</v>
      </c>
      <c r="Q320" s="3" t="e">
        <f t="shared" si="30"/>
        <v>#NUM!</v>
      </c>
      <c r="R320" s="3" t="e">
        <f t="shared" si="47"/>
        <v>#NUM!</v>
      </c>
      <c r="S320" s="3" t="e">
        <f t="shared" si="31"/>
        <v>#NUM!</v>
      </c>
      <c r="T320" s="3">
        <f t="shared" si="32"/>
        <v>0</v>
      </c>
      <c r="U320" s="3" t="e">
        <f t="shared" si="33"/>
        <v>#NUM!</v>
      </c>
      <c r="V320" s="3">
        <f t="shared" si="34"/>
        <v>0</v>
      </c>
      <c r="W320" s="3" t="e">
        <f t="shared" si="35"/>
        <v>#NUM!</v>
      </c>
      <c r="X320" s="3">
        <f t="shared" si="36"/>
        <v>0</v>
      </c>
      <c r="Y320" s="3" t="e">
        <f t="shared" si="37"/>
        <v>#NUM!</v>
      </c>
      <c r="Z320" s="3" t="e">
        <f t="shared" si="48"/>
        <v>#NUM!</v>
      </c>
      <c r="AA320" s="3" t="e">
        <f t="shared" si="38"/>
        <v>#NUM!</v>
      </c>
      <c r="AB320" s="3">
        <f t="shared" si="39"/>
        <v>0</v>
      </c>
      <c r="AC320" s="3" t="e">
        <f t="shared" si="40"/>
        <v>#NUM!</v>
      </c>
      <c r="AD320" s="3">
        <f t="shared" si="41"/>
        <v>0</v>
      </c>
      <c r="AE320" s="3" t="e">
        <f t="shared" si="42"/>
        <v>#NUM!</v>
      </c>
      <c r="AF320" s="3">
        <f t="shared" si="43"/>
        <v>0</v>
      </c>
      <c r="AG320" s="3" t="e">
        <f t="shared" si="44"/>
        <v>#NUM!</v>
      </c>
    </row>
    <row r="321" spans="2:33" ht="15.75" customHeight="1" x14ac:dyDescent="0.2">
      <c r="B321" s="3" t="e">
        <f t="shared" si="45"/>
        <v>#NUM!</v>
      </c>
      <c r="C321" s="3" t="e">
        <f t="shared" si="17"/>
        <v>#NUM!</v>
      </c>
      <c r="D321" s="3">
        <f t="shared" si="18"/>
        <v>0</v>
      </c>
      <c r="E321" s="3" t="e">
        <f t="shared" si="19"/>
        <v>#NUM!</v>
      </c>
      <c r="F321" s="3">
        <f t="shared" si="20"/>
        <v>0</v>
      </c>
      <c r="G321" s="3" t="e">
        <f t="shared" si="21"/>
        <v>#NUM!</v>
      </c>
      <c r="H321" s="3">
        <f t="shared" si="22"/>
        <v>0</v>
      </c>
      <c r="I321" s="3" t="e">
        <f t="shared" si="23"/>
        <v>#NUM!</v>
      </c>
      <c r="J321" s="3" t="e">
        <f t="shared" si="46"/>
        <v>#NUM!</v>
      </c>
      <c r="K321" s="3" t="e">
        <f t="shared" si="24"/>
        <v>#NUM!</v>
      </c>
      <c r="L321" s="3">
        <f t="shared" si="25"/>
        <v>0</v>
      </c>
      <c r="M321" s="3" t="e">
        <f t="shared" si="26"/>
        <v>#NUM!</v>
      </c>
      <c r="N321" s="3">
        <f t="shared" si="27"/>
        <v>0</v>
      </c>
      <c r="O321" s="3" t="e">
        <f t="shared" si="28"/>
        <v>#NUM!</v>
      </c>
      <c r="P321" s="3">
        <f t="shared" si="29"/>
        <v>0</v>
      </c>
      <c r="Q321" s="3" t="e">
        <f t="shared" si="30"/>
        <v>#NUM!</v>
      </c>
      <c r="R321" s="3" t="e">
        <f t="shared" si="47"/>
        <v>#NUM!</v>
      </c>
      <c r="S321" s="3" t="e">
        <f t="shared" si="31"/>
        <v>#NUM!</v>
      </c>
      <c r="T321" s="3">
        <f t="shared" si="32"/>
        <v>0</v>
      </c>
      <c r="U321" s="3" t="e">
        <f t="shared" si="33"/>
        <v>#NUM!</v>
      </c>
      <c r="V321" s="3">
        <f t="shared" si="34"/>
        <v>0</v>
      </c>
      <c r="W321" s="3" t="e">
        <f t="shared" si="35"/>
        <v>#NUM!</v>
      </c>
      <c r="X321" s="3">
        <f t="shared" si="36"/>
        <v>0</v>
      </c>
      <c r="Y321" s="3" t="e">
        <f t="shared" si="37"/>
        <v>#NUM!</v>
      </c>
      <c r="Z321" s="3" t="e">
        <f t="shared" si="48"/>
        <v>#NUM!</v>
      </c>
      <c r="AA321" s="3" t="e">
        <f t="shared" si="38"/>
        <v>#NUM!</v>
      </c>
      <c r="AB321" s="3">
        <f t="shared" si="39"/>
        <v>0</v>
      </c>
      <c r="AC321" s="3" t="e">
        <f t="shared" si="40"/>
        <v>#NUM!</v>
      </c>
      <c r="AD321" s="3">
        <f t="shared" si="41"/>
        <v>0</v>
      </c>
      <c r="AE321" s="3" t="e">
        <f t="shared" si="42"/>
        <v>#NUM!</v>
      </c>
      <c r="AF321" s="3">
        <f t="shared" si="43"/>
        <v>0</v>
      </c>
      <c r="AG321" s="3" t="e">
        <f t="shared" si="44"/>
        <v>#NUM!</v>
      </c>
    </row>
    <row r="322" spans="2:33" ht="15.75" customHeight="1" x14ac:dyDescent="0.2">
      <c r="B322" s="3" t="e">
        <f t="shared" si="45"/>
        <v>#NUM!</v>
      </c>
      <c r="C322" s="3" t="e">
        <f t="shared" si="17"/>
        <v>#NUM!</v>
      </c>
      <c r="D322" s="3">
        <f t="shared" si="18"/>
        <v>0</v>
      </c>
      <c r="E322" s="3" t="e">
        <f t="shared" si="19"/>
        <v>#NUM!</v>
      </c>
      <c r="F322" s="3">
        <f t="shared" si="20"/>
        <v>0</v>
      </c>
      <c r="G322" s="3" t="e">
        <f t="shared" si="21"/>
        <v>#NUM!</v>
      </c>
      <c r="H322" s="3">
        <f t="shared" si="22"/>
        <v>0</v>
      </c>
      <c r="I322" s="3" t="e">
        <f t="shared" si="23"/>
        <v>#NUM!</v>
      </c>
      <c r="J322" s="3" t="e">
        <f t="shared" si="46"/>
        <v>#NUM!</v>
      </c>
      <c r="K322" s="3" t="e">
        <f t="shared" si="24"/>
        <v>#NUM!</v>
      </c>
      <c r="L322" s="3">
        <f t="shared" si="25"/>
        <v>0</v>
      </c>
      <c r="M322" s="3" t="e">
        <f t="shared" si="26"/>
        <v>#NUM!</v>
      </c>
      <c r="N322" s="3">
        <f t="shared" si="27"/>
        <v>0</v>
      </c>
      <c r="O322" s="3" t="e">
        <f t="shared" si="28"/>
        <v>#NUM!</v>
      </c>
      <c r="P322" s="3">
        <f t="shared" si="29"/>
        <v>0</v>
      </c>
      <c r="Q322" s="3" t="e">
        <f t="shared" si="30"/>
        <v>#NUM!</v>
      </c>
      <c r="R322" s="3" t="e">
        <f t="shared" si="47"/>
        <v>#NUM!</v>
      </c>
      <c r="S322" s="3" t="e">
        <f t="shared" si="31"/>
        <v>#NUM!</v>
      </c>
      <c r="T322" s="3">
        <f t="shared" si="32"/>
        <v>0</v>
      </c>
      <c r="U322" s="3" t="e">
        <f t="shared" si="33"/>
        <v>#NUM!</v>
      </c>
      <c r="V322" s="3">
        <f t="shared" si="34"/>
        <v>0</v>
      </c>
      <c r="W322" s="3" t="e">
        <f t="shared" si="35"/>
        <v>#NUM!</v>
      </c>
      <c r="X322" s="3">
        <f t="shared" si="36"/>
        <v>0</v>
      </c>
      <c r="Y322" s="3" t="e">
        <f t="shared" si="37"/>
        <v>#NUM!</v>
      </c>
      <c r="Z322" s="3" t="e">
        <f t="shared" si="48"/>
        <v>#NUM!</v>
      </c>
      <c r="AA322" s="3" t="e">
        <f t="shared" si="38"/>
        <v>#NUM!</v>
      </c>
      <c r="AB322" s="3">
        <f t="shared" si="39"/>
        <v>0</v>
      </c>
      <c r="AC322" s="3" t="e">
        <f t="shared" si="40"/>
        <v>#NUM!</v>
      </c>
      <c r="AD322" s="3">
        <f t="shared" si="41"/>
        <v>0</v>
      </c>
      <c r="AE322" s="3" t="e">
        <f t="shared" si="42"/>
        <v>#NUM!</v>
      </c>
      <c r="AF322" s="3">
        <f t="shared" si="43"/>
        <v>0</v>
      </c>
      <c r="AG322" s="3" t="e">
        <f t="shared" si="44"/>
        <v>#NUM!</v>
      </c>
    </row>
    <row r="323" spans="2:33" ht="15.75" customHeight="1" x14ac:dyDescent="0.2">
      <c r="B323" s="3" t="e">
        <f t="shared" si="45"/>
        <v>#NUM!</v>
      </c>
      <c r="C323" s="3" t="e">
        <f t="shared" si="17"/>
        <v>#NUM!</v>
      </c>
      <c r="D323" s="3">
        <f t="shared" si="18"/>
        <v>0</v>
      </c>
      <c r="E323" s="3" t="e">
        <f t="shared" si="19"/>
        <v>#NUM!</v>
      </c>
      <c r="F323" s="3">
        <f t="shared" si="20"/>
        <v>0</v>
      </c>
      <c r="G323" s="3" t="e">
        <f t="shared" si="21"/>
        <v>#NUM!</v>
      </c>
      <c r="H323" s="3">
        <f t="shared" si="22"/>
        <v>0</v>
      </c>
      <c r="I323" s="3" t="e">
        <f t="shared" si="23"/>
        <v>#NUM!</v>
      </c>
      <c r="J323" s="3" t="e">
        <f t="shared" si="46"/>
        <v>#NUM!</v>
      </c>
      <c r="K323" s="3" t="e">
        <f t="shared" si="24"/>
        <v>#NUM!</v>
      </c>
      <c r="L323" s="3">
        <f t="shared" si="25"/>
        <v>0</v>
      </c>
      <c r="M323" s="3" t="e">
        <f t="shared" si="26"/>
        <v>#NUM!</v>
      </c>
      <c r="N323" s="3">
        <f t="shared" si="27"/>
        <v>0</v>
      </c>
      <c r="O323" s="3" t="e">
        <f t="shared" si="28"/>
        <v>#NUM!</v>
      </c>
      <c r="P323" s="3">
        <f t="shared" si="29"/>
        <v>0</v>
      </c>
      <c r="Q323" s="3" t="e">
        <f t="shared" si="30"/>
        <v>#NUM!</v>
      </c>
      <c r="R323" s="3" t="e">
        <f t="shared" si="47"/>
        <v>#NUM!</v>
      </c>
      <c r="S323" s="3" t="e">
        <f t="shared" si="31"/>
        <v>#NUM!</v>
      </c>
      <c r="T323" s="3">
        <f t="shared" si="32"/>
        <v>0</v>
      </c>
      <c r="U323" s="3" t="e">
        <f t="shared" si="33"/>
        <v>#NUM!</v>
      </c>
      <c r="V323" s="3">
        <f t="shared" si="34"/>
        <v>0</v>
      </c>
      <c r="W323" s="3" t="e">
        <f t="shared" si="35"/>
        <v>#NUM!</v>
      </c>
      <c r="X323" s="3">
        <f t="shared" si="36"/>
        <v>0</v>
      </c>
      <c r="Y323" s="3" t="e">
        <f t="shared" si="37"/>
        <v>#NUM!</v>
      </c>
      <c r="Z323" s="3" t="e">
        <f t="shared" si="48"/>
        <v>#NUM!</v>
      </c>
      <c r="AA323" s="3" t="e">
        <f t="shared" si="38"/>
        <v>#NUM!</v>
      </c>
      <c r="AB323" s="3">
        <f t="shared" si="39"/>
        <v>0</v>
      </c>
      <c r="AC323" s="3" t="e">
        <f t="shared" si="40"/>
        <v>#NUM!</v>
      </c>
      <c r="AD323" s="3">
        <f t="shared" si="41"/>
        <v>0</v>
      </c>
      <c r="AE323" s="3" t="e">
        <f t="shared" si="42"/>
        <v>#NUM!</v>
      </c>
      <c r="AF323" s="3">
        <f t="shared" si="43"/>
        <v>0</v>
      </c>
      <c r="AG323" s="3" t="e">
        <f t="shared" si="44"/>
        <v>#NUM!</v>
      </c>
    </row>
    <row r="324" spans="2:33" ht="15.75" customHeight="1" x14ac:dyDescent="0.2">
      <c r="B324" s="3" t="e">
        <f t="shared" si="45"/>
        <v>#NUM!</v>
      </c>
      <c r="C324" s="3" t="e">
        <f t="shared" si="17"/>
        <v>#NUM!</v>
      </c>
      <c r="D324" s="3">
        <f t="shared" si="18"/>
        <v>0</v>
      </c>
      <c r="E324" s="3" t="e">
        <f t="shared" si="19"/>
        <v>#NUM!</v>
      </c>
      <c r="F324" s="3">
        <f t="shared" si="20"/>
        <v>0</v>
      </c>
      <c r="G324" s="3" t="e">
        <f t="shared" si="21"/>
        <v>#NUM!</v>
      </c>
      <c r="H324" s="3">
        <f t="shared" si="22"/>
        <v>0</v>
      </c>
      <c r="I324" s="3" t="e">
        <f t="shared" si="23"/>
        <v>#NUM!</v>
      </c>
      <c r="J324" s="3" t="e">
        <f t="shared" si="46"/>
        <v>#NUM!</v>
      </c>
      <c r="K324" s="3" t="e">
        <f t="shared" si="24"/>
        <v>#NUM!</v>
      </c>
      <c r="L324" s="3">
        <f t="shared" si="25"/>
        <v>0</v>
      </c>
      <c r="M324" s="3" t="e">
        <f t="shared" si="26"/>
        <v>#NUM!</v>
      </c>
      <c r="N324" s="3">
        <f t="shared" si="27"/>
        <v>0</v>
      </c>
      <c r="O324" s="3" t="e">
        <f t="shared" si="28"/>
        <v>#NUM!</v>
      </c>
      <c r="P324" s="3">
        <f t="shared" si="29"/>
        <v>0</v>
      </c>
      <c r="Q324" s="3" t="e">
        <f t="shared" si="30"/>
        <v>#NUM!</v>
      </c>
      <c r="R324" s="3" t="e">
        <f t="shared" si="47"/>
        <v>#NUM!</v>
      </c>
      <c r="S324" s="3" t="e">
        <f t="shared" si="31"/>
        <v>#NUM!</v>
      </c>
      <c r="T324" s="3">
        <f t="shared" si="32"/>
        <v>0</v>
      </c>
      <c r="U324" s="3" t="e">
        <f t="shared" si="33"/>
        <v>#NUM!</v>
      </c>
      <c r="V324" s="3">
        <f t="shared" si="34"/>
        <v>0</v>
      </c>
      <c r="W324" s="3" t="e">
        <f t="shared" si="35"/>
        <v>#NUM!</v>
      </c>
      <c r="X324" s="3">
        <f t="shared" si="36"/>
        <v>0</v>
      </c>
      <c r="Y324" s="3" t="e">
        <f t="shared" si="37"/>
        <v>#NUM!</v>
      </c>
      <c r="Z324" s="3" t="e">
        <f t="shared" si="48"/>
        <v>#NUM!</v>
      </c>
      <c r="AA324" s="3" t="e">
        <f t="shared" si="38"/>
        <v>#NUM!</v>
      </c>
      <c r="AB324" s="3">
        <f t="shared" si="39"/>
        <v>0</v>
      </c>
      <c r="AC324" s="3" t="e">
        <f t="shared" si="40"/>
        <v>#NUM!</v>
      </c>
      <c r="AD324" s="3">
        <f t="shared" si="41"/>
        <v>0</v>
      </c>
      <c r="AE324" s="3" t="e">
        <f t="shared" si="42"/>
        <v>#NUM!</v>
      </c>
      <c r="AF324" s="3">
        <f t="shared" si="43"/>
        <v>0</v>
      </c>
      <c r="AG324" s="3" t="e">
        <f t="shared" si="44"/>
        <v>#NUM!</v>
      </c>
    </row>
    <row r="325" spans="2:33" ht="15.75" customHeight="1" x14ac:dyDescent="0.2">
      <c r="B325" s="3" t="e">
        <f t="shared" si="45"/>
        <v>#NUM!</v>
      </c>
      <c r="C325" s="3" t="e">
        <f t="shared" si="17"/>
        <v>#NUM!</v>
      </c>
      <c r="D325" s="3">
        <f t="shared" si="18"/>
        <v>0</v>
      </c>
      <c r="E325" s="3" t="e">
        <f t="shared" si="19"/>
        <v>#NUM!</v>
      </c>
      <c r="F325" s="3">
        <f t="shared" si="20"/>
        <v>0</v>
      </c>
      <c r="G325" s="3" t="e">
        <f t="shared" si="21"/>
        <v>#NUM!</v>
      </c>
      <c r="H325" s="3">
        <f t="shared" si="22"/>
        <v>0</v>
      </c>
      <c r="I325" s="3" t="e">
        <f t="shared" si="23"/>
        <v>#NUM!</v>
      </c>
      <c r="J325" s="3" t="e">
        <f t="shared" si="46"/>
        <v>#NUM!</v>
      </c>
      <c r="K325" s="3" t="e">
        <f t="shared" si="24"/>
        <v>#NUM!</v>
      </c>
      <c r="L325" s="3">
        <f t="shared" si="25"/>
        <v>0</v>
      </c>
      <c r="M325" s="3" t="e">
        <f t="shared" si="26"/>
        <v>#NUM!</v>
      </c>
      <c r="N325" s="3">
        <f t="shared" si="27"/>
        <v>0</v>
      </c>
      <c r="O325" s="3" t="e">
        <f t="shared" si="28"/>
        <v>#NUM!</v>
      </c>
      <c r="P325" s="3">
        <f t="shared" si="29"/>
        <v>0</v>
      </c>
      <c r="Q325" s="3" t="e">
        <f t="shared" si="30"/>
        <v>#NUM!</v>
      </c>
      <c r="R325" s="3" t="e">
        <f t="shared" si="47"/>
        <v>#NUM!</v>
      </c>
      <c r="S325" s="3" t="e">
        <f t="shared" si="31"/>
        <v>#NUM!</v>
      </c>
      <c r="T325" s="3">
        <f t="shared" si="32"/>
        <v>0</v>
      </c>
      <c r="U325" s="3" t="e">
        <f t="shared" si="33"/>
        <v>#NUM!</v>
      </c>
      <c r="V325" s="3">
        <f t="shared" si="34"/>
        <v>0</v>
      </c>
      <c r="W325" s="3" t="e">
        <f t="shared" si="35"/>
        <v>#NUM!</v>
      </c>
      <c r="X325" s="3">
        <f t="shared" si="36"/>
        <v>0</v>
      </c>
      <c r="Y325" s="3" t="e">
        <f t="shared" si="37"/>
        <v>#NUM!</v>
      </c>
      <c r="Z325" s="3" t="e">
        <f t="shared" si="48"/>
        <v>#NUM!</v>
      </c>
      <c r="AA325" s="3" t="e">
        <f t="shared" si="38"/>
        <v>#NUM!</v>
      </c>
      <c r="AB325" s="3">
        <f t="shared" si="39"/>
        <v>0</v>
      </c>
      <c r="AC325" s="3" t="e">
        <f t="shared" si="40"/>
        <v>#NUM!</v>
      </c>
      <c r="AD325" s="3">
        <f t="shared" si="41"/>
        <v>0</v>
      </c>
      <c r="AE325" s="3" t="e">
        <f t="shared" si="42"/>
        <v>#NUM!</v>
      </c>
      <c r="AF325" s="3">
        <f t="shared" si="43"/>
        <v>0</v>
      </c>
      <c r="AG325" s="3" t="e">
        <f t="shared" si="44"/>
        <v>#NUM!</v>
      </c>
    </row>
    <row r="326" spans="2:33" ht="15.75" customHeight="1" x14ac:dyDescent="0.2">
      <c r="B326" s="3" t="e">
        <f t="shared" si="45"/>
        <v>#NUM!</v>
      </c>
      <c r="C326" s="3" t="e">
        <f t="shared" si="17"/>
        <v>#NUM!</v>
      </c>
      <c r="D326" s="3">
        <f t="shared" si="18"/>
        <v>0</v>
      </c>
      <c r="E326" s="3" t="e">
        <f t="shared" si="19"/>
        <v>#NUM!</v>
      </c>
      <c r="F326" s="3">
        <f t="shared" si="20"/>
        <v>0</v>
      </c>
      <c r="G326" s="3" t="e">
        <f t="shared" si="21"/>
        <v>#NUM!</v>
      </c>
      <c r="H326" s="3">
        <f t="shared" si="22"/>
        <v>0</v>
      </c>
      <c r="I326" s="3" t="e">
        <f t="shared" si="23"/>
        <v>#NUM!</v>
      </c>
      <c r="J326" s="3" t="e">
        <f t="shared" si="46"/>
        <v>#NUM!</v>
      </c>
      <c r="K326" s="3" t="e">
        <f t="shared" si="24"/>
        <v>#NUM!</v>
      </c>
      <c r="L326" s="3">
        <f t="shared" si="25"/>
        <v>0</v>
      </c>
      <c r="M326" s="3" t="e">
        <f t="shared" si="26"/>
        <v>#NUM!</v>
      </c>
      <c r="N326" s="3">
        <f t="shared" si="27"/>
        <v>0</v>
      </c>
      <c r="O326" s="3" t="e">
        <f t="shared" si="28"/>
        <v>#NUM!</v>
      </c>
      <c r="P326" s="3">
        <f t="shared" si="29"/>
        <v>0</v>
      </c>
      <c r="Q326" s="3" t="e">
        <f t="shared" si="30"/>
        <v>#NUM!</v>
      </c>
      <c r="R326" s="3" t="e">
        <f t="shared" si="47"/>
        <v>#NUM!</v>
      </c>
      <c r="S326" s="3" t="e">
        <f t="shared" si="31"/>
        <v>#NUM!</v>
      </c>
      <c r="T326" s="3">
        <f t="shared" si="32"/>
        <v>0</v>
      </c>
      <c r="U326" s="3" t="e">
        <f t="shared" si="33"/>
        <v>#NUM!</v>
      </c>
      <c r="V326" s="3">
        <f t="shared" si="34"/>
        <v>0</v>
      </c>
      <c r="W326" s="3" t="e">
        <f t="shared" si="35"/>
        <v>#NUM!</v>
      </c>
      <c r="X326" s="3">
        <f t="shared" si="36"/>
        <v>0</v>
      </c>
      <c r="Y326" s="3" t="e">
        <f t="shared" si="37"/>
        <v>#NUM!</v>
      </c>
      <c r="Z326" s="3" t="e">
        <f t="shared" si="48"/>
        <v>#NUM!</v>
      </c>
      <c r="AA326" s="3" t="e">
        <f t="shared" si="38"/>
        <v>#NUM!</v>
      </c>
      <c r="AB326" s="3">
        <f t="shared" si="39"/>
        <v>0</v>
      </c>
      <c r="AC326" s="3" t="e">
        <f t="shared" si="40"/>
        <v>#NUM!</v>
      </c>
      <c r="AD326" s="3">
        <f t="shared" si="41"/>
        <v>0</v>
      </c>
      <c r="AE326" s="3" t="e">
        <f t="shared" si="42"/>
        <v>#NUM!</v>
      </c>
      <c r="AF326" s="3">
        <f t="shared" si="43"/>
        <v>0</v>
      </c>
      <c r="AG326" s="3" t="e">
        <f t="shared" si="44"/>
        <v>#NUM!</v>
      </c>
    </row>
    <row r="327" spans="2:33" ht="15.75" customHeight="1" x14ac:dyDescent="0.2">
      <c r="B327" s="3" t="e">
        <f t="shared" si="45"/>
        <v>#NUM!</v>
      </c>
      <c r="C327" s="3" t="e">
        <f t="shared" si="17"/>
        <v>#NUM!</v>
      </c>
      <c r="D327" s="3">
        <f t="shared" si="18"/>
        <v>0</v>
      </c>
      <c r="E327" s="3" t="e">
        <f t="shared" si="19"/>
        <v>#NUM!</v>
      </c>
      <c r="F327" s="3">
        <f t="shared" si="20"/>
        <v>0</v>
      </c>
      <c r="G327" s="3" t="e">
        <f t="shared" si="21"/>
        <v>#NUM!</v>
      </c>
      <c r="H327" s="3">
        <f t="shared" si="22"/>
        <v>0</v>
      </c>
      <c r="I327" s="3" t="e">
        <f t="shared" si="23"/>
        <v>#NUM!</v>
      </c>
      <c r="J327" s="3" t="e">
        <f t="shared" si="46"/>
        <v>#NUM!</v>
      </c>
      <c r="K327" s="3" t="e">
        <f t="shared" si="24"/>
        <v>#NUM!</v>
      </c>
      <c r="L327" s="3">
        <f t="shared" si="25"/>
        <v>0</v>
      </c>
      <c r="M327" s="3" t="e">
        <f t="shared" si="26"/>
        <v>#NUM!</v>
      </c>
      <c r="N327" s="3">
        <f t="shared" si="27"/>
        <v>0</v>
      </c>
      <c r="O327" s="3" t="e">
        <f t="shared" si="28"/>
        <v>#NUM!</v>
      </c>
      <c r="P327" s="3">
        <f t="shared" si="29"/>
        <v>0</v>
      </c>
      <c r="Q327" s="3" t="e">
        <f t="shared" si="30"/>
        <v>#NUM!</v>
      </c>
      <c r="R327" s="3" t="e">
        <f t="shared" si="47"/>
        <v>#NUM!</v>
      </c>
      <c r="S327" s="3" t="e">
        <f t="shared" si="31"/>
        <v>#NUM!</v>
      </c>
      <c r="T327" s="3">
        <f t="shared" si="32"/>
        <v>0</v>
      </c>
      <c r="U327" s="3" t="e">
        <f t="shared" si="33"/>
        <v>#NUM!</v>
      </c>
      <c r="V327" s="3">
        <f t="shared" si="34"/>
        <v>0</v>
      </c>
      <c r="W327" s="3" t="e">
        <f t="shared" si="35"/>
        <v>#NUM!</v>
      </c>
      <c r="X327" s="3">
        <f t="shared" si="36"/>
        <v>0</v>
      </c>
      <c r="Y327" s="3" t="e">
        <f t="shared" si="37"/>
        <v>#NUM!</v>
      </c>
      <c r="Z327" s="3" t="e">
        <f t="shared" si="48"/>
        <v>#NUM!</v>
      </c>
      <c r="AA327" s="3" t="e">
        <f t="shared" si="38"/>
        <v>#NUM!</v>
      </c>
      <c r="AB327" s="3">
        <f t="shared" si="39"/>
        <v>0</v>
      </c>
      <c r="AC327" s="3" t="e">
        <f t="shared" si="40"/>
        <v>#NUM!</v>
      </c>
      <c r="AD327" s="3">
        <f t="shared" si="41"/>
        <v>0</v>
      </c>
      <c r="AE327" s="3" t="e">
        <f t="shared" si="42"/>
        <v>#NUM!</v>
      </c>
      <c r="AF327" s="3">
        <f t="shared" si="43"/>
        <v>0</v>
      </c>
      <c r="AG327" s="3" t="e">
        <f t="shared" si="44"/>
        <v>#NUM!</v>
      </c>
    </row>
    <row r="328" spans="2:33" ht="15.75" customHeight="1" x14ac:dyDescent="0.2">
      <c r="B328" s="3" t="e">
        <f t="shared" si="45"/>
        <v>#NUM!</v>
      </c>
      <c r="C328" s="3" t="e">
        <f t="shared" si="17"/>
        <v>#NUM!</v>
      </c>
      <c r="D328" s="3">
        <f t="shared" si="18"/>
        <v>0</v>
      </c>
      <c r="E328" s="3" t="e">
        <f t="shared" si="19"/>
        <v>#NUM!</v>
      </c>
      <c r="F328" s="3">
        <f t="shared" si="20"/>
        <v>0</v>
      </c>
      <c r="G328" s="3" t="e">
        <f t="shared" si="21"/>
        <v>#NUM!</v>
      </c>
      <c r="H328" s="3">
        <f t="shared" si="22"/>
        <v>0</v>
      </c>
      <c r="I328" s="3" t="e">
        <f t="shared" si="23"/>
        <v>#NUM!</v>
      </c>
      <c r="J328" s="3" t="e">
        <f t="shared" si="46"/>
        <v>#NUM!</v>
      </c>
      <c r="K328" s="3" t="e">
        <f t="shared" si="24"/>
        <v>#NUM!</v>
      </c>
      <c r="L328" s="3">
        <f t="shared" si="25"/>
        <v>0</v>
      </c>
      <c r="M328" s="3" t="e">
        <f t="shared" si="26"/>
        <v>#NUM!</v>
      </c>
      <c r="N328" s="3">
        <f t="shared" si="27"/>
        <v>0</v>
      </c>
      <c r="O328" s="3" t="e">
        <f t="shared" si="28"/>
        <v>#NUM!</v>
      </c>
      <c r="P328" s="3">
        <f t="shared" si="29"/>
        <v>0</v>
      </c>
      <c r="Q328" s="3" t="e">
        <f t="shared" si="30"/>
        <v>#NUM!</v>
      </c>
      <c r="R328" s="3" t="e">
        <f t="shared" si="47"/>
        <v>#NUM!</v>
      </c>
      <c r="S328" s="3" t="e">
        <f t="shared" si="31"/>
        <v>#NUM!</v>
      </c>
      <c r="T328" s="3">
        <f t="shared" si="32"/>
        <v>0</v>
      </c>
      <c r="U328" s="3" t="e">
        <f t="shared" si="33"/>
        <v>#NUM!</v>
      </c>
      <c r="V328" s="3">
        <f t="shared" si="34"/>
        <v>0</v>
      </c>
      <c r="W328" s="3" t="e">
        <f t="shared" si="35"/>
        <v>#NUM!</v>
      </c>
      <c r="X328" s="3">
        <f t="shared" si="36"/>
        <v>0</v>
      </c>
      <c r="Y328" s="3" t="e">
        <f t="shared" si="37"/>
        <v>#NUM!</v>
      </c>
      <c r="Z328" s="3" t="e">
        <f t="shared" si="48"/>
        <v>#NUM!</v>
      </c>
      <c r="AA328" s="3" t="e">
        <f t="shared" si="38"/>
        <v>#NUM!</v>
      </c>
      <c r="AB328" s="3">
        <f t="shared" si="39"/>
        <v>0</v>
      </c>
      <c r="AC328" s="3" t="e">
        <f t="shared" si="40"/>
        <v>#NUM!</v>
      </c>
      <c r="AD328" s="3">
        <f t="shared" si="41"/>
        <v>0</v>
      </c>
      <c r="AE328" s="3" t="e">
        <f t="shared" si="42"/>
        <v>#NUM!</v>
      </c>
      <c r="AF328" s="3">
        <f t="shared" si="43"/>
        <v>0</v>
      </c>
      <c r="AG328" s="3" t="e">
        <f t="shared" si="44"/>
        <v>#NUM!</v>
      </c>
    </row>
    <row r="329" spans="2:33" ht="15.75" customHeight="1" x14ac:dyDescent="0.2">
      <c r="B329" s="3" t="e">
        <f t="shared" si="45"/>
        <v>#NUM!</v>
      </c>
      <c r="C329" s="3" t="e">
        <f t="shared" si="17"/>
        <v>#NUM!</v>
      </c>
      <c r="D329" s="3">
        <f t="shared" si="18"/>
        <v>0</v>
      </c>
      <c r="E329" s="3" t="e">
        <f t="shared" si="19"/>
        <v>#NUM!</v>
      </c>
      <c r="F329" s="3">
        <f t="shared" si="20"/>
        <v>0</v>
      </c>
      <c r="G329" s="3" t="e">
        <f t="shared" si="21"/>
        <v>#NUM!</v>
      </c>
      <c r="H329" s="3">
        <f t="shared" si="22"/>
        <v>0</v>
      </c>
      <c r="I329" s="3" t="e">
        <f t="shared" si="23"/>
        <v>#NUM!</v>
      </c>
      <c r="J329" s="3" t="e">
        <f t="shared" si="46"/>
        <v>#NUM!</v>
      </c>
      <c r="K329" s="3" t="e">
        <f t="shared" si="24"/>
        <v>#NUM!</v>
      </c>
      <c r="L329" s="3">
        <f t="shared" si="25"/>
        <v>0</v>
      </c>
      <c r="M329" s="3" t="e">
        <f t="shared" si="26"/>
        <v>#NUM!</v>
      </c>
      <c r="N329" s="3">
        <f t="shared" si="27"/>
        <v>0</v>
      </c>
      <c r="O329" s="3" t="e">
        <f t="shared" si="28"/>
        <v>#NUM!</v>
      </c>
      <c r="P329" s="3">
        <f t="shared" si="29"/>
        <v>0</v>
      </c>
      <c r="Q329" s="3" t="e">
        <f t="shared" si="30"/>
        <v>#NUM!</v>
      </c>
      <c r="R329" s="3" t="e">
        <f t="shared" si="47"/>
        <v>#NUM!</v>
      </c>
      <c r="S329" s="3" t="e">
        <f t="shared" si="31"/>
        <v>#NUM!</v>
      </c>
      <c r="T329" s="3">
        <f t="shared" si="32"/>
        <v>0</v>
      </c>
      <c r="U329" s="3" t="e">
        <f t="shared" si="33"/>
        <v>#NUM!</v>
      </c>
      <c r="V329" s="3">
        <f t="shared" si="34"/>
        <v>0</v>
      </c>
      <c r="W329" s="3" t="e">
        <f t="shared" si="35"/>
        <v>#NUM!</v>
      </c>
      <c r="X329" s="3">
        <f t="shared" si="36"/>
        <v>0</v>
      </c>
      <c r="Y329" s="3" t="e">
        <f t="shared" si="37"/>
        <v>#NUM!</v>
      </c>
      <c r="Z329" s="3" t="e">
        <f t="shared" si="48"/>
        <v>#NUM!</v>
      </c>
      <c r="AA329" s="3" t="e">
        <f t="shared" si="38"/>
        <v>#NUM!</v>
      </c>
      <c r="AB329" s="3">
        <f t="shared" si="39"/>
        <v>0</v>
      </c>
      <c r="AC329" s="3" t="e">
        <f t="shared" si="40"/>
        <v>#NUM!</v>
      </c>
      <c r="AD329" s="3">
        <f t="shared" si="41"/>
        <v>0</v>
      </c>
      <c r="AE329" s="3" t="e">
        <f t="shared" si="42"/>
        <v>#NUM!</v>
      </c>
      <c r="AF329" s="3">
        <f t="shared" si="43"/>
        <v>0</v>
      </c>
      <c r="AG329" s="3" t="e">
        <f t="shared" si="44"/>
        <v>#NUM!</v>
      </c>
    </row>
    <row r="330" spans="2:33" ht="15.75" customHeight="1" x14ac:dyDescent="0.2">
      <c r="B330" s="3" t="e">
        <f t="shared" si="45"/>
        <v>#NUM!</v>
      </c>
      <c r="C330" s="3" t="e">
        <f t="shared" si="17"/>
        <v>#NUM!</v>
      </c>
      <c r="D330" s="3">
        <f t="shared" si="18"/>
        <v>0</v>
      </c>
      <c r="E330" s="3" t="e">
        <f t="shared" si="19"/>
        <v>#NUM!</v>
      </c>
      <c r="F330" s="3">
        <f t="shared" si="20"/>
        <v>0</v>
      </c>
      <c r="G330" s="3" t="e">
        <f t="shared" si="21"/>
        <v>#NUM!</v>
      </c>
      <c r="H330" s="3">
        <f t="shared" si="22"/>
        <v>0</v>
      </c>
      <c r="I330" s="3" t="e">
        <f t="shared" si="23"/>
        <v>#NUM!</v>
      </c>
      <c r="J330" s="3" t="e">
        <f t="shared" si="46"/>
        <v>#NUM!</v>
      </c>
      <c r="K330" s="3" t="e">
        <f t="shared" si="24"/>
        <v>#NUM!</v>
      </c>
      <c r="L330" s="3">
        <f t="shared" si="25"/>
        <v>0</v>
      </c>
      <c r="M330" s="3" t="e">
        <f t="shared" si="26"/>
        <v>#NUM!</v>
      </c>
      <c r="N330" s="3">
        <f t="shared" si="27"/>
        <v>0</v>
      </c>
      <c r="O330" s="3" t="e">
        <f t="shared" si="28"/>
        <v>#NUM!</v>
      </c>
      <c r="P330" s="3">
        <f t="shared" si="29"/>
        <v>0</v>
      </c>
      <c r="Q330" s="3" t="e">
        <f t="shared" si="30"/>
        <v>#NUM!</v>
      </c>
      <c r="R330" s="3" t="e">
        <f t="shared" si="47"/>
        <v>#NUM!</v>
      </c>
      <c r="S330" s="3" t="e">
        <f t="shared" si="31"/>
        <v>#NUM!</v>
      </c>
      <c r="T330" s="3">
        <f t="shared" si="32"/>
        <v>0</v>
      </c>
      <c r="U330" s="3" t="e">
        <f t="shared" si="33"/>
        <v>#NUM!</v>
      </c>
      <c r="V330" s="3">
        <f t="shared" si="34"/>
        <v>0</v>
      </c>
      <c r="W330" s="3" t="e">
        <f t="shared" si="35"/>
        <v>#NUM!</v>
      </c>
      <c r="X330" s="3">
        <f t="shared" si="36"/>
        <v>0</v>
      </c>
      <c r="Y330" s="3" t="e">
        <f t="shared" si="37"/>
        <v>#NUM!</v>
      </c>
      <c r="Z330" s="3" t="e">
        <f t="shared" si="48"/>
        <v>#NUM!</v>
      </c>
      <c r="AA330" s="3" t="e">
        <f t="shared" si="38"/>
        <v>#NUM!</v>
      </c>
      <c r="AB330" s="3">
        <f t="shared" si="39"/>
        <v>0</v>
      </c>
      <c r="AC330" s="3" t="e">
        <f t="shared" si="40"/>
        <v>#NUM!</v>
      </c>
      <c r="AD330" s="3">
        <f t="shared" si="41"/>
        <v>0</v>
      </c>
      <c r="AE330" s="3" t="e">
        <f t="shared" si="42"/>
        <v>#NUM!</v>
      </c>
      <c r="AF330" s="3">
        <f t="shared" si="43"/>
        <v>0</v>
      </c>
      <c r="AG330" s="3" t="e">
        <f t="shared" si="44"/>
        <v>#NUM!</v>
      </c>
    </row>
    <row r="331" spans="2:33" ht="15.75" customHeight="1" x14ac:dyDescent="0.2">
      <c r="B331" s="3" t="e">
        <f t="shared" si="45"/>
        <v>#NUM!</v>
      </c>
      <c r="C331" s="3" t="e">
        <f t="shared" si="17"/>
        <v>#NUM!</v>
      </c>
      <c r="D331" s="3">
        <f t="shared" si="18"/>
        <v>0</v>
      </c>
      <c r="E331" s="3" t="e">
        <f t="shared" si="19"/>
        <v>#NUM!</v>
      </c>
      <c r="F331" s="3">
        <f t="shared" si="20"/>
        <v>0</v>
      </c>
      <c r="G331" s="3" t="e">
        <f t="shared" si="21"/>
        <v>#NUM!</v>
      </c>
      <c r="H331" s="3">
        <f t="shared" si="22"/>
        <v>0</v>
      </c>
      <c r="I331" s="3" t="e">
        <f t="shared" si="23"/>
        <v>#NUM!</v>
      </c>
      <c r="J331" s="3" t="e">
        <f t="shared" si="46"/>
        <v>#NUM!</v>
      </c>
      <c r="K331" s="3" t="e">
        <f t="shared" si="24"/>
        <v>#NUM!</v>
      </c>
      <c r="L331" s="3">
        <f t="shared" si="25"/>
        <v>0</v>
      </c>
      <c r="M331" s="3" t="e">
        <f t="shared" si="26"/>
        <v>#NUM!</v>
      </c>
      <c r="N331" s="3">
        <f t="shared" si="27"/>
        <v>0</v>
      </c>
      <c r="O331" s="3" t="e">
        <f t="shared" si="28"/>
        <v>#NUM!</v>
      </c>
      <c r="P331" s="3">
        <f t="shared" si="29"/>
        <v>0</v>
      </c>
      <c r="Q331" s="3" t="e">
        <f t="shared" si="30"/>
        <v>#NUM!</v>
      </c>
      <c r="R331" s="3" t="e">
        <f t="shared" si="47"/>
        <v>#NUM!</v>
      </c>
      <c r="S331" s="3" t="e">
        <f t="shared" si="31"/>
        <v>#NUM!</v>
      </c>
      <c r="T331" s="3">
        <f t="shared" si="32"/>
        <v>0</v>
      </c>
      <c r="U331" s="3" t="e">
        <f t="shared" si="33"/>
        <v>#NUM!</v>
      </c>
      <c r="V331" s="3">
        <f t="shared" si="34"/>
        <v>0</v>
      </c>
      <c r="W331" s="3" t="e">
        <f t="shared" si="35"/>
        <v>#NUM!</v>
      </c>
      <c r="X331" s="3">
        <f t="shared" si="36"/>
        <v>0</v>
      </c>
      <c r="Y331" s="3" t="e">
        <f t="shared" si="37"/>
        <v>#NUM!</v>
      </c>
      <c r="Z331" s="3" t="e">
        <f t="shared" si="48"/>
        <v>#NUM!</v>
      </c>
      <c r="AA331" s="3" t="e">
        <f t="shared" si="38"/>
        <v>#NUM!</v>
      </c>
      <c r="AB331" s="3">
        <f t="shared" si="39"/>
        <v>0</v>
      </c>
      <c r="AC331" s="3" t="e">
        <f t="shared" si="40"/>
        <v>#NUM!</v>
      </c>
      <c r="AD331" s="3">
        <f t="shared" si="41"/>
        <v>0</v>
      </c>
      <c r="AE331" s="3" t="e">
        <f t="shared" si="42"/>
        <v>#NUM!</v>
      </c>
      <c r="AF331" s="3">
        <f t="shared" si="43"/>
        <v>0</v>
      </c>
      <c r="AG331" s="3" t="e">
        <f t="shared" si="44"/>
        <v>#NUM!</v>
      </c>
    </row>
    <row r="332" spans="2:33" ht="15.75" customHeight="1" x14ac:dyDescent="0.2">
      <c r="B332" s="3" t="e">
        <f t="shared" si="45"/>
        <v>#NUM!</v>
      </c>
      <c r="C332" s="3" t="e">
        <f t="shared" si="17"/>
        <v>#NUM!</v>
      </c>
      <c r="D332" s="3">
        <f t="shared" si="18"/>
        <v>0</v>
      </c>
      <c r="E332" s="3" t="e">
        <f t="shared" si="19"/>
        <v>#NUM!</v>
      </c>
      <c r="F332" s="3">
        <f t="shared" si="20"/>
        <v>0</v>
      </c>
      <c r="G332" s="3" t="e">
        <f t="shared" si="21"/>
        <v>#NUM!</v>
      </c>
      <c r="H332" s="3">
        <f t="shared" si="22"/>
        <v>0</v>
      </c>
      <c r="I332" s="3" t="e">
        <f t="shared" si="23"/>
        <v>#NUM!</v>
      </c>
      <c r="J332" s="3" t="e">
        <f t="shared" si="46"/>
        <v>#NUM!</v>
      </c>
      <c r="K332" s="3" t="e">
        <f t="shared" si="24"/>
        <v>#NUM!</v>
      </c>
      <c r="L332" s="3">
        <f t="shared" si="25"/>
        <v>0</v>
      </c>
      <c r="M332" s="3" t="e">
        <f t="shared" si="26"/>
        <v>#NUM!</v>
      </c>
      <c r="N332" s="3">
        <f t="shared" si="27"/>
        <v>0</v>
      </c>
      <c r="O332" s="3" t="e">
        <f t="shared" si="28"/>
        <v>#NUM!</v>
      </c>
      <c r="P332" s="3">
        <f t="shared" si="29"/>
        <v>0</v>
      </c>
      <c r="Q332" s="3" t="e">
        <f t="shared" si="30"/>
        <v>#NUM!</v>
      </c>
      <c r="R332" s="3" t="e">
        <f t="shared" si="47"/>
        <v>#NUM!</v>
      </c>
      <c r="S332" s="3" t="e">
        <f t="shared" si="31"/>
        <v>#NUM!</v>
      </c>
      <c r="T332" s="3">
        <f t="shared" si="32"/>
        <v>0</v>
      </c>
      <c r="U332" s="3" t="e">
        <f t="shared" si="33"/>
        <v>#NUM!</v>
      </c>
      <c r="V332" s="3">
        <f t="shared" si="34"/>
        <v>0</v>
      </c>
      <c r="W332" s="3" t="e">
        <f t="shared" si="35"/>
        <v>#NUM!</v>
      </c>
      <c r="X332" s="3">
        <f t="shared" si="36"/>
        <v>0</v>
      </c>
      <c r="Y332" s="3" t="e">
        <f t="shared" si="37"/>
        <v>#NUM!</v>
      </c>
      <c r="Z332" s="3" t="e">
        <f t="shared" si="48"/>
        <v>#NUM!</v>
      </c>
      <c r="AA332" s="3" t="e">
        <f t="shared" si="38"/>
        <v>#NUM!</v>
      </c>
      <c r="AB332" s="3">
        <f t="shared" si="39"/>
        <v>0</v>
      </c>
      <c r="AC332" s="3" t="e">
        <f t="shared" si="40"/>
        <v>#NUM!</v>
      </c>
      <c r="AD332" s="3">
        <f t="shared" si="41"/>
        <v>0</v>
      </c>
      <c r="AE332" s="3" t="e">
        <f t="shared" si="42"/>
        <v>#NUM!</v>
      </c>
      <c r="AF332" s="3">
        <f t="shared" si="43"/>
        <v>0</v>
      </c>
      <c r="AG332" s="3" t="e">
        <f t="shared" si="44"/>
        <v>#NUM!</v>
      </c>
    </row>
    <row r="333" spans="2:33" ht="15.75" customHeight="1" x14ac:dyDescent="0.2">
      <c r="B333" s="3" t="e">
        <f t="shared" si="45"/>
        <v>#NUM!</v>
      </c>
      <c r="C333" s="3" t="e">
        <f t="shared" si="17"/>
        <v>#NUM!</v>
      </c>
      <c r="D333" s="3">
        <f t="shared" si="18"/>
        <v>0</v>
      </c>
      <c r="E333" s="3" t="e">
        <f t="shared" si="19"/>
        <v>#NUM!</v>
      </c>
      <c r="F333" s="3">
        <f t="shared" si="20"/>
        <v>0</v>
      </c>
      <c r="G333" s="3" t="e">
        <f t="shared" si="21"/>
        <v>#NUM!</v>
      </c>
      <c r="H333" s="3">
        <f t="shared" si="22"/>
        <v>0</v>
      </c>
      <c r="I333" s="3" t="e">
        <f t="shared" si="23"/>
        <v>#NUM!</v>
      </c>
      <c r="J333" s="3" t="e">
        <f t="shared" si="46"/>
        <v>#NUM!</v>
      </c>
      <c r="K333" s="3" t="e">
        <f t="shared" si="24"/>
        <v>#NUM!</v>
      </c>
      <c r="L333" s="3">
        <f t="shared" si="25"/>
        <v>0</v>
      </c>
      <c r="M333" s="3" t="e">
        <f t="shared" si="26"/>
        <v>#NUM!</v>
      </c>
      <c r="N333" s="3">
        <f t="shared" si="27"/>
        <v>0</v>
      </c>
      <c r="O333" s="3" t="e">
        <f t="shared" si="28"/>
        <v>#NUM!</v>
      </c>
      <c r="P333" s="3">
        <f t="shared" si="29"/>
        <v>0</v>
      </c>
      <c r="Q333" s="3" t="e">
        <f t="shared" si="30"/>
        <v>#NUM!</v>
      </c>
      <c r="R333" s="3" t="e">
        <f t="shared" si="47"/>
        <v>#NUM!</v>
      </c>
      <c r="S333" s="3" t="e">
        <f t="shared" si="31"/>
        <v>#NUM!</v>
      </c>
      <c r="T333" s="3">
        <f t="shared" si="32"/>
        <v>0</v>
      </c>
      <c r="U333" s="3" t="e">
        <f t="shared" si="33"/>
        <v>#NUM!</v>
      </c>
      <c r="V333" s="3">
        <f t="shared" si="34"/>
        <v>0</v>
      </c>
      <c r="W333" s="3" t="e">
        <f t="shared" si="35"/>
        <v>#NUM!</v>
      </c>
      <c r="X333" s="3">
        <f t="shared" si="36"/>
        <v>0</v>
      </c>
      <c r="Y333" s="3" t="e">
        <f t="shared" si="37"/>
        <v>#NUM!</v>
      </c>
      <c r="Z333" s="3" t="e">
        <f t="shared" si="48"/>
        <v>#NUM!</v>
      </c>
      <c r="AA333" s="3" t="e">
        <f t="shared" si="38"/>
        <v>#NUM!</v>
      </c>
      <c r="AB333" s="3">
        <f t="shared" si="39"/>
        <v>0</v>
      </c>
      <c r="AC333" s="3" t="e">
        <f t="shared" si="40"/>
        <v>#NUM!</v>
      </c>
      <c r="AD333" s="3">
        <f t="shared" si="41"/>
        <v>0</v>
      </c>
      <c r="AE333" s="3" t="e">
        <f t="shared" si="42"/>
        <v>#NUM!</v>
      </c>
      <c r="AF333" s="3">
        <f t="shared" si="43"/>
        <v>0</v>
      </c>
      <c r="AG333" s="3" t="e">
        <f t="shared" si="44"/>
        <v>#NUM!</v>
      </c>
    </row>
    <row r="334" spans="2:33" ht="15.75" customHeight="1" x14ac:dyDescent="0.2">
      <c r="B334" s="3" t="e">
        <f t="shared" si="45"/>
        <v>#NUM!</v>
      </c>
      <c r="C334" s="3" t="e">
        <f t="shared" si="17"/>
        <v>#NUM!</v>
      </c>
      <c r="D334" s="3">
        <f t="shared" si="18"/>
        <v>0</v>
      </c>
      <c r="E334" s="3" t="e">
        <f t="shared" si="19"/>
        <v>#NUM!</v>
      </c>
      <c r="F334" s="3">
        <f t="shared" si="20"/>
        <v>0</v>
      </c>
      <c r="G334" s="3" t="e">
        <f t="shared" si="21"/>
        <v>#NUM!</v>
      </c>
      <c r="H334" s="3">
        <f t="shared" si="22"/>
        <v>0</v>
      </c>
      <c r="I334" s="3" t="e">
        <f t="shared" si="23"/>
        <v>#NUM!</v>
      </c>
      <c r="J334" s="3" t="e">
        <f t="shared" si="46"/>
        <v>#NUM!</v>
      </c>
      <c r="K334" s="3" t="e">
        <f t="shared" si="24"/>
        <v>#NUM!</v>
      </c>
      <c r="L334" s="3">
        <f t="shared" si="25"/>
        <v>0</v>
      </c>
      <c r="M334" s="3" t="e">
        <f t="shared" si="26"/>
        <v>#NUM!</v>
      </c>
      <c r="N334" s="3">
        <f t="shared" si="27"/>
        <v>0</v>
      </c>
      <c r="O334" s="3" t="e">
        <f t="shared" si="28"/>
        <v>#NUM!</v>
      </c>
      <c r="P334" s="3">
        <f t="shared" si="29"/>
        <v>0</v>
      </c>
      <c r="Q334" s="3" t="e">
        <f t="shared" si="30"/>
        <v>#NUM!</v>
      </c>
      <c r="R334" s="3" t="e">
        <f t="shared" si="47"/>
        <v>#NUM!</v>
      </c>
      <c r="S334" s="3" t="e">
        <f t="shared" si="31"/>
        <v>#NUM!</v>
      </c>
      <c r="T334" s="3">
        <f t="shared" si="32"/>
        <v>0</v>
      </c>
      <c r="U334" s="3" t="e">
        <f t="shared" si="33"/>
        <v>#NUM!</v>
      </c>
      <c r="V334" s="3">
        <f t="shared" si="34"/>
        <v>0</v>
      </c>
      <c r="W334" s="3" t="e">
        <f t="shared" si="35"/>
        <v>#NUM!</v>
      </c>
      <c r="X334" s="3">
        <f t="shared" si="36"/>
        <v>0</v>
      </c>
      <c r="Y334" s="3" t="e">
        <f t="shared" si="37"/>
        <v>#NUM!</v>
      </c>
      <c r="Z334" s="3" t="e">
        <f t="shared" si="48"/>
        <v>#NUM!</v>
      </c>
      <c r="AA334" s="3" t="e">
        <f t="shared" si="38"/>
        <v>#NUM!</v>
      </c>
      <c r="AB334" s="3">
        <f t="shared" si="39"/>
        <v>0</v>
      </c>
      <c r="AC334" s="3" t="e">
        <f t="shared" si="40"/>
        <v>#NUM!</v>
      </c>
      <c r="AD334" s="3">
        <f t="shared" si="41"/>
        <v>0</v>
      </c>
      <c r="AE334" s="3" t="e">
        <f t="shared" si="42"/>
        <v>#NUM!</v>
      </c>
      <c r="AF334" s="3">
        <f t="shared" si="43"/>
        <v>0</v>
      </c>
      <c r="AG334" s="3" t="e">
        <f t="shared" si="44"/>
        <v>#NUM!</v>
      </c>
    </row>
    <row r="335" spans="2:33" ht="15.75" customHeight="1" x14ac:dyDescent="0.2">
      <c r="B335" s="3" t="e">
        <f t="shared" si="45"/>
        <v>#NUM!</v>
      </c>
      <c r="C335" s="3" t="e">
        <f t="shared" si="17"/>
        <v>#NUM!</v>
      </c>
      <c r="D335" s="3">
        <f t="shared" si="18"/>
        <v>0</v>
      </c>
      <c r="E335" s="3" t="e">
        <f t="shared" si="19"/>
        <v>#NUM!</v>
      </c>
      <c r="F335" s="3">
        <f t="shared" si="20"/>
        <v>0</v>
      </c>
      <c r="G335" s="3" t="e">
        <f t="shared" si="21"/>
        <v>#NUM!</v>
      </c>
      <c r="H335" s="3">
        <f t="shared" si="22"/>
        <v>0</v>
      </c>
      <c r="I335" s="3" t="e">
        <f t="shared" si="23"/>
        <v>#NUM!</v>
      </c>
      <c r="J335" s="3" t="e">
        <f t="shared" si="46"/>
        <v>#NUM!</v>
      </c>
      <c r="K335" s="3" t="e">
        <f t="shared" si="24"/>
        <v>#NUM!</v>
      </c>
      <c r="L335" s="3">
        <f t="shared" si="25"/>
        <v>0</v>
      </c>
      <c r="M335" s="3" t="e">
        <f t="shared" si="26"/>
        <v>#NUM!</v>
      </c>
      <c r="N335" s="3">
        <f t="shared" si="27"/>
        <v>0</v>
      </c>
      <c r="O335" s="3" t="e">
        <f t="shared" si="28"/>
        <v>#NUM!</v>
      </c>
      <c r="P335" s="3">
        <f t="shared" si="29"/>
        <v>0</v>
      </c>
      <c r="Q335" s="3" t="e">
        <f t="shared" si="30"/>
        <v>#NUM!</v>
      </c>
      <c r="R335" s="3" t="e">
        <f t="shared" si="47"/>
        <v>#NUM!</v>
      </c>
      <c r="S335" s="3" t="e">
        <f t="shared" si="31"/>
        <v>#NUM!</v>
      </c>
      <c r="T335" s="3">
        <f t="shared" si="32"/>
        <v>0</v>
      </c>
      <c r="U335" s="3" t="e">
        <f t="shared" si="33"/>
        <v>#NUM!</v>
      </c>
      <c r="V335" s="3">
        <f t="shared" si="34"/>
        <v>0</v>
      </c>
      <c r="W335" s="3" t="e">
        <f t="shared" si="35"/>
        <v>#NUM!</v>
      </c>
      <c r="X335" s="3">
        <f t="shared" si="36"/>
        <v>0</v>
      </c>
      <c r="Y335" s="3" t="e">
        <f t="shared" si="37"/>
        <v>#NUM!</v>
      </c>
      <c r="Z335" s="3" t="e">
        <f t="shared" si="48"/>
        <v>#NUM!</v>
      </c>
      <c r="AA335" s="3" t="e">
        <f t="shared" si="38"/>
        <v>#NUM!</v>
      </c>
      <c r="AB335" s="3">
        <f t="shared" si="39"/>
        <v>0</v>
      </c>
      <c r="AC335" s="3" t="e">
        <f t="shared" si="40"/>
        <v>#NUM!</v>
      </c>
      <c r="AD335" s="3">
        <f t="shared" si="41"/>
        <v>0</v>
      </c>
      <c r="AE335" s="3" t="e">
        <f t="shared" si="42"/>
        <v>#NUM!</v>
      </c>
      <c r="AF335" s="3">
        <f t="shared" si="43"/>
        <v>0</v>
      </c>
      <c r="AG335" s="3" t="e">
        <f t="shared" si="44"/>
        <v>#NUM!</v>
      </c>
    </row>
    <row r="336" spans="2:33" ht="15.75" customHeight="1" x14ac:dyDescent="0.2">
      <c r="B336" s="3" t="e">
        <f t="shared" si="45"/>
        <v>#NUM!</v>
      </c>
      <c r="C336" s="3" t="e">
        <f t="shared" si="17"/>
        <v>#NUM!</v>
      </c>
      <c r="D336" s="3">
        <f t="shared" si="18"/>
        <v>0</v>
      </c>
      <c r="E336" s="3" t="e">
        <f t="shared" si="19"/>
        <v>#NUM!</v>
      </c>
      <c r="F336" s="3">
        <f t="shared" si="20"/>
        <v>0</v>
      </c>
      <c r="G336" s="3" t="e">
        <f t="shared" si="21"/>
        <v>#NUM!</v>
      </c>
      <c r="H336" s="3">
        <f t="shared" si="22"/>
        <v>0</v>
      </c>
      <c r="I336" s="3" t="e">
        <f t="shared" si="23"/>
        <v>#NUM!</v>
      </c>
      <c r="J336" s="3" t="e">
        <f t="shared" si="46"/>
        <v>#NUM!</v>
      </c>
      <c r="K336" s="3" t="e">
        <f t="shared" si="24"/>
        <v>#NUM!</v>
      </c>
      <c r="L336" s="3">
        <f t="shared" si="25"/>
        <v>0</v>
      </c>
      <c r="M336" s="3" t="e">
        <f t="shared" si="26"/>
        <v>#NUM!</v>
      </c>
      <c r="N336" s="3">
        <f t="shared" si="27"/>
        <v>0</v>
      </c>
      <c r="O336" s="3" t="e">
        <f t="shared" si="28"/>
        <v>#NUM!</v>
      </c>
      <c r="P336" s="3">
        <f t="shared" si="29"/>
        <v>0</v>
      </c>
      <c r="Q336" s="3" t="e">
        <f t="shared" si="30"/>
        <v>#NUM!</v>
      </c>
      <c r="R336" s="3" t="e">
        <f t="shared" si="47"/>
        <v>#NUM!</v>
      </c>
      <c r="S336" s="3" t="e">
        <f t="shared" si="31"/>
        <v>#NUM!</v>
      </c>
      <c r="T336" s="3">
        <f t="shared" si="32"/>
        <v>0</v>
      </c>
      <c r="U336" s="3" t="e">
        <f t="shared" si="33"/>
        <v>#NUM!</v>
      </c>
      <c r="V336" s="3">
        <f t="shared" si="34"/>
        <v>0</v>
      </c>
      <c r="W336" s="3" t="e">
        <f t="shared" si="35"/>
        <v>#NUM!</v>
      </c>
      <c r="X336" s="3">
        <f t="shared" si="36"/>
        <v>0</v>
      </c>
      <c r="Y336" s="3" t="e">
        <f t="shared" si="37"/>
        <v>#NUM!</v>
      </c>
      <c r="Z336" s="3" t="e">
        <f t="shared" si="48"/>
        <v>#NUM!</v>
      </c>
      <c r="AA336" s="3" t="e">
        <f t="shared" si="38"/>
        <v>#NUM!</v>
      </c>
      <c r="AB336" s="3">
        <f t="shared" si="39"/>
        <v>0</v>
      </c>
      <c r="AC336" s="3" t="e">
        <f t="shared" si="40"/>
        <v>#NUM!</v>
      </c>
      <c r="AD336" s="3">
        <f t="shared" si="41"/>
        <v>0</v>
      </c>
      <c r="AE336" s="3" t="e">
        <f t="shared" si="42"/>
        <v>#NUM!</v>
      </c>
      <c r="AF336" s="3">
        <f t="shared" si="43"/>
        <v>0</v>
      </c>
      <c r="AG336" s="3" t="e">
        <f t="shared" si="44"/>
        <v>#NUM!</v>
      </c>
    </row>
    <row r="337" spans="2:33" ht="15.75" customHeight="1" x14ac:dyDescent="0.2">
      <c r="B337" s="3" t="e">
        <f t="shared" si="45"/>
        <v>#NUM!</v>
      </c>
      <c r="C337" s="3" t="e">
        <f t="shared" si="17"/>
        <v>#NUM!</v>
      </c>
      <c r="D337" s="3">
        <f t="shared" si="18"/>
        <v>0</v>
      </c>
      <c r="E337" s="3" t="e">
        <f t="shared" si="19"/>
        <v>#NUM!</v>
      </c>
      <c r="F337" s="3">
        <f t="shared" si="20"/>
        <v>0</v>
      </c>
      <c r="G337" s="3" t="e">
        <f t="shared" si="21"/>
        <v>#NUM!</v>
      </c>
      <c r="H337" s="3">
        <f t="shared" si="22"/>
        <v>0</v>
      </c>
      <c r="I337" s="3" t="e">
        <f t="shared" si="23"/>
        <v>#NUM!</v>
      </c>
      <c r="J337" s="3" t="e">
        <f t="shared" si="46"/>
        <v>#NUM!</v>
      </c>
      <c r="K337" s="3" t="e">
        <f t="shared" si="24"/>
        <v>#NUM!</v>
      </c>
      <c r="L337" s="3">
        <f t="shared" si="25"/>
        <v>0</v>
      </c>
      <c r="M337" s="3" t="e">
        <f t="shared" si="26"/>
        <v>#NUM!</v>
      </c>
      <c r="N337" s="3">
        <f t="shared" si="27"/>
        <v>0</v>
      </c>
      <c r="O337" s="3" t="e">
        <f t="shared" si="28"/>
        <v>#NUM!</v>
      </c>
      <c r="P337" s="3">
        <f t="shared" si="29"/>
        <v>0</v>
      </c>
      <c r="Q337" s="3" t="e">
        <f t="shared" si="30"/>
        <v>#NUM!</v>
      </c>
      <c r="R337" s="3" t="e">
        <f t="shared" si="47"/>
        <v>#NUM!</v>
      </c>
      <c r="S337" s="3" t="e">
        <f t="shared" si="31"/>
        <v>#NUM!</v>
      </c>
      <c r="T337" s="3">
        <f t="shared" si="32"/>
        <v>0</v>
      </c>
      <c r="U337" s="3" t="e">
        <f t="shared" si="33"/>
        <v>#NUM!</v>
      </c>
      <c r="V337" s="3">
        <f t="shared" si="34"/>
        <v>0</v>
      </c>
      <c r="W337" s="3" t="e">
        <f t="shared" si="35"/>
        <v>#NUM!</v>
      </c>
      <c r="X337" s="3">
        <f t="shared" si="36"/>
        <v>0</v>
      </c>
      <c r="Y337" s="3" t="e">
        <f t="shared" si="37"/>
        <v>#NUM!</v>
      </c>
      <c r="Z337" s="3" t="e">
        <f t="shared" si="48"/>
        <v>#NUM!</v>
      </c>
      <c r="AA337" s="3" t="e">
        <f t="shared" si="38"/>
        <v>#NUM!</v>
      </c>
      <c r="AB337" s="3">
        <f t="shared" si="39"/>
        <v>0</v>
      </c>
      <c r="AC337" s="3" t="e">
        <f t="shared" si="40"/>
        <v>#NUM!</v>
      </c>
      <c r="AD337" s="3">
        <f t="shared" si="41"/>
        <v>0</v>
      </c>
      <c r="AE337" s="3" t="e">
        <f t="shared" si="42"/>
        <v>#NUM!</v>
      </c>
      <c r="AF337" s="3">
        <f t="shared" si="43"/>
        <v>0</v>
      </c>
      <c r="AG337" s="3" t="e">
        <f t="shared" si="44"/>
        <v>#NUM!</v>
      </c>
    </row>
    <row r="338" spans="2:33" ht="15.75" customHeight="1" x14ac:dyDescent="0.2">
      <c r="B338" s="3" t="e">
        <f t="shared" si="45"/>
        <v>#NUM!</v>
      </c>
      <c r="C338" s="3" t="e">
        <f t="shared" si="17"/>
        <v>#NUM!</v>
      </c>
      <c r="D338" s="3">
        <f t="shared" si="18"/>
        <v>0</v>
      </c>
      <c r="E338" s="3" t="e">
        <f t="shared" si="19"/>
        <v>#NUM!</v>
      </c>
      <c r="F338" s="3">
        <f t="shared" si="20"/>
        <v>0</v>
      </c>
      <c r="G338" s="3" t="e">
        <f t="shared" si="21"/>
        <v>#NUM!</v>
      </c>
      <c r="H338" s="3">
        <f t="shared" si="22"/>
        <v>0</v>
      </c>
      <c r="I338" s="3" t="e">
        <f t="shared" si="23"/>
        <v>#NUM!</v>
      </c>
      <c r="J338" s="3" t="e">
        <f t="shared" si="46"/>
        <v>#NUM!</v>
      </c>
      <c r="K338" s="3" t="e">
        <f t="shared" si="24"/>
        <v>#NUM!</v>
      </c>
      <c r="L338" s="3">
        <f t="shared" si="25"/>
        <v>0</v>
      </c>
      <c r="M338" s="3" t="e">
        <f t="shared" si="26"/>
        <v>#NUM!</v>
      </c>
      <c r="N338" s="3">
        <f t="shared" si="27"/>
        <v>0</v>
      </c>
      <c r="O338" s="3" t="e">
        <f t="shared" si="28"/>
        <v>#NUM!</v>
      </c>
      <c r="P338" s="3">
        <f t="shared" si="29"/>
        <v>0</v>
      </c>
      <c r="Q338" s="3" t="e">
        <f t="shared" si="30"/>
        <v>#NUM!</v>
      </c>
      <c r="R338" s="3" t="e">
        <f t="shared" si="47"/>
        <v>#NUM!</v>
      </c>
      <c r="S338" s="3" t="e">
        <f t="shared" si="31"/>
        <v>#NUM!</v>
      </c>
      <c r="T338" s="3">
        <f t="shared" si="32"/>
        <v>0</v>
      </c>
      <c r="U338" s="3" t="e">
        <f t="shared" si="33"/>
        <v>#NUM!</v>
      </c>
      <c r="V338" s="3">
        <f t="shared" si="34"/>
        <v>0</v>
      </c>
      <c r="W338" s="3" t="e">
        <f t="shared" si="35"/>
        <v>#NUM!</v>
      </c>
      <c r="X338" s="3">
        <f t="shared" si="36"/>
        <v>0</v>
      </c>
      <c r="Y338" s="3" t="e">
        <f t="shared" si="37"/>
        <v>#NUM!</v>
      </c>
      <c r="Z338" s="3" t="e">
        <f t="shared" si="48"/>
        <v>#NUM!</v>
      </c>
      <c r="AA338" s="3" t="e">
        <f t="shared" si="38"/>
        <v>#NUM!</v>
      </c>
      <c r="AB338" s="3">
        <f t="shared" si="39"/>
        <v>0</v>
      </c>
      <c r="AC338" s="3" t="e">
        <f t="shared" si="40"/>
        <v>#NUM!</v>
      </c>
      <c r="AD338" s="3">
        <f t="shared" si="41"/>
        <v>0</v>
      </c>
      <c r="AE338" s="3" t="e">
        <f t="shared" si="42"/>
        <v>#NUM!</v>
      </c>
      <c r="AF338" s="3">
        <f t="shared" si="43"/>
        <v>0</v>
      </c>
      <c r="AG338" s="3" t="e">
        <f t="shared" si="44"/>
        <v>#NUM!</v>
      </c>
    </row>
    <row r="339" spans="2:33" ht="15.75" customHeight="1" x14ac:dyDescent="0.2">
      <c r="B339" s="3" t="e">
        <f t="shared" si="45"/>
        <v>#NUM!</v>
      </c>
      <c r="C339" s="3" t="e">
        <f t="shared" si="17"/>
        <v>#NUM!</v>
      </c>
      <c r="D339" s="3">
        <f t="shared" si="18"/>
        <v>0</v>
      </c>
      <c r="E339" s="3" t="e">
        <f t="shared" si="19"/>
        <v>#NUM!</v>
      </c>
      <c r="F339" s="3">
        <f t="shared" si="20"/>
        <v>0</v>
      </c>
      <c r="G339" s="3" t="e">
        <f t="shared" si="21"/>
        <v>#NUM!</v>
      </c>
      <c r="H339" s="3">
        <f t="shared" si="22"/>
        <v>0</v>
      </c>
      <c r="I339" s="3" t="e">
        <f t="shared" si="23"/>
        <v>#NUM!</v>
      </c>
      <c r="J339" s="3" t="e">
        <f t="shared" si="46"/>
        <v>#NUM!</v>
      </c>
      <c r="K339" s="3" t="e">
        <f t="shared" si="24"/>
        <v>#NUM!</v>
      </c>
      <c r="L339" s="3">
        <f t="shared" si="25"/>
        <v>0</v>
      </c>
      <c r="M339" s="3" t="e">
        <f t="shared" si="26"/>
        <v>#NUM!</v>
      </c>
      <c r="N339" s="3">
        <f t="shared" si="27"/>
        <v>0</v>
      </c>
      <c r="O339" s="3" t="e">
        <f t="shared" si="28"/>
        <v>#NUM!</v>
      </c>
      <c r="P339" s="3">
        <f t="shared" si="29"/>
        <v>0</v>
      </c>
      <c r="Q339" s="3" t="e">
        <f t="shared" si="30"/>
        <v>#NUM!</v>
      </c>
      <c r="R339" s="3" t="e">
        <f t="shared" si="47"/>
        <v>#NUM!</v>
      </c>
      <c r="S339" s="3" t="e">
        <f t="shared" si="31"/>
        <v>#NUM!</v>
      </c>
      <c r="T339" s="3">
        <f t="shared" si="32"/>
        <v>0</v>
      </c>
      <c r="U339" s="3" t="e">
        <f t="shared" si="33"/>
        <v>#NUM!</v>
      </c>
      <c r="V339" s="3">
        <f t="shared" si="34"/>
        <v>0</v>
      </c>
      <c r="W339" s="3" t="e">
        <f t="shared" si="35"/>
        <v>#NUM!</v>
      </c>
      <c r="X339" s="3">
        <f t="shared" si="36"/>
        <v>0</v>
      </c>
      <c r="Y339" s="3" t="e">
        <f t="shared" si="37"/>
        <v>#NUM!</v>
      </c>
      <c r="Z339" s="3" t="e">
        <f t="shared" si="48"/>
        <v>#NUM!</v>
      </c>
      <c r="AA339" s="3" t="e">
        <f t="shared" si="38"/>
        <v>#NUM!</v>
      </c>
      <c r="AB339" s="3">
        <f t="shared" si="39"/>
        <v>0</v>
      </c>
      <c r="AC339" s="3" t="e">
        <f t="shared" si="40"/>
        <v>#NUM!</v>
      </c>
      <c r="AD339" s="3">
        <f t="shared" si="41"/>
        <v>0</v>
      </c>
      <c r="AE339" s="3" t="e">
        <f t="shared" si="42"/>
        <v>#NUM!</v>
      </c>
      <c r="AF339" s="3">
        <f t="shared" si="43"/>
        <v>0</v>
      </c>
      <c r="AG339" s="3" t="e">
        <f t="shared" si="44"/>
        <v>#NUM!</v>
      </c>
    </row>
    <row r="340" spans="2:33" ht="15.75" customHeight="1" x14ac:dyDescent="0.2"/>
    <row r="341" spans="2:33" ht="15.75" customHeight="1" x14ac:dyDescent="0.2"/>
    <row r="342" spans="2:33" ht="15.75" customHeight="1" x14ac:dyDescent="0.2"/>
    <row r="343" spans="2:33" ht="15.75" customHeight="1" x14ac:dyDescent="0.2"/>
    <row r="344" spans="2:33" ht="15.75" customHeight="1" x14ac:dyDescent="0.2"/>
    <row r="345" spans="2:33" ht="15.75" customHeight="1" x14ac:dyDescent="0.2"/>
    <row r="346" spans="2:33" ht="15.75" customHeight="1" x14ac:dyDescent="0.2"/>
    <row r="347" spans="2:33" ht="15.75" customHeight="1" x14ac:dyDescent="0.2"/>
    <row r="348" spans="2:33" ht="15.75" customHeight="1" x14ac:dyDescent="0.2"/>
    <row r="349" spans="2:33" ht="15.75" customHeight="1" x14ac:dyDescent="0.2"/>
    <row r="350" spans="2:33" ht="15.75" customHeight="1" x14ac:dyDescent="0.2"/>
    <row r="351" spans="2:33" ht="15.75" customHeight="1" x14ac:dyDescent="0.2"/>
    <row r="352" spans="2:33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S37" r:id="rId1" xr:uid="{00000000-0004-0000-0300-000000000000}"/>
    <hyperlink ref="S39" r:id="rId2" xr:uid="{00000000-0004-0000-0300-000001000000}"/>
    <hyperlink ref="S41" r:id="rId3" xr:uid="{00000000-0004-0000-0300-000002000000}"/>
  </hyperlinks>
  <pageMargins left="0.7" right="0.7" top="0.75" bottom="0.75" header="0" footer="0"/>
  <pageSetup orientation="portrait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BJ1000"/>
  <sheetViews>
    <sheetView tabSelected="1" zoomScale="125" zoomScaleNormal="100" workbookViewId="0">
      <selection activeCell="J8" sqref="J8"/>
    </sheetView>
  </sheetViews>
  <sheetFormatPr baseColWidth="10" defaultColWidth="14.5" defaultRowHeight="15" customHeight="1" x14ac:dyDescent="0.2"/>
  <cols>
    <col min="1" max="1" width="6.1640625" customWidth="1"/>
    <col min="2" max="2" width="6" customWidth="1"/>
    <col min="3" max="3" width="11" customWidth="1"/>
    <col min="4" max="4" width="10.5" customWidth="1"/>
    <col min="5" max="6" width="10.33203125" customWidth="1"/>
    <col min="7" max="7" width="8.6640625" customWidth="1"/>
    <col min="8" max="8" width="9.5" customWidth="1"/>
    <col min="9" max="9" width="12.33203125" customWidth="1"/>
    <col min="10" max="10" width="8.6640625" customWidth="1"/>
    <col min="11" max="11" width="6.33203125" customWidth="1"/>
    <col min="12" max="12" width="10.33203125" customWidth="1"/>
    <col min="13" max="13" width="11.5" customWidth="1"/>
    <col min="14" max="14" width="11.6640625" customWidth="1"/>
    <col min="15" max="15" width="10" customWidth="1"/>
    <col min="16" max="16" width="10.1640625" customWidth="1"/>
    <col min="17" max="17" width="7.33203125" customWidth="1"/>
    <col min="18" max="18" width="12.6640625" customWidth="1"/>
    <col min="19" max="19" width="7.83203125" customWidth="1"/>
    <col min="20" max="20" width="9.1640625" customWidth="1"/>
    <col min="21" max="22" width="6.6640625" customWidth="1"/>
    <col min="23" max="23" width="10.1640625" customWidth="1"/>
    <col min="24" max="24" width="11.6640625" customWidth="1"/>
    <col min="25" max="25" width="8.83203125" customWidth="1"/>
    <col min="26" max="26" width="10" customWidth="1"/>
    <col min="27" max="28" width="7.6640625" customWidth="1"/>
    <col min="29" max="29" width="17.1640625" customWidth="1"/>
    <col min="30" max="30" width="12.5" customWidth="1"/>
    <col min="31" max="31" width="10" customWidth="1"/>
    <col min="32" max="32" width="6.33203125" customWidth="1"/>
    <col min="33" max="33" width="10.33203125" customWidth="1"/>
    <col min="34" max="34" width="12.1640625" customWidth="1"/>
    <col min="35" max="35" width="10.5" customWidth="1"/>
    <col min="36" max="36" width="8.33203125" customWidth="1"/>
    <col min="37" max="38" width="14.6640625" customWidth="1"/>
    <col min="39" max="39" width="16.6640625" customWidth="1"/>
    <col min="40" max="40" width="16.83203125" customWidth="1"/>
    <col min="41" max="41" width="17.33203125" customWidth="1"/>
    <col min="42" max="42" width="14.83203125" customWidth="1"/>
    <col min="43" max="43" width="9.33203125" customWidth="1"/>
    <col min="44" max="44" width="13.1640625" customWidth="1"/>
    <col min="45" max="45" width="13" customWidth="1"/>
    <col min="46" max="47" width="15.5" customWidth="1"/>
    <col min="48" max="48" width="11.5" customWidth="1"/>
    <col min="49" max="49" width="12" customWidth="1"/>
    <col min="50" max="50" width="9.6640625" customWidth="1"/>
    <col min="51" max="51" width="9.33203125" customWidth="1"/>
    <col min="52" max="52" width="10.6640625" customWidth="1"/>
    <col min="53" max="53" width="13.5" customWidth="1"/>
    <col min="54" max="54" width="14.33203125" customWidth="1"/>
    <col min="55" max="55" width="13.6640625" customWidth="1"/>
    <col min="56" max="56" width="17.5" customWidth="1"/>
    <col min="57" max="57" width="11.5" customWidth="1"/>
    <col min="58" max="58" width="13.6640625" customWidth="1"/>
    <col min="59" max="59" width="12.33203125" customWidth="1"/>
    <col min="60" max="60" width="12.5" customWidth="1"/>
    <col min="61" max="61" width="13.1640625" customWidth="1"/>
    <col min="62" max="62" width="10.6640625" customWidth="1"/>
  </cols>
  <sheetData>
    <row r="2" spans="2:62" x14ac:dyDescent="0.2">
      <c r="B2" s="31" t="s">
        <v>26</v>
      </c>
      <c r="D2" s="3" t="s">
        <v>348</v>
      </c>
      <c r="L2" s="31" t="s">
        <v>30</v>
      </c>
      <c r="N2" s="3" t="s">
        <v>349</v>
      </c>
    </row>
    <row r="3" spans="2:62" x14ac:dyDescent="0.2">
      <c r="L3" s="31"/>
      <c r="N3" s="1"/>
    </row>
    <row r="4" spans="2:62" x14ac:dyDescent="0.2">
      <c r="L4" s="3" t="s">
        <v>350</v>
      </c>
      <c r="M4" s="20" t="s">
        <v>351</v>
      </c>
      <c r="N4" s="3" t="s">
        <v>352</v>
      </c>
      <c r="O4" s="3" t="s">
        <v>353</v>
      </c>
      <c r="P4" s="3" t="s">
        <v>315</v>
      </c>
      <c r="Q4" s="3" t="s">
        <v>315</v>
      </c>
      <c r="R4" s="20" t="s">
        <v>354</v>
      </c>
      <c r="S4" s="20" t="s">
        <v>355</v>
      </c>
      <c r="T4" s="3" t="s">
        <v>356</v>
      </c>
      <c r="U4" s="20" t="s">
        <v>318</v>
      </c>
      <c r="V4" s="20" t="s">
        <v>318</v>
      </c>
      <c r="W4" s="20" t="s">
        <v>357</v>
      </c>
      <c r="X4" s="3" t="s">
        <v>358</v>
      </c>
      <c r="AA4" s="20" t="s">
        <v>359</v>
      </c>
      <c r="AB4" s="20" t="s">
        <v>360</v>
      </c>
      <c r="AC4" s="20" t="s">
        <v>361</v>
      </c>
      <c r="AD4" s="20" t="s">
        <v>362</v>
      </c>
      <c r="AE4" s="3" t="s">
        <v>363</v>
      </c>
      <c r="AF4" s="3" t="s">
        <v>364</v>
      </c>
      <c r="AG4" s="3" t="s">
        <v>365</v>
      </c>
      <c r="AH4" s="3" t="s">
        <v>366</v>
      </c>
      <c r="AI4" s="3" t="s">
        <v>367</v>
      </c>
      <c r="AJ4" s="3" t="s">
        <v>368</v>
      </c>
      <c r="AK4" s="20" t="s">
        <v>369</v>
      </c>
      <c r="AL4" s="20" t="s">
        <v>369</v>
      </c>
      <c r="AM4" s="20" t="s">
        <v>370</v>
      </c>
      <c r="AN4" s="20" t="s">
        <v>370</v>
      </c>
      <c r="AO4" s="3" t="s">
        <v>371</v>
      </c>
      <c r="AP4" s="20" t="s">
        <v>372</v>
      </c>
      <c r="AQ4" s="3" t="s">
        <v>373</v>
      </c>
      <c r="AR4" s="3" t="s">
        <v>374</v>
      </c>
      <c r="AS4" s="3" t="s">
        <v>375</v>
      </c>
      <c r="AT4" s="3" t="s">
        <v>376</v>
      </c>
      <c r="AU4" s="3" t="s">
        <v>377</v>
      </c>
      <c r="AV4" s="3" t="s">
        <v>378</v>
      </c>
      <c r="AW4" s="3" t="s">
        <v>379</v>
      </c>
      <c r="AX4" s="3" t="s">
        <v>380</v>
      </c>
      <c r="AY4" s="20" t="s">
        <v>381</v>
      </c>
      <c r="AZ4" s="3" t="s">
        <v>382</v>
      </c>
      <c r="BA4" s="20" t="s">
        <v>383</v>
      </c>
      <c r="BB4" s="20" t="s">
        <v>384</v>
      </c>
      <c r="BC4" s="20" t="s">
        <v>385</v>
      </c>
      <c r="BD4" s="20" t="s">
        <v>386</v>
      </c>
      <c r="BE4" s="20" t="s">
        <v>387</v>
      </c>
      <c r="BF4" s="3" t="s">
        <v>388</v>
      </c>
      <c r="BG4" s="3" t="s">
        <v>389</v>
      </c>
      <c r="BH4" s="3" t="s">
        <v>390</v>
      </c>
      <c r="BI4" s="3" t="s">
        <v>391</v>
      </c>
      <c r="BJ4" s="20" t="s">
        <v>392</v>
      </c>
    </row>
    <row r="5" spans="2:62" x14ac:dyDescent="0.2">
      <c r="E5" s="3" t="s">
        <v>393</v>
      </c>
      <c r="H5" s="6">
        <v>1.5E-3</v>
      </c>
      <c r="K5" s="3" t="s">
        <v>394</v>
      </c>
      <c r="L5" s="3" t="s">
        <v>395</v>
      </c>
      <c r="M5" s="20" t="s">
        <v>396</v>
      </c>
      <c r="N5" s="3" t="s">
        <v>397</v>
      </c>
      <c r="O5" s="3" t="s">
        <v>398</v>
      </c>
      <c r="P5" s="3" t="s">
        <v>399</v>
      </c>
      <c r="Q5" s="3" t="s">
        <v>400</v>
      </c>
      <c r="R5" s="20" t="s">
        <v>401</v>
      </c>
      <c r="S5" s="20" t="s">
        <v>402</v>
      </c>
      <c r="T5" s="3" t="s">
        <v>403</v>
      </c>
      <c r="U5" s="20" t="s">
        <v>404</v>
      </c>
      <c r="V5" s="20" t="s">
        <v>405</v>
      </c>
      <c r="W5" s="20" t="s">
        <v>1345</v>
      </c>
      <c r="X5" s="3" t="s">
        <v>407</v>
      </c>
      <c r="Y5" s="20" t="s">
        <v>408</v>
      </c>
      <c r="Z5" s="3" t="s">
        <v>252</v>
      </c>
      <c r="AA5" s="20" t="s">
        <v>409</v>
      </c>
      <c r="AB5" s="20" t="s">
        <v>409</v>
      </c>
      <c r="AC5" s="20" t="s">
        <v>410</v>
      </c>
      <c r="AD5" s="20" t="s">
        <v>411</v>
      </c>
      <c r="AE5" s="3" t="s">
        <v>412</v>
      </c>
      <c r="AF5" s="3" t="s">
        <v>413</v>
      </c>
      <c r="AG5" s="3" t="s">
        <v>414</v>
      </c>
      <c r="AH5" s="3" t="s">
        <v>415</v>
      </c>
      <c r="AI5" s="3" t="s">
        <v>414</v>
      </c>
      <c r="AJ5" s="3" t="s">
        <v>416</v>
      </c>
      <c r="AK5" s="20" t="s">
        <v>417</v>
      </c>
      <c r="AL5" s="20" t="s">
        <v>418</v>
      </c>
      <c r="AM5" s="20" t="s">
        <v>419</v>
      </c>
      <c r="AN5" s="20" t="s">
        <v>418</v>
      </c>
      <c r="AO5" s="3" t="s">
        <v>420</v>
      </c>
      <c r="AP5" s="20" t="s">
        <v>421</v>
      </c>
      <c r="AQ5" s="3" t="s">
        <v>413</v>
      </c>
      <c r="AR5" s="3" t="s">
        <v>418</v>
      </c>
      <c r="AS5" s="3" t="s">
        <v>401</v>
      </c>
      <c r="AT5" s="3" t="s">
        <v>422</v>
      </c>
      <c r="AU5" s="3" t="s">
        <v>422</v>
      </c>
      <c r="AV5" s="3" t="s">
        <v>423</v>
      </c>
      <c r="AW5" s="3" t="s">
        <v>424</v>
      </c>
      <c r="AX5" s="3" t="s">
        <v>425</v>
      </c>
      <c r="AY5" s="20" t="s">
        <v>426</v>
      </c>
      <c r="AZ5" s="3" t="s">
        <v>427</v>
      </c>
      <c r="BA5" s="20" t="s">
        <v>428</v>
      </c>
      <c r="BB5" s="20" t="s">
        <v>429</v>
      </c>
      <c r="BC5" s="20" t="s">
        <v>430</v>
      </c>
      <c r="BD5" s="20" t="s">
        <v>431</v>
      </c>
      <c r="BE5" s="20" t="s">
        <v>432</v>
      </c>
      <c r="BF5" s="3" t="s">
        <v>433</v>
      </c>
      <c r="BG5" s="3" t="s">
        <v>434</v>
      </c>
      <c r="BH5" s="3" t="s">
        <v>435</v>
      </c>
      <c r="BI5" s="3" t="s">
        <v>436</v>
      </c>
      <c r="BJ5" s="20" t="s">
        <v>437</v>
      </c>
    </row>
    <row r="6" spans="2:62" x14ac:dyDescent="0.2">
      <c r="K6" s="3" t="s">
        <v>288</v>
      </c>
      <c r="L6" s="40">
        <v>0.73</v>
      </c>
      <c r="M6" s="23">
        <f>L6/318</f>
        <v>2.2955974842767293E-3</v>
      </c>
      <c r="N6" s="34"/>
      <c r="O6" s="34"/>
      <c r="P6" s="23">
        <f>IF(OR(N6&gt;0,O6&gt;0),IF(N6+O6&gt;1,"ERROR",IF(L6&gt;0.01,IF(1/(O6+(1-(O6+N6))/3.5+N6/7.8)&gt;3.5,(0.0592*(6.349*(O6+(1-(O6+N6))/3.5+N6/7.8)-0.814)+0.0975)*LOG10(L6)^2+(0.2337*(6.349*(O6+(1-(O6+N6))/3.5+N6/7.8)-0.814)+0.4938)*LOG10(L6)+0.3102*(6.349*(O6+(1-(O6+N6))/3.5+N6/7.8)-0.814)+0.7932,(0.0912*(1.4*(O6+(1-(O6+N6))/3.5+N6/7.8)-0.4)+0.1603)*LOG10(L6)^2+(0.333*(1.4*(O6+(1-(O6+N6))/3.5+N6/7.8)-0.4)+0.7387)*LOG10(L6)+0.4639*(1.4*(O6+(1-(O6+N6))/3.5+N6/7.8)-0.4)+1.1193),((0.75*L6*5.972*10^27)/(PI()/(O6+(1-(N6+O6))/3.5+N6/7.8)))^(1/3)/637100000)),IF(L6&lt;2.04,1.008*L6^0.279,IF(L6&lt;132,0.808*L6^0.589,17.745*L6^-0.044)))</f>
        <v>0.9232676315551881</v>
      </c>
      <c r="Q6" s="34"/>
      <c r="R6" s="23">
        <f t="shared" ref="R6:R101" si="0">IF(Q6&gt;0,Q6,P6)^2</f>
        <v>0.85242311947752658</v>
      </c>
      <c r="S6" s="23">
        <f>(L6*5.972*10^24)/((4/3)*PI()*((IF(Q6&gt;0,Q6,P6)*6371000)^3))/1000</f>
        <v>5.113854936949866</v>
      </c>
      <c r="T6" s="35">
        <v>1.373</v>
      </c>
      <c r="U6" s="23">
        <f t="shared" ref="U6:U101" si="1">365.24*V6</f>
        <v>159.16082335209529</v>
      </c>
      <c r="V6" s="23">
        <f>SQRT((ABS(T6)^3)/($F$8+$H$8+L6/333000))</f>
        <v>0.43577051624163643</v>
      </c>
      <c r="W6" s="23"/>
      <c r="X6" s="35">
        <v>377.3</v>
      </c>
      <c r="Y6" s="23">
        <f t="shared" ref="Y6:Y101" si="2">U6/(ABS(X6)/24)</f>
        <v>10.124197615823713</v>
      </c>
      <c r="Z6" s="35">
        <v>1</v>
      </c>
      <c r="AA6" s="23">
        <f t="shared" ref="AA6:AA101" si="3">ABS(T6)*(1-Z6)</f>
        <v>0</v>
      </c>
      <c r="AB6" s="23">
        <f t="shared" ref="AB6:AB101" si="4">ABS(T6)*(Z6+1)</f>
        <v>2.746</v>
      </c>
      <c r="AC6" s="23"/>
      <c r="AD6" s="23">
        <f>ABS(T6)*(L6/(($F$8+$H$8)*3*333000))^(1/3)*1.496*10^8</f>
        <v>774502.16503398574</v>
      </c>
      <c r="AE6" s="23">
        <f>ROUND(2.44*1737*(L6/0.012)^(1/3),0)</f>
        <v>16669</v>
      </c>
      <c r="AF6" s="35"/>
      <c r="AG6" s="23" t="e">
        <f t="shared" ref="AG6:AG101" si="5">ROUND((IF($H$18&gt;0,$H$18,$G$18)*(3.846*10^26)*(1-AF6)/(IF(AND(X6=0,NOT(ISBLANK(X6))),8,16)*PI()*(5.6703/10^8)*(ABS(T6)*(1+(Z6^2)/8+(21/512)*Z6^4)*149.6*10^9)^2))^0.25,0)</f>
        <v>#NUM!</v>
      </c>
      <c r="AH6" s="35"/>
      <c r="AI6" s="23" t="e">
        <f t="shared" ref="AI6:AI101" si="6">4.809-222*LN(AH6)-68.44*LN(AH6)^2-6.737*LN(AH6)^3-0.206*LN(AH6)^4+1414*LN(AH6)*AP6+446.4*LN(AH6)^2*AP6+44.41*LN(AH6)^3*AP6+1.364*LN(AH6)^4*AP6-2964*LN(AH6)*AP6^2-978.4*LN(AH6)^2*AP6^2-98.86*LN(AH6)^3*AP6^2-3.059*LN(AH6)^4*AP6^2+2655*LN(AH6)*AP6^3+907.5*LN(AH6)^2*AP6^3+92.87*LN(AH6)^3*AP6^3+2.892*LN(AH6)^4*AP6^3-868.4*LN(AH6)*AP6^4-304.6*LN(AH6)^2*AP6^4-31.48*LN(AH6)^3*AP6^4-0.985*LN(AH6)^4*AP6^4+1045*AP6-1496*AP6^2+1064*AP6^3-281.1*AP6^4</f>
        <v>#NUM!</v>
      </c>
      <c r="AJ6" s="36" t="e">
        <f>AH8=IF(ABS(T6)&gt;0,IF(ABS(T6)&lt;(2.44*(P6*(4.26/10^5))*((($F$8+$H$8)*333000)/L6)^(1/3)),"Roche",IF(ABS(T6)&lt;$F$24,"Melting",IF(ABS(T6)&lt;$F$25,"Hot",IF(ABS(T6)&lt;$F$26,"Low-hum",IF(ABS(T6)&lt;$F$27,"Slow-rot",IF(ABS(T6)&lt;$F$28,"Opt in",IF(ABS(T6)&lt;$F$29,"Ideal",IF(ABS(T6)&lt;$F$30,"Opt out",IF(ABS(T6)&lt;$F$31,"Dry/H2",IF(ABS(T6)&lt;$F$32,"High-H2","Frozen")))))))))),"N/A")</f>
        <v>#NUM!</v>
      </c>
      <c r="AK6" s="23">
        <f t="shared" ref="AK6:AK101" si="7">360*ASIN(0.004650467*IF($F$12&gt;0,$F$12,$E$12)/ABS(T6))/PI()</f>
        <v>2.4864348470843942</v>
      </c>
      <c r="AL6" s="23" t="e">
        <f t="shared" ref="AL6:AL101" si="8">ROUND(IF($F$11&gt;0,$F$17,$E$17)-5+(5*LOG10(T6/206266)),1)</f>
        <v>#NUM!</v>
      </c>
      <c r="AM6" s="23">
        <f t="shared" ref="AM6:AM101" si="9">360*ASIN(0.004650467*IF($H$12&gt;0,$H$12,$G$12)/ABS(T6))/PI()</f>
        <v>0</v>
      </c>
      <c r="AN6" s="23" t="e">
        <f t="shared" ref="AN6:AN101" si="10">ROUND(IF($H$11&gt;0,$H$17,$G$17)-5+(5*LOG10(ABS(T6)/206266)),1)</f>
        <v>#NUM!</v>
      </c>
      <c r="AO6" s="23" t="e">
        <f t="shared" ref="AO6:AO101" si="11">10^((-14.18-AL6)/2.5)+IF(ISERROR(AN6),0,10^((-14.18-AN6)/2.5))</f>
        <v>#NUM!</v>
      </c>
      <c r="AP6" s="23" t="e">
        <f t="shared" ref="AP6:AP101" si="12">IF($H$18&gt;0,$H$18,$G$18)/(SQRT(1-Z6^2)*ABS(T6)^2)</f>
        <v>#DIV/0!</v>
      </c>
      <c r="AQ6" s="34"/>
      <c r="AR6" s="23" t="e">
        <f t="shared" ref="AR6:AR101" si="13">$H$19-31.572+5*LOG10(23481/(IF(Q6&gt;0,Q6,P6)*SQRT(IF(AQ6&gt;0,AQ6,AF6))))</f>
        <v>#NUM!</v>
      </c>
      <c r="AS6" s="35"/>
      <c r="AT6" s="23">
        <f t="shared" ref="AT6:AT37" si="14">(L6*5.97*10^24)*(1-(O6+N6))*AS6*((2.92/10^5)*(4.64/10^7)*EXP(-0.495*$H$5)+(2.64/10^5)*(1.55/10^7)*EXP(-0.0499*$H$5)+(5.69/10^4)*(1.64/10^8)*EXP(-0.99*$H$5)+(9.46/10^5)*(6.24/10^8)*EXP(-0.154*$H$5))/(4*PI()*(IF(Q6&gt;0,Q6,P6)*6371000)^2)</f>
        <v>0</v>
      </c>
      <c r="AU6" s="23">
        <f t="shared" ref="AU6:AU37" si="15">(5.97*10^24)*L6*(1.2/10^11)*EXP(-0.3391*$H$5)/(4*PI()*(IF(Q6&gt;0,Q6,P6)*6371000)^2)</f>
        <v>0.12022014267815898</v>
      </c>
      <c r="AV6" s="23">
        <f t="shared" ref="AV6:AV101" si="16">(63/16*PI())*(6.67408*10^-11)^1.5*(($F$8+$H$8)*1.98847*10^30)^2.5*(IF(Q6&gt;0,Q6,P6)*6371000)^3*Z6^2/(500*(ABS(T6)*1.496*10^11)^7.5)</f>
        <v>1.5018081595770272E-3</v>
      </c>
      <c r="AW6" s="23">
        <f t="shared" ref="AW6:AW101" si="17">AT6+AU6+AV6</f>
        <v>0.121721950837736</v>
      </c>
      <c r="AX6" s="36" t="str">
        <f t="shared" ref="AX6:AX101" si="18">IF(AW6&gt;2,"Io",IF(AW6&gt;0.19,"Opt high",IF(AW6&gt;0.067,"Ideal",IF(AW6&gt;0.04,"Opt low", "Stagnant"))))</f>
        <v>Ideal</v>
      </c>
      <c r="AY6" s="23">
        <f>L6/IF(Q6&gt;0,Q6,P6)^2</f>
        <v>0.85638221596739061</v>
      </c>
      <c r="AZ6" s="23">
        <f>((P6^4/(T6*23481)^3)*($F$8+$H$8)*333000/L6)*1000</f>
        <v>1.3482371577279242E-4</v>
      </c>
      <c r="BA6" s="23">
        <f>SQRT((6.67408/10^11)*L6*(5.97*10^24)/(6371000*IF(Q6&gt;0,Q6,P6)))/1000</f>
        <v>7.0319648643189874</v>
      </c>
      <c r="BB6" s="23">
        <f t="shared" ref="BB6:BB101" si="19">BA6*SQRT(2)</f>
        <v>9.9447000812509945</v>
      </c>
      <c r="BC6" s="23">
        <f t="shared" ref="BC6:BC101" si="20">24*(IF(X6=0,U6,U6/(U6/(ABS(X6)/24)+(IF(X6&gt;0,1,-1)))))</f>
        <v>343.38294701064046</v>
      </c>
      <c r="BD6" s="23">
        <f>((((6.67408/10^11)*L6*5.972*10^24*(BC6*3600)^2)/(4*PI()^2))^(1/3))/1000-IF(Q6&gt;0,Q6,P6)*6371</f>
        <v>218271.39732681046</v>
      </c>
      <c r="BE6" s="32">
        <f>SQRT(((6.67408/10^11)*($F$8+$H$8+L6/333000)*1.988*10^30)/(ABS(T6)*1.496*10^11))/1000</f>
        <v>93.831960734226755</v>
      </c>
      <c r="BF6" s="23" t="e">
        <f t="shared" ref="BF6:BF101" si="21">ROUND(108*8.31446*AI6/(1000*BB6^2),1)</f>
        <v>#NUM!</v>
      </c>
      <c r="BG6" s="4"/>
      <c r="BH6" s="35"/>
      <c r="BI6" s="23" t="e">
        <f t="shared" ref="BI6:BI101" si="22">-214600*LN(0.000001/BG6)/(AY6*BH6)</f>
        <v>#DIV/0!</v>
      </c>
      <c r="BJ6" s="32">
        <f t="shared" ref="BJ6:BJ101" si="23">IF(OR(Q6&gt;0,P6&gt;0),SQRT(0.0018*(2*6371*IF(Q6&gt;0,Q6,P6)+0.0018)),0)</f>
        <v>4.601706241199798</v>
      </c>
    </row>
    <row r="7" spans="2:62" x14ac:dyDescent="0.2">
      <c r="E7" s="3" t="s">
        <v>322</v>
      </c>
      <c r="G7" s="3" t="s">
        <v>323</v>
      </c>
      <c r="K7" s="3" t="s">
        <v>289</v>
      </c>
      <c r="L7" s="125">
        <v>3.5</v>
      </c>
      <c r="M7" s="25">
        <f>L7/318</f>
        <v>1.10062893081761E-2</v>
      </c>
      <c r="N7" s="124"/>
      <c r="O7" s="38"/>
      <c r="P7" s="25">
        <f>IF(OR(N7&gt;0,O7&gt;0),IF(N7+O7&gt;1,"ERROR",IF(L7&gt;0.01,IF(1/(O7+(1-(O7+N7))/3.5+N7/7.8)&gt;3.5,(0.0592*(6.349*(O7+(1-(O7+N7))/3.5+N7/7.8)-0.814)+0.0975)*LOG10(L7)^2+(0.2337*(6.349*(O7+(1-(O7+N7))/3.5+N7/7.8)-0.814)+0.4938)*LOG10(L7)+0.3102*(6.349*(O7+(1-(O7+N7))/3.5+N7/7.8)-0.814)+0.7932,(0.0912*(1.4*(O7+(1-(O7+N7))/3.5+N7/7.8)-0.4)+0.1603)*LOG10(L7)^2+(0.333*(1.4*(O7+(1-(O7+N7))/3.5+N7/7.8)-0.4)+0.7387)*LOG10(L7)+0.4639*(1.4*(O7+(1-(O7+N7))/3.5+N7/7.8)-0.4)+1.1193),((0.75*L7*5.972*10^27)/(PI()/(O7+(1-(N7+O7))/3.5+N7/7.8)))^(1/3)/637100000)),IF(L7&lt;2.04,1.008*L7^0.279,IF(L7&lt;132,0.808*L7^0.589,17.745*L7^-0.044)))</f>
        <v>1.6899250316535399</v>
      </c>
      <c r="Q7" s="38"/>
      <c r="R7" s="25">
        <f t="shared" si="0"/>
        <v>2.8558466126092177</v>
      </c>
      <c r="S7" s="25">
        <f>(L7*5.97*10^24)/((4/3)*PI()*((IF(Q7&gt;0,Q7,P7)*6371000)^3))/1000</f>
        <v>3.9969492524132786</v>
      </c>
      <c r="T7" s="39">
        <v>5.0449999999999999</v>
      </c>
      <c r="U7" s="25">
        <f t="shared" si="1"/>
        <v>1121.0422859992384</v>
      </c>
      <c r="V7" s="25">
        <f>SQRT((ABS(T7)^3)/($F$8+$H$8+L7/333000))</f>
        <v>3.0693305388217018</v>
      </c>
      <c r="W7" s="25">
        <f t="shared" ref="W7:W101" si="24">V7/V6</f>
        <v>7.0434561872004808</v>
      </c>
      <c r="X7" s="39">
        <v>464.4</v>
      </c>
      <c r="Y7" s="25">
        <f t="shared" si="2"/>
        <v>57.935001860425764</v>
      </c>
      <c r="Z7" s="39">
        <v>0.4</v>
      </c>
      <c r="AA7" s="25">
        <f t="shared" si="3"/>
        <v>3.0269999999999997</v>
      </c>
      <c r="AB7" s="25">
        <f t="shared" si="4"/>
        <v>7.0629999999999997</v>
      </c>
      <c r="AC7" s="25">
        <f>IF(AA7&gt;0,(AA7-AB6)/(0.5*(AA7+AB6)*((L7+L6)/(($F$8+$H$8)*10^6))^(1/3)),"N/A")</f>
        <v>14.378709875811641</v>
      </c>
      <c r="AD7" s="25">
        <f>ABS(T7)*(L7/(($F$8+$H$8)*3*333000))^(1/3)*1.496*10^8</f>
        <v>4798752.2733211303</v>
      </c>
      <c r="AE7" s="25">
        <f>ROUND(2.44*1737*(L7/0.012)^(1/3),0)</f>
        <v>28107</v>
      </c>
      <c r="AF7" s="39"/>
      <c r="AG7" s="25" t="e">
        <f t="shared" si="5"/>
        <v>#NUM!</v>
      </c>
      <c r="AH7" s="39"/>
      <c r="AI7" s="25" t="e">
        <f t="shared" si="6"/>
        <v>#NUM!</v>
      </c>
      <c r="AJ7" s="36" t="e">
        <f>IF(ABS(T7)&gt;0,IF(ABS(T7)&lt;(2.44*(P7*(4.26/10^5))*((($F$8+$H$8)*333000)/L7)^(1/3)),"Roche",IF(ABS(T7)&lt;$F$24,"Melting",IF(ABS(T7)&lt;$F$25,"Hot",IF(ABS(T7)&lt;$F$26,"Low-hum",IF(ABS(T7)&lt;$F$27,"Slow-rot",IF(ABS(T7)&lt;$F$28,"Opt in",IF(ABS(T7)&lt;$F$29,"Ideal",IF(ABS(T7)&lt;$F$30,"Opt out",IF(ABS(T7)&lt;$F$31,"Dry/H2",IF(ABS(T7)&lt;$F$32,"High-H2","Frozen")))))))))),"N/A")</f>
        <v>#NUM!</v>
      </c>
      <c r="AK7" s="25">
        <f t="shared" si="7"/>
        <v>0.67663567986836604</v>
      </c>
      <c r="AL7" s="25" t="e">
        <f t="shared" si="8"/>
        <v>#NUM!</v>
      </c>
      <c r="AM7" s="25">
        <f t="shared" si="9"/>
        <v>0</v>
      </c>
      <c r="AN7" s="25" t="e">
        <f t="shared" si="10"/>
        <v>#NUM!</v>
      </c>
      <c r="AO7" s="25" t="e">
        <f t="shared" si="11"/>
        <v>#NUM!</v>
      </c>
      <c r="AP7" s="25">
        <f t="shared" si="12"/>
        <v>-441.27485639700797</v>
      </c>
      <c r="AQ7" s="38"/>
      <c r="AR7" s="25" t="e">
        <f t="shared" si="13"/>
        <v>#NUM!</v>
      </c>
      <c r="AS7" s="39"/>
      <c r="AT7" s="25">
        <f>(L7*5.97*10^24)*(1-(O7+N7))*AS7*((2.92/10^5)*(4.64/10^7)*EXP(-0.495*$H$5)+(2.64/10^5)*(1.55/10^7)*EXP(-0.0499*$H$5)+(5.69/10^4)*(1.64/10^8)*EXP(-0.99*$H$5)+(9.46/10^5)*(6.24/10^8)*EXP(-0.154*$H$5))/(4*PI()*(IF(Q7&gt;0,Q7,P7)*6371000)^2)</f>
        <v>0</v>
      </c>
      <c r="AU7" s="25">
        <f>(5.97*10^24)*L7*(1.2/10^11)*EXP(-0.3391*$H$5)/(4*PI()*(IF(Q7&gt;0,Q7,P7)*6371000)^2)</f>
        <v>0.17204528128773966</v>
      </c>
      <c r="AV7" s="25">
        <f t="shared" si="16"/>
        <v>8.5001028113192643E-8</v>
      </c>
      <c r="AW7" s="25">
        <f t="shared" si="17"/>
        <v>0.17204536628876776</v>
      </c>
      <c r="AX7" s="36" t="str">
        <f t="shared" si="18"/>
        <v>Ideal</v>
      </c>
      <c r="AY7" s="25">
        <f>L7/IF(Q7&gt;0,Q7,P7)^2</f>
        <v>1.2255560171007425</v>
      </c>
      <c r="AZ7" s="25">
        <f>((P7^4/(T7*23481)^3)*($F$8+$H$8)*333000/L7)*1000</f>
        <v>6.3622176661326591E-6</v>
      </c>
      <c r="BA7" s="25">
        <f>SQRT((6.67408/10^11)*L7*(5.97*10^24)/(6371000*IF(Q7&gt;0,Q7,P7)))/1000</f>
        <v>11.380972391145463</v>
      </c>
      <c r="BB7" s="25">
        <f t="shared" si="19"/>
        <v>16.095125508551668</v>
      </c>
      <c r="BC7" s="25">
        <f t="shared" si="20"/>
        <v>456.52013259794529</v>
      </c>
      <c r="BD7" s="25">
        <f>((((6.67408/10^11)*L7*5.972*10^24*(BC7*3600)^2)/(4*PI()^2))^(1/3))/1000-IF(Q7&gt;0,Q7,P7)*6371</f>
        <v>446232.00937380281</v>
      </c>
      <c r="BE7" s="33">
        <f>SQRT(((6.67408/10^11)*($F$8+$H$8+L7/333000)*1.988*10^30)/(ABS(T7)*1.496*10^11))/1000</f>
        <v>48.9503281330731</v>
      </c>
      <c r="BF7" s="25" t="e">
        <f t="shared" si="21"/>
        <v>#NUM!</v>
      </c>
      <c r="BG7" s="5"/>
      <c r="BH7" s="39"/>
      <c r="BI7" s="25" t="e">
        <f t="shared" si="22"/>
        <v>#DIV/0!</v>
      </c>
      <c r="BJ7" s="33">
        <f t="shared" si="23"/>
        <v>6.2257086179801995</v>
      </c>
    </row>
    <row r="8" spans="2:62" x14ac:dyDescent="0.2">
      <c r="B8" s="3" t="s">
        <v>438</v>
      </c>
      <c r="F8" s="4">
        <v>13.63</v>
      </c>
      <c r="H8" s="6"/>
      <c r="K8" s="3" t="s">
        <v>290</v>
      </c>
      <c r="L8" s="40">
        <v>0.27</v>
      </c>
      <c r="M8" s="23">
        <f>L8/318</f>
        <v>8.49056603773585E-4</v>
      </c>
      <c r="N8" s="34"/>
      <c r="O8" s="34"/>
      <c r="P8" s="23">
        <f>IF(OR(N8&gt;0,O8&gt;0),IF(N8+O8&gt;1,"ERROR",IF(L8&gt;0.01,IF(1/(O8+(1-(O8+N8))/3.5+N8/7.8)&gt;3.5,(0.0592*(6.349*(O8+(1-(O8+N8))/3.5+N8/7.8)-0.814)+0.0975)*LOG10(L8)^2+(0.2337*(6.349*(O8+(1-(O8+N8))/3.5+N8/7.8)-0.814)+0.4938)*LOG10(L8)+0.3102*(6.349*(O8+(1-(O8+N8))/3.5+N8/7.8)-0.814)+0.7932,(0.0912*(1.4*(O8+(1-(O8+N8))/3.5+N8/7.8)-0.4)+0.1603)*LOG10(L8)^2+(0.333*(1.4*(O8+(1-(O8+N8))/3.5+N8/7.8)-0.4)+0.7387)*LOG10(L8)+0.4639*(1.4*(O8+(1-(O8+N8))/3.5+N8/7.8)-0.4)+1.1193),((0.75*L8*5.972*10^27)/(PI()/(O8+(1-(N8+O8))/3.5+N8/7.8)))^(1/3)/637100000)),IF(L8&lt;2.04,1.008*L8^0.279,IF(L8&lt;132,0.808*L8^0.589,17.745*L8^-0.044)))</f>
        <v>0.69953753495311166</v>
      </c>
      <c r="Q8" s="34"/>
      <c r="R8" s="23">
        <f t="shared" si="0"/>
        <v>0.48935276280827594</v>
      </c>
      <c r="S8" s="23">
        <f>(L8*5.97*10^24)/((4/3)*PI()*((IF(Q8&gt;0,Q8,P8)*6371000)^3))/1000</f>
        <v>4.3470396733846322</v>
      </c>
      <c r="T8" s="35">
        <v>14.29</v>
      </c>
      <c r="U8" s="23">
        <f t="shared" si="1"/>
        <v>5344.1511937664181</v>
      </c>
      <c r="V8" s="23">
        <f>SQRT((ABS(T8)^3)/($F$8+$H$8+L8/333000))</f>
        <v>14.631889151698658</v>
      </c>
      <c r="W8" s="23">
        <f t="shared" si="24"/>
        <v>4.7671272176882438</v>
      </c>
      <c r="X8" s="35">
        <v>285.8</v>
      </c>
      <c r="Y8" s="23">
        <f t="shared" si="2"/>
        <v>448.77406805596235</v>
      </c>
      <c r="Z8" s="35">
        <v>0.26100000000000001</v>
      </c>
      <c r="AA8" s="23">
        <f t="shared" si="3"/>
        <v>10.560309999999999</v>
      </c>
      <c r="AB8" s="23">
        <f t="shared" si="4"/>
        <v>18.019690000000001</v>
      </c>
      <c r="AC8" s="23">
        <f>IF(AA8&gt;0,(AA8-AB7)/(0.5*(AA8+AB7)*((L8+L7)/(($F$8+$H$8)*10^6))^(1/3)),"N/A")</f>
        <v>60.915546743782905</v>
      </c>
      <c r="AD8" s="23">
        <f>ABS(T8)*(L8/(($F$8+$H$8)*3*333000))^(1/3)*1.496*10^8</f>
        <v>5786260.239807494</v>
      </c>
      <c r="AE8" s="23">
        <f>ROUND(2.44*1737*(L8/0.012)^(1/3),0)</f>
        <v>11965</v>
      </c>
      <c r="AF8" s="35"/>
      <c r="AG8" s="23" t="e">
        <f t="shared" si="5"/>
        <v>#NUM!</v>
      </c>
      <c r="AH8" s="35"/>
      <c r="AI8" s="23" t="e">
        <f t="shared" si="6"/>
        <v>#NUM!</v>
      </c>
      <c r="AJ8" s="36" t="e">
        <f>IF(ABS(T8)&gt;0,IF(ABS(T8)&lt;(2.44*(P8*(4.26/10^5))*((($F$8+$H$8)*333000)/L8)^(1/3)),"Roche",IF(ABS(T8)&lt;$F$24,"Melting",IF(ABS(T8)&lt;$F$25,"Hot",IF(ABS(T8)&lt;$F$26,"Low-hum",IF(ABS(T8)&lt;$F$27,"Slow-rot",IF(ABS(T8)&lt;$F$28,"Opt in",IF(ABS(T8)&lt;$F$29,"Ideal",IF(ABS(T8)&lt;$F$30,"Opt out",IF(ABS(T8)&lt;$F$31,"Dry/H2",IF(ABS(T8)&lt;$F$32,"High-H2","Frozen")))))))))),"N/A")</f>
        <v>#NUM!</v>
      </c>
      <c r="AK8" s="23">
        <f t="shared" si="7"/>
        <v>0.23888101054472274</v>
      </c>
      <c r="AL8" s="23" t="e">
        <f t="shared" si="8"/>
        <v>#NUM!</v>
      </c>
      <c r="AM8" s="23">
        <f t="shared" si="9"/>
        <v>0</v>
      </c>
      <c r="AN8" s="23" t="e">
        <f t="shared" si="10"/>
        <v>#NUM!</v>
      </c>
      <c r="AO8" s="23" t="e">
        <f t="shared" si="11"/>
        <v>#NUM!</v>
      </c>
      <c r="AP8" s="23">
        <f t="shared" si="12"/>
        <v>-52.218807092042063</v>
      </c>
      <c r="AQ8" s="34"/>
      <c r="AR8" s="23" t="e">
        <f t="shared" si="13"/>
        <v>#NUM!</v>
      </c>
      <c r="AS8" s="35"/>
      <c r="AT8" s="23">
        <f>(L8*5.97*10^24)*(1-(O8+N8))*AS8*((2.92/10^5)*(4.64/10^7)*EXP(-0.495*$H$5)+(2.64/10^5)*(1.55/10^7)*EXP(-0.0499*$H$5)+(5.69/10^4)*(1.64/10^8)*EXP(-0.99*$H$5)+(9.46/10^5)*(6.24/10^8)*EXP(-0.154*$H$5))/(4*PI()*(IF(Q8&gt;0,Q8,P8)*6371000)^2)</f>
        <v>0</v>
      </c>
      <c r="AU8" s="23">
        <f>(5.97*10^24)*L8*(1.2/10^11)*EXP(-0.3391*$H$5)/(4*PI()*(IF(Q8&gt;0,Q8,P8)*6371000)^2)</f>
        <v>7.7455331790600782E-2</v>
      </c>
      <c r="AV8" s="23">
        <f t="shared" si="16"/>
        <v>1.0426367398670048E-12</v>
      </c>
      <c r="AW8" s="23">
        <f t="shared" si="17"/>
        <v>7.745533179164342E-2</v>
      </c>
      <c r="AX8" s="36" t="str">
        <f t="shared" si="18"/>
        <v>Ideal</v>
      </c>
      <c r="AY8" s="23">
        <f>L8/IF(Q8&gt;0,Q8,P8)^2</f>
        <v>0.5517492094057791</v>
      </c>
      <c r="AZ8" s="23">
        <f>((P8^4/(T8*23481)^3)*($F$8+$H$8)*333000/L8)*1000</f>
        <v>1.065550316537339E-7</v>
      </c>
      <c r="BA8" s="23">
        <f>SQRT((6.67408/10^11)*L8*(5.97*10^24)/(6371000*IF(Q8&gt;0,Q8,P8)))/1000</f>
        <v>4.9130981249034411</v>
      </c>
      <c r="BB8" s="23">
        <f t="shared" si="19"/>
        <v>6.9481700015082692</v>
      </c>
      <c r="BC8" s="23">
        <f t="shared" si="20"/>
        <v>285.16456985785044</v>
      </c>
      <c r="BD8" s="23">
        <f>((((6.67408/10^11)*L8*5.972*10^24*(BC8*3600)^2)/(4*PI()^2))^(1/3))/1000-IF(Q8&gt;0,Q8,P8)*6371</f>
        <v>137700.96849422611</v>
      </c>
      <c r="BE8" s="32">
        <f>SQRT(((6.67408/10^11)*($F$8+$H$8+L8/333000)*1.988*10^30)/(ABS(T8)*1.496*10^11))/1000</f>
        <v>29.085057301439715</v>
      </c>
      <c r="BF8" s="23" t="e">
        <f t="shared" si="21"/>
        <v>#NUM!</v>
      </c>
      <c r="BG8" s="4"/>
      <c r="BH8" s="35"/>
      <c r="BI8" s="23" t="e">
        <f t="shared" si="22"/>
        <v>#DIV/0!</v>
      </c>
      <c r="BJ8" s="32">
        <f t="shared" si="23"/>
        <v>4.0055357103227269</v>
      </c>
    </row>
    <row r="9" spans="2:62" x14ac:dyDescent="0.2">
      <c r="E9" s="3" t="s">
        <v>439</v>
      </c>
      <c r="F9" s="3" t="s">
        <v>400</v>
      </c>
      <c r="G9" s="3" t="s">
        <v>439</v>
      </c>
      <c r="H9" s="3" t="s">
        <v>400</v>
      </c>
      <c r="K9" s="3" t="s">
        <v>440</v>
      </c>
      <c r="L9" s="37">
        <v>0.84</v>
      </c>
      <c r="M9" s="25">
        <f t="shared" ref="M9:M101" si="25">L9/318</f>
        <v>2.6415094339622639E-3</v>
      </c>
      <c r="N9" s="38"/>
      <c r="O9" s="38"/>
      <c r="P9" s="25">
        <f t="shared" ref="P9:P101" si="26">IF(OR(N9&gt;0,O9&gt;0),IF(N9+O9&gt;1,"ERROR",IF(L9&gt;0.01,IF(1/(O9+(1-(O9+N9))/3.5+N9/7.8)&gt;3.5,(0.0592*(6.349*(O9+(1-(O9+N9))/3.5+N9/7.8)-0.814)+0.0975)*LOG10(L9)^2+(0.2337*(6.349*(O9+(1-(O9+N9))/3.5+N9/7.8)-0.814)+0.4938)*LOG10(L9)+0.3102*(6.349*(O9+(1-(O9+N9))/3.5+N9/7.8)-0.814)+0.7932,(0.0912*(1.4*(O9+(1-(O9+N9))/3.5+N9/7.8)-0.4)+0.1603)*LOG10(L9)^2+(0.333*(1.4*(O9+(1-(O9+N9))/3.5+N9/7.8)-0.4)+0.7387)*LOG10(L9)+0.4639*(1.4*(O9+(1-(O9+N9))/3.5+N9/7.8)-0.4)+1.1193),((0.75*L9*5.972*10^27)/(PI()/(O9+(1-(N9+O9))/3.5+N9/7.8)))^(1/3)/637100000)),IF(L9&lt;2.04,1.008*L9^0.279,IF(L9&lt;132,0.808*L9^0.589,17.745*L9^-0.044)))</f>
        <v>0.96013975656167305</v>
      </c>
      <c r="Q9" s="38"/>
      <c r="R9" s="25">
        <f t="shared" si="0"/>
        <v>0.92186835213030882</v>
      </c>
      <c r="S9" s="25">
        <f t="shared" ref="S9:S101" si="27">(L9*5.97*10^24)/((4/3)*PI()*((IF(Q9&gt;0,Q9,P9)*6371000)^3))/1000</f>
        <v>5.2304473386946189</v>
      </c>
      <c r="T9" s="39">
        <v>23.773</v>
      </c>
      <c r="U9" s="25">
        <f t="shared" si="1"/>
        <v>11467.172656411638</v>
      </c>
      <c r="V9" s="25">
        <f t="shared" ref="V9:V101" si="28">SQRT((ABS(T9)^3)/($F$8+$H$8+L9/333000))</f>
        <v>31.396267266486795</v>
      </c>
      <c r="W9" s="25">
        <f t="shared" si="24"/>
        <v>2.1457425586662477</v>
      </c>
      <c r="X9" s="39">
        <v>944.64</v>
      </c>
      <c r="Y9" s="25">
        <f t="shared" si="2"/>
        <v>291.34076870964526</v>
      </c>
      <c r="Z9" s="39">
        <v>2.8000000000000001E-2</v>
      </c>
      <c r="AA9" s="25">
        <f t="shared" si="3"/>
        <v>23.107355999999999</v>
      </c>
      <c r="AB9" s="25">
        <f t="shared" si="4"/>
        <v>24.438644</v>
      </c>
      <c r="AC9" s="25">
        <f>IF(AA9&gt;0,(AA9-AB8)/(0.5*(AA9+AB8)*((L9+L8)/(($F$8+$H$8)*10^6))^(1/3)),"N/A")</f>
        <v>57.079307701157497</v>
      </c>
      <c r="AD9" s="25">
        <f t="shared" ref="AD9:AD17" si="29">ABS(T9)*(L9/(($F$8+$H$8)*3*333000))^(1/3)*1.496*10^8</f>
        <v>14052542.191305028</v>
      </c>
      <c r="AE9" s="25">
        <f t="shared" ref="AE9:AE101" si="30">ROUND(2.44*1737*(L9/0.012)^(1/3),0)</f>
        <v>17467</v>
      </c>
      <c r="AF9" s="39"/>
      <c r="AG9" s="25" t="e">
        <f t="shared" si="5"/>
        <v>#NUM!</v>
      </c>
      <c r="AH9" s="39"/>
      <c r="AI9" s="25" t="e">
        <f t="shared" si="6"/>
        <v>#NUM!</v>
      </c>
      <c r="AJ9" s="36" t="e">
        <f t="shared" ref="AJ9:AJ101" si="31">IF(ABS(T9)&gt;0,IF(ABS(T9)&lt;(2.44*(P9*(4.26/10^5))*((($F$8+$H$8)*333000)/L9)^(1/3)),"Roche",IF(ABS(T9)&lt;$F$24,"Melting",IF(ABS(T9)&lt;$F$25,"Hot",IF(ABS(T9)&lt;$F$26,"Low-hum",IF(ABS(T9)&lt;$F$27,"Slow-rot",IF(ABS(T9)&lt;$F$28,"Opt in",IF(ABS(T9)&lt;$F$29,"Ideal",IF(ABS(T9)&lt;$F$30,"Opt out",IF(ABS(T9)&lt;$F$31,"Dry/H2",IF(ABS(T9)&lt;$F$32,"High-H2","Frozen")))))))))),"N/A")</f>
        <v>#NUM!</v>
      </c>
      <c r="AK9" s="25">
        <f t="shared" si="7"/>
        <v>0.1435918084218773</v>
      </c>
      <c r="AL9" s="25" t="e">
        <f t="shared" si="8"/>
        <v>#NUM!</v>
      </c>
      <c r="AM9" s="25">
        <f t="shared" si="9"/>
        <v>0</v>
      </c>
      <c r="AN9" s="25" t="e">
        <f t="shared" si="10"/>
        <v>#NUM!</v>
      </c>
      <c r="AO9" s="25" t="e">
        <f t="shared" si="11"/>
        <v>#NUM!</v>
      </c>
      <c r="AP9" s="25">
        <f t="shared" si="12"/>
        <v>-18.221054031211512</v>
      </c>
      <c r="AQ9" s="38"/>
      <c r="AR9" s="25" t="e">
        <f t="shared" si="13"/>
        <v>#NUM!</v>
      </c>
      <c r="AS9" s="39"/>
      <c r="AT9" s="25">
        <f t="shared" si="14"/>
        <v>0</v>
      </c>
      <c r="AU9" s="25">
        <f t="shared" si="15"/>
        <v>0.12791455942157071</v>
      </c>
      <c r="AV9" s="25">
        <f t="shared" si="16"/>
        <v>6.8210330267930599E-16</v>
      </c>
      <c r="AW9" s="25">
        <f t="shared" si="17"/>
        <v>0.1279145594215714</v>
      </c>
      <c r="AX9" s="36" t="str">
        <f t="shared" si="18"/>
        <v>Ideal</v>
      </c>
      <c r="AY9" s="25">
        <f t="shared" ref="AY9:AY101" si="32">L9/IF(Q9&gt;0,Q9,P9)^2</f>
        <v>0.91119301151718401</v>
      </c>
      <c r="AZ9" s="25">
        <f t="shared" ref="AZ9:AZ101" si="33">((P9^4/(T9*23481)^3)*($F$8+$H$8)*333000/L9)*1000</f>
        <v>2.6399571530631278E-8</v>
      </c>
      <c r="BA9" s="25">
        <f t="shared" ref="BA9:BA101" si="34">SQRT((6.67408/10^11)*L9*(5.97*10^24)/(6371000*IF(Q9&gt;0,Q9,P9)))/1000</f>
        <v>7.3969295710721736</v>
      </c>
      <c r="BB9" s="25">
        <f t="shared" si="19"/>
        <v>10.460838119328869</v>
      </c>
      <c r="BC9" s="25">
        <f t="shared" si="20"/>
        <v>941.4087024831689</v>
      </c>
      <c r="BD9" s="25">
        <f t="shared" ref="BD9:BD101" si="35">((((6.67408/10^11)*L9*5.972*10^24*(BC9*3600)^2)/(4*PI()^2))^(1/3))/1000-IF(Q9&gt;0,Q9,P9)*6371</f>
        <v>453995.47760723723</v>
      </c>
      <c r="BE9" s="33">
        <f t="shared" ref="BE9:BE101" si="36">SQRT(((6.67408/10^11)*($F$8+$H$8+L9/333000)*1.988*10^30)/(ABS(T9)*1.496*10^11))/1000</f>
        <v>22.549871439527543</v>
      </c>
      <c r="BF9" s="25" t="e">
        <f t="shared" si="21"/>
        <v>#NUM!</v>
      </c>
      <c r="BG9" s="5"/>
      <c r="BH9" s="39"/>
      <c r="BI9" s="25" t="e">
        <f t="shared" si="22"/>
        <v>#DIV/0!</v>
      </c>
      <c r="BJ9" s="33">
        <f t="shared" si="23"/>
        <v>4.6926948164776183</v>
      </c>
    </row>
    <row r="10" spans="2:62" x14ac:dyDescent="0.2">
      <c r="B10" s="3" t="s">
        <v>192</v>
      </c>
      <c r="E10" s="3" t="e">
        <f>IF(OR(F8&lt;1.5,F12&gt;0,H5&gt;0),SQRT((33292900/IF(F12&gt;0,F12,E12))*SQRT(IF(F11&gt;0,F11,E11))),10^(-0.17*LOG10(F8)^2+0.888*LOG10(F8)+3.671))</f>
        <v>#NUM!</v>
      </c>
      <c r="F10" s="6"/>
      <c r="G10" s="3">
        <f>IF(H8&gt;0,IF(OR(H8&lt;1.5,H12&gt;0,H5&gt;0),SQRT((33292900/IF(H12&gt;0,H12,G12))*SQRT(IF(H11&gt;0,H11,G11))),10^(-0.17*LOG10(H8)^2+0.888*LOG10(H8)+3.671)),0)</f>
        <v>0</v>
      </c>
      <c r="H10" s="6"/>
      <c r="K10" s="3" t="s">
        <v>441</v>
      </c>
      <c r="L10" s="40">
        <v>0.38</v>
      </c>
      <c r="M10" s="23">
        <f t="shared" si="25"/>
        <v>1.1949685534591195E-3</v>
      </c>
      <c r="N10" s="34"/>
      <c r="O10" s="34"/>
      <c r="P10" s="23">
        <f t="shared" si="26"/>
        <v>0.76952043205477272</v>
      </c>
      <c r="Q10" s="34"/>
      <c r="R10" s="23">
        <f t="shared" si="0"/>
        <v>0.59216169534976404</v>
      </c>
      <c r="S10" s="23">
        <f t="shared" si="27"/>
        <v>4.5960636709786513</v>
      </c>
      <c r="T10" s="35">
        <v>37.594000000000001</v>
      </c>
      <c r="U10" s="23">
        <f t="shared" si="1"/>
        <v>22803.850946078848</v>
      </c>
      <c r="V10" s="23">
        <f t="shared" si="28"/>
        <v>62.435250646366356</v>
      </c>
      <c r="W10" s="23">
        <f t="shared" si="24"/>
        <v>1.9886201794762841</v>
      </c>
      <c r="X10" s="35">
        <v>49.86</v>
      </c>
      <c r="Y10" s="23">
        <f t="shared" si="2"/>
        <v>10976.582886199205</v>
      </c>
      <c r="Z10" s="35">
        <v>0.26300000000000001</v>
      </c>
      <c r="AA10" s="23">
        <f t="shared" si="3"/>
        <v>27.706778</v>
      </c>
      <c r="AB10" s="23">
        <f t="shared" si="4"/>
        <v>47.481221999999995</v>
      </c>
      <c r="AC10" s="23">
        <f t="shared" ref="AC10:AC101" si="37">IF(AA10&gt;0,(AA10-AB9)/(0.5*(AA10+AB9)*((L10+L9)/(($F$8+$H$8)*10^6))^(1/3)),"N/A")</f>
        <v>28.021561937104398</v>
      </c>
      <c r="AD10" s="23">
        <f t="shared" si="29"/>
        <v>17059156.292478327</v>
      </c>
      <c r="AE10" s="23">
        <f t="shared" si="30"/>
        <v>13409</v>
      </c>
      <c r="AF10" s="35"/>
      <c r="AG10" s="23" t="e">
        <f t="shared" si="5"/>
        <v>#NUM!</v>
      </c>
      <c r="AH10" s="35"/>
      <c r="AI10" s="23" t="e">
        <f t="shared" si="6"/>
        <v>#NUM!</v>
      </c>
      <c r="AJ10" s="36" t="e">
        <f t="shared" si="31"/>
        <v>#NUM!</v>
      </c>
      <c r="AK10" s="23">
        <f t="shared" si="7"/>
        <v>9.0801923857619746E-2</v>
      </c>
      <c r="AL10" s="23" t="e">
        <f t="shared" si="8"/>
        <v>#NUM!</v>
      </c>
      <c r="AM10" s="23">
        <f t="shared" si="9"/>
        <v>0</v>
      </c>
      <c r="AN10" s="23" t="e">
        <f t="shared" si="10"/>
        <v>#NUM!</v>
      </c>
      <c r="AO10" s="23" t="e">
        <f t="shared" si="11"/>
        <v>#NUM!</v>
      </c>
      <c r="AP10" s="23">
        <f t="shared" si="12"/>
        <v>-7.5491607474265017</v>
      </c>
      <c r="AQ10" s="34"/>
      <c r="AR10" s="23" t="e">
        <f t="shared" si="13"/>
        <v>#NUM!</v>
      </c>
      <c r="AS10" s="35"/>
      <c r="AT10" s="23">
        <f t="shared" si="14"/>
        <v>0</v>
      </c>
      <c r="AU10" s="23">
        <f t="shared" si="15"/>
        <v>9.0085083325327123E-2</v>
      </c>
      <c r="AV10" s="23">
        <f t="shared" si="16"/>
        <v>9.9619324869113118E-16</v>
      </c>
      <c r="AW10" s="23">
        <f t="shared" si="17"/>
        <v>9.0085083325328122E-2</v>
      </c>
      <c r="AX10" s="36" t="str">
        <f t="shared" si="18"/>
        <v>Ideal</v>
      </c>
      <c r="AY10" s="23">
        <f t="shared" si="32"/>
        <v>0.64171661724176643</v>
      </c>
      <c r="AZ10" s="23">
        <f t="shared" si="33"/>
        <v>6.0888004090262387E-9</v>
      </c>
      <c r="BA10" s="23">
        <f t="shared" si="34"/>
        <v>5.5572609160458182</v>
      </c>
      <c r="BB10" s="23">
        <f t="shared" si="19"/>
        <v>7.8591537571179266</v>
      </c>
      <c r="BC10" s="23">
        <f t="shared" si="20"/>
        <v>49.855458016530889</v>
      </c>
      <c r="BD10" s="23">
        <f t="shared" si="35"/>
        <v>44907.99183014677</v>
      </c>
      <c r="BE10" s="32">
        <f t="shared" si="36"/>
        <v>17.931919264870324</v>
      </c>
      <c r="BF10" s="23" t="e">
        <f t="shared" si="21"/>
        <v>#NUM!</v>
      </c>
      <c r="BG10" s="4"/>
      <c r="BH10" s="35"/>
      <c r="BI10" s="23" t="e">
        <f t="shared" si="22"/>
        <v>#DIV/0!</v>
      </c>
      <c r="BJ10" s="32">
        <f t="shared" si="23"/>
        <v>4.2011208101452455</v>
      </c>
    </row>
    <row r="11" spans="2:62" x14ac:dyDescent="0.2">
      <c r="B11" s="3" t="s">
        <v>442</v>
      </c>
      <c r="E11" s="3">
        <f>IF($H$5&gt;10.9*(F8/IF(F8&lt;0.42,0.1155*F8^1.9513,IF(F8&lt;0.8,0.9455*F8^4.7772,F8^4))),"Post-MS",IF(AND(F8&gt;0.08,$H$5&gt;0),IF($H$5&gt;10.9*(F8/IF(F8&lt;0.42,0.1155*F8^1.9513,IF(F8&lt;0.8,0.9455*F8^4.7772,F8^4))),"N/A",IF(F8&gt;1,((23.23133*F$8^2.5-56.38277*F$8^3+57.4408*F$8^4+228.1557*F$8^(7.6589+1.8))/(0.7253992+130.8659*F$8^5+F$8^7.6589)-(0.5799011*F$8^5.5+19.75333*F$8^11)/(0.0004062986+F$8^3+9.883841*F$8^5+17.37514*F$8^7+2.540493*F$8^8-0.111731*F$8^9.5))/(10.9*(F8/IF(F8&lt;0.42,0.1155*F8^1.9513,IF(F8&lt;0.8,0.9455*F8^4.7772,F8^4))))*$H5+(0.5799011*F$8^5.5+19.75333*F$8^11)/(0.0004062986+F$8^3+9.883841*F$8^5+17.37514*F$8^7+2.540493*F$8^8-0.111731*F$8^9.5),IF($H$5&lt;12.6,IF(F8&lt;0.45,-0.0009502+0.0001695*$H$5-0.001583*F8-(4.403/10^6)*$H$5^2-0.003114*F8*$H$5+0.2553*F8^2+(6.739/10^5)*$H$5^2*F8+0.01549*$H$5*F8^2-0.6876*F8^3-0.0002243*$H$5^2*F8^2-0.01762*$H$5*F8^3+0.9136*F8^4,-2.245+0.7376*$H$5+16.03*F8-0.02348*$H$5^2-4.596*$H$5*F8-44.2*F8^2+0.1212*$H$5^2*F8+10.5*$H$5*F8^2+59.23*F8^3-0.2047*$H$5^2*F8^2-10.43*$H$5*F8^3-38.59*F8^4+0.1132*$H$5^2*F8^3+3.82*$H$5*F8^4+10.46*F8^5),((((23.23133*F8^2.5-56.38277*F8^3+57.4408*F8^4+228.1557*F8^(7.6589+1.8))/(-0.7253992+130.8659*F8^5+F8^7.6589))-IF(F8&lt;0.45,-0.0009502+0.0001695*12.6-0.001583*F8-(4.403/10^6)*12.6^2-0.003114*F8*12.6+0.2553*F8^2+(6.739/10^5)*12.6^2*F8+0.01549*12.6*F8^2-0.6876*F8^3-0.0002243*12.6^2*F8^2-0.01762*12.6*F8^3+0.9136*F8^4,-2.245+0.7376*12.6+16.03*F8-0.02348*12.6^2-4.596*12.6*F8-44.2*F8^2+0.1212*12.6^2*F8+10.5*12.6*F8^2+59.23*F8^3-0.2047*12.6^2*F8^2-10.43*12.6*F8^3-38.59*F8^4+0.1132*12.6^2*F8^3+3.82*12.6*F8^4+10.46*F8^5))/(10.9*(F8/IF(F8&lt;0.42,0.1155*F8^1.9513,IF(F8&lt;0.8,0.9455*F8^4.7772,F8^4)))-12.6))*($H$5-12.6)+IF(F8&lt;0.45,-0.0009502+0.0001695*12.6-0.001583*F8-(4.403/10^6)*12.6^2-0.003114*F8*12.6+0.2553*F8^2+(6.739/10^5)*12.6^2*F8+0.01549*12.6*F8^2-0.6876*F8^3-0.0002243*12.6^2*F8^2-0.01762*12.6*F8^3+0.9136*F8^4,-2.245+0.7376*12.6+16.03*F8-0.02348*12.6^2-4.596*12.6*F8-44.2*F8^2+0.1212*12.6^2*F8+10.5*12.6*F8^2+59.23*F8^3-0.2047*12.6^2*F8^2-10.43*12.6*F8^3-38.59*F8^4+0.1132*12.6^2*F8^3+3.82*12.6*F8^4+10.46*F8^5)))),IF(F8&lt;0.2,0.23*F8^2.3,IF(F8&lt;0.85,F8^(0.215+33.29*F8-129.1*(F8^2)+232.4*(F8^3)-141.7*F8^4),IF(F8&lt;2,F8^4,1.4*F8^3.5)))))</f>
        <v>-10293.691928504937</v>
      </c>
      <c r="F11" s="7"/>
      <c r="G11" s="3">
        <f>IF(H8&gt;0,IF($H$5&gt;10.9*(H8/IF(H8&lt;0.42,0.1155*H8^1.9513,IF(H8&lt;0.8,0.9455*H8^4.7772,H8^4))),"Post-MS",IF(AND(H8&gt;0.08,$H$5&gt;0),IF($H$5&gt;10.9*(H8/IF(H8&lt;0.42,0.1155*H8^1.9513,IF(H8&lt;0.8,0.9455*H8^4.7772,H8^4))),"N/A",IF(H8&gt;1,((23.23133*H$8^2.5-56.38277*H$8^3+57.4408*H$8^4+228.1557*H$8^(7.6589+1.8))/(0.7253992+130.8659*H$8^5+H$8^7.6589)-(0.5799011*H$8^5.5+19.75333*H$8^11)/(0.0004062986+H$8^3+9.883841*H$8^5+17.37514*H$8^7+2.540493*H$8^8-0.111731*H$8^9.5))/(10.9*(H8/IF(H8&lt;0.42,0.1155*H8^1.9513,IF(H8&lt;0.8,0.9455*H8^4.7772,H8^4))))*$H5+(0.5799011*H$8^5.5+19.75333*H$8^11)/(0.0004062986+H$8^3+9.883841*H$8^5+17.37514*H$8^7+2.540493*H$8^8-0.111731*H$8^9.5),IF($H$5&lt;12.6,IF(H8&lt;0.45,-0.0009502+0.0001695*$H$5-0.001583*H8-(4.403/10^6)*$H$5^2-0.003114*H8*$H$5+0.2553*H8^2+(6.739/10^5)*$H$5^2*H8+0.01549*$H$5*H8^2-0.6876*H8^3-0.0002243*$H$5^2*H8^2-0.01762*$H$5*H8^3+0.9136*H8^4,-2.245+0.7376*$H$5+16.03*H8-0.02348*$H$5^2-4.596*$H$5*H8-44.2*H8^2+0.1212*$H$5^2*H8+10.5*$H$5*H8^2+59.23*H8^3-0.2047*$H$5^2*H8^2-10.43*$H$5*H8^3-38.59*H8^4+0.1132*$H$5^2*H8^3+3.82*$H$5*H8^4+10.46*H8^5),((((23.23133*H8^2.5-56.38277*H8^3+57.4408*H8^4+228.1557*H8^(7.6589+1.8))/(-0.7253992+130.8659*H8^5+H8^7.6589))-IF(H8&lt;0.45,-0.0009502+0.0001695*12.6-0.001583*H8-(4.403/10^6)*12.6^2-0.003114*H8*12.6+0.2553*H8^2+(6.739/10^5)*12.6^2*H8+0.01549*12.6*H8^2-0.6876*H8^3-0.0002243*12.6^2*H8^2-0.01762*12.6*H8^3+0.9136*H8^4,-2.245+0.7376*12.6+16.03*H8-0.02348*12.6^2-4.596*12.6*H8-44.2*H8^2+0.1212*12.6^2*H8+10.5*12.6*H8^2+59.23*H8^3-0.2047*12.6^2*H8^2-10.43*12.6*H8^3-38.59*H8^4+0.1132*12.6^2*H8^3+3.82*12.6*H8^4+10.46*H8^5))/(10.9*(H8/IF(H8&lt;0.42,0.1155*H8^1.9513,IF(H8&lt;0.8,0.9455*H8^4.7772,H8^4)))-12.6))*($H$5-12.6)+IF(H8&lt;0.45,-0.0009502+0.0001695*12.6-0.001583*H8-(4.403/10^6)*12.6^2-0.003114*H8*12.6+0.2553*H8^2+(6.739/10^5)*12.6^2*H8+0.01549*12.6*H8^2-0.6876*H8^3-0.0002243*12.6^2*H8^2-0.01762*12.6*H8^3+0.9136*H8^4,-2.245+0.7376*12.6+16.03*H8-0.02348*12.6^2-4.596*12.6*H8-44.2*H8^2+0.1212*12.6^2*H8+10.5*12.6*H8^2+59.23*H8^3-0.2047*12.6^2*H8^2-10.43*12.6*H8^3-38.59*H8^4+0.1132*12.6^2*H8^3+3.82*12.6*H8^4+10.46*H8^5)))),IF(H8&lt;0.2,0.23*H8^2.3,IF(H8&lt;0.85,H8^(0.215+33.29*H8-129.1*(H8^2)+232.4*(H8^3)-141.7*H8^4),IF(H8&lt;2,H8^4,1.4*H8^3.5))))),0)</f>
        <v>0</v>
      </c>
      <c r="H11" s="7"/>
      <c r="I11" s="3">
        <f>3.8E+26*E11</f>
        <v>-3.9116029328318763E+30</v>
      </c>
      <c r="K11" s="3" t="s">
        <v>443</v>
      </c>
      <c r="L11" s="37">
        <v>0.99</v>
      </c>
      <c r="M11" s="25">
        <f t="shared" si="25"/>
        <v>3.1132075471698114E-3</v>
      </c>
      <c r="N11" s="38"/>
      <c r="O11" s="38"/>
      <c r="P11" s="25">
        <f t="shared" si="26"/>
        <v>1.0051774830270948</v>
      </c>
      <c r="Q11" s="38"/>
      <c r="R11" s="25">
        <f t="shared" si="0"/>
        <v>1.0103817723846853</v>
      </c>
      <c r="S11" s="25">
        <f t="shared" si="27"/>
        <v>5.3724186365547242</v>
      </c>
      <c r="T11" s="39">
        <v>53.926000000000002</v>
      </c>
      <c r="U11" s="25">
        <f t="shared" si="1"/>
        <v>39176.683667064994</v>
      </c>
      <c r="V11" s="25">
        <f t="shared" si="28"/>
        <v>107.26285091190722</v>
      </c>
      <c r="W11" s="25">
        <f t="shared" si="24"/>
        <v>1.7179854297285466</v>
      </c>
      <c r="X11" s="5">
        <v>539.63</v>
      </c>
      <c r="Y11" s="25">
        <f t="shared" si="2"/>
        <v>1742.3797935799712</v>
      </c>
      <c r="Z11" s="39">
        <v>2.3E-2</v>
      </c>
      <c r="AA11" s="25">
        <f t="shared" si="3"/>
        <v>52.685701999999999</v>
      </c>
      <c r="AB11" s="25">
        <f t="shared" si="4"/>
        <v>55.166297999999998</v>
      </c>
      <c r="AC11" s="25">
        <f t="shared" si="37"/>
        <v>22.349857844622033</v>
      </c>
      <c r="AD11" s="25">
        <f t="shared" si="29"/>
        <v>33670876.18384321</v>
      </c>
      <c r="AE11" s="25">
        <f t="shared" si="30"/>
        <v>18450</v>
      </c>
      <c r="AF11" s="39"/>
      <c r="AG11" s="25" t="e">
        <f t="shared" si="5"/>
        <v>#NUM!</v>
      </c>
      <c r="AH11" s="39"/>
      <c r="AI11" s="25" t="e">
        <f t="shared" si="6"/>
        <v>#NUM!</v>
      </c>
      <c r="AJ11" s="36" t="e">
        <f t="shared" si="31"/>
        <v>#NUM!</v>
      </c>
      <c r="AK11" s="25">
        <f t="shared" si="7"/>
        <v>6.3301697546437427E-2</v>
      </c>
      <c r="AL11" s="25" t="e">
        <f t="shared" si="8"/>
        <v>#NUM!</v>
      </c>
      <c r="AM11" s="25">
        <f t="shared" si="9"/>
        <v>0</v>
      </c>
      <c r="AN11" s="25" t="e">
        <f t="shared" si="10"/>
        <v>#NUM!</v>
      </c>
      <c r="AO11" s="25" t="e">
        <f t="shared" si="11"/>
        <v>#NUM!</v>
      </c>
      <c r="AP11" s="25">
        <f t="shared" si="12"/>
        <v>-3.540704255911205</v>
      </c>
      <c r="AQ11" s="38"/>
      <c r="AR11" s="25" t="e">
        <f t="shared" si="13"/>
        <v>#NUM!</v>
      </c>
      <c r="AS11" s="39"/>
      <c r="AT11" s="25">
        <f t="shared" si="14"/>
        <v>0</v>
      </c>
      <c r="AU11" s="25">
        <f t="shared" si="15"/>
        <v>0.13754958705082554</v>
      </c>
      <c r="AV11" s="25">
        <f t="shared" si="16"/>
        <v>1.1346398423415309E-18</v>
      </c>
      <c r="AW11" s="25">
        <f t="shared" si="17"/>
        <v>0.13754958705082554</v>
      </c>
      <c r="AX11" s="36" t="str">
        <f t="shared" si="18"/>
        <v>Ideal</v>
      </c>
      <c r="AY11" s="25">
        <f t="shared" si="32"/>
        <v>0.97982765233721447</v>
      </c>
      <c r="AZ11" s="25">
        <f t="shared" si="33"/>
        <v>2.3053215635584995E-9</v>
      </c>
      <c r="BA11" s="25">
        <f t="shared" si="34"/>
        <v>7.8482944546765001</v>
      </c>
      <c r="BB11" s="25">
        <f t="shared" si="19"/>
        <v>11.099164459301061</v>
      </c>
      <c r="BC11" s="25">
        <f t="shared" si="20"/>
        <v>539.32046905213247</v>
      </c>
      <c r="BD11" s="25">
        <f t="shared" si="35"/>
        <v>328840.64006921556</v>
      </c>
      <c r="BE11" s="33">
        <f t="shared" si="36"/>
        <v>14.972246509333017</v>
      </c>
      <c r="BF11" s="25" t="e">
        <f t="shared" si="21"/>
        <v>#NUM!</v>
      </c>
      <c r="BG11" s="5"/>
      <c r="BH11" s="39"/>
      <c r="BI11" s="25" t="e">
        <f t="shared" si="22"/>
        <v>#DIV/0!</v>
      </c>
      <c r="BJ11" s="33">
        <f t="shared" si="23"/>
        <v>4.8014947588970909</v>
      </c>
    </row>
    <row r="12" spans="2:62" x14ac:dyDescent="0.2">
      <c r="B12" s="3" t="s">
        <v>444</v>
      </c>
      <c r="E12" s="3">
        <f>IF($H$5&gt;10.9*(F8/IF(F8&lt;0.42,0.1155*F8^1.9513,IF(F8&lt;0.8,0.9455*F8^4.7772,F8^4))),"Post-MS",IF(AND(H5&gt;0,ISBLANK(F10)),((IF($F$8&lt;1.4,(-2603.165+15.67244*$F$8^1.617766+2598.481*$F$8^-0.005173614)/(6.812527+$F$8^-2.372715),(-3.766615+2.528181*$F$8^5.607562-0.007590386*$F$8^(5.607562+1.5))/(-0.1874321+$F$8^5))-(17.04116*$F$8^2.5+62.63268*$F$8^6.5+86.77444*$F$8^11-3.413124*$F$8^19+5.031012*$F$8^19.5)/(0.1209713+30.7257*$F$8^2+155.3054*$F$8^8.5+$F$8^18.5+0.8999767*$F$8^19.5))*$H5/(10.9*(F8/IF(F8&lt;0.42,0.1155*F8^1.9513,IF(F8&lt;0.8,0.9455*F8^4.7772,F8^4))))+(17.04116*$F$8^2.5+62.63268*$F$8^6.5+86.77444*$F$8^11-3.413124*$F$8^19+5.031012*$F$8^19.5)/(0.1209713+30.7257*$F$8^2+155.3054*$F$8^8.5+$F$8^18.5+0.8999767*$F$8^19.5)),IF(OR(F8&gt;1.5,F10&gt;0),(33292900/IF(F10&gt;0,F10,E10)^2)*SQRT(IF(F11&gt;0,F11,E11)),0.438*F8^2+0.479*F8+0.075)))</f>
        <v>6.4056668347567065</v>
      </c>
      <c r="F12" s="6"/>
      <c r="G12" s="3">
        <f>IF(H8&gt;0,IF($H$5&gt;10.9*(H8/IF(H8&lt;0.42,0.1155*H8^1.9513,IF(H8&lt;0.8,0.9455*H8^4.7772,H8^4))),"Post-MS",IF(AND(H5&gt;0,ISBLANK(H10)),((IF($H$8&lt;1.4,(-2603.165+15.67244*$H$8^1.617766+2598.481*$H$8^-0.005173614)/(6.812527+$H$8^-2.372715),(-3.766615+2.528181*$H$8^5.607562-0.007590386*$H$8^(5.607562+1.5))/(-0.1874321+$H$8^5))-(17.04116*$H$8^2.5+62.63268*$H$8^6.5+86.77444*$H$8^11-3.413124*$H$8^19+5.031012*$H$8^19.5)/(0.1209713+30.7257*$H$8^2+155.3054*$H$8^8.5+$H$8^18.5+0.8999767*$H$8^19.5))*$H5/(10.9*(H8/IF(H8&lt;0.42,0.1155*H8^1.9513,IF(H8&lt;0.8,0.9455*H8^4.7772,H8^4))))+(17.04116*$H$8^2.5+62.63268*$H$8^6.5+86.77444*$H$8^11-3.413124*$H$8^19+5.031012*$H$8^19.5)/(0.1209713+30.7257*$H$8^2+155.3054*$H$8^8.5+$H$8^18.5+0.8999767*$H$8^19.5)),IF(OR(H8&gt;1.5,H10&gt;0),(33292900/IF(H10&gt;0,H10,G10)^2)*SQRT(IF(H11&gt;0,H11,G11)),0.438*H8^2+0.479*H8+0.075))),0)</f>
        <v>0</v>
      </c>
      <c r="H12" s="6"/>
      <c r="I12" s="3">
        <f>I11/(4*PI()*(T6*149600000000)^3)</f>
        <v>-3.5920180203845351E-5</v>
      </c>
      <c r="J12" s="3" t="s">
        <v>445</v>
      </c>
      <c r="K12" s="3" t="s">
        <v>446</v>
      </c>
      <c r="L12" s="40">
        <v>0.62</v>
      </c>
      <c r="M12" s="23">
        <f t="shared" si="25"/>
        <v>1.9496855345911949E-3</v>
      </c>
      <c r="N12" s="34"/>
      <c r="O12" s="34"/>
      <c r="P12" s="23">
        <f t="shared" si="26"/>
        <v>0.88214060567664476</v>
      </c>
      <c r="Q12" s="34"/>
      <c r="R12" s="23">
        <f t="shared" si="0"/>
        <v>0.77817204818355767</v>
      </c>
      <c r="S12" s="23">
        <f t="shared" si="27"/>
        <v>4.9778425495237544</v>
      </c>
      <c r="T12" s="35">
        <v>64.010000000000005</v>
      </c>
      <c r="U12" s="23">
        <f t="shared" si="1"/>
        <v>50664.308247218141</v>
      </c>
      <c r="V12" s="23">
        <f t="shared" si="28"/>
        <v>138.71511402699085</v>
      </c>
      <c r="W12" s="23">
        <f t="shared" si="24"/>
        <v>1.2932260596067386</v>
      </c>
      <c r="X12" s="35">
        <v>7243</v>
      </c>
      <c r="Y12" s="23">
        <f t="shared" si="2"/>
        <v>167.87842025862699</v>
      </c>
      <c r="Z12" s="35">
        <v>2.1000000000000001E-2</v>
      </c>
      <c r="AA12" s="23">
        <f t="shared" si="3"/>
        <v>62.665790000000001</v>
      </c>
      <c r="AB12" s="23">
        <f t="shared" si="4"/>
        <v>65.354209999999995</v>
      </c>
      <c r="AC12" s="23">
        <f t="shared" si="37"/>
        <v>25.94308358803233</v>
      </c>
      <c r="AD12" s="23">
        <f t="shared" si="29"/>
        <v>34194495.651982151</v>
      </c>
      <c r="AE12" s="23">
        <f t="shared" si="30"/>
        <v>15786</v>
      </c>
      <c r="AF12" s="35"/>
      <c r="AG12" s="23" t="e">
        <f t="shared" si="5"/>
        <v>#NUM!</v>
      </c>
      <c r="AH12" s="35"/>
      <c r="AI12" s="23" t="e">
        <f t="shared" si="6"/>
        <v>#NUM!</v>
      </c>
      <c r="AJ12" s="36" t="e">
        <f t="shared" si="31"/>
        <v>#NUM!</v>
      </c>
      <c r="AK12" s="23">
        <f t="shared" si="7"/>
        <v>5.332928122943368E-2</v>
      </c>
      <c r="AL12" s="23" t="e">
        <f t="shared" si="8"/>
        <v>#NUM!</v>
      </c>
      <c r="AM12" s="23">
        <f t="shared" si="9"/>
        <v>0</v>
      </c>
      <c r="AN12" s="23" t="e">
        <f t="shared" si="10"/>
        <v>#NUM!</v>
      </c>
      <c r="AO12" s="23" t="e">
        <f t="shared" si="11"/>
        <v>#NUM!</v>
      </c>
      <c r="AP12" s="23">
        <f t="shared" si="12"/>
        <v>-2.5128773692025548</v>
      </c>
      <c r="AQ12" s="34"/>
      <c r="AR12" s="23" t="e">
        <f t="shared" si="13"/>
        <v>#NUM!</v>
      </c>
      <c r="AS12" s="35"/>
      <c r="AT12" s="23">
        <f t="shared" si="14"/>
        <v>0</v>
      </c>
      <c r="AU12" s="23">
        <f t="shared" si="15"/>
        <v>0.11184734042712731</v>
      </c>
      <c r="AV12" s="23">
        <f t="shared" si="16"/>
        <v>1.7674778688233669E-19</v>
      </c>
      <c r="AW12" s="23">
        <f t="shared" si="17"/>
        <v>0.11184734042712731</v>
      </c>
      <c r="AX12" s="36" t="str">
        <f t="shared" si="18"/>
        <v>Ideal</v>
      </c>
      <c r="AY12" s="23">
        <f t="shared" si="32"/>
        <v>0.79673897494420465</v>
      </c>
      <c r="AZ12" s="23">
        <f t="shared" si="33"/>
        <v>1.3055887721214657E-9</v>
      </c>
      <c r="BA12" s="23">
        <f t="shared" si="34"/>
        <v>6.6298851488796755</v>
      </c>
      <c r="BB12" s="23">
        <f t="shared" si="19"/>
        <v>9.376073494521604</v>
      </c>
      <c r="BC12" s="23">
        <f t="shared" si="20"/>
        <v>7200.1111573112321</v>
      </c>
      <c r="BD12" s="23">
        <f t="shared" si="35"/>
        <v>1608523.5546178948</v>
      </c>
      <c r="BE12" s="32">
        <f t="shared" si="36"/>
        <v>13.742385947284486</v>
      </c>
      <c r="BF12" s="23" t="e">
        <f t="shared" si="21"/>
        <v>#NUM!</v>
      </c>
      <c r="BG12" s="4"/>
      <c r="BH12" s="35"/>
      <c r="BI12" s="23" t="e">
        <f t="shared" si="22"/>
        <v>#DIV/0!</v>
      </c>
      <c r="BJ12" s="32">
        <f t="shared" si="23"/>
        <v>4.4980470557295478</v>
      </c>
    </row>
    <row r="13" spans="2:62" x14ac:dyDescent="0.2">
      <c r="B13" s="1" t="s">
        <v>447</v>
      </c>
      <c r="I13" s="3">
        <f>3.8E+26/(4*PI()*(149600000000)^3)</f>
        <v>9.0318964961032774E-9</v>
      </c>
      <c r="J13" s="3" t="s">
        <v>445</v>
      </c>
      <c r="K13" s="3" t="s">
        <v>448</v>
      </c>
      <c r="L13" s="37">
        <v>2.74</v>
      </c>
      <c r="M13" s="25">
        <f t="shared" si="25"/>
        <v>8.6163522012578618E-3</v>
      </c>
      <c r="N13" s="38"/>
      <c r="O13" s="38"/>
      <c r="P13" s="25">
        <f t="shared" si="26"/>
        <v>1.463007128655393</v>
      </c>
      <c r="Q13" s="38"/>
      <c r="R13" s="25">
        <f t="shared" si="0"/>
        <v>2.1403898584964973</v>
      </c>
      <c r="S13" s="25">
        <f t="shared" si="27"/>
        <v>4.8225211675470128</v>
      </c>
      <c r="T13" s="39">
        <v>112.623</v>
      </c>
      <c r="U13" s="25">
        <f t="shared" si="1"/>
        <v>118241.76740037531</v>
      </c>
      <c r="V13" s="25">
        <f t="shared" si="28"/>
        <v>323.73717938992252</v>
      </c>
      <c r="W13" s="25">
        <f t="shared" si="24"/>
        <v>2.3338277278633859</v>
      </c>
      <c r="X13" s="39">
        <v>3.71</v>
      </c>
      <c r="Y13" s="25">
        <f t="shared" si="2"/>
        <v>764906.31202399125</v>
      </c>
      <c r="Z13" s="39">
        <v>0.38200000000000001</v>
      </c>
      <c r="AA13" s="25">
        <f t="shared" si="3"/>
        <v>69.601014000000006</v>
      </c>
      <c r="AB13" s="25">
        <f t="shared" si="4"/>
        <v>155.64498600000002</v>
      </c>
      <c r="AC13" s="25">
        <f t="shared" si="37"/>
        <v>10.037403257840886</v>
      </c>
      <c r="AD13" s="25">
        <f t="shared" si="29"/>
        <v>98731353.662890896</v>
      </c>
      <c r="AE13" s="25">
        <f t="shared" si="30"/>
        <v>25905</v>
      </c>
      <c r="AF13" s="39"/>
      <c r="AG13" s="25" t="e">
        <f t="shared" si="5"/>
        <v>#NUM!</v>
      </c>
      <c r="AH13" s="39"/>
      <c r="AI13" s="25" t="e">
        <f t="shared" si="6"/>
        <v>#NUM!</v>
      </c>
      <c r="AJ13" s="36" t="e">
        <f t="shared" si="31"/>
        <v>#NUM!</v>
      </c>
      <c r="AK13" s="25">
        <f t="shared" si="7"/>
        <v>3.0310036209995072E-2</v>
      </c>
      <c r="AL13" s="25" t="e">
        <f t="shared" si="8"/>
        <v>#NUM!</v>
      </c>
      <c r="AM13" s="25">
        <f t="shared" si="9"/>
        <v>0</v>
      </c>
      <c r="AN13" s="25" t="e">
        <f t="shared" si="10"/>
        <v>#NUM!</v>
      </c>
      <c r="AO13" s="25" t="e">
        <f t="shared" si="11"/>
        <v>#NUM!</v>
      </c>
      <c r="AP13" s="25">
        <f t="shared" si="12"/>
        <v>-0.87815003708696504</v>
      </c>
      <c r="AQ13" s="38"/>
      <c r="AR13" s="25" t="e">
        <f t="shared" si="13"/>
        <v>#NUM!</v>
      </c>
      <c r="AS13" s="39"/>
      <c r="AT13" s="25">
        <f t="shared" si="14"/>
        <v>0</v>
      </c>
      <c r="AU13" s="25">
        <f t="shared" si="15"/>
        <v>0.17970794475539217</v>
      </c>
      <c r="AV13" s="25">
        <f t="shared" si="16"/>
        <v>3.8532174956268698E-18</v>
      </c>
      <c r="AW13" s="25">
        <f t="shared" si="17"/>
        <v>0.17970794475539217</v>
      </c>
      <c r="AX13" s="36" t="str">
        <f t="shared" si="18"/>
        <v>Ideal</v>
      </c>
      <c r="AY13" s="25">
        <f t="shared" si="32"/>
        <v>1.280140619767604</v>
      </c>
      <c r="AZ13" s="25">
        <f t="shared" si="33"/>
        <v>4.1034037869080453E-10</v>
      </c>
      <c r="BA13" s="25">
        <f t="shared" si="34"/>
        <v>10.822588038221808</v>
      </c>
      <c r="BB13" s="25">
        <f t="shared" si="19"/>
        <v>15.305450783630111</v>
      </c>
      <c r="BC13" s="25">
        <f t="shared" si="20"/>
        <v>3.7099951497391359</v>
      </c>
      <c r="BD13" s="25">
        <f t="shared" si="35"/>
        <v>7704.0817075032992</v>
      </c>
      <c r="BE13" s="33">
        <f t="shared" si="36"/>
        <v>10.360306659235901</v>
      </c>
      <c r="BF13" s="25" t="e">
        <f t="shared" si="21"/>
        <v>#NUM!</v>
      </c>
      <c r="BG13" s="5"/>
      <c r="BH13" s="39"/>
      <c r="BI13" s="25" t="e">
        <f t="shared" si="22"/>
        <v>#DIV/0!</v>
      </c>
      <c r="BJ13" s="33">
        <f t="shared" si="23"/>
        <v>5.792663423675557</v>
      </c>
    </row>
    <row r="14" spans="2:62" x14ac:dyDescent="0.2">
      <c r="B14" s="3" t="s">
        <v>449</v>
      </c>
      <c r="E14" s="3" t="e">
        <f>2898000/(IF(F10&gt;0,F10,E10))</f>
        <v>#NUM!</v>
      </c>
      <c r="G14" s="3" t="e">
        <f>2898000/(IF(H10&gt;0,H10,G10))</f>
        <v>#DIV/0!</v>
      </c>
      <c r="I14" s="3">
        <f>I12/I13</f>
        <v>-3977.036297896323</v>
      </c>
      <c r="K14" s="3" t="s">
        <v>450</v>
      </c>
      <c r="L14" s="40">
        <v>0.47</v>
      </c>
      <c r="M14" s="23">
        <f t="shared" si="25"/>
        <v>1.4779874213836476E-3</v>
      </c>
      <c r="N14" s="34"/>
      <c r="O14" s="34"/>
      <c r="P14" s="23">
        <f t="shared" si="26"/>
        <v>0.81653693538208105</v>
      </c>
      <c r="Q14" s="34"/>
      <c r="R14" s="23">
        <f t="shared" si="0"/>
        <v>0.66673256684316085</v>
      </c>
      <c r="S14" s="23">
        <f t="shared" si="27"/>
        <v>4.7580966674446969</v>
      </c>
      <c r="T14" s="35">
        <v>200.05699999999999</v>
      </c>
      <c r="U14" s="23">
        <f t="shared" si="1"/>
        <v>279937.45607311476</v>
      </c>
      <c r="V14" s="23">
        <f t="shared" si="28"/>
        <v>766.44796865927822</v>
      </c>
      <c r="W14" s="23">
        <f t="shared" si="24"/>
        <v>2.3675006068306303</v>
      </c>
      <c r="X14" s="35">
        <v>73.48</v>
      </c>
      <c r="Y14" s="23">
        <f t="shared" si="2"/>
        <v>91433.028657522504</v>
      </c>
      <c r="Z14" s="35">
        <v>0.15</v>
      </c>
      <c r="AA14" s="23">
        <f t="shared" si="3"/>
        <v>170.04844999999997</v>
      </c>
      <c r="AB14" s="23">
        <f t="shared" si="4"/>
        <v>230.06554999999997</v>
      </c>
      <c r="AC14" s="23">
        <f t="shared" si="37"/>
        <v>14.322479710971038</v>
      </c>
      <c r="AD14" s="23">
        <f t="shared" si="29"/>
        <v>97446037.405373976</v>
      </c>
      <c r="AE14" s="23">
        <f t="shared" si="30"/>
        <v>14393</v>
      </c>
      <c r="AF14" s="35"/>
      <c r="AG14" s="23" t="e">
        <f t="shared" si="5"/>
        <v>#NUM!</v>
      </c>
      <c r="AH14" s="35"/>
      <c r="AI14" s="23" t="e">
        <f t="shared" si="6"/>
        <v>#NUM!</v>
      </c>
      <c r="AJ14" s="36" t="e">
        <f t="shared" si="31"/>
        <v>#NUM!</v>
      </c>
      <c r="AK14" s="23">
        <f t="shared" si="7"/>
        <v>1.70631729001668E-2</v>
      </c>
      <c r="AL14" s="23" t="e">
        <f t="shared" si="8"/>
        <v>#NUM!</v>
      </c>
      <c r="AM14" s="23">
        <f t="shared" si="9"/>
        <v>0</v>
      </c>
      <c r="AN14" s="23" t="e">
        <f t="shared" si="10"/>
        <v>#NUM!</v>
      </c>
      <c r="AO14" s="23" t="e">
        <f t="shared" si="11"/>
        <v>#NUM!</v>
      </c>
      <c r="AP14" s="23">
        <f t="shared" si="12"/>
        <v>-0.26013888803367513</v>
      </c>
      <c r="AQ14" s="34"/>
      <c r="AR14" s="23" t="e">
        <f t="shared" si="13"/>
        <v>#NUM!</v>
      </c>
      <c r="AS14" s="35"/>
      <c r="AT14" s="23">
        <f t="shared" si="14"/>
        <v>0</v>
      </c>
      <c r="AU14" s="23">
        <f t="shared" si="15"/>
        <v>9.8959111670069655E-2</v>
      </c>
      <c r="AV14" s="23">
        <f t="shared" si="16"/>
        <v>1.3887291143651562E-21</v>
      </c>
      <c r="AW14" s="23">
        <f t="shared" si="17"/>
        <v>9.8959111670069655E-2</v>
      </c>
      <c r="AX14" s="36" t="str">
        <f t="shared" si="18"/>
        <v>Ideal</v>
      </c>
      <c r="AY14" s="23">
        <f t="shared" si="32"/>
        <v>0.7049303174514957</v>
      </c>
      <c r="AZ14" s="23">
        <f t="shared" si="33"/>
        <v>4.1412795501089006E-11</v>
      </c>
      <c r="BA14" s="23">
        <f t="shared" si="34"/>
        <v>5.9998456608839863</v>
      </c>
      <c r="BB14" s="23">
        <f t="shared" si="19"/>
        <v>8.4850631057674999</v>
      </c>
      <c r="BC14" s="23">
        <f t="shared" si="20"/>
        <v>73.479196360467995</v>
      </c>
      <c r="BD14" s="23">
        <f t="shared" si="35"/>
        <v>64043.79276094168</v>
      </c>
      <c r="BE14" s="32">
        <f t="shared" si="36"/>
        <v>7.7733669897267772</v>
      </c>
      <c r="BF14" s="23" t="e">
        <f t="shared" si="21"/>
        <v>#NUM!</v>
      </c>
      <c r="BG14" s="4"/>
      <c r="BH14" s="35"/>
      <c r="BI14" s="23" t="e">
        <f t="shared" si="22"/>
        <v>#DIV/0!</v>
      </c>
      <c r="BJ14" s="32">
        <f t="shared" si="23"/>
        <v>4.3275591012890002</v>
      </c>
    </row>
    <row r="15" spans="2:62" x14ac:dyDescent="0.2">
      <c r="B15" s="3" t="s">
        <v>451</v>
      </c>
      <c r="F15" s="6"/>
      <c r="K15" s="3" t="s">
        <v>452</v>
      </c>
      <c r="L15" s="37">
        <v>0.28899999999999998</v>
      </c>
      <c r="M15" s="25">
        <f t="shared" si="25"/>
        <v>9.0880503144654084E-4</v>
      </c>
      <c r="N15" s="38"/>
      <c r="O15" s="38"/>
      <c r="P15" s="25">
        <f t="shared" si="26"/>
        <v>0.71293679632429718</v>
      </c>
      <c r="Q15" s="38"/>
      <c r="R15" s="25">
        <f t="shared" si="0"/>
        <v>0.50827887555315243</v>
      </c>
      <c r="S15" s="25">
        <f t="shared" si="27"/>
        <v>4.3954936665902586</v>
      </c>
      <c r="T15" s="39">
        <v>390.25</v>
      </c>
      <c r="U15" s="25">
        <f t="shared" si="1"/>
        <v>762684.21837352205</v>
      </c>
      <c r="V15" s="25">
        <f t="shared" si="28"/>
        <v>2088.1727586614884</v>
      </c>
      <c r="W15" s="25">
        <f t="shared" si="24"/>
        <v>2.7244807789291414</v>
      </c>
      <c r="X15" s="39">
        <v>8542</v>
      </c>
      <c r="Y15" s="25">
        <f t="shared" si="2"/>
        <v>2142.8730087759927</v>
      </c>
      <c r="Z15" s="39">
        <v>0.33600000000000002</v>
      </c>
      <c r="AA15" s="25">
        <f t="shared" si="3"/>
        <v>259.12599999999998</v>
      </c>
      <c r="AB15" s="25">
        <f t="shared" si="4"/>
        <v>521.37400000000002</v>
      </c>
      <c r="AC15" s="25">
        <f t="shared" si="37"/>
        <v>31.112726933733359</v>
      </c>
      <c r="AD15" s="25">
        <f t="shared" si="29"/>
        <v>161641673.5197444</v>
      </c>
      <c r="AE15" s="25">
        <f t="shared" si="30"/>
        <v>12239</v>
      </c>
      <c r="AF15" s="39"/>
      <c r="AG15" s="25" t="e">
        <f t="shared" si="5"/>
        <v>#NUM!</v>
      </c>
      <c r="AH15" s="39"/>
      <c r="AI15" s="25" t="e">
        <f t="shared" si="6"/>
        <v>#NUM!</v>
      </c>
      <c r="AJ15" s="36" t="e">
        <f t="shared" si="31"/>
        <v>#NUM!</v>
      </c>
      <c r="AK15" s="25">
        <f t="shared" si="7"/>
        <v>8.7472317017017066E-3</v>
      </c>
      <c r="AL15" s="25" t="e">
        <f t="shared" si="8"/>
        <v>#NUM!</v>
      </c>
      <c r="AM15" s="25">
        <f t="shared" si="9"/>
        <v>0</v>
      </c>
      <c r="AN15" s="25" t="e">
        <f t="shared" si="10"/>
        <v>#NUM!</v>
      </c>
      <c r="AO15" s="25" t="e">
        <f t="shared" si="11"/>
        <v>#NUM!</v>
      </c>
      <c r="AP15" s="25">
        <f t="shared" si="12"/>
        <v>-7.1762584993440653E-2</v>
      </c>
      <c r="AQ15" s="38"/>
      <c r="AR15" s="25" t="e">
        <f t="shared" si="13"/>
        <v>#NUM!</v>
      </c>
      <c r="AS15" s="39"/>
      <c r="AT15" s="25">
        <f t="shared" si="14"/>
        <v>0</v>
      </c>
      <c r="AU15" s="25">
        <f t="shared" si="15"/>
        <v>7.9818834385341556E-2</v>
      </c>
      <c r="AV15" s="25">
        <f t="shared" si="16"/>
        <v>3.0897295475369859E-23</v>
      </c>
      <c r="AW15" s="25">
        <f t="shared" si="17"/>
        <v>7.9818834385341556E-2</v>
      </c>
      <c r="AX15" s="36" t="str">
        <f t="shared" si="18"/>
        <v>Ideal</v>
      </c>
      <c r="AY15" s="25">
        <f t="shared" si="32"/>
        <v>0.56858550276260356</v>
      </c>
      <c r="AZ15" s="25">
        <f t="shared" si="33"/>
        <v>5.2731225748603506E-12</v>
      </c>
      <c r="BA15" s="25">
        <f t="shared" si="34"/>
        <v>5.035034762587669</v>
      </c>
      <c r="BB15" s="25">
        <f t="shared" si="19"/>
        <v>7.1206144482714784</v>
      </c>
      <c r="BC15" s="25">
        <f t="shared" si="20"/>
        <v>8538.0156222103469</v>
      </c>
      <c r="BD15" s="25">
        <f t="shared" si="35"/>
        <v>1397591.4958342714</v>
      </c>
      <c r="BE15" s="33">
        <f t="shared" si="36"/>
        <v>5.5656332280494016</v>
      </c>
      <c r="BF15" s="25" t="e">
        <f t="shared" si="21"/>
        <v>#NUM!</v>
      </c>
      <c r="BG15" s="5"/>
      <c r="BH15" s="39"/>
      <c r="BI15" s="25" t="e">
        <f t="shared" si="22"/>
        <v>#DIV/0!</v>
      </c>
      <c r="BJ15" s="33">
        <f t="shared" si="23"/>
        <v>4.0437156707384299</v>
      </c>
    </row>
    <row r="16" spans="2:62" x14ac:dyDescent="0.2">
      <c r="B16" s="3" t="s">
        <v>453</v>
      </c>
      <c r="E16" s="3" t="e">
        <f>IF(LOG10(IF(F10&gt;0,F10,E10))&lt;3.7,-19053.729146456+15514.4866764412*LOG10(IF(F10&gt;0,F10,E10))-4212.78819301717*LOG10(IF(F10&gt;0,F10,E10))^2+381.476328422343*LOG10(IF(F10&gt;0,F10,E10))^3,IF(LOG10(IF(F10&gt;0,F10,E10))&lt;3.9,-37051.0203809015+38567.2629965804*LOG10(IF(F10&gt;0,F10,E10))-15065.1486316025*LOG10(IF(F10&gt;0,F10,E10))^2+2617.24637119416*LOG10(IF(F10&gt;0,F10,E10))^3-170.623810323864*LOG10(IF(F10&gt;0,F10,E10))^4,-118115.450538963+137145.973583929*LOG10(IF(F10&gt;0,F10,E10))-63623.3812100225*LOG10(IF(F10&gt;0,F10,E10))^2+14741.2923562646*LOG10(IF(F10&gt;0,F10,E10))^3-1705.87278406872*LOG10(IF(F10&gt;0,F10,E10))^4+78.873172180499*LOG10(IF(F10&gt;0,F10,E10))^5))</f>
        <v>#NUM!</v>
      </c>
      <c r="F16" s="7"/>
      <c r="G16" s="3" t="e">
        <f>IF(LOG10(IF(H10&gt;0,H10,G10))&lt;3.7,-19053.729146456+15514.4866764412*LOG10(IF(H10&gt;0,H10,G10))-4212.78819301717*LOG10(IF(H10&gt;0,H10,G10))^2+381.476328422343*LOG10(IF(H10&gt;0,H10,G10))^3,IF(LOG10(IF(H10&gt;0,H10,G10))&lt;3.9,-37051.0203809015+38567.2629965804*LOG10(IF(H10&gt;0,H10,G10))-15065.1486316025*LOG10(IF(H10&gt;0,H10,G10))^2+2617.24637119416*LOG10(IF(H10&gt;0,H10,G10))^3-170.623810323864*LOG10(IF(H10&gt;0,H10,G10))^4,-118115.450538963+137145.973583929*LOG10(IF(H10&gt;0,H10,G10))-63623.3812100225*LOG10(IF(H10&gt;0,H10,G10))^2+14741.2923562646*LOG10(IF(H10&gt;0,H10,G10))^3-1705.87278406872*LOG10(IF(H10&gt;0,H10,G10))^4+78.873172180499*LOG10(IF(H10&gt;0,H10,G10))^5))</f>
        <v>#NUM!</v>
      </c>
      <c r="H16" s="7"/>
      <c r="I16" s="3">
        <f>(I14*I11/(4*PI()*I12))^(1/3)/149600000000</f>
        <v>-21.753228518676277</v>
      </c>
      <c r="K16" s="3" t="s">
        <v>454</v>
      </c>
      <c r="L16" s="40">
        <v>0.93</v>
      </c>
      <c r="M16" s="23">
        <f t="shared" si="25"/>
        <v>2.9245283018867925E-3</v>
      </c>
      <c r="N16" s="34"/>
      <c r="O16" s="34"/>
      <c r="P16" s="23">
        <f t="shared" si="26"/>
        <v>0.98779602630973184</v>
      </c>
      <c r="Q16" s="34"/>
      <c r="R16" s="23">
        <f t="shared" si="0"/>
        <v>0.97574098959329647</v>
      </c>
      <c r="S16" s="23">
        <f t="shared" si="27"/>
        <v>5.3179473200570744</v>
      </c>
      <c r="T16" s="35">
        <v>630.15</v>
      </c>
      <c r="U16" s="23">
        <f t="shared" si="1"/>
        <v>1564934.8878277242</v>
      </c>
      <c r="V16" s="23">
        <f t="shared" si="28"/>
        <v>4284.6755224721392</v>
      </c>
      <c r="W16" s="23">
        <f t="shared" si="24"/>
        <v>2.0518778940582489</v>
      </c>
      <c r="X16" s="35">
        <v>262.74</v>
      </c>
      <c r="Y16" s="23">
        <f t="shared" si="2"/>
        <v>142949.06488492573</v>
      </c>
      <c r="Z16" s="35">
        <v>3.2000000000000001E-2</v>
      </c>
      <c r="AA16" s="23">
        <f t="shared" si="3"/>
        <v>609.98519999999996</v>
      </c>
      <c r="AB16" s="23">
        <f t="shared" si="4"/>
        <v>650.31479999999999</v>
      </c>
      <c r="AC16" s="23">
        <f t="shared" si="37"/>
        <v>35.02801154778011</v>
      </c>
      <c r="AD16" s="23">
        <f t="shared" si="29"/>
        <v>385344710.80256546</v>
      </c>
      <c r="AE16" s="23">
        <f t="shared" si="30"/>
        <v>18070</v>
      </c>
      <c r="AF16" s="35"/>
      <c r="AG16" s="23" t="e">
        <f t="shared" si="5"/>
        <v>#NUM!</v>
      </c>
      <c r="AH16" s="35"/>
      <c r="AI16" s="23" t="e">
        <f t="shared" si="6"/>
        <v>#NUM!</v>
      </c>
      <c r="AJ16" s="36" t="e">
        <f t="shared" si="31"/>
        <v>#NUM!</v>
      </c>
      <c r="AK16" s="23">
        <f t="shared" si="7"/>
        <v>5.4171342847661973E-3</v>
      </c>
      <c r="AL16" s="23" t="e">
        <f t="shared" si="8"/>
        <v>#NUM!</v>
      </c>
      <c r="AM16" s="23">
        <f t="shared" si="9"/>
        <v>0</v>
      </c>
      <c r="AN16" s="23" t="e">
        <f t="shared" si="10"/>
        <v>#NUM!</v>
      </c>
      <c r="AO16" s="23" t="e">
        <f t="shared" si="11"/>
        <v>#NUM!</v>
      </c>
      <c r="AP16" s="23">
        <f t="shared" si="12"/>
        <v>-2.5936164855511173E-2</v>
      </c>
      <c r="AQ16" s="34"/>
      <c r="AR16" s="23" t="e">
        <f t="shared" si="13"/>
        <v>#NUM!</v>
      </c>
      <c r="AS16" s="35"/>
      <c r="AT16" s="23">
        <f t="shared" si="14"/>
        <v>0</v>
      </c>
      <c r="AU16" s="23">
        <f t="shared" si="15"/>
        <v>0.13380058065461523</v>
      </c>
      <c r="AV16" s="23">
        <f t="shared" si="16"/>
        <v>2.049429036673404E-26</v>
      </c>
      <c r="AW16" s="23">
        <f t="shared" si="17"/>
        <v>0.13380058065461523</v>
      </c>
      <c r="AX16" s="36" t="str">
        <f t="shared" si="18"/>
        <v>Ideal</v>
      </c>
      <c r="AY16" s="23">
        <f t="shared" si="32"/>
        <v>0.95312179145783149</v>
      </c>
      <c r="AZ16" s="23">
        <f t="shared" si="33"/>
        <v>1.4343153703598545E-12</v>
      </c>
      <c r="BA16" s="23">
        <f t="shared" si="34"/>
        <v>7.6733835013735323</v>
      </c>
      <c r="BB16" s="23">
        <f t="shared" si="19"/>
        <v>10.851803016932397</v>
      </c>
      <c r="BC16" s="23">
        <f t="shared" si="20"/>
        <v>262.73816201552467</v>
      </c>
      <c r="BD16" s="23">
        <f t="shared" si="35"/>
        <v>196987.02913687518</v>
      </c>
      <c r="BE16" s="32">
        <f t="shared" si="36"/>
        <v>4.3798990362302437</v>
      </c>
      <c r="BF16" s="23" t="e">
        <f t="shared" si="21"/>
        <v>#NUM!</v>
      </c>
      <c r="BG16" s="4"/>
      <c r="BH16" s="35"/>
      <c r="BI16" s="23" t="e">
        <f t="shared" si="22"/>
        <v>#DIV/0!</v>
      </c>
      <c r="BJ16" s="32">
        <f t="shared" si="23"/>
        <v>4.7598001828889291</v>
      </c>
    </row>
    <row r="17" spans="2:62" x14ac:dyDescent="0.2">
      <c r="B17" s="20" t="s">
        <v>455</v>
      </c>
      <c r="E17" s="8" t="e">
        <f>4.74-LOG10(E11)*2.5-IF(F15=1,IF(ISBLANK(F16),E16,F16),0)</f>
        <v>#NUM!</v>
      </c>
      <c r="F17" s="8" t="e">
        <f>4.74-LOG10(F11)*2.5-IF(F15=1,IF(ISBLANK(F16),E16,F16),0)</f>
        <v>#NUM!</v>
      </c>
      <c r="G17" s="8" t="e">
        <f>4.74-LOG10(G11)*2.5-IF(F15=1,IF(ISBLANK(H16),G16,H16),0)</f>
        <v>#NUM!</v>
      </c>
      <c r="H17" s="8" t="e">
        <f>4.74-LOG10(H11)*2.5-IF(F15=1,IF(ISBLANK(H16),G16,H16),0)</f>
        <v>#NUM!</v>
      </c>
      <c r="K17" s="3" t="s">
        <v>456</v>
      </c>
      <c r="L17" s="37"/>
      <c r="M17" s="25">
        <f t="shared" si="25"/>
        <v>0</v>
      </c>
      <c r="N17" s="38"/>
      <c r="O17" s="38"/>
      <c r="P17" s="25">
        <f t="shared" si="26"/>
        <v>0</v>
      </c>
      <c r="Q17" s="38"/>
      <c r="R17" s="25">
        <f t="shared" si="0"/>
        <v>0</v>
      </c>
      <c r="S17" s="25" t="e">
        <f t="shared" si="27"/>
        <v>#DIV/0!</v>
      </c>
      <c r="T17" s="39"/>
      <c r="U17" s="25">
        <f t="shared" si="1"/>
        <v>0</v>
      </c>
      <c r="V17" s="25">
        <f t="shared" si="28"/>
        <v>0</v>
      </c>
      <c r="W17" s="25">
        <f t="shared" si="24"/>
        <v>0</v>
      </c>
      <c r="X17" s="39"/>
      <c r="Y17" s="25" t="e">
        <f t="shared" si="2"/>
        <v>#DIV/0!</v>
      </c>
      <c r="Z17" s="39"/>
      <c r="AA17" s="25">
        <f t="shared" si="3"/>
        <v>0</v>
      </c>
      <c r="AB17" s="25">
        <f t="shared" si="4"/>
        <v>0</v>
      </c>
      <c r="AC17" s="25" t="str">
        <f t="shared" si="37"/>
        <v>N/A</v>
      </c>
      <c r="AD17" s="25">
        <f t="shared" si="29"/>
        <v>0</v>
      </c>
      <c r="AE17" s="25">
        <f t="shared" si="30"/>
        <v>0</v>
      </c>
      <c r="AF17" s="39"/>
      <c r="AG17" s="25" t="e">
        <f t="shared" si="5"/>
        <v>#DIV/0!</v>
      </c>
      <c r="AH17" s="39"/>
      <c r="AI17" s="25" t="e">
        <f t="shared" si="6"/>
        <v>#NUM!</v>
      </c>
      <c r="AJ17" s="36" t="str">
        <f t="shared" si="31"/>
        <v>N/A</v>
      </c>
      <c r="AK17" s="25" t="e">
        <f t="shared" si="7"/>
        <v>#DIV/0!</v>
      </c>
      <c r="AL17" s="25" t="e">
        <f t="shared" si="8"/>
        <v>#NUM!</v>
      </c>
      <c r="AM17" s="25" t="e">
        <f t="shared" si="9"/>
        <v>#DIV/0!</v>
      </c>
      <c r="AN17" s="25" t="e">
        <f t="shared" si="10"/>
        <v>#NUM!</v>
      </c>
      <c r="AO17" s="25" t="e">
        <f t="shared" si="11"/>
        <v>#NUM!</v>
      </c>
      <c r="AP17" s="25" t="e">
        <f t="shared" si="12"/>
        <v>#DIV/0!</v>
      </c>
      <c r="AQ17" s="38"/>
      <c r="AR17" s="25" t="e">
        <f t="shared" si="13"/>
        <v>#NUM!</v>
      </c>
      <c r="AS17" s="39"/>
      <c r="AT17" s="25" t="e">
        <f t="shared" si="14"/>
        <v>#DIV/0!</v>
      </c>
      <c r="AU17" s="25" t="e">
        <f t="shared" si="15"/>
        <v>#DIV/0!</v>
      </c>
      <c r="AV17" s="25" t="e">
        <f t="shared" si="16"/>
        <v>#DIV/0!</v>
      </c>
      <c r="AW17" s="25" t="e">
        <f t="shared" si="17"/>
        <v>#DIV/0!</v>
      </c>
      <c r="AX17" s="36" t="e">
        <f t="shared" si="18"/>
        <v>#DIV/0!</v>
      </c>
      <c r="AY17" s="25" t="e">
        <f t="shared" si="32"/>
        <v>#DIV/0!</v>
      </c>
      <c r="AZ17" s="25" t="e">
        <f t="shared" si="33"/>
        <v>#DIV/0!</v>
      </c>
      <c r="BA17" s="25" t="e">
        <f t="shared" si="34"/>
        <v>#DIV/0!</v>
      </c>
      <c r="BB17" s="25" t="e">
        <f t="shared" si="19"/>
        <v>#DIV/0!</v>
      </c>
      <c r="BC17" s="25">
        <f t="shared" si="20"/>
        <v>0</v>
      </c>
      <c r="BD17" s="25">
        <f t="shared" si="35"/>
        <v>0</v>
      </c>
      <c r="BE17" s="33" t="e">
        <f t="shared" si="36"/>
        <v>#DIV/0!</v>
      </c>
      <c r="BF17" s="25" t="e">
        <f t="shared" si="21"/>
        <v>#NUM!</v>
      </c>
      <c r="BG17" s="5"/>
      <c r="BH17" s="39"/>
      <c r="BI17" s="25" t="e">
        <f t="shared" si="22"/>
        <v>#DIV/0!</v>
      </c>
      <c r="BJ17" s="33">
        <f t="shared" si="23"/>
        <v>0</v>
      </c>
    </row>
    <row r="18" spans="2:62" x14ac:dyDescent="0.2">
      <c r="B18" s="3" t="s">
        <v>457</v>
      </c>
      <c r="G18" s="9">
        <f>G11+E11</f>
        <v>-10293.691928504937</v>
      </c>
      <c r="H18" s="9">
        <f>IF(F11&gt;0,F11,E11)+IF(H11&gt;0,H11,G11)</f>
        <v>-10293.691928504937</v>
      </c>
      <c r="K18" s="3" t="s">
        <v>458</v>
      </c>
      <c r="L18" s="40"/>
      <c r="M18" s="23">
        <f t="shared" si="25"/>
        <v>0</v>
      </c>
      <c r="N18" s="34"/>
      <c r="O18" s="34"/>
      <c r="P18" s="23">
        <f t="shared" si="26"/>
        <v>0</v>
      </c>
      <c r="Q18" s="34"/>
      <c r="R18" s="23">
        <f t="shared" si="0"/>
        <v>0</v>
      </c>
      <c r="S18" s="23" t="e">
        <f t="shared" si="27"/>
        <v>#DIV/0!</v>
      </c>
      <c r="T18" s="35"/>
      <c r="U18" s="23">
        <f t="shared" si="1"/>
        <v>0</v>
      </c>
      <c r="V18" s="23">
        <f t="shared" si="28"/>
        <v>0</v>
      </c>
      <c r="W18" s="23" t="e">
        <f t="shared" si="24"/>
        <v>#DIV/0!</v>
      </c>
      <c r="X18" s="35"/>
      <c r="Y18" s="23" t="e">
        <f t="shared" si="2"/>
        <v>#DIV/0!</v>
      </c>
      <c r="Z18" s="35"/>
      <c r="AA18" s="23">
        <f t="shared" si="3"/>
        <v>0</v>
      </c>
      <c r="AB18" s="23">
        <f t="shared" si="4"/>
        <v>0</v>
      </c>
      <c r="AC18" s="23" t="str">
        <f t="shared" si="37"/>
        <v>N/A</v>
      </c>
      <c r="AD18" s="23">
        <f>ABS(T18)*(L18/(($F$8+$H$8)*3*333000))^(1/3)</f>
        <v>0</v>
      </c>
      <c r="AE18" s="23">
        <f t="shared" si="30"/>
        <v>0</v>
      </c>
      <c r="AF18" s="35"/>
      <c r="AG18" s="23" t="e">
        <f t="shared" si="5"/>
        <v>#DIV/0!</v>
      </c>
      <c r="AH18" s="35"/>
      <c r="AI18" s="23" t="e">
        <f t="shared" si="6"/>
        <v>#NUM!</v>
      </c>
      <c r="AJ18" s="36" t="str">
        <f t="shared" si="31"/>
        <v>N/A</v>
      </c>
      <c r="AK18" s="23" t="e">
        <f t="shared" si="7"/>
        <v>#DIV/0!</v>
      </c>
      <c r="AL18" s="23" t="e">
        <f t="shared" si="8"/>
        <v>#NUM!</v>
      </c>
      <c r="AM18" s="23" t="e">
        <f t="shared" si="9"/>
        <v>#DIV/0!</v>
      </c>
      <c r="AN18" s="23" t="e">
        <f t="shared" si="10"/>
        <v>#NUM!</v>
      </c>
      <c r="AO18" s="23" t="e">
        <f t="shared" si="11"/>
        <v>#NUM!</v>
      </c>
      <c r="AP18" s="23" t="e">
        <f t="shared" si="12"/>
        <v>#DIV/0!</v>
      </c>
      <c r="AQ18" s="34"/>
      <c r="AR18" s="23" t="e">
        <f t="shared" si="13"/>
        <v>#NUM!</v>
      </c>
      <c r="AS18" s="35"/>
      <c r="AT18" s="23" t="e">
        <f t="shared" si="14"/>
        <v>#DIV/0!</v>
      </c>
      <c r="AU18" s="23" t="e">
        <f t="shared" si="15"/>
        <v>#DIV/0!</v>
      </c>
      <c r="AV18" s="23" t="e">
        <f t="shared" si="16"/>
        <v>#DIV/0!</v>
      </c>
      <c r="AW18" s="23" t="e">
        <f t="shared" si="17"/>
        <v>#DIV/0!</v>
      </c>
      <c r="AX18" s="36" t="e">
        <f t="shared" si="18"/>
        <v>#DIV/0!</v>
      </c>
      <c r="AY18" s="23" t="e">
        <f t="shared" si="32"/>
        <v>#DIV/0!</v>
      </c>
      <c r="AZ18" s="23" t="e">
        <f t="shared" si="33"/>
        <v>#DIV/0!</v>
      </c>
      <c r="BA18" s="23" t="e">
        <f t="shared" si="34"/>
        <v>#DIV/0!</v>
      </c>
      <c r="BB18" s="23" t="e">
        <f t="shared" si="19"/>
        <v>#DIV/0!</v>
      </c>
      <c r="BC18" s="23">
        <f t="shared" si="20"/>
        <v>0</v>
      </c>
      <c r="BD18" s="23">
        <f t="shared" si="35"/>
        <v>0</v>
      </c>
      <c r="BE18" s="32" t="e">
        <f t="shared" si="36"/>
        <v>#DIV/0!</v>
      </c>
      <c r="BF18" s="23" t="e">
        <f t="shared" si="21"/>
        <v>#NUM!</v>
      </c>
      <c r="BG18" s="4"/>
      <c r="BH18" s="35"/>
      <c r="BI18" s="23" t="e">
        <f t="shared" si="22"/>
        <v>#DIV/0!</v>
      </c>
      <c r="BJ18" s="32">
        <f t="shared" si="23"/>
        <v>0</v>
      </c>
    </row>
    <row r="19" spans="2:62" x14ac:dyDescent="0.2">
      <c r="B19" s="20" t="s">
        <v>459</v>
      </c>
      <c r="G19" s="8" t="e">
        <f>4.74-LOG10(IF(F15=1,10^((4.74-E17)/2.5)+IF(G11&gt;0,10^((4.74-G17)/2.5),0),G18))*2.5</f>
        <v>#NUM!</v>
      </c>
      <c r="H19" s="8" t="e">
        <f>4.74-LOG10(IF(F15=1,10^((4.74-IF(F11&gt;0,F17,E17))/2.5)+IF(OR(G11&gt;0,H11&gt;0),10^((4.74-IF(NOT(ISERROR(H17)),H17,G17))/2.5),0),H18))*2.5</f>
        <v>#NUM!</v>
      </c>
      <c r="K19" s="3" t="s">
        <v>460</v>
      </c>
      <c r="L19" s="37"/>
      <c r="M19" s="25">
        <f t="shared" si="25"/>
        <v>0</v>
      </c>
      <c r="N19" s="38"/>
      <c r="O19" s="38"/>
      <c r="P19" s="25">
        <f t="shared" si="26"/>
        <v>0</v>
      </c>
      <c r="Q19" s="38"/>
      <c r="R19" s="25">
        <f t="shared" si="0"/>
        <v>0</v>
      </c>
      <c r="S19" s="25" t="e">
        <f t="shared" si="27"/>
        <v>#DIV/0!</v>
      </c>
      <c r="T19" s="39"/>
      <c r="U19" s="25">
        <f t="shared" si="1"/>
        <v>0</v>
      </c>
      <c r="V19" s="25">
        <f t="shared" si="28"/>
        <v>0</v>
      </c>
      <c r="W19" s="25" t="e">
        <f t="shared" si="24"/>
        <v>#DIV/0!</v>
      </c>
      <c r="X19" s="39"/>
      <c r="Y19" s="25" t="e">
        <f t="shared" si="2"/>
        <v>#DIV/0!</v>
      </c>
      <c r="Z19" s="39"/>
      <c r="AA19" s="25">
        <f t="shared" si="3"/>
        <v>0</v>
      </c>
      <c r="AB19" s="25">
        <f t="shared" si="4"/>
        <v>0</v>
      </c>
      <c r="AC19" s="25" t="str">
        <f t="shared" si="37"/>
        <v>N/A</v>
      </c>
      <c r="AD19" s="25">
        <f t="shared" ref="AD19:AD101" si="38">ABS(T19)*(L19/(($F$8+$H$8)*3*333000))^(1/3)*1.496*10^8</f>
        <v>0</v>
      </c>
      <c r="AE19" s="25">
        <f t="shared" si="30"/>
        <v>0</v>
      </c>
      <c r="AF19" s="39"/>
      <c r="AG19" s="25" t="e">
        <f t="shared" si="5"/>
        <v>#DIV/0!</v>
      </c>
      <c r="AH19" s="39"/>
      <c r="AI19" s="25" t="e">
        <f t="shared" si="6"/>
        <v>#NUM!</v>
      </c>
      <c r="AJ19" s="36" t="str">
        <f t="shared" si="31"/>
        <v>N/A</v>
      </c>
      <c r="AK19" s="25" t="e">
        <f t="shared" si="7"/>
        <v>#DIV/0!</v>
      </c>
      <c r="AL19" s="25" t="e">
        <f t="shared" si="8"/>
        <v>#NUM!</v>
      </c>
      <c r="AM19" s="25" t="e">
        <f t="shared" si="9"/>
        <v>#DIV/0!</v>
      </c>
      <c r="AN19" s="25" t="e">
        <f t="shared" si="10"/>
        <v>#NUM!</v>
      </c>
      <c r="AO19" s="25" t="e">
        <f t="shared" si="11"/>
        <v>#NUM!</v>
      </c>
      <c r="AP19" s="25" t="e">
        <f t="shared" si="12"/>
        <v>#DIV/0!</v>
      </c>
      <c r="AQ19" s="38"/>
      <c r="AR19" s="25" t="e">
        <f t="shared" si="13"/>
        <v>#NUM!</v>
      </c>
      <c r="AS19" s="39"/>
      <c r="AT19" s="25" t="e">
        <f t="shared" si="14"/>
        <v>#DIV/0!</v>
      </c>
      <c r="AU19" s="25" t="e">
        <f t="shared" si="15"/>
        <v>#DIV/0!</v>
      </c>
      <c r="AV19" s="25" t="e">
        <f t="shared" si="16"/>
        <v>#DIV/0!</v>
      </c>
      <c r="AW19" s="25" t="e">
        <f t="shared" si="17"/>
        <v>#DIV/0!</v>
      </c>
      <c r="AX19" s="36" t="e">
        <f t="shared" si="18"/>
        <v>#DIV/0!</v>
      </c>
      <c r="AY19" s="25" t="e">
        <f t="shared" si="32"/>
        <v>#DIV/0!</v>
      </c>
      <c r="AZ19" s="25" t="e">
        <f t="shared" si="33"/>
        <v>#DIV/0!</v>
      </c>
      <c r="BA19" s="25" t="e">
        <f t="shared" si="34"/>
        <v>#DIV/0!</v>
      </c>
      <c r="BB19" s="25" t="e">
        <f t="shared" si="19"/>
        <v>#DIV/0!</v>
      </c>
      <c r="BC19" s="25">
        <f t="shared" si="20"/>
        <v>0</v>
      </c>
      <c r="BD19" s="25">
        <f t="shared" si="35"/>
        <v>0</v>
      </c>
      <c r="BE19" s="33" t="e">
        <f t="shared" si="36"/>
        <v>#DIV/0!</v>
      </c>
      <c r="BF19" s="25" t="e">
        <f t="shared" si="21"/>
        <v>#NUM!</v>
      </c>
      <c r="BG19" s="5"/>
      <c r="BH19" s="39"/>
      <c r="BI19" s="25" t="e">
        <f t="shared" si="22"/>
        <v>#DIV/0!</v>
      </c>
      <c r="BJ19" s="33">
        <f t="shared" si="23"/>
        <v>0</v>
      </c>
    </row>
    <row r="20" spans="2:62" x14ac:dyDescent="0.2">
      <c r="K20" s="3" t="s">
        <v>461</v>
      </c>
      <c r="L20" s="40"/>
      <c r="M20" s="23">
        <f t="shared" si="25"/>
        <v>0</v>
      </c>
      <c r="N20" s="34"/>
      <c r="O20" s="34"/>
      <c r="P20" s="23">
        <f t="shared" si="26"/>
        <v>0</v>
      </c>
      <c r="Q20" s="34"/>
      <c r="R20" s="23">
        <f t="shared" si="0"/>
        <v>0</v>
      </c>
      <c r="S20" s="23" t="e">
        <f t="shared" si="27"/>
        <v>#DIV/0!</v>
      </c>
      <c r="T20" s="35"/>
      <c r="U20" s="23">
        <f t="shared" si="1"/>
        <v>0</v>
      </c>
      <c r="V20" s="23">
        <f t="shared" si="28"/>
        <v>0</v>
      </c>
      <c r="W20" s="23" t="e">
        <f t="shared" si="24"/>
        <v>#DIV/0!</v>
      </c>
      <c r="X20" s="35"/>
      <c r="Y20" s="23" t="e">
        <f t="shared" si="2"/>
        <v>#DIV/0!</v>
      </c>
      <c r="Z20" s="35"/>
      <c r="AA20" s="23">
        <f t="shared" si="3"/>
        <v>0</v>
      </c>
      <c r="AB20" s="23">
        <f t="shared" si="4"/>
        <v>0</v>
      </c>
      <c r="AC20" s="23" t="str">
        <f t="shared" si="37"/>
        <v>N/A</v>
      </c>
      <c r="AD20" s="23">
        <f t="shared" si="38"/>
        <v>0</v>
      </c>
      <c r="AE20" s="23">
        <f t="shared" si="30"/>
        <v>0</v>
      </c>
      <c r="AF20" s="35"/>
      <c r="AG20" s="23" t="e">
        <f t="shared" si="5"/>
        <v>#DIV/0!</v>
      </c>
      <c r="AH20" s="35"/>
      <c r="AI20" s="23" t="e">
        <f t="shared" si="6"/>
        <v>#NUM!</v>
      </c>
      <c r="AJ20" s="36" t="str">
        <f t="shared" si="31"/>
        <v>N/A</v>
      </c>
      <c r="AK20" s="23" t="e">
        <f t="shared" si="7"/>
        <v>#DIV/0!</v>
      </c>
      <c r="AL20" s="23" t="e">
        <f t="shared" si="8"/>
        <v>#NUM!</v>
      </c>
      <c r="AM20" s="23" t="e">
        <f t="shared" si="9"/>
        <v>#DIV/0!</v>
      </c>
      <c r="AN20" s="23" t="e">
        <f t="shared" si="10"/>
        <v>#NUM!</v>
      </c>
      <c r="AO20" s="23" t="e">
        <f t="shared" si="11"/>
        <v>#NUM!</v>
      </c>
      <c r="AP20" s="23" t="e">
        <f t="shared" si="12"/>
        <v>#DIV/0!</v>
      </c>
      <c r="AQ20" s="34"/>
      <c r="AR20" s="23" t="e">
        <f t="shared" si="13"/>
        <v>#NUM!</v>
      </c>
      <c r="AS20" s="35"/>
      <c r="AT20" s="23" t="e">
        <f t="shared" si="14"/>
        <v>#DIV/0!</v>
      </c>
      <c r="AU20" s="23" t="e">
        <f t="shared" si="15"/>
        <v>#DIV/0!</v>
      </c>
      <c r="AV20" s="23" t="e">
        <f t="shared" si="16"/>
        <v>#DIV/0!</v>
      </c>
      <c r="AW20" s="23" t="e">
        <f t="shared" si="17"/>
        <v>#DIV/0!</v>
      </c>
      <c r="AX20" s="36" t="e">
        <f t="shared" si="18"/>
        <v>#DIV/0!</v>
      </c>
      <c r="AY20" s="23" t="e">
        <f t="shared" si="32"/>
        <v>#DIV/0!</v>
      </c>
      <c r="AZ20" s="23" t="e">
        <f t="shared" si="33"/>
        <v>#DIV/0!</v>
      </c>
      <c r="BA20" s="23" t="e">
        <f t="shared" si="34"/>
        <v>#DIV/0!</v>
      </c>
      <c r="BB20" s="23" t="e">
        <f t="shared" si="19"/>
        <v>#DIV/0!</v>
      </c>
      <c r="BC20" s="23">
        <f t="shared" si="20"/>
        <v>0</v>
      </c>
      <c r="BD20" s="23">
        <f t="shared" si="35"/>
        <v>0</v>
      </c>
      <c r="BE20" s="32" t="e">
        <f t="shared" si="36"/>
        <v>#DIV/0!</v>
      </c>
      <c r="BF20" s="23" t="e">
        <f t="shared" si="21"/>
        <v>#NUM!</v>
      </c>
      <c r="BG20" s="4"/>
      <c r="BH20" s="35"/>
      <c r="BI20" s="23" t="e">
        <f t="shared" si="22"/>
        <v>#DIV/0!</v>
      </c>
      <c r="BJ20" s="32">
        <f t="shared" si="23"/>
        <v>0</v>
      </c>
    </row>
    <row r="21" spans="2:62" ht="15.75" customHeight="1" x14ac:dyDescent="0.2">
      <c r="B21" s="31" t="s">
        <v>28</v>
      </c>
      <c r="K21" s="3" t="s">
        <v>462</v>
      </c>
      <c r="L21" s="37"/>
      <c r="M21" s="25">
        <f t="shared" si="25"/>
        <v>0</v>
      </c>
      <c r="N21" s="38"/>
      <c r="O21" s="38"/>
      <c r="P21" s="25">
        <f t="shared" si="26"/>
        <v>0</v>
      </c>
      <c r="Q21" s="38"/>
      <c r="R21" s="25">
        <f t="shared" si="0"/>
        <v>0</v>
      </c>
      <c r="S21" s="25" t="e">
        <f t="shared" si="27"/>
        <v>#DIV/0!</v>
      </c>
      <c r="T21" s="39"/>
      <c r="U21" s="25">
        <f t="shared" si="1"/>
        <v>0</v>
      </c>
      <c r="V21" s="25">
        <f t="shared" si="28"/>
        <v>0</v>
      </c>
      <c r="W21" s="25" t="e">
        <f t="shared" si="24"/>
        <v>#DIV/0!</v>
      </c>
      <c r="X21" s="39"/>
      <c r="Y21" s="25" t="e">
        <f t="shared" si="2"/>
        <v>#DIV/0!</v>
      </c>
      <c r="Z21" s="39"/>
      <c r="AA21" s="25">
        <f t="shared" si="3"/>
        <v>0</v>
      </c>
      <c r="AB21" s="25">
        <f t="shared" si="4"/>
        <v>0</v>
      </c>
      <c r="AC21" s="25" t="str">
        <f t="shared" si="37"/>
        <v>N/A</v>
      </c>
      <c r="AD21" s="25">
        <f t="shared" si="38"/>
        <v>0</v>
      </c>
      <c r="AE21" s="25">
        <f t="shared" si="30"/>
        <v>0</v>
      </c>
      <c r="AF21" s="39"/>
      <c r="AG21" s="25" t="e">
        <f t="shared" si="5"/>
        <v>#DIV/0!</v>
      </c>
      <c r="AH21" s="39"/>
      <c r="AI21" s="25" t="e">
        <f t="shared" si="6"/>
        <v>#NUM!</v>
      </c>
      <c r="AJ21" s="36" t="str">
        <f t="shared" si="31"/>
        <v>N/A</v>
      </c>
      <c r="AK21" s="25" t="e">
        <f t="shared" si="7"/>
        <v>#DIV/0!</v>
      </c>
      <c r="AL21" s="25" t="e">
        <f t="shared" si="8"/>
        <v>#NUM!</v>
      </c>
      <c r="AM21" s="25" t="e">
        <f t="shared" si="9"/>
        <v>#DIV/0!</v>
      </c>
      <c r="AN21" s="25" t="e">
        <f t="shared" si="10"/>
        <v>#NUM!</v>
      </c>
      <c r="AO21" s="25" t="e">
        <f t="shared" si="11"/>
        <v>#NUM!</v>
      </c>
      <c r="AP21" s="25" t="e">
        <f t="shared" si="12"/>
        <v>#DIV/0!</v>
      </c>
      <c r="AQ21" s="38"/>
      <c r="AR21" s="25" t="e">
        <f t="shared" si="13"/>
        <v>#NUM!</v>
      </c>
      <c r="AS21" s="39"/>
      <c r="AT21" s="25" t="e">
        <f t="shared" si="14"/>
        <v>#DIV/0!</v>
      </c>
      <c r="AU21" s="25" t="e">
        <f t="shared" si="15"/>
        <v>#DIV/0!</v>
      </c>
      <c r="AV21" s="25" t="e">
        <f t="shared" si="16"/>
        <v>#DIV/0!</v>
      </c>
      <c r="AW21" s="25" t="e">
        <f t="shared" si="17"/>
        <v>#DIV/0!</v>
      </c>
      <c r="AX21" s="36" t="e">
        <f t="shared" si="18"/>
        <v>#DIV/0!</v>
      </c>
      <c r="AY21" s="25" t="e">
        <f t="shared" si="32"/>
        <v>#DIV/0!</v>
      </c>
      <c r="AZ21" s="25" t="e">
        <f t="shared" si="33"/>
        <v>#DIV/0!</v>
      </c>
      <c r="BA21" s="25" t="e">
        <f t="shared" si="34"/>
        <v>#DIV/0!</v>
      </c>
      <c r="BB21" s="25" t="e">
        <f t="shared" si="19"/>
        <v>#DIV/0!</v>
      </c>
      <c r="BC21" s="25">
        <f t="shared" si="20"/>
        <v>0</v>
      </c>
      <c r="BD21" s="25">
        <f t="shared" si="35"/>
        <v>0</v>
      </c>
      <c r="BE21" s="33" t="e">
        <f t="shared" si="36"/>
        <v>#DIV/0!</v>
      </c>
      <c r="BF21" s="25" t="e">
        <f t="shared" si="21"/>
        <v>#NUM!</v>
      </c>
      <c r="BG21" s="5"/>
      <c r="BH21" s="39"/>
      <c r="BI21" s="25" t="e">
        <f t="shared" si="22"/>
        <v>#DIV/0!</v>
      </c>
      <c r="BJ21" s="33">
        <f t="shared" si="23"/>
        <v>0</v>
      </c>
    </row>
    <row r="22" spans="2:62" ht="15.75" customHeight="1" x14ac:dyDescent="0.2">
      <c r="F22" s="3" t="s">
        <v>463</v>
      </c>
      <c r="H22" s="20" t="s">
        <v>246</v>
      </c>
      <c r="K22" s="3" t="s">
        <v>464</v>
      </c>
      <c r="L22" s="40"/>
      <c r="M22" s="23">
        <f t="shared" si="25"/>
        <v>0</v>
      </c>
      <c r="N22" s="34"/>
      <c r="O22" s="34"/>
      <c r="P22" s="23">
        <f t="shared" si="26"/>
        <v>0</v>
      </c>
      <c r="Q22" s="34"/>
      <c r="R22" s="23">
        <f t="shared" si="0"/>
        <v>0</v>
      </c>
      <c r="S22" s="23" t="e">
        <f t="shared" si="27"/>
        <v>#DIV/0!</v>
      </c>
      <c r="T22" s="35"/>
      <c r="U22" s="23">
        <f t="shared" si="1"/>
        <v>0</v>
      </c>
      <c r="V22" s="23">
        <f t="shared" si="28"/>
        <v>0</v>
      </c>
      <c r="W22" s="23" t="e">
        <f t="shared" si="24"/>
        <v>#DIV/0!</v>
      </c>
      <c r="X22" s="35"/>
      <c r="Y22" s="23" t="e">
        <f t="shared" si="2"/>
        <v>#DIV/0!</v>
      </c>
      <c r="Z22" s="35"/>
      <c r="AA22" s="23">
        <f t="shared" si="3"/>
        <v>0</v>
      </c>
      <c r="AB22" s="23">
        <f t="shared" si="4"/>
        <v>0</v>
      </c>
      <c r="AC22" s="23" t="str">
        <f t="shared" si="37"/>
        <v>N/A</v>
      </c>
      <c r="AD22" s="23">
        <f t="shared" si="38"/>
        <v>0</v>
      </c>
      <c r="AE22" s="23">
        <f t="shared" si="30"/>
        <v>0</v>
      </c>
      <c r="AF22" s="35"/>
      <c r="AG22" s="23" t="e">
        <f t="shared" si="5"/>
        <v>#DIV/0!</v>
      </c>
      <c r="AH22" s="35"/>
      <c r="AI22" s="23" t="e">
        <f t="shared" si="6"/>
        <v>#NUM!</v>
      </c>
      <c r="AJ22" s="36" t="str">
        <f t="shared" si="31"/>
        <v>N/A</v>
      </c>
      <c r="AK22" s="23" t="e">
        <f t="shared" si="7"/>
        <v>#DIV/0!</v>
      </c>
      <c r="AL22" s="23" t="e">
        <f t="shared" si="8"/>
        <v>#NUM!</v>
      </c>
      <c r="AM22" s="23" t="e">
        <f t="shared" si="9"/>
        <v>#DIV/0!</v>
      </c>
      <c r="AN22" s="23" t="e">
        <f t="shared" si="10"/>
        <v>#NUM!</v>
      </c>
      <c r="AO22" s="23" t="e">
        <f t="shared" si="11"/>
        <v>#NUM!</v>
      </c>
      <c r="AP22" s="23" t="e">
        <f t="shared" si="12"/>
        <v>#DIV/0!</v>
      </c>
      <c r="AQ22" s="34"/>
      <c r="AR22" s="23" t="e">
        <f t="shared" si="13"/>
        <v>#NUM!</v>
      </c>
      <c r="AS22" s="35"/>
      <c r="AT22" s="23" t="e">
        <f t="shared" si="14"/>
        <v>#DIV/0!</v>
      </c>
      <c r="AU22" s="23" t="e">
        <f t="shared" si="15"/>
        <v>#DIV/0!</v>
      </c>
      <c r="AV22" s="23" t="e">
        <f t="shared" si="16"/>
        <v>#DIV/0!</v>
      </c>
      <c r="AW22" s="23" t="e">
        <f t="shared" si="17"/>
        <v>#DIV/0!</v>
      </c>
      <c r="AX22" s="36" t="e">
        <f t="shared" si="18"/>
        <v>#DIV/0!</v>
      </c>
      <c r="AY22" s="23" t="e">
        <f t="shared" si="32"/>
        <v>#DIV/0!</v>
      </c>
      <c r="AZ22" s="23" t="e">
        <f t="shared" si="33"/>
        <v>#DIV/0!</v>
      </c>
      <c r="BA22" s="23" t="e">
        <f t="shared" si="34"/>
        <v>#DIV/0!</v>
      </c>
      <c r="BB22" s="23" t="e">
        <f t="shared" si="19"/>
        <v>#DIV/0!</v>
      </c>
      <c r="BC22" s="23">
        <f t="shared" si="20"/>
        <v>0</v>
      </c>
      <c r="BD22" s="23">
        <f t="shared" si="35"/>
        <v>0</v>
      </c>
      <c r="BE22" s="32" t="e">
        <f t="shared" si="36"/>
        <v>#DIV/0!</v>
      </c>
      <c r="BF22" s="23" t="e">
        <f t="shared" si="21"/>
        <v>#NUM!</v>
      </c>
      <c r="BG22" s="4"/>
      <c r="BH22" s="35"/>
      <c r="BI22" s="23" t="e">
        <f t="shared" si="22"/>
        <v>#DIV/0!</v>
      </c>
      <c r="BJ22" s="32">
        <f t="shared" si="23"/>
        <v>0</v>
      </c>
    </row>
    <row r="23" spans="2:62" ht="15.75" customHeight="1" x14ac:dyDescent="0.2">
      <c r="B23" s="3" t="s">
        <v>465</v>
      </c>
      <c r="F23" s="8">
        <f>2.44*(4.259/10^5)*((F8+H8)*333000)^(1/3)</f>
        <v>1.7205904030062294E-2</v>
      </c>
      <c r="H23" s="8">
        <f t="shared" ref="H23:H32" si="39">365.24*SQRT((F23^3)/($F$8+$H$8))</f>
        <v>0.22327836869937925</v>
      </c>
      <c r="K23" s="3" t="s">
        <v>466</v>
      </c>
      <c r="L23" s="37"/>
      <c r="M23" s="25">
        <f t="shared" si="25"/>
        <v>0</v>
      </c>
      <c r="N23" s="38"/>
      <c r="O23" s="38"/>
      <c r="P23" s="25">
        <f t="shared" si="26"/>
        <v>0</v>
      </c>
      <c r="Q23" s="38"/>
      <c r="R23" s="25">
        <f t="shared" si="0"/>
        <v>0</v>
      </c>
      <c r="S23" s="25" t="e">
        <f t="shared" si="27"/>
        <v>#DIV/0!</v>
      </c>
      <c r="T23" s="39"/>
      <c r="U23" s="25">
        <f t="shared" si="1"/>
        <v>0</v>
      </c>
      <c r="V23" s="25">
        <f t="shared" si="28"/>
        <v>0</v>
      </c>
      <c r="W23" s="25" t="e">
        <f t="shared" si="24"/>
        <v>#DIV/0!</v>
      </c>
      <c r="X23" s="39"/>
      <c r="Y23" s="25" t="e">
        <f t="shared" si="2"/>
        <v>#DIV/0!</v>
      </c>
      <c r="Z23" s="39"/>
      <c r="AA23" s="25">
        <f t="shared" si="3"/>
        <v>0</v>
      </c>
      <c r="AB23" s="25">
        <f t="shared" si="4"/>
        <v>0</v>
      </c>
      <c r="AC23" s="25" t="str">
        <f t="shared" si="37"/>
        <v>N/A</v>
      </c>
      <c r="AD23" s="25">
        <f t="shared" si="38"/>
        <v>0</v>
      </c>
      <c r="AE23" s="25">
        <f t="shared" si="30"/>
        <v>0</v>
      </c>
      <c r="AF23" s="39"/>
      <c r="AG23" s="25" t="e">
        <f t="shared" si="5"/>
        <v>#DIV/0!</v>
      </c>
      <c r="AH23" s="39"/>
      <c r="AI23" s="25" t="e">
        <f t="shared" si="6"/>
        <v>#NUM!</v>
      </c>
      <c r="AJ23" s="36" t="str">
        <f t="shared" si="31"/>
        <v>N/A</v>
      </c>
      <c r="AK23" s="25" t="e">
        <f t="shared" si="7"/>
        <v>#DIV/0!</v>
      </c>
      <c r="AL23" s="25" t="e">
        <f t="shared" si="8"/>
        <v>#NUM!</v>
      </c>
      <c r="AM23" s="25" t="e">
        <f t="shared" si="9"/>
        <v>#DIV/0!</v>
      </c>
      <c r="AN23" s="25" t="e">
        <f t="shared" si="10"/>
        <v>#NUM!</v>
      </c>
      <c r="AO23" s="25" t="e">
        <f t="shared" si="11"/>
        <v>#NUM!</v>
      </c>
      <c r="AP23" s="25" t="e">
        <f t="shared" si="12"/>
        <v>#DIV/0!</v>
      </c>
      <c r="AQ23" s="38"/>
      <c r="AR23" s="25" t="e">
        <f t="shared" si="13"/>
        <v>#NUM!</v>
      </c>
      <c r="AS23" s="39"/>
      <c r="AT23" s="25" t="e">
        <f t="shared" si="14"/>
        <v>#DIV/0!</v>
      </c>
      <c r="AU23" s="25" t="e">
        <f t="shared" si="15"/>
        <v>#DIV/0!</v>
      </c>
      <c r="AV23" s="25" t="e">
        <f t="shared" si="16"/>
        <v>#DIV/0!</v>
      </c>
      <c r="AW23" s="25" t="e">
        <f t="shared" si="17"/>
        <v>#DIV/0!</v>
      </c>
      <c r="AX23" s="36" t="e">
        <f t="shared" si="18"/>
        <v>#DIV/0!</v>
      </c>
      <c r="AY23" s="25" t="e">
        <f t="shared" si="32"/>
        <v>#DIV/0!</v>
      </c>
      <c r="AZ23" s="25" t="e">
        <f t="shared" si="33"/>
        <v>#DIV/0!</v>
      </c>
      <c r="BA23" s="25" t="e">
        <f t="shared" si="34"/>
        <v>#DIV/0!</v>
      </c>
      <c r="BB23" s="25" t="e">
        <f t="shared" si="19"/>
        <v>#DIV/0!</v>
      </c>
      <c r="BC23" s="25">
        <f t="shared" si="20"/>
        <v>0</v>
      </c>
      <c r="BD23" s="25">
        <f t="shared" si="35"/>
        <v>0</v>
      </c>
      <c r="BE23" s="33" t="e">
        <f t="shared" si="36"/>
        <v>#DIV/0!</v>
      </c>
      <c r="BF23" s="25" t="e">
        <f t="shared" si="21"/>
        <v>#NUM!</v>
      </c>
      <c r="BG23" s="5"/>
      <c r="BH23" s="39"/>
      <c r="BI23" s="25" t="e">
        <f t="shared" si="22"/>
        <v>#DIV/0!</v>
      </c>
      <c r="BJ23" s="33">
        <f t="shared" si="23"/>
        <v>0</v>
      </c>
    </row>
    <row r="24" spans="2:62" ht="15.75" customHeight="1" x14ac:dyDescent="0.2">
      <c r="B24" s="3" t="s">
        <v>467</v>
      </c>
      <c r="F24" s="9" t="e">
        <f>SQRT(IF(H18&gt;0,H18,G18)*3.846*0.9/(256*5.6703*PI()))/1.496</f>
        <v>#NUM!</v>
      </c>
      <c r="H24" s="9" t="e">
        <f t="shared" si="39"/>
        <v>#NUM!</v>
      </c>
      <c r="K24" s="3" t="s">
        <v>341</v>
      </c>
      <c r="L24" s="40"/>
      <c r="M24" s="23">
        <f t="shared" si="25"/>
        <v>0</v>
      </c>
      <c r="N24" s="34"/>
      <c r="O24" s="34"/>
      <c r="P24" s="23">
        <f t="shared" si="26"/>
        <v>0</v>
      </c>
      <c r="Q24" s="34"/>
      <c r="R24" s="23">
        <f t="shared" si="0"/>
        <v>0</v>
      </c>
      <c r="S24" s="23" t="e">
        <f t="shared" si="27"/>
        <v>#DIV/0!</v>
      </c>
      <c r="T24" s="35"/>
      <c r="U24" s="23">
        <f t="shared" si="1"/>
        <v>0</v>
      </c>
      <c r="V24" s="23">
        <f t="shared" si="28"/>
        <v>0</v>
      </c>
      <c r="W24" s="23" t="e">
        <f t="shared" si="24"/>
        <v>#DIV/0!</v>
      </c>
      <c r="X24" s="35"/>
      <c r="Y24" s="23" t="e">
        <f t="shared" si="2"/>
        <v>#DIV/0!</v>
      </c>
      <c r="Z24" s="35"/>
      <c r="AA24" s="23">
        <f t="shared" si="3"/>
        <v>0</v>
      </c>
      <c r="AB24" s="23">
        <f t="shared" si="4"/>
        <v>0</v>
      </c>
      <c r="AC24" s="23" t="str">
        <f t="shared" si="37"/>
        <v>N/A</v>
      </c>
      <c r="AD24" s="23">
        <f t="shared" si="38"/>
        <v>0</v>
      </c>
      <c r="AE24" s="23">
        <f t="shared" si="30"/>
        <v>0</v>
      </c>
      <c r="AF24" s="35"/>
      <c r="AG24" s="23" t="e">
        <f t="shared" si="5"/>
        <v>#DIV/0!</v>
      </c>
      <c r="AH24" s="35"/>
      <c r="AI24" s="23" t="e">
        <f t="shared" si="6"/>
        <v>#NUM!</v>
      </c>
      <c r="AJ24" s="36" t="str">
        <f t="shared" si="31"/>
        <v>N/A</v>
      </c>
      <c r="AK24" s="23" t="e">
        <f t="shared" si="7"/>
        <v>#DIV/0!</v>
      </c>
      <c r="AL24" s="23" t="e">
        <f t="shared" si="8"/>
        <v>#NUM!</v>
      </c>
      <c r="AM24" s="23" t="e">
        <f t="shared" si="9"/>
        <v>#DIV/0!</v>
      </c>
      <c r="AN24" s="23" t="e">
        <f t="shared" si="10"/>
        <v>#NUM!</v>
      </c>
      <c r="AO24" s="23" t="e">
        <f t="shared" si="11"/>
        <v>#NUM!</v>
      </c>
      <c r="AP24" s="23" t="e">
        <f t="shared" si="12"/>
        <v>#DIV/0!</v>
      </c>
      <c r="AQ24" s="34"/>
      <c r="AR24" s="23" t="e">
        <f t="shared" si="13"/>
        <v>#NUM!</v>
      </c>
      <c r="AS24" s="35"/>
      <c r="AT24" s="23" t="e">
        <f t="shared" si="14"/>
        <v>#DIV/0!</v>
      </c>
      <c r="AU24" s="23" t="e">
        <f t="shared" si="15"/>
        <v>#DIV/0!</v>
      </c>
      <c r="AV24" s="23" t="e">
        <f t="shared" si="16"/>
        <v>#DIV/0!</v>
      </c>
      <c r="AW24" s="23" t="e">
        <f t="shared" si="17"/>
        <v>#DIV/0!</v>
      </c>
      <c r="AX24" s="36" t="e">
        <f t="shared" si="18"/>
        <v>#DIV/0!</v>
      </c>
      <c r="AY24" s="23" t="e">
        <f t="shared" si="32"/>
        <v>#DIV/0!</v>
      </c>
      <c r="AZ24" s="23" t="e">
        <f t="shared" si="33"/>
        <v>#DIV/0!</v>
      </c>
      <c r="BA24" s="23" t="e">
        <f t="shared" si="34"/>
        <v>#DIV/0!</v>
      </c>
      <c r="BB24" s="23" t="e">
        <f t="shared" si="19"/>
        <v>#DIV/0!</v>
      </c>
      <c r="BC24" s="23">
        <f t="shared" si="20"/>
        <v>0</v>
      </c>
      <c r="BD24" s="23">
        <f t="shared" si="35"/>
        <v>0</v>
      </c>
      <c r="BE24" s="32" t="e">
        <f t="shared" si="36"/>
        <v>#DIV/0!</v>
      </c>
      <c r="BF24" s="23" t="e">
        <f t="shared" si="21"/>
        <v>#NUM!</v>
      </c>
      <c r="BG24" s="4"/>
      <c r="BH24" s="35"/>
      <c r="BI24" s="23" t="e">
        <f t="shared" si="22"/>
        <v>#DIV/0!</v>
      </c>
      <c r="BJ24" s="32">
        <f t="shared" si="23"/>
        <v>0</v>
      </c>
    </row>
    <row r="25" spans="2:62" ht="15.75" customHeight="1" x14ac:dyDescent="0.2">
      <c r="B25" s="3" t="s">
        <v>468</v>
      </c>
      <c r="F25" s="8" t="e">
        <f>0.38*(IF(H18&gt;0,H18,G18))^0.474</f>
        <v>#NUM!</v>
      </c>
      <c r="H25" s="8" t="e">
        <f t="shared" si="39"/>
        <v>#NUM!</v>
      </c>
      <c r="K25" s="3" t="s">
        <v>469</v>
      </c>
      <c r="L25" s="37"/>
      <c r="M25" s="25">
        <f t="shared" si="25"/>
        <v>0</v>
      </c>
      <c r="N25" s="38"/>
      <c r="O25" s="38"/>
      <c r="P25" s="25">
        <f t="shared" si="26"/>
        <v>0</v>
      </c>
      <c r="Q25" s="38"/>
      <c r="R25" s="25">
        <f t="shared" si="0"/>
        <v>0</v>
      </c>
      <c r="S25" s="25" t="e">
        <f t="shared" si="27"/>
        <v>#DIV/0!</v>
      </c>
      <c r="T25" s="39"/>
      <c r="U25" s="25">
        <f t="shared" si="1"/>
        <v>0</v>
      </c>
      <c r="V25" s="25">
        <f t="shared" si="28"/>
        <v>0</v>
      </c>
      <c r="W25" s="25" t="e">
        <f t="shared" si="24"/>
        <v>#DIV/0!</v>
      </c>
      <c r="X25" s="39"/>
      <c r="Y25" s="25" t="e">
        <f t="shared" si="2"/>
        <v>#DIV/0!</v>
      </c>
      <c r="Z25" s="39"/>
      <c r="AA25" s="25">
        <f t="shared" si="3"/>
        <v>0</v>
      </c>
      <c r="AB25" s="25">
        <f t="shared" si="4"/>
        <v>0</v>
      </c>
      <c r="AC25" s="25" t="str">
        <f t="shared" si="37"/>
        <v>N/A</v>
      </c>
      <c r="AD25" s="25">
        <f t="shared" si="38"/>
        <v>0</v>
      </c>
      <c r="AE25" s="25">
        <f t="shared" si="30"/>
        <v>0</v>
      </c>
      <c r="AF25" s="39"/>
      <c r="AG25" s="25" t="e">
        <f t="shared" si="5"/>
        <v>#DIV/0!</v>
      </c>
      <c r="AH25" s="39"/>
      <c r="AI25" s="25" t="e">
        <f t="shared" si="6"/>
        <v>#NUM!</v>
      </c>
      <c r="AJ25" s="36" t="str">
        <f t="shared" si="31"/>
        <v>N/A</v>
      </c>
      <c r="AK25" s="25" t="e">
        <f t="shared" si="7"/>
        <v>#DIV/0!</v>
      </c>
      <c r="AL25" s="25" t="e">
        <f t="shared" si="8"/>
        <v>#NUM!</v>
      </c>
      <c r="AM25" s="25" t="e">
        <f t="shared" si="9"/>
        <v>#DIV/0!</v>
      </c>
      <c r="AN25" s="25" t="e">
        <f t="shared" si="10"/>
        <v>#NUM!</v>
      </c>
      <c r="AO25" s="25" t="e">
        <f t="shared" si="11"/>
        <v>#NUM!</v>
      </c>
      <c r="AP25" s="25" t="e">
        <f t="shared" si="12"/>
        <v>#DIV/0!</v>
      </c>
      <c r="AQ25" s="38"/>
      <c r="AR25" s="25" t="e">
        <f t="shared" si="13"/>
        <v>#NUM!</v>
      </c>
      <c r="AS25" s="39"/>
      <c r="AT25" s="25" t="e">
        <f t="shared" si="14"/>
        <v>#DIV/0!</v>
      </c>
      <c r="AU25" s="25" t="e">
        <f t="shared" si="15"/>
        <v>#DIV/0!</v>
      </c>
      <c r="AV25" s="25" t="e">
        <f t="shared" si="16"/>
        <v>#DIV/0!</v>
      </c>
      <c r="AW25" s="25" t="e">
        <f t="shared" si="17"/>
        <v>#DIV/0!</v>
      </c>
      <c r="AX25" s="36" t="e">
        <f t="shared" si="18"/>
        <v>#DIV/0!</v>
      </c>
      <c r="AY25" s="25" t="e">
        <f t="shared" si="32"/>
        <v>#DIV/0!</v>
      </c>
      <c r="AZ25" s="25" t="e">
        <f t="shared" si="33"/>
        <v>#DIV/0!</v>
      </c>
      <c r="BA25" s="25" t="e">
        <f t="shared" si="34"/>
        <v>#DIV/0!</v>
      </c>
      <c r="BB25" s="25" t="e">
        <f t="shared" si="19"/>
        <v>#DIV/0!</v>
      </c>
      <c r="BC25" s="25">
        <f t="shared" si="20"/>
        <v>0</v>
      </c>
      <c r="BD25" s="25">
        <f t="shared" si="35"/>
        <v>0</v>
      </c>
      <c r="BE25" s="33" t="e">
        <f t="shared" si="36"/>
        <v>#DIV/0!</v>
      </c>
      <c r="BF25" s="25" t="e">
        <f t="shared" si="21"/>
        <v>#NUM!</v>
      </c>
      <c r="BG25" s="5"/>
      <c r="BH25" s="39"/>
      <c r="BI25" s="25" t="e">
        <f t="shared" si="22"/>
        <v>#DIV/0!</v>
      </c>
      <c r="BJ25" s="33">
        <f t="shared" si="23"/>
        <v>0</v>
      </c>
    </row>
    <row r="26" spans="2:62" ht="15.75" customHeight="1" x14ac:dyDescent="0.2">
      <c r="B26" s="3" t="s">
        <v>470</v>
      </c>
      <c r="F26" s="9" t="e">
        <f>SQRT(IF(F11&gt;0,F11,E11)/(2.2296+0.00028*(IF(F10&gt;0,F10,E10)-5780)+(1.1308/10^8)*(IF(F10&gt;0,F10,E10)-5780)^2)+IF(H11&gt;0,H11,G11)/(2.2296+0.00028*(IF(H10&gt;0,H10,G10)-5780)+(1.1308/10^8)*(IF(H10&gt;0,H10,G10)-5780)^2))</f>
        <v>#NUM!</v>
      </c>
      <c r="H26" s="9" t="e">
        <f t="shared" si="39"/>
        <v>#NUM!</v>
      </c>
      <c r="K26" s="3" t="s">
        <v>471</v>
      </c>
      <c r="L26" s="40"/>
      <c r="M26" s="23">
        <f t="shared" si="25"/>
        <v>0</v>
      </c>
      <c r="N26" s="34"/>
      <c r="O26" s="34"/>
      <c r="P26" s="23">
        <f t="shared" si="26"/>
        <v>0</v>
      </c>
      <c r="Q26" s="34"/>
      <c r="R26" s="23">
        <f t="shared" si="0"/>
        <v>0</v>
      </c>
      <c r="S26" s="23" t="e">
        <f t="shared" si="27"/>
        <v>#DIV/0!</v>
      </c>
      <c r="T26" s="35"/>
      <c r="U26" s="23">
        <f t="shared" si="1"/>
        <v>0</v>
      </c>
      <c r="V26" s="23">
        <f t="shared" si="28"/>
        <v>0</v>
      </c>
      <c r="W26" s="23" t="e">
        <f t="shared" si="24"/>
        <v>#DIV/0!</v>
      </c>
      <c r="X26" s="35"/>
      <c r="Y26" s="23" t="e">
        <f t="shared" si="2"/>
        <v>#DIV/0!</v>
      </c>
      <c r="Z26" s="35"/>
      <c r="AA26" s="23">
        <f t="shared" si="3"/>
        <v>0</v>
      </c>
      <c r="AB26" s="23">
        <f t="shared" si="4"/>
        <v>0</v>
      </c>
      <c r="AC26" s="23" t="str">
        <f t="shared" si="37"/>
        <v>N/A</v>
      </c>
      <c r="AD26" s="23">
        <f t="shared" si="38"/>
        <v>0</v>
      </c>
      <c r="AE26" s="23">
        <f t="shared" si="30"/>
        <v>0</v>
      </c>
      <c r="AF26" s="35"/>
      <c r="AG26" s="23" t="e">
        <f t="shared" si="5"/>
        <v>#DIV/0!</v>
      </c>
      <c r="AH26" s="35"/>
      <c r="AI26" s="23" t="e">
        <f t="shared" si="6"/>
        <v>#NUM!</v>
      </c>
      <c r="AJ26" s="36" t="str">
        <f t="shared" si="31"/>
        <v>N/A</v>
      </c>
      <c r="AK26" s="23" t="e">
        <f t="shared" si="7"/>
        <v>#DIV/0!</v>
      </c>
      <c r="AL26" s="23" t="e">
        <f t="shared" si="8"/>
        <v>#NUM!</v>
      </c>
      <c r="AM26" s="23" t="e">
        <f t="shared" si="9"/>
        <v>#DIV/0!</v>
      </c>
      <c r="AN26" s="23" t="e">
        <f t="shared" si="10"/>
        <v>#NUM!</v>
      </c>
      <c r="AO26" s="23" t="e">
        <f t="shared" si="11"/>
        <v>#NUM!</v>
      </c>
      <c r="AP26" s="23" t="e">
        <f t="shared" si="12"/>
        <v>#DIV/0!</v>
      </c>
      <c r="AQ26" s="34"/>
      <c r="AR26" s="23" t="e">
        <f t="shared" si="13"/>
        <v>#NUM!</v>
      </c>
      <c r="AS26" s="35"/>
      <c r="AT26" s="23" t="e">
        <f t="shared" si="14"/>
        <v>#DIV/0!</v>
      </c>
      <c r="AU26" s="23" t="e">
        <f t="shared" si="15"/>
        <v>#DIV/0!</v>
      </c>
      <c r="AV26" s="23" t="e">
        <f t="shared" si="16"/>
        <v>#DIV/0!</v>
      </c>
      <c r="AW26" s="23" t="e">
        <f t="shared" si="17"/>
        <v>#DIV/0!</v>
      </c>
      <c r="AX26" s="36" t="e">
        <f t="shared" si="18"/>
        <v>#DIV/0!</v>
      </c>
      <c r="AY26" s="23" t="e">
        <f t="shared" si="32"/>
        <v>#DIV/0!</v>
      </c>
      <c r="AZ26" s="23" t="e">
        <f t="shared" si="33"/>
        <v>#DIV/0!</v>
      </c>
      <c r="BA26" s="23" t="e">
        <f t="shared" si="34"/>
        <v>#DIV/0!</v>
      </c>
      <c r="BB26" s="23" t="e">
        <f t="shared" si="19"/>
        <v>#DIV/0!</v>
      </c>
      <c r="BC26" s="23">
        <f t="shared" si="20"/>
        <v>0</v>
      </c>
      <c r="BD26" s="23">
        <f t="shared" si="35"/>
        <v>0</v>
      </c>
      <c r="BE26" s="32" t="e">
        <f t="shared" si="36"/>
        <v>#DIV/0!</v>
      </c>
      <c r="BF26" s="23" t="e">
        <f t="shared" si="21"/>
        <v>#NUM!</v>
      </c>
      <c r="BG26" s="4"/>
      <c r="BH26" s="35"/>
      <c r="BI26" s="23" t="e">
        <f t="shared" si="22"/>
        <v>#DIV/0!</v>
      </c>
      <c r="BJ26" s="32">
        <f t="shared" si="23"/>
        <v>0</v>
      </c>
    </row>
    <row r="27" spans="2:62" ht="15.75" customHeight="1" x14ac:dyDescent="0.2">
      <c r="B27" s="3" t="s">
        <v>472</v>
      </c>
      <c r="F27" s="8" t="e">
        <f>SQRT(IF(F11&gt;0,F11,E11)/((1+(0.75^2)*(0.00014335*(IF(F10&gt;0,F10,E10)-5780)+(3.3954/10^9)*((IF(F10&gt;0,F10,E10)-5780)^2)-(7.6364/10^12)*((IF(F10&gt;0,F10,E10)-5780)^3)-(1.195/10^15)*((IF(F10&gt;0,F10,E10)-5780)^4)))*1.78)+IF(H11&gt;0,H11,G11)/((1+(0.75^2)*(0.00014335*(IF(H10&gt;0,H10,G10)-5780)+(3.3954/10^9)*((IF(H10&gt;0,H10,G10)-5780)^2)-(7.6364/10^12)*((IF(H10&gt;0,H10,G10)-5780)^3)-(1.195/10^15)*((IF(H10&gt;0,H10,G10)-5780)^4)))*1.78))</f>
        <v>#NUM!</v>
      </c>
      <c r="H27" s="8" t="e">
        <f t="shared" si="39"/>
        <v>#NUM!</v>
      </c>
      <c r="K27" s="3" t="s">
        <v>473</v>
      </c>
      <c r="L27" s="37"/>
      <c r="M27" s="25">
        <f t="shared" si="25"/>
        <v>0</v>
      </c>
      <c r="N27" s="38"/>
      <c r="O27" s="38"/>
      <c r="P27" s="25">
        <f t="shared" si="26"/>
        <v>0</v>
      </c>
      <c r="Q27" s="38"/>
      <c r="R27" s="25">
        <f t="shared" si="0"/>
        <v>0</v>
      </c>
      <c r="S27" s="25" t="e">
        <f t="shared" si="27"/>
        <v>#DIV/0!</v>
      </c>
      <c r="T27" s="39"/>
      <c r="U27" s="25">
        <f t="shared" si="1"/>
        <v>0</v>
      </c>
      <c r="V27" s="25">
        <f t="shared" si="28"/>
        <v>0</v>
      </c>
      <c r="W27" s="25" t="e">
        <f t="shared" si="24"/>
        <v>#DIV/0!</v>
      </c>
      <c r="X27" s="39"/>
      <c r="Y27" s="25" t="e">
        <f t="shared" si="2"/>
        <v>#DIV/0!</v>
      </c>
      <c r="Z27" s="39"/>
      <c r="AA27" s="25">
        <f t="shared" si="3"/>
        <v>0</v>
      </c>
      <c r="AB27" s="25">
        <f t="shared" si="4"/>
        <v>0</v>
      </c>
      <c r="AC27" s="25" t="str">
        <f t="shared" si="37"/>
        <v>N/A</v>
      </c>
      <c r="AD27" s="25">
        <f t="shared" si="38"/>
        <v>0</v>
      </c>
      <c r="AE27" s="25">
        <f t="shared" si="30"/>
        <v>0</v>
      </c>
      <c r="AF27" s="39"/>
      <c r="AG27" s="25" t="e">
        <f t="shared" si="5"/>
        <v>#DIV/0!</v>
      </c>
      <c r="AH27" s="39"/>
      <c r="AI27" s="25" t="e">
        <f t="shared" si="6"/>
        <v>#NUM!</v>
      </c>
      <c r="AJ27" s="36" t="str">
        <f t="shared" si="31"/>
        <v>N/A</v>
      </c>
      <c r="AK27" s="25" t="e">
        <f t="shared" si="7"/>
        <v>#DIV/0!</v>
      </c>
      <c r="AL27" s="25" t="e">
        <f t="shared" si="8"/>
        <v>#NUM!</v>
      </c>
      <c r="AM27" s="25" t="e">
        <f t="shared" si="9"/>
        <v>#DIV/0!</v>
      </c>
      <c r="AN27" s="25" t="e">
        <f t="shared" si="10"/>
        <v>#NUM!</v>
      </c>
      <c r="AO27" s="25" t="e">
        <f t="shared" si="11"/>
        <v>#NUM!</v>
      </c>
      <c r="AP27" s="25" t="e">
        <f t="shared" si="12"/>
        <v>#DIV/0!</v>
      </c>
      <c r="AQ27" s="38"/>
      <c r="AR27" s="25" t="e">
        <f t="shared" si="13"/>
        <v>#NUM!</v>
      </c>
      <c r="AS27" s="39"/>
      <c r="AT27" s="25" t="e">
        <f t="shared" si="14"/>
        <v>#DIV/0!</v>
      </c>
      <c r="AU27" s="25" t="e">
        <f t="shared" si="15"/>
        <v>#DIV/0!</v>
      </c>
      <c r="AV27" s="25" t="e">
        <f t="shared" si="16"/>
        <v>#DIV/0!</v>
      </c>
      <c r="AW27" s="25" t="e">
        <f t="shared" si="17"/>
        <v>#DIV/0!</v>
      </c>
      <c r="AX27" s="36" t="e">
        <f t="shared" si="18"/>
        <v>#DIV/0!</v>
      </c>
      <c r="AY27" s="25" t="e">
        <f t="shared" si="32"/>
        <v>#DIV/0!</v>
      </c>
      <c r="AZ27" s="25" t="e">
        <f t="shared" si="33"/>
        <v>#DIV/0!</v>
      </c>
      <c r="BA27" s="25" t="e">
        <f t="shared" si="34"/>
        <v>#DIV/0!</v>
      </c>
      <c r="BB27" s="25" t="e">
        <f t="shared" si="19"/>
        <v>#DIV/0!</v>
      </c>
      <c r="BC27" s="25">
        <f t="shared" si="20"/>
        <v>0</v>
      </c>
      <c r="BD27" s="25">
        <f t="shared" si="35"/>
        <v>0</v>
      </c>
      <c r="BE27" s="33" t="e">
        <f t="shared" si="36"/>
        <v>#DIV/0!</v>
      </c>
      <c r="BF27" s="25" t="e">
        <f t="shared" si="21"/>
        <v>#NUM!</v>
      </c>
      <c r="BG27" s="5"/>
      <c r="BH27" s="39"/>
      <c r="BI27" s="25" t="e">
        <f t="shared" si="22"/>
        <v>#DIV/0!</v>
      </c>
      <c r="BJ27" s="33">
        <f t="shared" si="23"/>
        <v>0</v>
      </c>
    </row>
    <row r="28" spans="2:62" ht="15.75" customHeight="1" x14ac:dyDescent="0.2">
      <c r="B28" s="3" t="s">
        <v>474</v>
      </c>
      <c r="F28" s="9" t="e">
        <f>SQRT(IF(F11&gt;0,F11,E11)/((1+(0.97^2)*(0.00012456*(IF(F10&gt;0,F10,E10)-5780)+(1.4612/10^8)*((IF(F10&gt;0,F10,E10)-5780)^2)-(7.6345/10^12)*((IF(F10&gt;0,F10,E10)-5780)^3)-(1.7511/10^15)*((IF(F10&gt;0,F10,E10)-5780)^4)))*1.06)+IF(H11&gt;0,H11,G11)/((1+(0.97^2)*(0.00012456*(IF(H10&gt;0,H10,G10)-5780)+(1.4612/10^8)*((IF(H10&gt;0,H10,G10)-5780)^2)-(7.6345/10^12)*((IF(H10&gt;0,H10,G10)-5780)^3)-(1.7511/10^15)*((IF(H10&gt;0,H10,G10)-5780)^4)))*1.06))</f>
        <v>#NUM!</v>
      </c>
      <c r="H28" s="9" t="e">
        <f t="shared" si="39"/>
        <v>#NUM!</v>
      </c>
      <c r="K28" s="3" t="s">
        <v>475</v>
      </c>
      <c r="L28" s="40"/>
      <c r="M28" s="23">
        <f t="shared" si="25"/>
        <v>0</v>
      </c>
      <c r="N28" s="34"/>
      <c r="O28" s="34"/>
      <c r="P28" s="23">
        <f t="shared" si="26"/>
        <v>0</v>
      </c>
      <c r="Q28" s="34"/>
      <c r="R28" s="23">
        <f t="shared" si="0"/>
        <v>0</v>
      </c>
      <c r="S28" s="23" t="e">
        <f t="shared" si="27"/>
        <v>#DIV/0!</v>
      </c>
      <c r="T28" s="35"/>
      <c r="U28" s="23">
        <f t="shared" si="1"/>
        <v>0</v>
      </c>
      <c r="V28" s="23">
        <f t="shared" si="28"/>
        <v>0</v>
      </c>
      <c r="W28" s="23" t="e">
        <f t="shared" si="24"/>
        <v>#DIV/0!</v>
      </c>
      <c r="X28" s="35"/>
      <c r="Y28" s="23" t="e">
        <f t="shared" si="2"/>
        <v>#DIV/0!</v>
      </c>
      <c r="Z28" s="35"/>
      <c r="AA28" s="23">
        <f t="shared" si="3"/>
        <v>0</v>
      </c>
      <c r="AB28" s="23">
        <f t="shared" si="4"/>
        <v>0</v>
      </c>
      <c r="AC28" s="23" t="str">
        <f t="shared" si="37"/>
        <v>N/A</v>
      </c>
      <c r="AD28" s="23">
        <f t="shared" si="38"/>
        <v>0</v>
      </c>
      <c r="AE28" s="23">
        <f t="shared" si="30"/>
        <v>0</v>
      </c>
      <c r="AF28" s="35"/>
      <c r="AG28" s="23" t="e">
        <f t="shared" si="5"/>
        <v>#DIV/0!</v>
      </c>
      <c r="AH28" s="35"/>
      <c r="AI28" s="23" t="e">
        <f t="shared" si="6"/>
        <v>#NUM!</v>
      </c>
      <c r="AJ28" s="36" t="str">
        <f t="shared" si="31"/>
        <v>N/A</v>
      </c>
      <c r="AK28" s="23" t="e">
        <f t="shared" si="7"/>
        <v>#DIV/0!</v>
      </c>
      <c r="AL28" s="23" t="e">
        <f t="shared" si="8"/>
        <v>#NUM!</v>
      </c>
      <c r="AM28" s="23" t="e">
        <f t="shared" si="9"/>
        <v>#DIV/0!</v>
      </c>
      <c r="AN28" s="23" t="e">
        <f t="shared" si="10"/>
        <v>#NUM!</v>
      </c>
      <c r="AO28" s="23" t="e">
        <f t="shared" si="11"/>
        <v>#NUM!</v>
      </c>
      <c r="AP28" s="23" t="e">
        <f t="shared" si="12"/>
        <v>#DIV/0!</v>
      </c>
      <c r="AQ28" s="34"/>
      <c r="AR28" s="23" t="e">
        <f t="shared" si="13"/>
        <v>#NUM!</v>
      </c>
      <c r="AS28" s="35"/>
      <c r="AT28" s="23" t="e">
        <f t="shared" si="14"/>
        <v>#DIV/0!</v>
      </c>
      <c r="AU28" s="23" t="e">
        <f t="shared" si="15"/>
        <v>#DIV/0!</v>
      </c>
      <c r="AV28" s="23" t="e">
        <f t="shared" si="16"/>
        <v>#DIV/0!</v>
      </c>
      <c r="AW28" s="23" t="e">
        <f t="shared" si="17"/>
        <v>#DIV/0!</v>
      </c>
      <c r="AX28" s="36" t="e">
        <f t="shared" si="18"/>
        <v>#DIV/0!</v>
      </c>
      <c r="AY28" s="23" t="e">
        <f t="shared" si="32"/>
        <v>#DIV/0!</v>
      </c>
      <c r="AZ28" s="23" t="e">
        <f t="shared" si="33"/>
        <v>#DIV/0!</v>
      </c>
      <c r="BA28" s="23" t="e">
        <f t="shared" si="34"/>
        <v>#DIV/0!</v>
      </c>
      <c r="BB28" s="23" t="e">
        <f t="shared" si="19"/>
        <v>#DIV/0!</v>
      </c>
      <c r="BC28" s="23">
        <f t="shared" si="20"/>
        <v>0</v>
      </c>
      <c r="BD28" s="23">
        <f t="shared" si="35"/>
        <v>0</v>
      </c>
      <c r="BE28" s="32" t="e">
        <f t="shared" si="36"/>
        <v>#DIV/0!</v>
      </c>
      <c r="BF28" s="23" t="e">
        <f t="shared" si="21"/>
        <v>#NUM!</v>
      </c>
      <c r="BG28" s="4"/>
      <c r="BH28" s="35"/>
      <c r="BI28" s="23" t="e">
        <f t="shared" si="22"/>
        <v>#DIV/0!</v>
      </c>
      <c r="BJ28" s="32">
        <f t="shared" si="23"/>
        <v>0</v>
      </c>
    </row>
    <row r="29" spans="2:62" ht="15.75" customHeight="1" x14ac:dyDescent="0.2">
      <c r="B29" s="3" t="s">
        <v>476</v>
      </c>
      <c r="F29" s="8" t="e">
        <f>SQRT(IF(F11&gt;0,F11,E11)/((1+(1.67^2)*(0.000059578*(IF(F10&gt;0,F10,E10)-5780)+(1.6707/10^9)*((IF(F10&gt;0,F10,E10)-5780)^2)-(3.0058/10^12)*((IF(F10&gt;0,F10,E10)-5780)^3)-(5.1925/10^16)*((IF(F10&gt;0,F10,E10)-5780)^4)))*0.36)+IF(H11&gt;0,H11,G11)/((1+(1.67^2)*(0.000059578*(IF(H10&gt;0,H10,G10)-5780)+(1.6707/10^9)*((IF(H10&gt;0,H10,G10)-5780)^2)-(3.0058/10^12)*((IF(H10&gt;0,H10,G10)-5780)^3)-(5.1925/10^16)*((IF(H10&gt;0,H10,G10)-5780)^4)))*0.36))</f>
        <v>#NUM!</v>
      </c>
      <c r="H29" s="8" t="e">
        <f t="shared" si="39"/>
        <v>#NUM!</v>
      </c>
      <c r="K29" s="3" t="s">
        <v>477</v>
      </c>
      <c r="L29" s="37"/>
      <c r="M29" s="25">
        <f t="shared" si="25"/>
        <v>0</v>
      </c>
      <c r="N29" s="38"/>
      <c r="O29" s="38"/>
      <c r="P29" s="25">
        <f t="shared" si="26"/>
        <v>0</v>
      </c>
      <c r="Q29" s="38"/>
      <c r="R29" s="25">
        <f t="shared" si="0"/>
        <v>0</v>
      </c>
      <c r="S29" s="25" t="e">
        <f t="shared" si="27"/>
        <v>#DIV/0!</v>
      </c>
      <c r="T29" s="39"/>
      <c r="U29" s="25">
        <f t="shared" si="1"/>
        <v>0</v>
      </c>
      <c r="V29" s="25">
        <f t="shared" si="28"/>
        <v>0</v>
      </c>
      <c r="W29" s="25" t="e">
        <f t="shared" si="24"/>
        <v>#DIV/0!</v>
      </c>
      <c r="X29" s="39"/>
      <c r="Y29" s="25" t="e">
        <f t="shared" si="2"/>
        <v>#DIV/0!</v>
      </c>
      <c r="Z29" s="39"/>
      <c r="AA29" s="25">
        <f t="shared" si="3"/>
        <v>0</v>
      </c>
      <c r="AB29" s="25">
        <f t="shared" si="4"/>
        <v>0</v>
      </c>
      <c r="AC29" s="25" t="str">
        <f t="shared" si="37"/>
        <v>N/A</v>
      </c>
      <c r="AD29" s="25">
        <f t="shared" si="38"/>
        <v>0</v>
      </c>
      <c r="AE29" s="25">
        <f t="shared" si="30"/>
        <v>0</v>
      </c>
      <c r="AF29" s="39"/>
      <c r="AG29" s="25" t="e">
        <f t="shared" si="5"/>
        <v>#DIV/0!</v>
      </c>
      <c r="AH29" s="39"/>
      <c r="AI29" s="25" t="e">
        <f t="shared" si="6"/>
        <v>#NUM!</v>
      </c>
      <c r="AJ29" s="36" t="str">
        <f t="shared" si="31"/>
        <v>N/A</v>
      </c>
      <c r="AK29" s="25" t="e">
        <f t="shared" si="7"/>
        <v>#DIV/0!</v>
      </c>
      <c r="AL29" s="25" t="e">
        <f t="shared" si="8"/>
        <v>#NUM!</v>
      </c>
      <c r="AM29" s="25" t="e">
        <f t="shared" si="9"/>
        <v>#DIV/0!</v>
      </c>
      <c r="AN29" s="25" t="e">
        <f t="shared" si="10"/>
        <v>#NUM!</v>
      </c>
      <c r="AO29" s="25" t="e">
        <f t="shared" si="11"/>
        <v>#NUM!</v>
      </c>
      <c r="AP29" s="25" t="e">
        <f t="shared" si="12"/>
        <v>#DIV/0!</v>
      </c>
      <c r="AQ29" s="38"/>
      <c r="AR29" s="25" t="e">
        <f t="shared" si="13"/>
        <v>#NUM!</v>
      </c>
      <c r="AS29" s="39"/>
      <c r="AT29" s="25" t="e">
        <f t="shared" si="14"/>
        <v>#DIV/0!</v>
      </c>
      <c r="AU29" s="25" t="e">
        <f t="shared" si="15"/>
        <v>#DIV/0!</v>
      </c>
      <c r="AV29" s="25" t="e">
        <f t="shared" si="16"/>
        <v>#DIV/0!</v>
      </c>
      <c r="AW29" s="25" t="e">
        <f t="shared" si="17"/>
        <v>#DIV/0!</v>
      </c>
      <c r="AX29" s="36" t="e">
        <f t="shared" si="18"/>
        <v>#DIV/0!</v>
      </c>
      <c r="AY29" s="25" t="e">
        <f t="shared" si="32"/>
        <v>#DIV/0!</v>
      </c>
      <c r="AZ29" s="25" t="e">
        <f t="shared" si="33"/>
        <v>#DIV/0!</v>
      </c>
      <c r="BA29" s="25" t="e">
        <f t="shared" si="34"/>
        <v>#DIV/0!</v>
      </c>
      <c r="BB29" s="25" t="e">
        <f t="shared" si="19"/>
        <v>#DIV/0!</v>
      </c>
      <c r="BC29" s="25">
        <f t="shared" si="20"/>
        <v>0</v>
      </c>
      <c r="BD29" s="25">
        <f t="shared" si="35"/>
        <v>0</v>
      </c>
      <c r="BE29" s="33" t="e">
        <f t="shared" si="36"/>
        <v>#DIV/0!</v>
      </c>
      <c r="BF29" s="25" t="e">
        <f t="shared" si="21"/>
        <v>#NUM!</v>
      </c>
      <c r="BG29" s="5"/>
      <c r="BH29" s="39"/>
      <c r="BI29" s="25" t="e">
        <f t="shared" si="22"/>
        <v>#DIV/0!</v>
      </c>
      <c r="BJ29" s="33">
        <f t="shared" si="23"/>
        <v>0</v>
      </c>
    </row>
    <row r="30" spans="2:62" ht="15.75" customHeight="1" x14ac:dyDescent="0.2">
      <c r="B30" s="3" t="s">
        <v>478</v>
      </c>
      <c r="F30" s="9" t="e">
        <f>SQRT(IF(F11&gt;0,F11,E11)/((1+(1.77^2)*(0.000054471*(IF(F10&gt;0,F10,E10)-5780)+(1.5275/10^9)*((IF(F10&gt;0,F10,E10)-5780)^2)-(2.1709/10^12)*((IF(F10&gt;0,F10,E10)-5780)^3)-(3.8282/10^16)*((IF(F10&gt;0,F10,E10)-5780)^4)))*0.32)+IF(H11&gt;0,H11,G11)/((1+(1.77^2)*(0.000054471*(IF(H10&gt;0,H10,G10)-5780)+(1.5275/10^9)*((IF(H10&gt;0,H10,G10)-5780)^2)-(2.1709/10^12)*((IF(H10&gt;0,H10,G10)-5780)^3)-(3.8282/10^16)*((IF(H10&gt;0,H10,G10)-5780)^4)))*0.32))</f>
        <v>#NUM!</v>
      </c>
      <c r="H30" s="9" t="e">
        <f t="shared" si="39"/>
        <v>#NUM!</v>
      </c>
      <c r="K30" s="3" t="s">
        <v>479</v>
      </c>
      <c r="L30" s="40"/>
      <c r="M30" s="23">
        <f t="shared" si="25"/>
        <v>0</v>
      </c>
      <c r="N30" s="34"/>
      <c r="O30" s="34"/>
      <c r="P30" s="23">
        <f t="shared" si="26"/>
        <v>0</v>
      </c>
      <c r="Q30" s="34"/>
      <c r="R30" s="23">
        <f t="shared" si="0"/>
        <v>0</v>
      </c>
      <c r="S30" s="23" t="e">
        <f t="shared" si="27"/>
        <v>#DIV/0!</v>
      </c>
      <c r="T30" s="35"/>
      <c r="U30" s="23">
        <f t="shared" si="1"/>
        <v>0</v>
      </c>
      <c r="V30" s="23">
        <f t="shared" si="28"/>
        <v>0</v>
      </c>
      <c r="W30" s="23" t="e">
        <f t="shared" si="24"/>
        <v>#DIV/0!</v>
      </c>
      <c r="X30" s="35"/>
      <c r="Y30" s="23" t="e">
        <f t="shared" si="2"/>
        <v>#DIV/0!</v>
      </c>
      <c r="Z30" s="35"/>
      <c r="AA30" s="23">
        <f t="shared" si="3"/>
        <v>0</v>
      </c>
      <c r="AB30" s="23">
        <f t="shared" si="4"/>
        <v>0</v>
      </c>
      <c r="AC30" s="23" t="str">
        <f t="shared" si="37"/>
        <v>N/A</v>
      </c>
      <c r="AD30" s="23">
        <f t="shared" si="38"/>
        <v>0</v>
      </c>
      <c r="AE30" s="23">
        <f t="shared" si="30"/>
        <v>0</v>
      </c>
      <c r="AF30" s="35"/>
      <c r="AG30" s="23" t="e">
        <f t="shared" si="5"/>
        <v>#DIV/0!</v>
      </c>
      <c r="AH30" s="35"/>
      <c r="AI30" s="23" t="e">
        <f t="shared" si="6"/>
        <v>#NUM!</v>
      </c>
      <c r="AJ30" s="36" t="str">
        <f t="shared" si="31"/>
        <v>N/A</v>
      </c>
      <c r="AK30" s="23" t="e">
        <f t="shared" si="7"/>
        <v>#DIV/0!</v>
      </c>
      <c r="AL30" s="23" t="e">
        <f t="shared" si="8"/>
        <v>#NUM!</v>
      </c>
      <c r="AM30" s="23" t="e">
        <f t="shared" si="9"/>
        <v>#DIV/0!</v>
      </c>
      <c r="AN30" s="23" t="e">
        <f t="shared" si="10"/>
        <v>#NUM!</v>
      </c>
      <c r="AO30" s="23" t="e">
        <f t="shared" si="11"/>
        <v>#NUM!</v>
      </c>
      <c r="AP30" s="23" t="e">
        <f t="shared" si="12"/>
        <v>#DIV/0!</v>
      </c>
      <c r="AQ30" s="34"/>
      <c r="AR30" s="23" t="e">
        <f t="shared" si="13"/>
        <v>#NUM!</v>
      </c>
      <c r="AS30" s="35"/>
      <c r="AT30" s="23" t="e">
        <f t="shared" si="14"/>
        <v>#DIV/0!</v>
      </c>
      <c r="AU30" s="23" t="e">
        <f t="shared" si="15"/>
        <v>#DIV/0!</v>
      </c>
      <c r="AV30" s="23" t="e">
        <f t="shared" si="16"/>
        <v>#DIV/0!</v>
      </c>
      <c r="AW30" s="23" t="e">
        <f t="shared" si="17"/>
        <v>#DIV/0!</v>
      </c>
      <c r="AX30" s="36" t="e">
        <f t="shared" si="18"/>
        <v>#DIV/0!</v>
      </c>
      <c r="AY30" s="23" t="e">
        <f t="shared" si="32"/>
        <v>#DIV/0!</v>
      </c>
      <c r="AZ30" s="23" t="e">
        <f t="shared" si="33"/>
        <v>#DIV/0!</v>
      </c>
      <c r="BA30" s="23" t="e">
        <f t="shared" si="34"/>
        <v>#DIV/0!</v>
      </c>
      <c r="BB30" s="23" t="e">
        <f t="shared" si="19"/>
        <v>#DIV/0!</v>
      </c>
      <c r="BC30" s="23">
        <f t="shared" si="20"/>
        <v>0</v>
      </c>
      <c r="BD30" s="23">
        <f t="shared" si="35"/>
        <v>0</v>
      </c>
      <c r="BE30" s="32" t="e">
        <f t="shared" si="36"/>
        <v>#DIV/0!</v>
      </c>
      <c r="BF30" s="23" t="e">
        <f t="shared" si="21"/>
        <v>#NUM!</v>
      </c>
      <c r="BG30" s="4"/>
      <c r="BH30" s="35"/>
      <c r="BI30" s="23" t="e">
        <f t="shared" si="22"/>
        <v>#DIV/0!</v>
      </c>
      <c r="BJ30" s="32">
        <f t="shared" si="23"/>
        <v>0</v>
      </c>
    </row>
    <row r="31" spans="2:62" ht="15.75" customHeight="1" x14ac:dyDescent="0.2">
      <c r="B31" s="3" t="s">
        <v>480</v>
      </c>
      <c r="F31" s="8" t="e">
        <f>SQRT(IF(F11&gt;0,F11,E11)/((1+(2.409^2)*((1.4029/10^5)*(IF(F10&gt;0,F10,E10)-5780)-(3.2318/10^10)*((IF(F10&gt;0,F10,E10)-5780)^2)-(2.8689/10^13)*((IF(F10&gt;0,F10,E10)-5780)^3)+(4.2926/10^17)*((IF(F10&gt;0,F10,E10)-5780)^4)))*0.1723)+IF(H11&gt;0,H11,G11)/((1+(2.409^2)*((1.4029/10^5)*(IF(H10&gt;0,H10,G10)-5780)-(3.2318/10^10)*((IF(H10&gt;0,H10,G10)-5780)^2)-(2.8689/10^13)*((IF(H10&gt;0,H10,G10)-5780)^3)+(4.2926/10^17)*((IF(H10&gt;0,H10,G10)-5780)^4)))*0.1723))</f>
        <v>#NUM!</v>
      </c>
      <c r="H31" s="8" t="e">
        <f t="shared" si="39"/>
        <v>#NUM!</v>
      </c>
      <c r="L31" s="37"/>
      <c r="M31" s="25">
        <f t="shared" si="25"/>
        <v>0</v>
      </c>
      <c r="N31" s="38"/>
      <c r="O31" s="38"/>
      <c r="P31" s="25">
        <f t="shared" si="26"/>
        <v>0</v>
      </c>
      <c r="Q31" s="38"/>
      <c r="R31" s="25">
        <f t="shared" si="0"/>
        <v>0</v>
      </c>
      <c r="S31" s="25" t="e">
        <f t="shared" si="27"/>
        <v>#DIV/0!</v>
      </c>
      <c r="T31" s="39"/>
      <c r="U31" s="25">
        <f t="shared" si="1"/>
        <v>0</v>
      </c>
      <c r="V31" s="25">
        <f t="shared" si="28"/>
        <v>0</v>
      </c>
      <c r="W31" s="25" t="e">
        <f t="shared" si="24"/>
        <v>#DIV/0!</v>
      </c>
      <c r="X31" s="39"/>
      <c r="Y31" s="25" t="e">
        <f t="shared" si="2"/>
        <v>#DIV/0!</v>
      </c>
      <c r="Z31" s="39"/>
      <c r="AA31" s="25">
        <f t="shared" si="3"/>
        <v>0</v>
      </c>
      <c r="AB31" s="25">
        <f t="shared" si="4"/>
        <v>0</v>
      </c>
      <c r="AC31" s="25" t="str">
        <f t="shared" si="37"/>
        <v>N/A</v>
      </c>
      <c r="AD31" s="25">
        <f t="shared" si="38"/>
        <v>0</v>
      </c>
      <c r="AE31" s="25">
        <f t="shared" si="30"/>
        <v>0</v>
      </c>
      <c r="AF31" s="39"/>
      <c r="AG31" s="25" t="e">
        <f t="shared" si="5"/>
        <v>#DIV/0!</v>
      </c>
      <c r="AH31" s="39"/>
      <c r="AI31" s="25" t="e">
        <f t="shared" si="6"/>
        <v>#NUM!</v>
      </c>
      <c r="AJ31" s="36" t="str">
        <f t="shared" si="31"/>
        <v>N/A</v>
      </c>
      <c r="AK31" s="25" t="e">
        <f t="shared" si="7"/>
        <v>#DIV/0!</v>
      </c>
      <c r="AL31" s="25" t="e">
        <f t="shared" si="8"/>
        <v>#NUM!</v>
      </c>
      <c r="AM31" s="25" t="e">
        <f t="shared" si="9"/>
        <v>#DIV/0!</v>
      </c>
      <c r="AN31" s="25" t="e">
        <f t="shared" si="10"/>
        <v>#NUM!</v>
      </c>
      <c r="AO31" s="25" t="e">
        <f t="shared" si="11"/>
        <v>#NUM!</v>
      </c>
      <c r="AP31" s="25" t="e">
        <f t="shared" si="12"/>
        <v>#DIV/0!</v>
      </c>
      <c r="AQ31" s="38"/>
      <c r="AR31" s="25" t="e">
        <f t="shared" si="13"/>
        <v>#NUM!</v>
      </c>
      <c r="AS31" s="39"/>
      <c r="AT31" s="25" t="e">
        <f t="shared" si="14"/>
        <v>#DIV/0!</v>
      </c>
      <c r="AU31" s="25" t="e">
        <f t="shared" si="15"/>
        <v>#DIV/0!</v>
      </c>
      <c r="AV31" s="25" t="e">
        <f t="shared" si="16"/>
        <v>#DIV/0!</v>
      </c>
      <c r="AW31" s="25" t="e">
        <f t="shared" si="17"/>
        <v>#DIV/0!</v>
      </c>
      <c r="AX31" s="36" t="e">
        <f t="shared" si="18"/>
        <v>#DIV/0!</v>
      </c>
      <c r="AY31" s="25" t="e">
        <f t="shared" si="32"/>
        <v>#DIV/0!</v>
      </c>
      <c r="AZ31" s="25" t="e">
        <f t="shared" si="33"/>
        <v>#DIV/0!</v>
      </c>
      <c r="BA31" s="25" t="e">
        <f t="shared" si="34"/>
        <v>#DIV/0!</v>
      </c>
      <c r="BB31" s="25" t="e">
        <f t="shared" si="19"/>
        <v>#DIV/0!</v>
      </c>
      <c r="BC31" s="25">
        <f t="shared" si="20"/>
        <v>0</v>
      </c>
      <c r="BD31" s="25">
        <f t="shared" si="35"/>
        <v>0</v>
      </c>
      <c r="BE31" s="33" t="e">
        <f t="shared" si="36"/>
        <v>#DIV/0!</v>
      </c>
      <c r="BF31" s="25" t="e">
        <f t="shared" si="21"/>
        <v>#NUM!</v>
      </c>
      <c r="BG31" s="5"/>
      <c r="BH31" s="39"/>
      <c r="BI31" s="25" t="e">
        <f t="shared" si="22"/>
        <v>#DIV/0!</v>
      </c>
      <c r="BJ31" s="33">
        <f t="shared" si="23"/>
        <v>0</v>
      </c>
    </row>
    <row r="32" spans="2:62" ht="15.75" customHeight="1" x14ac:dyDescent="0.2">
      <c r="B32" s="3" t="s">
        <v>481</v>
      </c>
      <c r="F32" s="9" t="e">
        <f>SQRT(IF(H18&gt;0,H18,G18)*15^2)</f>
        <v>#NUM!</v>
      </c>
      <c r="H32" s="9" t="e">
        <f t="shared" si="39"/>
        <v>#NUM!</v>
      </c>
      <c r="L32" s="40"/>
      <c r="M32" s="23">
        <f t="shared" si="25"/>
        <v>0</v>
      </c>
      <c r="N32" s="34"/>
      <c r="O32" s="34"/>
      <c r="P32" s="23">
        <f t="shared" si="26"/>
        <v>0</v>
      </c>
      <c r="Q32" s="34"/>
      <c r="R32" s="23">
        <f t="shared" si="0"/>
        <v>0</v>
      </c>
      <c r="S32" s="23" t="e">
        <f t="shared" si="27"/>
        <v>#DIV/0!</v>
      </c>
      <c r="T32" s="35"/>
      <c r="U32" s="23">
        <f t="shared" si="1"/>
        <v>0</v>
      </c>
      <c r="V32" s="23">
        <f t="shared" si="28"/>
        <v>0</v>
      </c>
      <c r="W32" s="23" t="e">
        <f t="shared" si="24"/>
        <v>#DIV/0!</v>
      </c>
      <c r="X32" s="35"/>
      <c r="Y32" s="23" t="e">
        <f t="shared" si="2"/>
        <v>#DIV/0!</v>
      </c>
      <c r="Z32" s="35"/>
      <c r="AA32" s="23">
        <f t="shared" si="3"/>
        <v>0</v>
      </c>
      <c r="AB32" s="23">
        <f t="shared" si="4"/>
        <v>0</v>
      </c>
      <c r="AC32" s="23" t="str">
        <f t="shared" si="37"/>
        <v>N/A</v>
      </c>
      <c r="AD32" s="23">
        <f t="shared" si="38"/>
        <v>0</v>
      </c>
      <c r="AE32" s="23">
        <f t="shared" si="30"/>
        <v>0</v>
      </c>
      <c r="AF32" s="35"/>
      <c r="AG32" s="23" t="e">
        <f t="shared" si="5"/>
        <v>#DIV/0!</v>
      </c>
      <c r="AH32" s="35"/>
      <c r="AI32" s="23" t="e">
        <f t="shared" si="6"/>
        <v>#NUM!</v>
      </c>
      <c r="AJ32" s="36" t="str">
        <f t="shared" si="31"/>
        <v>N/A</v>
      </c>
      <c r="AK32" s="23" t="e">
        <f t="shared" si="7"/>
        <v>#DIV/0!</v>
      </c>
      <c r="AL32" s="23" t="e">
        <f t="shared" si="8"/>
        <v>#NUM!</v>
      </c>
      <c r="AM32" s="23" t="e">
        <f t="shared" si="9"/>
        <v>#DIV/0!</v>
      </c>
      <c r="AN32" s="23" t="e">
        <f t="shared" si="10"/>
        <v>#NUM!</v>
      </c>
      <c r="AO32" s="23" t="e">
        <f t="shared" si="11"/>
        <v>#NUM!</v>
      </c>
      <c r="AP32" s="23" t="e">
        <f t="shared" si="12"/>
        <v>#DIV/0!</v>
      </c>
      <c r="AQ32" s="34"/>
      <c r="AR32" s="23" t="e">
        <f t="shared" si="13"/>
        <v>#NUM!</v>
      </c>
      <c r="AS32" s="35"/>
      <c r="AT32" s="23" t="e">
        <f t="shared" si="14"/>
        <v>#DIV/0!</v>
      </c>
      <c r="AU32" s="23" t="e">
        <f t="shared" si="15"/>
        <v>#DIV/0!</v>
      </c>
      <c r="AV32" s="23" t="e">
        <f t="shared" si="16"/>
        <v>#DIV/0!</v>
      </c>
      <c r="AW32" s="23" t="e">
        <f t="shared" si="17"/>
        <v>#DIV/0!</v>
      </c>
      <c r="AX32" s="36" t="e">
        <f t="shared" si="18"/>
        <v>#DIV/0!</v>
      </c>
      <c r="AY32" s="23" t="e">
        <f t="shared" si="32"/>
        <v>#DIV/0!</v>
      </c>
      <c r="AZ32" s="23" t="e">
        <f t="shared" si="33"/>
        <v>#DIV/0!</v>
      </c>
      <c r="BA32" s="23" t="e">
        <f t="shared" si="34"/>
        <v>#DIV/0!</v>
      </c>
      <c r="BB32" s="23" t="e">
        <f t="shared" si="19"/>
        <v>#DIV/0!</v>
      </c>
      <c r="BC32" s="23">
        <f t="shared" si="20"/>
        <v>0</v>
      </c>
      <c r="BD32" s="23">
        <f t="shared" si="35"/>
        <v>0</v>
      </c>
      <c r="BE32" s="32" t="e">
        <f t="shared" si="36"/>
        <v>#DIV/0!</v>
      </c>
      <c r="BF32" s="23" t="e">
        <f t="shared" si="21"/>
        <v>#NUM!</v>
      </c>
      <c r="BG32" s="4"/>
      <c r="BH32" s="35"/>
      <c r="BI32" s="23" t="e">
        <f t="shared" si="22"/>
        <v>#DIV/0!</v>
      </c>
      <c r="BJ32" s="32">
        <f t="shared" si="23"/>
        <v>0</v>
      </c>
    </row>
    <row r="33" spans="2:62" ht="15.75" customHeight="1" x14ac:dyDescent="0.2">
      <c r="L33" s="37"/>
      <c r="M33" s="25">
        <f t="shared" si="25"/>
        <v>0</v>
      </c>
      <c r="N33" s="38"/>
      <c r="O33" s="38"/>
      <c r="P33" s="25">
        <f t="shared" si="26"/>
        <v>0</v>
      </c>
      <c r="Q33" s="38"/>
      <c r="R33" s="25">
        <f t="shared" si="0"/>
        <v>0</v>
      </c>
      <c r="S33" s="25" t="e">
        <f t="shared" si="27"/>
        <v>#DIV/0!</v>
      </c>
      <c r="T33" s="39"/>
      <c r="U33" s="25">
        <f t="shared" si="1"/>
        <v>0</v>
      </c>
      <c r="V33" s="25">
        <f t="shared" si="28"/>
        <v>0</v>
      </c>
      <c r="W33" s="25" t="e">
        <f t="shared" si="24"/>
        <v>#DIV/0!</v>
      </c>
      <c r="X33" s="39"/>
      <c r="Y33" s="25" t="e">
        <f t="shared" si="2"/>
        <v>#DIV/0!</v>
      </c>
      <c r="Z33" s="39"/>
      <c r="AA33" s="25">
        <f t="shared" si="3"/>
        <v>0</v>
      </c>
      <c r="AB33" s="25">
        <f t="shared" si="4"/>
        <v>0</v>
      </c>
      <c r="AC33" s="25" t="str">
        <f t="shared" si="37"/>
        <v>N/A</v>
      </c>
      <c r="AD33" s="25">
        <f t="shared" si="38"/>
        <v>0</v>
      </c>
      <c r="AE33" s="25">
        <f t="shared" si="30"/>
        <v>0</v>
      </c>
      <c r="AF33" s="39"/>
      <c r="AG33" s="25" t="e">
        <f t="shared" si="5"/>
        <v>#DIV/0!</v>
      </c>
      <c r="AH33" s="39"/>
      <c r="AI33" s="25" t="e">
        <f t="shared" si="6"/>
        <v>#NUM!</v>
      </c>
      <c r="AJ33" s="36" t="str">
        <f t="shared" si="31"/>
        <v>N/A</v>
      </c>
      <c r="AK33" s="25" t="e">
        <f t="shared" si="7"/>
        <v>#DIV/0!</v>
      </c>
      <c r="AL33" s="25" t="e">
        <f t="shared" si="8"/>
        <v>#NUM!</v>
      </c>
      <c r="AM33" s="25" t="e">
        <f t="shared" si="9"/>
        <v>#DIV/0!</v>
      </c>
      <c r="AN33" s="25" t="e">
        <f t="shared" si="10"/>
        <v>#NUM!</v>
      </c>
      <c r="AO33" s="25" t="e">
        <f t="shared" si="11"/>
        <v>#NUM!</v>
      </c>
      <c r="AP33" s="25" t="e">
        <f t="shared" si="12"/>
        <v>#DIV/0!</v>
      </c>
      <c r="AQ33" s="38"/>
      <c r="AR33" s="25" t="e">
        <f t="shared" si="13"/>
        <v>#NUM!</v>
      </c>
      <c r="AS33" s="39"/>
      <c r="AT33" s="25" t="e">
        <f t="shared" si="14"/>
        <v>#DIV/0!</v>
      </c>
      <c r="AU33" s="25" t="e">
        <f t="shared" si="15"/>
        <v>#DIV/0!</v>
      </c>
      <c r="AV33" s="25" t="e">
        <f t="shared" si="16"/>
        <v>#DIV/0!</v>
      </c>
      <c r="AW33" s="25" t="e">
        <f t="shared" si="17"/>
        <v>#DIV/0!</v>
      </c>
      <c r="AX33" s="36" t="e">
        <f t="shared" si="18"/>
        <v>#DIV/0!</v>
      </c>
      <c r="AY33" s="25" t="e">
        <f t="shared" si="32"/>
        <v>#DIV/0!</v>
      </c>
      <c r="AZ33" s="25" t="e">
        <f t="shared" si="33"/>
        <v>#DIV/0!</v>
      </c>
      <c r="BA33" s="25" t="e">
        <f t="shared" si="34"/>
        <v>#DIV/0!</v>
      </c>
      <c r="BB33" s="25" t="e">
        <f t="shared" si="19"/>
        <v>#DIV/0!</v>
      </c>
      <c r="BC33" s="25">
        <f t="shared" si="20"/>
        <v>0</v>
      </c>
      <c r="BD33" s="25">
        <f t="shared" si="35"/>
        <v>0</v>
      </c>
      <c r="BE33" s="33" t="e">
        <f t="shared" si="36"/>
        <v>#DIV/0!</v>
      </c>
      <c r="BF33" s="25" t="e">
        <f t="shared" si="21"/>
        <v>#NUM!</v>
      </c>
      <c r="BG33" s="5"/>
      <c r="BH33" s="39"/>
      <c r="BI33" s="25" t="e">
        <f t="shared" si="22"/>
        <v>#DIV/0!</v>
      </c>
      <c r="BJ33" s="33">
        <f t="shared" si="23"/>
        <v>0</v>
      </c>
    </row>
    <row r="34" spans="2:62" ht="15.75" customHeight="1" x14ac:dyDescent="0.2">
      <c r="B34" s="3" t="s">
        <v>482</v>
      </c>
      <c r="F34" s="8">
        <f>0.027*(43200*H5*3.156*10^16/100)^(1/6)*((F8+H8)*1.989*10^33)^(1/3)/(1.496*10^13)</f>
        <v>0.28352697456921916</v>
      </c>
      <c r="H34" s="8">
        <f t="shared" ref="H34:H35" si="40">365.24*SQRT((F34^3)/$F$8+$H$8)</f>
        <v>14.935576193009718</v>
      </c>
      <c r="L34" s="40"/>
      <c r="M34" s="23">
        <f t="shared" si="25"/>
        <v>0</v>
      </c>
      <c r="N34" s="34"/>
      <c r="O34" s="34"/>
      <c r="P34" s="23">
        <f t="shared" si="26"/>
        <v>0</v>
      </c>
      <c r="Q34" s="34"/>
      <c r="R34" s="23">
        <f t="shared" si="0"/>
        <v>0</v>
      </c>
      <c r="S34" s="23" t="e">
        <f t="shared" si="27"/>
        <v>#DIV/0!</v>
      </c>
      <c r="T34" s="35"/>
      <c r="U34" s="23">
        <f t="shared" si="1"/>
        <v>0</v>
      </c>
      <c r="V34" s="23">
        <f t="shared" si="28"/>
        <v>0</v>
      </c>
      <c r="W34" s="23" t="e">
        <f t="shared" si="24"/>
        <v>#DIV/0!</v>
      </c>
      <c r="X34" s="35"/>
      <c r="Y34" s="23" t="e">
        <f t="shared" si="2"/>
        <v>#DIV/0!</v>
      </c>
      <c r="Z34" s="35"/>
      <c r="AA34" s="23">
        <f t="shared" si="3"/>
        <v>0</v>
      </c>
      <c r="AB34" s="23">
        <f t="shared" si="4"/>
        <v>0</v>
      </c>
      <c r="AC34" s="23" t="str">
        <f t="shared" si="37"/>
        <v>N/A</v>
      </c>
      <c r="AD34" s="23">
        <f t="shared" si="38"/>
        <v>0</v>
      </c>
      <c r="AE34" s="23">
        <f t="shared" si="30"/>
        <v>0</v>
      </c>
      <c r="AF34" s="35"/>
      <c r="AG34" s="23" t="e">
        <f t="shared" si="5"/>
        <v>#DIV/0!</v>
      </c>
      <c r="AH34" s="35"/>
      <c r="AI34" s="23" t="e">
        <f t="shared" si="6"/>
        <v>#NUM!</v>
      </c>
      <c r="AJ34" s="36" t="str">
        <f t="shared" si="31"/>
        <v>N/A</v>
      </c>
      <c r="AK34" s="23" t="e">
        <f t="shared" si="7"/>
        <v>#DIV/0!</v>
      </c>
      <c r="AL34" s="23" t="e">
        <f t="shared" si="8"/>
        <v>#NUM!</v>
      </c>
      <c r="AM34" s="23" t="e">
        <f t="shared" si="9"/>
        <v>#DIV/0!</v>
      </c>
      <c r="AN34" s="23" t="e">
        <f t="shared" si="10"/>
        <v>#NUM!</v>
      </c>
      <c r="AO34" s="23" t="e">
        <f t="shared" si="11"/>
        <v>#NUM!</v>
      </c>
      <c r="AP34" s="23" t="e">
        <f t="shared" si="12"/>
        <v>#DIV/0!</v>
      </c>
      <c r="AQ34" s="34"/>
      <c r="AR34" s="23" t="e">
        <f t="shared" si="13"/>
        <v>#NUM!</v>
      </c>
      <c r="AS34" s="35"/>
      <c r="AT34" s="23" t="e">
        <f t="shared" si="14"/>
        <v>#DIV/0!</v>
      </c>
      <c r="AU34" s="23" t="e">
        <f t="shared" si="15"/>
        <v>#DIV/0!</v>
      </c>
      <c r="AV34" s="23" t="e">
        <f t="shared" si="16"/>
        <v>#DIV/0!</v>
      </c>
      <c r="AW34" s="23" t="e">
        <f t="shared" si="17"/>
        <v>#DIV/0!</v>
      </c>
      <c r="AX34" s="36" t="e">
        <f t="shared" si="18"/>
        <v>#DIV/0!</v>
      </c>
      <c r="AY34" s="23" t="e">
        <f t="shared" si="32"/>
        <v>#DIV/0!</v>
      </c>
      <c r="AZ34" s="23" t="e">
        <f t="shared" si="33"/>
        <v>#DIV/0!</v>
      </c>
      <c r="BA34" s="23" t="e">
        <f t="shared" si="34"/>
        <v>#DIV/0!</v>
      </c>
      <c r="BB34" s="23" t="e">
        <f t="shared" si="19"/>
        <v>#DIV/0!</v>
      </c>
      <c r="BC34" s="23">
        <f t="shared" si="20"/>
        <v>0</v>
      </c>
      <c r="BD34" s="23">
        <f t="shared" si="35"/>
        <v>0</v>
      </c>
      <c r="BE34" s="32" t="e">
        <f t="shared" si="36"/>
        <v>#DIV/0!</v>
      </c>
      <c r="BF34" s="23" t="e">
        <f t="shared" si="21"/>
        <v>#NUM!</v>
      </c>
      <c r="BG34" s="4"/>
      <c r="BH34" s="35"/>
      <c r="BI34" s="23" t="e">
        <f t="shared" si="22"/>
        <v>#DIV/0!</v>
      </c>
      <c r="BJ34" s="32">
        <f t="shared" si="23"/>
        <v>0</v>
      </c>
    </row>
    <row r="35" spans="2:62" ht="15.75" customHeight="1" x14ac:dyDescent="0.2">
      <c r="B35" s="3" t="s">
        <v>483</v>
      </c>
      <c r="F35" s="9" t="e">
        <f>2.7*SQRT((IF(F11&gt;0,F11,E11)*(IF(F10&gt;0,F10,E10)/5780)^-1.598)+IF(H8&gt;0,(IF(H11&gt;0,H11,G11)*(IF(H10&gt;0,H10,G10)/5780)^-1.598),0))</f>
        <v>#NUM!</v>
      </c>
      <c r="H35" s="9" t="e">
        <f t="shared" si="40"/>
        <v>#NUM!</v>
      </c>
      <c r="L35" s="37"/>
      <c r="M35" s="25">
        <f t="shared" si="25"/>
        <v>0</v>
      </c>
      <c r="N35" s="38"/>
      <c r="O35" s="38"/>
      <c r="P35" s="25">
        <f t="shared" si="26"/>
        <v>0</v>
      </c>
      <c r="Q35" s="38"/>
      <c r="R35" s="25">
        <f t="shared" si="0"/>
        <v>0</v>
      </c>
      <c r="S35" s="25" t="e">
        <f t="shared" si="27"/>
        <v>#DIV/0!</v>
      </c>
      <c r="T35" s="39"/>
      <c r="U35" s="25">
        <f t="shared" si="1"/>
        <v>0</v>
      </c>
      <c r="V35" s="25">
        <f t="shared" si="28"/>
        <v>0</v>
      </c>
      <c r="W35" s="25" t="e">
        <f t="shared" si="24"/>
        <v>#DIV/0!</v>
      </c>
      <c r="X35" s="39"/>
      <c r="Y35" s="25" t="e">
        <f t="shared" si="2"/>
        <v>#DIV/0!</v>
      </c>
      <c r="Z35" s="39"/>
      <c r="AA35" s="25">
        <f t="shared" si="3"/>
        <v>0</v>
      </c>
      <c r="AB35" s="25">
        <f t="shared" si="4"/>
        <v>0</v>
      </c>
      <c r="AC35" s="25" t="str">
        <f t="shared" si="37"/>
        <v>N/A</v>
      </c>
      <c r="AD35" s="25">
        <f t="shared" si="38"/>
        <v>0</v>
      </c>
      <c r="AE35" s="25">
        <f t="shared" si="30"/>
        <v>0</v>
      </c>
      <c r="AF35" s="39"/>
      <c r="AG35" s="25" t="e">
        <f t="shared" si="5"/>
        <v>#DIV/0!</v>
      </c>
      <c r="AH35" s="39"/>
      <c r="AI35" s="25" t="e">
        <f t="shared" si="6"/>
        <v>#NUM!</v>
      </c>
      <c r="AJ35" s="36" t="str">
        <f t="shared" si="31"/>
        <v>N/A</v>
      </c>
      <c r="AK35" s="25" t="e">
        <f t="shared" si="7"/>
        <v>#DIV/0!</v>
      </c>
      <c r="AL35" s="25" t="e">
        <f t="shared" si="8"/>
        <v>#NUM!</v>
      </c>
      <c r="AM35" s="25" t="e">
        <f t="shared" si="9"/>
        <v>#DIV/0!</v>
      </c>
      <c r="AN35" s="25" t="e">
        <f t="shared" si="10"/>
        <v>#NUM!</v>
      </c>
      <c r="AO35" s="25" t="e">
        <f t="shared" si="11"/>
        <v>#NUM!</v>
      </c>
      <c r="AP35" s="25" t="e">
        <f t="shared" si="12"/>
        <v>#DIV/0!</v>
      </c>
      <c r="AQ35" s="38"/>
      <c r="AR35" s="25" t="e">
        <f t="shared" si="13"/>
        <v>#NUM!</v>
      </c>
      <c r="AS35" s="39"/>
      <c r="AT35" s="25" t="e">
        <f t="shared" si="14"/>
        <v>#DIV/0!</v>
      </c>
      <c r="AU35" s="25" t="e">
        <f t="shared" si="15"/>
        <v>#DIV/0!</v>
      </c>
      <c r="AV35" s="25" t="e">
        <f t="shared" si="16"/>
        <v>#DIV/0!</v>
      </c>
      <c r="AW35" s="25" t="e">
        <f t="shared" si="17"/>
        <v>#DIV/0!</v>
      </c>
      <c r="AX35" s="36" t="e">
        <f t="shared" si="18"/>
        <v>#DIV/0!</v>
      </c>
      <c r="AY35" s="25" t="e">
        <f t="shared" si="32"/>
        <v>#DIV/0!</v>
      </c>
      <c r="AZ35" s="25" t="e">
        <f t="shared" si="33"/>
        <v>#DIV/0!</v>
      </c>
      <c r="BA35" s="25" t="e">
        <f t="shared" si="34"/>
        <v>#DIV/0!</v>
      </c>
      <c r="BB35" s="25" t="e">
        <f t="shared" si="19"/>
        <v>#DIV/0!</v>
      </c>
      <c r="BC35" s="25">
        <f t="shared" si="20"/>
        <v>0</v>
      </c>
      <c r="BD35" s="25">
        <f t="shared" si="35"/>
        <v>0</v>
      </c>
      <c r="BE35" s="33" t="e">
        <f t="shared" si="36"/>
        <v>#DIV/0!</v>
      </c>
      <c r="BF35" s="25" t="e">
        <f t="shared" si="21"/>
        <v>#NUM!</v>
      </c>
      <c r="BG35" s="5"/>
      <c r="BH35" s="39"/>
      <c r="BI35" s="25" t="e">
        <f t="shared" si="22"/>
        <v>#DIV/0!</v>
      </c>
      <c r="BJ35" s="33">
        <f t="shared" si="23"/>
        <v>0</v>
      </c>
    </row>
    <row r="36" spans="2:62" ht="15.75" customHeight="1" x14ac:dyDescent="0.2">
      <c r="L36" s="40"/>
      <c r="M36" s="23">
        <f t="shared" si="25"/>
        <v>0</v>
      </c>
      <c r="N36" s="34"/>
      <c r="O36" s="34"/>
      <c r="P36" s="23">
        <f t="shared" si="26"/>
        <v>0</v>
      </c>
      <c r="Q36" s="34"/>
      <c r="R36" s="23">
        <f t="shared" si="0"/>
        <v>0</v>
      </c>
      <c r="S36" s="23" t="e">
        <f t="shared" si="27"/>
        <v>#DIV/0!</v>
      </c>
      <c r="T36" s="35"/>
      <c r="U36" s="23">
        <f t="shared" si="1"/>
        <v>0</v>
      </c>
      <c r="V36" s="23">
        <f t="shared" si="28"/>
        <v>0</v>
      </c>
      <c r="W36" s="23" t="e">
        <f t="shared" si="24"/>
        <v>#DIV/0!</v>
      </c>
      <c r="X36" s="35"/>
      <c r="Y36" s="23" t="e">
        <f t="shared" si="2"/>
        <v>#DIV/0!</v>
      </c>
      <c r="Z36" s="35"/>
      <c r="AA36" s="23">
        <f t="shared" si="3"/>
        <v>0</v>
      </c>
      <c r="AB36" s="23">
        <f t="shared" si="4"/>
        <v>0</v>
      </c>
      <c r="AC36" s="23" t="str">
        <f t="shared" si="37"/>
        <v>N/A</v>
      </c>
      <c r="AD36" s="23">
        <f t="shared" si="38"/>
        <v>0</v>
      </c>
      <c r="AE36" s="23">
        <f t="shared" si="30"/>
        <v>0</v>
      </c>
      <c r="AF36" s="35"/>
      <c r="AG36" s="23" t="e">
        <f t="shared" si="5"/>
        <v>#DIV/0!</v>
      </c>
      <c r="AH36" s="35"/>
      <c r="AI36" s="23" t="e">
        <f t="shared" si="6"/>
        <v>#NUM!</v>
      </c>
      <c r="AJ36" s="36" t="str">
        <f t="shared" si="31"/>
        <v>N/A</v>
      </c>
      <c r="AK36" s="23" t="e">
        <f t="shared" si="7"/>
        <v>#DIV/0!</v>
      </c>
      <c r="AL36" s="23" t="e">
        <f t="shared" si="8"/>
        <v>#NUM!</v>
      </c>
      <c r="AM36" s="23" t="e">
        <f t="shared" si="9"/>
        <v>#DIV/0!</v>
      </c>
      <c r="AN36" s="23" t="e">
        <f t="shared" si="10"/>
        <v>#NUM!</v>
      </c>
      <c r="AO36" s="23" t="e">
        <f t="shared" si="11"/>
        <v>#NUM!</v>
      </c>
      <c r="AP36" s="23" t="e">
        <f t="shared" si="12"/>
        <v>#DIV/0!</v>
      </c>
      <c r="AQ36" s="34"/>
      <c r="AR36" s="23" t="e">
        <f t="shared" si="13"/>
        <v>#NUM!</v>
      </c>
      <c r="AS36" s="35"/>
      <c r="AT36" s="23" t="e">
        <f t="shared" si="14"/>
        <v>#DIV/0!</v>
      </c>
      <c r="AU36" s="23" t="e">
        <f t="shared" si="15"/>
        <v>#DIV/0!</v>
      </c>
      <c r="AV36" s="23" t="e">
        <f t="shared" si="16"/>
        <v>#DIV/0!</v>
      </c>
      <c r="AW36" s="23" t="e">
        <f t="shared" si="17"/>
        <v>#DIV/0!</v>
      </c>
      <c r="AX36" s="36" t="e">
        <f t="shared" si="18"/>
        <v>#DIV/0!</v>
      </c>
      <c r="AY36" s="23" t="e">
        <f t="shared" si="32"/>
        <v>#DIV/0!</v>
      </c>
      <c r="AZ36" s="23" t="e">
        <f t="shared" si="33"/>
        <v>#DIV/0!</v>
      </c>
      <c r="BA36" s="23" t="e">
        <f t="shared" si="34"/>
        <v>#DIV/0!</v>
      </c>
      <c r="BB36" s="23" t="e">
        <f t="shared" si="19"/>
        <v>#DIV/0!</v>
      </c>
      <c r="BC36" s="23">
        <f t="shared" si="20"/>
        <v>0</v>
      </c>
      <c r="BD36" s="23">
        <f t="shared" si="35"/>
        <v>0</v>
      </c>
      <c r="BE36" s="32" t="e">
        <f t="shared" si="36"/>
        <v>#DIV/0!</v>
      </c>
      <c r="BF36" s="23" t="e">
        <f t="shared" si="21"/>
        <v>#NUM!</v>
      </c>
      <c r="BG36" s="4"/>
      <c r="BH36" s="35"/>
      <c r="BI36" s="23" t="e">
        <f t="shared" si="22"/>
        <v>#DIV/0!</v>
      </c>
      <c r="BJ36" s="32">
        <f t="shared" si="23"/>
        <v>0</v>
      </c>
    </row>
    <row r="37" spans="2:62" ht="15.75" customHeight="1" x14ac:dyDescent="0.2">
      <c r="B37" s="3" t="s">
        <v>484</v>
      </c>
      <c r="L37" s="37"/>
      <c r="M37" s="25">
        <f t="shared" si="25"/>
        <v>0</v>
      </c>
      <c r="N37" s="38"/>
      <c r="O37" s="38"/>
      <c r="P37" s="25">
        <f t="shared" si="26"/>
        <v>0</v>
      </c>
      <c r="Q37" s="38"/>
      <c r="R37" s="25">
        <f t="shared" si="0"/>
        <v>0</v>
      </c>
      <c r="S37" s="25" t="e">
        <f t="shared" si="27"/>
        <v>#DIV/0!</v>
      </c>
      <c r="T37" s="39"/>
      <c r="U37" s="25">
        <f t="shared" si="1"/>
        <v>0</v>
      </c>
      <c r="V37" s="25">
        <f t="shared" si="28"/>
        <v>0</v>
      </c>
      <c r="W37" s="25" t="e">
        <f t="shared" si="24"/>
        <v>#DIV/0!</v>
      </c>
      <c r="X37" s="39"/>
      <c r="Y37" s="25" t="e">
        <f t="shared" si="2"/>
        <v>#DIV/0!</v>
      </c>
      <c r="Z37" s="39"/>
      <c r="AA37" s="25">
        <f t="shared" si="3"/>
        <v>0</v>
      </c>
      <c r="AB37" s="25">
        <f t="shared" si="4"/>
        <v>0</v>
      </c>
      <c r="AC37" s="25" t="str">
        <f t="shared" si="37"/>
        <v>N/A</v>
      </c>
      <c r="AD37" s="25">
        <f t="shared" si="38"/>
        <v>0</v>
      </c>
      <c r="AE37" s="25">
        <f t="shared" si="30"/>
        <v>0</v>
      </c>
      <c r="AF37" s="39"/>
      <c r="AG37" s="25" t="e">
        <f t="shared" si="5"/>
        <v>#DIV/0!</v>
      </c>
      <c r="AH37" s="39"/>
      <c r="AI37" s="25" t="e">
        <f t="shared" si="6"/>
        <v>#NUM!</v>
      </c>
      <c r="AJ37" s="36" t="str">
        <f t="shared" si="31"/>
        <v>N/A</v>
      </c>
      <c r="AK37" s="25" t="e">
        <f t="shared" si="7"/>
        <v>#DIV/0!</v>
      </c>
      <c r="AL37" s="25" t="e">
        <f t="shared" si="8"/>
        <v>#NUM!</v>
      </c>
      <c r="AM37" s="25" t="e">
        <f t="shared" si="9"/>
        <v>#DIV/0!</v>
      </c>
      <c r="AN37" s="25" t="e">
        <f t="shared" si="10"/>
        <v>#NUM!</v>
      </c>
      <c r="AO37" s="25" t="e">
        <f t="shared" si="11"/>
        <v>#NUM!</v>
      </c>
      <c r="AP37" s="25" t="e">
        <f t="shared" si="12"/>
        <v>#DIV/0!</v>
      </c>
      <c r="AQ37" s="38"/>
      <c r="AR37" s="25" t="e">
        <f t="shared" si="13"/>
        <v>#NUM!</v>
      </c>
      <c r="AS37" s="39"/>
      <c r="AT37" s="25" t="e">
        <f t="shared" si="14"/>
        <v>#DIV/0!</v>
      </c>
      <c r="AU37" s="25" t="e">
        <f t="shared" si="15"/>
        <v>#DIV/0!</v>
      </c>
      <c r="AV37" s="25" t="e">
        <f t="shared" si="16"/>
        <v>#DIV/0!</v>
      </c>
      <c r="AW37" s="25" t="e">
        <f t="shared" si="17"/>
        <v>#DIV/0!</v>
      </c>
      <c r="AX37" s="36" t="e">
        <f t="shared" si="18"/>
        <v>#DIV/0!</v>
      </c>
      <c r="AY37" s="25" t="e">
        <f t="shared" si="32"/>
        <v>#DIV/0!</v>
      </c>
      <c r="AZ37" s="25" t="e">
        <f t="shared" si="33"/>
        <v>#DIV/0!</v>
      </c>
      <c r="BA37" s="25" t="e">
        <f t="shared" si="34"/>
        <v>#DIV/0!</v>
      </c>
      <c r="BB37" s="25" t="e">
        <f t="shared" si="19"/>
        <v>#DIV/0!</v>
      </c>
      <c r="BC37" s="25">
        <f t="shared" si="20"/>
        <v>0</v>
      </c>
      <c r="BD37" s="25">
        <f t="shared" si="35"/>
        <v>0</v>
      </c>
      <c r="BE37" s="33" t="e">
        <f t="shared" si="36"/>
        <v>#DIV/0!</v>
      </c>
      <c r="BF37" s="25" t="e">
        <f t="shared" si="21"/>
        <v>#NUM!</v>
      </c>
      <c r="BG37" s="5"/>
      <c r="BH37" s="39"/>
      <c r="BI37" s="25" t="e">
        <f t="shared" si="22"/>
        <v>#DIV/0!</v>
      </c>
      <c r="BJ37" s="33">
        <f t="shared" si="23"/>
        <v>0</v>
      </c>
    </row>
    <row r="38" spans="2:62" ht="15.75" customHeight="1" x14ac:dyDescent="0.2">
      <c r="B38" s="3" t="s">
        <v>485</v>
      </c>
      <c r="F38" s="8" t="e">
        <f>SQRT(IF(F11&gt;0,F11,E11)/((1+(1.143^2)*(0.000029282*(IF(F10&gt;0,F10,E10)-5780)-(4.9812/10^9)*((IF(F10&gt;0,F10,E10)-5780)^2)-(1.7743/10^12)*((IF(F10&gt;0,F10,E10)-5780)^3)-(3.2974/10^17)*((IF(F10&gt;0,F10,E10)-5780)^4)))*0.7658)+IF(H11&gt;0,H11,G11)/((1+(1.143^2)*(0.000029282*(IF(H10&gt;0,H10,G10)-5780)-(4.9812/10^9)*((IF(H10&gt;0,H10,G10)-5780)^2)-(1.7743/10^12)*((IF(H10&gt;0,H10,G10)-5780)^3)-(3.2974/10^17)*((IF(H10&gt;0,H10,G10)-5780)^4)))*0.7658))</f>
        <v>#NUM!</v>
      </c>
      <c r="H38" s="8" t="e">
        <f t="shared" ref="H38:H40" si="41">365.24*SQRT((F38^3)/$F$8+$H$8)</f>
        <v>#NUM!</v>
      </c>
      <c r="L38" s="40"/>
      <c r="M38" s="23">
        <f t="shared" si="25"/>
        <v>0</v>
      </c>
      <c r="N38" s="34"/>
      <c r="O38" s="34"/>
      <c r="P38" s="23">
        <f t="shared" si="26"/>
        <v>0</v>
      </c>
      <c r="Q38" s="34"/>
      <c r="R38" s="23">
        <f t="shared" si="0"/>
        <v>0</v>
      </c>
      <c r="S38" s="23" t="e">
        <f t="shared" si="27"/>
        <v>#DIV/0!</v>
      </c>
      <c r="T38" s="35"/>
      <c r="U38" s="23">
        <f t="shared" si="1"/>
        <v>0</v>
      </c>
      <c r="V38" s="23">
        <f t="shared" si="28"/>
        <v>0</v>
      </c>
      <c r="W38" s="23" t="e">
        <f t="shared" si="24"/>
        <v>#DIV/0!</v>
      </c>
      <c r="X38" s="35"/>
      <c r="Y38" s="23" t="e">
        <f t="shared" si="2"/>
        <v>#DIV/0!</v>
      </c>
      <c r="Z38" s="35"/>
      <c r="AA38" s="23">
        <f t="shared" si="3"/>
        <v>0</v>
      </c>
      <c r="AB38" s="23">
        <f t="shared" si="4"/>
        <v>0</v>
      </c>
      <c r="AC38" s="23" t="str">
        <f t="shared" si="37"/>
        <v>N/A</v>
      </c>
      <c r="AD38" s="23">
        <f t="shared" si="38"/>
        <v>0</v>
      </c>
      <c r="AE38" s="23">
        <f t="shared" si="30"/>
        <v>0</v>
      </c>
      <c r="AF38" s="35"/>
      <c r="AG38" s="23" t="e">
        <f t="shared" si="5"/>
        <v>#DIV/0!</v>
      </c>
      <c r="AH38" s="35"/>
      <c r="AI38" s="23" t="e">
        <f t="shared" si="6"/>
        <v>#NUM!</v>
      </c>
      <c r="AJ38" s="36" t="str">
        <f t="shared" si="31"/>
        <v>N/A</v>
      </c>
      <c r="AK38" s="23" t="e">
        <f t="shared" si="7"/>
        <v>#DIV/0!</v>
      </c>
      <c r="AL38" s="23" t="e">
        <f t="shared" si="8"/>
        <v>#NUM!</v>
      </c>
      <c r="AM38" s="23" t="e">
        <f t="shared" si="9"/>
        <v>#DIV/0!</v>
      </c>
      <c r="AN38" s="23" t="e">
        <f t="shared" si="10"/>
        <v>#NUM!</v>
      </c>
      <c r="AO38" s="23" t="e">
        <f t="shared" si="11"/>
        <v>#NUM!</v>
      </c>
      <c r="AP38" s="23" t="e">
        <f t="shared" si="12"/>
        <v>#DIV/0!</v>
      </c>
      <c r="AQ38" s="34"/>
      <c r="AR38" s="23" t="e">
        <f t="shared" si="13"/>
        <v>#NUM!</v>
      </c>
      <c r="AS38" s="35"/>
      <c r="AT38" s="23" t="e">
        <f t="shared" ref="AT38:AT69" si="42">(L38*5.97*10^24)*(1-(O38+N38))*AS38*((2.92/10^5)*(4.64/10^7)*EXP(-0.495*$H$5)+(2.64/10^5)*(1.55/10^7)*EXP(-0.0499*$H$5)+(5.69/10^4)*(1.64/10^8)*EXP(-0.99*$H$5)+(9.46/10^5)*(6.24/10^8)*EXP(-0.154*$H$5))/(4*PI()*(IF(Q38&gt;0,Q38,P38)*6371000)^2)</f>
        <v>#DIV/0!</v>
      </c>
      <c r="AU38" s="23" t="e">
        <f t="shared" ref="AU38:AU69" si="43">(5.97*10^24)*L38*(1.2/10^11)*EXP(-0.3391*$H$5)/(4*PI()*(IF(Q38&gt;0,Q38,P38)*6371000)^2)</f>
        <v>#DIV/0!</v>
      </c>
      <c r="AV38" s="23" t="e">
        <f t="shared" si="16"/>
        <v>#DIV/0!</v>
      </c>
      <c r="AW38" s="23" t="e">
        <f t="shared" si="17"/>
        <v>#DIV/0!</v>
      </c>
      <c r="AX38" s="36" t="e">
        <f t="shared" si="18"/>
        <v>#DIV/0!</v>
      </c>
      <c r="AY38" s="23" t="e">
        <f t="shared" si="32"/>
        <v>#DIV/0!</v>
      </c>
      <c r="AZ38" s="23" t="e">
        <f t="shared" si="33"/>
        <v>#DIV/0!</v>
      </c>
      <c r="BA38" s="23" t="e">
        <f t="shared" si="34"/>
        <v>#DIV/0!</v>
      </c>
      <c r="BB38" s="23" t="e">
        <f t="shared" si="19"/>
        <v>#DIV/0!</v>
      </c>
      <c r="BC38" s="23">
        <f t="shared" si="20"/>
        <v>0</v>
      </c>
      <c r="BD38" s="23">
        <f t="shared" si="35"/>
        <v>0</v>
      </c>
      <c r="BE38" s="32" t="e">
        <f t="shared" si="36"/>
        <v>#DIV/0!</v>
      </c>
      <c r="BF38" s="23" t="e">
        <f t="shared" si="21"/>
        <v>#NUM!</v>
      </c>
      <c r="BG38" s="4"/>
      <c r="BH38" s="35"/>
      <c r="BI38" s="23" t="e">
        <f t="shared" si="22"/>
        <v>#DIV/0!</v>
      </c>
      <c r="BJ38" s="32">
        <f t="shared" si="23"/>
        <v>0</v>
      </c>
    </row>
    <row r="39" spans="2:62" ht="15.75" customHeight="1" x14ac:dyDescent="0.2">
      <c r="B39" s="3" t="s">
        <v>486</v>
      </c>
      <c r="F39" s="9" t="e">
        <f>SQRT(IF(F11&gt;0,F11,E11)/((1+(1.218^2)*(0.000029876*(IF(F10&gt;0,F10,E10)-5780)-(4.6788/10^9)*((IF(F10&gt;0,F10,E10)-5780)^2)-(1.9425/10^12)*((IF(F10&gt;0,F10,E10)-5780)^3)-(1.0263/10^16)*((IF(F10&gt;0,F10,E10)-5780)^4)))*0.6743)+IF(H11&gt;0,H11,G11)/((1+(1.218^2)*(0.000029876*(IF(H10&gt;0,H10,G10)-5780)-(4.6788/10^9)*((IF(H10&gt;0,H10,G10)-5780)^2)-(1.9425/10^12)*((IF(H10&gt;0,H10,G10)-5780)^3)-(1.0263/10^16)*((IF(H10&gt;0,H10,G10)-5780)^4)))*0.6743))</f>
        <v>#NUM!</v>
      </c>
      <c r="H39" s="9" t="e">
        <f t="shared" si="41"/>
        <v>#NUM!</v>
      </c>
      <c r="L39" s="37"/>
      <c r="M39" s="25">
        <f t="shared" si="25"/>
        <v>0</v>
      </c>
      <c r="N39" s="38"/>
      <c r="O39" s="38"/>
      <c r="P39" s="25">
        <f t="shared" si="26"/>
        <v>0</v>
      </c>
      <c r="Q39" s="38"/>
      <c r="R39" s="25">
        <f t="shared" si="0"/>
        <v>0</v>
      </c>
      <c r="S39" s="25" t="e">
        <f t="shared" si="27"/>
        <v>#DIV/0!</v>
      </c>
      <c r="T39" s="39"/>
      <c r="U39" s="25">
        <f t="shared" si="1"/>
        <v>0</v>
      </c>
      <c r="V39" s="25">
        <f t="shared" si="28"/>
        <v>0</v>
      </c>
      <c r="W39" s="25" t="e">
        <f t="shared" si="24"/>
        <v>#DIV/0!</v>
      </c>
      <c r="X39" s="39"/>
      <c r="Y39" s="25" t="e">
        <f t="shared" si="2"/>
        <v>#DIV/0!</v>
      </c>
      <c r="Z39" s="39"/>
      <c r="AA39" s="25">
        <f t="shared" si="3"/>
        <v>0</v>
      </c>
      <c r="AB39" s="25">
        <f t="shared" si="4"/>
        <v>0</v>
      </c>
      <c r="AC39" s="25" t="str">
        <f t="shared" si="37"/>
        <v>N/A</v>
      </c>
      <c r="AD39" s="25">
        <f t="shared" si="38"/>
        <v>0</v>
      </c>
      <c r="AE39" s="25">
        <f t="shared" si="30"/>
        <v>0</v>
      </c>
      <c r="AF39" s="39"/>
      <c r="AG39" s="25" t="e">
        <f t="shared" si="5"/>
        <v>#DIV/0!</v>
      </c>
      <c r="AH39" s="39"/>
      <c r="AI39" s="25" t="e">
        <f t="shared" si="6"/>
        <v>#NUM!</v>
      </c>
      <c r="AJ39" s="36" t="str">
        <f t="shared" si="31"/>
        <v>N/A</v>
      </c>
      <c r="AK39" s="25" t="e">
        <f t="shared" si="7"/>
        <v>#DIV/0!</v>
      </c>
      <c r="AL39" s="25" t="e">
        <f t="shared" si="8"/>
        <v>#NUM!</v>
      </c>
      <c r="AM39" s="25" t="e">
        <f t="shared" si="9"/>
        <v>#DIV/0!</v>
      </c>
      <c r="AN39" s="25" t="e">
        <f t="shared" si="10"/>
        <v>#NUM!</v>
      </c>
      <c r="AO39" s="25" t="e">
        <f t="shared" si="11"/>
        <v>#NUM!</v>
      </c>
      <c r="AP39" s="25" t="e">
        <f t="shared" si="12"/>
        <v>#DIV/0!</v>
      </c>
      <c r="AQ39" s="38"/>
      <c r="AR39" s="25" t="e">
        <f t="shared" si="13"/>
        <v>#NUM!</v>
      </c>
      <c r="AS39" s="39"/>
      <c r="AT39" s="25" t="e">
        <f t="shared" si="42"/>
        <v>#DIV/0!</v>
      </c>
      <c r="AU39" s="25" t="e">
        <f t="shared" si="43"/>
        <v>#DIV/0!</v>
      </c>
      <c r="AV39" s="25" t="e">
        <f t="shared" si="16"/>
        <v>#DIV/0!</v>
      </c>
      <c r="AW39" s="25" t="e">
        <f t="shared" si="17"/>
        <v>#DIV/0!</v>
      </c>
      <c r="AX39" s="36" t="e">
        <f t="shared" si="18"/>
        <v>#DIV/0!</v>
      </c>
      <c r="AY39" s="25" t="e">
        <f t="shared" si="32"/>
        <v>#DIV/0!</v>
      </c>
      <c r="AZ39" s="25" t="e">
        <f t="shared" si="33"/>
        <v>#DIV/0!</v>
      </c>
      <c r="BA39" s="25" t="e">
        <f t="shared" si="34"/>
        <v>#DIV/0!</v>
      </c>
      <c r="BB39" s="25" t="e">
        <f t="shared" si="19"/>
        <v>#DIV/0!</v>
      </c>
      <c r="BC39" s="25">
        <f t="shared" si="20"/>
        <v>0</v>
      </c>
      <c r="BD39" s="25">
        <f t="shared" si="35"/>
        <v>0</v>
      </c>
      <c r="BE39" s="33" t="e">
        <f t="shared" si="36"/>
        <v>#DIV/0!</v>
      </c>
      <c r="BF39" s="25" t="e">
        <f t="shared" si="21"/>
        <v>#NUM!</v>
      </c>
      <c r="BG39" s="5"/>
      <c r="BH39" s="39"/>
      <c r="BI39" s="25" t="e">
        <f t="shared" si="22"/>
        <v>#DIV/0!</v>
      </c>
      <c r="BJ39" s="33">
        <f t="shared" si="23"/>
        <v>0</v>
      </c>
    </row>
    <row r="40" spans="2:62" ht="15.75" customHeight="1" x14ac:dyDescent="0.2">
      <c r="B40" s="3" t="s">
        <v>487</v>
      </c>
      <c r="F40" s="8" t="e">
        <f>SQRT(IF(F11&gt;0,F11,E11)/((1+(1.351^2)*(0.000037339*(IF(F10&gt;0,F10,E10)-5780)-(4.6185/10^9)*((IF(F10&gt;0,F10,E10)-5780)^2)-(2.3907/10^12)*((IF(F10&gt;0,F10,E10)-5780)^3)-(8.757/10^17)*((IF(F10&gt;0,F10,E10)-5780)^4)))*0.5478)+IF(H11&gt;0,H11,G11)/((1+(1.351^2)*(0.000037339*(IF(H10&gt;0,H10,G10)-5780)-(4.6185/10^9)*((IF(H10&gt;0,H10,G10)-5780)^2)-(2.3907/10^12)*((IF(H10&gt;0,H10,G10)-5780)^3)-(8.757/10^17)*((IF(H10&gt;0,H10,G10)-5780)^4)))*0.5478))</f>
        <v>#NUM!</v>
      </c>
      <c r="H40" s="8" t="e">
        <f t="shared" si="41"/>
        <v>#NUM!</v>
      </c>
      <c r="L40" s="40"/>
      <c r="M40" s="23">
        <f t="shared" si="25"/>
        <v>0</v>
      </c>
      <c r="N40" s="34"/>
      <c r="O40" s="34"/>
      <c r="P40" s="23">
        <f t="shared" si="26"/>
        <v>0</v>
      </c>
      <c r="Q40" s="34"/>
      <c r="R40" s="23">
        <f t="shared" si="0"/>
        <v>0</v>
      </c>
      <c r="S40" s="23" t="e">
        <f t="shared" si="27"/>
        <v>#DIV/0!</v>
      </c>
      <c r="T40" s="35"/>
      <c r="U40" s="23">
        <f t="shared" si="1"/>
        <v>0</v>
      </c>
      <c r="V40" s="23">
        <f t="shared" si="28"/>
        <v>0</v>
      </c>
      <c r="W40" s="23" t="e">
        <f t="shared" si="24"/>
        <v>#DIV/0!</v>
      </c>
      <c r="X40" s="35"/>
      <c r="Y40" s="23" t="e">
        <f t="shared" si="2"/>
        <v>#DIV/0!</v>
      </c>
      <c r="Z40" s="35"/>
      <c r="AA40" s="23">
        <f t="shared" si="3"/>
        <v>0</v>
      </c>
      <c r="AB40" s="23">
        <f t="shared" si="4"/>
        <v>0</v>
      </c>
      <c r="AC40" s="23" t="str">
        <f t="shared" si="37"/>
        <v>N/A</v>
      </c>
      <c r="AD40" s="23">
        <f t="shared" si="38"/>
        <v>0</v>
      </c>
      <c r="AE40" s="23">
        <f t="shared" si="30"/>
        <v>0</v>
      </c>
      <c r="AF40" s="35"/>
      <c r="AG40" s="23" t="e">
        <f t="shared" si="5"/>
        <v>#DIV/0!</v>
      </c>
      <c r="AH40" s="35"/>
      <c r="AI40" s="23" t="e">
        <f t="shared" si="6"/>
        <v>#NUM!</v>
      </c>
      <c r="AJ40" s="36" t="str">
        <f t="shared" si="31"/>
        <v>N/A</v>
      </c>
      <c r="AK40" s="23" t="e">
        <f t="shared" si="7"/>
        <v>#DIV/0!</v>
      </c>
      <c r="AL40" s="23" t="e">
        <f t="shared" si="8"/>
        <v>#NUM!</v>
      </c>
      <c r="AM40" s="23" t="e">
        <f t="shared" si="9"/>
        <v>#DIV/0!</v>
      </c>
      <c r="AN40" s="23" t="e">
        <f t="shared" si="10"/>
        <v>#NUM!</v>
      </c>
      <c r="AO40" s="23" t="e">
        <f t="shared" si="11"/>
        <v>#NUM!</v>
      </c>
      <c r="AP40" s="23" t="e">
        <f t="shared" si="12"/>
        <v>#DIV/0!</v>
      </c>
      <c r="AQ40" s="34"/>
      <c r="AR40" s="23" t="e">
        <f t="shared" si="13"/>
        <v>#NUM!</v>
      </c>
      <c r="AS40" s="35"/>
      <c r="AT40" s="23" t="e">
        <f t="shared" si="42"/>
        <v>#DIV/0!</v>
      </c>
      <c r="AU40" s="23" t="e">
        <f t="shared" si="43"/>
        <v>#DIV/0!</v>
      </c>
      <c r="AV40" s="23" t="e">
        <f t="shared" si="16"/>
        <v>#DIV/0!</v>
      </c>
      <c r="AW40" s="23" t="e">
        <f t="shared" si="17"/>
        <v>#DIV/0!</v>
      </c>
      <c r="AX40" s="36" t="e">
        <f t="shared" si="18"/>
        <v>#DIV/0!</v>
      </c>
      <c r="AY40" s="23" t="e">
        <f t="shared" si="32"/>
        <v>#DIV/0!</v>
      </c>
      <c r="AZ40" s="23" t="e">
        <f t="shared" si="33"/>
        <v>#DIV/0!</v>
      </c>
      <c r="BA40" s="23" t="e">
        <f t="shared" si="34"/>
        <v>#DIV/0!</v>
      </c>
      <c r="BB40" s="23" t="e">
        <f t="shared" si="19"/>
        <v>#DIV/0!</v>
      </c>
      <c r="BC40" s="23">
        <f t="shared" si="20"/>
        <v>0</v>
      </c>
      <c r="BD40" s="23">
        <f t="shared" si="35"/>
        <v>0</v>
      </c>
      <c r="BE40" s="32" t="e">
        <f t="shared" si="36"/>
        <v>#DIV/0!</v>
      </c>
      <c r="BF40" s="23" t="e">
        <f t="shared" si="21"/>
        <v>#NUM!</v>
      </c>
      <c r="BG40" s="4"/>
      <c r="BH40" s="35"/>
      <c r="BI40" s="23" t="e">
        <f t="shared" si="22"/>
        <v>#DIV/0!</v>
      </c>
      <c r="BJ40" s="32">
        <f t="shared" si="23"/>
        <v>0</v>
      </c>
    </row>
    <row r="41" spans="2:62" ht="15.75" customHeight="1" x14ac:dyDescent="0.2">
      <c r="B41" s="3" t="s">
        <v>488</v>
      </c>
      <c r="F41" s="9" t="e">
        <f>31563*(IF(F10&gt;0,F10,E10)*IF(F11&gt;0,F11,E11)/(IF(F11&gt;0,F11,E11)+IF(H11&gt;0,H11,G11))+IF(H10&gt;0,H10,G10)*IF(H11&gt;0,H11,G11)/(IF(F11&gt;0,F11,E11)+IF(H11&gt;0,H11,G11)))^-0.963</f>
        <v>#NUM!</v>
      </c>
      <c r="L41" s="37"/>
      <c r="M41" s="25">
        <f t="shared" si="25"/>
        <v>0</v>
      </c>
      <c r="N41" s="38"/>
      <c r="O41" s="38"/>
      <c r="P41" s="25">
        <f t="shared" si="26"/>
        <v>0</v>
      </c>
      <c r="Q41" s="38"/>
      <c r="R41" s="25">
        <f t="shared" si="0"/>
        <v>0</v>
      </c>
      <c r="S41" s="25" t="e">
        <f t="shared" si="27"/>
        <v>#DIV/0!</v>
      </c>
      <c r="T41" s="39"/>
      <c r="U41" s="25">
        <f t="shared" si="1"/>
        <v>0</v>
      </c>
      <c r="V41" s="25">
        <f t="shared" si="28"/>
        <v>0</v>
      </c>
      <c r="W41" s="25" t="e">
        <f t="shared" si="24"/>
        <v>#DIV/0!</v>
      </c>
      <c r="X41" s="39"/>
      <c r="Y41" s="25" t="e">
        <f t="shared" si="2"/>
        <v>#DIV/0!</v>
      </c>
      <c r="Z41" s="39"/>
      <c r="AA41" s="25">
        <f t="shared" si="3"/>
        <v>0</v>
      </c>
      <c r="AB41" s="25">
        <f t="shared" si="4"/>
        <v>0</v>
      </c>
      <c r="AC41" s="25" t="str">
        <f t="shared" si="37"/>
        <v>N/A</v>
      </c>
      <c r="AD41" s="25">
        <f t="shared" si="38"/>
        <v>0</v>
      </c>
      <c r="AE41" s="25">
        <f t="shared" si="30"/>
        <v>0</v>
      </c>
      <c r="AF41" s="39"/>
      <c r="AG41" s="25" t="e">
        <f t="shared" si="5"/>
        <v>#DIV/0!</v>
      </c>
      <c r="AH41" s="39"/>
      <c r="AI41" s="25" t="e">
        <f t="shared" si="6"/>
        <v>#NUM!</v>
      </c>
      <c r="AJ41" s="36" t="str">
        <f t="shared" si="31"/>
        <v>N/A</v>
      </c>
      <c r="AK41" s="25" t="e">
        <f t="shared" si="7"/>
        <v>#DIV/0!</v>
      </c>
      <c r="AL41" s="25" t="e">
        <f t="shared" si="8"/>
        <v>#NUM!</v>
      </c>
      <c r="AM41" s="25" t="e">
        <f t="shared" si="9"/>
        <v>#DIV/0!</v>
      </c>
      <c r="AN41" s="25" t="e">
        <f t="shared" si="10"/>
        <v>#NUM!</v>
      </c>
      <c r="AO41" s="25" t="e">
        <f t="shared" si="11"/>
        <v>#NUM!</v>
      </c>
      <c r="AP41" s="25" t="e">
        <f t="shared" si="12"/>
        <v>#DIV/0!</v>
      </c>
      <c r="AQ41" s="38"/>
      <c r="AR41" s="25" t="e">
        <f t="shared" si="13"/>
        <v>#NUM!</v>
      </c>
      <c r="AS41" s="39"/>
      <c r="AT41" s="25" t="e">
        <f t="shared" si="42"/>
        <v>#DIV/0!</v>
      </c>
      <c r="AU41" s="25" t="e">
        <f t="shared" si="43"/>
        <v>#DIV/0!</v>
      </c>
      <c r="AV41" s="25" t="e">
        <f t="shared" si="16"/>
        <v>#DIV/0!</v>
      </c>
      <c r="AW41" s="25" t="e">
        <f t="shared" si="17"/>
        <v>#DIV/0!</v>
      </c>
      <c r="AX41" s="36" t="e">
        <f t="shared" si="18"/>
        <v>#DIV/0!</v>
      </c>
      <c r="AY41" s="25" t="e">
        <f t="shared" si="32"/>
        <v>#DIV/0!</v>
      </c>
      <c r="AZ41" s="25" t="e">
        <f t="shared" si="33"/>
        <v>#DIV/0!</v>
      </c>
      <c r="BA41" s="25" t="e">
        <f t="shared" si="34"/>
        <v>#DIV/0!</v>
      </c>
      <c r="BB41" s="25" t="e">
        <f t="shared" si="19"/>
        <v>#DIV/0!</v>
      </c>
      <c r="BC41" s="25">
        <f t="shared" si="20"/>
        <v>0</v>
      </c>
      <c r="BD41" s="25">
        <f t="shared" si="35"/>
        <v>0</v>
      </c>
      <c r="BE41" s="33" t="e">
        <f t="shared" si="36"/>
        <v>#DIV/0!</v>
      </c>
      <c r="BF41" s="25" t="e">
        <f t="shared" si="21"/>
        <v>#NUM!</v>
      </c>
      <c r="BG41" s="5"/>
      <c r="BH41" s="39"/>
      <c r="BI41" s="25" t="e">
        <f t="shared" si="22"/>
        <v>#DIV/0!</v>
      </c>
      <c r="BJ41" s="33">
        <f t="shared" si="23"/>
        <v>0</v>
      </c>
    </row>
    <row r="42" spans="2:62" ht="15.75" customHeight="1" x14ac:dyDescent="0.2">
      <c r="L42" s="40"/>
      <c r="M42" s="23">
        <f t="shared" si="25"/>
        <v>0</v>
      </c>
      <c r="N42" s="34"/>
      <c r="O42" s="34"/>
      <c r="P42" s="23">
        <f t="shared" si="26"/>
        <v>0</v>
      </c>
      <c r="Q42" s="34"/>
      <c r="R42" s="23">
        <f t="shared" si="0"/>
        <v>0</v>
      </c>
      <c r="S42" s="23" t="e">
        <f t="shared" si="27"/>
        <v>#DIV/0!</v>
      </c>
      <c r="T42" s="35"/>
      <c r="U42" s="23">
        <f t="shared" si="1"/>
        <v>0</v>
      </c>
      <c r="V42" s="23">
        <f t="shared" si="28"/>
        <v>0</v>
      </c>
      <c r="W42" s="23" t="e">
        <f t="shared" si="24"/>
        <v>#DIV/0!</v>
      </c>
      <c r="X42" s="35"/>
      <c r="Y42" s="23" t="e">
        <f t="shared" si="2"/>
        <v>#DIV/0!</v>
      </c>
      <c r="Z42" s="35"/>
      <c r="AA42" s="23">
        <f t="shared" si="3"/>
        <v>0</v>
      </c>
      <c r="AB42" s="23">
        <f t="shared" si="4"/>
        <v>0</v>
      </c>
      <c r="AC42" s="23" t="str">
        <f t="shared" si="37"/>
        <v>N/A</v>
      </c>
      <c r="AD42" s="23">
        <f t="shared" si="38"/>
        <v>0</v>
      </c>
      <c r="AE42" s="23">
        <f t="shared" si="30"/>
        <v>0</v>
      </c>
      <c r="AF42" s="35"/>
      <c r="AG42" s="23" t="e">
        <f t="shared" si="5"/>
        <v>#DIV/0!</v>
      </c>
      <c r="AH42" s="35"/>
      <c r="AI42" s="23" t="e">
        <f t="shared" si="6"/>
        <v>#NUM!</v>
      </c>
      <c r="AJ42" s="36" t="str">
        <f t="shared" si="31"/>
        <v>N/A</v>
      </c>
      <c r="AK42" s="23" t="e">
        <f t="shared" si="7"/>
        <v>#DIV/0!</v>
      </c>
      <c r="AL42" s="23" t="e">
        <f t="shared" si="8"/>
        <v>#NUM!</v>
      </c>
      <c r="AM42" s="23" t="e">
        <f t="shared" si="9"/>
        <v>#DIV/0!</v>
      </c>
      <c r="AN42" s="23" t="e">
        <f t="shared" si="10"/>
        <v>#NUM!</v>
      </c>
      <c r="AO42" s="23" t="e">
        <f t="shared" si="11"/>
        <v>#NUM!</v>
      </c>
      <c r="AP42" s="23" t="e">
        <f t="shared" si="12"/>
        <v>#DIV/0!</v>
      </c>
      <c r="AQ42" s="34"/>
      <c r="AR42" s="23" t="e">
        <f t="shared" si="13"/>
        <v>#NUM!</v>
      </c>
      <c r="AS42" s="35"/>
      <c r="AT42" s="23" t="e">
        <f t="shared" si="42"/>
        <v>#DIV/0!</v>
      </c>
      <c r="AU42" s="23" t="e">
        <f t="shared" si="43"/>
        <v>#DIV/0!</v>
      </c>
      <c r="AV42" s="23" t="e">
        <f t="shared" si="16"/>
        <v>#DIV/0!</v>
      </c>
      <c r="AW42" s="23" t="e">
        <f t="shared" si="17"/>
        <v>#DIV/0!</v>
      </c>
      <c r="AX42" s="36" t="e">
        <f t="shared" si="18"/>
        <v>#DIV/0!</v>
      </c>
      <c r="AY42" s="23" t="e">
        <f t="shared" si="32"/>
        <v>#DIV/0!</v>
      </c>
      <c r="AZ42" s="23" t="e">
        <f t="shared" si="33"/>
        <v>#DIV/0!</v>
      </c>
      <c r="BA42" s="23" t="e">
        <f t="shared" si="34"/>
        <v>#DIV/0!</v>
      </c>
      <c r="BB42" s="23" t="e">
        <f t="shared" si="19"/>
        <v>#DIV/0!</v>
      </c>
      <c r="BC42" s="23">
        <f t="shared" si="20"/>
        <v>0</v>
      </c>
      <c r="BD42" s="23">
        <f t="shared" si="35"/>
        <v>0</v>
      </c>
      <c r="BE42" s="32" t="e">
        <f t="shared" si="36"/>
        <v>#DIV/0!</v>
      </c>
      <c r="BF42" s="23" t="e">
        <f t="shared" si="21"/>
        <v>#NUM!</v>
      </c>
      <c r="BG42" s="4"/>
      <c r="BH42" s="35"/>
      <c r="BI42" s="23" t="e">
        <f t="shared" si="22"/>
        <v>#DIV/0!</v>
      </c>
      <c r="BJ42" s="32">
        <f t="shared" si="23"/>
        <v>0</v>
      </c>
    </row>
    <row r="43" spans="2:62" ht="15.75" customHeight="1" x14ac:dyDescent="0.2">
      <c r="B43" s="31" t="s">
        <v>37</v>
      </c>
      <c r="L43" s="37"/>
      <c r="M43" s="25">
        <f t="shared" si="25"/>
        <v>0</v>
      </c>
      <c r="N43" s="38"/>
      <c r="O43" s="38"/>
      <c r="P43" s="25">
        <f t="shared" si="26"/>
        <v>0</v>
      </c>
      <c r="Q43" s="38"/>
      <c r="R43" s="25">
        <f t="shared" si="0"/>
        <v>0</v>
      </c>
      <c r="S43" s="25" t="e">
        <f t="shared" si="27"/>
        <v>#DIV/0!</v>
      </c>
      <c r="T43" s="39"/>
      <c r="U43" s="25">
        <f t="shared" si="1"/>
        <v>0</v>
      </c>
      <c r="V43" s="25">
        <f t="shared" si="28"/>
        <v>0</v>
      </c>
      <c r="W43" s="25" t="e">
        <f t="shared" si="24"/>
        <v>#DIV/0!</v>
      </c>
      <c r="X43" s="39"/>
      <c r="Y43" s="25" t="e">
        <f t="shared" si="2"/>
        <v>#DIV/0!</v>
      </c>
      <c r="Z43" s="39"/>
      <c r="AA43" s="25">
        <f t="shared" si="3"/>
        <v>0</v>
      </c>
      <c r="AB43" s="25">
        <f t="shared" si="4"/>
        <v>0</v>
      </c>
      <c r="AC43" s="25" t="str">
        <f t="shared" si="37"/>
        <v>N/A</v>
      </c>
      <c r="AD43" s="25">
        <f t="shared" si="38"/>
        <v>0</v>
      </c>
      <c r="AE43" s="25">
        <f t="shared" si="30"/>
        <v>0</v>
      </c>
      <c r="AF43" s="39"/>
      <c r="AG43" s="25" t="e">
        <f t="shared" si="5"/>
        <v>#DIV/0!</v>
      </c>
      <c r="AH43" s="39"/>
      <c r="AI43" s="25" t="e">
        <f t="shared" si="6"/>
        <v>#NUM!</v>
      </c>
      <c r="AJ43" s="36" t="str">
        <f t="shared" si="31"/>
        <v>N/A</v>
      </c>
      <c r="AK43" s="25" t="e">
        <f t="shared" si="7"/>
        <v>#DIV/0!</v>
      </c>
      <c r="AL43" s="25" t="e">
        <f t="shared" si="8"/>
        <v>#NUM!</v>
      </c>
      <c r="AM43" s="25" t="e">
        <f t="shared" si="9"/>
        <v>#DIV/0!</v>
      </c>
      <c r="AN43" s="25" t="e">
        <f t="shared" si="10"/>
        <v>#NUM!</v>
      </c>
      <c r="AO43" s="25" t="e">
        <f t="shared" si="11"/>
        <v>#NUM!</v>
      </c>
      <c r="AP43" s="25" t="e">
        <f t="shared" si="12"/>
        <v>#DIV/0!</v>
      </c>
      <c r="AQ43" s="38"/>
      <c r="AR43" s="25" t="e">
        <f t="shared" si="13"/>
        <v>#NUM!</v>
      </c>
      <c r="AS43" s="39"/>
      <c r="AT43" s="25" t="e">
        <f t="shared" si="42"/>
        <v>#DIV/0!</v>
      </c>
      <c r="AU43" s="25" t="e">
        <f t="shared" si="43"/>
        <v>#DIV/0!</v>
      </c>
      <c r="AV43" s="25" t="e">
        <f t="shared" si="16"/>
        <v>#DIV/0!</v>
      </c>
      <c r="AW43" s="25" t="e">
        <f t="shared" si="17"/>
        <v>#DIV/0!</v>
      </c>
      <c r="AX43" s="36" t="e">
        <f t="shared" si="18"/>
        <v>#DIV/0!</v>
      </c>
      <c r="AY43" s="25" t="e">
        <f t="shared" si="32"/>
        <v>#DIV/0!</v>
      </c>
      <c r="AZ43" s="25" t="e">
        <f t="shared" si="33"/>
        <v>#DIV/0!</v>
      </c>
      <c r="BA43" s="25" t="e">
        <f t="shared" si="34"/>
        <v>#DIV/0!</v>
      </c>
      <c r="BB43" s="25" t="e">
        <f t="shared" si="19"/>
        <v>#DIV/0!</v>
      </c>
      <c r="BC43" s="25">
        <f t="shared" si="20"/>
        <v>0</v>
      </c>
      <c r="BD43" s="25">
        <f t="shared" si="35"/>
        <v>0</v>
      </c>
      <c r="BE43" s="33" t="e">
        <f t="shared" si="36"/>
        <v>#DIV/0!</v>
      </c>
      <c r="BF43" s="25" t="e">
        <f t="shared" si="21"/>
        <v>#NUM!</v>
      </c>
      <c r="BG43" s="5"/>
      <c r="BH43" s="39"/>
      <c r="BI43" s="25" t="e">
        <f t="shared" si="22"/>
        <v>#DIV/0!</v>
      </c>
      <c r="BJ43" s="33">
        <f t="shared" si="23"/>
        <v>0</v>
      </c>
    </row>
    <row r="44" spans="2:62" ht="15.75" customHeight="1" x14ac:dyDescent="0.2">
      <c r="B44" s="41" t="s">
        <v>489</v>
      </c>
      <c r="C44" s="17"/>
      <c r="D44" s="18"/>
      <c r="E44" s="41" t="s">
        <v>490</v>
      </c>
      <c r="F44" s="17"/>
      <c r="G44" s="17"/>
      <c r="H44" s="41" t="s">
        <v>491</v>
      </c>
      <c r="I44" s="17"/>
      <c r="J44" s="18"/>
      <c r="L44" s="40"/>
      <c r="M44" s="23">
        <f t="shared" si="25"/>
        <v>0</v>
      </c>
      <c r="N44" s="34"/>
      <c r="O44" s="34"/>
      <c r="P44" s="23">
        <f t="shared" si="26"/>
        <v>0</v>
      </c>
      <c r="Q44" s="34"/>
      <c r="R44" s="23">
        <f t="shared" si="0"/>
        <v>0</v>
      </c>
      <c r="S44" s="23" t="e">
        <f t="shared" si="27"/>
        <v>#DIV/0!</v>
      </c>
      <c r="T44" s="35"/>
      <c r="U44" s="23">
        <f t="shared" si="1"/>
        <v>0</v>
      </c>
      <c r="V44" s="23">
        <f t="shared" si="28"/>
        <v>0</v>
      </c>
      <c r="W44" s="23" t="e">
        <f t="shared" si="24"/>
        <v>#DIV/0!</v>
      </c>
      <c r="X44" s="35"/>
      <c r="Y44" s="23" t="e">
        <f t="shared" si="2"/>
        <v>#DIV/0!</v>
      </c>
      <c r="Z44" s="35"/>
      <c r="AA44" s="23">
        <f t="shared" si="3"/>
        <v>0</v>
      </c>
      <c r="AB44" s="23">
        <f t="shared" si="4"/>
        <v>0</v>
      </c>
      <c r="AC44" s="23" t="str">
        <f t="shared" si="37"/>
        <v>N/A</v>
      </c>
      <c r="AD44" s="23">
        <f t="shared" si="38"/>
        <v>0</v>
      </c>
      <c r="AE44" s="23">
        <f t="shared" si="30"/>
        <v>0</v>
      </c>
      <c r="AF44" s="35"/>
      <c r="AG44" s="23" t="e">
        <f t="shared" si="5"/>
        <v>#DIV/0!</v>
      </c>
      <c r="AH44" s="35"/>
      <c r="AI44" s="23" t="e">
        <f t="shared" si="6"/>
        <v>#NUM!</v>
      </c>
      <c r="AJ44" s="36" t="str">
        <f t="shared" si="31"/>
        <v>N/A</v>
      </c>
      <c r="AK44" s="23" t="e">
        <f t="shared" si="7"/>
        <v>#DIV/0!</v>
      </c>
      <c r="AL44" s="23" t="e">
        <f t="shared" si="8"/>
        <v>#NUM!</v>
      </c>
      <c r="AM44" s="23" t="e">
        <f t="shared" si="9"/>
        <v>#DIV/0!</v>
      </c>
      <c r="AN44" s="23" t="e">
        <f t="shared" si="10"/>
        <v>#NUM!</v>
      </c>
      <c r="AO44" s="23" t="e">
        <f t="shared" si="11"/>
        <v>#NUM!</v>
      </c>
      <c r="AP44" s="23" t="e">
        <f t="shared" si="12"/>
        <v>#DIV/0!</v>
      </c>
      <c r="AQ44" s="34"/>
      <c r="AR44" s="23" t="e">
        <f t="shared" si="13"/>
        <v>#NUM!</v>
      </c>
      <c r="AS44" s="35"/>
      <c r="AT44" s="23" t="e">
        <f t="shared" si="42"/>
        <v>#DIV/0!</v>
      </c>
      <c r="AU44" s="23" t="e">
        <f t="shared" si="43"/>
        <v>#DIV/0!</v>
      </c>
      <c r="AV44" s="23" t="e">
        <f t="shared" si="16"/>
        <v>#DIV/0!</v>
      </c>
      <c r="AW44" s="23" t="e">
        <f t="shared" si="17"/>
        <v>#DIV/0!</v>
      </c>
      <c r="AX44" s="36" t="e">
        <f t="shared" si="18"/>
        <v>#DIV/0!</v>
      </c>
      <c r="AY44" s="23" t="e">
        <f t="shared" si="32"/>
        <v>#DIV/0!</v>
      </c>
      <c r="AZ44" s="23" t="e">
        <f t="shared" si="33"/>
        <v>#DIV/0!</v>
      </c>
      <c r="BA44" s="23" t="e">
        <f t="shared" si="34"/>
        <v>#DIV/0!</v>
      </c>
      <c r="BB44" s="23" t="e">
        <f t="shared" si="19"/>
        <v>#DIV/0!</v>
      </c>
      <c r="BC44" s="23">
        <f t="shared" si="20"/>
        <v>0</v>
      </c>
      <c r="BD44" s="23">
        <f t="shared" si="35"/>
        <v>0</v>
      </c>
      <c r="BE44" s="32" t="e">
        <f t="shared" si="36"/>
        <v>#DIV/0!</v>
      </c>
      <c r="BF44" s="23" t="e">
        <f t="shared" si="21"/>
        <v>#NUM!</v>
      </c>
      <c r="BG44" s="4"/>
      <c r="BH44" s="35"/>
      <c r="BI44" s="23" t="e">
        <f t="shared" si="22"/>
        <v>#DIV/0!</v>
      </c>
      <c r="BJ44" s="32">
        <f t="shared" si="23"/>
        <v>0</v>
      </c>
    </row>
    <row r="45" spans="2:62" ht="15.75" customHeight="1" x14ac:dyDescent="0.2">
      <c r="B45" s="19" t="s">
        <v>492</v>
      </c>
      <c r="D45" s="40"/>
      <c r="E45" s="19" t="s">
        <v>493</v>
      </c>
      <c r="G45" s="4"/>
      <c r="H45" s="19" t="s">
        <v>357</v>
      </c>
      <c r="J45" s="40"/>
      <c r="L45" s="37"/>
      <c r="M45" s="25">
        <f t="shared" si="25"/>
        <v>0</v>
      </c>
      <c r="N45" s="38"/>
      <c r="O45" s="38"/>
      <c r="P45" s="25">
        <f t="shared" si="26"/>
        <v>0</v>
      </c>
      <c r="Q45" s="38"/>
      <c r="R45" s="25">
        <f t="shared" si="0"/>
        <v>0</v>
      </c>
      <c r="S45" s="25" t="e">
        <f t="shared" si="27"/>
        <v>#DIV/0!</v>
      </c>
      <c r="T45" s="39"/>
      <c r="U45" s="25">
        <f t="shared" si="1"/>
        <v>0</v>
      </c>
      <c r="V45" s="25">
        <f t="shared" si="28"/>
        <v>0</v>
      </c>
      <c r="W45" s="25" t="e">
        <f t="shared" si="24"/>
        <v>#DIV/0!</v>
      </c>
      <c r="X45" s="39"/>
      <c r="Y45" s="25" t="e">
        <f t="shared" si="2"/>
        <v>#DIV/0!</v>
      </c>
      <c r="Z45" s="39"/>
      <c r="AA45" s="25">
        <f t="shared" si="3"/>
        <v>0</v>
      </c>
      <c r="AB45" s="25">
        <f t="shared" si="4"/>
        <v>0</v>
      </c>
      <c r="AC45" s="25" t="str">
        <f t="shared" si="37"/>
        <v>N/A</v>
      </c>
      <c r="AD45" s="25">
        <f t="shared" si="38"/>
        <v>0</v>
      </c>
      <c r="AE45" s="25">
        <f t="shared" si="30"/>
        <v>0</v>
      </c>
      <c r="AF45" s="39"/>
      <c r="AG45" s="25" t="e">
        <f t="shared" si="5"/>
        <v>#DIV/0!</v>
      </c>
      <c r="AH45" s="39"/>
      <c r="AI45" s="25" t="e">
        <f t="shared" si="6"/>
        <v>#NUM!</v>
      </c>
      <c r="AJ45" s="36" t="str">
        <f t="shared" si="31"/>
        <v>N/A</v>
      </c>
      <c r="AK45" s="25" t="e">
        <f t="shared" si="7"/>
        <v>#DIV/0!</v>
      </c>
      <c r="AL45" s="25" t="e">
        <f t="shared" si="8"/>
        <v>#NUM!</v>
      </c>
      <c r="AM45" s="25" t="e">
        <f t="shared" si="9"/>
        <v>#DIV/0!</v>
      </c>
      <c r="AN45" s="25" t="e">
        <f t="shared" si="10"/>
        <v>#NUM!</v>
      </c>
      <c r="AO45" s="25" t="e">
        <f t="shared" si="11"/>
        <v>#NUM!</v>
      </c>
      <c r="AP45" s="25" t="e">
        <f t="shared" si="12"/>
        <v>#DIV/0!</v>
      </c>
      <c r="AQ45" s="38"/>
      <c r="AR45" s="25" t="e">
        <f t="shared" si="13"/>
        <v>#NUM!</v>
      </c>
      <c r="AS45" s="39"/>
      <c r="AT45" s="25" t="e">
        <f t="shared" si="42"/>
        <v>#DIV/0!</v>
      </c>
      <c r="AU45" s="25" t="e">
        <f t="shared" si="43"/>
        <v>#DIV/0!</v>
      </c>
      <c r="AV45" s="25" t="e">
        <f t="shared" si="16"/>
        <v>#DIV/0!</v>
      </c>
      <c r="AW45" s="25" t="e">
        <f t="shared" si="17"/>
        <v>#DIV/0!</v>
      </c>
      <c r="AX45" s="36" t="e">
        <f t="shared" si="18"/>
        <v>#DIV/0!</v>
      </c>
      <c r="AY45" s="25" t="e">
        <f t="shared" si="32"/>
        <v>#DIV/0!</v>
      </c>
      <c r="AZ45" s="25" t="e">
        <f t="shared" si="33"/>
        <v>#DIV/0!</v>
      </c>
      <c r="BA45" s="25" t="e">
        <f t="shared" si="34"/>
        <v>#DIV/0!</v>
      </c>
      <c r="BB45" s="25" t="e">
        <f t="shared" si="19"/>
        <v>#DIV/0!</v>
      </c>
      <c r="BC45" s="25">
        <f t="shared" si="20"/>
        <v>0</v>
      </c>
      <c r="BD45" s="25">
        <f t="shared" si="35"/>
        <v>0</v>
      </c>
      <c r="BE45" s="33" t="e">
        <f t="shared" si="36"/>
        <v>#DIV/0!</v>
      </c>
      <c r="BF45" s="25" t="e">
        <f t="shared" si="21"/>
        <v>#NUM!</v>
      </c>
      <c r="BG45" s="5"/>
      <c r="BH45" s="39"/>
      <c r="BI45" s="25" t="e">
        <f t="shared" si="22"/>
        <v>#DIV/0!</v>
      </c>
      <c r="BJ45" s="33">
        <f t="shared" si="23"/>
        <v>0</v>
      </c>
    </row>
    <row r="46" spans="2:62" ht="15.75" customHeight="1" x14ac:dyDescent="0.2">
      <c r="B46" s="42" t="s">
        <v>494</v>
      </c>
      <c r="C46" s="28"/>
      <c r="D46" s="43">
        <f>D45*318</f>
        <v>0</v>
      </c>
      <c r="E46" s="42" t="s">
        <v>494</v>
      </c>
      <c r="F46" s="28"/>
      <c r="G46" s="44">
        <f>G45*333000</f>
        <v>0</v>
      </c>
      <c r="H46" s="45" t="s">
        <v>495</v>
      </c>
      <c r="J46" s="26">
        <f>J45^(2/3)</f>
        <v>0</v>
      </c>
      <c r="L46" s="40"/>
      <c r="M46" s="23">
        <f t="shared" si="25"/>
        <v>0</v>
      </c>
      <c r="N46" s="34"/>
      <c r="O46" s="34"/>
      <c r="P46" s="23">
        <f t="shared" si="26"/>
        <v>0</v>
      </c>
      <c r="Q46" s="34"/>
      <c r="R46" s="23">
        <f t="shared" si="0"/>
        <v>0</v>
      </c>
      <c r="S46" s="23" t="e">
        <f t="shared" si="27"/>
        <v>#DIV/0!</v>
      </c>
      <c r="T46" s="35"/>
      <c r="U46" s="23">
        <f t="shared" si="1"/>
        <v>0</v>
      </c>
      <c r="V46" s="23">
        <f t="shared" si="28"/>
        <v>0</v>
      </c>
      <c r="W46" s="23" t="e">
        <f t="shared" si="24"/>
        <v>#DIV/0!</v>
      </c>
      <c r="X46" s="35"/>
      <c r="Y46" s="23" t="e">
        <f t="shared" si="2"/>
        <v>#DIV/0!</v>
      </c>
      <c r="Z46" s="35"/>
      <c r="AA46" s="23">
        <f t="shared" si="3"/>
        <v>0</v>
      </c>
      <c r="AB46" s="23">
        <f t="shared" si="4"/>
        <v>0</v>
      </c>
      <c r="AC46" s="23" t="str">
        <f t="shared" si="37"/>
        <v>N/A</v>
      </c>
      <c r="AD46" s="23">
        <f t="shared" si="38"/>
        <v>0</v>
      </c>
      <c r="AE46" s="23">
        <f t="shared" si="30"/>
        <v>0</v>
      </c>
      <c r="AF46" s="35"/>
      <c r="AG46" s="23" t="e">
        <f t="shared" si="5"/>
        <v>#DIV/0!</v>
      </c>
      <c r="AH46" s="35"/>
      <c r="AI46" s="23" t="e">
        <f t="shared" si="6"/>
        <v>#NUM!</v>
      </c>
      <c r="AJ46" s="36" t="str">
        <f t="shared" si="31"/>
        <v>N/A</v>
      </c>
      <c r="AK46" s="23" t="e">
        <f t="shared" si="7"/>
        <v>#DIV/0!</v>
      </c>
      <c r="AL46" s="23" t="e">
        <f t="shared" si="8"/>
        <v>#NUM!</v>
      </c>
      <c r="AM46" s="23" t="e">
        <f t="shared" si="9"/>
        <v>#DIV/0!</v>
      </c>
      <c r="AN46" s="23" t="e">
        <f t="shared" si="10"/>
        <v>#NUM!</v>
      </c>
      <c r="AO46" s="23" t="e">
        <f t="shared" si="11"/>
        <v>#NUM!</v>
      </c>
      <c r="AP46" s="23" t="e">
        <f t="shared" si="12"/>
        <v>#DIV/0!</v>
      </c>
      <c r="AQ46" s="34"/>
      <c r="AR46" s="23" t="e">
        <f t="shared" si="13"/>
        <v>#NUM!</v>
      </c>
      <c r="AS46" s="35"/>
      <c r="AT46" s="23" t="e">
        <f t="shared" si="42"/>
        <v>#DIV/0!</v>
      </c>
      <c r="AU46" s="23" t="e">
        <f t="shared" si="43"/>
        <v>#DIV/0!</v>
      </c>
      <c r="AV46" s="23" t="e">
        <f t="shared" si="16"/>
        <v>#DIV/0!</v>
      </c>
      <c r="AW46" s="23" t="e">
        <f t="shared" si="17"/>
        <v>#DIV/0!</v>
      </c>
      <c r="AX46" s="36" t="e">
        <f t="shared" si="18"/>
        <v>#DIV/0!</v>
      </c>
      <c r="AY46" s="23" t="e">
        <f t="shared" si="32"/>
        <v>#DIV/0!</v>
      </c>
      <c r="AZ46" s="23" t="e">
        <f t="shared" si="33"/>
        <v>#DIV/0!</v>
      </c>
      <c r="BA46" s="23" t="e">
        <f t="shared" si="34"/>
        <v>#DIV/0!</v>
      </c>
      <c r="BB46" s="23" t="e">
        <f t="shared" si="19"/>
        <v>#DIV/0!</v>
      </c>
      <c r="BC46" s="23">
        <f t="shared" si="20"/>
        <v>0</v>
      </c>
      <c r="BD46" s="23">
        <f t="shared" si="35"/>
        <v>0</v>
      </c>
      <c r="BE46" s="32" t="e">
        <f t="shared" si="36"/>
        <v>#DIV/0!</v>
      </c>
      <c r="BF46" s="23" t="e">
        <f t="shared" si="21"/>
        <v>#NUM!</v>
      </c>
      <c r="BG46" s="4"/>
      <c r="BH46" s="35"/>
      <c r="BI46" s="23" t="e">
        <f t="shared" si="22"/>
        <v>#DIV/0!</v>
      </c>
      <c r="BJ46" s="32">
        <f t="shared" si="23"/>
        <v>0</v>
      </c>
    </row>
    <row r="47" spans="2:62" ht="15.75" customHeight="1" x14ac:dyDescent="0.2">
      <c r="B47" s="41" t="s">
        <v>496</v>
      </c>
      <c r="C47" s="17"/>
      <c r="D47" s="17"/>
      <c r="E47" s="17"/>
      <c r="F47" s="17"/>
      <c r="G47" s="46" t="s">
        <v>497</v>
      </c>
      <c r="H47" s="3" t="s">
        <v>498</v>
      </c>
      <c r="J47" s="47"/>
      <c r="L47" s="37"/>
      <c r="M47" s="25">
        <f t="shared" si="25"/>
        <v>0</v>
      </c>
      <c r="N47" s="38"/>
      <c r="O47" s="38"/>
      <c r="P47" s="25">
        <f t="shared" si="26"/>
        <v>0</v>
      </c>
      <c r="Q47" s="38"/>
      <c r="R47" s="25">
        <f t="shared" si="0"/>
        <v>0</v>
      </c>
      <c r="S47" s="25" t="e">
        <f t="shared" si="27"/>
        <v>#DIV/0!</v>
      </c>
      <c r="T47" s="39"/>
      <c r="U47" s="25">
        <f t="shared" si="1"/>
        <v>0</v>
      </c>
      <c r="V47" s="25">
        <f t="shared" si="28"/>
        <v>0</v>
      </c>
      <c r="W47" s="25" t="e">
        <f t="shared" si="24"/>
        <v>#DIV/0!</v>
      </c>
      <c r="X47" s="39"/>
      <c r="Y47" s="25" t="e">
        <f t="shared" si="2"/>
        <v>#DIV/0!</v>
      </c>
      <c r="Z47" s="39"/>
      <c r="AA47" s="25">
        <f t="shared" si="3"/>
        <v>0</v>
      </c>
      <c r="AB47" s="25">
        <f t="shared" si="4"/>
        <v>0</v>
      </c>
      <c r="AC47" s="25" t="str">
        <f t="shared" si="37"/>
        <v>N/A</v>
      </c>
      <c r="AD47" s="25">
        <f t="shared" si="38"/>
        <v>0</v>
      </c>
      <c r="AE47" s="25">
        <f t="shared" si="30"/>
        <v>0</v>
      </c>
      <c r="AF47" s="39"/>
      <c r="AG47" s="25" t="e">
        <f t="shared" si="5"/>
        <v>#DIV/0!</v>
      </c>
      <c r="AH47" s="39"/>
      <c r="AI47" s="25" t="e">
        <f t="shared" si="6"/>
        <v>#NUM!</v>
      </c>
      <c r="AJ47" s="36" t="str">
        <f t="shared" si="31"/>
        <v>N/A</v>
      </c>
      <c r="AK47" s="25" t="e">
        <f t="shared" si="7"/>
        <v>#DIV/0!</v>
      </c>
      <c r="AL47" s="25" t="e">
        <f t="shared" si="8"/>
        <v>#NUM!</v>
      </c>
      <c r="AM47" s="25" t="e">
        <f t="shared" si="9"/>
        <v>#DIV/0!</v>
      </c>
      <c r="AN47" s="25" t="e">
        <f t="shared" si="10"/>
        <v>#NUM!</v>
      </c>
      <c r="AO47" s="25" t="e">
        <f t="shared" si="11"/>
        <v>#NUM!</v>
      </c>
      <c r="AP47" s="25" t="e">
        <f t="shared" si="12"/>
        <v>#DIV/0!</v>
      </c>
      <c r="AQ47" s="38"/>
      <c r="AR47" s="25" t="e">
        <f t="shared" si="13"/>
        <v>#NUM!</v>
      </c>
      <c r="AS47" s="39"/>
      <c r="AT47" s="25" t="e">
        <f t="shared" si="42"/>
        <v>#DIV/0!</v>
      </c>
      <c r="AU47" s="25" t="e">
        <f t="shared" si="43"/>
        <v>#DIV/0!</v>
      </c>
      <c r="AV47" s="25" t="e">
        <f t="shared" si="16"/>
        <v>#DIV/0!</v>
      </c>
      <c r="AW47" s="25" t="e">
        <f t="shared" si="17"/>
        <v>#DIV/0!</v>
      </c>
      <c r="AX47" s="36" t="e">
        <f t="shared" si="18"/>
        <v>#DIV/0!</v>
      </c>
      <c r="AY47" s="25" t="e">
        <f t="shared" si="32"/>
        <v>#DIV/0!</v>
      </c>
      <c r="AZ47" s="25" t="e">
        <f t="shared" si="33"/>
        <v>#DIV/0!</v>
      </c>
      <c r="BA47" s="25" t="e">
        <f t="shared" si="34"/>
        <v>#DIV/0!</v>
      </c>
      <c r="BB47" s="25" t="e">
        <f t="shared" si="19"/>
        <v>#DIV/0!</v>
      </c>
      <c r="BC47" s="25">
        <f t="shared" si="20"/>
        <v>0</v>
      </c>
      <c r="BD47" s="25">
        <f t="shared" si="35"/>
        <v>0</v>
      </c>
      <c r="BE47" s="33" t="e">
        <f t="shared" si="36"/>
        <v>#DIV/0!</v>
      </c>
      <c r="BF47" s="25" t="e">
        <f t="shared" si="21"/>
        <v>#NUM!</v>
      </c>
      <c r="BG47" s="5"/>
      <c r="BH47" s="39"/>
      <c r="BI47" s="25" t="e">
        <f t="shared" si="22"/>
        <v>#DIV/0!</v>
      </c>
      <c r="BJ47" s="33">
        <f t="shared" si="23"/>
        <v>0</v>
      </c>
    </row>
    <row r="48" spans="2:62" ht="15.75" customHeight="1" x14ac:dyDescent="0.2">
      <c r="B48" s="19"/>
      <c r="C48" s="3" t="s">
        <v>499</v>
      </c>
      <c r="D48" s="3" t="s">
        <v>500</v>
      </c>
      <c r="E48" s="3" t="s">
        <v>501</v>
      </c>
      <c r="F48" s="3" t="s">
        <v>502</v>
      </c>
      <c r="G48" s="21" t="s">
        <v>503</v>
      </c>
      <c r="H48" s="48" t="s">
        <v>504</v>
      </c>
      <c r="I48" s="28"/>
      <c r="J48" s="43">
        <f>J47*J46</f>
        <v>0</v>
      </c>
      <c r="L48" s="40"/>
      <c r="M48" s="23">
        <f t="shared" si="25"/>
        <v>0</v>
      </c>
      <c r="N48" s="34"/>
      <c r="O48" s="34"/>
      <c r="P48" s="23">
        <f t="shared" si="26"/>
        <v>0</v>
      </c>
      <c r="Q48" s="34"/>
      <c r="R48" s="23">
        <f t="shared" si="0"/>
        <v>0</v>
      </c>
      <c r="S48" s="23" t="e">
        <f t="shared" si="27"/>
        <v>#DIV/0!</v>
      </c>
      <c r="T48" s="35"/>
      <c r="U48" s="23">
        <f t="shared" si="1"/>
        <v>0</v>
      </c>
      <c r="V48" s="23">
        <f t="shared" si="28"/>
        <v>0</v>
      </c>
      <c r="W48" s="23" t="e">
        <f t="shared" si="24"/>
        <v>#DIV/0!</v>
      </c>
      <c r="X48" s="35"/>
      <c r="Y48" s="23" t="e">
        <f t="shared" si="2"/>
        <v>#DIV/0!</v>
      </c>
      <c r="Z48" s="35"/>
      <c r="AA48" s="23">
        <f t="shared" si="3"/>
        <v>0</v>
      </c>
      <c r="AB48" s="23">
        <f t="shared" si="4"/>
        <v>0</v>
      </c>
      <c r="AC48" s="23" t="str">
        <f t="shared" si="37"/>
        <v>N/A</v>
      </c>
      <c r="AD48" s="23">
        <f t="shared" si="38"/>
        <v>0</v>
      </c>
      <c r="AE48" s="23">
        <f t="shared" si="30"/>
        <v>0</v>
      </c>
      <c r="AF48" s="35"/>
      <c r="AG48" s="23" t="e">
        <f t="shared" si="5"/>
        <v>#DIV/0!</v>
      </c>
      <c r="AH48" s="35"/>
      <c r="AI48" s="23" t="e">
        <f t="shared" si="6"/>
        <v>#NUM!</v>
      </c>
      <c r="AJ48" s="36" t="str">
        <f t="shared" si="31"/>
        <v>N/A</v>
      </c>
      <c r="AK48" s="23" t="e">
        <f t="shared" si="7"/>
        <v>#DIV/0!</v>
      </c>
      <c r="AL48" s="23" t="e">
        <f t="shared" si="8"/>
        <v>#NUM!</v>
      </c>
      <c r="AM48" s="23" t="e">
        <f t="shared" si="9"/>
        <v>#DIV/0!</v>
      </c>
      <c r="AN48" s="23" t="e">
        <f t="shared" si="10"/>
        <v>#NUM!</v>
      </c>
      <c r="AO48" s="23" t="e">
        <f t="shared" si="11"/>
        <v>#NUM!</v>
      </c>
      <c r="AP48" s="23" t="e">
        <f t="shared" si="12"/>
        <v>#DIV/0!</v>
      </c>
      <c r="AQ48" s="34"/>
      <c r="AR48" s="23" t="e">
        <f t="shared" si="13"/>
        <v>#NUM!</v>
      </c>
      <c r="AS48" s="35"/>
      <c r="AT48" s="23" t="e">
        <f t="shared" si="42"/>
        <v>#DIV/0!</v>
      </c>
      <c r="AU48" s="23" t="e">
        <f t="shared" si="43"/>
        <v>#DIV/0!</v>
      </c>
      <c r="AV48" s="23" t="e">
        <f t="shared" si="16"/>
        <v>#DIV/0!</v>
      </c>
      <c r="AW48" s="23" t="e">
        <f t="shared" si="17"/>
        <v>#DIV/0!</v>
      </c>
      <c r="AX48" s="36" t="e">
        <f t="shared" si="18"/>
        <v>#DIV/0!</v>
      </c>
      <c r="AY48" s="23" t="e">
        <f t="shared" si="32"/>
        <v>#DIV/0!</v>
      </c>
      <c r="AZ48" s="23" t="e">
        <f t="shared" si="33"/>
        <v>#DIV/0!</v>
      </c>
      <c r="BA48" s="23" t="e">
        <f t="shared" si="34"/>
        <v>#DIV/0!</v>
      </c>
      <c r="BB48" s="23" t="e">
        <f t="shared" si="19"/>
        <v>#DIV/0!</v>
      </c>
      <c r="BC48" s="23">
        <f t="shared" si="20"/>
        <v>0</v>
      </c>
      <c r="BD48" s="23">
        <f t="shared" si="35"/>
        <v>0</v>
      </c>
      <c r="BE48" s="32" t="e">
        <f t="shared" si="36"/>
        <v>#DIV/0!</v>
      </c>
      <c r="BF48" s="23" t="e">
        <f t="shared" si="21"/>
        <v>#NUM!</v>
      </c>
      <c r="BG48" s="4"/>
      <c r="BH48" s="35"/>
      <c r="BI48" s="23" t="e">
        <f t="shared" si="22"/>
        <v>#DIV/0!</v>
      </c>
      <c r="BJ48" s="32">
        <f t="shared" si="23"/>
        <v>0</v>
      </c>
    </row>
    <row r="49" spans="2:62" ht="15.75" customHeight="1" x14ac:dyDescent="0.2">
      <c r="B49" s="19" t="s">
        <v>505</v>
      </c>
      <c r="C49" s="40"/>
      <c r="D49" s="34"/>
      <c r="E49" s="34"/>
      <c r="F49" s="34"/>
      <c r="G49" s="23">
        <f>C49+D49+E49+F49</f>
        <v>0</v>
      </c>
      <c r="H49" s="41" t="s">
        <v>506</v>
      </c>
      <c r="I49" s="17"/>
      <c r="J49" s="18"/>
      <c r="L49" s="37"/>
      <c r="M49" s="25">
        <f t="shared" si="25"/>
        <v>0</v>
      </c>
      <c r="N49" s="38"/>
      <c r="O49" s="38"/>
      <c r="P49" s="25">
        <f t="shared" si="26"/>
        <v>0</v>
      </c>
      <c r="Q49" s="38"/>
      <c r="R49" s="25">
        <f t="shared" si="0"/>
        <v>0</v>
      </c>
      <c r="S49" s="25" t="e">
        <f t="shared" si="27"/>
        <v>#DIV/0!</v>
      </c>
      <c r="T49" s="39"/>
      <c r="U49" s="25">
        <f t="shared" si="1"/>
        <v>0</v>
      </c>
      <c r="V49" s="25">
        <f t="shared" si="28"/>
        <v>0</v>
      </c>
      <c r="W49" s="25" t="e">
        <f t="shared" si="24"/>
        <v>#DIV/0!</v>
      </c>
      <c r="X49" s="39"/>
      <c r="Y49" s="25" t="e">
        <f t="shared" si="2"/>
        <v>#DIV/0!</v>
      </c>
      <c r="Z49" s="39"/>
      <c r="AA49" s="25">
        <f t="shared" si="3"/>
        <v>0</v>
      </c>
      <c r="AB49" s="25">
        <f t="shared" si="4"/>
        <v>0</v>
      </c>
      <c r="AC49" s="25" t="str">
        <f t="shared" si="37"/>
        <v>N/A</v>
      </c>
      <c r="AD49" s="25">
        <f t="shared" si="38"/>
        <v>0</v>
      </c>
      <c r="AE49" s="25">
        <f t="shared" si="30"/>
        <v>0</v>
      </c>
      <c r="AF49" s="39"/>
      <c r="AG49" s="25" t="e">
        <f t="shared" si="5"/>
        <v>#DIV/0!</v>
      </c>
      <c r="AH49" s="39"/>
      <c r="AI49" s="25" t="e">
        <f t="shared" si="6"/>
        <v>#NUM!</v>
      </c>
      <c r="AJ49" s="36" t="str">
        <f t="shared" si="31"/>
        <v>N/A</v>
      </c>
      <c r="AK49" s="25" t="e">
        <f t="shared" si="7"/>
        <v>#DIV/0!</v>
      </c>
      <c r="AL49" s="25" t="e">
        <f t="shared" si="8"/>
        <v>#NUM!</v>
      </c>
      <c r="AM49" s="25" t="e">
        <f t="shared" si="9"/>
        <v>#DIV/0!</v>
      </c>
      <c r="AN49" s="25" t="e">
        <f t="shared" si="10"/>
        <v>#NUM!</v>
      </c>
      <c r="AO49" s="25" t="e">
        <f t="shared" si="11"/>
        <v>#NUM!</v>
      </c>
      <c r="AP49" s="25" t="e">
        <f t="shared" si="12"/>
        <v>#DIV/0!</v>
      </c>
      <c r="AQ49" s="38"/>
      <c r="AR49" s="25" t="e">
        <f t="shared" si="13"/>
        <v>#NUM!</v>
      </c>
      <c r="AS49" s="39"/>
      <c r="AT49" s="25" t="e">
        <f t="shared" si="42"/>
        <v>#DIV/0!</v>
      </c>
      <c r="AU49" s="25" t="e">
        <f t="shared" si="43"/>
        <v>#DIV/0!</v>
      </c>
      <c r="AV49" s="25" t="e">
        <f t="shared" si="16"/>
        <v>#DIV/0!</v>
      </c>
      <c r="AW49" s="25" t="e">
        <f t="shared" si="17"/>
        <v>#DIV/0!</v>
      </c>
      <c r="AX49" s="36" t="e">
        <f t="shared" si="18"/>
        <v>#DIV/0!</v>
      </c>
      <c r="AY49" s="25" t="e">
        <f t="shared" si="32"/>
        <v>#DIV/0!</v>
      </c>
      <c r="AZ49" s="25" t="e">
        <f t="shared" si="33"/>
        <v>#DIV/0!</v>
      </c>
      <c r="BA49" s="25" t="e">
        <f t="shared" si="34"/>
        <v>#DIV/0!</v>
      </c>
      <c r="BB49" s="25" t="e">
        <f t="shared" si="19"/>
        <v>#DIV/0!</v>
      </c>
      <c r="BC49" s="25">
        <f t="shared" si="20"/>
        <v>0</v>
      </c>
      <c r="BD49" s="25">
        <f t="shared" si="35"/>
        <v>0</v>
      </c>
      <c r="BE49" s="33" t="e">
        <f t="shared" si="36"/>
        <v>#DIV/0!</v>
      </c>
      <c r="BF49" s="25" t="e">
        <f t="shared" si="21"/>
        <v>#NUM!</v>
      </c>
      <c r="BG49" s="5"/>
      <c r="BH49" s="39"/>
      <c r="BI49" s="25" t="e">
        <f t="shared" si="22"/>
        <v>#DIV/0!</v>
      </c>
      <c r="BJ49" s="33">
        <f t="shared" si="23"/>
        <v>0</v>
      </c>
    </row>
    <row r="50" spans="2:62" ht="15.75" customHeight="1" x14ac:dyDescent="0.2">
      <c r="B50" s="19" t="s">
        <v>507</v>
      </c>
      <c r="C50" s="37"/>
      <c r="D50" s="49"/>
      <c r="E50" s="49"/>
      <c r="F50" s="49"/>
      <c r="G50" s="50">
        <f>C49*C50+D49*D50+E49*E50+F49*F50</f>
        <v>0</v>
      </c>
      <c r="H50" s="19" t="s">
        <v>508</v>
      </c>
      <c r="J50" s="40"/>
      <c r="L50" s="40"/>
      <c r="M50" s="23">
        <f t="shared" si="25"/>
        <v>0</v>
      </c>
      <c r="N50" s="34"/>
      <c r="O50" s="34"/>
      <c r="P50" s="23">
        <f t="shared" si="26"/>
        <v>0</v>
      </c>
      <c r="Q50" s="34"/>
      <c r="R50" s="23">
        <f t="shared" si="0"/>
        <v>0</v>
      </c>
      <c r="S50" s="23" t="e">
        <f t="shared" si="27"/>
        <v>#DIV/0!</v>
      </c>
      <c r="T50" s="35"/>
      <c r="U50" s="23">
        <f t="shared" si="1"/>
        <v>0</v>
      </c>
      <c r="V50" s="23">
        <f t="shared" si="28"/>
        <v>0</v>
      </c>
      <c r="W50" s="23" t="e">
        <f t="shared" si="24"/>
        <v>#DIV/0!</v>
      </c>
      <c r="X50" s="35"/>
      <c r="Y50" s="23" t="e">
        <f t="shared" si="2"/>
        <v>#DIV/0!</v>
      </c>
      <c r="Z50" s="35"/>
      <c r="AA50" s="23">
        <f t="shared" si="3"/>
        <v>0</v>
      </c>
      <c r="AB50" s="23">
        <f t="shared" si="4"/>
        <v>0</v>
      </c>
      <c r="AC50" s="23" t="str">
        <f t="shared" si="37"/>
        <v>N/A</v>
      </c>
      <c r="AD50" s="23">
        <f t="shared" si="38"/>
        <v>0</v>
      </c>
      <c r="AE50" s="23">
        <f t="shared" si="30"/>
        <v>0</v>
      </c>
      <c r="AF50" s="35"/>
      <c r="AG50" s="23" t="e">
        <f t="shared" si="5"/>
        <v>#DIV/0!</v>
      </c>
      <c r="AH50" s="35"/>
      <c r="AI50" s="23" t="e">
        <f t="shared" si="6"/>
        <v>#NUM!</v>
      </c>
      <c r="AJ50" s="36" t="str">
        <f t="shared" si="31"/>
        <v>N/A</v>
      </c>
      <c r="AK50" s="23" t="e">
        <f t="shared" si="7"/>
        <v>#DIV/0!</v>
      </c>
      <c r="AL50" s="23" t="e">
        <f t="shared" si="8"/>
        <v>#NUM!</v>
      </c>
      <c r="AM50" s="23" t="e">
        <f t="shared" si="9"/>
        <v>#DIV/0!</v>
      </c>
      <c r="AN50" s="23" t="e">
        <f t="shared" si="10"/>
        <v>#NUM!</v>
      </c>
      <c r="AO50" s="23" t="e">
        <f t="shared" si="11"/>
        <v>#NUM!</v>
      </c>
      <c r="AP50" s="23" t="e">
        <f t="shared" si="12"/>
        <v>#DIV/0!</v>
      </c>
      <c r="AQ50" s="34"/>
      <c r="AR50" s="23" t="e">
        <f t="shared" si="13"/>
        <v>#NUM!</v>
      </c>
      <c r="AS50" s="35"/>
      <c r="AT50" s="23" t="e">
        <f t="shared" si="42"/>
        <v>#DIV/0!</v>
      </c>
      <c r="AU50" s="23" t="e">
        <f t="shared" si="43"/>
        <v>#DIV/0!</v>
      </c>
      <c r="AV50" s="23" t="e">
        <f t="shared" si="16"/>
        <v>#DIV/0!</v>
      </c>
      <c r="AW50" s="23" t="e">
        <f t="shared" si="17"/>
        <v>#DIV/0!</v>
      </c>
      <c r="AX50" s="36" t="e">
        <f t="shared" si="18"/>
        <v>#DIV/0!</v>
      </c>
      <c r="AY50" s="23" t="e">
        <f t="shared" si="32"/>
        <v>#DIV/0!</v>
      </c>
      <c r="AZ50" s="23" t="e">
        <f t="shared" si="33"/>
        <v>#DIV/0!</v>
      </c>
      <c r="BA50" s="23" t="e">
        <f t="shared" si="34"/>
        <v>#DIV/0!</v>
      </c>
      <c r="BB50" s="23" t="e">
        <f t="shared" si="19"/>
        <v>#DIV/0!</v>
      </c>
      <c r="BC50" s="23">
        <f t="shared" si="20"/>
        <v>0</v>
      </c>
      <c r="BD50" s="23">
        <f t="shared" si="35"/>
        <v>0</v>
      </c>
      <c r="BE50" s="32" t="e">
        <f t="shared" si="36"/>
        <v>#DIV/0!</v>
      </c>
      <c r="BF50" s="23" t="e">
        <f t="shared" si="21"/>
        <v>#NUM!</v>
      </c>
      <c r="BG50" s="4"/>
      <c r="BH50" s="35"/>
      <c r="BI50" s="23" t="e">
        <f t="shared" si="22"/>
        <v>#DIV/0!</v>
      </c>
      <c r="BJ50" s="32">
        <f t="shared" si="23"/>
        <v>0</v>
      </c>
    </row>
    <row r="51" spans="2:62" ht="15.75" customHeight="1" x14ac:dyDescent="0.2">
      <c r="B51" s="41" t="s">
        <v>509</v>
      </c>
      <c r="C51" s="18"/>
      <c r="D51" s="51" t="s">
        <v>510</v>
      </c>
      <c r="E51" s="17"/>
      <c r="F51" s="17"/>
      <c r="G51" s="18"/>
      <c r="H51" s="19" t="s">
        <v>511</v>
      </c>
      <c r="J51" s="37"/>
      <c r="L51" s="37"/>
      <c r="M51" s="25">
        <f t="shared" si="25"/>
        <v>0</v>
      </c>
      <c r="N51" s="38"/>
      <c r="O51" s="38"/>
      <c r="P51" s="25">
        <f t="shared" si="26"/>
        <v>0</v>
      </c>
      <c r="Q51" s="38"/>
      <c r="R51" s="25">
        <f t="shared" si="0"/>
        <v>0</v>
      </c>
      <c r="S51" s="25" t="e">
        <f t="shared" si="27"/>
        <v>#DIV/0!</v>
      </c>
      <c r="T51" s="39"/>
      <c r="U51" s="25">
        <f t="shared" si="1"/>
        <v>0</v>
      </c>
      <c r="V51" s="25">
        <f t="shared" si="28"/>
        <v>0</v>
      </c>
      <c r="W51" s="25" t="e">
        <f t="shared" si="24"/>
        <v>#DIV/0!</v>
      </c>
      <c r="X51" s="39"/>
      <c r="Y51" s="25" t="e">
        <f t="shared" si="2"/>
        <v>#DIV/0!</v>
      </c>
      <c r="Z51" s="39"/>
      <c r="AA51" s="25">
        <f t="shared" si="3"/>
        <v>0</v>
      </c>
      <c r="AB51" s="25">
        <f t="shared" si="4"/>
        <v>0</v>
      </c>
      <c r="AC51" s="25" t="str">
        <f t="shared" si="37"/>
        <v>N/A</v>
      </c>
      <c r="AD51" s="25">
        <f t="shared" si="38"/>
        <v>0</v>
      </c>
      <c r="AE51" s="25">
        <f t="shared" si="30"/>
        <v>0</v>
      </c>
      <c r="AF51" s="39"/>
      <c r="AG51" s="25" t="e">
        <f t="shared" si="5"/>
        <v>#DIV/0!</v>
      </c>
      <c r="AH51" s="39"/>
      <c r="AI51" s="25" t="e">
        <f t="shared" si="6"/>
        <v>#NUM!</v>
      </c>
      <c r="AJ51" s="36" t="str">
        <f t="shared" si="31"/>
        <v>N/A</v>
      </c>
      <c r="AK51" s="25" t="e">
        <f t="shared" si="7"/>
        <v>#DIV/0!</v>
      </c>
      <c r="AL51" s="25" t="e">
        <f t="shared" si="8"/>
        <v>#NUM!</v>
      </c>
      <c r="AM51" s="25" t="e">
        <f t="shared" si="9"/>
        <v>#DIV/0!</v>
      </c>
      <c r="AN51" s="25" t="e">
        <f t="shared" si="10"/>
        <v>#NUM!</v>
      </c>
      <c r="AO51" s="25" t="e">
        <f t="shared" si="11"/>
        <v>#NUM!</v>
      </c>
      <c r="AP51" s="25" t="e">
        <f t="shared" si="12"/>
        <v>#DIV/0!</v>
      </c>
      <c r="AQ51" s="38"/>
      <c r="AR51" s="25" t="e">
        <f t="shared" si="13"/>
        <v>#NUM!</v>
      </c>
      <c r="AS51" s="39"/>
      <c r="AT51" s="25" t="e">
        <f t="shared" si="42"/>
        <v>#DIV/0!</v>
      </c>
      <c r="AU51" s="25" t="e">
        <f t="shared" si="43"/>
        <v>#DIV/0!</v>
      </c>
      <c r="AV51" s="25" t="e">
        <f t="shared" si="16"/>
        <v>#DIV/0!</v>
      </c>
      <c r="AW51" s="25" t="e">
        <f t="shared" si="17"/>
        <v>#DIV/0!</v>
      </c>
      <c r="AX51" s="36" t="e">
        <f t="shared" si="18"/>
        <v>#DIV/0!</v>
      </c>
      <c r="AY51" s="25" t="e">
        <f t="shared" si="32"/>
        <v>#DIV/0!</v>
      </c>
      <c r="AZ51" s="25" t="e">
        <f t="shared" si="33"/>
        <v>#DIV/0!</v>
      </c>
      <c r="BA51" s="25" t="e">
        <f t="shared" si="34"/>
        <v>#DIV/0!</v>
      </c>
      <c r="BB51" s="25" t="e">
        <f t="shared" si="19"/>
        <v>#DIV/0!</v>
      </c>
      <c r="BC51" s="25">
        <f t="shared" si="20"/>
        <v>0</v>
      </c>
      <c r="BD51" s="25">
        <f t="shared" si="35"/>
        <v>0</v>
      </c>
      <c r="BE51" s="33" t="e">
        <f t="shared" si="36"/>
        <v>#DIV/0!</v>
      </c>
      <c r="BF51" s="25" t="e">
        <f t="shared" si="21"/>
        <v>#NUM!</v>
      </c>
      <c r="BG51" s="5"/>
      <c r="BH51" s="39"/>
      <c r="BI51" s="25" t="e">
        <f t="shared" si="22"/>
        <v>#DIV/0!</v>
      </c>
      <c r="BJ51" s="33">
        <f t="shared" si="23"/>
        <v>0</v>
      </c>
    </row>
    <row r="52" spans="2:62" ht="15.75" customHeight="1" x14ac:dyDescent="0.2">
      <c r="B52" s="19" t="s">
        <v>512</v>
      </c>
      <c r="C52" s="40">
        <v>1</v>
      </c>
      <c r="D52" s="3" t="s">
        <v>513</v>
      </c>
      <c r="G52" s="40"/>
      <c r="H52" s="19" t="s">
        <v>514</v>
      </c>
      <c r="J52" s="40"/>
      <c r="L52" s="40"/>
      <c r="M52" s="23">
        <f t="shared" si="25"/>
        <v>0</v>
      </c>
      <c r="N52" s="34"/>
      <c r="O52" s="34"/>
      <c r="P52" s="23">
        <f t="shared" si="26"/>
        <v>0</v>
      </c>
      <c r="Q52" s="34"/>
      <c r="R52" s="23">
        <f t="shared" si="0"/>
        <v>0</v>
      </c>
      <c r="S52" s="23" t="e">
        <f t="shared" si="27"/>
        <v>#DIV/0!</v>
      </c>
      <c r="T52" s="35"/>
      <c r="U52" s="23">
        <f t="shared" si="1"/>
        <v>0</v>
      </c>
      <c r="V52" s="23">
        <f t="shared" si="28"/>
        <v>0</v>
      </c>
      <c r="W52" s="23" t="e">
        <f t="shared" si="24"/>
        <v>#DIV/0!</v>
      </c>
      <c r="X52" s="35"/>
      <c r="Y52" s="23" t="e">
        <f t="shared" si="2"/>
        <v>#DIV/0!</v>
      </c>
      <c r="Z52" s="35"/>
      <c r="AA52" s="23">
        <f t="shared" si="3"/>
        <v>0</v>
      </c>
      <c r="AB52" s="23">
        <f t="shared" si="4"/>
        <v>0</v>
      </c>
      <c r="AC52" s="23" t="str">
        <f t="shared" si="37"/>
        <v>N/A</v>
      </c>
      <c r="AD52" s="23">
        <f t="shared" si="38"/>
        <v>0</v>
      </c>
      <c r="AE52" s="23">
        <f t="shared" si="30"/>
        <v>0</v>
      </c>
      <c r="AF52" s="35"/>
      <c r="AG52" s="23" t="e">
        <f t="shared" si="5"/>
        <v>#DIV/0!</v>
      </c>
      <c r="AH52" s="35"/>
      <c r="AI52" s="23" t="e">
        <f t="shared" si="6"/>
        <v>#NUM!</v>
      </c>
      <c r="AJ52" s="36" t="str">
        <f t="shared" si="31"/>
        <v>N/A</v>
      </c>
      <c r="AK52" s="23" t="e">
        <f t="shared" si="7"/>
        <v>#DIV/0!</v>
      </c>
      <c r="AL52" s="23" t="e">
        <f t="shared" si="8"/>
        <v>#NUM!</v>
      </c>
      <c r="AM52" s="23" t="e">
        <f t="shared" si="9"/>
        <v>#DIV/0!</v>
      </c>
      <c r="AN52" s="23" t="e">
        <f t="shared" si="10"/>
        <v>#NUM!</v>
      </c>
      <c r="AO52" s="23" t="e">
        <f t="shared" si="11"/>
        <v>#NUM!</v>
      </c>
      <c r="AP52" s="23" t="e">
        <f t="shared" si="12"/>
        <v>#DIV/0!</v>
      </c>
      <c r="AQ52" s="34"/>
      <c r="AR52" s="23" t="e">
        <f t="shared" si="13"/>
        <v>#NUM!</v>
      </c>
      <c r="AS52" s="35"/>
      <c r="AT52" s="23" t="e">
        <f t="shared" si="42"/>
        <v>#DIV/0!</v>
      </c>
      <c r="AU52" s="23" t="e">
        <f t="shared" si="43"/>
        <v>#DIV/0!</v>
      </c>
      <c r="AV52" s="23" t="e">
        <f t="shared" si="16"/>
        <v>#DIV/0!</v>
      </c>
      <c r="AW52" s="23" t="e">
        <f t="shared" si="17"/>
        <v>#DIV/0!</v>
      </c>
      <c r="AX52" s="36" t="e">
        <f t="shared" si="18"/>
        <v>#DIV/0!</v>
      </c>
      <c r="AY52" s="23" t="e">
        <f t="shared" si="32"/>
        <v>#DIV/0!</v>
      </c>
      <c r="AZ52" s="23" t="e">
        <f t="shared" si="33"/>
        <v>#DIV/0!</v>
      </c>
      <c r="BA52" s="23" t="e">
        <f t="shared" si="34"/>
        <v>#DIV/0!</v>
      </c>
      <c r="BB52" s="23" t="e">
        <f t="shared" si="19"/>
        <v>#DIV/0!</v>
      </c>
      <c r="BC52" s="23">
        <f t="shared" si="20"/>
        <v>0</v>
      </c>
      <c r="BD52" s="23">
        <f t="shared" si="35"/>
        <v>0</v>
      </c>
      <c r="BE52" s="32" t="e">
        <f t="shared" si="36"/>
        <v>#DIV/0!</v>
      </c>
      <c r="BF52" s="23" t="e">
        <f t="shared" si="21"/>
        <v>#NUM!</v>
      </c>
      <c r="BG52" s="4"/>
      <c r="BH52" s="35"/>
      <c r="BI52" s="23" t="e">
        <f t="shared" si="22"/>
        <v>#DIV/0!</v>
      </c>
      <c r="BJ52" s="32">
        <f t="shared" si="23"/>
        <v>0</v>
      </c>
    </row>
    <row r="53" spans="2:62" ht="15.75" customHeight="1" x14ac:dyDescent="0.2">
      <c r="B53" s="19" t="s">
        <v>515</v>
      </c>
      <c r="C53" s="37">
        <v>12</v>
      </c>
      <c r="D53" s="3" t="s">
        <v>516</v>
      </c>
      <c r="G53" s="37"/>
      <c r="H53" s="19" t="s">
        <v>517</v>
      </c>
      <c r="J53" s="37"/>
      <c r="L53" s="37"/>
      <c r="M53" s="25">
        <f t="shared" si="25"/>
        <v>0</v>
      </c>
      <c r="N53" s="38"/>
      <c r="O53" s="38"/>
      <c r="P53" s="25">
        <f t="shared" si="26"/>
        <v>0</v>
      </c>
      <c r="Q53" s="38"/>
      <c r="R53" s="25">
        <f t="shared" si="0"/>
        <v>0</v>
      </c>
      <c r="S53" s="25" t="e">
        <f t="shared" si="27"/>
        <v>#DIV/0!</v>
      </c>
      <c r="T53" s="39"/>
      <c r="U53" s="25">
        <f t="shared" si="1"/>
        <v>0</v>
      </c>
      <c r="V53" s="25">
        <f t="shared" si="28"/>
        <v>0</v>
      </c>
      <c r="W53" s="25" t="e">
        <f t="shared" si="24"/>
        <v>#DIV/0!</v>
      </c>
      <c r="X53" s="39"/>
      <c r="Y53" s="25" t="e">
        <f t="shared" si="2"/>
        <v>#DIV/0!</v>
      </c>
      <c r="Z53" s="39"/>
      <c r="AA53" s="25">
        <f t="shared" si="3"/>
        <v>0</v>
      </c>
      <c r="AB53" s="25">
        <f t="shared" si="4"/>
        <v>0</v>
      </c>
      <c r="AC53" s="25" t="str">
        <f t="shared" si="37"/>
        <v>N/A</v>
      </c>
      <c r="AD53" s="25">
        <f t="shared" si="38"/>
        <v>0</v>
      </c>
      <c r="AE53" s="25">
        <f t="shared" si="30"/>
        <v>0</v>
      </c>
      <c r="AF53" s="39"/>
      <c r="AG53" s="25" t="e">
        <f t="shared" si="5"/>
        <v>#DIV/0!</v>
      </c>
      <c r="AH53" s="39"/>
      <c r="AI53" s="25" t="e">
        <f t="shared" si="6"/>
        <v>#NUM!</v>
      </c>
      <c r="AJ53" s="36" t="str">
        <f t="shared" si="31"/>
        <v>N/A</v>
      </c>
      <c r="AK53" s="25" t="e">
        <f t="shared" si="7"/>
        <v>#DIV/0!</v>
      </c>
      <c r="AL53" s="25" t="e">
        <f t="shared" si="8"/>
        <v>#NUM!</v>
      </c>
      <c r="AM53" s="25" t="e">
        <f t="shared" si="9"/>
        <v>#DIV/0!</v>
      </c>
      <c r="AN53" s="25" t="e">
        <f t="shared" si="10"/>
        <v>#NUM!</v>
      </c>
      <c r="AO53" s="25" t="e">
        <f t="shared" si="11"/>
        <v>#NUM!</v>
      </c>
      <c r="AP53" s="25" t="e">
        <f t="shared" si="12"/>
        <v>#DIV/0!</v>
      </c>
      <c r="AQ53" s="38"/>
      <c r="AR53" s="25" t="e">
        <f t="shared" si="13"/>
        <v>#NUM!</v>
      </c>
      <c r="AS53" s="39"/>
      <c r="AT53" s="25" t="e">
        <f t="shared" si="42"/>
        <v>#DIV/0!</v>
      </c>
      <c r="AU53" s="25" t="e">
        <f t="shared" si="43"/>
        <v>#DIV/0!</v>
      </c>
      <c r="AV53" s="25" t="e">
        <f t="shared" si="16"/>
        <v>#DIV/0!</v>
      </c>
      <c r="AW53" s="25" t="e">
        <f t="shared" si="17"/>
        <v>#DIV/0!</v>
      </c>
      <c r="AX53" s="36" t="e">
        <f t="shared" si="18"/>
        <v>#DIV/0!</v>
      </c>
      <c r="AY53" s="25" t="e">
        <f t="shared" si="32"/>
        <v>#DIV/0!</v>
      </c>
      <c r="AZ53" s="25" t="e">
        <f t="shared" si="33"/>
        <v>#DIV/0!</v>
      </c>
      <c r="BA53" s="25" t="e">
        <f t="shared" si="34"/>
        <v>#DIV/0!</v>
      </c>
      <c r="BB53" s="25" t="e">
        <f t="shared" si="19"/>
        <v>#DIV/0!</v>
      </c>
      <c r="BC53" s="25">
        <f t="shared" si="20"/>
        <v>0</v>
      </c>
      <c r="BD53" s="25">
        <f t="shared" si="35"/>
        <v>0</v>
      </c>
      <c r="BE53" s="33" t="e">
        <f t="shared" si="36"/>
        <v>#DIV/0!</v>
      </c>
      <c r="BF53" s="25" t="e">
        <f t="shared" si="21"/>
        <v>#NUM!</v>
      </c>
      <c r="BG53" s="5"/>
      <c r="BH53" s="39"/>
      <c r="BI53" s="25" t="e">
        <f t="shared" si="22"/>
        <v>#DIV/0!</v>
      </c>
      <c r="BJ53" s="33">
        <f t="shared" si="23"/>
        <v>0</v>
      </c>
    </row>
    <row r="54" spans="2:62" ht="15.75" customHeight="1" x14ac:dyDescent="0.2">
      <c r="B54" s="19" t="s">
        <v>518</v>
      </c>
      <c r="C54" s="22"/>
      <c r="D54" s="48" t="s">
        <v>519</v>
      </c>
      <c r="E54" s="28"/>
      <c r="F54" s="28"/>
      <c r="G54" s="43" t="e">
        <f>360*ASIN(0.0000425875*G52/G53)/PI()</f>
        <v>#DIV/0!</v>
      </c>
      <c r="H54" s="27" t="s">
        <v>520</v>
      </c>
      <c r="I54" s="28"/>
      <c r="J54" s="43" t="e">
        <f>J50+5*LOG10(J51*J52)-2.5*LOG10((2/3)*((1-J53/180)*COS(RADIANS(J53))+SIN(RADIANS(J53))/PI()))</f>
        <v>#NUM!</v>
      </c>
      <c r="L54" s="40"/>
      <c r="M54" s="23">
        <f t="shared" si="25"/>
        <v>0</v>
      </c>
      <c r="N54" s="34"/>
      <c r="O54" s="34"/>
      <c r="P54" s="23">
        <f t="shared" si="26"/>
        <v>0</v>
      </c>
      <c r="Q54" s="34"/>
      <c r="R54" s="23">
        <f t="shared" si="0"/>
        <v>0</v>
      </c>
      <c r="S54" s="23" t="e">
        <f t="shared" si="27"/>
        <v>#DIV/0!</v>
      </c>
      <c r="T54" s="35"/>
      <c r="U54" s="23">
        <f t="shared" si="1"/>
        <v>0</v>
      </c>
      <c r="V54" s="23">
        <f t="shared" si="28"/>
        <v>0</v>
      </c>
      <c r="W54" s="23" t="e">
        <f t="shared" si="24"/>
        <v>#DIV/0!</v>
      </c>
      <c r="X54" s="35"/>
      <c r="Y54" s="23" t="e">
        <f t="shared" si="2"/>
        <v>#DIV/0!</v>
      </c>
      <c r="Z54" s="35"/>
      <c r="AA54" s="23">
        <f t="shared" si="3"/>
        <v>0</v>
      </c>
      <c r="AB54" s="23">
        <f t="shared" si="4"/>
        <v>0</v>
      </c>
      <c r="AC54" s="23" t="str">
        <f t="shared" si="37"/>
        <v>N/A</v>
      </c>
      <c r="AD54" s="23">
        <f t="shared" si="38"/>
        <v>0</v>
      </c>
      <c r="AE54" s="23">
        <f t="shared" si="30"/>
        <v>0</v>
      </c>
      <c r="AF54" s="35"/>
      <c r="AG54" s="23" t="e">
        <f t="shared" si="5"/>
        <v>#DIV/0!</v>
      </c>
      <c r="AH54" s="35"/>
      <c r="AI54" s="23" t="e">
        <f t="shared" si="6"/>
        <v>#NUM!</v>
      </c>
      <c r="AJ54" s="36" t="str">
        <f t="shared" si="31"/>
        <v>N/A</v>
      </c>
      <c r="AK54" s="23" t="e">
        <f t="shared" si="7"/>
        <v>#DIV/0!</v>
      </c>
      <c r="AL54" s="23" t="e">
        <f t="shared" si="8"/>
        <v>#NUM!</v>
      </c>
      <c r="AM54" s="23" t="e">
        <f t="shared" si="9"/>
        <v>#DIV/0!</v>
      </c>
      <c r="AN54" s="23" t="e">
        <f t="shared" si="10"/>
        <v>#NUM!</v>
      </c>
      <c r="AO54" s="23" t="e">
        <f t="shared" si="11"/>
        <v>#NUM!</v>
      </c>
      <c r="AP54" s="23" t="e">
        <f t="shared" si="12"/>
        <v>#DIV/0!</v>
      </c>
      <c r="AQ54" s="34"/>
      <c r="AR54" s="23" t="e">
        <f t="shared" si="13"/>
        <v>#NUM!</v>
      </c>
      <c r="AS54" s="35"/>
      <c r="AT54" s="23" t="e">
        <f t="shared" si="42"/>
        <v>#DIV/0!</v>
      </c>
      <c r="AU54" s="23" t="e">
        <f t="shared" si="43"/>
        <v>#DIV/0!</v>
      </c>
      <c r="AV54" s="23" t="e">
        <f t="shared" si="16"/>
        <v>#DIV/0!</v>
      </c>
      <c r="AW54" s="23" t="e">
        <f t="shared" si="17"/>
        <v>#DIV/0!</v>
      </c>
      <c r="AX54" s="36" t="e">
        <f t="shared" si="18"/>
        <v>#DIV/0!</v>
      </c>
      <c r="AY54" s="23" t="e">
        <f t="shared" si="32"/>
        <v>#DIV/0!</v>
      </c>
      <c r="AZ54" s="23" t="e">
        <f t="shared" si="33"/>
        <v>#DIV/0!</v>
      </c>
      <c r="BA54" s="23" t="e">
        <f t="shared" si="34"/>
        <v>#DIV/0!</v>
      </c>
      <c r="BB54" s="23" t="e">
        <f t="shared" si="19"/>
        <v>#DIV/0!</v>
      </c>
      <c r="BC54" s="23">
        <f t="shared" si="20"/>
        <v>0</v>
      </c>
      <c r="BD54" s="23">
        <f t="shared" si="35"/>
        <v>0</v>
      </c>
      <c r="BE54" s="32" t="e">
        <f t="shared" si="36"/>
        <v>#DIV/0!</v>
      </c>
      <c r="BF54" s="23" t="e">
        <f t="shared" si="21"/>
        <v>#NUM!</v>
      </c>
      <c r="BG54" s="4"/>
      <c r="BH54" s="35"/>
      <c r="BI54" s="23" t="e">
        <f t="shared" si="22"/>
        <v>#DIV/0!</v>
      </c>
      <c r="BJ54" s="32">
        <f t="shared" si="23"/>
        <v>0</v>
      </c>
    </row>
    <row r="55" spans="2:62" ht="15.75" customHeight="1" x14ac:dyDescent="0.2">
      <c r="B55" s="19" t="s">
        <v>521</v>
      </c>
      <c r="C55" s="52">
        <f>64.4*100*C52^6/(C53*(F8+H8)^2)</f>
        <v>2.8887696299521997</v>
      </c>
      <c r="D55" s="41" t="s">
        <v>522</v>
      </c>
      <c r="E55" s="17"/>
      <c r="F55" s="18"/>
      <c r="G55" s="41" t="s">
        <v>523</v>
      </c>
      <c r="H55" s="17"/>
      <c r="I55" s="17"/>
      <c r="J55" s="18"/>
      <c r="L55" s="37"/>
      <c r="M55" s="25">
        <f t="shared" si="25"/>
        <v>0</v>
      </c>
      <c r="N55" s="38"/>
      <c r="O55" s="38"/>
      <c r="P55" s="25">
        <f t="shared" si="26"/>
        <v>0</v>
      </c>
      <c r="Q55" s="38"/>
      <c r="R55" s="25">
        <f t="shared" si="0"/>
        <v>0</v>
      </c>
      <c r="S55" s="25" t="e">
        <f t="shared" si="27"/>
        <v>#DIV/0!</v>
      </c>
      <c r="T55" s="39"/>
      <c r="U55" s="25">
        <f t="shared" si="1"/>
        <v>0</v>
      </c>
      <c r="V55" s="25">
        <f t="shared" si="28"/>
        <v>0</v>
      </c>
      <c r="W55" s="25" t="e">
        <f t="shared" si="24"/>
        <v>#DIV/0!</v>
      </c>
      <c r="X55" s="39"/>
      <c r="Y55" s="25" t="e">
        <f t="shared" si="2"/>
        <v>#DIV/0!</v>
      </c>
      <c r="Z55" s="39"/>
      <c r="AA55" s="25">
        <f t="shared" si="3"/>
        <v>0</v>
      </c>
      <c r="AB55" s="25">
        <f t="shared" si="4"/>
        <v>0</v>
      </c>
      <c r="AC55" s="25" t="str">
        <f t="shared" si="37"/>
        <v>N/A</v>
      </c>
      <c r="AD55" s="25">
        <f t="shared" si="38"/>
        <v>0</v>
      </c>
      <c r="AE55" s="25">
        <f t="shared" si="30"/>
        <v>0</v>
      </c>
      <c r="AF55" s="39"/>
      <c r="AG55" s="25" t="e">
        <f t="shared" si="5"/>
        <v>#DIV/0!</v>
      </c>
      <c r="AH55" s="39"/>
      <c r="AI55" s="25" t="e">
        <f t="shared" si="6"/>
        <v>#NUM!</v>
      </c>
      <c r="AJ55" s="36" t="str">
        <f t="shared" si="31"/>
        <v>N/A</v>
      </c>
      <c r="AK55" s="25" t="e">
        <f t="shared" si="7"/>
        <v>#DIV/0!</v>
      </c>
      <c r="AL55" s="25" t="e">
        <f t="shared" si="8"/>
        <v>#NUM!</v>
      </c>
      <c r="AM55" s="25" t="e">
        <f t="shared" si="9"/>
        <v>#DIV/0!</v>
      </c>
      <c r="AN55" s="25" t="e">
        <f t="shared" si="10"/>
        <v>#NUM!</v>
      </c>
      <c r="AO55" s="25" t="e">
        <f t="shared" si="11"/>
        <v>#NUM!</v>
      </c>
      <c r="AP55" s="25" t="e">
        <f t="shared" si="12"/>
        <v>#DIV/0!</v>
      </c>
      <c r="AQ55" s="38"/>
      <c r="AR55" s="25" t="e">
        <f t="shared" si="13"/>
        <v>#NUM!</v>
      </c>
      <c r="AS55" s="39"/>
      <c r="AT55" s="25" t="e">
        <f t="shared" si="42"/>
        <v>#DIV/0!</v>
      </c>
      <c r="AU55" s="25" t="e">
        <f t="shared" si="43"/>
        <v>#DIV/0!</v>
      </c>
      <c r="AV55" s="25" t="e">
        <f t="shared" si="16"/>
        <v>#DIV/0!</v>
      </c>
      <c r="AW55" s="25" t="e">
        <f t="shared" si="17"/>
        <v>#DIV/0!</v>
      </c>
      <c r="AX55" s="36" t="e">
        <f t="shared" si="18"/>
        <v>#DIV/0!</v>
      </c>
      <c r="AY55" s="25" t="e">
        <f t="shared" si="32"/>
        <v>#DIV/0!</v>
      </c>
      <c r="AZ55" s="25" t="e">
        <f t="shared" si="33"/>
        <v>#DIV/0!</v>
      </c>
      <c r="BA55" s="25" t="e">
        <f t="shared" si="34"/>
        <v>#DIV/0!</v>
      </c>
      <c r="BB55" s="25" t="e">
        <f t="shared" si="19"/>
        <v>#DIV/0!</v>
      </c>
      <c r="BC55" s="25">
        <f t="shared" si="20"/>
        <v>0</v>
      </c>
      <c r="BD55" s="25">
        <f t="shared" si="35"/>
        <v>0</v>
      </c>
      <c r="BE55" s="33" t="e">
        <f t="shared" si="36"/>
        <v>#DIV/0!</v>
      </c>
      <c r="BF55" s="25" t="e">
        <f t="shared" si="21"/>
        <v>#NUM!</v>
      </c>
      <c r="BG55" s="5"/>
      <c r="BH55" s="39"/>
      <c r="BI55" s="25" t="e">
        <f t="shared" si="22"/>
        <v>#DIV/0!</v>
      </c>
      <c r="BJ55" s="33">
        <f t="shared" si="23"/>
        <v>0</v>
      </c>
    </row>
    <row r="56" spans="2:62" ht="15.75" customHeight="1" x14ac:dyDescent="0.2">
      <c r="B56" s="27" t="s">
        <v>524</v>
      </c>
      <c r="C56" s="30"/>
      <c r="D56" s="19" t="s">
        <v>525</v>
      </c>
      <c r="F56" s="40"/>
      <c r="G56" s="19" t="s">
        <v>526</v>
      </c>
      <c r="J56" s="40"/>
      <c r="L56" s="40"/>
      <c r="M56" s="23">
        <f t="shared" si="25"/>
        <v>0</v>
      </c>
      <c r="N56" s="34"/>
      <c r="O56" s="34"/>
      <c r="P56" s="23">
        <f t="shared" si="26"/>
        <v>0</v>
      </c>
      <c r="Q56" s="34"/>
      <c r="R56" s="23">
        <f t="shared" si="0"/>
        <v>0</v>
      </c>
      <c r="S56" s="23" t="e">
        <f t="shared" si="27"/>
        <v>#DIV/0!</v>
      </c>
      <c r="T56" s="35"/>
      <c r="U56" s="23">
        <f t="shared" si="1"/>
        <v>0</v>
      </c>
      <c r="V56" s="23">
        <f t="shared" si="28"/>
        <v>0</v>
      </c>
      <c r="W56" s="23" t="e">
        <f t="shared" si="24"/>
        <v>#DIV/0!</v>
      </c>
      <c r="X56" s="35"/>
      <c r="Y56" s="23" t="e">
        <f t="shared" si="2"/>
        <v>#DIV/0!</v>
      </c>
      <c r="Z56" s="35"/>
      <c r="AA56" s="23">
        <f t="shared" si="3"/>
        <v>0</v>
      </c>
      <c r="AB56" s="23">
        <f t="shared" si="4"/>
        <v>0</v>
      </c>
      <c r="AC56" s="23" t="str">
        <f t="shared" si="37"/>
        <v>N/A</v>
      </c>
      <c r="AD56" s="23">
        <f t="shared" si="38"/>
        <v>0</v>
      </c>
      <c r="AE56" s="23">
        <f t="shared" si="30"/>
        <v>0</v>
      </c>
      <c r="AF56" s="35"/>
      <c r="AG56" s="23" t="e">
        <f t="shared" si="5"/>
        <v>#DIV/0!</v>
      </c>
      <c r="AH56" s="35"/>
      <c r="AI56" s="23" t="e">
        <f t="shared" si="6"/>
        <v>#NUM!</v>
      </c>
      <c r="AJ56" s="36" t="str">
        <f t="shared" si="31"/>
        <v>N/A</v>
      </c>
      <c r="AK56" s="23" t="e">
        <f t="shared" si="7"/>
        <v>#DIV/0!</v>
      </c>
      <c r="AL56" s="23" t="e">
        <f t="shared" si="8"/>
        <v>#NUM!</v>
      </c>
      <c r="AM56" s="23" t="e">
        <f t="shared" si="9"/>
        <v>#DIV/0!</v>
      </c>
      <c r="AN56" s="23" t="e">
        <f t="shared" si="10"/>
        <v>#NUM!</v>
      </c>
      <c r="AO56" s="23" t="e">
        <f t="shared" si="11"/>
        <v>#NUM!</v>
      </c>
      <c r="AP56" s="23" t="e">
        <f t="shared" si="12"/>
        <v>#DIV/0!</v>
      </c>
      <c r="AQ56" s="34"/>
      <c r="AR56" s="23" t="e">
        <f t="shared" si="13"/>
        <v>#NUM!</v>
      </c>
      <c r="AS56" s="35"/>
      <c r="AT56" s="23" t="e">
        <f t="shared" si="42"/>
        <v>#DIV/0!</v>
      </c>
      <c r="AU56" s="23" t="e">
        <f t="shared" si="43"/>
        <v>#DIV/0!</v>
      </c>
      <c r="AV56" s="23" t="e">
        <f t="shared" si="16"/>
        <v>#DIV/0!</v>
      </c>
      <c r="AW56" s="23" t="e">
        <f t="shared" si="17"/>
        <v>#DIV/0!</v>
      </c>
      <c r="AX56" s="36" t="e">
        <f t="shared" si="18"/>
        <v>#DIV/0!</v>
      </c>
      <c r="AY56" s="23" t="e">
        <f t="shared" si="32"/>
        <v>#DIV/0!</v>
      </c>
      <c r="AZ56" s="23" t="e">
        <f t="shared" si="33"/>
        <v>#DIV/0!</v>
      </c>
      <c r="BA56" s="23" t="e">
        <f t="shared" si="34"/>
        <v>#DIV/0!</v>
      </c>
      <c r="BB56" s="23" t="e">
        <f t="shared" si="19"/>
        <v>#DIV/0!</v>
      </c>
      <c r="BC56" s="23">
        <f t="shared" si="20"/>
        <v>0</v>
      </c>
      <c r="BD56" s="23">
        <f t="shared" si="35"/>
        <v>0</v>
      </c>
      <c r="BE56" s="32" t="e">
        <f t="shared" si="36"/>
        <v>#DIV/0!</v>
      </c>
      <c r="BF56" s="23" t="e">
        <f t="shared" si="21"/>
        <v>#NUM!</v>
      </c>
      <c r="BG56" s="4"/>
      <c r="BH56" s="35"/>
      <c r="BI56" s="23" t="e">
        <f t="shared" si="22"/>
        <v>#DIV/0!</v>
      </c>
      <c r="BJ56" s="32">
        <f t="shared" si="23"/>
        <v>0</v>
      </c>
    </row>
    <row r="57" spans="2:62" ht="15.75" customHeight="1" x14ac:dyDescent="0.2">
      <c r="D57" s="27" t="s">
        <v>527</v>
      </c>
      <c r="E57" s="28"/>
      <c r="F57" s="43">
        <f>IF(ISBLANK(F56),0,10^((-14.18-F56)/2.5))</f>
        <v>0</v>
      </c>
      <c r="G57" s="42" t="s">
        <v>528</v>
      </c>
      <c r="H57" s="28"/>
      <c r="I57" s="28"/>
      <c r="J57" s="43">
        <f>SQRT(J56^2/IF(H18&gt;0,H18,G18))</f>
        <v>0</v>
      </c>
      <c r="L57" s="37"/>
      <c r="M57" s="25">
        <f t="shared" si="25"/>
        <v>0</v>
      </c>
      <c r="N57" s="38"/>
      <c r="O57" s="38"/>
      <c r="P57" s="25">
        <f t="shared" si="26"/>
        <v>0</v>
      </c>
      <c r="Q57" s="38"/>
      <c r="R57" s="25">
        <f t="shared" si="0"/>
        <v>0</v>
      </c>
      <c r="S57" s="25" t="e">
        <f t="shared" si="27"/>
        <v>#DIV/0!</v>
      </c>
      <c r="T57" s="39"/>
      <c r="U57" s="25">
        <f t="shared" si="1"/>
        <v>0</v>
      </c>
      <c r="V57" s="25">
        <f t="shared" si="28"/>
        <v>0</v>
      </c>
      <c r="W57" s="25" t="e">
        <f t="shared" si="24"/>
        <v>#DIV/0!</v>
      </c>
      <c r="X57" s="39"/>
      <c r="Y57" s="25" t="e">
        <f t="shared" si="2"/>
        <v>#DIV/0!</v>
      </c>
      <c r="Z57" s="39"/>
      <c r="AA57" s="25">
        <f t="shared" si="3"/>
        <v>0</v>
      </c>
      <c r="AB57" s="25">
        <f t="shared" si="4"/>
        <v>0</v>
      </c>
      <c r="AC57" s="25" t="str">
        <f t="shared" si="37"/>
        <v>N/A</v>
      </c>
      <c r="AD57" s="25">
        <f t="shared" si="38"/>
        <v>0</v>
      </c>
      <c r="AE57" s="25">
        <f t="shared" si="30"/>
        <v>0</v>
      </c>
      <c r="AF57" s="39"/>
      <c r="AG57" s="25" t="e">
        <f t="shared" si="5"/>
        <v>#DIV/0!</v>
      </c>
      <c r="AH57" s="39"/>
      <c r="AI57" s="25" t="e">
        <f t="shared" si="6"/>
        <v>#NUM!</v>
      </c>
      <c r="AJ57" s="36" t="str">
        <f t="shared" si="31"/>
        <v>N/A</v>
      </c>
      <c r="AK57" s="25" t="e">
        <f t="shared" si="7"/>
        <v>#DIV/0!</v>
      </c>
      <c r="AL57" s="25" t="e">
        <f t="shared" si="8"/>
        <v>#NUM!</v>
      </c>
      <c r="AM57" s="25" t="e">
        <f t="shared" si="9"/>
        <v>#DIV/0!</v>
      </c>
      <c r="AN57" s="25" t="e">
        <f t="shared" si="10"/>
        <v>#NUM!</v>
      </c>
      <c r="AO57" s="25" t="e">
        <f t="shared" si="11"/>
        <v>#NUM!</v>
      </c>
      <c r="AP57" s="25" t="e">
        <f t="shared" si="12"/>
        <v>#DIV/0!</v>
      </c>
      <c r="AQ57" s="38"/>
      <c r="AR57" s="25" t="e">
        <f t="shared" si="13"/>
        <v>#NUM!</v>
      </c>
      <c r="AS57" s="39"/>
      <c r="AT57" s="25" t="e">
        <f t="shared" si="42"/>
        <v>#DIV/0!</v>
      </c>
      <c r="AU57" s="25" t="e">
        <f t="shared" si="43"/>
        <v>#DIV/0!</v>
      </c>
      <c r="AV57" s="25" t="e">
        <f t="shared" si="16"/>
        <v>#DIV/0!</v>
      </c>
      <c r="AW57" s="25" t="e">
        <f t="shared" si="17"/>
        <v>#DIV/0!</v>
      </c>
      <c r="AX57" s="36" t="e">
        <f t="shared" si="18"/>
        <v>#DIV/0!</v>
      </c>
      <c r="AY57" s="25" t="e">
        <f t="shared" si="32"/>
        <v>#DIV/0!</v>
      </c>
      <c r="AZ57" s="25" t="e">
        <f t="shared" si="33"/>
        <v>#DIV/0!</v>
      </c>
      <c r="BA57" s="25" t="e">
        <f t="shared" si="34"/>
        <v>#DIV/0!</v>
      </c>
      <c r="BB57" s="25" t="e">
        <f t="shared" si="19"/>
        <v>#DIV/0!</v>
      </c>
      <c r="BC57" s="25">
        <f t="shared" si="20"/>
        <v>0</v>
      </c>
      <c r="BD57" s="25">
        <f t="shared" si="35"/>
        <v>0</v>
      </c>
      <c r="BE57" s="33" t="e">
        <f t="shared" si="36"/>
        <v>#DIV/0!</v>
      </c>
      <c r="BF57" s="25" t="e">
        <f t="shared" si="21"/>
        <v>#NUM!</v>
      </c>
      <c r="BG57" s="5"/>
      <c r="BH57" s="39"/>
      <c r="BI57" s="25" t="e">
        <f t="shared" si="22"/>
        <v>#DIV/0!</v>
      </c>
      <c r="BJ57" s="33">
        <f t="shared" si="23"/>
        <v>0</v>
      </c>
    </row>
    <row r="58" spans="2:62" ht="15.75" customHeight="1" x14ac:dyDescent="0.2">
      <c r="L58" s="40"/>
      <c r="M58" s="23">
        <f t="shared" si="25"/>
        <v>0</v>
      </c>
      <c r="N58" s="34"/>
      <c r="O58" s="34"/>
      <c r="P58" s="23">
        <f t="shared" si="26"/>
        <v>0</v>
      </c>
      <c r="Q58" s="34"/>
      <c r="R58" s="23">
        <f t="shared" si="0"/>
        <v>0</v>
      </c>
      <c r="S58" s="23" t="e">
        <f t="shared" si="27"/>
        <v>#DIV/0!</v>
      </c>
      <c r="T58" s="35"/>
      <c r="U58" s="23">
        <f t="shared" si="1"/>
        <v>0</v>
      </c>
      <c r="V58" s="23">
        <f t="shared" si="28"/>
        <v>0</v>
      </c>
      <c r="W58" s="23" t="e">
        <f t="shared" si="24"/>
        <v>#DIV/0!</v>
      </c>
      <c r="X58" s="35"/>
      <c r="Y58" s="23" t="e">
        <f t="shared" si="2"/>
        <v>#DIV/0!</v>
      </c>
      <c r="Z58" s="35"/>
      <c r="AA58" s="23">
        <f t="shared" si="3"/>
        <v>0</v>
      </c>
      <c r="AB58" s="23">
        <f t="shared" si="4"/>
        <v>0</v>
      </c>
      <c r="AC58" s="23" t="str">
        <f t="shared" si="37"/>
        <v>N/A</v>
      </c>
      <c r="AD58" s="23">
        <f t="shared" si="38"/>
        <v>0</v>
      </c>
      <c r="AE58" s="23">
        <f t="shared" si="30"/>
        <v>0</v>
      </c>
      <c r="AF58" s="35"/>
      <c r="AG58" s="23" t="e">
        <f t="shared" si="5"/>
        <v>#DIV/0!</v>
      </c>
      <c r="AH58" s="35"/>
      <c r="AI58" s="23" t="e">
        <f t="shared" si="6"/>
        <v>#NUM!</v>
      </c>
      <c r="AJ58" s="36" t="str">
        <f t="shared" si="31"/>
        <v>N/A</v>
      </c>
      <c r="AK58" s="23" t="e">
        <f t="shared" si="7"/>
        <v>#DIV/0!</v>
      </c>
      <c r="AL58" s="23" t="e">
        <f t="shared" si="8"/>
        <v>#NUM!</v>
      </c>
      <c r="AM58" s="23" t="e">
        <f t="shared" si="9"/>
        <v>#DIV/0!</v>
      </c>
      <c r="AN58" s="23" t="e">
        <f t="shared" si="10"/>
        <v>#NUM!</v>
      </c>
      <c r="AO58" s="23" t="e">
        <f t="shared" si="11"/>
        <v>#NUM!</v>
      </c>
      <c r="AP58" s="23" t="e">
        <f t="shared" si="12"/>
        <v>#DIV/0!</v>
      </c>
      <c r="AQ58" s="34"/>
      <c r="AR58" s="23" t="e">
        <f t="shared" si="13"/>
        <v>#NUM!</v>
      </c>
      <c r="AS58" s="35"/>
      <c r="AT58" s="23" t="e">
        <f t="shared" si="42"/>
        <v>#DIV/0!</v>
      </c>
      <c r="AU58" s="23" t="e">
        <f t="shared" si="43"/>
        <v>#DIV/0!</v>
      </c>
      <c r="AV58" s="23" t="e">
        <f t="shared" si="16"/>
        <v>#DIV/0!</v>
      </c>
      <c r="AW58" s="23" t="e">
        <f t="shared" si="17"/>
        <v>#DIV/0!</v>
      </c>
      <c r="AX58" s="36" t="e">
        <f t="shared" si="18"/>
        <v>#DIV/0!</v>
      </c>
      <c r="AY58" s="23" t="e">
        <f t="shared" si="32"/>
        <v>#DIV/0!</v>
      </c>
      <c r="AZ58" s="23" t="e">
        <f t="shared" si="33"/>
        <v>#DIV/0!</v>
      </c>
      <c r="BA58" s="23" t="e">
        <f t="shared" si="34"/>
        <v>#DIV/0!</v>
      </c>
      <c r="BB58" s="23" t="e">
        <f t="shared" si="19"/>
        <v>#DIV/0!</v>
      </c>
      <c r="BC58" s="23">
        <f t="shared" si="20"/>
        <v>0</v>
      </c>
      <c r="BD58" s="23">
        <f t="shared" si="35"/>
        <v>0</v>
      </c>
      <c r="BE58" s="32" t="e">
        <f t="shared" si="36"/>
        <v>#DIV/0!</v>
      </c>
      <c r="BF58" s="23" t="e">
        <f t="shared" si="21"/>
        <v>#NUM!</v>
      </c>
      <c r="BG58" s="4"/>
      <c r="BH58" s="35"/>
      <c r="BI58" s="23" t="e">
        <f t="shared" si="22"/>
        <v>#DIV/0!</v>
      </c>
      <c r="BJ58" s="32">
        <f t="shared" si="23"/>
        <v>0</v>
      </c>
    </row>
    <row r="59" spans="2:62" ht="15.75" customHeight="1" x14ac:dyDescent="0.2">
      <c r="B59" s="3" t="s">
        <v>329</v>
      </c>
      <c r="L59" s="37"/>
      <c r="M59" s="25">
        <f t="shared" si="25"/>
        <v>0</v>
      </c>
      <c r="N59" s="38"/>
      <c r="O59" s="38"/>
      <c r="P59" s="25">
        <f t="shared" si="26"/>
        <v>0</v>
      </c>
      <c r="Q59" s="38"/>
      <c r="R59" s="25">
        <f t="shared" si="0"/>
        <v>0</v>
      </c>
      <c r="S59" s="25" t="e">
        <f t="shared" si="27"/>
        <v>#DIV/0!</v>
      </c>
      <c r="T59" s="39"/>
      <c r="U59" s="25">
        <f t="shared" si="1"/>
        <v>0</v>
      </c>
      <c r="V59" s="25">
        <f t="shared" si="28"/>
        <v>0</v>
      </c>
      <c r="W59" s="25" t="e">
        <f t="shared" si="24"/>
        <v>#DIV/0!</v>
      </c>
      <c r="X59" s="39"/>
      <c r="Y59" s="25" t="e">
        <f t="shared" si="2"/>
        <v>#DIV/0!</v>
      </c>
      <c r="Z59" s="39"/>
      <c r="AA59" s="25">
        <f t="shared" si="3"/>
        <v>0</v>
      </c>
      <c r="AB59" s="25">
        <f t="shared" si="4"/>
        <v>0</v>
      </c>
      <c r="AC59" s="25" t="str">
        <f t="shared" si="37"/>
        <v>N/A</v>
      </c>
      <c r="AD59" s="25">
        <f t="shared" si="38"/>
        <v>0</v>
      </c>
      <c r="AE59" s="25">
        <f t="shared" si="30"/>
        <v>0</v>
      </c>
      <c r="AF59" s="39"/>
      <c r="AG59" s="25" t="e">
        <f t="shared" si="5"/>
        <v>#DIV/0!</v>
      </c>
      <c r="AH59" s="39"/>
      <c r="AI59" s="25" t="e">
        <f t="shared" si="6"/>
        <v>#NUM!</v>
      </c>
      <c r="AJ59" s="36" t="str">
        <f t="shared" si="31"/>
        <v>N/A</v>
      </c>
      <c r="AK59" s="25" t="e">
        <f t="shared" si="7"/>
        <v>#DIV/0!</v>
      </c>
      <c r="AL59" s="25" t="e">
        <f t="shared" si="8"/>
        <v>#NUM!</v>
      </c>
      <c r="AM59" s="25" t="e">
        <f t="shared" si="9"/>
        <v>#DIV/0!</v>
      </c>
      <c r="AN59" s="25" t="e">
        <f t="shared" si="10"/>
        <v>#NUM!</v>
      </c>
      <c r="AO59" s="25" t="e">
        <f t="shared" si="11"/>
        <v>#NUM!</v>
      </c>
      <c r="AP59" s="25" t="e">
        <f t="shared" si="12"/>
        <v>#DIV/0!</v>
      </c>
      <c r="AQ59" s="38"/>
      <c r="AR59" s="25" t="e">
        <f t="shared" si="13"/>
        <v>#NUM!</v>
      </c>
      <c r="AS59" s="39"/>
      <c r="AT59" s="25" t="e">
        <f t="shared" si="42"/>
        <v>#DIV/0!</v>
      </c>
      <c r="AU59" s="25" t="e">
        <f t="shared" si="43"/>
        <v>#DIV/0!</v>
      </c>
      <c r="AV59" s="25" t="e">
        <f t="shared" si="16"/>
        <v>#DIV/0!</v>
      </c>
      <c r="AW59" s="25" t="e">
        <f t="shared" si="17"/>
        <v>#DIV/0!</v>
      </c>
      <c r="AX59" s="36" t="e">
        <f t="shared" si="18"/>
        <v>#DIV/0!</v>
      </c>
      <c r="AY59" s="25" t="e">
        <f t="shared" si="32"/>
        <v>#DIV/0!</v>
      </c>
      <c r="AZ59" s="25" t="e">
        <f t="shared" si="33"/>
        <v>#DIV/0!</v>
      </c>
      <c r="BA59" s="25" t="e">
        <f t="shared" si="34"/>
        <v>#DIV/0!</v>
      </c>
      <c r="BB59" s="25" t="e">
        <f t="shared" si="19"/>
        <v>#DIV/0!</v>
      </c>
      <c r="BC59" s="25">
        <f t="shared" si="20"/>
        <v>0</v>
      </c>
      <c r="BD59" s="25">
        <f t="shared" si="35"/>
        <v>0</v>
      </c>
      <c r="BE59" s="33" t="e">
        <f t="shared" si="36"/>
        <v>#DIV/0!</v>
      </c>
      <c r="BF59" s="25" t="e">
        <f t="shared" si="21"/>
        <v>#NUM!</v>
      </c>
      <c r="BG59" s="5"/>
      <c r="BH59" s="39"/>
      <c r="BI59" s="25" t="e">
        <f t="shared" si="22"/>
        <v>#DIV/0!</v>
      </c>
      <c r="BJ59" s="33">
        <f t="shared" si="23"/>
        <v>0</v>
      </c>
    </row>
    <row r="60" spans="2:62" ht="15.75" customHeight="1" x14ac:dyDescent="0.2">
      <c r="B60" s="3" t="s">
        <v>529</v>
      </c>
      <c r="L60" s="40"/>
      <c r="M60" s="23">
        <f t="shared" si="25"/>
        <v>0</v>
      </c>
      <c r="N60" s="34"/>
      <c r="O60" s="34"/>
      <c r="P60" s="23">
        <f t="shared" si="26"/>
        <v>0</v>
      </c>
      <c r="Q60" s="34"/>
      <c r="R60" s="23">
        <f t="shared" si="0"/>
        <v>0</v>
      </c>
      <c r="S60" s="23" t="e">
        <f t="shared" si="27"/>
        <v>#DIV/0!</v>
      </c>
      <c r="T60" s="35"/>
      <c r="U60" s="23">
        <f t="shared" si="1"/>
        <v>0</v>
      </c>
      <c r="V60" s="23">
        <f t="shared" si="28"/>
        <v>0</v>
      </c>
      <c r="W60" s="23" t="e">
        <f t="shared" si="24"/>
        <v>#DIV/0!</v>
      </c>
      <c r="X60" s="35"/>
      <c r="Y60" s="23" t="e">
        <f t="shared" si="2"/>
        <v>#DIV/0!</v>
      </c>
      <c r="Z60" s="35"/>
      <c r="AA60" s="23">
        <f t="shared" si="3"/>
        <v>0</v>
      </c>
      <c r="AB60" s="23">
        <f t="shared" si="4"/>
        <v>0</v>
      </c>
      <c r="AC60" s="23" t="str">
        <f t="shared" si="37"/>
        <v>N/A</v>
      </c>
      <c r="AD60" s="23">
        <f t="shared" si="38"/>
        <v>0</v>
      </c>
      <c r="AE60" s="23">
        <f t="shared" si="30"/>
        <v>0</v>
      </c>
      <c r="AF60" s="35"/>
      <c r="AG60" s="23" t="e">
        <f t="shared" si="5"/>
        <v>#DIV/0!</v>
      </c>
      <c r="AH60" s="35"/>
      <c r="AI60" s="23" t="e">
        <f t="shared" si="6"/>
        <v>#NUM!</v>
      </c>
      <c r="AJ60" s="36" t="str">
        <f t="shared" si="31"/>
        <v>N/A</v>
      </c>
      <c r="AK60" s="23" t="e">
        <f t="shared" si="7"/>
        <v>#DIV/0!</v>
      </c>
      <c r="AL60" s="23" t="e">
        <f t="shared" si="8"/>
        <v>#NUM!</v>
      </c>
      <c r="AM60" s="23" t="e">
        <f t="shared" si="9"/>
        <v>#DIV/0!</v>
      </c>
      <c r="AN60" s="23" t="e">
        <f t="shared" si="10"/>
        <v>#NUM!</v>
      </c>
      <c r="AO60" s="23" t="e">
        <f t="shared" si="11"/>
        <v>#NUM!</v>
      </c>
      <c r="AP60" s="23" t="e">
        <f t="shared" si="12"/>
        <v>#DIV/0!</v>
      </c>
      <c r="AQ60" s="34"/>
      <c r="AR60" s="23" t="e">
        <f t="shared" si="13"/>
        <v>#NUM!</v>
      </c>
      <c r="AS60" s="35"/>
      <c r="AT60" s="23" t="e">
        <f t="shared" si="42"/>
        <v>#DIV/0!</v>
      </c>
      <c r="AU60" s="23" t="e">
        <f t="shared" si="43"/>
        <v>#DIV/0!</v>
      </c>
      <c r="AV60" s="23" t="e">
        <f t="shared" si="16"/>
        <v>#DIV/0!</v>
      </c>
      <c r="AW60" s="23" t="e">
        <f t="shared" si="17"/>
        <v>#DIV/0!</v>
      </c>
      <c r="AX60" s="36" t="e">
        <f t="shared" si="18"/>
        <v>#DIV/0!</v>
      </c>
      <c r="AY60" s="23" t="e">
        <f t="shared" si="32"/>
        <v>#DIV/0!</v>
      </c>
      <c r="AZ60" s="23" t="e">
        <f t="shared" si="33"/>
        <v>#DIV/0!</v>
      </c>
      <c r="BA60" s="23" t="e">
        <f t="shared" si="34"/>
        <v>#DIV/0!</v>
      </c>
      <c r="BB60" s="23" t="e">
        <f t="shared" si="19"/>
        <v>#DIV/0!</v>
      </c>
      <c r="BC60" s="23">
        <f t="shared" si="20"/>
        <v>0</v>
      </c>
      <c r="BD60" s="23">
        <f t="shared" si="35"/>
        <v>0</v>
      </c>
      <c r="BE60" s="32" t="e">
        <f t="shared" si="36"/>
        <v>#DIV/0!</v>
      </c>
      <c r="BF60" s="23" t="e">
        <f t="shared" si="21"/>
        <v>#NUM!</v>
      </c>
      <c r="BG60" s="4"/>
      <c r="BH60" s="35"/>
      <c r="BI60" s="23" t="e">
        <f t="shared" si="22"/>
        <v>#DIV/0!</v>
      </c>
      <c r="BJ60" s="32">
        <f t="shared" si="23"/>
        <v>0</v>
      </c>
    </row>
    <row r="61" spans="2:62" ht="15.75" customHeight="1" x14ac:dyDescent="0.2">
      <c r="B61" s="2" t="s">
        <v>278</v>
      </c>
      <c r="L61" s="37"/>
      <c r="M61" s="25">
        <f t="shared" si="25"/>
        <v>0</v>
      </c>
      <c r="N61" s="38"/>
      <c r="O61" s="38"/>
      <c r="P61" s="25">
        <f t="shared" si="26"/>
        <v>0</v>
      </c>
      <c r="Q61" s="38"/>
      <c r="R61" s="25">
        <f t="shared" si="0"/>
        <v>0</v>
      </c>
      <c r="S61" s="25" t="e">
        <f t="shared" si="27"/>
        <v>#DIV/0!</v>
      </c>
      <c r="T61" s="39"/>
      <c r="U61" s="25">
        <f t="shared" si="1"/>
        <v>0</v>
      </c>
      <c r="V61" s="25">
        <f t="shared" si="28"/>
        <v>0</v>
      </c>
      <c r="W61" s="25" t="e">
        <f t="shared" si="24"/>
        <v>#DIV/0!</v>
      </c>
      <c r="X61" s="39"/>
      <c r="Y61" s="25" t="e">
        <f t="shared" si="2"/>
        <v>#DIV/0!</v>
      </c>
      <c r="Z61" s="39"/>
      <c r="AA61" s="25">
        <f t="shared" si="3"/>
        <v>0</v>
      </c>
      <c r="AB61" s="25">
        <f t="shared" si="4"/>
        <v>0</v>
      </c>
      <c r="AC61" s="25" t="str">
        <f t="shared" si="37"/>
        <v>N/A</v>
      </c>
      <c r="AD61" s="25">
        <f t="shared" si="38"/>
        <v>0</v>
      </c>
      <c r="AE61" s="25">
        <f t="shared" si="30"/>
        <v>0</v>
      </c>
      <c r="AF61" s="39"/>
      <c r="AG61" s="25" t="e">
        <f t="shared" si="5"/>
        <v>#DIV/0!</v>
      </c>
      <c r="AH61" s="39"/>
      <c r="AI61" s="25" t="e">
        <f t="shared" si="6"/>
        <v>#NUM!</v>
      </c>
      <c r="AJ61" s="36" t="str">
        <f t="shared" si="31"/>
        <v>N/A</v>
      </c>
      <c r="AK61" s="25" t="e">
        <f t="shared" si="7"/>
        <v>#DIV/0!</v>
      </c>
      <c r="AL61" s="25" t="e">
        <f t="shared" si="8"/>
        <v>#NUM!</v>
      </c>
      <c r="AM61" s="25" t="e">
        <f t="shared" si="9"/>
        <v>#DIV/0!</v>
      </c>
      <c r="AN61" s="25" t="e">
        <f t="shared" si="10"/>
        <v>#NUM!</v>
      </c>
      <c r="AO61" s="25" t="e">
        <f t="shared" si="11"/>
        <v>#NUM!</v>
      </c>
      <c r="AP61" s="25" t="e">
        <f t="shared" si="12"/>
        <v>#DIV/0!</v>
      </c>
      <c r="AQ61" s="38"/>
      <c r="AR61" s="25" t="e">
        <f t="shared" si="13"/>
        <v>#NUM!</v>
      </c>
      <c r="AS61" s="39"/>
      <c r="AT61" s="25" t="e">
        <f t="shared" si="42"/>
        <v>#DIV/0!</v>
      </c>
      <c r="AU61" s="25" t="e">
        <f t="shared" si="43"/>
        <v>#DIV/0!</v>
      </c>
      <c r="AV61" s="25" t="e">
        <f t="shared" si="16"/>
        <v>#DIV/0!</v>
      </c>
      <c r="AW61" s="25" t="e">
        <f t="shared" si="17"/>
        <v>#DIV/0!</v>
      </c>
      <c r="AX61" s="36" t="e">
        <f t="shared" si="18"/>
        <v>#DIV/0!</v>
      </c>
      <c r="AY61" s="25" t="e">
        <f t="shared" si="32"/>
        <v>#DIV/0!</v>
      </c>
      <c r="AZ61" s="25" t="e">
        <f t="shared" si="33"/>
        <v>#DIV/0!</v>
      </c>
      <c r="BA61" s="25" t="e">
        <f t="shared" si="34"/>
        <v>#DIV/0!</v>
      </c>
      <c r="BB61" s="25" t="e">
        <f t="shared" si="19"/>
        <v>#DIV/0!</v>
      </c>
      <c r="BC61" s="25">
        <f t="shared" si="20"/>
        <v>0</v>
      </c>
      <c r="BD61" s="25">
        <f t="shared" si="35"/>
        <v>0</v>
      </c>
      <c r="BE61" s="33" t="e">
        <f t="shared" si="36"/>
        <v>#DIV/0!</v>
      </c>
      <c r="BF61" s="25" t="e">
        <f t="shared" si="21"/>
        <v>#NUM!</v>
      </c>
      <c r="BG61" s="5"/>
      <c r="BH61" s="39"/>
      <c r="BI61" s="25" t="e">
        <f t="shared" si="22"/>
        <v>#DIV/0!</v>
      </c>
      <c r="BJ61" s="33">
        <f t="shared" si="23"/>
        <v>0</v>
      </c>
    </row>
    <row r="62" spans="2:62" ht="15.75" customHeight="1" x14ac:dyDescent="0.2">
      <c r="B62" s="3" t="s">
        <v>530</v>
      </c>
      <c r="L62" s="40"/>
      <c r="M62" s="23">
        <f t="shared" si="25"/>
        <v>0</v>
      </c>
      <c r="N62" s="34"/>
      <c r="O62" s="34"/>
      <c r="P62" s="23">
        <f t="shared" si="26"/>
        <v>0</v>
      </c>
      <c r="Q62" s="34"/>
      <c r="R62" s="23">
        <f t="shared" si="0"/>
        <v>0</v>
      </c>
      <c r="S62" s="23" t="e">
        <f t="shared" si="27"/>
        <v>#DIV/0!</v>
      </c>
      <c r="T62" s="35"/>
      <c r="U62" s="23">
        <f t="shared" si="1"/>
        <v>0</v>
      </c>
      <c r="V62" s="23">
        <f t="shared" si="28"/>
        <v>0</v>
      </c>
      <c r="W62" s="23" t="e">
        <f t="shared" si="24"/>
        <v>#DIV/0!</v>
      </c>
      <c r="X62" s="35"/>
      <c r="Y62" s="23" t="e">
        <f t="shared" si="2"/>
        <v>#DIV/0!</v>
      </c>
      <c r="Z62" s="35"/>
      <c r="AA62" s="23">
        <f t="shared" si="3"/>
        <v>0</v>
      </c>
      <c r="AB62" s="23">
        <f t="shared" si="4"/>
        <v>0</v>
      </c>
      <c r="AC62" s="23" t="str">
        <f t="shared" si="37"/>
        <v>N/A</v>
      </c>
      <c r="AD62" s="23">
        <f t="shared" si="38"/>
        <v>0</v>
      </c>
      <c r="AE62" s="23">
        <f t="shared" si="30"/>
        <v>0</v>
      </c>
      <c r="AF62" s="35"/>
      <c r="AG62" s="23" t="e">
        <f t="shared" si="5"/>
        <v>#DIV/0!</v>
      </c>
      <c r="AH62" s="35"/>
      <c r="AI62" s="23" t="e">
        <f t="shared" si="6"/>
        <v>#NUM!</v>
      </c>
      <c r="AJ62" s="36" t="str">
        <f t="shared" si="31"/>
        <v>N/A</v>
      </c>
      <c r="AK62" s="23" t="e">
        <f t="shared" si="7"/>
        <v>#DIV/0!</v>
      </c>
      <c r="AL62" s="23" t="e">
        <f t="shared" si="8"/>
        <v>#NUM!</v>
      </c>
      <c r="AM62" s="23" t="e">
        <f t="shared" si="9"/>
        <v>#DIV/0!</v>
      </c>
      <c r="AN62" s="23" t="e">
        <f t="shared" si="10"/>
        <v>#NUM!</v>
      </c>
      <c r="AO62" s="23" t="e">
        <f t="shared" si="11"/>
        <v>#NUM!</v>
      </c>
      <c r="AP62" s="23" t="e">
        <f t="shared" si="12"/>
        <v>#DIV/0!</v>
      </c>
      <c r="AQ62" s="34"/>
      <c r="AR62" s="23" t="e">
        <f t="shared" si="13"/>
        <v>#NUM!</v>
      </c>
      <c r="AS62" s="35"/>
      <c r="AT62" s="23" t="e">
        <f t="shared" si="42"/>
        <v>#DIV/0!</v>
      </c>
      <c r="AU62" s="23" t="e">
        <f t="shared" si="43"/>
        <v>#DIV/0!</v>
      </c>
      <c r="AV62" s="23" t="e">
        <f t="shared" si="16"/>
        <v>#DIV/0!</v>
      </c>
      <c r="AW62" s="23" t="e">
        <f t="shared" si="17"/>
        <v>#DIV/0!</v>
      </c>
      <c r="AX62" s="36" t="e">
        <f t="shared" si="18"/>
        <v>#DIV/0!</v>
      </c>
      <c r="AY62" s="23" t="e">
        <f t="shared" si="32"/>
        <v>#DIV/0!</v>
      </c>
      <c r="AZ62" s="23" t="e">
        <f t="shared" si="33"/>
        <v>#DIV/0!</v>
      </c>
      <c r="BA62" s="23" t="e">
        <f t="shared" si="34"/>
        <v>#DIV/0!</v>
      </c>
      <c r="BB62" s="23" t="e">
        <f t="shared" si="19"/>
        <v>#DIV/0!</v>
      </c>
      <c r="BC62" s="23">
        <f t="shared" si="20"/>
        <v>0</v>
      </c>
      <c r="BD62" s="23">
        <f t="shared" si="35"/>
        <v>0</v>
      </c>
      <c r="BE62" s="32" t="e">
        <f t="shared" si="36"/>
        <v>#DIV/0!</v>
      </c>
      <c r="BF62" s="23" t="e">
        <f t="shared" si="21"/>
        <v>#NUM!</v>
      </c>
      <c r="BG62" s="4"/>
      <c r="BH62" s="35"/>
      <c r="BI62" s="23" t="e">
        <f t="shared" si="22"/>
        <v>#DIV/0!</v>
      </c>
      <c r="BJ62" s="32">
        <f t="shared" si="23"/>
        <v>0</v>
      </c>
    </row>
    <row r="63" spans="2:62" ht="15.75" customHeight="1" x14ac:dyDescent="0.2">
      <c r="B63" s="2" t="s">
        <v>531</v>
      </c>
      <c r="L63" s="37"/>
      <c r="M63" s="25">
        <f t="shared" si="25"/>
        <v>0</v>
      </c>
      <c r="N63" s="38"/>
      <c r="O63" s="38"/>
      <c r="P63" s="25">
        <f t="shared" si="26"/>
        <v>0</v>
      </c>
      <c r="Q63" s="38"/>
      <c r="R63" s="25">
        <f t="shared" si="0"/>
        <v>0</v>
      </c>
      <c r="S63" s="25" t="e">
        <f t="shared" si="27"/>
        <v>#DIV/0!</v>
      </c>
      <c r="T63" s="39"/>
      <c r="U63" s="25">
        <f t="shared" si="1"/>
        <v>0</v>
      </c>
      <c r="V63" s="25">
        <f t="shared" si="28"/>
        <v>0</v>
      </c>
      <c r="W63" s="25" t="e">
        <f t="shared" si="24"/>
        <v>#DIV/0!</v>
      </c>
      <c r="X63" s="39"/>
      <c r="Y63" s="25" t="e">
        <f t="shared" si="2"/>
        <v>#DIV/0!</v>
      </c>
      <c r="Z63" s="39"/>
      <c r="AA63" s="25">
        <f t="shared" si="3"/>
        <v>0</v>
      </c>
      <c r="AB63" s="25">
        <f t="shared" si="4"/>
        <v>0</v>
      </c>
      <c r="AC63" s="25" t="str">
        <f t="shared" si="37"/>
        <v>N/A</v>
      </c>
      <c r="AD63" s="25">
        <f t="shared" si="38"/>
        <v>0</v>
      </c>
      <c r="AE63" s="25">
        <f t="shared" si="30"/>
        <v>0</v>
      </c>
      <c r="AF63" s="39"/>
      <c r="AG63" s="25" t="e">
        <f t="shared" si="5"/>
        <v>#DIV/0!</v>
      </c>
      <c r="AH63" s="39"/>
      <c r="AI63" s="25" t="e">
        <f t="shared" si="6"/>
        <v>#NUM!</v>
      </c>
      <c r="AJ63" s="36" t="str">
        <f t="shared" si="31"/>
        <v>N/A</v>
      </c>
      <c r="AK63" s="25" t="e">
        <f t="shared" si="7"/>
        <v>#DIV/0!</v>
      </c>
      <c r="AL63" s="25" t="e">
        <f t="shared" si="8"/>
        <v>#NUM!</v>
      </c>
      <c r="AM63" s="25" t="e">
        <f t="shared" si="9"/>
        <v>#DIV/0!</v>
      </c>
      <c r="AN63" s="25" t="e">
        <f t="shared" si="10"/>
        <v>#NUM!</v>
      </c>
      <c r="AO63" s="25" t="e">
        <f t="shared" si="11"/>
        <v>#NUM!</v>
      </c>
      <c r="AP63" s="25" t="e">
        <f t="shared" si="12"/>
        <v>#DIV/0!</v>
      </c>
      <c r="AQ63" s="38"/>
      <c r="AR63" s="25" t="e">
        <f t="shared" si="13"/>
        <v>#NUM!</v>
      </c>
      <c r="AS63" s="39"/>
      <c r="AT63" s="25" t="e">
        <f t="shared" si="42"/>
        <v>#DIV/0!</v>
      </c>
      <c r="AU63" s="25" t="e">
        <f t="shared" si="43"/>
        <v>#DIV/0!</v>
      </c>
      <c r="AV63" s="25" t="e">
        <f t="shared" si="16"/>
        <v>#DIV/0!</v>
      </c>
      <c r="AW63" s="25" t="e">
        <f t="shared" si="17"/>
        <v>#DIV/0!</v>
      </c>
      <c r="AX63" s="36" t="e">
        <f t="shared" si="18"/>
        <v>#DIV/0!</v>
      </c>
      <c r="AY63" s="25" t="e">
        <f t="shared" si="32"/>
        <v>#DIV/0!</v>
      </c>
      <c r="AZ63" s="25" t="e">
        <f t="shared" si="33"/>
        <v>#DIV/0!</v>
      </c>
      <c r="BA63" s="25" t="e">
        <f t="shared" si="34"/>
        <v>#DIV/0!</v>
      </c>
      <c r="BB63" s="25" t="e">
        <f t="shared" si="19"/>
        <v>#DIV/0!</v>
      </c>
      <c r="BC63" s="25">
        <f t="shared" si="20"/>
        <v>0</v>
      </c>
      <c r="BD63" s="25">
        <f t="shared" si="35"/>
        <v>0</v>
      </c>
      <c r="BE63" s="33" t="e">
        <f t="shared" si="36"/>
        <v>#DIV/0!</v>
      </c>
      <c r="BF63" s="25" t="e">
        <f t="shared" si="21"/>
        <v>#NUM!</v>
      </c>
      <c r="BG63" s="5"/>
      <c r="BH63" s="39"/>
      <c r="BI63" s="25" t="e">
        <f t="shared" si="22"/>
        <v>#DIV/0!</v>
      </c>
      <c r="BJ63" s="33">
        <f t="shared" si="23"/>
        <v>0</v>
      </c>
    </row>
    <row r="64" spans="2:62" ht="15.75" customHeight="1" x14ac:dyDescent="0.2">
      <c r="B64" s="3" t="s">
        <v>532</v>
      </c>
      <c r="L64" s="40"/>
      <c r="M64" s="23">
        <f t="shared" si="25"/>
        <v>0</v>
      </c>
      <c r="N64" s="34"/>
      <c r="O64" s="34"/>
      <c r="P64" s="23">
        <f t="shared" si="26"/>
        <v>0</v>
      </c>
      <c r="Q64" s="34"/>
      <c r="R64" s="23">
        <f t="shared" si="0"/>
        <v>0</v>
      </c>
      <c r="S64" s="23" t="e">
        <f t="shared" si="27"/>
        <v>#DIV/0!</v>
      </c>
      <c r="T64" s="35"/>
      <c r="U64" s="23">
        <f t="shared" si="1"/>
        <v>0</v>
      </c>
      <c r="V64" s="23">
        <f t="shared" si="28"/>
        <v>0</v>
      </c>
      <c r="W64" s="23" t="e">
        <f t="shared" si="24"/>
        <v>#DIV/0!</v>
      </c>
      <c r="X64" s="35"/>
      <c r="Y64" s="23" t="e">
        <f t="shared" si="2"/>
        <v>#DIV/0!</v>
      </c>
      <c r="Z64" s="35"/>
      <c r="AA64" s="23">
        <f t="shared" si="3"/>
        <v>0</v>
      </c>
      <c r="AB64" s="23">
        <f t="shared" si="4"/>
        <v>0</v>
      </c>
      <c r="AC64" s="23" t="str">
        <f t="shared" si="37"/>
        <v>N/A</v>
      </c>
      <c r="AD64" s="23">
        <f t="shared" si="38"/>
        <v>0</v>
      </c>
      <c r="AE64" s="23">
        <f t="shared" si="30"/>
        <v>0</v>
      </c>
      <c r="AF64" s="35"/>
      <c r="AG64" s="23" t="e">
        <f t="shared" si="5"/>
        <v>#DIV/0!</v>
      </c>
      <c r="AH64" s="35"/>
      <c r="AI64" s="23" t="e">
        <f t="shared" si="6"/>
        <v>#NUM!</v>
      </c>
      <c r="AJ64" s="36" t="str">
        <f t="shared" si="31"/>
        <v>N/A</v>
      </c>
      <c r="AK64" s="23" t="e">
        <f t="shared" si="7"/>
        <v>#DIV/0!</v>
      </c>
      <c r="AL64" s="23" t="e">
        <f t="shared" si="8"/>
        <v>#NUM!</v>
      </c>
      <c r="AM64" s="23" t="e">
        <f t="shared" si="9"/>
        <v>#DIV/0!</v>
      </c>
      <c r="AN64" s="23" t="e">
        <f t="shared" si="10"/>
        <v>#NUM!</v>
      </c>
      <c r="AO64" s="23" t="e">
        <f t="shared" si="11"/>
        <v>#NUM!</v>
      </c>
      <c r="AP64" s="23" t="e">
        <f t="shared" si="12"/>
        <v>#DIV/0!</v>
      </c>
      <c r="AQ64" s="34"/>
      <c r="AR64" s="23" t="e">
        <f t="shared" si="13"/>
        <v>#NUM!</v>
      </c>
      <c r="AS64" s="35"/>
      <c r="AT64" s="23" t="e">
        <f t="shared" si="42"/>
        <v>#DIV/0!</v>
      </c>
      <c r="AU64" s="23" t="e">
        <f t="shared" si="43"/>
        <v>#DIV/0!</v>
      </c>
      <c r="AV64" s="23" t="e">
        <f t="shared" si="16"/>
        <v>#DIV/0!</v>
      </c>
      <c r="AW64" s="23" t="e">
        <f t="shared" si="17"/>
        <v>#DIV/0!</v>
      </c>
      <c r="AX64" s="36" t="e">
        <f t="shared" si="18"/>
        <v>#DIV/0!</v>
      </c>
      <c r="AY64" s="23" t="e">
        <f t="shared" si="32"/>
        <v>#DIV/0!</v>
      </c>
      <c r="AZ64" s="23" t="e">
        <f t="shared" si="33"/>
        <v>#DIV/0!</v>
      </c>
      <c r="BA64" s="23" t="e">
        <f t="shared" si="34"/>
        <v>#DIV/0!</v>
      </c>
      <c r="BB64" s="23" t="e">
        <f t="shared" si="19"/>
        <v>#DIV/0!</v>
      </c>
      <c r="BC64" s="23">
        <f t="shared" si="20"/>
        <v>0</v>
      </c>
      <c r="BD64" s="23">
        <f t="shared" si="35"/>
        <v>0</v>
      </c>
      <c r="BE64" s="32" t="e">
        <f t="shared" si="36"/>
        <v>#DIV/0!</v>
      </c>
      <c r="BF64" s="23" t="e">
        <f t="shared" si="21"/>
        <v>#NUM!</v>
      </c>
      <c r="BG64" s="4"/>
      <c r="BH64" s="35"/>
      <c r="BI64" s="23" t="e">
        <f t="shared" si="22"/>
        <v>#DIV/0!</v>
      </c>
      <c r="BJ64" s="32">
        <f t="shared" si="23"/>
        <v>0</v>
      </c>
    </row>
    <row r="65" spans="2:62" ht="15.75" customHeight="1" x14ac:dyDescent="0.2">
      <c r="B65" s="2" t="s">
        <v>533</v>
      </c>
      <c r="L65" s="37"/>
      <c r="M65" s="25">
        <f t="shared" si="25"/>
        <v>0</v>
      </c>
      <c r="N65" s="38"/>
      <c r="O65" s="38"/>
      <c r="P65" s="25">
        <f t="shared" si="26"/>
        <v>0</v>
      </c>
      <c r="Q65" s="38"/>
      <c r="R65" s="25">
        <f t="shared" si="0"/>
        <v>0</v>
      </c>
      <c r="S65" s="25" t="e">
        <f t="shared" si="27"/>
        <v>#DIV/0!</v>
      </c>
      <c r="T65" s="39"/>
      <c r="U65" s="25">
        <f t="shared" si="1"/>
        <v>0</v>
      </c>
      <c r="V65" s="25">
        <f t="shared" si="28"/>
        <v>0</v>
      </c>
      <c r="W65" s="25" t="e">
        <f t="shared" si="24"/>
        <v>#DIV/0!</v>
      </c>
      <c r="X65" s="39"/>
      <c r="Y65" s="25" t="e">
        <f t="shared" si="2"/>
        <v>#DIV/0!</v>
      </c>
      <c r="Z65" s="39"/>
      <c r="AA65" s="25">
        <f t="shared" si="3"/>
        <v>0</v>
      </c>
      <c r="AB65" s="25">
        <f t="shared" si="4"/>
        <v>0</v>
      </c>
      <c r="AC65" s="25" t="str">
        <f t="shared" si="37"/>
        <v>N/A</v>
      </c>
      <c r="AD65" s="25">
        <f t="shared" si="38"/>
        <v>0</v>
      </c>
      <c r="AE65" s="25">
        <f t="shared" si="30"/>
        <v>0</v>
      </c>
      <c r="AF65" s="39"/>
      <c r="AG65" s="25" t="e">
        <f t="shared" si="5"/>
        <v>#DIV/0!</v>
      </c>
      <c r="AH65" s="39"/>
      <c r="AI65" s="25" t="e">
        <f t="shared" si="6"/>
        <v>#NUM!</v>
      </c>
      <c r="AJ65" s="36" t="str">
        <f t="shared" si="31"/>
        <v>N/A</v>
      </c>
      <c r="AK65" s="25" t="e">
        <f t="shared" si="7"/>
        <v>#DIV/0!</v>
      </c>
      <c r="AL65" s="25" t="e">
        <f t="shared" si="8"/>
        <v>#NUM!</v>
      </c>
      <c r="AM65" s="25" t="e">
        <f t="shared" si="9"/>
        <v>#DIV/0!</v>
      </c>
      <c r="AN65" s="25" t="e">
        <f t="shared" si="10"/>
        <v>#NUM!</v>
      </c>
      <c r="AO65" s="25" t="e">
        <f t="shared" si="11"/>
        <v>#NUM!</v>
      </c>
      <c r="AP65" s="25" t="e">
        <f t="shared" si="12"/>
        <v>#DIV/0!</v>
      </c>
      <c r="AQ65" s="38"/>
      <c r="AR65" s="25" t="e">
        <f t="shared" si="13"/>
        <v>#NUM!</v>
      </c>
      <c r="AS65" s="39"/>
      <c r="AT65" s="25" t="e">
        <f t="shared" si="42"/>
        <v>#DIV/0!</v>
      </c>
      <c r="AU65" s="25" t="e">
        <f t="shared" si="43"/>
        <v>#DIV/0!</v>
      </c>
      <c r="AV65" s="25" t="e">
        <f t="shared" si="16"/>
        <v>#DIV/0!</v>
      </c>
      <c r="AW65" s="25" t="e">
        <f t="shared" si="17"/>
        <v>#DIV/0!</v>
      </c>
      <c r="AX65" s="36" t="e">
        <f t="shared" si="18"/>
        <v>#DIV/0!</v>
      </c>
      <c r="AY65" s="25" t="e">
        <f t="shared" si="32"/>
        <v>#DIV/0!</v>
      </c>
      <c r="AZ65" s="25" t="e">
        <f t="shared" si="33"/>
        <v>#DIV/0!</v>
      </c>
      <c r="BA65" s="25" t="e">
        <f t="shared" si="34"/>
        <v>#DIV/0!</v>
      </c>
      <c r="BB65" s="25" t="e">
        <f t="shared" si="19"/>
        <v>#DIV/0!</v>
      </c>
      <c r="BC65" s="25">
        <f t="shared" si="20"/>
        <v>0</v>
      </c>
      <c r="BD65" s="25">
        <f t="shared" si="35"/>
        <v>0</v>
      </c>
      <c r="BE65" s="33" t="e">
        <f t="shared" si="36"/>
        <v>#DIV/0!</v>
      </c>
      <c r="BF65" s="25" t="e">
        <f t="shared" si="21"/>
        <v>#NUM!</v>
      </c>
      <c r="BG65" s="5"/>
      <c r="BH65" s="39"/>
      <c r="BI65" s="25" t="e">
        <f t="shared" si="22"/>
        <v>#DIV/0!</v>
      </c>
      <c r="BJ65" s="33">
        <f t="shared" si="23"/>
        <v>0</v>
      </c>
    </row>
    <row r="66" spans="2:62" ht="15.75" customHeight="1" x14ac:dyDescent="0.2">
      <c r="B66" s="3" t="s">
        <v>480</v>
      </c>
      <c r="L66" s="40"/>
      <c r="M66" s="23">
        <f t="shared" si="25"/>
        <v>0</v>
      </c>
      <c r="N66" s="34"/>
      <c r="O66" s="34"/>
      <c r="P66" s="23">
        <f t="shared" si="26"/>
        <v>0</v>
      </c>
      <c r="Q66" s="34"/>
      <c r="R66" s="23">
        <f t="shared" si="0"/>
        <v>0</v>
      </c>
      <c r="S66" s="23" t="e">
        <f t="shared" si="27"/>
        <v>#DIV/0!</v>
      </c>
      <c r="T66" s="35"/>
      <c r="U66" s="23">
        <f t="shared" si="1"/>
        <v>0</v>
      </c>
      <c r="V66" s="23">
        <f t="shared" si="28"/>
        <v>0</v>
      </c>
      <c r="W66" s="23" t="e">
        <f t="shared" si="24"/>
        <v>#DIV/0!</v>
      </c>
      <c r="X66" s="35"/>
      <c r="Y66" s="23" t="e">
        <f t="shared" si="2"/>
        <v>#DIV/0!</v>
      </c>
      <c r="Z66" s="35"/>
      <c r="AA66" s="23">
        <f t="shared" si="3"/>
        <v>0</v>
      </c>
      <c r="AB66" s="23">
        <f t="shared" si="4"/>
        <v>0</v>
      </c>
      <c r="AC66" s="23" t="str">
        <f t="shared" si="37"/>
        <v>N/A</v>
      </c>
      <c r="AD66" s="23">
        <f t="shared" si="38"/>
        <v>0</v>
      </c>
      <c r="AE66" s="23">
        <f t="shared" si="30"/>
        <v>0</v>
      </c>
      <c r="AF66" s="35"/>
      <c r="AG66" s="23" t="e">
        <f t="shared" si="5"/>
        <v>#DIV/0!</v>
      </c>
      <c r="AH66" s="35"/>
      <c r="AI66" s="23" t="e">
        <f t="shared" si="6"/>
        <v>#NUM!</v>
      </c>
      <c r="AJ66" s="36" t="str">
        <f t="shared" si="31"/>
        <v>N/A</v>
      </c>
      <c r="AK66" s="23" t="e">
        <f t="shared" si="7"/>
        <v>#DIV/0!</v>
      </c>
      <c r="AL66" s="23" t="e">
        <f t="shared" si="8"/>
        <v>#NUM!</v>
      </c>
      <c r="AM66" s="23" t="e">
        <f t="shared" si="9"/>
        <v>#DIV/0!</v>
      </c>
      <c r="AN66" s="23" t="e">
        <f t="shared" si="10"/>
        <v>#NUM!</v>
      </c>
      <c r="AO66" s="23" t="e">
        <f t="shared" si="11"/>
        <v>#NUM!</v>
      </c>
      <c r="AP66" s="23" t="e">
        <f t="shared" si="12"/>
        <v>#DIV/0!</v>
      </c>
      <c r="AQ66" s="34"/>
      <c r="AR66" s="23" t="e">
        <f t="shared" si="13"/>
        <v>#NUM!</v>
      </c>
      <c r="AS66" s="35"/>
      <c r="AT66" s="23" t="e">
        <f t="shared" si="42"/>
        <v>#DIV/0!</v>
      </c>
      <c r="AU66" s="23" t="e">
        <f t="shared" si="43"/>
        <v>#DIV/0!</v>
      </c>
      <c r="AV66" s="23" t="e">
        <f t="shared" si="16"/>
        <v>#DIV/0!</v>
      </c>
      <c r="AW66" s="23" t="e">
        <f t="shared" si="17"/>
        <v>#DIV/0!</v>
      </c>
      <c r="AX66" s="36" t="e">
        <f t="shared" si="18"/>
        <v>#DIV/0!</v>
      </c>
      <c r="AY66" s="23" t="e">
        <f t="shared" si="32"/>
        <v>#DIV/0!</v>
      </c>
      <c r="AZ66" s="23" t="e">
        <f t="shared" si="33"/>
        <v>#DIV/0!</v>
      </c>
      <c r="BA66" s="23" t="e">
        <f t="shared" si="34"/>
        <v>#DIV/0!</v>
      </c>
      <c r="BB66" s="23" t="e">
        <f t="shared" si="19"/>
        <v>#DIV/0!</v>
      </c>
      <c r="BC66" s="23">
        <f t="shared" si="20"/>
        <v>0</v>
      </c>
      <c r="BD66" s="23">
        <f t="shared" si="35"/>
        <v>0</v>
      </c>
      <c r="BE66" s="32" t="e">
        <f t="shared" si="36"/>
        <v>#DIV/0!</v>
      </c>
      <c r="BF66" s="23" t="e">
        <f t="shared" si="21"/>
        <v>#NUM!</v>
      </c>
      <c r="BG66" s="4"/>
      <c r="BH66" s="35"/>
      <c r="BI66" s="23" t="e">
        <f t="shared" si="22"/>
        <v>#DIV/0!</v>
      </c>
      <c r="BJ66" s="32">
        <f t="shared" si="23"/>
        <v>0</v>
      </c>
    </row>
    <row r="67" spans="2:62" ht="15.75" customHeight="1" x14ac:dyDescent="0.2">
      <c r="B67" s="2" t="s">
        <v>534</v>
      </c>
      <c r="L67" s="37"/>
      <c r="M67" s="25">
        <f t="shared" si="25"/>
        <v>0</v>
      </c>
      <c r="N67" s="38"/>
      <c r="O67" s="38"/>
      <c r="P67" s="25">
        <f t="shared" si="26"/>
        <v>0</v>
      </c>
      <c r="Q67" s="38"/>
      <c r="R67" s="25">
        <f t="shared" si="0"/>
        <v>0</v>
      </c>
      <c r="S67" s="25" t="e">
        <f t="shared" si="27"/>
        <v>#DIV/0!</v>
      </c>
      <c r="T67" s="39"/>
      <c r="U67" s="25">
        <f t="shared" si="1"/>
        <v>0</v>
      </c>
      <c r="V67" s="25">
        <f t="shared" si="28"/>
        <v>0</v>
      </c>
      <c r="W67" s="25" t="e">
        <f t="shared" si="24"/>
        <v>#DIV/0!</v>
      </c>
      <c r="X67" s="39"/>
      <c r="Y67" s="25" t="e">
        <f t="shared" si="2"/>
        <v>#DIV/0!</v>
      </c>
      <c r="Z67" s="39"/>
      <c r="AA67" s="25">
        <f t="shared" si="3"/>
        <v>0</v>
      </c>
      <c r="AB67" s="25">
        <f t="shared" si="4"/>
        <v>0</v>
      </c>
      <c r="AC67" s="25" t="str">
        <f t="shared" si="37"/>
        <v>N/A</v>
      </c>
      <c r="AD67" s="25">
        <f t="shared" si="38"/>
        <v>0</v>
      </c>
      <c r="AE67" s="25">
        <f t="shared" si="30"/>
        <v>0</v>
      </c>
      <c r="AF67" s="39"/>
      <c r="AG67" s="25" t="e">
        <f t="shared" si="5"/>
        <v>#DIV/0!</v>
      </c>
      <c r="AH67" s="39"/>
      <c r="AI67" s="25" t="e">
        <f t="shared" si="6"/>
        <v>#NUM!</v>
      </c>
      <c r="AJ67" s="36" t="str">
        <f t="shared" si="31"/>
        <v>N/A</v>
      </c>
      <c r="AK67" s="25" t="e">
        <f t="shared" si="7"/>
        <v>#DIV/0!</v>
      </c>
      <c r="AL67" s="25" t="e">
        <f t="shared" si="8"/>
        <v>#NUM!</v>
      </c>
      <c r="AM67" s="25" t="e">
        <f t="shared" si="9"/>
        <v>#DIV/0!</v>
      </c>
      <c r="AN67" s="25" t="e">
        <f t="shared" si="10"/>
        <v>#NUM!</v>
      </c>
      <c r="AO67" s="25" t="e">
        <f t="shared" si="11"/>
        <v>#NUM!</v>
      </c>
      <c r="AP67" s="25" t="e">
        <f t="shared" si="12"/>
        <v>#DIV/0!</v>
      </c>
      <c r="AQ67" s="38"/>
      <c r="AR67" s="25" t="e">
        <f t="shared" si="13"/>
        <v>#NUM!</v>
      </c>
      <c r="AS67" s="39"/>
      <c r="AT67" s="25" t="e">
        <f t="shared" si="42"/>
        <v>#DIV/0!</v>
      </c>
      <c r="AU67" s="25" t="e">
        <f t="shared" si="43"/>
        <v>#DIV/0!</v>
      </c>
      <c r="AV67" s="25" t="e">
        <f t="shared" si="16"/>
        <v>#DIV/0!</v>
      </c>
      <c r="AW67" s="25" t="e">
        <f t="shared" si="17"/>
        <v>#DIV/0!</v>
      </c>
      <c r="AX67" s="36" t="e">
        <f t="shared" si="18"/>
        <v>#DIV/0!</v>
      </c>
      <c r="AY67" s="25" t="e">
        <f t="shared" si="32"/>
        <v>#DIV/0!</v>
      </c>
      <c r="AZ67" s="25" t="e">
        <f t="shared" si="33"/>
        <v>#DIV/0!</v>
      </c>
      <c r="BA67" s="25" t="e">
        <f t="shared" si="34"/>
        <v>#DIV/0!</v>
      </c>
      <c r="BB67" s="25" t="e">
        <f t="shared" si="19"/>
        <v>#DIV/0!</v>
      </c>
      <c r="BC67" s="25">
        <f t="shared" si="20"/>
        <v>0</v>
      </c>
      <c r="BD67" s="25">
        <f t="shared" si="35"/>
        <v>0</v>
      </c>
      <c r="BE67" s="33" t="e">
        <f t="shared" si="36"/>
        <v>#DIV/0!</v>
      </c>
      <c r="BF67" s="25" t="e">
        <f t="shared" si="21"/>
        <v>#NUM!</v>
      </c>
      <c r="BG67" s="5"/>
      <c r="BH67" s="39"/>
      <c r="BI67" s="25" t="e">
        <f t="shared" si="22"/>
        <v>#DIV/0!</v>
      </c>
      <c r="BJ67" s="33">
        <f t="shared" si="23"/>
        <v>0</v>
      </c>
    </row>
    <row r="68" spans="2:62" ht="15.75" customHeight="1" x14ac:dyDescent="0.2">
      <c r="B68" s="3" t="s">
        <v>535</v>
      </c>
      <c r="L68" s="40"/>
      <c r="M68" s="23">
        <f t="shared" si="25"/>
        <v>0</v>
      </c>
      <c r="N68" s="34"/>
      <c r="O68" s="34"/>
      <c r="P68" s="23">
        <f t="shared" si="26"/>
        <v>0</v>
      </c>
      <c r="Q68" s="34"/>
      <c r="R68" s="23">
        <f t="shared" si="0"/>
        <v>0</v>
      </c>
      <c r="S68" s="23" t="e">
        <f t="shared" si="27"/>
        <v>#DIV/0!</v>
      </c>
      <c r="T68" s="35"/>
      <c r="U68" s="23">
        <f t="shared" si="1"/>
        <v>0</v>
      </c>
      <c r="V68" s="23">
        <f t="shared" si="28"/>
        <v>0</v>
      </c>
      <c r="W68" s="23" t="e">
        <f t="shared" si="24"/>
        <v>#DIV/0!</v>
      </c>
      <c r="X68" s="35"/>
      <c r="Y68" s="23" t="e">
        <f t="shared" si="2"/>
        <v>#DIV/0!</v>
      </c>
      <c r="Z68" s="35"/>
      <c r="AA68" s="23">
        <f t="shared" si="3"/>
        <v>0</v>
      </c>
      <c r="AB68" s="23">
        <f t="shared" si="4"/>
        <v>0</v>
      </c>
      <c r="AC68" s="23" t="str">
        <f t="shared" si="37"/>
        <v>N/A</v>
      </c>
      <c r="AD68" s="23">
        <f t="shared" si="38"/>
        <v>0</v>
      </c>
      <c r="AE68" s="23">
        <f t="shared" si="30"/>
        <v>0</v>
      </c>
      <c r="AF68" s="35"/>
      <c r="AG68" s="23" t="e">
        <f t="shared" si="5"/>
        <v>#DIV/0!</v>
      </c>
      <c r="AH68" s="35"/>
      <c r="AI68" s="23" t="e">
        <f t="shared" si="6"/>
        <v>#NUM!</v>
      </c>
      <c r="AJ68" s="36" t="str">
        <f t="shared" si="31"/>
        <v>N/A</v>
      </c>
      <c r="AK68" s="23" t="e">
        <f t="shared" si="7"/>
        <v>#DIV/0!</v>
      </c>
      <c r="AL68" s="23" t="e">
        <f t="shared" si="8"/>
        <v>#NUM!</v>
      </c>
      <c r="AM68" s="23" t="e">
        <f t="shared" si="9"/>
        <v>#DIV/0!</v>
      </c>
      <c r="AN68" s="23" t="e">
        <f t="shared" si="10"/>
        <v>#NUM!</v>
      </c>
      <c r="AO68" s="23" t="e">
        <f t="shared" si="11"/>
        <v>#NUM!</v>
      </c>
      <c r="AP68" s="23" t="e">
        <f t="shared" si="12"/>
        <v>#DIV/0!</v>
      </c>
      <c r="AQ68" s="34"/>
      <c r="AR68" s="23" t="e">
        <f t="shared" si="13"/>
        <v>#NUM!</v>
      </c>
      <c r="AS68" s="35"/>
      <c r="AT68" s="23" t="e">
        <f t="shared" si="42"/>
        <v>#DIV/0!</v>
      </c>
      <c r="AU68" s="23" t="e">
        <f t="shared" si="43"/>
        <v>#DIV/0!</v>
      </c>
      <c r="AV68" s="23" t="e">
        <f t="shared" si="16"/>
        <v>#DIV/0!</v>
      </c>
      <c r="AW68" s="23" t="e">
        <f t="shared" si="17"/>
        <v>#DIV/0!</v>
      </c>
      <c r="AX68" s="36" t="e">
        <f t="shared" si="18"/>
        <v>#DIV/0!</v>
      </c>
      <c r="AY68" s="23" t="e">
        <f t="shared" si="32"/>
        <v>#DIV/0!</v>
      </c>
      <c r="AZ68" s="23" t="e">
        <f t="shared" si="33"/>
        <v>#DIV/0!</v>
      </c>
      <c r="BA68" s="23" t="e">
        <f t="shared" si="34"/>
        <v>#DIV/0!</v>
      </c>
      <c r="BB68" s="23" t="e">
        <f t="shared" si="19"/>
        <v>#DIV/0!</v>
      </c>
      <c r="BC68" s="23">
        <f t="shared" si="20"/>
        <v>0</v>
      </c>
      <c r="BD68" s="23">
        <f t="shared" si="35"/>
        <v>0</v>
      </c>
      <c r="BE68" s="32" t="e">
        <f t="shared" si="36"/>
        <v>#DIV/0!</v>
      </c>
      <c r="BF68" s="23" t="e">
        <f t="shared" si="21"/>
        <v>#NUM!</v>
      </c>
      <c r="BG68" s="4"/>
      <c r="BH68" s="35"/>
      <c r="BI68" s="23" t="e">
        <f t="shared" si="22"/>
        <v>#DIV/0!</v>
      </c>
      <c r="BJ68" s="32">
        <f t="shared" si="23"/>
        <v>0</v>
      </c>
    </row>
    <row r="69" spans="2:62" ht="15.75" customHeight="1" x14ac:dyDescent="0.2">
      <c r="B69" s="2" t="s">
        <v>536</v>
      </c>
      <c r="L69" s="37"/>
      <c r="M69" s="25">
        <f t="shared" si="25"/>
        <v>0</v>
      </c>
      <c r="N69" s="38"/>
      <c r="O69" s="38"/>
      <c r="P69" s="25">
        <f t="shared" si="26"/>
        <v>0</v>
      </c>
      <c r="Q69" s="38"/>
      <c r="R69" s="25">
        <f t="shared" si="0"/>
        <v>0</v>
      </c>
      <c r="S69" s="25" t="e">
        <f t="shared" si="27"/>
        <v>#DIV/0!</v>
      </c>
      <c r="T69" s="39"/>
      <c r="U69" s="25">
        <f t="shared" si="1"/>
        <v>0</v>
      </c>
      <c r="V69" s="25">
        <f t="shared" si="28"/>
        <v>0</v>
      </c>
      <c r="W69" s="25" t="e">
        <f t="shared" si="24"/>
        <v>#DIV/0!</v>
      </c>
      <c r="X69" s="39"/>
      <c r="Y69" s="25" t="e">
        <f t="shared" si="2"/>
        <v>#DIV/0!</v>
      </c>
      <c r="Z69" s="39"/>
      <c r="AA69" s="25">
        <f t="shared" si="3"/>
        <v>0</v>
      </c>
      <c r="AB69" s="25">
        <f t="shared" si="4"/>
        <v>0</v>
      </c>
      <c r="AC69" s="25" t="str">
        <f t="shared" si="37"/>
        <v>N/A</v>
      </c>
      <c r="AD69" s="25">
        <f t="shared" si="38"/>
        <v>0</v>
      </c>
      <c r="AE69" s="25">
        <f t="shared" si="30"/>
        <v>0</v>
      </c>
      <c r="AF69" s="39"/>
      <c r="AG69" s="25" t="e">
        <f t="shared" si="5"/>
        <v>#DIV/0!</v>
      </c>
      <c r="AH69" s="39"/>
      <c r="AI69" s="25" t="e">
        <f t="shared" si="6"/>
        <v>#NUM!</v>
      </c>
      <c r="AJ69" s="36" t="str">
        <f t="shared" si="31"/>
        <v>N/A</v>
      </c>
      <c r="AK69" s="25" t="e">
        <f t="shared" si="7"/>
        <v>#DIV/0!</v>
      </c>
      <c r="AL69" s="25" t="e">
        <f t="shared" si="8"/>
        <v>#NUM!</v>
      </c>
      <c r="AM69" s="25" t="e">
        <f t="shared" si="9"/>
        <v>#DIV/0!</v>
      </c>
      <c r="AN69" s="25" t="e">
        <f t="shared" si="10"/>
        <v>#NUM!</v>
      </c>
      <c r="AO69" s="25" t="e">
        <f t="shared" si="11"/>
        <v>#NUM!</v>
      </c>
      <c r="AP69" s="25" t="e">
        <f t="shared" si="12"/>
        <v>#DIV/0!</v>
      </c>
      <c r="AQ69" s="38"/>
      <c r="AR69" s="25" t="e">
        <f t="shared" si="13"/>
        <v>#NUM!</v>
      </c>
      <c r="AS69" s="39"/>
      <c r="AT69" s="25" t="e">
        <f t="shared" si="42"/>
        <v>#DIV/0!</v>
      </c>
      <c r="AU69" s="25" t="e">
        <f t="shared" si="43"/>
        <v>#DIV/0!</v>
      </c>
      <c r="AV69" s="25" t="e">
        <f t="shared" si="16"/>
        <v>#DIV/0!</v>
      </c>
      <c r="AW69" s="25" t="e">
        <f t="shared" si="17"/>
        <v>#DIV/0!</v>
      </c>
      <c r="AX69" s="36" t="e">
        <f t="shared" si="18"/>
        <v>#DIV/0!</v>
      </c>
      <c r="AY69" s="25" t="e">
        <f t="shared" si="32"/>
        <v>#DIV/0!</v>
      </c>
      <c r="AZ69" s="25" t="e">
        <f t="shared" si="33"/>
        <v>#DIV/0!</v>
      </c>
      <c r="BA69" s="25" t="e">
        <f t="shared" si="34"/>
        <v>#DIV/0!</v>
      </c>
      <c r="BB69" s="25" t="e">
        <f t="shared" si="19"/>
        <v>#DIV/0!</v>
      </c>
      <c r="BC69" s="25">
        <f t="shared" si="20"/>
        <v>0</v>
      </c>
      <c r="BD69" s="25">
        <f t="shared" si="35"/>
        <v>0</v>
      </c>
      <c r="BE69" s="33" t="e">
        <f t="shared" si="36"/>
        <v>#DIV/0!</v>
      </c>
      <c r="BF69" s="25" t="e">
        <f t="shared" si="21"/>
        <v>#NUM!</v>
      </c>
      <c r="BG69" s="5"/>
      <c r="BH69" s="39"/>
      <c r="BI69" s="25" t="e">
        <f t="shared" si="22"/>
        <v>#DIV/0!</v>
      </c>
      <c r="BJ69" s="33">
        <f t="shared" si="23"/>
        <v>0</v>
      </c>
    </row>
    <row r="70" spans="2:62" ht="15.75" customHeight="1" x14ac:dyDescent="0.2">
      <c r="B70" s="3" t="s">
        <v>537</v>
      </c>
      <c r="L70" s="40"/>
      <c r="M70" s="23">
        <f t="shared" si="25"/>
        <v>0</v>
      </c>
      <c r="N70" s="34"/>
      <c r="O70" s="34"/>
      <c r="P70" s="23">
        <f t="shared" si="26"/>
        <v>0</v>
      </c>
      <c r="Q70" s="34"/>
      <c r="R70" s="23">
        <f t="shared" si="0"/>
        <v>0</v>
      </c>
      <c r="S70" s="23" t="e">
        <f t="shared" si="27"/>
        <v>#DIV/0!</v>
      </c>
      <c r="T70" s="35"/>
      <c r="U70" s="23">
        <f t="shared" si="1"/>
        <v>0</v>
      </c>
      <c r="V70" s="23">
        <f t="shared" si="28"/>
        <v>0</v>
      </c>
      <c r="W70" s="23" t="e">
        <f t="shared" si="24"/>
        <v>#DIV/0!</v>
      </c>
      <c r="X70" s="35"/>
      <c r="Y70" s="23" t="e">
        <f t="shared" si="2"/>
        <v>#DIV/0!</v>
      </c>
      <c r="Z70" s="35"/>
      <c r="AA70" s="23">
        <f t="shared" si="3"/>
        <v>0</v>
      </c>
      <c r="AB70" s="23">
        <f t="shared" si="4"/>
        <v>0</v>
      </c>
      <c r="AC70" s="23" t="str">
        <f t="shared" si="37"/>
        <v>N/A</v>
      </c>
      <c r="AD70" s="23">
        <f t="shared" si="38"/>
        <v>0</v>
      </c>
      <c r="AE70" s="23">
        <f t="shared" si="30"/>
        <v>0</v>
      </c>
      <c r="AF70" s="35"/>
      <c r="AG70" s="23" t="e">
        <f t="shared" si="5"/>
        <v>#DIV/0!</v>
      </c>
      <c r="AH70" s="35"/>
      <c r="AI70" s="23" t="e">
        <f t="shared" si="6"/>
        <v>#NUM!</v>
      </c>
      <c r="AJ70" s="36" t="str">
        <f t="shared" si="31"/>
        <v>N/A</v>
      </c>
      <c r="AK70" s="23" t="e">
        <f t="shared" si="7"/>
        <v>#DIV/0!</v>
      </c>
      <c r="AL70" s="23" t="e">
        <f t="shared" si="8"/>
        <v>#NUM!</v>
      </c>
      <c r="AM70" s="23" t="e">
        <f t="shared" si="9"/>
        <v>#DIV/0!</v>
      </c>
      <c r="AN70" s="23" t="e">
        <f t="shared" si="10"/>
        <v>#NUM!</v>
      </c>
      <c r="AO70" s="23" t="e">
        <f t="shared" si="11"/>
        <v>#NUM!</v>
      </c>
      <c r="AP70" s="23" t="e">
        <f t="shared" si="12"/>
        <v>#DIV/0!</v>
      </c>
      <c r="AQ70" s="34"/>
      <c r="AR70" s="23" t="e">
        <f t="shared" si="13"/>
        <v>#NUM!</v>
      </c>
      <c r="AS70" s="35"/>
      <c r="AT70" s="23" t="e">
        <f t="shared" ref="AT70:AT101" si="44">(L70*5.97*10^24)*(1-(O70+N70))*AS70*((2.92/10^5)*(4.64/10^7)*EXP(-0.495*$H$5)+(2.64/10^5)*(1.55/10^7)*EXP(-0.0499*$H$5)+(5.69/10^4)*(1.64/10^8)*EXP(-0.99*$H$5)+(9.46/10^5)*(6.24/10^8)*EXP(-0.154*$H$5))/(4*PI()*(IF(Q70&gt;0,Q70,P70)*6371000)^2)</f>
        <v>#DIV/0!</v>
      </c>
      <c r="AU70" s="23" t="e">
        <f t="shared" ref="AU70:AU101" si="45">(5.97*10^24)*L70*(1.2/10^11)*EXP(-0.3391*$H$5)/(4*PI()*(IF(Q70&gt;0,Q70,P70)*6371000)^2)</f>
        <v>#DIV/0!</v>
      </c>
      <c r="AV70" s="23" t="e">
        <f t="shared" si="16"/>
        <v>#DIV/0!</v>
      </c>
      <c r="AW70" s="23" t="e">
        <f t="shared" si="17"/>
        <v>#DIV/0!</v>
      </c>
      <c r="AX70" s="36" t="e">
        <f t="shared" si="18"/>
        <v>#DIV/0!</v>
      </c>
      <c r="AY70" s="23" t="e">
        <f t="shared" si="32"/>
        <v>#DIV/0!</v>
      </c>
      <c r="AZ70" s="23" t="e">
        <f t="shared" si="33"/>
        <v>#DIV/0!</v>
      </c>
      <c r="BA70" s="23" t="e">
        <f t="shared" si="34"/>
        <v>#DIV/0!</v>
      </c>
      <c r="BB70" s="23" t="e">
        <f t="shared" si="19"/>
        <v>#DIV/0!</v>
      </c>
      <c r="BC70" s="23">
        <f t="shared" si="20"/>
        <v>0</v>
      </c>
      <c r="BD70" s="23">
        <f t="shared" si="35"/>
        <v>0</v>
      </c>
      <c r="BE70" s="32" t="e">
        <f t="shared" si="36"/>
        <v>#DIV/0!</v>
      </c>
      <c r="BF70" s="23" t="e">
        <f t="shared" si="21"/>
        <v>#NUM!</v>
      </c>
      <c r="BG70" s="4"/>
      <c r="BH70" s="35"/>
      <c r="BI70" s="23" t="e">
        <f t="shared" si="22"/>
        <v>#DIV/0!</v>
      </c>
      <c r="BJ70" s="32">
        <f t="shared" si="23"/>
        <v>0</v>
      </c>
    </row>
    <row r="71" spans="2:62" ht="15.75" customHeight="1" x14ac:dyDescent="0.2">
      <c r="B71" s="2" t="s">
        <v>538</v>
      </c>
      <c r="L71" s="37"/>
      <c r="M71" s="25">
        <f t="shared" si="25"/>
        <v>0</v>
      </c>
      <c r="N71" s="38"/>
      <c r="O71" s="38"/>
      <c r="P71" s="25">
        <f t="shared" si="26"/>
        <v>0</v>
      </c>
      <c r="Q71" s="38"/>
      <c r="R71" s="25">
        <f t="shared" si="0"/>
        <v>0</v>
      </c>
      <c r="S71" s="25" t="e">
        <f t="shared" si="27"/>
        <v>#DIV/0!</v>
      </c>
      <c r="T71" s="39"/>
      <c r="U71" s="25">
        <f t="shared" si="1"/>
        <v>0</v>
      </c>
      <c r="V71" s="25">
        <f t="shared" si="28"/>
        <v>0</v>
      </c>
      <c r="W71" s="25" t="e">
        <f t="shared" si="24"/>
        <v>#DIV/0!</v>
      </c>
      <c r="X71" s="39"/>
      <c r="Y71" s="25" t="e">
        <f t="shared" si="2"/>
        <v>#DIV/0!</v>
      </c>
      <c r="Z71" s="39"/>
      <c r="AA71" s="25">
        <f t="shared" si="3"/>
        <v>0</v>
      </c>
      <c r="AB71" s="25">
        <f t="shared" si="4"/>
        <v>0</v>
      </c>
      <c r="AC71" s="25" t="str">
        <f t="shared" si="37"/>
        <v>N/A</v>
      </c>
      <c r="AD71" s="25">
        <f t="shared" si="38"/>
        <v>0</v>
      </c>
      <c r="AE71" s="25">
        <f t="shared" si="30"/>
        <v>0</v>
      </c>
      <c r="AF71" s="39"/>
      <c r="AG71" s="25" t="e">
        <f t="shared" si="5"/>
        <v>#DIV/0!</v>
      </c>
      <c r="AH71" s="39"/>
      <c r="AI71" s="25" t="e">
        <f t="shared" si="6"/>
        <v>#NUM!</v>
      </c>
      <c r="AJ71" s="36" t="str">
        <f t="shared" si="31"/>
        <v>N/A</v>
      </c>
      <c r="AK71" s="25" t="e">
        <f t="shared" si="7"/>
        <v>#DIV/0!</v>
      </c>
      <c r="AL71" s="25" t="e">
        <f t="shared" si="8"/>
        <v>#NUM!</v>
      </c>
      <c r="AM71" s="25" t="e">
        <f t="shared" si="9"/>
        <v>#DIV/0!</v>
      </c>
      <c r="AN71" s="25" t="e">
        <f t="shared" si="10"/>
        <v>#NUM!</v>
      </c>
      <c r="AO71" s="25" t="e">
        <f t="shared" si="11"/>
        <v>#NUM!</v>
      </c>
      <c r="AP71" s="25" t="e">
        <f t="shared" si="12"/>
        <v>#DIV/0!</v>
      </c>
      <c r="AQ71" s="38"/>
      <c r="AR71" s="25" t="e">
        <f t="shared" si="13"/>
        <v>#NUM!</v>
      </c>
      <c r="AS71" s="39"/>
      <c r="AT71" s="25" t="e">
        <f t="shared" si="44"/>
        <v>#DIV/0!</v>
      </c>
      <c r="AU71" s="25" t="e">
        <f t="shared" si="45"/>
        <v>#DIV/0!</v>
      </c>
      <c r="AV71" s="25" t="e">
        <f t="shared" si="16"/>
        <v>#DIV/0!</v>
      </c>
      <c r="AW71" s="25" t="e">
        <f t="shared" si="17"/>
        <v>#DIV/0!</v>
      </c>
      <c r="AX71" s="36" t="e">
        <f t="shared" si="18"/>
        <v>#DIV/0!</v>
      </c>
      <c r="AY71" s="25" t="e">
        <f t="shared" si="32"/>
        <v>#DIV/0!</v>
      </c>
      <c r="AZ71" s="25" t="e">
        <f t="shared" si="33"/>
        <v>#DIV/0!</v>
      </c>
      <c r="BA71" s="25" t="e">
        <f t="shared" si="34"/>
        <v>#DIV/0!</v>
      </c>
      <c r="BB71" s="25" t="e">
        <f t="shared" si="19"/>
        <v>#DIV/0!</v>
      </c>
      <c r="BC71" s="25">
        <f t="shared" si="20"/>
        <v>0</v>
      </c>
      <c r="BD71" s="25">
        <f t="shared" si="35"/>
        <v>0</v>
      </c>
      <c r="BE71" s="33" t="e">
        <f t="shared" si="36"/>
        <v>#DIV/0!</v>
      </c>
      <c r="BF71" s="25" t="e">
        <f t="shared" si="21"/>
        <v>#NUM!</v>
      </c>
      <c r="BG71" s="5"/>
      <c r="BH71" s="39"/>
      <c r="BI71" s="25" t="e">
        <f t="shared" si="22"/>
        <v>#DIV/0!</v>
      </c>
      <c r="BJ71" s="33">
        <f t="shared" si="23"/>
        <v>0</v>
      </c>
    </row>
    <row r="72" spans="2:62" ht="15.75" customHeight="1" x14ac:dyDescent="0.2">
      <c r="B72" s="3" t="s">
        <v>539</v>
      </c>
      <c r="L72" s="40"/>
      <c r="M72" s="23">
        <f t="shared" si="25"/>
        <v>0</v>
      </c>
      <c r="N72" s="34"/>
      <c r="O72" s="34"/>
      <c r="P72" s="23">
        <f t="shared" si="26"/>
        <v>0</v>
      </c>
      <c r="Q72" s="34"/>
      <c r="R72" s="23">
        <f t="shared" si="0"/>
        <v>0</v>
      </c>
      <c r="S72" s="23" t="e">
        <f t="shared" si="27"/>
        <v>#DIV/0!</v>
      </c>
      <c r="T72" s="35"/>
      <c r="U72" s="23">
        <f t="shared" si="1"/>
        <v>0</v>
      </c>
      <c r="V72" s="23">
        <f t="shared" si="28"/>
        <v>0</v>
      </c>
      <c r="W72" s="23" t="e">
        <f t="shared" si="24"/>
        <v>#DIV/0!</v>
      </c>
      <c r="X72" s="35"/>
      <c r="Y72" s="23" t="e">
        <f t="shared" si="2"/>
        <v>#DIV/0!</v>
      </c>
      <c r="Z72" s="35"/>
      <c r="AA72" s="23">
        <f t="shared" si="3"/>
        <v>0</v>
      </c>
      <c r="AB72" s="23">
        <f t="shared" si="4"/>
        <v>0</v>
      </c>
      <c r="AC72" s="23" t="str">
        <f t="shared" si="37"/>
        <v>N/A</v>
      </c>
      <c r="AD72" s="23">
        <f t="shared" si="38"/>
        <v>0</v>
      </c>
      <c r="AE72" s="23">
        <f t="shared" si="30"/>
        <v>0</v>
      </c>
      <c r="AF72" s="35"/>
      <c r="AG72" s="23" t="e">
        <f t="shared" si="5"/>
        <v>#DIV/0!</v>
      </c>
      <c r="AH72" s="35"/>
      <c r="AI72" s="23" t="e">
        <f t="shared" si="6"/>
        <v>#NUM!</v>
      </c>
      <c r="AJ72" s="36" t="str">
        <f t="shared" si="31"/>
        <v>N/A</v>
      </c>
      <c r="AK72" s="23" t="e">
        <f t="shared" si="7"/>
        <v>#DIV/0!</v>
      </c>
      <c r="AL72" s="23" t="e">
        <f t="shared" si="8"/>
        <v>#NUM!</v>
      </c>
      <c r="AM72" s="23" t="e">
        <f t="shared" si="9"/>
        <v>#DIV/0!</v>
      </c>
      <c r="AN72" s="23" t="e">
        <f t="shared" si="10"/>
        <v>#NUM!</v>
      </c>
      <c r="AO72" s="23" t="e">
        <f t="shared" si="11"/>
        <v>#NUM!</v>
      </c>
      <c r="AP72" s="23" t="e">
        <f t="shared" si="12"/>
        <v>#DIV/0!</v>
      </c>
      <c r="AQ72" s="34"/>
      <c r="AR72" s="23" t="e">
        <f t="shared" si="13"/>
        <v>#NUM!</v>
      </c>
      <c r="AS72" s="35"/>
      <c r="AT72" s="23" t="e">
        <f t="shared" si="44"/>
        <v>#DIV/0!</v>
      </c>
      <c r="AU72" s="23" t="e">
        <f t="shared" si="45"/>
        <v>#DIV/0!</v>
      </c>
      <c r="AV72" s="23" t="e">
        <f t="shared" si="16"/>
        <v>#DIV/0!</v>
      </c>
      <c r="AW72" s="23" t="e">
        <f t="shared" si="17"/>
        <v>#DIV/0!</v>
      </c>
      <c r="AX72" s="36" t="e">
        <f t="shared" si="18"/>
        <v>#DIV/0!</v>
      </c>
      <c r="AY72" s="23" t="e">
        <f t="shared" si="32"/>
        <v>#DIV/0!</v>
      </c>
      <c r="AZ72" s="23" t="e">
        <f t="shared" si="33"/>
        <v>#DIV/0!</v>
      </c>
      <c r="BA72" s="23" t="e">
        <f t="shared" si="34"/>
        <v>#DIV/0!</v>
      </c>
      <c r="BB72" s="23" t="e">
        <f t="shared" si="19"/>
        <v>#DIV/0!</v>
      </c>
      <c r="BC72" s="23">
        <f t="shared" si="20"/>
        <v>0</v>
      </c>
      <c r="BD72" s="23">
        <f t="shared" si="35"/>
        <v>0</v>
      </c>
      <c r="BE72" s="32" t="e">
        <f t="shared" si="36"/>
        <v>#DIV/0!</v>
      </c>
      <c r="BF72" s="23" t="e">
        <f t="shared" si="21"/>
        <v>#NUM!</v>
      </c>
      <c r="BG72" s="4"/>
      <c r="BH72" s="35"/>
      <c r="BI72" s="23" t="e">
        <f t="shared" si="22"/>
        <v>#DIV/0!</v>
      </c>
      <c r="BJ72" s="32">
        <f t="shared" si="23"/>
        <v>0</v>
      </c>
    </row>
    <row r="73" spans="2:62" ht="15.75" customHeight="1" x14ac:dyDescent="0.2">
      <c r="B73" s="2" t="s">
        <v>540</v>
      </c>
      <c r="L73" s="37"/>
      <c r="M73" s="25">
        <f t="shared" si="25"/>
        <v>0</v>
      </c>
      <c r="N73" s="38"/>
      <c r="O73" s="38"/>
      <c r="P73" s="25">
        <f t="shared" si="26"/>
        <v>0</v>
      </c>
      <c r="Q73" s="38"/>
      <c r="R73" s="25">
        <f t="shared" si="0"/>
        <v>0</v>
      </c>
      <c r="S73" s="25" t="e">
        <f t="shared" si="27"/>
        <v>#DIV/0!</v>
      </c>
      <c r="T73" s="39"/>
      <c r="U73" s="25">
        <f t="shared" si="1"/>
        <v>0</v>
      </c>
      <c r="V73" s="25">
        <f t="shared" si="28"/>
        <v>0</v>
      </c>
      <c r="W73" s="25" t="e">
        <f t="shared" si="24"/>
        <v>#DIV/0!</v>
      </c>
      <c r="X73" s="39"/>
      <c r="Y73" s="25" t="e">
        <f t="shared" si="2"/>
        <v>#DIV/0!</v>
      </c>
      <c r="Z73" s="39"/>
      <c r="AA73" s="25">
        <f t="shared" si="3"/>
        <v>0</v>
      </c>
      <c r="AB73" s="25">
        <f t="shared" si="4"/>
        <v>0</v>
      </c>
      <c r="AC73" s="25" t="str">
        <f t="shared" si="37"/>
        <v>N/A</v>
      </c>
      <c r="AD73" s="25">
        <f t="shared" si="38"/>
        <v>0</v>
      </c>
      <c r="AE73" s="25">
        <f t="shared" si="30"/>
        <v>0</v>
      </c>
      <c r="AF73" s="39"/>
      <c r="AG73" s="25" t="e">
        <f t="shared" si="5"/>
        <v>#DIV/0!</v>
      </c>
      <c r="AH73" s="39"/>
      <c r="AI73" s="25" t="e">
        <f t="shared" si="6"/>
        <v>#NUM!</v>
      </c>
      <c r="AJ73" s="36" t="str">
        <f t="shared" si="31"/>
        <v>N/A</v>
      </c>
      <c r="AK73" s="25" t="e">
        <f t="shared" si="7"/>
        <v>#DIV/0!</v>
      </c>
      <c r="AL73" s="25" t="e">
        <f t="shared" si="8"/>
        <v>#NUM!</v>
      </c>
      <c r="AM73" s="25" t="e">
        <f t="shared" si="9"/>
        <v>#DIV/0!</v>
      </c>
      <c r="AN73" s="25" t="e">
        <f t="shared" si="10"/>
        <v>#NUM!</v>
      </c>
      <c r="AO73" s="25" t="e">
        <f t="shared" si="11"/>
        <v>#NUM!</v>
      </c>
      <c r="AP73" s="25" t="e">
        <f t="shared" si="12"/>
        <v>#DIV/0!</v>
      </c>
      <c r="AQ73" s="38"/>
      <c r="AR73" s="25" t="e">
        <f t="shared" si="13"/>
        <v>#NUM!</v>
      </c>
      <c r="AS73" s="39"/>
      <c r="AT73" s="25" t="e">
        <f t="shared" si="44"/>
        <v>#DIV/0!</v>
      </c>
      <c r="AU73" s="25" t="e">
        <f t="shared" si="45"/>
        <v>#DIV/0!</v>
      </c>
      <c r="AV73" s="25" t="e">
        <f t="shared" si="16"/>
        <v>#DIV/0!</v>
      </c>
      <c r="AW73" s="25" t="e">
        <f t="shared" si="17"/>
        <v>#DIV/0!</v>
      </c>
      <c r="AX73" s="36" t="e">
        <f t="shared" si="18"/>
        <v>#DIV/0!</v>
      </c>
      <c r="AY73" s="25" t="e">
        <f t="shared" si="32"/>
        <v>#DIV/0!</v>
      </c>
      <c r="AZ73" s="25" t="e">
        <f t="shared" si="33"/>
        <v>#DIV/0!</v>
      </c>
      <c r="BA73" s="25" t="e">
        <f t="shared" si="34"/>
        <v>#DIV/0!</v>
      </c>
      <c r="BB73" s="25" t="e">
        <f t="shared" si="19"/>
        <v>#DIV/0!</v>
      </c>
      <c r="BC73" s="25">
        <f t="shared" si="20"/>
        <v>0</v>
      </c>
      <c r="BD73" s="25">
        <f t="shared" si="35"/>
        <v>0</v>
      </c>
      <c r="BE73" s="33" t="e">
        <f t="shared" si="36"/>
        <v>#DIV/0!</v>
      </c>
      <c r="BF73" s="25" t="e">
        <f t="shared" si="21"/>
        <v>#NUM!</v>
      </c>
      <c r="BG73" s="5"/>
      <c r="BH73" s="39"/>
      <c r="BI73" s="25" t="e">
        <f t="shared" si="22"/>
        <v>#DIV/0!</v>
      </c>
      <c r="BJ73" s="33">
        <f t="shared" si="23"/>
        <v>0</v>
      </c>
    </row>
    <row r="74" spans="2:62" ht="15.75" customHeight="1" x14ac:dyDescent="0.2">
      <c r="B74" s="3" t="s">
        <v>541</v>
      </c>
      <c r="L74" s="40"/>
      <c r="M74" s="23">
        <f t="shared" si="25"/>
        <v>0</v>
      </c>
      <c r="N74" s="34"/>
      <c r="O74" s="34"/>
      <c r="P74" s="23">
        <f t="shared" si="26"/>
        <v>0</v>
      </c>
      <c r="Q74" s="34"/>
      <c r="R74" s="23">
        <f t="shared" si="0"/>
        <v>0</v>
      </c>
      <c r="S74" s="23" t="e">
        <f t="shared" si="27"/>
        <v>#DIV/0!</v>
      </c>
      <c r="T74" s="35"/>
      <c r="U74" s="23">
        <f t="shared" si="1"/>
        <v>0</v>
      </c>
      <c r="V74" s="23">
        <f t="shared" si="28"/>
        <v>0</v>
      </c>
      <c r="W74" s="23" t="e">
        <f t="shared" si="24"/>
        <v>#DIV/0!</v>
      </c>
      <c r="X74" s="35"/>
      <c r="Y74" s="23" t="e">
        <f t="shared" si="2"/>
        <v>#DIV/0!</v>
      </c>
      <c r="Z74" s="35"/>
      <c r="AA74" s="23">
        <f t="shared" si="3"/>
        <v>0</v>
      </c>
      <c r="AB74" s="23">
        <f t="shared" si="4"/>
        <v>0</v>
      </c>
      <c r="AC74" s="23" t="str">
        <f t="shared" si="37"/>
        <v>N/A</v>
      </c>
      <c r="AD74" s="23">
        <f t="shared" si="38"/>
        <v>0</v>
      </c>
      <c r="AE74" s="23">
        <f t="shared" si="30"/>
        <v>0</v>
      </c>
      <c r="AF74" s="35"/>
      <c r="AG74" s="23" t="e">
        <f t="shared" si="5"/>
        <v>#DIV/0!</v>
      </c>
      <c r="AH74" s="35"/>
      <c r="AI74" s="23" t="e">
        <f t="shared" si="6"/>
        <v>#NUM!</v>
      </c>
      <c r="AJ74" s="36" t="str">
        <f t="shared" si="31"/>
        <v>N/A</v>
      </c>
      <c r="AK74" s="23" t="e">
        <f t="shared" si="7"/>
        <v>#DIV/0!</v>
      </c>
      <c r="AL74" s="23" t="e">
        <f t="shared" si="8"/>
        <v>#NUM!</v>
      </c>
      <c r="AM74" s="23" t="e">
        <f t="shared" si="9"/>
        <v>#DIV/0!</v>
      </c>
      <c r="AN74" s="23" t="e">
        <f t="shared" si="10"/>
        <v>#NUM!</v>
      </c>
      <c r="AO74" s="23" t="e">
        <f t="shared" si="11"/>
        <v>#NUM!</v>
      </c>
      <c r="AP74" s="23" t="e">
        <f t="shared" si="12"/>
        <v>#DIV/0!</v>
      </c>
      <c r="AQ74" s="34"/>
      <c r="AR74" s="23" t="e">
        <f t="shared" si="13"/>
        <v>#NUM!</v>
      </c>
      <c r="AS74" s="35"/>
      <c r="AT74" s="23" t="e">
        <f t="shared" si="44"/>
        <v>#DIV/0!</v>
      </c>
      <c r="AU74" s="23" t="e">
        <f t="shared" si="45"/>
        <v>#DIV/0!</v>
      </c>
      <c r="AV74" s="23" t="e">
        <f t="shared" si="16"/>
        <v>#DIV/0!</v>
      </c>
      <c r="AW74" s="23" t="e">
        <f t="shared" si="17"/>
        <v>#DIV/0!</v>
      </c>
      <c r="AX74" s="36" t="e">
        <f t="shared" si="18"/>
        <v>#DIV/0!</v>
      </c>
      <c r="AY74" s="23" t="e">
        <f t="shared" si="32"/>
        <v>#DIV/0!</v>
      </c>
      <c r="AZ74" s="23" t="e">
        <f t="shared" si="33"/>
        <v>#DIV/0!</v>
      </c>
      <c r="BA74" s="23" t="e">
        <f t="shared" si="34"/>
        <v>#DIV/0!</v>
      </c>
      <c r="BB74" s="23" t="e">
        <f t="shared" si="19"/>
        <v>#DIV/0!</v>
      </c>
      <c r="BC74" s="23">
        <f t="shared" si="20"/>
        <v>0</v>
      </c>
      <c r="BD74" s="23">
        <f t="shared" si="35"/>
        <v>0</v>
      </c>
      <c r="BE74" s="32" t="e">
        <f t="shared" si="36"/>
        <v>#DIV/0!</v>
      </c>
      <c r="BF74" s="23" t="e">
        <f t="shared" si="21"/>
        <v>#NUM!</v>
      </c>
      <c r="BG74" s="4"/>
      <c r="BH74" s="35"/>
      <c r="BI74" s="23" t="e">
        <f t="shared" si="22"/>
        <v>#DIV/0!</v>
      </c>
      <c r="BJ74" s="32">
        <f t="shared" si="23"/>
        <v>0</v>
      </c>
    </row>
    <row r="75" spans="2:62" ht="15.75" customHeight="1" x14ac:dyDescent="0.2">
      <c r="B75" s="2" t="s">
        <v>542</v>
      </c>
      <c r="L75" s="37"/>
      <c r="M75" s="25">
        <f t="shared" si="25"/>
        <v>0</v>
      </c>
      <c r="N75" s="38"/>
      <c r="O75" s="38"/>
      <c r="P75" s="25">
        <f t="shared" si="26"/>
        <v>0</v>
      </c>
      <c r="Q75" s="38"/>
      <c r="R75" s="25">
        <f t="shared" si="0"/>
        <v>0</v>
      </c>
      <c r="S75" s="25" t="e">
        <f t="shared" si="27"/>
        <v>#DIV/0!</v>
      </c>
      <c r="T75" s="39"/>
      <c r="U75" s="25">
        <f t="shared" si="1"/>
        <v>0</v>
      </c>
      <c r="V75" s="25">
        <f t="shared" si="28"/>
        <v>0</v>
      </c>
      <c r="W75" s="25" t="e">
        <f t="shared" si="24"/>
        <v>#DIV/0!</v>
      </c>
      <c r="X75" s="39"/>
      <c r="Y75" s="25" t="e">
        <f t="shared" si="2"/>
        <v>#DIV/0!</v>
      </c>
      <c r="Z75" s="39"/>
      <c r="AA75" s="25">
        <f t="shared" si="3"/>
        <v>0</v>
      </c>
      <c r="AB75" s="25">
        <f t="shared" si="4"/>
        <v>0</v>
      </c>
      <c r="AC75" s="25" t="str">
        <f t="shared" si="37"/>
        <v>N/A</v>
      </c>
      <c r="AD75" s="25">
        <f t="shared" si="38"/>
        <v>0</v>
      </c>
      <c r="AE75" s="25">
        <f t="shared" si="30"/>
        <v>0</v>
      </c>
      <c r="AF75" s="39"/>
      <c r="AG75" s="25" t="e">
        <f t="shared" si="5"/>
        <v>#DIV/0!</v>
      </c>
      <c r="AH75" s="39"/>
      <c r="AI75" s="25" t="e">
        <f t="shared" si="6"/>
        <v>#NUM!</v>
      </c>
      <c r="AJ75" s="36" t="str">
        <f t="shared" si="31"/>
        <v>N/A</v>
      </c>
      <c r="AK75" s="25" t="e">
        <f t="shared" si="7"/>
        <v>#DIV/0!</v>
      </c>
      <c r="AL75" s="25" t="e">
        <f t="shared" si="8"/>
        <v>#NUM!</v>
      </c>
      <c r="AM75" s="25" t="e">
        <f t="shared" si="9"/>
        <v>#DIV/0!</v>
      </c>
      <c r="AN75" s="25" t="e">
        <f t="shared" si="10"/>
        <v>#NUM!</v>
      </c>
      <c r="AO75" s="25" t="e">
        <f t="shared" si="11"/>
        <v>#NUM!</v>
      </c>
      <c r="AP75" s="25" t="e">
        <f t="shared" si="12"/>
        <v>#DIV/0!</v>
      </c>
      <c r="AQ75" s="38"/>
      <c r="AR75" s="25" t="e">
        <f t="shared" si="13"/>
        <v>#NUM!</v>
      </c>
      <c r="AS75" s="39"/>
      <c r="AT75" s="25" t="e">
        <f t="shared" si="44"/>
        <v>#DIV/0!</v>
      </c>
      <c r="AU75" s="25" t="e">
        <f t="shared" si="45"/>
        <v>#DIV/0!</v>
      </c>
      <c r="AV75" s="25" t="e">
        <f t="shared" si="16"/>
        <v>#DIV/0!</v>
      </c>
      <c r="AW75" s="25" t="e">
        <f t="shared" si="17"/>
        <v>#DIV/0!</v>
      </c>
      <c r="AX75" s="36" t="e">
        <f t="shared" si="18"/>
        <v>#DIV/0!</v>
      </c>
      <c r="AY75" s="25" t="e">
        <f t="shared" si="32"/>
        <v>#DIV/0!</v>
      </c>
      <c r="AZ75" s="25" t="e">
        <f t="shared" si="33"/>
        <v>#DIV/0!</v>
      </c>
      <c r="BA75" s="25" t="e">
        <f t="shared" si="34"/>
        <v>#DIV/0!</v>
      </c>
      <c r="BB75" s="25" t="e">
        <f t="shared" si="19"/>
        <v>#DIV/0!</v>
      </c>
      <c r="BC75" s="25">
        <f t="shared" si="20"/>
        <v>0</v>
      </c>
      <c r="BD75" s="25">
        <f t="shared" si="35"/>
        <v>0</v>
      </c>
      <c r="BE75" s="33" t="e">
        <f t="shared" si="36"/>
        <v>#DIV/0!</v>
      </c>
      <c r="BF75" s="25" t="e">
        <f t="shared" si="21"/>
        <v>#NUM!</v>
      </c>
      <c r="BG75" s="5"/>
      <c r="BH75" s="39"/>
      <c r="BI75" s="25" t="e">
        <f t="shared" si="22"/>
        <v>#DIV/0!</v>
      </c>
      <c r="BJ75" s="33">
        <f t="shared" si="23"/>
        <v>0</v>
      </c>
    </row>
    <row r="76" spans="2:62" ht="15.75" customHeight="1" x14ac:dyDescent="0.2">
      <c r="B76" s="3" t="s">
        <v>543</v>
      </c>
      <c r="L76" s="40"/>
      <c r="M76" s="23">
        <f t="shared" si="25"/>
        <v>0</v>
      </c>
      <c r="N76" s="34"/>
      <c r="O76" s="34"/>
      <c r="P76" s="23">
        <f t="shared" si="26"/>
        <v>0</v>
      </c>
      <c r="Q76" s="34"/>
      <c r="R76" s="23">
        <f t="shared" si="0"/>
        <v>0</v>
      </c>
      <c r="S76" s="23" t="e">
        <f t="shared" si="27"/>
        <v>#DIV/0!</v>
      </c>
      <c r="T76" s="35"/>
      <c r="U76" s="23">
        <f t="shared" si="1"/>
        <v>0</v>
      </c>
      <c r="V76" s="23">
        <f t="shared" si="28"/>
        <v>0</v>
      </c>
      <c r="W76" s="23" t="e">
        <f t="shared" si="24"/>
        <v>#DIV/0!</v>
      </c>
      <c r="X76" s="35"/>
      <c r="Y76" s="23" t="e">
        <f t="shared" si="2"/>
        <v>#DIV/0!</v>
      </c>
      <c r="Z76" s="35"/>
      <c r="AA76" s="23">
        <f t="shared" si="3"/>
        <v>0</v>
      </c>
      <c r="AB76" s="23">
        <f t="shared" si="4"/>
        <v>0</v>
      </c>
      <c r="AC76" s="23" t="str">
        <f t="shared" si="37"/>
        <v>N/A</v>
      </c>
      <c r="AD76" s="23">
        <f t="shared" si="38"/>
        <v>0</v>
      </c>
      <c r="AE76" s="23">
        <f t="shared" si="30"/>
        <v>0</v>
      </c>
      <c r="AF76" s="35"/>
      <c r="AG76" s="23" t="e">
        <f t="shared" si="5"/>
        <v>#DIV/0!</v>
      </c>
      <c r="AH76" s="35"/>
      <c r="AI76" s="23" t="e">
        <f t="shared" si="6"/>
        <v>#NUM!</v>
      </c>
      <c r="AJ76" s="36" t="str">
        <f t="shared" si="31"/>
        <v>N/A</v>
      </c>
      <c r="AK76" s="23" t="e">
        <f t="shared" si="7"/>
        <v>#DIV/0!</v>
      </c>
      <c r="AL76" s="23" t="e">
        <f t="shared" si="8"/>
        <v>#NUM!</v>
      </c>
      <c r="AM76" s="23" t="e">
        <f t="shared" si="9"/>
        <v>#DIV/0!</v>
      </c>
      <c r="AN76" s="23" t="e">
        <f t="shared" si="10"/>
        <v>#NUM!</v>
      </c>
      <c r="AO76" s="23" t="e">
        <f t="shared" si="11"/>
        <v>#NUM!</v>
      </c>
      <c r="AP76" s="23" t="e">
        <f t="shared" si="12"/>
        <v>#DIV/0!</v>
      </c>
      <c r="AQ76" s="34"/>
      <c r="AR76" s="23" t="e">
        <f t="shared" si="13"/>
        <v>#NUM!</v>
      </c>
      <c r="AS76" s="35"/>
      <c r="AT76" s="23" t="e">
        <f t="shared" si="44"/>
        <v>#DIV/0!</v>
      </c>
      <c r="AU76" s="23" t="e">
        <f t="shared" si="45"/>
        <v>#DIV/0!</v>
      </c>
      <c r="AV76" s="23" t="e">
        <f t="shared" si="16"/>
        <v>#DIV/0!</v>
      </c>
      <c r="AW76" s="23" t="e">
        <f t="shared" si="17"/>
        <v>#DIV/0!</v>
      </c>
      <c r="AX76" s="36" t="e">
        <f t="shared" si="18"/>
        <v>#DIV/0!</v>
      </c>
      <c r="AY76" s="23" t="e">
        <f t="shared" si="32"/>
        <v>#DIV/0!</v>
      </c>
      <c r="AZ76" s="23" t="e">
        <f t="shared" si="33"/>
        <v>#DIV/0!</v>
      </c>
      <c r="BA76" s="23" t="e">
        <f t="shared" si="34"/>
        <v>#DIV/0!</v>
      </c>
      <c r="BB76" s="23" t="e">
        <f t="shared" si="19"/>
        <v>#DIV/0!</v>
      </c>
      <c r="BC76" s="23">
        <f t="shared" si="20"/>
        <v>0</v>
      </c>
      <c r="BD76" s="23">
        <f t="shared" si="35"/>
        <v>0</v>
      </c>
      <c r="BE76" s="32" t="e">
        <f t="shared" si="36"/>
        <v>#DIV/0!</v>
      </c>
      <c r="BF76" s="23" t="e">
        <f t="shared" si="21"/>
        <v>#NUM!</v>
      </c>
      <c r="BG76" s="4"/>
      <c r="BH76" s="35"/>
      <c r="BI76" s="23" t="e">
        <f t="shared" si="22"/>
        <v>#DIV/0!</v>
      </c>
      <c r="BJ76" s="32">
        <f t="shared" si="23"/>
        <v>0</v>
      </c>
    </row>
    <row r="77" spans="2:62" ht="15.75" customHeight="1" x14ac:dyDescent="0.2">
      <c r="B77" s="2" t="s">
        <v>544</v>
      </c>
      <c r="L77" s="37"/>
      <c r="M77" s="25">
        <f t="shared" si="25"/>
        <v>0</v>
      </c>
      <c r="N77" s="38"/>
      <c r="O77" s="38"/>
      <c r="P77" s="25">
        <f t="shared" si="26"/>
        <v>0</v>
      </c>
      <c r="Q77" s="38"/>
      <c r="R77" s="25">
        <f t="shared" si="0"/>
        <v>0</v>
      </c>
      <c r="S77" s="25" t="e">
        <f t="shared" si="27"/>
        <v>#DIV/0!</v>
      </c>
      <c r="T77" s="39"/>
      <c r="U77" s="25">
        <f t="shared" si="1"/>
        <v>0</v>
      </c>
      <c r="V77" s="25">
        <f t="shared" si="28"/>
        <v>0</v>
      </c>
      <c r="W77" s="25" t="e">
        <f t="shared" si="24"/>
        <v>#DIV/0!</v>
      </c>
      <c r="X77" s="39"/>
      <c r="Y77" s="25" t="e">
        <f t="shared" si="2"/>
        <v>#DIV/0!</v>
      </c>
      <c r="Z77" s="39"/>
      <c r="AA77" s="25">
        <f t="shared" si="3"/>
        <v>0</v>
      </c>
      <c r="AB77" s="25">
        <f t="shared" si="4"/>
        <v>0</v>
      </c>
      <c r="AC77" s="25" t="str">
        <f t="shared" si="37"/>
        <v>N/A</v>
      </c>
      <c r="AD77" s="25">
        <f t="shared" si="38"/>
        <v>0</v>
      </c>
      <c r="AE77" s="25">
        <f t="shared" si="30"/>
        <v>0</v>
      </c>
      <c r="AF77" s="39"/>
      <c r="AG77" s="25" t="e">
        <f t="shared" si="5"/>
        <v>#DIV/0!</v>
      </c>
      <c r="AH77" s="39"/>
      <c r="AI77" s="25" t="e">
        <f t="shared" si="6"/>
        <v>#NUM!</v>
      </c>
      <c r="AJ77" s="36" t="str">
        <f t="shared" si="31"/>
        <v>N/A</v>
      </c>
      <c r="AK77" s="25" t="e">
        <f t="shared" si="7"/>
        <v>#DIV/0!</v>
      </c>
      <c r="AL77" s="25" t="e">
        <f t="shared" si="8"/>
        <v>#NUM!</v>
      </c>
      <c r="AM77" s="25" t="e">
        <f t="shared" si="9"/>
        <v>#DIV/0!</v>
      </c>
      <c r="AN77" s="25" t="e">
        <f t="shared" si="10"/>
        <v>#NUM!</v>
      </c>
      <c r="AO77" s="25" t="e">
        <f t="shared" si="11"/>
        <v>#NUM!</v>
      </c>
      <c r="AP77" s="25" t="e">
        <f t="shared" si="12"/>
        <v>#DIV/0!</v>
      </c>
      <c r="AQ77" s="38"/>
      <c r="AR77" s="25" t="e">
        <f t="shared" si="13"/>
        <v>#NUM!</v>
      </c>
      <c r="AS77" s="39"/>
      <c r="AT77" s="25" t="e">
        <f t="shared" si="44"/>
        <v>#DIV/0!</v>
      </c>
      <c r="AU77" s="25" t="e">
        <f t="shared" si="45"/>
        <v>#DIV/0!</v>
      </c>
      <c r="AV77" s="25" t="e">
        <f t="shared" si="16"/>
        <v>#DIV/0!</v>
      </c>
      <c r="AW77" s="25" t="e">
        <f t="shared" si="17"/>
        <v>#DIV/0!</v>
      </c>
      <c r="AX77" s="36" t="e">
        <f t="shared" si="18"/>
        <v>#DIV/0!</v>
      </c>
      <c r="AY77" s="25" t="e">
        <f t="shared" si="32"/>
        <v>#DIV/0!</v>
      </c>
      <c r="AZ77" s="25" t="e">
        <f t="shared" si="33"/>
        <v>#DIV/0!</v>
      </c>
      <c r="BA77" s="25" t="e">
        <f t="shared" si="34"/>
        <v>#DIV/0!</v>
      </c>
      <c r="BB77" s="25" t="e">
        <f t="shared" si="19"/>
        <v>#DIV/0!</v>
      </c>
      <c r="BC77" s="25">
        <f t="shared" si="20"/>
        <v>0</v>
      </c>
      <c r="BD77" s="25">
        <f t="shared" si="35"/>
        <v>0</v>
      </c>
      <c r="BE77" s="33" t="e">
        <f t="shared" si="36"/>
        <v>#DIV/0!</v>
      </c>
      <c r="BF77" s="25" t="e">
        <f t="shared" si="21"/>
        <v>#NUM!</v>
      </c>
      <c r="BG77" s="5"/>
      <c r="BH77" s="39"/>
      <c r="BI77" s="25" t="e">
        <f t="shared" si="22"/>
        <v>#DIV/0!</v>
      </c>
      <c r="BJ77" s="33">
        <f t="shared" si="23"/>
        <v>0</v>
      </c>
    </row>
    <row r="78" spans="2:62" ht="15.75" customHeight="1" x14ac:dyDescent="0.2">
      <c r="B78" s="3" t="s">
        <v>545</v>
      </c>
      <c r="L78" s="40"/>
      <c r="M78" s="23">
        <f t="shared" si="25"/>
        <v>0</v>
      </c>
      <c r="N78" s="34"/>
      <c r="O78" s="34"/>
      <c r="P78" s="23">
        <f t="shared" si="26"/>
        <v>0</v>
      </c>
      <c r="Q78" s="34"/>
      <c r="R78" s="23">
        <f t="shared" si="0"/>
        <v>0</v>
      </c>
      <c r="S78" s="23" t="e">
        <f t="shared" si="27"/>
        <v>#DIV/0!</v>
      </c>
      <c r="T78" s="35"/>
      <c r="U78" s="23">
        <f t="shared" si="1"/>
        <v>0</v>
      </c>
      <c r="V78" s="23">
        <f t="shared" si="28"/>
        <v>0</v>
      </c>
      <c r="W78" s="23" t="e">
        <f t="shared" si="24"/>
        <v>#DIV/0!</v>
      </c>
      <c r="X78" s="35"/>
      <c r="Y78" s="23" t="e">
        <f t="shared" si="2"/>
        <v>#DIV/0!</v>
      </c>
      <c r="Z78" s="35"/>
      <c r="AA78" s="23">
        <f t="shared" si="3"/>
        <v>0</v>
      </c>
      <c r="AB78" s="23">
        <f t="shared" si="4"/>
        <v>0</v>
      </c>
      <c r="AC78" s="23" t="str">
        <f t="shared" si="37"/>
        <v>N/A</v>
      </c>
      <c r="AD78" s="23">
        <f t="shared" si="38"/>
        <v>0</v>
      </c>
      <c r="AE78" s="23">
        <f t="shared" si="30"/>
        <v>0</v>
      </c>
      <c r="AF78" s="35"/>
      <c r="AG78" s="23" t="e">
        <f t="shared" si="5"/>
        <v>#DIV/0!</v>
      </c>
      <c r="AH78" s="35"/>
      <c r="AI78" s="23" t="e">
        <f t="shared" si="6"/>
        <v>#NUM!</v>
      </c>
      <c r="AJ78" s="36" t="str">
        <f t="shared" si="31"/>
        <v>N/A</v>
      </c>
      <c r="AK78" s="23" t="e">
        <f t="shared" si="7"/>
        <v>#DIV/0!</v>
      </c>
      <c r="AL78" s="23" t="e">
        <f t="shared" si="8"/>
        <v>#NUM!</v>
      </c>
      <c r="AM78" s="23" t="e">
        <f t="shared" si="9"/>
        <v>#DIV/0!</v>
      </c>
      <c r="AN78" s="23" t="e">
        <f t="shared" si="10"/>
        <v>#NUM!</v>
      </c>
      <c r="AO78" s="23" t="e">
        <f t="shared" si="11"/>
        <v>#NUM!</v>
      </c>
      <c r="AP78" s="23" t="e">
        <f t="shared" si="12"/>
        <v>#DIV/0!</v>
      </c>
      <c r="AQ78" s="34"/>
      <c r="AR78" s="23" t="e">
        <f t="shared" si="13"/>
        <v>#NUM!</v>
      </c>
      <c r="AS78" s="35"/>
      <c r="AT78" s="23" t="e">
        <f t="shared" si="44"/>
        <v>#DIV/0!</v>
      </c>
      <c r="AU78" s="23" t="e">
        <f t="shared" si="45"/>
        <v>#DIV/0!</v>
      </c>
      <c r="AV78" s="23" t="e">
        <f t="shared" si="16"/>
        <v>#DIV/0!</v>
      </c>
      <c r="AW78" s="23" t="e">
        <f t="shared" si="17"/>
        <v>#DIV/0!</v>
      </c>
      <c r="AX78" s="36" t="e">
        <f t="shared" si="18"/>
        <v>#DIV/0!</v>
      </c>
      <c r="AY78" s="23" t="e">
        <f t="shared" si="32"/>
        <v>#DIV/0!</v>
      </c>
      <c r="AZ78" s="23" t="e">
        <f t="shared" si="33"/>
        <v>#DIV/0!</v>
      </c>
      <c r="BA78" s="23" t="e">
        <f t="shared" si="34"/>
        <v>#DIV/0!</v>
      </c>
      <c r="BB78" s="23" t="e">
        <f t="shared" si="19"/>
        <v>#DIV/0!</v>
      </c>
      <c r="BC78" s="23">
        <f t="shared" si="20"/>
        <v>0</v>
      </c>
      <c r="BD78" s="23">
        <f t="shared" si="35"/>
        <v>0</v>
      </c>
      <c r="BE78" s="32" t="e">
        <f t="shared" si="36"/>
        <v>#DIV/0!</v>
      </c>
      <c r="BF78" s="23" t="e">
        <f t="shared" si="21"/>
        <v>#NUM!</v>
      </c>
      <c r="BG78" s="4"/>
      <c r="BH78" s="35"/>
      <c r="BI78" s="23" t="e">
        <f t="shared" si="22"/>
        <v>#DIV/0!</v>
      </c>
      <c r="BJ78" s="32">
        <f t="shared" si="23"/>
        <v>0</v>
      </c>
    </row>
    <row r="79" spans="2:62" ht="15.75" customHeight="1" x14ac:dyDescent="0.2">
      <c r="B79" s="2" t="s">
        <v>546</v>
      </c>
      <c r="L79" s="37"/>
      <c r="M79" s="25">
        <f t="shared" si="25"/>
        <v>0</v>
      </c>
      <c r="N79" s="38"/>
      <c r="O79" s="38"/>
      <c r="P79" s="25">
        <f t="shared" si="26"/>
        <v>0</v>
      </c>
      <c r="Q79" s="38"/>
      <c r="R79" s="25">
        <f t="shared" si="0"/>
        <v>0</v>
      </c>
      <c r="S79" s="25" t="e">
        <f t="shared" si="27"/>
        <v>#DIV/0!</v>
      </c>
      <c r="T79" s="39"/>
      <c r="U79" s="25">
        <f t="shared" si="1"/>
        <v>0</v>
      </c>
      <c r="V79" s="25">
        <f t="shared" si="28"/>
        <v>0</v>
      </c>
      <c r="W79" s="25" t="e">
        <f t="shared" si="24"/>
        <v>#DIV/0!</v>
      </c>
      <c r="X79" s="39"/>
      <c r="Y79" s="25" t="e">
        <f t="shared" si="2"/>
        <v>#DIV/0!</v>
      </c>
      <c r="Z79" s="39"/>
      <c r="AA79" s="25">
        <f t="shared" si="3"/>
        <v>0</v>
      </c>
      <c r="AB79" s="25">
        <f t="shared" si="4"/>
        <v>0</v>
      </c>
      <c r="AC79" s="25" t="str">
        <f t="shared" si="37"/>
        <v>N/A</v>
      </c>
      <c r="AD79" s="25">
        <f t="shared" si="38"/>
        <v>0</v>
      </c>
      <c r="AE79" s="25">
        <f t="shared" si="30"/>
        <v>0</v>
      </c>
      <c r="AF79" s="39"/>
      <c r="AG79" s="25" t="e">
        <f t="shared" si="5"/>
        <v>#DIV/0!</v>
      </c>
      <c r="AH79" s="39"/>
      <c r="AI79" s="25" t="e">
        <f t="shared" si="6"/>
        <v>#NUM!</v>
      </c>
      <c r="AJ79" s="36" t="str">
        <f t="shared" si="31"/>
        <v>N/A</v>
      </c>
      <c r="AK79" s="25" t="e">
        <f t="shared" si="7"/>
        <v>#DIV/0!</v>
      </c>
      <c r="AL79" s="25" t="e">
        <f t="shared" si="8"/>
        <v>#NUM!</v>
      </c>
      <c r="AM79" s="25" t="e">
        <f t="shared" si="9"/>
        <v>#DIV/0!</v>
      </c>
      <c r="AN79" s="25" t="e">
        <f t="shared" si="10"/>
        <v>#NUM!</v>
      </c>
      <c r="AO79" s="25" t="e">
        <f t="shared" si="11"/>
        <v>#NUM!</v>
      </c>
      <c r="AP79" s="25" t="e">
        <f t="shared" si="12"/>
        <v>#DIV/0!</v>
      </c>
      <c r="AQ79" s="38"/>
      <c r="AR79" s="25" t="e">
        <f t="shared" si="13"/>
        <v>#NUM!</v>
      </c>
      <c r="AS79" s="39"/>
      <c r="AT79" s="25" t="e">
        <f t="shared" si="44"/>
        <v>#DIV/0!</v>
      </c>
      <c r="AU79" s="25" t="e">
        <f t="shared" si="45"/>
        <v>#DIV/0!</v>
      </c>
      <c r="AV79" s="25" t="e">
        <f t="shared" si="16"/>
        <v>#DIV/0!</v>
      </c>
      <c r="AW79" s="25" t="e">
        <f t="shared" si="17"/>
        <v>#DIV/0!</v>
      </c>
      <c r="AX79" s="36" t="e">
        <f t="shared" si="18"/>
        <v>#DIV/0!</v>
      </c>
      <c r="AY79" s="25" t="e">
        <f t="shared" si="32"/>
        <v>#DIV/0!</v>
      </c>
      <c r="AZ79" s="25" t="e">
        <f t="shared" si="33"/>
        <v>#DIV/0!</v>
      </c>
      <c r="BA79" s="25" t="e">
        <f t="shared" si="34"/>
        <v>#DIV/0!</v>
      </c>
      <c r="BB79" s="25" t="e">
        <f t="shared" si="19"/>
        <v>#DIV/0!</v>
      </c>
      <c r="BC79" s="25">
        <f t="shared" si="20"/>
        <v>0</v>
      </c>
      <c r="BD79" s="25">
        <f t="shared" si="35"/>
        <v>0</v>
      </c>
      <c r="BE79" s="33" t="e">
        <f t="shared" si="36"/>
        <v>#DIV/0!</v>
      </c>
      <c r="BF79" s="25" t="e">
        <f t="shared" si="21"/>
        <v>#NUM!</v>
      </c>
      <c r="BG79" s="5"/>
      <c r="BH79" s="39"/>
      <c r="BI79" s="25" t="e">
        <f t="shared" si="22"/>
        <v>#DIV/0!</v>
      </c>
      <c r="BJ79" s="33">
        <f t="shared" si="23"/>
        <v>0</v>
      </c>
    </row>
    <row r="80" spans="2:62" ht="15.75" customHeight="1" x14ac:dyDescent="0.2">
      <c r="B80" s="3" t="s">
        <v>547</v>
      </c>
      <c r="L80" s="40"/>
      <c r="M80" s="23">
        <f t="shared" si="25"/>
        <v>0</v>
      </c>
      <c r="N80" s="34"/>
      <c r="O80" s="34"/>
      <c r="P80" s="23">
        <f t="shared" si="26"/>
        <v>0</v>
      </c>
      <c r="Q80" s="34"/>
      <c r="R80" s="23">
        <f t="shared" si="0"/>
        <v>0</v>
      </c>
      <c r="S80" s="23" t="e">
        <f t="shared" si="27"/>
        <v>#DIV/0!</v>
      </c>
      <c r="T80" s="35"/>
      <c r="U80" s="23">
        <f t="shared" si="1"/>
        <v>0</v>
      </c>
      <c r="V80" s="23">
        <f t="shared" si="28"/>
        <v>0</v>
      </c>
      <c r="W80" s="23" t="e">
        <f t="shared" si="24"/>
        <v>#DIV/0!</v>
      </c>
      <c r="X80" s="35"/>
      <c r="Y80" s="23" t="e">
        <f t="shared" si="2"/>
        <v>#DIV/0!</v>
      </c>
      <c r="Z80" s="35"/>
      <c r="AA80" s="23">
        <f t="shared" si="3"/>
        <v>0</v>
      </c>
      <c r="AB80" s="23">
        <f t="shared" si="4"/>
        <v>0</v>
      </c>
      <c r="AC80" s="23" t="str">
        <f t="shared" si="37"/>
        <v>N/A</v>
      </c>
      <c r="AD80" s="23">
        <f t="shared" si="38"/>
        <v>0</v>
      </c>
      <c r="AE80" s="23">
        <f t="shared" si="30"/>
        <v>0</v>
      </c>
      <c r="AF80" s="35"/>
      <c r="AG80" s="23" t="e">
        <f t="shared" si="5"/>
        <v>#DIV/0!</v>
      </c>
      <c r="AH80" s="35"/>
      <c r="AI80" s="23" t="e">
        <f t="shared" si="6"/>
        <v>#NUM!</v>
      </c>
      <c r="AJ80" s="36" t="str">
        <f t="shared" si="31"/>
        <v>N/A</v>
      </c>
      <c r="AK80" s="23" t="e">
        <f t="shared" si="7"/>
        <v>#DIV/0!</v>
      </c>
      <c r="AL80" s="23" t="e">
        <f t="shared" si="8"/>
        <v>#NUM!</v>
      </c>
      <c r="AM80" s="23" t="e">
        <f t="shared" si="9"/>
        <v>#DIV/0!</v>
      </c>
      <c r="AN80" s="23" t="e">
        <f t="shared" si="10"/>
        <v>#NUM!</v>
      </c>
      <c r="AO80" s="23" t="e">
        <f t="shared" si="11"/>
        <v>#NUM!</v>
      </c>
      <c r="AP80" s="23" t="e">
        <f t="shared" si="12"/>
        <v>#DIV/0!</v>
      </c>
      <c r="AQ80" s="34"/>
      <c r="AR80" s="23" t="e">
        <f t="shared" si="13"/>
        <v>#NUM!</v>
      </c>
      <c r="AS80" s="35"/>
      <c r="AT80" s="23" t="e">
        <f t="shared" si="44"/>
        <v>#DIV/0!</v>
      </c>
      <c r="AU80" s="23" t="e">
        <f t="shared" si="45"/>
        <v>#DIV/0!</v>
      </c>
      <c r="AV80" s="23" t="e">
        <f t="shared" si="16"/>
        <v>#DIV/0!</v>
      </c>
      <c r="AW80" s="23" t="e">
        <f t="shared" si="17"/>
        <v>#DIV/0!</v>
      </c>
      <c r="AX80" s="36" t="e">
        <f t="shared" si="18"/>
        <v>#DIV/0!</v>
      </c>
      <c r="AY80" s="23" t="e">
        <f t="shared" si="32"/>
        <v>#DIV/0!</v>
      </c>
      <c r="AZ80" s="23" t="e">
        <f t="shared" si="33"/>
        <v>#DIV/0!</v>
      </c>
      <c r="BA80" s="23" t="e">
        <f t="shared" si="34"/>
        <v>#DIV/0!</v>
      </c>
      <c r="BB80" s="23" t="e">
        <f t="shared" si="19"/>
        <v>#DIV/0!</v>
      </c>
      <c r="BC80" s="23">
        <f t="shared" si="20"/>
        <v>0</v>
      </c>
      <c r="BD80" s="23">
        <f t="shared" si="35"/>
        <v>0</v>
      </c>
      <c r="BE80" s="32" t="e">
        <f t="shared" si="36"/>
        <v>#DIV/0!</v>
      </c>
      <c r="BF80" s="23" t="e">
        <f t="shared" si="21"/>
        <v>#NUM!</v>
      </c>
      <c r="BG80" s="4"/>
      <c r="BH80" s="35"/>
      <c r="BI80" s="23" t="e">
        <f t="shared" si="22"/>
        <v>#DIV/0!</v>
      </c>
      <c r="BJ80" s="32">
        <f t="shared" si="23"/>
        <v>0</v>
      </c>
    </row>
    <row r="81" spans="2:62" ht="15.75" customHeight="1" x14ac:dyDescent="0.2">
      <c r="B81" s="2" t="s">
        <v>548</v>
      </c>
      <c r="L81" s="37"/>
      <c r="M81" s="25">
        <f t="shared" si="25"/>
        <v>0</v>
      </c>
      <c r="N81" s="38"/>
      <c r="O81" s="38"/>
      <c r="P81" s="25">
        <f t="shared" si="26"/>
        <v>0</v>
      </c>
      <c r="Q81" s="38"/>
      <c r="R81" s="25">
        <f t="shared" si="0"/>
        <v>0</v>
      </c>
      <c r="S81" s="25" t="e">
        <f t="shared" si="27"/>
        <v>#DIV/0!</v>
      </c>
      <c r="T81" s="39"/>
      <c r="U81" s="25">
        <f t="shared" si="1"/>
        <v>0</v>
      </c>
      <c r="V81" s="25">
        <f t="shared" si="28"/>
        <v>0</v>
      </c>
      <c r="W81" s="25" t="e">
        <f t="shared" si="24"/>
        <v>#DIV/0!</v>
      </c>
      <c r="X81" s="39"/>
      <c r="Y81" s="25" t="e">
        <f t="shared" si="2"/>
        <v>#DIV/0!</v>
      </c>
      <c r="Z81" s="39"/>
      <c r="AA81" s="25">
        <f t="shared" si="3"/>
        <v>0</v>
      </c>
      <c r="AB81" s="25">
        <f t="shared" si="4"/>
        <v>0</v>
      </c>
      <c r="AC81" s="25" t="str">
        <f t="shared" si="37"/>
        <v>N/A</v>
      </c>
      <c r="AD81" s="25">
        <f t="shared" si="38"/>
        <v>0</v>
      </c>
      <c r="AE81" s="25">
        <f t="shared" si="30"/>
        <v>0</v>
      </c>
      <c r="AF81" s="39"/>
      <c r="AG81" s="25" t="e">
        <f t="shared" si="5"/>
        <v>#DIV/0!</v>
      </c>
      <c r="AH81" s="39"/>
      <c r="AI81" s="25" t="e">
        <f t="shared" si="6"/>
        <v>#NUM!</v>
      </c>
      <c r="AJ81" s="36" t="str">
        <f t="shared" si="31"/>
        <v>N/A</v>
      </c>
      <c r="AK81" s="25" t="e">
        <f t="shared" si="7"/>
        <v>#DIV/0!</v>
      </c>
      <c r="AL81" s="25" t="e">
        <f t="shared" si="8"/>
        <v>#NUM!</v>
      </c>
      <c r="AM81" s="25" t="e">
        <f t="shared" si="9"/>
        <v>#DIV/0!</v>
      </c>
      <c r="AN81" s="25" t="e">
        <f t="shared" si="10"/>
        <v>#NUM!</v>
      </c>
      <c r="AO81" s="25" t="e">
        <f t="shared" si="11"/>
        <v>#NUM!</v>
      </c>
      <c r="AP81" s="25" t="e">
        <f t="shared" si="12"/>
        <v>#DIV/0!</v>
      </c>
      <c r="AQ81" s="38"/>
      <c r="AR81" s="25" t="e">
        <f t="shared" si="13"/>
        <v>#NUM!</v>
      </c>
      <c r="AS81" s="39"/>
      <c r="AT81" s="25" t="e">
        <f t="shared" si="44"/>
        <v>#DIV/0!</v>
      </c>
      <c r="AU81" s="25" t="e">
        <f t="shared" si="45"/>
        <v>#DIV/0!</v>
      </c>
      <c r="AV81" s="25" t="e">
        <f t="shared" si="16"/>
        <v>#DIV/0!</v>
      </c>
      <c r="AW81" s="25" t="e">
        <f t="shared" si="17"/>
        <v>#DIV/0!</v>
      </c>
      <c r="AX81" s="36" t="e">
        <f t="shared" si="18"/>
        <v>#DIV/0!</v>
      </c>
      <c r="AY81" s="25" t="e">
        <f t="shared" si="32"/>
        <v>#DIV/0!</v>
      </c>
      <c r="AZ81" s="25" t="e">
        <f t="shared" si="33"/>
        <v>#DIV/0!</v>
      </c>
      <c r="BA81" s="25" t="e">
        <f t="shared" si="34"/>
        <v>#DIV/0!</v>
      </c>
      <c r="BB81" s="25" t="e">
        <f t="shared" si="19"/>
        <v>#DIV/0!</v>
      </c>
      <c r="BC81" s="25">
        <f t="shared" si="20"/>
        <v>0</v>
      </c>
      <c r="BD81" s="25">
        <f t="shared" si="35"/>
        <v>0</v>
      </c>
      <c r="BE81" s="33" t="e">
        <f t="shared" si="36"/>
        <v>#DIV/0!</v>
      </c>
      <c r="BF81" s="25" t="e">
        <f t="shared" si="21"/>
        <v>#NUM!</v>
      </c>
      <c r="BG81" s="5"/>
      <c r="BH81" s="39"/>
      <c r="BI81" s="25" t="e">
        <f t="shared" si="22"/>
        <v>#DIV/0!</v>
      </c>
      <c r="BJ81" s="33">
        <f t="shared" si="23"/>
        <v>0</v>
      </c>
    </row>
    <row r="82" spans="2:62" ht="15.75" customHeight="1" x14ac:dyDescent="0.2">
      <c r="B82" s="3" t="s">
        <v>549</v>
      </c>
      <c r="L82" s="40"/>
      <c r="M82" s="23">
        <f t="shared" si="25"/>
        <v>0</v>
      </c>
      <c r="N82" s="34"/>
      <c r="O82" s="34"/>
      <c r="P82" s="23">
        <f t="shared" si="26"/>
        <v>0</v>
      </c>
      <c r="Q82" s="34"/>
      <c r="R82" s="23">
        <f t="shared" si="0"/>
        <v>0</v>
      </c>
      <c r="S82" s="23" t="e">
        <f t="shared" si="27"/>
        <v>#DIV/0!</v>
      </c>
      <c r="T82" s="35"/>
      <c r="U82" s="23">
        <f t="shared" si="1"/>
        <v>0</v>
      </c>
      <c r="V82" s="23">
        <f t="shared" si="28"/>
        <v>0</v>
      </c>
      <c r="W82" s="23" t="e">
        <f t="shared" si="24"/>
        <v>#DIV/0!</v>
      </c>
      <c r="X82" s="35"/>
      <c r="Y82" s="23" t="e">
        <f t="shared" si="2"/>
        <v>#DIV/0!</v>
      </c>
      <c r="Z82" s="35"/>
      <c r="AA82" s="23">
        <f t="shared" si="3"/>
        <v>0</v>
      </c>
      <c r="AB82" s="23">
        <f t="shared" si="4"/>
        <v>0</v>
      </c>
      <c r="AC82" s="23" t="str">
        <f t="shared" si="37"/>
        <v>N/A</v>
      </c>
      <c r="AD82" s="23">
        <f t="shared" si="38"/>
        <v>0</v>
      </c>
      <c r="AE82" s="23">
        <f t="shared" si="30"/>
        <v>0</v>
      </c>
      <c r="AF82" s="35"/>
      <c r="AG82" s="23" t="e">
        <f t="shared" si="5"/>
        <v>#DIV/0!</v>
      </c>
      <c r="AH82" s="35"/>
      <c r="AI82" s="23" t="e">
        <f t="shared" si="6"/>
        <v>#NUM!</v>
      </c>
      <c r="AJ82" s="36" t="str">
        <f t="shared" si="31"/>
        <v>N/A</v>
      </c>
      <c r="AK82" s="23" t="e">
        <f t="shared" si="7"/>
        <v>#DIV/0!</v>
      </c>
      <c r="AL82" s="23" t="e">
        <f t="shared" si="8"/>
        <v>#NUM!</v>
      </c>
      <c r="AM82" s="23" t="e">
        <f t="shared" si="9"/>
        <v>#DIV/0!</v>
      </c>
      <c r="AN82" s="23" t="e">
        <f t="shared" si="10"/>
        <v>#NUM!</v>
      </c>
      <c r="AO82" s="23" t="e">
        <f t="shared" si="11"/>
        <v>#NUM!</v>
      </c>
      <c r="AP82" s="23" t="e">
        <f t="shared" si="12"/>
        <v>#DIV/0!</v>
      </c>
      <c r="AQ82" s="34"/>
      <c r="AR82" s="23" t="e">
        <f t="shared" si="13"/>
        <v>#NUM!</v>
      </c>
      <c r="AS82" s="35"/>
      <c r="AT82" s="23" t="e">
        <f t="shared" si="44"/>
        <v>#DIV/0!</v>
      </c>
      <c r="AU82" s="23" t="e">
        <f t="shared" si="45"/>
        <v>#DIV/0!</v>
      </c>
      <c r="AV82" s="23" t="e">
        <f t="shared" si="16"/>
        <v>#DIV/0!</v>
      </c>
      <c r="AW82" s="23" t="e">
        <f t="shared" si="17"/>
        <v>#DIV/0!</v>
      </c>
      <c r="AX82" s="36" t="e">
        <f t="shared" si="18"/>
        <v>#DIV/0!</v>
      </c>
      <c r="AY82" s="23" t="e">
        <f t="shared" si="32"/>
        <v>#DIV/0!</v>
      </c>
      <c r="AZ82" s="23" t="e">
        <f t="shared" si="33"/>
        <v>#DIV/0!</v>
      </c>
      <c r="BA82" s="23" t="e">
        <f t="shared" si="34"/>
        <v>#DIV/0!</v>
      </c>
      <c r="BB82" s="23" t="e">
        <f t="shared" si="19"/>
        <v>#DIV/0!</v>
      </c>
      <c r="BC82" s="23">
        <f t="shared" si="20"/>
        <v>0</v>
      </c>
      <c r="BD82" s="23">
        <f t="shared" si="35"/>
        <v>0</v>
      </c>
      <c r="BE82" s="32" t="e">
        <f t="shared" si="36"/>
        <v>#DIV/0!</v>
      </c>
      <c r="BF82" s="23" t="e">
        <f t="shared" si="21"/>
        <v>#NUM!</v>
      </c>
      <c r="BG82" s="4"/>
      <c r="BH82" s="35"/>
      <c r="BI82" s="23" t="e">
        <f t="shared" si="22"/>
        <v>#DIV/0!</v>
      </c>
      <c r="BJ82" s="32">
        <f t="shared" si="23"/>
        <v>0</v>
      </c>
    </row>
    <row r="83" spans="2:62" ht="15.75" customHeight="1" x14ac:dyDescent="0.2">
      <c r="B83" s="2" t="s">
        <v>550</v>
      </c>
      <c r="L83" s="37"/>
      <c r="M83" s="25">
        <f t="shared" si="25"/>
        <v>0</v>
      </c>
      <c r="N83" s="38"/>
      <c r="O83" s="38"/>
      <c r="P83" s="25">
        <f t="shared" si="26"/>
        <v>0</v>
      </c>
      <c r="Q83" s="38"/>
      <c r="R83" s="25">
        <f t="shared" si="0"/>
        <v>0</v>
      </c>
      <c r="S83" s="25" t="e">
        <f t="shared" si="27"/>
        <v>#DIV/0!</v>
      </c>
      <c r="T83" s="39"/>
      <c r="U83" s="25">
        <f t="shared" si="1"/>
        <v>0</v>
      </c>
      <c r="V83" s="25">
        <f t="shared" si="28"/>
        <v>0</v>
      </c>
      <c r="W83" s="25" t="e">
        <f t="shared" si="24"/>
        <v>#DIV/0!</v>
      </c>
      <c r="X83" s="39"/>
      <c r="Y83" s="25" t="e">
        <f t="shared" si="2"/>
        <v>#DIV/0!</v>
      </c>
      <c r="Z83" s="39"/>
      <c r="AA83" s="25">
        <f t="shared" si="3"/>
        <v>0</v>
      </c>
      <c r="AB83" s="25">
        <f t="shared" si="4"/>
        <v>0</v>
      </c>
      <c r="AC83" s="25" t="str">
        <f t="shared" si="37"/>
        <v>N/A</v>
      </c>
      <c r="AD83" s="25">
        <f t="shared" si="38"/>
        <v>0</v>
      </c>
      <c r="AE83" s="25">
        <f t="shared" si="30"/>
        <v>0</v>
      </c>
      <c r="AF83" s="39"/>
      <c r="AG83" s="25" t="e">
        <f t="shared" si="5"/>
        <v>#DIV/0!</v>
      </c>
      <c r="AH83" s="39"/>
      <c r="AI83" s="25" t="e">
        <f t="shared" si="6"/>
        <v>#NUM!</v>
      </c>
      <c r="AJ83" s="36" t="str">
        <f t="shared" si="31"/>
        <v>N/A</v>
      </c>
      <c r="AK83" s="25" t="e">
        <f t="shared" si="7"/>
        <v>#DIV/0!</v>
      </c>
      <c r="AL83" s="25" t="e">
        <f t="shared" si="8"/>
        <v>#NUM!</v>
      </c>
      <c r="AM83" s="25" t="e">
        <f t="shared" si="9"/>
        <v>#DIV/0!</v>
      </c>
      <c r="AN83" s="25" t="e">
        <f t="shared" si="10"/>
        <v>#NUM!</v>
      </c>
      <c r="AO83" s="25" t="e">
        <f t="shared" si="11"/>
        <v>#NUM!</v>
      </c>
      <c r="AP83" s="25" t="e">
        <f t="shared" si="12"/>
        <v>#DIV/0!</v>
      </c>
      <c r="AQ83" s="38"/>
      <c r="AR83" s="25" t="e">
        <f t="shared" si="13"/>
        <v>#NUM!</v>
      </c>
      <c r="AS83" s="39"/>
      <c r="AT83" s="25" t="e">
        <f t="shared" si="44"/>
        <v>#DIV/0!</v>
      </c>
      <c r="AU83" s="25" t="e">
        <f t="shared" si="45"/>
        <v>#DIV/0!</v>
      </c>
      <c r="AV83" s="25" t="e">
        <f t="shared" si="16"/>
        <v>#DIV/0!</v>
      </c>
      <c r="AW83" s="25" t="e">
        <f t="shared" si="17"/>
        <v>#DIV/0!</v>
      </c>
      <c r="AX83" s="36" t="e">
        <f t="shared" si="18"/>
        <v>#DIV/0!</v>
      </c>
      <c r="AY83" s="25" t="e">
        <f t="shared" si="32"/>
        <v>#DIV/0!</v>
      </c>
      <c r="AZ83" s="25" t="e">
        <f t="shared" si="33"/>
        <v>#DIV/0!</v>
      </c>
      <c r="BA83" s="25" t="e">
        <f t="shared" si="34"/>
        <v>#DIV/0!</v>
      </c>
      <c r="BB83" s="25" t="e">
        <f t="shared" si="19"/>
        <v>#DIV/0!</v>
      </c>
      <c r="BC83" s="25">
        <f t="shared" si="20"/>
        <v>0</v>
      </c>
      <c r="BD83" s="25">
        <f t="shared" si="35"/>
        <v>0</v>
      </c>
      <c r="BE83" s="33" t="e">
        <f t="shared" si="36"/>
        <v>#DIV/0!</v>
      </c>
      <c r="BF83" s="25" t="e">
        <f t="shared" si="21"/>
        <v>#NUM!</v>
      </c>
      <c r="BG83" s="5"/>
      <c r="BH83" s="39"/>
      <c r="BI83" s="25" t="e">
        <f t="shared" si="22"/>
        <v>#DIV/0!</v>
      </c>
      <c r="BJ83" s="33">
        <f t="shared" si="23"/>
        <v>0</v>
      </c>
    </row>
    <row r="84" spans="2:62" ht="15.75" customHeight="1" x14ac:dyDescent="0.2">
      <c r="B84" s="3" t="s">
        <v>551</v>
      </c>
      <c r="L84" s="40"/>
      <c r="M84" s="23">
        <f t="shared" si="25"/>
        <v>0</v>
      </c>
      <c r="N84" s="34"/>
      <c r="O84" s="34"/>
      <c r="P84" s="23">
        <f t="shared" si="26"/>
        <v>0</v>
      </c>
      <c r="Q84" s="34"/>
      <c r="R84" s="23">
        <f t="shared" si="0"/>
        <v>0</v>
      </c>
      <c r="S84" s="23" t="e">
        <f t="shared" si="27"/>
        <v>#DIV/0!</v>
      </c>
      <c r="T84" s="35"/>
      <c r="U84" s="23">
        <f t="shared" si="1"/>
        <v>0</v>
      </c>
      <c r="V84" s="23">
        <f t="shared" si="28"/>
        <v>0</v>
      </c>
      <c r="W84" s="23" t="e">
        <f t="shared" si="24"/>
        <v>#DIV/0!</v>
      </c>
      <c r="X84" s="35"/>
      <c r="Y84" s="23" t="e">
        <f t="shared" si="2"/>
        <v>#DIV/0!</v>
      </c>
      <c r="Z84" s="35"/>
      <c r="AA84" s="23">
        <f t="shared" si="3"/>
        <v>0</v>
      </c>
      <c r="AB84" s="23">
        <f t="shared" si="4"/>
        <v>0</v>
      </c>
      <c r="AC84" s="23" t="str">
        <f t="shared" si="37"/>
        <v>N/A</v>
      </c>
      <c r="AD84" s="23">
        <f t="shared" si="38"/>
        <v>0</v>
      </c>
      <c r="AE84" s="23">
        <f t="shared" si="30"/>
        <v>0</v>
      </c>
      <c r="AF84" s="35"/>
      <c r="AG84" s="23" t="e">
        <f t="shared" si="5"/>
        <v>#DIV/0!</v>
      </c>
      <c r="AH84" s="35"/>
      <c r="AI84" s="23" t="e">
        <f t="shared" si="6"/>
        <v>#NUM!</v>
      </c>
      <c r="AJ84" s="36" t="str">
        <f t="shared" si="31"/>
        <v>N/A</v>
      </c>
      <c r="AK84" s="23" t="e">
        <f t="shared" si="7"/>
        <v>#DIV/0!</v>
      </c>
      <c r="AL84" s="23" t="e">
        <f t="shared" si="8"/>
        <v>#NUM!</v>
      </c>
      <c r="AM84" s="23" t="e">
        <f t="shared" si="9"/>
        <v>#DIV/0!</v>
      </c>
      <c r="AN84" s="23" t="e">
        <f t="shared" si="10"/>
        <v>#NUM!</v>
      </c>
      <c r="AO84" s="23" t="e">
        <f t="shared" si="11"/>
        <v>#NUM!</v>
      </c>
      <c r="AP84" s="23" t="e">
        <f t="shared" si="12"/>
        <v>#DIV/0!</v>
      </c>
      <c r="AQ84" s="34"/>
      <c r="AR84" s="23" t="e">
        <f t="shared" si="13"/>
        <v>#NUM!</v>
      </c>
      <c r="AS84" s="35"/>
      <c r="AT84" s="23" t="e">
        <f t="shared" si="44"/>
        <v>#DIV/0!</v>
      </c>
      <c r="AU84" s="23" t="e">
        <f t="shared" si="45"/>
        <v>#DIV/0!</v>
      </c>
      <c r="AV84" s="23" t="e">
        <f t="shared" si="16"/>
        <v>#DIV/0!</v>
      </c>
      <c r="AW84" s="23" t="e">
        <f t="shared" si="17"/>
        <v>#DIV/0!</v>
      </c>
      <c r="AX84" s="36" t="e">
        <f t="shared" si="18"/>
        <v>#DIV/0!</v>
      </c>
      <c r="AY84" s="23" t="e">
        <f t="shared" si="32"/>
        <v>#DIV/0!</v>
      </c>
      <c r="AZ84" s="23" t="e">
        <f t="shared" si="33"/>
        <v>#DIV/0!</v>
      </c>
      <c r="BA84" s="23" t="e">
        <f t="shared" si="34"/>
        <v>#DIV/0!</v>
      </c>
      <c r="BB84" s="23" t="e">
        <f t="shared" si="19"/>
        <v>#DIV/0!</v>
      </c>
      <c r="BC84" s="23">
        <f t="shared" si="20"/>
        <v>0</v>
      </c>
      <c r="BD84" s="23">
        <f t="shared" si="35"/>
        <v>0</v>
      </c>
      <c r="BE84" s="32" t="e">
        <f t="shared" si="36"/>
        <v>#DIV/0!</v>
      </c>
      <c r="BF84" s="23" t="e">
        <f t="shared" si="21"/>
        <v>#NUM!</v>
      </c>
      <c r="BG84" s="4"/>
      <c r="BH84" s="35"/>
      <c r="BI84" s="23" t="e">
        <f t="shared" si="22"/>
        <v>#DIV/0!</v>
      </c>
      <c r="BJ84" s="32">
        <f t="shared" si="23"/>
        <v>0</v>
      </c>
    </row>
    <row r="85" spans="2:62" ht="15.75" customHeight="1" x14ac:dyDescent="0.2">
      <c r="B85" s="2" t="s">
        <v>552</v>
      </c>
      <c r="L85" s="37"/>
      <c r="M85" s="25">
        <f t="shared" si="25"/>
        <v>0</v>
      </c>
      <c r="N85" s="38"/>
      <c r="O85" s="38"/>
      <c r="P85" s="25">
        <f t="shared" si="26"/>
        <v>0</v>
      </c>
      <c r="Q85" s="38"/>
      <c r="R85" s="25">
        <f t="shared" si="0"/>
        <v>0</v>
      </c>
      <c r="S85" s="25" t="e">
        <f t="shared" si="27"/>
        <v>#DIV/0!</v>
      </c>
      <c r="T85" s="39"/>
      <c r="U85" s="25">
        <f t="shared" si="1"/>
        <v>0</v>
      </c>
      <c r="V85" s="25">
        <f t="shared" si="28"/>
        <v>0</v>
      </c>
      <c r="W85" s="25" t="e">
        <f t="shared" si="24"/>
        <v>#DIV/0!</v>
      </c>
      <c r="X85" s="39"/>
      <c r="Y85" s="25" t="e">
        <f t="shared" si="2"/>
        <v>#DIV/0!</v>
      </c>
      <c r="Z85" s="39"/>
      <c r="AA85" s="25">
        <f t="shared" si="3"/>
        <v>0</v>
      </c>
      <c r="AB85" s="25">
        <f t="shared" si="4"/>
        <v>0</v>
      </c>
      <c r="AC85" s="25" t="str">
        <f t="shared" si="37"/>
        <v>N/A</v>
      </c>
      <c r="AD85" s="25">
        <f t="shared" si="38"/>
        <v>0</v>
      </c>
      <c r="AE85" s="25">
        <f t="shared" si="30"/>
        <v>0</v>
      </c>
      <c r="AF85" s="39"/>
      <c r="AG85" s="25" t="e">
        <f t="shared" si="5"/>
        <v>#DIV/0!</v>
      </c>
      <c r="AH85" s="39"/>
      <c r="AI85" s="25" t="e">
        <f t="shared" si="6"/>
        <v>#NUM!</v>
      </c>
      <c r="AJ85" s="36" t="str">
        <f t="shared" si="31"/>
        <v>N/A</v>
      </c>
      <c r="AK85" s="25" t="e">
        <f t="shared" si="7"/>
        <v>#DIV/0!</v>
      </c>
      <c r="AL85" s="25" t="e">
        <f t="shared" si="8"/>
        <v>#NUM!</v>
      </c>
      <c r="AM85" s="25" t="e">
        <f t="shared" si="9"/>
        <v>#DIV/0!</v>
      </c>
      <c r="AN85" s="25" t="e">
        <f t="shared" si="10"/>
        <v>#NUM!</v>
      </c>
      <c r="AO85" s="25" t="e">
        <f t="shared" si="11"/>
        <v>#NUM!</v>
      </c>
      <c r="AP85" s="25" t="e">
        <f t="shared" si="12"/>
        <v>#DIV/0!</v>
      </c>
      <c r="AQ85" s="38"/>
      <c r="AR85" s="25" t="e">
        <f t="shared" si="13"/>
        <v>#NUM!</v>
      </c>
      <c r="AS85" s="39"/>
      <c r="AT85" s="25" t="e">
        <f t="shared" si="44"/>
        <v>#DIV/0!</v>
      </c>
      <c r="AU85" s="25" t="e">
        <f t="shared" si="45"/>
        <v>#DIV/0!</v>
      </c>
      <c r="AV85" s="25" t="e">
        <f t="shared" si="16"/>
        <v>#DIV/0!</v>
      </c>
      <c r="AW85" s="25" t="e">
        <f t="shared" si="17"/>
        <v>#DIV/0!</v>
      </c>
      <c r="AX85" s="36" t="e">
        <f t="shared" si="18"/>
        <v>#DIV/0!</v>
      </c>
      <c r="AY85" s="25" t="e">
        <f t="shared" si="32"/>
        <v>#DIV/0!</v>
      </c>
      <c r="AZ85" s="25" t="e">
        <f t="shared" si="33"/>
        <v>#DIV/0!</v>
      </c>
      <c r="BA85" s="25" t="e">
        <f t="shared" si="34"/>
        <v>#DIV/0!</v>
      </c>
      <c r="BB85" s="25" t="e">
        <f t="shared" si="19"/>
        <v>#DIV/0!</v>
      </c>
      <c r="BC85" s="25">
        <f t="shared" si="20"/>
        <v>0</v>
      </c>
      <c r="BD85" s="25">
        <f t="shared" si="35"/>
        <v>0</v>
      </c>
      <c r="BE85" s="33" t="e">
        <f t="shared" si="36"/>
        <v>#DIV/0!</v>
      </c>
      <c r="BF85" s="25" t="e">
        <f t="shared" si="21"/>
        <v>#NUM!</v>
      </c>
      <c r="BG85" s="5"/>
      <c r="BH85" s="39"/>
      <c r="BI85" s="25" t="e">
        <f t="shared" si="22"/>
        <v>#DIV/0!</v>
      </c>
      <c r="BJ85" s="33">
        <f t="shared" si="23"/>
        <v>0</v>
      </c>
    </row>
    <row r="86" spans="2:62" ht="15.75" customHeight="1" x14ac:dyDescent="0.2">
      <c r="B86" s="3" t="s">
        <v>553</v>
      </c>
      <c r="L86" s="40"/>
      <c r="M86" s="23">
        <f t="shared" si="25"/>
        <v>0</v>
      </c>
      <c r="N86" s="34"/>
      <c r="O86" s="34"/>
      <c r="P86" s="23">
        <f t="shared" si="26"/>
        <v>0</v>
      </c>
      <c r="Q86" s="34"/>
      <c r="R86" s="23">
        <f t="shared" si="0"/>
        <v>0</v>
      </c>
      <c r="S86" s="23" t="e">
        <f t="shared" si="27"/>
        <v>#DIV/0!</v>
      </c>
      <c r="T86" s="35"/>
      <c r="U86" s="23">
        <f t="shared" si="1"/>
        <v>0</v>
      </c>
      <c r="V86" s="23">
        <f t="shared" si="28"/>
        <v>0</v>
      </c>
      <c r="W86" s="23" t="e">
        <f t="shared" si="24"/>
        <v>#DIV/0!</v>
      </c>
      <c r="X86" s="35"/>
      <c r="Y86" s="23" t="e">
        <f t="shared" si="2"/>
        <v>#DIV/0!</v>
      </c>
      <c r="Z86" s="35"/>
      <c r="AA86" s="23">
        <f t="shared" si="3"/>
        <v>0</v>
      </c>
      <c r="AB86" s="23">
        <f t="shared" si="4"/>
        <v>0</v>
      </c>
      <c r="AC86" s="23" t="str">
        <f t="shared" si="37"/>
        <v>N/A</v>
      </c>
      <c r="AD86" s="23">
        <f t="shared" si="38"/>
        <v>0</v>
      </c>
      <c r="AE86" s="23">
        <f t="shared" si="30"/>
        <v>0</v>
      </c>
      <c r="AF86" s="35"/>
      <c r="AG86" s="23" t="e">
        <f t="shared" si="5"/>
        <v>#DIV/0!</v>
      </c>
      <c r="AH86" s="35"/>
      <c r="AI86" s="23" t="e">
        <f t="shared" si="6"/>
        <v>#NUM!</v>
      </c>
      <c r="AJ86" s="36" t="str">
        <f t="shared" si="31"/>
        <v>N/A</v>
      </c>
      <c r="AK86" s="23" t="e">
        <f t="shared" si="7"/>
        <v>#DIV/0!</v>
      </c>
      <c r="AL86" s="23" t="e">
        <f t="shared" si="8"/>
        <v>#NUM!</v>
      </c>
      <c r="AM86" s="23" t="e">
        <f t="shared" si="9"/>
        <v>#DIV/0!</v>
      </c>
      <c r="AN86" s="23" t="e">
        <f t="shared" si="10"/>
        <v>#NUM!</v>
      </c>
      <c r="AO86" s="23" t="e">
        <f t="shared" si="11"/>
        <v>#NUM!</v>
      </c>
      <c r="AP86" s="23" t="e">
        <f t="shared" si="12"/>
        <v>#DIV/0!</v>
      </c>
      <c r="AQ86" s="34"/>
      <c r="AR86" s="23" t="e">
        <f t="shared" si="13"/>
        <v>#NUM!</v>
      </c>
      <c r="AS86" s="35"/>
      <c r="AT86" s="23" t="e">
        <f t="shared" si="44"/>
        <v>#DIV/0!</v>
      </c>
      <c r="AU86" s="23" t="e">
        <f t="shared" si="45"/>
        <v>#DIV/0!</v>
      </c>
      <c r="AV86" s="23" t="e">
        <f t="shared" si="16"/>
        <v>#DIV/0!</v>
      </c>
      <c r="AW86" s="23" t="e">
        <f t="shared" si="17"/>
        <v>#DIV/0!</v>
      </c>
      <c r="AX86" s="36" t="e">
        <f t="shared" si="18"/>
        <v>#DIV/0!</v>
      </c>
      <c r="AY86" s="23" t="e">
        <f t="shared" si="32"/>
        <v>#DIV/0!</v>
      </c>
      <c r="AZ86" s="23" t="e">
        <f t="shared" si="33"/>
        <v>#DIV/0!</v>
      </c>
      <c r="BA86" s="23" t="e">
        <f t="shared" si="34"/>
        <v>#DIV/0!</v>
      </c>
      <c r="BB86" s="23" t="e">
        <f t="shared" si="19"/>
        <v>#DIV/0!</v>
      </c>
      <c r="BC86" s="23">
        <f t="shared" si="20"/>
        <v>0</v>
      </c>
      <c r="BD86" s="23">
        <f t="shared" si="35"/>
        <v>0</v>
      </c>
      <c r="BE86" s="32" t="e">
        <f t="shared" si="36"/>
        <v>#DIV/0!</v>
      </c>
      <c r="BF86" s="23" t="e">
        <f t="shared" si="21"/>
        <v>#NUM!</v>
      </c>
      <c r="BG86" s="4"/>
      <c r="BH86" s="35"/>
      <c r="BI86" s="23" t="e">
        <f t="shared" si="22"/>
        <v>#DIV/0!</v>
      </c>
      <c r="BJ86" s="32">
        <f t="shared" si="23"/>
        <v>0</v>
      </c>
    </row>
    <row r="87" spans="2:62" ht="15.75" customHeight="1" x14ac:dyDescent="0.2">
      <c r="B87" s="2" t="s">
        <v>554</v>
      </c>
      <c r="L87" s="37"/>
      <c r="M87" s="25">
        <f t="shared" si="25"/>
        <v>0</v>
      </c>
      <c r="N87" s="38"/>
      <c r="O87" s="38"/>
      <c r="P87" s="25">
        <f t="shared" si="26"/>
        <v>0</v>
      </c>
      <c r="Q87" s="38"/>
      <c r="R87" s="25">
        <f t="shared" si="0"/>
        <v>0</v>
      </c>
      <c r="S87" s="25" t="e">
        <f t="shared" si="27"/>
        <v>#DIV/0!</v>
      </c>
      <c r="T87" s="39"/>
      <c r="U87" s="25">
        <f t="shared" si="1"/>
        <v>0</v>
      </c>
      <c r="V87" s="25">
        <f t="shared" si="28"/>
        <v>0</v>
      </c>
      <c r="W87" s="25" t="e">
        <f t="shared" si="24"/>
        <v>#DIV/0!</v>
      </c>
      <c r="X87" s="39"/>
      <c r="Y87" s="25" t="e">
        <f t="shared" si="2"/>
        <v>#DIV/0!</v>
      </c>
      <c r="Z87" s="39"/>
      <c r="AA87" s="25">
        <f t="shared" si="3"/>
        <v>0</v>
      </c>
      <c r="AB87" s="25">
        <f t="shared" si="4"/>
        <v>0</v>
      </c>
      <c r="AC87" s="25" t="str">
        <f t="shared" si="37"/>
        <v>N/A</v>
      </c>
      <c r="AD87" s="25">
        <f t="shared" si="38"/>
        <v>0</v>
      </c>
      <c r="AE87" s="25">
        <f t="shared" si="30"/>
        <v>0</v>
      </c>
      <c r="AF87" s="39"/>
      <c r="AG87" s="25" t="e">
        <f t="shared" si="5"/>
        <v>#DIV/0!</v>
      </c>
      <c r="AH87" s="39"/>
      <c r="AI87" s="25" t="e">
        <f t="shared" si="6"/>
        <v>#NUM!</v>
      </c>
      <c r="AJ87" s="36" t="str">
        <f t="shared" si="31"/>
        <v>N/A</v>
      </c>
      <c r="AK87" s="25" t="e">
        <f t="shared" si="7"/>
        <v>#DIV/0!</v>
      </c>
      <c r="AL87" s="25" t="e">
        <f t="shared" si="8"/>
        <v>#NUM!</v>
      </c>
      <c r="AM87" s="25" t="e">
        <f t="shared" si="9"/>
        <v>#DIV/0!</v>
      </c>
      <c r="AN87" s="25" t="e">
        <f t="shared" si="10"/>
        <v>#NUM!</v>
      </c>
      <c r="AO87" s="25" t="e">
        <f t="shared" si="11"/>
        <v>#NUM!</v>
      </c>
      <c r="AP87" s="25" t="e">
        <f t="shared" si="12"/>
        <v>#DIV/0!</v>
      </c>
      <c r="AQ87" s="38"/>
      <c r="AR87" s="25" t="e">
        <f t="shared" si="13"/>
        <v>#NUM!</v>
      </c>
      <c r="AS87" s="39"/>
      <c r="AT87" s="25" t="e">
        <f t="shared" si="44"/>
        <v>#DIV/0!</v>
      </c>
      <c r="AU87" s="25" t="e">
        <f t="shared" si="45"/>
        <v>#DIV/0!</v>
      </c>
      <c r="AV87" s="25" t="e">
        <f t="shared" si="16"/>
        <v>#DIV/0!</v>
      </c>
      <c r="AW87" s="25" t="e">
        <f t="shared" si="17"/>
        <v>#DIV/0!</v>
      </c>
      <c r="AX87" s="36" t="e">
        <f t="shared" si="18"/>
        <v>#DIV/0!</v>
      </c>
      <c r="AY87" s="25" t="e">
        <f t="shared" si="32"/>
        <v>#DIV/0!</v>
      </c>
      <c r="AZ87" s="25" t="e">
        <f t="shared" si="33"/>
        <v>#DIV/0!</v>
      </c>
      <c r="BA87" s="25" t="e">
        <f t="shared" si="34"/>
        <v>#DIV/0!</v>
      </c>
      <c r="BB87" s="25" t="e">
        <f t="shared" si="19"/>
        <v>#DIV/0!</v>
      </c>
      <c r="BC87" s="25">
        <f t="shared" si="20"/>
        <v>0</v>
      </c>
      <c r="BD87" s="25">
        <f t="shared" si="35"/>
        <v>0</v>
      </c>
      <c r="BE87" s="33" t="e">
        <f t="shared" si="36"/>
        <v>#DIV/0!</v>
      </c>
      <c r="BF87" s="25" t="e">
        <f t="shared" si="21"/>
        <v>#NUM!</v>
      </c>
      <c r="BG87" s="5"/>
      <c r="BH87" s="39"/>
      <c r="BI87" s="25" t="e">
        <f t="shared" si="22"/>
        <v>#DIV/0!</v>
      </c>
      <c r="BJ87" s="33">
        <f t="shared" si="23"/>
        <v>0</v>
      </c>
    </row>
    <row r="88" spans="2:62" ht="15.75" customHeight="1" x14ac:dyDescent="0.2">
      <c r="B88" s="3" t="s">
        <v>555</v>
      </c>
      <c r="L88" s="40"/>
      <c r="M88" s="23">
        <f t="shared" si="25"/>
        <v>0</v>
      </c>
      <c r="N88" s="34"/>
      <c r="O88" s="34"/>
      <c r="P88" s="23">
        <f t="shared" si="26"/>
        <v>0</v>
      </c>
      <c r="Q88" s="34"/>
      <c r="R88" s="23">
        <f t="shared" si="0"/>
        <v>0</v>
      </c>
      <c r="S88" s="23" t="e">
        <f t="shared" si="27"/>
        <v>#DIV/0!</v>
      </c>
      <c r="T88" s="35"/>
      <c r="U88" s="23">
        <f t="shared" si="1"/>
        <v>0</v>
      </c>
      <c r="V88" s="23">
        <f t="shared" si="28"/>
        <v>0</v>
      </c>
      <c r="W88" s="23" t="e">
        <f t="shared" si="24"/>
        <v>#DIV/0!</v>
      </c>
      <c r="X88" s="35"/>
      <c r="Y88" s="23" t="e">
        <f t="shared" si="2"/>
        <v>#DIV/0!</v>
      </c>
      <c r="Z88" s="35"/>
      <c r="AA88" s="23">
        <f t="shared" si="3"/>
        <v>0</v>
      </c>
      <c r="AB88" s="23">
        <f t="shared" si="4"/>
        <v>0</v>
      </c>
      <c r="AC88" s="23" t="str">
        <f t="shared" si="37"/>
        <v>N/A</v>
      </c>
      <c r="AD88" s="23">
        <f t="shared" si="38"/>
        <v>0</v>
      </c>
      <c r="AE88" s="23">
        <f t="shared" si="30"/>
        <v>0</v>
      </c>
      <c r="AF88" s="35"/>
      <c r="AG88" s="23" t="e">
        <f t="shared" si="5"/>
        <v>#DIV/0!</v>
      </c>
      <c r="AH88" s="35"/>
      <c r="AI88" s="23" t="e">
        <f t="shared" si="6"/>
        <v>#NUM!</v>
      </c>
      <c r="AJ88" s="36" t="str">
        <f t="shared" si="31"/>
        <v>N/A</v>
      </c>
      <c r="AK88" s="23" t="e">
        <f t="shared" si="7"/>
        <v>#DIV/0!</v>
      </c>
      <c r="AL88" s="23" t="e">
        <f t="shared" si="8"/>
        <v>#NUM!</v>
      </c>
      <c r="AM88" s="23" t="e">
        <f t="shared" si="9"/>
        <v>#DIV/0!</v>
      </c>
      <c r="AN88" s="23" t="e">
        <f t="shared" si="10"/>
        <v>#NUM!</v>
      </c>
      <c r="AO88" s="23" t="e">
        <f t="shared" si="11"/>
        <v>#NUM!</v>
      </c>
      <c r="AP88" s="23" t="e">
        <f t="shared" si="12"/>
        <v>#DIV/0!</v>
      </c>
      <c r="AQ88" s="34"/>
      <c r="AR88" s="23" t="e">
        <f t="shared" si="13"/>
        <v>#NUM!</v>
      </c>
      <c r="AS88" s="35"/>
      <c r="AT88" s="23" t="e">
        <f t="shared" si="44"/>
        <v>#DIV/0!</v>
      </c>
      <c r="AU88" s="23" t="e">
        <f t="shared" si="45"/>
        <v>#DIV/0!</v>
      </c>
      <c r="AV88" s="23" t="e">
        <f t="shared" si="16"/>
        <v>#DIV/0!</v>
      </c>
      <c r="AW88" s="23" t="e">
        <f t="shared" si="17"/>
        <v>#DIV/0!</v>
      </c>
      <c r="AX88" s="36" t="e">
        <f t="shared" si="18"/>
        <v>#DIV/0!</v>
      </c>
      <c r="AY88" s="23" t="e">
        <f t="shared" si="32"/>
        <v>#DIV/0!</v>
      </c>
      <c r="AZ88" s="23" t="e">
        <f t="shared" si="33"/>
        <v>#DIV/0!</v>
      </c>
      <c r="BA88" s="23" t="e">
        <f t="shared" si="34"/>
        <v>#DIV/0!</v>
      </c>
      <c r="BB88" s="23" t="e">
        <f t="shared" si="19"/>
        <v>#DIV/0!</v>
      </c>
      <c r="BC88" s="23">
        <f t="shared" si="20"/>
        <v>0</v>
      </c>
      <c r="BD88" s="23">
        <f t="shared" si="35"/>
        <v>0</v>
      </c>
      <c r="BE88" s="32" t="e">
        <f t="shared" si="36"/>
        <v>#DIV/0!</v>
      </c>
      <c r="BF88" s="23" t="e">
        <f t="shared" si="21"/>
        <v>#NUM!</v>
      </c>
      <c r="BG88" s="4"/>
      <c r="BH88" s="35"/>
      <c r="BI88" s="23" t="e">
        <f t="shared" si="22"/>
        <v>#DIV/0!</v>
      </c>
      <c r="BJ88" s="32">
        <f t="shared" si="23"/>
        <v>0</v>
      </c>
    </row>
    <row r="89" spans="2:62" ht="15.75" customHeight="1" x14ac:dyDescent="0.2">
      <c r="B89" s="3" t="s">
        <v>556</v>
      </c>
      <c r="L89" s="37"/>
      <c r="M89" s="25">
        <f t="shared" si="25"/>
        <v>0</v>
      </c>
      <c r="N89" s="38"/>
      <c r="O89" s="38"/>
      <c r="P89" s="25">
        <f t="shared" si="26"/>
        <v>0</v>
      </c>
      <c r="Q89" s="38"/>
      <c r="R89" s="25">
        <f t="shared" si="0"/>
        <v>0</v>
      </c>
      <c r="S89" s="25" t="e">
        <f t="shared" si="27"/>
        <v>#DIV/0!</v>
      </c>
      <c r="T89" s="39"/>
      <c r="U89" s="25">
        <f t="shared" si="1"/>
        <v>0</v>
      </c>
      <c r="V89" s="25">
        <f t="shared" si="28"/>
        <v>0</v>
      </c>
      <c r="W89" s="25" t="e">
        <f t="shared" si="24"/>
        <v>#DIV/0!</v>
      </c>
      <c r="X89" s="39"/>
      <c r="Y89" s="25" t="e">
        <f t="shared" si="2"/>
        <v>#DIV/0!</v>
      </c>
      <c r="Z89" s="39"/>
      <c r="AA89" s="25">
        <f t="shared" si="3"/>
        <v>0</v>
      </c>
      <c r="AB89" s="25">
        <f t="shared" si="4"/>
        <v>0</v>
      </c>
      <c r="AC89" s="25" t="str">
        <f t="shared" si="37"/>
        <v>N/A</v>
      </c>
      <c r="AD89" s="25">
        <f t="shared" si="38"/>
        <v>0</v>
      </c>
      <c r="AE89" s="25">
        <f t="shared" si="30"/>
        <v>0</v>
      </c>
      <c r="AF89" s="39"/>
      <c r="AG89" s="25" t="e">
        <f t="shared" si="5"/>
        <v>#DIV/0!</v>
      </c>
      <c r="AH89" s="39"/>
      <c r="AI89" s="25" t="e">
        <f t="shared" si="6"/>
        <v>#NUM!</v>
      </c>
      <c r="AJ89" s="36" t="str">
        <f t="shared" si="31"/>
        <v>N/A</v>
      </c>
      <c r="AK89" s="25" t="e">
        <f t="shared" si="7"/>
        <v>#DIV/0!</v>
      </c>
      <c r="AL89" s="25" t="e">
        <f t="shared" si="8"/>
        <v>#NUM!</v>
      </c>
      <c r="AM89" s="25" t="e">
        <f t="shared" si="9"/>
        <v>#DIV/0!</v>
      </c>
      <c r="AN89" s="25" t="e">
        <f t="shared" si="10"/>
        <v>#NUM!</v>
      </c>
      <c r="AO89" s="25" t="e">
        <f t="shared" si="11"/>
        <v>#NUM!</v>
      </c>
      <c r="AP89" s="25" t="e">
        <f t="shared" si="12"/>
        <v>#DIV/0!</v>
      </c>
      <c r="AQ89" s="38"/>
      <c r="AR89" s="25" t="e">
        <f t="shared" si="13"/>
        <v>#NUM!</v>
      </c>
      <c r="AS89" s="39"/>
      <c r="AT89" s="25" t="e">
        <f t="shared" si="44"/>
        <v>#DIV/0!</v>
      </c>
      <c r="AU89" s="25" t="e">
        <f t="shared" si="45"/>
        <v>#DIV/0!</v>
      </c>
      <c r="AV89" s="25" t="e">
        <f t="shared" si="16"/>
        <v>#DIV/0!</v>
      </c>
      <c r="AW89" s="25" t="e">
        <f t="shared" si="17"/>
        <v>#DIV/0!</v>
      </c>
      <c r="AX89" s="36" t="e">
        <f t="shared" si="18"/>
        <v>#DIV/0!</v>
      </c>
      <c r="AY89" s="25" t="e">
        <f t="shared" si="32"/>
        <v>#DIV/0!</v>
      </c>
      <c r="AZ89" s="25" t="e">
        <f t="shared" si="33"/>
        <v>#DIV/0!</v>
      </c>
      <c r="BA89" s="25" t="e">
        <f t="shared" si="34"/>
        <v>#DIV/0!</v>
      </c>
      <c r="BB89" s="25" t="e">
        <f t="shared" si="19"/>
        <v>#DIV/0!</v>
      </c>
      <c r="BC89" s="25">
        <f t="shared" si="20"/>
        <v>0</v>
      </c>
      <c r="BD89" s="25">
        <f t="shared" si="35"/>
        <v>0</v>
      </c>
      <c r="BE89" s="33" t="e">
        <f t="shared" si="36"/>
        <v>#DIV/0!</v>
      </c>
      <c r="BF89" s="25" t="e">
        <f t="shared" si="21"/>
        <v>#NUM!</v>
      </c>
      <c r="BG89" s="5"/>
      <c r="BH89" s="39"/>
      <c r="BI89" s="25" t="e">
        <f t="shared" si="22"/>
        <v>#DIV/0!</v>
      </c>
      <c r="BJ89" s="33">
        <f t="shared" si="23"/>
        <v>0</v>
      </c>
    </row>
    <row r="90" spans="2:62" ht="15.75" customHeight="1" x14ac:dyDescent="0.2">
      <c r="L90" s="40"/>
      <c r="M90" s="23">
        <f t="shared" si="25"/>
        <v>0</v>
      </c>
      <c r="N90" s="34"/>
      <c r="O90" s="34"/>
      <c r="P90" s="23">
        <f t="shared" si="26"/>
        <v>0</v>
      </c>
      <c r="Q90" s="34"/>
      <c r="R90" s="23">
        <f t="shared" si="0"/>
        <v>0</v>
      </c>
      <c r="S90" s="23" t="e">
        <f t="shared" si="27"/>
        <v>#DIV/0!</v>
      </c>
      <c r="T90" s="35"/>
      <c r="U90" s="23">
        <f t="shared" si="1"/>
        <v>0</v>
      </c>
      <c r="V90" s="23">
        <f t="shared" si="28"/>
        <v>0</v>
      </c>
      <c r="W90" s="23" t="e">
        <f t="shared" si="24"/>
        <v>#DIV/0!</v>
      </c>
      <c r="X90" s="35"/>
      <c r="Y90" s="23" t="e">
        <f t="shared" si="2"/>
        <v>#DIV/0!</v>
      </c>
      <c r="Z90" s="35"/>
      <c r="AA90" s="23">
        <f t="shared" si="3"/>
        <v>0</v>
      </c>
      <c r="AB90" s="23">
        <f t="shared" si="4"/>
        <v>0</v>
      </c>
      <c r="AC90" s="23" t="str">
        <f t="shared" si="37"/>
        <v>N/A</v>
      </c>
      <c r="AD90" s="23">
        <f t="shared" si="38"/>
        <v>0</v>
      </c>
      <c r="AE90" s="23">
        <f t="shared" si="30"/>
        <v>0</v>
      </c>
      <c r="AF90" s="35"/>
      <c r="AG90" s="23" t="e">
        <f t="shared" si="5"/>
        <v>#DIV/0!</v>
      </c>
      <c r="AH90" s="35"/>
      <c r="AI90" s="23" t="e">
        <f t="shared" si="6"/>
        <v>#NUM!</v>
      </c>
      <c r="AJ90" s="36" t="str">
        <f t="shared" si="31"/>
        <v>N/A</v>
      </c>
      <c r="AK90" s="23" t="e">
        <f t="shared" si="7"/>
        <v>#DIV/0!</v>
      </c>
      <c r="AL90" s="23" t="e">
        <f t="shared" si="8"/>
        <v>#NUM!</v>
      </c>
      <c r="AM90" s="23" t="e">
        <f t="shared" si="9"/>
        <v>#DIV/0!</v>
      </c>
      <c r="AN90" s="23" t="e">
        <f t="shared" si="10"/>
        <v>#NUM!</v>
      </c>
      <c r="AO90" s="23" t="e">
        <f t="shared" si="11"/>
        <v>#NUM!</v>
      </c>
      <c r="AP90" s="23" t="e">
        <f t="shared" si="12"/>
        <v>#DIV/0!</v>
      </c>
      <c r="AQ90" s="34"/>
      <c r="AR90" s="23" t="e">
        <f t="shared" si="13"/>
        <v>#NUM!</v>
      </c>
      <c r="AS90" s="35"/>
      <c r="AT90" s="23" t="e">
        <f t="shared" si="44"/>
        <v>#DIV/0!</v>
      </c>
      <c r="AU90" s="23" t="e">
        <f t="shared" si="45"/>
        <v>#DIV/0!</v>
      </c>
      <c r="AV90" s="23" t="e">
        <f t="shared" si="16"/>
        <v>#DIV/0!</v>
      </c>
      <c r="AW90" s="23" t="e">
        <f t="shared" si="17"/>
        <v>#DIV/0!</v>
      </c>
      <c r="AX90" s="36" t="e">
        <f t="shared" si="18"/>
        <v>#DIV/0!</v>
      </c>
      <c r="AY90" s="23" t="e">
        <f t="shared" si="32"/>
        <v>#DIV/0!</v>
      </c>
      <c r="AZ90" s="23" t="e">
        <f t="shared" si="33"/>
        <v>#DIV/0!</v>
      </c>
      <c r="BA90" s="23" t="e">
        <f t="shared" si="34"/>
        <v>#DIV/0!</v>
      </c>
      <c r="BB90" s="23" t="e">
        <f t="shared" si="19"/>
        <v>#DIV/0!</v>
      </c>
      <c r="BC90" s="23">
        <f t="shared" si="20"/>
        <v>0</v>
      </c>
      <c r="BD90" s="23">
        <f t="shared" si="35"/>
        <v>0</v>
      </c>
      <c r="BE90" s="32" t="e">
        <f t="shared" si="36"/>
        <v>#DIV/0!</v>
      </c>
      <c r="BF90" s="23" t="e">
        <f t="shared" si="21"/>
        <v>#NUM!</v>
      </c>
      <c r="BG90" s="4"/>
      <c r="BH90" s="35"/>
      <c r="BI90" s="23" t="e">
        <f t="shared" si="22"/>
        <v>#DIV/0!</v>
      </c>
      <c r="BJ90" s="32">
        <f t="shared" si="23"/>
        <v>0</v>
      </c>
    </row>
    <row r="91" spans="2:62" ht="15.75" customHeight="1" x14ac:dyDescent="0.2">
      <c r="L91" s="37"/>
      <c r="M91" s="25">
        <f t="shared" si="25"/>
        <v>0</v>
      </c>
      <c r="N91" s="38"/>
      <c r="O91" s="38"/>
      <c r="P91" s="25">
        <f t="shared" si="26"/>
        <v>0</v>
      </c>
      <c r="Q91" s="38"/>
      <c r="R91" s="25">
        <f t="shared" si="0"/>
        <v>0</v>
      </c>
      <c r="S91" s="25" t="e">
        <f t="shared" si="27"/>
        <v>#DIV/0!</v>
      </c>
      <c r="T91" s="39"/>
      <c r="U91" s="25">
        <f t="shared" si="1"/>
        <v>0</v>
      </c>
      <c r="V91" s="25">
        <f t="shared" si="28"/>
        <v>0</v>
      </c>
      <c r="W91" s="25" t="e">
        <f t="shared" si="24"/>
        <v>#DIV/0!</v>
      </c>
      <c r="X91" s="39"/>
      <c r="Y91" s="25" t="e">
        <f t="shared" si="2"/>
        <v>#DIV/0!</v>
      </c>
      <c r="Z91" s="39"/>
      <c r="AA91" s="25">
        <f t="shared" si="3"/>
        <v>0</v>
      </c>
      <c r="AB91" s="25">
        <f t="shared" si="4"/>
        <v>0</v>
      </c>
      <c r="AC91" s="25" t="str">
        <f t="shared" si="37"/>
        <v>N/A</v>
      </c>
      <c r="AD91" s="25">
        <f t="shared" si="38"/>
        <v>0</v>
      </c>
      <c r="AE91" s="25">
        <f t="shared" si="30"/>
        <v>0</v>
      </c>
      <c r="AF91" s="39"/>
      <c r="AG91" s="25" t="e">
        <f t="shared" si="5"/>
        <v>#DIV/0!</v>
      </c>
      <c r="AH91" s="39"/>
      <c r="AI91" s="25" t="e">
        <f t="shared" si="6"/>
        <v>#NUM!</v>
      </c>
      <c r="AJ91" s="36" t="str">
        <f t="shared" si="31"/>
        <v>N/A</v>
      </c>
      <c r="AK91" s="25" t="e">
        <f t="shared" si="7"/>
        <v>#DIV/0!</v>
      </c>
      <c r="AL91" s="25" t="e">
        <f t="shared" si="8"/>
        <v>#NUM!</v>
      </c>
      <c r="AM91" s="25" t="e">
        <f t="shared" si="9"/>
        <v>#DIV/0!</v>
      </c>
      <c r="AN91" s="25" t="e">
        <f t="shared" si="10"/>
        <v>#NUM!</v>
      </c>
      <c r="AO91" s="25" t="e">
        <f t="shared" si="11"/>
        <v>#NUM!</v>
      </c>
      <c r="AP91" s="25" t="e">
        <f t="shared" si="12"/>
        <v>#DIV/0!</v>
      </c>
      <c r="AQ91" s="38"/>
      <c r="AR91" s="25" t="e">
        <f t="shared" si="13"/>
        <v>#NUM!</v>
      </c>
      <c r="AS91" s="39"/>
      <c r="AT91" s="25" t="e">
        <f t="shared" si="44"/>
        <v>#DIV/0!</v>
      </c>
      <c r="AU91" s="25" t="e">
        <f t="shared" si="45"/>
        <v>#DIV/0!</v>
      </c>
      <c r="AV91" s="25" t="e">
        <f t="shared" si="16"/>
        <v>#DIV/0!</v>
      </c>
      <c r="AW91" s="25" t="e">
        <f t="shared" si="17"/>
        <v>#DIV/0!</v>
      </c>
      <c r="AX91" s="36" t="e">
        <f t="shared" si="18"/>
        <v>#DIV/0!</v>
      </c>
      <c r="AY91" s="25" t="e">
        <f t="shared" si="32"/>
        <v>#DIV/0!</v>
      </c>
      <c r="AZ91" s="25" t="e">
        <f t="shared" si="33"/>
        <v>#DIV/0!</v>
      </c>
      <c r="BA91" s="25" t="e">
        <f t="shared" si="34"/>
        <v>#DIV/0!</v>
      </c>
      <c r="BB91" s="25" t="e">
        <f t="shared" si="19"/>
        <v>#DIV/0!</v>
      </c>
      <c r="BC91" s="25">
        <f t="shared" si="20"/>
        <v>0</v>
      </c>
      <c r="BD91" s="25">
        <f t="shared" si="35"/>
        <v>0</v>
      </c>
      <c r="BE91" s="33" t="e">
        <f t="shared" si="36"/>
        <v>#DIV/0!</v>
      </c>
      <c r="BF91" s="25" t="e">
        <f t="shared" si="21"/>
        <v>#NUM!</v>
      </c>
      <c r="BG91" s="5"/>
      <c r="BH91" s="39"/>
      <c r="BI91" s="25" t="e">
        <f t="shared" si="22"/>
        <v>#DIV/0!</v>
      </c>
      <c r="BJ91" s="33">
        <f t="shared" si="23"/>
        <v>0</v>
      </c>
    </row>
    <row r="92" spans="2:62" ht="15.75" customHeight="1" x14ac:dyDescent="0.2">
      <c r="L92" s="40"/>
      <c r="M92" s="23">
        <f t="shared" si="25"/>
        <v>0</v>
      </c>
      <c r="N92" s="34"/>
      <c r="O92" s="34"/>
      <c r="P92" s="23">
        <f t="shared" si="26"/>
        <v>0</v>
      </c>
      <c r="Q92" s="34"/>
      <c r="R92" s="23">
        <f t="shared" si="0"/>
        <v>0</v>
      </c>
      <c r="S92" s="23" t="e">
        <f t="shared" si="27"/>
        <v>#DIV/0!</v>
      </c>
      <c r="T92" s="35"/>
      <c r="U92" s="23">
        <f t="shared" si="1"/>
        <v>0</v>
      </c>
      <c r="V92" s="23">
        <f t="shared" si="28"/>
        <v>0</v>
      </c>
      <c r="W92" s="23" t="e">
        <f t="shared" si="24"/>
        <v>#DIV/0!</v>
      </c>
      <c r="X92" s="35"/>
      <c r="Y92" s="23" t="e">
        <f t="shared" si="2"/>
        <v>#DIV/0!</v>
      </c>
      <c r="Z92" s="35"/>
      <c r="AA92" s="23">
        <f t="shared" si="3"/>
        <v>0</v>
      </c>
      <c r="AB92" s="23">
        <f t="shared" si="4"/>
        <v>0</v>
      </c>
      <c r="AC92" s="23" t="str">
        <f t="shared" si="37"/>
        <v>N/A</v>
      </c>
      <c r="AD92" s="23">
        <f t="shared" si="38"/>
        <v>0</v>
      </c>
      <c r="AE92" s="23">
        <f t="shared" si="30"/>
        <v>0</v>
      </c>
      <c r="AF92" s="35"/>
      <c r="AG92" s="23" t="e">
        <f t="shared" si="5"/>
        <v>#DIV/0!</v>
      </c>
      <c r="AH92" s="35"/>
      <c r="AI92" s="23" t="e">
        <f t="shared" si="6"/>
        <v>#NUM!</v>
      </c>
      <c r="AJ92" s="36" t="str">
        <f t="shared" si="31"/>
        <v>N/A</v>
      </c>
      <c r="AK92" s="23" t="e">
        <f t="shared" si="7"/>
        <v>#DIV/0!</v>
      </c>
      <c r="AL92" s="23" t="e">
        <f t="shared" si="8"/>
        <v>#NUM!</v>
      </c>
      <c r="AM92" s="23" t="e">
        <f t="shared" si="9"/>
        <v>#DIV/0!</v>
      </c>
      <c r="AN92" s="23" t="e">
        <f t="shared" si="10"/>
        <v>#NUM!</v>
      </c>
      <c r="AO92" s="23" t="e">
        <f t="shared" si="11"/>
        <v>#NUM!</v>
      </c>
      <c r="AP92" s="23" t="e">
        <f t="shared" si="12"/>
        <v>#DIV/0!</v>
      </c>
      <c r="AQ92" s="34"/>
      <c r="AR92" s="23" t="e">
        <f t="shared" si="13"/>
        <v>#NUM!</v>
      </c>
      <c r="AS92" s="35"/>
      <c r="AT92" s="23" t="e">
        <f t="shared" si="44"/>
        <v>#DIV/0!</v>
      </c>
      <c r="AU92" s="23" t="e">
        <f t="shared" si="45"/>
        <v>#DIV/0!</v>
      </c>
      <c r="AV92" s="23" t="e">
        <f t="shared" si="16"/>
        <v>#DIV/0!</v>
      </c>
      <c r="AW92" s="23" t="e">
        <f t="shared" si="17"/>
        <v>#DIV/0!</v>
      </c>
      <c r="AX92" s="36" t="e">
        <f t="shared" si="18"/>
        <v>#DIV/0!</v>
      </c>
      <c r="AY92" s="23" t="e">
        <f t="shared" si="32"/>
        <v>#DIV/0!</v>
      </c>
      <c r="AZ92" s="23" t="e">
        <f t="shared" si="33"/>
        <v>#DIV/0!</v>
      </c>
      <c r="BA92" s="23" t="e">
        <f t="shared" si="34"/>
        <v>#DIV/0!</v>
      </c>
      <c r="BB92" s="23" t="e">
        <f t="shared" si="19"/>
        <v>#DIV/0!</v>
      </c>
      <c r="BC92" s="23">
        <f t="shared" si="20"/>
        <v>0</v>
      </c>
      <c r="BD92" s="23">
        <f t="shared" si="35"/>
        <v>0</v>
      </c>
      <c r="BE92" s="32" t="e">
        <f t="shared" si="36"/>
        <v>#DIV/0!</v>
      </c>
      <c r="BF92" s="23" t="e">
        <f t="shared" si="21"/>
        <v>#NUM!</v>
      </c>
      <c r="BG92" s="4"/>
      <c r="BH92" s="35"/>
      <c r="BI92" s="23" t="e">
        <f t="shared" si="22"/>
        <v>#DIV/0!</v>
      </c>
      <c r="BJ92" s="32">
        <f t="shared" si="23"/>
        <v>0</v>
      </c>
    </row>
    <row r="93" spans="2:62" ht="15.75" customHeight="1" x14ac:dyDescent="0.2">
      <c r="L93" s="37"/>
      <c r="M93" s="25">
        <f t="shared" si="25"/>
        <v>0</v>
      </c>
      <c r="N93" s="38"/>
      <c r="O93" s="38"/>
      <c r="P93" s="25">
        <f t="shared" si="26"/>
        <v>0</v>
      </c>
      <c r="Q93" s="38"/>
      <c r="R93" s="25">
        <f t="shared" si="0"/>
        <v>0</v>
      </c>
      <c r="S93" s="25" t="e">
        <f t="shared" si="27"/>
        <v>#DIV/0!</v>
      </c>
      <c r="T93" s="39"/>
      <c r="U93" s="25">
        <f t="shared" si="1"/>
        <v>0</v>
      </c>
      <c r="V93" s="25">
        <f t="shared" si="28"/>
        <v>0</v>
      </c>
      <c r="W93" s="25" t="e">
        <f t="shared" si="24"/>
        <v>#DIV/0!</v>
      </c>
      <c r="X93" s="39"/>
      <c r="Y93" s="25" t="e">
        <f t="shared" si="2"/>
        <v>#DIV/0!</v>
      </c>
      <c r="Z93" s="39"/>
      <c r="AA93" s="25">
        <f t="shared" si="3"/>
        <v>0</v>
      </c>
      <c r="AB93" s="25">
        <f t="shared" si="4"/>
        <v>0</v>
      </c>
      <c r="AC93" s="25" t="str">
        <f t="shared" si="37"/>
        <v>N/A</v>
      </c>
      <c r="AD93" s="25">
        <f t="shared" si="38"/>
        <v>0</v>
      </c>
      <c r="AE93" s="25">
        <f t="shared" si="30"/>
        <v>0</v>
      </c>
      <c r="AF93" s="39"/>
      <c r="AG93" s="25" t="e">
        <f t="shared" si="5"/>
        <v>#DIV/0!</v>
      </c>
      <c r="AH93" s="39"/>
      <c r="AI93" s="25" t="e">
        <f t="shared" si="6"/>
        <v>#NUM!</v>
      </c>
      <c r="AJ93" s="36" t="str">
        <f t="shared" si="31"/>
        <v>N/A</v>
      </c>
      <c r="AK93" s="25" t="e">
        <f t="shared" si="7"/>
        <v>#DIV/0!</v>
      </c>
      <c r="AL93" s="25" t="e">
        <f t="shared" si="8"/>
        <v>#NUM!</v>
      </c>
      <c r="AM93" s="25" t="e">
        <f t="shared" si="9"/>
        <v>#DIV/0!</v>
      </c>
      <c r="AN93" s="25" t="e">
        <f t="shared" si="10"/>
        <v>#NUM!</v>
      </c>
      <c r="AO93" s="25" t="e">
        <f t="shared" si="11"/>
        <v>#NUM!</v>
      </c>
      <c r="AP93" s="25" t="e">
        <f t="shared" si="12"/>
        <v>#DIV/0!</v>
      </c>
      <c r="AQ93" s="38"/>
      <c r="AR93" s="25" t="e">
        <f t="shared" si="13"/>
        <v>#NUM!</v>
      </c>
      <c r="AS93" s="39"/>
      <c r="AT93" s="25" t="e">
        <f t="shared" si="44"/>
        <v>#DIV/0!</v>
      </c>
      <c r="AU93" s="25" t="e">
        <f t="shared" si="45"/>
        <v>#DIV/0!</v>
      </c>
      <c r="AV93" s="25" t="e">
        <f t="shared" si="16"/>
        <v>#DIV/0!</v>
      </c>
      <c r="AW93" s="25" t="e">
        <f t="shared" si="17"/>
        <v>#DIV/0!</v>
      </c>
      <c r="AX93" s="36" t="e">
        <f t="shared" si="18"/>
        <v>#DIV/0!</v>
      </c>
      <c r="AY93" s="25" t="e">
        <f t="shared" si="32"/>
        <v>#DIV/0!</v>
      </c>
      <c r="AZ93" s="25" t="e">
        <f t="shared" si="33"/>
        <v>#DIV/0!</v>
      </c>
      <c r="BA93" s="25" t="e">
        <f t="shared" si="34"/>
        <v>#DIV/0!</v>
      </c>
      <c r="BB93" s="25" t="e">
        <f t="shared" si="19"/>
        <v>#DIV/0!</v>
      </c>
      <c r="BC93" s="25">
        <f t="shared" si="20"/>
        <v>0</v>
      </c>
      <c r="BD93" s="25">
        <f t="shared" si="35"/>
        <v>0</v>
      </c>
      <c r="BE93" s="33" t="e">
        <f t="shared" si="36"/>
        <v>#DIV/0!</v>
      </c>
      <c r="BF93" s="25" t="e">
        <f t="shared" si="21"/>
        <v>#NUM!</v>
      </c>
      <c r="BG93" s="5"/>
      <c r="BH93" s="39"/>
      <c r="BI93" s="25" t="e">
        <f t="shared" si="22"/>
        <v>#DIV/0!</v>
      </c>
      <c r="BJ93" s="33">
        <f t="shared" si="23"/>
        <v>0</v>
      </c>
    </row>
    <row r="94" spans="2:62" ht="15.75" customHeight="1" x14ac:dyDescent="0.2">
      <c r="L94" s="40"/>
      <c r="M94" s="23">
        <f t="shared" si="25"/>
        <v>0</v>
      </c>
      <c r="N94" s="34"/>
      <c r="O94" s="34"/>
      <c r="P94" s="23">
        <f t="shared" si="26"/>
        <v>0</v>
      </c>
      <c r="Q94" s="34"/>
      <c r="R94" s="23">
        <f t="shared" si="0"/>
        <v>0</v>
      </c>
      <c r="S94" s="23" t="e">
        <f t="shared" si="27"/>
        <v>#DIV/0!</v>
      </c>
      <c r="T94" s="35"/>
      <c r="U94" s="23">
        <f t="shared" si="1"/>
        <v>0</v>
      </c>
      <c r="V94" s="23">
        <f t="shared" si="28"/>
        <v>0</v>
      </c>
      <c r="W94" s="23" t="e">
        <f t="shared" si="24"/>
        <v>#DIV/0!</v>
      </c>
      <c r="X94" s="35"/>
      <c r="Y94" s="23" t="e">
        <f t="shared" si="2"/>
        <v>#DIV/0!</v>
      </c>
      <c r="Z94" s="35"/>
      <c r="AA94" s="23">
        <f t="shared" si="3"/>
        <v>0</v>
      </c>
      <c r="AB94" s="23">
        <f t="shared" si="4"/>
        <v>0</v>
      </c>
      <c r="AC94" s="23" t="str">
        <f t="shared" si="37"/>
        <v>N/A</v>
      </c>
      <c r="AD94" s="23">
        <f t="shared" si="38"/>
        <v>0</v>
      </c>
      <c r="AE94" s="23">
        <f t="shared" si="30"/>
        <v>0</v>
      </c>
      <c r="AF94" s="35"/>
      <c r="AG94" s="23" t="e">
        <f t="shared" si="5"/>
        <v>#DIV/0!</v>
      </c>
      <c r="AH94" s="35"/>
      <c r="AI94" s="23" t="e">
        <f t="shared" si="6"/>
        <v>#NUM!</v>
      </c>
      <c r="AJ94" s="36" t="str">
        <f t="shared" si="31"/>
        <v>N/A</v>
      </c>
      <c r="AK94" s="23" t="e">
        <f t="shared" si="7"/>
        <v>#DIV/0!</v>
      </c>
      <c r="AL94" s="23" t="e">
        <f t="shared" si="8"/>
        <v>#NUM!</v>
      </c>
      <c r="AM94" s="23" t="e">
        <f t="shared" si="9"/>
        <v>#DIV/0!</v>
      </c>
      <c r="AN94" s="23" t="e">
        <f t="shared" si="10"/>
        <v>#NUM!</v>
      </c>
      <c r="AO94" s="23" t="e">
        <f t="shared" si="11"/>
        <v>#NUM!</v>
      </c>
      <c r="AP94" s="23" t="e">
        <f t="shared" si="12"/>
        <v>#DIV/0!</v>
      </c>
      <c r="AQ94" s="34"/>
      <c r="AR94" s="23" t="e">
        <f t="shared" si="13"/>
        <v>#NUM!</v>
      </c>
      <c r="AS94" s="35"/>
      <c r="AT94" s="23" t="e">
        <f t="shared" si="44"/>
        <v>#DIV/0!</v>
      </c>
      <c r="AU94" s="23" t="e">
        <f t="shared" si="45"/>
        <v>#DIV/0!</v>
      </c>
      <c r="AV94" s="23" t="e">
        <f t="shared" si="16"/>
        <v>#DIV/0!</v>
      </c>
      <c r="AW94" s="23" t="e">
        <f t="shared" si="17"/>
        <v>#DIV/0!</v>
      </c>
      <c r="AX94" s="36" t="e">
        <f t="shared" si="18"/>
        <v>#DIV/0!</v>
      </c>
      <c r="AY94" s="23" t="e">
        <f t="shared" si="32"/>
        <v>#DIV/0!</v>
      </c>
      <c r="AZ94" s="23" t="e">
        <f t="shared" si="33"/>
        <v>#DIV/0!</v>
      </c>
      <c r="BA94" s="23" t="e">
        <f t="shared" si="34"/>
        <v>#DIV/0!</v>
      </c>
      <c r="BB94" s="23" t="e">
        <f t="shared" si="19"/>
        <v>#DIV/0!</v>
      </c>
      <c r="BC94" s="23">
        <f t="shared" si="20"/>
        <v>0</v>
      </c>
      <c r="BD94" s="23">
        <f t="shared" si="35"/>
        <v>0</v>
      </c>
      <c r="BE94" s="32" t="e">
        <f t="shared" si="36"/>
        <v>#DIV/0!</v>
      </c>
      <c r="BF94" s="23" t="e">
        <f t="shared" si="21"/>
        <v>#NUM!</v>
      </c>
      <c r="BG94" s="4"/>
      <c r="BH94" s="35"/>
      <c r="BI94" s="23" t="e">
        <f t="shared" si="22"/>
        <v>#DIV/0!</v>
      </c>
      <c r="BJ94" s="32">
        <f t="shared" si="23"/>
        <v>0</v>
      </c>
    </row>
    <row r="95" spans="2:62" ht="15.75" customHeight="1" x14ac:dyDescent="0.2">
      <c r="L95" s="37"/>
      <c r="M95" s="25">
        <f t="shared" si="25"/>
        <v>0</v>
      </c>
      <c r="N95" s="38"/>
      <c r="O95" s="38"/>
      <c r="P95" s="25">
        <f t="shared" si="26"/>
        <v>0</v>
      </c>
      <c r="Q95" s="38"/>
      <c r="R95" s="25">
        <f t="shared" si="0"/>
        <v>0</v>
      </c>
      <c r="S95" s="25" t="e">
        <f t="shared" si="27"/>
        <v>#DIV/0!</v>
      </c>
      <c r="T95" s="39"/>
      <c r="U95" s="25">
        <f t="shared" si="1"/>
        <v>0</v>
      </c>
      <c r="V95" s="25">
        <f t="shared" si="28"/>
        <v>0</v>
      </c>
      <c r="W95" s="25" t="e">
        <f t="shared" si="24"/>
        <v>#DIV/0!</v>
      </c>
      <c r="X95" s="39"/>
      <c r="Y95" s="25" t="e">
        <f t="shared" si="2"/>
        <v>#DIV/0!</v>
      </c>
      <c r="Z95" s="39"/>
      <c r="AA95" s="25">
        <f t="shared" si="3"/>
        <v>0</v>
      </c>
      <c r="AB95" s="25">
        <f t="shared" si="4"/>
        <v>0</v>
      </c>
      <c r="AC95" s="25" t="str">
        <f t="shared" si="37"/>
        <v>N/A</v>
      </c>
      <c r="AD95" s="25">
        <f t="shared" si="38"/>
        <v>0</v>
      </c>
      <c r="AE95" s="25">
        <f t="shared" si="30"/>
        <v>0</v>
      </c>
      <c r="AF95" s="39"/>
      <c r="AG95" s="25" t="e">
        <f t="shared" si="5"/>
        <v>#DIV/0!</v>
      </c>
      <c r="AH95" s="39"/>
      <c r="AI95" s="25" t="e">
        <f t="shared" si="6"/>
        <v>#NUM!</v>
      </c>
      <c r="AJ95" s="36" t="str">
        <f t="shared" si="31"/>
        <v>N/A</v>
      </c>
      <c r="AK95" s="25" t="e">
        <f t="shared" si="7"/>
        <v>#DIV/0!</v>
      </c>
      <c r="AL95" s="25" t="e">
        <f t="shared" si="8"/>
        <v>#NUM!</v>
      </c>
      <c r="AM95" s="25" t="e">
        <f t="shared" si="9"/>
        <v>#DIV/0!</v>
      </c>
      <c r="AN95" s="25" t="e">
        <f t="shared" si="10"/>
        <v>#NUM!</v>
      </c>
      <c r="AO95" s="25" t="e">
        <f t="shared" si="11"/>
        <v>#NUM!</v>
      </c>
      <c r="AP95" s="25" t="e">
        <f t="shared" si="12"/>
        <v>#DIV/0!</v>
      </c>
      <c r="AQ95" s="38"/>
      <c r="AR95" s="25" t="e">
        <f t="shared" si="13"/>
        <v>#NUM!</v>
      </c>
      <c r="AS95" s="39"/>
      <c r="AT95" s="25" t="e">
        <f t="shared" si="44"/>
        <v>#DIV/0!</v>
      </c>
      <c r="AU95" s="25" t="e">
        <f t="shared" si="45"/>
        <v>#DIV/0!</v>
      </c>
      <c r="AV95" s="25" t="e">
        <f t="shared" si="16"/>
        <v>#DIV/0!</v>
      </c>
      <c r="AW95" s="25" t="e">
        <f t="shared" si="17"/>
        <v>#DIV/0!</v>
      </c>
      <c r="AX95" s="36" t="e">
        <f t="shared" si="18"/>
        <v>#DIV/0!</v>
      </c>
      <c r="AY95" s="25" t="e">
        <f t="shared" si="32"/>
        <v>#DIV/0!</v>
      </c>
      <c r="AZ95" s="25" t="e">
        <f t="shared" si="33"/>
        <v>#DIV/0!</v>
      </c>
      <c r="BA95" s="25" t="e">
        <f t="shared" si="34"/>
        <v>#DIV/0!</v>
      </c>
      <c r="BB95" s="25" t="e">
        <f t="shared" si="19"/>
        <v>#DIV/0!</v>
      </c>
      <c r="BC95" s="25">
        <f t="shared" si="20"/>
        <v>0</v>
      </c>
      <c r="BD95" s="25">
        <f t="shared" si="35"/>
        <v>0</v>
      </c>
      <c r="BE95" s="33" t="e">
        <f t="shared" si="36"/>
        <v>#DIV/0!</v>
      </c>
      <c r="BF95" s="25" t="e">
        <f t="shared" si="21"/>
        <v>#NUM!</v>
      </c>
      <c r="BG95" s="5"/>
      <c r="BH95" s="39"/>
      <c r="BI95" s="25" t="e">
        <f t="shared" si="22"/>
        <v>#DIV/0!</v>
      </c>
      <c r="BJ95" s="33">
        <f t="shared" si="23"/>
        <v>0</v>
      </c>
    </row>
    <row r="96" spans="2:62" ht="15.75" customHeight="1" x14ac:dyDescent="0.2">
      <c r="L96" s="40"/>
      <c r="M96" s="23">
        <f t="shared" si="25"/>
        <v>0</v>
      </c>
      <c r="N96" s="34"/>
      <c r="O96" s="34"/>
      <c r="P96" s="23">
        <f t="shared" si="26"/>
        <v>0</v>
      </c>
      <c r="Q96" s="34"/>
      <c r="R96" s="23">
        <f t="shared" si="0"/>
        <v>0</v>
      </c>
      <c r="S96" s="23" t="e">
        <f t="shared" si="27"/>
        <v>#DIV/0!</v>
      </c>
      <c r="T96" s="35"/>
      <c r="U96" s="23">
        <f t="shared" si="1"/>
        <v>0</v>
      </c>
      <c r="V96" s="23">
        <f t="shared" si="28"/>
        <v>0</v>
      </c>
      <c r="W96" s="23" t="e">
        <f t="shared" si="24"/>
        <v>#DIV/0!</v>
      </c>
      <c r="X96" s="35"/>
      <c r="Y96" s="23" t="e">
        <f t="shared" si="2"/>
        <v>#DIV/0!</v>
      </c>
      <c r="Z96" s="35"/>
      <c r="AA96" s="23">
        <f t="shared" si="3"/>
        <v>0</v>
      </c>
      <c r="AB96" s="23">
        <f t="shared" si="4"/>
        <v>0</v>
      </c>
      <c r="AC96" s="23" t="str">
        <f t="shared" si="37"/>
        <v>N/A</v>
      </c>
      <c r="AD96" s="23">
        <f t="shared" si="38"/>
        <v>0</v>
      </c>
      <c r="AE96" s="23">
        <f t="shared" si="30"/>
        <v>0</v>
      </c>
      <c r="AF96" s="35"/>
      <c r="AG96" s="23" t="e">
        <f t="shared" si="5"/>
        <v>#DIV/0!</v>
      </c>
      <c r="AH96" s="35"/>
      <c r="AI96" s="23" t="e">
        <f t="shared" si="6"/>
        <v>#NUM!</v>
      </c>
      <c r="AJ96" s="36" t="str">
        <f t="shared" si="31"/>
        <v>N/A</v>
      </c>
      <c r="AK96" s="23" t="e">
        <f t="shared" si="7"/>
        <v>#DIV/0!</v>
      </c>
      <c r="AL96" s="23" t="e">
        <f t="shared" si="8"/>
        <v>#NUM!</v>
      </c>
      <c r="AM96" s="23" t="e">
        <f t="shared" si="9"/>
        <v>#DIV/0!</v>
      </c>
      <c r="AN96" s="23" t="e">
        <f t="shared" si="10"/>
        <v>#NUM!</v>
      </c>
      <c r="AO96" s="23" t="e">
        <f t="shared" si="11"/>
        <v>#NUM!</v>
      </c>
      <c r="AP96" s="23" t="e">
        <f t="shared" si="12"/>
        <v>#DIV/0!</v>
      </c>
      <c r="AQ96" s="34"/>
      <c r="AR96" s="23" t="e">
        <f t="shared" si="13"/>
        <v>#NUM!</v>
      </c>
      <c r="AS96" s="35"/>
      <c r="AT96" s="23" t="e">
        <f t="shared" si="44"/>
        <v>#DIV/0!</v>
      </c>
      <c r="AU96" s="23" t="e">
        <f t="shared" si="45"/>
        <v>#DIV/0!</v>
      </c>
      <c r="AV96" s="23" t="e">
        <f t="shared" si="16"/>
        <v>#DIV/0!</v>
      </c>
      <c r="AW96" s="23" t="e">
        <f t="shared" si="17"/>
        <v>#DIV/0!</v>
      </c>
      <c r="AX96" s="36" t="e">
        <f t="shared" si="18"/>
        <v>#DIV/0!</v>
      </c>
      <c r="AY96" s="23" t="e">
        <f t="shared" si="32"/>
        <v>#DIV/0!</v>
      </c>
      <c r="AZ96" s="23" t="e">
        <f t="shared" si="33"/>
        <v>#DIV/0!</v>
      </c>
      <c r="BA96" s="23" t="e">
        <f t="shared" si="34"/>
        <v>#DIV/0!</v>
      </c>
      <c r="BB96" s="23" t="e">
        <f t="shared" si="19"/>
        <v>#DIV/0!</v>
      </c>
      <c r="BC96" s="23">
        <f t="shared" si="20"/>
        <v>0</v>
      </c>
      <c r="BD96" s="23">
        <f t="shared" si="35"/>
        <v>0</v>
      </c>
      <c r="BE96" s="32" t="e">
        <f t="shared" si="36"/>
        <v>#DIV/0!</v>
      </c>
      <c r="BF96" s="23" t="e">
        <f t="shared" si="21"/>
        <v>#NUM!</v>
      </c>
      <c r="BG96" s="4"/>
      <c r="BH96" s="35"/>
      <c r="BI96" s="23" t="e">
        <f t="shared" si="22"/>
        <v>#DIV/0!</v>
      </c>
      <c r="BJ96" s="32">
        <f t="shared" si="23"/>
        <v>0</v>
      </c>
    </row>
    <row r="97" spans="12:62" ht="15.75" customHeight="1" x14ac:dyDescent="0.2">
      <c r="L97" s="37"/>
      <c r="M97" s="25">
        <f t="shared" si="25"/>
        <v>0</v>
      </c>
      <c r="N97" s="38"/>
      <c r="O97" s="38"/>
      <c r="P97" s="25">
        <f t="shared" si="26"/>
        <v>0</v>
      </c>
      <c r="Q97" s="38"/>
      <c r="R97" s="25">
        <f t="shared" si="0"/>
        <v>0</v>
      </c>
      <c r="S97" s="25" t="e">
        <f t="shared" si="27"/>
        <v>#DIV/0!</v>
      </c>
      <c r="T97" s="39"/>
      <c r="U97" s="25">
        <f t="shared" si="1"/>
        <v>0</v>
      </c>
      <c r="V97" s="25">
        <f t="shared" si="28"/>
        <v>0</v>
      </c>
      <c r="W97" s="25" t="e">
        <f t="shared" si="24"/>
        <v>#DIV/0!</v>
      </c>
      <c r="X97" s="39"/>
      <c r="Y97" s="25" t="e">
        <f t="shared" si="2"/>
        <v>#DIV/0!</v>
      </c>
      <c r="Z97" s="39"/>
      <c r="AA97" s="25">
        <f t="shared" si="3"/>
        <v>0</v>
      </c>
      <c r="AB97" s="25">
        <f t="shared" si="4"/>
        <v>0</v>
      </c>
      <c r="AC97" s="25" t="str">
        <f t="shared" si="37"/>
        <v>N/A</v>
      </c>
      <c r="AD97" s="25">
        <f t="shared" si="38"/>
        <v>0</v>
      </c>
      <c r="AE97" s="25">
        <f t="shared" si="30"/>
        <v>0</v>
      </c>
      <c r="AF97" s="39"/>
      <c r="AG97" s="25" t="e">
        <f t="shared" si="5"/>
        <v>#DIV/0!</v>
      </c>
      <c r="AH97" s="39"/>
      <c r="AI97" s="25" t="e">
        <f t="shared" si="6"/>
        <v>#NUM!</v>
      </c>
      <c r="AJ97" s="36" t="str">
        <f t="shared" si="31"/>
        <v>N/A</v>
      </c>
      <c r="AK97" s="25" t="e">
        <f t="shared" si="7"/>
        <v>#DIV/0!</v>
      </c>
      <c r="AL97" s="25" t="e">
        <f t="shared" si="8"/>
        <v>#NUM!</v>
      </c>
      <c r="AM97" s="25" t="e">
        <f t="shared" si="9"/>
        <v>#DIV/0!</v>
      </c>
      <c r="AN97" s="25" t="e">
        <f t="shared" si="10"/>
        <v>#NUM!</v>
      </c>
      <c r="AO97" s="25" t="e">
        <f t="shared" si="11"/>
        <v>#NUM!</v>
      </c>
      <c r="AP97" s="25" t="e">
        <f t="shared" si="12"/>
        <v>#DIV/0!</v>
      </c>
      <c r="AQ97" s="38"/>
      <c r="AR97" s="25" t="e">
        <f t="shared" si="13"/>
        <v>#NUM!</v>
      </c>
      <c r="AS97" s="39"/>
      <c r="AT97" s="25" t="e">
        <f t="shared" si="44"/>
        <v>#DIV/0!</v>
      </c>
      <c r="AU97" s="25" t="e">
        <f t="shared" si="45"/>
        <v>#DIV/0!</v>
      </c>
      <c r="AV97" s="25" t="e">
        <f t="shared" si="16"/>
        <v>#DIV/0!</v>
      </c>
      <c r="AW97" s="25" t="e">
        <f t="shared" si="17"/>
        <v>#DIV/0!</v>
      </c>
      <c r="AX97" s="36" t="e">
        <f t="shared" si="18"/>
        <v>#DIV/0!</v>
      </c>
      <c r="AY97" s="25" t="e">
        <f t="shared" si="32"/>
        <v>#DIV/0!</v>
      </c>
      <c r="AZ97" s="25" t="e">
        <f t="shared" si="33"/>
        <v>#DIV/0!</v>
      </c>
      <c r="BA97" s="25" t="e">
        <f t="shared" si="34"/>
        <v>#DIV/0!</v>
      </c>
      <c r="BB97" s="25" t="e">
        <f t="shared" si="19"/>
        <v>#DIV/0!</v>
      </c>
      <c r="BC97" s="25">
        <f t="shared" si="20"/>
        <v>0</v>
      </c>
      <c r="BD97" s="25">
        <f t="shared" si="35"/>
        <v>0</v>
      </c>
      <c r="BE97" s="33" t="e">
        <f t="shared" si="36"/>
        <v>#DIV/0!</v>
      </c>
      <c r="BF97" s="25" t="e">
        <f t="shared" si="21"/>
        <v>#NUM!</v>
      </c>
      <c r="BG97" s="5"/>
      <c r="BH97" s="39"/>
      <c r="BI97" s="25" t="e">
        <f t="shared" si="22"/>
        <v>#DIV/0!</v>
      </c>
      <c r="BJ97" s="33">
        <f t="shared" si="23"/>
        <v>0</v>
      </c>
    </row>
    <row r="98" spans="12:62" ht="15.75" customHeight="1" x14ac:dyDescent="0.2">
      <c r="L98" s="40"/>
      <c r="M98" s="23">
        <f t="shared" si="25"/>
        <v>0</v>
      </c>
      <c r="N98" s="34"/>
      <c r="O98" s="34"/>
      <c r="P98" s="23">
        <f t="shared" si="26"/>
        <v>0</v>
      </c>
      <c r="Q98" s="34"/>
      <c r="R98" s="23">
        <f t="shared" si="0"/>
        <v>0</v>
      </c>
      <c r="S98" s="23" t="e">
        <f t="shared" si="27"/>
        <v>#DIV/0!</v>
      </c>
      <c r="T98" s="35"/>
      <c r="U98" s="23">
        <f t="shared" si="1"/>
        <v>0</v>
      </c>
      <c r="V98" s="23">
        <f t="shared" si="28"/>
        <v>0</v>
      </c>
      <c r="W98" s="23" t="e">
        <f t="shared" si="24"/>
        <v>#DIV/0!</v>
      </c>
      <c r="X98" s="35"/>
      <c r="Y98" s="23" t="e">
        <f t="shared" si="2"/>
        <v>#DIV/0!</v>
      </c>
      <c r="Z98" s="35"/>
      <c r="AA98" s="23">
        <f t="shared" si="3"/>
        <v>0</v>
      </c>
      <c r="AB98" s="23">
        <f t="shared" si="4"/>
        <v>0</v>
      </c>
      <c r="AC98" s="23" t="str">
        <f t="shared" si="37"/>
        <v>N/A</v>
      </c>
      <c r="AD98" s="23">
        <f t="shared" si="38"/>
        <v>0</v>
      </c>
      <c r="AE98" s="23">
        <f t="shared" si="30"/>
        <v>0</v>
      </c>
      <c r="AF98" s="35"/>
      <c r="AG98" s="23" t="e">
        <f t="shared" si="5"/>
        <v>#DIV/0!</v>
      </c>
      <c r="AH98" s="35"/>
      <c r="AI98" s="23" t="e">
        <f t="shared" si="6"/>
        <v>#NUM!</v>
      </c>
      <c r="AJ98" s="36" t="str">
        <f t="shared" si="31"/>
        <v>N/A</v>
      </c>
      <c r="AK98" s="23" t="e">
        <f t="shared" si="7"/>
        <v>#DIV/0!</v>
      </c>
      <c r="AL98" s="23" t="e">
        <f t="shared" si="8"/>
        <v>#NUM!</v>
      </c>
      <c r="AM98" s="23" t="e">
        <f t="shared" si="9"/>
        <v>#DIV/0!</v>
      </c>
      <c r="AN98" s="23" t="e">
        <f t="shared" si="10"/>
        <v>#NUM!</v>
      </c>
      <c r="AO98" s="23" t="e">
        <f t="shared" si="11"/>
        <v>#NUM!</v>
      </c>
      <c r="AP98" s="23" t="e">
        <f t="shared" si="12"/>
        <v>#DIV/0!</v>
      </c>
      <c r="AQ98" s="34"/>
      <c r="AR98" s="23" t="e">
        <f t="shared" si="13"/>
        <v>#NUM!</v>
      </c>
      <c r="AS98" s="35"/>
      <c r="AT98" s="23" t="e">
        <f t="shared" si="44"/>
        <v>#DIV/0!</v>
      </c>
      <c r="AU98" s="23" t="e">
        <f t="shared" si="45"/>
        <v>#DIV/0!</v>
      </c>
      <c r="AV98" s="23" t="e">
        <f t="shared" si="16"/>
        <v>#DIV/0!</v>
      </c>
      <c r="AW98" s="23" t="e">
        <f t="shared" si="17"/>
        <v>#DIV/0!</v>
      </c>
      <c r="AX98" s="36" t="e">
        <f t="shared" si="18"/>
        <v>#DIV/0!</v>
      </c>
      <c r="AY98" s="23" t="e">
        <f t="shared" si="32"/>
        <v>#DIV/0!</v>
      </c>
      <c r="AZ98" s="23" t="e">
        <f t="shared" si="33"/>
        <v>#DIV/0!</v>
      </c>
      <c r="BA98" s="23" t="e">
        <f t="shared" si="34"/>
        <v>#DIV/0!</v>
      </c>
      <c r="BB98" s="23" t="e">
        <f t="shared" si="19"/>
        <v>#DIV/0!</v>
      </c>
      <c r="BC98" s="23">
        <f t="shared" si="20"/>
        <v>0</v>
      </c>
      <c r="BD98" s="23">
        <f t="shared" si="35"/>
        <v>0</v>
      </c>
      <c r="BE98" s="32" t="e">
        <f t="shared" si="36"/>
        <v>#DIV/0!</v>
      </c>
      <c r="BF98" s="23" t="e">
        <f t="shared" si="21"/>
        <v>#NUM!</v>
      </c>
      <c r="BG98" s="4"/>
      <c r="BH98" s="35"/>
      <c r="BI98" s="23" t="e">
        <f t="shared" si="22"/>
        <v>#DIV/0!</v>
      </c>
      <c r="BJ98" s="32">
        <f t="shared" si="23"/>
        <v>0</v>
      </c>
    </row>
    <row r="99" spans="12:62" ht="15.75" customHeight="1" x14ac:dyDescent="0.2">
      <c r="L99" s="37"/>
      <c r="M99" s="25">
        <f t="shared" si="25"/>
        <v>0</v>
      </c>
      <c r="N99" s="38"/>
      <c r="O99" s="38"/>
      <c r="P99" s="25">
        <f t="shared" si="26"/>
        <v>0</v>
      </c>
      <c r="Q99" s="38"/>
      <c r="R99" s="25">
        <f t="shared" si="0"/>
        <v>0</v>
      </c>
      <c r="S99" s="25" t="e">
        <f t="shared" si="27"/>
        <v>#DIV/0!</v>
      </c>
      <c r="T99" s="39"/>
      <c r="U99" s="25">
        <f t="shared" si="1"/>
        <v>0</v>
      </c>
      <c r="V99" s="25">
        <f t="shared" si="28"/>
        <v>0</v>
      </c>
      <c r="W99" s="25" t="e">
        <f t="shared" si="24"/>
        <v>#DIV/0!</v>
      </c>
      <c r="X99" s="39"/>
      <c r="Y99" s="25" t="e">
        <f t="shared" si="2"/>
        <v>#DIV/0!</v>
      </c>
      <c r="Z99" s="39"/>
      <c r="AA99" s="25">
        <f t="shared" si="3"/>
        <v>0</v>
      </c>
      <c r="AB99" s="25">
        <f t="shared" si="4"/>
        <v>0</v>
      </c>
      <c r="AC99" s="25" t="str">
        <f t="shared" si="37"/>
        <v>N/A</v>
      </c>
      <c r="AD99" s="25">
        <f t="shared" si="38"/>
        <v>0</v>
      </c>
      <c r="AE99" s="25">
        <f t="shared" si="30"/>
        <v>0</v>
      </c>
      <c r="AF99" s="39"/>
      <c r="AG99" s="25" t="e">
        <f t="shared" si="5"/>
        <v>#DIV/0!</v>
      </c>
      <c r="AH99" s="39"/>
      <c r="AI99" s="25" t="e">
        <f t="shared" si="6"/>
        <v>#NUM!</v>
      </c>
      <c r="AJ99" s="36" t="str">
        <f t="shared" si="31"/>
        <v>N/A</v>
      </c>
      <c r="AK99" s="25" t="e">
        <f t="shared" si="7"/>
        <v>#DIV/0!</v>
      </c>
      <c r="AL99" s="25" t="e">
        <f t="shared" si="8"/>
        <v>#NUM!</v>
      </c>
      <c r="AM99" s="25" t="e">
        <f t="shared" si="9"/>
        <v>#DIV/0!</v>
      </c>
      <c r="AN99" s="25" t="e">
        <f t="shared" si="10"/>
        <v>#NUM!</v>
      </c>
      <c r="AO99" s="25" t="e">
        <f t="shared" si="11"/>
        <v>#NUM!</v>
      </c>
      <c r="AP99" s="25" t="e">
        <f t="shared" si="12"/>
        <v>#DIV/0!</v>
      </c>
      <c r="AQ99" s="38"/>
      <c r="AR99" s="25" t="e">
        <f t="shared" si="13"/>
        <v>#NUM!</v>
      </c>
      <c r="AS99" s="39"/>
      <c r="AT99" s="25" t="e">
        <f t="shared" si="44"/>
        <v>#DIV/0!</v>
      </c>
      <c r="AU99" s="25" t="e">
        <f t="shared" si="45"/>
        <v>#DIV/0!</v>
      </c>
      <c r="AV99" s="25" t="e">
        <f t="shared" si="16"/>
        <v>#DIV/0!</v>
      </c>
      <c r="AW99" s="25" t="e">
        <f t="shared" si="17"/>
        <v>#DIV/0!</v>
      </c>
      <c r="AX99" s="36" t="e">
        <f t="shared" si="18"/>
        <v>#DIV/0!</v>
      </c>
      <c r="AY99" s="25" t="e">
        <f t="shared" si="32"/>
        <v>#DIV/0!</v>
      </c>
      <c r="AZ99" s="25" t="e">
        <f t="shared" si="33"/>
        <v>#DIV/0!</v>
      </c>
      <c r="BA99" s="25" t="e">
        <f t="shared" si="34"/>
        <v>#DIV/0!</v>
      </c>
      <c r="BB99" s="25" t="e">
        <f t="shared" si="19"/>
        <v>#DIV/0!</v>
      </c>
      <c r="BC99" s="25">
        <f t="shared" si="20"/>
        <v>0</v>
      </c>
      <c r="BD99" s="25">
        <f t="shared" si="35"/>
        <v>0</v>
      </c>
      <c r="BE99" s="33" t="e">
        <f t="shared" si="36"/>
        <v>#DIV/0!</v>
      </c>
      <c r="BF99" s="25" t="e">
        <f t="shared" si="21"/>
        <v>#NUM!</v>
      </c>
      <c r="BG99" s="5"/>
      <c r="BH99" s="39"/>
      <c r="BI99" s="25" t="e">
        <f t="shared" si="22"/>
        <v>#DIV/0!</v>
      </c>
      <c r="BJ99" s="33">
        <f t="shared" si="23"/>
        <v>0</v>
      </c>
    </row>
    <row r="100" spans="12:62" ht="15.75" customHeight="1" x14ac:dyDescent="0.2">
      <c r="L100" s="40"/>
      <c r="M100" s="23">
        <f t="shared" si="25"/>
        <v>0</v>
      </c>
      <c r="N100" s="34"/>
      <c r="O100" s="34"/>
      <c r="P100" s="23">
        <f t="shared" si="26"/>
        <v>0</v>
      </c>
      <c r="Q100" s="34"/>
      <c r="R100" s="23">
        <f t="shared" si="0"/>
        <v>0</v>
      </c>
      <c r="S100" s="23" t="e">
        <f t="shared" si="27"/>
        <v>#DIV/0!</v>
      </c>
      <c r="T100" s="35"/>
      <c r="U100" s="23">
        <f t="shared" si="1"/>
        <v>0</v>
      </c>
      <c r="V100" s="23">
        <f t="shared" si="28"/>
        <v>0</v>
      </c>
      <c r="W100" s="23" t="e">
        <f t="shared" si="24"/>
        <v>#DIV/0!</v>
      </c>
      <c r="X100" s="35"/>
      <c r="Y100" s="23" t="e">
        <f t="shared" si="2"/>
        <v>#DIV/0!</v>
      </c>
      <c r="Z100" s="35"/>
      <c r="AA100" s="23">
        <f t="shared" si="3"/>
        <v>0</v>
      </c>
      <c r="AB100" s="23">
        <f t="shared" si="4"/>
        <v>0</v>
      </c>
      <c r="AC100" s="23" t="str">
        <f t="shared" si="37"/>
        <v>N/A</v>
      </c>
      <c r="AD100" s="23">
        <f t="shared" si="38"/>
        <v>0</v>
      </c>
      <c r="AE100" s="23">
        <f t="shared" si="30"/>
        <v>0</v>
      </c>
      <c r="AF100" s="35"/>
      <c r="AG100" s="23" t="e">
        <f t="shared" si="5"/>
        <v>#DIV/0!</v>
      </c>
      <c r="AH100" s="35"/>
      <c r="AI100" s="23" t="e">
        <f t="shared" si="6"/>
        <v>#NUM!</v>
      </c>
      <c r="AJ100" s="36" t="str">
        <f t="shared" si="31"/>
        <v>N/A</v>
      </c>
      <c r="AK100" s="23" t="e">
        <f t="shared" si="7"/>
        <v>#DIV/0!</v>
      </c>
      <c r="AL100" s="23" t="e">
        <f t="shared" si="8"/>
        <v>#NUM!</v>
      </c>
      <c r="AM100" s="23" t="e">
        <f t="shared" si="9"/>
        <v>#DIV/0!</v>
      </c>
      <c r="AN100" s="23" t="e">
        <f t="shared" si="10"/>
        <v>#NUM!</v>
      </c>
      <c r="AO100" s="23" t="e">
        <f t="shared" si="11"/>
        <v>#NUM!</v>
      </c>
      <c r="AP100" s="23" t="e">
        <f t="shared" si="12"/>
        <v>#DIV/0!</v>
      </c>
      <c r="AQ100" s="34"/>
      <c r="AR100" s="23" t="e">
        <f t="shared" si="13"/>
        <v>#NUM!</v>
      </c>
      <c r="AS100" s="35"/>
      <c r="AT100" s="23" t="e">
        <f t="shared" si="44"/>
        <v>#DIV/0!</v>
      </c>
      <c r="AU100" s="23" t="e">
        <f t="shared" si="45"/>
        <v>#DIV/0!</v>
      </c>
      <c r="AV100" s="23" t="e">
        <f t="shared" si="16"/>
        <v>#DIV/0!</v>
      </c>
      <c r="AW100" s="23" t="e">
        <f t="shared" si="17"/>
        <v>#DIV/0!</v>
      </c>
      <c r="AX100" s="36" t="e">
        <f t="shared" si="18"/>
        <v>#DIV/0!</v>
      </c>
      <c r="AY100" s="23" t="e">
        <f t="shared" si="32"/>
        <v>#DIV/0!</v>
      </c>
      <c r="AZ100" s="23" t="e">
        <f t="shared" si="33"/>
        <v>#DIV/0!</v>
      </c>
      <c r="BA100" s="23" t="e">
        <f t="shared" si="34"/>
        <v>#DIV/0!</v>
      </c>
      <c r="BB100" s="23" t="e">
        <f t="shared" si="19"/>
        <v>#DIV/0!</v>
      </c>
      <c r="BC100" s="23">
        <f t="shared" si="20"/>
        <v>0</v>
      </c>
      <c r="BD100" s="23">
        <f t="shared" si="35"/>
        <v>0</v>
      </c>
      <c r="BE100" s="32" t="e">
        <f t="shared" si="36"/>
        <v>#DIV/0!</v>
      </c>
      <c r="BF100" s="23" t="e">
        <f t="shared" si="21"/>
        <v>#NUM!</v>
      </c>
      <c r="BG100" s="4"/>
      <c r="BH100" s="35"/>
      <c r="BI100" s="23" t="e">
        <f t="shared" si="22"/>
        <v>#DIV/0!</v>
      </c>
      <c r="BJ100" s="32">
        <f t="shared" si="23"/>
        <v>0</v>
      </c>
    </row>
    <row r="101" spans="12:62" ht="15.75" customHeight="1" x14ac:dyDescent="0.2">
      <c r="L101" s="37"/>
      <c r="M101" s="25">
        <f t="shared" si="25"/>
        <v>0</v>
      </c>
      <c r="N101" s="38"/>
      <c r="O101" s="38"/>
      <c r="P101" s="25">
        <f t="shared" si="26"/>
        <v>0</v>
      </c>
      <c r="Q101" s="38"/>
      <c r="R101" s="25">
        <f t="shared" si="0"/>
        <v>0</v>
      </c>
      <c r="S101" s="25" t="e">
        <f t="shared" si="27"/>
        <v>#DIV/0!</v>
      </c>
      <c r="T101" s="39"/>
      <c r="U101" s="25">
        <f t="shared" si="1"/>
        <v>0</v>
      </c>
      <c r="V101" s="25">
        <f t="shared" si="28"/>
        <v>0</v>
      </c>
      <c r="W101" s="25" t="e">
        <f t="shared" si="24"/>
        <v>#DIV/0!</v>
      </c>
      <c r="X101" s="39"/>
      <c r="Y101" s="25" t="e">
        <f t="shared" si="2"/>
        <v>#DIV/0!</v>
      </c>
      <c r="Z101" s="39"/>
      <c r="AA101" s="25">
        <f t="shared" si="3"/>
        <v>0</v>
      </c>
      <c r="AB101" s="25">
        <f t="shared" si="4"/>
        <v>0</v>
      </c>
      <c r="AC101" s="25" t="str">
        <f t="shared" si="37"/>
        <v>N/A</v>
      </c>
      <c r="AD101" s="25">
        <f t="shared" si="38"/>
        <v>0</v>
      </c>
      <c r="AE101" s="25">
        <f t="shared" si="30"/>
        <v>0</v>
      </c>
      <c r="AF101" s="39"/>
      <c r="AG101" s="25" t="e">
        <f t="shared" si="5"/>
        <v>#DIV/0!</v>
      </c>
      <c r="AH101" s="39"/>
      <c r="AI101" s="25" t="e">
        <f t="shared" si="6"/>
        <v>#NUM!</v>
      </c>
      <c r="AJ101" s="36" t="str">
        <f t="shared" si="31"/>
        <v>N/A</v>
      </c>
      <c r="AK101" s="25" t="e">
        <f t="shared" si="7"/>
        <v>#DIV/0!</v>
      </c>
      <c r="AL101" s="25" t="e">
        <f t="shared" si="8"/>
        <v>#NUM!</v>
      </c>
      <c r="AM101" s="25" t="e">
        <f t="shared" si="9"/>
        <v>#DIV/0!</v>
      </c>
      <c r="AN101" s="25" t="e">
        <f t="shared" si="10"/>
        <v>#NUM!</v>
      </c>
      <c r="AO101" s="25" t="e">
        <f t="shared" si="11"/>
        <v>#NUM!</v>
      </c>
      <c r="AP101" s="25" t="e">
        <f t="shared" si="12"/>
        <v>#DIV/0!</v>
      </c>
      <c r="AQ101" s="38"/>
      <c r="AR101" s="25" t="e">
        <f t="shared" si="13"/>
        <v>#NUM!</v>
      </c>
      <c r="AS101" s="39"/>
      <c r="AT101" s="25" t="e">
        <f t="shared" si="44"/>
        <v>#DIV/0!</v>
      </c>
      <c r="AU101" s="25" t="e">
        <f t="shared" si="45"/>
        <v>#DIV/0!</v>
      </c>
      <c r="AV101" s="25" t="e">
        <f t="shared" si="16"/>
        <v>#DIV/0!</v>
      </c>
      <c r="AW101" s="25" t="e">
        <f t="shared" si="17"/>
        <v>#DIV/0!</v>
      </c>
      <c r="AX101" s="36" t="e">
        <f t="shared" si="18"/>
        <v>#DIV/0!</v>
      </c>
      <c r="AY101" s="25" t="e">
        <f t="shared" si="32"/>
        <v>#DIV/0!</v>
      </c>
      <c r="AZ101" s="25" t="e">
        <f t="shared" si="33"/>
        <v>#DIV/0!</v>
      </c>
      <c r="BA101" s="25" t="e">
        <f t="shared" si="34"/>
        <v>#DIV/0!</v>
      </c>
      <c r="BB101" s="25" t="e">
        <f t="shared" si="19"/>
        <v>#DIV/0!</v>
      </c>
      <c r="BC101" s="25">
        <f t="shared" si="20"/>
        <v>0</v>
      </c>
      <c r="BD101" s="25">
        <f t="shared" si="35"/>
        <v>0</v>
      </c>
      <c r="BE101" s="33" t="e">
        <f t="shared" si="36"/>
        <v>#DIV/0!</v>
      </c>
      <c r="BF101" s="25" t="e">
        <f t="shared" si="21"/>
        <v>#NUM!</v>
      </c>
      <c r="BG101" s="5"/>
      <c r="BH101" s="39"/>
      <c r="BI101" s="25" t="e">
        <f t="shared" si="22"/>
        <v>#DIV/0!</v>
      </c>
      <c r="BJ101" s="33">
        <f t="shared" si="23"/>
        <v>0</v>
      </c>
    </row>
    <row r="102" spans="12:62" ht="15.75" customHeight="1" x14ac:dyDescent="0.2">
      <c r="N102" s="3" t="s">
        <v>557</v>
      </c>
      <c r="X102" s="3" t="s">
        <v>558</v>
      </c>
      <c r="AC102" s="3" t="s">
        <v>559</v>
      </c>
      <c r="AG102" s="3" t="s">
        <v>560</v>
      </c>
      <c r="AH102" s="3" t="s">
        <v>561</v>
      </c>
      <c r="AI102" s="3" t="s">
        <v>562</v>
      </c>
      <c r="AJ102" s="3" t="s">
        <v>563</v>
      </c>
      <c r="AK102" s="3" t="s">
        <v>564</v>
      </c>
      <c r="AP102" s="3" t="s">
        <v>565</v>
      </c>
      <c r="AW102" s="3" t="s">
        <v>566</v>
      </c>
      <c r="BD102" s="3" t="s">
        <v>567</v>
      </c>
      <c r="BI102" s="3" t="s">
        <v>568</v>
      </c>
      <c r="BJ102" s="3" t="s">
        <v>569</v>
      </c>
    </row>
    <row r="103" spans="12:62" ht="15.75" customHeight="1" x14ac:dyDescent="0.2">
      <c r="X103" s="3" t="s">
        <v>570</v>
      </c>
      <c r="AC103" s="3" t="s">
        <v>571</v>
      </c>
      <c r="AG103" s="3" t="s">
        <v>572</v>
      </c>
      <c r="AH103" s="3" t="s">
        <v>573</v>
      </c>
      <c r="AI103" s="3" t="s">
        <v>574</v>
      </c>
      <c r="AJ103" s="3" t="s">
        <v>575</v>
      </c>
      <c r="AP103" s="3" t="s">
        <v>576</v>
      </c>
      <c r="BD103" s="3" t="s">
        <v>577</v>
      </c>
      <c r="BI103" s="3" t="s">
        <v>578</v>
      </c>
      <c r="BJ103" s="3" t="s">
        <v>579</v>
      </c>
    </row>
    <row r="104" spans="12:62" ht="15.75" customHeight="1" x14ac:dyDescent="0.2">
      <c r="X104" s="3" t="s">
        <v>580</v>
      </c>
      <c r="AC104" s="3" t="s">
        <v>581</v>
      </c>
      <c r="AG104" s="3" t="s">
        <v>582</v>
      </c>
      <c r="AI104" s="3" t="s">
        <v>583</v>
      </c>
      <c r="AJ104" s="3" t="s">
        <v>584</v>
      </c>
      <c r="AP104" s="3" t="s">
        <v>585</v>
      </c>
      <c r="BD104" s="3" t="s">
        <v>586</v>
      </c>
    </row>
    <row r="105" spans="12:62" ht="15.75" customHeight="1" x14ac:dyDescent="0.2">
      <c r="X105" s="3" t="s">
        <v>587</v>
      </c>
      <c r="AG105" s="3" t="s">
        <v>588</v>
      </c>
      <c r="AI105" s="3" t="s">
        <v>589</v>
      </c>
      <c r="AJ105" s="3" t="s">
        <v>590</v>
      </c>
      <c r="BD105" s="3" t="s">
        <v>591</v>
      </c>
    </row>
    <row r="106" spans="12:62" ht="15.75" customHeight="1" x14ac:dyDescent="0.2">
      <c r="AG106" s="3" t="s">
        <v>592</v>
      </c>
    </row>
    <row r="107" spans="12:62" ht="15.75" customHeight="1" x14ac:dyDescent="0.2">
      <c r="AG107" s="3" t="s">
        <v>593</v>
      </c>
    </row>
    <row r="108" spans="12:62" ht="15.75" customHeight="1" x14ac:dyDescent="0.2">
      <c r="AG108" s="3" t="s">
        <v>594</v>
      </c>
    </row>
    <row r="109" spans="12:62" ht="15.75" customHeight="1" x14ac:dyDescent="0.2">
      <c r="AG109" s="3" t="s">
        <v>595</v>
      </c>
    </row>
    <row r="110" spans="12:62" ht="15.75" customHeight="1" x14ac:dyDescent="0.2">
      <c r="AG110" s="3" t="s">
        <v>596</v>
      </c>
    </row>
    <row r="111" spans="12:62" ht="15.75" customHeight="1" x14ac:dyDescent="0.2">
      <c r="AG111" s="3" t="s">
        <v>597</v>
      </c>
    </row>
    <row r="112" spans="12:6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G14 E14">
    <cfRule type="colorScale" priority="1">
      <colorScale>
        <cfvo type="formula" val="72"/>
        <cfvo type="formula" val="439"/>
        <cfvo type="formula" val="2898"/>
        <color rgb="FF9BBCFF"/>
        <color rgb="FFFEF9FF"/>
        <color rgb="FFFF3800"/>
      </colorScale>
    </cfRule>
  </conditionalFormatting>
  <conditionalFormatting sqref="H5">
    <cfRule type="expression" dxfId="104" priority="2">
      <formula>OR(H5&gt;10.9*(H8/IF(H8&lt;0.42,0.1155*H8^1.9513,IF(H8&lt;0.8,0.9455*H8^4.7772,H8^4))),H8&gt;10.9*(F8/IF(F8&lt;0.42,0.1155*F8^1.9513,IF(F8&lt;0.8,0.9455*F8^4.7772,F8^4))))</formula>
    </cfRule>
  </conditionalFormatting>
  <conditionalFormatting sqref="AC7:AC101">
    <cfRule type="cellIs" dxfId="103" priority="3" operator="lessThan">
      <formula>8.6</formula>
    </cfRule>
  </conditionalFormatting>
  <conditionalFormatting sqref="AJ6:AJ101">
    <cfRule type="containsText" dxfId="102" priority="4" operator="containsText" text="Frozen">
      <formula>NOT(ISERROR(SEARCH(("Frozen"),(AJ6))))</formula>
    </cfRule>
    <cfRule type="containsText" dxfId="101" priority="5" operator="containsText" text="High-H2">
      <formula>NOT(ISERROR(SEARCH(("High-H2"),(AJ6))))</formula>
    </cfRule>
    <cfRule type="containsText" dxfId="100" priority="6" operator="containsText" text="Dry/H2">
      <formula>NOT(ISERROR(SEARCH(("Dry/H2"),(AJ6))))</formula>
    </cfRule>
    <cfRule type="containsText" dxfId="99" priority="7" operator="containsText" text="Opt out">
      <formula>NOT(ISERROR(SEARCH(("Opt out"),(AJ6))))</formula>
    </cfRule>
    <cfRule type="containsText" dxfId="98" priority="8" operator="containsText" text="Opt in">
      <formula>NOT(ISERROR(SEARCH(("Opt in"),(AJ6))))</formula>
    </cfRule>
    <cfRule type="containsText" dxfId="97" priority="9" operator="containsText" text="Slow-rot">
      <formula>NOT(ISERROR(SEARCH(("Slow-rot"),(AJ6))))</formula>
    </cfRule>
    <cfRule type="containsText" dxfId="96" priority="10" operator="containsText" text="Low-hum">
      <formula>NOT(ISERROR(SEARCH(("Low-hum"),(AJ6))))</formula>
    </cfRule>
    <cfRule type="containsText" dxfId="95" priority="11" operator="containsText" text="Hot">
      <formula>NOT(ISERROR(SEARCH(("Hot"),(AJ6))))</formula>
    </cfRule>
    <cfRule type="containsText" dxfId="94" priority="12" operator="containsText" text="Melt">
      <formula>NOT(ISERROR(SEARCH(("Melt"),(AJ6))))</formula>
    </cfRule>
    <cfRule type="containsText" dxfId="93" priority="13" operator="containsText" text="Roche">
      <formula>NOT(ISERROR(SEARCH(("Roche"),(AJ6))))</formula>
    </cfRule>
    <cfRule type="containsText" dxfId="92" priority="14" operator="containsText" text="Ideal">
      <formula>NOT(ISERROR(SEARCH(("Ideal"),(AJ6))))</formula>
    </cfRule>
  </conditionalFormatting>
  <conditionalFormatting sqref="AX6:AX101">
    <cfRule type="containsText" dxfId="91" priority="15" operator="containsText" text="Stagnant">
      <formula>NOT(ISERROR(SEARCH(("Stagnant"),(AX6))))</formula>
    </cfRule>
    <cfRule type="containsText" dxfId="90" priority="16" operator="containsText" text="Opt low">
      <formula>NOT(ISERROR(SEARCH(("Opt low"),(AX6))))</formula>
    </cfRule>
    <cfRule type="containsText" dxfId="89" priority="17" operator="containsText" text="Opt high">
      <formula>NOT(ISERROR(SEARCH(("Opt high"),(AX6))))</formula>
    </cfRule>
    <cfRule type="containsText" dxfId="88" priority="18" operator="containsText" text="Io">
      <formula>NOT(ISERROR(SEARCH(("Io"),(AX6))))</formula>
    </cfRule>
    <cfRule type="containsText" dxfId="87" priority="19" operator="containsText" text="Ideal">
      <formula>NOT(ISERROR(SEARCH(("Ideal"),(AX6))))</formula>
    </cfRule>
  </conditionalFormatting>
  <hyperlinks>
    <hyperlink ref="B61" r:id="rId1" xr:uid="{00000000-0004-0000-0400-000000000000}"/>
    <hyperlink ref="B63" r:id="rId2" location="apj485301t1 " xr:uid="{00000000-0004-0000-0400-000001000000}"/>
    <hyperlink ref="B65" r:id="rId3" xr:uid="{00000000-0004-0000-0400-000002000000}"/>
    <hyperlink ref="B67" r:id="rId4" xr:uid="{00000000-0004-0000-0400-000003000000}"/>
    <hyperlink ref="B69" r:id="rId5" xr:uid="{00000000-0004-0000-0400-000004000000}"/>
    <hyperlink ref="B71" r:id="rId6" xr:uid="{00000000-0004-0000-0400-000005000000}"/>
    <hyperlink ref="B73" r:id="rId7" xr:uid="{00000000-0004-0000-0400-000006000000}"/>
    <hyperlink ref="B75" r:id="rId8" location="apjaa4b8cs3 " xr:uid="{00000000-0004-0000-0400-000007000000}"/>
    <hyperlink ref="B77" r:id="rId9" location="119170698" xr:uid="{00000000-0004-0000-0400-000008000000}"/>
    <hyperlink ref="B79" r:id="rId10" xr:uid="{00000000-0004-0000-0400-000009000000}"/>
    <hyperlink ref="B81" r:id="rId11" xr:uid="{00000000-0004-0000-0400-00000A000000}"/>
    <hyperlink ref="B83" r:id="rId12" xr:uid="{00000000-0004-0000-0400-00000B000000}"/>
    <hyperlink ref="B85" r:id="rId13" xr:uid="{00000000-0004-0000-0400-00000C000000}"/>
    <hyperlink ref="B87" r:id="rId14" location="Sec7" xr:uid="{00000000-0004-0000-0400-00000D000000}"/>
  </hyperlink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BO1000"/>
  <sheetViews>
    <sheetView workbookViewId="0"/>
  </sheetViews>
  <sheetFormatPr baseColWidth="10" defaultColWidth="14.5" defaultRowHeight="15" customHeight="1" x14ac:dyDescent="0.2"/>
  <cols>
    <col min="1" max="3" width="8.6640625" customWidth="1"/>
    <col min="4" max="4" width="10.83203125" customWidth="1"/>
    <col min="5" max="5" width="11" customWidth="1"/>
    <col min="6" max="6" width="9.83203125" customWidth="1"/>
    <col min="7" max="7" width="8.6640625" customWidth="1"/>
    <col min="8" max="8" width="10.33203125" customWidth="1"/>
    <col min="9" max="9" width="11" customWidth="1"/>
    <col min="10" max="10" width="9" customWidth="1"/>
    <col min="11" max="11" width="6.33203125" customWidth="1"/>
    <col min="12" max="12" width="10.33203125" customWidth="1"/>
    <col min="13" max="13" width="11.5" customWidth="1"/>
    <col min="14" max="14" width="11.6640625" customWidth="1"/>
    <col min="15" max="15" width="10" customWidth="1"/>
    <col min="16" max="16" width="10.1640625" customWidth="1"/>
    <col min="17" max="17" width="7.33203125" customWidth="1"/>
    <col min="18" max="18" width="7.6640625" customWidth="1"/>
    <col min="19" max="19" width="12.6640625" customWidth="1"/>
    <col min="20" max="20" width="7.83203125" customWidth="1"/>
    <col min="21" max="21" width="9.1640625" customWidth="1"/>
    <col min="22" max="22" width="10.1640625" customWidth="1"/>
    <col min="23" max="24" width="6.6640625" customWidth="1"/>
    <col min="25" max="25" width="10.1640625" customWidth="1"/>
    <col min="26" max="26" width="12.1640625" customWidth="1"/>
    <col min="27" max="27" width="11.5" customWidth="1"/>
    <col min="28" max="28" width="9.6640625" customWidth="1"/>
    <col min="29" max="29" width="8" customWidth="1"/>
    <col min="30" max="30" width="8.83203125" customWidth="1"/>
    <col min="31" max="31" width="10.5" customWidth="1"/>
    <col min="32" max="32" width="10" customWidth="1"/>
    <col min="33" max="34" width="7.6640625" customWidth="1"/>
    <col min="35" max="35" width="17.1640625" customWidth="1"/>
    <col min="36" max="36" width="8.6640625" customWidth="1"/>
    <col min="37" max="37" width="10" customWidth="1"/>
    <col min="38" max="38" width="6.33203125" customWidth="1"/>
    <col min="39" max="39" width="10.33203125" customWidth="1"/>
    <col min="40" max="40" width="12.1640625" customWidth="1"/>
    <col min="41" max="41" width="10.5" customWidth="1"/>
    <col min="42" max="42" width="13.6640625" customWidth="1"/>
    <col min="43" max="43" width="14.1640625" customWidth="1"/>
    <col min="44" max="44" width="15.5" customWidth="1"/>
    <col min="45" max="45" width="9.33203125" customWidth="1"/>
    <col min="46" max="46" width="12.83203125" customWidth="1"/>
    <col min="47" max="47" width="13.6640625" customWidth="1"/>
    <col min="48" max="48" width="14.6640625" customWidth="1"/>
    <col min="49" max="49" width="15.6640625" customWidth="1"/>
    <col min="50" max="50" width="13" customWidth="1"/>
    <col min="51" max="52" width="15.5" customWidth="1"/>
    <col min="53" max="53" width="11.5" customWidth="1"/>
    <col min="54" max="54" width="12" customWidth="1"/>
    <col min="55" max="55" width="9.6640625" customWidth="1"/>
    <col min="56" max="56" width="8.5" customWidth="1"/>
    <col min="57" max="58" width="12" customWidth="1"/>
    <col min="59" max="59" width="13.5" customWidth="1"/>
    <col min="60" max="60" width="14.33203125" customWidth="1"/>
    <col min="61" max="61" width="17.5" customWidth="1"/>
    <col min="62" max="62" width="11.5" customWidth="1"/>
    <col min="63" max="63" width="13.6640625" customWidth="1"/>
    <col min="64" max="64" width="12.33203125" customWidth="1"/>
    <col min="65" max="65" width="12.5" customWidth="1"/>
    <col min="66" max="66" width="13.1640625" customWidth="1"/>
    <col min="67" max="67" width="11" customWidth="1"/>
  </cols>
  <sheetData>
    <row r="2" spans="2:67" x14ac:dyDescent="0.2">
      <c r="B2" s="31" t="s">
        <v>26</v>
      </c>
      <c r="E2" s="3" t="s">
        <v>393</v>
      </c>
      <c r="H2" s="6"/>
      <c r="L2" s="31" t="s">
        <v>44</v>
      </c>
      <c r="N2" s="3" t="s">
        <v>349</v>
      </c>
    </row>
    <row r="3" spans="2:67" x14ac:dyDescent="0.2">
      <c r="L3" s="31"/>
      <c r="N3" s="1"/>
      <c r="AU3" s="20"/>
    </row>
    <row r="4" spans="2:67" x14ac:dyDescent="0.2">
      <c r="E4" s="3" t="s">
        <v>322</v>
      </c>
      <c r="G4" s="3" t="s">
        <v>323</v>
      </c>
      <c r="L4" s="3" t="s">
        <v>350</v>
      </c>
      <c r="M4" s="20" t="s">
        <v>598</v>
      </c>
      <c r="N4" s="3" t="s">
        <v>352</v>
      </c>
      <c r="O4" s="3" t="s">
        <v>353</v>
      </c>
      <c r="P4" s="3" t="s">
        <v>315</v>
      </c>
      <c r="Q4" s="3" t="s">
        <v>315</v>
      </c>
      <c r="R4" s="20" t="s">
        <v>315</v>
      </c>
      <c r="S4" s="20" t="s">
        <v>354</v>
      </c>
      <c r="T4" s="20" t="s">
        <v>355</v>
      </c>
      <c r="U4" s="3" t="s">
        <v>356</v>
      </c>
      <c r="V4" s="20" t="s">
        <v>599</v>
      </c>
      <c r="W4" s="20" t="s">
        <v>318</v>
      </c>
      <c r="X4" s="20" t="s">
        <v>318</v>
      </c>
      <c r="Y4" s="20" t="s">
        <v>357</v>
      </c>
      <c r="Z4" s="3" t="s">
        <v>385</v>
      </c>
      <c r="AA4" s="20" t="s">
        <v>600</v>
      </c>
      <c r="AB4" s="20" t="s">
        <v>600</v>
      </c>
      <c r="AC4" s="20" t="s">
        <v>601</v>
      </c>
      <c r="AE4" s="20" t="s">
        <v>602</v>
      </c>
      <c r="AG4" s="20" t="s">
        <v>359</v>
      </c>
      <c r="AH4" s="20" t="s">
        <v>360</v>
      </c>
      <c r="AI4" s="20" t="s">
        <v>361</v>
      </c>
      <c r="AJ4" s="20" t="s">
        <v>362</v>
      </c>
      <c r="AK4" s="3" t="s">
        <v>363</v>
      </c>
      <c r="AL4" s="3" t="s">
        <v>364</v>
      </c>
      <c r="AM4" s="3" t="s">
        <v>365</v>
      </c>
      <c r="AN4" s="3" t="s">
        <v>603</v>
      </c>
      <c r="AO4" s="3" t="s">
        <v>367</v>
      </c>
      <c r="AP4" s="20" t="s">
        <v>604</v>
      </c>
      <c r="AQ4" s="3" t="s">
        <v>604</v>
      </c>
      <c r="AR4" s="3" t="s">
        <v>605</v>
      </c>
      <c r="AS4" s="3" t="s">
        <v>373</v>
      </c>
      <c r="AT4" s="3" t="s">
        <v>606</v>
      </c>
      <c r="AU4" s="20" t="s">
        <v>607</v>
      </c>
      <c r="AV4" s="3" t="s">
        <v>607</v>
      </c>
      <c r="AW4" s="3" t="s">
        <v>608</v>
      </c>
      <c r="AX4" s="3" t="s">
        <v>375</v>
      </c>
      <c r="AY4" s="3" t="s">
        <v>376</v>
      </c>
      <c r="AZ4" s="3" t="s">
        <v>377</v>
      </c>
      <c r="BA4" s="3" t="s">
        <v>378</v>
      </c>
      <c r="BB4" s="3" t="s">
        <v>379</v>
      </c>
      <c r="BC4" s="3" t="s">
        <v>380</v>
      </c>
      <c r="BD4" s="20" t="s">
        <v>381</v>
      </c>
      <c r="BE4" s="3" t="s">
        <v>382</v>
      </c>
      <c r="BF4" s="3" t="s">
        <v>382</v>
      </c>
      <c r="BG4" s="20" t="s">
        <v>383</v>
      </c>
      <c r="BH4" s="20" t="s">
        <v>384</v>
      </c>
      <c r="BI4" s="20" t="s">
        <v>386</v>
      </c>
      <c r="BJ4" s="20" t="s">
        <v>387</v>
      </c>
      <c r="BK4" s="3" t="s">
        <v>388</v>
      </c>
      <c r="BL4" s="3" t="s">
        <v>389</v>
      </c>
      <c r="BM4" s="3" t="s">
        <v>390</v>
      </c>
      <c r="BN4" s="3" t="s">
        <v>391</v>
      </c>
      <c r="BO4" s="20" t="s">
        <v>392</v>
      </c>
    </row>
    <row r="5" spans="2:67" x14ac:dyDescent="0.2">
      <c r="B5" s="3" t="s">
        <v>438</v>
      </c>
      <c r="F5" s="4"/>
      <c r="H5" s="6"/>
      <c r="K5" s="3" t="s">
        <v>394</v>
      </c>
      <c r="L5" s="3" t="s">
        <v>395</v>
      </c>
      <c r="M5" s="20" t="s">
        <v>395</v>
      </c>
      <c r="N5" s="3" t="s">
        <v>397</v>
      </c>
      <c r="O5" s="3" t="s">
        <v>398</v>
      </c>
      <c r="P5" s="3" t="s">
        <v>399</v>
      </c>
      <c r="Q5" s="3" t="s">
        <v>400</v>
      </c>
      <c r="R5" s="20" t="s">
        <v>411</v>
      </c>
      <c r="S5" s="20" t="s">
        <v>401</v>
      </c>
      <c r="T5" s="20" t="s">
        <v>402</v>
      </c>
      <c r="U5" s="3" t="s">
        <v>609</v>
      </c>
      <c r="V5" s="20" t="s">
        <v>610</v>
      </c>
      <c r="W5" s="20" t="s">
        <v>518</v>
      </c>
      <c r="X5" s="20" t="s">
        <v>404</v>
      </c>
      <c r="Y5" s="20" t="s">
        <v>406</v>
      </c>
      <c r="Z5" s="3" t="s">
        <v>430</v>
      </c>
      <c r="AA5" s="20" t="s">
        <v>611</v>
      </c>
      <c r="AB5" s="20" t="s">
        <v>612</v>
      </c>
      <c r="AC5" s="20" t="s">
        <v>613</v>
      </c>
      <c r="AD5" s="20" t="s">
        <v>408</v>
      </c>
      <c r="AE5" s="20" t="s">
        <v>614</v>
      </c>
      <c r="AF5" s="3" t="s">
        <v>252</v>
      </c>
      <c r="AG5" s="20" t="s">
        <v>409</v>
      </c>
      <c r="AH5" s="20" t="s">
        <v>409</v>
      </c>
      <c r="AI5" s="20" t="s">
        <v>410</v>
      </c>
      <c r="AJ5" s="20" t="s">
        <v>411</v>
      </c>
      <c r="AK5" s="3" t="s">
        <v>615</v>
      </c>
      <c r="AL5" s="3" t="s">
        <v>413</v>
      </c>
      <c r="AM5" s="3" t="s">
        <v>414</v>
      </c>
      <c r="AN5" s="3" t="s">
        <v>616</v>
      </c>
      <c r="AO5" s="3" t="s">
        <v>414</v>
      </c>
      <c r="AP5" s="20" t="s">
        <v>617</v>
      </c>
      <c r="AQ5" s="3" t="s">
        <v>618</v>
      </c>
      <c r="AR5" s="3" t="s">
        <v>619</v>
      </c>
      <c r="AS5" s="3" t="s">
        <v>413</v>
      </c>
      <c r="AT5" s="3" t="s">
        <v>418</v>
      </c>
      <c r="AU5" s="20" t="s">
        <v>620</v>
      </c>
      <c r="AV5" s="3" t="s">
        <v>621</v>
      </c>
      <c r="AW5" s="3" t="s">
        <v>622</v>
      </c>
      <c r="AX5" s="3" t="s">
        <v>401</v>
      </c>
      <c r="AY5" s="3" t="s">
        <v>422</v>
      </c>
      <c r="AZ5" s="3" t="s">
        <v>422</v>
      </c>
      <c r="BA5" s="3" t="s">
        <v>423</v>
      </c>
      <c r="BB5" s="3" t="s">
        <v>424</v>
      </c>
      <c r="BC5" s="3" t="s">
        <v>425</v>
      </c>
      <c r="BD5" s="20" t="s">
        <v>426</v>
      </c>
      <c r="BE5" s="3" t="s">
        <v>623</v>
      </c>
      <c r="BF5" s="3" t="s">
        <v>624</v>
      </c>
      <c r="BG5" s="20" t="s">
        <v>428</v>
      </c>
      <c r="BH5" s="20" t="s">
        <v>429</v>
      </c>
      <c r="BI5" s="20" t="s">
        <v>431</v>
      </c>
      <c r="BJ5" s="20" t="s">
        <v>625</v>
      </c>
      <c r="BK5" s="3" t="s">
        <v>433</v>
      </c>
      <c r="BL5" s="3" t="s">
        <v>434</v>
      </c>
      <c r="BM5" s="3" t="s">
        <v>435</v>
      </c>
      <c r="BN5" s="3" t="s">
        <v>436</v>
      </c>
      <c r="BO5" s="20" t="s">
        <v>437</v>
      </c>
    </row>
    <row r="6" spans="2:67" x14ac:dyDescent="0.2">
      <c r="E6" s="3" t="s">
        <v>439</v>
      </c>
      <c r="F6" s="3" t="s">
        <v>400</v>
      </c>
      <c r="G6" s="3" t="s">
        <v>439</v>
      </c>
      <c r="H6" s="3" t="s">
        <v>400</v>
      </c>
      <c r="K6" s="3" t="s">
        <v>626</v>
      </c>
      <c r="L6" s="40"/>
      <c r="M6" s="23">
        <f t="shared" ref="M6:M55" si="0">L6*81.345</f>
        <v>0</v>
      </c>
      <c r="N6" s="34"/>
      <c r="O6" s="34"/>
      <c r="P6" s="23">
        <f t="shared" ref="P6:P55" si="1">IF(OR(N6&gt;0,O6&gt;0),IF(N6+O6&gt;1,"ERROR",IF(L6&gt;0.01,IF(1/(O6+(1-(O6+N6))/3.5+N6/7.8)&gt;3.5,(0.0592*(6.349*(O6+(1-(O6+N6))/3.5+N6/7.8)-0.814)+0.0975)*LOG10(L6)^2+(0.2337*(6.349*(O6+(1-(O6+N6))/3.5+N6/7.8)-0.814)+0.4938)*LOG10(L6)+0.3102*(6.349*(O6+(1-(O6+N6))/3.5+N6/7.8)-0.814)+0.7932,(0.0912*(1.4*(O6+(1-(O6+N6))/3.5+N6/7.8)-0.4)+0.1603)*LOG10(L6)^2+(0.333*(1.4*(O6+(1-(O6+N6))/3.5+N6/7.8)-0.4)+0.7387)*LOG10(L6)+0.4639*(1.4*(O6+(1-(O6+N6))/3.5+N6/7.8)-0.4)+1.1193),((0.75*L6*5.972*10^27)/(PI()/(O6+(1-(N6+O6))/3.5+N6/7.8)))^(1/3)/637100000)),IF(L6&lt;2.04,1.008*L6^0.279,IF(L6&lt;132,0.808*L6^0.589,17.745*L6^-0.044)))</f>
        <v>0</v>
      </c>
      <c r="Q6" s="34"/>
      <c r="R6" s="23">
        <f t="shared" ref="R6:R55" si="2">IF(Q6&gt;0,Q6,P6)*6371</f>
        <v>0</v>
      </c>
      <c r="S6" s="23">
        <f t="shared" ref="S6:S55" si="3">IF(Q6&gt;0,Q6,P6)^2</f>
        <v>0</v>
      </c>
      <c r="T6" s="23" t="e">
        <f>(L6*5.972*10^24)/((4/3)*PI()*((IF(Q6&gt;0,Q6,P6)*6371000)^3))/1000</f>
        <v>#DIV/0!</v>
      </c>
      <c r="U6" s="35"/>
      <c r="V6" s="23" t="e">
        <f t="shared" ref="V6:V55" si="4">ABS(U6)/($F$26*1.496*10^8)</f>
        <v>#DIV/0!</v>
      </c>
      <c r="W6" s="23" t="e">
        <f>SQRT((4*PI()^2*(ABS(U6)*1000)^3)/((($F$24+L6)*5.972*10^24)*6.67408*10^-11))/3600</f>
        <v>#DIV/0!</v>
      </c>
      <c r="X6" s="23" t="e">
        <f t="shared" ref="X6:X55" si="5">W6/24</f>
        <v>#DIV/0!</v>
      </c>
      <c r="Y6" s="23"/>
      <c r="Z6" s="35"/>
      <c r="AA6" s="23" t="e">
        <f t="shared" ref="AA6:AA55" si="6">X6/(1-IF(U6&gt;0,1,-1)*X6/$E$27)</f>
        <v>#DIV/0!</v>
      </c>
      <c r="AB6" s="23" t="e">
        <f t="shared" ref="AB6:AB55" si="7">IF(Z6=0,24*AA6,ABS(Z6)/(1+(IF(Z6&gt;0,1,-1)*Z6/(24*$E$27))))</f>
        <v>#DIV/0!</v>
      </c>
      <c r="AC6" s="23" t="e">
        <f t="shared" ref="AC6:AC55" si="8">$E$27/AA6</f>
        <v>#DIV/0!</v>
      </c>
      <c r="AD6" s="23" t="e">
        <f t="shared" ref="AD6:AD55" si="9">$E$27/(AB6/24)</f>
        <v>#DIV/0!</v>
      </c>
      <c r="AE6" s="23" t="e">
        <f t="shared" ref="AE6:AE55" si="10">AA6/($F$28/24)/(1-$F$28/(24*$E$27))</f>
        <v>#DIV/0!</v>
      </c>
      <c r="AF6" s="35"/>
      <c r="AG6" s="23">
        <f t="shared" ref="AG6:AG55" si="11">ABS(U6)*(1-AF6)</f>
        <v>0</v>
      </c>
      <c r="AH6" s="23">
        <f t="shared" ref="AH6:AH55" si="12">ABS(U6)*(AF6+1)</f>
        <v>0</v>
      </c>
      <c r="AI6" s="23"/>
      <c r="AJ6" s="23" t="e">
        <f t="shared" ref="AJ6:AJ55" si="13">ABS(U6)*(L6/(3*$F$24))^(1/3)</f>
        <v>#DIV/0!</v>
      </c>
      <c r="AK6" s="23" t="e">
        <f t="shared" ref="AK6:AK55" si="14">2.44*$E$34*((($F$24*5.972*10^24)/((4/3)*PI()*((IF($F$25&gt;0,$F$25,$E$25)*6371000)^3))/1000)/T6)^(1/3)</f>
        <v>#DIV/0!</v>
      </c>
      <c r="AL6" s="35"/>
      <c r="AM6" s="23" t="str">
        <f t="shared" ref="AM6:AM55" si="15">IF(AL6&gt;0,ROUND((IF($H$15&gt;0,$H$15,$G$15)*(3.846*10^26)*(1-AL6)/(16*PI()*(5.6703/10^8)*($F$26*149.6*10^9)^2))^0.25,0),"N/A")</f>
        <v>N/A</v>
      </c>
      <c r="AN6" s="34"/>
      <c r="AO6" s="23" t="str">
        <f t="shared" ref="AO6:AO55" si="16">IF(AN6&gt;0,AM6*AN6,AM6)</f>
        <v>N/A</v>
      </c>
      <c r="AP6" s="23" t="e">
        <f t="shared" ref="AP6:AP55" si="17">2*DEGREES(ASIN(6371*IF($F$25&gt;0,$F$25,$E$25)/(ABS(U6)-R6)))</f>
        <v>#DIV/0!</v>
      </c>
      <c r="AQ6" s="23" t="e">
        <f t="shared" ref="AQ6:AQ55" si="18">$E$30+5*LOG10($F$26*(ABS(U6)-R6)/(149597870.7))-2.5*LOG10((2/3))</f>
        <v>#DIV/0!</v>
      </c>
      <c r="AR6" s="23" t="e">
        <f t="shared" ref="AR6:AR55" si="19">10^((-14.18-AQ6)/2.5)</f>
        <v>#DIV/0!</v>
      </c>
      <c r="AS6" s="34"/>
      <c r="AT6" s="23" t="e">
        <f t="shared" ref="AT6:AT55" si="20">$H$16-31.572+5*LOG10(23481/(IF(Q6&gt;0,Q6,P6)*SQRT(IF(AS6&gt;0,AS6,AL6))))</f>
        <v>#DIV/0!</v>
      </c>
      <c r="AU6" s="23" t="e">
        <f t="shared" ref="AU6:AU55" si="21">2*DEGREES(ASIN(IF(Q6&gt;0,Q6,P6)*6371/(ABS(U6)-$E$34)))</f>
        <v>#DIV/0!</v>
      </c>
      <c r="AV6" s="23" t="e">
        <f t="shared" ref="AV6:AV55" si="22">AT6+5*LOG10($F$26*(ABS(U6)-$E$34)/(149597870.7))-2.5*LOG10((2/3))</f>
        <v>#DIV/0!</v>
      </c>
      <c r="AW6" s="23" t="e">
        <f t="shared" ref="AW6:AW55" si="23">10^((-14.18-AV6)/2.5)</f>
        <v>#DIV/0!</v>
      </c>
      <c r="AX6" s="35"/>
      <c r="AY6" s="23" t="e">
        <f t="shared" ref="AY6:AY55" si="24">(L6*5.97*10^24)*(1-(O6+N6))*AX6*((2.92/10^5)*(4.64/10^7)*EXP(-0.495*$H$2)+(2.64/10^5)*(1.55/10^7)*EXP(-0.0499*$H$2)+(5.69/10^4)*(1.64/10^8)*EXP(-0.99*$H$2)+(9.46/10^5)*(6.24/10^8)*EXP(-0.154*$H$2))/(4*PI()*(IF(Q6&gt;0,Q6,P6)*6371000)^2)</f>
        <v>#DIV/0!</v>
      </c>
      <c r="AZ6" s="23" t="e">
        <f t="shared" ref="AZ6:AZ55" si="25">(5.97*10^24)*L6*(1.2/10^11)*EXP(-0.3391*$H$2)/(4*PI()*(IF(Q6&gt;0,Q6,P6)*6371000)^2)</f>
        <v>#DIV/0!</v>
      </c>
      <c r="BA6" s="23" t="e">
        <f t="shared" ref="BA6:BA55" si="26">(63/16*PI())*(6.67408*10^-11)^1.5*(($F$24)*5.972*10^24)^2.5*(IF(Q6&gt;0,Q6,P6)*6371000)^3*AF6^2/(500*(ABS(U6)*1000)^7.5)</f>
        <v>#DIV/0!</v>
      </c>
      <c r="BB6" s="23" t="e">
        <f t="shared" ref="BB6:BB55" si="27">AY6+AZ6+BA6</f>
        <v>#DIV/0!</v>
      </c>
      <c r="BC6" s="36" t="e">
        <f t="shared" ref="BC6:BC55" si="28">IF(BB6&gt;2,"Io",IF(BB6&gt;0.19,"Opt high",IF(BB6&gt;0.067,"Ideal",IF(BB6&gt;0.04,"Opt low", "Stagnant"))))</f>
        <v>#DIV/0!</v>
      </c>
      <c r="BD6" s="23" t="e">
        <f t="shared" ref="BD6:BD55" si="29">L6/IF(Q6&gt;0,Q6,P6)^2</f>
        <v>#DIV/0!</v>
      </c>
      <c r="BE6" s="23" t="e">
        <f t="shared" ref="BE6:BE55" si="30">(($E$34^4/U6^3)*L6/$F$24)*1000</f>
        <v>#DIV/0!</v>
      </c>
      <c r="BF6" s="23" t="e">
        <f t="shared" ref="BF6:BF55" si="31">((R6^4/U6^3)*$F$24/L6)*1000</f>
        <v>#DIV/0!</v>
      </c>
      <c r="BG6" s="23" t="e">
        <f t="shared" ref="BG6:BG55" si="32">SQRT((6.67408/10^11)*L6*(5.97*10^24)/(6371000*IF(Q6&gt;0,Q6,P6)))/1000</f>
        <v>#DIV/0!</v>
      </c>
      <c r="BH6" s="23" t="e">
        <f t="shared" ref="BH6:BH55" si="33">BG6*SQRT(2)</f>
        <v>#DIV/0!</v>
      </c>
      <c r="BI6" s="23" t="e">
        <f t="shared" ref="BI6:BI55" si="34">((((6.67408/10^11)*L6*5.972*10^24*(IF(Z6=0,W6,ABS(Z6))*3600)^2)/(4*PI()^2))^(1/3))/1000-IF(Q6&gt;0,Q6,P6)*6371</f>
        <v>#DIV/0!</v>
      </c>
      <c r="BJ6" s="32" t="e">
        <f t="shared" ref="BJ6:BJ55" si="35">SQRT(((6.67408/10^11)*($F$24)*5.972*10^24)/(ABS(U6)*1000))/1000</f>
        <v>#DIV/0!</v>
      </c>
      <c r="BK6" s="23" t="e">
        <f t="shared" ref="BK6:BK55" si="36">ROUND(108*8.31446*AO6/(1000*BH6^2),1)</f>
        <v>#VALUE!</v>
      </c>
      <c r="BL6" s="4"/>
      <c r="BM6" s="35"/>
      <c r="BN6" s="8" t="e">
        <f t="shared" ref="BN6:BN55" si="37">-214600*LN(0.000001/BL6)/(BD6*BM6)</f>
        <v>#DIV/0!</v>
      </c>
      <c r="BO6" s="32">
        <f t="shared" ref="BO6:BO55" si="38">IF(R6&gt;0,SQRT(0.0018*(2*R6+0.0018)),0)</f>
        <v>0</v>
      </c>
    </row>
    <row r="7" spans="2:67" x14ac:dyDescent="0.2">
      <c r="B7" s="3" t="s">
        <v>192</v>
      </c>
      <c r="E7" s="3" t="e">
        <f>IF(OR(F5&lt;1.5,F9&gt;0,H2&gt;0),SQRT((33292900/IF(F9&gt;0,F9,E9))*SQRT(IF(F8&gt;0,F8,E8))),10^(-0.17*LOG10(F5)^2+0.888*LOG10(F5)+3.671))</f>
        <v>#DIV/0!</v>
      </c>
      <c r="F7" s="6"/>
      <c r="G7" s="3">
        <f>IF(H5&gt;0,IF(OR(H5&lt;1.5,H9&gt;0,H2&gt;0),SQRT((33292900/IF(H9&gt;0,H9,G9))*SQRT(IF(H8&gt;0,H8,G8))),10^(-0.17*LOG10(H5)^2+0.888*LOG10(H5)+3.671)),0)</f>
        <v>0</v>
      </c>
      <c r="H7" s="6"/>
      <c r="K7" s="3" t="s">
        <v>627</v>
      </c>
      <c r="L7" s="37"/>
      <c r="M7" s="25">
        <f t="shared" si="0"/>
        <v>0</v>
      </c>
      <c r="N7" s="38"/>
      <c r="O7" s="38"/>
      <c r="P7" s="25">
        <f t="shared" si="1"/>
        <v>0</v>
      </c>
      <c r="Q7" s="38"/>
      <c r="R7" s="25">
        <f t="shared" si="2"/>
        <v>0</v>
      </c>
      <c r="S7" s="25">
        <f t="shared" si="3"/>
        <v>0</v>
      </c>
      <c r="T7" s="25" t="e">
        <f t="shared" ref="T7:T55" si="39">(L7*5.97*10^24)/((4/3)*PI()*((IF(Q7&gt;0,Q7,P7)*6371000)^3))/1000</f>
        <v>#DIV/0!</v>
      </c>
      <c r="U7" s="39"/>
      <c r="V7" s="25" t="e">
        <f t="shared" si="4"/>
        <v>#DIV/0!</v>
      </c>
      <c r="W7" s="25" t="e">
        <f t="shared" ref="W7:W55" si="40">SQRT((4*PI()^2*(ABS(U7)*1000)^3)/(($F$24*5.972*10^24)*6.67408*10^-11))/3600</f>
        <v>#DIV/0!</v>
      </c>
      <c r="X7" s="25" t="e">
        <f t="shared" si="5"/>
        <v>#DIV/0!</v>
      </c>
      <c r="Y7" s="25" t="e">
        <f t="shared" ref="Y7:Y55" si="41">X7/X6</f>
        <v>#DIV/0!</v>
      </c>
      <c r="Z7" s="39"/>
      <c r="AA7" s="25" t="e">
        <f t="shared" si="6"/>
        <v>#DIV/0!</v>
      </c>
      <c r="AB7" s="25" t="e">
        <f t="shared" si="7"/>
        <v>#DIV/0!</v>
      </c>
      <c r="AC7" s="25" t="e">
        <f t="shared" si="8"/>
        <v>#DIV/0!</v>
      </c>
      <c r="AD7" s="25" t="e">
        <f t="shared" si="9"/>
        <v>#DIV/0!</v>
      </c>
      <c r="AE7" s="25" t="e">
        <f t="shared" si="10"/>
        <v>#DIV/0!</v>
      </c>
      <c r="AF7" s="39"/>
      <c r="AG7" s="25">
        <f t="shared" si="11"/>
        <v>0</v>
      </c>
      <c r="AH7" s="25">
        <f t="shared" si="12"/>
        <v>0</v>
      </c>
      <c r="AI7" s="25" t="str">
        <f t="shared" ref="AI7:AI55" si="42">IF(AG7&gt;0,(AG7-AH6)/(0.5*(AG7+AH6)*((L7+L6)/($F$24*3))^(1/3)),"N/A")</f>
        <v>N/A</v>
      </c>
      <c r="AJ7" s="25" t="e">
        <f t="shared" si="13"/>
        <v>#DIV/0!</v>
      </c>
      <c r="AK7" s="25" t="e">
        <f t="shared" si="14"/>
        <v>#DIV/0!</v>
      </c>
      <c r="AL7" s="39"/>
      <c r="AM7" s="25" t="str">
        <f t="shared" si="15"/>
        <v>N/A</v>
      </c>
      <c r="AN7" s="38"/>
      <c r="AO7" s="25" t="str">
        <f t="shared" si="16"/>
        <v>N/A</v>
      </c>
      <c r="AP7" s="25" t="e">
        <f t="shared" si="17"/>
        <v>#DIV/0!</v>
      </c>
      <c r="AQ7" s="25" t="e">
        <f t="shared" si="18"/>
        <v>#DIV/0!</v>
      </c>
      <c r="AR7" s="25" t="e">
        <f t="shared" si="19"/>
        <v>#DIV/0!</v>
      </c>
      <c r="AS7" s="38"/>
      <c r="AT7" s="25" t="e">
        <f t="shared" si="20"/>
        <v>#DIV/0!</v>
      </c>
      <c r="AU7" s="25" t="e">
        <f t="shared" si="21"/>
        <v>#DIV/0!</v>
      </c>
      <c r="AV7" s="25" t="e">
        <f t="shared" si="22"/>
        <v>#DIV/0!</v>
      </c>
      <c r="AW7" s="25" t="e">
        <f t="shared" si="23"/>
        <v>#DIV/0!</v>
      </c>
      <c r="AX7" s="39"/>
      <c r="AY7" s="25" t="e">
        <f t="shared" si="24"/>
        <v>#DIV/0!</v>
      </c>
      <c r="AZ7" s="25" t="e">
        <f t="shared" si="25"/>
        <v>#DIV/0!</v>
      </c>
      <c r="BA7" s="25" t="e">
        <f t="shared" si="26"/>
        <v>#DIV/0!</v>
      </c>
      <c r="BB7" s="25" t="e">
        <f t="shared" si="27"/>
        <v>#DIV/0!</v>
      </c>
      <c r="BC7" s="36" t="e">
        <f t="shared" si="28"/>
        <v>#DIV/0!</v>
      </c>
      <c r="BD7" s="25" t="e">
        <f t="shared" si="29"/>
        <v>#DIV/0!</v>
      </c>
      <c r="BE7" s="25" t="e">
        <f t="shared" si="30"/>
        <v>#DIV/0!</v>
      </c>
      <c r="BF7" s="25" t="e">
        <f t="shared" si="31"/>
        <v>#DIV/0!</v>
      </c>
      <c r="BG7" s="25" t="e">
        <f t="shared" si="32"/>
        <v>#DIV/0!</v>
      </c>
      <c r="BH7" s="25" t="e">
        <f t="shared" si="33"/>
        <v>#DIV/0!</v>
      </c>
      <c r="BI7" s="25" t="e">
        <f t="shared" si="34"/>
        <v>#DIV/0!</v>
      </c>
      <c r="BJ7" s="33" t="e">
        <f t="shared" si="35"/>
        <v>#DIV/0!</v>
      </c>
      <c r="BK7" s="25" t="e">
        <f t="shared" si="36"/>
        <v>#VALUE!</v>
      </c>
      <c r="BL7" s="5"/>
      <c r="BM7" s="39"/>
      <c r="BN7" s="9" t="e">
        <f t="shared" si="37"/>
        <v>#DIV/0!</v>
      </c>
      <c r="BO7" s="33">
        <f t="shared" si="38"/>
        <v>0</v>
      </c>
    </row>
    <row r="8" spans="2:67" x14ac:dyDescent="0.2">
      <c r="B8" s="3" t="s">
        <v>442</v>
      </c>
      <c r="E8" s="3" t="e">
        <f>IF($H$2&gt;10.9*(F5/IF(F5&lt;0.42,0.1155*F5^1.9513,IF(F5&lt;0.8,0.9455*F5^4.7772,F5^4))),"Post-MS",IF(AND(F5&gt;0.08,$H$2&gt;0),IF($H$2&gt;10.9*(F5/IF(F5&lt;0.42,0.1155*F5^1.9513,IF(F5&lt;0.8,0.9455*F5^4.7772,F5^4))),"N/A",IF(F5&gt;1,((23.23133*F$5^2.5-56.38277*F$5^3+57.4408*F$5^4+228.1557*F$5^(7.6589+1.8))/(0.7253992+130.8659*F$5^5+F$5^7.6589)-(0.5799011*F$5^5.5+19.75333*F$5^11)/(0.0004062986+F$5^3+9.883841*F$5^5+17.37514*F$5^7+2.540493*F$5^8-0.111731*F$5^9.5))/(10.9*(F5/IF(F5&lt;0.42,0.1155*F5^1.9513,IF(F5&lt;0.8,0.9455*F5^4.7772,F5^4))))*$H2+(0.5799011*F$5^5.5+19.75333*F$5^11)/(0.0004062986+F$5^3+9.883841*F$5^5+17.37514*F$5^7+2.540493*F$5^8-0.111731*F$5^9.5),IF($H$2&lt;12.6,IF(F5&lt;0.45,-0.0009502+0.0001695*$H$2-0.001583*F5-(4.403/10^6)*$H$2^2-0.003114*F5*$H$2+0.2553*F5^2+(6.739/10^5)*$H$2^2*F5+0.01549*$H$2*F5^2-0.6876*F5^3-0.0002243*$H$2^2*F5^2-0.01762*$H$2*F5^3+0.9136*F5^4,-2.245+0.7376*$H$2+16.03*F5-0.02348*$H$2^2-4.596*$H$2*F5-44.2*F5^2+0.1212*$H$2^2*F5+10.5*$H$2*F5^2+59.23*F5^3-0.2047*$H$2^2*F5^2-10.43*$H$2*F5^3-38.59*F5^4+0.1132*$H$2^2*F5^3+3.82*$H$2*F5^4+10.46*F5^5),((((23.23133*F5^2.5-56.38277*F5^3+57.4408*F5^4+228.1557*F5^(7.6589+1.8))/(-0.7253992+130.8659*F5^5+F5^7.6589))-IF(F5&lt;0.45,-0.0009502+0.0001695*12.6-0.001583*F5-(4.403/10^6)*12.6^2-0.003114*F5*12.6+0.2553*F5^2+(6.739/10^5)*12.6^2*F5+0.01549*12.6*F5^2-0.6876*F5^3-0.0002243*12.6^2*F5^2-0.01762*12.6*F5^3+0.9136*F5^4,-2.245+0.7376*12.6+16.03*F5-0.02348*12.6^2-4.596*12.6*F5-44.2*F5^2+0.1212*12.6^2*F5+10.5*12.6*F5^2+59.23*F5^3-0.2047*12.6^2*F5^2-10.43*12.6*F5^3-38.59*F5^4+0.1132*12.6^2*F5^3+3.82*12.6*F5^4+10.46*F5^5))/(10.9*(F5/IF(F5&lt;0.42,0.1155*F5^1.9513,IF(F5&lt;0.8,0.9455*F5^4.7772,F5^4)))-12.6))*($H$2-12.6)+IF(F5&lt;0.45,-0.0009502+0.0001695*12.6-0.001583*F5-(4.403/10^6)*12.6^2-0.003114*F5*12.6+0.2553*F5^2+(6.739/10^5)*12.6^2*F5+0.01549*12.6*F5^2-0.6876*F5^3-0.0002243*12.6^2*F5^2-0.01762*12.6*F5^3+0.9136*F5^4,-2.245+0.7376*12.6+16.03*F5-0.02348*12.6^2-4.596*12.6*F5-44.2*F5^2+0.1212*12.6^2*F5+10.5*12.6*F5^2+59.23*F5^3-0.2047*12.6^2*F5^2-10.43*12.6*F5^3-38.59*F5^4+0.1132*12.6^2*F5^3+3.82*12.6*F5^4+10.46*F5^5)))),IF(F5&lt;0.2,0.23*F5^2.3,IF(F5&lt;0.85,F5^(0.215+33.29*F5-129.1*(F5^2)+232.4*(F5^3)-141.7*F5^4),IF(F5&lt;2,F5^4,1.4*F5^3.5)))))</f>
        <v>#DIV/0!</v>
      </c>
      <c r="F8" s="7"/>
      <c r="G8" s="3">
        <f>IF(H5&gt;0,IF($H$2&gt;10.9*(H5/IF(H5&lt;0.42,0.1155*H5^1.9513,IF(H5&lt;0.8,0.9455*H5^4.7772,H5^4))),"Post-MS",IF(AND(H5&gt;0.08,$H$2&gt;0),IF($H$2&gt;10.9*(H5/IF(H5&lt;0.42,0.1155*H5^1.9513,IF(H5&lt;0.8,0.9455*H5^4.7772,H5^4))),"N/A",IF(H5&gt;1,((23.23133*H$5^2.5-56.38277*H$5^3+57.4408*H$5^4+228.1557*H$5^(7.6589+1.8))/(0.7253992+130.8659*H$5^5+H$5^7.6589)-(0.5799011*H$5^5.5+19.75333*H$5^11)/(0.0004062986+H$5^3+9.883841*H$5^5+17.37514*H$5^7+2.540493*H$5^8-0.111731*H$5^9.5))/(10.9*(H5/IF(H5&lt;0.42,0.1155*H5^1.9513,IF(H5&lt;0.8,0.9455*H5^4.7772,H5^4))))*$H2+(0.5799011*H$5^5.5+19.75333*H$5^11)/(0.0004062986+H$5^3+9.883841*H$5^5+17.37514*H$5^7+2.540493*H$5^8-0.111731*H$5^9.5),IF($H$2&lt;12.6,IF(H5&lt;0.45,-0.0009502+0.0001695*$H$2-0.001583*H5-(4.403/10^6)*$H$2^2-0.003114*H5*$H$2+0.2553*H5^2+(6.739/10^5)*$H$2^2*H5+0.01549*$H$2*H5^2-0.6876*H5^3-0.0002243*$H$2^2*H5^2-0.01762*$H$2*H5^3+0.9136*H5^4,-2.245+0.7376*$H$2+16.03*H5-0.02348*$H$2^2-4.596*$H$2*H5-44.2*H5^2+0.1212*$H$2^2*H5+10.5*$H$2*H5^2+59.23*H5^3-0.2047*$H$2^2*H5^2-10.43*$H$2*H5^3-38.59*H5^4+0.1132*$H$2^2*H5^3+3.82*$H$2*H5^4+10.46*H5^5),((((23.23133*H5^2.5-56.38277*H5^3+57.4408*H5^4+228.1557*H5^(7.6589+1.8))/(-0.7253992+130.8659*H5^5+H5^7.6589))-IF(H5&lt;0.45,-0.0009502+0.0001695*12.6-0.001583*H5-(4.403/10^6)*12.6^2-0.003114*H5*12.6+0.2553*H5^2+(6.739/10^5)*12.6^2*H5+0.01549*12.6*H5^2-0.6876*H5^3-0.0002243*12.6^2*H5^2-0.01762*12.6*H5^3+0.9136*H5^4,-2.245+0.7376*12.6+16.03*H5-0.02348*12.6^2-4.596*12.6*H5-44.2*H5^2+0.1212*12.6^2*H5+10.5*12.6*H5^2+59.23*H5^3-0.2047*12.6^2*H5^2-10.43*12.6*H5^3-38.59*H5^4+0.1132*12.6^2*H5^3+3.82*12.6*H5^4+10.46*H5^5))/(10.9*(H5/IF(H5&lt;0.42,0.1155*H5^1.9513,IF(H5&lt;0.8,0.9455*H5^4.7772,H5^4)))-12.6))*($H$2-12.6)+IF(H5&lt;0.45,-0.0009502+0.0001695*12.6-0.001583*H5-(4.403/10^6)*12.6^2-0.003114*H5*12.6+0.2553*H5^2+(6.739/10^5)*12.6^2*H5+0.01549*12.6*H5^2-0.6876*H5^3-0.0002243*12.6^2*H5^2-0.01762*12.6*H5^3+0.9136*H5^4,-2.245+0.7376*12.6+16.03*H5-0.02348*12.6^2-4.596*12.6*H5-44.2*H5^2+0.1212*12.6^2*H5+10.5*12.6*H5^2+59.23*H5^3-0.2047*12.6^2*H5^2-10.43*12.6*H5^3-38.59*H5^4+0.1132*12.6^2*H5^3+3.82*12.6*H5^4+10.46*H5^5)))),IF(H5&lt;0.2,0.23*H5^2.3,IF(H5&lt;0.85,H5^(0.215+33.29*H5-129.1*(H5^2)+232.4*(H5^3)-141.7*H5^4),IF(H5&lt;2,H5^4,1.4*H5^3.5))))),0)</f>
        <v>0</v>
      </c>
      <c r="H8" s="7"/>
      <c r="K8" s="3" t="s">
        <v>628</v>
      </c>
      <c r="L8" s="40"/>
      <c r="M8" s="23">
        <f t="shared" si="0"/>
        <v>0</v>
      </c>
      <c r="N8" s="34"/>
      <c r="O8" s="34"/>
      <c r="P8" s="23">
        <f t="shared" si="1"/>
        <v>0</v>
      </c>
      <c r="Q8" s="34"/>
      <c r="R8" s="23">
        <f t="shared" si="2"/>
        <v>0</v>
      </c>
      <c r="S8" s="23">
        <f t="shared" si="3"/>
        <v>0</v>
      </c>
      <c r="T8" s="23" t="e">
        <f t="shared" si="39"/>
        <v>#DIV/0!</v>
      </c>
      <c r="U8" s="35"/>
      <c r="V8" s="23" t="e">
        <f t="shared" si="4"/>
        <v>#DIV/0!</v>
      </c>
      <c r="W8" s="23" t="e">
        <f t="shared" si="40"/>
        <v>#DIV/0!</v>
      </c>
      <c r="X8" s="23" t="e">
        <f t="shared" si="5"/>
        <v>#DIV/0!</v>
      </c>
      <c r="Y8" s="23" t="e">
        <f t="shared" si="41"/>
        <v>#DIV/0!</v>
      </c>
      <c r="Z8" s="35"/>
      <c r="AA8" s="23" t="e">
        <f t="shared" si="6"/>
        <v>#DIV/0!</v>
      </c>
      <c r="AB8" s="23" t="e">
        <f t="shared" si="7"/>
        <v>#DIV/0!</v>
      </c>
      <c r="AC8" s="23" t="e">
        <f t="shared" si="8"/>
        <v>#DIV/0!</v>
      </c>
      <c r="AD8" s="23" t="e">
        <f t="shared" si="9"/>
        <v>#DIV/0!</v>
      </c>
      <c r="AE8" s="23" t="e">
        <f t="shared" si="10"/>
        <v>#DIV/0!</v>
      </c>
      <c r="AF8" s="35"/>
      <c r="AG8" s="23">
        <f t="shared" si="11"/>
        <v>0</v>
      </c>
      <c r="AH8" s="23">
        <f t="shared" si="12"/>
        <v>0</v>
      </c>
      <c r="AI8" s="23" t="str">
        <f t="shared" si="42"/>
        <v>N/A</v>
      </c>
      <c r="AJ8" s="23" t="e">
        <f t="shared" si="13"/>
        <v>#DIV/0!</v>
      </c>
      <c r="AK8" s="23" t="e">
        <f t="shared" si="14"/>
        <v>#DIV/0!</v>
      </c>
      <c r="AL8" s="35"/>
      <c r="AM8" s="23" t="str">
        <f t="shared" si="15"/>
        <v>N/A</v>
      </c>
      <c r="AN8" s="34"/>
      <c r="AO8" s="23" t="str">
        <f t="shared" si="16"/>
        <v>N/A</v>
      </c>
      <c r="AP8" s="23" t="e">
        <f t="shared" si="17"/>
        <v>#DIV/0!</v>
      </c>
      <c r="AQ8" s="23" t="e">
        <f t="shared" si="18"/>
        <v>#DIV/0!</v>
      </c>
      <c r="AR8" s="23" t="e">
        <f t="shared" si="19"/>
        <v>#DIV/0!</v>
      </c>
      <c r="AS8" s="34"/>
      <c r="AT8" s="23" t="e">
        <f t="shared" si="20"/>
        <v>#DIV/0!</v>
      </c>
      <c r="AU8" s="23" t="e">
        <f t="shared" si="21"/>
        <v>#DIV/0!</v>
      </c>
      <c r="AV8" s="23" t="e">
        <f t="shared" si="22"/>
        <v>#DIV/0!</v>
      </c>
      <c r="AW8" s="23" t="e">
        <f t="shared" si="23"/>
        <v>#DIV/0!</v>
      </c>
      <c r="AX8" s="35"/>
      <c r="AY8" s="23" t="e">
        <f t="shared" si="24"/>
        <v>#DIV/0!</v>
      </c>
      <c r="AZ8" s="23" t="e">
        <f t="shared" si="25"/>
        <v>#DIV/0!</v>
      </c>
      <c r="BA8" s="23" t="e">
        <f t="shared" si="26"/>
        <v>#DIV/0!</v>
      </c>
      <c r="BB8" s="23" t="e">
        <f t="shared" si="27"/>
        <v>#DIV/0!</v>
      </c>
      <c r="BC8" s="36" t="e">
        <f t="shared" si="28"/>
        <v>#DIV/0!</v>
      </c>
      <c r="BD8" s="23" t="e">
        <f t="shared" si="29"/>
        <v>#DIV/0!</v>
      </c>
      <c r="BE8" s="23" t="e">
        <f t="shared" si="30"/>
        <v>#DIV/0!</v>
      </c>
      <c r="BF8" s="23" t="e">
        <f t="shared" si="31"/>
        <v>#DIV/0!</v>
      </c>
      <c r="BG8" s="23" t="e">
        <f t="shared" si="32"/>
        <v>#DIV/0!</v>
      </c>
      <c r="BH8" s="23" t="e">
        <f t="shared" si="33"/>
        <v>#DIV/0!</v>
      </c>
      <c r="BI8" s="23" t="e">
        <f t="shared" si="34"/>
        <v>#DIV/0!</v>
      </c>
      <c r="BJ8" s="32" t="e">
        <f t="shared" si="35"/>
        <v>#DIV/0!</v>
      </c>
      <c r="BK8" s="23" t="e">
        <f t="shared" si="36"/>
        <v>#VALUE!</v>
      </c>
      <c r="BL8" s="4"/>
      <c r="BM8" s="35"/>
      <c r="BN8" s="8" t="e">
        <f t="shared" si="37"/>
        <v>#DIV/0!</v>
      </c>
      <c r="BO8" s="32">
        <f t="shared" si="38"/>
        <v>0</v>
      </c>
    </row>
    <row r="9" spans="2:67" x14ac:dyDescent="0.2">
      <c r="B9" s="3" t="s">
        <v>444</v>
      </c>
      <c r="E9" s="3" t="e">
        <f>IF($H$2&gt;10.9*(F5/IF(F5&lt;0.42,0.1155*F5^1.9513,IF(F5&lt;0.8,0.9455*F5^4.7772,F5^4))),"Post-MS",IF(AND(H2&gt;0,ISBLANK(F7)),((IF($F$5&lt;1.4,(-2603.165+15.67244*$F$5^1.617766+2598.481*$F$5^-0.005173614)/(6.812527+$F$5^-2.372715),(-3.766615+2.528181*$F$5^5.607562-0.007590386*$F$5^(5.607562+1.5))/(-0.1874321+$F$5^5))-(17.04116*$F$5^2.5+62.63268*$F$5^6.5+86.77444*$F$5^11-3.413124*$F$5^19+5.031012*$F$5^19.5)/(0.1209713+30.7257*$F$5^2+155.3054*$F$5^8.5+$F$5^18.5+0.8999767*$F$5^19.5))*$H2/(10.9*(F5/IF(F5&lt;0.42,0.1155*F5^1.9513,IF(F5&lt;0.8,0.9455*F5^4.7772,F5^4))))+(17.04116*$F$5^2.5+62.63268*$F$5^6.5+86.77444*$F$5^11-3.413124*$F$5^19+5.031012*$F$5^19.5)/(0.1209713+30.7257*$F$5^2+155.3054*$F$5^8.5+$F$5^18.5+0.8999767*$F$5^19.5)),IF(OR(F5&gt;1.5,F7&gt;0),(33292900/IF(F7&gt;0,F7,E7)^2)*SQRT(IF(F8&gt;0,F8,E8)),0.438*F5^2+0.479*F5+0.075)))</f>
        <v>#DIV/0!</v>
      </c>
      <c r="F9" s="6"/>
      <c r="G9" s="3">
        <f>IF(H5&gt;0,IF($H$2&gt;10.9*(H5/IF(H5&lt;0.42,0.1155*H5^1.9513,IF(H5&lt;0.8,0.9455*H5^4.7772,H5^4))),"Post-MS",IF(AND(H2&gt;0,ISBLANK(H7)),((IF($H$5&lt;1.4,(-2603.165+15.67244*$H$5^1.617766+2598.481*$H$5^-0.005173614)/(6.812527+$H$5^-2.372715),(-3.766615+2.528181*$H$5^5.607562-0.007590386*$H$5^(5.607562+1.5))/(-0.1874321+$H$5^5))-(17.04116*$H$5^2.5+62.63268*$H$5^6.5+86.77444*$H$5^11-3.413124*$H$5^19+5.031012*$H$5^19.5)/(0.1209713+30.7257*$H$5^2+155.3054*$H$5^8.5+$H$5^18.5+0.8999767*$H$5^19.5))*$H2/(10.9*(H5/IF(H5&lt;0.42,0.1155*H5^1.9513,IF(H5&lt;0.8,0.9455*H5^4.7772,H5^4))))+(17.04116*$H$5^2.5+62.63268*$H$5^6.5+86.77444*$H$5^11-3.413124*$H$5^19+5.031012*$H$5^19.5)/(0.1209713+30.7257*$H$5^2+155.3054*$H$5^8.5+$H$5^18.5+0.8999767*$H$5^19.5)),IF(OR(H5&gt;1.5,H7&gt;0),(33292900/IF(H7&gt;0,H7,G7)^2)*SQRT(IF(H8&gt;0,H8,G8)),0.438*H5^2+0.479*H5+0.075))),0)</f>
        <v>0</v>
      </c>
      <c r="H9" s="6"/>
      <c r="K9" s="3" t="s">
        <v>629</v>
      </c>
      <c r="L9" s="37"/>
      <c r="M9" s="25">
        <f t="shared" si="0"/>
        <v>0</v>
      </c>
      <c r="N9" s="38"/>
      <c r="O9" s="38"/>
      <c r="P9" s="25">
        <f t="shared" si="1"/>
        <v>0</v>
      </c>
      <c r="Q9" s="38"/>
      <c r="R9" s="25">
        <f t="shared" si="2"/>
        <v>0</v>
      </c>
      <c r="S9" s="25">
        <f t="shared" si="3"/>
        <v>0</v>
      </c>
      <c r="T9" s="25" t="e">
        <f t="shared" si="39"/>
        <v>#DIV/0!</v>
      </c>
      <c r="U9" s="39"/>
      <c r="V9" s="25" t="e">
        <f t="shared" si="4"/>
        <v>#DIV/0!</v>
      </c>
      <c r="W9" s="25" t="e">
        <f t="shared" si="40"/>
        <v>#DIV/0!</v>
      </c>
      <c r="X9" s="25" t="e">
        <f t="shared" si="5"/>
        <v>#DIV/0!</v>
      </c>
      <c r="Y9" s="25" t="e">
        <f t="shared" si="41"/>
        <v>#DIV/0!</v>
      </c>
      <c r="Z9" s="39"/>
      <c r="AA9" s="25" t="e">
        <f t="shared" si="6"/>
        <v>#DIV/0!</v>
      </c>
      <c r="AB9" s="25" t="e">
        <f t="shared" si="7"/>
        <v>#DIV/0!</v>
      </c>
      <c r="AC9" s="25" t="e">
        <f t="shared" si="8"/>
        <v>#DIV/0!</v>
      </c>
      <c r="AD9" s="25" t="e">
        <f t="shared" si="9"/>
        <v>#DIV/0!</v>
      </c>
      <c r="AE9" s="25" t="e">
        <f t="shared" si="10"/>
        <v>#DIV/0!</v>
      </c>
      <c r="AF9" s="39"/>
      <c r="AG9" s="25">
        <f t="shared" si="11"/>
        <v>0</v>
      </c>
      <c r="AH9" s="25">
        <f t="shared" si="12"/>
        <v>0</v>
      </c>
      <c r="AI9" s="25" t="str">
        <f t="shared" si="42"/>
        <v>N/A</v>
      </c>
      <c r="AJ9" s="25" t="e">
        <f t="shared" si="13"/>
        <v>#DIV/0!</v>
      </c>
      <c r="AK9" s="25" t="e">
        <f t="shared" si="14"/>
        <v>#DIV/0!</v>
      </c>
      <c r="AL9" s="39"/>
      <c r="AM9" s="25" t="str">
        <f t="shared" si="15"/>
        <v>N/A</v>
      </c>
      <c r="AN9" s="38"/>
      <c r="AO9" s="25" t="str">
        <f t="shared" si="16"/>
        <v>N/A</v>
      </c>
      <c r="AP9" s="25" t="e">
        <f t="shared" si="17"/>
        <v>#DIV/0!</v>
      </c>
      <c r="AQ9" s="25" t="e">
        <f t="shared" si="18"/>
        <v>#DIV/0!</v>
      </c>
      <c r="AR9" s="25" t="e">
        <f t="shared" si="19"/>
        <v>#DIV/0!</v>
      </c>
      <c r="AS9" s="38"/>
      <c r="AT9" s="25" t="e">
        <f t="shared" si="20"/>
        <v>#DIV/0!</v>
      </c>
      <c r="AU9" s="25" t="e">
        <f t="shared" si="21"/>
        <v>#DIV/0!</v>
      </c>
      <c r="AV9" s="25" t="e">
        <f t="shared" si="22"/>
        <v>#DIV/0!</v>
      </c>
      <c r="AW9" s="25" t="e">
        <f t="shared" si="23"/>
        <v>#DIV/0!</v>
      </c>
      <c r="AX9" s="39"/>
      <c r="AY9" s="25" t="e">
        <f t="shared" si="24"/>
        <v>#DIV/0!</v>
      </c>
      <c r="AZ9" s="25" t="e">
        <f t="shared" si="25"/>
        <v>#DIV/0!</v>
      </c>
      <c r="BA9" s="25" t="e">
        <f t="shared" si="26"/>
        <v>#DIV/0!</v>
      </c>
      <c r="BB9" s="25" t="e">
        <f t="shared" si="27"/>
        <v>#DIV/0!</v>
      </c>
      <c r="BC9" s="36" t="e">
        <f t="shared" si="28"/>
        <v>#DIV/0!</v>
      </c>
      <c r="BD9" s="25" t="e">
        <f t="shared" si="29"/>
        <v>#DIV/0!</v>
      </c>
      <c r="BE9" s="25" t="e">
        <f t="shared" si="30"/>
        <v>#DIV/0!</v>
      </c>
      <c r="BF9" s="25" t="e">
        <f t="shared" si="31"/>
        <v>#DIV/0!</v>
      </c>
      <c r="BG9" s="25" t="e">
        <f t="shared" si="32"/>
        <v>#DIV/0!</v>
      </c>
      <c r="BH9" s="25" t="e">
        <f t="shared" si="33"/>
        <v>#DIV/0!</v>
      </c>
      <c r="BI9" s="25" t="e">
        <f t="shared" si="34"/>
        <v>#DIV/0!</v>
      </c>
      <c r="BJ9" s="33" t="e">
        <f t="shared" si="35"/>
        <v>#DIV/0!</v>
      </c>
      <c r="BK9" s="25" t="e">
        <f t="shared" si="36"/>
        <v>#VALUE!</v>
      </c>
      <c r="BL9" s="5"/>
      <c r="BM9" s="39"/>
      <c r="BN9" s="9" t="e">
        <f t="shared" si="37"/>
        <v>#DIV/0!</v>
      </c>
      <c r="BO9" s="33">
        <f t="shared" si="38"/>
        <v>0</v>
      </c>
    </row>
    <row r="10" spans="2:67" x14ac:dyDescent="0.2">
      <c r="B10" s="1" t="s">
        <v>447</v>
      </c>
      <c r="K10" s="3" t="s">
        <v>630</v>
      </c>
      <c r="L10" s="40"/>
      <c r="M10" s="23">
        <f t="shared" si="0"/>
        <v>0</v>
      </c>
      <c r="N10" s="34"/>
      <c r="O10" s="34"/>
      <c r="P10" s="23">
        <f t="shared" si="1"/>
        <v>0</v>
      </c>
      <c r="Q10" s="34"/>
      <c r="R10" s="23">
        <f t="shared" si="2"/>
        <v>0</v>
      </c>
      <c r="S10" s="23">
        <f t="shared" si="3"/>
        <v>0</v>
      </c>
      <c r="T10" s="23" t="e">
        <f t="shared" si="39"/>
        <v>#DIV/0!</v>
      </c>
      <c r="U10" s="35"/>
      <c r="V10" s="23" t="e">
        <f t="shared" si="4"/>
        <v>#DIV/0!</v>
      </c>
      <c r="W10" s="23" t="e">
        <f t="shared" si="40"/>
        <v>#DIV/0!</v>
      </c>
      <c r="X10" s="23" t="e">
        <f t="shared" si="5"/>
        <v>#DIV/0!</v>
      </c>
      <c r="Y10" s="23" t="e">
        <f t="shared" si="41"/>
        <v>#DIV/0!</v>
      </c>
      <c r="Z10" s="35"/>
      <c r="AA10" s="23" t="e">
        <f t="shared" si="6"/>
        <v>#DIV/0!</v>
      </c>
      <c r="AB10" s="23" t="e">
        <f t="shared" si="7"/>
        <v>#DIV/0!</v>
      </c>
      <c r="AC10" s="23" t="e">
        <f t="shared" si="8"/>
        <v>#DIV/0!</v>
      </c>
      <c r="AD10" s="23" t="e">
        <f t="shared" si="9"/>
        <v>#DIV/0!</v>
      </c>
      <c r="AE10" s="23" t="e">
        <f t="shared" si="10"/>
        <v>#DIV/0!</v>
      </c>
      <c r="AF10" s="35"/>
      <c r="AG10" s="23">
        <f t="shared" si="11"/>
        <v>0</v>
      </c>
      <c r="AH10" s="23">
        <f t="shared" si="12"/>
        <v>0</v>
      </c>
      <c r="AI10" s="23" t="str">
        <f t="shared" si="42"/>
        <v>N/A</v>
      </c>
      <c r="AJ10" s="23" t="e">
        <f t="shared" si="13"/>
        <v>#DIV/0!</v>
      </c>
      <c r="AK10" s="23" t="e">
        <f t="shared" si="14"/>
        <v>#DIV/0!</v>
      </c>
      <c r="AL10" s="35"/>
      <c r="AM10" s="23" t="str">
        <f t="shared" si="15"/>
        <v>N/A</v>
      </c>
      <c r="AN10" s="34"/>
      <c r="AO10" s="23" t="str">
        <f t="shared" si="16"/>
        <v>N/A</v>
      </c>
      <c r="AP10" s="23" t="e">
        <f t="shared" si="17"/>
        <v>#DIV/0!</v>
      </c>
      <c r="AQ10" s="23" t="e">
        <f t="shared" si="18"/>
        <v>#DIV/0!</v>
      </c>
      <c r="AR10" s="23" t="e">
        <f t="shared" si="19"/>
        <v>#DIV/0!</v>
      </c>
      <c r="AS10" s="34"/>
      <c r="AT10" s="23" t="e">
        <f t="shared" si="20"/>
        <v>#DIV/0!</v>
      </c>
      <c r="AU10" s="23" t="e">
        <f t="shared" si="21"/>
        <v>#DIV/0!</v>
      </c>
      <c r="AV10" s="23" t="e">
        <f t="shared" si="22"/>
        <v>#DIV/0!</v>
      </c>
      <c r="AW10" s="23" t="e">
        <f t="shared" si="23"/>
        <v>#DIV/0!</v>
      </c>
      <c r="AX10" s="35"/>
      <c r="AY10" s="23" t="e">
        <f t="shared" si="24"/>
        <v>#DIV/0!</v>
      </c>
      <c r="AZ10" s="23" t="e">
        <f t="shared" si="25"/>
        <v>#DIV/0!</v>
      </c>
      <c r="BA10" s="23" t="e">
        <f t="shared" si="26"/>
        <v>#DIV/0!</v>
      </c>
      <c r="BB10" s="23" t="e">
        <f t="shared" si="27"/>
        <v>#DIV/0!</v>
      </c>
      <c r="BC10" s="36" t="e">
        <f t="shared" si="28"/>
        <v>#DIV/0!</v>
      </c>
      <c r="BD10" s="23" t="e">
        <f t="shared" si="29"/>
        <v>#DIV/0!</v>
      </c>
      <c r="BE10" s="23" t="e">
        <f t="shared" si="30"/>
        <v>#DIV/0!</v>
      </c>
      <c r="BF10" s="23" t="e">
        <f t="shared" si="31"/>
        <v>#DIV/0!</v>
      </c>
      <c r="BG10" s="23" t="e">
        <f t="shared" si="32"/>
        <v>#DIV/0!</v>
      </c>
      <c r="BH10" s="23" t="e">
        <f t="shared" si="33"/>
        <v>#DIV/0!</v>
      </c>
      <c r="BI10" s="23" t="e">
        <f t="shared" si="34"/>
        <v>#DIV/0!</v>
      </c>
      <c r="BJ10" s="32" t="e">
        <f t="shared" si="35"/>
        <v>#DIV/0!</v>
      </c>
      <c r="BK10" s="23" t="e">
        <f t="shared" si="36"/>
        <v>#VALUE!</v>
      </c>
      <c r="BL10" s="4"/>
      <c r="BM10" s="35"/>
      <c r="BN10" s="8" t="e">
        <f t="shared" si="37"/>
        <v>#DIV/0!</v>
      </c>
      <c r="BO10" s="32">
        <f t="shared" si="38"/>
        <v>0</v>
      </c>
    </row>
    <row r="11" spans="2:67" x14ac:dyDescent="0.2">
      <c r="B11" s="3" t="s">
        <v>449</v>
      </c>
      <c r="E11" s="3" t="e">
        <f>2898000/(IF(F7&gt;0,F7,E7))</f>
        <v>#DIV/0!</v>
      </c>
      <c r="G11" s="3" t="e">
        <f>2898000/(IF(H7&gt;0,H7,G7))</f>
        <v>#DIV/0!</v>
      </c>
      <c r="K11" s="3" t="s">
        <v>631</v>
      </c>
      <c r="L11" s="37"/>
      <c r="M11" s="25">
        <f t="shared" si="0"/>
        <v>0</v>
      </c>
      <c r="N11" s="38"/>
      <c r="O11" s="38"/>
      <c r="P11" s="25">
        <f t="shared" si="1"/>
        <v>0</v>
      </c>
      <c r="Q11" s="38"/>
      <c r="R11" s="25">
        <f t="shared" si="2"/>
        <v>0</v>
      </c>
      <c r="S11" s="25">
        <f t="shared" si="3"/>
        <v>0</v>
      </c>
      <c r="T11" s="25" t="e">
        <f t="shared" si="39"/>
        <v>#DIV/0!</v>
      </c>
      <c r="U11" s="39"/>
      <c r="V11" s="25" t="e">
        <f t="shared" si="4"/>
        <v>#DIV/0!</v>
      </c>
      <c r="W11" s="25" t="e">
        <f t="shared" si="40"/>
        <v>#DIV/0!</v>
      </c>
      <c r="X11" s="25" t="e">
        <f t="shared" si="5"/>
        <v>#DIV/0!</v>
      </c>
      <c r="Y11" s="25" t="e">
        <f t="shared" si="41"/>
        <v>#DIV/0!</v>
      </c>
      <c r="Z11" s="5"/>
      <c r="AA11" s="25" t="e">
        <f t="shared" si="6"/>
        <v>#DIV/0!</v>
      </c>
      <c r="AB11" s="25" t="e">
        <f t="shared" si="7"/>
        <v>#DIV/0!</v>
      </c>
      <c r="AC11" s="25" t="e">
        <f t="shared" si="8"/>
        <v>#DIV/0!</v>
      </c>
      <c r="AD11" s="25" t="e">
        <f t="shared" si="9"/>
        <v>#DIV/0!</v>
      </c>
      <c r="AE11" s="25" t="e">
        <f t="shared" si="10"/>
        <v>#DIV/0!</v>
      </c>
      <c r="AF11" s="39"/>
      <c r="AG11" s="25">
        <f t="shared" si="11"/>
        <v>0</v>
      </c>
      <c r="AH11" s="25">
        <f t="shared" si="12"/>
        <v>0</v>
      </c>
      <c r="AI11" s="25" t="str">
        <f t="shared" si="42"/>
        <v>N/A</v>
      </c>
      <c r="AJ11" s="25" t="e">
        <f t="shared" si="13"/>
        <v>#DIV/0!</v>
      </c>
      <c r="AK11" s="25" t="e">
        <f t="shared" si="14"/>
        <v>#DIV/0!</v>
      </c>
      <c r="AL11" s="39"/>
      <c r="AM11" s="25" t="str">
        <f t="shared" si="15"/>
        <v>N/A</v>
      </c>
      <c r="AN11" s="38"/>
      <c r="AO11" s="25" t="str">
        <f t="shared" si="16"/>
        <v>N/A</v>
      </c>
      <c r="AP11" s="25" t="e">
        <f t="shared" si="17"/>
        <v>#DIV/0!</v>
      </c>
      <c r="AQ11" s="25" t="e">
        <f t="shared" si="18"/>
        <v>#DIV/0!</v>
      </c>
      <c r="AR11" s="25" t="e">
        <f t="shared" si="19"/>
        <v>#DIV/0!</v>
      </c>
      <c r="AS11" s="38"/>
      <c r="AT11" s="25" t="e">
        <f t="shared" si="20"/>
        <v>#DIV/0!</v>
      </c>
      <c r="AU11" s="25" t="e">
        <f t="shared" si="21"/>
        <v>#DIV/0!</v>
      </c>
      <c r="AV11" s="25" t="e">
        <f t="shared" si="22"/>
        <v>#DIV/0!</v>
      </c>
      <c r="AW11" s="25" t="e">
        <f t="shared" si="23"/>
        <v>#DIV/0!</v>
      </c>
      <c r="AX11" s="39"/>
      <c r="AY11" s="25" t="e">
        <f t="shared" si="24"/>
        <v>#DIV/0!</v>
      </c>
      <c r="AZ11" s="25" t="e">
        <f t="shared" si="25"/>
        <v>#DIV/0!</v>
      </c>
      <c r="BA11" s="25" t="e">
        <f t="shared" si="26"/>
        <v>#DIV/0!</v>
      </c>
      <c r="BB11" s="25" t="e">
        <f t="shared" si="27"/>
        <v>#DIV/0!</v>
      </c>
      <c r="BC11" s="36" t="e">
        <f t="shared" si="28"/>
        <v>#DIV/0!</v>
      </c>
      <c r="BD11" s="25" t="e">
        <f t="shared" si="29"/>
        <v>#DIV/0!</v>
      </c>
      <c r="BE11" s="25" t="e">
        <f t="shared" si="30"/>
        <v>#DIV/0!</v>
      </c>
      <c r="BF11" s="25" t="e">
        <f t="shared" si="31"/>
        <v>#DIV/0!</v>
      </c>
      <c r="BG11" s="25" t="e">
        <f t="shared" si="32"/>
        <v>#DIV/0!</v>
      </c>
      <c r="BH11" s="25" t="e">
        <f t="shared" si="33"/>
        <v>#DIV/0!</v>
      </c>
      <c r="BI11" s="25" t="e">
        <f t="shared" si="34"/>
        <v>#DIV/0!</v>
      </c>
      <c r="BJ11" s="33" t="e">
        <f t="shared" si="35"/>
        <v>#DIV/0!</v>
      </c>
      <c r="BK11" s="25" t="e">
        <f t="shared" si="36"/>
        <v>#VALUE!</v>
      </c>
      <c r="BL11" s="5"/>
      <c r="BM11" s="39"/>
      <c r="BN11" s="9" t="e">
        <f t="shared" si="37"/>
        <v>#DIV/0!</v>
      </c>
      <c r="BO11" s="33">
        <f t="shared" si="38"/>
        <v>0</v>
      </c>
    </row>
    <row r="12" spans="2:67" x14ac:dyDescent="0.2">
      <c r="B12" s="3" t="s">
        <v>451</v>
      </c>
      <c r="F12" s="6"/>
      <c r="K12" s="3" t="s">
        <v>632</v>
      </c>
      <c r="L12" s="40"/>
      <c r="M12" s="23">
        <f t="shared" si="0"/>
        <v>0</v>
      </c>
      <c r="N12" s="34"/>
      <c r="O12" s="34"/>
      <c r="P12" s="23">
        <f t="shared" si="1"/>
        <v>0</v>
      </c>
      <c r="Q12" s="34"/>
      <c r="R12" s="23">
        <f t="shared" si="2"/>
        <v>0</v>
      </c>
      <c r="S12" s="23">
        <f t="shared" si="3"/>
        <v>0</v>
      </c>
      <c r="T12" s="23" t="e">
        <f t="shared" si="39"/>
        <v>#DIV/0!</v>
      </c>
      <c r="U12" s="35"/>
      <c r="V12" s="23" t="e">
        <f t="shared" si="4"/>
        <v>#DIV/0!</v>
      </c>
      <c r="W12" s="23" t="e">
        <f t="shared" si="40"/>
        <v>#DIV/0!</v>
      </c>
      <c r="X12" s="23" t="e">
        <f t="shared" si="5"/>
        <v>#DIV/0!</v>
      </c>
      <c r="Y12" s="23" t="e">
        <f t="shared" si="41"/>
        <v>#DIV/0!</v>
      </c>
      <c r="Z12" s="35"/>
      <c r="AA12" s="23" t="e">
        <f t="shared" si="6"/>
        <v>#DIV/0!</v>
      </c>
      <c r="AB12" s="23" t="e">
        <f t="shared" si="7"/>
        <v>#DIV/0!</v>
      </c>
      <c r="AC12" s="23" t="e">
        <f t="shared" si="8"/>
        <v>#DIV/0!</v>
      </c>
      <c r="AD12" s="23" t="e">
        <f t="shared" si="9"/>
        <v>#DIV/0!</v>
      </c>
      <c r="AE12" s="23" t="e">
        <f t="shared" si="10"/>
        <v>#DIV/0!</v>
      </c>
      <c r="AF12" s="35"/>
      <c r="AG12" s="23">
        <f t="shared" si="11"/>
        <v>0</v>
      </c>
      <c r="AH12" s="23">
        <f t="shared" si="12"/>
        <v>0</v>
      </c>
      <c r="AI12" s="23" t="str">
        <f t="shared" si="42"/>
        <v>N/A</v>
      </c>
      <c r="AJ12" s="23" t="e">
        <f t="shared" si="13"/>
        <v>#DIV/0!</v>
      </c>
      <c r="AK12" s="23" t="e">
        <f t="shared" si="14"/>
        <v>#DIV/0!</v>
      </c>
      <c r="AL12" s="35"/>
      <c r="AM12" s="23" t="str">
        <f t="shared" si="15"/>
        <v>N/A</v>
      </c>
      <c r="AN12" s="34"/>
      <c r="AO12" s="23" t="str">
        <f t="shared" si="16"/>
        <v>N/A</v>
      </c>
      <c r="AP12" s="23" t="e">
        <f t="shared" si="17"/>
        <v>#DIV/0!</v>
      </c>
      <c r="AQ12" s="23" t="e">
        <f t="shared" si="18"/>
        <v>#DIV/0!</v>
      </c>
      <c r="AR12" s="23" t="e">
        <f t="shared" si="19"/>
        <v>#DIV/0!</v>
      </c>
      <c r="AS12" s="34"/>
      <c r="AT12" s="23" t="e">
        <f t="shared" si="20"/>
        <v>#DIV/0!</v>
      </c>
      <c r="AU12" s="23" t="e">
        <f t="shared" si="21"/>
        <v>#DIV/0!</v>
      </c>
      <c r="AV12" s="23" t="e">
        <f t="shared" si="22"/>
        <v>#DIV/0!</v>
      </c>
      <c r="AW12" s="23" t="e">
        <f t="shared" si="23"/>
        <v>#DIV/0!</v>
      </c>
      <c r="AX12" s="35"/>
      <c r="AY12" s="23" t="e">
        <f t="shared" si="24"/>
        <v>#DIV/0!</v>
      </c>
      <c r="AZ12" s="23" t="e">
        <f t="shared" si="25"/>
        <v>#DIV/0!</v>
      </c>
      <c r="BA12" s="23" t="e">
        <f t="shared" si="26"/>
        <v>#DIV/0!</v>
      </c>
      <c r="BB12" s="23" t="e">
        <f t="shared" si="27"/>
        <v>#DIV/0!</v>
      </c>
      <c r="BC12" s="36" t="e">
        <f t="shared" si="28"/>
        <v>#DIV/0!</v>
      </c>
      <c r="BD12" s="23" t="e">
        <f t="shared" si="29"/>
        <v>#DIV/0!</v>
      </c>
      <c r="BE12" s="23" t="e">
        <f t="shared" si="30"/>
        <v>#DIV/0!</v>
      </c>
      <c r="BF12" s="23" t="e">
        <f t="shared" si="31"/>
        <v>#DIV/0!</v>
      </c>
      <c r="BG12" s="23" t="e">
        <f t="shared" si="32"/>
        <v>#DIV/0!</v>
      </c>
      <c r="BH12" s="23" t="e">
        <f t="shared" si="33"/>
        <v>#DIV/0!</v>
      </c>
      <c r="BI12" s="23" t="e">
        <f t="shared" si="34"/>
        <v>#DIV/0!</v>
      </c>
      <c r="BJ12" s="32" t="e">
        <f t="shared" si="35"/>
        <v>#DIV/0!</v>
      </c>
      <c r="BK12" s="23" t="e">
        <f t="shared" si="36"/>
        <v>#VALUE!</v>
      </c>
      <c r="BL12" s="4"/>
      <c r="BM12" s="35"/>
      <c r="BN12" s="8" t="e">
        <f t="shared" si="37"/>
        <v>#DIV/0!</v>
      </c>
      <c r="BO12" s="32">
        <f t="shared" si="38"/>
        <v>0</v>
      </c>
    </row>
    <row r="13" spans="2:67" x14ac:dyDescent="0.2">
      <c r="B13" s="3" t="s">
        <v>453</v>
      </c>
      <c r="E13" s="3" t="e">
        <f>IF(LOG10(IF(F7&gt;0,F7,E7))&lt;3.7,-19053.729146456+15514.4866764412*LOG10(IF(F7&gt;0,F7,E7))-4212.78819301717*LOG10(IF(F7&gt;0,F7,E7))^2+381.476328422343*LOG10(IF(F7&gt;0,F7,E7))^3,IF(LOG10(IF(F7&gt;0,F7,E7))&lt;3.9,-37051.0203809015+38567.2629965804*LOG10(IF(F7&gt;0,F7,E7))-15065.1486316025*LOG10(IF(F7&gt;0,F7,E7))^2+2617.24637119416*LOG10(IF(F7&gt;0,F7,E7))^3-170.623810323864*LOG10(IF(F7&gt;0,F7,E7))^4,-118115.450538963+137145.973583929*LOG10(IF(F7&gt;0,F7,E7))-63623.3812100225*LOG10(IF(F7&gt;0,F7,E7))^2+14741.2923562646*LOG10(IF(F7&gt;0,F7,E7))^3-1705.87278406872*LOG10(IF(F7&gt;0,F7,E7))^4+78.873172180499*LOG10(IF(F7&gt;0,F7,E7))^5))</f>
        <v>#DIV/0!</v>
      </c>
      <c r="F13" s="7"/>
      <c r="G13" s="3" t="e">
        <f>IF(LOG10(IF(H7&gt;0,H7,G7))&lt;3.7,-19053.729146456+15514.4866764412*LOG10(IF(H7&gt;0,H7,G7))-4212.78819301717*LOG10(IF(H7&gt;0,H7,G7))^2+381.476328422343*LOG10(IF(H7&gt;0,H7,G7))^3,IF(LOG10(IF(H7&gt;0,H7,G7))&lt;3.9,-37051.0203809015+38567.2629965804*LOG10(IF(H7&gt;0,H7,G7))-15065.1486316025*LOG10(IF(H7&gt;0,H7,G7))^2+2617.24637119416*LOG10(IF(H7&gt;0,H7,G7))^3-170.623810323864*LOG10(IF(H7&gt;0,H7,G7))^4,-118115.450538963+137145.973583929*LOG10(IF(H7&gt;0,H7,G7))-63623.3812100225*LOG10(IF(H7&gt;0,H7,G7))^2+14741.2923562646*LOG10(IF(H7&gt;0,H7,G7))^3-1705.87278406872*LOG10(IF(H7&gt;0,H7,G7))^4+78.873172180499*LOG10(IF(H7&gt;0,H7,G7))^5))</f>
        <v>#NUM!</v>
      </c>
      <c r="H13" s="7"/>
      <c r="K13" s="3" t="s">
        <v>633</v>
      </c>
      <c r="L13" s="37"/>
      <c r="M13" s="25">
        <f t="shared" si="0"/>
        <v>0</v>
      </c>
      <c r="N13" s="38"/>
      <c r="O13" s="38"/>
      <c r="P13" s="25">
        <f t="shared" si="1"/>
        <v>0</v>
      </c>
      <c r="Q13" s="38"/>
      <c r="R13" s="25">
        <f t="shared" si="2"/>
        <v>0</v>
      </c>
      <c r="S13" s="25">
        <f t="shared" si="3"/>
        <v>0</v>
      </c>
      <c r="T13" s="25" t="e">
        <f t="shared" si="39"/>
        <v>#DIV/0!</v>
      </c>
      <c r="U13" s="39"/>
      <c r="V13" s="25" t="e">
        <f t="shared" si="4"/>
        <v>#DIV/0!</v>
      </c>
      <c r="W13" s="25" t="e">
        <f t="shared" si="40"/>
        <v>#DIV/0!</v>
      </c>
      <c r="X13" s="25" t="e">
        <f t="shared" si="5"/>
        <v>#DIV/0!</v>
      </c>
      <c r="Y13" s="25" t="e">
        <f t="shared" si="41"/>
        <v>#DIV/0!</v>
      </c>
      <c r="Z13" s="39"/>
      <c r="AA13" s="25" t="e">
        <f t="shared" si="6"/>
        <v>#DIV/0!</v>
      </c>
      <c r="AB13" s="25" t="e">
        <f t="shared" si="7"/>
        <v>#DIV/0!</v>
      </c>
      <c r="AC13" s="25" t="e">
        <f t="shared" si="8"/>
        <v>#DIV/0!</v>
      </c>
      <c r="AD13" s="25" t="e">
        <f t="shared" si="9"/>
        <v>#DIV/0!</v>
      </c>
      <c r="AE13" s="25" t="e">
        <f t="shared" si="10"/>
        <v>#DIV/0!</v>
      </c>
      <c r="AF13" s="39"/>
      <c r="AG13" s="25">
        <f t="shared" si="11"/>
        <v>0</v>
      </c>
      <c r="AH13" s="25">
        <f t="shared" si="12"/>
        <v>0</v>
      </c>
      <c r="AI13" s="25" t="str">
        <f t="shared" si="42"/>
        <v>N/A</v>
      </c>
      <c r="AJ13" s="25" t="e">
        <f t="shared" si="13"/>
        <v>#DIV/0!</v>
      </c>
      <c r="AK13" s="25" t="e">
        <f t="shared" si="14"/>
        <v>#DIV/0!</v>
      </c>
      <c r="AL13" s="39"/>
      <c r="AM13" s="25" t="str">
        <f t="shared" si="15"/>
        <v>N/A</v>
      </c>
      <c r="AN13" s="38"/>
      <c r="AO13" s="25" t="str">
        <f t="shared" si="16"/>
        <v>N/A</v>
      </c>
      <c r="AP13" s="25" t="e">
        <f t="shared" si="17"/>
        <v>#DIV/0!</v>
      </c>
      <c r="AQ13" s="25" t="e">
        <f t="shared" si="18"/>
        <v>#DIV/0!</v>
      </c>
      <c r="AR13" s="25" t="e">
        <f t="shared" si="19"/>
        <v>#DIV/0!</v>
      </c>
      <c r="AS13" s="38"/>
      <c r="AT13" s="25" t="e">
        <f t="shared" si="20"/>
        <v>#DIV/0!</v>
      </c>
      <c r="AU13" s="25" t="e">
        <f t="shared" si="21"/>
        <v>#DIV/0!</v>
      </c>
      <c r="AV13" s="25" t="e">
        <f t="shared" si="22"/>
        <v>#DIV/0!</v>
      </c>
      <c r="AW13" s="25" t="e">
        <f t="shared" si="23"/>
        <v>#DIV/0!</v>
      </c>
      <c r="AX13" s="39"/>
      <c r="AY13" s="25" t="e">
        <f t="shared" si="24"/>
        <v>#DIV/0!</v>
      </c>
      <c r="AZ13" s="25" t="e">
        <f t="shared" si="25"/>
        <v>#DIV/0!</v>
      </c>
      <c r="BA13" s="25" t="e">
        <f t="shared" si="26"/>
        <v>#DIV/0!</v>
      </c>
      <c r="BB13" s="25" t="e">
        <f t="shared" si="27"/>
        <v>#DIV/0!</v>
      </c>
      <c r="BC13" s="36" t="e">
        <f t="shared" si="28"/>
        <v>#DIV/0!</v>
      </c>
      <c r="BD13" s="25" t="e">
        <f t="shared" si="29"/>
        <v>#DIV/0!</v>
      </c>
      <c r="BE13" s="25" t="e">
        <f t="shared" si="30"/>
        <v>#DIV/0!</v>
      </c>
      <c r="BF13" s="25" t="e">
        <f t="shared" si="31"/>
        <v>#DIV/0!</v>
      </c>
      <c r="BG13" s="25" t="e">
        <f t="shared" si="32"/>
        <v>#DIV/0!</v>
      </c>
      <c r="BH13" s="25" t="e">
        <f t="shared" si="33"/>
        <v>#DIV/0!</v>
      </c>
      <c r="BI13" s="25" t="e">
        <f t="shared" si="34"/>
        <v>#DIV/0!</v>
      </c>
      <c r="BJ13" s="33" t="e">
        <f t="shared" si="35"/>
        <v>#DIV/0!</v>
      </c>
      <c r="BK13" s="25" t="e">
        <f t="shared" si="36"/>
        <v>#VALUE!</v>
      </c>
      <c r="BL13" s="5"/>
      <c r="BM13" s="39"/>
      <c r="BN13" s="9" t="e">
        <f t="shared" si="37"/>
        <v>#DIV/0!</v>
      </c>
      <c r="BO13" s="33">
        <f t="shared" si="38"/>
        <v>0</v>
      </c>
    </row>
    <row r="14" spans="2:67" x14ac:dyDescent="0.2">
      <c r="B14" s="20" t="s">
        <v>455</v>
      </c>
      <c r="E14" s="8" t="e">
        <f>4.74-LOG10(E8)*2.5-IF(F12=1,IF(ISBLANK(F13),E13,F13),0)</f>
        <v>#DIV/0!</v>
      </c>
      <c r="F14" s="8" t="e">
        <f>4.74-LOG10(F8)*2.5-IF(F12=1,IF(ISBLANK(F13),E13,F13),0)</f>
        <v>#NUM!</v>
      </c>
      <c r="G14" s="8" t="e">
        <f>4.74-LOG10(G8)*2.5-IF(F12=1,IF(ISBLANK(H13),G13,H13),0)</f>
        <v>#NUM!</v>
      </c>
      <c r="H14" s="8" t="e">
        <f>4.74-LOG10(H8)*2.5-IF(F12=1,IF(ISBLANK(H13),G13,H13),0)</f>
        <v>#NUM!</v>
      </c>
      <c r="K14" s="3" t="s">
        <v>634</v>
      </c>
      <c r="L14" s="40"/>
      <c r="M14" s="23">
        <f t="shared" si="0"/>
        <v>0</v>
      </c>
      <c r="N14" s="34"/>
      <c r="O14" s="34"/>
      <c r="P14" s="23">
        <f t="shared" si="1"/>
        <v>0</v>
      </c>
      <c r="Q14" s="34"/>
      <c r="R14" s="23">
        <f t="shared" si="2"/>
        <v>0</v>
      </c>
      <c r="S14" s="23">
        <f t="shared" si="3"/>
        <v>0</v>
      </c>
      <c r="T14" s="23" t="e">
        <f t="shared" si="39"/>
        <v>#DIV/0!</v>
      </c>
      <c r="U14" s="35"/>
      <c r="V14" s="23" t="e">
        <f t="shared" si="4"/>
        <v>#DIV/0!</v>
      </c>
      <c r="W14" s="23" t="e">
        <f t="shared" si="40"/>
        <v>#DIV/0!</v>
      </c>
      <c r="X14" s="23" t="e">
        <f t="shared" si="5"/>
        <v>#DIV/0!</v>
      </c>
      <c r="Y14" s="23" t="e">
        <f t="shared" si="41"/>
        <v>#DIV/0!</v>
      </c>
      <c r="Z14" s="35"/>
      <c r="AA14" s="23" t="e">
        <f t="shared" si="6"/>
        <v>#DIV/0!</v>
      </c>
      <c r="AB14" s="23" t="e">
        <f t="shared" si="7"/>
        <v>#DIV/0!</v>
      </c>
      <c r="AC14" s="23" t="e">
        <f t="shared" si="8"/>
        <v>#DIV/0!</v>
      </c>
      <c r="AD14" s="23" t="e">
        <f t="shared" si="9"/>
        <v>#DIV/0!</v>
      </c>
      <c r="AE14" s="23" t="e">
        <f t="shared" si="10"/>
        <v>#DIV/0!</v>
      </c>
      <c r="AF14" s="35"/>
      <c r="AG14" s="23">
        <f t="shared" si="11"/>
        <v>0</v>
      </c>
      <c r="AH14" s="23">
        <f t="shared" si="12"/>
        <v>0</v>
      </c>
      <c r="AI14" s="23" t="str">
        <f t="shared" si="42"/>
        <v>N/A</v>
      </c>
      <c r="AJ14" s="23" t="e">
        <f t="shared" si="13"/>
        <v>#DIV/0!</v>
      </c>
      <c r="AK14" s="23" t="e">
        <f t="shared" si="14"/>
        <v>#DIV/0!</v>
      </c>
      <c r="AL14" s="35"/>
      <c r="AM14" s="23" t="str">
        <f t="shared" si="15"/>
        <v>N/A</v>
      </c>
      <c r="AN14" s="34"/>
      <c r="AO14" s="23" t="str">
        <f t="shared" si="16"/>
        <v>N/A</v>
      </c>
      <c r="AP14" s="23" t="e">
        <f t="shared" si="17"/>
        <v>#DIV/0!</v>
      </c>
      <c r="AQ14" s="23" t="e">
        <f t="shared" si="18"/>
        <v>#DIV/0!</v>
      </c>
      <c r="AR14" s="23" t="e">
        <f t="shared" si="19"/>
        <v>#DIV/0!</v>
      </c>
      <c r="AS14" s="34"/>
      <c r="AT14" s="23" t="e">
        <f t="shared" si="20"/>
        <v>#DIV/0!</v>
      </c>
      <c r="AU14" s="23" t="e">
        <f t="shared" si="21"/>
        <v>#DIV/0!</v>
      </c>
      <c r="AV14" s="23" t="e">
        <f t="shared" si="22"/>
        <v>#DIV/0!</v>
      </c>
      <c r="AW14" s="23" t="e">
        <f t="shared" si="23"/>
        <v>#DIV/0!</v>
      </c>
      <c r="AX14" s="35"/>
      <c r="AY14" s="23" t="e">
        <f t="shared" si="24"/>
        <v>#DIV/0!</v>
      </c>
      <c r="AZ14" s="23" t="e">
        <f t="shared" si="25"/>
        <v>#DIV/0!</v>
      </c>
      <c r="BA14" s="23" t="e">
        <f t="shared" si="26"/>
        <v>#DIV/0!</v>
      </c>
      <c r="BB14" s="23" t="e">
        <f t="shared" si="27"/>
        <v>#DIV/0!</v>
      </c>
      <c r="BC14" s="36" t="e">
        <f t="shared" si="28"/>
        <v>#DIV/0!</v>
      </c>
      <c r="BD14" s="23" t="e">
        <f t="shared" si="29"/>
        <v>#DIV/0!</v>
      </c>
      <c r="BE14" s="23" t="e">
        <f t="shared" si="30"/>
        <v>#DIV/0!</v>
      </c>
      <c r="BF14" s="23" t="e">
        <f t="shared" si="31"/>
        <v>#DIV/0!</v>
      </c>
      <c r="BG14" s="23" t="e">
        <f t="shared" si="32"/>
        <v>#DIV/0!</v>
      </c>
      <c r="BH14" s="23" t="e">
        <f t="shared" si="33"/>
        <v>#DIV/0!</v>
      </c>
      <c r="BI14" s="23" t="e">
        <f t="shared" si="34"/>
        <v>#DIV/0!</v>
      </c>
      <c r="BJ14" s="32" t="e">
        <f t="shared" si="35"/>
        <v>#DIV/0!</v>
      </c>
      <c r="BK14" s="23" t="e">
        <f t="shared" si="36"/>
        <v>#VALUE!</v>
      </c>
      <c r="BL14" s="4"/>
      <c r="BM14" s="35"/>
      <c r="BN14" s="8" t="e">
        <f t="shared" si="37"/>
        <v>#DIV/0!</v>
      </c>
      <c r="BO14" s="32">
        <f t="shared" si="38"/>
        <v>0</v>
      </c>
    </row>
    <row r="15" spans="2:67" x14ac:dyDescent="0.2">
      <c r="B15" s="3" t="s">
        <v>457</v>
      </c>
      <c r="G15" s="9" t="e">
        <f>G8+E8</f>
        <v>#DIV/0!</v>
      </c>
      <c r="H15" s="9" t="e">
        <f>IF(F8&gt;0,F8,E8)+IF(H8&gt;0,H8,G8)</f>
        <v>#DIV/0!</v>
      </c>
      <c r="K15" s="3" t="s">
        <v>635</v>
      </c>
      <c r="L15" s="37"/>
      <c r="M15" s="25">
        <f t="shared" si="0"/>
        <v>0</v>
      </c>
      <c r="N15" s="38"/>
      <c r="O15" s="38"/>
      <c r="P15" s="25">
        <f t="shared" si="1"/>
        <v>0</v>
      </c>
      <c r="Q15" s="38"/>
      <c r="R15" s="25">
        <f t="shared" si="2"/>
        <v>0</v>
      </c>
      <c r="S15" s="25">
        <f t="shared" si="3"/>
        <v>0</v>
      </c>
      <c r="T15" s="25" t="e">
        <f t="shared" si="39"/>
        <v>#DIV/0!</v>
      </c>
      <c r="U15" s="39"/>
      <c r="V15" s="25" t="e">
        <f t="shared" si="4"/>
        <v>#DIV/0!</v>
      </c>
      <c r="W15" s="25" t="e">
        <f t="shared" si="40"/>
        <v>#DIV/0!</v>
      </c>
      <c r="X15" s="25" t="e">
        <f t="shared" si="5"/>
        <v>#DIV/0!</v>
      </c>
      <c r="Y15" s="25" t="e">
        <f t="shared" si="41"/>
        <v>#DIV/0!</v>
      </c>
      <c r="Z15" s="39"/>
      <c r="AA15" s="25" t="e">
        <f t="shared" si="6"/>
        <v>#DIV/0!</v>
      </c>
      <c r="AB15" s="25" t="e">
        <f t="shared" si="7"/>
        <v>#DIV/0!</v>
      </c>
      <c r="AC15" s="25" t="e">
        <f t="shared" si="8"/>
        <v>#DIV/0!</v>
      </c>
      <c r="AD15" s="25" t="e">
        <f t="shared" si="9"/>
        <v>#DIV/0!</v>
      </c>
      <c r="AE15" s="25" t="e">
        <f t="shared" si="10"/>
        <v>#DIV/0!</v>
      </c>
      <c r="AF15" s="39"/>
      <c r="AG15" s="25">
        <f t="shared" si="11"/>
        <v>0</v>
      </c>
      <c r="AH15" s="25">
        <f t="shared" si="12"/>
        <v>0</v>
      </c>
      <c r="AI15" s="25" t="str">
        <f t="shared" si="42"/>
        <v>N/A</v>
      </c>
      <c r="AJ15" s="25" t="e">
        <f t="shared" si="13"/>
        <v>#DIV/0!</v>
      </c>
      <c r="AK15" s="25" t="e">
        <f t="shared" si="14"/>
        <v>#DIV/0!</v>
      </c>
      <c r="AL15" s="39"/>
      <c r="AM15" s="25" t="str">
        <f t="shared" si="15"/>
        <v>N/A</v>
      </c>
      <c r="AN15" s="38"/>
      <c r="AO15" s="25" t="str">
        <f t="shared" si="16"/>
        <v>N/A</v>
      </c>
      <c r="AP15" s="25" t="e">
        <f t="shared" si="17"/>
        <v>#DIV/0!</v>
      </c>
      <c r="AQ15" s="25" t="e">
        <f t="shared" si="18"/>
        <v>#DIV/0!</v>
      </c>
      <c r="AR15" s="25" t="e">
        <f t="shared" si="19"/>
        <v>#DIV/0!</v>
      </c>
      <c r="AS15" s="38"/>
      <c r="AT15" s="25" t="e">
        <f t="shared" si="20"/>
        <v>#DIV/0!</v>
      </c>
      <c r="AU15" s="25" t="e">
        <f t="shared" si="21"/>
        <v>#DIV/0!</v>
      </c>
      <c r="AV15" s="25" t="e">
        <f t="shared" si="22"/>
        <v>#DIV/0!</v>
      </c>
      <c r="AW15" s="25" t="e">
        <f t="shared" si="23"/>
        <v>#DIV/0!</v>
      </c>
      <c r="AX15" s="39"/>
      <c r="AY15" s="25" t="e">
        <f t="shared" si="24"/>
        <v>#DIV/0!</v>
      </c>
      <c r="AZ15" s="25" t="e">
        <f t="shared" si="25"/>
        <v>#DIV/0!</v>
      </c>
      <c r="BA15" s="25" t="e">
        <f t="shared" si="26"/>
        <v>#DIV/0!</v>
      </c>
      <c r="BB15" s="25" t="e">
        <f t="shared" si="27"/>
        <v>#DIV/0!</v>
      </c>
      <c r="BC15" s="36" t="e">
        <f t="shared" si="28"/>
        <v>#DIV/0!</v>
      </c>
      <c r="BD15" s="25" t="e">
        <f t="shared" si="29"/>
        <v>#DIV/0!</v>
      </c>
      <c r="BE15" s="25" t="e">
        <f t="shared" si="30"/>
        <v>#DIV/0!</v>
      </c>
      <c r="BF15" s="25" t="e">
        <f t="shared" si="31"/>
        <v>#DIV/0!</v>
      </c>
      <c r="BG15" s="25" t="e">
        <f t="shared" si="32"/>
        <v>#DIV/0!</v>
      </c>
      <c r="BH15" s="25" t="e">
        <f t="shared" si="33"/>
        <v>#DIV/0!</v>
      </c>
      <c r="BI15" s="25" t="e">
        <f t="shared" si="34"/>
        <v>#DIV/0!</v>
      </c>
      <c r="BJ15" s="33" t="e">
        <f t="shared" si="35"/>
        <v>#DIV/0!</v>
      </c>
      <c r="BK15" s="25" t="e">
        <f t="shared" si="36"/>
        <v>#VALUE!</v>
      </c>
      <c r="BL15" s="5"/>
      <c r="BM15" s="39"/>
      <c r="BN15" s="9" t="e">
        <f t="shared" si="37"/>
        <v>#DIV/0!</v>
      </c>
      <c r="BO15" s="33">
        <f t="shared" si="38"/>
        <v>0</v>
      </c>
    </row>
    <row r="16" spans="2:67" x14ac:dyDescent="0.2">
      <c r="B16" s="20" t="s">
        <v>459</v>
      </c>
      <c r="G16" s="8" t="e">
        <f>4.74-LOG10(IF(F12=1,10^((4.74-E14)/2.5)+IF(G8&gt;0,10^((4.74-G14)/2.5),0),G15))*2.5</f>
        <v>#DIV/0!</v>
      </c>
      <c r="H16" s="8" t="e">
        <f>4.74-LOG10(IF(F12=1,10^((4.74-IF(F8&gt;0,F14,E14))/2.5)+IF(OR(G8&gt;0,H8&gt;0),10^((4.74-IF(NOT(ISERROR(H14)),H14,G14))/2.5),0),H15))*2.5</f>
        <v>#DIV/0!</v>
      </c>
      <c r="K16" s="3" t="s">
        <v>636</v>
      </c>
      <c r="L16" s="40"/>
      <c r="M16" s="23">
        <f t="shared" si="0"/>
        <v>0</v>
      </c>
      <c r="N16" s="34"/>
      <c r="O16" s="34"/>
      <c r="P16" s="23">
        <f t="shared" si="1"/>
        <v>0</v>
      </c>
      <c r="Q16" s="34"/>
      <c r="R16" s="23">
        <f t="shared" si="2"/>
        <v>0</v>
      </c>
      <c r="S16" s="23">
        <f t="shared" si="3"/>
        <v>0</v>
      </c>
      <c r="T16" s="23" t="e">
        <f t="shared" si="39"/>
        <v>#DIV/0!</v>
      </c>
      <c r="U16" s="35"/>
      <c r="V16" s="23" t="e">
        <f t="shared" si="4"/>
        <v>#DIV/0!</v>
      </c>
      <c r="W16" s="23" t="e">
        <f t="shared" si="40"/>
        <v>#DIV/0!</v>
      </c>
      <c r="X16" s="23" t="e">
        <f t="shared" si="5"/>
        <v>#DIV/0!</v>
      </c>
      <c r="Y16" s="23" t="e">
        <f t="shared" si="41"/>
        <v>#DIV/0!</v>
      </c>
      <c r="Z16" s="35"/>
      <c r="AA16" s="23" t="e">
        <f t="shared" si="6"/>
        <v>#DIV/0!</v>
      </c>
      <c r="AB16" s="23" t="e">
        <f t="shared" si="7"/>
        <v>#DIV/0!</v>
      </c>
      <c r="AC16" s="23" t="e">
        <f t="shared" si="8"/>
        <v>#DIV/0!</v>
      </c>
      <c r="AD16" s="23" t="e">
        <f t="shared" si="9"/>
        <v>#DIV/0!</v>
      </c>
      <c r="AE16" s="23" t="e">
        <f t="shared" si="10"/>
        <v>#DIV/0!</v>
      </c>
      <c r="AF16" s="35"/>
      <c r="AG16" s="23">
        <f t="shared" si="11"/>
        <v>0</v>
      </c>
      <c r="AH16" s="23">
        <f t="shared" si="12"/>
        <v>0</v>
      </c>
      <c r="AI16" s="23" t="str">
        <f t="shared" si="42"/>
        <v>N/A</v>
      </c>
      <c r="AJ16" s="23" t="e">
        <f t="shared" si="13"/>
        <v>#DIV/0!</v>
      </c>
      <c r="AK16" s="23" t="e">
        <f t="shared" si="14"/>
        <v>#DIV/0!</v>
      </c>
      <c r="AL16" s="35"/>
      <c r="AM16" s="23" t="str">
        <f t="shared" si="15"/>
        <v>N/A</v>
      </c>
      <c r="AN16" s="34"/>
      <c r="AO16" s="23" t="str">
        <f t="shared" si="16"/>
        <v>N/A</v>
      </c>
      <c r="AP16" s="23" t="e">
        <f t="shared" si="17"/>
        <v>#DIV/0!</v>
      </c>
      <c r="AQ16" s="23" t="e">
        <f t="shared" si="18"/>
        <v>#DIV/0!</v>
      </c>
      <c r="AR16" s="23" t="e">
        <f t="shared" si="19"/>
        <v>#DIV/0!</v>
      </c>
      <c r="AS16" s="34"/>
      <c r="AT16" s="23" t="e">
        <f t="shared" si="20"/>
        <v>#DIV/0!</v>
      </c>
      <c r="AU16" s="23" t="e">
        <f t="shared" si="21"/>
        <v>#DIV/0!</v>
      </c>
      <c r="AV16" s="23" t="e">
        <f t="shared" si="22"/>
        <v>#DIV/0!</v>
      </c>
      <c r="AW16" s="23" t="e">
        <f t="shared" si="23"/>
        <v>#DIV/0!</v>
      </c>
      <c r="AX16" s="35"/>
      <c r="AY16" s="23" t="e">
        <f t="shared" si="24"/>
        <v>#DIV/0!</v>
      </c>
      <c r="AZ16" s="23" t="e">
        <f t="shared" si="25"/>
        <v>#DIV/0!</v>
      </c>
      <c r="BA16" s="23" t="e">
        <f t="shared" si="26"/>
        <v>#DIV/0!</v>
      </c>
      <c r="BB16" s="23" t="e">
        <f t="shared" si="27"/>
        <v>#DIV/0!</v>
      </c>
      <c r="BC16" s="36" t="e">
        <f t="shared" si="28"/>
        <v>#DIV/0!</v>
      </c>
      <c r="BD16" s="23" t="e">
        <f t="shared" si="29"/>
        <v>#DIV/0!</v>
      </c>
      <c r="BE16" s="23" t="e">
        <f t="shared" si="30"/>
        <v>#DIV/0!</v>
      </c>
      <c r="BF16" s="23" t="e">
        <f t="shared" si="31"/>
        <v>#DIV/0!</v>
      </c>
      <c r="BG16" s="23" t="e">
        <f t="shared" si="32"/>
        <v>#DIV/0!</v>
      </c>
      <c r="BH16" s="23" t="e">
        <f t="shared" si="33"/>
        <v>#DIV/0!</v>
      </c>
      <c r="BI16" s="23" t="e">
        <f t="shared" si="34"/>
        <v>#DIV/0!</v>
      </c>
      <c r="BJ16" s="32" t="e">
        <f t="shared" si="35"/>
        <v>#DIV/0!</v>
      </c>
      <c r="BK16" s="23" t="e">
        <f t="shared" si="36"/>
        <v>#VALUE!</v>
      </c>
      <c r="BL16" s="4"/>
      <c r="BM16" s="35"/>
      <c r="BN16" s="8" t="e">
        <f t="shared" si="37"/>
        <v>#DIV/0!</v>
      </c>
      <c r="BO16" s="32">
        <f t="shared" si="38"/>
        <v>0</v>
      </c>
    </row>
    <row r="17" spans="2:67" x14ac:dyDescent="0.2">
      <c r="B17" s="20" t="s">
        <v>637</v>
      </c>
      <c r="F17" s="9" t="e">
        <f>360*ASIN(0.004650467*IF($F$9&gt;0,$F$9,$E$9)/F26)/PI()</f>
        <v>#DIV/0!</v>
      </c>
      <c r="H17" s="9" t="e">
        <f>360*ASIN(0.004650467*IF($H$9&gt;0,$H$9,$G$9)/F26)/PI()</f>
        <v>#DIV/0!</v>
      </c>
      <c r="K17" s="3" t="s">
        <v>638</v>
      </c>
      <c r="L17" s="37"/>
      <c r="M17" s="25">
        <f t="shared" si="0"/>
        <v>0</v>
      </c>
      <c r="N17" s="38"/>
      <c r="O17" s="38"/>
      <c r="P17" s="25">
        <f t="shared" si="1"/>
        <v>0</v>
      </c>
      <c r="Q17" s="38"/>
      <c r="R17" s="25">
        <f t="shared" si="2"/>
        <v>0</v>
      </c>
      <c r="S17" s="25">
        <f t="shared" si="3"/>
        <v>0</v>
      </c>
      <c r="T17" s="25" t="e">
        <f t="shared" si="39"/>
        <v>#DIV/0!</v>
      </c>
      <c r="U17" s="39"/>
      <c r="V17" s="25" t="e">
        <f t="shared" si="4"/>
        <v>#DIV/0!</v>
      </c>
      <c r="W17" s="25" t="e">
        <f t="shared" si="40"/>
        <v>#DIV/0!</v>
      </c>
      <c r="X17" s="25" t="e">
        <f t="shared" si="5"/>
        <v>#DIV/0!</v>
      </c>
      <c r="Y17" s="25" t="e">
        <f t="shared" si="41"/>
        <v>#DIV/0!</v>
      </c>
      <c r="Z17" s="39"/>
      <c r="AA17" s="25" t="e">
        <f t="shared" si="6"/>
        <v>#DIV/0!</v>
      </c>
      <c r="AB17" s="25" t="e">
        <f t="shared" si="7"/>
        <v>#DIV/0!</v>
      </c>
      <c r="AC17" s="25" t="e">
        <f t="shared" si="8"/>
        <v>#DIV/0!</v>
      </c>
      <c r="AD17" s="25" t="e">
        <f t="shared" si="9"/>
        <v>#DIV/0!</v>
      </c>
      <c r="AE17" s="25" t="e">
        <f t="shared" si="10"/>
        <v>#DIV/0!</v>
      </c>
      <c r="AF17" s="39"/>
      <c r="AG17" s="25">
        <f t="shared" si="11"/>
        <v>0</v>
      </c>
      <c r="AH17" s="25">
        <f t="shared" si="12"/>
        <v>0</v>
      </c>
      <c r="AI17" s="25" t="str">
        <f t="shared" si="42"/>
        <v>N/A</v>
      </c>
      <c r="AJ17" s="25" t="e">
        <f t="shared" si="13"/>
        <v>#DIV/0!</v>
      </c>
      <c r="AK17" s="25" t="e">
        <f t="shared" si="14"/>
        <v>#DIV/0!</v>
      </c>
      <c r="AL17" s="39"/>
      <c r="AM17" s="25" t="str">
        <f t="shared" si="15"/>
        <v>N/A</v>
      </c>
      <c r="AN17" s="38"/>
      <c r="AO17" s="25" t="str">
        <f t="shared" si="16"/>
        <v>N/A</v>
      </c>
      <c r="AP17" s="25" t="e">
        <f t="shared" si="17"/>
        <v>#DIV/0!</v>
      </c>
      <c r="AQ17" s="25" t="e">
        <f t="shared" si="18"/>
        <v>#DIV/0!</v>
      </c>
      <c r="AR17" s="25" t="e">
        <f t="shared" si="19"/>
        <v>#DIV/0!</v>
      </c>
      <c r="AS17" s="38"/>
      <c r="AT17" s="25" t="e">
        <f t="shared" si="20"/>
        <v>#DIV/0!</v>
      </c>
      <c r="AU17" s="25" t="e">
        <f t="shared" si="21"/>
        <v>#DIV/0!</v>
      </c>
      <c r="AV17" s="25" t="e">
        <f t="shared" si="22"/>
        <v>#DIV/0!</v>
      </c>
      <c r="AW17" s="25" t="e">
        <f t="shared" si="23"/>
        <v>#DIV/0!</v>
      </c>
      <c r="AX17" s="39"/>
      <c r="AY17" s="25" t="e">
        <f t="shared" si="24"/>
        <v>#DIV/0!</v>
      </c>
      <c r="AZ17" s="25" t="e">
        <f t="shared" si="25"/>
        <v>#DIV/0!</v>
      </c>
      <c r="BA17" s="25" t="e">
        <f t="shared" si="26"/>
        <v>#DIV/0!</v>
      </c>
      <c r="BB17" s="25" t="e">
        <f t="shared" si="27"/>
        <v>#DIV/0!</v>
      </c>
      <c r="BC17" s="36" t="e">
        <f t="shared" si="28"/>
        <v>#DIV/0!</v>
      </c>
      <c r="BD17" s="25" t="e">
        <f t="shared" si="29"/>
        <v>#DIV/0!</v>
      </c>
      <c r="BE17" s="25" t="e">
        <f t="shared" si="30"/>
        <v>#DIV/0!</v>
      </c>
      <c r="BF17" s="25" t="e">
        <f t="shared" si="31"/>
        <v>#DIV/0!</v>
      </c>
      <c r="BG17" s="25" t="e">
        <f t="shared" si="32"/>
        <v>#DIV/0!</v>
      </c>
      <c r="BH17" s="25" t="e">
        <f t="shared" si="33"/>
        <v>#DIV/0!</v>
      </c>
      <c r="BI17" s="25" t="e">
        <f t="shared" si="34"/>
        <v>#DIV/0!</v>
      </c>
      <c r="BJ17" s="33" t="e">
        <f t="shared" si="35"/>
        <v>#DIV/0!</v>
      </c>
      <c r="BK17" s="25" t="e">
        <f t="shared" si="36"/>
        <v>#VALUE!</v>
      </c>
      <c r="BL17" s="5"/>
      <c r="BM17" s="39"/>
      <c r="BN17" s="9" t="e">
        <f t="shared" si="37"/>
        <v>#DIV/0!</v>
      </c>
      <c r="BO17" s="33">
        <f t="shared" si="38"/>
        <v>0</v>
      </c>
    </row>
    <row r="18" spans="2:67" x14ac:dyDescent="0.2">
      <c r="B18" s="20" t="s">
        <v>639</v>
      </c>
      <c r="F18" s="8" t="e">
        <f>IF($F$8&gt;0,$F$14,$E$14)-5+(5*LOG10(F26/206266))</f>
        <v>#DIV/0!</v>
      </c>
      <c r="H18" s="8" t="e">
        <f>ROUND(IF($H$8&gt;0,$H$14,$G$14)-5+(5*LOG10(F26/206266)),1)</f>
        <v>#NUM!</v>
      </c>
      <c r="K18" s="3" t="s">
        <v>640</v>
      </c>
      <c r="L18" s="40"/>
      <c r="M18" s="23">
        <f t="shared" si="0"/>
        <v>0</v>
      </c>
      <c r="N18" s="34"/>
      <c r="O18" s="34"/>
      <c r="P18" s="23">
        <f t="shared" si="1"/>
        <v>0</v>
      </c>
      <c r="Q18" s="34"/>
      <c r="R18" s="23">
        <f t="shared" si="2"/>
        <v>0</v>
      </c>
      <c r="S18" s="23">
        <f t="shared" si="3"/>
        <v>0</v>
      </c>
      <c r="T18" s="23" t="e">
        <f t="shared" si="39"/>
        <v>#DIV/0!</v>
      </c>
      <c r="U18" s="35"/>
      <c r="V18" s="23" t="e">
        <f t="shared" si="4"/>
        <v>#DIV/0!</v>
      </c>
      <c r="W18" s="23" t="e">
        <f t="shared" si="40"/>
        <v>#DIV/0!</v>
      </c>
      <c r="X18" s="23" t="e">
        <f t="shared" si="5"/>
        <v>#DIV/0!</v>
      </c>
      <c r="Y18" s="23" t="e">
        <f t="shared" si="41"/>
        <v>#DIV/0!</v>
      </c>
      <c r="Z18" s="35"/>
      <c r="AA18" s="23" t="e">
        <f t="shared" si="6"/>
        <v>#DIV/0!</v>
      </c>
      <c r="AB18" s="23" t="e">
        <f t="shared" si="7"/>
        <v>#DIV/0!</v>
      </c>
      <c r="AC18" s="23" t="e">
        <f t="shared" si="8"/>
        <v>#DIV/0!</v>
      </c>
      <c r="AD18" s="23" t="e">
        <f t="shared" si="9"/>
        <v>#DIV/0!</v>
      </c>
      <c r="AE18" s="23" t="e">
        <f t="shared" si="10"/>
        <v>#DIV/0!</v>
      </c>
      <c r="AF18" s="35"/>
      <c r="AG18" s="23">
        <f t="shared" si="11"/>
        <v>0</v>
      </c>
      <c r="AH18" s="23">
        <f t="shared" si="12"/>
        <v>0</v>
      </c>
      <c r="AI18" s="23" t="str">
        <f t="shared" si="42"/>
        <v>N/A</v>
      </c>
      <c r="AJ18" s="23" t="e">
        <f t="shared" si="13"/>
        <v>#DIV/0!</v>
      </c>
      <c r="AK18" s="23" t="e">
        <f t="shared" si="14"/>
        <v>#DIV/0!</v>
      </c>
      <c r="AL18" s="35"/>
      <c r="AM18" s="23" t="str">
        <f t="shared" si="15"/>
        <v>N/A</v>
      </c>
      <c r="AN18" s="34"/>
      <c r="AO18" s="23" t="str">
        <f t="shared" si="16"/>
        <v>N/A</v>
      </c>
      <c r="AP18" s="23" t="e">
        <f t="shared" si="17"/>
        <v>#DIV/0!</v>
      </c>
      <c r="AQ18" s="23" t="e">
        <f t="shared" si="18"/>
        <v>#DIV/0!</v>
      </c>
      <c r="AR18" s="23" t="e">
        <f t="shared" si="19"/>
        <v>#DIV/0!</v>
      </c>
      <c r="AS18" s="34"/>
      <c r="AT18" s="23" t="e">
        <f t="shared" si="20"/>
        <v>#DIV/0!</v>
      </c>
      <c r="AU18" s="23" t="e">
        <f t="shared" si="21"/>
        <v>#DIV/0!</v>
      </c>
      <c r="AV18" s="23" t="e">
        <f t="shared" si="22"/>
        <v>#DIV/0!</v>
      </c>
      <c r="AW18" s="23" t="e">
        <f t="shared" si="23"/>
        <v>#DIV/0!</v>
      </c>
      <c r="AX18" s="35"/>
      <c r="AY18" s="23" t="e">
        <f t="shared" si="24"/>
        <v>#DIV/0!</v>
      </c>
      <c r="AZ18" s="23" t="e">
        <f t="shared" si="25"/>
        <v>#DIV/0!</v>
      </c>
      <c r="BA18" s="23" t="e">
        <f t="shared" si="26"/>
        <v>#DIV/0!</v>
      </c>
      <c r="BB18" s="23" t="e">
        <f t="shared" si="27"/>
        <v>#DIV/0!</v>
      </c>
      <c r="BC18" s="36" t="e">
        <f t="shared" si="28"/>
        <v>#DIV/0!</v>
      </c>
      <c r="BD18" s="23" t="e">
        <f t="shared" si="29"/>
        <v>#DIV/0!</v>
      </c>
      <c r="BE18" s="23" t="e">
        <f t="shared" si="30"/>
        <v>#DIV/0!</v>
      </c>
      <c r="BF18" s="23" t="e">
        <f t="shared" si="31"/>
        <v>#DIV/0!</v>
      </c>
      <c r="BG18" s="23" t="e">
        <f t="shared" si="32"/>
        <v>#DIV/0!</v>
      </c>
      <c r="BH18" s="23" t="e">
        <f t="shared" si="33"/>
        <v>#DIV/0!</v>
      </c>
      <c r="BI18" s="23" t="e">
        <f t="shared" si="34"/>
        <v>#DIV/0!</v>
      </c>
      <c r="BJ18" s="32" t="e">
        <f t="shared" si="35"/>
        <v>#DIV/0!</v>
      </c>
      <c r="BK18" s="23" t="e">
        <f t="shared" si="36"/>
        <v>#VALUE!</v>
      </c>
      <c r="BL18" s="4"/>
      <c r="BM18" s="35"/>
      <c r="BN18" s="8" t="e">
        <f t="shared" si="37"/>
        <v>#DIV/0!</v>
      </c>
      <c r="BO18" s="32">
        <f t="shared" si="38"/>
        <v>0</v>
      </c>
    </row>
    <row r="19" spans="2:67" x14ac:dyDescent="0.2">
      <c r="B19" s="20" t="s">
        <v>641</v>
      </c>
      <c r="H19" s="9" t="e">
        <f>$H$16-5+(5*LOG10(F26/206266))</f>
        <v>#DIV/0!</v>
      </c>
      <c r="K19" s="3" t="s">
        <v>642</v>
      </c>
      <c r="L19" s="37"/>
      <c r="M19" s="25">
        <f t="shared" si="0"/>
        <v>0</v>
      </c>
      <c r="N19" s="38"/>
      <c r="O19" s="38"/>
      <c r="P19" s="25">
        <f t="shared" si="1"/>
        <v>0</v>
      </c>
      <c r="Q19" s="38"/>
      <c r="R19" s="25">
        <f t="shared" si="2"/>
        <v>0</v>
      </c>
      <c r="S19" s="25">
        <f t="shared" si="3"/>
        <v>0</v>
      </c>
      <c r="T19" s="25" t="e">
        <f t="shared" si="39"/>
        <v>#DIV/0!</v>
      </c>
      <c r="U19" s="39"/>
      <c r="V19" s="25" t="e">
        <f t="shared" si="4"/>
        <v>#DIV/0!</v>
      </c>
      <c r="W19" s="25" t="e">
        <f t="shared" si="40"/>
        <v>#DIV/0!</v>
      </c>
      <c r="X19" s="25" t="e">
        <f t="shared" si="5"/>
        <v>#DIV/0!</v>
      </c>
      <c r="Y19" s="25" t="e">
        <f t="shared" si="41"/>
        <v>#DIV/0!</v>
      </c>
      <c r="Z19" s="39"/>
      <c r="AA19" s="25" t="e">
        <f t="shared" si="6"/>
        <v>#DIV/0!</v>
      </c>
      <c r="AB19" s="25" t="e">
        <f t="shared" si="7"/>
        <v>#DIV/0!</v>
      </c>
      <c r="AC19" s="25" t="e">
        <f t="shared" si="8"/>
        <v>#DIV/0!</v>
      </c>
      <c r="AD19" s="25" t="e">
        <f t="shared" si="9"/>
        <v>#DIV/0!</v>
      </c>
      <c r="AE19" s="25" t="e">
        <f t="shared" si="10"/>
        <v>#DIV/0!</v>
      </c>
      <c r="AF19" s="39"/>
      <c r="AG19" s="25">
        <f t="shared" si="11"/>
        <v>0</v>
      </c>
      <c r="AH19" s="25">
        <f t="shared" si="12"/>
        <v>0</v>
      </c>
      <c r="AI19" s="25" t="str">
        <f t="shared" si="42"/>
        <v>N/A</v>
      </c>
      <c r="AJ19" s="25" t="e">
        <f t="shared" si="13"/>
        <v>#DIV/0!</v>
      </c>
      <c r="AK19" s="25" t="e">
        <f t="shared" si="14"/>
        <v>#DIV/0!</v>
      </c>
      <c r="AL19" s="39"/>
      <c r="AM19" s="25" t="str">
        <f t="shared" si="15"/>
        <v>N/A</v>
      </c>
      <c r="AN19" s="38"/>
      <c r="AO19" s="25" t="str">
        <f t="shared" si="16"/>
        <v>N/A</v>
      </c>
      <c r="AP19" s="25" t="e">
        <f t="shared" si="17"/>
        <v>#DIV/0!</v>
      </c>
      <c r="AQ19" s="25" t="e">
        <f t="shared" si="18"/>
        <v>#DIV/0!</v>
      </c>
      <c r="AR19" s="25" t="e">
        <f t="shared" si="19"/>
        <v>#DIV/0!</v>
      </c>
      <c r="AS19" s="38"/>
      <c r="AT19" s="25" t="e">
        <f t="shared" si="20"/>
        <v>#DIV/0!</v>
      </c>
      <c r="AU19" s="25" t="e">
        <f t="shared" si="21"/>
        <v>#DIV/0!</v>
      </c>
      <c r="AV19" s="25" t="e">
        <f t="shared" si="22"/>
        <v>#DIV/0!</v>
      </c>
      <c r="AW19" s="25" t="e">
        <f t="shared" si="23"/>
        <v>#DIV/0!</v>
      </c>
      <c r="AX19" s="39"/>
      <c r="AY19" s="25" t="e">
        <f t="shared" si="24"/>
        <v>#DIV/0!</v>
      </c>
      <c r="AZ19" s="25" t="e">
        <f t="shared" si="25"/>
        <v>#DIV/0!</v>
      </c>
      <c r="BA19" s="25" t="e">
        <f t="shared" si="26"/>
        <v>#DIV/0!</v>
      </c>
      <c r="BB19" s="25" t="e">
        <f t="shared" si="27"/>
        <v>#DIV/0!</v>
      </c>
      <c r="BC19" s="36" t="e">
        <f t="shared" si="28"/>
        <v>#DIV/0!</v>
      </c>
      <c r="BD19" s="25" t="e">
        <f t="shared" si="29"/>
        <v>#DIV/0!</v>
      </c>
      <c r="BE19" s="25" t="e">
        <f t="shared" si="30"/>
        <v>#DIV/0!</v>
      </c>
      <c r="BF19" s="25" t="e">
        <f t="shared" si="31"/>
        <v>#DIV/0!</v>
      </c>
      <c r="BG19" s="25" t="e">
        <f t="shared" si="32"/>
        <v>#DIV/0!</v>
      </c>
      <c r="BH19" s="25" t="e">
        <f t="shared" si="33"/>
        <v>#DIV/0!</v>
      </c>
      <c r="BI19" s="25" t="e">
        <f t="shared" si="34"/>
        <v>#DIV/0!</v>
      </c>
      <c r="BJ19" s="33" t="e">
        <f t="shared" si="35"/>
        <v>#DIV/0!</v>
      </c>
      <c r="BK19" s="25" t="e">
        <f t="shared" si="36"/>
        <v>#VALUE!</v>
      </c>
      <c r="BL19" s="5"/>
      <c r="BM19" s="39"/>
      <c r="BN19" s="9" t="e">
        <f t="shared" si="37"/>
        <v>#DIV/0!</v>
      </c>
      <c r="BO19" s="33">
        <f t="shared" si="38"/>
        <v>0</v>
      </c>
    </row>
    <row r="20" spans="2:67" x14ac:dyDescent="0.2">
      <c r="B20" s="3" t="s">
        <v>643</v>
      </c>
      <c r="H20" s="8" t="e">
        <f>10^((-14.18-H19)/2.5)</f>
        <v>#DIV/0!</v>
      </c>
      <c r="K20" s="3" t="s">
        <v>644</v>
      </c>
      <c r="L20" s="40"/>
      <c r="M20" s="23">
        <f t="shared" si="0"/>
        <v>0</v>
      </c>
      <c r="N20" s="34"/>
      <c r="O20" s="34"/>
      <c r="P20" s="23">
        <f t="shared" si="1"/>
        <v>0</v>
      </c>
      <c r="Q20" s="34"/>
      <c r="R20" s="23">
        <f t="shared" si="2"/>
        <v>0</v>
      </c>
      <c r="S20" s="23">
        <f t="shared" si="3"/>
        <v>0</v>
      </c>
      <c r="T20" s="23" t="e">
        <f t="shared" si="39"/>
        <v>#DIV/0!</v>
      </c>
      <c r="U20" s="35"/>
      <c r="V20" s="23" t="e">
        <f t="shared" si="4"/>
        <v>#DIV/0!</v>
      </c>
      <c r="W20" s="23" t="e">
        <f t="shared" si="40"/>
        <v>#DIV/0!</v>
      </c>
      <c r="X20" s="23" t="e">
        <f t="shared" si="5"/>
        <v>#DIV/0!</v>
      </c>
      <c r="Y20" s="23" t="e">
        <f t="shared" si="41"/>
        <v>#DIV/0!</v>
      </c>
      <c r="Z20" s="35"/>
      <c r="AA20" s="23" t="e">
        <f t="shared" si="6"/>
        <v>#DIV/0!</v>
      </c>
      <c r="AB20" s="23" t="e">
        <f t="shared" si="7"/>
        <v>#DIV/0!</v>
      </c>
      <c r="AC20" s="23" t="e">
        <f t="shared" si="8"/>
        <v>#DIV/0!</v>
      </c>
      <c r="AD20" s="23" t="e">
        <f t="shared" si="9"/>
        <v>#DIV/0!</v>
      </c>
      <c r="AE20" s="23" t="e">
        <f t="shared" si="10"/>
        <v>#DIV/0!</v>
      </c>
      <c r="AF20" s="35"/>
      <c r="AG20" s="23">
        <f t="shared" si="11"/>
        <v>0</v>
      </c>
      <c r="AH20" s="23">
        <f t="shared" si="12"/>
        <v>0</v>
      </c>
      <c r="AI20" s="23" t="str">
        <f t="shared" si="42"/>
        <v>N/A</v>
      </c>
      <c r="AJ20" s="23" t="e">
        <f t="shared" si="13"/>
        <v>#DIV/0!</v>
      </c>
      <c r="AK20" s="23" t="e">
        <f t="shared" si="14"/>
        <v>#DIV/0!</v>
      </c>
      <c r="AL20" s="35"/>
      <c r="AM20" s="23" t="str">
        <f t="shared" si="15"/>
        <v>N/A</v>
      </c>
      <c r="AN20" s="34"/>
      <c r="AO20" s="23" t="str">
        <f t="shared" si="16"/>
        <v>N/A</v>
      </c>
      <c r="AP20" s="23" t="e">
        <f t="shared" si="17"/>
        <v>#DIV/0!</v>
      </c>
      <c r="AQ20" s="23" t="e">
        <f t="shared" si="18"/>
        <v>#DIV/0!</v>
      </c>
      <c r="AR20" s="23" t="e">
        <f t="shared" si="19"/>
        <v>#DIV/0!</v>
      </c>
      <c r="AS20" s="34"/>
      <c r="AT20" s="23" t="e">
        <f t="shared" si="20"/>
        <v>#DIV/0!</v>
      </c>
      <c r="AU20" s="23" t="e">
        <f t="shared" si="21"/>
        <v>#DIV/0!</v>
      </c>
      <c r="AV20" s="23" t="e">
        <f t="shared" si="22"/>
        <v>#DIV/0!</v>
      </c>
      <c r="AW20" s="23" t="e">
        <f t="shared" si="23"/>
        <v>#DIV/0!</v>
      </c>
      <c r="AX20" s="35"/>
      <c r="AY20" s="23" t="e">
        <f t="shared" si="24"/>
        <v>#DIV/0!</v>
      </c>
      <c r="AZ20" s="23" t="e">
        <f t="shared" si="25"/>
        <v>#DIV/0!</v>
      </c>
      <c r="BA20" s="23" t="e">
        <f t="shared" si="26"/>
        <v>#DIV/0!</v>
      </c>
      <c r="BB20" s="23" t="e">
        <f t="shared" si="27"/>
        <v>#DIV/0!</v>
      </c>
      <c r="BC20" s="36" t="e">
        <f t="shared" si="28"/>
        <v>#DIV/0!</v>
      </c>
      <c r="BD20" s="23" t="e">
        <f t="shared" si="29"/>
        <v>#DIV/0!</v>
      </c>
      <c r="BE20" s="23" t="e">
        <f t="shared" si="30"/>
        <v>#DIV/0!</v>
      </c>
      <c r="BF20" s="23" t="e">
        <f t="shared" si="31"/>
        <v>#DIV/0!</v>
      </c>
      <c r="BG20" s="23" t="e">
        <f t="shared" si="32"/>
        <v>#DIV/0!</v>
      </c>
      <c r="BH20" s="23" t="e">
        <f t="shared" si="33"/>
        <v>#DIV/0!</v>
      </c>
      <c r="BI20" s="23" t="e">
        <f t="shared" si="34"/>
        <v>#DIV/0!</v>
      </c>
      <c r="BJ20" s="32" t="e">
        <f t="shared" si="35"/>
        <v>#DIV/0!</v>
      </c>
      <c r="BK20" s="23" t="e">
        <f t="shared" si="36"/>
        <v>#VALUE!</v>
      </c>
      <c r="BL20" s="4"/>
      <c r="BM20" s="35"/>
      <c r="BN20" s="8" t="e">
        <f t="shared" si="37"/>
        <v>#DIV/0!</v>
      </c>
      <c r="BO20" s="32">
        <f t="shared" si="38"/>
        <v>0</v>
      </c>
    </row>
    <row r="21" spans="2:67" ht="15.75" customHeight="1" x14ac:dyDescent="0.2">
      <c r="K21" s="3" t="s">
        <v>645</v>
      </c>
      <c r="L21" s="37"/>
      <c r="M21" s="25">
        <f t="shared" si="0"/>
        <v>0</v>
      </c>
      <c r="N21" s="38"/>
      <c r="O21" s="38"/>
      <c r="P21" s="25">
        <f t="shared" si="1"/>
        <v>0</v>
      </c>
      <c r="Q21" s="38"/>
      <c r="R21" s="25">
        <f t="shared" si="2"/>
        <v>0</v>
      </c>
      <c r="S21" s="25">
        <f t="shared" si="3"/>
        <v>0</v>
      </c>
      <c r="T21" s="25" t="e">
        <f t="shared" si="39"/>
        <v>#DIV/0!</v>
      </c>
      <c r="U21" s="39"/>
      <c r="V21" s="25" t="e">
        <f t="shared" si="4"/>
        <v>#DIV/0!</v>
      </c>
      <c r="W21" s="25" t="e">
        <f t="shared" si="40"/>
        <v>#DIV/0!</v>
      </c>
      <c r="X21" s="25" t="e">
        <f t="shared" si="5"/>
        <v>#DIV/0!</v>
      </c>
      <c r="Y21" s="25" t="e">
        <f t="shared" si="41"/>
        <v>#DIV/0!</v>
      </c>
      <c r="Z21" s="39"/>
      <c r="AA21" s="25" t="e">
        <f t="shared" si="6"/>
        <v>#DIV/0!</v>
      </c>
      <c r="AB21" s="25" t="e">
        <f t="shared" si="7"/>
        <v>#DIV/0!</v>
      </c>
      <c r="AC21" s="25" t="e">
        <f t="shared" si="8"/>
        <v>#DIV/0!</v>
      </c>
      <c r="AD21" s="25" t="e">
        <f t="shared" si="9"/>
        <v>#DIV/0!</v>
      </c>
      <c r="AE21" s="25" t="e">
        <f t="shared" si="10"/>
        <v>#DIV/0!</v>
      </c>
      <c r="AF21" s="39"/>
      <c r="AG21" s="25">
        <f t="shared" si="11"/>
        <v>0</v>
      </c>
      <c r="AH21" s="25">
        <f t="shared" si="12"/>
        <v>0</v>
      </c>
      <c r="AI21" s="25" t="str">
        <f t="shared" si="42"/>
        <v>N/A</v>
      </c>
      <c r="AJ21" s="25" t="e">
        <f t="shared" si="13"/>
        <v>#DIV/0!</v>
      </c>
      <c r="AK21" s="25" t="e">
        <f t="shared" si="14"/>
        <v>#DIV/0!</v>
      </c>
      <c r="AL21" s="39"/>
      <c r="AM21" s="25" t="str">
        <f t="shared" si="15"/>
        <v>N/A</v>
      </c>
      <c r="AN21" s="38"/>
      <c r="AO21" s="25" t="str">
        <f t="shared" si="16"/>
        <v>N/A</v>
      </c>
      <c r="AP21" s="25" t="e">
        <f t="shared" si="17"/>
        <v>#DIV/0!</v>
      </c>
      <c r="AQ21" s="25" t="e">
        <f t="shared" si="18"/>
        <v>#DIV/0!</v>
      </c>
      <c r="AR21" s="25" t="e">
        <f t="shared" si="19"/>
        <v>#DIV/0!</v>
      </c>
      <c r="AS21" s="38"/>
      <c r="AT21" s="25" t="e">
        <f t="shared" si="20"/>
        <v>#DIV/0!</v>
      </c>
      <c r="AU21" s="25" t="e">
        <f t="shared" si="21"/>
        <v>#DIV/0!</v>
      </c>
      <c r="AV21" s="25" t="e">
        <f t="shared" si="22"/>
        <v>#DIV/0!</v>
      </c>
      <c r="AW21" s="25" t="e">
        <f t="shared" si="23"/>
        <v>#DIV/0!</v>
      </c>
      <c r="AX21" s="39"/>
      <c r="AY21" s="25" t="e">
        <f t="shared" si="24"/>
        <v>#DIV/0!</v>
      </c>
      <c r="AZ21" s="25" t="e">
        <f t="shared" si="25"/>
        <v>#DIV/0!</v>
      </c>
      <c r="BA21" s="25" t="e">
        <f t="shared" si="26"/>
        <v>#DIV/0!</v>
      </c>
      <c r="BB21" s="25" t="e">
        <f t="shared" si="27"/>
        <v>#DIV/0!</v>
      </c>
      <c r="BC21" s="36" t="e">
        <f t="shared" si="28"/>
        <v>#DIV/0!</v>
      </c>
      <c r="BD21" s="25" t="e">
        <f t="shared" si="29"/>
        <v>#DIV/0!</v>
      </c>
      <c r="BE21" s="25" t="e">
        <f t="shared" si="30"/>
        <v>#DIV/0!</v>
      </c>
      <c r="BF21" s="25" t="e">
        <f t="shared" si="31"/>
        <v>#DIV/0!</v>
      </c>
      <c r="BG21" s="25" t="e">
        <f t="shared" si="32"/>
        <v>#DIV/0!</v>
      </c>
      <c r="BH21" s="25" t="e">
        <f t="shared" si="33"/>
        <v>#DIV/0!</v>
      </c>
      <c r="BI21" s="25" t="e">
        <f t="shared" si="34"/>
        <v>#DIV/0!</v>
      </c>
      <c r="BJ21" s="33" t="e">
        <f t="shared" si="35"/>
        <v>#DIV/0!</v>
      </c>
      <c r="BK21" s="25" t="e">
        <f t="shared" si="36"/>
        <v>#VALUE!</v>
      </c>
      <c r="BL21" s="5"/>
      <c r="BM21" s="39"/>
      <c r="BN21" s="9" t="e">
        <f t="shared" si="37"/>
        <v>#DIV/0!</v>
      </c>
      <c r="BO21" s="33">
        <f t="shared" si="38"/>
        <v>0</v>
      </c>
    </row>
    <row r="22" spans="2:67" ht="15.75" customHeight="1" x14ac:dyDescent="0.2">
      <c r="B22" s="31" t="s">
        <v>30</v>
      </c>
      <c r="F22" s="3" t="s">
        <v>646</v>
      </c>
      <c r="K22" s="3" t="s">
        <v>647</v>
      </c>
      <c r="L22" s="40"/>
      <c r="M22" s="23">
        <f t="shared" si="0"/>
        <v>0</v>
      </c>
      <c r="N22" s="34"/>
      <c r="O22" s="34"/>
      <c r="P22" s="23">
        <f t="shared" si="1"/>
        <v>0</v>
      </c>
      <c r="Q22" s="34"/>
      <c r="R22" s="23">
        <f t="shared" si="2"/>
        <v>0</v>
      </c>
      <c r="S22" s="23">
        <f t="shared" si="3"/>
        <v>0</v>
      </c>
      <c r="T22" s="23" t="e">
        <f t="shared" si="39"/>
        <v>#DIV/0!</v>
      </c>
      <c r="U22" s="35"/>
      <c r="V22" s="23" t="e">
        <f t="shared" si="4"/>
        <v>#DIV/0!</v>
      </c>
      <c r="W22" s="23" t="e">
        <f t="shared" si="40"/>
        <v>#DIV/0!</v>
      </c>
      <c r="X22" s="23" t="e">
        <f t="shared" si="5"/>
        <v>#DIV/0!</v>
      </c>
      <c r="Y22" s="23" t="e">
        <f t="shared" si="41"/>
        <v>#DIV/0!</v>
      </c>
      <c r="Z22" s="35"/>
      <c r="AA22" s="23" t="e">
        <f t="shared" si="6"/>
        <v>#DIV/0!</v>
      </c>
      <c r="AB22" s="23" t="e">
        <f t="shared" si="7"/>
        <v>#DIV/0!</v>
      </c>
      <c r="AC22" s="23" t="e">
        <f t="shared" si="8"/>
        <v>#DIV/0!</v>
      </c>
      <c r="AD22" s="23" t="e">
        <f t="shared" si="9"/>
        <v>#DIV/0!</v>
      </c>
      <c r="AE22" s="23" t="e">
        <f t="shared" si="10"/>
        <v>#DIV/0!</v>
      </c>
      <c r="AF22" s="35"/>
      <c r="AG22" s="23">
        <f t="shared" si="11"/>
        <v>0</v>
      </c>
      <c r="AH22" s="23">
        <f t="shared" si="12"/>
        <v>0</v>
      </c>
      <c r="AI22" s="23" t="str">
        <f t="shared" si="42"/>
        <v>N/A</v>
      </c>
      <c r="AJ22" s="23" t="e">
        <f t="shared" si="13"/>
        <v>#DIV/0!</v>
      </c>
      <c r="AK22" s="23" t="e">
        <f t="shared" si="14"/>
        <v>#DIV/0!</v>
      </c>
      <c r="AL22" s="35"/>
      <c r="AM22" s="23" t="str">
        <f t="shared" si="15"/>
        <v>N/A</v>
      </c>
      <c r="AN22" s="34"/>
      <c r="AO22" s="23" t="str">
        <f t="shared" si="16"/>
        <v>N/A</v>
      </c>
      <c r="AP22" s="23" t="e">
        <f t="shared" si="17"/>
        <v>#DIV/0!</v>
      </c>
      <c r="AQ22" s="23" t="e">
        <f t="shared" si="18"/>
        <v>#DIV/0!</v>
      </c>
      <c r="AR22" s="23" t="e">
        <f t="shared" si="19"/>
        <v>#DIV/0!</v>
      </c>
      <c r="AS22" s="34"/>
      <c r="AT22" s="23" t="e">
        <f t="shared" si="20"/>
        <v>#DIV/0!</v>
      </c>
      <c r="AU22" s="23" t="e">
        <f t="shared" si="21"/>
        <v>#DIV/0!</v>
      </c>
      <c r="AV22" s="23" t="e">
        <f t="shared" si="22"/>
        <v>#DIV/0!</v>
      </c>
      <c r="AW22" s="23" t="e">
        <f t="shared" si="23"/>
        <v>#DIV/0!</v>
      </c>
      <c r="AX22" s="35"/>
      <c r="AY22" s="23" t="e">
        <f t="shared" si="24"/>
        <v>#DIV/0!</v>
      </c>
      <c r="AZ22" s="23" t="e">
        <f t="shared" si="25"/>
        <v>#DIV/0!</v>
      </c>
      <c r="BA22" s="23" t="e">
        <f t="shared" si="26"/>
        <v>#DIV/0!</v>
      </c>
      <c r="BB22" s="23" t="e">
        <f t="shared" si="27"/>
        <v>#DIV/0!</v>
      </c>
      <c r="BC22" s="36" t="e">
        <f t="shared" si="28"/>
        <v>#DIV/0!</v>
      </c>
      <c r="BD22" s="23" t="e">
        <f t="shared" si="29"/>
        <v>#DIV/0!</v>
      </c>
      <c r="BE22" s="23" t="e">
        <f t="shared" si="30"/>
        <v>#DIV/0!</v>
      </c>
      <c r="BF22" s="23" t="e">
        <f t="shared" si="31"/>
        <v>#DIV/0!</v>
      </c>
      <c r="BG22" s="23" t="e">
        <f t="shared" si="32"/>
        <v>#DIV/0!</v>
      </c>
      <c r="BH22" s="23" t="e">
        <f t="shared" si="33"/>
        <v>#DIV/0!</v>
      </c>
      <c r="BI22" s="23" t="e">
        <f t="shared" si="34"/>
        <v>#DIV/0!</v>
      </c>
      <c r="BJ22" s="32" t="e">
        <f t="shared" si="35"/>
        <v>#DIV/0!</v>
      </c>
      <c r="BK22" s="23" t="e">
        <f t="shared" si="36"/>
        <v>#VALUE!</v>
      </c>
      <c r="BL22" s="4"/>
      <c r="BM22" s="35"/>
      <c r="BN22" s="8" t="e">
        <f t="shared" si="37"/>
        <v>#DIV/0!</v>
      </c>
      <c r="BO22" s="32">
        <f t="shared" si="38"/>
        <v>0</v>
      </c>
    </row>
    <row r="23" spans="2:67" ht="15.75" customHeight="1" x14ac:dyDescent="0.2">
      <c r="E23" s="3" t="s">
        <v>439</v>
      </c>
      <c r="F23" s="3" t="s">
        <v>400</v>
      </c>
      <c r="K23" s="3" t="s">
        <v>648</v>
      </c>
      <c r="L23" s="37"/>
      <c r="M23" s="25">
        <f t="shared" si="0"/>
        <v>0</v>
      </c>
      <c r="N23" s="38"/>
      <c r="O23" s="38"/>
      <c r="P23" s="25">
        <f t="shared" si="1"/>
        <v>0</v>
      </c>
      <c r="Q23" s="38"/>
      <c r="R23" s="25">
        <f t="shared" si="2"/>
        <v>0</v>
      </c>
      <c r="S23" s="25">
        <f t="shared" si="3"/>
        <v>0</v>
      </c>
      <c r="T23" s="25" t="e">
        <f t="shared" si="39"/>
        <v>#DIV/0!</v>
      </c>
      <c r="U23" s="39"/>
      <c r="V23" s="25" t="e">
        <f t="shared" si="4"/>
        <v>#DIV/0!</v>
      </c>
      <c r="W23" s="25" t="e">
        <f t="shared" si="40"/>
        <v>#DIV/0!</v>
      </c>
      <c r="X23" s="25" t="e">
        <f t="shared" si="5"/>
        <v>#DIV/0!</v>
      </c>
      <c r="Y23" s="25" t="e">
        <f t="shared" si="41"/>
        <v>#DIV/0!</v>
      </c>
      <c r="Z23" s="39"/>
      <c r="AA23" s="25" t="e">
        <f t="shared" si="6"/>
        <v>#DIV/0!</v>
      </c>
      <c r="AB23" s="25" t="e">
        <f t="shared" si="7"/>
        <v>#DIV/0!</v>
      </c>
      <c r="AC23" s="25" t="e">
        <f t="shared" si="8"/>
        <v>#DIV/0!</v>
      </c>
      <c r="AD23" s="25" t="e">
        <f t="shared" si="9"/>
        <v>#DIV/0!</v>
      </c>
      <c r="AE23" s="25" t="e">
        <f t="shared" si="10"/>
        <v>#DIV/0!</v>
      </c>
      <c r="AF23" s="39"/>
      <c r="AG23" s="25">
        <f t="shared" si="11"/>
        <v>0</v>
      </c>
      <c r="AH23" s="25">
        <f t="shared" si="12"/>
        <v>0</v>
      </c>
      <c r="AI23" s="25" t="str">
        <f t="shared" si="42"/>
        <v>N/A</v>
      </c>
      <c r="AJ23" s="25" t="e">
        <f t="shared" si="13"/>
        <v>#DIV/0!</v>
      </c>
      <c r="AK23" s="25" t="e">
        <f t="shared" si="14"/>
        <v>#DIV/0!</v>
      </c>
      <c r="AL23" s="39"/>
      <c r="AM23" s="25" t="str">
        <f t="shared" si="15"/>
        <v>N/A</v>
      </c>
      <c r="AN23" s="38"/>
      <c r="AO23" s="25" t="str">
        <f t="shared" si="16"/>
        <v>N/A</v>
      </c>
      <c r="AP23" s="25" t="e">
        <f t="shared" si="17"/>
        <v>#DIV/0!</v>
      </c>
      <c r="AQ23" s="25" t="e">
        <f t="shared" si="18"/>
        <v>#DIV/0!</v>
      </c>
      <c r="AR23" s="25" t="e">
        <f t="shared" si="19"/>
        <v>#DIV/0!</v>
      </c>
      <c r="AS23" s="38"/>
      <c r="AT23" s="25" t="e">
        <f t="shared" si="20"/>
        <v>#DIV/0!</v>
      </c>
      <c r="AU23" s="25" t="e">
        <f t="shared" si="21"/>
        <v>#DIV/0!</v>
      </c>
      <c r="AV23" s="25" t="e">
        <f t="shared" si="22"/>
        <v>#DIV/0!</v>
      </c>
      <c r="AW23" s="25" t="e">
        <f t="shared" si="23"/>
        <v>#DIV/0!</v>
      </c>
      <c r="AX23" s="39"/>
      <c r="AY23" s="25" t="e">
        <f t="shared" si="24"/>
        <v>#DIV/0!</v>
      </c>
      <c r="AZ23" s="25" t="e">
        <f t="shared" si="25"/>
        <v>#DIV/0!</v>
      </c>
      <c r="BA23" s="25" t="e">
        <f t="shared" si="26"/>
        <v>#DIV/0!</v>
      </c>
      <c r="BB23" s="25" t="e">
        <f t="shared" si="27"/>
        <v>#DIV/0!</v>
      </c>
      <c r="BC23" s="36" t="e">
        <f t="shared" si="28"/>
        <v>#DIV/0!</v>
      </c>
      <c r="BD23" s="25" t="e">
        <f t="shared" si="29"/>
        <v>#DIV/0!</v>
      </c>
      <c r="BE23" s="25" t="e">
        <f t="shared" si="30"/>
        <v>#DIV/0!</v>
      </c>
      <c r="BF23" s="25" t="e">
        <f t="shared" si="31"/>
        <v>#DIV/0!</v>
      </c>
      <c r="BG23" s="25" t="e">
        <f t="shared" si="32"/>
        <v>#DIV/0!</v>
      </c>
      <c r="BH23" s="25" t="e">
        <f t="shared" si="33"/>
        <v>#DIV/0!</v>
      </c>
      <c r="BI23" s="25" t="e">
        <f t="shared" si="34"/>
        <v>#DIV/0!</v>
      </c>
      <c r="BJ23" s="33" t="e">
        <f t="shared" si="35"/>
        <v>#DIV/0!</v>
      </c>
      <c r="BK23" s="25" t="e">
        <f t="shared" si="36"/>
        <v>#VALUE!</v>
      </c>
      <c r="BL23" s="5"/>
      <c r="BM23" s="39"/>
      <c r="BN23" s="9" t="e">
        <f t="shared" si="37"/>
        <v>#DIV/0!</v>
      </c>
      <c r="BO23" s="33">
        <f t="shared" si="38"/>
        <v>0</v>
      </c>
    </row>
    <row r="24" spans="2:67" ht="15.75" customHeight="1" x14ac:dyDescent="0.2">
      <c r="B24" s="3" t="s">
        <v>649</v>
      </c>
      <c r="F24" s="4"/>
      <c r="K24" s="3" t="s">
        <v>650</v>
      </c>
      <c r="L24" s="40"/>
      <c r="M24" s="23">
        <f t="shared" si="0"/>
        <v>0</v>
      </c>
      <c r="N24" s="34"/>
      <c r="O24" s="34"/>
      <c r="P24" s="23">
        <f t="shared" si="1"/>
        <v>0</v>
      </c>
      <c r="Q24" s="34"/>
      <c r="R24" s="23">
        <f t="shared" si="2"/>
        <v>0</v>
      </c>
      <c r="S24" s="23">
        <f t="shared" si="3"/>
        <v>0</v>
      </c>
      <c r="T24" s="23" t="e">
        <f t="shared" si="39"/>
        <v>#DIV/0!</v>
      </c>
      <c r="U24" s="35"/>
      <c r="V24" s="23" t="e">
        <f t="shared" si="4"/>
        <v>#DIV/0!</v>
      </c>
      <c r="W24" s="23" t="e">
        <f t="shared" si="40"/>
        <v>#DIV/0!</v>
      </c>
      <c r="X24" s="23" t="e">
        <f t="shared" si="5"/>
        <v>#DIV/0!</v>
      </c>
      <c r="Y24" s="23" t="e">
        <f t="shared" si="41"/>
        <v>#DIV/0!</v>
      </c>
      <c r="Z24" s="35"/>
      <c r="AA24" s="23" t="e">
        <f t="shared" si="6"/>
        <v>#DIV/0!</v>
      </c>
      <c r="AB24" s="23" t="e">
        <f t="shared" si="7"/>
        <v>#DIV/0!</v>
      </c>
      <c r="AC24" s="23" t="e">
        <f t="shared" si="8"/>
        <v>#DIV/0!</v>
      </c>
      <c r="AD24" s="23" t="e">
        <f t="shared" si="9"/>
        <v>#DIV/0!</v>
      </c>
      <c r="AE24" s="23" t="e">
        <f t="shared" si="10"/>
        <v>#DIV/0!</v>
      </c>
      <c r="AF24" s="35"/>
      <c r="AG24" s="23">
        <f t="shared" si="11"/>
        <v>0</v>
      </c>
      <c r="AH24" s="23">
        <f t="shared" si="12"/>
        <v>0</v>
      </c>
      <c r="AI24" s="23" t="str">
        <f t="shared" si="42"/>
        <v>N/A</v>
      </c>
      <c r="AJ24" s="23" t="e">
        <f t="shared" si="13"/>
        <v>#DIV/0!</v>
      </c>
      <c r="AK24" s="23" t="e">
        <f t="shared" si="14"/>
        <v>#DIV/0!</v>
      </c>
      <c r="AL24" s="35"/>
      <c r="AM24" s="23" t="str">
        <f t="shared" si="15"/>
        <v>N/A</v>
      </c>
      <c r="AN24" s="34"/>
      <c r="AO24" s="23" t="str">
        <f t="shared" si="16"/>
        <v>N/A</v>
      </c>
      <c r="AP24" s="23" t="e">
        <f t="shared" si="17"/>
        <v>#DIV/0!</v>
      </c>
      <c r="AQ24" s="23" t="e">
        <f t="shared" si="18"/>
        <v>#DIV/0!</v>
      </c>
      <c r="AR24" s="23" t="e">
        <f t="shared" si="19"/>
        <v>#DIV/0!</v>
      </c>
      <c r="AS24" s="34"/>
      <c r="AT24" s="23" t="e">
        <f t="shared" si="20"/>
        <v>#DIV/0!</v>
      </c>
      <c r="AU24" s="23" t="e">
        <f t="shared" si="21"/>
        <v>#DIV/0!</v>
      </c>
      <c r="AV24" s="23" t="e">
        <f t="shared" si="22"/>
        <v>#DIV/0!</v>
      </c>
      <c r="AW24" s="23" t="e">
        <f t="shared" si="23"/>
        <v>#DIV/0!</v>
      </c>
      <c r="AX24" s="35"/>
      <c r="AY24" s="23" t="e">
        <f t="shared" si="24"/>
        <v>#DIV/0!</v>
      </c>
      <c r="AZ24" s="23" t="e">
        <f t="shared" si="25"/>
        <v>#DIV/0!</v>
      </c>
      <c r="BA24" s="23" t="e">
        <f t="shared" si="26"/>
        <v>#DIV/0!</v>
      </c>
      <c r="BB24" s="23" t="e">
        <f t="shared" si="27"/>
        <v>#DIV/0!</v>
      </c>
      <c r="BC24" s="36" t="e">
        <f t="shared" si="28"/>
        <v>#DIV/0!</v>
      </c>
      <c r="BD24" s="23" t="e">
        <f t="shared" si="29"/>
        <v>#DIV/0!</v>
      </c>
      <c r="BE24" s="23" t="e">
        <f t="shared" si="30"/>
        <v>#DIV/0!</v>
      </c>
      <c r="BF24" s="23" t="e">
        <f t="shared" si="31"/>
        <v>#DIV/0!</v>
      </c>
      <c r="BG24" s="23" t="e">
        <f t="shared" si="32"/>
        <v>#DIV/0!</v>
      </c>
      <c r="BH24" s="23" t="e">
        <f t="shared" si="33"/>
        <v>#DIV/0!</v>
      </c>
      <c r="BI24" s="23" t="e">
        <f t="shared" si="34"/>
        <v>#DIV/0!</v>
      </c>
      <c r="BJ24" s="32" t="e">
        <f t="shared" si="35"/>
        <v>#DIV/0!</v>
      </c>
      <c r="BK24" s="23" t="e">
        <f t="shared" si="36"/>
        <v>#VALUE!</v>
      </c>
      <c r="BL24" s="4"/>
      <c r="BM24" s="35"/>
      <c r="BN24" s="8" t="e">
        <f t="shared" si="37"/>
        <v>#DIV/0!</v>
      </c>
      <c r="BO24" s="32">
        <f t="shared" si="38"/>
        <v>0</v>
      </c>
    </row>
    <row r="25" spans="2:67" ht="15.75" customHeight="1" x14ac:dyDescent="0.2">
      <c r="B25" s="3" t="s">
        <v>651</v>
      </c>
      <c r="E25" s="9">
        <f>IF(F24&lt;2.04,1.008*F24^0.279,IF(F24&lt;132,0.808*F24^0.589,17.745*F24^-0.044))</f>
        <v>0</v>
      </c>
      <c r="F25" s="7"/>
      <c r="K25" s="3" t="s">
        <v>652</v>
      </c>
      <c r="L25" s="37"/>
      <c r="M25" s="25">
        <f t="shared" si="0"/>
        <v>0</v>
      </c>
      <c r="N25" s="38"/>
      <c r="O25" s="38"/>
      <c r="P25" s="25">
        <f t="shared" si="1"/>
        <v>0</v>
      </c>
      <c r="Q25" s="38"/>
      <c r="R25" s="25">
        <f t="shared" si="2"/>
        <v>0</v>
      </c>
      <c r="S25" s="25">
        <f t="shared" si="3"/>
        <v>0</v>
      </c>
      <c r="T25" s="25" t="e">
        <f t="shared" si="39"/>
        <v>#DIV/0!</v>
      </c>
      <c r="U25" s="39"/>
      <c r="V25" s="25" t="e">
        <f t="shared" si="4"/>
        <v>#DIV/0!</v>
      </c>
      <c r="W25" s="25" t="e">
        <f t="shared" si="40"/>
        <v>#DIV/0!</v>
      </c>
      <c r="X25" s="25" t="e">
        <f t="shared" si="5"/>
        <v>#DIV/0!</v>
      </c>
      <c r="Y25" s="25" t="e">
        <f t="shared" si="41"/>
        <v>#DIV/0!</v>
      </c>
      <c r="Z25" s="39"/>
      <c r="AA25" s="25" t="e">
        <f t="shared" si="6"/>
        <v>#DIV/0!</v>
      </c>
      <c r="AB25" s="25" t="e">
        <f t="shared" si="7"/>
        <v>#DIV/0!</v>
      </c>
      <c r="AC25" s="25" t="e">
        <f t="shared" si="8"/>
        <v>#DIV/0!</v>
      </c>
      <c r="AD25" s="25" t="e">
        <f t="shared" si="9"/>
        <v>#DIV/0!</v>
      </c>
      <c r="AE25" s="25" t="e">
        <f t="shared" si="10"/>
        <v>#DIV/0!</v>
      </c>
      <c r="AF25" s="39"/>
      <c r="AG25" s="25">
        <f t="shared" si="11"/>
        <v>0</v>
      </c>
      <c r="AH25" s="25">
        <f t="shared" si="12"/>
        <v>0</v>
      </c>
      <c r="AI25" s="25" t="str">
        <f t="shared" si="42"/>
        <v>N/A</v>
      </c>
      <c r="AJ25" s="25" t="e">
        <f t="shared" si="13"/>
        <v>#DIV/0!</v>
      </c>
      <c r="AK25" s="25" t="e">
        <f t="shared" si="14"/>
        <v>#DIV/0!</v>
      </c>
      <c r="AL25" s="39"/>
      <c r="AM25" s="25" t="str">
        <f t="shared" si="15"/>
        <v>N/A</v>
      </c>
      <c r="AN25" s="38"/>
      <c r="AO25" s="25" t="str">
        <f t="shared" si="16"/>
        <v>N/A</v>
      </c>
      <c r="AP25" s="25" t="e">
        <f t="shared" si="17"/>
        <v>#DIV/0!</v>
      </c>
      <c r="AQ25" s="25" t="e">
        <f t="shared" si="18"/>
        <v>#DIV/0!</v>
      </c>
      <c r="AR25" s="25" t="e">
        <f t="shared" si="19"/>
        <v>#DIV/0!</v>
      </c>
      <c r="AS25" s="38"/>
      <c r="AT25" s="25" t="e">
        <f t="shared" si="20"/>
        <v>#DIV/0!</v>
      </c>
      <c r="AU25" s="25" t="e">
        <f t="shared" si="21"/>
        <v>#DIV/0!</v>
      </c>
      <c r="AV25" s="25" t="e">
        <f t="shared" si="22"/>
        <v>#DIV/0!</v>
      </c>
      <c r="AW25" s="25" t="e">
        <f t="shared" si="23"/>
        <v>#DIV/0!</v>
      </c>
      <c r="AX25" s="39"/>
      <c r="AY25" s="25" t="e">
        <f t="shared" si="24"/>
        <v>#DIV/0!</v>
      </c>
      <c r="AZ25" s="25" t="e">
        <f t="shared" si="25"/>
        <v>#DIV/0!</v>
      </c>
      <c r="BA25" s="25" t="e">
        <f t="shared" si="26"/>
        <v>#DIV/0!</v>
      </c>
      <c r="BB25" s="25" t="e">
        <f t="shared" si="27"/>
        <v>#DIV/0!</v>
      </c>
      <c r="BC25" s="36" t="e">
        <f t="shared" si="28"/>
        <v>#DIV/0!</v>
      </c>
      <c r="BD25" s="25" t="e">
        <f t="shared" si="29"/>
        <v>#DIV/0!</v>
      </c>
      <c r="BE25" s="25" t="e">
        <f t="shared" si="30"/>
        <v>#DIV/0!</v>
      </c>
      <c r="BF25" s="25" t="e">
        <f t="shared" si="31"/>
        <v>#DIV/0!</v>
      </c>
      <c r="BG25" s="25" t="e">
        <f t="shared" si="32"/>
        <v>#DIV/0!</v>
      </c>
      <c r="BH25" s="25" t="e">
        <f t="shared" si="33"/>
        <v>#DIV/0!</v>
      </c>
      <c r="BI25" s="25" t="e">
        <f t="shared" si="34"/>
        <v>#DIV/0!</v>
      </c>
      <c r="BJ25" s="33" t="e">
        <f t="shared" si="35"/>
        <v>#DIV/0!</v>
      </c>
      <c r="BK25" s="25" t="e">
        <f t="shared" si="36"/>
        <v>#VALUE!</v>
      </c>
      <c r="BL25" s="5"/>
      <c r="BM25" s="39"/>
      <c r="BN25" s="9" t="e">
        <f t="shared" si="37"/>
        <v>#DIV/0!</v>
      </c>
      <c r="BO25" s="33">
        <f t="shared" si="38"/>
        <v>0</v>
      </c>
    </row>
    <row r="26" spans="2:67" ht="15.75" customHeight="1" x14ac:dyDescent="0.2">
      <c r="B26" s="3" t="s">
        <v>226</v>
      </c>
      <c r="F26" s="4"/>
      <c r="K26" s="3" t="s">
        <v>653</v>
      </c>
      <c r="L26" s="40"/>
      <c r="M26" s="23">
        <f t="shared" si="0"/>
        <v>0</v>
      </c>
      <c r="N26" s="34"/>
      <c r="O26" s="34"/>
      <c r="P26" s="23">
        <f t="shared" si="1"/>
        <v>0</v>
      </c>
      <c r="Q26" s="34"/>
      <c r="R26" s="23">
        <f t="shared" si="2"/>
        <v>0</v>
      </c>
      <c r="S26" s="23">
        <f t="shared" si="3"/>
        <v>0</v>
      </c>
      <c r="T26" s="23" t="e">
        <f t="shared" si="39"/>
        <v>#DIV/0!</v>
      </c>
      <c r="U26" s="35"/>
      <c r="V26" s="23" t="e">
        <f t="shared" si="4"/>
        <v>#DIV/0!</v>
      </c>
      <c r="W26" s="23" t="e">
        <f t="shared" si="40"/>
        <v>#DIV/0!</v>
      </c>
      <c r="X26" s="23" t="e">
        <f t="shared" si="5"/>
        <v>#DIV/0!</v>
      </c>
      <c r="Y26" s="23" t="e">
        <f t="shared" si="41"/>
        <v>#DIV/0!</v>
      </c>
      <c r="Z26" s="35"/>
      <c r="AA26" s="23" t="e">
        <f t="shared" si="6"/>
        <v>#DIV/0!</v>
      </c>
      <c r="AB26" s="23" t="e">
        <f t="shared" si="7"/>
        <v>#DIV/0!</v>
      </c>
      <c r="AC26" s="23" t="e">
        <f t="shared" si="8"/>
        <v>#DIV/0!</v>
      </c>
      <c r="AD26" s="23" t="e">
        <f t="shared" si="9"/>
        <v>#DIV/0!</v>
      </c>
      <c r="AE26" s="23" t="e">
        <f t="shared" si="10"/>
        <v>#DIV/0!</v>
      </c>
      <c r="AF26" s="35"/>
      <c r="AG26" s="23">
        <f t="shared" si="11"/>
        <v>0</v>
      </c>
      <c r="AH26" s="23">
        <f t="shared" si="12"/>
        <v>0</v>
      </c>
      <c r="AI26" s="23" t="str">
        <f t="shared" si="42"/>
        <v>N/A</v>
      </c>
      <c r="AJ26" s="23" t="e">
        <f t="shared" si="13"/>
        <v>#DIV/0!</v>
      </c>
      <c r="AK26" s="23" t="e">
        <f t="shared" si="14"/>
        <v>#DIV/0!</v>
      </c>
      <c r="AL26" s="35"/>
      <c r="AM26" s="23" t="str">
        <f t="shared" si="15"/>
        <v>N/A</v>
      </c>
      <c r="AN26" s="34"/>
      <c r="AO26" s="23" t="str">
        <f t="shared" si="16"/>
        <v>N/A</v>
      </c>
      <c r="AP26" s="23" t="e">
        <f t="shared" si="17"/>
        <v>#DIV/0!</v>
      </c>
      <c r="AQ26" s="23" t="e">
        <f t="shared" si="18"/>
        <v>#DIV/0!</v>
      </c>
      <c r="AR26" s="23" t="e">
        <f t="shared" si="19"/>
        <v>#DIV/0!</v>
      </c>
      <c r="AS26" s="34"/>
      <c r="AT26" s="23" t="e">
        <f t="shared" si="20"/>
        <v>#DIV/0!</v>
      </c>
      <c r="AU26" s="23" t="e">
        <f t="shared" si="21"/>
        <v>#DIV/0!</v>
      </c>
      <c r="AV26" s="23" t="e">
        <f t="shared" si="22"/>
        <v>#DIV/0!</v>
      </c>
      <c r="AW26" s="23" t="e">
        <f t="shared" si="23"/>
        <v>#DIV/0!</v>
      </c>
      <c r="AX26" s="35"/>
      <c r="AY26" s="23" t="e">
        <f t="shared" si="24"/>
        <v>#DIV/0!</v>
      </c>
      <c r="AZ26" s="23" t="e">
        <f t="shared" si="25"/>
        <v>#DIV/0!</v>
      </c>
      <c r="BA26" s="23" t="e">
        <f t="shared" si="26"/>
        <v>#DIV/0!</v>
      </c>
      <c r="BB26" s="23" t="e">
        <f t="shared" si="27"/>
        <v>#DIV/0!</v>
      </c>
      <c r="BC26" s="36" t="e">
        <f t="shared" si="28"/>
        <v>#DIV/0!</v>
      </c>
      <c r="BD26" s="23" t="e">
        <f t="shared" si="29"/>
        <v>#DIV/0!</v>
      </c>
      <c r="BE26" s="23" t="e">
        <f t="shared" si="30"/>
        <v>#DIV/0!</v>
      </c>
      <c r="BF26" s="23" t="e">
        <f t="shared" si="31"/>
        <v>#DIV/0!</v>
      </c>
      <c r="BG26" s="23" t="e">
        <f t="shared" si="32"/>
        <v>#DIV/0!</v>
      </c>
      <c r="BH26" s="23" t="e">
        <f t="shared" si="33"/>
        <v>#DIV/0!</v>
      </c>
      <c r="BI26" s="23" t="e">
        <f t="shared" si="34"/>
        <v>#DIV/0!</v>
      </c>
      <c r="BJ26" s="32" t="e">
        <f t="shared" si="35"/>
        <v>#DIV/0!</v>
      </c>
      <c r="BK26" s="23" t="e">
        <f t="shared" si="36"/>
        <v>#VALUE!</v>
      </c>
      <c r="BL26" s="4"/>
      <c r="BM26" s="35"/>
      <c r="BN26" s="8" t="e">
        <f t="shared" si="37"/>
        <v>#DIV/0!</v>
      </c>
      <c r="BO26" s="32">
        <f t="shared" si="38"/>
        <v>0</v>
      </c>
    </row>
    <row r="27" spans="2:67" ht="15.75" customHeight="1" x14ac:dyDescent="0.2">
      <c r="B27" s="20" t="s">
        <v>246</v>
      </c>
      <c r="E27" s="9" t="e">
        <f>SQRT((F26^3)/($F$5+$H$5+F24/333000))*365.24</f>
        <v>#DIV/0!</v>
      </c>
      <c r="K27" s="3" t="s">
        <v>654</v>
      </c>
      <c r="L27" s="37"/>
      <c r="M27" s="25">
        <f t="shared" si="0"/>
        <v>0</v>
      </c>
      <c r="N27" s="38"/>
      <c r="O27" s="38"/>
      <c r="P27" s="25">
        <f t="shared" si="1"/>
        <v>0</v>
      </c>
      <c r="Q27" s="38"/>
      <c r="R27" s="25">
        <f t="shared" si="2"/>
        <v>0</v>
      </c>
      <c r="S27" s="25">
        <f t="shared" si="3"/>
        <v>0</v>
      </c>
      <c r="T27" s="25" t="e">
        <f t="shared" si="39"/>
        <v>#DIV/0!</v>
      </c>
      <c r="U27" s="39"/>
      <c r="V27" s="25" t="e">
        <f t="shared" si="4"/>
        <v>#DIV/0!</v>
      </c>
      <c r="W27" s="25" t="e">
        <f t="shared" si="40"/>
        <v>#DIV/0!</v>
      </c>
      <c r="X27" s="25" t="e">
        <f t="shared" si="5"/>
        <v>#DIV/0!</v>
      </c>
      <c r="Y27" s="25" t="e">
        <f t="shared" si="41"/>
        <v>#DIV/0!</v>
      </c>
      <c r="Z27" s="39"/>
      <c r="AA27" s="25" t="e">
        <f t="shared" si="6"/>
        <v>#DIV/0!</v>
      </c>
      <c r="AB27" s="25" t="e">
        <f t="shared" si="7"/>
        <v>#DIV/0!</v>
      </c>
      <c r="AC27" s="25" t="e">
        <f t="shared" si="8"/>
        <v>#DIV/0!</v>
      </c>
      <c r="AD27" s="25" t="e">
        <f t="shared" si="9"/>
        <v>#DIV/0!</v>
      </c>
      <c r="AE27" s="25" t="e">
        <f t="shared" si="10"/>
        <v>#DIV/0!</v>
      </c>
      <c r="AF27" s="39"/>
      <c r="AG27" s="25">
        <f t="shared" si="11"/>
        <v>0</v>
      </c>
      <c r="AH27" s="25">
        <f t="shared" si="12"/>
        <v>0</v>
      </c>
      <c r="AI27" s="25" t="str">
        <f t="shared" si="42"/>
        <v>N/A</v>
      </c>
      <c r="AJ27" s="25" t="e">
        <f t="shared" si="13"/>
        <v>#DIV/0!</v>
      </c>
      <c r="AK27" s="25" t="e">
        <f t="shared" si="14"/>
        <v>#DIV/0!</v>
      </c>
      <c r="AL27" s="39"/>
      <c r="AM27" s="25" t="str">
        <f t="shared" si="15"/>
        <v>N/A</v>
      </c>
      <c r="AN27" s="38"/>
      <c r="AO27" s="25" t="str">
        <f t="shared" si="16"/>
        <v>N/A</v>
      </c>
      <c r="AP27" s="25" t="e">
        <f t="shared" si="17"/>
        <v>#DIV/0!</v>
      </c>
      <c r="AQ27" s="25" t="e">
        <f t="shared" si="18"/>
        <v>#DIV/0!</v>
      </c>
      <c r="AR27" s="25" t="e">
        <f t="shared" si="19"/>
        <v>#DIV/0!</v>
      </c>
      <c r="AS27" s="38"/>
      <c r="AT27" s="25" t="e">
        <f t="shared" si="20"/>
        <v>#DIV/0!</v>
      </c>
      <c r="AU27" s="25" t="e">
        <f t="shared" si="21"/>
        <v>#DIV/0!</v>
      </c>
      <c r="AV27" s="25" t="e">
        <f t="shared" si="22"/>
        <v>#DIV/0!</v>
      </c>
      <c r="AW27" s="25" t="e">
        <f t="shared" si="23"/>
        <v>#DIV/0!</v>
      </c>
      <c r="AX27" s="39"/>
      <c r="AY27" s="25" t="e">
        <f t="shared" si="24"/>
        <v>#DIV/0!</v>
      </c>
      <c r="AZ27" s="25" t="e">
        <f t="shared" si="25"/>
        <v>#DIV/0!</v>
      </c>
      <c r="BA27" s="25" t="e">
        <f t="shared" si="26"/>
        <v>#DIV/0!</v>
      </c>
      <c r="BB27" s="25" t="e">
        <f t="shared" si="27"/>
        <v>#DIV/0!</v>
      </c>
      <c r="BC27" s="36" t="e">
        <f t="shared" si="28"/>
        <v>#DIV/0!</v>
      </c>
      <c r="BD27" s="25" t="e">
        <f t="shared" si="29"/>
        <v>#DIV/0!</v>
      </c>
      <c r="BE27" s="25" t="e">
        <f t="shared" si="30"/>
        <v>#DIV/0!</v>
      </c>
      <c r="BF27" s="25" t="e">
        <f t="shared" si="31"/>
        <v>#DIV/0!</v>
      </c>
      <c r="BG27" s="25" t="e">
        <f t="shared" si="32"/>
        <v>#DIV/0!</v>
      </c>
      <c r="BH27" s="25" t="e">
        <f t="shared" si="33"/>
        <v>#DIV/0!</v>
      </c>
      <c r="BI27" s="25" t="e">
        <f t="shared" si="34"/>
        <v>#DIV/0!</v>
      </c>
      <c r="BJ27" s="33" t="e">
        <f t="shared" si="35"/>
        <v>#DIV/0!</v>
      </c>
      <c r="BK27" s="25" t="e">
        <f t="shared" si="36"/>
        <v>#VALUE!</v>
      </c>
      <c r="BL27" s="5"/>
      <c r="BM27" s="39"/>
      <c r="BN27" s="9" t="e">
        <f t="shared" si="37"/>
        <v>#DIV/0!</v>
      </c>
      <c r="BO27" s="33">
        <f t="shared" si="38"/>
        <v>0</v>
      </c>
    </row>
    <row r="28" spans="2:67" ht="15.75" customHeight="1" x14ac:dyDescent="0.2">
      <c r="B28" s="3" t="s">
        <v>655</v>
      </c>
      <c r="F28" s="4"/>
      <c r="K28" s="3" t="s">
        <v>656</v>
      </c>
      <c r="L28" s="40"/>
      <c r="M28" s="23">
        <f t="shared" si="0"/>
        <v>0</v>
      </c>
      <c r="N28" s="34"/>
      <c r="O28" s="34"/>
      <c r="P28" s="23">
        <f t="shared" si="1"/>
        <v>0</v>
      </c>
      <c r="Q28" s="34"/>
      <c r="R28" s="23">
        <f t="shared" si="2"/>
        <v>0</v>
      </c>
      <c r="S28" s="23">
        <f t="shared" si="3"/>
        <v>0</v>
      </c>
      <c r="T28" s="23" t="e">
        <f t="shared" si="39"/>
        <v>#DIV/0!</v>
      </c>
      <c r="U28" s="35"/>
      <c r="V28" s="23" t="e">
        <f t="shared" si="4"/>
        <v>#DIV/0!</v>
      </c>
      <c r="W28" s="23" t="e">
        <f t="shared" si="40"/>
        <v>#DIV/0!</v>
      </c>
      <c r="X28" s="23" t="e">
        <f t="shared" si="5"/>
        <v>#DIV/0!</v>
      </c>
      <c r="Y28" s="23" t="e">
        <f t="shared" si="41"/>
        <v>#DIV/0!</v>
      </c>
      <c r="Z28" s="35"/>
      <c r="AA28" s="23" t="e">
        <f t="shared" si="6"/>
        <v>#DIV/0!</v>
      </c>
      <c r="AB28" s="23" t="e">
        <f t="shared" si="7"/>
        <v>#DIV/0!</v>
      </c>
      <c r="AC28" s="23" t="e">
        <f t="shared" si="8"/>
        <v>#DIV/0!</v>
      </c>
      <c r="AD28" s="23" t="e">
        <f t="shared" si="9"/>
        <v>#DIV/0!</v>
      </c>
      <c r="AE28" s="23" t="e">
        <f t="shared" si="10"/>
        <v>#DIV/0!</v>
      </c>
      <c r="AF28" s="35"/>
      <c r="AG28" s="23">
        <f t="shared" si="11"/>
        <v>0</v>
      </c>
      <c r="AH28" s="23">
        <f t="shared" si="12"/>
        <v>0</v>
      </c>
      <c r="AI28" s="23" t="str">
        <f t="shared" si="42"/>
        <v>N/A</v>
      </c>
      <c r="AJ28" s="23" t="e">
        <f t="shared" si="13"/>
        <v>#DIV/0!</v>
      </c>
      <c r="AK28" s="23" t="e">
        <f t="shared" si="14"/>
        <v>#DIV/0!</v>
      </c>
      <c r="AL28" s="35"/>
      <c r="AM28" s="23" t="str">
        <f t="shared" si="15"/>
        <v>N/A</v>
      </c>
      <c r="AN28" s="34"/>
      <c r="AO28" s="23" t="str">
        <f t="shared" si="16"/>
        <v>N/A</v>
      </c>
      <c r="AP28" s="23" t="e">
        <f t="shared" si="17"/>
        <v>#DIV/0!</v>
      </c>
      <c r="AQ28" s="23" t="e">
        <f t="shared" si="18"/>
        <v>#DIV/0!</v>
      </c>
      <c r="AR28" s="23" t="e">
        <f t="shared" si="19"/>
        <v>#DIV/0!</v>
      </c>
      <c r="AS28" s="34"/>
      <c r="AT28" s="23" t="e">
        <f t="shared" si="20"/>
        <v>#DIV/0!</v>
      </c>
      <c r="AU28" s="23" t="e">
        <f t="shared" si="21"/>
        <v>#DIV/0!</v>
      </c>
      <c r="AV28" s="23" t="e">
        <f t="shared" si="22"/>
        <v>#DIV/0!</v>
      </c>
      <c r="AW28" s="23" t="e">
        <f t="shared" si="23"/>
        <v>#DIV/0!</v>
      </c>
      <c r="AX28" s="35"/>
      <c r="AY28" s="23" t="e">
        <f t="shared" si="24"/>
        <v>#DIV/0!</v>
      </c>
      <c r="AZ28" s="23" t="e">
        <f t="shared" si="25"/>
        <v>#DIV/0!</v>
      </c>
      <c r="BA28" s="23" t="e">
        <f t="shared" si="26"/>
        <v>#DIV/0!</v>
      </c>
      <c r="BB28" s="23" t="e">
        <f t="shared" si="27"/>
        <v>#DIV/0!</v>
      </c>
      <c r="BC28" s="36" t="e">
        <f t="shared" si="28"/>
        <v>#DIV/0!</v>
      </c>
      <c r="BD28" s="23" t="e">
        <f t="shared" si="29"/>
        <v>#DIV/0!</v>
      </c>
      <c r="BE28" s="23" t="e">
        <f t="shared" si="30"/>
        <v>#DIV/0!</v>
      </c>
      <c r="BF28" s="23" t="e">
        <f t="shared" si="31"/>
        <v>#DIV/0!</v>
      </c>
      <c r="BG28" s="23" t="e">
        <f t="shared" si="32"/>
        <v>#DIV/0!</v>
      </c>
      <c r="BH28" s="23" t="e">
        <f t="shared" si="33"/>
        <v>#DIV/0!</v>
      </c>
      <c r="BI28" s="23" t="e">
        <f t="shared" si="34"/>
        <v>#DIV/0!</v>
      </c>
      <c r="BJ28" s="32" t="e">
        <f t="shared" si="35"/>
        <v>#DIV/0!</v>
      </c>
      <c r="BK28" s="23" t="e">
        <f t="shared" si="36"/>
        <v>#VALUE!</v>
      </c>
      <c r="BL28" s="4"/>
      <c r="BM28" s="35"/>
      <c r="BN28" s="8" t="e">
        <f t="shared" si="37"/>
        <v>#DIV/0!</v>
      </c>
      <c r="BO28" s="32">
        <f t="shared" si="38"/>
        <v>0</v>
      </c>
    </row>
    <row r="29" spans="2:67" ht="15.75" customHeight="1" x14ac:dyDescent="0.2">
      <c r="B29" s="3" t="s">
        <v>657</v>
      </c>
      <c r="F29" s="5"/>
      <c r="K29" s="3" t="s">
        <v>658</v>
      </c>
      <c r="L29" s="37"/>
      <c r="M29" s="25">
        <f t="shared" si="0"/>
        <v>0</v>
      </c>
      <c r="N29" s="38"/>
      <c r="O29" s="38"/>
      <c r="P29" s="25">
        <f t="shared" si="1"/>
        <v>0</v>
      </c>
      <c r="Q29" s="38"/>
      <c r="R29" s="25">
        <f t="shared" si="2"/>
        <v>0</v>
      </c>
      <c r="S29" s="25">
        <f t="shared" si="3"/>
        <v>0</v>
      </c>
      <c r="T29" s="25" t="e">
        <f t="shared" si="39"/>
        <v>#DIV/0!</v>
      </c>
      <c r="U29" s="39"/>
      <c r="V29" s="25" t="e">
        <f t="shared" si="4"/>
        <v>#DIV/0!</v>
      </c>
      <c r="W29" s="25" t="e">
        <f t="shared" si="40"/>
        <v>#DIV/0!</v>
      </c>
      <c r="X29" s="25" t="e">
        <f t="shared" si="5"/>
        <v>#DIV/0!</v>
      </c>
      <c r="Y29" s="25" t="e">
        <f t="shared" si="41"/>
        <v>#DIV/0!</v>
      </c>
      <c r="Z29" s="39"/>
      <c r="AA29" s="25" t="e">
        <f t="shared" si="6"/>
        <v>#DIV/0!</v>
      </c>
      <c r="AB29" s="25" t="e">
        <f t="shared" si="7"/>
        <v>#DIV/0!</v>
      </c>
      <c r="AC29" s="25" t="e">
        <f t="shared" si="8"/>
        <v>#DIV/0!</v>
      </c>
      <c r="AD29" s="25" t="e">
        <f t="shared" si="9"/>
        <v>#DIV/0!</v>
      </c>
      <c r="AE29" s="25" t="e">
        <f t="shared" si="10"/>
        <v>#DIV/0!</v>
      </c>
      <c r="AF29" s="39"/>
      <c r="AG29" s="25">
        <f t="shared" si="11"/>
        <v>0</v>
      </c>
      <c r="AH29" s="25">
        <f t="shared" si="12"/>
        <v>0</v>
      </c>
      <c r="AI29" s="25" t="str">
        <f t="shared" si="42"/>
        <v>N/A</v>
      </c>
      <c r="AJ29" s="25" t="e">
        <f t="shared" si="13"/>
        <v>#DIV/0!</v>
      </c>
      <c r="AK29" s="25" t="e">
        <f t="shared" si="14"/>
        <v>#DIV/0!</v>
      </c>
      <c r="AL29" s="39"/>
      <c r="AM29" s="25" t="str">
        <f t="shared" si="15"/>
        <v>N/A</v>
      </c>
      <c r="AN29" s="38"/>
      <c r="AO29" s="25" t="str">
        <f t="shared" si="16"/>
        <v>N/A</v>
      </c>
      <c r="AP29" s="25" t="e">
        <f t="shared" si="17"/>
        <v>#DIV/0!</v>
      </c>
      <c r="AQ29" s="25" t="e">
        <f t="shared" si="18"/>
        <v>#DIV/0!</v>
      </c>
      <c r="AR29" s="25" t="e">
        <f t="shared" si="19"/>
        <v>#DIV/0!</v>
      </c>
      <c r="AS29" s="38"/>
      <c r="AT29" s="25" t="e">
        <f t="shared" si="20"/>
        <v>#DIV/0!</v>
      </c>
      <c r="AU29" s="25" t="e">
        <f t="shared" si="21"/>
        <v>#DIV/0!</v>
      </c>
      <c r="AV29" s="25" t="e">
        <f t="shared" si="22"/>
        <v>#DIV/0!</v>
      </c>
      <c r="AW29" s="25" t="e">
        <f t="shared" si="23"/>
        <v>#DIV/0!</v>
      </c>
      <c r="AX29" s="39"/>
      <c r="AY29" s="25" t="e">
        <f t="shared" si="24"/>
        <v>#DIV/0!</v>
      </c>
      <c r="AZ29" s="25" t="e">
        <f t="shared" si="25"/>
        <v>#DIV/0!</v>
      </c>
      <c r="BA29" s="25" t="e">
        <f t="shared" si="26"/>
        <v>#DIV/0!</v>
      </c>
      <c r="BB29" s="25" t="e">
        <f t="shared" si="27"/>
        <v>#DIV/0!</v>
      </c>
      <c r="BC29" s="36" t="e">
        <f t="shared" si="28"/>
        <v>#DIV/0!</v>
      </c>
      <c r="BD29" s="25" t="e">
        <f t="shared" si="29"/>
        <v>#DIV/0!</v>
      </c>
      <c r="BE29" s="25" t="e">
        <f t="shared" si="30"/>
        <v>#DIV/0!</v>
      </c>
      <c r="BF29" s="25" t="e">
        <f t="shared" si="31"/>
        <v>#DIV/0!</v>
      </c>
      <c r="BG29" s="25" t="e">
        <f t="shared" si="32"/>
        <v>#DIV/0!</v>
      </c>
      <c r="BH29" s="25" t="e">
        <f t="shared" si="33"/>
        <v>#DIV/0!</v>
      </c>
      <c r="BI29" s="25" t="e">
        <f t="shared" si="34"/>
        <v>#DIV/0!</v>
      </c>
      <c r="BJ29" s="33" t="e">
        <f t="shared" si="35"/>
        <v>#DIV/0!</v>
      </c>
      <c r="BK29" s="25" t="e">
        <f t="shared" si="36"/>
        <v>#VALUE!</v>
      </c>
      <c r="BL29" s="5"/>
      <c r="BM29" s="39"/>
      <c r="BN29" s="9" t="e">
        <f t="shared" si="37"/>
        <v>#DIV/0!</v>
      </c>
      <c r="BO29" s="33">
        <f t="shared" si="38"/>
        <v>0</v>
      </c>
    </row>
    <row r="30" spans="2:67" ht="15.75" customHeight="1" x14ac:dyDescent="0.2">
      <c r="B30" s="3" t="s">
        <v>455</v>
      </c>
      <c r="E30" s="8" t="e">
        <f>$H$16-31.572+5*LOG10(23481/(IF(F25&gt;0,F25,E25)*SQRT(F29)))</f>
        <v>#DIV/0!</v>
      </c>
      <c r="K30" s="3" t="s">
        <v>659</v>
      </c>
      <c r="L30" s="40"/>
      <c r="M30" s="23">
        <f t="shared" si="0"/>
        <v>0</v>
      </c>
      <c r="N30" s="34"/>
      <c r="O30" s="34"/>
      <c r="P30" s="23">
        <f t="shared" si="1"/>
        <v>0</v>
      </c>
      <c r="Q30" s="34"/>
      <c r="R30" s="23">
        <f t="shared" si="2"/>
        <v>0</v>
      </c>
      <c r="S30" s="23">
        <f t="shared" si="3"/>
        <v>0</v>
      </c>
      <c r="T30" s="23" t="e">
        <f t="shared" si="39"/>
        <v>#DIV/0!</v>
      </c>
      <c r="U30" s="35"/>
      <c r="V30" s="23" t="e">
        <f t="shared" si="4"/>
        <v>#DIV/0!</v>
      </c>
      <c r="W30" s="23" t="e">
        <f t="shared" si="40"/>
        <v>#DIV/0!</v>
      </c>
      <c r="X30" s="23" t="e">
        <f t="shared" si="5"/>
        <v>#DIV/0!</v>
      </c>
      <c r="Y30" s="23" t="e">
        <f t="shared" si="41"/>
        <v>#DIV/0!</v>
      </c>
      <c r="Z30" s="35"/>
      <c r="AA30" s="23" t="e">
        <f t="shared" si="6"/>
        <v>#DIV/0!</v>
      </c>
      <c r="AB30" s="23" t="e">
        <f t="shared" si="7"/>
        <v>#DIV/0!</v>
      </c>
      <c r="AC30" s="23" t="e">
        <f t="shared" si="8"/>
        <v>#DIV/0!</v>
      </c>
      <c r="AD30" s="23" t="e">
        <f t="shared" si="9"/>
        <v>#DIV/0!</v>
      </c>
      <c r="AE30" s="23" t="e">
        <f t="shared" si="10"/>
        <v>#DIV/0!</v>
      </c>
      <c r="AF30" s="35"/>
      <c r="AG30" s="23">
        <f t="shared" si="11"/>
        <v>0</v>
      </c>
      <c r="AH30" s="23">
        <f t="shared" si="12"/>
        <v>0</v>
      </c>
      <c r="AI30" s="23" t="str">
        <f t="shared" si="42"/>
        <v>N/A</v>
      </c>
      <c r="AJ30" s="23" t="e">
        <f t="shared" si="13"/>
        <v>#DIV/0!</v>
      </c>
      <c r="AK30" s="23" t="e">
        <f t="shared" si="14"/>
        <v>#DIV/0!</v>
      </c>
      <c r="AL30" s="35"/>
      <c r="AM30" s="23" t="str">
        <f t="shared" si="15"/>
        <v>N/A</v>
      </c>
      <c r="AN30" s="34"/>
      <c r="AO30" s="23" t="str">
        <f t="shared" si="16"/>
        <v>N/A</v>
      </c>
      <c r="AP30" s="23" t="e">
        <f t="shared" si="17"/>
        <v>#DIV/0!</v>
      </c>
      <c r="AQ30" s="23" t="e">
        <f t="shared" si="18"/>
        <v>#DIV/0!</v>
      </c>
      <c r="AR30" s="23" t="e">
        <f t="shared" si="19"/>
        <v>#DIV/0!</v>
      </c>
      <c r="AS30" s="34"/>
      <c r="AT30" s="23" t="e">
        <f t="shared" si="20"/>
        <v>#DIV/0!</v>
      </c>
      <c r="AU30" s="23" t="e">
        <f t="shared" si="21"/>
        <v>#DIV/0!</v>
      </c>
      <c r="AV30" s="23" t="e">
        <f t="shared" si="22"/>
        <v>#DIV/0!</v>
      </c>
      <c r="AW30" s="23" t="e">
        <f t="shared" si="23"/>
        <v>#DIV/0!</v>
      </c>
      <c r="AX30" s="35"/>
      <c r="AY30" s="23" t="e">
        <f t="shared" si="24"/>
        <v>#DIV/0!</v>
      </c>
      <c r="AZ30" s="23" t="e">
        <f t="shared" si="25"/>
        <v>#DIV/0!</v>
      </c>
      <c r="BA30" s="23" t="e">
        <f t="shared" si="26"/>
        <v>#DIV/0!</v>
      </c>
      <c r="BB30" s="23" t="e">
        <f t="shared" si="27"/>
        <v>#DIV/0!</v>
      </c>
      <c r="BC30" s="36" t="e">
        <f t="shared" si="28"/>
        <v>#DIV/0!</v>
      </c>
      <c r="BD30" s="23" t="e">
        <f t="shared" si="29"/>
        <v>#DIV/0!</v>
      </c>
      <c r="BE30" s="23" t="e">
        <f t="shared" si="30"/>
        <v>#DIV/0!</v>
      </c>
      <c r="BF30" s="23" t="e">
        <f t="shared" si="31"/>
        <v>#DIV/0!</v>
      </c>
      <c r="BG30" s="23" t="e">
        <f t="shared" si="32"/>
        <v>#DIV/0!</v>
      </c>
      <c r="BH30" s="23" t="e">
        <f t="shared" si="33"/>
        <v>#DIV/0!</v>
      </c>
      <c r="BI30" s="23" t="e">
        <f t="shared" si="34"/>
        <v>#DIV/0!</v>
      </c>
      <c r="BJ30" s="32" t="e">
        <f t="shared" si="35"/>
        <v>#DIV/0!</v>
      </c>
      <c r="BK30" s="23" t="e">
        <f t="shared" si="36"/>
        <v>#VALUE!</v>
      </c>
      <c r="BL30" s="4"/>
      <c r="BM30" s="35"/>
      <c r="BN30" s="8" t="e">
        <f t="shared" si="37"/>
        <v>#DIV/0!</v>
      </c>
      <c r="BO30" s="32">
        <f t="shared" si="38"/>
        <v>0</v>
      </c>
    </row>
    <row r="31" spans="2:67" ht="15.75" customHeight="1" x14ac:dyDescent="0.2">
      <c r="K31" s="3" t="s">
        <v>660</v>
      </c>
      <c r="L31" s="37"/>
      <c r="M31" s="25">
        <f t="shared" si="0"/>
        <v>0</v>
      </c>
      <c r="N31" s="38"/>
      <c r="O31" s="38"/>
      <c r="P31" s="25">
        <f t="shared" si="1"/>
        <v>0</v>
      </c>
      <c r="Q31" s="38"/>
      <c r="R31" s="25">
        <f t="shared" si="2"/>
        <v>0</v>
      </c>
      <c r="S31" s="25">
        <f t="shared" si="3"/>
        <v>0</v>
      </c>
      <c r="T31" s="25" t="e">
        <f t="shared" si="39"/>
        <v>#DIV/0!</v>
      </c>
      <c r="U31" s="39"/>
      <c r="V31" s="25" t="e">
        <f t="shared" si="4"/>
        <v>#DIV/0!</v>
      </c>
      <c r="W31" s="25" t="e">
        <f t="shared" si="40"/>
        <v>#DIV/0!</v>
      </c>
      <c r="X31" s="25" t="e">
        <f t="shared" si="5"/>
        <v>#DIV/0!</v>
      </c>
      <c r="Y31" s="25" t="e">
        <f t="shared" si="41"/>
        <v>#DIV/0!</v>
      </c>
      <c r="Z31" s="39"/>
      <c r="AA31" s="25" t="e">
        <f t="shared" si="6"/>
        <v>#DIV/0!</v>
      </c>
      <c r="AB31" s="25" t="e">
        <f t="shared" si="7"/>
        <v>#DIV/0!</v>
      </c>
      <c r="AC31" s="25" t="e">
        <f t="shared" si="8"/>
        <v>#DIV/0!</v>
      </c>
      <c r="AD31" s="25" t="e">
        <f t="shared" si="9"/>
        <v>#DIV/0!</v>
      </c>
      <c r="AE31" s="25" t="e">
        <f t="shared" si="10"/>
        <v>#DIV/0!</v>
      </c>
      <c r="AF31" s="39"/>
      <c r="AG31" s="25">
        <f t="shared" si="11"/>
        <v>0</v>
      </c>
      <c r="AH31" s="25">
        <f t="shared" si="12"/>
        <v>0</v>
      </c>
      <c r="AI31" s="25" t="str">
        <f t="shared" si="42"/>
        <v>N/A</v>
      </c>
      <c r="AJ31" s="25" t="e">
        <f t="shared" si="13"/>
        <v>#DIV/0!</v>
      </c>
      <c r="AK31" s="25" t="e">
        <f t="shared" si="14"/>
        <v>#DIV/0!</v>
      </c>
      <c r="AL31" s="39"/>
      <c r="AM31" s="25" t="str">
        <f t="shared" si="15"/>
        <v>N/A</v>
      </c>
      <c r="AN31" s="38"/>
      <c r="AO31" s="25" t="str">
        <f t="shared" si="16"/>
        <v>N/A</v>
      </c>
      <c r="AP31" s="25" t="e">
        <f t="shared" si="17"/>
        <v>#DIV/0!</v>
      </c>
      <c r="AQ31" s="25" t="e">
        <f t="shared" si="18"/>
        <v>#DIV/0!</v>
      </c>
      <c r="AR31" s="25" t="e">
        <f t="shared" si="19"/>
        <v>#DIV/0!</v>
      </c>
      <c r="AS31" s="38"/>
      <c r="AT31" s="25" t="e">
        <f t="shared" si="20"/>
        <v>#DIV/0!</v>
      </c>
      <c r="AU31" s="25" t="e">
        <f t="shared" si="21"/>
        <v>#DIV/0!</v>
      </c>
      <c r="AV31" s="25" t="e">
        <f t="shared" si="22"/>
        <v>#DIV/0!</v>
      </c>
      <c r="AW31" s="25" t="e">
        <f t="shared" si="23"/>
        <v>#DIV/0!</v>
      </c>
      <c r="AX31" s="39"/>
      <c r="AY31" s="25" t="e">
        <f t="shared" si="24"/>
        <v>#DIV/0!</v>
      </c>
      <c r="AZ31" s="25" t="e">
        <f t="shared" si="25"/>
        <v>#DIV/0!</v>
      </c>
      <c r="BA31" s="25" t="e">
        <f t="shared" si="26"/>
        <v>#DIV/0!</v>
      </c>
      <c r="BB31" s="25" t="e">
        <f t="shared" si="27"/>
        <v>#DIV/0!</v>
      </c>
      <c r="BC31" s="36" t="e">
        <f t="shared" si="28"/>
        <v>#DIV/0!</v>
      </c>
      <c r="BD31" s="25" t="e">
        <f t="shared" si="29"/>
        <v>#DIV/0!</v>
      </c>
      <c r="BE31" s="25" t="e">
        <f t="shared" si="30"/>
        <v>#DIV/0!</v>
      </c>
      <c r="BF31" s="25" t="e">
        <f t="shared" si="31"/>
        <v>#DIV/0!</v>
      </c>
      <c r="BG31" s="25" t="e">
        <f t="shared" si="32"/>
        <v>#DIV/0!</v>
      </c>
      <c r="BH31" s="25" t="e">
        <f t="shared" si="33"/>
        <v>#DIV/0!</v>
      </c>
      <c r="BI31" s="25" t="e">
        <f t="shared" si="34"/>
        <v>#DIV/0!</v>
      </c>
      <c r="BJ31" s="33" t="e">
        <f t="shared" si="35"/>
        <v>#DIV/0!</v>
      </c>
      <c r="BK31" s="25" t="e">
        <f t="shared" si="36"/>
        <v>#VALUE!</v>
      </c>
      <c r="BL31" s="5"/>
      <c r="BM31" s="39"/>
      <c r="BN31" s="9" t="e">
        <f t="shared" si="37"/>
        <v>#DIV/0!</v>
      </c>
      <c r="BO31" s="33">
        <f t="shared" si="38"/>
        <v>0</v>
      </c>
    </row>
    <row r="32" spans="2:67" ht="15.75" customHeight="1" x14ac:dyDescent="0.2">
      <c r="B32" s="31" t="s">
        <v>28</v>
      </c>
      <c r="K32" s="3" t="s">
        <v>661</v>
      </c>
      <c r="L32" s="40"/>
      <c r="M32" s="23">
        <f t="shared" si="0"/>
        <v>0</v>
      </c>
      <c r="N32" s="34"/>
      <c r="O32" s="34"/>
      <c r="P32" s="23">
        <f t="shared" si="1"/>
        <v>0</v>
      </c>
      <c r="Q32" s="34"/>
      <c r="R32" s="23">
        <f t="shared" si="2"/>
        <v>0</v>
      </c>
      <c r="S32" s="23">
        <f t="shared" si="3"/>
        <v>0</v>
      </c>
      <c r="T32" s="23" t="e">
        <f t="shared" si="39"/>
        <v>#DIV/0!</v>
      </c>
      <c r="U32" s="35"/>
      <c r="V32" s="23" t="e">
        <f t="shared" si="4"/>
        <v>#DIV/0!</v>
      </c>
      <c r="W32" s="23" t="e">
        <f t="shared" si="40"/>
        <v>#DIV/0!</v>
      </c>
      <c r="X32" s="23" t="e">
        <f t="shared" si="5"/>
        <v>#DIV/0!</v>
      </c>
      <c r="Y32" s="23" t="e">
        <f t="shared" si="41"/>
        <v>#DIV/0!</v>
      </c>
      <c r="Z32" s="35"/>
      <c r="AA32" s="23" t="e">
        <f t="shared" si="6"/>
        <v>#DIV/0!</v>
      </c>
      <c r="AB32" s="23" t="e">
        <f t="shared" si="7"/>
        <v>#DIV/0!</v>
      </c>
      <c r="AC32" s="23" t="e">
        <f t="shared" si="8"/>
        <v>#DIV/0!</v>
      </c>
      <c r="AD32" s="23" t="e">
        <f t="shared" si="9"/>
        <v>#DIV/0!</v>
      </c>
      <c r="AE32" s="23" t="e">
        <f t="shared" si="10"/>
        <v>#DIV/0!</v>
      </c>
      <c r="AF32" s="35"/>
      <c r="AG32" s="23">
        <f t="shared" si="11"/>
        <v>0</v>
      </c>
      <c r="AH32" s="23">
        <f t="shared" si="12"/>
        <v>0</v>
      </c>
      <c r="AI32" s="23" t="str">
        <f t="shared" si="42"/>
        <v>N/A</v>
      </c>
      <c r="AJ32" s="23" t="e">
        <f t="shared" si="13"/>
        <v>#DIV/0!</v>
      </c>
      <c r="AK32" s="23" t="e">
        <f t="shared" si="14"/>
        <v>#DIV/0!</v>
      </c>
      <c r="AL32" s="35"/>
      <c r="AM32" s="23" t="str">
        <f t="shared" si="15"/>
        <v>N/A</v>
      </c>
      <c r="AN32" s="34"/>
      <c r="AO32" s="23" t="str">
        <f t="shared" si="16"/>
        <v>N/A</v>
      </c>
      <c r="AP32" s="23" t="e">
        <f t="shared" si="17"/>
        <v>#DIV/0!</v>
      </c>
      <c r="AQ32" s="23" t="e">
        <f t="shared" si="18"/>
        <v>#DIV/0!</v>
      </c>
      <c r="AR32" s="23" t="e">
        <f t="shared" si="19"/>
        <v>#DIV/0!</v>
      </c>
      <c r="AS32" s="34"/>
      <c r="AT32" s="23" t="e">
        <f t="shared" si="20"/>
        <v>#DIV/0!</v>
      </c>
      <c r="AU32" s="23" t="e">
        <f t="shared" si="21"/>
        <v>#DIV/0!</v>
      </c>
      <c r="AV32" s="23" t="e">
        <f t="shared" si="22"/>
        <v>#DIV/0!</v>
      </c>
      <c r="AW32" s="23" t="e">
        <f t="shared" si="23"/>
        <v>#DIV/0!</v>
      </c>
      <c r="AX32" s="35"/>
      <c r="AY32" s="23" t="e">
        <f t="shared" si="24"/>
        <v>#DIV/0!</v>
      </c>
      <c r="AZ32" s="23" t="e">
        <f t="shared" si="25"/>
        <v>#DIV/0!</v>
      </c>
      <c r="BA32" s="23" t="e">
        <f t="shared" si="26"/>
        <v>#DIV/0!</v>
      </c>
      <c r="BB32" s="23" t="e">
        <f t="shared" si="27"/>
        <v>#DIV/0!</v>
      </c>
      <c r="BC32" s="36" t="e">
        <f t="shared" si="28"/>
        <v>#DIV/0!</v>
      </c>
      <c r="BD32" s="23" t="e">
        <f t="shared" si="29"/>
        <v>#DIV/0!</v>
      </c>
      <c r="BE32" s="23" t="e">
        <f t="shared" si="30"/>
        <v>#DIV/0!</v>
      </c>
      <c r="BF32" s="23" t="e">
        <f t="shared" si="31"/>
        <v>#DIV/0!</v>
      </c>
      <c r="BG32" s="23" t="e">
        <f t="shared" si="32"/>
        <v>#DIV/0!</v>
      </c>
      <c r="BH32" s="23" t="e">
        <f t="shared" si="33"/>
        <v>#DIV/0!</v>
      </c>
      <c r="BI32" s="23" t="e">
        <f t="shared" si="34"/>
        <v>#DIV/0!</v>
      </c>
      <c r="BJ32" s="32" t="e">
        <f t="shared" si="35"/>
        <v>#DIV/0!</v>
      </c>
      <c r="BK32" s="23" t="e">
        <f t="shared" si="36"/>
        <v>#VALUE!</v>
      </c>
      <c r="BL32" s="4"/>
      <c r="BM32" s="35"/>
      <c r="BN32" s="8" t="e">
        <f t="shared" si="37"/>
        <v>#DIV/0!</v>
      </c>
      <c r="BO32" s="32">
        <f t="shared" si="38"/>
        <v>0</v>
      </c>
    </row>
    <row r="33" spans="2:67" ht="15.75" customHeight="1" x14ac:dyDescent="0.2">
      <c r="E33" s="3" t="s">
        <v>662</v>
      </c>
      <c r="G33" s="20" t="s">
        <v>246</v>
      </c>
      <c r="K33" s="3" t="s">
        <v>663</v>
      </c>
      <c r="L33" s="37"/>
      <c r="M33" s="25">
        <f t="shared" si="0"/>
        <v>0</v>
      </c>
      <c r="N33" s="38"/>
      <c r="O33" s="38"/>
      <c r="P33" s="25">
        <f t="shared" si="1"/>
        <v>0</v>
      </c>
      <c r="Q33" s="38"/>
      <c r="R33" s="25">
        <f t="shared" si="2"/>
        <v>0</v>
      </c>
      <c r="S33" s="25">
        <f t="shared" si="3"/>
        <v>0</v>
      </c>
      <c r="T33" s="25" t="e">
        <f t="shared" si="39"/>
        <v>#DIV/0!</v>
      </c>
      <c r="U33" s="39"/>
      <c r="V33" s="25" t="e">
        <f t="shared" si="4"/>
        <v>#DIV/0!</v>
      </c>
      <c r="W33" s="25" t="e">
        <f t="shared" si="40"/>
        <v>#DIV/0!</v>
      </c>
      <c r="X33" s="25" t="e">
        <f t="shared" si="5"/>
        <v>#DIV/0!</v>
      </c>
      <c r="Y33" s="25" t="e">
        <f t="shared" si="41"/>
        <v>#DIV/0!</v>
      </c>
      <c r="Z33" s="39"/>
      <c r="AA33" s="25" t="e">
        <f t="shared" si="6"/>
        <v>#DIV/0!</v>
      </c>
      <c r="AB33" s="25" t="e">
        <f t="shared" si="7"/>
        <v>#DIV/0!</v>
      </c>
      <c r="AC33" s="25" t="e">
        <f t="shared" si="8"/>
        <v>#DIV/0!</v>
      </c>
      <c r="AD33" s="25" t="e">
        <f t="shared" si="9"/>
        <v>#DIV/0!</v>
      </c>
      <c r="AE33" s="25" t="e">
        <f t="shared" si="10"/>
        <v>#DIV/0!</v>
      </c>
      <c r="AF33" s="39"/>
      <c r="AG33" s="25">
        <f t="shared" si="11"/>
        <v>0</v>
      </c>
      <c r="AH33" s="25">
        <f t="shared" si="12"/>
        <v>0</v>
      </c>
      <c r="AI33" s="25" t="str">
        <f t="shared" si="42"/>
        <v>N/A</v>
      </c>
      <c r="AJ33" s="25" t="e">
        <f t="shared" si="13"/>
        <v>#DIV/0!</v>
      </c>
      <c r="AK33" s="25" t="e">
        <f t="shared" si="14"/>
        <v>#DIV/0!</v>
      </c>
      <c r="AL33" s="39"/>
      <c r="AM33" s="25" t="str">
        <f t="shared" si="15"/>
        <v>N/A</v>
      </c>
      <c r="AN33" s="38"/>
      <c r="AO33" s="25" t="str">
        <f t="shared" si="16"/>
        <v>N/A</v>
      </c>
      <c r="AP33" s="25" t="e">
        <f t="shared" si="17"/>
        <v>#DIV/0!</v>
      </c>
      <c r="AQ33" s="25" t="e">
        <f t="shared" si="18"/>
        <v>#DIV/0!</v>
      </c>
      <c r="AR33" s="25" t="e">
        <f t="shared" si="19"/>
        <v>#DIV/0!</v>
      </c>
      <c r="AS33" s="38"/>
      <c r="AT33" s="25" t="e">
        <f t="shared" si="20"/>
        <v>#DIV/0!</v>
      </c>
      <c r="AU33" s="25" t="e">
        <f t="shared" si="21"/>
        <v>#DIV/0!</v>
      </c>
      <c r="AV33" s="25" t="e">
        <f t="shared" si="22"/>
        <v>#DIV/0!</v>
      </c>
      <c r="AW33" s="25" t="e">
        <f t="shared" si="23"/>
        <v>#DIV/0!</v>
      </c>
      <c r="AX33" s="39"/>
      <c r="AY33" s="25" t="e">
        <f t="shared" si="24"/>
        <v>#DIV/0!</v>
      </c>
      <c r="AZ33" s="25" t="e">
        <f t="shared" si="25"/>
        <v>#DIV/0!</v>
      </c>
      <c r="BA33" s="25" t="e">
        <f t="shared" si="26"/>
        <v>#DIV/0!</v>
      </c>
      <c r="BB33" s="25" t="e">
        <f t="shared" si="27"/>
        <v>#DIV/0!</v>
      </c>
      <c r="BC33" s="36" t="e">
        <f t="shared" si="28"/>
        <v>#DIV/0!</v>
      </c>
      <c r="BD33" s="25" t="e">
        <f t="shared" si="29"/>
        <v>#DIV/0!</v>
      </c>
      <c r="BE33" s="25" t="e">
        <f t="shared" si="30"/>
        <v>#DIV/0!</v>
      </c>
      <c r="BF33" s="25" t="e">
        <f t="shared" si="31"/>
        <v>#DIV/0!</v>
      </c>
      <c r="BG33" s="25" t="e">
        <f t="shared" si="32"/>
        <v>#DIV/0!</v>
      </c>
      <c r="BH33" s="25" t="e">
        <f t="shared" si="33"/>
        <v>#DIV/0!</v>
      </c>
      <c r="BI33" s="25" t="e">
        <f t="shared" si="34"/>
        <v>#DIV/0!</v>
      </c>
      <c r="BJ33" s="33" t="e">
        <f t="shared" si="35"/>
        <v>#DIV/0!</v>
      </c>
      <c r="BK33" s="25" t="e">
        <f t="shared" si="36"/>
        <v>#VALUE!</v>
      </c>
      <c r="BL33" s="5"/>
      <c r="BM33" s="39"/>
      <c r="BN33" s="9" t="e">
        <f t="shared" si="37"/>
        <v>#DIV/0!</v>
      </c>
      <c r="BO33" s="33">
        <f t="shared" si="38"/>
        <v>0</v>
      </c>
    </row>
    <row r="34" spans="2:67" ht="15.75" customHeight="1" x14ac:dyDescent="0.2">
      <c r="B34" s="20" t="s">
        <v>664</v>
      </c>
      <c r="E34" s="8">
        <f>IF(F25&gt;0,F25,E25)*6371</f>
        <v>0</v>
      </c>
      <c r="G34" s="8" t="e">
        <f t="shared" ref="G34:G40" si="43">SQRT((4*PI()^2*(E34*1000)^3)/(($F$24*5.972*10^24)*6.67408*10^-11))/86400</f>
        <v>#DIV/0!</v>
      </c>
      <c r="K34" s="3" t="s">
        <v>665</v>
      </c>
      <c r="L34" s="40"/>
      <c r="M34" s="23">
        <f t="shared" si="0"/>
        <v>0</v>
      </c>
      <c r="N34" s="34"/>
      <c r="O34" s="34"/>
      <c r="P34" s="23">
        <f t="shared" si="1"/>
        <v>0</v>
      </c>
      <c r="Q34" s="34"/>
      <c r="R34" s="23">
        <f t="shared" si="2"/>
        <v>0</v>
      </c>
      <c r="S34" s="23">
        <f t="shared" si="3"/>
        <v>0</v>
      </c>
      <c r="T34" s="23" t="e">
        <f t="shared" si="39"/>
        <v>#DIV/0!</v>
      </c>
      <c r="U34" s="35"/>
      <c r="V34" s="23" t="e">
        <f t="shared" si="4"/>
        <v>#DIV/0!</v>
      </c>
      <c r="W34" s="23" t="e">
        <f t="shared" si="40"/>
        <v>#DIV/0!</v>
      </c>
      <c r="X34" s="23" t="e">
        <f t="shared" si="5"/>
        <v>#DIV/0!</v>
      </c>
      <c r="Y34" s="23" t="e">
        <f t="shared" si="41"/>
        <v>#DIV/0!</v>
      </c>
      <c r="Z34" s="35"/>
      <c r="AA34" s="23" t="e">
        <f t="shared" si="6"/>
        <v>#DIV/0!</v>
      </c>
      <c r="AB34" s="23" t="e">
        <f t="shared" si="7"/>
        <v>#DIV/0!</v>
      </c>
      <c r="AC34" s="23" t="e">
        <f t="shared" si="8"/>
        <v>#DIV/0!</v>
      </c>
      <c r="AD34" s="23" t="e">
        <f t="shared" si="9"/>
        <v>#DIV/0!</v>
      </c>
      <c r="AE34" s="23" t="e">
        <f t="shared" si="10"/>
        <v>#DIV/0!</v>
      </c>
      <c r="AF34" s="35"/>
      <c r="AG34" s="23">
        <f t="shared" si="11"/>
        <v>0</v>
      </c>
      <c r="AH34" s="23">
        <f t="shared" si="12"/>
        <v>0</v>
      </c>
      <c r="AI34" s="23" t="str">
        <f t="shared" si="42"/>
        <v>N/A</v>
      </c>
      <c r="AJ34" s="23" t="e">
        <f t="shared" si="13"/>
        <v>#DIV/0!</v>
      </c>
      <c r="AK34" s="23" t="e">
        <f t="shared" si="14"/>
        <v>#DIV/0!</v>
      </c>
      <c r="AL34" s="35"/>
      <c r="AM34" s="23" t="str">
        <f t="shared" si="15"/>
        <v>N/A</v>
      </c>
      <c r="AN34" s="34"/>
      <c r="AO34" s="23" t="str">
        <f t="shared" si="16"/>
        <v>N/A</v>
      </c>
      <c r="AP34" s="23" t="e">
        <f t="shared" si="17"/>
        <v>#DIV/0!</v>
      </c>
      <c r="AQ34" s="23" t="e">
        <f t="shared" si="18"/>
        <v>#DIV/0!</v>
      </c>
      <c r="AR34" s="23" t="e">
        <f t="shared" si="19"/>
        <v>#DIV/0!</v>
      </c>
      <c r="AS34" s="34"/>
      <c r="AT34" s="23" t="e">
        <f t="shared" si="20"/>
        <v>#DIV/0!</v>
      </c>
      <c r="AU34" s="23" t="e">
        <f t="shared" si="21"/>
        <v>#DIV/0!</v>
      </c>
      <c r="AV34" s="23" t="e">
        <f t="shared" si="22"/>
        <v>#DIV/0!</v>
      </c>
      <c r="AW34" s="23" t="e">
        <f t="shared" si="23"/>
        <v>#DIV/0!</v>
      </c>
      <c r="AX34" s="35"/>
      <c r="AY34" s="23" t="e">
        <f t="shared" si="24"/>
        <v>#DIV/0!</v>
      </c>
      <c r="AZ34" s="23" t="e">
        <f t="shared" si="25"/>
        <v>#DIV/0!</v>
      </c>
      <c r="BA34" s="23" t="e">
        <f t="shared" si="26"/>
        <v>#DIV/0!</v>
      </c>
      <c r="BB34" s="23" t="e">
        <f t="shared" si="27"/>
        <v>#DIV/0!</v>
      </c>
      <c r="BC34" s="36" t="e">
        <f t="shared" si="28"/>
        <v>#DIV/0!</v>
      </c>
      <c r="BD34" s="23" t="e">
        <f t="shared" si="29"/>
        <v>#DIV/0!</v>
      </c>
      <c r="BE34" s="23" t="e">
        <f t="shared" si="30"/>
        <v>#DIV/0!</v>
      </c>
      <c r="BF34" s="23" t="e">
        <f t="shared" si="31"/>
        <v>#DIV/0!</v>
      </c>
      <c r="BG34" s="23" t="e">
        <f t="shared" si="32"/>
        <v>#DIV/0!</v>
      </c>
      <c r="BH34" s="23" t="e">
        <f t="shared" si="33"/>
        <v>#DIV/0!</v>
      </c>
      <c r="BI34" s="23" t="e">
        <f t="shared" si="34"/>
        <v>#DIV/0!</v>
      </c>
      <c r="BJ34" s="32" t="e">
        <f t="shared" si="35"/>
        <v>#DIV/0!</v>
      </c>
      <c r="BK34" s="23" t="e">
        <f t="shared" si="36"/>
        <v>#VALUE!</v>
      </c>
      <c r="BL34" s="4"/>
      <c r="BM34" s="35"/>
      <c r="BN34" s="8" t="e">
        <f t="shared" si="37"/>
        <v>#DIV/0!</v>
      </c>
      <c r="BO34" s="32">
        <f t="shared" si="38"/>
        <v>0</v>
      </c>
    </row>
    <row r="35" spans="2:67" ht="15.75" customHeight="1" x14ac:dyDescent="0.2">
      <c r="B35" s="3" t="s">
        <v>666</v>
      </c>
      <c r="E35" s="9" t="e">
        <f>2.44*E34*(((F24*5.972*10^24)/((4/3)*PI()*((IF(F25&gt;0,F25,E25)*6371000)^3))/1000)/7.8)^(1/3)</f>
        <v>#DIV/0!</v>
      </c>
      <c r="G35" s="9" t="e">
        <f t="shared" si="43"/>
        <v>#DIV/0!</v>
      </c>
      <c r="K35" s="3" t="s">
        <v>667</v>
      </c>
      <c r="L35" s="37"/>
      <c r="M35" s="25">
        <f t="shared" si="0"/>
        <v>0</v>
      </c>
      <c r="N35" s="38"/>
      <c r="O35" s="38"/>
      <c r="P35" s="25">
        <f t="shared" si="1"/>
        <v>0</v>
      </c>
      <c r="Q35" s="38"/>
      <c r="R35" s="25">
        <f t="shared" si="2"/>
        <v>0</v>
      </c>
      <c r="S35" s="25">
        <f t="shared" si="3"/>
        <v>0</v>
      </c>
      <c r="T35" s="25" t="e">
        <f t="shared" si="39"/>
        <v>#DIV/0!</v>
      </c>
      <c r="U35" s="39"/>
      <c r="V35" s="25" t="e">
        <f t="shared" si="4"/>
        <v>#DIV/0!</v>
      </c>
      <c r="W35" s="25" t="e">
        <f t="shared" si="40"/>
        <v>#DIV/0!</v>
      </c>
      <c r="X35" s="25" t="e">
        <f t="shared" si="5"/>
        <v>#DIV/0!</v>
      </c>
      <c r="Y35" s="25" t="e">
        <f t="shared" si="41"/>
        <v>#DIV/0!</v>
      </c>
      <c r="Z35" s="39"/>
      <c r="AA35" s="25" t="e">
        <f t="shared" si="6"/>
        <v>#DIV/0!</v>
      </c>
      <c r="AB35" s="25" t="e">
        <f t="shared" si="7"/>
        <v>#DIV/0!</v>
      </c>
      <c r="AC35" s="25" t="e">
        <f t="shared" si="8"/>
        <v>#DIV/0!</v>
      </c>
      <c r="AD35" s="25" t="e">
        <f t="shared" si="9"/>
        <v>#DIV/0!</v>
      </c>
      <c r="AE35" s="25" t="e">
        <f t="shared" si="10"/>
        <v>#DIV/0!</v>
      </c>
      <c r="AF35" s="39"/>
      <c r="AG35" s="25">
        <f t="shared" si="11"/>
        <v>0</v>
      </c>
      <c r="AH35" s="25">
        <f t="shared" si="12"/>
        <v>0</v>
      </c>
      <c r="AI35" s="25" t="str">
        <f t="shared" si="42"/>
        <v>N/A</v>
      </c>
      <c r="AJ35" s="25" t="e">
        <f t="shared" si="13"/>
        <v>#DIV/0!</v>
      </c>
      <c r="AK35" s="25" t="e">
        <f t="shared" si="14"/>
        <v>#DIV/0!</v>
      </c>
      <c r="AL35" s="39"/>
      <c r="AM35" s="25" t="str">
        <f t="shared" si="15"/>
        <v>N/A</v>
      </c>
      <c r="AN35" s="38"/>
      <c r="AO35" s="25" t="str">
        <f t="shared" si="16"/>
        <v>N/A</v>
      </c>
      <c r="AP35" s="25" t="e">
        <f t="shared" si="17"/>
        <v>#DIV/0!</v>
      </c>
      <c r="AQ35" s="25" t="e">
        <f t="shared" si="18"/>
        <v>#DIV/0!</v>
      </c>
      <c r="AR35" s="25" t="e">
        <f t="shared" si="19"/>
        <v>#DIV/0!</v>
      </c>
      <c r="AS35" s="38"/>
      <c r="AT35" s="25" t="e">
        <f t="shared" si="20"/>
        <v>#DIV/0!</v>
      </c>
      <c r="AU35" s="25" t="e">
        <f t="shared" si="21"/>
        <v>#DIV/0!</v>
      </c>
      <c r="AV35" s="25" t="e">
        <f t="shared" si="22"/>
        <v>#DIV/0!</v>
      </c>
      <c r="AW35" s="25" t="e">
        <f t="shared" si="23"/>
        <v>#DIV/0!</v>
      </c>
      <c r="AX35" s="39"/>
      <c r="AY35" s="25" t="e">
        <f t="shared" si="24"/>
        <v>#DIV/0!</v>
      </c>
      <c r="AZ35" s="25" t="e">
        <f t="shared" si="25"/>
        <v>#DIV/0!</v>
      </c>
      <c r="BA35" s="25" t="e">
        <f t="shared" si="26"/>
        <v>#DIV/0!</v>
      </c>
      <c r="BB35" s="25" t="e">
        <f t="shared" si="27"/>
        <v>#DIV/0!</v>
      </c>
      <c r="BC35" s="36" t="e">
        <f t="shared" si="28"/>
        <v>#DIV/0!</v>
      </c>
      <c r="BD35" s="25" t="e">
        <f t="shared" si="29"/>
        <v>#DIV/0!</v>
      </c>
      <c r="BE35" s="25" t="e">
        <f t="shared" si="30"/>
        <v>#DIV/0!</v>
      </c>
      <c r="BF35" s="25" t="e">
        <f t="shared" si="31"/>
        <v>#DIV/0!</v>
      </c>
      <c r="BG35" s="25" t="e">
        <f t="shared" si="32"/>
        <v>#DIV/0!</v>
      </c>
      <c r="BH35" s="25" t="e">
        <f t="shared" si="33"/>
        <v>#DIV/0!</v>
      </c>
      <c r="BI35" s="25" t="e">
        <f t="shared" si="34"/>
        <v>#DIV/0!</v>
      </c>
      <c r="BJ35" s="33" t="e">
        <f t="shared" si="35"/>
        <v>#DIV/0!</v>
      </c>
      <c r="BK35" s="25" t="e">
        <f t="shared" si="36"/>
        <v>#VALUE!</v>
      </c>
      <c r="BL35" s="5"/>
      <c r="BM35" s="39"/>
      <c r="BN35" s="9" t="e">
        <f t="shared" si="37"/>
        <v>#DIV/0!</v>
      </c>
      <c r="BO35" s="33">
        <f t="shared" si="38"/>
        <v>0</v>
      </c>
    </row>
    <row r="36" spans="2:67" ht="15.75" customHeight="1" x14ac:dyDescent="0.2">
      <c r="B36" s="3" t="s">
        <v>668</v>
      </c>
      <c r="E36" s="8" t="e">
        <f>2.44*E34*(((F24*5.972*10^24)/((4/3)*PI()*((IF(F25&gt;0,F25,E25)*6371000)^3))/1000)/3.5)^(1/3)</f>
        <v>#DIV/0!</v>
      </c>
      <c r="G36" s="8" t="e">
        <f t="shared" si="43"/>
        <v>#DIV/0!</v>
      </c>
      <c r="K36" s="3" t="s">
        <v>669</v>
      </c>
      <c r="L36" s="40"/>
      <c r="M36" s="23">
        <f t="shared" si="0"/>
        <v>0</v>
      </c>
      <c r="N36" s="34"/>
      <c r="O36" s="34"/>
      <c r="P36" s="23">
        <f t="shared" si="1"/>
        <v>0</v>
      </c>
      <c r="Q36" s="34"/>
      <c r="R36" s="23">
        <f t="shared" si="2"/>
        <v>0</v>
      </c>
      <c r="S36" s="23">
        <f t="shared" si="3"/>
        <v>0</v>
      </c>
      <c r="T36" s="23" t="e">
        <f t="shared" si="39"/>
        <v>#DIV/0!</v>
      </c>
      <c r="U36" s="35"/>
      <c r="V36" s="23" t="e">
        <f t="shared" si="4"/>
        <v>#DIV/0!</v>
      </c>
      <c r="W36" s="23" t="e">
        <f t="shared" si="40"/>
        <v>#DIV/0!</v>
      </c>
      <c r="X36" s="23" t="e">
        <f t="shared" si="5"/>
        <v>#DIV/0!</v>
      </c>
      <c r="Y36" s="23" t="e">
        <f t="shared" si="41"/>
        <v>#DIV/0!</v>
      </c>
      <c r="Z36" s="35"/>
      <c r="AA36" s="23" t="e">
        <f t="shared" si="6"/>
        <v>#DIV/0!</v>
      </c>
      <c r="AB36" s="23" t="e">
        <f t="shared" si="7"/>
        <v>#DIV/0!</v>
      </c>
      <c r="AC36" s="23" t="e">
        <f t="shared" si="8"/>
        <v>#DIV/0!</v>
      </c>
      <c r="AD36" s="23" t="e">
        <f t="shared" si="9"/>
        <v>#DIV/0!</v>
      </c>
      <c r="AE36" s="23" t="e">
        <f t="shared" si="10"/>
        <v>#DIV/0!</v>
      </c>
      <c r="AF36" s="35"/>
      <c r="AG36" s="23">
        <f t="shared" si="11"/>
        <v>0</v>
      </c>
      <c r="AH36" s="23">
        <f t="shared" si="12"/>
        <v>0</v>
      </c>
      <c r="AI36" s="23" t="str">
        <f t="shared" si="42"/>
        <v>N/A</v>
      </c>
      <c r="AJ36" s="23" t="e">
        <f t="shared" si="13"/>
        <v>#DIV/0!</v>
      </c>
      <c r="AK36" s="23" t="e">
        <f t="shared" si="14"/>
        <v>#DIV/0!</v>
      </c>
      <c r="AL36" s="35"/>
      <c r="AM36" s="23" t="str">
        <f t="shared" si="15"/>
        <v>N/A</v>
      </c>
      <c r="AN36" s="34"/>
      <c r="AO36" s="23" t="str">
        <f t="shared" si="16"/>
        <v>N/A</v>
      </c>
      <c r="AP36" s="23" t="e">
        <f t="shared" si="17"/>
        <v>#DIV/0!</v>
      </c>
      <c r="AQ36" s="23" t="e">
        <f t="shared" si="18"/>
        <v>#DIV/0!</v>
      </c>
      <c r="AR36" s="23" t="e">
        <f t="shared" si="19"/>
        <v>#DIV/0!</v>
      </c>
      <c r="AS36" s="34"/>
      <c r="AT36" s="23" t="e">
        <f t="shared" si="20"/>
        <v>#DIV/0!</v>
      </c>
      <c r="AU36" s="23" t="e">
        <f t="shared" si="21"/>
        <v>#DIV/0!</v>
      </c>
      <c r="AV36" s="23" t="e">
        <f t="shared" si="22"/>
        <v>#DIV/0!</v>
      </c>
      <c r="AW36" s="23" t="e">
        <f t="shared" si="23"/>
        <v>#DIV/0!</v>
      </c>
      <c r="AX36" s="35"/>
      <c r="AY36" s="23" t="e">
        <f t="shared" si="24"/>
        <v>#DIV/0!</v>
      </c>
      <c r="AZ36" s="23" t="e">
        <f t="shared" si="25"/>
        <v>#DIV/0!</v>
      </c>
      <c r="BA36" s="23" t="e">
        <f t="shared" si="26"/>
        <v>#DIV/0!</v>
      </c>
      <c r="BB36" s="23" t="e">
        <f t="shared" si="27"/>
        <v>#DIV/0!</v>
      </c>
      <c r="BC36" s="36" t="e">
        <f t="shared" si="28"/>
        <v>#DIV/0!</v>
      </c>
      <c r="BD36" s="23" t="e">
        <f t="shared" si="29"/>
        <v>#DIV/0!</v>
      </c>
      <c r="BE36" s="23" t="e">
        <f t="shared" si="30"/>
        <v>#DIV/0!</v>
      </c>
      <c r="BF36" s="23" t="e">
        <f t="shared" si="31"/>
        <v>#DIV/0!</v>
      </c>
      <c r="BG36" s="23" t="e">
        <f t="shared" si="32"/>
        <v>#DIV/0!</v>
      </c>
      <c r="BH36" s="23" t="e">
        <f t="shared" si="33"/>
        <v>#DIV/0!</v>
      </c>
      <c r="BI36" s="23" t="e">
        <f t="shared" si="34"/>
        <v>#DIV/0!</v>
      </c>
      <c r="BJ36" s="32" t="e">
        <f t="shared" si="35"/>
        <v>#DIV/0!</v>
      </c>
      <c r="BK36" s="23" t="e">
        <f t="shared" si="36"/>
        <v>#VALUE!</v>
      </c>
      <c r="BL36" s="4"/>
      <c r="BM36" s="35"/>
      <c r="BN36" s="8" t="e">
        <f t="shared" si="37"/>
        <v>#DIV/0!</v>
      </c>
      <c r="BO36" s="32">
        <f t="shared" si="38"/>
        <v>0</v>
      </c>
    </row>
    <row r="37" spans="2:67" ht="15.75" customHeight="1" x14ac:dyDescent="0.2">
      <c r="B37" s="3" t="s">
        <v>670</v>
      </c>
      <c r="E37" s="9" t="e">
        <f>2.44*E34*(((F24*5.972*10^24)/((4/3)*PI()*((IF(F25&gt;0,F25,E25)*6371000)^3))/1000))^(1/3)</f>
        <v>#DIV/0!</v>
      </c>
      <c r="G37" s="9" t="e">
        <f t="shared" si="43"/>
        <v>#DIV/0!</v>
      </c>
      <c r="K37" s="3" t="s">
        <v>671</v>
      </c>
      <c r="L37" s="37"/>
      <c r="M37" s="25">
        <f t="shared" si="0"/>
        <v>0</v>
      </c>
      <c r="N37" s="38"/>
      <c r="O37" s="38"/>
      <c r="P37" s="25">
        <f t="shared" si="1"/>
        <v>0</v>
      </c>
      <c r="Q37" s="38"/>
      <c r="R37" s="25">
        <f t="shared" si="2"/>
        <v>0</v>
      </c>
      <c r="S37" s="25">
        <f t="shared" si="3"/>
        <v>0</v>
      </c>
      <c r="T37" s="25" t="e">
        <f t="shared" si="39"/>
        <v>#DIV/0!</v>
      </c>
      <c r="U37" s="39"/>
      <c r="V37" s="25" t="e">
        <f t="shared" si="4"/>
        <v>#DIV/0!</v>
      </c>
      <c r="W37" s="25" t="e">
        <f t="shared" si="40"/>
        <v>#DIV/0!</v>
      </c>
      <c r="X37" s="25" t="e">
        <f t="shared" si="5"/>
        <v>#DIV/0!</v>
      </c>
      <c r="Y37" s="25" t="e">
        <f t="shared" si="41"/>
        <v>#DIV/0!</v>
      </c>
      <c r="Z37" s="39"/>
      <c r="AA37" s="25" t="e">
        <f t="shared" si="6"/>
        <v>#DIV/0!</v>
      </c>
      <c r="AB37" s="25" t="e">
        <f t="shared" si="7"/>
        <v>#DIV/0!</v>
      </c>
      <c r="AC37" s="25" t="e">
        <f t="shared" si="8"/>
        <v>#DIV/0!</v>
      </c>
      <c r="AD37" s="25" t="e">
        <f t="shared" si="9"/>
        <v>#DIV/0!</v>
      </c>
      <c r="AE37" s="25" t="e">
        <f t="shared" si="10"/>
        <v>#DIV/0!</v>
      </c>
      <c r="AF37" s="39"/>
      <c r="AG37" s="25">
        <f t="shared" si="11"/>
        <v>0</v>
      </c>
      <c r="AH37" s="25">
        <f t="shared" si="12"/>
        <v>0</v>
      </c>
      <c r="AI37" s="25" t="str">
        <f t="shared" si="42"/>
        <v>N/A</v>
      </c>
      <c r="AJ37" s="25" t="e">
        <f t="shared" si="13"/>
        <v>#DIV/0!</v>
      </c>
      <c r="AK37" s="25" t="e">
        <f t="shared" si="14"/>
        <v>#DIV/0!</v>
      </c>
      <c r="AL37" s="39"/>
      <c r="AM37" s="25" t="str">
        <f t="shared" si="15"/>
        <v>N/A</v>
      </c>
      <c r="AN37" s="38"/>
      <c r="AO37" s="25" t="str">
        <f t="shared" si="16"/>
        <v>N/A</v>
      </c>
      <c r="AP37" s="25" t="e">
        <f t="shared" si="17"/>
        <v>#DIV/0!</v>
      </c>
      <c r="AQ37" s="25" t="e">
        <f t="shared" si="18"/>
        <v>#DIV/0!</v>
      </c>
      <c r="AR37" s="25" t="e">
        <f t="shared" si="19"/>
        <v>#DIV/0!</v>
      </c>
      <c r="AS37" s="38"/>
      <c r="AT37" s="25" t="e">
        <f t="shared" si="20"/>
        <v>#DIV/0!</v>
      </c>
      <c r="AU37" s="25" t="e">
        <f t="shared" si="21"/>
        <v>#DIV/0!</v>
      </c>
      <c r="AV37" s="25" t="e">
        <f t="shared" si="22"/>
        <v>#DIV/0!</v>
      </c>
      <c r="AW37" s="25" t="e">
        <f t="shared" si="23"/>
        <v>#DIV/0!</v>
      </c>
      <c r="AX37" s="39"/>
      <c r="AY37" s="25" t="e">
        <f t="shared" si="24"/>
        <v>#DIV/0!</v>
      </c>
      <c r="AZ37" s="25" t="e">
        <f t="shared" si="25"/>
        <v>#DIV/0!</v>
      </c>
      <c r="BA37" s="25" t="e">
        <f t="shared" si="26"/>
        <v>#DIV/0!</v>
      </c>
      <c r="BB37" s="25" t="e">
        <f t="shared" si="27"/>
        <v>#DIV/0!</v>
      </c>
      <c r="BC37" s="36" t="e">
        <f t="shared" si="28"/>
        <v>#DIV/0!</v>
      </c>
      <c r="BD37" s="25" t="e">
        <f t="shared" si="29"/>
        <v>#DIV/0!</v>
      </c>
      <c r="BE37" s="25" t="e">
        <f t="shared" si="30"/>
        <v>#DIV/0!</v>
      </c>
      <c r="BF37" s="25" t="e">
        <f t="shared" si="31"/>
        <v>#DIV/0!</v>
      </c>
      <c r="BG37" s="25" t="e">
        <f t="shared" si="32"/>
        <v>#DIV/0!</v>
      </c>
      <c r="BH37" s="25" t="e">
        <f t="shared" si="33"/>
        <v>#DIV/0!</v>
      </c>
      <c r="BI37" s="25" t="e">
        <f t="shared" si="34"/>
        <v>#DIV/0!</v>
      </c>
      <c r="BJ37" s="33" t="e">
        <f t="shared" si="35"/>
        <v>#DIV/0!</v>
      </c>
      <c r="BK37" s="25" t="e">
        <f t="shared" si="36"/>
        <v>#VALUE!</v>
      </c>
      <c r="BL37" s="5"/>
      <c r="BM37" s="39"/>
      <c r="BN37" s="9" t="e">
        <f t="shared" si="37"/>
        <v>#DIV/0!</v>
      </c>
      <c r="BO37" s="33">
        <f t="shared" si="38"/>
        <v>0</v>
      </c>
    </row>
    <row r="38" spans="2:67" ht="15.75" customHeight="1" x14ac:dyDescent="0.2">
      <c r="B38" s="3" t="s">
        <v>672</v>
      </c>
      <c r="E38" s="8" t="e">
        <f>F26*(F24/(($F$5+$H$5)*333000*3))^(1/3)*1.496*10^8*0.49</f>
        <v>#DIV/0!</v>
      </c>
      <c r="G38" s="8" t="e">
        <f t="shared" si="43"/>
        <v>#DIV/0!</v>
      </c>
      <c r="K38" s="3" t="s">
        <v>673</v>
      </c>
      <c r="L38" s="40"/>
      <c r="M38" s="23">
        <f t="shared" si="0"/>
        <v>0</v>
      </c>
      <c r="N38" s="34"/>
      <c r="O38" s="34"/>
      <c r="P38" s="23">
        <f t="shared" si="1"/>
        <v>0</v>
      </c>
      <c r="Q38" s="34"/>
      <c r="R38" s="23">
        <f t="shared" si="2"/>
        <v>0</v>
      </c>
      <c r="S38" s="23">
        <f t="shared" si="3"/>
        <v>0</v>
      </c>
      <c r="T38" s="23" t="e">
        <f t="shared" si="39"/>
        <v>#DIV/0!</v>
      </c>
      <c r="U38" s="35"/>
      <c r="V38" s="23" t="e">
        <f t="shared" si="4"/>
        <v>#DIV/0!</v>
      </c>
      <c r="W38" s="23" t="e">
        <f t="shared" si="40"/>
        <v>#DIV/0!</v>
      </c>
      <c r="X38" s="23" t="e">
        <f t="shared" si="5"/>
        <v>#DIV/0!</v>
      </c>
      <c r="Y38" s="23" t="e">
        <f t="shared" si="41"/>
        <v>#DIV/0!</v>
      </c>
      <c r="Z38" s="35"/>
      <c r="AA38" s="23" t="e">
        <f t="shared" si="6"/>
        <v>#DIV/0!</v>
      </c>
      <c r="AB38" s="23" t="e">
        <f t="shared" si="7"/>
        <v>#DIV/0!</v>
      </c>
      <c r="AC38" s="23" t="e">
        <f t="shared" si="8"/>
        <v>#DIV/0!</v>
      </c>
      <c r="AD38" s="23" t="e">
        <f t="shared" si="9"/>
        <v>#DIV/0!</v>
      </c>
      <c r="AE38" s="23" t="e">
        <f t="shared" si="10"/>
        <v>#DIV/0!</v>
      </c>
      <c r="AF38" s="35"/>
      <c r="AG38" s="23">
        <f t="shared" si="11"/>
        <v>0</v>
      </c>
      <c r="AH38" s="23">
        <f t="shared" si="12"/>
        <v>0</v>
      </c>
      <c r="AI38" s="23" t="str">
        <f t="shared" si="42"/>
        <v>N/A</v>
      </c>
      <c r="AJ38" s="23" t="e">
        <f t="shared" si="13"/>
        <v>#DIV/0!</v>
      </c>
      <c r="AK38" s="23" t="e">
        <f t="shared" si="14"/>
        <v>#DIV/0!</v>
      </c>
      <c r="AL38" s="35"/>
      <c r="AM38" s="23" t="str">
        <f t="shared" si="15"/>
        <v>N/A</v>
      </c>
      <c r="AN38" s="34"/>
      <c r="AO38" s="23" t="str">
        <f t="shared" si="16"/>
        <v>N/A</v>
      </c>
      <c r="AP38" s="23" t="e">
        <f t="shared" si="17"/>
        <v>#DIV/0!</v>
      </c>
      <c r="AQ38" s="23" t="e">
        <f t="shared" si="18"/>
        <v>#DIV/0!</v>
      </c>
      <c r="AR38" s="23" t="e">
        <f t="shared" si="19"/>
        <v>#DIV/0!</v>
      </c>
      <c r="AS38" s="34"/>
      <c r="AT38" s="23" t="e">
        <f t="shared" si="20"/>
        <v>#DIV/0!</v>
      </c>
      <c r="AU38" s="23" t="e">
        <f t="shared" si="21"/>
        <v>#DIV/0!</v>
      </c>
      <c r="AV38" s="23" t="e">
        <f t="shared" si="22"/>
        <v>#DIV/0!</v>
      </c>
      <c r="AW38" s="23" t="e">
        <f t="shared" si="23"/>
        <v>#DIV/0!</v>
      </c>
      <c r="AX38" s="35"/>
      <c r="AY38" s="23" t="e">
        <f t="shared" si="24"/>
        <v>#DIV/0!</v>
      </c>
      <c r="AZ38" s="23" t="e">
        <f t="shared" si="25"/>
        <v>#DIV/0!</v>
      </c>
      <c r="BA38" s="23" t="e">
        <f t="shared" si="26"/>
        <v>#DIV/0!</v>
      </c>
      <c r="BB38" s="23" t="e">
        <f t="shared" si="27"/>
        <v>#DIV/0!</v>
      </c>
      <c r="BC38" s="36" t="e">
        <f t="shared" si="28"/>
        <v>#DIV/0!</v>
      </c>
      <c r="BD38" s="23" t="e">
        <f t="shared" si="29"/>
        <v>#DIV/0!</v>
      </c>
      <c r="BE38" s="23" t="e">
        <f t="shared" si="30"/>
        <v>#DIV/0!</v>
      </c>
      <c r="BF38" s="23" t="e">
        <f t="shared" si="31"/>
        <v>#DIV/0!</v>
      </c>
      <c r="BG38" s="23" t="e">
        <f t="shared" si="32"/>
        <v>#DIV/0!</v>
      </c>
      <c r="BH38" s="23" t="e">
        <f t="shared" si="33"/>
        <v>#DIV/0!</v>
      </c>
      <c r="BI38" s="23" t="e">
        <f t="shared" si="34"/>
        <v>#DIV/0!</v>
      </c>
      <c r="BJ38" s="32" t="e">
        <f t="shared" si="35"/>
        <v>#DIV/0!</v>
      </c>
      <c r="BK38" s="23" t="e">
        <f t="shared" si="36"/>
        <v>#VALUE!</v>
      </c>
      <c r="BL38" s="4"/>
      <c r="BM38" s="35"/>
      <c r="BN38" s="8" t="e">
        <f t="shared" si="37"/>
        <v>#DIV/0!</v>
      </c>
      <c r="BO38" s="32">
        <f t="shared" si="38"/>
        <v>0</v>
      </c>
    </row>
    <row r="39" spans="2:67" ht="15.75" customHeight="1" x14ac:dyDescent="0.2">
      <c r="B39" s="3" t="s">
        <v>674</v>
      </c>
      <c r="E39" s="9" t="e">
        <f>F26*(F24/(($F$5+$H$5)*333000*3))^(1/3)*1.496*10^8*0.93</f>
        <v>#DIV/0!</v>
      </c>
      <c r="G39" s="9" t="e">
        <f t="shared" si="43"/>
        <v>#DIV/0!</v>
      </c>
      <c r="K39" s="3" t="s">
        <v>675</v>
      </c>
      <c r="L39" s="37"/>
      <c r="M39" s="25">
        <f t="shared" si="0"/>
        <v>0</v>
      </c>
      <c r="N39" s="38"/>
      <c r="O39" s="38"/>
      <c r="P39" s="25">
        <f t="shared" si="1"/>
        <v>0</v>
      </c>
      <c r="Q39" s="38"/>
      <c r="R39" s="25">
        <f t="shared" si="2"/>
        <v>0</v>
      </c>
      <c r="S39" s="25">
        <f t="shared" si="3"/>
        <v>0</v>
      </c>
      <c r="T39" s="25" t="e">
        <f t="shared" si="39"/>
        <v>#DIV/0!</v>
      </c>
      <c r="U39" s="39"/>
      <c r="V39" s="25" t="e">
        <f t="shared" si="4"/>
        <v>#DIV/0!</v>
      </c>
      <c r="W39" s="25" t="e">
        <f t="shared" si="40"/>
        <v>#DIV/0!</v>
      </c>
      <c r="X39" s="25" t="e">
        <f t="shared" si="5"/>
        <v>#DIV/0!</v>
      </c>
      <c r="Y39" s="25" t="e">
        <f t="shared" si="41"/>
        <v>#DIV/0!</v>
      </c>
      <c r="Z39" s="39"/>
      <c r="AA39" s="25" t="e">
        <f t="shared" si="6"/>
        <v>#DIV/0!</v>
      </c>
      <c r="AB39" s="25" t="e">
        <f t="shared" si="7"/>
        <v>#DIV/0!</v>
      </c>
      <c r="AC39" s="25" t="e">
        <f t="shared" si="8"/>
        <v>#DIV/0!</v>
      </c>
      <c r="AD39" s="25" t="e">
        <f t="shared" si="9"/>
        <v>#DIV/0!</v>
      </c>
      <c r="AE39" s="25" t="e">
        <f t="shared" si="10"/>
        <v>#DIV/0!</v>
      </c>
      <c r="AF39" s="39"/>
      <c r="AG39" s="25">
        <f t="shared" si="11"/>
        <v>0</v>
      </c>
      <c r="AH39" s="25">
        <f t="shared" si="12"/>
        <v>0</v>
      </c>
      <c r="AI39" s="25" t="str">
        <f t="shared" si="42"/>
        <v>N/A</v>
      </c>
      <c r="AJ39" s="25" t="e">
        <f t="shared" si="13"/>
        <v>#DIV/0!</v>
      </c>
      <c r="AK39" s="25" t="e">
        <f t="shared" si="14"/>
        <v>#DIV/0!</v>
      </c>
      <c r="AL39" s="39"/>
      <c r="AM39" s="25" t="str">
        <f t="shared" si="15"/>
        <v>N/A</v>
      </c>
      <c r="AN39" s="38"/>
      <c r="AO39" s="25" t="str">
        <f t="shared" si="16"/>
        <v>N/A</v>
      </c>
      <c r="AP39" s="25" t="e">
        <f t="shared" si="17"/>
        <v>#DIV/0!</v>
      </c>
      <c r="AQ39" s="25" t="e">
        <f t="shared" si="18"/>
        <v>#DIV/0!</v>
      </c>
      <c r="AR39" s="25" t="e">
        <f t="shared" si="19"/>
        <v>#DIV/0!</v>
      </c>
      <c r="AS39" s="38"/>
      <c r="AT39" s="25" t="e">
        <f t="shared" si="20"/>
        <v>#DIV/0!</v>
      </c>
      <c r="AU39" s="25" t="e">
        <f t="shared" si="21"/>
        <v>#DIV/0!</v>
      </c>
      <c r="AV39" s="25" t="e">
        <f t="shared" si="22"/>
        <v>#DIV/0!</v>
      </c>
      <c r="AW39" s="25" t="e">
        <f t="shared" si="23"/>
        <v>#DIV/0!</v>
      </c>
      <c r="AX39" s="39"/>
      <c r="AY39" s="25" t="e">
        <f t="shared" si="24"/>
        <v>#DIV/0!</v>
      </c>
      <c r="AZ39" s="25" t="e">
        <f t="shared" si="25"/>
        <v>#DIV/0!</v>
      </c>
      <c r="BA39" s="25" t="e">
        <f t="shared" si="26"/>
        <v>#DIV/0!</v>
      </c>
      <c r="BB39" s="25" t="e">
        <f t="shared" si="27"/>
        <v>#DIV/0!</v>
      </c>
      <c r="BC39" s="36" t="e">
        <f t="shared" si="28"/>
        <v>#DIV/0!</v>
      </c>
      <c r="BD39" s="25" t="e">
        <f t="shared" si="29"/>
        <v>#DIV/0!</v>
      </c>
      <c r="BE39" s="25" t="e">
        <f t="shared" si="30"/>
        <v>#DIV/0!</v>
      </c>
      <c r="BF39" s="25" t="e">
        <f t="shared" si="31"/>
        <v>#DIV/0!</v>
      </c>
      <c r="BG39" s="25" t="e">
        <f t="shared" si="32"/>
        <v>#DIV/0!</v>
      </c>
      <c r="BH39" s="25" t="e">
        <f t="shared" si="33"/>
        <v>#DIV/0!</v>
      </c>
      <c r="BI39" s="25" t="e">
        <f t="shared" si="34"/>
        <v>#DIV/0!</v>
      </c>
      <c r="BJ39" s="33" t="e">
        <f t="shared" si="35"/>
        <v>#DIV/0!</v>
      </c>
      <c r="BK39" s="25" t="e">
        <f t="shared" si="36"/>
        <v>#VALUE!</v>
      </c>
      <c r="BL39" s="5"/>
      <c r="BM39" s="39"/>
      <c r="BN39" s="9" t="e">
        <f t="shared" si="37"/>
        <v>#DIV/0!</v>
      </c>
      <c r="BO39" s="33">
        <f t="shared" si="38"/>
        <v>0</v>
      </c>
    </row>
    <row r="40" spans="2:67" ht="15.75" customHeight="1" x14ac:dyDescent="0.2">
      <c r="B40" s="20" t="s">
        <v>362</v>
      </c>
      <c r="E40" s="8" t="e">
        <f>F26*(F24/(($F$5+$H$5)*333000*3))^(1/3)*1.496*10^8</f>
        <v>#DIV/0!</v>
      </c>
      <c r="G40" s="8" t="e">
        <f t="shared" si="43"/>
        <v>#DIV/0!</v>
      </c>
      <c r="K40" s="3" t="s">
        <v>676</v>
      </c>
      <c r="L40" s="40"/>
      <c r="M40" s="23">
        <f t="shared" si="0"/>
        <v>0</v>
      </c>
      <c r="N40" s="34"/>
      <c r="O40" s="34"/>
      <c r="P40" s="23">
        <f t="shared" si="1"/>
        <v>0</v>
      </c>
      <c r="Q40" s="34"/>
      <c r="R40" s="23">
        <f t="shared" si="2"/>
        <v>0</v>
      </c>
      <c r="S40" s="23">
        <f t="shared" si="3"/>
        <v>0</v>
      </c>
      <c r="T40" s="23" t="e">
        <f t="shared" si="39"/>
        <v>#DIV/0!</v>
      </c>
      <c r="U40" s="35"/>
      <c r="V40" s="23" t="e">
        <f t="shared" si="4"/>
        <v>#DIV/0!</v>
      </c>
      <c r="W40" s="23" t="e">
        <f t="shared" si="40"/>
        <v>#DIV/0!</v>
      </c>
      <c r="X40" s="23" t="e">
        <f t="shared" si="5"/>
        <v>#DIV/0!</v>
      </c>
      <c r="Y40" s="23" t="e">
        <f t="shared" si="41"/>
        <v>#DIV/0!</v>
      </c>
      <c r="Z40" s="35"/>
      <c r="AA40" s="23" t="e">
        <f t="shared" si="6"/>
        <v>#DIV/0!</v>
      </c>
      <c r="AB40" s="23" t="e">
        <f t="shared" si="7"/>
        <v>#DIV/0!</v>
      </c>
      <c r="AC40" s="23" t="e">
        <f t="shared" si="8"/>
        <v>#DIV/0!</v>
      </c>
      <c r="AD40" s="23" t="e">
        <f t="shared" si="9"/>
        <v>#DIV/0!</v>
      </c>
      <c r="AE40" s="23" t="e">
        <f t="shared" si="10"/>
        <v>#DIV/0!</v>
      </c>
      <c r="AF40" s="35"/>
      <c r="AG40" s="23">
        <f t="shared" si="11"/>
        <v>0</v>
      </c>
      <c r="AH40" s="23">
        <f t="shared" si="12"/>
        <v>0</v>
      </c>
      <c r="AI40" s="23" t="str">
        <f t="shared" si="42"/>
        <v>N/A</v>
      </c>
      <c r="AJ40" s="23" t="e">
        <f t="shared" si="13"/>
        <v>#DIV/0!</v>
      </c>
      <c r="AK40" s="23" t="e">
        <f t="shared" si="14"/>
        <v>#DIV/0!</v>
      </c>
      <c r="AL40" s="35"/>
      <c r="AM40" s="23" t="str">
        <f t="shared" si="15"/>
        <v>N/A</v>
      </c>
      <c r="AN40" s="34"/>
      <c r="AO40" s="23" t="str">
        <f t="shared" si="16"/>
        <v>N/A</v>
      </c>
      <c r="AP40" s="23" t="e">
        <f t="shared" si="17"/>
        <v>#DIV/0!</v>
      </c>
      <c r="AQ40" s="23" t="e">
        <f t="shared" si="18"/>
        <v>#DIV/0!</v>
      </c>
      <c r="AR40" s="23" t="e">
        <f t="shared" si="19"/>
        <v>#DIV/0!</v>
      </c>
      <c r="AS40" s="34"/>
      <c r="AT40" s="23" t="e">
        <f t="shared" si="20"/>
        <v>#DIV/0!</v>
      </c>
      <c r="AU40" s="23" t="e">
        <f t="shared" si="21"/>
        <v>#DIV/0!</v>
      </c>
      <c r="AV40" s="23" t="e">
        <f t="shared" si="22"/>
        <v>#DIV/0!</v>
      </c>
      <c r="AW40" s="23" t="e">
        <f t="shared" si="23"/>
        <v>#DIV/0!</v>
      </c>
      <c r="AX40" s="35"/>
      <c r="AY40" s="23" t="e">
        <f t="shared" si="24"/>
        <v>#DIV/0!</v>
      </c>
      <c r="AZ40" s="23" t="e">
        <f t="shared" si="25"/>
        <v>#DIV/0!</v>
      </c>
      <c r="BA40" s="23" t="e">
        <f t="shared" si="26"/>
        <v>#DIV/0!</v>
      </c>
      <c r="BB40" s="23" t="e">
        <f t="shared" si="27"/>
        <v>#DIV/0!</v>
      </c>
      <c r="BC40" s="36" t="e">
        <f t="shared" si="28"/>
        <v>#DIV/0!</v>
      </c>
      <c r="BD40" s="23" t="e">
        <f t="shared" si="29"/>
        <v>#DIV/0!</v>
      </c>
      <c r="BE40" s="23" t="e">
        <f t="shared" si="30"/>
        <v>#DIV/0!</v>
      </c>
      <c r="BF40" s="23" t="e">
        <f t="shared" si="31"/>
        <v>#DIV/0!</v>
      </c>
      <c r="BG40" s="23" t="e">
        <f t="shared" si="32"/>
        <v>#DIV/0!</v>
      </c>
      <c r="BH40" s="23" t="e">
        <f t="shared" si="33"/>
        <v>#DIV/0!</v>
      </c>
      <c r="BI40" s="23" t="e">
        <f t="shared" si="34"/>
        <v>#DIV/0!</v>
      </c>
      <c r="BJ40" s="32" t="e">
        <f t="shared" si="35"/>
        <v>#DIV/0!</v>
      </c>
      <c r="BK40" s="23" t="e">
        <f t="shared" si="36"/>
        <v>#VALUE!</v>
      </c>
      <c r="BL40" s="4"/>
      <c r="BM40" s="35"/>
      <c r="BN40" s="8" t="e">
        <f t="shared" si="37"/>
        <v>#DIV/0!</v>
      </c>
      <c r="BO40" s="32">
        <f t="shared" si="38"/>
        <v>0</v>
      </c>
    </row>
    <row r="41" spans="2:67" ht="15.75" customHeight="1" x14ac:dyDescent="0.2">
      <c r="K41" s="3" t="s">
        <v>677</v>
      </c>
      <c r="L41" s="37"/>
      <c r="M41" s="25">
        <f t="shared" si="0"/>
        <v>0</v>
      </c>
      <c r="N41" s="38"/>
      <c r="O41" s="38"/>
      <c r="P41" s="25">
        <f t="shared" si="1"/>
        <v>0</v>
      </c>
      <c r="Q41" s="38"/>
      <c r="R41" s="25">
        <f t="shared" si="2"/>
        <v>0</v>
      </c>
      <c r="S41" s="25">
        <f t="shared" si="3"/>
        <v>0</v>
      </c>
      <c r="T41" s="25" t="e">
        <f t="shared" si="39"/>
        <v>#DIV/0!</v>
      </c>
      <c r="U41" s="39"/>
      <c r="V41" s="25" t="e">
        <f t="shared" si="4"/>
        <v>#DIV/0!</v>
      </c>
      <c r="W41" s="25" t="e">
        <f t="shared" si="40"/>
        <v>#DIV/0!</v>
      </c>
      <c r="X41" s="25" t="e">
        <f t="shared" si="5"/>
        <v>#DIV/0!</v>
      </c>
      <c r="Y41" s="25" t="e">
        <f t="shared" si="41"/>
        <v>#DIV/0!</v>
      </c>
      <c r="Z41" s="39"/>
      <c r="AA41" s="25" t="e">
        <f t="shared" si="6"/>
        <v>#DIV/0!</v>
      </c>
      <c r="AB41" s="25" t="e">
        <f t="shared" si="7"/>
        <v>#DIV/0!</v>
      </c>
      <c r="AC41" s="25" t="e">
        <f t="shared" si="8"/>
        <v>#DIV/0!</v>
      </c>
      <c r="AD41" s="25" t="e">
        <f t="shared" si="9"/>
        <v>#DIV/0!</v>
      </c>
      <c r="AE41" s="25" t="e">
        <f t="shared" si="10"/>
        <v>#DIV/0!</v>
      </c>
      <c r="AF41" s="39"/>
      <c r="AG41" s="25">
        <f t="shared" si="11"/>
        <v>0</v>
      </c>
      <c r="AH41" s="25">
        <f t="shared" si="12"/>
        <v>0</v>
      </c>
      <c r="AI41" s="25" t="str">
        <f t="shared" si="42"/>
        <v>N/A</v>
      </c>
      <c r="AJ41" s="25" t="e">
        <f t="shared" si="13"/>
        <v>#DIV/0!</v>
      </c>
      <c r="AK41" s="25" t="e">
        <f t="shared" si="14"/>
        <v>#DIV/0!</v>
      </c>
      <c r="AL41" s="39"/>
      <c r="AM41" s="25" t="str">
        <f t="shared" si="15"/>
        <v>N/A</v>
      </c>
      <c r="AN41" s="38"/>
      <c r="AO41" s="25" t="str">
        <f t="shared" si="16"/>
        <v>N/A</v>
      </c>
      <c r="AP41" s="25" t="e">
        <f t="shared" si="17"/>
        <v>#DIV/0!</v>
      </c>
      <c r="AQ41" s="25" t="e">
        <f t="shared" si="18"/>
        <v>#DIV/0!</v>
      </c>
      <c r="AR41" s="25" t="e">
        <f t="shared" si="19"/>
        <v>#DIV/0!</v>
      </c>
      <c r="AS41" s="38"/>
      <c r="AT41" s="25" t="e">
        <f t="shared" si="20"/>
        <v>#DIV/0!</v>
      </c>
      <c r="AU41" s="25" t="e">
        <f t="shared" si="21"/>
        <v>#DIV/0!</v>
      </c>
      <c r="AV41" s="25" t="e">
        <f t="shared" si="22"/>
        <v>#DIV/0!</v>
      </c>
      <c r="AW41" s="25" t="e">
        <f t="shared" si="23"/>
        <v>#DIV/0!</v>
      </c>
      <c r="AX41" s="39"/>
      <c r="AY41" s="25" t="e">
        <f t="shared" si="24"/>
        <v>#DIV/0!</v>
      </c>
      <c r="AZ41" s="25" t="e">
        <f t="shared" si="25"/>
        <v>#DIV/0!</v>
      </c>
      <c r="BA41" s="25" t="e">
        <f t="shared" si="26"/>
        <v>#DIV/0!</v>
      </c>
      <c r="BB41" s="25" t="e">
        <f t="shared" si="27"/>
        <v>#DIV/0!</v>
      </c>
      <c r="BC41" s="36" t="e">
        <f t="shared" si="28"/>
        <v>#DIV/0!</v>
      </c>
      <c r="BD41" s="25" t="e">
        <f t="shared" si="29"/>
        <v>#DIV/0!</v>
      </c>
      <c r="BE41" s="25" t="e">
        <f t="shared" si="30"/>
        <v>#DIV/0!</v>
      </c>
      <c r="BF41" s="25" t="e">
        <f t="shared" si="31"/>
        <v>#DIV/0!</v>
      </c>
      <c r="BG41" s="25" t="e">
        <f t="shared" si="32"/>
        <v>#DIV/0!</v>
      </c>
      <c r="BH41" s="25" t="e">
        <f t="shared" si="33"/>
        <v>#DIV/0!</v>
      </c>
      <c r="BI41" s="25" t="e">
        <f t="shared" si="34"/>
        <v>#DIV/0!</v>
      </c>
      <c r="BJ41" s="33" t="e">
        <f t="shared" si="35"/>
        <v>#DIV/0!</v>
      </c>
      <c r="BK41" s="25" t="e">
        <f t="shared" si="36"/>
        <v>#VALUE!</v>
      </c>
      <c r="BL41" s="5"/>
      <c r="BM41" s="39"/>
      <c r="BN41" s="9" t="e">
        <f t="shared" si="37"/>
        <v>#DIV/0!</v>
      </c>
      <c r="BO41" s="33">
        <f t="shared" si="38"/>
        <v>0</v>
      </c>
    </row>
    <row r="42" spans="2:67" ht="15.75" customHeight="1" x14ac:dyDescent="0.2">
      <c r="B42" s="20" t="s">
        <v>678</v>
      </c>
      <c r="E42" s="8">
        <f>((((6.67408/10^11)*F24*5.972*10^24*(F28*3600)^2)/(4*PI()^2))^(1/3))/1000</f>
        <v>0</v>
      </c>
      <c r="G42" s="8" t="e">
        <f>SQRT((4*PI()^2*(E42*1000)^3)/(($F$24*5.972*10^24)*6.67408*10^-11))/86400</f>
        <v>#DIV/0!</v>
      </c>
      <c r="K42" s="3" t="s">
        <v>679</v>
      </c>
      <c r="L42" s="40"/>
      <c r="M42" s="23">
        <f t="shared" si="0"/>
        <v>0</v>
      </c>
      <c r="N42" s="34"/>
      <c r="O42" s="34"/>
      <c r="P42" s="23">
        <f t="shared" si="1"/>
        <v>0</v>
      </c>
      <c r="Q42" s="34"/>
      <c r="R42" s="23">
        <f t="shared" si="2"/>
        <v>0</v>
      </c>
      <c r="S42" s="23">
        <f t="shared" si="3"/>
        <v>0</v>
      </c>
      <c r="T42" s="23" t="e">
        <f t="shared" si="39"/>
        <v>#DIV/0!</v>
      </c>
      <c r="U42" s="35"/>
      <c r="V42" s="23" t="e">
        <f t="shared" si="4"/>
        <v>#DIV/0!</v>
      </c>
      <c r="W42" s="23" t="e">
        <f t="shared" si="40"/>
        <v>#DIV/0!</v>
      </c>
      <c r="X42" s="23" t="e">
        <f t="shared" si="5"/>
        <v>#DIV/0!</v>
      </c>
      <c r="Y42" s="23" t="e">
        <f t="shared" si="41"/>
        <v>#DIV/0!</v>
      </c>
      <c r="Z42" s="35"/>
      <c r="AA42" s="23" t="e">
        <f t="shared" si="6"/>
        <v>#DIV/0!</v>
      </c>
      <c r="AB42" s="23" t="e">
        <f t="shared" si="7"/>
        <v>#DIV/0!</v>
      </c>
      <c r="AC42" s="23" t="e">
        <f t="shared" si="8"/>
        <v>#DIV/0!</v>
      </c>
      <c r="AD42" s="23" t="e">
        <f t="shared" si="9"/>
        <v>#DIV/0!</v>
      </c>
      <c r="AE42" s="23" t="e">
        <f t="shared" si="10"/>
        <v>#DIV/0!</v>
      </c>
      <c r="AF42" s="35"/>
      <c r="AG42" s="23">
        <f t="shared" si="11"/>
        <v>0</v>
      </c>
      <c r="AH42" s="23">
        <f t="shared" si="12"/>
        <v>0</v>
      </c>
      <c r="AI42" s="23" t="str">
        <f t="shared" si="42"/>
        <v>N/A</v>
      </c>
      <c r="AJ42" s="23" t="e">
        <f t="shared" si="13"/>
        <v>#DIV/0!</v>
      </c>
      <c r="AK42" s="23" t="e">
        <f t="shared" si="14"/>
        <v>#DIV/0!</v>
      </c>
      <c r="AL42" s="35"/>
      <c r="AM42" s="23" t="str">
        <f t="shared" si="15"/>
        <v>N/A</v>
      </c>
      <c r="AN42" s="34"/>
      <c r="AO42" s="23" t="str">
        <f t="shared" si="16"/>
        <v>N/A</v>
      </c>
      <c r="AP42" s="23" t="e">
        <f t="shared" si="17"/>
        <v>#DIV/0!</v>
      </c>
      <c r="AQ42" s="23" t="e">
        <f t="shared" si="18"/>
        <v>#DIV/0!</v>
      </c>
      <c r="AR42" s="23" t="e">
        <f t="shared" si="19"/>
        <v>#DIV/0!</v>
      </c>
      <c r="AS42" s="34"/>
      <c r="AT42" s="23" t="e">
        <f t="shared" si="20"/>
        <v>#DIV/0!</v>
      </c>
      <c r="AU42" s="23" t="e">
        <f t="shared" si="21"/>
        <v>#DIV/0!</v>
      </c>
      <c r="AV42" s="23" t="e">
        <f t="shared" si="22"/>
        <v>#DIV/0!</v>
      </c>
      <c r="AW42" s="23" t="e">
        <f t="shared" si="23"/>
        <v>#DIV/0!</v>
      </c>
      <c r="AX42" s="35"/>
      <c r="AY42" s="23" t="e">
        <f t="shared" si="24"/>
        <v>#DIV/0!</v>
      </c>
      <c r="AZ42" s="23" t="e">
        <f t="shared" si="25"/>
        <v>#DIV/0!</v>
      </c>
      <c r="BA42" s="23" t="e">
        <f t="shared" si="26"/>
        <v>#DIV/0!</v>
      </c>
      <c r="BB42" s="23" t="e">
        <f t="shared" si="27"/>
        <v>#DIV/0!</v>
      </c>
      <c r="BC42" s="36" t="e">
        <f t="shared" si="28"/>
        <v>#DIV/0!</v>
      </c>
      <c r="BD42" s="23" t="e">
        <f t="shared" si="29"/>
        <v>#DIV/0!</v>
      </c>
      <c r="BE42" s="23" t="e">
        <f t="shared" si="30"/>
        <v>#DIV/0!</v>
      </c>
      <c r="BF42" s="23" t="e">
        <f t="shared" si="31"/>
        <v>#DIV/0!</v>
      </c>
      <c r="BG42" s="23" t="e">
        <f t="shared" si="32"/>
        <v>#DIV/0!</v>
      </c>
      <c r="BH42" s="23" t="e">
        <f t="shared" si="33"/>
        <v>#DIV/0!</v>
      </c>
      <c r="BI42" s="23" t="e">
        <f t="shared" si="34"/>
        <v>#DIV/0!</v>
      </c>
      <c r="BJ42" s="32" t="e">
        <f t="shared" si="35"/>
        <v>#DIV/0!</v>
      </c>
      <c r="BK42" s="23" t="e">
        <f t="shared" si="36"/>
        <v>#VALUE!</v>
      </c>
      <c r="BL42" s="4"/>
      <c r="BM42" s="35"/>
      <c r="BN42" s="8" t="e">
        <f t="shared" si="37"/>
        <v>#DIV/0!</v>
      </c>
      <c r="BO42" s="32">
        <f t="shared" si="38"/>
        <v>0</v>
      </c>
    </row>
    <row r="43" spans="2:67" ht="15.75" customHeight="1" x14ac:dyDescent="0.2">
      <c r="B43" s="3" t="s">
        <v>482</v>
      </c>
      <c r="E43" s="9" t="e">
        <f>0.027*(43200*G16*3.156*10^16/100)^(1/6)*(F24*5.97237*10^27)^(1/3)/(10^5)</f>
        <v>#DIV/0!</v>
      </c>
      <c r="G43" s="9" t="e">
        <f>365.24*SQRT((E43^3)/$F$5+$H$5)</f>
        <v>#DIV/0!</v>
      </c>
      <c r="K43" s="3" t="s">
        <v>680</v>
      </c>
      <c r="L43" s="37"/>
      <c r="M43" s="25">
        <f t="shared" si="0"/>
        <v>0</v>
      </c>
      <c r="N43" s="38"/>
      <c r="O43" s="38"/>
      <c r="P43" s="25">
        <f t="shared" si="1"/>
        <v>0</v>
      </c>
      <c r="Q43" s="38"/>
      <c r="R43" s="25">
        <f t="shared" si="2"/>
        <v>0</v>
      </c>
      <c r="S43" s="25">
        <f t="shared" si="3"/>
        <v>0</v>
      </c>
      <c r="T43" s="25" t="e">
        <f t="shared" si="39"/>
        <v>#DIV/0!</v>
      </c>
      <c r="U43" s="39"/>
      <c r="V43" s="25" t="e">
        <f t="shared" si="4"/>
        <v>#DIV/0!</v>
      </c>
      <c r="W43" s="25" t="e">
        <f t="shared" si="40"/>
        <v>#DIV/0!</v>
      </c>
      <c r="X43" s="25" t="e">
        <f t="shared" si="5"/>
        <v>#DIV/0!</v>
      </c>
      <c r="Y43" s="25" t="e">
        <f t="shared" si="41"/>
        <v>#DIV/0!</v>
      </c>
      <c r="Z43" s="39"/>
      <c r="AA43" s="25" t="e">
        <f t="shared" si="6"/>
        <v>#DIV/0!</v>
      </c>
      <c r="AB43" s="25" t="e">
        <f t="shared" si="7"/>
        <v>#DIV/0!</v>
      </c>
      <c r="AC43" s="25" t="e">
        <f t="shared" si="8"/>
        <v>#DIV/0!</v>
      </c>
      <c r="AD43" s="25" t="e">
        <f t="shared" si="9"/>
        <v>#DIV/0!</v>
      </c>
      <c r="AE43" s="25" t="e">
        <f t="shared" si="10"/>
        <v>#DIV/0!</v>
      </c>
      <c r="AF43" s="39"/>
      <c r="AG43" s="25">
        <f t="shared" si="11"/>
        <v>0</v>
      </c>
      <c r="AH43" s="25">
        <f t="shared" si="12"/>
        <v>0</v>
      </c>
      <c r="AI43" s="25" t="str">
        <f t="shared" si="42"/>
        <v>N/A</v>
      </c>
      <c r="AJ43" s="25" t="e">
        <f t="shared" si="13"/>
        <v>#DIV/0!</v>
      </c>
      <c r="AK43" s="25" t="e">
        <f t="shared" si="14"/>
        <v>#DIV/0!</v>
      </c>
      <c r="AL43" s="39"/>
      <c r="AM43" s="25" t="str">
        <f t="shared" si="15"/>
        <v>N/A</v>
      </c>
      <c r="AN43" s="38"/>
      <c r="AO43" s="25" t="str">
        <f t="shared" si="16"/>
        <v>N/A</v>
      </c>
      <c r="AP43" s="25" t="e">
        <f t="shared" si="17"/>
        <v>#DIV/0!</v>
      </c>
      <c r="AQ43" s="25" t="e">
        <f t="shared" si="18"/>
        <v>#DIV/0!</v>
      </c>
      <c r="AR43" s="25" t="e">
        <f t="shared" si="19"/>
        <v>#DIV/0!</v>
      </c>
      <c r="AS43" s="38"/>
      <c r="AT43" s="25" t="e">
        <f t="shared" si="20"/>
        <v>#DIV/0!</v>
      </c>
      <c r="AU43" s="25" t="e">
        <f t="shared" si="21"/>
        <v>#DIV/0!</v>
      </c>
      <c r="AV43" s="25" t="e">
        <f t="shared" si="22"/>
        <v>#DIV/0!</v>
      </c>
      <c r="AW43" s="25" t="e">
        <f t="shared" si="23"/>
        <v>#DIV/0!</v>
      </c>
      <c r="AX43" s="39"/>
      <c r="AY43" s="25" t="e">
        <f t="shared" si="24"/>
        <v>#DIV/0!</v>
      </c>
      <c r="AZ43" s="25" t="e">
        <f t="shared" si="25"/>
        <v>#DIV/0!</v>
      </c>
      <c r="BA43" s="25" t="e">
        <f t="shared" si="26"/>
        <v>#DIV/0!</v>
      </c>
      <c r="BB43" s="25" t="e">
        <f t="shared" si="27"/>
        <v>#DIV/0!</v>
      </c>
      <c r="BC43" s="36" t="e">
        <f t="shared" si="28"/>
        <v>#DIV/0!</v>
      </c>
      <c r="BD43" s="25" t="e">
        <f t="shared" si="29"/>
        <v>#DIV/0!</v>
      </c>
      <c r="BE43" s="25" t="e">
        <f t="shared" si="30"/>
        <v>#DIV/0!</v>
      </c>
      <c r="BF43" s="25" t="e">
        <f t="shared" si="31"/>
        <v>#DIV/0!</v>
      </c>
      <c r="BG43" s="25" t="e">
        <f t="shared" si="32"/>
        <v>#DIV/0!</v>
      </c>
      <c r="BH43" s="25" t="e">
        <f t="shared" si="33"/>
        <v>#DIV/0!</v>
      </c>
      <c r="BI43" s="25" t="e">
        <f t="shared" si="34"/>
        <v>#DIV/0!</v>
      </c>
      <c r="BJ43" s="33" t="e">
        <f t="shared" si="35"/>
        <v>#DIV/0!</v>
      </c>
      <c r="BK43" s="25" t="e">
        <f t="shared" si="36"/>
        <v>#VALUE!</v>
      </c>
      <c r="BL43" s="5"/>
      <c r="BM43" s="39"/>
      <c r="BN43" s="9" t="e">
        <f t="shared" si="37"/>
        <v>#DIV/0!</v>
      </c>
      <c r="BO43" s="33">
        <f t="shared" si="38"/>
        <v>0</v>
      </c>
    </row>
    <row r="44" spans="2:67" ht="15.75" customHeight="1" x14ac:dyDescent="0.2">
      <c r="K44" s="3" t="s">
        <v>681</v>
      </c>
      <c r="L44" s="40"/>
      <c r="M44" s="23">
        <f t="shared" si="0"/>
        <v>0</v>
      </c>
      <c r="N44" s="34"/>
      <c r="O44" s="34"/>
      <c r="P44" s="23">
        <f t="shared" si="1"/>
        <v>0</v>
      </c>
      <c r="Q44" s="34"/>
      <c r="R44" s="23">
        <f t="shared" si="2"/>
        <v>0</v>
      </c>
      <c r="S44" s="23">
        <f t="shared" si="3"/>
        <v>0</v>
      </c>
      <c r="T44" s="23" t="e">
        <f t="shared" si="39"/>
        <v>#DIV/0!</v>
      </c>
      <c r="U44" s="35"/>
      <c r="V44" s="23" t="e">
        <f t="shared" si="4"/>
        <v>#DIV/0!</v>
      </c>
      <c r="W44" s="23" t="e">
        <f t="shared" si="40"/>
        <v>#DIV/0!</v>
      </c>
      <c r="X44" s="23" t="e">
        <f t="shared" si="5"/>
        <v>#DIV/0!</v>
      </c>
      <c r="Y44" s="23" t="e">
        <f t="shared" si="41"/>
        <v>#DIV/0!</v>
      </c>
      <c r="Z44" s="35"/>
      <c r="AA44" s="23" t="e">
        <f t="shared" si="6"/>
        <v>#DIV/0!</v>
      </c>
      <c r="AB44" s="23" t="e">
        <f t="shared" si="7"/>
        <v>#DIV/0!</v>
      </c>
      <c r="AC44" s="23" t="e">
        <f t="shared" si="8"/>
        <v>#DIV/0!</v>
      </c>
      <c r="AD44" s="23" t="e">
        <f t="shared" si="9"/>
        <v>#DIV/0!</v>
      </c>
      <c r="AE44" s="23" t="e">
        <f t="shared" si="10"/>
        <v>#DIV/0!</v>
      </c>
      <c r="AF44" s="35"/>
      <c r="AG44" s="23">
        <f t="shared" si="11"/>
        <v>0</v>
      </c>
      <c r="AH44" s="23">
        <f t="shared" si="12"/>
        <v>0</v>
      </c>
      <c r="AI44" s="23" t="str">
        <f t="shared" si="42"/>
        <v>N/A</v>
      </c>
      <c r="AJ44" s="23" t="e">
        <f t="shared" si="13"/>
        <v>#DIV/0!</v>
      </c>
      <c r="AK44" s="23" t="e">
        <f t="shared" si="14"/>
        <v>#DIV/0!</v>
      </c>
      <c r="AL44" s="35"/>
      <c r="AM44" s="23" t="str">
        <f t="shared" si="15"/>
        <v>N/A</v>
      </c>
      <c r="AN44" s="34"/>
      <c r="AO44" s="23" t="str">
        <f t="shared" si="16"/>
        <v>N/A</v>
      </c>
      <c r="AP44" s="23" t="e">
        <f t="shared" si="17"/>
        <v>#DIV/0!</v>
      </c>
      <c r="AQ44" s="23" t="e">
        <f t="shared" si="18"/>
        <v>#DIV/0!</v>
      </c>
      <c r="AR44" s="23" t="e">
        <f t="shared" si="19"/>
        <v>#DIV/0!</v>
      </c>
      <c r="AS44" s="34"/>
      <c r="AT44" s="23" t="e">
        <f t="shared" si="20"/>
        <v>#DIV/0!</v>
      </c>
      <c r="AU44" s="23" t="e">
        <f t="shared" si="21"/>
        <v>#DIV/0!</v>
      </c>
      <c r="AV44" s="23" t="e">
        <f t="shared" si="22"/>
        <v>#DIV/0!</v>
      </c>
      <c r="AW44" s="23" t="e">
        <f t="shared" si="23"/>
        <v>#DIV/0!</v>
      </c>
      <c r="AX44" s="35"/>
      <c r="AY44" s="23" t="e">
        <f t="shared" si="24"/>
        <v>#DIV/0!</v>
      </c>
      <c r="AZ44" s="23" t="e">
        <f t="shared" si="25"/>
        <v>#DIV/0!</v>
      </c>
      <c r="BA44" s="23" t="e">
        <f t="shared" si="26"/>
        <v>#DIV/0!</v>
      </c>
      <c r="BB44" s="23" t="e">
        <f t="shared" si="27"/>
        <v>#DIV/0!</v>
      </c>
      <c r="BC44" s="36" t="e">
        <f t="shared" si="28"/>
        <v>#DIV/0!</v>
      </c>
      <c r="BD44" s="23" t="e">
        <f t="shared" si="29"/>
        <v>#DIV/0!</v>
      </c>
      <c r="BE44" s="23" t="e">
        <f t="shared" si="30"/>
        <v>#DIV/0!</v>
      </c>
      <c r="BF44" s="23" t="e">
        <f t="shared" si="31"/>
        <v>#DIV/0!</v>
      </c>
      <c r="BG44" s="23" t="e">
        <f t="shared" si="32"/>
        <v>#DIV/0!</v>
      </c>
      <c r="BH44" s="23" t="e">
        <f t="shared" si="33"/>
        <v>#DIV/0!</v>
      </c>
      <c r="BI44" s="23" t="e">
        <f t="shared" si="34"/>
        <v>#DIV/0!</v>
      </c>
      <c r="BJ44" s="32" t="e">
        <f t="shared" si="35"/>
        <v>#DIV/0!</v>
      </c>
      <c r="BK44" s="23" t="e">
        <f t="shared" si="36"/>
        <v>#VALUE!</v>
      </c>
      <c r="BL44" s="4"/>
      <c r="BM44" s="35"/>
      <c r="BN44" s="8" t="e">
        <f t="shared" si="37"/>
        <v>#DIV/0!</v>
      </c>
      <c r="BO44" s="32">
        <f t="shared" si="38"/>
        <v>0</v>
      </c>
    </row>
    <row r="45" spans="2:67" ht="15.75" customHeight="1" x14ac:dyDescent="0.2">
      <c r="B45" s="31" t="s">
        <v>37</v>
      </c>
      <c r="K45" s="3" t="s">
        <v>682</v>
      </c>
      <c r="L45" s="37"/>
      <c r="M45" s="25">
        <f t="shared" si="0"/>
        <v>0</v>
      </c>
      <c r="N45" s="38"/>
      <c r="O45" s="38"/>
      <c r="P45" s="25">
        <f t="shared" si="1"/>
        <v>0</v>
      </c>
      <c r="Q45" s="38"/>
      <c r="R45" s="25">
        <f t="shared" si="2"/>
        <v>0</v>
      </c>
      <c r="S45" s="25">
        <f t="shared" si="3"/>
        <v>0</v>
      </c>
      <c r="T45" s="25" t="e">
        <f t="shared" si="39"/>
        <v>#DIV/0!</v>
      </c>
      <c r="U45" s="39"/>
      <c r="V45" s="25" t="e">
        <f t="shared" si="4"/>
        <v>#DIV/0!</v>
      </c>
      <c r="W45" s="25" t="e">
        <f t="shared" si="40"/>
        <v>#DIV/0!</v>
      </c>
      <c r="X45" s="25" t="e">
        <f t="shared" si="5"/>
        <v>#DIV/0!</v>
      </c>
      <c r="Y45" s="25" t="e">
        <f t="shared" si="41"/>
        <v>#DIV/0!</v>
      </c>
      <c r="Z45" s="39"/>
      <c r="AA45" s="25" t="e">
        <f t="shared" si="6"/>
        <v>#DIV/0!</v>
      </c>
      <c r="AB45" s="25" t="e">
        <f t="shared" si="7"/>
        <v>#DIV/0!</v>
      </c>
      <c r="AC45" s="25" t="e">
        <f t="shared" si="8"/>
        <v>#DIV/0!</v>
      </c>
      <c r="AD45" s="25" t="e">
        <f t="shared" si="9"/>
        <v>#DIV/0!</v>
      </c>
      <c r="AE45" s="25" t="e">
        <f t="shared" si="10"/>
        <v>#DIV/0!</v>
      </c>
      <c r="AF45" s="39"/>
      <c r="AG45" s="25">
        <f t="shared" si="11"/>
        <v>0</v>
      </c>
      <c r="AH45" s="25">
        <f t="shared" si="12"/>
        <v>0</v>
      </c>
      <c r="AI45" s="25" t="str">
        <f t="shared" si="42"/>
        <v>N/A</v>
      </c>
      <c r="AJ45" s="25" t="e">
        <f t="shared" si="13"/>
        <v>#DIV/0!</v>
      </c>
      <c r="AK45" s="25" t="e">
        <f t="shared" si="14"/>
        <v>#DIV/0!</v>
      </c>
      <c r="AL45" s="39"/>
      <c r="AM45" s="25" t="str">
        <f t="shared" si="15"/>
        <v>N/A</v>
      </c>
      <c r="AN45" s="38"/>
      <c r="AO45" s="25" t="str">
        <f t="shared" si="16"/>
        <v>N/A</v>
      </c>
      <c r="AP45" s="25" t="e">
        <f t="shared" si="17"/>
        <v>#DIV/0!</v>
      </c>
      <c r="AQ45" s="25" t="e">
        <f t="shared" si="18"/>
        <v>#DIV/0!</v>
      </c>
      <c r="AR45" s="25" t="e">
        <f t="shared" si="19"/>
        <v>#DIV/0!</v>
      </c>
      <c r="AS45" s="38"/>
      <c r="AT45" s="25" t="e">
        <f t="shared" si="20"/>
        <v>#DIV/0!</v>
      </c>
      <c r="AU45" s="25" t="e">
        <f t="shared" si="21"/>
        <v>#DIV/0!</v>
      </c>
      <c r="AV45" s="25" t="e">
        <f t="shared" si="22"/>
        <v>#DIV/0!</v>
      </c>
      <c r="AW45" s="25" t="e">
        <f t="shared" si="23"/>
        <v>#DIV/0!</v>
      </c>
      <c r="AX45" s="39"/>
      <c r="AY45" s="25" t="e">
        <f t="shared" si="24"/>
        <v>#DIV/0!</v>
      </c>
      <c r="AZ45" s="25" t="e">
        <f t="shared" si="25"/>
        <v>#DIV/0!</v>
      </c>
      <c r="BA45" s="25" t="e">
        <f t="shared" si="26"/>
        <v>#DIV/0!</v>
      </c>
      <c r="BB45" s="25" t="e">
        <f t="shared" si="27"/>
        <v>#DIV/0!</v>
      </c>
      <c r="BC45" s="36" t="e">
        <f t="shared" si="28"/>
        <v>#DIV/0!</v>
      </c>
      <c r="BD45" s="25" t="e">
        <f t="shared" si="29"/>
        <v>#DIV/0!</v>
      </c>
      <c r="BE45" s="25" t="e">
        <f t="shared" si="30"/>
        <v>#DIV/0!</v>
      </c>
      <c r="BF45" s="25" t="e">
        <f t="shared" si="31"/>
        <v>#DIV/0!</v>
      </c>
      <c r="BG45" s="25" t="e">
        <f t="shared" si="32"/>
        <v>#DIV/0!</v>
      </c>
      <c r="BH45" s="25" t="e">
        <f t="shared" si="33"/>
        <v>#DIV/0!</v>
      </c>
      <c r="BI45" s="25" t="e">
        <f t="shared" si="34"/>
        <v>#DIV/0!</v>
      </c>
      <c r="BJ45" s="33" t="e">
        <f t="shared" si="35"/>
        <v>#DIV/0!</v>
      </c>
      <c r="BK45" s="25" t="e">
        <f t="shared" si="36"/>
        <v>#VALUE!</v>
      </c>
      <c r="BL45" s="5"/>
      <c r="BM45" s="39"/>
      <c r="BN45" s="9" t="e">
        <f t="shared" si="37"/>
        <v>#DIV/0!</v>
      </c>
      <c r="BO45" s="33">
        <f t="shared" si="38"/>
        <v>0</v>
      </c>
    </row>
    <row r="46" spans="2:67" ht="15.75" customHeight="1" x14ac:dyDescent="0.2">
      <c r="B46" s="41" t="s">
        <v>489</v>
      </c>
      <c r="C46" s="17"/>
      <c r="D46" s="18"/>
      <c r="E46" s="41" t="s">
        <v>683</v>
      </c>
      <c r="F46" s="17"/>
      <c r="G46" s="17"/>
      <c r="H46" s="41" t="s">
        <v>491</v>
      </c>
      <c r="I46" s="17"/>
      <c r="J46" s="18"/>
      <c r="K46" s="3" t="s">
        <v>684</v>
      </c>
      <c r="L46" s="40"/>
      <c r="M46" s="23">
        <f t="shared" si="0"/>
        <v>0</v>
      </c>
      <c r="N46" s="34"/>
      <c r="O46" s="34"/>
      <c r="P46" s="23">
        <f t="shared" si="1"/>
        <v>0</v>
      </c>
      <c r="Q46" s="34"/>
      <c r="R46" s="23">
        <f t="shared" si="2"/>
        <v>0</v>
      </c>
      <c r="S46" s="23">
        <f t="shared" si="3"/>
        <v>0</v>
      </c>
      <c r="T46" s="23" t="e">
        <f t="shared" si="39"/>
        <v>#DIV/0!</v>
      </c>
      <c r="U46" s="35"/>
      <c r="V46" s="23" t="e">
        <f t="shared" si="4"/>
        <v>#DIV/0!</v>
      </c>
      <c r="W46" s="23" t="e">
        <f t="shared" si="40"/>
        <v>#DIV/0!</v>
      </c>
      <c r="X46" s="23" t="e">
        <f t="shared" si="5"/>
        <v>#DIV/0!</v>
      </c>
      <c r="Y46" s="23" t="e">
        <f t="shared" si="41"/>
        <v>#DIV/0!</v>
      </c>
      <c r="Z46" s="35"/>
      <c r="AA46" s="23" t="e">
        <f t="shared" si="6"/>
        <v>#DIV/0!</v>
      </c>
      <c r="AB46" s="23" t="e">
        <f t="shared" si="7"/>
        <v>#DIV/0!</v>
      </c>
      <c r="AC46" s="23" t="e">
        <f t="shared" si="8"/>
        <v>#DIV/0!</v>
      </c>
      <c r="AD46" s="23" t="e">
        <f t="shared" si="9"/>
        <v>#DIV/0!</v>
      </c>
      <c r="AE46" s="23" t="e">
        <f t="shared" si="10"/>
        <v>#DIV/0!</v>
      </c>
      <c r="AF46" s="35"/>
      <c r="AG46" s="23">
        <f t="shared" si="11"/>
        <v>0</v>
      </c>
      <c r="AH46" s="23">
        <f t="shared" si="12"/>
        <v>0</v>
      </c>
      <c r="AI46" s="23" t="str">
        <f t="shared" si="42"/>
        <v>N/A</v>
      </c>
      <c r="AJ46" s="23" t="e">
        <f t="shared" si="13"/>
        <v>#DIV/0!</v>
      </c>
      <c r="AK46" s="23" t="e">
        <f t="shared" si="14"/>
        <v>#DIV/0!</v>
      </c>
      <c r="AL46" s="35"/>
      <c r="AM46" s="23" t="str">
        <f t="shared" si="15"/>
        <v>N/A</v>
      </c>
      <c r="AN46" s="34"/>
      <c r="AO46" s="23" t="str">
        <f t="shared" si="16"/>
        <v>N/A</v>
      </c>
      <c r="AP46" s="23" t="e">
        <f t="shared" si="17"/>
        <v>#DIV/0!</v>
      </c>
      <c r="AQ46" s="23" t="e">
        <f t="shared" si="18"/>
        <v>#DIV/0!</v>
      </c>
      <c r="AR46" s="23" t="e">
        <f t="shared" si="19"/>
        <v>#DIV/0!</v>
      </c>
      <c r="AS46" s="34"/>
      <c r="AT46" s="23" t="e">
        <f t="shared" si="20"/>
        <v>#DIV/0!</v>
      </c>
      <c r="AU46" s="23" t="e">
        <f t="shared" si="21"/>
        <v>#DIV/0!</v>
      </c>
      <c r="AV46" s="23" t="e">
        <f t="shared" si="22"/>
        <v>#DIV/0!</v>
      </c>
      <c r="AW46" s="23" t="e">
        <f t="shared" si="23"/>
        <v>#DIV/0!</v>
      </c>
      <c r="AX46" s="35"/>
      <c r="AY46" s="23" t="e">
        <f t="shared" si="24"/>
        <v>#DIV/0!</v>
      </c>
      <c r="AZ46" s="23" t="e">
        <f t="shared" si="25"/>
        <v>#DIV/0!</v>
      </c>
      <c r="BA46" s="23" t="e">
        <f t="shared" si="26"/>
        <v>#DIV/0!</v>
      </c>
      <c r="BB46" s="23" t="e">
        <f t="shared" si="27"/>
        <v>#DIV/0!</v>
      </c>
      <c r="BC46" s="36" t="e">
        <f t="shared" si="28"/>
        <v>#DIV/0!</v>
      </c>
      <c r="BD46" s="23" t="e">
        <f t="shared" si="29"/>
        <v>#DIV/0!</v>
      </c>
      <c r="BE46" s="23" t="e">
        <f t="shared" si="30"/>
        <v>#DIV/0!</v>
      </c>
      <c r="BF46" s="23" t="e">
        <f t="shared" si="31"/>
        <v>#DIV/0!</v>
      </c>
      <c r="BG46" s="23" t="e">
        <f t="shared" si="32"/>
        <v>#DIV/0!</v>
      </c>
      <c r="BH46" s="23" t="e">
        <f t="shared" si="33"/>
        <v>#DIV/0!</v>
      </c>
      <c r="BI46" s="23" t="e">
        <f t="shared" si="34"/>
        <v>#DIV/0!</v>
      </c>
      <c r="BJ46" s="32" t="e">
        <f t="shared" si="35"/>
        <v>#DIV/0!</v>
      </c>
      <c r="BK46" s="23" t="e">
        <f t="shared" si="36"/>
        <v>#VALUE!</v>
      </c>
      <c r="BL46" s="4"/>
      <c r="BM46" s="35"/>
      <c r="BN46" s="8" t="e">
        <f t="shared" si="37"/>
        <v>#DIV/0!</v>
      </c>
      <c r="BO46" s="32">
        <f t="shared" si="38"/>
        <v>0</v>
      </c>
    </row>
    <row r="47" spans="2:67" ht="15.75" customHeight="1" x14ac:dyDescent="0.2">
      <c r="B47" s="19" t="s">
        <v>492</v>
      </c>
      <c r="D47" s="40"/>
      <c r="E47" s="19" t="s">
        <v>685</v>
      </c>
      <c r="G47" s="4"/>
      <c r="H47" s="19" t="s">
        <v>357</v>
      </c>
      <c r="J47" s="40"/>
      <c r="K47" s="3" t="s">
        <v>686</v>
      </c>
      <c r="L47" s="37"/>
      <c r="M47" s="25">
        <f t="shared" si="0"/>
        <v>0</v>
      </c>
      <c r="N47" s="38"/>
      <c r="O47" s="38"/>
      <c r="P47" s="25">
        <f t="shared" si="1"/>
        <v>0</v>
      </c>
      <c r="Q47" s="38"/>
      <c r="R47" s="25">
        <f t="shared" si="2"/>
        <v>0</v>
      </c>
      <c r="S47" s="25">
        <f t="shared" si="3"/>
        <v>0</v>
      </c>
      <c r="T47" s="25" t="e">
        <f t="shared" si="39"/>
        <v>#DIV/0!</v>
      </c>
      <c r="U47" s="39"/>
      <c r="V47" s="25" t="e">
        <f t="shared" si="4"/>
        <v>#DIV/0!</v>
      </c>
      <c r="W47" s="25" t="e">
        <f t="shared" si="40"/>
        <v>#DIV/0!</v>
      </c>
      <c r="X47" s="25" t="e">
        <f t="shared" si="5"/>
        <v>#DIV/0!</v>
      </c>
      <c r="Y47" s="25" t="e">
        <f t="shared" si="41"/>
        <v>#DIV/0!</v>
      </c>
      <c r="Z47" s="39"/>
      <c r="AA47" s="25" t="e">
        <f t="shared" si="6"/>
        <v>#DIV/0!</v>
      </c>
      <c r="AB47" s="25" t="e">
        <f t="shared" si="7"/>
        <v>#DIV/0!</v>
      </c>
      <c r="AC47" s="25" t="e">
        <f t="shared" si="8"/>
        <v>#DIV/0!</v>
      </c>
      <c r="AD47" s="25" t="e">
        <f t="shared" si="9"/>
        <v>#DIV/0!</v>
      </c>
      <c r="AE47" s="25" t="e">
        <f t="shared" si="10"/>
        <v>#DIV/0!</v>
      </c>
      <c r="AF47" s="39"/>
      <c r="AG47" s="25">
        <f t="shared" si="11"/>
        <v>0</v>
      </c>
      <c r="AH47" s="25">
        <f t="shared" si="12"/>
        <v>0</v>
      </c>
      <c r="AI47" s="25" t="str">
        <f t="shared" si="42"/>
        <v>N/A</v>
      </c>
      <c r="AJ47" s="25" t="e">
        <f t="shared" si="13"/>
        <v>#DIV/0!</v>
      </c>
      <c r="AK47" s="25" t="e">
        <f t="shared" si="14"/>
        <v>#DIV/0!</v>
      </c>
      <c r="AL47" s="39"/>
      <c r="AM47" s="25" t="str">
        <f t="shared" si="15"/>
        <v>N/A</v>
      </c>
      <c r="AN47" s="38"/>
      <c r="AO47" s="25" t="str">
        <f t="shared" si="16"/>
        <v>N/A</v>
      </c>
      <c r="AP47" s="25" t="e">
        <f t="shared" si="17"/>
        <v>#DIV/0!</v>
      </c>
      <c r="AQ47" s="25" t="e">
        <f t="shared" si="18"/>
        <v>#DIV/0!</v>
      </c>
      <c r="AR47" s="25" t="e">
        <f t="shared" si="19"/>
        <v>#DIV/0!</v>
      </c>
      <c r="AS47" s="38"/>
      <c r="AT47" s="25" t="e">
        <f t="shared" si="20"/>
        <v>#DIV/0!</v>
      </c>
      <c r="AU47" s="25" t="e">
        <f t="shared" si="21"/>
        <v>#DIV/0!</v>
      </c>
      <c r="AV47" s="25" t="e">
        <f t="shared" si="22"/>
        <v>#DIV/0!</v>
      </c>
      <c r="AW47" s="25" t="e">
        <f t="shared" si="23"/>
        <v>#DIV/0!</v>
      </c>
      <c r="AX47" s="39"/>
      <c r="AY47" s="25" t="e">
        <f t="shared" si="24"/>
        <v>#DIV/0!</v>
      </c>
      <c r="AZ47" s="25" t="e">
        <f t="shared" si="25"/>
        <v>#DIV/0!</v>
      </c>
      <c r="BA47" s="25" t="e">
        <f t="shared" si="26"/>
        <v>#DIV/0!</v>
      </c>
      <c r="BB47" s="25" t="e">
        <f t="shared" si="27"/>
        <v>#DIV/0!</v>
      </c>
      <c r="BC47" s="36" t="e">
        <f t="shared" si="28"/>
        <v>#DIV/0!</v>
      </c>
      <c r="BD47" s="25" t="e">
        <f t="shared" si="29"/>
        <v>#DIV/0!</v>
      </c>
      <c r="BE47" s="25" t="e">
        <f t="shared" si="30"/>
        <v>#DIV/0!</v>
      </c>
      <c r="BF47" s="25" t="e">
        <f t="shared" si="31"/>
        <v>#DIV/0!</v>
      </c>
      <c r="BG47" s="25" t="e">
        <f t="shared" si="32"/>
        <v>#DIV/0!</v>
      </c>
      <c r="BH47" s="25" t="e">
        <f t="shared" si="33"/>
        <v>#DIV/0!</v>
      </c>
      <c r="BI47" s="25" t="e">
        <f t="shared" si="34"/>
        <v>#DIV/0!</v>
      </c>
      <c r="BJ47" s="33" t="e">
        <f t="shared" si="35"/>
        <v>#DIV/0!</v>
      </c>
      <c r="BK47" s="25" t="e">
        <f t="shared" si="36"/>
        <v>#VALUE!</v>
      </c>
      <c r="BL47" s="5"/>
      <c r="BM47" s="39"/>
      <c r="BN47" s="9" t="e">
        <f t="shared" si="37"/>
        <v>#DIV/0!</v>
      </c>
      <c r="BO47" s="33">
        <f t="shared" si="38"/>
        <v>0</v>
      </c>
    </row>
    <row r="48" spans="2:67" ht="15.75" customHeight="1" x14ac:dyDescent="0.2">
      <c r="B48" s="42" t="s">
        <v>494</v>
      </c>
      <c r="C48" s="28"/>
      <c r="D48" s="43">
        <f>D47*318</f>
        <v>0</v>
      </c>
      <c r="E48" s="42" t="s">
        <v>494</v>
      </c>
      <c r="F48" s="28"/>
      <c r="G48" s="44">
        <f>G47/81.345</f>
        <v>0</v>
      </c>
      <c r="H48" s="45" t="s">
        <v>495</v>
      </c>
      <c r="J48" s="26">
        <f>J47^(2/3)</f>
        <v>0</v>
      </c>
      <c r="K48" s="3" t="s">
        <v>687</v>
      </c>
      <c r="L48" s="40"/>
      <c r="M48" s="23">
        <f t="shared" si="0"/>
        <v>0</v>
      </c>
      <c r="N48" s="34"/>
      <c r="O48" s="34"/>
      <c r="P48" s="23">
        <f t="shared" si="1"/>
        <v>0</v>
      </c>
      <c r="Q48" s="34"/>
      <c r="R48" s="23">
        <f t="shared" si="2"/>
        <v>0</v>
      </c>
      <c r="S48" s="23">
        <f t="shared" si="3"/>
        <v>0</v>
      </c>
      <c r="T48" s="23" t="e">
        <f t="shared" si="39"/>
        <v>#DIV/0!</v>
      </c>
      <c r="U48" s="35"/>
      <c r="V48" s="23" t="e">
        <f t="shared" si="4"/>
        <v>#DIV/0!</v>
      </c>
      <c r="W48" s="23" t="e">
        <f t="shared" si="40"/>
        <v>#DIV/0!</v>
      </c>
      <c r="X48" s="23" t="e">
        <f t="shared" si="5"/>
        <v>#DIV/0!</v>
      </c>
      <c r="Y48" s="23" t="e">
        <f t="shared" si="41"/>
        <v>#DIV/0!</v>
      </c>
      <c r="Z48" s="35"/>
      <c r="AA48" s="23" t="e">
        <f t="shared" si="6"/>
        <v>#DIV/0!</v>
      </c>
      <c r="AB48" s="23" t="e">
        <f t="shared" si="7"/>
        <v>#DIV/0!</v>
      </c>
      <c r="AC48" s="23" t="e">
        <f t="shared" si="8"/>
        <v>#DIV/0!</v>
      </c>
      <c r="AD48" s="23" t="e">
        <f t="shared" si="9"/>
        <v>#DIV/0!</v>
      </c>
      <c r="AE48" s="23" t="e">
        <f t="shared" si="10"/>
        <v>#DIV/0!</v>
      </c>
      <c r="AF48" s="35"/>
      <c r="AG48" s="23">
        <f t="shared" si="11"/>
        <v>0</v>
      </c>
      <c r="AH48" s="23">
        <f t="shared" si="12"/>
        <v>0</v>
      </c>
      <c r="AI48" s="23" t="str">
        <f t="shared" si="42"/>
        <v>N/A</v>
      </c>
      <c r="AJ48" s="23" t="e">
        <f t="shared" si="13"/>
        <v>#DIV/0!</v>
      </c>
      <c r="AK48" s="23" t="e">
        <f t="shared" si="14"/>
        <v>#DIV/0!</v>
      </c>
      <c r="AL48" s="35"/>
      <c r="AM48" s="23" t="str">
        <f t="shared" si="15"/>
        <v>N/A</v>
      </c>
      <c r="AN48" s="34"/>
      <c r="AO48" s="23" t="str">
        <f t="shared" si="16"/>
        <v>N/A</v>
      </c>
      <c r="AP48" s="23" t="e">
        <f t="shared" si="17"/>
        <v>#DIV/0!</v>
      </c>
      <c r="AQ48" s="23" t="e">
        <f t="shared" si="18"/>
        <v>#DIV/0!</v>
      </c>
      <c r="AR48" s="23" t="e">
        <f t="shared" si="19"/>
        <v>#DIV/0!</v>
      </c>
      <c r="AS48" s="34"/>
      <c r="AT48" s="23" t="e">
        <f t="shared" si="20"/>
        <v>#DIV/0!</v>
      </c>
      <c r="AU48" s="23" t="e">
        <f t="shared" si="21"/>
        <v>#DIV/0!</v>
      </c>
      <c r="AV48" s="23" t="e">
        <f t="shared" si="22"/>
        <v>#DIV/0!</v>
      </c>
      <c r="AW48" s="23" t="e">
        <f t="shared" si="23"/>
        <v>#DIV/0!</v>
      </c>
      <c r="AX48" s="35"/>
      <c r="AY48" s="23" t="e">
        <f t="shared" si="24"/>
        <v>#DIV/0!</v>
      </c>
      <c r="AZ48" s="23" t="e">
        <f t="shared" si="25"/>
        <v>#DIV/0!</v>
      </c>
      <c r="BA48" s="23" t="e">
        <f t="shared" si="26"/>
        <v>#DIV/0!</v>
      </c>
      <c r="BB48" s="23" t="e">
        <f t="shared" si="27"/>
        <v>#DIV/0!</v>
      </c>
      <c r="BC48" s="36" t="e">
        <f t="shared" si="28"/>
        <v>#DIV/0!</v>
      </c>
      <c r="BD48" s="23" t="e">
        <f t="shared" si="29"/>
        <v>#DIV/0!</v>
      </c>
      <c r="BE48" s="23" t="e">
        <f t="shared" si="30"/>
        <v>#DIV/0!</v>
      </c>
      <c r="BF48" s="23" t="e">
        <f t="shared" si="31"/>
        <v>#DIV/0!</v>
      </c>
      <c r="BG48" s="23" t="e">
        <f t="shared" si="32"/>
        <v>#DIV/0!</v>
      </c>
      <c r="BH48" s="23" t="e">
        <f t="shared" si="33"/>
        <v>#DIV/0!</v>
      </c>
      <c r="BI48" s="23" t="e">
        <f t="shared" si="34"/>
        <v>#DIV/0!</v>
      </c>
      <c r="BJ48" s="32" t="e">
        <f t="shared" si="35"/>
        <v>#DIV/0!</v>
      </c>
      <c r="BK48" s="23" t="e">
        <f t="shared" si="36"/>
        <v>#VALUE!</v>
      </c>
      <c r="BL48" s="4"/>
      <c r="BM48" s="35"/>
      <c r="BN48" s="8" t="e">
        <f t="shared" si="37"/>
        <v>#DIV/0!</v>
      </c>
      <c r="BO48" s="32">
        <f t="shared" si="38"/>
        <v>0</v>
      </c>
    </row>
    <row r="49" spans="2:67" ht="15.75" customHeight="1" x14ac:dyDescent="0.2">
      <c r="B49" s="41" t="s">
        <v>496</v>
      </c>
      <c r="C49" s="17"/>
      <c r="D49" s="17"/>
      <c r="E49" s="17"/>
      <c r="F49" s="17"/>
      <c r="G49" s="46" t="s">
        <v>497</v>
      </c>
      <c r="H49" s="3" t="s">
        <v>498</v>
      </c>
      <c r="J49" s="47"/>
      <c r="K49" s="3" t="s">
        <v>688</v>
      </c>
      <c r="L49" s="37"/>
      <c r="M49" s="25">
        <f t="shared" si="0"/>
        <v>0</v>
      </c>
      <c r="N49" s="38"/>
      <c r="O49" s="38"/>
      <c r="P49" s="25">
        <f t="shared" si="1"/>
        <v>0</v>
      </c>
      <c r="Q49" s="38"/>
      <c r="R49" s="25">
        <f t="shared" si="2"/>
        <v>0</v>
      </c>
      <c r="S49" s="25">
        <f t="shared" si="3"/>
        <v>0</v>
      </c>
      <c r="T49" s="25" t="e">
        <f t="shared" si="39"/>
        <v>#DIV/0!</v>
      </c>
      <c r="U49" s="39"/>
      <c r="V49" s="25" t="e">
        <f t="shared" si="4"/>
        <v>#DIV/0!</v>
      </c>
      <c r="W49" s="25" t="e">
        <f t="shared" si="40"/>
        <v>#DIV/0!</v>
      </c>
      <c r="X49" s="25" t="e">
        <f t="shared" si="5"/>
        <v>#DIV/0!</v>
      </c>
      <c r="Y49" s="25" t="e">
        <f t="shared" si="41"/>
        <v>#DIV/0!</v>
      </c>
      <c r="Z49" s="39"/>
      <c r="AA49" s="25" t="e">
        <f t="shared" si="6"/>
        <v>#DIV/0!</v>
      </c>
      <c r="AB49" s="25" t="e">
        <f t="shared" si="7"/>
        <v>#DIV/0!</v>
      </c>
      <c r="AC49" s="25" t="e">
        <f t="shared" si="8"/>
        <v>#DIV/0!</v>
      </c>
      <c r="AD49" s="25" t="e">
        <f t="shared" si="9"/>
        <v>#DIV/0!</v>
      </c>
      <c r="AE49" s="25" t="e">
        <f t="shared" si="10"/>
        <v>#DIV/0!</v>
      </c>
      <c r="AF49" s="39"/>
      <c r="AG49" s="25">
        <f t="shared" si="11"/>
        <v>0</v>
      </c>
      <c r="AH49" s="25">
        <f t="shared" si="12"/>
        <v>0</v>
      </c>
      <c r="AI49" s="25" t="str">
        <f t="shared" si="42"/>
        <v>N/A</v>
      </c>
      <c r="AJ49" s="25" t="e">
        <f t="shared" si="13"/>
        <v>#DIV/0!</v>
      </c>
      <c r="AK49" s="25" t="e">
        <f t="shared" si="14"/>
        <v>#DIV/0!</v>
      </c>
      <c r="AL49" s="39"/>
      <c r="AM49" s="25" t="str">
        <f t="shared" si="15"/>
        <v>N/A</v>
      </c>
      <c r="AN49" s="38"/>
      <c r="AO49" s="25" t="str">
        <f t="shared" si="16"/>
        <v>N/A</v>
      </c>
      <c r="AP49" s="25" t="e">
        <f t="shared" si="17"/>
        <v>#DIV/0!</v>
      </c>
      <c r="AQ49" s="25" t="e">
        <f t="shared" si="18"/>
        <v>#DIV/0!</v>
      </c>
      <c r="AR49" s="25" t="e">
        <f t="shared" si="19"/>
        <v>#DIV/0!</v>
      </c>
      <c r="AS49" s="38"/>
      <c r="AT49" s="25" t="e">
        <f t="shared" si="20"/>
        <v>#DIV/0!</v>
      </c>
      <c r="AU49" s="25" t="e">
        <f t="shared" si="21"/>
        <v>#DIV/0!</v>
      </c>
      <c r="AV49" s="25" t="e">
        <f t="shared" si="22"/>
        <v>#DIV/0!</v>
      </c>
      <c r="AW49" s="25" t="e">
        <f t="shared" si="23"/>
        <v>#DIV/0!</v>
      </c>
      <c r="AX49" s="39"/>
      <c r="AY49" s="25" t="e">
        <f t="shared" si="24"/>
        <v>#DIV/0!</v>
      </c>
      <c r="AZ49" s="25" t="e">
        <f t="shared" si="25"/>
        <v>#DIV/0!</v>
      </c>
      <c r="BA49" s="25" t="e">
        <f t="shared" si="26"/>
        <v>#DIV/0!</v>
      </c>
      <c r="BB49" s="25" t="e">
        <f t="shared" si="27"/>
        <v>#DIV/0!</v>
      </c>
      <c r="BC49" s="36" t="e">
        <f t="shared" si="28"/>
        <v>#DIV/0!</v>
      </c>
      <c r="BD49" s="25" t="e">
        <f t="shared" si="29"/>
        <v>#DIV/0!</v>
      </c>
      <c r="BE49" s="25" t="e">
        <f t="shared" si="30"/>
        <v>#DIV/0!</v>
      </c>
      <c r="BF49" s="25" t="e">
        <f t="shared" si="31"/>
        <v>#DIV/0!</v>
      </c>
      <c r="BG49" s="25" t="e">
        <f t="shared" si="32"/>
        <v>#DIV/0!</v>
      </c>
      <c r="BH49" s="25" t="e">
        <f t="shared" si="33"/>
        <v>#DIV/0!</v>
      </c>
      <c r="BI49" s="25" t="e">
        <f t="shared" si="34"/>
        <v>#DIV/0!</v>
      </c>
      <c r="BJ49" s="33" t="e">
        <f t="shared" si="35"/>
        <v>#DIV/0!</v>
      </c>
      <c r="BK49" s="25" t="e">
        <f t="shared" si="36"/>
        <v>#VALUE!</v>
      </c>
      <c r="BL49" s="5"/>
      <c r="BM49" s="39"/>
      <c r="BN49" s="9" t="e">
        <f t="shared" si="37"/>
        <v>#DIV/0!</v>
      </c>
      <c r="BO49" s="33">
        <f t="shared" si="38"/>
        <v>0</v>
      </c>
    </row>
    <row r="50" spans="2:67" ht="15.75" customHeight="1" x14ac:dyDescent="0.2">
      <c r="B50" s="19"/>
      <c r="C50" s="3" t="s">
        <v>499</v>
      </c>
      <c r="D50" s="3" t="s">
        <v>500</v>
      </c>
      <c r="E50" s="3" t="s">
        <v>501</v>
      </c>
      <c r="F50" s="3" t="s">
        <v>502</v>
      </c>
      <c r="G50" s="21" t="s">
        <v>503</v>
      </c>
      <c r="H50" s="48" t="s">
        <v>504</v>
      </c>
      <c r="I50" s="28"/>
      <c r="J50" s="43">
        <f>J49*J48</f>
        <v>0</v>
      </c>
      <c r="K50" s="3" t="s">
        <v>689</v>
      </c>
      <c r="L50" s="40"/>
      <c r="M50" s="23">
        <f t="shared" si="0"/>
        <v>0</v>
      </c>
      <c r="N50" s="34"/>
      <c r="O50" s="34"/>
      <c r="P50" s="23">
        <f t="shared" si="1"/>
        <v>0</v>
      </c>
      <c r="Q50" s="34"/>
      <c r="R50" s="23">
        <f t="shared" si="2"/>
        <v>0</v>
      </c>
      <c r="S50" s="23">
        <f t="shared" si="3"/>
        <v>0</v>
      </c>
      <c r="T50" s="23" t="e">
        <f t="shared" si="39"/>
        <v>#DIV/0!</v>
      </c>
      <c r="U50" s="35"/>
      <c r="V50" s="23" t="e">
        <f t="shared" si="4"/>
        <v>#DIV/0!</v>
      </c>
      <c r="W50" s="23" t="e">
        <f t="shared" si="40"/>
        <v>#DIV/0!</v>
      </c>
      <c r="X50" s="23" t="e">
        <f t="shared" si="5"/>
        <v>#DIV/0!</v>
      </c>
      <c r="Y50" s="23" t="e">
        <f t="shared" si="41"/>
        <v>#DIV/0!</v>
      </c>
      <c r="Z50" s="35"/>
      <c r="AA50" s="23" t="e">
        <f t="shared" si="6"/>
        <v>#DIV/0!</v>
      </c>
      <c r="AB50" s="23" t="e">
        <f t="shared" si="7"/>
        <v>#DIV/0!</v>
      </c>
      <c r="AC50" s="23" t="e">
        <f t="shared" si="8"/>
        <v>#DIV/0!</v>
      </c>
      <c r="AD50" s="23" t="e">
        <f t="shared" si="9"/>
        <v>#DIV/0!</v>
      </c>
      <c r="AE50" s="23" t="e">
        <f t="shared" si="10"/>
        <v>#DIV/0!</v>
      </c>
      <c r="AF50" s="35"/>
      <c r="AG50" s="23">
        <f t="shared" si="11"/>
        <v>0</v>
      </c>
      <c r="AH50" s="23">
        <f t="shared" si="12"/>
        <v>0</v>
      </c>
      <c r="AI50" s="23" t="str">
        <f t="shared" si="42"/>
        <v>N/A</v>
      </c>
      <c r="AJ50" s="23" t="e">
        <f t="shared" si="13"/>
        <v>#DIV/0!</v>
      </c>
      <c r="AK50" s="23" t="e">
        <f t="shared" si="14"/>
        <v>#DIV/0!</v>
      </c>
      <c r="AL50" s="35"/>
      <c r="AM50" s="23" t="str">
        <f t="shared" si="15"/>
        <v>N/A</v>
      </c>
      <c r="AN50" s="34"/>
      <c r="AO50" s="23" t="str">
        <f t="shared" si="16"/>
        <v>N/A</v>
      </c>
      <c r="AP50" s="23" t="e">
        <f t="shared" si="17"/>
        <v>#DIV/0!</v>
      </c>
      <c r="AQ50" s="23" t="e">
        <f t="shared" si="18"/>
        <v>#DIV/0!</v>
      </c>
      <c r="AR50" s="23" t="e">
        <f t="shared" si="19"/>
        <v>#DIV/0!</v>
      </c>
      <c r="AS50" s="34"/>
      <c r="AT50" s="23" t="e">
        <f t="shared" si="20"/>
        <v>#DIV/0!</v>
      </c>
      <c r="AU50" s="23" t="e">
        <f t="shared" si="21"/>
        <v>#DIV/0!</v>
      </c>
      <c r="AV50" s="23" t="e">
        <f t="shared" si="22"/>
        <v>#DIV/0!</v>
      </c>
      <c r="AW50" s="23" t="e">
        <f t="shared" si="23"/>
        <v>#DIV/0!</v>
      </c>
      <c r="AX50" s="35"/>
      <c r="AY50" s="23" t="e">
        <f t="shared" si="24"/>
        <v>#DIV/0!</v>
      </c>
      <c r="AZ50" s="23" t="e">
        <f t="shared" si="25"/>
        <v>#DIV/0!</v>
      </c>
      <c r="BA50" s="23" t="e">
        <f t="shared" si="26"/>
        <v>#DIV/0!</v>
      </c>
      <c r="BB50" s="23" t="e">
        <f t="shared" si="27"/>
        <v>#DIV/0!</v>
      </c>
      <c r="BC50" s="36" t="e">
        <f t="shared" si="28"/>
        <v>#DIV/0!</v>
      </c>
      <c r="BD50" s="23" t="e">
        <f t="shared" si="29"/>
        <v>#DIV/0!</v>
      </c>
      <c r="BE50" s="23" t="e">
        <f t="shared" si="30"/>
        <v>#DIV/0!</v>
      </c>
      <c r="BF50" s="23" t="e">
        <f t="shared" si="31"/>
        <v>#DIV/0!</v>
      </c>
      <c r="BG50" s="23" t="e">
        <f t="shared" si="32"/>
        <v>#DIV/0!</v>
      </c>
      <c r="BH50" s="23" t="e">
        <f t="shared" si="33"/>
        <v>#DIV/0!</v>
      </c>
      <c r="BI50" s="23" t="e">
        <f t="shared" si="34"/>
        <v>#DIV/0!</v>
      </c>
      <c r="BJ50" s="32" t="e">
        <f t="shared" si="35"/>
        <v>#DIV/0!</v>
      </c>
      <c r="BK50" s="23" t="e">
        <f t="shared" si="36"/>
        <v>#VALUE!</v>
      </c>
      <c r="BL50" s="4"/>
      <c r="BM50" s="35"/>
      <c r="BN50" s="8" t="e">
        <f t="shared" si="37"/>
        <v>#DIV/0!</v>
      </c>
      <c r="BO50" s="32">
        <f t="shared" si="38"/>
        <v>0</v>
      </c>
    </row>
    <row r="51" spans="2:67" ht="15.75" customHeight="1" x14ac:dyDescent="0.2">
      <c r="B51" s="19" t="s">
        <v>505</v>
      </c>
      <c r="C51" s="40"/>
      <c r="D51" s="34"/>
      <c r="E51" s="34"/>
      <c r="F51" s="34"/>
      <c r="G51" s="23">
        <f>C51+D51+E51+F51</f>
        <v>0</v>
      </c>
      <c r="H51" s="41" t="s">
        <v>690</v>
      </c>
      <c r="I51" s="17"/>
      <c r="J51" s="18"/>
      <c r="K51" s="3" t="s">
        <v>691</v>
      </c>
      <c r="L51" s="37"/>
      <c r="M51" s="25">
        <f t="shared" si="0"/>
        <v>0</v>
      </c>
      <c r="N51" s="38"/>
      <c r="O51" s="38"/>
      <c r="P51" s="25">
        <f t="shared" si="1"/>
        <v>0</v>
      </c>
      <c r="Q51" s="38"/>
      <c r="R51" s="25">
        <f t="shared" si="2"/>
        <v>0</v>
      </c>
      <c r="S51" s="25">
        <f t="shared" si="3"/>
        <v>0</v>
      </c>
      <c r="T51" s="25" t="e">
        <f t="shared" si="39"/>
        <v>#DIV/0!</v>
      </c>
      <c r="U51" s="39"/>
      <c r="V51" s="25" t="e">
        <f t="shared" si="4"/>
        <v>#DIV/0!</v>
      </c>
      <c r="W51" s="25" t="e">
        <f t="shared" si="40"/>
        <v>#DIV/0!</v>
      </c>
      <c r="X51" s="25" t="e">
        <f t="shared" si="5"/>
        <v>#DIV/0!</v>
      </c>
      <c r="Y51" s="25" t="e">
        <f t="shared" si="41"/>
        <v>#DIV/0!</v>
      </c>
      <c r="Z51" s="39"/>
      <c r="AA51" s="25" t="e">
        <f t="shared" si="6"/>
        <v>#DIV/0!</v>
      </c>
      <c r="AB51" s="25" t="e">
        <f t="shared" si="7"/>
        <v>#DIV/0!</v>
      </c>
      <c r="AC51" s="25" t="e">
        <f t="shared" si="8"/>
        <v>#DIV/0!</v>
      </c>
      <c r="AD51" s="25" t="e">
        <f t="shared" si="9"/>
        <v>#DIV/0!</v>
      </c>
      <c r="AE51" s="25" t="e">
        <f t="shared" si="10"/>
        <v>#DIV/0!</v>
      </c>
      <c r="AF51" s="39"/>
      <c r="AG51" s="25">
        <f t="shared" si="11"/>
        <v>0</v>
      </c>
      <c r="AH51" s="25">
        <f t="shared" si="12"/>
        <v>0</v>
      </c>
      <c r="AI51" s="25" t="str">
        <f t="shared" si="42"/>
        <v>N/A</v>
      </c>
      <c r="AJ51" s="25" t="e">
        <f t="shared" si="13"/>
        <v>#DIV/0!</v>
      </c>
      <c r="AK51" s="25" t="e">
        <f t="shared" si="14"/>
        <v>#DIV/0!</v>
      </c>
      <c r="AL51" s="39"/>
      <c r="AM51" s="25" t="str">
        <f t="shared" si="15"/>
        <v>N/A</v>
      </c>
      <c r="AN51" s="38"/>
      <c r="AO51" s="25" t="str">
        <f t="shared" si="16"/>
        <v>N/A</v>
      </c>
      <c r="AP51" s="25" t="e">
        <f t="shared" si="17"/>
        <v>#DIV/0!</v>
      </c>
      <c r="AQ51" s="25" t="e">
        <f t="shared" si="18"/>
        <v>#DIV/0!</v>
      </c>
      <c r="AR51" s="25" t="e">
        <f t="shared" si="19"/>
        <v>#DIV/0!</v>
      </c>
      <c r="AS51" s="38"/>
      <c r="AT51" s="25" t="e">
        <f t="shared" si="20"/>
        <v>#DIV/0!</v>
      </c>
      <c r="AU51" s="25" t="e">
        <f t="shared" si="21"/>
        <v>#DIV/0!</v>
      </c>
      <c r="AV51" s="25" t="e">
        <f t="shared" si="22"/>
        <v>#DIV/0!</v>
      </c>
      <c r="AW51" s="25" t="e">
        <f t="shared" si="23"/>
        <v>#DIV/0!</v>
      </c>
      <c r="AX51" s="39"/>
      <c r="AY51" s="25" t="e">
        <f t="shared" si="24"/>
        <v>#DIV/0!</v>
      </c>
      <c r="AZ51" s="25" t="e">
        <f t="shared" si="25"/>
        <v>#DIV/0!</v>
      </c>
      <c r="BA51" s="25" t="e">
        <f t="shared" si="26"/>
        <v>#DIV/0!</v>
      </c>
      <c r="BB51" s="25" t="e">
        <f t="shared" si="27"/>
        <v>#DIV/0!</v>
      </c>
      <c r="BC51" s="36" t="e">
        <f t="shared" si="28"/>
        <v>#DIV/0!</v>
      </c>
      <c r="BD51" s="25" t="e">
        <f t="shared" si="29"/>
        <v>#DIV/0!</v>
      </c>
      <c r="BE51" s="25" t="e">
        <f t="shared" si="30"/>
        <v>#DIV/0!</v>
      </c>
      <c r="BF51" s="25" t="e">
        <f t="shared" si="31"/>
        <v>#DIV/0!</v>
      </c>
      <c r="BG51" s="25" t="e">
        <f t="shared" si="32"/>
        <v>#DIV/0!</v>
      </c>
      <c r="BH51" s="25" t="e">
        <f t="shared" si="33"/>
        <v>#DIV/0!</v>
      </c>
      <c r="BI51" s="25" t="e">
        <f t="shared" si="34"/>
        <v>#DIV/0!</v>
      </c>
      <c r="BJ51" s="33" t="e">
        <f t="shared" si="35"/>
        <v>#DIV/0!</v>
      </c>
      <c r="BK51" s="25" t="e">
        <f t="shared" si="36"/>
        <v>#VALUE!</v>
      </c>
      <c r="BL51" s="5"/>
      <c r="BM51" s="39"/>
      <c r="BN51" s="9" t="e">
        <f t="shared" si="37"/>
        <v>#DIV/0!</v>
      </c>
      <c r="BO51" s="33">
        <f t="shared" si="38"/>
        <v>0</v>
      </c>
    </row>
    <row r="52" spans="2:67" ht="15.75" customHeight="1" x14ac:dyDescent="0.2">
      <c r="B52" s="27" t="s">
        <v>507</v>
      </c>
      <c r="C52" s="53"/>
      <c r="D52" s="49"/>
      <c r="E52" s="49"/>
      <c r="F52" s="49"/>
      <c r="G52" s="50">
        <f>C51*C52+D51*D52+E51*E52+F51*F52</f>
        <v>0</v>
      </c>
      <c r="H52" s="19" t="s">
        <v>508</v>
      </c>
      <c r="J52" s="40"/>
      <c r="K52" s="3" t="s">
        <v>692</v>
      </c>
      <c r="L52" s="40"/>
      <c r="M52" s="23">
        <f t="shared" si="0"/>
        <v>0</v>
      </c>
      <c r="N52" s="34"/>
      <c r="O52" s="34"/>
      <c r="P52" s="23">
        <f t="shared" si="1"/>
        <v>0</v>
      </c>
      <c r="Q52" s="34"/>
      <c r="R52" s="23">
        <f t="shared" si="2"/>
        <v>0</v>
      </c>
      <c r="S52" s="23">
        <f t="shared" si="3"/>
        <v>0</v>
      </c>
      <c r="T52" s="23" t="e">
        <f t="shared" si="39"/>
        <v>#DIV/0!</v>
      </c>
      <c r="U52" s="35"/>
      <c r="V52" s="23" t="e">
        <f t="shared" si="4"/>
        <v>#DIV/0!</v>
      </c>
      <c r="W52" s="23" t="e">
        <f t="shared" si="40"/>
        <v>#DIV/0!</v>
      </c>
      <c r="X52" s="23" t="e">
        <f t="shared" si="5"/>
        <v>#DIV/0!</v>
      </c>
      <c r="Y52" s="23" t="e">
        <f t="shared" si="41"/>
        <v>#DIV/0!</v>
      </c>
      <c r="Z52" s="35"/>
      <c r="AA52" s="23" t="e">
        <f t="shared" si="6"/>
        <v>#DIV/0!</v>
      </c>
      <c r="AB52" s="23" t="e">
        <f t="shared" si="7"/>
        <v>#DIV/0!</v>
      </c>
      <c r="AC52" s="23" t="e">
        <f t="shared" si="8"/>
        <v>#DIV/0!</v>
      </c>
      <c r="AD52" s="23" t="e">
        <f t="shared" si="9"/>
        <v>#DIV/0!</v>
      </c>
      <c r="AE52" s="23" t="e">
        <f t="shared" si="10"/>
        <v>#DIV/0!</v>
      </c>
      <c r="AF52" s="35"/>
      <c r="AG52" s="23">
        <f t="shared" si="11"/>
        <v>0</v>
      </c>
      <c r="AH52" s="23">
        <f t="shared" si="12"/>
        <v>0</v>
      </c>
      <c r="AI52" s="23" t="str">
        <f t="shared" si="42"/>
        <v>N/A</v>
      </c>
      <c r="AJ52" s="23" t="e">
        <f t="shared" si="13"/>
        <v>#DIV/0!</v>
      </c>
      <c r="AK52" s="23" t="e">
        <f t="shared" si="14"/>
        <v>#DIV/0!</v>
      </c>
      <c r="AL52" s="35"/>
      <c r="AM52" s="23" t="str">
        <f t="shared" si="15"/>
        <v>N/A</v>
      </c>
      <c r="AN52" s="34"/>
      <c r="AO52" s="23" t="str">
        <f t="shared" si="16"/>
        <v>N/A</v>
      </c>
      <c r="AP52" s="23" t="e">
        <f t="shared" si="17"/>
        <v>#DIV/0!</v>
      </c>
      <c r="AQ52" s="23" t="e">
        <f t="shared" si="18"/>
        <v>#DIV/0!</v>
      </c>
      <c r="AR52" s="23" t="e">
        <f t="shared" si="19"/>
        <v>#DIV/0!</v>
      </c>
      <c r="AS52" s="34"/>
      <c r="AT52" s="23" t="e">
        <f t="shared" si="20"/>
        <v>#DIV/0!</v>
      </c>
      <c r="AU52" s="23" t="e">
        <f t="shared" si="21"/>
        <v>#DIV/0!</v>
      </c>
      <c r="AV52" s="23" t="e">
        <f t="shared" si="22"/>
        <v>#DIV/0!</v>
      </c>
      <c r="AW52" s="23" t="e">
        <f t="shared" si="23"/>
        <v>#DIV/0!</v>
      </c>
      <c r="AX52" s="35"/>
      <c r="AY52" s="23" t="e">
        <f t="shared" si="24"/>
        <v>#DIV/0!</v>
      </c>
      <c r="AZ52" s="23" t="e">
        <f t="shared" si="25"/>
        <v>#DIV/0!</v>
      </c>
      <c r="BA52" s="23" t="e">
        <f t="shared" si="26"/>
        <v>#DIV/0!</v>
      </c>
      <c r="BB52" s="23" t="e">
        <f t="shared" si="27"/>
        <v>#DIV/0!</v>
      </c>
      <c r="BC52" s="36" t="e">
        <f t="shared" si="28"/>
        <v>#DIV/0!</v>
      </c>
      <c r="BD52" s="23" t="e">
        <f t="shared" si="29"/>
        <v>#DIV/0!</v>
      </c>
      <c r="BE52" s="23" t="e">
        <f t="shared" si="30"/>
        <v>#DIV/0!</v>
      </c>
      <c r="BF52" s="23" t="e">
        <f t="shared" si="31"/>
        <v>#DIV/0!</v>
      </c>
      <c r="BG52" s="23" t="e">
        <f t="shared" si="32"/>
        <v>#DIV/0!</v>
      </c>
      <c r="BH52" s="23" t="e">
        <f t="shared" si="33"/>
        <v>#DIV/0!</v>
      </c>
      <c r="BI52" s="23" t="e">
        <f t="shared" si="34"/>
        <v>#DIV/0!</v>
      </c>
      <c r="BJ52" s="32" t="e">
        <f t="shared" si="35"/>
        <v>#DIV/0!</v>
      </c>
      <c r="BK52" s="23" t="e">
        <f t="shared" si="36"/>
        <v>#VALUE!</v>
      </c>
      <c r="BL52" s="4"/>
      <c r="BM52" s="35"/>
      <c r="BN52" s="8" t="e">
        <f t="shared" si="37"/>
        <v>#DIV/0!</v>
      </c>
      <c r="BO52" s="32">
        <f t="shared" si="38"/>
        <v>0</v>
      </c>
    </row>
    <row r="53" spans="2:67" ht="15.75" customHeight="1" x14ac:dyDescent="0.2">
      <c r="B53" s="41" t="s">
        <v>509</v>
      </c>
      <c r="C53" s="18"/>
      <c r="D53" s="41" t="s">
        <v>693</v>
      </c>
      <c r="E53" s="17"/>
      <c r="F53" s="17"/>
      <c r="G53" s="18"/>
      <c r="H53" s="19" t="s">
        <v>694</v>
      </c>
      <c r="J53" s="22">
        <f>F26*149597870.7</f>
        <v>0</v>
      </c>
      <c r="K53" s="3" t="s">
        <v>695</v>
      </c>
      <c r="L53" s="37"/>
      <c r="M53" s="25">
        <f t="shared" si="0"/>
        <v>0</v>
      </c>
      <c r="N53" s="38"/>
      <c r="O53" s="38"/>
      <c r="P53" s="25">
        <f t="shared" si="1"/>
        <v>0</v>
      </c>
      <c r="Q53" s="38"/>
      <c r="R53" s="25">
        <f t="shared" si="2"/>
        <v>0</v>
      </c>
      <c r="S53" s="25">
        <f t="shared" si="3"/>
        <v>0</v>
      </c>
      <c r="T53" s="25" t="e">
        <f t="shared" si="39"/>
        <v>#DIV/0!</v>
      </c>
      <c r="U53" s="39"/>
      <c r="V53" s="25" t="e">
        <f t="shared" si="4"/>
        <v>#DIV/0!</v>
      </c>
      <c r="W53" s="25" t="e">
        <f t="shared" si="40"/>
        <v>#DIV/0!</v>
      </c>
      <c r="X53" s="25" t="e">
        <f t="shared" si="5"/>
        <v>#DIV/0!</v>
      </c>
      <c r="Y53" s="25" t="e">
        <f t="shared" si="41"/>
        <v>#DIV/0!</v>
      </c>
      <c r="Z53" s="39"/>
      <c r="AA53" s="25" t="e">
        <f t="shared" si="6"/>
        <v>#DIV/0!</v>
      </c>
      <c r="AB53" s="25" t="e">
        <f t="shared" si="7"/>
        <v>#DIV/0!</v>
      </c>
      <c r="AC53" s="25" t="e">
        <f t="shared" si="8"/>
        <v>#DIV/0!</v>
      </c>
      <c r="AD53" s="25" t="e">
        <f t="shared" si="9"/>
        <v>#DIV/0!</v>
      </c>
      <c r="AE53" s="25" t="e">
        <f t="shared" si="10"/>
        <v>#DIV/0!</v>
      </c>
      <c r="AF53" s="39"/>
      <c r="AG53" s="25">
        <f t="shared" si="11"/>
        <v>0</v>
      </c>
      <c r="AH53" s="25">
        <f t="shared" si="12"/>
        <v>0</v>
      </c>
      <c r="AI53" s="25" t="str">
        <f t="shared" si="42"/>
        <v>N/A</v>
      </c>
      <c r="AJ53" s="25" t="e">
        <f t="shared" si="13"/>
        <v>#DIV/0!</v>
      </c>
      <c r="AK53" s="25" t="e">
        <f t="shared" si="14"/>
        <v>#DIV/0!</v>
      </c>
      <c r="AL53" s="39"/>
      <c r="AM53" s="25" t="str">
        <f t="shared" si="15"/>
        <v>N/A</v>
      </c>
      <c r="AN53" s="38"/>
      <c r="AO53" s="25" t="str">
        <f t="shared" si="16"/>
        <v>N/A</v>
      </c>
      <c r="AP53" s="25" t="e">
        <f t="shared" si="17"/>
        <v>#DIV/0!</v>
      </c>
      <c r="AQ53" s="25" t="e">
        <f t="shared" si="18"/>
        <v>#DIV/0!</v>
      </c>
      <c r="AR53" s="25" t="e">
        <f t="shared" si="19"/>
        <v>#DIV/0!</v>
      </c>
      <c r="AS53" s="38"/>
      <c r="AT53" s="25" t="e">
        <f t="shared" si="20"/>
        <v>#DIV/0!</v>
      </c>
      <c r="AU53" s="25" t="e">
        <f t="shared" si="21"/>
        <v>#DIV/0!</v>
      </c>
      <c r="AV53" s="25" t="e">
        <f t="shared" si="22"/>
        <v>#DIV/0!</v>
      </c>
      <c r="AW53" s="25" t="e">
        <f t="shared" si="23"/>
        <v>#DIV/0!</v>
      </c>
      <c r="AX53" s="39"/>
      <c r="AY53" s="25" t="e">
        <f t="shared" si="24"/>
        <v>#DIV/0!</v>
      </c>
      <c r="AZ53" s="25" t="e">
        <f t="shared" si="25"/>
        <v>#DIV/0!</v>
      </c>
      <c r="BA53" s="25" t="e">
        <f t="shared" si="26"/>
        <v>#DIV/0!</v>
      </c>
      <c r="BB53" s="25" t="e">
        <f t="shared" si="27"/>
        <v>#DIV/0!</v>
      </c>
      <c r="BC53" s="36" t="e">
        <f t="shared" si="28"/>
        <v>#DIV/0!</v>
      </c>
      <c r="BD53" s="25" t="e">
        <f t="shared" si="29"/>
        <v>#DIV/0!</v>
      </c>
      <c r="BE53" s="25" t="e">
        <f t="shared" si="30"/>
        <v>#DIV/0!</v>
      </c>
      <c r="BF53" s="25" t="e">
        <f t="shared" si="31"/>
        <v>#DIV/0!</v>
      </c>
      <c r="BG53" s="25" t="e">
        <f t="shared" si="32"/>
        <v>#DIV/0!</v>
      </c>
      <c r="BH53" s="25" t="e">
        <f t="shared" si="33"/>
        <v>#DIV/0!</v>
      </c>
      <c r="BI53" s="25" t="e">
        <f t="shared" si="34"/>
        <v>#DIV/0!</v>
      </c>
      <c r="BJ53" s="33" t="e">
        <f t="shared" si="35"/>
        <v>#DIV/0!</v>
      </c>
      <c r="BK53" s="25" t="e">
        <f t="shared" si="36"/>
        <v>#VALUE!</v>
      </c>
      <c r="BL53" s="5"/>
      <c r="BM53" s="39"/>
      <c r="BN53" s="9" t="e">
        <f t="shared" si="37"/>
        <v>#DIV/0!</v>
      </c>
      <c r="BO53" s="33">
        <f t="shared" si="38"/>
        <v>0</v>
      </c>
    </row>
    <row r="54" spans="2:67" ht="15.75" customHeight="1" x14ac:dyDescent="0.2">
      <c r="B54" s="19" t="s">
        <v>696</v>
      </c>
      <c r="C54" s="40"/>
      <c r="D54" s="19" t="s">
        <v>697</v>
      </c>
      <c r="G54" s="40"/>
      <c r="H54" s="19" t="s">
        <v>400</v>
      </c>
      <c r="J54" s="47"/>
      <c r="K54" s="3" t="s">
        <v>698</v>
      </c>
      <c r="L54" s="40"/>
      <c r="M54" s="23">
        <f t="shared" si="0"/>
        <v>0</v>
      </c>
      <c r="N54" s="34"/>
      <c r="O54" s="34"/>
      <c r="P54" s="23">
        <f t="shared" si="1"/>
        <v>0</v>
      </c>
      <c r="Q54" s="34"/>
      <c r="R54" s="23">
        <f t="shared" si="2"/>
        <v>0</v>
      </c>
      <c r="S54" s="23">
        <f t="shared" si="3"/>
        <v>0</v>
      </c>
      <c r="T54" s="23" t="e">
        <f t="shared" si="39"/>
        <v>#DIV/0!</v>
      </c>
      <c r="U54" s="35"/>
      <c r="V54" s="23" t="e">
        <f t="shared" si="4"/>
        <v>#DIV/0!</v>
      </c>
      <c r="W54" s="23" t="e">
        <f t="shared" si="40"/>
        <v>#DIV/0!</v>
      </c>
      <c r="X54" s="23" t="e">
        <f t="shared" si="5"/>
        <v>#DIV/0!</v>
      </c>
      <c r="Y54" s="23" t="e">
        <f t="shared" si="41"/>
        <v>#DIV/0!</v>
      </c>
      <c r="Z54" s="35"/>
      <c r="AA54" s="23" t="e">
        <f t="shared" si="6"/>
        <v>#DIV/0!</v>
      </c>
      <c r="AB54" s="23" t="e">
        <f t="shared" si="7"/>
        <v>#DIV/0!</v>
      </c>
      <c r="AC54" s="23" t="e">
        <f t="shared" si="8"/>
        <v>#DIV/0!</v>
      </c>
      <c r="AD54" s="23" t="e">
        <f t="shared" si="9"/>
        <v>#DIV/0!</v>
      </c>
      <c r="AE54" s="23" t="e">
        <f t="shared" si="10"/>
        <v>#DIV/0!</v>
      </c>
      <c r="AF54" s="35"/>
      <c r="AG54" s="23">
        <f t="shared" si="11"/>
        <v>0</v>
      </c>
      <c r="AH54" s="23">
        <f t="shared" si="12"/>
        <v>0</v>
      </c>
      <c r="AI54" s="23" t="str">
        <f t="shared" si="42"/>
        <v>N/A</v>
      </c>
      <c r="AJ54" s="23" t="e">
        <f t="shared" si="13"/>
        <v>#DIV/0!</v>
      </c>
      <c r="AK54" s="23" t="e">
        <f t="shared" si="14"/>
        <v>#DIV/0!</v>
      </c>
      <c r="AL54" s="35"/>
      <c r="AM54" s="23" t="str">
        <f t="shared" si="15"/>
        <v>N/A</v>
      </c>
      <c r="AN54" s="34"/>
      <c r="AO54" s="23" t="str">
        <f t="shared" si="16"/>
        <v>N/A</v>
      </c>
      <c r="AP54" s="23" t="e">
        <f t="shared" si="17"/>
        <v>#DIV/0!</v>
      </c>
      <c r="AQ54" s="23" t="e">
        <f t="shared" si="18"/>
        <v>#DIV/0!</v>
      </c>
      <c r="AR54" s="23" t="e">
        <f t="shared" si="19"/>
        <v>#DIV/0!</v>
      </c>
      <c r="AS54" s="34"/>
      <c r="AT54" s="23" t="e">
        <f t="shared" si="20"/>
        <v>#DIV/0!</v>
      </c>
      <c r="AU54" s="23" t="e">
        <f t="shared" si="21"/>
        <v>#DIV/0!</v>
      </c>
      <c r="AV54" s="23" t="e">
        <f t="shared" si="22"/>
        <v>#DIV/0!</v>
      </c>
      <c r="AW54" s="23" t="e">
        <f t="shared" si="23"/>
        <v>#DIV/0!</v>
      </c>
      <c r="AX54" s="35"/>
      <c r="AY54" s="23" t="e">
        <f t="shared" si="24"/>
        <v>#DIV/0!</v>
      </c>
      <c r="AZ54" s="23" t="e">
        <f t="shared" si="25"/>
        <v>#DIV/0!</v>
      </c>
      <c r="BA54" s="23" t="e">
        <f t="shared" si="26"/>
        <v>#DIV/0!</v>
      </c>
      <c r="BB54" s="23" t="e">
        <f t="shared" si="27"/>
        <v>#DIV/0!</v>
      </c>
      <c r="BC54" s="36" t="e">
        <f t="shared" si="28"/>
        <v>#DIV/0!</v>
      </c>
      <c r="BD54" s="23" t="e">
        <f t="shared" si="29"/>
        <v>#DIV/0!</v>
      </c>
      <c r="BE54" s="23" t="e">
        <f t="shared" si="30"/>
        <v>#DIV/0!</v>
      </c>
      <c r="BF54" s="23" t="e">
        <f t="shared" si="31"/>
        <v>#DIV/0!</v>
      </c>
      <c r="BG54" s="23" t="e">
        <f t="shared" si="32"/>
        <v>#DIV/0!</v>
      </c>
      <c r="BH54" s="23" t="e">
        <f t="shared" si="33"/>
        <v>#DIV/0!</v>
      </c>
      <c r="BI54" s="23" t="e">
        <f t="shared" si="34"/>
        <v>#DIV/0!</v>
      </c>
      <c r="BJ54" s="32" t="e">
        <f t="shared" si="35"/>
        <v>#DIV/0!</v>
      </c>
      <c r="BK54" s="23" t="e">
        <f t="shared" si="36"/>
        <v>#VALUE!</v>
      </c>
      <c r="BL54" s="4"/>
      <c r="BM54" s="35"/>
      <c r="BN54" s="8" t="e">
        <f t="shared" si="37"/>
        <v>#DIV/0!</v>
      </c>
      <c r="BO54" s="32">
        <f t="shared" si="38"/>
        <v>0</v>
      </c>
    </row>
    <row r="55" spans="2:67" ht="15.75" customHeight="1" x14ac:dyDescent="0.2">
      <c r="B55" s="19" t="s">
        <v>515</v>
      </c>
      <c r="C55" s="37"/>
      <c r="D55" s="19" t="s">
        <v>699</v>
      </c>
      <c r="G55" s="37"/>
      <c r="H55" s="19" t="s">
        <v>700</v>
      </c>
      <c r="J55" s="37"/>
      <c r="K55" s="3" t="s">
        <v>701</v>
      </c>
      <c r="L55" s="37"/>
      <c r="M55" s="25">
        <f t="shared" si="0"/>
        <v>0</v>
      </c>
      <c r="N55" s="38"/>
      <c r="O55" s="38"/>
      <c r="P55" s="25">
        <f t="shared" si="1"/>
        <v>0</v>
      </c>
      <c r="Q55" s="38"/>
      <c r="R55" s="25">
        <f t="shared" si="2"/>
        <v>0</v>
      </c>
      <c r="S55" s="25">
        <f t="shared" si="3"/>
        <v>0</v>
      </c>
      <c r="T55" s="25" t="e">
        <f t="shared" si="39"/>
        <v>#DIV/0!</v>
      </c>
      <c r="U55" s="39"/>
      <c r="V55" s="25" t="e">
        <f t="shared" si="4"/>
        <v>#DIV/0!</v>
      </c>
      <c r="W55" s="25" t="e">
        <f t="shared" si="40"/>
        <v>#DIV/0!</v>
      </c>
      <c r="X55" s="25" t="e">
        <f t="shared" si="5"/>
        <v>#DIV/0!</v>
      </c>
      <c r="Y55" s="25" t="e">
        <f t="shared" si="41"/>
        <v>#DIV/0!</v>
      </c>
      <c r="Z55" s="39"/>
      <c r="AA55" s="25" t="e">
        <f t="shared" si="6"/>
        <v>#DIV/0!</v>
      </c>
      <c r="AB55" s="25" t="e">
        <f t="shared" si="7"/>
        <v>#DIV/0!</v>
      </c>
      <c r="AC55" s="25" t="e">
        <f t="shared" si="8"/>
        <v>#DIV/0!</v>
      </c>
      <c r="AD55" s="25" t="e">
        <f t="shared" si="9"/>
        <v>#DIV/0!</v>
      </c>
      <c r="AE55" s="25" t="e">
        <f t="shared" si="10"/>
        <v>#DIV/0!</v>
      </c>
      <c r="AF55" s="39"/>
      <c r="AG55" s="25">
        <f t="shared" si="11"/>
        <v>0</v>
      </c>
      <c r="AH55" s="25">
        <f t="shared" si="12"/>
        <v>0</v>
      </c>
      <c r="AI55" s="25" t="str">
        <f t="shared" si="42"/>
        <v>N/A</v>
      </c>
      <c r="AJ55" s="25" t="e">
        <f t="shared" si="13"/>
        <v>#DIV/0!</v>
      </c>
      <c r="AK55" s="25" t="e">
        <f t="shared" si="14"/>
        <v>#DIV/0!</v>
      </c>
      <c r="AL55" s="39"/>
      <c r="AM55" s="25" t="str">
        <f t="shared" si="15"/>
        <v>N/A</v>
      </c>
      <c r="AN55" s="38"/>
      <c r="AO55" s="25" t="str">
        <f t="shared" si="16"/>
        <v>N/A</v>
      </c>
      <c r="AP55" s="25" t="e">
        <f t="shared" si="17"/>
        <v>#DIV/0!</v>
      </c>
      <c r="AQ55" s="25" t="e">
        <f t="shared" si="18"/>
        <v>#DIV/0!</v>
      </c>
      <c r="AR55" s="25" t="e">
        <f t="shared" si="19"/>
        <v>#DIV/0!</v>
      </c>
      <c r="AS55" s="38"/>
      <c r="AT55" s="25" t="e">
        <f t="shared" si="20"/>
        <v>#DIV/0!</v>
      </c>
      <c r="AU55" s="25" t="e">
        <f t="shared" si="21"/>
        <v>#DIV/0!</v>
      </c>
      <c r="AV55" s="25" t="e">
        <f t="shared" si="22"/>
        <v>#DIV/0!</v>
      </c>
      <c r="AW55" s="25" t="e">
        <f t="shared" si="23"/>
        <v>#DIV/0!</v>
      </c>
      <c r="AX55" s="39"/>
      <c r="AY55" s="25" t="e">
        <f t="shared" si="24"/>
        <v>#DIV/0!</v>
      </c>
      <c r="AZ55" s="25" t="e">
        <f t="shared" si="25"/>
        <v>#DIV/0!</v>
      </c>
      <c r="BA55" s="25" t="e">
        <f t="shared" si="26"/>
        <v>#DIV/0!</v>
      </c>
      <c r="BB55" s="25" t="e">
        <f t="shared" si="27"/>
        <v>#DIV/0!</v>
      </c>
      <c r="BC55" s="36" t="e">
        <f t="shared" si="28"/>
        <v>#DIV/0!</v>
      </c>
      <c r="BD55" s="25" t="e">
        <f t="shared" si="29"/>
        <v>#DIV/0!</v>
      </c>
      <c r="BE55" s="25" t="e">
        <f t="shared" si="30"/>
        <v>#DIV/0!</v>
      </c>
      <c r="BF55" s="25" t="e">
        <f t="shared" si="31"/>
        <v>#DIV/0!</v>
      </c>
      <c r="BG55" s="25" t="e">
        <f t="shared" si="32"/>
        <v>#DIV/0!</v>
      </c>
      <c r="BH55" s="25" t="e">
        <f t="shared" si="33"/>
        <v>#DIV/0!</v>
      </c>
      <c r="BI55" s="25" t="e">
        <f t="shared" si="34"/>
        <v>#DIV/0!</v>
      </c>
      <c r="BJ55" s="33" t="e">
        <f t="shared" si="35"/>
        <v>#DIV/0!</v>
      </c>
      <c r="BK55" s="25" t="e">
        <f t="shared" si="36"/>
        <v>#VALUE!</v>
      </c>
      <c r="BL55" s="5"/>
      <c r="BM55" s="39"/>
      <c r="BN55" s="9" t="e">
        <f t="shared" si="37"/>
        <v>#DIV/0!</v>
      </c>
      <c r="BO55" s="33">
        <f t="shared" si="38"/>
        <v>0</v>
      </c>
    </row>
    <row r="56" spans="2:67" ht="15.75" customHeight="1" x14ac:dyDescent="0.2">
      <c r="B56" s="19" t="s">
        <v>518</v>
      </c>
      <c r="C56" s="22"/>
      <c r="D56" s="42" t="s">
        <v>702</v>
      </c>
      <c r="E56" s="28"/>
      <c r="F56" s="28"/>
      <c r="G56" s="43" t="e">
        <f>360*ASIN(6371*G54/G55)/PI()</f>
        <v>#DIV/0!</v>
      </c>
      <c r="H56" s="19" t="s">
        <v>517</v>
      </c>
      <c r="J56" s="40"/>
      <c r="N56" s="3" t="s">
        <v>557</v>
      </c>
      <c r="U56" s="3" t="s">
        <v>703</v>
      </c>
      <c r="Z56" s="3" t="s">
        <v>558</v>
      </c>
      <c r="AI56" s="3" t="s">
        <v>559</v>
      </c>
      <c r="AM56" s="3" t="s">
        <v>704</v>
      </c>
      <c r="AN56" s="3" t="s">
        <v>705</v>
      </c>
      <c r="AP56" s="3" t="s">
        <v>706</v>
      </c>
      <c r="BB56" s="3" t="s">
        <v>566</v>
      </c>
      <c r="BI56" s="3" t="s">
        <v>567</v>
      </c>
      <c r="BN56" s="3" t="s">
        <v>568</v>
      </c>
      <c r="BO56" s="3" t="s">
        <v>569</v>
      </c>
    </row>
    <row r="57" spans="2:67" ht="15.75" customHeight="1" x14ac:dyDescent="0.2">
      <c r="B57" s="19" t="s">
        <v>521</v>
      </c>
      <c r="C57" s="54" t="e">
        <f>64.4*100*(C54/1.49598*10^8)^6/(C55*(F24/332949.9)^2)</f>
        <v>#DIV/0!</v>
      </c>
      <c r="D57" s="41" t="s">
        <v>522</v>
      </c>
      <c r="E57" s="17"/>
      <c r="F57" s="18"/>
      <c r="H57" s="27" t="s">
        <v>520</v>
      </c>
      <c r="I57" s="28"/>
      <c r="J57" s="43" t="e">
        <f>J52+5*LOG10(IF(J54&gt;0,J54,J53)*J55/(149597870.7^2))-2.5*LOG10((2/3)*((1-J56/180)*COS(RADIANS(J56))+SIN(RADIANS(J56))/PI()))</f>
        <v>#NUM!</v>
      </c>
      <c r="U57" s="3" t="s">
        <v>707</v>
      </c>
      <c r="Z57" s="3" t="s">
        <v>708</v>
      </c>
      <c r="AI57" s="3" t="s">
        <v>571</v>
      </c>
      <c r="AM57" s="3" t="s">
        <v>709</v>
      </c>
      <c r="AP57" s="3" t="s">
        <v>710</v>
      </c>
      <c r="BI57" s="3" t="s">
        <v>577</v>
      </c>
      <c r="BN57" s="3" t="s">
        <v>578</v>
      </c>
      <c r="BO57" s="3" t="s">
        <v>579</v>
      </c>
    </row>
    <row r="58" spans="2:67" ht="15.75" customHeight="1" x14ac:dyDescent="0.2">
      <c r="B58" s="27" t="s">
        <v>524</v>
      </c>
      <c r="C58" s="28"/>
      <c r="D58" s="19" t="s">
        <v>525</v>
      </c>
      <c r="F58" s="40"/>
      <c r="L58" s="31"/>
      <c r="Z58" s="3" t="s">
        <v>707</v>
      </c>
      <c r="AI58" s="3" t="s">
        <v>581</v>
      </c>
      <c r="AM58" s="3" t="s">
        <v>711</v>
      </c>
      <c r="BI58" s="3" t="s">
        <v>712</v>
      </c>
    </row>
    <row r="59" spans="2:67" ht="15.75" customHeight="1" x14ac:dyDescent="0.2">
      <c r="D59" s="27" t="s">
        <v>527</v>
      </c>
      <c r="E59" s="28"/>
      <c r="F59" s="43">
        <f>IF(ISBLANK(F58),0,10^((-14.18-F58)/2.5))</f>
        <v>0</v>
      </c>
    </row>
    <row r="60" spans="2:67" ht="15.75" customHeight="1" x14ac:dyDescent="0.2">
      <c r="M60" s="20"/>
      <c r="R60" s="20"/>
      <c r="S60" s="20"/>
      <c r="T60" s="20"/>
      <c r="W60" s="20"/>
      <c r="X60" s="20"/>
      <c r="Y60" s="20"/>
      <c r="AA60" s="20"/>
      <c r="AB60" s="20"/>
      <c r="AC60" s="20"/>
      <c r="AE60" s="20"/>
      <c r="AG60" s="20"/>
      <c r="AH60" s="20"/>
      <c r="AI60" s="20"/>
      <c r="AJ60" s="20"/>
      <c r="AP60" s="20"/>
      <c r="AU60" s="20"/>
      <c r="BD60" s="20"/>
      <c r="BE60" s="20"/>
      <c r="BF60" s="20"/>
      <c r="BG60" s="20"/>
      <c r="BH60" s="20"/>
      <c r="BI60" s="20"/>
      <c r="BJ60" s="20"/>
    </row>
    <row r="61" spans="2:67" ht="15.75" customHeight="1" x14ac:dyDescent="0.2">
      <c r="B61" s="20"/>
      <c r="M61" s="20"/>
      <c r="R61" s="20"/>
      <c r="S61" s="20"/>
      <c r="T61" s="20"/>
      <c r="W61" s="20"/>
      <c r="X61" s="20"/>
      <c r="Y61" s="20"/>
      <c r="AA61" s="20"/>
      <c r="AB61" s="20"/>
      <c r="AC61" s="20"/>
      <c r="AD61" s="20"/>
      <c r="AE61" s="20"/>
      <c r="AG61" s="20"/>
      <c r="AH61" s="20"/>
      <c r="AI61" s="20"/>
      <c r="AJ61" s="20"/>
      <c r="AP61" s="20"/>
      <c r="AU61" s="20"/>
      <c r="BD61" s="20"/>
      <c r="BE61" s="20"/>
      <c r="BF61" s="20"/>
      <c r="BG61" s="20"/>
      <c r="BH61" s="20"/>
      <c r="BI61" s="20"/>
      <c r="BJ61" s="20"/>
    </row>
    <row r="62" spans="2:67" ht="15.75" customHeight="1" x14ac:dyDescent="0.2">
      <c r="B62" s="20"/>
    </row>
    <row r="63" spans="2:67" ht="15.75" customHeight="1" x14ac:dyDescent="0.2"/>
    <row r="64" spans="2:67" ht="15.75" customHeight="1" x14ac:dyDescent="0.2">
      <c r="B64" s="31"/>
    </row>
    <row r="65" spans="2:7" ht="15.75" customHeight="1" x14ac:dyDescent="0.2"/>
    <row r="66" spans="2:7" ht="15.75" customHeight="1" x14ac:dyDescent="0.2"/>
    <row r="67" spans="2:7" ht="15.75" customHeight="1" x14ac:dyDescent="0.2"/>
    <row r="68" spans="2:7" ht="15.75" customHeight="1" x14ac:dyDescent="0.2"/>
    <row r="69" spans="2:7" ht="15.75" customHeight="1" x14ac:dyDescent="0.2">
      <c r="B69" s="20"/>
    </row>
    <row r="70" spans="2:7" ht="15.75" customHeight="1" x14ac:dyDescent="0.2"/>
    <row r="71" spans="2:7" ht="15.75" customHeight="1" x14ac:dyDescent="0.2"/>
    <row r="72" spans="2:7" ht="15.75" customHeight="1" x14ac:dyDescent="0.2"/>
    <row r="73" spans="2:7" ht="15.75" customHeight="1" x14ac:dyDescent="0.2"/>
    <row r="74" spans="2:7" ht="15.75" customHeight="1" x14ac:dyDescent="0.2">
      <c r="B74" s="31"/>
    </row>
    <row r="75" spans="2:7" ht="15.75" customHeight="1" x14ac:dyDescent="0.2">
      <c r="G75" s="20"/>
    </row>
    <row r="76" spans="2:7" ht="15.75" customHeight="1" x14ac:dyDescent="0.2">
      <c r="B76" s="20"/>
    </row>
    <row r="77" spans="2:7" ht="15.75" customHeight="1" x14ac:dyDescent="0.2"/>
    <row r="78" spans="2:7" ht="15.75" customHeight="1" x14ac:dyDescent="0.2"/>
    <row r="79" spans="2:7" ht="15.75" customHeight="1" x14ac:dyDescent="0.2"/>
    <row r="80" spans="2:7" ht="15.75" customHeight="1" x14ac:dyDescent="0.2"/>
    <row r="81" spans="2:8" ht="15.75" customHeight="1" x14ac:dyDescent="0.2"/>
    <row r="82" spans="2:8" ht="15.75" customHeight="1" x14ac:dyDescent="0.2">
      <c r="B82" s="20"/>
    </row>
    <row r="83" spans="2:8" ht="15.75" customHeight="1" x14ac:dyDescent="0.2"/>
    <row r="84" spans="2:8" ht="15.75" customHeight="1" x14ac:dyDescent="0.2">
      <c r="B84" s="20"/>
    </row>
    <row r="85" spans="2:8" ht="15.75" customHeight="1" x14ac:dyDescent="0.2"/>
    <row r="86" spans="2:8" ht="15.75" customHeight="1" x14ac:dyDescent="0.2">
      <c r="B86" s="31"/>
    </row>
    <row r="87" spans="2:8" ht="15.75" customHeight="1" x14ac:dyDescent="0.2">
      <c r="B87" s="13"/>
      <c r="E87" s="13"/>
      <c r="H87" s="13"/>
    </row>
    <row r="88" spans="2:8" ht="15.75" customHeight="1" x14ac:dyDescent="0.2"/>
    <row r="89" spans="2:8" ht="15.75" customHeight="1" x14ac:dyDescent="0.2">
      <c r="B89" s="20"/>
      <c r="E89" s="20"/>
      <c r="H89" s="20"/>
    </row>
    <row r="90" spans="2:8" ht="15.75" customHeight="1" x14ac:dyDescent="0.2">
      <c r="B90" s="13"/>
      <c r="G90" s="20"/>
    </row>
    <row r="91" spans="2:8" ht="15.75" customHeight="1" x14ac:dyDescent="0.2">
      <c r="G91" s="20"/>
      <c r="H91" s="20"/>
    </row>
    <row r="92" spans="2:8" ht="15.75" customHeight="1" x14ac:dyDescent="0.2">
      <c r="H92" s="13"/>
    </row>
    <row r="93" spans="2:8" ht="15.75" customHeight="1" x14ac:dyDescent="0.2"/>
    <row r="94" spans="2:8" ht="15.75" customHeight="1" x14ac:dyDescent="0.2">
      <c r="D94" s="13"/>
    </row>
    <row r="95" spans="2:8" ht="15.75" customHeight="1" x14ac:dyDescent="0.2"/>
    <row r="96" spans="2:8" ht="15.75" customHeight="1" x14ac:dyDescent="0.2"/>
    <row r="97" spans="4:8" ht="15.75" customHeight="1" x14ac:dyDescent="0.2">
      <c r="D97" s="20"/>
    </row>
    <row r="98" spans="4:8" ht="15.75" customHeight="1" x14ac:dyDescent="0.2">
      <c r="H98" s="13"/>
    </row>
    <row r="99" spans="4:8" ht="15.75" customHeight="1" x14ac:dyDescent="0.2"/>
    <row r="100" spans="4:8" ht="15.75" customHeight="1" x14ac:dyDescent="0.2"/>
    <row r="101" spans="4:8" ht="15.75" customHeight="1" x14ac:dyDescent="0.2"/>
    <row r="102" spans="4:8" ht="15.75" customHeight="1" x14ac:dyDescent="0.2"/>
    <row r="103" spans="4:8" ht="15.75" customHeight="1" x14ac:dyDescent="0.2"/>
    <row r="104" spans="4:8" ht="15.75" customHeight="1" x14ac:dyDescent="0.2"/>
    <row r="105" spans="4:8" ht="15.75" customHeight="1" x14ac:dyDescent="0.2"/>
    <row r="106" spans="4:8" ht="15.75" customHeight="1" x14ac:dyDescent="0.2"/>
    <row r="107" spans="4:8" ht="15.75" customHeight="1" x14ac:dyDescent="0.2"/>
    <row r="108" spans="4:8" ht="15.75" customHeight="1" x14ac:dyDescent="0.2"/>
    <row r="109" spans="4:8" ht="15.75" customHeight="1" x14ac:dyDescent="0.2"/>
    <row r="110" spans="4:8" ht="15.75" customHeight="1" x14ac:dyDescent="0.2"/>
    <row r="111" spans="4:8" ht="15.75" customHeight="1" x14ac:dyDescent="0.2"/>
    <row r="112" spans="4:8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G11 E11">
    <cfRule type="colorScale" priority="1">
      <colorScale>
        <cfvo type="formula" val="72"/>
        <cfvo type="formula" val="439"/>
        <cfvo type="formula" val="2898"/>
        <color rgb="FF9BBCFF"/>
        <color rgb="FFFEF9FF"/>
        <color rgb="FFFF3800"/>
      </colorScale>
    </cfRule>
  </conditionalFormatting>
  <conditionalFormatting sqref="H2">
    <cfRule type="expression" dxfId="86" priority="2">
      <formula>OR(H2&gt;10.9*(H5/IF(H5&lt;0.42,0.1155*H5^1.9513,IF(H5&lt;0.8,0.9455*H5^4.7772,H5^4))),H5&gt;10.9*(F5/IF(F5&lt;0.42,0.1155*F5^1.9513,IF(F5&lt;0.8,0.9455*F5^4.7772,F5^4))))</formula>
    </cfRule>
  </conditionalFormatting>
  <conditionalFormatting sqref="AI7:AI55">
    <cfRule type="cellIs" dxfId="85" priority="3" operator="lessThan">
      <formula>8.6</formula>
    </cfRule>
  </conditionalFormatting>
  <conditionalFormatting sqref="BC6:BC55">
    <cfRule type="containsText" dxfId="84" priority="4" operator="containsText" text="Stagnant">
      <formula>NOT(ISERROR(SEARCH(("Stagnant"),(BC6))))</formula>
    </cfRule>
    <cfRule type="containsText" dxfId="83" priority="5" operator="containsText" text="Opt low">
      <formula>NOT(ISERROR(SEARCH(("Opt low"),(BC6))))</formula>
    </cfRule>
    <cfRule type="containsText" dxfId="82" priority="6" operator="containsText" text="Opt high">
      <formula>NOT(ISERROR(SEARCH(("Opt high"),(BC6))))</formula>
    </cfRule>
    <cfRule type="containsText" dxfId="81" priority="7" operator="containsText" text="Io">
      <formula>NOT(ISERROR(SEARCH(("Io"),(BC6))))</formula>
    </cfRule>
    <cfRule type="containsText" dxfId="80" priority="8" operator="containsText" text="Ideal">
      <formula>NOT(ISERROR(SEARCH(("Ideal"),(BC6))))</formula>
    </cfRule>
  </conditionalFormatting>
  <conditionalFormatting sqref="BC62:BC1000">
    <cfRule type="containsText" dxfId="79" priority="9" operator="containsText" text="Stagnant">
      <formula>NOT(ISERROR(SEARCH(("Stagnant"),(BC62))))</formula>
    </cfRule>
    <cfRule type="containsText" dxfId="78" priority="10" operator="containsText" text="Opt low">
      <formula>NOT(ISERROR(SEARCH(("Opt low"),(BC62))))</formula>
    </cfRule>
    <cfRule type="containsText" dxfId="77" priority="11" operator="containsText" text="Opt high">
      <formula>NOT(ISERROR(SEARCH(("Opt high"),(BC62))))</formula>
    </cfRule>
    <cfRule type="containsText" dxfId="76" priority="12" operator="containsText" text="Io">
      <formula>NOT(ISERROR(SEARCH(("Io"),(BC62))))</formula>
    </cfRule>
    <cfRule type="containsText" dxfId="75" priority="13" operator="containsText" text="Ideal">
      <formula>NOT(ISERROR(SEARCH(("Ideal"),(BC62))))</formula>
    </cfRule>
  </conditionalFormatting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Z1000"/>
  <sheetViews>
    <sheetView workbookViewId="0"/>
  </sheetViews>
  <sheetFormatPr baseColWidth="10" defaultColWidth="14.5" defaultRowHeight="15" customHeight="1" x14ac:dyDescent="0.2"/>
  <cols>
    <col min="1" max="7" width="8.6640625" customWidth="1"/>
    <col min="8" max="8" width="8.83203125" customWidth="1"/>
    <col min="9" max="9" width="11.6640625" customWidth="1"/>
    <col min="10" max="10" width="8.83203125" customWidth="1"/>
    <col min="11" max="45" width="8.6640625" customWidth="1"/>
    <col min="46" max="46" width="12" customWidth="1"/>
    <col min="47" max="51" width="8.6640625" customWidth="1"/>
    <col min="52" max="52" width="12" customWidth="1"/>
  </cols>
  <sheetData>
    <row r="2" spans="2:52" x14ac:dyDescent="0.2">
      <c r="B2" s="31" t="s">
        <v>52</v>
      </c>
    </row>
    <row r="3" spans="2:52" x14ac:dyDescent="0.2">
      <c r="J3" s="3" t="s">
        <v>713</v>
      </c>
    </row>
    <row r="4" spans="2:52" x14ac:dyDescent="0.2">
      <c r="B4" s="3" t="s">
        <v>714</v>
      </c>
      <c r="F4" s="3">
        <v>1367</v>
      </c>
      <c r="J4" s="3" t="s">
        <v>715</v>
      </c>
    </row>
    <row r="5" spans="2:52" x14ac:dyDescent="0.2">
      <c r="B5" s="3" t="s">
        <v>716</v>
      </c>
      <c r="F5" s="4"/>
      <c r="J5" s="3" t="s">
        <v>717</v>
      </c>
    </row>
    <row r="6" spans="2:52" x14ac:dyDescent="0.2">
      <c r="B6" s="3" t="s">
        <v>226</v>
      </c>
      <c r="F6" s="5"/>
    </row>
    <row r="7" spans="2:52" x14ac:dyDescent="0.2">
      <c r="B7" s="3" t="s">
        <v>252</v>
      </c>
      <c r="F7" s="4"/>
      <c r="H7" s="1"/>
    </row>
    <row r="8" spans="2:52" x14ac:dyDescent="0.2">
      <c r="B8" s="3" t="s">
        <v>718</v>
      </c>
      <c r="F8" s="5"/>
    </row>
    <row r="9" spans="2:52" x14ac:dyDescent="0.2">
      <c r="B9" s="3" t="s">
        <v>719</v>
      </c>
      <c r="F9" s="4"/>
      <c r="H9" s="3" t="s">
        <v>720</v>
      </c>
      <c r="K9" s="3" t="s">
        <v>721</v>
      </c>
      <c r="N9" s="3" t="s">
        <v>722</v>
      </c>
      <c r="Q9" s="3" t="s">
        <v>723</v>
      </c>
    </row>
    <row r="10" spans="2:52" x14ac:dyDescent="0.2">
      <c r="B10" s="3" t="s">
        <v>724</v>
      </c>
      <c r="F10" s="6"/>
      <c r="H10" s="3" t="s">
        <v>725</v>
      </c>
    </row>
    <row r="12" spans="2:52" x14ac:dyDescent="0.2">
      <c r="B12" s="20" t="s">
        <v>726</v>
      </c>
      <c r="F12" s="3">
        <f>IF(F9+270&gt;360,F9-90,F9+270)</f>
        <v>270</v>
      </c>
      <c r="H12" s="3" t="s">
        <v>727</v>
      </c>
      <c r="J12" s="3">
        <v>0</v>
      </c>
      <c r="K12" s="3">
        <v>10</v>
      </c>
      <c r="L12" s="3">
        <v>20</v>
      </c>
      <c r="M12" s="3">
        <v>30</v>
      </c>
      <c r="N12" s="3">
        <v>40</v>
      </c>
      <c r="O12" s="3">
        <v>50</v>
      </c>
      <c r="P12" s="3">
        <v>60</v>
      </c>
      <c r="Q12" s="3">
        <v>70</v>
      </c>
      <c r="R12" s="3">
        <v>80</v>
      </c>
      <c r="S12" s="3">
        <v>90</v>
      </c>
      <c r="T12" s="3">
        <v>100</v>
      </c>
      <c r="U12" s="3">
        <v>110</v>
      </c>
      <c r="V12" s="3">
        <v>120</v>
      </c>
      <c r="W12" s="3">
        <v>130</v>
      </c>
      <c r="X12" s="3">
        <v>140</v>
      </c>
      <c r="Y12" s="3">
        <v>150</v>
      </c>
      <c r="Z12" s="3">
        <v>160</v>
      </c>
      <c r="AA12" s="3">
        <v>170</v>
      </c>
      <c r="AB12" s="3">
        <v>180</v>
      </c>
      <c r="AC12" s="3">
        <v>190</v>
      </c>
      <c r="AD12" s="3">
        <v>200</v>
      </c>
      <c r="AE12" s="3">
        <v>210</v>
      </c>
      <c r="AF12" s="3">
        <v>220</v>
      </c>
      <c r="AG12" s="3">
        <v>230</v>
      </c>
      <c r="AH12" s="3">
        <v>240</v>
      </c>
      <c r="AI12" s="3">
        <v>250</v>
      </c>
      <c r="AJ12" s="3">
        <v>260</v>
      </c>
      <c r="AK12" s="3">
        <v>270</v>
      </c>
      <c r="AL12" s="3">
        <v>280</v>
      </c>
      <c r="AM12" s="3">
        <v>290</v>
      </c>
      <c r="AN12" s="3">
        <v>300</v>
      </c>
      <c r="AO12" s="3">
        <v>310</v>
      </c>
      <c r="AP12" s="3">
        <v>320</v>
      </c>
      <c r="AQ12" s="3">
        <v>330</v>
      </c>
      <c r="AR12" s="3">
        <v>340</v>
      </c>
      <c r="AS12" s="3">
        <v>350</v>
      </c>
      <c r="AT12" s="3">
        <v>360</v>
      </c>
    </row>
    <row r="13" spans="2:52" x14ac:dyDescent="0.2">
      <c r="H13" s="20" t="s">
        <v>728</v>
      </c>
      <c r="J13" s="3">
        <f t="shared" ref="J13:AT13" si="0">IF($F$12+J12&lt;360,$F$12+J12,$F$12+J12-360)</f>
        <v>270</v>
      </c>
      <c r="K13" s="3">
        <f t="shared" si="0"/>
        <v>280</v>
      </c>
      <c r="L13" s="3">
        <f t="shared" si="0"/>
        <v>290</v>
      </c>
      <c r="M13" s="3">
        <f t="shared" si="0"/>
        <v>300</v>
      </c>
      <c r="N13" s="3">
        <f t="shared" si="0"/>
        <v>310</v>
      </c>
      <c r="O13" s="3">
        <f t="shared" si="0"/>
        <v>320</v>
      </c>
      <c r="P13" s="3">
        <f t="shared" si="0"/>
        <v>330</v>
      </c>
      <c r="Q13" s="3">
        <f t="shared" si="0"/>
        <v>340</v>
      </c>
      <c r="R13" s="3">
        <f t="shared" si="0"/>
        <v>350</v>
      </c>
      <c r="S13" s="3">
        <f t="shared" si="0"/>
        <v>0</v>
      </c>
      <c r="T13" s="3">
        <f t="shared" si="0"/>
        <v>10</v>
      </c>
      <c r="U13" s="3">
        <f t="shared" si="0"/>
        <v>20</v>
      </c>
      <c r="V13" s="3">
        <f t="shared" si="0"/>
        <v>30</v>
      </c>
      <c r="W13" s="3">
        <f t="shared" si="0"/>
        <v>40</v>
      </c>
      <c r="X13" s="3">
        <f t="shared" si="0"/>
        <v>50</v>
      </c>
      <c r="Y13" s="3">
        <f t="shared" si="0"/>
        <v>60</v>
      </c>
      <c r="Z13" s="3">
        <f t="shared" si="0"/>
        <v>70</v>
      </c>
      <c r="AA13" s="3">
        <f t="shared" si="0"/>
        <v>80</v>
      </c>
      <c r="AB13" s="3">
        <f t="shared" si="0"/>
        <v>90</v>
      </c>
      <c r="AC13" s="3">
        <f t="shared" si="0"/>
        <v>100</v>
      </c>
      <c r="AD13" s="3">
        <f t="shared" si="0"/>
        <v>110</v>
      </c>
      <c r="AE13" s="3">
        <f t="shared" si="0"/>
        <v>120</v>
      </c>
      <c r="AF13" s="3">
        <f t="shared" si="0"/>
        <v>130</v>
      </c>
      <c r="AG13" s="3">
        <f t="shared" si="0"/>
        <v>140</v>
      </c>
      <c r="AH13" s="3">
        <f t="shared" si="0"/>
        <v>150</v>
      </c>
      <c r="AI13" s="3">
        <f t="shared" si="0"/>
        <v>160</v>
      </c>
      <c r="AJ13" s="3">
        <f t="shared" si="0"/>
        <v>170</v>
      </c>
      <c r="AK13" s="3">
        <f t="shared" si="0"/>
        <v>180</v>
      </c>
      <c r="AL13" s="3">
        <f t="shared" si="0"/>
        <v>190</v>
      </c>
      <c r="AM13" s="3">
        <f t="shared" si="0"/>
        <v>200</v>
      </c>
      <c r="AN13" s="3">
        <f t="shared" si="0"/>
        <v>210</v>
      </c>
      <c r="AO13" s="3">
        <f t="shared" si="0"/>
        <v>220</v>
      </c>
      <c r="AP13" s="3">
        <f t="shared" si="0"/>
        <v>230</v>
      </c>
      <c r="AQ13" s="3">
        <f t="shared" si="0"/>
        <v>240</v>
      </c>
      <c r="AR13" s="3">
        <f t="shared" si="0"/>
        <v>250</v>
      </c>
      <c r="AS13" s="3">
        <f t="shared" si="0"/>
        <v>260</v>
      </c>
      <c r="AT13" s="3">
        <f t="shared" si="0"/>
        <v>270</v>
      </c>
    </row>
    <row r="14" spans="2:52" x14ac:dyDescent="0.2">
      <c r="H14" s="3" t="s">
        <v>729</v>
      </c>
      <c r="J14" s="3">
        <v>0</v>
      </c>
      <c r="K14" s="3">
        <f t="shared" ref="K14:AT14" si="1">(E360-$D$360+IF(E360&gt;$D$360,0,360))/360</f>
        <v>2.7777777777777776E-2</v>
      </c>
      <c r="L14" s="3">
        <f t="shared" si="1"/>
        <v>5.5555555555555552E-2</v>
      </c>
      <c r="M14" s="3">
        <f t="shared" si="1"/>
        <v>8.3333333333333329E-2</v>
      </c>
      <c r="N14" s="3">
        <f t="shared" si="1"/>
        <v>0.1111111111111111</v>
      </c>
      <c r="O14" s="3">
        <f t="shared" si="1"/>
        <v>0.1388888888888889</v>
      </c>
      <c r="P14" s="3">
        <f t="shared" si="1"/>
        <v>0.16666666666666666</v>
      </c>
      <c r="Q14" s="3">
        <f t="shared" si="1"/>
        <v>0.19444444444444445</v>
      </c>
      <c r="R14" s="3">
        <f t="shared" si="1"/>
        <v>0.22222222222222221</v>
      </c>
      <c r="S14" s="3">
        <f t="shared" si="1"/>
        <v>0.25</v>
      </c>
      <c r="T14" s="3">
        <f t="shared" si="1"/>
        <v>0.27777777777777779</v>
      </c>
      <c r="U14" s="3">
        <f t="shared" si="1"/>
        <v>0.30555555555555558</v>
      </c>
      <c r="V14" s="3">
        <f t="shared" si="1"/>
        <v>0.33333333333333331</v>
      </c>
      <c r="W14" s="3">
        <f t="shared" si="1"/>
        <v>0.3611111111111111</v>
      </c>
      <c r="X14" s="3">
        <f t="shared" si="1"/>
        <v>0.3888888888888889</v>
      </c>
      <c r="Y14" s="3">
        <f t="shared" si="1"/>
        <v>0.41666666666666669</v>
      </c>
      <c r="Z14" s="3">
        <f t="shared" si="1"/>
        <v>0.44444444444444442</v>
      </c>
      <c r="AA14" s="3">
        <f t="shared" si="1"/>
        <v>0.47222222222222221</v>
      </c>
      <c r="AB14" s="3">
        <f t="shared" si="1"/>
        <v>0.5</v>
      </c>
      <c r="AC14" s="3">
        <f t="shared" si="1"/>
        <v>0.52777777777777779</v>
      </c>
      <c r="AD14" s="3">
        <f t="shared" si="1"/>
        <v>0.55555555555555558</v>
      </c>
      <c r="AE14" s="3">
        <f t="shared" si="1"/>
        <v>0.58333333333333337</v>
      </c>
      <c r="AF14" s="3">
        <f t="shared" si="1"/>
        <v>0.61111111111111116</v>
      </c>
      <c r="AG14" s="3">
        <f t="shared" si="1"/>
        <v>0.63888888888888884</v>
      </c>
      <c r="AH14" s="3">
        <f t="shared" si="1"/>
        <v>0.66666666666666663</v>
      </c>
      <c r="AI14" s="3">
        <f t="shared" si="1"/>
        <v>0.69444444444444442</v>
      </c>
      <c r="AJ14" s="3">
        <f t="shared" si="1"/>
        <v>0.72222222222222221</v>
      </c>
      <c r="AK14" s="3">
        <f t="shared" si="1"/>
        <v>0.75</v>
      </c>
      <c r="AL14" s="3">
        <f t="shared" si="1"/>
        <v>0.77777777777777779</v>
      </c>
      <c r="AM14" s="3">
        <f t="shared" si="1"/>
        <v>0.80555555555555558</v>
      </c>
      <c r="AN14" s="3">
        <f t="shared" si="1"/>
        <v>0.83333333333333337</v>
      </c>
      <c r="AO14" s="3">
        <f t="shared" si="1"/>
        <v>0.86111111111111116</v>
      </c>
      <c r="AP14" s="3">
        <f t="shared" si="1"/>
        <v>0.88888888888888884</v>
      </c>
      <c r="AQ14" s="3">
        <f t="shared" si="1"/>
        <v>0.91666666666666663</v>
      </c>
      <c r="AR14" s="3">
        <f t="shared" si="1"/>
        <v>0.94444444444444442</v>
      </c>
      <c r="AS14" s="3">
        <f t="shared" si="1"/>
        <v>0.97222222222222221</v>
      </c>
      <c r="AT14" s="3">
        <f t="shared" si="1"/>
        <v>1</v>
      </c>
    </row>
    <row r="15" spans="2:52" x14ac:dyDescent="0.2">
      <c r="B15" s="41" t="s">
        <v>730</v>
      </c>
      <c r="C15" s="17"/>
      <c r="D15" s="18"/>
      <c r="H15" s="20" t="s">
        <v>731</v>
      </c>
      <c r="J15" s="3">
        <f t="shared" ref="J15:AT15" si="2">ROUND(J14*$F$10,0)</f>
        <v>0</v>
      </c>
      <c r="K15" s="3">
        <f t="shared" si="2"/>
        <v>0</v>
      </c>
      <c r="L15" s="3">
        <f t="shared" si="2"/>
        <v>0</v>
      </c>
      <c r="M15" s="3">
        <f t="shared" si="2"/>
        <v>0</v>
      </c>
      <c r="N15" s="3">
        <f t="shared" si="2"/>
        <v>0</v>
      </c>
      <c r="O15" s="3">
        <f t="shared" si="2"/>
        <v>0</v>
      </c>
      <c r="P15" s="3">
        <f t="shared" si="2"/>
        <v>0</v>
      </c>
      <c r="Q15" s="3">
        <f t="shared" si="2"/>
        <v>0</v>
      </c>
      <c r="R15" s="3">
        <f t="shared" si="2"/>
        <v>0</v>
      </c>
      <c r="S15" s="3">
        <f t="shared" si="2"/>
        <v>0</v>
      </c>
      <c r="T15" s="3">
        <f t="shared" si="2"/>
        <v>0</v>
      </c>
      <c r="U15" s="3">
        <f t="shared" si="2"/>
        <v>0</v>
      </c>
      <c r="V15" s="3">
        <f t="shared" si="2"/>
        <v>0</v>
      </c>
      <c r="W15" s="3">
        <f t="shared" si="2"/>
        <v>0</v>
      </c>
      <c r="X15" s="3">
        <f t="shared" si="2"/>
        <v>0</v>
      </c>
      <c r="Y15" s="3">
        <f t="shared" si="2"/>
        <v>0</v>
      </c>
      <c r="Z15" s="3">
        <f t="shared" si="2"/>
        <v>0</v>
      </c>
      <c r="AA15" s="3">
        <f t="shared" si="2"/>
        <v>0</v>
      </c>
      <c r="AB15" s="3">
        <f t="shared" si="2"/>
        <v>0</v>
      </c>
      <c r="AC15" s="3">
        <f t="shared" si="2"/>
        <v>0</v>
      </c>
      <c r="AD15" s="3">
        <f t="shared" si="2"/>
        <v>0</v>
      </c>
      <c r="AE15" s="3">
        <f t="shared" si="2"/>
        <v>0</v>
      </c>
      <c r="AF15" s="3">
        <f t="shared" si="2"/>
        <v>0</v>
      </c>
      <c r="AG15" s="3">
        <f t="shared" si="2"/>
        <v>0</v>
      </c>
      <c r="AH15" s="3">
        <f t="shared" si="2"/>
        <v>0</v>
      </c>
      <c r="AI15" s="3">
        <f t="shared" si="2"/>
        <v>0</v>
      </c>
      <c r="AJ15" s="3">
        <f t="shared" si="2"/>
        <v>0</v>
      </c>
      <c r="AK15" s="3">
        <f t="shared" si="2"/>
        <v>0</v>
      </c>
      <c r="AL15" s="3">
        <f t="shared" si="2"/>
        <v>0</v>
      </c>
      <c r="AM15" s="3">
        <f t="shared" si="2"/>
        <v>0</v>
      </c>
      <c r="AN15" s="3">
        <f t="shared" si="2"/>
        <v>0</v>
      </c>
      <c r="AO15" s="3">
        <f t="shared" si="2"/>
        <v>0</v>
      </c>
      <c r="AP15" s="3">
        <f t="shared" si="2"/>
        <v>0</v>
      </c>
      <c r="AQ15" s="3">
        <f t="shared" si="2"/>
        <v>0</v>
      </c>
      <c r="AR15" s="3">
        <f t="shared" si="2"/>
        <v>0</v>
      </c>
      <c r="AS15" s="3">
        <f t="shared" si="2"/>
        <v>0</v>
      </c>
      <c r="AT15" s="3">
        <f t="shared" si="2"/>
        <v>0</v>
      </c>
    </row>
    <row r="16" spans="2:52" x14ac:dyDescent="0.2">
      <c r="B16" s="19" t="s">
        <v>732</v>
      </c>
      <c r="D16" s="40"/>
      <c r="H16" s="20" t="s">
        <v>733</v>
      </c>
      <c r="J16" s="3">
        <f t="shared" ref="J16:AT16" si="3">$F$6*(1-$F$7^2)/(1+$F$7*COS(RADIANS(J13)))</f>
        <v>0</v>
      </c>
      <c r="K16" s="3">
        <f t="shared" si="3"/>
        <v>0</v>
      </c>
      <c r="L16" s="3">
        <f t="shared" si="3"/>
        <v>0</v>
      </c>
      <c r="M16" s="3">
        <f t="shared" si="3"/>
        <v>0</v>
      </c>
      <c r="N16" s="3">
        <f t="shared" si="3"/>
        <v>0</v>
      </c>
      <c r="O16" s="3">
        <f t="shared" si="3"/>
        <v>0</v>
      </c>
      <c r="P16" s="3">
        <f t="shared" si="3"/>
        <v>0</v>
      </c>
      <c r="Q16" s="3">
        <f t="shared" si="3"/>
        <v>0</v>
      </c>
      <c r="R16" s="3">
        <f t="shared" si="3"/>
        <v>0</v>
      </c>
      <c r="S16" s="3">
        <f t="shared" si="3"/>
        <v>0</v>
      </c>
      <c r="T16" s="3">
        <f t="shared" si="3"/>
        <v>0</v>
      </c>
      <c r="U16" s="3">
        <f t="shared" si="3"/>
        <v>0</v>
      </c>
      <c r="V16" s="3">
        <f t="shared" si="3"/>
        <v>0</v>
      </c>
      <c r="W16" s="3">
        <f t="shared" si="3"/>
        <v>0</v>
      </c>
      <c r="X16" s="3">
        <f t="shared" si="3"/>
        <v>0</v>
      </c>
      <c r="Y16" s="3">
        <f t="shared" si="3"/>
        <v>0</v>
      </c>
      <c r="Z16" s="3">
        <f t="shared" si="3"/>
        <v>0</v>
      </c>
      <c r="AA16" s="3">
        <f t="shared" si="3"/>
        <v>0</v>
      </c>
      <c r="AB16" s="3">
        <f t="shared" si="3"/>
        <v>0</v>
      </c>
      <c r="AC16" s="3">
        <f t="shared" si="3"/>
        <v>0</v>
      </c>
      <c r="AD16" s="3">
        <f t="shared" si="3"/>
        <v>0</v>
      </c>
      <c r="AE16" s="3">
        <f t="shared" si="3"/>
        <v>0</v>
      </c>
      <c r="AF16" s="3">
        <f t="shared" si="3"/>
        <v>0</v>
      </c>
      <c r="AG16" s="3">
        <f t="shared" si="3"/>
        <v>0</v>
      </c>
      <c r="AH16" s="3">
        <f t="shared" si="3"/>
        <v>0</v>
      </c>
      <c r="AI16" s="3">
        <f t="shared" si="3"/>
        <v>0</v>
      </c>
      <c r="AJ16" s="3">
        <f t="shared" si="3"/>
        <v>0</v>
      </c>
      <c r="AK16" s="3">
        <f t="shared" si="3"/>
        <v>0</v>
      </c>
      <c r="AL16" s="3">
        <f t="shared" si="3"/>
        <v>0</v>
      </c>
      <c r="AM16" s="3">
        <f t="shared" si="3"/>
        <v>0</v>
      </c>
      <c r="AN16" s="3">
        <f t="shared" si="3"/>
        <v>0</v>
      </c>
      <c r="AO16" s="3">
        <f t="shared" si="3"/>
        <v>0</v>
      </c>
      <c r="AP16" s="3">
        <f t="shared" si="3"/>
        <v>0</v>
      </c>
      <c r="AQ16" s="3">
        <f t="shared" si="3"/>
        <v>0</v>
      </c>
      <c r="AR16" s="3">
        <f t="shared" si="3"/>
        <v>0</v>
      </c>
      <c r="AS16" s="3">
        <f t="shared" si="3"/>
        <v>0</v>
      </c>
      <c r="AT16" s="3">
        <f t="shared" si="3"/>
        <v>0</v>
      </c>
      <c r="AZ16" s="3" t="s">
        <v>734</v>
      </c>
    </row>
    <row r="17" spans="2:52" x14ac:dyDescent="0.2">
      <c r="B17" s="19" t="s">
        <v>735</v>
      </c>
      <c r="D17" s="47"/>
      <c r="G17" s="3" t="s">
        <v>736</v>
      </c>
      <c r="H17" s="20" t="s">
        <v>737</v>
      </c>
      <c r="J17" s="3">
        <f t="shared" ref="J17:AT17" si="4">IF($F$8&gt;90,180-$F$8,$F$8)*SIN(RADIANS(J12))</f>
        <v>0</v>
      </c>
      <c r="K17" s="3">
        <f t="shared" si="4"/>
        <v>0</v>
      </c>
      <c r="L17" s="3">
        <f t="shared" si="4"/>
        <v>0</v>
      </c>
      <c r="M17" s="3">
        <f t="shared" si="4"/>
        <v>0</v>
      </c>
      <c r="N17" s="3">
        <f t="shared" si="4"/>
        <v>0</v>
      </c>
      <c r="O17" s="3">
        <f t="shared" si="4"/>
        <v>0</v>
      </c>
      <c r="P17" s="3">
        <f t="shared" si="4"/>
        <v>0</v>
      </c>
      <c r="Q17" s="3">
        <f t="shared" si="4"/>
        <v>0</v>
      </c>
      <c r="R17" s="3">
        <f t="shared" si="4"/>
        <v>0</v>
      </c>
      <c r="S17" s="3">
        <f t="shared" si="4"/>
        <v>0</v>
      </c>
      <c r="T17" s="3">
        <f t="shared" si="4"/>
        <v>0</v>
      </c>
      <c r="U17" s="3">
        <f t="shared" si="4"/>
        <v>0</v>
      </c>
      <c r="V17" s="3">
        <f t="shared" si="4"/>
        <v>0</v>
      </c>
      <c r="W17" s="3">
        <f t="shared" si="4"/>
        <v>0</v>
      </c>
      <c r="X17" s="3">
        <f t="shared" si="4"/>
        <v>0</v>
      </c>
      <c r="Y17" s="3">
        <f t="shared" si="4"/>
        <v>0</v>
      </c>
      <c r="Z17" s="3">
        <f t="shared" si="4"/>
        <v>0</v>
      </c>
      <c r="AA17" s="3">
        <f t="shared" si="4"/>
        <v>0</v>
      </c>
      <c r="AB17" s="3">
        <f t="shared" si="4"/>
        <v>0</v>
      </c>
      <c r="AC17" s="3">
        <f t="shared" si="4"/>
        <v>0</v>
      </c>
      <c r="AD17" s="3">
        <f t="shared" si="4"/>
        <v>0</v>
      </c>
      <c r="AE17" s="3">
        <f t="shared" si="4"/>
        <v>0</v>
      </c>
      <c r="AF17" s="3">
        <f t="shared" si="4"/>
        <v>0</v>
      </c>
      <c r="AG17" s="3">
        <f t="shared" si="4"/>
        <v>0</v>
      </c>
      <c r="AH17" s="3">
        <f t="shared" si="4"/>
        <v>0</v>
      </c>
      <c r="AI17" s="3">
        <f t="shared" si="4"/>
        <v>0</v>
      </c>
      <c r="AJ17" s="3">
        <f t="shared" si="4"/>
        <v>0</v>
      </c>
      <c r="AK17" s="3">
        <f t="shared" si="4"/>
        <v>0</v>
      </c>
      <c r="AL17" s="3">
        <f t="shared" si="4"/>
        <v>0</v>
      </c>
      <c r="AM17" s="3">
        <f t="shared" si="4"/>
        <v>0</v>
      </c>
      <c r="AN17" s="3">
        <f t="shared" si="4"/>
        <v>0</v>
      </c>
      <c r="AO17" s="3">
        <f t="shared" si="4"/>
        <v>0</v>
      </c>
      <c r="AP17" s="3">
        <f t="shared" si="4"/>
        <v>0</v>
      </c>
      <c r="AQ17" s="3">
        <f t="shared" si="4"/>
        <v>0</v>
      </c>
      <c r="AR17" s="3">
        <f t="shared" si="4"/>
        <v>0</v>
      </c>
      <c r="AS17" s="3">
        <f t="shared" si="4"/>
        <v>0</v>
      </c>
      <c r="AT17" s="3">
        <f t="shared" si="4"/>
        <v>0</v>
      </c>
      <c r="AV17" s="3" t="s">
        <v>738</v>
      </c>
      <c r="AW17" s="3" t="s">
        <v>739</v>
      </c>
      <c r="AX17" s="3" t="s">
        <v>740</v>
      </c>
      <c r="AZ17" s="9" t="e">
        <f>SUM(AZ18:AZ36)/(4*PI())</f>
        <v>#DIV/0!</v>
      </c>
    </row>
    <row r="18" spans="2:52" x14ac:dyDescent="0.2">
      <c r="B18" s="42" t="s">
        <v>741</v>
      </c>
      <c r="C18" s="28"/>
      <c r="D18" s="43" t="e">
        <f>SQRT((F6^3)/D16)*IF(D17&gt;0,365.24*24/D17,365.24)</f>
        <v>#DIV/0!</v>
      </c>
      <c r="G18" s="3">
        <v>90</v>
      </c>
      <c r="J18" s="3" t="e">
        <f t="shared" ref="J18:AT18" si="5">($F$4*$F$5/(PI()*J$16^2))*(IF(TAN(RADIANS($G18))*TAN(RADIANS(J$17))&lt;1,IF(TAN(RADIANS($G18))*TAN(RADIANS(J$17))&gt;-1,ACOS(-TAN(RADIANS($G18))*TAN(RADIANS(J$17))),0),PI())*SIN(RADIANS($G18))*SIN(RADIANS(J$17))+COS(RADIANS($G18))*COS(RADIANS(J$17))*SIN(IF(TAN(RADIANS($G18))*TAN(RADIANS(J$17))&lt;1,IF(TAN(RADIANS($G18))*TAN(RADIANS(J$17))&gt;-1,ACOS(-TAN(RADIANS($G18))*TAN(RADIANS(J$17))),0),PI())))</f>
        <v>#DIV/0!</v>
      </c>
      <c r="K18" s="3" t="e">
        <f t="shared" si="5"/>
        <v>#DIV/0!</v>
      </c>
      <c r="L18" s="3" t="e">
        <f t="shared" si="5"/>
        <v>#DIV/0!</v>
      </c>
      <c r="M18" s="3" t="e">
        <f t="shared" si="5"/>
        <v>#DIV/0!</v>
      </c>
      <c r="N18" s="3" t="e">
        <f t="shared" si="5"/>
        <v>#DIV/0!</v>
      </c>
      <c r="O18" s="3" t="e">
        <f t="shared" si="5"/>
        <v>#DIV/0!</v>
      </c>
      <c r="P18" s="3" t="e">
        <f t="shared" si="5"/>
        <v>#DIV/0!</v>
      </c>
      <c r="Q18" s="3" t="e">
        <f t="shared" si="5"/>
        <v>#DIV/0!</v>
      </c>
      <c r="R18" s="3" t="e">
        <f t="shared" si="5"/>
        <v>#DIV/0!</v>
      </c>
      <c r="S18" s="3" t="e">
        <f t="shared" si="5"/>
        <v>#DIV/0!</v>
      </c>
      <c r="T18" s="3" t="e">
        <f t="shared" si="5"/>
        <v>#DIV/0!</v>
      </c>
      <c r="U18" s="3" t="e">
        <f t="shared" si="5"/>
        <v>#DIV/0!</v>
      </c>
      <c r="V18" s="3" t="e">
        <f t="shared" si="5"/>
        <v>#DIV/0!</v>
      </c>
      <c r="W18" s="3" t="e">
        <f t="shared" si="5"/>
        <v>#DIV/0!</v>
      </c>
      <c r="X18" s="3" t="e">
        <f t="shared" si="5"/>
        <v>#DIV/0!</v>
      </c>
      <c r="Y18" s="3" t="e">
        <f t="shared" si="5"/>
        <v>#DIV/0!</v>
      </c>
      <c r="Z18" s="3" t="e">
        <f t="shared" si="5"/>
        <v>#DIV/0!</v>
      </c>
      <c r="AA18" s="3" t="e">
        <f t="shared" si="5"/>
        <v>#DIV/0!</v>
      </c>
      <c r="AB18" s="3" t="e">
        <f t="shared" si="5"/>
        <v>#DIV/0!</v>
      </c>
      <c r="AC18" s="3" t="e">
        <f t="shared" si="5"/>
        <v>#DIV/0!</v>
      </c>
      <c r="AD18" s="3" t="e">
        <f t="shared" si="5"/>
        <v>#DIV/0!</v>
      </c>
      <c r="AE18" s="3" t="e">
        <f t="shared" si="5"/>
        <v>#DIV/0!</v>
      </c>
      <c r="AF18" s="3" t="e">
        <f t="shared" si="5"/>
        <v>#DIV/0!</v>
      </c>
      <c r="AG18" s="3" t="e">
        <f t="shared" si="5"/>
        <v>#DIV/0!</v>
      </c>
      <c r="AH18" s="3" t="e">
        <f t="shared" si="5"/>
        <v>#DIV/0!</v>
      </c>
      <c r="AI18" s="3" t="e">
        <f t="shared" si="5"/>
        <v>#DIV/0!</v>
      </c>
      <c r="AJ18" s="3" t="e">
        <f t="shared" si="5"/>
        <v>#DIV/0!</v>
      </c>
      <c r="AK18" s="3" t="e">
        <f t="shared" si="5"/>
        <v>#DIV/0!</v>
      </c>
      <c r="AL18" s="3" t="e">
        <f t="shared" si="5"/>
        <v>#DIV/0!</v>
      </c>
      <c r="AM18" s="3" t="e">
        <f t="shared" si="5"/>
        <v>#DIV/0!</v>
      </c>
      <c r="AN18" s="3" t="e">
        <f t="shared" si="5"/>
        <v>#DIV/0!</v>
      </c>
      <c r="AO18" s="3" t="e">
        <f t="shared" si="5"/>
        <v>#DIV/0!</v>
      </c>
      <c r="AP18" s="3" t="e">
        <f t="shared" si="5"/>
        <v>#DIV/0!</v>
      </c>
      <c r="AQ18" s="3" t="e">
        <f t="shared" si="5"/>
        <v>#DIV/0!</v>
      </c>
      <c r="AR18" s="3" t="e">
        <f t="shared" si="5"/>
        <v>#DIV/0!</v>
      </c>
      <c r="AS18" s="3" t="e">
        <f t="shared" si="5"/>
        <v>#DIV/0!</v>
      </c>
      <c r="AT18" s="3" t="e">
        <f t="shared" si="5"/>
        <v>#DIV/0!</v>
      </c>
      <c r="AU18" s="3">
        <v>90</v>
      </c>
      <c r="AV18" s="3" t="e">
        <f t="shared" ref="AV18:AV36" si="6">MAX(J18:AT18)</f>
        <v>#DIV/0!</v>
      </c>
      <c r="AW18" s="3" t="e">
        <f t="shared" ref="AW18:AW36" si="7">MIN(J18:AT18)</f>
        <v>#DIV/0!</v>
      </c>
      <c r="AX18" s="3" t="e">
        <f t="shared" ref="AX18:AX36" si="8">SUMPRODUCT(K18:AT18,K$38:AT$38)</f>
        <v>#DIV/0!</v>
      </c>
      <c r="AZ18" s="3" t="e">
        <f>AX18*PI()*(PI()*2/72)^2</f>
        <v>#DIV/0!</v>
      </c>
    </row>
    <row r="19" spans="2:52" x14ac:dyDescent="0.2">
      <c r="G19" s="3">
        <v>80</v>
      </c>
      <c r="J19" s="3" t="e">
        <f t="shared" ref="J19:AT19" si="9">($F$4*$F$5/(PI()*J$16^2))*(IF(TAN(RADIANS($G19))*TAN(RADIANS(J$17))&lt;1,IF(TAN(RADIANS($G19))*TAN(RADIANS(J$17))&gt;-1,ACOS(-TAN(RADIANS($G19))*TAN(RADIANS(J$17))),0),PI())*SIN(RADIANS($G19))*SIN(RADIANS(J$17))+COS(RADIANS($G19))*COS(RADIANS(J$17))*SIN(IF(TAN(RADIANS($G19))*TAN(RADIANS(J$17))&lt;1,IF(TAN(RADIANS($G19))*TAN(RADIANS(J$17))&gt;-1,ACOS(-TAN(RADIANS($G19))*TAN(RADIANS(J$17))),0),PI())))</f>
        <v>#DIV/0!</v>
      </c>
      <c r="K19" s="3" t="e">
        <f t="shared" si="9"/>
        <v>#DIV/0!</v>
      </c>
      <c r="L19" s="3" t="e">
        <f t="shared" si="9"/>
        <v>#DIV/0!</v>
      </c>
      <c r="M19" s="3" t="e">
        <f t="shared" si="9"/>
        <v>#DIV/0!</v>
      </c>
      <c r="N19" s="3" t="e">
        <f t="shared" si="9"/>
        <v>#DIV/0!</v>
      </c>
      <c r="O19" s="3" t="e">
        <f t="shared" si="9"/>
        <v>#DIV/0!</v>
      </c>
      <c r="P19" s="3" t="e">
        <f t="shared" si="9"/>
        <v>#DIV/0!</v>
      </c>
      <c r="Q19" s="3" t="e">
        <f t="shared" si="9"/>
        <v>#DIV/0!</v>
      </c>
      <c r="R19" s="3" t="e">
        <f t="shared" si="9"/>
        <v>#DIV/0!</v>
      </c>
      <c r="S19" s="3" t="e">
        <f t="shared" si="9"/>
        <v>#DIV/0!</v>
      </c>
      <c r="T19" s="3" t="e">
        <f t="shared" si="9"/>
        <v>#DIV/0!</v>
      </c>
      <c r="U19" s="3" t="e">
        <f t="shared" si="9"/>
        <v>#DIV/0!</v>
      </c>
      <c r="V19" s="3" t="e">
        <f t="shared" si="9"/>
        <v>#DIV/0!</v>
      </c>
      <c r="W19" s="3" t="e">
        <f t="shared" si="9"/>
        <v>#DIV/0!</v>
      </c>
      <c r="X19" s="3" t="e">
        <f t="shared" si="9"/>
        <v>#DIV/0!</v>
      </c>
      <c r="Y19" s="3" t="e">
        <f t="shared" si="9"/>
        <v>#DIV/0!</v>
      </c>
      <c r="Z19" s="3" t="e">
        <f t="shared" si="9"/>
        <v>#DIV/0!</v>
      </c>
      <c r="AA19" s="3" t="e">
        <f t="shared" si="9"/>
        <v>#DIV/0!</v>
      </c>
      <c r="AB19" s="3" t="e">
        <f t="shared" si="9"/>
        <v>#DIV/0!</v>
      </c>
      <c r="AC19" s="3" t="e">
        <f t="shared" si="9"/>
        <v>#DIV/0!</v>
      </c>
      <c r="AD19" s="3" t="e">
        <f t="shared" si="9"/>
        <v>#DIV/0!</v>
      </c>
      <c r="AE19" s="3" t="e">
        <f t="shared" si="9"/>
        <v>#DIV/0!</v>
      </c>
      <c r="AF19" s="3" t="e">
        <f t="shared" si="9"/>
        <v>#DIV/0!</v>
      </c>
      <c r="AG19" s="3" t="e">
        <f t="shared" si="9"/>
        <v>#DIV/0!</v>
      </c>
      <c r="AH19" s="3" t="e">
        <f t="shared" si="9"/>
        <v>#DIV/0!</v>
      </c>
      <c r="AI19" s="3" t="e">
        <f t="shared" si="9"/>
        <v>#DIV/0!</v>
      </c>
      <c r="AJ19" s="3" t="e">
        <f t="shared" si="9"/>
        <v>#DIV/0!</v>
      </c>
      <c r="AK19" s="3" t="e">
        <f t="shared" si="9"/>
        <v>#DIV/0!</v>
      </c>
      <c r="AL19" s="3" t="e">
        <f t="shared" si="9"/>
        <v>#DIV/0!</v>
      </c>
      <c r="AM19" s="3" t="e">
        <f t="shared" si="9"/>
        <v>#DIV/0!</v>
      </c>
      <c r="AN19" s="3" t="e">
        <f t="shared" si="9"/>
        <v>#DIV/0!</v>
      </c>
      <c r="AO19" s="3" t="e">
        <f t="shared" si="9"/>
        <v>#DIV/0!</v>
      </c>
      <c r="AP19" s="3" t="e">
        <f t="shared" si="9"/>
        <v>#DIV/0!</v>
      </c>
      <c r="AQ19" s="3" t="e">
        <f t="shared" si="9"/>
        <v>#DIV/0!</v>
      </c>
      <c r="AR19" s="3" t="e">
        <f t="shared" si="9"/>
        <v>#DIV/0!</v>
      </c>
      <c r="AS19" s="3" t="e">
        <f t="shared" si="9"/>
        <v>#DIV/0!</v>
      </c>
      <c r="AT19" s="3" t="e">
        <f t="shared" si="9"/>
        <v>#DIV/0!</v>
      </c>
      <c r="AU19" s="3">
        <v>80</v>
      </c>
      <c r="AV19" s="3" t="e">
        <f t="shared" si="6"/>
        <v>#DIV/0!</v>
      </c>
      <c r="AW19" s="3" t="e">
        <f t="shared" si="7"/>
        <v>#DIV/0!</v>
      </c>
      <c r="AX19" s="3" t="e">
        <f t="shared" si="8"/>
        <v>#DIV/0!</v>
      </c>
      <c r="AZ19" s="3" t="e">
        <f t="shared" ref="AZ19:AZ35" si="10">AX19*COS(RADIANS(ABS(AU19)))*PI()^2*4/36</f>
        <v>#DIV/0!</v>
      </c>
    </row>
    <row r="20" spans="2:52" x14ac:dyDescent="0.2">
      <c r="B20" s="3" t="s">
        <v>742</v>
      </c>
      <c r="G20" s="3">
        <v>70</v>
      </c>
      <c r="J20" s="3" t="e">
        <f t="shared" ref="J20:AT20" si="11">($F$4*$F$5/(PI()*J$16^2))*(IF(TAN(RADIANS($G20))*TAN(RADIANS(J$17))&lt;1,IF(TAN(RADIANS($G20))*TAN(RADIANS(J$17))&gt;-1,ACOS(-TAN(RADIANS($G20))*TAN(RADIANS(J$17))),0),PI())*SIN(RADIANS($G20))*SIN(RADIANS(J$17))+COS(RADIANS($G20))*COS(RADIANS(J$17))*SIN(IF(TAN(RADIANS($G20))*TAN(RADIANS(J$17))&lt;1,IF(TAN(RADIANS($G20))*TAN(RADIANS(J$17))&gt;-1,ACOS(-TAN(RADIANS($G20))*TAN(RADIANS(J$17))),0),PI())))</f>
        <v>#DIV/0!</v>
      </c>
      <c r="K20" s="3" t="e">
        <f t="shared" si="11"/>
        <v>#DIV/0!</v>
      </c>
      <c r="L20" s="3" t="e">
        <f t="shared" si="11"/>
        <v>#DIV/0!</v>
      </c>
      <c r="M20" s="3" t="e">
        <f t="shared" si="11"/>
        <v>#DIV/0!</v>
      </c>
      <c r="N20" s="3" t="e">
        <f t="shared" si="11"/>
        <v>#DIV/0!</v>
      </c>
      <c r="O20" s="3" t="e">
        <f t="shared" si="11"/>
        <v>#DIV/0!</v>
      </c>
      <c r="P20" s="3" t="e">
        <f t="shared" si="11"/>
        <v>#DIV/0!</v>
      </c>
      <c r="Q20" s="3" t="e">
        <f t="shared" si="11"/>
        <v>#DIV/0!</v>
      </c>
      <c r="R20" s="3" t="e">
        <f t="shared" si="11"/>
        <v>#DIV/0!</v>
      </c>
      <c r="S20" s="3" t="e">
        <f t="shared" si="11"/>
        <v>#DIV/0!</v>
      </c>
      <c r="T20" s="3" t="e">
        <f t="shared" si="11"/>
        <v>#DIV/0!</v>
      </c>
      <c r="U20" s="3" t="e">
        <f t="shared" si="11"/>
        <v>#DIV/0!</v>
      </c>
      <c r="V20" s="3" t="e">
        <f t="shared" si="11"/>
        <v>#DIV/0!</v>
      </c>
      <c r="W20" s="3" t="e">
        <f t="shared" si="11"/>
        <v>#DIV/0!</v>
      </c>
      <c r="X20" s="3" t="e">
        <f t="shared" si="11"/>
        <v>#DIV/0!</v>
      </c>
      <c r="Y20" s="3" t="e">
        <f t="shared" si="11"/>
        <v>#DIV/0!</v>
      </c>
      <c r="Z20" s="3" t="e">
        <f t="shared" si="11"/>
        <v>#DIV/0!</v>
      </c>
      <c r="AA20" s="3" t="e">
        <f t="shared" si="11"/>
        <v>#DIV/0!</v>
      </c>
      <c r="AB20" s="3" t="e">
        <f t="shared" si="11"/>
        <v>#DIV/0!</v>
      </c>
      <c r="AC20" s="3" t="e">
        <f t="shared" si="11"/>
        <v>#DIV/0!</v>
      </c>
      <c r="AD20" s="3" t="e">
        <f t="shared" si="11"/>
        <v>#DIV/0!</v>
      </c>
      <c r="AE20" s="3" t="e">
        <f t="shared" si="11"/>
        <v>#DIV/0!</v>
      </c>
      <c r="AF20" s="3" t="e">
        <f t="shared" si="11"/>
        <v>#DIV/0!</v>
      </c>
      <c r="AG20" s="3" t="e">
        <f t="shared" si="11"/>
        <v>#DIV/0!</v>
      </c>
      <c r="AH20" s="3" t="e">
        <f t="shared" si="11"/>
        <v>#DIV/0!</v>
      </c>
      <c r="AI20" s="3" t="e">
        <f t="shared" si="11"/>
        <v>#DIV/0!</v>
      </c>
      <c r="AJ20" s="3" t="e">
        <f t="shared" si="11"/>
        <v>#DIV/0!</v>
      </c>
      <c r="AK20" s="3" t="e">
        <f t="shared" si="11"/>
        <v>#DIV/0!</v>
      </c>
      <c r="AL20" s="3" t="e">
        <f t="shared" si="11"/>
        <v>#DIV/0!</v>
      </c>
      <c r="AM20" s="3" t="e">
        <f t="shared" si="11"/>
        <v>#DIV/0!</v>
      </c>
      <c r="AN20" s="3" t="e">
        <f t="shared" si="11"/>
        <v>#DIV/0!</v>
      </c>
      <c r="AO20" s="3" t="e">
        <f t="shared" si="11"/>
        <v>#DIV/0!</v>
      </c>
      <c r="AP20" s="3" t="e">
        <f t="shared" si="11"/>
        <v>#DIV/0!</v>
      </c>
      <c r="AQ20" s="3" t="e">
        <f t="shared" si="11"/>
        <v>#DIV/0!</v>
      </c>
      <c r="AR20" s="3" t="e">
        <f t="shared" si="11"/>
        <v>#DIV/0!</v>
      </c>
      <c r="AS20" s="3" t="e">
        <f t="shared" si="11"/>
        <v>#DIV/0!</v>
      </c>
      <c r="AT20" s="3" t="e">
        <f t="shared" si="11"/>
        <v>#DIV/0!</v>
      </c>
      <c r="AU20" s="3">
        <v>70</v>
      </c>
      <c r="AV20" s="3" t="e">
        <f t="shared" si="6"/>
        <v>#DIV/0!</v>
      </c>
      <c r="AW20" s="3" t="e">
        <f t="shared" si="7"/>
        <v>#DIV/0!</v>
      </c>
      <c r="AX20" s="3" t="e">
        <f t="shared" si="8"/>
        <v>#DIV/0!</v>
      </c>
      <c r="AZ20" s="3" t="e">
        <f t="shared" si="10"/>
        <v>#DIV/0!</v>
      </c>
    </row>
    <row r="21" spans="2:52" ht="15.75" customHeight="1" x14ac:dyDescent="0.2">
      <c r="B21" s="3" t="s">
        <v>743</v>
      </c>
      <c r="G21" s="3">
        <v>60</v>
      </c>
      <c r="J21" s="3" t="e">
        <f t="shared" ref="J21:AT21" si="12">($F$4*$F$5/(PI()*J$16^2))*(IF(TAN(RADIANS($G21))*TAN(RADIANS(J$17))&lt;1,IF(TAN(RADIANS($G21))*TAN(RADIANS(J$17))&gt;-1,ACOS(-TAN(RADIANS($G21))*TAN(RADIANS(J$17))),0),PI())*SIN(RADIANS($G21))*SIN(RADIANS(J$17))+COS(RADIANS($G21))*COS(RADIANS(J$17))*SIN(IF(TAN(RADIANS($G21))*TAN(RADIANS(J$17))&lt;1,IF(TAN(RADIANS($G21))*TAN(RADIANS(J$17))&gt;-1,ACOS(-TAN(RADIANS($G21))*TAN(RADIANS(J$17))),0),PI())))</f>
        <v>#DIV/0!</v>
      </c>
      <c r="K21" s="3" t="e">
        <f t="shared" si="12"/>
        <v>#DIV/0!</v>
      </c>
      <c r="L21" s="3" t="e">
        <f t="shared" si="12"/>
        <v>#DIV/0!</v>
      </c>
      <c r="M21" s="3" t="e">
        <f t="shared" si="12"/>
        <v>#DIV/0!</v>
      </c>
      <c r="N21" s="3" t="e">
        <f t="shared" si="12"/>
        <v>#DIV/0!</v>
      </c>
      <c r="O21" s="3" t="e">
        <f t="shared" si="12"/>
        <v>#DIV/0!</v>
      </c>
      <c r="P21" s="3" t="e">
        <f t="shared" si="12"/>
        <v>#DIV/0!</v>
      </c>
      <c r="Q21" s="3" t="e">
        <f t="shared" si="12"/>
        <v>#DIV/0!</v>
      </c>
      <c r="R21" s="3" t="e">
        <f t="shared" si="12"/>
        <v>#DIV/0!</v>
      </c>
      <c r="S21" s="3" t="e">
        <f t="shared" si="12"/>
        <v>#DIV/0!</v>
      </c>
      <c r="T21" s="3" t="e">
        <f t="shared" si="12"/>
        <v>#DIV/0!</v>
      </c>
      <c r="U21" s="3" t="e">
        <f t="shared" si="12"/>
        <v>#DIV/0!</v>
      </c>
      <c r="V21" s="3" t="e">
        <f t="shared" si="12"/>
        <v>#DIV/0!</v>
      </c>
      <c r="W21" s="3" t="e">
        <f t="shared" si="12"/>
        <v>#DIV/0!</v>
      </c>
      <c r="X21" s="3" t="e">
        <f t="shared" si="12"/>
        <v>#DIV/0!</v>
      </c>
      <c r="Y21" s="3" t="e">
        <f t="shared" si="12"/>
        <v>#DIV/0!</v>
      </c>
      <c r="Z21" s="3" t="e">
        <f t="shared" si="12"/>
        <v>#DIV/0!</v>
      </c>
      <c r="AA21" s="3" t="e">
        <f t="shared" si="12"/>
        <v>#DIV/0!</v>
      </c>
      <c r="AB21" s="3" t="e">
        <f t="shared" si="12"/>
        <v>#DIV/0!</v>
      </c>
      <c r="AC21" s="3" t="e">
        <f t="shared" si="12"/>
        <v>#DIV/0!</v>
      </c>
      <c r="AD21" s="3" t="e">
        <f t="shared" si="12"/>
        <v>#DIV/0!</v>
      </c>
      <c r="AE21" s="3" t="e">
        <f t="shared" si="12"/>
        <v>#DIV/0!</v>
      </c>
      <c r="AF21" s="3" t="e">
        <f t="shared" si="12"/>
        <v>#DIV/0!</v>
      </c>
      <c r="AG21" s="3" t="e">
        <f t="shared" si="12"/>
        <v>#DIV/0!</v>
      </c>
      <c r="AH21" s="3" t="e">
        <f t="shared" si="12"/>
        <v>#DIV/0!</v>
      </c>
      <c r="AI21" s="3" t="e">
        <f t="shared" si="12"/>
        <v>#DIV/0!</v>
      </c>
      <c r="AJ21" s="3" t="e">
        <f t="shared" si="12"/>
        <v>#DIV/0!</v>
      </c>
      <c r="AK21" s="3" t="e">
        <f t="shared" si="12"/>
        <v>#DIV/0!</v>
      </c>
      <c r="AL21" s="3" t="e">
        <f t="shared" si="12"/>
        <v>#DIV/0!</v>
      </c>
      <c r="AM21" s="3" t="e">
        <f t="shared" si="12"/>
        <v>#DIV/0!</v>
      </c>
      <c r="AN21" s="3" t="e">
        <f t="shared" si="12"/>
        <v>#DIV/0!</v>
      </c>
      <c r="AO21" s="3" t="e">
        <f t="shared" si="12"/>
        <v>#DIV/0!</v>
      </c>
      <c r="AP21" s="3" t="e">
        <f t="shared" si="12"/>
        <v>#DIV/0!</v>
      </c>
      <c r="AQ21" s="3" t="e">
        <f t="shared" si="12"/>
        <v>#DIV/0!</v>
      </c>
      <c r="AR21" s="3" t="e">
        <f t="shared" si="12"/>
        <v>#DIV/0!</v>
      </c>
      <c r="AS21" s="3" t="e">
        <f t="shared" si="12"/>
        <v>#DIV/0!</v>
      </c>
      <c r="AT21" s="3" t="e">
        <f t="shared" si="12"/>
        <v>#DIV/0!</v>
      </c>
      <c r="AU21" s="3">
        <v>60</v>
      </c>
      <c r="AV21" s="3" t="e">
        <f t="shared" si="6"/>
        <v>#DIV/0!</v>
      </c>
      <c r="AW21" s="3" t="e">
        <f t="shared" si="7"/>
        <v>#DIV/0!</v>
      </c>
      <c r="AX21" s="3" t="e">
        <f t="shared" si="8"/>
        <v>#DIV/0!</v>
      </c>
      <c r="AZ21" s="3" t="e">
        <f t="shared" si="10"/>
        <v>#DIV/0!</v>
      </c>
    </row>
    <row r="22" spans="2:52" ht="15.75" customHeight="1" x14ac:dyDescent="0.2">
      <c r="B22" s="3" t="s">
        <v>744</v>
      </c>
      <c r="G22" s="3">
        <v>50</v>
      </c>
      <c r="J22" s="3" t="e">
        <f t="shared" ref="J22:AT22" si="13">($F$4*$F$5/(PI()*J$16^2))*(IF(TAN(RADIANS($G22))*TAN(RADIANS(J$17))&lt;1,IF(TAN(RADIANS($G22))*TAN(RADIANS(J$17))&gt;-1,ACOS(-TAN(RADIANS($G22))*TAN(RADIANS(J$17))),0),PI())*SIN(RADIANS($G22))*SIN(RADIANS(J$17))+COS(RADIANS($G22))*COS(RADIANS(J$17))*SIN(IF(TAN(RADIANS($G22))*TAN(RADIANS(J$17))&lt;1,IF(TAN(RADIANS($G22))*TAN(RADIANS(J$17))&gt;-1,ACOS(-TAN(RADIANS($G22))*TAN(RADIANS(J$17))),0),PI())))</f>
        <v>#DIV/0!</v>
      </c>
      <c r="K22" s="3" t="e">
        <f t="shared" si="13"/>
        <v>#DIV/0!</v>
      </c>
      <c r="L22" s="3" t="e">
        <f t="shared" si="13"/>
        <v>#DIV/0!</v>
      </c>
      <c r="M22" s="3" t="e">
        <f t="shared" si="13"/>
        <v>#DIV/0!</v>
      </c>
      <c r="N22" s="3" t="e">
        <f t="shared" si="13"/>
        <v>#DIV/0!</v>
      </c>
      <c r="O22" s="3" t="e">
        <f t="shared" si="13"/>
        <v>#DIV/0!</v>
      </c>
      <c r="P22" s="3" t="e">
        <f t="shared" si="13"/>
        <v>#DIV/0!</v>
      </c>
      <c r="Q22" s="3" t="e">
        <f t="shared" si="13"/>
        <v>#DIV/0!</v>
      </c>
      <c r="R22" s="3" t="e">
        <f t="shared" si="13"/>
        <v>#DIV/0!</v>
      </c>
      <c r="S22" s="3" t="e">
        <f t="shared" si="13"/>
        <v>#DIV/0!</v>
      </c>
      <c r="T22" s="3" t="e">
        <f t="shared" si="13"/>
        <v>#DIV/0!</v>
      </c>
      <c r="U22" s="3" t="e">
        <f t="shared" si="13"/>
        <v>#DIV/0!</v>
      </c>
      <c r="V22" s="3" t="e">
        <f t="shared" si="13"/>
        <v>#DIV/0!</v>
      </c>
      <c r="W22" s="3" t="e">
        <f t="shared" si="13"/>
        <v>#DIV/0!</v>
      </c>
      <c r="X22" s="3" t="e">
        <f t="shared" si="13"/>
        <v>#DIV/0!</v>
      </c>
      <c r="Y22" s="3" t="e">
        <f t="shared" si="13"/>
        <v>#DIV/0!</v>
      </c>
      <c r="Z22" s="3" t="e">
        <f t="shared" si="13"/>
        <v>#DIV/0!</v>
      </c>
      <c r="AA22" s="3" t="e">
        <f t="shared" si="13"/>
        <v>#DIV/0!</v>
      </c>
      <c r="AB22" s="3" t="e">
        <f t="shared" si="13"/>
        <v>#DIV/0!</v>
      </c>
      <c r="AC22" s="3" t="e">
        <f t="shared" si="13"/>
        <v>#DIV/0!</v>
      </c>
      <c r="AD22" s="3" t="e">
        <f t="shared" si="13"/>
        <v>#DIV/0!</v>
      </c>
      <c r="AE22" s="3" t="e">
        <f t="shared" si="13"/>
        <v>#DIV/0!</v>
      </c>
      <c r="AF22" s="3" t="e">
        <f t="shared" si="13"/>
        <v>#DIV/0!</v>
      </c>
      <c r="AG22" s="3" t="e">
        <f t="shared" si="13"/>
        <v>#DIV/0!</v>
      </c>
      <c r="AH22" s="3" t="e">
        <f t="shared" si="13"/>
        <v>#DIV/0!</v>
      </c>
      <c r="AI22" s="3" t="e">
        <f t="shared" si="13"/>
        <v>#DIV/0!</v>
      </c>
      <c r="AJ22" s="3" t="e">
        <f t="shared" si="13"/>
        <v>#DIV/0!</v>
      </c>
      <c r="AK22" s="3" t="e">
        <f t="shared" si="13"/>
        <v>#DIV/0!</v>
      </c>
      <c r="AL22" s="3" t="e">
        <f t="shared" si="13"/>
        <v>#DIV/0!</v>
      </c>
      <c r="AM22" s="3" t="e">
        <f t="shared" si="13"/>
        <v>#DIV/0!</v>
      </c>
      <c r="AN22" s="3" t="e">
        <f t="shared" si="13"/>
        <v>#DIV/0!</v>
      </c>
      <c r="AO22" s="3" t="e">
        <f t="shared" si="13"/>
        <v>#DIV/0!</v>
      </c>
      <c r="AP22" s="3" t="e">
        <f t="shared" si="13"/>
        <v>#DIV/0!</v>
      </c>
      <c r="AQ22" s="3" t="e">
        <f t="shared" si="13"/>
        <v>#DIV/0!</v>
      </c>
      <c r="AR22" s="3" t="e">
        <f t="shared" si="13"/>
        <v>#DIV/0!</v>
      </c>
      <c r="AS22" s="3" t="e">
        <f t="shared" si="13"/>
        <v>#DIV/0!</v>
      </c>
      <c r="AT22" s="3" t="e">
        <f t="shared" si="13"/>
        <v>#DIV/0!</v>
      </c>
      <c r="AU22" s="3">
        <v>50</v>
      </c>
      <c r="AV22" s="3" t="e">
        <f t="shared" si="6"/>
        <v>#DIV/0!</v>
      </c>
      <c r="AW22" s="3" t="e">
        <f t="shared" si="7"/>
        <v>#DIV/0!</v>
      </c>
      <c r="AX22" s="3" t="e">
        <f t="shared" si="8"/>
        <v>#DIV/0!</v>
      </c>
      <c r="AZ22" s="3" t="e">
        <f t="shared" si="10"/>
        <v>#DIV/0!</v>
      </c>
    </row>
    <row r="23" spans="2:52" ht="15.75" customHeight="1" x14ac:dyDescent="0.2">
      <c r="B23" s="3" t="s">
        <v>745</v>
      </c>
      <c r="G23" s="3">
        <v>40</v>
      </c>
      <c r="J23" s="3" t="e">
        <f t="shared" ref="J23:AT23" si="14">($F$4*$F$5/(PI()*J$16^2))*(IF(TAN(RADIANS($G23))*TAN(RADIANS(J$17))&lt;1,IF(TAN(RADIANS($G23))*TAN(RADIANS(J$17))&gt;-1,ACOS(-TAN(RADIANS($G23))*TAN(RADIANS(J$17))),0),PI())*SIN(RADIANS($G23))*SIN(RADIANS(J$17))+COS(RADIANS($G23))*COS(RADIANS(J$17))*SIN(IF(TAN(RADIANS($G23))*TAN(RADIANS(J$17))&lt;1,IF(TAN(RADIANS($G23))*TAN(RADIANS(J$17))&gt;-1,ACOS(-TAN(RADIANS($G23))*TAN(RADIANS(J$17))),0),PI())))</f>
        <v>#DIV/0!</v>
      </c>
      <c r="K23" s="3" t="e">
        <f t="shared" si="14"/>
        <v>#DIV/0!</v>
      </c>
      <c r="L23" s="3" t="e">
        <f t="shared" si="14"/>
        <v>#DIV/0!</v>
      </c>
      <c r="M23" s="3" t="e">
        <f t="shared" si="14"/>
        <v>#DIV/0!</v>
      </c>
      <c r="N23" s="3" t="e">
        <f t="shared" si="14"/>
        <v>#DIV/0!</v>
      </c>
      <c r="O23" s="3" t="e">
        <f t="shared" si="14"/>
        <v>#DIV/0!</v>
      </c>
      <c r="P23" s="3" t="e">
        <f t="shared" si="14"/>
        <v>#DIV/0!</v>
      </c>
      <c r="Q23" s="3" t="e">
        <f t="shared" si="14"/>
        <v>#DIV/0!</v>
      </c>
      <c r="R23" s="3" t="e">
        <f t="shared" si="14"/>
        <v>#DIV/0!</v>
      </c>
      <c r="S23" s="3" t="e">
        <f t="shared" si="14"/>
        <v>#DIV/0!</v>
      </c>
      <c r="T23" s="3" t="e">
        <f t="shared" si="14"/>
        <v>#DIV/0!</v>
      </c>
      <c r="U23" s="3" t="e">
        <f t="shared" si="14"/>
        <v>#DIV/0!</v>
      </c>
      <c r="V23" s="3" t="e">
        <f t="shared" si="14"/>
        <v>#DIV/0!</v>
      </c>
      <c r="W23" s="3" t="e">
        <f t="shared" si="14"/>
        <v>#DIV/0!</v>
      </c>
      <c r="X23" s="3" t="e">
        <f t="shared" si="14"/>
        <v>#DIV/0!</v>
      </c>
      <c r="Y23" s="3" t="e">
        <f t="shared" si="14"/>
        <v>#DIV/0!</v>
      </c>
      <c r="Z23" s="3" t="e">
        <f t="shared" si="14"/>
        <v>#DIV/0!</v>
      </c>
      <c r="AA23" s="3" t="e">
        <f t="shared" si="14"/>
        <v>#DIV/0!</v>
      </c>
      <c r="AB23" s="3" t="e">
        <f t="shared" si="14"/>
        <v>#DIV/0!</v>
      </c>
      <c r="AC23" s="3" t="e">
        <f t="shared" si="14"/>
        <v>#DIV/0!</v>
      </c>
      <c r="AD23" s="3" t="e">
        <f t="shared" si="14"/>
        <v>#DIV/0!</v>
      </c>
      <c r="AE23" s="3" t="e">
        <f t="shared" si="14"/>
        <v>#DIV/0!</v>
      </c>
      <c r="AF23" s="3" t="e">
        <f t="shared" si="14"/>
        <v>#DIV/0!</v>
      </c>
      <c r="AG23" s="3" t="e">
        <f t="shared" si="14"/>
        <v>#DIV/0!</v>
      </c>
      <c r="AH23" s="3" t="e">
        <f t="shared" si="14"/>
        <v>#DIV/0!</v>
      </c>
      <c r="AI23" s="3" t="e">
        <f t="shared" si="14"/>
        <v>#DIV/0!</v>
      </c>
      <c r="AJ23" s="3" t="e">
        <f t="shared" si="14"/>
        <v>#DIV/0!</v>
      </c>
      <c r="AK23" s="3" t="e">
        <f t="shared" si="14"/>
        <v>#DIV/0!</v>
      </c>
      <c r="AL23" s="3" t="e">
        <f t="shared" si="14"/>
        <v>#DIV/0!</v>
      </c>
      <c r="AM23" s="3" t="e">
        <f t="shared" si="14"/>
        <v>#DIV/0!</v>
      </c>
      <c r="AN23" s="3" t="e">
        <f t="shared" si="14"/>
        <v>#DIV/0!</v>
      </c>
      <c r="AO23" s="3" t="e">
        <f t="shared" si="14"/>
        <v>#DIV/0!</v>
      </c>
      <c r="AP23" s="3" t="e">
        <f t="shared" si="14"/>
        <v>#DIV/0!</v>
      </c>
      <c r="AQ23" s="3" t="e">
        <f t="shared" si="14"/>
        <v>#DIV/0!</v>
      </c>
      <c r="AR23" s="3" t="e">
        <f t="shared" si="14"/>
        <v>#DIV/0!</v>
      </c>
      <c r="AS23" s="3" t="e">
        <f t="shared" si="14"/>
        <v>#DIV/0!</v>
      </c>
      <c r="AT23" s="3" t="e">
        <f t="shared" si="14"/>
        <v>#DIV/0!</v>
      </c>
      <c r="AU23" s="3">
        <v>40</v>
      </c>
      <c r="AV23" s="3" t="e">
        <f t="shared" si="6"/>
        <v>#DIV/0!</v>
      </c>
      <c r="AW23" s="3" t="e">
        <f t="shared" si="7"/>
        <v>#DIV/0!</v>
      </c>
      <c r="AX23" s="3" t="e">
        <f t="shared" si="8"/>
        <v>#DIV/0!</v>
      </c>
      <c r="AZ23" s="3" t="e">
        <f t="shared" si="10"/>
        <v>#DIV/0!</v>
      </c>
    </row>
    <row r="24" spans="2:52" ht="15.75" customHeight="1" x14ac:dyDescent="0.2">
      <c r="B24" s="3" t="s">
        <v>746</v>
      </c>
      <c r="G24" s="3">
        <v>30</v>
      </c>
      <c r="J24" s="3" t="e">
        <f t="shared" ref="J24:AT24" si="15">($F$4*$F$5/(PI()*J$16^2))*(IF(TAN(RADIANS($G24))*TAN(RADIANS(J$17))&lt;1,IF(TAN(RADIANS($G24))*TAN(RADIANS(J$17))&gt;-1,ACOS(-TAN(RADIANS($G24))*TAN(RADIANS(J$17))),0),PI())*SIN(RADIANS($G24))*SIN(RADIANS(J$17))+COS(RADIANS($G24))*COS(RADIANS(J$17))*SIN(IF(TAN(RADIANS($G24))*TAN(RADIANS(J$17))&lt;1,IF(TAN(RADIANS($G24))*TAN(RADIANS(J$17))&gt;-1,ACOS(-TAN(RADIANS($G24))*TAN(RADIANS(J$17))),0),PI())))</f>
        <v>#DIV/0!</v>
      </c>
      <c r="K24" s="3" t="e">
        <f t="shared" si="15"/>
        <v>#DIV/0!</v>
      </c>
      <c r="L24" s="3" t="e">
        <f t="shared" si="15"/>
        <v>#DIV/0!</v>
      </c>
      <c r="M24" s="3" t="e">
        <f t="shared" si="15"/>
        <v>#DIV/0!</v>
      </c>
      <c r="N24" s="3" t="e">
        <f t="shared" si="15"/>
        <v>#DIV/0!</v>
      </c>
      <c r="O24" s="3" t="e">
        <f t="shared" si="15"/>
        <v>#DIV/0!</v>
      </c>
      <c r="P24" s="3" t="e">
        <f t="shared" si="15"/>
        <v>#DIV/0!</v>
      </c>
      <c r="Q24" s="3" t="e">
        <f t="shared" si="15"/>
        <v>#DIV/0!</v>
      </c>
      <c r="R24" s="3" t="e">
        <f t="shared" si="15"/>
        <v>#DIV/0!</v>
      </c>
      <c r="S24" s="3" t="e">
        <f t="shared" si="15"/>
        <v>#DIV/0!</v>
      </c>
      <c r="T24" s="3" t="e">
        <f t="shared" si="15"/>
        <v>#DIV/0!</v>
      </c>
      <c r="U24" s="3" t="e">
        <f t="shared" si="15"/>
        <v>#DIV/0!</v>
      </c>
      <c r="V24" s="3" t="e">
        <f t="shared" si="15"/>
        <v>#DIV/0!</v>
      </c>
      <c r="W24" s="3" t="e">
        <f t="shared" si="15"/>
        <v>#DIV/0!</v>
      </c>
      <c r="X24" s="3" t="e">
        <f t="shared" si="15"/>
        <v>#DIV/0!</v>
      </c>
      <c r="Y24" s="3" t="e">
        <f t="shared" si="15"/>
        <v>#DIV/0!</v>
      </c>
      <c r="Z24" s="3" t="e">
        <f t="shared" si="15"/>
        <v>#DIV/0!</v>
      </c>
      <c r="AA24" s="3" t="e">
        <f t="shared" si="15"/>
        <v>#DIV/0!</v>
      </c>
      <c r="AB24" s="3" t="e">
        <f t="shared" si="15"/>
        <v>#DIV/0!</v>
      </c>
      <c r="AC24" s="3" t="e">
        <f t="shared" si="15"/>
        <v>#DIV/0!</v>
      </c>
      <c r="AD24" s="3" t="e">
        <f t="shared" si="15"/>
        <v>#DIV/0!</v>
      </c>
      <c r="AE24" s="3" t="e">
        <f t="shared" si="15"/>
        <v>#DIV/0!</v>
      </c>
      <c r="AF24" s="3" t="e">
        <f t="shared" si="15"/>
        <v>#DIV/0!</v>
      </c>
      <c r="AG24" s="3" t="e">
        <f t="shared" si="15"/>
        <v>#DIV/0!</v>
      </c>
      <c r="AH24" s="3" t="e">
        <f t="shared" si="15"/>
        <v>#DIV/0!</v>
      </c>
      <c r="AI24" s="3" t="e">
        <f t="shared" si="15"/>
        <v>#DIV/0!</v>
      </c>
      <c r="AJ24" s="3" t="e">
        <f t="shared" si="15"/>
        <v>#DIV/0!</v>
      </c>
      <c r="AK24" s="3" t="e">
        <f t="shared" si="15"/>
        <v>#DIV/0!</v>
      </c>
      <c r="AL24" s="3" t="e">
        <f t="shared" si="15"/>
        <v>#DIV/0!</v>
      </c>
      <c r="AM24" s="3" t="e">
        <f t="shared" si="15"/>
        <v>#DIV/0!</v>
      </c>
      <c r="AN24" s="3" t="e">
        <f t="shared" si="15"/>
        <v>#DIV/0!</v>
      </c>
      <c r="AO24" s="3" t="e">
        <f t="shared" si="15"/>
        <v>#DIV/0!</v>
      </c>
      <c r="AP24" s="3" t="e">
        <f t="shared" si="15"/>
        <v>#DIV/0!</v>
      </c>
      <c r="AQ24" s="3" t="e">
        <f t="shared" si="15"/>
        <v>#DIV/0!</v>
      </c>
      <c r="AR24" s="3" t="e">
        <f t="shared" si="15"/>
        <v>#DIV/0!</v>
      </c>
      <c r="AS24" s="3" t="e">
        <f t="shared" si="15"/>
        <v>#DIV/0!</v>
      </c>
      <c r="AT24" s="3" t="e">
        <f t="shared" si="15"/>
        <v>#DIV/0!</v>
      </c>
      <c r="AU24" s="3">
        <v>30</v>
      </c>
      <c r="AV24" s="3" t="e">
        <f t="shared" si="6"/>
        <v>#DIV/0!</v>
      </c>
      <c r="AW24" s="3" t="e">
        <f t="shared" si="7"/>
        <v>#DIV/0!</v>
      </c>
      <c r="AX24" s="3" t="e">
        <f t="shared" si="8"/>
        <v>#DIV/0!</v>
      </c>
      <c r="AZ24" s="3" t="e">
        <f t="shared" si="10"/>
        <v>#DIV/0!</v>
      </c>
    </row>
    <row r="25" spans="2:52" ht="15.75" customHeight="1" x14ac:dyDescent="0.2">
      <c r="G25" s="3">
        <v>20</v>
      </c>
      <c r="J25" s="3" t="e">
        <f t="shared" ref="J25:AT25" si="16">($F$4*$F$5/(PI()*J$16^2))*(IF(TAN(RADIANS($G25))*TAN(RADIANS(J$17))&lt;1,IF(TAN(RADIANS($G25))*TAN(RADIANS(J$17))&gt;-1,ACOS(-TAN(RADIANS($G25))*TAN(RADIANS(J$17))),0),PI())*SIN(RADIANS($G25))*SIN(RADIANS(J$17))+COS(RADIANS($G25))*COS(RADIANS(J$17))*SIN(IF(TAN(RADIANS($G25))*TAN(RADIANS(J$17))&lt;1,IF(TAN(RADIANS($G25))*TAN(RADIANS(J$17))&gt;-1,ACOS(-TAN(RADIANS($G25))*TAN(RADIANS(J$17))),0),PI())))</f>
        <v>#DIV/0!</v>
      </c>
      <c r="K25" s="3" t="e">
        <f t="shared" si="16"/>
        <v>#DIV/0!</v>
      </c>
      <c r="L25" s="3" t="e">
        <f t="shared" si="16"/>
        <v>#DIV/0!</v>
      </c>
      <c r="M25" s="3" t="e">
        <f t="shared" si="16"/>
        <v>#DIV/0!</v>
      </c>
      <c r="N25" s="3" t="e">
        <f t="shared" si="16"/>
        <v>#DIV/0!</v>
      </c>
      <c r="O25" s="3" t="e">
        <f t="shared" si="16"/>
        <v>#DIV/0!</v>
      </c>
      <c r="P25" s="3" t="e">
        <f t="shared" si="16"/>
        <v>#DIV/0!</v>
      </c>
      <c r="Q25" s="3" t="e">
        <f t="shared" si="16"/>
        <v>#DIV/0!</v>
      </c>
      <c r="R25" s="3" t="e">
        <f t="shared" si="16"/>
        <v>#DIV/0!</v>
      </c>
      <c r="S25" s="3" t="e">
        <f t="shared" si="16"/>
        <v>#DIV/0!</v>
      </c>
      <c r="T25" s="3" t="e">
        <f t="shared" si="16"/>
        <v>#DIV/0!</v>
      </c>
      <c r="U25" s="3" t="e">
        <f t="shared" si="16"/>
        <v>#DIV/0!</v>
      </c>
      <c r="V25" s="3" t="e">
        <f t="shared" si="16"/>
        <v>#DIV/0!</v>
      </c>
      <c r="W25" s="3" t="e">
        <f t="shared" si="16"/>
        <v>#DIV/0!</v>
      </c>
      <c r="X25" s="3" t="e">
        <f t="shared" si="16"/>
        <v>#DIV/0!</v>
      </c>
      <c r="Y25" s="3" t="e">
        <f t="shared" si="16"/>
        <v>#DIV/0!</v>
      </c>
      <c r="Z25" s="3" t="e">
        <f t="shared" si="16"/>
        <v>#DIV/0!</v>
      </c>
      <c r="AA25" s="3" t="e">
        <f t="shared" si="16"/>
        <v>#DIV/0!</v>
      </c>
      <c r="AB25" s="3" t="e">
        <f t="shared" si="16"/>
        <v>#DIV/0!</v>
      </c>
      <c r="AC25" s="3" t="e">
        <f t="shared" si="16"/>
        <v>#DIV/0!</v>
      </c>
      <c r="AD25" s="3" t="e">
        <f t="shared" si="16"/>
        <v>#DIV/0!</v>
      </c>
      <c r="AE25" s="3" t="e">
        <f t="shared" si="16"/>
        <v>#DIV/0!</v>
      </c>
      <c r="AF25" s="3" t="e">
        <f t="shared" si="16"/>
        <v>#DIV/0!</v>
      </c>
      <c r="AG25" s="3" t="e">
        <f t="shared" si="16"/>
        <v>#DIV/0!</v>
      </c>
      <c r="AH25" s="3" t="e">
        <f t="shared" si="16"/>
        <v>#DIV/0!</v>
      </c>
      <c r="AI25" s="3" t="e">
        <f t="shared" si="16"/>
        <v>#DIV/0!</v>
      </c>
      <c r="AJ25" s="3" t="e">
        <f t="shared" si="16"/>
        <v>#DIV/0!</v>
      </c>
      <c r="AK25" s="3" t="e">
        <f t="shared" si="16"/>
        <v>#DIV/0!</v>
      </c>
      <c r="AL25" s="3" t="e">
        <f t="shared" si="16"/>
        <v>#DIV/0!</v>
      </c>
      <c r="AM25" s="3" t="e">
        <f t="shared" si="16"/>
        <v>#DIV/0!</v>
      </c>
      <c r="AN25" s="3" t="e">
        <f t="shared" si="16"/>
        <v>#DIV/0!</v>
      </c>
      <c r="AO25" s="3" t="e">
        <f t="shared" si="16"/>
        <v>#DIV/0!</v>
      </c>
      <c r="AP25" s="3" t="e">
        <f t="shared" si="16"/>
        <v>#DIV/0!</v>
      </c>
      <c r="AQ25" s="3" t="e">
        <f t="shared" si="16"/>
        <v>#DIV/0!</v>
      </c>
      <c r="AR25" s="3" t="e">
        <f t="shared" si="16"/>
        <v>#DIV/0!</v>
      </c>
      <c r="AS25" s="3" t="e">
        <f t="shared" si="16"/>
        <v>#DIV/0!</v>
      </c>
      <c r="AT25" s="3" t="e">
        <f t="shared" si="16"/>
        <v>#DIV/0!</v>
      </c>
      <c r="AU25" s="3">
        <v>20</v>
      </c>
      <c r="AV25" s="3" t="e">
        <f t="shared" si="6"/>
        <v>#DIV/0!</v>
      </c>
      <c r="AW25" s="3" t="e">
        <f t="shared" si="7"/>
        <v>#DIV/0!</v>
      </c>
      <c r="AX25" s="3" t="e">
        <f t="shared" si="8"/>
        <v>#DIV/0!</v>
      </c>
      <c r="AZ25" s="3" t="e">
        <f t="shared" si="10"/>
        <v>#DIV/0!</v>
      </c>
    </row>
    <row r="26" spans="2:52" ht="15.75" customHeight="1" x14ac:dyDescent="0.2">
      <c r="G26" s="3">
        <v>10</v>
      </c>
      <c r="J26" s="3" t="e">
        <f t="shared" ref="J26:AT26" si="17">($F$4*$F$5/(PI()*J$16^2))*(IF(TAN(RADIANS($G26))*TAN(RADIANS(J$17))&lt;1,IF(TAN(RADIANS($G26))*TAN(RADIANS(J$17))&gt;-1,ACOS(-TAN(RADIANS($G26))*TAN(RADIANS(J$17))),0),PI())*SIN(RADIANS($G26))*SIN(RADIANS(J$17))+COS(RADIANS($G26))*COS(RADIANS(J$17))*SIN(IF(TAN(RADIANS($G26))*TAN(RADIANS(J$17))&lt;1,IF(TAN(RADIANS($G26))*TAN(RADIANS(J$17))&gt;-1,ACOS(-TAN(RADIANS($G26))*TAN(RADIANS(J$17))),0),PI())))</f>
        <v>#DIV/0!</v>
      </c>
      <c r="K26" s="3" t="e">
        <f t="shared" si="17"/>
        <v>#DIV/0!</v>
      </c>
      <c r="L26" s="3" t="e">
        <f t="shared" si="17"/>
        <v>#DIV/0!</v>
      </c>
      <c r="M26" s="3" t="e">
        <f t="shared" si="17"/>
        <v>#DIV/0!</v>
      </c>
      <c r="N26" s="3" t="e">
        <f t="shared" si="17"/>
        <v>#DIV/0!</v>
      </c>
      <c r="O26" s="3" t="e">
        <f t="shared" si="17"/>
        <v>#DIV/0!</v>
      </c>
      <c r="P26" s="3" t="e">
        <f t="shared" si="17"/>
        <v>#DIV/0!</v>
      </c>
      <c r="Q26" s="3" t="e">
        <f t="shared" si="17"/>
        <v>#DIV/0!</v>
      </c>
      <c r="R26" s="3" t="e">
        <f t="shared" si="17"/>
        <v>#DIV/0!</v>
      </c>
      <c r="S26" s="3" t="e">
        <f t="shared" si="17"/>
        <v>#DIV/0!</v>
      </c>
      <c r="T26" s="3" t="e">
        <f t="shared" si="17"/>
        <v>#DIV/0!</v>
      </c>
      <c r="U26" s="3" t="e">
        <f t="shared" si="17"/>
        <v>#DIV/0!</v>
      </c>
      <c r="V26" s="3" t="e">
        <f t="shared" si="17"/>
        <v>#DIV/0!</v>
      </c>
      <c r="W26" s="3" t="e">
        <f t="shared" si="17"/>
        <v>#DIV/0!</v>
      </c>
      <c r="X26" s="3" t="e">
        <f t="shared" si="17"/>
        <v>#DIV/0!</v>
      </c>
      <c r="Y26" s="3" t="e">
        <f t="shared" si="17"/>
        <v>#DIV/0!</v>
      </c>
      <c r="Z26" s="3" t="e">
        <f t="shared" si="17"/>
        <v>#DIV/0!</v>
      </c>
      <c r="AA26" s="3" t="e">
        <f t="shared" si="17"/>
        <v>#DIV/0!</v>
      </c>
      <c r="AB26" s="3" t="e">
        <f t="shared" si="17"/>
        <v>#DIV/0!</v>
      </c>
      <c r="AC26" s="3" t="e">
        <f t="shared" si="17"/>
        <v>#DIV/0!</v>
      </c>
      <c r="AD26" s="3" t="e">
        <f t="shared" si="17"/>
        <v>#DIV/0!</v>
      </c>
      <c r="AE26" s="3" t="e">
        <f t="shared" si="17"/>
        <v>#DIV/0!</v>
      </c>
      <c r="AF26" s="3" t="e">
        <f t="shared" si="17"/>
        <v>#DIV/0!</v>
      </c>
      <c r="AG26" s="3" t="e">
        <f t="shared" si="17"/>
        <v>#DIV/0!</v>
      </c>
      <c r="AH26" s="3" t="e">
        <f t="shared" si="17"/>
        <v>#DIV/0!</v>
      </c>
      <c r="AI26" s="3" t="e">
        <f t="shared" si="17"/>
        <v>#DIV/0!</v>
      </c>
      <c r="AJ26" s="3" t="e">
        <f t="shared" si="17"/>
        <v>#DIV/0!</v>
      </c>
      <c r="AK26" s="3" t="e">
        <f t="shared" si="17"/>
        <v>#DIV/0!</v>
      </c>
      <c r="AL26" s="3" t="e">
        <f t="shared" si="17"/>
        <v>#DIV/0!</v>
      </c>
      <c r="AM26" s="3" t="e">
        <f t="shared" si="17"/>
        <v>#DIV/0!</v>
      </c>
      <c r="AN26" s="3" t="e">
        <f t="shared" si="17"/>
        <v>#DIV/0!</v>
      </c>
      <c r="AO26" s="3" t="e">
        <f t="shared" si="17"/>
        <v>#DIV/0!</v>
      </c>
      <c r="AP26" s="3" t="e">
        <f t="shared" si="17"/>
        <v>#DIV/0!</v>
      </c>
      <c r="AQ26" s="3" t="e">
        <f t="shared" si="17"/>
        <v>#DIV/0!</v>
      </c>
      <c r="AR26" s="3" t="e">
        <f t="shared" si="17"/>
        <v>#DIV/0!</v>
      </c>
      <c r="AS26" s="3" t="e">
        <f t="shared" si="17"/>
        <v>#DIV/0!</v>
      </c>
      <c r="AT26" s="3" t="e">
        <f t="shared" si="17"/>
        <v>#DIV/0!</v>
      </c>
      <c r="AU26" s="3">
        <v>10</v>
      </c>
      <c r="AV26" s="3" t="e">
        <f t="shared" si="6"/>
        <v>#DIV/0!</v>
      </c>
      <c r="AW26" s="3" t="e">
        <f t="shared" si="7"/>
        <v>#DIV/0!</v>
      </c>
      <c r="AX26" s="3" t="e">
        <f t="shared" si="8"/>
        <v>#DIV/0!</v>
      </c>
      <c r="AZ26" s="3" t="e">
        <f t="shared" si="10"/>
        <v>#DIV/0!</v>
      </c>
    </row>
    <row r="27" spans="2:52" ht="15.75" customHeight="1" x14ac:dyDescent="0.2">
      <c r="G27" s="55">
        <v>0</v>
      </c>
      <c r="H27" s="55"/>
      <c r="I27" s="55"/>
      <c r="J27" s="55" t="e">
        <f t="shared" ref="J27:AT27" si="18">($F$4*$F$5/(PI()*J$16^2))*(IF(TAN(RADIANS($G27))*TAN(RADIANS(J$17))&lt;1,IF(TAN(RADIANS($G27))*TAN(RADIANS(J$17))&gt;-1,ACOS(-TAN(RADIANS($G27))*TAN(RADIANS(J$17))),0),PI())*SIN(RADIANS($G27))*SIN(RADIANS(J$17))+COS(RADIANS($G27))*COS(RADIANS(J$17))*SIN(IF(TAN(RADIANS($G27))*TAN(RADIANS(J$17))&lt;1,IF(TAN(RADIANS($G27))*TAN(RADIANS(J$17))&gt;-1,ACOS(-TAN(RADIANS($G27))*TAN(RADIANS(J$17))),0),PI())))</f>
        <v>#DIV/0!</v>
      </c>
      <c r="K27" s="55" t="e">
        <f t="shared" si="18"/>
        <v>#DIV/0!</v>
      </c>
      <c r="L27" s="55" t="e">
        <f t="shared" si="18"/>
        <v>#DIV/0!</v>
      </c>
      <c r="M27" s="55" t="e">
        <f t="shared" si="18"/>
        <v>#DIV/0!</v>
      </c>
      <c r="N27" s="55" t="e">
        <f t="shared" si="18"/>
        <v>#DIV/0!</v>
      </c>
      <c r="O27" s="55" t="e">
        <f t="shared" si="18"/>
        <v>#DIV/0!</v>
      </c>
      <c r="P27" s="55" t="e">
        <f t="shared" si="18"/>
        <v>#DIV/0!</v>
      </c>
      <c r="Q27" s="55" t="e">
        <f t="shared" si="18"/>
        <v>#DIV/0!</v>
      </c>
      <c r="R27" s="55" t="e">
        <f t="shared" si="18"/>
        <v>#DIV/0!</v>
      </c>
      <c r="S27" s="55" t="e">
        <f t="shared" si="18"/>
        <v>#DIV/0!</v>
      </c>
      <c r="T27" s="55" t="e">
        <f t="shared" si="18"/>
        <v>#DIV/0!</v>
      </c>
      <c r="U27" s="55" t="e">
        <f t="shared" si="18"/>
        <v>#DIV/0!</v>
      </c>
      <c r="V27" s="55" t="e">
        <f t="shared" si="18"/>
        <v>#DIV/0!</v>
      </c>
      <c r="W27" s="55" t="e">
        <f t="shared" si="18"/>
        <v>#DIV/0!</v>
      </c>
      <c r="X27" s="55" t="e">
        <f t="shared" si="18"/>
        <v>#DIV/0!</v>
      </c>
      <c r="Y27" s="55" t="e">
        <f t="shared" si="18"/>
        <v>#DIV/0!</v>
      </c>
      <c r="Z27" s="55" t="e">
        <f t="shared" si="18"/>
        <v>#DIV/0!</v>
      </c>
      <c r="AA27" s="55" t="e">
        <f t="shared" si="18"/>
        <v>#DIV/0!</v>
      </c>
      <c r="AB27" s="55" t="e">
        <f t="shared" si="18"/>
        <v>#DIV/0!</v>
      </c>
      <c r="AC27" s="55" t="e">
        <f t="shared" si="18"/>
        <v>#DIV/0!</v>
      </c>
      <c r="AD27" s="55" t="e">
        <f t="shared" si="18"/>
        <v>#DIV/0!</v>
      </c>
      <c r="AE27" s="55" t="e">
        <f t="shared" si="18"/>
        <v>#DIV/0!</v>
      </c>
      <c r="AF27" s="55" t="e">
        <f t="shared" si="18"/>
        <v>#DIV/0!</v>
      </c>
      <c r="AG27" s="55" t="e">
        <f t="shared" si="18"/>
        <v>#DIV/0!</v>
      </c>
      <c r="AH27" s="55" t="e">
        <f t="shared" si="18"/>
        <v>#DIV/0!</v>
      </c>
      <c r="AI27" s="55" t="e">
        <f t="shared" si="18"/>
        <v>#DIV/0!</v>
      </c>
      <c r="AJ27" s="55" t="e">
        <f t="shared" si="18"/>
        <v>#DIV/0!</v>
      </c>
      <c r="AK27" s="55" t="e">
        <f t="shared" si="18"/>
        <v>#DIV/0!</v>
      </c>
      <c r="AL27" s="55" t="e">
        <f t="shared" si="18"/>
        <v>#DIV/0!</v>
      </c>
      <c r="AM27" s="55" t="e">
        <f t="shared" si="18"/>
        <v>#DIV/0!</v>
      </c>
      <c r="AN27" s="55" t="e">
        <f t="shared" si="18"/>
        <v>#DIV/0!</v>
      </c>
      <c r="AO27" s="55" t="e">
        <f t="shared" si="18"/>
        <v>#DIV/0!</v>
      </c>
      <c r="AP27" s="55" t="e">
        <f t="shared" si="18"/>
        <v>#DIV/0!</v>
      </c>
      <c r="AQ27" s="55" t="e">
        <f t="shared" si="18"/>
        <v>#DIV/0!</v>
      </c>
      <c r="AR27" s="55" t="e">
        <f t="shared" si="18"/>
        <v>#DIV/0!</v>
      </c>
      <c r="AS27" s="55" t="e">
        <f t="shared" si="18"/>
        <v>#DIV/0!</v>
      </c>
      <c r="AT27" s="55" t="e">
        <f t="shared" si="18"/>
        <v>#DIV/0!</v>
      </c>
      <c r="AU27" s="55">
        <v>0</v>
      </c>
      <c r="AV27" s="55" t="e">
        <f t="shared" si="6"/>
        <v>#DIV/0!</v>
      </c>
      <c r="AW27" s="55" t="e">
        <f t="shared" si="7"/>
        <v>#DIV/0!</v>
      </c>
      <c r="AX27" s="55" t="e">
        <f t="shared" si="8"/>
        <v>#DIV/0!</v>
      </c>
      <c r="AZ27" s="3" t="e">
        <f t="shared" si="10"/>
        <v>#DIV/0!</v>
      </c>
    </row>
    <row r="28" spans="2:52" ht="15.75" customHeight="1" x14ac:dyDescent="0.2">
      <c r="G28" s="3">
        <v>-10</v>
      </c>
      <c r="J28" s="3" t="e">
        <f t="shared" ref="J28:AT28" si="19">($F$4*$F$5/(PI()*J$16^2))*(IF(TAN(RADIANS($G28))*TAN(RADIANS(J$17))&lt;1,IF(TAN(RADIANS($G28))*TAN(RADIANS(J$17))&gt;-1,ACOS(-TAN(RADIANS($G28))*TAN(RADIANS(J$17))),0),PI())*SIN(RADIANS($G28))*SIN(RADIANS(J$17))+COS(RADIANS($G28))*COS(RADIANS(J$17))*SIN(IF(TAN(RADIANS($G28))*TAN(RADIANS(J$17))&lt;1,IF(TAN(RADIANS($G28))*TAN(RADIANS(J$17))&gt;-1,ACOS(-TAN(RADIANS($G28))*TAN(RADIANS(J$17))),0),PI())))</f>
        <v>#DIV/0!</v>
      </c>
      <c r="K28" s="3" t="e">
        <f t="shared" si="19"/>
        <v>#DIV/0!</v>
      </c>
      <c r="L28" s="3" t="e">
        <f t="shared" si="19"/>
        <v>#DIV/0!</v>
      </c>
      <c r="M28" s="3" t="e">
        <f t="shared" si="19"/>
        <v>#DIV/0!</v>
      </c>
      <c r="N28" s="3" t="e">
        <f t="shared" si="19"/>
        <v>#DIV/0!</v>
      </c>
      <c r="O28" s="3" t="e">
        <f t="shared" si="19"/>
        <v>#DIV/0!</v>
      </c>
      <c r="P28" s="3" t="e">
        <f t="shared" si="19"/>
        <v>#DIV/0!</v>
      </c>
      <c r="Q28" s="3" t="e">
        <f t="shared" si="19"/>
        <v>#DIV/0!</v>
      </c>
      <c r="R28" s="3" t="e">
        <f t="shared" si="19"/>
        <v>#DIV/0!</v>
      </c>
      <c r="S28" s="3" t="e">
        <f t="shared" si="19"/>
        <v>#DIV/0!</v>
      </c>
      <c r="T28" s="3" t="e">
        <f t="shared" si="19"/>
        <v>#DIV/0!</v>
      </c>
      <c r="U28" s="3" t="e">
        <f t="shared" si="19"/>
        <v>#DIV/0!</v>
      </c>
      <c r="V28" s="3" t="e">
        <f t="shared" si="19"/>
        <v>#DIV/0!</v>
      </c>
      <c r="W28" s="3" t="e">
        <f t="shared" si="19"/>
        <v>#DIV/0!</v>
      </c>
      <c r="X28" s="3" t="e">
        <f t="shared" si="19"/>
        <v>#DIV/0!</v>
      </c>
      <c r="Y28" s="3" t="e">
        <f t="shared" si="19"/>
        <v>#DIV/0!</v>
      </c>
      <c r="Z28" s="3" t="e">
        <f t="shared" si="19"/>
        <v>#DIV/0!</v>
      </c>
      <c r="AA28" s="3" t="e">
        <f t="shared" si="19"/>
        <v>#DIV/0!</v>
      </c>
      <c r="AB28" s="3" t="e">
        <f t="shared" si="19"/>
        <v>#DIV/0!</v>
      </c>
      <c r="AC28" s="3" t="e">
        <f t="shared" si="19"/>
        <v>#DIV/0!</v>
      </c>
      <c r="AD28" s="3" t="e">
        <f t="shared" si="19"/>
        <v>#DIV/0!</v>
      </c>
      <c r="AE28" s="3" t="e">
        <f t="shared" si="19"/>
        <v>#DIV/0!</v>
      </c>
      <c r="AF28" s="3" t="e">
        <f t="shared" si="19"/>
        <v>#DIV/0!</v>
      </c>
      <c r="AG28" s="3" t="e">
        <f t="shared" si="19"/>
        <v>#DIV/0!</v>
      </c>
      <c r="AH28" s="3" t="e">
        <f t="shared" si="19"/>
        <v>#DIV/0!</v>
      </c>
      <c r="AI28" s="3" t="e">
        <f t="shared" si="19"/>
        <v>#DIV/0!</v>
      </c>
      <c r="AJ28" s="3" t="e">
        <f t="shared" si="19"/>
        <v>#DIV/0!</v>
      </c>
      <c r="AK28" s="3" t="e">
        <f t="shared" si="19"/>
        <v>#DIV/0!</v>
      </c>
      <c r="AL28" s="3" t="e">
        <f t="shared" si="19"/>
        <v>#DIV/0!</v>
      </c>
      <c r="AM28" s="3" t="e">
        <f t="shared" si="19"/>
        <v>#DIV/0!</v>
      </c>
      <c r="AN28" s="3" t="e">
        <f t="shared" si="19"/>
        <v>#DIV/0!</v>
      </c>
      <c r="AO28" s="3" t="e">
        <f t="shared" si="19"/>
        <v>#DIV/0!</v>
      </c>
      <c r="AP28" s="3" t="e">
        <f t="shared" si="19"/>
        <v>#DIV/0!</v>
      </c>
      <c r="AQ28" s="3" t="e">
        <f t="shared" si="19"/>
        <v>#DIV/0!</v>
      </c>
      <c r="AR28" s="3" t="e">
        <f t="shared" si="19"/>
        <v>#DIV/0!</v>
      </c>
      <c r="AS28" s="3" t="e">
        <f t="shared" si="19"/>
        <v>#DIV/0!</v>
      </c>
      <c r="AT28" s="3" t="e">
        <f t="shared" si="19"/>
        <v>#DIV/0!</v>
      </c>
      <c r="AU28" s="3">
        <v>-10</v>
      </c>
      <c r="AV28" s="3" t="e">
        <f t="shared" si="6"/>
        <v>#DIV/0!</v>
      </c>
      <c r="AW28" s="3" t="e">
        <f t="shared" si="7"/>
        <v>#DIV/0!</v>
      </c>
      <c r="AX28" s="3" t="e">
        <f t="shared" si="8"/>
        <v>#DIV/0!</v>
      </c>
      <c r="AZ28" s="3" t="e">
        <f t="shared" si="10"/>
        <v>#DIV/0!</v>
      </c>
    </row>
    <row r="29" spans="2:52" ht="15.75" customHeight="1" x14ac:dyDescent="0.2">
      <c r="G29" s="3">
        <v>-20</v>
      </c>
      <c r="J29" s="3" t="e">
        <f t="shared" ref="J29:AT29" si="20">($F$4*$F$5/(PI()*J$16^2))*(IF(TAN(RADIANS($G29))*TAN(RADIANS(J$17))&lt;1,IF(TAN(RADIANS($G29))*TAN(RADIANS(J$17))&gt;-1,ACOS(-TAN(RADIANS($G29))*TAN(RADIANS(J$17))),0),PI())*SIN(RADIANS($G29))*SIN(RADIANS(J$17))+COS(RADIANS($G29))*COS(RADIANS(J$17))*SIN(IF(TAN(RADIANS($G29))*TAN(RADIANS(J$17))&lt;1,IF(TAN(RADIANS($G29))*TAN(RADIANS(J$17))&gt;-1,ACOS(-TAN(RADIANS($G29))*TAN(RADIANS(J$17))),0),PI())))</f>
        <v>#DIV/0!</v>
      </c>
      <c r="K29" s="3" t="e">
        <f t="shared" si="20"/>
        <v>#DIV/0!</v>
      </c>
      <c r="L29" s="3" t="e">
        <f t="shared" si="20"/>
        <v>#DIV/0!</v>
      </c>
      <c r="M29" s="3" t="e">
        <f t="shared" si="20"/>
        <v>#DIV/0!</v>
      </c>
      <c r="N29" s="3" t="e">
        <f t="shared" si="20"/>
        <v>#DIV/0!</v>
      </c>
      <c r="O29" s="3" t="e">
        <f t="shared" si="20"/>
        <v>#DIV/0!</v>
      </c>
      <c r="P29" s="3" t="e">
        <f t="shared" si="20"/>
        <v>#DIV/0!</v>
      </c>
      <c r="Q29" s="3" t="e">
        <f t="shared" si="20"/>
        <v>#DIV/0!</v>
      </c>
      <c r="R29" s="3" t="e">
        <f t="shared" si="20"/>
        <v>#DIV/0!</v>
      </c>
      <c r="S29" s="3" t="e">
        <f t="shared" si="20"/>
        <v>#DIV/0!</v>
      </c>
      <c r="T29" s="3" t="e">
        <f t="shared" si="20"/>
        <v>#DIV/0!</v>
      </c>
      <c r="U29" s="3" t="e">
        <f t="shared" si="20"/>
        <v>#DIV/0!</v>
      </c>
      <c r="V29" s="3" t="e">
        <f t="shared" si="20"/>
        <v>#DIV/0!</v>
      </c>
      <c r="W29" s="3" t="e">
        <f t="shared" si="20"/>
        <v>#DIV/0!</v>
      </c>
      <c r="X29" s="3" t="e">
        <f t="shared" si="20"/>
        <v>#DIV/0!</v>
      </c>
      <c r="Y29" s="3" t="e">
        <f t="shared" si="20"/>
        <v>#DIV/0!</v>
      </c>
      <c r="Z29" s="3" t="e">
        <f t="shared" si="20"/>
        <v>#DIV/0!</v>
      </c>
      <c r="AA29" s="3" t="e">
        <f t="shared" si="20"/>
        <v>#DIV/0!</v>
      </c>
      <c r="AB29" s="3" t="e">
        <f t="shared" si="20"/>
        <v>#DIV/0!</v>
      </c>
      <c r="AC29" s="3" t="e">
        <f t="shared" si="20"/>
        <v>#DIV/0!</v>
      </c>
      <c r="AD29" s="3" t="e">
        <f t="shared" si="20"/>
        <v>#DIV/0!</v>
      </c>
      <c r="AE29" s="3" t="e">
        <f t="shared" si="20"/>
        <v>#DIV/0!</v>
      </c>
      <c r="AF29" s="3" t="e">
        <f t="shared" si="20"/>
        <v>#DIV/0!</v>
      </c>
      <c r="AG29" s="3" t="e">
        <f t="shared" si="20"/>
        <v>#DIV/0!</v>
      </c>
      <c r="AH29" s="3" t="e">
        <f t="shared" si="20"/>
        <v>#DIV/0!</v>
      </c>
      <c r="AI29" s="3" t="e">
        <f t="shared" si="20"/>
        <v>#DIV/0!</v>
      </c>
      <c r="AJ29" s="3" t="e">
        <f t="shared" si="20"/>
        <v>#DIV/0!</v>
      </c>
      <c r="AK29" s="3" t="e">
        <f t="shared" si="20"/>
        <v>#DIV/0!</v>
      </c>
      <c r="AL29" s="3" t="e">
        <f t="shared" si="20"/>
        <v>#DIV/0!</v>
      </c>
      <c r="AM29" s="3" t="e">
        <f t="shared" si="20"/>
        <v>#DIV/0!</v>
      </c>
      <c r="AN29" s="3" t="e">
        <f t="shared" si="20"/>
        <v>#DIV/0!</v>
      </c>
      <c r="AO29" s="3" t="e">
        <f t="shared" si="20"/>
        <v>#DIV/0!</v>
      </c>
      <c r="AP29" s="3" t="e">
        <f t="shared" si="20"/>
        <v>#DIV/0!</v>
      </c>
      <c r="AQ29" s="3" t="e">
        <f t="shared" si="20"/>
        <v>#DIV/0!</v>
      </c>
      <c r="AR29" s="3" t="e">
        <f t="shared" si="20"/>
        <v>#DIV/0!</v>
      </c>
      <c r="AS29" s="3" t="e">
        <f t="shared" si="20"/>
        <v>#DIV/0!</v>
      </c>
      <c r="AT29" s="3" t="e">
        <f t="shared" si="20"/>
        <v>#DIV/0!</v>
      </c>
      <c r="AU29" s="3">
        <v>-20</v>
      </c>
      <c r="AV29" s="3" t="e">
        <f t="shared" si="6"/>
        <v>#DIV/0!</v>
      </c>
      <c r="AW29" s="3" t="e">
        <f t="shared" si="7"/>
        <v>#DIV/0!</v>
      </c>
      <c r="AX29" s="3" t="e">
        <f t="shared" si="8"/>
        <v>#DIV/0!</v>
      </c>
      <c r="AZ29" s="3" t="e">
        <f t="shared" si="10"/>
        <v>#DIV/0!</v>
      </c>
    </row>
    <row r="30" spans="2:52" ht="15.75" customHeight="1" x14ac:dyDescent="0.2">
      <c r="G30" s="3">
        <v>-30</v>
      </c>
      <c r="J30" s="3" t="e">
        <f t="shared" ref="J30:AT30" si="21">($F$4*$F$5/(PI()*J$16^2))*(IF(TAN(RADIANS($G30))*TAN(RADIANS(J$17))&lt;1,IF(TAN(RADIANS($G30))*TAN(RADIANS(J$17))&gt;-1,ACOS(-TAN(RADIANS($G30))*TAN(RADIANS(J$17))),0),PI())*SIN(RADIANS($G30))*SIN(RADIANS(J$17))+COS(RADIANS($G30))*COS(RADIANS(J$17))*SIN(IF(TAN(RADIANS($G30))*TAN(RADIANS(J$17))&lt;1,IF(TAN(RADIANS($G30))*TAN(RADIANS(J$17))&gt;-1,ACOS(-TAN(RADIANS($G30))*TAN(RADIANS(J$17))),0),PI())))</f>
        <v>#DIV/0!</v>
      </c>
      <c r="K30" s="3" t="e">
        <f t="shared" si="21"/>
        <v>#DIV/0!</v>
      </c>
      <c r="L30" s="3" t="e">
        <f t="shared" si="21"/>
        <v>#DIV/0!</v>
      </c>
      <c r="M30" s="3" t="e">
        <f t="shared" si="21"/>
        <v>#DIV/0!</v>
      </c>
      <c r="N30" s="3" t="e">
        <f t="shared" si="21"/>
        <v>#DIV/0!</v>
      </c>
      <c r="O30" s="3" t="e">
        <f t="shared" si="21"/>
        <v>#DIV/0!</v>
      </c>
      <c r="P30" s="3" t="e">
        <f t="shared" si="21"/>
        <v>#DIV/0!</v>
      </c>
      <c r="Q30" s="3" t="e">
        <f t="shared" si="21"/>
        <v>#DIV/0!</v>
      </c>
      <c r="R30" s="3" t="e">
        <f t="shared" si="21"/>
        <v>#DIV/0!</v>
      </c>
      <c r="S30" s="3" t="e">
        <f t="shared" si="21"/>
        <v>#DIV/0!</v>
      </c>
      <c r="T30" s="3" t="e">
        <f t="shared" si="21"/>
        <v>#DIV/0!</v>
      </c>
      <c r="U30" s="3" t="e">
        <f t="shared" si="21"/>
        <v>#DIV/0!</v>
      </c>
      <c r="V30" s="3" t="e">
        <f t="shared" si="21"/>
        <v>#DIV/0!</v>
      </c>
      <c r="W30" s="3" t="e">
        <f t="shared" si="21"/>
        <v>#DIV/0!</v>
      </c>
      <c r="X30" s="3" t="e">
        <f t="shared" si="21"/>
        <v>#DIV/0!</v>
      </c>
      <c r="Y30" s="3" t="e">
        <f t="shared" si="21"/>
        <v>#DIV/0!</v>
      </c>
      <c r="Z30" s="3" t="e">
        <f t="shared" si="21"/>
        <v>#DIV/0!</v>
      </c>
      <c r="AA30" s="3" t="e">
        <f t="shared" si="21"/>
        <v>#DIV/0!</v>
      </c>
      <c r="AB30" s="3" t="e">
        <f t="shared" si="21"/>
        <v>#DIV/0!</v>
      </c>
      <c r="AC30" s="3" t="e">
        <f t="shared" si="21"/>
        <v>#DIV/0!</v>
      </c>
      <c r="AD30" s="3" t="e">
        <f t="shared" si="21"/>
        <v>#DIV/0!</v>
      </c>
      <c r="AE30" s="3" t="e">
        <f t="shared" si="21"/>
        <v>#DIV/0!</v>
      </c>
      <c r="AF30" s="3" t="e">
        <f t="shared" si="21"/>
        <v>#DIV/0!</v>
      </c>
      <c r="AG30" s="3" t="e">
        <f t="shared" si="21"/>
        <v>#DIV/0!</v>
      </c>
      <c r="AH30" s="3" t="e">
        <f t="shared" si="21"/>
        <v>#DIV/0!</v>
      </c>
      <c r="AI30" s="3" t="e">
        <f t="shared" si="21"/>
        <v>#DIV/0!</v>
      </c>
      <c r="AJ30" s="3" t="e">
        <f t="shared" si="21"/>
        <v>#DIV/0!</v>
      </c>
      <c r="AK30" s="3" t="e">
        <f t="shared" si="21"/>
        <v>#DIV/0!</v>
      </c>
      <c r="AL30" s="3" t="e">
        <f t="shared" si="21"/>
        <v>#DIV/0!</v>
      </c>
      <c r="AM30" s="3" t="e">
        <f t="shared" si="21"/>
        <v>#DIV/0!</v>
      </c>
      <c r="AN30" s="3" t="e">
        <f t="shared" si="21"/>
        <v>#DIV/0!</v>
      </c>
      <c r="AO30" s="3" t="e">
        <f t="shared" si="21"/>
        <v>#DIV/0!</v>
      </c>
      <c r="AP30" s="3" t="e">
        <f t="shared" si="21"/>
        <v>#DIV/0!</v>
      </c>
      <c r="AQ30" s="3" t="e">
        <f t="shared" si="21"/>
        <v>#DIV/0!</v>
      </c>
      <c r="AR30" s="3" t="e">
        <f t="shared" si="21"/>
        <v>#DIV/0!</v>
      </c>
      <c r="AS30" s="3" t="e">
        <f t="shared" si="21"/>
        <v>#DIV/0!</v>
      </c>
      <c r="AT30" s="3" t="e">
        <f t="shared" si="21"/>
        <v>#DIV/0!</v>
      </c>
      <c r="AU30" s="3">
        <v>-30</v>
      </c>
      <c r="AV30" s="3" t="e">
        <f t="shared" si="6"/>
        <v>#DIV/0!</v>
      </c>
      <c r="AW30" s="3" t="e">
        <f t="shared" si="7"/>
        <v>#DIV/0!</v>
      </c>
      <c r="AX30" s="3" t="e">
        <f t="shared" si="8"/>
        <v>#DIV/0!</v>
      </c>
      <c r="AZ30" s="3" t="e">
        <f t="shared" si="10"/>
        <v>#DIV/0!</v>
      </c>
    </row>
    <row r="31" spans="2:52" ht="15.75" customHeight="1" x14ac:dyDescent="0.2">
      <c r="G31" s="3">
        <v>-40</v>
      </c>
      <c r="J31" s="3" t="e">
        <f t="shared" ref="J31:AT31" si="22">($F$4*$F$5/(PI()*J$16^2))*(IF(TAN(RADIANS($G31))*TAN(RADIANS(J$17))&lt;1,IF(TAN(RADIANS($G31))*TAN(RADIANS(J$17))&gt;-1,ACOS(-TAN(RADIANS($G31))*TAN(RADIANS(J$17))),0),PI())*SIN(RADIANS($G31))*SIN(RADIANS(J$17))+COS(RADIANS($G31))*COS(RADIANS(J$17))*SIN(IF(TAN(RADIANS($G31))*TAN(RADIANS(J$17))&lt;1,IF(TAN(RADIANS($G31))*TAN(RADIANS(J$17))&gt;-1,ACOS(-TAN(RADIANS($G31))*TAN(RADIANS(J$17))),0),PI())))</f>
        <v>#DIV/0!</v>
      </c>
      <c r="K31" s="3" t="e">
        <f t="shared" si="22"/>
        <v>#DIV/0!</v>
      </c>
      <c r="L31" s="3" t="e">
        <f t="shared" si="22"/>
        <v>#DIV/0!</v>
      </c>
      <c r="M31" s="3" t="e">
        <f t="shared" si="22"/>
        <v>#DIV/0!</v>
      </c>
      <c r="N31" s="3" t="e">
        <f t="shared" si="22"/>
        <v>#DIV/0!</v>
      </c>
      <c r="O31" s="3" t="e">
        <f t="shared" si="22"/>
        <v>#DIV/0!</v>
      </c>
      <c r="P31" s="3" t="e">
        <f t="shared" si="22"/>
        <v>#DIV/0!</v>
      </c>
      <c r="Q31" s="3" t="e">
        <f t="shared" si="22"/>
        <v>#DIV/0!</v>
      </c>
      <c r="R31" s="3" t="e">
        <f t="shared" si="22"/>
        <v>#DIV/0!</v>
      </c>
      <c r="S31" s="3" t="e">
        <f t="shared" si="22"/>
        <v>#DIV/0!</v>
      </c>
      <c r="T31" s="3" t="e">
        <f t="shared" si="22"/>
        <v>#DIV/0!</v>
      </c>
      <c r="U31" s="3" t="e">
        <f t="shared" si="22"/>
        <v>#DIV/0!</v>
      </c>
      <c r="V31" s="3" t="e">
        <f t="shared" si="22"/>
        <v>#DIV/0!</v>
      </c>
      <c r="W31" s="3" t="e">
        <f t="shared" si="22"/>
        <v>#DIV/0!</v>
      </c>
      <c r="X31" s="3" t="e">
        <f t="shared" si="22"/>
        <v>#DIV/0!</v>
      </c>
      <c r="Y31" s="3" t="e">
        <f t="shared" si="22"/>
        <v>#DIV/0!</v>
      </c>
      <c r="Z31" s="3" t="e">
        <f t="shared" si="22"/>
        <v>#DIV/0!</v>
      </c>
      <c r="AA31" s="3" t="e">
        <f t="shared" si="22"/>
        <v>#DIV/0!</v>
      </c>
      <c r="AB31" s="3" t="e">
        <f t="shared" si="22"/>
        <v>#DIV/0!</v>
      </c>
      <c r="AC31" s="3" t="e">
        <f t="shared" si="22"/>
        <v>#DIV/0!</v>
      </c>
      <c r="AD31" s="3" t="e">
        <f t="shared" si="22"/>
        <v>#DIV/0!</v>
      </c>
      <c r="AE31" s="3" t="e">
        <f t="shared" si="22"/>
        <v>#DIV/0!</v>
      </c>
      <c r="AF31" s="3" t="e">
        <f t="shared" si="22"/>
        <v>#DIV/0!</v>
      </c>
      <c r="AG31" s="3" t="e">
        <f t="shared" si="22"/>
        <v>#DIV/0!</v>
      </c>
      <c r="AH31" s="3" t="e">
        <f t="shared" si="22"/>
        <v>#DIV/0!</v>
      </c>
      <c r="AI31" s="3" t="e">
        <f t="shared" si="22"/>
        <v>#DIV/0!</v>
      </c>
      <c r="AJ31" s="3" t="e">
        <f t="shared" si="22"/>
        <v>#DIV/0!</v>
      </c>
      <c r="AK31" s="3" t="e">
        <f t="shared" si="22"/>
        <v>#DIV/0!</v>
      </c>
      <c r="AL31" s="3" t="e">
        <f t="shared" si="22"/>
        <v>#DIV/0!</v>
      </c>
      <c r="AM31" s="3" t="e">
        <f t="shared" si="22"/>
        <v>#DIV/0!</v>
      </c>
      <c r="AN31" s="3" t="e">
        <f t="shared" si="22"/>
        <v>#DIV/0!</v>
      </c>
      <c r="AO31" s="3" t="e">
        <f t="shared" si="22"/>
        <v>#DIV/0!</v>
      </c>
      <c r="AP31" s="3" t="e">
        <f t="shared" si="22"/>
        <v>#DIV/0!</v>
      </c>
      <c r="AQ31" s="3" t="e">
        <f t="shared" si="22"/>
        <v>#DIV/0!</v>
      </c>
      <c r="AR31" s="3" t="e">
        <f t="shared" si="22"/>
        <v>#DIV/0!</v>
      </c>
      <c r="AS31" s="3" t="e">
        <f t="shared" si="22"/>
        <v>#DIV/0!</v>
      </c>
      <c r="AT31" s="3" t="e">
        <f t="shared" si="22"/>
        <v>#DIV/0!</v>
      </c>
      <c r="AU31" s="3">
        <v>-40</v>
      </c>
      <c r="AV31" s="3" t="e">
        <f t="shared" si="6"/>
        <v>#DIV/0!</v>
      </c>
      <c r="AW31" s="3" t="e">
        <f t="shared" si="7"/>
        <v>#DIV/0!</v>
      </c>
      <c r="AX31" s="3" t="e">
        <f t="shared" si="8"/>
        <v>#DIV/0!</v>
      </c>
      <c r="AZ31" s="3" t="e">
        <f t="shared" si="10"/>
        <v>#DIV/0!</v>
      </c>
    </row>
    <row r="32" spans="2:52" ht="15.75" customHeight="1" x14ac:dyDescent="0.2">
      <c r="G32" s="3">
        <v>-50</v>
      </c>
      <c r="J32" s="3" t="e">
        <f t="shared" ref="J32:AT32" si="23">($F$4*$F$5/(PI()*J$16^2))*(IF(TAN(RADIANS($G32))*TAN(RADIANS(J$17))&lt;1,IF(TAN(RADIANS($G32))*TAN(RADIANS(J$17))&gt;-1,ACOS(-TAN(RADIANS($G32))*TAN(RADIANS(J$17))),0),PI())*SIN(RADIANS($G32))*SIN(RADIANS(J$17))+COS(RADIANS($G32))*COS(RADIANS(J$17))*SIN(IF(TAN(RADIANS($G32))*TAN(RADIANS(J$17))&lt;1,IF(TAN(RADIANS($G32))*TAN(RADIANS(J$17))&gt;-1,ACOS(-TAN(RADIANS($G32))*TAN(RADIANS(J$17))),0),PI())))</f>
        <v>#DIV/0!</v>
      </c>
      <c r="K32" s="3" t="e">
        <f t="shared" si="23"/>
        <v>#DIV/0!</v>
      </c>
      <c r="L32" s="3" t="e">
        <f t="shared" si="23"/>
        <v>#DIV/0!</v>
      </c>
      <c r="M32" s="3" t="e">
        <f t="shared" si="23"/>
        <v>#DIV/0!</v>
      </c>
      <c r="N32" s="3" t="e">
        <f t="shared" si="23"/>
        <v>#DIV/0!</v>
      </c>
      <c r="O32" s="3" t="e">
        <f t="shared" si="23"/>
        <v>#DIV/0!</v>
      </c>
      <c r="P32" s="3" t="e">
        <f t="shared" si="23"/>
        <v>#DIV/0!</v>
      </c>
      <c r="Q32" s="3" t="e">
        <f t="shared" si="23"/>
        <v>#DIV/0!</v>
      </c>
      <c r="R32" s="3" t="e">
        <f t="shared" si="23"/>
        <v>#DIV/0!</v>
      </c>
      <c r="S32" s="3" t="e">
        <f t="shared" si="23"/>
        <v>#DIV/0!</v>
      </c>
      <c r="T32" s="3" t="e">
        <f t="shared" si="23"/>
        <v>#DIV/0!</v>
      </c>
      <c r="U32" s="3" t="e">
        <f t="shared" si="23"/>
        <v>#DIV/0!</v>
      </c>
      <c r="V32" s="3" t="e">
        <f t="shared" si="23"/>
        <v>#DIV/0!</v>
      </c>
      <c r="W32" s="3" t="e">
        <f t="shared" si="23"/>
        <v>#DIV/0!</v>
      </c>
      <c r="X32" s="3" t="e">
        <f t="shared" si="23"/>
        <v>#DIV/0!</v>
      </c>
      <c r="Y32" s="3" t="e">
        <f t="shared" si="23"/>
        <v>#DIV/0!</v>
      </c>
      <c r="Z32" s="3" t="e">
        <f t="shared" si="23"/>
        <v>#DIV/0!</v>
      </c>
      <c r="AA32" s="3" t="e">
        <f t="shared" si="23"/>
        <v>#DIV/0!</v>
      </c>
      <c r="AB32" s="3" t="e">
        <f t="shared" si="23"/>
        <v>#DIV/0!</v>
      </c>
      <c r="AC32" s="3" t="e">
        <f t="shared" si="23"/>
        <v>#DIV/0!</v>
      </c>
      <c r="AD32" s="3" t="e">
        <f t="shared" si="23"/>
        <v>#DIV/0!</v>
      </c>
      <c r="AE32" s="3" t="e">
        <f t="shared" si="23"/>
        <v>#DIV/0!</v>
      </c>
      <c r="AF32" s="3" t="e">
        <f t="shared" si="23"/>
        <v>#DIV/0!</v>
      </c>
      <c r="AG32" s="3" t="e">
        <f t="shared" si="23"/>
        <v>#DIV/0!</v>
      </c>
      <c r="AH32" s="3" t="e">
        <f t="shared" si="23"/>
        <v>#DIV/0!</v>
      </c>
      <c r="AI32" s="3" t="e">
        <f t="shared" si="23"/>
        <v>#DIV/0!</v>
      </c>
      <c r="AJ32" s="3" t="e">
        <f t="shared" si="23"/>
        <v>#DIV/0!</v>
      </c>
      <c r="AK32" s="3" t="e">
        <f t="shared" si="23"/>
        <v>#DIV/0!</v>
      </c>
      <c r="AL32" s="3" t="e">
        <f t="shared" si="23"/>
        <v>#DIV/0!</v>
      </c>
      <c r="AM32" s="3" t="e">
        <f t="shared" si="23"/>
        <v>#DIV/0!</v>
      </c>
      <c r="AN32" s="3" t="e">
        <f t="shared" si="23"/>
        <v>#DIV/0!</v>
      </c>
      <c r="AO32" s="3" t="e">
        <f t="shared" si="23"/>
        <v>#DIV/0!</v>
      </c>
      <c r="AP32" s="3" t="e">
        <f t="shared" si="23"/>
        <v>#DIV/0!</v>
      </c>
      <c r="AQ32" s="3" t="e">
        <f t="shared" si="23"/>
        <v>#DIV/0!</v>
      </c>
      <c r="AR32" s="3" t="e">
        <f t="shared" si="23"/>
        <v>#DIV/0!</v>
      </c>
      <c r="AS32" s="3" t="e">
        <f t="shared" si="23"/>
        <v>#DIV/0!</v>
      </c>
      <c r="AT32" s="3" t="e">
        <f t="shared" si="23"/>
        <v>#DIV/0!</v>
      </c>
      <c r="AU32" s="3">
        <v>-50</v>
      </c>
      <c r="AV32" s="3" t="e">
        <f t="shared" si="6"/>
        <v>#DIV/0!</v>
      </c>
      <c r="AW32" s="3" t="e">
        <f t="shared" si="7"/>
        <v>#DIV/0!</v>
      </c>
      <c r="AX32" s="3" t="e">
        <f t="shared" si="8"/>
        <v>#DIV/0!</v>
      </c>
      <c r="AZ32" s="3" t="e">
        <f t="shared" si="10"/>
        <v>#DIV/0!</v>
      </c>
    </row>
    <row r="33" spans="2:52" ht="15.75" customHeight="1" x14ac:dyDescent="0.2">
      <c r="G33" s="3">
        <v>-60</v>
      </c>
      <c r="J33" s="3" t="e">
        <f t="shared" ref="J33:AT33" si="24">($F$4*$F$5/(PI()*J$16^2))*(IF(TAN(RADIANS($G33))*TAN(RADIANS(J$17))&lt;1,IF(TAN(RADIANS($G33))*TAN(RADIANS(J$17))&gt;-1,ACOS(-TAN(RADIANS($G33))*TAN(RADIANS(J$17))),0),PI())*SIN(RADIANS($G33))*SIN(RADIANS(J$17))+COS(RADIANS($G33))*COS(RADIANS(J$17))*SIN(IF(TAN(RADIANS($G33))*TAN(RADIANS(J$17))&lt;1,IF(TAN(RADIANS($G33))*TAN(RADIANS(J$17))&gt;-1,ACOS(-TAN(RADIANS($G33))*TAN(RADIANS(J$17))),0),PI())))</f>
        <v>#DIV/0!</v>
      </c>
      <c r="K33" s="3" t="e">
        <f t="shared" si="24"/>
        <v>#DIV/0!</v>
      </c>
      <c r="L33" s="3" t="e">
        <f t="shared" si="24"/>
        <v>#DIV/0!</v>
      </c>
      <c r="M33" s="3" t="e">
        <f t="shared" si="24"/>
        <v>#DIV/0!</v>
      </c>
      <c r="N33" s="3" t="e">
        <f t="shared" si="24"/>
        <v>#DIV/0!</v>
      </c>
      <c r="O33" s="3" t="e">
        <f t="shared" si="24"/>
        <v>#DIV/0!</v>
      </c>
      <c r="P33" s="3" t="e">
        <f t="shared" si="24"/>
        <v>#DIV/0!</v>
      </c>
      <c r="Q33" s="3" t="e">
        <f t="shared" si="24"/>
        <v>#DIV/0!</v>
      </c>
      <c r="R33" s="3" t="e">
        <f t="shared" si="24"/>
        <v>#DIV/0!</v>
      </c>
      <c r="S33" s="3" t="e">
        <f t="shared" si="24"/>
        <v>#DIV/0!</v>
      </c>
      <c r="T33" s="3" t="e">
        <f t="shared" si="24"/>
        <v>#DIV/0!</v>
      </c>
      <c r="U33" s="3" t="e">
        <f t="shared" si="24"/>
        <v>#DIV/0!</v>
      </c>
      <c r="V33" s="3" t="e">
        <f t="shared" si="24"/>
        <v>#DIV/0!</v>
      </c>
      <c r="W33" s="3" t="e">
        <f t="shared" si="24"/>
        <v>#DIV/0!</v>
      </c>
      <c r="X33" s="3" t="e">
        <f t="shared" si="24"/>
        <v>#DIV/0!</v>
      </c>
      <c r="Y33" s="3" t="e">
        <f t="shared" si="24"/>
        <v>#DIV/0!</v>
      </c>
      <c r="Z33" s="3" t="e">
        <f t="shared" si="24"/>
        <v>#DIV/0!</v>
      </c>
      <c r="AA33" s="3" t="e">
        <f t="shared" si="24"/>
        <v>#DIV/0!</v>
      </c>
      <c r="AB33" s="3" t="e">
        <f t="shared" si="24"/>
        <v>#DIV/0!</v>
      </c>
      <c r="AC33" s="3" t="e">
        <f t="shared" si="24"/>
        <v>#DIV/0!</v>
      </c>
      <c r="AD33" s="3" t="e">
        <f t="shared" si="24"/>
        <v>#DIV/0!</v>
      </c>
      <c r="AE33" s="3" t="e">
        <f t="shared" si="24"/>
        <v>#DIV/0!</v>
      </c>
      <c r="AF33" s="3" t="e">
        <f t="shared" si="24"/>
        <v>#DIV/0!</v>
      </c>
      <c r="AG33" s="3" t="e">
        <f t="shared" si="24"/>
        <v>#DIV/0!</v>
      </c>
      <c r="AH33" s="3" t="e">
        <f t="shared" si="24"/>
        <v>#DIV/0!</v>
      </c>
      <c r="AI33" s="3" t="e">
        <f t="shared" si="24"/>
        <v>#DIV/0!</v>
      </c>
      <c r="AJ33" s="3" t="e">
        <f t="shared" si="24"/>
        <v>#DIV/0!</v>
      </c>
      <c r="AK33" s="3" t="e">
        <f t="shared" si="24"/>
        <v>#DIV/0!</v>
      </c>
      <c r="AL33" s="3" t="e">
        <f t="shared" si="24"/>
        <v>#DIV/0!</v>
      </c>
      <c r="AM33" s="3" t="e">
        <f t="shared" si="24"/>
        <v>#DIV/0!</v>
      </c>
      <c r="AN33" s="3" t="e">
        <f t="shared" si="24"/>
        <v>#DIV/0!</v>
      </c>
      <c r="AO33" s="3" t="e">
        <f t="shared" si="24"/>
        <v>#DIV/0!</v>
      </c>
      <c r="AP33" s="3" t="e">
        <f t="shared" si="24"/>
        <v>#DIV/0!</v>
      </c>
      <c r="AQ33" s="3" t="e">
        <f t="shared" si="24"/>
        <v>#DIV/0!</v>
      </c>
      <c r="AR33" s="3" t="e">
        <f t="shared" si="24"/>
        <v>#DIV/0!</v>
      </c>
      <c r="AS33" s="3" t="e">
        <f t="shared" si="24"/>
        <v>#DIV/0!</v>
      </c>
      <c r="AT33" s="3" t="e">
        <f t="shared" si="24"/>
        <v>#DIV/0!</v>
      </c>
      <c r="AU33" s="3">
        <v>-60</v>
      </c>
      <c r="AV33" s="3" t="e">
        <f t="shared" si="6"/>
        <v>#DIV/0!</v>
      </c>
      <c r="AW33" s="3" t="e">
        <f t="shared" si="7"/>
        <v>#DIV/0!</v>
      </c>
      <c r="AX33" s="3" t="e">
        <f t="shared" si="8"/>
        <v>#DIV/0!</v>
      </c>
      <c r="AZ33" s="3" t="e">
        <f t="shared" si="10"/>
        <v>#DIV/0!</v>
      </c>
    </row>
    <row r="34" spans="2:52" ht="15.75" customHeight="1" x14ac:dyDescent="0.2">
      <c r="G34" s="3">
        <v>-70</v>
      </c>
      <c r="J34" s="3" t="e">
        <f t="shared" ref="J34:AT34" si="25">($F$4*$F$5/(PI()*J$16^2))*(IF(TAN(RADIANS($G34))*TAN(RADIANS(J$17))&lt;1,IF(TAN(RADIANS($G34))*TAN(RADIANS(J$17))&gt;-1,ACOS(-TAN(RADIANS($G34))*TAN(RADIANS(J$17))),0),PI())*SIN(RADIANS($G34))*SIN(RADIANS(J$17))+COS(RADIANS($G34))*COS(RADIANS(J$17))*SIN(IF(TAN(RADIANS($G34))*TAN(RADIANS(J$17))&lt;1,IF(TAN(RADIANS($G34))*TAN(RADIANS(J$17))&gt;-1,ACOS(-TAN(RADIANS($G34))*TAN(RADIANS(J$17))),0),PI())))</f>
        <v>#DIV/0!</v>
      </c>
      <c r="K34" s="3" t="e">
        <f t="shared" si="25"/>
        <v>#DIV/0!</v>
      </c>
      <c r="L34" s="3" t="e">
        <f t="shared" si="25"/>
        <v>#DIV/0!</v>
      </c>
      <c r="M34" s="3" t="e">
        <f t="shared" si="25"/>
        <v>#DIV/0!</v>
      </c>
      <c r="N34" s="3" t="e">
        <f t="shared" si="25"/>
        <v>#DIV/0!</v>
      </c>
      <c r="O34" s="3" t="e">
        <f t="shared" si="25"/>
        <v>#DIV/0!</v>
      </c>
      <c r="P34" s="3" t="e">
        <f t="shared" si="25"/>
        <v>#DIV/0!</v>
      </c>
      <c r="Q34" s="3" t="e">
        <f t="shared" si="25"/>
        <v>#DIV/0!</v>
      </c>
      <c r="R34" s="3" t="e">
        <f t="shared" si="25"/>
        <v>#DIV/0!</v>
      </c>
      <c r="S34" s="3" t="e">
        <f t="shared" si="25"/>
        <v>#DIV/0!</v>
      </c>
      <c r="T34" s="3" t="e">
        <f t="shared" si="25"/>
        <v>#DIV/0!</v>
      </c>
      <c r="U34" s="3" t="e">
        <f t="shared" si="25"/>
        <v>#DIV/0!</v>
      </c>
      <c r="V34" s="3" t="e">
        <f t="shared" si="25"/>
        <v>#DIV/0!</v>
      </c>
      <c r="W34" s="3" t="e">
        <f t="shared" si="25"/>
        <v>#DIV/0!</v>
      </c>
      <c r="X34" s="3" t="e">
        <f t="shared" si="25"/>
        <v>#DIV/0!</v>
      </c>
      <c r="Y34" s="3" t="e">
        <f t="shared" si="25"/>
        <v>#DIV/0!</v>
      </c>
      <c r="Z34" s="3" t="e">
        <f t="shared" si="25"/>
        <v>#DIV/0!</v>
      </c>
      <c r="AA34" s="3" t="e">
        <f t="shared" si="25"/>
        <v>#DIV/0!</v>
      </c>
      <c r="AB34" s="3" t="e">
        <f t="shared" si="25"/>
        <v>#DIV/0!</v>
      </c>
      <c r="AC34" s="3" t="e">
        <f t="shared" si="25"/>
        <v>#DIV/0!</v>
      </c>
      <c r="AD34" s="3" t="e">
        <f t="shared" si="25"/>
        <v>#DIV/0!</v>
      </c>
      <c r="AE34" s="3" t="e">
        <f t="shared" si="25"/>
        <v>#DIV/0!</v>
      </c>
      <c r="AF34" s="3" t="e">
        <f t="shared" si="25"/>
        <v>#DIV/0!</v>
      </c>
      <c r="AG34" s="3" t="e">
        <f t="shared" si="25"/>
        <v>#DIV/0!</v>
      </c>
      <c r="AH34" s="3" t="e">
        <f t="shared" si="25"/>
        <v>#DIV/0!</v>
      </c>
      <c r="AI34" s="3" t="e">
        <f t="shared" si="25"/>
        <v>#DIV/0!</v>
      </c>
      <c r="AJ34" s="3" t="e">
        <f t="shared" si="25"/>
        <v>#DIV/0!</v>
      </c>
      <c r="AK34" s="3" t="e">
        <f t="shared" si="25"/>
        <v>#DIV/0!</v>
      </c>
      <c r="AL34" s="3" t="e">
        <f t="shared" si="25"/>
        <v>#DIV/0!</v>
      </c>
      <c r="AM34" s="3" t="e">
        <f t="shared" si="25"/>
        <v>#DIV/0!</v>
      </c>
      <c r="AN34" s="3" t="e">
        <f t="shared" si="25"/>
        <v>#DIV/0!</v>
      </c>
      <c r="AO34" s="3" t="e">
        <f t="shared" si="25"/>
        <v>#DIV/0!</v>
      </c>
      <c r="AP34" s="3" t="e">
        <f t="shared" si="25"/>
        <v>#DIV/0!</v>
      </c>
      <c r="AQ34" s="3" t="e">
        <f t="shared" si="25"/>
        <v>#DIV/0!</v>
      </c>
      <c r="AR34" s="3" t="e">
        <f t="shared" si="25"/>
        <v>#DIV/0!</v>
      </c>
      <c r="AS34" s="3" t="e">
        <f t="shared" si="25"/>
        <v>#DIV/0!</v>
      </c>
      <c r="AT34" s="3" t="e">
        <f t="shared" si="25"/>
        <v>#DIV/0!</v>
      </c>
      <c r="AU34" s="3">
        <v>-70</v>
      </c>
      <c r="AV34" s="3" t="e">
        <f t="shared" si="6"/>
        <v>#DIV/0!</v>
      </c>
      <c r="AW34" s="3" t="e">
        <f t="shared" si="7"/>
        <v>#DIV/0!</v>
      </c>
      <c r="AX34" s="3" t="e">
        <f t="shared" si="8"/>
        <v>#DIV/0!</v>
      </c>
      <c r="AZ34" s="3" t="e">
        <f t="shared" si="10"/>
        <v>#DIV/0!</v>
      </c>
    </row>
    <row r="35" spans="2:52" ht="15.75" customHeight="1" x14ac:dyDescent="0.2">
      <c r="G35" s="3">
        <v>-80</v>
      </c>
      <c r="J35" s="3" t="e">
        <f t="shared" ref="J35:AT35" si="26">($F$4*$F$5/(PI()*J$16^2))*(IF(TAN(RADIANS($G35))*TAN(RADIANS(J$17))&lt;1,IF(TAN(RADIANS($G35))*TAN(RADIANS(J$17))&gt;-1,ACOS(-TAN(RADIANS($G35))*TAN(RADIANS(J$17))),0),PI())*SIN(RADIANS($G35))*SIN(RADIANS(J$17))+COS(RADIANS($G35))*COS(RADIANS(J$17))*SIN(IF(TAN(RADIANS($G35))*TAN(RADIANS(J$17))&lt;1,IF(TAN(RADIANS($G35))*TAN(RADIANS(J$17))&gt;-1,ACOS(-TAN(RADIANS($G35))*TAN(RADIANS(J$17))),0),PI())))</f>
        <v>#DIV/0!</v>
      </c>
      <c r="K35" s="3" t="e">
        <f t="shared" si="26"/>
        <v>#DIV/0!</v>
      </c>
      <c r="L35" s="3" t="e">
        <f t="shared" si="26"/>
        <v>#DIV/0!</v>
      </c>
      <c r="M35" s="3" t="e">
        <f t="shared" si="26"/>
        <v>#DIV/0!</v>
      </c>
      <c r="N35" s="3" t="e">
        <f t="shared" si="26"/>
        <v>#DIV/0!</v>
      </c>
      <c r="O35" s="3" t="e">
        <f t="shared" si="26"/>
        <v>#DIV/0!</v>
      </c>
      <c r="P35" s="3" t="e">
        <f t="shared" si="26"/>
        <v>#DIV/0!</v>
      </c>
      <c r="Q35" s="3" t="e">
        <f t="shared" si="26"/>
        <v>#DIV/0!</v>
      </c>
      <c r="R35" s="3" t="e">
        <f t="shared" si="26"/>
        <v>#DIV/0!</v>
      </c>
      <c r="S35" s="3" t="e">
        <f t="shared" si="26"/>
        <v>#DIV/0!</v>
      </c>
      <c r="T35" s="3" t="e">
        <f t="shared" si="26"/>
        <v>#DIV/0!</v>
      </c>
      <c r="U35" s="3" t="e">
        <f t="shared" si="26"/>
        <v>#DIV/0!</v>
      </c>
      <c r="V35" s="3" t="e">
        <f t="shared" si="26"/>
        <v>#DIV/0!</v>
      </c>
      <c r="W35" s="3" t="e">
        <f t="shared" si="26"/>
        <v>#DIV/0!</v>
      </c>
      <c r="X35" s="3" t="e">
        <f t="shared" si="26"/>
        <v>#DIV/0!</v>
      </c>
      <c r="Y35" s="3" t="e">
        <f t="shared" si="26"/>
        <v>#DIV/0!</v>
      </c>
      <c r="Z35" s="3" t="e">
        <f t="shared" si="26"/>
        <v>#DIV/0!</v>
      </c>
      <c r="AA35" s="3" t="e">
        <f t="shared" si="26"/>
        <v>#DIV/0!</v>
      </c>
      <c r="AB35" s="3" t="e">
        <f t="shared" si="26"/>
        <v>#DIV/0!</v>
      </c>
      <c r="AC35" s="3" t="e">
        <f t="shared" si="26"/>
        <v>#DIV/0!</v>
      </c>
      <c r="AD35" s="3" t="e">
        <f t="shared" si="26"/>
        <v>#DIV/0!</v>
      </c>
      <c r="AE35" s="3" t="e">
        <f t="shared" si="26"/>
        <v>#DIV/0!</v>
      </c>
      <c r="AF35" s="3" t="e">
        <f t="shared" si="26"/>
        <v>#DIV/0!</v>
      </c>
      <c r="AG35" s="3" t="e">
        <f t="shared" si="26"/>
        <v>#DIV/0!</v>
      </c>
      <c r="AH35" s="3" t="e">
        <f t="shared" si="26"/>
        <v>#DIV/0!</v>
      </c>
      <c r="AI35" s="3" t="e">
        <f t="shared" si="26"/>
        <v>#DIV/0!</v>
      </c>
      <c r="AJ35" s="3" t="e">
        <f t="shared" si="26"/>
        <v>#DIV/0!</v>
      </c>
      <c r="AK35" s="3" t="e">
        <f t="shared" si="26"/>
        <v>#DIV/0!</v>
      </c>
      <c r="AL35" s="3" t="e">
        <f t="shared" si="26"/>
        <v>#DIV/0!</v>
      </c>
      <c r="AM35" s="3" t="e">
        <f t="shared" si="26"/>
        <v>#DIV/0!</v>
      </c>
      <c r="AN35" s="3" t="e">
        <f t="shared" si="26"/>
        <v>#DIV/0!</v>
      </c>
      <c r="AO35" s="3" t="e">
        <f t="shared" si="26"/>
        <v>#DIV/0!</v>
      </c>
      <c r="AP35" s="3" t="e">
        <f t="shared" si="26"/>
        <v>#DIV/0!</v>
      </c>
      <c r="AQ35" s="3" t="e">
        <f t="shared" si="26"/>
        <v>#DIV/0!</v>
      </c>
      <c r="AR35" s="3" t="e">
        <f t="shared" si="26"/>
        <v>#DIV/0!</v>
      </c>
      <c r="AS35" s="3" t="e">
        <f t="shared" si="26"/>
        <v>#DIV/0!</v>
      </c>
      <c r="AT35" s="3" t="e">
        <f t="shared" si="26"/>
        <v>#DIV/0!</v>
      </c>
      <c r="AU35" s="3">
        <v>-80</v>
      </c>
      <c r="AV35" s="3" t="e">
        <f t="shared" si="6"/>
        <v>#DIV/0!</v>
      </c>
      <c r="AW35" s="3" t="e">
        <f t="shared" si="7"/>
        <v>#DIV/0!</v>
      </c>
      <c r="AX35" s="3" t="e">
        <f t="shared" si="8"/>
        <v>#DIV/0!</v>
      </c>
      <c r="AZ35" s="3" t="e">
        <f t="shared" si="10"/>
        <v>#DIV/0!</v>
      </c>
    </row>
    <row r="36" spans="2:52" ht="15.75" customHeight="1" x14ac:dyDescent="0.2">
      <c r="G36" s="3">
        <v>-90</v>
      </c>
      <c r="J36" s="3" t="e">
        <f t="shared" ref="J36:AT36" si="27">($F$4*$F$5/(PI()*J$16^2))*(IF(TAN(RADIANS($G36))*TAN(RADIANS(J$17))&lt;1,IF(TAN(RADIANS($G36))*TAN(RADIANS(J$17))&gt;-1,ACOS(-TAN(RADIANS($G36))*TAN(RADIANS(J$17))),0),PI())*SIN(RADIANS($G36))*SIN(RADIANS(J$17))+COS(RADIANS($G36))*COS(RADIANS(J$17))*SIN(IF(TAN(RADIANS($G36))*TAN(RADIANS(J$17))&lt;1,IF(TAN(RADIANS($G36))*TAN(RADIANS(J$17))&gt;-1,ACOS(-TAN(RADIANS($G36))*TAN(RADIANS(J$17))),0),PI())))</f>
        <v>#DIV/0!</v>
      </c>
      <c r="K36" s="3" t="e">
        <f t="shared" si="27"/>
        <v>#DIV/0!</v>
      </c>
      <c r="L36" s="3" t="e">
        <f t="shared" si="27"/>
        <v>#DIV/0!</v>
      </c>
      <c r="M36" s="3" t="e">
        <f t="shared" si="27"/>
        <v>#DIV/0!</v>
      </c>
      <c r="N36" s="3" t="e">
        <f t="shared" si="27"/>
        <v>#DIV/0!</v>
      </c>
      <c r="O36" s="3" t="e">
        <f t="shared" si="27"/>
        <v>#DIV/0!</v>
      </c>
      <c r="P36" s="3" t="e">
        <f t="shared" si="27"/>
        <v>#DIV/0!</v>
      </c>
      <c r="Q36" s="3" t="e">
        <f t="shared" si="27"/>
        <v>#DIV/0!</v>
      </c>
      <c r="R36" s="3" t="e">
        <f t="shared" si="27"/>
        <v>#DIV/0!</v>
      </c>
      <c r="S36" s="3" t="e">
        <f t="shared" si="27"/>
        <v>#DIV/0!</v>
      </c>
      <c r="T36" s="3" t="e">
        <f t="shared" si="27"/>
        <v>#DIV/0!</v>
      </c>
      <c r="U36" s="3" t="e">
        <f t="shared" si="27"/>
        <v>#DIV/0!</v>
      </c>
      <c r="V36" s="3" t="e">
        <f t="shared" si="27"/>
        <v>#DIV/0!</v>
      </c>
      <c r="W36" s="3" t="e">
        <f t="shared" si="27"/>
        <v>#DIV/0!</v>
      </c>
      <c r="X36" s="3" t="e">
        <f t="shared" si="27"/>
        <v>#DIV/0!</v>
      </c>
      <c r="Y36" s="3" t="e">
        <f t="shared" si="27"/>
        <v>#DIV/0!</v>
      </c>
      <c r="Z36" s="3" t="e">
        <f t="shared" si="27"/>
        <v>#DIV/0!</v>
      </c>
      <c r="AA36" s="3" t="e">
        <f t="shared" si="27"/>
        <v>#DIV/0!</v>
      </c>
      <c r="AB36" s="3" t="e">
        <f t="shared" si="27"/>
        <v>#DIV/0!</v>
      </c>
      <c r="AC36" s="3" t="e">
        <f t="shared" si="27"/>
        <v>#DIV/0!</v>
      </c>
      <c r="AD36" s="3" t="e">
        <f t="shared" si="27"/>
        <v>#DIV/0!</v>
      </c>
      <c r="AE36" s="3" t="e">
        <f t="shared" si="27"/>
        <v>#DIV/0!</v>
      </c>
      <c r="AF36" s="3" t="e">
        <f t="shared" si="27"/>
        <v>#DIV/0!</v>
      </c>
      <c r="AG36" s="3" t="e">
        <f t="shared" si="27"/>
        <v>#DIV/0!</v>
      </c>
      <c r="AH36" s="3" t="e">
        <f t="shared" si="27"/>
        <v>#DIV/0!</v>
      </c>
      <c r="AI36" s="3" t="e">
        <f t="shared" si="27"/>
        <v>#DIV/0!</v>
      </c>
      <c r="AJ36" s="3" t="e">
        <f t="shared" si="27"/>
        <v>#DIV/0!</v>
      </c>
      <c r="AK36" s="3" t="e">
        <f t="shared" si="27"/>
        <v>#DIV/0!</v>
      </c>
      <c r="AL36" s="3" t="e">
        <f t="shared" si="27"/>
        <v>#DIV/0!</v>
      </c>
      <c r="AM36" s="3" t="e">
        <f t="shared" si="27"/>
        <v>#DIV/0!</v>
      </c>
      <c r="AN36" s="3" t="e">
        <f t="shared" si="27"/>
        <v>#DIV/0!</v>
      </c>
      <c r="AO36" s="3" t="e">
        <f t="shared" si="27"/>
        <v>#DIV/0!</v>
      </c>
      <c r="AP36" s="3" t="e">
        <f t="shared" si="27"/>
        <v>#DIV/0!</v>
      </c>
      <c r="AQ36" s="3" t="e">
        <f t="shared" si="27"/>
        <v>#DIV/0!</v>
      </c>
      <c r="AR36" s="3" t="e">
        <f t="shared" si="27"/>
        <v>#DIV/0!</v>
      </c>
      <c r="AS36" s="3" t="e">
        <f t="shared" si="27"/>
        <v>#DIV/0!</v>
      </c>
      <c r="AT36" s="3" t="e">
        <f t="shared" si="27"/>
        <v>#DIV/0!</v>
      </c>
      <c r="AU36" s="3">
        <v>-90</v>
      </c>
      <c r="AV36" s="3" t="e">
        <f t="shared" si="6"/>
        <v>#DIV/0!</v>
      </c>
      <c r="AW36" s="3" t="e">
        <f t="shared" si="7"/>
        <v>#DIV/0!</v>
      </c>
      <c r="AX36" s="3" t="e">
        <f t="shared" si="8"/>
        <v>#DIV/0!</v>
      </c>
      <c r="AZ36" s="3" t="e">
        <f>AX18*PI()*(PI()*2/72)^2</f>
        <v>#DIV/0!</v>
      </c>
    </row>
    <row r="37" spans="2:52" ht="15.75" customHeight="1" x14ac:dyDescent="0.2">
      <c r="J37" s="20" t="s">
        <v>747</v>
      </c>
    </row>
    <row r="38" spans="2:52" ht="15.75" customHeight="1" x14ac:dyDescent="0.2">
      <c r="I38" s="3" t="s">
        <v>748</v>
      </c>
      <c r="K38" s="3">
        <f t="shared" ref="K38:AT38" si="28">K14-J14</f>
        <v>2.7777777777777776E-2</v>
      </c>
      <c r="L38" s="3">
        <f t="shared" si="28"/>
        <v>2.7777777777777776E-2</v>
      </c>
      <c r="M38" s="3">
        <f t="shared" si="28"/>
        <v>2.7777777777777776E-2</v>
      </c>
      <c r="N38" s="3">
        <f t="shared" si="28"/>
        <v>2.7777777777777776E-2</v>
      </c>
      <c r="O38" s="3">
        <f t="shared" si="28"/>
        <v>2.777777777777779E-2</v>
      </c>
      <c r="P38" s="3">
        <f t="shared" si="28"/>
        <v>2.7777777777777762E-2</v>
      </c>
      <c r="Q38" s="3">
        <f t="shared" si="28"/>
        <v>2.777777777777779E-2</v>
      </c>
      <c r="R38" s="3">
        <f t="shared" si="28"/>
        <v>2.7777777777777762E-2</v>
      </c>
      <c r="S38" s="3">
        <f t="shared" si="28"/>
        <v>2.777777777777779E-2</v>
      </c>
      <c r="T38" s="3">
        <f t="shared" si="28"/>
        <v>2.777777777777779E-2</v>
      </c>
      <c r="U38" s="3">
        <f t="shared" si="28"/>
        <v>2.777777777777779E-2</v>
      </c>
      <c r="V38" s="3">
        <f t="shared" si="28"/>
        <v>2.7777777777777735E-2</v>
      </c>
      <c r="W38" s="3">
        <f t="shared" si="28"/>
        <v>2.777777777777779E-2</v>
      </c>
      <c r="X38" s="3">
        <f t="shared" si="28"/>
        <v>2.777777777777779E-2</v>
      </c>
      <c r="Y38" s="3">
        <f t="shared" si="28"/>
        <v>2.777777777777779E-2</v>
      </c>
      <c r="Z38" s="3">
        <f t="shared" si="28"/>
        <v>2.7777777777777735E-2</v>
      </c>
      <c r="AA38" s="3">
        <f t="shared" si="28"/>
        <v>2.777777777777779E-2</v>
      </c>
      <c r="AB38" s="3">
        <f t="shared" si="28"/>
        <v>2.777777777777779E-2</v>
      </c>
      <c r="AC38" s="3">
        <f t="shared" si="28"/>
        <v>2.777777777777779E-2</v>
      </c>
      <c r="AD38" s="3">
        <f t="shared" si="28"/>
        <v>2.777777777777779E-2</v>
      </c>
      <c r="AE38" s="3">
        <f t="shared" si="28"/>
        <v>2.777777777777779E-2</v>
      </c>
      <c r="AF38" s="3">
        <f t="shared" si="28"/>
        <v>2.777777777777779E-2</v>
      </c>
      <c r="AG38" s="3">
        <f t="shared" si="28"/>
        <v>2.7777777777777679E-2</v>
      </c>
      <c r="AH38" s="3">
        <f t="shared" si="28"/>
        <v>2.777777777777779E-2</v>
      </c>
      <c r="AI38" s="3">
        <f t="shared" si="28"/>
        <v>2.777777777777779E-2</v>
      </c>
      <c r="AJ38" s="3">
        <f t="shared" si="28"/>
        <v>2.777777777777779E-2</v>
      </c>
      <c r="AK38" s="3">
        <f t="shared" si="28"/>
        <v>2.777777777777779E-2</v>
      </c>
      <c r="AL38" s="3">
        <f t="shared" si="28"/>
        <v>2.777777777777779E-2</v>
      </c>
      <c r="AM38" s="3">
        <f t="shared" si="28"/>
        <v>2.777777777777779E-2</v>
      </c>
      <c r="AN38" s="3">
        <f t="shared" si="28"/>
        <v>2.777777777777779E-2</v>
      </c>
      <c r="AO38" s="3">
        <f t="shared" si="28"/>
        <v>2.777777777777779E-2</v>
      </c>
      <c r="AP38" s="3">
        <f t="shared" si="28"/>
        <v>2.7777777777777679E-2</v>
      </c>
      <c r="AQ38" s="3">
        <f t="shared" si="28"/>
        <v>2.777777777777779E-2</v>
      </c>
      <c r="AR38" s="3">
        <f t="shared" si="28"/>
        <v>2.777777777777779E-2</v>
      </c>
      <c r="AS38" s="3">
        <f t="shared" si="28"/>
        <v>2.777777777777779E-2</v>
      </c>
      <c r="AT38" s="3">
        <f t="shared" si="28"/>
        <v>2.777777777777779E-2</v>
      </c>
    </row>
    <row r="39" spans="2:52" ht="15.75" customHeight="1" x14ac:dyDescent="0.2"/>
    <row r="40" spans="2:52" ht="15.75" customHeight="1" x14ac:dyDescent="0.2">
      <c r="H40" s="31" t="s">
        <v>55</v>
      </c>
    </row>
    <row r="41" spans="2:52" ht="15.75" customHeight="1" x14ac:dyDescent="0.2"/>
    <row r="42" spans="2:52" ht="15.75" customHeight="1" x14ac:dyDescent="0.2">
      <c r="H42" s="3" t="s">
        <v>727</v>
      </c>
      <c r="J42" s="3">
        <f t="shared" ref="J42:AT42" si="29">(IF(J43&lt;$J$43,360+J43-$J$43,J43-$J$43))</f>
        <v>0</v>
      </c>
      <c r="K42" s="3">
        <f t="shared" si="29"/>
        <v>10</v>
      </c>
      <c r="L42" s="3">
        <f t="shared" si="29"/>
        <v>20</v>
      </c>
      <c r="M42" s="3">
        <f t="shared" si="29"/>
        <v>30</v>
      </c>
      <c r="N42" s="3">
        <f t="shared" si="29"/>
        <v>40</v>
      </c>
      <c r="O42" s="3">
        <f t="shared" si="29"/>
        <v>50</v>
      </c>
      <c r="P42" s="3">
        <f t="shared" si="29"/>
        <v>60</v>
      </c>
      <c r="Q42" s="3">
        <f t="shared" si="29"/>
        <v>70</v>
      </c>
      <c r="R42" s="3">
        <f t="shared" si="29"/>
        <v>80</v>
      </c>
      <c r="S42" s="3">
        <f t="shared" si="29"/>
        <v>90</v>
      </c>
      <c r="T42" s="3">
        <f t="shared" si="29"/>
        <v>100</v>
      </c>
      <c r="U42" s="3">
        <f t="shared" si="29"/>
        <v>110</v>
      </c>
      <c r="V42" s="3">
        <f t="shared" si="29"/>
        <v>120</v>
      </c>
      <c r="W42" s="3">
        <f t="shared" si="29"/>
        <v>130</v>
      </c>
      <c r="X42" s="3">
        <f t="shared" si="29"/>
        <v>140</v>
      </c>
      <c r="Y42" s="3">
        <f t="shared" si="29"/>
        <v>150</v>
      </c>
      <c r="Z42" s="3">
        <f t="shared" si="29"/>
        <v>160</v>
      </c>
      <c r="AA42" s="3">
        <f t="shared" si="29"/>
        <v>170</v>
      </c>
      <c r="AB42" s="3">
        <f t="shared" si="29"/>
        <v>180</v>
      </c>
      <c r="AC42" s="3">
        <f t="shared" si="29"/>
        <v>190</v>
      </c>
      <c r="AD42" s="3">
        <f t="shared" si="29"/>
        <v>200</v>
      </c>
      <c r="AE42" s="3">
        <f t="shared" si="29"/>
        <v>210</v>
      </c>
      <c r="AF42" s="3">
        <f t="shared" si="29"/>
        <v>220</v>
      </c>
      <c r="AG42" s="3">
        <f t="shared" si="29"/>
        <v>230</v>
      </c>
      <c r="AH42" s="3">
        <f t="shared" si="29"/>
        <v>240</v>
      </c>
      <c r="AI42" s="3">
        <f t="shared" si="29"/>
        <v>250</v>
      </c>
      <c r="AJ42" s="3">
        <f t="shared" si="29"/>
        <v>260</v>
      </c>
      <c r="AK42" s="3">
        <f t="shared" si="29"/>
        <v>270</v>
      </c>
      <c r="AL42" s="3">
        <f t="shared" si="29"/>
        <v>280</v>
      </c>
      <c r="AM42" s="3">
        <f t="shared" si="29"/>
        <v>290</v>
      </c>
      <c r="AN42" s="3">
        <f t="shared" si="29"/>
        <v>300</v>
      </c>
      <c r="AO42" s="3">
        <f t="shared" si="29"/>
        <v>310</v>
      </c>
      <c r="AP42" s="3">
        <f t="shared" si="29"/>
        <v>320</v>
      </c>
      <c r="AQ42" s="3">
        <f t="shared" si="29"/>
        <v>330</v>
      </c>
      <c r="AR42" s="3">
        <f t="shared" si="29"/>
        <v>340</v>
      </c>
      <c r="AS42" s="3">
        <f t="shared" si="29"/>
        <v>350</v>
      </c>
      <c r="AT42" s="3">
        <f t="shared" si="29"/>
        <v>0</v>
      </c>
    </row>
    <row r="43" spans="2:52" ht="15.75" customHeight="1" x14ac:dyDescent="0.2">
      <c r="B43" s="3" t="s">
        <v>749</v>
      </c>
      <c r="E43" s="3">
        <f>D360</f>
        <v>270</v>
      </c>
      <c r="H43" s="3" t="s">
        <v>728</v>
      </c>
      <c r="J43" s="3">
        <f t="shared" ref="J43:AT43" si="30">D420</f>
        <v>270</v>
      </c>
      <c r="K43" s="3">
        <f t="shared" si="30"/>
        <v>280</v>
      </c>
      <c r="L43" s="3">
        <f t="shared" si="30"/>
        <v>290</v>
      </c>
      <c r="M43" s="3">
        <f t="shared" si="30"/>
        <v>300</v>
      </c>
      <c r="N43" s="3">
        <f t="shared" si="30"/>
        <v>310</v>
      </c>
      <c r="O43" s="3">
        <f t="shared" si="30"/>
        <v>320</v>
      </c>
      <c r="P43" s="3">
        <f t="shared" si="30"/>
        <v>330</v>
      </c>
      <c r="Q43" s="3">
        <f t="shared" si="30"/>
        <v>340</v>
      </c>
      <c r="R43" s="3">
        <f t="shared" si="30"/>
        <v>350</v>
      </c>
      <c r="S43" s="3">
        <f t="shared" si="30"/>
        <v>360</v>
      </c>
      <c r="T43" s="3">
        <f t="shared" si="30"/>
        <v>10.000000000000014</v>
      </c>
      <c r="U43" s="3">
        <f t="shared" si="30"/>
        <v>19.999999999999989</v>
      </c>
      <c r="V43" s="3">
        <f t="shared" si="30"/>
        <v>29.999999999999993</v>
      </c>
      <c r="W43" s="3">
        <f t="shared" si="30"/>
        <v>40.000000000000007</v>
      </c>
      <c r="X43" s="3">
        <f t="shared" si="30"/>
        <v>49.999999999999986</v>
      </c>
      <c r="Y43" s="3">
        <f t="shared" si="30"/>
        <v>59.999999999999986</v>
      </c>
      <c r="Z43" s="3">
        <f t="shared" si="30"/>
        <v>70</v>
      </c>
      <c r="AA43" s="3">
        <f t="shared" si="30"/>
        <v>80</v>
      </c>
      <c r="AB43" s="3">
        <f t="shared" si="30"/>
        <v>90</v>
      </c>
      <c r="AC43" s="3">
        <f t="shared" si="30"/>
        <v>100</v>
      </c>
      <c r="AD43" s="3">
        <f t="shared" si="30"/>
        <v>110</v>
      </c>
      <c r="AE43" s="3">
        <f t="shared" si="30"/>
        <v>119.99999999999999</v>
      </c>
      <c r="AF43" s="3">
        <f t="shared" si="30"/>
        <v>130</v>
      </c>
      <c r="AG43" s="3">
        <f t="shared" si="30"/>
        <v>140</v>
      </c>
      <c r="AH43" s="3">
        <f t="shared" si="30"/>
        <v>150.00000000000003</v>
      </c>
      <c r="AI43" s="3">
        <f t="shared" si="30"/>
        <v>160.00000000000003</v>
      </c>
      <c r="AJ43" s="3">
        <f t="shared" si="30"/>
        <v>170</v>
      </c>
      <c r="AK43" s="3">
        <f t="shared" si="30"/>
        <v>180</v>
      </c>
      <c r="AL43" s="3">
        <f t="shared" si="30"/>
        <v>190</v>
      </c>
      <c r="AM43" s="3">
        <f t="shared" si="30"/>
        <v>199.99999999999997</v>
      </c>
      <c r="AN43" s="3">
        <f t="shared" si="30"/>
        <v>210.00000000000003</v>
      </c>
      <c r="AO43" s="3">
        <f t="shared" si="30"/>
        <v>220</v>
      </c>
      <c r="AP43" s="3">
        <f t="shared" si="30"/>
        <v>230</v>
      </c>
      <c r="AQ43" s="3">
        <f t="shared" si="30"/>
        <v>240</v>
      </c>
      <c r="AR43" s="3">
        <f t="shared" si="30"/>
        <v>250</v>
      </c>
      <c r="AS43" s="3">
        <f t="shared" si="30"/>
        <v>260</v>
      </c>
      <c r="AT43" s="3">
        <f t="shared" si="30"/>
        <v>270</v>
      </c>
    </row>
    <row r="44" spans="2:52" ht="15.75" customHeight="1" x14ac:dyDescent="0.2">
      <c r="H44" s="3" t="s">
        <v>729</v>
      </c>
      <c r="J44" s="3">
        <v>0</v>
      </c>
      <c r="K44" s="3">
        <f t="shared" ref="K44:AT44" si="31">J44+1/36</f>
        <v>2.7777777777777776E-2</v>
      </c>
      <c r="L44" s="3">
        <f t="shared" si="31"/>
        <v>5.5555555555555552E-2</v>
      </c>
      <c r="M44" s="3">
        <f t="shared" si="31"/>
        <v>8.3333333333333329E-2</v>
      </c>
      <c r="N44" s="3">
        <f t="shared" si="31"/>
        <v>0.1111111111111111</v>
      </c>
      <c r="O44" s="3">
        <f t="shared" si="31"/>
        <v>0.1388888888888889</v>
      </c>
      <c r="P44" s="3">
        <f t="shared" si="31"/>
        <v>0.16666666666666669</v>
      </c>
      <c r="Q44" s="3">
        <f t="shared" si="31"/>
        <v>0.19444444444444448</v>
      </c>
      <c r="R44" s="3">
        <f t="shared" si="31"/>
        <v>0.22222222222222227</v>
      </c>
      <c r="S44" s="3">
        <f t="shared" si="31"/>
        <v>0.25000000000000006</v>
      </c>
      <c r="T44" s="3">
        <f t="shared" si="31"/>
        <v>0.27777777777777785</v>
      </c>
      <c r="U44" s="3">
        <f t="shared" si="31"/>
        <v>0.30555555555555564</v>
      </c>
      <c r="V44" s="3">
        <f t="shared" si="31"/>
        <v>0.33333333333333343</v>
      </c>
      <c r="W44" s="3">
        <f t="shared" si="31"/>
        <v>0.36111111111111122</v>
      </c>
      <c r="X44" s="3">
        <f t="shared" si="31"/>
        <v>0.38888888888888901</v>
      </c>
      <c r="Y44" s="3">
        <f t="shared" si="31"/>
        <v>0.4166666666666668</v>
      </c>
      <c r="Z44" s="3">
        <f t="shared" si="31"/>
        <v>0.44444444444444459</v>
      </c>
      <c r="AA44" s="3">
        <f t="shared" si="31"/>
        <v>0.47222222222222238</v>
      </c>
      <c r="AB44" s="3">
        <f t="shared" si="31"/>
        <v>0.50000000000000011</v>
      </c>
      <c r="AC44" s="3">
        <f t="shared" si="31"/>
        <v>0.5277777777777779</v>
      </c>
      <c r="AD44" s="3">
        <f t="shared" si="31"/>
        <v>0.55555555555555569</v>
      </c>
      <c r="AE44" s="3">
        <f t="shared" si="31"/>
        <v>0.58333333333333348</v>
      </c>
      <c r="AF44" s="3">
        <f t="shared" si="31"/>
        <v>0.61111111111111127</v>
      </c>
      <c r="AG44" s="3">
        <f t="shared" si="31"/>
        <v>0.63888888888888906</v>
      </c>
      <c r="AH44" s="3">
        <f t="shared" si="31"/>
        <v>0.66666666666666685</v>
      </c>
      <c r="AI44" s="3">
        <f t="shared" si="31"/>
        <v>0.69444444444444464</v>
      </c>
      <c r="AJ44" s="3">
        <f t="shared" si="31"/>
        <v>0.72222222222222243</v>
      </c>
      <c r="AK44" s="3">
        <f t="shared" si="31"/>
        <v>0.75000000000000022</v>
      </c>
      <c r="AL44" s="3">
        <f t="shared" si="31"/>
        <v>0.77777777777777801</v>
      </c>
      <c r="AM44" s="3">
        <f t="shared" si="31"/>
        <v>0.8055555555555558</v>
      </c>
      <c r="AN44" s="3">
        <f t="shared" si="31"/>
        <v>0.83333333333333359</v>
      </c>
      <c r="AO44" s="3">
        <f t="shared" si="31"/>
        <v>0.86111111111111138</v>
      </c>
      <c r="AP44" s="3">
        <f t="shared" si="31"/>
        <v>0.88888888888888917</v>
      </c>
      <c r="AQ44" s="3">
        <f t="shared" si="31"/>
        <v>0.91666666666666696</v>
      </c>
      <c r="AR44" s="3">
        <f t="shared" si="31"/>
        <v>0.94444444444444475</v>
      </c>
      <c r="AS44" s="3">
        <f t="shared" si="31"/>
        <v>0.97222222222222254</v>
      </c>
      <c r="AT44" s="3">
        <f t="shared" si="31"/>
        <v>1.0000000000000002</v>
      </c>
    </row>
    <row r="45" spans="2:52" ht="15.75" customHeight="1" x14ac:dyDescent="0.2">
      <c r="H45" s="20" t="s">
        <v>731</v>
      </c>
      <c r="J45" s="3">
        <f t="shared" ref="J45:AT45" si="32">ROUND(J44*$F$10,0)</f>
        <v>0</v>
      </c>
      <c r="K45" s="3">
        <f t="shared" si="32"/>
        <v>0</v>
      </c>
      <c r="L45" s="3">
        <f t="shared" si="32"/>
        <v>0</v>
      </c>
      <c r="M45" s="3">
        <f t="shared" si="32"/>
        <v>0</v>
      </c>
      <c r="N45" s="3">
        <f t="shared" si="32"/>
        <v>0</v>
      </c>
      <c r="O45" s="3">
        <f t="shared" si="32"/>
        <v>0</v>
      </c>
      <c r="P45" s="3">
        <f t="shared" si="32"/>
        <v>0</v>
      </c>
      <c r="Q45" s="3">
        <f t="shared" si="32"/>
        <v>0</v>
      </c>
      <c r="R45" s="3">
        <f t="shared" si="32"/>
        <v>0</v>
      </c>
      <c r="S45" s="3">
        <f t="shared" si="32"/>
        <v>0</v>
      </c>
      <c r="T45" s="3">
        <f t="shared" si="32"/>
        <v>0</v>
      </c>
      <c r="U45" s="3">
        <f t="shared" si="32"/>
        <v>0</v>
      </c>
      <c r="V45" s="3">
        <f t="shared" si="32"/>
        <v>0</v>
      </c>
      <c r="W45" s="3">
        <f t="shared" si="32"/>
        <v>0</v>
      </c>
      <c r="X45" s="3">
        <f t="shared" si="32"/>
        <v>0</v>
      </c>
      <c r="Y45" s="3">
        <f t="shared" si="32"/>
        <v>0</v>
      </c>
      <c r="Z45" s="3">
        <f t="shared" si="32"/>
        <v>0</v>
      </c>
      <c r="AA45" s="3">
        <f t="shared" si="32"/>
        <v>0</v>
      </c>
      <c r="AB45" s="3">
        <f t="shared" si="32"/>
        <v>0</v>
      </c>
      <c r="AC45" s="3">
        <f t="shared" si="32"/>
        <v>0</v>
      </c>
      <c r="AD45" s="3">
        <f t="shared" si="32"/>
        <v>0</v>
      </c>
      <c r="AE45" s="3">
        <f t="shared" si="32"/>
        <v>0</v>
      </c>
      <c r="AF45" s="3">
        <f t="shared" si="32"/>
        <v>0</v>
      </c>
      <c r="AG45" s="3">
        <f t="shared" si="32"/>
        <v>0</v>
      </c>
      <c r="AH45" s="3">
        <f t="shared" si="32"/>
        <v>0</v>
      </c>
      <c r="AI45" s="3">
        <f t="shared" si="32"/>
        <v>0</v>
      </c>
      <c r="AJ45" s="3">
        <f t="shared" si="32"/>
        <v>0</v>
      </c>
      <c r="AK45" s="3">
        <f t="shared" si="32"/>
        <v>0</v>
      </c>
      <c r="AL45" s="3">
        <f t="shared" si="32"/>
        <v>0</v>
      </c>
      <c r="AM45" s="3">
        <f t="shared" si="32"/>
        <v>0</v>
      </c>
      <c r="AN45" s="3">
        <f t="shared" si="32"/>
        <v>0</v>
      </c>
      <c r="AO45" s="3">
        <f t="shared" si="32"/>
        <v>0</v>
      </c>
      <c r="AP45" s="3">
        <f t="shared" si="32"/>
        <v>0</v>
      </c>
      <c r="AQ45" s="3">
        <f t="shared" si="32"/>
        <v>0</v>
      </c>
      <c r="AR45" s="3">
        <f t="shared" si="32"/>
        <v>0</v>
      </c>
      <c r="AS45" s="3">
        <f t="shared" si="32"/>
        <v>0</v>
      </c>
      <c r="AT45" s="3">
        <f t="shared" si="32"/>
        <v>0</v>
      </c>
    </row>
    <row r="46" spans="2:52" ht="15.75" customHeight="1" x14ac:dyDescent="0.2">
      <c r="H46" s="20" t="s">
        <v>733</v>
      </c>
      <c r="J46" s="3">
        <f t="shared" ref="J46:AT46" si="33">$F$6*(1-$F$7^2)/(1+$F$7*COS(RADIANS(J43)))</f>
        <v>0</v>
      </c>
      <c r="K46" s="3">
        <f t="shared" si="33"/>
        <v>0</v>
      </c>
      <c r="L46" s="3">
        <f t="shared" si="33"/>
        <v>0</v>
      </c>
      <c r="M46" s="3">
        <f t="shared" si="33"/>
        <v>0</v>
      </c>
      <c r="N46" s="3">
        <f t="shared" si="33"/>
        <v>0</v>
      </c>
      <c r="O46" s="3">
        <f t="shared" si="33"/>
        <v>0</v>
      </c>
      <c r="P46" s="3">
        <f t="shared" si="33"/>
        <v>0</v>
      </c>
      <c r="Q46" s="3">
        <f t="shared" si="33"/>
        <v>0</v>
      </c>
      <c r="R46" s="3">
        <f t="shared" si="33"/>
        <v>0</v>
      </c>
      <c r="S46" s="3">
        <f t="shared" si="33"/>
        <v>0</v>
      </c>
      <c r="T46" s="3">
        <f t="shared" si="33"/>
        <v>0</v>
      </c>
      <c r="U46" s="3">
        <f t="shared" si="33"/>
        <v>0</v>
      </c>
      <c r="V46" s="3">
        <f t="shared" si="33"/>
        <v>0</v>
      </c>
      <c r="W46" s="3">
        <f t="shared" si="33"/>
        <v>0</v>
      </c>
      <c r="X46" s="3">
        <f t="shared" si="33"/>
        <v>0</v>
      </c>
      <c r="Y46" s="3">
        <f t="shared" si="33"/>
        <v>0</v>
      </c>
      <c r="Z46" s="3">
        <f t="shared" si="33"/>
        <v>0</v>
      </c>
      <c r="AA46" s="3">
        <f t="shared" si="33"/>
        <v>0</v>
      </c>
      <c r="AB46" s="3">
        <f t="shared" si="33"/>
        <v>0</v>
      </c>
      <c r="AC46" s="3">
        <f t="shared" si="33"/>
        <v>0</v>
      </c>
      <c r="AD46" s="3">
        <f t="shared" si="33"/>
        <v>0</v>
      </c>
      <c r="AE46" s="3">
        <f t="shared" si="33"/>
        <v>0</v>
      </c>
      <c r="AF46" s="3">
        <f t="shared" si="33"/>
        <v>0</v>
      </c>
      <c r="AG46" s="3">
        <f t="shared" si="33"/>
        <v>0</v>
      </c>
      <c r="AH46" s="3">
        <f t="shared" si="33"/>
        <v>0</v>
      </c>
      <c r="AI46" s="3">
        <f t="shared" si="33"/>
        <v>0</v>
      </c>
      <c r="AJ46" s="3">
        <f t="shared" si="33"/>
        <v>0</v>
      </c>
      <c r="AK46" s="3">
        <f t="shared" si="33"/>
        <v>0</v>
      </c>
      <c r="AL46" s="3">
        <f t="shared" si="33"/>
        <v>0</v>
      </c>
      <c r="AM46" s="3">
        <f t="shared" si="33"/>
        <v>0</v>
      </c>
      <c r="AN46" s="3">
        <f t="shared" si="33"/>
        <v>0</v>
      </c>
      <c r="AO46" s="3">
        <f t="shared" si="33"/>
        <v>0</v>
      </c>
      <c r="AP46" s="3">
        <f t="shared" si="33"/>
        <v>0</v>
      </c>
      <c r="AQ46" s="3">
        <f t="shared" si="33"/>
        <v>0</v>
      </c>
      <c r="AR46" s="3">
        <f t="shared" si="33"/>
        <v>0</v>
      </c>
      <c r="AS46" s="3">
        <f t="shared" si="33"/>
        <v>0</v>
      </c>
      <c r="AT46" s="3">
        <f t="shared" si="33"/>
        <v>0</v>
      </c>
    </row>
    <row r="47" spans="2:52" ht="15.75" customHeight="1" x14ac:dyDescent="0.2">
      <c r="G47" s="3" t="s">
        <v>736</v>
      </c>
      <c r="H47" s="20" t="s">
        <v>737</v>
      </c>
      <c r="J47" s="3">
        <f t="shared" ref="J47:AT47" si="34">IF($F$8&gt;90,180-$F$8,$F$8)*SIN(RADIANS(J42))</f>
        <v>0</v>
      </c>
      <c r="K47" s="3">
        <f t="shared" si="34"/>
        <v>0</v>
      </c>
      <c r="L47" s="3">
        <f t="shared" si="34"/>
        <v>0</v>
      </c>
      <c r="M47" s="3">
        <f t="shared" si="34"/>
        <v>0</v>
      </c>
      <c r="N47" s="3">
        <f t="shared" si="34"/>
        <v>0</v>
      </c>
      <c r="O47" s="3">
        <f t="shared" si="34"/>
        <v>0</v>
      </c>
      <c r="P47" s="3">
        <f t="shared" si="34"/>
        <v>0</v>
      </c>
      <c r="Q47" s="3">
        <f t="shared" si="34"/>
        <v>0</v>
      </c>
      <c r="R47" s="3">
        <f t="shared" si="34"/>
        <v>0</v>
      </c>
      <c r="S47" s="3">
        <f t="shared" si="34"/>
        <v>0</v>
      </c>
      <c r="T47" s="3">
        <f t="shared" si="34"/>
        <v>0</v>
      </c>
      <c r="U47" s="3">
        <f t="shared" si="34"/>
        <v>0</v>
      </c>
      <c r="V47" s="3">
        <f t="shared" si="34"/>
        <v>0</v>
      </c>
      <c r="W47" s="3">
        <f t="shared" si="34"/>
        <v>0</v>
      </c>
      <c r="X47" s="3">
        <f t="shared" si="34"/>
        <v>0</v>
      </c>
      <c r="Y47" s="3">
        <f t="shared" si="34"/>
        <v>0</v>
      </c>
      <c r="Z47" s="3">
        <f t="shared" si="34"/>
        <v>0</v>
      </c>
      <c r="AA47" s="3">
        <f t="shared" si="34"/>
        <v>0</v>
      </c>
      <c r="AB47" s="3">
        <f t="shared" si="34"/>
        <v>0</v>
      </c>
      <c r="AC47" s="3">
        <f t="shared" si="34"/>
        <v>0</v>
      </c>
      <c r="AD47" s="3">
        <f t="shared" si="34"/>
        <v>0</v>
      </c>
      <c r="AE47" s="3">
        <f t="shared" si="34"/>
        <v>0</v>
      </c>
      <c r="AF47" s="3">
        <f t="shared" si="34"/>
        <v>0</v>
      </c>
      <c r="AG47" s="3">
        <f t="shared" si="34"/>
        <v>0</v>
      </c>
      <c r="AH47" s="3">
        <f t="shared" si="34"/>
        <v>0</v>
      </c>
      <c r="AI47" s="3">
        <f t="shared" si="34"/>
        <v>0</v>
      </c>
      <c r="AJ47" s="3">
        <f t="shared" si="34"/>
        <v>0</v>
      </c>
      <c r="AK47" s="3">
        <f t="shared" si="34"/>
        <v>0</v>
      </c>
      <c r="AL47" s="3">
        <f t="shared" si="34"/>
        <v>0</v>
      </c>
      <c r="AM47" s="3">
        <f t="shared" si="34"/>
        <v>0</v>
      </c>
      <c r="AN47" s="3">
        <f t="shared" si="34"/>
        <v>0</v>
      </c>
      <c r="AO47" s="3">
        <f t="shared" si="34"/>
        <v>0</v>
      </c>
      <c r="AP47" s="3">
        <f t="shared" si="34"/>
        <v>0</v>
      </c>
      <c r="AQ47" s="3">
        <f t="shared" si="34"/>
        <v>0</v>
      </c>
      <c r="AR47" s="3">
        <f t="shared" si="34"/>
        <v>0</v>
      </c>
      <c r="AS47" s="3">
        <f t="shared" si="34"/>
        <v>0</v>
      </c>
      <c r="AT47" s="3">
        <f t="shared" si="34"/>
        <v>0</v>
      </c>
    </row>
    <row r="48" spans="2:52" ht="15.75" customHeight="1" x14ac:dyDescent="0.2">
      <c r="G48" s="3">
        <v>90</v>
      </c>
      <c r="J48" s="3" t="e">
        <f t="shared" ref="J48:AT48" si="35">($F$4*$F$5/(PI()*J$46^2))*(IF(TAN(RADIANS($G48))*TAN(RADIANS(J$47))&lt;1,IF(TAN(RADIANS($G48))*TAN(RADIANS(J$47))&gt;-1,ACOS(-TAN(RADIANS($G48))*TAN(RADIANS(J$47))),0),PI())*SIN(RADIANS($G48))*SIN(RADIANS(J$47))+COS(RADIANS($G48))*COS(RADIANS(J$47))*SIN(IF(TAN(RADIANS($G48))*TAN(RADIANS(J$47))&lt;1,IF(TAN(RADIANS($G48))*TAN(RADIANS(J$47))&gt;-1,ACOS(-TAN(RADIANS($G48))*TAN(RADIANS(J$47))),0),PI())))</f>
        <v>#DIV/0!</v>
      </c>
      <c r="K48" s="3" t="e">
        <f t="shared" si="35"/>
        <v>#DIV/0!</v>
      </c>
      <c r="L48" s="3" t="e">
        <f t="shared" si="35"/>
        <v>#DIV/0!</v>
      </c>
      <c r="M48" s="3" t="e">
        <f t="shared" si="35"/>
        <v>#DIV/0!</v>
      </c>
      <c r="N48" s="3" t="e">
        <f t="shared" si="35"/>
        <v>#DIV/0!</v>
      </c>
      <c r="O48" s="3" t="e">
        <f t="shared" si="35"/>
        <v>#DIV/0!</v>
      </c>
      <c r="P48" s="3" t="e">
        <f t="shared" si="35"/>
        <v>#DIV/0!</v>
      </c>
      <c r="Q48" s="3" t="e">
        <f t="shared" si="35"/>
        <v>#DIV/0!</v>
      </c>
      <c r="R48" s="3" t="e">
        <f t="shared" si="35"/>
        <v>#DIV/0!</v>
      </c>
      <c r="S48" s="3" t="e">
        <f t="shared" si="35"/>
        <v>#DIV/0!</v>
      </c>
      <c r="T48" s="3" t="e">
        <f t="shared" si="35"/>
        <v>#DIV/0!</v>
      </c>
      <c r="U48" s="3" t="e">
        <f t="shared" si="35"/>
        <v>#DIV/0!</v>
      </c>
      <c r="V48" s="3" t="e">
        <f t="shared" si="35"/>
        <v>#DIV/0!</v>
      </c>
      <c r="W48" s="3" t="e">
        <f t="shared" si="35"/>
        <v>#DIV/0!</v>
      </c>
      <c r="X48" s="3" t="e">
        <f t="shared" si="35"/>
        <v>#DIV/0!</v>
      </c>
      <c r="Y48" s="3" t="e">
        <f t="shared" si="35"/>
        <v>#DIV/0!</v>
      </c>
      <c r="Z48" s="3" t="e">
        <f t="shared" si="35"/>
        <v>#DIV/0!</v>
      </c>
      <c r="AA48" s="3" t="e">
        <f t="shared" si="35"/>
        <v>#DIV/0!</v>
      </c>
      <c r="AB48" s="3" t="e">
        <f t="shared" si="35"/>
        <v>#DIV/0!</v>
      </c>
      <c r="AC48" s="3" t="e">
        <f t="shared" si="35"/>
        <v>#DIV/0!</v>
      </c>
      <c r="AD48" s="3" t="e">
        <f t="shared" si="35"/>
        <v>#DIV/0!</v>
      </c>
      <c r="AE48" s="3" t="e">
        <f t="shared" si="35"/>
        <v>#DIV/0!</v>
      </c>
      <c r="AF48" s="3" t="e">
        <f t="shared" si="35"/>
        <v>#DIV/0!</v>
      </c>
      <c r="AG48" s="3" t="e">
        <f t="shared" si="35"/>
        <v>#DIV/0!</v>
      </c>
      <c r="AH48" s="3" t="e">
        <f t="shared" si="35"/>
        <v>#DIV/0!</v>
      </c>
      <c r="AI48" s="3" t="e">
        <f t="shared" si="35"/>
        <v>#DIV/0!</v>
      </c>
      <c r="AJ48" s="3" t="e">
        <f t="shared" si="35"/>
        <v>#DIV/0!</v>
      </c>
      <c r="AK48" s="3" t="e">
        <f t="shared" si="35"/>
        <v>#DIV/0!</v>
      </c>
      <c r="AL48" s="3" t="e">
        <f t="shared" si="35"/>
        <v>#DIV/0!</v>
      </c>
      <c r="AM48" s="3" t="e">
        <f t="shared" si="35"/>
        <v>#DIV/0!</v>
      </c>
      <c r="AN48" s="3" t="e">
        <f t="shared" si="35"/>
        <v>#DIV/0!</v>
      </c>
      <c r="AO48" s="3" t="e">
        <f t="shared" si="35"/>
        <v>#DIV/0!</v>
      </c>
      <c r="AP48" s="3" t="e">
        <f t="shared" si="35"/>
        <v>#DIV/0!</v>
      </c>
      <c r="AQ48" s="3" t="e">
        <f t="shared" si="35"/>
        <v>#DIV/0!</v>
      </c>
      <c r="AR48" s="3" t="e">
        <f t="shared" si="35"/>
        <v>#DIV/0!</v>
      </c>
      <c r="AS48" s="3" t="e">
        <f t="shared" si="35"/>
        <v>#DIV/0!</v>
      </c>
      <c r="AT48" s="3" t="e">
        <f t="shared" si="35"/>
        <v>#DIV/0!</v>
      </c>
    </row>
    <row r="49" spans="7:46" ht="15.75" customHeight="1" x14ac:dyDescent="0.2">
      <c r="G49" s="3">
        <v>80</v>
      </c>
      <c r="J49" s="3" t="e">
        <f t="shared" ref="J49:AT49" si="36">($F$4*$F$5/(PI()*J$46^2))*(IF(TAN(RADIANS($G49))*TAN(RADIANS(J$47))&lt;1,IF(TAN(RADIANS($G49))*TAN(RADIANS(J$47))&gt;-1,ACOS(-TAN(RADIANS($G49))*TAN(RADIANS(J$47))),0),PI())*SIN(RADIANS($G49))*SIN(RADIANS(J$47))+COS(RADIANS($G49))*COS(RADIANS(J$47))*SIN(IF(TAN(RADIANS($G49))*TAN(RADIANS(J$47))&lt;1,IF(TAN(RADIANS($G49))*TAN(RADIANS(J$47))&gt;-1,ACOS(-TAN(RADIANS($G49))*TAN(RADIANS(J$47))),0),PI())))</f>
        <v>#DIV/0!</v>
      </c>
      <c r="K49" s="3" t="e">
        <f t="shared" si="36"/>
        <v>#DIV/0!</v>
      </c>
      <c r="L49" s="3" t="e">
        <f t="shared" si="36"/>
        <v>#DIV/0!</v>
      </c>
      <c r="M49" s="3" t="e">
        <f t="shared" si="36"/>
        <v>#DIV/0!</v>
      </c>
      <c r="N49" s="3" t="e">
        <f t="shared" si="36"/>
        <v>#DIV/0!</v>
      </c>
      <c r="O49" s="3" t="e">
        <f t="shared" si="36"/>
        <v>#DIV/0!</v>
      </c>
      <c r="P49" s="3" t="e">
        <f t="shared" si="36"/>
        <v>#DIV/0!</v>
      </c>
      <c r="Q49" s="3" t="e">
        <f t="shared" si="36"/>
        <v>#DIV/0!</v>
      </c>
      <c r="R49" s="3" t="e">
        <f t="shared" si="36"/>
        <v>#DIV/0!</v>
      </c>
      <c r="S49" s="3" t="e">
        <f t="shared" si="36"/>
        <v>#DIV/0!</v>
      </c>
      <c r="T49" s="3" t="e">
        <f t="shared" si="36"/>
        <v>#DIV/0!</v>
      </c>
      <c r="U49" s="3" t="e">
        <f t="shared" si="36"/>
        <v>#DIV/0!</v>
      </c>
      <c r="V49" s="3" t="e">
        <f t="shared" si="36"/>
        <v>#DIV/0!</v>
      </c>
      <c r="W49" s="3" t="e">
        <f t="shared" si="36"/>
        <v>#DIV/0!</v>
      </c>
      <c r="X49" s="3" t="e">
        <f t="shared" si="36"/>
        <v>#DIV/0!</v>
      </c>
      <c r="Y49" s="3" t="e">
        <f t="shared" si="36"/>
        <v>#DIV/0!</v>
      </c>
      <c r="Z49" s="3" t="e">
        <f t="shared" si="36"/>
        <v>#DIV/0!</v>
      </c>
      <c r="AA49" s="3" t="e">
        <f t="shared" si="36"/>
        <v>#DIV/0!</v>
      </c>
      <c r="AB49" s="3" t="e">
        <f t="shared" si="36"/>
        <v>#DIV/0!</v>
      </c>
      <c r="AC49" s="3" t="e">
        <f t="shared" si="36"/>
        <v>#DIV/0!</v>
      </c>
      <c r="AD49" s="3" t="e">
        <f t="shared" si="36"/>
        <v>#DIV/0!</v>
      </c>
      <c r="AE49" s="3" t="e">
        <f t="shared" si="36"/>
        <v>#DIV/0!</v>
      </c>
      <c r="AF49" s="3" t="e">
        <f t="shared" si="36"/>
        <v>#DIV/0!</v>
      </c>
      <c r="AG49" s="3" t="e">
        <f t="shared" si="36"/>
        <v>#DIV/0!</v>
      </c>
      <c r="AH49" s="3" t="e">
        <f t="shared" si="36"/>
        <v>#DIV/0!</v>
      </c>
      <c r="AI49" s="3" t="e">
        <f t="shared" si="36"/>
        <v>#DIV/0!</v>
      </c>
      <c r="AJ49" s="3" t="e">
        <f t="shared" si="36"/>
        <v>#DIV/0!</v>
      </c>
      <c r="AK49" s="3" t="e">
        <f t="shared" si="36"/>
        <v>#DIV/0!</v>
      </c>
      <c r="AL49" s="3" t="e">
        <f t="shared" si="36"/>
        <v>#DIV/0!</v>
      </c>
      <c r="AM49" s="3" t="e">
        <f t="shared" si="36"/>
        <v>#DIV/0!</v>
      </c>
      <c r="AN49" s="3" t="e">
        <f t="shared" si="36"/>
        <v>#DIV/0!</v>
      </c>
      <c r="AO49" s="3" t="e">
        <f t="shared" si="36"/>
        <v>#DIV/0!</v>
      </c>
      <c r="AP49" s="3" t="e">
        <f t="shared" si="36"/>
        <v>#DIV/0!</v>
      </c>
      <c r="AQ49" s="3" t="e">
        <f t="shared" si="36"/>
        <v>#DIV/0!</v>
      </c>
      <c r="AR49" s="3" t="e">
        <f t="shared" si="36"/>
        <v>#DIV/0!</v>
      </c>
      <c r="AS49" s="3" t="e">
        <f t="shared" si="36"/>
        <v>#DIV/0!</v>
      </c>
      <c r="AT49" s="3" t="e">
        <f t="shared" si="36"/>
        <v>#DIV/0!</v>
      </c>
    </row>
    <row r="50" spans="7:46" ht="15.75" customHeight="1" x14ac:dyDescent="0.2">
      <c r="G50" s="3">
        <v>70</v>
      </c>
      <c r="J50" s="3" t="e">
        <f t="shared" ref="J50:AT50" si="37">($F$4*$F$5/(PI()*J$46^2))*(IF(TAN(RADIANS($G50))*TAN(RADIANS(J$47))&lt;1,IF(TAN(RADIANS($G50))*TAN(RADIANS(J$47))&gt;-1,ACOS(-TAN(RADIANS($G50))*TAN(RADIANS(J$47))),0),PI())*SIN(RADIANS($G50))*SIN(RADIANS(J$47))+COS(RADIANS($G50))*COS(RADIANS(J$47))*SIN(IF(TAN(RADIANS($G50))*TAN(RADIANS(J$47))&lt;1,IF(TAN(RADIANS($G50))*TAN(RADIANS(J$47))&gt;-1,ACOS(-TAN(RADIANS($G50))*TAN(RADIANS(J$47))),0),PI())))</f>
        <v>#DIV/0!</v>
      </c>
      <c r="K50" s="3" t="e">
        <f t="shared" si="37"/>
        <v>#DIV/0!</v>
      </c>
      <c r="L50" s="3" t="e">
        <f t="shared" si="37"/>
        <v>#DIV/0!</v>
      </c>
      <c r="M50" s="3" t="e">
        <f t="shared" si="37"/>
        <v>#DIV/0!</v>
      </c>
      <c r="N50" s="3" t="e">
        <f t="shared" si="37"/>
        <v>#DIV/0!</v>
      </c>
      <c r="O50" s="3" t="e">
        <f t="shared" si="37"/>
        <v>#DIV/0!</v>
      </c>
      <c r="P50" s="3" t="e">
        <f t="shared" si="37"/>
        <v>#DIV/0!</v>
      </c>
      <c r="Q50" s="3" t="e">
        <f t="shared" si="37"/>
        <v>#DIV/0!</v>
      </c>
      <c r="R50" s="3" t="e">
        <f t="shared" si="37"/>
        <v>#DIV/0!</v>
      </c>
      <c r="S50" s="3" t="e">
        <f t="shared" si="37"/>
        <v>#DIV/0!</v>
      </c>
      <c r="T50" s="3" t="e">
        <f t="shared" si="37"/>
        <v>#DIV/0!</v>
      </c>
      <c r="U50" s="3" t="e">
        <f t="shared" si="37"/>
        <v>#DIV/0!</v>
      </c>
      <c r="V50" s="3" t="e">
        <f t="shared" si="37"/>
        <v>#DIV/0!</v>
      </c>
      <c r="W50" s="3" t="e">
        <f t="shared" si="37"/>
        <v>#DIV/0!</v>
      </c>
      <c r="X50" s="3" t="e">
        <f t="shared" si="37"/>
        <v>#DIV/0!</v>
      </c>
      <c r="Y50" s="3" t="e">
        <f t="shared" si="37"/>
        <v>#DIV/0!</v>
      </c>
      <c r="Z50" s="3" t="e">
        <f t="shared" si="37"/>
        <v>#DIV/0!</v>
      </c>
      <c r="AA50" s="3" t="e">
        <f t="shared" si="37"/>
        <v>#DIV/0!</v>
      </c>
      <c r="AB50" s="3" t="e">
        <f t="shared" si="37"/>
        <v>#DIV/0!</v>
      </c>
      <c r="AC50" s="3" t="e">
        <f t="shared" si="37"/>
        <v>#DIV/0!</v>
      </c>
      <c r="AD50" s="3" t="e">
        <f t="shared" si="37"/>
        <v>#DIV/0!</v>
      </c>
      <c r="AE50" s="3" t="e">
        <f t="shared" si="37"/>
        <v>#DIV/0!</v>
      </c>
      <c r="AF50" s="3" t="e">
        <f t="shared" si="37"/>
        <v>#DIV/0!</v>
      </c>
      <c r="AG50" s="3" t="e">
        <f t="shared" si="37"/>
        <v>#DIV/0!</v>
      </c>
      <c r="AH50" s="3" t="e">
        <f t="shared" si="37"/>
        <v>#DIV/0!</v>
      </c>
      <c r="AI50" s="3" t="e">
        <f t="shared" si="37"/>
        <v>#DIV/0!</v>
      </c>
      <c r="AJ50" s="3" t="e">
        <f t="shared" si="37"/>
        <v>#DIV/0!</v>
      </c>
      <c r="AK50" s="3" t="e">
        <f t="shared" si="37"/>
        <v>#DIV/0!</v>
      </c>
      <c r="AL50" s="3" t="e">
        <f t="shared" si="37"/>
        <v>#DIV/0!</v>
      </c>
      <c r="AM50" s="3" t="e">
        <f t="shared" si="37"/>
        <v>#DIV/0!</v>
      </c>
      <c r="AN50" s="3" t="e">
        <f t="shared" si="37"/>
        <v>#DIV/0!</v>
      </c>
      <c r="AO50" s="3" t="e">
        <f t="shared" si="37"/>
        <v>#DIV/0!</v>
      </c>
      <c r="AP50" s="3" t="e">
        <f t="shared" si="37"/>
        <v>#DIV/0!</v>
      </c>
      <c r="AQ50" s="3" t="e">
        <f t="shared" si="37"/>
        <v>#DIV/0!</v>
      </c>
      <c r="AR50" s="3" t="e">
        <f t="shared" si="37"/>
        <v>#DIV/0!</v>
      </c>
      <c r="AS50" s="3" t="e">
        <f t="shared" si="37"/>
        <v>#DIV/0!</v>
      </c>
      <c r="AT50" s="3" t="e">
        <f t="shared" si="37"/>
        <v>#DIV/0!</v>
      </c>
    </row>
    <row r="51" spans="7:46" ht="15.75" customHeight="1" x14ac:dyDescent="0.2">
      <c r="G51" s="3">
        <v>60</v>
      </c>
      <c r="J51" s="3" t="e">
        <f t="shared" ref="J51:AT51" si="38">($F$4*$F$5/(PI()*J$46^2))*(IF(TAN(RADIANS($G51))*TAN(RADIANS(J$47))&lt;1,IF(TAN(RADIANS($G51))*TAN(RADIANS(J$47))&gt;-1,ACOS(-TAN(RADIANS($G51))*TAN(RADIANS(J$47))),0),PI())*SIN(RADIANS($G51))*SIN(RADIANS(J$47))+COS(RADIANS($G51))*COS(RADIANS(J$47))*SIN(IF(TAN(RADIANS($G51))*TAN(RADIANS(J$47))&lt;1,IF(TAN(RADIANS($G51))*TAN(RADIANS(J$47))&gt;-1,ACOS(-TAN(RADIANS($G51))*TAN(RADIANS(J$47))),0),PI())))</f>
        <v>#DIV/0!</v>
      </c>
      <c r="K51" s="3" t="e">
        <f t="shared" si="38"/>
        <v>#DIV/0!</v>
      </c>
      <c r="L51" s="3" t="e">
        <f t="shared" si="38"/>
        <v>#DIV/0!</v>
      </c>
      <c r="M51" s="3" t="e">
        <f t="shared" si="38"/>
        <v>#DIV/0!</v>
      </c>
      <c r="N51" s="3" t="e">
        <f t="shared" si="38"/>
        <v>#DIV/0!</v>
      </c>
      <c r="O51" s="3" t="e">
        <f t="shared" si="38"/>
        <v>#DIV/0!</v>
      </c>
      <c r="P51" s="3" t="e">
        <f t="shared" si="38"/>
        <v>#DIV/0!</v>
      </c>
      <c r="Q51" s="3" t="e">
        <f t="shared" si="38"/>
        <v>#DIV/0!</v>
      </c>
      <c r="R51" s="3" t="e">
        <f t="shared" si="38"/>
        <v>#DIV/0!</v>
      </c>
      <c r="S51" s="3" t="e">
        <f t="shared" si="38"/>
        <v>#DIV/0!</v>
      </c>
      <c r="T51" s="3" t="e">
        <f t="shared" si="38"/>
        <v>#DIV/0!</v>
      </c>
      <c r="U51" s="3" t="e">
        <f t="shared" si="38"/>
        <v>#DIV/0!</v>
      </c>
      <c r="V51" s="3" t="e">
        <f t="shared" si="38"/>
        <v>#DIV/0!</v>
      </c>
      <c r="W51" s="3" t="e">
        <f t="shared" si="38"/>
        <v>#DIV/0!</v>
      </c>
      <c r="X51" s="3" t="e">
        <f t="shared" si="38"/>
        <v>#DIV/0!</v>
      </c>
      <c r="Y51" s="3" t="e">
        <f t="shared" si="38"/>
        <v>#DIV/0!</v>
      </c>
      <c r="Z51" s="3" t="e">
        <f t="shared" si="38"/>
        <v>#DIV/0!</v>
      </c>
      <c r="AA51" s="3" t="e">
        <f t="shared" si="38"/>
        <v>#DIV/0!</v>
      </c>
      <c r="AB51" s="3" t="e">
        <f t="shared" si="38"/>
        <v>#DIV/0!</v>
      </c>
      <c r="AC51" s="3" t="e">
        <f t="shared" si="38"/>
        <v>#DIV/0!</v>
      </c>
      <c r="AD51" s="3" t="e">
        <f t="shared" si="38"/>
        <v>#DIV/0!</v>
      </c>
      <c r="AE51" s="3" t="e">
        <f t="shared" si="38"/>
        <v>#DIV/0!</v>
      </c>
      <c r="AF51" s="3" t="e">
        <f t="shared" si="38"/>
        <v>#DIV/0!</v>
      </c>
      <c r="AG51" s="3" t="e">
        <f t="shared" si="38"/>
        <v>#DIV/0!</v>
      </c>
      <c r="AH51" s="3" t="e">
        <f t="shared" si="38"/>
        <v>#DIV/0!</v>
      </c>
      <c r="AI51" s="3" t="e">
        <f t="shared" si="38"/>
        <v>#DIV/0!</v>
      </c>
      <c r="AJ51" s="3" t="e">
        <f t="shared" si="38"/>
        <v>#DIV/0!</v>
      </c>
      <c r="AK51" s="3" t="e">
        <f t="shared" si="38"/>
        <v>#DIV/0!</v>
      </c>
      <c r="AL51" s="3" t="e">
        <f t="shared" si="38"/>
        <v>#DIV/0!</v>
      </c>
      <c r="AM51" s="3" t="e">
        <f t="shared" si="38"/>
        <v>#DIV/0!</v>
      </c>
      <c r="AN51" s="3" t="e">
        <f t="shared" si="38"/>
        <v>#DIV/0!</v>
      </c>
      <c r="AO51" s="3" t="e">
        <f t="shared" si="38"/>
        <v>#DIV/0!</v>
      </c>
      <c r="AP51" s="3" t="e">
        <f t="shared" si="38"/>
        <v>#DIV/0!</v>
      </c>
      <c r="AQ51" s="3" t="e">
        <f t="shared" si="38"/>
        <v>#DIV/0!</v>
      </c>
      <c r="AR51" s="3" t="e">
        <f t="shared" si="38"/>
        <v>#DIV/0!</v>
      </c>
      <c r="AS51" s="3" t="e">
        <f t="shared" si="38"/>
        <v>#DIV/0!</v>
      </c>
      <c r="AT51" s="3" t="e">
        <f t="shared" si="38"/>
        <v>#DIV/0!</v>
      </c>
    </row>
    <row r="52" spans="7:46" ht="15.75" customHeight="1" x14ac:dyDescent="0.2">
      <c r="G52" s="3">
        <v>50</v>
      </c>
      <c r="J52" s="3" t="e">
        <f t="shared" ref="J52:AT52" si="39">($F$4*$F$5/(PI()*J$46^2))*(IF(TAN(RADIANS($G52))*TAN(RADIANS(J$47))&lt;1,IF(TAN(RADIANS($G52))*TAN(RADIANS(J$47))&gt;-1,ACOS(-TAN(RADIANS($G52))*TAN(RADIANS(J$47))),0),PI())*SIN(RADIANS($G52))*SIN(RADIANS(J$47))+COS(RADIANS($G52))*COS(RADIANS(J$47))*SIN(IF(TAN(RADIANS($G52))*TAN(RADIANS(J$47))&lt;1,IF(TAN(RADIANS($G52))*TAN(RADIANS(J$47))&gt;-1,ACOS(-TAN(RADIANS($G52))*TAN(RADIANS(J$47))),0),PI())))</f>
        <v>#DIV/0!</v>
      </c>
      <c r="K52" s="3" t="e">
        <f t="shared" si="39"/>
        <v>#DIV/0!</v>
      </c>
      <c r="L52" s="3" t="e">
        <f t="shared" si="39"/>
        <v>#DIV/0!</v>
      </c>
      <c r="M52" s="3" t="e">
        <f t="shared" si="39"/>
        <v>#DIV/0!</v>
      </c>
      <c r="N52" s="3" t="e">
        <f t="shared" si="39"/>
        <v>#DIV/0!</v>
      </c>
      <c r="O52" s="3" t="e">
        <f t="shared" si="39"/>
        <v>#DIV/0!</v>
      </c>
      <c r="P52" s="3" t="e">
        <f t="shared" si="39"/>
        <v>#DIV/0!</v>
      </c>
      <c r="Q52" s="3" t="e">
        <f t="shared" si="39"/>
        <v>#DIV/0!</v>
      </c>
      <c r="R52" s="3" t="e">
        <f t="shared" si="39"/>
        <v>#DIV/0!</v>
      </c>
      <c r="S52" s="3" t="e">
        <f t="shared" si="39"/>
        <v>#DIV/0!</v>
      </c>
      <c r="T52" s="3" t="e">
        <f t="shared" si="39"/>
        <v>#DIV/0!</v>
      </c>
      <c r="U52" s="3" t="e">
        <f t="shared" si="39"/>
        <v>#DIV/0!</v>
      </c>
      <c r="V52" s="3" t="e">
        <f t="shared" si="39"/>
        <v>#DIV/0!</v>
      </c>
      <c r="W52" s="3" t="e">
        <f t="shared" si="39"/>
        <v>#DIV/0!</v>
      </c>
      <c r="X52" s="3" t="e">
        <f t="shared" si="39"/>
        <v>#DIV/0!</v>
      </c>
      <c r="Y52" s="3" t="e">
        <f t="shared" si="39"/>
        <v>#DIV/0!</v>
      </c>
      <c r="Z52" s="3" t="e">
        <f t="shared" si="39"/>
        <v>#DIV/0!</v>
      </c>
      <c r="AA52" s="3" t="e">
        <f t="shared" si="39"/>
        <v>#DIV/0!</v>
      </c>
      <c r="AB52" s="3" t="e">
        <f t="shared" si="39"/>
        <v>#DIV/0!</v>
      </c>
      <c r="AC52" s="3" t="e">
        <f t="shared" si="39"/>
        <v>#DIV/0!</v>
      </c>
      <c r="AD52" s="3" t="e">
        <f t="shared" si="39"/>
        <v>#DIV/0!</v>
      </c>
      <c r="AE52" s="3" t="e">
        <f t="shared" si="39"/>
        <v>#DIV/0!</v>
      </c>
      <c r="AF52" s="3" t="e">
        <f t="shared" si="39"/>
        <v>#DIV/0!</v>
      </c>
      <c r="AG52" s="3" t="e">
        <f t="shared" si="39"/>
        <v>#DIV/0!</v>
      </c>
      <c r="AH52" s="3" t="e">
        <f t="shared" si="39"/>
        <v>#DIV/0!</v>
      </c>
      <c r="AI52" s="3" t="e">
        <f t="shared" si="39"/>
        <v>#DIV/0!</v>
      </c>
      <c r="AJ52" s="3" t="e">
        <f t="shared" si="39"/>
        <v>#DIV/0!</v>
      </c>
      <c r="AK52" s="3" t="e">
        <f t="shared" si="39"/>
        <v>#DIV/0!</v>
      </c>
      <c r="AL52" s="3" t="e">
        <f t="shared" si="39"/>
        <v>#DIV/0!</v>
      </c>
      <c r="AM52" s="3" t="e">
        <f t="shared" si="39"/>
        <v>#DIV/0!</v>
      </c>
      <c r="AN52" s="3" t="e">
        <f t="shared" si="39"/>
        <v>#DIV/0!</v>
      </c>
      <c r="AO52" s="3" t="e">
        <f t="shared" si="39"/>
        <v>#DIV/0!</v>
      </c>
      <c r="AP52" s="3" t="e">
        <f t="shared" si="39"/>
        <v>#DIV/0!</v>
      </c>
      <c r="AQ52" s="3" t="e">
        <f t="shared" si="39"/>
        <v>#DIV/0!</v>
      </c>
      <c r="AR52" s="3" t="e">
        <f t="shared" si="39"/>
        <v>#DIV/0!</v>
      </c>
      <c r="AS52" s="3" t="e">
        <f t="shared" si="39"/>
        <v>#DIV/0!</v>
      </c>
      <c r="AT52" s="3" t="e">
        <f t="shared" si="39"/>
        <v>#DIV/0!</v>
      </c>
    </row>
    <row r="53" spans="7:46" ht="15.75" customHeight="1" x14ac:dyDescent="0.2">
      <c r="G53" s="3">
        <v>40</v>
      </c>
      <c r="J53" s="3" t="e">
        <f t="shared" ref="J53:AT53" si="40">($F$4*$F$5/(PI()*J$46^2))*(IF(TAN(RADIANS($G53))*TAN(RADIANS(J$47))&lt;1,IF(TAN(RADIANS($G53))*TAN(RADIANS(J$47))&gt;-1,ACOS(-TAN(RADIANS($G53))*TAN(RADIANS(J$47))),0),PI())*SIN(RADIANS($G53))*SIN(RADIANS(J$47))+COS(RADIANS($G53))*COS(RADIANS(J$47))*SIN(IF(TAN(RADIANS($G53))*TAN(RADIANS(J$47))&lt;1,IF(TAN(RADIANS($G53))*TAN(RADIANS(J$47))&gt;-1,ACOS(-TAN(RADIANS($G53))*TAN(RADIANS(J$47))),0),PI())))</f>
        <v>#DIV/0!</v>
      </c>
      <c r="K53" s="3" t="e">
        <f t="shared" si="40"/>
        <v>#DIV/0!</v>
      </c>
      <c r="L53" s="3" t="e">
        <f t="shared" si="40"/>
        <v>#DIV/0!</v>
      </c>
      <c r="M53" s="3" t="e">
        <f t="shared" si="40"/>
        <v>#DIV/0!</v>
      </c>
      <c r="N53" s="3" t="e">
        <f t="shared" si="40"/>
        <v>#DIV/0!</v>
      </c>
      <c r="O53" s="3" t="e">
        <f t="shared" si="40"/>
        <v>#DIV/0!</v>
      </c>
      <c r="P53" s="3" t="e">
        <f t="shared" si="40"/>
        <v>#DIV/0!</v>
      </c>
      <c r="Q53" s="3" t="e">
        <f t="shared" si="40"/>
        <v>#DIV/0!</v>
      </c>
      <c r="R53" s="3" t="e">
        <f t="shared" si="40"/>
        <v>#DIV/0!</v>
      </c>
      <c r="S53" s="3" t="e">
        <f t="shared" si="40"/>
        <v>#DIV/0!</v>
      </c>
      <c r="T53" s="3" t="e">
        <f t="shared" si="40"/>
        <v>#DIV/0!</v>
      </c>
      <c r="U53" s="3" t="e">
        <f t="shared" si="40"/>
        <v>#DIV/0!</v>
      </c>
      <c r="V53" s="3" t="e">
        <f t="shared" si="40"/>
        <v>#DIV/0!</v>
      </c>
      <c r="W53" s="3" t="e">
        <f t="shared" si="40"/>
        <v>#DIV/0!</v>
      </c>
      <c r="X53" s="3" t="e">
        <f t="shared" si="40"/>
        <v>#DIV/0!</v>
      </c>
      <c r="Y53" s="3" t="e">
        <f t="shared" si="40"/>
        <v>#DIV/0!</v>
      </c>
      <c r="Z53" s="3" t="e">
        <f t="shared" si="40"/>
        <v>#DIV/0!</v>
      </c>
      <c r="AA53" s="3" t="e">
        <f t="shared" si="40"/>
        <v>#DIV/0!</v>
      </c>
      <c r="AB53" s="3" t="e">
        <f t="shared" si="40"/>
        <v>#DIV/0!</v>
      </c>
      <c r="AC53" s="3" t="e">
        <f t="shared" si="40"/>
        <v>#DIV/0!</v>
      </c>
      <c r="AD53" s="3" t="e">
        <f t="shared" si="40"/>
        <v>#DIV/0!</v>
      </c>
      <c r="AE53" s="3" t="e">
        <f t="shared" si="40"/>
        <v>#DIV/0!</v>
      </c>
      <c r="AF53" s="3" t="e">
        <f t="shared" si="40"/>
        <v>#DIV/0!</v>
      </c>
      <c r="AG53" s="3" t="e">
        <f t="shared" si="40"/>
        <v>#DIV/0!</v>
      </c>
      <c r="AH53" s="3" t="e">
        <f t="shared" si="40"/>
        <v>#DIV/0!</v>
      </c>
      <c r="AI53" s="3" t="e">
        <f t="shared" si="40"/>
        <v>#DIV/0!</v>
      </c>
      <c r="AJ53" s="3" t="e">
        <f t="shared" si="40"/>
        <v>#DIV/0!</v>
      </c>
      <c r="AK53" s="3" t="e">
        <f t="shared" si="40"/>
        <v>#DIV/0!</v>
      </c>
      <c r="AL53" s="3" t="e">
        <f t="shared" si="40"/>
        <v>#DIV/0!</v>
      </c>
      <c r="AM53" s="3" t="e">
        <f t="shared" si="40"/>
        <v>#DIV/0!</v>
      </c>
      <c r="AN53" s="3" t="e">
        <f t="shared" si="40"/>
        <v>#DIV/0!</v>
      </c>
      <c r="AO53" s="3" t="e">
        <f t="shared" si="40"/>
        <v>#DIV/0!</v>
      </c>
      <c r="AP53" s="3" t="e">
        <f t="shared" si="40"/>
        <v>#DIV/0!</v>
      </c>
      <c r="AQ53" s="3" t="e">
        <f t="shared" si="40"/>
        <v>#DIV/0!</v>
      </c>
      <c r="AR53" s="3" t="e">
        <f t="shared" si="40"/>
        <v>#DIV/0!</v>
      </c>
      <c r="AS53" s="3" t="e">
        <f t="shared" si="40"/>
        <v>#DIV/0!</v>
      </c>
      <c r="AT53" s="3" t="e">
        <f t="shared" si="40"/>
        <v>#DIV/0!</v>
      </c>
    </row>
    <row r="54" spans="7:46" ht="15.75" customHeight="1" x14ac:dyDescent="0.2">
      <c r="G54" s="3">
        <v>30</v>
      </c>
      <c r="J54" s="3" t="e">
        <f t="shared" ref="J54:AT54" si="41">($F$4*$F$5/(PI()*J$46^2))*(IF(TAN(RADIANS($G54))*TAN(RADIANS(J$47))&lt;1,IF(TAN(RADIANS($G54))*TAN(RADIANS(J$47))&gt;-1,ACOS(-TAN(RADIANS($G54))*TAN(RADIANS(J$47))),0),PI())*SIN(RADIANS($G54))*SIN(RADIANS(J$47))+COS(RADIANS($G54))*COS(RADIANS(J$47))*SIN(IF(TAN(RADIANS($G54))*TAN(RADIANS(J$47))&lt;1,IF(TAN(RADIANS($G54))*TAN(RADIANS(J$47))&gt;-1,ACOS(-TAN(RADIANS($G54))*TAN(RADIANS(J$47))),0),PI())))</f>
        <v>#DIV/0!</v>
      </c>
      <c r="K54" s="3" t="e">
        <f t="shared" si="41"/>
        <v>#DIV/0!</v>
      </c>
      <c r="L54" s="3" t="e">
        <f t="shared" si="41"/>
        <v>#DIV/0!</v>
      </c>
      <c r="M54" s="3" t="e">
        <f t="shared" si="41"/>
        <v>#DIV/0!</v>
      </c>
      <c r="N54" s="3" t="e">
        <f t="shared" si="41"/>
        <v>#DIV/0!</v>
      </c>
      <c r="O54" s="3" t="e">
        <f t="shared" si="41"/>
        <v>#DIV/0!</v>
      </c>
      <c r="P54" s="3" t="e">
        <f t="shared" si="41"/>
        <v>#DIV/0!</v>
      </c>
      <c r="Q54" s="3" t="e">
        <f t="shared" si="41"/>
        <v>#DIV/0!</v>
      </c>
      <c r="R54" s="3" t="e">
        <f t="shared" si="41"/>
        <v>#DIV/0!</v>
      </c>
      <c r="S54" s="3" t="e">
        <f t="shared" si="41"/>
        <v>#DIV/0!</v>
      </c>
      <c r="T54" s="3" t="e">
        <f t="shared" si="41"/>
        <v>#DIV/0!</v>
      </c>
      <c r="U54" s="3" t="e">
        <f t="shared" si="41"/>
        <v>#DIV/0!</v>
      </c>
      <c r="V54" s="3" t="e">
        <f t="shared" si="41"/>
        <v>#DIV/0!</v>
      </c>
      <c r="W54" s="3" t="e">
        <f t="shared" si="41"/>
        <v>#DIV/0!</v>
      </c>
      <c r="X54" s="3" t="e">
        <f t="shared" si="41"/>
        <v>#DIV/0!</v>
      </c>
      <c r="Y54" s="3" t="e">
        <f t="shared" si="41"/>
        <v>#DIV/0!</v>
      </c>
      <c r="Z54" s="3" t="e">
        <f t="shared" si="41"/>
        <v>#DIV/0!</v>
      </c>
      <c r="AA54" s="3" t="e">
        <f t="shared" si="41"/>
        <v>#DIV/0!</v>
      </c>
      <c r="AB54" s="3" t="e">
        <f t="shared" si="41"/>
        <v>#DIV/0!</v>
      </c>
      <c r="AC54" s="3" t="e">
        <f t="shared" si="41"/>
        <v>#DIV/0!</v>
      </c>
      <c r="AD54" s="3" t="e">
        <f t="shared" si="41"/>
        <v>#DIV/0!</v>
      </c>
      <c r="AE54" s="3" t="e">
        <f t="shared" si="41"/>
        <v>#DIV/0!</v>
      </c>
      <c r="AF54" s="3" t="e">
        <f t="shared" si="41"/>
        <v>#DIV/0!</v>
      </c>
      <c r="AG54" s="3" t="e">
        <f t="shared" si="41"/>
        <v>#DIV/0!</v>
      </c>
      <c r="AH54" s="3" t="e">
        <f t="shared" si="41"/>
        <v>#DIV/0!</v>
      </c>
      <c r="AI54" s="3" t="e">
        <f t="shared" si="41"/>
        <v>#DIV/0!</v>
      </c>
      <c r="AJ54" s="3" t="e">
        <f t="shared" si="41"/>
        <v>#DIV/0!</v>
      </c>
      <c r="AK54" s="3" t="e">
        <f t="shared" si="41"/>
        <v>#DIV/0!</v>
      </c>
      <c r="AL54" s="3" t="e">
        <f t="shared" si="41"/>
        <v>#DIV/0!</v>
      </c>
      <c r="AM54" s="3" t="e">
        <f t="shared" si="41"/>
        <v>#DIV/0!</v>
      </c>
      <c r="AN54" s="3" t="e">
        <f t="shared" si="41"/>
        <v>#DIV/0!</v>
      </c>
      <c r="AO54" s="3" t="e">
        <f t="shared" si="41"/>
        <v>#DIV/0!</v>
      </c>
      <c r="AP54" s="3" t="e">
        <f t="shared" si="41"/>
        <v>#DIV/0!</v>
      </c>
      <c r="AQ54" s="3" t="e">
        <f t="shared" si="41"/>
        <v>#DIV/0!</v>
      </c>
      <c r="AR54" s="3" t="e">
        <f t="shared" si="41"/>
        <v>#DIV/0!</v>
      </c>
      <c r="AS54" s="3" t="e">
        <f t="shared" si="41"/>
        <v>#DIV/0!</v>
      </c>
      <c r="AT54" s="3" t="e">
        <f t="shared" si="41"/>
        <v>#DIV/0!</v>
      </c>
    </row>
    <row r="55" spans="7:46" ht="15.75" customHeight="1" x14ac:dyDescent="0.2">
      <c r="G55" s="3">
        <v>20</v>
      </c>
      <c r="J55" s="3" t="e">
        <f t="shared" ref="J55:AT55" si="42">($F$4*$F$5/(PI()*J$46^2))*(IF(TAN(RADIANS($G55))*TAN(RADIANS(J$47))&lt;1,IF(TAN(RADIANS($G55))*TAN(RADIANS(J$47))&gt;-1,ACOS(-TAN(RADIANS($G55))*TAN(RADIANS(J$47))),0),PI())*SIN(RADIANS($G55))*SIN(RADIANS(J$47))+COS(RADIANS($G55))*COS(RADIANS(J$47))*SIN(IF(TAN(RADIANS($G55))*TAN(RADIANS(J$47))&lt;1,IF(TAN(RADIANS($G55))*TAN(RADIANS(J$47))&gt;-1,ACOS(-TAN(RADIANS($G55))*TAN(RADIANS(J$47))),0),PI())))</f>
        <v>#DIV/0!</v>
      </c>
      <c r="K55" s="3" t="e">
        <f t="shared" si="42"/>
        <v>#DIV/0!</v>
      </c>
      <c r="L55" s="3" t="e">
        <f t="shared" si="42"/>
        <v>#DIV/0!</v>
      </c>
      <c r="M55" s="3" t="e">
        <f t="shared" si="42"/>
        <v>#DIV/0!</v>
      </c>
      <c r="N55" s="3" t="e">
        <f t="shared" si="42"/>
        <v>#DIV/0!</v>
      </c>
      <c r="O55" s="3" t="e">
        <f t="shared" si="42"/>
        <v>#DIV/0!</v>
      </c>
      <c r="P55" s="3" t="e">
        <f t="shared" si="42"/>
        <v>#DIV/0!</v>
      </c>
      <c r="Q55" s="3" t="e">
        <f t="shared" si="42"/>
        <v>#DIV/0!</v>
      </c>
      <c r="R55" s="3" t="e">
        <f t="shared" si="42"/>
        <v>#DIV/0!</v>
      </c>
      <c r="S55" s="3" t="e">
        <f t="shared" si="42"/>
        <v>#DIV/0!</v>
      </c>
      <c r="T55" s="3" t="e">
        <f t="shared" si="42"/>
        <v>#DIV/0!</v>
      </c>
      <c r="U55" s="3" t="e">
        <f t="shared" si="42"/>
        <v>#DIV/0!</v>
      </c>
      <c r="V55" s="3" t="e">
        <f t="shared" si="42"/>
        <v>#DIV/0!</v>
      </c>
      <c r="W55" s="3" t="e">
        <f t="shared" si="42"/>
        <v>#DIV/0!</v>
      </c>
      <c r="X55" s="3" t="e">
        <f t="shared" si="42"/>
        <v>#DIV/0!</v>
      </c>
      <c r="Y55" s="3" t="e">
        <f t="shared" si="42"/>
        <v>#DIV/0!</v>
      </c>
      <c r="Z55" s="3" t="e">
        <f t="shared" si="42"/>
        <v>#DIV/0!</v>
      </c>
      <c r="AA55" s="3" t="e">
        <f t="shared" si="42"/>
        <v>#DIV/0!</v>
      </c>
      <c r="AB55" s="3" t="e">
        <f t="shared" si="42"/>
        <v>#DIV/0!</v>
      </c>
      <c r="AC55" s="3" t="e">
        <f t="shared" si="42"/>
        <v>#DIV/0!</v>
      </c>
      <c r="AD55" s="3" t="e">
        <f t="shared" si="42"/>
        <v>#DIV/0!</v>
      </c>
      <c r="AE55" s="3" t="e">
        <f t="shared" si="42"/>
        <v>#DIV/0!</v>
      </c>
      <c r="AF55" s="3" t="e">
        <f t="shared" si="42"/>
        <v>#DIV/0!</v>
      </c>
      <c r="AG55" s="3" t="e">
        <f t="shared" si="42"/>
        <v>#DIV/0!</v>
      </c>
      <c r="AH55" s="3" t="e">
        <f t="shared" si="42"/>
        <v>#DIV/0!</v>
      </c>
      <c r="AI55" s="3" t="e">
        <f t="shared" si="42"/>
        <v>#DIV/0!</v>
      </c>
      <c r="AJ55" s="3" t="e">
        <f t="shared" si="42"/>
        <v>#DIV/0!</v>
      </c>
      <c r="AK55" s="3" t="e">
        <f t="shared" si="42"/>
        <v>#DIV/0!</v>
      </c>
      <c r="AL55" s="3" t="e">
        <f t="shared" si="42"/>
        <v>#DIV/0!</v>
      </c>
      <c r="AM55" s="3" t="e">
        <f t="shared" si="42"/>
        <v>#DIV/0!</v>
      </c>
      <c r="AN55" s="3" t="e">
        <f t="shared" si="42"/>
        <v>#DIV/0!</v>
      </c>
      <c r="AO55" s="3" t="e">
        <f t="shared" si="42"/>
        <v>#DIV/0!</v>
      </c>
      <c r="AP55" s="3" t="e">
        <f t="shared" si="42"/>
        <v>#DIV/0!</v>
      </c>
      <c r="AQ55" s="3" t="e">
        <f t="shared" si="42"/>
        <v>#DIV/0!</v>
      </c>
      <c r="AR55" s="3" t="e">
        <f t="shared" si="42"/>
        <v>#DIV/0!</v>
      </c>
      <c r="AS55" s="3" t="e">
        <f t="shared" si="42"/>
        <v>#DIV/0!</v>
      </c>
      <c r="AT55" s="3" t="e">
        <f t="shared" si="42"/>
        <v>#DIV/0!</v>
      </c>
    </row>
    <row r="56" spans="7:46" ht="15.75" customHeight="1" x14ac:dyDescent="0.2">
      <c r="G56" s="3">
        <v>10</v>
      </c>
      <c r="J56" s="3" t="e">
        <f t="shared" ref="J56:AT56" si="43">($F$4*$F$5/(PI()*J$46^2))*(IF(TAN(RADIANS($G56))*TAN(RADIANS(J$47))&lt;1,IF(TAN(RADIANS($G56))*TAN(RADIANS(J$47))&gt;-1,ACOS(-TAN(RADIANS($G56))*TAN(RADIANS(J$47))),0),PI())*SIN(RADIANS($G56))*SIN(RADIANS(J$47))+COS(RADIANS($G56))*COS(RADIANS(J$47))*SIN(IF(TAN(RADIANS($G56))*TAN(RADIANS(J$47))&lt;1,IF(TAN(RADIANS($G56))*TAN(RADIANS(J$47))&gt;-1,ACOS(-TAN(RADIANS($G56))*TAN(RADIANS(J$47))),0),PI())))</f>
        <v>#DIV/0!</v>
      </c>
      <c r="K56" s="3" t="e">
        <f t="shared" si="43"/>
        <v>#DIV/0!</v>
      </c>
      <c r="L56" s="3" t="e">
        <f t="shared" si="43"/>
        <v>#DIV/0!</v>
      </c>
      <c r="M56" s="3" t="e">
        <f t="shared" si="43"/>
        <v>#DIV/0!</v>
      </c>
      <c r="N56" s="3" t="e">
        <f t="shared" si="43"/>
        <v>#DIV/0!</v>
      </c>
      <c r="O56" s="3" t="e">
        <f t="shared" si="43"/>
        <v>#DIV/0!</v>
      </c>
      <c r="P56" s="3" t="e">
        <f t="shared" si="43"/>
        <v>#DIV/0!</v>
      </c>
      <c r="Q56" s="3" t="e">
        <f t="shared" si="43"/>
        <v>#DIV/0!</v>
      </c>
      <c r="R56" s="3" t="e">
        <f t="shared" si="43"/>
        <v>#DIV/0!</v>
      </c>
      <c r="S56" s="3" t="e">
        <f t="shared" si="43"/>
        <v>#DIV/0!</v>
      </c>
      <c r="T56" s="3" t="e">
        <f t="shared" si="43"/>
        <v>#DIV/0!</v>
      </c>
      <c r="U56" s="3" t="e">
        <f t="shared" si="43"/>
        <v>#DIV/0!</v>
      </c>
      <c r="V56" s="3" t="e">
        <f t="shared" si="43"/>
        <v>#DIV/0!</v>
      </c>
      <c r="W56" s="3" t="e">
        <f t="shared" si="43"/>
        <v>#DIV/0!</v>
      </c>
      <c r="X56" s="3" t="e">
        <f t="shared" si="43"/>
        <v>#DIV/0!</v>
      </c>
      <c r="Y56" s="3" t="e">
        <f t="shared" si="43"/>
        <v>#DIV/0!</v>
      </c>
      <c r="Z56" s="3" t="e">
        <f t="shared" si="43"/>
        <v>#DIV/0!</v>
      </c>
      <c r="AA56" s="3" t="e">
        <f t="shared" si="43"/>
        <v>#DIV/0!</v>
      </c>
      <c r="AB56" s="3" t="e">
        <f t="shared" si="43"/>
        <v>#DIV/0!</v>
      </c>
      <c r="AC56" s="3" t="e">
        <f t="shared" si="43"/>
        <v>#DIV/0!</v>
      </c>
      <c r="AD56" s="3" t="e">
        <f t="shared" si="43"/>
        <v>#DIV/0!</v>
      </c>
      <c r="AE56" s="3" t="e">
        <f t="shared" si="43"/>
        <v>#DIV/0!</v>
      </c>
      <c r="AF56" s="3" t="e">
        <f t="shared" si="43"/>
        <v>#DIV/0!</v>
      </c>
      <c r="AG56" s="3" t="e">
        <f t="shared" si="43"/>
        <v>#DIV/0!</v>
      </c>
      <c r="AH56" s="3" t="e">
        <f t="shared" si="43"/>
        <v>#DIV/0!</v>
      </c>
      <c r="AI56" s="3" t="e">
        <f t="shared" si="43"/>
        <v>#DIV/0!</v>
      </c>
      <c r="AJ56" s="3" t="e">
        <f t="shared" si="43"/>
        <v>#DIV/0!</v>
      </c>
      <c r="AK56" s="3" t="e">
        <f t="shared" si="43"/>
        <v>#DIV/0!</v>
      </c>
      <c r="AL56" s="3" t="e">
        <f t="shared" si="43"/>
        <v>#DIV/0!</v>
      </c>
      <c r="AM56" s="3" t="e">
        <f t="shared" si="43"/>
        <v>#DIV/0!</v>
      </c>
      <c r="AN56" s="3" t="e">
        <f t="shared" si="43"/>
        <v>#DIV/0!</v>
      </c>
      <c r="AO56" s="3" t="e">
        <f t="shared" si="43"/>
        <v>#DIV/0!</v>
      </c>
      <c r="AP56" s="3" t="e">
        <f t="shared" si="43"/>
        <v>#DIV/0!</v>
      </c>
      <c r="AQ56" s="3" t="e">
        <f t="shared" si="43"/>
        <v>#DIV/0!</v>
      </c>
      <c r="AR56" s="3" t="e">
        <f t="shared" si="43"/>
        <v>#DIV/0!</v>
      </c>
      <c r="AS56" s="3" t="e">
        <f t="shared" si="43"/>
        <v>#DIV/0!</v>
      </c>
      <c r="AT56" s="3" t="e">
        <f t="shared" si="43"/>
        <v>#DIV/0!</v>
      </c>
    </row>
    <row r="57" spans="7:46" ht="15.75" customHeight="1" x14ac:dyDescent="0.2">
      <c r="G57" s="55">
        <v>0</v>
      </c>
      <c r="H57" s="55"/>
      <c r="I57" s="55"/>
      <c r="J57" s="55" t="e">
        <f t="shared" ref="J57:AT57" si="44">($F$4*$F$5/(PI()*J$46^2))*(IF(TAN(RADIANS($G57))*TAN(RADIANS(J$47))&lt;1,IF(TAN(RADIANS($G57))*TAN(RADIANS(J$47))&gt;-1,ACOS(-TAN(RADIANS($G57))*TAN(RADIANS(J$47))),0),PI())*SIN(RADIANS($G57))*SIN(RADIANS(J$47))+COS(RADIANS($G57))*COS(RADIANS(J$47))*SIN(IF(TAN(RADIANS($G57))*TAN(RADIANS(J$47))&lt;1,IF(TAN(RADIANS($G57))*TAN(RADIANS(J$47))&gt;-1,ACOS(-TAN(RADIANS($G57))*TAN(RADIANS(J$47))),0),PI())))</f>
        <v>#DIV/0!</v>
      </c>
      <c r="K57" s="55" t="e">
        <f t="shared" si="44"/>
        <v>#DIV/0!</v>
      </c>
      <c r="L57" s="55" t="e">
        <f t="shared" si="44"/>
        <v>#DIV/0!</v>
      </c>
      <c r="M57" s="55" t="e">
        <f t="shared" si="44"/>
        <v>#DIV/0!</v>
      </c>
      <c r="N57" s="55" t="e">
        <f t="shared" si="44"/>
        <v>#DIV/0!</v>
      </c>
      <c r="O57" s="55" t="e">
        <f t="shared" si="44"/>
        <v>#DIV/0!</v>
      </c>
      <c r="P57" s="55" t="e">
        <f t="shared" si="44"/>
        <v>#DIV/0!</v>
      </c>
      <c r="Q57" s="55" t="e">
        <f t="shared" si="44"/>
        <v>#DIV/0!</v>
      </c>
      <c r="R57" s="55" t="e">
        <f t="shared" si="44"/>
        <v>#DIV/0!</v>
      </c>
      <c r="S57" s="55" t="e">
        <f t="shared" si="44"/>
        <v>#DIV/0!</v>
      </c>
      <c r="T57" s="55" t="e">
        <f t="shared" si="44"/>
        <v>#DIV/0!</v>
      </c>
      <c r="U57" s="55" t="e">
        <f t="shared" si="44"/>
        <v>#DIV/0!</v>
      </c>
      <c r="V57" s="55" t="e">
        <f t="shared" si="44"/>
        <v>#DIV/0!</v>
      </c>
      <c r="W57" s="55" t="e">
        <f t="shared" si="44"/>
        <v>#DIV/0!</v>
      </c>
      <c r="X57" s="55" t="e">
        <f t="shared" si="44"/>
        <v>#DIV/0!</v>
      </c>
      <c r="Y57" s="55" t="e">
        <f t="shared" si="44"/>
        <v>#DIV/0!</v>
      </c>
      <c r="Z57" s="55" t="e">
        <f t="shared" si="44"/>
        <v>#DIV/0!</v>
      </c>
      <c r="AA57" s="55" t="e">
        <f t="shared" si="44"/>
        <v>#DIV/0!</v>
      </c>
      <c r="AB57" s="55" t="e">
        <f t="shared" si="44"/>
        <v>#DIV/0!</v>
      </c>
      <c r="AC57" s="55" t="e">
        <f t="shared" si="44"/>
        <v>#DIV/0!</v>
      </c>
      <c r="AD57" s="55" t="e">
        <f t="shared" si="44"/>
        <v>#DIV/0!</v>
      </c>
      <c r="AE57" s="55" t="e">
        <f t="shared" si="44"/>
        <v>#DIV/0!</v>
      </c>
      <c r="AF57" s="55" t="e">
        <f t="shared" si="44"/>
        <v>#DIV/0!</v>
      </c>
      <c r="AG57" s="55" t="e">
        <f t="shared" si="44"/>
        <v>#DIV/0!</v>
      </c>
      <c r="AH57" s="55" t="e">
        <f t="shared" si="44"/>
        <v>#DIV/0!</v>
      </c>
      <c r="AI57" s="55" t="e">
        <f t="shared" si="44"/>
        <v>#DIV/0!</v>
      </c>
      <c r="AJ57" s="55" t="e">
        <f t="shared" si="44"/>
        <v>#DIV/0!</v>
      </c>
      <c r="AK57" s="55" t="e">
        <f t="shared" si="44"/>
        <v>#DIV/0!</v>
      </c>
      <c r="AL57" s="55" t="e">
        <f t="shared" si="44"/>
        <v>#DIV/0!</v>
      </c>
      <c r="AM57" s="55" t="e">
        <f t="shared" si="44"/>
        <v>#DIV/0!</v>
      </c>
      <c r="AN57" s="55" t="e">
        <f t="shared" si="44"/>
        <v>#DIV/0!</v>
      </c>
      <c r="AO57" s="55" t="e">
        <f t="shared" si="44"/>
        <v>#DIV/0!</v>
      </c>
      <c r="AP57" s="55" t="e">
        <f t="shared" si="44"/>
        <v>#DIV/0!</v>
      </c>
      <c r="AQ57" s="55" t="e">
        <f t="shared" si="44"/>
        <v>#DIV/0!</v>
      </c>
      <c r="AR57" s="55" t="e">
        <f t="shared" si="44"/>
        <v>#DIV/0!</v>
      </c>
      <c r="AS57" s="55" t="e">
        <f t="shared" si="44"/>
        <v>#DIV/0!</v>
      </c>
      <c r="AT57" s="55" t="e">
        <f t="shared" si="44"/>
        <v>#DIV/0!</v>
      </c>
    </row>
    <row r="58" spans="7:46" ht="15.75" customHeight="1" x14ac:dyDescent="0.2">
      <c r="G58" s="3">
        <v>-10</v>
      </c>
      <c r="J58" s="3" t="e">
        <f t="shared" ref="J58:AT58" si="45">($F$4*$F$5/(PI()*J$46^2))*(IF(TAN(RADIANS($G58))*TAN(RADIANS(J$47))&lt;1,IF(TAN(RADIANS($G58))*TAN(RADIANS(J$47))&gt;-1,ACOS(-TAN(RADIANS($G58))*TAN(RADIANS(J$47))),0),PI())*SIN(RADIANS($G58))*SIN(RADIANS(J$47))+COS(RADIANS($G58))*COS(RADIANS(J$47))*SIN(IF(TAN(RADIANS($G58))*TAN(RADIANS(J$47))&lt;1,IF(TAN(RADIANS($G58))*TAN(RADIANS(J$47))&gt;-1,ACOS(-TAN(RADIANS($G58))*TAN(RADIANS(J$47))),0),PI())))</f>
        <v>#DIV/0!</v>
      </c>
      <c r="K58" s="3" t="e">
        <f t="shared" si="45"/>
        <v>#DIV/0!</v>
      </c>
      <c r="L58" s="3" t="e">
        <f t="shared" si="45"/>
        <v>#DIV/0!</v>
      </c>
      <c r="M58" s="3" t="e">
        <f t="shared" si="45"/>
        <v>#DIV/0!</v>
      </c>
      <c r="N58" s="3" t="e">
        <f t="shared" si="45"/>
        <v>#DIV/0!</v>
      </c>
      <c r="O58" s="3" t="e">
        <f t="shared" si="45"/>
        <v>#DIV/0!</v>
      </c>
      <c r="P58" s="3" t="e">
        <f t="shared" si="45"/>
        <v>#DIV/0!</v>
      </c>
      <c r="Q58" s="3" t="e">
        <f t="shared" si="45"/>
        <v>#DIV/0!</v>
      </c>
      <c r="R58" s="3" t="e">
        <f t="shared" si="45"/>
        <v>#DIV/0!</v>
      </c>
      <c r="S58" s="3" t="e">
        <f t="shared" si="45"/>
        <v>#DIV/0!</v>
      </c>
      <c r="T58" s="3" t="e">
        <f t="shared" si="45"/>
        <v>#DIV/0!</v>
      </c>
      <c r="U58" s="3" t="e">
        <f t="shared" si="45"/>
        <v>#DIV/0!</v>
      </c>
      <c r="V58" s="3" t="e">
        <f t="shared" si="45"/>
        <v>#DIV/0!</v>
      </c>
      <c r="W58" s="3" t="e">
        <f t="shared" si="45"/>
        <v>#DIV/0!</v>
      </c>
      <c r="X58" s="3" t="e">
        <f t="shared" si="45"/>
        <v>#DIV/0!</v>
      </c>
      <c r="Y58" s="3" t="e">
        <f t="shared" si="45"/>
        <v>#DIV/0!</v>
      </c>
      <c r="Z58" s="3" t="e">
        <f t="shared" si="45"/>
        <v>#DIV/0!</v>
      </c>
      <c r="AA58" s="3" t="e">
        <f t="shared" si="45"/>
        <v>#DIV/0!</v>
      </c>
      <c r="AB58" s="3" t="e">
        <f t="shared" si="45"/>
        <v>#DIV/0!</v>
      </c>
      <c r="AC58" s="3" t="e">
        <f t="shared" si="45"/>
        <v>#DIV/0!</v>
      </c>
      <c r="AD58" s="3" t="e">
        <f t="shared" si="45"/>
        <v>#DIV/0!</v>
      </c>
      <c r="AE58" s="3" t="e">
        <f t="shared" si="45"/>
        <v>#DIV/0!</v>
      </c>
      <c r="AF58" s="3" t="e">
        <f t="shared" si="45"/>
        <v>#DIV/0!</v>
      </c>
      <c r="AG58" s="3" t="e">
        <f t="shared" si="45"/>
        <v>#DIV/0!</v>
      </c>
      <c r="AH58" s="3" t="e">
        <f t="shared" si="45"/>
        <v>#DIV/0!</v>
      </c>
      <c r="AI58" s="3" t="e">
        <f t="shared" si="45"/>
        <v>#DIV/0!</v>
      </c>
      <c r="AJ58" s="3" t="e">
        <f t="shared" si="45"/>
        <v>#DIV/0!</v>
      </c>
      <c r="AK58" s="3" t="e">
        <f t="shared" si="45"/>
        <v>#DIV/0!</v>
      </c>
      <c r="AL58" s="3" t="e">
        <f t="shared" si="45"/>
        <v>#DIV/0!</v>
      </c>
      <c r="AM58" s="3" t="e">
        <f t="shared" si="45"/>
        <v>#DIV/0!</v>
      </c>
      <c r="AN58" s="3" t="e">
        <f t="shared" si="45"/>
        <v>#DIV/0!</v>
      </c>
      <c r="AO58" s="3" t="e">
        <f t="shared" si="45"/>
        <v>#DIV/0!</v>
      </c>
      <c r="AP58" s="3" t="e">
        <f t="shared" si="45"/>
        <v>#DIV/0!</v>
      </c>
      <c r="AQ58" s="3" t="e">
        <f t="shared" si="45"/>
        <v>#DIV/0!</v>
      </c>
      <c r="AR58" s="3" t="e">
        <f t="shared" si="45"/>
        <v>#DIV/0!</v>
      </c>
      <c r="AS58" s="3" t="e">
        <f t="shared" si="45"/>
        <v>#DIV/0!</v>
      </c>
      <c r="AT58" s="3" t="e">
        <f t="shared" si="45"/>
        <v>#DIV/0!</v>
      </c>
    </row>
    <row r="59" spans="7:46" ht="15.75" customHeight="1" x14ac:dyDescent="0.2">
      <c r="G59" s="3">
        <v>-20</v>
      </c>
      <c r="J59" s="3" t="e">
        <f t="shared" ref="J59:AT59" si="46">($F$4*$F$5/(PI()*J$46^2))*(IF(TAN(RADIANS($G59))*TAN(RADIANS(J$47))&lt;1,IF(TAN(RADIANS($G59))*TAN(RADIANS(J$47))&gt;-1,ACOS(-TAN(RADIANS($G59))*TAN(RADIANS(J$47))),0),PI())*SIN(RADIANS($G59))*SIN(RADIANS(J$47))+COS(RADIANS($G59))*COS(RADIANS(J$47))*SIN(IF(TAN(RADIANS($G59))*TAN(RADIANS(J$47))&lt;1,IF(TAN(RADIANS($G59))*TAN(RADIANS(J$47))&gt;-1,ACOS(-TAN(RADIANS($G59))*TAN(RADIANS(J$47))),0),PI())))</f>
        <v>#DIV/0!</v>
      </c>
      <c r="K59" s="3" t="e">
        <f t="shared" si="46"/>
        <v>#DIV/0!</v>
      </c>
      <c r="L59" s="3" t="e">
        <f t="shared" si="46"/>
        <v>#DIV/0!</v>
      </c>
      <c r="M59" s="3" t="e">
        <f t="shared" si="46"/>
        <v>#DIV/0!</v>
      </c>
      <c r="N59" s="3" t="e">
        <f t="shared" si="46"/>
        <v>#DIV/0!</v>
      </c>
      <c r="O59" s="3" t="e">
        <f t="shared" si="46"/>
        <v>#DIV/0!</v>
      </c>
      <c r="P59" s="3" t="e">
        <f t="shared" si="46"/>
        <v>#DIV/0!</v>
      </c>
      <c r="Q59" s="3" t="e">
        <f t="shared" si="46"/>
        <v>#DIV/0!</v>
      </c>
      <c r="R59" s="3" t="e">
        <f t="shared" si="46"/>
        <v>#DIV/0!</v>
      </c>
      <c r="S59" s="3" t="e">
        <f t="shared" si="46"/>
        <v>#DIV/0!</v>
      </c>
      <c r="T59" s="3" t="e">
        <f t="shared" si="46"/>
        <v>#DIV/0!</v>
      </c>
      <c r="U59" s="3" t="e">
        <f t="shared" si="46"/>
        <v>#DIV/0!</v>
      </c>
      <c r="V59" s="3" t="e">
        <f t="shared" si="46"/>
        <v>#DIV/0!</v>
      </c>
      <c r="W59" s="3" t="e">
        <f t="shared" si="46"/>
        <v>#DIV/0!</v>
      </c>
      <c r="X59" s="3" t="e">
        <f t="shared" si="46"/>
        <v>#DIV/0!</v>
      </c>
      <c r="Y59" s="3" t="e">
        <f t="shared" si="46"/>
        <v>#DIV/0!</v>
      </c>
      <c r="Z59" s="3" t="e">
        <f t="shared" si="46"/>
        <v>#DIV/0!</v>
      </c>
      <c r="AA59" s="3" t="e">
        <f t="shared" si="46"/>
        <v>#DIV/0!</v>
      </c>
      <c r="AB59" s="3" t="e">
        <f t="shared" si="46"/>
        <v>#DIV/0!</v>
      </c>
      <c r="AC59" s="3" t="e">
        <f t="shared" si="46"/>
        <v>#DIV/0!</v>
      </c>
      <c r="AD59" s="3" t="e">
        <f t="shared" si="46"/>
        <v>#DIV/0!</v>
      </c>
      <c r="AE59" s="3" t="e">
        <f t="shared" si="46"/>
        <v>#DIV/0!</v>
      </c>
      <c r="AF59" s="3" t="e">
        <f t="shared" si="46"/>
        <v>#DIV/0!</v>
      </c>
      <c r="AG59" s="3" t="e">
        <f t="shared" si="46"/>
        <v>#DIV/0!</v>
      </c>
      <c r="AH59" s="3" t="e">
        <f t="shared" si="46"/>
        <v>#DIV/0!</v>
      </c>
      <c r="AI59" s="3" t="e">
        <f t="shared" si="46"/>
        <v>#DIV/0!</v>
      </c>
      <c r="AJ59" s="3" t="e">
        <f t="shared" si="46"/>
        <v>#DIV/0!</v>
      </c>
      <c r="AK59" s="3" t="e">
        <f t="shared" si="46"/>
        <v>#DIV/0!</v>
      </c>
      <c r="AL59" s="3" t="e">
        <f t="shared" si="46"/>
        <v>#DIV/0!</v>
      </c>
      <c r="AM59" s="3" t="e">
        <f t="shared" si="46"/>
        <v>#DIV/0!</v>
      </c>
      <c r="AN59" s="3" t="e">
        <f t="shared" si="46"/>
        <v>#DIV/0!</v>
      </c>
      <c r="AO59" s="3" t="e">
        <f t="shared" si="46"/>
        <v>#DIV/0!</v>
      </c>
      <c r="AP59" s="3" t="e">
        <f t="shared" si="46"/>
        <v>#DIV/0!</v>
      </c>
      <c r="AQ59" s="3" t="e">
        <f t="shared" si="46"/>
        <v>#DIV/0!</v>
      </c>
      <c r="AR59" s="3" t="e">
        <f t="shared" si="46"/>
        <v>#DIV/0!</v>
      </c>
      <c r="AS59" s="3" t="e">
        <f t="shared" si="46"/>
        <v>#DIV/0!</v>
      </c>
      <c r="AT59" s="3" t="e">
        <f t="shared" si="46"/>
        <v>#DIV/0!</v>
      </c>
    </row>
    <row r="60" spans="7:46" ht="15.75" customHeight="1" x14ac:dyDescent="0.2">
      <c r="G60" s="3">
        <v>-30</v>
      </c>
      <c r="J60" s="3" t="e">
        <f t="shared" ref="J60:AT60" si="47">($F$4*$F$5/(PI()*J$46^2))*(IF(TAN(RADIANS($G60))*TAN(RADIANS(J$47))&lt;1,IF(TAN(RADIANS($G60))*TAN(RADIANS(J$47))&gt;-1,ACOS(-TAN(RADIANS($G60))*TAN(RADIANS(J$47))),0),PI())*SIN(RADIANS($G60))*SIN(RADIANS(J$47))+COS(RADIANS($G60))*COS(RADIANS(J$47))*SIN(IF(TAN(RADIANS($G60))*TAN(RADIANS(J$47))&lt;1,IF(TAN(RADIANS($G60))*TAN(RADIANS(J$47))&gt;-1,ACOS(-TAN(RADIANS($G60))*TAN(RADIANS(J$47))),0),PI())))</f>
        <v>#DIV/0!</v>
      </c>
      <c r="K60" s="3" t="e">
        <f t="shared" si="47"/>
        <v>#DIV/0!</v>
      </c>
      <c r="L60" s="3" t="e">
        <f t="shared" si="47"/>
        <v>#DIV/0!</v>
      </c>
      <c r="M60" s="3" t="e">
        <f t="shared" si="47"/>
        <v>#DIV/0!</v>
      </c>
      <c r="N60" s="3" t="e">
        <f t="shared" si="47"/>
        <v>#DIV/0!</v>
      </c>
      <c r="O60" s="3" t="e">
        <f t="shared" si="47"/>
        <v>#DIV/0!</v>
      </c>
      <c r="P60" s="3" t="e">
        <f t="shared" si="47"/>
        <v>#DIV/0!</v>
      </c>
      <c r="Q60" s="3" t="e">
        <f t="shared" si="47"/>
        <v>#DIV/0!</v>
      </c>
      <c r="R60" s="3" t="e">
        <f t="shared" si="47"/>
        <v>#DIV/0!</v>
      </c>
      <c r="S60" s="3" t="e">
        <f t="shared" si="47"/>
        <v>#DIV/0!</v>
      </c>
      <c r="T60" s="3" t="e">
        <f t="shared" si="47"/>
        <v>#DIV/0!</v>
      </c>
      <c r="U60" s="3" t="e">
        <f t="shared" si="47"/>
        <v>#DIV/0!</v>
      </c>
      <c r="V60" s="3" t="e">
        <f t="shared" si="47"/>
        <v>#DIV/0!</v>
      </c>
      <c r="W60" s="3" t="e">
        <f t="shared" si="47"/>
        <v>#DIV/0!</v>
      </c>
      <c r="X60" s="3" t="e">
        <f t="shared" si="47"/>
        <v>#DIV/0!</v>
      </c>
      <c r="Y60" s="3" t="e">
        <f t="shared" si="47"/>
        <v>#DIV/0!</v>
      </c>
      <c r="Z60" s="3" t="e">
        <f t="shared" si="47"/>
        <v>#DIV/0!</v>
      </c>
      <c r="AA60" s="3" t="e">
        <f t="shared" si="47"/>
        <v>#DIV/0!</v>
      </c>
      <c r="AB60" s="3" t="e">
        <f t="shared" si="47"/>
        <v>#DIV/0!</v>
      </c>
      <c r="AC60" s="3" t="e">
        <f t="shared" si="47"/>
        <v>#DIV/0!</v>
      </c>
      <c r="AD60" s="3" t="e">
        <f t="shared" si="47"/>
        <v>#DIV/0!</v>
      </c>
      <c r="AE60" s="3" t="e">
        <f t="shared" si="47"/>
        <v>#DIV/0!</v>
      </c>
      <c r="AF60" s="3" t="e">
        <f t="shared" si="47"/>
        <v>#DIV/0!</v>
      </c>
      <c r="AG60" s="3" t="e">
        <f t="shared" si="47"/>
        <v>#DIV/0!</v>
      </c>
      <c r="AH60" s="3" t="e">
        <f t="shared" si="47"/>
        <v>#DIV/0!</v>
      </c>
      <c r="AI60" s="3" t="e">
        <f t="shared" si="47"/>
        <v>#DIV/0!</v>
      </c>
      <c r="AJ60" s="3" t="e">
        <f t="shared" si="47"/>
        <v>#DIV/0!</v>
      </c>
      <c r="AK60" s="3" t="e">
        <f t="shared" si="47"/>
        <v>#DIV/0!</v>
      </c>
      <c r="AL60" s="3" t="e">
        <f t="shared" si="47"/>
        <v>#DIV/0!</v>
      </c>
      <c r="AM60" s="3" t="e">
        <f t="shared" si="47"/>
        <v>#DIV/0!</v>
      </c>
      <c r="AN60" s="3" t="e">
        <f t="shared" si="47"/>
        <v>#DIV/0!</v>
      </c>
      <c r="AO60" s="3" t="e">
        <f t="shared" si="47"/>
        <v>#DIV/0!</v>
      </c>
      <c r="AP60" s="3" t="e">
        <f t="shared" si="47"/>
        <v>#DIV/0!</v>
      </c>
      <c r="AQ60" s="3" t="e">
        <f t="shared" si="47"/>
        <v>#DIV/0!</v>
      </c>
      <c r="AR60" s="3" t="e">
        <f t="shared" si="47"/>
        <v>#DIV/0!</v>
      </c>
      <c r="AS60" s="3" t="e">
        <f t="shared" si="47"/>
        <v>#DIV/0!</v>
      </c>
      <c r="AT60" s="3" t="e">
        <f t="shared" si="47"/>
        <v>#DIV/0!</v>
      </c>
    </row>
    <row r="61" spans="7:46" ht="15.75" customHeight="1" x14ac:dyDescent="0.2">
      <c r="G61" s="3">
        <v>-40</v>
      </c>
      <c r="J61" s="3" t="e">
        <f t="shared" ref="J61:AT61" si="48">($F$4*$F$5/(PI()*J$46^2))*(IF(TAN(RADIANS($G61))*TAN(RADIANS(J$47))&lt;1,IF(TAN(RADIANS($G61))*TAN(RADIANS(J$47))&gt;-1,ACOS(-TAN(RADIANS($G61))*TAN(RADIANS(J$47))),0),PI())*SIN(RADIANS($G61))*SIN(RADIANS(J$47))+COS(RADIANS($G61))*COS(RADIANS(J$47))*SIN(IF(TAN(RADIANS($G61))*TAN(RADIANS(J$47))&lt;1,IF(TAN(RADIANS($G61))*TAN(RADIANS(J$47))&gt;-1,ACOS(-TAN(RADIANS($G61))*TAN(RADIANS(J$47))),0),PI())))</f>
        <v>#DIV/0!</v>
      </c>
      <c r="K61" s="3" t="e">
        <f t="shared" si="48"/>
        <v>#DIV/0!</v>
      </c>
      <c r="L61" s="3" t="e">
        <f t="shared" si="48"/>
        <v>#DIV/0!</v>
      </c>
      <c r="M61" s="3" t="e">
        <f t="shared" si="48"/>
        <v>#DIV/0!</v>
      </c>
      <c r="N61" s="3" t="e">
        <f t="shared" si="48"/>
        <v>#DIV/0!</v>
      </c>
      <c r="O61" s="3" t="e">
        <f t="shared" si="48"/>
        <v>#DIV/0!</v>
      </c>
      <c r="P61" s="3" t="e">
        <f t="shared" si="48"/>
        <v>#DIV/0!</v>
      </c>
      <c r="Q61" s="3" t="e">
        <f t="shared" si="48"/>
        <v>#DIV/0!</v>
      </c>
      <c r="R61" s="3" t="e">
        <f t="shared" si="48"/>
        <v>#DIV/0!</v>
      </c>
      <c r="S61" s="3" t="e">
        <f t="shared" si="48"/>
        <v>#DIV/0!</v>
      </c>
      <c r="T61" s="3" t="e">
        <f t="shared" si="48"/>
        <v>#DIV/0!</v>
      </c>
      <c r="U61" s="3" t="e">
        <f t="shared" si="48"/>
        <v>#DIV/0!</v>
      </c>
      <c r="V61" s="3" t="e">
        <f t="shared" si="48"/>
        <v>#DIV/0!</v>
      </c>
      <c r="W61" s="3" t="e">
        <f t="shared" si="48"/>
        <v>#DIV/0!</v>
      </c>
      <c r="X61" s="3" t="e">
        <f t="shared" si="48"/>
        <v>#DIV/0!</v>
      </c>
      <c r="Y61" s="3" t="e">
        <f t="shared" si="48"/>
        <v>#DIV/0!</v>
      </c>
      <c r="Z61" s="3" t="e">
        <f t="shared" si="48"/>
        <v>#DIV/0!</v>
      </c>
      <c r="AA61" s="3" t="e">
        <f t="shared" si="48"/>
        <v>#DIV/0!</v>
      </c>
      <c r="AB61" s="3" t="e">
        <f t="shared" si="48"/>
        <v>#DIV/0!</v>
      </c>
      <c r="AC61" s="3" t="e">
        <f t="shared" si="48"/>
        <v>#DIV/0!</v>
      </c>
      <c r="AD61" s="3" t="e">
        <f t="shared" si="48"/>
        <v>#DIV/0!</v>
      </c>
      <c r="AE61" s="3" t="e">
        <f t="shared" si="48"/>
        <v>#DIV/0!</v>
      </c>
      <c r="AF61" s="3" t="e">
        <f t="shared" si="48"/>
        <v>#DIV/0!</v>
      </c>
      <c r="AG61" s="3" t="e">
        <f t="shared" si="48"/>
        <v>#DIV/0!</v>
      </c>
      <c r="AH61" s="3" t="e">
        <f t="shared" si="48"/>
        <v>#DIV/0!</v>
      </c>
      <c r="AI61" s="3" t="e">
        <f t="shared" si="48"/>
        <v>#DIV/0!</v>
      </c>
      <c r="AJ61" s="3" t="e">
        <f t="shared" si="48"/>
        <v>#DIV/0!</v>
      </c>
      <c r="AK61" s="3" t="e">
        <f t="shared" si="48"/>
        <v>#DIV/0!</v>
      </c>
      <c r="AL61" s="3" t="e">
        <f t="shared" si="48"/>
        <v>#DIV/0!</v>
      </c>
      <c r="AM61" s="3" t="e">
        <f t="shared" si="48"/>
        <v>#DIV/0!</v>
      </c>
      <c r="AN61" s="3" t="e">
        <f t="shared" si="48"/>
        <v>#DIV/0!</v>
      </c>
      <c r="AO61" s="3" t="e">
        <f t="shared" si="48"/>
        <v>#DIV/0!</v>
      </c>
      <c r="AP61" s="3" t="e">
        <f t="shared" si="48"/>
        <v>#DIV/0!</v>
      </c>
      <c r="AQ61" s="3" t="e">
        <f t="shared" si="48"/>
        <v>#DIV/0!</v>
      </c>
      <c r="AR61" s="3" t="e">
        <f t="shared" si="48"/>
        <v>#DIV/0!</v>
      </c>
      <c r="AS61" s="3" t="e">
        <f t="shared" si="48"/>
        <v>#DIV/0!</v>
      </c>
      <c r="AT61" s="3" t="e">
        <f t="shared" si="48"/>
        <v>#DIV/0!</v>
      </c>
    </row>
    <row r="62" spans="7:46" ht="15.75" customHeight="1" x14ac:dyDescent="0.2">
      <c r="G62" s="3">
        <v>-50</v>
      </c>
      <c r="J62" s="3" t="e">
        <f t="shared" ref="J62:AT62" si="49">($F$4*$F$5/(PI()*J$46^2))*(IF(TAN(RADIANS($G62))*TAN(RADIANS(J$47))&lt;1,IF(TAN(RADIANS($G62))*TAN(RADIANS(J$47))&gt;-1,ACOS(-TAN(RADIANS($G62))*TAN(RADIANS(J$47))),0),PI())*SIN(RADIANS($G62))*SIN(RADIANS(J$47))+COS(RADIANS($G62))*COS(RADIANS(J$47))*SIN(IF(TAN(RADIANS($G62))*TAN(RADIANS(J$47))&lt;1,IF(TAN(RADIANS($G62))*TAN(RADIANS(J$47))&gt;-1,ACOS(-TAN(RADIANS($G62))*TAN(RADIANS(J$47))),0),PI())))</f>
        <v>#DIV/0!</v>
      </c>
      <c r="K62" s="3" t="e">
        <f t="shared" si="49"/>
        <v>#DIV/0!</v>
      </c>
      <c r="L62" s="3" t="e">
        <f t="shared" si="49"/>
        <v>#DIV/0!</v>
      </c>
      <c r="M62" s="3" t="e">
        <f t="shared" si="49"/>
        <v>#DIV/0!</v>
      </c>
      <c r="N62" s="3" t="e">
        <f t="shared" si="49"/>
        <v>#DIV/0!</v>
      </c>
      <c r="O62" s="3" t="e">
        <f t="shared" si="49"/>
        <v>#DIV/0!</v>
      </c>
      <c r="P62" s="3" t="e">
        <f t="shared" si="49"/>
        <v>#DIV/0!</v>
      </c>
      <c r="Q62" s="3" t="e">
        <f t="shared" si="49"/>
        <v>#DIV/0!</v>
      </c>
      <c r="R62" s="3" t="e">
        <f t="shared" si="49"/>
        <v>#DIV/0!</v>
      </c>
      <c r="S62" s="3" t="e">
        <f t="shared" si="49"/>
        <v>#DIV/0!</v>
      </c>
      <c r="T62" s="3" t="e">
        <f t="shared" si="49"/>
        <v>#DIV/0!</v>
      </c>
      <c r="U62" s="3" t="e">
        <f t="shared" si="49"/>
        <v>#DIV/0!</v>
      </c>
      <c r="V62" s="3" t="e">
        <f t="shared" si="49"/>
        <v>#DIV/0!</v>
      </c>
      <c r="W62" s="3" t="e">
        <f t="shared" si="49"/>
        <v>#DIV/0!</v>
      </c>
      <c r="X62" s="3" t="e">
        <f t="shared" si="49"/>
        <v>#DIV/0!</v>
      </c>
      <c r="Y62" s="3" t="e">
        <f t="shared" si="49"/>
        <v>#DIV/0!</v>
      </c>
      <c r="Z62" s="3" t="e">
        <f t="shared" si="49"/>
        <v>#DIV/0!</v>
      </c>
      <c r="AA62" s="3" t="e">
        <f t="shared" si="49"/>
        <v>#DIV/0!</v>
      </c>
      <c r="AB62" s="3" t="e">
        <f t="shared" si="49"/>
        <v>#DIV/0!</v>
      </c>
      <c r="AC62" s="3" t="e">
        <f t="shared" si="49"/>
        <v>#DIV/0!</v>
      </c>
      <c r="AD62" s="3" t="e">
        <f t="shared" si="49"/>
        <v>#DIV/0!</v>
      </c>
      <c r="AE62" s="3" t="e">
        <f t="shared" si="49"/>
        <v>#DIV/0!</v>
      </c>
      <c r="AF62" s="3" t="e">
        <f t="shared" si="49"/>
        <v>#DIV/0!</v>
      </c>
      <c r="AG62" s="3" t="e">
        <f t="shared" si="49"/>
        <v>#DIV/0!</v>
      </c>
      <c r="AH62" s="3" t="e">
        <f t="shared" si="49"/>
        <v>#DIV/0!</v>
      </c>
      <c r="AI62" s="3" t="e">
        <f t="shared" si="49"/>
        <v>#DIV/0!</v>
      </c>
      <c r="AJ62" s="3" t="e">
        <f t="shared" si="49"/>
        <v>#DIV/0!</v>
      </c>
      <c r="AK62" s="3" t="e">
        <f t="shared" si="49"/>
        <v>#DIV/0!</v>
      </c>
      <c r="AL62" s="3" t="e">
        <f t="shared" si="49"/>
        <v>#DIV/0!</v>
      </c>
      <c r="AM62" s="3" t="e">
        <f t="shared" si="49"/>
        <v>#DIV/0!</v>
      </c>
      <c r="AN62" s="3" t="e">
        <f t="shared" si="49"/>
        <v>#DIV/0!</v>
      </c>
      <c r="AO62" s="3" t="e">
        <f t="shared" si="49"/>
        <v>#DIV/0!</v>
      </c>
      <c r="AP62" s="3" t="e">
        <f t="shared" si="49"/>
        <v>#DIV/0!</v>
      </c>
      <c r="AQ62" s="3" t="e">
        <f t="shared" si="49"/>
        <v>#DIV/0!</v>
      </c>
      <c r="AR62" s="3" t="e">
        <f t="shared" si="49"/>
        <v>#DIV/0!</v>
      </c>
      <c r="AS62" s="3" t="e">
        <f t="shared" si="49"/>
        <v>#DIV/0!</v>
      </c>
      <c r="AT62" s="3" t="e">
        <f t="shared" si="49"/>
        <v>#DIV/0!</v>
      </c>
    </row>
    <row r="63" spans="7:46" ht="15.75" customHeight="1" x14ac:dyDescent="0.2">
      <c r="G63" s="3">
        <v>-60</v>
      </c>
      <c r="J63" s="3" t="e">
        <f t="shared" ref="J63:AT63" si="50">($F$4*$F$5/(PI()*J$46^2))*(IF(TAN(RADIANS($G63))*TAN(RADIANS(J$47))&lt;1,IF(TAN(RADIANS($G63))*TAN(RADIANS(J$47))&gt;-1,ACOS(-TAN(RADIANS($G63))*TAN(RADIANS(J$47))),0),PI())*SIN(RADIANS($G63))*SIN(RADIANS(J$47))+COS(RADIANS($G63))*COS(RADIANS(J$47))*SIN(IF(TAN(RADIANS($G63))*TAN(RADIANS(J$47))&lt;1,IF(TAN(RADIANS($G63))*TAN(RADIANS(J$47))&gt;-1,ACOS(-TAN(RADIANS($G63))*TAN(RADIANS(J$47))),0),PI())))</f>
        <v>#DIV/0!</v>
      </c>
      <c r="K63" s="3" t="e">
        <f t="shared" si="50"/>
        <v>#DIV/0!</v>
      </c>
      <c r="L63" s="3" t="e">
        <f t="shared" si="50"/>
        <v>#DIV/0!</v>
      </c>
      <c r="M63" s="3" t="e">
        <f t="shared" si="50"/>
        <v>#DIV/0!</v>
      </c>
      <c r="N63" s="3" t="e">
        <f t="shared" si="50"/>
        <v>#DIV/0!</v>
      </c>
      <c r="O63" s="3" t="e">
        <f t="shared" si="50"/>
        <v>#DIV/0!</v>
      </c>
      <c r="P63" s="3" t="e">
        <f t="shared" si="50"/>
        <v>#DIV/0!</v>
      </c>
      <c r="Q63" s="3" t="e">
        <f t="shared" si="50"/>
        <v>#DIV/0!</v>
      </c>
      <c r="R63" s="3" t="e">
        <f t="shared" si="50"/>
        <v>#DIV/0!</v>
      </c>
      <c r="S63" s="3" t="e">
        <f t="shared" si="50"/>
        <v>#DIV/0!</v>
      </c>
      <c r="T63" s="3" t="e">
        <f t="shared" si="50"/>
        <v>#DIV/0!</v>
      </c>
      <c r="U63" s="3" t="e">
        <f t="shared" si="50"/>
        <v>#DIV/0!</v>
      </c>
      <c r="V63" s="3" t="e">
        <f t="shared" si="50"/>
        <v>#DIV/0!</v>
      </c>
      <c r="W63" s="3" t="e">
        <f t="shared" si="50"/>
        <v>#DIV/0!</v>
      </c>
      <c r="X63" s="3" t="e">
        <f t="shared" si="50"/>
        <v>#DIV/0!</v>
      </c>
      <c r="Y63" s="3" t="e">
        <f t="shared" si="50"/>
        <v>#DIV/0!</v>
      </c>
      <c r="Z63" s="3" t="e">
        <f t="shared" si="50"/>
        <v>#DIV/0!</v>
      </c>
      <c r="AA63" s="3" t="e">
        <f t="shared" si="50"/>
        <v>#DIV/0!</v>
      </c>
      <c r="AB63" s="3" t="e">
        <f t="shared" si="50"/>
        <v>#DIV/0!</v>
      </c>
      <c r="AC63" s="3" t="e">
        <f t="shared" si="50"/>
        <v>#DIV/0!</v>
      </c>
      <c r="AD63" s="3" t="e">
        <f t="shared" si="50"/>
        <v>#DIV/0!</v>
      </c>
      <c r="AE63" s="3" t="e">
        <f t="shared" si="50"/>
        <v>#DIV/0!</v>
      </c>
      <c r="AF63" s="3" t="e">
        <f t="shared" si="50"/>
        <v>#DIV/0!</v>
      </c>
      <c r="AG63" s="3" t="e">
        <f t="shared" si="50"/>
        <v>#DIV/0!</v>
      </c>
      <c r="AH63" s="3" t="e">
        <f t="shared" si="50"/>
        <v>#DIV/0!</v>
      </c>
      <c r="AI63" s="3" t="e">
        <f t="shared" si="50"/>
        <v>#DIV/0!</v>
      </c>
      <c r="AJ63" s="3" t="e">
        <f t="shared" si="50"/>
        <v>#DIV/0!</v>
      </c>
      <c r="AK63" s="3" t="e">
        <f t="shared" si="50"/>
        <v>#DIV/0!</v>
      </c>
      <c r="AL63" s="3" t="e">
        <f t="shared" si="50"/>
        <v>#DIV/0!</v>
      </c>
      <c r="AM63" s="3" t="e">
        <f t="shared" si="50"/>
        <v>#DIV/0!</v>
      </c>
      <c r="AN63" s="3" t="e">
        <f t="shared" si="50"/>
        <v>#DIV/0!</v>
      </c>
      <c r="AO63" s="3" t="e">
        <f t="shared" si="50"/>
        <v>#DIV/0!</v>
      </c>
      <c r="AP63" s="3" t="e">
        <f t="shared" si="50"/>
        <v>#DIV/0!</v>
      </c>
      <c r="AQ63" s="3" t="e">
        <f t="shared" si="50"/>
        <v>#DIV/0!</v>
      </c>
      <c r="AR63" s="3" t="e">
        <f t="shared" si="50"/>
        <v>#DIV/0!</v>
      </c>
      <c r="AS63" s="3" t="e">
        <f t="shared" si="50"/>
        <v>#DIV/0!</v>
      </c>
      <c r="AT63" s="3" t="e">
        <f t="shared" si="50"/>
        <v>#DIV/0!</v>
      </c>
    </row>
    <row r="64" spans="7:46" ht="15.75" customHeight="1" x14ac:dyDescent="0.2">
      <c r="G64" s="3">
        <v>-70</v>
      </c>
      <c r="J64" s="3" t="e">
        <f t="shared" ref="J64:AT64" si="51">($F$4*$F$5/(PI()*J$46^2))*(IF(TAN(RADIANS($G64))*TAN(RADIANS(J$47))&lt;1,IF(TAN(RADIANS($G64))*TAN(RADIANS(J$47))&gt;-1,ACOS(-TAN(RADIANS($G64))*TAN(RADIANS(J$47))),0),PI())*SIN(RADIANS($G64))*SIN(RADIANS(J$47))+COS(RADIANS($G64))*COS(RADIANS(J$47))*SIN(IF(TAN(RADIANS($G64))*TAN(RADIANS(J$47))&lt;1,IF(TAN(RADIANS($G64))*TAN(RADIANS(J$47))&gt;-1,ACOS(-TAN(RADIANS($G64))*TAN(RADIANS(J$47))),0),PI())))</f>
        <v>#DIV/0!</v>
      </c>
      <c r="K64" s="3" t="e">
        <f t="shared" si="51"/>
        <v>#DIV/0!</v>
      </c>
      <c r="L64" s="3" t="e">
        <f t="shared" si="51"/>
        <v>#DIV/0!</v>
      </c>
      <c r="M64" s="3" t="e">
        <f t="shared" si="51"/>
        <v>#DIV/0!</v>
      </c>
      <c r="N64" s="3" t="e">
        <f t="shared" si="51"/>
        <v>#DIV/0!</v>
      </c>
      <c r="O64" s="3" t="e">
        <f t="shared" si="51"/>
        <v>#DIV/0!</v>
      </c>
      <c r="P64" s="3" t="e">
        <f t="shared" si="51"/>
        <v>#DIV/0!</v>
      </c>
      <c r="Q64" s="3" t="e">
        <f t="shared" si="51"/>
        <v>#DIV/0!</v>
      </c>
      <c r="R64" s="3" t="e">
        <f t="shared" si="51"/>
        <v>#DIV/0!</v>
      </c>
      <c r="S64" s="3" t="e">
        <f t="shared" si="51"/>
        <v>#DIV/0!</v>
      </c>
      <c r="T64" s="3" t="e">
        <f t="shared" si="51"/>
        <v>#DIV/0!</v>
      </c>
      <c r="U64" s="3" t="e">
        <f t="shared" si="51"/>
        <v>#DIV/0!</v>
      </c>
      <c r="V64" s="3" t="e">
        <f t="shared" si="51"/>
        <v>#DIV/0!</v>
      </c>
      <c r="W64" s="3" t="e">
        <f t="shared" si="51"/>
        <v>#DIV/0!</v>
      </c>
      <c r="X64" s="3" t="e">
        <f t="shared" si="51"/>
        <v>#DIV/0!</v>
      </c>
      <c r="Y64" s="3" t="e">
        <f t="shared" si="51"/>
        <v>#DIV/0!</v>
      </c>
      <c r="Z64" s="3" t="e">
        <f t="shared" si="51"/>
        <v>#DIV/0!</v>
      </c>
      <c r="AA64" s="3" t="e">
        <f t="shared" si="51"/>
        <v>#DIV/0!</v>
      </c>
      <c r="AB64" s="3" t="e">
        <f t="shared" si="51"/>
        <v>#DIV/0!</v>
      </c>
      <c r="AC64" s="3" t="e">
        <f t="shared" si="51"/>
        <v>#DIV/0!</v>
      </c>
      <c r="AD64" s="3" t="e">
        <f t="shared" si="51"/>
        <v>#DIV/0!</v>
      </c>
      <c r="AE64" s="3" t="e">
        <f t="shared" si="51"/>
        <v>#DIV/0!</v>
      </c>
      <c r="AF64" s="3" t="e">
        <f t="shared" si="51"/>
        <v>#DIV/0!</v>
      </c>
      <c r="AG64" s="3" t="e">
        <f t="shared" si="51"/>
        <v>#DIV/0!</v>
      </c>
      <c r="AH64" s="3" t="e">
        <f t="shared" si="51"/>
        <v>#DIV/0!</v>
      </c>
      <c r="AI64" s="3" t="e">
        <f t="shared" si="51"/>
        <v>#DIV/0!</v>
      </c>
      <c r="AJ64" s="3" t="e">
        <f t="shared" si="51"/>
        <v>#DIV/0!</v>
      </c>
      <c r="AK64" s="3" t="e">
        <f t="shared" si="51"/>
        <v>#DIV/0!</v>
      </c>
      <c r="AL64" s="3" t="e">
        <f t="shared" si="51"/>
        <v>#DIV/0!</v>
      </c>
      <c r="AM64" s="3" t="e">
        <f t="shared" si="51"/>
        <v>#DIV/0!</v>
      </c>
      <c r="AN64" s="3" t="e">
        <f t="shared" si="51"/>
        <v>#DIV/0!</v>
      </c>
      <c r="AO64" s="3" t="e">
        <f t="shared" si="51"/>
        <v>#DIV/0!</v>
      </c>
      <c r="AP64" s="3" t="e">
        <f t="shared" si="51"/>
        <v>#DIV/0!</v>
      </c>
      <c r="AQ64" s="3" t="e">
        <f t="shared" si="51"/>
        <v>#DIV/0!</v>
      </c>
      <c r="AR64" s="3" t="e">
        <f t="shared" si="51"/>
        <v>#DIV/0!</v>
      </c>
      <c r="AS64" s="3" t="e">
        <f t="shared" si="51"/>
        <v>#DIV/0!</v>
      </c>
      <c r="AT64" s="3" t="e">
        <f t="shared" si="51"/>
        <v>#DIV/0!</v>
      </c>
    </row>
    <row r="65" spans="2:46" ht="15.75" customHeight="1" x14ac:dyDescent="0.2">
      <c r="G65" s="3">
        <v>-80</v>
      </c>
      <c r="J65" s="3" t="e">
        <f t="shared" ref="J65:AT65" si="52">($F$4*$F$5/(PI()*J$46^2))*(IF(TAN(RADIANS($G65))*TAN(RADIANS(J$47))&lt;1,IF(TAN(RADIANS($G65))*TAN(RADIANS(J$47))&gt;-1,ACOS(-TAN(RADIANS($G65))*TAN(RADIANS(J$47))),0),PI())*SIN(RADIANS($G65))*SIN(RADIANS(J$47))+COS(RADIANS($G65))*COS(RADIANS(J$47))*SIN(IF(TAN(RADIANS($G65))*TAN(RADIANS(J$47))&lt;1,IF(TAN(RADIANS($G65))*TAN(RADIANS(J$47))&gt;-1,ACOS(-TAN(RADIANS($G65))*TAN(RADIANS(J$47))),0),PI())))</f>
        <v>#DIV/0!</v>
      </c>
      <c r="K65" s="3" t="e">
        <f t="shared" si="52"/>
        <v>#DIV/0!</v>
      </c>
      <c r="L65" s="3" t="e">
        <f t="shared" si="52"/>
        <v>#DIV/0!</v>
      </c>
      <c r="M65" s="3" t="e">
        <f t="shared" si="52"/>
        <v>#DIV/0!</v>
      </c>
      <c r="N65" s="3" t="e">
        <f t="shared" si="52"/>
        <v>#DIV/0!</v>
      </c>
      <c r="O65" s="3" t="e">
        <f t="shared" si="52"/>
        <v>#DIV/0!</v>
      </c>
      <c r="P65" s="3" t="e">
        <f t="shared" si="52"/>
        <v>#DIV/0!</v>
      </c>
      <c r="Q65" s="3" t="e">
        <f t="shared" si="52"/>
        <v>#DIV/0!</v>
      </c>
      <c r="R65" s="3" t="e">
        <f t="shared" si="52"/>
        <v>#DIV/0!</v>
      </c>
      <c r="S65" s="3" t="e">
        <f t="shared" si="52"/>
        <v>#DIV/0!</v>
      </c>
      <c r="T65" s="3" t="e">
        <f t="shared" si="52"/>
        <v>#DIV/0!</v>
      </c>
      <c r="U65" s="3" t="e">
        <f t="shared" si="52"/>
        <v>#DIV/0!</v>
      </c>
      <c r="V65" s="3" t="e">
        <f t="shared" si="52"/>
        <v>#DIV/0!</v>
      </c>
      <c r="W65" s="3" t="e">
        <f t="shared" si="52"/>
        <v>#DIV/0!</v>
      </c>
      <c r="X65" s="3" t="e">
        <f t="shared" si="52"/>
        <v>#DIV/0!</v>
      </c>
      <c r="Y65" s="3" t="e">
        <f t="shared" si="52"/>
        <v>#DIV/0!</v>
      </c>
      <c r="Z65" s="3" t="e">
        <f t="shared" si="52"/>
        <v>#DIV/0!</v>
      </c>
      <c r="AA65" s="3" t="e">
        <f t="shared" si="52"/>
        <v>#DIV/0!</v>
      </c>
      <c r="AB65" s="3" t="e">
        <f t="shared" si="52"/>
        <v>#DIV/0!</v>
      </c>
      <c r="AC65" s="3" t="e">
        <f t="shared" si="52"/>
        <v>#DIV/0!</v>
      </c>
      <c r="AD65" s="3" t="e">
        <f t="shared" si="52"/>
        <v>#DIV/0!</v>
      </c>
      <c r="AE65" s="3" t="e">
        <f t="shared" si="52"/>
        <v>#DIV/0!</v>
      </c>
      <c r="AF65" s="3" t="e">
        <f t="shared" si="52"/>
        <v>#DIV/0!</v>
      </c>
      <c r="AG65" s="3" t="e">
        <f t="shared" si="52"/>
        <v>#DIV/0!</v>
      </c>
      <c r="AH65" s="3" t="e">
        <f t="shared" si="52"/>
        <v>#DIV/0!</v>
      </c>
      <c r="AI65" s="3" t="e">
        <f t="shared" si="52"/>
        <v>#DIV/0!</v>
      </c>
      <c r="AJ65" s="3" t="e">
        <f t="shared" si="52"/>
        <v>#DIV/0!</v>
      </c>
      <c r="AK65" s="3" t="e">
        <f t="shared" si="52"/>
        <v>#DIV/0!</v>
      </c>
      <c r="AL65" s="3" t="e">
        <f t="shared" si="52"/>
        <v>#DIV/0!</v>
      </c>
      <c r="AM65" s="3" t="e">
        <f t="shared" si="52"/>
        <v>#DIV/0!</v>
      </c>
      <c r="AN65" s="3" t="e">
        <f t="shared" si="52"/>
        <v>#DIV/0!</v>
      </c>
      <c r="AO65" s="3" t="e">
        <f t="shared" si="52"/>
        <v>#DIV/0!</v>
      </c>
      <c r="AP65" s="3" t="e">
        <f t="shared" si="52"/>
        <v>#DIV/0!</v>
      </c>
      <c r="AQ65" s="3" t="e">
        <f t="shared" si="52"/>
        <v>#DIV/0!</v>
      </c>
      <c r="AR65" s="3" t="e">
        <f t="shared" si="52"/>
        <v>#DIV/0!</v>
      </c>
      <c r="AS65" s="3" t="e">
        <f t="shared" si="52"/>
        <v>#DIV/0!</v>
      </c>
      <c r="AT65" s="3" t="e">
        <f t="shared" si="52"/>
        <v>#DIV/0!</v>
      </c>
    </row>
    <row r="66" spans="2:46" ht="15.75" customHeight="1" x14ac:dyDescent="0.2">
      <c r="G66" s="3">
        <v>-90</v>
      </c>
      <c r="J66" s="3" t="e">
        <f t="shared" ref="J66:AT66" si="53">($F$4*$F$5/(PI()*J$46^2))*(IF(TAN(RADIANS($G66))*TAN(RADIANS(J$47))&lt;1,IF(TAN(RADIANS($G66))*TAN(RADIANS(J$47))&gt;-1,ACOS(-TAN(RADIANS($G66))*TAN(RADIANS(J$47))),0),PI())*SIN(RADIANS($G66))*SIN(RADIANS(J$47))+COS(RADIANS($G66))*COS(RADIANS(J$47))*SIN(IF(TAN(RADIANS($G66))*TAN(RADIANS(J$47))&lt;1,IF(TAN(RADIANS($G66))*TAN(RADIANS(J$47))&gt;-1,ACOS(-TAN(RADIANS($G66))*TAN(RADIANS(J$47))),0),PI())))</f>
        <v>#DIV/0!</v>
      </c>
      <c r="K66" s="3" t="e">
        <f t="shared" si="53"/>
        <v>#DIV/0!</v>
      </c>
      <c r="L66" s="3" t="e">
        <f t="shared" si="53"/>
        <v>#DIV/0!</v>
      </c>
      <c r="M66" s="3" t="e">
        <f t="shared" si="53"/>
        <v>#DIV/0!</v>
      </c>
      <c r="N66" s="3" t="e">
        <f t="shared" si="53"/>
        <v>#DIV/0!</v>
      </c>
      <c r="O66" s="3" t="e">
        <f t="shared" si="53"/>
        <v>#DIV/0!</v>
      </c>
      <c r="P66" s="3" t="e">
        <f t="shared" si="53"/>
        <v>#DIV/0!</v>
      </c>
      <c r="Q66" s="3" t="e">
        <f t="shared" si="53"/>
        <v>#DIV/0!</v>
      </c>
      <c r="R66" s="3" t="e">
        <f t="shared" si="53"/>
        <v>#DIV/0!</v>
      </c>
      <c r="S66" s="3" t="e">
        <f t="shared" si="53"/>
        <v>#DIV/0!</v>
      </c>
      <c r="T66" s="3" t="e">
        <f t="shared" si="53"/>
        <v>#DIV/0!</v>
      </c>
      <c r="U66" s="3" t="e">
        <f t="shared" si="53"/>
        <v>#DIV/0!</v>
      </c>
      <c r="V66" s="3" t="e">
        <f t="shared" si="53"/>
        <v>#DIV/0!</v>
      </c>
      <c r="W66" s="3" t="e">
        <f t="shared" si="53"/>
        <v>#DIV/0!</v>
      </c>
      <c r="X66" s="3" t="e">
        <f t="shared" si="53"/>
        <v>#DIV/0!</v>
      </c>
      <c r="Y66" s="3" t="e">
        <f t="shared" si="53"/>
        <v>#DIV/0!</v>
      </c>
      <c r="Z66" s="3" t="e">
        <f t="shared" si="53"/>
        <v>#DIV/0!</v>
      </c>
      <c r="AA66" s="3" t="e">
        <f t="shared" si="53"/>
        <v>#DIV/0!</v>
      </c>
      <c r="AB66" s="3" t="e">
        <f t="shared" si="53"/>
        <v>#DIV/0!</v>
      </c>
      <c r="AC66" s="3" t="e">
        <f t="shared" si="53"/>
        <v>#DIV/0!</v>
      </c>
      <c r="AD66" s="3" t="e">
        <f t="shared" si="53"/>
        <v>#DIV/0!</v>
      </c>
      <c r="AE66" s="3" t="e">
        <f t="shared" si="53"/>
        <v>#DIV/0!</v>
      </c>
      <c r="AF66" s="3" t="e">
        <f t="shared" si="53"/>
        <v>#DIV/0!</v>
      </c>
      <c r="AG66" s="3" t="e">
        <f t="shared" si="53"/>
        <v>#DIV/0!</v>
      </c>
      <c r="AH66" s="3" t="e">
        <f t="shared" si="53"/>
        <v>#DIV/0!</v>
      </c>
      <c r="AI66" s="3" t="e">
        <f t="shared" si="53"/>
        <v>#DIV/0!</v>
      </c>
      <c r="AJ66" s="3" t="e">
        <f t="shared" si="53"/>
        <v>#DIV/0!</v>
      </c>
      <c r="AK66" s="3" t="e">
        <f t="shared" si="53"/>
        <v>#DIV/0!</v>
      </c>
      <c r="AL66" s="3" t="e">
        <f t="shared" si="53"/>
        <v>#DIV/0!</v>
      </c>
      <c r="AM66" s="3" t="e">
        <f t="shared" si="53"/>
        <v>#DIV/0!</v>
      </c>
      <c r="AN66" s="3" t="e">
        <f t="shared" si="53"/>
        <v>#DIV/0!</v>
      </c>
      <c r="AO66" s="3" t="e">
        <f t="shared" si="53"/>
        <v>#DIV/0!</v>
      </c>
      <c r="AP66" s="3" t="e">
        <f t="shared" si="53"/>
        <v>#DIV/0!</v>
      </c>
      <c r="AQ66" s="3" t="e">
        <f t="shared" si="53"/>
        <v>#DIV/0!</v>
      </c>
      <c r="AR66" s="3" t="e">
        <f t="shared" si="53"/>
        <v>#DIV/0!</v>
      </c>
      <c r="AS66" s="3" t="e">
        <f t="shared" si="53"/>
        <v>#DIV/0!</v>
      </c>
      <c r="AT66" s="3" t="e">
        <f t="shared" si="53"/>
        <v>#DIV/0!</v>
      </c>
    </row>
    <row r="67" spans="2:46" ht="15.75" customHeight="1" x14ac:dyDescent="0.2">
      <c r="J67" s="20" t="s">
        <v>747</v>
      </c>
    </row>
    <row r="68" spans="2:46" ht="15.75" customHeight="1" x14ac:dyDescent="0.2"/>
    <row r="69" spans="2:46" ht="15.75" customHeight="1" x14ac:dyDescent="0.2">
      <c r="H69" s="31" t="s">
        <v>57</v>
      </c>
    </row>
    <row r="70" spans="2:46" ht="15.75" customHeight="1" x14ac:dyDescent="0.2">
      <c r="B70" s="3" t="s">
        <v>750</v>
      </c>
      <c r="H70" s="3" t="s">
        <v>751</v>
      </c>
    </row>
    <row r="71" spans="2:46" ht="15.75" customHeight="1" x14ac:dyDescent="0.2"/>
    <row r="72" spans="2:46" ht="15.75" customHeight="1" x14ac:dyDescent="0.2">
      <c r="H72" s="3">
        <v>90</v>
      </c>
    </row>
    <row r="73" spans="2:46" ht="15.75" customHeight="1" x14ac:dyDescent="0.2"/>
    <row r="74" spans="2:46" ht="15.75" customHeight="1" x14ac:dyDescent="0.2"/>
    <row r="75" spans="2:46" ht="15.75" customHeight="1" x14ac:dyDescent="0.2">
      <c r="G75" s="31"/>
    </row>
    <row r="76" spans="2:46" ht="15.75" customHeight="1" x14ac:dyDescent="0.2"/>
    <row r="77" spans="2:46" ht="15.75" customHeight="1" x14ac:dyDescent="0.2"/>
    <row r="78" spans="2:46" ht="15.75" customHeight="1" x14ac:dyDescent="0.2"/>
    <row r="79" spans="2:46" ht="15.75" customHeight="1" x14ac:dyDescent="0.2"/>
    <row r="80" spans="2:46" ht="15.75" customHeight="1" x14ac:dyDescent="0.2"/>
    <row r="81" spans="8:8" ht="15.75" customHeight="1" x14ac:dyDescent="0.2"/>
    <row r="82" spans="8:8" ht="15.75" customHeight="1" x14ac:dyDescent="0.2"/>
    <row r="83" spans="8:8" ht="15.75" customHeight="1" x14ac:dyDescent="0.2"/>
    <row r="84" spans="8:8" ht="15.75" customHeight="1" x14ac:dyDescent="0.2">
      <c r="H84" s="3">
        <v>80</v>
      </c>
    </row>
    <row r="85" spans="8:8" ht="15.75" customHeight="1" x14ac:dyDescent="0.2"/>
    <row r="86" spans="8:8" ht="15.75" customHeight="1" x14ac:dyDescent="0.2"/>
    <row r="87" spans="8:8" ht="15.75" customHeight="1" x14ac:dyDescent="0.2"/>
    <row r="88" spans="8:8" ht="15.75" customHeight="1" x14ac:dyDescent="0.2"/>
    <row r="89" spans="8:8" ht="15.75" customHeight="1" x14ac:dyDescent="0.2"/>
    <row r="90" spans="8:8" ht="15.75" customHeight="1" x14ac:dyDescent="0.2"/>
    <row r="91" spans="8:8" ht="15.75" customHeight="1" x14ac:dyDescent="0.2"/>
    <row r="92" spans="8:8" ht="15.75" customHeight="1" x14ac:dyDescent="0.2"/>
    <row r="93" spans="8:8" ht="15.75" customHeight="1" x14ac:dyDescent="0.2"/>
    <row r="94" spans="8:8" ht="15.75" customHeight="1" x14ac:dyDescent="0.2"/>
    <row r="95" spans="8:8" ht="15.75" customHeight="1" x14ac:dyDescent="0.2"/>
    <row r="96" spans="8:8" ht="15.75" customHeight="1" x14ac:dyDescent="0.2">
      <c r="H96" s="3">
        <v>70</v>
      </c>
    </row>
    <row r="97" spans="8:8" ht="15.75" customHeight="1" x14ac:dyDescent="0.2"/>
    <row r="98" spans="8:8" ht="15.75" customHeight="1" x14ac:dyDescent="0.2"/>
    <row r="99" spans="8:8" ht="15.75" customHeight="1" x14ac:dyDescent="0.2"/>
    <row r="100" spans="8:8" ht="15.75" customHeight="1" x14ac:dyDescent="0.2"/>
    <row r="101" spans="8:8" ht="15.75" customHeight="1" x14ac:dyDescent="0.2"/>
    <row r="102" spans="8:8" ht="15.75" customHeight="1" x14ac:dyDescent="0.2"/>
    <row r="103" spans="8:8" ht="15.75" customHeight="1" x14ac:dyDescent="0.2"/>
    <row r="104" spans="8:8" ht="15.75" customHeight="1" x14ac:dyDescent="0.2"/>
    <row r="105" spans="8:8" ht="15.75" customHeight="1" x14ac:dyDescent="0.2"/>
    <row r="106" spans="8:8" ht="15.75" customHeight="1" x14ac:dyDescent="0.2"/>
    <row r="107" spans="8:8" ht="15.75" customHeight="1" x14ac:dyDescent="0.2"/>
    <row r="108" spans="8:8" ht="15.75" customHeight="1" x14ac:dyDescent="0.2">
      <c r="H108" s="3">
        <v>60</v>
      </c>
    </row>
    <row r="109" spans="8:8" ht="15.75" customHeight="1" x14ac:dyDescent="0.2"/>
    <row r="110" spans="8:8" ht="15.75" customHeight="1" x14ac:dyDescent="0.2"/>
    <row r="111" spans="8:8" ht="15.75" customHeight="1" x14ac:dyDescent="0.2"/>
    <row r="112" spans="8:8" ht="15.75" customHeight="1" x14ac:dyDescent="0.2"/>
    <row r="113" spans="8:8" ht="15.75" customHeight="1" x14ac:dyDescent="0.2"/>
    <row r="114" spans="8:8" ht="15.75" customHeight="1" x14ac:dyDescent="0.2"/>
    <row r="115" spans="8:8" ht="15.75" customHeight="1" x14ac:dyDescent="0.2"/>
    <row r="116" spans="8:8" ht="15.75" customHeight="1" x14ac:dyDescent="0.2"/>
    <row r="117" spans="8:8" ht="15.75" customHeight="1" x14ac:dyDescent="0.2"/>
    <row r="118" spans="8:8" ht="15.75" customHeight="1" x14ac:dyDescent="0.2"/>
    <row r="119" spans="8:8" ht="15.75" customHeight="1" x14ac:dyDescent="0.2"/>
    <row r="120" spans="8:8" ht="15.75" customHeight="1" x14ac:dyDescent="0.2">
      <c r="H120" s="3">
        <v>50</v>
      </c>
    </row>
    <row r="121" spans="8:8" ht="15.75" customHeight="1" x14ac:dyDescent="0.2"/>
    <row r="122" spans="8:8" ht="15.75" customHeight="1" x14ac:dyDescent="0.2"/>
    <row r="123" spans="8:8" ht="15.75" customHeight="1" x14ac:dyDescent="0.2"/>
    <row r="124" spans="8:8" ht="15.75" customHeight="1" x14ac:dyDescent="0.2"/>
    <row r="125" spans="8:8" ht="15.75" customHeight="1" x14ac:dyDescent="0.2"/>
    <row r="126" spans="8:8" ht="15.75" customHeight="1" x14ac:dyDescent="0.2"/>
    <row r="127" spans="8:8" ht="15.75" customHeight="1" x14ac:dyDescent="0.2"/>
    <row r="128" spans="8:8" ht="15.75" customHeight="1" x14ac:dyDescent="0.2"/>
    <row r="129" spans="8:8" ht="15.75" customHeight="1" x14ac:dyDescent="0.2"/>
    <row r="130" spans="8:8" ht="15.75" customHeight="1" x14ac:dyDescent="0.2"/>
    <row r="131" spans="8:8" ht="15.75" customHeight="1" x14ac:dyDescent="0.2"/>
    <row r="132" spans="8:8" ht="15.75" customHeight="1" x14ac:dyDescent="0.2">
      <c r="H132" s="3">
        <v>40</v>
      </c>
    </row>
    <row r="133" spans="8:8" ht="15.75" customHeight="1" x14ac:dyDescent="0.2"/>
    <row r="134" spans="8:8" ht="15.75" customHeight="1" x14ac:dyDescent="0.2"/>
    <row r="135" spans="8:8" ht="15.75" customHeight="1" x14ac:dyDescent="0.2"/>
    <row r="136" spans="8:8" ht="15.75" customHeight="1" x14ac:dyDescent="0.2"/>
    <row r="137" spans="8:8" ht="15.75" customHeight="1" x14ac:dyDescent="0.2"/>
    <row r="138" spans="8:8" ht="15.75" customHeight="1" x14ac:dyDescent="0.2"/>
    <row r="139" spans="8:8" ht="15.75" customHeight="1" x14ac:dyDescent="0.2"/>
    <row r="140" spans="8:8" ht="15.75" customHeight="1" x14ac:dyDescent="0.2"/>
    <row r="141" spans="8:8" ht="15.75" customHeight="1" x14ac:dyDescent="0.2"/>
    <row r="142" spans="8:8" ht="15.75" customHeight="1" x14ac:dyDescent="0.2"/>
    <row r="143" spans="8:8" ht="15.75" customHeight="1" x14ac:dyDescent="0.2"/>
    <row r="144" spans="8:8" ht="15.75" customHeight="1" x14ac:dyDescent="0.2">
      <c r="H144" s="3">
        <v>30</v>
      </c>
    </row>
    <row r="145" spans="8:8" ht="15.75" customHeight="1" x14ac:dyDescent="0.2"/>
    <row r="146" spans="8:8" ht="15.75" customHeight="1" x14ac:dyDescent="0.2"/>
    <row r="147" spans="8:8" ht="15.75" customHeight="1" x14ac:dyDescent="0.2"/>
    <row r="148" spans="8:8" ht="15.75" customHeight="1" x14ac:dyDescent="0.2"/>
    <row r="149" spans="8:8" ht="15.75" customHeight="1" x14ac:dyDescent="0.2"/>
    <row r="150" spans="8:8" ht="15.75" customHeight="1" x14ac:dyDescent="0.2"/>
    <row r="151" spans="8:8" ht="15.75" customHeight="1" x14ac:dyDescent="0.2"/>
    <row r="152" spans="8:8" ht="15.75" customHeight="1" x14ac:dyDescent="0.2"/>
    <row r="153" spans="8:8" ht="15.75" customHeight="1" x14ac:dyDescent="0.2"/>
    <row r="154" spans="8:8" ht="15.75" customHeight="1" x14ac:dyDescent="0.2"/>
    <row r="155" spans="8:8" ht="15.75" customHeight="1" x14ac:dyDescent="0.2"/>
    <row r="156" spans="8:8" ht="15.75" customHeight="1" x14ac:dyDescent="0.2">
      <c r="H156" s="3">
        <v>20</v>
      </c>
    </row>
    <row r="157" spans="8:8" ht="15.75" customHeight="1" x14ac:dyDescent="0.2"/>
    <row r="158" spans="8:8" ht="15.75" customHeight="1" x14ac:dyDescent="0.2"/>
    <row r="159" spans="8:8" ht="15.75" customHeight="1" x14ac:dyDescent="0.2"/>
    <row r="160" spans="8:8" ht="15.75" customHeight="1" x14ac:dyDescent="0.2"/>
    <row r="161" spans="8:8" ht="15.75" customHeight="1" x14ac:dyDescent="0.2"/>
    <row r="162" spans="8:8" ht="15.75" customHeight="1" x14ac:dyDescent="0.2"/>
    <row r="163" spans="8:8" ht="15.75" customHeight="1" x14ac:dyDescent="0.2"/>
    <row r="164" spans="8:8" ht="15.75" customHeight="1" x14ac:dyDescent="0.2"/>
    <row r="165" spans="8:8" ht="15.75" customHeight="1" x14ac:dyDescent="0.2"/>
    <row r="166" spans="8:8" ht="15.75" customHeight="1" x14ac:dyDescent="0.2"/>
    <row r="167" spans="8:8" ht="15.75" customHeight="1" x14ac:dyDescent="0.2"/>
    <row r="168" spans="8:8" ht="15.75" customHeight="1" x14ac:dyDescent="0.2">
      <c r="H168" s="3">
        <v>10</v>
      </c>
    </row>
    <row r="169" spans="8:8" ht="15.75" customHeight="1" x14ac:dyDescent="0.2"/>
    <row r="170" spans="8:8" ht="15.75" customHeight="1" x14ac:dyDescent="0.2"/>
    <row r="171" spans="8:8" ht="15.75" customHeight="1" x14ac:dyDescent="0.2"/>
    <row r="172" spans="8:8" ht="15.75" customHeight="1" x14ac:dyDescent="0.2"/>
    <row r="173" spans="8:8" ht="15.75" customHeight="1" x14ac:dyDescent="0.2"/>
    <row r="174" spans="8:8" ht="15.75" customHeight="1" x14ac:dyDescent="0.2"/>
    <row r="175" spans="8:8" ht="15.75" customHeight="1" x14ac:dyDescent="0.2"/>
    <row r="176" spans="8:8" ht="15.75" customHeight="1" x14ac:dyDescent="0.2"/>
    <row r="177" spans="8:8" ht="15.75" customHeight="1" x14ac:dyDescent="0.2"/>
    <row r="178" spans="8:8" ht="15.75" customHeight="1" x14ac:dyDescent="0.2"/>
    <row r="179" spans="8:8" ht="15.75" customHeight="1" x14ac:dyDescent="0.2"/>
    <row r="180" spans="8:8" ht="15.75" customHeight="1" x14ac:dyDescent="0.2">
      <c r="H180" s="3">
        <v>0</v>
      </c>
    </row>
    <row r="181" spans="8:8" ht="15.75" customHeight="1" x14ac:dyDescent="0.2"/>
    <row r="182" spans="8:8" ht="15.75" customHeight="1" x14ac:dyDescent="0.2"/>
    <row r="183" spans="8:8" ht="15.75" customHeight="1" x14ac:dyDescent="0.2"/>
    <row r="184" spans="8:8" ht="15.75" customHeight="1" x14ac:dyDescent="0.2"/>
    <row r="185" spans="8:8" ht="15.75" customHeight="1" x14ac:dyDescent="0.2"/>
    <row r="186" spans="8:8" ht="15.75" customHeight="1" x14ac:dyDescent="0.2"/>
    <row r="187" spans="8:8" ht="15.75" customHeight="1" x14ac:dyDescent="0.2"/>
    <row r="188" spans="8:8" ht="15.75" customHeight="1" x14ac:dyDescent="0.2"/>
    <row r="189" spans="8:8" ht="15.75" customHeight="1" x14ac:dyDescent="0.2"/>
    <row r="190" spans="8:8" ht="15.75" customHeight="1" x14ac:dyDescent="0.2"/>
    <row r="191" spans="8:8" ht="15.75" customHeight="1" x14ac:dyDescent="0.2"/>
    <row r="192" spans="8:8" ht="15.75" customHeight="1" x14ac:dyDescent="0.2">
      <c r="H192" s="3">
        <v>-10</v>
      </c>
    </row>
    <row r="193" spans="8:8" ht="15.75" customHeight="1" x14ac:dyDescent="0.2"/>
    <row r="194" spans="8:8" ht="15.75" customHeight="1" x14ac:dyDescent="0.2"/>
    <row r="195" spans="8:8" ht="15.75" customHeight="1" x14ac:dyDescent="0.2"/>
    <row r="196" spans="8:8" ht="15.75" customHeight="1" x14ac:dyDescent="0.2"/>
    <row r="197" spans="8:8" ht="15.75" customHeight="1" x14ac:dyDescent="0.2"/>
    <row r="198" spans="8:8" ht="15.75" customHeight="1" x14ac:dyDescent="0.2"/>
    <row r="199" spans="8:8" ht="15.75" customHeight="1" x14ac:dyDescent="0.2"/>
    <row r="200" spans="8:8" ht="15.75" customHeight="1" x14ac:dyDescent="0.2"/>
    <row r="201" spans="8:8" ht="15.75" customHeight="1" x14ac:dyDescent="0.2"/>
    <row r="202" spans="8:8" ht="15.75" customHeight="1" x14ac:dyDescent="0.2"/>
    <row r="203" spans="8:8" ht="15.75" customHeight="1" x14ac:dyDescent="0.2"/>
    <row r="204" spans="8:8" ht="15.75" customHeight="1" x14ac:dyDescent="0.2">
      <c r="H204" s="3">
        <v>-20</v>
      </c>
    </row>
    <row r="205" spans="8:8" ht="15.75" customHeight="1" x14ac:dyDescent="0.2"/>
    <row r="206" spans="8:8" ht="15.75" customHeight="1" x14ac:dyDescent="0.2"/>
    <row r="207" spans="8:8" ht="15.75" customHeight="1" x14ac:dyDescent="0.2"/>
    <row r="208" spans="8:8" ht="15.75" customHeight="1" x14ac:dyDescent="0.2"/>
    <row r="209" spans="8:8" ht="15.75" customHeight="1" x14ac:dyDescent="0.2"/>
    <row r="210" spans="8:8" ht="15.75" customHeight="1" x14ac:dyDescent="0.2"/>
    <row r="211" spans="8:8" ht="15.75" customHeight="1" x14ac:dyDescent="0.2"/>
    <row r="212" spans="8:8" ht="15.75" customHeight="1" x14ac:dyDescent="0.2"/>
    <row r="213" spans="8:8" ht="15.75" customHeight="1" x14ac:dyDescent="0.2"/>
    <row r="214" spans="8:8" ht="15.75" customHeight="1" x14ac:dyDescent="0.2"/>
    <row r="215" spans="8:8" ht="15.75" customHeight="1" x14ac:dyDescent="0.2"/>
    <row r="216" spans="8:8" ht="15.75" customHeight="1" x14ac:dyDescent="0.2">
      <c r="H216" s="3">
        <v>-30</v>
      </c>
    </row>
    <row r="217" spans="8:8" ht="15.75" customHeight="1" x14ac:dyDescent="0.2"/>
    <row r="218" spans="8:8" ht="15.75" customHeight="1" x14ac:dyDescent="0.2"/>
    <row r="219" spans="8:8" ht="15.75" customHeight="1" x14ac:dyDescent="0.2"/>
    <row r="220" spans="8:8" ht="15.75" customHeight="1" x14ac:dyDescent="0.2"/>
    <row r="221" spans="8:8" ht="15.75" customHeight="1" x14ac:dyDescent="0.2"/>
    <row r="222" spans="8:8" ht="15.75" customHeight="1" x14ac:dyDescent="0.2"/>
    <row r="223" spans="8:8" ht="15.75" customHeight="1" x14ac:dyDescent="0.2"/>
    <row r="224" spans="8:8" ht="15.75" customHeight="1" x14ac:dyDescent="0.2"/>
    <row r="225" spans="8:8" ht="15.75" customHeight="1" x14ac:dyDescent="0.2"/>
    <row r="226" spans="8:8" ht="15.75" customHeight="1" x14ac:dyDescent="0.2"/>
    <row r="227" spans="8:8" ht="15.75" customHeight="1" x14ac:dyDescent="0.2"/>
    <row r="228" spans="8:8" ht="15.75" customHeight="1" x14ac:dyDescent="0.2">
      <c r="H228" s="3">
        <v>-40</v>
      </c>
    </row>
    <row r="229" spans="8:8" ht="15.75" customHeight="1" x14ac:dyDescent="0.2"/>
    <row r="230" spans="8:8" ht="15.75" customHeight="1" x14ac:dyDescent="0.2"/>
    <row r="231" spans="8:8" ht="15.75" customHeight="1" x14ac:dyDescent="0.2"/>
    <row r="232" spans="8:8" ht="15.75" customHeight="1" x14ac:dyDescent="0.2"/>
    <row r="233" spans="8:8" ht="15.75" customHeight="1" x14ac:dyDescent="0.2"/>
    <row r="234" spans="8:8" ht="15.75" customHeight="1" x14ac:dyDescent="0.2"/>
    <row r="235" spans="8:8" ht="15.75" customHeight="1" x14ac:dyDescent="0.2"/>
    <row r="236" spans="8:8" ht="15.75" customHeight="1" x14ac:dyDescent="0.2"/>
    <row r="237" spans="8:8" ht="15.75" customHeight="1" x14ac:dyDescent="0.2"/>
    <row r="238" spans="8:8" ht="15.75" customHeight="1" x14ac:dyDescent="0.2"/>
    <row r="239" spans="8:8" ht="15.75" customHeight="1" x14ac:dyDescent="0.2"/>
    <row r="240" spans="8:8" ht="15.75" customHeight="1" x14ac:dyDescent="0.2">
      <c r="H240" s="3">
        <v>-50</v>
      </c>
    </row>
    <row r="241" spans="8:8" ht="15.75" customHeight="1" x14ac:dyDescent="0.2"/>
    <row r="242" spans="8:8" ht="15.75" customHeight="1" x14ac:dyDescent="0.2"/>
    <row r="243" spans="8:8" ht="15.75" customHeight="1" x14ac:dyDescent="0.2"/>
    <row r="244" spans="8:8" ht="15.75" customHeight="1" x14ac:dyDescent="0.2"/>
    <row r="245" spans="8:8" ht="15.75" customHeight="1" x14ac:dyDescent="0.2"/>
    <row r="246" spans="8:8" ht="15.75" customHeight="1" x14ac:dyDescent="0.2"/>
    <row r="247" spans="8:8" ht="15.75" customHeight="1" x14ac:dyDescent="0.2"/>
    <row r="248" spans="8:8" ht="15.75" customHeight="1" x14ac:dyDescent="0.2"/>
    <row r="249" spans="8:8" ht="15.75" customHeight="1" x14ac:dyDescent="0.2"/>
    <row r="250" spans="8:8" ht="15.75" customHeight="1" x14ac:dyDescent="0.2"/>
    <row r="251" spans="8:8" ht="15.75" customHeight="1" x14ac:dyDescent="0.2"/>
    <row r="252" spans="8:8" ht="15.75" customHeight="1" x14ac:dyDescent="0.2">
      <c r="H252" s="3">
        <v>-60</v>
      </c>
    </row>
    <row r="253" spans="8:8" ht="15.75" customHeight="1" x14ac:dyDescent="0.2"/>
    <row r="254" spans="8:8" ht="15.75" customHeight="1" x14ac:dyDescent="0.2"/>
    <row r="255" spans="8:8" ht="15.75" customHeight="1" x14ac:dyDescent="0.2"/>
    <row r="256" spans="8:8" ht="15.75" customHeight="1" x14ac:dyDescent="0.2"/>
    <row r="257" spans="8:8" ht="15.75" customHeight="1" x14ac:dyDescent="0.2"/>
    <row r="258" spans="8:8" ht="15.75" customHeight="1" x14ac:dyDescent="0.2"/>
    <row r="259" spans="8:8" ht="15.75" customHeight="1" x14ac:dyDescent="0.2"/>
    <row r="260" spans="8:8" ht="15.75" customHeight="1" x14ac:dyDescent="0.2"/>
    <row r="261" spans="8:8" ht="15.75" customHeight="1" x14ac:dyDescent="0.2"/>
    <row r="262" spans="8:8" ht="15.75" customHeight="1" x14ac:dyDescent="0.2"/>
    <row r="263" spans="8:8" ht="15.75" customHeight="1" x14ac:dyDescent="0.2"/>
    <row r="264" spans="8:8" ht="15.75" customHeight="1" x14ac:dyDescent="0.2">
      <c r="H264" s="3">
        <v>-70</v>
      </c>
    </row>
    <row r="265" spans="8:8" ht="15.75" customHeight="1" x14ac:dyDescent="0.2"/>
    <row r="266" spans="8:8" ht="15.75" customHeight="1" x14ac:dyDescent="0.2"/>
    <row r="267" spans="8:8" ht="15.75" customHeight="1" x14ac:dyDescent="0.2"/>
    <row r="268" spans="8:8" ht="15.75" customHeight="1" x14ac:dyDescent="0.2"/>
    <row r="269" spans="8:8" ht="15.75" customHeight="1" x14ac:dyDescent="0.2"/>
    <row r="270" spans="8:8" ht="15.75" customHeight="1" x14ac:dyDescent="0.2"/>
    <row r="271" spans="8:8" ht="15.75" customHeight="1" x14ac:dyDescent="0.2"/>
    <row r="272" spans="8:8" ht="15.75" customHeight="1" x14ac:dyDescent="0.2"/>
    <row r="273" spans="8:8" ht="15.75" customHeight="1" x14ac:dyDescent="0.2"/>
    <row r="274" spans="8:8" ht="15.75" customHeight="1" x14ac:dyDescent="0.2"/>
    <row r="275" spans="8:8" ht="15.75" customHeight="1" x14ac:dyDescent="0.2"/>
    <row r="276" spans="8:8" ht="15.75" customHeight="1" x14ac:dyDescent="0.2">
      <c r="H276" s="3">
        <v>-80</v>
      </c>
    </row>
    <row r="277" spans="8:8" ht="15.75" customHeight="1" x14ac:dyDescent="0.2"/>
    <row r="278" spans="8:8" ht="15.75" customHeight="1" x14ac:dyDescent="0.2"/>
    <row r="279" spans="8:8" ht="15.75" customHeight="1" x14ac:dyDescent="0.2"/>
    <row r="280" spans="8:8" ht="15.75" customHeight="1" x14ac:dyDescent="0.2"/>
    <row r="281" spans="8:8" ht="15.75" customHeight="1" x14ac:dyDescent="0.2"/>
    <row r="282" spans="8:8" ht="15.75" customHeight="1" x14ac:dyDescent="0.2"/>
    <row r="283" spans="8:8" ht="15.75" customHeight="1" x14ac:dyDescent="0.2"/>
    <row r="284" spans="8:8" ht="15.75" customHeight="1" x14ac:dyDescent="0.2"/>
    <row r="285" spans="8:8" ht="15.75" customHeight="1" x14ac:dyDescent="0.2"/>
    <row r="286" spans="8:8" ht="15.75" customHeight="1" x14ac:dyDescent="0.2"/>
    <row r="287" spans="8:8" ht="15.75" customHeight="1" x14ac:dyDescent="0.2"/>
    <row r="288" spans="8:8" ht="15.75" customHeight="1" x14ac:dyDescent="0.2">
      <c r="H288" s="3">
        <v>-90</v>
      </c>
    </row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spans="1:40" ht="15.75" customHeight="1" x14ac:dyDescent="0.2"/>
    <row r="306" spans="1:40" ht="15.75" customHeight="1" x14ac:dyDescent="0.2"/>
    <row r="307" spans="1:40" ht="15.75" customHeight="1" x14ac:dyDescent="0.2">
      <c r="A307" s="3" t="s">
        <v>752</v>
      </c>
    </row>
    <row r="308" spans="1:40" ht="15.75" customHeight="1" x14ac:dyDescent="0.2"/>
    <row r="309" spans="1:40" ht="15.75" customHeight="1" x14ac:dyDescent="0.2">
      <c r="B309" s="3" t="s">
        <v>753</v>
      </c>
      <c r="D309" s="3">
        <f t="shared" ref="D309:AN309" si="54">J13</f>
        <v>270</v>
      </c>
      <c r="E309" s="3">
        <f t="shared" si="54"/>
        <v>280</v>
      </c>
      <c r="F309" s="3">
        <f t="shared" si="54"/>
        <v>290</v>
      </c>
      <c r="G309" s="3">
        <f t="shared" si="54"/>
        <v>300</v>
      </c>
      <c r="H309" s="3">
        <f t="shared" si="54"/>
        <v>310</v>
      </c>
      <c r="I309" s="3">
        <f t="shared" si="54"/>
        <v>320</v>
      </c>
      <c r="J309" s="3">
        <f t="shared" si="54"/>
        <v>330</v>
      </c>
      <c r="K309" s="3">
        <f t="shared" si="54"/>
        <v>340</v>
      </c>
      <c r="L309" s="3">
        <f t="shared" si="54"/>
        <v>350</v>
      </c>
      <c r="M309" s="3">
        <f t="shared" si="54"/>
        <v>0</v>
      </c>
      <c r="N309" s="3">
        <f t="shared" si="54"/>
        <v>10</v>
      </c>
      <c r="O309" s="3">
        <f t="shared" si="54"/>
        <v>20</v>
      </c>
      <c r="P309" s="3">
        <f t="shared" si="54"/>
        <v>30</v>
      </c>
      <c r="Q309" s="3">
        <f t="shared" si="54"/>
        <v>40</v>
      </c>
      <c r="R309" s="3">
        <f t="shared" si="54"/>
        <v>50</v>
      </c>
      <c r="S309" s="3">
        <f t="shared" si="54"/>
        <v>60</v>
      </c>
      <c r="T309" s="3">
        <f t="shared" si="54"/>
        <v>70</v>
      </c>
      <c r="U309" s="3">
        <f t="shared" si="54"/>
        <v>80</v>
      </c>
      <c r="V309" s="3">
        <f t="shared" si="54"/>
        <v>90</v>
      </c>
      <c r="W309" s="3">
        <f t="shared" si="54"/>
        <v>100</v>
      </c>
      <c r="X309" s="3">
        <f t="shared" si="54"/>
        <v>110</v>
      </c>
      <c r="Y309" s="3">
        <f t="shared" si="54"/>
        <v>120</v>
      </c>
      <c r="Z309" s="3">
        <f t="shared" si="54"/>
        <v>130</v>
      </c>
      <c r="AA309" s="3">
        <f t="shared" si="54"/>
        <v>140</v>
      </c>
      <c r="AB309" s="3">
        <f t="shared" si="54"/>
        <v>150</v>
      </c>
      <c r="AC309" s="3">
        <f t="shared" si="54"/>
        <v>160</v>
      </c>
      <c r="AD309" s="3">
        <f t="shared" si="54"/>
        <v>170</v>
      </c>
      <c r="AE309" s="3">
        <f t="shared" si="54"/>
        <v>180</v>
      </c>
      <c r="AF309" s="3">
        <f t="shared" si="54"/>
        <v>190</v>
      </c>
      <c r="AG309" s="3">
        <f t="shared" si="54"/>
        <v>200</v>
      </c>
      <c r="AH309" s="3">
        <f t="shared" si="54"/>
        <v>210</v>
      </c>
      <c r="AI309" s="3">
        <f t="shared" si="54"/>
        <v>220</v>
      </c>
      <c r="AJ309" s="3">
        <f t="shared" si="54"/>
        <v>230</v>
      </c>
      <c r="AK309" s="3">
        <f t="shared" si="54"/>
        <v>240</v>
      </c>
      <c r="AL309" s="3">
        <f t="shared" si="54"/>
        <v>250</v>
      </c>
      <c r="AM309" s="3">
        <f t="shared" si="54"/>
        <v>260</v>
      </c>
      <c r="AN309" s="3">
        <f t="shared" si="54"/>
        <v>270</v>
      </c>
    </row>
    <row r="310" spans="1:40" ht="15.75" customHeight="1" x14ac:dyDescent="0.2">
      <c r="B310" s="3" t="s">
        <v>754</v>
      </c>
      <c r="D310" s="3">
        <f t="shared" ref="D310:AN310" si="55">MIN(360-(360-D309)/10,MAX(0+D309/10,IF(D309=0,0,D309-DEGREES(((COS(RADIANS(D309))-$F$7)/(1-$F$7*COS(RADIANS(D309)))-COS(RADIANS(D$309)))/(($F$7^2-1)*SIN(RADIANS(D309))/(1-$F$7*COS(RADIANS(D309)))^2)))))</f>
        <v>270</v>
      </c>
      <c r="E310" s="3">
        <f t="shared" si="55"/>
        <v>280</v>
      </c>
      <c r="F310" s="3">
        <f t="shared" si="55"/>
        <v>290</v>
      </c>
      <c r="G310" s="3">
        <f t="shared" si="55"/>
        <v>300</v>
      </c>
      <c r="H310" s="3">
        <f t="shared" si="55"/>
        <v>310</v>
      </c>
      <c r="I310" s="3">
        <f t="shared" si="55"/>
        <v>320</v>
      </c>
      <c r="J310" s="3">
        <f t="shared" si="55"/>
        <v>330</v>
      </c>
      <c r="K310" s="3">
        <f t="shared" si="55"/>
        <v>340</v>
      </c>
      <c r="L310" s="3">
        <f t="shared" si="55"/>
        <v>350</v>
      </c>
      <c r="M310" s="3">
        <f t="shared" si="55"/>
        <v>0</v>
      </c>
      <c r="N310" s="3">
        <f t="shared" si="55"/>
        <v>10</v>
      </c>
      <c r="O310" s="3">
        <f t="shared" si="55"/>
        <v>20</v>
      </c>
      <c r="P310" s="3">
        <f t="shared" si="55"/>
        <v>30</v>
      </c>
      <c r="Q310" s="3">
        <f t="shared" si="55"/>
        <v>40</v>
      </c>
      <c r="R310" s="3">
        <f t="shared" si="55"/>
        <v>50</v>
      </c>
      <c r="S310" s="3">
        <f t="shared" si="55"/>
        <v>60</v>
      </c>
      <c r="T310" s="3">
        <f t="shared" si="55"/>
        <v>70</v>
      </c>
      <c r="U310" s="3">
        <f t="shared" si="55"/>
        <v>80</v>
      </c>
      <c r="V310" s="3">
        <f t="shared" si="55"/>
        <v>90</v>
      </c>
      <c r="W310" s="3">
        <f t="shared" si="55"/>
        <v>100</v>
      </c>
      <c r="X310" s="3">
        <f t="shared" si="55"/>
        <v>110</v>
      </c>
      <c r="Y310" s="3">
        <f t="shared" si="55"/>
        <v>120</v>
      </c>
      <c r="Z310" s="3">
        <f t="shared" si="55"/>
        <v>130</v>
      </c>
      <c r="AA310" s="3">
        <f t="shared" si="55"/>
        <v>140</v>
      </c>
      <c r="AB310" s="3">
        <f t="shared" si="55"/>
        <v>150</v>
      </c>
      <c r="AC310" s="3">
        <f t="shared" si="55"/>
        <v>160</v>
      </c>
      <c r="AD310" s="3">
        <f t="shared" si="55"/>
        <v>170</v>
      </c>
      <c r="AE310" s="3">
        <f t="shared" si="55"/>
        <v>180</v>
      </c>
      <c r="AF310" s="3">
        <f t="shared" si="55"/>
        <v>190</v>
      </c>
      <c r="AG310" s="3">
        <f t="shared" si="55"/>
        <v>200</v>
      </c>
      <c r="AH310" s="3">
        <f t="shared" si="55"/>
        <v>210</v>
      </c>
      <c r="AI310" s="3">
        <f t="shared" si="55"/>
        <v>220</v>
      </c>
      <c r="AJ310" s="3">
        <f t="shared" si="55"/>
        <v>230</v>
      </c>
      <c r="AK310" s="3">
        <f t="shared" si="55"/>
        <v>240</v>
      </c>
      <c r="AL310" s="3">
        <f t="shared" si="55"/>
        <v>250</v>
      </c>
      <c r="AM310" s="3">
        <f t="shared" si="55"/>
        <v>260</v>
      </c>
      <c r="AN310" s="3">
        <f t="shared" si="55"/>
        <v>270</v>
      </c>
    </row>
    <row r="311" spans="1:40" ht="15.75" customHeight="1" x14ac:dyDescent="0.2">
      <c r="D311" s="3">
        <f t="shared" ref="D311:AN311" si="56">MIN(360-(360-D310)/10,MAX(0+D310/10,IF(D310=0,0,D310-DEGREES(((COS(RADIANS(D310))-$F$7)/(1-$F$7*COS(RADIANS(D310)))-COS(RADIANS(D$309)))/(($F$7^2-1)*SIN(RADIANS(D310))/(1-$F$7*COS(RADIANS(D310)))^2)))))</f>
        <v>270</v>
      </c>
      <c r="E311" s="3">
        <f t="shared" si="56"/>
        <v>280</v>
      </c>
      <c r="F311" s="3">
        <f t="shared" si="56"/>
        <v>290</v>
      </c>
      <c r="G311" s="3">
        <f t="shared" si="56"/>
        <v>300</v>
      </c>
      <c r="H311" s="3">
        <f t="shared" si="56"/>
        <v>310</v>
      </c>
      <c r="I311" s="3">
        <f t="shared" si="56"/>
        <v>320</v>
      </c>
      <c r="J311" s="3">
        <f t="shared" si="56"/>
        <v>330</v>
      </c>
      <c r="K311" s="3">
        <f t="shared" si="56"/>
        <v>340</v>
      </c>
      <c r="L311" s="3">
        <f t="shared" si="56"/>
        <v>350</v>
      </c>
      <c r="M311" s="3">
        <f t="shared" si="56"/>
        <v>0</v>
      </c>
      <c r="N311" s="3">
        <f t="shared" si="56"/>
        <v>10</v>
      </c>
      <c r="O311" s="3">
        <f t="shared" si="56"/>
        <v>20</v>
      </c>
      <c r="P311" s="3">
        <f t="shared" si="56"/>
        <v>30</v>
      </c>
      <c r="Q311" s="3">
        <f t="shared" si="56"/>
        <v>40</v>
      </c>
      <c r="R311" s="3">
        <f t="shared" si="56"/>
        <v>50</v>
      </c>
      <c r="S311" s="3">
        <f t="shared" si="56"/>
        <v>60</v>
      </c>
      <c r="T311" s="3">
        <f t="shared" si="56"/>
        <v>70</v>
      </c>
      <c r="U311" s="3">
        <f t="shared" si="56"/>
        <v>80</v>
      </c>
      <c r="V311" s="3">
        <f t="shared" si="56"/>
        <v>90</v>
      </c>
      <c r="W311" s="3">
        <f t="shared" si="56"/>
        <v>100</v>
      </c>
      <c r="X311" s="3">
        <f t="shared" si="56"/>
        <v>110</v>
      </c>
      <c r="Y311" s="3">
        <f t="shared" si="56"/>
        <v>120</v>
      </c>
      <c r="Z311" s="3">
        <f t="shared" si="56"/>
        <v>130</v>
      </c>
      <c r="AA311" s="3">
        <f t="shared" si="56"/>
        <v>140</v>
      </c>
      <c r="AB311" s="3">
        <f t="shared" si="56"/>
        <v>150</v>
      </c>
      <c r="AC311" s="3">
        <f t="shared" si="56"/>
        <v>160</v>
      </c>
      <c r="AD311" s="3">
        <f t="shared" si="56"/>
        <v>170</v>
      </c>
      <c r="AE311" s="3">
        <f t="shared" si="56"/>
        <v>180</v>
      </c>
      <c r="AF311" s="3">
        <f t="shared" si="56"/>
        <v>190</v>
      </c>
      <c r="AG311" s="3">
        <f t="shared" si="56"/>
        <v>200</v>
      </c>
      <c r="AH311" s="3">
        <f t="shared" si="56"/>
        <v>210</v>
      </c>
      <c r="AI311" s="3">
        <f t="shared" si="56"/>
        <v>220</v>
      </c>
      <c r="AJ311" s="3">
        <f t="shared" si="56"/>
        <v>230</v>
      </c>
      <c r="AK311" s="3">
        <f t="shared" si="56"/>
        <v>240</v>
      </c>
      <c r="AL311" s="3">
        <f t="shared" si="56"/>
        <v>250</v>
      </c>
      <c r="AM311" s="3">
        <f t="shared" si="56"/>
        <v>260</v>
      </c>
      <c r="AN311" s="3">
        <f t="shared" si="56"/>
        <v>270</v>
      </c>
    </row>
    <row r="312" spans="1:40" ht="15.75" customHeight="1" x14ac:dyDescent="0.2">
      <c r="D312" s="3">
        <f t="shared" ref="D312:AN312" si="57">MIN(360-(360-D311)/10,MAX(0+D311/10,IF(D311=0,0,D311-DEGREES(((COS(RADIANS(D311))-$F$7)/(1-$F$7*COS(RADIANS(D311)))-COS(RADIANS(D$309)))/(($F$7^2-1)*SIN(RADIANS(D311))/(1-$F$7*COS(RADIANS(D311)))^2)))))</f>
        <v>270</v>
      </c>
      <c r="E312" s="3">
        <f t="shared" si="57"/>
        <v>280</v>
      </c>
      <c r="F312" s="3">
        <f t="shared" si="57"/>
        <v>290</v>
      </c>
      <c r="G312" s="3">
        <f t="shared" si="57"/>
        <v>300</v>
      </c>
      <c r="H312" s="3">
        <f t="shared" si="57"/>
        <v>310</v>
      </c>
      <c r="I312" s="3">
        <f t="shared" si="57"/>
        <v>320</v>
      </c>
      <c r="J312" s="3">
        <f t="shared" si="57"/>
        <v>330</v>
      </c>
      <c r="K312" s="3">
        <f t="shared" si="57"/>
        <v>340</v>
      </c>
      <c r="L312" s="3">
        <f t="shared" si="57"/>
        <v>350</v>
      </c>
      <c r="M312" s="3">
        <f t="shared" si="57"/>
        <v>0</v>
      </c>
      <c r="N312" s="3">
        <f t="shared" si="57"/>
        <v>10</v>
      </c>
      <c r="O312" s="3">
        <f t="shared" si="57"/>
        <v>20</v>
      </c>
      <c r="P312" s="3">
        <f t="shared" si="57"/>
        <v>30</v>
      </c>
      <c r="Q312" s="3">
        <f t="shared" si="57"/>
        <v>40</v>
      </c>
      <c r="R312" s="3">
        <f t="shared" si="57"/>
        <v>50</v>
      </c>
      <c r="S312" s="3">
        <f t="shared" si="57"/>
        <v>60</v>
      </c>
      <c r="T312" s="3">
        <f t="shared" si="57"/>
        <v>70</v>
      </c>
      <c r="U312" s="3">
        <f t="shared" si="57"/>
        <v>80</v>
      </c>
      <c r="V312" s="3">
        <f t="shared" si="57"/>
        <v>90</v>
      </c>
      <c r="W312" s="3">
        <f t="shared" si="57"/>
        <v>100</v>
      </c>
      <c r="X312" s="3">
        <f t="shared" si="57"/>
        <v>110</v>
      </c>
      <c r="Y312" s="3">
        <f t="shared" si="57"/>
        <v>120</v>
      </c>
      <c r="Z312" s="3">
        <f t="shared" si="57"/>
        <v>130</v>
      </c>
      <c r="AA312" s="3">
        <f t="shared" si="57"/>
        <v>140</v>
      </c>
      <c r="AB312" s="3">
        <f t="shared" si="57"/>
        <v>150</v>
      </c>
      <c r="AC312" s="3">
        <f t="shared" si="57"/>
        <v>160</v>
      </c>
      <c r="AD312" s="3">
        <f t="shared" si="57"/>
        <v>170</v>
      </c>
      <c r="AE312" s="3">
        <f t="shared" si="57"/>
        <v>180</v>
      </c>
      <c r="AF312" s="3">
        <f t="shared" si="57"/>
        <v>190</v>
      </c>
      <c r="AG312" s="3">
        <f t="shared" si="57"/>
        <v>200</v>
      </c>
      <c r="AH312" s="3">
        <f t="shared" si="57"/>
        <v>210</v>
      </c>
      <c r="AI312" s="3">
        <f t="shared" si="57"/>
        <v>220</v>
      </c>
      <c r="AJ312" s="3">
        <f t="shared" si="57"/>
        <v>230</v>
      </c>
      <c r="AK312" s="3">
        <f t="shared" si="57"/>
        <v>240</v>
      </c>
      <c r="AL312" s="3">
        <f t="shared" si="57"/>
        <v>250</v>
      </c>
      <c r="AM312" s="3">
        <f t="shared" si="57"/>
        <v>260</v>
      </c>
      <c r="AN312" s="3">
        <f t="shared" si="57"/>
        <v>270</v>
      </c>
    </row>
    <row r="313" spans="1:40" ht="15.75" customHeight="1" x14ac:dyDescent="0.2">
      <c r="D313" s="3">
        <f t="shared" ref="D313:AN313" si="58">MIN(360-(360-D312)/10,MAX(0+D312/10,IF(D312=0,0,D312-DEGREES(((COS(RADIANS(D312))-$F$7)/(1-$F$7*COS(RADIANS(D312)))-COS(RADIANS(D$309)))/(($F$7^2-1)*SIN(RADIANS(D312))/(1-$F$7*COS(RADIANS(D312)))^2)))))</f>
        <v>270</v>
      </c>
      <c r="E313" s="3">
        <f t="shared" si="58"/>
        <v>280</v>
      </c>
      <c r="F313" s="3">
        <f t="shared" si="58"/>
        <v>290</v>
      </c>
      <c r="G313" s="3">
        <f t="shared" si="58"/>
        <v>300</v>
      </c>
      <c r="H313" s="3">
        <f t="shared" si="58"/>
        <v>310</v>
      </c>
      <c r="I313" s="3">
        <f t="shared" si="58"/>
        <v>320</v>
      </c>
      <c r="J313" s="3">
        <f t="shared" si="58"/>
        <v>330</v>
      </c>
      <c r="K313" s="3">
        <f t="shared" si="58"/>
        <v>340</v>
      </c>
      <c r="L313" s="3">
        <f t="shared" si="58"/>
        <v>350</v>
      </c>
      <c r="M313" s="3">
        <f t="shared" si="58"/>
        <v>0</v>
      </c>
      <c r="N313" s="3">
        <f t="shared" si="58"/>
        <v>10</v>
      </c>
      <c r="O313" s="3">
        <f t="shared" si="58"/>
        <v>20</v>
      </c>
      <c r="P313" s="3">
        <f t="shared" si="58"/>
        <v>30</v>
      </c>
      <c r="Q313" s="3">
        <f t="shared" si="58"/>
        <v>40</v>
      </c>
      <c r="R313" s="3">
        <f t="shared" si="58"/>
        <v>50</v>
      </c>
      <c r="S313" s="3">
        <f t="shared" si="58"/>
        <v>60</v>
      </c>
      <c r="T313" s="3">
        <f t="shared" si="58"/>
        <v>70</v>
      </c>
      <c r="U313" s="3">
        <f t="shared" si="58"/>
        <v>80</v>
      </c>
      <c r="V313" s="3">
        <f t="shared" si="58"/>
        <v>90</v>
      </c>
      <c r="W313" s="3">
        <f t="shared" si="58"/>
        <v>100</v>
      </c>
      <c r="X313" s="3">
        <f t="shared" si="58"/>
        <v>110</v>
      </c>
      <c r="Y313" s="3">
        <f t="shared" si="58"/>
        <v>120</v>
      </c>
      <c r="Z313" s="3">
        <f t="shared" si="58"/>
        <v>130</v>
      </c>
      <c r="AA313" s="3">
        <f t="shared" si="58"/>
        <v>140</v>
      </c>
      <c r="AB313" s="3">
        <f t="shared" si="58"/>
        <v>150</v>
      </c>
      <c r="AC313" s="3">
        <f t="shared" si="58"/>
        <v>160</v>
      </c>
      <c r="AD313" s="3">
        <f t="shared" si="58"/>
        <v>170</v>
      </c>
      <c r="AE313" s="3">
        <f t="shared" si="58"/>
        <v>180</v>
      </c>
      <c r="AF313" s="3">
        <f t="shared" si="58"/>
        <v>190</v>
      </c>
      <c r="AG313" s="3">
        <f t="shared" si="58"/>
        <v>200</v>
      </c>
      <c r="AH313" s="3">
        <f t="shared" si="58"/>
        <v>210</v>
      </c>
      <c r="AI313" s="3">
        <f t="shared" si="58"/>
        <v>220</v>
      </c>
      <c r="AJ313" s="3">
        <f t="shared" si="58"/>
        <v>230</v>
      </c>
      <c r="AK313" s="3">
        <f t="shared" si="58"/>
        <v>240</v>
      </c>
      <c r="AL313" s="3">
        <f t="shared" si="58"/>
        <v>250</v>
      </c>
      <c r="AM313" s="3">
        <f t="shared" si="58"/>
        <v>260</v>
      </c>
      <c r="AN313" s="3">
        <f t="shared" si="58"/>
        <v>270</v>
      </c>
    </row>
    <row r="314" spans="1:40" ht="15.75" customHeight="1" x14ac:dyDescent="0.2">
      <c r="D314" s="3">
        <f t="shared" ref="D314:AN314" si="59">MIN(360-(360-D313)/10,MAX(0+D313/10,IF(D313=0,0,D313-DEGREES(((COS(RADIANS(D313))-$F$7)/(1-$F$7*COS(RADIANS(D313)))-COS(RADIANS(D$309)))/(($F$7^2-1)*SIN(RADIANS(D313))/(1-$F$7*COS(RADIANS(D313)))^2)))))</f>
        <v>270</v>
      </c>
      <c r="E314" s="3">
        <f t="shared" si="59"/>
        <v>280</v>
      </c>
      <c r="F314" s="3">
        <f t="shared" si="59"/>
        <v>290</v>
      </c>
      <c r="G314" s="3">
        <f t="shared" si="59"/>
        <v>300</v>
      </c>
      <c r="H314" s="3">
        <f t="shared" si="59"/>
        <v>310</v>
      </c>
      <c r="I314" s="3">
        <f t="shared" si="59"/>
        <v>320</v>
      </c>
      <c r="J314" s="3">
        <f t="shared" si="59"/>
        <v>330</v>
      </c>
      <c r="K314" s="3">
        <f t="shared" si="59"/>
        <v>340</v>
      </c>
      <c r="L314" s="3">
        <f t="shared" si="59"/>
        <v>350</v>
      </c>
      <c r="M314" s="3">
        <f t="shared" si="59"/>
        <v>0</v>
      </c>
      <c r="N314" s="3">
        <f t="shared" si="59"/>
        <v>10</v>
      </c>
      <c r="O314" s="3">
        <f t="shared" si="59"/>
        <v>20</v>
      </c>
      <c r="P314" s="3">
        <f t="shared" si="59"/>
        <v>30</v>
      </c>
      <c r="Q314" s="3">
        <f t="shared" si="59"/>
        <v>40</v>
      </c>
      <c r="R314" s="3">
        <f t="shared" si="59"/>
        <v>50</v>
      </c>
      <c r="S314" s="3">
        <f t="shared" si="59"/>
        <v>60</v>
      </c>
      <c r="T314" s="3">
        <f t="shared" si="59"/>
        <v>70</v>
      </c>
      <c r="U314" s="3">
        <f t="shared" si="59"/>
        <v>80</v>
      </c>
      <c r="V314" s="3">
        <f t="shared" si="59"/>
        <v>90</v>
      </c>
      <c r="W314" s="3">
        <f t="shared" si="59"/>
        <v>100</v>
      </c>
      <c r="X314" s="3">
        <f t="shared" si="59"/>
        <v>110</v>
      </c>
      <c r="Y314" s="3">
        <f t="shared" si="59"/>
        <v>120</v>
      </c>
      <c r="Z314" s="3">
        <f t="shared" si="59"/>
        <v>130</v>
      </c>
      <c r="AA314" s="3">
        <f t="shared" si="59"/>
        <v>140</v>
      </c>
      <c r="AB314" s="3">
        <f t="shared" si="59"/>
        <v>150</v>
      </c>
      <c r="AC314" s="3">
        <f t="shared" si="59"/>
        <v>160</v>
      </c>
      <c r="AD314" s="3">
        <f t="shared" si="59"/>
        <v>170</v>
      </c>
      <c r="AE314" s="3">
        <f t="shared" si="59"/>
        <v>180</v>
      </c>
      <c r="AF314" s="3">
        <f t="shared" si="59"/>
        <v>190</v>
      </c>
      <c r="AG314" s="3">
        <f t="shared" si="59"/>
        <v>200</v>
      </c>
      <c r="AH314" s="3">
        <f t="shared" si="59"/>
        <v>210</v>
      </c>
      <c r="AI314" s="3">
        <f t="shared" si="59"/>
        <v>220</v>
      </c>
      <c r="AJ314" s="3">
        <f t="shared" si="59"/>
        <v>230</v>
      </c>
      <c r="AK314" s="3">
        <f t="shared" si="59"/>
        <v>240</v>
      </c>
      <c r="AL314" s="3">
        <f t="shared" si="59"/>
        <v>250</v>
      </c>
      <c r="AM314" s="3">
        <f t="shared" si="59"/>
        <v>260</v>
      </c>
      <c r="AN314" s="3">
        <f t="shared" si="59"/>
        <v>270</v>
      </c>
    </row>
    <row r="315" spans="1:40" ht="15.75" customHeight="1" x14ac:dyDescent="0.2">
      <c r="D315" s="3">
        <f t="shared" ref="D315:AN315" si="60">MIN(360-(360-D314)/10,MAX(0+D314/10,IF(D314=0,0,D314-DEGREES(((COS(RADIANS(D314))-$F$7)/(1-$F$7*COS(RADIANS(D314)))-COS(RADIANS(D$309)))/(($F$7^2-1)*SIN(RADIANS(D314))/(1-$F$7*COS(RADIANS(D314)))^2)))))</f>
        <v>270</v>
      </c>
      <c r="E315" s="3">
        <f t="shared" si="60"/>
        <v>280</v>
      </c>
      <c r="F315" s="3">
        <f t="shared" si="60"/>
        <v>290</v>
      </c>
      <c r="G315" s="3">
        <f t="shared" si="60"/>
        <v>300</v>
      </c>
      <c r="H315" s="3">
        <f t="shared" si="60"/>
        <v>310</v>
      </c>
      <c r="I315" s="3">
        <f t="shared" si="60"/>
        <v>320</v>
      </c>
      <c r="J315" s="3">
        <f t="shared" si="60"/>
        <v>330</v>
      </c>
      <c r="K315" s="3">
        <f t="shared" si="60"/>
        <v>340</v>
      </c>
      <c r="L315" s="3">
        <f t="shared" si="60"/>
        <v>350</v>
      </c>
      <c r="M315" s="3">
        <f t="shared" si="60"/>
        <v>0</v>
      </c>
      <c r="N315" s="3">
        <f t="shared" si="60"/>
        <v>10</v>
      </c>
      <c r="O315" s="3">
        <f t="shared" si="60"/>
        <v>20</v>
      </c>
      <c r="P315" s="3">
        <f t="shared" si="60"/>
        <v>30</v>
      </c>
      <c r="Q315" s="3">
        <f t="shared" si="60"/>
        <v>40</v>
      </c>
      <c r="R315" s="3">
        <f t="shared" si="60"/>
        <v>50</v>
      </c>
      <c r="S315" s="3">
        <f t="shared" si="60"/>
        <v>60</v>
      </c>
      <c r="T315" s="3">
        <f t="shared" si="60"/>
        <v>70</v>
      </c>
      <c r="U315" s="3">
        <f t="shared" si="60"/>
        <v>80</v>
      </c>
      <c r="V315" s="3">
        <f t="shared" si="60"/>
        <v>90</v>
      </c>
      <c r="W315" s="3">
        <f t="shared" si="60"/>
        <v>100</v>
      </c>
      <c r="X315" s="3">
        <f t="shared" si="60"/>
        <v>110</v>
      </c>
      <c r="Y315" s="3">
        <f t="shared" si="60"/>
        <v>120</v>
      </c>
      <c r="Z315" s="3">
        <f t="shared" si="60"/>
        <v>130</v>
      </c>
      <c r="AA315" s="3">
        <f t="shared" si="60"/>
        <v>140</v>
      </c>
      <c r="AB315" s="3">
        <f t="shared" si="60"/>
        <v>150</v>
      </c>
      <c r="AC315" s="3">
        <f t="shared" si="60"/>
        <v>160</v>
      </c>
      <c r="AD315" s="3">
        <f t="shared" si="60"/>
        <v>170</v>
      </c>
      <c r="AE315" s="3">
        <f t="shared" si="60"/>
        <v>180</v>
      </c>
      <c r="AF315" s="3">
        <f t="shared" si="60"/>
        <v>190</v>
      </c>
      <c r="AG315" s="3">
        <f t="shared" si="60"/>
        <v>200</v>
      </c>
      <c r="AH315" s="3">
        <f t="shared" si="60"/>
        <v>210</v>
      </c>
      <c r="AI315" s="3">
        <f t="shared" si="60"/>
        <v>220</v>
      </c>
      <c r="AJ315" s="3">
        <f t="shared" si="60"/>
        <v>230</v>
      </c>
      <c r="AK315" s="3">
        <f t="shared" si="60"/>
        <v>240</v>
      </c>
      <c r="AL315" s="3">
        <f t="shared" si="60"/>
        <v>250</v>
      </c>
      <c r="AM315" s="3">
        <f t="shared" si="60"/>
        <v>260</v>
      </c>
      <c r="AN315" s="3">
        <f t="shared" si="60"/>
        <v>270</v>
      </c>
    </row>
    <row r="316" spans="1:40" ht="15.75" customHeight="1" x14ac:dyDescent="0.2">
      <c r="D316" s="3">
        <f t="shared" ref="D316:AN316" si="61">MIN(360-(360-D315)/10,MAX(0+D315/10,IF(D315=0,0,D315-DEGREES(((COS(RADIANS(D315))-$F$7)/(1-$F$7*COS(RADIANS(D315)))-COS(RADIANS(D$309)))/(($F$7^2-1)*SIN(RADIANS(D315))/(1-$F$7*COS(RADIANS(D315)))^2)))))</f>
        <v>270</v>
      </c>
      <c r="E316" s="3">
        <f t="shared" si="61"/>
        <v>280</v>
      </c>
      <c r="F316" s="3">
        <f t="shared" si="61"/>
        <v>290</v>
      </c>
      <c r="G316" s="3">
        <f t="shared" si="61"/>
        <v>300</v>
      </c>
      <c r="H316" s="3">
        <f t="shared" si="61"/>
        <v>310</v>
      </c>
      <c r="I316" s="3">
        <f t="shared" si="61"/>
        <v>320</v>
      </c>
      <c r="J316" s="3">
        <f t="shared" si="61"/>
        <v>330</v>
      </c>
      <c r="K316" s="3">
        <f t="shared" si="61"/>
        <v>340</v>
      </c>
      <c r="L316" s="3">
        <f t="shared" si="61"/>
        <v>350</v>
      </c>
      <c r="M316" s="3">
        <f t="shared" si="61"/>
        <v>0</v>
      </c>
      <c r="N316" s="3">
        <f t="shared" si="61"/>
        <v>10</v>
      </c>
      <c r="O316" s="3">
        <f t="shared" si="61"/>
        <v>20</v>
      </c>
      <c r="P316" s="3">
        <f t="shared" si="61"/>
        <v>30</v>
      </c>
      <c r="Q316" s="3">
        <f t="shared" si="61"/>
        <v>40</v>
      </c>
      <c r="R316" s="3">
        <f t="shared" si="61"/>
        <v>50</v>
      </c>
      <c r="S316" s="3">
        <f t="shared" si="61"/>
        <v>60</v>
      </c>
      <c r="T316" s="3">
        <f t="shared" si="61"/>
        <v>70</v>
      </c>
      <c r="U316" s="3">
        <f t="shared" si="61"/>
        <v>80</v>
      </c>
      <c r="V316" s="3">
        <f t="shared" si="61"/>
        <v>90</v>
      </c>
      <c r="W316" s="3">
        <f t="shared" si="61"/>
        <v>100</v>
      </c>
      <c r="X316" s="3">
        <f t="shared" si="61"/>
        <v>110</v>
      </c>
      <c r="Y316" s="3">
        <f t="shared" si="61"/>
        <v>120</v>
      </c>
      <c r="Z316" s="3">
        <f t="shared" si="61"/>
        <v>130</v>
      </c>
      <c r="AA316" s="3">
        <f t="shared" si="61"/>
        <v>140</v>
      </c>
      <c r="AB316" s="3">
        <f t="shared" si="61"/>
        <v>150</v>
      </c>
      <c r="AC316" s="3">
        <f t="shared" si="61"/>
        <v>160</v>
      </c>
      <c r="AD316" s="3">
        <f t="shared" si="61"/>
        <v>170</v>
      </c>
      <c r="AE316" s="3">
        <f t="shared" si="61"/>
        <v>180</v>
      </c>
      <c r="AF316" s="3">
        <f t="shared" si="61"/>
        <v>190</v>
      </c>
      <c r="AG316" s="3">
        <f t="shared" si="61"/>
        <v>200</v>
      </c>
      <c r="AH316" s="3">
        <f t="shared" si="61"/>
        <v>210</v>
      </c>
      <c r="AI316" s="3">
        <f t="shared" si="61"/>
        <v>220</v>
      </c>
      <c r="AJ316" s="3">
        <f t="shared" si="61"/>
        <v>230</v>
      </c>
      <c r="AK316" s="3">
        <f t="shared" si="61"/>
        <v>240</v>
      </c>
      <c r="AL316" s="3">
        <f t="shared" si="61"/>
        <v>250</v>
      </c>
      <c r="AM316" s="3">
        <f t="shared" si="61"/>
        <v>260</v>
      </c>
      <c r="AN316" s="3">
        <f t="shared" si="61"/>
        <v>270</v>
      </c>
    </row>
    <row r="317" spans="1:40" ht="15.75" customHeight="1" x14ac:dyDescent="0.2">
      <c r="D317" s="3">
        <f t="shared" ref="D317:AN317" si="62">MIN(360-(360-D316)/10,MAX(0+D316/10,IF(D316=0,0,D316-DEGREES(((COS(RADIANS(D316))-$F$7)/(1-$F$7*COS(RADIANS(D316)))-COS(RADIANS(D$309)))/(($F$7^2-1)*SIN(RADIANS(D316))/(1-$F$7*COS(RADIANS(D316)))^2)))))</f>
        <v>270</v>
      </c>
      <c r="E317" s="3">
        <f t="shared" si="62"/>
        <v>280</v>
      </c>
      <c r="F317" s="3">
        <f t="shared" si="62"/>
        <v>290</v>
      </c>
      <c r="G317" s="3">
        <f t="shared" si="62"/>
        <v>300</v>
      </c>
      <c r="H317" s="3">
        <f t="shared" si="62"/>
        <v>310</v>
      </c>
      <c r="I317" s="3">
        <f t="shared" si="62"/>
        <v>320</v>
      </c>
      <c r="J317" s="3">
        <f t="shared" si="62"/>
        <v>330</v>
      </c>
      <c r="K317" s="3">
        <f t="shared" si="62"/>
        <v>340</v>
      </c>
      <c r="L317" s="3">
        <f t="shared" si="62"/>
        <v>350</v>
      </c>
      <c r="M317" s="3">
        <f t="shared" si="62"/>
        <v>0</v>
      </c>
      <c r="N317" s="3">
        <f t="shared" si="62"/>
        <v>10</v>
      </c>
      <c r="O317" s="3">
        <f t="shared" si="62"/>
        <v>20</v>
      </c>
      <c r="P317" s="3">
        <f t="shared" si="62"/>
        <v>30</v>
      </c>
      <c r="Q317" s="3">
        <f t="shared" si="62"/>
        <v>40</v>
      </c>
      <c r="R317" s="3">
        <f t="shared" si="62"/>
        <v>50</v>
      </c>
      <c r="S317" s="3">
        <f t="shared" si="62"/>
        <v>60</v>
      </c>
      <c r="T317" s="3">
        <f t="shared" si="62"/>
        <v>70</v>
      </c>
      <c r="U317" s="3">
        <f t="shared" si="62"/>
        <v>80</v>
      </c>
      <c r="V317" s="3">
        <f t="shared" si="62"/>
        <v>90</v>
      </c>
      <c r="W317" s="3">
        <f t="shared" si="62"/>
        <v>100</v>
      </c>
      <c r="X317" s="3">
        <f t="shared" si="62"/>
        <v>110</v>
      </c>
      <c r="Y317" s="3">
        <f t="shared" si="62"/>
        <v>120</v>
      </c>
      <c r="Z317" s="3">
        <f t="shared" si="62"/>
        <v>130</v>
      </c>
      <c r="AA317" s="3">
        <f t="shared" si="62"/>
        <v>140</v>
      </c>
      <c r="AB317" s="3">
        <f t="shared" si="62"/>
        <v>150</v>
      </c>
      <c r="AC317" s="3">
        <f t="shared" si="62"/>
        <v>160</v>
      </c>
      <c r="AD317" s="3">
        <f t="shared" si="62"/>
        <v>170</v>
      </c>
      <c r="AE317" s="3">
        <f t="shared" si="62"/>
        <v>180</v>
      </c>
      <c r="AF317" s="3">
        <f t="shared" si="62"/>
        <v>190</v>
      </c>
      <c r="AG317" s="3">
        <f t="shared" si="62"/>
        <v>200</v>
      </c>
      <c r="AH317" s="3">
        <f t="shared" si="62"/>
        <v>210</v>
      </c>
      <c r="AI317" s="3">
        <f t="shared" si="62"/>
        <v>220</v>
      </c>
      <c r="AJ317" s="3">
        <f t="shared" si="62"/>
        <v>230</v>
      </c>
      <c r="AK317" s="3">
        <f t="shared" si="62"/>
        <v>240</v>
      </c>
      <c r="AL317" s="3">
        <f t="shared" si="62"/>
        <v>250</v>
      </c>
      <c r="AM317" s="3">
        <f t="shared" si="62"/>
        <v>260</v>
      </c>
      <c r="AN317" s="3">
        <f t="shared" si="62"/>
        <v>270</v>
      </c>
    </row>
    <row r="318" spans="1:40" ht="15.75" customHeight="1" x14ac:dyDescent="0.2">
      <c r="D318" s="3">
        <f t="shared" ref="D318:AN318" si="63">MIN(360-(360-D317)/10,MAX(0+D317/10,IF(D317=0,0,D317-DEGREES(((COS(RADIANS(D317))-$F$7)/(1-$F$7*COS(RADIANS(D317)))-COS(RADIANS(D$309)))/(($F$7^2-1)*SIN(RADIANS(D317))/(1-$F$7*COS(RADIANS(D317)))^2)))))</f>
        <v>270</v>
      </c>
      <c r="E318" s="3">
        <f t="shared" si="63"/>
        <v>280</v>
      </c>
      <c r="F318" s="3">
        <f t="shared" si="63"/>
        <v>290</v>
      </c>
      <c r="G318" s="3">
        <f t="shared" si="63"/>
        <v>300</v>
      </c>
      <c r="H318" s="3">
        <f t="shared" si="63"/>
        <v>310</v>
      </c>
      <c r="I318" s="3">
        <f t="shared" si="63"/>
        <v>320</v>
      </c>
      <c r="J318" s="3">
        <f t="shared" si="63"/>
        <v>330</v>
      </c>
      <c r="K318" s="3">
        <f t="shared" si="63"/>
        <v>340</v>
      </c>
      <c r="L318" s="3">
        <f t="shared" si="63"/>
        <v>350</v>
      </c>
      <c r="M318" s="3">
        <f t="shared" si="63"/>
        <v>0</v>
      </c>
      <c r="N318" s="3">
        <f t="shared" si="63"/>
        <v>10</v>
      </c>
      <c r="O318" s="3">
        <f t="shared" si="63"/>
        <v>20</v>
      </c>
      <c r="P318" s="3">
        <f t="shared" si="63"/>
        <v>30</v>
      </c>
      <c r="Q318" s="3">
        <f t="shared" si="63"/>
        <v>40</v>
      </c>
      <c r="R318" s="3">
        <f t="shared" si="63"/>
        <v>50</v>
      </c>
      <c r="S318" s="3">
        <f t="shared" si="63"/>
        <v>60</v>
      </c>
      <c r="T318" s="3">
        <f t="shared" si="63"/>
        <v>70</v>
      </c>
      <c r="U318" s="3">
        <f t="shared" si="63"/>
        <v>80</v>
      </c>
      <c r="V318" s="3">
        <f t="shared" si="63"/>
        <v>90</v>
      </c>
      <c r="W318" s="3">
        <f t="shared" si="63"/>
        <v>100</v>
      </c>
      <c r="X318" s="3">
        <f t="shared" si="63"/>
        <v>110</v>
      </c>
      <c r="Y318" s="3">
        <f t="shared" si="63"/>
        <v>120</v>
      </c>
      <c r="Z318" s="3">
        <f t="shared" si="63"/>
        <v>130</v>
      </c>
      <c r="AA318" s="3">
        <f t="shared" si="63"/>
        <v>140</v>
      </c>
      <c r="AB318" s="3">
        <f t="shared" si="63"/>
        <v>150</v>
      </c>
      <c r="AC318" s="3">
        <f t="shared" si="63"/>
        <v>160</v>
      </c>
      <c r="AD318" s="3">
        <f t="shared" si="63"/>
        <v>170</v>
      </c>
      <c r="AE318" s="3">
        <f t="shared" si="63"/>
        <v>180</v>
      </c>
      <c r="AF318" s="3">
        <f t="shared" si="63"/>
        <v>190</v>
      </c>
      <c r="AG318" s="3">
        <f t="shared" si="63"/>
        <v>200</v>
      </c>
      <c r="AH318" s="3">
        <f t="shared" si="63"/>
        <v>210</v>
      </c>
      <c r="AI318" s="3">
        <f t="shared" si="63"/>
        <v>220</v>
      </c>
      <c r="AJ318" s="3">
        <f t="shared" si="63"/>
        <v>230</v>
      </c>
      <c r="AK318" s="3">
        <f t="shared" si="63"/>
        <v>240</v>
      </c>
      <c r="AL318" s="3">
        <f t="shared" si="63"/>
        <v>250</v>
      </c>
      <c r="AM318" s="3">
        <f t="shared" si="63"/>
        <v>260</v>
      </c>
      <c r="AN318" s="3">
        <f t="shared" si="63"/>
        <v>270</v>
      </c>
    </row>
    <row r="319" spans="1:40" ht="15.75" customHeight="1" x14ac:dyDescent="0.2">
      <c r="D319" s="3">
        <f t="shared" ref="D319:AN319" si="64">MIN(360-(360-D318)/10,MAX(0+D318/10,IF(D318=0,0,D318-DEGREES(((COS(RADIANS(D318))-$F$7)/(1-$F$7*COS(RADIANS(D318)))-COS(RADIANS(D$309)))/(($F$7^2-1)*SIN(RADIANS(D318))/(1-$F$7*COS(RADIANS(D318)))^2)))))</f>
        <v>270</v>
      </c>
      <c r="E319" s="3">
        <f t="shared" si="64"/>
        <v>280</v>
      </c>
      <c r="F319" s="3">
        <f t="shared" si="64"/>
        <v>290</v>
      </c>
      <c r="G319" s="3">
        <f t="shared" si="64"/>
        <v>300</v>
      </c>
      <c r="H319" s="3">
        <f t="shared" si="64"/>
        <v>310</v>
      </c>
      <c r="I319" s="3">
        <f t="shared" si="64"/>
        <v>320</v>
      </c>
      <c r="J319" s="3">
        <f t="shared" si="64"/>
        <v>330</v>
      </c>
      <c r="K319" s="3">
        <f t="shared" si="64"/>
        <v>340</v>
      </c>
      <c r="L319" s="3">
        <f t="shared" si="64"/>
        <v>350</v>
      </c>
      <c r="M319" s="3">
        <f t="shared" si="64"/>
        <v>0</v>
      </c>
      <c r="N319" s="3">
        <f t="shared" si="64"/>
        <v>10</v>
      </c>
      <c r="O319" s="3">
        <f t="shared" si="64"/>
        <v>20</v>
      </c>
      <c r="P319" s="3">
        <f t="shared" si="64"/>
        <v>30</v>
      </c>
      <c r="Q319" s="3">
        <f t="shared" si="64"/>
        <v>40</v>
      </c>
      <c r="R319" s="3">
        <f t="shared" si="64"/>
        <v>50</v>
      </c>
      <c r="S319" s="3">
        <f t="shared" si="64"/>
        <v>60</v>
      </c>
      <c r="T319" s="3">
        <f t="shared" si="64"/>
        <v>70</v>
      </c>
      <c r="U319" s="3">
        <f t="shared" si="64"/>
        <v>80</v>
      </c>
      <c r="V319" s="3">
        <f t="shared" si="64"/>
        <v>90</v>
      </c>
      <c r="W319" s="3">
        <f t="shared" si="64"/>
        <v>100</v>
      </c>
      <c r="X319" s="3">
        <f t="shared" si="64"/>
        <v>110</v>
      </c>
      <c r="Y319" s="3">
        <f t="shared" si="64"/>
        <v>120</v>
      </c>
      <c r="Z319" s="3">
        <f t="shared" si="64"/>
        <v>130</v>
      </c>
      <c r="AA319" s="3">
        <f t="shared" si="64"/>
        <v>140</v>
      </c>
      <c r="AB319" s="3">
        <f t="shared" si="64"/>
        <v>150</v>
      </c>
      <c r="AC319" s="3">
        <f t="shared" si="64"/>
        <v>160</v>
      </c>
      <c r="AD319" s="3">
        <f t="shared" si="64"/>
        <v>170</v>
      </c>
      <c r="AE319" s="3">
        <f t="shared" si="64"/>
        <v>180</v>
      </c>
      <c r="AF319" s="3">
        <f t="shared" si="64"/>
        <v>190</v>
      </c>
      <c r="AG319" s="3">
        <f t="shared" si="64"/>
        <v>200</v>
      </c>
      <c r="AH319" s="3">
        <f t="shared" si="64"/>
        <v>210</v>
      </c>
      <c r="AI319" s="3">
        <f t="shared" si="64"/>
        <v>220</v>
      </c>
      <c r="AJ319" s="3">
        <f t="shared" si="64"/>
        <v>230</v>
      </c>
      <c r="AK319" s="3">
        <f t="shared" si="64"/>
        <v>240</v>
      </c>
      <c r="AL319" s="3">
        <f t="shared" si="64"/>
        <v>250</v>
      </c>
      <c r="AM319" s="3">
        <f t="shared" si="64"/>
        <v>260</v>
      </c>
      <c r="AN319" s="3">
        <f t="shared" si="64"/>
        <v>270</v>
      </c>
    </row>
    <row r="320" spans="1:40" ht="15.75" customHeight="1" x14ac:dyDescent="0.2">
      <c r="D320" s="3">
        <f t="shared" ref="D320:AN320" si="65">MIN(360-(360-D319)/10,MAX(0+D319/10,IF(D319=0,0,D319-DEGREES(((COS(RADIANS(D319))-$F$7)/(1-$F$7*COS(RADIANS(D319)))-COS(RADIANS(D$309)))/(($F$7^2-1)*SIN(RADIANS(D319))/(1-$F$7*COS(RADIANS(D319)))^2)))))</f>
        <v>270</v>
      </c>
      <c r="E320" s="3">
        <f t="shared" si="65"/>
        <v>280</v>
      </c>
      <c r="F320" s="3">
        <f t="shared" si="65"/>
        <v>290</v>
      </c>
      <c r="G320" s="3">
        <f t="shared" si="65"/>
        <v>300</v>
      </c>
      <c r="H320" s="3">
        <f t="shared" si="65"/>
        <v>310</v>
      </c>
      <c r="I320" s="3">
        <f t="shared" si="65"/>
        <v>320</v>
      </c>
      <c r="J320" s="3">
        <f t="shared" si="65"/>
        <v>330</v>
      </c>
      <c r="K320" s="3">
        <f t="shared" si="65"/>
        <v>340</v>
      </c>
      <c r="L320" s="3">
        <f t="shared" si="65"/>
        <v>350</v>
      </c>
      <c r="M320" s="3">
        <f t="shared" si="65"/>
        <v>0</v>
      </c>
      <c r="N320" s="3">
        <f t="shared" si="65"/>
        <v>10</v>
      </c>
      <c r="O320" s="3">
        <f t="shared" si="65"/>
        <v>20</v>
      </c>
      <c r="P320" s="3">
        <f t="shared" si="65"/>
        <v>30</v>
      </c>
      <c r="Q320" s="3">
        <f t="shared" si="65"/>
        <v>40</v>
      </c>
      <c r="R320" s="3">
        <f t="shared" si="65"/>
        <v>50</v>
      </c>
      <c r="S320" s="3">
        <f t="shared" si="65"/>
        <v>60</v>
      </c>
      <c r="T320" s="3">
        <f t="shared" si="65"/>
        <v>70</v>
      </c>
      <c r="U320" s="3">
        <f t="shared" si="65"/>
        <v>80</v>
      </c>
      <c r="V320" s="3">
        <f t="shared" si="65"/>
        <v>90</v>
      </c>
      <c r="W320" s="3">
        <f t="shared" si="65"/>
        <v>100</v>
      </c>
      <c r="X320" s="3">
        <f t="shared" si="65"/>
        <v>110</v>
      </c>
      <c r="Y320" s="3">
        <f t="shared" si="65"/>
        <v>120</v>
      </c>
      <c r="Z320" s="3">
        <f t="shared" si="65"/>
        <v>130</v>
      </c>
      <c r="AA320" s="3">
        <f t="shared" si="65"/>
        <v>140</v>
      </c>
      <c r="AB320" s="3">
        <f t="shared" si="65"/>
        <v>150</v>
      </c>
      <c r="AC320" s="3">
        <f t="shared" si="65"/>
        <v>160</v>
      </c>
      <c r="AD320" s="3">
        <f t="shared" si="65"/>
        <v>170</v>
      </c>
      <c r="AE320" s="3">
        <f t="shared" si="65"/>
        <v>180</v>
      </c>
      <c r="AF320" s="3">
        <f t="shared" si="65"/>
        <v>190</v>
      </c>
      <c r="AG320" s="3">
        <f t="shared" si="65"/>
        <v>200</v>
      </c>
      <c r="AH320" s="3">
        <f t="shared" si="65"/>
        <v>210</v>
      </c>
      <c r="AI320" s="3">
        <f t="shared" si="65"/>
        <v>220</v>
      </c>
      <c r="AJ320" s="3">
        <f t="shared" si="65"/>
        <v>230</v>
      </c>
      <c r="AK320" s="3">
        <f t="shared" si="65"/>
        <v>240</v>
      </c>
      <c r="AL320" s="3">
        <f t="shared" si="65"/>
        <v>250</v>
      </c>
      <c r="AM320" s="3">
        <f t="shared" si="65"/>
        <v>260</v>
      </c>
      <c r="AN320" s="3">
        <f t="shared" si="65"/>
        <v>270</v>
      </c>
    </row>
    <row r="321" spans="4:40" ht="15.75" customHeight="1" x14ac:dyDescent="0.2">
      <c r="D321" s="3">
        <f t="shared" ref="D321:AN321" si="66">MIN(360-(360-D320)/10,MAX(0+D320/10,IF(D320=0,0,D320-DEGREES(((COS(RADIANS(D320))-$F$7)/(1-$F$7*COS(RADIANS(D320)))-COS(RADIANS(D$309)))/(($F$7^2-1)*SIN(RADIANS(D320))/(1-$F$7*COS(RADIANS(D320)))^2)))))</f>
        <v>270</v>
      </c>
      <c r="E321" s="3">
        <f t="shared" si="66"/>
        <v>280</v>
      </c>
      <c r="F321" s="3">
        <f t="shared" si="66"/>
        <v>290</v>
      </c>
      <c r="G321" s="3">
        <f t="shared" si="66"/>
        <v>300</v>
      </c>
      <c r="H321" s="3">
        <f t="shared" si="66"/>
        <v>310</v>
      </c>
      <c r="I321" s="3">
        <f t="shared" si="66"/>
        <v>320</v>
      </c>
      <c r="J321" s="3">
        <f t="shared" si="66"/>
        <v>330</v>
      </c>
      <c r="K321" s="3">
        <f t="shared" si="66"/>
        <v>340</v>
      </c>
      <c r="L321" s="3">
        <f t="shared" si="66"/>
        <v>350</v>
      </c>
      <c r="M321" s="3">
        <f t="shared" si="66"/>
        <v>0</v>
      </c>
      <c r="N321" s="3">
        <f t="shared" si="66"/>
        <v>10</v>
      </c>
      <c r="O321" s="3">
        <f t="shared" si="66"/>
        <v>20</v>
      </c>
      <c r="P321" s="3">
        <f t="shared" si="66"/>
        <v>30</v>
      </c>
      <c r="Q321" s="3">
        <f t="shared" si="66"/>
        <v>40</v>
      </c>
      <c r="R321" s="3">
        <f t="shared" si="66"/>
        <v>50</v>
      </c>
      <c r="S321" s="3">
        <f t="shared" si="66"/>
        <v>60</v>
      </c>
      <c r="T321" s="3">
        <f t="shared" si="66"/>
        <v>70</v>
      </c>
      <c r="U321" s="3">
        <f t="shared" si="66"/>
        <v>80</v>
      </c>
      <c r="V321" s="3">
        <f t="shared" si="66"/>
        <v>90</v>
      </c>
      <c r="W321" s="3">
        <f t="shared" si="66"/>
        <v>100</v>
      </c>
      <c r="X321" s="3">
        <f t="shared" si="66"/>
        <v>110</v>
      </c>
      <c r="Y321" s="3">
        <f t="shared" si="66"/>
        <v>120</v>
      </c>
      <c r="Z321" s="3">
        <f t="shared" si="66"/>
        <v>130</v>
      </c>
      <c r="AA321" s="3">
        <f t="shared" si="66"/>
        <v>140</v>
      </c>
      <c r="AB321" s="3">
        <f t="shared" si="66"/>
        <v>150</v>
      </c>
      <c r="AC321" s="3">
        <f t="shared" si="66"/>
        <v>160</v>
      </c>
      <c r="AD321" s="3">
        <f t="shared" si="66"/>
        <v>170</v>
      </c>
      <c r="AE321" s="3">
        <f t="shared" si="66"/>
        <v>180</v>
      </c>
      <c r="AF321" s="3">
        <f t="shared" si="66"/>
        <v>190</v>
      </c>
      <c r="AG321" s="3">
        <f t="shared" si="66"/>
        <v>200</v>
      </c>
      <c r="AH321" s="3">
        <f t="shared" si="66"/>
        <v>210</v>
      </c>
      <c r="AI321" s="3">
        <f t="shared" si="66"/>
        <v>220</v>
      </c>
      <c r="AJ321" s="3">
        <f t="shared" si="66"/>
        <v>230</v>
      </c>
      <c r="AK321" s="3">
        <f t="shared" si="66"/>
        <v>240</v>
      </c>
      <c r="AL321" s="3">
        <f t="shared" si="66"/>
        <v>250</v>
      </c>
      <c r="AM321" s="3">
        <f t="shared" si="66"/>
        <v>260</v>
      </c>
      <c r="AN321" s="3">
        <f t="shared" si="66"/>
        <v>270</v>
      </c>
    </row>
    <row r="322" spans="4:40" ht="15.75" customHeight="1" x14ac:dyDescent="0.2">
      <c r="D322" s="3">
        <f t="shared" ref="D322:AN322" si="67">MIN(360-(360-D321)/10,MAX(0+D321/10,IF(D321=0,0,D321-DEGREES(((COS(RADIANS(D321))-$F$7)/(1-$F$7*COS(RADIANS(D321)))-COS(RADIANS(D$309)))/(($F$7^2-1)*SIN(RADIANS(D321))/(1-$F$7*COS(RADIANS(D321)))^2)))))</f>
        <v>270</v>
      </c>
      <c r="E322" s="3">
        <f t="shared" si="67"/>
        <v>280</v>
      </c>
      <c r="F322" s="3">
        <f t="shared" si="67"/>
        <v>290</v>
      </c>
      <c r="G322" s="3">
        <f t="shared" si="67"/>
        <v>300</v>
      </c>
      <c r="H322" s="3">
        <f t="shared" si="67"/>
        <v>310</v>
      </c>
      <c r="I322" s="3">
        <f t="shared" si="67"/>
        <v>320</v>
      </c>
      <c r="J322" s="3">
        <f t="shared" si="67"/>
        <v>330</v>
      </c>
      <c r="K322" s="3">
        <f t="shared" si="67"/>
        <v>340</v>
      </c>
      <c r="L322" s="3">
        <f t="shared" si="67"/>
        <v>350</v>
      </c>
      <c r="M322" s="3">
        <f t="shared" si="67"/>
        <v>0</v>
      </c>
      <c r="N322" s="3">
        <f t="shared" si="67"/>
        <v>10</v>
      </c>
      <c r="O322" s="3">
        <f t="shared" si="67"/>
        <v>20</v>
      </c>
      <c r="P322" s="3">
        <f t="shared" si="67"/>
        <v>30</v>
      </c>
      <c r="Q322" s="3">
        <f t="shared" si="67"/>
        <v>40</v>
      </c>
      <c r="R322" s="3">
        <f t="shared" si="67"/>
        <v>50</v>
      </c>
      <c r="S322" s="3">
        <f t="shared" si="67"/>
        <v>60</v>
      </c>
      <c r="T322" s="3">
        <f t="shared" si="67"/>
        <v>70</v>
      </c>
      <c r="U322" s="3">
        <f t="shared" si="67"/>
        <v>80</v>
      </c>
      <c r="V322" s="3">
        <f t="shared" si="67"/>
        <v>90</v>
      </c>
      <c r="W322" s="3">
        <f t="shared" si="67"/>
        <v>100</v>
      </c>
      <c r="X322" s="3">
        <f t="shared" si="67"/>
        <v>110</v>
      </c>
      <c r="Y322" s="3">
        <f t="shared" si="67"/>
        <v>120</v>
      </c>
      <c r="Z322" s="3">
        <f t="shared" si="67"/>
        <v>130</v>
      </c>
      <c r="AA322" s="3">
        <f t="shared" si="67"/>
        <v>140</v>
      </c>
      <c r="AB322" s="3">
        <f t="shared" si="67"/>
        <v>150</v>
      </c>
      <c r="AC322" s="3">
        <f t="shared" si="67"/>
        <v>160</v>
      </c>
      <c r="AD322" s="3">
        <f t="shared" si="67"/>
        <v>170</v>
      </c>
      <c r="AE322" s="3">
        <f t="shared" si="67"/>
        <v>180</v>
      </c>
      <c r="AF322" s="3">
        <f t="shared" si="67"/>
        <v>190</v>
      </c>
      <c r="AG322" s="3">
        <f t="shared" si="67"/>
        <v>200</v>
      </c>
      <c r="AH322" s="3">
        <f t="shared" si="67"/>
        <v>210</v>
      </c>
      <c r="AI322" s="3">
        <f t="shared" si="67"/>
        <v>220</v>
      </c>
      <c r="AJ322" s="3">
        <f t="shared" si="67"/>
        <v>230</v>
      </c>
      <c r="AK322" s="3">
        <f t="shared" si="67"/>
        <v>240</v>
      </c>
      <c r="AL322" s="3">
        <f t="shared" si="67"/>
        <v>250</v>
      </c>
      <c r="AM322" s="3">
        <f t="shared" si="67"/>
        <v>260</v>
      </c>
      <c r="AN322" s="3">
        <f t="shared" si="67"/>
        <v>270</v>
      </c>
    </row>
    <row r="323" spans="4:40" ht="15.75" customHeight="1" x14ac:dyDescent="0.2">
      <c r="D323" s="3">
        <f t="shared" ref="D323:AN323" si="68">MIN(360-(360-D322)/10,MAX(0+D322/10,IF(D322=0,0,D322-DEGREES(((COS(RADIANS(D322))-$F$7)/(1-$F$7*COS(RADIANS(D322)))-COS(RADIANS(D$309)))/(($F$7^2-1)*SIN(RADIANS(D322))/(1-$F$7*COS(RADIANS(D322)))^2)))))</f>
        <v>270</v>
      </c>
      <c r="E323" s="3">
        <f t="shared" si="68"/>
        <v>280</v>
      </c>
      <c r="F323" s="3">
        <f t="shared" si="68"/>
        <v>290</v>
      </c>
      <c r="G323" s="3">
        <f t="shared" si="68"/>
        <v>300</v>
      </c>
      <c r="H323" s="3">
        <f t="shared" si="68"/>
        <v>310</v>
      </c>
      <c r="I323" s="3">
        <f t="shared" si="68"/>
        <v>320</v>
      </c>
      <c r="J323" s="3">
        <f t="shared" si="68"/>
        <v>330</v>
      </c>
      <c r="K323" s="3">
        <f t="shared" si="68"/>
        <v>340</v>
      </c>
      <c r="L323" s="3">
        <f t="shared" si="68"/>
        <v>350</v>
      </c>
      <c r="M323" s="3">
        <f t="shared" si="68"/>
        <v>0</v>
      </c>
      <c r="N323" s="3">
        <f t="shared" si="68"/>
        <v>10</v>
      </c>
      <c r="O323" s="3">
        <f t="shared" si="68"/>
        <v>20</v>
      </c>
      <c r="P323" s="3">
        <f t="shared" si="68"/>
        <v>30</v>
      </c>
      <c r="Q323" s="3">
        <f t="shared" si="68"/>
        <v>40</v>
      </c>
      <c r="R323" s="3">
        <f t="shared" si="68"/>
        <v>50</v>
      </c>
      <c r="S323" s="3">
        <f t="shared" si="68"/>
        <v>60</v>
      </c>
      <c r="T323" s="3">
        <f t="shared" si="68"/>
        <v>70</v>
      </c>
      <c r="U323" s="3">
        <f t="shared" si="68"/>
        <v>80</v>
      </c>
      <c r="V323" s="3">
        <f t="shared" si="68"/>
        <v>90</v>
      </c>
      <c r="W323" s="3">
        <f t="shared" si="68"/>
        <v>100</v>
      </c>
      <c r="X323" s="3">
        <f t="shared" si="68"/>
        <v>110</v>
      </c>
      <c r="Y323" s="3">
        <f t="shared" si="68"/>
        <v>120</v>
      </c>
      <c r="Z323" s="3">
        <f t="shared" si="68"/>
        <v>130</v>
      </c>
      <c r="AA323" s="3">
        <f t="shared" si="68"/>
        <v>140</v>
      </c>
      <c r="AB323" s="3">
        <f t="shared" si="68"/>
        <v>150</v>
      </c>
      <c r="AC323" s="3">
        <f t="shared" si="68"/>
        <v>160</v>
      </c>
      <c r="AD323" s="3">
        <f t="shared" si="68"/>
        <v>170</v>
      </c>
      <c r="AE323" s="3">
        <f t="shared" si="68"/>
        <v>180</v>
      </c>
      <c r="AF323" s="3">
        <f t="shared" si="68"/>
        <v>190</v>
      </c>
      <c r="AG323" s="3">
        <f t="shared" si="68"/>
        <v>200</v>
      </c>
      <c r="AH323" s="3">
        <f t="shared" si="68"/>
        <v>210</v>
      </c>
      <c r="AI323" s="3">
        <f t="shared" si="68"/>
        <v>220</v>
      </c>
      <c r="AJ323" s="3">
        <f t="shared" si="68"/>
        <v>230</v>
      </c>
      <c r="AK323" s="3">
        <f t="shared" si="68"/>
        <v>240</v>
      </c>
      <c r="AL323" s="3">
        <f t="shared" si="68"/>
        <v>250</v>
      </c>
      <c r="AM323" s="3">
        <f t="shared" si="68"/>
        <v>260</v>
      </c>
      <c r="AN323" s="3">
        <f t="shared" si="68"/>
        <v>270</v>
      </c>
    </row>
    <row r="324" spans="4:40" ht="15.75" customHeight="1" x14ac:dyDescent="0.2">
      <c r="D324" s="3">
        <f t="shared" ref="D324:AN324" si="69">MIN(360-(360-D323)/10,MAX(0+D323/10,IF(D323=0,0,D323-DEGREES(((COS(RADIANS(D323))-$F$7)/(1-$F$7*COS(RADIANS(D323)))-COS(RADIANS(D$309)))/(($F$7^2-1)*SIN(RADIANS(D323))/(1-$F$7*COS(RADIANS(D323)))^2)))))</f>
        <v>270</v>
      </c>
      <c r="E324" s="3">
        <f t="shared" si="69"/>
        <v>280</v>
      </c>
      <c r="F324" s="3">
        <f t="shared" si="69"/>
        <v>290</v>
      </c>
      <c r="G324" s="3">
        <f t="shared" si="69"/>
        <v>300</v>
      </c>
      <c r="H324" s="3">
        <f t="shared" si="69"/>
        <v>310</v>
      </c>
      <c r="I324" s="3">
        <f t="shared" si="69"/>
        <v>320</v>
      </c>
      <c r="J324" s="3">
        <f t="shared" si="69"/>
        <v>330</v>
      </c>
      <c r="K324" s="3">
        <f t="shared" si="69"/>
        <v>340</v>
      </c>
      <c r="L324" s="3">
        <f t="shared" si="69"/>
        <v>350</v>
      </c>
      <c r="M324" s="3">
        <f t="shared" si="69"/>
        <v>0</v>
      </c>
      <c r="N324" s="3">
        <f t="shared" si="69"/>
        <v>10</v>
      </c>
      <c r="O324" s="3">
        <f t="shared" si="69"/>
        <v>20</v>
      </c>
      <c r="P324" s="3">
        <f t="shared" si="69"/>
        <v>30</v>
      </c>
      <c r="Q324" s="3">
        <f t="shared" si="69"/>
        <v>40</v>
      </c>
      <c r="R324" s="3">
        <f t="shared" si="69"/>
        <v>50</v>
      </c>
      <c r="S324" s="3">
        <f t="shared" si="69"/>
        <v>60</v>
      </c>
      <c r="T324" s="3">
        <f t="shared" si="69"/>
        <v>70</v>
      </c>
      <c r="U324" s="3">
        <f t="shared" si="69"/>
        <v>80</v>
      </c>
      <c r="V324" s="3">
        <f t="shared" si="69"/>
        <v>90</v>
      </c>
      <c r="W324" s="3">
        <f t="shared" si="69"/>
        <v>100</v>
      </c>
      <c r="X324" s="3">
        <f t="shared" si="69"/>
        <v>110</v>
      </c>
      <c r="Y324" s="3">
        <f t="shared" si="69"/>
        <v>120</v>
      </c>
      <c r="Z324" s="3">
        <f t="shared" si="69"/>
        <v>130</v>
      </c>
      <c r="AA324" s="3">
        <f t="shared" si="69"/>
        <v>140</v>
      </c>
      <c r="AB324" s="3">
        <f t="shared" si="69"/>
        <v>150</v>
      </c>
      <c r="AC324" s="3">
        <f t="shared" si="69"/>
        <v>160</v>
      </c>
      <c r="AD324" s="3">
        <f t="shared" si="69"/>
        <v>170</v>
      </c>
      <c r="AE324" s="3">
        <f t="shared" si="69"/>
        <v>180</v>
      </c>
      <c r="AF324" s="3">
        <f t="shared" si="69"/>
        <v>190</v>
      </c>
      <c r="AG324" s="3">
        <f t="shared" si="69"/>
        <v>200</v>
      </c>
      <c r="AH324" s="3">
        <f t="shared" si="69"/>
        <v>210</v>
      </c>
      <c r="AI324" s="3">
        <f t="shared" si="69"/>
        <v>220</v>
      </c>
      <c r="AJ324" s="3">
        <f t="shared" si="69"/>
        <v>230</v>
      </c>
      <c r="AK324" s="3">
        <f t="shared" si="69"/>
        <v>240</v>
      </c>
      <c r="AL324" s="3">
        <f t="shared" si="69"/>
        <v>250</v>
      </c>
      <c r="AM324" s="3">
        <f t="shared" si="69"/>
        <v>260</v>
      </c>
      <c r="AN324" s="3">
        <f t="shared" si="69"/>
        <v>270</v>
      </c>
    </row>
    <row r="325" spans="4:40" ht="15.75" customHeight="1" x14ac:dyDescent="0.2">
      <c r="D325" s="3">
        <f t="shared" ref="D325:AN325" si="70">MIN(360-(360-D324)/10,MAX(0+D324/10,IF(D324=0,0,D324-DEGREES(((COS(RADIANS(D324))-$F$7)/(1-$F$7*COS(RADIANS(D324)))-COS(RADIANS(D$309)))/(($F$7^2-1)*SIN(RADIANS(D324))/(1-$F$7*COS(RADIANS(D324)))^2)))))</f>
        <v>270</v>
      </c>
      <c r="E325" s="3">
        <f t="shared" si="70"/>
        <v>280</v>
      </c>
      <c r="F325" s="3">
        <f t="shared" si="70"/>
        <v>290</v>
      </c>
      <c r="G325" s="3">
        <f t="shared" si="70"/>
        <v>300</v>
      </c>
      <c r="H325" s="3">
        <f t="shared" si="70"/>
        <v>310</v>
      </c>
      <c r="I325" s="3">
        <f t="shared" si="70"/>
        <v>320</v>
      </c>
      <c r="J325" s="3">
        <f t="shared" si="70"/>
        <v>330</v>
      </c>
      <c r="K325" s="3">
        <f t="shared" si="70"/>
        <v>340</v>
      </c>
      <c r="L325" s="3">
        <f t="shared" si="70"/>
        <v>350</v>
      </c>
      <c r="M325" s="3">
        <f t="shared" si="70"/>
        <v>0</v>
      </c>
      <c r="N325" s="3">
        <f t="shared" si="70"/>
        <v>10</v>
      </c>
      <c r="O325" s="3">
        <f t="shared" si="70"/>
        <v>20</v>
      </c>
      <c r="P325" s="3">
        <f t="shared" si="70"/>
        <v>30</v>
      </c>
      <c r="Q325" s="3">
        <f t="shared" si="70"/>
        <v>40</v>
      </c>
      <c r="R325" s="3">
        <f t="shared" si="70"/>
        <v>50</v>
      </c>
      <c r="S325" s="3">
        <f t="shared" si="70"/>
        <v>60</v>
      </c>
      <c r="T325" s="3">
        <f t="shared" si="70"/>
        <v>70</v>
      </c>
      <c r="U325" s="3">
        <f t="shared" si="70"/>
        <v>80</v>
      </c>
      <c r="V325" s="3">
        <f t="shared" si="70"/>
        <v>90</v>
      </c>
      <c r="W325" s="3">
        <f t="shared" si="70"/>
        <v>100</v>
      </c>
      <c r="X325" s="3">
        <f t="shared" si="70"/>
        <v>110</v>
      </c>
      <c r="Y325" s="3">
        <f t="shared" si="70"/>
        <v>120</v>
      </c>
      <c r="Z325" s="3">
        <f t="shared" si="70"/>
        <v>130</v>
      </c>
      <c r="AA325" s="3">
        <f t="shared" si="70"/>
        <v>140</v>
      </c>
      <c r="AB325" s="3">
        <f t="shared" si="70"/>
        <v>150</v>
      </c>
      <c r="AC325" s="3">
        <f t="shared" si="70"/>
        <v>160</v>
      </c>
      <c r="AD325" s="3">
        <f t="shared" si="70"/>
        <v>170</v>
      </c>
      <c r="AE325" s="3">
        <f t="shared" si="70"/>
        <v>180</v>
      </c>
      <c r="AF325" s="3">
        <f t="shared" si="70"/>
        <v>190</v>
      </c>
      <c r="AG325" s="3">
        <f t="shared" si="70"/>
        <v>200</v>
      </c>
      <c r="AH325" s="3">
        <f t="shared" si="70"/>
        <v>210</v>
      </c>
      <c r="AI325" s="3">
        <f t="shared" si="70"/>
        <v>220</v>
      </c>
      <c r="AJ325" s="3">
        <f t="shared" si="70"/>
        <v>230</v>
      </c>
      <c r="AK325" s="3">
        <f t="shared" si="70"/>
        <v>240</v>
      </c>
      <c r="AL325" s="3">
        <f t="shared" si="70"/>
        <v>250</v>
      </c>
      <c r="AM325" s="3">
        <f t="shared" si="70"/>
        <v>260</v>
      </c>
      <c r="AN325" s="3">
        <f t="shared" si="70"/>
        <v>270</v>
      </c>
    </row>
    <row r="326" spans="4:40" ht="15.75" customHeight="1" x14ac:dyDescent="0.2">
      <c r="D326" s="3">
        <f t="shared" ref="D326:AN326" si="71">MIN(360-(360-D325)/10,MAX(0+D325/10,IF(D325=0,0,D325-DEGREES(((COS(RADIANS(D325))-$F$7)/(1-$F$7*COS(RADIANS(D325)))-COS(RADIANS(D$309)))/(($F$7^2-1)*SIN(RADIANS(D325))/(1-$F$7*COS(RADIANS(D325)))^2)))))</f>
        <v>270</v>
      </c>
      <c r="E326" s="3">
        <f t="shared" si="71"/>
        <v>280</v>
      </c>
      <c r="F326" s="3">
        <f t="shared" si="71"/>
        <v>290</v>
      </c>
      <c r="G326" s="3">
        <f t="shared" si="71"/>
        <v>300</v>
      </c>
      <c r="H326" s="3">
        <f t="shared" si="71"/>
        <v>310</v>
      </c>
      <c r="I326" s="3">
        <f t="shared" si="71"/>
        <v>320</v>
      </c>
      <c r="J326" s="3">
        <f t="shared" si="71"/>
        <v>330</v>
      </c>
      <c r="K326" s="3">
        <f t="shared" si="71"/>
        <v>340</v>
      </c>
      <c r="L326" s="3">
        <f t="shared" si="71"/>
        <v>350</v>
      </c>
      <c r="M326" s="3">
        <f t="shared" si="71"/>
        <v>0</v>
      </c>
      <c r="N326" s="3">
        <f t="shared" si="71"/>
        <v>10</v>
      </c>
      <c r="O326" s="3">
        <f t="shared" si="71"/>
        <v>20</v>
      </c>
      <c r="P326" s="3">
        <f t="shared" si="71"/>
        <v>30</v>
      </c>
      <c r="Q326" s="3">
        <f t="shared" si="71"/>
        <v>40</v>
      </c>
      <c r="R326" s="3">
        <f t="shared" si="71"/>
        <v>50</v>
      </c>
      <c r="S326" s="3">
        <f t="shared" si="71"/>
        <v>60</v>
      </c>
      <c r="T326" s="3">
        <f t="shared" si="71"/>
        <v>70</v>
      </c>
      <c r="U326" s="3">
        <f t="shared" si="71"/>
        <v>80</v>
      </c>
      <c r="V326" s="3">
        <f t="shared" si="71"/>
        <v>90</v>
      </c>
      <c r="W326" s="3">
        <f t="shared" si="71"/>
        <v>100</v>
      </c>
      <c r="X326" s="3">
        <f t="shared" si="71"/>
        <v>110</v>
      </c>
      <c r="Y326" s="3">
        <f t="shared" si="71"/>
        <v>120</v>
      </c>
      <c r="Z326" s="3">
        <f t="shared" si="71"/>
        <v>130</v>
      </c>
      <c r="AA326" s="3">
        <f t="shared" si="71"/>
        <v>140</v>
      </c>
      <c r="AB326" s="3">
        <f t="shared" si="71"/>
        <v>150</v>
      </c>
      <c r="AC326" s="3">
        <f t="shared" si="71"/>
        <v>160</v>
      </c>
      <c r="AD326" s="3">
        <f t="shared" si="71"/>
        <v>170</v>
      </c>
      <c r="AE326" s="3">
        <f t="shared" si="71"/>
        <v>180</v>
      </c>
      <c r="AF326" s="3">
        <f t="shared" si="71"/>
        <v>190</v>
      </c>
      <c r="AG326" s="3">
        <f t="shared" si="71"/>
        <v>200</v>
      </c>
      <c r="AH326" s="3">
        <f t="shared" si="71"/>
        <v>210</v>
      </c>
      <c r="AI326" s="3">
        <f t="shared" si="71"/>
        <v>220</v>
      </c>
      <c r="AJ326" s="3">
        <f t="shared" si="71"/>
        <v>230</v>
      </c>
      <c r="AK326" s="3">
        <f t="shared" si="71"/>
        <v>240</v>
      </c>
      <c r="AL326" s="3">
        <f t="shared" si="71"/>
        <v>250</v>
      </c>
      <c r="AM326" s="3">
        <f t="shared" si="71"/>
        <v>260</v>
      </c>
      <c r="AN326" s="3">
        <f t="shared" si="71"/>
        <v>270</v>
      </c>
    </row>
    <row r="327" spans="4:40" ht="15.75" customHeight="1" x14ac:dyDescent="0.2">
      <c r="D327" s="3">
        <f t="shared" ref="D327:AN327" si="72">MIN(360-(360-D326)/10,MAX(0+D326/10,IF(D326=0,0,D326-DEGREES(((COS(RADIANS(D326))-$F$7)/(1-$F$7*COS(RADIANS(D326)))-COS(RADIANS(D$309)))/(($F$7^2-1)*SIN(RADIANS(D326))/(1-$F$7*COS(RADIANS(D326)))^2)))))</f>
        <v>270</v>
      </c>
      <c r="E327" s="3">
        <f t="shared" si="72"/>
        <v>280</v>
      </c>
      <c r="F327" s="3">
        <f t="shared" si="72"/>
        <v>290</v>
      </c>
      <c r="G327" s="3">
        <f t="shared" si="72"/>
        <v>300</v>
      </c>
      <c r="H327" s="3">
        <f t="shared" si="72"/>
        <v>310</v>
      </c>
      <c r="I327" s="3">
        <f t="shared" si="72"/>
        <v>320</v>
      </c>
      <c r="J327" s="3">
        <f t="shared" si="72"/>
        <v>330</v>
      </c>
      <c r="K327" s="3">
        <f t="shared" si="72"/>
        <v>340</v>
      </c>
      <c r="L327" s="3">
        <f t="shared" si="72"/>
        <v>350</v>
      </c>
      <c r="M327" s="3">
        <f t="shared" si="72"/>
        <v>0</v>
      </c>
      <c r="N327" s="3">
        <f t="shared" si="72"/>
        <v>10</v>
      </c>
      <c r="O327" s="3">
        <f t="shared" si="72"/>
        <v>20</v>
      </c>
      <c r="P327" s="3">
        <f t="shared" si="72"/>
        <v>30</v>
      </c>
      <c r="Q327" s="3">
        <f t="shared" si="72"/>
        <v>40</v>
      </c>
      <c r="R327" s="3">
        <f t="shared" si="72"/>
        <v>50</v>
      </c>
      <c r="S327" s="3">
        <f t="shared" si="72"/>
        <v>60</v>
      </c>
      <c r="T327" s="3">
        <f t="shared" si="72"/>
        <v>70</v>
      </c>
      <c r="U327" s="3">
        <f t="shared" si="72"/>
        <v>80</v>
      </c>
      <c r="V327" s="3">
        <f t="shared" si="72"/>
        <v>90</v>
      </c>
      <c r="W327" s="3">
        <f t="shared" si="72"/>
        <v>100</v>
      </c>
      <c r="X327" s="3">
        <f t="shared" si="72"/>
        <v>110</v>
      </c>
      <c r="Y327" s="3">
        <f t="shared" si="72"/>
        <v>120</v>
      </c>
      <c r="Z327" s="3">
        <f t="shared" si="72"/>
        <v>130</v>
      </c>
      <c r="AA327" s="3">
        <f t="shared" si="72"/>
        <v>140</v>
      </c>
      <c r="AB327" s="3">
        <f t="shared" si="72"/>
        <v>150</v>
      </c>
      <c r="AC327" s="3">
        <f t="shared" si="72"/>
        <v>160</v>
      </c>
      <c r="AD327" s="3">
        <f t="shared" si="72"/>
        <v>170</v>
      </c>
      <c r="AE327" s="3">
        <f t="shared" si="72"/>
        <v>180</v>
      </c>
      <c r="AF327" s="3">
        <f t="shared" si="72"/>
        <v>190</v>
      </c>
      <c r="AG327" s="3">
        <f t="shared" si="72"/>
        <v>200</v>
      </c>
      <c r="AH327" s="3">
        <f t="shared" si="72"/>
        <v>210</v>
      </c>
      <c r="AI327" s="3">
        <f t="shared" si="72"/>
        <v>220</v>
      </c>
      <c r="AJ327" s="3">
        <f t="shared" si="72"/>
        <v>230</v>
      </c>
      <c r="AK327" s="3">
        <f t="shared" si="72"/>
        <v>240</v>
      </c>
      <c r="AL327" s="3">
        <f t="shared" si="72"/>
        <v>250</v>
      </c>
      <c r="AM327" s="3">
        <f t="shared" si="72"/>
        <v>260</v>
      </c>
      <c r="AN327" s="3">
        <f t="shared" si="72"/>
        <v>270</v>
      </c>
    </row>
    <row r="328" spans="4:40" ht="15.75" customHeight="1" x14ac:dyDescent="0.2">
      <c r="D328" s="3">
        <f t="shared" ref="D328:AN328" si="73">MIN(360-(360-D327)/10,MAX(0+D327/10,IF(D327=0,0,D327-DEGREES(((COS(RADIANS(D327))-$F$7)/(1-$F$7*COS(RADIANS(D327)))-COS(RADIANS(D$309)))/(($F$7^2-1)*SIN(RADIANS(D327))/(1-$F$7*COS(RADIANS(D327)))^2)))))</f>
        <v>270</v>
      </c>
      <c r="E328" s="3">
        <f t="shared" si="73"/>
        <v>280</v>
      </c>
      <c r="F328" s="3">
        <f t="shared" si="73"/>
        <v>290</v>
      </c>
      <c r="G328" s="3">
        <f t="shared" si="73"/>
        <v>300</v>
      </c>
      <c r="H328" s="3">
        <f t="shared" si="73"/>
        <v>310</v>
      </c>
      <c r="I328" s="3">
        <f t="shared" si="73"/>
        <v>320</v>
      </c>
      <c r="J328" s="3">
        <f t="shared" si="73"/>
        <v>330</v>
      </c>
      <c r="K328" s="3">
        <f t="shared" si="73"/>
        <v>340</v>
      </c>
      <c r="L328" s="3">
        <f t="shared" si="73"/>
        <v>350</v>
      </c>
      <c r="M328" s="3">
        <f t="shared" si="73"/>
        <v>0</v>
      </c>
      <c r="N328" s="3">
        <f t="shared" si="73"/>
        <v>10</v>
      </c>
      <c r="O328" s="3">
        <f t="shared" si="73"/>
        <v>20</v>
      </c>
      <c r="P328" s="3">
        <f t="shared" si="73"/>
        <v>30</v>
      </c>
      <c r="Q328" s="3">
        <f t="shared" si="73"/>
        <v>40</v>
      </c>
      <c r="R328" s="3">
        <f t="shared" si="73"/>
        <v>50</v>
      </c>
      <c r="S328" s="3">
        <f t="shared" si="73"/>
        <v>60</v>
      </c>
      <c r="T328" s="3">
        <f t="shared" si="73"/>
        <v>70</v>
      </c>
      <c r="U328" s="3">
        <f t="shared" si="73"/>
        <v>80</v>
      </c>
      <c r="V328" s="3">
        <f t="shared" si="73"/>
        <v>90</v>
      </c>
      <c r="W328" s="3">
        <f t="shared" si="73"/>
        <v>100</v>
      </c>
      <c r="X328" s="3">
        <f t="shared" si="73"/>
        <v>110</v>
      </c>
      <c r="Y328" s="3">
        <f t="shared" si="73"/>
        <v>120</v>
      </c>
      <c r="Z328" s="3">
        <f t="shared" si="73"/>
        <v>130</v>
      </c>
      <c r="AA328" s="3">
        <f t="shared" si="73"/>
        <v>140</v>
      </c>
      <c r="AB328" s="3">
        <f t="shared" si="73"/>
        <v>150</v>
      </c>
      <c r="AC328" s="3">
        <f t="shared" si="73"/>
        <v>160</v>
      </c>
      <c r="AD328" s="3">
        <f t="shared" si="73"/>
        <v>170</v>
      </c>
      <c r="AE328" s="3">
        <f t="shared" si="73"/>
        <v>180</v>
      </c>
      <c r="AF328" s="3">
        <f t="shared" si="73"/>
        <v>190</v>
      </c>
      <c r="AG328" s="3">
        <f t="shared" si="73"/>
        <v>200</v>
      </c>
      <c r="AH328" s="3">
        <f t="shared" si="73"/>
        <v>210</v>
      </c>
      <c r="AI328" s="3">
        <f t="shared" si="73"/>
        <v>220</v>
      </c>
      <c r="AJ328" s="3">
        <f t="shared" si="73"/>
        <v>230</v>
      </c>
      <c r="AK328" s="3">
        <f t="shared" si="73"/>
        <v>240</v>
      </c>
      <c r="AL328" s="3">
        <f t="shared" si="73"/>
        <v>250</v>
      </c>
      <c r="AM328" s="3">
        <f t="shared" si="73"/>
        <v>260</v>
      </c>
      <c r="AN328" s="3">
        <f t="shared" si="73"/>
        <v>270</v>
      </c>
    </row>
    <row r="329" spans="4:40" ht="15.75" customHeight="1" x14ac:dyDescent="0.2">
      <c r="D329" s="3">
        <f t="shared" ref="D329:AN329" si="74">MIN(360-(360-D328)/10,MAX(0+D328/10,IF(D328=0,0,D328-DEGREES(((COS(RADIANS(D328))-$F$7)/(1-$F$7*COS(RADIANS(D328)))-COS(RADIANS(D$309)))/(($F$7^2-1)*SIN(RADIANS(D328))/(1-$F$7*COS(RADIANS(D328)))^2)))))</f>
        <v>270</v>
      </c>
      <c r="E329" s="3">
        <f t="shared" si="74"/>
        <v>280</v>
      </c>
      <c r="F329" s="3">
        <f t="shared" si="74"/>
        <v>290</v>
      </c>
      <c r="G329" s="3">
        <f t="shared" si="74"/>
        <v>300</v>
      </c>
      <c r="H329" s="3">
        <f t="shared" si="74"/>
        <v>310</v>
      </c>
      <c r="I329" s="3">
        <f t="shared" si="74"/>
        <v>320</v>
      </c>
      <c r="J329" s="3">
        <f t="shared" si="74"/>
        <v>330</v>
      </c>
      <c r="K329" s="3">
        <f t="shared" si="74"/>
        <v>340</v>
      </c>
      <c r="L329" s="3">
        <f t="shared" si="74"/>
        <v>350</v>
      </c>
      <c r="M329" s="3">
        <f t="shared" si="74"/>
        <v>0</v>
      </c>
      <c r="N329" s="3">
        <f t="shared" si="74"/>
        <v>10</v>
      </c>
      <c r="O329" s="3">
        <f t="shared" si="74"/>
        <v>20</v>
      </c>
      <c r="P329" s="3">
        <f t="shared" si="74"/>
        <v>30</v>
      </c>
      <c r="Q329" s="3">
        <f t="shared" si="74"/>
        <v>40</v>
      </c>
      <c r="R329" s="3">
        <f t="shared" si="74"/>
        <v>50</v>
      </c>
      <c r="S329" s="3">
        <f t="shared" si="74"/>
        <v>60</v>
      </c>
      <c r="T329" s="3">
        <f t="shared" si="74"/>
        <v>70</v>
      </c>
      <c r="U329" s="3">
        <f t="shared" si="74"/>
        <v>80</v>
      </c>
      <c r="V329" s="3">
        <f t="shared" si="74"/>
        <v>90</v>
      </c>
      <c r="W329" s="3">
        <f t="shared" si="74"/>
        <v>100</v>
      </c>
      <c r="X329" s="3">
        <f t="shared" si="74"/>
        <v>110</v>
      </c>
      <c r="Y329" s="3">
        <f t="shared" si="74"/>
        <v>120</v>
      </c>
      <c r="Z329" s="3">
        <f t="shared" si="74"/>
        <v>130</v>
      </c>
      <c r="AA329" s="3">
        <f t="shared" si="74"/>
        <v>140</v>
      </c>
      <c r="AB329" s="3">
        <f t="shared" si="74"/>
        <v>150</v>
      </c>
      <c r="AC329" s="3">
        <f t="shared" si="74"/>
        <v>160</v>
      </c>
      <c r="AD329" s="3">
        <f t="shared" si="74"/>
        <v>170</v>
      </c>
      <c r="AE329" s="3">
        <f t="shared" si="74"/>
        <v>180</v>
      </c>
      <c r="AF329" s="3">
        <f t="shared" si="74"/>
        <v>190</v>
      </c>
      <c r="AG329" s="3">
        <f t="shared" si="74"/>
        <v>200</v>
      </c>
      <c r="AH329" s="3">
        <f t="shared" si="74"/>
        <v>210</v>
      </c>
      <c r="AI329" s="3">
        <f t="shared" si="74"/>
        <v>220</v>
      </c>
      <c r="AJ329" s="3">
        <f t="shared" si="74"/>
        <v>230</v>
      </c>
      <c r="AK329" s="3">
        <f t="shared" si="74"/>
        <v>240</v>
      </c>
      <c r="AL329" s="3">
        <f t="shared" si="74"/>
        <v>250</v>
      </c>
      <c r="AM329" s="3">
        <f t="shared" si="74"/>
        <v>260</v>
      </c>
      <c r="AN329" s="3">
        <f t="shared" si="74"/>
        <v>270</v>
      </c>
    </row>
    <row r="330" spans="4:40" ht="15.75" customHeight="1" x14ac:dyDescent="0.2">
      <c r="D330" s="3">
        <f t="shared" ref="D330:AN330" si="75">MIN(360-(360-D329)/10,MAX(0+D329/10,IF(D329=0,0,D329-DEGREES(((COS(RADIANS(D329))-$F$7)/(1-$F$7*COS(RADIANS(D329)))-COS(RADIANS(D$309)))/(($F$7^2-1)*SIN(RADIANS(D329))/(1-$F$7*COS(RADIANS(D329)))^2)))))</f>
        <v>270</v>
      </c>
      <c r="E330" s="3">
        <f t="shared" si="75"/>
        <v>280</v>
      </c>
      <c r="F330" s="3">
        <f t="shared" si="75"/>
        <v>290</v>
      </c>
      <c r="G330" s="3">
        <f t="shared" si="75"/>
        <v>300</v>
      </c>
      <c r="H330" s="3">
        <f t="shared" si="75"/>
        <v>310</v>
      </c>
      <c r="I330" s="3">
        <f t="shared" si="75"/>
        <v>320</v>
      </c>
      <c r="J330" s="3">
        <f t="shared" si="75"/>
        <v>330</v>
      </c>
      <c r="K330" s="3">
        <f t="shared" si="75"/>
        <v>340</v>
      </c>
      <c r="L330" s="3">
        <f t="shared" si="75"/>
        <v>350</v>
      </c>
      <c r="M330" s="3">
        <f t="shared" si="75"/>
        <v>0</v>
      </c>
      <c r="N330" s="3">
        <f t="shared" si="75"/>
        <v>10</v>
      </c>
      <c r="O330" s="3">
        <f t="shared" si="75"/>
        <v>20</v>
      </c>
      <c r="P330" s="3">
        <f t="shared" si="75"/>
        <v>30</v>
      </c>
      <c r="Q330" s="3">
        <f t="shared" si="75"/>
        <v>40</v>
      </c>
      <c r="R330" s="3">
        <f t="shared" si="75"/>
        <v>50</v>
      </c>
      <c r="S330" s="3">
        <f t="shared" si="75"/>
        <v>60</v>
      </c>
      <c r="T330" s="3">
        <f t="shared" si="75"/>
        <v>70</v>
      </c>
      <c r="U330" s="3">
        <f t="shared" si="75"/>
        <v>80</v>
      </c>
      <c r="V330" s="3">
        <f t="shared" si="75"/>
        <v>90</v>
      </c>
      <c r="W330" s="3">
        <f t="shared" si="75"/>
        <v>100</v>
      </c>
      <c r="X330" s="3">
        <f t="shared" si="75"/>
        <v>110</v>
      </c>
      <c r="Y330" s="3">
        <f t="shared" si="75"/>
        <v>120</v>
      </c>
      <c r="Z330" s="3">
        <f t="shared" si="75"/>
        <v>130</v>
      </c>
      <c r="AA330" s="3">
        <f t="shared" si="75"/>
        <v>140</v>
      </c>
      <c r="AB330" s="3">
        <f t="shared" si="75"/>
        <v>150</v>
      </c>
      <c r="AC330" s="3">
        <f t="shared" si="75"/>
        <v>160</v>
      </c>
      <c r="AD330" s="3">
        <f t="shared" si="75"/>
        <v>170</v>
      </c>
      <c r="AE330" s="3">
        <f t="shared" si="75"/>
        <v>180</v>
      </c>
      <c r="AF330" s="3">
        <f t="shared" si="75"/>
        <v>190</v>
      </c>
      <c r="AG330" s="3">
        <f t="shared" si="75"/>
        <v>200</v>
      </c>
      <c r="AH330" s="3">
        <f t="shared" si="75"/>
        <v>210</v>
      </c>
      <c r="AI330" s="3">
        <f t="shared" si="75"/>
        <v>220</v>
      </c>
      <c r="AJ330" s="3">
        <f t="shared" si="75"/>
        <v>230</v>
      </c>
      <c r="AK330" s="3">
        <f t="shared" si="75"/>
        <v>240</v>
      </c>
      <c r="AL330" s="3">
        <f t="shared" si="75"/>
        <v>250</v>
      </c>
      <c r="AM330" s="3">
        <f t="shared" si="75"/>
        <v>260</v>
      </c>
      <c r="AN330" s="3">
        <f t="shared" si="75"/>
        <v>270</v>
      </c>
    </row>
    <row r="331" spans="4:40" ht="15.75" customHeight="1" x14ac:dyDescent="0.2">
      <c r="D331" s="3">
        <f t="shared" ref="D331:AN331" si="76">MIN(360-(360-D330)/10,MAX(0+D330/10,IF(D330=0,0,D330-DEGREES(((COS(RADIANS(D330))-$F$7)/(1-$F$7*COS(RADIANS(D330)))-COS(RADIANS(D$309)))/(($F$7^2-1)*SIN(RADIANS(D330))/(1-$F$7*COS(RADIANS(D330)))^2)))))</f>
        <v>270</v>
      </c>
      <c r="E331" s="3">
        <f t="shared" si="76"/>
        <v>280</v>
      </c>
      <c r="F331" s="3">
        <f t="shared" si="76"/>
        <v>290</v>
      </c>
      <c r="G331" s="3">
        <f t="shared" si="76"/>
        <v>300</v>
      </c>
      <c r="H331" s="3">
        <f t="shared" si="76"/>
        <v>310</v>
      </c>
      <c r="I331" s="3">
        <f t="shared" si="76"/>
        <v>320</v>
      </c>
      <c r="J331" s="3">
        <f t="shared" si="76"/>
        <v>330</v>
      </c>
      <c r="K331" s="3">
        <f t="shared" si="76"/>
        <v>340</v>
      </c>
      <c r="L331" s="3">
        <f t="shared" si="76"/>
        <v>350</v>
      </c>
      <c r="M331" s="3">
        <f t="shared" si="76"/>
        <v>0</v>
      </c>
      <c r="N331" s="3">
        <f t="shared" si="76"/>
        <v>10</v>
      </c>
      <c r="O331" s="3">
        <f t="shared" si="76"/>
        <v>20</v>
      </c>
      <c r="P331" s="3">
        <f t="shared" si="76"/>
        <v>30</v>
      </c>
      <c r="Q331" s="3">
        <f t="shared" si="76"/>
        <v>40</v>
      </c>
      <c r="R331" s="3">
        <f t="shared" si="76"/>
        <v>50</v>
      </c>
      <c r="S331" s="3">
        <f t="shared" si="76"/>
        <v>60</v>
      </c>
      <c r="T331" s="3">
        <f t="shared" si="76"/>
        <v>70</v>
      </c>
      <c r="U331" s="3">
        <f t="shared" si="76"/>
        <v>80</v>
      </c>
      <c r="V331" s="3">
        <f t="shared" si="76"/>
        <v>90</v>
      </c>
      <c r="W331" s="3">
        <f t="shared" si="76"/>
        <v>100</v>
      </c>
      <c r="X331" s="3">
        <f t="shared" si="76"/>
        <v>110</v>
      </c>
      <c r="Y331" s="3">
        <f t="shared" si="76"/>
        <v>120</v>
      </c>
      <c r="Z331" s="3">
        <f t="shared" si="76"/>
        <v>130</v>
      </c>
      <c r="AA331" s="3">
        <f t="shared" si="76"/>
        <v>140</v>
      </c>
      <c r="AB331" s="3">
        <f t="shared" si="76"/>
        <v>150</v>
      </c>
      <c r="AC331" s="3">
        <f t="shared" si="76"/>
        <v>160</v>
      </c>
      <c r="AD331" s="3">
        <f t="shared" si="76"/>
        <v>170</v>
      </c>
      <c r="AE331" s="3">
        <f t="shared" si="76"/>
        <v>180</v>
      </c>
      <c r="AF331" s="3">
        <f t="shared" si="76"/>
        <v>190</v>
      </c>
      <c r="AG331" s="3">
        <f t="shared" si="76"/>
        <v>200</v>
      </c>
      <c r="AH331" s="3">
        <f t="shared" si="76"/>
        <v>210</v>
      </c>
      <c r="AI331" s="3">
        <f t="shared" si="76"/>
        <v>220</v>
      </c>
      <c r="AJ331" s="3">
        <f t="shared" si="76"/>
        <v>230</v>
      </c>
      <c r="AK331" s="3">
        <f t="shared" si="76"/>
        <v>240</v>
      </c>
      <c r="AL331" s="3">
        <f t="shared" si="76"/>
        <v>250</v>
      </c>
      <c r="AM331" s="3">
        <f t="shared" si="76"/>
        <v>260</v>
      </c>
      <c r="AN331" s="3">
        <f t="shared" si="76"/>
        <v>270</v>
      </c>
    </row>
    <row r="332" spans="4:40" ht="15.75" customHeight="1" x14ac:dyDescent="0.2">
      <c r="D332" s="3">
        <f t="shared" ref="D332:AN332" si="77">MIN(360-(360-D331)/10,MAX(0+D331/10,IF(D331=0,0,D331-DEGREES(((COS(RADIANS(D331))-$F$7)/(1-$F$7*COS(RADIANS(D331)))-COS(RADIANS(D$309)))/(($F$7^2-1)*SIN(RADIANS(D331))/(1-$F$7*COS(RADIANS(D331)))^2)))))</f>
        <v>270</v>
      </c>
      <c r="E332" s="3">
        <f t="shared" si="77"/>
        <v>280</v>
      </c>
      <c r="F332" s="3">
        <f t="shared" si="77"/>
        <v>290</v>
      </c>
      <c r="G332" s="3">
        <f t="shared" si="77"/>
        <v>300</v>
      </c>
      <c r="H332" s="3">
        <f t="shared" si="77"/>
        <v>310</v>
      </c>
      <c r="I332" s="3">
        <f t="shared" si="77"/>
        <v>320</v>
      </c>
      <c r="J332" s="3">
        <f t="shared" si="77"/>
        <v>330</v>
      </c>
      <c r="K332" s="3">
        <f t="shared" si="77"/>
        <v>340</v>
      </c>
      <c r="L332" s="3">
        <f t="shared" si="77"/>
        <v>350</v>
      </c>
      <c r="M332" s="3">
        <f t="shared" si="77"/>
        <v>0</v>
      </c>
      <c r="N332" s="3">
        <f t="shared" si="77"/>
        <v>10</v>
      </c>
      <c r="O332" s="3">
        <f t="shared" si="77"/>
        <v>20</v>
      </c>
      <c r="P332" s="3">
        <f t="shared" si="77"/>
        <v>30</v>
      </c>
      <c r="Q332" s="3">
        <f t="shared" si="77"/>
        <v>40</v>
      </c>
      <c r="R332" s="3">
        <f t="shared" si="77"/>
        <v>50</v>
      </c>
      <c r="S332" s="3">
        <f t="shared" si="77"/>
        <v>60</v>
      </c>
      <c r="T332" s="3">
        <f t="shared" si="77"/>
        <v>70</v>
      </c>
      <c r="U332" s="3">
        <f t="shared" si="77"/>
        <v>80</v>
      </c>
      <c r="V332" s="3">
        <f t="shared" si="77"/>
        <v>90</v>
      </c>
      <c r="W332" s="3">
        <f t="shared" si="77"/>
        <v>100</v>
      </c>
      <c r="X332" s="3">
        <f t="shared" si="77"/>
        <v>110</v>
      </c>
      <c r="Y332" s="3">
        <f t="shared" si="77"/>
        <v>120</v>
      </c>
      <c r="Z332" s="3">
        <f t="shared" si="77"/>
        <v>130</v>
      </c>
      <c r="AA332" s="3">
        <f t="shared" si="77"/>
        <v>140</v>
      </c>
      <c r="AB332" s="3">
        <f t="shared" si="77"/>
        <v>150</v>
      </c>
      <c r="AC332" s="3">
        <f t="shared" si="77"/>
        <v>160</v>
      </c>
      <c r="AD332" s="3">
        <f t="shared" si="77"/>
        <v>170</v>
      </c>
      <c r="AE332" s="3">
        <f t="shared" si="77"/>
        <v>180</v>
      </c>
      <c r="AF332" s="3">
        <f t="shared" si="77"/>
        <v>190</v>
      </c>
      <c r="AG332" s="3">
        <f t="shared" si="77"/>
        <v>200</v>
      </c>
      <c r="AH332" s="3">
        <f t="shared" si="77"/>
        <v>210</v>
      </c>
      <c r="AI332" s="3">
        <f t="shared" si="77"/>
        <v>220</v>
      </c>
      <c r="AJ332" s="3">
        <f t="shared" si="77"/>
        <v>230</v>
      </c>
      <c r="AK332" s="3">
        <f t="shared" si="77"/>
        <v>240</v>
      </c>
      <c r="AL332" s="3">
        <f t="shared" si="77"/>
        <v>250</v>
      </c>
      <c r="AM332" s="3">
        <f t="shared" si="77"/>
        <v>260</v>
      </c>
      <c r="AN332" s="3">
        <f t="shared" si="77"/>
        <v>270</v>
      </c>
    </row>
    <row r="333" spans="4:40" ht="15.75" customHeight="1" x14ac:dyDescent="0.2">
      <c r="D333" s="3">
        <f t="shared" ref="D333:AN333" si="78">MIN(360-(360-D332)/10,MAX(0+D332/10,IF(D332=0,0,D332-DEGREES(((COS(RADIANS(D332))-$F$7)/(1-$F$7*COS(RADIANS(D332)))-COS(RADIANS(D$309)))/(($F$7^2-1)*SIN(RADIANS(D332))/(1-$F$7*COS(RADIANS(D332)))^2)))))</f>
        <v>270</v>
      </c>
      <c r="E333" s="3">
        <f t="shared" si="78"/>
        <v>280</v>
      </c>
      <c r="F333" s="3">
        <f t="shared" si="78"/>
        <v>290</v>
      </c>
      <c r="G333" s="3">
        <f t="shared" si="78"/>
        <v>300</v>
      </c>
      <c r="H333" s="3">
        <f t="shared" si="78"/>
        <v>310</v>
      </c>
      <c r="I333" s="3">
        <f t="shared" si="78"/>
        <v>320</v>
      </c>
      <c r="J333" s="3">
        <f t="shared" si="78"/>
        <v>330</v>
      </c>
      <c r="K333" s="3">
        <f t="shared" si="78"/>
        <v>340</v>
      </c>
      <c r="L333" s="3">
        <f t="shared" si="78"/>
        <v>350</v>
      </c>
      <c r="M333" s="3">
        <f t="shared" si="78"/>
        <v>0</v>
      </c>
      <c r="N333" s="3">
        <f t="shared" si="78"/>
        <v>10</v>
      </c>
      <c r="O333" s="3">
        <f t="shared" si="78"/>
        <v>20</v>
      </c>
      <c r="P333" s="3">
        <f t="shared" si="78"/>
        <v>30</v>
      </c>
      <c r="Q333" s="3">
        <f t="shared" si="78"/>
        <v>40</v>
      </c>
      <c r="R333" s="3">
        <f t="shared" si="78"/>
        <v>50</v>
      </c>
      <c r="S333" s="3">
        <f t="shared" si="78"/>
        <v>60</v>
      </c>
      <c r="T333" s="3">
        <f t="shared" si="78"/>
        <v>70</v>
      </c>
      <c r="U333" s="3">
        <f t="shared" si="78"/>
        <v>80</v>
      </c>
      <c r="V333" s="3">
        <f t="shared" si="78"/>
        <v>90</v>
      </c>
      <c r="W333" s="3">
        <f t="shared" si="78"/>
        <v>100</v>
      </c>
      <c r="X333" s="3">
        <f t="shared" si="78"/>
        <v>110</v>
      </c>
      <c r="Y333" s="3">
        <f t="shared" si="78"/>
        <v>120</v>
      </c>
      <c r="Z333" s="3">
        <f t="shared" si="78"/>
        <v>130</v>
      </c>
      <c r="AA333" s="3">
        <f t="shared" si="78"/>
        <v>140</v>
      </c>
      <c r="AB333" s="3">
        <f t="shared" si="78"/>
        <v>150</v>
      </c>
      <c r="AC333" s="3">
        <f t="shared" si="78"/>
        <v>160</v>
      </c>
      <c r="AD333" s="3">
        <f t="shared" si="78"/>
        <v>170</v>
      </c>
      <c r="AE333" s="3">
        <f t="shared" si="78"/>
        <v>180</v>
      </c>
      <c r="AF333" s="3">
        <f t="shared" si="78"/>
        <v>190</v>
      </c>
      <c r="AG333" s="3">
        <f t="shared" si="78"/>
        <v>200</v>
      </c>
      <c r="AH333" s="3">
        <f t="shared" si="78"/>
        <v>210</v>
      </c>
      <c r="AI333" s="3">
        <f t="shared" si="78"/>
        <v>220</v>
      </c>
      <c r="AJ333" s="3">
        <f t="shared" si="78"/>
        <v>230</v>
      </c>
      <c r="AK333" s="3">
        <f t="shared" si="78"/>
        <v>240</v>
      </c>
      <c r="AL333" s="3">
        <f t="shared" si="78"/>
        <v>250</v>
      </c>
      <c r="AM333" s="3">
        <f t="shared" si="78"/>
        <v>260</v>
      </c>
      <c r="AN333" s="3">
        <f t="shared" si="78"/>
        <v>270</v>
      </c>
    </row>
    <row r="334" spans="4:40" ht="15.75" customHeight="1" x14ac:dyDescent="0.2">
      <c r="D334" s="3">
        <f t="shared" ref="D334:AN334" si="79">MIN(360-(360-D333)/10,MAX(0+D333/10,IF(D333=0,0,D333-DEGREES(((COS(RADIANS(D333))-$F$7)/(1-$F$7*COS(RADIANS(D333)))-COS(RADIANS(D$309)))/(($F$7^2-1)*SIN(RADIANS(D333))/(1-$F$7*COS(RADIANS(D333)))^2)))))</f>
        <v>270</v>
      </c>
      <c r="E334" s="3">
        <f t="shared" si="79"/>
        <v>280</v>
      </c>
      <c r="F334" s="3">
        <f t="shared" si="79"/>
        <v>290</v>
      </c>
      <c r="G334" s="3">
        <f t="shared" si="79"/>
        <v>300</v>
      </c>
      <c r="H334" s="3">
        <f t="shared" si="79"/>
        <v>310</v>
      </c>
      <c r="I334" s="3">
        <f t="shared" si="79"/>
        <v>320</v>
      </c>
      <c r="J334" s="3">
        <f t="shared" si="79"/>
        <v>330</v>
      </c>
      <c r="K334" s="3">
        <f t="shared" si="79"/>
        <v>340</v>
      </c>
      <c r="L334" s="3">
        <f t="shared" si="79"/>
        <v>350</v>
      </c>
      <c r="M334" s="3">
        <f t="shared" si="79"/>
        <v>0</v>
      </c>
      <c r="N334" s="3">
        <f t="shared" si="79"/>
        <v>10</v>
      </c>
      <c r="O334" s="3">
        <f t="shared" si="79"/>
        <v>20</v>
      </c>
      <c r="P334" s="3">
        <f t="shared" si="79"/>
        <v>30</v>
      </c>
      <c r="Q334" s="3">
        <f t="shared" si="79"/>
        <v>40</v>
      </c>
      <c r="R334" s="3">
        <f t="shared" si="79"/>
        <v>50</v>
      </c>
      <c r="S334" s="3">
        <f t="shared" si="79"/>
        <v>60</v>
      </c>
      <c r="T334" s="3">
        <f t="shared" si="79"/>
        <v>70</v>
      </c>
      <c r="U334" s="3">
        <f t="shared" si="79"/>
        <v>80</v>
      </c>
      <c r="V334" s="3">
        <f t="shared" si="79"/>
        <v>90</v>
      </c>
      <c r="W334" s="3">
        <f t="shared" si="79"/>
        <v>100</v>
      </c>
      <c r="X334" s="3">
        <f t="shared" si="79"/>
        <v>110</v>
      </c>
      <c r="Y334" s="3">
        <f t="shared" si="79"/>
        <v>120</v>
      </c>
      <c r="Z334" s="3">
        <f t="shared" si="79"/>
        <v>130</v>
      </c>
      <c r="AA334" s="3">
        <f t="shared" si="79"/>
        <v>140</v>
      </c>
      <c r="AB334" s="3">
        <f t="shared" si="79"/>
        <v>150</v>
      </c>
      <c r="AC334" s="3">
        <f t="shared" si="79"/>
        <v>160</v>
      </c>
      <c r="AD334" s="3">
        <f t="shared" si="79"/>
        <v>170</v>
      </c>
      <c r="AE334" s="3">
        <f t="shared" si="79"/>
        <v>180</v>
      </c>
      <c r="AF334" s="3">
        <f t="shared" si="79"/>
        <v>190</v>
      </c>
      <c r="AG334" s="3">
        <f t="shared" si="79"/>
        <v>200</v>
      </c>
      <c r="AH334" s="3">
        <f t="shared" si="79"/>
        <v>210</v>
      </c>
      <c r="AI334" s="3">
        <f t="shared" si="79"/>
        <v>220</v>
      </c>
      <c r="AJ334" s="3">
        <f t="shared" si="79"/>
        <v>230</v>
      </c>
      <c r="AK334" s="3">
        <f t="shared" si="79"/>
        <v>240</v>
      </c>
      <c r="AL334" s="3">
        <f t="shared" si="79"/>
        <v>250</v>
      </c>
      <c r="AM334" s="3">
        <f t="shared" si="79"/>
        <v>260</v>
      </c>
      <c r="AN334" s="3">
        <f t="shared" si="79"/>
        <v>270</v>
      </c>
    </row>
    <row r="335" spans="4:40" ht="15.75" customHeight="1" x14ac:dyDescent="0.2">
      <c r="D335" s="3">
        <f t="shared" ref="D335:AN335" si="80">MIN(360-(360-D334)/10,MAX(0+D334/10,IF(D334=0,0,D334-DEGREES(((COS(RADIANS(D334))-$F$7)/(1-$F$7*COS(RADIANS(D334)))-COS(RADIANS(D$309)))/(($F$7^2-1)*SIN(RADIANS(D334))/(1-$F$7*COS(RADIANS(D334)))^2)))))</f>
        <v>270</v>
      </c>
      <c r="E335" s="3">
        <f t="shared" si="80"/>
        <v>280</v>
      </c>
      <c r="F335" s="3">
        <f t="shared" si="80"/>
        <v>290</v>
      </c>
      <c r="G335" s="3">
        <f t="shared" si="80"/>
        <v>300</v>
      </c>
      <c r="H335" s="3">
        <f t="shared" si="80"/>
        <v>310</v>
      </c>
      <c r="I335" s="3">
        <f t="shared" si="80"/>
        <v>320</v>
      </c>
      <c r="J335" s="3">
        <f t="shared" si="80"/>
        <v>330</v>
      </c>
      <c r="K335" s="3">
        <f t="shared" si="80"/>
        <v>340</v>
      </c>
      <c r="L335" s="3">
        <f t="shared" si="80"/>
        <v>350</v>
      </c>
      <c r="M335" s="3">
        <f t="shared" si="80"/>
        <v>0</v>
      </c>
      <c r="N335" s="3">
        <f t="shared" si="80"/>
        <v>10</v>
      </c>
      <c r="O335" s="3">
        <f t="shared" si="80"/>
        <v>20</v>
      </c>
      <c r="P335" s="3">
        <f t="shared" si="80"/>
        <v>30</v>
      </c>
      <c r="Q335" s="3">
        <f t="shared" si="80"/>
        <v>40</v>
      </c>
      <c r="R335" s="3">
        <f t="shared" si="80"/>
        <v>50</v>
      </c>
      <c r="S335" s="3">
        <f t="shared" si="80"/>
        <v>60</v>
      </c>
      <c r="T335" s="3">
        <f t="shared" si="80"/>
        <v>70</v>
      </c>
      <c r="U335" s="3">
        <f t="shared" si="80"/>
        <v>80</v>
      </c>
      <c r="V335" s="3">
        <f t="shared" si="80"/>
        <v>90</v>
      </c>
      <c r="W335" s="3">
        <f t="shared" si="80"/>
        <v>100</v>
      </c>
      <c r="X335" s="3">
        <f t="shared" si="80"/>
        <v>110</v>
      </c>
      <c r="Y335" s="3">
        <f t="shared" si="80"/>
        <v>120</v>
      </c>
      <c r="Z335" s="3">
        <f t="shared" si="80"/>
        <v>130</v>
      </c>
      <c r="AA335" s="3">
        <f t="shared" si="80"/>
        <v>140</v>
      </c>
      <c r="AB335" s="3">
        <f t="shared" si="80"/>
        <v>150</v>
      </c>
      <c r="AC335" s="3">
        <f t="shared" si="80"/>
        <v>160</v>
      </c>
      <c r="AD335" s="3">
        <f t="shared" si="80"/>
        <v>170</v>
      </c>
      <c r="AE335" s="3">
        <f t="shared" si="80"/>
        <v>180</v>
      </c>
      <c r="AF335" s="3">
        <f t="shared" si="80"/>
        <v>190</v>
      </c>
      <c r="AG335" s="3">
        <f t="shared" si="80"/>
        <v>200</v>
      </c>
      <c r="AH335" s="3">
        <f t="shared" si="80"/>
        <v>210</v>
      </c>
      <c r="AI335" s="3">
        <f t="shared" si="80"/>
        <v>220</v>
      </c>
      <c r="AJ335" s="3">
        <f t="shared" si="80"/>
        <v>230</v>
      </c>
      <c r="AK335" s="3">
        <f t="shared" si="80"/>
        <v>240</v>
      </c>
      <c r="AL335" s="3">
        <f t="shared" si="80"/>
        <v>250</v>
      </c>
      <c r="AM335" s="3">
        <f t="shared" si="80"/>
        <v>260</v>
      </c>
      <c r="AN335" s="3">
        <f t="shared" si="80"/>
        <v>270</v>
      </c>
    </row>
    <row r="336" spans="4:40" ht="15.75" customHeight="1" x14ac:dyDescent="0.2">
      <c r="D336" s="3">
        <f t="shared" ref="D336:AN336" si="81">MIN(360-(360-D335)/10,MAX(0+D335/10,IF(D335=0,0,D335-DEGREES(((COS(RADIANS(D335))-$F$7)/(1-$F$7*COS(RADIANS(D335)))-COS(RADIANS(D$309)))/(($F$7^2-1)*SIN(RADIANS(D335))/(1-$F$7*COS(RADIANS(D335)))^2)))))</f>
        <v>270</v>
      </c>
      <c r="E336" s="3">
        <f t="shared" si="81"/>
        <v>280</v>
      </c>
      <c r="F336" s="3">
        <f t="shared" si="81"/>
        <v>290</v>
      </c>
      <c r="G336" s="3">
        <f t="shared" si="81"/>
        <v>300</v>
      </c>
      <c r="H336" s="3">
        <f t="shared" si="81"/>
        <v>310</v>
      </c>
      <c r="I336" s="3">
        <f t="shared" si="81"/>
        <v>320</v>
      </c>
      <c r="J336" s="3">
        <f t="shared" si="81"/>
        <v>330</v>
      </c>
      <c r="K336" s="3">
        <f t="shared" si="81"/>
        <v>340</v>
      </c>
      <c r="L336" s="3">
        <f t="shared" si="81"/>
        <v>350</v>
      </c>
      <c r="M336" s="3">
        <f t="shared" si="81"/>
        <v>0</v>
      </c>
      <c r="N336" s="3">
        <f t="shared" si="81"/>
        <v>10</v>
      </c>
      <c r="O336" s="3">
        <f t="shared" si="81"/>
        <v>20</v>
      </c>
      <c r="P336" s="3">
        <f t="shared" si="81"/>
        <v>30</v>
      </c>
      <c r="Q336" s="3">
        <f t="shared" si="81"/>
        <v>40</v>
      </c>
      <c r="R336" s="3">
        <f t="shared" si="81"/>
        <v>50</v>
      </c>
      <c r="S336" s="3">
        <f t="shared" si="81"/>
        <v>60</v>
      </c>
      <c r="T336" s="3">
        <f t="shared" si="81"/>
        <v>70</v>
      </c>
      <c r="U336" s="3">
        <f t="shared" si="81"/>
        <v>80</v>
      </c>
      <c r="V336" s="3">
        <f t="shared" si="81"/>
        <v>90</v>
      </c>
      <c r="W336" s="3">
        <f t="shared" si="81"/>
        <v>100</v>
      </c>
      <c r="X336" s="3">
        <f t="shared" si="81"/>
        <v>110</v>
      </c>
      <c r="Y336" s="3">
        <f t="shared" si="81"/>
        <v>120</v>
      </c>
      <c r="Z336" s="3">
        <f t="shared" si="81"/>
        <v>130</v>
      </c>
      <c r="AA336" s="3">
        <f t="shared" si="81"/>
        <v>140</v>
      </c>
      <c r="AB336" s="3">
        <f t="shared" si="81"/>
        <v>150</v>
      </c>
      <c r="AC336" s="3">
        <f t="shared" si="81"/>
        <v>160</v>
      </c>
      <c r="AD336" s="3">
        <f t="shared" si="81"/>
        <v>170</v>
      </c>
      <c r="AE336" s="3">
        <f t="shared" si="81"/>
        <v>180</v>
      </c>
      <c r="AF336" s="3">
        <f t="shared" si="81"/>
        <v>190</v>
      </c>
      <c r="AG336" s="3">
        <f t="shared" si="81"/>
        <v>200</v>
      </c>
      <c r="AH336" s="3">
        <f t="shared" si="81"/>
        <v>210</v>
      </c>
      <c r="AI336" s="3">
        <f t="shared" si="81"/>
        <v>220</v>
      </c>
      <c r="AJ336" s="3">
        <f t="shared" si="81"/>
        <v>230</v>
      </c>
      <c r="AK336" s="3">
        <f t="shared" si="81"/>
        <v>240</v>
      </c>
      <c r="AL336" s="3">
        <f t="shared" si="81"/>
        <v>250</v>
      </c>
      <c r="AM336" s="3">
        <f t="shared" si="81"/>
        <v>260</v>
      </c>
      <c r="AN336" s="3">
        <f t="shared" si="81"/>
        <v>270</v>
      </c>
    </row>
    <row r="337" spans="4:40" ht="15.75" customHeight="1" x14ac:dyDescent="0.2">
      <c r="D337" s="3">
        <f t="shared" ref="D337:AN337" si="82">MIN(360-(360-D336)/10,MAX(0+D336/10,IF(D336=0,0,D336-DEGREES(((COS(RADIANS(D336))-$F$7)/(1-$F$7*COS(RADIANS(D336)))-COS(RADIANS(D$309)))/(($F$7^2-1)*SIN(RADIANS(D336))/(1-$F$7*COS(RADIANS(D336)))^2)))))</f>
        <v>270</v>
      </c>
      <c r="E337" s="3">
        <f t="shared" si="82"/>
        <v>280</v>
      </c>
      <c r="F337" s="3">
        <f t="shared" si="82"/>
        <v>290</v>
      </c>
      <c r="G337" s="3">
        <f t="shared" si="82"/>
        <v>300</v>
      </c>
      <c r="H337" s="3">
        <f t="shared" si="82"/>
        <v>310</v>
      </c>
      <c r="I337" s="3">
        <f t="shared" si="82"/>
        <v>320</v>
      </c>
      <c r="J337" s="3">
        <f t="shared" si="82"/>
        <v>330</v>
      </c>
      <c r="K337" s="3">
        <f t="shared" si="82"/>
        <v>340</v>
      </c>
      <c r="L337" s="3">
        <f t="shared" si="82"/>
        <v>350</v>
      </c>
      <c r="M337" s="3">
        <f t="shared" si="82"/>
        <v>0</v>
      </c>
      <c r="N337" s="3">
        <f t="shared" si="82"/>
        <v>10</v>
      </c>
      <c r="O337" s="3">
        <f t="shared" si="82"/>
        <v>20</v>
      </c>
      <c r="P337" s="3">
        <f t="shared" si="82"/>
        <v>30</v>
      </c>
      <c r="Q337" s="3">
        <f t="shared" si="82"/>
        <v>40</v>
      </c>
      <c r="R337" s="3">
        <f t="shared" si="82"/>
        <v>50</v>
      </c>
      <c r="S337" s="3">
        <f t="shared" si="82"/>
        <v>60</v>
      </c>
      <c r="T337" s="3">
        <f t="shared" si="82"/>
        <v>70</v>
      </c>
      <c r="U337" s="3">
        <f t="shared" si="82"/>
        <v>80</v>
      </c>
      <c r="V337" s="3">
        <f t="shared" si="82"/>
        <v>90</v>
      </c>
      <c r="W337" s="3">
        <f t="shared" si="82"/>
        <v>100</v>
      </c>
      <c r="X337" s="3">
        <f t="shared" si="82"/>
        <v>110</v>
      </c>
      <c r="Y337" s="3">
        <f t="shared" si="82"/>
        <v>120</v>
      </c>
      <c r="Z337" s="3">
        <f t="shared" si="82"/>
        <v>130</v>
      </c>
      <c r="AA337" s="3">
        <f t="shared" si="82"/>
        <v>140</v>
      </c>
      <c r="AB337" s="3">
        <f t="shared" si="82"/>
        <v>150</v>
      </c>
      <c r="AC337" s="3">
        <f t="shared" si="82"/>
        <v>160</v>
      </c>
      <c r="AD337" s="3">
        <f t="shared" si="82"/>
        <v>170</v>
      </c>
      <c r="AE337" s="3">
        <f t="shared" si="82"/>
        <v>180</v>
      </c>
      <c r="AF337" s="3">
        <f t="shared" si="82"/>
        <v>190</v>
      </c>
      <c r="AG337" s="3">
        <f t="shared" si="82"/>
        <v>200</v>
      </c>
      <c r="AH337" s="3">
        <f t="shared" si="82"/>
        <v>210</v>
      </c>
      <c r="AI337" s="3">
        <f t="shared" si="82"/>
        <v>220</v>
      </c>
      <c r="AJ337" s="3">
        <f t="shared" si="82"/>
        <v>230</v>
      </c>
      <c r="AK337" s="3">
        <f t="shared" si="82"/>
        <v>240</v>
      </c>
      <c r="AL337" s="3">
        <f t="shared" si="82"/>
        <v>250</v>
      </c>
      <c r="AM337" s="3">
        <f t="shared" si="82"/>
        <v>260</v>
      </c>
      <c r="AN337" s="3">
        <f t="shared" si="82"/>
        <v>270</v>
      </c>
    </row>
    <row r="338" spans="4:40" ht="15.75" customHeight="1" x14ac:dyDescent="0.2">
      <c r="D338" s="3">
        <f t="shared" ref="D338:AN338" si="83">MIN(360-(360-D337)/10,MAX(0+D337/10,IF(D337=0,0,D337-DEGREES(((COS(RADIANS(D337))-$F$7)/(1-$F$7*COS(RADIANS(D337)))-COS(RADIANS(D$309)))/(($F$7^2-1)*SIN(RADIANS(D337))/(1-$F$7*COS(RADIANS(D337)))^2)))))</f>
        <v>270</v>
      </c>
      <c r="E338" s="3">
        <f t="shared" si="83"/>
        <v>280</v>
      </c>
      <c r="F338" s="3">
        <f t="shared" si="83"/>
        <v>290</v>
      </c>
      <c r="G338" s="3">
        <f t="shared" si="83"/>
        <v>300</v>
      </c>
      <c r="H338" s="3">
        <f t="shared" si="83"/>
        <v>310</v>
      </c>
      <c r="I338" s="3">
        <f t="shared" si="83"/>
        <v>320</v>
      </c>
      <c r="J338" s="3">
        <f t="shared" si="83"/>
        <v>330</v>
      </c>
      <c r="K338" s="3">
        <f t="shared" si="83"/>
        <v>340</v>
      </c>
      <c r="L338" s="3">
        <f t="shared" si="83"/>
        <v>350</v>
      </c>
      <c r="M338" s="3">
        <f t="shared" si="83"/>
        <v>0</v>
      </c>
      <c r="N338" s="3">
        <f t="shared" si="83"/>
        <v>10</v>
      </c>
      <c r="O338" s="3">
        <f t="shared" si="83"/>
        <v>20</v>
      </c>
      <c r="P338" s="3">
        <f t="shared" si="83"/>
        <v>30</v>
      </c>
      <c r="Q338" s="3">
        <f t="shared" si="83"/>
        <v>40</v>
      </c>
      <c r="R338" s="3">
        <f t="shared" si="83"/>
        <v>50</v>
      </c>
      <c r="S338" s="3">
        <f t="shared" si="83"/>
        <v>60</v>
      </c>
      <c r="T338" s="3">
        <f t="shared" si="83"/>
        <v>70</v>
      </c>
      <c r="U338" s="3">
        <f t="shared" si="83"/>
        <v>80</v>
      </c>
      <c r="V338" s="3">
        <f t="shared" si="83"/>
        <v>90</v>
      </c>
      <c r="W338" s="3">
        <f t="shared" si="83"/>
        <v>100</v>
      </c>
      <c r="X338" s="3">
        <f t="shared" si="83"/>
        <v>110</v>
      </c>
      <c r="Y338" s="3">
        <f t="shared" si="83"/>
        <v>120</v>
      </c>
      <c r="Z338" s="3">
        <f t="shared" si="83"/>
        <v>130</v>
      </c>
      <c r="AA338" s="3">
        <f t="shared" si="83"/>
        <v>140</v>
      </c>
      <c r="AB338" s="3">
        <f t="shared" si="83"/>
        <v>150</v>
      </c>
      <c r="AC338" s="3">
        <f t="shared" si="83"/>
        <v>160</v>
      </c>
      <c r="AD338" s="3">
        <f t="shared" si="83"/>
        <v>170</v>
      </c>
      <c r="AE338" s="3">
        <f t="shared" si="83"/>
        <v>180</v>
      </c>
      <c r="AF338" s="3">
        <f t="shared" si="83"/>
        <v>190</v>
      </c>
      <c r="AG338" s="3">
        <f t="shared" si="83"/>
        <v>200</v>
      </c>
      <c r="AH338" s="3">
        <f t="shared" si="83"/>
        <v>210</v>
      </c>
      <c r="AI338" s="3">
        <f t="shared" si="83"/>
        <v>220</v>
      </c>
      <c r="AJ338" s="3">
        <f t="shared" si="83"/>
        <v>230</v>
      </c>
      <c r="AK338" s="3">
        <f t="shared" si="83"/>
        <v>240</v>
      </c>
      <c r="AL338" s="3">
        <f t="shared" si="83"/>
        <v>250</v>
      </c>
      <c r="AM338" s="3">
        <f t="shared" si="83"/>
        <v>260</v>
      </c>
      <c r="AN338" s="3">
        <f t="shared" si="83"/>
        <v>270</v>
      </c>
    </row>
    <row r="339" spans="4:40" ht="15.75" customHeight="1" x14ac:dyDescent="0.2">
      <c r="D339" s="3">
        <f t="shared" ref="D339:AN339" si="84">MIN(360-(360-D338)/10,MAX(0+D338/10,IF(D338=0,0,D338-DEGREES(((COS(RADIANS(D338))-$F$7)/(1-$F$7*COS(RADIANS(D338)))-COS(RADIANS(D$309)))/(($F$7^2-1)*SIN(RADIANS(D338))/(1-$F$7*COS(RADIANS(D338)))^2)))))</f>
        <v>270</v>
      </c>
      <c r="E339" s="3">
        <f t="shared" si="84"/>
        <v>280</v>
      </c>
      <c r="F339" s="3">
        <f t="shared" si="84"/>
        <v>290</v>
      </c>
      <c r="G339" s="3">
        <f t="shared" si="84"/>
        <v>300</v>
      </c>
      <c r="H339" s="3">
        <f t="shared" si="84"/>
        <v>310</v>
      </c>
      <c r="I339" s="3">
        <f t="shared" si="84"/>
        <v>320</v>
      </c>
      <c r="J339" s="3">
        <f t="shared" si="84"/>
        <v>330</v>
      </c>
      <c r="K339" s="3">
        <f t="shared" si="84"/>
        <v>340</v>
      </c>
      <c r="L339" s="3">
        <f t="shared" si="84"/>
        <v>350</v>
      </c>
      <c r="M339" s="3">
        <f t="shared" si="84"/>
        <v>0</v>
      </c>
      <c r="N339" s="3">
        <f t="shared" si="84"/>
        <v>10</v>
      </c>
      <c r="O339" s="3">
        <f t="shared" si="84"/>
        <v>20</v>
      </c>
      <c r="P339" s="3">
        <f t="shared" si="84"/>
        <v>30</v>
      </c>
      <c r="Q339" s="3">
        <f t="shared" si="84"/>
        <v>40</v>
      </c>
      <c r="R339" s="3">
        <f t="shared" si="84"/>
        <v>50</v>
      </c>
      <c r="S339" s="3">
        <f t="shared" si="84"/>
        <v>60</v>
      </c>
      <c r="T339" s="3">
        <f t="shared" si="84"/>
        <v>70</v>
      </c>
      <c r="U339" s="3">
        <f t="shared" si="84"/>
        <v>80</v>
      </c>
      <c r="V339" s="3">
        <f t="shared" si="84"/>
        <v>90</v>
      </c>
      <c r="W339" s="3">
        <f t="shared" si="84"/>
        <v>100</v>
      </c>
      <c r="X339" s="3">
        <f t="shared" si="84"/>
        <v>110</v>
      </c>
      <c r="Y339" s="3">
        <f t="shared" si="84"/>
        <v>120</v>
      </c>
      <c r="Z339" s="3">
        <f t="shared" si="84"/>
        <v>130</v>
      </c>
      <c r="AA339" s="3">
        <f t="shared" si="84"/>
        <v>140</v>
      </c>
      <c r="AB339" s="3">
        <f t="shared" si="84"/>
        <v>150</v>
      </c>
      <c r="AC339" s="3">
        <f t="shared" si="84"/>
        <v>160</v>
      </c>
      <c r="AD339" s="3">
        <f t="shared" si="84"/>
        <v>170</v>
      </c>
      <c r="AE339" s="3">
        <f t="shared" si="84"/>
        <v>180</v>
      </c>
      <c r="AF339" s="3">
        <f t="shared" si="84"/>
        <v>190</v>
      </c>
      <c r="AG339" s="3">
        <f t="shared" si="84"/>
        <v>200</v>
      </c>
      <c r="AH339" s="3">
        <f t="shared" si="84"/>
        <v>210</v>
      </c>
      <c r="AI339" s="3">
        <f t="shared" si="84"/>
        <v>220</v>
      </c>
      <c r="AJ339" s="3">
        <f t="shared" si="84"/>
        <v>230</v>
      </c>
      <c r="AK339" s="3">
        <f t="shared" si="84"/>
        <v>240</v>
      </c>
      <c r="AL339" s="3">
        <f t="shared" si="84"/>
        <v>250</v>
      </c>
      <c r="AM339" s="3">
        <f t="shared" si="84"/>
        <v>260</v>
      </c>
      <c r="AN339" s="3">
        <f t="shared" si="84"/>
        <v>270</v>
      </c>
    </row>
    <row r="340" spans="4:40" ht="15.75" customHeight="1" x14ac:dyDescent="0.2">
      <c r="D340" s="3">
        <f t="shared" ref="D340:AN340" si="85">MIN(360-(360-D339)/10,MAX(0+D339/10,IF(D339=0,0,D339-DEGREES(((COS(RADIANS(D339))-$F$7)/(1-$F$7*COS(RADIANS(D339)))-COS(RADIANS(D$309)))/(($F$7^2-1)*SIN(RADIANS(D339))/(1-$F$7*COS(RADIANS(D339)))^2)))))</f>
        <v>270</v>
      </c>
      <c r="E340" s="3">
        <f t="shared" si="85"/>
        <v>280</v>
      </c>
      <c r="F340" s="3">
        <f t="shared" si="85"/>
        <v>290</v>
      </c>
      <c r="G340" s="3">
        <f t="shared" si="85"/>
        <v>300</v>
      </c>
      <c r="H340" s="3">
        <f t="shared" si="85"/>
        <v>310</v>
      </c>
      <c r="I340" s="3">
        <f t="shared" si="85"/>
        <v>320</v>
      </c>
      <c r="J340" s="3">
        <f t="shared" si="85"/>
        <v>330</v>
      </c>
      <c r="K340" s="3">
        <f t="shared" si="85"/>
        <v>340</v>
      </c>
      <c r="L340" s="3">
        <f t="shared" si="85"/>
        <v>350</v>
      </c>
      <c r="M340" s="3">
        <f t="shared" si="85"/>
        <v>0</v>
      </c>
      <c r="N340" s="3">
        <f t="shared" si="85"/>
        <v>10</v>
      </c>
      <c r="O340" s="3">
        <f t="shared" si="85"/>
        <v>20</v>
      </c>
      <c r="P340" s="3">
        <f t="shared" si="85"/>
        <v>30</v>
      </c>
      <c r="Q340" s="3">
        <f t="shared" si="85"/>
        <v>40</v>
      </c>
      <c r="R340" s="3">
        <f t="shared" si="85"/>
        <v>50</v>
      </c>
      <c r="S340" s="3">
        <f t="shared" si="85"/>
        <v>60</v>
      </c>
      <c r="T340" s="3">
        <f t="shared" si="85"/>
        <v>70</v>
      </c>
      <c r="U340" s="3">
        <f t="shared" si="85"/>
        <v>80</v>
      </c>
      <c r="V340" s="3">
        <f t="shared" si="85"/>
        <v>90</v>
      </c>
      <c r="W340" s="3">
        <f t="shared" si="85"/>
        <v>100</v>
      </c>
      <c r="X340" s="3">
        <f t="shared" si="85"/>
        <v>110</v>
      </c>
      <c r="Y340" s="3">
        <f t="shared" si="85"/>
        <v>120</v>
      </c>
      <c r="Z340" s="3">
        <f t="shared" si="85"/>
        <v>130</v>
      </c>
      <c r="AA340" s="3">
        <f t="shared" si="85"/>
        <v>140</v>
      </c>
      <c r="AB340" s="3">
        <f t="shared" si="85"/>
        <v>150</v>
      </c>
      <c r="AC340" s="3">
        <f t="shared" si="85"/>
        <v>160</v>
      </c>
      <c r="AD340" s="3">
        <f t="shared" si="85"/>
        <v>170</v>
      </c>
      <c r="AE340" s="3">
        <f t="shared" si="85"/>
        <v>180</v>
      </c>
      <c r="AF340" s="3">
        <f t="shared" si="85"/>
        <v>190</v>
      </c>
      <c r="AG340" s="3">
        <f t="shared" si="85"/>
        <v>200</v>
      </c>
      <c r="AH340" s="3">
        <f t="shared" si="85"/>
        <v>210</v>
      </c>
      <c r="AI340" s="3">
        <f t="shared" si="85"/>
        <v>220</v>
      </c>
      <c r="AJ340" s="3">
        <f t="shared" si="85"/>
        <v>230</v>
      </c>
      <c r="AK340" s="3">
        <f t="shared" si="85"/>
        <v>240</v>
      </c>
      <c r="AL340" s="3">
        <f t="shared" si="85"/>
        <v>250</v>
      </c>
      <c r="AM340" s="3">
        <f t="shared" si="85"/>
        <v>260</v>
      </c>
      <c r="AN340" s="3">
        <f t="shared" si="85"/>
        <v>270</v>
      </c>
    </row>
    <row r="341" spans="4:40" ht="15.75" customHeight="1" x14ac:dyDescent="0.2">
      <c r="D341" s="3">
        <f t="shared" ref="D341:AN341" si="86">MIN(360-(360-D340)/10,MAX(0+D340/10,IF(D340=0,0,D340-DEGREES(((COS(RADIANS(D340))-$F$7)/(1-$F$7*COS(RADIANS(D340)))-COS(RADIANS(D$309)))/(($F$7^2-1)*SIN(RADIANS(D340))/(1-$F$7*COS(RADIANS(D340)))^2)))))</f>
        <v>270</v>
      </c>
      <c r="E341" s="3">
        <f t="shared" si="86"/>
        <v>280</v>
      </c>
      <c r="F341" s="3">
        <f t="shared" si="86"/>
        <v>290</v>
      </c>
      <c r="G341" s="3">
        <f t="shared" si="86"/>
        <v>300</v>
      </c>
      <c r="H341" s="3">
        <f t="shared" si="86"/>
        <v>310</v>
      </c>
      <c r="I341" s="3">
        <f t="shared" si="86"/>
        <v>320</v>
      </c>
      <c r="J341" s="3">
        <f t="shared" si="86"/>
        <v>330</v>
      </c>
      <c r="K341" s="3">
        <f t="shared" si="86"/>
        <v>340</v>
      </c>
      <c r="L341" s="3">
        <f t="shared" si="86"/>
        <v>350</v>
      </c>
      <c r="M341" s="3">
        <f t="shared" si="86"/>
        <v>0</v>
      </c>
      <c r="N341" s="3">
        <f t="shared" si="86"/>
        <v>10</v>
      </c>
      <c r="O341" s="3">
        <f t="shared" si="86"/>
        <v>20</v>
      </c>
      <c r="P341" s="3">
        <f t="shared" si="86"/>
        <v>30</v>
      </c>
      <c r="Q341" s="3">
        <f t="shared" si="86"/>
        <v>40</v>
      </c>
      <c r="R341" s="3">
        <f t="shared" si="86"/>
        <v>50</v>
      </c>
      <c r="S341" s="3">
        <f t="shared" si="86"/>
        <v>60</v>
      </c>
      <c r="T341" s="3">
        <f t="shared" si="86"/>
        <v>70</v>
      </c>
      <c r="U341" s="3">
        <f t="shared" si="86"/>
        <v>80</v>
      </c>
      <c r="V341" s="3">
        <f t="shared" si="86"/>
        <v>90</v>
      </c>
      <c r="W341" s="3">
        <f t="shared" si="86"/>
        <v>100</v>
      </c>
      <c r="X341" s="3">
        <f t="shared" si="86"/>
        <v>110</v>
      </c>
      <c r="Y341" s="3">
        <f t="shared" si="86"/>
        <v>120</v>
      </c>
      <c r="Z341" s="3">
        <f t="shared" si="86"/>
        <v>130</v>
      </c>
      <c r="AA341" s="3">
        <f t="shared" si="86"/>
        <v>140</v>
      </c>
      <c r="AB341" s="3">
        <f t="shared" si="86"/>
        <v>150</v>
      </c>
      <c r="AC341" s="3">
        <f t="shared" si="86"/>
        <v>160</v>
      </c>
      <c r="AD341" s="3">
        <f t="shared" si="86"/>
        <v>170</v>
      </c>
      <c r="AE341" s="3">
        <f t="shared" si="86"/>
        <v>180</v>
      </c>
      <c r="AF341" s="3">
        <f t="shared" si="86"/>
        <v>190</v>
      </c>
      <c r="AG341" s="3">
        <f t="shared" si="86"/>
        <v>200</v>
      </c>
      <c r="AH341" s="3">
        <f t="shared" si="86"/>
        <v>210</v>
      </c>
      <c r="AI341" s="3">
        <f t="shared" si="86"/>
        <v>220</v>
      </c>
      <c r="AJ341" s="3">
        <f t="shared" si="86"/>
        <v>230</v>
      </c>
      <c r="AK341" s="3">
        <f t="shared" si="86"/>
        <v>240</v>
      </c>
      <c r="AL341" s="3">
        <f t="shared" si="86"/>
        <v>250</v>
      </c>
      <c r="AM341" s="3">
        <f t="shared" si="86"/>
        <v>260</v>
      </c>
      <c r="AN341" s="3">
        <f t="shared" si="86"/>
        <v>270</v>
      </c>
    </row>
    <row r="342" spans="4:40" ht="15.75" customHeight="1" x14ac:dyDescent="0.2">
      <c r="D342" s="3">
        <f t="shared" ref="D342:AN342" si="87">MIN(360-(360-D341)/10,MAX(0+D341/10,IF(D341=0,0,D341-DEGREES(((COS(RADIANS(D341))-$F$7)/(1-$F$7*COS(RADIANS(D341)))-COS(RADIANS(D$309)))/(($F$7^2-1)*SIN(RADIANS(D341))/(1-$F$7*COS(RADIANS(D341)))^2)))))</f>
        <v>270</v>
      </c>
      <c r="E342" s="3">
        <f t="shared" si="87"/>
        <v>280</v>
      </c>
      <c r="F342" s="3">
        <f t="shared" si="87"/>
        <v>290</v>
      </c>
      <c r="G342" s="3">
        <f t="shared" si="87"/>
        <v>300</v>
      </c>
      <c r="H342" s="3">
        <f t="shared" si="87"/>
        <v>310</v>
      </c>
      <c r="I342" s="3">
        <f t="shared" si="87"/>
        <v>320</v>
      </c>
      <c r="J342" s="3">
        <f t="shared" si="87"/>
        <v>330</v>
      </c>
      <c r="K342" s="3">
        <f t="shared" si="87"/>
        <v>340</v>
      </c>
      <c r="L342" s="3">
        <f t="shared" si="87"/>
        <v>350</v>
      </c>
      <c r="M342" s="3">
        <f t="shared" si="87"/>
        <v>0</v>
      </c>
      <c r="N342" s="3">
        <f t="shared" si="87"/>
        <v>10</v>
      </c>
      <c r="O342" s="3">
        <f t="shared" si="87"/>
        <v>20</v>
      </c>
      <c r="P342" s="3">
        <f t="shared" si="87"/>
        <v>30</v>
      </c>
      <c r="Q342" s="3">
        <f t="shared" si="87"/>
        <v>40</v>
      </c>
      <c r="R342" s="3">
        <f t="shared" si="87"/>
        <v>50</v>
      </c>
      <c r="S342" s="3">
        <f t="shared" si="87"/>
        <v>60</v>
      </c>
      <c r="T342" s="3">
        <f t="shared" si="87"/>
        <v>70</v>
      </c>
      <c r="U342" s="3">
        <f t="shared" si="87"/>
        <v>80</v>
      </c>
      <c r="V342" s="3">
        <f t="shared" si="87"/>
        <v>90</v>
      </c>
      <c r="W342" s="3">
        <f t="shared" si="87"/>
        <v>100</v>
      </c>
      <c r="X342" s="3">
        <f t="shared" si="87"/>
        <v>110</v>
      </c>
      <c r="Y342" s="3">
        <f t="shared" si="87"/>
        <v>120</v>
      </c>
      <c r="Z342" s="3">
        <f t="shared" si="87"/>
        <v>130</v>
      </c>
      <c r="AA342" s="3">
        <f t="shared" si="87"/>
        <v>140</v>
      </c>
      <c r="AB342" s="3">
        <f t="shared" si="87"/>
        <v>150</v>
      </c>
      <c r="AC342" s="3">
        <f t="shared" si="87"/>
        <v>160</v>
      </c>
      <c r="AD342" s="3">
        <f t="shared" si="87"/>
        <v>170</v>
      </c>
      <c r="AE342" s="3">
        <f t="shared" si="87"/>
        <v>180</v>
      </c>
      <c r="AF342" s="3">
        <f t="shared" si="87"/>
        <v>190</v>
      </c>
      <c r="AG342" s="3">
        <f t="shared" si="87"/>
        <v>200</v>
      </c>
      <c r="AH342" s="3">
        <f t="shared" si="87"/>
        <v>210</v>
      </c>
      <c r="AI342" s="3">
        <f t="shared" si="87"/>
        <v>220</v>
      </c>
      <c r="AJ342" s="3">
        <f t="shared" si="87"/>
        <v>230</v>
      </c>
      <c r="AK342" s="3">
        <f t="shared" si="87"/>
        <v>240</v>
      </c>
      <c r="AL342" s="3">
        <f t="shared" si="87"/>
        <v>250</v>
      </c>
      <c r="AM342" s="3">
        <f t="shared" si="87"/>
        <v>260</v>
      </c>
      <c r="AN342" s="3">
        <f t="shared" si="87"/>
        <v>270</v>
      </c>
    </row>
    <row r="343" spans="4:40" ht="15.75" customHeight="1" x14ac:dyDescent="0.2">
      <c r="D343" s="3">
        <f t="shared" ref="D343:AN343" si="88">MIN(360-(360-D342)/10,MAX(0+D342/10,IF(D342=0,0,D342-DEGREES(((COS(RADIANS(D342))-$F$7)/(1-$F$7*COS(RADIANS(D342)))-COS(RADIANS(D$309)))/(($F$7^2-1)*SIN(RADIANS(D342))/(1-$F$7*COS(RADIANS(D342)))^2)))))</f>
        <v>270</v>
      </c>
      <c r="E343" s="3">
        <f t="shared" si="88"/>
        <v>280</v>
      </c>
      <c r="F343" s="3">
        <f t="shared" si="88"/>
        <v>290</v>
      </c>
      <c r="G343" s="3">
        <f t="shared" si="88"/>
        <v>300</v>
      </c>
      <c r="H343" s="3">
        <f t="shared" si="88"/>
        <v>310</v>
      </c>
      <c r="I343" s="3">
        <f t="shared" si="88"/>
        <v>320</v>
      </c>
      <c r="J343" s="3">
        <f t="shared" si="88"/>
        <v>330</v>
      </c>
      <c r="K343" s="3">
        <f t="shared" si="88"/>
        <v>340</v>
      </c>
      <c r="L343" s="3">
        <f t="shared" si="88"/>
        <v>350</v>
      </c>
      <c r="M343" s="3">
        <f t="shared" si="88"/>
        <v>0</v>
      </c>
      <c r="N343" s="3">
        <f t="shared" si="88"/>
        <v>10</v>
      </c>
      <c r="O343" s="3">
        <f t="shared" si="88"/>
        <v>20</v>
      </c>
      <c r="P343" s="3">
        <f t="shared" si="88"/>
        <v>30</v>
      </c>
      <c r="Q343" s="3">
        <f t="shared" si="88"/>
        <v>40</v>
      </c>
      <c r="R343" s="3">
        <f t="shared" si="88"/>
        <v>50</v>
      </c>
      <c r="S343" s="3">
        <f t="shared" si="88"/>
        <v>60</v>
      </c>
      <c r="T343" s="3">
        <f t="shared" si="88"/>
        <v>70</v>
      </c>
      <c r="U343" s="3">
        <f t="shared" si="88"/>
        <v>80</v>
      </c>
      <c r="V343" s="3">
        <f t="shared" si="88"/>
        <v>90</v>
      </c>
      <c r="W343" s="3">
        <f t="shared" si="88"/>
        <v>100</v>
      </c>
      <c r="X343" s="3">
        <f t="shared" si="88"/>
        <v>110</v>
      </c>
      <c r="Y343" s="3">
        <f t="shared" si="88"/>
        <v>120</v>
      </c>
      <c r="Z343" s="3">
        <f t="shared" si="88"/>
        <v>130</v>
      </c>
      <c r="AA343" s="3">
        <f t="shared" si="88"/>
        <v>140</v>
      </c>
      <c r="AB343" s="3">
        <f t="shared" si="88"/>
        <v>150</v>
      </c>
      <c r="AC343" s="3">
        <f t="shared" si="88"/>
        <v>160</v>
      </c>
      <c r="AD343" s="3">
        <f t="shared" si="88"/>
        <v>170</v>
      </c>
      <c r="AE343" s="3">
        <f t="shared" si="88"/>
        <v>180</v>
      </c>
      <c r="AF343" s="3">
        <f t="shared" si="88"/>
        <v>190</v>
      </c>
      <c r="AG343" s="3">
        <f t="shared" si="88"/>
        <v>200</v>
      </c>
      <c r="AH343" s="3">
        <f t="shared" si="88"/>
        <v>210</v>
      </c>
      <c r="AI343" s="3">
        <f t="shared" si="88"/>
        <v>220</v>
      </c>
      <c r="AJ343" s="3">
        <f t="shared" si="88"/>
        <v>230</v>
      </c>
      <c r="AK343" s="3">
        <f t="shared" si="88"/>
        <v>240</v>
      </c>
      <c r="AL343" s="3">
        <f t="shared" si="88"/>
        <v>250</v>
      </c>
      <c r="AM343" s="3">
        <f t="shared" si="88"/>
        <v>260</v>
      </c>
      <c r="AN343" s="3">
        <f t="shared" si="88"/>
        <v>270</v>
      </c>
    </row>
    <row r="344" spans="4:40" ht="15.75" customHeight="1" x14ac:dyDescent="0.2">
      <c r="D344" s="3">
        <f t="shared" ref="D344:AN344" si="89">MIN(360-(360-D343)/10,MAX(0+D343/10,IF(D343=0,0,D343-DEGREES(((COS(RADIANS(D343))-$F$7)/(1-$F$7*COS(RADIANS(D343)))-COS(RADIANS(D$309)))/(($F$7^2-1)*SIN(RADIANS(D343))/(1-$F$7*COS(RADIANS(D343)))^2)))))</f>
        <v>270</v>
      </c>
      <c r="E344" s="3">
        <f t="shared" si="89"/>
        <v>280</v>
      </c>
      <c r="F344" s="3">
        <f t="shared" si="89"/>
        <v>290</v>
      </c>
      <c r="G344" s="3">
        <f t="shared" si="89"/>
        <v>300</v>
      </c>
      <c r="H344" s="3">
        <f t="shared" si="89"/>
        <v>310</v>
      </c>
      <c r="I344" s="3">
        <f t="shared" si="89"/>
        <v>320</v>
      </c>
      <c r="J344" s="3">
        <f t="shared" si="89"/>
        <v>330</v>
      </c>
      <c r="K344" s="3">
        <f t="shared" si="89"/>
        <v>340</v>
      </c>
      <c r="L344" s="3">
        <f t="shared" si="89"/>
        <v>350</v>
      </c>
      <c r="M344" s="3">
        <f t="shared" si="89"/>
        <v>0</v>
      </c>
      <c r="N344" s="3">
        <f t="shared" si="89"/>
        <v>10</v>
      </c>
      <c r="O344" s="3">
        <f t="shared" si="89"/>
        <v>20</v>
      </c>
      <c r="P344" s="3">
        <f t="shared" si="89"/>
        <v>30</v>
      </c>
      <c r="Q344" s="3">
        <f t="shared" si="89"/>
        <v>40</v>
      </c>
      <c r="R344" s="3">
        <f t="shared" si="89"/>
        <v>50</v>
      </c>
      <c r="S344" s="3">
        <f t="shared" si="89"/>
        <v>60</v>
      </c>
      <c r="T344" s="3">
        <f t="shared" si="89"/>
        <v>70</v>
      </c>
      <c r="U344" s="3">
        <f t="shared" si="89"/>
        <v>80</v>
      </c>
      <c r="V344" s="3">
        <f t="shared" si="89"/>
        <v>90</v>
      </c>
      <c r="W344" s="3">
        <f t="shared" si="89"/>
        <v>100</v>
      </c>
      <c r="X344" s="3">
        <f t="shared" si="89"/>
        <v>110</v>
      </c>
      <c r="Y344" s="3">
        <f t="shared" si="89"/>
        <v>120</v>
      </c>
      <c r="Z344" s="3">
        <f t="shared" si="89"/>
        <v>130</v>
      </c>
      <c r="AA344" s="3">
        <f t="shared" si="89"/>
        <v>140</v>
      </c>
      <c r="AB344" s="3">
        <f t="shared" si="89"/>
        <v>150</v>
      </c>
      <c r="AC344" s="3">
        <f t="shared" si="89"/>
        <v>160</v>
      </c>
      <c r="AD344" s="3">
        <f t="shared" si="89"/>
        <v>170</v>
      </c>
      <c r="AE344" s="3">
        <f t="shared" si="89"/>
        <v>180</v>
      </c>
      <c r="AF344" s="3">
        <f t="shared" si="89"/>
        <v>190</v>
      </c>
      <c r="AG344" s="3">
        <f t="shared" si="89"/>
        <v>200</v>
      </c>
      <c r="AH344" s="3">
        <f t="shared" si="89"/>
        <v>210</v>
      </c>
      <c r="AI344" s="3">
        <f t="shared" si="89"/>
        <v>220</v>
      </c>
      <c r="AJ344" s="3">
        <f t="shared" si="89"/>
        <v>230</v>
      </c>
      <c r="AK344" s="3">
        <f t="shared" si="89"/>
        <v>240</v>
      </c>
      <c r="AL344" s="3">
        <f t="shared" si="89"/>
        <v>250</v>
      </c>
      <c r="AM344" s="3">
        <f t="shared" si="89"/>
        <v>260</v>
      </c>
      <c r="AN344" s="3">
        <f t="shared" si="89"/>
        <v>270</v>
      </c>
    </row>
    <row r="345" spans="4:40" ht="15.75" customHeight="1" x14ac:dyDescent="0.2">
      <c r="D345" s="3">
        <f t="shared" ref="D345:AN345" si="90">MIN(360-(360-D344)/10,MAX(0+D344/10,IF(D344=0,0,D344-DEGREES(((COS(RADIANS(D344))-$F$7)/(1-$F$7*COS(RADIANS(D344)))-COS(RADIANS(D$309)))/(($F$7^2-1)*SIN(RADIANS(D344))/(1-$F$7*COS(RADIANS(D344)))^2)))))</f>
        <v>270</v>
      </c>
      <c r="E345" s="3">
        <f t="shared" si="90"/>
        <v>280</v>
      </c>
      <c r="F345" s="3">
        <f t="shared" si="90"/>
        <v>290</v>
      </c>
      <c r="G345" s="3">
        <f t="shared" si="90"/>
        <v>300</v>
      </c>
      <c r="H345" s="3">
        <f t="shared" si="90"/>
        <v>310</v>
      </c>
      <c r="I345" s="3">
        <f t="shared" si="90"/>
        <v>320</v>
      </c>
      <c r="J345" s="3">
        <f t="shared" si="90"/>
        <v>330</v>
      </c>
      <c r="K345" s="3">
        <f t="shared" si="90"/>
        <v>340</v>
      </c>
      <c r="L345" s="3">
        <f t="shared" si="90"/>
        <v>350</v>
      </c>
      <c r="M345" s="3">
        <f t="shared" si="90"/>
        <v>0</v>
      </c>
      <c r="N345" s="3">
        <f t="shared" si="90"/>
        <v>10</v>
      </c>
      <c r="O345" s="3">
        <f t="shared" si="90"/>
        <v>20</v>
      </c>
      <c r="P345" s="3">
        <f t="shared" si="90"/>
        <v>30</v>
      </c>
      <c r="Q345" s="3">
        <f t="shared" si="90"/>
        <v>40</v>
      </c>
      <c r="R345" s="3">
        <f t="shared" si="90"/>
        <v>50</v>
      </c>
      <c r="S345" s="3">
        <f t="shared" si="90"/>
        <v>60</v>
      </c>
      <c r="T345" s="3">
        <f t="shared" si="90"/>
        <v>70</v>
      </c>
      <c r="U345" s="3">
        <f t="shared" si="90"/>
        <v>80</v>
      </c>
      <c r="V345" s="3">
        <f t="shared" si="90"/>
        <v>90</v>
      </c>
      <c r="W345" s="3">
        <f t="shared" si="90"/>
        <v>100</v>
      </c>
      <c r="X345" s="3">
        <f t="shared" si="90"/>
        <v>110</v>
      </c>
      <c r="Y345" s="3">
        <f t="shared" si="90"/>
        <v>120</v>
      </c>
      <c r="Z345" s="3">
        <f t="shared" si="90"/>
        <v>130</v>
      </c>
      <c r="AA345" s="3">
        <f t="shared" si="90"/>
        <v>140</v>
      </c>
      <c r="AB345" s="3">
        <f t="shared" si="90"/>
        <v>150</v>
      </c>
      <c r="AC345" s="3">
        <f t="shared" si="90"/>
        <v>160</v>
      </c>
      <c r="AD345" s="3">
        <f t="shared" si="90"/>
        <v>170</v>
      </c>
      <c r="AE345" s="3">
        <f t="shared" si="90"/>
        <v>180</v>
      </c>
      <c r="AF345" s="3">
        <f t="shared" si="90"/>
        <v>190</v>
      </c>
      <c r="AG345" s="3">
        <f t="shared" si="90"/>
        <v>200</v>
      </c>
      <c r="AH345" s="3">
        <f t="shared" si="90"/>
        <v>210</v>
      </c>
      <c r="AI345" s="3">
        <f t="shared" si="90"/>
        <v>220</v>
      </c>
      <c r="AJ345" s="3">
        <f t="shared" si="90"/>
        <v>230</v>
      </c>
      <c r="AK345" s="3">
        <f t="shared" si="90"/>
        <v>240</v>
      </c>
      <c r="AL345" s="3">
        <f t="shared" si="90"/>
        <v>250</v>
      </c>
      <c r="AM345" s="3">
        <f t="shared" si="90"/>
        <v>260</v>
      </c>
      <c r="AN345" s="3">
        <f t="shared" si="90"/>
        <v>270</v>
      </c>
    </row>
    <row r="346" spans="4:40" ht="15.75" customHeight="1" x14ac:dyDescent="0.2">
      <c r="D346" s="3">
        <f t="shared" ref="D346:AN346" si="91">MIN(360-(360-D345)/10,MAX(0+D345/10,IF(D345=0,0,D345-DEGREES(((COS(RADIANS(D345))-$F$7)/(1-$F$7*COS(RADIANS(D345)))-COS(RADIANS(D$309)))/(($F$7^2-1)*SIN(RADIANS(D345))/(1-$F$7*COS(RADIANS(D345)))^2)))))</f>
        <v>270</v>
      </c>
      <c r="E346" s="3">
        <f t="shared" si="91"/>
        <v>280</v>
      </c>
      <c r="F346" s="3">
        <f t="shared" si="91"/>
        <v>290</v>
      </c>
      <c r="G346" s="3">
        <f t="shared" si="91"/>
        <v>300</v>
      </c>
      <c r="H346" s="3">
        <f t="shared" si="91"/>
        <v>310</v>
      </c>
      <c r="I346" s="3">
        <f t="shared" si="91"/>
        <v>320</v>
      </c>
      <c r="J346" s="3">
        <f t="shared" si="91"/>
        <v>330</v>
      </c>
      <c r="K346" s="3">
        <f t="shared" si="91"/>
        <v>340</v>
      </c>
      <c r="L346" s="3">
        <f t="shared" si="91"/>
        <v>350</v>
      </c>
      <c r="M346" s="3">
        <f t="shared" si="91"/>
        <v>0</v>
      </c>
      <c r="N346" s="3">
        <f t="shared" si="91"/>
        <v>10</v>
      </c>
      <c r="O346" s="3">
        <f t="shared" si="91"/>
        <v>20</v>
      </c>
      <c r="P346" s="3">
        <f t="shared" si="91"/>
        <v>30</v>
      </c>
      <c r="Q346" s="3">
        <f t="shared" si="91"/>
        <v>40</v>
      </c>
      <c r="R346" s="3">
        <f t="shared" si="91"/>
        <v>50</v>
      </c>
      <c r="S346" s="3">
        <f t="shared" si="91"/>
        <v>60</v>
      </c>
      <c r="T346" s="3">
        <f t="shared" si="91"/>
        <v>70</v>
      </c>
      <c r="U346" s="3">
        <f t="shared" si="91"/>
        <v>80</v>
      </c>
      <c r="V346" s="3">
        <f t="shared" si="91"/>
        <v>90</v>
      </c>
      <c r="W346" s="3">
        <f t="shared" si="91"/>
        <v>100</v>
      </c>
      <c r="X346" s="3">
        <f t="shared" si="91"/>
        <v>110</v>
      </c>
      <c r="Y346" s="3">
        <f t="shared" si="91"/>
        <v>120</v>
      </c>
      <c r="Z346" s="3">
        <f t="shared" si="91"/>
        <v>130</v>
      </c>
      <c r="AA346" s="3">
        <f t="shared" si="91"/>
        <v>140</v>
      </c>
      <c r="AB346" s="3">
        <f t="shared" si="91"/>
        <v>150</v>
      </c>
      <c r="AC346" s="3">
        <f t="shared" si="91"/>
        <v>160</v>
      </c>
      <c r="AD346" s="3">
        <f t="shared" si="91"/>
        <v>170</v>
      </c>
      <c r="AE346" s="3">
        <f t="shared" si="91"/>
        <v>180</v>
      </c>
      <c r="AF346" s="3">
        <f t="shared" si="91"/>
        <v>190</v>
      </c>
      <c r="AG346" s="3">
        <f t="shared" si="91"/>
        <v>200</v>
      </c>
      <c r="AH346" s="3">
        <f t="shared" si="91"/>
        <v>210</v>
      </c>
      <c r="AI346" s="3">
        <f t="shared" si="91"/>
        <v>220</v>
      </c>
      <c r="AJ346" s="3">
        <f t="shared" si="91"/>
        <v>230</v>
      </c>
      <c r="AK346" s="3">
        <f t="shared" si="91"/>
        <v>240</v>
      </c>
      <c r="AL346" s="3">
        <f t="shared" si="91"/>
        <v>250</v>
      </c>
      <c r="AM346" s="3">
        <f t="shared" si="91"/>
        <v>260</v>
      </c>
      <c r="AN346" s="3">
        <f t="shared" si="91"/>
        <v>270</v>
      </c>
    </row>
    <row r="347" spans="4:40" ht="15.75" customHeight="1" x14ac:dyDescent="0.2">
      <c r="D347" s="3">
        <f t="shared" ref="D347:AN347" si="92">MIN(360-(360-D346)/10,MAX(0+D346/10,IF(D346=0,0,D346-DEGREES(((COS(RADIANS(D346))-$F$7)/(1-$F$7*COS(RADIANS(D346)))-COS(RADIANS(D$309)))/(($F$7^2-1)*SIN(RADIANS(D346))/(1-$F$7*COS(RADIANS(D346)))^2)))))</f>
        <v>270</v>
      </c>
      <c r="E347" s="3">
        <f t="shared" si="92"/>
        <v>280</v>
      </c>
      <c r="F347" s="3">
        <f t="shared" si="92"/>
        <v>290</v>
      </c>
      <c r="G347" s="3">
        <f t="shared" si="92"/>
        <v>300</v>
      </c>
      <c r="H347" s="3">
        <f t="shared" si="92"/>
        <v>310</v>
      </c>
      <c r="I347" s="3">
        <f t="shared" si="92"/>
        <v>320</v>
      </c>
      <c r="J347" s="3">
        <f t="shared" si="92"/>
        <v>330</v>
      </c>
      <c r="K347" s="3">
        <f t="shared" si="92"/>
        <v>340</v>
      </c>
      <c r="L347" s="3">
        <f t="shared" si="92"/>
        <v>350</v>
      </c>
      <c r="M347" s="3">
        <f t="shared" si="92"/>
        <v>0</v>
      </c>
      <c r="N347" s="3">
        <f t="shared" si="92"/>
        <v>10</v>
      </c>
      <c r="O347" s="3">
        <f t="shared" si="92"/>
        <v>20</v>
      </c>
      <c r="P347" s="3">
        <f t="shared" si="92"/>
        <v>30</v>
      </c>
      <c r="Q347" s="3">
        <f t="shared" si="92"/>
        <v>40</v>
      </c>
      <c r="R347" s="3">
        <f t="shared" si="92"/>
        <v>50</v>
      </c>
      <c r="S347" s="3">
        <f t="shared" si="92"/>
        <v>60</v>
      </c>
      <c r="T347" s="3">
        <f t="shared" si="92"/>
        <v>70</v>
      </c>
      <c r="U347" s="3">
        <f t="shared" si="92"/>
        <v>80</v>
      </c>
      <c r="V347" s="3">
        <f t="shared" si="92"/>
        <v>90</v>
      </c>
      <c r="W347" s="3">
        <f t="shared" si="92"/>
        <v>100</v>
      </c>
      <c r="X347" s="3">
        <f t="shared" si="92"/>
        <v>110</v>
      </c>
      <c r="Y347" s="3">
        <f t="shared" si="92"/>
        <v>120</v>
      </c>
      <c r="Z347" s="3">
        <f t="shared" si="92"/>
        <v>130</v>
      </c>
      <c r="AA347" s="3">
        <f t="shared" si="92"/>
        <v>140</v>
      </c>
      <c r="AB347" s="3">
        <f t="shared" si="92"/>
        <v>150</v>
      </c>
      <c r="AC347" s="3">
        <f t="shared" si="92"/>
        <v>160</v>
      </c>
      <c r="AD347" s="3">
        <f t="shared" si="92"/>
        <v>170</v>
      </c>
      <c r="AE347" s="3">
        <f t="shared" si="92"/>
        <v>180</v>
      </c>
      <c r="AF347" s="3">
        <f t="shared" si="92"/>
        <v>190</v>
      </c>
      <c r="AG347" s="3">
        <f t="shared" si="92"/>
        <v>200</v>
      </c>
      <c r="AH347" s="3">
        <f t="shared" si="92"/>
        <v>210</v>
      </c>
      <c r="AI347" s="3">
        <f t="shared" si="92"/>
        <v>220</v>
      </c>
      <c r="AJ347" s="3">
        <f t="shared" si="92"/>
        <v>230</v>
      </c>
      <c r="AK347" s="3">
        <f t="shared" si="92"/>
        <v>240</v>
      </c>
      <c r="AL347" s="3">
        <f t="shared" si="92"/>
        <v>250</v>
      </c>
      <c r="AM347" s="3">
        <f t="shared" si="92"/>
        <v>260</v>
      </c>
      <c r="AN347" s="3">
        <f t="shared" si="92"/>
        <v>270</v>
      </c>
    </row>
    <row r="348" spans="4:40" ht="15.75" customHeight="1" x14ac:dyDescent="0.2">
      <c r="D348" s="3">
        <f t="shared" ref="D348:AN348" si="93">MIN(360-(360-D347)/10,MAX(0+D347/10,IF(D347=0,0,D347-DEGREES(((COS(RADIANS(D347))-$F$7)/(1-$F$7*COS(RADIANS(D347)))-COS(RADIANS(D$309)))/(($F$7^2-1)*SIN(RADIANS(D347))/(1-$F$7*COS(RADIANS(D347)))^2)))))</f>
        <v>270</v>
      </c>
      <c r="E348" s="3">
        <f t="shared" si="93"/>
        <v>280</v>
      </c>
      <c r="F348" s="3">
        <f t="shared" si="93"/>
        <v>290</v>
      </c>
      <c r="G348" s="3">
        <f t="shared" si="93"/>
        <v>300</v>
      </c>
      <c r="H348" s="3">
        <f t="shared" si="93"/>
        <v>310</v>
      </c>
      <c r="I348" s="3">
        <f t="shared" si="93"/>
        <v>320</v>
      </c>
      <c r="J348" s="3">
        <f t="shared" si="93"/>
        <v>330</v>
      </c>
      <c r="K348" s="3">
        <f t="shared" si="93"/>
        <v>340</v>
      </c>
      <c r="L348" s="3">
        <f t="shared" si="93"/>
        <v>350</v>
      </c>
      <c r="M348" s="3">
        <f t="shared" si="93"/>
        <v>0</v>
      </c>
      <c r="N348" s="3">
        <f t="shared" si="93"/>
        <v>10</v>
      </c>
      <c r="O348" s="3">
        <f t="shared" si="93"/>
        <v>20</v>
      </c>
      <c r="P348" s="3">
        <f t="shared" si="93"/>
        <v>30</v>
      </c>
      <c r="Q348" s="3">
        <f t="shared" si="93"/>
        <v>40</v>
      </c>
      <c r="R348" s="3">
        <f t="shared" si="93"/>
        <v>50</v>
      </c>
      <c r="S348" s="3">
        <f t="shared" si="93"/>
        <v>60</v>
      </c>
      <c r="T348" s="3">
        <f t="shared" si="93"/>
        <v>70</v>
      </c>
      <c r="U348" s="3">
        <f t="shared" si="93"/>
        <v>80</v>
      </c>
      <c r="V348" s="3">
        <f t="shared" si="93"/>
        <v>90</v>
      </c>
      <c r="W348" s="3">
        <f t="shared" si="93"/>
        <v>100</v>
      </c>
      <c r="X348" s="3">
        <f t="shared" si="93"/>
        <v>110</v>
      </c>
      <c r="Y348" s="3">
        <f t="shared" si="93"/>
        <v>120</v>
      </c>
      <c r="Z348" s="3">
        <f t="shared" si="93"/>
        <v>130</v>
      </c>
      <c r="AA348" s="3">
        <f t="shared" si="93"/>
        <v>140</v>
      </c>
      <c r="AB348" s="3">
        <f t="shared" si="93"/>
        <v>150</v>
      </c>
      <c r="AC348" s="3">
        <f t="shared" si="93"/>
        <v>160</v>
      </c>
      <c r="AD348" s="3">
        <f t="shared" si="93"/>
        <v>170</v>
      </c>
      <c r="AE348" s="3">
        <f t="shared" si="93"/>
        <v>180</v>
      </c>
      <c r="AF348" s="3">
        <f t="shared" si="93"/>
        <v>190</v>
      </c>
      <c r="AG348" s="3">
        <f t="shared" si="93"/>
        <v>200</v>
      </c>
      <c r="AH348" s="3">
        <f t="shared" si="93"/>
        <v>210</v>
      </c>
      <c r="AI348" s="3">
        <f t="shared" si="93"/>
        <v>220</v>
      </c>
      <c r="AJ348" s="3">
        <f t="shared" si="93"/>
        <v>230</v>
      </c>
      <c r="AK348" s="3">
        <f t="shared" si="93"/>
        <v>240</v>
      </c>
      <c r="AL348" s="3">
        <f t="shared" si="93"/>
        <v>250</v>
      </c>
      <c r="AM348" s="3">
        <f t="shared" si="93"/>
        <v>260</v>
      </c>
      <c r="AN348" s="3">
        <f t="shared" si="93"/>
        <v>270</v>
      </c>
    </row>
    <row r="349" spans="4:40" ht="15.75" customHeight="1" x14ac:dyDescent="0.2">
      <c r="D349" s="3">
        <f t="shared" ref="D349:AN349" si="94">MIN(360-(360-D348)/10,MAX(0+D348/10,IF(D348=0,0,D348-DEGREES(((COS(RADIANS(D348))-$F$7)/(1-$F$7*COS(RADIANS(D348)))-COS(RADIANS(D$309)))/(($F$7^2-1)*SIN(RADIANS(D348))/(1-$F$7*COS(RADIANS(D348)))^2)))))</f>
        <v>270</v>
      </c>
      <c r="E349" s="3">
        <f t="shared" si="94"/>
        <v>280</v>
      </c>
      <c r="F349" s="3">
        <f t="shared" si="94"/>
        <v>290</v>
      </c>
      <c r="G349" s="3">
        <f t="shared" si="94"/>
        <v>300</v>
      </c>
      <c r="H349" s="3">
        <f t="shared" si="94"/>
        <v>310</v>
      </c>
      <c r="I349" s="3">
        <f t="shared" si="94"/>
        <v>320</v>
      </c>
      <c r="J349" s="3">
        <f t="shared" si="94"/>
        <v>330</v>
      </c>
      <c r="K349" s="3">
        <f t="shared" si="94"/>
        <v>340</v>
      </c>
      <c r="L349" s="3">
        <f t="shared" si="94"/>
        <v>350</v>
      </c>
      <c r="M349" s="3">
        <f t="shared" si="94"/>
        <v>0</v>
      </c>
      <c r="N349" s="3">
        <f t="shared" si="94"/>
        <v>10</v>
      </c>
      <c r="O349" s="3">
        <f t="shared" si="94"/>
        <v>20</v>
      </c>
      <c r="P349" s="3">
        <f t="shared" si="94"/>
        <v>30</v>
      </c>
      <c r="Q349" s="3">
        <f t="shared" si="94"/>
        <v>40</v>
      </c>
      <c r="R349" s="3">
        <f t="shared" si="94"/>
        <v>50</v>
      </c>
      <c r="S349" s="3">
        <f t="shared" si="94"/>
        <v>60</v>
      </c>
      <c r="T349" s="3">
        <f t="shared" si="94"/>
        <v>70</v>
      </c>
      <c r="U349" s="3">
        <f t="shared" si="94"/>
        <v>80</v>
      </c>
      <c r="V349" s="3">
        <f t="shared" si="94"/>
        <v>90</v>
      </c>
      <c r="W349" s="3">
        <f t="shared" si="94"/>
        <v>100</v>
      </c>
      <c r="X349" s="3">
        <f t="shared" si="94"/>
        <v>110</v>
      </c>
      <c r="Y349" s="3">
        <f t="shared" si="94"/>
        <v>120</v>
      </c>
      <c r="Z349" s="3">
        <f t="shared" si="94"/>
        <v>130</v>
      </c>
      <c r="AA349" s="3">
        <f t="shared" si="94"/>
        <v>140</v>
      </c>
      <c r="AB349" s="3">
        <f t="shared" si="94"/>
        <v>150</v>
      </c>
      <c r="AC349" s="3">
        <f t="shared" si="94"/>
        <v>160</v>
      </c>
      <c r="AD349" s="3">
        <f t="shared" si="94"/>
        <v>170</v>
      </c>
      <c r="AE349" s="3">
        <f t="shared" si="94"/>
        <v>180</v>
      </c>
      <c r="AF349" s="3">
        <f t="shared" si="94"/>
        <v>190</v>
      </c>
      <c r="AG349" s="3">
        <f t="shared" si="94"/>
        <v>200</v>
      </c>
      <c r="AH349" s="3">
        <f t="shared" si="94"/>
        <v>210</v>
      </c>
      <c r="AI349" s="3">
        <f t="shared" si="94"/>
        <v>220</v>
      </c>
      <c r="AJ349" s="3">
        <f t="shared" si="94"/>
        <v>230</v>
      </c>
      <c r="AK349" s="3">
        <f t="shared" si="94"/>
        <v>240</v>
      </c>
      <c r="AL349" s="3">
        <f t="shared" si="94"/>
        <v>250</v>
      </c>
      <c r="AM349" s="3">
        <f t="shared" si="94"/>
        <v>260</v>
      </c>
      <c r="AN349" s="3">
        <f t="shared" si="94"/>
        <v>270</v>
      </c>
    </row>
    <row r="350" spans="4:40" ht="15.75" customHeight="1" x14ac:dyDescent="0.2">
      <c r="D350" s="3">
        <f t="shared" ref="D350:AN350" si="95">MIN(360-(360-D349)/10,MAX(0+D349/10,IF(D349=0,0,D349-DEGREES(((COS(RADIANS(D349))-$F$7)/(1-$F$7*COS(RADIANS(D349)))-COS(RADIANS(D$309)))/(($F$7^2-1)*SIN(RADIANS(D349))/(1-$F$7*COS(RADIANS(D349)))^2)))))</f>
        <v>270</v>
      </c>
      <c r="E350" s="3">
        <f t="shared" si="95"/>
        <v>280</v>
      </c>
      <c r="F350" s="3">
        <f t="shared" si="95"/>
        <v>290</v>
      </c>
      <c r="G350" s="3">
        <f t="shared" si="95"/>
        <v>300</v>
      </c>
      <c r="H350" s="3">
        <f t="shared" si="95"/>
        <v>310</v>
      </c>
      <c r="I350" s="3">
        <f t="shared" si="95"/>
        <v>320</v>
      </c>
      <c r="J350" s="3">
        <f t="shared" si="95"/>
        <v>330</v>
      </c>
      <c r="K350" s="3">
        <f t="shared" si="95"/>
        <v>340</v>
      </c>
      <c r="L350" s="3">
        <f t="shared" si="95"/>
        <v>350</v>
      </c>
      <c r="M350" s="3">
        <f t="shared" si="95"/>
        <v>0</v>
      </c>
      <c r="N350" s="3">
        <f t="shared" si="95"/>
        <v>10</v>
      </c>
      <c r="O350" s="3">
        <f t="shared" si="95"/>
        <v>20</v>
      </c>
      <c r="P350" s="3">
        <f t="shared" si="95"/>
        <v>30</v>
      </c>
      <c r="Q350" s="3">
        <f t="shared" si="95"/>
        <v>40</v>
      </c>
      <c r="R350" s="3">
        <f t="shared" si="95"/>
        <v>50</v>
      </c>
      <c r="S350" s="3">
        <f t="shared" si="95"/>
        <v>60</v>
      </c>
      <c r="T350" s="3">
        <f t="shared" si="95"/>
        <v>70</v>
      </c>
      <c r="U350" s="3">
        <f t="shared" si="95"/>
        <v>80</v>
      </c>
      <c r="V350" s="3">
        <f t="shared" si="95"/>
        <v>90</v>
      </c>
      <c r="W350" s="3">
        <f t="shared" si="95"/>
        <v>100</v>
      </c>
      <c r="X350" s="3">
        <f t="shared" si="95"/>
        <v>110</v>
      </c>
      <c r="Y350" s="3">
        <f t="shared" si="95"/>
        <v>120</v>
      </c>
      <c r="Z350" s="3">
        <f t="shared" si="95"/>
        <v>130</v>
      </c>
      <c r="AA350" s="3">
        <f t="shared" si="95"/>
        <v>140</v>
      </c>
      <c r="AB350" s="3">
        <f t="shared" si="95"/>
        <v>150</v>
      </c>
      <c r="AC350" s="3">
        <f t="shared" si="95"/>
        <v>160</v>
      </c>
      <c r="AD350" s="3">
        <f t="shared" si="95"/>
        <v>170</v>
      </c>
      <c r="AE350" s="3">
        <f t="shared" si="95"/>
        <v>180</v>
      </c>
      <c r="AF350" s="3">
        <f t="shared" si="95"/>
        <v>190</v>
      </c>
      <c r="AG350" s="3">
        <f t="shared" si="95"/>
        <v>200</v>
      </c>
      <c r="AH350" s="3">
        <f t="shared" si="95"/>
        <v>210</v>
      </c>
      <c r="AI350" s="3">
        <f t="shared" si="95"/>
        <v>220</v>
      </c>
      <c r="AJ350" s="3">
        <f t="shared" si="95"/>
        <v>230</v>
      </c>
      <c r="AK350" s="3">
        <f t="shared" si="95"/>
        <v>240</v>
      </c>
      <c r="AL350" s="3">
        <f t="shared" si="95"/>
        <v>250</v>
      </c>
      <c r="AM350" s="3">
        <f t="shared" si="95"/>
        <v>260</v>
      </c>
      <c r="AN350" s="3">
        <f t="shared" si="95"/>
        <v>270</v>
      </c>
    </row>
    <row r="351" spans="4:40" ht="15.75" customHeight="1" x14ac:dyDescent="0.2">
      <c r="D351" s="3">
        <f t="shared" ref="D351:AN351" si="96">MIN(360-(360-D350)/10,MAX(0+D350/10,IF(D350=0,0,D350-DEGREES(((COS(RADIANS(D350))-$F$7)/(1-$F$7*COS(RADIANS(D350)))-COS(RADIANS(D$309)))/(($F$7^2-1)*SIN(RADIANS(D350))/(1-$F$7*COS(RADIANS(D350)))^2)))))</f>
        <v>270</v>
      </c>
      <c r="E351" s="3">
        <f t="shared" si="96"/>
        <v>280</v>
      </c>
      <c r="F351" s="3">
        <f t="shared" si="96"/>
        <v>290</v>
      </c>
      <c r="G351" s="3">
        <f t="shared" si="96"/>
        <v>300</v>
      </c>
      <c r="H351" s="3">
        <f t="shared" si="96"/>
        <v>310</v>
      </c>
      <c r="I351" s="3">
        <f t="shared" si="96"/>
        <v>320</v>
      </c>
      <c r="J351" s="3">
        <f t="shared" si="96"/>
        <v>330</v>
      </c>
      <c r="K351" s="3">
        <f t="shared" si="96"/>
        <v>340</v>
      </c>
      <c r="L351" s="3">
        <f t="shared" si="96"/>
        <v>350</v>
      </c>
      <c r="M351" s="3">
        <f t="shared" si="96"/>
        <v>0</v>
      </c>
      <c r="N351" s="3">
        <f t="shared" si="96"/>
        <v>10</v>
      </c>
      <c r="O351" s="3">
        <f t="shared" si="96"/>
        <v>20</v>
      </c>
      <c r="P351" s="3">
        <f t="shared" si="96"/>
        <v>30</v>
      </c>
      <c r="Q351" s="3">
        <f t="shared" si="96"/>
        <v>40</v>
      </c>
      <c r="R351" s="3">
        <f t="shared" si="96"/>
        <v>50</v>
      </c>
      <c r="S351" s="3">
        <f t="shared" si="96"/>
        <v>60</v>
      </c>
      <c r="T351" s="3">
        <f t="shared" si="96"/>
        <v>70</v>
      </c>
      <c r="U351" s="3">
        <f t="shared" si="96"/>
        <v>80</v>
      </c>
      <c r="V351" s="3">
        <f t="shared" si="96"/>
        <v>90</v>
      </c>
      <c r="W351" s="3">
        <f t="shared" si="96"/>
        <v>100</v>
      </c>
      <c r="X351" s="3">
        <f t="shared" si="96"/>
        <v>110</v>
      </c>
      <c r="Y351" s="3">
        <f t="shared" si="96"/>
        <v>120</v>
      </c>
      <c r="Z351" s="3">
        <f t="shared" si="96"/>
        <v>130</v>
      </c>
      <c r="AA351" s="3">
        <f t="shared" si="96"/>
        <v>140</v>
      </c>
      <c r="AB351" s="3">
        <f t="shared" si="96"/>
        <v>150</v>
      </c>
      <c r="AC351" s="3">
        <f t="shared" si="96"/>
        <v>160</v>
      </c>
      <c r="AD351" s="3">
        <f t="shared" si="96"/>
        <v>170</v>
      </c>
      <c r="AE351" s="3">
        <f t="shared" si="96"/>
        <v>180</v>
      </c>
      <c r="AF351" s="3">
        <f t="shared" si="96"/>
        <v>190</v>
      </c>
      <c r="AG351" s="3">
        <f t="shared" si="96"/>
        <v>200</v>
      </c>
      <c r="AH351" s="3">
        <f t="shared" si="96"/>
        <v>210</v>
      </c>
      <c r="AI351" s="3">
        <f t="shared" si="96"/>
        <v>220</v>
      </c>
      <c r="AJ351" s="3">
        <f t="shared" si="96"/>
        <v>230</v>
      </c>
      <c r="AK351" s="3">
        <f t="shared" si="96"/>
        <v>240</v>
      </c>
      <c r="AL351" s="3">
        <f t="shared" si="96"/>
        <v>250</v>
      </c>
      <c r="AM351" s="3">
        <f t="shared" si="96"/>
        <v>260</v>
      </c>
      <c r="AN351" s="3">
        <f t="shared" si="96"/>
        <v>270</v>
      </c>
    </row>
    <row r="352" spans="4:40" ht="15.75" customHeight="1" x14ac:dyDescent="0.2">
      <c r="D352" s="3">
        <f t="shared" ref="D352:AN352" si="97">MIN(360-(360-D351)/10,MAX(0+D351/10,IF(D351=0,0,D351-DEGREES(((COS(RADIANS(D351))-$F$7)/(1-$F$7*COS(RADIANS(D351)))-COS(RADIANS(D$309)))/(($F$7^2-1)*SIN(RADIANS(D351))/(1-$F$7*COS(RADIANS(D351)))^2)))))</f>
        <v>270</v>
      </c>
      <c r="E352" s="3">
        <f t="shared" si="97"/>
        <v>280</v>
      </c>
      <c r="F352" s="3">
        <f t="shared" si="97"/>
        <v>290</v>
      </c>
      <c r="G352" s="3">
        <f t="shared" si="97"/>
        <v>300</v>
      </c>
      <c r="H352" s="3">
        <f t="shared" si="97"/>
        <v>310</v>
      </c>
      <c r="I352" s="3">
        <f t="shared" si="97"/>
        <v>320</v>
      </c>
      <c r="J352" s="3">
        <f t="shared" si="97"/>
        <v>330</v>
      </c>
      <c r="K352" s="3">
        <f t="shared" si="97"/>
        <v>340</v>
      </c>
      <c r="L352" s="3">
        <f t="shared" si="97"/>
        <v>350</v>
      </c>
      <c r="M352" s="3">
        <f t="shared" si="97"/>
        <v>0</v>
      </c>
      <c r="N352" s="3">
        <f t="shared" si="97"/>
        <v>10</v>
      </c>
      <c r="O352" s="3">
        <f t="shared" si="97"/>
        <v>20</v>
      </c>
      <c r="P352" s="3">
        <f t="shared" si="97"/>
        <v>30</v>
      </c>
      <c r="Q352" s="3">
        <f t="shared" si="97"/>
        <v>40</v>
      </c>
      <c r="R352" s="3">
        <f t="shared" si="97"/>
        <v>50</v>
      </c>
      <c r="S352" s="3">
        <f t="shared" si="97"/>
        <v>60</v>
      </c>
      <c r="T352" s="3">
        <f t="shared" si="97"/>
        <v>70</v>
      </c>
      <c r="U352" s="3">
        <f t="shared" si="97"/>
        <v>80</v>
      </c>
      <c r="V352" s="3">
        <f t="shared" si="97"/>
        <v>90</v>
      </c>
      <c r="W352" s="3">
        <f t="shared" si="97"/>
        <v>100</v>
      </c>
      <c r="X352" s="3">
        <f t="shared" si="97"/>
        <v>110</v>
      </c>
      <c r="Y352" s="3">
        <f t="shared" si="97"/>
        <v>120</v>
      </c>
      <c r="Z352" s="3">
        <f t="shared" si="97"/>
        <v>130</v>
      </c>
      <c r="AA352" s="3">
        <f t="shared" si="97"/>
        <v>140</v>
      </c>
      <c r="AB352" s="3">
        <f t="shared" si="97"/>
        <v>150</v>
      </c>
      <c r="AC352" s="3">
        <f t="shared" si="97"/>
        <v>160</v>
      </c>
      <c r="AD352" s="3">
        <f t="shared" si="97"/>
        <v>170</v>
      </c>
      <c r="AE352" s="3">
        <f t="shared" si="97"/>
        <v>180</v>
      </c>
      <c r="AF352" s="3">
        <f t="shared" si="97"/>
        <v>190</v>
      </c>
      <c r="AG352" s="3">
        <f t="shared" si="97"/>
        <v>200</v>
      </c>
      <c r="AH352" s="3">
        <f t="shared" si="97"/>
        <v>210</v>
      </c>
      <c r="AI352" s="3">
        <f t="shared" si="97"/>
        <v>220</v>
      </c>
      <c r="AJ352" s="3">
        <f t="shared" si="97"/>
        <v>230</v>
      </c>
      <c r="AK352" s="3">
        <f t="shared" si="97"/>
        <v>240</v>
      </c>
      <c r="AL352" s="3">
        <f t="shared" si="97"/>
        <v>250</v>
      </c>
      <c r="AM352" s="3">
        <f t="shared" si="97"/>
        <v>260</v>
      </c>
      <c r="AN352" s="3">
        <f t="shared" si="97"/>
        <v>270</v>
      </c>
    </row>
    <row r="353" spans="2:40" ht="15.75" customHeight="1" x14ac:dyDescent="0.2">
      <c r="D353" s="3">
        <f t="shared" ref="D353:AN353" si="98">MIN(360-(360-D352)/10,MAX(0+D352/10,IF(D352=0,0,D352-DEGREES(((COS(RADIANS(D352))-$F$7)/(1-$F$7*COS(RADIANS(D352)))-COS(RADIANS(D$309)))/(($F$7^2-1)*SIN(RADIANS(D352))/(1-$F$7*COS(RADIANS(D352)))^2)))))</f>
        <v>270</v>
      </c>
      <c r="E353" s="3">
        <f t="shared" si="98"/>
        <v>280</v>
      </c>
      <c r="F353" s="3">
        <f t="shared" si="98"/>
        <v>290</v>
      </c>
      <c r="G353" s="3">
        <f t="shared" si="98"/>
        <v>300</v>
      </c>
      <c r="H353" s="3">
        <f t="shared" si="98"/>
        <v>310</v>
      </c>
      <c r="I353" s="3">
        <f t="shared" si="98"/>
        <v>320</v>
      </c>
      <c r="J353" s="3">
        <f t="shared" si="98"/>
        <v>330</v>
      </c>
      <c r="K353" s="3">
        <f t="shared" si="98"/>
        <v>340</v>
      </c>
      <c r="L353" s="3">
        <f t="shared" si="98"/>
        <v>350</v>
      </c>
      <c r="M353" s="3">
        <f t="shared" si="98"/>
        <v>0</v>
      </c>
      <c r="N353" s="3">
        <f t="shared" si="98"/>
        <v>10</v>
      </c>
      <c r="O353" s="3">
        <f t="shared" si="98"/>
        <v>20</v>
      </c>
      <c r="P353" s="3">
        <f t="shared" si="98"/>
        <v>30</v>
      </c>
      <c r="Q353" s="3">
        <f t="shared" si="98"/>
        <v>40</v>
      </c>
      <c r="R353" s="3">
        <f t="shared" si="98"/>
        <v>50</v>
      </c>
      <c r="S353" s="3">
        <f t="shared" si="98"/>
        <v>60</v>
      </c>
      <c r="T353" s="3">
        <f t="shared" si="98"/>
        <v>70</v>
      </c>
      <c r="U353" s="3">
        <f t="shared" si="98"/>
        <v>80</v>
      </c>
      <c r="V353" s="3">
        <f t="shared" si="98"/>
        <v>90</v>
      </c>
      <c r="W353" s="3">
        <f t="shared" si="98"/>
        <v>100</v>
      </c>
      <c r="X353" s="3">
        <f t="shared" si="98"/>
        <v>110</v>
      </c>
      <c r="Y353" s="3">
        <f t="shared" si="98"/>
        <v>120</v>
      </c>
      <c r="Z353" s="3">
        <f t="shared" si="98"/>
        <v>130</v>
      </c>
      <c r="AA353" s="3">
        <f t="shared" si="98"/>
        <v>140</v>
      </c>
      <c r="AB353" s="3">
        <f t="shared" si="98"/>
        <v>150</v>
      </c>
      <c r="AC353" s="3">
        <f t="shared" si="98"/>
        <v>160</v>
      </c>
      <c r="AD353" s="3">
        <f t="shared" si="98"/>
        <v>170</v>
      </c>
      <c r="AE353" s="3">
        <f t="shared" si="98"/>
        <v>180</v>
      </c>
      <c r="AF353" s="3">
        <f t="shared" si="98"/>
        <v>190</v>
      </c>
      <c r="AG353" s="3">
        <f t="shared" si="98"/>
        <v>200</v>
      </c>
      <c r="AH353" s="3">
        <f t="shared" si="98"/>
        <v>210</v>
      </c>
      <c r="AI353" s="3">
        <f t="shared" si="98"/>
        <v>220</v>
      </c>
      <c r="AJ353" s="3">
        <f t="shared" si="98"/>
        <v>230</v>
      </c>
      <c r="AK353" s="3">
        <f t="shared" si="98"/>
        <v>240</v>
      </c>
      <c r="AL353" s="3">
        <f t="shared" si="98"/>
        <v>250</v>
      </c>
      <c r="AM353" s="3">
        <f t="shared" si="98"/>
        <v>260</v>
      </c>
      <c r="AN353" s="3">
        <f t="shared" si="98"/>
        <v>270</v>
      </c>
    </row>
    <row r="354" spans="2:40" ht="15.75" customHeight="1" x14ac:dyDescent="0.2">
      <c r="D354" s="3">
        <f t="shared" ref="D354:AN354" si="99">MIN(360-(360-D353)/10,MAX(0+D353/10,IF(D353=0,0,D353-DEGREES(((COS(RADIANS(D353))-$F$7)/(1-$F$7*COS(RADIANS(D353)))-COS(RADIANS(D$309)))/(($F$7^2-1)*SIN(RADIANS(D353))/(1-$F$7*COS(RADIANS(D353)))^2)))))</f>
        <v>270</v>
      </c>
      <c r="E354" s="3">
        <f t="shared" si="99"/>
        <v>280</v>
      </c>
      <c r="F354" s="3">
        <f t="shared" si="99"/>
        <v>290</v>
      </c>
      <c r="G354" s="3">
        <f t="shared" si="99"/>
        <v>300</v>
      </c>
      <c r="H354" s="3">
        <f t="shared" si="99"/>
        <v>310</v>
      </c>
      <c r="I354" s="3">
        <f t="shared" si="99"/>
        <v>320</v>
      </c>
      <c r="J354" s="3">
        <f t="shared" si="99"/>
        <v>330</v>
      </c>
      <c r="K354" s="3">
        <f t="shared" si="99"/>
        <v>340</v>
      </c>
      <c r="L354" s="3">
        <f t="shared" si="99"/>
        <v>350</v>
      </c>
      <c r="M354" s="3">
        <f t="shared" si="99"/>
        <v>0</v>
      </c>
      <c r="N354" s="3">
        <f t="shared" si="99"/>
        <v>10</v>
      </c>
      <c r="O354" s="3">
        <f t="shared" si="99"/>
        <v>20</v>
      </c>
      <c r="P354" s="3">
        <f t="shared" si="99"/>
        <v>30</v>
      </c>
      <c r="Q354" s="3">
        <f t="shared" si="99"/>
        <v>40</v>
      </c>
      <c r="R354" s="3">
        <f t="shared" si="99"/>
        <v>50</v>
      </c>
      <c r="S354" s="3">
        <f t="shared" si="99"/>
        <v>60</v>
      </c>
      <c r="T354" s="3">
        <f t="shared" si="99"/>
        <v>70</v>
      </c>
      <c r="U354" s="3">
        <f t="shared" si="99"/>
        <v>80</v>
      </c>
      <c r="V354" s="3">
        <f t="shared" si="99"/>
        <v>90</v>
      </c>
      <c r="W354" s="3">
        <f t="shared" si="99"/>
        <v>100</v>
      </c>
      <c r="X354" s="3">
        <f t="shared" si="99"/>
        <v>110</v>
      </c>
      <c r="Y354" s="3">
        <f t="shared" si="99"/>
        <v>120</v>
      </c>
      <c r="Z354" s="3">
        <f t="shared" si="99"/>
        <v>130</v>
      </c>
      <c r="AA354" s="3">
        <f t="shared" si="99"/>
        <v>140</v>
      </c>
      <c r="AB354" s="3">
        <f t="shared" si="99"/>
        <v>150</v>
      </c>
      <c r="AC354" s="3">
        <f t="shared" si="99"/>
        <v>160</v>
      </c>
      <c r="AD354" s="3">
        <f t="shared" si="99"/>
        <v>170</v>
      </c>
      <c r="AE354" s="3">
        <f t="shared" si="99"/>
        <v>180</v>
      </c>
      <c r="AF354" s="3">
        <f t="shared" si="99"/>
        <v>190</v>
      </c>
      <c r="AG354" s="3">
        <f t="shared" si="99"/>
        <v>200</v>
      </c>
      <c r="AH354" s="3">
        <f t="shared" si="99"/>
        <v>210</v>
      </c>
      <c r="AI354" s="3">
        <f t="shared" si="99"/>
        <v>220</v>
      </c>
      <c r="AJ354" s="3">
        <f t="shared" si="99"/>
        <v>230</v>
      </c>
      <c r="AK354" s="3">
        <f t="shared" si="99"/>
        <v>240</v>
      </c>
      <c r="AL354" s="3">
        <f t="shared" si="99"/>
        <v>250</v>
      </c>
      <c r="AM354" s="3">
        <f t="shared" si="99"/>
        <v>260</v>
      </c>
      <c r="AN354" s="3">
        <f t="shared" si="99"/>
        <v>270</v>
      </c>
    </row>
    <row r="355" spans="2:40" ht="15.75" customHeight="1" x14ac:dyDescent="0.2">
      <c r="D355" s="3">
        <f t="shared" ref="D355:AN355" si="100">MIN(360-(360-D354)/10,MAX(0+D354/10,IF(D354=0,0,D354-DEGREES(((COS(RADIANS(D354))-$F$7)/(1-$F$7*COS(RADIANS(D354)))-COS(RADIANS(D$309)))/(($F$7^2-1)*SIN(RADIANS(D354))/(1-$F$7*COS(RADIANS(D354)))^2)))))</f>
        <v>270</v>
      </c>
      <c r="E355" s="3">
        <f t="shared" si="100"/>
        <v>280</v>
      </c>
      <c r="F355" s="3">
        <f t="shared" si="100"/>
        <v>290</v>
      </c>
      <c r="G355" s="3">
        <f t="shared" si="100"/>
        <v>300</v>
      </c>
      <c r="H355" s="3">
        <f t="shared" si="100"/>
        <v>310</v>
      </c>
      <c r="I355" s="3">
        <f t="shared" si="100"/>
        <v>320</v>
      </c>
      <c r="J355" s="3">
        <f t="shared" si="100"/>
        <v>330</v>
      </c>
      <c r="K355" s="3">
        <f t="shared" si="100"/>
        <v>340</v>
      </c>
      <c r="L355" s="3">
        <f t="shared" si="100"/>
        <v>350</v>
      </c>
      <c r="M355" s="3">
        <f t="shared" si="100"/>
        <v>0</v>
      </c>
      <c r="N355" s="3">
        <f t="shared" si="100"/>
        <v>10</v>
      </c>
      <c r="O355" s="3">
        <f t="shared" si="100"/>
        <v>20</v>
      </c>
      <c r="P355" s="3">
        <f t="shared" si="100"/>
        <v>30</v>
      </c>
      <c r="Q355" s="3">
        <f t="shared" si="100"/>
        <v>40</v>
      </c>
      <c r="R355" s="3">
        <f t="shared" si="100"/>
        <v>50</v>
      </c>
      <c r="S355" s="3">
        <f t="shared" si="100"/>
        <v>60</v>
      </c>
      <c r="T355" s="3">
        <f t="shared" si="100"/>
        <v>70</v>
      </c>
      <c r="U355" s="3">
        <f t="shared" si="100"/>
        <v>80</v>
      </c>
      <c r="V355" s="3">
        <f t="shared" si="100"/>
        <v>90</v>
      </c>
      <c r="W355" s="3">
        <f t="shared" si="100"/>
        <v>100</v>
      </c>
      <c r="X355" s="3">
        <f t="shared" si="100"/>
        <v>110</v>
      </c>
      <c r="Y355" s="3">
        <f t="shared" si="100"/>
        <v>120</v>
      </c>
      <c r="Z355" s="3">
        <f t="shared" si="100"/>
        <v>130</v>
      </c>
      <c r="AA355" s="3">
        <f t="shared" si="100"/>
        <v>140</v>
      </c>
      <c r="AB355" s="3">
        <f t="shared" si="100"/>
        <v>150</v>
      </c>
      <c r="AC355" s="3">
        <f t="shared" si="100"/>
        <v>160</v>
      </c>
      <c r="AD355" s="3">
        <f t="shared" si="100"/>
        <v>170</v>
      </c>
      <c r="AE355" s="3">
        <f t="shared" si="100"/>
        <v>180</v>
      </c>
      <c r="AF355" s="3">
        <f t="shared" si="100"/>
        <v>190</v>
      </c>
      <c r="AG355" s="3">
        <f t="shared" si="100"/>
        <v>200</v>
      </c>
      <c r="AH355" s="3">
        <f t="shared" si="100"/>
        <v>210</v>
      </c>
      <c r="AI355" s="3">
        <f t="shared" si="100"/>
        <v>220</v>
      </c>
      <c r="AJ355" s="3">
        <f t="shared" si="100"/>
        <v>230</v>
      </c>
      <c r="AK355" s="3">
        <f t="shared" si="100"/>
        <v>240</v>
      </c>
      <c r="AL355" s="3">
        <f t="shared" si="100"/>
        <v>250</v>
      </c>
      <c r="AM355" s="3">
        <f t="shared" si="100"/>
        <v>260</v>
      </c>
      <c r="AN355" s="3">
        <f t="shared" si="100"/>
        <v>270</v>
      </c>
    </row>
    <row r="356" spans="2:40" ht="15.75" customHeight="1" x14ac:dyDescent="0.2">
      <c r="D356" s="3">
        <f t="shared" ref="D356:AN356" si="101">MIN(360-(360-D355)/10,MAX(0+D355/10,IF(D355=0,0,D355-DEGREES(((COS(RADIANS(D355))-$F$7)/(1-$F$7*COS(RADIANS(D355)))-COS(RADIANS(D$309)))/(($F$7^2-1)*SIN(RADIANS(D355))/(1-$F$7*COS(RADIANS(D355)))^2)))))</f>
        <v>270</v>
      </c>
      <c r="E356" s="3">
        <f t="shared" si="101"/>
        <v>280</v>
      </c>
      <c r="F356" s="3">
        <f t="shared" si="101"/>
        <v>290</v>
      </c>
      <c r="G356" s="3">
        <f t="shared" si="101"/>
        <v>300</v>
      </c>
      <c r="H356" s="3">
        <f t="shared" si="101"/>
        <v>310</v>
      </c>
      <c r="I356" s="3">
        <f t="shared" si="101"/>
        <v>320</v>
      </c>
      <c r="J356" s="3">
        <f t="shared" si="101"/>
        <v>330</v>
      </c>
      <c r="K356" s="3">
        <f t="shared" si="101"/>
        <v>340</v>
      </c>
      <c r="L356" s="3">
        <f t="shared" si="101"/>
        <v>350</v>
      </c>
      <c r="M356" s="3">
        <f t="shared" si="101"/>
        <v>0</v>
      </c>
      <c r="N356" s="3">
        <f t="shared" si="101"/>
        <v>10</v>
      </c>
      <c r="O356" s="3">
        <f t="shared" si="101"/>
        <v>20</v>
      </c>
      <c r="P356" s="3">
        <f t="shared" si="101"/>
        <v>30</v>
      </c>
      <c r="Q356" s="3">
        <f t="shared" si="101"/>
        <v>40</v>
      </c>
      <c r="R356" s="3">
        <f t="shared" si="101"/>
        <v>50</v>
      </c>
      <c r="S356" s="3">
        <f t="shared" si="101"/>
        <v>60</v>
      </c>
      <c r="T356" s="3">
        <f t="shared" si="101"/>
        <v>70</v>
      </c>
      <c r="U356" s="3">
        <f t="shared" si="101"/>
        <v>80</v>
      </c>
      <c r="V356" s="3">
        <f t="shared" si="101"/>
        <v>90</v>
      </c>
      <c r="W356" s="3">
        <f t="shared" si="101"/>
        <v>100</v>
      </c>
      <c r="X356" s="3">
        <f t="shared" si="101"/>
        <v>110</v>
      </c>
      <c r="Y356" s="3">
        <f t="shared" si="101"/>
        <v>120</v>
      </c>
      <c r="Z356" s="3">
        <f t="shared" si="101"/>
        <v>130</v>
      </c>
      <c r="AA356" s="3">
        <f t="shared" si="101"/>
        <v>140</v>
      </c>
      <c r="AB356" s="3">
        <f t="shared" si="101"/>
        <v>150</v>
      </c>
      <c r="AC356" s="3">
        <f t="shared" si="101"/>
        <v>160</v>
      </c>
      <c r="AD356" s="3">
        <f t="shared" si="101"/>
        <v>170</v>
      </c>
      <c r="AE356" s="3">
        <f t="shared" si="101"/>
        <v>180</v>
      </c>
      <c r="AF356" s="3">
        <f t="shared" si="101"/>
        <v>190</v>
      </c>
      <c r="AG356" s="3">
        <f t="shared" si="101"/>
        <v>200</v>
      </c>
      <c r="AH356" s="3">
        <f t="shared" si="101"/>
        <v>210</v>
      </c>
      <c r="AI356" s="3">
        <f t="shared" si="101"/>
        <v>220</v>
      </c>
      <c r="AJ356" s="3">
        <f t="shared" si="101"/>
        <v>230</v>
      </c>
      <c r="AK356" s="3">
        <f t="shared" si="101"/>
        <v>240</v>
      </c>
      <c r="AL356" s="3">
        <f t="shared" si="101"/>
        <v>250</v>
      </c>
      <c r="AM356" s="3">
        <f t="shared" si="101"/>
        <v>260</v>
      </c>
      <c r="AN356" s="3">
        <f t="shared" si="101"/>
        <v>270</v>
      </c>
    </row>
    <row r="357" spans="2:40" ht="15.75" customHeight="1" x14ac:dyDescent="0.2">
      <c r="D357" s="3">
        <f t="shared" ref="D357:AN357" si="102">MIN(360-(360-D356)/10,MAX(0+D356/10,IF(D356=0,0,D356-DEGREES(((COS(RADIANS(D356))-$F$7)/(1-$F$7*COS(RADIANS(D356)))-COS(RADIANS(D$309)))/(($F$7^2-1)*SIN(RADIANS(D356))/(1-$F$7*COS(RADIANS(D356)))^2)))))</f>
        <v>270</v>
      </c>
      <c r="E357" s="3">
        <f t="shared" si="102"/>
        <v>280</v>
      </c>
      <c r="F357" s="3">
        <f t="shared" si="102"/>
        <v>290</v>
      </c>
      <c r="G357" s="3">
        <f t="shared" si="102"/>
        <v>300</v>
      </c>
      <c r="H357" s="3">
        <f t="shared" si="102"/>
        <v>310</v>
      </c>
      <c r="I357" s="3">
        <f t="shared" si="102"/>
        <v>320</v>
      </c>
      <c r="J357" s="3">
        <f t="shared" si="102"/>
        <v>330</v>
      </c>
      <c r="K357" s="3">
        <f t="shared" si="102"/>
        <v>340</v>
      </c>
      <c r="L357" s="3">
        <f t="shared" si="102"/>
        <v>350</v>
      </c>
      <c r="M357" s="3">
        <f t="shared" si="102"/>
        <v>0</v>
      </c>
      <c r="N357" s="3">
        <f t="shared" si="102"/>
        <v>10</v>
      </c>
      <c r="O357" s="3">
        <f t="shared" si="102"/>
        <v>20</v>
      </c>
      <c r="P357" s="3">
        <f t="shared" si="102"/>
        <v>30</v>
      </c>
      <c r="Q357" s="3">
        <f t="shared" si="102"/>
        <v>40</v>
      </c>
      <c r="R357" s="3">
        <f t="shared" si="102"/>
        <v>50</v>
      </c>
      <c r="S357" s="3">
        <f t="shared" si="102"/>
        <v>60</v>
      </c>
      <c r="T357" s="3">
        <f t="shared" si="102"/>
        <v>70</v>
      </c>
      <c r="U357" s="3">
        <f t="shared" si="102"/>
        <v>80</v>
      </c>
      <c r="V357" s="3">
        <f t="shared" si="102"/>
        <v>90</v>
      </c>
      <c r="W357" s="3">
        <f t="shared" si="102"/>
        <v>100</v>
      </c>
      <c r="X357" s="3">
        <f t="shared" si="102"/>
        <v>110</v>
      </c>
      <c r="Y357" s="3">
        <f t="shared" si="102"/>
        <v>120</v>
      </c>
      <c r="Z357" s="3">
        <f t="shared" si="102"/>
        <v>130</v>
      </c>
      <c r="AA357" s="3">
        <f t="shared" si="102"/>
        <v>140</v>
      </c>
      <c r="AB357" s="3">
        <f t="shared" si="102"/>
        <v>150</v>
      </c>
      <c r="AC357" s="3">
        <f t="shared" si="102"/>
        <v>160</v>
      </c>
      <c r="AD357" s="3">
        <f t="shared" si="102"/>
        <v>170</v>
      </c>
      <c r="AE357" s="3">
        <f t="shared" si="102"/>
        <v>180</v>
      </c>
      <c r="AF357" s="3">
        <f t="shared" si="102"/>
        <v>190</v>
      </c>
      <c r="AG357" s="3">
        <f t="shared" si="102"/>
        <v>200</v>
      </c>
      <c r="AH357" s="3">
        <f t="shared" si="102"/>
        <v>210</v>
      </c>
      <c r="AI357" s="3">
        <f t="shared" si="102"/>
        <v>220</v>
      </c>
      <c r="AJ357" s="3">
        <f t="shared" si="102"/>
        <v>230</v>
      </c>
      <c r="AK357" s="3">
        <f t="shared" si="102"/>
        <v>240</v>
      </c>
      <c r="AL357" s="3">
        <f t="shared" si="102"/>
        <v>250</v>
      </c>
      <c r="AM357" s="3">
        <f t="shared" si="102"/>
        <v>260</v>
      </c>
      <c r="AN357" s="3">
        <f t="shared" si="102"/>
        <v>270</v>
      </c>
    </row>
    <row r="358" spans="2:40" ht="15.75" customHeight="1" x14ac:dyDescent="0.2">
      <c r="D358" s="3">
        <f t="shared" ref="D358:AN358" si="103">MIN(360-(360-D357)/10,MAX(0+D357/10,IF(D357=0,0,D357-DEGREES(((COS(RADIANS(D357))-$F$7)/(1-$F$7*COS(RADIANS(D357)))-COS(RADIANS(D$309)))/(($F$7^2-1)*SIN(RADIANS(D357))/(1-$F$7*COS(RADIANS(D357)))^2)))))</f>
        <v>270</v>
      </c>
      <c r="E358" s="3">
        <f t="shared" si="103"/>
        <v>280</v>
      </c>
      <c r="F358" s="3">
        <f t="shared" si="103"/>
        <v>290</v>
      </c>
      <c r="G358" s="3">
        <f t="shared" si="103"/>
        <v>300</v>
      </c>
      <c r="H358" s="3">
        <f t="shared" si="103"/>
        <v>310</v>
      </c>
      <c r="I358" s="3">
        <f t="shared" si="103"/>
        <v>320</v>
      </c>
      <c r="J358" s="3">
        <f t="shared" si="103"/>
        <v>330</v>
      </c>
      <c r="K358" s="3">
        <f t="shared" si="103"/>
        <v>340</v>
      </c>
      <c r="L358" s="3">
        <f t="shared" si="103"/>
        <v>350</v>
      </c>
      <c r="M358" s="3">
        <f t="shared" si="103"/>
        <v>0</v>
      </c>
      <c r="N358" s="3">
        <f t="shared" si="103"/>
        <v>10</v>
      </c>
      <c r="O358" s="3">
        <f t="shared" si="103"/>
        <v>20</v>
      </c>
      <c r="P358" s="3">
        <f t="shared" si="103"/>
        <v>30</v>
      </c>
      <c r="Q358" s="3">
        <f t="shared" si="103"/>
        <v>40</v>
      </c>
      <c r="R358" s="3">
        <f t="shared" si="103"/>
        <v>50</v>
      </c>
      <c r="S358" s="3">
        <f t="shared" si="103"/>
        <v>60</v>
      </c>
      <c r="T358" s="3">
        <f t="shared" si="103"/>
        <v>70</v>
      </c>
      <c r="U358" s="3">
        <f t="shared" si="103"/>
        <v>80</v>
      </c>
      <c r="V358" s="3">
        <f t="shared" si="103"/>
        <v>90</v>
      </c>
      <c r="W358" s="3">
        <f t="shared" si="103"/>
        <v>100</v>
      </c>
      <c r="X358" s="3">
        <f t="shared" si="103"/>
        <v>110</v>
      </c>
      <c r="Y358" s="3">
        <f t="shared" si="103"/>
        <v>120</v>
      </c>
      <c r="Z358" s="3">
        <f t="shared" si="103"/>
        <v>130</v>
      </c>
      <c r="AA358" s="3">
        <f t="shared" si="103"/>
        <v>140</v>
      </c>
      <c r="AB358" s="3">
        <f t="shared" si="103"/>
        <v>150</v>
      </c>
      <c r="AC358" s="3">
        <f t="shared" si="103"/>
        <v>160</v>
      </c>
      <c r="AD358" s="3">
        <f t="shared" si="103"/>
        <v>170</v>
      </c>
      <c r="AE358" s="3">
        <f t="shared" si="103"/>
        <v>180</v>
      </c>
      <c r="AF358" s="3">
        <f t="shared" si="103"/>
        <v>190</v>
      </c>
      <c r="AG358" s="3">
        <f t="shared" si="103"/>
        <v>200</v>
      </c>
      <c r="AH358" s="3">
        <f t="shared" si="103"/>
        <v>210</v>
      </c>
      <c r="AI358" s="3">
        <f t="shared" si="103"/>
        <v>220</v>
      </c>
      <c r="AJ358" s="3">
        <f t="shared" si="103"/>
        <v>230</v>
      </c>
      <c r="AK358" s="3">
        <f t="shared" si="103"/>
        <v>240</v>
      </c>
      <c r="AL358" s="3">
        <f t="shared" si="103"/>
        <v>250</v>
      </c>
      <c r="AM358" s="3">
        <f t="shared" si="103"/>
        <v>260</v>
      </c>
      <c r="AN358" s="3">
        <f t="shared" si="103"/>
        <v>270</v>
      </c>
    </row>
    <row r="359" spans="2:40" ht="15.75" customHeight="1" x14ac:dyDescent="0.2">
      <c r="D359" s="3">
        <f t="shared" ref="D359:AN359" si="104">MIN(360-(360-D358)/10,MAX(0+D358/10,IF(D358=0,0,D358-DEGREES(((COS(RADIANS(D358))-$F$7)/(1-$F$7*COS(RADIANS(D358)))-COS(RADIANS(D$309)))/(($F$7^2-1)*SIN(RADIANS(D358))/(1-$F$7*COS(RADIANS(D358)))^2)))))</f>
        <v>270</v>
      </c>
      <c r="E359" s="3">
        <f t="shared" si="104"/>
        <v>280</v>
      </c>
      <c r="F359" s="3">
        <f t="shared" si="104"/>
        <v>290</v>
      </c>
      <c r="G359" s="3">
        <f t="shared" si="104"/>
        <v>300</v>
      </c>
      <c r="H359" s="3">
        <f t="shared" si="104"/>
        <v>310</v>
      </c>
      <c r="I359" s="3">
        <f t="shared" si="104"/>
        <v>320</v>
      </c>
      <c r="J359" s="3">
        <f t="shared" si="104"/>
        <v>330</v>
      </c>
      <c r="K359" s="3">
        <f t="shared" si="104"/>
        <v>340</v>
      </c>
      <c r="L359" s="3">
        <f t="shared" si="104"/>
        <v>350</v>
      </c>
      <c r="M359" s="3">
        <f t="shared" si="104"/>
        <v>0</v>
      </c>
      <c r="N359" s="3">
        <f t="shared" si="104"/>
        <v>10</v>
      </c>
      <c r="O359" s="3">
        <f t="shared" si="104"/>
        <v>20</v>
      </c>
      <c r="P359" s="3">
        <f t="shared" si="104"/>
        <v>30</v>
      </c>
      <c r="Q359" s="3">
        <f t="shared" si="104"/>
        <v>40</v>
      </c>
      <c r="R359" s="3">
        <f t="shared" si="104"/>
        <v>50</v>
      </c>
      <c r="S359" s="3">
        <f t="shared" si="104"/>
        <v>60</v>
      </c>
      <c r="T359" s="3">
        <f t="shared" si="104"/>
        <v>70</v>
      </c>
      <c r="U359" s="3">
        <f t="shared" si="104"/>
        <v>80</v>
      </c>
      <c r="V359" s="3">
        <f t="shared" si="104"/>
        <v>90</v>
      </c>
      <c r="W359" s="3">
        <f t="shared" si="104"/>
        <v>100</v>
      </c>
      <c r="X359" s="3">
        <f t="shared" si="104"/>
        <v>110</v>
      </c>
      <c r="Y359" s="3">
        <f t="shared" si="104"/>
        <v>120</v>
      </c>
      <c r="Z359" s="3">
        <f t="shared" si="104"/>
        <v>130</v>
      </c>
      <c r="AA359" s="3">
        <f t="shared" si="104"/>
        <v>140</v>
      </c>
      <c r="AB359" s="3">
        <f t="shared" si="104"/>
        <v>150</v>
      </c>
      <c r="AC359" s="3">
        <f t="shared" si="104"/>
        <v>160</v>
      </c>
      <c r="AD359" s="3">
        <f t="shared" si="104"/>
        <v>170</v>
      </c>
      <c r="AE359" s="3">
        <f t="shared" si="104"/>
        <v>180</v>
      </c>
      <c r="AF359" s="3">
        <f t="shared" si="104"/>
        <v>190</v>
      </c>
      <c r="AG359" s="3">
        <f t="shared" si="104"/>
        <v>200</v>
      </c>
      <c r="AH359" s="3">
        <f t="shared" si="104"/>
        <v>210</v>
      </c>
      <c r="AI359" s="3">
        <f t="shared" si="104"/>
        <v>220</v>
      </c>
      <c r="AJ359" s="3">
        <f t="shared" si="104"/>
        <v>230</v>
      </c>
      <c r="AK359" s="3">
        <f t="shared" si="104"/>
        <v>240</v>
      </c>
      <c r="AL359" s="3">
        <f t="shared" si="104"/>
        <v>250</v>
      </c>
      <c r="AM359" s="3">
        <f t="shared" si="104"/>
        <v>260</v>
      </c>
      <c r="AN359" s="3">
        <f t="shared" si="104"/>
        <v>270</v>
      </c>
    </row>
    <row r="360" spans="2:40" ht="15.75" customHeight="1" x14ac:dyDescent="0.2">
      <c r="B360" s="3" t="s">
        <v>755</v>
      </c>
      <c r="D360" s="3">
        <f t="shared" ref="D360:AN360" si="105">D359-DEGREES($F$7*SIN(RADIANS(D359)))</f>
        <v>270</v>
      </c>
      <c r="E360" s="3">
        <f t="shared" si="105"/>
        <v>280</v>
      </c>
      <c r="F360" s="3">
        <f t="shared" si="105"/>
        <v>290</v>
      </c>
      <c r="G360" s="3">
        <f t="shared" si="105"/>
        <v>300</v>
      </c>
      <c r="H360" s="3">
        <f t="shared" si="105"/>
        <v>310</v>
      </c>
      <c r="I360" s="3">
        <f t="shared" si="105"/>
        <v>320</v>
      </c>
      <c r="J360" s="3">
        <f t="shared" si="105"/>
        <v>330</v>
      </c>
      <c r="K360" s="3">
        <f t="shared" si="105"/>
        <v>340</v>
      </c>
      <c r="L360" s="3">
        <f t="shared" si="105"/>
        <v>350</v>
      </c>
      <c r="M360" s="3">
        <f t="shared" si="105"/>
        <v>0</v>
      </c>
      <c r="N360" s="3">
        <f t="shared" si="105"/>
        <v>10</v>
      </c>
      <c r="O360" s="3">
        <f t="shared" si="105"/>
        <v>20</v>
      </c>
      <c r="P360" s="3">
        <f t="shared" si="105"/>
        <v>30</v>
      </c>
      <c r="Q360" s="3">
        <f t="shared" si="105"/>
        <v>40</v>
      </c>
      <c r="R360" s="3">
        <f t="shared" si="105"/>
        <v>50</v>
      </c>
      <c r="S360" s="3">
        <f t="shared" si="105"/>
        <v>60</v>
      </c>
      <c r="T360" s="3">
        <f t="shared" si="105"/>
        <v>70</v>
      </c>
      <c r="U360" s="3">
        <f t="shared" si="105"/>
        <v>80</v>
      </c>
      <c r="V360" s="3">
        <f t="shared" si="105"/>
        <v>90</v>
      </c>
      <c r="W360" s="3">
        <f t="shared" si="105"/>
        <v>100</v>
      </c>
      <c r="X360" s="3">
        <f t="shared" si="105"/>
        <v>110</v>
      </c>
      <c r="Y360" s="3">
        <f t="shared" si="105"/>
        <v>120</v>
      </c>
      <c r="Z360" s="3">
        <f t="shared" si="105"/>
        <v>130</v>
      </c>
      <c r="AA360" s="3">
        <f t="shared" si="105"/>
        <v>140</v>
      </c>
      <c r="AB360" s="3">
        <f t="shared" si="105"/>
        <v>150</v>
      </c>
      <c r="AC360" s="3">
        <f t="shared" si="105"/>
        <v>160</v>
      </c>
      <c r="AD360" s="3">
        <f t="shared" si="105"/>
        <v>170</v>
      </c>
      <c r="AE360" s="3">
        <f t="shared" si="105"/>
        <v>180</v>
      </c>
      <c r="AF360" s="3">
        <f t="shared" si="105"/>
        <v>190</v>
      </c>
      <c r="AG360" s="3">
        <f t="shared" si="105"/>
        <v>200</v>
      </c>
      <c r="AH360" s="3">
        <f t="shared" si="105"/>
        <v>210</v>
      </c>
      <c r="AI360" s="3">
        <f t="shared" si="105"/>
        <v>220</v>
      </c>
      <c r="AJ360" s="3">
        <f t="shared" si="105"/>
        <v>230</v>
      </c>
      <c r="AK360" s="3">
        <f t="shared" si="105"/>
        <v>240</v>
      </c>
      <c r="AL360" s="3">
        <f t="shared" si="105"/>
        <v>250</v>
      </c>
      <c r="AM360" s="3">
        <f t="shared" si="105"/>
        <v>260</v>
      </c>
      <c r="AN360" s="3">
        <f t="shared" si="105"/>
        <v>270</v>
      </c>
    </row>
    <row r="361" spans="2:40" ht="15.75" customHeight="1" x14ac:dyDescent="0.2"/>
    <row r="362" spans="2:40" ht="15.75" customHeight="1" x14ac:dyDescent="0.2"/>
    <row r="363" spans="2:40" ht="15.75" customHeight="1" x14ac:dyDescent="0.2"/>
    <row r="364" spans="2:40" ht="15.75" customHeight="1" x14ac:dyDescent="0.2"/>
    <row r="365" spans="2:40" ht="15.75" customHeight="1" x14ac:dyDescent="0.2"/>
    <row r="366" spans="2:40" ht="15.75" customHeight="1" x14ac:dyDescent="0.2"/>
    <row r="367" spans="2:40" ht="15.75" customHeight="1" x14ac:dyDescent="0.2"/>
    <row r="368" spans="2:40" ht="15.75" customHeight="1" x14ac:dyDescent="0.2"/>
    <row r="369" spans="2:40" ht="15.75" customHeight="1" x14ac:dyDescent="0.2">
      <c r="B369" s="3" t="s">
        <v>755</v>
      </c>
      <c r="D369" s="3">
        <f>E43</f>
        <v>270</v>
      </c>
      <c r="E369" s="3">
        <f t="shared" ref="E369:AN369" si="106">D369+10-IF(D369&gt;350,360,0)</f>
        <v>280</v>
      </c>
      <c r="F369" s="3">
        <f t="shared" si="106"/>
        <v>290</v>
      </c>
      <c r="G369" s="3">
        <f t="shared" si="106"/>
        <v>300</v>
      </c>
      <c r="H369" s="3">
        <f t="shared" si="106"/>
        <v>310</v>
      </c>
      <c r="I369" s="3">
        <f t="shared" si="106"/>
        <v>320</v>
      </c>
      <c r="J369" s="3">
        <f t="shared" si="106"/>
        <v>330</v>
      </c>
      <c r="K369" s="3">
        <f t="shared" si="106"/>
        <v>340</v>
      </c>
      <c r="L369" s="3">
        <f t="shared" si="106"/>
        <v>350</v>
      </c>
      <c r="M369" s="3">
        <f t="shared" si="106"/>
        <v>360</v>
      </c>
      <c r="N369" s="3">
        <f t="shared" si="106"/>
        <v>10</v>
      </c>
      <c r="O369" s="3">
        <f t="shared" si="106"/>
        <v>20</v>
      </c>
      <c r="P369" s="3">
        <f t="shared" si="106"/>
        <v>30</v>
      </c>
      <c r="Q369" s="3">
        <f t="shared" si="106"/>
        <v>40</v>
      </c>
      <c r="R369" s="3">
        <f t="shared" si="106"/>
        <v>50</v>
      </c>
      <c r="S369" s="3">
        <f t="shared" si="106"/>
        <v>60</v>
      </c>
      <c r="T369" s="3">
        <f t="shared" si="106"/>
        <v>70</v>
      </c>
      <c r="U369" s="3">
        <f t="shared" si="106"/>
        <v>80</v>
      </c>
      <c r="V369" s="3">
        <f t="shared" si="106"/>
        <v>90</v>
      </c>
      <c r="W369" s="3">
        <f t="shared" si="106"/>
        <v>100</v>
      </c>
      <c r="X369" s="3">
        <f t="shared" si="106"/>
        <v>110</v>
      </c>
      <c r="Y369" s="3">
        <f t="shared" si="106"/>
        <v>120</v>
      </c>
      <c r="Z369" s="3">
        <f t="shared" si="106"/>
        <v>130</v>
      </c>
      <c r="AA369" s="3">
        <f t="shared" si="106"/>
        <v>140</v>
      </c>
      <c r="AB369" s="3">
        <f t="shared" si="106"/>
        <v>150</v>
      </c>
      <c r="AC369" s="3">
        <f t="shared" si="106"/>
        <v>160</v>
      </c>
      <c r="AD369" s="3">
        <f t="shared" si="106"/>
        <v>170</v>
      </c>
      <c r="AE369" s="3">
        <f t="shared" si="106"/>
        <v>180</v>
      </c>
      <c r="AF369" s="3">
        <f t="shared" si="106"/>
        <v>190</v>
      </c>
      <c r="AG369" s="3">
        <f t="shared" si="106"/>
        <v>200</v>
      </c>
      <c r="AH369" s="3">
        <f t="shared" si="106"/>
        <v>210</v>
      </c>
      <c r="AI369" s="3">
        <f t="shared" si="106"/>
        <v>220</v>
      </c>
      <c r="AJ369" s="3">
        <f t="shared" si="106"/>
        <v>230</v>
      </c>
      <c r="AK369" s="3">
        <f t="shared" si="106"/>
        <v>240</v>
      </c>
      <c r="AL369" s="3">
        <f t="shared" si="106"/>
        <v>250</v>
      </c>
      <c r="AM369" s="3">
        <f t="shared" si="106"/>
        <v>260</v>
      </c>
      <c r="AN369" s="3">
        <f t="shared" si="106"/>
        <v>270</v>
      </c>
    </row>
    <row r="370" spans="2:40" ht="15.75" customHeight="1" x14ac:dyDescent="0.2">
      <c r="B370" s="3" t="s">
        <v>754</v>
      </c>
      <c r="D370" s="3">
        <f t="shared" ref="D370:AN370" si="107">IF(D369=0,0,D369-DEGREES((RADIANS(D369)-$F$7*SIN(RADIANS(D369))-RADIANS(D$369))/(1-$F$7*COS(RADIANS(D369)))))</f>
        <v>270</v>
      </c>
      <c r="E370" s="3">
        <f t="shared" si="107"/>
        <v>280</v>
      </c>
      <c r="F370" s="3">
        <f t="shared" si="107"/>
        <v>290</v>
      </c>
      <c r="G370" s="3">
        <f t="shared" si="107"/>
        <v>300</v>
      </c>
      <c r="H370" s="3">
        <f t="shared" si="107"/>
        <v>310</v>
      </c>
      <c r="I370" s="3">
        <f t="shared" si="107"/>
        <v>320</v>
      </c>
      <c r="J370" s="3">
        <f t="shared" si="107"/>
        <v>330</v>
      </c>
      <c r="K370" s="3">
        <f t="shared" si="107"/>
        <v>340</v>
      </c>
      <c r="L370" s="3">
        <f t="shared" si="107"/>
        <v>350</v>
      </c>
      <c r="M370" s="3">
        <f t="shared" si="107"/>
        <v>360</v>
      </c>
      <c r="N370" s="3">
        <f t="shared" si="107"/>
        <v>10</v>
      </c>
      <c r="O370" s="3">
        <f t="shared" si="107"/>
        <v>20</v>
      </c>
      <c r="P370" s="3">
        <f t="shared" si="107"/>
        <v>30</v>
      </c>
      <c r="Q370" s="3">
        <f t="shared" si="107"/>
        <v>40</v>
      </c>
      <c r="R370" s="3">
        <f t="shared" si="107"/>
        <v>50</v>
      </c>
      <c r="S370" s="3">
        <f t="shared" si="107"/>
        <v>60</v>
      </c>
      <c r="T370" s="3">
        <f t="shared" si="107"/>
        <v>70</v>
      </c>
      <c r="U370" s="3">
        <f t="shared" si="107"/>
        <v>80</v>
      </c>
      <c r="V370" s="3">
        <f t="shared" si="107"/>
        <v>90</v>
      </c>
      <c r="W370" s="3">
        <f t="shared" si="107"/>
        <v>100</v>
      </c>
      <c r="X370" s="3">
        <f t="shared" si="107"/>
        <v>110</v>
      </c>
      <c r="Y370" s="3">
        <f t="shared" si="107"/>
        <v>120</v>
      </c>
      <c r="Z370" s="3">
        <f t="shared" si="107"/>
        <v>130</v>
      </c>
      <c r="AA370" s="3">
        <f t="shared" si="107"/>
        <v>140</v>
      </c>
      <c r="AB370" s="3">
        <f t="shared" si="107"/>
        <v>150</v>
      </c>
      <c r="AC370" s="3">
        <f t="shared" si="107"/>
        <v>160</v>
      </c>
      <c r="AD370" s="3">
        <f t="shared" si="107"/>
        <v>170</v>
      </c>
      <c r="AE370" s="3">
        <f t="shared" si="107"/>
        <v>180</v>
      </c>
      <c r="AF370" s="3">
        <f t="shared" si="107"/>
        <v>190</v>
      </c>
      <c r="AG370" s="3">
        <f t="shared" si="107"/>
        <v>200</v>
      </c>
      <c r="AH370" s="3">
        <f t="shared" si="107"/>
        <v>210</v>
      </c>
      <c r="AI370" s="3">
        <f t="shared" si="107"/>
        <v>220</v>
      </c>
      <c r="AJ370" s="3">
        <f t="shared" si="107"/>
        <v>230</v>
      </c>
      <c r="AK370" s="3">
        <f t="shared" si="107"/>
        <v>240</v>
      </c>
      <c r="AL370" s="3">
        <f t="shared" si="107"/>
        <v>250</v>
      </c>
      <c r="AM370" s="3">
        <f t="shared" si="107"/>
        <v>260</v>
      </c>
      <c r="AN370" s="3">
        <f t="shared" si="107"/>
        <v>270</v>
      </c>
    </row>
    <row r="371" spans="2:40" ht="15.75" customHeight="1" x14ac:dyDescent="0.2">
      <c r="D371" s="3">
        <f t="shared" ref="D371:AN371" si="108">IF(D370=0,0,D370-DEGREES((RADIANS(D370)-$F$7*SIN(RADIANS(D370))-RADIANS(D$369))/(1-$F$7*COS(RADIANS(D370)))))</f>
        <v>270</v>
      </c>
      <c r="E371" s="3">
        <f t="shared" si="108"/>
        <v>280</v>
      </c>
      <c r="F371" s="3">
        <f t="shared" si="108"/>
        <v>290</v>
      </c>
      <c r="G371" s="3">
        <f t="shared" si="108"/>
        <v>300</v>
      </c>
      <c r="H371" s="3">
        <f t="shared" si="108"/>
        <v>310</v>
      </c>
      <c r="I371" s="3">
        <f t="shared" si="108"/>
        <v>320</v>
      </c>
      <c r="J371" s="3">
        <f t="shared" si="108"/>
        <v>330</v>
      </c>
      <c r="K371" s="3">
        <f t="shared" si="108"/>
        <v>340</v>
      </c>
      <c r="L371" s="3">
        <f t="shared" si="108"/>
        <v>350</v>
      </c>
      <c r="M371" s="3">
        <f t="shared" si="108"/>
        <v>360</v>
      </c>
      <c r="N371" s="3">
        <f t="shared" si="108"/>
        <v>10</v>
      </c>
      <c r="O371" s="3">
        <f t="shared" si="108"/>
        <v>20</v>
      </c>
      <c r="P371" s="3">
        <f t="shared" si="108"/>
        <v>30</v>
      </c>
      <c r="Q371" s="3">
        <f t="shared" si="108"/>
        <v>40</v>
      </c>
      <c r="R371" s="3">
        <f t="shared" si="108"/>
        <v>50</v>
      </c>
      <c r="S371" s="3">
        <f t="shared" si="108"/>
        <v>60</v>
      </c>
      <c r="T371" s="3">
        <f t="shared" si="108"/>
        <v>70</v>
      </c>
      <c r="U371" s="3">
        <f t="shared" si="108"/>
        <v>80</v>
      </c>
      <c r="V371" s="3">
        <f t="shared" si="108"/>
        <v>90</v>
      </c>
      <c r="W371" s="3">
        <f t="shared" si="108"/>
        <v>100</v>
      </c>
      <c r="X371" s="3">
        <f t="shared" si="108"/>
        <v>110</v>
      </c>
      <c r="Y371" s="3">
        <f t="shared" si="108"/>
        <v>120</v>
      </c>
      <c r="Z371" s="3">
        <f t="shared" si="108"/>
        <v>130</v>
      </c>
      <c r="AA371" s="3">
        <f t="shared" si="108"/>
        <v>140</v>
      </c>
      <c r="AB371" s="3">
        <f t="shared" si="108"/>
        <v>150</v>
      </c>
      <c r="AC371" s="3">
        <f t="shared" si="108"/>
        <v>160</v>
      </c>
      <c r="AD371" s="3">
        <f t="shared" si="108"/>
        <v>170</v>
      </c>
      <c r="AE371" s="3">
        <f t="shared" si="108"/>
        <v>180</v>
      </c>
      <c r="AF371" s="3">
        <f t="shared" si="108"/>
        <v>190</v>
      </c>
      <c r="AG371" s="3">
        <f t="shared" si="108"/>
        <v>200</v>
      </c>
      <c r="AH371" s="3">
        <f t="shared" si="108"/>
        <v>210</v>
      </c>
      <c r="AI371" s="3">
        <f t="shared" si="108"/>
        <v>220</v>
      </c>
      <c r="AJ371" s="3">
        <f t="shared" si="108"/>
        <v>230</v>
      </c>
      <c r="AK371" s="3">
        <f t="shared" si="108"/>
        <v>240</v>
      </c>
      <c r="AL371" s="3">
        <f t="shared" si="108"/>
        <v>250</v>
      </c>
      <c r="AM371" s="3">
        <f t="shared" si="108"/>
        <v>260</v>
      </c>
      <c r="AN371" s="3">
        <f t="shared" si="108"/>
        <v>270</v>
      </c>
    </row>
    <row r="372" spans="2:40" ht="15.75" customHeight="1" x14ac:dyDescent="0.2">
      <c r="D372" s="3">
        <f t="shared" ref="D372:AN372" si="109">IF(D371=0,0,D371-DEGREES((RADIANS(D371)-$F$7*SIN(RADIANS(D371))-RADIANS(D$369))/(1-$F$7*COS(RADIANS(D371)))))</f>
        <v>270</v>
      </c>
      <c r="E372" s="3">
        <f t="shared" si="109"/>
        <v>280</v>
      </c>
      <c r="F372" s="3">
        <f t="shared" si="109"/>
        <v>290</v>
      </c>
      <c r="G372" s="3">
        <f t="shared" si="109"/>
        <v>300</v>
      </c>
      <c r="H372" s="3">
        <f t="shared" si="109"/>
        <v>310</v>
      </c>
      <c r="I372" s="3">
        <f t="shared" si="109"/>
        <v>320</v>
      </c>
      <c r="J372" s="3">
        <f t="shared" si="109"/>
        <v>330</v>
      </c>
      <c r="K372" s="3">
        <f t="shared" si="109"/>
        <v>340</v>
      </c>
      <c r="L372" s="3">
        <f t="shared" si="109"/>
        <v>350</v>
      </c>
      <c r="M372" s="3">
        <f t="shared" si="109"/>
        <v>360</v>
      </c>
      <c r="N372" s="3">
        <f t="shared" si="109"/>
        <v>10</v>
      </c>
      <c r="O372" s="3">
        <f t="shared" si="109"/>
        <v>20</v>
      </c>
      <c r="P372" s="3">
        <f t="shared" si="109"/>
        <v>30</v>
      </c>
      <c r="Q372" s="3">
        <f t="shared" si="109"/>
        <v>40</v>
      </c>
      <c r="R372" s="3">
        <f t="shared" si="109"/>
        <v>50</v>
      </c>
      <c r="S372" s="3">
        <f t="shared" si="109"/>
        <v>60</v>
      </c>
      <c r="T372" s="3">
        <f t="shared" si="109"/>
        <v>70</v>
      </c>
      <c r="U372" s="3">
        <f t="shared" si="109"/>
        <v>80</v>
      </c>
      <c r="V372" s="3">
        <f t="shared" si="109"/>
        <v>90</v>
      </c>
      <c r="W372" s="3">
        <f t="shared" si="109"/>
        <v>100</v>
      </c>
      <c r="X372" s="3">
        <f t="shared" si="109"/>
        <v>110</v>
      </c>
      <c r="Y372" s="3">
        <f t="shared" si="109"/>
        <v>120</v>
      </c>
      <c r="Z372" s="3">
        <f t="shared" si="109"/>
        <v>130</v>
      </c>
      <c r="AA372" s="3">
        <f t="shared" si="109"/>
        <v>140</v>
      </c>
      <c r="AB372" s="3">
        <f t="shared" si="109"/>
        <v>150</v>
      </c>
      <c r="AC372" s="3">
        <f t="shared" si="109"/>
        <v>160</v>
      </c>
      <c r="AD372" s="3">
        <f t="shared" si="109"/>
        <v>170</v>
      </c>
      <c r="AE372" s="3">
        <f t="shared" si="109"/>
        <v>180</v>
      </c>
      <c r="AF372" s="3">
        <f t="shared" si="109"/>
        <v>190</v>
      </c>
      <c r="AG372" s="3">
        <f t="shared" si="109"/>
        <v>200</v>
      </c>
      <c r="AH372" s="3">
        <f t="shared" si="109"/>
        <v>210</v>
      </c>
      <c r="AI372" s="3">
        <f t="shared" si="109"/>
        <v>220</v>
      </c>
      <c r="AJ372" s="3">
        <f t="shared" si="109"/>
        <v>230</v>
      </c>
      <c r="AK372" s="3">
        <f t="shared" si="109"/>
        <v>240</v>
      </c>
      <c r="AL372" s="3">
        <f t="shared" si="109"/>
        <v>250</v>
      </c>
      <c r="AM372" s="3">
        <f t="shared" si="109"/>
        <v>260</v>
      </c>
      <c r="AN372" s="3">
        <f t="shared" si="109"/>
        <v>270</v>
      </c>
    </row>
    <row r="373" spans="2:40" ht="15.75" customHeight="1" x14ac:dyDescent="0.2">
      <c r="D373" s="3">
        <f t="shared" ref="D373:AN373" si="110">IF(D372=0,0,D372-DEGREES((RADIANS(D372)-$F$7*SIN(RADIANS(D372))-RADIANS(D$369))/(1-$F$7*COS(RADIANS(D372)))))</f>
        <v>270</v>
      </c>
      <c r="E373" s="3">
        <f t="shared" si="110"/>
        <v>280</v>
      </c>
      <c r="F373" s="3">
        <f t="shared" si="110"/>
        <v>290</v>
      </c>
      <c r="G373" s="3">
        <f t="shared" si="110"/>
        <v>300</v>
      </c>
      <c r="H373" s="3">
        <f t="shared" si="110"/>
        <v>310</v>
      </c>
      <c r="I373" s="3">
        <f t="shared" si="110"/>
        <v>320</v>
      </c>
      <c r="J373" s="3">
        <f t="shared" si="110"/>
        <v>330</v>
      </c>
      <c r="K373" s="3">
        <f t="shared" si="110"/>
        <v>340</v>
      </c>
      <c r="L373" s="3">
        <f t="shared" si="110"/>
        <v>350</v>
      </c>
      <c r="M373" s="3">
        <f t="shared" si="110"/>
        <v>360</v>
      </c>
      <c r="N373" s="3">
        <f t="shared" si="110"/>
        <v>10</v>
      </c>
      <c r="O373" s="3">
        <f t="shared" si="110"/>
        <v>20</v>
      </c>
      <c r="P373" s="3">
        <f t="shared" si="110"/>
        <v>30</v>
      </c>
      <c r="Q373" s="3">
        <f t="shared" si="110"/>
        <v>40</v>
      </c>
      <c r="R373" s="3">
        <f t="shared" si="110"/>
        <v>50</v>
      </c>
      <c r="S373" s="3">
        <f t="shared" si="110"/>
        <v>60</v>
      </c>
      <c r="T373" s="3">
        <f t="shared" si="110"/>
        <v>70</v>
      </c>
      <c r="U373" s="3">
        <f t="shared" si="110"/>
        <v>80</v>
      </c>
      <c r="V373" s="3">
        <f t="shared" si="110"/>
        <v>90</v>
      </c>
      <c r="W373" s="3">
        <f t="shared" si="110"/>
        <v>100</v>
      </c>
      <c r="X373" s="3">
        <f t="shared" si="110"/>
        <v>110</v>
      </c>
      <c r="Y373" s="3">
        <f t="shared" si="110"/>
        <v>120</v>
      </c>
      <c r="Z373" s="3">
        <f t="shared" si="110"/>
        <v>130</v>
      </c>
      <c r="AA373" s="3">
        <f t="shared" si="110"/>
        <v>140</v>
      </c>
      <c r="AB373" s="3">
        <f t="shared" si="110"/>
        <v>150</v>
      </c>
      <c r="AC373" s="3">
        <f t="shared" si="110"/>
        <v>160</v>
      </c>
      <c r="AD373" s="3">
        <f t="shared" si="110"/>
        <v>170</v>
      </c>
      <c r="AE373" s="3">
        <f t="shared" si="110"/>
        <v>180</v>
      </c>
      <c r="AF373" s="3">
        <f t="shared" si="110"/>
        <v>190</v>
      </c>
      <c r="AG373" s="3">
        <f t="shared" si="110"/>
        <v>200</v>
      </c>
      <c r="AH373" s="3">
        <f t="shared" si="110"/>
        <v>210</v>
      </c>
      <c r="AI373" s="3">
        <f t="shared" si="110"/>
        <v>220</v>
      </c>
      <c r="AJ373" s="3">
        <f t="shared" si="110"/>
        <v>230</v>
      </c>
      <c r="AK373" s="3">
        <f t="shared" si="110"/>
        <v>240</v>
      </c>
      <c r="AL373" s="3">
        <f t="shared" si="110"/>
        <v>250</v>
      </c>
      <c r="AM373" s="3">
        <f t="shared" si="110"/>
        <v>260</v>
      </c>
      <c r="AN373" s="3">
        <f t="shared" si="110"/>
        <v>270</v>
      </c>
    </row>
    <row r="374" spans="2:40" ht="15.75" customHeight="1" x14ac:dyDescent="0.2">
      <c r="D374" s="3">
        <f t="shared" ref="D374:AN374" si="111">IF(D373=0,0,D373-DEGREES((RADIANS(D373)-$F$7*SIN(RADIANS(D373))-RADIANS(D$369))/(1-$F$7*COS(RADIANS(D373)))))</f>
        <v>270</v>
      </c>
      <c r="E374" s="3">
        <f t="shared" si="111"/>
        <v>280</v>
      </c>
      <c r="F374" s="3">
        <f t="shared" si="111"/>
        <v>290</v>
      </c>
      <c r="G374" s="3">
        <f t="shared" si="111"/>
        <v>300</v>
      </c>
      <c r="H374" s="3">
        <f t="shared" si="111"/>
        <v>310</v>
      </c>
      <c r="I374" s="3">
        <f t="shared" si="111"/>
        <v>320</v>
      </c>
      <c r="J374" s="3">
        <f t="shared" si="111"/>
        <v>330</v>
      </c>
      <c r="K374" s="3">
        <f t="shared" si="111"/>
        <v>340</v>
      </c>
      <c r="L374" s="3">
        <f t="shared" si="111"/>
        <v>350</v>
      </c>
      <c r="M374" s="3">
        <f t="shared" si="111"/>
        <v>360</v>
      </c>
      <c r="N374" s="3">
        <f t="shared" si="111"/>
        <v>10</v>
      </c>
      <c r="O374" s="3">
        <f t="shared" si="111"/>
        <v>20</v>
      </c>
      <c r="P374" s="3">
        <f t="shared" si="111"/>
        <v>30</v>
      </c>
      <c r="Q374" s="3">
        <f t="shared" si="111"/>
        <v>40</v>
      </c>
      <c r="R374" s="3">
        <f t="shared" si="111"/>
        <v>50</v>
      </c>
      <c r="S374" s="3">
        <f t="shared" si="111"/>
        <v>60</v>
      </c>
      <c r="T374" s="3">
        <f t="shared" si="111"/>
        <v>70</v>
      </c>
      <c r="U374" s="3">
        <f t="shared" si="111"/>
        <v>80</v>
      </c>
      <c r="V374" s="3">
        <f t="shared" si="111"/>
        <v>90</v>
      </c>
      <c r="W374" s="3">
        <f t="shared" si="111"/>
        <v>100</v>
      </c>
      <c r="X374" s="3">
        <f t="shared" si="111"/>
        <v>110</v>
      </c>
      <c r="Y374" s="3">
        <f t="shared" si="111"/>
        <v>120</v>
      </c>
      <c r="Z374" s="3">
        <f t="shared" si="111"/>
        <v>130</v>
      </c>
      <c r="AA374" s="3">
        <f t="shared" si="111"/>
        <v>140</v>
      </c>
      <c r="AB374" s="3">
        <f t="shared" si="111"/>
        <v>150</v>
      </c>
      <c r="AC374" s="3">
        <f t="shared" si="111"/>
        <v>160</v>
      </c>
      <c r="AD374" s="3">
        <f t="shared" si="111"/>
        <v>170</v>
      </c>
      <c r="AE374" s="3">
        <f t="shared" si="111"/>
        <v>180</v>
      </c>
      <c r="AF374" s="3">
        <f t="shared" si="111"/>
        <v>190</v>
      </c>
      <c r="AG374" s="3">
        <f t="shared" si="111"/>
        <v>200</v>
      </c>
      <c r="AH374" s="3">
        <f t="shared" si="111"/>
        <v>210</v>
      </c>
      <c r="AI374" s="3">
        <f t="shared" si="111"/>
        <v>220</v>
      </c>
      <c r="AJ374" s="3">
        <f t="shared" si="111"/>
        <v>230</v>
      </c>
      <c r="AK374" s="3">
        <f t="shared" si="111"/>
        <v>240</v>
      </c>
      <c r="AL374" s="3">
        <f t="shared" si="111"/>
        <v>250</v>
      </c>
      <c r="AM374" s="3">
        <f t="shared" si="111"/>
        <v>260</v>
      </c>
      <c r="AN374" s="3">
        <f t="shared" si="111"/>
        <v>270</v>
      </c>
    </row>
    <row r="375" spans="2:40" ht="15.75" customHeight="1" x14ac:dyDescent="0.2">
      <c r="D375" s="3">
        <f t="shared" ref="D375:AN375" si="112">IF(D374=0,0,D374-DEGREES((RADIANS(D374)-$F$7*SIN(RADIANS(D374))-RADIANS(D$369))/(1-$F$7*COS(RADIANS(D374)))))</f>
        <v>270</v>
      </c>
      <c r="E375" s="3">
        <f t="shared" si="112"/>
        <v>280</v>
      </c>
      <c r="F375" s="3">
        <f t="shared" si="112"/>
        <v>290</v>
      </c>
      <c r="G375" s="3">
        <f t="shared" si="112"/>
        <v>300</v>
      </c>
      <c r="H375" s="3">
        <f t="shared" si="112"/>
        <v>310</v>
      </c>
      <c r="I375" s="3">
        <f t="shared" si="112"/>
        <v>320</v>
      </c>
      <c r="J375" s="3">
        <f t="shared" si="112"/>
        <v>330</v>
      </c>
      <c r="K375" s="3">
        <f t="shared" si="112"/>
        <v>340</v>
      </c>
      <c r="L375" s="3">
        <f t="shared" si="112"/>
        <v>350</v>
      </c>
      <c r="M375" s="3">
        <f t="shared" si="112"/>
        <v>360</v>
      </c>
      <c r="N375" s="3">
        <f t="shared" si="112"/>
        <v>10</v>
      </c>
      <c r="O375" s="3">
        <f t="shared" si="112"/>
        <v>20</v>
      </c>
      <c r="P375" s="3">
        <f t="shared" si="112"/>
        <v>30</v>
      </c>
      <c r="Q375" s="3">
        <f t="shared" si="112"/>
        <v>40</v>
      </c>
      <c r="R375" s="3">
        <f t="shared" si="112"/>
        <v>50</v>
      </c>
      <c r="S375" s="3">
        <f t="shared" si="112"/>
        <v>60</v>
      </c>
      <c r="T375" s="3">
        <f t="shared" si="112"/>
        <v>70</v>
      </c>
      <c r="U375" s="3">
        <f t="shared" si="112"/>
        <v>80</v>
      </c>
      <c r="V375" s="3">
        <f t="shared" si="112"/>
        <v>90</v>
      </c>
      <c r="W375" s="3">
        <f t="shared" si="112"/>
        <v>100</v>
      </c>
      <c r="X375" s="3">
        <f t="shared" si="112"/>
        <v>110</v>
      </c>
      <c r="Y375" s="3">
        <f t="shared" si="112"/>
        <v>120</v>
      </c>
      <c r="Z375" s="3">
        <f t="shared" si="112"/>
        <v>130</v>
      </c>
      <c r="AA375" s="3">
        <f t="shared" si="112"/>
        <v>140</v>
      </c>
      <c r="AB375" s="3">
        <f t="shared" si="112"/>
        <v>150</v>
      </c>
      <c r="AC375" s="3">
        <f t="shared" si="112"/>
        <v>160</v>
      </c>
      <c r="AD375" s="3">
        <f t="shared" si="112"/>
        <v>170</v>
      </c>
      <c r="AE375" s="3">
        <f t="shared" si="112"/>
        <v>180</v>
      </c>
      <c r="AF375" s="3">
        <f t="shared" si="112"/>
        <v>190</v>
      </c>
      <c r="AG375" s="3">
        <f t="shared" si="112"/>
        <v>200</v>
      </c>
      <c r="AH375" s="3">
        <f t="shared" si="112"/>
        <v>210</v>
      </c>
      <c r="AI375" s="3">
        <f t="shared" si="112"/>
        <v>220</v>
      </c>
      <c r="AJ375" s="3">
        <f t="shared" si="112"/>
        <v>230</v>
      </c>
      <c r="AK375" s="3">
        <f t="shared" si="112"/>
        <v>240</v>
      </c>
      <c r="AL375" s="3">
        <f t="shared" si="112"/>
        <v>250</v>
      </c>
      <c r="AM375" s="3">
        <f t="shared" si="112"/>
        <v>260</v>
      </c>
      <c r="AN375" s="3">
        <f t="shared" si="112"/>
        <v>270</v>
      </c>
    </row>
    <row r="376" spans="2:40" ht="15.75" customHeight="1" x14ac:dyDescent="0.2">
      <c r="D376" s="3">
        <f t="shared" ref="D376:AN376" si="113">IF(D375=0,0,D375-DEGREES((RADIANS(D375)-$F$7*SIN(RADIANS(D375))-RADIANS(D$369))/(1-$F$7*COS(RADIANS(D375)))))</f>
        <v>270</v>
      </c>
      <c r="E376" s="3">
        <f t="shared" si="113"/>
        <v>280</v>
      </c>
      <c r="F376" s="3">
        <f t="shared" si="113"/>
        <v>290</v>
      </c>
      <c r="G376" s="3">
        <f t="shared" si="113"/>
        <v>300</v>
      </c>
      <c r="H376" s="3">
        <f t="shared" si="113"/>
        <v>310</v>
      </c>
      <c r="I376" s="3">
        <f t="shared" si="113"/>
        <v>320</v>
      </c>
      <c r="J376" s="3">
        <f t="shared" si="113"/>
        <v>330</v>
      </c>
      <c r="K376" s="3">
        <f t="shared" si="113"/>
        <v>340</v>
      </c>
      <c r="L376" s="3">
        <f t="shared" si="113"/>
        <v>350</v>
      </c>
      <c r="M376" s="3">
        <f t="shared" si="113"/>
        <v>360</v>
      </c>
      <c r="N376" s="3">
        <f t="shared" si="113"/>
        <v>10</v>
      </c>
      <c r="O376" s="3">
        <f t="shared" si="113"/>
        <v>20</v>
      </c>
      <c r="P376" s="3">
        <f t="shared" si="113"/>
        <v>30</v>
      </c>
      <c r="Q376" s="3">
        <f t="shared" si="113"/>
        <v>40</v>
      </c>
      <c r="R376" s="3">
        <f t="shared" si="113"/>
        <v>50</v>
      </c>
      <c r="S376" s="3">
        <f t="shared" si="113"/>
        <v>60</v>
      </c>
      <c r="T376" s="3">
        <f t="shared" si="113"/>
        <v>70</v>
      </c>
      <c r="U376" s="3">
        <f t="shared" si="113"/>
        <v>80</v>
      </c>
      <c r="V376" s="3">
        <f t="shared" si="113"/>
        <v>90</v>
      </c>
      <c r="W376" s="3">
        <f t="shared" si="113"/>
        <v>100</v>
      </c>
      <c r="X376" s="3">
        <f t="shared" si="113"/>
        <v>110</v>
      </c>
      <c r="Y376" s="3">
        <f t="shared" si="113"/>
        <v>120</v>
      </c>
      <c r="Z376" s="3">
        <f t="shared" si="113"/>
        <v>130</v>
      </c>
      <c r="AA376" s="3">
        <f t="shared" si="113"/>
        <v>140</v>
      </c>
      <c r="AB376" s="3">
        <f t="shared" si="113"/>
        <v>150</v>
      </c>
      <c r="AC376" s="3">
        <f t="shared" si="113"/>
        <v>160</v>
      </c>
      <c r="AD376" s="3">
        <f t="shared" si="113"/>
        <v>170</v>
      </c>
      <c r="AE376" s="3">
        <f t="shared" si="113"/>
        <v>180</v>
      </c>
      <c r="AF376" s="3">
        <f t="shared" si="113"/>
        <v>190</v>
      </c>
      <c r="AG376" s="3">
        <f t="shared" si="113"/>
        <v>200</v>
      </c>
      <c r="AH376" s="3">
        <f t="shared" si="113"/>
        <v>210</v>
      </c>
      <c r="AI376" s="3">
        <f t="shared" si="113"/>
        <v>220</v>
      </c>
      <c r="AJ376" s="3">
        <f t="shared" si="113"/>
        <v>230</v>
      </c>
      <c r="AK376" s="3">
        <f t="shared" si="113"/>
        <v>240</v>
      </c>
      <c r="AL376" s="3">
        <f t="shared" si="113"/>
        <v>250</v>
      </c>
      <c r="AM376" s="3">
        <f t="shared" si="113"/>
        <v>260</v>
      </c>
      <c r="AN376" s="3">
        <f t="shared" si="113"/>
        <v>270</v>
      </c>
    </row>
    <row r="377" spans="2:40" ht="15.75" customHeight="1" x14ac:dyDescent="0.2">
      <c r="D377" s="3">
        <f t="shared" ref="D377:AN377" si="114">IF(D376=0,0,D376-DEGREES((RADIANS(D376)-$F$7*SIN(RADIANS(D376))-RADIANS(D$369))/(1-$F$7*COS(RADIANS(D376)))))</f>
        <v>270</v>
      </c>
      <c r="E377" s="3">
        <f t="shared" si="114"/>
        <v>280</v>
      </c>
      <c r="F377" s="3">
        <f t="shared" si="114"/>
        <v>290</v>
      </c>
      <c r="G377" s="3">
        <f t="shared" si="114"/>
        <v>300</v>
      </c>
      <c r="H377" s="3">
        <f t="shared" si="114"/>
        <v>310</v>
      </c>
      <c r="I377" s="3">
        <f t="shared" si="114"/>
        <v>320</v>
      </c>
      <c r="J377" s="3">
        <f t="shared" si="114"/>
        <v>330</v>
      </c>
      <c r="K377" s="3">
        <f t="shared" si="114"/>
        <v>340</v>
      </c>
      <c r="L377" s="3">
        <f t="shared" si="114"/>
        <v>350</v>
      </c>
      <c r="M377" s="3">
        <f t="shared" si="114"/>
        <v>360</v>
      </c>
      <c r="N377" s="3">
        <f t="shared" si="114"/>
        <v>10</v>
      </c>
      <c r="O377" s="3">
        <f t="shared" si="114"/>
        <v>20</v>
      </c>
      <c r="P377" s="3">
        <f t="shared" si="114"/>
        <v>30</v>
      </c>
      <c r="Q377" s="3">
        <f t="shared" si="114"/>
        <v>40</v>
      </c>
      <c r="R377" s="3">
        <f t="shared" si="114"/>
        <v>50</v>
      </c>
      <c r="S377" s="3">
        <f t="shared" si="114"/>
        <v>60</v>
      </c>
      <c r="T377" s="3">
        <f t="shared" si="114"/>
        <v>70</v>
      </c>
      <c r="U377" s="3">
        <f t="shared" si="114"/>
        <v>80</v>
      </c>
      <c r="V377" s="3">
        <f t="shared" si="114"/>
        <v>90</v>
      </c>
      <c r="W377" s="3">
        <f t="shared" si="114"/>
        <v>100</v>
      </c>
      <c r="X377" s="3">
        <f t="shared" si="114"/>
        <v>110</v>
      </c>
      <c r="Y377" s="3">
        <f t="shared" si="114"/>
        <v>120</v>
      </c>
      <c r="Z377" s="3">
        <f t="shared" si="114"/>
        <v>130</v>
      </c>
      <c r="AA377" s="3">
        <f t="shared" si="114"/>
        <v>140</v>
      </c>
      <c r="AB377" s="3">
        <f t="shared" si="114"/>
        <v>150</v>
      </c>
      <c r="AC377" s="3">
        <f t="shared" si="114"/>
        <v>160</v>
      </c>
      <c r="AD377" s="3">
        <f t="shared" si="114"/>
        <v>170</v>
      </c>
      <c r="AE377" s="3">
        <f t="shared" si="114"/>
        <v>180</v>
      </c>
      <c r="AF377" s="3">
        <f t="shared" si="114"/>
        <v>190</v>
      </c>
      <c r="AG377" s="3">
        <f t="shared" si="114"/>
        <v>200</v>
      </c>
      <c r="AH377" s="3">
        <f t="shared" si="114"/>
        <v>210</v>
      </c>
      <c r="AI377" s="3">
        <f t="shared" si="114"/>
        <v>220</v>
      </c>
      <c r="AJ377" s="3">
        <f t="shared" si="114"/>
        <v>230</v>
      </c>
      <c r="AK377" s="3">
        <f t="shared" si="114"/>
        <v>240</v>
      </c>
      <c r="AL377" s="3">
        <f t="shared" si="114"/>
        <v>250</v>
      </c>
      <c r="AM377" s="3">
        <f t="shared" si="114"/>
        <v>260</v>
      </c>
      <c r="AN377" s="3">
        <f t="shared" si="114"/>
        <v>270</v>
      </c>
    </row>
    <row r="378" spans="2:40" ht="15.75" customHeight="1" x14ac:dyDescent="0.2">
      <c r="D378" s="3">
        <f t="shared" ref="D378:AN378" si="115">IF(D377=0,0,D377-DEGREES((RADIANS(D377)-$F$7*SIN(RADIANS(D377))-RADIANS(D$369))/(1-$F$7*COS(RADIANS(D377)))))</f>
        <v>270</v>
      </c>
      <c r="E378" s="3">
        <f t="shared" si="115"/>
        <v>280</v>
      </c>
      <c r="F378" s="3">
        <f t="shared" si="115"/>
        <v>290</v>
      </c>
      <c r="G378" s="3">
        <f t="shared" si="115"/>
        <v>300</v>
      </c>
      <c r="H378" s="3">
        <f t="shared" si="115"/>
        <v>310</v>
      </c>
      <c r="I378" s="3">
        <f t="shared" si="115"/>
        <v>320</v>
      </c>
      <c r="J378" s="3">
        <f t="shared" si="115"/>
        <v>330</v>
      </c>
      <c r="K378" s="3">
        <f t="shared" si="115"/>
        <v>340</v>
      </c>
      <c r="L378" s="3">
        <f t="shared" si="115"/>
        <v>350</v>
      </c>
      <c r="M378" s="3">
        <f t="shared" si="115"/>
        <v>360</v>
      </c>
      <c r="N378" s="3">
        <f t="shared" si="115"/>
        <v>10</v>
      </c>
      <c r="O378" s="3">
        <f t="shared" si="115"/>
        <v>20</v>
      </c>
      <c r="P378" s="3">
        <f t="shared" si="115"/>
        <v>30</v>
      </c>
      <c r="Q378" s="3">
        <f t="shared" si="115"/>
        <v>40</v>
      </c>
      <c r="R378" s="3">
        <f t="shared" si="115"/>
        <v>50</v>
      </c>
      <c r="S378" s="3">
        <f t="shared" si="115"/>
        <v>60</v>
      </c>
      <c r="T378" s="3">
        <f t="shared" si="115"/>
        <v>70</v>
      </c>
      <c r="U378" s="3">
        <f t="shared" si="115"/>
        <v>80</v>
      </c>
      <c r="V378" s="3">
        <f t="shared" si="115"/>
        <v>90</v>
      </c>
      <c r="W378" s="3">
        <f t="shared" si="115"/>
        <v>100</v>
      </c>
      <c r="X378" s="3">
        <f t="shared" si="115"/>
        <v>110</v>
      </c>
      <c r="Y378" s="3">
        <f t="shared" si="115"/>
        <v>120</v>
      </c>
      <c r="Z378" s="3">
        <f t="shared" si="115"/>
        <v>130</v>
      </c>
      <c r="AA378" s="3">
        <f t="shared" si="115"/>
        <v>140</v>
      </c>
      <c r="AB378" s="3">
        <f t="shared" si="115"/>
        <v>150</v>
      </c>
      <c r="AC378" s="3">
        <f t="shared" si="115"/>
        <v>160</v>
      </c>
      <c r="AD378" s="3">
        <f t="shared" si="115"/>
        <v>170</v>
      </c>
      <c r="AE378" s="3">
        <f t="shared" si="115"/>
        <v>180</v>
      </c>
      <c r="AF378" s="3">
        <f t="shared" si="115"/>
        <v>190</v>
      </c>
      <c r="AG378" s="3">
        <f t="shared" si="115"/>
        <v>200</v>
      </c>
      <c r="AH378" s="3">
        <f t="shared" si="115"/>
        <v>210</v>
      </c>
      <c r="AI378" s="3">
        <f t="shared" si="115"/>
        <v>220</v>
      </c>
      <c r="AJ378" s="3">
        <f t="shared" si="115"/>
        <v>230</v>
      </c>
      <c r="AK378" s="3">
        <f t="shared" si="115"/>
        <v>240</v>
      </c>
      <c r="AL378" s="3">
        <f t="shared" si="115"/>
        <v>250</v>
      </c>
      <c r="AM378" s="3">
        <f t="shared" si="115"/>
        <v>260</v>
      </c>
      <c r="AN378" s="3">
        <f t="shared" si="115"/>
        <v>270</v>
      </c>
    </row>
    <row r="379" spans="2:40" ht="15.75" customHeight="1" x14ac:dyDescent="0.2">
      <c r="D379" s="3">
        <f t="shared" ref="D379:AN379" si="116">IF(D378=0,0,D378-DEGREES((RADIANS(D378)-$F$7*SIN(RADIANS(D378))-RADIANS(D$369))/(1-$F$7*COS(RADIANS(D378)))))</f>
        <v>270</v>
      </c>
      <c r="E379" s="3">
        <f t="shared" si="116"/>
        <v>280</v>
      </c>
      <c r="F379" s="3">
        <f t="shared" si="116"/>
        <v>290</v>
      </c>
      <c r="G379" s="3">
        <f t="shared" si="116"/>
        <v>300</v>
      </c>
      <c r="H379" s="3">
        <f t="shared" si="116"/>
        <v>310</v>
      </c>
      <c r="I379" s="3">
        <f t="shared" si="116"/>
        <v>320</v>
      </c>
      <c r="J379" s="3">
        <f t="shared" si="116"/>
        <v>330</v>
      </c>
      <c r="K379" s="3">
        <f t="shared" si="116"/>
        <v>340</v>
      </c>
      <c r="L379" s="3">
        <f t="shared" si="116"/>
        <v>350</v>
      </c>
      <c r="M379" s="3">
        <f t="shared" si="116"/>
        <v>360</v>
      </c>
      <c r="N379" s="3">
        <f t="shared" si="116"/>
        <v>10</v>
      </c>
      <c r="O379" s="3">
        <f t="shared" si="116"/>
        <v>20</v>
      </c>
      <c r="P379" s="3">
        <f t="shared" si="116"/>
        <v>30</v>
      </c>
      <c r="Q379" s="3">
        <f t="shared" si="116"/>
        <v>40</v>
      </c>
      <c r="R379" s="3">
        <f t="shared" si="116"/>
        <v>50</v>
      </c>
      <c r="S379" s="3">
        <f t="shared" si="116"/>
        <v>60</v>
      </c>
      <c r="T379" s="3">
        <f t="shared" si="116"/>
        <v>70</v>
      </c>
      <c r="U379" s="3">
        <f t="shared" si="116"/>
        <v>80</v>
      </c>
      <c r="V379" s="3">
        <f t="shared" si="116"/>
        <v>90</v>
      </c>
      <c r="W379" s="3">
        <f t="shared" si="116"/>
        <v>100</v>
      </c>
      <c r="X379" s="3">
        <f t="shared" si="116"/>
        <v>110</v>
      </c>
      <c r="Y379" s="3">
        <f t="shared" si="116"/>
        <v>120</v>
      </c>
      <c r="Z379" s="3">
        <f t="shared" si="116"/>
        <v>130</v>
      </c>
      <c r="AA379" s="3">
        <f t="shared" si="116"/>
        <v>140</v>
      </c>
      <c r="AB379" s="3">
        <f t="shared" si="116"/>
        <v>150</v>
      </c>
      <c r="AC379" s="3">
        <f t="shared" si="116"/>
        <v>160</v>
      </c>
      <c r="AD379" s="3">
        <f t="shared" si="116"/>
        <v>170</v>
      </c>
      <c r="AE379" s="3">
        <f t="shared" si="116"/>
        <v>180</v>
      </c>
      <c r="AF379" s="3">
        <f t="shared" si="116"/>
        <v>190</v>
      </c>
      <c r="AG379" s="3">
        <f t="shared" si="116"/>
        <v>200</v>
      </c>
      <c r="AH379" s="3">
        <f t="shared" si="116"/>
        <v>210</v>
      </c>
      <c r="AI379" s="3">
        <f t="shared" si="116"/>
        <v>220</v>
      </c>
      <c r="AJ379" s="3">
        <f t="shared" si="116"/>
        <v>230</v>
      </c>
      <c r="AK379" s="3">
        <f t="shared" si="116"/>
        <v>240</v>
      </c>
      <c r="AL379" s="3">
        <f t="shared" si="116"/>
        <v>250</v>
      </c>
      <c r="AM379" s="3">
        <f t="shared" si="116"/>
        <v>260</v>
      </c>
      <c r="AN379" s="3">
        <f t="shared" si="116"/>
        <v>270</v>
      </c>
    </row>
    <row r="380" spans="2:40" ht="15.75" customHeight="1" x14ac:dyDescent="0.2">
      <c r="D380" s="3">
        <f t="shared" ref="D380:AN380" si="117">IF(D379=0,0,D379-DEGREES((RADIANS(D379)-$F$7*SIN(RADIANS(D379))-RADIANS(D$369))/(1-$F$7*COS(RADIANS(D379)))))</f>
        <v>270</v>
      </c>
      <c r="E380" s="3">
        <f t="shared" si="117"/>
        <v>280</v>
      </c>
      <c r="F380" s="3">
        <f t="shared" si="117"/>
        <v>290</v>
      </c>
      <c r="G380" s="3">
        <f t="shared" si="117"/>
        <v>300</v>
      </c>
      <c r="H380" s="3">
        <f t="shared" si="117"/>
        <v>310</v>
      </c>
      <c r="I380" s="3">
        <f t="shared" si="117"/>
        <v>320</v>
      </c>
      <c r="J380" s="3">
        <f t="shared" si="117"/>
        <v>330</v>
      </c>
      <c r="K380" s="3">
        <f t="shared" si="117"/>
        <v>340</v>
      </c>
      <c r="L380" s="3">
        <f t="shared" si="117"/>
        <v>350</v>
      </c>
      <c r="M380" s="3">
        <f t="shared" si="117"/>
        <v>360</v>
      </c>
      <c r="N380" s="3">
        <f t="shared" si="117"/>
        <v>10</v>
      </c>
      <c r="O380" s="3">
        <f t="shared" si="117"/>
        <v>20</v>
      </c>
      <c r="P380" s="3">
        <f t="shared" si="117"/>
        <v>30</v>
      </c>
      <c r="Q380" s="3">
        <f t="shared" si="117"/>
        <v>40</v>
      </c>
      <c r="R380" s="3">
        <f t="shared" si="117"/>
        <v>50</v>
      </c>
      <c r="S380" s="3">
        <f t="shared" si="117"/>
        <v>60</v>
      </c>
      <c r="T380" s="3">
        <f t="shared" si="117"/>
        <v>70</v>
      </c>
      <c r="U380" s="3">
        <f t="shared" si="117"/>
        <v>80</v>
      </c>
      <c r="V380" s="3">
        <f t="shared" si="117"/>
        <v>90</v>
      </c>
      <c r="W380" s="3">
        <f t="shared" si="117"/>
        <v>100</v>
      </c>
      <c r="X380" s="3">
        <f t="shared" si="117"/>
        <v>110</v>
      </c>
      <c r="Y380" s="3">
        <f t="shared" si="117"/>
        <v>120</v>
      </c>
      <c r="Z380" s="3">
        <f t="shared" si="117"/>
        <v>130</v>
      </c>
      <c r="AA380" s="3">
        <f t="shared" si="117"/>
        <v>140</v>
      </c>
      <c r="AB380" s="3">
        <f t="shared" si="117"/>
        <v>150</v>
      </c>
      <c r="AC380" s="3">
        <f t="shared" si="117"/>
        <v>160</v>
      </c>
      <c r="AD380" s="3">
        <f t="shared" si="117"/>
        <v>170</v>
      </c>
      <c r="AE380" s="3">
        <f t="shared" si="117"/>
        <v>180</v>
      </c>
      <c r="AF380" s="3">
        <f t="shared" si="117"/>
        <v>190</v>
      </c>
      <c r="AG380" s="3">
        <f t="shared" si="117"/>
        <v>200</v>
      </c>
      <c r="AH380" s="3">
        <f t="shared" si="117"/>
        <v>210</v>
      </c>
      <c r="AI380" s="3">
        <f t="shared" si="117"/>
        <v>220</v>
      </c>
      <c r="AJ380" s="3">
        <f t="shared" si="117"/>
        <v>230</v>
      </c>
      <c r="AK380" s="3">
        <f t="shared" si="117"/>
        <v>240</v>
      </c>
      <c r="AL380" s="3">
        <f t="shared" si="117"/>
        <v>250</v>
      </c>
      <c r="AM380" s="3">
        <f t="shared" si="117"/>
        <v>260</v>
      </c>
      <c r="AN380" s="3">
        <f t="shared" si="117"/>
        <v>270</v>
      </c>
    </row>
    <row r="381" spans="2:40" ht="15.75" customHeight="1" x14ac:dyDescent="0.2">
      <c r="D381" s="3">
        <f t="shared" ref="D381:AN381" si="118">IF(D380=0,0,D380-DEGREES((RADIANS(D380)-$F$7*SIN(RADIANS(D380))-RADIANS(D$369))/(1-$F$7*COS(RADIANS(D380)))))</f>
        <v>270</v>
      </c>
      <c r="E381" s="3">
        <f t="shared" si="118"/>
        <v>280</v>
      </c>
      <c r="F381" s="3">
        <f t="shared" si="118"/>
        <v>290</v>
      </c>
      <c r="G381" s="3">
        <f t="shared" si="118"/>
        <v>300</v>
      </c>
      <c r="H381" s="3">
        <f t="shared" si="118"/>
        <v>310</v>
      </c>
      <c r="I381" s="3">
        <f t="shared" si="118"/>
        <v>320</v>
      </c>
      <c r="J381" s="3">
        <f t="shared" si="118"/>
        <v>330</v>
      </c>
      <c r="K381" s="3">
        <f t="shared" si="118"/>
        <v>340</v>
      </c>
      <c r="L381" s="3">
        <f t="shared" si="118"/>
        <v>350</v>
      </c>
      <c r="M381" s="3">
        <f t="shared" si="118"/>
        <v>360</v>
      </c>
      <c r="N381" s="3">
        <f t="shared" si="118"/>
        <v>10</v>
      </c>
      <c r="O381" s="3">
        <f t="shared" si="118"/>
        <v>20</v>
      </c>
      <c r="P381" s="3">
        <f t="shared" si="118"/>
        <v>30</v>
      </c>
      <c r="Q381" s="3">
        <f t="shared" si="118"/>
        <v>40</v>
      </c>
      <c r="R381" s="3">
        <f t="shared" si="118"/>
        <v>50</v>
      </c>
      <c r="S381" s="3">
        <f t="shared" si="118"/>
        <v>60</v>
      </c>
      <c r="T381" s="3">
        <f t="shared" si="118"/>
        <v>70</v>
      </c>
      <c r="U381" s="3">
        <f t="shared" si="118"/>
        <v>80</v>
      </c>
      <c r="V381" s="3">
        <f t="shared" si="118"/>
        <v>90</v>
      </c>
      <c r="W381" s="3">
        <f t="shared" si="118"/>
        <v>100</v>
      </c>
      <c r="X381" s="3">
        <f t="shared" si="118"/>
        <v>110</v>
      </c>
      <c r="Y381" s="3">
        <f t="shared" si="118"/>
        <v>120</v>
      </c>
      <c r="Z381" s="3">
        <f t="shared" si="118"/>
        <v>130</v>
      </c>
      <c r="AA381" s="3">
        <f t="shared" si="118"/>
        <v>140</v>
      </c>
      <c r="AB381" s="3">
        <f t="shared" si="118"/>
        <v>150</v>
      </c>
      <c r="AC381" s="3">
        <f t="shared" si="118"/>
        <v>160</v>
      </c>
      <c r="AD381" s="3">
        <f t="shared" si="118"/>
        <v>170</v>
      </c>
      <c r="AE381" s="3">
        <f t="shared" si="118"/>
        <v>180</v>
      </c>
      <c r="AF381" s="3">
        <f t="shared" si="118"/>
        <v>190</v>
      </c>
      <c r="AG381" s="3">
        <f t="shared" si="118"/>
        <v>200</v>
      </c>
      <c r="AH381" s="3">
        <f t="shared" si="118"/>
        <v>210</v>
      </c>
      <c r="AI381" s="3">
        <f t="shared" si="118"/>
        <v>220</v>
      </c>
      <c r="AJ381" s="3">
        <f t="shared" si="118"/>
        <v>230</v>
      </c>
      <c r="AK381" s="3">
        <f t="shared" si="118"/>
        <v>240</v>
      </c>
      <c r="AL381" s="3">
        <f t="shared" si="118"/>
        <v>250</v>
      </c>
      <c r="AM381" s="3">
        <f t="shared" si="118"/>
        <v>260</v>
      </c>
      <c r="AN381" s="3">
        <f t="shared" si="118"/>
        <v>270</v>
      </c>
    </row>
    <row r="382" spans="2:40" ht="15.75" customHeight="1" x14ac:dyDescent="0.2">
      <c r="D382" s="3">
        <f t="shared" ref="D382:AN382" si="119">IF(D381=0,0,D381-DEGREES((RADIANS(D381)-$F$7*SIN(RADIANS(D381))-RADIANS(D$369))/(1-$F$7*COS(RADIANS(D381)))))</f>
        <v>270</v>
      </c>
      <c r="E382" s="3">
        <f t="shared" si="119"/>
        <v>280</v>
      </c>
      <c r="F382" s="3">
        <f t="shared" si="119"/>
        <v>290</v>
      </c>
      <c r="G382" s="3">
        <f t="shared" si="119"/>
        <v>300</v>
      </c>
      <c r="H382" s="3">
        <f t="shared" si="119"/>
        <v>310</v>
      </c>
      <c r="I382" s="3">
        <f t="shared" si="119"/>
        <v>320</v>
      </c>
      <c r="J382" s="3">
        <f t="shared" si="119"/>
        <v>330</v>
      </c>
      <c r="K382" s="3">
        <f t="shared" si="119"/>
        <v>340</v>
      </c>
      <c r="L382" s="3">
        <f t="shared" si="119"/>
        <v>350</v>
      </c>
      <c r="M382" s="3">
        <f t="shared" si="119"/>
        <v>360</v>
      </c>
      <c r="N382" s="3">
        <f t="shared" si="119"/>
        <v>10</v>
      </c>
      <c r="O382" s="3">
        <f t="shared" si="119"/>
        <v>20</v>
      </c>
      <c r="P382" s="3">
        <f t="shared" si="119"/>
        <v>30</v>
      </c>
      <c r="Q382" s="3">
        <f t="shared" si="119"/>
        <v>40</v>
      </c>
      <c r="R382" s="3">
        <f t="shared" si="119"/>
        <v>50</v>
      </c>
      <c r="S382" s="3">
        <f t="shared" si="119"/>
        <v>60</v>
      </c>
      <c r="T382" s="3">
        <f t="shared" si="119"/>
        <v>70</v>
      </c>
      <c r="U382" s="3">
        <f t="shared" si="119"/>
        <v>80</v>
      </c>
      <c r="V382" s="3">
        <f t="shared" si="119"/>
        <v>90</v>
      </c>
      <c r="W382" s="3">
        <f t="shared" si="119"/>
        <v>100</v>
      </c>
      <c r="X382" s="3">
        <f t="shared" si="119"/>
        <v>110</v>
      </c>
      <c r="Y382" s="3">
        <f t="shared" si="119"/>
        <v>120</v>
      </c>
      <c r="Z382" s="3">
        <f t="shared" si="119"/>
        <v>130</v>
      </c>
      <c r="AA382" s="3">
        <f t="shared" si="119"/>
        <v>140</v>
      </c>
      <c r="AB382" s="3">
        <f t="shared" si="119"/>
        <v>150</v>
      </c>
      <c r="AC382" s="3">
        <f t="shared" si="119"/>
        <v>160</v>
      </c>
      <c r="AD382" s="3">
        <f t="shared" si="119"/>
        <v>170</v>
      </c>
      <c r="AE382" s="3">
        <f t="shared" si="119"/>
        <v>180</v>
      </c>
      <c r="AF382" s="3">
        <f t="shared" si="119"/>
        <v>190</v>
      </c>
      <c r="AG382" s="3">
        <f t="shared" si="119"/>
        <v>200</v>
      </c>
      <c r="AH382" s="3">
        <f t="shared" si="119"/>
        <v>210</v>
      </c>
      <c r="AI382" s="3">
        <f t="shared" si="119"/>
        <v>220</v>
      </c>
      <c r="AJ382" s="3">
        <f t="shared" si="119"/>
        <v>230</v>
      </c>
      <c r="AK382" s="3">
        <f t="shared" si="119"/>
        <v>240</v>
      </c>
      <c r="AL382" s="3">
        <f t="shared" si="119"/>
        <v>250</v>
      </c>
      <c r="AM382" s="3">
        <f t="shared" si="119"/>
        <v>260</v>
      </c>
      <c r="AN382" s="3">
        <f t="shared" si="119"/>
        <v>270</v>
      </c>
    </row>
    <row r="383" spans="2:40" ht="15.75" customHeight="1" x14ac:dyDescent="0.2">
      <c r="D383" s="3">
        <f t="shared" ref="D383:AN383" si="120">IF(D382=0,0,D382-DEGREES((RADIANS(D382)-$F$7*SIN(RADIANS(D382))-RADIANS(D$369))/(1-$F$7*COS(RADIANS(D382)))))</f>
        <v>270</v>
      </c>
      <c r="E383" s="3">
        <f t="shared" si="120"/>
        <v>280</v>
      </c>
      <c r="F383" s="3">
        <f t="shared" si="120"/>
        <v>290</v>
      </c>
      <c r="G383" s="3">
        <f t="shared" si="120"/>
        <v>300</v>
      </c>
      <c r="H383" s="3">
        <f t="shared" si="120"/>
        <v>310</v>
      </c>
      <c r="I383" s="3">
        <f t="shared" si="120"/>
        <v>320</v>
      </c>
      <c r="J383" s="3">
        <f t="shared" si="120"/>
        <v>330</v>
      </c>
      <c r="K383" s="3">
        <f t="shared" si="120"/>
        <v>340</v>
      </c>
      <c r="L383" s="3">
        <f t="shared" si="120"/>
        <v>350</v>
      </c>
      <c r="M383" s="3">
        <f t="shared" si="120"/>
        <v>360</v>
      </c>
      <c r="N383" s="3">
        <f t="shared" si="120"/>
        <v>10</v>
      </c>
      <c r="O383" s="3">
        <f t="shared" si="120"/>
        <v>20</v>
      </c>
      <c r="P383" s="3">
        <f t="shared" si="120"/>
        <v>30</v>
      </c>
      <c r="Q383" s="3">
        <f t="shared" si="120"/>
        <v>40</v>
      </c>
      <c r="R383" s="3">
        <f t="shared" si="120"/>
        <v>50</v>
      </c>
      <c r="S383" s="3">
        <f t="shared" si="120"/>
        <v>60</v>
      </c>
      <c r="T383" s="3">
        <f t="shared" si="120"/>
        <v>70</v>
      </c>
      <c r="U383" s="3">
        <f t="shared" si="120"/>
        <v>80</v>
      </c>
      <c r="V383" s="3">
        <f t="shared" si="120"/>
        <v>90</v>
      </c>
      <c r="W383" s="3">
        <f t="shared" si="120"/>
        <v>100</v>
      </c>
      <c r="X383" s="3">
        <f t="shared" si="120"/>
        <v>110</v>
      </c>
      <c r="Y383" s="3">
        <f t="shared" si="120"/>
        <v>120</v>
      </c>
      <c r="Z383" s="3">
        <f t="shared" si="120"/>
        <v>130</v>
      </c>
      <c r="AA383" s="3">
        <f t="shared" si="120"/>
        <v>140</v>
      </c>
      <c r="AB383" s="3">
        <f t="shared" si="120"/>
        <v>150</v>
      </c>
      <c r="AC383" s="3">
        <f t="shared" si="120"/>
        <v>160</v>
      </c>
      <c r="AD383" s="3">
        <f t="shared" si="120"/>
        <v>170</v>
      </c>
      <c r="AE383" s="3">
        <f t="shared" si="120"/>
        <v>180</v>
      </c>
      <c r="AF383" s="3">
        <f t="shared" si="120"/>
        <v>190</v>
      </c>
      <c r="AG383" s="3">
        <f t="shared" si="120"/>
        <v>200</v>
      </c>
      <c r="AH383" s="3">
        <f t="shared" si="120"/>
        <v>210</v>
      </c>
      <c r="AI383" s="3">
        <f t="shared" si="120"/>
        <v>220</v>
      </c>
      <c r="AJ383" s="3">
        <f t="shared" si="120"/>
        <v>230</v>
      </c>
      <c r="AK383" s="3">
        <f t="shared" si="120"/>
        <v>240</v>
      </c>
      <c r="AL383" s="3">
        <f t="shared" si="120"/>
        <v>250</v>
      </c>
      <c r="AM383" s="3">
        <f t="shared" si="120"/>
        <v>260</v>
      </c>
      <c r="AN383" s="3">
        <f t="shared" si="120"/>
        <v>270</v>
      </c>
    </row>
    <row r="384" spans="2:40" ht="15.75" customHeight="1" x14ac:dyDescent="0.2">
      <c r="D384" s="3">
        <f t="shared" ref="D384:AN384" si="121">IF(D383=0,0,D383-DEGREES((RADIANS(D383)-$F$7*SIN(RADIANS(D383))-RADIANS(D$369))/(1-$F$7*COS(RADIANS(D383)))))</f>
        <v>270</v>
      </c>
      <c r="E384" s="3">
        <f t="shared" si="121"/>
        <v>280</v>
      </c>
      <c r="F384" s="3">
        <f t="shared" si="121"/>
        <v>290</v>
      </c>
      <c r="G384" s="3">
        <f t="shared" si="121"/>
        <v>300</v>
      </c>
      <c r="H384" s="3">
        <f t="shared" si="121"/>
        <v>310</v>
      </c>
      <c r="I384" s="3">
        <f t="shared" si="121"/>
        <v>320</v>
      </c>
      <c r="J384" s="3">
        <f t="shared" si="121"/>
        <v>330</v>
      </c>
      <c r="K384" s="3">
        <f t="shared" si="121"/>
        <v>340</v>
      </c>
      <c r="L384" s="3">
        <f t="shared" si="121"/>
        <v>350</v>
      </c>
      <c r="M384" s="3">
        <f t="shared" si="121"/>
        <v>360</v>
      </c>
      <c r="N384" s="3">
        <f t="shared" si="121"/>
        <v>10</v>
      </c>
      <c r="O384" s="3">
        <f t="shared" si="121"/>
        <v>20</v>
      </c>
      <c r="P384" s="3">
        <f t="shared" si="121"/>
        <v>30</v>
      </c>
      <c r="Q384" s="3">
        <f t="shared" si="121"/>
        <v>40</v>
      </c>
      <c r="R384" s="3">
        <f t="shared" si="121"/>
        <v>50</v>
      </c>
      <c r="S384" s="3">
        <f t="shared" si="121"/>
        <v>60</v>
      </c>
      <c r="T384" s="3">
        <f t="shared" si="121"/>
        <v>70</v>
      </c>
      <c r="U384" s="3">
        <f t="shared" si="121"/>
        <v>80</v>
      </c>
      <c r="V384" s="3">
        <f t="shared" si="121"/>
        <v>90</v>
      </c>
      <c r="W384" s="3">
        <f t="shared" si="121"/>
        <v>100</v>
      </c>
      <c r="X384" s="3">
        <f t="shared" si="121"/>
        <v>110</v>
      </c>
      <c r="Y384" s="3">
        <f t="shared" si="121"/>
        <v>120</v>
      </c>
      <c r="Z384" s="3">
        <f t="shared" si="121"/>
        <v>130</v>
      </c>
      <c r="AA384" s="3">
        <f t="shared" si="121"/>
        <v>140</v>
      </c>
      <c r="AB384" s="3">
        <f t="shared" si="121"/>
        <v>150</v>
      </c>
      <c r="AC384" s="3">
        <f t="shared" si="121"/>
        <v>160</v>
      </c>
      <c r="AD384" s="3">
        <f t="shared" si="121"/>
        <v>170</v>
      </c>
      <c r="AE384" s="3">
        <f t="shared" si="121"/>
        <v>180</v>
      </c>
      <c r="AF384" s="3">
        <f t="shared" si="121"/>
        <v>190</v>
      </c>
      <c r="AG384" s="3">
        <f t="shared" si="121"/>
        <v>200</v>
      </c>
      <c r="AH384" s="3">
        <f t="shared" si="121"/>
        <v>210</v>
      </c>
      <c r="AI384" s="3">
        <f t="shared" si="121"/>
        <v>220</v>
      </c>
      <c r="AJ384" s="3">
        <f t="shared" si="121"/>
        <v>230</v>
      </c>
      <c r="AK384" s="3">
        <f t="shared" si="121"/>
        <v>240</v>
      </c>
      <c r="AL384" s="3">
        <f t="shared" si="121"/>
        <v>250</v>
      </c>
      <c r="AM384" s="3">
        <f t="shared" si="121"/>
        <v>260</v>
      </c>
      <c r="AN384" s="3">
        <f t="shared" si="121"/>
        <v>270</v>
      </c>
    </row>
    <row r="385" spans="4:40" ht="15.75" customHeight="1" x14ac:dyDescent="0.2">
      <c r="D385" s="3">
        <f t="shared" ref="D385:AN385" si="122">IF(D384=0,0,D384-DEGREES((RADIANS(D384)-$F$7*SIN(RADIANS(D384))-RADIANS(D$369))/(1-$F$7*COS(RADIANS(D384)))))</f>
        <v>270</v>
      </c>
      <c r="E385" s="3">
        <f t="shared" si="122"/>
        <v>280</v>
      </c>
      <c r="F385" s="3">
        <f t="shared" si="122"/>
        <v>290</v>
      </c>
      <c r="G385" s="3">
        <f t="shared" si="122"/>
        <v>300</v>
      </c>
      <c r="H385" s="3">
        <f t="shared" si="122"/>
        <v>310</v>
      </c>
      <c r="I385" s="3">
        <f t="shared" si="122"/>
        <v>320</v>
      </c>
      <c r="J385" s="3">
        <f t="shared" si="122"/>
        <v>330</v>
      </c>
      <c r="K385" s="3">
        <f t="shared" si="122"/>
        <v>340</v>
      </c>
      <c r="L385" s="3">
        <f t="shared" si="122"/>
        <v>350</v>
      </c>
      <c r="M385" s="3">
        <f t="shared" si="122"/>
        <v>360</v>
      </c>
      <c r="N385" s="3">
        <f t="shared" si="122"/>
        <v>10</v>
      </c>
      <c r="O385" s="3">
        <f t="shared" si="122"/>
        <v>20</v>
      </c>
      <c r="P385" s="3">
        <f t="shared" si="122"/>
        <v>30</v>
      </c>
      <c r="Q385" s="3">
        <f t="shared" si="122"/>
        <v>40</v>
      </c>
      <c r="R385" s="3">
        <f t="shared" si="122"/>
        <v>50</v>
      </c>
      <c r="S385" s="3">
        <f t="shared" si="122"/>
        <v>60</v>
      </c>
      <c r="T385" s="3">
        <f t="shared" si="122"/>
        <v>70</v>
      </c>
      <c r="U385" s="3">
        <f t="shared" si="122"/>
        <v>80</v>
      </c>
      <c r="V385" s="3">
        <f t="shared" si="122"/>
        <v>90</v>
      </c>
      <c r="W385" s="3">
        <f t="shared" si="122"/>
        <v>100</v>
      </c>
      <c r="X385" s="3">
        <f t="shared" si="122"/>
        <v>110</v>
      </c>
      <c r="Y385" s="3">
        <f t="shared" si="122"/>
        <v>120</v>
      </c>
      <c r="Z385" s="3">
        <f t="shared" si="122"/>
        <v>130</v>
      </c>
      <c r="AA385" s="3">
        <f t="shared" si="122"/>
        <v>140</v>
      </c>
      <c r="AB385" s="3">
        <f t="shared" si="122"/>
        <v>150</v>
      </c>
      <c r="AC385" s="3">
        <f t="shared" si="122"/>
        <v>160</v>
      </c>
      <c r="AD385" s="3">
        <f t="shared" si="122"/>
        <v>170</v>
      </c>
      <c r="AE385" s="3">
        <f t="shared" si="122"/>
        <v>180</v>
      </c>
      <c r="AF385" s="3">
        <f t="shared" si="122"/>
        <v>190</v>
      </c>
      <c r="AG385" s="3">
        <f t="shared" si="122"/>
        <v>200</v>
      </c>
      <c r="AH385" s="3">
        <f t="shared" si="122"/>
        <v>210</v>
      </c>
      <c r="AI385" s="3">
        <f t="shared" si="122"/>
        <v>220</v>
      </c>
      <c r="AJ385" s="3">
        <f t="shared" si="122"/>
        <v>230</v>
      </c>
      <c r="AK385" s="3">
        <f t="shared" si="122"/>
        <v>240</v>
      </c>
      <c r="AL385" s="3">
        <f t="shared" si="122"/>
        <v>250</v>
      </c>
      <c r="AM385" s="3">
        <f t="shared" si="122"/>
        <v>260</v>
      </c>
      <c r="AN385" s="3">
        <f t="shared" si="122"/>
        <v>270</v>
      </c>
    </row>
    <row r="386" spans="4:40" ht="15.75" customHeight="1" x14ac:dyDescent="0.2">
      <c r="D386" s="3">
        <f t="shared" ref="D386:AN386" si="123">IF(D385=0,0,D385-DEGREES((RADIANS(D385)-$F$7*SIN(RADIANS(D385))-RADIANS(D$369))/(1-$F$7*COS(RADIANS(D385)))))</f>
        <v>270</v>
      </c>
      <c r="E386" s="3">
        <f t="shared" si="123"/>
        <v>280</v>
      </c>
      <c r="F386" s="3">
        <f t="shared" si="123"/>
        <v>290</v>
      </c>
      <c r="G386" s="3">
        <f t="shared" si="123"/>
        <v>300</v>
      </c>
      <c r="H386" s="3">
        <f t="shared" si="123"/>
        <v>310</v>
      </c>
      <c r="I386" s="3">
        <f t="shared" si="123"/>
        <v>320</v>
      </c>
      <c r="J386" s="3">
        <f t="shared" si="123"/>
        <v>330</v>
      </c>
      <c r="K386" s="3">
        <f t="shared" si="123"/>
        <v>340</v>
      </c>
      <c r="L386" s="3">
        <f t="shared" si="123"/>
        <v>350</v>
      </c>
      <c r="M386" s="3">
        <f t="shared" si="123"/>
        <v>360</v>
      </c>
      <c r="N386" s="3">
        <f t="shared" si="123"/>
        <v>10</v>
      </c>
      <c r="O386" s="3">
        <f t="shared" si="123"/>
        <v>20</v>
      </c>
      <c r="P386" s="3">
        <f t="shared" si="123"/>
        <v>30</v>
      </c>
      <c r="Q386" s="3">
        <f t="shared" si="123"/>
        <v>40</v>
      </c>
      <c r="R386" s="3">
        <f t="shared" si="123"/>
        <v>50</v>
      </c>
      <c r="S386" s="3">
        <f t="shared" si="123"/>
        <v>60</v>
      </c>
      <c r="T386" s="3">
        <f t="shared" si="123"/>
        <v>70</v>
      </c>
      <c r="U386" s="3">
        <f t="shared" si="123"/>
        <v>80</v>
      </c>
      <c r="V386" s="3">
        <f t="shared" si="123"/>
        <v>90</v>
      </c>
      <c r="W386" s="3">
        <f t="shared" si="123"/>
        <v>100</v>
      </c>
      <c r="X386" s="3">
        <f t="shared" si="123"/>
        <v>110</v>
      </c>
      <c r="Y386" s="3">
        <f t="shared" si="123"/>
        <v>120</v>
      </c>
      <c r="Z386" s="3">
        <f t="shared" si="123"/>
        <v>130</v>
      </c>
      <c r="AA386" s="3">
        <f t="shared" si="123"/>
        <v>140</v>
      </c>
      <c r="AB386" s="3">
        <f t="shared" si="123"/>
        <v>150</v>
      </c>
      <c r="AC386" s="3">
        <f t="shared" si="123"/>
        <v>160</v>
      </c>
      <c r="AD386" s="3">
        <f t="shared" si="123"/>
        <v>170</v>
      </c>
      <c r="AE386" s="3">
        <f t="shared" si="123"/>
        <v>180</v>
      </c>
      <c r="AF386" s="3">
        <f t="shared" si="123"/>
        <v>190</v>
      </c>
      <c r="AG386" s="3">
        <f t="shared" si="123"/>
        <v>200</v>
      </c>
      <c r="AH386" s="3">
        <f t="shared" si="123"/>
        <v>210</v>
      </c>
      <c r="AI386" s="3">
        <f t="shared" si="123"/>
        <v>220</v>
      </c>
      <c r="AJ386" s="3">
        <f t="shared" si="123"/>
        <v>230</v>
      </c>
      <c r="AK386" s="3">
        <f t="shared" si="123"/>
        <v>240</v>
      </c>
      <c r="AL386" s="3">
        <f t="shared" si="123"/>
        <v>250</v>
      </c>
      <c r="AM386" s="3">
        <f t="shared" si="123"/>
        <v>260</v>
      </c>
      <c r="AN386" s="3">
        <f t="shared" si="123"/>
        <v>270</v>
      </c>
    </row>
    <row r="387" spans="4:40" ht="15.75" customHeight="1" x14ac:dyDescent="0.2">
      <c r="D387" s="3">
        <f t="shared" ref="D387:AN387" si="124">IF(D386=0,0,D386-DEGREES((RADIANS(D386)-$F$7*SIN(RADIANS(D386))-RADIANS(D$369))/(1-$F$7*COS(RADIANS(D386)))))</f>
        <v>270</v>
      </c>
      <c r="E387" s="3">
        <f t="shared" si="124"/>
        <v>280</v>
      </c>
      <c r="F387" s="3">
        <f t="shared" si="124"/>
        <v>290</v>
      </c>
      <c r="G387" s="3">
        <f t="shared" si="124"/>
        <v>300</v>
      </c>
      <c r="H387" s="3">
        <f t="shared" si="124"/>
        <v>310</v>
      </c>
      <c r="I387" s="3">
        <f t="shared" si="124"/>
        <v>320</v>
      </c>
      <c r="J387" s="3">
        <f t="shared" si="124"/>
        <v>330</v>
      </c>
      <c r="K387" s="3">
        <f t="shared" si="124"/>
        <v>340</v>
      </c>
      <c r="L387" s="3">
        <f t="shared" si="124"/>
        <v>350</v>
      </c>
      <c r="M387" s="3">
        <f t="shared" si="124"/>
        <v>360</v>
      </c>
      <c r="N387" s="3">
        <f t="shared" si="124"/>
        <v>10</v>
      </c>
      <c r="O387" s="3">
        <f t="shared" si="124"/>
        <v>20</v>
      </c>
      <c r="P387" s="3">
        <f t="shared" si="124"/>
        <v>30</v>
      </c>
      <c r="Q387" s="3">
        <f t="shared" si="124"/>
        <v>40</v>
      </c>
      <c r="R387" s="3">
        <f t="shared" si="124"/>
        <v>50</v>
      </c>
      <c r="S387" s="3">
        <f t="shared" si="124"/>
        <v>60</v>
      </c>
      <c r="T387" s="3">
        <f t="shared" si="124"/>
        <v>70</v>
      </c>
      <c r="U387" s="3">
        <f t="shared" si="124"/>
        <v>80</v>
      </c>
      <c r="V387" s="3">
        <f t="shared" si="124"/>
        <v>90</v>
      </c>
      <c r="W387" s="3">
        <f t="shared" si="124"/>
        <v>100</v>
      </c>
      <c r="X387" s="3">
        <f t="shared" si="124"/>
        <v>110</v>
      </c>
      <c r="Y387" s="3">
        <f t="shared" si="124"/>
        <v>120</v>
      </c>
      <c r="Z387" s="3">
        <f t="shared" si="124"/>
        <v>130</v>
      </c>
      <c r="AA387" s="3">
        <f t="shared" si="124"/>
        <v>140</v>
      </c>
      <c r="AB387" s="3">
        <f t="shared" si="124"/>
        <v>150</v>
      </c>
      <c r="AC387" s="3">
        <f t="shared" si="124"/>
        <v>160</v>
      </c>
      <c r="AD387" s="3">
        <f t="shared" si="124"/>
        <v>170</v>
      </c>
      <c r="AE387" s="3">
        <f t="shared" si="124"/>
        <v>180</v>
      </c>
      <c r="AF387" s="3">
        <f t="shared" si="124"/>
        <v>190</v>
      </c>
      <c r="AG387" s="3">
        <f t="shared" si="124"/>
        <v>200</v>
      </c>
      <c r="AH387" s="3">
        <f t="shared" si="124"/>
        <v>210</v>
      </c>
      <c r="AI387" s="3">
        <f t="shared" si="124"/>
        <v>220</v>
      </c>
      <c r="AJ387" s="3">
        <f t="shared" si="124"/>
        <v>230</v>
      </c>
      <c r="AK387" s="3">
        <f t="shared" si="124"/>
        <v>240</v>
      </c>
      <c r="AL387" s="3">
        <f t="shared" si="124"/>
        <v>250</v>
      </c>
      <c r="AM387" s="3">
        <f t="shared" si="124"/>
        <v>260</v>
      </c>
      <c r="AN387" s="3">
        <f t="shared" si="124"/>
        <v>270</v>
      </c>
    </row>
    <row r="388" spans="4:40" ht="15.75" customHeight="1" x14ac:dyDescent="0.2">
      <c r="D388" s="3">
        <f t="shared" ref="D388:AN388" si="125">IF(D387=0,0,D387-DEGREES((RADIANS(D387)-$F$7*SIN(RADIANS(D387))-RADIANS(D$369))/(1-$F$7*COS(RADIANS(D387)))))</f>
        <v>270</v>
      </c>
      <c r="E388" s="3">
        <f t="shared" si="125"/>
        <v>280</v>
      </c>
      <c r="F388" s="3">
        <f t="shared" si="125"/>
        <v>290</v>
      </c>
      <c r="G388" s="3">
        <f t="shared" si="125"/>
        <v>300</v>
      </c>
      <c r="H388" s="3">
        <f t="shared" si="125"/>
        <v>310</v>
      </c>
      <c r="I388" s="3">
        <f t="shared" si="125"/>
        <v>320</v>
      </c>
      <c r="J388" s="3">
        <f t="shared" si="125"/>
        <v>330</v>
      </c>
      <c r="K388" s="3">
        <f t="shared" si="125"/>
        <v>340</v>
      </c>
      <c r="L388" s="3">
        <f t="shared" si="125"/>
        <v>350</v>
      </c>
      <c r="M388" s="3">
        <f t="shared" si="125"/>
        <v>360</v>
      </c>
      <c r="N388" s="3">
        <f t="shared" si="125"/>
        <v>10</v>
      </c>
      <c r="O388" s="3">
        <f t="shared" si="125"/>
        <v>20</v>
      </c>
      <c r="P388" s="3">
        <f t="shared" si="125"/>
        <v>30</v>
      </c>
      <c r="Q388" s="3">
        <f t="shared" si="125"/>
        <v>40</v>
      </c>
      <c r="R388" s="3">
        <f t="shared" si="125"/>
        <v>50</v>
      </c>
      <c r="S388" s="3">
        <f t="shared" si="125"/>
        <v>60</v>
      </c>
      <c r="T388" s="3">
        <f t="shared" si="125"/>
        <v>70</v>
      </c>
      <c r="U388" s="3">
        <f t="shared" si="125"/>
        <v>80</v>
      </c>
      <c r="V388" s="3">
        <f t="shared" si="125"/>
        <v>90</v>
      </c>
      <c r="W388" s="3">
        <f t="shared" si="125"/>
        <v>100</v>
      </c>
      <c r="X388" s="3">
        <f t="shared" si="125"/>
        <v>110</v>
      </c>
      <c r="Y388" s="3">
        <f t="shared" si="125"/>
        <v>120</v>
      </c>
      <c r="Z388" s="3">
        <f t="shared" si="125"/>
        <v>130</v>
      </c>
      <c r="AA388" s="3">
        <f t="shared" si="125"/>
        <v>140</v>
      </c>
      <c r="AB388" s="3">
        <f t="shared" si="125"/>
        <v>150</v>
      </c>
      <c r="AC388" s="3">
        <f t="shared" si="125"/>
        <v>160</v>
      </c>
      <c r="AD388" s="3">
        <f t="shared" si="125"/>
        <v>170</v>
      </c>
      <c r="AE388" s="3">
        <f t="shared" si="125"/>
        <v>180</v>
      </c>
      <c r="AF388" s="3">
        <f t="shared" si="125"/>
        <v>190</v>
      </c>
      <c r="AG388" s="3">
        <f t="shared" si="125"/>
        <v>200</v>
      </c>
      <c r="AH388" s="3">
        <f t="shared" si="125"/>
        <v>210</v>
      </c>
      <c r="AI388" s="3">
        <f t="shared" si="125"/>
        <v>220</v>
      </c>
      <c r="AJ388" s="3">
        <f t="shared" si="125"/>
        <v>230</v>
      </c>
      <c r="AK388" s="3">
        <f t="shared" si="125"/>
        <v>240</v>
      </c>
      <c r="AL388" s="3">
        <f t="shared" si="125"/>
        <v>250</v>
      </c>
      <c r="AM388" s="3">
        <f t="shared" si="125"/>
        <v>260</v>
      </c>
      <c r="AN388" s="3">
        <f t="shared" si="125"/>
        <v>270</v>
      </c>
    </row>
    <row r="389" spans="4:40" ht="15.75" customHeight="1" x14ac:dyDescent="0.2">
      <c r="D389" s="3">
        <f t="shared" ref="D389:AN389" si="126">IF(D388=0,0,D388-DEGREES((RADIANS(D388)-$F$7*SIN(RADIANS(D388))-RADIANS(D$369))/(1-$F$7*COS(RADIANS(D388)))))</f>
        <v>270</v>
      </c>
      <c r="E389" s="3">
        <f t="shared" si="126"/>
        <v>280</v>
      </c>
      <c r="F389" s="3">
        <f t="shared" si="126"/>
        <v>290</v>
      </c>
      <c r="G389" s="3">
        <f t="shared" si="126"/>
        <v>300</v>
      </c>
      <c r="H389" s="3">
        <f t="shared" si="126"/>
        <v>310</v>
      </c>
      <c r="I389" s="3">
        <f t="shared" si="126"/>
        <v>320</v>
      </c>
      <c r="J389" s="3">
        <f t="shared" si="126"/>
        <v>330</v>
      </c>
      <c r="K389" s="3">
        <f t="shared" si="126"/>
        <v>340</v>
      </c>
      <c r="L389" s="3">
        <f t="shared" si="126"/>
        <v>350</v>
      </c>
      <c r="M389" s="3">
        <f t="shared" si="126"/>
        <v>360</v>
      </c>
      <c r="N389" s="3">
        <f t="shared" si="126"/>
        <v>10</v>
      </c>
      <c r="O389" s="3">
        <f t="shared" si="126"/>
        <v>20</v>
      </c>
      <c r="P389" s="3">
        <f t="shared" si="126"/>
        <v>30</v>
      </c>
      <c r="Q389" s="3">
        <f t="shared" si="126"/>
        <v>40</v>
      </c>
      <c r="R389" s="3">
        <f t="shared" si="126"/>
        <v>50</v>
      </c>
      <c r="S389" s="3">
        <f t="shared" si="126"/>
        <v>60</v>
      </c>
      <c r="T389" s="3">
        <f t="shared" si="126"/>
        <v>70</v>
      </c>
      <c r="U389" s="3">
        <f t="shared" si="126"/>
        <v>80</v>
      </c>
      <c r="V389" s="3">
        <f t="shared" si="126"/>
        <v>90</v>
      </c>
      <c r="W389" s="3">
        <f t="shared" si="126"/>
        <v>100</v>
      </c>
      <c r="X389" s="3">
        <f t="shared" si="126"/>
        <v>110</v>
      </c>
      <c r="Y389" s="3">
        <f t="shared" si="126"/>
        <v>120</v>
      </c>
      <c r="Z389" s="3">
        <f t="shared" si="126"/>
        <v>130</v>
      </c>
      <c r="AA389" s="3">
        <f t="shared" si="126"/>
        <v>140</v>
      </c>
      <c r="AB389" s="3">
        <f t="shared" si="126"/>
        <v>150</v>
      </c>
      <c r="AC389" s="3">
        <f t="shared" si="126"/>
        <v>160</v>
      </c>
      <c r="AD389" s="3">
        <f t="shared" si="126"/>
        <v>170</v>
      </c>
      <c r="AE389" s="3">
        <f t="shared" si="126"/>
        <v>180</v>
      </c>
      <c r="AF389" s="3">
        <f t="shared" si="126"/>
        <v>190</v>
      </c>
      <c r="AG389" s="3">
        <f t="shared" si="126"/>
        <v>200</v>
      </c>
      <c r="AH389" s="3">
        <f t="shared" si="126"/>
        <v>210</v>
      </c>
      <c r="AI389" s="3">
        <f t="shared" si="126"/>
        <v>220</v>
      </c>
      <c r="AJ389" s="3">
        <f t="shared" si="126"/>
        <v>230</v>
      </c>
      <c r="AK389" s="3">
        <f t="shared" si="126"/>
        <v>240</v>
      </c>
      <c r="AL389" s="3">
        <f t="shared" si="126"/>
        <v>250</v>
      </c>
      <c r="AM389" s="3">
        <f t="shared" si="126"/>
        <v>260</v>
      </c>
      <c r="AN389" s="3">
        <f t="shared" si="126"/>
        <v>270</v>
      </c>
    </row>
    <row r="390" spans="4:40" ht="15.75" customHeight="1" x14ac:dyDescent="0.2">
      <c r="D390" s="3">
        <f t="shared" ref="D390:AN390" si="127">IF(D389=0,0,D389-DEGREES((RADIANS(D389)-$F$7*SIN(RADIANS(D389))-RADIANS(D$369))/(1-$F$7*COS(RADIANS(D389)))))</f>
        <v>270</v>
      </c>
      <c r="E390" s="3">
        <f t="shared" si="127"/>
        <v>280</v>
      </c>
      <c r="F390" s="3">
        <f t="shared" si="127"/>
        <v>290</v>
      </c>
      <c r="G390" s="3">
        <f t="shared" si="127"/>
        <v>300</v>
      </c>
      <c r="H390" s="3">
        <f t="shared" si="127"/>
        <v>310</v>
      </c>
      <c r="I390" s="3">
        <f t="shared" si="127"/>
        <v>320</v>
      </c>
      <c r="J390" s="3">
        <f t="shared" si="127"/>
        <v>330</v>
      </c>
      <c r="K390" s="3">
        <f t="shared" si="127"/>
        <v>340</v>
      </c>
      <c r="L390" s="3">
        <f t="shared" si="127"/>
        <v>350</v>
      </c>
      <c r="M390" s="3">
        <f t="shared" si="127"/>
        <v>360</v>
      </c>
      <c r="N390" s="3">
        <f t="shared" si="127"/>
        <v>10</v>
      </c>
      <c r="O390" s="3">
        <f t="shared" si="127"/>
        <v>20</v>
      </c>
      <c r="P390" s="3">
        <f t="shared" si="127"/>
        <v>30</v>
      </c>
      <c r="Q390" s="3">
        <f t="shared" si="127"/>
        <v>40</v>
      </c>
      <c r="R390" s="3">
        <f t="shared" si="127"/>
        <v>50</v>
      </c>
      <c r="S390" s="3">
        <f t="shared" si="127"/>
        <v>60</v>
      </c>
      <c r="T390" s="3">
        <f t="shared" si="127"/>
        <v>70</v>
      </c>
      <c r="U390" s="3">
        <f t="shared" si="127"/>
        <v>80</v>
      </c>
      <c r="V390" s="3">
        <f t="shared" si="127"/>
        <v>90</v>
      </c>
      <c r="W390" s="3">
        <f t="shared" si="127"/>
        <v>100</v>
      </c>
      <c r="X390" s="3">
        <f t="shared" si="127"/>
        <v>110</v>
      </c>
      <c r="Y390" s="3">
        <f t="shared" si="127"/>
        <v>120</v>
      </c>
      <c r="Z390" s="3">
        <f t="shared" si="127"/>
        <v>130</v>
      </c>
      <c r="AA390" s="3">
        <f t="shared" si="127"/>
        <v>140</v>
      </c>
      <c r="AB390" s="3">
        <f t="shared" si="127"/>
        <v>150</v>
      </c>
      <c r="AC390" s="3">
        <f t="shared" si="127"/>
        <v>160</v>
      </c>
      <c r="AD390" s="3">
        <f t="shared" si="127"/>
        <v>170</v>
      </c>
      <c r="AE390" s="3">
        <f t="shared" si="127"/>
        <v>180</v>
      </c>
      <c r="AF390" s="3">
        <f t="shared" si="127"/>
        <v>190</v>
      </c>
      <c r="AG390" s="3">
        <f t="shared" si="127"/>
        <v>200</v>
      </c>
      <c r="AH390" s="3">
        <f t="shared" si="127"/>
        <v>210</v>
      </c>
      <c r="AI390" s="3">
        <f t="shared" si="127"/>
        <v>220</v>
      </c>
      <c r="AJ390" s="3">
        <f t="shared" si="127"/>
        <v>230</v>
      </c>
      <c r="AK390" s="3">
        <f t="shared" si="127"/>
        <v>240</v>
      </c>
      <c r="AL390" s="3">
        <f t="shared" si="127"/>
        <v>250</v>
      </c>
      <c r="AM390" s="3">
        <f t="shared" si="127"/>
        <v>260</v>
      </c>
      <c r="AN390" s="3">
        <f t="shared" si="127"/>
        <v>270</v>
      </c>
    </row>
    <row r="391" spans="4:40" ht="15.75" customHeight="1" x14ac:dyDescent="0.2">
      <c r="D391" s="3">
        <f t="shared" ref="D391:AN391" si="128">IF(D390=0,0,D390-DEGREES((RADIANS(D390)-$F$7*SIN(RADIANS(D390))-RADIANS(D$369))/(1-$F$7*COS(RADIANS(D390)))))</f>
        <v>270</v>
      </c>
      <c r="E391" s="3">
        <f t="shared" si="128"/>
        <v>280</v>
      </c>
      <c r="F391" s="3">
        <f t="shared" si="128"/>
        <v>290</v>
      </c>
      <c r="G391" s="3">
        <f t="shared" si="128"/>
        <v>300</v>
      </c>
      <c r="H391" s="3">
        <f t="shared" si="128"/>
        <v>310</v>
      </c>
      <c r="I391" s="3">
        <f t="shared" si="128"/>
        <v>320</v>
      </c>
      <c r="J391" s="3">
        <f t="shared" si="128"/>
        <v>330</v>
      </c>
      <c r="K391" s="3">
        <f t="shared" si="128"/>
        <v>340</v>
      </c>
      <c r="L391" s="3">
        <f t="shared" si="128"/>
        <v>350</v>
      </c>
      <c r="M391" s="3">
        <f t="shared" si="128"/>
        <v>360</v>
      </c>
      <c r="N391" s="3">
        <f t="shared" si="128"/>
        <v>10</v>
      </c>
      <c r="O391" s="3">
        <f t="shared" si="128"/>
        <v>20</v>
      </c>
      <c r="P391" s="3">
        <f t="shared" si="128"/>
        <v>30</v>
      </c>
      <c r="Q391" s="3">
        <f t="shared" si="128"/>
        <v>40</v>
      </c>
      <c r="R391" s="3">
        <f t="shared" si="128"/>
        <v>50</v>
      </c>
      <c r="S391" s="3">
        <f t="shared" si="128"/>
        <v>60</v>
      </c>
      <c r="T391" s="3">
        <f t="shared" si="128"/>
        <v>70</v>
      </c>
      <c r="U391" s="3">
        <f t="shared" si="128"/>
        <v>80</v>
      </c>
      <c r="V391" s="3">
        <f t="shared" si="128"/>
        <v>90</v>
      </c>
      <c r="W391" s="3">
        <f t="shared" si="128"/>
        <v>100</v>
      </c>
      <c r="X391" s="3">
        <f t="shared" si="128"/>
        <v>110</v>
      </c>
      <c r="Y391" s="3">
        <f t="shared" si="128"/>
        <v>120</v>
      </c>
      <c r="Z391" s="3">
        <f t="shared" si="128"/>
        <v>130</v>
      </c>
      <c r="AA391" s="3">
        <f t="shared" si="128"/>
        <v>140</v>
      </c>
      <c r="AB391" s="3">
        <f t="shared" si="128"/>
        <v>150</v>
      </c>
      <c r="AC391" s="3">
        <f t="shared" si="128"/>
        <v>160</v>
      </c>
      <c r="AD391" s="3">
        <f t="shared" si="128"/>
        <v>170</v>
      </c>
      <c r="AE391" s="3">
        <f t="shared" si="128"/>
        <v>180</v>
      </c>
      <c r="AF391" s="3">
        <f t="shared" si="128"/>
        <v>190</v>
      </c>
      <c r="AG391" s="3">
        <f t="shared" si="128"/>
        <v>200</v>
      </c>
      <c r="AH391" s="3">
        <f t="shared" si="128"/>
        <v>210</v>
      </c>
      <c r="AI391" s="3">
        <f t="shared" si="128"/>
        <v>220</v>
      </c>
      <c r="AJ391" s="3">
        <f t="shared" si="128"/>
        <v>230</v>
      </c>
      <c r="AK391" s="3">
        <f t="shared" si="128"/>
        <v>240</v>
      </c>
      <c r="AL391" s="3">
        <f t="shared" si="128"/>
        <v>250</v>
      </c>
      <c r="AM391" s="3">
        <f t="shared" si="128"/>
        <v>260</v>
      </c>
      <c r="AN391" s="3">
        <f t="shared" si="128"/>
        <v>270</v>
      </c>
    </row>
    <row r="392" spans="4:40" ht="15.75" customHeight="1" x14ac:dyDescent="0.2">
      <c r="D392" s="3">
        <f t="shared" ref="D392:AN392" si="129">IF(D391=0,0,D391-DEGREES((RADIANS(D391)-$F$7*SIN(RADIANS(D391))-RADIANS(D$369))/(1-$F$7*COS(RADIANS(D391)))))</f>
        <v>270</v>
      </c>
      <c r="E392" s="3">
        <f t="shared" si="129"/>
        <v>280</v>
      </c>
      <c r="F392" s="3">
        <f t="shared" si="129"/>
        <v>290</v>
      </c>
      <c r="G392" s="3">
        <f t="shared" si="129"/>
        <v>300</v>
      </c>
      <c r="H392" s="3">
        <f t="shared" si="129"/>
        <v>310</v>
      </c>
      <c r="I392" s="3">
        <f t="shared" si="129"/>
        <v>320</v>
      </c>
      <c r="J392" s="3">
        <f t="shared" si="129"/>
        <v>330</v>
      </c>
      <c r="K392" s="3">
        <f t="shared" si="129"/>
        <v>340</v>
      </c>
      <c r="L392" s="3">
        <f t="shared" si="129"/>
        <v>350</v>
      </c>
      <c r="M392" s="3">
        <f t="shared" si="129"/>
        <v>360</v>
      </c>
      <c r="N392" s="3">
        <f t="shared" si="129"/>
        <v>10</v>
      </c>
      <c r="O392" s="3">
        <f t="shared" si="129"/>
        <v>20</v>
      </c>
      <c r="P392" s="3">
        <f t="shared" si="129"/>
        <v>30</v>
      </c>
      <c r="Q392" s="3">
        <f t="shared" si="129"/>
        <v>40</v>
      </c>
      <c r="R392" s="3">
        <f t="shared" si="129"/>
        <v>50</v>
      </c>
      <c r="S392" s="3">
        <f t="shared" si="129"/>
        <v>60</v>
      </c>
      <c r="T392" s="3">
        <f t="shared" si="129"/>
        <v>70</v>
      </c>
      <c r="U392" s="3">
        <f t="shared" si="129"/>
        <v>80</v>
      </c>
      <c r="V392" s="3">
        <f t="shared" si="129"/>
        <v>90</v>
      </c>
      <c r="W392" s="3">
        <f t="shared" si="129"/>
        <v>100</v>
      </c>
      <c r="X392" s="3">
        <f t="shared" si="129"/>
        <v>110</v>
      </c>
      <c r="Y392" s="3">
        <f t="shared" si="129"/>
        <v>120</v>
      </c>
      <c r="Z392" s="3">
        <f t="shared" si="129"/>
        <v>130</v>
      </c>
      <c r="AA392" s="3">
        <f t="shared" si="129"/>
        <v>140</v>
      </c>
      <c r="AB392" s="3">
        <f t="shared" si="129"/>
        <v>150</v>
      </c>
      <c r="AC392" s="3">
        <f t="shared" si="129"/>
        <v>160</v>
      </c>
      <c r="AD392" s="3">
        <f t="shared" si="129"/>
        <v>170</v>
      </c>
      <c r="AE392" s="3">
        <f t="shared" si="129"/>
        <v>180</v>
      </c>
      <c r="AF392" s="3">
        <f t="shared" si="129"/>
        <v>190</v>
      </c>
      <c r="AG392" s="3">
        <f t="shared" si="129"/>
        <v>200</v>
      </c>
      <c r="AH392" s="3">
        <f t="shared" si="129"/>
        <v>210</v>
      </c>
      <c r="AI392" s="3">
        <f t="shared" si="129"/>
        <v>220</v>
      </c>
      <c r="AJ392" s="3">
        <f t="shared" si="129"/>
        <v>230</v>
      </c>
      <c r="AK392" s="3">
        <f t="shared" si="129"/>
        <v>240</v>
      </c>
      <c r="AL392" s="3">
        <f t="shared" si="129"/>
        <v>250</v>
      </c>
      <c r="AM392" s="3">
        <f t="shared" si="129"/>
        <v>260</v>
      </c>
      <c r="AN392" s="3">
        <f t="shared" si="129"/>
        <v>270</v>
      </c>
    </row>
    <row r="393" spans="4:40" ht="15.75" customHeight="1" x14ac:dyDescent="0.2">
      <c r="D393" s="3">
        <f t="shared" ref="D393:AN393" si="130">IF(D392=0,0,D392-DEGREES((RADIANS(D392)-$F$7*SIN(RADIANS(D392))-RADIANS(D$369))/(1-$F$7*COS(RADIANS(D392)))))</f>
        <v>270</v>
      </c>
      <c r="E393" s="3">
        <f t="shared" si="130"/>
        <v>280</v>
      </c>
      <c r="F393" s="3">
        <f t="shared" si="130"/>
        <v>290</v>
      </c>
      <c r="G393" s="3">
        <f t="shared" si="130"/>
        <v>300</v>
      </c>
      <c r="H393" s="3">
        <f t="shared" si="130"/>
        <v>310</v>
      </c>
      <c r="I393" s="3">
        <f t="shared" si="130"/>
        <v>320</v>
      </c>
      <c r="J393" s="3">
        <f t="shared" si="130"/>
        <v>330</v>
      </c>
      <c r="K393" s="3">
        <f t="shared" si="130"/>
        <v>340</v>
      </c>
      <c r="L393" s="3">
        <f t="shared" si="130"/>
        <v>350</v>
      </c>
      <c r="M393" s="3">
        <f t="shared" si="130"/>
        <v>360</v>
      </c>
      <c r="N393" s="3">
        <f t="shared" si="130"/>
        <v>10</v>
      </c>
      <c r="O393" s="3">
        <f t="shared" si="130"/>
        <v>20</v>
      </c>
      <c r="P393" s="3">
        <f t="shared" si="130"/>
        <v>30</v>
      </c>
      <c r="Q393" s="3">
        <f t="shared" si="130"/>
        <v>40</v>
      </c>
      <c r="R393" s="3">
        <f t="shared" si="130"/>
        <v>50</v>
      </c>
      <c r="S393" s="3">
        <f t="shared" si="130"/>
        <v>60</v>
      </c>
      <c r="T393" s="3">
        <f t="shared" si="130"/>
        <v>70</v>
      </c>
      <c r="U393" s="3">
        <f t="shared" si="130"/>
        <v>80</v>
      </c>
      <c r="V393" s="3">
        <f t="shared" si="130"/>
        <v>90</v>
      </c>
      <c r="W393" s="3">
        <f t="shared" si="130"/>
        <v>100</v>
      </c>
      <c r="X393" s="3">
        <f t="shared" si="130"/>
        <v>110</v>
      </c>
      <c r="Y393" s="3">
        <f t="shared" si="130"/>
        <v>120</v>
      </c>
      <c r="Z393" s="3">
        <f t="shared" si="130"/>
        <v>130</v>
      </c>
      <c r="AA393" s="3">
        <f t="shared" si="130"/>
        <v>140</v>
      </c>
      <c r="AB393" s="3">
        <f t="shared" si="130"/>
        <v>150</v>
      </c>
      <c r="AC393" s="3">
        <f t="shared" si="130"/>
        <v>160</v>
      </c>
      <c r="AD393" s="3">
        <f t="shared" si="130"/>
        <v>170</v>
      </c>
      <c r="AE393" s="3">
        <f t="shared" si="130"/>
        <v>180</v>
      </c>
      <c r="AF393" s="3">
        <f t="shared" si="130"/>
        <v>190</v>
      </c>
      <c r="AG393" s="3">
        <f t="shared" si="130"/>
        <v>200</v>
      </c>
      <c r="AH393" s="3">
        <f t="shared" si="130"/>
        <v>210</v>
      </c>
      <c r="AI393" s="3">
        <f t="shared" si="130"/>
        <v>220</v>
      </c>
      <c r="AJ393" s="3">
        <f t="shared" si="130"/>
        <v>230</v>
      </c>
      <c r="AK393" s="3">
        <f t="shared" si="130"/>
        <v>240</v>
      </c>
      <c r="AL393" s="3">
        <f t="shared" si="130"/>
        <v>250</v>
      </c>
      <c r="AM393" s="3">
        <f t="shared" si="130"/>
        <v>260</v>
      </c>
      <c r="AN393" s="3">
        <f t="shared" si="130"/>
        <v>270</v>
      </c>
    </row>
    <row r="394" spans="4:40" ht="15.75" customHeight="1" x14ac:dyDescent="0.2">
      <c r="D394" s="3">
        <f t="shared" ref="D394:AN394" si="131">IF(D393=0,0,D393-DEGREES((RADIANS(D393)-$F$7*SIN(RADIANS(D393))-RADIANS(D$369))/(1-$F$7*COS(RADIANS(D393)))))</f>
        <v>270</v>
      </c>
      <c r="E394" s="3">
        <f t="shared" si="131"/>
        <v>280</v>
      </c>
      <c r="F394" s="3">
        <f t="shared" si="131"/>
        <v>290</v>
      </c>
      <c r="G394" s="3">
        <f t="shared" si="131"/>
        <v>300</v>
      </c>
      <c r="H394" s="3">
        <f t="shared" si="131"/>
        <v>310</v>
      </c>
      <c r="I394" s="3">
        <f t="shared" si="131"/>
        <v>320</v>
      </c>
      <c r="J394" s="3">
        <f t="shared" si="131"/>
        <v>330</v>
      </c>
      <c r="K394" s="3">
        <f t="shared" si="131"/>
        <v>340</v>
      </c>
      <c r="L394" s="3">
        <f t="shared" si="131"/>
        <v>350</v>
      </c>
      <c r="M394" s="3">
        <f t="shared" si="131"/>
        <v>360</v>
      </c>
      <c r="N394" s="3">
        <f t="shared" si="131"/>
        <v>10</v>
      </c>
      <c r="O394" s="3">
        <f t="shared" si="131"/>
        <v>20</v>
      </c>
      <c r="P394" s="3">
        <f t="shared" si="131"/>
        <v>30</v>
      </c>
      <c r="Q394" s="3">
        <f t="shared" si="131"/>
        <v>40</v>
      </c>
      <c r="R394" s="3">
        <f t="shared" si="131"/>
        <v>50</v>
      </c>
      <c r="S394" s="3">
        <f t="shared" si="131"/>
        <v>60</v>
      </c>
      <c r="T394" s="3">
        <f t="shared" si="131"/>
        <v>70</v>
      </c>
      <c r="U394" s="3">
        <f t="shared" si="131"/>
        <v>80</v>
      </c>
      <c r="V394" s="3">
        <f t="shared" si="131"/>
        <v>90</v>
      </c>
      <c r="W394" s="3">
        <f t="shared" si="131"/>
        <v>100</v>
      </c>
      <c r="X394" s="3">
        <f t="shared" si="131"/>
        <v>110</v>
      </c>
      <c r="Y394" s="3">
        <f t="shared" si="131"/>
        <v>120</v>
      </c>
      <c r="Z394" s="3">
        <f t="shared" si="131"/>
        <v>130</v>
      </c>
      <c r="AA394" s="3">
        <f t="shared" si="131"/>
        <v>140</v>
      </c>
      <c r="AB394" s="3">
        <f t="shared" si="131"/>
        <v>150</v>
      </c>
      <c r="AC394" s="3">
        <f t="shared" si="131"/>
        <v>160</v>
      </c>
      <c r="AD394" s="3">
        <f t="shared" si="131"/>
        <v>170</v>
      </c>
      <c r="AE394" s="3">
        <f t="shared" si="131"/>
        <v>180</v>
      </c>
      <c r="AF394" s="3">
        <f t="shared" si="131"/>
        <v>190</v>
      </c>
      <c r="AG394" s="3">
        <f t="shared" si="131"/>
        <v>200</v>
      </c>
      <c r="AH394" s="3">
        <f t="shared" si="131"/>
        <v>210</v>
      </c>
      <c r="AI394" s="3">
        <f t="shared" si="131"/>
        <v>220</v>
      </c>
      <c r="AJ394" s="3">
        <f t="shared" si="131"/>
        <v>230</v>
      </c>
      <c r="AK394" s="3">
        <f t="shared" si="131"/>
        <v>240</v>
      </c>
      <c r="AL394" s="3">
        <f t="shared" si="131"/>
        <v>250</v>
      </c>
      <c r="AM394" s="3">
        <f t="shared" si="131"/>
        <v>260</v>
      </c>
      <c r="AN394" s="3">
        <f t="shared" si="131"/>
        <v>270</v>
      </c>
    </row>
    <row r="395" spans="4:40" ht="15.75" customHeight="1" x14ac:dyDescent="0.2">
      <c r="D395" s="3">
        <f t="shared" ref="D395:AN395" si="132">IF(D394=0,0,D394-DEGREES((RADIANS(D394)-$F$7*SIN(RADIANS(D394))-RADIANS(D$369))/(1-$F$7*COS(RADIANS(D394)))))</f>
        <v>270</v>
      </c>
      <c r="E395" s="3">
        <f t="shared" si="132"/>
        <v>280</v>
      </c>
      <c r="F395" s="3">
        <f t="shared" si="132"/>
        <v>290</v>
      </c>
      <c r="G395" s="3">
        <f t="shared" si="132"/>
        <v>300</v>
      </c>
      <c r="H395" s="3">
        <f t="shared" si="132"/>
        <v>310</v>
      </c>
      <c r="I395" s="3">
        <f t="shared" si="132"/>
        <v>320</v>
      </c>
      <c r="J395" s="3">
        <f t="shared" si="132"/>
        <v>330</v>
      </c>
      <c r="K395" s="3">
        <f t="shared" si="132"/>
        <v>340</v>
      </c>
      <c r="L395" s="3">
        <f t="shared" si="132"/>
        <v>350</v>
      </c>
      <c r="M395" s="3">
        <f t="shared" si="132"/>
        <v>360</v>
      </c>
      <c r="N395" s="3">
        <f t="shared" si="132"/>
        <v>10</v>
      </c>
      <c r="O395" s="3">
        <f t="shared" si="132"/>
        <v>20</v>
      </c>
      <c r="P395" s="3">
        <f t="shared" si="132"/>
        <v>30</v>
      </c>
      <c r="Q395" s="3">
        <f t="shared" si="132"/>
        <v>40</v>
      </c>
      <c r="R395" s="3">
        <f t="shared" si="132"/>
        <v>50</v>
      </c>
      <c r="S395" s="3">
        <f t="shared" si="132"/>
        <v>60</v>
      </c>
      <c r="T395" s="3">
        <f t="shared" si="132"/>
        <v>70</v>
      </c>
      <c r="U395" s="3">
        <f t="shared" si="132"/>
        <v>80</v>
      </c>
      <c r="V395" s="3">
        <f t="shared" si="132"/>
        <v>90</v>
      </c>
      <c r="W395" s="3">
        <f t="shared" si="132"/>
        <v>100</v>
      </c>
      <c r="X395" s="3">
        <f t="shared" si="132"/>
        <v>110</v>
      </c>
      <c r="Y395" s="3">
        <f t="shared" si="132"/>
        <v>120</v>
      </c>
      <c r="Z395" s="3">
        <f t="shared" si="132"/>
        <v>130</v>
      </c>
      <c r="AA395" s="3">
        <f t="shared" si="132"/>
        <v>140</v>
      </c>
      <c r="AB395" s="3">
        <f t="shared" si="132"/>
        <v>150</v>
      </c>
      <c r="AC395" s="3">
        <f t="shared" si="132"/>
        <v>160</v>
      </c>
      <c r="AD395" s="3">
        <f t="shared" si="132"/>
        <v>170</v>
      </c>
      <c r="AE395" s="3">
        <f t="shared" si="132"/>
        <v>180</v>
      </c>
      <c r="AF395" s="3">
        <f t="shared" si="132"/>
        <v>190</v>
      </c>
      <c r="AG395" s="3">
        <f t="shared" si="132"/>
        <v>200</v>
      </c>
      <c r="AH395" s="3">
        <f t="shared" si="132"/>
        <v>210</v>
      </c>
      <c r="AI395" s="3">
        <f t="shared" si="132"/>
        <v>220</v>
      </c>
      <c r="AJ395" s="3">
        <f t="shared" si="132"/>
        <v>230</v>
      </c>
      <c r="AK395" s="3">
        <f t="shared" si="132"/>
        <v>240</v>
      </c>
      <c r="AL395" s="3">
        <f t="shared" si="132"/>
        <v>250</v>
      </c>
      <c r="AM395" s="3">
        <f t="shared" si="132"/>
        <v>260</v>
      </c>
      <c r="AN395" s="3">
        <f t="shared" si="132"/>
        <v>270</v>
      </c>
    </row>
    <row r="396" spans="4:40" ht="15.75" customHeight="1" x14ac:dyDescent="0.2">
      <c r="D396" s="3">
        <f t="shared" ref="D396:AN396" si="133">IF(D395=0,0,D395-DEGREES((RADIANS(D395)-$F$7*SIN(RADIANS(D395))-RADIANS(D$369))/(1-$F$7*COS(RADIANS(D395)))))</f>
        <v>270</v>
      </c>
      <c r="E396" s="3">
        <f t="shared" si="133"/>
        <v>280</v>
      </c>
      <c r="F396" s="3">
        <f t="shared" si="133"/>
        <v>290</v>
      </c>
      <c r="G396" s="3">
        <f t="shared" si="133"/>
        <v>300</v>
      </c>
      <c r="H396" s="3">
        <f t="shared" si="133"/>
        <v>310</v>
      </c>
      <c r="I396" s="3">
        <f t="shared" si="133"/>
        <v>320</v>
      </c>
      <c r="J396" s="3">
        <f t="shared" si="133"/>
        <v>330</v>
      </c>
      <c r="K396" s="3">
        <f t="shared" si="133"/>
        <v>340</v>
      </c>
      <c r="L396" s="3">
        <f t="shared" si="133"/>
        <v>350</v>
      </c>
      <c r="M396" s="3">
        <f t="shared" si="133"/>
        <v>360</v>
      </c>
      <c r="N396" s="3">
        <f t="shared" si="133"/>
        <v>10</v>
      </c>
      <c r="O396" s="3">
        <f t="shared" si="133"/>
        <v>20</v>
      </c>
      <c r="P396" s="3">
        <f t="shared" si="133"/>
        <v>30</v>
      </c>
      <c r="Q396" s="3">
        <f t="shared" si="133"/>
        <v>40</v>
      </c>
      <c r="R396" s="3">
        <f t="shared" si="133"/>
        <v>50</v>
      </c>
      <c r="S396" s="3">
        <f t="shared" si="133"/>
        <v>60</v>
      </c>
      <c r="T396" s="3">
        <f t="shared" si="133"/>
        <v>70</v>
      </c>
      <c r="U396" s="3">
        <f t="shared" si="133"/>
        <v>80</v>
      </c>
      <c r="V396" s="3">
        <f t="shared" si="133"/>
        <v>90</v>
      </c>
      <c r="W396" s="3">
        <f t="shared" si="133"/>
        <v>100</v>
      </c>
      <c r="X396" s="3">
        <f t="shared" si="133"/>
        <v>110</v>
      </c>
      <c r="Y396" s="3">
        <f t="shared" si="133"/>
        <v>120</v>
      </c>
      <c r="Z396" s="3">
        <f t="shared" si="133"/>
        <v>130</v>
      </c>
      <c r="AA396" s="3">
        <f t="shared" si="133"/>
        <v>140</v>
      </c>
      <c r="AB396" s="3">
        <f t="shared" si="133"/>
        <v>150</v>
      </c>
      <c r="AC396" s="3">
        <f t="shared" si="133"/>
        <v>160</v>
      </c>
      <c r="AD396" s="3">
        <f t="shared" si="133"/>
        <v>170</v>
      </c>
      <c r="AE396" s="3">
        <f t="shared" si="133"/>
        <v>180</v>
      </c>
      <c r="AF396" s="3">
        <f t="shared" si="133"/>
        <v>190</v>
      </c>
      <c r="AG396" s="3">
        <f t="shared" si="133"/>
        <v>200</v>
      </c>
      <c r="AH396" s="3">
        <f t="shared" si="133"/>
        <v>210</v>
      </c>
      <c r="AI396" s="3">
        <f t="shared" si="133"/>
        <v>220</v>
      </c>
      <c r="AJ396" s="3">
        <f t="shared" si="133"/>
        <v>230</v>
      </c>
      <c r="AK396" s="3">
        <f t="shared" si="133"/>
        <v>240</v>
      </c>
      <c r="AL396" s="3">
        <f t="shared" si="133"/>
        <v>250</v>
      </c>
      <c r="AM396" s="3">
        <f t="shared" si="133"/>
        <v>260</v>
      </c>
      <c r="AN396" s="3">
        <f t="shared" si="133"/>
        <v>270</v>
      </c>
    </row>
    <row r="397" spans="4:40" ht="15.75" customHeight="1" x14ac:dyDescent="0.2">
      <c r="D397" s="3">
        <f t="shared" ref="D397:AN397" si="134">IF(D396=0,0,D396-DEGREES((RADIANS(D396)-$F$7*SIN(RADIANS(D396))-RADIANS(D$369))/(1-$F$7*COS(RADIANS(D396)))))</f>
        <v>270</v>
      </c>
      <c r="E397" s="3">
        <f t="shared" si="134"/>
        <v>280</v>
      </c>
      <c r="F397" s="3">
        <f t="shared" si="134"/>
        <v>290</v>
      </c>
      <c r="G397" s="3">
        <f t="shared" si="134"/>
        <v>300</v>
      </c>
      <c r="H397" s="3">
        <f t="shared" si="134"/>
        <v>310</v>
      </c>
      <c r="I397" s="3">
        <f t="shared" si="134"/>
        <v>320</v>
      </c>
      <c r="J397" s="3">
        <f t="shared" si="134"/>
        <v>330</v>
      </c>
      <c r="K397" s="3">
        <f t="shared" si="134"/>
        <v>340</v>
      </c>
      <c r="L397" s="3">
        <f t="shared" si="134"/>
        <v>350</v>
      </c>
      <c r="M397" s="3">
        <f t="shared" si="134"/>
        <v>360</v>
      </c>
      <c r="N397" s="3">
        <f t="shared" si="134"/>
        <v>10</v>
      </c>
      <c r="O397" s="3">
        <f t="shared" si="134"/>
        <v>20</v>
      </c>
      <c r="P397" s="3">
        <f t="shared" si="134"/>
        <v>30</v>
      </c>
      <c r="Q397" s="3">
        <f t="shared" si="134"/>
        <v>40</v>
      </c>
      <c r="R397" s="3">
        <f t="shared" si="134"/>
        <v>50</v>
      </c>
      <c r="S397" s="3">
        <f t="shared" si="134"/>
        <v>60</v>
      </c>
      <c r="T397" s="3">
        <f t="shared" si="134"/>
        <v>70</v>
      </c>
      <c r="U397" s="3">
        <f t="shared" si="134"/>
        <v>80</v>
      </c>
      <c r="V397" s="3">
        <f t="shared" si="134"/>
        <v>90</v>
      </c>
      <c r="W397" s="3">
        <f t="shared" si="134"/>
        <v>100</v>
      </c>
      <c r="X397" s="3">
        <f t="shared" si="134"/>
        <v>110</v>
      </c>
      <c r="Y397" s="3">
        <f t="shared" si="134"/>
        <v>120</v>
      </c>
      <c r="Z397" s="3">
        <f t="shared" si="134"/>
        <v>130</v>
      </c>
      <c r="AA397" s="3">
        <f t="shared" si="134"/>
        <v>140</v>
      </c>
      <c r="AB397" s="3">
        <f t="shared" si="134"/>
        <v>150</v>
      </c>
      <c r="AC397" s="3">
        <f t="shared" si="134"/>
        <v>160</v>
      </c>
      <c r="AD397" s="3">
        <f t="shared" si="134"/>
        <v>170</v>
      </c>
      <c r="AE397" s="3">
        <f t="shared" si="134"/>
        <v>180</v>
      </c>
      <c r="AF397" s="3">
        <f t="shared" si="134"/>
        <v>190</v>
      </c>
      <c r="AG397" s="3">
        <f t="shared" si="134"/>
        <v>200</v>
      </c>
      <c r="AH397" s="3">
        <f t="shared" si="134"/>
        <v>210</v>
      </c>
      <c r="AI397" s="3">
        <f t="shared" si="134"/>
        <v>220</v>
      </c>
      <c r="AJ397" s="3">
        <f t="shared" si="134"/>
        <v>230</v>
      </c>
      <c r="AK397" s="3">
        <f t="shared" si="134"/>
        <v>240</v>
      </c>
      <c r="AL397" s="3">
        <f t="shared" si="134"/>
        <v>250</v>
      </c>
      <c r="AM397" s="3">
        <f t="shared" si="134"/>
        <v>260</v>
      </c>
      <c r="AN397" s="3">
        <f t="shared" si="134"/>
        <v>270</v>
      </c>
    </row>
    <row r="398" spans="4:40" ht="15.75" customHeight="1" x14ac:dyDescent="0.2">
      <c r="D398" s="3">
        <f t="shared" ref="D398:AN398" si="135">IF(D397=0,0,D397-DEGREES((RADIANS(D397)-$F$7*SIN(RADIANS(D397))-RADIANS(D$369))/(1-$F$7*COS(RADIANS(D397)))))</f>
        <v>270</v>
      </c>
      <c r="E398" s="3">
        <f t="shared" si="135"/>
        <v>280</v>
      </c>
      <c r="F398" s="3">
        <f t="shared" si="135"/>
        <v>290</v>
      </c>
      <c r="G398" s="3">
        <f t="shared" si="135"/>
        <v>300</v>
      </c>
      <c r="H398" s="3">
        <f t="shared" si="135"/>
        <v>310</v>
      </c>
      <c r="I398" s="3">
        <f t="shared" si="135"/>
        <v>320</v>
      </c>
      <c r="J398" s="3">
        <f t="shared" si="135"/>
        <v>330</v>
      </c>
      <c r="K398" s="3">
        <f t="shared" si="135"/>
        <v>340</v>
      </c>
      <c r="L398" s="3">
        <f t="shared" si="135"/>
        <v>350</v>
      </c>
      <c r="M398" s="3">
        <f t="shared" si="135"/>
        <v>360</v>
      </c>
      <c r="N398" s="3">
        <f t="shared" si="135"/>
        <v>10</v>
      </c>
      <c r="O398" s="3">
        <f t="shared" si="135"/>
        <v>20</v>
      </c>
      <c r="P398" s="3">
        <f t="shared" si="135"/>
        <v>30</v>
      </c>
      <c r="Q398" s="3">
        <f t="shared" si="135"/>
        <v>40</v>
      </c>
      <c r="R398" s="3">
        <f t="shared" si="135"/>
        <v>50</v>
      </c>
      <c r="S398" s="3">
        <f t="shared" si="135"/>
        <v>60</v>
      </c>
      <c r="T398" s="3">
        <f t="shared" si="135"/>
        <v>70</v>
      </c>
      <c r="U398" s="3">
        <f t="shared" si="135"/>
        <v>80</v>
      </c>
      <c r="V398" s="3">
        <f t="shared" si="135"/>
        <v>90</v>
      </c>
      <c r="W398" s="3">
        <f t="shared" si="135"/>
        <v>100</v>
      </c>
      <c r="X398" s="3">
        <f t="shared" si="135"/>
        <v>110</v>
      </c>
      <c r="Y398" s="3">
        <f t="shared" si="135"/>
        <v>120</v>
      </c>
      <c r="Z398" s="3">
        <f t="shared" si="135"/>
        <v>130</v>
      </c>
      <c r="AA398" s="3">
        <f t="shared" si="135"/>
        <v>140</v>
      </c>
      <c r="AB398" s="3">
        <f t="shared" si="135"/>
        <v>150</v>
      </c>
      <c r="AC398" s="3">
        <f t="shared" si="135"/>
        <v>160</v>
      </c>
      <c r="AD398" s="3">
        <f t="shared" si="135"/>
        <v>170</v>
      </c>
      <c r="AE398" s="3">
        <f t="shared" si="135"/>
        <v>180</v>
      </c>
      <c r="AF398" s="3">
        <f t="shared" si="135"/>
        <v>190</v>
      </c>
      <c r="AG398" s="3">
        <f t="shared" si="135"/>
        <v>200</v>
      </c>
      <c r="AH398" s="3">
        <f t="shared" si="135"/>
        <v>210</v>
      </c>
      <c r="AI398" s="3">
        <f t="shared" si="135"/>
        <v>220</v>
      </c>
      <c r="AJ398" s="3">
        <f t="shared" si="135"/>
        <v>230</v>
      </c>
      <c r="AK398" s="3">
        <f t="shared" si="135"/>
        <v>240</v>
      </c>
      <c r="AL398" s="3">
        <f t="shared" si="135"/>
        <v>250</v>
      </c>
      <c r="AM398" s="3">
        <f t="shared" si="135"/>
        <v>260</v>
      </c>
      <c r="AN398" s="3">
        <f t="shared" si="135"/>
        <v>270</v>
      </c>
    </row>
    <row r="399" spans="4:40" ht="15.75" customHeight="1" x14ac:dyDescent="0.2">
      <c r="D399" s="3">
        <f t="shared" ref="D399:AN399" si="136">IF(D398=0,0,D398-DEGREES((RADIANS(D398)-$F$7*SIN(RADIANS(D398))-RADIANS(D$369))/(1-$F$7*COS(RADIANS(D398)))))</f>
        <v>270</v>
      </c>
      <c r="E399" s="3">
        <f t="shared" si="136"/>
        <v>280</v>
      </c>
      <c r="F399" s="3">
        <f t="shared" si="136"/>
        <v>290</v>
      </c>
      <c r="G399" s="3">
        <f t="shared" si="136"/>
        <v>300</v>
      </c>
      <c r="H399" s="3">
        <f t="shared" si="136"/>
        <v>310</v>
      </c>
      <c r="I399" s="3">
        <f t="shared" si="136"/>
        <v>320</v>
      </c>
      <c r="J399" s="3">
        <f t="shared" si="136"/>
        <v>330</v>
      </c>
      <c r="K399" s="3">
        <f t="shared" si="136"/>
        <v>340</v>
      </c>
      <c r="L399" s="3">
        <f t="shared" si="136"/>
        <v>350</v>
      </c>
      <c r="M399" s="3">
        <f t="shared" si="136"/>
        <v>360</v>
      </c>
      <c r="N399" s="3">
        <f t="shared" si="136"/>
        <v>10</v>
      </c>
      <c r="O399" s="3">
        <f t="shared" si="136"/>
        <v>20</v>
      </c>
      <c r="P399" s="3">
        <f t="shared" si="136"/>
        <v>30</v>
      </c>
      <c r="Q399" s="3">
        <f t="shared" si="136"/>
        <v>40</v>
      </c>
      <c r="R399" s="3">
        <f t="shared" si="136"/>
        <v>50</v>
      </c>
      <c r="S399" s="3">
        <f t="shared" si="136"/>
        <v>60</v>
      </c>
      <c r="T399" s="3">
        <f t="shared" si="136"/>
        <v>70</v>
      </c>
      <c r="U399" s="3">
        <f t="shared" si="136"/>
        <v>80</v>
      </c>
      <c r="V399" s="3">
        <f t="shared" si="136"/>
        <v>90</v>
      </c>
      <c r="W399" s="3">
        <f t="shared" si="136"/>
        <v>100</v>
      </c>
      <c r="X399" s="3">
        <f t="shared" si="136"/>
        <v>110</v>
      </c>
      <c r="Y399" s="3">
        <f t="shared" si="136"/>
        <v>120</v>
      </c>
      <c r="Z399" s="3">
        <f t="shared" si="136"/>
        <v>130</v>
      </c>
      <c r="AA399" s="3">
        <f t="shared" si="136"/>
        <v>140</v>
      </c>
      <c r="AB399" s="3">
        <f t="shared" si="136"/>
        <v>150</v>
      </c>
      <c r="AC399" s="3">
        <f t="shared" si="136"/>
        <v>160</v>
      </c>
      <c r="AD399" s="3">
        <f t="shared" si="136"/>
        <v>170</v>
      </c>
      <c r="AE399" s="3">
        <f t="shared" si="136"/>
        <v>180</v>
      </c>
      <c r="AF399" s="3">
        <f t="shared" si="136"/>
        <v>190</v>
      </c>
      <c r="AG399" s="3">
        <f t="shared" si="136"/>
        <v>200</v>
      </c>
      <c r="AH399" s="3">
        <f t="shared" si="136"/>
        <v>210</v>
      </c>
      <c r="AI399" s="3">
        <f t="shared" si="136"/>
        <v>220</v>
      </c>
      <c r="AJ399" s="3">
        <f t="shared" si="136"/>
        <v>230</v>
      </c>
      <c r="AK399" s="3">
        <f t="shared" si="136"/>
        <v>240</v>
      </c>
      <c r="AL399" s="3">
        <f t="shared" si="136"/>
        <v>250</v>
      </c>
      <c r="AM399" s="3">
        <f t="shared" si="136"/>
        <v>260</v>
      </c>
      <c r="AN399" s="3">
        <f t="shared" si="136"/>
        <v>270</v>
      </c>
    </row>
    <row r="400" spans="4:40" ht="15.75" customHeight="1" x14ac:dyDescent="0.2">
      <c r="D400" s="3">
        <f t="shared" ref="D400:AN400" si="137">IF(D399=0,0,D399-DEGREES((RADIANS(D399)-$F$7*SIN(RADIANS(D399))-RADIANS(D$369))/(1-$F$7*COS(RADIANS(D399)))))</f>
        <v>270</v>
      </c>
      <c r="E400" s="3">
        <f t="shared" si="137"/>
        <v>280</v>
      </c>
      <c r="F400" s="3">
        <f t="shared" si="137"/>
        <v>290</v>
      </c>
      <c r="G400" s="3">
        <f t="shared" si="137"/>
        <v>300</v>
      </c>
      <c r="H400" s="3">
        <f t="shared" si="137"/>
        <v>310</v>
      </c>
      <c r="I400" s="3">
        <f t="shared" si="137"/>
        <v>320</v>
      </c>
      <c r="J400" s="3">
        <f t="shared" si="137"/>
        <v>330</v>
      </c>
      <c r="K400" s="3">
        <f t="shared" si="137"/>
        <v>340</v>
      </c>
      <c r="L400" s="3">
        <f t="shared" si="137"/>
        <v>350</v>
      </c>
      <c r="M400" s="3">
        <f t="shared" si="137"/>
        <v>360</v>
      </c>
      <c r="N400" s="3">
        <f t="shared" si="137"/>
        <v>10</v>
      </c>
      <c r="O400" s="3">
        <f t="shared" si="137"/>
        <v>20</v>
      </c>
      <c r="P400" s="3">
        <f t="shared" si="137"/>
        <v>30</v>
      </c>
      <c r="Q400" s="3">
        <f t="shared" si="137"/>
        <v>40</v>
      </c>
      <c r="R400" s="3">
        <f t="shared" si="137"/>
        <v>50</v>
      </c>
      <c r="S400" s="3">
        <f t="shared" si="137"/>
        <v>60</v>
      </c>
      <c r="T400" s="3">
        <f t="shared" si="137"/>
        <v>70</v>
      </c>
      <c r="U400" s="3">
        <f t="shared" si="137"/>
        <v>80</v>
      </c>
      <c r="V400" s="3">
        <f t="shared" si="137"/>
        <v>90</v>
      </c>
      <c r="W400" s="3">
        <f t="shared" si="137"/>
        <v>100</v>
      </c>
      <c r="X400" s="3">
        <f t="shared" si="137"/>
        <v>110</v>
      </c>
      <c r="Y400" s="3">
        <f t="shared" si="137"/>
        <v>120</v>
      </c>
      <c r="Z400" s="3">
        <f t="shared" si="137"/>
        <v>130</v>
      </c>
      <c r="AA400" s="3">
        <f t="shared" si="137"/>
        <v>140</v>
      </c>
      <c r="AB400" s="3">
        <f t="shared" si="137"/>
        <v>150</v>
      </c>
      <c r="AC400" s="3">
        <f t="shared" si="137"/>
        <v>160</v>
      </c>
      <c r="AD400" s="3">
        <f t="shared" si="137"/>
        <v>170</v>
      </c>
      <c r="AE400" s="3">
        <f t="shared" si="137"/>
        <v>180</v>
      </c>
      <c r="AF400" s="3">
        <f t="shared" si="137"/>
        <v>190</v>
      </c>
      <c r="AG400" s="3">
        <f t="shared" si="137"/>
        <v>200</v>
      </c>
      <c r="AH400" s="3">
        <f t="shared" si="137"/>
        <v>210</v>
      </c>
      <c r="AI400" s="3">
        <f t="shared" si="137"/>
        <v>220</v>
      </c>
      <c r="AJ400" s="3">
        <f t="shared" si="137"/>
        <v>230</v>
      </c>
      <c r="AK400" s="3">
        <f t="shared" si="137"/>
        <v>240</v>
      </c>
      <c r="AL400" s="3">
        <f t="shared" si="137"/>
        <v>250</v>
      </c>
      <c r="AM400" s="3">
        <f t="shared" si="137"/>
        <v>260</v>
      </c>
      <c r="AN400" s="3">
        <f t="shared" si="137"/>
        <v>270</v>
      </c>
    </row>
    <row r="401" spans="4:40" ht="15.75" customHeight="1" x14ac:dyDescent="0.2">
      <c r="D401" s="3">
        <f t="shared" ref="D401:AN401" si="138">IF(D400=0,0,D400-DEGREES((RADIANS(D400)-$F$7*SIN(RADIANS(D400))-RADIANS(D$369))/(1-$F$7*COS(RADIANS(D400)))))</f>
        <v>270</v>
      </c>
      <c r="E401" s="3">
        <f t="shared" si="138"/>
        <v>280</v>
      </c>
      <c r="F401" s="3">
        <f t="shared" si="138"/>
        <v>290</v>
      </c>
      <c r="G401" s="3">
        <f t="shared" si="138"/>
        <v>300</v>
      </c>
      <c r="H401" s="3">
        <f t="shared" si="138"/>
        <v>310</v>
      </c>
      <c r="I401" s="3">
        <f t="shared" si="138"/>
        <v>320</v>
      </c>
      <c r="J401" s="3">
        <f t="shared" si="138"/>
        <v>330</v>
      </c>
      <c r="K401" s="3">
        <f t="shared" si="138"/>
        <v>340</v>
      </c>
      <c r="L401" s="3">
        <f t="shared" si="138"/>
        <v>350</v>
      </c>
      <c r="M401" s="3">
        <f t="shared" si="138"/>
        <v>360</v>
      </c>
      <c r="N401" s="3">
        <f t="shared" si="138"/>
        <v>10</v>
      </c>
      <c r="O401" s="3">
        <f t="shared" si="138"/>
        <v>20</v>
      </c>
      <c r="P401" s="3">
        <f t="shared" si="138"/>
        <v>30</v>
      </c>
      <c r="Q401" s="3">
        <f t="shared" si="138"/>
        <v>40</v>
      </c>
      <c r="R401" s="3">
        <f t="shared" si="138"/>
        <v>50</v>
      </c>
      <c r="S401" s="3">
        <f t="shared" si="138"/>
        <v>60</v>
      </c>
      <c r="T401" s="3">
        <f t="shared" si="138"/>
        <v>70</v>
      </c>
      <c r="U401" s="3">
        <f t="shared" si="138"/>
        <v>80</v>
      </c>
      <c r="V401" s="3">
        <f t="shared" si="138"/>
        <v>90</v>
      </c>
      <c r="W401" s="3">
        <f t="shared" si="138"/>
        <v>100</v>
      </c>
      <c r="X401" s="3">
        <f t="shared" si="138"/>
        <v>110</v>
      </c>
      <c r="Y401" s="3">
        <f t="shared" si="138"/>
        <v>120</v>
      </c>
      <c r="Z401" s="3">
        <f t="shared" si="138"/>
        <v>130</v>
      </c>
      <c r="AA401" s="3">
        <f t="shared" si="138"/>
        <v>140</v>
      </c>
      <c r="AB401" s="3">
        <f t="shared" si="138"/>
        <v>150</v>
      </c>
      <c r="AC401" s="3">
        <f t="shared" si="138"/>
        <v>160</v>
      </c>
      <c r="AD401" s="3">
        <f t="shared" si="138"/>
        <v>170</v>
      </c>
      <c r="AE401" s="3">
        <f t="shared" si="138"/>
        <v>180</v>
      </c>
      <c r="AF401" s="3">
        <f t="shared" si="138"/>
        <v>190</v>
      </c>
      <c r="AG401" s="3">
        <f t="shared" si="138"/>
        <v>200</v>
      </c>
      <c r="AH401" s="3">
        <f t="shared" si="138"/>
        <v>210</v>
      </c>
      <c r="AI401" s="3">
        <f t="shared" si="138"/>
        <v>220</v>
      </c>
      <c r="AJ401" s="3">
        <f t="shared" si="138"/>
        <v>230</v>
      </c>
      <c r="AK401" s="3">
        <f t="shared" si="138"/>
        <v>240</v>
      </c>
      <c r="AL401" s="3">
        <f t="shared" si="138"/>
        <v>250</v>
      </c>
      <c r="AM401" s="3">
        <f t="shared" si="138"/>
        <v>260</v>
      </c>
      <c r="AN401" s="3">
        <f t="shared" si="138"/>
        <v>270</v>
      </c>
    </row>
    <row r="402" spans="4:40" ht="15.75" customHeight="1" x14ac:dyDescent="0.2">
      <c r="D402" s="3">
        <f t="shared" ref="D402:AN402" si="139">IF(D401=0,0,D401-DEGREES((RADIANS(D401)-$F$7*SIN(RADIANS(D401))-RADIANS(D$369))/(1-$F$7*COS(RADIANS(D401)))))</f>
        <v>270</v>
      </c>
      <c r="E402" s="3">
        <f t="shared" si="139"/>
        <v>280</v>
      </c>
      <c r="F402" s="3">
        <f t="shared" si="139"/>
        <v>290</v>
      </c>
      <c r="G402" s="3">
        <f t="shared" si="139"/>
        <v>300</v>
      </c>
      <c r="H402" s="3">
        <f t="shared" si="139"/>
        <v>310</v>
      </c>
      <c r="I402" s="3">
        <f t="shared" si="139"/>
        <v>320</v>
      </c>
      <c r="J402" s="3">
        <f t="shared" si="139"/>
        <v>330</v>
      </c>
      <c r="K402" s="3">
        <f t="shared" si="139"/>
        <v>340</v>
      </c>
      <c r="L402" s="3">
        <f t="shared" si="139"/>
        <v>350</v>
      </c>
      <c r="M402" s="3">
        <f t="shared" si="139"/>
        <v>360</v>
      </c>
      <c r="N402" s="3">
        <f t="shared" si="139"/>
        <v>10</v>
      </c>
      <c r="O402" s="3">
        <f t="shared" si="139"/>
        <v>20</v>
      </c>
      <c r="P402" s="3">
        <f t="shared" si="139"/>
        <v>30</v>
      </c>
      <c r="Q402" s="3">
        <f t="shared" si="139"/>
        <v>40</v>
      </c>
      <c r="R402" s="3">
        <f t="shared" si="139"/>
        <v>50</v>
      </c>
      <c r="S402" s="3">
        <f t="shared" si="139"/>
        <v>60</v>
      </c>
      <c r="T402" s="3">
        <f t="shared" si="139"/>
        <v>70</v>
      </c>
      <c r="U402" s="3">
        <f t="shared" si="139"/>
        <v>80</v>
      </c>
      <c r="V402" s="3">
        <f t="shared" si="139"/>
        <v>90</v>
      </c>
      <c r="W402" s="3">
        <f t="shared" si="139"/>
        <v>100</v>
      </c>
      <c r="X402" s="3">
        <f t="shared" si="139"/>
        <v>110</v>
      </c>
      <c r="Y402" s="3">
        <f t="shared" si="139"/>
        <v>120</v>
      </c>
      <c r="Z402" s="3">
        <f t="shared" si="139"/>
        <v>130</v>
      </c>
      <c r="AA402" s="3">
        <f t="shared" si="139"/>
        <v>140</v>
      </c>
      <c r="AB402" s="3">
        <f t="shared" si="139"/>
        <v>150</v>
      </c>
      <c r="AC402" s="3">
        <f t="shared" si="139"/>
        <v>160</v>
      </c>
      <c r="AD402" s="3">
        <f t="shared" si="139"/>
        <v>170</v>
      </c>
      <c r="AE402" s="3">
        <f t="shared" si="139"/>
        <v>180</v>
      </c>
      <c r="AF402" s="3">
        <f t="shared" si="139"/>
        <v>190</v>
      </c>
      <c r="AG402" s="3">
        <f t="shared" si="139"/>
        <v>200</v>
      </c>
      <c r="AH402" s="3">
        <f t="shared" si="139"/>
        <v>210</v>
      </c>
      <c r="AI402" s="3">
        <f t="shared" si="139"/>
        <v>220</v>
      </c>
      <c r="AJ402" s="3">
        <f t="shared" si="139"/>
        <v>230</v>
      </c>
      <c r="AK402" s="3">
        <f t="shared" si="139"/>
        <v>240</v>
      </c>
      <c r="AL402" s="3">
        <f t="shared" si="139"/>
        <v>250</v>
      </c>
      <c r="AM402" s="3">
        <f t="shared" si="139"/>
        <v>260</v>
      </c>
      <c r="AN402" s="3">
        <f t="shared" si="139"/>
        <v>270</v>
      </c>
    </row>
    <row r="403" spans="4:40" ht="15.75" customHeight="1" x14ac:dyDescent="0.2">
      <c r="D403" s="3">
        <f t="shared" ref="D403:AN403" si="140">IF(D402=0,0,D402-DEGREES((RADIANS(D402)-$F$7*SIN(RADIANS(D402))-RADIANS(D$369))/(1-$F$7*COS(RADIANS(D402)))))</f>
        <v>270</v>
      </c>
      <c r="E403" s="3">
        <f t="shared" si="140"/>
        <v>280</v>
      </c>
      <c r="F403" s="3">
        <f t="shared" si="140"/>
        <v>290</v>
      </c>
      <c r="G403" s="3">
        <f t="shared" si="140"/>
        <v>300</v>
      </c>
      <c r="H403" s="3">
        <f t="shared" si="140"/>
        <v>310</v>
      </c>
      <c r="I403" s="3">
        <f t="shared" si="140"/>
        <v>320</v>
      </c>
      <c r="J403" s="3">
        <f t="shared" si="140"/>
        <v>330</v>
      </c>
      <c r="K403" s="3">
        <f t="shared" si="140"/>
        <v>340</v>
      </c>
      <c r="L403" s="3">
        <f t="shared" si="140"/>
        <v>350</v>
      </c>
      <c r="M403" s="3">
        <f t="shared" si="140"/>
        <v>360</v>
      </c>
      <c r="N403" s="3">
        <f t="shared" si="140"/>
        <v>10</v>
      </c>
      <c r="O403" s="3">
        <f t="shared" si="140"/>
        <v>20</v>
      </c>
      <c r="P403" s="3">
        <f t="shared" si="140"/>
        <v>30</v>
      </c>
      <c r="Q403" s="3">
        <f t="shared" si="140"/>
        <v>40</v>
      </c>
      <c r="R403" s="3">
        <f t="shared" si="140"/>
        <v>50</v>
      </c>
      <c r="S403" s="3">
        <f t="shared" si="140"/>
        <v>60</v>
      </c>
      <c r="T403" s="3">
        <f t="shared" si="140"/>
        <v>70</v>
      </c>
      <c r="U403" s="3">
        <f t="shared" si="140"/>
        <v>80</v>
      </c>
      <c r="V403" s="3">
        <f t="shared" si="140"/>
        <v>90</v>
      </c>
      <c r="W403" s="3">
        <f t="shared" si="140"/>
        <v>100</v>
      </c>
      <c r="X403" s="3">
        <f t="shared" si="140"/>
        <v>110</v>
      </c>
      <c r="Y403" s="3">
        <f t="shared" si="140"/>
        <v>120</v>
      </c>
      <c r="Z403" s="3">
        <f t="shared" si="140"/>
        <v>130</v>
      </c>
      <c r="AA403" s="3">
        <f t="shared" si="140"/>
        <v>140</v>
      </c>
      <c r="AB403" s="3">
        <f t="shared" si="140"/>
        <v>150</v>
      </c>
      <c r="AC403" s="3">
        <f t="shared" si="140"/>
        <v>160</v>
      </c>
      <c r="AD403" s="3">
        <f t="shared" si="140"/>
        <v>170</v>
      </c>
      <c r="AE403" s="3">
        <f t="shared" si="140"/>
        <v>180</v>
      </c>
      <c r="AF403" s="3">
        <f t="shared" si="140"/>
        <v>190</v>
      </c>
      <c r="AG403" s="3">
        <f t="shared" si="140"/>
        <v>200</v>
      </c>
      <c r="AH403" s="3">
        <f t="shared" si="140"/>
        <v>210</v>
      </c>
      <c r="AI403" s="3">
        <f t="shared" si="140"/>
        <v>220</v>
      </c>
      <c r="AJ403" s="3">
        <f t="shared" si="140"/>
        <v>230</v>
      </c>
      <c r="AK403" s="3">
        <f t="shared" si="140"/>
        <v>240</v>
      </c>
      <c r="AL403" s="3">
        <f t="shared" si="140"/>
        <v>250</v>
      </c>
      <c r="AM403" s="3">
        <f t="shared" si="140"/>
        <v>260</v>
      </c>
      <c r="AN403" s="3">
        <f t="shared" si="140"/>
        <v>270</v>
      </c>
    </row>
    <row r="404" spans="4:40" ht="15.75" customHeight="1" x14ac:dyDescent="0.2">
      <c r="D404" s="3">
        <f t="shared" ref="D404:AN404" si="141">IF(D403=0,0,D403-DEGREES((RADIANS(D403)-$F$7*SIN(RADIANS(D403))-RADIANS(D$369))/(1-$F$7*COS(RADIANS(D403)))))</f>
        <v>270</v>
      </c>
      <c r="E404" s="3">
        <f t="shared" si="141"/>
        <v>280</v>
      </c>
      <c r="F404" s="3">
        <f t="shared" si="141"/>
        <v>290</v>
      </c>
      <c r="G404" s="3">
        <f t="shared" si="141"/>
        <v>300</v>
      </c>
      <c r="H404" s="3">
        <f t="shared" si="141"/>
        <v>310</v>
      </c>
      <c r="I404" s="3">
        <f t="shared" si="141"/>
        <v>320</v>
      </c>
      <c r="J404" s="3">
        <f t="shared" si="141"/>
        <v>330</v>
      </c>
      <c r="K404" s="3">
        <f t="shared" si="141"/>
        <v>340</v>
      </c>
      <c r="L404" s="3">
        <f t="shared" si="141"/>
        <v>350</v>
      </c>
      <c r="M404" s="3">
        <f t="shared" si="141"/>
        <v>360</v>
      </c>
      <c r="N404" s="3">
        <f t="shared" si="141"/>
        <v>10</v>
      </c>
      <c r="O404" s="3">
        <f t="shared" si="141"/>
        <v>20</v>
      </c>
      <c r="P404" s="3">
        <f t="shared" si="141"/>
        <v>30</v>
      </c>
      <c r="Q404" s="3">
        <f t="shared" si="141"/>
        <v>40</v>
      </c>
      <c r="R404" s="3">
        <f t="shared" si="141"/>
        <v>50</v>
      </c>
      <c r="S404" s="3">
        <f t="shared" si="141"/>
        <v>60</v>
      </c>
      <c r="T404" s="3">
        <f t="shared" si="141"/>
        <v>70</v>
      </c>
      <c r="U404" s="3">
        <f t="shared" si="141"/>
        <v>80</v>
      </c>
      <c r="V404" s="3">
        <f t="shared" si="141"/>
        <v>90</v>
      </c>
      <c r="W404" s="3">
        <f t="shared" si="141"/>
        <v>100</v>
      </c>
      <c r="X404" s="3">
        <f t="shared" si="141"/>
        <v>110</v>
      </c>
      <c r="Y404" s="3">
        <f t="shared" si="141"/>
        <v>120</v>
      </c>
      <c r="Z404" s="3">
        <f t="shared" si="141"/>
        <v>130</v>
      </c>
      <c r="AA404" s="3">
        <f t="shared" si="141"/>
        <v>140</v>
      </c>
      <c r="AB404" s="3">
        <f t="shared" si="141"/>
        <v>150</v>
      </c>
      <c r="AC404" s="3">
        <f t="shared" si="141"/>
        <v>160</v>
      </c>
      <c r="AD404" s="3">
        <f t="shared" si="141"/>
        <v>170</v>
      </c>
      <c r="AE404" s="3">
        <f t="shared" si="141"/>
        <v>180</v>
      </c>
      <c r="AF404" s="3">
        <f t="shared" si="141"/>
        <v>190</v>
      </c>
      <c r="AG404" s="3">
        <f t="shared" si="141"/>
        <v>200</v>
      </c>
      <c r="AH404" s="3">
        <f t="shared" si="141"/>
        <v>210</v>
      </c>
      <c r="AI404" s="3">
        <f t="shared" si="141"/>
        <v>220</v>
      </c>
      <c r="AJ404" s="3">
        <f t="shared" si="141"/>
        <v>230</v>
      </c>
      <c r="AK404" s="3">
        <f t="shared" si="141"/>
        <v>240</v>
      </c>
      <c r="AL404" s="3">
        <f t="shared" si="141"/>
        <v>250</v>
      </c>
      <c r="AM404" s="3">
        <f t="shared" si="141"/>
        <v>260</v>
      </c>
      <c r="AN404" s="3">
        <f t="shared" si="141"/>
        <v>270</v>
      </c>
    </row>
    <row r="405" spans="4:40" ht="15.75" customHeight="1" x14ac:dyDescent="0.2">
      <c r="D405" s="3">
        <f t="shared" ref="D405:AN405" si="142">IF(D404=0,0,D404-DEGREES((RADIANS(D404)-$F$7*SIN(RADIANS(D404))-RADIANS(D$369))/(1-$F$7*COS(RADIANS(D404)))))</f>
        <v>270</v>
      </c>
      <c r="E405" s="3">
        <f t="shared" si="142"/>
        <v>280</v>
      </c>
      <c r="F405" s="3">
        <f t="shared" si="142"/>
        <v>290</v>
      </c>
      <c r="G405" s="3">
        <f t="shared" si="142"/>
        <v>300</v>
      </c>
      <c r="H405" s="3">
        <f t="shared" si="142"/>
        <v>310</v>
      </c>
      <c r="I405" s="3">
        <f t="shared" si="142"/>
        <v>320</v>
      </c>
      <c r="J405" s="3">
        <f t="shared" si="142"/>
        <v>330</v>
      </c>
      <c r="K405" s="3">
        <f t="shared" si="142"/>
        <v>340</v>
      </c>
      <c r="L405" s="3">
        <f t="shared" si="142"/>
        <v>350</v>
      </c>
      <c r="M405" s="3">
        <f t="shared" si="142"/>
        <v>360</v>
      </c>
      <c r="N405" s="3">
        <f t="shared" si="142"/>
        <v>10</v>
      </c>
      <c r="O405" s="3">
        <f t="shared" si="142"/>
        <v>20</v>
      </c>
      <c r="P405" s="3">
        <f t="shared" si="142"/>
        <v>30</v>
      </c>
      <c r="Q405" s="3">
        <f t="shared" si="142"/>
        <v>40</v>
      </c>
      <c r="R405" s="3">
        <f t="shared" si="142"/>
        <v>50</v>
      </c>
      <c r="S405" s="3">
        <f t="shared" si="142"/>
        <v>60</v>
      </c>
      <c r="T405" s="3">
        <f t="shared" si="142"/>
        <v>70</v>
      </c>
      <c r="U405" s="3">
        <f t="shared" si="142"/>
        <v>80</v>
      </c>
      <c r="V405" s="3">
        <f t="shared" si="142"/>
        <v>90</v>
      </c>
      <c r="W405" s="3">
        <f t="shared" si="142"/>
        <v>100</v>
      </c>
      <c r="X405" s="3">
        <f t="shared" si="142"/>
        <v>110</v>
      </c>
      <c r="Y405" s="3">
        <f t="shared" si="142"/>
        <v>120</v>
      </c>
      <c r="Z405" s="3">
        <f t="shared" si="142"/>
        <v>130</v>
      </c>
      <c r="AA405" s="3">
        <f t="shared" si="142"/>
        <v>140</v>
      </c>
      <c r="AB405" s="3">
        <f t="shared" si="142"/>
        <v>150</v>
      </c>
      <c r="AC405" s="3">
        <f t="shared" si="142"/>
        <v>160</v>
      </c>
      <c r="AD405" s="3">
        <f t="shared" si="142"/>
        <v>170</v>
      </c>
      <c r="AE405" s="3">
        <f t="shared" si="142"/>
        <v>180</v>
      </c>
      <c r="AF405" s="3">
        <f t="shared" si="142"/>
        <v>190</v>
      </c>
      <c r="AG405" s="3">
        <f t="shared" si="142"/>
        <v>200</v>
      </c>
      <c r="AH405" s="3">
        <f t="shared" si="142"/>
        <v>210</v>
      </c>
      <c r="AI405" s="3">
        <f t="shared" si="142"/>
        <v>220</v>
      </c>
      <c r="AJ405" s="3">
        <f t="shared" si="142"/>
        <v>230</v>
      </c>
      <c r="AK405" s="3">
        <f t="shared" si="142"/>
        <v>240</v>
      </c>
      <c r="AL405" s="3">
        <f t="shared" si="142"/>
        <v>250</v>
      </c>
      <c r="AM405" s="3">
        <f t="shared" si="142"/>
        <v>260</v>
      </c>
      <c r="AN405" s="3">
        <f t="shared" si="142"/>
        <v>270</v>
      </c>
    </row>
    <row r="406" spans="4:40" ht="15.75" customHeight="1" x14ac:dyDescent="0.2">
      <c r="D406" s="3">
        <f t="shared" ref="D406:AN406" si="143">IF(D405=0,0,D405-DEGREES((RADIANS(D405)-$F$7*SIN(RADIANS(D405))-RADIANS(D$369))/(1-$F$7*COS(RADIANS(D405)))))</f>
        <v>270</v>
      </c>
      <c r="E406" s="3">
        <f t="shared" si="143"/>
        <v>280</v>
      </c>
      <c r="F406" s="3">
        <f t="shared" si="143"/>
        <v>290</v>
      </c>
      <c r="G406" s="3">
        <f t="shared" si="143"/>
        <v>300</v>
      </c>
      <c r="H406" s="3">
        <f t="shared" si="143"/>
        <v>310</v>
      </c>
      <c r="I406" s="3">
        <f t="shared" si="143"/>
        <v>320</v>
      </c>
      <c r="J406" s="3">
        <f t="shared" si="143"/>
        <v>330</v>
      </c>
      <c r="K406" s="3">
        <f t="shared" si="143"/>
        <v>340</v>
      </c>
      <c r="L406" s="3">
        <f t="shared" si="143"/>
        <v>350</v>
      </c>
      <c r="M406" s="3">
        <f t="shared" si="143"/>
        <v>360</v>
      </c>
      <c r="N406" s="3">
        <f t="shared" si="143"/>
        <v>10</v>
      </c>
      <c r="O406" s="3">
        <f t="shared" si="143"/>
        <v>20</v>
      </c>
      <c r="P406" s="3">
        <f t="shared" si="143"/>
        <v>30</v>
      </c>
      <c r="Q406" s="3">
        <f t="shared" si="143"/>
        <v>40</v>
      </c>
      <c r="R406" s="3">
        <f t="shared" si="143"/>
        <v>50</v>
      </c>
      <c r="S406" s="3">
        <f t="shared" si="143"/>
        <v>60</v>
      </c>
      <c r="T406" s="3">
        <f t="shared" si="143"/>
        <v>70</v>
      </c>
      <c r="U406" s="3">
        <f t="shared" si="143"/>
        <v>80</v>
      </c>
      <c r="V406" s="3">
        <f t="shared" si="143"/>
        <v>90</v>
      </c>
      <c r="W406" s="3">
        <f t="shared" si="143"/>
        <v>100</v>
      </c>
      <c r="X406" s="3">
        <f t="shared" si="143"/>
        <v>110</v>
      </c>
      <c r="Y406" s="3">
        <f t="shared" si="143"/>
        <v>120</v>
      </c>
      <c r="Z406" s="3">
        <f t="shared" si="143"/>
        <v>130</v>
      </c>
      <c r="AA406" s="3">
        <f t="shared" si="143"/>
        <v>140</v>
      </c>
      <c r="AB406" s="3">
        <f t="shared" si="143"/>
        <v>150</v>
      </c>
      <c r="AC406" s="3">
        <f t="shared" si="143"/>
        <v>160</v>
      </c>
      <c r="AD406" s="3">
        <f t="shared" si="143"/>
        <v>170</v>
      </c>
      <c r="AE406" s="3">
        <f t="shared" si="143"/>
        <v>180</v>
      </c>
      <c r="AF406" s="3">
        <f t="shared" si="143"/>
        <v>190</v>
      </c>
      <c r="AG406" s="3">
        <f t="shared" si="143"/>
        <v>200</v>
      </c>
      <c r="AH406" s="3">
        <f t="shared" si="143"/>
        <v>210</v>
      </c>
      <c r="AI406" s="3">
        <f t="shared" si="143"/>
        <v>220</v>
      </c>
      <c r="AJ406" s="3">
        <f t="shared" si="143"/>
        <v>230</v>
      </c>
      <c r="AK406" s="3">
        <f t="shared" si="143"/>
        <v>240</v>
      </c>
      <c r="AL406" s="3">
        <f t="shared" si="143"/>
        <v>250</v>
      </c>
      <c r="AM406" s="3">
        <f t="shared" si="143"/>
        <v>260</v>
      </c>
      <c r="AN406" s="3">
        <f t="shared" si="143"/>
        <v>270</v>
      </c>
    </row>
    <row r="407" spans="4:40" ht="15.75" customHeight="1" x14ac:dyDescent="0.2">
      <c r="D407" s="3">
        <f t="shared" ref="D407:AN407" si="144">IF(D406=0,0,D406-DEGREES((RADIANS(D406)-$F$7*SIN(RADIANS(D406))-RADIANS(D$369))/(1-$F$7*COS(RADIANS(D406)))))</f>
        <v>270</v>
      </c>
      <c r="E407" s="3">
        <f t="shared" si="144"/>
        <v>280</v>
      </c>
      <c r="F407" s="3">
        <f t="shared" si="144"/>
        <v>290</v>
      </c>
      <c r="G407" s="3">
        <f t="shared" si="144"/>
        <v>300</v>
      </c>
      <c r="H407" s="3">
        <f t="shared" si="144"/>
        <v>310</v>
      </c>
      <c r="I407" s="3">
        <f t="shared" si="144"/>
        <v>320</v>
      </c>
      <c r="J407" s="3">
        <f t="shared" si="144"/>
        <v>330</v>
      </c>
      <c r="K407" s="3">
        <f t="shared" si="144"/>
        <v>340</v>
      </c>
      <c r="L407" s="3">
        <f t="shared" si="144"/>
        <v>350</v>
      </c>
      <c r="M407" s="3">
        <f t="shared" si="144"/>
        <v>360</v>
      </c>
      <c r="N407" s="3">
        <f t="shared" si="144"/>
        <v>10</v>
      </c>
      <c r="O407" s="3">
        <f t="shared" si="144"/>
        <v>20</v>
      </c>
      <c r="P407" s="3">
        <f t="shared" si="144"/>
        <v>30</v>
      </c>
      <c r="Q407" s="3">
        <f t="shared" si="144"/>
        <v>40</v>
      </c>
      <c r="R407" s="3">
        <f t="shared" si="144"/>
        <v>50</v>
      </c>
      <c r="S407" s="3">
        <f t="shared" si="144"/>
        <v>60</v>
      </c>
      <c r="T407" s="3">
        <f t="shared" si="144"/>
        <v>70</v>
      </c>
      <c r="U407" s="3">
        <f t="shared" si="144"/>
        <v>80</v>
      </c>
      <c r="V407" s="3">
        <f t="shared" si="144"/>
        <v>90</v>
      </c>
      <c r="W407" s="3">
        <f t="shared" si="144"/>
        <v>100</v>
      </c>
      <c r="X407" s="3">
        <f t="shared" si="144"/>
        <v>110</v>
      </c>
      <c r="Y407" s="3">
        <f t="shared" si="144"/>
        <v>120</v>
      </c>
      <c r="Z407" s="3">
        <f t="shared" si="144"/>
        <v>130</v>
      </c>
      <c r="AA407" s="3">
        <f t="shared" si="144"/>
        <v>140</v>
      </c>
      <c r="AB407" s="3">
        <f t="shared" si="144"/>
        <v>150</v>
      </c>
      <c r="AC407" s="3">
        <f t="shared" si="144"/>
        <v>160</v>
      </c>
      <c r="AD407" s="3">
        <f t="shared" si="144"/>
        <v>170</v>
      </c>
      <c r="AE407" s="3">
        <f t="shared" si="144"/>
        <v>180</v>
      </c>
      <c r="AF407" s="3">
        <f t="shared" si="144"/>
        <v>190</v>
      </c>
      <c r="AG407" s="3">
        <f t="shared" si="144"/>
        <v>200</v>
      </c>
      <c r="AH407" s="3">
        <f t="shared" si="144"/>
        <v>210</v>
      </c>
      <c r="AI407" s="3">
        <f t="shared" si="144"/>
        <v>220</v>
      </c>
      <c r="AJ407" s="3">
        <f t="shared" si="144"/>
        <v>230</v>
      </c>
      <c r="AK407" s="3">
        <f t="shared" si="144"/>
        <v>240</v>
      </c>
      <c r="AL407" s="3">
        <f t="shared" si="144"/>
        <v>250</v>
      </c>
      <c r="AM407" s="3">
        <f t="shared" si="144"/>
        <v>260</v>
      </c>
      <c r="AN407" s="3">
        <f t="shared" si="144"/>
        <v>270</v>
      </c>
    </row>
    <row r="408" spans="4:40" ht="15.75" customHeight="1" x14ac:dyDescent="0.2">
      <c r="D408" s="3">
        <f t="shared" ref="D408:AN408" si="145">IF(D407=0,0,D407-DEGREES((RADIANS(D407)-$F$7*SIN(RADIANS(D407))-RADIANS(D$369))/(1-$F$7*COS(RADIANS(D407)))))</f>
        <v>270</v>
      </c>
      <c r="E408" s="3">
        <f t="shared" si="145"/>
        <v>280</v>
      </c>
      <c r="F408" s="3">
        <f t="shared" si="145"/>
        <v>290</v>
      </c>
      <c r="G408" s="3">
        <f t="shared" si="145"/>
        <v>300</v>
      </c>
      <c r="H408" s="3">
        <f t="shared" si="145"/>
        <v>310</v>
      </c>
      <c r="I408" s="3">
        <f t="shared" si="145"/>
        <v>320</v>
      </c>
      <c r="J408" s="3">
        <f t="shared" si="145"/>
        <v>330</v>
      </c>
      <c r="K408" s="3">
        <f t="shared" si="145"/>
        <v>340</v>
      </c>
      <c r="L408" s="3">
        <f t="shared" si="145"/>
        <v>350</v>
      </c>
      <c r="M408" s="3">
        <f t="shared" si="145"/>
        <v>360</v>
      </c>
      <c r="N408" s="3">
        <f t="shared" si="145"/>
        <v>10</v>
      </c>
      <c r="O408" s="3">
        <f t="shared" si="145"/>
        <v>20</v>
      </c>
      <c r="P408" s="3">
        <f t="shared" si="145"/>
        <v>30</v>
      </c>
      <c r="Q408" s="3">
        <f t="shared" si="145"/>
        <v>40</v>
      </c>
      <c r="R408" s="3">
        <f t="shared" si="145"/>
        <v>50</v>
      </c>
      <c r="S408" s="3">
        <f t="shared" si="145"/>
        <v>60</v>
      </c>
      <c r="T408" s="3">
        <f t="shared" si="145"/>
        <v>70</v>
      </c>
      <c r="U408" s="3">
        <f t="shared" si="145"/>
        <v>80</v>
      </c>
      <c r="V408" s="3">
        <f t="shared" si="145"/>
        <v>90</v>
      </c>
      <c r="W408" s="3">
        <f t="shared" si="145"/>
        <v>100</v>
      </c>
      <c r="X408" s="3">
        <f t="shared" si="145"/>
        <v>110</v>
      </c>
      <c r="Y408" s="3">
        <f t="shared" si="145"/>
        <v>120</v>
      </c>
      <c r="Z408" s="3">
        <f t="shared" si="145"/>
        <v>130</v>
      </c>
      <c r="AA408" s="3">
        <f t="shared" si="145"/>
        <v>140</v>
      </c>
      <c r="AB408" s="3">
        <f t="shared" si="145"/>
        <v>150</v>
      </c>
      <c r="AC408" s="3">
        <f t="shared" si="145"/>
        <v>160</v>
      </c>
      <c r="AD408" s="3">
        <f t="shared" si="145"/>
        <v>170</v>
      </c>
      <c r="AE408" s="3">
        <f t="shared" si="145"/>
        <v>180</v>
      </c>
      <c r="AF408" s="3">
        <f t="shared" si="145"/>
        <v>190</v>
      </c>
      <c r="AG408" s="3">
        <f t="shared" si="145"/>
        <v>200</v>
      </c>
      <c r="AH408" s="3">
        <f t="shared" si="145"/>
        <v>210</v>
      </c>
      <c r="AI408" s="3">
        <f t="shared" si="145"/>
        <v>220</v>
      </c>
      <c r="AJ408" s="3">
        <f t="shared" si="145"/>
        <v>230</v>
      </c>
      <c r="AK408" s="3">
        <f t="shared" si="145"/>
        <v>240</v>
      </c>
      <c r="AL408" s="3">
        <f t="shared" si="145"/>
        <v>250</v>
      </c>
      <c r="AM408" s="3">
        <f t="shared" si="145"/>
        <v>260</v>
      </c>
      <c r="AN408" s="3">
        <f t="shared" si="145"/>
        <v>270</v>
      </c>
    </row>
    <row r="409" spans="4:40" ht="15.75" customHeight="1" x14ac:dyDescent="0.2">
      <c r="D409" s="3">
        <f t="shared" ref="D409:AN409" si="146">IF(D408=0,0,D408-DEGREES((RADIANS(D408)-$F$7*SIN(RADIANS(D408))-RADIANS(D$369))/(1-$F$7*COS(RADIANS(D408)))))</f>
        <v>270</v>
      </c>
      <c r="E409" s="3">
        <f t="shared" si="146"/>
        <v>280</v>
      </c>
      <c r="F409" s="3">
        <f t="shared" si="146"/>
        <v>290</v>
      </c>
      <c r="G409" s="3">
        <f t="shared" si="146"/>
        <v>300</v>
      </c>
      <c r="H409" s="3">
        <f t="shared" si="146"/>
        <v>310</v>
      </c>
      <c r="I409" s="3">
        <f t="shared" si="146"/>
        <v>320</v>
      </c>
      <c r="J409" s="3">
        <f t="shared" si="146"/>
        <v>330</v>
      </c>
      <c r="K409" s="3">
        <f t="shared" si="146"/>
        <v>340</v>
      </c>
      <c r="L409" s="3">
        <f t="shared" si="146"/>
        <v>350</v>
      </c>
      <c r="M409" s="3">
        <f t="shared" si="146"/>
        <v>360</v>
      </c>
      <c r="N409" s="3">
        <f t="shared" si="146"/>
        <v>10</v>
      </c>
      <c r="O409" s="3">
        <f t="shared" si="146"/>
        <v>20</v>
      </c>
      <c r="P409" s="3">
        <f t="shared" si="146"/>
        <v>30</v>
      </c>
      <c r="Q409" s="3">
        <f t="shared" si="146"/>
        <v>40</v>
      </c>
      <c r="R409" s="3">
        <f t="shared" si="146"/>
        <v>50</v>
      </c>
      <c r="S409" s="3">
        <f t="shared" si="146"/>
        <v>60</v>
      </c>
      <c r="T409" s="3">
        <f t="shared" si="146"/>
        <v>70</v>
      </c>
      <c r="U409" s="3">
        <f t="shared" si="146"/>
        <v>80</v>
      </c>
      <c r="V409" s="3">
        <f t="shared" si="146"/>
        <v>90</v>
      </c>
      <c r="W409" s="3">
        <f t="shared" si="146"/>
        <v>100</v>
      </c>
      <c r="X409" s="3">
        <f t="shared" si="146"/>
        <v>110</v>
      </c>
      <c r="Y409" s="3">
        <f t="shared" si="146"/>
        <v>120</v>
      </c>
      <c r="Z409" s="3">
        <f t="shared" si="146"/>
        <v>130</v>
      </c>
      <c r="AA409" s="3">
        <f t="shared" si="146"/>
        <v>140</v>
      </c>
      <c r="AB409" s="3">
        <f t="shared" si="146"/>
        <v>150</v>
      </c>
      <c r="AC409" s="3">
        <f t="shared" si="146"/>
        <v>160</v>
      </c>
      <c r="AD409" s="3">
        <f t="shared" si="146"/>
        <v>170</v>
      </c>
      <c r="AE409" s="3">
        <f t="shared" si="146"/>
        <v>180</v>
      </c>
      <c r="AF409" s="3">
        <f t="shared" si="146"/>
        <v>190</v>
      </c>
      <c r="AG409" s="3">
        <f t="shared" si="146"/>
        <v>200</v>
      </c>
      <c r="AH409" s="3">
        <f t="shared" si="146"/>
        <v>210</v>
      </c>
      <c r="AI409" s="3">
        <f t="shared" si="146"/>
        <v>220</v>
      </c>
      <c r="AJ409" s="3">
        <f t="shared" si="146"/>
        <v>230</v>
      </c>
      <c r="AK409" s="3">
        <f t="shared" si="146"/>
        <v>240</v>
      </c>
      <c r="AL409" s="3">
        <f t="shared" si="146"/>
        <v>250</v>
      </c>
      <c r="AM409" s="3">
        <f t="shared" si="146"/>
        <v>260</v>
      </c>
      <c r="AN409" s="3">
        <f t="shared" si="146"/>
        <v>270</v>
      </c>
    </row>
    <row r="410" spans="4:40" ht="15.75" customHeight="1" x14ac:dyDescent="0.2">
      <c r="D410" s="3">
        <f t="shared" ref="D410:AN410" si="147">IF(D409=0,0,D409-DEGREES((RADIANS(D409)-$F$7*SIN(RADIANS(D409))-RADIANS(D$369))/(1-$F$7*COS(RADIANS(D409)))))</f>
        <v>270</v>
      </c>
      <c r="E410" s="3">
        <f t="shared" si="147"/>
        <v>280</v>
      </c>
      <c r="F410" s="3">
        <f t="shared" si="147"/>
        <v>290</v>
      </c>
      <c r="G410" s="3">
        <f t="shared" si="147"/>
        <v>300</v>
      </c>
      <c r="H410" s="3">
        <f t="shared" si="147"/>
        <v>310</v>
      </c>
      <c r="I410" s="3">
        <f t="shared" si="147"/>
        <v>320</v>
      </c>
      <c r="J410" s="3">
        <f t="shared" si="147"/>
        <v>330</v>
      </c>
      <c r="K410" s="3">
        <f t="shared" si="147"/>
        <v>340</v>
      </c>
      <c r="L410" s="3">
        <f t="shared" si="147"/>
        <v>350</v>
      </c>
      <c r="M410" s="3">
        <f t="shared" si="147"/>
        <v>360</v>
      </c>
      <c r="N410" s="3">
        <f t="shared" si="147"/>
        <v>10</v>
      </c>
      <c r="O410" s="3">
        <f t="shared" si="147"/>
        <v>20</v>
      </c>
      <c r="P410" s="3">
        <f t="shared" si="147"/>
        <v>30</v>
      </c>
      <c r="Q410" s="3">
        <f t="shared" si="147"/>
        <v>40</v>
      </c>
      <c r="R410" s="3">
        <f t="shared" si="147"/>
        <v>50</v>
      </c>
      <c r="S410" s="3">
        <f t="shared" si="147"/>
        <v>60</v>
      </c>
      <c r="T410" s="3">
        <f t="shared" si="147"/>
        <v>70</v>
      </c>
      <c r="U410" s="3">
        <f t="shared" si="147"/>
        <v>80</v>
      </c>
      <c r="V410" s="3">
        <f t="shared" si="147"/>
        <v>90</v>
      </c>
      <c r="W410" s="3">
        <f t="shared" si="147"/>
        <v>100</v>
      </c>
      <c r="X410" s="3">
        <f t="shared" si="147"/>
        <v>110</v>
      </c>
      <c r="Y410" s="3">
        <f t="shared" si="147"/>
        <v>120</v>
      </c>
      <c r="Z410" s="3">
        <f t="shared" si="147"/>
        <v>130</v>
      </c>
      <c r="AA410" s="3">
        <f t="shared" si="147"/>
        <v>140</v>
      </c>
      <c r="AB410" s="3">
        <f t="shared" si="147"/>
        <v>150</v>
      </c>
      <c r="AC410" s="3">
        <f t="shared" si="147"/>
        <v>160</v>
      </c>
      <c r="AD410" s="3">
        <f t="shared" si="147"/>
        <v>170</v>
      </c>
      <c r="AE410" s="3">
        <f t="shared" si="147"/>
        <v>180</v>
      </c>
      <c r="AF410" s="3">
        <f t="shared" si="147"/>
        <v>190</v>
      </c>
      <c r="AG410" s="3">
        <f t="shared" si="147"/>
        <v>200</v>
      </c>
      <c r="AH410" s="3">
        <f t="shared" si="147"/>
        <v>210</v>
      </c>
      <c r="AI410" s="3">
        <f t="shared" si="147"/>
        <v>220</v>
      </c>
      <c r="AJ410" s="3">
        <f t="shared" si="147"/>
        <v>230</v>
      </c>
      <c r="AK410" s="3">
        <f t="shared" si="147"/>
        <v>240</v>
      </c>
      <c r="AL410" s="3">
        <f t="shared" si="147"/>
        <v>250</v>
      </c>
      <c r="AM410" s="3">
        <f t="shared" si="147"/>
        <v>260</v>
      </c>
      <c r="AN410" s="3">
        <f t="shared" si="147"/>
        <v>270</v>
      </c>
    </row>
    <row r="411" spans="4:40" ht="15.75" customHeight="1" x14ac:dyDescent="0.2">
      <c r="D411" s="3">
        <f t="shared" ref="D411:AN411" si="148">IF(D410=0,0,D410-DEGREES((RADIANS(D410)-$F$7*SIN(RADIANS(D410))-RADIANS(D$369))/(1-$F$7*COS(RADIANS(D410)))))</f>
        <v>270</v>
      </c>
      <c r="E411" s="3">
        <f t="shared" si="148"/>
        <v>280</v>
      </c>
      <c r="F411" s="3">
        <f t="shared" si="148"/>
        <v>290</v>
      </c>
      <c r="G411" s="3">
        <f t="shared" si="148"/>
        <v>300</v>
      </c>
      <c r="H411" s="3">
        <f t="shared" si="148"/>
        <v>310</v>
      </c>
      <c r="I411" s="3">
        <f t="shared" si="148"/>
        <v>320</v>
      </c>
      <c r="J411" s="3">
        <f t="shared" si="148"/>
        <v>330</v>
      </c>
      <c r="K411" s="3">
        <f t="shared" si="148"/>
        <v>340</v>
      </c>
      <c r="L411" s="3">
        <f t="shared" si="148"/>
        <v>350</v>
      </c>
      <c r="M411" s="3">
        <f t="shared" si="148"/>
        <v>360</v>
      </c>
      <c r="N411" s="3">
        <f t="shared" si="148"/>
        <v>10</v>
      </c>
      <c r="O411" s="3">
        <f t="shared" si="148"/>
        <v>20</v>
      </c>
      <c r="P411" s="3">
        <f t="shared" si="148"/>
        <v>30</v>
      </c>
      <c r="Q411" s="3">
        <f t="shared" si="148"/>
        <v>40</v>
      </c>
      <c r="R411" s="3">
        <f t="shared" si="148"/>
        <v>50</v>
      </c>
      <c r="S411" s="3">
        <f t="shared" si="148"/>
        <v>60</v>
      </c>
      <c r="T411" s="3">
        <f t="shared" si="148"/>
        <v>70</v>
      </c>
      <c r="U411" s="3">
        <f t="shared" si="148"/>
        <v>80</v>
      </c>
      <c r="V411" s="3">
        <f t="shared" si="148"/>
        <v>90</v>
      </c>
      <c r="W411" s="3">
        <f t="shared" si="148"/>
        <v>100</v>
      </c>
      <c r="X411" s="3">
        <f t="shared" si="148"/>
        <v>110</v>
      </c>
      <c r="Y411" s="3">
        <f t="shared" si="148"/>
        <v>120</v>
      </c>
      <c r="Z411" s="3">
        <f t="shared" si="148"/>
        <v>130</v>
      </c>
      <c r="AA411" s="3">
        <f t="shared" si="148"/>
        <v>140</v>
      </c>
      <c r="AB411" s="3">
        <f t="shared" si="148"/>
        <v>150</v>
      </c>
      <c r="AC411" s="3">
        <f t="shared" si="148"/>
        <v>160</v>
      </c>
      <c r="AD411" s="3">
        <f t="shared" si="148"/>
        <v>170</v>
      </c>
      <c r="AE411" s="3">
        <f t="shared" si="148"/>
        <v>180</v>
      </c>
      <c r="AF411" s="3">
        <f t="shared" si="148"/>
        <v>190</v>
      </c>
      <c r="AG411" s="3">
        <f t="shared" si="148"/>
        <v>200</v>
      </c>
      <c r="AH411" s="3">
        <f t="shared" si="148"/>
        <v>210</v>
      </c>
      <c r="AI411" s="3">
        <f t="shared" si="148"/>
        <v>220</v>
      </c>
      <c r="AJ411" s="3">
        <f t="shared" si="148"/>
        <v>230</v>
      </c>
      <c r="AK411" s="3">
        <f t="shared" si="148"/>
        <v>240</v>
      </c>
      <c r="AL411" s="3">
        <f t="shared" si="148"/>
        <v>250</v>
      </c>
      <c r="AM411" s="3">
        <f t="shared" si="148"/>
        <v>260</v>
      </c>
      <c r="AN411" s="3">
        <f t="shared" si="148"/>
        <v>270</v>
      </c>
    </row>
    <row r="412" spans="4:40" ht="15.75" customHeight="1" x14ac:dyDescent="0.2">
      <c r="D412" s="3">
        <f t="shared" ref="D412:AN412" si="149">IF(D411=0,0,D411-DEGREES((RADIANS(D411)-$F$7*SIN(RADIANS(D411))-RADIANS(D$369))/(1-$F$7*COS(RADIANS(D411)))))</f>
        <v>270</v>
      </c>
      <c r="E412" s="3">
        <f t="shared" si="149"/>
        <v>280</v>
      </c>
      <c r="F412" s="3">
        <f t="shared" si="149"/>
        <v>290</v>
      </c>
      <c r="G412" s="3">
        <f t="shared" si="149"/>
        <v>300</v>
      </c>
      <c r="H412" s="3">
        <f t="shared" si="149"/>
        <v>310</v>
      </c>
      <c r="I412" s="3">
        <f t="shared" si="149"/>
        <v>320</v>
      </c>
      <c r="J412" s="3">
        <f t="shared" si="149"/>
        <v>330</v>
      </c>
      <c r="K412" s="3">
        <f t="shared" si="149"/>
        <v>340</v>
      </c>
      <c r="L412" s="3">
        <f t="shared" si="149"/>
        <v>350</v>
      </c>
      <c r="M412" s="3">
        <f t="shared" si="149"/>
        <v>360</v>
      </c>
      <c r="N412" s="3">
        <f t="shared" si="149"/>
        <v>10</v>
      </c>
      <c r="O412" s="3">
        <f t="shared" si="149"/>
        <v>20</v>
      </c>
      <c r="P412" s="3">
        <f t="shared" si="149"/>
        <v>30</v>
      </c>
      <c r="Q412" s="3">
        <f t="shared" si="149"/>
        <v>40</v>
      </c>
      <c r="R412" s="3">
        <f t="shared" si="149"/>
        <v>50</v>
      </c>
      <c r="S412" s="3">
        <f t="shared" si="149"/>
        <v>60</v>
      </c>
      <c r="T412" s="3">
        <f t="shared" si="149"/>
        <v>70</v>
      </c>
      <c r="U412" s="3">
        <f t="shared" si="149"/>
        <v>80</v>
      </c>
      <c r="V412" s="3">
        <f t="shared" si="149"/>
        <v>90</v>
      </c>
      <c r="W412" s="3">
        <f t="shared" si="149"/>
        <v>100</v>
      </c>
      <c r="X412" s="3">
        <f t="shared" si="149"/>
        <v>110</v>
      </c>
      <c r="Y412" s="3">
        <f t="shared" si="149"/>
        <v>120</v>
      </c>
      <c r="Z412" s="3">
        <f t="shared" si="149"/>
        <v>130</v>
      </c>
      <c r="AA412" s="3">
        <f t="shared" si="149"/>
        <v>140</v>
      </c>
      <c r="AB412" s="3">
        <f t="shared" si="149"/>
        <v>150</v>
      </c>
      <c r="AC412" s="3">
        <f t="shared" si="149"/>
        <v>160</v>
      </c>
      <c r="AD412" s="3">
        <f t="shared" si="149"/>
        <v>170</v>
      </c>
      <c r="AE412" s="3">
        <f t="shared" si="149"/>
        <v>180</v>
      </c>
      <c r="AF412" s="3">
        <f t="shared" si="149"/>
        <v>190</v>
      </c>
      <c r="AG412" s="3">
        <f t="shared" si="149"/>
        <v>200</v>
      </c>
      <c r="AH412" s="3">
        <f t="shared" si="149"/>
        <v>210</v>
      </c>
      <c r="AI412" s="3">
        <f t="shared" si="149"/>
        <v>220</v>
      </c>
      <c r="AJ412" s="3">
        <f t="shared" si="149"/>
        <v>230</v>
      </c>
      <c r="AK412" s="3">
        <f t="shared" si="149"/>
        <v>240</v>
      </c>
      <c r="AL412" s="3">
        <f t="shared" si="149"/>
        <v>250</v>
      </c>
      <c r="AM412" s="3">
        <f t="shared" si="149"/>
        <v>260</v>
      </c>
      <c r="AN412" s="3">
        <f t="shared" si="149"/>
        <v>270</v>
      </c>
    </row>
    <row r="413" spans="4:40" ht="15.75" customHeight="1" x14ac:dyDescent="0.2">
      <c r="D413" s="3">
        <f t="shared" ref="D413:AN413" si="150">IF(D412=0,0,D412-DEGREES((RADIANS(D412)-$F$7*SIN(RADIANS(D412))-RADIANS(D$369))/(1-$F$7*COS(RADIANS(D412)))))</f>
        <v>270</v>
      </c>
      <c r="E413" s="3">
        <f t="shared" si="150"/>
        <v>280</v>
      </c>
      <c r="F413" s="3">
        <f t="shared" si="150"/>
        <v>290</v>
      </c>
      <c r="G413" s="3">
        <f t="shared" si="150"/>
        <v>300</v>
      </c>
      <c r="H413" s="3">
        <f t="shared" si="150"/>
        <v>310</v>
      </c>
      <c r="I413" s="3">
        <f t="shared" si="150"/>
        <v>320</v>
      </c>
      <c r="J413" s="3">
        <f t="shared" si="150"/>
        <v>330</v>
      </c>
      <c r="K413" s="3">
        <f t="shared" si="150"/>
        <v>340</v>
      </c>
      <c r="L413" s="3">
        <f t="shared" si="150"/>
        <v>350</v>
      </c>
      <c r="M413" s="3">
        <f t="shared" si="150"/>
        <v>360</v>
      </c>
      <c r="N413" s="3">
        <f t="shared" si="150"/>
        <v>10</v>
      </c>
      <c r="O413" s="3">
        <f t="shared" si="150"/>
        <v>20</v>
      </c>
      <c r="P413" s="3">
        <f t="shared" si="150"/>
        <v>30</v>
      </c>
      <c r="Q413" s="3">
        <f t="shared" si="150"/>
        <v>40</v>
      </c>
      <c r="R413" s="3">
        <f t="shared" si="150"/>
        <v>50</v>
      </c>
      <c r="S413" s="3">
        <f t="shared" si="150"/>
        <v>60</v>
      </c>
      <c r="T413" s="3">
        <f t="shared" si="150"/>
        <v>70</v>
      </c>
      <c r="U413" s="3">
        <f t="shared" si="150"/>
        <v>80</v>
      </c>
      <c r="V413" s="3">
        <f t="shared" si="150"/>
        <v>90</v>
      </c>
      <c r="W413" s="3">
        <f t="shared" si="150"/>
        <v>100</v>
      </c>
      <c r="X413" s="3">
        <f t="shared" si="150"/>
        <v>110</v>
      </c>
      <c r="Y413" s="3">
        <f t="shared" si="150"/>
        <v>120</v>
      </c>
      <c r="Z413" s="3">
        <f t="shared" si="150"/>
        <v>130</v>
      </c>
      <c r="AA413" s="3">
        <f t="shared" si="150"/>
        <v>140</v>
      </c>
      <c r="AB413" s="3">
        <f t="shared" si="150"/>
        <v>150</v>
      </c>
      <c r="AC413" s="3">
        <f t="shared" si="150"/>
        <v>160</v>
      </c>
      <c r="AD413" s="3">
        <f t="shared" si="150"/>
        <v>170</v>
      </c>
      <c r="AE413" s="3">
        <f t="shared" si="150"/>
        <v>180</v>
      </c>
      <c r="AF413" s="3">
        <f t="shared" si="150"/>
        <v>190</v>
      </c>
      <c r="AG413" s="3">
        <f t="shared" si="150"/>
        <v>200</v>
      </c>
      <c r="AH413" s="3">
        <f t="shared" si="150"/>
        <v>210</v>
      </c>
      <c r="AI413" s="3">
        <f t="shared" si="150"/>
        <v>220</v>
      </c>
      <c r="AJ413" s="3">
        <f t="shared" si="150"/>
        <v>230</v>
      </c>
      <c r="AK413" s="3">
        <f t="shared" si="150"/>
        <v>240</v>
      </c>
      <c r="AL413" s="3">
        <f t="shared" si="150"/>
        <v>250</v>
      </c>
      <c r="AM413" s="3">
        <f t="shared" si="150"/>
        <v>260</v>
      </c>
      <c r="AN413" s="3">
        <f t="shared" si="150"/>
        <v>270</v>
      </c>
    </row>
    <row r="414" spans="4:40" ht="15.75" customHeight="1" x14ac:dyDescent="0.2">
      <c r="D414" s="3">
        <f t="shared" ref="D414:AN414" si="151">IF(D413=0,0,D413-DEGREES((RADIANS(D413)-$F$7*SIN(RADIANS(D413))-RADIANS(D$369))/(1-$F$7*COS(RADIANS(D413)))))</f>
        <v>270</v>
      </c>
      <c r="E414" s="3">
        <f t="shared" si="151"/>
        <v>280</v>
      </c>
      <c r="F414" s="3">
        <f t="shared" si="151"/>
        <v>290</v>
      </c>
      <c r="G414" s="3">
        <f t="shared" si="151"/>
        <v>300</v>
      </c>
      <c r="H414" s="3">
        <f t="shared" si="151"/>
        <v>310</v>
      </c>
      <c r="I414" s="3">
        <f t="shared" si="151"/>
        <v>320</v>
      </c>
      <c r="J414" s="3">
        <f t="shared" si="151"/>
        <v>330</v>
      </c>
      <c r="K414" s="3">
        <f t="shared" si="151"/>
        <v>340</v>
      </c>
      <c r="L414" s="3">
        <f t="shared" si="151"/>
        <v>350</v>
      </c>
      <c r="M414" s="3">
        <f t="shared" si="151"/>
        <v>360</v>
      </c>
      <c r="N414" s="3">
        <f t="shared" si="151"/>
        <v>10</v>
      </c>
      <c r="O414" s="3">
        <f t="shared" si="151"/>
        <v>20</v>
      </c>
      <c r="P414" s="3">
        <f t="shared" si="151"/>
        <v>30</v>
      </c>
      <c r="Q414" s="3">
        <f t="shared" si="151"/>
        <v>40</v>
      </c>
      <c r="R414" s="3">
        <f t="shared" si="151"/>
        <v>50</v>
      </c>
      <c r="S414" s="3">
        <f t="shared" si="151"/>
        <v>60</v>
      </c>
      <c r="T414" s="3">
        <f t="shared" si="151"/>
        <v>70</v>
      </c>
      <c r="U414" s="3">
        <f t="shared" si="151"/>
        <v>80</v>
      </c>
      <c r="V414" s="3">
        <f t="shared" si="151"/>
        <v>90</v>
      </c>
      <c r="W414" s="3">
        <f t="shared" si="151"/>
        <v>100</v>
      </c>
      <c r="X414" s="3">
        <f t="shared" si="151"/>
        <v>110</v>
      </c>
      <c r="Y414" s="3">
        <f t="shared" si="151"/>
        <v>120</v>
      </c>
      <c r="Z414" s="3">
        <f t="shared" si="151"/>
        <v>130</v>
      </c>
      <c r="AA414" s="3">
        <f t="shared" si="151"/>
        <v>140</v>
      </c>
      <c r="AB414" s="3">
        <f t="shared" si="151"/>
        <v>150</v>
      </c>
      <c r="AC414" s="3">
        <f t="shared" si="151"/>
        <v>160</v>
      </c>
      <c r="AD414" s="3">
        <f t="shared" si="151"/>
        <v>170</v>
      </c>
      <c r="AE414" s="3">
        <f t="shared" si="151"/>
        <v>180</v>
      </c>
      <c r="AF414" s="3">
        <f t="shared" si="151"/>
        <v>190</v>
      </c>
      <c r="AG414" s="3">
        <f t="shared" si="151"/>
        <v>200</v>
      </c>
      <c r="AH414" s="3">
        <f t="shared" si="151"/>
        <v>210</v>
      </c>
      <c r="AI414" s="3">
        <f t="shared" si="151"/>
        <v>220</v>
      </c>
      <c r="AJ414" s="3">
        <f t="shared" si="151"/>
        <v>230</v>
      </c>
      <c r="AK414" s="3">
        <f t="shared" si="151"/>
        <v>240</v>
      </c>
      <c r="AL414" s="3">
        <f t="shared" si="151"/>
        <v>250</v>
      </c>
      <c r="AM414" s="3">
        <f t="shared" si="151"/>
        <v>260</v>
      </c>
      <c r="AN414" s="3">
        <f t="shared" si="151"/>
        <v>270</v>
      </c>
    </row>
    <row r="415" spans="4:40" ht="15.75" customHeight="1" x14ac:dyDescent="0.2">
      <c r="D415" s="3">
        <f t="shared" ref="D415:AN415" si="152">IF(D414=0,0,D414-DEGREES((RADIANS(D414)-$F$7*SIN(RADIANS(D414))-RADIANS(D$369))/(1-$F$7*COS(RADIANS(D414)))))</f>
        <v>270</v>
      </c>
      <c r="E415" s="3">
        <f t="shared" si="152"/>
        <v>280</v>
      </c>
      <c r="F415" s="3">
        <f t="shared" si="152"/>
        <v>290</v>
      </c>
      <c r="G415" s="3">
        <f t="shared" si="152"/>
        <v>300</v>
      </c>
      <c r="H415" s="3">
        <f t="shared" si="152"/>
        <v>310</v>
      </c>
      <c r="I415" s="3">
        <f t="shared" si="152"/>
        <v>320</v>
      </c>
      <c r="J415" s="3">
        <f t="shared" si="152"/>
        <v>330</v>
      </c>
      <c r="K415" s="3">
        <f t="shared" si="152"/>
        <v>340</v>
      </c>
      <c r="L415" s="3">
        <f t="shared" si="152"/>
        <v>350</v>
      </c>
      <c r="M415" s="3">
        <f t="shared" si="152"/>
        <v>360</v>
      </c>
      <c r="N415" s="3">
        <f t="shared" si="152"/>
        <v>10</v>
      </c>
      <c r="O415" s="3">
        <f t="shared" si="152"/>
        <v>20</v>
      </c>
      <c r="P415" s="3">
        <f t="shared" si="152"/>
        <v>30</v>
      </c>
      <c r="Q415" s="3">
        <f t="shared" si="152"/>
        <v>40</v>
      </c>
      <c r="R415" s="3">
        <f t="shared" si="152"/>
        <v>50</v>
      </c>
      <c r="S415" s="3">
        <f t="shared" si="152"/>
        <v>60</v>
      </c>
      <c r="T415" s="3">
        <f t="shared" si="152"/>
        <v>70</v>
      </c>
      <c r="U415" s="3">
        <f t="shared" si="152"/>
        <v>80</v>
      </c>
      <c r="V415" s="3">
        <f t="shared" si="152"/>
        <v>90</v>
      </c>
      <c r="W415" s="3">
        <f t="shared" si="152"/>
        <v>100</v>
      </c>
      <c r="X415" s="3">
        <f t="shared" si="152"/>
        <v>110</v>
      </c>
      <c r="Y415" s="3">
        <f t="shared" si="152"/>
        <v>120</v>
      </c>
      <c r="Z415" s="3">
        <f t="shared" si="152"/>
        <v>130</v>
      </c>
      <c r="AA415" s="3">
        <f t="shared" si="152"/>
        <v>140</v>
      </c>
      <c r="AB415" s="3">
        <f t="shared" si="152"/>
        <v>150</v>
      </c>
      <c r="AC415" s="3">
        <f t="shared" si="152"/>
        <v>160</v>
      </c>
      <c r="AD415" s="3">
        <f t="shared" si="152"/>
        <v>170</v>
      </c>
      <c r="AE415" s="3">
        <f t="shared" si="152"/>
        <v>180</v>
      </c>
      <c r="AF415" s="3">
        <f t="shared" si="152"/>
        <v>190</v>
      </c>
      <c r="AG415" s="3">
        <f t="shared" si="152"/>
        <v>200</v>
      </c>
      <c r="AH415" s="3">
        <f t="shared" si="152"/>
        <v>210</v>
      </c>
      <c r="AI415" s="3">
        <f t="shared" si="152"/>
        <v>220</v>
      </c>
      <c r="AJ415" s="3">
        <f t="shared" si="152"/>
        <v>230</v>
      </c>
      <c r="AK415" s="3">
        <f t="shared" si="152"/>
        <v>240</v>
      </c>
      <c r="AL415" s="3">
        <f t="shared" si="152"/>
        <v>250</v>
      </c>
      <c r="AM415" s="3">
        <f t="shared" si="152"/>
        <v>260</v>
      </c>
      <c r="AN415" s="3">
        <f t="shared" si="152"/>
        <v>270</v>
      </c>
    </row>
    <row r="416" spans="4:40" ht="15.75" customHeight="1" x14ac:dyDescent="0.2">
      <c r="D416" s="3">
        <f t="shared" ref="D416:AN416" si="153">IF(D415=0,0,D415-DEGREES((RADIANS(D415)-$F$7*SIN(RADIANS(D415))-RADIANS(D$369))/(1-$F$7*COS(RADIANS(D415)))))</f>
        <v>270</v>
      </c>
      <c r="E416" s="3">
        <f t="shared" si="153"/>
        <v>280</v>
      </c>
      <c r="F416" s="3">
        <f t="shared" si="153"/>
        <v>290</v>
      </c>
      <c r="G416" s="3">
        <f t="shared" si="153"/>
        <v>300</v>
      </c>
      <c r="H416" s="3">
        <f t="shared" si="153"/>
        <v>310</v>
      </c>
      <c r="I416" s="3">
        <f t="shared" si="153"/>
        <v>320</v>
      </c>
      <c r="J416" s="3">
        <f t="shared" si="153"/>
        <v>330</v>
      </c>
      <c r="K416" s="3">
        <f t="shared" si="153"/>
        <v>340</v>
      </c>
      <c r="L416" s="3">
        <f t="shared" si="153"/>
        <v>350</v>
      </c>
      <c r="M416" s="3">
        <f t="shared" si="153"/>
        <v>360</v>
      </c>
      <c r="N416" s="3">
        <f t="shared" si="153"/>
        <v>10</v>
      </c>
      <c r="O416" s="3">
        <f t="shared" si="153"/>
        <v>20</v>
      </c>
      <c r="P416" s="3">
        <f t="shared" si="153"/>
        <v>30</v>
      </c>
      <c r="Q416" s="3">
        <f t="shared" si="153"/>
        <v>40</v>
      </c>
      <c r="R416" s="3">
        <f t="shared" si="153"/>
        <v>50</v>
      </c>
      <c r="S416" s="3">
        <f t="shared" si="153"/>
        <v>60</v>
      </c>
      <c r="T416" s="3">
        <f t="shared" si="153"/>
        <v>70</v>
      </c>
      <c r="U416" s="3">
        <f t="shared" si="153"/>
        <v>80</v>
      </c>
      <c r="V416" s="3">
        <f t="shared" si="153"/>
        <v>90</v>
      </c>
      <c r="W416" s="3">
        <f t="shared" si="153"/>
        <v>100</v>
      </c>
      <c r="X416" s="3">
        <f t="shared" si="153"/>
        <v>110</v>
      </c>
      <c r="Y416" s="3">
        <f t="shared" si="153"/>
        <v>120</v>
      </c>
      <c r="Z416" s="3">
        <f t="shared" si="153"/>
        <v>130</v>
      </c>
      <c r="AA416" s="3">
        <f t="shared" si="153"/>
        <v>140</v>
      </c>
      <c r="AB416" s="3">
        <f t="shared" si="153"/>
        <v>150</v>
      </c>
      <c r="AC416" s="3">
        <f t="shared" si="153"/>
        <v>160</v>
      </c>
      <c r="AD416" s="3">
        <f t="shared" si="153"/>
        <v>170</v>
      </c>
      <c r="AE416" s="3">
        <f t="shared" si="153"/>
        <v>180</v>
      </c>
      <c r="AF416" s="3">
        <f t="shared" si="153"/>
        <v>190</v>
      </c>
      <c r="AG416" s="3">
        <f t="shared" si="153"/>
        <v>200</v>
      </c>
      <c r="AH416" s="3">
        <f t="shared" si="153"/>
        <v>210</v>
      </c>
      <c r="AI416" s="3">
        <f t="shared" si="153"/>
        <v>220</v>
      </c>
      <c r="AJ416" s="3">
        <f t="shared" si="153"/>
        <v>230</v>
      </c>
      <c r="AK416" s="3">
        <f t="shared" si="153"/>
        <v>240</v>
      </c>
      <c r="AL416" s="3">
        <f t="shared" si="153"/>
        <v>250</v>
      </c>
      <c r="AM416" s="3">
        <f t="shared" si="153"/>
        <v>260</v>
      </c>
      <c r="AN416" s="3">
        <f t="shared" si="153"/>
        <v>270</v>
      </c>
    </row>
    <row r="417" spans="2:40" ht="15.75" customHeight="1" x14ac:dyDescent="0.2">
      <c r="D417" s="3">
        <f t="shared" ref="D417:AN417" si="154">IF(D416=0,0,D416-DEGREES((RADIANS(D416)-$F$7*SIN(RADIANS(D416))-RADIANS(D$369))/(1-$F$7*COS(RADIANS(D416)))))</f>
        <v>270</v>
      </c>
      <c r="E417" s="3">
        <f t="shared" si="154"/>
        <v>280</v>
      </c>
      <c r="F417" s="3">
        <f t="shared" si="154"/>
        <v>290</v>
      </c>
      <c r="G417" s="3">
        <f t="shared" si="154"/>
        <v>300</v>
      </c>
      <c r="H417" s="3">
        <f t="shared" si="154"/>
        <v>310</v>
      </c>
      <c r="I417" s="3">
        <f t="shared" si="154"/>
        <v>320</v>
      </c>
      <c r="J417" s="3">
        <f t="shared" si="154"/>
        <v>330</v>
      </c>
      <c r="K417" s="3">
        <f t="shared" si="154"/>
        <v>340</v>
      </c>
      <c r="L417" s="3">
        <f t="shared" si="154"/>
        <v>350</v>
      </c>
      <c r="M417" s="3">
        <f t="shared" si="154"/>
        <v>360</v>
      </c>
      <c r="N417" s="3">
        <f t="shared" si="154"/>
        <v>10</v>
      </c>
      <c r="O417" s="3">
        <f t="shared" si="154"/>
        <v>20</v>
      </c>
      <c r="P417" s="3">
        <f t="shared" si="154"/>
        <v>30</v>
      </c>
      <c r="Q417" s="3">
        <f t="shared" si="154"/>
        <v>40</v>
      </c>
      <c r="R417" s="3">
        <f t="shared" si="154"/>
        <v>50</v>
      </c>
      <c r="S417" s="3">
        <f t="shared" si="154"/>
        <v>60</v>
      </c>
      <c r="T417" s="3">
        <f t="shared" si="154"/>
        <v>70</v>
      </c>
      <c r="U417" s="3">
        <f t="shared" si="154"/>
        <v>80</v>
      </c>
      <c r="V417" s="3">
        <f t="shared" si="154"/>
        <v>90</v>
      </c>
      <c r="W417" s="3">
        <f t="shared" si="154"/>
        <v>100</v>
      </c>
      <c r="X417" s="3">
        <f t="shared" si="154"/>
        <v>110</v>
      </c>
      <c r="Y417" s="3">
        <f t="shared" si="154"/>
        <v>120</v>
      </c>
      <c r="Z417" s="3">
        <f t="shared" si="154"/>
        <v>130</v>
      </c>
      <c r="AA417" s="3">
        <f t="shared" si="154"/>
        <v>140</v>
      </c>
      <c r="AB417" s="3">
        <f t="shared" si="154"/>
        <v>150</v>
      </c>
      <c r="AC417" s="3">
        <f t="shared" si="154"/>
        <v>160</v>
      </c>
      <c r="AD417" s="3">
        <f t="shared" si="154"/>
        <v>170</v>
      </c>
      <c r="AE417" s="3">
        <f t="shared" si="154"/>
        <v>180</v>
      </c>
      <c r="AF417" s="3">
        <f t="shared" si="154"/>
        <v>190</v>
      </c>
      <c r="AG417" s="3">
        <f t="shared" si="154"/>
        <v>200</v>
      </c>
      <c r="AH417" s="3">
        <f t="shared" si="154"/>
        <v>210</v>
      </c>
      <c r="AI417" s="3">
        <f t="shared" si="154"/>
        <v>220</v>
      </c>
      <c r="AJ417" s="3">
        <f t="shared" si="154"/>
        <v>230</v>
      </c>
      <c r="AK417" s="3">
        <f t="shared" si="154"/>
        <v>240</v>
      </c>
      <c r="AL417" s="3">
        <f t="shared" si="154"/>
        <v>250</v>
      </c>
      <c r="AM417" s="3">
        <f t="shared" si="154"/>
        <v>260</v>
      </c>
      <c r="AN417" s="3">
        <f t="shared" si="154"/>
        <v>270</v>
      </c>
    </row>
    <row r="418" spans="2:40" ht="15.75" customHeight="1" x14ac:dyDescent="0.2">
      <c r="D418" s="3">
        <f t="shared" ref="D418:AN418" si="155">IF(D417=0,0,D417-DEGREES((RADIANS(D417)-$F$7*SIN(RADIANS(D417))-RADIANS(D$369))/(1-$F$7*COS(RADIANS(D417)))))</f>
        <v>270</v>
      </c>
      <c r="E418" s="3">
        <f t="shared" si="155"/>
        <v>280</v>
      </c>
      <c r="F418" s="3">
        <f t="shared" si="155"/>
        <v>290</v>
      </c>
      <c r="G418" s="3">
        <f t="shared" si="155"/>
        <v>300</v>
      </c>
      <c r="H418" s="3">
        <f t="shared" si="155"/>
        <v>310</v>
      </c>
      <c r="I418" s="3">
        <f t="shared" si="155"/>
        <v>320</v>
      </c>
      <c r="J418" s="3">
        <f t="shared" si="155"/>
        <v>330</v>
      </c>
      <c r="K418" s="3">
        <f t="shared" si="155"/>
        <v>340</v>
      </c>
      <c r="L418" s="3">
        <f t="shared" si="155"/>
        <v>350</v>
      </c>
      <c r="M418" s="3">
        <f t="shared" si="155"/>
        <v>360</v>
      </c>
      <c r="N418" s="3">
        <f t="shared" si="155"/>
        <v>10</v>
      </c>
      <c r="O418" s="3">
        <f t="shared" si="155"/>
        <v>20</v>
      </c>
      <c r="P418" s="3">
        <f t="shared" si="155"/>
        <v>30</v>
      </c>
      <c r="Q418" s="3">
        <f t="shared" si="155"/>
        <v>40</v>
      </c>
      <c r="R418" s="3">
        <f t="shared" si="155"/>
        <v>50</v>
      </c>
      <c r="S418" s="3">
        <f t="shared" si="155"/>
        <v>60</v>
      </c>
      <c r="T418" s="3">
        <f t="shared" si="155"/>
        <v>70</v>
      </c>
      <c r="U418" s="3">
        <f t="shared" si="155"/>
        <v>80</v>
      </c>
      <c r="V418" s="3">
        <f t="shared" si="155"/>
        <v>90</v>
      </c>
      <c r="W418" s="3">
        <f t="shared" si="155"/>
        <v>100</v>
      </c>
      <c r="X418" s="3">
        <f t="shared" si="155"/>
        <v>110</v>
      </c>
      <c r="Y418" s="3">
        <f t="shared" si="155"/>
        <v>120</v>
      </c>
      <c r="Z418" s="3">
        <f t="shared" si="155"/>
        <v>130</v>
      </c>
      <c r="AA418" s="3">
        <f t="shared" si="155"/>
        <v>140</v>
      </c>
      <c r="AB418" s="3">
        <f t="shared" si="155"/>
        <v>150</v>
      </c>
      <c r="AC418" s="3">
        <f t="shared" si="155"/>
        <v>160</v>
      </c>
      <c r="AD418" s="3">
        <f t="shared" si="155"/>
        <v>170</v>
      </c>
      <c r="AE418" s="3">
        <f t="shared" si="155"/>
        <v>180</v>
      </c>
      <c r="AF418" s="3">
        <f t="shared" si="155"/>
        <v>190</v>
      </c>
      <c r="AG418" s="3">
        <f t="shared" si="155"/>
        <v>200</v>
      </c>
      <c r="AH418" s="3">
        <f t="shared" si="155"/>
        <v>210</v>
      </c>
      <c r="AI418" s="3">
        <f t="shared" si="155"/>
        <v>220</v>
      </c>
      <c r="AJ418" s="3">
        <f t="shared" si="155"/>
        <v>230</v>
      </c>
      <c r="AK418" s="3">
        <f t="shared" si="155"/>
        <v>240</v>
      </c>
      <c r="AL418" s="3">
        <f t="shared" si="155"/>
        <v>250</v>
      </c>
      <c r="AM418" s="3">
        <f t="shared" si="155"/>
        <v>260</v>
      </c>
      <c r="AN418" s="3">
        <f t="shared" si="155"/>
        <v>270</v>
      </c>
    </row>
    <row r="419" spans="2:40" ht="15.75" customHeight="1" x14ac:dyDescent="0.2">
      <c r="D419" s="3">
        <f t="shared" ref="D419:AN419" si="156">IF(D418=0,0,D418-DEGREES((RADIANS(D418)-$F$7*SIN(RADIANS(D418))-RADIANS(D$369))/(1-$F$7*COS(RADIANS(D418)))))</f>
        <v>270</v>
      </c>
      <c r="E419" s="3">
        <f t="shared" si="156"/>
        <v>280</v>
      </c>
      <c r="F419" s="3">
        <f t="shared" si="156"/>
        <v>290</v>
      </c>
      <c r="G419" s="3">
        <f t="shared" si="156"/>
        <v>300</v>
      </c>
      <c r="H419" s="3">
        <f t="shared" si="156"/>
        <v>310</v>
      </c>
      <c r="I419" s="3">
        <f t="shared" si="156"/>
        <v>320</v>
      </c>
      <c r="J419" s="3">
        <f t="shared" si="156"/>
        <v>330</v>
      </c>
      <c r="K419" s="3">
        <f t="shared" si="156"/>
        <v>340</v>
      </c>
      <c r="L419" s="3">
        <f t="shared" si="156"/>
        <v>350</v>
      </c>
      <c r="M419" s="3">
        <f t="shared" si="156"/>
        <v>360</v>
      </c>
      <c r="N419" s="3">
        <f t="shared" si="156"/>
        <v>10</v>
      </c>
      <c r="O419" s="3">
        <f t="shared" si="156"/>
        <v>20</v>
      </c>
      <c r="P419" s="3">
        <f t="shared" si="156"/>
        <v>30</v>
      </c>
      <c r="Q419" s="3">
        <f t="shared" si="156"/>
        <v>40</v>
      </c>
      <c r="R419" s="3">
        <f t="shared" si="156"/>
        <v>50</v>
      </c>
      <c r="S419" s="3">
        <f t="shared" si="156"/>
        <v>60</v>
      </c>
      <c r="T419" s="3">
        <f t="shared" si="156"/>
        <v>70</v>
      </c>
      <c r="U419" s="3">
        <f t="shared" si="156"/>
        <v>80</v>
      </c>
      <c r="V419" s="3">
        <f t="shared" si="156"/>
        <v>90</v>
      </c>
      <c r="W419" s="3">
        <f t="shared" si="156"/>
        <v>100</v>
      </c>
      <c r="X419" s="3">
        <f t="shared" si="156"/>
        <v>110</v>
      </c>
      <c r="Y419" s="3">
        <f t="shared" si="156"/>
        <v>120</v>
      </c>
      <c r="Z419" s="3">
        <f t="shared" si="156"/>
        <v>130</v>
      </c>
      <c r="AA419" s="3">
        <f t="shared" si="156"/>
        <v>140</v>
      </c>
      <c r="AB419" s="3">
        <f t="shared" si="156"/>
        <v>150</v>
      </c>
      <c r="AC419" s="3">
        <f t="shared" si="156"/>
        <v>160</v>
      </c>
      <c r="AD419" s="3">
        <f t="shared" si="156"/>
        <v>170</v>
      </c>
      <c r="AE419" s="3">
        <f t="shared" si="156"/>
        <v>180</v>
      </c>
      <c r="AF419" s="3">
        <f t="shared" si="156"/>
        <v>190</v>
      </c>
      <c r="AG419" s="3">
        <f t="shared" si="156"/>
        <v>200</v>
      </c>
      <c r="AH419" s="3">
        <f t="shared" si="156"/>
        <v>210</v>
      </c>
      <c r="AI419" s="3">
        <f t="shared" si="156"/>
        <v>220</v>
      </c>
      <c r="AJ419" s="3">
        <f t="shared" si="156"/>
        <v>230</v>
      </c>
      <c r="AK419" s="3">
        <f t="shared" si="156"/>
        <v>240</v>
      </c>
      <c r="AL419" s="3">
        <f t="shared" si="156"/>
        <v>250</v>
      </c>
      <c r="AM419" s="3">
        <f t="shared" si="156"/>
        <v>260</v>
      </c>
      <c r="AN419" s="3">
        <f t="shared" si="156"/>
        <v>270</v>
      </c>
    </row>
    <row r="420" spans="2:40" ht="15.75" customHeight="1" x14ac:dyDescent="0.2">
      <c r="B420" s="3" t="s">
        <v>753</v>
      </c>
      <c r="D420" s="3">
        <f t="shared" ref="D420:AN420" si="157">DEGREES(ACOS((COS(RADIANS(D419))-$F$7)/(1-$F$7*COS(RADIANS(D419)))))*IF(D419&gt;180,-1,1)+IF(D419&gt;180,360,0)</f>
        <v>270</v>
      </c>
      <c r="E420" s="3">
        <f t="shared" si="157"/>
        <v>280</v>
      </c>
      <c r="F420" s="3">
        <f t="shared" si="157"/>
        <v>290</v>
      </c>
      <c r="G420" s="3">
        <f t="shared" si="157"/>
        <v>300</v>
      </c>
      <c r="H420" s="3">
        <f t="shared" si="157"/>
        <v>310</v>
      </c>
      <c r="I420" s="3">
        <f t="shared" si="157"/>
        <v>320</v>
      </c>
      <c r="J420" s="3">
        <f t="shared" si="157"/>
        <v>330</v>
      </c>
      <c r="K420" s="3">
        <f t="shared" si="157"/>
        <v>340</v>
      </c>
      <c r="L420" s="3">
        <f t="shared" si="157"/>
        <v>350</v>
      </c>
      <c r="M420" s="3">
        <f t="shared" si="157"/>
        <v>360</v>
      </c>
      <c r="N420" s="3">
        <f t="shared" si="157"/>
        <v>10.000000000000014</v>
      </c>
      <c r="O420" s="3">
        <f t="shared" si="157"/>
        <v>19.999999999999989</v>
      </c>
      <c r="P420" s="3">
        <f t="shared" si="157"/>
        <v>29.999999999999993</v>
      </c>
      <c r="Q420" s="3">
        <f t="shared" si="157"/>
        <v>40.000000000000007</v>
      </c>
      <c r="R420" s="3">
        <f t="shared" si="157"/>
        <v>49.999999999999986</v>
      </c>
      <c r="S420" s="3">
        <f t="shared" si="157"/>
        <v>59.999999999999986</v>
      </c>
      <c r="T420" s="3">
        <f t="shared" si="157"/>
        <v>70</v>
      </c>
      <c r="U420" s="3">
        <f t="shared" si="157"/>
        <v>80</v>
      </c>
      <c r="V420" s="3">
        <f t="shared" si="157"/>
        <v>90</v>
      </c>
      <c r="W420" s="3">
        <f t="shared" si="157"/>
        <v>100</v>
      </c>
      <c r="X420" s="3">
        <f t="shared" si="157"/>
        <v>110</v>
      </c>
      <c r="Y420" s="3">
        <f t="shared" si="157"/>
        <v>119.99999999999999</v>
      </c>
      <c r="Z420" s="3">
        <f t="shared" si="157"/>
        <v>130</v>
      </c>
      <c r="AA420" s="3">
        <f t="shared" si="157"/>
        <v>140</v>
      </c>
      <c r="AB420" s="3">
        <f t="shared" si="157"/>
        <v>150.00000000000003</v>
      </c>
      <c r="AC420" s="3">
        <f t="shared" si="157"/>
        <v>160.00000000000003</v>
      </c>
      <c r="AD420" s="3">
        <f t="shared" si="157"/>
        <v>170</v>
      </c>
      <c r="AE420" s="3">
        <f t="shared" si="157"/>
        <v>180</v>
      </c>
      <c r="AF420" s="3">
        <f t="shared" si="157"/>
        <v>190</v>
      </c>
      <c r="AG420" s="3">
        <f t="shared" si="157"/>
        <v>199.99999999999997</v>
      </c>
      <c r="AH420" s="3">
        <f t="shared" si="157"/>
        <v>210.00000000000003</v>
      </c>
      <c r="AI420" s="3">
        <f t="shared" si="157"/>
        <v>220</v>
      </c>
      <c r="AJ420" s="3">
        <f t="shared" si="157"/>
        <v>230</v>
      </c>
      <c r="AK420" s="3">
        <f t="shared" si="157"/>
        <v>240</v>
      </c>
      <c r="AL420" s="3">
        <f t="shared" si="157"/>
        <v>250</v>
      </c>
      <c r="AM420" s="3">
        <f t="shared" si="157"/>
        <v>260</v>
      </c>
      <c r="AN420" s="3">
        <f t="shared" si="157"/>
        <v>270</v>
      </c>
    </row>
    <row r="421" spans="2:40" ht="15.75" customHeight="1" x14ac:dyDescent="0.2"/>
    <row r="422" spans="2:40" ht="15.75" customHeight="1" x14ac:dyDescent="0.2"/>
    <row r="423" spans="2:40" ht="15.75" customHeight="1" x14ac:dyDescent="0.2"/>
    <row r="424" spans="2:40" ht="15.75" customHeight="1" x14ac:dyDescent="0.2"/>
    <row r="425" spans="2:40" ht="15.75" customHeight="1" x14ac:dyDescent="0.2"/>
    <row r="426" spans="2:40" ht="15.75" customHeight="1" x14ac:dyDescent="0.2"/>
    <row r="427" spans="2:40" ht="15.75" customHeight="1" x14ac:dyDescent="0.2"/>
    <row r="428" spans="2:40" ht="15.75" customHeight="1" x14ac:dyDescent="0.2"/>
    <row r="429" spans="2:40" ht="15.75" customHeight="1" x14ac:dyDescent="0.2"/>
    <row r="430" spans="2:40" ht="15.75" customHeight="1" x14ac:dyDescent="0.2"/>
    <row r="431" spans="2:40" ht="15.75" customHeight="1" x14ac:dyDescent="0.2"/>
    <row r="432" spans="2:40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J18:AT36 J48:AT66 AV18:AX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:AT36 AV18:AX36">
    <cfRule type="cellIs" dxfId="74" priority="2" operator="lessThan">
      <formula>0.00001</formula>
    </cfRule>
  </conditionalFormatting>
  <conditionalFormatting sqref="J48:AT66">
    <cfRule type="cellIs" dxfId="73" priority="3" operator="lessThan">
      <formula>0.00001</formula>
    </cfRule>
  </conditionalFormatting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F1751"/>
  <sheetViews>
    <sheetView workbookViewId="0"/>
  </sheetViews>
  <sheetFormatPr baseColWidth="10" defaultColWidth="14.5" defaultRowHeight="15" customHeight="1" x14ac:dyDescent="0.2"/>
  <cols>
    <col min="1" max="1" width="8.6640625" customWidth="1"/>
    <col min="2" max="2" width="12.1640625" customWidth="1"/>
    <col min="3" max="7" width="8.6640625" customWidth="1"/>
    <col min="8" max="8" width="11.6640625" customWidth="1"/>
    <col min="9" max="10" width="8.83203125" customWidth="1"/>
    <col min="11" max="55" width="8.6640625" customWidth="1"/>
    <col min="56" max="56" width="13.5" customWidth="1"/>
    <col min="57" max="59" width="8.6640625" customWidth="1"/>
  </cols>
  <sheetData>
    <row r="2" spans="2:58" x14ac:dyDescent="0.2">
      <c r="B2" s="31" t="s">
        <v>61</v>
      </c>
      <c r="L2" s="3" t="s">
        <v>756</v>
      </c>
      <c r="V2" s="31" t="s">
        <v>66</v>
      </c>
    </row>
    <row r="3" spans="2:58" x14ac:dyDescent="0.2">
      <c r="B3" s="31"/>
      <c r="L3" s="3" t="s">
        <v>757</v>
      </c>
      <c r="AU3" s="3" t="s">
        <v>758</v>
      </c>
      <c r="AV3" s="3" t="s">
        <v>759</v>
      </c>
      <c r="AW3" s="3" t="s">
        <v>760</v>
      </c>
      <c r="AX3" s="3" t="s">
        <v>761</v>
      </c>
      <c r="AY3" s="3" t="s">
        <v>762</v>
      </c>
      <c r="AZ3" s="3" t="s">
        <v>763</v>
      </c>
      <c r="BA3" s="3" t="s">
        <v>764</v>
      </c>
      <c r="BB3" s="3" t="s">
        <v>765</v>
      </c>
      <c r="BC3" s="3" t="s">
        <v>766</v>
      </c>
      <c r="BD3" s="3" t="s">
        <v>767</v>
      </c>
      <c r="BE3" s="3" t="s">
        <v>768</v>
      </c>
      <c r="BF3" s="3" t="s">
        <v>769</v>
      </c>
    </row>
    <row r="4" spans="2:58" x14ac:dyDescent="0.2">
      <c r="B4" s="3" t="s">
        <v>714</v>
      </c>
      <c r="F4" s="3">
        <v>1367</v>
      </c>
      <c r="L4" s="3" t="s">
        <v>770</v>
      </c>
      <c r="V4" s="3" t="s">
        <v>736</v>
      </c>
      <c r="X4" s="4"/>
      <c r="AU4" s="3">
        <f t="shared" ref="AU4:AU76" si="0">$X$4</f>
        <v>0</v>
      </c>
      <c r="AV4" s="3">
        <f t="shared" ref="AV4:AV76" si="1">$X$5</f>
        <v>0</v>
      </c>
      <c r="AW4" s="3">
        <v>0</v>
      </c>
      <c r="AX4" s="3">
        <f t="array" ref="AX4">INDEX($D$1751:$AM$1751,0,MATCH(AW4-IF(AW4&lt;720,IF(AW4&lt;360,0,360),720),$D$1700:$AM$1700,0))+IF(AW4&gt;350,360,0)</f>
        <v>0</v>
      </c>
      <c r="AY4" s="3">
        <f t="shared" ref="AY4:AY76" si="2">IF(AX4-$F$13&lt;0,AX4-$F$13+360,IF(AX4-$F$13&gt;360,AX4-$F$13-360,AX4-$F$13))</f>
        <v>90</v>
      </c>
      <c r="AZ4" s="3">
        <f t="shared" ref="AZ4:AZ76" si="3">$F$6*(1-$F$7^2)/(1+$F$7*COS(RADIANS(IF($F$13+AX4&lt;360,$F$13+AX4,$F$13+AX4-360))))</f>
        <v>0</v>
      </c>
      <c r="BA4" s="3">
        <f t="shared" ref="BA4:BA76" si="4">IF($F$8&gt;90,180-$F$8,$F$8)*SIN(RADIANS(AY4))</f>
        <v>0</v>
      </c>
      <c r="BB4" s="3">
        <f t="shared" ref="BB4:BB76" si="5">IF($F$10=0,IF(AW4&lt;360,AW4,AW4-360),($F$10+1)*AW4)-AX4-360*ROUNDDOWN((IF($F$10=0,IF(AW4&lt;360,AW4,AW4-360),($F$10+1)*AW4)-AX4)/360,0)</f>
        <v>0</v>
      </c>
      <c r="BC4" s="3">
        <f t="shared" ref="BC4:BC76" si="6">IF(ABS(AV4-BB4)&gt;180,IF(ABS(AV4-BB4)&gt;360,ABS(AV4-BB4)-360,360-ABS(AV4-BB4)),ABS(AV4-BB4))</f>
        <v>0</v>
      </c>
      <c r="BD4" s="3">
        <f t="shared" ref="BD4:BD76" si="7">IF(DEGREES(ACOS(SIN(RADIANS(AU4))*SIN(RADIANS(BA4))+COS(RADIANS(AU4))*COS(RADIANS(BA4))*COS(RADIANS(BC4))))&gt;90,0,90-DEGREES(ACOS(SIN(RADIANS(AU4))*SIN(RADIANS(BA4))+COS(RADIANS(AU4))*COS(RADIANS(BA4))*COS(RADIANS(BC4)))))</f>
        <v>90</v>
      </c>
      <c r="BE4" s="3" t="e">
        <f t="shared" ref="BE4:BE76" si="8">$F$4*$F$5/AZ4^2*SIN(RADIANS(BD4))</f>
        <v>#DIV/0!</v>
      </c>
      <c r="BF4" s="3">
        <f t="shared" ref="BF4:BF76" si="9">IF(BB4&gt;-180,IF(BB4&lt;180,-BB4,-(BB4-360)),-(BB4+360))</f>
        <v>0</v>
      </c>
    </row>
    <row r="5" spans="2:58" x14ac:dyDescent="0.2">
      <c r="B5" s="3" t="s">
        <v>716</v>
      </c>
      <c r="F5" s="4"/>
      <c r="V5" s="3" t="s">
        <v>771</v>
      </c>
      <c r="X5" s="5"/>
      <c r="AU5" s="3">
        <f t="shared" si="0"/>
        <v>0</v>
      </c>
      <c r="AV5" s="3">
        <f t="shared" si="1"/>
        <v>0</v>
      </c>
      <c r="AW5" s="3">
        <v>10</v>
      </c>
      <c r="AX5" s="3">
        <f t="array" ref="AX5">INDEX($D$1751:$AM$1751,0,MATCH(AW5-IF(AW5&lt;720,IF(AW5&lt;360,0,360),720),$D$1700:$AM$1700,0))+IF(AW5&gt;350,360,0)</f>
        <v>10.000000000000014</v>
      </c>
      <c r="AY5" s="3">
        <f t="shared" si="2"/>
        <v>100</v>
      </c>
      <c r="AZ5" s="3">
        <f t="shared" si="3"/>
        <v>0</v>
      </c>
      <c r="BA5" s="3">
        <f t="shared" si="4"/>
        <v>0</v>
      </c>
      <c r="BB5" s="3">
        <f t="shared" si="5"/>
        <v>-1.4210854715202004E-14</v>
      </c>
      <c r="BC5" s="3">
        <f t="shared" si="6"/>
        <v>1.4210854715202004E-14</v>
      </c>
      <c r="BD5" s="3">
        <f t="shared" si="7"/>
        <v>90</v>
      </c>
      <c r="BE5" s="3" t="e">
        <f t="shared" si="8"/>
        <v>#DIV/0!</v>
      </c>
      <c r="BF5" s="3">
        <f t="shared" si="9"/>
        <v>1.4210854715202004E-14</v>
      </c>
    </row>
    <row r="6" spans="2:58" x14ac:dyDescent="0.2">
      <c r="B6" s="3" t="s">
        <v>226</v>
      </c>
      <c r="F6" s="5"/>
      <c r="L6" s="3" t="s">
        <v>772</v>
      </c>
      <c r="AU6" s="3">
        <f t="shared" si="0"/>
        <v>0</v>
      </c>
      <c r="AV6" s="3">
        <f t="shared" si="1"/>
        <v>0</v>
      </c>
      <c r="AW6" s="3">
        <v>20</v>
      </c>
      <c r="AX6" s="3">
        <f t="array" ref="AX6">INDEX($D$1751:$AM$1751,0,MATCH(AW6-IF(AW6&lt;720,IF(AW6&lt;360,0,360),720),$D$1700:$AM$1700,0))+IF(AW6&gt;350,360,0)</f>
        <v>19.999999999999989</v>
      </c>
      <c r="AY6" s="3">
        <f t="shared" si="2"/>
        <v>110</v>
      </c>
      <c r="AZ6" s="3">
        <f t="shared" si="3"/>
        <v>0</v>
      </c>
      <c r="BA6" s="3">
        <f t="shared" si="4"/>
        <v>0</v>
      </c>
      <c r="BB6" s="3">
        <f t="shared" si="5"/>
        <v>1.0658141036401503E-14</v>
      </c>
      <c r="BC6" s="3">
        <f t="shared" si="6"/>
        <v>1.0658141036401503E-14</v>
      </c>
      <c r="BD6" s="3">
        <f t="shared" si="7"/>
        <v>90</v>
      </c>
      <c r="BE6" s="3" t="e">
        <f t="shared" si="8"/>
        <v>#DIV/0!</v>
      </c>
      <c r="BF6" s="3">
        <f t="shared" si="9"/>
        <v>-1.0658141036401503E-14</v>
      </c>
    </row>
    <row r="7" spans="2:58" x14ac:dyDescent="0.2">
      <c r="B7" s="3" t="s">
        <v>252</v>
      </c>
      <c r="F7" s="4"/>
      <c r="H7" s="1"/>
      <c r="L7" s="3" t="s">
        <v>773</v>
      </c>
      <c r="AU7" s="3">
        <f t="shared" si="0"/>
        <v>0</v>
      </c>
      <c r="AV7" s="3">
        <f t="shared" si="1"/>
        <v>0</v>
      </c>
      <c r="AW7" s="3">
        <v>30</v>
      </c>
      <c r="AX7" s="3">
        <f t="array" ref="AX7">INDEX($D$1751:$AM$1751,0,MATCH(AW7-IF(AW7&lt;720,IF(AW7&lt;360,0,360),720),$D$1700:$AM$1700,0))+IF(AW7&gt;350,360,0)</f>
        <v>29.999999999999993</v>
      </c>
      <c r="AY7" s="3">
        <f t="shared" si="2"/>
        <v>120</v>
      </c>
      <c r="AZ7" s="3">
        <f t="shared" si="3"/>
        <v>0</v>
      </c>
      <c r="BA7" s="3">
        <f t="shared" si="4"/>
        <v>0</v>
      </c>
      <c r="BB7" s="3">
        <f t="shared" si="5"/>
        <v>7.1054273576010019E-15</v>
      </c>
      <c r="BC7" s="3">
        <f t="shared" si="6"/>
        <v>7.1054273576010019E-15</v>
      </c>
      <c r="BD7" s="3">
        <f t="shared" si="7"/>
        <v>90</v>
      </c>
      <c r="BE7" s="3" t="e">
        <f t="shared" si="8"/>
        <v>#DIV/0!</v>
      </c>
      <c r="BF7" s="3">
        <f t="shared" si="9"/>
        <v>-7.1054273576010019E-15</v>
      </c>
    </row>
    <row r="8" spans="2:58" x14ac:dyDescent="0.2">
      <c r="B8" s="3" t="s">
        <v>774</v>
      </c>
      <c r="F8" s="5"/>
      <c r="AU8" s="3">
        <f t="shared" si="0"/>
        <v>0</v>
      </c>
      <c r="AV8" s="3">
        <f t="shared" si="1"/>
        <v>0</v>
      </c>
      <c r="AW8" s="3">
        <v>40</v>
      </c>
      <c r="AX8" s="3">
        <f t="array" ref="AX8">INDEX($D$1751:$AM$1751,0,MATCH(AW8-IF(AW8&lt;720,IF(AW8&lt;360,0,360),720),$D$1700:$AM$1700,0))+IF(AW8&gt;350,360,0)</f>
        <v>40.000000000000007</v>
      </c>
      <c r="AY8" s="3">
        <f t="shared" si="2"/>
        <v>130</v>
      </c>
      <c r="AZ8" s="3">
        <f t="shared" si="3"/>
        <v>0</v>
      </c>
      <c r="BA8" s="3">
        <f t="shared" si="4"/>
        <v>0</v>
      </c>
      <c r="BB8" s="3">
        <f t="shared" si="5"/>
        <v>-7.1054273576010019E-15</v>
      </c>
      <c r="BC8" s="3">
        <f t="shared" si="6"/>
        <v>7.1054273576010019E-15</v>
      </c>
      <c r="BD8" s="3">
        <f t="shared" si="7"/>
        <v>90</v>
      </c>
      <c r="BE8" s="3" t="e">
        <f t="shared" si="8"/>
        <v>#DIV/0!</v>
      </c>
      <c r="BF8" s="3">
        <f t="shared" si="9"/>
        <v>7.1054273576010019E-15</v>
      </c>
    </row>
    <row r="9" spans="2:58" x14ac:dyDescent="0.2">
      <c r="B9" s="3" t="s">
        <v>775</v>
      </c>
      <c r="F9" s="4"/>
      <c r="H9" s="3" t="s">
        <v>720</v>
      </c>
      <c r="K9" s="3" t="s">
        <v>721</v>
      </c>
      <c r="N9" s="3" t="s">
        <v>722</v>
      </c>
      <c r="Q9" s="3" t="s">
        <v>723</v>
      </c>
      <c r="AU9" s="3">
        <f t="shared" si="0"/>
        <v>0</v>
      </c>
      <c r="AV9" s="3">
        <f t="shared" si="1"/>
        <v>0</v>
      </c>
      <c r="AW9" s="3">
        <v>50</v>
      </c>
      <c r="AX9" s="3">
        <f t="array" ref="AX9">INDEX($D$1751:$AM$1751,0,MATCH(AW9-IF(AW9&lt;720,IF(AW9&lt;360,0,360),720),$D$1700:$AM$1700,0))+IF(AW9&gt;350,360,0)</f>
        <v>49.999999999999986</v>
      </c>
      <c r="AY9" s="3">
        <f t="shared" si="2"/>
        <v>140</v>
      </c>
      <c r="AZ9" s="3">
        <f t="shared" si="3"/>
        <v>0</v>
      </c>
      <c r="BA9" s="3">
        <f t="shared" si="4"/>
        <v>0</v>
      </c>
      <c r="BB9" s="3">
        <f t="shared" si="5"/>
        <v>1.4210854715202004E-14</v>
      </c>
      <c r="BC9" s="3">
        <f t="shared" si="6"/>
        <v>1.4210854715202004E-14</v>
      </c>
      <c r="BD9" s="3">
        <f t="shared" si="7"/>
        <v>90</v>
      </c>
      <c r="BE9" s="3" t="e">
        <f t="shared" si="8"/>
        <v>#DIV/0!</v>
      </c>
      <c r="BF9" s="3">
        <f t="shared" si="9"/>
        <v>-1.4210854715202004E-14</v>
      </c>
    </row>
    <row r="10" spans="2:58" x14ac:dyDescent="0.2">
      <c r="B10" s="3" t="s">
        <v>776</v>
      </c>
      <c r="F10" s="5"/>
      <c r="H10" s="3" t="s">
        <v>777</v>
      </c>
      <c r="J10" s="3" t="s">
        <v>778</v>
      </c>
      <c r="N10" s="1" t="s">
        <v>779</v>
      </c>
      <c r="AU10" s="3">
        <f t="shared" si="0"/>
        <v>0</v>
      </c>
      <c r="AV10" s="3">
        <f t="shared" si="1"/>
        <v>0</v>
      </c>
      <c r="AW10" s="3">
        <v>60</v>
      </c>
      <c r="AX10" s="3">
        <f t="array" ref="AX10">INDEX($D$1751:$AM$1751,0,MATCH(AW10-IF(AW10&lt;720,IF(AW10&lt;360,0,360),720),$D$1700:$AM$1700,0))+IF(AW10&gt;350,360,0)</f>
        <v>59.999999999999986</v>
      </c>
      <c r="AY10" s="3">
        <f t="shared" si="2"/>
        <v>150</v>
      </c>
      <c r="AZ10" s="3">
        <f t="shared" si="3"/>
        <v>0</v>
      </c>
      <c r="BA10" s="3">
        <f t="shared" si="4"/>
        <v>0</v>
      </c>
      <c r="BB10" s="3">
        <f t="shared" si="5"/>
        <v>1.4210854715202004E-14</v>
      </c>
      <c r="BC10" s="3">
        <f t="shared" si="6"/>
        <v>1.4210854715202004E-14</v>
      </c>
      <c r="BD10" s="3">
        <f t="shared" si="7"/>
        <v>90</v>
      </c>
      <c r="BE10" s="3" t="e">
        <f t="shared" si="8"/>
        <v>#DIV/0!</v>
      </c>
      <c r="BF10" s="3">
        <f t="shared" si="9"/>
        <v>-1.4210854715202004E-14</v>
      </c>
    </row>
    <row r="11" spans="2:58" x14ac:dyDescent="0.2">
      <c r="B11" s="3" t="s">
        <v>724</v>
      </c>
      <c r="F11" s="6"/>
      <c r="AU11" s="3">
        <f t="shared" si="0"/>
        <v>0</v>
      </c>
      <c r="AV11" s="3">
        <f t="shared" si="1"/>
        <v>0</v>
      </c>
      <c r="AW11" s="3">
        <v>70</v>
      </c>
      <c r="AX11" s="3">
        <f t="array" ref="AX11">INDEX($D$1751:$AM$1751,0,MATCH(AW11-IF(AW11&lt;720,IF(AW11&lt;360,0,360),720),$D$1700:$AM$1700,0))+IF(AW11&gt;350,360,0)</f>
        <v>70</v>
      </c>
      <c r="AY11" s="3">
        <f t="shared" si="2"/>
        <v>160</v>
      </c>
      <c r="AZ11" s="3">
        <f t="shared" si="3"/>
        <v>0</v>
      </c>
      <c r="BA11" s="3">
        <f t="shared" si="4"/>
        <v>0</v>
      </c>
      <c r="BB11" s="3">
        <f t="shared" si="5"/>
        <v>0</v>
      </c>
      <c r="BC11" s="3">
        <f t="shared" si="6"/>
        <v>0</v>
      </c>
      <c r="BD11" s="3">
        <f t="shared" si="7"/>
        <v>90</v>
      </c>
      <c r="BE11" s="3" t="e">
        <f t="shared" si="8"/>
        <v>#DIV/0!</v>
      </c>
      <c r="BF11" s="3">
        <f t="shared" si="9"/>
        <v>0</v>
      </c>
    </row>
    <row r="12" spans="2:58" x14ac:dyDescent="0.2">
      <c r="AU12" s="3">
        <f t="shared" si="0"/>
        <v>0</v>
      </c>
      <c r="AV12" s="3">
        <f t="shared" si="1"/>
        <v>0</v>
      </c>
      <c r="AW12" s="3">
        <v>80</v>
      </c>
      <c r="AX12" s="3">
        <f t="array" ref="AX12">INDEX($D$1751:$AM$1751,0,MATCH(AW12-IF(AW12&lt;720,IF(AW12&lt;360,0,360),720),$D$1700:$AM$1700,0))+IF(AW12&gt;350,360,0)</f>
        <v>80</v>
      </c>
      <c r="AY12" s="3">
        <f t="shared" si="2"/>
        <v>170</v>
      </c>
      <c r="AZ12" s="3">
        <f t="shared" si="3"/>
        <v>0</v>
      </c>
      <c r="BA12" s="3">
        <f t="shared" si="4"/>
        <v>0</v>
      </c>
      <c r="BB12" s="3">
        <f t="shared" si="5"/>
        <v>0</v>
      </c>
      <c r="BC12" s="3">
        <f t="shared" si="6"/>
        <v>0</v>
      </c>
      <c r="BD12" s="3">
        <f t="shared" si="7"/>
        <v>90</v>
      </c>
      <c r="BE12" s="3" t="e">
        <f t="shared" si="8"/>
        <v>#DIV/0!</v>
      </c>
      <c r="BF12" s="3">
        <f t="shared" si="9"/>
        <v>0</v>
      </c>
    </row>
    <row r="13" spans="2:58" x14ac:dyDescent="0.2">
      <c r="B13" s="20" t="s">
        <v>726</v>
      </c>
      <c r="F13" s="3">
        <f>IF(F9+270&gt;360,F9-90,F9+270)</f>
        <v>270</v>
      </c>
      <c r="AU13" s="3">
        <f t="shared" si="0"/>
        <v>0</v>
      </c>
      <c r="AV13" s="3">
        <f t="shared" si="1"/>
        <v>0</v>
      </c>
      <c r="AW13" s="3">
        <v>90</v>
      </c>
      <c r="AX13" s="3">
        <f t="array" ref="AX13">INDEX($D$1751:$AM$1751,0,MATCH(AW13-IF(AW13&lt;720,IF(AW13&lt;360,0,360),720),$D$1700:$AM$1700,0))+IF(AW13&gt;350,360,0)</f>
        <v>90</v>
      </c>
      <c r="AY13" s="3">
        <f t="shared" si="2"/>
        <v>180</v>
      </c>
      <c r="AZ13" s="3">
        <f t="shared" si="3"/>
        <v>0</v>
      </c>
      <c r="BA13" s="3">
        <f t="shared" si="4"/>
        <v>0</v>
      </c>
      <c r="BB13" s="3">
        <f t="shared" si="5"/>
        <v>0</v>
      </c>
      <c r="BC13" s="3">
        <f t="shared" si="6"/>
        <v>0</v>
      </c>
      <c r="BD13" s="3">
        <f t="shared" si="7"/>
        <v>90</v>
      </c>
      <c r="BE13" s="3" t="e">
        <f t="shared" si="8"/>
        <v>#DIV/0!</v>
      </c>
      <c r="BF13" s="3">
        <f t="shared" si="9"/>
        <v>0</v>
      </c>
    </row>
    <row r="14" spans="2:58" x14ac:dyDescent="0.2">
      <c r="B14" s="3" t="s">
        <v>780</v>
      </c>
      <c r="F14" s="3">
        <f>F13-DEGREES(2*F7*SIN(RADIANS(F13))+(0.75*F7^2+(1/8)*F7^4)*SIN(RADIANS(2*F13))-(1/3)*F7^3*SIN(RADIANS(3*F13))+(5/32)*F7^4*SIN(RADIANS(4*F13)))</f>
        <v>270</v>
      </c>
      <c r="AU14" s="3">
        <f t="shared" si="0"/>
        <v>0</v>
      </c>
      <c r="AV14" s="3">
        <f t="shared" si="1"/>
        <v>0</v>
      </c>
      <c r="AW14" s="3">
        <v>100</v>
      </c>
      <c r="AX14" s="3">
        <f t="array" ref="AX14">INDEX($D$1751:$AM$1751,0,MATCH(AW14-IF(AW14&lt;720,IF(AW14&lt;360,0,360),720),$D$1700:$AM$1700,0))+IF(AW14&gt;350,360,0)</f>
        <v>100</v>
      </c>
      <c r="AY14" s="3">
        <f t="shared" si="2"/>
        <v>190</v>
      </c>
      <c r="AZ14" s="3">
        <f t="shared" si="3"/>
        <v>0</v>
      </c>
      <c r="BA14" s="3">
        <f t="shared" si="4"/>
        <v>0</v>
      </c>
      <c r="BB14" s="3">
        <f t="shared" si="5"/>
        <v>0</v>
      </c>
      <c r="BC14" s="3">
        <f t="shared" si="6"/>
        <v>0</v>
      </c>
      <c r="BD14" s="3">
        <f t="shared" si="7"/>
        <v>90</v>
      </c>
      <c r="BE14" s="3" t="e">
        <f t="shared" si="8"/>
        <v>#DIV/0!</v>
      </c>
      <c r="BF14" s="3">
        <f t="shared" si="9"/>
        <v>0</v>
      </c>
    </row>
    <row r="15" spans="2:58" x14ac:dyDescent="0.2">
      <c r="AU15" s="3">
        <f t="shared" si="0"/>
        <v>0</v>
      </c>
      <c r="AV15" s="3">
        <f t="shared" si="1"/>
        <v>0</v>
      </c>
      <c r="AW15" s="3">
        <v>110</v>
      </c>
      <c r="AX15" s="3">
        <f t="array" ref="AX15">INDEX($D$1751:$AM$1751,0,MATCH(AW15-IF(AW15&lt;720,IF(AW15&lt;360,0,360),720),$D$1700:$AM$1700,0))+IF(AW15&gt;350,360,0)</f>
        <v>110</v>
      </c>
      <c r="AY15" s="3">
        <f t="shared" si="2"/>
        <v>200</v>
      </c>
      <c r="AZ15" s="3">
        <f t="shared" si="3"/>
        <v>0</v>
      </c>
      <c r="BA15" s="3">
        <f t="shared" si="4"/>
        <v>0</v>
      </c>
      <c r="BB15" s="3">
        <f t="shared" si="5"/>
        <v>0</v>
      </c>
      <c r="BC15" s="3">
        <f t="shared" si="6"/>
        <v>0</v>
      </c>
      <c r="BD15" s="3">
        <f t="shared" si="7"/>
        <v>90</v>
      </c>
      <c r="BE15" s="3" t="e">
        <f t="shared" si="8"/>
        <v>#DIV/0!</v>
      </c>
      <c r="BF15" s="3">
        <f t="shared" si="9"/>
        <v>0</v>
      </c>
    </row>
    <row r="16" spans="2:58" x14ac:dyDescent="0.2">
      <c r="B16" s="41" t="s">
        <v>730</v>
      </c>
      <c r="C16" s="17"/>
      <c r="D16" s="18"/>
      <c r="AU16" s="3">
        <f t="shared" si="0"/>
        <v>0</v>
      </c>
      <c r="AV16" s="3">
        <f t="shared" si="1"/>
        <v>0</v>
      </c>
      <c r="AW16" s="3">
        <v>120</v>
      </c>
      <c r="AX16" s="3">
        <f t="array" ref="AX16">INDEX($D$1751:$AM$1751,0,MATCH(AW16-IF(AW16&lt;720,IF(AW16&lt;360,0,360),720),$D$1700:$AM$1700,0))+IF(AW16&gt;350,360,0)</f>
        <v>119.99999999999999</v>
      </c>
      <c r="AY16" s="3">
        <f t="shared" si="2"/>
        <v>210</v>
      </c>
      <c r="AZ16" s="3">
        <f t="shared" si="3"/>
        <v>0</v>
      </c>
      <c r="BA16" s="3">
        <f t="shared" si="4"/>
        <v>0</v>
      </c>
      <c r="BB16" s="3">
        <f t="shared" si="5"/>
        <v>1.4210854715202004E-14</v>
      </c>
      <c r="BC16" s="3">
        <f t="shared" si="6"/>
        <v>1.4210854715202004E-14</v>
      </c>
      <c r="BD16" s="3">
        <f t="shared" si="7"/>
        <v>90</v>
      </c>
      <c r="BE16" s="3" t="e">
        <f t="shared" si="8"/>
        <v>#DIV/0!</v>
      </c>
      <c r="BF16" s="3">
        <f t="shared" si="9"/>
        <v>-1.4210854715202004E-14</v>
      </c>
    </row>
    <row r="17" spans="2:58" x14ac:dyDescent="0.2">
      <c r="B17" s="19" t="s">
        <v>732</v>
      </c>
      <c r="D17" s="40"/>
      <c r="F17" s="3" t="s">
        <v>781</v>
      </c>
      <c r="AU17" s="3">
        <f t="shared" si="0"/>
        <v>0</v>
      </c>
      <c r="AV17" s="3">
        <f t="shared" si="1"/>
        <v>0</v>
      </c>
      <c r="AW17" s="3">
        <v>130</v>
      </c>
      <c r="AX17" s="3">
        <f t="array" ref="AX17">INDEX($D$1751:$AM$1751,0,MATCH(AW17-IF(AW17&lt;720,IF(AW17&lt;360,0,360),720),$D$1700:$AM$1700,0))+IF(AW17&gt;350,360,0)</f>
        <v>130</v>
      </c>
      <c r="AY17" s="3">
        <f t="shared" si="2"/>
        <v>220</v>
      </c>
      <c r="AZ17" s="3">
        <f t="shared" si="3"/>
        <v>0</v>
      </c>
      <c r="BA17" s="3">
        <f t="shared" si="4"/>
        <v>0</v>
      </c>
      <c r="BB17" s="3">
        <f t="shared" si="5"/>
        <v>0</v>
      </c>
      <c r="BC17" s="3">
        <f t="shared" si="6"/>
        <v>0</v>
      </c>
      <c r="BD17" s="3">
        <f t="shared" si="7"/>
        <v>90</v>
      </c>
      <c r="BE17" s="3" t="e">
        <f t="shared" si="8"/>
        <v>#DIV/0!</v>
      </c>
      <c r="BF17" s="3">
        <f t="shared" si="9"/>
        <v>0</v>
      </c>
    </row>
    <row r="18" spans="2:58" x14ac:dyDescent="0.2">
      <c r="B18" s="42" t="s">
        <v>741</v>
      </c>
      <c r="C18" s="28"/>
      <c r="D18" s="43" t="e">
        <f>SQRT((F6^3)/D17)*365.24</f>
        <v>#DIV/0!</v>
      </c>
      <c r="AU18" s="3">
        <f t="shared" si="0"/>
        <v>0</v>
      </c>
      <c r="AV18" s="3">
        <f t="shared" si="1"/>
        <v>0</v>
      </c>
      <c r="AW18" s="3">
        <v>140</v>
      </c>
      <c r="AX18" s="3">
        <f t="array" ref="AX18">INDEX($D$1751:$AM$1751,0,MATCH(AW18-IF(AW18&lt;720,IF(AW18&lt;360,0,360),720),$D$1700:$AM$1700,0))+IF(AW18&gt;350,360,0)</f>
        <v>140</v>
      </c>
      <c r="AY18" s="3">
        <f t="shared" si="2"/>
        <v>230</v>
      </c>
      <c r="AZ18" s="3">
        <f t="shared" si="3"/>
        <v>0</v>
      </c>
      <c r="BA18" s="3">
        <f t="shared" si="4"/>
        <v>0</v>
      </c>
      <c r="BB18" s="3">
        <f t="shared" si="5"/>
        <v>0</v>
      </c>
      <c r="BC18" s="3">
        <f t="shared" si="6"/>
        <v>0</v>
      </c>
      <c r="BD18" s="3">
        <f t="shared" si="7"/>
        <v>90</v>
      </c>
      <c r="BE18" s="3" t="e">
        <f t="shared" si="8"/>
        <v>#DIV/0!</v>
      </c>
      <c r="BF18" s="3">
        <f t="shared" si="9"/>
        <v>0</v>
      </c>
    </row>
    <row r="19" spans="2:58" x14ac:dyDescent="0.2">
      <c r="B19" s="20"/>
      <c r="D19" s="56"/>
      <c r="H19" s="31" t="s">
        <v>63</v>
      </c>
      <c r="AU19" s="3">
        <f t="shared" si="0"/>
        <v>0</v>
      </c>
      <c r="AV19" s="3">
        <f t="shared" si="1"/>
        <v>0</v>
      </c>
      <c r="AW19" s="3">
        <v>150</v>
      </c>
      <c r="AX19" s="3">
        <f t="array" ref="AX19">INDEX($D$1751:$AM$1751,0,MATCH(AW19-IF(AW19&lt;720,IF(AW19&lt;360,0,360),720),$D$1700:$AM$1700,0))+IF(AW19&gt;350,360,0)</f>
        <v>150.00000000000003</v>
      </c>
      <c r="AY19" s="3">
        <f t="shared" si="2"/>
        <v>240.00000000000003</v>
      </c>
      <c r="AZ19" s="3">
        <f t="shared" si="3"/>
        <v>0</v>
      </c>
      <c r="BA19" s="3">
        <f t="shared" si="4"/>
        <v>0</v>
      </c>
      <c r="BB19" s="3">
        <f t="shared" si="5"/>
        <v>-2.8421709430404007E-14</v>
      </c>
      <c r="BC19" s="3">
        <f t="shared" si="6"/>
        <v>2.8421709430404007E-14</v>
      </c>
      <c r="BD19" s="3">
        <f t="shared" si="7"/>
        <v>90</v>
      </c>
      <c r="BE19" s="3" t="e">
        <f t="shared" si="8"/>
        <v>#DIV/0!</v>
      </c>
      <c r="BF19" s="3">
        <f t="shared" si="9"/>
        <v>2.8421709430404007E-14</v>
      </c>
    </row>
    <row r="20" spans="2:58" x14ac:dyDescent="0.2">
      <c r="B20" s="20"/>
      <c r="D20" s="56"/>
      <c r="AU20" s="3">
        <f t="shared" si="0"/>
        <v>0</v>
      </c>
      <c r="AV20" s="3">
        <f t="shared" si="1"/>
        <v>0</v>
      </c>
      <c r="AW20" s="3">
        <v>160</v>
      </c>
      <c r="AX20" s="3">
        <f t="array" ref="AX20">INDEX($D$1751:$AM$1751,0,MATCH(AW20-IF(AW20&lt;720,IF(AW20&lt;360,0,360),720),$D$1700:$AM$1700,0))+IF(AW20&gt;350,360,0)</f>
        <v>160.00000000000003</v>
      </c>
      <c r="AY20" s="3">
        <f t="shared" si="2"/>
        <v>250.00000000000003</v>
      </c>
      <c r="AZ20" s="3">
        <f t="shared" si="3"/>
        <v>0</v>
      </c>
      <c r="BA20" s="3">
        <f t="shared" si="4"/>
        <v>0</v>
      </c>
      <c r="BB20" s="3">
        <f t="shared" si="5"/>
        <v>-2.8421709430404007E-14</v>
      </c>
      <c r="BC20" s="3">
        <f t="shared" si="6"/>
        <v>2.8421709430404007E-14</v>
      </c>
      <c r="BD20" s="3">
        <f t="shared" si="7"/>
        <v>90</v>
      </c>
      <c r="BE20" s="3" t="e">
        <f t="shared" si="8"/>
        <v>#DIV/0!</v>
      </c>
      <c r="BF20" s="3">
        <f t="shared" si="9"/>
        <v>2.8421709430404007E-14</v>
      </c>
    </row>
    <row r="21" spans="2:58" ht="15.75" customHeight="1" x14ac:dyDescent="0.2">
      <c r="D21" s="56"/>
      <c r="H21" s="3" t="s">
        <v>771</v>
      </c>
      <c r="I21" s="3">
        <v>-180</v>
      </c>
      <c r="J21" s="3">
        <v>-170</v>
      </c>
      <c r="K21" s="3">
        <v>-160</v>
      </c>
      <c r="L21" s="3">
        <v>-150</v>
      </c>
      <c r="M21" s="3">
        <v>-140</v>
      </c>
      <c r="N21" s="3">
        <v>-130</v>
      </c>
      <c r="O21" s="3">
        <v>-120</v>
      </c>
      <c r="P21" s="3">
        <v>-110</v>
      </c>
      <c r="Q21" s="3">
        <v>-100</v>
      </c>
      <c r="R21" s="3">
        <v>-90</v>
      </c>
      <c r="S21" s="3">
        <v>-80</v>
      </c>
      <c r="T21" s="3">
        <v>-70</v>
      </c>
      <c r="U21" s="3">
        <v>-60</v>
      </c>
      <c r="V21" s="3">
        <v>-50</v>
      </c>
      <c r="W21" s="3">
        <v>-40</v>
      </c>
      <c r="X21" s="3">
        <v>-30</v>
      </c>
      <c r="Y21" s="3">
        <v>-20</v>
      </c>
      <c r="Z21" s="3">
        <v>-10</v>
      </c>
      <c r="AA21" s="3">
        <v>0</v>
      </c>
      <c r="AB21" s="3">
        <v>10</v>
      </c>
      <c r="AC21" s="3">
        <v>20</v>
      </c>
      <c r="AD21" s="3">
        <v>30</v>
      </c>
      <c r="AE21" s="3">
        <v>40</v>
      </c>
      <c r="AF21" s="3">
        <v>50</v>
      </c>
      <c r="AG21" s="3">
        <v>60</v>
      </c>
      <c r="AH21" s="3">
        <v>70</v>
      </c>
      <c r="AI21" s="3">
        <v>80</v>
      </c>
      <c r="AJ21" s="3">
        <v>90</v>
      </c>
      <c r="AK21" s="3">
        <v>100</v>
      </c>
      <c r="AL21" s="3">
        <v>110</v>
      </c>
      <c r="AM21" s="3">
        <v>120</v>
      </c>
      <c r="AN21" s="3">
        <v>130</v>
      </c>
      <c r="AO21" s="3">
        <v>140</v>
      </c>
      <c r="AP21" s="3">
        <v>150</v>
      </c>
      <c r="AQ21" s="3">
        <v>160</v>
      </c>
      <c r="AR21" s="3">
        <v>170</v>
      </c>
      <c r="AU21" s="3">
        <f t="shared" si="0"/>
        <v>0</v>
      </c>
      <c r="AV21" s="3">
        <f t="shared" si="1"/>
        <v>0</v>
      </c>
      <c r="AW21" s="3">
        <v>170</v>
      </c>
      <c r="AX21" s="3">
        <f t="array" ref="AX21">INDEX($D$1751:$AM$1751,0,MATCH(AW21-IF(AW21&lt;720,IF(AW21&lt;360,0,360),720),$D$1700:$AM$1700,0))+IF(AW21&gt;350,360,0)</f>
        <v>170</v>
      </c>
      <c r="AY21" s="3">
        <f t="shared" si="2"/>
        <v>260</v>
      </c>
      <c r="AZ21" s="3">
        <f t="shared" si="3"/>
        <v>0</v>
      </c>
      <c r="BA21" s="3">
        <f t="shared" si="4"/>
        <v>0</v>
      </c>
      <c r="BB21" s="3">
        <f t="shared" si="5"/>
        <v>0</v>
      </c>
      <c r="BC21" s="3">
        <f t="shared" si="6"/>
        <v>0</v>
      </c>
      <c r="BD21" s="3">
        <f t="shared" si="7"/>
        <v>90</v>
      </c>
      <c r="BE21" s="3" t="e">
        <f t="shared" si="8"/>
        <v>#DIV/0!</v>
      </c>
      <c r="BF21" s="3">
        <f t="shared" si="9"/>
        <v>0</v>
      </c>
    </row>
    <row r="22" spans="2:58" ht="15.75" customHeight="1" x14ac:dyDescent="0.2">
      <c r="D22" s="56"/>
      <c r="G22" s="3" t="s">
        <v>736</v>
      </c>
      <c r="AU22" s="3">
        <f t="shared" si="0"/>
        <v>0</v>
      </c>
      <c r="AV22" s="3">
        <f t="shared" si="1"/>
        <v>0</v>
      </c>
      <c r="AW22" s="3">
        <v>180</v>
      </c>
      <c r="AX22" s="3">
        <f t="array" ref="AX22">INDEX($D$1751:$AM$1751,0,MATCH(AW22-IF(AW22&lt;720,IF(AW22&lt;360,0,360),720),$D$1700:$AM$1700,0))+IF(AW22&gt;350,360,0)</f>
        <v>180</v>
      </c>
      <c r="AY22" s="3">
        <f t="shared" si="2"/>
        <v>270</v>
      </c>
      <c r="AZ22" s="3">
        <f t="shared" si="3"/>
        <v>0</v>
      </c>
      <c r="BA22" s="3">
        <f t="shared" si="4"/>
        <v>0</v>
      </c>
      <c r="BB22" s="3">
        <f t="shared" si="5"/>
        <v>0</v>
      </c>
      <c r="BC22" s="3">
        <f t="shared" si="6"/>
        <v>0</v>
      </c>
      <c r="BD22" s="3">
        <f t="shared" si="7"/>
        <v>90</v>
      </c>
      <c r="BE22" s="3" t="e">
        <f t="shared" si="8"/>
        <v>#DIV/0!</v>
      </c>
      <c r="BF22" s="3">
        <f t="shared" si="9"/>
        <v>0</v>
      </c>
    </row>
    <row r="23" spans="2:58" ht="15.75" customHeight="1" x14ac:dyDescent="0.2">
      <c r="D23" s="56"/>
      <c r="G23" s="3">
        <v>90</v>
      </c>
      <c r="I23" s="3" t="e">
        <f t="shared" ref="I23:AR23" si="10">AVERAGE(I46,I69,I92,I115,I138,I161,I184,I207,I230,I253,I276,I299,I322,I345,I368,I391,I414,I437,I460,I483,I506,I529,I552,I575,I598,I621,I644,I667,I690,I713,I736,I759,I782,I805,I828,I851,I874,I897,I920,I943,I966,I989,I1012,I1035,I1058,I1081,I1104,I1127,I1150,I1173,I1196,I1219,I1242,I1265,I1288,I1311,I1334,I1357,I1380,I1403,I1426,I1449,I1472,I1495,I1518,I1541,I1564,I1587,I1610,I1633,I1656,I1679)</f>
        <v>#DIV/0!</v>
      </c>
      <c r="J23" s="3" t="e">
        <f t="shared" si="10"/>
        <v>#DIV/0!</v>
      </c>
      <c r="K23" s="3" t="e">
        <f t="shared" si="10"/>
        <v>#DIV/0!</v>
      </c>
      <c r="L23" s="3" t="e">
        <f t="shared" si="10"/>
        <v>#DIV/0!</v>
      </c>
      <c r="M23" s="3" t="e">
        <f t="shared" si="10"/>
        <v>#DIV/0!</v>
      </c>
      <c r="N23" s="3" t="e">
        <f t="shared" si="10"/>
        <v>#DIV/0!</v>
      </c>
      <c r="O23" s="3" t="e">
        <f t="shared" si="10"/>
        <v>#DIV/0!</v>
      </c>
      <c r="P23" s="3" t="e">
        <f t="shared" si="10"/>
        <v>#DIV/0!</v>
      </c>
      <c r="Q23" s="3" t="e">
        <f t="shared" si="10"/>
        <v>#DIV/0!</v>
      </c>
      <c r="R23" s="3" t="e">
        <f t="shared" si="10"/>
        <v>#DIV/0!</v>
      </c>
      <c r="S23" s="3" t="e">
        <f t="shared" si="10"/>
        <v>#DIV/0!</v>
      </c>
      <c r="T23" s="3" t="e">
        <f t="shared" si="10"/>
        <v>#DIV/0!</v>
      </c>
      <c r="U23" s="3" t="e">
        <f t="shared" si="10"/>
        <v>#DIV/0!</v>
      </c>
      <c r="V23" s="3" t="e">
        <f t="shared" si="10"/>
        <v>#DIV/0!</v>
      </c>
      <c r="W23" s="3" t="e">
        <f t="shared" si="10"/>
        <v>#DIV/0!</v>
      </c>
      <c r="X23" s="3" t="e">
        <f t="shared" si="10"/>
        <v>#DIV/0!</v>
      </c>
      <c r="Y23" s="3" t="e">
        <f t="shared" si="10"/>
        <v>#DIV/0!</v>
      </c>
      <c r="Z23" s="3" t="e">
        <f t="shared" si="10"/>
        <v>#DIV/0!</v>
      </c>
      <c r="AA23" s="3" t="e">
        <f t="shared" si="10"/>
        <v>#DIV/0!</v>
      </c>
      <c r="AB23" s="3" t="e">
        <f t="shared" si="10"/>
        <v>#DIV/0!</v>
      </c>
      <c r="AC23" s="3" t="e">
        <f t="shared" si="10"/>
        <v>#DIV/0!</v>
      </c>
      <c r="AD23" s="3" t="e">
        <f t="shared" si="10"/>
        <v>#DIV/0!</v>
      </c>
      <c r="AE23" s="3" t="e">
        <f t="shared" si="10"/>
        <v>#DIV/0!</v>
      </c>
      <c r="AF23" s="3" t="e">
        <f t="shared" si="10"/>
        <v>#DIV/0!</v>
      </c>
      <c r="AG23" s="3" t="e">
        <f t="shared" si="10"/>
        <v>#DIV/0!</v>
      </c>
      <c r="AH23" s="3" t="e">
        <f t="shared" si="10"/>
        <v>#DIV/0!</v>
      </c>
      <c r="AI23" s="3" t="e">
        <f t="shared" si="10"/>
        <v>#DIV/0!</v>
      </c>
      <c r="AJ23" s="3" t="e">
        <f t="shared" si="10"/>
        <v>#DIV/0!</v>
      </c>
      <c r="AK23" s="3" t="e">
        <f t="shared" si="10"/>
        <v>#DIV/0!</v>
      </c>
      <c r="AL23" s="3" t="e">
        <f t="shared" si="10"/>
        <v>#DIV/0!</v>
      </c>
      <c r="AM23" s="3" t="e">
        <f t="shared" si="10"/>
        <v>#DIV/0!</v>
      </c>
      <c r="AN23" s="3" t="e">
        <f t="shared" si="10"/>
        <v>#DIV/0!</v>
      </c>
      <c r="AO23" s="3" t="e">
        <f t="shared" si="10"/>
        <v>#DIV/0!</v>
      </c>
      <c r="AP23" s="3" t="e">
        <f t="shared" si="10"/>
        <v>#DIV/0!</v>
      </c>
      <c r="AQ23" s="3" t="e">
        <f t="shared" si="10"/>
        <v>#DIV/0!</v>
      </c>
      <c r="AR23" s="3" t="e">
        <f t="shared" si="10"/>
        <v>#DIV/0!</v>
      </c>
      <c r="AU23" s="3">
        <f t="shared" si="0"/>
        <v>0</v>
      </c>
      <c r="AV23" s="3">
        <f t="shared" si="1"/>
        <v>0</v>
      </c>
      <c r="AW23" s="3">
        <v>190</v>
      </c>
      <c r="AX23" s="3">
        <f t="array" ref="AX23">INDEX($D$1751:$AM$1751,0,MATCH(AW23-IF(AW23&lt;720,IF(AW23&lt;360,0,360),720),$D$1700:$AM$1700,0))+IF(AW23&gt;350,360,0)</f>
        <v>190</v>
      </c>
      <c r="AY23" s="3">
        <f t="shared" si="2"/>
        <v>280</v>
      </c>
      <c r="AZ23" s="3">
        <f t="shared" si="3"/>
        <v>0</v>
      </c>
      <c r="BA23" s="3">
        <f t="shared" si="4"/>
        <v>0</v>
      </c>
      <c r="BB23" s="3">
        <f t="shared" si="5"/>
        <v>0</v>
      </c>
      <c r="BC23" s="3">
        <f t="shared" si="6"/>
        <v>0</v>
      </c>
      <c r="BD23" s="3">
        <f t="shared" si="7"/>
        <v>90</v>
      </c>
      <c r="BE23" s="3" t="e">
        <f t="shared" si="8"/>
        <v>#DIV/0!</v>
      </c>
      <c r="BF23" s="3">
        <f t="shared" si="9"/>
        <v>0</v>
      </c>
    </row>
    <row r="24" spans="2:58" ht="15.75" customHeight="1" x14ac:dyDescent="0.2">
      <c r="G24" s="3">
        <v>80</v>
      </c>
      <c r="I24" s="3">
        <f t="shared" ref="I24:AR24" si="11">AVERAGE(I47,I70,I93,I116,I139,I162,I185,I208,I231,I254,I277,I300,I323,I346,I369,I392,I415,I438,I461,I484,I507,I530,I553,I576,I599,I622,I645,I668,I691,I714,I737,I760,I783,I806,I829,I852,I875,I898,I921,I944,I967,I990,I1013,I1036,I1059,I1082,I1105,I1128,I1151,I1174,I1197,I1220,I1243,I1266,I1289,I1312,I1335,I1358,I1381,I1404,I1427,I1450,I1473,I1496,I1519,I1542,I1565,I1588,I1611,I1634,I1657,I1680)</f>
        <v>0</v>
      </c>
      <c r="J24" s="3">
        <f t="shared" si="11"/>
        <v>0</v>
      </c>
      <c r="K24" s="3">
        <f t="shared" si="11"/>
        <v>0</v>
      </c>
      <c r="L24" s="3">
        <f t="shared" si="11"/>
        <v>0</v>
      </c>
      <c r="M24" s="3">
        <f t="shared" si="11"/>
        <v>0</v>
      </c>
      <c r="N24" s="3">
        <f t="shared" si="11"/>
        <v>0</v>
      </c>
      <c r="O24" s="3">
        <f t="shared" si="11"/>
        <v>0</v>
      </c>
      <c r="P24" s="3">
        <f t="shared" si="11"/>
        <v>0</v>
      </c>
      <c r="Q24" s="3">
        <f t="shared" si="11"/>
        <v>0</v>
      </c>
      <c r="R24" s="3" t="e">
        <f t="shared" si="11"/>
        <v>#DIV/0!</v>
      </c>
      <c r="S24" s="3" t="e">
        <f t="shared" si="11"/>
        <v>#DIV/0!</v>
      </c>
      <c r="T24" s="3" t="e">
        <f t="shared" si="11"/>
        <v>#DIV/0!</v>
      </c>
      <c r="U24" s="3" t="e">
        <f t="shared" si="11"/>
        <v>#DIV/0!</v>
      </c>
      <c r="V24" s="3" t="e">
        <f t="shared" si="11"/>
        <v>#DIV/0!</v>
      </c>
      <c r="W24" s="3" t="e">
        <f t="shared" si="11"/>
        <v>#DIV/0!</v>
      </c>
      <c r="X24" s="3" t="e">
        <f t="shared" si="11"/>
        <v>#DIV/0!</v>
      </c>
      <c r="Y24" s="3" t="e">
        <f t="shared" si="11"/>
        <v>#DIV/0!</v>
      </c>
      <c r="Z24" s="3" t="e">
        <f t="shared" si="11"/>
        <v>#DIV/0!</v>
      </c>
      <c r="AA24" s="3" t="e">
        <f t="shared" si="11"/>
        <v>#DIV/0!</v>
      </c>
      <c r="AB24" s="3" t="e">
        <f t="shared" si="11"/>
        <v>#DIV/0!</v>
      </c>
      <c r="AC24" s="3" t="e">
        <f t="shared" si="11"/>
        <v>#DIV/0!</v>
      </c>
      <c r="AD24" s="3" t="e">
        <f t="shared" si="11"/>
        <v>#DIV/0!</v>
      </c>
      <c r="AE24" s="3" t="e">
        <f t="shared" si="11"/>
        <v>#DIV/0!</v>
      </c>
      <c r="AF24" s="3" t="e">
        <f t="shared" si="11"/>
        <v>#DIV/0!</v>
      </c>
      <c r="AG24" s="3" t="e">
        <f t="shared" si="11"/>
        <v>#DIV/0!</v>
      </c>
      <c r="AH24" s="3" t="e">
        <f t="shared" si="11"/>
        <v>#DIV/0!</v>
      </c>
      <c r="AI24" s="3" t="e">
        <f t="shared" si="11"/>
        <v>#DIV/0!</v>
      </c>
      <c r="AJ24" s="3" t="e">
        <f t="shared" si="11"/>
        <v>#DIV/0!</v>
      </c>
      <c r="AK24" s="3">
        <f t="shared" si="11"/>
        <v>0</v>
      </c>
      <c r="AL24" s="3">
        <f t="shared" si="11"/>
        <v>0</v>
      </c>
      <c r="AM24" s="3">
        <f t="shared" si="11"/>
        <v>0</v>
      </c>
      <c r="AN24" s="3">
        <f t="shared" si="11"/>
        <v>0</v>
      </c>
      <c r="AO24" s="3">
        <f t="shared" si="11"/>
        <v>0</v>
      </c>
      <c r="AP24" s="3">
        <f t="shared" si="11"/>
        <v>0</v>
      </c>
      <c r="AQ24" s="3">
        <f t="shared" si="11"/>
        <v>0</v>
      </c>
      <c r="AR24" s="3">
        <f t="shared" si="11"/>
        <v>0</v>
      </c>
      <c r="AU24" s="3">
        <f t="shared" si="0"/>
        <v>0</v>
      </c>
      <c r="AV24" s="3">
        <f t="shared" si="1"/>
        <v>0</v>
      </c>
      <c r="AW24" s="3">
        <v>200</v>
      </c>
      <c r="AX24" s="3">
        <f t="array" ref="AX24">INDEX($D$1751:$AM$1751,0,MATCH(AW24-IF(AW24&lt;720,IF(AW24&lt;360,0,360),720),$D$1700:$AM$1700,0))+IF(AW24&gt;350,360,0)</f>
        <v>199.99999999999997</v>
      </c>
      <c r="AY24" s="3">
        <f t="shared" si="2"/>
        <v>290</v>
      </c>
      <c r="AZ24" s="3">
        <f t="shared" si="3"/>
        <v>0</v>
      </c>
      <c r="BA24" s="3">
        <f t="shared" si="4"/>
        <v>0</v>
      </c>
      <c r="BB24" s="3">
        <f t="shared" si="5"/>
        <v>2.8421709430404007E-14</v>
      </c>
      <c r="BC24" s="3">
        <f t="shared" si="6"/>
        <v>2.8421709430404007E-14</v>
      </c>
      <c r="BD24" s="3">
        <f t="shared" si="7"/>
        <v>90</v>
      </c>
      <c r="BE24" s="3" t="e">
        <f t="shared" si="8"/>
        <v>#DIV/0!</v>
      </c>
      <c r="BF24" s="3">
        <f t="shared" si="9"/>
        <v>-2.8421709430404007E-14</v>
      </c>
    </row>
    <row r="25" spans="2:58" ht="15.75" customHeight="1" x14ac:dyDescent="0.2">
      <c r="G25" s="3">
        <v>70</v>
      </c>
      <c r="I25" s="3">
        <f t="shared" ref="I25:AR25" si="12">AVERAGE(I48,I71,I94,I117,I140,I163,I186,I209,I232,I255,I278,I301,I324,I347,I370,I393,I416,I439,I462,I485,I508,I531,I554,I577,I600,I623,I646,I669,I692,I715,I738,I761,I784,I807,I830,I853,I876,I899,I922,I945,I968,I991,I1014,I1037,I1060,I1083,I1106,I1129,I1152,I1175,I1198,I1221,I1244,I1267,I1290,I1313,I1336,I1359,I1382,I1405,I1428,I1451,I1474,I1497,I1520,I1543,I1566,I1589,I1612,I1635,I1658,I1681)</f>
        <v>0</v>
      </c>
      <c r="J25" s="3">
        <f t="shared" si="12"/>
        <v>0</v>
      </c>
      <c r="K25" s="3">
        <f t="shared" si="12"/>
        <v>0</v>
      </c>
      <c r="L25" s="3">
        <f t="shared" si="12"/>
        <v>0</v>
      </c>
      <c r="M25" s="3">
        <f t="shared" si="12"/>
        <v>0</v>
      </c>
      <c r="N25" s="3">
        <f t="shared" si="12"/>
        <v>0</v>
      </c>
      <c r="O25" s="3">
        <f t="shared" si="12"/>
        <v>0</v>
      </c>
      <c r="P25" s="3">
        <f t="shared" si="12"/>
        <v>0</v>
      </c>
      <c r="Q25" s="3">
        <f t="shared" si="12"/>
        <v>0</v>
      </c>
      <c r="R25" s="3" t="e">
        <f t="shared" si="12"/>
        <v>#DIV/0!</v>
      </c>
      <c r="S25" s="3" t="e">
        <f t="shared" si="12"/>
        <v>#DIV/0!</v>
      </c>
      <c r="T25" s="3" t="e">
        <f t="shared" si="12"/>
        <v>#DIV/0!</v>
      </c>
      <c r="U25" s="3" t="e">
        <f t="shared" si="12"/>
        <v>#DIV/0!</v>
      </c>
      <c r="V25" s="3" t="e">
        <f t="shared" si="12"/>
        <v>#DIV/0!</v>
      </c>
      <c r="W25" s="3" t="e">
        <f t="shared" si="12"/>
        <v>#DIV/0!</v>
      </c>
      <c r="X25" s="3" t="e">
        <f t="shared" si="12"/>
        <v>#DIV/0!</v>
      </c>
      <c r="Y25" s="3" t="e">
        <f t="shared" si="12"/>
        <v>#DIV/0!</v>
      </c>
      <c r="Z25" s="3" t="e">
        <f t="shared" si="12"/>
        <v>#DIV/0!</v>
      </c>
      <c r="AA25" s="3" t="e">
        <f t="shared" si="12"/>
        <v>#DIV/0!</v>
      </c>
      <c r="AB25" s="3" t="e">
        <f t="shared" si="12"/>
        <v>#DIV/0!</v>
      </c>
      <c r="AC25" s="3" t="e">
        <f t="shared" si="12"/>
        <v>#DIV/0!</v>
      </c>
      <c r="AD25" s="3" t="e">
        <f t="shared" si="12"/>
        <v>#DIV/0!</v>
      </c>
      <c r="AE25" s="3" t="e">
        <f t="shared" si="12"/>
        <v>#DIV/0!</v>
      </c>
      <c r="AF25" s="3" t="e">
        <f t="shared" si="12"/>
        <v>#DIV/0!</v>
      </c>
      <c r="AG25" s="3" t="e">
        <f t="shared" si="12"/>
        <v>#DIV/0!</v>
      </c>
      <c r="AH25" s="3" t="e">
        <f t="shared" si="12"/>
        <v>#DIV/0!</v>
      </c>
      <c r="AI25" s="3" t="e">
        <f t="shared" si="12"/>
        <v>#DIV/0!</v>
      </c>
      <c r="AJ25" s="3" t="e">
        <f t="shared" si="12"/>
        <v>#DIV/0!</v>
      </c>
      <c r="AK25" s="3">
        <f t="shared" si="12"/>
        <v>0</v>
      </c>
      <c r="AL25" s="3">
        <f t="shared" si="12"/>
        <v>0</v>
      </c>
      <c r="AM25" s="3">
        <f t="shared" si="12"/>
        <v>0</v>
      </c>
      <c r="AN25" s="3">
        <f t="shared" si="12"/>
        <v>0</v>
      </c>
      <c r="AO25" s="3">
        <f t="shared" si="12"/>
        <v>0</v>
      </c>
      <c r="AP25" s="3">
        <f t="shared" si="12"/>
        <v>0</v>
      </c>
      <c r="AQ25" s="3">
        <f t="shared" si="12"/>
        <v>0</v>
      </c>
      <c r="AR25" s="3">
        <f t="shared" si="12"/>
        <v>0</v>
      </c>
      <c r="AU25" s="3">
        <f t="shared" si="0"/>
        <v>0</v>
      </c>
      <c r="AV25" s="3">
        <f t="shared" si="1"/>
        <v>0</v>
      </c>
      <c r="AW25" s="3">
        <v>210</v>
      </c>
      <c r="AX25" s="3">
        <f t="array" ref="AX25">INDEX($D$1751:$AM$1751,0,MATCH(AW25-IF(AW25&lt;720,IF(AW25&lt;360,0,360),720),$D$1700:$AM$1700,0))+IF(AW25&gt;350,360,0)</f>
        <v>210.00000000000003</v>
      </c>
      <c r="AY25" s="3">
        <f t="shared" si="2"/>
        <v>300</v>
      </c>
      <c r="AZ25" s="3">
        <f t="shared" si="3"/>
        <v>0</v>
      </c>
      <c r="BA25" s="3">
        <f t="shared" si="4"/>
        <v>0</v>
      </c>
      <c r="BB25" s="3">
        <f t="shared" si="5"/>
        <v>-2.8421709430404007E-14</v>
      </c>
      <c r="BC25" s="3">
        <f t="shared" si="6"/>
        <v>2.8421709430404007E-14</v>
      </c>
      <c r="BD25" s="3">
        <f t="shared" si="7"/>
        <v>90</v>
      </c>
      <c r="BE25" s="3" t="e">
        <f t="shared" si="8"/>
        <v>#DIV/0!</v>
      </c>
      <c r="BF25" s="3">
        <f t="shared" si="9"/>
        <v>2.8421709430404007E-14</v>
      </c>
    </row>
    <row r="26" spans="2:58" ht="15.75" customHeight="1" x14ac:dyDescent="0.2">
      <c r="G26" s="3">
        <v>60</v>
      </c>
      <c r="I26" s="3">
        <f t="shared" ref="I26:AR26" si="13">AVERAGE(I49,I72,I95,I118,I141,I164,I187,I210,I233,I256,I279,I302,I325,I348,I371,I394,I417,I440,I463,I486,I509,I532,I555,I578,I601,I624,I647,I670,I693,I716,I739,I762,I785,I808,I831,I854,I877,I900,I923,I946,I969,I992,I1015,I1038,I1061,I1084,I1107,I1130,I1153,I1176,I1199,I1222,I1245,I1268,I1291,I1314,I1337,I1360,I1383,I1406,I1429,I1452,I1475,I1498,I1521,I1544,I1567,I1590,I1613,I1636,I1659,I1682)</f>
        <v>0</v>
      </c>
      <c r="J26" s="3">
        <f t="shared" si="13"/>
        <v>0</v>
      </c>
      <c r="K26" s="3">
        <f t="shared" si="13"/>
        <v>0</v>
      </c>
      <c r="L26" s="3">
        <f t="shared" si="13"/>
        <v>0</v>
      </c>
      <c r="M26" s="3">
        <f t="shared" si="13"/>
        <v>0</v>
      </c>
      <c r="N26" s="3">
        <f t="shared" si="13"/>
        <v>0</v>
      </c>
      <c r="O26" s="3">
        <f t="shared" si="13"/>
        <v>0</v>
      </c>
      <c r="P26" s="3">
        <f t="shared" si="13"/>
        <v>0</v>
      </c>
      <c r="Q26" s="3">
        <f t="shared" si="13"/>
        <v>0</v>
      </c>
      <c r="R26" s="3" t="e">
        <f t="shared" si="13"/>
        <v>#DIV/0!</v>
      </c>
      <c r="S26" s="3" t="e">
        <f t="shared" si="13"/>
        <v>#DIV/0!</v>
      </c>
      <c r="T26" s="3" t="e">
        <f t="shared" si="13"/>
        <v>#DIV/0!</v>
      </c>
      <c r="U26" s="3" t="e">
        <f t="shared" si="13"/>
        <v>#DIV/0!</v>
      </c>
      <c r="V26" s="3" t="e">
        <f t="shared" si="13"/>
        <v>#DIV/0!</v>
      </c>
      <c r="W26" s="3" t="e">
        <f t="shared" si="13"/>
        <v>#DIV/0!</v>
      </c>
      <c r="X26" s="3" t="e">
        <f t="shared" si="13"/>
        <v>#DIV/0!</v>
      </c>
      <c r="Y26" s="3" t="e">
        <f t="shared" si="13"/>
        <v>#DIV/0!</v>
      </c>
      <c r="Z26" s="3" t="e">
        <f t="shared" si="13"/>
        <v>#DIV/0!</v>
      </c>
      <c r="AA26" s="3" t="e">
        <f t="shared" si="13"/>
        <v>#DIV/0!</v>
      </c>
      <c r="AB26" s="3" t="e">
        <f t="shared" si="13"/>
        <v>#DIV/0!</v>
      </c>
      <c r="AC26" s="3" t="e">
        <f t="shared" si="13"/>
        <v>#DIV/0!</v>
      </c>
      <c r="AD26" s="3" t="e">
        <f t="shared" si="13"/>
        <v>#DIV/0!</v>
      </c>
      <c r="AE26" s="3" t="e">
        <f t="shared" si="13"/>
        <v>#DIV/0!</v>
      </c>
      <c r="AF26" s="3" t="e">
        <f t="shared" si="13"/>
        <v>#DIV/0!</v>
      </c>
      <c r="AG26" s="3" t="e">
        <f t="shared" si="13"/>
        <v>#DIV/0!</v>
      </c>
      <c r="AH26" s="3" t="e">
        <f t="shared" si="13"/>
        <v>#DIV/0!</v>
      </c>
      <c r="AI26" s="3" t="e">
        <f t="shared" si="13"/>
        <v>#DIV/0!</v>
      </c>
      <c r="AJ26" s="3" t="e">
        <f t="shared" si="13"/>
        <v>#DIV/0!</v>
      </c>
      <c r="AK26" s="3">
        <f t="shared" si="13"/>
        <v>0</v>
      </c>
      <c r="AL26" s="3">
        <f t="shared" si="13"/>
        <v>0</v>
      </c>
      <c r="AM26" s="3">
        <f t="shared" si="13"/>
        <v>0</v>
      </c>
      <c r="AN26" s="3">
        <f t="shared" si="13"/>
        <v>0</v>
      </c>
      <c r="AO26" s="3">
        <f t="shared" si="13"/>
        <v>0</v>
      </c>
      <c r="AP26" s="3">
        <f t="shared" si="13"/>
        <v>0</v>
      </c>
      <c r="AQ26" s="3">
        <f t="shared" si="13"/>
        <v>0</v>
      </c>
      <c r="AR26" s="3">
        <f t="shared" si="13"/>
        <v>0</v>
      </c>
      <c r="AU26" s="3">
        <f t="shared" si="0"/>
        <v>0</v>
      </c>
      <c r="AV26" s="3">
        <f t="shared" si="1"/>
        <v>0</v>
      </c>
      <c r="AW26" s="3">
        <v>220</v>
      </c>
      <c r="AX26" s="3">
        <f t="array" ref="AX26">INDEX($D$1751:$AM$1751,0,MATCH(AW26-IF(AW26&lt;720,IF(AW26&lt;360,0,360),720),$D$1700:$AM$1700,0))+IF(AW26&gt;350,360,0)</f>
        <v>220</v>
      </c>
      <c r="AY26" s="3">
        <f t="shared" si="2"/>
        <v>310</v>
      </c>
      <c r="AZ26" s="3">
        <f t="shared" si="3"/>
        <v>0</v>
      </c>
      <c r="BA26" s="3">
        <f t="shared" si="4"/>
        <v>0</v>
      </c>
      <c r="BB26" s="3">
        <f t="shared" si="5"/>
        <v>0</v>
      </c>
      <c r="BC26" s="3">
        <f t="shared" si="6"/>
        <v>0</v>
      </c>
      <c r="BD26" s="3">
        <f t="shared" si="7"/>
        <v>90</v>
      </c>
      <c r="BE26" s="3" t="e">
        <f t="shared" si="8"/>
        <v>#DIV/0!</v>
      </c>
      <c r="BF26" s="3">
        <f t="shared" si="9"/>
        <v>0</v>
      </c>
    </row>
    <row r="27" spans="2:58" ht="15.75" customHeight="1" x14ac:dyDescent="0.2">
      <c r="G27" s="3">
        <v>50</v>
      </c>
      <c r="I27" s="3">
        <f t="shared" ref="I27:AR27" si="14">AVERAGE(I50,I73,I96,I119,I142,I165,I188,I211,I234,I257,I280,I303,I326,I349,I372,I395,I418,I441,I464,I487,I510,I533,I556,I579,I602,I625,I648,I671,I694,I717,I740,I763,I786,I809,I832,I855,I878,I901,I924,I947,I970,I993,I1016,I1039,I1062,I1085,I1108,I1131,I1154,I1177,I1200,I1223,I1246,I1269,I1292,I1315,I1338,I1361,I1384,I1407,I1430,I1453,I1476,I1499,I1522,I1545,I1568,I1591,I1614,I1637,I1660,I1683)</f>
        <v>0</v>
      </c>
      <c r="J27" s="3">
        <f t="shared" si="14"/>
        <v>0</v>
      </c>
      <c r="K27" s="3">
        <f t="shared" si="14"/>
        <v>0</v>
      </c>
      <c r="L27" s="3">
        <f t="shared" si="14"/>
        <v>0</v>
      </c>
      <c r="M27" s="3">
        <f t="shared" si="14"/>
        <v>0</v>
      </c>
      <c r="N27" s="3">
        <f t="shared" si="14"/>
        <v>0</v>
      </c>
      <c r="O27" s="3">
        <f t="shared" si="14"/>
        <v>0</v>
      </c>
      <c r="P27" s="3">
        <f t="shared" si="14"/>
        <v>0</v>
      </c>
      <c r="Q27" s="3">
        <f t="shared" si="14"/>
        <v>0</v>
      </c>
      <c r="R27" s="3" t="e">
        <f t="shared" si="14"/>
        <v>#DIV/0!</v>
      </c>
      <c r="S27" s="3" t="e">
        <f t="shared" si="14"/>
        <v>#DIV/0!</v>
      </c>
      <c r="T27" s="3" t="e">
        <f t="shared" si="14"/>
        <v>#DIV/0!</v>
      </c>
      <c r="U27" s="3" t="e">
        <f t="shared" si="14"/>
        <v>#DIV/0!</v>
      </c>
      <c r="V27" s="3" t="e">
        <f t="shared" si="14"/>
        <v>#DIV/0!</v>
      </c>
      <c r="W27" s="3" t="e">
        <f t="shared" si="14"/>
        <v>#DIV/0!</v>
      </c>
      <c r="X27" s="3" t="e">
        <f t="shared" si="14"/>
        <v>#DIV/0!</v>
      </c>
      <c r="Y27" s="3" t="e">
        <f t="shared" si="14"/>
        <v>#DIV/0!</v>
      </c>
      <c r="Z27" s="3" t="e">
        <f t="shared" si="14"/>
        <v>#DIV/0!</v>
      </c>
      <c r="AA27" s="3" t="e">
        <f t="shared" si="14"/>
        <v>#DIV/0!</v>
      </c>
      <c r="AB27" s="3" t="e">
        <f t="shared" si="14"/>
        <v>#DIV/0!</v>
      </c>
      <c r="AC27" s="3" t="e">
        <f t="shared" si="14"/>
        <v>#DIV/0!</v>
      </c>
      <c r="AD27" s="3" t="e">
        <f t="shared" si="14"/>
        <v>#DIV/0!</v>
      </c>
      <c r="AE27" s="3" t="e">
        <f t="shared" si="14"/>
        <v>#DIV/0!</v>
      </c>
      <c r="AF27" s="3" t="e">
        <f t="shared" si="14"/>
        <v>#DIV/0!</v>
      </c>
      <c r="AG27" s="3" t="e">
        <f t="shared" si="14"/>
        <v>#DIV/0!</v>
      </c>
      <c r="AH27" s="3" t="e">
        <f t="shared" si="14"/>
        <v>#DIV/0!</v>
      </c>
      <c r="AI27" s="3" t="e">
        <f t="shared" si="14"/>
        <v>#DIV/0!</v>
      </c>
      <c r="AJ27" s="3" t="e">
        <f t="shared" si="14"/>
        <v>#DIV/0!</v>
      </c>
      <c r="AK27" s="3">
        <f t="shared" si="14"/>
        <v>0</v>
      </c>
      <c r="AL27" s="3">
        <f t="shared" si="14"/>
        <v>0</v>
      </c>
      <c r="AM27" s="3">
        <f t="shared" si="14"/>
        <v>0</v>
      </c>
      <c r="AN27" s="3">
        <f t="shared" si="14"/>
        <v>0</v>
      </c>
      <c r="AO27" s="3">
        <f t="shared" si="14"/>
        <v>0</v>
      </c>
      <c r="AP27" s="3">
        <f t="shared" si="14"/>
        <v>0</v>
      </c>
      <c r="AQ27" s="3">
        <f t="shared" si="14"/>
        <v>0</v>
      </c>
      <c r="AR27" s="3">
        <f t="shared" si="14"/>
        <v>0</v>
      </c>
      <c r="AU27" s="3">
        <f t="shared" si="0"/>
        <v>0</v>
      </c>
      <c r="AV27" s="3">
        <f t="shared" si="1"/>
        <v>0</v>
      </c>
      <c r="AW27" s="3">
        <v>230</v>
      </c>
      <c r="AX27" s="3">
        <f t="array" ref="AX27">INDEX($D$1751:$AM$1751,0,MATCH(AW27-IF(AW27&lt;720,IF(AW27&lt;360,0,360),720),$D$1700:$AM$1700,0))+IF(AW27&gt;350,360,0)</f>
        <v>230</v>
      </c>
      <c r="AY27" s="3">
        <f t="shared" si="2"/>
        <v>320</v>
      </c>
      <c r="AZ27" s="3">
        <f t="shared" si="3"/>
        <v>0</v>
      </c>
      <c r="BA27" s="3">
        <f t="shared" si="4"/>
        <v>0</v>
      </c>
      <c r="BB27" s="3">
        <f t="shared" si="5"/>
        <v>0</v>
      </c>
      <c r="BC27" s="3">
        <f t="shared" si="6"/>
        <v>0</v>
      </c>
      <c r="BD27" s="3">
        <f t="shared" si="7"/>
        <v>90</v>
      </c>
      <c r="BE27" s="3" t="e">
        <f t="shared" si="8"/>
        <v>#DIV/0!</v>
      </c>
      <c r="BF27" s="3">
        <f t="shared" si="9"/>
        <v>0</v>
      </c>
    </row>
    <row r="28" spans="2:58" ht="15.75" customHeight="1" x14ac:dyDescent="0.2">
      <c r="G28" s="3">
        <v>40</v>
      </c>
      <c r="I28" s="3">
        <f t="shared" ref="I28:AR28" si="15">AVERAGE(I51,I74,I97,I120,I143,I166,I189,I212,I235,I258,I281,I304,I327,I350,I373,I396,I419,I442,I465,I488,I511,I534,I557,I580,I603,I626,I649,I672,I695,I718,I741,I764,I787,I810,I833,I856,I879,I902,I925,I948,I971,I994,I1017,I1040,I1063,I1086,I1109,I1132,I1155,I1178,I1201,I1224,I1247,I1270,I1293,I1316,I1339,I1362,I1385,I1408,I1431,I1454,I1477,I1500,I1523,I1546,I1569,I1592,I1615,I1638,I1661,I1684)</f>
        <v>0</v>
      </c>
      <c r="J28" s="3">
        <f t="shared" si="15"/>
        <v>0</v>
      </c>
      <c r="K28" s="3">
        <f t="shared" si="15"/>
        <v>0</v>
      </c>
      <c r="L28" s="3">
        <f t="shared" si="15"/>
        <v>0</v>
      </c>
      <c r="M28" s="3">
        <f t="shared" si="15"/>
        <v>0</v>
      </c>
      <c r="N28" s="3">
        <f t="shared" si="15"/>
        <v>0</v>
      </c>
      <c r="O28" s="3">
        <f t="shared" si="15"/>
        <v>0</v>
      </c>
      <c r="P28" s="3">
        <f t="shared" si="15"/>
        <v>0</v>
      </c>
      <c r="Q28" s="3">
        <f t="shared" si="15"/>
        <v>0</v>
      </c>
      <c r="R28" s="3" t="e">
        <f t="shared" si="15"/>
        <v>#DIV/0!</v>
      </c>
      <c r="S28" s="3" t="e">
        <f t="shared" si="15"/>
        <v>#DIV/0!</v>
      </c>
      <c r="T28" s="3" t="e">
        <f t="shared" si="15"/>
        <v>#DIV/0!</v>
      </c>
      <c r="U28" s="3" t="e">
        <f t="shared" si="15"/>
        <v>#DIV/0!</v>
      </c>
      <c r="V28" s="3" t="e">
        <f t="shared" si="15"/>
        <v>#DIV/0!</v>
      </c>
      <c r="W28" s="3" t="e">
        <f t="shared" si="15"/>
        <v>#DIV/0!</v>
      </c>
      <c r="X28" s="3" t="e">
        <f t="shared" si="15"/>
        <v>#DIV/0!</v>
      </c>
      <c r="Y28" s="3" t="e">
        <f t="shared" si="15"/>
        <v>#DIV/0!</v>
      </c>
      <c r="Z28" s="3" t="e">
        <f t="shared" si="15"/>
        <v>#DIV/0!</v>
      </c>
      <c r="AA28" s="3" t="e">
        <f t="shared" si="15"/>
        <v>#DIV/0!</v>
      </c>
      <c r="AB28" s="3" t="e">
        <f t="shared" si="15"/>
        <v>#DIV/0!</v>
      </c>
      <c r="AC28" s="3" t="e">
        <f t="shared" si="15"/>
        <v>#DIV/0!</v>
      </c>
      <c r="AD28" s="3" t="e">
        <f t="shared" si="15"/>
        <v>#DIV/0!</v>
      </c>
      <c r="AE28" s="3" t="e">
        <f t="shared" si="15"/>
        <v>#DIV/0!</v>
      </c>
      <c r="AF28" s="3" t="e">
        <f t="shared" si="15"/>
        <v>#DIV/0!</v>
      </c>
      <c r="AG28" s="3" t="e">
        <f t="shared" si="15"/>
        <v>#DIV/0!</v>
      </c>
      <c r="AH28" s="3" t="e">
        <f t="shared" si="15"/>
        <v>#DIV/0!</v>
      </c>
      <c r="AI28" s="3" t="e">
        <f t="shared" si="15"/>
        <v>#DIV/0!</v>
      </c>
      <c r="AJ28" s="3" t="e">
        <f t="shared" si="15"/>
        <v>#DIV/0!</v>
      </c>
      <c r="AK28" s="3">
        <f t="shared" si="15"/>
        <v>0</v>
      </c>
      <c r="AL28" s="3">
        <f t="shared" si="15"/>
        <v>0</v>
      </c>
      <c r="AM28" s="3">
        <f t="shared" si="15"/>
        <v>0</v>
      </c>
      <c r="AN28" s="3">
        <f t="shared" si="15"/>
        <v>0</v>
      </c>
      <c r="AO28" s="3">
        <f t="shared" si="15"/>
        <v>0</v>
      </c>
      <c r="AP28" s="3">
        <f t="shared" si="15"/>
        <v>0</v>
      </c>
      <c r="AQ28" s="3">
        <f t="shared" si="15"/>
        <v>0</v>
      </c>
      <c r="AR28" s="3">
        <f t="shared" si="15"/>
        <v>0</v>
      </c>
      <c r="AU28" s="3">
        <f t="shared" si="0"/>
        <v>0</v>
      </c>
      <c r="AV28" s="3">
        <f t="shared" si="1"/>
        <v>0</v>
      </c>
      <c r="AW28" s="3">
        <v>240</v>
      </c>
      <c r="AX28" s="3">
        <f t="array" ref="AX28">INDEX($D$1751:$AM$1751,0,MATCH(AW28-IF(AW28&lt;720,IF(AW28&lt;360,0,360),720),$D$1700:$AM$1700,0))+IF(AW28&gt;350,360,0)</f>
        <v>240</v>
      </c>
      <c r="AY28" s="3">
        <f t="shared" si="2"/>
        <v>330</v>
      </c>
      <c r="AZ28" s="3">
        <f t="shared" si="3"/>
        <v>0</v>
      </c>
      <c r="BA28" s="3">
        <f t="shared" si="4"/>
        <v>0</v>
      </c>
      <c r="BB28" s="3">
        <f t="shared" si="5"/>
        <v>0</v>
      </c>
      <c r="BC28" s="3">
        <f t="shared" si="6"/>
        <v>0</v>
      </c>
      <c r="BD28" s="3">
        <f t="shared" si="7"/>
        <v>90</v>
      </c>
      <c r="BE28" s="3" t="e">
        <f t="shared" si="8"/>
        <v>#DIV/0!</v>
      </c>
      <c r="BF28" s="3">
        <f t="shared" si="9"/>
        <v>0</v>
      </c>
    </row>
    <row r="29" spans="2:58" ht="15.75" customHeight="1" x14ac:dyDescent="0.2">
      <c r="G29" s="3">
        <v>30</v>
      </c>
      <c r="I29" s="3">
        <f t="shared" ref="I29:AR29" si="16">AVERAGE(I52,I75,I98,I121,I144,I167,I190,I213,I236,I259,I282,I305,I328,I351,I374,I397,I420,I443,I466,I489,I512,I535,I558,I581,I604,I627,I650,I673,I696,I719,I742,I765,I788,I811,I834,I857,I880,I903,I926,I949,I972,I995,I1018,I1041,I1064,I1087,I1110,I1133,I1156,I1179,I1202,I1225,I1248,I1271,I1294,I1317,I1340,I1363,I1386,I1409,I1432,I1455,I1478,I1501,I1524,I1547,I1570,I1593,I1616,I1639,I1662,I1685)</f>
        <v>0</v>
      </c>
      <c r="J29" s="3">
        <f t="shared" si="16"/>
        <v>0</v>
      </c>
      <c r="K29" s="3">
        <f t="shared" si="16"/>
        <v>0</v>
      </c>
      <c r="L29" s="3">
        <f t="shared" si="16"/>
        <v>0</v>
      </c>
      <c r="M29" s="3">
        <f t="shared" si="16"/>
        <v>0</v>
      </c>
      <c r="N29" s="3">
        <f t="shared" si="16"/>
        <v>0</v>
      </c>
      <c r="O29" s="3">
        <f t="shared" si="16"/>
        <v>0</v>
      </c>
      <c r="P29" s="3">
        <f t="shared" si="16"/>
        <v>0</v>
      </c>
      <c r="Q29" s="3">
        <f t="shared" si="16"/>
        <v>0</v>
      </c>
      <c r="R29" s="3" t="e">
        <f t="shared" si="16"/>
        <v>#DIV/0!</v>
      </c>
      <c r="S29" s="3" t="e">
        <f t="shared" si="16"/>
        <v>#DIV/0!</v>
      </c>
      <c r="T29" s="3" t="e">
        <f t="shared" si="16"/>
        <v>#DIV/0!</v>
      </c>
      <c r="U29" s="3" t="e">
        <f t="shared" si="16"/>
        <v>#DIV/0!</v>
      </c>
      <c r="V29" s="3" t="e">
        <f t="shared" si="16"/>
        <v>#DIV/0!</v>
      </c>
      <c r="W29" s="3" t="e">
        <f t="shared" si="16"/>
        <v>#DIV/0!</v>
      </c>
      <c r="X29" s="3" t="e">
        <f t="shared" si="16"/>
        <v>#DIV/0!</v>
      </c>
      <c r="Y29" s="3" t="e">
        <f t="shared" si="16"/>
        <v>#DIV/0!</v>
      </c>
      <c r="Z29" s="3" t="e">
        <f t="shared" si="16"/>
        <v>#DIV/0!</v>
      </c>
      <c r="AA29" s="3" t="e">
        <f t="shared" si="16"/>
        <v>#DIV/0!</v>
      </c>
      <c r="AB29" s="3" t="e">
        <f t="shared" si="16"/>
        <v>#DIV/0!</v>
      </c>
      <c r="AC29" s="3" t="e">
        <f t="shared" si="16"/>
        <v>#DIV/0!</v>
      </c>
      <c r="AD29" s="3" t="e">
        <f t="shared" si="16"/>
        <v>#DIV/0!</v>
      </c>
      <c r="AE29" s="3" t="e">
        <f t="shared" si="16"/>
        <v>#DIV/0!</v>
      </c>
      <c r="AF29" s="3" t="e">
        <f t="shared" si="16"/>
        <v>#DIV/0!</v>
      </c>
      <c r="AG29" s="3" t="e">
        <f t="shared" si="16"/>
        <v>#DIV/0!</v>
      </c>
      <c r="AH29" s="3" t="e">
        <f t="shared" si="16"/>
        <v>#DIV/0!</v>
      </c>
      <c r="AI29" s="3" t="e">
        <f t="shared" si="16"/>
        <v>#DIV/0!</v>
      </c>
      <c r="AJ29" s="3" t="e">
        <f t="shared" si="16"/>
        <v>#DIV/0!</v>
      </c>
      <c r="AK29" s="3">
        <f t="shared" si="16"/>
        <v>0</v>
      </c>
      <c r="AL29" s="3">
        <f t="shared" si="16"/>
        <v>0</v>
      </c>
      <c r="AM29" s="3">
        <f t="shared" si="16"/>
        <v>0</v>
      </c>
      <c r="AN29" s="3">
        <f t="shared" si="16"/>
        <v>0</v>
      </c>
      <c r="AO29" s="3">
        <f t="shared" si="16"/>
        <v>0</v>
      </c>
      <c r="AP29" s="3">
        <f t="shared" si="16"/>
        <v>0</v>
      </c>
      <c r="AQ29" s="3">
        <f t="shared" si="16"/>
        <v>0</v>
      </c>
      <c r="AR29" s="3">
        <f t="shared" si="16"/>
        <v>0</v>
      </c>
      <c r="AU29" s="3">
        <f t="shared" si="0"/>
        <v>0</v>
      </c>
      <c r="AV29" s="3">
        <f t="shared" si="1"/>
        <v>0</v>
      </c>
      <c r="AW29" s="3">
        <v>250</v>
      </c>
      <c r="AX29" s="3">
        <f t="array" ref="AX29">INDEX($D$1751:$AM$1751,0,MATCH(AW29-IF(AW29&lt;720,IF(AW29&lt;360,0,360),720),$D$1700:$AM$1700,0))+IF(AW29&gt;350,360,0)</f>
        <v>250</v>
      </c>
      <c r="AY29" s="3">
        <f t="shared" si="2"/>
        <v>340</v>
      </c>
      <c r="AZ29" s="3">
        <f t="shared" si="3"/>
        <v>0</v>
      </c>
      <c r="BA29" s="3">
        <f t="shared" si="4"/>
        <v>0</v>
      </c>
      <c r="BB29" s="3">
        <f t="shared" si="5"/>
        <v>0</v>
      </c>
      <c r="BC29" s="3">
        <f t="shared" si="6"/>
        <v>0</v>
      </c>
      <c r="BD29" s="3">
        <f t="shared" si="7"/>
        <v>90</v>
      </c>
      <c r="BE29" s="3" t="e">
        <f t="shared" si="8"/>
        <v>#DIV/0!</v>
      </c>
      <c r="BF29" s="3">
        <f t="shared" si="9"/>
        <v>0</v>
      </c>
    </row>
    <row r="30" spans="2:58" ht="15.75" customHeight="1" x14ac:dyDescent="0.2">
      <c r="G30" s="3">
        <v>20</v>
      </c>
      <c r="I30" s="3">
        <f t="shared" ref="I30:AR30" si="17">AVERAGE(I53,I76,I99,I122,I145,I168,I191,I214,I237,I260,I283,I306,I329,I352,I375,I398,I421,I444,I467,I490,I513,I536,I559,I582,I605,I628,I651,I674,I697,I720,I743,I766,I789,I812,I835,I858,I881,I904,I927,I950,I973,I996,I1019,I1042,I1065,I1088,I1111,I1134,I1157,I1180,I1203,I1226,I1249,I1272,I1295,I1318,I1341,I1364,I1387,I1410,I1433,I1456,I1479,I1502,I1525,I1548,I1571,I1594,I1617,I1640,I1663,I1686)</f>
        <v>0</v>
      </c>
      <c r="J30" s="3">
        <f t="shared" si="17"/>
        <v>0</v>
      </c>
      <c r="K30" s="3">
        <f t="shared" si="17"/>
        <v>0</v>
      </c>
      <c r="L30" s="3">
        <f t="shared" si="17"/>
        <v>0</v>
      </c>
      <c r="M30" s="3">
        <f t="shared" si="17"/>
        <v>0</v>
      </c>
      <c r="N30" s="3">
        <f t="shared" si="17"/>
        <v>0</v>
      </c>
      <c r="O30" s="3">
        <f t="shared" si="17"/>
        <v>0</v>
      </c>
      <c r="P30" s="3">
        <f t="shared" si="17"/>
        <v>0</v>
      </c>
      <c r="Q30" s="3">
        <f t="shared" si="17"/>
        <v>0</v>
      </c>
      <c r="R30" s="3" t="e">
        <f t="shared" si="17"/>
        <v>#DIV/0!</v>
      </c>
      <c r="S30" s="3" t="e">
        <f t="shared" si="17"/>
        <v>#DIV/0!</v>
      </c>
      <c r="T30" s="3" t="e">
        <f t="shared" si="17"/>
        <v>#DIV/0!</v>
      </c>
      <c r="U30" s="3" t="e">
        <f t="shared" si="17"/>
        <v>#DIV/0!</v>
      </c>
      <c r="V30" s="3" t="e">
        <f t="shared" si="17"/>
        <v>#DIV/0!</v>
      </c>
      <c r="W30" s="3" t="e">
        <f t="shared" si="17"/>
        <v>#DIV/0!</v>
      </c>
      <c r="X30" s="3" t="e">
        <f t="shared" si="17"/>
        <v>#DIV/0!</v>
      </c>
      <c r="Y30" s="3" t="e">
        <f t="shared" si="17"/>
        <v>#DIV/0!</v>
      </c>
      <c r="Z30" s="3" t="e">
        <f t="shared" si="17"/>
        <v>#DIV/0!</v>
      </c>
      <c r="AA30" s="3" t="e">
        <f t="shared" si="17"/>
        <v>#DIV/0!</v>
      </c>
      <c r="AB30" s="3" t="e">
        <f t="shared" si="17"/>
        <v>#DIV/0!</v>
      </c>
      <c r="AC30" s="3" t="e">
        <f t="shared" si="17"/>
        <v>#DIV/0!</v>
      </c>
      <c r="AD30" s="3" t="e">
        <f t="shared" si="17"/>
        <v>#DIV/0!</v>
      </c>
      <c r="AE30" s="3" t="e">
        <f t="shared" si="17"/>
        <v>#DIV/0!</v>
      </c>
      <c r="AF30" s="3" t="e">
        <f t="shared" si="17"/>
        <v>#DIV/0!</v>
      </c>
      <c r="AG30" s="3" t="e">
        <f t="shared" si="17"/>
        <v>#DIV/0!</v>
      </c>
      <c r="AH30" s="3" t="e">
        <f t="shared" si="17"/>
        <v>#DIV/0!</v>
      </c>
      <c r="AI30" s="3" t="e">
        <f t="shared" si="17"/>
        <v>#DIV/0!</v>
      </c>
      <c r="AJ30" s="3" t="e">
        <f t="shared" si="17"/>
        <v>#DIV/0!</v>
      </c>
      <c r="AK30" s="3">
        <f t="shared" si="17"/>
        <v>0</v>
      </c>
      <c r="AL30" s="3">
        <f t="shared" si="17"/>
        <v>0</v>
      </c>
      <c r="AM30" s="3">
        <f t="shared" si="17"/>
        <v>0</v>
      </c>
      <c r="AN30" s="3">
        <f t="shared" si="17"/>
        <v>0</v>
      </c>
      <c r="AO30" s="3">
        <f t="shared" si="17"/>
        <v>0</v>
      </c>
      <c r="AP30" s="3">
        <f t="shared" si="17"/>
        <v>0</v>
      </c>
      <c r="AQ30" s="3">
        <f t="shared" si="17"/>
        <v>0</v>
      </c>
      <c r="AR30" s="3">
        <f t="shared" si="17"/>
        <v>0</v>
      </c>
      <c r="AU30" s="3">
        <f t="shared" si="0"/>
        <v>0</v>
      </c>
      <c r="AV30" s="3">
        <f t="shared" si="1"/>
        <v>0</v>
      </c>
      <c r="AW30" s="3">
        <v>260</v>
      </c>
      <c r="AX30" s="3">
        <f t="array" ref="AX30">INDEX($D$1751:$AM$1751,0,MATCH(AW30-IF(AW30&lt;720,IF(AW30&lt;360,0,360),720),$D$1700:$AM$1700,0))+IF(AW30&gt;350,360,0)</f>
        <v>260</v>
      </c>
      <c r="AY30" s="3">
        <f t="shared" si="2"/>
        <v>350</v>
      </c>
      <c r="AZ30" s="3">
        <f t="shared" si="3"/>
        <v>0</v>
      </c>
      <c r="BA30" s="3">
        <f t="shared" si="4"/>
        <v>0</v>
      </c>
      <c r="BB30" s="3">
        <f t="shared" si="5"/>
        <v>0</v>
      </c>
      <c r="BC30" s="3">
        <f t="shared" si="6"/>
        <v>0</v>
      </c>
      <c r="BD30" s="3">
        <f t="shared" si="7"/>
        <v>90</v>
      </c>
      <c r="BE30" s="3" t="e">
        <f t="shared" si="8"/>
        <v>#DIV/0!</v>
      </c>
      <c r="BF30" s="3">
        <f t="shared" si="9"/>
        <v>0</v>
      </c>
    </row>
    <row r="31" spans="2:58" ht="15.75" customHeight="1" x14ac:dyDescent="0.2">
      <c r="G31" s="3">
        <v>10</v>
      </c>
      <c r="I31" s="3">
        <f t="shared" ref="I31:AR31" si="18">AVERAGE(I54,I77,I100,I123,I146,I169,I192,I215,I238,I261,I284,I307,I330,I353,I376,I399,I422,I445,I468,I491,I514,I537,I560,I583,I606,I629,I652,I675,I698,I721,I744,I767,I790,I813,I836,I859,I882,I905,I928,I951,I974,I997,I1020,I1043,I1066,I1089,I1112,I1135,I1158,I1181,I1204,I1227,I1250,I1273,I1296,I1319,I1342,I1365,I1388,I1411,I1434,I1457,I1480,I1503,I1526,I1549,I1572,I1595,I1618,I1641,I1664,I1687)</f>
        <v>0</v>
      </c>
      <c r="J31" s="3">
        <f t="shared" si="18"/>
        <v>0</v>
      </c>
      <c r="K31" s="3">
        <f t="shared" si="18"/>
        <v>0</v>
      </c>
      <c r="L31" s="3">
        <f t="shared" si="18"/>
        <v>0</v>
      </c>
      <c r="M31" s="3">
        <f t="shared" si="18"/>
        <v>0</v>
      </c>
      <c r="N31" s="3">
        <f t="shared" si="18"/>
        <v>0</v>
      </c>
      <c r="O31" s="3">
        <f t="shared" si="18"/>
        <v>0</v>
      </c>
      <c r="P31" s="3">
        <f t="shared" si="18"/>
        <v>0</v>
      </c>
      <c r="Q31" s="3">
        <f t="shared" si="18"/>
        <v>0</v>
      </c>
      <c r="R31" s="3" t="e">
        <f t="shared" si="18"/>
        <v>#DIV/0!</v>
      </c>
      <c r="S31" s="3" t="e">
        <f t="shared" si="18"/>
        <v>#DIV/0!</v>
      </c>
      <c r="T31" s="3" t="e">
        <f t="shared" si="18"/>
        <v>#DIV/0!</v>
      </c>
      <c r="U31" s="3" t="e">
        <f t="shared" si="18"/>
        <v>#DIV/0!</v>
      </c>
      <c r="V31" s="3" t="e">
        <f t="shared" si="18"/>
        <v>#DIV/0!</v>
      </c>
      <c r="W31" s="3" t="e">
        <f t="shared" si="18"/>
        <v>#DIV/0!</v>
      </c>
      <c r="X31" s="3" t="e">
        <f t="shared" si="18"/>
        <v>#DIV/0!</v>
      </c>
      <c r="Y31" s="3" t="e">
        <f t="shared" si="18"/>
        <v>#DIV/0!</v>
      </c>
      <c r="Z31" s="3" t="e">
        <f t="shared" si="18"/>
        <v>#DIV/0!</v>
      </c>
      <c r="AA31" s="3" t="e">
        <f t="shared" si="18"/>
        <v>#DIV/0!</v>
      </c>
      <c r="AB31" s="3" t="e">
        <f t="shared" si="18"/>
        <v>#DIV/0!</v>
      </c>
      <c r="AC31" s="3" t="e">
        <f t="shared" si="18"/>
        <v>#DIV/0!</v>
      </c>
      <c r="AD31" s="3" t="e">
        <f t="shared" si="18"/>
        <v>#DIV/0!</v>
      </c>
      <c r="AE31" s="3" t="e">
        <f t="shared" si="18"/>
        <v>#DIV/0!</v>
      </c>
      <c r="AF31" s="3" t="e">
        <f t="shared" si="18"/>
        <v>#DIV/0!</v>
      </c>
      <c r="AG31" s="3" t="e">
        <f t="shared" si="18"/>
        <v>#DIV/0!</v>
      </c>
      <c r="AH31" s="3" t="e">
        <f t="shared" si="18"/>
        <v>#DIV/0!</v>
      </c>
      <c r="AI31" s="3" t="e">
        <f t="shared" si="18"/>
        <v>#DIV/0!</v>
      </c>
      <c r="AJ31" s="3" t="e">
        <f t="shared" si="18"/>
        <v>#DIV/0!</v>
      </c>
      <c r="AK31" s="3">
        <f t="shared" si="18"/>
        <v>0</v>
      </c>
      <c r="AL31" s="3">
        <f t="shared" si="18"/>
        <v>0</v>
      </c>
      <c r="AM31" s="3">
        <f t="shared" si="18"/>
        <v>0</v>
      </c>
      <c r="AN31" s="3">
        <f t="shared" si="18"/>
        <v>0</v>
      </c>
      <c r="AO31" s="3">
        <f t="shared" si="18"/>
        <v>0</v>
      </c>
      <c r="AP31" s="3">
        <f t="shared" si="18"/>
        <v>0</v>
      </c>
      <c r="AQ31" s="3">
        <f t="shared" si="18"/>
        <v>0</v>
      </c>
      <c r="AR31" s="3">
        <f t="shared" si="18"/>
        <v>0</v>
      </c>
      <c r="AU31" s="3">
        <f t="shared" si="0"/>
        <v>0</v>
      </c>
      <c r="AV31" s="3">
        <f t="shared" si="1"/>
        <v>0</v>
      </c>
      <c r="AW31" s="3">
        <v>270</v>
      </c>
      <c r="AX31" s="3">
        <f t="array" ref="AX31">INDEX($D$1751:$AM$1751,0,MATCH(AW31-IF(AW31&lt;720,IF(AW31&lt;360,0,360),720),$D$1700:$AM$1700,0))+IF(AW31&gt;350,360,0)</f>
        <v>270</v>
      </c>
      <c r="AY31" s="3">
        <f t="shared" si="2"/>
        <v>0</v>
      </c>
      <c r="AZ31" s="3">
        <f t="shared" si="3"/>
        <v>0</v>
      </c>
      <c r="BA31" s="3">
        <f t="shared" si="4"/>
        <v>0</v>
      </c>
      <c r="BB31" s="3">
        <f t="shared" si="5"/>
        <v>0</v>
      </c>
      <c r="BC31" s="3">
        <f t="shared" si="6"/>
        <v>0</v>
      </c>
      <c r="BD31" s="3">
        <f t="shared" si="7"/>
        <v>90</v>
      </c>
      <c r="BE31" s="3" t="e">
        <f t="shared" si="8"/>
        <v>#DIV/0!</v>
      </c>
      <c r="BF31" s="3">
        <f t="shared" si="9"/>
        <v>0</v>
      </c>
    </row>
    <row r="32" spans="2:58" ht="15.75" customHeight="1" x14ac:dyDescent="0.2">
      <c r="G32" s="3">
        <v>0</v>
      </c>
      <c r="I32" s="3">
        <f t="shared" ref="I32:AR32" si="19">AVERAGE(I55,I78,I101,I124,I147,I170,I193,I216,I239,I262,I285,I308,I331,I354,I377,I400,I423,I446,I469,I492,I515,I538,I561,I584,I607,I630,I653,I676,I699,I722,I745,I768,I791,I814,I837,I860,I883,I906,I929,I952,I975,I998,I1021,I1044,I1067,I1090,I1113,I1136,I1159,I1182,I1205,I1228,I1251,I1274,I1297,I1320,I1343,I1366,I1389,I1412,I1435,I1458,I1481,I1504,I1527,I1550,I1573,I1596,I1619,I1642,I1665,I1688)</f>
        <v>0</v>
      </c>
      <c r="J32" s="3">
        <f t="shared" si="19"/>
        <v>0</v>
      </c>
      <c r="K32" s="3">
        <f t="shared" si="19"/>
        <v>0</v>
      </c>
      <c r="L32" s="3">
        <f t="shared" si="19"/>
        <v>0</v>
      </c>
      <c r="M32" s="3">
        <f t="shared" si="19"/>
        <v>0</v>
      </c>
      <c r="N32" s="3">
        <f t="shared" si="19"/>
        <v>0</v>
      </c>
      <c r="O32" s="3">
        <f t="shared" si="19"/>
        <v>0</v>
      </c>
      <c r="P32" s="3">
        <f t="shared" si="19"/>
        <v>0</v>
      </c>
      <c r="Q32" s="3">
        <f t="shared" si="19"/>
        <v>0</v>
      </c>
      <c r="R32" s="3" t="e">
        <f t="shared" si="19"/>
        <v>#DIV/0!</v>
      </c>
      <c r="S32" s="3" t="e">
        <f t="shared" si="19"/>
        <v>#DIV/0!</v>
      </c>
      <c r="T32" s="3" t="e">
        <f t="shared" si="19"/>
        <v>#DIV/0!</v>
      </c>
      <c r="U32" s="3" t="e">
        <f t="shared" si="19"/>
        <v>#DIV/0!</v>
      </c>
      <c r="V32" s="3" t="e">
        <f t="shared" si="19"/>
        <v>#DIV/0!</v>
      </c>
      <c r="W32" s="3" t="e">
        <f t="shared" si="19"/>
        <v>#DIV/0!</v>
      </c>
      <c r="X32" s="3" t="e">
        <f t="shared" si="19"/>
        <v>#DIV/0!</v>
      </c>
      <c r="Y32" s="3" t="e">
        <f t="shared" si="19"/>
        <v>#DIV/0!</v>
      </c>
      <c r="Z32" s="3" t="e">
        <f t="shared" si="19"/>
        <v>#DIV/0!</v>
      </c>
      <c r="AA32" s="3" t="e">
        <f t="shared" si="19"/>
        <v>#DIV/0!</v>
      </c>
      <c r="AB32" s="3" t="e">
        <f t="shared" si="19"/>
        <v>#DIV/0!</v>
      </c>
      <c r="AC32" s="3" t="e">
        <f t="shared" si="19"/>
        <v>#DIV/0!</v>
      </c>
      <c r="AD32" s="3" t="e">
        <f t="shared" si="19"/>
        <v>#DIV/0!</v>
      </c>
      <c r="AE32" s="3" t="e">
        <f t="shared" si="19"/>
        <v>#DIV/0!</v>
      </c>
      <c r="AF32" s="3" t="e">
        <f t="shared" si="19"/>
        <v>#DIV/0!</v>
      </c>
      <c r="AG32" s="3" t="e">
        <f t="shared" si="19"/>
        <v>#DIV/0!</v>
      </c>
      <c r="AH32" s="3" t="e">
        <f t="shared" si="19"/>
        <v>#DIV/0!</v>
      </c>
      <c r="AI32" s="3" t="e">
        <f t="shared" si="19"/>
        <v>#DIV/0!</v>
      </c>
      <c r="AJ32" s="3" t="e">
        <f t="shared" si="19"/>
        <v>#DIV/0!</v>
      </c>
      <c r="AK32" s="3">
        <f t="shared" si="19"/>
        <v>0</v>
      </c>
      <c r="AL32" s="3">
        <f t="shared" si="19"/>
        <v>0</v>
      </c>
      <c r="AM32" s="3">
        <f t="shared" si="19"/>
        <v>0</v>
      </c>
      <c r="AN32" s="3">
        <f t="shared" si="19"/>
        <v>0</v>
      </c>
      <c r="AO32" s="3">
        <f t="shared" si="19"/>
        <v>0</v>
      </c>
      <c r="AP32" s="3">
        <f t="shared" si="19"/>
        <v>0</v>
      </c>
      <c r="AQ32" s="3">
        <f t="shared" si="19"/>
        <v>0</v>
      </c>
      <c r="AR32" s="3">
        <f t="shared" si="19"/>
        <v>0</v>
      </c>
      <c r="AU32" s="3">
        <f t="shared" si="0"/>
        <v>0</v>
      </c>
      <c r="AV32" s="3">
        <f t="shared" si="1"/>
        <v>0</v>
      </c>
      <c r="AW32" s="3">
        <v>280</v>
      </c>
      <c r="AX32" s="3">
        <f t="array" ref="AX32">INDEX($D$1751:$AM$1751,0,MATCH(AW32-IF(AW32&lt;720,IF(AW32&lt;360,0,360),720),$D$1700:$AM$1700,0))+IF(AW32&gt;350,360,0)</f>
        <v>280</v>
      </c>
      <c r="AY32" s="3">
        <f t="shared" si="2"/>
        <v>10</v>
      </c>
      <c r="AZ32" s="3">
        <f t="shared" si="3"/>
        <v>0</v>
      </c>
      <c r="BA32" s="3">
        <f t="shared" si="4"/>
        <v>0</v>
      </c>
      <c r="BB32" s="3">
        <f t="shared" si="5"/>
        <v>0</v>
      </c>
      <c r="BC32" s="3">
        <f t="shared" si="6"/>
        <v>0</v>
      </c>
      <c r="BD32" s="3">
        <f t="shared" si="7"/>
        <v>90</v>
      </c>
      <c r="BE32" s="3" t="e">
        <f t="shared" si="8"/>
        <v>#DIV/0!</v>
      </c>
      <c r="BF32" s="3">
        <f t="shared" si="9"/>
        <v>0</v>
      </c>
    </row>
    <row r="33" spans="2:58" ht="15.75" customHeight="1" x14ac:dyDescent="0.2">
      <c r="G33" s="3">
        <v>-10</v>
      </c>
      <c r="I33" s="3">
        <f t="shared" ref="I33:AR33" si="20">AVERAGE(I56,I79,I102,I125,I148,I171,I194,I217,I240,I263,I286,I309,I332,I355,I378,I401,I424,I447,I470,I493,I516,I539,I562,I585,I608,I631,I654,I677,I700,I723,I746,I769,I792,I815,I838,I861,I884,I907,I930,I953,I976,I999,I1022,I1045,I1068,I1091,I1114,I1137,I1160,I1183,I1206,I1229,I1252,I1275,I1298,I1321,I1344,I1367,I1390,I1413,I1436,I1459,I1482,I1505,I1528,I1551,I1574,I1597,I1620,I1643,I1666,I1689)</f>
        <v>0</v>
      </c>
      <c r="J33" s="3">
        <f t="shared" si="20"/>
        <v>0</v>
      </c>
      <c r="K33" s="3">
        <f t="shared" si="20"/>
        <v>0</v>
      </c>
      <c r="L33" s="3">
        <f t="shared" si="20"/>
        <v>0</v>
      </c>
      <c r="M33" s="3">
        <f t="shared" si="20"/>
        <v>0</v>
      </c>
      <c r="N33" s="3">
        <f t="shared" si="20"/>
        <v>0</v>
      </c>
      <c r="O33" s="3">
        <f t="shared" si="20"/>
        <v>0</v>
      </c>
      <c r="P33" s="3">
        <f t="shared" si="20"/>
        <v>0</v>
      </c>
      <c r="Q33" s="3">
        <f t="shared" si="20"/>
        <v>0</v>
      </c>
      <c r="R33" s="3" t="e">
        <f t="shared" si="20"/>
        <v>#DIV/0!</v>
      </c>
      <c r="S33" s="3" t="e">
        <f t="shared" si="20"/>
        <v>#DIV/0!</v>
      </c>
      <c r="T33" s="3" t="e">
        <f t="shared" si="20"/>
        <v>#DIV/0!</v>
      </c>
      <c r="U33" s="3" t="e">
        <f t="shared" si="20"/>
        <v>#DIV/0!</v>
      </c>
      <c r="V33" s="3" t="e">
        <f t="shared" si="20"/>
        <v>#DIV/0!</v>
      </c>
      <c r="W33" s="3" t="e">
        <f t="shared" si="20"/>
        <v>#DIV/0!</v>
      </c>
      <c r="X33" s="3" t="e">
        <f t="shared" si="20"/>
        <v>#DIV/0!</v>
      </c>
      <c r="Y33" s="3" t="e">
        <f t="shared" si="20"/>
        <v>#DIV/0!</v>
      </c>
      <c r="Z33" s="3" t="e">
        <f t="shared" si="20"/>
        <v>#DIV/0!</v>
      </c>
      <c r="AA33" s="3" t="e">
        <f t="shared" si="20"/>
        <v>#DIV/0!</v>
      </c>
      <c r="AB33" s="3" t="e">
        <f t="shared" si="20"/>
        <v>#DIV/0!</v>
      </c>
      <c r="AC33" s="3" t="e">
        <f t="shared" si="20"/>
        <v>#DIV/0!</v>
      </c>
      <c r="AD33" s="3" t="e">
        <f t="shared" si="20"/>
        <v>#DIV/0!</v>
      </c>
      <c r="AE33" s="3" t="e">
        <f t="shared" si="20"/>
        <v>#DIV/0!</v>
      </c>
      <c r="AF33" s="3" t="e">
        <f t="shared" si="20"/>
        <v>#DIV/0!</v>
      </c>
      <c r="AG33" s="3" t="e">
        <f t="shared" si="20"/>
        <v>#DIV/0!</v>
      </c>
      <c r="AH33" s="3" t="e">
        <f t="shared" si="20"/>
        <v>#DIV/0!</v>
      </c>
      <c r="AI33" s="3" t="e">
        <f t="shared" si="20"/>
        <v>#DIV/0!</v>
      </c>
      <c r="AJ33" s="3" t="e">
        <f t="shared" si="20"/>
        <v>#DIV/0!</v>
      </c>
      <c r="AK33" s="3">
        <f t="shared" si="20"/>
        <v>0</v>
      </c>
      <c r="AL33" s="3">
        <f t="shared" si="20"/>
        <v>0</v>
      </c>
      <c r="AM33" s="3">
        <f t="shared" si="20"/>
        <v>0</v>
      </c>
      <c r="AN33" s="3">
        <f t="shared" si="20"/>
        <v>0</v>
      </c>
      <c r="AO33" s="3">
        <f t="shared" si="20"/>
        <v>0</v>
      </c>
      <c r="AP33" s="3">
        <f t="shared" si="20"/>
        <v>0</v>
      </c>
      <c r="AQ33" s="3">
        <f t="shared" si="20"/>
        <v>0</v>
      </c>
      <c r="AR33" s="3">
        <f t="shared" si="20"/>
        <v>0</v>
      </c>
      <c r="AU33" s="3">
        <f t="shared" si="0"/>
        <v>0</v>
      </c>
      <c r="AV33" s="3">
        <f t="shared" si="1"/>
        <v>0</v>
      </c>
      <c r="AW33" s="3">
        <v>290</v>
      </c>
      <c r="AX33" s="3">
        <f t="array" ref="AX33">INDEX($D$1751:$AM$1751,0,MATCH(AW33-IF(AW33&lt;720,IF(AW33&lt;360,0,360),720),$D$1700:$AM$1700,0))+IF(AW33&gt;350,360,0)</f>
        <v>290</v>
      </c>
      <c r="AY33" s="3">
        <f t="shared" si="2"/>
        <v>20</v>
      </c>
      <c r="AZ33" s="3">
        <f t="shared" si="3"/>
        <v>0</v>
      </c>
      <c r="BA33" s="3">
        <f t="shared" si="4"/>
        <v>0</v>
      </c>
      <c r="BB33" s="3">
        <f t="shared" si="5"/>
        <v>0</v>
      </c>
      <c r="BC33" s="3">
        <f t="shared" si="6"/>
        <v>0</v>
      </c>
      <c r="BD33" s="3">
        <f t="shared" si="7"/>
        <v>90</v>
      </c>
      <c r="BE33" s="3" t="e">
        <f t="shared" si="8"/>
        <v>#DIV/0!</v>
      </c>
      <c r="BF33" s="3">
        <f t="shared" si="9"/>
        <v>0</v>
      </c>
    </row>
    <row r="34" spans="2:58" ht="15.75" customHeight="1" x14ac:dyDescent="0.2">
      <c r="G34" s="3">
        <v>-20</v>
      </c>
      <c r="I34" s="3">
        <f t="shared" ref="I34:AR34" si="21">AVERAGE(I57,I80,I103,I126,I149,I172,I195,I218,I241,I264,I287,I310,I333,I356,I379,I402,I425,I448,I471,I494,I517,I540,I563,I586,I609,I632,I655,I678,I701,I724,I747,I770,I793,I816,I839,I862,I885,I908,I931,I954,I977,I1000,I1023,I1046,I1069,I1092,I1115,I1138,I1161,I1184,I1207,I1230,I1253,I1276,I1299,I1322,I1345,I1368,I1391,I1414,I1437,I1460,I1483,I1506,I1529,I1552,I1575,I1598,I1621,I1644,I1667,I1690)</f>
        <v>0</v>
      </c>
      <c r="J34" s="3">
        <f t="shared" si="21"/>
        <v>0</v>
      </c>
      <c r="K34" s="3">
        <f t="shared" si="21"/>
        <v>0</v>
      </c>
      <c r="L34" s="3">
        <f t="shared" si="21"/>
        <v>0</v>
      </c>
      <c r="M34" s="3">
        <f t="shared" si="21"/>
        <v>0</v>
      </c>
      <c r="N34" s="3">
        <f t="shared" si="21"/>
        <v>0</v>
      </c>
      <c r="O34" s="3">
        <f t="shared" si="21"/>
        <v>0</v>
      </c>
      <c r="P34" s="3">
        <f t="shared" si="21"/>
        <v>0</v>
      </c>
      <c r="Q34" s="3">
        <f t="shared" si="21"/>
        <v>0</v>
      </c>
      <c r="R34" s="3" t="e">
        <f t="shared" si="21"/>
        <v>#DIV/0!</v>
      </c>
      <c r="S34" s="3" t="e">
        <f t="shared" si="21"/>
        <v>#DIV/0!</v>
      </c>
      <c r="T34" s="3" t="e">
        <f t="shared" si="21"/>
        <v>#DIV/0!</v>
      </c>
      <c r="U34" s="3" t="e">
        <f t="shared" si="21"/>
        <v>#DIV/0!</v>
      </c>
      <c r="V34" s="3" t="e">
        <f t="shared" si="21"/>
        <v>#DIV/0!</v>
      </c>
      <c r="W34" s="3" t="e">
        <f t="shared" si="21"/>
        <v>#DIV/0!</v>
      </c>
      <c r="X34" s="3" t="e">
        <f t="shared" si="21"/>
        <v>#DIV/0!</v>
      </c>
      <c r="Y34" s="3" t="e">
        <f t="shared" si="21"/>
        <v>#DIV/0!</v>
      </c>
      <c r="Z34" s="3" t="e">
        <f t="shared" si="21"/>
        <v>#DIV/0!</v>
      </c>
      <c r="AA34" s="3" t="e">
        <f t="shared" si="21"/>
        <v>#DIV/0!</v>
      </c>
      <c r="AB34" s="3" t="e">
        <f t="shared" si="21"/>
        <v>#DIV/0!</v>
      </c>
      <c r="AC34" s="3" t="e">
        <f t="shared" si="21"/>
        <v>#DIV/0!</v>
      </c>
      <c r="AD34" s="3" t="e">
        <f t="shared" si="21"/>
        <v>#DIV/0!</v>
      </c>
      <c r="AE34" s="3" t="e">
        <f t="shared" si="21"/>
        <v>#DIV/0!</v>
      </c>
      <c r="AF34" s="3" t="e">
        <f t="shared" si="21"/>
        <v>#DIV/0!</v>
      </c>
      <c r="AG34" s="3" t="e">
        <f t="shared" si="21"/>
        <v>#DIV/0!</v>
      </c>
      <c r="AH34" s="3" t="e">
        <f t="shared" si="21"/>
        <v>#DIV/0!</v>
      </c>
      <c r="AI34" s="3" t="e">
        <f t="shared" si="21"/>
        <v>#DIV/0!</v>
      </c>
      <c r="AJ34" s="3" t="e">
        <f t="shared" si="21"/>
        <v>#DIV/0!</v>
      </c>
      <c r="AK34" s="3">
        <f t="shared" si="21"/>
        <v>0</v>
      </c>
      <c r="AL34" s="3">
        <f t="shared" si="21"/>
        <v>0</v>
      </c>
      <c r="AM34" s="3">
        <f t="shared" si="21"/>
        <v>0</v>
      </c>
      <c r="AN34" s="3">
        <f t="shared" si="21"/>
        <v>0</v>
      </c>
      <c r="AO34" s="3">
        <f t="shared" si="21"/>
        <v>0</v>
      </c>
      <c r="AP34" s="3">
        <f t="shared" si="21"/>
        <v>0</v>
      </c>
      <c r="AQ34" s="3">
        <f t="shared" si="21"/>
        <v>0</v>
      </c>
      <c r="AR34" s="3">
        <f t="shared" si="21"/>
        <v>0</v>
      </c>
      <c r="AU34" s="3">
        <f t="shared" si="0"/>
        <v>0</v>
      </c>
      <c r="AV34" s="3">
        <f t="shared" si="1"/>
        <v>0</v>
      </c>
      <c r="AW34" s="3">
        <v>300</v>
      </c>
      <c r="AX34" s="3">
        <f t="array" ref="AX34">INDEX($D$1751:$AM$1751,0,MATCH(AW34-IF(AW34&lt;720,IF(AW34&lt;360,0,360),720),$D$1700:$AM$1700,0))+IF(AW34&gt;350,360,0)</f>
        <v>300</v>
      </c>
      <c r="AY34" s="3">
        <f t="shared" si="2"/>
        <v>30</v>
      </c>
      <c r="AZ34" s="3">
        <f t="shared" si="3"/>
        <v>0</v>
      </c>
      <c r="BA34" s="3">
        <f t="shared" si="4"/>
        <v>0</v>
      </c>
      <c r="BB34" s="3">
        <f t="shared" si="5"/>
        <v>0</v>
      </c>
      <c r="BC34" s="3">
        <f t="shared" si="6"/>
        <v>0</v>
      </c>
      <c r="BD34" s="3">
        <f t="shared" si="7"/>
        <v>90</v>
      </c>
      <c r="BE34" s="3" t="e">
        <f t="shared" si="8"/>
        <v>#DIV/0!</v>
      </c>
      <c r="BF34" s="3">
        <f t="shared" si="9"/>
        <v>0</v>
      </c>
    </row>
    <row r="35" spans="2:58" ht="15.75" customHeight="1" x14ac:dyDescent="0.2">
      <c r="G35" s="3">
        <v>-30</v>
      </c>
      <c r="I35" s="3">
        <f t="shared" ref="I35:AR35" si="22">AVERAGE(I58,I81,I104,I127,I150,I173,I196,I219,I242,I265,I288,I311,I334,I357,I380,I403,I426,I449,I472,I495,I518,I541,I564,I587,I610,I633,I656,I679,I702,I725,I748,I771,I794,I817,I840,I863,I886,I909,I932,I955,I978,I1001,I1024,I1047,I1070,I1093,I1116,I1139,I1162,I1185,I1208,I1231,I1254,I1277,I1300,I1323,I1346,I1369,I1392,I1415,I1438,I1461,I1484,I1507,I1530,I1553,I1576,I1599,I1622,I1645,I1668,I1691)</f>
        <v>0</v>
      </c>
      <c r="J35" s="3">
        <f t="shared" si="22"/>
        <v>0</v>
      </c>
      <c r="K35" s="3">
        <f t="shared" si="22"/>
        <v>0</v>
      </c>
      <c r="L35" s="3">
        <f t="shared" si="22"/>
        <v>0</v>
      </c>
      <c r="M35" s="3">
        <f t="shared" si="22"/>
        <v>0</v>
      </c>
      <c r="N35" s="3">
        <f t="shared" si="22"/>
        <v>0</v>
      </c>
      <c r="O35" s="3">
        <f t="shared" si="22"/>
        <v>0</v>
      </c>
      <c r="P35" s="3">
        <f t="shared" si="22"/>
        <v>0</v>
      </c>
      <c r="Q35" s="3">
        <f t="shared" si="22"/>
        <v>0</v>
      </c>
      <c r="R35" s="3" t="e">
        <f t="shared" si="22"/>
        <v>#DIV/0!</v>
      </c>
      <c r="S35" s="3" t="e">
        <f t="shared" si="22"/>
        <v>#DIV/0!</v>
      </c>
      <c r="T35" s="3" t="e">
        <f t="shared" si="22"/>
        <v>#DIV/0!</v>
      </c>
      <c r="U35" s="3" t="e">
        <f t="shared" si="22"/>
        <v>#DIV/0!</v>
      </c>
      <c r="V35" s="3" t="e">
        <f t="shared" si="22"/>
        <v>#DIV/0!</v>
      </c>
      <c r="W35" s="3" t="e">
        <f t="shared" si="22"/>
        <v>#DIV/0!</v>
      </c>
      <c r="X35" s="3" t="e">
        <f t="shared" si="22"/>
        <v>#DIV/0!</v>
      </c>
      <c r="Y35" s="3" t="e">
        <f t="shared" si="22"/>
        <v>#DIV/0!</v>
      </c>
      <c r="Z35" s="3" t="e">
        <f t="shared" si="22"/>
        <v>#DIV/0!</v>
      </c>
      <c r="AA35" s="3" t="e">
        <f t="shared" si="22"/>
        <v>#DIV/0!</v>
      </c>
      <c r="AB35" s="3" t="e">
        <f t="shared" si="22"/>
        <v>#DIV/0!</v>
      </c>
      <c r="AC35" s="3" t="e">
        <f t="shared" si="22"/>
        <v>#DIV/0!</v>
      </c>
      <c r="AD35" s="3" t="e">
        <f t="shared" si="22"/>
        <v>#DIV/0!</v>
      </c>
      <c r="AE35" s="3" t="e">
        <f t="shared" si="22"/>
        <v>#DIV/0!</v>
      </c>
      <c r="AF35" s="3" t="e">
        <f t="shared" si="22"/>
        <v>#DIV/0!</v>
      </c>
      <c r="AG35" s="3" t="e">
        <f t="shared" si="22"/>
        <v>#DIV/0!</v>
      </c>
      <c r="AH35" s="3" t="e">
        <f t="shared" si="22"/>
        <v>#DIV/0!</v>
      </c>
      <c r="AI35" s="3" t="e">
        <f t="shared" si="22"/>
        <v>#DIV/0!</v>
      </c>
      <c r="AJ35" s="3" t="e">
        <f t="shared" si="22"/>
        <v>#DIV/0!</v>
      </c>
      <c r="AK35" s="3">
        <f t="shared" si="22"/>
        <v>0</v>
      </c>
      <c r="AL35" s="3">
        <f t="shared" si="22"/>
        <v>0</v>
      </c>
      <c r="AM35" s="3">
        <f t="shared" si="22"/>
        <v>0</v>
      </c>
      <c r="AN35" s="3">
        <f t="shared" si="22"/>
        <v>0</v>
      </c>
      <c r="AO35" s="3">
        <f t="shared" si="22"/>
        <v>0</v>
      </c>
      <c r="AP35" s="3">
        <f t="shared" si="22"/>
        <v>0</v>
      </c>
      <c r="AQ35" s="3">
        <f t="shared" si="22"/>
        <v>0</v>
      </c>
      <c r="AR35" s="3">
        <f t="shared" si="22"/>
        <v>0</v>
      </c>
      <c r="AU35" s="3">
        <f t="shared" si="0"/>
        <v>0</v>
      </c>
      <c r="AV35" s="3">
        <f t="shared" si="1"/>
        <v>0</v>
      </c>
      <c r="AW35" s="3">
        <v>310</v>
      </c>
      <c r="AX35" s="3">
        <f t="array" ref="AX35">INDEX($D$1751:$AM$1751,0,MATCH(AW35-IF(AW35&lt;720,IF(AW35&lt;360,0,360),720),$D$1700:$AM$1700,0))+IF(AW35&gt;350,360,0)</f>
        <v>310</v>
      </c>
      <c r="AY35" s="3">
        <f t="shared" si="2"/>
        <v>40</v>
      </c>
      <c r="AZ35" s="3">
        <f t="shared" si="3"/>
        <v>0</v>
      </c>
      <c r="BA35" s="3">
        <f t="shared" si="4"/>
        <v>0</v>
      </c>
      <c r="BB35" s="3">
        <f t="shared" si="5"/>
        <v>0</v>
      </c>
      <c r="BC35" s="3">
        <f t="shared" si="6"/>
        <v>0</v>
      </c>
      <c r="BD35" s="3">
        <f t="shared" si="7"/>
        <v>90</v>
      </c>
      <c r="BE35" s="3" t="e">
        <f t="shared" si="8"/>
        <v>#DIV/0!</v>
      </c>
      <c r="BF35" s="3">
        <f t="shared" si="9"/>
        <v>0</v>
      </c>
    </row>
    <row r="36" spans="2:58" ht="15.75" customHeight="1" x14ac:dyDescent="0.2">
      <c r="G36" s="3">
        <v>-40</v>
      </c>
      <c r="I36" s="3">
        <f t="shared" ref="I36:AR36" si="23">AVERAGE(I59,I82,I105,I128,I151,I174,I197,I220,I243,I266,I289,I312,I335,I358,I381,I404,I427,I450,I473,I496,I519,I542,I565,I588,I611,I634,I657,I680,I703,I726,I749,I772,I795,I818,I841,I864,I887,I910,I933,I956,I979,I1002,I1025,I1048,I1071,I1094,I1117,I1140,I1163,I1186,I1209,I1232,I1255,I1278,I1301,I1324,I1347,I1370,I1393,I1416,I1439,I1462,I1485,I1508,I1531,I1554,I1577,I1600,I1623,I1646,I1669,I1692)</f>
        <v>0</v>
      </c>
      <c r="J36" s="3">
        <f t="shared" si="23"/>
        <v>0</v>
      </c>
      <c r="K36" s="3">
        <f t="shared" si="23"/>
        <v>0</v>
      </c>
      <c r="L36" s="3">
        <f t="shared" si="23"/>
        <v>0</v>
      </c>
      <c r="M36" s="3">
        <f t="shared" si="23"/>
        <v>0</v>
      </c>
      <c r="N36" s="3">
        <f t="shared" si="23"/>
        <v>0</v>
      </c>
      <c r="O36" s="3">
        <f t="shared" si="23"/>
        <v>0</v>
      </c>
      <c r="P36" s="3">
        <f t="shared" si="23"/>
        <v>0</v>
      </c>
      <c r="Q36" s="3">
        <f t="shared" si="23"/>
        <v>0</v>
      </c>
      <c r="R36" s="3" t="e">
        <f t="shared" si="23"/>
        <v>#DIV/0!</v>
      </c>
      <c r="S36" s="3" t="e">
        <f t="shared" si="23"/>
        <v>#DIV/0!</v>
      </c>
      <c r="T36" s="3" t="e">
        <f t="shared" si="23"/>
        <v>#DIV/0!</v>
      </c>
      <c r="U36" s="3" t="e">
        <f t="shared" si="23"/>
        <v>#DIV/0!</v>
      </c>
      <c r="V36" s="3" t="e">
        <f t="shared" si="23"/>
        <v>#DIV/0!</v>
      </c>
      <c r="W36" s="3" t="e">
        <f t="shared" si="23"/>
        <v>#DIV/0!</v>
      </c>
      <c r="X36" s="3" t="e">
        <f t="shared" si="23"/>
        <v>#DIV/0!</v>
      </c>
      <c r="Y36" s="3" t="e">
        <f t="shared" si="23"/>
        <v>#DIV/0!</v>
      </c>
      <c r="Z36" s="3" t="e">
        <f t="shared" si="23"/>
        <v>#DIV/0!</v>
      </c>
      <c r="AA36" s="3" t="e">
        <f t="shared" si="23"/>
        <v>#DIV/0!</v>
      </c>
      <c r="AB36" s="3" t="e">
        <f t="shared" si="23"/>
        <v>#DIV/0!</v>
      </c>
      <c r="AC36" s="3" t="e">
        <f t="shared" si="23"/>
        <v>#DIV/0!</v>
      </c>
      <c r="AD36" s="3" t="e">
        <f t="shared" si="23"/>
        <v>#DIV/0!</v>
      </c>
      <c r="AE36" s="3" t="e">
        <f t="shared" si="23"/>
        <v>#DIV/0!</v>
      </c>
      <c r="AF36" s="3" t="e">
        <f t="shared" si="23"/>
        <v>#DIV/0!</v>
      </c>
      <c r="AG36" s="3" t="e">
        <f t="shared" si="23"/>
        <v>#DIV/0!</v>
      </c>
      <c r="AH36" s="3" t="e">
        <f t="shared" si="23"/>
        <v>#DIV/0!</v>
      </c>
      <c r="AI36" s="3" t="e">
        <f t="shared" si="23"/>
        <v>#DIV/0!</v>
      </c>
      <c r="AJ36" s="3" t="e">
        <f t="shared" si="23"/>
        <v>#DIV/0!</v>
      </c>
      <c r="AK36" s="3">
        <f t="shared" si="23"/>
        <v>0</v>
      </c>
      <c r="AL36" s="3">
        <f t="shared" si="23"/>
        <v>0</v>
      </c>
      <c r="AM36" s="3">
        <f t="shared" si="23"/>
        <v>0</v>
      </c>
      <c r="AN36" s="3">
        <f t="shared" si="23"/>
        <v>0</v>
      </c>
      <c r="AO36" s="3">
        <f t="shared" si="23"/>
        <v>0</v>
      </c>
      <c r="AP36" s="3">
        <f t="shared" si="23"/>
        <v>0</v>
      </c>
      <c r="AQ36" s="3">
        <f t="shared" si="23"/>
        <v>0</v>
      </c>
      <c r="AR36" s="3">
        <f t="shared" si="23"/>
        <v>0</v>
      </c>
      <c r="AU36" s="3">
        <f t="shared" si="0"/>
        <v>0</v>
      </c>
      <c r="AV36" s="3">
        <f t="shared" si="1"/>
        <v>0</v>
      </c>
      <c r="AW36" s="3">
        <v>320</v>
      </c>
      <c r="AX36" s="3">
        <f t="array" ref="AX36">INDEX($D$1751:$AM$1751,0,MATCH(AW36-IF(AW36&lt;720,IF(AW36&lt;360,0,360),720),$D$1700:$AM$1700,0))+IF(AW36&gt;350,360,0)</f>
        <v>320</v>
      </c>
      <c r="AY36" s="3">
        <f t="shared" si="2"/>
        <v>50</v>
      </c>
      <c r="AZ36" s="3">
        <f t="shared" si="3"/>
        <v>0</v>
      </c>
      <c r="BA36" s="3">
        <f t="shared" si="4"/>
        <v>0</v>
      </c>
      <c r="BB36" s="3">
        <f t="shared" si="5"/>
        <v>0</v>
      </c>
      <c r="BC36" s="3">
        <f t="shared" si="6"/>
        <v>0</v>
      </c>
      <c r="BD36" s="3">
        <f t="shared" si="7"/>
        <v>90</v>
      </c>
      <c r="BE36" s="3" t="e">
        <f t="shared" si="8"/>
        <v>#DIV/0!</v>
      </c>
      <c r="BF36" s="3">
        <f t="shared" si="9"/>
        <v>0</v>
      </c>
    </row>
    <row r="37" spans="2:58" ht="15.75" customHeight="1" x14ac:dyDescent="0.2">
      <c r="G37" s="3">
        <v>-50</v>
      </c>
      <c r="I37" s="3">
        <f t="shared" ref="I37:AR37" si="24">AVERAGE(I60,I83,I106,I129,I152,I175,I198,I221,I244,I267,I290,I313,I336,I359,I382,I405,I428,I451,I474,I497,I520,I543,I566,I589,I612,I635,I658,I681,I704,I727,I750,I773,I796,I819,I842,I865,I888,I911,I934,I957,I980,I1003,I1026,I1049,I1072,I1095,I1118,I1141,I1164,I1187,I1210,I1233,I1256,I1279,I1302,I1325,I1348,I1371,I1394,I1417,I1440,I1463,I1486,I1509,I1532,I1555,I1578,I1601,I1624,I1647,I1670,I1693)</f>
        <v>0</v>
      </c>
      <c r="J37" s="3">
        <f t="shared" si="24"/>
        <v>0</v>
      </c>
      <c r="K37" s="3">
        <f t="shared" si="24"/>
        <v>0</v>
      </c>
      <c r="L37" s="3">
        <f t="shared" si="24"/>
        <v>0</v>
      </c>
      <c r="M37" s="3">
        <f t="shared" si="24"/>
        <v>0</v>
      </c>
      <c r="N37" s="3">
        <f t="shared" si="24"/>
        <v>0</v>
      </c>
      <c r="O37" s="3">
        <f t="shared" si="24"/>
        <v>0</v>
      </c>
      <c r="P37" s="3">
        <f t="shared" si="24"/>
        <v>0</v>
      </c>
      <c r="Q37" s="3">
        <f t="shared" si="24"/>
        <v>0</v>
      </c>
      <c r="R37" s="3" t="e">
        <f t="shared" si="24"/>
        <v>#DIV/0!</v>
      </c>
      <c r="S37" s="3" t="e">
        <f t="shared" si="24"/>
        <v>#DIV/0!</v>
      </c>
      <c r="T37" s="3" t="e">
        <f t="shared" si="24"/>
        <v>#DIV/0!</v>
      </c>
      <c r="U37" s="3" t="e">
        <f t="shared" si="24"/>
        <v>#DIV/0!</v>
      </c>
      <c r="V37" s="3" t="e">
        <f t="shared" si="24"/>
        <v>#DIV/0!</v>
      </c>
      <c r="W37" s="3" t="e">
        <f t="shared" si="24"/>
        <v>#DIV/0!</v>
      </c>
      <c r="X37" s="3" t="e">
        <f t="shared" si="24"/>
        <v>#DIV/0!</v>
      </c>
      <c r="Y37" s="3" t="e">
        <f t="shared" si="24"/>
        <v>#DIV/0!</v>
      </c>
      <c r="Z37" s="3" t="e">
        <f t="shared" si="24"/>
        <v>#DIV/0!</v>
      </c>
      <c r="AA37" s="3" t="e">
        <f t="shared" si="24"/>
        <v>#DIV/0!</v>
      </c>
      <c r="AB37" s="3" t="e">
        <f t="shared" si="24"/>
        <v>#DIV/0!</v>
      </c>
      <c r="AC37" s="3" t="e">
        <f t="shared" si="24"/>
        <v>#DIV/0!</v>
      </c>
      <c r="AD37" s="3" t="e">
        <f t="shared" si="24"/>
        <v>#DIV/0!</v>
      </c>
      <c r="AE37" s="3" t="e">
        <f t="shared" si="24"/>
        <v>#DIV/0!</v>
      </c>
      <c r="AF37" s="3" t="e">
        <f t="shared" si="24"/>
        <v>#DIV/0!</v>
      </c>
      <c r="AG37" s="3" t="e">
        <f t="shared" si="24"/>
        <v>#DIV/0!</v>
      </c>
      <c r="AH37" s="3" t="e">
        <f t="shared" si="24"/>
        <v>#DIV/0!</v>
      </c>
      <c r="AI37" s="3" t="e">
        <f t="shared" si="24"/>
        <v>#DIV/0!</v>
      </c>
      <c r="AJ37" s="3" t="e">
        <f t="shared" si="24"/>
        <v>#DIV/0!</v>
      </c>
      <c r="AK37" s="3">
        <f t="shared" si="24"/>
        <v>0</v>
      </c>
      <c r="AL37" s="3">
        <f t="shared" si="24"/>
        <v>0</v>
      </c>
      <c r="AM37" s="3">
        <f t="shared" si="24"/>
        <v>0</v>
      </c>
      <c r="AN37" s="3">
        <f t="shared" si="24"/>
        <v>0</v>
      </c>
      <c r="AO37" s="3">
        <f t="shared" si="24"/>
        <v>0</v>
      </c>
      <c r="AP37" s="3">
        <f t="shared" si="24"/>
        <v>0</v>
      </c>
      <c r="AQ37" s="3">
        <f t="shared" si="24"/>
        <v>0</v>
      </c>
      <c r="AR37" s="3">
        <f t="shared" si="24"/>
        <v>0</v>
      </c>
      <c r="AU37" s="3">
        <f t="shared" si="0"/>
        <v>0</v>
      </c>
      <c r="AV37" s="3">
        <f t="shared" si="1"/>
        <v>0</v>
      </c>
      <c r="AW37" s="3">
        <v>330</v>
      </c>
      <c r="AX37" s="3">
        <f t="array" ref="AX37">INDEX($D$1751:$AM$1751,0,MATCH(AW37-IF(AW37&lt;720,IF(AW37&lt;360,0,360),720),$D$1700:$AM$1700,0))+IF(AW37&gt;350,360,0)</f>
        <v>330</v>
      </c>
      <c r="AY37" s="3">
        <f t="shared" si="2"/>
        <v>60</v>
      </c>
      <c r="AZ37" s="3">
        <f t="shared" si="3"/>
        <v>0</v>
      </c>
      <c r="BA37" s="3">
        <f t="shared" si="4"/>
        <v>0</v>
      </c>
      <c r="BB37" s="3">
        <f t="shared" si="5"/>
        <v>0</v>
      </c>
      <c r="BC37" s="3">
        <f t="shared" si="6"/>
        <v>0</v>
      </c>
      <c r="BD37" s="3">
        <f t="shared" si="7"/>
        <v>90</v>
      </c>
      <c r="BE37" s="3" t="e">
        <f t="shared" si="8"/>
        <v>#DIV/0!</v>
      </c>
      <c r="BF37" s="3">
        <f t="shared" si="9"/>
        <v>0</v>
      </c>
    </row>
    <row r="38" spans="2:58" ht="15.75" customHeight="1" x14ac:dyDescent="0.2">
      <c r="G38" s="3">
        <v>-60</v>
      </c>
      <c r="I38" s="3">
        <f t="shared" ref="I38:AR38" si="25">AVERAGE(I61,I84,I107,I130,I153,I176,I199,I222,I245,I268,I291,I314,I337,I360,I383,I406,I429,I452,I475,I498,I521,I544,I567,I590,I613,I636,I659,I682,I705,I728,I751,I774,I797,I820,I843,I866,I889,I912,I935,I958,I981,I1004,I1027,I1050,I1073,I1096,I1119,I1142,I1165,I1188,I1211,I1234,I1257,I1280,I1303,I1326,I1349,I1372,I1395,I1418,I1441,I1464,I1487,I1510,I1533,I1556,I1579,I1602,I1625,I1648,I1671,I1694)</f>
        <v>0</v>
      </c>
      <c r="J38" s="3">
        <f t="shared" si="25"/>
        <v>0</v>
      </c>
      <c r="K38" s="3">
        <f t="shared" si="25"/>
        <v>0</v>
      </c>
      <c r="L38" s="3">
        <f t="shared" si="25"/>
        <v>0</v>
      </c>
      <c r="M38" s="3">
        <f t="shared" si="25"/>
        <v>0</v>
      </c>
      <c r="N38" s="3">
        <f t="shared" si="25"/>
        <v>0</v>
      </c>
      <c r="O38" s="3">
        <f t="shared" si="25"/>
        <v>0</v>
      </c>
      <c r="P38" s="3">
        <f t="shared" si="25"/>
        <v>0</v>
      </c>
      <c r="Q38" s="3">
        <f t="shared" si="25"/>
        <v>0</v>
      </c>
      <c r="R38" s="3" t="e">
        <f t="shared" si="25"/>
        <v>#DIV/0!</v>
      </c>
      <c r="S38" s="3" t="e">
        <f t="shared" si="25"/>
        <v>#DIV/0!</v>
      </c>
      <c r="T38" s="3" t="e">
        <f t="shared" si="25"/>
        <v>#DIV/0!</v>
      </c>
      <c r="U38" s="3" t="e">
        <f t="shared" si="25"/>
        <v>#DIV/0!</v>
      </c>
      <c r="V38" s="3" t="e">
        <f t="shared" si="25"/>
        <v>#DIV/0!</v>
      </c>
      <c r="W38" s="3" t="e">
        <f t="shared" si="25"/>
        <v>#DIV/0!</v>
      </c>
      <c r="X38" s="3" t="e">
        <f t="shared" si="25"/>
        <v>#DIV/0!</v>
      </c>
      <c r="Y38" s="3" t="e">
        <f t="shared" si="25"/>
        <v>#DIV/0!</v>
      </c>
      <c r="Z38" s="3" t="e">
        <f t="shared" si="25"/>
        <v>#DIV/0!</v>
      </c>
      <c r="AA38" s="3" t="e">
        <f t="shared" si="25"/>
        <v>#DIV/0!</v>
      </c>
      <c r="AB38" s="3" t="e">
        <f t="shared" si="25"/>
        <v>#DIV/0!</v>
      </c>
      <c r="AC38" s="3" t="e">
        <f t="shared" si="25"/>
        <v>#DIV/0!</v>
      </c>
      <c r="AD38" s="3" t="e">
        <f t="shared" si="25"/>
        <v>#DIV/0!</v>
      </c>
      <c r="AE38" s="3" t="e">
        <f t="shared" si="25"/>
        <v>#DIV/0!</v>
      </c>
      <c r="AF38" s="3" t="e">
        <f t="shared" si="25"/>
        <v>#DIV/0!</v>
      </c>
      <c r="AG38" s="3" t="e">
        <f t="shared" si="25"/>
        <v>#DIV/0!</v>
      </c>
      <c r="AH38" s="3" t="e">
        <f t="shared" si="25"/>
        <v>#DIV/0!</v>
      </c>
      <c r="AI38" s="3" t="e">
        <f t="shared" si="25"/>
        <v>#DIV/0!</v>
      </c>
      <c r="AJ38" s="3" t="e">
        <f t="shared" si="25"/>
        <v>#DIV/0!</v>
      </c>
      <c r="AK38" s="3">
        <f t="shared" si="25"/>
        <v>0</v>
      </c>
      <c r="AL38" s="3">
        <f t="shared" si="25"/>
        <v>0</v>
      </c>
      <c r="AM38" s="3">
        <f t="shared" si="25"/>
        <v>0</v>
      </c>
      <c r="AN38" s="3">
        <f t="shared" si="25"/>
        <v>0</v>
      </c>
      <c r="AO38" s="3">
        <f t="shared" si="25"/>
        <v>0</v>
      </c>
      <c r="AP38" s="3">
        <f t="shared" si="25"/>
        <v>0</v>
      </c>
      <c r="AQ38" s="3">
        <f t="shared" si="25"/>
        <v>0</v>
      </c>
      <c r="AR38" s="3">
        <f t="shared" si="25"/>
        <v>0</v>
      </c>
      <c r="AU38" s="3">
        <f t="shared" si="0"/>
        <v>0</v>
      </c>
      <c r="AV38" s="3">
        <f t="shared" si="1"/>
        <v>0</v>
      </c>
      <c r="AW38" s="3">
        <v>340</v>
      </c>
      <c r="AX38" s="3">
        <f t="array" ref="AX38">INDEX($D$1751:$AM$1751,0,MATCH(AW38-IF(AW38&lt;720,IF(AW38&lt;360,0,360),720),$D$1700:$AM$1700,0))+IF(AW38&gt;350,360,0)</f>
        <v>340</v>
      </c>
      <c r="AY38" s="3">
        <f t="shared" si="2"/>
        <v>70</v>
      </c>
      <c r="AZ38" s="3">
        <f t="shared" si="3"/>
        <v>0</v>
      </c>
      <c r="BA38" s="3">
        <f t="shared" si="4"/>
        <v>0</v>
      </c>
      <c r="BB38" s="3">
        <f t="shared" si="5"/>
        <v>0</v>
      </c>
      <c r="BC38" s="3">
        <f t="shared" si="6"/>
        <v>0</v>
      </c>
      <c r="BD38" s="3">
        <f t="shared" si="7"/>
        <v>90</v>
      </c>
      <c r="BE38" s="3" t="e">
        <f t="shared" si="8"/>
        <v>#DIV/0!</v>
      </c>
      <c r="BF38" s="3">
        <f t="shared" si="9"/>
        <v>0</v>
      </c>
    </row>
    <row r="39" spans="2:58" ht="15.75" customHeight="1" x14ac:dyDescent="0.2">
      <c r="G39" s="3">
        <v>-70</v>
      </c>
      <c r="I39" s="3">
        <f t="shared" ref="I39:AR39" si="26">AVERAGE(I62,I85,I108,I131,I154,I177,I200,I223,I246,I269,I292,I315,I338,I361,I384,I407,I430,I453,I476,I499,I522,I545,I568,I591,I614,I637,I660,I683,I706,I729,I752,I775,I798,I821,I844,I867,I890,I913,I936,I959,I982,I1005,I1028,I1051,I1074,I1097,I1120,I1143,I1166,I1189,I1212,I1235,I1258,I1281,I1304,I1327,I1350,I1373,I1396,I1419,I1442,I1465,I1488,I1511,I1534,I1557,I1580,I1603,I1626,I1649,I1672,I1695)</f>
        <v>0</v>
      </c>
      <c r="J39" s="3">
        <f t="shared" si="26"/>
        <v>0</v>
      </c>
      <c r="K39" s="3">
        <f t="shared" si="26"/>
        <v>0</v>
      </c>
      <c r="L39" s="3">
        <f t="shared" si="26"/>
        <v>0</v>
      </c>
      <c r="M39" s="3">
        <f t="shared" si="26"/>
        <v>0</v>
      </c>
      <c r="N39" s="3">
        <f t="shared" si="26"/>
        <v>0</v>
      </c>
      <c r="O39" s="3">
        <f t="shared" si="26"/>
        <v>0</v>
      </c>
      <c r="P39" s="3">
        <f t="shared" si="26"/>
        <v>0</v>
      </c>
      <c r="Q39" s="3">
        <f t="shared" si="26"/>
        <v>0</v>
      </c>
      <c r="R39" s="3" t="e">
        <f t="shared" si="26"/>
        <v>#DIV/0!</v>
      </c>
      <c r="S39" s="3" t="e">
        <f t="shared" si="26"/>
        <v>#DIV/0!</v>
      </c>
      <c r="T39" s="3" t="e">
        <f t="shared" si="26"/>
        <v>#DIV/0!</v>
      </c>
      <c r="U39" s="3" t="e">
        <f t="shared" si="26"/>
        <v>#DIV/0!</v>
      </c>
      <c r="V39" s="3" t="e">
        <f t="shared" si="26"/>
        <v>#DIV/0!</v>
      </c>
      <c r="W39" s="3" t="e">
        <f t="shared" si="26"/>
        <v>#DIV/0!</v>
      </c>
      <c r="X39" s="3" t="e">
        <f t="shared" si="26"/>
        <v>#DIV/0!</v>
      </c>
      <c r="Y39" s="3" t="e">
        <f t="shared" si="26"/>
        <v>#DIV/0!</v>
      </c>
      <c r="Z39" s="3" t="e">
        <f t="shared" si="26"/>
        <v>#DIV/0!</v>
      </c>
      <c r="AA39" s="3" t="e">
        <f t="shared" si="26"/>
        <v>#DIV/0!</v>
      </c>
      <c r="AB39" s="3" t="e">
        <f t="shared" si="26"/>
        <v>#DIV/0!</v>
      </c>
      <c r="AC39" s="3" t="e">
        <f t="shared" si="26"/>
        <v>#DIV/0!</v>
      </c>
      <c r="AD39" s="3" t="e">
        <f t="shared" si="26"/>
        <v>#DIV/0!</v>
      </c>
      <c r="AE39" s="3" t="e">
        <f t="shared" si="26"/>
        <v>#DIV/0!</v>
      </c>
      <c r="AF39" s="3" t="e">
        <f t="shared" si="26"/>
        <v>#DIV/0!</v>
      </c>
      <c r="AG39" s="3" t="e">
        <f t="shared" si="26"/>
        <v>#DIV/0!</v>
      </c>
      <c r="AH39" s="3" t="e">
        <f t="shared" si="26"/>
        <v>#DIV/0!</v>
      </c>
      <c r="AI39" s="3" t="e">
        <f t="shared" si="26"/>
        <v>#DIV/0!</v>
      </c>
      <c r="AJ39" s="3" t="e">
        <f t="shared" si="26"/>
        <v>#DIV/0!</v>
      </c>
      <c r="AK39" s="3">
        <f t="shared" si="26"/>
        <v>0</v>
      </c>
      <c r="AL39" s="3">
        <f t="shared" si="26"/>
        <v>0</v>
      </c>
      <c r="AM39" s="3">
        <f t="shared" si="26"/>
        <v>0</v>
      </c>
      <c r="AN39" s="3">
        <f t="shared" si="26"/>
        <v>0</v>
      </c>
      <c r="AO39" s="3">
        <f t="shared" si="26"/>
        <v>0</v>
      </c>
      <c r="AP39" s="3">
        <f t="shared" si="26"/>
        <v>0</v>
      </c>
      <c r="AQ39" s="3">
        <f t="shared" si="26"/>
        <v>0</v>
      </c>
      <c r="AR39" s="3">
        <f t="shared" si="26"/>
        <v>0</v>
      </c>
      <c r="AU39" s="3">
        <f t="shared" si="0"/>
        <v>0</v>
      </c>
      <c r="AV39" s="3">
        <f t="shared" si="1"/>
        <v>0</v>
      </c>
      <c r="AW39" s="3">
        <v>350</v>
      </c>
      <c r="AX39" s="3">
        <f t="array" ref="AX39">INDEX($D$1751:$AM$1751,0,MATCH(AW39-IF(AW39&lt;720,IF(AW39&lt;360,0,360),720),$D$1700:$AM$1700,0))+IF(AW39&gt;350,360,0)</f>
        <v>350</v>
      </c>
      <c r="AY39" s="3">
        <f t="shared" si="2"/>
        <v>80</v>
      </c>
      <c r="AZ39" s="3">
        <f t="shared" si="3"/>
        <v>0</v>
      </c>
      <c r="BA39" s="3">
        <f t="shared" si="4"/>
        <v>0</v>
      </c>
      <c r="BB39" s="3">
        <f t="shared" si="5"/>
        <v>0</v>
      </c>
      <c r="BC39" s="3">
        <f t="shared" si="6"/>
        <v>0</v>
      </c>
      <c r="BD39" s="3">
        <f t="shared" si="7"/>
        <v>90</v>
      </c>
      <c r="BE39" s="3" t="e">
        <f t="shared" si="8"/>
        <v>#DIV/0!</v>
      </c>
      <c r="BF39" s="3">
        <f t="shared" si="9"/>
        <v>0</v>
      </c>
    </row>
    <row r="40" spans="2:58" ht="15.75" customHeight="1" x14ac:dyDescent="0.2">
      <c r="G40" s="3">
        <v>-80</v>
      </c>
      <c r="I40" s="3">
        <f t="shared" ref="I40:AR40" si="27">AVERAGE(I63,I86,I109,I132,I155,I178,I201,I224,I247,I270,I293,I316,I339,I362,I385,I408,I431,I454,I477,I500,I523,I546,I569,I592,I615,I638,I661,I684,I707,I730,I753,I776,I799,I822,I845,I868,I891,I914,I937,I960,I983,I1006,I1029,I1052,I1075,I1098,I1121,I1144,I1167,I1190,I1213,I1236,I1259,I1282,I1305,I1328,I1351,I1374,I1397,I1420,I1443,I1466,I1489,I1512,I1535,I1558,I1581,I1604,I1627,I1650,I1673,I1696)</f>
        <v>0</v>
      </c>
      <c r="J40" s="3">
        <f t="shared" si="27"/>
        <v>0</v>
      </c>
      <c r="K40" s="3">
        <f t="shared" si="27"/>
        <v>0</v>
      </c>
      <c r="L40" s="3">
        <f t="shared" si="27"/>
        <v>0</v>
      </c>
      <c r="M40" s="3">
        <f t="shared" si="27"/>
        <v>0</v>
      </c>
      <c r="N40" s="3">
        <f t="shared" si="27"/>
        <v>0</v>
      </c>
      <c r="O40" s="3">
        <f t="shared" si="27"/>
        <v>0</v>
      </c>
      <c r="P40" s="3">
        <f t="shared" si="27"/>
        <v>0</v>
      </c>
      <c r="Q40" s="3">
        <f t="shared" si="27"/>
        <v>0</v>
      </c>
      <c r="R40" s="3" t="e">
        <f t="shared" si="27"/>
        <v>#DIV/0!</v>
      </c>
      <c r="S40" s="3" t="e">
        <f t="shared" si="27"/>
        <v>#DIV/0!</v>
      </c>
      <c r="T40" s="3" t="e">
        <f t="shared" si="27"/>
        <v>#DIV/0!</v>
      </c>
      <c r="U40" s="3" t="e">
        <f t="shared" si="27"/>
        <v>#DIV/0!</v>
      </c>
      <c r="V40" s="3" t="e">
        <f t="shared" si="27"/>
        <v>#DIV/0!</v>
      </c>
      <c r="W40" s="3" t="e">
        <f t="shared" si="27"/>
        <v>#DIV/0!</v>
      </c>
      <c r="X40" s="3" t="e">
        <f t="shared" si="27"/>
        <v>#DIV/0!</v>
      </c>
      <c r="Y40" s="3" t="e">
        <f t="shared" si="27"/>
        <v>#DIV/0!</v>
      </c>
      <c r="Z40" s="3" t="e">
        <f t="shared" si="27"/>
        <v>#DIV/0!</v>
      </c>
      <c r="AA40" s="3" t="e">
        <f t="shared" si="27"/>
        <v>#DIV/0!</v>
      </c>
      <c r="AB40" s="3" t="e">
        <f t="shared" si="27"/>
        <v>#DIV/0!</v>
      </c>
      <c r="AC40" s="3" t="e">
        <f t="shared" si="27"/>
        <v>#DIV/0!</v>
      </c>
      <c r="AD40" s="3" t="e">
        <f t="shared" si="27"/>
        <v>#DIV/0!</v>
      </c>
      <c r="AE40" s="3" t="e">
        <f t="shared" si="27"/>
        <v>#DIV/0!</v>
      </c>
      <c r="AF40" s="3" t="e">
        <f t="shared" si="27"/>
        <v>#DIV/0!</v>
      </c>
      <c r="AG40" s="3" t="e">
        <f t="shared" si="27"/>
        <v>#DIV/0!</v>
      </c>
      <c r="AH40" s="3" t="e">
        <f t="shared" si="27"/>
        <v>#DIV/0!</v>
      </c>
      <c r="AI40" s="3" t="e">
        <f t="shared" si="27"/>
        <v>#DIV/0!</v>
      </c>
      <c r="AJ40" s="3" t="e">
        <f t="shared" si="27"/>
        <v>#DIV/0!</v>
      </c>
      <c r="AK40" s="3">
        <f t="shared" si="27"/>
        <v>0</v>
      </c>
      <c r="AL40" s="3">
        <f t="shared" si="27"/>
        <v>0</v>
      </c>
      <c r="AM40" s="3">
        <f t="shared" si="27"/>
        <v>0</v>
      </c>
      <c r="AN40" s="3">
        <f t="shared" si="27"/>
        <v>0</v>
      </c>
      <c r="AO40" s="3">
        <f t="shared" si="27"/>
        <v>0</v>
      </c>
      <c r="AP40" s="3">
        <f t="shared" si="27"/>
        <v>0</v>
      </c>
      <c r="AQ40" s="3">
        <f t="shared" si="27"/>
        <v>0</v>
      </c>
      <c r="AR40" s="3">
        <f t="shared" si="27"/>
        <v>0</v>
      </c>
      <c r="AU40" s="3">
        <f t="shared" si="0"/>
        <v>0</v>
      </c>
      <c r="AV40" s="3">
        <f t="shared" si="1"/>
        <v>0</v>
      </c>
      <c r="AW40" s="3">
        <v>360</v>
      </c>
      <c r="AX40" s="3">
        <f t="array" ref="AX40">INDEX($D$1751:$AM$1751,0,MATCH(AW40-IF(AW40&lt;720,IF(AW40&lt;360,0,360),720),$D$1700:$AM$1700,0))+IF(AW40&gt;350,360,0)</f>
        <v>360</v>
      </c>
      <c r="AY40" s="3">
        <f t="shared" si="2"/>
        <v>90</v>
      </c>
      <c r="AZ40" s="3">
        <f t="shared" si="3"/>
        <v>0</v>
      </c>
      <c r="BA40" s="3">
        <f t="shared" si="4"/>
        <v>0</v>
      </c>
      <c r="BB40" s="3">
        <f t="shared" si="5"/>
        <v>0</v>
      </c>
      <c r="BC40" s="3">
        <f t="shared" si="6"/>
        <v>0</v>
      </c>
      <c r="BD40" s="3">
        <f t="shared" si="7"/>
        <v>90</v>
      </c>
      <c r="BE40" s="3" t="e">
        <f t="shared" si="8"/>
        <v>#DIV/0!</v>
      </c>
      <c r="BF40" s="3">
        <f t="shared" si="9"/>
        <v>0</v>
      </c>
    </row>
    <row r="41" spans="2:58" ht="15.75" customHeight="1" x14ac:dyDescent="0.2">
      <c r="G41" s="3">
        <v>-90</v>
      </c>
      <c r="I41" s="3" t="e">
        <f t="shared" ref="I41:AR41" si="28">AVERAGE(I64,I87,I110,I133,I156,I179,I202,I225,I248,I271,I294,I317,I340,I363,I386,I409,I432,I455,I478,I501,I524,I547,I570,I593,I616,I639,I662,I685,I708,I731,I754,I777,I800,I823,I846,I869,I892,I915,I938,I961,I984,I1007,I1030,I1053,I1076,I1099,I1122,I1145,I1168,I1191,I1214,I1237,I1260,I1283,I1306,I1329,I1352,I1375,I1398,I1421,I1444,I1467,I1490,I1513,I1536,I1559,I1582,I1605,I1628,I1651,I1674,I1697)</f>
        <v>#DIV/0!</v>
      </c>
      <c r="J41" s="3" t="e">
        <f t="shared" si="28"/>
        <v>#DIV/0!</v>
      </c>
      <c r="K41" s="3" t="e">
        <f t="shared" si="28"/>
        <v>#DIV/0!</v>
      </c>
      <c r="L41" s="3" t="e">
        <f t="shared" si="28"/>
        <v>#DIV/0!</v>
      </c>
      <c r="M41" s="3" t="e">
        <f t="shared" si="28"/>
        <v>#DIV/0!</v>
      </c>
      <c r="N41" s="3" t="e">
        <f t="shared" si="28"/>
        <v>#DIV/0!</v>
      </c>
      <c r="O41" s="3" t="e">
        <f t="shared" si="28"/>
        <v>#DIV/0!</v>
      </c>
      <c r="P41" s="3" t="e">
        <f t="shared" si="28"/>
        <v>#DIV/0!</v>
      </c>
      <c r="Q41" s="3" t="e">
        <f t="shared" si="28"/>
        <v>#DIV/0!</v>
      </c>
      <c r="R41" s="3" t="e">
        <f t="shared" si="28"/>
        <v>#DIV/0!</v>
      </c>
      <c r="S41" s="3" t="e">
        <f t="shared" si="28"/>
        <v>#DIV/0!</v>
      </c>
      <c r="T41" s="3" t="e">
        <f t="shared" si="28"/>
        <v>#DIV/0!</v>
      </c>
      <c r="U41" s="3" t="e">
        <f t="shared" si="28"/>
        <v>#DIV/0!</v>
      </c>
      <c r="V41" s="3" t="e">
        <f t="shared" si="28"/>
        <v>#DIV/0!</v>
      </c>
      <c r="W41" s="3" t="e">
        <f t="shared" si="28"/>
        <v>#DIV/0!</v>
      </c>
      <c r="X41" s="3" t="e">
        <f t="shared" si="28"/>
        <v>#DIV/0!</v>
      </c>
      <c r="Y41" s="3" t="e">
        <f t="shared" si="28"/>
        <v>#DIV/0!</v>
      </c>
      <c r="Z41" s="3" t="e">
        <f t="shared" si="28"/>
        <v>#DIV/0!</v>
      </c>
      <c r="AA41" s="3" t="e">
        <f t="shared" si="28"/>
        <v>#DIV/0!</v>
      </c>
      <c r="AB41" s="3" t="e">
        <f t="shared" si="28"/>
        <v>#DIV/0!</v>
      </c>
      <c r="AC41" s="3" t="e">
        <f t="shared" si="28"/>
        <v>#DIV/0!</v>
      </c>
      <c r="AD41" s="3" t="e">
        <f t="shared" si="28"/>
        <v>#DIV/0!</v>
      </c>
      <c r="AE41" s="3" t="e">
        <f t="shared" si="28"/>
        <v>#DIV/0!</v>
      </c>
      <c r="AF41" s="3" t="e">
        <f t="shared" si="28"/>
        <v>#DIV/0!</v>
      </c>
      <c r="AG41" s="3" t="e">
        <f t="shared" si="28"/>
        <v>#DIV/0!</v>
      </c>
      <c r="AH41" s="3" t="e">
        <f t="shared" si="28"/>
        <v>#DIV/0!</v>
      </c>
      <c r="AI41" s="3" t="e">
        <f t="shared" si="28"/>
        <v>#DIV/0!</v>
      </c>
      <c r="AJ41" s="3" t="e">
        <f t="shared" si="28"/>
        <v>#DIV/0!</v>
      </c>
      <c r="AK41" s="3" t="e">
        <f t="shared" si="28"/>
        <v>#DIV/0!</v>
      </c>
      <c r="AL41" s="3" t="e">
        <f t="shared" si="28"/>
        <v>#DIV/0!</v>
      </c>
      <c r="AM41" s="3" t="e">
        <f t="shared" si="28"/>
        <v>#DIV/0!</v>
      </c>
      <c r="AN41" s="3" t="e">
        <f t="shared" si="28"/>
        <v>#DIV/0!</v>
      </c>
      <c r="AO41" s="3" t="e">
        <f t="shared" si="28"/>
        <v>#DIV/0!</v>
      </c>
      <c r="AP41" s="3" t="e">
        <f t="shared" si="28"/>
        <v>#DIV/0!</v>
      </c>
      <c r="AQ41" s="3" t="e">
        <f t="shared" si="28"/>
        <v>#DIV/0!</v>
      </c>
      <c r="AR41" s="3" t="e">
        <f t="shared" si="28"/>
        <v>#DIV/0!</v>
      </c>
      <c r="AU41" s="3">
        <f t="shared" si="0"/>
        <v>0</v>
      </c>
      <c r="AV41" s="3">
        <f t="shared" si="1"/>
        <v>0</v>
      </c>
      <c r="AW41" s="3">
        <v>370</v>
      </c>
      <c r="AX41" s="3">
        <f t="array" ref="AX41">INDEX($D$1751:$AM$1751,0,MATCH(AW41-IF(AW41&lt;720,IF(AW41&lt;360,0,360),720),$D$1700:$AM$1700,0))+IF(AW41&gt;350,360,0)</f>
        <v>370</v>
      </c>
      <c r="AY41" s="3">
        <f t="shared" si="2"/>
        <v>100</v>
      </c>
      <c r="AZ41" s="3">
        <f t="shared" si="3"/>
        <v>0</v>
      </c>
      <c r="BA41" s="3">
        <f t="shared" si="4"/>
        <v>0</v>
      </c>
      <c r="BB41" s="3">
        <f t="shared" si="5"/>
        <v>0</v>
      </c>
      <c r="BC41" s="3">
        <f t="shared" si="6"/>
        <v>0</v>
      </c>
      <c r="BD41" s="3">
        <f t="shared" si="7"/>
        <v>90</v>
      </c>
      <c r="BE41" s="3" t="e">
        <f t="shared" si="8"/>
        <v>#DIV/0!</v>
      </c>
      <c r="BF41" s="3">
        <f t="shared" si="9"/>
        <v>0</v>
      </c>
    </row>
    <row r="42" spans="2:58" ht="15.75" customHeight="1" x14ac:dyDescent="0.2">
      <c r="AU42" s="3">
        <f t="shared" si="0"/>
        <v>0</v>
      </c>
      <c r="AV42" s="3">
        <f t="shared" si="1"/>
        <v>0</v>
      </c>
      <c r="AW42" s="3">
        <v>380</v>
      </c>
      <c r="AX42" s="3">
        <f t="array" ref="AX42">INDEX($D$1751:$AM$1751,0,MATCH(AW42-IF(AW42&lt;720,IF(AW42&lt;360,0,360),720),$D$1700:$AM$1700,0))+IF(AW42&gt;350,360,0)</f>
        <v>380</v>
      </c>
      <c r="AY42" s="3">
        <f t="shared" si="2"/>
        <v>110</v>
      </c>
      <c r="AZ42" s="3">
        <f t="shared" si="3"/>
        <v>0</v>
      </c>
      <c r="BA42" s="3">
        <f t="shared" si="4"/>
        <v>0</v>
      </c>
      <c r="BB42" s="3">
        <f t="shared" si="5"/>
        <v>0</v>
      </c>
      <c r="BC42" s="3">
        <f t="shared" si="6"/>
        <v>0</v>
      </c>
      <c r="BD42" s="3">
        <f t="shared" si="7"/>
        <v>90</v>
      </c>
      <c r="BE42" s="3" t="e">
        <f t="shared" si="8"/>
        <v>#DIV/0!</v>
      </c>
      <c r="BF42" s="3">
        <f t="shared" si="9"/>
        <v>0</v>
      </c>
    </row>
    <row r="43" spans="2:58" ht="15.75" customHeight="1" x14ac:dyDescent="0.2">
      <c r="H43" s="3" t="s">
        <v>771</v>
      </c>
      <c r="I43" s="3">
        <v>180</v>
      </c>
      <c r="J43" s="3">
        <v>170</v>
      </c>
      <c r="K43" s="3">
        <v>160</v>
      </c>
      <c r="L43" s="3">
        <v>150</v>
      </c>
      <c r="M43" s="3">
        <v>140</v>
      </c>
      <c r="N43" s="3">
        <v>130</v>
      </c>
      <c r="O43" s="3">
        <v>120</v>
      </c>
      <c r="P43" s="3">
        <v>110</v>
      </c>
      <c r="Q43" s="3">
        <v>100</v>
      </c>
      <c r="R43" s="3">
        <v>90</v>
      </c>
      <c r="S43" s="3">
        <v>80</v>
      </c>
      <c r="T43" s="3">
        <v>70</v>
      </c>
      <c r="U43" s="3">
        <v>60</v>
      </c>
      <c r="V43" s="3">
        <v>50</v>
      </c>
      <c r="W43" s="3">
        <v>40</v>
      </c>
      <c r="X43" s="3">
        <v>30</v>
      </c>
      <c r="Y43" s="3">
        <v>20</v>
      </c>
      <c r="Z43" s="3">
        <v>10</v>
      </c>
      <c r="AA43" s="3">
        <v>0</v>
      </c>
      <c r="AB43" s="3">
        <v>-10</v>
      </c>
      <c r="AC43" s="3">
        <v>-20</v>
      </c>
      <c r="AD43" s="3">
        <v>-30</v>
      </c>
      <c r="AE43" s="3">
        <v>-40</v>
      </c>
      <c r="AF43" s="3">
        <v>-50</v>
      </c>
      <c r="AG43" s="3">
        <v>-60</v>
      </c>
      <c r="AH43" s="3">
        <v>-70</v>
      </c>
      <c r="AI43" s="3">
        <v>-80</v>
      </c>
      <c r="AJ43" s="3">
        <v>-90</v>
      </c>
      <c r="AK43" s="3">
        <v>-100</v>
      </c>
      <c r="AL43" s="3">
        <v>-110</v>
      </c>
      <c r="AM43" s="3">
        <v>-120</v>
      </c>
      <c r="AN43" s="3">
        <v>-130</v>
      </c>
      <c r="AO43" s="3">
        <v>-140</v>
      </c>
      <c r="AP43" s="3">
        <v>-150</v>
      </c>
      <c r="AQ43" s="3">
        <v>-160</v>
      </c>
      <c r="AR43" s="3">
        <v>-170</v>
      </c>
      <c r="AU43" s="3">
        <f t="shared" si="0"/>
        <v>0</v>
      </c>
      <c r="AV43" s="3">
        <f t="shared" si="1"/>
        <v>0</v>
      </c>
      <c r="AW43" s="3">
        <v>390</v>
      </c>
      <c r="AX43" s="3">
        <f t="array" ref="AX43">INDEX($D$1751:$AM$1751,0,MATCH(AW43-IF(AW43&lt;720,IF(AW43&lt;360,0,360),720),$D$1700:$AM$1700,0))+IF(AW43&gt;350,360,0)</f>
        <v>390</v>
      </c>
      <c r="AY43" s="3">
        <f t="shared" si="2"/>
        <v>120</v>
      </c>
      <c r="AZ43" s="3">
        <f t="shared" si="3"/>
        <v>0</v>
      </c>
      <c r="BA43" s="3">
        <f t="shared" si="4"/>
        <v>0</v>
      </c>
      <c r="BB43" s="3">
        <f t="shared" si="5"/>
        <v>0</v>
      </c>
      <c r="BC43" s="3">
        <f t="shared" si="6"/>
        <v>0</v>
      </c>
      <c r="BD43" s="3">
        <f t="shared" si="7"/>
        <v>90</v>
      </c>
      <c r="BE43" s="3" t="e">
        <f t="shared" si="8"/>
        <v>#DIV/0!</v>
      </c>
      <c r="BF43" s="3">
        <f t="shared" si="9"/>
        <v>0</v>
      </c>
    </row>
    <row r="44" spans="2:58" ht="15.75" customHeight="1" x14ac:dyDescent="0.2">
      <c r="H44" s="3" t="s">
        <v>782</v>
      </c>
      <c r="I44" s="3">
        <f>IF(ABS(I43-E56)&gt;180,IF(ABS(I43-E56)&gt;360,ABS(I43-E56)-360,360-ABS(I43-E56)),ABS(I43-E56))</f>
        <v>180</v>
      </c>
      <c r="J44" s="3">
        <f>IF(ABS(J43-E56)&gt;180,IF(ABS(J43-E56)&gt;360,ABS(J43-E56)-360,360-ABS(J43-E56)),ABS(J43-E56))</f>
        <v>170</v>
      </c>
      <c r="K44" s="3">
        <f>IF(ABS(K43-E56)&gt;180,IF(ABS(K43-E56)&gt;360,ABS(K43-E56)-360,360-ABS(K43-E56)),ABS(K43-E56))</f>
        <v>160</v>
      </c>
      <c r="L44" s="3">
        <f>IF(ABS(L43-E56)&gt;180,IF(ABS(L43-E56)&gt;360,ABS(L43-E56)-360,360-ABS(L43-E56)),ABS(L43-E56))</f>
        <v>150</v>
      </c>
      <c r="M44" s="3">
        <f>IF(ABS(M43-E56)&gt;180,IF(ABS(M43-E56)&gt;360,ABS(M43-E56)-360,360-ABS(M43-E56)),ABS(M43-E56))</f>
        <v>140</v>
      </c>
      <c r="N44" s="3">
        <f>IF(ABS(N43-E56)&gt;180,IF(ABS(N43-E56)&gt;360,ABS(N43-E56)-360,360-ABS(N43-E56)),ABS(N43-E56))</f>
        <v>130</v>
      </c>
      <c r="O44" s="3">
        <f>IF(ABS(O43-E56)&gt;180,IF(ABS(O43-E56)&gt;360,ABS(O43-E56)-360,360-ABS(O43-E56)),ABS(O43-E56))</f>
        <v>120</v>
      </c>
      <c r="P44" s="3">
        <f>IF(ABS(P43-E56)&gt;180,IF(ABS(P43-E56)&gt;360,ABS(P43-E56)-360,360-ABS(P43-E56)),ABS(P43-E56))</f>
        <v>110</v>
      </c>
      <c r="Q44" s="3">
        <f>IF(ABS(Q43-E56)&gt;180,IF(ABS(Q43-E56)&gt;360,ABS(Q43-E56)-360,360-ABS(Q43-E56)),ABS(Q43-E56))</f>
        <v>100</v>
      </c>
      <c r="R44" s="3">
        <f>IF(ABS(R43-E56)&gt;180,IF(ABS(R43-E56)&gt;360,ABS(R43-E56)-360,360-ABS(R43-E56)),ABS(R43-E56))</f>
        <v>90</v>
      </c>
      <c r="S44" s="3">
        <f>IF(ABS(S43-E56)&gt;180,IF(ABS(S43-E56)&gt;360,ABS(S43-E56)-360,360-ABS(S43-E56)),ABS(S43-E56))</f>
        <v>80</v>
      </c>
      <c r="T44" s="3">
        <f>IF(ABS(T43-E56)&gt;180,IF(ABS(T43-E56)&gt;360,ABS(T43-E56)-360,360-ABS(T43-E56)),ABS(T43-E56))</f>
        <v>70</v>
      </c>
      <c r="U44" s="3">
        <f>IF(ABS(U43-E56)&gt;180,IF(ABS(U43-E56)&gt;360,ABS(U43-E56)-360,360-ABS(U43-E56)),ABS(U43-E56))</f>
        <v>60</v>
      </c>
      <c r="V44" s="3">
        <f>IF(ABS(V43-E56)&gt;180,IF(ABS(V43-E56)&gt;360,ABS(V43-E56)-360,360-ABS(V43-E56)),ABS(V43-E56))</f>
        <v>50</v>
      </c>
      <c r="W44" s="3">
        <f>IF(ABS(W43-E56)&gt;180,IF(ABS(W43-E56)&gt;360,ABS(W43-E56)-360,360-ABS(W43-E56)),ABS(W43-E56))</f>
        <v>40</v>
      </c>
      <c r="X44" s="3">
        <f>IF(ABS(X43-E56)&gt;180,IF(ABS(X43-E56)&gt;360,ABS(X43-E56)-360,360-ABS(X43-E56)),ABS(X43-E56))</f>
        <v>30</v>
      </c>
      <c r="Y44" s="3">
        <f>IF(ABS(Y43-E56)&gt;180,IF(ABS(Y43-E56)&gt;360,ABS(Y43-E56)-360,360-ABS(Y43-E56)),ABS(Y43-E56))</f>
        <v>20</v>
      </c>
      <c r="Z44" s="3">
        <f>IF(ABS(Z43-E56)&gt;180,IF(ABS(Z43-E56)&gt;360,ABS(Z43-E56)-360,360-ABS(Z43-E56)),ABS(Z43-E56))</f>
        <v>10</v>
      </c>
      <c r="AA44" s="3">
        <f>IF(ABS(AA43-E56)&gt;180,IF(ABS(AA43-E56)&gt;360,ABS(AA43-E56)-360,360-ABS(AA43-E56)),ABS(AA43-E56))</f>
        <v>0</v>
      </c>
      <c r="AB44" s="3">
        <f>IF(ABS(AB43-E56)&gt;180,IF(ABS(AB43-E56)&gt;360,ABS(AB43-E56)-360,360-ABS(AB43-E56)),ABS(AB43-E56))</f>
        <v>10</v>
      </c>
      <c r="AC44" s="3">
        <f>IF(ABS(AC43-E56)&gt;180,IF(ABS(AC43-E56)&gt;360,ABS(AC43-E56)-360,360-ABS(AC43-E56)),ABS(AC43-E56))</f>
        <v>20</v>
      </c>
      <c r="AD44" s="3">
        <f>IF(ABS(AD43-E56)&gt;180,IF(ABS(AD43-E56)&gt;360,ABS(AD43-E56)-360,360-ABS(AD43-E56)),ABS(AD43-E56))</f>
        <v>30</v>
      </c>
      <c r="AE44" s="3">
        <f>IF(ABS(AE43-E56)&gt;180,IF(ABS(AE43-E56)&gt;360,ABS(AE43-E56)-360,360-ABS(AE43-E56)),ABS(AE43-E56))</f>
        <v>40</v>
      </c>
      <c r="AF44" s="3">
        <f>IF(ABS(AF43-E56)&gt;180,IF(ABS(AF43-E56)&gt;360,ABS(AF43-E56)-360,360-ABS(AF43-E56)),ABS(AF43-E56))</f>
        <v>50</v>
      </c>
      <c r="AG44" s="3">
        <f>IF(ABS(AG43-E56)&gt;180,IF(ABS(AG43-E56)&gt;360,ABS(AG43-E56)-360,360-ABS(AG43-E56)),ABS(AG43-E56))</f>
        <v>60</v>
      </c>
      <c r="AH44" s="3">
        <f>IF(ABS(AH43-E56)&gt;180,IF(ABS(AH43-E56)&gt;360,ABS(AH43-E56)-360,360-ABS(AH43-E56)),ABS(AH43-E56))</f>
        <v>70</v>
      </c>
      <c r="AI44" s="3">
        <f>IF(ABS(AI43-E56)&gt;180,IF(ABS(AI43-E56)&gt;360,ABS(AI43-E56)-360,360-ABS(AI43-E56)),ABS(AI43-E56))</f>
        <v>80</v>
      </c>
      <c r="AJ44" s="3">
        <f>IF(ABS(AJ43-E56)&gt;180,IF(ABS(AJ43-E56)&gt;360,ABS(AJ43-E56)-360,360-ABS(AJ43-E56)),ABS(AJ43-E56))</f>
        <v>90</v>
      </c>
      <c r="AK44" s="3">
        <f>IF(ABS(AK43-E56)&gt;180,IF(ABS(AK43-E56)&gt;360,ABS(AK43-E56)-360,360-ABS(AK43-E56)),ABS(AK43-E56))</f>
        <v>100</v>
      </c>
      <c r="AL44" s="3">
        <f>IF(ABS(AL43-E56)&gt;180,IF(ABS(AL43-E56)&gt;360,ABS(AL43-E56)-360,360-ABS(AL43-E56)),ABS(AL43-E56))</f>
        <v>110</v>
      </c>
      <c r="AM44" s="3">
        <f>IF(ABS(AM43-E56)&gt;180,IF(ABS(AM43-E56)&gt;360,ABS(AM43-E56)-360,360-ABS(AM43-E56)),ABS(AM43-E56))</f>
        <v>120</v>
      </c>
      <c r="AN44" s="3">
        <f>IF(ABS(AN43-E56)&gt;180,IF(ABS(AN43-E56)&gt;360,ABS(AN43-E56)-360,360-ABS(AN43-E56)),ABS(AN43-E56))</f>
        <v>130</v>
      </c>
      <c r="AO44" s="3">
        <f>IF(ABS(AO43-E56)&gt;180,IF(ABS(AO43-E56)&gt;360,ABS(AO43-E56)-360,360-ABS(AO43-E56)),ABS(AO43-E56))</f>
        <v>140</v>
      </c>
      <c r="AP44" s="3">
        <f>IF(ABS(AP43-E56)&gt;180,IF(ABS(AP43-E56)&gt;360,ABS(AP43-E56)-360,360-ABS(AP43-E56)),ABS(AP43-E56))</f>
        <v>150</v>
      </c>
      <c r="AQ44" s="3">
        <f>IF(ABS(AQ43-E56)&gt;180,IF(ABS(AQ43-E56)&gt;360,ABS(AQ43-E56)-360,360-ABS(AQ43-E56)),ABS(AQ43-E56))</f>
        <v>160</v>
      </c>
      <c r="AR44" s="3">
        <f>IF(ABS(AR43-E56)&gt;180,IF(ABS(AR43-E56)&gt;360,ABS(AR43-E56)-360,360-ABS(AR43-E56)),ABS(AR43-E56))</f>
        <v>170</v>
      </c>
      <c r="AU44" s="3">
        <f t="shared" si="0"/>
        <v>0</v>
      </c>
      <c r="AV44" s="3">
        <f t="shared" si="1"/>
        <v>0</v>
      </c>
      <c r="AW44" s="3">
        <v>400</v>
      </c>
      <c r="AX44" s="3">
        <f t="array" ref="AX44">INDEX($D$1751:$AM$1751,0,MATCH(AW44-IF(AW44&lt;720,IF(AW44&lt;360,0,360),720),$D$1700:$AM$1700,0))+IF(AW44&gt;350,360,0)</f>
        <v>400</v>
      </c>
      <c r="AY44" s="3">
        <f t="shared" si="2"/>
        <v>130</v>
      </c>
      <c r="AZ44" s="3">
        <f t="shared" si="3"/>
        <v>0</v>
      </c>
      <c r="BA44" s="3">
        <f t="shared" si="4"/>
        <v>0</v>
      </c>
      <c r="BB44" s="3">
        <f t="shared" si="5"/>
        <v>0</v>
      </c>
      <c r="BC44" s="3">
        <f t="shared" si="6"/>
        <v>0</v>
      </c>
      <c r="BD44" s="3">
        <f t="shared" si="7"/>
        <v>90</v>
      </c>
      <c r="BE44" s="3" t="e">
        <f t="shared" si="8"/>
        <v>#DIV/0!</v>
      </c>
      <c r="BF44" s="3">
        <f t="shared" si="9"/>
        <v>0</v>
      </c>
    </row>
    <row r="45" spans="2:58" ht="15.75" customHeight="1" x14ac:dyDescent="0.2">
      <c r="G45" s="3" t="s">
        <v>736</v>
      </c>
      <c r="AU45" s="3">
        <f t="shared" si="0"/>
        <v>0</v>
      </c>
      <c r="AV45" s="3">
        <f t="shared" si="1"/>
        <v>0</v>
      </c>
      <c r="AW45" s="3">
        <v>410</v>
      </c>
      <c r="AX45" s="3">
        <f t="array" ref="AX45">INDEX($D$1751:$AM$1751,0,MATCH(AW45-IF(AW45&lt;720,IF(AW45&lt;360,0,360),720),$D$1700:$AM$1700,0))+IF(AW45&gt;350,360,0)</f>
        <v>410</v>
      </c>
      <c r="AY45" s="3">
        <f t="shared" si="2"/>
        <v>140</v>
      </c>
      <c r="AZ45" s="3">
        <f t="shared" si="3"/>
        <v>0</v>
      </c>
      <c r="BA45" s="3">
        <f t="shared" si="4"/>
        <v>0</v>
      </c>
      <c r="BB45" s="3">
        <f t="shared" si="5"/>
        <v>0</v>
      </c>
      <c r="BC45" s="3">
        <f t="shared" si="6"/>
        <v>0</v>
      </c>
      <c r="BD45" s="3">
        <f t="shared" si="7"/>
        <v>90</v>
      </c>
      <c r="BE45" s="3" t="e">
        <f t="shared" si="8"/>
        <v>#DIV/0!</v>
      </c>
      <c r="BF45" s="3">
        <f t="shared" si="9"/>
        <v>0</v>
      </c>
    </row>
    <row r="46" spans="2:58" ht="15.75" customHeight="1" x14ac:dyDescent="0.2">
      <c r="B46" s="3" t="s">
        <v>783</v>
      </c>
      <c r="E46" s="3">
        <v>0</v>
      </c>
      <c r="G46" s="3">
        <v>90</v>
      </c>
      <c r="I46" s="3" t="e">
        <f>IF(DEGREES(ACOS(SIN(RADIANS(G46))*SIN(RADIANS(E54))+COS(RADIANS(G46))*COS(RADIANS(E54))*COS(RADIANS(I44))))&gt;90,0,$F$4*$F$5/E53^2*(SIN(RADIANS(G46))*SIN(RADIANS(E54))+COS(RADIANS(G46))*COS(RADIANS(E54))*COS(RADIANS(I44))))</f>
        <v>#DIV/0!</v>
      </c>
      <c r="J46" s="3" t="e">
        <f>IF(DEGREES(ACOS(SIN(RADIANS(G46))*SIN(RADIANS(E54))+COS(RADIANS(G46))*COS(RADIANS(E54))*COS(RADIANS(J44))))&gt;90,0,$F$4*$F$5/E53^2*(SIN(RADIANS(G46))*SIN(RADIANS(E54))+COS(RADIANS(G46))*COS(RADIANS(E54))*COS(RADIANS(J44))))</f>
        <v>#DIV/0!</v>
      </c>
      <c r="K46" s="3" t="e">
        <f>IF(DEGREES(ACOS(SIN(RADIANS(G46))*SIN(RADIANS(E54))+COS(RADIANS(G46))*COS(RADIANS(E54))*COS(RADIANS(K44))))&gt;90,0,$F$4*$F$5/E53^2*(SIN(RADIANS(G46))*SIN(RADIANS(E54))+COS(RADIANS(G46))*COS(RADIANS(E54))*COS(RADIANS(K44))))</f>
        <v>#DIV/0!</v>
      </c>
      <c r="L46" s="3" t="e">
        <f>IF(DEGREES(ACOS(SIN(RADIANS(G46))*SIN(RADIANS(E54))+COS(RADIANS(G46))*COS(RADIANS(E54))*COS(RADIANS(L44))))&gt;90,0,$F$4*$F$5/E53^2*(SIN(RADIANS(G46))*SIN(RADIANS(E54))+COS(RADIANS(G46))*COS(RADIANS(E54))*COS(RADIANS(L44))))</f>
        <v>#DIV/0!</v>
      </c>
      <c r="M46" s="3" t="e">
        <f>IF(DEGREES(ACOS(SIN(RADIANS(G46))*SIN(RADIANS(E54))+COS(RADIANS(G46))*COS(RADIANS(E54))*COS(RADIANS(M44))))&gt;90,0,$F$4*$F$5/E53^2*(SIN(RADIANS(G46))*SIN(RADIANS(E54))+COS(RADIANS(G46))*COS(RADIANS(E54))*COS(RADIANS(M44))))</f>
        <v>#DIV/0!</v>
      </c>
      <c r="N46" s="3" t="e">
        <f>IF(DEGREES(ACOS(SIN(RADIANS(G46))*SIN(RADIANS(E54))+COS(RADIANS(G46))*COS(RADIANS(E54))*COS(RADIANS(N44))))&gt;90,0,$F$4*$F$5/E53^2*(SIN(RADIANS(G46))*SIN(RADIANS(E54))+COS(RADIANS(G46))*COS(RADIANS(E54))*COS(RADIANS(N44))))</f>
        <v>#DIV/0!</v>
      </c>
      <c r="O46" s="3" t="e">
        <f>IF(DEGREES(ACOS(SIN(RADIANS(G46))*SIN(RADIANS(E54))+COS(RADIANS(G46))*COS(RADIANS(E54))*COS(RADIANS(O44))))&gt;90,0,$F$4*$F$5/E53^2*(SIN(RADIANS(G46))*SIN(RADIANS(E54))+COS(RADIANS(G46))*COS(RADIANS(E54))*COS(RADIANS(O44))))</f>
        <v>#DIV/0!</v>
      </c>
      <c r="P46" s="3" t="e">
        <f>IF(DEGREES(ACOS(SIN(RADIANS(G46))*SIN(RADIANS(E54))+COS(RADIANS(G46))*COS(RADIANS(E54))*COS(RADIANS(P44))))&gt;90,0,$F$4*$F$5/E53^2*(SIN(RADIANS(G46))*SIN(RADIANS(E54))+COS(RADIANS(G46))*COS(RADIANS(E54))*COS(RADIANS(P44))))</f>
        <v>#DIV/0!</v>
      </c>
      <c r="Q46" s="3" t="e">
        <f>IF(DEGREES(ACOS(SIN(RADIANS(G46))*SIN(RADIANS(E54))+COS(RADIANS(G46))*COS(RADIANS(E54))*COS(RADIANS(Q44))))&gt;90,0,$F$4*$F$5/E53^2*(SIN(RADIANS(G46))*SIN(RADIANS(E54))+COS(RADIANS(G46))*COS(RADIANS(E54))*COS(RADIANS(Q44))))</f>
        <v>#DIV/0!</v>
      </c>
      <c r="R46" s="3" t="e">
        <f>IF(DEGREES(ACOS(SIN(RADIANS(G46))*SIN(RADIANS(E54))+COS(RADIANS(G46))*COS(RADIANS(E54))*COS(RADIANS(R44))))&gt;90,0,$F$4*$F$5/E53^2*(SIN(RADIANS(G46))*SIN(RADIANS(E54))+COS(RADIANS(G46))*COS(RADIANS(E54))*COS(RADIANS(R44))))</f>
        <v>#DIV/0!</v>
      </c>
      <c r="S46" s="3" t="e">
        <f>IF(DEGREES(ACOS(SIN(RADIANS(G46))*SIN(RADIANS(E54))+COS(RADIANS(G46))*COS(RADIANS(E54))*COS(RADIANS(S44))))&gt;90,0,$F$4*$F$5/E53^2*(SIN(RADIANS(G46))*SIN(RADIANS(E54))+COS(RADIANS(G46))*COS(RADIANS(E54))*COS(RADIANS(S44))))</f>
        <v>#DIV/0!</v>
      </c>
      <c r="T46" s="3" t="e">
        <f>IF(DEGREES(ACOS(SIN(RADIANS(G46))*SIN(RADIANS(E54))+COS(RADIANS(G46))*COS(RADIANS(E54))*COS(RADIANS(T44))))&gt;90,0,$F$4*$F$5/E53^2*(SIN(RADIANS(G46))*SIN(RADIANS(E54))+COS(RADIANS(G46))*COS(RADIANS(E54))*COS(RADIANS(T44))))</f>
        <v>#DIV/0!</v>
      </c>
      <c r="U46" s="3" t="e">
        <f>IF(DEGREES(ACOS(SIN(RADIANS(G46))*SIN(RADIANS(E54))+COS(RADIANS(G46))*COS(RADIANS(E54))*COS(RADIANS(U44))))&gt;90,0,$F$4*$F$5/E53^2*(SIN(RADIANS(G46))*SIN(RADIANS(E54))+COS(RADIANS(G46))*COS(RADIANS(E54))*COS(RADIANS(U44))))</f>
        <v>#DIV/0!</v>
      </c>
      <c r="V46" s="3" t="e">
        <f>IF(DEGREES(ACOS(SIN(RADIANS(G46))*SIN(RADIANS(E54))+COS(RADIANS(G46))*COS(RADIANS(E54))*COS(RADIANS(V44))))&gt;90,0,$F$4*$F$5/E53^2*(SIN(RADIANS(G46))*SIN(RADIANS(E54))+COS(RADIANS(G46))*COS(RADIANS(E54))*COS(RADIANS(V44))))</f>
        <v>#DIV/0!</v>
      </c>
      <c r="W46" s="3" t="e">
        <f>IF(DEGREES(ACOS(SIN(RADIANS(G46))*SIN(RADIANS(E54))+COS(RADIANS(G46))*COS(RADIANS(E54))*COS(RADIANS(W44))))&gt;90,0,$F$4*$F$5/E53^2*(SIN(RADIANS(G46))*SIN(RADIANS(E54))+COS(RADIANS(G46))*COS(RADIANS(E54))*COS(RADIANS(W44))))</f>
        <v>#DIV/0!</v>
      </c>
      <c r="X46" s="3" t="e">
        <f>IF(DEGREES(ACOS(SIN(RADIANS(G46))*SIN(RADIANS(E54))+COS(RADIANS(G46))*COS(RADIANS(E54))*COS(RADIANS(X44))))&gt;90,0,$F$4*$F$5/E53^2*(SIN(RADIANS(G46))*SIN(RADIANS(E54))+COS(RADIANS(G46))*COS(RADIANS(E54))*COS(RADIANS(X44))))</f>
        <v>#DIV/0!</v>
      </c>
      <c r="Y46" s="3" t="e">
        <f>IF(DEGREES(ACOS(SIN(RADIANS(G46))*SIN(RADIANS(E54))+COS(RADIANS(G46))*COS(RADIANS(E54))*COS(RADIANS(Y44))))&gt;90,0,$F$4*$F$5/E53^2*(SIN(RADIANS(G46))*SIN(RADIANS(E54))+COS(RADIANS(G46))*COS(RADIANS(E54))*COS(RADIANS(Y44))))</f>
        <v>#DIV/0!</v>
      </c>
      <c r="Z46" s="3" t="e">
        <f>IF(DEGREES(ACOS(SIN(RADIANS(G46))*SIN(RADIANS(E54))+COS(RADIANS(G46))*COS(RADIANS(E54))*COS(RADIANS(Z44))))&gt;90,0,$F$4*$F$5/E53^2*(SIN(RADIANS(G46))*SIN(RADIANS(E54))+COS(RADIANS(G46))*COS(RADIANS(E54))*COS(RADIANS(Z44))))</f>
        <v>#DIV/0!</v>
      </c>
      <c r="AA46" s="3" t="e">
        <f>IF(DEGREES(ACOS(SIN(RADIANS(G46))*SIN(RADIANS(E54))+COS(RADIANS(G46))*COS(RADIANS(E54))*COS(RADIANS(AA44))))&gt;90,0,$F$4*$F$5/E53^2*(SIN(RADIANS(G46))*SIN(RADIANS(E54))+COS(RADIANS(G46))*COS(RADIANS(E54))*COS(RADIANS(AA44))))</f>
        <v>#DIV/0!</v>
      </c>
      <c r="AB46" s="3" t="e">
        <f>IF(DEGREES(ACOS(SIN(RADIANS(G46))*SIN(RADIANS(E54))+COS(RADIANS(G46))*COS(RADIANS(E54))*COS(RADIANS(AB44))))&gt;90,0,$F$4*$F$5/E53^2*(SIN(RADIANS(G46))*SIN(RADIANS(E54))+COS(RADIANS(G46))*COS(RADIANS(E54))*COS(RADIANS(AB44))))</f>
        <v>#DIV/0!</v>
      </c>
      <c r="AC46" s="3" t="e">
        <f>IF(DEGREES(ACOS(SIN(RADIANS(G46))*SIN(RADIANS(E54))+COS(RADIANS(G46))*COS(RADIANS(E54))*COS(RADIANS(AC44))))&gt;90,0,$F$4*$F$5/E53^2*(SIN(RADIANS(G46))*SIN(RADIANS(E54))+COS(RADIANS(G46))*COS(RADIANS(E54))*COS(RADIANS(AC44))))</f>
        <v>#DIV/0!</v>
      </c>
      <c r="AD46" s="3" t="e">
        <f>IF(DEGREES(ACOS(SIN(RADIANS(G46))*SIN(RADIANS(E54))+COS(RADIANS(G46))*COS(RADIANS(E54))*COS(RADIANS(AD44))))&gt;90,0,$F$4*$F$5/E53^2*(SIN(RADIANS(G46))*SIN(RADIANS(E54))+COS(RADIANS(G46))*COS(RADIANS(E54))*COS(RADIANS(AD44))))</f>
        <v>#DIV/0!</v>
      </c>
      <c r="AE46" s="3" t="e">
        <f>IF(DEGREES(ACOS(SIN(RADIANS(G46))*SIN(RADIANS(E54))+COS(RADIANS(G46))*COS(RADIANS(E54))*COS(RADIANS(AE44))))&gt;90,0,$F$4*$F$5/E53^2*(SIN(RADIANS(G46))*SIN(RADIANS(E54))+COS(RADIANS(G46))*COS(RADIANS(E54))*COS(RADIANS(AE44))))</f>
        <v>#DIV/0!</v>
      </c>
      <c r="AF46" s="3" t="e">
        <f>IF(DEGREES(ACOS(SIN(RADIANS(G46))*SIN(RADIANS(E54))+COS(RADIANS(G46))*COS(RADIANS(E54))*COS(RADIANS(AF44))))&gt;90,0,$F$4*$F$5/E53^2*(SIN(RADIANS(G46))*SIN(RADIANS(E54))+COS(RADIANS(G46))*COS(RADIANS(E54))*COS(RADIANS(AF44))))</f>
        <v>#DIV/0!</v>
      </c>
      <c r="AG46" s="3" t="e">
        <f>IF(DEGREES(ACOS(SIN(RADIANS(G46))*SIN(RADIANS(E54))+COS(RADIANS(G46))*COS(RADIANS(E54))*COS(RADIANS(AG44))))&gt;90,0,$F$4*$F$5/E53^2*(SIN(RADIANS(G46))*SIN(RADIANS(E54))+COS(RADIANS(G46))*COS(RADIANS(E54))*COS(RADIANS(AG44))))</f>
        <v>#DIV/0!</v>
      </c>
      <c r="AH46" s="3" t="e">
        <f>IF(DEGREES(ACOS(SIN(RADIANS(G46))*SIN(RADIANS(E54))+COS(RADIANS(G46))*COS(RADIANS(E54))*COS(RADIANS(AH44))))&gt;90,0,$F$4*$F$5/E53^2*(SIN(RADIANS(G46))*SIN(RADIANS(E54))+COS(RADIANS(G46))*COS(RADIANS(E54))*COS(RADIANS(AH44))))</f>
        <v>#DIV/0!</v>
      </c>
      <c r="AI46" s="3" t="e">
        <f>IF(DEGREES(ACOS(SIN(RADIANS(G46))*SIN(RADIANS(E54))+COS(RADIANS(G46))*COS(RADIANS(E54))*COS(RADIANS(AI44))))&gt;90,0,$F$4*$F$5/E53^2*(SIN(RADIANS(G46))*SIN(RADIANS(E54))+COS(RADIANS(G46))*COS(RADIANS(E54))*COS(RADIANS(AI44))))</f>
        <v>#DIV/0!</v>
      </c>
      <c r="AJ46" s="3" t="e">
        <f>IF(DEGREES(ACOS(SIN(RADIANS(G46))*SIN(RADIANS(E54))+COS(RADIANS(G46))*COS(RADIANS(E54))*COS(RADIANS(AJ44))))&gt;90,0,$F$4*$F$5/E53^2*(SIN(RADIANS(G46))*SIN(RADIANS(E54))+COS(RADIANS(G46))*COS(RADIANS(E54))*COS(RADIANS(AJ44))))</f>
        <v>#DIV/0!</v>
      </c>
      <c r="AK46" s="3" t="e">
        <f>IF(DEGREES(ACOS(SIN(RADIANS(G46))*SIN(RADIANS(E54))+COS(RADIANS(G46))*COS(RADIANS(E54))*COS(RADIANS(AK44))))&gt;90,0,$F$4*$F$5/E53^2*(SIN(RADIANS(G46))*SIN(RADIANS(E54))+COS(RADIANS(G46))*COS(RADIANS(E54))*COS(RADIANS(AK44))))</f>
        <v>#DIV/0!</v>
      </c>
      <c r="AL46" s="3" t="e">
        <f>IF(DEGREES(ACOS(SIN(RADIANS(G46))*SIN(RADIANS(E54))+COS(RADIANS(G46))*COS(RADIANS(E54))*COS(RADIANS(AL44))))&gt;90,0,$F$4*$F$5/E53^2*(SIN(RADIANS(G46))*SIN(RADIANS(E54))+COS(RADIANS(G46))*COS(RADIANS(E54))*COS(RADIANS(AL44))))</f>
        <v>#DIV/0!</v>
      </c>
      <c r="AM46" s="3" t="e">
        <f>IF(DEGREES(ACOS(SIN(RADIANS(G46))*SIN(RADIANS(E54))+COS(RADIANS(G46))*COS(RADIANS(E54))*COS(RADIANS(AM44))))&gt;90,0,$F$4*$F$5/E53^2*(SIN(RADIANS(G46))*SIN(RADIANS(E54))+COS(RADIANS(G46))*COS(RADIANS(E54))*COS(RADIANS(AM44))))</f>
        <v>#DIV/0!</v>
      </c>
      <c r="AN46" s="3" t="e">
        <f>IF(DEGREES(ACOS(SIN(RADIANS(G46))*SIN(RADIANS(E54))+COS(RADIANS(G46))*COS(RADIANS(E54))*COS(RADIANS(AN44))))&gt;90,0,$F$4*$F$5/E53^2*(SIN(RADIANS(G46))*SIN(RADIANS(E54))+COS(RADIANS(G46))*COS(RADIANS(E54))*COS(RADIANS(AN44))))</f>
        <v>#DIV/0!</v>
      </c>
      <c r="AO46" s="3" t="e">
        <f>IF(DEGREES(ACOS(SIN(RADIANS(G46))*SIN(RADIANS(E54))+COS(RADIANS(G46))*COS(RADIANS(E54))*COS(RADIANS(AO44))))&gt;90,0,$F$4*$F$5/E53^2*(SIN(RADIANS(G46))*SIN(RADIANS(E54))+COS(RADIANS(G46))*COS(RADIANS(E54))*COS(RADIANS(AO44))))</f>
        <v>#DIV/0!</v>
      </c>
      <c r="AP46" s="3" t="e">
        <f>IF(DEGREES(ACOS(SIN(RADIANS(G46))*SIN(RADIANS(E54))+COS(RADIANS(G46))*COS(RADIANS(E54))*COS(RADIANS(AP44))))&gt;90,0,$F$4*$F$5/E53^2*(SIN(RADIANS(G46))*SIN(RADIANS(E54))+COS(RADIANS(G46))*COS(RADIANS(E54))*COS(RADIANS(AP44))))</f>
        <v>#DIV/0!</v>
      </c>
      <c r="AQ46" s="3" t="e">
        <f>IF(DEGREES(ACOS(SIN(RADIANS(G46))*SIN(RADIANS(E54))+COS(RADIANS(G46))*COS(RADIANS(E54))*COS(RADIANS(AQ44))))&gt;90,0,$F$4*$F$5/E53^2*(SIN(RADIANS(G46))*SIN(RADIANS(E54))+COS(RADIANS(G46))*COS(RADIANS(E54))*COS(RADIANS(AQ44))))</f>
        <v>#DIV/0!</v>
      </c>
      <c r="AR46" s="3" t="e">
        <f>IF(DEGREES(ACOS(SIN(RADIANS(G46))*SIN(RADIANS(E54))+COS(RADIANS(G46))*COS(RADIANS(E54))*COS(RADIANS(AR44))))&gt;90,0,$F$4*$F$5/E53^2*(SIN(RADIANS(G46))*SIN(RADIANS(E54))+COS(RADIANS(G46))*COS(RADIANS(E54))*COS(RADIANS(AR44))))</f>
        <v>#DIV/0!</v>
      </c>
      <c r="AU46" s="3">
        <f t="shared" si="0"/>
        <v>0</v>
      </c>
      <c r="AV46" s="3">
        <f t="shared" si="1"/>
        <v>0</v>
      </c>
      <c r="AW46" s="3">
        <v>420</v>
      </c>
      <c r="AX46" s="3">
        <f t="array" ref="AX46">INDEX($D$1751:$AM$1751,0,MATCH(AW46-IF(AW46&lt;720,IF(AW46&lt;360,0,360),720),$D$1700:$AM$1700,0))+IF(AW46&gt;350,360,0)</f>
        <v>420</v>
      </c>
      <c r="AY46" s="3">
        <f t="shared" si="2"/>
        <v>150</v>
      </c>
      <c r="AZ46" s="3">
        <f t="shared" si="3"/>
        <v>0</v>
      </c>
      <c r="BA46" s="3">
        <f t="shared" si="4"/>
        <v>0</v>
      </c>
      <c r="BB46" s="3">
        <f t="shared" si="5"/>
        <v>0</v>
      </c>
      <c r="BC46" s="3">
        <f t="shared" si="6"/>
        <v>0</v>
      </c>
      <c r="BD46" s="3">
        <f t="shared" si="7"/>
        <v>90</v>
      </c>
      <c r="BE46" s="3" t="e">
        <f t="shared" si="8"/>
        <v>#DIV/0!</v>
      </c>
      <c r="BF46" s="3">
        <f t="shared" si="9"/>
        <v>0</v>
      </c>
    </row>
    <row r="47" spans="2:58" ht="15.75" customHeight="1" x14ac:dyDescent="0.2">
      <c r="B47" s="3" t="s">
        <v>728</v>
      </c>
      <c r="E47" s="3">
        <f t="array" ref="E47">INDEX($D$1751:$AM$1751,0,MATCH(E46-IF(E46&lt;360,0,360),$D$1700:$AM$1700,0))+IF(E46&gt;350,360,0)</f>
        <v>0</v>
      </c>
      <c r="G47" s="3">
        <v>80</v>
      </c>
      <c r="I47" s="3">
        <f>IF(DEGREES(ACOS(SIN(RADIANS(G47))*SIN(RADIANS(E54))+COS(RADIANS(G47))*COS(RADIANS(E54))*COS(RADIANS(I44))))&gt;90,0,$F$4*$F$5/E53^2*(SIN(RADIANS(G47))*SIN(RADIANS(E54))+COS(RADIANS(G47))*COS(RADIANS(E54))*COS(RADIANS(I44))))</f>
        <v>0</v>
      </c>
      <c r="J47" s="3">
        <f>IF(DEGREES(ACOS(SIN(RADIANS(G47))*SIN(RADIANS(E54))+COS(RADIANS(G47))*COS(RADIANS(E54))*COS(RADIANS(J44))))&gt;90,0,$F$4*$F$5/E53^2*(SIN(RADIANS(G47))*SIN(RADIANS(E54))+COS(RADIANS(G47))*COS(RADIANS(E54))*COS(RADIANS(J44))))</f>
        <v>0</v>
      </c>
      <c r="K47" s="3">
        <f>IF(DEGREES(ACOS(SIN(RADIANS(G47))*SIN(RADIANS(E54))+COS(RADIANS(G47))*COS(RADIANS(E54))*COS(RADIANS(K44))))&gt;90,0,$F$4*$F$5/E53^2*(SIN(RADIANS(G47))*SIN(RADIANS(E54))+COS(RADIANS(G47))*COS(RADIANS(E54))*COS(RADIANS(K44))))</f>
        <v>0</v>
      </c>
      <c r="L47" s="3">
        <f>IF(DEGREES(ACOS(SIN(RADIANS(G47))*SIN(RADIANS(E54))+COS(RADIANS(G47))*COS(RADIANS(E54))*COS(RADIANS(L44))))&gt;90,0,$F$4*$F$5/E53^2*(SIN(RADIANS(G47))*SIN(RADIANS(E54))+COS(RADIANS(G47))*COS(RADIANS(E54))*COS(RADIANS(L44))))</f>
        <v>0</v>
      </c>
      <c r="M47" s="3">
        <f>IF(DEGREES(ACOS(SIN(RADIANS(G47))*SIN(RADIANS(E54))+COS(RADIANS(G47))*COS(RADIANS(E54))*COS(RADIANS(M44))))&gt;90,0,$F$4*$F$5/E53^2*(SIN(RADIANS(G47))*SIN(RADIANS(E54))+COS(RADIANS(G47))*COS(RADIANS(E54))*COS(RADIANS(M44))))</f>
        <v>0</v>
      </c>
      <c r="N47" s="3">
        <f>IF(DEGREES(ACOS(SIN(RADIANS(G47))*SIN(RADIANS(E54))+COS(RADIANS(G47))*COS(RADIANS(E54))*COS(RADIANS(N44))))&gt;90,0,$F$4*$F$5/E53^2*(SIN(RADIANS(G47))*SIN(RADIANS(E54))+COS(RADIANS(G47))*COS(RADIANS(E54))*COS(RADIANS(N44))))</f>
        <v>0</v>
      </c>
      <c r="O47" s="3">
        <f>IF(DEGREES(ACOS(SIN(RADIANS(G47))*SIN(RADIANS(E54))+COS(RADIANS(G47))*COS(RADIANS(E54))*COS(RADIANS(O44))))&gt;90,0,$F$4*$F$5/E53^2*(SIN(RADIANS(G47))*SIN(RADIANS(E54))+COS(RADIANS(G47))*COS(RADIANS(E54))*COS(RADIANS(O44))))</f>
        <v>0</v>
      </c>
      <c r="P47" s="3">
        <f>IF(DEGREES(ACOS(SIN(RADIANS(G47))*SIN(RADIANS(E54))+COS(RADIANS(G47))*COS(RADIANS(E54))*COS(RADIANS(P44))))&gt;90,0,$F$4*$F$5/E53^2*(SIN(RADIANS(G47))*SIN(RADIANS(E54))+COS(RADIANS(G47))*COS(RADIANS(E54))*COS(RADIANS(P44))))</f>
        <v>0</v>
      </c>
      <c r="Q47" s="3">
        <f>IF(DEGREES(ACOS(SIN(RADIANS(G47))*SIN(RADIANS(E54))+COS(RADIANS(G47))*COS(RADIANS(E54))*COS(RADIANS(Q44))))&gt;90,0,$F$4*$F$5/E53^2*(SIN(RADIANS(G47))*SIN(RADIANS(E54))+COS(RADIANS(G47))*COS(RADIANS(E54))*COS(RADIANS(Q44))))</f>
        <v>0</v>
      </c>
      <c r="R47" s="3" t="e">
        <f>IF(DEGREES(ACOS(SIN(RADIANS(G47))*SIN(RADIANS(E54))+COS(RADIANS(G47))*COS(RADIANS(E54))*COS(RADIANS(R44))))&gt;90,0,$F$4*$F$5/E53^2*(SIN(RADIANS(G47))*SIN(RADIANS(E54))+COS(RADIANS(G47))*COS(RADIANS(E54))*COS(RADIANS(R44))))</f>
        <v>#DIV/0!</v>
      </c>
      <c r="S47" s="3" t="e">
        <f>IF(DEGREES(ACOS(SIN(RADIANS(G47))*SIN(RADIANS(E54))+COS(RADIANS(G47))*COS(RADIANS(E54))*COS(RADIANS(S44))))&gt;90,0,$F$4*$F$5/E53^2*(SIN(RADIANS(G47))*SIN(RADIANS(E54))+COS(RADIANS(G47))*COS(RADIANS(E54))*COS(RADIANS(S44))))</f>
        <v>#DIV/0!</v>
      </c>
      <c r="T47" s="3" t="e">
        <f>IF(DEGREES(ACOS(SIN(RADIANS(G47))*SIN(RADIANS(E54))+COS(RADIANS(G47))*COS(RADIANS(E54))*COS(RADIANS(T44))))&gt;90,0,$F$4*$F$5/E53^2*(SIN(RADIANS(G47))*SIN(RADIANS(E54))+COS(RADIANS(G47))*COS(RADIANS(E54))*COS(RADIANS(T44))))</f>
        <v>#DIV/0!</v>
      </c>
      <c r="U47" s="3" t="e">
        <f>IF(DEGREES(ACOS(SIN(RADIANS(G47))*SIN(RADIANS(E54))+COS(RADIANS(G47))*COS(RADIANS(E54))*COS(RADIANS(U44))))&gt;90,0,$F$4*$F$5/E53^2*(SIN(RADIANS(G47))*SIN(RADIANS(E54))+COS(RADIANS(G47))*COS(RADIANS(E54))*COS(RADIANS(U44))))</f>
        <v>#DIV/0!</v>
      </c>
      <c r="V47" s="3" t="e">
        <f>IF(DEGREES(ACOS(SIN(RADIANS(G47))*SIN(RADIANS(E54))+COS(RADIANS(G47))*COS(RADIANS(E54))*COS(RADIANS(V44))))&gt;90,0,$F$4*$F$5/E53^2*(SIN(RADIANS(G47))*SIN(RADIANS(E54))+COS(RADIANS(G47))*COS(RADIANS(E54))*COS(RADIANS(V44))))</f>
        <v>#DIV/0!</v>
      </c>
      <c r="W47" s="3" t="e">
        <f>IF(DEGREES(ACOS(SIN(RADIANS(G47))*SIN(RADIANS(E54))+COS(RADIANS(G47))*COS(RADIANS(E54))*COS(RADIANS(W44))))&gt;90,0,$F$4*$F$5/E53^2*(SIN(RADIANS(G47))*SIN(RADIANS(E54))+COS(RADIANS(G47))*COS(RADIANS(E54))*COS(RADIANS(W44))))</f>
        <v>#DIV/0!</v>
      </c>
      <c r="X47" s="3" t="e">
        <f>IF(DEGREES(ACOS(SIN(RADIANS(G47))*SIN(RADIANS(E54))+COS(RADIANS(G47))*COS(RADIANS(E54))*COS(RADIANS(X44))))&gt;90,0,$F$4*$F$5/E53^2*(SIN(RADIANS(G47))*SIN(RADIANS(E54))+COS(RADIANS(G47))*COS(RADIANS(E54))*COS(RADIANS(X44))))</f>
        <v>#DIV/0!</v>
      </c>
      <c r="Y47" s="3" t="e">
        <f>IF(DEGREES(ACOS(SIN(RADIANS(G47))*SIN(RADIANS(E54))+COS(RADIANS(G47))*COS(RADIANS(E54))*COS(RADIANS(Y44))))&gt;90,0,$F$4*$F$5/E53^2*(SIN(RADIANS(G47))*SIN(RADIANS(E54))+COS(RADIANS(G47))*COS(RADIANS(E54))*COS(RADIANS(Y44))))</f>
        <v>#DIV/0!</v>
      </c>
      <c r="Z47" s="3" t="e">
        <f>IF(DEGREES(ACOS(SIN(RADIANS(G47))*SIN(RADIANS(E54))+COS(RADIANS(G47))*COS(RADIANS(E54))*COS(RADIANS(Z44))))&gt;90,0,$F$4*$F$5/E53^2*(SIN(RADIANS(G47))*SIN(RADIANS(E54))+COS(RADIANS(G47))*COS(RADIANS(E54))*COS(RADIANS(Z44))))</f>
        <v>#DIV/0!</v>
      </c>
      <c r="AA47" s="3" t="e">
        <f>IF(DEGREES(ACOS(SIN(RADIANS(G47))*SIN(RADIANS(E54))+COS(RADIANS(G47))*COS(RADIANS(E54))*COS(RADIANS(AA44))))&gt;90,0,$F$4*$F$5/E53^2*(SIN(RADIANS(G47))*SIN(RADIANS(E54))+COS(RADIANS(G47))*COS(RADIANS(E54))*COS(RADIANS(AA44))))</f>
        <v>#DIV/0!</v>
      </c>
      <c r="AB47" s="3" t="e">
        <f>IF(DEGREES(ACOS(SIN(RADIANS(G47))*SIN(RADIANS(E54))+COS(RADIANS(G47))*COS(RADIANS(E54))*COS(RADIANS(AB44))))&gt;90,0,$F$4*$F$5/E53^2*(SIN(RADIANS(G47))*SIN(RADIANS(E54))+COS(RADIANS(G47))*COS(RADIANS(E54))*COS(RADIANS(AB44))))</f>
        <v>#DIV/0!</v>
      </c>
      <c r="AC47" s="3" t="e">
        <f>IF(DEGREES(ACOS(SIN(RADIANS(G47))*SIN(RADIANS(E54))+COS(RADIANS(G47))*COS(RADIANS(E54))*COS(RADIANS(AC44))))&gt;90,0,$F$4*$F$5/E53^2*(SIN(RADIANS(G47))*SIN(RADIANS(E54))+COS(RADIANS(G47))*COS(RADIANS(E54))*COS(RADIANS(AC44))))</f>
        <v>#DIV/0!</v>
      </c>
      <c r="AD47" s="3" t="e">
        <f>IF(DEGREES(ACOS(SIN(RADIANS(G47))*SIN(RADIANS(E54))+COS(RADIANS(G47))*COS(RADIANS(E54))*COS(RADIANS(AD44))))&gt;90,0,$F$4*$F$5/E53^2*(SIN(RADIANS(G47))*SIN(RADIANS(E54))+COS(RADIANS(G47))*COS(RADIANS(E54))*COS(RADIANS(AD44))))</f>
        <v>#DIV/0!</v>
      </c>
      <c r="AE47" s="3" t="e">
        <f>IF(DEGREES(ACOS(SIN(RADIANS(G47))*SIN(RADIANS(E54))+COS(RADIANS(G47))*COS(RADIANS(E54))*COS(RADIANS(AE44))))&gt;90,0,$F$4*$F$5/E53^2*(SIN(RADIANS(G47))*SIN(RADIANS(E54))+COS(RADIANS(G47))*COS(RADIANS(E54))*COS(RADIANS(AE44))))</f>
        <v>#DIV/0!</v>
      </c>
      <c r="AF47" s="3" t="e">
        <f>IF(DEGREES(ACOS(SIN(RADIANS(G47))*SIN(RADIANS(E54))+COS(RADIANS(G47))*COS(RADIANS(E54))*COS(RADIANS(AF44))))&gt;90,0,$F$4*$F$5/E53^2*(SIN(RADIANS(G47))*SIN(RADIANS(E54))+COS(RADIANS(G47))*COS(RADIANS(E54))*COS(RADIANS(AF44))))</f>
        <v>#DIV/0!</v>
      </c>
      <c r="AG47" s="3" t="e">
        <f>IF(DEGREES(ACOS(SIN(RADIANS(G47))*SIN(RADIANS(E54))+COS(RADIANS(G47))*COS(RADIANS(E54))*COS(RADIANS(AG44))))&gt;90,0,$F$4*$F$5/E53^2*(SIN(RADIANS(G47))*SIN(RADIANS(E54))+COS(RADIANS(G47))*COS(RADIANS(E54))*COS(RADIANS(AG44))))</f>
        <v>#DIV/0!</v>
      </c>
      <c r="AH47" s="3" t="e">
        <f>IF(DEGREES(ACOS(SIN(RADIANS(G47))*SIN(RADIANS(E54))+COS(RADIANS(G47))*COS(RADIANS(E54))*COS(RADIANS(AH44))))&gt;90,0,$F$4*$F$5/E53^2*(SIN(RADIANS(G47))*SIN(RADIANS(E54))+COS(RADIANS(G47))*COS(RADIANS(E54))*COS(RADIANS(AH44))))</f>
        <v>#DIV/0!</v>
      </c>
      <c r="AI47" s="3" t="e">
        <f>IF(DEGREES(ACOS(SIN(RADIANS(G47))*SIN(RADIANS(E54))+COS(RADIANS(G47))*COS(RADIANS(E54))*COS(RADIANS(AI44))))&gt;90,0,$F$4*$F$5/E53^2*(SIN(RADIANS(G47))*SIN(RADIANS(E54))+COS(RADIANS(G47))*COS(RADIANS(E54))*COS(RADIANS(AI44))))</f>
        <v>#DIV/0!</v>
      </c>
      <c r="AJ47" s="3" t="e">
        <f>IF(DEGREES(ACOS(SIN(RADIANS(G47))*SIN(RADIANS(E54))+COS(RADIANS(G47))*COS(RADIANS(E54))*COS(RADIANS(AJ44))))&gt;90,0,$F$4*$F$5/E53^2*(SIN(RADIANS(G47))*SIN(RADIANS(E54))+COS(RADIANS(G47))*COS(RADIANS(E54))*COS(RADIANS(AJ44))))</f>
        <v>#DIV/0!</v>
      </c>
      <c r="AK47" s="3">
        <f>IF(DEGREES(ACOS(SIN(RADIANS(G47))*SIN(RADIANS(E54))+COS(RADIANS(G47))*COS(RADIANS(E54))*COS(RADIANS(AK44))))&gt;90,0,$F$4*$F$5/E53^2*(SIN(RADIANS(G47))*SIN(RADIANS(E54))+COS(RADIANS(G47))*COS(RADIANS(E54))*COS(RADIANS(AK44))))</f>
        <v>0</v>
      </c>
      <c r="AL47" s="3">
        <f>IF(DEGREES(ACOS(SIN(RADIANS(G47))*SIN(RADIANS(E54))+COS(RADIANS(G47))*COS(RADIANS(E54))*COS(RADIANS(AL44))))&gt;90,0,$F$4*$F$5/E53^2*(SIN(RADIANS(G47))*SIN(RADIANS(E54))+COS(RADIANS(G47))*COS(RADIANS(E54))*COS(RADIANS(AL44))))</f>
        <v>0</v>
      </c>
      <c r="AM47" s="3">
        <f>IF(DEGREES(ACOS(SIN(RADIANS(G47))*SIN(RADIANS(E54))+COS(RADIANS(G47))*COS(RADIANS(E54))*COS(RADIANS(AM44))))&gt;90,0,$F$4*$F$5/E53^2*(SIN(RADIANS(G47))*SIN(RADIANS(E54))+COS(RADIANS(G47))*COS(RADIANS(E54))*COS(RADIANS(AM44))))</f>
        <v>0</v>
      </c>
      <c r="AN47" s="3">
        <f>IF(DEGREES(ACOS(SIN(RADIANS(G47))*SIN(RADIANS(E54))+COS(RADIANS(G47))*COS(RADIANS(E54))*COS(RADIANS(AN44))))&gt;90,0,$F$4*$F$5/E53^2*(SIN(RADIANS(G47))*SIN(RADIANS(E54))+COS(RADIANS(G47))*COS(RADIANS(E54))*COS(RADIANS(AN44))))</f>
        <v>0</v>
      </c>
      <c r="AO47" s="3">
        <f>IF(DEGREES(ACOS(SIN(RADIANS(G47))*SIN(RADIANS(E54))+COS(RADIANS(G47))*COS(RADIANS(E54))*COS(RADIANS(AO44))))&gt;90,0,$F$4*$F$5/E53^2*(SIN(RADIANS(G47))*SIN(RADIANS(E54))+COS(RADIANS(G47))*COS(RADIANS(E54))*COS(RADIANS(AO44))))</f>
        <v>0</v>
      </c>
      <c r="AP47" s="3">
        <f>IF(DEGREES(ACOS(SIN(RADIANS(G47))*SIN(RADIANS(E54))+COS(RADIANS(G47))*COS(RADIANS(E54))*COS(RADIANS(AP44))))&gt;90,0,$F$4*$F$5/E53^2*(SIN(RADIANS(G47))*SIN(RADIANS(E54))+COS(RADIANS(G47))*COS(RADIANS(E54))*COS(RADIANS(AP44))))</f>
        <v>0</v>
      </c>
      <c r="AQ47" s="3">
        <f>IF(DEGREES(ACOS(SIN(RADIANS(G47))*SIN(RADIANS(E54))+COS(RADIANS(G47))*COS(RADIANS(E54))*COS(RADIANS(AQ44))))&gt;90,0,$F$4*$F$5/E53^2*(SIN(RADIANS(G47))*SIN(RADIANS(E54))+COS(RADIANS(G47))*COS(RADIANS(E54))*COS(RADIANS(AQ44))))</f>
        <v>0</v>
      </c>
      <c r="AR47" s="3">
        <f>IF(DEGREES(ACOS(SIN(RADIANS(G47))*SIN(RADIANS(E54))+COS(RADIANS(G47))*COS(RADIANS(E54))*COS(RADIANS(AR44))))&gt;90,0,$F$4*$F$5/E53^2*(SIN(RADIANS(G47))*SIN(RADIANS(E54))+COS(RADIANS(G47))*COS(RADIANS(E54))*COS(RADIANS(AR44))))</f>
        <v>0</v>
      </c>
      <c r="AU47" s="3">
        <f t="shared" si="0"/>
        <v>0</v>
      </c>
      <c r="AV47" s="3">
        <f t="shared" si="1"/>
        <v>0</v>
      </c>
      <c r="AW47" s="3">
        <v>430</v>
      </c>
      <c r="AX47" s="3">
        <f t="array" ref="AX47">INDEX($D$1751:$AM$1751,0,MATCH(AW47-IF(AW47&lt;720,IF(AW47&lt;360,0,360),720),$D$1700:$AM$1700,0))+IF(AW47&gt;350,360,0)</f>
        <v>430</v>
      </c>
      <c r="AY47" s="3">
        <f t="shared" si="2"/>
        <v>160</v>
      </c>
      <c r="AZ47" s="3">
        <f t="shared" si="3"/>
        <v>0</v>
      </c>
      <c r="BA47" s="3">
        <f t="shared" si="4"/>
        <v>0</v>
      </c>
      <c r="BB47" s="3">
        <f t="shared" si="5"/>
        <v>0</v>
      </c>
      <c r="BC47" s="3">
        <f t="shared" si="6"/>
        <v>0</v>
      </c>
      <c r="BD47" s="3">
        <f t="shared" si="7"/>
        <v>90</v>
      </c>
      <c r="BE47" s="3" t="e">
        <f t="shared" si="8"/>
        <v>#DIV/0!</v>
      </c>
      <c r="BF47" s="3">
        <f t="shared" si="9"/>
        <v>0</v>
      </c>
    </row>
    <row r="48" spans="2:58" ht="15.75" customHeight="1" x14ac:dyDescent="0.2">
      <c r="B48" s="20" t="s">
        <v>784</v>
      </c>
      <c r="E48" s="3">
        <f>IF(E47-$F$13&lt;0,E47-$F$13+360,IF(E47-$F$13&gt;360,E47-$F$13-360,E47-$F$13))</f>
        <v>90</v>
      </c>
      <c r="G48" s="3">
        <v>70</v>
      </c>
      <c r="I48" s="3">
        <f>IF(DEGREES(ACOS(SIN(RADIANS(G48))*SIN(RADIANS(E54))+COS(RADIANS(G48))*COS(RADIANS(E54))*COS(RADIANS(I44))))&gt;90,0,$F$4*$F$5/E53^2*(SIN(RADIANS(G48))*SIN(RADIANS(E54))+COS(RADIANS(G48))*COS(RADIANS(E54))*COS(RADIANS(I44))))</f>
        <v>0</v>
      </c>
      <c r="J48" s="3">
        <f>IF(DEGREES(ACOS(SIN(RADIANS(G48))*SIN(RADIANS(E54))+COS(RADIANS(G48))*COS(RADIANS(E54))*COS(RADIANS(J44))))&gt;90,0,$F$4*$F$5/E53^2*(SIN(RADIANS(G48))*SIN(RADIANS(E54))+COS(RADIANS(G48))*COS(RADIANS(E54))*COS(RADIANS(J44))))</f>
        <v>0</v>
      </c>
      <c r="K48" s="3">
        <f>IF(DEGREES(ACOS(SIN(RADIANS(G48))*SIN(RADIANS(E54))+COS(RADIANS(G48))*COS(RADIANS(E54))*COS(RADIANS(K44))))&gt;90,0,$F$4*$F$5/E53^2*(SIN(RADIANS(G48))*SIN(RADIANS(E54))+COS(RADIANS(G48))*COS(RADIANS(E54))*COS(RADIANS(K44))))</f>
        <v>0</v>
      </c>
      <c r="L48" s="3">
        <f>IF(DEGREES(ACOS(SIN(RADIANS(G48))*SIN(RADIANS(E54))+COS(RADIANS(G48))*COS(RADIANS(E54))*COS(RADIANS(L44))))&gt;90,0,$F$4*$F$5/E53^2*(SIN(RADIANS(G48))*SIN(RADIANS(E54))+COS(RADIANS(G48))*COS(RADIANS(E54))*COS(RADIANS(L44))))</f>
        <v>0</v>
      </c>
      <c r="M48" s="3">
        <f>IF(DEGREES(ACOS(SIN(RADIANS(G48))*SIN(RADIANS(E54))+COS(RADIANS(G48))*COS(RADIANS(E54))*COS(RADIANS(M44))))&gt;90,0,$F$4*$F$5/E53^2*(SIN(RADIANS(G48))*SIN(RADIANS(E54))+COS(RADIANS(G48))*COS(RADIANS(E54))*COS(RADIANS(M44))))</f>
        <v>0</v>
      </c>
      <c r="N48" s="3">
        <f>IF(DEGREES(ACOS(SIN(RADIANS(G48))*SIN(RADIANS(E54))+COS(RADIANS(G48))*COS(RADIANS(E54))*COS(RADIANS(N44))))&gt;90,0,$F$4*$F$5/E53^2*(SIN(RADIANS(G48))*SIN(RADIANS(E54))+COS(RADIANS(G48))*COS(RADIANS(E54))*COS(RADIANS(N44))))</f>
        <v>0</v>
      </c>
      <c r="O48" s="3">
        <f>IF(DEGREES(ACOS(SIN(RADIANS(G48))*SIN(RADIANS(E54))+COS(RADIANS(G48))*COS(RADIANS(E54))*COS(RADIANS(O44))))&gt;90,0,$F$4*$F$5/E53^2*(SIN(RADIANS(G48))*SIN(RADIANS(E54))+COS(RADIANS(G48))*COS(RADIANS(E54))*COS(RADIANS(O44))))</f>
        <v>0</v>
      </c>
      <c r="P48" s="3">
        <f>IF(DEGREES(ACOS(SIN(RADIANS(G48))*SIN(RADIANS(E54))+COS(RADIANS(G48))*COS(RADIANS(E54))*COS(RADIANS(P44))))&gt;90,0,$F$4*$F$5/E53^2*(SIN(RADIANS(G48))*SIN(RADIANS(E54))+COS(RADIANS(G48))*COS(RADIANS(E54))*COS(RADIANS(P44))))</f>
        <v>0</v>
      </c>
      <c r="Q48" s="3">
        <f>IF(DEGREES(ACOS(SIN(RADIANS(G48))*SIN(RADIANS(E54))+COS(RADIANS(G48))*COS(RADIANS(E54))*COS(RADIANS(Q44))))&gt;90,0,$F$4*$F$5/E53^2*(SIN(RADIANS(G48))*SIN(RADIANS(E54))+COS(RADIANS(G48))*COS(RADIANS(E54))*COS(RADIANS(Q44))))</f>
        <v>0</v>
      </c>
      <c r="R48" s="3" t="e">
        <f>IF(DEGREES(ACOS(SIN(RADIANS(G48))*SIN(RADIANS(E54))+COS(RADIANS(G48))*COS(RADIANS(E54))*COS(RADIANS(R44))))&gt;90,0,$F$4*$F$5/E53^2*(SIN(RADIANS(G48))*SIN(RADIANS(E54))+COS(RADIANS(G48))*COS(RADIANS(E54))*COS(RADIANS(R44))))</f>
        <v>#DIV/0!</v>
      </c>
      <c r="S48" s="3" t="e">
        <f>IF(DEGREES(ACOS(SIN(RADIANS(G48))*SIN(RADIANS(E54))+COS(RADIANS(G48))*COS(RADIANS(E54))*COS(RADIANS(S44))))&gt;90,0,$F$4*$F$5/E53^2*(SIN(RADIANS(G48))*SIN(RADIANS(E54))+COS(RADIANS(G48))*COS(RADIANS(E54))*COS(RADIANS(S44))))</f>
        <v>#DIV/0!</v>
      </c>
      <c r="T48" s="3" t="e">
        <f>IF(DEGREES(ACOS(SIN(RADIANS(G48))*SIN(RADIANS(E54))+COS(RADIANS(G48))*COS(RADIANS(E54))*COS(RADIANS(T44))))&gt;90,0,$F$4*$F$5/E53^2*(SIN(RADIANS(G48))*SIN(RADIANS(E54))+COS(RADIANS(G48))*COS(RADIANS(E54))*COS(RADIANS(T44))))</f>
        <v>#DIV/0!</v>
      </c>
      <c r="U48" s="3" t="e">
        <f>IF(DEGREES(ACOS(SIN(RADIANS(G48))*SIN(RADIANS(E54))+COS(RADIANS(G48))*COS(RADIANS(E54))*COS(RADIANS(U44))))&gt;90,0,$F$4*$F$5/E53^2*(SIN(RADIANS(G48))*SIN(RADIANS(E54))+COS(RADIANS(G48))*COS(RADIANS(E54))*COS(RADIANS(U44))))</f>
        <v>#DIV/0!</v>
      </c>
      <c r="V48" s="3" t="e">
        <f>IF(DEGREES(ACOS(SIN(RADIANS(G48))*SIN(RADIANS(E54))+COS(RADIANS(G48))*COS(RADIANS(E54))*COS(RADIANS(V44))))&gt;90,0,$F$4*$F$5/E53^2*(SIN(RADIANS(G48))*SIN(RADIANS(E54))+COS(RADIANS(G48))*COS(RADIANS(E54))*COS(RADIANS(V44))))</f>
        <v>#DIV/0!</v>
      </c>
      <c r="W48" s="3" t="e">
        <f>IF(DEGREES(ACOS(SIN(RADIANS(G48))*SIN(RADIANS(E54))+COS(RADIANS(G48))*COS(RADIANS(E54))*COS(RADIANS(W44))))&gt;90,0,$F$4*$F$5/E53^2*(SIN(RADIANS(G48))*SIN(RADIANS(E54))+COS(RADIANS(G48))*COS(RADIANS(E54))*COS(RADIANS(W44))))</f>
        <v>#DIV/0!</v>
      </c>
      <c r="X48" s="3" t="e">
        <f>IF(DEGREES(ACOS(SIN(RADIANS(G48))*SIN(RADIANS(E54))+COS(RADIANS(G48))*COS(RADIANS(E54))*COS(RADIANS(X44))))&gt;90,0,$F$4*$F$5/E53^2*(SIN(RADIANS(G48))*SIN(RADIANS(E54))+COS(RADIANS(G48))*COS(RADIANS(E54))*COS(RADIANS(X44))))</f>
        <v>#DIV/0!</v>
      </c>
      <c r="Y48" s="3" t="e">
        <f>IF(DEGREES(ACOS(SIN(RADIANS(G48))*SIN(RADIANS(E54))+COS(RADIANS(G48))*COS(RADIANS(E54))*COS(RADIANS(Y44))))&gt;90,0,$F$4*$F$5/E53^2*(SIN(RADIANS(G48))*SIN(RADIANS(E54))+COS(RADIANS(G48))*COS(RADIANS(E54))*COS(RADIANS(Y44))))</f>
        <v>#DIV/0!</v>
      </c>
      <c r="Z48" s="3" t="e">
        <f>IF(DEGREES(ACOS(SIN(RADIANS(G48))*SIN(RADIANS(E54))+COS(RADIANS(G48))*COS(RADIANS(E54))*COS(RADIANS(Z44))))&gt;90,0,$F$4*$F$5/E53^2*(SIN(RADIANS(G48))*SIN(RADIANS(E54))+COS(RADIANS(G48))*COS(RADIANS(E54))*COS(RADIANS(Z44))))</f>
        <v>#DIV/0!</v>
      </c>
      <c r="AA48" s="3" t="e">
        <f>IF(DEGREES(ACOS(SIN(RADIANS(G48))*SIN(RADIANS(E54))+COS(RADIANS(G48))*COS(RADIANS(E54))*COS(RADIANS(AA44))))&gt;90,0,$F$4*$F$5/E53^2*(SIN(RADIANS(G48))*SIN(RADIANS(E54))+COS(RADIANS(G48))*COS(RADIANS(E54))*COS(RADIANS(AA44))))</f>
        <v>#DIV/0!</v>
      </c>
      <c r="AB48" s="3" t="e">
        <f>IF(DEGREES(ACOS(SIN(RADIANS(G48))*SIN(RADIANS(E54))+COS(RADIANS(G48))*COS(RADIANS(E54))*COS(RADIANS(AB44))))&gt;90,0,$F$4*$F$5/E53^2*(SIN(RADIANS(G48))*SIN(RADIANS(E54))+COS(RADIANS(G48))*COS(RADIANS(E54))*COS(RADIANS(AB44))))</f>
        <v>#DIV/0!</v>
      </c>
      <c r="AC48" s="3" t="e">
        <f>IF(DEGREES(ACOS(SIN(RADIANS(G48))*SIN(RADIANS(E54))+COS(RADIANS(G48))*COS(RADIANS(E54))*COS(RADIANS(AC44))))&gt;90,0,$F$4*$F$5/E53^2*(SIN(RADIANS(G48))*SIN(RADIANS(E54))+COS(RADIANS(G48))*COS(RADIANS(E54))*COS(RADIANS(AC44))))</f>
        <v>#DIV/0!</v>
      </c>
      <c r="AD48" s="3" t="e">
        <f>IF(DEGREES(ACOS(SIN(RADIANS(G48))*SIN(RADIANS(E54))+COS(RADIANS(G48))*COS(RADIANS(E54))*COS(RADIANS(AD44))))&gt;90,0,$F$4*$F$5/E53^2*(SIN(RADIANS(G48))*SIN(RADIANS(E54))+COS(RADIANS(G48))*COS(RADIANS(E54))*COS(RADIANS(AD44))))</f>
        <v>#DIV/0!</v>
      </c>
      <c r="AE48" s="3" t="e">
        <f>IF(DEGREES(ACOS(SIN(RADIANS(G48))*SIN(RADIANS(E54))+COS(RADIANS(G48))*COS(RADIANS(E54))*COS(RADIANS(AE44))))&gt;90,0,$F$4*$F$5/E53^2*(SIN(RADIANS(G48))*SIN(RADIANS(E54))+COS(RADIANS(G48))*COS(RADIANS(E54))*COS(RADIANS(AE44))))</f>
        <v>#DIV/0!</v>
      </c>
      <c r="AF48" s="3" t="e">
        <f>IF(DEGREES(ACOS(SIN(RADIANS(G48))*SIN(RADIANS(E54))+COS(RADIANS(G48))*COS(RADIANS(E54))*COS(RADIANS(AF44))))&gt;90,0,$F$4*$F$5/E53^2*(SIN(RADIANS(G48))*SIN(RADIANS(E54))+COS(RADIANS(G48))*COS(RADIANS(E54))*COS(RADIANS(AF44))))</f>
        <v>#DIV/0!</v>
      </c>
      <c r="AG48" s="3" t="e">
        <f>IF(DEGREES(ACOS(SIN(RADIANS(G48))*SIN(RADIANS(E54))+COS(RADIANS(G48))*COS(RADIANS(E54))*COS(RADIANS(AG44))))&gt;90,0,$F$4*$F$5/E53^2*(SIN(RADIANS(G48))*SIN(RADIANS(E54))+COS(RADIANS(G48))*COS(RADIANS(E54))*COS(RADIANS(AG44))))</f>
        <v>#DIV/0!</v>
      </c>
      <c r="AH48" s="3" t="e">
        <f>IF(DEGREES(ACOS(SIN(RADIANS(G48))*SIN(RADIANS(E54))+COS(RADIANS(G48))*COS(RADIANS(E54))*COS(RADIANS(AH44))))&gt;90,0,$F$4*$F$5/E53^2*(SIN(RADIANS(G48))*SIN(RADIANS(E54))+COS(RADIANS(G48))*COS(RADIANS(E54))*COS(RADIANS(AH44))))</f>
        <v>#DIV/0!</v>
      </c>
      <c r="AI48" s="3" t="e">
        <f>IF(DEGREES(ACOS(SIN(RADIANS(G48))*SIN(RADIANS(E54))+COS(RADIANS(G48))*COS(RADIANS(E54))*COS(RADIANS(AI44))))&gt;90,0,$F$4*$F$5/E53^2*(SIN(RADIANS(G48))*SIN(RADIANS(E54))+COS(RADIANS(G48))*COS(RADIANS(E54))*COS(RADIANS(AI44))))</f>
        <v>#DIV/0!</v>
      </c>
      <c r="AJ48" s="3" t="e">
        <f>IF(DEGREES(ACOS(SIN(RADIANS(G48))*SIN(RADIANS(E54))+COS(RADIANS(G48))*COS(RADIANS(E54))*COS(RADIANS(AJ44))))&gt;90,0,$F$4*$F$5/E53^2*(SIN(RADIANS(G48))*SIN(RADIANS(E54))+COS(RADIANS(G48))*COS(RADIANS(E54))*COS(RADIANS(AJ44))))</f>
        <v>#DIV/0!</v>
      </c>
      <c r="AK48" s="3">
        <f>IF(DEGREES(ACOS(SIN(RADIANS(G48))*SIN(RADIANS(E54))+COS(RADIANS(G48))*COS(RADIANS(E54))*COS(RADIANS(AK44))))&gt;90,0,$F$4*$F$5/E53^2*(SIN(RADIANS(G48))*SIN(RADIANS(E54))+COS(RADIANS(G48))*COS(RADIANS(E54))*COS(RADIANS(AK44))))</f>
        <v>0</v>
      </c>
      <c r="AL48" s="3">
        <f>IF(DEGREES(ACOS(SIN(RADIANS(G48))*SIN(RADIANS(E54))+COS(RADIANS(G48))*COS(RADIANS(E54))*COS(RADIANS(AL44))))&gt;90,0,$F$4*$F$5/E53^2*(SIN(RADIANS(G48))*SIN(RADIANS(E54))+COS(RADIANS(G48))*COS(RADIANS(E54))*COS(RADIANS(AL44))))</f>
        <v>0</v>
      </c>
      <c r="AM48" s="3">
        <f>IF(DEGREES(ACOS(SIN(RADIANS(G48))*SIN(RADIANS(E54))+COS(RADIANS(G48))*COS(RADIANS(E54))*COS(RADIANS(AM44))))&gt;90,0,$F$4*$F$5/E53^2*(SIN(RADIANS(G48))*SIN(RADIANS(E54))+COS(RADIANS(G48))*COS(RADIANS(E54))*COS(RADIANS(AM44))))</f>
        <v>0</v>
      </c>
      <c r="AN48" s="3">
        <f>IF(DEGREES(ACOS(SIN(RADIANS(G48))*SIN(RADIANS(E54))+COS(RADIANS(G48))*COS(RADIANS(E54))*COS(RADIANS(AN44))))&gt;90,0,$F$4*$F$5/E53^2*(SIN(RADIANS(G48))*SIN(RADIANS(E54))+COS(RADIANS(G48))*COS(RADIANS(E54))*COS(RADIANS(AN44))))</f>
        <v>0</v>
      </c>
      <c r="AO48" s="3">
        <f>IF(DEGREES(ACOS(SIN(RADIANS(G48))*SIN(RADIANS(E54))+COS(RADIANS(G48))*COS(RADIANS(E54))*COS(RADIANS(AO44))))&gt;90,0,$F$4*$F$5/E53^2*(SIN(RADIANS(G48))*SIN(RADIANS(E54))+COS(RADIANS(G48))*COS(RADIANS(E54))*COS(RADIANS(AO44))))</f>
        <v>0</v>
      </c>
      <c r="AP48" s="3">
        <f>IF(DEGREES(ACOS(SIN(RADIANS(G48))*SIN(RADIANS(E54))+COS(RADIANS(G48))*COS(RADIANS(E54))*COS(RADIANS(AP44))))&gt;90,0,$F$4*$F$5/E53^2*(SIN(RADIANS(G48))*SIN(RADIANS(E54))+COS(RADIANS(G48))*COS(RADIANS(E54))*COS(RADIANS(AP44))))</f>
        <v>0</v>
      </c>
      <c r="AQ48" s="3">
        <f>IF(DEGREES(ACOS(SIN(RADIANS(G48))*SIN(RADIANS(E54))+COS(RADIANS(G48))*COS(RADIANS(E54))*COS(RADIANS(AQ44))))&gt;90,0,$F$4*$F$5/E53^2*(SIN(RADIANS(G48))*SIN(RADIANS(E54))+COS(RADIANS(G48))*COS(RADIANS(E54))*COS(RADIANS(AQ44))))</f>
        <v>0</v>
      </c>
      <c r="AR48" s="3">
        <f>IF(DEGREES(ACOS(SIN(RADIANS(G48))*SIN(RADIANS(E54))+COS(RADIANS(G48))*COS(RADIANS(E54))*COS(RADIANS(AR44))))&gt;90,0,$F$4*$F$5/E53^2*(SIN(RADIANS(G48))*SIN(RADIANS(E54))+COS(RADIANS(G48))*COS(RADIANS(E54))*COS(RADIANS(AR44))))</f>
        <v>0</v>
      </c>
      <c r="AU48" s="3">
        <f t="shared" si="0"/>
        <v>0</v>
      </c>
      <c r="AV48" s="3">
        <f t="shared" si="1"/>
        <v>0</v>
      </c>
      <c r="AW48" s="3">
        <v>440</v>
      </c>
      <c r="AX48" s="3">
        <f t="array" ref="AX48">INDEX($D$1751:$AM$1751,0,MATCH(AW48-IF(AW48&lt;720,IF(AW48&lt;360,0,360),720),$D$1700:$AM$1700,0))+IF(AW48&gt;350,360,0)</f>
        <v>440</v>
      </c>
      <c r="AY48" s="3">
        <f t="shared" si="2"/>
        <v>170</v>
      </c>
      <c r="AZ48" s="3">
        <f t="shared" si="3"/>
        <v>0</v>
      </c>
      <c r="BA48" s="3">
        <f t="shared" si="4"/>
        <v>0</v>
      </c>
      <c r="BB48" s="3">
        <f t="shared" si="5"/>
        <v>0</v>
      </c>
      <c r="BC48" s="3">
        <f t="shared" si="6"/>
        <v>0</v>
      </c>
      <c r="BD48" s="3">
        <f t="shared" si="7"/>
        <v>90</v>
      </c>
      <c r="BE48" s="3" t="e">
        <f t="shared" si="8"/>
        <v>#DIV/0!</v>
      </c>
      <c r="BF48" s="3">
        <f t="shared" si="9"/>
        <v>0</v>
      </c>
    </row>
    <row r="49" spans="2:58" ht="15.75" customHeight="1" x14ac:dyDescent="0.2">
      <c r="B49" s="20" t="s">
        <v>729</v>
      </c>
      <c r="E49" s="3">
        <f>IF(E46&lt;360,E46/360,(E46-360)/360)</f>
        <v>0</v>
      </c>
      <c r="G49" s="3">
        <v>60</v>
      </c>
      <c r="I49" s="3">
        <f>IF(DEGREES(ACOS(SIN(RADIANS(G49))*SIN(RADIANS(E54))+COS(RADIANS(G49))*COS(RADIANS(E54))*COS(RADIANS(I44))))&gt;90,0,$F$4*$F$5/E53^2*(SIN(RADIANS(G49))*SIN(RADIANS(E54))+COS(RADIANS(G49))*COS(RADIANS(E54))*COS(RADIANS(I44))))</f>
        <v>0</v>
      </c>
      <c r="J49" s="3">
        <f>IF(DEGREES(ACOS(SIN(RADIANS(G49))*SIN(RADIANS(E54))+COS(RADIANS(G49))*COS(RADIANS(E54))*COS(RADIANS(J44))))&gt;90,0,$F$4*$F$5/E53^2*(SIN(RADIANS(G49))*SIN(RADIANS(E54))+COS(RADIANS(G49))*COS(RADIANS(E54))*COS(RADIANS(J44))))</f>
        <v>0</v>
      </c>
      <c r="K49" s="3">
        <f>IF(DEGREES(ACOS(SIN(RADIANS(G49))*SIN(RADIANS(E54))+COS(RADIANS(G49))*COS(RADIANS(E54))*COS(RADIANS(K44))))&gt;90,0,$F$4*$F$5/E53^2*(SIN(RADIANS(G49))*SIN(RADIANS(E54))+COS(RADIANS(G49))*COS(RADIANS(E54))*COS(RADIANS(K44))))</f>
        <v>0</v>
      </c>
      <c r="L49" s="3">
        <f>IF(DEGREES(ACOS(SIN(RADIANS(G49))*SIN(RADIANS(E54))+COS(RADIANS(G49))*COS(RADIANS(E54))*COS(RADIANS(L44))))&gt;90,0,$F$4*$F$5/E53^2*(SIN(RADIANS(G49))*SIN(RADIANS(E54))+COS(RADIANS(G49))*COS(RADIANS(E54))*COS(RADIANS(L44))))</f>
        <v>0</v>
      </c>
      <c r="M49" s="3">
        <f>IF(DEGREES(ACOS(SIN(RADIANS(G49))*SIN(RADIANS(E54))+COS(RADIANS(G49))*COS(RADIANS(E54))*COS(RADIANS(M44))))&gt;90,0,$F$4*$F$5/E53^2*(SIN(RADIANS(G49))*SIN(RADIANS(E54))+COS(RADIANS(G49))*COS(RADIANS(E54))*COS(RADIANS(M44))))</f>
        <v>0</v>
      </c>
      <c r="N49" s="3">
        <f>IF(DEGREES(ACOS(SIN(RADIANS(G49))*SIN(RADIANS(E54))+COS(RADIANS(G49))*COS(RADIANS(E54))*COS(RADIANS(N44))))&gt;90,0,$F$4*$F$5/E53^2*(SIN(RADIANS(G49))*SIN(RADIANS(E54))+COS(RADIANS(G49))*COS(RADIANS(E54))*COS(RADIANS(N44))))</f>
        <v>0</v>
      </c>
      <c r="O49" s="3">
        <f>IF(DEGREES(ACOS(SIN(RADIANS(G49))*SIN(RADIANS(E54))+COS(RADIANS(G49))*COS(RADIANS(E54))*COS(RADIANS(O44))))&gt;90,0,$F$4*$F$5/E53^2*(SIN(RADIANS(G49))*SIN(RADIANS(E54))+COS(RADIANS(G49))*COS(RADIANS(E54))*COS(RADIANS(O44))))</f>
        <v>0</v>
      </c>
      <c r="P49" s="3">
        <f>IF(DEGREES(ACOS(SIN(RADIANS(G49))*SIN(RADIANS(E54))+COS(RADIANS(G49))*COS(RADIANS(E54))*COS(RADIANS(P44))))&gt;90,0,$F$4*$F$5/E53^2*(SIN(RADIANS(G49))*SIN(RADIANS(E54))+COS(RADIANS(G49))*COS(RADIANS(E54))*COS(RADIANS(P44))))</f>
        <v>0</v>
      </c>
      <c r="Q49" s="3">
        <f>IF(DEGREES(ACOS(SIN(RADIANS(G49))*SIN(RADIANS(E54))+COS(RADIANS(G49))*COS(RADIANS(E54))*COS(RADIANS(Q44))))&gt;90,0,$F$4*$F$5/E53^2*(SIN(RADIANS(G49))*SIN(RADIANS(E54))+COS(RADIANS(G49))*COS(RADIANS(E54))*COS(RADIANS(Q44))))</f>
        <v>0</v>
      </c>
      <c r="R49" s="3" t="e">
        <f>IF(DEGREES(ACOS(SIN(RADIANS(G49))*SIN(RADIANS(E54))+COS(RADIANS(G49))*COS(RADIANS(E54))*COS(RADIANS(R44))))&gt;90,0,$F$4*$F$5/E53^2*(SIN(RADIANS(G49))*SIN(RADIANS(E54))+COS(RADIANS(G49))*COS(RADIANS(E54))*COS(RADIANS(R44))))</f>
        <v>#DIV/0!</v>
      </c>
      <c r="S49" s="3" t="e">
        <f>IF(DEGREES(ACOS(SIN(RADIANS(G49))*SIN(RADIANS(E54))+COS(RADIANS(G49))*COS(RADIANS(E54))*COS(RADIANS(S44))))&gt;90,0,$F$4*$F$5/E53^2*(SIN(RADIANS(G49))*SIN(RADIANS(E54))+COS(RADIANS(G49))*COS(RADIANS(E54))*COS(RADIANS(S44))))</f>
        <v>#DIV/0!</v>
      </c>
      <c r="T49" s="3" t="e">
        <f>IF(DEGREES(ACOS(SIN(RADIANS(G49))*SIN(RADIANS(E54))+COS(RADIANS(G49))*COS(RADIANS(E54))*COS(RADIANS(T44))))&gt;90,0,$F$4*$F$5/E53^2*(SIN(RADIANS(G49))*SIN(RADIANS(E54))+COS(RADIANS(G49))*COS(RADIANS(E54))*COS(RADIANS(T44))))</f>
        <v>#DIV/0!</v>
      </c>
      <c r="U49" s="3" t="e">
        <f>IF(DEGREES(ACOS(SIN(RADIANS(G49))*SIN(RADIANS(E54))+COS(RADIANS(G49))*COS(RADIANS(E54))*COS(RADIANS(U44))))&gt;90,0,$F$4*$F$5/E53^2*(SIN(RADIANS(G49))*SIN(RADIANS(E54))+COS(RADIANS(G49))*COS(RADIANS(E54))*COS(RADIANS(U44))))</f>
        <v>#DIV/0!</v>
      </c>
      <c r="V49" s="3" t="e">
        <f>IF(DEGREES(ACOS(SIN(RADIANS(G49))*SIN(RADIANS(E54))+COS(RADIANS(G49))*COS(RADIANS(E54))*COS(RADIANS(V44))))&gt;90,0,$F$4*$F$5/E53^2*(SIN(RADIANS(G49))*SIN(RADIANS(E54))+COS(RADIANS(G49))*COS(RADIANS(E54))*COS(RADIANS(V44))))</f>
        <v>#DIV/0!</v>
      </c>
      <c r="W49" s="3" t="e">
        <f>IF(DEGREES(ACOS(SIN(RADIANS(G49))*SIN(RADIANS(E54))+COS(RADIANS(G49))*COS(RADIANS(E54))*COS(RADIANS(W44))))&gt;90,0,$F$4*$F$5/E53^2*(SIN(RADIANS(G49))*SIN(RADIANS(E54))+COS(RADIANS(G49))*COS(RADIANS(E54))*COS(RADIANS(W44))))</f>
        <v>#DIV/0!</v>
      </c>
      <c r="X49" s="3" t="e">
        <f>IF(DEGREES(ACOS(SIN(RADIANS(G49))*SIN(RADIANS(E54))+COS(RADIANS(G49))*COS(RADIANS(E54))*COS(RADIANS(X44))))&gt;90,0,$F$4*$F$5/E53^2*(SIN(RADIANS(G49))*SIN(RADIANS(E54))+COS(RADIANS(G49))*COS(RADIANS(E54))*COS(RADIANS(X44))))</f>
        <v>#DIV/0!</v>
      </c>
      <c r="Y49" s="3" t="e">
        <f>IF(DEGREES(ACOS(SIN(RADIANS(G49))*SIN(RADIANS(E54))+COS(RADIANS(G49))*COS(RADIANS(E54))*COS(RADIANS(Y44))))&gt;90,0,$F$4*$F$5/E53^2*(SIN(RADIANS(G49))*SIN(RADIANS(E54))+COS(RADIANS(G49))*COS(RADIANS(E54))*COS(RADIANS(Y44))))</f>
        <v>#DIV/0!</v>
      </c>
      <c r="Z49" s="3" t="e">
        <f>IF(DEGREES(ACOS(SIN(RADIANS(G49))*SIN(RADIANS(E54))+COS(RADIANS(G49))*COS(RADIANS(E54))*COS(RADIANS(Z44))))&gt;90,0,$F$4*$F$5/E53^2*(SIN(RADIANS(G49))*SIN(RADIANS(E54))+COS(RADIANS(G49))*COS(RADIANS(E54))*COS(RADIANS(Z44))))</f>
        <v>#DIV/0!</v>
      </c>
      <c r="AA49" s="3" t="e">
        <f>IF(DEGREES(ACOS(SIN(RADIANS(G49))*SIN(RADIANS(E54))+COS(RADIANS(G49))*COS(RADIANS(E54))*COS(RADIANS(AA44))))&gt;90,0,$F$4*$F$5/E53^2*(SIN(RADIANS(G49))*SIN(RADIANS(E54))+COS(RADIANS(G49))*COS(RADIANS(E54))*COS(RADIANS(AA44))))</f>
        <v>#DIV/0!</v>
      </c>
      <c r="AB49" s="3" t="e">
        <f>IF(DEGREES(ACOS(SIN(RADIANS(G49))*SIN(RADIANS(E54))+COS(RADIANS(G49))*COS(RADIANS(E54))*COS(RADIANS(AB44))))&gt;90,0,$F$4*$F$5/E53^2*(SIN(RADIANS(G49))*SIN(RADIANS(E54))+COS(RADIANS(G49))*COS(RADIANS(E54))*COS(RADIANS(AB44))))</f>
        <v>#DIV/0!</v>
      </c>
      <c r="AC49" s="3" t="e">
        <f>IF(DEGREES(ACOS(SIN(RADIANS(G49))*SIN(RADIANS(E54))+COS(RADIANS(G49))*COS(RADIANS(E54))*COS(RADIANS(AC44))))&gt;90,0,$F$4*$F$5/E53^2*(SIN(RADIANS(G49))*SIN(RADIANS(E54))+COS(RADIANS(G49))*COS(RADIANS(E54))*COS(RADIANS(AC44))))</f>
        <v>#DIV/0!</v>
      </c>
      <c r="AD49" s="3" t="e">
        <f>IF(DEGREES(ACOS(SIN(RADIANS(G49))*SIN(RADIANS(E54))+COS(RADIANS(G49))*COS(RADIANS(E54))*COS(RADIANS(AD44))))&gt;90,0,$F$4*$F$5/E53^2*(SIN(RADIANS(G49))*SIN(RADIANS(E54))+COS(RADIANS(G49))*COS(RADIANS(E54))*COS(RADIANS(AD44))))</f>
        <v>#DIV/0!</v>
      </c>
      <c r="AE49" s="3" t="e">
        <f>IF(DEGREES(ACOS(SIN(RADIANS(G49))*SIN(RADIANS(E54))+COS(RADIANS(G49))*COS(RADIANS(E54))*COS(RADIANS(AE44))))&gt;90,0,$F$4*$F$5/E53^2*(SIN(RADIANS(G49))*SIN(RADIANS(E54))+COS(RADIANS(G49))*COS(RADIANS(E54))*COS(RADIANS(AE44))))</f>
        <v>#DIV/0!</v>
      </c>
      <c r="AF49" s="3" t="e">
        <f>IF(DEGREES(ACOS(SIN(RADIANS(G49))*SIN(RADIANS(E54))+COS(RADIANS(G49))*COS(RADIANS(E54))*COS(RADIANS(AF44))))&gt;90,0,$F$4*$F$5/E53^2*(SIN(RADIANS(G49))*SIN(RADIANS(E54))+COS(RADIANS(G49))*COS(RADIANS(E54))*COS(RADIANS(AF44))))</f>
        <v>#DIV/0!</v>
      </c>
      <c r="AG49" s="3" t="e">
        <f>IF(DEGREES(ACOS(SIN(RADIANS(G49))*SIN(RADIANS(E54))+COS(RADIANS(G49))*COS(RADIANS(E54))*COS(RADIANS(AG44))))&gt;90,0,$F$4*$F$5/E53^2*(SIN(RADIANS(G49))*SIN(RADIANS(E54))+COS(RADIANS(G49))*COS(RADIANS(E54))*COS(RADIANS(AG44))))</f>
        <v>#DIV/0!</v>
      </c>
      <c r="AH49" s="3" t="e">
        <f>IF(DEGREES(ACOS(SIN(RADIANS(G49))*SIN(RADIANS(E54))+COS(RADIANS(G49))*COS(RADIANS(E54))*COS(RADIANS(AH44))))&gt;90,0,$F$4*$F$5/E53^2*(SIN(RADIANS(G49))*SIN(RADIANS(E54))+COS(RADIANS(G49))*COS(RADIANS(E54))*COS(RADIANS(AH44))))</f>
        <v>#DIV/0!</v>
      </c>
      <c r="AI49" s="3" t="e">
        <f>IF(DEGREES(ACOS(SIN(RADIANS(G49))*SIN(RADIANS(E54))+COS(RADIANS(G49))*COS(RADIANS(E54))*COS(RADIANS(AI44))))&gt;90,0,$F$4*$F$5/E53^2*(SIN(RADIANS(G49))*SIN(RADIANS(E54))+COS(RADIANS(G49))*COS(RADIANS(E54))*COS(RADIANS(AI44))))</f>
        <v>#DIV/0!</v>
      </c>
      <c r="AJ49" s="3" t="e">
        <f>IF(DEGREES(ACOS(SIN(RADIANS(G49))*SIN(RADIANS(E54))+COS(RADIANS(G49))*COS(RADIANS(E54))*COS(RADIANS(AJ44))))&gt;90,0,$F$4*$F$5/E53^2*(SIN(RADIANS(G49))*SIN(RADIANS(E54))+COS(RADIANS(G49))*COS(RADIANS(E54))*COS(RADIANS(AJ44))))</f>
        <v>#DIV/0!</v>
      </c>
      <c r="AK49" s="3">
        <f>IF(DEGREES(ACOS(SIN(RADIANS(G49))*SIN(RADIANS(E54))+COS(RADIANS(G49))*COS(RADIANS(E54))*COS(RADIANS(AK44))))&gt;90,0,$F$4*$F$5/E53^2*(SIN(RADIANS(G49))*SIN(RADIANS(E54))+COS(RADIANS(G49))*COS(RADIANS(E54))*COS(RADIANS(AK44))))</f>
        <v>0</v>
      </c>
      <c r="AL49" s="3">
        <f>IF(DEGREES(ACOS(SIN(RADIANS(G49))*SIN(RADIANS(E54))+COS(RADIANS(G49))*COS(RADIANS(E54))*COS(RADIANS(AL44))))&gt;90,0,$F$4*$F$5/E53^2*(SIN(RADIANS(G49))*SIN(RADIANS(E54))+COS(RADIANS(G49))*COS(RADIANS(E54))*COS(RADIANS(AL44))))</f>
        <v>0</v>
      </c>
      <c r="AM49" s="3">
        <f>IF(DEGREES(ACOS(SIN(RADIANS(G49))*SIN(RADIANS(E54))+COS(RADIANS(G49))*COS(RADIANS(E54))*COS(RADIANS(AM44))))&gt;90,0,$F$4*$F$5/E53^2*(SIN(RADIANS(G49))*SIN(RADIANS(E54))+COS(RADIANS(G49))*COS(RADIANS(E54))*COS(RADIANS(AM44))))</f>
        <v>0</v>
      </c>
      <c r="AN49" s="3">
        <f>IF(DEGREES(ACOS(SIN(RADIANS(G49))*SIN(RADIANS(E54))+COS(RADIANS(G49))*COS(RADIANS(E54))*COS(RADIANS(AN44))))&gt;90,0,$F$4*$F$5/E53^2*(SIN(RADIANS(G49))*SIN(RADIANS(E54))+COS(RADIANS(G49))*COS(RADIANS(E54))*COS(RADIANS(AN44))))</f>
        <v>0</v>
      </c>
      <c r="AO49" s="3">
        <f>IF(DEGREES(ACOS(SIN(RADIANS(G49))*SIN(RADIANS(E54))+COS(RADIANS(G49))*COS(RADIANS(E54))*COS(RADIANS(AO44))))&gt;90,0,$F$4*$F$5/E53^2*(SIN(RADIANS(G49))*SIN(RADIANS(E54))+COS(RADIANS(G49))*COS(RADIANS(E54))*COS(RADIANS(AO44))))</f>
        <v>0</v>
      </c>
      <c r="AP49" s="3">
        <f>IF(DEGREES(ACOS(SIN(RADIANS(G49))*SIN(RADIANS(E54))+COS(RADIANS(G49))*COS(RADIANS(E54))*COS(RADIANS(AP44))))&gt;90,0,$F$4*$F$5/E53^2*(SIN(RADIANS(G49))*SIN(RADIANS(E54))+COS(RADIANS(G49))*COS(RADIANS(E54))*COS(RADIANS(AP44))))</f>
        <v>0</v>
      </c>
      <c r="AQ49" s="3">
        <f>IF(DEGREES(ACOS(SIN(RADIANS(G49))*SIN(RADIANS(E54))+COS(RADIANS(G49))*COS(RADIANS(E54))*COS(RADIANS(AQ44))))&gt;90,0,$F$4*$F$5/E53^2*(SIN(RADIANS(G49))*SIN(RADIANS(E54))+COS(RADIANS(G49))*COS(RADIANS(E54))*COS(RADIANS(AQ44))))</f>
        <v>0</v>
      </c>
      <c r="AR49" s="3">
        <f>IF(DEGREES(ACOS(SIN(RADIANS(G49))*SIN(RADIANS(E54))+COS(RADIANS(G49))*COS(RADIANS(E54))*COS(RADIANS(AR44))))&gt;90,0,$F$4*$F$5/E53^2*(SIN(RADIANS(G49))*SIN(RADIANS(E54))+COS(RADIANS(G49))*COS(RADIANS(E54))*COS(RADIANS(AR44))))</f>
        <v>0</v>
      </c>
      <c r="AU49" s="3">
        <f t="shared" si="0"/>
        <v>0</v>
      </c>
      <c r="AV49" s="3">
        <f t="shared" si="1"/>
        <v>0</v>
      </c>
      <c r="AW49" s="3">
        <v>450</v>
      </c>
      <c r="AX49" s="3">
        <f t="array" ref="AX49">INDEX($D$1751:$AM$1751,0,MATCH(AW49-IF(AW49&lt;720,IF(AW49&lt;360,0,360),720),$D$1700:$AM$1700,0))+IF(AW49&gt;350,360,0)</f>
        <v>450</v>
      </c>
      <c r="AY49" s="3">
        <f t="shared" si="2"/>
        <v>180</v>
      </c>
      <c r="AZ49" s="3">
        <f t="shared" si="3"/>
        <v>0</v>
      </c>
      <c r="BA49" s="3">
        <f t="shared" si="4"/>
        <v>0</v>
      </c>
      <c r="BB49" s="3">
        <f t="shared" si="5"/>
        <v>0</v>
      </c>
      <c r="BC49" s="3">
        <f t="shared" si="6"/>
        <v>0</v>
      </c>
      <c r="BD49" s="3">
        <f t="shared" si="7"/>
        <v>90</v>
      </c>
      <c r="BE49" s="3" t="e">
        <f t="shared" si="8"/>
        <v>#DIV/0!</v>
      </c>
      <c r="BF49" s="3">
        <f t="shared" si="9"/>
        <v>0</v>
      </c>
    </row>
    <row r="50" spans="2:58" ht="15.75" customHeight="1" x14ac:dyDescent="0.2">
      <c r="B50" s="20" t="s">
        <v>785</v>
      </c>
      <c r="E50" s="3">
        <f>E49*$F$11</f>
        <v>0</v>
      </c>
      <c r="G50" s="3">
        <v>50</v>
      </c>
      <c r="I50" s="3">
        <f>IF(DEGREES(ACOS(SIN(RADIANS(G50))*SIN(RADIANS(E54))+COS(RADIANS(G50))*COS(RADIANS(E54))*COS(RADIANS(I44))))&gt;90,0,$F$4*$F$5/E53^2*(SIN(RADIANS(G50))*SIN(RADIANS(E54))+COS(RADIANS(G50))*COS(RADIANS(E54))*COS(RADIANS(I44))))</f>
        <v>0</v>
      </c>
      <c r="J50" s="3">
        <f>IF(DEGREES(ACOS(SIN(RADIANS(G50))*SIN(RADIANS(E54))+COS(RADIANS(G50))*COS(RADIANS(E54))*COS(RADIANS(J44))))&gt;90,0,$F$4*$F$5/E53^2*(SIN(RADIANS(G50))*SIN(RADIANS(E54))+COS(RADIANS(G50))*COS(RADIANS(E54))*COS(RADIANS(J44))))</f>
        <v>0</v>
      </c>
      <c r="K50" s="3">
        <f>IF(DEGREES(ACOS(SIN(RADIANS(G50))*SIN(RADIANS(E54))+COS(RADIANS(G50))*COS(RADIANS(E54))*COS(RADIANS(K44))))&gt;90,0,$F$4*$F$5/E53^2*(SIN(RADIANS(G50))*SIN(RADIANS(E54))+COS(RADIANS(G50))*COS(RADIANS(E54))*COS(RADIANS(K44))))</f>
        <v>0</v>
      </c>
      <c r="L50" s="3">
        <f>IF(DEGREES(ACOS(SIN(RADIANS(G50))*SIN(RADIANS(E54))+COS(RADIANS(G50))*COS(RADIANS(E54))*COS(RADIANS(L44))))&gt;90,0,$F$4*$F$5/E53^2*(SIN(RADIANS(G50))*SIN(RADIANS(E54))+COS(RADIANS(G50))*COS(RADIANS(E54))*COS(RADIANS(L44))))</f>
        <v>0</v>
      </c>
      <c r="M50" s="3">
        <f>IF(DEGREES(ACOS(SIN(RADIANS(G50))*SIN(RADIANS(E54))+COS(RADIANS(G50))*COS(RADIANS(E54))*COS(RADIANS(M44))))&gt;90,0,$F$4*$F$5/E53^2*(SIN(RADIANS(G50))*SIN(RADIANS(E54))+COS(RADIANS(G50))*COS(RADIANS(E54))*COS(RADIANS(M44))))</f>
        <v>0</v>
      </c>
      <c r="N50" s="3">
        <f>IF(DEGREES(ACOS(SIN(RADIANS(G50))*SIN(RADIANS(E54))+COS(RADIANS(G50))*COS(RADIANS(E54))*COS(RADIANS(N44))))&gt;90,0,$F$4*$F$5/E53^2*(SIN(RADIANS(G50))*SIN(RADIANS(E54))+COS(RADIANS(G50))*COS(RADIANS(E54))*COS(RADIANS(N44))))</f>
        <v>0</v>
      </c>
      <c r="O50" s="3">
        <f>IF(DEGREES(ACOS(SIN(RADIANS(G50))*SIN(RADIANS(E54))+COS(RADIANS(G50))*COS(RADIANS(E54))*COS(RADIANS(O44))))&gt;90,0,$F$4*$F$5/E53^2*(SIN(RADIANS(G50))*SIN(RADIANS(E54))+COS(RADIANS(G50))*COS(RADIANS(E54))*COS(RADIANS(O44))))</f>
        <v>0</v>
      </c>
      <c r="P50" s="3">
        <f>IF(DEGREES(ACOS(SIN(RADIANS(G50))*SIN(RADIANS(E54))+COS(RADIANS(G50))*COS(RADIANS(E54))*COS(RADIANS(P44))))&gt;90,0,$F$4*$F$5/E53^2*(SIN(RADIANS(G50))*SIN(RADIANS(E54))+COS(RADIANS(G50))*COS(RADIANS(E54))*COS(RADIANS(P44))))</f>
        <v>0</v>
      </c>
      <c r="Q50" s="3">
        <f>IF(DEGREES(ACOS(SIN(RADIANS(G50))*SIN(RADIANS(E54))+COS(RADIANS(G50))*COS(RADIANS(E54))*COS(RADIANS(Q44))))&gt;90,0,$F$4*$F$5/E53^2*(SIN(RADIANS(G50))*SIN(RADIANS(E54))+COS(RADIANS(G50))*COS(RADIANS(E54))*COS(RADIANS(Q44))))</f>
        <v>0</v>
      </c>
      <c r="R50" s="3" t="e">
        <f>IF(DEGREES(ACOS(SIN(RADIANS(G50))*SIN(RADIANS(E54))+COS(RADIANS(G50))*COS(RADIANS(E54))*COS(RADIANS(R44))))&gt;90,0,$F$4*$F$5/E53^2*(SIN(RADIANS(G50))*SIN(RADIANS(E54))+COS(RADIANS(G50))*COS(RADIANS(E54))*COS(RADIANS(R44))))</f>
        <v>#DIV/0!</v>
      </c>
      <c r="S50" s="3" t="e">
        <f>IF(DEGREES(ACOS(SIN(RADIANS(G50))*SIN(RADIANS(E54))+COS(RADIANS(G50))*COS(RADIANS(E54))*COS(RADIANS(S44))))&gt;90,0,$F$4*$F$5/E53^2*(SIN(RADIANS(G50))*SIN(RADIANS(E54))+COS(RADIANS(G50))*COS(RADIANS(E54))*COS(RADIANS(S44))))</f>
        <v>#DIV/0!</v>
      </c>
      <c r="T50" s="3" t="e">
        <f>IF(DEGREES(ACOS(SIN(RADIANS(G50))*SIN(RADIANS(E54))+COS(RADIANS(G50))*COS(RADIANS(E54))*COS(RADIANS(T44))))&gt;90,0,$F$4*$F$5/E53^2*(SIN(RADIANS(G50))*SIN(RADIANS(E54))+COS(RADIANS(G50))*COS(RADIANS(E54))*COS(RADIANS(T44))))</f>
        <v>#DIV/0!</v>
      </c>
      <c r="U50" s="3" t="e">
        <f>IF(DEGREES(ACOS(SIN(RADIANS(G50))*SIN(RADIANS(E54))+COS(RADIANS(G50))*COS(RADIANS(E54))*COS(RADIANS(U44))))&gt;90,0,$F$4*$F$5/E53^2*(SIN(RADIANS(G50))*SIN(RADIANS(E54))+COS(RADIANS(G50))*COS(RADIANS(E54))*COS(RADIANS(U44))))</f>
        <v>#DIV/0!</v>
      </c>
      <c r="V50" s="3" t="e">
        <f>IF(DEGREES(ACOS(SIN(RADIANS(G50))*SIN(RADIANS(E54))+COS(RADIANS(G50))*COS(RADIANS(E54))*COS(RADIANS(V44))))&gt;90,0,$F$4*$F$5/E53^2*(SIN(RADIANS(G50))*SIN(RADIANS(E54))+COS(RADIANS(G50))*COS(RADIANS(E54))*COS(RADIANS(V44))))</f>
        <v>#DIV/0!</v>
      </c>
      <c r="W50" s="3" t="e">
        <f>IF(DEGREES(ACOS(SIN(RADIANS(G50))*SIN(RADIANS(E54))+COS(RADIANS(G50))*COS(RADIANS(E54))*COS(RADIANS(W44))))&gt;90,0,$F$4*$F$5/E53^2*(SIN(RADIANS(G50))*SIN(RADIANS(E54))+COS(RADIANS(G50))*COS(RADIANS(E54))*COS(RADIANS(W44))))</f>
        <v>#DIV/0!</v>
      </c>
      <c r="X50" s="3" t="e">
        <f>IF(DEGREES(ACOS(SIN(RADIANS(G50))*SIN(RADIANS(E54))+COS(RADIANS(G50))*COS(RADIANS(E54))*COS(RADIANS(X44))))&gt;90,0,$F$4*$F$5/E53^2*(SIN(RADIANS(G50))*SIN(RADIANS(E54))+COS(RADIANS(G50))*COS(RADIANS(E54))*COS(RADIANS(X44))))</f>
        <v>#DIV/0!</v>
      </c>
      <c r="Y50" s="3" t="e">
        <f>IF(DEGREES(ACOS(SIN(RADIANS(G50))*SIN(RADIANS(E54))+COS(RADIANS(G50))*COS(RADIANS(E54))*COS(RADIANS(Y44))))&gt;90,0,$F$4*$F$5/E53^2*(SIN(RADIANS(G50))*SIN(RADIANS(E54))+COS(RADIANS(G50))*COS(RADIANS(E54))*COS(RADIANS(Y44))))</f>
        <v>#DIV/0!</v>
      </c>
      <c r="Z50" s="3" t="e">
        <f>IF(DEGREES(ACOS(SIN(RADIANS(G50))*SIN(RADIANS(E54))+COS(RADIANS(G50))*COS(RADIANS(E54))*COS(RADIANS(Z44))))&gt;90,0,$F$4*$F$5/E53^2*(SIN(RADIANS(G50))*SIN(RADIANS(E54))+COS(RADIANS(G50))*COS(RADIANS(E54))*COS(RADIANS(Z44))))</f>
        <v>#DIV/0!</v>
      </c>
      <c r="AA50" s="3" t="e">
        <f>IF(DEGREES(ACOS(SIN(RADIANS(G50))*SIN(RADIANS(E54))+COS(RADIANS(G50))*COS(RADIANS(E54))*COS(RADIANS(AA44))))&gt;90,0,$F$4*$F$5/E53^2*(SIN(RADIANS(G50))*SIN(RADIANS(E54))+COS(RADIANS(G50))*COS(RADIANS(E54))*COS(RADIANS(AA44))))</f>
        <v>#DIV/0!</v>
      </c>
      <c r="AB50" s="3" t="e">
        <f>IF(DEGREES(ACOS(SIN(RADIANS(G50))*SIN(RADIANS(E54))+COS(RADIANS(G50))*COS(RADIANS(E54))*COS(RADIANS(AB44))))&gt;90,0,$F$4*$F$5/E53^2*(SIN(RADIANS(G50))*SIN(RADIANS(E54))+COS(RADIANS(G50))*COS(RADIANS(E54))*COS(RADIANS(AB44))))</f>
        <v>#DIV/0!</v>
      </c>
      <c r="AC50" s="3" t="e">
        <f>IF(DEGREES(ACOS(SIN(RADIANS(G50))*SIN(RADIANS(E54))+COS(RADIANS(G50))*COS(RADIANS(E54))*COS(RADIANS(AC44))))&gt;90,0,$F$4*$F$5/E53^2*(SIN(RADIANS(G50))*SIN(RADIANS(E54))+COS(RADIANS(G50))*COS(RADIANS(E54))*COS(RADIANS(AC44))))</f>
        <v>#DIV/0!</v>
      </c>
      <c r="AD50" s="3" t="e">
        <f>IF(DEGREES(ACOS(SIN(RADIANS(G50))*SIN(RADIANS(E54))+COS(RADIANS(G50))*COS(RADIANS(E54))*COS(RADIANS(AD44))))&gt;90,0,$F$4*$F$5/E53^2*(SIN(RADIANS(G50))*SIN(RADIANS(E54))+COS(RADIANS(G50))*COS(RADIANS(E54))*COS(RADIANS(AD44))))</f>
        <v>#DIV/0!</v>
      </c>
      <c r="AE50" s="3" t="e">
        <f>IF(DEGREES(ACOS(SIN(RADIANS(G50))*SIN(RADIANS(E54))+COS(RADIANS(G50))*COS(RADIANS(E54))*COS(RADIANS(AE44))))&gt;90,0,$F$4*$F$5/E53^2*(SIN(RADIANS(G50))*SIN(RADIANS(E54))+COS(RADIANS(G50))*COS(RADIANS(E54))*COS(RADIANS(AE44))))</f>
        <v>#DIV/0!</v>
      </c>
      <c r="AF50" s="3" t="e">
        <f>IF(DEGREES(ACOS(SIN(RADIANS(G50))*SIN(RADIANS(E54))+COS(RADIANS(G50))*COS(RADIANS(E54))*COS(RADIANS(AF44))))&gt;90,0,$F$4*$F$5/E53^2*(SIN(RADIANS(G50))*SIN(RADIANS(E54))+COS(RADIANS(G50))*COS(RADIANS(E54))*COS(RADIANS(AF44))))</f>
        <v>#DIV/0!</v>
      </c>
      <c r="AG50" s="3" t="e">
        <f>IF(DEGREES(ACOS(SIN(RADIANS(G50))*SIN(RADIANS(E54))+COS(RADIANS(G50))*COS(RADIANS(E54))*COS(RADIANS(AG44))))&gt;90,0,$F$4*$F$5/E53^2*(SIN(RADIANS(G50))*SIN(RADIANS(E54))+COS(RADIANS(G50))*COS(RADIANS(E54))*COS(RADIANS(AG44))))</f>
        <v>#DIV/0!</v>
      </c>
      <c r="AH50" s="3" t="e">
        <f>IF(DEGREES(ACOS(SIN(RADIANS(G50))*SIN(RADIANS(E54))+COS(RADIANS(G50))*COS(RADIANS(E54))*COS(RADIANS(AH44))))&gt;90,0,$F$4*$F$5/E53^2*(SIN(RADIANS(G50))*SIN(RADIANS(E54))+COS(RADIANS(G50))*COS(RADIANS(E54))*COS(RADIANS(AH44))))</f>
        <v>#DIV/0!</v>
      </c>
      <c r="AI50" s="3" t="e">
        <f>IF(DEGREES(ACOS(SIN(RADIANS(G50))*SIN(RADIANS(E54))+COS(RADIANS(G50))*COS(RADIANS(E54))*COS(RADIANS(AI44))))&gt;90,0,$F$4*$F$5/E53^2*(SIN(RADIANS(G50))*SIN(RADIANS(E54))+COS(RADIANS(G50))*COS(RADIANS(E54))*COS(RADIANS(AI44))))</f>
        <v>#DIV/0!</v>
      </c>
      <c r="AJ50" s="3" t="e">
        <f>IF(DEGREES(ACOS(SIN(RADIANS(G50))*SIN(RADIANS(E54))+COS(RADIANS(G50))*COS(RADIANS(E54))*COS(RADIANS(AJ44))))&gt;90,0,$F$4*$F$5/E53^2*(SIN(RADIANS(G50))*SIN(RADIANS(E54))+COS(RADIANS(G50))*COS(RADIANS(E54))*COS(RADIANS(AJ44))))</f>
        <v>#DIV/0!</v>
      </c>
      <c r="AK50" s="3">
        <f>IF(DEGREES(ACOS(SIN(RADIANS(G50))*SIN(RADIANS(E54))+COS(RADIANS(G50))*COS(RADIANS(E54))*COS(RADIANS(AK44))))&gt;90,0,$F$4*$F$5/E53^2*(SIN(RADIANS(G50))*SIN(RADIANS(E54))+COS(RADIANS(G50))*COS(RADIANS(E54))*COS(RADIANS(AK44))))</f>
        <v>0</v>
      </c>
      <c r="AL50" s="3">
        <f>IF(DEGREES(ACOS(SIN(RADIANS(G50))*SIN(RADIANS(E54))+COS(RADIANS(G50))*COS(RADIANS(E54))*COS(RADIANS(AL44))))&gt;90,0,$F$4*$F$5/E53^2*(SIN(RADIANS(G50))*SIN(RADIANS(E54))+COS(RADIANS(G50))*COS(RADIANS(E54))*COS(RADIANS(AL44))))</f>
        <v>0</v>
      </c>
      <c r="AM50" s="3">
        <f>IF(DEGREES(ACOS(SIN(RADIANS(G50))*SIN(RADIANS(E54))+COS(RADIANS(G50))*COS(RADIANS(E54))*COS(RADIANS(AM44))))&gt;90,0,$F$4*$F$5/E53^2*(SIN(RADIANS(G50))*SIN(RADIANS(E54))+COS(RADIANS(G50))*COS(RADIANS(E54))*COS(RADIANS(AM44))))</f>
        <v>0</v>
      </c>
      <c r="AN50" s="3">
        <f>IF(DEGREES(ACOS(SIN(RADIANS(G50))*SIN(RADIANS(E54))+COS(RADIANS(G50))*COS(RADIANS(E54))*COS(RADIANS(AN44))))&gt;90,0,$F$4*$F$5/E53^2*(SIN(RADIANS(G50))*SIN(RADIANS(E54))+COS(RADIANS(G50))*COS(RADIANS(E54))*COS(RADIANS(AN44))))</f>
        <v>0</v>
      </c>
      <c r="AO50" s="3">
        <f>IF(DEGREES(ACOS(SIN(RADIANS(G50))*SIN(RADIANS(E54))+COS(RADIANS(G50))*COS(RADIANS(E54))*COS(RADIANS(AO44))))&gt;90,0,$F$4*$F$5/E53^2*(SIN(RADIANS(G50))*SIN(RADIANS(E54))+COS(RADIANS(G50))*COS(RADIANS(E54))*COS(RADIANS(AO44))))</f>
        <v>0</v>
      </c>
      <c r="AP50" s="3">
        <f>IF(DEGREES(ACOS(SIN(RADIANS(G50))*SIN(RADIANS(E54))+COS(RADIANS(G50))*COS(RADIANS(E54))*COS(RADIANS(AP44))))&gt;90,0,$F$4*$F$5/E53^2*(SIN(RADIANS(G50))*SIN(RADIANS(E54))+COS(RADIANS(G50))*COS(RADIANS(E54))*COS(RADIANS(AP44))))</f>
        <v>0</v>
      </c>
      <c r="AQ50" s="3">
        <f>IF(DEGREES(ACOS(SIN(RADIANS(G50))*SIN(RADIANS(E54))+COS(RADIANS(G50))*COS(RADIANS(E54))*COS(RADIANS(AQ44))))&gt;90,0,$F$4*$F$5/E53^2*(SIN(RADIANS(G50))*SIN(RADIANS(E54))+COS(RADIANS(G50))*COS(RADIANS(E54))*COS(RADIANS(AQ44))))</f>
        <v>0</v>
      </c>
      <c r="AR50" s="3">
        <f>IF(DEGREES(ACOS(SIN(RADIANS(G50))*SIN(RADIANS(E54))+COS(RADIANS(G50))*COS(RADIANS(E54))*COS(RADIANS(AR44))))&gt;90,0,$F$4*$F$5/E53^2*(SIN(RADIANS(G50))*SIN(RADIANS(E54))+COS(RADIANS(G50))*COS(RADIANS(E54))*COS(RADIANS(AR44))))</f>
        <v>0</v>
      </c>
      <c r="AU50" s="3">
        <f t="shared" si="0"/>
        <v>0</v>
      </c>
      <c r="AV50" s="3">
        <f t="shared" si="1"/>
        <v>0</v>
      </c>
      <c r="AW50" s="3">
        <v>460</v>
      </c>
      <c r="AX50" s="3">
        <f t="array" ref="AX50">INDEX($D$1751:$AM$1751,0,MATCH(AW50-IF(AW50&lt;720,IF(AW50&lt;360,0,360),720),$D$1700:$AM$1700,0))+IF(AW50&gt;350,360,0)</f>
        <v>460</v>
      </c>
      <c r="AY50" s="3">
        <f t="shared" si="2"/>
        <v>190</v>
      </c>
      <c r="AZ50" s="3">
        <f t="shared" si="3"/>
        <v>0</v>
      </c>
      <c r="BA50" s="3">
        <f t="shared" si="4"/>
        <v>0</v>
      </c>
      <c r="BB50" s="3">
        <f t="shared" si="5"/>
        <v>0</v>
      </c>
      <c r="BC50" s="3">
        <f t="shared" si="6"/>
        <v>0</v>
      </c>
      <c r="BD50" s="3">
        <f t="shared" si="7"/>
        <v>90</v>
      </c>
      <c r="BE50" s="3" t="e">
        <f t="shared" si="8"/>
        <v>#DIV/0!</v>
      </c>
      <c r="BF50" s="3">
        <f t="shared" si="9"/>
        <v>0</v>
      </c>
    </row>
    <row r="51" spans="2:58" ht="15.75" customHeight="1" x14ac:dyDescent="0.2">
      <c r="B51" s="20" t="s">
        <v>786</v>
      </c>
      <c r="E51" s="3" t="str">
        <f>IF($F$10=0,"N/A",$F$10*(E46/360)-ROUNDDOWN($F$10*(E46/360),0))</f>
        <v>N/A</v>
      </c>
      <c r="G51" s="3">
        <v>40</v>
      </c>
      <c r="I51" s="3">
        <f>IF(DEGREES(ACOS(SIN(RADIANS(G51))*SIN(RADIANS(E54))+COS(RADIANS(G51))*COS(RADIANS(E54))*COS(RADIANS(I44))))&gt;90,0,$F$4*$F$5/E53^2*(SIN(RADIANS(G51))*SIN(RADIANS(E54))+COS(RADIANS(G51))*COS(RADIANS(E54))*COS(RADIANS(I44))))</f>
        <v>0</v>
      </c>
      <c r="J51" s="3">
        <f>IF(DEGREES(ACOS(SIN(RADIANS(G51))*SIN(RADIANS(E54))+COS(RADIANS(G51))*COS(RADIANS(E54))*COS(RADIANS(J44))))&gt;90,0,$F$4*$F$5/E53^2*(SIN(RADIANS(G51))*SIN(RADIANS(E54))+COS(RADIANS(G51))*COS(RADIANS(E54))*COS(RADIANS(J44))))</f>
        <v>0</v>
      </c>
      <c r="K51" s="3">
        <f>IF(DEGREES(ACOS(SIN(RADIANS(G51))*SIN(RADIANS(E54))+COS(RADIANS(G51))*COS(RADIANS(E54))*COS(RADIANS(K44))))&gt;90,0,$F$4*$F$5/E53^2*(SIN(RADIANS(G51))*SIN(RADIANS(E54))+COS(RADIANS(G51))*COS(RADIANS(E54))*COS(RADIANS(K44))))</f>
        <v>0</v>
      </c>
      <c r="L51" s="3">
        <f>IF(DEGREES(ACOS(SIN(RADIANS(G51))*SIN(RADIANS(E54))+COS(RADIANS(G51))*COS(RADIANS(E54))*COS(RADIANS(L44))))&gt;90,0,$F$4*$F$5/E53^2*(SIN(RADIANS(G51))*SIN(RADIANS(E54))+COS(RADIANS(G51))*COS(RADIANS(E54))*COS(RADIANS(L44))))</f>
        <v>0</v>
      </c>
      <c r="M51" s="3">
        <f>IF(DEGREES(ACOS(SIN(RADIANS(G51))*SIN(RADIANS(E54))+COS(RADIANS(G51))*COS(RADIANS(E54))*COS(RADIANS(M44))))&gt;90,0,$F$4*$F$5/E53^2*(SIN(RADIANS(G51))*SIN(RADIANS(E54))+COS(RADIANS(G51))*COS(RADIANS(E54))*COS(RADIANS(M44))))</f>
        <v>0</v>
      </c>
      <c r="N51" s="3">
        <f>IF(DEGREES(ACOS(SIN(RADIANS(G51))*SIN(RADIANS(E54))+COS(RADIANS(G51))*COS(RADIANS(E54))*COS(RADIANS(N44))))&gt;90,0,$F$4*$F$5/E53^2*(SIN(RADIANS(G51))*SIN(RADIANS(E54))+COS(RADIANS(G51))*COS(RADIANS(E54))*COS(RADIANS(N44))))</f>
        <v>0</v>
      </c>
      <c r="O51" s="3">
        <f>IF(DEGREES(ACOS(SIN(RADIANS(G51))*SIN(RADIANS(E54))+COS(RADIANS(G51))*COS(RADIANS(E54))*COS(RADIANS(O44))))&gt;90,0,$F$4*$F$5/E53^2*(SIN(RADIANS(G51))*SIN(RADIANS(E54))+COS(RADIANS(G51))*COS(RADIANS(E54))*COS(RADIANS(O44))))</f>
        <v>0</v>
      </c>
      <c r="P51" s="3">
        <f>IF(DEGREES(ACOS(SIN(RADIANS(G51))*SIN(RADIANS(E54))+COS(RADIANS(G51))*COS(RADIANS(E54))*COS(RADIANS(P44))))&gt;90,0,$F$4*$F$5/E53^2*(SIN(RADIANS(G51))*SIN(RADIANS(E54))+COS(RADIANS(G51))*COS(RADIANS(E54))*COS(RADIANS(P44))))</f>
        <v>0</v>
      </c>
      <c r="Q51" s="3">
        <f>IF(DEGREES(ACOS(SIN(RADIANS(G51))*SIN(RADIANS(E54))+COS(RADIANS(G51))*COS(RADIANS(E54))*COS(RADIANS(Q44))))&gt;90,0,$F$4*$F$5/E53^2*(SIN(RADIANS(G51))*SIN(RADIANS(E54))+COS(RADIANS(G51))*COS(RADIANS(E54))*COS(RADIANS(Q44))))</f>
        <v>0</v>
      </c>
      <c r="R51" s="3" t="e">
        <f>IF(DEGREES(ACOS(SIN(RADIANS(G51))*SIN(RADIANS(E54))+COS(RADIANS(G51))*COS(RADIANS(E54))*COS(RADIANS(R44))))&gt;90,0,$F$4*$F$5/E53^2*(SIN(RADIANS(G51))*SIN(RADIANS(E54))+COS(RADIANS(G51))*COS(RADIANS(E54))*COS(RADIANS(R44))))</f>
        <v>#DIV/0!</v>
      </c>
      <c r="S51" s="3" t="e">
        <f>IF(DEGREES(ACOS(SIN(RADIANS(G51))*SIN(RADIANS(E54))+COS(RADIANS(G51))*COS(RADIANS(E54))*COS(RADIANS(S44))))&gt;90,0,$F$4*$F$5/E53^2*(SIN(RADIANS(G51))*SIN(RADIANS(E54))+COS(RADIANS(G51))*COS(RADIANS(E54))*COS(RADIANS(S44))))</f>
        <v>#DIV/0!</v>
      </c>
      <c r="T51" s="3" t="e">
        <f>IF(DEGREES(ACOS(SIN(RADIANS(G51))*SIN(RADIANS(E54))+COS(RADIANS(G51))*COS(RADIANS(E54))*COS(RADIANS(T44))))&gt;90,0,$F$4*$F$5/E53^2*(SIN(RADIANS(G51))*SIN(RADIANS(E54))+COS(RADIANS(G51))*COS(RADIANS(E54))*COS(RADIANS(T44))))</f>
        <v>#DIV/0!</v>
      </c>
      <c r="U51" s="3" t="e">
        <f>IF(DEGREES(ACOS(SIN(RADIANS(G51))*SIN(RADIANS(E54))+COS(RADIANS(G51))*COS(RADIANS(E54))*COS(RADIANS(U44))))&gt;90,0,$F$4*$F$5/E53^2*(SIN(RADIANS(G51))*SIN(RADIANS(E54))+COS(RADIANS(G51))*COS(RADIANS(E54))*COS(RADIANS(U44))))</f>
        <v>#DIV/0!</v>
      </c>
      <c r="V51" s="3" t="e">
        <f>IF(DEGREES(ACOS(SIN(RADIANS(G51))*SIN(RADIANS(E54))+COS(RADIANS(G51))*COS(RADIANS(E54))*COS(RADIANS(V44))))&gt;90,0,$F$4*$F$5/E53^2*(SIN(RADIANS(G51))*SIN(RADIANS(E54))+COS(RADIANS(G51))*COS(RADIANS(E54))*COS(RADIANS(V44))))</f>
        <v>#DIV/0!</v>
      </c>
      <c r="W51" s="3" t="e">
        <f>IF(DEGREES(ACOS(SIN(RADIANS(G51))*SIN(RADIANS(E54))+COS(RADIANS(G51))*COS(RADIANS(E54))*COS(RADIANS(W44))))&gt;90,0,$F$4*$F$5/E53^2*(SIN(RADIANS(G51))*SIN(RADIANS(E54))+COS(RADIANS(G51))*COS(RADIANS(E54))*COS(RADIANS(W44))))</f>
        <v>#DIV/0!</v>
      </c>
      <c r="X51" s="3" t="e">
        <f>IF(DEGREES(ACOS(SIN(RADIANS(G51))*SIN(RADIANS(E54))+COS(RADIANS(G51))*COS(RADIANS(E54))*COS(RADIANS(X44))))&gt;90,0,$F$4*$F$5/E53^2*(SIN(RADIANS(G51))*SIN(RADIANS(E54))+COS(RADIANS(G51))*COS(RADIANS(E54))*COS(RADIANS(X44))))</f>
        <v>#DIV/0!</v>
      </c>
      <c r="Y51" s="3" t="e">
        <f>IF(DEGREES(ACOS(SIN(RADIANS(G51))*SIN(RADIANS(E54))+COS(RADIANS(G51))*COS(RADIANS(E54))*COS(RADIANS(Y44))))&gt;90,0,$F$4*$F$5/E53^2*(SIN(RADIANS(G51))*SIN(RADIANS(E54))+COS(RADIANS(G51))*COS(RADIANS(E54))*COS(RADIANS(Y44))))</f>
        <v>#DIV/0!</v>
      </c>
      <c r="Z51" s="3" t="e">
        <f>IF(DEGREES(ACOS(SIN(RADIANS(G51))*SIN(RADIANS(E54))+COS(RADIANS(G51))*COS(RADIANS(E54))*COS(RADIANS(Z44))))&gt;90,0,$F$4*$F$5/E53^2*(SIN(RADIANS(G51))*SIN(RADIANS(E54))+COS(RADIANS(G51))*COS(RADIANS(E54))*COS(RADIANS(Z44))))</f>
        <v>#DIV/0!</v>
      </c>
      <c r="AA51" s="3" t="e">
        <f>IF(DEGREES(ACOS(SIN(RADIANS(G51))*SIN(RADIANS(E54))+COS(RADIANS(G51))*COS(RADIANS(E54))*COS(RADIANS(AA44))))&gt;90,0,$F$4*$F$5/E53^2*(SIN(RADIANS(G51))*SIN(RADIANS(E54))+COS(RADIANS(G51))*COS(RADIANS(E54))*COS(RADIANS(AA44))))</f>
        <v>#DIV/0!</v>
      </c>
      <c r="AB51" s="3" t="e">
        <f>IF(DEGREES(ACOS(SIN(RADIANS(G51))*SIN(RADIANS(E54))+COS(RADIANS(G51))*COS(RADIANS(E54))*COS(RADIANS(AB44))))&gt;90,0,$F$4*$F$5/E53^2*(SIN(RADIANS(G51))*SIN(RADIANS(E54))+COS(RADIANS(G51))*COS(RADIANS(E54))*COS(RADIANS(AB44))))</f>
        <v>#DIV/0!</v>
      </c>
      <c r="AC51" s="3" t="e">
        <f>IF(DEGREES(ACOS(SIN(RADIANS(G51))*SIN(RADIANS(E54))+COS(RADIANS(G51))*COS(RADIANS(E54))*COS(RADIANS(AC44))))&gt;90,0,$F$4*$F$5/E53^2*(SIN(RADIANS(G51))*SIN(RADIANS(E54))+COS(RADIANS(G51))*COS(RADIANS(E54))*COS(RADIANS(AC44))))</f>
        <v>#DIV/0!</v>
      </c>
      <c r="AD51" s="3" t="e">
        <f>IF(DEGREES(ACOS(SIN(RADIANS(G51))*SIN(RADIANS(E54))+COS(RADIANS(G51))*COS(RADIANS(E54))*COS(RADIANS(AD44))))&gt;90,0,$F$4*$F$5/E53^2*(SIN(RADIANS(G51))*SIN(RADIANS(E54))+COS(RADIANS(G51))*COS(RADIANS(E54))*COS(RADIANS(AD44))))</f>
        <v>#DIV/0!</v>
      </c>
      <c r="AE51" s="3" t="e">
        <f>IF(DEGREES(ACOS(SIN(RADIANS(G51))*SIN(RADIANS(E54))+COS(RADIANS(G51))*COS(RADIANS(E54))*COS(RADIANS(AE44))))&gt;90,0,$F$4*$F$5/E53^2*(SIN(RADIANS(G51))*SIN(RADIANS(E54))+COS(RADIANS(G51))*COS(RADIANS(E54))*COS(RADIANS(AE44))))</f>
        <v>#DIV/0!</v>
      </c>
      <c r="AF51" s="3" t="e">
        <f>IF(DEGREES(ACOS(SIN(RADIANS(G51))*SIN(RADIANS(E54))+COS(RADIANS(G51))*COS(RADIANS(E54))*COS(RADIANS(AF44))))&gt;90,0,$F$4*$F$5/E53^2*(SIN(RADIANS(G51))*SIN(RADIANS(E54))+COS(RADIANS(G51))*COS(RADIANS(E54))*COS(RADIANS(AF44))))</f>
        <v>#DIV/0!</v>
      </c>
      <c r="AG51" s="3" t="e">
        <f>IF(DEGREES(ACOS(SIN(RADIANS(G51))*SIN(RADIANS(E54))+COS(RADIANS(G51))*COS(RADIANS(E54))*COS(RADIANS(AG44))))&gt;90,0,$F$4*$F$5/E53^2*(SIN(RADIANS(G51))*SIN(RADIANS(E54))+COS(RADIANS(G51))*COS(RADIANS(E54))*COS(RADIANS(AG44))))</f>
        <v>#DIV/0!</v>
      </c>
      <c r="AH51" s="3" t="e">
        <f>IF(DEGREES(ACOS(SIN(RADIANS(G51))*SIN(RADIANS(E54))+COS(RADIANS(G51))*COS(RADIANS(E54))*COS(RADIANS(AH44))))&gt;90,0,$F$4*$F$5/E53^2*(SIN(RADIANS(G51))*SIN(RADIANS(E54))+COS(RADIANS(G51))*COS(RADIANS(E54))*COS(RADIANS(AH44))))</f>
        <v>#DIV/0!</v>
      </c>
      <c r="AI51" s="3" t="e">
        <f>IF(DEGREES(ACOS(SIN(RADIANS(G51))*SIN(RADIANS(E54))+COS(RADIANS(G51))*COS(RADIANS(E54))*COS(RADIANS(AI44))))&gt;90,0,$F$4*$F$5/E53^2*(SIN(RADIANS(G51))*SIN(RADIANS(E54))+COS(RADIANS(G51))*COS(RADIANS(E54))*COS(RADIANS(AI44))))</f>
        <v>#DIV/0!</v>
      </c>
      <c r="AJ51" s="3" t="e">
        <f>IF(DEGREES(ACOS(SIN(RADIANS(G51))*SIN(RADIANS(E54))+COS(RADIANS(G51))*COS(RADIANS(E54))*COS(RADIANS(AJ44))))&gt;90,0,$F$4*$F$5/E53^2*(SIN(RADIANS(G51))*SIN(RADIANS(E54))+COS(RADIANS(G51))*COS(RADIANS(E54))*COS(RADIANS(AJ44))))</f>
        <v>#DIV/0!</v>
      </c>
      <c r="AK51" s="3">
        <f>IF(DEGREES(ACOS(SIN(RADIANS(G51))*SIN(RADIANS(E54))+COS(RADIANS(G51))*COS(RADIANS(E54))*COS(RADIANS(AK44))))&gt;90,0,$F$4*$F$5/E53^2*(SIN(RADIANS(G51))*SIN(RADIANS(E54))+COS(RADIANS(G51))*COS(RADIANS(E54))*COS(RADIANS(AK44))))</f>
        <v>0</v>
      </c>
      <c r="AL51" s="3">
        <f>IF(DEGREES(ACOS(SIN(RADIANS(G51))*SIN(RADIANS(E54))+COS(RADIANS(G51))*COS(RADIANS(E54))*COS(RADIANS(AL44))))&gt;90,0,$F$4*$F$5/E53^2*(SIN(RADIANS(G51))*SIN(RADIANS(E54))+COS(RADIANS(G51))*COS(RADIANS(E54))*COS(RADIANS(AL44))))</f>
        <v>0</v>
      </c>
      <c r="AM51" s="3">
        <f>IF(DEGREES(ACOS(SIN(RADIANS(G51))*SIN(RADIANS(E54))+COS(RADIANS(G51))*COS(RADIANS(E54))*COS(RADIANS(AM44))))&gt;90,0,$F$4*$F$5/E53^2*(SIN(RADIANS(G51))*SIN(RADIANS(E54))+COS(RADIANS(G51))*COS(RADIANS(E54))*COS(RADIANS(AM44))))</f>
        <v>0</v>
      </c>
      <c r="AN51" s="3">
        <f>IF(DEGREES(ACOS(SIN(RADIANS(G51))*SIN(RADIANS(E54))+COS(RADIANS(G51))*COS(RADIANS(E54))*COS(RADIANS(AN44))))&gt;90,0,$F$4*$F$5/E53^2*(SIN(RADIANS(G51))*SIN(RADIANS(E54))+COS(RADIANS(G51))*COS(RADIANS(E54))*COS(RADIANS(AN44))))</f>
        <v>0</v>
      </c>
      <c r="AO51" s="3">
        <f>IF(DEGREES(ACOS(SIN(RADIANS(G51))*SIN(RADIANS(E54))+COS(RADIANS(G51))*COS(RADIANS(E54))*COS(RADIANS(AO44))))&gt;90,0,$F$4*$F$5/E53^2*(SIN(RADIANS(G51))*SIN(RADIANS(E54))+COS(RADIANS(G51))*COS(RADIANS(E54))*COS(RADIANS(AO44))))</f>
        <v>0</v>
      </c>
      <c r="AP51" s="3">
        <f>IF(DEGREES(ACOS(SIN(RADIANS(G51))*SIN(RADIANS(E54))+COS(RADIANS(G51))*COS(RADIANS(E54))*COS(RADIANS(AP44))))&gt;90,0,$F$4*$F$5/E53^2*(SIN(RADIANS(G51))*SIN(RADIANS(E54))+COS(RADIANS(G51))*COS(RADIANS(E54))*COS(RADIANS(AP44))))</f>
        <v>0</v>
      </c>
      <c r="AQ51" s="3">
        <f>IF(DEGREES(ACOS(SIN(RADIANS(G51))*SIN(RADIANS(E54))+COS(RADIANS(G51))*COS(RADIANS(E54))*COS(RADIANS(AQ44))))&gt;90,0,$F$4*$F$5/E53^2*(SIN(RADIANS(G51))*SIN(RADIANS(E54))+COS(RADIANS(G51))*COS(RADIANS(E54))*COS(RADIANS(AQ44))))</f>
        <v>0</v>
      </c>
      <c r="AR51" s="3">
        <f>IF(DEGREES(ACOS(SIN(RADIANS(G51))*SIN(RADIANS(E54))+COS(RADIANS(G51))*COS(RADIANS(E54))*COS(RADIANS(AR44))))&gt;90,0,$F$4*$F$5/E53^2*(SIN(RADIANS(G51))*SIN(RADIANS(E54))+COS(RADIANS(G51))*COS(RADIANS(E54))*COS(RADIANS(AR44))))</f>
        <v>0</v>
      </c>
      <c r="AU51" s="3">
        <f t="shared" si="0"/>
        <v>0</v>
      </c>
      <c r="AV51" s="3">
        <f t="shared" si="1"/>
        <v>0</v>
      </c>
      <c r="AW51" s="3">
        <v>470</v>
      </c>
      <c r="AX51" s="3">
        <f t="array" ref="AX51">INDEX($D$1751:$AM$1751,0,MATCH(AW51-IF(AW51&lt;720,IF(AW51&lt;360,0,360),720),$D$1700:$AM$1700,0))+IF(AW51&gt;350,360,0)</f>
        <v>470</v>
      </c>
      <c r="AY51" s="3">
        <f t="shared" si="2"/>
        <v>200</v>
      </c>
      <c r="AZ51" s="3">
        <f t="shared" si="3"/>
        <v>0</v>
      </c>
      <c r="BA51" s="3">
        <f t="shared" si="4"/>
        <v>0</v>
      </c>
      <c r="BB51" s="3">
        <f t="shared" si="5"/>
        <v>0</v>
      </c>
      <c r="BC51" s="3">
        <f t="shared" si="6"/>
        <v>0</v>
      </c>
      <c r="BD51" s="3">
        <f t="shared" si="7"/>
        <v>90</v>
      </c>
      <c r="BE51" s="3" t="e">
        <f t="shared" si="8"/>
        <v>#DIV/0!</v>
      </c>
      <c r="BF51" s="3">
        <f t="shared" si="9"/>
        <v>0</v>
      </c>
    </row>
    <row r="52" spans="2:58" ht="15.75" customHeight="1" x14ac:dyDescent="0.2">
      <c r="B52" s="20" t="s">
        <v>787</v>
      </c>
      <c r="E52" s="3" t="str">
        <f>IF($F$10=0,"N/A",E51*$F$11/$F$10)</f>
        <v>N/A</v>
      </c>
      <c r="G52" s="3">
        <v>30</v>
      </c>
      <c r="I52" s="3">
        <f>IF(DEGREES(ACOS(SIN(RADIANS(G52))*SIN(RADIANS(E54))+COS(RADIANS(G52))*COS(RADIANS(E54))*COS(RADIANS(I44))))&gt;90,0,$F$4*$F$5/E53^2*(SIN(RADIANS(G52))*SIN(RADIANS(E54))+COS(RADIANS(G52))*COS(RADIANS(E54))*COS(RADIANS(I44))))</f>
        <v>0</v>
      </c>
      <c r="J52" s="3">
        <f>IF(DEGREES(ACOS(SIN(RADIANS(G52))*SIN(RADIANS(E54))+COS(RADIANS(G52))*COS(RADIANS(E54))*COS(RADIANS(J44))))&gt;90,0,$F$4*$F$5/E53^2*(SIN(RADIANS(G52))*SIN(RADIANS(E54))+COS(RADIANS(G52))*COS(RADIANS(E54))*COS(RADIANS(J44))))</f>
        <v>0</v>
      </c>
      <c r="K52" s="3">
        <f>IF(DEGREES(ACOS(SIN(RADIANS(G52))*SIN(RADIANS(E54))+COS(RADIANS(G52))*COS(RADIANS(E54))*COS(RADIANS(K44))))&gt;90,0,$F$4*$F$5/E53^2*(SIN(RADIANS(G52))*SIN(RADIANS(E54))+COS(RADIANS(G52))*COS(RADIANS(E54))*COS(RADIANS(K44))))</f>
        <v>0</v>
      </c>
      <c r="L52" s="3">
        <f>IF(DEGREES(ACOS(SIN(RADIANS(G52))*SIN(RADIANS(E54))+COS(RADIANS(G52))*COS(RADIANS(E54))*COS(RADIANS(L44))))&gt;90,0,$F$4*$F$5/E53^2*(SIN(RADIANS(G52))*SIN(RADIANS(E54))+COS(RADIANS(G52))*COS(RADIANS(E54))*COS(RADIANS(L44))))</f>
        <v>0</v>
      </c>
      <c r="M52" s="3">
        <f>IF(DEGREES(ACOS(SIN(RADIANS(G52))*SIN(RADIANS(E54))+COS(RADIANS(G52))*COS(RADIANS(E54))*COS(RADIANS(M44))))&gt;90,0,$F$4*$F$5/E53^2*(SIN(RADIANS(G52))*SIN(RADIANS(E54))+COS(RADIANS(G52))*COS(RADIANS(E54))*COS(RADIANS(M44))))</f>
        <v>0</v>
      </c>
      <c r="N52" s="3">
        <f>IF(DEGREES(ACOS(SIN(RADIANS(G52))*SIN(RADIANS(E54))+COS(RADIANS(G52))*COS(RADIANS(E54))*COS(RADIANS(N44))))&gt;90,0,$F$4*$F$5/E53^2*(SIN(RADIANS(G52))*SIN(RADIANS(E54))+COS(RADIANS(G52))*COS(RADIANS(E54))*COS(RADIANS(N44))))</f>
        <v>0</v>
      </c>
      <c r="O52" s="3">
        <f>IF(DEGREES(ACOS(SIN(RADIANS(G52))*SIN(RADIANS(E54))+COS(RADIANS(G52))*COS(RADIANS(E54))*COS(RADIANS(O44))))&gt;90,0,$F$4*$F$5/E53^2*(SIN(RADIANS(G52))*SIN(RADIANS(E54))+COS(RADIANS(G52))*COS(RADIANS(E54))*COS(RADIANS(O44))))</f>
        <v>0</v>
      </c>
      <c r="P52" s="3">
        <f>IF(DEGREES(ACOS(SIN(RADIANS(G52))*SIN(RADIANS(E54))+COS(RADIANS(G52))*COS(RADIANS(E54))*COS(RADIANS(P44))))&gt;90,0,$F$4*$F$5/E53^2*(SIN(RADIANS(G52))*SIN(RADIANS(E54))+COS(RADIANS(G52))*COS(RADIANS(E54))*COS(RADIANS(P44))))</f>
        <v>0</v>
      </c>
      <c r="Q52" s="3">
        <f>IF(DEGREES(ACOS(SIN(RADIANS(G52))*SIN(RADIANS(E54))+COS(RADIANS(G52))*COS(RADIANS(E54))*COS(RADIANS(Q44))))&gt;90,0,$F$4*$F$5/E53^2*(SIN(RADIANS(G52))*SIN(RADIANS(E54))+COS(RADIANS(G52))*COS(RADIANS(E54))*COS(RADIANS(Q44))))</f>
        <v>0</v>
      </c>
      <c r="R52" s="3" t="e">
        <f>IF(DEGREES(ACOS(SIN(RADIANS(G52))*SIN(RADIANS(E54))+COS(RADIANS(G52))*COS(RADIANS(E54))*COS(RADIANS(R44))))&gt;90,0,$F$4*$F$5/E53^2*(SIN(RADIANS(G52))*SIN(RADIANS(E54))+COS(RADIANS(G52))*COS(RADIANS(E54))*COS(RADIANS(R44))))</f>
        <v>#DIV/0!</v>
      </c>
      <c r="S52" s="3" t="e">
        <f>IF(DEGREES(ACOS(SIN(RADIANS(G52))*SIN(RADIANS(E54))+COS(RADIANS(G52))*COS(RADIANS(E54))*COS(RADIANS(S44))))&gt;90,0,$F$4*$F$5/E53^2*(SIN(RADIANS(G52))*SIN(RADIANS(E54))+COS(RADIANS(G52))*COS(RADIANS(E54))*COS(RADIANS(S44))))</f>
        <v>#DIV/0!</v>
      </c>
      <c r="T52" s="3" t="e">
        <f>IF(DEGREES(ACOS(SIN(RADIANS(G52))*SIN(RADIANS(E54))+COS(RADIANS(G52))*COS(RADIANS(E54))*COS(RADIANS(T44))))&gt;90,0,$F$4*$F$5/E53^2*(SIN(RADIANS(G52))*SIN(RADIANS(E54))+COS(RADIANS(G52))*COS(RADIANS(E54))*COS(RADIANS(T44))))</f>
        <v>#DIV/0!</v>
      </c>
      <c r="U52" s="3" t="e">
        <f>IF(DEGREES(ACOS(SIN(RADIANS(G52))*SIN(RADIANS(E54))+COS(RADIANS(G52))*COS(RADIANS(E54))*COS(RADIANS(U44))))&gt;90,0,$F$4*$F$5/E53^2*(SIN(RADIANS(G52))*SIN(RADIANS(E54))+COS(RADIANS(G52))*COS(RADIANS(E54))*COS(RADIANS(U44))))</f>
        <v>#DIV/0!</v>
      </c>
      <c r="V52" s="3" t="e">
        <f>IF(DEGREES(ACOS(SIN(RADIANS(G52))*SIN(RADIANS(E54))+COS(RADIANS(G52))*COS(RADIANS(E54))*COS(RADIANS(V44))))&gt;90,0,$F$4*$F$5/E53^2*(SIN(RADIANS(G52))*SIN(RADIANS(E54))+COS(RADIANS(G52))*COS(RADIANS(E54))*COS(RADIANS(V44))))</f>
        <v>#DIV/0!</v>
      </c>
      <c r="W52" s="3" t="e">
        <f>IF(DEGREES(ACOS(SIN(RADIANS(G52))*SIN(RADIANS(E54))+COS(RADIANS(G52))*COS(RADIANS(E54))*COS(RADIANS(W44))))&gt;90,0,$F$4*$F$5/E53^2*(SIN(RADIANS(G52))*SIN(RADIANS(E54))+COS(RADIANS(G52))*COS(RADIANS(E54))*COS(RADIANS(W44))))</f>
        <v>#DIV/0!</v>
      </c>
      <c r="X52" s="3" t="e">
        <f>IF(DEGREES(ACOS(SIN(RADIANS(G52))*SIN(RADIANS(E54))+COS(RADIANS(G52))*COS(RADIANS(E54))*COS(RADIANS(X44))))&gt;90,0,$F$4*$F$5/E53^2*(SIN(RADIANS(G52))*SIN(RADIANS(E54))+COS(RADIANS(G52))*COS(RADIANS(E54))*COS(RADIANS(X44))))</f>
        <v>#DIV/0!</v>
      </c>
      <c r="Y52" s="3" t="e">
        <f>IF(DEGREES(ACOS(SIN(RADIANS(G52))*SIN(RADIANS(E54))+COS(RADIANS(G52))*COS(RADIANS(E54))*COS(RADIANS(Y44))))&gt;90,0,$F$4*$F$5/E53^2*(SIN(RADIANS(G52))*SIN(RADIANS(E54))+COS(RADIANS(G52))*COS(RADIANS(E54))*COS(RADIANS(Y44))))</f>
        <v>#DIV/0!</v>
      </c>
      <c r="Z52" s="3" t="e">
        <f>IF(DEGREES(ACOS(SIN(RADIANS(G52))*SIN(RADIANS(E54))+COS(RADIANS(G52))*COS(RADIANS(E54))*COS(RADIANS(Z44))))&gt;90,0,$F$4*$F$5/E53^2*(SIN(RADIANS(G52))*SIN(RADIANS(E54))+COS(RADIANS(G52))*COS(RADIANS(E54))*COS(RADIANS(Z44))))</f>
        <v>#DIV/0!</v>
      </c>
      <c r="AA52" s="3" t="e">
        <f>IF(DEGREES(ACOS(SIN(RADIANS(G52))*SIN(RADIANS(E54))+COS(RADIANS(G52))*COS(RADIANS(E54))*COS(RADIANS(AA44))))&gt;90,0,$F$4*$F$5/E53^2*(SIN(RADIANS(G52))*SIN(RADIANS(E54))+COS(RADIANS(G52))*COS(RADIANS(E54))*COS(RADIANS(AA44))))</f>
        <v>#DIV/0!</v>
      </c>
      <c r="AB52" s="3" t="e">
        <f>IF(DEGREES(ACOS(SIN(RADIANS(G52))*SIN(RADIANS(E54))+COS(RADIANS(G52))*COS(RADIANS(E54))*COS(RADIANS(AB44))))&gt;90,0,$F$4*$F$5/E53^2*(SIN(RADIANS(G52))*SIN(RADIANS(E54))+COS(RADIANS(G52))*COS(RADIANS(E54))*COS(RADIANS(AB44))))</f>
        <v>#DIV/0!</v>
      </c>
      <c r="AC52" s="3" t="e">
        <f>IF(DEGREES(ACOS(SIN(RADIANS(G52))*SIN(RADIANS(E54))+COS(RADIANS(G52))*COS(RADIANS(E54))*COS(RADIANS(AC44))))&gt;90,0,$F$4*$F$5/E53^2*(SIN(RADIANS(G52))*SIN(RADIANS(E54))+COS(RADIANS(G52))*COS(RADIANS(E54))*COS(RADIANS(AC44))))</f>
        <v>#DIV/0!</v>
      </c>
      <c r="AD52" s="3" t="e">
        <f>IF(DEGREES(ACOS(SIN(RADIANS(G52))*SIN(RADIANS(E54))+COS(RADIANS(G52))*COS(RADIANS(E54))*COS(RADIANS(AD44))))&gt;90,0,$F$4*$F$5/E53^2*(SIN(RADIANS(G52))*SIN(RADIANS(E54))+COS(RADIANS(G52))*COS(RADIANS(E54))*COS(RADIANS(AD44))))</f>
        <v>#DIV/0!</v>
      </c>
      <c r="AE52" s="3" t="e">
        <f>IF(DEGREES(ACOS(SIN(RADIANS(G52))*SIN(RADIANS(E54))+COS(RADIANS(G52))*COS(RADIANS(E54))*COS(RADIANS(AE44))))&gt;90,0,$F$4*$F$5/E53^2*(SIN(RADIANS(G52))*SIN(RADIANS(E54))+COS(RADIANS(G52))*COS(RADIANS(E54))*COS(RADIANS(AE44))))</f>
        <v>#DIV/0!</v>
      </c>
      <c r="AF52" s="3" t="e">
        <f>IF(DEGREES(ACOS(SIN(RADIANS(G52))*SIN(RADIANS(E54))+COS(RADIANS(G52))*COS(RADIANS(E54))*COS(RADIANS(AF44))))&gt;90,0,$F$4*$F$5/E53^2*(SIN(RADIANS(G52))*SIN(RADIANS(E54))+COS(RADIANS(G52))*COS(RADIANS(E54))*COS(RADIANS(AF44))))</f>
        <v>#DIV/0!</v>
      </c>
      <c r="AG52" s="3" t="e">
        <f>IF(DEGREES(ACOS(SIN(RADIANS(G52))*SIN(RADIANS(E54))+COS(RADIANS(G52))*COS(RADIANS(E54))*COS(RADIANS(AG44))))&gt;90,0,$F$4*$F$5/E53^2*(SIN(RADIANS(G52))*SIN(RADIANS(E54))+COS(RADIANS(G52))*COS(RADIANS(E54))*COS(RADIANS(AG44))))</f>
        <v>#DIV/0!</v>
      </c>
      <c r="AH52" s="3" t="e">
        <f>IF(DEGREES(ACOS(SIN(RADIANS(G52))*SIN(RADIANS(E54))+COS(RADIANS(G52))*COS(RADIANS(E54))*COS(RADIANS(AH44))))&gt;90,0,$F$4*$F$5/E53^2*(SIN(RADIANS(G52))*SIN(RADIANS(E54))+COS(RADIANS(G52))*COS(RADIANS(E54))*COS(RADIANS(AH44))))</f>
        <v>#DIV/0!</v>
      </c>
      <c r="AI52" s="3" t="e">
        <f>IF(DEGREES(ACOS(SIN(RADIANS(G52))*SIN(RADIANS(E54))+COS(RADIANS(G52))*COS(RADIANS(E54))*COS(RADIANS(AI44))))&gt;90,0,$F$4*$F$5/E53^2*(SIN(RADIANS(G52))*SIN(RADIANS(E54))+COS(RADIANS(G52))*COS(RADIANS(E54))*COS(RADIANS(AI44))))</f>
        <v>#DIV/0!</v>
      </c>
      <c r="AJ52" s="3" t="e">
        <f>IF(DEGREES(ACOS(SIN(RADIANS(G52))*SIN(RADIANS(E54))+COS(RADIANS(G52))*COS(RADIANS(E54))*COS(RADIANS(AJ44))))&gt;90,0,$F$4*$F$5/E53^2*(SIN(RADIANS(G52))*SIN(RADIANS(E54))+COS(RADIANS(G52))*COS(RADIANS(E54))*COS(RADIANS(AJ44))))</f>
        <v>#DIV/0!</v>
      </c>
      <c r="AK52" s="3">
        <f>IF(DEGREES(ACOS(SIN(RADIANS(G52))*SIN(RADIANS(E54))+COS(RADIANS(G52))*COS(RADIANS(E54))*COS(RADIANS(AK44))))&gt;90,0,$F$4*$F$5/E53^2*(SIN(RADIANS(G52))*SIN(RADIANS(E54))+COS(RADIANS(G52))*COS(RADIANS(E54))*COS(RADIANS(AK44))))</f>
        <v>0</v>
      </c>
      <c r="AL52" s="3">
        <f>IF(DEGREES(ACOS(SIN(RADIANS(G52))*SIN(RADIANS(E54))+COS(RADIANS(G52))*COS(RADIANS(E54))*COS(RADIANS(AL44))))&gt;90,0,$F$4*$F$5/E53^2*(SIN(RADIANS(G52))*SIN(RADIANS(E54))+COS(RADIANS(G52))*COS(RADIANS(E54))*COS(RADIANS(AL44))))</f>
        <v>0</v>
      </c>
      <c r="AM52" s="3">
        <f>IF(DEGREES(ACOS(SIN(RADIANS(G52))*SIN(RADIANS(E54))+COS(RADIANS(G52))*COS(RADIANS(E54))*COS(RADIANS(AM44))))&gt;90,0,$F$4*$F$5/E53^2*(SIN(RADIANS(G52))*SIN(RADIANS(E54))+COS(RADIANS(G52))*COS(RADIANS(E54))*COS(RADIANS(AM44))))</f>
        <v>0</v>
      </c>
      <c r="AN52" s="3">
        <f>IF(DEGREES(ACOS(SIN(RADIANS(G52))*SIN(RADIANS(E54))+COS(RADIANS(G52))*COS(RADIANS(E54))*COS(RADIANS(AN44))))&gt;90,0,$F$4*$F$5/E53^2*(SIN(RADIANS(G52))*SIN(RADIANS(E54))+COS(RADIANS(G52))*COS(RADIANS(E54))*COS(RADIANS(AN44))))</f>
        <v>0</v>
      </c>
      <c r="AO52" s="3">
        <f>IF(DEGREES(ACOS(SIN(RADIANS(G52))*SIN(RADIANS(E54))+COS(RADIANS(G52))*COS(RADIANS(E54))*COS(RADIANS(AO44))))&gt;90,0,$F$4*$F$5/E53^2*(SIN(RADIANS(G52))*SIN(RADIANS(E54))+COS(RADIANS(G52))*COS(RADIANS(E54))*COS(RADIANS(AO44))))</f>
        <v>0</v>
      </c>
      <c r="AP52" s="3">
        <f>IF(DEGREES(ACOS(SIN(RADIANS(G52))*SIN(RADIANS(E54))+COS(RADIANS(G52))*COS(RADIANS(E54))*COS(RADIANS(AP44))))&gt;90,0,$F$4*$F$5/E53^2*(SIN(RADIANS(G52))*SIN(RADIANS(E54))+COS(RADIANS(G52))*COS(RADIANS(E54))*COS(RADIANS(AP44))))</f>
        <v>0</v>
      </c>
      <c r="AQ52" s="3">
        <f>IF(DEGREES(ACOS(SIN(RADIANS(G52))*SIN(RADIANS(E54))+COS(RADIANS(G52))*COS(RADIANS(E54))*COS(RADIANS(AQ44))))&gt;90,0,$F$4*$F$5/E53^2*(SIN(RADIANS(G52))*SIN(RADIANS(E54))+COS(RADIANS(G52))*COS(RADIANS(E54))*COS(RADIANS(AQ44))))</f>
        <v>0</v>
      </c>
      <c r="AR52" s="3">
        <f>IF(DEGREES(ACOS(SIN(RADIANS(G52))*SIN(RADIANS(E54))+COS(RADIANS(G52))*COS(RADIANS(E54))*COS(RADIANS(AR44))))&gt;90,0,$F$4*$F$5/E53^2*(SIN(RADIANS(G52))*SIN(RADIANS(E54))+COS(RADIANS(G52))*COS(RADIANS(E54))*COS(RADIANS(AR44))))</f>
        <v>0</v>
      </c>
      <c r="AU52" s="3">
        <f t="shared" si="0"/>
        <v>0</v>
      </c>
      <c r="AV52" s="3">
        <f t="shared" si="1"/>
        <v>0</v>
      </c>
      <c r="AW52" s="3">
        <v>480</v>
      </c>
      <c r="AX52" s="3">
        <f t="array" ref="AX52">INDEX($D$1751:$AM$1751,0,MATCH(AW52-IF(AW52&lt;720,IF(AW52&lt;360,0,360),720),$D$1700:$AM$1700,0))+IF(AW52&gt;350,360,0)</f>
        <v>480</v>
      </c>
      <c r="AY52" s="3">
        <f t="shared" si="2"/>
        <v>210</v>
      </c>
      <c r="AZ52" s="3">
        <f t="shared" si="3"/>
        <v>0</v>
      </c>
      <c r="BA52" s="3">
        <f t="shared" si="4"/>
        <v>0</v>
      </c>
      <c r="BB52" s="3">
        <f t="shared" si="5"/>
        <v>0</v>
      </c>
      <c r="BC52" s="3">
        <f t="shared" si="6"/>
        <v>0</v>
      </c>
      <c r="BD52" s="3">
        <f t="shared" si="7"/>
        <v>90</v>
      </c>
      <c r="BE52" s="3" t="e">
        <f t="shared" si="8"/>
        <v>#DIV/0!</v>
      </c>
      <c r="BF52" s="3">
        <f t="shared" si="9"/>
        <v>0</v>
      </c>
    </row>
    <row r="53" spans="2:58" ht="15.75" customHeight="1" x14ac:dyDescent="0.2">
      <c r="B53" s="20" t="s">
        <v>788</v>
      </c>
      <c r="E53" s="3">
        <f>$F$6*(1-$F$7^2)/(1+$F$7*COS(RADIANS(E47)))</f>
        <v>0</v>
      </c>
      <c r="G53" s="3">
        <v>20</v>
      </c>
      <c r="I53" s="3">
        <f>IF(DEGREES(ACOS(SIN(RADIANS(G53))*SIN(RADIANS(E54))+COS(RADIANS(G53))*COS(RADIANS(E54))*COS(RADIANS(I44))))&gt;90,0,$F$4*$F$5/E53^2*(SIN(RADIANS(G53))*SIN(RADIANS(E54))+COS(RADIANS(G53))*COS(RADIANS(E54))*COS(RADIANS(I44))))</f>
        <v>0</v>
      </c>
      <c r="J53" s="3">
        <f>IF(DEGREES(ACOS(SIN(RADIANS(G53))*SIN(RADIANS(E54))+COS(RADIANS(G53))*COS(RADIANS(E54))*COS(RADIANS(J44))))&gt;90,0,$F$4*$F$5/E53^2*(SIN(RADIANS(G53))*SIN(RADIANS(E54))+COS(RADIANS(G53))*COS(RADIANS(E54))*COS(RADIANS(J44))))</f>
        <v>0</v>
      </c>
      <c r="K53" s="3">
        <f>IF(DEGREES(ACOS(SIN(RADIANS(G53))*SIN(RADIANS(E54))+COS(RADIANS(G53))*COS(RADIANS(E54))*COS(RADIANS(K44))))&gt;90,0,$F$4*$F$5/E53^2*(SIN(RADIANS(G53))*SIN(RADIANS(E54))+COS(RADIANS(G53))*COS(RADIANS(E54))*COS(RADIANS(K44))))</f>
        <v>0</v>
      </c>
      <c r="L53" s="3">
        <f>IF(DEGREES(ACOS(SIN(RADIANS(G53))*SIN(RADIANS(E54))+COS(RADIANS(G53))*COS(RADIANS(E54))*COS(RADIANS(L44))))&gt;90,0,$F$4*$F$5/E53^2*(SIN(RADIANS(G53))*SIN(RADIANS(E54))+COS(RADIANS(G53))*COS(RADIANS(E54))*COS(RADIANS(L44))))</f>
        <v>0</v>
      </c>
      <c r="M53" s="3">
        <f>IF(DEGREES(ACOS(SIN(RADIANS(G53))*SIN(RADIANS(E54))+COS(RADIANS(G53))*COS(RADIANS(E54))*COS(RADIANS(M44))))&gt;90,0,$F$4*$F$5/E53^2*(SIN(RADIANS(G53))*SIN(RADIANS(E54))+COS(RADIANS(G53))*COS(RADIANS(E54))*COS(RADIANS(M44))))</f>
        <v>0</v>
      </c>
      <c r="N53" s="3">
        <f>IF(DEGREES(ACOS(SIN(RADIANS(G53))*SIN(RADIANS(E54))+COS(RADIANS(G53))*COS(RADIANS(E54))*COS(RADIANS(N44))))&gt;90,0,$F$4*$F$5/E53^2*(SIN(RADIANS(G53))*SIN(RADIANS(E54))+COS(RADIANS(G53))*COS(RADIANS(E54))*COS(RADIANS(N44))))</f>
        <v>0</v>
      </c>
      <c r="O53" s="3">
        <f>IF(DEGREES(ACOS(SIN(RADIANS(G53))*SIN(RADIANS(E54))+COS(RADIANS(G53))*COS(RADIANS(E54))*COS(RADIANS(O44))))&gt;90,0,$F$4*$F$5/E53^2*(SIN(RADIANS(G53))*SIN(RADIANS(E54))+COS(RADIANS(G53))*COS(RADIANS(E54))*COS(RADIANS(O44))))</f>
        <v>0</v>
      </c>
      <c r="P53" s="3">
        <f>IF(DEGREES(ACOS(SIN(RADIANS(G53))*SIN(RADIANS(E54))+COS(RADIANS(G53))*COS(RADIANS(E54))*COS(RADIANS(P44))))&gt;90,0,$F$4*$F$5/E53^2*(SIN(RADIANS(G53))*SIN(RADIANS(E54))+COS(RADIANS(G53))*COS(RADIANS(E54))*COS(RADIANS(P44))))</f>
        <v>0</v>
      </c>
      <c r="Q53" s="3">
        <f>IF(DEGREES(ACOS(SIN(RADIANS(G53))*SIN(RADIANS(E54))+COS(RADIANS(G53))*COS(RADIANS(E54))*COS(RADIANS(Q44))))&gt;90,0,$F$4*$F$5/E53^2*(SIN(RADIANS(G53))*SIN(RADIANS(E54))+COS(RADIANS(G53))*COS(RADIANS(E54))*COS(RADIANS(Q44))))</f>
        <v>0</v>
      </c>
      <c r="R53" s="3" t="e">
        <f>IF(DEGREES(ACOS(SIN(RADIANS(G53))*SIN(RADIANS(E54))+COS(RADIANS(G53))*COS(RADIANS(E54))*COS(RADIANS(R44))))&gt;90,0,$F$4*$F$5/E53^2*(SIN(RADIANS(G53))*SIN(RADIANS(E54))+COS(RADIANS(G53))*COS(RADIANS(E54))*COS(RADIANS(R44))))</f>
        <v>#DIV/0!</v>
      </c>
      <c r="S53" s="3" t="e">
        <f>IF(DEGREES(ACOS(SIN(RADIANS(G53))*SIN(RADIANS(E54))+COS(RADIANS(G53))*COS(RADIANS(E54))*COS(RADIANS(S44))))&gt;90,0,$F$4*$F$5/E53^2*(SIN(RADIANS(G53))*SIN(RADIANS(E54))+COS(RADIANS(G53))*COS(RADIANS(E54))*COS(RADIANS(S44))))</f>
        <v>#DIV/0!</v>
      </c>
      <c r="T53" s="3" t="e">
        <f>IF(DEGREES(ACOS(SIN(RADIANS(G53))*SIN(RADIANS(E54))+COS(RADIANS(G53))*COS(RADIANS(E54))*COS(RADIANS(T44))))&gt;90,0,$F$4*$F$5/E53^2*(SIN(RADIANS(G53))*SIN(RADIANS(E54))+COS(RADIANS(G53))*COS(RADIANS(E54))*COS(RADIANS(T44))))</f>
        <v>#DIV/0!</v>
      </c>
      <c r="U53" s="3" t="e">
        <f>IF(DEGREES(ACOS(SIN(RADIANS(G53))*SIN(RADIANS(E54))+COS(RADIANS(G53))*COS(RADIANS(E54))*COS(RADIANS(U44))))&gt;90,0,$F$4*$F$5/E53^2*(SIN(RADIANS(G53))*SIN(RADIANS(E54))+COS(RADIANS(G53))*COS(RADIANS(E54))*COS(RADIANS(U44))))</f>
        <v>#DIV/0!</v>
      </c>
      <c r="V53" s="3" t="e">
        <f>IF(DEGREES(ACOS(SIN(RADIANS(G53))*SIN(RADIANS(E54))+COS(RADIANS(G53))*COS(RADIANS(E54))*COS(RADIANS(V44))))&gt;90,0,$F$4*$F$5/E53^2*(SIN(RADIANS(G53))*SIN(RADIANS(E54))+COS(RADIANS(G53))*COS(RADIANS(E54))*COS(RADIANS(V44))))</f>
        <v>#DIV/0!</v>
      </c>
      <c r="W53" s="3" t="e">
        <f>IF(DEGREES(ACOS(SIN(RADIANS(G53))*SIN(RADIANS(E54))+COS(RADIANS(G53))*COS(RADIANS(E54))*COS(RADIANS(W44))))&gt;90,0,$F$4*$F$5/E53^2*(SIN(RADIANS(G53))*SIN(RADIANS(E54))+COS(RADIANS(G53))*COS(RADIANS(E54))*COS(RADIANS(W44))))</f>
        <v>#DIV/0!</v>
      </c>
      <c r="X53" s="3" t="e">
        <f>IF(DEGREES(ACOS(SIN(RADIANS(G53))*SIN(RADIANS(E54))+COS(RADIANS(G53))*COS(RADIANS(E54))*COS(RADIANS(X44))))&gt;90,0,$F$4*$F$5/E53^2*(SIN(RADIANS(G53))*SIN(RADIANS(E54))+COS(RADIANS(G53))*COS(RADIANS(E54))*COS(RADIANS(X44))))</f>
        <v>#DIV/0!</v>
      </c>
      <c r="Y53" s="3" t="e">
        <f>IF(DEGREES(ACOS(SIN(RADIANS(G53))*SIN(RADIANS(E54))+COS(RADIANS(G53))*COS(RADIANS(E54))*COS(RADIANS(Y44))))&gt;90,0,$F$4*$F$5/E53^2*(SIN(RADIANS(G53))*SIN(RADIANS(E54))+COS(RADIANS(G53))*COS(RADIANS(E54))*COS(RADIANS(Y44))))</f>
        <v>#DIV/0!</v>
      </c>
      <c r="Z53" s="3" t="e">
        <f>IF(DEGREES(ACOS(SIN(RADIANS(G53))*SIN(RADIANS(E54))+COS(RADIANS(G53))*COS(RADIANS(E54))*COS(RADIANS(Z44))))&gt;90,0,$F$4*$F$5/E53^2*(SIN(RADIANS(G53))*SIN(RADIANS(E54))+COS(RADIANS(G53))*COS(RADIANS(E54))*COS(RADIANS(Z44))))</f>
        <v>#DIV/0!</v>
      </c>
      <c r="AA53" s="3" t="e">
        <f>IF(DEGREES(ACOS(SIN(RADIANS(G53))*SIN(RADIANS(E54))+COS(RADIANS(G53))*COS(RADIANS(E54))*COS(RADIANS(AA44))))&gt;90,0,$F$4*$F$5/E53^2*(SIN(RADIANS(G53))*SIN(RADIANS(E54))+COS(RADIANS(G53))*COS(RADIANS(E54))*COS(RADIANS(AA44))))</f>
        <v>#DIV/0!</v>
      </c>
      <c r="AB53" s="3" t="e">
        <f>IF(DEGREES(ACOS(SIN(RADIANS(G53))*SIN(RADIANS(E54))+COS(RADIANS(G53))*COS(RADIANS(E54))*COS(RADIANS(AB44))))&gt;90,0,$F$4*$F$5/E53^2*(SIN(RADIANS(G53))*SIN(RADIANS(E54))+COS(RADIANS(G53))*COS(RADIANS(E54))*COS(RADIANS(AB44))))</f>
        <v>#DIV/0!</v>
      </c>
      <c r="AC53" s="3" t="e">
        <f>IF(DEGREES(ACOS(SIN(RADIANS(G53))*SIN(RADIANS(E54))+COS(RADIANS(G53))*COS(RADIANS(E54))*COS(RADIANS(AC44))))&gt;90,0,$F$4*$F$5/E53^2*(SIN(RADIANS(G53))*SIN(RADIANS(E54))+COS(RADIANS(G53))*COS(RADIANS(E54))*COS(RADIANS(AC44))))</f>
        <v>#DIV/0!</v>
      </c>
      <c r="AD53" s="3" t="e">
        <f>IF(DEGREES(ACOS(SIN(RADIANS(G53))*SIN(RADIANS(E54))+COS(RADIANS(G53))*COS(RADIANS(E54))*COS(RADIANS(AD44))))&gt;90,0,$F$4*$F$5/E53^2*(SIN(RADIANS(G53))*SIN(RADIANS(E54))+COS(RADIANS(G53))*COS(RADIANS(E54))*COS(RADIANS(AD44))))</f>
        <v>#DIV/0!</v>
      </c>
      <c r="AE53" s="3" t="e">
        <f>IF(DEGREES(ACOS(SIN(RADIANS(G53))*SIN(RADIANS(E54))+COS(RADIANS(G53))*COS(RADIANS(E54))*COS(RADIANS(AE44))))&gt;90,0,$F$4*$F$5/E53^2*(SIN(RADIANS(G53))*SIN(RADIANS(E54))+COS(RADIANS(G53))*COS(RADIANS(E54))*COS(RADIANS(AE44))))</f>
        <v>#DIV/0!</v>
      </c>
      <c r="AF53" s="3" t="e">
        <f>IF(DEGREES(ACOS(SIN(RADIANS(G53))*SIN(RADIANS(E54))+COS(RADIANS(G53))*COS(RADIANS(E54))*COS(RADIANS(AF44))))&gt;90,0,$F$4*$F$5/E53^2*(SIN(RADIANS(G53))*SIN(RADIANS(E54))+COS(RADIANS(G53))*COS(RADIANS(E54))*COS(RADIANS(AF44))))</f>
        <v>#DIV/0!</v>
      </c>
      <c r="AG53" s="3" t="e">
        <f>IF(DEGREES(ACOS(SIN(RADIANS(G53))*SIN(RADIANS(E54))+COS(RADIANS(G53))*COS(RADIANS(E54))*COS(RADIANS(AG44))))&gt;90,0,$F$4*$F$5/E53^2*(SIN(RADIANS(G53))*SIN(RADIANS(E54))+COS(RADIANS(G53))*COS(RADIANS(E54))*COS(RADIANS(AG44))))</f>
        <v>#DIV/0!</v>
      </c>
      <c r="AH53" s="3" t="e">
        <f>IF(DEGREES(ACOS(SIN(RADIANS(G53))*SIN(RADIANS(E54))+COS(RADIANS(G53))*COS(RADIANS(E54))*COS(RADIANS(AH44))))&gt;90,0,$F$4*$F$5/E53^2*(SIN(RADIANS(G53))*SIN(RADIANS(E54))+COS(RADIANS(G53))*COS(RADIANS(E54))*COS(RADIANS(AH44))))</f>
        <v>#DIV/0!</v>
      </c>
      <c r="AI53" s="3" t="e">
        <f>IF(DEGREES(ACOS(SIN(RADIANS(G53))*SIN(RADIANS(E54))+COS(RADIANS(G53))*COS(RADIANS(E54))*COS(RADIANS(AI44))))&gt;90,0,$F$4*$F$5/E53^2*(SIN(RADIANS(G53))*SIN(RADIANS(E54))+COS(RADIANS(G53))*COS(RADIANS(E54))*COS(RADIANS(AI44))))</f>
        <v>#DIV/0!</v>
      </c>
      <c r="AJ53" s="3" t="e">
        <f>IF(DEGREES(ACOS(SIN(RADIANS(G53))*SIN(RADIANS(E54))+COS(RADIANS(G53))*COS(RADIANS(E54))*COS(RADIANS(AJ44))))&gt;90,0,$F$4*$F$5/E53^2*(SIN(RADIANS(G53))*SIN(RADIANS(E54))+COS(RADIANS(G53))*COS(RADIANS(E54))*COS(RADIANS(AJ44))))</f>
        <v>#DIV/0!</v>
      </c>
      <c r="AK53" s="3">
        <f>IF(DEGREES(ACOS(SIN(RADIANS(G53))*SIN(RADIANS(E54))+COS(RADIANS(G53))*COS(RADIANS(E54))*COS(RADIANS(AK44))))&gt;90,0,$F$4*$F$5/E53^2*(SIN(RADIANS(G53))*SIN(RADIANS(E54))+COS(RADIANS(G53))*COS(RADIANS(E54))*COS(RADIANS(AK44))))</f>
        <v>0</v>
      </c>
      <c r="AL53" s="3">
        <f>IF(DEGREES(ACOS(SIN(RADIANS(G53))*SIN(RADIANS(E54))+COS(RADIANS(G53))*COS(RADIANS(E54))*COS(RADIANS(AL44))))&gt;90,0,$F$4*$F$5/E53^2*(SIN(RADIANS(G53))*SIN(RADIANS(E54))+COS(RADIANS(G53))*COS(RADIANS(E54))*COS(RADIANS(AL44))))</f>
        <v>0</v>
      </c>
      <c r="AM53" s="3">
        <f>IF(DEGREES(ACOS(SIN(RADIANS(G53))*SIN(RADIANS(E54))+COS(RADIANS(G53))*COS(RADIANS(E54))*COS(RADIANS(AM44))))&gt;90,0,$F$4*$F$5/E53^2*(SIN(RADIANS(G53))*SIN(RADIANS(E54))+COS(RADIANS(G53))*COS(RADIANS(E54))*COS(RADIANS(AM44))))</f>
        <v>0</v>
      </c>
      <c r="AN53" s="3">
        <f>IF(DEGREES(ACOS(SIN(RADIANS(G53))*SIN(RADIANS(E54))+COS(RADIANS(G53))*COS(RADIANS(E54))*COS(RADIANS(AN44))))&gt;90,0,$F$4*$F$5/E53^2*(SIN(RADIANS(G53))*SIN(RADIANS(E54))+COS(RADIANS(G53))*COS(RADIANS(E54))*COS(RADIANS(AN44))))</f>
        <v>0</v>
      </c>
      <c r="AO53" s="3">
        <f>IF(DEGREES(ACOS(SIN(RADIANS(G53))*SIN(RADIANS(E54))+COS(RADIANS(G53))*COS(RADIANS(E54))*COS(RADIANS(AO44))))&gt;90,0,$F$4*$F$5/E53^2*(SIN(RADIANS(G53))*SIN(RADIANS(E54))+COS(RADIANS(G53))*COS(RADIANS(E54))*COS(RADIANS(AO44))))</f>
        <v>0</v>
      </c>
      <c r="AP53" s="3">
        <f>IF(DEGREES(ACOS(SIN(RADIANS(G53))*SIN(RADIANS(E54))+COS(RADIANS(G53))*COS(RADIANS(E54))*COS(RADIANS(AP44))))&gt;90,0,$F$4*$F$5/E53^2*(SIN(RADIANS(G53))*SIN(RADIANS(E54))+COS(RADIANS(G53))*COS(RADIANS(E54))*COS(RADIANS(AP44))))</f>
        <v>0</v>
      </c>
      <c r="AQ53" s="3">
        <f>IF(DEGREES(ACOS(SIN(RADIANS(G53))*SIN(RADIANS(E54))+COS(RADIANS(G53))*COS(RADIANS(E54))*COS(RADIANS(AQ44))))&gt;90,0,$F$4*$F$5/E53^2*(SIN(RADIANS(G53))*SIN(RADIANS(E54))+COS(RADIANS(G53))*COS(RADIANS(E54))*COS(RADIANS(AQ44))))</f>
        <v>0</v>
      </c>
      <c r="AR53" s="3">
        <f>IF(DEGREES(ACOS(SIN(RADIANS(G53))*SIN(RADIANS(E54))+COS(RADIANS(G53))*COS(RADIANS(E54))*COS(RADIANS(AR44))))&gt;90,0,$F$4*$F$5/E53^2*(SIN(RADIANS(G53))*SIN(RADIANS(E54))+COS(RADIANS(G53))*COS(RADIANS(E54))*COS(RADIANS(AR44))))</f>
        <v>0</v>
      </c>
      <c r="AU53" s="3">
        <f t="shared" si="0"/>
        <v>0</v>
      </c>
      <c r="AV53" s="3">
        <f t="shared" si="1"/>
        <v>0</v>
      </c>
      <c r="AW53" s="3">
        <v>490</v>
      </c>
      <c r="AX53" s="3">
        <f t="array" ref="AX53">INDEX($D$1751:$AM$1751,0,MATCH(AW53-IF(AW53&lt;720,IF(AW53&lt;360,0,360),720),$D$1700:$AM$1700,0))+IF(AW53&gt;350,360,0)</f>
        <v>490</v>
      </c>
      <c r="AY53" s="3">
        <f t="shared" si="2"/>
        <v>220</v>
      </c>
      <c r="AZ53" s="3">
        <f t="shared" si="3"/>
        <v>0</v>
      </c>
      <c r="BA53" s="3">
        <f t="shared" si="4"/>
        <v>0</v>
      </c>
      <c r="BB53" s="3">
        <f t="shared" si="5"/>
        <v>0</v>
      </c>
      <c r="BC53" s="3">
        <f t="shared" si="6"/>
        <v>0</v>
      </c>
      <c r="BD53" s="3">
        <f t="shared" si="7"/>
        <v>90</v>
      </c>
      <c r="BE53" s="3" t="e">
        <f t="shared" si="8"/>
        <v>#DIV/0!</v>
      </c>
      <c r="BF53" s="3">
        <f t="shared" si="9"/>
        <v>0</v>
      </c>
    </row>
    <row r="54" spans="2:58" ht="15.75" customHeight="1" x14ac:dyDescent="0.2">
      <c r="B54" s="20" t="s">
        <v>737</v>
      </c>
      <c r="E54" s="3">
        <f>IF($F$8&gt;90,180-$F$8,$F$8)*SIN(RADIANS(E48))</f>
        <v>0</v>
      </c>
      <c r="G54" s="3">
        <v>10</v>
      </c>
      <c r="I54" s="3">
        <f>IF(DEGREES(ACOS(SIN(RADIANS(G54))*SIN(RADIANS(E54))+COS(RADIANS(G54))*COS(RADIANS(E54))*COS(RADIANS(I44))))&gt;90,0,$F$4*$F$5/E53^2*(SIN(RADIANS(G54))*SIN(RADIANS(E54))+COS(RADIANS(G54))*COS(RADIANS(E54))*COS(RADIANS(I44))))</f>
        <v>0</v>
      </c>
      <c r="J54" s="3">
        <f>IF(DEGREES(ACOS(SIN(RADIANS(G54))*SIN(RADIANS(E54))+COS(RADIANS(G54))*COS(RADIANS(E54))*COS(RADIANS(J44))))&gt;90,0,$F$4*$F$5/E53^2*(SIN(RADIANS(G54))*SIN(RADIANS(E54))+COS(RADIANS(G54))*COS(RADIANS(E54))*COS(RADIANS(J44))))</f>
        <v>0</v>
      </c>
      <c r="K54" s="3">
        <f>IF(DEGREES(ACOS(SIN(RADIANS(G54))*SIN(RADIANS(E54))+COS(RADIANS(G54))*COS(RADIANS(E54))*COS(RADIANS(K44))))&gt;90,0,$F$4*$F$5/E53^2*(SIN(RADIANS(G54))*SIN(RADIANS(E54))+COS(RADIANS(G54))*COS(RADIANS(E54))*COS(RADIANS(K44))))</f>
        <v>0</v>
      </c>
      <c r="L54" s="3">
        <f>IF(DEGREES(ACOS(SIN(RADIANS(G54))*SIN(RADIANS(E54))+COS(RADIANS(G54))*COS(RADIANS(E54))*COS(RADIANS(L44))))&gt;90,0,$F$4*$F$5/E53^2*(SIN(RADIANS(G54))*SIN(RADIANS(E54))+COS(RADIANS(G54))*COS(RADIANS(E54))*COS(RADIANS(L44))))</f>
        <v>0</v>
      </c>
      <c r="M54" s="3">
        <f>IF(DEGREES(ACOS(SIN(RADIANS(G54))*SIN(RADIANS(E54))+COS(RADIANS(G54))*COS(RADIANS(E54))*COS(RADIANS(M44))))&gt;90,0,$F$4*$F$5/E53^2*(SIN(RADIANS(G54))*SIN(RADIANS(E54))+COS(RADIANS(G54))*COS(RADIANS(E54))*COS(RADIANS(M44))))</f>
        <v>0</v>
      </c>
      <c r="N54" s="3">
        <f>IF(DEGREES(ACOS(SIN(RADIANS(G54))*SIN(RADIANS(E54))+COS(RADIANS(G54))*COS(RADIANS(E54))*COS(RADIANS(N44))))&gt;90,0,$F$4*$F$5/E53^2*(SIN(RADIANS(G54))*SIN(RADIANS(E54))+COS(RADIANS(G54))*COS(RADIANS(E54))*COS(RADIANS(N44))))</f>
        <v>0</v>
      </c>
      <c r="O54" s="3">
        <f>IF(DEGREES(ACOS(SIN(RADIANS(G54))*SIN(RADIANS(E54))+COS(RADIANS(G54))*COS(RADIANS(E54))*COS(RADIANS(O44))))&gt;90,0,$F$4*$F$5/E53^2*(SIN(RADIANS(G54))*SIN(RADIANS(E54))+COS(RADIANS(G54))*COS(RADIANS(E54))*COS(RADIANS(O44))))</f>
        <v>0</v>
      </c>
      <c r="P54" s="3">
        <f>IF(DEGREES(ACOS(SIN(RADIANS(G54))*SIN(RADIANS(E54))+COS(RADIANS(G54))*COS(RADIANS(E54))*COS(RADIANS(P44))))&gt;90,0,$F$4*$F$5/E53^2*(SIN(RADIANS(G54))*SIN(RADIANS(E54))+COS(RADIANS(G54))*COS(RADIANS(E54))*COS(RADIANS(P44))))</f>
        <v>0</v>
      </c>
      <c r="Q54" s="3">
        <f>IF(DEGREES(ACOS(SIN(RADIANS(G54))*SIN(RADIANS(E54))+COS(RADIANS(G54))*COS(RADIANS(E54))*COS(RADIANS(Q44))))&gt;90,0,$F$4*$F$5/E53^2*(SIN(RADIANS(G54))*SIN(RADIANS(E54))+COS(RADIANS(G54))*COS(RADIANS(E54))*COS(RADIANS(Q44))))</f>
        <v>0</v>
      </c>
      <c r="R54" s="3" t="e">
        <f>IF(DEGREES(ACOS(SIN(RADIANS(G54))*SIN(RADIANS(E54))+COS(RADIANS(G54))*COS(RADIANS(E54))*COS(RADIANS(R44))))&gt;90,0,$F$4*$F$5/E53^2*(SIN(RADIANS(G54))*SIN(RADIANS(E54))+COS(RADIANS(G54))*COS(RADIANS(E54))*COS(RADIANS(R44))))</f>
        <v>#DIV/0!</v>
      </c>
      <c r="S54" s="3" t="e">
        <f>IF(DEGREES(ACOS(SIN(RADIANS(G54))*SIN(RADIANS(E54))+COS(RADIANS(G54))*COS(RADIANS(E54))*COS(RADIANS(S44))))&gt;90,0,$F$4*$F$5/E53^2*(SIN(RADIANS(G54))*SIN(RADIANS(E54))+COS(RADIANS(G54))*COS(RADIANS(E54))*COS(RADIANS(S44))))</f>
        <v>#DIV/0!</v>
      </c>
      <c r="T54" s="3" t="e">
        <f>IF(DEGREES(ACOS(SIN(RADIANS(G54))*SIN(RADIANS(E54))+COS(RADIANS(G54))*COS(RADIANS(E54))*COS(RADIANS(T44))))&gt;90,0,$F$4*$F$5/E53^2*(SIN(RADIANS(G54))*SIN(RADIANS(E54))+COS(RADIANS(G54))*COS(RADIANS(E54))*COS(RADIANS(T44))))</f>
        <v>#DIV/0!</v>
      </c>
      <c r="U54" s="3" t="e">
        <f>IF(DEGREES(ACOS(SIN(RADIANS(G54))*SIN(RADIANS(E54))+COS(RADIANS(G54))*COS(RADIANS(E54))*COS(RADIANS(U44))))&gt;90,0,$F$4*$F$5/E53^2*(SIN(RADIANS(G54))*SIN(RADIANS(E54))+COS(RADIANS(G54))*COS(RADIANS(E54))*COS(RADIANS(U44))))</f>
        <v>#DIV/0!</v>
      </c>
      <c r="V54" s="3" t="e">
        <f>IF(DEGREES(ACOS(SIN(RADIANS(G54))*SIN(RADIANS(E54))+COS(RADIANS(G54))*COS(RADIANS(E54))*COS(RADIANS(V44))))&gt;90,0,$F$4*$F$5/E53^2*(SIN(RADIANS(G54))*SIN(RADIANS(E54))+COS(RADIANS(G54))*COS(RADIANS(E54))*COS(RADIANS(V44))))</f>
        <v>#DIV/0!</v>
      </c>
      <c r="W54" s="3" t="e">
        <f>IF(DEGREES(ACOS(SIN(RADIANS(G54))*SIN(RADIANS(E54))+COS(RADIANS(G54))*COS(RADIANS(E54))*COS(RADIANS(W44))))&gt;90,0,$F$4*$F$5/E53^2*(SIN(RADIANS(G54))*SIN(RADIANS(E54))+COS(RADIANS(G54))*COS(RADIANS(E54))*COS(RADIANS(W44))))</f>
        <v>#DIV/0!</v>
      </c>
      <c r="X54" s="3" t="e">
        <f>IF(DEGREES(ACOS(SIN(RADIANS(G54))*SIN(RADIANS(E54))+COS(RADIANS(G54))*COS(RADIANS(E54))*COS(RADIANS(X44))))&gt;90,0,$F$4*$F$5/E53^2*(SIN(RADIANS(G54))*SIN(RADIANS(E54))+COS(RADIANS(G54))*COS(RADIANS(E54))*COS(RADIANS(X44))))</f>
        <v>#DIV/0!</v>
      </c>
      <c r="Y54" s="3" t="e">
        <f>IF(DEGREES(ACOS(SIN(RADIANS(G54))*SIN(RADIANS(E54))+COS(RADIANS(G54))*COS(RADIANS(E54))*COS(RADIANS(Y44))))&gt;90,0,$F$4*$F$5/E53^2*(SIN(RADIANS(G54))*SIN(RADIANS(E54))+COS(RADIANS(G54))*COS(RADIANS(E54))*COS(RADIANS(Y44))))</f>
        <v>#DIV/0!</v>
      </c>
      <c r="Z54" s="3" t="e">
        <f>IF(DEGREES(ACOS(SIN(RADIANS(G54))*SIN(RADIANS(E54))+COS(RADIANS(G54))*COS(RADIANS(E54))*COS(RADIANS(Z44))))&gt;90,0,$F$4*$F$5/E53^2*(SIN(RADIANS(G54))*SIN(RADIANS(E54))+COS(RADIANS(G54))*COS(RADIANS(E54))*COS(RADIANS(Z44))))</f>
        <v>#DIV/0!</v>
      </c>
      <c r="AA54" s="3" t="e">
        <f>IF(DEGREES(ACOS(SIN(RADIANS(G54))*SIN(RADIANS(E54))+COS(RADIANS(G54))*COS(RADIANS(E54))*COS(RADIANS(AA44))))&gt;90,0,$F$4*$F$5/E53^2*(SIN(RADIANS(G54))*SIN(RADIANS(E54))+COS(RADIANS(G54))*COS(RADIANS(E54))*COS(RADIANS(AA44))))</f>
        <v>#DIV/0!</v>
      </c>
      <c r="AB54" s="3" t="e">
        <f>IF(DEGREES(ACOS(SIN(RADIANS(G54))*SIN(RADIANS(E54))+COS(RADIANS(G54))*COS(RADIANS(E54))*COS(RADIANS(AB44))))&gt;90,0,$F$4*$F$5/E53^2*(SIN(RADIANS(G54))*SIN(RADIANS(E54))+COS(RADIANS(G54))*COS(RADIANS(E54))*COS(RADIANS(AB44))))</f>
        <v>#DIV/0!</v>
      </c>
      <c r="AC54" s="3" t="e">
        <f>IF(DEGREES(ACOS(SIN(RADIANS(G54))*SIN(RADIANS(E54))+COS(RADIANS(G54))*COS(RADIANS(E54))*COS(RADIANS(AC44))))&gt;90,0,$F$4*$F$5/E53^2*(SIN(RADIANS(G54))*SIN(RADIANS(E54))+COS(RADIANS(G54))*COS(RADIANS(E54))*COS(RADIANS(AC44))))</f>
        <v>#DIV/0!</v>
      </c>
      <c r="AD54" s="3" t="e">
        <f>IF(DEGREES(ACOS(SIN(RADIANS(G54))*SIN(RADIANS(E54))+COS(RADIANS(G54))*COS(RADIANS(E54))*COS(RADIANS(AD44))))&gt;90,0,$F$4*$F$5/E53^2*(SIN(RADIANS(G54))*SIN(RADIANS(E54))+COS(RADIANS(G54))*COS(RADIANS(E54))*COS(RADIANS(AD44))))</f>
        <v>#DIV/0!</v>
      </c>
      <c r="AE54" s="3" t="e">
        <f>IF(DEGREES(ACOS(SIN(RADIANS(G54))*SIN(RADIANS(E54))+COS(RADIANS(G54))*COS(RADIANS(E54))*COS(RADIANS(AE44))))&gt;90,0,$F$4*$F$5/E53^2*(SIN(RADIANS(G54))*SIN(RADIANS(E54))+COS(RADIANS(G54))*COS(RADIANS(E54))*COS(RADIANS(AE44))))</f>
        <v>#DIV/0!</v>
      </c>
      <c r="AF54" s="3" t="e">
        <f>IF(DEGREES(ACOS(SIN(RADIANS(G54))*SIN(RADIANS(E54))+COS(RADIANS(G54))*COS(RADIANS(E54))*COS(RADIANS(AF44))))&gt;90,0,$F$4*$F$5/E53^2*(SIN(RADIANS(G54))*SIN(RADIANS(E54))+COS(RADIANS(G54))*COS(RADIANS(E54))*COS(RADIANS(AF44))))</f>
        <v>#DIV/0!</v>
      </c>
      <c r="AG54" s="3" t="e">
        <f>IF(DEGREES(ACOS(SIN(RADIANS(G54))*SIN(RADIANS(E54))+COS(RADIANS(G54))*COS(RADIANS(E54))*COS(RADIANS(AG44))))&gt;90,0,$F$4*$F$5/E53^2*(SIN(RADIANS(G54))*SIN(RADIANS(E54))+COS(RADIANS(G54))*COS(RADIANS(E54))*COS(RADIANS(AG44))))</f>
        <v>#DIV/0!</v>
      </c>
      <c r="AH54" s="3" t="e">
        <f>IF(DEGREES(ACOS(SIN(RADIANS(G54))*SIN(RADIANS(E54))+COS(RADIANS(G54))*COS(RADIANS(E54))*COS(RADIANS(AH44))))&gt;90,0,$F$4*$F$5/E53^2*(SIN(RADIANS(G54))*SIN(RADIANS(E54))+COS(RADIANS(G54))*COS(RADIANS(E54))*COS(RADIANS(AH44))))</f>
        <v>#DIV/0!</v>
      </c>
      <c r="AI54" s="3" t="e">
        <f>IF(DEGREES(ACOS(SIN(RADIANS(G54))*SIN(RADIANS(E54))+COS(RADIANS(G54))*COS(RADIANS(E54))*COS(RADIANS(AI44))))&gt;90,0,$F$4*$F$5/E53^2*(SIN(RADIANS(G54))*SIN(RADIANS(E54))+COS(RADIANS(G54))*COS(RADIANS(E54))*COS(RADIANS(AI44))))</f>
        <v>#DIV/0!</v>
      </c>
      <c r="AJ54" s="3" t="e">
        <f>IF(DEGREES(ACOS(SIN(RADIANS(G54))*SIN(RADIANS(E54))+COS(RADIANS(G54))*COS(RADIANS(E54))*COS(RADIANS(AJ44))))&gt;90,0,$F$4*$F$5/E53^2*(SIN(RADIANS(G54))*SIN(RADIANS(E54))+COS(RADIANS(G54))*COS(RADIANS(E54))*COS(RADIANS(AJ44))))</f>
        <v>#DIV/0!</v>
      </c>
      <c r="AK54" s="3">
        <f>IF(DEGREES(ACOS(SIN(RADIANS(G54))*SIN(RADIANS(E54))+COS(RADIANS(G54))*COS(RADIANS(E54))*COS(RADIANS(AK44))))&gt;90,0,$F$4*$F$5/E53^2*(SIN(RADIANS(G54))*SIN(RADIANS(E54))+COS(RADIANS(G54))*COS(RADIANS(E54))*COS(RADIANS(AK44))))</f>
        <v>0</v>
      </c>
      <c r="AL54" s="3">
        <f>IF(DEGREES(ACOS(SIN(RADIANS(G54))*SIN(RADIANS(E54))+COS(RADIANS(G54))*COS(RADIANS(E54))*COS(RADIANS(AL44))))&gt;90,0,$F$4*$F$5/E53^2*(SIN(RADIANS(G54))*SIN(RADIANS(E54))+COS(RADIANS(G54))*COS(RADIANS(E54))*COS(RADIANS(AL44))))</f>
        <v>0</v>
      </c>
      <c r="AM54" s="3">
        <f>IF(DEGREES(ACOS(SIN(RADIANS(G54))*SIN(RADIANS(E54))+COS(RADIANS(G54))*COS(RADIANS(E54))*COS(RADIANS(AM44))))&gt;90,0,$F$4*$F$5/E53^2*(SIN(RADIANS(G54))*SIN(RADIANS(E54))+COS(RADIANS(G54))*COS(RADIANS(E54))*COS(RADIANS(AM44))))</f>
        <v>0</v>
      </c>
      <c r="AN54" s="3">
        <f>IF(DEGREES(ACOS(SIN(RADIANS(G54))*SIN(RADIANS(E54))+COS(RADIANS(G54))*COS(RADIANS(E54))*COS(RADIANS(AN44))))&gt;90,0,$F$4*$F$5/E53^2*(SIN(RADIANS(G54))*SIN(RADIANS(E54))+COS(RADIANS(G54))*COS(RADIANS(E54))*COS(RADIANS(AN44))))</f>
        <v>0</v>
      </c>
      <c r="AO54" s="3">
        <f>IF(DEGREES(ACOS(SIN(RADIANS(G54))*SIN(RADIANS(E54))+COS(RADIANS(G54))*COS(RADIANS(E54))*COS(RADIANS(AO44))))&gt;90,0,$F$4*$F$5/E53^2*(SIN(RADIANS(G54))*SIN(RADIANS(E54))+COS(RADIANS(G54))*COS(RADIANS(E54))*COS(RADIANS(AO44))))</f>
        <v>0</v>
      </c>
      <c r="AP54" s="3">
        <f>IF(DEGREES(ACOS(SIN(RADIANS(G54))*SIN(RADIANS(E54))+COS(RADIANS(G54))*COS(RADIANS(E54))*COS(RADIANS(AP44))))&gt;90,0,$F$4*$F$5/E53^2*(SIN(RADIANS(G54))*SIN(RADIANS(E54))+COS(RADIANS(G54))*COS(RADIANS(E54))*COS(RADIANS(AP44))))</f>
        <v>0</v>
      </c>
      <c r="AQ54" s="3">
        <f>IF(DEGREES(ACOS(SIN(RADIANS(G54))*SIN(RADIANS(E54))+COS(RADIANS(G54))*COS(RADIANS(E54))*COS(RADIANS(AQ44))))&gt;90,0,$F$4*$F$5/E53^2*(SIN(RADIANS(G54))*SIN(RADIANS(E54))+COS(RADIANS(G54))*COS(RADIANS(E54))*COS(RADIANS(AQ44))))</f>
        <v>0</v>
      </c>
      <c r="AR54" s="3">
        <f>IF(DEGREES(ACOS(SIN(RADIANS(G54))*SIN(RADIANS(E54))+COS(RADIANS(G54))*COS(RADIANS(E54))*COS(RADIANS(AR44))))&gt;90,0,$F$4*$F$5/E53^2*(SIN(RADIANS(G54))*SIN(RADIANS(E54))+COS(RADIANS(G54))*COS(RADIANS(E54))*COS(RADIANS(AR44))))</f>
        <v>0</v>
      </c>
      <c r="AU54" s="3">
        <f t="shared" si="0"/>
        <v>0</v>
      </c>
      <c r="AV54" s="3">
        <f t="shared" si="1"/>
        <v>0</v>
      </c>
      <c r="AW54" s="3">
        <v>500</v>
      </c>
      <c r="AX54" s="3">
        <f t="array" ref="AX54">INDEX($D$1751:$AM$1751,0,MATCH(AW54-IF(AW54&lt;720,IF(AW54&lt;360,0,360),720),$D$1700:$AM$1700,0))+IF(AW54&gt;350,360,0)</f>
        <v>500</v>
      </c>
      <c r="AY54" s="3">
        <f t="shared" si="2"/>
        <v>230</v>
      </c>
      <c r="AZ54" s="3">
        <f t="shared" si="3"/>
        <v>0</v>
      </c>
      <c r="BA54" s="3">
        <f t="shared" si="4"/>
        <v>0</v>
      </c>
      <c r="BB54" s="3">
        <f t="shared" si="5"/>
        <v>0</v>
      </c>
      <c r="BC54" s="3">
        <f t="shared" si="6"/>
        <v>0</v>
      </c>
      <c r="BD54" s="3">
        <f t="shared" si="7"/>
        <v>90</v>
      </c>
      <c r="BE54" s="3" t="e">
        <f t="shared" si="8"/>
        <v>#DIV/0!</v>
      </c>
      <c r="BF54" s="3">
        <f t="shared" si="9"/>
        <v>0</v>
      </c>
    </row>
    <row r="55" spans="2:58" ht="15.75" customHeight="1" x14ac:dyDescent="0.2">
      <c r="B55" s="20" t="s">
        <v>789</v>
      </c>
      <c r="E55" s="3">
        <f>IF($F$10=0,IF(E46&lt;360,E46,E46-360),($F$10+1)*E46)</f>
        <v>0</v>
      </c>
      <c r="G55" s="3">
        <v>0</v>
      </c>
      <c r="I55" s="3">
        <f>IF(DEGREES(ACOS(SIN(RADIANS(G55))*SIN(RADIANS(E54))+COS(RADIANS(G55))*COS(RADIANS(E54))*COS(RADIANS(I44))))&gt;90,0,$F$4*$F$5/E53^2*(SIN(RADIANS(G55))*SIN(RADIANS(E54))+COS(RADIANS(G55))*COS(RADIANS(E54))*COS(RADIANS(I44))))</f>
        <v>0</v>
      </c>
      <c r="J55" s="3">
        <f>IF(DEGREES(ACOS(SIN(RADIANS(G55))*SIN(RADIANS(E54))+COS(RADIANS(G55))*COS(RADIANS(E54))*COS(RADIANS(J44))))&gt;90,0,$F$4*$F$5/E53^2*(SIN(RADIANS(G55))*SIN(RADIANS(E54))+COS(RADIANS(G55))*COS(RADIANS(E54))*COS(RADIANS(J44))))</f>
        <v>0</v>
      </c>
      <c r="K55" s="3">
        <f>IF(DEGREES(ACOS(SIN(RADIANS(G55))*SIN(RADIANS(E54))+COS(RADIANS(G55))*COS(RADIANS(E54))*COS(RADIANS(K44))))&gt;90,0,$F$4*$F$5/E53^2*(SIN(RADIANS(G55))*SIN(RADIANS(E54))+COS(RADIANS(G55))*COS(RADIANS(E54))*COS(RADIANS(K44))))</f>
        <v>0</v>
      </c>
      <c r="L55" s="3">
        <f>IF(DEGREES(ACOS(SIN(RADIANS(G55))*SIN(RADIANS(E54))+COS(RADIANS(G55))*COS(RADIANS(E54))*COS(RADIANS(L44))))&gt;90,0,$F$4*$F$5/E53^2*(SIN(RADIANS(G55))*SIN(RADIANS(E54))+COS(RADIANS(G55))*COS(RADIANS(E54))*COS(RADIANS(L44))))</f>
        <v>0</v>
      </c>
      <c r="M55" s="3">
        <f>IF(DEGREES(ACOS(SIN(RADIANS(G55))*SIN(RADIANS(E54))+COS(RADIANS(G55))*COS(RADIANS(E54))*COS(RADIANS(M44))))&gt;90,0,$F$4*$F$5/E53^2*(SIN(RADIANS(G55))*SIN(RADIANS(E54))+COS(RADIANS(G55))*COS(RADIANS(E54))*COS(RADIANS(M44))))</f>
        <v>0</v>
      </c>
      <c r="N55" s="3">
        <f>IF(DEGREES(ACOS(SIN(RADIANS(G55))*SIN(RADIANS(E54))+COS(RADIANS(G55))*COS(RADIANS(E54))*COS(RADIANS(N44))))&gt;90,0,$F$4*$F$5/E53^2*(SIN(RADIANS(G55))*SIN(RADIANS(E54))+COS(RADIANS(G55))*COS(RADIANS(E54))*COS(RADIANS(N44))))</f>
        <v>0</v>
      </c>
      <c r="O55" s="3">
        <f>IF(DEGREES(ACOS(SIN(RADIANS(G55))*SIN(RADIANS(E54))+COS(RADIANS(G55))*COS(RADIANS(E54))*COS(RADIANS(O44))))&gt;90,0,$F$4*$F$5/E53^2*(SIN(RADIANS(G55))*SIN(RADIANS(E54))+COS(RADIANS(G55))*COS(RADIANS(E54))*COS(RADIANS(O44))))</f>
        <v>0</v>
      </c>
      <c r="P55" s="3">
        <f>IF(DEGREES(ACOS(SIN(RADIANS(G55))*SIN(RADIANS(E54))+COS(RADIANS(G55))*COS(RADIANS(E54))*COS(RADIANS(P44))))&gt;90,0,$F$4*$F$5/E53^2*(SIN(RADIANS(G55))*SIN(RADIANS(E54))+COS(RADIANS(G55))*COS(RADIANS(E54))*COS(RADIANS(P44))))</f>
        <v>0</v>
      </c>
      <c r="Q55" s="3">
        <f>IF(DEGREES(ACOS(SIN(RADIANS(G55))*SIN(RADIANS(E54))+COS(RADIANS(G55))*COS(RADIANS(E54))*COS(RADIANS(Q44))))&gt;90,0,$F$4*$F$5/E53^2*(SIN(RADIANS(G55))*SIN(RADIANS(E54))+COS(RADIANS(G55))*COS(RADIANS(E54))*COS(RADIANS(Q44))))</f>
        <v>0</v>
      </c>
      <c r="R55" s="3" t="e">
        <f>IF(DEGREES(ACOS(SIN(RADIANS(G55))*SIN(RADIANS(E54))+COS(RADIANS(G55))*COS(RADIANS(E54))*COS(RADIANS(R44))))&gt;90,0,$F$4*$F$5/E53^2*(SIN(RADIANS(G55))*SIN(RADIANS(E54))+COS(RADIANS(G55))*COS(RADIANS(E54))*COS(RADIANS(R44))))</f>
        <v>#DIV/0!</v>
      </c>
      <c r="S55" s="3" t="e">
        <f>IF(DEGREES(ACOS(SIN(RADIANS(G55))*SIN(RADIANS(E54))+COS(RADIANS(G55))*COS(RADIANS(E54))*COS(RADIANS(S44))))&gt;90,0,$F$4*$F$5/E53^2*(SIN(RADIANS(G55))*SIN(RADIANS(E54))+COS(RADIANS(G55))*COS(RADIANS(E54))*COS(RADIANS(S44))))</f>
        <v>#DIV/0!</v>
      </c>
      <c r="T55" s="3" t="e">
        <f>IF(DEGREES(ACOS(SIN(RADIANS(G55))*SIN(RADIANS(E54))+COS(RADIANS(G55))*COS(RADIANS(E54))*COS(RADIANS(T44))))&gt;90,0,$F$4*$F$5/E53^2*(SIN(RADIANS(G55))*SIN(RADIANS(E54))+COS(RADIANS(G55))*COS(RADIANS(E54))*COS(RADIANS(T44))))</f>
        <v>#DIV/0!</v>
      </c>
      <c r="U55" s="3" t="e">
        <f>IF(DEGREES(ACOS(SIN(RADIANS(G55))*SIN(RADIANS(E54))+COS(RADIANS(G55))*COS(RADIANS(E54))*COS(RADIANS(U44))))&gt;90,0,$F$4*$F$5/E53^2*(SIN(RADIANS(G55))*SIN(RADIANS(E54))+COS(RADIANS(G55))*COS(RADIANS(E54))*COS(RADIANS(U44))))</f>
        <v>#DIV/0!</v>
      </c>
      <c r="V55" s="3" t="e">
        <f>IF(DEGREES(ACOS(SIN(RADIANS(G55))*SIN(RADIANS(E54))+COS(RADIANS(G55))*COS(RADIANS(E54))*COS(RADIANS(V44))))&gt;90,0,$F$4*$F$5/E53^2*(SIN(RADIANS(G55))*SIN(RADIANS(E54))+COS(RADIANS(G55))*COS(RADIANS(E54))*COS(RADIANS(V44))))</f>
        <v>#DIV/0!</v>
      </c>
      <c r="W55" s="3" t="e">
        <f>IF(DEGREES(ACOS(SIN(RADIANS(G55))*SIN(RADIANS(E54))+COS(RADIANS(G55))*COS(RADIANS(E54))*COS(RADIANS(W44))))&gt;90,0,$F$4*$F$5/E53^2*(SIN(RADIANS(G55))*SIN(RADIANS(E54))+COS(RADIANS(G55))*COS(RADIANS(E54))*COS(RADIANS(W44))))</f>
        <v>#DIV/0!</v>
      </c>
      <c r="X55" s="3" t="e">
        <f>IF(DEGREES(ACOS(SIN(RADIANS(G55))*SIN(RADIANS(E54))+COS(RADIANS(G55))*COS(RADIANS(E54))*COS(RADIANS(X44))))&gt;90,0,$F$4*$F$5/E53^2*(SIN(RADIANS(G55))*SIN(RADIANS(E54))+COS(RADIANS(G55))*COS(RADIANS(E54))*COS(RADIANS(X44))))</f>
        <v>#DIV/0!</v>
      </c>
      <c r="Y55" s="3" t="e">
        <f>IF(DEGREES(ACOS(SIN(RADIANS(G55))*SIN(RADIANS(E54))+COS(RADIANS(G55))*COS(RADIANS(E54))*COS(RADIANS(Y44))))&gt;90,0,$F$4*$F$5/E53^2*(SIN(RADIANS(G55))*SIN(RADIANS(E54))+COS(RADIANS(G55))*COS(RADIANS(E54))*COS(RADIANS(Y44))))</f>
        <v>#DIV/0!</v>
      </c>
      <c r="Z55" s="3" t="e">
        <f>IF(DEGREES(ACOS(SIN(RADIANS(G55))*SIN(RADIANS(E54))+COS(RADIANS(G55))*COS(RADIANS(E54))*COS(RADIANS(Z44))))&gt;90,0,$F$4*$F$5/E53^2*(SIN(RADIANS(G55))*SIN(RADIANS(E54))+COS(RADIANS(G55))*COS(RADIANS(E54))*COS(RADIANS(Z44))))</f>
        <v>#DIV/0!</v>
      </c>
      <c r="AA55" s="3" t="e">
        <f>IF(DEGREES(ACOS(SIN(RADIANS(G55))*SIN(RADIANS(E54))+COS(RADIANS(G55))*COS(RADIANS(E54))*COS(RADIANS(AA44))))&gt;90,0,$F$4*$F$5/E53^2*(SIN(RADIANS(G55))*SIN(RADIANS(E54))+COS(RADIANS(G55))*COS(RADIANS(E54))*COS(RADIANS(AA44))))</f>
        <v>#DIV/0!</v>
      </c>
      <c r="AB55" s="3" t="e">
        <f>IF(DEGREES(ACOS(SIN(RADIANS(G55))*SIN(RADIANS(E54))+COS(RADIANS(G55))*COS(RADIANS(E54))*COS(RADIANS(AB44))))&gt;90,0,$F$4*$F$5/E53^2*(SIN(RADIANS(G55))*SIN(RADIANS(E54))+COS(RADIANS(G55))*COS(RADIANS(E54))*COS(RADIANS(AB44))))</f>
        <v>#DIV/0!</v>
      </c>
      <c r="AC55" s="3" t="e">
        <f>IF(DEGREES(ACOS(SIN(RADIANS(G55))*SIN(RADIANS(E54))+COS(RADIANS(G55))*COS(RADIANS(E54))*COS(RADIANS(AC44))))&gt;90,0,$F$4*$F$5/E53^2*(SIN(RADIANS(G55))*SIN(RADIANS(E54))+COS(RADIANS(G55))*COS(RADIANS(E54))*COS(RADIANS(AC44))))</f>
        <v>#DIV/0!</v>
      </c>
      <c r="AD55" s="3" t="e">
        <f>IF(DEGREES(ACOS(SIN(RADIANS(G55))*SIN(RADIANS(E54))+COS(RADIANS(G55))*COS(RADIANS(E54))*COS(RADIANS(AD44))))&gt;90,0,$F$4*$F$5/E53^2*(SIN(RADIANS(G55))*SIN(RADIANS(E54))+COS(RADIANS(G55))*COS(RADIANS(E54))*COS(RADIANS(AD44))))</f>
        <v>#DIV/0!</v>
      </c>
      <c r="AE55" s="3" t="e">
        <f>IF(DEGREES(ACOS(SIN(RADIANS(G55))*SIN(RADIANS(E54))+COS(RADIANS(G55))*COS(RADIANS(E54))*COS(RADIANS(AE44))))&gt;90,0,$F$4*$F$5/E53^2*(SIN(RADIANS(G55))*SIN(RADIANS(E54))+COS(RADIANS(G55))*COS(RADIANS(E54))*COS(RADIANS(AE44))))</f>
        <v>#DIV/0!</v>
      </c>
      <c r="AF55" s="3" t="e">
        <f>IF(DEGREES(ACOS(SIN(RADIANS(G55))*SIN(RADIANS(E54))+COS(RADIANS(G55))*COS(RADIANS(E54))*COS(RADIANS(AF44))))&gt;90,0,$F$4*$F$5/E53^2*(SIN(RADIANS(G55))*SIN(RADIANS(E54))+COS(RADIANS(G55))*COS(RADIANS(E54))*COS(RADIANS(AF44))))</f>
        <v>#DIV/0!</v>
      </c>
      <c r="AG55" s="3" t="e">
        <f>IF(DEGREES(ACOS(SIN(RADIANS(G55))*SIN(RADIANS(E54))+COS(RADIANS(G55))*COS(RADIANS(E54))*COS(RADIANS(AG44))))&gt;90,0,$F$4*$F$5/E53^2*(SIN(RADIANS(G55))*SIN(RADIANS(E54))+COS(RADIANS(G55))*COS(RADIANS(E54))*COS(RADIANS(AG44))))</f>
        <v>#DIV/0!</v>
      </c>
      <c r="AH55" s="3" t="e">
        <f>IF(DEGREES(ACOS(SIN(RADIANS(G55))*SIN(RADIANS(E54))+COS(RADIANS(G55))*COS(RADIANS(E54))*COS(RADIANS(AH44))))&gt;90,0,$F$4*$F$5/E53^2*(SIN(RADIANS(G55))*SIN(RADIANS(E54))+COS(RADIANS(G55))*COS(RADIANS(E54))*COS(RADIANS(AH44))))</f>
        <v>#DIV/0!</v>
      </c>
      <c r="AI55" s="3" t="e">
        <f>IF(DEGREES(ACOS(SIN(RADIANS(G55))*SIN(RADIANS(E54))+COS(RADIANS(G55))*COS(RADIANS(E54))*COS(RADIANS(AI44))))&gt;90,0,$F$4*$F$5/E53^2*(SIN(RADIANS(G55))*SIN(RADIANS(E54))+COS(RADIANS(G55))*COS(RADIANS(E54))*COS(RADIANS(AI44))))</f>
        <v>#DIV/0!</v>
      </c>
      <c r="AJ55" s="3" t="e">
        <f>IF(DEGREES(ACOS(SIN(RADIANS(G55))*SIN(RADIANS(E54))+COS(RADIANS(G55))*COS(RADIANS(E54))*COS(RADIANS(AJ44))))&gt;90,0,$F$4*$F$5/E53^2*(SIN(RADIANS(G55))*SIN(RADIANS(E54))+COS(RADIANS(G55))*COS(RADIANS(E54))*COS(RADIANS(AJ44))))</f>
        <v>#DIV/0!</v>
      </c>
      <c r="AK55" s="3">
        <f>IF(DEGREES(ACOS(SIN(RADIANS(G55))*SIN(RADIANS(E54))+COS(RADIANS(G55))*COS(RADIANS(E54))*COS(RADIANS(AK44))))&gt;90,0,$F$4*$F$5/E53^2*(SIN(RADIANS(G55))*SIN(RADIANS(E54))+COS(RADIANS(G55))*COS(RADIANS(E54))*COS(RADIANS(AK44))))</f>
        <v>0</v>
      </c>
      <c r="AL55" s="3">
        <f>IF(DEGREES(ACOS(SIN(RADIANS(G55))*SIN(RADIANS(E54))+COS(RADIANS(G55))*COS(RADIANS(E54))*COS(RADIANS(AL44))))&gt;90,0,$F$4*$F$5/E53^2*(SIN(RADIANS(G55))*SIN(RADIANS(E54))+COS(RADIANS(G55))*COS(RADIANS(E54))*COS(RADIANS(AL44))))</f>
        <v>0</v>
      </c>
      <c r="AM55" s="3">
        <f>IF(DEGREES(ACOS(SIN(RADIANS(G55))*SIN(RADIANS(E54))+COS(RADIANS(G55))*COS(RADIANS(E54))*COS(RADIANS(AM44))))&gt;90,0,$F$4*$F$5/E53^2*(SIN(RADIANS(G55))*SIN(RADIANS(E54))+COS(RADIANS(G55))*COS(RADIANS(E54))*COS(RADIANS(AM44))))</f>
        <v>0</v>
      </c>
      <c r="AN55" s="3">
        <f>IF(DEGREES(ACOS(SIN(RADIANS(G55))*SIN(RADIANS(E54))+COS(RADIANS(G55))*COS(RADIANS(E54))*COS(RADIANS(AN44))))&gt;90,0,$F$4*$F$5/E53^2*(SIN(RADIANS(G55))*SIN(RADIANS(E54))+COS(RADIANS(G55))*COS(RADIANS(E54))*COS(RADIANS(AN44))))</f>
        <v>0</v>
      </c>
      <c r="AO55" s="3">
        <f>IF(DEGREES(ACOS(SIN(RADIANS(G55))*SIN(RADIANS(E54))+COS(RADIANS(G55))*COS(RADIANS(E54))*COS(RADIANS(AO44))))&gt;90,0,$F$4*$F$5/E53^2*(SIN(RADIANS(G55))*SIN(RADIANS(E54))+COS(RADIANS(G55))*COS(RADIANS(E54))*COS(RADIANS(AO44))))</f>
        <v>0</v>
      </c>
      <c r="AP55" s="3">
        <f>IF(DEGREES(ACOS(SIN(RADIANS(G55))*SIN(RADIANS(E54))+COS(RADIANS(G55))*COS(RADIANS(E54))*COS(RADIANS(AP44))))&gt;90,0,$F$4*$F$5/E53^2*(SIN(RADIANS(G55))*SIN(RADIANS(E54))+COS(RADIANS(G55))*COS(RADIANS(E54))*COS(RADIANS(AP44))))</f>
        <v>0</v>
      </c>
      <c r="AQ55" s="3">
        <f>IF(DEGREES(ACOS(SIN(RADIANS(G55))*SIN(RADIANS(E54))+COS(RADIANS(G55))*COS(RADIANS(E54))*COS(RADIANS(AQ44))))&gt;90,0,$F$4*$F$5/E53^2*(SIN(RADIANS(G55))*SIN(RADIANS(E54))+COS(RADIANS(G55))*COS(RADIANS(E54))*COS(RADIANS(AQ44))))</f>
        <v>0</v>
      </c>
      <c r="AR55" s="3">
        <f>IF(DEGREES(ACOS(SIN(RADIANS(G55))*SIN(RADIANS(E54))+COS(RADIANS(G55))*COS(RADIANS(E54))*COS(RADIANS(AR44))))&gt;90,0,$F$4*$F$5/E53^2*(SIN(RADIANS(G55))*SIN(RADIANS(E54))+COS(RADIANS(G55))*COS(RADIANS(E54))*COS(RADIANS(AR44))))</f>
        <v>0</v>
      </c>
      <c r="AU55" s="3">
        <f t="shared" si="0"/>
        <v>0</v>
      </c>
      <c r="AV55" s="3">
        <f t="shared" si="1"/>
        <v>0</v>
      </c>
      <c r="AW55" s="3">
        <v>510</v>
      </c>
      <c r="AX55" s="3">
        <f t="array" ref="AX55">INDEX($D$1751:$AM$1751,0,MATCH(AW55-IF(AW55&lt;720,IF(AW55&lt;360,0,360),720),$D$1700:$AM$1700,0))+IF(AW55&gt;350,360,0)</f>
        <v>510</v>
      </c>
      <c r="AY55" s="3">
        <f t="shared" si="2"/>
        <v>240</v>
      </c>
      <c r="AZ55" s="3">
        <f t="shared" si="3"/>
        <v>0</v>
      </c>
      <c r="BA55" s="3">
        <f t="shared" si="4"/>
        <v>0</v>
      </c>
      <c r="BB55" s="3">
        <f t="shared" si="5"/>
        <v>0</v>
      </c>
      <c r="BC55" s="3">
        <f t="shared" si="6"/>
        <v>0</v>
      </c>
      <c r="BD55" s="3">
        <f t="shared" si="7"/>
        <v>90</v>
      </c>
      <c r="BE55" s="3" t="e">
        <f t="shared" si="8"/>
        <v>#DIV/0!</v>
      </c>
      <c r="BF55" s="3">
        <f t="shared" si="9"/>
        <v>0</v>
      </c>
    </row>
    <row r="56" spans="2:58" ht="15.75" customHeight="1" x14ac:dyDescent="0.2">
      <c r="B56" s="20" t="s">
        <v>790</v>
      </c>
      <c r="E56" s="3">
        <f>E55-E47-360*ROUNDDOWN((E55-E47)/360,0)</f>
        <v>0</v>
      </c>
      <c r="G56" s="3">
        <v>-10</v>
      </c>
      <c r="I56" s="3">
        <f>IF(DEGREES(ACOS(SIN(RADIANS(G56))*SIN(RADIANS(E54))+COS(RADIANS(G56))*COS(RADIANS(E54))*COS(RADIANS(I44))))&gt;90,0,$F$4*$F$5/E53^2*(SIN(RADIANS(G56))*SIN(RADIANS(E54))+COS(RADIANS(G56))*COS(RADIANS(E54))*COS(RADIANS(I44))))</f>
        <v>0</v>
      </c>
      <c r="J56" s="3">
        <f>IF(DEGREES(ACOS(SIN(RADIANS(G56))*SIN(RADIANS(E54))+COS(RADIANS(G56))*COS(RADIANS(E54))*COS(RADIANS(J44))))&gt;90,0,$F$4*$F$5/E53^2*(SIN(RADIANS(G56))*SIN(RADIANS(E54))+COS(RADIANS(G56))*COS(RADIANS(E54))*COS(RADIANS(J44))))</f>
        <v>0</v>
      </c>
      <c r="K56" s="3">
        <f>IF(DEGREES(ACOS(SIN(RADIANS(G56))*SIN(RADIANS(E54))+COS(RADIANS(G56))*COS(RADIANS(E54))*COS(RADIANS(K44))))&gt;90,0,$F$4*$F$5/E53^2*(SIN(RADIANS(G56))*SIN(RADIANS(E54))+COS(RADIANS(G56))*COS(RADIANS(E54))*COS(RADIANS(K44))))</f>
        <v>0</v>
      </c>
      <c r="L56" s="3">
        <f>IF(DEGREES(ACOS(SIN(RADIANS(G56))*SIN(RADIANS(E54))+COS(RADIANS(G56))*COS(RADIANS(E54))*COS(RADIANS(L44))))&gt;90,0,$F$4*$F$5/E53^2*(SIN(RADIANS(G56))*SIN(RADIANS(E54))+COS(RADIANS(G56))*COS(RADIANS(E54))*COS(RADIANS(L44))))</f>
        <v>0</v>
      </c>
      <c r="M56" s="3">
        <f>IF(DEGREES(ACOS(SIN(RADIANS(G56))*SIN(RADIANS(E54))+COS(RADIANS(G56))*COS(RADIANS(E54))*COS(RADIANS(M44))))&gt;90,0,$F$4*$F$5/E53^2*(SIN(RADIANS(G56))*SIN(RADIANS(E54))+COS(RADIANS(G56))*COS(RADIANS(E54))*COS(RADIANS(M44))))</f>
        <v>0</v>
      </c>
      <c r="N56" s="3">
        <f>IF(DEGREES(ACOS(SIN(RADIANS(G56))*SIN(RADIANS(E54))+COS(RADIANS(G56))*COS(RADIANS(E54))*COS(RADIANS(N44))))&gt;90,0,$F$4*$F$5/E53^2*(SIN(RADIANS(G56))*SIN(RADIANS(E54))+COS(RADIANS(G56))*COS(RADIANS(E54))*COS(RADIANS(N44))))</f>
        <v>0</v>
      </c>
      <c r="O56" s="3">
        <f>IF(DEGREES(ACOS(SIN(RADIANS(G56))*SIN(RADIANS(E54))+COS(RADIANS(G56))*COS(RADIANS(E54))*COS(RADIANS(O44))))&gt;90,0,$F$4*$F$5/E53^2*(SIN(RADIANS(G56))*SIN(RADIANS(E54))+COS(RADIANS(G56))*COS(RADIANS(E54))*COS(RADIANS(O44))))</f>
        <v>0</v>
      </c>
      <c r="P56" s="3">
        <f>IF(DEGREES(ACOS(SIN(RADIANS(G56))*SIN(RADIANS(E54))+COS(RADIANS(G56))*COS(RADIANS(E54))*COS(RADIANS(P44))))&gt;90,0,$F$4*$F$5/E53^2*(SIN(RADIANS(G56))*SIN(RADIANS(E54))+COS(RADIANS(G56))*COS(RADIANS(E54))*COS(RADIANS(P44))))</f>
        <v>0</v>
      </c>
      <c r="Q56" s="3">
        <f>IF(DEGREES(ACOS(SIN(RADIANS(G56))*SIN(RADIANS(E54))+COS(RADIANS(G56))*COS(RADIANS(E54))*COS(RADIANS(Q44))))&gt;90,0,$F$4*$F$5/E53^2*(SIN(RADIANS(G56))*SIN(RADIANS(E54))+COS(RADIANS(G56))*COS(RADIANS(E54))*COS(RADIANS(Q44))))</f>
        <v>0</v>
      </c>
      <c r="R56" s="3" t="e">
        <f>IF(DEGREES(ACOS(SIN(RADIANS(G56))*SIN(RADIANS(E54))+COS(RADIANS(G56))*COS(RADIANS(E54))*COS(RADIANS(R44))))&gt;90,0,$F$4*$F$5/E53^2*(SIN(RADIANS(G56))*SIN(RADIANS(E54))+COS(RADIANS(G56))*COS(RADIANS(E54))*COS(RADIANS(R44))))</f>
        <v>#DIV/0!</v>
      </c>
      <c r="S56" s="3" t="e">
        <f>IF(DEGREES(ACOS(SIN(RADIANS(G56))*SIN(RADIANS(E54))+COS(RADIANS(G56))*COS(RADIANS(E54))*COS(RADIANS(S44))))&gt;90,0,$F$4*$F$5/E53^2*(SIN(RADIANS(G56))*SIN(RADIANS(E54))+COS(RADIANS(G56))*COS(RADIANS(E54))*COS(RADIANS(S44))))</f>
        <v>#DIV/0!</v>
      </c>
      <c r="T56" s="3" t="e">
        <f>IF(DEGREES(ACOS(SIN(RADIANS(G56))*SIN(RADIANS(E54))+COS(RADIANS(G56))*COS(RADIANS(E54))*COS(RADIANS(T44))))&gt;90,0,$F$4*$F$5/E53^2*(SIN(RADIANS(G56))*SIN(RADIANS(E54))+COS(RADIANS(G56))*COS(RADIANS(E54))*COS(RADIANS(T44))))</f>
        <v>#DIV/0!</v>
      </c>
      <c r="U56" s="3" t="e">
        <f>IF(DEGREES(ACOS(SIN(RADIANS(G56))*SIN(RADIANS(E54))+COS(RADIANS(G56))*COS(RADIANS(E54))*COS(RADIANS(U44))))&gt;90,0,$F$4*$F$5/E53^2*(SIN(RADIANS(G56))*SIN(RADIANS(E54))+COS(RADIANS(G56))*COS(RADIANS(E54))*COS(RADIANS(U44))))</f>
        <v>#DIV/0!</v>
      </c>
      <c r="V56" s="3" t="e">
        <f>IF(DEGREES(ACOS(SIN(RADIANS(G56))*SIN(RADIANS(E54))+COS(RADIANS(G56))*COS(RADIANS(E54))*COS(RADIANS(V44))))&gt;90,0,$F$4*$F$5/E53^2*(SIN(RADIANS(G56))*SIN(RADIANS(E54))+COS(RADIANS(G56))*COS(RADIANS(E54))*COS(RADIANS(V44))))</f>
        <v>#DIV/0!</v>
      </c>
      <c r="W56" s="3" t="e">
        <f>IF(DEGREES(ACOS(SIN(RADIANS(G56))*SIN(RADIANS(E54))+COS(RADIANS(G56))*COS(RADIANS(E54))*COS(RADIANS(W44))))&gt;90,0,$F$4*$F$5/E53^2*(SIN(RADIANS(G56))*SIN(RADIANS(E54))+COS(RADIANS(G56))*COS(RADIANS(E54))*COS(RADIANS(W44))))</f>
        <v>#DIV/0!</v>
      </c>
      <c r="X56" s="3" t="e">
        <f>IF(DEGREES(ACOS(SIN(RADIANS(G56))*SIN(RADIANS(E54))+COS(RADIANS(G56))*COS(RADIANS(E54))*COS(RADIANS(X44))))&gt;90,0,$F$4*$F$5/E53^2*(SIN(RADIANS(G56))*SIN(RADIANS(E54))+COS(RADIANS(G56))*COS(RADIANS(E54))*COS(RADIANS(X44))))</f>
        <v>#DIV/0!</v>
      </c>
      <c r="Y56" s="3" t="e">
        <f>IF(DEGREES(ACOS(SIN(RADIANS(G56))*SIN(RADIANS(E54))+COS(RADIANS(G56))*COS(RADIANS(E54))*COS(RADIANS(Y44))))&gt;90,0,$F$4*$F$5/E53^2*(SIN(RADIANS(G56))*SIN(RADIANS(E54))+COS(RADIANS(G56))*COS(RADIANS(E54))*COS(RADIANS(Y44))))</f>
        <v>#DIV/0!</v>
      </c>
      <c r="Z56" s="3" t="e">
        <f>IF(DEGREES(ACOS(SIN(RADIANS(G56))*SIN(RADIANS(E54))+COS(RADIANS(G56))*COS(RADIANS(E54))*COS(RADIANS(Z44))))&gt;90,0,$F$4*$F$5/E53^2*(SIN(RADIANS(G56))*SIN(RADIANS(E54))+COS(RADIANS(G56))*COS(RADIANS(E54))*COS(RADIANS(Z44))))</f>
        <v>#DIV/0!</v>
      </c>
      <c r="AA56" s="3" t="e">
        <f>IF(DEGREES(ACOS(SIN(RADIANS(G56))*SIN(RADIANS(E54))+COS(RADIANS(G56))*COS(RADIANS(E54))*COS(RADIANS(AA44))))&gt;90,0,$F$4*$F$5/E53^2*(SIN(RADIANS(G56))*SIN(RADIANS(E54))+COS(RADIANS(G56))*COS(RADIANS(E54))*COS(RADIANS(AA44))))</f>
        <v>#DIV/0!</v>
      </c>
      <c r="AB56" s="3" t="e">
        <f>IF(DEGREES(ACOS(SIN(RADIANS(G56))*SIN(RADIANS(E54))+COS(RADIANS(G56))*COS(RADIANS(E54))*COS(RADIANS(AB44))))&gt;90,0,$F$4*$F$5/E53^2*(SIN(RADIANS(G56))*SIN(RADIANS(E54))+COS(RADIANS(G56))*COS(RADIANS(E54))*COS(RADIANS(AB44))))</f>
        <v>#DIV/0!</v>
      </c>
      <c r="AC56" s="3" t="e">
        <f>IF(DEGREES(ACOS(SIN(RADIANS(G56))*SIN(RADIANS(E54))+COS(RADIANS(G56))*COS(RADIANS(E54))*COS(RADIANS(AC44))))&gt;90,0,$F$4*$F$5/E53^2*(SIN(RADIANS(G56))*SIN(RADIANS(E54))+COS(RADIANS(G56))*COS(RADIANS(E54))*COS(RADIANS(AC44))))</f>
        <v>#DIV/0!</v>
      </c>
      <c r="AD56" s="3" t="e">
        <f>IF(DEGREES(ACOS(SIN(RADIANS(G56))*SIN(RADIANS(E54))+COS(RADIANS(G56))*COS(RADIANS(E54))*COS(RADIANS(AD44))))&gt;90,0,$F$4*$F$5/E53^2*(SIN(RADIANS(G56))*SIN(RADIANS(E54))+COS(RADIANS(G56))*COS(RADIANS(E54))*COS(RADIANS(AD44))))</f>
        <v>#DIV/0!</v>
      </c>
      <c r="AE56" s="3" t="e">
        <f>IF(DEGREES(ACOS(SIN(RADIANS(G56))*SIN(RADIANS(E54))+COS(RADIANS(G56))*COS(RADIANS(E54))*COS(RADIANS(AE44))))&gt;90,0,$F$4*$F$5/E53^2*(SIN(RADIANS(G56))*SIN(RADIANS(E54))+COS(RADIANS(G56))*COS(RADIANS(E54))*COS(RADIANS(AE44))))</f>
        <v>#DIV/0!</v>
      </c>
      <c r="AF56" s="3" t="e">
        <f>IF(DEGREES(ACOS(SIN(RADIANS(G56))*SIN(RADIANS(E54))+COS(RADIANS(G56))*COS(RADIANS(E54))*COS(RADIANS(AF44))))&gt;90,0,$F$4*$F$5/E53^2*(SIN(RADIANS(G56))*SIN(RADIANS(E54))+COS(RADIANS(G56))*COS(RADIANS(E54))*COS(RADIANS(AF44))))</f>
        <v>#DIV/0!</v>
      </c>
      <c r="AG56" s="3" t="e">
        <f>IF(DEGREES(ACOS(SIN(RADIANS(G56))*SIN(RADIANS(E54))+COS(RADIANS(G56))*COS(RADIANS(E54))*COS(RADIANS(AG44))))&gt;90,0,$F$4*$F$5/E53^2*(SIN(RADIANS(G56))*SIN(RADIANS(E54))+COS(RADIANS(G56))*COS(RADIANS(E54))*COS(RADIANS(AG44))))</f>
        <v>#DIV/0!</v>
      </c>
      <c r="AH56" s="3" t="e">
        <f>IF(DEGREES(ACOS(SIN(RADIANS(G56))*SIN(RADIANS(E54))+COS(RADIANS(G56))*COS(RADIANS(E54))*COS(RADIANS(AH44))))&gt;90,0,$F$4*$F$5/E53^2*(SIN(RADIANS(G56))*SIN(RADIANS(E54))+COS(RADIANS(G56))*COS(RADIANS(E54))*COS(RADIANS(AH44))))</f>
        <v>#DIV/0!</v>
      </c>
      <c r="AI56" s="3" t="e">
        <f>IF(DEGREES(ACOS(SIN(RADIANS(G56))*SIN(RADIANS(E54))+COS(RADIANS(G56))*COS(RADIANS(E54))*COS(RADIANS(AI44))))&gt;90,0,$F$4*$F$5/E53^2*(SIN(RADIANS(G56))*SIN(RADIANS(E54))+COS(RADIANS(G56))*COS(RADIANS(E54))*COS(RADIANS(AI44))))</f>
        <v>#DIV/0!</v>
      </c>
      <c r="AJ56" s="3" t="e">
        <f>IF(DEGREES(ACOS(SIN(RADIANS(G56))*SIN(RADIANS(E54))+COS(RADIANS(G56))*COS(RADIANS(E54))*COS(RADIANS(AJ44))))&gt;90,0,$F$4*$F$5/E53^2*(SIN(RADIANS(G56))*SIN(RADIANS(E54))+COS(RADIANS(G56))*COS(RADIANS(E54))*COS(RADIANS(AJ44))))</f>
        <v>#DIV/0!</v>
      </c>
      <c r="AK56" s="3">
        <f>IF(DEGREES(ACOS(SIN(RADIANS(G56))*SIN(RADIANS(E54))+COS(RADIANS(G56))*COS(RADIANS(E54))*COS(RADIANS(AK44))))&gt;90,0,$F$4*$F$5/E53^2*(SIN(RADIANS(G56))*SIN(RADIANS(E54))+COS(RADIANS(G56))*COS(RADIANS(E54))*COS(RADIANS(AK44))))</f>
        <v>0</v>
      </c>
      <c r="AL56" s="3">
        <f>IF(DEGREES(ACOS(SIN(RADIANS(G56))*SIN(RADIANS(E54))+COS(RADIANS(G56))*COS(RADIANS(E54))*COS(RADIANS(AL44))))&gt;90,0,$F$4*$F$5/E53^2*(SIN(RADIANS(G56))*SIN(RADIANS(E54))+COS(RADIANS(G56))*COS(RADIANS(E54))*COS(RADIANS(AL44))))</f>
        <v>0</v>
      </c>
      <c r="AM56" s="3">
        <f>IF(DEGREES(ACOS(SIN(RADIANS(G56))*SIN(RADIANS(E54))+COS(RADIANS(G56))*COS(RADIANS(E54))*COS(RADIANS(AM44))))&gt;90,0,$F$4*$F$5/E53^2*(SIN(RADIANS(G56))*SIN(RADIANS(E54))+COS(RADIANS(G56))*COS(RADIANS(E54))*COS(RADIANS(AM44))))</f>
        <v>0</v>
      </c>
      <c r="AN56" s="3">
        <f>IF(DEGREES(ACOS(SIN(RADIANS(G56))*SIN(RADIANS(E54))+COS(RADIANS(G56))*COS(RADIANS(E54))*COS(RADIANS(AN44))))&gt;90,0,$F$4*$F$5/E53^2*(SIN(RADIANS(G56))*SIN(RADIANS(E54))+COS(RADIANS(G56))*COS(RADIANS(E54))*COS(RADIANS(AN44))))</f>
        <v>0</v>
      </c>
      <c r="AO56" s="3">
        <f>IF(DEGREES(ACOS(SIN(RADIANS(G56))*SIN(RADIANS(E54))+COS(RADIANS(G56))*COS(RADIANS(E54))*COS(RADIANS(AO44))))&gt;90,0,$F$4*$F$5/E53^2*(SIN(RADIANS(G56))*SIN(RADIANS(E54))+COS(RADIANS(G56))*COS(RADIANS(E54))*COS(RADIANS(AO44))))</f>
        <v>0</v>
      </c>
      <c r="AP56" s="3">
        <f>IF(DEGREES(ACOS(SIN(RADIANS(G56))*SIN(RADIANS(E54))+COS(RADIANS(G56))*COS(RADIANS(E54))*COS(RADIANS(AP44))))&gt;90,0,$F$4*$F$5/E53^2*(SIN(RADIANS(G56))*SIN(RADIANS(E54))+COS(RADIANS(G56))*COS(RADIANS(E54))*COS(RADIANS(AP44))))</f>
        <v>0</v>
      </c>
      <c r="AQ56" s="3">
        <f>IF(DEGREES(ACOS(SIN(RADIANS(G56))*SIN(RADIANS(E54))+COS(RADIANS(G56))*COS(RADIANS(E54))*COS(RADIANS(AQ44))))&gt;90,0,$F$4*$F$5/E53^2*(SIN(RADIANS(G56))*SIN(RADIANS(E54))+COS(RADIANS(G56))*COS(RADIANS(E54))*COS(RADIANS(AQ44))))</f>
        <v>0</v>
      </c>
      <c r="AR56" s="3">
        <f>IF(DEGREES(ACOS(SIN(RADIANS(G56))*SIN(RADIANS(E54))+COS(RADIANS(G56))*COS(RADIANS(E54))*COS(RADIANS(AR44))))&gt;90,0,$F$4*$F$5/E53^2*(SIN(RADIANS(G56))*SIN(RADIANS(E54))+COS(RADIANS(G56))*COS(RADIANS(E54))*COS(RADIANS(AR44))))</f>
        <v>0</v>
      </c>
      <c r="AU56" s="3">
        <f t="shared" si="0"/>
        <v>0</v>
      </c>
      <c r="AV56" s="3">
        <f t="shared" si="1"/>
        <v>0</v>
      </c>
      <c r="AW56" s="3">
        <v>520</v>
      </c>
      <c r="AX56" s="3">
        <f t="array" ref="AX56">INDEX($D$1751:$AM$1751,0,MATCH(AW56-IF(AW56&lt;720,IF(AW56&lt;360,0,360),720),$D$1700:$AM$1700,0))+IF(AW56&gt;350,360,0)</f>
        <v>520</v>
      </c>
      <c r="AY56" s="3">
        <f t="shared" si="2"/>
        <v>250</v>
      </c>
      <c r="AZ56" s="3">
        <f t="shared" si="3"/>
        <v>0</v>
      </c>
      <c r="BA56" s="3">
        <f t="shared" si="4"/>
        <v>0</v>
      </c>
      <c r="BB56" s="3">
        <f t="shared" si="5"/>
        <v>0</v>
      </c>
      <c r="BC56" s="3">
        <f t="shared" si="6"/>
        <v>0</v>
      </c>
      <c r="BD56" s="3">
        <f t="shared" si="7"/>
        <v>90</v>
      </c>
      <c r="BE56" s="3" t="e">
        <f t="shared" si="8"/>
        <v>#DIV/0!</v>
      </c>
      <c r="BF56" s="3">
        <f t="shared" si="9"/>
        <v>0</v>
      </c>
    </row>
    <row r="57" spans="2:58" ht="15.75" customHeight="1" x14ac:dyDescent="0.2">
      <c r="G57" s="3">
        <v>-20</v>
      </c>
      <c r="I57" s="3">
        <f>IF(DEGREES(ACOS(SIN(RADIANS(G57))*SIN(RADIANS(E54))+COS(RADIANS(G57))*COS(RADIANS(E54))*COS(RADIANS(I44))))&gt;90,0,$F$4*$F$5/E53^2*(SIN(RADIANS(G57))*SIN(RADIANS(E54))+COS(RADIANS(G57))*COS(RADIANS(E54))*COS(RADIANS(I44))))</f>
        <v>0</v>
      </c>
      <c r="J57" s="3">
        <f>IF(DEGREES(ACOS(SIN(RADIANS(G57))*SIN(RADIANS(E54))+COS(RADIANS(G57))*COS(RADIANS(E54))*COS(RADIANS(J44))))&gt;90,0,$F$4*$F$5/E53^2*(SIN(RADIANS(G57))*SIN(RADIANS(E54))+COS(RADIANS(G57))*COS(RADIANS(E54))*COS(RADIANS(J44))))</f>
        <v>0</v>
      </c>
      <c r="K57" s="3">
        <f>IF(DEGREES(ACOS(SIN(RADIANS(G57))*SIN(RADIANS(E54))+COS(RADIANS(G57))*COS(RADIANS(E54))*COS(RADIANS(K44))))&gt;90,0,$F$4*$F$5/E53^2*(SIN(RADIANS(G57))*SIN(RADIANS(E54))+COS(RADIANS(G57))*COS(RADIANS(E54))*COS(RADIANS(K44))))</f>
        <v>0</v>
      </c>
      <c r="L57" s="3">
        <f>IF(DEGREES(ACOS(SIN(RADIANS(G57))*SIN(RADIANS(E54))+COS(RADIANS(G57))*COS(RADIANS(E54))*COS(RADIANS(L44))))&gt;90,0,$F$4*$F$5/E53^2*(SIN(RADIANS(G57))*SIN(RADIANS(E54))+COS(RADIANS(G57))*COS(RADIANS(E54))*COS(RADIANS(L44))))</f>
        <v>0</v>
      </c>
      <c r="M57" s="3">
        <f>IF(DEGREES(ACOS(SIN(RADIANS(G57))*SIN(RADIANS(E54))+COS(RADIANS(G57))*COS(RADIANS(E54))*COS(RADIANS(M44))))&gt;90,0,$F$4*$F$5/E53^2*(SIN(RADIANS(G57))*SIN(RADIANS(E54))+COS(RADIANS(G57))*COS(RADIANS(E54))*COS(RADIANS(M44))))</f>
        <v>0</v>
      </c>
      <c r="N57" s="3">
        <f>IF(DEGREES(ACOS(SIN(RADIANS(G57))*SIN(RADIANS(E54))+COS(RADIANS(G57))*COS(RADIANS(E54))*COS(RADIANS(N44))))&gt;90,0,$F$4*$F$5/E53^2*(SIN(RADIANS(G57))*SIN(RADIANS(E54))+COS(RADIANS(G57))*COS(RADIANS(E54))*COS(RADIANS(N44))))</f>
        <v>0</v>
      </c>
      <c r="O57" s="3">
        <f>IF(DEGREES(ACOS(SIN(RADIANS(G57))*SIN(RADIANS(E54))+COS(RADIANS(G57))*COS(RADIANS(E54))*COS(RADIANS(O44))))&gt;90,0,$F$4*$F$5/E53^2*(SIN(RADIANS(G57))*SIN(RADIANS(E54))+COS(RADIANS(G57))*COS(RADIANS(E54))*COS(RADIANS(O44))))</f>
        <v>0</v>
      </c>
      <c r="P57" s="3">
        <f>IF(DEGREES(ACOS(SIN(RADIANS(G57))*SIN(RADIANS(E54))+COS(RADIANS(G57))*COS(RADIANS(E54))*COS(RADIANS(P44))))&gt;90,0,$F$4*$F$5/E53^2*(SIN(RADIANS(G57))*SIN(RADIANS(E54))+COS(RADIANS(G57))*COS(RADIANS(E54))*COS(RADIANS(P44))))</f>
        <v>0</v>
      </c>
      <c r="Q57" s="3">
        <f>IF(DEGREES(ACOS(SIN(RADIANS(G57))*SIN(RADIANS(E54))+COS(RADIANS(G57))*COS(RADIANS(E54))*COS(RADIANS(Q44))))&gt;90,0,$F$4*$F$5/E53^2*(SIN(RADIANS(G57))*SIN(RADIANS(E54))+COS(RADIANS(G57))*COS(RADIANS(E54))*COS(RADIANS(Q44))))</f>
        <v>0</v>
      </c>
      <c r="R57" s="3" t="e">
        <f>IF(DEGREES(ACOS(SIN(RADIANS(G57))*SIN(RADIANS(E54))+COS(RADIANS(G57))*COS(RADIANS(E54))*COS(RADIANS(R44))))&gt;90,0,$F$4*$F$5/E53^2*(SIN(RADIANS(G57))*SIN(RADIANS(E54))+COS(RADIANS(G57))*COS(RADIANS(E54))*COS(RADIANS(R44))))</f>
        <v>#DIV/0!</v>
      </c>
      <c r="S57" s="3" t="e">
        <f>IF(DEGREES(ACOS(SIN(RADIANS(G57))*SIN(RADIANS(E54))+COS(RADIANS(G57))*COS(RADIANS(E54))*COS(RADIANS(S44))))&gt;90,0,$F$4*$F$5/E53^2*(SIN(RADIANS(G57))*SIN(RADIANS(E54))+COS(RADIANS(G57))*COS(RADIANS(E54))*COS(RADIANS(S44))))</f>
        <v>#DIV/0!</v>
      </c>
      <c r="T57" s="3" t="e">
        <f>IF(DEGREES(ACOS(SIN(RADIANS(G57))*SIN(RADIANS(E54))+COS(RADIANS(G57))*COS(RADIANS(E54))*COS(RADIANS(T44))))&gt;90,0,$F$4*$F$5/E53^2*(SIN(RADIANS(G57))*SIN(RADIANS(E54))+COS(RADIANS(G57))*COS(RADIANS(E54))*COS(RADIANS(T44))))</f>
        <v>#DIV/0!</v>
      </c>
      <c r="U57" s="3" t="e">
        <f>IF(DEGREES(ACOS(SIN(RADIANS(G57))*SIN(RADIANS(E54))+COS(RADIANS(G57))*COS(RADIANS(E54))*COS(RADIANS(U44))))&gt;90,0,$F$4*$F$5/E53^2*(SIN(RADIANS(G57))*SIN(RADIANS(E54))+COS(RADIANS(G57))*COS(RADIANS(E54))*COS(RADIANS(U44))))</f>
        <v>#DIV/0!</v>
      </c>
      <c r="V57" s="3" t="e">
        <f>IF(DEGREES(ACOS(SIN(RADIANS(G57))*SIN(RADIANS(E54))+COS(RADIANS(G57))*COS(RADIANS(E54))*COS(RADIANS(V44))))&gt;90,0,$F$4*$F$5/E53^2*(SIN(RADIANS(G57))*SIN(RADIANS(E54))+COS(RADIANS(G57))*COS(RADIANS(E54))*COS(RADIANS(V44))))</f>
        <v>#DIV/0!</v>
      </c>
      <c r="W57" s="3" t="e">
        <f>IF(DEGREES(ACOS(SIN(RADIANS(G57))*SIN(RADIANS(E54))+COS(RADIANS(G57))*COS(RADIANS(E54))*COS(RADIANS(W44))))&gt;90,0,$F$4*$F$5/E53^2*(SIN(RADIANS(G57))*SIN(RADIANS(E54))+COS(RADIANS(G57))*COS(RADIANS(E54))*COS(RADIANS(W44))))</f>
        <v>#DIV/0!</v>
      </c>
      <c r="X57" s="3" t="e">
        <f>IF(DEGREES(ACOS(SIN(RADIANS(G57))*SIN(RADIANS(E54))+COS(RADIANS(G57))*COS(RADIANS(E54))*COS(RADIANS(X44))))&gt;90,0,$F$4*$F$5/E53^2*(SIN(RADIANS(G57))*SIN(RADIANS(E54))+COS(RADIANS(G57))*COS(RADIANS(E54))*COS(RADIANS(X44))))</f>
        <v>#DIV/0!</v>
      </c>
      <c r="Y57" s="3" t="e">
        <f>IF(DEGREES(ACOS(SIN(RADIANS(G57))*SIN(RADIANS(E54))+COS(RADIANS(G57))*COS(RADIANS(E54))*COS(RADIANS(Y44))))&gt;90,0,$F$4*$F$5/E53^2*(SIN(RADIANS(G57))*SIN(RADIANS(E54))+COS(RADIANS(G57))*COS(RADIANS(E54))*COS(RADIANS(Y44))))</f>
        <v>#DIV/0!</v>
      </c>
      <c r="Z57" s="3" t="e">
        <f>IF(DEGREES(ACOS(SIN(RADIANS(G57))*SIN(RADIANS(E54))+COS(RADIANS(G57))*COS(RADIANS(E54))*COS(RADIANS(Z44))))&gt;90,0,$F$4*$F$5/E53^2*(SIN(RADIANS(G57))*SIN(RADIANS(E54))+COS(RADIANS(G57))*COS(RADIANS(E54))*COS(RADIANS(Z44))))</f>
        <v>#DIV/0!</v>
      </c>
      <c r="AA57" s="3" t="e">
        <f>IF(DEGREES(ACOS(SIN(RADIANS(G57))*SIN(RADIANS(E54))+COS(RADIANS(G57))*COS(RADIANS(E54))*COS(RADIANS(AA44))))&gt;90,0,$F$4*$F$5/E53^2*(SIN(RADIANS(G57))*SIN(RADIANS(E54))+COS(RADIANS(G57))*COS(RADIANS(E54))*COS(RADIANS(AA44))))</f>
        <v>#DIV/0!</v>
      </c>
      <c r="AB57" s="3" t="e">
        <f>IF(DEGREES(ACOS(SIN(RADIANS(G57))*SIN(RADIANS(E54))+COS(RADIANS(G57))*COS(RADIANS(E54))*COS(RADIANS(AB44))))&gt;90,0,$F$4*$F$5/E53^2*(SIN(RADIANS(G57))*SIN(RADIANS(E54))+COS(RADIANS(G57))*COS(RADIANS(E54))*COS(RADIANS(AB44))))</f>
        <v>#DIV/0!</v>
      </c>
      <c r="AC57" s="3" t="e">
        <f>IF(DEGREES(ACOS(SIN(RADIANS(G57))*SIN(RADIANS(E54))+COS(RADIANS(G57))*COS(RADIANS(E54))*COS(RADIANS(AC44))))&gt;90,0,$F$4*$F$5/E53^2*(SIN(RADIANS(G57))*SIN(RADIANS(E54))+COS(RADIANS(G57))*COS(RADIANS(E54))*COS(RADIANS(AC44))))</f>
        <v>#DIV/0!</v>
      </c>
      <c r="AD57" s="3" t="e">
        <f>IF(DEGREES(ACOS(SIN(RADIANS(G57))*SIN(RADIANS(E54))+COS(RADIANS(G57))*COS(RADIANS(E54))*COS(RADIANS(AD44))))&gt;90,0,$F$4*$F$5/E53^2*(SIN(RADIANS(G57))*SIN(RADIANS(E54))+COS(RADIANS(G57))*COS(RADIANS(E54))*COS(RADIANS(AD44))))</f>
        <v>#DIV/0!</v>
      </c>
      <c r="AE57" s="3" t="e">
        <f>IF(DEGREES(ACOS(SIN(RADIANS(G57))*SIN(RADIANS(E54))+COS(RADIANS(G57))*COS(RADIANS(E54))*COS(RADIANS(AE44))))&gt;90,0,$F$4*$F$5/E53^2*(SIN(RADIANS(G57))*SIN(RADIANS(E54))+COS(RADIANS(G57))*COS(RADIANS(E54))*COS(RADIANS(AE44))))</f>
        <v>#DIV/0!</v>
      </c>
      <c r="AF57" s="3" t="e">
        <f>IF(DEGREES(ACOS(SIN(RADIANS(G57))*SIN(RADIANS(E54))+COS(RADIANS(G57))*COS(RADIANS(E54))*COS(RADIANS(AF44))))&gt;90,0,$F$4*$F$5/E53^2*(SIN(RADIANS(G57))*SIN(RADIANS(E54))+COS(RADIANS(G57))*COS(RADIANS(E54))*COS(RADIANS(AF44))))</f>
        <v>#DIV/0!</v>
      </c>
      <c r="AG57" s="3" t="e">
        <f>IF(DEGREES(ACOS(SIN(RADIANS(G57))*SIN(RADIANS(E54))+COS(RADIANS(G57))*COS(RADIANS(E54))*COS(RADIANS(AG44))))&gt;90,0,$F$4*$F$5/E53^2*(SIN(RADIANS(G57))*SIN(RADIANS(E54))+COS(RADIANS(G57))*COS(RADIANS(E54))*COS(RADIANS(AG44))))</f>
        <v>#DIV/0!</v>
      </c>
      <c r="AH57" s="3" t="e">
        <f>IF(DEGREES(ACOS(SIN(RADIANS(G57))*SIN(RADIANS(E54))+COS(RADIANS(G57))*COS(RADIANS(E54))*COS(RADIANS(AH44))))&gt;90,0,$F$4*$F$5/E53^2*(SIN(RADIANS(G57))*SIN(RADIANS(E54))+COS(RADIANS(G57))*COS(RADIANS(E54))*COS(RADIANS(AH44))))</f>
        <v>#DIV/0!</v>
      </c>
      <c r="AI57" s="3" t="e">
        <f>IF(DEGREES(ACOS(SIN(RADIANS(G57))*SIN(RADIANS(E54))+COS(RADIANS(G57))*COS(RADIANS(E54))*COS(RADIANS(AI44))))&gt;90,0,$F$4*$F$5/E53^2*(SIN(RADIANS(G57))*SIN(RADIANS(E54))+COS(RADIANS(G57))*COS(RADIANS(E54))*COS(RADIANS(AI44))))</f>
        <v>#DIV/0!</v>
      </c>
      <c r="AJ57" s="3" t="e">
        <f>IF(DEGREES(ACOS(SIN(RADIANS(G57))*SIN(RADIANS(E54))+COS(RADIANS(G57))*COS(RADIANS(E54))*COS(RADIANS(AJ44))))&gt;90,0,$F$4*$F$5/E53^2*(SIN(RADIANS(G57))*SIN(RADIANS(E54))+COS(RADIANS(G57))*COS(RADIANS(E54))*COS(RADIANS(AJ44))))</f>
        <v>#DIV/0!</v>
      </c>
      <c r="AK57" s="3">
        <f>IF(DEGREES(ACOS(SIN(RADIANS(G57))*SIN(RADIANS(E54))+COS(RADIANS(G57))*COS(RADIANS(E54))*COS(RADIANS(AK44))))&gt;90,0,$F$4*$F$5/E53^2*(SIN(RADIANS(G57))*SIN(RADIANS(E54))+COS(RADIANS(G57))*COS(RADIANS(E54))*COS(RADIANS(AK44))))</f>
        <v>0</v>
      </c>
      <c r="AL57" s="3">
        <f>IF(DEGREES(ACOS(SIN(RADIANS(G57))*SIN(RADIANS(E54))+COS(RADIANS(G57))*COS(RADIANS(E54))*COS(RADIANS(AL44))))&gt;90,0,$F$4*$F$5/E53^2*(SIN(RADIANS(G57))*SIN(RADIANS(E54))+COS(RADIANS(G57))*COS(RADIANS(E54))*COS(RADIANS(AL44))))</f>
        <v>0</v>
      </c>
      <c r="AM57" s="3">
        <f>IF(DEGREES(ACOS(SIN(RADIANS(G57))*SIN(RADIANS(E54))+COS(RADIANS(G57))*COS(RADIANS(E54))*COS(RADIANS(AM44))))&gt;90,0,$F$4*$F$5/E53^2*(SIN(RADIANS(G57))*SIN(RADIANS(E54))+COS(RADIANS(G57))*COS(RADIANS(E54))*COS(RADIANS(AM44))))</f>
        <v>0</v>
      </c>
      <c r="AN57" s="3">
        <f>IF(DEGREES(ACOS(SIN(RADIANS(G57))*SIN(RADIANS(E54))+COS(RADIANS(G57))*COS(RADIANS(E54))*COS(RADIANS(AN44))))&gt;90,0,$F$4*$F$5/E53^2*(SIN(RADIANS(G57))*SIN(RADIANS(E54))+COS(RADIANS(G57))*COS(RADIANS(E54))*COS(RADIANS(AN44))))</f>
        <v>0</v>
      </c>
      <c r="AO57" s="3">
        <f>IF(DEGREES(ACOS(SIN(RADIANS(G57))*SIN(RADIANS(E54))+COS(RADIANS(G57))*COS(RADIANS(E54))*COS(RADIANS(AO44))))&gt;90,0,$F$4*$F$5/E53^2*(SIN(RADIANS(G57))*SIN(RADIANS(E54))+COS(RADIANS(G57))*COS(RADIANS(E54))*COS(RADIANS(AO44))))</f>
        <v>0</v>
      </c>
      <c r="AP57" s="3">
        <f>IF(DEGREES(ACOS(SIN(RADIANS(G57))*SIN(RADIANS(E54))+COS(RADIANS(G57))*COS(RADIANS(E54))*COS(RADIANS(AP44))))&gt;90,0,$F$4*$F$5/E53^2*(SIN(RADIANS(G57))*SIN(RADIANS(E54))+COS(RADIANS(G57))*COS(RADIANS(E54))*COS(RADIANS(AP44))))</f>
        <v>0</v>
      </c>
      <c r="AQ57" s="3">
        <f>IF(DEGREES(ACOS(SIN(RADIANS(G57))*SIN(RADIANS(E54))+COS(RADIANS(G57))*COS(RADIANS(E54))*COS(RADIANS(AQ44))))&gt;90,0,$F$4*$F$5/E53^2*(SIN(RADIANS(G57))*SIN(RADIANS(E54))+COS(RADIANS(G57))*COS(RADIANS(E54))*COS(RADIANS(AQ44))))</f>
        <v>0</v>
      </c>
      <c r="AR57" s="3">
        <f>IF(DEGREES(ACOS(SIN(RADIANS(G57))*SIN(RADIANS(E54))+COS(RADIANS(G57))*COS(RADIANS(E54))*COS(RADIANS(AR44))))&gt;90,0,$F$4*$F$5/E53^2*(SIN(RADIANS(G57))*SIN(RADIANS(E54))+COS(RADIANS(G57))*COS(RADIANS(E54))*COS(RADIANS(AR44))))</f>
        <v>0</v>
      </c>
      <c r="AU57" s="3">
        <f t="shared" si="0"/>
        <v>0</v>
      </c>
      <c r="AV57" s="3">
        <f t="shared" si="1"/>
        <v>0</v>
      </c>
      <c r="AW57" s="3">
        <v>530</v>
      </c>
      <c r="AX57" s="3">
        <f t="array" ref="AX57">INDEX($D$1751:$AM$1751,0,MATCH(AW57-IF(AW57&lt;720,IF(AW57&lt;360,0,360),720),$D$1700:$AM$1700,0))+IF(AW57&gt;350,360,0)</f>
        <v>530</v>
      </c>
      <c r="AY57" s="3">
        <f t="shared" si="2"/>
        <v>260</v>
      </c>
      <c r="AZ57" s="3">
        <f t="shared" si="3"/>
        <v>0</v>
      </c>
      <c r="BA57" s="3">
        <f t="shared" si="4"/>
        <v>0</v>
      </c>
      <c r="BB57" s="3">
        <f t="shared" si="5"/>
        <v>0</v>
      </c>
      <c r="BC57" s="3">
        <f t="shared" si="6"/>
        <v>0</v>
      </c>
      <c r="BD57" s="3">
        <f t="shared" si="7"/>
        <v>90</v>
      </c>
      <c r="BE57" s="3" t="e">
        <f t="shared" si="8"/>
        <v>#DIV/0!</v>
      </c>
      <c r="BF57" s="3">
        <f t="shared" si="9"/>
        <v>0</v>
      </c>
    </row>
    <row r="58" spans="2:58" ht="15.75" customHeight="1" x14ac:dyDescent="0.2">
      <c r="G58" s="3">
        <v>-30</v>
      </c>
      <c r="I58" s="3">
        <f>IF(DEGREES(ACOS(SIN(RADIANS(G58))*SIN(RADIANS(E54))+COS(RADIANS(G58))*COS(RADIANS(E54))*COS(RADIANS(I44))))&gt;90,0,$F$4*$F$5/E53^2*(SIN(RADIANS(G58))*SIN(RADIANS(E54))+COS(RADIANS(G58))*COS(RADIANS(E54))*COS(RADIANS(I44))))</f>
        <v>0</v>
      </c>
      <c r="J58" s="3">
        <f>IF(DEGREES(ACOS(SIN(RADIANS(G58))*SIN(RADIANS(E54))+COS(RADIANS(G58))*COS(RADIANS(E54))*COS(RADIANS(J44))))&gt;90,0,$F$4*$F$5/E53^2*(SIN(RADIANS(G58))*SIN(RADIANS(E54))+COS(RADIANS(G58))*COS(RADIANS(E54))*COS(RADIANS(J44))))</f>
        <v>0</v>
      </c>
      <c r="K58" s="3">
        <f>IF(DEGREES(ACOS(SIN(RADIANS(G58))*SIN(RADIANS(E54))+COS(RADIANS(G58))*COS(RADIANS(E54))*COS(RADIANS(K44))))&gt;90,0,$F$4*$F$5/E53^2*(SIN(RADIANS(G58))*SIN(RADIANS(E54))+COS(RADIANS(G58))*COS(RADIANS(E54))*COS(RADIANS(K44))))</f>
        <v>0</v>
      </c>
      <c r="L58" s="3">
        <f>IF(DEGREES(ACOS(SIN(RADIANS(G58))*SIN(RADIANS(E54))+COS(RADIANS(G58))*COS(RADIANS(E54))*COS(RADIANS(L44))))&gt;90,0,$F$4*$F$5/E53^2*(SIN(RADIANS(G58))*SIN(RADIANS(E54))+COS(RADIANS(G58))*COS(RADIANS(E54))*COS(RADIANS(L44))))</f>
        <v>0</v>
      </c>
      <c r="M58" s="3">
        <f>IF(DEGREES(ACOS(SIN(RADIANS(G58))*SIN(RADIANS(E54))+COS(RADIANS(G58))*COS(RADIANS(E54))*COS(RADIANS(M44))))&gt;90,0,$F$4*$F$5/E53^2*(SIN(RADIANS(G58))*SIN(RADIANS(E54))+COS(RADIANS(G58))*COS(RADIANS(E54))*COS(RADIANS(M44))))</f>
        <v>0</v>
      </c>
      <c r="N58" s="3">
        <f>IF(DEGREES(ACOS(SIN(RADIANS(G58))*SIN(RADIANS(E54))+COS(RADIANS(G58))*COS(RADIANS(E54))*COS(RADIANS(N44))))&gt;90,0,$F$4*$F$5/E53^2*(SIN(RADIANS(G58))*SIN(RADIANS(E54))+COS(RADIANS(G58))*COS(RADIANS(E54))*COS(RADIANS(N44))))</f>
        <v>0</v>
      </c>
      <c r="O58" s="3">
        <f>IF(DEGREES(ACOS(SIN(RADIANS(G58))*SIN(RADIANS(E54))+COS(RADIANS(G58))*COS(RADIANS(E54))*COS(RADIANS(O44))))&gt;90,0,$F$4*$F$5/E53^2*(SIN(RADIANS(G58))*SIN(RADIANS(E54))+COS(RADIANS(G58))*COS(RADIANS(E54))*COS(RADIANS(O44))))</f>
        <v>0</v>
      </c>
      <c r="P58" s="3">
        <f>IF(DEGREES(ACOS(SIN(RADIANS(G58))*SIN(RADIANS(E54))+COS(RADIANS(G58))*COS(RADIANS(E54))*COS(RADIANS(P44))))&gt;90,0,$F$4*$F$5/E53^2*(SIN(RADIANS(G58))*SIN(RADIANS(E54))+COS(RADIANS(G58))*COS(RADIANS(E54))*COS(RADIANS(P44))))</f>
        <v>0</v>
      </c>
      <c r="Q58" s="3">
        <f>IF(DEGREES(ACOS(SIN(RADIANS(G58))*SIN(RADIANS(E54))+COS(RADIANS(G58))*COS(RADIANS(E54))*COS(RADIANS(Q44))))&gt;90,0,$F$4*$F$5/E53^2*(SIN(RADIANS(G58))*SIN(RADIANS(E54))+COS(RADIANS(G58))*COS(RADIANS(E54))*COS(RADIANS(Q44))))</f>
        <v>0</v>
      </c>
      <c r="R58" s="3" t="e">
        <f>IF(DEGREES(ACOS(SIN(RADIANS(G58))*SIN(RADIANS(E54))+COS(RADIANS(G58))*COS(RADIANS(E54))*COS(RADIANS(R44))))&gt;90,0,$F$4*$F$5/E53^2*(SIN(RADIANS(G58))*SIN(RADIANS(E54))+COS(RADIANS(G58))*COS(RADIANS(E54))*COS(RADIANS(R44))))</f>
        <v>#DIV/0!</v>
      </c>
      <c r="S58" s="3" t="e">
        <f>IF(DEGREES(ACOS(SIN(RADIANS(G58))*SIN(RADIANS(E54))+COS(RADIANS(G58))*COS(RADIANS(E54))*COS(RADIANS(S44))))&gt;90,0,$F$4*$F$5/E53^2*(SIN(RADIANS(G58))*SIN(RADIANS(E54))+COS(RADIANS(G58))*COS(RADIANS(E54))*COS(RADIANS(S44))))</f>
        <v>#DIV/0!</v>
      </c>
      <c r="T58" s="3" t="e">
        <f>IF(DEGREES(ACOS(SIN(RADIANS(G58))*SIN(RADIANS(E54))+COS(RADIANS(G58))*COS(RADIANS(E54))*COS(RADIANS(T44))))&gt;90,0,$F$4*$F$5/E53^2*(SIN(RADIANS(G58))*SIN(RADIANS(E54))+COS(RADIANS(G58))*COS(RADIANS(E54))*COS(RADIANS(T44))))</f>
        <v>#DIV/0!</v>
      </c>
      <c r="U58" s="3" t="e">
        <f>IF(DEGREES(ACOS(SIN(RADIANS(G58))*SIN(RADIANS(E54))+COS(RADIANS(G58))*COS(RADIANS(E54))*COS(RADIANS(U44))))&gt;90,0,$F$4*$F$5/E53^2*(SIN(RADIANS(G58))*SIN(RADIANS(E54))+COS(RADIANS(G58))*COS(RADIANS(E54))*COS(RADIANS(U44))))</f>
        <v>#DIV/0!</v>
      </c>
      <c r="V58" s="3" t="e">
        <f>IF(DEGREES(ACOS(SIN(RADIANS(G58))*SIN(RADIANS(E54))+COS(RADIANS(G58))*COS(RADIANS(E54))*COS(RADIANS(V44))))&gt;90,0,$F$4*$F$5/E53^2*(SIN(RADIANS(G58))*SIN(RADIANS(E54))+COS(RADIANS(G58))*COS(RADIANS(E54))*COS(RADIANS(V44))))</f>
        <v>#DIV/0!</v>
      </c>
      <c r="W58" s="3" t="e">
        <f>IF(DEGREES(ACOS(SIN(RADIANS(G58))*SIN(RADIANS(E54))+COS(RADIANS(G58))*COS(RADIANS(E54))*COS(RADIANS(W44))))&gt;90,0,$F$4*$F$5/E53^2*(SIN(RADIANS(G58))*SIN(RADIANS(E54))+COS(RADIANS(G58))*COS(RADIANS(E54))*COS(RADIANS(W44))))</f>
        <v>#DIV/0!</v>
      </c>
      <c r="X58" s="3" t="e">
        <f>IF(DEGREES(ACOS(SIN(RADIANS(G58))*SIN(RADIANS(E54))+COS(RADIANS(G58))*COS(RADIANS(E54))*COS(RADIANS(X44))))&gt;90,0,$F$4*$F$5/E53^2*(SIN(RADIANS(G58))*SIN(RADIANS(E54))+COS(RADIANS(G58))*COS(RADIANS(E54))*COS(RADIANS(X44))))</f>
        <v>#DIV/0!</v>
      </c>
      <c r="Y58" s="3" t="e">
        <f>IF(DEGREES(ACOS(SIN(RADIANS(G58))*SIN(RADIANS(E54))+COS(RADIANS(G58))*COS(RADIANS(E54))*COS(RADIANS(Y44))))&gt;90,0,$F$4*$F$5/E53^2*(SIN(RADIANS(G58))*SIN(RADIANS(E54))+COS(RADIANS(G58))*COS(RADIANS(E54))*COS(RADIANS(Y44))))</f>
        <v>#DIV/0!</v>
      </c>
      <c r="Z58" s="3" t="e">
        <f>IF(DEGREES(ACOS(SIN(RADIANS(G58))*SIN(RADIANS(E54))+COS(RADIANS(G58))*COS(RADIANS(E54))*COS(RADIANS(Z44))))&gt;90,0,$F$4*$F$5/E53^2*(SIN(RADIANS(G58))*SIN(RADIANS(E54))+COS(RADIANS(G58))*COS(RADIANS(E54))*COS(RADIANS(Z44))))</f>
        <v>#DIV/0!</v>
      </c>
      <c r="AA58" s="3" t="e">
        <f>IF(DEGREES(ACOS(SIN(RADIANS(G58))*SIN(RADIANS(E54))+COS(RADIANS(G58))*COS(RADIANS(E54))*COS(RADIANS(AA44))))&gt;90,0,$F$4*$F$5/E53^2*(SIN(RADIANS(G58))*SIN(RADIANS(E54))+COS(RADIANS(G58))*COS(RADIANS(E54))*COS(RADIANS(AA44))))</f>
        <v>#DIV/0!</v>
      </c>
      <c r="AB58" s="3" t="e">
        <f>IF(DEGREES(ACOS(SIN(RADIANS(G58))*SIN(RADIANS(E54))+COS(RADIANS(G58))*COS(RADIANS(E54))*COS(RADIANS(AB44))))&gt;90,0,$F$4*$F$5/E53^2*(SIN(RADIANS(G58))*SIN(RADIANS(E54))+COS(RADIANS(G58))*COS(RADIANS(E54))*COS(RADIANS(AB44))))</f>
        <v>#DIV/0!</v>
      </c>
      <c r="AC58" s="3" t="e">
        <f>IF(DEGREES(ACOS(SIN(RADIANS(G58))*SIN(RADIANS(E54))+COS(RADIANS(G58))*COS(RADIANS(E54))*COS(RADIANS(AC44))))&gt;90,0,$F$4*$F$5/E53^2*(SIN(RADIANS(G58))*SIN(RADIANS(E54))+COS(RADIANS(G58))*COS(RADIANS(E54))*COS(RADIANS(AC44))))</f>
        <v>#DIV/0!</v>
      </c>
      <c r="AD58" s="3" t="e">
        <f>IF(DEGREES(ACOS(SIN(RADIANS(G58))*SIN(RADIANS(E54))+COS(RADIANS(G58))*COS(RADIANS(E54))*COS(RADIANS(AD44))))&gt;90,0,$F$4*$F$5/E53^2*(SIN(RADIANS(G58))*SIN(RADIANS(E54))+COS(RADIANS(G58))*COS(RADIANS(E54))*COS(RADIANS(AD44))))</f>
        <v>#DIV/0!</v>
      </c>
      <c r="AE58" s="3" t="e">
        <f>IF(DEGREES(ACOS(SIN(RADIANS(G58))*SIN(RADIANS(E54))+COS(RADIANS(G58))*COS(RADIANS(E54))*COS(RADIANS(AE44))))&gt;90,0,$F$4*$F$5/E53^2*(SIN(RADIANS(G58))*SIN(RADIANS(E54))+COS(RADIANS(G58))*COS(RADIANS(E54))*COS(RADIANS(AE44))))</f>
        <v>#DIV/0!</v>
      </c>
      <c r="AF58" s="3" t="e">
        <f>IF(DEGREES(ACOS(SIN(RADIANS(G58))*SIN(RADIANS(E54))+COS(RADIANS(G58))*COS(RADIANS(E54))*COS(RADIANS(AF44))))&gt;90,0,$F$4*$F$5/E53^2*(SIN(RADIANS(G58))*SIN(RADIANS(E54))+COS(RADIANS(G58))*COS(RADIANS(E54))*COS(RADIANS(AF44))))</f>
        <v>#DIV/0!</v>
      </c>
      <c r="AG58" s="3" t="e">
        <f>IF(DEGREES(ACOS(SIN(RADIANS(G58))*SIN(RADIANS(E54))+COS(RADIANS(G58))*COS(RADIANS(E54))*COS(RADIANS(AG44))))&gt;90,0,$F$4*$F$5/E53^2*(SIN(RADIANS(G58))*SIN(RADIANS(E54))+COS(RADIANS(G58))*COS(RADIANS(E54))*COS(RADIANS(AG44))))</f>
        <v>#DIV/0!</v>
      </c>
      <c r="AH58" s="3" t="e">
        <f>IF(DEGREES(ACOS(SIN(RADIANS(G58))*SIN(RADIANS(E54))+COS(RADIANS(G58))*COS(RADIANS(E54))*COS(RADIANS(AH44))))&gt;90,0,$F$4*$F$5/E53^2*(SIN(RADIANS(G58))*SIN(RADIANS(E54))+COS(RADIANS(G58))*COS(RADIANS(E54))*COS(RADIANS(AH44))))</f>
        <v>#DIV/0!</v>
      </c>
      <c r="AI58" s="3" t="e">
        <f>IF(DEGREES(ACOS(SIN(RADIANS(G58))*SIN(RADIANS(E54))+COS(RADIANS(G58))*COS(RADIANS(E54))*COS(RADIANS(AI44))))&gt;90,0,$F$4*$F$5/E53^2*(SIN(RADIANS(G58))*SIN(RADIANS(E54))+COS(RADIANS(G58))*COS(RADIANS(E54))*COS(RADIANS(AI44))))</f>
        <v>#DIV/0!</v>
      </c>
      <c r="AJ58" s="3" t="e">
        <f>IF(DEGREES(ACOS(SIN(RADIANS(G58))*SIN(RADIANS(E54))+COS(RADIANS(G58))*COS(RADIANS(E54))*COS(RADIANS(AJ44))))&gt;90,0,$F$4*$F$5/E53^2*(SIN(RADIANS(G58))*SIN(RADIANS(E54))+COS(RADIANS(G58))*COS(RADIANS(E54))*COS(RADIANS(AJ44))))</f>
        <v>#DIV/0!</v>
      </c>
      <c r="AK58" s="3">
        <f>IF(DEGREES(ACOS(SIN(RADIANS(G58))*SIN(RADIANS(E54))+COS(RADIANS(G58))*COS(RADIANS(E54))*COS(RADIANS(AK44))))&gt;90,0,$F$4*$F$5/E53^2*(SIN(RADIANS(G58))*SIN(RADIANS(E54))+COS(RADIANS(G58))*COS(RADIANS(E54))*COS(RADIANS(AK44))))</f>
        <v>0</v>
      </c>
      <c r="AL58" s="3">
        <f>IF(DEGREES(ACOS(SIN(RADIANS(G58))*SIN(RADIANS(E54))+COS(RADIANS(G58))*COS(RADIANS(E54))*COS(RADIANS(AL44))))&gt;90,0,$F$4*$F$5/E53^2*(SIN(RADIANS(G58))*SIN(RADIANS(E54))+COS(RADIANS(G58))*COS(RADIANS(E54))*COS(RADIANS(AL44))))</f>
        <v>0</v>
      </c>
      <c r="AM58" s="3">
        <f>IF(DEGREES(ACOS(SIN(RADIANS(G58))*SIN(RADIANS(E54))+COS(RADIANS(G58))*COS(RADIANS(E54))*COS(RADIANS(AM44))))&gt;90,0,$F$4*$F$5/E53^2*(SIN(RADIANS(G58))*SIN(RADIANS(E54))+COS(RADIANS(G58))*COS(RADIANS(E54))*COS(RADIANS(AM44))))</f>
        <v>0</v>
      </c>
      <c r="AN58" s="3">
        <f>IF(DEGREES(ACOS(SIN(RADIANS(G58))*SIN(RADIANS(E54))+COS(RADIANS(G58))*COS(RADIANS(E54))*COS(RADIANS(AN44))))&gt;90,0,$F$4*$F$5/E53^2*(SIN(RADIANS(G58))*SIN(RADIANS(E54))+COS(RADIANS(G58))*COS(RADIANS(E54))*COS(RADIANS(AN44))))</f>
        <v>0</v>
      </c>
      <c r="AO58" s="3">
        <f>IF(DEGREES(ACOS(SIN(RADIANS(G58))*SIN(RADIANS(E54))+COS(RADIANS(G58))*COS(RADIANS(E54))*COS(RADIANS(AO44))))&gt;90,0,$F$4*$F$5/E53^2*(SIN(RADIANS(G58))*SIN(RADIANS(E54))+COS(RADIANS(G58))*COS(RADIANS(E54))*COS(RADIANS(AO44))))</f>
        <v>0</v>
      </c>
      <c r="AP58" s="3">
        <f>IF(DEGREES(ACOS(SIN(RADIANS(G58))*SIN(RADIANS(E54))+COS(RADIANS(G58))*COS(RADIANS(E54))*COS(RADIANS(AP44))))&gt;90,0,$F$4*$F$5/E53^2*(SIN(RADIANS(G58))*SIN(RADIANS(E54))+COS(RADIANS(G58))*COS(RADIANS(E54))*COS(RADIANS(AP44))))</f>
        <v>0</v>
      </c>
      <c r="AQ58" s="3">
        <f>IF(DEGREES(ACOS(SIN(RADIANS(G58))*SIN(RADIANS(E54))+COS(RADIANS(G58))*COS(RADIANS(E54))*COS(RADIANS(AQ44))))&gt;90,0,$F$4*$F$5/E53^2*(SIN(RADIANS(G58))*SIN(RADIANS(E54))+COS(RADIANS(G58))*COS(RADIANS(E54))*COS(RADIANS(AQ44))))</f>
        <v>0</v>
      </c>
      <c r="AR58" s="3">
        <f>IF(DEGREES(ACOS(SIN(RADIANS(G58))*SIN(RADIANS(E54))+COS(RADIANS(G58))*COS(RADIANS(E54))*COS(RADIANS(AR44))))&gt;90,0,$F$4*$F$5/E53^2*(SIN(RADIANS(G58))*SIN(RADIANS(E54))+COS(RADIANS(G58))*COS(RADIANS(E54))*COS(RADIANS(AR44))))</f>
        <v>0</v>
      </c>
      <c r="AU58" s="3">
        <f t="shared" si="0"/>
        <v>0</v>
      </c>
      <c r="AV58" s="3">
        <f t="shared" si="1"/>
        <v>0</v>
      </c>
      <c r="AW58" s="3">
        <v>540</v>
      </c>
      <c r="AX58" s="3">
        <f t="array" ref="AX58">INDEX($D$1751:$AM$1751,0,MATCH(AW58-IF(AW58&lt;720,IF(AW58&lt;360,0,360),720),$D$1700:$AM$1700,0))+IF(AW58&gt;350,360,0)</f>
        <v>540</v>
      </c>
      <c r="AY58" s="3">
        <f t="shared" si="2"/>
        <v>270</v>
      </c>
      <c r="AZ58" s="3">
        <f t="shared" si="3"/>
        <v>0</v>
      </c>
      <c r="BA58" s="3">
        <f t="shared" si="4"/>
        <v>0</v>
      </c>
      <c r="BB58" s="3">
        <f t="shared" si="5"/>
        <v>0</v>
      </c>
      <c r="BC58" s="3">
        <f t="shared" si="6"/>
        <v>0</v>
      </c>
      <c r="BD58" s="3">
        <f t="shared" si="7"/>
        <v>90</v>
      </c>
      <c r="BE58" s="3" t="e">
        <f t="shared" si="8"/>
        <v>#DIV/0!</v>
      </c>
      <c r="BF58" s="3">
        <f t="shared" si="9"/>
        <v>0</v>
      </c>
    </row>
    <row r="59" spans="2:58" ht="15.75" customHeight="1" x14ac:dyDescent="0.2">
      <c r="G59" s="3">
        <v>-40</v>
      </c>
      <c r="I59" s="3">
        <f>IF(DEGREES(ACOS(SIN(RADIANS(G59))*SIN(RADIANS(E54))+COS(RADIANS(G59))*COS(RADIANS(E54))*COS(RADIANS(I44))))&gt;90,0,$F$4*$F$5/E53^2*(SIN(RADIANS(G59))*SIN(RADIANS(E54))+COS(RADIANS(G59))*COS(RADIANS(E54))*COS(RADIANS(I44))))</f>
        <v>0</v>
      </c>
      <c r="J59" s="3">
        <f>IF(DEGREES(ACOS(SIN(RADIANS(G59))*SIN(RADIANS(E54))+COS(RADIANS(G59))*COS(RADIANS(E54))*COS(RADIANS(J44))))&gt;90,0,$F$4*$F$5/E53^2*(SIN(RADIANS(G59))*SIN(RADIANS(E54))+COS(RADIANS(G59))*COS(RADIANS(E54))*COS(RADIANS(J44))))</f>
        <v>0</v>
      </c>
      <c r="K59" s="3">
        <f>IF(DEGREES(ACOS(SIN(RADIANS(G59))*SIN(RADIANS(E54))+COS(RADIANS(G59))*COS(RADIANS(E54))*COS(RADIANS(K44))))&gt;90,0,$F$4*$F$5/E53^2*(SIN(RADIANS(G59))*SIN(RADIANS(E54))+COS(RADIANS(G59))*COS(RADIANS(E54))*COS(RADIANS(K44))))</f>
        <v>0</v>
      </c>
      <c r="L59" s="3">
        <f>IF(DEGREES(ACOS(SIN(RADIANS(G59))*SIN(RADIANS(E54))+COS(RADIANS(G59))*COS(RADIANS(E54))*COS(RADIANS(L44))))&gt;90,0,$F$4*$F$5/E53^2*(SIN(RADIANS(G59))*SIN(RADIANS(E54))+COS(RADIANS(G59))*COS(RADIANS(E54))*COS(RADIANS(L44))))</f>
        <v>0</v>
      </c>
      <c r="M59" s="3">
        <f>IF(DEGREES(ACOS(SIN(RADIANS(G59))*SIN(RADIANS(E54))+COS(RADIANS(G59))*COS(RADIANS(E54))*COS(RADIANS(M44))))&gt;90,0,$F$4*$F$5/E53^2*(SIN(RADIANS(G59))*SIN(RADIANS(E54))+COS(RADIANS(G59))*COS(RADIANS(E54))*COS(RADIANS(M44))))</f>
        <v>0</v>
      </c>
      <c r="N59" s="3">
        <f>IF(DEGREES(ACOS(SIN(RADIANS(G59))*SIN(RADIANS(E54))+COS(RADIANS(G59))*COS(RADIANS(E54))*COS(RADIANS(N44))))&gt;90,0,$F$4*$F$5/E53^2*(SIN(RADIANS(G59))*SIN(RADIANS(E54))+COS(RADIANS(G59))*COS(RADIANS(E54))*COS(RADIANS(N44))))</f>
        <v>0</v>
      </c>
      <c r="O59" s="3">
        <f>IF(DEGREES(ACOS(SIN(RADIANS(G59))*SIN(RADIANS(E54))+COS(RADIANS(G59))*COS(RADIANS(E54))*COS(RADIANS(O44))))&gt;90,0,$F$4*$F$5/E53^2*(SIN(RADIANS(G59))*SIN(RADIANS(E54))+COS(RADIANS(G59))*COS(RADIANS(E54))*COS(RADIANS(O44))))</f>
        <v>0</v>
      </c>
      <c r="P59" s="3">
        <f>IF(DEGREES(ACOS(SIN(RADIANS(G59))*SIN(RADIANS(E54))+COS(RADIANS(G59))*COS(RADIANS(E54))*COS(RADIANS(P44))))&gt;90,0,$F$4*$F$5/E53^2*(SIN(RADIANS(G59))*SIN(RADIANS(E54))+COS(RADIANS(G59))*COS(RADIANS(E54))*COS(RADIANS(P44))))</f>
        <v>0</v>
      </c>
      <c r="Q59" s="3">
        <f>IF(DEGREES(ACOS(SIN(RADIANS(G59))*SIN(RADIANS(E54))+COS(RADIANS(G59))*COS(RADIANS(E54))*COS(RADIANS(Q44))))&gt;90,0,$F$4*$F$5/E53^2*(SIN(RADIANS(G59))*SIN(RADIANS(E54))+COS(RADIANS(G59))*COS(RADIANS(E54))*COS(RADIANS(Q44))))</f>
        <v>0</v>
      </c>
      <c r="R59" s="3" t="e">
        <f>IF(DEGREES(ACOS(SIN(RADIANS(G59))*SIN(RADIANS(E54))+COS(RADIANS(G59))*COS(RADIANS(E54))*COS(RADIANS(R44))))&gt;90,0,$F$4*$F$5/E53^2*(SIN(RADIANS(G59))*SIN(RADIANS(E54))+COS(RADIANS(G59))*COS(RADIANS(E54))*COS(RADIANS(R44))))</f>
        <v>#DIV/0!</v>
      </c>
      <c r="S59" s="3" t="e">
        <f>IF(DEGREES(ACOS(SIN(RADIANS(G59))*SIN(RADIANS(E54))+COS(RADIANS(G59))*COS(RADIANS(E54))*COS(RADIANS(S44))))&gt;90,0,$F$4*$F$5/E53^2*(SIN(RADIANS(G59))*SIN(RADIANS(E54))+COS(RADIANS(G59))*COS(RADIANS(E54))*COS(RADIANS(S44))))</f>
        <v>#DIV/0!</v>
      </c>
      <c r="T59" s="3" t="e">
        <f>IF(DEGREES(ACOS(SIN(RADIANS(G59))*SIN(RADIANS(E54))+COS(RADIANS(G59))*COS(RADIANS(E54))*COS(RADIANS(T44))))&gt;90,0,$F$4*$F$5/E53^2*(SIN(RADIANS(G59))*SIN(RADIANS(E54))+COS(RADIANS(G59))*COS(RADIANS(E54))*COS(RADIANS(T44))))</f>
        <v>#DIV/0!</v>
      </c>
      <c r="U59" s="3" t="e">
        <f>IF(DEGREES(ACOS(SIN(RADIANS(G59))*SIN(RADIANS(E54))+COS(RADIANS(G59))*COS(RADIANS(E54))*COS(RADIANS(U44))))&gt;90,0,$F$4*$F$5/E53^2*(SIN(RADIANS(G59))*SIN(RADIANS(E54))+COS(RADIANS(G59))*COS(RADIANS(E54))*COS(RADIANS(U44))))</f>
        <v>#DIV/0!</v>
      </c>
      <c r="V59" s="3" t="e">
        <f>IF(DEGREES(ACOS(SIN(RADIANS(G59))*SIN(RADIANS(E54))+COS(RADIANS(G59))*COS(RADIANS(E54))*COS(RADIANS(V44))))&gt;90,0,$F$4*$F$5/E53^2*(SIN(RADIANS(G59))*SIN(RADIANS(E54))+COS(RADIANS(G59))*COS(RADIANS(E54))*COS(RADIANS(V44))))</f>
        <v>#DIV/0!</v>
      </c>
      <c r="W59" s="3" t="e">
        <f>IF(DEGREES(ACOS(SIN(RADIANS(G59))*SIN(RADIANS(E54))+COS(RADIANS(G59))*COS(RADIANS(E54))*COS(RADIANS(W44))))&gt;90,0,$F$4*$F$5/E53^2*(SIN(RADIANS(G59))*SIN(RADIANS(E54))+COS(RADIANS(G59))*COS(RADIANS(E54))*COS(RADIANS(W44))))</f>
        <v>#DIV/0!</v>
      </c>
      <c r="X59" s="3" t="e">
        <f>IF(DEGREES(ACOS(SIN(RADIANS(G59))*SIN(RADIANS(E54))+COS(RADIANS(G59))*COS(RADIANS(E54))*COS(RADIANS(X44))))&gt;90,0,$F$4*$F$5/E53^2*(SIN(RADIANS(G59))*SIN(RADIANS(E54))+COS(RADIANS(G59))*COS(RADIANS(E54))*COS(RADIANS(X44))))</f>
        <v>#DIV/0!</v>
      </c>
      <c r="Y59" s="3" t="e">
        <f>IF(DEGREES(ACOS(SIN(RADIANS(G59))*SIN(RADIANS(E54))+COS(RADIANS(G59))*COS(RADIANS(E54))*COS(RADIANS(Y44))))&gt;90,0,$F$4*$F$5/E53^2*(SIN(RADIANS(G59))*SIN(RADIANS(E54))+COS(RADIANS(G59))*COS(RADIANS(E54))*COS(RADIANS(Y44))))</f>
        <v>#DIV/0!</v>
      </c>
      <c r="Z59" s="3" t="e">
        <f>IF(DEGREES(ACOS(SIN(RADIANS(G59))*SIN(RADIANS(E54))+COS(RADIANS(G59))*COS(RADIANS(E54))*COS(RADIANS(Z44))))&gt;90,0,$F$4*$F$5/E53^2*(SIN(RADIANS(G59))*SIN(RADIANS(E54))+COS(RADIANS(G59))*COS(RADIANS(E54))*COS(RADIANS(Z44))))</f>
        <v>#DIV/0!</v>
      </c>
      <c r="AA59" s="3" t="e">
        <f>IF(DEGREES(ACOS(SIN(RADIANS(G59))*SIN(RADIANS(E54))+COS(RADIANS(G59))*COS(RADIANS(E54))*COS(RADIANS(AA44))))&gt;90,0,$F$4*$F$5/E53^2*(SIN(RADIANS(G59))*SIN(RADIANS(E54))+COS(RADIANS(G59))*COS(RADIANS(E54))*COS(RADIANS(AA44))))</f>
        <v>#DIV/0!</v>
      </c>
      <c r="AB59" s="3" t="e">
        <f>IF(DEGREES(ACOS(SIN(RADIANS(G59))*SIN(RADIANS(E54))+COS(RADIANS(G59))*COS(RADIANS(E54))*COS(RADIANS(AB44))))&gt;90,0,$F$4*$F$5/E53^2*(SIN(RADIANS(G59))*SIN(RADIANS(E54))+COS(RADIANS(G59))*COS(RADIANS(E54))*COS(RADIANS(AB44))))</f>
        <v>#DIV/0!</v>
      </c>
      <c r="AC59" s="3" t="e">
        <f>IF(DEGREES(ACOS(SIN(RADIANS(G59))*SIN(RADIANS(E54))+COS(RADIANS(G59))*COS(RADIANS(E54))*COS(RADIANS(AC44))))&gt;90,0,$F$4*$F$5/E53^2*(SIN(RADIANS(G59))*SIN(RADIANS(E54))+COS(RADIANS(G59))*COS(RADIANS(E54))*COS(RADIANS(AC44))))</f>
        <v>#DIV/0!</v>
      </c>
      <c r="AD59" s="3" t="e">
        <f>IF(DEGREES(ACOS(SIN(RADIANS(G59))*SIN(RADIANS(E54))+COS(RADIANS(G59))*COS(RADIANS(E54))*COS(RADIANS(AD44))))&gt;90,0,$F$4*$F$5/E53^2*(SIN(RADIANS(G59))*SIN(RADIANS(E54))+COS(RADIANS(G59))*COS(RADIANS(E54))*COS(RADIANS(AD44))))</f>
        <v>#DIV/0!</v>
      </c>
      <c r="AE59" s="3" t="e">
        <f>IF(DEGREES(ACOS(SIN(RADIANS(G59))*SIN(RADIANS(E54))+COS(RADIANS(G59))*COS(RADIANS(E54))*COS(RADIANS(AE44))))&gt;90,0,$F$4*$F$5/E53^2*(SIN(RADIANS(G59))*SIN(RADIANS(E54))+COS(RADIANS(G59))*COS(RADIANS(E54))*COS(RADIANS(AE44))))</f>
        <v>#DIV/0!</v>
      </c>
      <c r="AF59" s="3" t="e">
        <f>IF(DEGREES(ACOS(SIN(RADIANS(G59))*SIN(RADIANS(E54))+COS(RADIANS(G59))*COS(RADIANS(E54))*COS(RADIANS(AF44))))&gt;90,0,$F$4*$F$5/E53^2*(SIN(RADIANS(G59))*SIN(RADIANS(E54))+COS(RADIANS(G59))*COS(RADIANS(E54))*COS(RADIANS(AF44))))</f>
        <v>#DIV/0!</v>
      </c>
      <c r="AG59" s="3" t="e">
        <f>IF(DEGREES(ACOS(SIN(RADIANS(G59))*SIN(RADIANS(E54))+COS(RADIANS(G59))*COS(RADIANS(E54))*COS(RADIANS(AG44))))&gt;90,0,$F$4*$F$5/E53^2*(SIN(RADIANS(G59))*SIN(RADIANS(E54))+COS(RADIANS(G59))*COS(RADIANS(E54))*COS(RADIANS(AG44))))</f>
        <v>#DIV/0!</v>
      </c>
      <c r="AH59" s="3" t="e">
        <f>IF(DEGREES(ACOS(SIN(RADIANS(G59))*SIN(RADIANS(E54))+COS(RADIANS(G59))*COS(RADIANS(E54))*COS(RADIANS(AH44))))&gt;90,0,$F$4*$F$5/E53^2*(SIN(RADIANS(G59))*SIN(RADIANS(E54))+COS(RADIANS(G59))*COS(RADIANS(E54))*COS(RADIANS(AH44))))</f>
        <v>#DIV/0!</v>
      </c>
      <c r="AI59" s="3" t="e">
        <f>IF(DEGREES(ACOS(SIN(RADIANS(G59))*SIN(RADIANS(E54))+COS(RADIANS(G59))*COS(RADIANS(E54))*COS(RADIANS(AI44))))&gt;90,0,$F$4*$F$5/E53^2*(SIN(RADIANS(G59))*SIN(RADIANS(E54))+COS(RADIANS(G59))*COS(RADIANS(E54))*COS(RADIANS(AI44))))</f>
        <v>#DIV/0!</v>
      </c>
      <c r="AJ59" s="3" t="e">
        <f>IF(DEGREES(ACOS(SIN(RADIANS(G59))*SIN(RADIANS(E54))+COS(RADIANS(G59))*COS(RADIANS(E54))*COS(RADIANS(AJ44))))&gt;90,0,$F$4*$F$5/E53^2*(SIN(RADIANS(G59))*SIN(RADIANS(E54))+COS(RADIANS(G59))*COS(RADIANS(E54))*COS(RADIANS(AJ44))))</f>
        <v>#DIV/0!</v>
      </c>
      <c r="AK59" s="3">
        <f>IF(DEGREES(ACOS(SIN(RADIANS(G59))*SIN(RADIANS(E54))+COS(RADIANS(G59))*COS(RADIANS(E54))*COS(RADIANS(AK44))))&gt;90,0,$F$4*$F$5/E53^2*(SIN(RADIANS(G59))*SIN(RADIANS(E54))+COS(RADIANS(G59))*COS(RADIANS(E54))*COS(RADIANS(AK44))))</f>
        <v>0</v>
      </c>
      <c r="AL59" s="3">
        <f>IF(DEGREES(ACOS(SIN(RADIANS(G59))*SIN(RADIANS(E54))+COS(RADIANS(G59))*COS(RADIANS(E54))*COS(RADIANS(AL44))))&gt;90,0,$F$4*$F$5/E53^2*(SIN(RADIANS(G59))*SIN(RADIANS(E54))+COS(RADIANS(G59))*COS(RADIANS(E54))*COS(RADIANS(AL44))))</f>
        <v>0</v>
      </c>
      <c r="AM59" s="3">
        <f>IF(DEGREES(ACOS(SIN(RADIANS(G59))*SIN(RADIANS(E54))+COS(RADIANS(G59))*COS(RADIANS(E54))*COS(RADIANS(AM44))))&gt;90,0,$F$4*$F$5/E53^2*(SIN(RADIANS(G59))*SIN(RADIANS(E54))+COS(RADIANS(G59))*COS(RADIANS(E54))*COS(RADIANS(AM44))))</f>
        <v>0</v>
      </c>
      <c r="AN59" s="3">
        <f>IF(DEGREES(ACOS(SIN(RADIANS(G59))*SIN(RADIANS(E54))+COS(RADIANS(G59))*COS(RADIANS(E54))*COS(RADIANS(AN44))))&gt;90,0,$F$4*$F$5/E53^2*(SIN(RADIANS(G59))*SIN(RADIANS(E54))+COS(RADIANS(G59))*COS(RADIANS(E54))*COS(RADIANS(AN44))))</f>
        <v>0</v>
      </c>
      <c r="AO59" s="3">
        <f>IF(DEGREES(ACOS(SIN(RADIANS(G59))*SIN(RADIANS(E54))+COS(RADIANS(G59))*COS(RADIANS(E54))*COS(RADIANS(AO44))))&gt;90,0,$F$4*$F$5/E53^2*(SIN(RADIANS(G59))*SIN(RADIANS(E54))+COS(RADIANS(G59))*COS(RADIANS(E54))*COS(RADIANS(AO44))))</f>
        <v>0</v>
      </c>
      <c r="AP59" s="3">
        <f>IF(DEGREES(ACOS(SIN(RADIANS(G59))*SIN(RADIANS(E54))+COS(RADIANS(G59))*COS(RADIANS(E54))*COS(RADIANS(AP44))))&gt;90,0,$F$4*$F$5/E53^2*(SIN(RADIANS(G59))*SIN(RADIANS(E54))+COS(RADIANS(G59))*COS(RADIANS(E54))*COS(RADIANS(AP44))))</f>
        <v>0</v>
      </c>
      <c r="AQ59" s="3">
        <f>IF(DEGREES(ACOS(SIN(RADIANS(G59))*SIN(RADIANS(E54))+COS(RADIANS(G59))*COS(RADIANS(E54))*COS(RADIANS(AQ44))))&gt;90,0,$F$4*$F$5/E53^2*(SIN(RADIANS(G59))*SIN(RADIANS(E54))+COS(RADIANS(G59))*COS(RADIANS(E54))*COS(RADIANS(AQ44))))</f>
        <v>0</v>
      </c>
      <c r="AR59" s="3">
        <f>IF(DEGREES(ACOS(SIN(RADIANS(G59))*SIN(RADIANS(E54))+COS(RADIANS(G59))*COS(RADIANS(E54))*COS(RADIANS(AR44))))&gt;90,0,$F$4*$F$5/E53^2*(SIN(RADIANS(G59))*SIN(RADIANS(E54))+COS(RADIANS(G59))*COS(RADIANS(E54))*COS(RADIANS(AR44))))</f>
        <v>0</v>
      </c>
      <c r="AU59" s="3">
        <f t="shared" si="0"/>
        <v>0</v>
      </c>
      <c r="AV59" s="3">
        <f t="shared" si="1"/>
        <v>0</v>
      </c>
      <c r="AW59" s="3">
        <v>550</v>
      </c>
      <c r="AX59" s="3">
        <f t="array" ref="AX59">INDEX($D$1751:$AM$1751,0,MATCH(AW59-IF(AW59&lt;720,IF(AW59&lt;360,0,360),720),$D$1700:$AM$1700,0))+IF(AW59&gt;350,360,0)</f>
        <v>550</v>
      </c>
      <c r="AY59" s="3">
        <f t="shared" si="2"/>
        <v>280</v>
      </c>
      <c r="AZ59" s="3">
        <f t="shared" si="3"/>
        <v>0</v>
      </c>
      <c r="BA59" s="3">
        <f t="shared" si="4"/>
        <v>0</v>
      </c>
      <c r="BB59" s="3">
        <f t="shared" si="5"/>
        <v>0</v>
      </c>
      <c r="BC59" s="3">
        <f t="shared" si="6"/>
        <v>0</v>
      </c>
      <c r="BD59" s="3">
        <f t="shared" si="7"/>
        <v>90</v>
      </c>
      <c r="BE59" s="3" t="e">
        <f t="shared" si="8"/>
        <v>#DIV/0!</v>
      </c>
      <c r="BF59" s="3">
        <f t="shared" si="9"/>
        <v>0</v>
      </c>
    </row>
    <row r="60" spans="2:58" ht="15.75" customHeight="1" x14ac:dyDescent="0.2">
      <c r="G60" s="3">
        <v>-50</v>
      </c>
      <c r="I60" s="3">
        <f>IF(DEGREES(ACOS(SIN(RADIANS(G60))*SIN(RADIANS(E54))+COS(RADIANS(G60))*COS(RADIANS(E54))*COS(RADIANS(I44))))&gt;90,0,$F$4*$F$5/E53^2*(SIN(RADIANS(G60))*SIN(RADIANS(E54))+COS(RADIANS(G60))*COS(RADIANS(E54))*COS(RADIANS(I44))))</f>
        <v>0</v>
      </c>
      <c r="J60" s="3">
        <f>IF(DEGREES(ACOS(SIN(RADIANS(G60))*SIN(RADIANS(E54))+COS(RADIANS(G60))*COS(RADIANS(E54))*COS(RADIANS(J44))))&gt;90,0,$F$4*$F$5/E53^2*(SIN(RADIANS(G60))*SIN(RADIANS(E54))+COS(RADIANS(G60))*COS(RADIANS(E54))*COS(RADIANS(J44))))</f>
        <v>0</v>
      </c>
      <c r="K60" s="3">
        <f>IF(DEGREES(ACOS(SIN(RADIANS(G60))*SIN(RADIANS(E54))+COS(RADIANS(G60))*COS(RADIANS(E54))*COS(RADIANS(K44))))&gt;90,0,$F$4*$F$5/E53^2*(SIN(RADIANS(G60))*SIN(RADIANS(E54))+COS(RADIANS(G60))*COS(RADIANS(E54))*COS(RADIANS(K44))))</f>
        <v>0</v>
      </c>
      <c r="L60" s="3">
        <f>IF(DEGREES(ACOS(SIN(RADIANS(G60))*SIN(RADIANS(E54))+COS(RADIANS(G60))*COS(RADIANS(E54))*COS(RADIANS(L44))))&gt;90,0,$F$4*$F$5/E53^2*(SIN(RADIANS(G60))*SIN(RADIANS(E54))+COS(RADIANS(G60))*COS(RADIANS(E54))*COS(RADIANS(L44))))</f>
        <v>0</v>
      </c>
      <c r="M60" s="3">
        <f>IF(DEGREES(ACOS(SIN(RADIANS(G60))*SIN(RADIANS(E54))+COS(RADIANS(G60))*COS(RADIANS(E54))*COS(RADIANS(M44))))&gt;90,0,$F$4*$F$5/E53^2*(SIN(RADIANS(G60))*SIN(RADIANS(E54))+COS(RADIANS(G60))*COS(RADIANS(E54))*COS(RADIANS(M44))))</f>
        <v>0</v>
      </c>
      <c r="N60" s="3">
        <f>IF(DEGREES(ACOS(SIN(RADIANS(G60))*SIN(RADIANS(E54))+COS(RADIANS(G60))*COS(RADIANS(E54))*COS(RADIANS(N44))))&gt;90,0,$F$4*$F$5/E53^2*(SIN(RADIANS(G60))*SIN(RADIANS(E54))+COS(RADIANS(G60))*COS(RADIANS(E54))*COS(RADIANS(N44))))</f>
        <v>0</v>
      </c>
      <c r="O60" s="3">
        <f>IF(DEGREES(ACOS(SIN(RADIANS(G60))*SIN(RADIANS(E54))+COS(RADIANS(G60))*COS(RADIANS(E54))*COS(RADIANS(O44))))&gt;90,0,$F$4*$F$5/E53^2*(SIN(RADIANS(G60))*SIN(RADIANS(E54))+COS(RADIANS(G60))*COS(RADIANS(E54))*COS(RADIANS(O44))))</f>
        <v>0</v>
      </c>
      <c r="P60" s="3">
        <f>IF(DEGREES(ACOS(SIN(RADIANS(G60))*SIN(RADIANS(E54))+COS(RADIANS(G60))*COS(RADIANS(E54))*COS(RADIANS(P44))))&gt;90,0,$F$4*$F$5/E53^2*(SIN(RADIANS(G60))*SIN(RADIANS(E54))+COS(RADIANS(G60))*COS(RADIANS(E54))*COS(RADIANS(P44))))</f>
        <v>0</v>
      </c>
      <c r="Q60" s="3">
        <f>IF(DEGREES(ACOS(SIN(RADIANS(G60))*SIN(RADIANS(E54))+COS(RADIANS(G60))*COS(RADIANS(E54))*COS(RADIANS(Q44))))&gt;90,0,$F$4*$F$5/E53^2*(SIN(RADIANS(G60))*SIN(RADIANS(E54))+COS(RADIANS(G60))*COS(RADIANS(E54))*COS(RADIANS(Q44))))</f>
        <v>0</v>
      </c>
      <c r="R60" s="3" t="e">
        <f>IF(DEGREES(ACOS(SIN(RADIANS(G60))*SIN(RADIANS(E54))+COS(RADIANS(G60))*COS(RADIANS(E54))*COS(RADIANS(R44))))&gt;90,0,$F$4*$F$5/E53^2*(SIN(RADIANS(G60))*SIN(RADIANS(E54))+COS(RADIANS(G60))*COS(RADIANS(E54))*COS(RADIANS(R44))))</f>
        <v>#DIV/0!</v>
      </c>
      <c r="S60" s="3" t="e">
        <f>IF(DEGREES(ACOS(SIN(RADIANS(G60))*SIN(RADIANS(E54))+COS(RADIANS(G60))*COS(RADIANS(E54))*COS(RADIANS(S44))))&gt;90,0,$F$4*$F$5/E53^2*(SIN(RADIANS(G60))*SIN(RADIANS(E54))+COS(RADIANS(G60))*COS(RADIANS(E54))*COS(RADIANS(S44))))</f>
        <v>#DIV/0!</v>
      </c>
      <c r="T60" s="3" t="e">
        <f>IF(DEGREES(ACOS(SIN(RADIANS(G60))*SIN(RADIANS(E54))+COS(RADIANS(G60))*COS(RADIANS(E54))*COS(RADIANS(T44))))&gt;90,0,$F$4*$F$5/E53^2*(SIN(RADIANS(G60))*SIN(RADIANS(E54))+COS(RADIANS(G60))*COS(RADIANS(E54))*COS(RADIANS(T44))))</f>
        <v>#DIV/0!</v>
      </c>
      <c r="U60" s="3" t="e">
        <f>IF(DEGREES(ACOS(SIN(RADIANS(G60))*SIN(RADIANS(E54))+COS(RADIANS(G60))*COS(RADIANS(E54))*COS(RADIANS(U44))))&gt;90,0,$F$4*$F$5/E53^2*(SIN(RADIANS(G60))*SIN(RADIANS(E54))+COS(RADIANS(G60))*COS(RADIANS(E54))*COS(RADIANS(U44))))</f>
        <v>#DIV/0!</v>
      </c>
      <c r="V60" s="3" t="e">
        <f>IF(DEGREES(ACOS(SIN(RADIANS(G60))*SIN(RADIANS(E54))+COS(RADIANS(G60))*COS(RADIANS(E54))*COS(RADIANS(V44))))&gt;90,0,$F$4*$F$5/E53^2*(SIN(RADIANS(G60))*SIN(RADIANS(E54))+COS(RADIANS(G60))*COS(RADIANS(E54))*COS(RADIANS(V44))))</f>
        <v>#DIV/0!</v>
      </c>
      <c r="W60" s="3" t="e">
        <f>IF(DEGREES(ACOS(SIN(RADIANS(G60))*SIN(RADIANS(E54))+COS(RADIANS(G60))*COS(RADIANS(E54))*COS(RADIANS(W44))))&gt;90,0,$F$4*$F$5/E53^2*(SIN(RADIANS(G60))*SIN(RADIANS(E54))+COS(RADIANS(G60))*COS(RADIANS(E54))*COS(RADIANS(W44))))</f>
        <v>#DIV/0!</v>
      </c>
      <c r="X60" s="3" t="e">
        <f>IF(DEGREES(ACOS(SIN(RADIANS(G60))*SIN(RADIANS(E54))+COS(RADIANS(G60))*COS(RADIANS(E54))*COS(RADIANS(X44))))&gt;90,0,$F$4*$F$5/E53^2*(SIN(RADIANS(G60))*SIN(RADIANS(E54))+COS(RADIANS(G60))*COS(RADIANS(E54))*COS(RADIANS(X44))))</f>
        <v>#DIV/0!</v>
      </c>
      <c r="Y60" s="3" t="e">
        <f>IF(DEGREES(ACOS(SIN(RADIANS(G60))*SIN(RADIANS(E54))+COS(RADIANS(G60))*COS(RADIANS(E54))*COS(RADIANS(Y44))))&gt;90,0,$F$4*$F$5/E53^2*(SIN(RADIANS(G60))*SIN(RADIANS(E54))+COS(RADIANS(G60))*COS(RADIANS(E54))*COS(RADIANS(Y44))))</f>
        <v>#DIV/0!</v>
      </c>
      <c r="Z60" s="3" t="e">
        <f>IF(DEGREES(ACOS(SIN(RADIANS(G60))*SIN(RADIANS(E54))+COS(RADIANS(G60))*COS(RADIANS(E54))*COS(RADIANS(Z44))))&gt;90,0,$F$4*$F$5/E53^2*(SIN(RADIANS(G60))*SIN(RADIANS(E54))+COS(RADIANS(G60))*COS(RADIANS(E54))*COS(RADIANS(Z44))))</f>
        <v>#DIV/0!</v>
      </c>
      <c r="AA60" s="3" t="e">
        <f>IF(DEGREES(ACOS(SIN(RADIANS(G60))*SIN(RADIANS(E54))+COS(RADIANS(G60))*COS(RADIANS(E54))*COS(RADIANS(AA44))))&gt;90,0,$F$4*$F$5/E53^2*(SIN(RADIANS(G60))*SIN(RADIANS(E54))+COS(RADIANS(G60))*COS(RADIANS(E54))*COS(RADIANS(AA44))))</f>
        <v>#DIV/0!</v>
      </c>
      <c r="AB60" s="3" t="e">
        <f>IF(DEGREES(ACOS(SIN(RADIANS(G60))*SIN(RADIANS(E54))+COS(RADIANS(G60))*COS(RADIANS(E54))*COS(RADIANS(AB44))))&gt;90,0,$F$4*$F$5/E53^2*(SIN(RADIANS(G60))*SIN(RADIANS(E54))+COS(RADIANS(G60))*COS(RADIANS(E54))*COS(RADIANS(AB44))))</f>
        <v>#DIV/0!</v>
      </c>
      <c r="AC60" s="3" t="e">
        <f>IF(DEGREES(ACOS(SIN(RADIANS(G60))*SIN(RADIANS(E54))+COS(RADIANS(G60))*COS(RADIANS(E54))*COS(RADIANS(AC44))))&gt;90,0,$F$4*$F$5/E53^2*(SIN(RADIANS(G60))*SIN(RADIANS(E54))+COS(RADIANS(G60))*COS(RADIANS(E54))*COS(RADIANS(AC44))))</f>
        <v>#DIV/0!</v>
      </c>
      <c r="AD60" s="3" t="e">
        <f>IF(DEGREES(ACOS(SIN(RADIANS(G60))*SIN(RADIANS(E54))+COS(RADIANS(G60))*COS(RADIANS(E54))*COS(RADIANS(AD44))))&gt;90,0,$F$4*$F$5/E53^2*(SIN(RADIANS(G60))*SIN(RADIANS(E54))+COS(RADIANS(G60))*COS(RADIANS(E54))*COS(RADIANS(AD44))))</f>
        <v>#DIV/0!</v>
      </c>
      <c r="AE60" s="3" t="e">
        <f>IF(DEGREES(ACOS(SIN(RADIANS(G60))*SIN(RADIANS(E54))+COS(RADIANS(G60))*COS(RADIANS(E54))*COS(RADIANS(AE44))))&gt;90,0,$F$4*$F$5/E53^2*(SIN(RADIANS(G60))*SIN(RADIANS(E54))+COS(RADIANS(G60))*COS(RADIANS(E54))*COS(RADIANS(AE44))))</f>
        <v>#DIV/0!</v>
      </c>
      <c r="AF60" s="3" t="e">
        <f>IF(DEGREES(ACOS(SIN(RADIANS(G60))*SIN(RADIANS(E54))+COS(RADIANS(G60))*COS(RADIANS(E54))*COS(RADIANS(AF44))))&gt;90,0,$F$4*$F$5/E53^2*(SIN(RADIANS(G60))*SIN(RADIANS(E54))+COS(RADIANS(G60))*COS(RADIANS(E54))*COS(RADIANS(AF44))))</f>
        <v>#DIV/0!</v>
      </c>
      <c r="AG60" s="3" t="e">
        <f>IF(DEGREES(ACOS(SIN(RADIANS(G60))*SIN(RADIANS(E54))+COS(RADIANS(G60))*COS(RADIANS(E54))*COS(RADIANS(AG44))))&gt;90,0,$F$4*$F$5/E53^2*(SIN(RADIANS(G60))*SIN(RADIANS(E54))+COS(RADIANS(G60))*COS(RADIANS(E54))*COS(RADIANS(AG44))))</f>
        <v>#DIV/0!</v>
      </c>
      <c r="AH60" s="3" t="e">
        <f>IF(DEGREES(ACOS(SIN(RADIANS(G60))*SIN(RADIANS(E54))+COS(RADIANS(G60))*COS(RADIANS(E54))*COS(RADIANS(AH44))))&gt;90,0,$F$4*$F$5/E53^2*(SIN(RADIANS(G60))*SIN(RADIANS(E54))+COS(RADIANS(G60))*COS(RADIANS(E54))*COS(RADIANS(AH44))))</f>
        <v>#DIV/0!</v>
      </c>
      <c r="AI60" s="3" t="e">
        <f>IF(DEGREES(ACOS(SIN(RADIANS(G60))*SIN(RADIANS(E54))+COS(RADIANS(G60))*COS(RADIANS(E54))*COS(RADIANS(AI44))))&gt;90,0,$F$4*$F$5/E53^2*(SIN(RADIANS(G60))*SIN(RADIANS(E54))+COS(RADIANS(G60))*COS(RADIANS(E54))*COS(RADIANS(AI44))))</f>
        <v>#DIV/0!</v>
      </c>
      <c r="AJ60" s="3" t="e">
        <f>IF(DEGREES(ACOS(SIN(RADIANS(G60))*SIN(RADIANS(E54))+COS(RADIANS(G60))*COS(RADIANS(E54))*COS(RADIANS(AJ44))))&gt;90,0,$F$4*$F$5/E53^2*(SIN(RADIANS(G60))*SIN(RADIANS(E54))+COS(RADIANS(G60))*COS(RADIANS(E54))*COS(RADIANS(AJ44))))</f>
        <v>#DIV/0!</v>
      </c>
      <c r="AK60" s="3">
        <f>IF(DEGREES(ACOS(SIN(RADIANS(G60))*SIN(RADIANS(E54))+COS(RADIANS(G60))*COS(RADIANS(E54))*COS(RADIANS(AK44))))&gt;90,0,$F$4*$F$5/E53^2*(SIN(RADIANS(G60))*SIN(RADIANS(E54))+COS(RADIANS(G60))*COS(RADIANS(E54))*COS(RADIANS(AK44))))</f>
        <v>0</v>
      </c>
      <c r="AL60" s="3">
        <f>IF(DEGREES(ACOS(SIN(RADIANS(G60))*SIN(RADIANS(E54))+COS(RADIANS(G60))*COS(RADIANS(E54))*COS(RADIANS(AL44))))&gt;90,0,$F$4*$F$5/E53^2*(SIN(RADIANS(G60))*SIN(RADIANS(E54))+COS(RADIANS(G60))*COS(RADIANS(E54))*COS(RADIANS(AL44))))</f>
        <v>0</v>
      </c>
      <c r="AM60" s="3">
        <f>IF(DEGREES(ACOS(SIN(RADIANS(G60))*SIN(RADIANS(E54))+COS(RADIANS(G60))*COS(RADIANS(E54))*COS(RADIANS(AM44))))&gt;90,0,$F$4*$F$5/E53^2*(SIN(RADIANS(G60))*SIN(RADIANS(E54))+COS(RADIANS(G60))*COS(RADIANS(E54))*COS(RADIANS(AM44))))</f>
        <v>0</v>
      </c>
      <c r="AN60" s="3">
        <f>IF(DEGREES(ACOS(SIN(RADIANS(G60))*SIN(RADIANS(E54))+COS(RADIANS(G60))*COS(RADIANS(E54))*COS(RADIANS(AN44))))&gt;90,0,$F$4*$F$5/E53^2*(SIN(RADIANS(G60))*SIN(RADIANS(E54))+COS(RADIANS(G60))*COS(RADIANS(E54))*COS(RADIANS(AN44))))</f>
        <v>0</v>
      </c>
      <c r="AO60" s="3">
        <f>IF(DEGREES(ACOS(SIN(RADIANS(G60))*SIN(RADIANS(E54))+COS(RADIANS(G60))*COS(RADIANS(E54))*COS(RADIANS(AO44))))&gt;90,0,$F$4*$F$5/E53^2*(SIN(RADIANS(G60))*SIN(RADIANS(E54))+COS(RADIANS(G60))*COS(RADIANS(E54))*COS(RADIANS(AO44))))</f>
        <v>0</v>
      </c>
      <c r="AP60" s="3">
        <f>IF(DEGREES(ACOS(SIN(RADIANS(G60))*SIN(RADIANS(E54))+COS(RADIANS(G60))*COS(RADIANS(E54))*COS(RADIANS(AP44))))&gt;90,0,$F$4*$F$5/E53^2*(SIN(RADIANS(G60))*SIN(RADIANS(E54))+COS(RADIANS(G60))*COS(RADIANS(E54))*COS(RADIANS(AP44))))</f>
        <v>0</v>
      </c>
      <c r="AQ60" s="3">
        <f>IF(DEGREES(ACOS(SIN(RADIANS(G60))*SIN(RADIANS(E54))+COS(RADIANS(G60))*COS(RADIANS(E54))*COS(RADIANS(AQ44))))&gt;90,0,$F$4*$F$5/E53^2*(SIN(RADIANS(G60))*SIN(RADIANS(E54))+COS(RADIANS(G60))*COS(RADIANS(E54))*COS(RADIANS(AQ44))))</f>
        <v>0</v>
      </c>
      <c r="AR60" s="3">
        <f>IF(DEGREES(ACOS(SIN(RADIANS(G60))*SIN(RADIANS(E54))+COS(RADIANS(G60))*COS(RADIANS(E54))*COS(RADIANS(AR44))))&gt;90,0,$F$4*$F$5/E53^2*(SIN(RADIANS(G60))*SIN(RADIANS(E54))+COS(RADIANS(G60))*COS(RADIANS(E54))*COS(RADIANS(AR44))))</f>
        <v>0</v>
      </c>
      <c r="AU60" s="3">
        <f t="shared" si="0"/>
        <v>0</v>
      </c>
      <c r="AV60" s="3">
        <f t="shared" si="1"/>
        <v>0</v>
      </c>
      <c r="AW60" s="3">
        <v>560</v>
      </c>
      <c r="AX60" s="3">
        <f t="array" ref="AX60">INDEX($D$1751:$AM$1751,0,MATCH(AW60-IF(AW60&lt;720,IF(AW60&lt;360,0,360),720),$D$1700:$AM$1700,0))+IF(AW60&gt;350,360,0)</f>
        <v>560</v>
      </c>
      <c r="AY60" s="3">
        <f t="shared" si="2"/>
        <v>290</v>
      </c>
      <c r="AZ60" s="3">
        <f t="shared" si="3"/>
        <v>0</v>
      </c>
      <c r="BA60" s="3">
        <f t="shared" si="4"/>
        <v>0</v>
      </c>
      <c r="BB60" s="3">
        <f t="shared" si="5"/>
        <v>0</v>
      </c>
      <c r="BC60" s="3">
        <f t="shared" si="6"/>
        <v>0</v>
      </c>
      <c r="BD60" s="3">
        <f t="shared" si="7"/>
        <v>90</v>
      </c>
      <c r="BE60" s="3" t="e">
        <f t="shared" si="8"/>
        <v>#DIV/0!</v>
      </c>
      <c r="BF60" s="3">
        <f t="shared" si="9"/>
        <v>0</v>
      </c>
    </row>
    <row r="61" spans="2:58" ht="15.75" customHeight="1" x14ac:dyDescent="0.2">
      <c r="G61" s="3">
        <v>-60</v>
      </c>
      <c r="I61" s="3">
        <f>IF(DEGREES(ACOS(SIN(RADIANS(G61))*SIN(RADIANS(E54))+COS(RADIANS(G61))*COS(RADIANS(E54))*COS(RADIANS(I44))))&gt;90,0,$F$4*$F$5/E53^2*(SIN(RADIANS(G61))*SIN(RADIANS(E54))+COS(RADIANS(G61))*COS(RADIANS(E54))*COS(RADIANS(I44))))</f>
        <v>0</v>
      </c>
      <c r="J61" s="3">
        <f>IF(DEGREES(ACOS(SIN(RADIANS(G61))*SIN(RADIANS(E54))+COS(RADIANS(G61))*COS(RADIANS(E54))*COS(RADIANS(J44))))&gt;90,0,$F$4*$F$5/E53^2*(SIN(RADIANS(G61))*SIN(RADIANS(E54))+COS(RADIANS(G61))*COS(RADIANS(E54))*COS(RADIANS(J44))))</f>
        <v>0</v>
      </c>
      <c r="K61" s="3">
        <f>IF(DEGREES(ACOS(SIN(RADIANS(G61))*SIN(RADIANS(E54))+COS(RADIANS(G61))*COS(RADIANS(E54))*COS(RADIANS(K44))))&gt;90,0,$F$4*$F$5/E53^2*(SIN(RADIANS(G61))*SIN(RADIANS(E54))+COS(RADIANS(G61))*COS(RADIANS(E54))*COS(RADIANS(K44))))</f>
        <v>0</v>
      </c>
      <c r="L61" s="3">
        <f>IF(DEGREES(ACOS(SIN(RADIANS(G61))*SIN(RADIANS(E54))+COS(RADIANS(G61))*COS(RADIANS(E54))*COS(RADIANS(L44))))&gt;90,0,$F$4*$F$5/E53^2*(SIN(RADIANS(G61))*SIN(RADIANS(E54))+COS(RADIANS(G61))*COS(RADIANS(E54))*COS(RADIANS(L44))))</f>
        <v>0</v>
      </c>
      <c r="M61" s="3">
        <f>IF(DEGREES(ACOS(SIN(RADIANS(G61))*SIN(RADIANS(E54))+COS(RADIANS(G61))*COS(RADIANS(E54))*COS(RADIANS(M44))))&gt;90,0,$F$4*$F$5/E53^2*(SIN(RADIANS(G61))*SIN(RADIANS(E54))+COS(RADIANS(G61))*COS(RADIANS(E54))*COS(RADIANS(M44))))</f>
        <v>0</v>
      </c>
      <c r="N61" s="3">
        <f>IF(DEGREES(ACOS(SIN(RADIANS(G61))*SIN(RADIANS(E54))+COS(RADIANS(G61))*COS(RADIANS(E54))*COS(RADIANS(N44))))&gt;90,0,$F$4*$F$5/E53^2*(SIN(RADIANS(G61))*SIN(RADIANS(E54))+COS(RADIANS(G61))*COS(RADIANS(E54))*COS(RADIANS(N44))))</f>
        <v>0</v>
      </c>
      <c r="O61" s="3">
        <f>IF(DEGREES(ACOS(SIN(RADIANS(G61))*SIN(RADIANS(E54))+COS(RADIANS(G61))*COS(RADIANS(E54))*COS(RADIANS(O44))))&gt;90,0,$F$4*$F$5/E53^2*(SIN(RADIANS(G61))*SIN(RADIANS(E54))+COS(RADIANS(G61))*COS(RADIANS(E54))*COS(RADIANS(O44))))</f>
        <v>0</v>
      </c>
      <c r="P61" s="3">
        <f>IF(DEGREES(ACOS(SIN(RADIANS(G61))*SIN(RADIANS(E54))+COS(RADIANS(G61))*COS(RADIANS(E54))*COS(RADIANS(P44))))&gt;90,0,$F$4*$F$5/E53^2*(SIN(RADIANS(G61))*SIN(RADIANS(E54))+COS(RADIANS(G61))*COS(RADIANS(E54))*COS(RADIANS(P44))))</f>
        <v>0</v>
      </c>
      <c r="Q61" s="3">
        <f>IF(DEGREES(ACOS(SIN(RADIANS(G61))*SIN(RADIANS(E54))+COS(RADIANS(G61))*COS(RADIANS(E54))*COS(RADIANS(Q44))))&gt;90,0,$F$4*$F$5/E53^2*(SIN(RADIANS(G61))*SIN(RADIANS(E54))+COS(RADIANS(G61))*COS(RADIANS(E54))*COS(RADIANS(Q44))))</f>
        <v>0</v>
      </c>
      <c r="R61" s="3" t="e">
        <f>IF(DEGREES(ACOS(SIN(RADIANS(G61))*SIN(RADIANS(E54))+COS(RADIANS(G61))*COS(RADIANS(E54))*COS(RADIANS(R44))))&gt;90,0,$F$4*$F$5/E53^2*(SIN(RADIANS(G61))*SIN(RADIANS(E54))+COS(RADIANS(G61))*COS(RADIANS(E54))*COS(RADIANS(R44))))</f>
        <v>#DIV/0!</v>
      </c>
      <c r="S61" s="3" t="e">
        <f>IF(DEGREES(ACOS(SIN(RADIANS(G61))*SIN(RADIANS(E54))+COS(RADIANS(G61))*COS(RADIANS(E54))*COS(RADIANS(S44))))&gt;90,0,$F$4*$F$5/E53^2*(SIN(RADIANS(G61))*SIN(RADIANS(E54))+COS(RADIANS(G61))*COS(RADIANS(E54))*COS(RADIANS(S44))))</f>
        <v>#DIV/0!</v>
      </c>
      <c r="T61" s="3" t="e">
        <f>IF(DEGREES(ACOS(SIN(RADIANS(G61))*SIN(RADIANS(E54))+COS(RADIANS(G61))*COS(RADIANS(E54))*COS(RADIANS(T44))))&gt;90,0,$F$4*$F$5/E53^2*(SIN(RADIANS(G61))*SIN(RADIANS(E54))+COS(RADIANS(G61))*COS(RADIANS(E54))*COS(RADIANS(T44))))</f>
        <v>#DIV/0!</v>
      </c>
      <c r="U61" s="3" t="e">
        <f>IF(DEGREES(ACOS(SIN(RADIANS(G61))*SIN(RADIANS(E54))+COS(RADIANS(G61))*COS(RADIANS(E54))*COS(RADIANS(U44))))&gt;90,0,$F$4*$F$5/E53^2*(SIN(RADIANS(G61))*SIN(RADIANS(E54))+COS(RADIANS(G61))*COS(RADIANS(E54))*COS(RADIANS(U44))))</f>
        <v>#DIV/0!</v>
      </c>
      <c r="V61" s="3" t="e">
        <f>IF(DEGREES(ACOS(SIN(RADIANS(G61))*SIN(RADIANS(E54))+COS(RADIANS(G61))*COS(RADIANS(E54))*COS(RADIANS(V44))))&gt;90,0,$F$4*$F$5/E53^2*(SIN(RADIANS(G61))*SIN(RADIANS(E54))+COS(RADIANS(G61))*COS(RADIANS(E54))*COS(RADIANS(V44))))</f>
        <v>#DIV/0!</v>
      </c>
      <c r="W61" s="3" t="e">
        <f>IF(DEGREES(ACOS(SIN(RADIANS(G61))*SIN(RADIANS(E54))+COS(RADIANS(G61))*COS(RADIANS(E54))*COS(RADIANS(W44))))&gt;90,0,$F$4*$F$5/E53^2*(SIN(RADIANS(G61))*SIN(RADIANS(E54))+COS(RADIANS(G61))*COS(RADIANS(E54))*COS(RADIANS(W44))))</f>
        <v>#DIV/0!</v>
      </c>
      <c r="X61" s="3" t="e">
        <f>IF(DEGREES(ACOS(SIN(RADIANS(G61))*SIN(RADIANS(E54))+COS(RADIANS(G61))*COS(RADIANS(E54))*COS(RADIANS(X44))))&gt;90,0,$F$4*$F$5/E53^2*(SIN(RADIANS(G61))*SIN(RADIANS(E54))+COS(RADIANS(G61))*COS(RADIANS(E54))*COS(RADIANS(X44))))</f>
        <v>#DIV/0!</v>
      </c>
      <c r="Y61" s="3" t="e">
        <f>IF(DEGREES(ACOS(SIN(RADIANS(G61))*SIN(RADIANS(E54))+COS(RADIANS(G61))*COS(RADIANS(E54))*COS(RADIANS(Y44))))&gt;90,0,$F$4*$F$5/E53^2*(SIN(RADIANS(G61))*SIN(RADIANS(E54))+COS(RADIANS(G61))*COS(RADIANS(E54))*COS(RADIANS(Y44))))</f>
        <v>#DIV/0!</v>
      </c>
      <c r="Z61" s="3" t="e">
        <f>IF(DEGREES(ACOS(SIN(RADIANS(G61))*SIN(RADIANS(E54))+COS(RADIANS(G61))*COS(RADIANS(E54))*COS(RADIANS(Z44))))&gt;90,0,$F$4*$F$5/E53^2*(SIN(RADIANS(G61))*SIN(RADIANS(E54))+COS(RADIANS(G61))*COS(RADIANS(E54))*COS(RADIANS(Z44))))</f>
        <v>#DIV/0!</v>
      </c>
      <c r="AA61" s="3" t="e">
        <f>IF(DEGREES(ACOS(SIN(RADIANS(G61))*SIN(RADIANS(E54))+COS(RADIANS(G61))*COS(RADIANS(E54))*COS(RADIANS(AA44))))&gt;90,0,$F$4*$F$5/E53^2*(SIN(RADIANS(G61))*SIN(RADIANS(E54))+COS(RADIANS(G61))*COS(RADIANS(E54))*COS(RADIANS(AA44))))</f>
        <v>#DIV/0!</v>
      </c>
      <c r="AB61" s="3" t="e">
        <f>IF(DEGREES(ACOS(SIN(RADIANS(G61))*SIN(RADIANS(E54))+COS(RADIANS(G61))*COS(RADIANS(E54))*COS(RADIANS(AB44))))&gt;90,0,$F$4*$F$5/E53^2*(SIN(RADIANS(G61))*SIN(RADIANS(E54))+COS(RADIANS(G61))*COS(RADIANS(E54))*COS(RADIANS(AB44))))</f>
        <v>#DIV/0!</v>
      </c>
      <c r="AC61" s="3" t="e">
        <f>IF(DEGREES(ACOS(SIN(RADIANS(G61))*SIN(RADIANS(E54))+COS(RADIANS(G61))*COS(RADIANS(E54))*COS(RADIANS(AC44))))&gt;90,0,$F$4*$F$5/E53^2*(SIN(RADIANS(G61))*SIN(RADIANS(E54))+COS(RADIANS(G61))*COS(RADIANS(E54))*COS(RADIANS(AC44))))</f>
        <v>#DIV/0!</v>
      </c>
      <c r="AD61" s="3" t="e">
        <f>IF(DEGREES(ACOS(SIN(RADIANS(G61))*SIN(RADIANS(E54))+COS(RADIANS(G61))*COS(RADIANS(E54))*COS(RADIANS(AD44))))&gt;90,0,$F$4*$F$5/E53^2*(SIN(RADIANS(G61))*SIN(RADIANS(E54))+COS(RADIANS(G61))*COS(RADIANS(E54))*COS(RADIANS(AD44))))</f>
        <v>#DIV/0!</v>
      </c>
      <c r="AE61" s="3" t="e">
        <f>IF(DEGREES(ACOS(SIN(RADIANS(G61))*SIN(RADIANS(E54))+COS(RADIANS(G61))*COS(RADIANS(E54))*COS(RADIANS(AE44))))&gt;90,0,$F$4*$F$5/E53^2*(SIN(RADIANS(G61))*SIN(RADIANS(E54))+COS(RADIANS(G61))*COS(RADIANS(E54))*COS(RADIANS(AE44))))</f>
        <v>#DIV/0!</v>
      </c>
      <c r="AF61" s="3" t="e">
        <f>IF(DEGREES(ACOS(SIN(RADIANS(G61))*SIN(RADIANS(E54))+COS(RADIANS(G61))*COS(RADIANS(E54))*COS(RADIANS(AF44))))&gt;90,0,$F$4*$F$5/E53^2*(SIN(RADIANS(G61))*SIN(RADIANS(E54))+COS(RADIANS(G61))*COS(RADIANS(E54))*COS(RADIANS(AF44))))</f>
        <v>#DIV/0!</v>
      </c>
      <c r="AG61" s="3" t="e">
        <f>IF(DEGREES(ACOS(SIN(RADIANS(G61))*SIN(RADIANS(E54))+COS(RADIANS(G61))*COS(RADIANS(E54))*COS(RADIANS(AG44))))&gt;90,0,$F$4*$F$5/E53^2*(SIN(RADIANS(G61))*SIN(RADIANS(E54))+COS(RADIANS(G61))*COS(RADIANS(E54))*COS(RADIANS(AG44))))</f>
        <v>#DIV/0!</v>
      </c>
      <c r="AH61" s="3" t="e">
        <f>IF(DEGREES(ACOS(SIN(RADIANS(G61))*SIN(RADIANS(E54))+COS(RADIANS(G61))*COS(RADIANS(E54))*COS(RADIANS(AH44))))&gt;90,0,$F$4*$F$5/E53^2*(SIN(RADIANS(G61))*SIN(RADIANS(E54))+COS(RADIANS(G61))*COS(RADIANS(E54))*COS(RADIANS(AH44))))</f>
        <v>#DIV/0!</v>
      </c>
      <c r="AI61" s="3" t="e">
        <f>IF(DEGREES(ACOS(SIN(RADIANS(G61))*SIN(RADIANS(E54))+COS(RADIANS(G61))*COS(RADIANS(E54))*COS(RADIANS(AI44))))&gt;90,0,$F$4*$F$5/E53^2*(SIN(RADIANS(G61))*SIN(RADIANS(E54))+COS(RADIANS(G61))*COS(RADIANS(E54))*COS(RADIANS(AI44))))</f>
        <v>#DIV/0!</v>
      </c>
      <c r="AJ61" s="3" t="e">
        <f>IF(DEGREES(ACOS(SIN(RADIANS(G61))*SIN(RADIANS(E54))+COS(RADIANS(G61))*COS(RADIANS(E54))*COS(RADIANS(AJ44))))&gt;90,0,$F$4*$F$5/E53^2*(SIN(RADIANS(G61))*SIN(RADIANS(E54))+COS(RADIANS(G61))*COS(RADIANS(E54))*COS(RADIANS(AJ44))))</f>
        <v>#DIV/0!</v>
      </c>
      <c r="AK61" s="3">
        <f>IF(DEGREES(ACOS(SIN(RADIANS(G61))*SIN(RADIANS(E54))+COS(RADIANS(G61))*COS(RADIANS(E54))*COS(RADIANS(AK44))))&gt;90,0,$F$4*$F$5/E53^2*(SIN(RADIANS(G61))*SIN(RADIANS(E54))+COS(RADIANS(G61))*COS(RADIANS(E54))*COS(RADIANS(AK44))))</f>
        <v>0</v>
      </c>
      <c r="AL61" s="3">
        <f>IF(DEGREES(ACOS(SIN(RADIANS(G61))*SIN(RADIANS(E54))+COS(RADIANS(G61))*COS(RADIANS(E54))*COS(RADIANS(AL44))))&gt;90,0,$F$4*$F$5/E53^2*(SIN(RADIANS(G61))*SIN(RADIANS(E54))+COS(RADIANS(G61))*COS(RADIANS(E54))*COS(RADIANS(AL44))))</f>
        <v>0</v>
      </c>
      <c r="AM61" s="3">
        <f>IF(DEGREES(ACOS(SIN(RADIANS(G61))*SIN(RADIANS(E54))+COS(RADIANS(G61))*COS(RADIANS(E54))*COS(RADIANS(AM44))))&gt;90,0,$F$4*$F$5/E53^2*(SIN(RADIANS(G61))*SIN(RADIANS(E54))+COS(RADIANS(G61))*COS(RADIANS(E54))*COS(RADIANS(AM44))))</f>
        <v>0</v>
      </c>
      <c r="AN61" s="3">
        <f>IF(DEGREES(ACOS(SIN(RADIANS(G61))*SIN(RADIANS(E54))+COS(RADIANS(G61))*COS(RADIANS(E54))*COS(RADIANS(AN44))))&gt;90,0,$F$4*$F$5/E53^2*(SIN(RADIANS(G61))*SIN(RADIANS(E54))+COS(RADIANS(G61))*COS(RADIANS(E54))*COS(RADIANS(AN44))))</f>
        <v>0</v>
      </c>
      <c r="AO61" s="3">
        <f>IF(DEGREES(ACOS(SIN(RADIANS(G61))*SIN(RADIANS(E54))+COS(RADIANS(G61))*COS(RADIANS(E54))*COS(RADIANS(AO44))))&gt;90,0,$F$4*$F$5/E53^2*(SIN(RADIANS(G61))*SIN(RADIANS(E54))+COS(RADIANS(G61))*COS(RADIANS(E54))*COS(RADIANS(AO44))))</f>
        <v>0</v>
      </c>
      <c r="AP61" s="3">
        <f>IF(DEGREES(ACOS(SIN(RADIANS(G61))*SIN(RADIANS(E54))+COS(RADIANS(G61))*COS(RADIANS(E54))*COS(RADIANS(AP44))))&gt;90,0,$F$4*$F$5/E53^2*(SIN(RADIANS(G61))*SIN(RADIANS(E54))+COS(RADIANS(G61))*COS(RADIANS(E54))*COS(RADIANS(AP44))))</f>
        <v>0</v>
      </c>
      <c r="AQ61" s="3">
        <f>IF(DEGREES(ACOS(SIN(RADIANS(G61))*SIN(RADIANS(E54))+COS(RADIANS(G61))*COS(RADIANS(E54))*COS(RADIANS(AQ44))))&gt;90,0,$F$4*$F$5/E53^2*(SIN(RADIANS(G61))*SIN(RADIANS(E54))+COS(RADIANS(G61))*COS(RADIANS(E54))*COS(RADIANS(AQ44))))</f>
        <v>0</v>
      </c>
      <c r="AR61" s="3">
        <f>IF(DEGREES(ACOS(SIN(RADIANS(G61))*SIN(RADIANS(E54))+COS(RADIANS(G61))*COS(RADIANS(E54))*COS(RADIANS(AR44))))&gt;90,0,$F$4*$F$5/E53^2*(SIN(RADIANS(G61))*SIN(RADIANS(E54))+COS(RADIANS(G61))*COS(RADIANS(E54))*COS(RADIANS(AR44))))</f>
        <v>0</v>
      </c>
      <c r="AU61" s="3">
        <f t="shared" si="0"/>
        <v>0</v>
      </c>
      <c r="AV61" s="3">
        <f t="shared" si="1"/>
        <v>0</v>
      </c>
      <c r="AW61" s="3">
        <v>570</v>
      </c>
      <c r="AX61" s="3">
        <f t="array" ref="AX61">INDEX($D$1751:$AM$1751,0,MATCH(AW61-IF(AW61&lt;720,IF(AW61&lt;360,0,360),720),$D$1700:$AM$1700,0))+IF(AW61&gt;350,360,0)</f>
        <v>570</v>
      </c>
      <c r="AY61" s="3">
        <f t="shared" si="2"/>
        <v>300</v>
      </c>
      <c r="AZ61" s="3">
        <f t="shared" si="3"/>
        <v>0</v>
      </c>
      <c r="BA61" s="3">
        <f t="shared" si="4"/>
        <v>0</v>
      </c>
      <c r="BB61" s="3">
        <f t="shared" si="5"/>
        <v>0</v>
      </c>
      <c r="BC61" s="3">
        <f t="shared" si="6"/>
        <v>0</v>
      </c>
      <c r="BD61" s="3">
        <f t="shared" si="7"/>
        <v>90</v>
      </c>
      <c r="BE61" s="3" t="e">
        <f t="shared" si="8"/>
        <v>#DIV/0!</v>
      </c>
      <c r="BF61" s="3">
        <f t="shared" si="9"/>
        <v>0</v>
      </c>
    </row>
    <row r="62" spans="2:58" ht="15.75" customHeight="1" x14ac:dyDescent="0.2">
      <c r="G62" s="3">
        <v>-70</v>
      </c>
      <c r="I62" s="3">
        <f>IF(DEGREES(ACOS(SIN(RADIANS(G62))*SIN(RADIANS(E54))+COS(RADIANS(G62))*COS(RADIANS(E54))*COS(RADIANS(I44))))&gt;90,0,$F$4*$F$5/E53^2*(SIN(RADIANS(G62))*SIN(RADIANS(E54))+COS(RADIANS(G62))*COS(RADIANS(E54))*COS(RADIANS(I44))))</f>
        <v>0</v>
      </c>
      <c r="J62" s="3">
        <f>IF(DEGREES(ACOS(SIN(RADIANS(G62))*SIN(RADIANS(E54))+COS(RADIANS(G62))*COS(RADIANS(E54))*COS(RADIANS(J44))))&gt;90,0,$F$4*$F$5/E53^2*(SIN(RADIANS(G62))*SIN(RADIANS(E54))+COS(RADIANS(G62))*COS(RADIANS(E54))*COS(RADIANS(J44))))</f>
        <v>0</v>
      </c>
      <c r="K62" s="3">
        <f>IF(DEGREES(ACOS(SIN(RADIANS(G62))*SIN(RADIANS(E54))+COS(RADIANS(G62))*COS(RADIANS(E54))*COS(RADIANS(K44))))&gt;90,0,$F$4*$F$5/E53^2*(SIN(RADIANS(G62))*SIN(RADIANS(E54))+COS(RADIANS(G62))*COS(RADIANS(E54))*COS(RADIANS(K44))))</f>
        <v>0</v>
      </c>
      <c r="L62" s="3">
        <f>IF(DEGREES(ACOS(SIN(RADIANS(G62))*SIN(RADIANS(E54))+COS(RADIANS(G62))*COS(RADIANS(E54))*COS(RADIANS(L44))))&gt;90,0,$F$4*$F$5/E53^2*(SIN(RADIANS(G62))*SIN(RADIANS(E54))+COS(RADIANS(G62))*COS(RADIANS(E54))*COS(RADIANS(L44))))</f>
        <v>0</v>
      </c>
      <c r="M62" s="3">
        <f>IF(DEGREES(ACOS(SIN(RADIANS(G62))*SIN(RADIANS(E54))+COS(RADIANS(G62))*COS(RADIANS(E54))*COS(RADIANS(M44))))&gt;90,0,$F$4*$F$5/E53^2*(SIN(RADIANS(G62))*SIN(RADIANS(E54))+COS(RADIANS(G62))*COS(RADIANS(E54))*COS(RADIANS(M44))))</f>
        <v>0</v>
      </c>
      <c r="N62" s="3">
        <f>IF(DEGREES(ACOS(SIN(RADIANS(G62))*SIN(RADIANS(E54))+COS(RADIANS(G62))*COS(RADIANS(E54))*COS(RADIANS(N44))))&gt;90,0,$F$4*$F$5/E53^2*(SIN(RADIANS(G62))*SIN(RADIANS(E54))+COS(RADIANS(G62))*COS(RADIANS(E54))*COS(RADIANS(N44))))</f>
        <v>0</v>
      </c>
      <c r="O62" s="3">
        <f>IF(DEGREES(ACOS(SIN(RADIANS(G62))*SIN(RADIANS(E54))+COS(RADIANS(G62))*COS(RADIANS(E54))*COS(RADIANS(O44))))&gt;90,0,$F$4*$F$5/E53^2*(SIN(RADIANS(G62))*SIN(RADIANS(E54))+COS(RADIANS(G62))*COS(RADIANS(E54))*COS(RADIANS(O44))))</f>
        <v>0</v>
      </c>
      <c r="P62" s="3">
        <f>IF(DEGREES(ACOS(SIN(RADIANS(G62))*SIN(RADIANS(E54))+COS(RADIANS(G62))*COS(RADIANS(E54))*COS(RADIANS(P44))))&gt;90,0,$F$4*$F$5/E53^2*(SIN(RADIANS(G62))*SIN(RADIANS(E54))+COS(RADIANS(G62))*COS(RADIANS(E54))*COS(RADIANS(P44))))</f>
        <v>0</v>
      </c>
      <c r="Q62" s="3">
        <f>IF(DEGREES(ACOS(SIN(RADIANS(G62))*SIN(RADIANS(E54))+COS(RADIANS(G62))*COS(RADIANS(E54))*COS(RADIANS(Q44))))&gt;90,0,$F$4*$F$5/E53^2*(SIN(RADIANS(G62))*SIN(RADIANS(E54))+COS(RADIANS(G62))*COS(RADIANS(E54))*COS(RADIANS(Q44))))</f>
        <v>0</v>
      </c>
      <c r="R62" s="3" t="e">
        <f>IF(DEGREES(ACOS(SIN(RADIANS(G62))*SIN(RADIANS(E54))+COS(RADIANS(G62))*COS(RADIANS(E54))*COS(RADIANS(R44))))&gt;90,0,$F$4*$F$5/E53^2*(SIN(RADIANS(G62))*SIN(RADIANS(E54))+COS(RADIANS(G62))*COS(RADIANS(E54))*COS(RADIANS(R44))))</f>
        <v>#DIV/0!</v>
      </c>
      <c r="S62" s="3" t="e">
        <f>IF(DEGREES(ACOS(SIN(RADIANS(G62))*SIN(RADIANS(E54))+COS(RADIANS(G62))*COS(RADIANS(E54))*COS(RADIANS(S44))))&gt;90,0,$F$4*$F$5/E53^2*(SIN(RADIANS(G62))*SIN(RADIANS(E54))+COS(RADIANS(G62))*COS(RADIANS(E54))*COS(RADIANS(S44))))</f>
        <v>#DIV/0!</v>
      </c>
      <c r="T62" s="3" t="e">
        <f>IF(DEGREES(ACOS(SIN(RADIANS(G62))*SIN(RADIANS(E54))+COS(RADIANS(G62))*COS(RADIANS(E54))*COS(RADIANS(T44))))&gt;90,0,$F$4*$F$5/E53^2*(SIN(RADIANS(G62))*SIN(RADIANS(E54))+COS(RADIANS(G62))*COS(RADIANS(E54))*COS(RADIANS(T44))))</f>
        <v>#DIV/0!</v>
      </c>
      <c r="U62" s="3" t="e">
        <f>IF(DEGREES(ACOS(SIN(RADIANS(G62))*SIN(RADIANS(E54))+COS(RADIANS(G62))*COS(RADIANS(E54))*COS(RADIANS(U44))))&gt;90,0,$F$4*$F$5/E53^2*(SIN(RADIANS(G62))*SIN(RADIANS(E54))+COS(RADIANS(G62))*COS(RADIANS(E54))*COS(RADIANS(U44))))</f>
        <v>#DIV/0!</v>
      </c>
      <c r="V62" s="3" t="e">
        <f>IF(DEGREES(ACOS(SIN(RADIANS(G62))*SIN(RADIANS(E54))+COS(RADIANS(G62))*COS(RADIANS(E54))*COS(RADIANS(V44))))&gt;90,0,$F$4*$F$5/E53^2*(SIN(RADIANS(G62))*SIN(RADIANS(E54))+COS(RADIANS(G62))*COS(RADIANS(E54))*COS(RADIANS(V44))))</f>
        <v>#DIV/0!</v>
      </c>
      <c r="W62" s="3" t="e">
        <f>IF(DEGREES(ACOS(SIN(RADIANS(G62))*SIN(RADIANS(E54))+COS(RADIANS(G62))*COS(RADIANS(E54))*COS(RADIANS(W44))))&gt;90,0,$F$4*$F$5/E53^2*(SIN(RADIANS(G62))*SIN(RADIANS(E54))+COS(RADIANS(G62))*COS(RADIANS(E54))*COS(RADIANS(W44))))</f>
        <v>#DIV/0!</v>
      </c>
      <c r="X62" s="3" t="e">
        <f>IF(DEGREES(ACOS(SIN(RADIANS(G62))*SIN(RADIANS(E54))+COS(RADIANS(G62))*COS(RADIANS(E54))*COS(RADIANS(X44))))&gt;90,0,$F$4*$F$5/E53^2*(SIN(RADIANS(G62))*SIN(RADIANS(E54))+COS(RADIANS(G62))*COS(RADIANS(E54))*COS(RADIANS(X44))))</f>
        <v>#DIV/0!</v>
      </c>
      <c r="Y62" s="3" t="e">
        <f>IF(DEGREES(ACOS(SIN(RADIANS(G62))*SIN(RADIANS(E54))+COS(RADIANS(G62))*COS(RADIANS(E54))*COS(RADIANS(Y44))))&gt;90,0,$F$4*$F$5/E53^2*(SIN(RADIANS(G62))*SIN(RADIANS(E54))+COS(RADIANS(G62))*COS(RADIANS(E54))*COS(RADIANS(Y44))))</f>
        <v>#DIV/0!</v>
      </c>
      <c r="Z62" s="3" t="e">
        <f>IF(DEGREES(ACOS(SIN(RADIANS(G62))*SIN(RADIANS(E54))+COS(RADIANS(G62))*COS(RADIANS(E54))*COS(RADIANS(Z44))))&gt;90,0,$F$4*$F$5/E53^2*(SIN(RADIANS(G62))*SIN(RADIANS(E54))+COS(RADIANS(G62))*COS(RADIANS(E54))*COS(RADIANS(Z44))))</f>
        <v>#DIV/0!</v>
      </c>
      <c r="AA62" s="3" t="e">
        <f>IF(DEGREES(ACOS(SIN(RADIANS(G62))*SIN(RADIANS(E54))+COS(RADIANS(G62))*COS(RADIANS(E54))*COS(RADIANS(AA44))))&gt;90,0,$F$4*$F$5/E53^2*(SIN(RADIANS(G62))*SIN(RADIANS(E54))+COS(RADIANS(G62))*COS(RADIANS(E54))*COS(RADIANS(AA44))))</f>
        <v>#DIV/0!</v>
      </c>
      <c r="AB62" s="3" t="e">
        <f>IF(DEGREES(ACOS(SIN(RADIANS(G62))*SIN(RADIANS(E54))+COS(RADIANS(G62))*COS(RADIANS(E54))*COS(RADIANS(AB44))))&gt;90,0,$F$4*$F$5/E53^2*(SIN(RADIANS(G62))*SIN(RADIANS(E54))+COS(RADIANS(G62))*COS(RADIANS(E54))*COS(RADIANS(AB44))))</f>
        <v>#DIV/0!</v>
      </c>
      <c r="AC62" s="3" t="e">
        <f>IF(DEGREES(ACOS(SIN(RADIANS(G62))*SIN(RADIANS(E54))+COS(RADIANS(G62))*COS(RADIANS(E54))*COS(RADIANS(AC44))))&gt;90,0,$F$4*$F$5/E53^2*(SIN(RADIANS(G62))*SIN(RADIANS(E54))+COS(RADIANS(G62))*COS(RADIANS(E54))*COS(RADIANS(AC44))))</f>
        <v>#DIV/0!</v>
      </c>
      <c r="AD62" s="3" t="e">
        <f>IF(DEGREES(ACOS(SIN(RADIANS(G62))*SIN(RADIANS(E54))+COS(RADIANS(G62))*COS(RADIANS(E54))*COS(RADIANS(AD44))))&gt;90,0,$F$4*$F$5/E53^2*(SIN(RADIANS(G62))*SIN(RADIANS(E54))+COS(RADIANS(G62))*COS(RADIANS(E54))*COS(RADIANS(AD44))))</f>
        <v>#DIV/0!</v>
      </c>
      <c r="AE62" s="3" t="e">
        <f>IF(DEGREES(ACOS(SIN(RADIANS(G62))*SIN(RADIANS(E54))+COS(RADIANS(G62))*COS(RADIANS(E54))*COS(RADIANS(AE44))))&gt;90,0,$F$4*$F$5/E53^2*(SIN(RADIANS(G62))*SIN(RADIANS(E54))+COS(RADIANS(G62))*COS(RADIANS(E54))*COS(RADIANS(AE44))))</f>
        <v>#DIV/0!</v>
      </c>
      <c r="AF62" s="3" t="e">
        <f>IF(DEGREES(ACOS(SIN(RADIANS(G62))*SIN(RADIANS(E54))+COS(RADIANS(G62))*COS(RADIANS(E54))*COS(RADIANS(AF44))))&gt;90,0,$F$4*$F$5/E53^2*(SIN(RADIANS(G62))*SIN(RADIANS(E54))+COS(RADIANS(G62))*COS(RADIANS(E54))*COS(RADIANS(AF44))))</f>
        <v>#DIV/0!</v>
      </c>
      <c r="AG62" s="3" t="e">
        <f>IF(DEGREES(ACOS(SIN(RADIANS(G62))*SIN(RADIANS(E54))+COS(RADIANS(G62))*COS(RADIANS(E54))*COS(RADIANS(AG44))))&gt;90,0,$F$4*$F$5/E53^2*(SIN(RADIANS(G62))*SIN(RADIANS(E54))+COS(RADIANS(G62))*COS(RADIANS(E54))*COS(RADIANS(AG44))))</f>
        <v>#DIV/0!</v>
      </c>
      <c r="AH62" s="3" t="e">
        <f>IF(DEGREES(ACOS(SIN(RADIANS(G62))*SIN(RADIANS(E54))+COS(RADIANS(G62))*COS(RADIANS(E54))*COS(RADIANS(AH44))))&gt;90,0,$F$4*$F$5/E53^2*(SIN(RADIANS(G62))*SIN(RADIANS(E54))+COS(RADIANS(G62))*COS(RADIANS(E54))*COS(RADIANS(AH44))))</f>
        <v>#DIV/0!</v>
      </c>
      <c r="AI62" s="3" t="e">
        <f>IF(DEGREES(ACOS(SIN(RADIANS(G62))*SIN(RADIANS(E54))+COS(RADIANS(G62))*COS(RADIANS(E54))*COS(RADIANS(AI44))))&gt;90,0,$F$4*$F$5/E53^2*(SIN(RADIANS(G62))*SIN(RADIANS(E54))+COS(RADIANS(G62))*COS(RADIANS(E54))*COS(RADIANS(AI44))))</f>
        <v>#DIV/0!</v>
      </c>
      <c r="AJ62" s="3" t="e">
        <f>IF(DEGREES(ACOS(SIN(RADIANS(G62))*SIN(RADIANS(E54))+COS(RADIANS(G62))*COS(RADIANS(E54))*COS(RADIANS(AJ44))))&gt;90,0,$F$4*$F$5/E53^2*(SIN(RADIANS(G62))*SIN(RADIANS(E54))+COS(RADIANS(G62))*COS(RADIANS(E54))*COS(RADIANS(AJ44))))</f>
        <v>#DIV/0!</v>
      </c>
      <c r="AK62" s="3">
        <f>IF(DEGREES(ACOS(SIN(RADIANS(G62))*SIN(RADIANS(E54))+COS(RADIANS(G62))*COS(RADIANS(E54))*COS(RADIANS(AK44))))&gt;90,0,$F$4*$F$5/E53^2*(SIN(RADIANS(G62))*SIN(RADIANS(E54))+COS(RADIANS(G62))*COS(RADIANS(E54))*COS(RADIANS(AK44))))</f>
        <v>0</v>
      </c>
      <c r="AL62" s="3">
        <f>IF(DEGREES(ACOS(SIN(RADIANS(G62))*SIN(RADIANS(E54))+COS(RADIANS(G62))*COS(RADIANS(E54))*COS(RADIANS(AL44))))&gt;90,0,$F$4*$F$5/E53^2*(SIN(RADIANS(G62))*SIN(RADIANS(E54))+COS(RADIANS(G62))*COS(RADIANS(E54))*COS(RADIANS(AL44))))</f>
        <v>0</v>
      </c>
      <c r="AM62" s="3">
        <f>IF(DEGREES(ACOS(SIN(RADIANS(G62))*SIN(RADIANS(E54))+COS(RADIANS(G62))*COS(RADIANS(E54))*COS(RADIANS(AM44))))&gt;90,0,$F$4*$F$5/E53^2*(SIN(RADIANS(G62))*SIN(RADIANS(E54))+COS(RADIANS(G62))*COS(RADIANS(E54))*COS(RADIANS(AM44))))</f>
        <v>0</v>
      </c>
      <c r="AN62" s="3">
        <f>IF(DEGREES(ACOS(SIN(RADIANS(G62))*SIN(RADIANS(E54))+COS(RADIANS(G62))*COS(RADIANS(E54))*COS(RADIANS(AN44))))&gt;90,0,$F$4*$F$5/E53^2*(SIN(RADIANS(G62))*SIN(RADIANS(E54))+COS(RADIANS(G62))*COS(RADIANS(E54))*COS(RADIANS(AN44))))</f>
        <v>0</v>
      </c>
      <c r="AO62" s="3">
        <f>IF(DEGREES(ACOS(SIN(RADIANS(G62))*SIN(RADIANS(E54))+COS(RADIANS(G62))*COS(RADIANS(E54))*COS(RADIANS(AO44))))&gt;90,0,$F$4*$F$5/E53^2*(SIN(RADIANS(G62))*SIN(RADIANS(E54))+COS(RADIANS(G62))*COS(RADIANS(E54))*COS(RADIANS(AO44))))</f>
        <v>0</v>
      </c>
      <c r="AP62" s="3">
        <f>IF(DEGREES(ACOS(SIN(RADIANS(G62))*SIN(RADIANS(E54))+COS(RADIANS(G62))*COS(RADIANS(E54))*COS(RADIANS(AP44))))&gt;90,0,$F$4*$F$5/E53^2*(SIN(RADIANS(G62))*SIN(RADIANS(E54))+COS(RADIANS(G62))*COS(RADIANS(E54))*COS(RADIANS(AP44))))</f>
        <v>0</v>
      </c>
      <c r="AQ62" s="3">
        <f>IF(DEGREES(ACOS(SIN(RADIANS(G62))*SIN(RADIANS(E54))+COS(RADIANS(G62))*COS(RADIANS(E54))*COS(RADIANS(AQ44))))&gt;90,0,$F$4*$F$5/E53^2*(SIN(RADIANS(G62))*SIN(RADIANS(E54))+COS(RADIANS(G62))*COS(RADIANS(E54))*COS(RADIANS(AQ44))))</f>
        <v>0</v>
      </c>
      <c r="AR62" s="3">
        <f>IF(DEGREES(ACOS(SIN(RADIANS(G62))*SIN(RADIANS(E54))+COS(RADIANS(G62))*COS(RADIANS(E54))*COS(RADIANS(AR44))))&gt;90,0,$F$4*$F$5/E53^2*(SIN(RADIANS(G62))*SIN(RADIANS(E54))+COS(RADIANS(G62))*COS(RADIANS(E54))*COS(RADIANS(AR44))))</f>
        <v>0</v>
      </c>
      <c r="AU62" s="3">
        <f t="shared" si="0"/>
        <v>0</v>
      </c>
      <c r="AV62" s="3">
        <f t="shared" si="1"/>
        <v>0</v>
      </c>
      <c r="AW62" s="3">
        <v>580</v>
      </c>
      <c r="AX62" s="3">
        <f t="array" ref="AX62">INDEX($D$1751:$AM$1751,0,MATCH(AW62-IF(AW62&lt;720,IF(AW62&lt;360,0,360),720),$D$1700:$AM$1700,0))+IF(AW62&gt;350,360,0)</f>
        <v>580</v>
      </c>
      <c r="AY62" s="3">
        <f t="shared" si="2"/>
        <v>310</v>
      </c>
      <c r="AZ62" s="3">
        <f t="shared" si="3"/>
        <v>0</v>
      </c>
      <c r="BA62" s="3">
        <f t="shared" si="4"/>
        <v>0</v>
      </c>
      <c r="BB62" s="3">
        <f t="shared" si="5"/>
        <v>0</v>
      </c>
      <c r="BC62" s="3">
        <f t="shared" si="6"/>
        <v>0</v>
      </c>
      <c r="BD62" s="3">
        <f t="shared" si="7"/>
        <v>90</v>
      </c>
      <c r="BE62" s="3" t="e">
        <f t="shared" si="8"/>
        <v>#DIV/0!</v>
      </c>
      <c r="BF62" s="3">
        <f t="shared" si="9"/>
        <v>0</v>
      </c>
    </row>
    <row r="63" spans="2:58" ht="15.75" customHeight="1" x14ac:dyDescent="0.2">
      <c r="G63" s="3">
        <v>-80</v>
      </c>
      <c r="I63" s="3">
        <f>IF(DEGREES(ACOS(SIN(RADIANS(G63))*SIN(RADIANS(E54))+COS(RADIANS(G63))*COS(RADIANS(E54))*COS(RADIANS(I44))))&gt;90,0,$F$4*$F$5/E53^2*(SIN(RADIANS(G63))*SIN(RADIANS(E54))+COS(RADIANS(G63))*COS(RADIANS(E54))*COS(RADIANS(I44))))</f>
        <v>0</v>
      </c>
      <c r="J63" s="3">
        <f>IF(DEGREES(ACOS(SIN(RADIANS(G63))*SIN(RADIANS(E54))+COS(RADIANS(G63))*COS(RADIANS(E54))*COS(RADIANS(J44))))&gt;90,0,$F$4*$F$5/E53^2*(SIN(RADIANS(G63))*SIN(RADIANS(E54))+COS(RADIANS(G63))*COS(RADIANS(E54))*COS(RADIANS(J44))))</f>
        <v>0</v>
      </c>
      <c r="K63" s="3">
        <f>IF(DEGREES(ACOS(SIN(RADIANS(G63))*SIN(RADIANS(E54))+COS(RADIANS(G63))*COS(RADIANS(E54))*COS(RADIANS(K44))))&gt;90,0,$F$4*$F$5/E53^2*(SIN(RADIANS(G63))*SIN(RADIANS(E54))+COS(RADIANS(G63))*COS(RADIANS(E54))*COS(RADIANS(K44))))</f>
        <v>0</v>
      </c>
      <c r="L63" s="3">
        <f>IF(DEGREES(ACOS(SIN(RADIANS(G63))*SIN(RADIANS(E54))+COS(RADIANS(G63))*COS(RADIANS(E54))*COS(RADIANS(L44))))&gt;90,0,$F$4*$F$5/E53^2*(SIN(RADIANS(G63))*SIN(RADIANS(E54))+COS(RADIANS(G63))*COS(RADIANS(E54))*COS(RADIANS(L44))))</f>
        <v>0</v>
      </c>
      <c r="M63" s="3">
        <f>IF(DEGREES(ACOS(SIN(RADIANS(G63))*SIN(RADIANS(E54))+COS(RADIANS(G63))*COS(RADIANS(E54))*COS(RADIANS(M44))))&gt;90,0,$F$4*$F$5/E53^2*(SIN(RADIANS(G63))*SIN(RADIANS(E54))+COS(RADIANS(G63))*COS(RADIANS(E54))*COS(RADIANS(M44))))</f>
        <v>0</v>
      </c>
      <c r="N63" s="3">
        <f>IF(DEGREES(ACOS(SIN(RADIANS(G63))*SIN(RADIANS(E54))+COS(RADIANS(G63))*COS(RADIANS(E54))*COS(RADIANS(N44))))&gt;90,0,$F$4*$F$5/E53^2*(SIN(RADIANS(G63))*SIN(RADIANS(E54))+COS(RADIANS(G63))*COS(RADIANS(E54))*COS(RADIANS(N44))))</f>
        <v>0</v>
      </c>
      <c r="O63" s="3">
        <f>IF(DEGREES(ACOS(SIN(RADIANS(G63))*SIN(RADIANS(E54))+COS(RADIANS(G63))*COS(RADIANS(E54))*COS(RADIANS(O44))))&gt;90,0,$F$4*$F$5/E53^2*(SIN(RADIANS(G63))*SIN(RADIANS(E54))+COS(RADIANS(G63))*COS(RADIANS(E54))*COS(RADIANS(O44))))</f>
        <v>0</v>
      </c>
      <c r="P63" s="3">
        <f>IF(DEGREES(ACOS(SIN(RADIANS(G63))*SIN(RADIANS(E54))+COS(RADIANS(G63))*COS(RADIANS(E54))*COS(RADIANS(P44))))&gt;90,0,$F$4*$F$5/E53^2*(SIN(RADIANS(G63))*SIN(RADIANS(E54))+COS(RADIANS(G63))*COS(RADIANS(E54))*COS(RADIANS(P44))))</f>
        <v>0</v>
      </c>
      <c r="Q63" s="3">
        <f>IF(DEGREES(ACOS(SIN(RADIANS(G63))*SIN(RADIANS(E54))+COS(RADIANS(G63))*COS(RADIANS(E54))*COS(RADIANS(Q44))))&gt;90,0,$F$4*$F$5/E53^2*(SIN(RADIANS(G63))*SIN(RADIANS(E54))+COS(RADIANS(G63))*COS(RADIANS(E54))*COS(RADIANS(Q44))))</f>
        <v>0</v>
      </c>
      <c r="R63" s="3" t="e">
        <f>IF(DEGREES(ACOS(SIN(RADIANS(G63))*SIN(RADIANS(E54))+COS(RADIANS(G63))*COS(RADIANS(E54))*COS(RADIANS(R44))))&gt;90,0,$F$4*$F$5/E53^2*(SIN(RADIANS(G63))*SIN(RADIANS(E54))+COS(RADIANS(G63))*COS(RADIANS(E54))*COS(RADIANS(R44))))</f>
        <v>#DIV/0!</v>
      </c>
      <c r="S63" s="3" t="e">
        <f>IF(DEGREES(ACOS(SIN(RADIANS(G63))*SIN(RADIANS(E54))+COS(RADIANS(G63))*COS(RADIANS(E54))*COS(RADIANS(S44))))&gt;90,0,$F$4*$F$5/E53^2*(SIN(RADIANS(G63))*SIN(RADIANS(E54))+COS(RADIANS(G63))*COS(RADIANS(E54))*COS(RADIANS(S44))))</f>
        <v>#DIV/0!</v>
      </c>
      <c r="T63" s="3" t="e">
        <f>IF(DEGREES(ACOS(SIN(RADIANS(G63))*SIN(RADIANS(E54))+COS(RADIANS(G63))*COS(RADIANS(E54))*COS(RADIANS(T44))))&gt;90,0,$F$4*$F$5/E53^2*(SIN(RADIANS(G63))*SIN(RADIANS(E54))+COS(RADIANS(G63))*COS(RADIANS(E54))*COS(RADIANS(T44))))</f>
        <v>#DIV/0!</v>
      </c>
      <c r="U63" s="3" t="e">
        <f>IF(DEGREES(ACOS(SIN(RADIANS(G63))*SIN(RADIANS(E54))+COS(RADIANS(G63))*COS(RADIANS(E54))*COS(RADIANS(U44))))&gt;90,0,$F$4*$F$5/E53^2*(SIN(RADIANS(G63))*SIN(RADIANS(E54))+COS(RADIANS(G63))*COS(RADIANS(E54))*COS(RADIANS(U44))))</f>
        <v>#DIV/0!</v>
      </c>
      <c r="V63" s="3" t="e">
        <f>IF(DEGREES(ACOS(SIN(RADIANS(G63))*SIN(RADIANS(E54))+COS(RADIANS(G63))*COS(RADIANS(E54))*COS(RADIANS(V44))))&gt;90,0,$F$4*$F$5/E53^2*(SIN(RADIANS(G63))*SIN(RADIANS(E54))+COS(RADIANS(G63))*COS(RADIANS(E54))*COS(RADIANS(V44))))</f>
        <v>#DIV/0!</v>
      </c>
      <c r="W63" s="3" t="e">
        <f>IF(DEGREES(ACOS(SIN(RADIANS(G63))*SIN(RADIANS(E54))+COS(RADIANS(G63))*COS(RADIANS(E54))*COS(RADIANS(W44))))&gt;90,0,$F$4*$F$5/E53^2*(SIN(RADIANS(G63))*SIN(RADIANS(E54))+COS(RADIANS(G63))*COS(RADIANS(E54))*COS(RADIANS(W44))))</f>
        <v>#DIV/0!</v>
      </c>
      <c r="X63" s="3" t="e">
        <f>IF(DEGREES(ACOS(SIN(RADIANS(G63))*SIN(RADIANS(E54))+COS(RADIANS(G63))*COS(RADIANS(E54))*COS(RADIANS(X44))))&gt;90,0,$F$4*$F$5/E53^2*(SIN(RADIANS(G63))*SIN(RADIANS(E54))+COS(RADIANS(G63))*COS(RADIANS(E54))*COS(RADIANS(X44))))</f>
        <v>#DIV/0!</v>
      </c>
      <c r="Y63" s="3" t="e">
        <f>IF(DEGREES(ACOS(SIN(RADIANS(G63))*SIN(RADIANS(E54))+COS(RADIANS(G63))*COS(RADIANS(E54))*COS(RADIANS(Y44))))&gt;90,0,$F$4*$F$5/E53^2*(SIN(RADIANS(G63))*SIN(RADIANS(E54))+COS(RADIANS(G63))*COS(RADIANS(E54))*COS(RADIANS(Y44))))</f>
        <v>#DIV/0!</v>
      </c>
      <c r="Z63" s="3" t="e">
        <f>IF(DEGREES(ACOS(SIN(RADIANS(G63))*SIN(RADIANS(E54))+COS(RADIANS(G63))*COS(RADIANS(E54))*COS(RADIANS(Z44))))&gt;90,0,$F$4*$F$5/E53^2*(SIN(RADIANS(G63))*SIN(RADIANS(E54))+COS(RADIANS(G63))*COS(RADIANS(E54))*COS(RADIANS(Z44))))</f>
        <v>#DIV/0!</v>
      </c>
      <c r="AA63" s="3" t="e">
        <f>IF(DEGREES(ACOS(SIN(RADIANS(G63))*SIN(RADIANS(E54))+COS(RADIANS(G63))*COS(RADIANS(E54))*COS(RADIANS(AA44))))&gt;90,0,$F$4*$F$5/E53^2*(SIN(RADIANS(G63))*SIN(RADIANS(E54))+COS(RADIANS(G63))*COS(RADIANS(E54))*COS(RADIANS(AA44))))</f>
        <v>#DIV/0!</v>
      </c>
      <c r="AB63" s="3" t="e">
        <f>IF(DEGREES(ACOS(SIN(RADIANS(G63))*SIN(RADIANS(E54))+COS(RADIANS(G63))*COS(RADIANS(E54))*COS(RADIANS(AB44))))&gt;90,0,$F$4*$F$5/E53^2*(SIN(RADIANS(G63))*SIN(RADIANS(E54))+COS(RADIANS(G63))*COS(RADIANS(E54))*COS(RADIANS(AB44))))</f>
        <v>#DIV/0!</v>
      </c>
      <c r="AC63" s="3" t="e">
        <f>IF(DEGREES(ACOS(SIN(RADIANS(G63))*SIN(RADIANS(E54))+COS(RADIANS(G63))*COS(RADIANS(E54))*COS(RADIANS(AC44))))&gt;90,0,$F$4*$F$5/E53^2*(SIN(RADIANS(G63))*SIN(RADIANS(E54))+COS(RADIANS(G63))*COS(RADIANS(E54))*COS(RADIANS(AC44))))</f>
        <v>#DIV/0!</v>
      </c>
      <c r="AD63" s="3" t="e">
        <f>IF(DEGREES(ACOS(SIN(RADIANS(G63))*SIN(RADIANS(E54))+COS(RADIANS(G63))*COS(RADIANS(E54))*COS(RADIANS(AD44))))&gt;90,0,$F$4*$F$5/E53^2*(SIN(RADIANS(G63))*SIN(RADIANS(E54))+COS(RADIANS(G63))*COS(RADIANS(E54))*COS(RADIANS(AD44))))</f>
        <v>#DIV/0!</v>
      </c>
      <c r="AE63" s="3" t="e">
        <f>IF(DEGREES(ACOS(SIN(RADIANS(G63))*SIN(RADIANS(E54))+COS(RADIANS(G63))*COS(RADIANS(E54))*COS(RADIANS(AE44))))&gt;90,0,$F$4*$F$5/E53^2*(SIN(RADIANS(G63))*SIN(RADIANS(E54))+COS(RADIANS(G63))*COS(RADIANS(E54))*COS(RADIANS(AE44))))</f>
        <v>#DIV/0!</v>
      </c>
      <c r="AF63" s="3" t="e">
        <f>IF(DEGREES(ACOS(SIN(RADIANS(G63))*SIN(RADIANS(E54))+COS(RADIANS(G63))*COS(RADIANS(E54))*COS(RADIANS(AF44))))&gt;90,0,$F$4*$F$5/E53^2*(SIN(RADIANS(G63))*SIN(RADIANS(E54))+COS(RADIANS(G63))*COS(RADIANS(E54))*COS(RADIANS(AF44))))</f>
        <v>#DIV/0!</v>
      </c>
      <c r="AG63" s="3" t="e">
        <f>IF(DEGREES(ACOS(SIN(RADIANS(G63))*SIN(RADIANS(E54))+COS(RADIANS(G63))*COS(RADIANS(E54))*COS(RADIANS(AG44))))&gt;90,0,$F$4*$F$5/E53^2*(SIN(RADIANS(G63))*SIN(RADIANS(E54))+COS(RADIANS(G63))*COS(RADIANS(E54))*COS(RADIANS(AG44))))</f>
        <v>#DIV/0!</v>
      </c>
      <c r="AH63" s="3" t="e">
        <f>IF(DEGREES(ACOS(SIN(RADIANS(G63))*SIN(RADIANS(E54))+COS(RADIANS(G63))*COS(RADIANS(E54))*COS(RADIANS(AH44))))&gt;90,0,$F$4*$F$5/E53^2*(SIN(RADIANS(G63))*SIN(RADIANS(E54))+COS(RADIANS(G63))*COS(RADIANS(E54))*COS(RADIANS(AH44))))</f>
        <v>#DIV/0!</v>
      </c>
      <c r="AI63" s="3" t="e">
        <f>IF(DEGREES(ACOS(SIN(RADIANS(G63))*SIN(RADIANS(E54))+COS(RADIANS(G63))*COS(RADIANS(E54))*COS(RADIANS(AI44))))&gt;90,0,$F$4*$F$5/E53^2*(SIN(RADIANS(G63))*SIN(RADIANS(E54))+COS(RADIANS(G63))*COS(RADIANS(E54))*COS(RADIANS(AI44))))</f>
        <v>#DIV/0!</v>
      </c>
      <c r="AJ63" s="3" t="e">
        <f>IF(DEGREES(ACOS(SIN(RADIANS(G63))*SIN(RADIANS(E54))+COS(RADIANS(G63))*COS(RADIANS(E54))*COS(RADIANS(AJ44))))&gt;90,0,$F$4*$F$5/E53^2*(SIN(RADIANS(G63))*SIN(RADIANS(E54))+COS(RADIANS(G63))*COS(RADIANS(E54))*COS(RADIANS(AJ44))))</f>
        <v>#DIV/0!</v>
      </c>
      <c r="AK63" s="3">
        <f>IF(DEGREES(ACOS(SIN(RADIANS(G63))*SIN(RADIANS(E54))+COS(RADIANS(G63))*COS(RADIANS(E54))*COS(RADIANS(AK44))))&gt;90,0,$F$4*$F$5/E53^2*(SIN(RADIANS(G63))*SIN(RADIANS(E54))+COS(RADIANS(G63))*COS(RADIANS(E54))*COS(RADIANS(AK44))))</f>
        <v>0</v>
      </c>
      <c r="AL63" s="3">
        <f>IF(DEGREES(ACOS(SIN(RADIANS(G63))*SIN(RADIANS(E54))+COS(RADIANS(G63))*COS(RADIANS(E54))*COS(RADIANS(AL44))))&gt;90,0,$F$4*$F$5/E53^2*(SIN(RADIANS(G63))*SIN(RADIANS(E54))+COS(RADIANS(G63))*COS(RADIANS(E54))*COS(RADIANS(AL44))))</f>
        <v>0</v>
      </c>
      <c r="AM63" s="3">
        <f>IF(DEGREES(ACOS(SIN(RADIANS(G63))*SIN(RADIANS(E54))+COS(RADIANS(G63))*COS(RADIANS(E54))*COS(RADIANS(AM44))))&gt;90,0,$F$4*$F$5/E53^2*(SIN(RADIANS(G63))*SIN(RADIANS(E54))+COS(RADIANS(G63))*COS(RADIANS(E54))*COS(RADIANS(AM44))))</f>
        <v>0</v>
      </c>
      <c r="AN63" s="3">
        <f>IF(DEGREES(ACOS(SIN(RADIANS(G63))*SIN(RADIANS(E54))+COS(RADIANS(G63))*COS(RADIANS(E54))*COS(RADIANS(AN44))))&gt;90,0,$F$4*$F$5/E53^2*(SIN(RADIANS(G63))*SIN(RADIANS(E54))+COS(RADIANS(G63))*COS(RADIANS(E54))*COS(RADIANS(AN44))))</f>
        <v>0</v>
      </c>
      <c r="AO63" s="3">
        <f>IF(DEGREES(ACOS(SIN(RADIANS(G63))*SIN(RADIANS(E54))+COS(RADIANS(G63))*COS(RADIANS(E54))*COS(RADIANS(AO44))))&gt;90,0,$F$4*$F$5/E53^2*(SIN(RADIANS(G63))*SIN(RADIANS(E54))+COS(RADIANS(G63))*COS(RADIANS(E54))*COS(RADIANS(AO44))))</f>
        <v>0</v>
      </c>
      <c r="AP63" s="3">
        <f>IF(DEGREES(ACOS(SIN(RADIANS(G63))*SIN(RADIANS(E54))+COS(RADIANS(G63))*COS(RADIANS(E54))*COS(RADIANS(AP44))))&gt;90,0,$F$4*$F$5/E53^2*(SIN(RADIANS(G63))*SIN(RADIANS(E54))+COS(RADIANS(G63))*COS(RADIANS(E54))*COS(RADIANS(AP44))))</f>
        <v>0</v>
      </c>
      <c r="AQ63" s="3">
        <f>IF(DEGREES(ACOS(SIN(RADIANS(G63))*SIN(RADIANS(E54))+COS(RADIANS(G63))*COS(RADIANS(E54))*COS(RADIANS(AQ44))))&gt;90,0,$F$4*$F$5/E53^2*(SIN(RADIANS(G63))*SIN(RADIANS(E54))+COS(RADIANS(G63))*COS(RADIANS(E54))*COS(RADIANS(AQ44))))</f>
        <v>0</v>
      </c>
      <c r="AR63" s="3">
        <f>IF(DEGREES(ACOS(SIN(RADIANS(G63))*SIN(RADIANS(E54))+COS(RADIANS(G63))*COS(RADIANS(E54))*COS(RADIANS(AR44))))&gt;90,0,$F$4*$F$5/E53^2*(SIN(RADIANS(G63))*SIN(RADIANS(E54))+COS(RADIANS(G63))*COS(RADIANS(E54))*COS(RADIANS(AR44))))</f>
        <v>0</v>
      </c>
      <c r="AU63" s="3">
        <f t="shared" si="0"/>
        <v>0</v>
      </c>
      <c r="AV63" s="3">
        <f t="shared" si="1"/>
        <v>0</v>
      </c>
      <c r="AW63" s="3">
        <v>590</v>
      </c>
      <c r="AX63" s="3">
        <f t="array" ref="AX63">INDEX($D$1751:$AM$1751,0,MATCH(AW63-IF(AW63&lt;720,IF(AW63&lt;360,0,360),720),$D$1700:$AM$1700,0))+IF(AW63&gt;350,360,0)</f>
        <v>590</v>
      </c>
      <c r="AY63" s="3">
        <f t="shared" si="2"/>
        <v>320</v>
      </c>
      <c r="AZ63" s="3">
        <f t="shared" si="3"/>
        <v>0</v>
      </c>
      <c r="BA63" s="3">
        <f t="shared" si="4"/>
        <v>0</v>
      </c>
      <c r="BB63" s="3">
        <f t="shared" si="5"/>
        <v>0</v>
      </c>
      <c r="BC63" s="3">
        <f t="shared" si="6"/>
        <v>0</v>
      </c>
      <c r="BD63" s="3">
        <f t="shared" si="7"/>
        <v>90</v>
      </c>
      <c r="BE63" s="3" t="e">
        <f t="shared" si="8"/>
        <v>#DIV/0!</v>
      </c>
      <c r="BF63" s="3">
        <f t="shared" si="9"/>
        <v>0</v>
      </c>
    </row>
    <row r="64" spans="2:58" ht="15.75" customHeight="1" x14ac:dyDescent="0.2">
      <c r="G64" s="3">
        <v>-90</v>
      </c>
      <c r="I64" s="3" t="e">
        <f>IF(DEGREES(ACOS(SIN(RADIANS(G64))*SIN(RADIANS(E54))+COS(RADIANS(G64))*COS(RADIANS(E54))*COS(RADIANS(I44))))&gt;90,0,$F$4*$F$5/E53^2*(SIN(RADIANS(G64))*SIN(RADIANS(E54))+COS(RADIANS(G64))*COS(RADIANS(E54))*COS(RADIANS(I44))))</f>
        <v>#DIV/0!</v>
      </c>
      <c r="J64" s="3" t="e">
        <f>IF(DEGREES(ACOS(SIN(RADIANS(G64))*SIN(RADIANS(E54))+COS(RADIANS(G64))*COS(RADIANS(E54))*COS(RADIANS(J44))))&gt;90,0,$F$4*$F$5/E53^2*(SIN(RADIANS(G64))*SIN(RADIANS(E54))+COS(RADIANS(G64))*COS(RADIANS(E54))*COS(RADIANS(J44))))</f>
        <v>#DIV/0!</v>
      </c>
      <c r="K64" s="3" t="e">
        <f>IF(DEGREES(ACOS(SIN(RADIANS(G64))*SIN(RADIANS(E54))+COS(RADIANS(G64))*COS(RADIANS(E54))*COS(RADIANS(K44))))&gt;90,0,$F$4*$F$5/E53^2*(SIN(RADIANS(G64))*SIN(RADIANS(E54))+COS(RADIANS(G64))*COS(RADIANS(E54))*COS(RADIANS(K44))))</f>
        <v>#DIV/0!</v>
      </c>
      <c r="L64" s="3" t="e">
        <f>IF(DEGREES(ACOS(SIN(RADIANS(G64))*SIN(RADIANS(E54))+COS(RADIANS(G64))*COS(RADIANS(E54))*COS(RADIANS(L44))))&gt;90,0,$F$4*$F$5/E53^2*(SIN(RADIANS(G64))*SIN(RADIANS(E54))+COS(RADIANS(G64))*COS(RADIANS(E54))*COS(RADIANS(L44))))</f>
        <v>#DIV/0!</v>
      </c>
      <c r="M64" s="3" t="e">
        <f>IF(DEGREES(ACOS(SIN(RADIANS(G64))*SIN(RADIANS(E54))+COS(RADIANS(G64))*COS(RADIANS(E54))*COS(RADIANS(M44))))&gt;90,0,$F$4*$F$5/E53^2*(SIN(RADIANS(G64))*SIN(RADIANS(E54))+COS(RADIANS(G64))*COS(RADIANS(E54))*COS(RADIANS(M44))))</f>
        <v>#DIV/0!</v>
      </c>
      <c r="N64" s="3" t="e">
        <f>IF(DEGREES(ACOS(SIN(RADIANS(G64))*SIN(RADIANS(E54))+COS(RADIANS(G64))*COS(RADIANS(E54))*COS(RADIANS(N44))))&gt;90,0,$F$4*$F$5/E53^2*(SIN(RADIANS(G64))*SIN(RADIANS(E54))+COS(RADIANS(G64))*COS(RADIANS(E54))*COS(RADIANS(N44))))</f>
        <v>#DIV/0!</v>
      </c>
      <c r="O64" s="3" t="e">
        <f>IF(DEGREES(ACOS(SIN(RADIANS(G64))*SIN(RADIANS(E54))+COS(RADIANS(G64))*COS(RADIANS(E54))*COS(RADIANS(O44))))&gt;90,0,$F$4*$F$5/E53^2*(SIN(RADIANS(G64))*SIN(RADIANS(E54))+COS(RADIANS(G64))*COS(RADIANS(E54))*COS(RADIANS(O44))))</f>
        <v>#DIV/0!</v>
      </c>
      <c r="P64" s="3" t="e">
        <f>IF(DEGREES(ACOS(SIN(RADIANS(G64))*SIN(RADIANS(E54))+COS(RADIANS(G64))*COS(RADIANS(E54))*COS(RADIANS(P44))))&gt;90,0,$F$4*$F$5/E53^2*(SIN(RADIANS(G64))*SIN(RADIANS(E54))+COS(RADIANS(G64))*COS(RADIANS(E54))*COS(RADIANS(P44))))</f>
        <v>#DIV/0!</v>
      </c>
      <c r="Q64" s="3" t="e">
        <f>IF(DEGREES(ACOS(SIN(RADIANS(G64))*SIN(RADIANS(E54))+COS(RADIANS(G64))*COS(RADIANS(E54))*COS(RADIANS(Q44))))&gt;90,0,$F$4*$F$5/E53^2*(SIN(RADIANS(G64))*SIN(RADIANS(E54))+COS(RADIANS(G64))*COS(RADIANS(E54))*COS(RADIANS(Q44))))</f>
        <v>#DIV/0!</v>
      </c>
      <c r="R64" s="3" t="e">
        <f>IF(DEGREES(ACOS(SIN(RADIANS(G64))*SIN(RADIANS(E54))+COS(RADIANS(G64))*COS(RADIANS(E54))*COS(RADIANS(R44))))&gt;90,0,$F$4*$F$5/E53^2*(SIN(RADIANS(G64))*SIN(RADIANS(E54))+COS(RADIANS(G64))*COS(RADIANS(E54))*COS(RADIANS(R44))))</f>
        <v>#DIV/0!</v>
      </c>
      <c r="S64" s="3" t="e">
        <f>IF(DEGREES(ACOS(SIN(RADIANS(G64))*SIN(RADIANS(E54))+COS(RADIANS(G64))*COS(RADIANS(E54))*COS(RADIANS(S44))))&gt;90,0,$F$4*$F$5/E53^2*(SIN(RADIANS(G64))*SIN(RADIANS(E54))+COS(RADIANS(G64))*COS(RADIANS(E54))*COS(RADIANS(S44))))</f>
        <v>#DIV/0!</v>
      </c>
      <c r="T64" s="3" t="e">
        <f>IF(DEGREES(ACOS(SIN(RADIANS(G64))*SIN(RADIANS(E54))+COS(RADIANS(G64))*COS(RADIANS(E54))*COS(RADIANS(T44))))&gt;90,0,$F$4*$F$5/E53^2*(SIN(RADIANS(G64))*SIN(RADIANS(E54))+COS(RADIANS(G64))*COS(RADIANS(E54))*COS(RADIANS(T44))))</f>
        <v>#DIV/0!</v>
      </c>
      <c r="U64" s="3" t="e">
        <f>IF(DEGREES(ACOS(SIN(RADIANS(G64))*SIN(RADIANS(E54))+COS(RADIANS(G64))*COS(RADIANS(E54))*COS(RADIANS(U44))))&gt;90,0,$F$4*$F$5/E53^2*(SIN(RADIANS(G64))*SIN(RADIANS(E54))+COS(RADIANS(G64))*COS(RADIANS(E54))*COS(RADIANS(U44))))</f>
        <v>#DIV/0!</v>
      </c>
      <c r="V64" s="3" t="e">
        <f>IF(DEGREES(ACOS(SIN(RADIANS(G64))*SIN(RADIANS(E54))+COS(RADIANS(G64))*COS(RADIANS(E54))*COS(RADIANS(V44))))&gt;90,0,$F$4*$F$5/E53^2*(SIN(RADIANS(G64))*SIN(RADIANS(E54))+COS(RADIANS(G64))*COS(RADIANS(E54))*COS(RADIANS(V44))))</f>
        <v>#DIV/0!</v>
      </c>
      <c r="W64" s="3" t="e">
        <f>IF(DEGREES(ACOS(SIN(RADIANS(G64))*SIN(RADIANS(E54))+COS(RADIANS(G64))*COS(RADIANS(E54))*COS(RADIANS(W44))))&gt;90,0,$F$4*$F$5/E53^2*(SIN(RADIANS(G64))*SIN(RADIANS(E54))+COS(RADIANS(G64))*COS(RADIANS(E54))*COS(RADIANS(W44))))</f>
        <v>#DIV/0!</v>
      </c>
      <c r="X64" s="3" t="e">
        <f>IF(DEGREES(ACOS(SIN(RADIANS(G64))*SIN(RADIANS(E54))+COS(RADIANS(G64))*COS(RADIANS(E54))*COS(RADIANS(X44))))&gt;90,0,$F$4*$F$5/E53^2*(SIN(RADIANS(G64))*SIN(RADIANS(E54))+COS(RADIANS(G64))*COS(RADIANS(E54))*COS(RADIANS(X44))))</f>
        <v>#DIV/0!</v>
      </c>
      <c r="Y64" s="3" t="e">
        <f>IF(DEGREES(ACOS(SIN(RADIANS(G64))*SIN(RADIANS(E54))+COS(RADIANS(G64))*COS(RADIANS(E54))*COS(RADIANS(Y44))))&gt;90,0,$F$4*$F$5/E53^2*(SIN(RADIANS(G64))*SIN(RADIANS(E54))+COS(RADIANS(G64))*COS(RADIANS(E54))*COS(RADIANS(Y44))))</f>
        <v>#DIV/0!</v>
      </c>
      <c r="Z64" s="3" t="e">
        <f>IF(DEGREES(ACOS(SIN(RADIANS(G64))*SIN(RADIANS(E54))+COS(RADIANS(G64))*COS(RADIANS(E54))*COS(RADIANS(Z44))))&gt;90,0,$F$4*$F$5/E53^2*(SIN(RADIANS(G64))*SIN(RADIANS(E54))+COS(RADIANS(G64))*COS(RADIANS(E54))*COS(RADIANS(Z44))))</f>
        <v>#DIV/0!</v>
      </c>
      <c r="AA64" s="3" t="e">
        <f>IF(DEGREES(ACOS(SIN(RADIANS(G64))*SIN(RADIANS(E54))+COS(RADIANS(G64))*COS(RADIANS(E54))*COS(RADIANS(AA44))))&gt;90,0,$F$4*$F$5/E53^2*(SIN(RADIANS(G64))*SIN(RADIANS(E54))+COS(RADIANS(G64))*COS(RADIANS(E54))*COS(RADIANS(AA44))))</f>
        <v>#DIV/0!</v>
      </c>
      <c r="AB64" s="3" t="e">
        <f>IF(DEGREES(ACOS(SIN(RADIANS(G64))*SIN(RADIANS(E54))+COS(RADIANS(G64))*COS(RADIANS(E54))*COS(RADIANS(AB44))))&gt;90,0,$F$4*$F$5/E53^2*(SIN(RADIANS(G64))*SIN(RADIANS(E54))+COS(RADIANS(G64))*COS(RADIANS(E54))*COS(RADIANS(AB44))))</f>
        <v>#DIV/0!</v>
      </c>
      <c r="AC64" s="3" t="e">
        <f>IF(DEGREES(ACOS(SIN(RADIANS(G64))*SIN(RADIANS(E54))+COS(RADIANS(G64))*COS(RADIANS(E54))*COS(RADIANS(AC44))))&gt;90,0,$F$4*$F$5/E53^2*(SIN(RADIANS(G64))*SIN(RADIANS(E54))+COS(RADIANS(G64))*COS(RADIANS(E54))*COS(RADIANS(AC44))))</f>
        <v>#DIV/0!</v>
      </c>
      <c r="AD64" s="3" t="e">
        <f>IF(DEGREES(ACOS(SIN(RADIANS(G64))*SIN(RADIANS(E54))+COS(RADIANS(G64))*COS(RADIANS(E54))*COS(RADIANS(AD44))))&gt;90,0,$F$4*$F$5/E53^2*(SIN(RADIANS(G64))*SIN(RADIANS(E54))+COS(RADIANS(G64))*COS(RADIANS(E54))*COS(RADIANS(AD44))))</f>
        <v>#DIV/0!</v>
      </c>
      <c r="AE64" s="3" t="e">
        <f>IF(DEGREES(ACOS(SIN(RADIANS(G64))*SIN(RADIANS(E54))+COS(RADIANS(G64))*COS(RADIANS(E54))*COS(RADIANS(AE44))))&gt;90,0,$F$4*$F$5/E53^2*(SIN(RADIANS(G64))*SIN(RADIANS(E54))+COS(RADIANS(G64))*COS(RADIANS(E54))*COS(RADIANS(AE44))))</f>
        <v>#DIV/0!</v>
      </c>
      <c r="AF64" s="3" t="e">
        <f>IF(DEGREES(ACOS(SIN(RADIANS(G64))*SIN(RADIANS(E54))+COS(RADIANS(G64))*COS(RADIANS(E54))*COS(RADIANS(AF44))))&gt;90,0,$F$4*$F$5/E53^2*(SIN(RADIANS(G64))*SIN(RADIANS(E54))+COS(RADIANS(G64))*COS(RADIANS(E54))*COS(RADIANS(AF44))))</f>
        <v>#DIV/0!</v>
      </c>
      <c r="AG64" s="3" t="e">
        <f>IF(DEGREES(ACOS(SIN(RADIANS(G64))*SIN(RADIANS(E54))+COS(RADIANS(G64))*COS(RADIANS(E54))*COS(RADIANS(AG44))))&gt;90,0,$F$4*$F$5/E53^2*(SIN(RADIANS(G64))*SIN(RADIANS(E54))+COS(RADIANS(G64))*COS(RADIANS(E54))*COS(RADIANS(AG44))))</f>
        <v>#DIV/0!</v>
      </c>
      <c r="AH64" s="3" t="e">
        <f>IF(DEGREES(ACOS(SIN(RADIANS(G64))*SIN(RADIANS(E54))+COS(RADIANS(G64))*COS(RADIANS(E54))*COS(RADIANS(AH44))))&gt;90,0,$F$4*$F$5/E53^2*(SIN(RADIANS(G64))*SIN(RADIANS(E54))+COS(RADIANS(G64))*COS(RADIANS(E54))*COS(RADIANS(AH44))))</f>
        <v>#DIV/0!</v>
      </c>
      <c r="AI64" s="3" t="e">
        <f>IF(DEGREES(ACOS(SIN(RADIANS(G64))*SIN(RADIANS(E54))+COS(RADIANS(G64))*COS(RADIANS(E54))*COS(RADIANS(AI44))))&gt;90,0,$F$4*$F$5/E53^2*(SIN(RADIANS(G64))*SIN(RADIANS(E54))+COS(RADIANS(G64))*COS(RADIANS(E54))*COS(RADIANS(AI44))))</f>
        <v>#DIV/0!</v>
      </c>
      <c r="AJ64" s="3" t="e">
        <f>IF(DEGREES(ACOS(SIN(RADIANS(G64))*SIN(RADIANS(E54))+COS(RADIANS(G64))*COS(RADIANS(E54))*COS(RADIANS(AJ44))))&gt;90,0,$F$4*$F$5/E53^2*(SIN(RADIANS(G64))*SIN(RADIANS(E54))+COS(RADIANS(G64))*COS(RADIANS(E54))*COS(RADIANS(AJ44))))</f>
        <v>#DIV/0!</v>
      </c>
      <c r="AK64" s="3" t="e">
        <f>IF(DEGREES(ACOS(SIN(RADIANS(G64))*SIN(RADIANS(E54))+COS(RADIANS(G64))*COS(RADIANS(E54))*COS(RADIANS(AK44))))&gt;90,0,$F$4*$F$5/E53^2*(SIN(RADIANS(G64))*SIN(RADIANS(E54))+COS(RADIANS(G64))*COS(RADIANS(E54))*COS(RADIANS(AK44))))</f>
        <v>#DIV/0!</v>
      </c>
      <c r="AL64" s="3" t="e">
        <f>IF(DEGREES(ACOS(SIN(RADIANS(G64))*SIN(RADIANS(E54))+COS(RADIANS(G64))*COS(RADIANS(E54))*COS(RADIANS(AL44))))&gt;90,0,$F$4*$F$5/E53^2*(SIN(RADIANS(G64))*SIN(RADIANS(E54))+COS(RADIANS(G64))*COS(RADIANS(E54))*COS(RADIANS(AL44))))</f>
        <v>#DIV/0!</v>
      </c>
      <c r="AM64" s="3" t="e">
        <f>IF(DEGREES(ACOS(SIN(RADIANS(G64))*SIN(RADIANS(E54))+COS(RADIANS(G64))*COS(RADIANS(E54))*COS(RADIANS(AM44))))&gt;90,0,$F$4*$F$5/E53^2*(SIN(RADIANS(G64))*SIN(RADIANS(E54))+COS(RADIANS(G64))*COS(RADIANS(E54))*COS(RADIANS(AM44))))</f>
        <v>#DIV/0!</v>
      </c>
      <c r="AN64" s="3" t="e">
        <f>IF(DEGREES(ACOS(SIN(RADIANS(G64))*SIN(RADIANS(E54))+COS(RADIANS(G64))*COS(RADIANS(E54))*COS(RADIANS(AN44))))&gt;90,0,$F$4*$F$5/E53^2*(SIN(RADIANS(G64))*SIN(RADIANS(E54))+COS(RADIANS(G64))*COS(RADIANS(E54))*COS(RADIANS(AN44))))</f>
        <v>#DIV/0!</v>
      </c>
      <c r="AO64" s="3" t="e">
        <f>IF(DEGREES(ACOS(SIN(RADIANS(G64))*SIN(RADIANS(E54))+COS(RADIANS(G64))*COS(RADIANS(E54))*COS(RADIANS(AO44))))&gt;90,0,$F$4*$F$5/E53^2*(SIN(RADIANS(G64))*SIN(RADIANS(E54))+COS(RADIANS(G64))*COS(RADIANS(E54))*COS(RADIANS(AO44))))</f>
        <v>#DIV/0!</v>
      </c>
      <c r="AP64" s="3" t="e">
        <f>IF(DEGREES(ACOS(SIN(RADIANS(G64))*SIN(RADIANS(E54))+COS(RADIANS(G64))*COS(RADIANS(E54))*COS(RADIANS(AP44))))&gt;90,0,$F$4*$F$5/E53^2*(SIN(RADIANS(G64))*SIN(RADIANS(E54))+COS(RADIANS(G64))*COS(RADIANS(E54))*COS(RADIANS(AP44))))</f>
        <v>#DIV/0!</v>
      </c>
      <c r="AQ64" s="3" t="e">
        <f>IF(DEGREES(ACOS(SIN(RADIANS(G64))*SIN(RADIANS(E54))+COS(RADIANS(G64))*COS(RADIANS(E54))*COS(RADIANS(AQ44))))&gt;90,0,$F$4*$F$5/E53^2*(SIN(RADIANS(G64))*SIN(RADIANS(E54))+COS(RADIANS(G64))*COS(RADIANS(E54))*COS(RADIANS(AQ44))))</f>
        <v>#DIV/0!</v>
      </c>
      <c r="AR64" s="3" t="e">
        <f>IF(DEGREES(ACOS(SIN(RADIANS(G64))*SIN(RADIANS(E54))+COS(RADIANS(G64))*COS(RADIANS(E54))*COS(RADIANS(AR44))))&gt;90,0,$F$4*$F$5/E53^2*(SIN(RADIANS(G64))*SIN(RADIANS(E54))+COS(RADIANS(G64))*COS(RADIANS(E54))*COS(RADIANS(AR44))))</f>
        <v>#DIV/0!</v>
      </c>
      <c r="AU64" s="3">
        <f t="shared" si="0"/>
        <v>0</v>
      </c>
      <c r="AV64" s="3">
        <f t="shared" si="1"/>
        <v>0</v>
      </c>
      <c r="AW64" s="3">
        <v>600</v>
      </c>
      <c r="AX64" s="3">
        <f t="array" ref="AX64">INDEX($D$1751:$AM$1751,0,MATCH(AW64-IF(AW64&lt;720,IF(AW64&lt;360,0,360),720),$D$1700:$AM$1700,0))+IF(AW64&gt;350,360,0)</f>
        <v>600</v>
      </c>
      <c r="AY64" s="3">
        <f t="shared" si="2"/>
        <v>330</v>
      </c>
      <c r="AZ64" s="3">
        <f t="shared" si="3"/>
        <v>0</v>
      </c>
      <c r="BA64" s="3">
        <f t="shared" si="4"/>
        <v>0</v>
      </c>
      <c r="BB64" s="3">
        <f t="shared" si="5"/>
        <v>0</v>
      </c>
      <c r="BC64" s="3">
        <f t="shared" si="6"/>
        <v>0</v>
      </c>
      <c r="BD64" s="3">
        <f t="shared" si="7"/>
        <v>90</v>
      </c>
      <c r="BE64" s="3" t="e">
        <f t="shared" si="8"/>
        <v>#DIV/0!</v>
      </c>
      <c r="BF64" s="3">
        <f t="shared" si="9"/>
        <v>0</v>
      </c>
    </row>
    <row r="65" spans="2:58" ht="15.75" customHeight="1" x14ac:dyDescent="0.2">
      <c r="AU65" s="3">
        <f t="shared" si="0"/>
        <v>0</v>
      </c>
      <c r="AV65" s="3">
        <f t="shared" si="1"/>
        <v>0</v>
      </c>
      <c r="AW65" s="3">
        <v>610</v>
      </c>
      <c r="AX65" s="3">
        <f t="array" ref="AX65">INDEX($D$1751:$AM$1751,0,MATCH(AW65-IF(AW65&lt;720,IF(AW65&lt;360,0,360),720),$D$1700:$AM$1700,0))+IF(AW65&gt;350,360,0)</f>
        <v>610</v>
      </c>
      <c r="AY65" s="3">
        <f t="shared" si="2"/>
        <v>340</v>
      </c>
      <c r="AZ65" s="3">
        <f t="shared" si="3"/>
        <v>0</v>
      </c>
      <c r="BA65" s="3">
        <f t="shared" si="4"/>
        <v>0</v>
      </c>
      <c r="BB65" s="3">
        <f t="shared" si="5"/>
        <v>0</v>
      </c>
      <c r="BC65" s="3">
        <f t="shared" si="6"/>
        <v>0</v>
      </c>
      <c r="BD65" s="3">
        <f t="shared" si="7"/>
        <v>90</v>
      </c>
      <c r="BE65" s="3" t="e">
        <f t="shared" si="8"/>
        <v>#DIV/0!</v>
      </c>
      <c r="BF65" s="3">
        <f t="shared" si="9"/>
        <v>0</v>
      </c>
    </row>
    <row r="66" spans="2:58" ht="15.75" customHeight="1" x14ac:dyDescent="0.2">
      <c r="H66" s="3" t="s">
        <v>771</v>
      </c>
      <c r="I66" s="3">
        <v>180</v>
      </c>
      <c r="J66" s="3">
        <v>170</v>
      </c>
      <c r="K66" s="3">
        <v>160</v>
      </c>
      <c r="L66" s="3">
        <v>150</v>
      </c>
      <c r="M66" s="3">
        <v>140</v>
      </c>
      <c r="N66" s="3">
        <v>130</v>
      </c>
      <c r="O66" s="3">
        <v>120</v>
      </c>
      <c r="P66" s="3">
        <v>110</v>
      </c>
      <c r="Q66" s="3">
        <v>100</v>
      </c>
      <c r="R66" s="3">
        <v>90</v>
      </c>
      <c r="S66" s="3">
        <v>80</v>
      </c>
      <c r="T66" s="3">
        <v>70</v>
      </c>
      <c r="U66" s="3">
        <v>60</v>
      </c>
      <c r="V66" s="3">
        <v>50</v>
      </c>
      <c r="W66" s="3">
        <v>40</v>
      </c>
      <c r="X66" s="3">
        <v>30</v>
      </c>
      <c r="Y66" s="3">
        <v>20</v>
      </c>
      <c r="Z66" s="3">
        <v>10</v>
      </c>
      <c r="AA66" s="3">
        <v>0</v>
      </c>
      <c r="AB66" s="3">
        <v>-10</v>
      </c>
      <c r="AC66" s="3">
        <v>-20</v>
      </c>
      <c r="AD66" s="3">
        <v>-30</v>
      </c>
      <c r="AE66" s="3">
        <v>-40</v>
      </c>
      <c r="AF66" s="3">
        <v>-50</v>
      </c>
      <c r="AG66" s="3">
        <v>-60</v>
      </c>
      <c r="AH66" s="3">
        <v>-70</v>
      </c>
      <c r="AI66" s="3">
        <v>-80</v>
      </c>
      <c r="AJ66" s="3">
        <v>-90</v>
      </c>
      <c r="AK66" s="3">
        <v>-100</v>
      </c>
      <c r="AL66" s="3">
        <v>-110</v>
      </c>
      <c r="AM66" s="3">
        <v>-120</v>
      </c>
      <c r="AN66" s="3">
        <v>-130</v>
      </c>
      <c r="AO66" s="3">
        <v>-140</v>
      </c>
      <c r="AP66" s="3">
        <v>-150</v>
      </c>
      <c r="AQ66" s="3">
        <v>-160</v>
      </c>
      <c r="AR66" s="3">
        <v>-170</v>
      </c>
      <c r="AU66" s="3">
        <f t="shared" si="0"/>
        <v>0</v>
      </c>
      <c r="AV66" s="3">
        <f t="shared" si="1"/>
        <v>0</v>
      </c>
      <c r="AW66" s="3">
        <v>620</v>
      </c>
      <c r="AX66" s="3">
        <f t="array" ref="AX66">INDEX($D$1751:$AM$1751,0,MATCH(AW66-IF(AW66&lt;720,IF(AW66&lt;360,0,360),720),$D$1700:$AM$1700,0))+IF(AW66&gt;350,360,0)</f>
        <v>620</v>
      </c>
      <c r="AY66" s="3">
        <f t="shared" si="2"/>
        <v>350</v>
      </c>
      <c r="AZ66" s="3">
        <f t="shared" si="3"/>
        <v>0</v>
      </c>
      <c r="BA66" s="3">
        <f t="shared" si="4"/>
        <v>0</v>
      </c>
      <c r="BB66" s="3">
        <f t="shared" si="5"/>
        <v>0</v>
      </c>
      <c r="BC66" s="3">
        <f t="shared" si="6"/>
        <v>0</v>
      </c>
      <c r="BD66" s="3">
        <f t="shared" si="7"/>
        <v>90</v>
      </c>
      <c r="BE66" s="3" t="e">
        <f t="shared" si="8"/>
        <v>#DIV/0!</v>
      </c>
      <c r="BF66" s="3">
        <f t="shared" si="9"/>
        <v>0</v>
      </c>
    </row>
    <row r="67" spans="2:58" ht="15.75" customHeight="1" x14ac:dyDescent="0.2">
      <c r="H67" s="3" t="s">
        <v>782</v>
      </c>
      <c r="I67" s="3">
        <f>IF(ABS(I66-E79)&gt;180,IF(ABS(I66-E79)&gt;360,ABS(I66-E79)-360,360-ABS(I66-E79)),ABS(I66-E79))</f>
        <v>180</v>
      </c>
      <c r="J67" s="3">
        <f>IF(ABS(J66-E79)&gt;180,IF(ABS(J66-E79)&gt;360,ABS(J66-E79)-360,360-ABS(J66-E79)),ABS(J66-E79))</f>
        <v>170</v>
      </c>
      <c r="K67" s="3">
        <f>IF(ABS(K66-E79)&gt;180,IF(ABS(K66-E79)&gt;360,ABS(K66-E79)-360,360-ABS(K66-E79)),ABS(K66-E79))</f>
        <v>160</v>
      </c>
      <c r="L67" s="3">
        <f>IF(ABS(L66-E79)&gt;180,IF(ABS(L66-E79)&gt;360,ABS(L66-E79)-360,360-ABS(L66-E79)),ABS(L66-E79))</f>
        <v>150</v>
      </c>
      <c r="M67" s="3">
        <f>IF(ABS(M66-E79)&gt;180,IF(ABS(M66-E79)&gt;360,ABS(M66-E79)-360,360-ABS(M66-E79)),ABS(M66-E79))</f>
        <v>140</v>
      </c>
      <c r="N67" s="3">
        <f>IF(ABS(N66-E79)&gt;180,IF(ABS(N66-E79)&gt;360,ABS(N66-E79)-360,360-ABS(N66-E79)),ABS(N66-E79))</f>
        <v>130</v>
      </c>
      <c r="O67" s="3">
        <f>IF(ABS(O66-E79)&gt;180,IF(ABS(O66-E79)&gt;360,ABS(O66-E79)-360,360-ABS(O66-E79)),ABS(O66-E79))</f>
        <v>120.00000000000001</v>
      </c>
      <c r="P67" s="3">
        <f>IF(ABS(P66-E79)&gt;180,IF(ABS(P66-E79)&gt;360,ABS(P66-E79)-360,360-ABS(P66-E79)),ABS(P66-E79))</f>
        <v>110.00000000000001</v>
      </c>
      <c r="Q67" s="3">
        <f>IF(ABS(Q66-E79)&gt;180,IF(ABS(Q66-E79)&gt;360,ABS(Q66-E79)-360,360-ABS(Q66-E79)),ABS(Q66-E79))</f>
        <v>100.00000000000001</v>
      </c>
      <c r="R67" s="3">
        <f>IF(ABS(R66-E79)&gt;180,IF(ABS(R66-E79)&gt;360,ABS(R66-E79)-360,360-ABS(R66-E79)),ABS(R66-E79))</f>
        <v>90.000000000000014</v>
      </c>
      <c r="S67" s="3">
        <f>IF(ABS(S66-E79)&gt;180,IF(ABS(S66-E79)&gt;360,ABS(S66-E79)-360,360-ABS(S66-E79)),ABS(S66-E79))</f>
        <v>80.000000000000014</v>
      </c>
      <c r="T67" s="3">
        <f>IF(ABS(T66-E79)&gt;180,IF(ABS(T66-E79)&gt;360,ABS(T66-E79)-360,360-ABS(T66-E79)),ABS(T66-E79))</f>
        <v>70.000000000000014</v>
      </c>
      <c r="U67" s="3">
        <f>IF(ABS(U66-E79)&gt;180,IF(ABS(U66-E79)&gt;360,ABS(U66-E79)-360,360-ABS(U66-E79)),ABS(U66-E79))</f>
        <v>60.000000000000014</v>
      </c>
      <c r="V67" s="3">
        <f>IF(ABS(V66-E79)&gt;180,IF(ABS(V66-E79)&gt;360,ABS(V66-E79)-360,360-ABS(V66-E79)),ABS(V66-E79))</f>
        <v>50.000000000000014</v>
      </c>
      <c r="W67" s="3">
        <f>IF(ABS(W66-E79)&gt;180,IF(ABS(W66-E79)&gt;360,ABS(W66-E79)-360,360-ABS(W66-E79)),ABS(W66-E79))</f>
        <v>40.000000000000014</v>
      </c>
      <c r="X67" s="3">
        <f>IF(ABS(X66-E79)&gt;180,IF(ABS(X66-E79)&gt;360,ABS(X66-E79)-360,360-ABS(X66-E79)),ABS(X66-E79))</f>
        <v>30.000000000000014</v>
      </c>
      <c r="Y67" s="3">
        <f>IF(ABS(Y66-E79)&gt;180,IF(ABS(Y66-E79)&gt;360,ABS(Y66-E79)-360,360-ABS(Y66-E79)),ABS(Y66-E79))</f>
        <v>20.000000000000014</v>
      </c>
      <c r="Z67" s="3">
        <f>IF(ABS(Z66-E79)&gt;180,IF(ABS(Z66-E79)&gt;360,ABS(Z66-E79)-360,360-ABS(Z66-E79)),ABS(Z66-E79))</f>
        <v>10.000000000000014</v>
      </c>
      <c r="AA67" s="3">
        <f>IF(ABS(AA66-E79)&gt;180,IF(ABS(AA66-E79)&gt;360,ABS(AA66-E79)-360,360-ABS(AA66-E79)),ABS(AA66-E79))</f>
        <v>1.4210854715202004E-14</v>
      </c>
      <c r="AB67" s="3">
        <f>IF(ABS(AB66-E79)&gt;180,IF(ABS(AB66-E79)&gt;360,ABS(AB66-E79)-360,360-ABS(AB66-E79)),ABS(AB66-E79))</f>
        <v>9.9999999999999858</v>
      </c>
      <c r="AC67" s="3">
        <f>IF(ABS(AC66-E79)&gt;180,IF(ABS(AC66-E79)&gt;360,ABS(AC66-E79)-360,360-ABS(AC66-E79)),ABS(AC66-E79))</f>
        <v>19.999999999999986</v>
      </c>
      <c r="AD67" s="3">
        <f>IF(ABS(AD66-E79)&gt;180,IF(ABS(AD66-E79)&gt;360,ABS(AD66-E79)-360,360-ABS(AD66-E79)),ABS(AD66-E79))</f>
        <v>29.999999999999986</v>
      </c>
      <c r="AE67" s="3">
        <f>IF(ABS(AE66-E79)&gt;180,IF(ABS(AE66-E79)&gt;360,ABS(AE66-E79)-360,360-ABS(AE66-E79)),ABS(AE66-E79))</f>
        <v>39.999999999999986</v>
      </c>
      <c r="AF67" s="3">
        <f>IF(ABS(AF66-E79)&gt;180,IF(ABS(AF66-E79)&gt;360,ABS(AF66-E79)-360,360-ABS(AF66-E79)),ABS(AF66-E79))</f>
        <v>49.999999999999986</v>
      </c>
      <c r="AG67" s="3">
        <f>IF(ABS(AG66-E79)&gt;180,IF(ABS(AG66-E79)&gt;360,ABS(AG66-E79)-360,360-ABS(AG66-E79)),ABS(AG66-E79))</f>
        <v>59.999999999999986</v>
      </c>
      <c r="AH67" s="3">
        <f>IF(ABS(AH66-E79)&gt;180,IF(ABS(AH66-E79)&gt;360,ABS(AH66-E79)-360,360-ABS(AH66-E79)),ABS(AH66-E79))</f>
        <v>69.999999999999986</v>
      </c>
      <c r="AI67" s="3">
        <f>IF(ABS(AI66-E79)&gt;180,IF(ABS(AI66-E79)&gt;360,ABS(AI66-E79)-360,360-ABS(AI66-E79)),ABS(AI66-E79))</f>
        <v>79.999999999999986</v>
      </c>
      <c r="AJ67" s="3">
        <f>IF(ABS(AJ66-E79)&gt;180,IF(ABS(AJ66-E79)&gt;360,ABS(AJ66-E79)-360,360-ABS(AJ66-E79)),ABS(AJ66-E79))</f>
        <v>89.999999999999986</v>
      </c>
      <c r="AK67" s="3">
        <f>IF(ABS(AK66-E79)&gt;180,IF(ABS(AK66-E79)&gt;360,ABS(AK66-E79)-360,360-ABS(AK66-E79)),ABS(AK66-E79))</f>
        <v>99.999999999999986</v>
      </c>
      <c r="AL67" s="3">
        <f>IF(ABS(AL66-E79)&gt;180,IF(ABS(AL66-E79)&gt;360,ABS(AL66-E79)-360,360-ABS(AL66-E79)),ABS(AL66-E79))</f>
        <v>109.99999999999999</v>
      </c>
      <c r="AM67" s="3">
        <f>IF(ABS(AM66-E79)&gt;180,IF(ABS(AM66-E79)&gt;360,ABS(AM66-E79)-360,360-ABS(AM66-E79)),ABS(AM66-E79))</f>
        <v>119.99999999999999</v>
      </c>
      <c r="AN67" s="3">
        <f>IF(ABS(AN66-E79)&gt;180,IF(ABS(AN66-E79)&gt;360,ABS(AN66-E79)-360,360-ABS(AN66-E79)),ABS(AN66-E79))</f>
        <v>130</v>
      </c>
      <c r="AO67" s="3">
        <f>IF(ABS(AO66-E79)&gt;180,IF(ABS(AO66-E79)&gt;360,ABS(AO66-E79)-360,360-ABS(AO66-E79)),ABS(AO66-E79))</f>
        <v>140</v>
      </c>
      <c r="AP67" s="3">
        <f>IF(ABS(AP66-E79)&gt;180,IF(ABS(AP66-E79)&gt;360,ABS(AP66-E79)-360,360-ABS(AP66-E79)),ABS(AP66-E79))</f>
        <v>150</v>
      </c>
      <c r="AQ67" s="3">
        <f>IF(ABS(AQ66-E79)&gt;180,IF(ABS(AQ66-E79)&gt;360,ABS(AQ66-E79)-360,360-ABS(AQ66-E79)),ABS(AQ66-E79))</f>
        <v>160</v>
      </c>
      <c r="AR67" s="3">
        <f>IF(ABS(AR66-E79)&gt;180,IF(ABS(AR66-E79)&gt;360,ABS(AR66-E79)-360,360-ABS(AR66-E79)),ABS(AR66-E79))</f>
        <v>170</v>
      </c>
      <c r="AU67" s="3">
        <f t="shared" si="0"/>
        <v>0</v>
      </c>
      <c r="AV67" s="3">
        <f t="shared" si="1"/>
        <v>0</v>
      </c>
      <c r="AW67" s="3">
        <v>630</v>
      </c>
      <c r="AX67" s="3">
        <f t="array" ref="AX67">INDEX($D$1751:$AM$1751,0,MATCH(AW67-IF(AW67&lt;720,IF(AW67&lt;360,0,360),720),$D$1700:$AM$1700,0))+IF(AW67&gt;350,360,0)</f>
        <v>630</v>
      </c>
      <c r="AY67" s="3">
        <f t="shared" si="2"/>
        <v>360</v>
      </c>
      <c r="AZ67" s="3">
        <f t="shared" si="3"/>
        <v>0</v>
      </c>
      <c r="BA67" s="3">
        <f t="shared" si="4"/>
        <v>0</v>
      </c>
      <c r="BB67" s="3">
        <f t="shared" si="5"/>
        <v>0</v>
      </c>
      <c r="BC67" s="3">
        <f t="shared" si="6"/>
        <v>0</v>
      </c>
      <c r="BD67" s="3">
        <f t="shared" si="7"/>
        <v>90</v>
      </c>
      <c r="BE67" s="3" t="e">
        <f t="shared" si="8"/>
        <v>#DIV/0!</v>
      </c>
      <c r="BF67" s="3">
        <f t="shared" si="9"/>
        <v>0</v>
      </c>
    </row>
    <row r="68" spans="2:58" ht="15.75" customHeight="1" x14ac:dyDescent="0.2">
      <c r="G68" s="3" t="s">
        <v>736</v>
      </c>
      <c r="AU68" s="3">
        <f t="shared" si="0"/>
        <v>0</v>
      </c>
      <c r="AV68" s="3">
        <f t="shared" si="1"/>
        <v>0</v>
      </c>
      <c r="AW68" s="3">
        <v>640</v>
      </c>
      <c r="AX68" s="3">
        <f t="array" ref="AX68">INDEX($D$1751:$AM$1751,0,MATCH(AW68-IF(AW68&lt;720,IF(AW68&lt;360,0,360),720),$D$1700:$AM$1700,0))+IF(AW68&gt;350,360,0)</f>
        <v>640</v>
      </c>
      <c r="AY68" s="3">
        <f t="shared" si="2"/>
        <v>10</v>
      </c>
      <c r="AZ68" s="3">
        <f t="shared" si="3"/>
        <v>0</v>
      </c>
      <c r="BA68" s="3">
        <f t="shared" si="4"/>
        <v>0</v>
      </c>
      <c r="BB68" s="3">
        <f t="shared" si="5"/>
        <v>0</v>
      </c>
      <c r="BC68" s="3">
        <f t="shared" si="6"/>
        <v>0</v>
      </c>
      <c r="BD68" s="3">
        <f t="shared" si="7"/>
        <v>90</v>
      </c>
      <c r="BE68" s="3" t="e">
        <f t="shared" si="8"/>
        <v>#DIV/0!</v>
      </c>
      <c r="BF68" s="3">
        <f t="shared" si="9"/>
        <v>0</v>
      </c>
    </row>
    <row r="69" spans="2:58" ht="15.75" customHeight="1" x14ac:dyDescent="0.2">
      <c r="B69" s="3" t="s">
        <v>791</v>
      </c>
      <c r="E69" s="3">
        <v>10</v>
      </c>
      <c r="G69" s="3">
        <v>90</v>
      </c>
      <c r="I69" s="3" t="e">
        <f>IF(DEGREES(ACOS(SIN(RADIANS(G69))*SIN(RADIANS(E77))+COS(RADIANS(G69))*COS(RADIANS(E77))*COS(RADIANS(I67))))&gt;90,0,$F$4*$F$5/E76^2*(SIN(RADIANS(G69))*SIN(RADIANS(E77))+COS(RADIANS(G69))*COS(RADIANS(E77))*COS(RADIANS(I67))))</f>
        <v>#DIV/0!</v>
      </c>
      <c r="J69" s="3" t="e">
        <f>IF(DEGREES(ACOS(SIN(RADIANS(G69))*SIN(RADIANS(E77))+COS(RADIANS(G69))*COS(RADIANS(E77))*COS(RADIANS(J67))))&gt;90,0,$F$4*$F$5/E76^2*(SIN(RADIANS(G69))*SIN(RADIANS(E77))+COS(RADIANS(G69))*COS(RADIANS(E77))*COS(RADIANS(J67))))</f>
        <v>#DIV/0!</v>
      </c>
      <c r="K69" s="3" t="e">
        <f>IF(DEGREES(ACOS(SIN(RADIANS(G69))*SIN(RADIANS(E77))+COS(RADIANS(G69))*COS(RADIANS(E77))*COS(RADIANS(K67))))&gt;90,0,$F$4*$F$5/E76^2*(SIN(RADIANS(G69))*SIN(RADIANS(E77))+COS(RADIANS(G69))*COS(RADIANS(E77))*COS(RADIANS(K67))))</f>
        <v>#DIV/0!</v>
      </c>
      <c r="L69" s="3" t="e">
        <f>IF(DEGREES(ACOS(SIN(RADIANS(G69))*SIN(RADIANS(E77))+COS(RADIANS(G69))*COS(RADIANS(E77))*COS(RADIANS(L67))))&gt;90,0,$F$4*$F$5/E76^2*(SIN(RADIANS(G69))*SIN(RADIANS(E77))+COS(RADIANS(G69))*COS(RADIANS(E77))*COS(RADIANS(L67))))</f>
        <v>#DIV/0!</v>
      </c>
      <c r="M69" s="3" t="e">
        <f>IF(DEGREES(ACOS(SIN(RADIANS(G69))*SIN(RADIANS(E77))+COS(RADIANS(G69))*COS(RADIANS(E77))*COS(RADIANS(M67))))&gt;90,0,$F$4*$F$5/E76^2*(SIN(RADIANS(G69))*SIN(RADIANS(E77))+COS(RADIANS(G69))*COS(RADIANS(E77))*COS(RADIANS(M67))))</f>
        <v>#DIV/0!</v>
      </c>
      <c r="N69" s="3" t="e">
        <f>IF(DEGREES(ACOS(SIN(RADIANS(G69))*SIN(RADIANS(E77))+COS(RADIANS(G69))*COS(RADIANS(E77))*COS(RADIANS(N67))))&gt;90,0,$F$4*$F$5/E76^2*(SIN(RADIANS(G69))*SIN(RADIANS(E77))+COS(RADIANS(G69))*COS(RADIANS(E77))*COS(RADIANS(N67))))</f>
        <v>#DIV/0!</v>
      </c>
      <c r="O69" s="3" t="e">
        <f>IF(DEGREES(ACOS(SIN(RADIANS(G69))*SIN(RADIANS(E77))+COS(RADIANS(G69))*COS(RADIANS(E77))*COS(RADIANS(O67))))&gt;90,0,$F$4*$F$5/E76^2*(SIN(RADIANS(G69))*SIN(RADIANS(E77))+COS(RADIANS(G69))*COS(RADIANS(E77))*COS(RADIANS(O67))))</f>
        <v>#DIV/0!</v>
      </c>
      <c r="P69" s="3" t="e">
        <f>IF(DEGREES(ACOS(SIN(RADIANS(G69))*SIN(RADIANS(E77))+COS(RADIANS(G69))*COS(RADIANS(E77))*COS(RADIANS(P67))))&gt;90,0,$F$4*$F$5/E76^2*(SIN(RADIANS(G69))*SIN(RADIANS(E77))+COS(RADIANS(G69))*COS(RADIANS(E77))*COS(RADIANS(P67))))</f>
        <v>#DIV/0!</v>
      </c>
      <c r="Q69" s="3" t="e">
        <f>IF(DEGREES(ACOS(SIN(RADIANS(G69))*SIN(RADIANS(E77))+COS(RADIANS(G69))*COS(RADIANS(E77))*COS(RADIANS(Q67))))&gt;90,0,$F$4*$F$5/E76^2*(SIN(RADIANS(G69))*SIN(RADIANS(E77))+COS(RADIANS(G69))*COS(RADIANS(E77))*COS(RADIANS(Q67))))</f>
        <v>#DIV/0!</v>
      </c>
      <c r="R69" s="3" t="e">
        <f>IF(DEGREES(ACOS(SIN(RADIANS(G69))*SIN(RADIANS(E77))+COS(RADIANS(G69))*COS(RADIANS(E77))*COS(RADIANS(R67))))&gt;90,0,$F$4*$F$5/E76^2*(SIN(RADIANS(G69))*SIN(RADIANS(E77))+COS(RADIANS(G69))*COS(RADIANS(E77))*COS(RADIANS(R67))))</f>
        <v>#DIV/0!</v>
      </c>
      <c r="S69" s="3" t="e">
        <f>IF(DEGREES(ACOS(SIN(RADIANS(G69))*SIN(RADIANS(E77))+COS(RADIANS(G69))*COS(RADIANS(E77))*COS(RADIANS(S67))))&gt;90,0,$F$4*$F$5/E76^2*(SIN(RADIANS(G69))*SIN(RADIANS(E77))+COS(RADIANS(G69))*COS(RADIANS(E77))*COS(RADIANS(S67))))</f>
        <v>#DIV/0!</v>
      </c>
      <c r="T69" s="3" t="e">
        <f>IF(DEGREES(ACOS(SIN(RADIANS(G69))*SIN(RADIANS(E77))+COS(RADIANS(G69))*COS(RADIANS(E77))*COS(RADIANS(T67))))&gt;90,0,$F$4*$F$5/E76^2*(SIN(RADIANS(G69))*SIN(RADIANS(E77))+COS(RADIANS(G69))*COS(RADIANS(E77))*COS(RADIANS(T67))))</f>
        <v>#DIV/0!</v>
      </c>
      <c r="U69" s="3" t="e">
        <f>IF(DEGREES(ACOS(SIN(RADIANS(G69))*SIN(RADIANS(E77))+COS(RADIANS(G69))*COS(RADIANS(E77))*COS(RADIANS(U67))))&gt;90,0,$F$4*$F$5/E76^2*(SIN(RADIANS(G69))*SIN(RADIANS(E77))+COS(RADIANS(G69))*COS(RADIANS(E77))*COS(RADIANS(U67))))</f>
        <v>#DIV/0!</v>
      </c>
      <c r="V69" s="3" t="e">
        <f>IF(DEGREES(ACOS(SIN(RADIANS(G69))*SIN(RADIANS(E77))+COS(RADIANS(G69))*COS(RADIANS(E77))*COS(RADIANS(V67))))&gt;90,0,$F$4*$F$5/E76^2*(SIN(RADIANS(G69))*SIN(RADIANS(E77))+COS(RADIANS(G69))*COS(RADIANS(E77))*COS(RADIANS(V67))))</f>
        <v>#DIV/0!</v>
      </c>
      <c r="W69" s="3" t="e">
        <f>IF(DEGREES(ACOS(SIN(RADIANS(G69))*SIN(RADIANS(E77))+COS(RADIANS(G69))*COS(RADIANS(E77))*COS(RADIANS(W67))))&gt;90,0,$F$4*$F$5/E76^2*(SIN(RADIANS(G69))*SIN(RADIANS(E77))+COS(RADIANS(G69))*COS(RADIANS(E77))*COS(RADIANS(W67))))</f>
        <v>#DIV/0!</v>
      </c>
      <c r="X69" s="3" t="e">
        <f>IF(DEGREES(ACOS(SIN(RADIANS(G69))*SIN(RADIANS(E77))+COS(RADIANS(G69))*COS(RADIANS(E77))*COS(RADIANS(X67))))&gt;90,0,$F$4*$F$5/E76^2*(SIN(RADIANS(G69))*SIN(RADIANS(E77))+COS(RADIANS(G69))*COS(RADIANS(E77))*COS(RADIANS(X67))))</f>
        <v>#DIV/0!</v>
      </c>
      <c r="Y69" s="3" t="e">
        <f>IF(DEGREES(ACOS(SIN(RADIANS(G69))*SIN(RADIANS(E77))+COS(RADIANS(G69))*COS(RADIANS(E77))*COS(RADIANS(Y67))))&gt;90,0,$F$4*$F$5/E76^2*(SIN(RADIANS(G69))*SIN(RADIANS(E77))+COS(RADIANS(G69))*COS(RADIANS(E77))*COS(RADIANS(Y67))))</f>
        <v>#DIV/0!</v>
      </c>
      <c r="Z69" s="3" t="e">
        <f>IF(DEGREES(ACOS(SIN(RADIANS(G69))*SIN(RADIANS(E77))+COS(RADIANS(G69))*COS(RADIANS(E77))*COS(RADIANS(Z67))))&gt;90,0,$F$4*$F$5/E76^2*(SIN(RADIANS(G69))*SIN(RADIANS(E77))+COS(RADIANS(G69))*COS(RADIANS(E77))*COS(RADIANS(Z67))))</f>
        <v>#DIV/0!</v>
      </c>
      <c r="AA69" s="3" t="e">
        <f>IF(DEGREES(ACOS(SIN(RADIANS(G69))*SIN(RADIANS(E77))+COS(RADIANS(G69))*COS(RADIANS(E77))*COS(RADIANS(AA67))))&gt;90,0,$F$4*$F$5/E76^2*(SIN(RADIANS(G69))*SIN(RADIANS(E77))+COS(RADIANS(G69))*COS(RADIANS(E77))*COS(RADIANS(AA67))))</f>
        <v>#DIV/0!</v>
      </c>
      <c r="AB69" s="3" t="e">
        <f>IF(DEGREES(ACOS(SIN(RADIANS(G69))*SIN(RADIANS(E77))+COS(RADIANS(G69))*COS(RADIANS(E77))*COS(RADIANS(AB67))))&gt;90,0,$F$4*$F$5/E76^2*(SIN(RADIANS(G69))*SIN(RADIANS(E77))+COS(RADIANS(G69))*COS(RADIANS(E77))*COS(RADIANS(AB67))))</f>
        <v>#DIV/0!</v>
      </c>
      <c r="AC69" s="3" t="e">
        <f>IF(DEGREES(ACOS(SIN(RADIANS(G69))*SIN(RADIANS(E77))+COS(RADIANS(G69))*COS(RADIANS(E77))*COS(RADIANS(AC67))))&gt;90,0,$F$4*$F$5/E76^2*(SIN(RADIANS(G69))*SIN(RADIANS(E77))+COS(RADIANS(G69))*COS(RADIANS(E77))*COS(RADIANS(AC67))))</f>
        <v>#DIV/0!</v>
      </c>
      <c r="AD69" s="3" t="e">
        <f>IF(DEGREES(ACOS(SIN(RADIANS(G69))*SIN(RADIANS(E77))+COS(RADIANS(G69))*COS(RADIANS(E77))*COS(RADIANS(AD67))))&gt;90,0,$F$4*$F$5/E76^2*(SIN(RADIANS(G69))*SIN(RADIANS(E77))+COS(RADIANS(G69))*COS(RADIANS(E77))*COS(RADIANS(AD67))))</f>
        <v>#DIV/0!</v>
      </c>
      <c r="AE69" s="3" t="e">
        <f>IF(DEGREES(ACOS(SIN(RADIANS(G69))*SIN(RADIANS(E77))+COS(RADIANS(G69))*COS(RADIANS(E77))*COS(RADIANS(AE67))))&gt;90,0,$F$4*$F$5/E76^2*(SIN(RADIANS(G69))*SIN(RADIANS(E77))+COS(RADIANS(G69))*COS(RADIANS(E77))*COS(RADIANS(AE67))))</f>
        <v>#DIV/0!</v>
      </c>
      <c r="AF69" s="3" t="e">
        <f>IF(DEGREES(ACOS(SIN(RADIANS(G69))*SIN(RADIANS(E77))+COS(RADIANS(G69))*COS(RADIANS(E77))*COS(RADIANS(AF67))))&gt;90,0,$F$4*$F$5/E76^2*(SIN(RADIANS(G69))*SIN(RADIANS(E77))+COS(RADIANS(G69))*COS(RADIANS(E77))*COS(RADIANS(AF67))))</f>
        <v>#DIV/0!</v>
      </c>
      <c r="AG69" s="3" t="e">
        <f>IF(DEGREES(ACOS(SIN(RADIANS(G69))*SIN(RADIANS(E77))+COS(RADIANS(G69))*COS(RADIANS(E77))*COS(RADIANS(AG67))))&gt;90,0,$F$4*$F$5/E76^2*(SIN(RADIANS(G69))*SIN(RADIANS(E77))+COS(RADIANS(G69))*COS(RADIANS(E77))*COS(RADIANS(AG67))))</f>
        <v>#DIV/0!</v>
      </c>
      <c r="AH69" s="3" t="e">
        <f>IF(DEGREES(ACOS(SIN(RADIANS(G69))*SIN(RADIANS(E77))+COS(RADIANS(G69))*COS(RADIANS(E77))*COS(RADIANS(AH67))))&gt;90,0,$F$4*$F$5/E76^2*(SIN(RADIANS(G69))*SIN(RADIANS(E77))+COS(RADIANS(G69))*COS(RADIANS(E77))*COS(RADIANS(AH67))))</f>
        <v>#DIV/0!</v>
      </c>
      <c r="AI69" s="3" t="e">
        <f>IF(DEGREES(ACOS(SIN(RADIANS(G69))*SIN(RADIANS(E77))+COS(RADIANS(G69))*COS(RADIANS(E77))*COS(RADIANS(AI67))))&gt;90,0,$F$4*$F$5/E76^2*(SIN(RADIANS(G69))*SIN(RADIANS(E77))+COS(RADIANS(G69))*COS(RADIANS(E77))*COS(RADIANS(AI67))))</f>
        <v>#DIV/0!</v>
      </c>
      <c r="AJ69" s="3" t="e">
        <f>IF(DEGREES(ACOS(SIN(RADIANS(G69))*SIN(RADIANS(E77))+COS(RADIANS(G69))*COS(RADIANS(E77))*COS(RADIANS(AJ67))))&gt;90,0,$F$4*$F$5/E76^2*(SIN(RADIANS(G69))*SIN(RADIANS(E77))+COS(RADIANS(G69))*COS(RADIANS(E77))*COS(RADIANS(AJ67))))</f>
        <v>#DIV/0!</v>
      </c>
      <c r="AK69" s="3" t="e">
        <f>IF(DEGREES(ACOS(SIN(RADIANS(G69))*SIN(RADIANS(E77))+COS(RADIANS(G69))*COS(RADIANS(E77))*COS(RADIANS(AK67))))&gt;90,0,$F$4*$F$5/E76^2*(SIN(RADIANS(G69))*SIN(RADIANS(E77))+COS(RADIANS(G69))*COS(RADIANS(E77))*COS(RADIANS(AK67))))</f>
        <v>#DIV/0!</v>
      </c>
      <c r="AL69" s="3" t="e">
        <f>IF(DEGREES(ACOS(SIN(RADIANS(G69))*SIN(RADIANS(E77))+COS(RADIANS(G69))*COS(RADIANS(E77))*COS(RADIANS(AL67))))&gt;90,0,$F$4*$F$5/E76^2*(SIN(RADIANS(G69))*SIN(RADIANS(E77))+COS(RADIANS(G69))*COS(RADIANS(E77))*COS(RADIANS(AL67))))</f>
        <v>#DIV/0!</v>
      </c>
      <c r="AM69" s="3" t="e">
        <f>IF(DEGREES(ACOS(SIN(RADIANS(G69))*SIN(RADIANS(E77))+COS(RADIANS(G69))*COS(RADIANS(E77))*COS(RADIANS(AM67))))&gt;90,0,$F$4*$F$5/E76^2*(SIN(RADIANS(G69))*SIN(RADIANS(E77))+COS(RADIANS(G69))*COS(RADIANS(E77))*COS(RADIANS(AM67))))</f>
        <v>#DIV/0!</v>
      </c>
      <c r="AN69" s="3" t="e">
        <f>IF(DEGREES(ACOS(SIN(RADIANS(G69))*SIN(RADIANS(E77))+COS(RADIANS(G69))*COS(RADIANS(E77))*COS(RADIANS(AN67))))&gt;90,0,$F$4*$F$5/E76^2*(SIN(RADIANS(G69))*SIN(RADIANS(E77))+COS(RADIANS(G69))*COS(RADIANS(E77))*COS(RADIANS(AN67))))</f>
        <v>#DIV/0!</v>
      </c>
      <c r="AO69" s="3" t="e">
        <f>IF(DEGREES(ACOS(SIN(RADIANS(G69))*SIN(RADIANS(E77))+COS(RADIANS(G69))*COS(RADIANS(E77))*COS(RADIANS(AO67))))&gt;90,0,$F$4*$F$5/E76^2*(SIN(RADIANS(G69))*SIN(RADIANS(E77))+COS(RADIANS(G69))*COS(RADIANS(E77))*COS(RADIANS(AO67))))</f>
        <v>#DIV/0!</v>
      </c>
      <c r="AP69" s="3" t="e">
        <f>IF(DEGREES(ACOS(SIN(RADIANS(G69))*SIN(RADIANS(E77))+COS(RADIANS(G69))*COS(RADIANS(E77))*COS(RADIANS(AP67))))&gt;90,0,$F$4*$F$5/E76^2*(SIN(RADIANS(G69))*SIN(RADIANS(E77))+COS(RADIANS(G69))*COS(RADIANS(E77))*COS(RADIANS(AP67))))</f>
        <v>#DIV/0!</v>
      </c>
      <c r="AQ69" s="3" t="e">
        <f>IF(DEGREES(ACOS(SIN(RADIANS(G69))*SIN(RADIANS(E77))+COS(RADIANS(G69))*COS(RADIANS(E77))*COS(RADIANS(AQ67))))&gt;90,0,$F$4*$F$5/E76^2*(SIN(RADIANS(G69))*SIN(RADIANS(E77))+COS(RADIANS(G69))*COS(RADIANS(E77))*COS(RADIANS(AQ67))))</f>
        <v>#DIV/0!</v>
      </c>
      <c r="AR69" s="3" t="e">
        <f>IF(DEGREES(ACOS(SIN(RADIANS(G69))*SIN(RADIANS(E77))+COS(RADIANS(G69))*COS(RADIANS(E77))*COS(RADIANS(AR67))))&gt;90,0,$F$4*$F$5/E76^2*(SIN(RADIANS(G69))*SIN(RADIANS(E77))+COS(RADIANS(G69))*COS(RADIANS(E77))*COS(RADIANS(AR67))))</f>
        <v>#DIV/0!</v>
      </c>
      <c r="AU69" s="3">
        <f t="shared" si="0"/>
        <v>0</v>
      </c>
      <c r="AV69" s="3">
        <f t="shared" si="1"/>
        <v>0</v>
      </c>
      <c r="AW69" s="3">
        <v>650</v>
      </c>
      <c r="AX69" s="3">
        <f t="array" ref="AX69">INDEX($D$1751:$AM$1751,0,MATCH(AW69-IF(AW69&lt;720,IF(AW69&lt;360,0,360),720),$D$1700:$AM$1700,0))+IF(AW69&gt;350,360,0)</f>
        <v>650</v>
      </c>
      <c r="AY69" s="3">
        <f t="shared" si="2"/>
        <v>20</v>
      </c>
      <c r="AZ69" s="3">
        <f t="shared" si="3"/>
        <v>0</v>
      </c>
      <c r="BA69" s="3">
        <f t="shared" si="4"/>
        <v>0</v>
      </c>
      <c r="BB69" s="3">
        <f t="shared" si="5"/>
        <v>0</v>
      </c>
      <c r="BC69" s="3">
        <f t="shared" si="6"/>
        <v>0</v>
      </c>
      <c r="BD69" s="3">
        <f t="shared" si="7"/>
        <v>90</v>
      </c>
      <c r="BE69" s="3" t="e">
        <f t="shared" si="8"/>
        <v>#DIV/0!</v>
      </c>
      <c r="BF69" s="3">
        <f t="shared" si="9"/>
        <v>0</v>
      </c>
    </row>
    <row r="70" spans="2:58" ht="15.75" customHeight="1" x14ac:dyDescent="0.2">
      <c r="B70" s="3" t="s">
        <v>728</v>
      </c>
      <c r="E70" s="3">
        <f t="array" ref="E70">INDEX($D$1751:$AM$1751,0,MATCH(E69-IF(E69&lt;360,0,360),$D$1700:$AM$1700,0))+IF(E69&gt;350,360,0)</f>
        <v>10.000000000000014</v>
      </c>
      <c r="G70" s="3">
        <v>80</v>
      </c>
      <c r="I70" s="3">
        <f>IF(DEGREES(ACOS(SIN(RADIANS(G70))*SIN(RADIANS(E77))+COS(RADIANS(G70))*COS(RADIANS(E77))*COS(RADIANS(I67))))&gt;90,0,$F$4*$F$5/E76^2*(SIN(RADIANS(G70))*SIN(RADIANS(E77))+COS(RADIANS(G70))*COS(RADIANS(E77))*COS(RADIANS(I67))))</f>
        <v>0</v>
      </c>
      <c r="J70" s="3">
        <f>IF(DEGREES(ACOS(SIN(RADIANS(G70))*SIN(RADIANS(E77))+COS(RADIANS(G70))*COS(RADIANS(E77))*COS(RADIANS(J67))))&gt;90,0,$F$4*$F$5/E76^2*(SIN(RADIANS(G70))*SIN(RADIANS(E77))+COS(RADIANS(G70))*COS(RADIANS(E77))*COS(RADIANS(J67))))</f>
        <v>0</v>
      </c>
      <c r="K70" s="3">
        <f>IF(DEGREES(ACOS(SIN(RADIANS(G70))*SIN(RADIANS(E77))+COS(RADIANS(G70))*COS(RADIANS(E77))*COS(RADIANS(K67))))&gt;90,0,$F$4*$F$5/E76^2*(SIN(RADIANS(G70))*SIN(RADIANS(E77))+COS(RADIANS(G70))*COS(RADIANS(E77))*COS(RADIANS(K67))))</f>
        <v>0</v>
      </c>
      <c r="L70" s="3">
        <f>IF(DEGREES(ACOS(SIN(RADIANS(G70))*SIN(RADIANS(E77))+COS(RADIANS(G70))*COS(RADIANS(E77))*COS(RADIANS(L67))))&gt;90,0,$F$4*$F$5/E76^2*(SIN(RADIANS(G70))*SIN(RADIANS(E77))+COS(RADIANS(G70))*COS(RADIANS(E77))*COS(RADIANS(L67))))</f>
        <v>0</v>
      </c>
      <c r="M70" s="3">
        <f>IF(DEGREES(ACOS(SIN(RADIANS(G70))*SIN(RADIANS(E77))+COS(RADIANS(G70))*COS(RADIANS(E77))*COS(RADIANS(M67))))&gt;90,0,$F$4*$F$5/E76^2*(SIN(RADIANS(G70))*SIN(RADIANS(E77))+COS(RADIANS(G70))*COS(RADIANS(E77))*COS(RADIANS(M67))))</f>
        <v>0</v>
      </c>
      <c r="N70" s="3">
        <f>IF(DEGREES(ACOS(SIN(RADIANS(G70))*SIN(RADIANS(E77))+COS(RADIANS(G70))*COS(RADIANS(E77))*COS(RADIANS(N67))))&gt;90,0,$F$4*$F$5/E76^2*(SIN(RADIANS(G70))*SIN(RADIANS(E77))+COS(RADIANS(G70))*COS(RADIANS(E77))*COS(RADIANS(N67))))</f>
        <v>0</v>
      </c>
      <c r="O70" s="3">
        <f>IF(DEGREES(ACOS(SIN(RADIANS(G70))*SIN(RADIANS(E77))+COS(RADIANS(G70))*COS(RADIANS(E77))*COS(RADIANS(O67))))&gt;90,0,$F$4*$F$5/E76^2*(SIN(RADIANS(G70))*SIN(RADIANS(E77))+COS(RADIANS(G70))*COS(RADIANS(E77))*COS(RADIANS(O67))))</f>
        <v>0</v>
      </c>
      <c r="P70" s="3">
        <f>IF(DEGREES(ACOS(SIN(RADIANS(G70))*SIN(RADIANS(E77))+COS(RADIANS(G70))*COS(RADIANS(E77))*COS(RADIANS(P67))))&gt;90,0,$F$4*$F$5/E76^2*(SIN(RADIANS(G70))*SIN(RADIANS(E77))+COS(RADIANS(G70))*COS(RADIANS(E77))*COS(RADIANS(P67))))</f>
        <v>0</v>
      </c>
      <c r="Q70" s="3">
        <f>IF(DEGREES(ACOS(SIN(RADIANS(G70))*SIN(RADIANS(E77))+COS(RADIANS(G70))*COS(RADIANS(E77))*COS(RADIANS(Q67))))&gt;90,0,$F$4*$F$5/E76^2*(SIN(RADIANS(G70))*SIN(RADIANS(E77))+COS(RADIANS(G70))*COS(RADIANS(E77))*COS(RADIANS(Q67))))</f>
        <v>0</v>
      </c>
      <c r="R70" s="3" t="e">
        <f>IF(DEGREES(ACOS(SIN(RADIANS(G70))*SIN(RADIANS(E77))+COS(RADIANS(G70))*COS(RADIANS(E77))*COS(RADIANS(R67))))&gt;90,0,$F$4*$F$5/E76^2*(SIN(RADIANS(G70))*SIN(RADIANS(E77))+COS(RADIANS(G70))*COS(RADIANS(E77))*COS(RADIANS(R67))))</f>
        <v>#DIV/0!</v>
      </c>
      <c r="S70" s="3" t="e">
        <f>IF(DEGREES(ACOS(SIN(RADIANS(G70))*SIN(RADIANS(E77))+COS(RADIANS(G70))*COS(RADIANS(E77))*COS(RADIANS(S67))))&gt;90,0,$F$4*$F$5/E76^2*(SIN(RADIANS(G70))*SIN(RADIANS(E77))+COS(RADIANS(G70))*COS(RADIANS(E77))*COS(RADIANS(S67))))</f>
        <v>#DIV/0!</v>
      </c>
      <c r="T70" s="3" t="e">
        <f>IF(DEGREES(ACOS(SIN(RADIANS(G70))*SIN(RADIANS(E77))+COS(RADIANS(G70))*COS(RADIANS(E77))*COS(RADIANS(T67))))&gt;90,0,$F$4*$F$5/E76^2*(SIN(RADIANS(G70))*SIN(RADIANS(E77))+COS(RADIANS(G70))*COS(RADIANS(E77))*COS(RADIANS(T67))))</f>
        <v>#DIV/0!</v>
      </c>
      <c r="U70" s="3" t="e">
        <f>IF(DEGREES(ACOS(SIN(RADIANS(G70))*SIN(RADIANS(E77))+COS(RADIANS(G70))*COS(RADIANS(E77))*COS(RADIANS(U67))))&gt;90,0,$F$4*$F$5/E76^2*(SIN(RADIANS(G70))*SIN(RADIANS(E77))+COS(RADIANS(G70))*COS(RADIANS(E77))*COS(RADIANS(U67))))</f>
        <v>#DIV/0!</v>
      </c>
      <c r="V70" s="3" t="e">
        <f>IF(DEGREES(ACOS(SIN(RADIANS(G70))*SIN(RADIANS(E77))+COS(RADIANS(G70))*COS(RADIANS(E77))*COS(RADIANS(V67))))&gt;90,0,$F$4*$F$5/E76^2*(SIN(RADIANS(G70))*SIN(RADIANS(E77))+COS(RADIANS(G70))*COS(RADIANS(E77))*COS(RADIANS(V67))))</f>
        <v>#DIV/0!</v>
      </c>
      <c r="W70" s="3" t="e">
        <f>IF(DEGREES(ACOS(SIN(RADIANS(G70))*SIN(RADIANS(E77))+COS(RADIANS(G70))*COS(RADIANS(E77))*COS(RADIANS(W67))))&gt;90,0,$F$4*$F$5/E76^2*(SIN(RADIANS(G70))*SIN(RADIANS(E77))+COS(RADIANS(G70))*COS(RADIANS(E77))*COS(RADIANS(W67))))</f>
        <v>#DIV/0!</v>
      </c>
      <c r="X70" s="3" t="e">
        <f>IF(DEGREES(ACOS(SIN(RADIANS(G70))*SIN(RADIANS(E77))+COS(RADIANS(G70))*COS(RADIANS(E77))*COS(RADIANS(X67))))&gt;90,0,$F$4*$F$5/E76^2*(SIN(RADIANS(G70))*SIN(RADIANS(E77))+COS(RADIANS(G70))*COS(RADIANS(E77))*COS(RADIANS(X67))))</f>
        <v>#DIV/0!</v>
      </c>
      <c r="Y70" s="3" t="e">
        <f>IF(DEGREES(ACOS(SIN(RADIANS(G70))*SIN(RADIANS(E77))+COS(RADIANS(G70))*COS(RADIANS(E77))*COS(RADIANS(Y67))))&gt;90,0,$F$4*$F$5/E76^2*(SIN(RADIANS(G70))*SIN(RADIANS(E77))+COS(RADIANS(G70))*COS(RADIANS(E77))*COS(RADIANS(Y67))))</f>
        <v>#DIV/0!</v>
      </c>
      <c r="Z70" s="3" t="e">
        <f>IF(DEGREES(ACOS(SIN(RADIANS(G70))*SIN(RADIANS(E77))+COS(RADIANS(G70))*COS(RADIANS(E77))*COS(RADIANS(Z67))))&gt;90,0,$F$4*$F$5/E76^2*(SIN(RADIANS(G70))*SIN(RADIANS(E77))+COS(RADIANS(G70))*COS(RADIANS(E77))*COS(RADIANS(Z67))))</f>
        <v>#DIV/0!</v>
      </c>
      <c r="AA70" s="3" t="e">
        <f>IF(DEGREES(ACOS(SIN(RADIANS(G70))*SIN(RADIANS(E77))+COS(RADIANS(G70))*COS(RADIANS(E77))*COS(RADIANS(AA67))))&gt;90,0,$F$4*$F$5/E76^2*(SIN(RADIANS(G70))*SIN(RADIANS(E77))+COS(RADIANS(G70))*COS(RADIANS(E77))*COS(RADIANS(AA67))))</f>
        <v>#DIV/0!</v>
      </c>
      <c r="AB70" s="3" t="e">
        <f>IF(DEGREES(ACOS(SIN(RADIANS(G70))*SIN(RADIANS(E77))+COS(RADIANS(G70))*COS(RADIANS(E77))*COS(RADIANS(AB67))))&gt;90,0,$F$4*$F$5/E76^2*(SIN(RADIANS(G70))*SIN(RADIANS(E77))+COS(RADIANS(G70))*COS(RADIANS(E77))*COS(RADIANS(AB67))))</f>
        <v>#DIV/0!</v>
      </c>
      <c r="AC70" s="3" t="e">
        <f>IF(DEGREES(ACOS(SIN(RADIANS(G70))*SIN(RADIANS(E77))+COS(RADIANS(G70))*COS(RADIANS(E77))*COS(RADIANS(AC67))))&gt;90,0,$F$4*$F$5/E76^2*(SIN(RADIANS(G70))*SIN(RADIANS(E77))+COS(RADIANS(G70))*COS(RADIANS(E77))*COS(RADIANS(AC67))))</f>
        <v>#DIV/0!</v>
      </c>
      <c r="AD70" s="3" t="e">
        <f>IF(DEGREES(ACOS(SIN(RADIANS(G70))*SIN(RADIANS(E77))+COS(RADIANS(G70))*COS(RADIANS(E77))*COS(RADIANS(AD67))))&gt;90,0,$F$4*$F$5/E76^2*(SIN(RADIANS(G70))*SIN(RADIANS(E77))+COS(RADIANS(G70))*COS(RADIANS(E77))*COS(RADIANS(AD67))))</f>
        <v>#DIV/0!</v>
      </c>
      <c r="AE70" s="3" t="e">
        <f>IF(DEGREES(ACOS(SIN(RADIANS(G70))*SIN(RADIANS(E77))+COS(RADIANS(G70))*COS(RADIANS(E77))*COS(RADIANS(AE67))))&gt;90,0,$F$4*$F$5/E76^2*(SIN(RADIANS(G70))*SIN(RADIANS(E77))+COS(RADIANS(G70))*COS(RADIANS(E77))*COS(RADIANS(AE67))))</f>
        <v>#DIV/0!</v>
      </c>
      <c r="AF70" s="3" t="e">
        <f>IF(DEGREES(ACOS(SIN(RADIANS(G70))*SIN(RADIANS(E77))+COS(RADIANS(G70))*COS(RADIANS(E77))*COS(RADIANS(AF67))))&gt;90,0,$F$4*$F$5/E76^2*(SIN(RADIANS(G70))*SIN(RADIANS(E77))+COS(RADIANS(G70))*COS(RADIANS(E77))*COS(RADIANS(AF67))))</f>
        <v>#DIV/0!</v>
      </c>
      <c r="AG70" s="3" t="e">
        <f>IF(DEGREES(ACOS(SIN(RADIANS(G70))*SIN(RADIANS(E77))+COS(RADIANS(G70))*COS(RADIANS(E77))*COS(RADIANS(AG67))))&gt;90,0,$F$4*$F$5/E76^2*(SIN(RADIANS(G70))*SIN(RADIANS(E77))+COS(RADIANS(G70))*COS(RADIANS(E77))*COS(RADIANS(AG67))))</f>
        <v>#DIV/0!</v>
      </c>
      <c r="AH70" s="3" t="e">
        <f>IF(DEGREES(ACOS(SIN(RADIANS(G70))*SIN(RADIANS(E77))+COS(RADIANS(G70))*COS(RADIANS(E77))*COS(RADIANS(AH67))))&gt;90,0,$F$4*$F$5/E76^2*(SIN(RADIANS(G70))*SIN(RADIANS(E77))+COS(RADIANS(G70))*COS(RADIANS(E77))*COS(RADIANS(AH67))))</f>
        <v>#DIV/0!</v>
      </c>
      <c r="AI70" s="3" t="e">
        <f>IF(DEGREES(ACOS(SIN(RADIANS(G70))*SIN(RADIANS(E77))+COS(RADIANS(G70))*COS(RADIANS(E77))*COS(RADIANS(AI67))))&gt;90,0,$F$4*$F$5/E76^2*(SIN(RADIANS(G70))*SIN(RADIANS(E77))+COS(RADIANS(G70))*COS(RADIANS(E77))*COS(RADIANS(AI67))))</f>
        <v>#DIV/0!</v>
      </c>
      <c r="AJ70" s="3" t="e">
        <f>IF(DEGREES(ACOS(SIN(RADIANS(G70))*SIN(RADIANS(E77))+COS(RADIANS(G70))*COS(RADIANS(E77))*COS(RADIANS(AJ67))))&gt;90,0,$F$4*$F$5/E76^2*(SIN(RADIANS(G70))*SIN(RADIANS(E77))+COS(RADIANS(G70))*COS(RADIANS(E77))*COS(RADIANS(AJ67))))</f>
        <v>#DIV/0!</v>
      </c>
      <c r="AK70" s="3">
        <f>IF(DEGREES(ACOS(SIN(RADIANS(G70))*SIN(RADIANS(E77))+COS(RADIANS(G70))*COS(RADIANS(E77))*COS(RADIANS(AK67))))&gt;90,0,$F$4*$F$5/E76^2*(SIN(RADIANS(G70))*SIN(RADIANS(E77))+COS(RADIANS(G70))*COS(RADIANS(E77))*COS(RADIANS(AK67))))</f>
        <v>0</v>
      </c>
      <c r="AL70" s="3">
        <f>IF(DEGREES(ACOS(SIN(RADIANS(G70))*SIN(RADIANS(E77))+COS(RADIANS(G70))*COS(RADIANS(E77))*COS(RADIANS(AL67))))&gt;90,0,$F$4*$F$5/E76^2*(SIN(RADIANS(G70))*SIN(RADIANS(E77))+COS(RADIANS(G70))*COS(RADIANS(E77))*COS(RADIANS(AL67))))</f>
        <v>0</v>
      </c>
      <c r="AM70" s="3">
        <f>IF(DEGREES(ACOS(SIN(RADIANS(G70))*SIN(RADIANS(E77))+COS(RADIANS(G70))*COS(RADIANS(E77))*COS(RADIANS(AM67))))&gt;90,0,$F$4*$F$5/E76^2*(SIN(RADIANS(G70))*SIN(RADIANS(E77))+COS(RADIANS(G70))*COS(RADIANS(E77))*COS(RADIANS(AM67))))</f>
        <v>0</v>
      </c>
      <c r="AN70" s="3">
        <f>IF(DEGREES(ACOS(SIN(RADIANS(G70))*SIN(RADIANS(E77))+COS(RADIANS(G70))*COS(RADIANS(E77))*COS(RADIANS(AN67))))&gt;90,0,$F$4*$F$5/E76^2*(SIN(RADIANS(G70))*SIN(RADIANS(E77))+COS(RADIANS(G70))*COS(RADIANS(E77))*COS(RADIANS(AN67))))</f>
        <v>0</v>
      </c>
      <c r="AO70" s="3">
        <f>IF(DEGREES(ACOS(SIN(RADIANS(G70))*SIN(RADIANS(E77))+COS(RADIANS(G70))*COS(RADIANS(E77))*COS(RADIANS(AO67))))&gt;90,0,$F$4*$F$5/E76^2*(SIN(RADIANS(G70))*SIN(RADIANS(E77))+COS(RADIANS(G70))*COS(RADIANS(E77))*COS(RADIANS(AO67))))</f>
        <v>0</v>
      </c>
      <c r="AP70" s="3">
        <f>IF(DEGREES(ACOS(SIN(RADIANS(G70))*SIN(RADIANS(E77))+COS(RADIANS(G70))*COS(RADIANS(E77))*COS(RADIANS(AP67))))&gt;90,0,$F$4*$F$5/E76^2*(SIN(RADIANS(G70))*SIN(RADIANS(E77))+COS(RADIANS(G70))*COS(RADIANS(E77))*COS(RADIANS(AP67))))</f>
        <v>0</v>
      </c>
      <c r="AQ70" s="3">
        <f>IF(DEGREES(ACOS(SIN(RADIANS(G70))*SIN(RADIANS(E77))+COS(RADIANS(G70))*COS(RADIANS(E77))*COS(RADIANS(AQ67))))&gt;90,0,$F$4*$F$5/E76^2*(SIN(RADIANS(G70))*SIN(RADIANS(E77))+COS(RADIANS(G70))*COS(RADIANS(E77))*COS(RADIANS(AQ67))))</f>
        <v>0</v>
      </c>
      <c r="AR70" s="3">
        <f>IF(DEGREES(ACOS(SIN(RADIANS(G70))*SIN(RADIANS(E77))+COS(RADIANS(G70))*COS(RADIANS(E77))*COS(RADIANS(AR67))))&gt;90,0,$F$4*$F$5/E76^2*(SIN(RADIANS(G70))*SIN(RADIANS(E77))+COS(RADIANS(G70))*COS(RADIANS(E77))*COS(RADIANS(AR67))))</f>
        <v>0</v>
      </c>
      <c r="AU70" s="3">
        <f t="shared" si="0"/>
        <v>0</v>
      </c>
      <c r="AV70" s="3">
        <f t="shared" si="1"/>
        <v>0</v>
      </c>
      <c r="AW70" s="3">
        <v>660</v>
      </c>
      <c r="AX70" s="3">
        <f t="array" ref="AX70">INDEX($D$1751:$AM$1751,0,MATCH(AW70-IF(AW70&lt;720,IF(AW70&lt;360,0,360),720),$D$1700:$AM$1700,0))+IF(AW70&gt;350,360,0)</f>
        <v>660</v>
      </c>
      <c r="AY70" s="3">
        <f t="shared" si="2"/>
        <v>30</v>
      </c>
      <c r="AZ70" s="3">
        <f t="shared" si="3"/>
        <v>0</v>
      </c>
      <c r="BA70" s="3">
        <f t="shared" si="4"/>
        <v>0</v>
      </c>
      <c r="BB70" s="3">
        <f t="shared" si="5"/>
        <v>0</v>
      </c>
      <c r="BC70" s="3">
        <f t="shared" si="6"/>
        <v>0</v>
      </c>
      <c r="BD70" s="3">
        <f t="shared" si="7"/>
        <v>90</v>
      </c>
      <c r="BE70" s="3" t="e">
        <f t="shared" si="8"/>
        <v>#DIV/0!</v>
      </c>
      <c r="BF70" s="3">
        <f t="shared" si="9"/>
        <v>0</v>
      </c>
    </row>
    <row r="71" spans="2:58" ht="15.75" customHeight="1" x14ac:dyDescent="0.2">
      <c r="B71" s="20" t="s">
        <v>784</v>
      </c>
      <c r="E71" s="3">
        <f>IF(E70-$F$13&lt;0,E70-$F$13+360,IF(E70-$F$13&gt;360,E70-$F$13-360,E70-$F$13))</f>
        <v>100</v>
      </c>
      <c r="G71" s="3">
        <v>70</v>
      </c>
      <c r="I71" s="3">
        <f>IF(DEGREES(ACOS(SIN(RADIANS(G71))*SIN(RADIANS(E77))+COS(RADIANS(G71))*COS(RADIANS(E77))*COS(RADIANS(I67))))&gt;90,0,$F$4*$F$5/E76^2*(SIN(RADIANS(G71))*SIN(RADIANS(E77))+COS(RADIANS(G71))*COS(RADIANS(E77))*COS(RADIANS(I67))))</f>
        <v>0</v>
      </c>
      <c r="J71" s="3">
        <f>IF(DEGREES(ACOS(SIN(RADIANS(G71))*SIN(RADIANS(E77))+COS(RADIANS(G71))*COS(RADIANS(E77))*COS(RADIANS(J67))))&gt;90,0,$F$4*$F$5/E76^2*(SIN(RADIANS(G71))*SIN(RADIANS(E77))+COS(RADIANS(G71))*COS(RADIANS(E77))*COS(RADIANS(J67))))</f>
        <v>0</v>
      </c>
      <c r="K71" s="3">
        <f>IF(DEGREES(ACOS(SIN(RADIANS(G71))*SIN(RADIANS(E77))+COS(RADIANS(G71))*COS(RADIANS(E77))*COS(RADIANS(K67))))&gt;90,0,$F$4*$F$5/E76^2*(SIN(RADIANS(G71))*SIN(RADIANS(E77))+COS(RADIANS(G71))*COS(RADIANS(E77))*COS(RADIANS(K67))))</f>
        <v>0</v>
      </c>
      <c r="L71" s="3">
        <f>IF(DEGREES(ACOS(SIN(RADIANS(G71))*SIN(RADIANS(E77))+COS(RADIANS(G71))*COS(RADIANS(E77))*COS(RADIANS(L67))))&gt;90,0,$F$4*$F$5/E76^2*(SIN(RADIANS(G71))*SIN(RADIANS(E77))+COS(RADIANS(G71))*COS(RADIANS(E77))*COS(RADIANS(L67))))</f>
        <v>0</v>
      </c>
      <c r="M71" s="3">
        <f>IF(DEGREES(ACOS(SIN(RADIANS(G71))*SIN(RADIANS(E77))+COS(RADIANS(G71))*COS(RADIANS(E77))*COS(RADIANS(M67))))&gt;90,0,$F$4*$F$5/E76^2*(SIN(RADIANS(G71))*SIN(RADIANS(E77))+COS(RADIANS(G71))*COS(RADIANS(E77))*COS(RADIANS(M67))))</f>
        <v>0</v>
      </c>
      <c r="N71" s="3">
        <f>IF(DEGREES(ACOS(SIN(RADIANS(G71))*SIN(RADIANS(E77))+COS(RADIANS(G71))*COS(RADIANS(E77))*COS(RADIANS(N67))))&gt;90,0,$F$4*$F$5/E76^2*(SIN(RADIANS(G71))*SIN(RADIANS(E77))+COS(RADIANS(G71))*COS(RADIANS(E77))*COS(RADIANS(N67))))</f>
        <v>0</v>
      </c>
      <c r="O71" s="3">
        <f>IF(DEGREES(ACOS(SIN(RADIANS(G71))*SIN(RADIANS(E77))+COS(RADIANS(G71))*COS(RADIANS(E77))*COS(RADIANS(O67))))&gt;90,0,$F$4*$F$5/E76^2*(SIN(RADIANS(G71))*SIN(RADIANS(E77))+COS(RADIANS(G71))*COS(RADIANS(E77))*COS(RADIANS(O67))))</f>
        <v>0</v>
      </c>
      <c r="P71" s="3">
        <f>IF(DEGREES(ACOS(SIN(RADIANS(G71))*SIN(RADIANS(E77))+COS(RADIANS(G71))*COS(RADIANS(E77))*COS(RADIANS(P67))))&gt;90,0,$F$4*$F$5/E76^2*(SIN(RADIANS(G71))*SIN(RADIANS(E77))+COS(RADIANS(G71))*COS(RADIANS(E77))*COS(RADIANS(P67))))</f>
        <v>0</v>
      </c>
      <c r="Q71" s="3">
        <f>IF(DEGREES(ACOS(SIN(RADIANS(G71))*SIN(RADIANS(E77))+COS(RADIANS(G71))*COS(RADIANS(E77))*COS(RADIANS(Q67))))&gt;90,0,$F$4*$F$5/E76^2*(SIN(RADIANS(G71))*SIN(RADIANS(E77))+COS(RADIANS(G71))*COS(RADIANS(E77))*COS(RADIANS(Q67))))</f>
        <v>0</v>
      </c>
      <c r="R71" s="3" t="e">
        <f>IF(DEGREES(ACOS(SIN(RADIANS(G71))*SIN(RADIANS(E77))+COS(RADIANS(G71))*COS(RADIANS(E77))*COS(RADIANS(R67))))&gt;90,0,$F$4*$F$5/E76^2*(SIN(RADIANS(G71))*SIN(RADIANS(E77))+COS(RADIANS(G71))*COS(RADIANS(E77))*COS(RADIANS(R67))))</f>
        <v>#DIV/0!</v>
      </c>
      <c r="S71" s="3" t="e">
        <f>IF(DEGREES(ACOS(SIN(RADIANS(G71))*SIN(RADIANS(E77))+COS(RADIANS(G71))*COS(RADIANS(E77))*COS(RADIANS(S67))))&gt;90,0,$F$4*$F$5/E76^2*(SIN(RADIANS(G71))*SIN(RADIANS(E77))+COS(RADIANS(G71))*COS(RADIANS(E77))*COS(RADIANS(S67))))</f>
        <v>#DIV/0!</v>
      </c>
      <c r="T71" s="3" t="e">
        <f>IF(DEGREES(ACOS(SIN(RADIANS(G71))*SIN(RADIANS(E77))+COS(RADIANS(G71))*COS(RADIANS(E77))*COS(RADIANS(T67))))&gt;90,0,$F$4*$F$5/E76^2*(SIN(RADIANS(G71))*SIN(RADIANS(E77))+COS(RADIANS(G71))*COS(RADIANS(E77))*COS(RADIANS(T67))))</f>
        <v>#DIV/0!</v>
      </c>
      <c r="U71" s="3" t="e">
        <f>IF(DEGREES(ACOS(SIN(RADIANS(G71))*SIN(RADIANS(E77))+COS(RADIANS(G71))*COS(RADIANS(E77))*COS(RADIANS(U67))))&gt;90,0,$F$4*$F$5/E76^2*(SIN(RADIANS(G71))*SIN(RADIANS(E77))+COS(RADIANS(G71))*COS(RADIANS(E77))*COS(RADIANS(U67))))</f>
        <v>#DIV/0!</v>
      </c>
      <c r="V71" s="3" t="e">
        <f>IF(DEGREES(ACOS(SIN(RADIANS(G71))*SIN(RADIANS(E77))+COS(RADIANS(G71))*COS(RADIANS(E77))*COS(RADIANS(V67))))&gt;90,0,$F$4*$F$5/E76^2*(SIN(RADIANS(G71))*SIN(RADIANS(E77))+COS(RADIANS(G71))*COS(RADIANS(E77))*COS(RADIANS(V67))))</f>
        <v>#DIV/0!</v>
      </c>
      <c r="W71" s="3" t="e">
        <f>IF(DEGREES(ACOS(SIN(RADIANS(G71))*SIN(RADIANS(E77))+COS(RADIANS(G71))*COS(RADIANS(E77))*COS(RADIANS(W67))))&gt;90,0,$F$4*$F$5/E76^2*(SIN(RADIANS(G71))*SIN(RADIANS(E77))+COS(RADIANS(G71))*COS(RADIANS(E77))*COS(RADIANS(W67))))</f>
        <v>#DIV/0!</v>
      </c>
      <c r="X71" s="3" t="e">
        <f>IF(DEGREES(ACOS(SIN(RADIANS(G71))*SIN(RADIANS(E77))+COS(RADIANS(G71))*COS(RADIANS(E77))*COS(RADIANS(X67))))&gt;90,0,$F$4*$F$5/E76^2*(SIN(RADIANS(G71))*SIN(RADIANS(E77))+COS(RADIANS(G71))*COS(RADIANS(E77))*COS(RADIANS(X67))))</f>
        <v>#DIV/0!</v>
      </c>
      <c r="Y71" s="3" t="e">
        <f>IF(DEGREES(ACOS(SIN(RADIANS(G71))*SIN(RADIANS(E77))+COS(RADIANS(G71))*COS(RADIANS(E77))*COS(RADIANS(Y67))))&gt;90,0,$F$4*$F$5/E76^2*(SIN(RADIANS(G71))*SIN(RADIANS(E77))+COS(RADIANS(G71))*COS(RADIANS(E77))*COS(RADIANS(Y67))))</f>
        <v>#DIV/0!</v>
      </c>
      <c r="Z71" s="3" t="e">
        <f>IF(DEGREES(ACOS(SIN(RADIANS(G71))*SIN(RADIANS(E77))+COS(RADIANS(G71))*COS(RADIANS(E77))*COS(RADIANS(Z67))))&gt;90,0,$F$4*$F$5/E76^2*(SIN(RADIANS(G71))*SIN(RADIANS(E77))+COS(RADIANS(G71))*COS(RADIANS(E77))*COS(RADIANS(Z67))))</f>
        <v>#DIV/0!</v>
      </c>
      <c r="AA71" s="3" t="e">
        <f>IF(DEGREES(ACOS(SIN(RADIANS(G71))*SIN(RADIANS(E77))+COS(RADIANS(G71))*COS(RADIANS(E77))*COS(RADIANS(AA67))))&gt;90,0,$F$4*$F$5/E76^2*(SIN(RADIANS(G71))*SIN(RADIANS(E77))+COS(RADIANS(G71))*COS(RADIANS(E77))*COS(RADIANS(AA67))))</f>
        <v>#DIV/0!</v>
      </c>
      <c r="AB71" s="3" t="e">
        <f>IF(DEGREES(ACOS(SIN(RADIANS(G71))*SIN(RADIANS(E77))+COS(RADIANS(G71))*COS(RADIANS(E77))*COS(RADIANS(AB67))))&gt;90,0,$F$4*$F$5/E76^2*(SIN(RADIANS(G71))*SIN(RADIANS(E77))+COS(RADIANS(G71))*COS(RADIANS(E77))*COS(RADIANS(AB67))))</f>
        <v>#DIV/0!</v>
      </c>
      <c r="AC71" s="3" t="e">
        <f>IF(DEGREES(ACOS(SIN(RADIANS(G71))*SIN(RADIANS(E77))+COS(RADIANS(G71))*COS(RADIANS(E77))*COS(RADIANS(AC67))))&gt;90,0,$F$4*$F$5/E76^2*(SIN(RADIANS(G71))*SIN(RADIANS(E77))+COS(RADIANS(G71))*COS(RADIANS(E77))*COS(RADIANS(AC67))))</f>
        <v>#DIV/0!</v>
      </c>
      <c r="AD71" s="3" t="e">
        <f>IF(DEGREES(ACOS(SIN(RADIANS(G71))*SIN(RADIANS(E77))+COS(RADIANS(G71))*COS(RADIANS(E77))*COS(RADIANS(AD67))))&gt;90,0,$F$4*$F$5/E76^2*(SIN(RADIANS(G71))*SIN(RADIANS(E77))+COS(RADIANS(G71))*COS(RADIANS(E77))*COS(RADIANS(AD67))))</f>
        <v>#DIV/0!</v>
      </c>
      <c r="AE71" s="3" t="e">
        <f>IF(DEGREES(ACOS(SIN(RADIANS(G71))*SIN(RADIANS(E77))+COS(RADIANS(G71))*COS(RADIANS(E77))*COS(RADIANS(AE67))))&gt;90,0,$F$4*$F$5/E76^2*(SIN(RADIANS(G71))*SIN(RADIANS(E77))+COS(RADIANS(G71))*COS(RADIANS(E77))*COS(RADIANS(AE67))))</f>
        <v>#DIV/0!</v>
      </c>
      <c r="AF71" s="3" t="e">
        <f>IF(DEGREES(ACOS(SIN(RADIANS(G71))*SIN(RADIANS(E77))+COS(RADIANS(G71))*COS(RADIANS(E77))*COS(RADIANS(AF67))))&gt;90,0,$F$4*$F$5/E76^2*(SIN(RADIANS(G71))*SIN(RADIANS(E77))+COS(RADIANS(G71))*COS(RADIANS(E77))*COS(RADIANS(AF67))))</f>
        <v>#DIV/0!</v>
      </c>
      <c r="AG71" s="3" t="e">
        <f>IF(DEGREES(ACOS(SIN(RADIANS(G71))*SIN(RADIANS(E77))+COS(RADIANS(G71))*COS(RADIANS(E77))*COS(RADIANS(AG67))))&gt;90,0,$F$4*$F$5/E76^2*(SIN(RADIANS(G71))*SIN(RADIANS(E77))+COS(RADIANS(G71))*COS(RADIANS(E77))*COS(RADIANS(AG67))))</f>
        <v>#DIV/0!</v>
      </c>
      <c r="AH71" s="3" t="e">
        <f>IF(DEGREES(ACOS(SIN(RADIANS(G71))*SIN(RADIANS(E77))+COS(RADIANS(G71))*COS(RADIANS(E77))*COS(RADIANS(AH67))))&gt;90,0,$F$4*$F$5/E76^2*(SIN(RADIANS(G71))*SIN(RADIANS(E77))+COS(RADIANS(G71))*COS(RADIANS(E77))*COS(RADIANS(AH67))))</f>
        <v>#DIV/0!</v>
      </c>
      <c r="AI71" s="3" t="e">
        <f>IF(DEGREES(ACOS(SIN(RADIANS(G71))*SIN(RADIANS(E77))+COS(RADIANS(G71))*COS(RADIANS(E77))*COS(RADIANS(AI67))))&gt;90,0,$F$4*$F$5/E76^2*(SIN(RADIANS(G71))*SIN(RADIANS(E77))+COS(RADIANS(G71))*COS(RADIANS(E77))*COS(RADIANS(AI67))))</f>
        <v>#DIV/0!</v>
      </c>
      <c r="AJ71" s="3" t="e">
        <f>IF(DEGREES(ACOS(SIN(RADIANS(G71))*SIN(RADIANS(E77))+COS(RADIANS(G71))*COS(RADIANS(E77))*COS(RADIANS(AJ67))))&gt;90,0,$F$4*$F$5/E76^2*(SIN(RADIANS(G71))*SIN(RADIANS(E77))+COS(RADIANS(G71))*COS(RADIANS(E77))*COS(RADIANS(AJ67))))</f>
        <v>#DIV/0!</v>
      </c>
      <c r="AK71" s="3">
        <f>IF(DEGREES(ACOS(SIN(RADIANS(G71))*SIN(RADIANS(E77))+COS(RADIANS(G71))*COS(RADIANS(E77))*COS(RADIANS(AK67))))&gt;90,0,$F$4*$F$5/E76^2*(SIN(RADIANS(G71))*SIN(RADIANS(E77))+COS(RADIANS(G71))*COS(RADIANS(E77))*COS(RADIANS(AK67))))</f>
        <v>0</v>
      </c>
      <c r="AL71" s="3">
        <f>IF(DEGREES(ACOS(SIN(RADIANS(G71))*SIN(RADIANS(E77))+COS(RADIANS(G71))*COS(RADIANS(E77))*COS(RADIANS(AL67))))&gt;90,0,$F$4*$F$5/E76^2*(SIN(RADIANS(G71))*SIN(RADIANS(E77))+COS(RADIANS(G71))*COS(RADIANS(E77))*COS(RADIANS(AL67))))</f>
        <v>0</v>
      </c>
      <c r="AM71" s="3">
        <f>IF(DEGREES(ACOS(SIN(RADIANS(G71))*SIN(RADIANS(E77))+COS(RADIANS(G71))*COS(RADIANS(E77))*COS(RADIANS(AM67))))&gt;90,0,$F$4*$F$5/E76^2*(SIN(RADIANS(G71))*SIN(RADIANS(E77))+COS(RADIANS(G71))*COS(RADIANS(E77))*COS(RADIANS(AM67))))</f>
        <v>0</v>
      </c>
      <c r="AN71" s="3">
        <f>IF(DEGREES(ACOS(SIN(RADIANS(G71))*SIN(RADIANS(E77))+COS(RADIANS(G71))*COS(RADIANS(E77))*COS(RADIANS(AN67))))&gt;90,0,$F$4*$F$5/E76^2*(SIN(RADIANS(G71))*SIN(RADIANS(E77))+COS(RADIANS(G71))*COS(RADIANS(E77))*COS(RADIANS(AN67))))</f>
        <v>0</v>
      </c>
      <c r="AO71" s="3">
        <f>IF(DEGREES(ACOS(SIN(RADIANS(G71))*SIN(RADIANS(E77))+COS(RADIANS(G71))*COS(RADIANS(E77))*COS(RADIANS(AO67))))&gt;90,0,$F$4*$F$5/E76^2*(SIN(RADIANS(G71))*SIN(RADIANS(E77))+COS(RADIANS(G71))*COS(RADIANS(E77))*COS(RADIANS(AO67))))</f>
        <v>0</v>
      </c>
      <c r="AP71" s="3">
        <f>IF(DEGREES(ACOS(SIN(RADIANS(G71))*SIN(RADIANS(E77))+COS(RADIANS(G71))*COS(RADIANS(E77))*COS(RADIANS(AP67))))&gt;90,0,$F$4*$F$5/E76^2*(SIN(RADIANS(G71))*SIN(RADIANS(E77))+COS(RADIANS(G71))*COS(RADIANS(E77))*COS(RADIANS(AP67))))</f>
        <v>0</v>
      </c>
      <c r="AQ71" s="3">
        <f>IF(DEGREES(ACOS(SIN(RADIANS(G71))*SIN(RADIANS(E77))+COS(RADIANS(G71))*COS(RADIANS(E77))*COS(RADIANS(AQ67))))&gt;90,0,$F$4*$F$5/E76^2*(SIN(RADIANS(G71))*SIN(RADIANS(E77))+COS(RADIANS(G71))*COS(RADIANS(E77))*COS(RADIANS(AQ67))))</f>
        <v>0</v>
      </c>
      <c r="AR71" s="3">
        <f>IF(DEGREES(ACOS(SIN(RADIANS(G71))*SIN(RADIANS(E77))+COS(RADIANS(G71))*COS(RADIANS(E77))*COS(RADIANS(AR67))))&gt;90,0,$F$4*$F$5/E76^2*(SIN(RADIANS(G71))*SIN(RADIANS(E77))+COS(RADIANS(G71))*COS(RADIANS(E77))*COS(RADIANS(AR67))))</f>
        <v>0</v>
      </c>
      <c r="AU71" s="3">
        <f t="shared" si="0"/>
        <v>0</v>
      </c>
      <c r="AV71" s="3">
        <f t="shared" si="1"/>
        <v>0</v>
      </c>
      <c r="AW71" s="3">
        <v>670</v>
      </c>
      <c r="AX71" s="3">
        <f t="array" ref="AX71">INDEX($D$1751:$AM$1751,0,MATCH(AW71-IF(AW71&lt;720,IF(AW71&lt;360,0,360),720),$D$1700:$AM$1700,0))+IF(AW71&gt;350,360,0)</f>
        <v>670</v>
      </c>
      <c r="AY71" s="3">
        <f t="shared" si="2"/>
        <v>40</v>
      </c>
      <c r="AZ71" s="3">
        <f t="shared" si="3"/>
        <v>0</v>
      </c>
      <c r="BA71" s="3">
        <f t="shared" si="4"/>
        <v>0</v>
      </c>
      <c r="BB71" s="3">
        <f t="shared" si="5"/>
        <v>0</v>
      </c>
      <c r="BC71" s="3">
        <f t="shared" si="6"/>
        <v>0</v>
      </c>
      <c r="BD71" s="3">
        <f t="shared" si="7"/>
        <v>90</v>
      </c>
      <c r="BE71" s="3" t="e">
        <f t="shared" si="8"/>
        <v>#DIV/0!</v>
      </c>
      <c r="BF71" s="3">
        <f t="shared" si="9"/>
        <v>0</v>
      </c>
    </row>
    <row r="72" spans="2:58" ht="15.75" customHeight="1" x14ac:dyDescent="0.2">
      <c r="B72" s="20" t="s">
        <v>729</v>
      </c>
      <c r="E72" s="3">
        <f>IF(E69&lt;360,E69/360,(E69-360)/360)</f>
        <v>2.7777777777777776E-2</v>
      </c>
      <c r="G72" s="3">
        <v>60</v>
      </c>
      <c r="I72" s="3">
        <f>IF(DEGREES(ACOS(SIN(RADIANS(G72))*SIN(RADIANS(E77))+COS(RADIANS(G72))*COS(RADIANS(E77))*COS(RADIANS(I67))))&gt;90,0,$F$4*$F$5/E76^2*(SIN(RADIANS(G72))*SIN(RADIANS(E77))+COS(RADIANS(G72))*COS(RADIANS(E77))*COS(RADIANS(I67))))</f>
        <v>0</v>
      </c>
      <c r="J72" s="3">
        <f>IF(DEGREES(ACOS(SIN(RADIANS(G72))*SIN(RADIANS(E77))+COS(RADIANS(G72))*COS(RADIANS(E77))*COS(RADIANS(J67))))&gt;90,0,$F$4*$F$5/E76^2*(SIN(RADIANS(G72))*SIN(RADIANS(E77))+COS(RADIANS(G72))*COS(RADIANS(E77))*COS(RADIANS(J67))))</f>
        <v>0</v>
      </c>
      <c r="K72" s="3">
        <f>IF(DEGREES(ACOS(SIN(RADIANS(G72))*SIN(RADIANS(E77))+COS(RADIANS(G72))*COS(RADIANS(E77))*COS(RADIANS(K67))))&gt;90,0,$F$4*$F$5/E76^2*(SIN(RADIANS(G72))*SIN(RADIANS(E77))+COS(RADIANS(G72))*COS(RADIANS(E77))*COS(RADIANS(K67))))</f>
        <v>0</v>
      </c>
      <c r="L72" s="3">
        <f>IF(DEGREES(ACOS(SIN(RADIANS(G72))*SIN(RADIANS(E77))+COS(RADIANS(G72))*COS(RADIANS(E77))*COS(RADIANS(L67))))&gt;90,0,$F$4*$F$5/E76^2*(SIN(RADIANS(G72))*SIN(RADIANS(E77))+COS(RADIANS(G72))*COS(RADIANS(E77))*COS(RADIANS(L67))))</f>
        <v>0</v>
      </c>
      <c r="M72" s="3">
        <f>IF(DEGREES(ACOS(SIN(RADIANS(G72))*SIN(RADIANS(E77))+COS(RADIANS(G72))*COS(RADIANS(E77))*COS(RADIANS(M67))))&gt;90,0,$F$4*$F$5/E76^2*(SIN(RADIANS(G72))*SIN(RADIANS(E77))+COS(RADIANS(G72))*COS(RADIANS(E77))*COS(RADIANS(M67))))</f>
        <v>0</v>
      </c>
      <c r="N72" s="3">
        <f>IF(DEGREES(ACOS(SIN(RADIANS(G72))*SIN(RADIANS(E77))+COS(RADIANS(G72))*COS(RADIANS(E77))*COS(RADIANS(N67))))&gt;90,0,$F$4*$F$5/E76^2*(SIN(RADIANS(G72))*SIN(RADIANS(E77))+COS(RADIANS(G72))*COS(RADIANS(E77))*COS(RADIANS(N67))))</f>
        <v>0</v>
      </c>
      <c r="O72" s="3">
        <f>IF(DEGREES(ACOS(SIN(RADIANS(G72))*SIN(RADIANS(E77))+COS(RADIANS(G72))*COS(RADIANS(E77))*COS(RADIANS(O67))))&gt;90,0,$F$4*$F$5/E76^2*(SIN(RADIANS(G72))*SIN(RADIANS(E77))+COS(RADIANS(G72))*COS(RADIANS(E77))*COS(RADIANS(O67))))</f>
        <v>0</v>
      </c>
      <c r="P72" s="3">
        <f>IF(DEGREES(ACOS(SIN(RADIANS(G72))*SIN(RADIANS(E77))+COS(RADIANS(G72))*COS(RADIANS(E77))*COS(RADIANS(P67))))&gt;90,0,$F$4*$F$5/E76^2*(SIN(RADIANS(G72))*SIN(RADIANS(E77))+COS(RADIANS(G72))*COS(RADIANS(E77))*COS(RADIANS(P67))))</f>
        <v>0</v>
      </c>
      <c r="Q72" s="3">
        <f>IF(DEGREES(ACOS(SIN(RADIANS(G72))*SIN(RADIANS(E77))+COS(RADIANS(G72))*COS(RADIANS(E77))*COS(RADIANS(Q67))))&gt;90,0,$F$4*$F$5/E76^2*(SIN(RADIANS(G72))*SIN(RADIANS(E77))+COS(RADIANS(G72))*COS(RADIANS(E77))*COS(RADIANS(Q67))))</f>
        <v>0</v>
      </c>
      <c r="R72" s="3" t="e">
        <f>IF(DEGREES(ACOS(SIN(RADIANS(G72))*SIN(RADIANS(E77))+COS(RADIANS(G72))*COS(RADIANS(E77))*COS(RADIANS(R67))))&gt;90,0,$F$4*$F$5/E76^2*(SIN(RADIANS(G72))*SIN(RADIANS(E77))+COS(RADIANS(G72))*COS(RADIANS(E77))*COS(RADIANS(R67))))</f>
        <v>#DIV/0!</v>
      </c>
      <c r="S72" s="3" t="e">
        <f>IF(DEGREES(ACOS(SIN(RADIANS(G72))*SIN(RADIANS(E77))+COS(RADIANS(G72))*COS(RADIANS(E77))*COS(RADIANS(S67))))&gt;90,0,$F$4*$F$5/E76^2*(SIN(RADIANS(G72))*SIN(RADIANS(E77))+COS(RADIANS(G72))*COS(RADIANS(E77))*COS(RADIANS(S67))))</f>
        <v>#DIV/0!</v>
      </c>
      <c r="T72" s="3" t="e">
        <f>IF(DEGREES(ACOS(SIN(RADIANS(G72))*SIN(RADIANS(E77))+COS(RADIANS(G72))*COS(RADIANS(E77))*COS(RADIANS(T67))))&gt;90,0,$F$4*$F$5/E76^2*(SIN(RADIANS(G72))*SIN(RADIANS(E77))+COS(RADIANS(G72))*COS(RADIANS(E77))*COS(RADIANS(T67))))</f>
        <v>#DIV/0!</v>
      </c>
      <c r="U72" s="3" t="e">
        <f>IF(DEGREES(ACOS(SIN(RADIANS(G72))*SIN(RADIANS(E77))+COS(RADIANS(G72))*COS(RADIANS(E77))*COS(RADIANS(U67))))&gt;90,0,$F$4*$F$5/E76^2*(SIN(RADIANS(G72))*SIN(RADIANS(E77))+COS(RADIANS(G72))*COS(RADIANS(E77))*COS(RADIANS(U67))))</f>
        <v>#DIV/0!</v>
      </c>
      <c r="V72" s="3" t="e">
        <f>IF(DEGREES(ACOS(SIN(RADIANS(G72))*SIN(RADIANS(E77))+COS(RADIANS(G72))*COS(RADIANS(E77))*COS(RADIANS(V67))))&gt;90,0,$F$4*$F$5/E76^2*(SIN(RADIANS(G72))*SIN(RADIANS(E77))+COS(RADIANS(G72))*COS(RADIANS(E77))*COS(RADIANS(V67))))</f>
        <v>#DIV/0!</v>
      </c>
      <c r="W72" s="3" t="e">
        <f>IF(DEGREES(ACOS(SIN(RADIANS(G72))*SIN(RADIANS(E77))+COS(RADIANS(G72))*COS(RADIANS(E77))*COS(RADIANS(W67))))&gt;90,0,$F$4*$F$5/E76^2*(SIN(RADIANS(G72))*SIN(RADIANS(E77))+COS(RADIANS(G72))*COS(RADIANS(E77))*COS(RADIANS(W67))))</f>
        <v>#DIV/0!</v>
      </c>
      <c r="X72" s="3" t="e">
        <f>IF(DEGREES(ACOS(SIN(RADIANS(G72))*SIN(RADIANS(E77))+COS(RADIANS(G72))*COS(RADIANS(E77))*COS(RADIANS(X67))))&gt;90,0,$F$4*$F$5/E76^2*(SIN(RADIANS(G72))*SIN(RADIANS(E77))+COS(RADIANS(G72))*COS(RADIANS(E77))*COS(RADIANS(X67))))</f>
        <v>#DIV/0!</v>
      </c>
      <c r="Y72" s="3" t="e">
        <f>IF(DEGREES(ACOS(SIN(RADIANS(G72))*SIN(RADIANS(E77))+COS(RADIANS(G72))*COS(RADIANS(E77))*COS(RADIANS(Y67))))&gt;90,0,$F$4*$F$5/E76^2*(SIN(RADIANS(G72))*SIN(RADIANS(E77))+COS(RADIANS(G72))*COS(RADIANS(E77))*COS(RADIANS(Y67))))</f>
        <v>#DIV/0!</v>
      </c>
      <c r="Z72" s="3" t="e">
        <f>IF(DEGREES(ACOS(SIN(RADIANS(G72))*SIN(RADIANS(E77))+COS(RADIANS(G72))*COS(RADIANS(E77))*COS(RADIANS(Z67))))&gt;90,0,$F$4*$F$5/E76^2*(SIN(RADIANS(G72))*SIN(RADIANS(E77))+COS(RADIANS(G72))*COS(RADIANS(E77))*COS(RADIANS(Z67))))</f>
        <v>#DIV/0!</v>
      </c>
      <c r="AA72" s="3" t="e">
        <f>IF(DEGREES(ACOS(SIN(RADIANS(G72))*SIN(RADIANS(E77))+COS(RADIANS(G72))*COS(RADIANS(E77))*COS(RADIANS(AA67))))&gt;90,0,$F$4*$F$5/E76^2*(SIN(RADIANS(G72))*SIN(RADIANS(E77))+COS(RADIANS(G72))*COS(RADIANS(E77))*COS(RADIANS(AA67))))</f>
        <v>#DIV/0!</v>
      </c>
      <c r="AB72" s="3" t="e">
        <f>IF(DEGREES(ACOS(SIN(RADIANS(G72))*SIN(RADIANS(E77))+COS(RADIANS(G72))*COS(RADIANS(E77))*COS(RADIANS(AB67))))&gt;90,0,$F$4*$F$5/E76^2*(SIN(RADIANS(G72))*SIN(RADIANS(E77))+COS(RADIANS(G72))*COS(RADIANS(E77))*COS(RADIANS(AB67))))</f>
        <v>#DIV/0!</v>
      </c>
      <c r="AC72" s="3" t="e">
        <f>IF(DEGREES(ACOS(SIN(RADIANS(G72))*SIN(RADIANS(E77))+COS(RADIANS(G72))*COS(RADIANS(E77))*COS(RADIANS(AC67))))&gt;90,0,$F$4*$F$5/E76^2*(SIN(RADIANS(G72))*SIN(RADIANS(E77))+COS(RADIANS(G72))*COS(RADIANS(E77))*COS(RADIANS(AC67))))</f>
        <v>#DIV/0!</v>
      </c>
      <c r="AD72" s="3" t="e">
        <f>IF(DEGREES(ACOS(SIN(RADIANS(G72))*SIN(RADIANS(E77))+COS(RADIANS(G72))*COS(RADIANS(E77))*COS(RADIANS(AD67))))&gt;90,0,$F$4*$F$5/E76^2*(SIN(RADIANS(G72))*SIN(RADIANS(E77))+COS(RADIANS(G72))*COS(RADIANS(E77))*COS(RADIANS(AD67))))</f>
        <v>#DIV/0!</v>
      </c>
      <c r="AE72" s="3" t="e">
        <f>IF(DEGREES(ACOS(SIN(RADIANS(G72))*SIN(RADIANS(E77))+COS(RADIANS(G72))*COS(RADIANS(E77))*COS(RADIANS(AE67))))&gt;90,0,$F$4*$F$5/E76^2*(SIN(RADIANS(G72))*SIN(RADIANS(E77))+COS(RADIANS(G72))*COS(RADIANS(E77))*COS(RADIANS(AE67))))</f>
        <v>#DIV/0!</v>
      </c>
      <c r="AF72" s="3" t="e">
        <f>IF(DEGREES(ACOS(SIN(RADIANS(G72))*SIN(RADIANS(E77))+COS(RADIANS(G72))*COS(RADIANS(E77))*COS(RADIANS(AF67))))&gt;90,0,$F$4*$F$5/E76^2*(SIN(RADIANS(G72))*SIN(RADIANS(E77))+COS(RADIANS(G72))*COS(RADIANS(E77))*COS(RADIANS(AF67))))</f>
        <v>#DIV/0!</v>
      </c>
      <c r="AG72" s="3" t="e">
        <f>IF(DEGREES(ACOS(SIN(RADIANS(G72))*SIN(RADIANS(E77))+COS(RADIANS(G72))*COS(RADIANS(E77))*COS(RADIANS(AG67))))&gt;90,0,$F$4*$F$5/E76^2*(SIN(RADIANS(G72))*SIN(RADIANS(E77))+COS(RADIANS(G72))*COS(RADIANS(E77))*COS(RADIANS(AG67))))</f>
        <v>#DIV/0!</v>
      </c>
      <c r="AH72" s="3" t="e">
        <f>IF(DEGREES(ACOS(SIN(RADIANS(G72))*SIN(RADIANS(E77))+COS(RADIANS(G72))*COS(RADIANS(E77))*COS(RADIANS(AH67))))&gt;90,0,$F$4*$F$5/E76^2*(SIN(RADIANS(G72))*SIN(RADIANS(E77))+COS(RADIANS(G72))*COS(RADIANS(E77))*COS(RADIANS(AH67))))</f>
        <v>#DIV/0!</v>
      </c>
      <c r="AI72" s="3" t="e">
        <f>IF(DEGREES(ACOS(SIN(RADIANS(G72))*SIN(RADIANS(E77))+COS(RADIANS(G72))*COS(RADIANS(E77))*COS(RADIANS(AI67))))&gt;90,0,$F$4*$F$5/E76^2*(SIN(RADIANS(G72))*SIN(RADIANS(E77))+COS(RADIANS(G72))*COS(RADIANS(E77))*COS(RADIANS(AI67))))</f>
        <v>#DIV/0!</v>
      </c>
      <c r="AJ72" s="3" t="e">
        <f>IF(DEGREES(ACOS(SIN(RADIANS(G72))*SIN(RADIANS(E77))+COS(RADIANS(G72))*COS(RADIANS(E77))*COS(RADIANS(AJ67))))&gt;90,0,$F$4*$F$5/E76^2*(SIN(RADIANS(G72))*SIN(RADIANS(E77))+COS(RADIANS(G72))*COS(RADIANS(E77))*COS(RADIANS(AJ67))))</f>
        <v>#DIV/0!</v>
      </c>
      <c r="AK72" s="3">
        <f>IF(DEGREES(ACOS(SIN(RADIANS(G72))*SIN(RADIANS(E77))+COS(RADIANS(G72))*COS(RADIANS(E77))*COS(RADIANS(AK67))))&gt;90,0,$F$4*$F$5/E76^2*(SIN(RADIANS(G72))*SIN(RADIANS(E77))+COS(RADIANS(G72))*COS(RADIANS(E77))*COS(RADIANS(AK67))))</f>
        <v>0</v>
      </c>
      <c r="AL72" s="3">
        <f>IF(DEGREES(ACOS(SIN(RADIANS(G72))*SIN(RADIANS(E77))+COS(RADIANS(G72))*COS(RADIANS(E77))*COS(RADIANS(AL67))))&gt;90,0,$F$4*$F$5/E76^2*(SIN(RADIANS(G72))*SIN(RADIANS(E77))+COS(RADIANS(G72))*COS(RADIANS(E77))*COS(RADIANS(AL67))))</f>
        <v>0</v>
      </c>
      <c r="AM72" s="3">
        <f>IF(DEGREES(ACOS(SIN(RADIANS(G72))*SIN(RADIANS(E77))+COS(RADIANS(G72))*COS(RADIANS(E77))*COS(RADIANS(AM67))))&gt;90,0,$F$4*$F$5/E76^2*(SIN(RADIANS(G72))*SIN(RADIANS(E77))+COS(RADIANS(G72))*COS(RADIANS(E77))*COS(RADIANS(AM67))))</f>
        <v>0</v>
      </c>
      <c r="AN72" s="3">
        <f>IF(DEGREES(ACOS(SIN(RADIANS(G72))*SIN(RADIANS(E77))+COS(RADIANS(G72))*COS(RADIANS(E77))*COS(RADIANS(AN67))))&gt;90,0,$F$4*$F$5/E76^2*(SIN(RADIANS(G72))*SIN(RADIANS(E77))+COS(RADIANS(G72))*COS(RADIANS(E77))*COS(RADIANS(AN67))))</f>
        <v>0</v>
      </c>
      <c r="AO72" s="3">
        <f>IF(DEGREES(ACOS(SIN(RADIANS(G72))*SIN(RADIANS(E77))+COS(RADIANS(G72))*COS(RADIANS(E77))*COS(RADIANS(AO67))))&gt;90,0,$F$4*$F$5/E76^2*(SIN(RADIANS(G72))*SIN(RADIANS(E77))+COS(RADIANS(G72))*COS(RADIANS(E77))*COS(RADIANS(AO67))))</f>
        <v>0</v>
      </c>
      <c r="AP72" s="3">
        <f>IF(DEGREES(ACOS(SIN(RADIANS(G72))*SIN(RADIANS(E77))+COS(RADIANS(G72))*COS(RADIANS(E77))*COS(RADIANS(AP67))))&gt;90,0,$F$4*$F$5/E76^2*(SIN(RADIANS(G72))*SIN(RADIANS(E77))+COS(RADIANS(G72))*COS(RADIANS(E77))*COS(RADIANS(AP67))))</f>
        <v>0</v>
      </c>
      <c r="AQ72" s="3">
        <f>IF(DEGREES(ACOS(SIN(RADIANS(G72))*SIN(RADIANS(E77))+COS(RADIANS(G72))*COS(RADIANS(E77))*COS(RADIANS(AQ67))))&gt;90,0,$F$4*$F$5/E76^2*(SIN(RADIANS(G72))*SIN(RADIANS(E77))+COS(RADIANS(G72))*COS(RADIANS(E77))*COS(RADIANS(AQ67))))</f>
        <v>0</v>
      </c>
      <c r="AR72" s="3">
        <f>IF(DEGREES(ACOS(SIN(RADIANS(G72))*SIN(RADIANS(E77))+COS(RADIANS(G72))*COS(RADIANS(E77))*COS(RADIANS(AR67))))&gt;90,0,$F$4*$F$5/E76^2*(SIN(RADIANS(G72))*SIN(RADIANS(E77))+COS(RADIANS(G72))*COS(RADIANS(E77))*COS(RADIANS(AR67))))</f>
        <v>0</v>
      </c>
      <c r="AU72" s="3">
        <f t="shared" si="0"/>
        <v>0</v>
      </c>
      <c r="AV72" s="3">
        <f t="shared" si="1"/>
        <v>0</v>
      </c>
      <c r="AW72" s="3">
        <v>680</v>
      </c>
      <c r="AX72" s="3">
        <f t="array" ref="AX72">INDEX($D$1751:$AM$1751,0,MATCH(AW72-IF(AW72&lt;720,IF(AW72&lt;360,0,360),720),$D$1700:$AM$1700,0))+IF(AW72&gt;350,360,0)</f>
        <v>680</v>
      </c>
      <c r="AY72" s="3">
        <f t="shared" si="2"/>
        <v>50</v>
      </c>
      <c r="AZ72" s="3">
        <f t="shared" si="3"/>
        <v>0</v>
      </c>
      <c r="BA72" s="3">
        <f t="shared" si="4"/>
        <v>0</v>
      </c>
      <c r="BB72" s="3">
        <f t="shared" si="5"/>
        <v>0</v>
      </c>
      <c r="BC72" s="3">
        <f t="shared" si="6"/>
        <v>0</v>
      </c>
      <c r="BD72" s="3">
        <f t="shared" si="7"/>
        <v>90</v>
      </c>
      <c r="BE72" s="3" t="e">
        <f t="shared" si="8"/>
        <v>#DIV/0!</v>
      </c>
      <c r="BF72" s="3">
        <f t="shared" si="9"/>
        <v>0</v>
      </c>
    </row>
    <row r="73" spans="2:58" ht="15.75" customHeight="1" x14ac:dyDescent="0.2">
      <c r="B73" s="20" t="s">
        <v>785</v>
      </c>
      <c r="E73" s="3">
        <f>E72*$F$11</f>
        <v>0</v>
      </c>
      <c r="G73" s="3">
        <v>50</v>
      </c>
      <c r="I73" s="3">
        <f>IF(DEGREES(ACOS(SIN(RADIANS(G73))*SIN(RADIANS(E77))+COS(RADIANS(G73))*COS(RADIANS(E77))*COS(RADIANS(I67))))&gt;90,0,$F$4*$F$5/E76^2*(SIN(RADIANS(G73))*SIN(RADIANS(E77))+COS(RADIANS(G73))*COS(RADIANS(E77))*COS(RADIANS(I67))))</f>
        <v>0</v>
      </c>
      <c r="J73" s="3">
        <f>IF(DEGREES(ACOS(SIN(RADIANS(G73))*SIN(RADIANS(E77))+COS(RADIANS(G73))*COS(RADIANS(E77))*COS(RADIANS(J67))))&gt;90,0,$F$4*$F$5/E76^2*(SIN(RADIANS(G73))*SIN(RADIANS(E77))+COS(RADIANS(G73))*COS(RADIANS(E77))*COS(RADIANS(J67))))</f>
        <v>0</v>
      </c>
      <c r="K73" s="3">
        <f>IF(DEGREES(ACOS(SIN(RADIANS(G73))*SIN(RADIANS(E77))+COS(RADIANS(G73))*COS(RADIANS(E77))*COS(RADIANS(K67))))&gt;90,0,$F$4*$F$5/E76^2*(SIN(RADIANS(G73))*SIN(RADIANS(E77))+COS(RADIANS(G73))*COS(RADIANS(E77))*COS(RADIANS(K67))))</f>
        <v>0</v>
      </c>
      <c r="L73" s="3">
        <f>IF(DEGREES(ACOS(SIN(RADIANS(G73))*SIN(RADIANS(E77))+COS(RADIANS(G73))*COS(RADIANS(E77))*COS(RADIANS(L67))))&gt;90,0,$F$4*$F$5/E76^2*(SIN(RADIANS(G73))*SIN(RADIANS(E77))+COS(RADIANS(G73))*COS(RADIANS(E77))*COS(RADIANS(L67))))</f>
        <v>0</v>
      </c>
      <c r="M73" s="3">
        <f>IF(DEGREES(ACOS(SIN(RADIANS(G73))*SIN(RADIANS(E77))+COS(RADIANS(G73))*COS(RADIANS(E77))*COS(RADIANS(M67))))&gt;90,0,$F$4*$F$5/E76^2*(SIN(RADIANS(G73))*SIN(RADIANS(E77))+COS(RADIANS(G73))*COS(RADIANS(E77))*COS(RADIANS(M67))))</f>
        <v>0</v>
      </c>
      <c r="N73" s="3">
        <f>IF(DEGREES(ACOS(SIN(RADIANS(G73))*SIN(RADIANS(E77))+COS(RADIANS(G73))*COS(RADIANS(E77))*COS(RADIANS(N67))))&gt;90,0,$F$4*$F$5/E76^2*(SIN(RADIANS(G73))*SIN(RADIANS(E77))+COS(RADIANS(G73))*COS(RADIANS(E77))*COS(RADIANS(N67))))</f>
        <v>0</v>
      </c>
      <c r="O73" s="3">
        <f>IF(DEGREES(ACOS(SIN(RADIANS(G73))*SIN(RADIANS(E77))+COS(RADIANS(G73))*COS(RADIANS(E77))*COS(RADIANS(O67))))&gt;90,0,$F$4*$F$5/E76^2*(SIN(RADIANS(G73))*SIN(RADIANS(E77))+COS(RADIANS(G73))*COS(RADIANS(E77))*COS(RADIANS(O67))))</f>
        <v>0</v>
      </c>
      <c r="P73" s="3">
        <f>IF(DEGREES(ACOS(SIN(RADIANS(G73))*SIN(RADIANS(E77))+COS(RADIANS(G73))*COS(RADIANS(E77))*COS(RADIANS(P67))))&gt;90,0,$F$4*$F$5/E76^2*(SIN(RADIANS(G73))*SIN(RADIANS(E77))+COS(RADIANS(G73))*COS(RADIANS(E77))*COS(RADIANS(P67))))</f>
        <v>0</v>
      </c>
      <c r="Q73" s="3">
        <f>IF(DEGREES(ACOS(SIN(RADIANS(G73))*SIN(RADIANS(E77))+COS(RADIANS(G73))*COS(RADIANS(E77))*COS(RADIANS(Q67))))&gt;90,0,$F$4*$F$5/E76^2*(SIN(RADIANS(G73))*SIN(RADIANS(E77))+COS(RADIANS(G73))*COS(RADIANS(E77))*COS(RADIANS(Q67))))</f>
        <v>0</v>
      </c>
      <c r="R73" s="3" t="e">
        <f>IF(DEGREES(ACOS(SIN(RADIANS(G73))*SIN(RADIANS(E77))+COS(RADIANS(G73))*COS(RADIANS(E77))*COS(RADIANS(R67))))&gt;90,0,$F$4*$F$5/E76^2*(SIN(RADIANS(G73))*SIN(RADIANS(E77))+COS(RADIANS(G73))*COS(RADIANS(E77))*COS(RADIANS(R67))))</f>
        <v>#DIV/0!</v>
      </c>
      <c r="S73" s="3" t="e">
        <f>IF(DEGREES(ACOS(SIN(RADIANS(G73))*SIN(RADIANS(E77))+COS(RADIANS(G73))*COS(RADIANS(E77))*COS(RADIANS(S67))))&gt;90,0,$F$4*$F$5/E76^2*(SIN(RADIANS(G73))*SIN(RADIANS(E77))+COS(RADIANS(G73))*COS(RADIANS(E77))*COS(RADIANS(S67))))</f>
        <v>#DIV/0!</v>
      </c>
      <c r="T73" s="3" t="e">
        <f>IF(DEGREES(ACOS(SIN(RADIANS(G73))*SIN(RADIANS(E77))+COS(RADIANS(G73))*COS(RADIANS(E77))*COS(RADIANS(T67))))&gt;90,0,$F$4*$F$5/E76^2*(SIN(RADIANS(G73))*SIN(RADIANS(E77))+COS(RADIANS(G73))*COS(RADIANS(E77))*COS(RADIANS(T67))))</f>
        <v>#DIV/0!</v>
      </c>
      <c r="U73" s="3" t="e">
        <f>IF(DEGREES(ACOS(SIN(RADIANS(G73))*SIN(RADIANS(E77))+COS(RADIANS(G73))*COS(RADIANS(E77))*COS(RADIANS(U67))))&gt;90,0,$F$4*$F$5/E76^2*(SIN(RADIANS(G73))*SIN(RADIANS(E77))+COS(RADIANS(G73))*COS(RADIANS(E77))*COS(RADIANS(U67))))</f>
        <v>#DIV/0!</v>
      </c>
      <c r="V73" s="3" t="e">
        <f>IF(DEGREES(ACOS(SIN(RADIANS(G73))*SIN(RADIANS(E77))+COS(RADIANS(G73))*COS(RADIANS(E77))*COS(RADIANS(V67))))&gt;90,0,$F$4*$F$5/E76^2*(SIN(RADIANS(G73))*SIN(RADIANS(E77))+COS(RADIANS(G73))*COS(RADIANS(E77))*COS(RADIANS(V67))))</f>
        <v>#DIV/0!</v>
      </c>
      <c r="W73" s="3" t="e">
        <f>IF(DEGREES(ACOS(SIN(RADIANS(G73))*SIN(RADIANS(E77))+COS(RADIANS(G73))*COS(RADIANS(E77))*COS(RADIANS(W67))))&gt;90,0,$F$4*$F$5/E76^2*(SIN(RADIANS(G73))*SIN(RADIANS(E77))+COS(RADIANS(G73))*COS(RADIANS(E77))*COS(RADIANS(W67))))</f>
        <v>#DIV/0!</v>
      </c>
      <c r="X73" s="3" t="e">
        <f>IF(DEGREES(ACOS(SIN(RADIANS(G73))*SIN(RADIANS(E77))+COS(RADIANS(G73))*COS(RADIANS(E77))*COS(RADIANS(X67))))&gt;90,0,$F$4*$F$5/E76^2*(SIN(RADIANS(G73))*SIN(RADIANS(E77))+COS(RADIANS(G73))*COS(RADIANS(E77))*COS(RADIANS(X67))))</f>
        <v>#DIV/0!</v>
      </c>
      <c r="Y73" s="3" t="e">
        <f>IF(DEGREES(ACOS(SIN(RADIANS(G73))*SIN(RADIANS(E77))+COS(RADIANS(G73))*COS(RADIANS(E77))*COS(RADIANS(Y67))))&gt;90,0,$F$4*$F$5/E76^2*(SIN(RADIANS(G73))*SIN(RADIANS(E77))+COS(RADIANS(G73))*COS(RADIANS(E77))*COS(RADIANS(Y67))))</f>
        <v>#DIV/0!</v>
      </c>
      <c r="Z73" s="3" t="e">
        <f>IF(DEGREES(ACOS(SIN(RADIANS(G73))*SIN(RADIANS(E77))+COS(RADIANS(G73))*COS(RADIANS(E77))*COS(RADIANS(Z67))))&gt;90,0,$F$4*$F$5/E76^2*(SIN(RADIANS(G73))*SIN(RADIANS(E77))+COS(RADIANS(G73))*COS(RADIANS(E77))*COS(RADIANS(Z67))))</f>
        <v>#DIV/0!</v>
      </c>
      <c r="AA73" s="3" t="e">
        <f>IF(DEGREES(ACOS(SIN(RADIANS(G73))*SIN(RADIANS(E77))+COS(RADIANS(G73))*COS(RADIANS(E77))*COS(RADIANS(AA67))))&gt;90,0,$F$4*$F$5/E76^2*(SIN(RADIANS(G73))*SIN(RADIANS(E77))+COS(RADIANS(G73))*COS(RADIANS(E77))*COS(RADIANS(AA67))))</f>
        <v>#DIV/0!</v>
      </c>
      <c r="AB73" s="3" t="e">
        <f>IF(DEGREES(ACOS(SIN(RADIANS(G73))*SIN(RADIANS(E77))+COS(RADIANS(G73))*COS(RADIANS(E77))*COS(RADIANS(AB67))))&gt;90,0,$F$4*$F$5/E76^2*(SIN(RADIANS(G73))*SIN(RADIANS(E77))+COS(RADIANS(G73))*COS(RADIANS(E77))*COS(RADIANS(AB67))))</f>
        <v>#DIV/0!</v>
      </c>
      <c r="AC73" s="3" t="e">
        <f>IF(DEGREES(ACOS(SIN(RADIANS(G73))*SIN(RADIANS(E77))+COS(RADIANS(G73))*COS(RADIANS(E77))*COS(RADIANS(AC67))))&gt;90,0,$F$4*$F$5/E76^2*(SIN(RADIANS(G73))*SIN(RADIANS(E77))+COS(RADIANS(G73))*COS(RADIANS(E77))*COS(RADIANS(AC67))))</f>
        <v>#DIV/0!</v>
      </c>
      <c r="AD73" s="3" t="e">
        <f>IF(DEGREES(ACOS(SIN(RADIANS(G73))*SIN(RADIANS(E77))+COS(RADIANS(G73))*COS(RADIANS(E77))*COS(RADIANS(AD67))))&gt;90,0,$F$4*$F$5/E76^2*(SIN(RADIANS(G73))*SIN(RADIANS(E77))+COS(RADIANS(G73))*COS(RADIANS(E77))*COS(RADIANS(AD67))))</f>
        <v>#DIV/0!</v>
      </c>
      <c r="AE73" s="3" t="e">
        <f>IF(DEGREES(ACOS(SIN(RADIANS(G73))*SIN(RADIANS(E77))+COS(RADIANS(G73))*COS(RADIANS(E77))*COS(RADIANS(AE67))))&gt;90,0,$F$4*$F$5/E76^2*(SIN(RADIANS(G73))*SIN(RADIANS(E77))+COS(RADIANS(G73))*COS(RADIANS(E77))*COS(RADIANS(AE67))))</f>
        <v>#DIV/0!</v>
      </c>
      <c r="AF73" s="3" t="e">
        <f>IF(DEGREES(ACOS(SIN(RADIANS(G73))*SIN(RADIANS(E77))+COS(RADIANS(G73))*COS(RADIANS(E77))*COS(RADIANS(AF67))))&gt;90,0,$F$4*$F$5/E76^2*(SIN(RADIANS(G73))*SIN(RADIANS(E77))+COS(RADIANS(G73))*COS(RADIANS(E77))*COS(RADIANS(AF67))))</f>
        <v>#DIV/0!</v>
      </c>
      <c r="AG73" s="3" t="e">
        <f>IF(DEGREES(ACOS(SIN(RADIANS(G73))*SIN(RADIANS(E77))+COS(RADIANS(G73))*COS(RADIANS(E77))*COS(RADIANS(AG67))))&gt;90,0,$F$4*$F$5/E76^2*(SIN(RADIANS(G73))*SIN(RADIANS(E77))+COS(RADIANS(G73))*COS(RADIANS(E77))*COS(RADIANS(AG67))))</f>
        <v>#DIV/0!</v>
      </c>
      <c r="AH73" s="3" t="e">
        <f>IF(DEGREES(ACOS(SIN(RADIANS(G73))*SIN(RADIANS(E77))+COS(RADIANS(G73))*COS(RADIANS(E77))*COS(RADIANS(AH67))))&gt;90,0,$F$4*$F$5/E76^2*(SIN(RADIANS(G73))*SIN(RADIANS(E77))+COS(RADIANS(G73))*COS(RADIANS(E77))*COS(RADIANS(AH67))))</f>
        <v>#DIV/0!</v>
      </c>
      <c r="AI73" s="3" t="e">
        <f>IF(DEGREES(ACOS(SIN(RADIANS(G73))*SIN(RADIANS(E77))+COS(RADIANS(G73))*COS(RADIANS(E77))*COS(RADIANS(AI67))))&gt;90,0,$F$4*$F$5/E76^2*(SIN(RADIANS(G73))*SIN(RADIANS(E77))+COS(RADIANS(G73))*COS(RADIANS(E77))*COS(RADIANS(AI67))))</f>
        <v>#DIV/0!</v>
      </c>
      <c r="AJ73" s="3" t="e">
        <f>IF(DEGREES(ACOS(SIN(RADIANS(G73))*SIN(RADIANS(E77))+COS(RADIANS(G73))*COS(RADIANS(E77))*COS(RADIANS(AJ67))))&gt;90,0,$F$4*$F$5/E76^2*(SIN(RADIANS(G73))*SIN(RADIANS(E77))+COS(RADIANS(G73))*COS(RADIANS(E77))*COS(RADIANS(AJ67))))</f>
        <v>#DIV/0!</v>
      </c>
      <c r="AK73" s="3">
        <f>IF(DEGREES(ACOS(SIN(RADIANS(G73))*SIN(RADIANS(E77))+COS(RADIANS(G73))*COS(RADIANS(E77))*COS(RADIANS(AK67))))&gt;90,0,$F$4*$F$5/E76^2*(SIN(RADIANS(G73))*SIN(RADIANS(E77))+COS(RADIANS(G73))*COS(RADIANS(E77))*COS(RADIANS(AK67))))</f>
        <v>0</v>
      </c>
      <c r="AL73" s="3">
        <f>IF(DEGREES(ACOS(SIN(RADIANS(G73))*SIN(RADIANS(E77))+COS(RADIANS(G73))*COS(RADIANS(E77))*COS(RADIANS(AL67))))&gt;90,0,$F$4*$F$5/E76^2*(SIN(RADIANS(G73))*SIN(RADIANS(E77))+COS(RADIANS(G73))*COS(RADIANS(E77))*COS(RADIANS(AL67))))</f>
        <v>0</v>
      </c>
      <c r="AM73" s="3">
        <f>IF(DEGREES(ACOS(SIN(RADIANS(G73))*SIN(RADIANS(E77))+COS(RADIANS(G73))*COS(RADIANS(E77))*COS(RADIANS(AM67))))&gt;90,0,$F$4*$F$5/E76^2*(SIN(RADIANS(G73))*SIN(RADIANS(E77))+COS(RADIANS(G73))*COS(RADIANS(E77))*COS(RADIANS(AM67))))</f>
        <v>0</v>
      </c>
      <c r="AN73" s="3">
        <f>IF(DEGREES(ACOS(SIN(RADIANS(G73))*SIN(RADIANS(E77))+COS(RADIANS(G73))*COS(RADIANS(E77))*COS(RADIANS(AN67))))&gt;90,0,$F$4*$F$5/E76^2*(SIN(RADIANS(G73))*SIN(RADIANS(E77))+COS(RADIANS(G73))*COS(RADIANS(E77))*COS(RADIANS(AN67))))</f>
        <v>0</v>
      </c>
      <c r="AO73" s="3">
        <f>IF(DEGREES(ACOS(SIN(RADIANS(G73))*SIN(RADIANS(E77))+COS(RADIANS(G73))*COS(RADIANS(E77))*COS(RADIANS(AO67))))&gt;90,0,$F$4*$F$5/E76^2*(SIN(RADIANS(G73))*SIN(RADIANS(E77))+COS(RADIANS(G73))*COS(RADIANS(E77))*COS(RADIANS(AO67))))</f>
        <v>0</v>
      </c>
      <c r="AP73" s="3">
        <f>IF(DEGREES(ACOS(SIN(RADIANS(G73))*SIN(RADIANS(E77))+COS(RADIANS(G73))*COS(RADIANS(E77))*COS(RADIANS(AP67))))&gt;90,0,$F$4*$F$5/E76^2*(SIN(RADIANS(G73))*SIN(RADIANS(E77))+COS(RADIANS(G73))*COS(RADIANS(E77))*COS(RADIANS(AP67))))</f>
        <v>0</v>
      </c>
      <c r="AQ73" s="3">
        <f>IF(DEGREES(ACOS(SIN(RADIANS(G73))*SIN(RADIANS(E77))+COS(RADIANS(G73))*COS(RADIANS(E77))*COS(RADIANS(AQ67))))&gt;90,0,$F$4*$F$5/E76^2*(SIN(RADIANS(G73))*SIN(RADIANS(E77))+COS(RADIANS(G73))*COS(RADIANS(E77))*COS(RADIANS(AQ67))))</f>
        <v>0</v>
      </c>
      <c r="AR73" s="3">
        <f>IF(DEGREES(ACOS(SIN(RADIANS(G73))*SIN(RADIANS(E77))+COS(RADIANS(G73))*COS(RADIANS(E77))*COS(RADIANS(AR67))))&gt;90,0,$F$4*$F$5/E76^2*(SIN(RADIANS(G73))*SIN(RADIANS(E77))+COS(RADIANS(G73))*COS(RADIANS(E77))*COS(RADIANS(AR67))))</f>
        <v>0</v>
      </c>
      <c r="AU73" s="3">
        <f t="shared" si="0"/>
        <v>0</v>
      </c>
      <c r="AV73" s="3">
        <f t="shared" si="1"/>
        <v>0</v>
      </c>
      <c r="AW73" s="3">
        <v>690</v>
      </c>
      <c r="AX73" s="3">
        <f t="array" ref="AX73">INDEX($D$1751:$AM$1751,0,MATCH(AW73-IF(AW73&lt;720,IF(AW73&lt;360,0,360),720),$D$1700:$AM$1700,0))+IF(AW73&gt;350,360,0)</f>
        <v>690</v>
      </c>
      <c r="AY73" s="3">
        <f t="shared" si="2"/>
        <v>60</v>
      </c>
      <c r="AZ73" s="3">
        <f t="shared" si="3"/>
        <v>0</v>
      </c>
      <c r="BA73" s="3">
        <f t="shared" si="4"/>
        <v>0</v>
      </c>
      <c r="BB73" s="3">
        <f t="shared" si="5"/>
        <v>0</v>
      </c>
      <c r="BC73" s="3">
        <f t="shared" si="6"/>
        <v>0</v>
      </c>
      <c r="BD73" s="3">
        <f t="shared" si="7"/>
        <v>90</v>
      </c>
      <c r="BE73" s="3" t="e">
        <f t="shared" si="8"/>
        <v>#DIV/0!</v>
      </c>
      <c r="BF73" s="3">
        <f t="shared" si="9"/>
        <v>0</v>
      </c>
    </row>
    <row r="74" spans="2:58" ht="15.75" customHeight="1" x14ac:dyDescent="0.2">
      <c r="B74" s="20" t="s">
        <v>786</v>
      </c>
      <c r="E74" s="3" t="str">
        <f>IF($F$10=0,"N/A",$F$10*(E69/360)-ROUNDDOWN($F$10*(E69/360),0))</f>
        <v>N/A</v>
      </c>
      <c r="G74" s="3">
        <v>40</v>
      </c>
      <c r="I74" s="3">
        <f>IF(DEGREES(ACOS(SIN(RADIANS(G74))*SIN(RADIANS(E77))+COS(RADIANS(G74))*COS(RADIANS(E77))*COS(RADIANS(I67))))&gt;90,0,$F$4*$F$5/E76^2*(SIN(RADIANS(G74))*SIN(RADIANS(E77))+COS(RADIANS(G74))*COS(RADIANS(E77))*COS(RADIANS(I67))))</f>
        <v>0</v>
      </c>
      <c r="J74" s="3">
        <f>IF(DEGREES(ACOS(SIN(RADIANS(G74))*SIN(RADIANS(E77))+COS(RADIANS(G74))*COS(RADIANS(E77))*COS(RADIANS(J67))))&gt;90,0,$F$4*$F$5/E76^2*(SIN(RADIANS(G74))*SIN(RADIANS(E77))+COS(RADIANS(G74))*COS(RADIANS(E77))*COS(RADIANS(J67))))</f>
        <v>0</v>
      </c>
      <c r="K74" s="3">
        <f>IF(DEGREES(ACOS(SIN(RADIANS(G74))*SIN(RADIANS(E77))+COS(RADIANS(G74))*COS(RADIANS(E77))*COS(RADIANS(K67))))&gt;90,0,$F$4*$F$5/E76^2*(SIN(RADIANS(G74))*SIN(RADIANS(E77))+COS(RADIANS(G74))*COS(RADIANS(E77))*COS(RADIANS(K67))))</f>
        <v>0</v>
      </c>
      <c r="L74" s="3">
        <f>IF(DEGREES(ACOS(SIN(RADIANS(G74))*SIN(RADIANS(E77))+COS(RADIANS(G74))*COS(RADIANS(E77))*COS(RADIANS(L67))))&gt;90,0,$F$4*$F$5/E76^2*(SIN(RADIANS(G74))*SIN(RADIANS(E77))+COS(RADIANS(G74))*COS(RADIANS(E77))*COS(RADIANS(L67))))</f>
        <v>0</v>
      </c>
      <c r="M74" s="3">
        <f>IF(DEGREES(ACOS(SIN(RADIANS(G74))*SIN(RADIANS(E77))+COS(RADIANS(G74))*COS(RADIANS(E77))*COS(RADIANS(M67))))&gt;90,0,$F$4*$F$5/E76^2*(SIN(RADIANS(G74))*SIN(RADIANS(E77))+COS(RADIANS(G74))*COS(RADIANS(E77))*COS(RADIANS(M67))))</f>
        <v>0</v>
      </c>
      <c r="N74" s="3">
        <f>IF(DEGREES(ACOS(SIN(RADIANS(G74))*SIN(RADIANS(E77))+COS(RADIANS(G74))*COS(RADIANS(E77))*COS(RADIANS(N67))))&gt;90,0,$F$4*$F$5/E76^2*(SIN(RADIANS(G74))*SIN(RADIANS(E77))+COS(RADIANS(G74))*COS(RADIANS(E77))*COS(RADIANS(N67))))</f>
        <v>0</v>
      </c>
      <c r="O74" s="3">
        <f>IF(DEGREES(ACOS(SIN(RADIANS(G74))*SIN(RADIANS(E77))+COS(RADIANS(G74))*COS(RADIANS(E77))*COS(RADIANS(O67))))&gt;90,0,$F$4*$F$5/E76^2*(SIN(RADIANS(G74))*SIN(RADIANS(E77))+COS(RADIANS(G74))*COS(RADIANS(E77))*COS(RADIANS(O67))))</f>
        <v>0</v>
      </c>
      <c r="P74" s="3">
        <f>IF(DEGREES(ACOS(SIN(RADIANS(G74))*SIN(RADIANS(E77))+COS(RADIANS(G74))*COS(RADIANS(E77))*COS(RADIANS(P67))))&gt;90,0,$F$4*$F$5/E76^2*(SIN(RADIANS(G74))*SIN(RADIANS(E77))+COS(RADIANS(G74))*COS(RADIANS(E77))*COS(RADIANS(P67))))</f>
        <v>0</v>
      </c>
      <c r="Q74" s="3">
        <f>IF(DEGREES(ACOS(SIN(RADIANS(G74))*SIN(RADIANS(E77))+COS(RADIANS(G74))*COS(RADIANS(E77))*COS(RADIANS(Q67))))&gt;90,0,$F$4*$F$5/E76^2*(SIN(RADIANS(G74))*SIN(RADIANS(E77))+COS(RADIANS(G74))*COS(RADIANS(E77))*COS(RADIANS(Q67))))</f>
        <v>0</v>
      </c>
      <c r="R74" s="3" t="e">
        <f>IF(DEGREES(ACOS(SIN(RADIANS(G74))*SIN(RADIANS(E77))+COS(RADIANS(G74))*COS(RADIANS(E77))*COS(RADIANS(R67))))&gt;90,0,$F$4*$F$5/E76^2*(SIN(RADIANS(G74))*SIN(RADIANS(E77))+COS(RADIANS(G74))*COS(RADIANS(E77))*COS(RADIANS(R67))))</f>
        <v>#DIV/0!</v>
      </c>
      <c r="S74" s="3" t="e">
        <f>IF(DEGREES(ACOS(SIN(RADIANS(G74))*SIN(RADIANS(E77))+COS(RADIANS(G74))*COS(RADIANS(E77))*COS(RADIANS(S67))))&gt;90,0,$F$4*$F$5/E76^2*(SIN(RADIANS(G74))*SIN(RADIANS(E77))+COS(RADIANS(G74))*COS(RADIANS(E77))*COS(RADIANS(S67))))</f>
        <v>#DIV/0!</v>
      </c>
      <c r="T74" s="3" t="e">
        <f>IF(DEGREES(ACOS(SIN(RADIANS(G74))*SIN(RADIANS(E77))+COS(RADIANS(G74))*COS(RADIANS(E77))*COS(RADIANS(T67))))&gt;90,0,$F$4*$F$5/E76^2*(SIN(RADIANS(G74))*SIN(RADIANS(E77))+COS(RADIANS(G74))*COS(RADIANS(E77))*COS(RADIANS(T67))))</f>
        <v>#DIV/0!</v>
      </c>
      <c r="U74" s="3" t="e">
        <f>IF(DEGREES(ACOS(SIN(RADIANS(G74))*SIN(RADIANS(E77))+COS(RADIANS(G74))*COS(RADIANS(E77))*COS(RADIANS(U67))))&gt;90,0,$F$4*$F$5/E76^2*(SIN(RADIANS(G74))*SIN(RADIANS(E77))+COS(RADIANS(G74))*COS(RADIANS(E77))*COS(RADIANS(U67))))</f>
        <v>#DIV/0!</v>
      </c>
      <c r="V74" s="3" t="e">
        <f>IF(DEGREES(ACOS(SIN(RADIANS(G74))*SIN(RADIANS(E77))+COS(RADIANS(G74))*COS(RADIANS(E77))*COS(RADIANS(V67))))&gt;90,0,$F$4*$F$5/E76^2*(SIN(RADIANS(G74))*SIN(RADIANS(E77))+COS(RADIANS(G74))*COS(RADIANS(E77))*COS(RADIANS(V67))))</f>
        <v>#DIV/0!</v>
      </c>
      <c r="W74" s="3" t="e">
        <f>IF(DEGREES(ACOS(SIN(RADIANS(G74))*SIN(RADIANS(E77))+COS(RADIANS(G74))*COS(RADIANS(E77))*COS(RADIANS(W67))))&gt;90,0,$F$4*$F$5/E76^2*(SIN(RADIANS(G74))*SIN(RADIANS(E77))+COS(RADIANS(G74))*COS(RADIANS(E77))*COS(RADIANS(W67))))</f>
        <v>#DIV/0!</v>
      </c>
      <c r="X74" s="3" t="e">
        <f>IF(DEGREES(ACOS(SIN(RADIANS(G74))*SIN(RADIANS(E77))+COS(RADIANS(G74))*COS(RADIANS(E77))*COS(RADIANS(X67))))&gt;90,0,$F$4*$F$5/E76^2*(SIN(RADIANS(G74))*SIN(RADIANS(E77))+COS(RADIANS(G74))*COS(RADIANS(E77))*COS(RADIANS(X67))))</f>
        <v>#DIV/0!</v>
      </c>
      <c r="Y74" s="3" t="e">
        <f>IF(DEGREES(ACOS(SIN(RADIANS(G74))*SIN(RADIANS(E77))+COS(RADIANS(G74))*COS(RADIANS(E77))*COS(RADIANS(Y67))))&gt;90,0,$F$4*$F$5/E76^2*(SIN(RADIANS(G74))*SIN(RADIANS(E77))+COS(RADIANS(G74))*COS(RADIANS(E77))*COS(RADIANS(Y67))))</f>
        <v>#DIV/0!</v>
      </c>
      <c r="Z74" s="3" t="e">
        <f>IF(DEGREES(ACOS(SIN(RADIANS(G74))*SIN(RADIANS(E77))+COS(RADIANS(G74))*COS(RADIANS(E77))*COS(RADIANS(Z67))))&gt;90,0,$F$4*$F$5/E76^2*(SIN(RADIANS(G74))*SIN(RADIANS(E77))+COS(RADIANS(G74))*COS(RADIANS(E77))*COS(RADIANS(Z67))))</f>
        <v>#DIV/0!</v>
      </c>
      <c r="AA74" s="3" t="e">
        <f>IF(DEGREES(ACOS(SIN(RADIANS(G74))*SIN(RADIANS(E77))+COS(RADIANS(G74))*COS(RADIANS(E77))*COS(RADIANS(AA67))))&gt;90,0,$F$4*$F$5/E76^2*(SIN(RADIANS(G74))*SIN(RADIANS(E77))+COS(RADIANS(G74))*COS(RADIANS(E77))*COS(RADIANS(AA67))))</f>
        <v>#DIV/0!</v>
      </c>
      <c r="AB74" s="3" t="e">
        <f>IF(DEGREES(ACOS(SIN(RADIANS(G74))*SIN(RADIANS(E77))+COS(RADIANS(G74))*COS(RADIANS(E77))*COS(RADIANS(AB67))))&gt;90,0,$F$4*$F$5/E76^2*(SIN(RADIANS(G74))*SIN(RADIANS(E77))+COS(RADIANS(G74))*COS(RADIANS(E77))*COS(RADIANS(AB67))))</f>
        <v>#DIV/0!</v>
      </c>
      <c r="AC74" s="3" t="e">
        <f>IF(DEGREES(ACOS(SIN(RADIANS(G74))*SIN(RADIANS(E77))+COS(RADIANS(G74))*COS(RADIANS(E77))*COS(RADIANS(AC67))))&gt;90,0,$F$4*$F$5/E76^2*(SIN(RADIANS(G74))*SIN(RADIANS(E77))+COS(RADIANS(G74))*COS(RADIANS(E77))*COS(RADIANS(AC67))))</f>
        <v>#DIV/0!</v>
      </c>
      <c r="AD74" s="3" t="e">
        <f>IF(DEGREES(ACOS(SIN(RADIANS(G74))*SIN(RADIANS(E77))+COS(RADIANS(G74))*COS(RADIANS(E77))*COS(RADIANS(AD67))))&gt;90,0,$F$4*$F$5/E76^2*(SIN(RADIANS(G74))*SIN(RADIANS(E77))+COS(RADIANS(G74))*COS(RADIANS(E77))*COS(RADIANS(AD67))))</f>
        <v>#DIV/0!</v>
      </c>
      <c r="AE74" s="3" t="e">
        <f>IF(DEGREES(ACOS(SIN(RADIANS(G74))*SIN(RADIANS(E77))+COS(RADIANS(G74))*COS(RADIANS(E77))*COS(RADIANS(AE67))))&gt;90,0,$F$4*$F$5/E76^2*(SIN(RADIANS(G74))*SIN(RADIANS(E77))+COS(RADIANS(G74))*COS(RADIANS(E77))*COS(RADIANS(AE67))))</f>
        <v>#DIV/0!</v>
      </c>
      <c r="AF74" s="3" t="e">
        <f>IF(DEGREES(ACOS(SIN(RADIANS(G74))*SIN(RADIANS(E77))+COS(RADIANS(G74))*COS(RADIANS(E77))*COS(RADIANS(AF67))))&gt;90,0,$F$4*$F$5/E76^2*(SIN(RADIANS(G74))*SIN(RADIANS(E77))+COS(RADIANS(G74))*COS(RADIANS(E77))*COS(RADIANS(AF67))))</f>
        <v>#DIV/0!</v>
      </c>
      <c r="AG74" s="3" t="e">
        <f>IF(DEGREES(ACOS(SIN(RADIANS(G74))*SIN(RADIANS(E77))+COS(RADIANS(G74))*COS(RADIANS(E77))*COS(RADIANS(AG67))))&gt;90,0,$F$4*$F$5/E76^2*(SIN(RADIANS(G74))*SIN(RADIANS(E77))+COS(RADIANS(G74))*COS(RADIANS(E77))*COS(RADIANS(AG67))))</f>
        <v>#DIV/0!</v>
      </c>
      <c r="AH74" s="3" t="e">
        <f>IF(DEGREES(ACOS(SIN(RADIANS(G74))*SIN(RADIANS(E77))+COS(RADIANS(G74))*COS(RADIANS(E77))*COS(RADIANS(AH67))))&gt;90,0,$F$4*$F$5/E76^2*(SIN(RADIANS(G74))*SIN(RADIANS(E77))+COS(RADIANS(G74))*COS(RADIANS(E77))*COS(RADIANS(AH67))))</f>
        <v>#DIV/0!</v>
      </c>
      <c r="AI74" s="3" t="e">
        <f>IF(DEGREES(ACOS(SIN(RADIANS(G74))*SIN(RADIANS(E77))+COS(RADIANS(G74))*COS(RADIANS(E77))*COS(RADIANS(AI67))))&gt;90,0,$F$4*$F$5/E76^2*(SIN(RADIANS(G74))*SIN(RADIANS(E77))+COS(RADIANS(G74))*COS(RADIANS(E77))*COS(RADIANS(AI67))))</f>
        <v>#DIV/0!</v>
      </c>
      <c r="AJ74" s="3" t="e">
        <f>IF(DEGREES(ACOS(SIN(RADIANS(G74))*SIN(RADIANS(E77))+COS(RADIANS(G74))*COS(RADIANS(E77))*COS(RADIANS(AJ67))))&gt;90,0,$F$4*$F$5/E76^2*(SIN(RADIANS(G74))*SIN(RADIANS(E77))+COS(RADIANS(G74))*COS(RADIANS(E77))*COS(RADIANS(AJ67))))</f>
        <v>#DIV/0!</v>
      </c>
      <c r="AK74" s="3">
        <f>IF(DEGREES(ACOS(SIN(RADIANS(G74))*SIN(RADIANS(E77))+COS(RADIANS(G74))*COS(RADIANS(E77))*COS(RADIANS(AK67))))&gt;90,0,$F$4*$F$5/E76^2*(SIN(RADIANS(G74))*SIN(RADIANS(E77))+COS(RADIANS(G74))*COS(RADIANS(E77))*COS(RADIANS(AK67))))</f>
        <v>0</v>
      </c>
      <c r="AL74" s="3">
        <f>IF(DEGREES(ACOS(SIN(RADIANS(G74))*SIN(RADIANS(E77))+COS(RADIANS(G74))*COS(RADIANS(E77))*COS(RADIANS(AL67))))&gt;90,0,$F$4*$F$5/E76^2*(SIN(RADIANS(G74))*SIN(RADIANS(E77))+COS(RADIANS(G74))*COS(RADIANS(E77))*COS(RADIANS(AL67))))</f>
        <v>0</v>
      </c>
      <c r="AM74" s="3">
        <f>IF(DEGREES(ACOS(SIN(RADIANS(G74))*SIN(RADIANS(E77))+COS(RADIANS(G74))*COS(RADIANS(E77))*COS(RADIANS(AM67))))&gt;90,0,$F$4*$F$5/E76^2*(SIN(RADIANS(G74))*SIN(RADIANS(E77))+COS(RADIANS(G74))*COS(RADIANS(E77))*COS(RADIANS(AM67))))</f>
        <v>0</v>
      </c>
      <c r="AN74" s="3">
        <f>IF(DEGREES(ACOS(SIN(RADIANS(G74))*SIN(RADIANS(E77))+COS(RADIANS(G74))*COS(RADIANS(E77))*COS(RADIANS(AN67))))&gt;90,0,$F$4*$F$5/E76^2*(SIN(RADIANS(G74))*SIN(RADIANS(E77))+COS(RADIANS(G74))*COS(RADIANS(E77))*COS(RADIANS(AN67))))</f>
        <v>0</v>
      </c>
      <c r="AO74" s="3">
        <f>IF(DEGREES(ACOS(SIN(RADIANS(G74))*SIN(RADIANS(E77))+COS(RADIANS(G74))*COS(RADIANS(E77))*COS(RADIANS(AO67))))&gt;90,0,$F$4*$F$5/E76^2*(SIN(RADIANS(G74))*SIN(RADIANS(E77))+COS(RADIANS(G74))*COS(RADIANS(E77))*COS(RADIANS(AO67))))</f>
        <v>0</v>
      </c>
      <c r="AP74" s="3">
        <f>IF(DEGREES(ACOS(SIN(RADIANS(G74))*SIN(RADIANS(E77))+COS(RADIANS(G74))*COS(RADIANS(E77))*COS(RADIANS(AP67))))&gt;90,0,$F$4*$F$5/E76^2*(SIN(RADIANS(G74))*SIN(RADIANS(E77))+COS(RADIANS(G74))*COS(RADIANS(E77))*COS(RADIANS(AP67))))</f>
        <v>0</v>
      </c>
      <c r="AQ74" s="3">
        <f>IF(DEGREES(ACOS(SIN(RADIANS(G74))*SIN(RADIANS(E77))+COS(RADIANS(G74))*COS(RADIANS(E77))*COS(RADIANS(AQ67))))&gt;90,0,$F$4*$F$5/E76^2*(SIN(RADIANS(G74))*SIN(RADIANS(E77))+COS(RADIANS(G74))*COS(RADIANS(E77))*COS(RADIANS(AQ67))))</f>
        <v>0</v>
      </c>
      <c r="AR74" s="3">
        <f>IF(DEGREES(ACOS(SIN(RADIANS(G74))*SIN(RADIANS(E77))+COS(RADIANS(G74))*COS(RADIANS(E77))*COS(RADIANS(AR67))))&gt;90,0,$F$4*$F$5/E76^2*(SIN(RADIANS(G74))*SIN(RADIANS(E77))+COS(RADIANS(G74))*COS(RADIANS(E77))*COS(RADIANS(AR67))))</f>
        <v>0</v>
      </c>
      <c r="AU74" s="3">
        <f t="shared" si="0"/>
        <v>0</v>
      </c>
      <c r="AV74" s="3">
        <f t="shared" si="1"/>
        <v>0</v>
      </c>
      <c r="AW74" s="3">
        <v>700</v>
      </c>
      <c r="AX74" s="3">
        <f t="array" ref="AX74">INDEX($D$1751:$AM$1751,0,MATCH(AW74-IF(AW74&lt;720,IF(AW74&lt;360,0,360),720),$D$1700:$AM$1700,0))+IF(AW74&gt;350,360,0)</f>
        <v>700</v>
      </c>
      <c r="AY74" s="3">
        <f t="shared" si="2"/>
        <v>70</v>
      </c>
      <c r="AZ74" s="3">
        <f t="shared" si="3"/>
        <v>0</v>
      </c>
      <c r="BA74" s="3">
        <f t="shared" si="4"/>
        <v>0</v>
      </c>
      <c r="BB74" s="3">
        <f t="shared" si="5"/>
        <v>0</v>
      </c>
      <c r="BC74" s="3">
        <f t="shared" si="6"/>
        <v>0</v>
      </c>
      <c r="BD74" s="3">
        <f t="shared" si="7"/>
        <v>90</v>
      </c>
      <c r="BE74" s="3" t="e">
        <f t="shared" si="8"/>
        <v>#DIV/0!</v>
      </c>
      <c r="BF74" s="3">
        <f t="shared" si="9"/>
        <v>0</v>
      </c>
    </row>
    <row r="75" spans="2:58" ht="15.75" customHeight="1" x14ac:dyDescent="0.2">
      <c r="B75" s="20" t="s">
        <v>787</v>
      </c>
      <c r="E75" s="3" t="str">
        <f>IF($F$10=0,"N/A",E74*$F$11/$F$10)</f>
        <v>N/A</v>
      </c>
      <c r="G75" s="3">
        <v>30</v>
      </c>
      <c r="I75" s="3">
        <f>IF(DEGREES(ACOS(SIN(RADIANS(G75))*SIN(RADIANS(E77))+COS(RADIANS(G75))*COS(RADIANS(E77))*COS(RADIANS(I67))))&gt;90,0,$F$4*$F$5/E76^2*(SIN(RADIANS(G75))*SIN(RADIANS(E77))+COS(RADIANS(G75))*COS(RADIANS(E77))*COS(RADIANS(I67))))</f>
        <v>0</v>
      </c>
      <c r="J75" s="3">
        <f>IF(DEGREES(ACOS(SIN(RADIANS(G75))*SIN(RADIANS(E77))+COS(RADIANS(G75))*COS(RADIANS(E77))*COS(RADIANS(J67))))&gt;90,0,$F$4*$F$5/E76^2*(SIN(RADIANS(G75))*SIN(RADIANS(E77))+COS(RADIANS(G75))*COS(RADIANS(E77))*COS(RADIANS(J67))))</f>
        <v>0</v>
      </c>
      <c r="K75" s="3">
        <f>IF(DEGREES(ACOS(SIN(RADIANS(G75))*SIN(RADIANS(E77))+COS(RADIANS(G75))*COS(RADIANS(E77))*COS(RADIANS(K67))))&gt;90,0,$F$4*$F$5/E76^2*(SIN(RADIANS(G75))*SIN(RADIANS(E77))+COS(RADIANS(G75))*COS(RADIANS(E77))*COS(RADIANS(K67))))</f>
        <v>0</v>
      </c>
      <c r="L75" s="3">
        <f>IF(DEGREES(ACOS(SIN(RADIANS(G75))*SIN(RADIANS(E77))+COS(RADIANS(G75))*COS(RADIANS(E77))*COS(RADIANS(L67))))&gt;90,0,$F$4*$F$5/E76^2*(SIN(RADIANS(G75))*SIN(RADIANS(E77))+COS(RADIANS(G75))*COS(RADIANS(E77))*COS(RADIANS(L67))))</f>
        <v>0</v>
      </c>
      <c r="M75" s="3">
        <f>IF(DEGREES(ACOS(SIN(RADIANS(G75))*SIN(RADIANS(E77))+COS(RADIANS(G75))*COS(RADIANS(E77))*COS(RADIANS(M67))))&gt;90,0,$F$4*$F$5/E76^2*(SIN(RADIANS(G75))*SIN(RADIANS(E77))+COS(RADIANS(G75))*COS(RADIANS(E77))*COS(RADIANS(M67))))</f>
        <v>0</v>
      </c>
      <c r="N75" s="3">
        <f>IF(DEGREES(ACOS(SIN(RADIANS(G75))*SIN(RADIANS(E77))+COS(RADIANS(G75))*COS(RADIANS(E77))*COS(RADIANS(N67))))&gt;90,0,$F$4*$F$5/E76^2*(SIN(RADIANS(G75))*SIN(RADIANS(E77))+COS(RADIANS(G75))*COS(RADIANS(E77))*COS(RADIANS(N67))))</f>
        <v>0</v>
      </c>
      <c r="O75" s="3">
        <f>IF(DEGREES(ACOS(SIN(RADIANS(G75))*SIN(RADIANS(E77))+COS(RADIANS(G75))*COS(RADIANS(E77))*COS(RADIANS(O67))))&gt;90,0,$F$4*$F$5/E76^2*(SIN(RADIANS(G75))*SIN(RADIANS(E77))+COS(RADIANS(G75))*COS(RADIANS(E77))*COS(RADIANS(O67))))</f>
        <v>0</v>
      </c>
      <c r="P75" s="3">
        <f>IF(DEGREES(ACOS(SIN(RADIANS(G75))*SIN(RADIANS(E77))+COS(RADIANS(G75))*COS(RADIANS(E77))*COS(RADIANS(P67))))&gt;90,0,$F$4*$F$5/E76^2*(SIN(RADIANS(G75))*SIN(RADIANS(E77))+COS(RADIANS(G75))*COS(RADIANS(E77))*COS(RADIANS(P67))))</f>
        <v>0</v>
      </c>
      <c r="Q75" s="3">
        <f>IF(DEGREES(ACOS(SIN(RADIANS(G75))*SIN(RADIANS(E77))+COS(RADIANS(G75))*COS(RADIANS(E77))*COS(RADIANS(Q67))))&gt;90,0,$F$4*$F$5/E76^2*(SIN(RADIANS(G75))*SIN(RADIANS(E77))+COS(RADIANS(G75))*COS(RADIANS(E77))*COS(RADIANS(Q67))))</f>
        <v>0</v>
      </c>
      <c r="R75" s="3" t="e">
        <f>IF(DEGREES(ACOS(SIN(RADIANS(G75))*SIN(RADIANS(E77))+COS(RADIANS(G75))*COS(RADIANS(E77))*COS(RADIANS(R67))))&gt;90,0,$F$4*$F$5/E76^2*(SIN(RADIANS(G75))*SIN(RADIANS(E77))+COS(RADIANS(G75))*COS(RADIANS(E77))*COS(RADIANS(R67))))</f>
        <v>#DIV/0!</v>
      </c>
      <c r="S75" s="3" t="e">
        <f>IF(DEGREES(ACOS(SIN(RADIANS(G75))*SIN(RADIANS(E77))+COS(RADIANS(G75))*COS(RADIANS(E77))*COS(RADIANS(S67))))&gt;90,0,$F$4*$F$5/E76^2*(SIN(RADIANS(G75))*SIN(RADIANS(E77))+COS(RADIANS(G75))*COS(RADIANS(E77))*COS(RADIANS(S67))))</f>
        <v>#DIV/0!</v>
      </c>
      <c r="T75" s="3" t="e">
        <f>IF(DEGREES(ACOS(SIN(RADIANS(G75))*SIN(RADIANS(E77))+COS(RADIANS(G75))*COS(RADIANS(E77))*COS(RADIANS(T67))))&gt;90,0,$F$4*$F$5/E76^2*(SIN(RADIANS(G75))*SIN(RADIANS(E77))+COS(RADIANS(G75))*COS(RADIANS(E77))*COS(RADIANS(T67))))</f>
        <v>#DIV/0!</v>
      </c>
      <c r="U75" s="3" t="e">
        <f>IF(DEGREES(ACOS(SIN(RADIANS(G75))*SIN(RADIANS(E77))+COS(RADIANS(G75))*COS(RADIANS(E77))*COS(RADIANS(U67))))&gt;90,0,$F$4*$F$5/E76^2*(SIN(RADIANS(G75))*SIN(RADIANS(E77))+COS(RADIANS(G75))*COS(RADIANS(E77))*COS(RADIANS(U67))))</f>
        <v>#DIV/0!</v>
      </c>
      <c r="V75" s="3" t="e">
        <f>IF(DEGREES(ACOS(SIN(RADIANS(G75))*SIN(RADIANS(E77))+COS(RADIANS(G75))*COS(RADIANS(E77))*COS(RADIANS(V67))))&gt;90,0,$F$4*$F$5/E76^2*(SIN(RADIANS(G75))*SIN(RADIANS(E77))+COS(RADIANS(G75))*COS(RADIANS(E77))*COS(RADIANS(V67))))</f>
        <v>#DIV/0!</v>
      </c>
      <c r="W75" s="3" t="e">
        <f>IF(DEGREES(ACOS(SIN(RADIANS(G75))*SIN(RADIANS(E77))+COS(RADIANS(G75))*COS(RADIANS(E77))*COS(RADIANS(W67))))&gt;90,0,$F$4*$F$5/E76^2*(SIN(RADIANS(G75))*SIN(RADIANS(E77))+COS(RADIANS(G75))*COS(RADIANS(E77))*COS(RADIANS(W67))))</f>
        <v>#DIV/0!</v>
      </c>
      <c r="X75" s="3" t="e">
        <f>IF(DEGREES(ACOS(SIN(RADIANS(G75))*SIN(RADIANS(E77))+COS(RADIANS(G75))*COS(RADIANS(E77))*COS(RADIANS(X67))))&gt;90,0,$F$4*$F$5/E76^2*(SIN(RADIANS(G75))*SIN(RADIANS(E77))+COS(RADIANS(G75))*COS(RADIANS(E77))*COS(RADIANS(X67))))</f>
        <v>#DIV/0!</v>
      </c>
      <c r="Y75" s="3" t="e">
        <f>IF(DEGREES(ACOS(SIN(RADIANS(G75))*SIN(RADIANS(E77))+COS(RADIANS(G75))*COS(RADIANS(E77))*COS(RADIANS(Y67))))&gt;90,0,$F$4*$F$5/E76^2*(SIN(RADIANS(G75))*SIN(RADIANS(E77))+COS(RADIANS(G75))*COS(RADIANS(E77))*COS(RADIANS(Y67))))</f>
        <v>#DIV/0!</v>
      </c>
      <c r="Z75" s="3" t="e">
        <f>IF(DEGREES(ACOS(SIN(RADIANS(G75))*SIN(RADIANS(E77))+COS(RADIANS(G75))*COS(RADIANS(E77))*COS(RADIANS(Z67))))&gt;90,0,$F$4*$F$5/E76^2*(SIN(RADIANS(G75))*SIN(RADIANS(E77))+COS(RADIANS(G75))*COS(RADIANS(E77))*COS(RADIANS(Z67))))</f>
        <v>#DIV/0!</v>
      </c>
      <c r="AA75" s="3" t="e">
        <f>IF(DEGREES(ACOS(SIN(RADIANS(G75))*SIN(RADIANS(E77))+COS(RADIANS(G75))*COS(RADIANS(E77))*COS(RADIANS(AA67))))&gt;90,0,$F$4*$F$5/E76^2*(SIN(RADIANS(G75))*SIN(RADIANS(E77))+COS(RADIANS(G75))*COS(RADIANS(E77))*COS(RADIANS(AA67))))</f>
        <v>#DIV/0!</v>
      </c>
      <c r="AB75" s="3" t="e">
        <f>IF(DEGREES(ACOS(SIN(RADIANS(G75))*SIN(RADIANS(E77))+COS(RADIANS(G75))*COS(RADIANS(E77))*COS(RADIANS(AB67))))&gt;90,0,$F$4*$F$5/E76^2*(SIN(RADIANS(G75))*SIN(RADIANS(E77))+COS(RADIANS(G75))*COS(RADIANS(E77))*COS(RADIANS(AB67))))</f>
        <v>#DIV/0!</v>
      </c>
      <c r="AC75" s="3" t="e">
        <f>IF(DEGREES(ACOS(SIN(RADIANS(G75))*SIN(RADIANS(E77))+COS(RADIANS(G75))*COS(RADIANS(E77))*COS(RADIANS(AC67))))&gt;90,0,$F$4*$F$5/E76^2*(SIN(RADIANS(G75))*SIN(RADIANS(E77))+COS(RADIANS(G75))*COS(RADIANS(E77))*COS(RADIANS(AC67))))</f>
        <v>#DIV/0!</v>
      </c>
      <c r="AD75" s="3" t="e">
        <f>IF(DEGREES(ACOS(SIN(RADIANS(G75))*SIN(RADIANS(E77))+COS(RADIANS(G75))*COS(RADIANS(E77))*COS(RADIANS(AD67))))&gt;90,0,$F$4*$F$5/E76^2*(SIN(RADIANS(G75))*SIN(RADIANS(E77))+COS(RADIANS(G75))*COS(RADIANS(E77))*COS(RADIANS(AD67))))</f>
        <v>#DIV/0!</v>
      </c>
      <c r="AE75" s="3" t="e">
        <f>IF(DEGREES(ACOS(SIN(RADIANS(G75))*SIN(RADIANS(E77))+COS(RADIANS(G75))*COS(RADIANS(E77))*COS(RADIANS(AE67))))&gt;90,0,$F$4*$F$5/E76^2*(SIN(RADIANS(G75))*SIN(RADIANS(E77))+COS(RADIANS(G75))*COS(RADIANS(E77))*COS(RADIANS(AE67))))</f>
        <v>#DIV/0!</v>
      </c>
      <c r="AF75" s="3" t="e">
        <f>IF(DEGREES(ACOS(SIN(RADIANS(G75))*SIN(RADIANS(E77))+COS(RADIANS(G75))*COS(RADIANS(E77))*COS(RADIANS(AF67))))&gt;90,0,$F$4*$F$5/E76^2*(SIN(RADIANS(G75))*SIN(RADIANS(E77))+COS(RADIANS(G75))*COS(RADIANS(E77))*COS(RADIANS(AF67))))</f>
        <v>#DIV/0!</v>
      </c>
      <c r="AG75" s="3" t="e">
        <f>IF(DEGREES(ACOS(SIN(RADIANS(G75))*SIN(RADIANS(E77))+COS(RADIANS(G75))*COS(RADIANS(E77))*COS(RADIANS(AG67))))&gt;90,0,$F$4*$F$5/E76^2*(SIN(RADIANS(G75))*SIN(RADIANS(E77))+COS(RADIANS(G75))*COS(RADIANS(E77))*COS(RADIANS(AG67))))</f>
        <v>#DIV/0!</v>
      </c>
      <c r="AH75" s="3" t="e">
        <f>IF(DEGREES(ACOS(SIN(RADIANS(G75))*SIN(RADIANS(E77))+COS(RADIANS(G75))*COS(RADIANS(E77))*COS(RADIANS(AH67))))&gt;90,0,$F$4*$F$5/E76^2*(SIN(RADIANS(G75))*SIN(RADIANS(E77))+COS(RADIANS(G75))*COS(RADIANS(E77))*COS(RADIANS(AH67))))</f>
        <v>#DIV/0!</v>
      </c>
      <c r="AI75" s="3" t="e">
        <f>IF(DEGREES(ACOS(SIN(RADIANS(G75))*SIN(RADIANS(E77))+COS(RADIANS(G75))*COS(RADIANS(E77))*COS(RADIANS(AI67))))&gt;90,0,$F$4*$F$5/E76^2*(SIN(RADIANS(G75))*SIN(RADIANS(E77))+COS(RADIANS(G75))*COS(RADIANS(E77))*COS(RADIANS(AI67))))</f>
        <v>#DIV/0!</v>
      </c>
      <c r="AJ75" s="3" t="e">
        <f>IF(DEGREES(ACOS(SIN(RADIANS(G75))*SIN(RADIANS(E77))+COS(RADIANS(G75))*COS(RADIANS(E77))*COS(RADIANS(AJ67))))&gt;90,0,$F$4*$F$5/E76^2*(SIN(RADIANS(G75))*SIN(RADIANS(E77))+COS(RADIANS(G75))*COS(RADIANS(E77))*COS(RADIANS(AJ67))))</f>
        <v>#DIV/0!</v>
      </c>
      <c r="AK75" s="3">
        <f>IF(DEGREES(ACOS(SIN(RADIANS(G75))*SIN(RADIANS(E77))+COS(RADIANS(G75))*COS(RADIANS(E77))*COS(RADIANS(AK67))))&gt;90,0,$F$4*$F$5/E76^2*(SIN(RADIANS(G75))*SIN(RADIANS(E77))+COS(RADIANS(G75))*COS(RADIANS(E77))*COS(RADIANS(AK67))))</f>
        <v>0</v>
      </c>
      <c r="AL75" s="3">
        <f>IF(DEGREES(ACOS(SIN(RADIANS(G75))*SIN(RADIANS(E77))+COS(RADIANS(G75))*COS(RADIANS(E77))*COS(RADIANS(AL67))))&gt;90,0,$F$4*$F$5/E76^2*(SIN(RADIANS(G75))*SIN(RADIANS(E77))+COS(RADIANS(G75))*COS(RADIANS(E77))*COS(RADIANS(AL67))))</f>
        <v>0</v>
      </c>
      <c r="AM75" s="3">
        <f>IF(DEGREES(ACOS(SIN(RADIANS(G75))*SIN(RADIANS(E77))+COS(RADIANS(G75))*COS(RADIANS(E77))*COS(RADIANS(AM67))))&gt;90,0,$F$4*$F$5/E76^2*(SIN(RADIANS(G75))*SIN(RADIANS(E77))+COS(RADIANS(G75))*COS(RADIANS(E77))*COS(RADIANS(AM67))))</f>
        <v>0</v>
      </c>
      <c r="AN75" s="3">
        <f>IF(DEGREES(ACOS(SIN(RADIANS(G75))*SIN(RADIANS(E77))+COS(RADIANS(G75))*COS(RADIANS(E77))*COS(RADIANS(AN67))))&gt;90,0,$F$4*$F$5/E76^2*(SIN(RADIANS(G75))*SIN(RADIANS(E77))+COS(RADIANS(G75))*COS(RADIANS(E77))*COS(RADIANS(AN67))))</f>
        <v>0</v>
      </c>
      <c r="AO75" s="3">
        <f>IF(DEGREES(ACOS(SIN(RADIANS(G75))*SIN(RADIANS(E77))+COS(RADIANS(G75))*COS(RADIANS(E77))*COS(RADIANS(AO67))))&gt;90,0,$F$4*$F$5/E76^2*(SIN(RADIANS(G75))*SIN(RADIANS(E77))+COS(RADIANS(G75))*COS(RADIANS(E77))*COS(RADIANS(AO67))))</f>
        <v>0</v>
      </c>
      <c r="AP75" s="3">
        <f>IF(DEGREES(ACOS(SIN(RADIANS(G75))*SIN(RADIANS(E77))+COS(RADIANS(G75))*COS(RADIANS(E77))*COS(RADIANS(AP67))))&gt;90,0,$F$4*$F$5/E76^2*(SIN(RADIANS(G75))*SIN(RADIANS(E77))+COS(RADIANS(G75))*COS(RADIANS(E77))*COS(RADIANS(AP67))))</f>
        <v>0</v>
      </c>
      <c r="AQ75" s="3">
        <f>IF(DEGREES(ACOS(SIN(RADIANS(G75))*SIN(RADIANS(E77))+COS(RADIANS(G75))*COS(RADIANS(E77))*COS(RADIANS(AQ67))))&gt;90,0,$F$4*$F$5/E76^2*(SIN(RADIANS(G75))*SIN(RADIANS(E77))+COS(RADIANS(G75))*COS(RADIANS(E77))*COS(RADIANS(AQ67))))</f>
        <v>0</v>
      </c>
      <c r="AR75" s="3">
        <f>IF(DEGREES(ACOS(SIN(RADIANS(G75))*SIN(RADIANS(E77))+COS(RADIANS(G75))*COS(RADIANS(E77))*COS(RADIANS(AR67))))&gt;90,0,$F$4*$F$5/E76^2*(SIN(RADIANS(G75))*SIN(RADIANS(E77))+COS(RADIANS(G75))*COS(RADIANS(E77))*COS(RADIANS(AR67))))</f>
        <v>0</v>
      </c>
      <c r="AU75" s="3">
        <f t="shared" si="0"/>
        <v>0</v>
      </c>
      <c r="AV75" s="3">
        <f t="shared" si="1"/>
        <v>0</v>
      </c>
      <c r="AW75" s="3">
        <v>710</v>
      </c>
      <c r="AX75" s="3">
        <f t="array" ref="AX75">INDEX($D$1751:$AM$1751,0,MATCH(AW75-IF(AW75&lt;720,IF(AW75&lt;360,0,360),720),$D$1700:$AM$1700,0))+IF(AW75&gt;350,360,0)</f>
        <v>710</v>
      </c>
      <c r="AY75" s="3">
        <f t="shared" si="2"/>
        <v>80</v>
      </c>
      <c r="AZ75" s="3">
        <f t="shared" si="3"/>
        <v>0</v>
      </c>
      <c r="BA75" s="3">
        <f t="shared" si="4"/>
        <v>0</v>
      </c>
      <c r="BB75" s="3">
        <f t="shared" si="5"/>
        <v>0</v>
      </c>
      <c r="BC75" s="3">
        <f t="shared" si="6"/>
        <v>0</v>
      </c>
      <c r="BD75" s="3">
        <f t="shared" si="7"/>
        <v>90</v>
      </c>
      <c r="BE75" s="3" t="e">
        <f t="shared" si="8"/>
        <v>#DIV/0!</v>
      </c>
      <c r="BF75" s="3">
        <f t="shared" si="9"/>
        <v>0</v>
      </c>
    </row>
    <row r="76" spans="2:58" ht="15.75" customHeight="1" x14ac:dyDescent="0.2">
      <c r="B76" s="20" t="s">
        <v>788</v>
      </c>
      <c r="E76" s="3">
        <f>$F$6*(1-$F$7^2)/(1+$F$7*COS(RADIANS(E70)))</f>
        <v>0</v>
      </c>
      <c r="G76" s="3">
        <v>20</v>
      </c>
      <c r="I76" s="3">
        <f>IF(DEGREES(ACOS(SIN(RADIANS(G76))*SIN(RADIANS(E77))+COS(RADIANS(G76))*COS(RADIANS(E77))*COS(RADIANS(I67))))&gt;90,0,$F$4*$F$5/E76^2*(SIN(RADIANS(G76))*SIN(RADIANS(E77))+COS(RADIANS(G76))*COS(RADIANS(E77))*COS(RADIANS(I67))))</f>
        <v>0</v>
      </c>
      <c r="J76" s="3">
        <f>IF(DEGREES(ACOS(SIN(RADIANS(G76))*SIN(RADIANS(E77))+COS(RADIANS(G76))*COS(RADIANS(E77))*COS(RADIANS(J67))))&gt;90,0,$F$4*$F$5/E76^2*(SIN(RADIANS(G76))*SIN(RADIANS(E77))+COS(RADIANS(G76))*COS(RADIANS(E77))*COS(RADIANS(J67))))</f>
        <v>0</v>
      </c>
      <c r="K76" s="3">
        <f>IF(DEGREES(ACOS(SIN(RADIANS(G76))*SIN(RADIANS(E77))+COS(RADIANS(G76))*COS(RADIANS(E77))*COS(RADIANS(K67))))&gt;90,0,$F$4*$F$5/E76^2*(SIN(RADIANS(G76))*SIN(RADIANS(E77))+COS(RADIANS(G76))*COS(RADIANS(E77))*COS(RADIANS(K67))))</f>
        <v>0</v>
      </c>
      <c r="L76" s="3">
        <f>IF(DEGREES(ACOS(SIN(RADIANS(G76))*SIN(RADIANS(E77))+COS(RADIANS(G76))*COS(RADIANS(E77))*COS(RADIANS(L67))))&gt;90,0,$F$4*$F$5/E76^2*(SIN(RADIANS(G76))*SIN(RADIANS(E77))+COS(RADIANS(G76))*COS(RADIANS(E77))*COS(RADIANS(L67))))</f>
        <v>0</v>
      </c>
      <c r="M76" s="3">
        <f>IF(DEGREES(ACOS(SIN(RADIANS(G76))*SIN(RADIANS(E77))+COS(RADIANS(G76))*COS(RADIANS(E77))*COS(RADIANS(M67))))&gt;90,0,$F$4*$F$5/E76^2*(SIN(RADIANS(G76))*SIN(RADIANS(E77))+COS(RADIANS(G76))*COS(RADIANS(E77))*COS(RADIANS(M67))))</f>
        <v>0</v>
      </c>
      <c r="N76" s="3">
        <f>IF(DEGREES(ACOS(SIN(RADIANS(G76))*SIN(RADIANS(E77))+COS(RADIANS(G76))*COS(RADIANS(E77))*COS(RADIANS(N67))))&gt;90,0,$F$4*$F$5/E76^2*(SIN(RADIANS(G76))*SIN(RADIANS(E77))+COS(RADIANS(G76))*COS(RADIANS(E77))*COS(RADIANS(N67))))</f>
        <v>0</v>
      </c>
      <c r="O76" s="3">
        <f>IF(DEGREES(ACOS(SIN(RADIANS(G76))*SIN(RADIANS(E77))+COS(RADIANS(G76))*COS(RADIANS(E77))*COS(RADIANS(O67))))&gt;90,0,$F$4*$F$5/E76^2*(SIN(RADIANS(G76))*SIN(RADIANS(E77))+COS(RADIANS(G76))*COS(RADIANS(E77))*COS(RADIANS(O67))))</f>
        <v>0</v>
      </c>
      <c r="P76" s="3">
        <f>IF(DEGREES(ACOS(SIN(RADIANS(G76))*SIN(RADIANS(E77))+COS(RADIANS(G76))*COS(RADIANS(E77))*COS(RADIANS(P67))))&gt;90,0,$F$4*$F$5/E76^2*(SIN(RADIANS(G76))*SIN(RADIANS(E77))+COS(RADIANS(G76))*COS(RADIANS(E77))*COS(RADIANS(P67))))</f>
        <v>0</v>
      </c>
      <c r="Q76" s="3">
        <f>IF(DEGREES(ACOS(SIN(RADIANS(G76))*SIN(RADIANS(E77))+COS(RADIANS(G76))*COS(RADIANS(E77))*COS(RADIANS(Q67))))&gt;90,0,$F$4*$F$5/E76^2*(SIN(RADIANS(G76))*SIN(RADIANS(E77))+COS(RADIANS(G76))*COS(RADIANS(E77))*COS(RADIANS(Q67))))</f>
        <v>0</v>
      </c>
      <c r="R76" s="3" t="e">
        <f>IF(DEGREES(ACOS(SIN(RADIANS(G76))*SIN(RADIANS(E77))+COS(RADIANS(G76))*COS(RADIANS(E77))*COS(RADIANS(R67))))&gt;90,0,$F$4*$F$5/E76^2*(SIN(RADIANS(G76))*SIN(RADIANS(E77))+COS(RADIANS(G76))*COS(RADIANS(E77))*COS(RADIANS(R67))))</f>
        <v>#DIV/0!</v>
      </c>
      <c r="S76" s="3" t="e">
        <f>IF(DEGREES(ACOS(SIN(RADIANS(G76))*SIN(RADIANS(E77))+COS(RADIANS(G76))*COS(RADIANS(E77))*COS(RADIANS(S67))))&gt;90,0,$F$4*$F$5/E76^2*(SIN(RADIANS(G76))*SIN(RADIANS(E77))+COS(RADIANS(G76))*COS(RADIANS(E77))*COS(RADIANS(S67))))</f>
        <v>#DIV/0!</v>
      </c>
      <c r="T76" s="3" t="e">
        <f>IF(DEGREES(ACOS(SIN(RADIANS(G76))*SIN(RADIANS(E77))+COS(RADIANS(G76))*COS(RADIANS(E77))*COS(RADIANS(T67))))&gt;90,0,$F$4*$F$5/E76^2*(SIN(RADIANS(G76))*SIN(RADIANS(E77))+COS(RADIANS(G76))*COS(RADIANS(E77))*COS(RADIANS(T67))))</f>
        <v>#DIV/0!</v>
      </c>
      <c r="U76" s="3" t="e">
        <f>IF(DEGREES(ACOS(SIN(RADIANS(G76))*SIN(RADIANS(E77))+COS(RADIANS(G76))*COS(RADIANS(E77))*COS(RADIANS(U67))))&gt;90,0,$F$4*$F$5/E76^2*(SIN(RADIANS(G76))*SIN(RADIANS(E77))+COS(RADIANS(G76))*COS(RADIANS(E77))*COS(RADIANS(U67))))</f>
        <v>#DIV/0!</v>
      </c>
      <c r="V76" s="3" t="e">
        <f>IF(DEGREES(ACOS(SIN(RADIANS(G76))*SIN(RADIANS(E77))+COS(RADIANS(G76))*COS(RADIANS(E77))*COS(RADIANS(V67))))&gt;90,0,$F$4*$F$5/E76^2*(SIN(RADIANS(G76))*SIN(RADIANS(E77))+COS(RADIANS(G76))*COS(RADIANS(E77))*COS(RADIANS(V67))))</f>
        <v>#DIV/0!</v>
      </c>
      <c r="W76" s="3" t="e">
        <f>IF(DEGREES(ACOS(SIN(RADIANS(G76))*SIN(RADIANS(E77))+COS(RADIANS(G76))*COS(RADIANS(E77))*COS(RADIANS(W67))))&gt;90,0,$F$4*$F$5/E76^2*(SIN(RADIANS(G76))*SIN(RADIANS(E77))+COS(RADIANS(G76))*COS(RADIANS(E77))*COS(RADIANS(W67))))</f>
        <v>#DIV/0!</v>
      </c>
      <c r="X76" s="3" t="e">
        <f>IF(DEGREES(ACOS(SIN(RADIANS(G76))*SIN(RADIANS(E77))+COS(RADIANS(G76))*COS(RADIANS(E77))*COS(RADIANS(X67))))&gt;90,0,$F$4*$F$5/E76^2*(SIN(RADIANS(G76))*SIN(RADIANS(E77))+COS(RADIANS(G76))*COS(RADIANS(E77))*COS(RADIANS(X67))))</f>
        <v>#DIV/0!</v>
      </c>
      <c r="Y76" s="3" t="e">
        <f>IF(DEGREES(ACOS(SIN(RADIANS(G76))*SIN(RADIANS(E77))+COS(RADIANS(G76))*COS(RADIANS(E77))*COS(RADIANS(Y67))))&gt;90,0,$F$4*$F$5/E76^2*(SIN(RADIANS(G76))*SIN(RADIANS(E77))+COS(RADIANS(G76))*COS(RADIANS(E77))*COS(RADIANS(Y67))))</f>
        <v>#DIV/0!</v>
      </c>
      <c r="Z76" s="3" t="e">
        <f>IF(DEGREES(ACOS(SIN(RADIANS(G76))*SIN(RADIANS(E77))+COS(RADIANS(G76))*COS(RADIANS(E77))*COS(RADIANS(Z67))))&gt;90,0,$F$4*$F$5/E76^2*(SIN(RADIANS(G76))*SIN(RADIANS(E77))+COS(RADIANS(G76))*COS(RADIANS(E77))*COS(RADIANS(Z67))))</f>
        <v>#DIV/0!</v>
      </c>
      <c r="AA76" s="3" t="e">
        <f>IF(DEGREES(ACOS(SIN(RADIANS(G76))*SIN(RADIANS(E77))+COS(RADIANS(G76))*COS(RADIANS(E77))*COS(RADIANS(AA67))))&gt;90,0,$F$4*$F$5/E76^2*(SIN(RADIANS(G76))*SIN(RADIANS(E77))+COS(RADIANS(G76))*COS(RADIANS(E77))*COS(RADIANS(AA67))))</f>
        <v>#DIV/0!</v>
      </c>
      <c r="AB76" s="3" t="e">
        <f>IF(DEGREES(ACOS(SIN(RADIANS(G76))*SIN(RADIANS(E77))+COS(RADIANS(G76))*COS(RADIANS(E77))*COS(RADIANS(AB67))))&gt;90,0,$F$4*$F$5/E76^2*(SIN(RADIANS(G76))*SIN(RADIANS(E77))+COS(RADIANS(G76))*COS(RADIANS(E77))*COS(RADIANS(AB67))))</f>
        <v>#DIV/0!</v>
      </c>
      <c r="AC76" s="3" t="e">
        <f>IF(DEGREES(ACOS(SIN(RADIANS(G76))*SIN(RADIANS(E77))+COS(RADIANS(G76))*COS(RADIANS(E77))*COS(RADIANS(AC67))))&gt;90,0,$F$4*$F$5/E76^2*(SIN(RADIANS(G76))*SIN(RADIANS(E77))+COS(RADIANS(G76))*COS(RADIANS(E77))*COS(RADIANS(AC67))))</f>
        <v>#DIV/0!</v>
      </c>
      <c r="AD76" s="3" t="e">
        <f>IF(DEGREES(ACOS(SIN(RADIANS(G76))*SIN(RADIANS(E77))+COS(RADIANS(G76))*COS(RADIANS(E77))*COS(RADIANS(AD67))))&gt;90,0,$F$4*$F$5/E76^2*(SIN(RADIANS(G76))*SIN(RADIANS(E77))+COS(RADIANS(G76))*COS(RADIANS(E77))*COS(RADIANS(AD67))))</f>
        <v>#DIV/0!</v>
      </c>
      <c r="AE76" s="3" t="e">
        <f>IF(DEGREES(ACOS(SIN(RADIANS(G76))*SIN(RADIANS(E77))+COS(RADIANS(G76))*COS(RADIANS(E77))*COS(RADIANS(AE67))))&gt;90,0,$F$4*$F$5/E76^2*(SIN(RADIANS(G76))*SIN(RADIANS(E77))+COS(RADIANS(G76))*COS(RADIANS(E77))*COS(RADIANS(AE67))))</f>
        <v>#DIV/0!</v>
      </c>
      <c r="AF76" s="3" t="e">
        <f>IF(DEGREES(ACOS(SIN(RADIANS(G76))*SIN(RADIANS(E77))+COS(RADIANS(G76))*COS(RADIANS(E77))*COS(RADIANS(AF67))))&gt;90,0,$F$4*$F$5/E76^2*(SIN(RADIANS(G76))*SIN(RADIANS(E77))+COS(RADIANS(G76))*COS(RADIANS(E77))*COS(RADIANS(AF67))))</f>
        <v>#DIV/0!</v>
      </c>
      <c r="AG76" s="3" t="e">
        <f>IF(DEGREES(ACOS(SIN(RADIANS(G76))*SIN(RADIANS(E77))+COS(RADIANS(G76))*COS(RADIANS(E77))*COS(RADIANS(AG67))))&gt;90,0,$F$4*$F$5/E76^2*(SIN(RADIANS(G76))*SIN(RADIANS(E77))+COS(RADIANS(G76))*COS(RADIANS(E77))*COS(RADIANS(AG67))))</f>
        <v>#DIV/0!</v>
      </c>
      <c r="AH76" s="3" t="e">
        <f>IF(DEGREES(ACOS(SIN(RADIANS(G76))*SIN(RADIANS(E77))+COS(RADIANS(G76))*COS(RADIANS(E77))*COS(RADIANS(AH67))))&gt;90,0,$F$4*$F$5/E76^2*(SIN(RADIANS(G76))*SIN(RADIANS(E77))+COS(RADIANS(G76))*COS(RADIANS(E77))*COS(RADIANS(AH67))))</f>
        <v>#DIV/0!</v>
      </c>
      <c r="AI76" s="3" t="e">
        <f>IF(DEGREES(ACOS(SIN(RADIANS(G76))*SIN(RADIANS(E77))+COS(RADIANS(G76))*COS(RADIANS(E77))*COS(RADIANS(AI67))))&gt;90,0,$F$4*$F$5/E76^2*(SIN(RADIANS(G76))*SIN(RADIANS(E77))+COS(RADIANS(G76))*COS(RADIANS(E77))*COS(RADIANS(AI67))))</f>
        <v>#DIV/0!</v>
      </c>
      <c r="AJ76" s="3" t="e">
        <f>IF(DEGREES(ACOS(SIN(RADIANS(G76))*SIN(RADIANS(E77))+COS(RADIANS(G76))*COS(RADIANS(E77))*COS(RADIANS(AJ67))))&gt;90,0,$F$4*$F$5/E76^2*(SIN(RADIANS(G76))*SIN(RADIANS(E77))+COS(RADIANS(G76))*COS(RADIANS(E77))*COS(RADIANS(AJ67))))</f>
        <v>#DIV/0!</v>
      </c>
      <c r="AK76" s="3">
        <f>IF(DEGREES(ACOS(SIN(RADIANS(G76))*SIN(RADIANS(E77))+COS(RADIANS(G76))*COS(RADIANS(E77))*COS(RADIANS(AK67))))&gt;90,0,$F$4*$F$5/E76^2*(SIN(RADIANS(G76))*SIN(RADIANS(E77))+COS(RADIANS(G76))*COS(RADIANS(E77))*COS(RADIANS(AK67))))</f>
        <v>0</v>
      </c>
      <c r="AL76" s="3">
        <f>IF(DEGREES(ACOS(SIN(RADIANS(G76))*SIN(RADIANS(E77))+COS(RADIANS(G76))*COS(RADIANS(E77))*COS(RADIANS(AL67))))&gt;90,0,$F$4*$F$5/E76^2*(SIN(RADIANS(G76))*SIN(RADIANS(E77))+COS(RADIANS(G76))*COS(RADIANS(E77))*COS(RADIANS(AL67))))</f>
        <v>0</v>
      </c>
      <c r="AM76" s="3">
        <f>IF(DEGREES(ACOS(SIN(RADIANS(G76))*SIN(RADIANS(E77))+COS(RADIANS(G76))*COS(RADIANS(E77))*COS(RADIANS(AM67))))&gt;90,0,$F$4*$F$5/E76^2*(SIN(RADIANS(G76))*SIN(RADIANS(E77))+COS(RADIANS(G76))*COS(RADIANS(E77))*COS(RADIANS(AM67))))</f>
        <v>0</v>
      </c>
      <c r="AN76" s="3">
        <f>IF(DEGREES(ACOS(SIN(RADIANS(G76))*SIN(RADIANS(E77))+COS(RADIANS(G76))*COS(RADIANS(E77))*COS(RADIANS(AN67))))&gt;90,0,$F$4*$F$5/E76^2*(SIN(RADIANS(G76))*SIN(RADIANS(E77))+COS(RADIANS(G76))*COS(RADIANS(E77))*COS(RADIANS(AN67))))</f>
        <v>0</v>
      </c>
      <c r="AO76" s="3">
        <f>IF(DEGREES(ACOS(SIN(RADIANS(G76))*SIN(RADIANS(E77))+COS(RADIANS(G76))*COS(RADIANS(E77))*COS(RADIANS(AO67))))&gt;90,0,$F$4*$F$5/E76^2*(SIN(RADIANS(G76))*SIN(RADIANS(E77))+COS(RADIANS(G76))*COS(RADIANS(E77))*COS(RADIANS(AO67))))</f>
        <v>0</v>
      </c>
      <c r="AP76" s="3">
        <f>IF(DEGREES(ACOS(SIN(RADIANS(G76))*SIN(RADIANS(E77))+COS(RADIANS(G76))*COS(RADIANS(E77))*COS(RADIANS(AP67))))&gt;90,0,$F$4*$F$5/E76^2*(SIN(RADIANS(G76))*SIN(RADIANS(E77))+COS(RADIANS(G76))*COS(RADIANS(E77))*COS(RADIANS(AP67))))</f>
        <v>0</v>
      </c>
      <c r="AQ76" s="3">
        <f>IF(DEGREES(ACOS(SIN(RADIANS(G76))*SIN(RADIANS(E77))+COS(RADIANS(G76))*COS(RADIANS(E77))*COS(RADIANS(AQ67))))&gt;90,0,$F$4*$F$5/E76^2*(SIN(RADIANS(G76))*SIN(RADIANS(E77))+COS(RADIANS(G76))*COS(RADIANS(E77))*COS(RADIANS(AQ67))))</f>
        <v>0</v>
      </c>
      <c r="AR76" s="3">
        <f>IF(DEGREES(ACOS(SIN(RADIANS(G76))*SIN(RADIANS(E77))+COS(RADIANS(G76))*COS(RADIANS(E77))*COS(RADIANS(AR67))))&gt;90,0,$F$4*$F$5/E76^2*(SIN(RADIANS(G76))*SIN(RADIANS(E77))+COS(RADIANS(G76))*COS(RADIANS(E77))*COS(RADIANS(AR67))))</f>
        <v>0</v>
      </c>
      <c r="AU76" s="3">
        <f t="shared" si="0"/>
        <v>0</v>
      </c>
      <c r="AV76" s="3">
        <f t="shared" si="1"/>
        <v>0</v>
      </c>
      <c r="AW76" s="3">
        <v>720</v>
      </c>
      <c r="AX76" s="3">
        <f t="array" ref="AX76">INDEX($D$1751:$AM$1751,0,MATCH(AW76-IF(AW76&lt;720,IF(AW76&lt;360,0,360),720),$D$1700:$AM$1700,0))+IF(AW76&gt;350,360,0)</f>
        <v>360</v>
      </c>
      <c r="AY76" s="3">
        <f t="shared" si="2"/>
        <v>90</v>
      </c>
      <c r="AZ76" s="3">
        <f t="shared" si="3"/>
        <v>0</v>
      </c>
      <c r="BA76" s="3">
        <f t="shared" si="4"/>
        <v>0</v>
      </c>
      <c r="BB76" s="3">
        <f t="shared" si="5"/>
        <v>0</v>
      </c>
      <c r="BC76" s="3">
        <f t="shared" si="6"/>
        <v>0</v>
      </c>
      <c r="BD76" s="3">
        <f t="shared" si="7"/>
        <v>90</v>
      </c>
      <c r="BE76" s="3" t="e">
        <f t="shared" si="8"/>
        <v>#DIV/0!</v>
      </c>
      <c r="BF76" s="3">
        <f t="shared" si="9"/>
        <v>0</v>
      </c>
    </row>
    <row r="77" spans="2:58" ht="15.75" customHeight="1" x14ac:dyDescent="0.2">
      <c r="B77" s="20" t="s">
        <v>737</v>
      </c>
      <c r="E77" s="3">
        <f>IF($F$8&gt;90,180-$F$8,$F$8)*SIN(RADIANS(E71))</f>
        <v>0</v>
      </c>
      <c r="G77" s="3">
        <v>10</v>
      </c>
      <c r="I77" s="3">
        <f>IF(DEGREES(ACOS(SIN(RADIANS(G77))*SIN(RADIANS(E77))+COS(RADIANS(G77))*COS(RADIANS(E77))*COS(RADIANS(I67))))&gt;90,0,$F$4*$F$5/E76^2*(SIN(RADIANS(G77))*SIN(RADIANS(E77))+COS(RADIANS(G77))*COS(RADIANS(E77))*COS(RADIANS(I67))))</f>
        <v>0</v>
      </c>
      <c r="J77" s="3">
        <f>IF(DEGREES(ACOS(SIN(RADIANS(G77))*SIN(RADIANS(E77))+COS(RADIANS(G77))*COS(RADIANS(E77))*COS(RADIANS(J67))))&gt;90,0,$F$4*$F$5/E76^2*(SIN(RADIANS(G77))*SIN(RADIANS(E77))+COS(RADIANS(G77))*COS(RADIANS(E77))*COS(RADIANS(J67))))</f>
        <v>0</v>
      </c>
      <c r="K77" s="3">
        <f>IF(DEGREES(ACOS(SIN(RADIANS(G77))*SIN(RADIANS(E77))+COS(RADIANS(G77))*COS(RADIANS(E77))*COS(RADIANS(K67))))&gt;90,0,$F$4*$F$5/E76^2*(SIN(RADIANS(G77))*SIN(RADIANS(E77))+COS(RADIANS(G77))*COS(RADIANS(E77))*COS(RADIANS(K67))))</f>
        <v>0</v>
      </c>
      <c r="L77" s="3">
        <f>IF(DEGREES(ACOS(SIN(RADIANS(G77))*SIN(RADIANS(E77))+COS(RADIANS(G77))*COS(RADIANS(E77))*COS(RADIANS(L67))))&gt;90,0,$F$4*$F$5/E76^2*(SIN(RADIANS(G77))*SIN(RADIANS(E77))+COS(RADIANS(G77))*COS(RADIANS(E77))*COS(RADIANS(L67))))</f>
        <v>0</v>
      </c>
      <c r="M77" s="3">
        <f>IF(DEGREES(ACOS(SIN(RADIANS(G77))*SIN(RADIANS(E77))+COS(RADIANS(G77))*COS(RADIANS(E77))*COS(RADIANS(M67))))&gt;90,0,$F$4*$F$5/E76^2*(SIN(RADIANS(G77))*SIN(RADIANS(E77))+COS(RADIANS(G77))*COS(RADIANS(E77))*COS(RADIANS(M67))))</f>
        <v>0</v>
      </c>
      <c r="N77" s="3">
        <f>IF(DEGREES(ACOS(SIN(RADIANS(G77))*SIN(RADIANS(E77))+COS(RADIANS(G77))*COS(RADIANS(E77))*COS(RADIANS(N67))))&gt;90,0,$F$4*$F$5/E76^2*(SIN(RADIANS(G77))*SIN(RADIANS(E77))+COS(RADIANS(G77))*COS(RADIANS(E77))*COS(RADIANS(N67))))</f>
        <v>0</v>
      </c>
      <c r="O77" s="3">
        <f>IF(DEGREES(ACOS(SIN(RADIANS(G77))*SIN(RADIANS(E77))+COS(RADIANS(G77))*COS(RADIANS(E77))*COS(RADIANS(O67))))&gt;90,0,$F$4*$F$5/E76^2*(SIN(RADIANS(G77))*SIN(RADIANS(E77))+COS(RADIANS(G77))*COS(RADIANS(E77))*COS(RADIANS(O67))))</f>
        <v>0</v>
      </c>
      <c r="P77" s="3">
        <f>IF(DEGREES(ACOS(SIN(RADIANS(G77))*SIN(RADIANS(E77))+COS(RADIANS(G77))*COS(RADIANS(E77))*COS(RADIANS(P67))))&gt;90,0,$F$4*$F$5/E76^2*(SIN(RADIANS(G77))*SIN(RADIANS(E77))+COS(RADIANS(G77))*COS(RADIANS(E77))*COS(RADIANS(P67))))</f>
        <v>0</v>
      </c>
      <c r="Q77" s="3">
        <f>IF(DEGREES(ACOS(SIN(RADIANS(G77))*SIN(RADIANS(E77))+COS(RADIANS(G77))*COS(RADIANS(E77))*COS(RADIANS(Q67))))&gt;90,0,$F$4*$F$5/E76^2*(SIN(RADIANS(G77))*SIN(RADIANS(E77))+COS(RADIANS(G77))*COS(RADIANS(E77))*COS(RADIANS(Q67))))</f>
        <v>0</v>
      </c>
      <c r="R77" s="3" t="e">
        <f>IF(DEGREES(ACOS(SIN(RADIANS(G77))*SIN(RADIANS(E77))+COS(RADIANS(G77))*COS(RADIANS(E77))*COS(RADIANS(R67))))&gt;90,0,$F$4*$F$5/E76^2*(SIN(RADIANS(G77))*SIN(RADIANS(E77))+COS(RADIANS(G77))*COS(RADIANS(E77))*COS(RADIANS(R67))))</f>
        <v>#DIV/0!</v>
      </c>
      <c r="S77" s="3" t="e">
        <f>IF(DEGREES(ACOS(SIN(RADIANS(G77))*SIN(RADIANS(E77))+COS(RADIANS(G77))*COS(RADIANS(E77))*COS(RADIANS(S67))))&gt;90,0,$F$4*$F$5/E76^2*(SIN(RADIANS(G77))*SIN(RADIANS(E77))+COS(RADIANS(G77))*COS(RADIANS(E77))*COS(RADIANS(S67))))</f>
        <v>#DIV/0!</v>
      </c>
      <c r="T77" s="3" t="e">
        <f>IF(DEGREES(ACOS(SIN(RADIANS(G77))*SIN(RADIANS(E77))+COS(RADIANS(G77))*COS(RADIANS(E77))*COS(RADIANS(T67))))&gt;90,0,$F$4*$F$5/E76^2*(SIN(RADIANS(G77))*SIN(RADIANS(E77))+COS(RADIANS(G77))*COS(RADIANS(E77))*COS(RADIANS(T67))))</f>
        <v>#DIV/0!</v>
      </c>
      <c r="U77" s="3" t="e">
        <f>IF(DEGREES(ACOS(SIN(RADIANS(G77))*SIN(RADIANS(E77))+COS(RADIANS(G77))*COS(RADIANS(E77))*COS(RADIANS(U67))))&gt;90,0,$F$4*$F$5/E76^2*(SIN(RADIANS(G77))*SIN(RADIANS(E77))+COS(RADIANS(G77))*COS(RADIANS(E77))*COS(RADIANS(U67))))</f>
        <v>#DIV/0!</v>
      </c>
      <c r="V77" s="3" t="e">
        <f>IF(DEGREES(ACOS(SIN(RADIANS(G77))*SIN(RADIANS(E77))+COS(RADIANS(G77))*COS(RADIANS(E77))*COS(RADIANS(V67))))&gt;90,0,$F$4*$F$5/E76^2*(SIN(RADIANS(G77))*SIN(RADIANS(E77))+COS(RADIANS(G77))*COS(RADIANS(E77))*COS(RADIANS(V67))))</f>
        <v>#DIV/0!</v>
      </c>
      <c r="W77" s="3" t="e">
        <f>IF(DEGREES(ACOS(SIN(RADIANS(G77))*SIN(RADIANS(E77))+COS(RADIANS(G77))*COS(RADIANS(E77))*COS(RADIANS(W67))))&gt;90,0,$F$4*$F$5/E76^2*(SIN(RADIANS(G77))*SIN(RADIANS(E77))+COS(RADIANS(G77))*COS(RADIANS(E77))*COS(RADIANS(W67))))</f>
        <v>#DIV/0!</v>
      </c>
      <c r="X77" s="3" t="e">
        <f>IF(DEGREES(ACOS(SIN(RADIANS(G77))*SIN(RADIANS(E77))+COS(RADIANS(G77))*COS(RADIANS(E77))*COS(RADIANS(X67))))&gt;90,0,$F$4*$F$5/E76^2*(SIN(RADIANS(G77))*SIN(RADIANS(E77))+COS(RADIANS(G77))*COS(RADIANS(E77))*COS(RADIANS(X67))))</f>
        <v>#DIV/0!</v>
      </c>
      <c r="Y77" s="3" t="e">
        <f>IF(DEGREES(ACOS(SIN(RADIANS(G77))*SIN(RADIANS(E77))+COS(RADIANS(G77))*COS(RADIANS(E77))*COS(RADIANS(Y67))))&gt;90,0,$F$4*$F$5/E76^2*(SIN(RADIANS(G77))*SIN(RADIANS(E77))+COS(RADIANS(G77))*COS(RADIANS(E77))*COS(RADIANS(Y67))))</f>
        <v>#DIV/0!</v>
      </c>
      <c r="Z77" s="3" t="e">
        <f>IF(DEGREES(ACOS(SIN(RADIANS(G77))*SIN(RADIANS(E77))+COS(RADIANS(G77))*COS(RADIANS(E77))*COS(RADIANS(Z67))))&gt;90,0,$F$4*$F$5/E76^2*(SIN(RADIANS(G77))*SIN(RADIANS(E77))+COS(RADIANS(G77))*COS(RADIANS(E77))*COS(RADIANS(Z67))))</f>
        <v>#DIV/0!</v>
      </c>
      <c r="AA77" s="3" t="e">
        <f>IF(DEGREES(ACOS(SIN(RADIANS(G77))*SIN(RADIANS(E77))+COS(RADIANS(G77))*COS(RADIANS(E77))*COS(RADIANS(AA67))))&gt;90,0,$F$4*$F$5/E76^2*(SIN(RADIANS(G77))*SIN(RADIANS(E77))+COS(RADIANS(G77))*COS(RADIANS(E77))*COS(RADIANS(AA67))))</f>
        <v>#DIV/0!</v>
      </c>
      <c r="AB77" s="3" t="e">
        <f>IF(DEGREES(ACOS(SIN(RADIANS(G77))*SIN(RADIANS(E77))+COS(RADIANS(G77))*COS(RADIANS(E77))*COS(RADIANS(AB67))))&gt;90,0,$F$4*$F$5/E76^2*(SIN(RADIANS(G77))*SIN(RADIANS(E77))+COS(RADIANS(G77))*COS(RADIANS(E77))*COS(RADIANS(AB67))))</f>
        <v>#DIV/0!</v>
      </c>
      <c r="AC77" s="3" t="e">
        <f>IF(DEGREES(ACOS(SIN(RADIANS(G77))*SIN(RADIANS(E77))+COS(RADIANS(G77))*COS(RADIANS(E77))*COS(RADIANS(AC67))))&gt;90,0,$F$4*$F$5/E76^2*(SIN(RADIANS(G77))*SIN(RADIANS(E77))+COS(RADIANS(G77))*COS(RADIANS(E77))*COS(RADIANS(AC67))))</f>
        <v>#DIV/0!</v>
      </c>
      <c r="AD77" s="3" t="e">
        <f>IF(DEGREES(ACOS(SIN(RADIANS(G77))*SIN(RADIANS(E77))+COS(RADIANS(G77))*COS(RADIANS(E77))*COS(RADIANS(AD67))))&gt;90,0,$F$4*$F$5/E76^2*(SIN(RADIANS(G77))*SIN(RADIANS(E77))+COS(RADIANS(G77))*COS(RADIANS(E77))*COS(RADIANS(AD67))))</f>
        <v>#DIV/0!</v>
      </c>
      <c r="AE77" s="3" t="e">
        <f>IF(DEGREES(ACOS(SIN(RADIANS(G77))*SIN(RADIANS(E77))+COS(RADIANS(G77))*COS(RADIANS(E77))*COS(RADIANS(AE67))))&gt;90,0,$F$4*$F$5/E76^2*(SIN(RADIANS(G77))*SIN(RADIANS(E77))+COS(RADIANS(G77))*COS(RADIANS(E77))*COS(RADIANS(AE67))))</f>
        <v>#DIV/0!</v>
      </c>
      <c r="AF77" s="3" t="e">
        <f>IF(DEGREES(ACOS(SIN(RADIANS(G77))*SIN(RADIANS(E77))+COS(RADIANS(G77))*COS(RADIANS(E77))*COS(RADIANS(AF67))))&gt;90,0,$F$4*$F$5/E76^2*(SIN(RADIANS(G77))*SIN(RADIANS(E77))+COS(RADIANS(G77))*COS(RADIANS(E77))*COS(RADIANS(AF67))))</f>
        <v>#DIV/0!</v>
      </c>
      <c r="AG77" s="3" t="e">
        <f>IF(DEGREES(ACOS(SIN(RADIANS(G77))*SIN(RADIANS(E77))+COS(RADIANS(G77))*COS(RADIANS(E77))*COS(RADIANS(AG67))))&gt;90,0,$F$4*$F$5/E76^2*(SIN(RADIANS(G77))*SIN(RADIANS(E77))+COS(RADIANS(G77))*COS(RADIANS(E77))*COS(RADIANS(AG67))))</f>
        <v>#DIV/0!</v>
      </c>
      <c r="AH77" s="3" t="e">
        <f>IF(DEGREES(ACOS(SIN(RADIANS(G77))*SIN(RADIANS(E77))+COS(RADIANS(G77))*COS(RADIANS(E77))*COS(RADIANS(AH67))))&gt;90,0,$F$4*$F$5/E76^2*(SIN(RADIANS(G77))*SIN(RADIANS(E77))+COS(RADIANS(G77))*COS(RADIANS(E77))*COS(RADIANS(AH67))))</f>
        <v>#DIV/0!</v>
      </c>
      <c r="AI77" s="3" t="e">
        <f>IF(DEGREES(ACOS(SIN(RADIANS(G77))*SIN(RADIANS(E77))+COS(RADIANS(G77))*COS(RADIANS(E77))*COS(RADIANS(AI67))))&gt;90,0,$F$4*$F$5/E76^2*(SIN(RADIANS(G77))*SIN(RADIANS(E77))+COS(RADIANS(G77))*COS(RADIANS(E77))*COS(RADIANS(AI67))))</f>
        <v>#DIV/0!</v>
      </c>
      <c r="AJ77" s="3" t="e">
        <f>IF(DEGREES(ACOS(SIN(RADIANS(G77))*SIN(RADIANS(E77))+COS(RADIANS(G77))*COS(RADIANS(E77))*COS(RADIANS(AJ67))))&gt;90,0,$F$4*$F$5/E76^2*(SIN(RADIANS(G77))*SIN(RADIANS(E77))+COS(RADIANS(G77))*COS(RADIANS(E77))*COS(RADIANS(AJ67))))</f>
        <v>#DIV/0!</v>
      </c>
      <c r="AK77" s="3">
        <f>IF(DEGREES(ACOS(SIN(RADIANS(G77))*SIN(RADIANS(E77))+COS(RADIANS(G77))*COS(RADIANS(E77))*COS(RADIANS(AK67))))&gt;90,0,$F$4*$F$5/E76^2*(SIN(RADIANS(G77))*SIN(RADIANS(E77))+COS(RADIANS(G77))*COS(RADIANS(E77))*COS(RADIANS(AK67))))</f>
        <v>0</v>
      </c>
      <c r="AL77" s="3">
        <f>IF(DEGREES(ACOS(SIN(RADIANS(G77))*SIN(RADIANS(E77))+COS(RADIANS(G77))*COS(RADIANS(E77))*COS(RADIANS(AL67))))&gt;90,0,$F$4*$F$5/E76^2*(SIN(RADIANS(G77))*SIN(RADIANS(E77))+COS(RADIANS(G77))*COS(RADIANS(E77))*COS(RADIANS(AL67))))</f>
        <v>0</v>
      </c>
      <c r="AM77" s="3">
        <f>IF(DEGREES(ACOS(SIN(RADIANS(G77))*SIN(RADIANS(E77))+COS(RADIANS(G77))*COS(RADIANS(E77))*COS(RADIANS(AM67))))&gt;90,0,$F$4*$F$5/E76^2*(SIN(RADIANS(G77))*SIN(RADIANS(E77))+COS(RADIANS(G77))*COS(RADIANS(E77))*COS(RADIANS(AM67))))</f>
        <v>0</v>
      </c>
      <c r="AN77" s="3">
        <f>IF(DEGREES(ACOS(SIN(RADIANS(G77))*SIN(RADIANS(E77))+COS(RADIANS(G77))*COS(RADIANS(E77))*COS(RADIANS(AN67))))&gt;90,0,$F$4*$F$5/E76^2*(SIN(RADIANS(G77))*SIN(RADIANS(E77))+COS(RADIANS(G77))*COS(RADIANS(E77))*COS(RADIANS(AN67))))</f>
        <v>0</v>
      </c>
      <c r="AO77" s="3">
        <f>IF(DEGREES(ACOS(SIN(RADIANS(G77))*SIN(RADIANS(E77))+COS(RADIANS(G77))*COS(RADIANS(E77))*COS(RADIANS(AO67))))&gt;90,0,$F$4*$F$5/E76^2*(SIN(RADIANS(G77))*SIN(RADIANS(E77))+COS(RADIANS(G77))*COS(RADIANS(E77))*COS(RADIANS(AO67))))</f>
        <v>0</v>
      </c>
      <c r="AP77" s="3">
        <f>IF(DEGREES(ACOS(SIN(RADIANS(G77))*SIN(RADIANS(E77))+COS(RADIANS(G77))*COS(RADIANS(E77))*COS(RADIANS(AP67))))&gt;90,0,$F$4*$F$5/E76^2*(SIN(RADIANS(G77))*SIN(RADIANS(E77))+COS(RADIANS(G77))*COS(RADIANS(E77))*COS(RADIANS(AP67))))</f>
        <v>0</v>
      </c>
      <c r="AQ77" s="3">
        <f>IF(DEGREES(ACOS(SIN(RADIANS(G77))*SIN(RADIANS(E77))+COS(RADIANS(G77))*COS(RADIANS(E77))*COS(RADIANS(AQ67))))&gt;90,0,$F$4*$F$5/E76^2*(SIN(RADIANS(G77))*SIN(RADIANS(E77))+COS(RADIANS(G77))*COS(RADIANS(E77))*COS(RADIANS(AQ67))))</f>
        <v>0</v>
      </c>
      <c r="AR77" s="3">
        <f>IF(DEGREES(ACOS(SIN(RADIANS(G77))*SIN(RADIANS(E77))+COS(RADIANS(G77))*COS(RADIANS(E77))*COS(RADIANS(AR67))))&gt;90,0,$F$4*$F$5/E76^2*(SIN(RADIANS(G77))*SIN(RADIANS(E77))+COS(RADIANS(G77))*COS(RADIANS(E77))*COS(RADIANS(AR67))))</f>
        <v>0</v>
      </c>
    </row>
    <row r="78" spans="2:58" ht="15.75" customHeight="1" x14ac:dyDescent="0.2">
      <c r="B78" s="20" t="s">
        <v>789</v>
      </c>
      <c r="E78" s="3">
        <f>IF($F$10=0,IF(E69&lt;360,E69,E69-360),($F$10+1)*E69)</f>
        <v>10</v>
      </c>
      <c r="G78" s="3">
        <v>0</v>
      </c>
      <c r="I78" s="3">
        <f>IF(DEGREES(ACOS(SIN(RADIANS(G78))*SIN(RADIANS(E77))+COS(RADIANS(G78))*COS(RADIANS(E77))*COS(RADIANS(I67))))&gt;90,0,$F$4*$F$5/E76^2*(SIN(RADIANS(G78))*SIN(RADIANS(E77))+COS(RADIANS(G78))*COS(RADIANS(E77))*COS(RADIANS(I67))))</f>
        <v>0</v>
      </c>
      <c r="J78" s="3">
        <f>IF(DEGREES(ACOS(SIN(RADIANS(G78))*SIN(RADIANS(E77))+COS(RADIANS(G78))*COS(RADIANS(E77))*COS(RADIANS(J67))))&gt;90,0,$F$4*$F$5/E76^2*(SIN(RADIANS(G78))*SIN(RADIANS(E77))+COS(RADIANS(G78))*COS(RADIANS(E77))*COS(RADIANS(J67))))</f>
        <v>0</v>
      </c>
      <c r="K78" s="3">
        <f>IF(DEGREES(ACOS(SIN(RADIANS(G78))*SIN(RADIANS(E77))+COS(RADIANS(G78))*COS(RADIANS(E77))*COS(RADIANS(K67))))&gt;90,0,$F$4*$F$5/E76^2*(SIN(RADIANS(G78))*SIN(RADIANS(E77))+COS(RADIANS(G78))*COS(RADIANS(E77))*COS(RADIANS(K67))))</f>
        <v>0</v>
      </c>
      <c r="L78" s="3">
        <f>IF(DEGREES(ACOS(SIN(RADIANS(G78))*SIN(RADIANS(E77))+COS(RADIANS(G78))*COS(RADIANS(E77))*COS(RADIANS(L67))))&gt;90,0,$F$4*$F$5/E76^2*(SIN(RADIANS(G78))*SIN(RADIANS(E77))+COS(RADIANS(G78))*COS(RADIANS(E77))*COS(RADIANS(L67))))</f>
        <v>0</v>
      </c>
      <c r="M78" s="3">
        <f>IF(DEGREES(ACOS(SIN(RADIANS(G78))*SIN(RADIANS(E77))+COS(RADIANS(G78))*COS(RADIANS(E77))*COS(RADIANS(M67))))&gt;90,0,$F$4*$F$5/E76^2*(SIN(RADIANS(G78))*SIN(RADIANS(E77))+COS(RADIANS(G78))*COS(RADIANS(E77))*COS(RADIANS(M67))))</f>
        <v>0</v>
      </c>
      <c r="N78" s="3">
        <f>IF(DEGREES(ACOS(SIN(RADIANS(G78))*SIN(RADIANS(E77))+COS(RADIANS(G78))*COS(RADIANS(E77))*COS(RADIANS(N67))))&gt;90,0,$F$4*$F$5/E76^2*(SIN(RADIANS(G78))*SIN(RADIANS(E77))+COS(RADIANS(G78))*COS(RADIANS(E77))*COS(RADIANS(N67))))</f>
        <v>0</v>
      </c>
      <c r="O78" s="3">
        <f>IF(DEGREES(ACOS(SIN(RADIANS(G78))*SIN(RADIANS(E77))+COS(RADIANS(G78))*COS(RADIANS(E77))*COS(RADIANS(O67))))&gt;90,0,$F$4*$F$5/E76^2*(SIN(RADIANS(G78))*SIN(RADIANS(E77))+COS(RADIANS(G78))*COS(RADIANS(E77))*COS(RADIANS(O67))))</f>
        <v>0</v>
      </c>
      <c r="P78" s="3">
        <f>IF(DEGREES(ACOS(SIN(RADIANS(G78))*SIN(RADIANS(E77))+COS(RADIANS(G78))*COS(RADIANS(E77))*COS(RADIANS(P67))))&gt;90,0,$F$4*$F$5/E76^2*(SIN(RADIANS(G78))*SIN(RADIANS(E77))+COS(RADIANS(G78))*COS(RADIANS(E77))*COS(RADIANS(P67))))</f>
        <v>0</v>
      </c>
      <c r="Q78" s="3">
        <f>IF(DEGREES(ACOS(SIN(RADIANS(G78))*SIN(RADIANS(E77))+COS(RADIANS(G78))*COS(RADIANS(E77))*COS(RADIANS(Q67))))&gt;90,0,$F$4*$F$5/E76^2*(SIN(RADIANS(G78))*SIN(RADIANS(E77))+COS(RADIANS(G78))*COS(RADIANS(E77))*COS(RADIANS(Q67))))</f>
        <v>0</v>
      </c>
      <c r="R78" s="3" t="e">
        <f>IF(DEGREES(ACOS(SIN(RADIANS(G78))*SIN(RADIANS(E77))+COS(RADIANS(G78))*COS(RADIANS(E77))*COS(RADIANS(R67))))&gt;90,0,$F$4*$F$5/E76^2*(SIN(RADIANS(G78))*SIN(RADIANS(E77))+COS(RADIANS(G78))*COS(RADIANS(E77))*COS(RADIANS(R67))))</f>
        <v>#DIV/0!</v>
      </c>
      <c r="S78" s="3" t="e">
        <f>IF(DEGREES(ACOS(SIN(RADIANS(G78))*SIN(RADIANS(E77))+COS(RADIANS(G78))*COS(RADIANS(E77))*COS(RADIANS(S67))))&gt;90,0,$F$4*$F$5/E76^2*(SIN(RADIANS(G78))*SIN(RADIANS(E77))+COS(RADIANS(G78))*COS(RADIANS(E77))*COS(RADIANS(S67))))</f>
        <v>#DIV/0!</v>
      </c>
      <c r="T78" s="3" t="e">
        <f>IF(DEGREES(ACOS(SIN(RADIANS(G78))*SIN(RADIANS(E77))+COS(RADIANS(G78))*COS(RADIANS(E77))*COS(RADIANS(T67))))&gt;90,0,$F$4*$F$5/E76^2*(SIN(RADIANS(G78))*SIN(RADIANS(E77))+COS(RADIANS(G78))*COS(RADIANS(E77))*COS(RADIANS(T67))))</f>
        <v>#DIV/0!</v>
      </c>
      <c r="U78" s="3" t="e">
        <f>IF(DEGREES(ACOS(SIN(RADIANS(G78))*SIN(RADIANS(E77))+COS(RADIANS(G78))*COS(RADIANS(E77))*COS(RADIANS(U67))))&gt;90,0,$F$4*$F$5/E76^2*(SIN(RADIANS(G78))*SIN(RADIANS(E77))+COS(RADIANS(G78))*COS(RADIANS(E77))*COS(RADIANS(U67))))</f>
        <v>#DIV/0!</v>
      </c>
      <c r="V78" s="3" t="e">
        <f>IF(DEGREES(ACOS(SIN(RADIANS(G78))*SIN(RADIANS(E77))+COS(RADIANS(G78))*COS(RADIANS(E77))*COS(RADIANS(V67))))&gt;90,0,$F$4*$F$5/E76^2*(SIN(RADIANS(G78))*SIN(RADIANS(E77))+COS(RADIANS(G78))*COS(RADIANS(E77))*COS(RADIANS(V67))))</f>
        <v>#DIV/0!</v>
      </c>
      <c r="W78" s="3" t="e">
        <f>IF(DEGREES(ACOS(SIN(RADIANS(G78))*SIN(RADIANS(E77))+COS(RADIANS(G78))*COS(RADIANS(E77))*COS(RADIANS(W67))))&gt;90,0,$F$4*$F$5/E76^2*(SIN(RADIANS(G78))*SIN(RADIANS(E77))+COS(RADIANS(G78))*COS(RADIANS(E77))*COS(RADIANS(W67))))</f>
        <v>#DIV/0!</v>
      </c>
      <c r="X78" s="3" t="e">
        <f>IF(DEGREES(ACOS(SIN(RADIANS(G78))*SIN(RADIANS(E77))+COS(RADIANS(G78))*COS(RADIANS(E77))*COS(RADIANS(X67))))&gt;90,0,$F$4*$F$5/E76^2*(SIN(RADIANS(G78))*SIN(RADIANS(E77))+COS(RADIANS(G78))*COS(RADIANS(E77))*COS(RADIANS(X67))))</f>
        <v>#DIV/0!</v>
      </c>
      <c r="Y78" s="3" t="e">
        <f>IF(DEGREES(ACOS(SIN(RADIANS(G78))*SIN(RADIANS(E77))+COS(RADIANS(G78))*COS(RADIANS(E77))*COS(RADIANS(Y67))))&gt;90,0,$F$4*$F$5/E76^2*(SIN(RADIANS(G78))*SIN(RADIANS(E77))+COS(RADIANS(G78))*COS(RADIANS(E77))*COS(RADIANS(Y67))))</f>
        <v>#DIV/0!</v>
      </c>
      <c r="Z78" s="3" t="e">
        <f>IF(DEGREES(ACOS(SIN(RADIANS(G78))*SIN(RADIANS(E77))+COS(RADIANS(G78))*COS(RADIANS(E77))*COS(RADIANS(Z67))))&gt;90,0,$F$4*$F$5/E76^2*(SIN(RADIANS(G78))*SIN(RADIANS(E77))+COS(RADIANS(G78))*COS(RADIANS(E77))*COS(RADIANS(Z67))))</f>
        <v>#DIV/0!</v>
      </c>
      <c r="AA78" s="3" t="e">
        <f>IF(DEGREES(ACOS(SIN(RADIANS(G78))*SIN(RADIANS(E77))+COS(RADIANS(G78))*COS(RADIANS(E77))*COS(RADIANS(AA67))))&gt;90,0,$F$4*$F$5/E76^2*(SIN(RADIANS(G78))*SIN(RADIANS(E77))+COS(RADIANS(G78))*COS(RADIANS(E77))*COS(RADIANS(AA67))))</f>
        <v>#DIV/0!</v>
      </c>
      <c r="AB78" s="3" t="e">
        <f>IF(DEGREES(ACOS(SIN(RADIANS(G78))*SIN(RADIANS(E77))+COS(RADIANS(G78))*COS(RADIANS(E77))*COS(RADIANS(AB67))))&gt;90,0,$F$4*$F$5/E76^2*(SIN(RADIANS(G78))*SIN(RADIANS(E77))+COS(RADIANS(G78))*COS(RADIANS(E77))*COS(RADIANS(AB67))))</f>
        <v>#DIV/0!</v>
      </c>
      <c r="AC78" s="3" t="e">
        <f>IF(DEGREES(ACOS(SIN(RADIANS(G78))*SIN(RADIANS(E77))+COS(RADIANS(G78))*COS(RADIANS(E77))*COS(RADIANS(AC67))))&gt;90,0,$F$4*$F$5/E76^2*(SIN(RADIANS(G78))*SIN(RADIANS(E77))+COS(RADIANS(G78))*COS(RADIANS(E77))*COS(RADIANS(AC67))))</f>
        <v>#DIV/0!</v>
      </c>
      <c r="AD78" s="3" t="e">
        <f>IF(DEGREES(ACOS(SIN(RADIANS(G78))*SIN(RADIANS(E77))+COS(RADIANS(G78))*COS(RADIANS(E77))*COS(RADIANS(AD67))))&gt;90,0,$F$4*$F$5/E76^2*(SIN(RADIANS(G78))*SIN(RADIANS(E77))+COS(RADIANS(G78))*COS(RADIANS(E77))*COS(RADIANS(AD67))))</f>
        <v>#DIV/0!</v>
      </c>
      <c r="AE78" s="3" t="e">
        <f>IF(DEGREES(ACOS(SIN(RADIANS(G78))*SIN(RADIANS(E77))+COS(RADIANS(G78))*COS(RADIANS(E77))*COS(RADIANS(AE67))))&gt;90,0,$F$4*$F$5/E76^2*(SIN(RADIANS(G78))*SIN(RADIANS(E77))+COS(RADIANS(G78))*COS(RADIANS(E77))*COS(RADIANS(AE67))))</f>
        <v>#DIV/0!</v>
      </c>
      <c r="AF78" s="3" t="e">
        <f>IF(DEGREES(ACOS(SIN(RADIANS(G78))*SIN(RADIANS(E77))+COS(RADIANS(G78))*COS(RADIANS(E77))*COS(RADIANS(AF67))))&gt;90,0,$F$4*$F$5/E76^2*(SIN(RADIANS(G78))*SIN(RADIANS(E77))+COS(RADIANS(G78))*COS(RADIANS(E77))*COS(RADIANS(AF67))))</f>
        <v>#DIV/0!</v>
      </c>
      <c r="AG78" s="3" t="e">
        <f>IF(DEGREES(ACOS(SIN(RADIANS(G78))*SIN(RADIANS(E77))+COS(RADIANS(G78))*COS(RADIANS(E77))*COS(RADIANS(AG67))))&gt;90,0,$F$4*$F$5/E76^2*(SIN(RADIANS(G78))*SIN(RADIANS(E77))+COS(RADIANS(G78))*COS(RADIANS(E77))*COS(RADIANS(AG67))))</f>
        <v>#DIV/0!</v>
      </c>
      <c r="AH78" s="3" t="e">
        <f>IF(DEGREES(ACOS(SIN(RADIANS(G78))*SIN(RADIANS(E77))+COS(RADIANS(G78))*COS(RADIANS(E77))*COS(RADIANS(AH67))))&gt;90,0,$F$4*$F$5/E76^2*(SIN(RADIANS(G78))*SIN(RADIANS(E77))+COS(RADIANS(G78))*COS(RADIANS(E77))*COS(RADIANS(AH67))))</f>
        <v>#DIV/0!</v>
      </c>
      <c r="AI78" s="3" t="e">
        <f>IF(DEGREES(ACOS(SIN(RADIANS(G78))*SIN(RADIANS(E77))+COS(RADIANS(G78))*COS(RADIANS(E77))*COS(RADIANS(AI67))))&gt;90,0,$F$4*$F$5/E76^2*(SIN(RADIANS(G78))*SIN(RADIANS(E77))+COS(RADIANS(G78))*COS(RADIANS(E77))*COS(RADIANS(AI67))))</f>
        <v>#DIV/0!</v>
      </c>
      <c r="AJ78" s="3" t="e">
        <f>IF(DEGREES(ACOS(SIN(RADIANS(G78))*SIN(RADIANS(E77))+COS(RADIANS(G78))*COS(RADIANS(E77))*COS(RADIANS(AJ67))))&gt;90,0,$F$4*$F$5/E76^2*(SIN(RADIANS(G78))*SIN(RADIANS(E77))+COS(RADIANS(G78))*COS(RADIANS(E77))*COS(RADIANS(AJ67))))</f>
        <v>#DIV/0!</v>
      </c>
      <c r="AK78" s="3">
        <f>IF(DEGREES(ACOS(SIN(RADIANS(G78))*SIN(RADIANS(E77))+COS(RADIANS(G78))*COS(RADIANS(E77))*COS(RADIANS(AK67))))&gt;90,0,$F$4*$F$5/E76^2*(SIN(RADIANS(G78))*SIN(RADIANS(E77))+COS(RADIANS(G78))*COS(RADIANS(E77))*COS(RADIANS(AK67))))</f>
        <v>0</v>
      </c>
      <c r="AL78" s="3">
        <f>IF(DEGREES(ACOS(SIN(RADIANS(G78))*SIN(RADIANS(E77))+COS(RADIANS(G78))*COS(RADIANS(E77))*COS(RADIANS(AL67))))&gt;90,0,$F$4*$F$5/E76^2*(SIN(RADIANS(G78))*SIN(RADIANS(E77))+COS(RADIANS(G78))*COS(RADIANS(E77))*COS(RADIANS(AL67))))</f>
        <v>0</v>
      </c>
      <c r="AM78" s="3">
        <f>IF(DEGREES(ACOS(SIN(RADIANS(G78))*SIN(RADIANS(E77))+COS(RADIANS(G78))*COS(RADIANS(E77))*COS(RADIANS(AM67))))&gt;90,0,$F$4*$F$5/E76^2*(SIN(RADIANS(G78))*SIN(RADIANS(E77))+COS(RADIANS(G78))*COS(RADIANS(E77))*COS(RADIANS(AM67))))</f>
        <v>0</v>
      </c>
      <c r="AN78" s="3">
        <f>IF(DEGREES(ACOS(SIN(RADIANS(G78))*SIN(RADIANS(E77))+COS(RADIANS(G78))*COS(RADIANS(E77))*COS(RADIANS(AN67))))&gt;90,0,$F$4*$F$5/E76^2*(SIN(RADIANS(G78))*SIN(RADIANS(E77))+COS(RADIANS(G78))*COS(RADIANS(E77))*COS(RADIANS(AN67))))</f>
        <v>0</v>
      </c>
      <c r="AO78" s="3">
        <f>IF(DEGREES(ACOS(SIN(RADIANS(G78))*SIN(RADIANS(E77))+COS(RADIANS(G78))*COS(RADIANS(E77))*COS(RADIANS(AO67))))&gt;90,0,$F$4*$F$5/E76^2*(SIN(RADIANS(G78))*SIN(RADIANS(E77))+COS(RADIANS(G78))*COS(RADIANS(E77))*COS(RADIANS(AO67))))</f>
        <v>0</v>
      </c>
      <c r="AP78" s="3">
        <f>IF(DEGREES(ACOS(SIN(RADIANS(G78))*SIN(RADIANS(E77))+COS(RADIANS(G78))*COS(RADIANS(E77))*COS(RADIANS(AP67))))&gt;90,0,$F$4*$F$5/E76^2*(SIN(RADIANS(G78))*SIN(RADIANS(E77))+COS(RADIANS(G78))*COS(RADIANS(E77))*COS(RADIANS(AP67))))</f>
        <v>0</v>
      </c>
      <c r="AQ78" s="3">
        <f>IF(DEGREES(ACOS(SIN(RADIANS(G78))*SIN(RADIANS(E77))+COS(RADIANS(G78))*COS(RADIANS(E77))*COS(RADIANS(AQ67))))&gt;90,0,$F$4*$F$5/E76^2*(SIN(RADIANS(G78))*SIN(RADIANS(E77))+COS(RADIANS(G78))*COS(RADIANS(E77))*COS(RADIANS(AQ67))))</f>
        <v>0</v>
      </c>
      <c r="AR78" s="3">
        <f>IF(DEGREES(ACOS(SIN(RADIANS(G78))*SIN(RADIANS(E77))+COS(RADIANS(G78))*COS(RADIANS(E77))*COS(RADIANS(AR67))))&gt;90,0,$F$4*$F$5/E76^2*(SIN(RADIANS(G78))*SIN(RADIANS(E77))+COS(RADIANS(G78))*COS(RADIANS(E77))*COS(RADIANS(AR67))))</f>
        <v>0</v>
      </c>
    </row>
    <row r="79" spans="2:58" ht="15.75" customHeight="1" x14ac:dyDescent="0.2">
      <c r="B79" s="20" t="s">
        <v>790</v>
      </c>
      <c r="E79" s="3">
        <f>E78-E70-360*ROUNDDOWN((E78-E70)/360,0)</f>
        <v>-1.4210854715202004E-14</v>
      </c>
      <c r="G79" s="3">
        <v>-10</v>
      </c>
      <c r="I79" s="3">
        <f>IF(DEGREES(ACOS(SIN(RADIANS(G79))*SIN(RADIANS(E77))+COS(RADIANS(G79))*COS(RADIANS(E77))*COS(RADIANS(I67))))&gt;90,0,$F$4*$F$5/E76^2*(SIN(RADIANS(G79))*SIN(RADIANS(E77))+COS(RADIANS(G79))*COS(RADIANS(E77))*COS(RADIANS(I67))))</f>
        <v>0</v>
      </c>
      <c r="J79" s="3">
        <f>IF(DEGREES(ACOS(SIN(RADIANS(G79))*SIN(RADIANS(E77))+COS(RADIANS(G79))*COS(RADIANS(E77))*COS(RADIANS(J67))))&gt;90,0,$F$4*$F$5/E76^2*(SIN(RADIANS(G79))*SIN(RADIANS(E77))+COS(RADIANS(G79))*COS(RADIANS(E77))*COS(RADIANS(J67))))</f>
        <v>0</v>
      </c>
      <c r="K79" s="3">
        <f>IF(DEGREES(ACOS(SIN(RADIANS(G79))*SIN(RADIANS(E77))+COS(RADIANS(G79))*COS(RADIANS(E77))*COS(RADIANS(K67))))&gt;90,0,$F$4*$F$5/E76^2*(SIN(RADIANS(G79))*SIN(RADIANS(E77))+COS(RADIANS(G79))*COS(RADIANS(E77))*COS(RADIANS(K67))))</f>
        <v>0</v>
      </c>
      <c r="L79" s="3">
        <f>IF(DEGREES(ACOS(SIN(RADIANS(G79))*SIN(RADIANS(E77))+COS(RADIANS(G79))*COS(RADIANS(E77))*COS(RADIANS(L67))))&gt;90,0,$F$4*$F$5/E76^2*(SIN(RADIANS(G79))*SIN(RADIANS(E77))+COS(RADIANS(G79))*COS(RADIANS(E77))*COS(RADIANS(L67))))</f>
        <v>0</v>
      </c>
      <c r="M79" s="3">
        <f>IF(DEGREES(ACOS(SIN(RADIANS(G79))*SIN(RADIANS(E77))+COS(RADIANS(G79))*COS(RADIANS(E77))*COS(RADIANS(M67))))&gt;90,0,$F$4*$F$5/E76^2*(SIN(RADIANS(G79))*SIN(RADIANS(E77))+COS(RADIANS(G79))*COS(RADIANS(E77))*COS(RADIANS(M67))))</f>
        <v>0</v>
      </c>
      <c r="N79" s="3">
        <f>IF(DEGREES(ACOS(SIN(RADIANS(G79))*SIN(RADIANS(E77))+COS(RADIANS(G79))*COS(RADIANS(E77))*COS(RADIANS(N67))))&gt;90,0,$F$4*$F$5/E76^2*(SIN(RADIANS(G79))*SIN(RADIANS(E77))+COS(RADIANS(G79))*COS(RADIANS(E77))*COS(RADIANS(N67))))</f>
        <v>0</v>
      </c>
      <c r="O79" s="3">
        <f>IF(DEGREES(ACOS(SIN(RADIANS(G79))*SIN(RADIANS(E77))+COS(RADIANS(G79))*COS(RADIANS(E77))*COS(RADIANS(O67))))&gt;90,0,$F$4*$F$5/E76^2*(SIN(RADIANS(G79))*SIN(RADIANS(E77))+COS(RADIANS(G79))*COS(RADIANS(E77))*COS(RADIANS(O67))))</f>
        <v>0</v>
      </c>
      <c r="P79" s="3">
        <f>IF(DEGREES(ACOS(SIN(RADIANS(G79))*SIN(RADIANS(E77))+COS(RADIANS(G79))*COS(RADIANS(E77))*COS(RADIANS(P67))))&gt;90,0,$F$4*$F$5/E76^2*(SIN(RADIANS(G79))*SIN(RADIANS(E77))+COS(RADIANS(G79))*COS(RADIANS(E77))*COS(RADIANS(P67))))</f>
        <v>0</v>
      </c>
      <c r="Q79" s="3">
        <f>IF(DEGREES(ACOS(SIN(RADIANS(G79))*SIN(RADIANS(E77))+COS(RADIANS(G79))*COS(RADIANS(E77))*COS(RADIANS(Q67))))&gt;90,0,$F$4*$F$5/E76^2*(SIN(RADIANS(G79))*SIN(RADIANS(E77))+COS(RADIANS(G79))*COS(RADIANS(E77))*COS(RADIANS(Q67))))</f>
        <v>0</v>
      </c>
      <c r="R79" s="3" t="e">
        <f>IF(DEGREES(ACOS(SIN(RADIANS(G79))*SIN(RADIANS(E77))+COS(RADIANS(G79))*COS(RADIANS(E77))*COS(RADIANS(R67))))&gt;90,0,$F$4*$F$5/E76^2*(SIN(RADIANS(G79))*SIN(RADIANS(E77))+COS(RADIANS(G79))*COS(RADIANS(E77))*COS(RADIANS(R67))))</f>
        <v>#DIV/0!</v>
      </c>
      <c r="S79" s="3" t="e">
        <f>IF(DEGREES(ACOS(SIN(RADIANS(G79))*SIN(RADIANS(E77))+COS(RADIANS(G79))*COS(RADIANS(E77))*COS(RADIANS(S67))))&gt;90,0,$F$4*$F$5/E76^2*(SIN(RADIANS(G79))*SIN(RADIANS(E77))+COS(RADIANS(G79))*COS(RADIANS(E77))*COS(RADIANS(S67))))</f>
        <v>#DIV/0!</v>
      </c>
      <c r="T79" s="3" t="e">
        <f>IF(DEGREES(ACOS(SIN(RADIANS(G79))*SIN(RADIANS(E77))+COS(RADIANS(G79))*COS(RADIANS(E77))*COS(RADIANS(T67))))&gt;90,0,$F$4*$F$5/E76^2*(SIN(RADIANS(G79))*SIN(RADIANS(E77))+COS(RADIANS(G79))*COS(RADIANS(E77))*COS(RADIANS(T67))))</f>
        <v>#DIV/0!</v>
      </c>
      <c r="U79" s="3" t="e">
        <f>IF(DEGREES(ACOS(SIN(RADIANS(G79))*SIN(RADIANS(E77))+COS(RADIANS(G79))*COS(RADIANS(E77))*COS(RADIANS(U67))))&gt;90,0,$F$4*$F$5/E76^2*(SIN(RADIANS(G79))*SIN(RADIANS(E77))+COS(RADIANS(G79))*COS(RADIANS(E77))*COS(RADIANS(U67))))</f>
        <v>#DIV/0!</v>
      </c>
      <c r="V79" s="3" t="e">
        <f>IF(DEGREES(ACOS(SIN(RADIANS(G79))*SIN(RADIANS(E77))+COS(RADIANS(G79))*COS(RADIANS(E77))*COS(RADIANS(V67))))&gt;90,0,$F$4*$F$5/E76^2*(SIN(RADIANS(G79))*SIN(RADIANS(E77))+COS(RADIANS(G79))*COS(RADIANS(E77))*COS(RADIANS(V67))))</f>
        <v>#DIV/0!</v>
      </c>
      <c r="W79" s="3" t="e">
        <f>IF(DEGREES(ACOS(SIN(RADIANS(G79))*SIN(RADIANS(E77))+COS(RADIANS(G79))*COS(RADIANS(E77))*COS(RADIANS(W67))))&gt;90,0,$F$4*$F$5/E76^2*(SIN(RADIANS(G79))*SIN(RADIANS(E77))+COS(RADIANS(G79))*COS(RADIANS(E77))*COS(RADIANS(W67))))</f>
        <v>#DIV/0!</v>
      </c>
      <c r="X79" s="3" t="e">
        <f>IF(DEGREES(ACOS(SIN(RADIANS(G79))*SIN(RADIANS(E77))+COS(RADIANS(G79))*COS(RADIANS(E77))*COS(RADIANS(X67))))&gt;90,0,$F$4*$F$5/E76^2*(SIN(RADIANS(G79))*SIN(RADIANS(E77))+COS(RADIANS(G79))*COS(RADIANS(E77))*COS(RADIANS(X67))))</f>
        <v>#DIV/0!</v>
      </c>
      <c r="Y79" s="3" t="e">
        <f>IF(DEGREES(ACOS(SIN(RADIANS(G79))*SIN(RADIANS(E77))+COS(RADIANS(G79))*COS(RADIANS(E77))*COS(RADIANS(Y67))))&gt;90,0,$F$4*$F$5/E76^2*(SIN(RADIANS(G79))*SIN(RADIANS(E77))+COS(RADIANS(G79))*COS(RADIANS(E77))*COS(RADIANS(Y67))))</f>
        <v>#DIV/0!</v>
      </c>
      <c r="Z79" s="3" t="e">
        <f>IF(DEGREES(ACOS(SIN(RADIANS(G79))*SIN(RADIANS(E77))+COS(RADIANS(G79))*COS(RADIANS(E77))*COS(RADIANS(Z67))))&gt;90,0,$F$4*$F$5/E76^2*(SIN(RADIANS(G79))*SIN(RADIANS(E77))+COS(RADIANS(G79))*COS(RADIANS(E77))*COS(RADIANS(Z67))))</f>
        <v>#DIV/0!</v>
      </c>
      <c r="AA79" s="3" t="e">
        <f>IF(DEGREES(ACOS(SIN(RADIANS(G79))*SIN(RADIANS(E77))+COS(RADIANS(G79))*COS(RADIANS(E77))*COS(RADIANS(AA67))))&gt;90,0,$F$4*$F$5/E76^2*(SIN(RADIANS(G79))*SIN(RADIANS(E77))+COS(RADIANS(G79))*COS(RADIANS(E77))*COS(RADIANS(AA67))))</f>
        <v>#DIV/0!</v>
      </c>
      <c r="AB79" s="3" t="e">
        <f>IF(DEGREES(ACOS(SIN(RADIANS(G79))*SIN(RADIANS(E77))+COS(RADIANS(G79))*COS(RADIANS(E77))*COS(RADIANS(AB67))))&gt;90,0,$F$4*$F$5/E76^2*(SIN(RADIANS(G79))*SIN(RADIANS(E77))+COS(RADIANS(G79))*COS(RADIANS(E77))*COS(RADIANS(AB67))))</f>
        <v>#DIV/0!</v>
      </c>
      <c r="AC79" s="3" t="e">
        <f>IF(DEGREES(ACOS(SIN(RADIANS(G79))*SIN(RADIANS(E77))+COS(RADIANS(G79))*COS(RADIANS(E77))*COS(RADIANS(AC67))))&gt;90,0,$F$4*$F$5/E76^2*(SIN(RADIANS(G79))*SIN(RADIANS(E77))+COS(RADIANS(G79))*COS(RADIANS(E77))*COS(RADIANS(AC67))))</f>
        <v>#DIV/0!</v>
      </c>
      <c r="AD79" s="3" t="e">
        <f>IF(DEGREES(ACOS(SIN(RADIANS(G79))*SIN(RADIANS(E77))+COS(RADIANS(G79))*COS(RADIANS(E77))*COS(RADIANS(AD67))))&gt;90,0,$F$4*$F$5/E76^2*(SIN(RADIANS(G79))*SIN(RADIANS(E77))+COS(RADIANS(G79))*COS(RADIANS(E77))*COS(RADIANS(AD67))))</f>
        <v>#DIV/0!</v>
      </c>
      <c r="AE79" s="3" t="e">
        <f>IF(DEGREES(ACOS(SIN(RADIANS(G79))*SIN(RADIANS(E77))+COS(RADIANS(G79))*COS(RADIANS(E77))*COS(RADIANS(AE67))))&gt;90,0,$F$4*$F$5/E76^2*(SIN(RADIANS(G79))*SIN(RADIANS(E77))+COS(RADIANS(G79))*COS(RADIANS(E77))*COS(RADIANS(AE67))))</f>
        <v>#DIV/0!</v>
      </c>
      <c r="AF79" s="3" t="e">
        <f>IF(DEGREES(ACOS(SIN(RADIANS(G79))*SIN(RADIANS(E77))+COS(RADIANS(G79))*COS(RADIANS(E77))*COS(RADIANS(AF67))))&gt;90,0,$F$4*$F$5/E76^2*(SIN(RADIANS(G79))*SIN(RADIANS(E77))+COS(RADIANS(G79))*COS(RADIANS(E77))*COS(RADIANS(AF67))))</f>
        <v>#DIV/0!</v>
      </c>
      <c r="AG79" s="3" t="e">
        <f>IF(DEGREES(ACOS(SIN(RADIANS(G79))*SIN(RADIANS(E77))+COS(RADIANS(G79))*COS(RADIANS(E77))*COS(RADIANS(AG67))))&gt;90,0,$F$4*$F$5/E76^2*(SIN(RADIANS(G79))*SIN(RADIANS(E77))+COS(RADIANS(G79))*COS(RADIANS(E77))*COS(RADIANS(AG67))))</f>
        <v>#DIV/0!</v>
      </c>
      <c r="AH79" s="3" t="e">
        <f>IF(DEGREES(ACOS(SIN(RADIANS(G79))*SIN(RADIANS(E77))+COS(RADIANS(G79))*COS(RADIANS(E77))*COS(RADIANS(AH67))))&gt;90,0,$F$4*$F$5/E76^2*(SIN(RADIANS(G79))*SIN(RADIANS(E77))+COS(RADIANS(G79))*COS(RADIANS(E77))*COS(RADIANS(AH67))))</f>
        <v>#DIV/0!</v>
      </c>
      <c r="AI79" s="3" t="e">
        <f>IF(DEGREES(ACOS(SIN(RADIANS(G79))*SIN(RADIANS(E77))+COS(RADIANS(G79))*COS(RADIANS(E77))*COS(RADIANS(AI67))))&gt;90,0,$F$4*$F$5/E76^2*(SIN(RADIANS(G79))*SIN(RADIANS(E77))+COS(RADIANS(G79))*COS(RADIANS(E77))*COS(RADIANS(AI67))))</f>
        <v>#DIV/0!</v>
      </c>
      <c r="AJ79" s="3" t="e">
        <f>IF(DEGREES(ACOS(SIN(RADIANS(G79))*SIN(RADIANS(E77))+COS(RADIANS(G79))*COS(RADIANS(E77))*COS(RADIANS(AJ67))))&gt;90,0,$F$4*$F$5/E76^2*(SIN(RADIANS(G79))*SIN(RADIANS(E77))+COS(RADIANS(G79))*COS(RADIANS(E77))*COS(RADIANS(AJ67))))</f>
        <v>#DIV/0!</v>
      </c>
      <c r="AK79" s="3">
        <f>IF(DEGREES(ACOS(SIN(RADIANS(G79))*SIN(RADIANS(E77))+COS(RADIANS(G79))*COS(RADIANS(E77))*COS(RADIANS(AK67))))&gt;90,0,$F$4*$F$5/E76^2*(SIN(RADIANS(G79))*SIN(RADIANS(E77))+COS(RADIANS(G79))*COS(RADIANS(E77))*COS(RADIANS(AK67))))</f>
        <v>0</v>
      </c>
      <c r="AL79" s="3">
        <f>IF(DEGREES(ACOS(SIN(RADIANS(G79))*SIN(RADIANS(E77))+COS(RADIANS(G79))*COS(RADIANS(E77))*COS(RADIANS(AL67))))&gt;90,0,$F$4*$F$5/E76^2*(SIN(RADIANS(G79))*SIN(RADIANS(E77))+COS(RADIANS(G79))*COS(RADIANS(E77))*COS(RADIANS(AL67))))</f>
        <v>0</v>
      </c>
      <c r="AM79" s="3">
        <f>IF(DEGREES(ACOS(SIN(RADIANS(G79))*SIN(RADIANS(E77))+COS(RADIANS(G79))*COS(RADIANS(E77))*COS(RADIANS(AM67))))&gt;90,0,$F$4*$F$5/E76^2*(SIN(RADIANS(G79))*SIN(RADIANS(E77))+COS(RADIANS(G79))*COS(RADIANS(E77))*COS(RADIANS(AM67))))</f>
        <v>0</v>
      </c>
      <c r="AN79" s="3">
        <f>IF(DEGREES(ACOS(SIN(RADIANS(G79))*SIN(RADIANS(E77))+COS(RADIANS(G79))*COS(RADIANS(E77))*COS(RADIANS(AN67))))&gt;90,0,$F$4*$F$5/E76^2*(SIN(RADIANS(G79))*SIN(RADIANS(E77))+COS(RADIANS(G79))*COS(RADIANS(E77))*COS(RADIANS(AN67))))</f>
        <v>0</v>
      </c>
      <c r="AO79" s="3">
        <f>IF(DEGREES(ACOS(SIN(RADIANS(G79))*SIN(RADIANS(E77))+COS(RADIANS(G79))*COS(RADIANS(E77))*COS(RADIANS(AO67))))&gt;90,0,$F$4*$F$5/E76^2*(SIN(RADIANS(G79))*SIN(RADIANS(E77))+COS(RADIANS(G79))*COS(RADIANS(E77))*COS(RADIANS(AO67))))</f>
        <v>0</v>
      </c>
      <c r="AP79" s="3">
        <f>IF(DEGREES(ACOS(SIN(RADIANS(G79))*SIN(RADIANS(E77))+COS(RADIANS(G79))*COS(RADIANS(E77))*COS(RADIANS(AP67))))&gt;90,0,$F$4*$F$5/E76^2*(SIN(RADIANS(G79))*SIN(RADIANS(E77))+COS(RADIANS(G79))*COS(RADIANS(E77))*COS(RADIANS(AP67))))</f>
        <v>0</v>
      </c>
      <c r="AQ79" s="3">
        <f>IF(DEGREES(ACOS(SIN(RADIANS(G79))*SIN(RADIANS(E77))+COS(RADIANS(G79))*COS(RADIANS(E77))*COS(RADIANS(AQ67))))&gt;90,0,$F$4*$F$5/E76^2*(SIN(RADIANS(G79))*SIN(RADIANS(E77))+COS(RADIANS(G79))*COS(RADIANS(E77))*COS(RADIANS(AQ67))))</f>
        <v>0</v>
      </c>
      <c r="AR79" s="3">
        <f>IF(DEGREES(ACOS(SIN(RADIANS(G79))*SIN(RADIANS(E77))+COS(RADIANS(G79))*COS(RADIANS(E77))*COS(RADIANS(AR67))))&gt;90,0,$F$4*$F$5/E76^2*(SIN(RADIANS(G79))*SIN(RADIANS(E77))+COS(RADIANS(G79))*COS(RADIANS(E77))*COS(RADIANS(AR67))))</f>
        <v>0</v>
      </c>
    </row>
    <row r="80" spans="2:58" ht="15.75" customHeight="1" x14ac:dyDescent="0.2">
      <c r="G80" s="3">
        <v>-20</v>
      </c>
      <c r="I80" s="3">
        <f>IF(DEGREES(ACOS(SIN(RADIANS(G80))*SIN(RADIANS(E77))+COS(RADIANS(G80))*COS(RADIANS(E77))*COS(RADIANS(I67))))&gt;90,0,$F$4*$F$5/E76^2*(SIN(RADIANS(G80))*SIN(RADIANS(E77))+COS(RADIANS(G80))*COS(RADIANS(E77))*COS(RADIANS(I67))))</f>
        <v>0</v>
      </c>
      <c r="J80" s="3">
        <f>IF(DEGREES(ACOS(SIN(RADIANS(G80))*SIN(RADIANS(E77))+COS(RADIANS(G80))*COS(RADIANS(E77))*COS(RADIANS(J67))))&gt;90,0,$F$4*$F$5/E76^2*(SIN(RADIANS(G80))*SIN(RADIANS(E77))+COS(RADIANS(G80))*COS(RADIANS(E77))*COS(RADIANS(J67))))</f>
        <v>0</v>
      </c>
      <c r="K80" s="3">
        <f>IF(DEGREES(ACOS(SIN(RADIANS(G80))*SIN(RADIANS(E77))+COS(RADIANS(G80))*COS(RADIANS(E77))*COS(RADIANS(K67))))&gt;90,0,$F$4*$F$5/E76^2*(SIN(RADIANS(G80))*SIN(RADIANS(E77))+COS(RADIANS(G80))*COS(RADIANS(E77))*COS(RADIANS(K67))))</f>
        <v>0</v>
      </c>
      <c r="L80" s="3">
        <f>IF(DEGREES(ACOS(SIN(RADIANS(G80))*SIN(RADIANS(E77))+COS(RADIANS(G80))*COS(RADIANS(E77))*COS(RADIANS(L67))))&gt;90,0,$F$4*$F$5/E76^2*(SIN(RADIANS(G80))*SIN(RADIANS(E77))+COS(RADIANS(G80))*COS(RADIANS(E77))*COS(RADIANS(L67))))</f>
        <v>0</v>
      </c>
      <c r="M80" s="3">
        <f>IF(DEGREES(ACOS(SIN(RADIANS(G80))*SIN(RADIANS(E77))+COS(RADIANS(G80))*COS(RADIANS(E77))*COS(RADIANS(M67))))&gt;90,0,$F$4*$F$5/E76^2*(SIN(RADIANS(G80))*SIN(RADIANS(E77))+COS(RADIANS(G80))*COS(RADIANS(E77))*COS(RADIANS(M67))))</f>
        <v>0</v>
      </c>
      <c r="N80" s="3">
        <f>IF(DEGREES(ACOS(SIN(RADIANS(G80))*SIN(RADIANS(E77))+COS(RADIANS(G80))*COS(RADIANS(E77))*COS(RADIANS(N67))))&gt;90,0,$F$4*$F$5/E76^2*(SIN(RADIANS(G80))*SIN(RADIANS(E77))+COS(RADIANS(G80))*COS(RADIANS(E77))*COS(RADIANS(N67))))</f>
        <v>0</v>
      </c>
      <c r="O80" s="3">
        <f>IF(DEGREES(ACOS(SIN(RADIANS(G80))*SIN(RADIANS(E77))+COS(RADIANS(G80))*COS(RADIANS(E77))*COS(RADIANS(O67))))&gt;90,0,$F$4*$F$5/E76^2*(SIN(RADIANS(G80))*SIN(RADIANS(E77))+COS(RADIANS(G80))*COS(RADIANS(E77))*COS(RADIANS(O67))))</f>
        <v>0</v>
      </c>
      <c r="P80" s="3">
        <f>IF(DEGREES(ACOS(SIN(RADIANS(G80))*SIN(RADIANS(E77))+COS(RADIANS(G80))*COS(RADIANS(E77))*COS(RADIANS(P67))))&gt;90,0,$F$4*$F$5/E76^2*(SIN(RADIANS(G80))*SIN(RADIANS(E77))+COS(RADIANS(G80))*COS(RADIANS(E77))*COS(RADIANS(P67))))</f>
        <v>0</v>
      </c>
      <c r="Q80" s="3">
        <f>IF(DEGREES(ACOS(SIN(RADIANS(G80))*SIN(RADIANS(E77))+COS(RADIANS(G80))*COS(RADIANS(E77))*COS(RADIANS(Q67))))&gt;90,0,$F$4*$F$5/E76^2*(SIN(RADIANS(G80))*SIN(RADIANS(E77))+COS(RADIANS(G80))*COS(RADIANS(E77))*COS(RADIANS(Q67))))</f>
        <v>0</v>
      </c>
      <c r="R80" s="3" t="e">
        <f>IF(DEGREES(ACOS(SIN(RADIANS(G80))*SIN(RADIANS(E77))+COS(RADIANS(G80))*COS(RADIANS(E77))*COS(RADIANS(R67))))&gt;90,0,$F$4*$F$5/E76^2*(SIN(RADIANS(G80))*SIN(RADIANS(E77))+COS(RADIANS(G80))*COS(RADIANS(E77))*COS(RADIANS(R67))))</f>
        <v>#DIV/0!</v>
      </c>
      <c r="S80" s="3" t="e">
        <f>IF(DEGREES(ACOS(SIN(RADIANS(G80))*SIN(RADIANS(E77))+COS(RADIANS(G80))*COS(RADIANS(E77))*COS(RADIANS(S67))))&gt;90,0,$F$4*$F$5/E76^2*(SIN(RADIANS(G80))*SIN(RADIANS(E77))+COS(RADIANS(G80))*COS(RADIANS(E77))*COS(RADIANS(S67))))</f>
        <v>#DIV/0!</v>
      </c>
      <c r="T80" s="3" t="e">
        <f>IF(DEGREES(ACOS(SIN(RADIANS(G80))*SIN(RADIANS(E77))+COS(RADIANS(G80))*COS(RADIANS(E77))*COS(RADIANS(T67))))&gt;90,0,$F$4*$F$5/E76^2*(SIN(RADIANS(G80))*SIN(RADIANS(E77))+COS(RADIANS(G80))*COS(RADIANS(E77))*COS(RADIANS(T67))))</f>
        <v>#DIV/0!</v>
      </c>
      <c r="U80" s="3" t="e">
        <f>IF(DEGREES(ACOS(SIN(RADIANS(G80))*SIN(RADIANS(E77))+COS(RADIANS(G80))*COS(RADIANS(E77))*COS(RADIANS(U67))))&gt;90,0,$F$4*$F$5/E76^2*(SIN(RADIANS(G80))*SIN(RADIANS(E77))+COS(RADIANS(G80))*COS(RADIANS(E77))*COS(RADIANS(U67))))</f>
        <v>#DIV/0!</v>
      </c>
      <c r="V80" s="3" t="e">
        <f>IF(DEGREES(ACOS(SIN(RADIANS(G80))*SIN(RADIANS(E77))+COS(RADIANS(G80))*COS(RADIANS(E77))*COS(RADIANS(V67))))&gt;90,0,$F$4*$F$5/E76^2*(SIN(RADIANS(G80))*SIN(RADIANS(E77))+COS(RADIANS(G80))*COS(RADIANS(E77))*COS(RADIANS(V67))))</f>
        <v>#DIV/0!</v>
      </c>
      <c r="W80" s="3" t="e">
        <f>IF(DEGREES(ACOS(SIN(RADIANS(G80))*SIN(RADIANS(E77))+COS(RADIANS(G80))*COS(RADIANS(E77))*COS(RADIANS(W67))))&gt;90,0,$F$4*$F$5/E76^2*(SIN(RADIANS(G80))*SIN(RADIANS(E77))+COS(RADIANS(G80))*COS(RADIANS(E77))*COS(RADIANS(W67))))</f>
        <v>#DIV/0!</v>
      </c>
      <c r="X80" s="3" t="e">
        <f>IF(DEGREES(ACOS(SIN(RADIANS(G80))*SIN(RADIANS(E77))+COS(RADIANS(G80))*COS(RADIANS(E77))*COS(RADIANS(X67))))&gt;90,0,$F$4*$F$5/E76^2*(SIN(RADIANS(G80))*SIN(RADIANS(E77))+COS(RADIANS(G80))*COS(RADIANS(E77))*COS(RADIANS(X67))))</f>
        <v>#DIV/0!</v>
      </c>
      <c r="Y80" s="3" t="e">
        <f>IF(DEGREES(ACOS(SIN(RADIANS(G80))*SIN(RADIANS(E77))+COS(RADIANS(G80))*COS(RADIANS(E77))*COS(RADIANS(Y67))))&gt;90,0,$F$4*$F$5/E76^2*(SIN(RADIANS(G80))*SIN(RADIANS(E77))+COS(RADIANS(G80))*COS(RADIANS(E77))*COS(RADIANS(Y67))))</f>
        <v>#DIV/0!</v>
      </c>
      <c r="Z80" s="3" t="e">
        <f>IF(DEGREES(ACOS(SIN(RADIANS(G80))*SIN(RADIANS(E77))+COS(RADIANS(G80))*COS(RADIANS(E77))*COS(RADIANS(Z67))))&gt;90,0,$F$4*$F$5/E76^2*(SIN(RADIANS(G80))*SIN(RADIANS(E77))+COS(RADIANS(G80))*COS(RADIANS(E77))*COS(RADIANS(Z67))))</f>
        <v>#DIV/0!</v>
      </c>
      <c r="AA80" s="3" t="e">
        <f>IF(DEGREES(ACOS(SIN(RADIANS(G80))*SIN(RADIANS(E77))+COS(RADIANS(G80))*COS(RADIANS(E77))*COS(RADIANS(AA67))))&gt;90,0,$F$4*$F$5/E76^2*(SIN(RADIANS(G80))*SIN(RADIANS(E77))+COS(RADIANS(G80))*COS(RADIANS(E77))*COS(RADIANS(AA67))))</f>
        <v>#DIV/0!</v>
      </c>
      <c r="AB80" s="3" t="e">
        <f>IF(DEGREES(ACOS(SIN(RADIANS(G80))*SIN(RADIANS(E77))+COS(RADIANS(G80))*COS(RADIANS(E77))*COS(RADIANS(AB67))))&gt;90,0,$F$4*$F$5/E76^2*(SIN(RADIANS(G80))*SIN(RADIANS(E77))+COS(RADIANS(G80))*COS(RADIANS(E77))*COS(RADIANS(AB67))))</f>
        <v>#DIV/0!</v>
      </c>
      <c r="AC80" s="3" t="e">
        <f>IF(DEGREES(ACOS(SIN(RADIANS(G80))*SIN(RADIANS(E77))+COS(RADIANS(G80))*COS(RADIANS(E77))*COS(RADIANS(AC67))))&gt;90,0,$F$4*$F$5/E76^2*(SIN(RADIANS(G80))*SIN(RADIANS(E77))+COS(RADIANS(G80))*COS(RADIANS(E77))*COS(RADIANS(AC67))))</f>
        <v>#DIV/0!</v>
      </c>
      <c r="AD80" s="3" t="e">
        <f>IF(DEGREES(ACOS(SIN(RADIANS(G80))*SIN(RADIANS(E77))+COS(RADIANS(G80))*COS(RADIANS(E77))*COS(RADIANS(AD67))))&gt;90,0,$F$4*$F$5/E76^2*(SIN(RADIANS(G80))*SIN(RADIANS(E77))+COS(RADIANS(G80))*COS(RADIANS(E77))*COS(RADIANS(AD67))))</f>
        <v>#DIV/0!</v>
      </c>
      <c r="AE80" s="3" t="e">
        <f>IF(DEGREES(ACOS(SIN(RADIANS(G80))*SIN(RADIANS(E77))+COS(RADIANS(G80))*COS(RADIANS(E77))*COS(RADIANS(AE67))))&gt;90,0,$F$4*$F$5/E76^2*(SIN(RADIANS(G80))*SIN(RADIANS(E77))+COS(RADIANS(G80))*COS(RADIANS(E77))*COS(RADIANS(AE67))))</f>
        <v>#DIV/0!</v>
      </c>
      <c r="AF80" s="3" t="e">
        <f>IF(DEGREES(ACOS(SIN(RADIANS(G80))*SIN(RADIANS(E77))+COS(RADIANS(G80))*COS(RADIANS(E77))*COS(RADIANS(AF67))))&gt;90,0,$F$4*$F$5/E76^2*(SIN(RADIANS(G80))*SIN(RADIANS(E77))+COS(RADIANS(G80))*COS(RADIANS(E77))*COS(RADIANS(AF67))))</f>
        <v>#DIV/0!</v>
      </c>
      <c r="AG80" s="3" t="e">
        <f>IF(DEGREES(ACOS(SIN(RADIANS(G80))*SIN(RADIANS(E77))+COS(RADIANS(G80))*COS(RADIANS(E77))*COS(RADIANS(AG67))))&gt;90,0,$F$4*$F$5/E76^2*(SIN(RADIANS(G80))*SIN(RADIANS(E77))+COS(RADIANS(G80))*COS(RADIANS(E77))*COS(RADIANS(AG67))))</f>
        <v>#DIV/0!</v>
      </c>
      <c r="AH80" s="3" t="e">
        <f>IF(DEGREES(ACOS(SIN(RADIANS(G80))*SIN(RADIANS(E77))+COS(RADIANS(G80))*COS(RADIANS(E77))*COS(RADIANS(AH67))))&gt;90,0,$F$4*$F$5/E76^2*(SIN(RADIANS(G80))*SIN(RADIANS(E77))+COS(RADIANS(G80))*COS(RADIANS(E77))*COS(RADIANS(AH67))))</f>
        <v>#DIV/0!</v>
      </c>
      <c r="AI80" s="3" t="e">
        <f>IF(DEGREES(ACOS(SIN(RADIANS(G80))*SIN(RADIANS(E77))+COS(RADIANS(G80))*COS(RADIANS(E77))*COS(RADIANS(AI67))))&gt;90,0,$F$4*$F$5/E76^2*(SIN(RADIANS(G80))*SIN(RADIANS(E77))+COS(RADIANS(G80))*COS(RADIANS(E77))*COS(RADIANS(AI67))))</f>
        <v>#DIV/0!</v>
      </c>
      <c r="AJ80" s="3" t="e">
        <f>IF(DEGREES(ACOS(SIN(RADIANS(G80))*SIN(RADIANS(E77))+COS(RADIANS(G80))*COS(RADIANS(E77))*COS(RADIANS(AJ67))))&gt;90,0,$F$4*$F$5/E76^2*(SIN(RADIANS(G80))*SIN(RADIANS(E77))+COS(RADIANS(G80))*COS(RADIANS(E77))*COS(RADIANS(AJ67))))</f>
        <v>#DIV/0!</v>
      </c>
      <c r="AK80" s="3">
        <f>IF(DEGREES(ACOS(SIN(RADIANS(G80))*SIN(RADIANS(E77))+COS(RADIANS(G80))*COS(RADIANS(E77))*COS(RADIANS(AK67))))&gt;90,0,$F$4*$F$5/E76^2*(SIN(RADIANS(G80))*SIN(RADIANS(E77))+COS(RADIANS(G80))*COS(RADIANS(E77))*COS(RADIANS(AK67))))</f>
        <v>0</v>
      </c>
      <c r="AL80" s="3">
        <f>IF(DEGREES(ACOS(SIN(RADIANS(G80))*SIN(RADIANS(E77))+COS(RADIANS(G80))*COS(RADIANS(E77))*COS(RADIANS(AL67))))&gt;90,0,$F$4*$F$5/E76^2*(SIN(RADIANS(G80))*SIN(RADIANS(E77))+COS(RADIANS(G80))*COS(RADIANS(E77))*COS(RADIANS(AL67))))</f>
        <v>0</v>
      </c>
      <c r="AM80" s="3">
        <f>IF(DEGREES(ACOS(SIN(RADIANS(G80))*SIN(RADIANS(E77))+COS(RADIANS(G80))*COS(RADIANS(E77))*COS(RADIANS(AM67))))&gt;90,0,$F$4*$F$5/E76^2*(SIN(RADIANS(G80))*SIN(RADIANS(E77))+COS(RADIANS(G80))*COS(RADIANS(E77))*COS(RADIANS(AM67))))</f>
        <v>0</v>
      </c>
      <c r="AN80" s="3">
        <f>IF(DEGREES(ACOS(SIN(RADIANS(G80))*SIN(RADIANS(E77))+COS(RADIANS(G80))*COS(RADIANS(E77))*COS(RADIANS(AN67))))&gt;90,0,$F$4*$F$5/E76^2*(SIN(RADIANS(G80))*SIN(RADIANS(E77))+COS(RADIANS(G80))*COS(RADIANS(E77))*COS(RADIANS(AN67))))</f>
        <v>0</v>
      </c>
      <c r="AO80" s="3">
        <f>IF(DEGREES(ACOS(SIN(RADIANS(G80))*SIN(RADIANS(E77))+COS(RADIANS(G80))*COS(RADIANS(E77))*COS(RADIANS(AO67))))&gt;90,0,$F$4*$F$5/E76^2*(SIN(RADIANS(G80))*SIN(RADIANS(E77))+COS(RADIANS(G80))*COS(RADIANS(E77))*COS(RADIANS(AO67))))</f>
        <v>0</v>
      </c>
      <c r="AP80" s="3">
        <f>IF(DEGREES(ACOS(SIN(RADIANS(G80))*SIN(RADIANS(E77))+COS(RADIANS(G80))*COS(RADIANS(E77))*COS(RADIANS(AP67))))&gt;90,0,$F$4*$F$5/E76^2*(SIN(RADIANS(G80))*SIN(RADIANS(E77))+COS(RADIANS(G80))*COS(RADIANS(E77))*COS(RADIANS(AP67))))</f>
        <v>0</v>
      </c>
      <c r="AQ80" s="3">
        <f>IF(DEGREES(ACOS(SIN(RADIANS(G80))*SIN(RADIANS(E77))+COS(RADIANS(G80))*COS(RADIANS(E77))*COS(RADIANS(AQ67))))&gt;90,0,$F$4*$F$5/E76^2*(SIN(RADIANS(G80))*SIN(RADIANS(E77))+COS(RADIANS(G80))*COS(RADIANS(E77))*COS(RADIANS(AQ67))))</f>
        <v>0</v>
      </c>
      <c r="AR80" s="3">
        <f>IF(DEGREES(ACOS(SIN(RADIANS(G80))*SIN(RADIANS(E77))+COS(RADIANS(G80))*COS(RADIANS(E77))*COS(RADIANS(AR67))))&gt;90,0,$F$4*$F$5/E76^2*(SIN(RADIANS(G80))*SIN(RADIANS(E77))+COS(RADIANS(G80))*COS(RADIANS(E77))*COS(RADIANS(AR67))))</f>
        <v>0</v>
      </c>
    </row>
    <row r="81" spans="2:44" ht="15.75" customHeight="1" x14ac:dyDescent="0.2">
      <c r="G81" s="3">
        <v>-30</v>
      </c>
      <c r="I81" s="3">
        <f>IF(DEGREES(ACOS(SIN(RADIANS(G81))*SIN(RADIANS(E77))+COS(RADIANS(G81))*COS(RADIANS(E77))*COS(RADIANS(I67))))&gt;90,0,$F$4*$F$5/E76^2*(SIN(RADIANS(G81))*SIN(RADIANS(E77))+COS(RADIANS(G81))*COS(RADIANS(E77))*COS(RADIANS(I67))))</f>
        <v>0</v>
      </c>
      <c r="J81" s="3">
        <f>IF(DEGREES(ACOS(SIN(RADIANS(G81))*SIN(RADIANS(E77))+COS(RADIANS(G81))*COS(RADIANS(E77))*COS(RADIANS(J67))))&gt;90,0,$F$4*$F$5/E76^2*(SIN(RADIANS(G81))*SIN(RADIANS(E77))+COS(RADIANS(G81))*COS(RADIANS(E77))*COS(RADIANS(J67))))</f>
        <v>0</v>
      </c>
      <c r="K81" s="3">
        <f>IF(DEGREES(ACOS(SIN(RADIANS(G81))*SIN(RADIANS(E77))+COS(RADIANS(G81))*COS(RADIANS(E77))*COS(RADIANS(K67))))&gt;90,0,$F$4*$F$5/E76^2*(SIN(RADIANS(G81))*SIN(RADIANS(E77))+COS(RADIANS(G81))*COS(RADIANS(E77))*COS(RADIANS(K67))))</f>
        <v>0</v>
      </c>
      <c r="L81" s="3">
        <f>IF(DEGREES(ACOS(SIN(RADIANS(G81))*SIN(RADIANS(E77))+COS(RADIANS(G81))*COS(RADIANS(E77))*COS(RADIANS(L67))))&gt;90,0,$F$4*$F$5/E76^2*(SIN(RADIANS(G81))*SIN(RADIANS(E77))+COS(RADIANS(G81))*COS(RADIANS(E77))*COS(RADIANS(L67))))</f>
        <v>0</v>
      </c>
      <c r="M81" s="3">
        <f>IF(DEGREES(ACOS(SIN(RADIANS(G81))*SIN(RADIANS(E77))+COS(RADIANS(G81))*COS(RADIANS(E77))*COS(RADIANS(M67))))&gt;90,0,$F$4*$F$5/E76^2*(SIN(RADIANS(G81))*SIN(RADIANS(E77))+COS(RADIANS(G81))*COS(RADIANS(E77))*COS(RADIANS(M67))))</f>
        <v>0</v>
      </c>
      <c r="N81" s="3">
        <f>IF(DEGREES(ACOS(SIN(RADIANS(G81))*SIN(RADIANS(E77))+COS(RADIANS(G81))*COS(RADIANS(E77))*COS(RADIANS(N67))))&gt;90,0,$F$4*$F$5/E76^2*(SIN(RADIANS(G81))*SIN(RADIANS(E77))+COS(RADIANS(G81))*COS(RADIANS(E77))*COS(RADIANS(N67))))</f>
        <v>0</v>
      </c>
      <c r="O81" s="3">
        <f>IF(DEGREES(ACOS(SIN(RADIANS(G81))*SIN(RADIANS(E77))+COS(RADIANS(G81))*COS(RADIANS(E77))*COS(RADIANS(O67))))&gt;90,0,$F$4*$F$5/E76^2*(SIN(RADIANS(G81))*SIN(RADIANS(E77))+COS(RADIANS(G81))*COS(RADIANS(E77))*COS(RADIANS(O67))))</f>
        <v>0</v>
      </c>
      <c r="P81" s="3">
        <f>IF(DEGREES(ACOS(SIN(RADIANS(G81))*SIN(RADIANS(E77))+COS(RADIANS(G81))*COS(RADIANS(E77))*COS(RADIANS(P67))))&gt;90,0,$F$4*$F$5/E76^2*(SIN(RADIANS(G81))*SIN(RADIANS(E77))+COS(RADIANS(G81))*COS(RADIANS(E77))*COS(RADIANS(P67))))</f>
        <v>0</v>
      </c>
      <c r="Q81" s="3">
        <f>IF(DEGREES(ACOS(SIN(RADIANS(G81))*SIN(RADIANS(E77))+COS(RADIANS(G81))*COS(RADIANS(E77))*COS(RADIANS(Q67))))&gt;90,0,$F$4*$F$5/E76^2*(SIN(RADIANS(G81))*SIN(RADIANS(E77))+COS(RADIANS(G81))*COS(RADIANS(E77))*COS(RADIANS(Q67))))</f>
        <v>0</v>
      </c>
      <c r="R81" s="3" t="e">
        <f>IF(DEGREES(ACOS(SIN(RADIANS(G81))*SIN(RADIANS(E77))+COS(RADIANS(G81))*COS(RADIANS(E77))*COS(RADIANS(R67))))&gt;90,0,$F$4*$F$5/E76^2*(SIN(RADIANS(G81))*SIN(RADIANS(E77))+COS(RADIANS(G81))*COS(RADIANS(E77))*COS(RADIANS(R67))))</f>
        <v>#DIV/0!</v>
      </c>
      <c r="S81" s="3" t="e">
        <f>IF(DEGREES(ACOS(SIN(RADIANS(G81))*SIN(RADIANS(E77))+COS(RADIANS(G81))*COS(RADIANS(E77))*COS(RADIANS(S67))))&gt;90,0,$F$4*$F$5/E76^2*(SIN(RADIANS(G81))*SIN(RADIANS(E77))+COS(RADIANS(G81))*COS(RADIANS(E77))*COS(RADIANS(S67))))</f>
        <v>#DIV/0!</v>
      </c>
      <c r="T81" s="3" t="e">
        <f>IF(DEGREES(ACOS(SIN(RADIANS(G81))*SIN(RADIANS(E77))+COS(RADIANS(G81))*COS(RADIANS(E77))*COS(RADIANS(T67))))&gt;90,0,$F$4*$F$5/E76^2*(SIN(RADIANS(G81))*SIN(RADIANS(E77))+COS(RADIANS(G81))*COS(RADIANS(E77))*COS(RADIANS(T67))))</f>
        <v>#DIV/0!</v>
      </c>
      <c r="U81" s="3" t="e">
        <f>IF(DEGREES(ACOS(SIN(RADIANS(G81))*SIN(RADIANS(E77))+COS(RADIANS(G81))*COS(RADIANS(E77))*COS(RADIANS(U67))))&gt;90,0,$F$4*$F$5/E76^2*(SIN(RADIANS(G81))*SIN(RADIANS(E77))+COS(RADIANS(G81))*COS(RADIANS(E77))*COS(RADIANS(U67))))</f>
        <v>#DIV/0!</v>
      </c>
      <c r="V81" s="3" t="e">
        <f>IF(DEGREES(ACOS(SIN(RADIANS(G81))*SIN(RADIANS(E77))+COS(RADIANS(G81))*COS(RADIANS(E77))*COS(RADIANS(V67))))&gt;90,0,$F$4*$F$5/E76^2*(SIN(RADIANS(G81))*SIN(RADIANS(E77))+COS(RADIANS(G81))*COS(RADIANS(E77))*COS(RADIANS(V67))))</f>
        <v>#DIV/0!</v>
      </c>
      <c r="W81" s="3" t="e">
        <f>IF(DEGREES(ACOS(SIN(RADIANS(G81))*SIN(RADIANS(E77))+COS(RADIANS(G81))*COS(RADIANS(E77))*COS(RADIANS(W67))))&gt;90,0,$F$4*$F$5/E76^2*(SIN(RADIANS(G81))*SIN(RADIANS(E77))+COS(RADIANS(G81))*COS(RADIANS(E77))*COS(RADIANS(W67))))</f>
        <v>#DIV/0!</v>
      </c>
      <c r="X81" s="3" t="e">
        <f>IF(DEGREES(ACOS(SIN(RADIANS(G81))*SIN(RADIANS(E77))+COS(RADIANS(G81))*COS(RADIANS(E77))*COS(RADIANS(X67))))&gt;90,0,$F$4*$F$5/E76^2*(SIN(RADIANS(G81))*SIN(RADIANS(E77))+COS(RADIANS(G81))*COS(RADIANS(E77))*COS(RADIANS(X67))))</f>
        <v>#DIV/0!</v>
      </c>
      <c r="Y81" s="3" t="e">
        <f>IF(DEGREES(ACOS(SIN(RADIANS(G81))*SIN(RADIANS(E77))+COS(RADIANS(G81))*COS(RADIANS(E77))*COS(RADIANS(Y67))))&gt;90,0,$F$4*$F$5/E76^2*(SIN(RADIANS(G81))*SIN(RADIANS(E77))+COS(RADIANS(G81))*COS(RADIANS(E77))*COS(RADIANS(Y67))))</f>
        <v>#DIV/0!</v>
      </c>
      <c r="Z81" s="3" t="e">
        <f>IF(DEGREES(ACOS(SIN(RADIANS(G81))*SIN(RADIANS(E77))+COS(RADIANS(G81))*COS(RADIANS(E77))*COS(RADIANS(Z67))))&gt;90,0,$F$4*$F$5/E76^2*(SIN(RADIANS(G81))*SIN(RADIANS(E77))+COS(RADIANS(G81))*COS(RADIANS(E77))*COS(RADIANS(Z67))))</f>
        <v>#DIV/0!</v>
      </c>
      <c r="AA81" s="3" t="e">
        <f>IF(DEGREES(ACOS(SIN(RADIANS(G81))*SIN(RADIANS(E77))+COS(RADIANS(G81))*COS(RADIANS(E77))*COS(RADIANS(AA67))))&gt;90,0,$F$4*$F$5/E76^2*(SIN(RADIANS(G81))*SIN(RADIANS(E77))+COS(RADIANS(G81))*COS(RADIANS(E77))*COS(RADIANS(AA67))))</f>
        <v>#DIV/0!</v>
      </c>
      <c r="AB81" s="3" t="e">
        <f>IF(DEGREES(ACOS(SIN(RADIANS(G81))*SIN(RADIANS(E77))+COS(RADIANS(G81))*COS(RADIANS(E77))*COS(RADIANS(AB67))))&gt;90,0,$F$4*$F$5/E76^2*(SIN(RADIANS(G81))*SIN(RADIANS(E77))+COS(RADIANS(G81))*COS(RADIANS(E77))*COS(RADIANS(AB67))))</f>
        <v>#DIV/0!</v>
      </c>
      <c r="AC81" s="3" t="e">
        <f>IF(DEGREES(ACOS(SIN(RADIANS(G81))*SIN(RADIANS(E77))+COS(RADIANS(G81))*COS(RADIANS(E77))*COS(RADIANS(AC67))))&gt;90,0,$F$4*$F$5/E76^2*(SIN(RADIANS(G81))*SIN(RADIANS(E77))+COS(RADIANS(G81))*COS(RADIANS(E77))*COS(RADIANS(AC67))))</f>
        <v>#DIV/0!</v>
      </c>
      <c r="AD81" s="3" t="e">
        <f>IF(DEGREES(ACOS(SIN(RADIANS(G81))*SIN(RADIANS(E77))+COS(RADIANS(G81))*COS(RADIANS(E77))*COS(RADIANS(AD67))))&gt;90,0,$F$4*$F$5/E76^2*(SIN(RADIANS(G81))*SIN(RADIANS(E77))+COS(RADIANS(G81))*COS(RADIANS(E77))*COS(RADIANS(AD67))))</f>
        <v>#DIV/0!</v>
      </c>
      <c r="AE81" s="3" t="e">
        <f>IF(DEGREES(ACOS(SIN(RADIANS(G81))*SIN(RADIANS(E77))+COS(RADIANS(G81))*COS(RADIANS(E77))*COS(RADIANS(AE67))))&gt;90,0,$F$4*$F$5/E76^2*(SIN(RADIANS(G81))*SIN(RADIANS(E77))+COS(RADIANS(G81))*COS(RADIANS(E77))*COS(RADIANS(AE67))))</f>
        <v>#DIV/0!</v>
      </c>
      <c r="AF81" s="3" t="e">
        <f>IF(DEGREES(ACOS(SIN(RADIANS(G81))*SIN(RADIANS(E77))+COS(RADIANS(G81))*COS(RADIANS(E77))*COS(RADIANS(AF67))))&gt;90,0,$F$4*$F$5/E76^2*(SIN(RADIANS(G81))*SIN(RADIANS(E77))+COS(RADIANS(G81))*COS(RADIANS(E77))*COS(RADIANS(AF67))))</f>
        <v>#DIV/0!</v>
      </c>
      <c r="AG81" s="3" t="e">
        <f>IF(DEGREES(ACOS(SIN(RADIANS(G81))*SIN(RADIANS(E77))+COS(RADIANS(G81))*COS(RADIANS(E77))*COS(RADIANS(AG67))))&gt;90,0,$F$4*$F$5/E76^2*(SIN(RADIANS(G81))*SIN(RADIANS(E77))+COS(RADIANS(G81))*COS(RADIANS(E77))*COS(RADIANS(AG67))))</f>
        <v>#DIV/0!</v>
      </c>
      <c r="AH81" s="3" t="e">
        <f>IF(DEGREES(ACOS(SIN(RADIANS(G81))*SIN(RADIANS(E77))+COS(RADIANS(G81))*COS(RADIANS(E77))*COS(RADIANS(AH67))))&gt;90,0,$F$4*$F$5/E76^2*(SIN(RADIANS(G81))*SIN(RADIANS(E77))+COS(RADIANS(G81))*COS(RADIANS(E77))*COS(RADIANS(AH67))))</f>
        <v>#DIV/0!</v>
      </c>
      <c r="AI81" s="3" t="e">
        <f>IF(DEGREES(ACOS(SIN(RADIANS(G81))*SIN(RADIANS(E77))+COS(RADIANS(G81))*COS(RADIANS(E77))*COS(RADIANS(AI67))))&gt;90,0,$F$4*$F$5/E76^2*(SIN(RADIANS(G81))*SIN(RADIANS(E77))+COS(RADIANS(G81))*COS(RADIANS(E77))*COS(RADIANS(AI67))))</f>
        <v>#DIV/0!</v>
      </c>
      <c r="AJ81" s="3" t="e">
        <f>IF(DEGREES(ACOS(SIN(RADIANS(G81))*SIN(RADIANS(E77))+COS(RADIANS(G81))*COS(RADIANS(E77))*COS(RADIANS(AJ67))))&gt;90,0,$F$4*$F$5/E76^2*(SIN(RADIANS(G81))*SIN(RADIANS(E77))+COS(RADIANS(G81))*COS(RADIANS(E77))*COS(RADIANS(AJ67))))</f>
        <v>#DIV/0!</v>
      </c>
      <c r="AK81" s="3">
        <f>IF(DEGREES(ACOS(SIN(RADIANS(G81))*SIN(RADIANS(E77))+COS(RADIANS(G81))*COS(RADIANS(E77))*COS(RADIANS(AK67))))&gt;90,0,$F$4*$F$5/E76^2*(SIN(RADIANS(G81))*SIN(RADIANS(E77))+COS(RADIANS(G81))*COS(RADIANS(E77))*COS(RADIANS(AK67))))</f>
        <v>0</v>
      </c>
      <c r="AL81" s="3">
        <f>IF(DEGREES(ACOS(SIN(RADIANS(G81))*SIN(RADIANS(E77))+COS(RADIANS(G81))*COS(RADIANS(E77))*COS(RADIANS(AL67))))&gt;90,0,$F$4*$F$5/E76^2*(SIN(RADIANS(G81))*SIN(RADIANS(E77))+COS(RADIANS(G81))*COS(RADIANS(E77))*COS(RADIANS(AL67))))</f>
        <v>0</v>
      </c>
      <c r="AM81" s="3">
        <f>IF(DEGREES(ACOS(SIN(RADIANS(G81))*SIN(RADIANS(E77))+COS(RADIANS(G81))*COS(RADIANS(E77))*COS(RADIANS(AM67))))&gt;90,0,$F$4*$F$5/E76^2*(SIN(RADIANS(G81))*SIN(RADIANS(E77))+COS(RADIANS(G81))*COS(RADIANS(E77))*COS(RADIANS(AM67))))</f>
        <v>0</v>
      </c>
      <c r="AN81" s="3">
        <f>IF(DEGREES(ACOS(SIN(RADIANS(G81))*SIN(RADIANS(E77))+COS(RADIANS(G81))*COS(RADIANS(E77))*COS(RADIANS(AN67))))&gt;90,0,$F$4*$F$5/E76^2*(SIN(RADIANS(G81))*SIN(RADIANS(E77))+COS(RADIANS(G81))*COS(RADIANS(E77))*COS(RADIANS(AN67))))</f>
        <v>0</v>
      </c>
      <c r="AO81" s="3">
        <f>IF(DEGREES(ACOS(SIN(RADIANS(G81))*SIN(RADIANS(E77))+COS(RADIANS(G81))*COS(RADIANS(E77))*COS(RADIANS(AO67))))&gt;90,0,$F$4*$F$5/E76^2*(SIN(RADIANS(G81))*SIN(RADIANS(E77))+COS(RADIANS(G81))*COS(RADIANS(E77))*COS(RADIANS(AO67))))</f>
        <v>0</v>
      </c>
      <c r="AP81" s="3">
        <f>IF(DEGREES(ACOS(SIN(RADIANS(G81))*SIN(RADIANS(E77))+COS(RADIANS(G81))*COS(RADIANS(E77))*COS(RADIANS(AP67))))&gt;90,0,$F$4*$F$5/E76^2*(SIN(RADIANS(G81))*SIN(RADIANS(E77))+COS(RADIANS(G81))*COS(RADIANS(E77))*COS(RADIANS(AP67))))</f>
        <v>0</v>
      </c>
      <c r="AQ81" s="3">
        <f>IF(DEGREES(ACOS(SIN(RADIANS(G81))*SIN(RADIANS(E77))+COS(RADIANS(G81))*COS(RADIANS(E77))*COS(RADIANS(AQ67))))&gt;90,0,$F$4*$F$5/E76^2*(SIN(RADIANS(G81))*SIN(RADIANS(E77))+COS(RADIANS(G81))*COS(RADIANS(E77))*COS(RADIANS(AQ67))))</f>
        <v>0</v>
      </c>
      <c r="AR81" s="3">
        <f>IF(DEGREES(ACOS(SIN(RADIANS(G81))*SIN(RADIANS(E77))+COS(RADIANS(G81))*COS(RADIANS(E77))*COS(RADIANS(AR67))))&gt;90,0,$F$4*$F$5/E76^2*(SIN(RADIANS(G81))*SIN(RADIANS(E77))+COS(RADIANS(G81))*COS(RADIANS(E77))*COS(RADIANS(AR67))))</f>
        <v>0</v>
      </c>
    </row>
    <row r="82" spans="2:44" ht="15.75" customHeight="1" x14ac:dyDescent="0.2">
      <c r="G82" s="3">
        <v>-40</v>
      </c>
      <c r="I82" s="3">
        <f>IF(DEGREES(ACOS(SIN(RADIANS(G82))*SIN(RADIANS(E77))+COS(RADIANS(G82))*COS(RADIANS(E77))*COS(RADIANS(I67))))&gt;90,0,$F$4*$F$5/E76^2*(SIN(RADIANS(G82))*SIN(RADIANS(E77))+COS(RADIANS(G82))*COS(RADIANS(E77))*COS(RADIANS(I67))))</f>
        <v>0</v>
      </c>
      <c r="J82" s="3">
        <f>IF(DEGREES(ACOS(SIN(RADIANS(G82))*SIN(RADIANS(E77))+COS(RADIANS(G82))*COS(RADIANS(E77))*COS(RADIANS(J67))))&gt;90,0,$F$4*$F$5/E76^2*(SIN(RADIANS(G82))*SIN(RADIANS(E77))+COS(RADIANS(G82))*COS(RADIANS(E77))*COS(RADIANS(J67))))</f>
        <v>0</v>
      </c>
      <c r="K82" s="3">
        <f>IF(DEGREES(ACOS(SIN(RADIANS(G82))*SIN(RADIANS(E77))+COS(RADIANS(G82))*COS(RADIANS(E77))*COS(RADIANS(K67))))&gt;90,0,$F$4*$F$5/E76^2*(SIN(RADIANS(G82))*SIN(RADIANS(E77))+COS(RADIANS(G82))*COS(RADIANS(E77))*COS(RADIANS(K67))))</f>
        <v>0</v>
      </c>
      <c r="L82" s="3">
        <f>IF(DEGREES(ACOS(SIN(RADIANS(G82))*SIN(RADIANS(E77))+COS(RADIANS(G82))*COS(RADIANS(E77))*COS(RADIANS(L67))))&gt;90,0,$F$4*$F$5/E76^2*(SIN(RADIANS(G82))*SIN(RADIANS(E77))+COS(RADIANS(G82))*COS(RADIANS(E77))*COS(RADIANS(L67))))</f>
        <v>0</v>
      </c>
      <c r="M82" s="3">
        <f>IF(DEGREES(ACOS(SIN(RADIANS(G82))*SIN(RADIANS(E77))+COS(RADIANS(G82))*COS(RADIANS(E77))*COS(RADIANS(M67))))&gt;90,0,$F$4*$F$5/E76^2*(SIN(RADIANS(G82))*SIN(RADIANS(E77))+COS(RADIANS(G82))*COS(RADIANS(E77))*COS(RADIANS(M67))))</f>
        <v>0</v>
      </c>
      <c r="N82" s="3">
        <f>IF(DEGREES(ACOS(SIN(RADIANS(G82))*SIN(RADIANS(E77))+COS(RADIANS(G82))*COS(RADIANS(E77))*COS(RADIANS(N67))))&gt;90,0,$F$4*$F$5/E76^2*(SIN(RADIANS(G82))*SIN(RADIANS(E77))+COS(RADIANS(G82))*COS(RADIANS(E77))*COS(RADIANS(N67))))</f>
        <v>0</v>
      </c>
      <c r="O82" s="3">
        <f>IF(DEGREES(ACOS(SIN(RADIANS(G82))*SIN(RADIANS(E77))+COS(RADIANS(G82))*COS(RADIANS(E77))*COS(RADIANS(O67))))&gt;90,0,$F$4*$F$5/E76^2*(SIN(RADIANS(G82))*SIN(RADIANS(E77))+COS(RADIANS(G82))*COS(RADIANS(E77))*COS(RADIANS(O67))))</f>
        <v>0</v>
      </c>
      <c r="P82" s="3">
        <f>IF(DEGREES(ACOS(SIN(RADIANS(G82))*SIN(RADIANS(E77))+COS(RADIANS(G82))*COS(RADIANS(E77))*COS(RADIANS(P67))))&gt;90,0,$F$4*$F$5/E76^2*(SIN(RADIANS(G82))*SIN(RADIANS(E77))+COS(RADIANS(G82))*COS(RADIANS(E77))*COS(RADIANS(P67))))</f>
        <v>0</v>
      </c>
      <c r="Q82" s="3">
        <f>IF(DEGREES(ACOS(SIN(RADIANS(G82))*SIN(RADIANS(E77))+COS(RADIANS(G82))*COS(RADIANS(E77))*COS(RADIANS(Q67))))&gt;90,0,$F$4*$F$5/E76^2*(SIN(RADIANS(G82))*SIN(RADIANS(E77))+COS(RADIANS(G82))*COS(RADIANS(E77))*COS(RADIANS(Q67))))</f>
        <v>0</v>
      </c>
      <c r="R82" s="3" t="e">
        <f>IF(DEGREES(ACOS(SIN(RADIANS(G82))*SIN(RADIANS(E77))+COS(RADIANS(G82))*COS(RADIANS(E77))*COS(RADIANS(R67))))&gt;90,0,$F$4*$F$5/E76^2*(SIN(RADIANS(G82))*SIN(RADIANS(E77))+COS(RADIANS(G82))*COS(RADIANS(E77))*COS(RADIANS(R67))))</f>
        <v>#DIV/0!</v>
      </c>
      <c r="S82" s="3" t="e">
        <f>IF(DEGREES(ACOS(SIN(RADIANS(G82))*SIN(RADIANS(E77))+COS(RADIANS(G82))*COS(RADIANS(E77))*COS(RADIANS(S67))))&gt;90,0,$F$4*$F$5/E76^2*(SIN(RADIANS(G82))*SIN(RADIANS(E77))+COS(RADIANS(G82))*COS(RADIANS(E77))*COS(RADIANS(S67))))</f>
        <v>#DIV/0!</v>
      </c>
      <c r="T82" s="3" t="e">
        <f>IF(DEGREES(ACOS(SIN(RADIANS(G82))*SIN(RADIANS(E77))+COS(RADIANS(G82))*COS(RADIANS(E77))*COS(RADIANS(T67))))&gt;90,0,$F$4*$F$5/E76^2*(SIN(RADIANS(G82))*SIN(RADIANS(E77))+COS(RADIANS(G82))*COS(RADIANS(E77))*COS(RADIANS(T67))))</f>
        <v>#DIV/0!</v>
      </c>
      <c r="U82" s="3" t="e">
        <f>IF(DEGREES(ACOS(SIN(RADIANS(G82))*SIN(RADIANS(E77))+COS(RADIANS(G82))*COS(RADIANS(E77))*COS(RADIANS(U67))))&gt;90,0,$F$4*$F$5/E76^2*(SIN(RADIANS(G82))*SIN(RADIANS(E77))+COS(RADIANS(G82))*COS(RADIANS(E77))*COS(RADIANS(U67))))</f>
        <v>#DIV/0!</v>
      </c>
      <c r="V82" s="3" t="e">
        <f>IF(DEGREES(ACOS(SIN(RADIANS(G82))*SIN(RADIANS(E77))+COS(RADIANS(G82))*COS(RADIANS(E77))*COS(RADIANS(V67))))&gt;90,0,$F$4*$F$5/E76^2*(SIN(RADIANS(G82))*SIN(RADIANS(E77))+COS(RADIANS(G82))*COS(RADIANS(E77))*COS(RADIANS(V67))))</f>
        <v>#DIV/0!</v>
      </c>
      <c r="W82" s="3" t="e">
        <f>IF(DEGREES(ACOS(SIN(RADIANS(G82))*SIN(RADIANS(E77))+COS(RADIANS(G82))*COS(RADIANS(E77))*COS(RADIANS(W67))))&gt;90,0,$F$4*$F$5/E76^2*(SIN(RADIANS(G82))*SIN(RADIANS(E77))+COS(RADIANS(G82))*COS(RADIANS(E77))*COS(RADIANS(W67))))</f>
        <v>#DIV/0!</v>
      </c>
      <c r="X82" s="3" t="e">
        <f>IF(DEGREES(ACOS(SIN(RADIANS(G82))*SIN(RADIANS(E77))+COS(RADIANS(G82))*COS(RADIANS(E77))*COS(RADIANS(X67))))&gt;90,0,$F$4*$F$5/E76^2*(SIN(RADIANS(G82))*SIN(RADIANS(E77))+COS(RADIANS(G82))*COS(RADIANS(E77))*COS(RADIANS(X67))))</f>
        <v>#DIV/0!</v>
      </c>
      <c r="Y82" s="3" t="e">
        <f>IF(DEGREES(ACOS(SIN(RADIANS(G82))*SIN(RADIANS(E77))+COS(RADIANS(G82))*COS(RADIANS(E77))*COS(RADIANS(Y67))))&gt;90,0,$F$4*$F$5/E76^2*(SIN(RADIANS(G82))*SIN(RADIANS(E77))+COS(RADIANS(G82))*COS(RADIANS(E77))*COS(RADIANS(Y67))))</f>
        <v>#DIV/0!</v>
      </c>
      <c r="Z82" s="3" t="e">
        <f>IF(DEGREES(ACOS(SIN(RADIANS(G82))*SIN(RADIANS(E77))+COS(RADIANS(G82))*COS(RADIANS(E77))*COS(RADIANS(Z67))))&gt;90,0,$F$4*$F$5/E76^2*(SIN(RADIANS(G82))*SIN(RADIANS(E77))+COS(RADIANS(G82))*COS(RADIANS(E77))*COS(RADIANS(Z67))))</f>
        <v>#DIV/0!</v>
      </c>
      <c r="AA82" s="3" t="e">
        <f>IF(DEGREES(ACOS(SIN(RADIANS(G82))*SIN(RADIANS(E77))+COS(RADIANS(G82))*COS(RADIANS(E77))*COS(RADIANS(AA67))))&gt;90,0,$F$4*$F$5/E76^2*(SIN(RADIANS(G82))*SIN(RADIANS(E77))+COS(RADIANS(G82))*COS(RADIANS(E77))*COS(RADIANS(AA67))))</f>
        <v>#DIV/0!</v>
      </c>
      <c r="AB82" s="3" t="e">
        <f>IF(DEGREES(ACOS(SIN(RADIANS(G82))*SIN(RADIANS(E77))+COS(RADIANS(G82))*COS(RADIANS(E77))*COS(RADIANS(AB67))))&gt;90,0,$F$4*$F$5/E76^2*(SIN(RADIANS(G82))*SIN(RADIANS(E77))+COS(RADIANS(G82))*COS(RADIANS(E77))*COS(RADIANS(AB67))))</f>
        <v>#DIV/0!</v>
      </c>
      <c r="AC82" s="3" t="e">
        <f>IF(DEGREES(ACOS(SIN(RADIANS(G82))*SIN(RADIANS(E77))+COS(RADIANS(G82))*COS(RADIANS(E77))*COS(RADIANS(AC67))))&gt;90,0,$F$4*$F$5/E76^2*(SIN(RADIANS(G82))*SIN(RADIANS(E77))+COS(RADIANS(G82))*COS(RADIANS(E77))*COS(RADIANS(AC67))))</f>
        <v>#DIV/0!</v>
      </c>
      <c r="AD82" s="3" t="e">
        <f>IF(DEGREES(ACOS(SIN(RADIANS(G82))*SIN(RADIANS(E77))+COS(RADIANS(G82))*COS(RADIANS(E77))*COS(RADIANS(AD67))))&gt;90,0,$F$4*$F$5/E76^2*(SIN(RADIANS(G82))*SIN(RADIANS(E77))+COS(RADIANS(G82))*COS(RADIANS(E77))*COS(RADIANS(AD67))))</f>
        <v>#DIV/0!</v>
      </c>
      <c r="AE82" s="3" t="e">
        <f>IF(DEGREES(ACOS(SIN(RADIANS(G82))*SIN(RADIANS(E77))+COS(RADIANS(G82))*COS(RADIANS(E77))*COS(RADIANS(AE67))))&gt;90,0,$F$4*$F$5/E76^2*(SIN(RADIANS(G82))*SIN(RADIANS(E77))+COS(RADIANS(G82))*COS(RADIANS(E77))*COS(RADIANS(AE67))))</f>
        <v>#DIV/0!</v>
      </c>
      <c r="AF82" s="3" t="e">
        <f>IF(DEGREES(ACOS(SIN(RADIANS(G82))*SIN(RADIANS(E77))+COS(RADIANS(G82))*COS(RADIANS(E77))*COS(RADIANS(AF67))))&gt;90,0,$F$4*$F$5/E76^2*(SIN(RADIANS(G82))*SIN(RADIANS(E77))+COS(RADIANS(G82))*COS(RADIANS(E77))*COS(RADIANS(AF67))))</f>
        <v>#DIV/0!</v>
      </c>
      <c r="AG82" s="3" t="e">
        <f>IF(DEGREES(ACOS(SIN(RADIANS(G82))*SIN(RADIANS(E77))+COS(RADIANS(G82))*COS(RADIANS(E77))*COS(RADIANS(AG67))))&gt;90,0,$F$4*$F$5/E76^2*(SIN(RADIANS(G82))*SIN(RADIANS(E77))+COS(RADIANS(G82))*COS(RADIANS(E77))*COS(RADIANS(AG67))))</f>
        <v>#DIV/0!</v>
      </c>
      <c r="AH82" s="3" t="e">
        <f>IF(DEGREES(ACOS(SIN(RADIANS(G82))*SIN(RADIANS(E77))+COS(RADIANS(G82))*COS(RADIANS(E77))*COS(RADIANS(AH67))))&gt;90,0,$F$4*$F$5/E76^2*(SIN(RADIANS(G82))*SIN(RADIANS(E77))+COS(RADIANS(G82))*COS(RADIANS(E77))*COS(RADIANS(AH67))))</f>
        <v>#DIV/0!</v>
      </c>
      <c r="AI82" s="3" t="e">
        <f>IF(DEGREES(ACOS(SIN(RADIANS(G82))*SIN(RADIANS(E77))+COS(RADIANS(G82))*COS(RADIANS(E77))*COS(RADIANS(AI67))))&gt;90,0,$F$4*$F$5/E76^2*(SIN(RADIANS(G82))*SIN(RADIANS(E77))+COS(RADIANS(G82))*COS(RADIANS(E77))*COS(RADIANS(AI67))))</f>
        <v>#DIV/0!</v>
      </c>
      <c r="AJ82" s="3" t="e">
        <f>IF(DEGREES(ACOS(SIN(RADIANS(G82))*SIN(RADIANS(E77))+COS(RADIANS(G82))*COS(RADIANS(E77))*COS(RADIANS(AJ67))))&gt;90,0,$F$4*$F$5/E76^2*(SIN(RADIANS(G82))*SIN(RADIANS(E77))+COS(RADIANS(G82))*COS(RADIANS(E77))*COS(RADIANS(AJ67))))</f>
        <v>#DIV/0!</v>
      </c>
      <c r="AK82" s="3">
        <f>IF(DEGREES(ACOS(SIN(RADIANS(G82))*SIN(RADIANS(E77))+COS(RADIANS(G82))*COS(RADIANS(E77))*COS(RADIANS(AK67))))&gt;90,0,$F$4*$F$5/E76^2*(SIN(RADIANS(G82))*SIN(RADIANS(E77))+COS(RADIANS(G82))*COS(RADIANS(E77))*COS(RADIANS(AK67))))</f>
        <v>0</v>
      </c>
      <c r="AL82" s="3">
        <f>IF(DEGREES(ACOS(SIN(RADIANS(G82))*SIN(RADIANS(E77))+COS(RADIANS(G82))*COS(RADIANS(E77))*COS(RADIANS(AL67))))&gt;90,0,$F$4*$F$5/E76^2*(SIN(RADIANS(G82))*SIN(RADIANS(E77))+COS(RADIANS(G82))*COS(RADIANS(E77))*COS(RADIANS(AL67))))</f>
        <v>0</v>
      </c>
      <c r="AM82" s="3">
        <f>IF(DEGREES(ACOS(SIN(RADIANS(G82))*SIN(RADIANS(E77))+COS(RADIANS(G82))*COS(RADIANS(E77))*COS(RADIANS(AM67))))&gt;90,0,$F$4*$F$5/E76^2*(SIN(RADIANS(G82))*SIN(RADIANS(E77))+COS(RADIANS(G82))*COS(RADIANS(E77))*COS(RADIANS(AM67))))</f>
        <v>0</v>
      </c>
      <c r="AN82" s="3">
        <f>IF(DEGREES(ACOS(SIN(RADIANS(G82))*SIN(RADIANS(E77))+COS(RADIANS(G82))*COS(RADIANS(E77))*COS(RADIANS(AN67))))&gt;90,0,$F$4*$F$5/E76^2*(SIN(RADIANS(G82))*SIN(RADIANS(E77))+COS(RADIANS(G82))*COS(RADIANS(E77))*COS(RADIANS(AN67))))</f>
        <v>0</v>
      </c>
      <c r="AO82" s="3">
        <f>IF(DEGREES(ACOS(SIN(RADIANS(G82))*SIN(RADIANS(E77))+COS(RADIANS(G82))*COS(RADIANS(E77))*COS(RADIANS(AO67))))&gt;90,0,$F$4*$F$5/E76^2*(SIN(RADIANS(G82))*SIN(RADIANS(E77))+COS(RADIANS(G82))*COS(RADIANS(E77))*COS(RADIANS(AO67))))</f>
        <v>0</v>
      </c>
      <c r="AP82" s="3">
        <f>IF(DEGREES(ACOS(SIN(RADIANS(G82))*SIN(RADIANS(E77))+COS(RADIANS(G82))*COS(RADIANS(E77))*COS(RADIANS(AP67))))&gt;90,0,$F$4*$F$5/E76^2*(SIN(RADIANS(G82))*SIN(RADIANS(E77))+COS(RADIANS(G82))*COS(RADIANS(E77))*COS(RADIANS(AP67))))</f>
        <v>0</v>
      </c>
      <c r="AQ82" s="3">
        <f>IF(DEGREES(ACOS(SIN(RADIANS(G82))*SIN(RADIANS(E77))+COS(RADIANS(G82))*COS(RADIANS(E77))*COS(RADIANS(AQ67))))&gt;90,0,$F$4*$F$5/E76^2*(SIN(RADIANS(G82))*SIN(RADIANS(E77))+COS(RADIANS(G82))*COS(RADIANS(E77))*COS(RADIANS(AQ67))))</f>
        <v>0</v>
      </c>
      <c r="AR82" s="3">
        <f>IF(DEGREES(ACOS(SIN(RADIANS(G82))*SIN(RADIANS(E77))+COS(RADIANS(G82))*COS(RADIANS(E77))*COS(RADIANS(AR67))))&gt;90,0,$F$4*$F$5/E76^2*(SIN(RADIANS(G82))*SIN(RADIANS(E77))+COS(RADIANS(G82))*COS(RADIANS(E77))*COS(RADIANS(AR67))))</f>
        <v>0</v>
      </c>
    </row>
    <row r="83" spans="2:44" ht="15.75" customHeight="1" x14ac:dyDescent="0.2">
      <c r="G83" s="3">
        <v>-50</v>
      </c>
      <c r="I83" s="3">
        <f>IF(DEGREES(ACOS(SIN(RADIANS(G83))*SIN(RADIANS(E77))+COS(RADIANS(G83))*COS(RADIANS(E77))*COS(RADIANS(I67))))&gt;90,0,$F$4*$F$5/E76^2*(SIN(RADIANS(G83))*SIN(RADIANS(E77))+COS(RADIANS(G83))*COS(RADIANS(E77))*COS(RADIANS(I67))))</f>
        <v>0</v>
      </c>
      <c r="J83" s="3">
        <f>IF(DEGREES(ACOS(SIN(RADIANS(G83))*SIN(RADIANS(E77))+COS(RADIANS(G83))*COS(RADIANS(E77))*COS(RADIANS(J67))))&gt;90,0,$F$4*$F$5/E76^2*(SIN(RADIANS(G83))*SIN(RADIANS(E77))+COS(RADIANS(G83))*COS(RADIANS(E77))*COS(RADIANS(J67))))</f>
        <v>0</v>
      </c>
      <c r="K83" s="3">
        <f>IF(DEGREES(ACOS(SIN(RADIANS(G83))*SIN(RADIANS(E77))+COS(RADIANS(G83))*COS(RADIANS(E77))*COS(RADIANS(K67))))&gt;90,0,$F$4*$F$5/E76^2*(SIN(RADIANS(G83))*SIN(RADIANS(E77))+COS(RADIANS(G83))*COS(RADIANS(E77))*COS(RADIANS(K67))))</f>
        <v>0</v>
      </c>
      <c r="L83" s="3">
        <f>IF(DEGREES(ACOS(SIN(RADIANS(G83))*SIN(RADIANS(E77))+COS(RADIANS(G83))*COS(RADIANS(E77))*COS(RADIANS(L67))))&gt;90,0,$F$4*$F$5/E76^2*(SIN(RADIANS(G83))*SIN(RADIANS(E77))+COS(RADIANS(G83))*COS(RADIANS(E77))*COS(RADIANS(L67))))</f>
        <v>0</v>
      </c>
      <c r="M83" s="3">
        <f>IF(DEGREES(ACOS(SIN(RADIANS(G83))*SIN(RADIANS(E77))+COS(RADIANS(G83))*COS(RADIANS(E77))*COS(RADIANS(M67))))&gt;90,0,$F$4*$F$5/E76^2*(SIN(RADIANS(G83))*SIN(RADIANS(E77))+COS(RADIANS(G83))*COS(RADIANS(E77))*COS(RADIANS(M67))))</f>
        <v>0</v>
      </c>
      <c r="N83" s="3">
        <f>IF(DEGREES(ACOS(SIN(RADIANS(G83))*SIN(RADIANS(E77))+COS(RADIANS(G83))*COS(RADIANS(E77))*COS(RADIANS(N67))))&gt;90,0,$F$4*$F$5/E76^2*(SIN(RADIANS(G83))*SIN(RADIANS(E77))+COS(RADIANS(G83))*COS(RADIANS(E77))*COS(RADIANS(N67))))</f>
        <v>0</v>
      </c>
      <c r="O83" s="3">
        <f>IF(DEGREES(ACOS(SIN(RADIANS(G83))*SIN(RADIANS(E77))+COS(RADIANS(G83))*COS(RADIANS(E77))*COS(RADIANS(O67))))&gt;90,0,$F$4*$F$5/E76^2*(SIN(RADIANS(G83))*SIN(RADIANS(E77))+COS(RADIANS(G83))*COS(RADIANS(E77))*COS(RADIANS(O67))))</f>
        <v>0</v>
      </c>
      <c r="P83" s="3">
        <f>IF(DEGREES(ACOS(SIN(RADIANS(G83))*SIN(RADIANS(E77))+COS(RADIANS(G83))*COS(RADIANS(E77))*COS(RADIANS(P67))))&gt;90,0,$F$4*$F$5/E76^2*(SIN(RADIANS(G83))*SIN(RADIANS(E77))+COS(RADIANS(G83))*COS(RADIANS(E77))*COS(RADIANS(P67))))</f>
        <v>0</v>
      </c>
      <c r="Q83" s="3">
        <f>IF(DEGREES(ACOS(SIN(RADIANS(G83))*SIN(RADIANS(E77))+COS(RADIANS(G83))*COS(RADIANS(E77))*COS(RADIANS(Q67))))&gt;90,0,$F$4*$F$5/E76^2*(SIN(RADIANS(G83))*SIN(RADIANS(E77))+COS(RADIANS(G83))*COS(RADIANS(E77))*COS(RADIANS(Q67))))</f>
        <v>0</v>
      </c>
      <c r="R83" s="3" t="e">
        <f>IF(DEGREES(ACOS(SIN(RADIANS(G83))*SIN(RADIANS(E77))+COS(RADIANS(G83))*COS(RADIANS(E77))*COS(RADIANS(R67))))&gt;90,0,$F$4*$F$5/E76^2*(SIN(RADIANS(G83))*SIN(RADIANS(E77))+COS(RADIANS(G83))*COS(RADIANS(E77))*COS(RADIANS(R67))))</f>
        <v>#DIV/0!</v>
      </c>
      <c r="S83" s="3" t="e">
        <f>IF(DEGREES(ACOS(SIN(RADIANS(G83))*SIN(RADIANS(E77))+COS(RADIANS(G83))*COS(RADIANS(E77))*COS(RADIANS(S67))))&gt;90,0,$F$4*$F$5/E76^2*(SIN(RADIANS(G83))*SIN(RADIANS(E77))+COS(RADIANS(G83))*COS(RADIANS(E77))*COS(RADIANS(S67))))</f>
        <v>#DIV/0!</v>
      </c>
      <c r="T83" s="3" t="e">
        <f>IF(DEGREES(ACOS(SIN(RADIANS(G83))*SIN(RADIANS(E77))+COS(RADIANS(G83))*COS(RADIANS(E77))*COS(RADIANS(T67))))&gt;90,0,$F$4*$F$5/E76^2*(SIN(RADIANS(G83))*SIN(RADIANS(E77))+COS(RADIANS(G83))*COS(RADIANS(E77))*COS(RADIANS(T67))))</f>
        <v>#DIV/0!</v>
      </c>
      <c r="U83" s="3" t="e">
        <f>IF(DEGREES(ACOS(SIN(RADIANS(G83))*SIN(RADIANS(E77))+COS(RADIANS(G83))*COS(RADIANS(E77))*COS(RADIANS(U67))))&gt;90,0,$F$4*$F$5/E76^2*(SIN(RADIANS(G83))*SIN(RADIANS(E77))+COS(RADIANS(G83))*COS(RADIANS(E77))*COS(RADIANS(U67))))</f>
        <v>#DIV/0!</v>
      </c>
      <c r="V83" s="3" t="e">
        <f>IF(DEGREES(ACOS(SIN(RADIANS(G83))*SIN(RADIANS(E77))+COS(RADIANS(G83))*COS(RADIANS(E77))*COS(RADIANS(V67))))&gt;90,0,$F$4*$F$5/E76^2*(SIN(RADIANS(G83))*SIN(RADIANS(E77))+COS(RADIANS(G83))*COS(RADIANS(E77))*COS(RADIANS(V67))))</f>
        <v>#DIV/0!</v>
      </c>
      <c r="W83" s="3" t="e">
        <f>IF(DEGREES(ACOS(SIN(RADIANS(G83))*SIN(RADIANS(E77))+COS(RADIANS(G83))*COS(RADIANS(E77))*COS(RADIANS(W67))))&gt;90,0,$F$4*$F$5/E76^2*(SIN(RADIANS(G83))*SIN(RADIANS(E77))+COS(RADIANS(G83))*COS(RADIANS(E77))*COS(RADIANS(W67))))</f>
        <v>#DIV/0!</v>
      </c>
      <c r="X83" s="3" t="e">
        <f>IF(DEGREES(ACOS(SIN(RADIANS(G83))*SIN(RADIANS(E77))+COS(RADIANS(G83))*COS(RADIANS(E77))*COS(RADIANS(X67))))&gt;90,0,$F$4*$F$5/E76^2*(SIN(RADIANS(G83))*SIN(RADIANS(E77))+COS(RADIANS(G83))*COS(RADIANS(E77))*COS(RADIANS(X67))))</f>
        <v>#DIV/0!</v>
      </c>
      <c r="Y83" s="3" t="e">
        <f>IF(DEGREES(ACOS(SIN(RADIANS(G83))*SIN(RADIANS(E77))+COS(RADIANS(G83))*COS(RADIANS(E77))*COS(RADIANS(Y67))))&gt;90,0,$F$4*$F$5/E76^2*(SIN(RADIANS(G83))*SIN(RADIANS(E77))+COS(RADIANS(G83))*COS(RADIANS(E77))*COS(RADIANS(Y67))))</f>
        <v>#DIV/0!</v>
      </c>
      <c r="Z83" s="3" t="e">
        <f>IF(DEGREES(ACOS(SIN(RADIANS(G83))*SIN(RADIANS(E77))+COS(RADIANS(G83))*COS(RADIANS(E77))*COS(RADIANS(Z67))))&gt;90,0,$F$4*$F$5/E76^2*(SIN(RADIANS(G83))*SIN(RADIANS(E77))+COS(RADIANS(G83))*COS(RADIANS(E77))*COS(RADIANS(Z67))))</f>
        <v>#DIV/0!</v>
      </c>
      <c r="AA83" s="3" t="e">
        <f>IF(DEGREES(ACOS(SIN(RADIANS(G83))*SIN(RADIANS(E77))+COS(RADIANS(G83))*COS(RADIANS(E77))*COS(RADIANS(AA67))))&gt;90,0,$F$4*$F$5/E76^2*(SIN(RADIANS(G83))*SIN(RADIANS(E77))+COS(RADIANS(G83))*COS(RADIANS(E77))*COS(RADIANS(AA67))))</f>
        <v>#DIV/0!</v>
      </c>
      <c r="AB83" s="3" t="e">
        <f>IF(DEGREES(ACOS(SIN(RADIANS(G83))*SIN(RADIANS(E77))+COS(RADIANS(G83))*COS(RADIANS(E77))*COS(RADIANS(AB67))))&gt;90,0,$F$4*$F$5/E76^2*(SIN(RADIANS(G83))*SIN(RADIANS(E77))+COS(RADIANS(G83))*COS(RADIANS(E77))*COS(RADIANS(AB67))))</f>
        <v>#DIV/0!</v>
      </c>
      <c r="AC83" s="3" t="e">
        <f>IF(DEGREES(ACOS(SIN(RADIANS(G83))*SIN(RADIANS(E77))+COS(RADIANS(G83))*COS(RADIANS(E77))*COS(RADIANS(AC67))))&gt;90,0,$F$4*$F$5/E76^2*(SIN(RADIANS(G83))*SIN(RADIANS(E77))+COS(RADIANS(G83))*COS(RADIANS(E77))*COS(RADIANS(AC67))))</f>
        <v>#DIV/0!</v>
      </c>
      <c r="AD83" s="3" t="e">
        <f>IF(DEGREES(ACOS(SIN(RADIANS(G83))*SIN(RADIANS(E77))+COS(RADIANS(G83))*COS(RADIANS(E77))*COS(RADIANS(AD67))))&gt;90,0,$F$4*$F$5/E76^2*(SIN(RADIANS(G83))*SIN(RADIANS(E77))+COS(RADIANS(G83))*COS(RADIANS(E77))*COS(RADIANS(AD67))))</f>
        <v>#DIV/0!</v>
      </c>
      <c r="AE83" s="3" t="e">
        <f>IF(DEGREES(ACOS(SIN(RADIANS(G83))*SIN(RADIANS(E77))+COS(RADIANS(G83))*COS(RADIANS(E77))*COS(RADIANS(AE67))))&gt;90,0,$F$4*$F$5/E76^2*(SIN(RADIANS(G83))*SIN(RADIANS(E77))+COS(RADIANS(G83))*COS(RADIANS(E77))*COS(RADIANS(AE67))))</f>
        <v>#DIV/0!</v>
      </c>
      <c r="AF83" s="3" t="e">
        <f>IF(DEGREES(ACOS(SIN(RADIANS(G83))*SIN(RADIANS(E77))+COS(RADIANS(G83))*COS(RADIANS(E77))*COS(RADIANS(AF67))))&gt;90,0,$F$4*$F$5/E76^2*(SIN(RADIANS(G83))*SIN(RADIANS(E77))+COS(RADIANS(G83))*COS(RADIANS(E77))*COS(RADIANS(AF67))))</f>
        <v>#DIV/0!</v>
      </c>
      <c r="AG83" s="3" t="e">
        <f>IF(DEGREES(ACOS(SIN(RADIANS(G83))*SIN(RADIANS(E77))+COS(RADIANS(G83))*COS(RADIANS(E77))*COS(RADIANS(AG67))))&gt;90,0,$F$4*$F$5/E76^2*(SIN(RADIANS(G83))*SIN(RADIANS(E77))+COS(RADIANS(G83))*COS(RADIANS(E77))*COS(RADIANS(AG67))))</f>
        <v>#DIV/0!</v>
      </c>
      <c r="AH83" s="3" t="e">
        <f>IF(DEGREES(ACOS(SIN(RADIANS(G83))*SIN(RADIANS(E77))+COS(RADIANS(G83))*COS(RADIANS(E77))*COS(RADIANS(AH67))))&gt;90,0,$F$4*$F$5/E76^2*(SIN(RADIANS(G83))*SIN(RADIANS(E77))+COS(RADIANS(G83))*COS(RADIANS(E77))*COS(RADIANS(AH67))))</f>
        <v>#DIV/0!</v>
      </c>
      <c r="AI83" s="3" t="e">
        <f>IF(DEGREES(ACOS(SIN(RADIANS(G83))*SIN(RADIANS(E77))+COS(RADIANS(G83))*COS(RADIANS(E77))*COS(RADIANS(AI67))))&gt;90,0,$F$4*$F$5/E76^2*(SIN(RADIANS(G83))*SIN(RADIANS(E77))+COS(RADIANS(G83))*COS(RADIANS(E77))*COS(RADIANS(AI67))))</f>
        <v>#DIV/0!</v>
      </c>
      <c r="AJ83" s="3" t="e">
        <f>IF(DEGREES(ACOS(SIN(RADIANS(G83))*SIN(RADIANS(E77))+COS(RADIANS(G83))*COS(RADIANS(E77))*COS(RADIANS(AJ67))))&gt;90,0,$F$4*$F$5/E76^2*(SIN(RADIANS(G83))*SIN(RADIANS(E77))+COS(RADIANS(G83))*COS(RADIANS(E77))*COS(RADIANS(AJ67))))</f>
        <v>#DIV/0!</v>
      </c>
      <c r="AK83" s="3">
        <f>IF(DEGREES(ACOS(SIN(RADIANS(G83))*SIN(RADIANS(E77))+COS(RADIANS(G83))*COS(RADIANS(E77))*COS(RADIANS(AK67))))&gt;90,0,$F$4*$F$5/E76^2*(SIN(RADIANS(G83))*SIN(RADIANS(E77))+COS(RADIANS(G83))*COS(RADIANS(E77))*COS(RADIANS(AK67))))</f>
        <v>0</v>
      </c>
      <c r="AL83" s="3">
        <f>IF(DEGREES(ACOS(SIN(RADIANS(G83))*SIN(RADIANS(E77))+COS(RADIANS(G83))*COS(RADIANS(E77))*COS(RADIANS(AL67))))&gt;90,0,$F$4*$F$5/E76^2*(SIN(RADIANS(G83))*SIN(RADIANS(E77))+COS(RADIANS(G83))*COS(RADIANS(E77))*COS(RADIANS(AL67))))</f>
        <v>0</v>
      </c>
      <c r="AM83" s="3">
        <f>IF(DEGREES(ACOS(SIN(RADIANS(G83))*SIN(RADIANS(E77))+COS(RADIANS(G83))*COS(RADIANS(E77))*COS(RADIANS(AM67))))&gt;90,0,$F$4*$F$5/E76^2*(SIN(RADIANS(G83))*SIN(RADIANS(E77))+COS(RADIANS(G83))*COS(RADIANS(E77))*COS(RADIANS(AM67))))</f>
        <v>0</v>
      </c>
      <c r="AN83" s="3">
        <f>IF(DEGREES(ACOS(SIN(RADIANS(G83))*SIN(RADIANS(E77))+COS(RADIANS(G83))*COS(RADIANS(E77))*COS(RADIANS(AN67))))&gt;90,0,$F$4*$F$5/E76^2*(SIN(RADIANS(G83))*SIN(RADIANS(E77))+COS(RADIANS(G83))*COS(RADIANS(E77))*COS(RADIANS(AN67))))</f>
        <v>0</v>
      </c>
      <c r="AO83" s="3">
        <f>IF(DEGREES(ACOS(SIN(RADIANS(G83))*SIN(RADIANS(E77))+COS(RADIANS(G83))*COS(RADIANS(E77))*COS(RADIANS(AO67))))&gt;90,0,$F$4*$F$5/E76^2*(SIN(RADIANS(G83))*SIN(RADIANS(E77))+COS(RADIANS(G83))*COS(RADIANS(E77))*COS(RADIANS(AO67))))</f>
        <v>0</v>
      </c>
      <c r="AP83" s="3">
        <f>IF(DEGREES(ACOS(SIN(RADIANS(G83))*SIN(RADIANS(E77))+COS(RADIANS(G83))*COS(RADIANS(E77))*COS(RADIANS(AP67))))&gt;90,0,$F$4*$F$5/E76^2*(SIN(RADIANS(G83))*SIN(RADIANS(E77))+COS(RADIANS(G83))*COS(RADIANS(E77))*COS(RADIANS(AP67))))</f>
        <v>0</v>
      </c>
      <c r="AQ83" s="3">
        <f>IF(DEGREES(ACOS(SIN(RADIANS(G83))*SIN(RADIANS(E77))+COS(RADIANS(G83))*COS(RADIANS(E77))*COS(RADIANS(AQ67))))&gt;90,0,$F$4*$F$5/E76^2*(SIN(RADIANS(G83))*SIN(RADIANS(E77))+COS(RADIANS(G83))*COS(RADIANS(E77))*COS(RADIANS(AQ67))))</f>
        <v>0</v>
      </c>
      <c r="AR83" s="3">
        <f>IF(DEGREES(ACOS(SIN(RADIANS(G83))*SIN(RADIANS(E77))+COS(RADIANS(G83))*COS(RADIANS(E77))*COS(RADIANS(AR67))))&gt;90,0,$F$4*$F$5/E76^2*(SIN(RADIANS(G83))*SIN(RADIANS(E77))+COS(RADIANS(G83))*COS(RADIANS(E77))*COS(RADIANS(AR67))))</f>
        <v>0</v>
      </c>
    </row>
    <row r="84" spans="2:44" ht="15.75" customHeight="1" x14ac:dyDescent="0.2">
      <c r="G84" s="3">
        <v>-60</v>
      </c>
      <c r="I84" s="3">
        <f>IF(DEGREES(ACOS(SIN(RADIANS(G84))*SIN(RADIANS(E77))+COS(RADIANS(G84))*COS(RADIANS(E77))*COS(RADIANS(I67))))&gt;90,0,$F$4*$F$5/E76^2*(SIN(RADIANS(G84))*SIN(RADIANS(E77))+COS(RADIANS(G84))*COS(RADIANS(E77))*COS(RADIANS(I67))))</f>
        <v>0</v>
      </c>
      <c r="J84" s="3">
        <f>IF(DEGREES(ACOS(SIN(RADIANS(G84))*SIN(RADIANS(E77))+COS(RADIANS(G84))*COS(RADIANS(E77))*COS(RADIANS(J67))))&gt;90,0,$F$4*$F$5/E76^2*(SIN(RADIANS(G84))*SIN(RADIANS(E77))+COS(RADIANS(G84))*COS(RADIANS(E77))*COS(RADIANS(J67))))</f>
        <v>0</v>
      </c>
      <c r="K84" s="3">
        <f>IF(DEGREES(ACOS(SIN(RADIANS(G84))*SIN(RADIANS(E77))+COS(RADIANS(G84))*COS(RADIANS(E77))*COS(RADIANS(K67))))&gt;90,0,$F$4*$F$5/E76^2*(SIN(RADIANS(G84))*SIN(RADIANS(E77))+COS(RADIANS(G84))*COS(RADIANS(E77))*COS(RADIANS(K67))))</f>
        <v>0</v>
      </c>
      <c r="L84" s="3">
        <f>IF(DEGREES(ACOS(SIN(RADIANS(G84))*SIN(RADIANS(E77))+COS(RADIANS(G84))*COS(RADIANS(E77))*COS(RADIANS(L67))))&gt;90,0,$F$4*$F$5/E76^2*(SIN(RADIANS(G84))*SIN(RADIANS(E77))+COS(RADIANS(G84))*COS(RADIANS(E77))*COS(RADIANS(L67))))</f>
        <v>0</v>
      </c>
      <c r="M84" s="3">
        <f>IF(DEGREES(ACOS(SIN(RADIANS(G84))*SIN(RADIANS(E77))+COS(RADIANS(G84))*COS(RADIANS(E77))*COS(RADIANS(M67))))&gt;90,0,$F$4*$F$5/E76^2*(SIN(RADIANS(G84))*SIN(RADIANS(E77))+COS(RADIANS(G84))*COS(RADIANS(E77))*COS(RADIANS(M67))))</f>
        <v>0</v>
      </c>
      <c r="N84" s="3">
        <f>IF(DEGREES(ACOS(SIN(RADIANS(G84))*SIN(RADIANS(E77))+COS(RADIANS(G84))*COS(RADIANS(E77))*COS(RADIANS(N67))))&gt;90,0,$F$4*$F$5/E76^2*(SIN(RADIANS(G84))*SIN(RADIANS(E77))+COS(RADIANS(G84))*COS(RADIANS(E77))*COS(RADIANS(N67))))</f>
        <v>0</v>
      </c>
      <c r="O84" s="3">
        <f>IF(DEGREES(ACOS(SIN(RADIANS(G84))*SIN(RADIANS(E77))+COS(RADIANS(G84))*COS(RADIANS(E77))*COS(RADIANS(O67))))&gt;90,0,$F$4*$F$5/E76^2*(SIN(RADIANS(G84))*SIN(RADIANS(E77))+COS(RADIANS(G84))*COS(RADIANS(E77))*COS(RADIANS(O67))))</f>
        <v>0</v>
      </c>
      <c r="P84" s="3">
        <f>IF(DEGREES(ACOS(SIN(RADIANS(G84))*SIN(RADIANS(E77))+COS(RADIANS(G84))*COS(RADIANS(E77))*COS(RADIANS(P67))))&gt;90,0,$F$4*$F$5/E76^2*(SIN(RADIANS(G84))*SIN(RADIANS(E77))+COS(RADIANS(G84))*COS(RADIANS(E77))*COS(RADIANS(P67))))</f>
        <v>0</v>
      </c>
      <c r="Q84" s="3">
        <f>IF(DEGREES(ACOS(SIN(RADIANS(G84))*SIN(RADIANS(E77))+COS(RADIANS(G84))*COS(RADIANS(E77))*COS(RADIANS(Q67))))&gt;90,0,$F$4*$F$5/E76^2*(SIN(RADIANS(G84))*SIN(RADIANS(E77))+COS(RADIANS(G84))*COS(RADIANS(E77))*COS(RADIANS(Q67))))</f>
        <v>0</v>
      </c>
      <c r="R84" s="3" t="e">
        <f>IF(DEGREES(ACOS(SIN(RADIANS(G84))*SIN(RADIANS(E77))+COS(RADIANS(G84))*COS(RADIANS(E77))*COS(RADIANS(R67))))&gt;90,0,$F$4*$F$5/E76^2*(SIN(RADIANS(G84))*SIN(RADIANS(E77))+COS(RADIANS(G84))*COS(RADIANS(E77))*COS(RADIANS(R67))))</f>
        <v>#DIV/0!</v>
      </c>
      <c r="S84" s="3" t="e">
        <f>IF(DEGREES(ACOS(SIN(RADIANS(G84))*SIN(RADIANS(E77))+COS(RADIANS(G84))*COS(RADIANS(E77))*COS(RADIANS(S67))))&gt;90,0,$F$4*$F$5/E76^2*(SIN(RADIANS(G84))*SIN(RADIANS(E77))+COS(RADIANS(G84))*COS(RADIANS(E77))*COS(RADIANS(S67))))</f>
        <v>#DIV/0!</v>
      </c>
      <c r="T84" s="3" t="e">
        <f>IF(DEGREES(ACOS(SIN(RADIANS(G84))*SIN(RADIANS(E77))+COS(RADIANS(G84))*COS(RADIANS(E77))*COS(RADIANS(T67))))&gt;90,0,$F$4*$F$5/E76^2*(SIN(RADIANS(G84))*SIN(RADIANS(E77))+COS(RADIANS(G84))*COS(RADIANS(E77))*COS(RADIANS(T67))))</f>
        <v>#DIV/0!</v>
      </c>
      <c r="U84" s="3" t="e">
        <f>IF(DEGREES(ACOS(SIN(RADIANS(G84))*SIN(RADIANS(E77))+COS(RADIANS(G84))*COS(RADIANS(E77))*COS(RADIANS(U67))))&gt;90,0,$F$4*$F$5/E76^2*(SIN(RADIANS(G84))*SIN(RADIANS(E77))+COS(RADIANS(G84))*COS(RADIANS(E77))*COS(RADIANS(U67))))</f>
        <v>#DIV/0!</v>
      </c>
      <c r="V84" s="3" t="e">
        <f>IF(DEGREES(ACOS(SIN(RADIANS(G84))*SIN(RADIANS(E77))+COS(RADIANS(G84))*COS(RADIANS(E77))*COS(RADIANS(V67))))&gt;90,0,$F$4*$F$5/E76^2*(SIN(RADIANS(G84))*SIN(RADIANS(E77))+COS(RADIANS(G84))*COS(RADIANS(E77))*COS(RADIANS(V67))))</f>
        <v>#DIV/0!</v>
      </c>
      <c r="W84" s="3" t="e">
        <f>IF(DEGREES(ACOS(SIN(RADIANS(G84))*SIN(RADIANS(E77))+COS(RADIANS(G84))*COS(RADIANS(E77))*COS(RADIANS(W67))))&gt;90,0,$F$4*$F$5/E76^2*(SIN(RADIANS(G84))*SIN(RADIANS(E77))+COS(RADIANS(G84))*COS(RADIANS(E77))*COS(RADIANS(W67))))</f>
        <v>#DIV/0!</v>
      </c>
      <c r="X84" s="3" t="e">
        <f>IF(DEGREES(ACOS(SIN(RADIANS(G84))*SIN(RADIANS(E77))+COS(RADIANS(G84))*COS(RADIANS(E77))*COS(RADIANS(X67))))&gt;90,0,$F$4*$F$5/E76^2*(SIN(RADIANS(G84))*SIN(RADIANS(E77))+COS(RADIANS(G84))*COS(RADIANS(E77))*COS(RADIANS(X67))))</f>
        <v>#DIV/0!</v>
      </c>
      <c r="Y84" s="3" t="e">
        <f>IF(DEGREES(ACOS(SIN(RADIANS(G84))*SIN(RADIANS(E77))+COS(RADIANS(G84))*COS(RADIANS(E77))*COS(RADIANS(Y67))))&gt;90,0,$F$4*$F$5/E76^2*(SIN(RADIANS(G84))*SIN(RADIANS(E77))+COS(RADIANS(G84))*COS(RADIANS(E77))*COS(RADIANS(Y67))))</f>
        <v>#DIV/0!</v>
      </c>
      <c r="Z84" s="3" t="e">
        <f>IF(DEGREES(ACOS(SIN(RADIANS(G84))*SIN(RADIANS(E77))+COS(RADIANS(G84))*COS(RADIANS(E77))*COS(RADIANS(Z67))))&gt;90,0,$F$4*$F$5/E76^2*(SIN(RADIANS(G84))*SIN(RADIANS(E77))+COS(RADIANS(G84))*COS(RADIANS(E77))*COS(RADIANS(Z67))))</f>
        <v>#DIV/0!</v>
      </c>
      <c r="AA84" s="3" t="e">
        <f>IF(DEGREES(ACOS(SIN(RADIANS(G84))*SIN(RADIANS(E77))+COS(RADIANS(G84))*COS(RADIANS(E77))*COS(RADIANS(AA67))))&gt;90,0,$F$4*$F$5/E76^2*(SIN(RADIANS(G84))*SIN(RADIANS(E77))+COS(RADIANS(G84))*COS(RADIANS(E77))*COS(RADIANS(AA67))))</f>
        <v>#DIV/0!</v>
      </c>
      <c r="AB84" s="3" t="e">
        <f>IF(DEGREES(ACOS(SIN(RADIANS(G84))*SIN(RADIANS(E77))+COS(RADIANS(G84))*COS(RADIANS(E77))*COS(RADIANS(AB67))))&gt;90,0,$F$4*$F$5/E76^2*(SIN(RADIANS(G84))*SIN(RADIANS(E77))+COS(RADIANS(G84))*COS(RADIANS(E77))*COS(RADIANS(AB67))))</f>
        <v>#DIV/0!</v>
      </c>
      <c r="AC84" s="3" t="e">
        <f>IF(DEGREES(ACOS(SIN(RADIANS(G84))*SIN(RADIANS(E77))+COS(RADIANS(G84))*COS(RADIANS(E77))*COS(RADIANS(AC67))))&gt;90,0,$F$4*$F$5/E76^2*(SIN(RADIANS(G84))*SIN(RADIANS(E77))+COS(RADIANS(G84))*COS(RADIANS(E77))*COS(RADIANS(AC67))))</f>
        <v>#DIV/0!</v>
      </c>
      <c r="AD84" s="3" t="e">
        <f>IF(DEGREES(ACOS(SIN(RADIANS(G84))*SIN(RADIANS(E77))+COS(RADIANS(G84))*COS(RADIANS(E77))*COS(RADIANS(AD67))))&gt;90,0,$F$4*$F$5/E76^2*(SIN(RADIANS(G84))*SIN(RADIANS(E77))+COS(RADIANS(G84))*COS(RADIANS(E77))*COS(RADIANS(AD67))))</f>
        <v>#DIV/0!</v>
      </c>
      <c r="AE84" s="3" t="e">
        <f>IF(DEGREES(ACOS(SIN(RADIANS(G84))*SIN(RADIANS(E77))+COS(RADIANS(G84))*COS(RADIANS(E77))*COS(RADIANS(AE67))))&gt;90,0,$F$4*$F$5/E76^2*(SIN(RADIANS(G84))*SIN(RADIANS(E77))+COS(RADIANS(G84))*COS(RADIANS(E77))*COS(RADIANS(AE67))))</f>
        <v>#DIV/0!</v>
      </c>
      <c r="AF84" s="3" t="e">
        <f>IF(DEGREES(ACOS(SIN(RADIANS(G84))*SIN(RADIANS(E77))+COS(RADIANS(G84))*COS(RADIANS(E77))*COS(RADIANS(AF67))))&gt;90,0,$F$4*$F$5/E76^2*(SIN(RADIANS(G84))*SIN(RADIANS(E77))+COS(RADIANS(G84))*COS(RADIANS(E77))*COS(RADIANS(AF67))))</f>
        <v>#DIV/0!</v>
      </c>
      <c r="AG84" s="3" t="e">
        <f>IF(DEGREES(ACOS(SIN(RADIANS(G84))*SIN(RADIANS(E77))+COS(RADIANS(G84))*COS(RADIANS(E77))*COS(RADIANS(AG67))))&gt;90,0,$F$4*$F$5/E76^2*(SIN(RADIANS(G84))*SIN(RADIANS(E77))+COS(RADIANS(G84))*COS(RADIANS(E77))*COS(RADIANS(AG67))))</f>
        <v>#DIV/0!</v>
      </c>
      <c r="AH84" s="3" t="e">
        <f>IF(DEGREES(ACOS(SIN(RADIANS(G84))*SIN(RADIANS(E77))+COS(RADIANS(G84))*COS(RADIANS(E77))*COS(RADIANS(AH67))))&gt;90,0,$F$4*$F$5/E76^2*(SIN(RADIANS(G84))*SIN(RADIANS(E77))+COS(RADIANS(G84))*COS(RADIANS(E77))*COS(RADIANS(AH67))))</f>
        <v>#DIV/0!</v>
      </c>
      <c r="AI84" s="3" t="e">
        <f>IF(DEGREES(ACOS(SIN(RADIANS(G84))*SIN(RADIANS(E77))+COS(RADIANS(G84))*COS(RADIANS(E77))*COS(RADIANS(AI67))))&gt;90,0,$F$4*$F$5/E76^2*(SIN(RADIANS(G84))*SIN(RADIANS(E77))+COS(RADIANS(G84))*COS(RADIANS(E77))*COS(RADIANS(AI67))))</f>
        <v>#DIV/0!</v>
      </c>
      <c r="AJ84" s="3" t="e">
        <f>IF(DEGREES(ACOS(SIN(RADIANS(G84))*SIN(RADIANS(E77))+COS(RADIANS(G84))*COS(RADIANS(E77))*COS(RADIANS(AJ67))))&gt;90,0,$F$4*$F$5/E76^2*(SIN(RADIANS(G84))*SIN(RADIANS(E77))+COS(RADIANS(G84))*COS(RADIANS(E77))*COS(RADIANS(AJ67))))</f>
        <v>#DIV/0!</v>
      </c>
      <c r="AK84" s="3">
        <f>IF(DEGREES(ACOS(SIN(RADIANS(G84))*SIN(RADIANS(E77))+COS(RADIANS(G84))*COS(RADIANS(E77))*COS(RADIANS(AK67))))&gt;90,0,$F$4*$F$5/E76^2*(SIN(RADIANS(G84))*SIN(RADIANS(E77))+COS(RADIANS(G84))*COS(RADIANS(E77))*COS(RADIANS(AK67))))</f>
        <v>0</v>
      </c>
      <c r="AL84" s="3">
        <f>IF(DEGREES(ACOS(SIN(RADIANS(G84))*SIN(RADIANS(E77))+COS(RADIANS(G84))*COS(RADIANS(E77))*COS(RADIANS(AL67))))&gt;90,0,$F$4*$F$5/E76^2*(SIN(RADIANS(G84))*SIN(RADIANS(E77))+COS(RADIANS(G84))*COS(RADIANS(E77))*COS(RADIANS(AL67))))</f>
        <v>0</v>
      </c>
      <c r="AM84" s="3">
        <f>IF(DEGREES(ACOS(SIN(RADIANS(G84))*SIN(RADIANS(E77))+COS(RADIANS(G84))*COS(RADIANS(E77))*COS(RADIANS(AM67))))&gt;90,0,$F$4*$F$5/E76^2*(SIN(RADIANS(G84))*SIN(RADIANS(E77))+COS(RADIANS(G84))*COS(RADIANS(E77))*COS(RADIANS(AM67))))</f>
        <v>0</v>
      </c>
      <c r="AN84" s="3">
        <f>IF(DEGREES(ACOS(SIN(RADIANS(G84))*SIN(RADIANS(E77))+COS(RADIANS(G84))*COS(RADIANS(E77))*COS(RADIANS(AN67))))&gt;90,0,$F$4*$F$5/E76^2*(SIN(RADIANS(G84))*SIN(RADIANS(E77))+COS(RADIANS(G84))*COS(RADIANS(E77))*COS(RADIANS(AN67))))</f>
        <v>0</v>
      </c>
      <c r="AO84" s="3">
        <f>IF(DEGREES(ACOS(SIN(RADIANS(G84))*SIN(RADIANS(E77))+COS(RADIANS(G84))*COS(RADIANS(E77))*COS(RADIANS(AO67))))&gt;90,0,$F$4*$F$5/E76^2*(SIN(RADIANS(G84))*SIN(RADIANS(E77))+COS(RADIANS(G84))*COS(RADIANS(E77))*COS(RADIANS(AO67))))</f>
        <v>0</v>
      </c>
      <c r="AP84" s="3">
        <f>IF(DEGREES(ACOS(SIN(RADIANS(G84))*SIN(RADIANS(E77))+COS(RADIANS(G84))*COS(RADIANS(E77))*COS(RADIANS(AP67))))&gt;90,0,$F$4*$F$5/E76^2*(SIN(RADIANS(G84))*SIN(RADIANS(E77))+COS(RADIANS(G84))*COS(RADIANS(E77))*COS(RADIANS(AP67))))</f>
        <v>0</v>
      </c>
      <c r="AQ84" s="3">
        <f>IF(DEGREES(ACOS(SIN(RADIANS(G84))*SIN(RADIANS(E77))+COS(RADIANS(G84))*COS(RADIANS(E77))*COS(RADIANS(AQ67))))&gt;90,0,$F$4*$F$5/E76^2*(SIN(RADIANS(G84))*SIN(RADIANS(E77))+COS(RADIANS(G84))*COS(RADIANS(E77))*COS(RADIANS(AQ67))))</f>
        <v>0</v>
      </c>
      <c r="AR84" s="3">
        <f>IF(DEGREES(ACOS(SIN(RADIANS(G84))*SIN(RADIANS(E77))+COS(RADIANS(G84))*COS(RADIANS(E77))*COS(RADIANS(AR67))))&gt;90,0,$F$4*$F$5/E76^2*(SIN(RADIANS(G84))*SIN(RADIANS(E77))+COS(RADIANS(G84))*COS(RADIANS(E77))*COS(RADIANS(AR67))))</f>
        <v>0</v>
      </c>
    </row>
    <row r="85" spans="2:44" ht="15.75" customHeight="1" x14ac:dyDescent="0.2">
      <c r="G85" s="3">
        <v>-70</v>
      </c>
      <c r="I85" s="3">
        <f>IF(DEGREES(ACOS(SIN(RADIANS(G85))*SIN(RADIANS(E77))+COS(RADIANS(G85))*COS(RADIANS(E77))*COS(RADIANS(I67))))&gt;90,0,$F$4*$F$5/E76^2*(SIN(RADIANS(G85))*SIN(RADIANS(E77))+COS(RADIANS(G85))*COS(RADIANS(E77))*COS(RADIANS(I67))))</f>
        <v>0</v>
      </c>
      <c r="J85" s="3">
        <f>IF(DEGREES(ACOS(SIN(RADIANS(G85))*SIN(RADIANS(E77))+COS(RADIANS(G85))*COS(RADIANS(E77))*COS(RADIANS(J67))))&gt;90,0,$F$4*$F$5/E76^2*(SIN(RADIANS(G85))*SIN(RADIANS(E77))+COS(RADIANS(G85))*COS(RADIANS(E77))*COS(RADIANS(J67))))</f>
        <v>0</v>
      </c>
      <c r="K85" s="3">
        <f>IF(DEGREES(ACOS(SIN(RADIANS(G85))*SIN(RADIANS(E77))+COS(RADIANS(G85))*COS(RADIANS(E77))*COS(RADIANS(K67))))&gt;90,0,$F$4*$F$5/E76^2*(SIN(RADIANS(G85))*SIN(RADIANS(E77))+COS(RADIANS(G85))*COS(RADIANS(E77))*COS(RADIANS(K67))))</f>
        <v>0</v>
      </c>
      <c r="L85" s="3">
        <f>IF(DEGREES(ACOS(SIN(RADIANS(G85))*SIN(RADIANS(E77))+COS(RADIANS(G85))*COS(RADIANS(E77))*COS(RADIANS(L67))))&gt;90,0,$F$4*$F$5/E76^2*(SIN(RADIANS(G85))*SIN(RADIANS(E77))+COS(RADIANS(G85))*COS(RADIANS(E77))*COS(RADIANS(L67))))</f>
        <v>0</v>
      </c>
      <c r="M85" s="3">
        <f>IF(DEGREES(ACOS(SIN(RADIANS(G85))*SIN(RADIANS(E77))+COS(RADIANS(G85))*COS(RADIANS(E77))*COS(RADIANS(M67))))&gt;90,0,$F$4*$F$5/E76^2*(SIN(RADIANS(G85))*SIN(RADIANS(E77))+COS(RADIANS(G85))*COS(RADIANS(E77))*COS(RADIANS(M67))))</f>
        <v>0</v>
      </c>
      <c r="N85" s="3">
        <f>IF(DEGREES(ACOS(SIN(RADIANS(G85))*SIN(RADIANS(E77))+COS(RADIANS(G85))*COS(RADIANS(E77))*COS(RADIANS(N67))))&gt;90,0,$F$4*$F$5/E76^2*(SIN(RADIANS(G85))*SIN(RADIANS(E77))+COS(RADIANS(G85))*COS(RADIANS(E77))*COS(RADIANS(N67))))</f>
        <v>0</v>
      </c>
      <c r="O85" s="3">
        <f>IF(DEGREES(ACOS(SIN(RADIANS(G85))*SIN(RADIANS(E77))+COS(RADIANS(G85))*COS(RADIANS(E77))*COS(RADIANS(O67))))&gt;90,0,$F$4*$F$5/E76^2*(SIN(RADIANS(G85))*SIN(RADIANS(E77))+COS(RADIANS(G85))*COS(RADIANS(E77))*COS(RADIANS(O67))))</f>
        <v>0</v>
      </c>
      <c r="P85" s="3">
        <f>IF(DEGREES(ACOS(SIN(RADIANS(G85))*SIN(RADIANS(E77))+COS(RADIANS(G85))*COS(RADIANS(E77))*COS(RADIANS(P67))))&gt;90,0,$F$4*$F$5/E76^2*(SIN(RADIANS(G85))*SIN(RADIANS(E77))+COS(RADIANS(G85))*COS(RADIANS(E77))*COS(RADIANS(P67))))</f>
        <v>0</v>
      </c>
      <c r="Q85" s="3">
        <f>IF(DEGREES(ACOS(SIN(RADIANS(G85))*SIN(RADIANS(E77))+COS(RADIANS(G85))*COS(RADIANS(E77))*COS(RADIANS(Q67))))&gt;90,0,$F$4*$F$5/E76^2*(SIN(RADIANS(G85))*SIN(RADIANS(E77))+COS(RADIANS(G85))*COS(RADIANS(E77))*COS(RADIANS(Q67))))</f>
        <v>0</v>
      </c>
      <c r="R85" s="3" t="e">
        <f>IF(DEGREES(ACOS(SIN(RADIANS(G85))*SIN(RADIANS(E77))+COS(RADIANS(G85))*COS(RADIANS(E77))*COS(RADIANS(R67))))&gt;90,0,$F$4*$F$5/E76^2*(SIN(RADIANS(G85))*SIN(RADIANS(E77))+COS(RADIANS(G85))*COS(RADIANS(E77))*COS(RADIANS(R67))))</f>
        <v>#DIV/0!</v>
      </c>
      <c r="S85" s="3" t="e">
        <f>IF(DEGREES(ACOS(SIN(RADIANS(G85))*SIN(RADIANS(E77))+COS(RADIANS(G85))*COS(RADIANS(E77))*COS(RADIANS(S67))))&gt;90,0,$F$4*$F$5/E76^2*(SIN(RADIANS(G85))*SIN(RADIANS(E77))+COS(RADIANS(G85))*COS(RADIANS(E77))*COS(RADIANS(S67))))</f>
        <v>#DIV/0!</v>
      </c>
      <c r="T85" s="3" t="e">
        <f>IF(DEGREES(ACOS(SIN(RADIANS(G85))*SIN(RADIANS(E77))+COS(RADIANS(G85))*COS(RADIANS(E77))*COS(RADIANS(T67))))&gt;90,0,$F$4*$F$5/E76^2*(SIN(RADIANS(G85))*SIN(RADIANS(E77))+COS(RADIANS(G85))*COS(RADIANS(E77))*COS(RADIANS(T67))))</f>
        <v>#DIV/0!</v>
      </c>
      <c r="U85" s="3" t="e">
        <f>IF(DEGREES(ACOS(SIN(RADIANS(G85))*SIN(RADIANS(E77))+COS(RADIANS(G85))*COS(RADIANS(E77))*COS(RADIANS(U67))))&gt;90,0,$F$4*$F$5/E76^2*(SIN(RADIANS(G85))*SIN(RADIANS(E77))+COS(RADIANS(G85))*COS(RADIANS(E77))*COS(RADIANS(U67))))</f>
        <v>#DIV/0!</v>
      </c>
      <c r="V85" s="3" t="e">
        <f>IF(DEGREES(ACOS(SIN(RADIANS(G85))*SIN(RADIANS(E77))+COS(RADIANS(G85))*COS(RADIANS(E77))*COS(RADIANS(V67))))&gt;90,0,$F$4*$F$5/E76^2*(SIN(RADIANS(G85))*SIN(RADIANS(E77))+COS(RADIANS(G85))*COS(RADIANS(E77))*COS(RADIANS(V67))))</f>
        <v>#DIV/0!</v>
      </c>
      <c r="W85" s="3" t="e">
        <f>IF(DEGREES(ACOS(SIN(RADIANS(G85))*SIN(RADIANS(E77))+COS(RADIANS(G85))*COS(RADIANS(E77))*COS(RADIANS(W67))))&gt;90,0,$F$4*$F$5/E76^2*(SIN(RADIANS(G85))*SIN(RADIANS(E77))+COS(RADIANS(G85))*COS(RADIANS(E77))*COS(RADIANS(W67))))</f>
        <v>#DIV/0!</v>
      </c>
      <c r="X85" s="3" t="e">
        <f>IF(DEGREES(ACOS(SIN(RADIANS(G85))*SIN(RADIANS(E77))+COS(RADIANS(G85))*COS(RADIANS(E77))*COS(RADIANS(X67))))&gt;90,0,$F$4*$F$5/E76^2*(SIN(RADIANS(G85))*SIN(RADIANS(E77))+COS(RADIANS(G85))*COS(RADIANS(E77))*COS(RADIANS(X67))))</f>
        <v>#DIV/0!</v>
      </c>
      <c r="Y85" s="3" t="e">
        <f>IF(DEGREES(ACOS(SIN(RADIANS(G85))*SIN(RADIANS(E77))+COS(RADIANS(G85))*COS(RADIANS(E77))*COS(RADIANS(Y67))))&gt;90,0,$F$4*$F$5/E76^2*(SIN(RADIANS(G85))*SIN(RADIANS(E77))+COS(RADIANS(G85))*COS(RADIANS(E77))*COS(RADIANS(Y67))))</f>
        <v>#DIV/0!</v>
      </c>
      <c r="Z85" s="3" t="e">
        <f>IF(DEGREES(ACOS(SIN(RADIANS(G85))*SIN(RADIANS(E77))+COS(RADIANS(G85))*COS(RADIANS(E77))*COS(RADIANS(Z67))))&gt;90,0,$F$4*$F$5/E76^2*(SIN(RADIANS(G85))*SIN(RADIANS(E77))+COS(RADIANS(G85))*COS(RADIANS(E77))*COS(RADIANS(Z67))))</f>
        <v>#DIV/0!</v>
      </c>
      <c r="AA85" s="3" t="e">
        <f>IF(DEGREES(ACOS(SIN(RADIANS(G85))*SIN(RADIANS(E77))+COS(RADIANS(G85))*COS(RADIANS(E77))*COS(RADIANS(AA67))))&gt;90,0,$F$4*$F$5/E76^2*(SIN(RADIANS(G85))*SIN(RADIANS(E77))+COS(RADIANS(G85))*COS(RADIANS(E77))*COS(RADIANS(AA67))))</f>
        <v>#DIV/0!</v>
      </c>
      <c r="AB85" s="3" t="e">
        <f>IF(DEGREES(ACOS(SIN(RADIANS(G85))*SIN(RADIANS(E77))+COS(RADIANS(G85))*COS(RADIANS(E77))*COS(RADIANS(AB67))))&gt;90,0,$F$4*$F$5/E76^2*(SIN(RADIANS(G85))*SIN(RADIANS(E77))+COS(RADIANS(G85))*COS(RADIANS(E77))*COS(RADIANS(AB67))))</f>
        <v>#DIV/0!</v>
      </c>
      <c r="AC85" s="3" t="e">
        <f>IF(DEGREES(ACOS(SIN(RADIANS(G85))*SIN(RADIANS(E77))+COS(RADIANS(G85))*COS(RADIANS(E77))*COS(RADIANS(AC67))))&gt;90,0,$F$4*$F$5/E76^2*(SIN(RADIANS(G85))*SIN(RADIANS(E77))+COS(RADIANS(G85))*COS(RADIANS(E77))*COS(RADIANS(AC67))))</f>
        <v>#DIV/0!</v>
      </c>
      <c r="AD85" s="3" t="e">
        <f>IF(DEGREES(ACOS(SIN(RADIANS(G85))*SIN(RADIANS(E77))+COS(RADIANS(G85))*COS(RADIANS(E77))*COS(RADIANS(AD67))))&gt;90,0,$F$4*$F$5/E76^2*(SIN(RADIANS(G85))*SIN(RADIANS(E77))+COS(RADIANS(G85))*COS(RADIANS(E77))*COS(RADIANS(AD67))))</f>
        <v>#DIV/0!</v>
      </c>
      <c r="AE85" s="3" t="e">
        <f>IF(DEGREES(ACOS(SIN(RADIANS(G85))*SIN(RADIANS(E77))+COS(RADIANS(G85))*COS(RADIANS(E77))*COS(RADIANS(AE67))))&gt;90,0,$F$4*$F$5/E76^2*(SIN(RADIANS(G85))*SIN(RADIANS(E77))+COS(RADIANS(G85))*COS(RADIANS(E77))*COS(RADIANS(AE67))))</f>
        <v>#DIV/0!</v>
      </c>
      <c r="AF85" s="3" t="e">
        <f>IF(DEGREES(ACOS(SIN(RADIANS(G85))*SIN(RADIANS(E77))+COS(RADIANS(G85))*COS(RADIANS(E77))*COS(RADIANS(AF67))))&gt;90,0,$F$4*$F$5/E76^2*(SIN(RADIANS(G85))*SIN(RADIANS(E77))+COS(RADIANS(G85))*COS(RADIANS(E77))*COS(RADIANS(AF67))))</f>
        <v>#DIV/0!</v>
      </c>
      <c r="AG85" s="3" t="e">
        <f>IF(DEGREES(ACOS(SIN(RADIANS(G85))*SIN(RADIANS(E77))+COS(RADIANS(G85))*COS(RADIANS(E77))*COS(RADIANS(AG67))))&gt;90,0,$F$4*$F$5/E76^2*(SIN(RADIANS(G85))*SIN(RADIANS(E77))+COS(RADIANS(G85))*COS(RADIANS(E77))*COS(RADIANS(AG67))))</f>
        <v>#DIV/0!</v>
      </c>
      <c r="AH85" s="3" t="e">
        <f>IF(DEGREES(ACOS(SIN(RADIANS(G85))*SIN(RADIANS(E77))+COS(RADIANS(G85))*COS(RADIANS(E77))*COS(RADIANS(AH67))))&gt;90,0,$F$4*$F$5/E76^2*(SIN(RADIANS(G85))*SIN(RADIANS(E77))+COS(RADIANS(G85))*COS(RADIANS(E77))*COS(RADIANS(AH67))))</f>
        <v>#DIV/0!</v>
      </c>
      <c r="AI85" s="3" t="e">
        <f>IF(DEGREES(ACOS(SIN(RADIANS(G85))*SIN(RADIANS(E77))+COS(RADIANS(G85))*COS(RADIANS(E77))*COS(RADIANS(AI67))))&gt;90,0,$F$4*$F$5/E76^2*(SIN(RADIANS(G85))*SIN(RADIANS(E77))+COS(RADIANS(G85))*COS(RADIANS(E77))*COS(RADIANS(AI67))))</f>
        <v>#DIV/0!</v>
      </c>
      <c r="AJ85" s="3" t="e">
        <f>IF(DEGREES(ACOS(SIN(RADIANS(G85))*SIN(RADIANS(E77))+COS(RADIANS(G85))*COS(RADIANS(E77))*COS(RADIANS(AJ67))))&gt;90,0,$F$4*$F$5/E76^2*(SIN(RADIANS(G85))*SIN(RADIANS(E77))+COS(RADIANS(G85))*COS(RADIANS(E77))*COS(RADIANS(AJ67))))</f>
        <v>#DIV/0!</v>
      </c>
      <c r="AK85" s="3">
        <f>IF(DEGREES(ACOS(SIN(RADIANS(G85))*SIN(RADIANS(E77))+COS(RADIANS(G85))*COS(RADIANS(E77))*COS(RADIANS(AK67))))&gt;90,0,$F$4*$F$5/E76^2*(SIN(RADIANS(G85))*SIN(RADIANS(E77))+COS(RADIANS(G85))*COS(RADIANS(E77))*COS(RADIANS(AK67))))</f>
        <v>0</v>
      </c>
      <c r="AL85" s="3">
        <f>IF(DEGREES(ACOS(SIN(RADIANS(G85))*SIN(RADIANS(E77))+COS(RADIANS(G85))*COS(RADIANS(E77))*COS(RADIANS(AL67))))&gt;90,0,$F$4*$F$5/E76^2*(SIN(RADIANS(G85))*SIN(RADIANS(E77))+COS(RADIANS(G85))*COS(RADIANS(E77))*COS(RADIANS(AL67))))</f>
        <v>0</v>
      </c>
      <c r="AM85" s="3">
        <f>IF(DEGREES(ACOS(SIN(RADIANS(G85))*SIN(RADIANS(E77))+COS(RADIANS(G85))*COS(RADIANS(E77))*COS(RADIANS(AM67))))&gt;90,0,$F$4*$F$5/E76^2*(SIN(RADIANS(G85))*SIN(RADIANS(E77))+COS(RADIANS(G85))*COS(RADIANS(E77))*COS(RADIANS(AM67))))</f>
        <v>0</v>
      </c>
      <c r="AN85" s="3">
        <f>IF(DEGREES(ACOS(SIN(RADIANS(G85))*SIN(RADIANS(E77))+COS(RADIANS(G85))*COS(RADIANS(E77))*COS(RADIANS(AN67))))&gt;90,0,$F$4*$F$5/E76^2*(SIN(RADIANS(G85))*SIN(RADIANS(E77))+COS(RADIANS(G85))*COS(RADIANS(E77))*COS(RADIANS(AN67))))</f>
        <v>0</v>
      </c>
      <c r="AO85" s="3">
        <f>IF(DEGREES(ACOS(SIN(RADIANS(G85))*SIN(RADIANS(E77))+COS(RADIANS(G85))*COS(RADIANS(E77))*COS(RADIANS(AO67))))&gt;90,0,$F$4*$F$5/E76^2*(SIN(RADIANS(G85))*SIN(RADIANS(E77))+COS(RADIANS(G85))*COS(RADIANS(E77))*COS(RADIANS(AO67))))</f>
        <v>0</v>
      </c>
      <c r="AP85" s="3">
        <f>IF(DEGREES(ACOS(SIN(RADIANS(G85))*SIN(RADIANS(E77))+COS(RADIANS(G85))*COS(RADIANS(E77))*COS(RADIANS(AP67))))&gt;90,0,$F$4*$F$5/E76^2*(SIN(RADIANS(G85))*SIN(RADIANS(E77))+COS(RADIANS(G85))*COS(RADIANS(E77))*COS(RADIANS(AP67))))</f>
        <v>0</v>
      </c>
      <c r="AQ85" s="3">
        <f>IF(DEGREES(ACOS(SIN(RADIANS(G85))*SIN(RADIANS(E77))+COS(RADIANS(G85))*COS(RADIANS(E77))*COS(RADIANS(AQ67))))&gt;90,0,$F$4*$F$5/E76^2*(SIN(RADIANS(G85))*SIN(RADIANS(E77))+COS(RADIANS(G85))*COS(RADIANS(E77))*COS(RADIANS(AQ67))))</f>
        <v>0</v>
      </c>
      <c r="AR85" s="3">
        <f>IF(DEGREES(ACOS(SIN(RADIANS(G85))*SIN(RADIANS(E77))+COS(RADIANS(G85))*COS(RADIANS(E77))*COS(RADIANS(AR67))))&gt;90,0,$F$4*$F$5/E76^2*(SIN(RADIANS(G85))*SIN(RADIANS(E77))+COS(RADIANS(G85))*COS(RADIANS(E77))*COS(RADIANS(AR67))))</f>
        <v>0</v>
      </c>
    </row>
    <row r="86" spans="2:44" ht="15.75" customHeight="1" x14ac:dyDescent="0.2">
      <c r="G86" s="3">
        <v>-80</v>
      </c>
      <c r="I86" s="3">
        <f>IF(DEGREES(ACOS(SIN(RADIANS(G86))*SIN(RADIANS(E77))+COS(RADIANS(G86))*COS(RADIANS(E77))*COS(RADIANS(I67))))&gt;90,0,$F$4*$F$5/E76^2*(SIN(RADIANS(G86))*SIN(RADIANS(E77))+COS(RADIANS(G86))*COS(RADIANS(E77))*COS(RADIANS(I67))))</f>
        <v>0</v>
      </c>
      <c r="J86" s="3">
        <f>IF(DEGREES(ACOS(SIN(RADIANS(G86))*SIN(RADIANS(E77))+COS(RADIANS(G86))*COS(RADIANS(E77))*COS(RADIANS(J67))))&gt;90,0,$F$4*$F$5/E76^2*(SIN(RADIANS(G86))*SIN(RADIANS(E77))+COS(RADIANS(G86))*COS(RADIANS(E77))*COS(RADIANS(J67))))</f>
        <v>0</v>
      </c>
      <c r="K86" s="3">
        <f>IF(DEGREES(ACOS(SIN(RADIANS(G86))*SIN(RADIANS(E77))+COS(RADIANS(G86))*COS(RADIANS(E77))*COS(RADIANS(K67))))&gt;90,0,$F$4*$F$5/E76^2*(SIN(RADIANS(G86))*SIN(RADIANS(E77))+COS(RADIANS(G86))*COS(RADIANS(E77))*COS(RADIANS(K67))))</f>
        <v>0</v>
      </c>
      <c r="L86" s="3">
        <f>IF(DEGREES(ACOS(SIN(RADIANS(G86))*SIN(RADIANS(E77))+COS(RADIANS(G86))*COS(RADIANS(E77))*COS(RADIANS(L67))))&gt;90,0,$F$4*$F$5/E76^2*(SIN(RADIANS(G86))*SIN(RADIANS(E77))+COS(RADIANS(G86))*COS(RADIANS(E77))*COS(RADIANS(L67))))</f>
        <v>0</v>
      </c>
      <c r="M86" s="3">
        <f>IF(DEGREES(ACOS(SIN(RADIANS(G86))*SIN(RADIANS(E77))+COS(RADIANS(G86))*COS(RADIANS(E77))*COS(RADIANS(M67))))&gt;90,0,$F$4*$F$5/E76^2*(SIN(RADIANS(G86))*SIN(RADIANS(E77))+COS(RADIANS(G86))*COS(RADIANS(E77))*COS(RADIANS(M67))))</f>
        <v>0</v>
      </c>
      <c r="N86" s="3">
        <f>IF(DEGREES(ACOS(SIN(RADIANS(G86))*SIN(RADIANS(E77))+COS(RADIANS(G86))*COS(RADIANS(E77))*COS(RADIANS(N67))))&gt;90,0,$F$4*$F$5/E76^2*(SIN(RADIANS(G86))*SIN(RADIANS(E77))+COS(RADIANS(G86))*COS(RADIANS(E77))*COS(RADIANS(N67))))</f>
        <v>0</v>
      </c>
      <c r="O86" s="3">
        <f>IF(DEGREES(ACOS(SIN(RADIANS(G86))*SIN(RADIANS(E77))+COS(RADIANS(G86))*COS(RADIANS(E77))*COS(RADIANS(O67))))&gt;90,0,$F$4*$F$5/E76^2*(SIN(RADIANS(G86))*SIN(RADIANS(E77))+COS(RADIANS(G86))*COS(RADIANS(E77))*COS(RADIANS(O67))))</f>
        <v>0</v>
      </c>
      <c r="P86" s="3">
        <f>IF(DEGREES(ACOS(SIN(RADIANS(G86))*SIN(RADIANS(E77))+COS(RADIANS(G86))*COS(RADIANS(E77))*COS(RADIANS(P67))))&gt;90,0,$F$4*$F$5/E76^2*(SIN(RADIANS(G86))*SIN(RADIANS(E77))+COS(RADIANS(G86))*COS(RADIANS(E77))*COS(RADIANS(P67))))</f>
        <v>0</v>
      </c>
      <c r="Q86" s="3">
        <f>IF(DEGREES(ACOS(SIN(RADIANS(G86))*SIN(RADIANS(E77))+COS(RADIANS(G86))*COS(RADIANS(E77))*COS(RADIANS(Q67))))&gt;90,0,$F$4*$F$5/E76^2*(SIN(RADIANS(G86))*SIN(RADIANS(E77))+COS(RADIANS(G86))*COS(RADIANS(E77))*COS(RADIANS(Q67))))</f>
        <v>0</v>
      </c>
      <c r="R86" s="3" t="e">
        <f>IF(DEGREES(ACOS(SIN(RADIANS(G86))*SIN(RADIANS(E77))+COS(RADIANS(G86))*COS(RADIANS(E77))*COS(RADIANS(R67))))&gt;90,0,$F$4*$F$5/E76^2*(SIN(RADIANS(G86))*SIN(RADIANS(E77))+COS(RADIANS(G86))*COS(RADIANS(E77))*COS(RADIANS(R67))))</f>
        <v>#DIV/0!</v>
      </c>
      <c r="S86" s="3" t="e">
        <f>IF(DEGREES(ACOS(SIN(RADIANS(G86))*SIN(RADIANS(E77))+COS(RADIANS(G86))*COS(RADIANS(E77))*COS(RADIANS(S67))))&gt;90,0,$F$4*$F$5/E76^2*(SIN(RADIANS(G86))*SIN(RADIANS(E77))+COS(RADIANS(G86))*COS(RADIANS(E77))*COS(RADIANS(S67))))</f>
        <v>#DIV/0!</v>
      </c>
      <c r="T86" s="3" t="e">
        <f>IF(DEGREES(ACOS(SIN(RADIANS(G86))*SIN(RADIANS(E77))+COS(RADIANS(G86))*COS(RADIANS(E77))*COS(RADIANS(T67))))&gt;90,0,$F$4*$F$5/E76^2*(SIN(RADIANS(G86))*SIN(RADIANS(E77))+COS(RADIANS(G86))*COS(RADIANS(E77))*COS(RADIANS(T67))))</f>
        <v>#DIV/0!</v>
      </c>
      <c r="U86" s="3" t="e">
        <f>IF(DEGREES(ACOS(SIN(RADIANS(G86))*SIN(RADIANS(E77))+COS(RADIANS(G86))*COS(RADIANS(E77))*COS(RADIANS(U67))))&gt;90,0,$F$4*$F$5/E76^2*(SIN(RADIANS(G86))*SIN(RADIANS(E77))+COS(RADIANS(G86))*COS(RADIANS(E77))*COS(RADIANS(U67))))</f>
        <v>#DIV/0!</v>
      </c>
      <c r="V86" s="3" t="e">
        <f>IF(DEGREES(ACOS(SIN(RADIANS(G86))*SIN(RADIANS(E77))+COS(RADIANS(G86))*COS(RADIANS(E77))*COS(RADIANS(V67))))&gt;90,0,$F$4*$F$5/E76^2*(SIN(RADIANS(G86))*SIN(RADIANS(E77))+COS(RADIANS(G86))*COS(RADIANS(E77))*COS(RADIANS(V67))))</f>
        <v>#DIV/0!</v>
      </c>
      <c r="W86" s="3" t="e">
        <f>IF(DEGREES(ACOS(SIN(RADIANS(G86))*SIN(RADIANS(E77))+COS(RADIANS(G86))*COS(RADIANS(E77))*COS(RADIANS(W67))))&gt;90,0,$F$4*$F$5/E76^2*(SIN(RADIANS(G86))*SIN(RADIANS(E77))+COS(RADIANS(G86))*COS(RADIANS(E77))*COS(RADIANS(W67))))</f>
        <v>#DIV/0!</v>
      </c>
      <c r="X86" s="3" t="e">
        <f>IF(DEGREES(ACOS(SIN(RADIANS(G86))*SIN(RADIANS(E77))+COS(RADIANS(G86))*COS(RADIANS(E77))*COS(RADIANS(X67))))&gt;90,0,$F$4*$F$5/E76^2*(SIN(RADIANS(G86))*SIN(RADIANS(E77))+COS(RADIANS(G86))*COS(RADIANS(E77))*COS(RADIANS(X67))))</f>
        <v>#DIV/0!</v>
      </c>
      <c r="Y86" s="3" t="e">
        <f>IF(DEGREES(ACOS(SIN(RADIANS(G86))*SIN(RADIANS(E77))+COS(RADIANS(G86))*COS(RADIANS(E77))*COS(RADIANS(Y67))))&gt;90,0,$F$4*$F$5/E76^2*(SIN(RADIANS(G86))*SIN(RADIANS(E77))+COS(RADIANS(G86))*COS(RADIANS(E77))*COS(RADIANS(Y67))))</f>
        <v>#DIV/0!</v>
      </c>
      <c r="Z86" s="3" t="e">
        <f>IF(DEGREES(ACOS(SIN(RADIANS(G86))*SIN(RADIANS(E77))+COS(RADIANS(G86))*COS(RADIANS(E77))*COS(RADIANS(Z67))))&gt;90,0,$F$4*$F$5/E76^2*(SIN(RADIANS(G86))*SIN(RADIANS(E77))+COS(RADIANS(G86))*COS(RADIANS(E77))*COS(RADIANS(Z67))))</f>
        <v>#DIV/0!</v>
      </c>
      <c r="AA86" s="3" t="e">
        <f>IF(DEGREES(ACOS(SIN(RADIANS(G86))*SIN(RADIANS(E77))+COS(RADIANS(G86))*COS(RADIANS(E77))*COS(RADIANS(AA67))))&gt;90,0,$F$4*$F$5/E76^2*(SIN(RADIANS(G86))*SIN(RADIANS(E77))+COS(RADIANS(G86))*COS(RADIANS(E77))*COS(RADIANS(AA67))))</f>
        <v>#DIV/0!</v>
      </c>
      <c r="AB86" s="3" t="e">
        <f>IF(DEGREES(ACOS(SIN(RADIANS(G86))*SIN(RADIANS(E77))+COS(RADIANS(G86))*COS(RADIANS(E77))*COS(RADIANS(AB67))))&gt;90,0,$F$4*$F$5/E76^2*(SIN(RADIANS(G86))*SIN(RADIANS(E77))+COS(RADIANS(G86))*COS(RADIANS(E77))*COS(RADIANS(AB67))))</f>
        <v>#DIV/0!</v>
      </c>
      <c r="AC86" s="3" t="e">
        <f>IF(DEGREES(ACOS(SIN(RADIANS(G86))*SIN(RADIANS(E77))+COS(RADIANS(G86))*COS(RADIANS(E77))*COS(RADIANS(AC67))))&gt;90,0,$F$4*$F$5/E76^2*(SIN(RADIANS(G86))*SIN(RADIANS(E77))+COS(RADIANS(G86))*COS(RADIANS(E77))*COS(RADIANS(AC67))))</f>
        <v>#DIV/0!</v>
      </c>
      <c r="AD86" s="3" t="e">
        <f>IF(DEGREES(ACOS(SIN(RADIANS(G86))*SIN(RADIANS(E77))+COS(RADIANS(G86))*COS(RADIANS(E77))*COS(RADIANS(AD67))))&gt;90,0,$F$4*$F$5/E76^2*(SIN(RADIANS(G86))*SIN(RADIANS(E77))+COS(RADIANS(G86))*COS(RADIANS(E77))*COS(RADIANS(AD67))))</f>
        <v>#DIV/0!</v>
      </c>
      <c r="AE86" s="3" t="e">
        <f>IF(DEGREES(ACOS(SIN(RADIANS(G86))*SIN(RADIANS(E77))+COS(RADIANS(G86))*COS(RADIANS(E77))*COS(RADIANS(AE67))))&gt;90,0,$F$4*$F$5/E76^2*(SIN(RADIANS(G86))*SIN(RADIANS(E77))+COS(RADIANS(G86))*COS(RADIANS(E77))*COS(RADIANS(AE67))))</f>
        <v>#DIV/0!</v>
      </c>
      <c r="AF86" s="3" t="e">
        <f>IF(DEGREES(ACOS(SIN(RADIANS(G86))*SIN(RADIANS(E77))+COS(RADIANS(G86))*COS(RADIANS(E77))*COS(RADIANS(AF67))))&gt;90,0,$F$4*$F$5/E76^2*(SIN(RADIANS(G86))*SIN(RADIANS(E77))+COS(RADIANS(G86))*COS(RADIANS(E77))*COS(RADIANS(AF67))))</f>
        <v>#DIV/0!</v>
      </c>
      <c r="AG86" s="3" t="e">
        <f>IF(DEGREES(ACOS(SIN(RADIANS(G86))*SIN(RADIANS(E77))+COS(RADIANS(G86))*COS(RADIANS(E77))*COS(RADIANS(AG67))))&gt;90,0,$F$4*$F$5/E76^2*(SIN(RADIANS(G86))*SIN(RADIANS(E77))+COS(RADIANS(G86))*COS(RADIANS(E77))*COS(RADIANS(AG67))))</f>
        <v>#DIV/0!</v>
      </c>
      <c r="AH86" s="3" t="e">
        <f>IF(DEGREES(ACOS(SIN(RADIANS(G86))*SIN(RADIANS(E77))+COS(RADIANS(G86))*COS(RADIANS(E77))*COS(RADIANS(AH67))))&gt;90,0,$F$4*$F$5/E76^2*(SIN(RADIANS(G86))*SIN(RADIANS(E77))+COS(RADIANS(G86))*COS(RADIANS(E77))*COS(RADIANS(AH67))))</f>
        <v>#DIV/0!</v>
      </c>
      <c r="AI86" s="3" t="e">
        <f>IF(DEGREES(ACOS(SIN(RADIANS(G86))*SIN(RADIANS(E77))+COS(RADIANS(G86))*COS(RADIANS(E77))*COS(RADIANS(AI67))))&gt;90,0,$F$4*$F$5/E76^2*(SIN(RADIANS(G86))*SIN(RADIANS(E77))+COS(RADIANS(G86))*COS(RADIANS(E77))*COS(RADIANS(AI67))))</f>
        <v>#DIV/0!</v>
      </c>
      <c r="AJ86" s="3" t="e">
        <f>IF(DEGREES(ACOS(SIN(RADIANS(G86))*SIN(RADIANS(E77))+COS(RADIANS(G86))*COS(RADIANS(E77))*COS(RADIANS(AJ67))))&gt;90,0,$F$4*$F$5/E76^2*(SIN(RADIANS(G86))*SIN(RADIANS(E77))+COS(RADIANS(G86))*COS(RADIANS(E77))*COS(RADIANS(AJ67))))</f>
        <v>#DIV/0!</v>
      </c>
      <c r="AK86" s="3">
        <f>IF(DEGREES(ACOS(SIN(RADIANS(G86))*SIN(RADIANS(E77))+COS(RADIANS(G86))*COS(RADIANS(E77))*COS(RADIANS(AK67))))&gt;90,0,$F$4*$F$5/E76^2*(SIN(RADIANS(G86))*SIN(RADIANS(E77))+COS(RADIANS(G86))*COS(RADIANS(E77))*COS(RADIANS(AK67))))</f>
        <v>0</v>
      </c>
      <c r="AL86" s="3">
        <f>IF(DEGREES(ACOS(SIN(RADIANS(G86))*SIN(RADIANS(E77))+COS(RADIANS(G86))*COS(RADIANS(E77))*COS(RADIANS(AL67))))&gt;90,0,$F$4*$F$5/E76^2*(SIN(RADIANS(G86))*SIN(RADIANS(E77))+COS(RADIANS(G86))*COS(RADIANS(E77))*COS(RADIANS(AL67))))</f>
        <v>0</v>
      </c>
      <c r="AM86" s="3">
        <f>IF(DEGREES(ACOS(SIN(RADIANS(G86))*SIN(RADIANS(E77))+COS(RADIANS(G86))*COS(RADIANS(E77))*COS(RADIANS(AM67))))&gt;90,0,$F$4*$F$5/E76^2*(SIN(RADIANS(G86))*SIN(RADIANS(E77))+COS(RADIANS(G86))*COS(RADIANS(E77))*COS(RADIANS(AM67))))</f>
        <v>0</v>
      </c>
      <c r="AN86" s="3">
        <f>IF(DEGREES(ACOS(SIN(RADIANS(G86))*SIN(RADIANS(E77))+COS(RADIANS(G86))*COS(RADIANS(E77))*COS(RADIANS(AN67))))&gt;90,0,$F$4*$F$5/E76^2*(SIN(RADIANS(G86))*SIN(RADIANS(E77))+COS(RADIANS(G86))*COS(RADIANS(E77))*COS(RADIANS(AN67))))</f>
        <v>0</v>
      </c>
      <c r="AO86" s="3">
        <f>IF(DEGREES(ACOS(SIN(RADIANS(G86))*SIN(RADIANS(E77))+COS(RADIANS(G86))*COS(RADIANS(E77))*COS(RADIANS(AO67))))&gt;90,0,$F$4*$F$5/E76^2*(SIN(RADIANS(G86))*SIN(RADIANS(E77))+COS(RADIANS(G86))*COS(RADIANS(E77))*COS(RADIANS(AO67))))</f>
        <v>0</v>
      </c>
      <c r="AP86" s="3">
        <f>IF(DEGREES(ACOS(SIN(RADIANS(G86))*SIN(RADIANS(E77))+COS(RADIANS(G86))*COS(RADIANS(E77))*COS(RADIANS(AP67))))&gt;90,0,$F$4*$F$5/E76^2*(SIN(RADIANS(G86))*SIN(RADIANS(E77))+COS(RADIANS(G86))*COS(RADIANS(E77))*COS(RADIANS(AP67))))</f>
        <v>0</v>
      </c>
      <c r="AQ86" s="3">
        <f>IF(DEGREES(ACOS(SIN(RADIANS(G86))*SIN(RADIANS(E77))+COS(RADIANS(G86))*COS(RADIANS(E77))*COS(RADIANS(AQ67))))&gt;90,0,$F$4*$F$5/E76^2*(SIN(RADIANS(G86))*SIN(RADIANS(E77))+COS(RADIANS(G86))*COS(RADIANS(E77))*COS(RADIANS(AQ67))))</f>
        <v>0</v>
      </c>
      <c r="AR86" s="3">
        <f>IF(DEGREES(ACOS(SIN(RADIANS(G86))*SIN(RADIANS(E77))+COS(RADIANS(G86))*COS(RADIANS(E77))*COS(RADIANS(AR67))))&gt;90,0,$F$4*$F$5/E76^2*(SIN(RADIANS(G86))*SIN(RADIANS(E77))+COS(RADIANS(G86))*COS(RADIANS(E77))*COS(RADIANS(AR67))))</f>
        <v>0</v>
      </c>
    </row>
    <row r="87" spans="2:44" ht="15.75" customHeight="1" x14ac:dyDescent="0.2">
      <c r="G87" s="3">
        <v>-90</v>
      </c>
      <c r="I87" s="3" t="e">
        <f>IF(DEGREES(ACOS(SIN(RADIANS(G87))*SIN(RADIANS(E77))+COS(RADIANS(G87))*COS(RADIANS(E77))*COS(RADIANS(I67))))&gt;90,0,$F$4*$F$5/E76^2*(SIN(RADIANS(G87))*SIN(RADIANS(E77))+COS(RADIANS(G87))*COS(RADIANS(E77))*COS(RADIANS(I67))))</f>
        <v>#DIV/0!</v>
      </c>
      <c r="J87" s="3" t="e">
        <f>IF(DEGREES(ACOS(SIN(RADIANS(G87))*SIN(RADIANS(E77))+COS(RADIANS(G87))*COS(RADIANS(E77))*COS(RADIANS(J67))))&gt;90,0,$F$4*$F$5/E76^2*(SIN(RADIANS(G87))*SIN(RADIANS(E77))+COS(RADIANS(G87))*COS(RADIANS(E77))*COS(RADIANS(J67))))</f>
        <v>#DIV/0!</v>
      </c>
      <c r="K87" s="3" t="e">
        <f>IF(DEGREES(ACOS(SIN(RADIANS(G87))*SIN(RADIANS(E77))+COS(RADIANS(G87))*COS(RADIANS(E77))*COS(RADIANS(K67))))&gt;90,0,$F$4*$F$5/E76^2*(SIN(RADIANS(G87))*SIN(RADIANS(E77))+COS(RADIANS(G87))*COS(RADIANS(E77))*COS(RADIANS(K67))))</f>
        <v>#DIV/0!</v>
      </c>
      <c r="L87" s="3" t="e">
        <f>IF(DEGREES(ACOS(SIN(RADIANS(G87))*SIN(RADIANS(E77))+COS(RADIANS(G87))*COS(RADIANS(E77))*COS(RADIANS(L67))))&gt;90,0,$F$4*$F$5/E76^2*(SIN(RADIANS(G87))*SIN(RADIANS(E77))+COS(RADIANS(G87))*COS(RADIANS(E77))*COS(RADIANS(L67))))</f>
        <v>#DIV/0!</v>
      </c>
      <c r="M87" s="3" t="e">
        <f>IF(DEGREES(ACOS(SIN(RADIANS(G87))*SIN(RADIANS(E77))+COS(RADIANS(G87))*COS(RADIANS(E77))*COS(RADIANS(M67))))&gt;90,0,$F$4*$F$5/E76^2*(SIN(RADIANS(G87))*SIN(RADIANS(E77))+COS(RADIANS(G87))*COS(RADIANS(E77))*COS(RADIANS(M67))))</f>
        <v>#DIV/0!</v>
      </c>
      <c r="N87" s="3" t="e">
        <f>IF(DEGREES(ACOS(SIN(RADIANS(G87))*SIN(RADIANS(E77))+COS(RADIANS(G87))*COS(RADIANS(E77))*COS(RADIANS(N67))))&gt;90,0,$F$4*$F$5/E76^2*(SIN(RADIANS(G87))*SIN(RADIANS(E77))+COS(RADIANS(G87))*COS(RADIANS(E77))*COS(RADIANS(N67))))</f>
        <v>#DIV/0!</v>
      </c>
      <c r="O87" s="3" t="e">
        <f>IF(DEGREES(ACOS(SIN(RADIANS(G87))*SIN(RADIANS(E77))+COS(RADIANS(G87))*COS(RADIANS(E77))*COS(RADIANS(O67))))&gt;90,0,$F$4*$F$5/E76^2*(SIN(RADIANS(G87))*SIN(RADIANS(E77))+COS(RADIANS(G87))*COS(RADIANS(E77))*COS(RADIANS(O67))))</f>
        <v>#DIV/0!</v>
      </c>
      <c r="P87" s="3" t="e">
        <f>IF(DEGREES(ACOS(SIN(RADIANS(G87))*SIN(RADIANS(E77))+COS(RADIANS(G87))*COS(RADIANS(E77))*COS(RADIANS(P67))))&gt;90,0,$F$4*$F$5/E76^2*(SIN(RADIANS(G87))*SIN(RADIANS(E77))+COS(RADIANS(G87))*COS(RADIANS(E77))*COS(RADIANS(P67))))</f>
        <v>#DIV/0!</v>
      </c>
      <c r="Q87" s="3" t="e">
        <f>IF(DEGREES(ACOS(SIN(RADIANS(G87))*SIN(RADIANS(E77))+COS(RADIANS(G87))*COS(RADIANS(E77))*COS(RADIANS(Q67))))&gt;90,0,$F$4*$F$5/E76^2*(SIN(RADIANS(G87))*SIN(RADIANS(E77))+COS(RADIANS(G87))*COS(RADIANS(E77))*COS(RADIANS(Q67))))</f>
        <v>#DIV/0!</v>
      </c>
      <c r="R87" s="3" t="e">
        <f>IF(DEGREES(ACOS(SIN(RADIANS(G87))*SIN(RADIANS(E77))+COS(RADIANS(G87))*COS(RADIANS(E77))*COS(RADIANS(R67))))&gt;90,0,$F$4*$F$5/E76^2*(SIN(RADIANS(G87))*SIN(RADIANS(E77))+COS(RADIANS(G87))*COS(RADIANS(E77))*COS(RADIANS(R67))))</f>
        <v>#DIV/0!</v>
      </c>
      <c r="S87" s="3" t="e">
        <f>IF(DEGREES(ACOS(SIN(RADIANS(G87))*SIN(RADIANS(E77))+COS(RADIANS(G87))*COS(RADIANS(E77))*COS(RADIANS(S67))))&gt;90,0,$F$4*$F$5/E76^2*(SIN(RADIANS(G87))*SIN(RADIANS(E77))+COS(RADIANS(G87))*COS(RADIANS(E77))*COS(RADIANS(S67))))</f>
        <v>#DIV/0!</v>
      </c>
      <c r="T87" s="3" t="e">
        <f>IF(DEGREES(ACOS(SIN(RADIANS(G87))*SIN(RADIANS(E77))+COS(RADIANS(G87))*COS(RADIANS(E77))*COS(RADIANS(T67))))&gt;90,0,$F$4*$F$5/E76^2*(SIN(RADIANS(G87))*SIN(RADIANS(E77))+COS(RADIANS(G87))*COS(RADIANS(E77))*COS(RADIANS(T67))))</f>
        <v>#DIV/0!</v>
      </c>
      <c r="U87" s="3" t="e">
        <f>IF(DEGREES(ACOS(SIN(RADIANS(G87))*SIN(RADIANS(E77))+COS(RADIANS(G87))*COS(RADIANS(E77))*COS(RADIANS(U67))))&gt;90,0,$F$4*$F$5/E76^2*(SIN(RADIANS(G87))*SIN(RADIANS(E77))+COS(RADIANS(G87))*COS(RADIANS(E77))*COS(RADIANS(U67))))</f>
        <v>#DIV/0!</v>
      </c>
      <c r="V87" s="3" t="e">
        <f>IF(DEGREES(ACOS(SIN(RADIANS(G87))*SIN(RADIANS(E77))+COS(RADIANS(G87))*COS(RADIANS(E77))*COS(RADIANS(V67))))&gt;90,0,$F$4*$F$5/E76^2*(SIN(RADIANS(G87))*SIN(RADIANS(E77))+COS(RADIANS(G87))*COS(RADIANS(E77))*COS(RADIANS(V67))))</f>
        <v>#DIV/0!</v>
      </c>
      <c r="W87" s="3" t="e">
        <f>IF(DEGREES(ACOS(SIN(RADIANS(G87))*SIN(RADIANS(E77))+COS(RADIANS(G87))*COS(RADIANS(E77))*COS(RADIANS(W67))))&gt;90,0,$F$4*$F$5/E76^2*(SIN(RADIANS(G87))*SIN(RADIANS(E77))+COS(RADIANS(G87))*COS(RADIANS(E77))*COS(RADIANS(W67))))</f>
        <v>#DIV/0!</v>
      </c>
      <c r="X87" s="3" t="e">
        <f>IF(DEGREES(ACOS(SIN(RADIANS(G87))*SIN(RADIANS(E77))+COS(RADIANS(G87))*COS(RADIANS(E77))*COS(RADIANS(X67))))&gt;90,0,$F$4*$F$5/E76^2*(SIN(RADIANS(G87))*SIN(RADIANS(E77))+COS(RADIANS(G87))*COS(RADIANS(E77))*COS(RADIANS(X67))))</f>
        <v>#DIV/0!</v>
      </c>
      <c r="Y87" s="3" t="e">
        <f>IF(DEGREES(ACOS(SIN(RADIANS(G87))*SIN(RADIANS(E77))+COS(RADIANS(G87))*COS(RADIANS(E77))*COS(RADIANS(Y67))))&gt;90,0,$F$4*$F$5/E76^2*(SIN(RADIANS(G87))*SIN(RADIANS(E77))+COS(RADIANS(G87))*COS(RADIANS(E77))*COS(RADIANS(Y67))))</f>
        <v>#DIV/0!</v>
      </c>
      <c r="Z87" s="3" t="e">
        <f>IF(DEGREES(ACOS(SIN(RADIANS(G87))*SIN(RADIANS(E77))+COS(RADIANS(G87))*COS(RADIANS(E77))*COS(RADIANS(Z67))))&gt;90,0,$F$4*$F$5/E76^2*(SIN(RADIANS(G87))*SIN(RADIANS(E77))+COS(RADIANS(G87))*COS(RADIANS(E77))*COS(RADIANS(Z67))))</f>
        <v>#DIV/0!</v>
      </c>
      <c r="AA87" s="3" t="e">
        <f>IF(DEGREES(ACOS(SIN(RADIANS(G87))*SIN(RADIANS(E77))+COS(RADIANS(G87))*COS(RADIANS(E77))*COS(RADIANS(AA67))))&gt;90,0,$F$4*$F$5/E76^2*(SIN(RADIANS(G87))*SIN(RADIANS(E77))+COS(RADIANS(G87))*COS(RADIANS(E77))*COS(RADIANS(AA67))))</f>
        <v>#DIV/0!</v>
      </c>
      <c r="AB87" s="3" t="e">
        <f>IF(DEGREES(ACOS(SIN(RADIANS(G87))*SIN(RADIANS(E77))+COS(RADIANS(G87))*COS(RADIANS(E77))*COS(RADIANS(AB67))))&gt;90,0,$F$4*$F$5/E76^2*(SIN(RADIANS(G87))*SIN(RADIANS(E77))+COS(RADIANS(G87))*COS(RADIANS(E77))*COS(RADIANS(AB67))))</f>
        <v>#DIV/0!</v>
      </c>
      <c r="AC87" s="3" t="e">
        <f>IF(DEGREES(ACOS(SIN(RADIANS(G87))*SIN(RADIANS(E77))+COS(RADIANS(G87))*COS(RADIANS(E77))*COS(RADIANS(AC67))))&gt;90,0,$F$4*$F$5/E76^2*(SIN(RADIANS(G87))*SIN(RADIANS(E77))+COS(RADIANS(G87))*COS(RADIANS(E77))*COS(RADIANS(AC67))))</f>
        <v>#DIV/0!</v>
      </c>
      <c r="AD87" s="3" t="e">
        <f>IF(DEGREES(ACOS(SIN(RADIANS(G87))*SIN(RADIANS(E77))+COS(RADIANS(G87))*COS(RADIANS(E77))*COS(RADIANS(AD67))))&gt;90,0,$F$4*$F$5/E76^2*(SIN(RADIANS(G87))*SIN(RADIANS(E77))+COS(RADIANS(G87))*COS(RADIANS(E77))*COS(RADIANS(AD67))))</f>
        <v>#DIV/0!</v>
      </c>
      <c r="AE87" s="3" t="e">
        <f>IF(DEGREES(ACOS(SIN(RADIANS(G87))*SIN(RADIANS(E77))+COS(RADIANS(G87))*COS(RADIANS(E77))*COS(RADIANS(AE67))))&gt;90,0,$F$4*$F$5/E76^2*(SIN(RADIANS(G87))*SIN(RADIANS(E77))+COS(RADIANS(G87))*COS(RADIANS(E77))*COS(RADIANS(AE67))))</f>
        <v>#DIV/0!</v>
      </c>
      <c r="AF87" s="3" t="e">
        <f>IF(DEGREES(ACOS(SIN(RADIANS(G87))*SIN(RADIANS(E77))+COS(RADIANS(G87))*COS(RADIANS(E77))*COS(RADIANS(AF67))))&gt;90,0,$F$4*$F$5/E76^2*(SIN(RADIANS(G87))*SIN(RADIANS(E77))+COS(RADIANS(G87))*COS(RADIANS(E77))*COS(RADIANS(AF67))))</f>
        <v>#DIV/0!</v>
      </c>
      <c r="AG87" s="3" t="e">
        <f>IF(DEGREES(ACOS(SIN(RADIANS(G87))*SIN(RADIANS(E77))+COS(RADIANS(G87))*COS(RADIANS(E77))*COS(RADIANS(AG67))))&gt;90,0,$F$4*$F$5/E76^2*(SIN(RADIANS(G87))*SIN(RADIANS(E77))+COS(RADIANS(G87))*COS(RADIANS(E77))*COS(RADIANS(AG67))))</f>
        <v>#DIV/0!</v>
      </c>
      <c r="AH87" s="3" t="e">
        <f>IF(DEGREES(ACOS(SIN(RADIANS(G87))*SIN(RADIANS(E77))+COS(RADIANS(G87))*COS(RADIANS(E77))*COS(RADIANS(AH67))))&gt;90,0,$F$4*$F$5/E76^2*(SIN(RADIANS(G87))*SIN(RADIANS(E77))+COS(RADIANS(G87))*COS(RADIANS(E77))*COS(RADIANS(AH67))))</f>
        <v>#DIV/0!</v>
      </c>
      <c r="AI87" s="3" t="e">
        <f>IF(DEGREES(ACOS(SIN(RADIANS(G87))*SIN(RADIANS(E77))+COS(RADIANS(G87))*COS(RADIANS(E77))*COS(RADIANS(AI67))))&gt;90,0,$F$4*$F$5/E76^2*(SIN(RADIANS(G87))*SIN(RADIANS(E77))+COS(RADIANS(G87))*COS(RADIANS(E77))*COS(RADIANS(AI67))))</f>
        <v>#DIV/0!</v>
      </c>
      <c r="AJ87" s="3" t="e">
        <f>IF(DEGREES(ACOS(SIN(RADIANS(G87))*SIN(RADIANS(E77))+COS(RADIANS(G87))*COS(RADIANS(E77))*COS(RADIANS(AJ67))))&gt;90,0,$F$4*$F$5/E76^2*(SIN(RADIANS(G87))*SIN(RADIANS(E77))+COS(RADIANS(G87))*COS(RADIANS(E77))*COS(RADIANS(AJ67))))</f>
        <v>#DIV/0!</v>
      </c>
      <c r="AK87" s="3" t="e">
        <f>IF(DEGREES(ACOS(SIN(RADIANS(G87))*SIN(RADIANS(E77))+COS(RADIANS(G87))*COS(RADIANS(E77))*COS(RADIANS(AK67))))&gt;90,0,$F$4*$F$5/E76^2*(SIN(RADIANS(G87))*SIN(RADIANS(E77))+COS(RADIANS(G87))*COS(RADIANS(E77))*COS(RADIANS(AK67))))</f>
        <v>#DIV/0!</v>
      </c>
      <c r="AL87" s="3" t="e">
        <f>IF(DEGREES(ACOS(SIN(RADIANS(G87))*SIN(RADIANS(E77))+COS(RADIANS(G87))*COS(RADIANS(E77))*COS(RADIANS(AL67))))&gt;90,0,$F$4*$F$5/E76^2*(SIN(RADIANS(G87))*SIN(RADIANS(E77))+COS(RADIANS(G87))*COS(RADIANS(E77))*COS(RADIANS(AL67))))</f>
        <v>#DIV/0!</v>
      </c>
      <c r="AM87" s="3" t="e">
        <f>IF(DEGREES(ACOS(SIN(RADIANS(G87))*SIN(RADIANS(E77))+COS(RADIANS(G87))*COS(RADIANS(E77))*COS(RADIANS(AM67))))&gt;90,0,$F$4*$F$5/E76^2*(SIN(RADIANS(G87))*SIN(RADIANS(E77))+COS(RADIANS(G87))*COS(RADIANS(E77))*COS(RADIANS(AM67))))</f>
        <v>#DIV/0!</v>
      </c>
      <c r="AN87" s="3" t="e">
        <f>IF(DEGREES(ACOS(SIN(RADIANS(G87))*SIN(RADIANS(E77))+COS(RADIANS(G87))*COS(RADIANS(E77))*COS(RADIANS(AN67))))&gt;90,0,$F$4*$F$5/E76^2*(SIN(RADIANS(G87))*SIN(RADIANS(E77))+COS(RADIANS(G87))*COS(RADIANS(E77))*COS(RADIANS(AN67))))</f>
        <v>#DIV/0!</v>
      </c>
      <c r="AO87" s="3" t="e">
        <f>IF(DEGREES(ACOS(SIN(RADIANS(G87))*SIN(RADIANS(E77))+COS(RADIANS(G87))*COS(RADIANS(E77))*COS(RADIANS(AO67))))&gt;90,0,$F$4*$F$5/E76^2*(SIN(RADIANS(G87))*SIN(RADIANS(E77))+COS(RADIANS(G87))*COS(RADIANS(E77))*COS(RADIANS(AO67))))</f>
        <v>#DIV/0!</v>
      </c>
      <c r="AP87" s="3" t="e">
        <f>IF(DEGREES(ACOS(SIN(RADIANS(G87))*SIN(RADIANS(E77))+COS(RADIANS(G87))*COS(RADIANS(E77))*COS(RADIANS(AP67))))&gt;90,0,$F$4*$F$5/E76^2*(SIN(RADIANS(G87))*SIN(RADIANS(E77))+COS(RADIANS(G87))*COS(RADIANS(E77))*COS(RADIANS(AP67))))</f>
        <v>#DIV/0!</v>
      </c>
      <c r="AQ87" s="3" t="e">
        <f>IF(DEGREES(ACOS(SIN(RADIANS(G87))*SIN(RADIANS(E77))+COS(RADIANS(G87))*COS(RADIANS(E77))*COS(RADIANS(AQ67))))&gt;90,0,$F$4*$F$5/E76^2*(SIN(RADIANS(G87))*SIN(RADIANS(E77))+COS(RADIANS(G87))*COS(RADIANS(E77))*COS(RADIANS(AQ67))))</f>
        <v>#DIV/0!</v>
      </c>
      <c r="AR87" s="3" t="e">
        <f>IF(DEGREES(ACOS(SIN(RADIANS(G87))*SIN(RADIANS(E77))+COS(RADIANS(G87))*COS(RADIANS(E77))*COS(RADIANS(AR67))))&gt;90,0,$F$4*$F$5/E76^2*(SIN(RADIANS(G87))*SIN(RADIANS(E77))+COS(RADIANS(G87))*COS(RADIANS(E77))*COS(RADIANS(AR67))))</f>
        <v>#DIV/0!</v>
      </c>
    </row>
    <row r="88" spans="2:44" ht="15.75" customHeight="1" x14ac:dyDescent="0.2"/>
    <row r="89" spans="2:44" ht="15.75" customHeight="1" x14ac:dyDescent="0.2">
      <c r="H89" s="3" t="s">
        <v>771</v>
      </c>
      <c r="I89" s="3">
        <v>180</v>
      </c>
      <c r="J89" s="3">
        <v>170</v>
      </c>
      <c r="K89" s="3">
        <v>160</v>
      </c>
      <c r="L89" s="3">
        <v>150</v>
      </c>
      <c r="M89" s="3">
        <v>140</v>
      </c>
      <c r="N89" s="3">
        <v>130</v>
      </c>
      <c r="O89" s="3">
        <v>120</v>
      </c>
      <c r="P89" s="3">
        <v>110</v>
      </c>
      <c r="Q89" s="3">
        <v>100</v>
      </c>
      <c r="R89" s="3">
        <v>90</v>
      </c>
      <c r="S89" s="3">
        <v>80</v>
      </c>
      <c r="T89" s="3">
        <v>70</v>
      </c>
      <c r="U89" s="3">
        <v>60</v>
      </c>
      <c r="V89" s="3">
        <v>50</v>
      </c>
      <c r="W89" s="3">
        <v>40</v>
      </c>
      <c r="X89" s="3">
        <v>30</v>
      </c>
      <c r="Y89" s="3">
        <v>20</v>
      </c>
      <c r="Z89" s="3">
        <v>10</v>
      </c>
      <c r="AA89" s="3">
        <v>0</v>
      </c>
      <c r="AB89" s="3">
        <v>-10</v>
      </c>
      <c r="AC89" s="3">
        <v>-20</v>
      </c>
      <c r="AD89" s="3">
        <v>-30</v>
      </c>
      <c r="AE89" s="3">
        <v>-40</v>
      </c>
      <c r="AF89" s="3">
        <v>-50</v>
      </c>
      <c r="AG89" s="3">
        <v>-60</v>
      </c>
      <c r="AH89" s="3">
        <v>-70</v>
      </c>
      <c r="AI89" s="3">
        <v>-80</v>
      </c>
      <c r="AJ89" s="3">
        <v>-90</v>
      </c>
      <c r="AK89" s="3">
        <v>-100</v>
      </c>
      <c r="AL89" s="3">
        <v>-110</v>
      </c>
      <c r="AM89" s="3">
        <v>-120</v>
      </c>
      <c r="AN89" s="3">
        <v>-130</v>
      </c>
      <c r="AO89" s="3">
        <v>-140</v>
      </c>
      <c r="AP89" s="3">
        <v>-150</v>
      </c>
      <c r="AQ89" s="3">
        <v>-160</v>
      </c>
      <c r="AR89" s="3">
        <v>-170</v>
      </c>
    </row>
    <row r="90" spans="2:44" ht="15.75" customHeight="1" x14ac:dyDescent="0.2">
      <c r="H90" s="3" t="s">
        <v>782</v>
      </c>
      <c r="I90" s="3">
        <f>IF(ABS(I89-E102)&gt;180,IF(ABS(I89-E102)&gt;360,ABS(I89-E102)-360,360-ABS(I89-E102)),ABS(I89-E102))</f>
        <v>180</v>
      </c>
      <c r="J90" s="3">
        <f>IF(ABS(J89-E102)&gt;180,IF(ABS(J89-E102)&gt;360,ABS(J89-E102)-360,360-ABS(J89-E102)),ABS(J89-E102))</f>
        <v>170</v>
      </c>
      <c r="K90" s="3">
        <f>IF(ABS(K89-E102)&gt;180,IF(ABS(K89-E102)&gt;360,ABS(K89-E102)-360,360-ABS(K89-E102)),ABS(K89-E102))</f>
        <v>160</v>
      </c>
      <c r="L90" s="3">
        <f>IF(ABS(L89-E102)&gt;180,IF(ABS(L89-E102)&gt;360,ABS(L89-E102)-360,360-ABS(L89-E102)),ABS(L89-E102))</f>
        <v>150</v>
      </c>
      <c r="M90" s="3">
        <f>IF(ABS(M89-E102)&gt;180,IF(ABS(M89-E102)&gt;360,ABS(M89-E102)-360,360-ABS(M89-E102)),ABS(M89-E102))</f>
        <v>140</v>
      </c>
      <c r="N90" s="3">
        <f>IF(ABS(N89-E102)&gt;180,IF(ABS(N89-E102)&gt;360,ABS(N89-E102)-360,360-ABS(N89-E102)),ABS(N89-E102))</f>
        <v>130</v>
      </c>
      <c r="O90" s="3">
        <f>IF(ABS(O89-E102)&gt;180,IF(ABS(O89-E102)&gt;360,ABS(O89-E102)-360,360-ABS(O89-E102)),ABS(O89-E102))</f>
        <v>119.99999999999999</v>
      </c>
      <c r="P90" s="3">
        <f>IF(ABS(P89-E102)&gt;180,IF(ABS(P89-E102)&gt;360,ABS(P89-E102)-360,360-ABS(P89-E102)),ABS(P89-E102))</f>
        <v>109.99999999999999</v>
      </c>
      <c r="Q90" s="3">
        <f>IF(ABS(Q89-E102)&gt;180,IF(ABS(Q89-E102)&gt;360,ABS(Q89-E102)-360,360-ABS(Q89-E102)),ABS(Q89-E102))</f>
        <v>99.999999999999986</v>
      </c>
      <c r="R90" s="3">
        <f>IF(ABS(R89-E102)&gt;180,IF(ABS(R89-E102)&gt;360,ABS(R89-E102)-360,360-ABS(R89-E102)),ABS(R89-E102))</f>
        <v>89.999999999999986</v>
      </c>
      <c r="S90" s="3">
        <f>IF(ABS(S89-E102)&gt;180,IF(ABS(S89-E102)&gt;360,ABS(S89-E102)-360,360-ABS(S89-E102)),ABS(S89-E102))</f>
        <v>79.999999999999986</v>
      </c>
      <c r="T90" s="3">
        <f>IF(ABS(T89-E102)&gt;180,IF(ABS(T89-E102)&gt;360,ABS(T89-E102)-360,360-ABS(T89-E102)),ABS(T89-E102))</f>
        <v>69.999999999999986</v>
      </c>
      <c r="U90" s="3">
        <f>IF(ABS(U89-E102)&gt;180,IF(ABS(U89-E102)&gt;360,ABS(U89-E102)-360,360-ABS(U89-E102)),ABS(U89-E102))</f>
        <v>59.999999999999986</v>
      </c>
      <c r="V90" s="3">
        <f>IF(ABS(V89-E102)&gt;180,IF(ABS(V89-E102)&gt;360,ABS(V89-E102)-360,360-ABS(V89-E102)),ABS(V89-E102))</f>
        <v>49.999999999999986</v>
      </c>
      <c r="W90" s="3">
        <f>IF(ABS(W89-E102)&gt;180,IF(ABS(W89-E102)&gt;360,ABS(W89-E102)-360,360-ABS(W89-E102)),ABS(W89-E102))</f>
        <v>39.999999999999986</v>
      </c>
      <c r="X90" s="3">
        <f>IF(ABS(X89-E102)&gt;180,IF(ABS(X89-E102)&gt;360,ABS(X89-E102)-360,360-ABS(X89-E102)),ABS(X89-E102))</f>
        <v>29.999999999999989</v>
      </c>
      <c r="Y90" s="3">
        <f>IF(ABS(Y89-E102)&gt;180,IF(ABS(Y89-E102)&gt;360,ABS(Y89-E102)-360,360-ABS(Y89-E102)),ABS(Y89-E102))</f>
        <v>19.999999999999989</v>
      </c>
      <c r="Z90" s="3">
        <f>IF(ABS(Z89-E102)&gt;180,IF(ABS(Z89-E102)&gt;360,ABS(Z89-E102)-360,360-ABS(Z89-E102)),ABS(Z89-E102))</f>
        <v>9.9999999999999893</v>
      </c>
      <c r="AA90" s="3">
        <f>IF(ABS(AA89-E102)&gt;180,IF(ABS(AA89-E102)&gt;360,ABS(AA89-E102)-360,360-ABS(AA89-E102)),ABS(AA89-E102))</f>
        <v>1.0658141036401503E-14</v>
      </c>
      <c r="AB90" s="3">
        <f>IF(ABS(AB89-E102)&gt;180,IF(ABS(AB89-E102)&gt;360,ABS(AB89-E102)-360,360-ABS(AB89-E102)),ABS(AB89-E102))</f>
        <v>10.000000000000011</v>
      </c>
      <c r="AC90" s="3">
        <f>IF(ABS(AC89-E102)&gt;180,IF(ABS(AC89-E102)&gt;360,ABS(AC89-E102)-360,360-ABS(AC89-E102)),ABS(AC89-E102))</f>
        <v>20.000000000000011</v>
      </c>
      <c r="AD90" s="3">
        <f>IF(ABS(AD89-E102)&gt;180,IF(ABS(AD89-E102)&gt;360,ABS(AD89-E102)-360,360-ABS(AD89-E102)),ABS(AD89-E102))</f>
        <v>30.000000000000011</v>
      </c>
      <c r="AE90" s="3">
        <f>IF(ABS(AE89-E102)&gt;180,IF(ABS(AE89-E102)&gt;360,ABS(AE89-E102)-360,360-ABS(AE89-E102)),ABS(AE89-E102))</f>
        <v>40.000000000000014</v>
      </c>
      <c r="AF90" s="3">
        <f>IF(ABS(AF89-E102)&gt;180,IF(ABS(AF89-E102)&gt;360,ABS(AF89-E102)-360,360-ABS(AF89-E102)),ABS(AF89-E102))</f>
        <v>50.000000000000014</v>
      </c>
      <c r="AG90" s="3">
        <f>IF(ABS(AG89-E102)&gt;180,IF(ABS(AG89-E102)&gt;360,ABS(AG89-E102)-360,360-ABS(AG89-E102)),ABS(AG89-E102))</f>
        <v>60.000000000000014</v>
      </c>
      <c r="AH90" s="3">
        <f>IF(ABS(AH89-E102)&gt;180,IF(ABS(AH89-E102)&gt;360,ABS(AH89-E102)-360,360-ABS(AH89-E102)),ABS(AH89-E102))</f>
        <v>70.000000000000014</v>
      </c>
      <c r="AI90" s="3">
        <f>IF(ABS(AI89-E102)&gt;180,IF(ABS(AI89-E102)&gt;360,ABS(AI89-E102)-360,360-ABS(AI89-E102)),ABS(AI89-E102))</f>
        <v>80.000000000000014</v>
      </c>
      <c r="AJ90" s="3">
        <f>IF(ABS(AJ89-E102)&gt;180,IF(ABS(AJ89-E102)&gt;360,ABS(AJ89-E102)-360,360-ABS(AJ89-E102)),ABS(AJ89-E102))</f>
        <v>90.000000000000014</v>
      </c>
      <c r="AK90" s="3">
        <f>IF(ABS(AK89-E102)&gt;180,IF(ABS(AK89-E102)&gt;360,ABS(AK89-E102)-360,360-ABS(AK89-E102)),ABS(AK89-E102))</f>
        <v>100.00000000000001</v>
      </c>
      <c r="AL90" s="3">
        <f>IF(ABS(AL89-E102)&gt;180,IF(ABS(AL89-E102)&gt;360,ABS(AL89-E102)-360,360-ABS(AL89-E102)),ABS(AL89-E102))</f>
        <v>110.00000000000001</v>
      </c>
      <c r="AM90" s="3">
        <f>IF(ABS(AM89-E102)&gt;180,IF(ABS(AM89-E102)&gt;360,ABS(AM89-E102)-360,360-ABS(AM89-E102)),ABS(AM89-E102))</f>
        <v>120.00000000000001</v>
      </c>
      <c r="AN90" s="3">
        <f>IF(ABS(AN89-E102)&gt;180,IF(ABS(AN89-E102)&gt;360,ABS(AN89-E102)-360,360-ABS(AN89-E102)),ABS(AN89-E102))</f>
        <v>130</v>
      </c>
      <c r="AO90" s="3">
        <f>IF(ABS(AO89-E102)&gt;180,IF(ABS(AO89-E102)&gt;360,ABS(AO89-E102)-360,360-ABS(AO89-E102)),ABS(AO89-E102))</f>
        <v>140</v>
      </c>
      <c r="AP90" s="3">
        <f>IF(ABS(AP89-E102)&gt;180,IF(ABS(AP89-E102)&gt;360,ABS(AP89-E102)-360,360-ABS(AP89-E102)),ABS(AP89-E102))</f>
        <v>150</v>
      </c>
      <c r="AQ90" s="3">
        <f>IF(ABS(AQ89-E102)&gt;180,IF(ABS(AQ89-E102)&gt;360,ABS(AQ89-E102)-360,360-ABS(AQ89-E102)),ABS(AQ89-E102))</f>
        <v>160</v>
      </c>
      <c r="AR90" s="3">
        <f>IF(ABS(AR89-E102)&gt;180,IF(ABS(AR89-E102)&gt;360,ABS(AR89-E102)-360,360-ABS(AR89-E102)),ABS(AR89-E102))</f>
        <v>170</v>
      </c>
    </row>
    <row r="91" spans="2:44" ht="15.75" customHeight="1" x14ac:dyDescent="0.2">
      <c r="G91" s="3" t="s">
        <v>736</v>
      </c>
    </row>
    <row r="92" spans="2:44" ht="15.75" customHeight="1" x14ac:dyDescent="0.2">
      <c r="B92" s="3" t="s">
        <v>791</v>
      </c>
      <c r="E92" s="3">
        <v>20</v>
      </c>
      <c r="G92" s="3">
        <v>90</v>
      </c>
      <c r="I92" s="3" t="e">
        <f>IF(DEGREES(ACOS(SIN(RADIANS(G92))*SIN(RADIANS(E100))+COS(RADIANS(G92))*COS(RADIANS(E100))*COS(RADIANS(I90))))&gt;90,0,$F$4*$F$5/E99^2*(SIN(RADIANS(G92))*SIN(RADIANS(E100))+COS(RADIANS(G92))*COS(RADIANS(E100))*COS(RADIANS(I90))))</f>
        <v>#DIV/0!</v>
      </c>
      <c r="J92" s="3" t="e">
        <f>IF(DEGREES(ACOS(SIN(RADIANS(G92))*SIN(RADIANS(E100))+COS(RADIANS(G92))*COS(RADIANS(E100))*COS(RADIANS(J90))))&gt;90,0,$F$4*$F$5/E99^2*(SIN(RADIANS(G92))*SIN(RADIANS(E100))+COS(RADIANS(G92))*COS(RADIANS(E100))*COS(RADIANS(J90))))</f>
        <v>#DIV/0!</v>
      </c>
      <c r="K92" s="3" t="e">
        <f>IF(DEGREES(ACOS(SIN(RADIANS(G92))*SIN(RADIANS(E100))+COS(RADIANS(G92))*COS(RADIANS(E100))*COS(RADIANS(K90))))&gt;90,0,$F$4*$F$5/E99^2*(SIN(RADIANS(G92))*SIN(RADIANS(E100))+COS(RADIANS(G92))*COS(RADIANS(E100))*COS(RADIANS(K90))))</f>
        <v>#DIV/0!</v>
      </c>
      <c r="L92" s="3" t="e">
        <f>IF(DEGREES(ACOS(SIN(RADIANS(G92))*SIN(RADIANS(E100))+COS(RADIANS(G92))*COS(RADIANS(E100))*COS(RADIANS(L90))))&gt;90,0,$F$4*$F$5/E99^2*(SIN(RADIANS(G92))*SIN(RADIANS(E100))+COS(RADIANS(G92))*COS(RADIANS(E100))*COS(RADIANS(L90))))</f>
        <v>#DIV/0!</v>
      </c>
      <c r="M92" s="3" t="e">
        <f>IF(DEGREES(ACOS(SIN(RADIANS(G92))*SIN(RADIANS(E100))+COS(RADIANS(G92))*COS(RADIANS(E100))*COS(RADIANS(M90))))&gt;90,0,$F$4*$F$5/E99^2*(SIN(RADIANS(G92))*SIN(RADIANS(E100))+COS(RADIANS(G92))*COS(RADIANS(E100))*COS(RADIANS(M90))))</f>
        <v>#DIV/0!</v>
      </c>
      <c r="N92" s="3" t="e">
        <f>IF(DEGREES(ACOS(SIN(RADIANS(G92))*SIN(RADIANS(E100))+COS(RADIANS(G92))*COS(RADIANS(E100))*COS(RADIANS(N90))))&gt;90,0,$F$4*$F$5/E99^2*(SIN(RADIANS(G92))*SIN(RADIANS(E100))+COS(RADIANS(G92))*COS(RADIANS(E100))*COS(RADIANS(N90))))</f>
        <v>#DIV/0!</v>
      </c>
      <c r="O92" s="3" t="e">
        <f>IF(DEGREES(ACOS(SIN(RADIANS(G92))*SIN(RADIANS(E100))+COS(RADIANS(G92))*COS(RADIANS(E100))*COS(RADIANS(O90))))&gt;90,0,$F$4*$F$5/E99^2*(SIN(RADIANS(G92))*SIN(RADIANS(E100))+COS(RADIANS(G92))*COS(RADIANS(E100))*COS(RADIANS(O90))))</f>
        <v>#DIV/0!</v>
      </c>
      <c r="P92" s="3" t="e">
        <f>IF(DEGREES(ACOS(SIN(RADIANS(G92))*SIN(RADIANS(E100))+COS(RADIANS(G92))*COS(RADIANS(E100))*COS(RADIANS(P90))))&gt;90,0,$F$4*$F$5/E99^2*(SIN(RADIANS(G92))*SIN(RADIANS(E100))+COS(RADIANS(G92))*COS(RADIANS(E100))*COS(RADIANS(P90))))</f>
        <v>#DIV/0!</v>
      </c>
      <c r="Q92" s="3" t="e">
        <f>IF(DEGREES(ACOS(SIN(RADIANS(G92))*SIN(RADIANS(E100))+COS(RADIANS(G92))*COS(RADIANS(E100))*COS(RADIANS(Q90))))&gt;90,0,$F$4*$F$5/E99^2*(SIN(RADIANS(G92))*SIN(RADIANS(E100))+COS(RADIANS(G92))*COS(RADIANS(E100))*COS(RADIANS(Q90))))</f>
        <v>#DIV/0!</v>
      </c>
      <c r="R92" s="3" t="e">
        <f>IF(DEGREES(ACOS(SIN(RADIANS(G92))*SIN(RADIANS(E100))+COS(RADIANS(G92))*COS(RADIANS(E100))*COS(RADIANS(R90))))&gt;90,0,$F$4*$F$5/E99^2*(SIN(RADIANS(G92))*SIN(RADIANS(E100))+COS(RADIANS(G92))*COS(RADIANS(E100))*COS(RADIANS(R90))))</f>
        <v>#DIV/0!</v>
      </c>
      <c r="S92" s="3" t="e">
        <f>IF(DEGREES(ACOS(SIN(RADIANS(G92))*SIN(RADIANS(E100))+COS(RADIANS(G92))*COS(RADIANS(E100))*COS(RADIANS(S90))))&gt;90,0,$F$4*$F$5/E99^2*(SIN(RADIANS(G92))*SIN(RADIANS(E100))+COS(RADIANS(G92))*COS(RADIANS(E100))*COS(RADIANS(S90))))</f>
        <v>#DIV/0!</v>
      </c>
      <c r="T92" s="3" t="e">
        <f>IF(DEGREES(ACOS(SIN(RADIANS(G92))*SIN(RADIANS(E100))+COS(RADIANS(G92))*COS(RADIANS(E100))*COS(RADIANS(T90))))&gt;90,0,$F$4*$F$5/E99^2*(SIN(RADIANS(G92))*SIN(RADIANS(E100))+COS(RADIANS(G92))*COS(RADIANS(E100))*COS(RADIANS(T90))))</f>
        <v>#DIV/0!</v>
      </c>
      <c r="U92" s="3" t="e">
        <f>IF(DEGREES(ACOS(SIN(RADIANS(G92))*SIN(RADIANS(E100))+COS(RADIANS(G92))*COS(RADIANS(E100))*COS(RADIANS(U90))))&gt;90,0,$F$4*$F$5/E99^2*(SIN(RADIANS(G92))*SIN(RADIANS(E100))+COS(RADIANS(G92))*COS(RADIANS(E100))*COS(RADIANS(U90))))</f>
        <v>#DIV/0!</v>
      </c>
      <c r="V92" s="3" t="e">
        <f>IF(DEGREES(ACOS(SIN(RADIANS(G92))*SIN(RADIANS(E100))+COS(RADIANS(G92))*COS(RADIANS(E100))*COS(RADIANS(V90))))&gt;90,0,$F$4*$F$5/E99^2*(SIN(RADIANS(G92))*SIN(RADIANS(E100))+COS(RADIANS(G92))*COS(RADIANS(E100))*COS(RADIANS(V90))))</f>
        <v>#DIV/0!</v>
      </c>
      <c r="W92" s="3" t="e">
        <f>IF(DEGREES(ACOS(SIN(RADIANS(G92))*SIN(RADIANS(E100))+COS(RADIANS(G92))*COS(RADIANS(E100))*COS(RADIANS(W90))))&gt;90,0,$F$4*$F$5/E99^2*(SIN(RADIANS(G92))*SIN(RADIANS(E100))+COS(RADIANS(G92))*COS(RADIANS(E100))*COS(RADIANS(W90))))</f>
        <v>#DIV/0!</v>
      </c>
      <c r="X92" s="3" t="e">
        <f>IF(DEGREES(ACOS(SIN(RADIANS(G92))*SIN(RADIANS(E100))+COS(RADIANS(G92))*COS(RADIANS(E100))*COS(RADIANS(X90))))&gt;90,0,$F$4*$F$5/E99^2*(SIN(RADIANS(G92))*SIN(RADIANS(E100))+COS(RADIANS(G92))*COS(RADIANS(E100))*COS(RADIANS(X90))))</f>
        <v>#DIV/0!</v>
      </c>
      <c r="Y92" s="3" t="e">
        <f>IF(DEGREES(ACOS(SIN(RADIANS(G92))*SIN(RADIANS(E100))+COS(RADIANS(G92))*COS(RADIANS(E100))*COS(RADIANS(Y90))))&gt;90,0,$F$4*$F$5/E99^2*(SIN(RADIANS(G92))*SIN(RADIANS(E100))+COS(RADIANS(G92))*COS(RADIANS(E100))*COS(RADIANS(Y90))))</f>
        <v>#DIV/0!</v>
      </c>
      <c r="Z92" s="3" t="e">
        <f>IF(DEGREES(ACOS(SIN(RADIANS(G92))*SIN(RADIANS(E100))+COS(RADIANS(G92))*COS(RADIANS(E100))*COS(RADIANS(Z90))))&gt;90,0,$F$4*$F$5/E99^2*(SIN(RADIANS(G92))*SIN(RADIANS(E100))+COS(RADIANS(G92))*COS(RADIANS(E100))*COS(RADIANS(Z90))))</f>
        <v>#DIV/0!</v>
      </c>
      <c r="AA92" s="3" t="e">
        <f>IF(DEGREES(ACOS(SIN(RADIANS(G92))*SIN(RADIANS(E100))+COS(RADIANS(G92))*COS(RADIANS(E100))*COS(RADIANS(AA90))))&gt;90,0,$F$4*$F$5/E99^2*(SIN(RADIANS(G92))*SIN(RADIANS(E100))+COS(RADIANS(G92))*COS(RADIANS(E100))*COS(RADIANS(AA90))))</f>
        <v>#DIV/0!</v>
      </c>
      <c r="AB92" s="3" t="e">
        <f>IF(DEGREES(ACOS(SIN(RADIANS(G92))*SIN(RADIANS(E100))+COS(RADIANS(G92))*COS(RADIANS(E100))*COS(RADIANS(AB90))))&gt;90,0,$F$4*$F$5/E99^2*(SIN(RADIANS(G92))*SIN(RADIANS(E100))+COS(RADIANS(G92))*COS(RADIANS(E100))*COS(RADIANS(AB90))))</f>
        <v>#DIV/0!</v>
      </c>
      <c r="AC92" s="3" t="e">
        <f>IF(DEGREES(ACOS(SIN(RADIANS(G92))*SIN(RADIANS(E100))+COS(RADIANS(G92))*COS(RADIANS(E100))*COS(RADIANS(AC90))))&gt;90,0,$F$4*$F$5/E99^2*(SIN(RADIANS(G92))*SIN(RADIANS(E100))+COS(RADIANS(G92))*COS(RADIANS(E100))*COS(RADIANS(AC90))))</f>
        <v>#DIV/0!</v>
      </c>
      <c r="AD92" s="3" t="e">
        <f>IF(DEGREES(ACOS(SIN(RADIANS(G92))*SIN(RADIANS(E100))+COS(RADIANS(G92))*COS(RADIANS(E100))*COS(RADIANS(AD90))))&gt;90,0,$F$4*$F$5/E99^2*(SIN(RADIANS(G92))*SIN(RADIANS(E100))+COS(RADIANS(G92))*COS(RADIANS(E100))*COS(RADIANS(AD90))))</f>
        <v>#DIV/0!</v>
      </c>
      <c r="AE92" s="3" t="e">
        <f>IF(DEGREES(ACOS(SIN(RADIANS(G92))*SIN(RADIANS(E100))+COS(RADIANS(G92))*COS(RADIANS(E100))*COS(RADIANS(AE90))))&gt;90,0,$F$4*$F$5/E99^2*(SIN(RADIANS(G92))*SIN(RADIANS(E100))+COS(RADIANS(G92))*COS(RADIANS(E100))*COS(RADIANS(AE90))))</f>
        <v>#DIV/0!</v>
      </c>
      <c r="AF92" s="3" t="e">
        <f>IF(DEGREES(ACOS(SIN(RADIANS(G92))*SIN(RADIANS(E100))+COS(RADIANS(G92))*COS(RADIANS(E100))*COS(RADIANS(AF90))))&gt;90,0,$F$4*$F$5/E99^2*(SIN(RADIANS(G92))*SIN(RADIANS(E100))+COS(RADIANS(G92))*COS(RADIANS(E100))*COS(RADIANS(AF90))))</f>
        <v>#DIV/0!</v>
      </c>
      <c r="AG92" s="3" t="e">
        <f>IF(DEGREES(ACOS(SIN(RADIANS(G92))*SIN(RADIANS(E100))+COS(RADIANS(G92))*COS(RADIANS(E100))*COS(RADIANS(AG90))))&gt;90,0,$F$4*$F$5/E99^2*(SIN(RADIANS(G92))*SIN(RADIANS(E100))+COS(RADIANS(G92))*COS(RADIANS(E100))*COS(RADIANS(AG90))))</f>
        <v>#DIV/0!</v>
      </c>
      <c r="AH92" s="3" t="e">
        <f>IF(DEGREES(ACOS(SIN(RADIANS(G92))*SIN(RADIANS(E100))+COS(RADIANS(G92))*COS(RADIANS(E100))*COS(RADIANS(AH90))))&gt;90,0,$F$4*$F$5/E99^2*(SIN(RADIANS(G92))*SIN(RADIANS(E100))+COS(RADIANS(G92))*COS(RADIANS(E100))*COS(RADIANS(AH90))))</f>
        <v>#DIV/0!</v>
      </c>
      <c r="AI92" s="3" t="e">
        <f>IF(DEGREES(ACOS(SIN(RADIANS(G92))*SIN(RADIANS(E100))+COS(RADIANS(G92))*COS(RADIANS(E100))*COS(RADIANS(AI90))))&gt;90,0,$F$4*$F$5/E99^2*(SIN(RADIANS(G92))*SIN(RADIANS(E100))+COS(RADIANS(G92))*COS(RADIANS(E100))*COS(RADIANS(AI90))))</f>
        <v>#DIV/0!</v>
      </c>
      <c r="AJ92" s="3" t="e">
        <f>IF(DEGREES(ACOS(SIN(RADIANS(G92))*SIN(RADIANS(E100))+COS(RADIANS(G92))*COS(RADIANS(E100))*COS(RADIANS(AJ90))))&gt;90,0,$F$4*$F$5/E99^2*(SIN(RADIANS(G92))*SIN(RADIANS(E100))+COS(RADIANS(G92))*COS(RADIANS(E100))*COS(RADIANS(AJ90))))</f>
        <v>#DIV/0!</v>
      </c>
      <c r="AK92" s="3" t="e">
        <f>IF(DEGREES(ACOS(SIN(RADIANS(G92))*SIN(RADIANS(E100))+COS(RADIANS(G92))*COS(RADIANS(E100))*COS(RADIANS(AK90))))&gt;90,0,$F$4*$F$5/E99^2*(SIN(RADIANS(G92))*SIN(RADIANS(E100))+COS(RADIANS(G92))*COS(RADIANS(E100))*COS(RADIANS(AK90))))</f>
        <v>#DIV/0!</v>
      </c>
      <c r="AL92" s="3" t="e">
        <f>IF(DEGREES(ACOS(SIN(RADIANS(G92))*SIN(RADIANS(E100))+COS(RADIANS(G92))*COS(RADIANS(E100))*COS(RADIANS(AL90))))&gt;90,0,$F$4*$F$5/E99^2*(SIN(RADIANS(G92))*SIN(RADIANS(E100))+COS(RADIANS(G92))*COS(RADIANS(E100))*COS(RADIANS(AL90))))</f>
        <v>#DIV/0!</v>
      </c>
      <c r="AM92" s="3" t="e">
        <f>IF(DEGREES(ACOS(SIN(RADIANS(G92))*SIN(RADIANS(E100))+COS(RADIANS(G92))*COS(RADIANS(E100))*COS(RADIANS(AM90))))&gt;90,0,$F$4*$F$5/E99^2*(SIN(RADIANS(G92))*SIN(RADIANS(E100))+COS(RADIANS(G92))*COS(RADIANS(E100))*COS(RADIANS(AM90))))</f>
        <v>#DIV/0!</v>
      </c>
      <c r="AN92" s="3" t="e">
        <f>IF(DEGREES(ACOS(SIN(RADIANS(G92))*SIN(RADIANS(E100))+COS(RADIANS(G92))*COS(RADIANS(E100))*COS(RADIANS(AN90))))&gt;90,0,$F$4*$F$5/E99^2*(SIN(RADIANS(G92))*SIN(RADIANS(E100))+COS(RADIANS(G92))*COS(RADIANS(E100))*COS(RADIANS(AN90))))</f>
        <v>#DIV/0!</v>
      </c>
      <c r="AO92" s="3" t="e">
        <f>IF(DEGREES(ACOS(SIN(RADIANS(G92))*SIN(RADIANS(E100))+COS(RADIANS(G92))*COS(RADIANS(E100))*COS(RADIANS(AO90))))&gt;90,0,$F$4*$F$5/E99^2*(SIN(RADIANS(G92))*SIN(RADIANS(E100))+COS(RADIANS(G92))*COS(RADIANS(E100))*COS(RADIANS(AO90))))</f>
        <v>#DIV/0!</v>
      </c>
      <c r="AP92" s="3" t="e">
        <f>IF(DEGREES(ACOS(SIN(RADIANS(G92))*SIN(RADIANS(E100))+COS(RADIANS(G92))*COS(RADIANS(E100))*COS(RADIANS(AP90))))&gt;90,0,$F$4*$F$5/E99^2*(SIN(RADIANS(G92))*SIN(RADIANS(E100))+COS(RADIANS(G92))*COS(RADIANS(E100))*COS(RADIANS(AP90))))</f>
        <v>#DIV/0!</v>
      </c>
      <c r="AQ92" s="3" t="e">
        <f>IF(DEGREES(ACOS(SIN(RADIANS(G92))*SIN(RADIANS(E100))+COS(RADIANS(G92))*COS(RADIANS(E100))*COS(RADIANS(AQ90))))&gt;90,0,$F$4*$F$5/E99^2*(SIN(RADIANS(G92))*SIN(RADIANS(E100))+COS(RADIANS(G92))*COS(RADIANS(E100))*COS(RADIANS(AQ90))))</f>
        <v>#DIV/0!</v>
      </c>
      <c r="AR92" s="3" t="e">
        <f>IF(DEGREES(ACOS(SIN(RADIANS(G92))*SIN(RADIANS(E100))+COS(RADIANS(G92))*COS(RADIANS(E100))*COS(RADIANS(AR90))))&gt;90,0,$F$4*$F$5/E99^2*(SIN(RADIANS(G92))*SIN(RADIANS(E100))+COS(RADIANS(G92))*COS(RADIANS(E100))*COS(RADIANS(AR90))))</f>
        <v>#DIV/0!</v>
      </c>
    </row>
    <row r="93" spans="2:44" ht="15.75" customHeight="1" x14ac:dyDescent="0.2">
      <c r="B93" s="3" t="s">
        <v>728</v>
      </c>
      <c r="E93" s="3">
        <f t="array" ref="E93">INDEX($D$1751:$AM$1751,0,MATCH(E92-IF(E92&lt;360,0,360),$D$1700:$AM$1700,0))+IF(E92&gt;350,360,0)</f>
        <v>19.999999999999989</v>
      </c>
      <c r="G93" s="3">
        <v>80</v>
      </c>
      <c r="I93" s="3">
        <f>IF(DEGREES(ACOS(SIN(RADIANS(G93))*SIN(RADIANS(E100))+COS(RADIANS(G93))*COS(RADIANS(E100))*COS(RADIANS(I90))))&gt;90,0,$F$4*$F$5/E99^2*(SIN(RADIANS(G93))*SIN(RADIANS(E100))+COS(RADIANS(G93))*COS(RADIANS(E100))*COS(RADIANS(I90))))</f>
        <v>0</v>
      </c>
      <c r="J93" s="3">
        <f>IF(DEGREES(ACOS(SIN(RADIANS(G93))*SIN(RADIANS(E100))+COS(RADIANS(G93))*COS(RADIANS(E100))*COS(RADIANS(J90))))&gt;90,0,$F$4*$F$5/E99^2*(SIN(RADIANS(G93))*SIN(RADIANS(E100))+COS(RADIANS(G93))*COS(RADIANS(E100))*COS(RADIANS(J90))))</f>
        <v>0</v>
      </c>
      <c r="K93" s="3">
        <f>IF(DEGREES(ACOS(SIN(RADIANS(G93))*SIN(RADIANS(E100))+COS(RADIANS(G93))*COS(RADIANS(E100))*COS(RADIANS(K90))))&gt;90,0,$F$4*$F$5/E99^2*(SIN(RADIANS(G93))*SIN(RADIANS(E100))+COS(RADIANS(G93))*COS(RADIANS(E100))*COS(RADIANS(K90))))</f>
        <v>0</v>
      </c>
      <c r="L93" s="3">
        <f>IF(DEGREES(ACOS(SIN(RADIANS(G93))*SIN(RADIANS(E100))+COS(RADIANS(G93))*COS(RADIANS(E100))*COS(RADIANS(L90))))&gt;90,0,$F$4*$F$5/E99^2*(SIN(RADIANS(G93))*SIN(RADIANS(E100))+COS(RADIANS(G93))*COS(RADIANS(E100))*COS(RADIANS(L90))))</f>
        <v>0</v>
      </c>
      <c r="M93" s="3">
        <f>IF(DEGREES(ACOS(SIN(RADIANS(G93))*SIN(RADIANS(E100))+COS(RADIANS(G93))*COS(RADIANS(E100))*COS(RADIANS(M90))))&gt;90,0,$F$4*$F$5/E99^2*(SIN(RADIANS(G93))*SIN(RADIANS(E100))+COS(RADIANS(G93))*COS(RADIANS(E100))*COS(RADIANS(M90))))</f>
        <v>0</v>
      </c>
      <c r="N93" s="3">
        <f>IF(DEGREES(ACOS(SIN(RADIANS(G93))*SIN(RADIANS(E100))+COS(RADIANS(G93))*COS(RADIANS(E100))*COS(RADIANS(N90))))&gt;90,0,$F$4*$F$5/E99^2*(SIN(RADIANS(G93))*SIN(RADIANS(E100))+COS(RADIANS(G93))*COS(RADIANS(E100))*COS(RADIANS(N90))))</f>
        <v>0</v>
      </c>
      <c r="O93" s="3">
        <f>IF(DEGREES(ACOS(SIN(RADIANS(G93))*SIN(RADIANS(E100))+COS(RADIANS(G93))*COS(RADIANS(E100))*COS(RADIANS(O90))))&gt;90,0,$F$4*$F$5/E99^2*(SIN(RADIANS(G93))*SIN(RADIANS(E100))+COS(RADIANS(G93))*COS(RADIANS(E100))*COS(RADIANS(O90))))</f>
        <v>0</v>
      </c>
      <c r="P93" s="3">
        <f>IF(DEGREES(ACOS(SIN(RADIANS(G93))*SIN(RADIANS(E100))+COS(RADIANS(G93))*COS(RADIANS(E100))*COS(RADIANS(P90))))&gt;90,0,$F$4*$F$5/E99^2*(SIN(RADIANS(G93))*SIN(RADIANS(E100))+COS(RADIANS(G93))*COS(RADIANS(E100))*COS(RADIANS(P90))))</f>
        <v>0</v>
      </c>
      <c r="Q93" s="3">
        <f>IF(DEGREES(ACOS(SIN(RADIANS(G93))*SIN(RADIANS(E100))+COS(RADIANS(G93))*COS(RADIANS(E100))*COS(RADIANS(Q90))))&gt;90,0,$F$4*$F$5/E99^2*(SIN(RADIANS(G93))*SIN(RADIANS(E100))+COS(RADIANS(G93))*COS(RADIANS(E100))*COS(RADIANS(Q90))))</f>
        <v>0</v>
      </c>
      <c r="R93" s="3" t="e">
        <f>IF(DEGREES(ACOS(SIN(RADIANS(G93))*SIN(RADIANS(E100))+COS(RADIANS(G93))*COS(RADIANS(E100))*COS(RADIANS(R90))))&gt;90,0,$F$4*$F$5/E99^2*(SIN(RADIANS(G93))*SIN(RADIANS(E100))+COS(RADIANS(G93))*COS(RADIANS(E100))*COS(RADIANS(R90))))</f>
        <v>#DIV/0!</v>
      </c>
      <c r="S93" s="3" t="e">
        <f>IF(DEGREES(ACOS(SIN(RADIANS(G93))*SIN(RADIANS(E100))+COS(RADIANS(G93))*COS(RADIANS(E100))*COS(RADIANS(S90))))&gt;90,0,$F$4*$F$5/E99^2*(SIN(RADIANS(G93))*SIN(RADIANS(E100))+COS(RADIANS(G93))*COS(RADIANS(E100))*COS(RADIANS(S90))))</f>
        <v>#DIV/0!</v>
      </c>
      <c r="T93" s="3" t="e">
        <f>IF(DEGREES(ACOS(SIN(RADIANS(G93))*SIN(RADIANS(E100))+COS(RADIANS(G93))*COS(RADIANS(E100))*COS(RADIANS(T90))))&gt;90,0,$F$4*$F$5/E99^2*(SIN(RADIANS(G93))*SIN(RADIANS(E100))+COS(RADIANS(G93))*COS(RADIANS(E100))*COS(RADIANS(T90))))</f>
        <v>#DIV/0!</v>
      </c>
      <c r="U93" s="3" t="e">
        <f>IF(DEGREES(ACOS(SIN(RADIANS(G93))*SIN(RADIANS(E100))+COS(RADIANS(G93))*COS(RADIANS(E100))*COS(RADIANS(U90))))&gt;90,0,$F$4*$F$5/E99^2*(SIN(RADIANS(G93))*SIN(RADIANS(E100))+COS(RADIANS(G93))*COS(RADIANS(E100))*COS(RADIANS(U90))))</f>
        <v>#DIV/0!</v>
      </c>
      <c r="V93" s="3" t="e">
        <f>IF(DEGREES(ACOS(SIN(RADIANS(G93))*SIN(RADIANS(E100))+COS(RADIANS(G93))*COS(RADIANS(E100))*COS(RADIANS(V90))))&gt;90,0,$F$4*$F$5/E99^2*(SIN(RADIANS(G93))*SIN(RADIANS(E100))+COS(RADIANS(G93))*COS(RADIANS(E100))*COS(RADIANS(V90))))</f>
        <v>#DIV/0!</v>
      </c>
      <c r="W93" s="3" t="e">
        <f>IF(DEGREES(ACOS(SIN(RADIANS(G93))*SIN(RADIANS(E100))+COS(RADIANS(G93))*COS(RADIANS(E100))*COS(RADIANS(W90))))&gt;90,0,$F$4*$F$5/E99^2*(SIN(RADIANS(G93))*SIN(RADIANS(E100))+COS(RADIANS(G93))*COS(RADIANS(E100))*COS(RADIANS(W90))))</f>
        <v>#DIV/0!</v>
      </c>
      <c r="X93" s="3" t="e">
        <f>IF(DEGREES(ACOS(SIN(RADIANS(G93))*SIN(RADIANS(E100))+COS(RADIANS(G93))*COS(RADIANS(E100))*COS(RADIANS(X90))))&gt;90,0,$F$4*$F$5/E99^2*(SIN(RADIANS(G93))*SIN(RADIANS(E100))+COS(RADIANS(G93))*COS(RADIANS(E100))*COS(RADIANS(X90))))</f>
        <v>#DIV/0!</v>
      </c>
      <c r="Y93" s="3" t="e">
        <f>IF(DEGREES(ACOS(SIN(RADIANS(G93))*SIN(RADIANS(E100))+COS(RADIANS(G93))*COS(RADIANS(E100))*COS(RADIANS(Y90))))&gt;90,0,$F$4*$F$5/E99^2*(SIN(RADIANS(G93))*SIN(RADIANS(E100))+COS(RADIANS(G93))*COS(RADIANS(E100))*COS(RADIANS(Y90))))</f>
        <v>#DIV/0!</v>
      </c>
      <c r="Z93" s="3" t="e">
        <f>IF(DEGREES(ACOS(SIN(RADIANS(G93))*SIN(RADIANS(E100))+COS(RADIANS(G93))*COS(RADIANS(E100))*COS(RADIANS(Z90))))&gt;90,0,$F$4*$F$5/E99^2*(SIN(RADIANS(G93))*SIN(RADIANS(E100))+COS(RADIANS(G93))*COS(RADIANS(E100))*COS(RADIANS(Z90))))</f>
        <v>#DIV/0!</v>
      </c>
      <c r="AA93" s="3" t="e">
        <f>IF(DEGREES(ACOS(SIN(RADIANS(G93))*SIN(RADIANS(E100))+COS(RADIANS(G93))*COS(RADIANS(E100))*COS(RADIANS(AA90))))&gt;90,0,$F$4*$F$5/E99^2*(SIN(RADIANS(G93))*SIN(RADIANS(E100))+COS(RADIANS(G93))*COS(RADIANS(E100))*COS(RADIANS(AA90))))</f>
        <v>#DIV/0!</v>
      </c>
      <c r="AB93" s="3" t="e">
        <f>IF(DEGREES(ACOS(SIN(RADIANS(G93))*SIN(RADIANS(E100))+COS(RADIANS(G93))*COS(RADIANS(E100))*COS(RADIANS(AB90))))&gt;90,0,$F$4*$F$5/E99^2*(SIN(RADIANS(G93))*SIN(RADIANS(E100))+COS(RADIANS(G93))*COS(RADIANS(E100))*COS(RADIANS(AB90))))</f>
        <v>#DIV/0!</v>
      </c>
      <c r="AC93" s="3" t="e">
        <f>IF(DEGREES(ACOS(SIN(RADIANS(G93))*SIN(RADIANS(E100))+COS(RADIANS(G93))*COS(RADIANS(E100))*COS(RADIANS(AC90))))&gt;90,0,$F$4*$F$5/E99^2*(SIN(RADIANS(G93))*SIN(RADIANS(E100))+COS(RADIANS(G93))*COS(RADIANS(E100))*COS(RADIANS(AC90))))</f>
        <v>#DIV/0!</v>
      </c>
      <c r="AD93" s="3" t="e">
        <f>IF(DEGREES(ACOS(SIN(RADIANS(G93))*SIN(RADIANS(E100))+COS(RADIANS(G93))*COS(RADIANS(E100))*COS(RADIANS(AD90))))&gt;90,0,$F$4*$F$5/E99^2*(SIN(RADIANS(G93))*SIN(RADIANS(E100))+COS(RADIANS(G93))*COS(RADIANS(E100))*COS(RADIANS(AD90))))</f>
        <v>#DIV/0!</v>
      </c>
      <c r="AE93" s="3" t="e">
        <f>IF(DEGREES(ACOS(SIN(RADIANS(G93))*SIN(RADIANS(E100))+COS(RADIANS(G93))*COS(RADIANS(E100))*COS(RADIANS(AE90))))&gt;90,0,$F$4*$F$5/E99^2*(SIN(RADIANS(G93))*SIN(RADIANS(E100))+COS(RADIANS(G93))*COS(RADIANS(E100))*COS(RADIANS(AE90))))</f>
        <v>#DIV/0!</v>
      </c>
      <c r="AF93" s="3" t="e">
        <f>IF(DEGREES(ACOS(SIN(RADIANS(G93))*SIN(RADIANS(E100))+COS(RADIANS(G93))*COS(RADIANS(E100))*COS(RADIANS(AF90))))&gt;90,0,$F$4*$F$5/E99^2*(SIN(RADIANS(G93))*SIN(RADIANS(E100))+COS(RADIANS(G93))*COS(RADIANS(E100))*COS(RADIANS(AF90))))</f>
        <v>#DIV/0!</v>
      </c>
      <c r="AG93" s="3" t="e">
        <f>IF(DEGREES(ACOS(SIN(RADIANS(G93))*SIN(RADIANS(E100))+COS(RADIANS(G93))*COS(RADIANS(E100))*COS(RADIANS(AG90))))&gt;90,0,$F$4*$F$5/E99^2*(SIN(RADIANS(G93))*SIN(RADIANS(E100))+COS(RADIANS(G93))*COS(RADIANS(E100))*COS(RADIANS(AG90))))</f>
        <v>#DIV/0!</v>
      </c>
      <c r="AH93" s="3" t="e">
        <f>IF(DEGREES(ACOS(SIN(RADIANS(G93))*SIN(RADIANS(E100))+COS(RADIANS(G93))*COS(RADIANS(E100))*COS(RADIANS(AH90))))&gt;90,0,$F$4*$F$5/E99^2*(SIN(RADIANS(G93))*SIN(RADIANS(E100))+COS(RADIANS(G93))*COS(RADIANS(E100))*COS(RADIANS(AH90))))</f>
        <v>#DIV/0!</v>
      </c>
      <c r="AI93" s="3" t="e">
        <f>IF(DEGREES(ACOS(SIN(RADIANS(G93))*SIN(RADIANS(E100))+COS(RADIANS(G93))*COS(RADIANS(E100))*COS(RADIANS(AI90))))&gt;90,0,$F$4*$F$5/E99^2*(SIN(RADIANS(G93))*SIN(RADIANS(E100))+COS(RADIANS(G93))*COS(RADIANS(E100))*COS(RADIANS(AI90))))</f>
        <v>#DIV/0!</v>
      </c>
      <c r="AJ93" s="3" t="e">
        <f>IF(DEGREES(ACOS(SIN(RADIANS(G93))*SIN(RADIANS(E100))+COS(RADIANS(G93))*COS(RADIANS(E100))*COS(RADIANS(AJ90))))&gt;90,0,$F$4*$F$5/E99^2*(SIN(RADIANS(G93))*SIN(RADIANS(E100))+COS(RADIANS(G93))*COS(RADIANS(E100))*COS(RADIANS(AJ90))))</f>
        <v>#DIV/0!</v>
      </c>
      <c r="AK93" s="3">
        <f>IF(DEGREES(ACOS(SIN(RADIANS(G93))*SIN(RADIANS(E100))+COS(RADIANS(G93))*COS(RADIANS(E100))*COS(RADIANS(AK90))))&gt;90,0,$F$4*$F$5/E99^2*(SIN(RADIANS(G93))*SIN(RADIANS(E100))+COS(RADIANS(G93))*COS(RADIANS(E100))*COS(RADIANS(AK90))))</f>
        <v>0</v>
      </c>
      <c r="AL93" s="3">
        <f>IF(DEGREES(ACOS(SIN(RADIANS(G93))*SIN(RADIANS(E100))+COS(RADIANS(G93))*COS(RADIANS(E100))*COS(RADIANS(AL90))))&gt;90,0,$F$4*$F$5/E99^2*(SIN(RADIANS(G93))*SIN(RADIANS(E100))+COS(RADIANS(G93))*COS(RADIANS(E100))*COS(RADIANS(AL90))))</f>
        <v>0</v>
      </c>
      <c r="AM93" s="3">
        <f>IF(DEGREES(ACOS(SIN(RADIANS(G93))*SIN(RADIANS(E100))+COS(RADIANS(G93))*COS(RADIANS(E100))*COS(RADIANS(AM90))))&gt;90,0,$F$4*$F$5/E99^2*(SIN(RADIANS(G93))*SIN(RADIANS(E100))+COS(RADIANS(G93))*COS(RADIANS(E100))*COS(RADIANS(AM90))))</f>
        <v>0</v>
      </c>
      <c r="AN93" s="3">
        <f>IF(DEGREES(ACOS(SIN(RADIANS(G93))*SIN(RADIANS(E100))+COS(RADIANS(G93))*COS(RADIANS(E100))*COS(RADIANS(AN90))))&gt;90,0,$F$4*$F$5/E99^2*(SIN(RADIANS(G93))*SIN(RADIANS(E100))+COS(RADIANS(G93))*COS(RADIANS(E100))*COS(RADIANS(AN90))))</f>
        <v>0</v>
      </c>
      <c r="AO93" s="3">
        <f>IF(DEGREES(ACOS(SIN(RADIANS(G93))*SIN(RADIANS(E100))+COS(RADIANS(G93))*COS(RADIANS(E100))*COS(RADIANS(AO90))))&gt;90,0,$F$4*$F$5/E99^2*(SIN(RADIANS(G93))*SIN(RADIANS(E100))+COS(RADIANS(G93))*COS(RADIANS(E100))*COS(RADIANS(AO90))))</f>
        <v>0</v>
      </c>
      <c r="AP93" s="3">
        <f>IF(DEGREES(ACOS(SIN(RADIANS(G93))*SIN(RADIANS(E100))+COS(RADIANS(G93))*COS(RADIANS(E100))*COS(RADIANS(AP90))))&gt;90,0,$F$4*$F$5/E99^2*(SIN(RADIANS(G93))*SIN(RADIANS(E100))+COS(RADIANS(G93))*COS(RADIANS(E100))*COS(RADIANS(AP90))))</f>
        <v>0</v>
      </c>
      <c r="AQ93" s="3">
        <f>IF(DEGREES(ACOS(SIN(RADIANS(G93))*SIN(RADIANS(E100))+COS(RADIANS(G93))*COS(RADIANS(E100))*COS(RADIANS(AQ90))))&gt;90,0,$F$4*$F$5/E99^2*(SIN(RADIANS(G93))*SIN(RADIANS(E100))+COS(RADIANS(G93))*COS(RADIANS(E100))*COS(RADIANS(AQ90))))</f>
        <v>0</v>
      </c>
      <c r="AR93" s="3">
        <f>IF(DEGREES(ACOS(SIN(RADIANS(G93))*SIN(RADIANS(E100))+COS(RADIANS(G93))*COS(RADIANS(E100))*COS(RADIANS(AR90))))&gt;90,0,$F$4*$F$5/E99^2*(SIN(RADIANS(G93))*SIN(RADIANS(E100))+COS(RADIANS(G93))*COS(RADIANS(E100))*COS(RADIANS(AR90))))</f>
        <v>0</v>
      </c>
    </row>
    <row r="94" spans="2:44" ht="15.75" customHeight="1" x14ac:dyDescent="0.2">
      <c r="B94" s="20" t="s">
        <v>784</v>
      </c>
      <c r="E94" s="3">
        <f>IF(E93-$F$13&lt;0,E93-$F$13+360,IF(E93-$F$13&gt;360,E93-$F$13-360,E93-$F$13))</f>
        <v>110</v>
      </c>
      <c r="G94" s="3">
        <v>70</v>
      </c>
      <c r="I94" s="3">
        <f>IF(DEGREES(ACOS(SIN(RADIANS(G94))*SIN(RADIANS(E100))+COS(RADIANS(G94))*COS(RADIANS(E100))*COS(RADIANS(I90))))&gt;90,0,$F$4*$F$5/E99^2*(SIN(RADIANS(G94))*SIN(RADIANS(E100))+COS(RADIANS(G94))*COS(RADIANS(E100))*COS(RADIANS(I90))))</f>
        <v>0</v>
      </c>
      <c r="J94" s="3">
        <f>IF(DEGREES(ACOS(SIN(RADIANS(G94))*SIN(RADIANS(E100))+COS(RADIANS(G94))*COS(RADIANS(E100))*COS(RADIANS(J90))))&gt;90,0,$F$4*$F$5/E99^2*(SIN(RADIANS(G94))*SIN(RADIANS(E100))+COS(RADIANS(G94))*COS(RADIANS(E100))*COS(RADIANS(J90))))</f>
        <v>0</v>
      </c>
      <c r="K94" s="3">
        <f>IF(DEGREES(ACOS(SIN(RADIANS(G94))*SIN(RADIANS(E100))+COS(RADIANS(G94))*COS(RADIANS(E100))*COS(RADIANS(K90))))&gt;90,0,$F$4*$F$5/E99^2*(SIN(RADIANS(G94))*SIN(RADIANS(E100))+COS(RADIANS(G94))*COS(RADIANS(E100))*COS(RADIANS(K90))))</f>
        <v>0</v>
      </c>
      <c r="L94" s="3">
        <f>IF(DEGREES(ACOS(SIN(RADIANS(G94))*SIN(RADIANS(E100))+COS(RADIANS(G94))*COS(RADIANS(E100))*COS(RADIANS(L90))))&gt;90,0,$F$4*$F$5/E99^2*(SIN(RADIANS(G94))*SIN(RADIANS(E100))+COS(RADIANS(G94))*COS(RADIANS(E100))*COS(RADIANS(L90))))</f>
        <v>0</v>
      </c>
      <c r="M94" s="3">
        <f>IF(DEGREES(ACOS(SIN(RADIANS(G94))*SIN(RADIANS(E100))+COS(RADIANS(G94))*COS(RADIANS(E100))*COS(RADIANS(M90))))&gt;90,0,$F$4*$F$5/E99^2*(SIN(RADIANS(G94))*SIN(RADIANS(E100))+COS(RADIANS(G94))*COS(RADIANS(E100))*COS(RADIANS(M90))))</f>
        <v>0</v>
      </c>
      <c r="N94" s="3">
        <f>IF(DEGREES(ACOS(SIN(RADIANS(G94))*SIN(RADIANS(E100))+COS(RADIANS(G94))*COS(RADIANS(E100))*COS(RADIANS(N90))))&gt;90,0,$F$4*$F$5/E99^2*(SIN(RADIANS(G94))*SIN(RADIANS(E100))+COS(RADIANS(G94))*COS(RADIANS(E100))*COS(RADIANS(N90))))</f>
        <v>0</v>
      </c>
      <c r="O94" s="3">
        <f>IF(DEGREES(ACOS(SIN(RADIANS(G94))*SIN(RADIANS(E100))+COS(RADIANS(G94))*COS(RADIANS(E100))*COS(RADIANS(O90))))&gt;90,0,$F$4*$F$5/E99^2*(SIN(RADIANS(G94))*SIN(RADIANS(E100))+COS(RADIANS(G94))*COS(RADIANS(E100))*COS(RADIANS(O90))))</f>
        <v>0</v>
      </c>
      <c r="P94" s="3">
        <f>IF(DEGREES(ACOS(SIN(RADIANS(G94))*SIN(RADIANS(E100))+COS(RADIANS(G94))*COS(RADIANS(E100))*COS(RADIANS(P90))))&gt;90,0,$F$4*$F$5/E99^2*(SIN(RADIANS(G94))*SIN(RADIANS(E100))+COS(RADIANS(G94))*COS(RADIANS(E100))*COS(RADIANS(P90))))</f>
        <v>0</v>
      </c>
      <c r="Q94" s="3">
        <f>IF(DEGREES(ACOS(SIN(RADIANS(G94))*SIN(RADIANS(E100))+COS(RADIANS(G94))*COS(RADIANS(E100))*COS(RADIANS(Q90))))&gt;90,0,$F$4*$F$5/E99^2*(SIN(RADIANS(G94))*SIN(RADIANS(E100))+COS(RADIANS(G94))*COS(RADIANS(E100))*COS(RADIANS(Q90))))</f>
        <v>0</v>
      </c>
      <c r="R94" s="3" t="e">
        <f>IF(DEGREES(ACOS(SIN(RADIANS(G94))*SIN(RADIANS(E100))+COS(RADIANS(G94))*COS(RADIANS(E100))*COS(RADIANS(R90))))&gt;90,0,$F$4*$F$5/E99^2*(SIN(RADIANS(G94))*SIN(RADIANS(E100))+COS(RADIANS(G94))*COS(RADIANS(E100))*COS(RADIANS(R90))))</f>
        <v>#DIV/0!</v>
      </c>
      <c r="S94" s="3" t="e">
        <f>IF(DEGREES(ACOS(SIN(RADIANS(G94))*SIN(RADIANS(E100))+COS(RADIANS(G94))*COS(RADIANS(E100))*COS(RADIANS(S90))))&gt;90,0,$F$4*$F$5/E99^2*(SIN(RADIANS(G94))*SIN(RADIANS(E100))+COS(RADIANS(G94))*COS(RADIANS(E100))*COS(RADIANS(S90))))</f>
        <v>#DIV/0!</v>
      </c>
      <c r="T94" s="3" t="e">
        <f>IF(DEGREES(ACOS(SIN(RADIANS(G94))*SIN(RADIANS(E100))+COS(RADIANS(G94))*COS(RADIANS(E100))*COS(RADIANS(T90))))&gt;90,0,$F$4*$F$5/E99^2*(SIN(RADIANS(G94))*SIN(RADIANS(E100))+COS(RADIANS(G94))*COS(RADIANS(E100))*COS(RADIANS(T90))))</f>
        <v>#DIV/0!</v>
      </c>
      <c r="U94" s="3" t="e">
        <f>IF(DEGREES(ACOS(SIN(RADIANS(G94))*SIN(RADIANS(E100))+COS(RADIANS(G94))*COS(RADIANS(E100))*COS(RADIANS(U90))))&gt;90,0,$F$4*$F$5/E99^2*(SIN(RADIANS(G94))*SIN(RADIANS(E100))+COS(RADIANS(G94))*COS(RADIANS(E100))*COS(RADIANS(U90))))</f>
        <v>#DIV/0!</v>
      </c>
      <c r="V94" s="3" t="e">
        <f>IF(DEGREES(ACOS(SIN(RADIANS(G94))*SIN(RADIANS(E100))+COS(RADIANS(G94))*COS(RADIANS(E100))*COS(RADIANS(V90))))&gt;90,0,$F$4*$F$5/E99^2*(SIN(RADIANS(G94))*SIN(RADIANS(E100))+COS(RADIANS(G94))*COS(RADIANS(E100))*COS(RADIANS(V90))))</f>
        <v>#DIV/0!</v>
      </c>
      <c r="W94" s="3" t="e">
        <f>IF(DEGREES(ACOS(SIN(RADIANS(G94))*SIN(RADIANS(E100))+COS(RADIANS(G94))*COS(RADIANS(E100))*COS(RADIANS(W90))))&gt;90,0,$F$4*$F$5/E99^2*(SIN(RADIANS(G94))*SIN(RADIANS(E100))+COS(RADIANS(G94))*COS(RADIANS(E100))*COS(RADIANS(W90))))</f>
        <v>#DIV/0!</v>
      </c>
      <c r="X94" s="3" t="e">
        <f>IF(DEGREES(ACOS(SIN(RADIANS(G94))*SIN(RADIANS(E100))+COS(RADIANS(G94))*COS(RADIANS(E100))*COS(RADIANS(X90))))&gt;90,0,$F$4*$F$5/E99^2*(SIN(RADIANS(G94))*SIN(RADIANS(E100))+COS(RADIANS(G94))*COS(RADIANS(E100))*COS(RADIANS(X90))))</f>
        <v>#DIV/0!</v>
      </c>
      <c r="Y94" s="3" t="e">
        <f>IF(DEGREES(ACOS(SIN(RADIANS(G94))*SIN(RADIANS(E100))+COS(RADIANS(G94))*COS(RADIANS(E100))*COS(RADIANS(Y90))))&gt;90,0,$F$4*$F$5/E99^2*(SIN(RADIANS(G94))*SIN(RADIANS(E100))+COS(RADIANS(G94))*COS(RADIANS(E100))*COS(RADIANS(Y90))))</f>
        <v>#DIV/0!</v>
      </c>
      <c r="Z94" s="3" t="e">
        <f>IF(DEGREES(ACOS(SIN(RADIANS(G94))*SIN(RADIANS(E100))+COS(RADIANS(G94))*COS(RADIANS(E100))*COS(RADIANS(Z90))))&gt;90,0,$F$4*$F$5/E99^2*(SIN(RADIANS(G94))*SIN(RADIANS(E100))+COS(RADIANS(G94))*COS(RADIANS(E100))*COS(RADIANS(Z90))))</f>
        <v>#DIV/0!</v>
      </c>
      <c r="AA94" s="3" t="e">
        <f>IF(DEGREES(ACOS(SIN(RADIANS(G94))*SIN(RADIANS(E100))+COS(RADIANS(G94))*COS(RADIANS(E100))*COS(RADIANS(AA90))))&gt;90,0,$F$4*$F$5/E99^2*(SIN(RADIANS(G94))*SIN(RADIANS(E100))+COS(RADIANS(G94))*COS(RADIANS(E100))*COS(RADIANS(AA90))))</f>
        <v>#DIV/0!</v>
      </c>
      <c r="AB94" s="3" t="e">
        <f>IF(DEGREES(ACOS(SIN(RADIANS(G94))*SIN(RADIANS(E100))+COS(RADIANS(G94))*COS(RADIANS(E100))*COS(RADIANS(AB90))))&gt;90,0,$F$4*$F$5/E99^2*(SIN(RADIANS(G94))*SIN(RADIANS(E100))+COS(RADIANS(G94))*COS(RADIANS(E100))*COS(RADIANS(AB90))))</f>
        <v>#DIV/0!</v>
      </c>
      <c r="AC94" s="3" t="e">
        <f>IF(DEGREES(ACOS(SIN(RADIANS(G94))*SIN(RADIANS(E100))+COS(RADIANS(G94))*COS(RADIANS(E100))*COS(RADIANS(AC90))))&gt;90,0,$F$4*$F$5/E99^2*(SIN(RADIANS(G94))*SIN(RADIANS(E100))+COS(RADIANS(G94))*COS(RADIANS(E100))*COS(RADIANS(AC90))))</f>
        <v>#DIV/0!</v>
      </c>
      <c r="AD94" s="3" t="e">
        <f>IF(DEGREES(ACOS(SIN(RADIANS(G94))*SIN(RADIANS(E100))+COS(RADIANS(G94))*COS(RADIANS(E100))*COS(RADIANS(AD90))))&gt;90,0,$F$4*$F$5/E99^2*(SIN(RADIANS(G94))*SIN(RADIANS(E100))+COS(RADIANS(G94))*COS(RADIANS(E100))*COS(RADIANS(AD90))))</f>
        <v>#DIV/0!</v>
      </c>
      <c r="AE94" s="3" t="e">
        <f>IF(DEGREES(ACOS(SIN(RADIANS(G94))*SIN(RADIANS(E100))+COS(RADIANS(G94))*COS(RADIANS(E100))*COS(RADIANS(AE90))))&gt;90,0,$F$4*$F$5/E99^2*(SIN(RADIANS(G94))*SIN(RADIANS(E100))+COS(RADIANS(G94))*COS(RADIANS(E100))*COS(RADIANS(AE90))))</f>
        <v>#DIV/0!</v>
      </c>
      <c r="AF94" s="3" t="e">
        <f>IF(DEGREES(ACOS(SIN(RADIANS(G94))*SIN(RADIANS(E100))+COS(RADIANS(G94))*COS(RADIANS(E100))*COS(RADIANS(AF90))))&gt;90,0,$F$4*$F$5/E99^2*(SIN(RADIANS(G94))*SIN(RADIANS(E100))+COS(RADIANS(G94))*COS(RADIANS(E100))*COS(RADIANS(AF90))))</f>
        <v>#DIV/0!</v>
      </c>
      <c r="AG94" s="3" t="e">
        <f>IF(DEGREES(ACOS(SIN(RADIANS(G94))*SIN(RADIANS(E100))+COS(RADIANS(G94))*COS(RADIANS(E100))*COS(RADIANS(AG90))))&gt;90,0,$F$4*$F$5/E99^2*(SIN(RADIANS(G94))*SIN(RADIANS(E100))+COS(RADIANS(G94))*COS(RADIANS(E100))*COS(RADIANS(AG90))))</f>
        <v>#DIV/0!</v>
      </c>
      <c r="AH94" s="3" t="e">
        <f>IF(DEGREES(ACOS(SIN(RADIANS(G94))*SIN(RADIANS(E100))+COS(RADIANS(G94))*COS(RADIANS(E100))*COS(RADIANS(AH90))))&gt;90,0,$F$4*$F$5/E99^2*(SIN(RADIANS(G94))*SIN(RADIANS(E100))+COS(RADIANS(G94))*COS(RADIANS(E100))*COS(RADIANS(AH90))))</f>
        <v>#DIV/0!</v>
      </c>
      <c r="AI94" s="3" t="e">
        <f>IF(DEGREES(ACOS(SIN(RADIANS(G94))*SIN(RADIANS(E100))+COS(RADIANS(G94))*COS(RADIANS(E100))*COS(RADIANS(AI90))))&gt;90,0,$F$4*$F$5/E99^2*(SIN(RADIANS(G94))*SIN(RADIANS(E100))+COS(RADIANS(G94))*COS(RADIANS(E100))*COS(RADIANS(AI90))))</f>
        <v>#DIV/0!</v>
      </c>
      <c r="AJ94" s="3" t="e">
        <f>IF(DEGREES(ACOS(SIN(RADIANS(G94))*SIN(RADIANS(E100))+COS(RADIANS(G94))*COS(RADIANS(E100))*COS(RADIANS(AJ90))))&gt;90,0,$F$4*$F$5/E99^2*(SIN(RADIANS(G94))*SIN(RADIANS(E100))+COS(RADIANS(G94))*COS(RADIANS(E100))*COS(RADIANS(AJ90))))</f>
        <v>#DIV/0!</v>
      </c>
      <c r="AK94" s="3">
        <f>IF(DEGREES(ACOS(SIN(RADIANS(G94))*SIN(RADIANS(E100))+COS(RADIANS(G94))*COS(RADIANS(E100))*COS(RADIANS(AK90))))&gt;90,0,$F$4*$F$5/E99^2*(SIN(RADIANS(G94))*SIN(RADIANS(E100))+COS(RADIANS(G94))*COS(RADIANS(E100))*COS(RADIANS(AK90))))</f>
        <v>0</v>
      </c>
      <c r="AL94" s="3">
        <f>IF(DEGREES(ACOS(SIN(RADIANS(G94))*SIN(RADIANS(E100))+COS(RADIANS(G94))*COS(RADIANS(E100))*COS(RADIANS(AL90))))&gt;90,0,$F$4*$F$5/E99^2*(SIN(RADIANS(G94))*SIN(RADIANS(E100))+COS(RADIANS(G94))*COS(RADIANS(E100))*COS(RADIANS(AL90))))</f>
        <v>0</v>
      </c>
      <c r="AM94" s="3">
        <f>IF(DEGREES(ACOS(SIN(RADIANS(G94))*SIN(RADIANS(E100))+COS(RADIANS(G94))*COS(RADIANS(E100))*COS(RADIANS(AM90))))&gt;90,0,$F$4*$F$5/E99^2*(SIN(RADIANS(G94))*SIN(RADIANS(E100))+COS(RADIANS(G94))*COS(RADIANS(E100))*COS(RADIANS(AM90))))</f>
        <v>0</v>
      </c>
      <c r="AN94" s="3">
        <f>IF(DEGREES(ACOS(SIN(RADIANS(G94))*SIN(RADIANS(E100))+COS(RADIANS(G94))*COS(RADIANS(E100))*COS(RADIANS(AN90))))&gt;90,0,$F$4*$F$5/E99^2*(SIN(RADIANS(G94))*SIN(RADIANS(E100))+COS(RADIANS(G94))*COS(RADIANS(E100))*COS(RADIANS(AN90))))</f>
        <v>0</v>
      </c>
      <c r="AO94" s="3">
        <f>IF(DEGREES(ACOS(SIN(RADIANS(G94))*SIN(RADIANS(E100))+COS(RADIANS(G94))*COS(RADIANS(E100))*COS(RADIANS(AO90))))&gt;90,0,$F$4*$F$5/E99^2*(SIN(RADIANS(G94))*SIN(RADIANS(E100))+COS(RADIANS(G94))*COS(RADIANS(E100))*COS(RADIANS(AO90))))</f>
        <v>0</v>
      </c>
      <c r="AP94" s="3">
        <f>IF(DEGREES(ACOS(SIN(RADIANS(G94))*SIN(RADIANS(E100))+COS(RADIANS(G94))*COS(RADIANS(E100))*COS(RADIANS(AP90))))&gt;90,0,$F$4*$F$5/E99^2*(SIN(RADIANS(G94))*SIN(RADIANS(E100))+COS(RADIANS(G94))*COS(RADIANS(E100))*COS(RADIANS(AP90))))</f>
        <v>0</v>
      </c>
      <c r="AQ94" s="3">
        <f>IF(DEGREES(ACOS(SIN(RADIANS(G94))*SIN(RADIANS(E100))+COS(RADIANS(G94))*COS(RADIANS(E100))*COS(RADIANS(AQ90))))&gt;90,0,$F$4*$F$5/E99^2*(SIN(RADIANS(G94))*SIN(RADIANS(E100))+COS(RADIANS(G94))*COS(RADIANS(E100))*COS(RADIANS(AQ90))))</f>
        <v>0</v>
      </c>
      <c r="AR94" s="3">
        <f>IF(DEGREES(ACOS(SIN(RADIANS(G94))*SIN(RADIANS(E100))+COS(RADIANS(G94))*COS(RADIANS(E100))*COS(RADIANS(AR90))))&gt;90,0,$F$4*$F$5/E99^2*(SIN(RADIANS(G94))*SIN(RADIANS(E100))+COS(RADIANS(G94))*COS(RADIANS(E100))*COS(RADIANS(AR90))))</f>
        <v>0</v>
      </c>
    </row>
    <row r="95" spans="2:44" ht="15.75" customHeight="1" x14ac:dyDescent="0.2">
      <c r="B95" s="20" t="s">
        <v>729</v>
      </c>
      <c r="E95" s="3">
        <f>IF(E92&lt;360,E92/360,(E92-360)/360)</f>
        <v>5.5555555555555552E-2</v>
      </c>
      <c r="G95" s="3">
        <v>60</v>
      </c>
      <c r="I95" s="3">
        <f>IF(DEGREES(ACOS(SIN(RADIANS(G95))*SIN(RADIANS(E100))+COS(RADIANS(G95))*COS(RADIANS(E100))*COS(RADIANS(I90))))&gt;90,0,$F$4*$F$5/E99^2*(SIN(RADIANS(G95))*SIN(RADIANS(E100))+COS(RADIANS(G95))*COS(RADIANS(E100))*COS(RADIANS(I90))))</f>
        <v>0</v>
      </c>
      <c r="J95" s="3">
        <f>IF(DEGREES(ACOS(SIN(RADIANS(G95))*SIN(RADIANS(E100))+COS(RADIANS(G95))*COS(RADIANS(E100))*COS(RADIANS(J90))))&gt;90,0,$F$4*$F$5/E99^2*(SIN(RADIANS(G95))*SIN(RADIANS(E100))+COS(RADIANS(G95))*COS(RADIANS(E100))*COS(RADIANS(J90))))</f>
        <v>0</v>
      </c>
      <c r="K95" s="3">
        <f>IF(DEGREES(ACOS(SIN(RADIANS(G95))*SIN(RADIANS(E100))+COS(RADIANS(G95))*COS(RADIANS(E100))*COS(RADIANS(K90))))&gt;90,0,$F$4*$F$5/E99^2*(SIN(RADIANS(G95))*SIN(RADIANS(E100))+COS(RADIANS(G95))*COS(RADIANS(E100))*COS(RADIANS(K90))))</f>
        <v>0</v>
      </c>
      <c r="L95" s="3">
        <f>IF(DEGREES(ACOS(SIN(RADIANS(G95))*SIN(RADIANS(E100))+COS(RADIANS(G95))*COS(RADIANS(E100))*COS(RADIANS(L90))))&gt;90,0,$F$4*$F$5/E99^2*(SIN(RADIANS(G95))*SIN(RADIANS(E100))+COS(RADIANS(G95))*COS(RADIANS(E100))*COS(RADIANS(L90))))</f>
        <v>0</v>
      </c>
      <c r="M95" s="3">
        <f>IF(DEGREES(ACOS(SIN(RADIANS(G95))*SIN(RADIANS(E100))+COS(RADIANS(G95))*COS(RADIANS(E100))*COS(RADIANS(M90))))&gt;90,0,$F$4*$F$5/E99^2*(SIN(RADIANS(G95))*SIN(RADIANS(E100))+COS(RADIANS(G95))*COS(RADIANS(E100))*COS(RADIANS(M90))))</f>
        <v>0</v>
      </c>
      <c r="N95" s="3">
        <f>IF(DEGREES(ACOS(SIN(RADIANS(G95))*SIN(RADIANS(E100))+COS(RADIANS(G95))*COS(RADIANS(E100))*COS(RADIANS(N90))))&gt;90,0,$F$4*$F$5/E99^2*(SIN(RADIANS(G95))*SIN(RADIANS(E100))+COS(RADIANS(G95))*COS(RADIANS(E100))*COS(RADIANS(N90))))</f>
        <v>0</v>
      </c>
      <c r="O95" s="3">
        <f>IF(DEGREES(ACOS(SIN(RADIANS(G95))*SIN(RADIANS(E100))+COS(RADIANS(G95))*COS(RADIANS(E100))*COS(RADIANS(O90))))&gt;90,0,$F$4*$F$5/E99^2*(SIN(RADIANS(G95))*SIN(RADIANS(E100))+COS(RADIANS(G95))*COS(RADIANS(E100))*COS(RADIANS(O90))))</f>
        <v>0</v>
      </c>
      <c r="P95" s="3">
        <f>IF(DEGREES(ACOS(SIN(RADIANS(G95))*SIN(RADIANS(E100))+COS(RADIANS(G95))*COS(RADIANS(E100))*COS(RADIANS(P90))))&gt;90,0,$F$4*$F$5/E99^2*(SIN(RADIANS(G95))*SIN(RADIANS(E100))+COS(RADIANS(G95))*COS(RADIANS(E100))*COS(RADIANS(P90))))</f>
        <v>0</v>
      </c>
      <c r="Q95" s="3">
        <f>IF(DEGREES(ACOS(SIN(RADIANS(G95))*SIN(RADIANS(E100))+COS(RADIANS(G95))*COS(RADIANS(E100))*COS(RADIANS(Q90))))&gt;90,0,$F$4*$F$5/E99^2*(SIN(RADIANS(G95))*SIN(RADIANS(E100))+COS(RADIANS(G95))*COS(RADIANS(E100))*COS(RADIANS(Q90))))</f>
        <v>0</v>
      </c>
      <c r="R95" s="3" t="e">
        <f>IF(DEGREES(ACOS(SIN(RADIANS(G95))*SIN(RADIANS(E100))+COS(RADIANS(G95))*COS(RADIANS(E100))*COS(RADIANS(R90))))&gt;90,0,$F$4*$F$5/E99^2*(SIN(RADIANS(G95))*SIN(RADIANS(E100))+COS(RADIANS(G95))*COS(RADIANS(E100))*COS(RADIANS(R90))))</f>
        <v>#DIV/0!</v>
      </c>
      <c r="S95" s="3" t="e">
        <f>IF(DEGREES(ACOS(SIN(RADIANS(G95))*SIN(RADIANS(E100))+COS(RADIANS(G95))*COS(RADIANS(E100))*COS(RADIANS(S90))))&gt;90,0,$F$4*$F$5/E99^2*(SIN(RADIANS(G95))*SIN(RADIANS(E100))+COS(RADIANS(G95))*COS(RADIANS(E100))*COS(RADIANS(S90))))</f>
        <v>#DIV/0!</v>
      </c>
      <c r="T95" s="3" t="e">
        <f>IF(DEGREES(ACOS(SIN(RADIANS(G95))*SIN(RADIANS(E100))+COS(RADIANS(G95))*COS(RADIANS(E100))*COS(RADIANS(T90))))&gt;90,0,$F$4*$F$5/E99^2*(SIN(RADIANS(G95))*SIN(RADIANS(E100))+COS(RADIANS(G95))*COS(RADIANS(E100))*COS(RADIANS(T90))))</f>
        <v>#DIV/0!</v>
      </c>
      <c r="U95" s="3" t="e">
        <f>IF(DEGREES(ACOS(SIN(RADIANS(G95))*SIN(RADIANS(E100))+COS(RADIANS(G95))*COS(RADIANS(E100))*COS(RADIANS(U90))))&gt;90,0,$F$4*$F$5/E99^2*(SIN(RADIANS(G95))*SIN(RADIANS(E100))+COS(RADIANS(G95))*COS(RADIANS(E100))*COS(RADIANS(U90))))</f>
        <v>#DIV/0!</v>
      </c>
      <c r="V95" s="3" t="e">
        <f>IF(DEGREES(ACOS(SIN(RADIANS(G95))*SIN(RADIANS(E100))+COS(RADIANS(G95))*COS(RADIANS(E100))*COS(RADIANS(V90))))&gt;90,0,$F$4*$F$5/E99^2*(SIN(RADIANS(G95))*SIN(RADIANS(E100))+COS(RADIANS(G95))*COS(RADIANS(E100))*COS(RADIANS(V90))))</f>
        <v>#DIV/0!</v>
      </c>
      <c r="W95" s="3" t="e">
        <f>IF(DEGREES(ACOS(SIN(RADIANS(G95))*SIN(RADIANS(E100))+COS(RADIANS(G95))*COS(RADIANS(E100))*COS(RADIANS(W90))))&gt;90,0,$F$4*$F$5/E99^2*(SIN(RADIANS(G95))*SIN(RADIANS(E100))+COS(RADIANS(G95))*COS(RADIANS(E100))*COS(RADIANS(W90))))</f>
        <v>#DIV/0!</v>
      </c>
      <c r="X95" s="3" t="e">
        <f>IF(DEGREES(ACOS(SIN(RADIANS(G95))*SIN(RADIANS(E100))+COS(RADIANS(G95))*COS(RADIANS(E100))*COS(RADIANS(X90))))&gt;90,0,$F$4*$F$5/E99^2*(SIN(RADIANS(G95))*SIN(RADIANS(E100))+COS(RADIANS(G95))*COS(RADIANS(E100))*COS(RADIANS(X90))))</f>
        <v>#DIV/0!</v>
      </c>
      <c r="Y95" s="3" t="e">
        <f>IF(DEGREES(ACOS(SIN(RADIANS(G95))*SIN(RADIANS(E100))+COS(RADIANS(G95))*COS(RADIANS(E100))*COS(RADIANS(Y90))))&gt;90,0,$F$4*$F$5/E99^2*(SIN(RADIANS(G95))*SIN(RADIANS(E100))+COS(RADIANS(G95))*COS(RADIANS(E100))*COS(RADIANS(Y90))))</f>
        <v>#DIV/0!</v>
      </c>
      <c r="Z95" s="3" t="e">
        <f>IF(DEGREES(ACOS(SIN(RADIANS(G95))*SIN(RADIANS(E100))+COS(RADIANS(G95))*COS(RADIANS(E100))*COS(RADIANS(Z90))))&gt;90,0,$F$4*$F$5/E99^2*(SIN(RADIANS(G95))*SIN(RADIANS(E100))+COS(RADIANS(G95))*COS(RADIANS(E100))*COS(RADIANS(Z90))))</f>
        <v>#DIV/0!</v>
      </c>
      <c r="AA95" s="3" t="e">
        <f>IF(DEGREES(ACOS(SIN(RADIANS(G95))*SIN(RADIANS(E100))+COS(RADIANS(G95))*COS(RADIANS(E100))*COS(RADIANS(AA90))))&gt;90,0,$F$4*$F$5/E99^2*(SIN(RADIANS(G95))*SIN(RADIANS(E100))+COS(RADIANS(G95))*COS(RADIANS(E100))*COS(RADIANS(AA90))))</f>
        <v>#DIV/0!</v>
      </c>
      <c r="AB95" s="3" t="e">
        <f>IF(DEGREES(ACOS(SIN(RADIANS(G95))*SIN(RADIANS(E100))+COS(RADIANS(G95))*COS(RADIANS(E100))*COS(RADIANS(AB90))))&gt;90,0,$F$4*$F$5/E99^2*(SIN(RADIANS(G95))*SIN(RADIANS(E100))+COS(RADIANS(G95))*COS(RADIANS(E100))*COS(RADIANS(AB90))))</f>
        <v>#DIV/0!</v>
      </c>
      <c r="AC95" s="3" t="e">
        <f>IF(DEGREES(ACOS(SIN(RADIANS(G95))*SIN(RADIANS(E100))+COS(RADIANS(G95))*COS(RADIANS(E100))*COS(RADIANS(AC90))))&gt;90,0,$F$4*$F$5/E99^2*(SIN(RADIANS(G95))*SIN(RADIANS(E100))+COS(RADIANS(G95))*COS(RADIANS(E100))*COS(RADIANS(AC90))))</f>
        <v>#DIV/0!</v>
      </c>
      <c r="AD95" s="3" t="e">
        <f>IF(DEGREES(ACOS(SIN(RADIANS(G95))*SIN(RADIANS(E100))+COS(RADIANS(G95))*COS(RADIANS(E100))*COS(RADIANS(AD90))))&gt;90,0,$F$4*$F$5/E99^2*(SIN(RADIANS(G95))*SIN(RADIANS(E100))+COS(RADIANS(G95))*COS(RADIANS(E100))*COS(RADIANS(AD90))))</f>
        <v>#DIV/0!</v>
      </c>
      <c r="AE95" s="3" t="e">
        <f>IF(DEGREES(ACOS(SIN(RADIANS(G95))*SIN(RADIANS(E100))+COS(RADIANS(G95))*COS(RADIANS(E100))*COS(RADIANS(AE90))))&gt;90,0,$F$4*$F$5/E99^2*(SIN(RADIANS(G95))*SIN(RADIANS(E100))+COS(RADIANS(G95))*COS(RADIANS(E100))*COS(RADIANS(AE90))))</f>
        <v>#DIV/0!</v>
      </c>
      <c r="AF95" s="3" t="e">
        <f>IF(DEGREES(ACOS(SIN(RADIANS(G95))*SIN(RADIANS(E100))+COS(RADIANS(G95))*COS(RADIANS(E100))*COS(RADIANS(AF90))))&gt;90,0,$F$4*$F$5/E99^2*(SIN(RADIANS(G95))*SIN(RADIANS(E100))+COS(RADIANS(G95))*COS(RADIANS(E100))*COS(RADIANS(AF90))))</f>
        <v>#DIV/0!</v>
      </c>
      <c r="AG95" s="3" t="e">
        <f>IF(DEGREES(ACOS(SIN(RADIANS(G95))*SIN(RADIANS(E100))+COS(RADIANS(G95))*COS(RADIANS(E100))*COS(RADIANS(AG90))))&gt;90,0,$F$4*$F$5/E99^2*(SIN(RADIANS(G95))*SIN(RADIANS(E100))+COS(RADIANS(G95))*COS(RADIANS(E100))*COS(RADIANS(AG90))))</f>
        <v>#DIV/0!</v>
      </c>
      <c r="AH95" s="3" t="e">
        <f>IF(DEGREES(ACOS(SIN(RADIANS(G95))*SIN(RADIANS(E100))+COS(RADIANS(G95))*COS(RADIANS(E100))*COS(RADIANS(AH90))))&gt;90,0,$F$4*$F$5/E99^2*(SIN(RADIANS(G95))*SIN(RADIANS(E100))+COS(RADIANS(G95))*COS(RADIANS(E100))*COS(RADIANS(AH90))))</f>
        <v>#DIV/0!</v>
      </c>
      <c r="AI95" s="3" t="e">
        <f>IF(DEGREES(ACOS(SIN(RADIANS(G95))*SIN(RADIANS(E100))+COS(RADIANS(G95))*COS(RADIANS(E100))*COS(RADIANS(AI90))))&gt;90,0,$F$4*$F$5/E99^2*(SIN(RADIANS(G95))*SIN(RADIANS(E100))+COS(RADIANS(G95))*COS(RADIANS(E100))*COS(RADIANS(AI90))))</f>
        <v>#DIV/0!</v>
      </c>
      <c r="AJ95" s="3" t="e">
        <f>IF(DEGREES(ACOS(SIN(RADIANS(G95))*SIN(RADIANS(E100))+COS(RADIANS(G95))*COS(RADIANS(E100))*COS(RADIANS(AJ90))))&gt;90,0,$F$4*$F$5/E99^2*(SIN(RADIANS(G95))*SIN(RADIANS(E100))+COS(RADIANS(G95))*COS(RADIANS(E100))*COS(RADIANS(AJ90))))</f>
        <v>#DIV/0!</v>
      </c>
      <c r="AK95" s="3">
        <f>IF(DEGREES(ACOS(SIN(RADIANS(G95))*SIN(RADIANS(E100))+COS(RADIANS(G95))*COS(RADIANS(E100))*COS(RADIANS(AK90))))&gt;90,0,$F$4*$F$5/E99^2*(SIN(RADIANS(G95))*SIN(RADIANS(E100))+COS(RADIANS(G95))*COS(RADIANS(E100))*COS(RADIANS(AK90))))</f>
        <v>0</v>
      </c>
      <c r="AL95" s="3">
        <f>IF(DEGREES(ACOS(SIN(RADIANS(G95))*SIN(RADIANS(E100))+COS(RADIANS(G95))*COS(RADIANS(E100))*COS(RADIANS(AL90))))&gt;90,0,$F$4*$F$5/E99^2*(SIN(RADIANS(G95))*SIN(RADIANS(E100))+COS(RADIANS(G95))*COS(RADIANS(E100))*COS(RADIANS(AL90))))</f>
        <v>0</v>
      </c>
      <c r="AM95" s="3">
        <f>IF(DEGREES(ACOS(SIN(RADIANS(G95))*SIN(RADIANS(E100))+COS(RADIANS(G95))*COS(RADIANS(E100))*COS(RADIANS(AM90))))&gt;90,0,$F$4*$F$5/E99^2*(SIN(RADIANS(G95))*SIN(RADIANS(E100))+COS(RADIANS(G95))*COS(RADIANS(E100))*COS(RADIANS(AM90))))</f>
        <v>0</v>
      </c>
      <c r="AN95" s="3">
        <f>IF(DEGREES(ACOS(SIN(RADIANS(G95))*SIN(RADIANS(E100))+COS(RADIANS(G95))*COS(RADIANS(E100))*COS(RADIANS(AN90))))&gt;90,0,$F$4*$F$5/E99^2*(SIN(RADIANS(G95))*SIN(RADIANS(E100))+COS(RADIANS(G95))*COS(RADIANS(E100))*COS(RADIANS(AN90))))</f>
        <v>0</v>
      </c>
      <c r="AO95" s="3">
        <f>IF(DEGREES(ACOS(SIN(RADIANS(G95))*SIN(RADIANS(E100))+COS(RADIANS(G95))*COS(RADIANS(E100))*COS(RADIANS(AO90))))&gt;90,0,$F$4*$F$5/E99^2*(SIN(RADIANS(G95))*SIN(RADIANS(E100))+COS(RADIANS(G95))*COS(RADIANS(E100))*COS(RADIANS(AO90))))</f>
        <v>0</v>
      </c>
      <c r="AP95" s="3">
        <f>IF(DEGREES(ACOS(SIN(RADIANS(G95))*SIN(RADIANS(E100))+COS(RADIANS(G95))*COS(RADIANS(E100))*COS(RADIANS(AP90))))&gt;90,0,$F$4*$F$5/E99^2*(SIN(RADIANS(G95))*SIN(RADIANS(E100))+COS(RADIANS(G95))*COS(RADIANS(E100))*COS(RADIANS(AP90))))</f>
        <v>0</v>
      </c>
      <c r="AQ95" s="3">
        <f>IF(DEGREES(ACOS(SIN(RADIANS(G95))*SIN(RADIANS(E100))+COS(RADIANS(G95))*COS(RADIANS(E100))*COS(RADIANS(AQ90))))&gt;90,0,$F$4*$F$5/E99^2*(SIN(RADIANS(G95))*SIN(RADIANS(E100))+COS(RADIANS(G95))*COS(RADIANS(E100))*COS(RADIANS(AQ90))))</f>
        <v>0</v>
      </c>
      <c r="AR95" s="3">
        <f>IF(DEGREES(ACOS(SIN(RADIANS(G95))*SIN(RADIANS(E100))+COS(RADIANS(G95))*COS(RADIANS(E100))*COS(RADIANS(AR90))))&gt;90,0,$F$4*$F$5/E99^2*(SIN(RADIANS(G95))*SIN(RADIANS(E100))+COS(RADIANS(G95))*COS(RADIANS(E100))*COS(RADIANS(AR90))))</f>
        <v>0</v>
      </c>
    </row>
    <row r="96" spans="2:44" ht="15.75" customHeight="1" x14ac:dyDescent="0.2">
      <c r="B96" s="20" t="s">
        <v>785</v>
      </c>
      <c r="E96" s="3">
        <f>E95*$F$11</f>
        <v>0</v>
      </c>
      <c r="G96" s="3">
        <v>50</v>
      </c>
      <c r="I96" s="3">
        <f>IF(DEGREES(ACOS(SIN(RADIANS(G96))*SIN(RADIANS(E100))+COS(RADIANS(G96))*COS(RADIANS(E100))*COS(RADIANS(I90))))&gt;90,0,$F$4*$F$5/E99^2*(SIN(RADIANS(G96))*SIN(RADIANS(E100))+COS(RADIANS(G96))*COS(RADIANS(E100))*COS(RADIANS(I90))))</f>
        <v>0</v>
      </c>
      <c r="J96" s="3">
        <f>IF(DEGREES(ACOS(SIN(RADIANS(G96))*SIN(RADIANS(E100))+COS(RADIANS(G96))*COS(RADIANS(E100))*COS(RADIANS(J90))))&gt;90,0,$F$4*$F$5/E99^2*(SIN(RADIANS(G96))*SIN(RADIANS(E100))+COS(RADIANS(G96))*COS(RADIANS(E100))*COS(RADIANS(J90))))</f>
        <v>0</v>
      </c>
      <c r="K96" s="3">
        <f>IF(DEGREES(ACOS(SIN(RADIANS(G96))*SIN(RADIANS(E100))+COS(RADIANS(G96))*COS(RADIANS(E100))*COS(RADIANS(K90))))&gt;90,0,$F$4*$F$5/E99^2*(SIN(RADIANS(G96))*SIN(RADIANS(E100))+COS(RADIANS(G96))*COS(RADIANS(E100))*COS(RADIANS(K90))))</f>
        <v>0</v>
      </c>
      <c r="L96" s="3">
        <f>IF(DEGREES(ACOS(SIN(RADIANS(G96))*SIN(RADIANS(E100))+COS(RADIANS(G96))*COS(RADIANS(E100))*COS(RADIANS(L90))))&gt;90,0,$F$4*$F$5/E99^2*(SIN(RADIANS(G96))*SIN(RADIANS(E100))+COS(RADIANS(G96))*COS(RADIANS(E100))*COS(RADIANS(L90))))</f>
        <v>0</v>
      </c>
      <c r="M96" s="3">
        <f>IF(DEGREES(ACOS(SIN(RADIANS(G96))*SIN(RADIANS(E100))+COS(RADIANS(G96))*COS(RADIANS(E100))*COS(RADIANS(M90))))&gt;90,0,$F$4*$F$5/E99^2*(SIN(RADIANS(G96))*SIN(RADIANS(E100))+COS(RADIANS(G96))*COS(RADIANS(E100))*COS(RADIANS(M90))))</f>
        <v>0</v>
      </c>
      <c r="N96" s="3">
        <f>IF(DEGREES(ACOS(SIN(RADIANS(G96))*SIN(RADIANS(E100))+COS(RADIANS(G96))*COS(RADIANS(E100))*COS(RADIANS(N90))))&gt;90,0,$F$4*$F$5/E99^2*(SIN(RADIANS(G96))*SIN(RADIANS(E100))+COS(RADIANS(G96))*COS(RADIANS(E100))*COS(RADIANS(N90))))</f>
        <v>0</v>
      </c>
      <c r="O96" s="3">
        <f>IF(DEGREES(ACOS(SIN(RADIANS(G96))*SIN(RADIANS(E100))+COS(RADIANS(G96))*COS(RADIANS(E100))*COS(RADIANS(O90))))&gt;90,0,$F$4*$F$5/E99^2*(SIN(RADIANS(G96))*SIN(RADIANS(E100))+COS(RADIANS(G96))*COS(RADIANS(E100))*COS(RADIANS(O90))))</f>
        <v>0</v>
      </c>
      <c r="P96" s="3">
        <f>IF(DEGREES(ACOS(SIN(RADIANS(G96))*SIN(RADIANS(E100))+COS(RADIANS(G96))*COS(RADIANS(E100))*COS(RADIANS(P90))))&gt;90,0,$F$4*$F$5/E99^2*(SIN(RADIANS(G96))*SIN(RADIANS(E100))+COS(RADIANS(G96))*COS(RADIANS(E100))*COS(RADIANS(P90))))</f>
        <v>0</v>
      </c>
      <c r="Q96" s="3">
        <f>IF(DEGREES(ACOS(SIN(RADIANS(G96))*SIN(RADIANS(E100))+COS(RADIANS(G96))*COS(RADIANS(E100))*COS(RADIANS(Q90))))&gt;90,0,$F$4*$F$5/E99^2*(SIN(RADIANS(G96))*SIN(RADIANS(E100))+COS(RADIANS(G96))*COS(RADIANS(E100))*COS(RADIANS(Q90))))</f>
        <v>0</v>
      </c>
      <c r="R96" s="3" t="e">
        <f>IF(DEGREES(ACOS(SIN(RADIANS(G96))*SIN(RADIANS(E100))+COS(RADIANS(G96))*COS(RADIANS(E100))*COS(RADIANS(R90))))&gt;90,0,$F$4*$F$5/E99^2*(SIN(RADIANS(G96))*SIN(RADIANS(E100))+COS(RADIANS(G96))*COS(RADIANS(E100))*COS(RADIANS(R90))))</f>
        <v>#DIV/0!</v>
      </c>
      <c r="S96" s="3" t="e">
        <f>IF(DEGREES(ACOS(SIN(RADIANS(G96))*SIN(RADIANS(E100))+COS(RADIANS(G96))*COS(RADIANS(E100))*COS(RADIANS(S90))))&gt;90,0,$F$4*$F$5/E99^2*(SIN(RADIANS(G96))*SIN(RADIANS(E100))+COS(RADIANS(G96))*COS(RADIANS(E100))*COS(RADIANS(S90))))</f>
        <v>#DIV/0!</v>
      </c>
      <c r="T96" s="3" t="e">
        <f>IF(DEGREES(ACOS(SIN(RADIANS(G96))*SIN(RADIANS(E100))+COS(RADIANS(G96))*COS(RADIANS(E100))*COS(RADIANS(T90))))&gt;90,0,$F$4*$F$5/E99^2*(SIN(RADIANS(G96))*SIN(RADIANS(E100))+COS(RADIANS(G96))*COS(RADIANS(E100))*COS(RADIANS(T90))))</f>
        <v>#DIV/0!</v>
      </c>
      <c r="U96" s="3" t="e">
        <f>IF(DEGREES(ACOS(SIN(RADIANS(G96))*SIN(RADIANS(E100))+COS(RADIANS(G96))*COS(RADIANS(E100))*COS(RADIANS(U90))))&gt;90,0,$F$4*$F$5/E99^2*(SIN(RADIANS(G96))*SIN(RADIANS(E100))+COS(RADIANS(G96))*COS(RADIANS(E100))*COS(RADIANS(U90))))</f>
        <v>#DIV/0!</v>
      </c>
      <c r="V96" s="3" t="e">
        <f>IF(DEGREES(ACOS(SIN(RADIANS(G96))*SIN(RADIANS(E100))+COS(RADIANS(G96))*COS(RADIANS(E100))*COS(RADIANS(V90))))&gt;90,0,$F$4*$F$5/E99^2*(SIN(RADIANS(G96))*SIN(RADIANS(E100))+COS(RADIANS(G96))*COS(RADIANS(E100))*COS(RADIANS(V90))))</f>
        <v>#DIV/0!</v>
      </c>
      <c r="W96" s="3" t="e">
        <f>IF(DEGREES(ACOS(SIN(RADIANS(G96))*SIN(RADIANS(E100))+COS(RADIANS(G96))*COS(RADIANS(E100))*COS(RADIANS(W90))))&gt;90,0,$F$4*$F$5/E99^2*(SIN(RADIANS(G96))*SIN(RADIANS(E100))+COS(RADIANS(G96))*COS(RADIANS(E100))*COS(RADIANS(W90))))</f>
        <v>#DIV/0!</v>
      </c>
      <c r="X96" s="3" t="e">
        <f>IF(DEGREES(ACOS(SIN(RADIANS(G96))*SIN(RADIANS(E100))+COS(RADIANS(G96))*COS(RADIANS(E100))*COS(RADIANS(X90))))&gt;90,0,$F$4*$F$5/E99^2*(SIN(RADIANS(G96))*SIN(RADIANS(E100))+COS(RADIANS(G96))*COS(RADIANS(E100))*COS(RADIANS(X90))))</f>
        <v>#DIV/0!</v>
      </c>
      <c r="Y96" s="3" t="e">
        <f>IF(DEGREES(ACOS(SIN(RADIANS(G96))*SIN(RADIANS(E100))+COS(RADIANS(G96))*COS(RADIANS(E100))*COS(RADIANS(Y90))))&gt;90,0,$F$4*$F$5/E99^2*(SIN(RADIANS(G96))*SIN(RADIANS(E100))+COS(RADIANS(G96))*COS(RADIANS(E100))*COS(RADIANS(Y90))))</f>
        <v>#DIV/0!</v>
      </c>
      <c r="Z96" s="3" t="e">
        <f>IF(DEGREES(ACOS(SIN(RADIANS(G96))*SIN(RADIANS(E100))+COS(RADIANS(G96))*COS(RADIANS(E100))*COS(RADIANS(Z90))))&gt;90,0,$F$4*$F$5/E99^2*(SIN(RADIANS(G96))*SIN(RADIANS(E100))+COS(RADIANS(G96))*COS(RADIANS(E100))*COS(RADIANS(Z90))))</f>
        <v>#DIV/0!</v>
      </c>
      <c r="AA96" s="3" t="e">
        <f>IF(DEGREES(ACOS(SIN(RADIANS(G96))*SIN(RADIANS(E100))+COS(RADIANS(G96))*COS(RADIANS(E100))*COS(RADIANS(AA90))))&gt;90,0,$F$4*$F$5/E99^2*(SIN(RADIANS(G96))*SIN(RADIANS(E100))+COS(RADIANS(G96))*COS(RADIANS(E100))*COS(RADIANS(AA90))))</f>
        <v>#DIV/0!</v>
      </c>
      <c r="AB96" s="3" t="e">
        <f>IF(DEGREES(ACOS(SIN(RADIANS(G96))*SIN(RADIANS(E100))+COS(RADIANS(G96))*COS(RADIANS(E100))*COS(RADIANS(AB90))))&gt;90,0,$F$4*$F$5/E99^2*(SIN(RADIANS(G96))*SIN(RADIANS(E100))+COS(RADIANS(G96))*COS(RADIANS(E100))*COS(RADIANS(AB90))))</f>
        <v>#DIV/0!</v>
      </c>
      <c r="AC96" s="3" t="e">
        <f>IF(DEGREES(ACOS(SIN(RADIANS(G96))*SIN(RADIANS(E100))+COS(RADIANS(G96))*COS(RADIANS(E100))*COS(RADIANS(AC90))))&gt;90,0,$F$4*$F$5/E99^2*(SIN(RADIANS(G96))*SIN(RADIANS(E100))+COS(RADIANS(G96))*COS(RADIANS(E100))*COS(RADIANS(AC90))))</f>
        <v>#DIV/0!</v>
      </c>
      <c r="AD96" s="3" t="e">
        <f>IF(DEGREES(ACOS(SIN(RADIANS(G96))*SIN(RADIANS(E100))+COS(RADIANS(G96))*COS(RADIANS(E100))*COS(RADIANS(AD90))))&gt;90,0,$F$4*$F$5/E99^2*(SIN(RADIANS(G96))*SIN(RADIANS(E100))+COS(RADIANS(G96))*COS(RADIANS(E100))*COS(RADIANS(AD90))))</f>
        <v>#DIV/0!</v>
      </c>
      <c r="AE96" s="3" t="e">
        <f>IF(DEGREES(ACOS(SIN(RADIANS(G96))*SIN(RADIANS(E100))+COS(RADIANS(G96))*COS(RADIANS(E100))*COS(RADIANS(AE90))))&gt;90,0,$F$4*$F$5/E99^2*(SIN(RADIANS(G96))*SIN(RADIANS(E100))+COS(RADIANS(G96))*COS(RADIANS(E100))*COS(RADIANS(AE90))))</f>
        <v>#DIV/0!</v>
      </c>
      <c r="AF96" s="3" t="e">
        <f>IF(DEGREES(ACOS(SIN(RADIANS(G96))*SIN(RADIANS(E100))+COS(RADIANS(G96))*COS(RADIANS(E100))*COS(RADIANS(AF90))))&gt;90,0,$F$4*$F$5/E99^2*(SIN(RADIANS(G96))*SIN(RADIANS(E100))+COS(RADIANS(G96))*COS(RADIANS(E100))*COS(RADIANS(AF90))))</f>
        <v>#DIV/0!</v>
      </c>
      <c r="AG96" s="3" t="e">
        <f>IF(DEGREES(ACOS(SIN(RADIANS(G96))*SIN(RADIANS(E100))+COS(RADIANS(G96))*COS(RADIANS(E100))*COS(RADIANS(AG90))))&gt;90,0,$F$4*$F$5/E99^2*(SIN(RADIANS(G96))*SIN(RADIANS(E100))+COS(RADIANS(G96))*COS(RADIANS(E100))*COS(RADIANS(AG90))))</f>
        <v>#DIV/0!</v>
      </c>
      <c r="AH96" s="3" t="e">
        <f>IF(DEGREES(ACOS(SIN(RADIANS(G96))*SIN(RADIANS(E100))+COS(RADIANS(G96))*COS(RADIANS(E100))*COS(RADIANS(AH90))))&gt;90,0,$F$4*$F$5/E99^2*(SIN(RADIANS(G96))*SIN(RADIANS(E100))+COS(RADIANS(G96))*COS(RADIANS(E100))*COS(RADIANS(AH90))))</f>
        <v>#DIV/0!</v>
      </c>
      <c r="AI96" s="3" t="e">
        <f>IF(DEGREES(ACOS(SIN(RADIANS(G96))*SIN(RADIANS(E100))+COS(RADIANS(G96))*COS(RADIANS(E100))*COS(RADIANS(AI90))))&gt;90,0,$F$4*$F$5/E99^2*(SIN(RADIANS(G96))*SIN(RADIANS(E100))+COS(RADIANS(G96))*COS(RADIANS(E100))*COS(RADIANS(AI90))))</f>
        <v>#DIV/0!</v>
      </c>
      <c r="AJ96" s="3" t="e">
        <f>IF(DEGREES(ACOS(SIN(RADIANS(G96))*SIN(RADIANS(E100))+COS(RADIANS(G96))*COS(RADIANS(E100))*COS(RADIANS(AJ90))))&gt;90,0,$F$4*$F$5/E99^2*(SIN(RADIANS(G96))*SIN(RADIANS(E100))+COS(RADIANS(G96))*COS(RADIANS(E100))*COS(RADIANS(AJ90))))</f>
        <v>#DIV/0!</v>
      </c>
      <c r="AK96" s="3">
        <f>IF(DEGREES(ACOS(SIN(RADIANS(G96))*SIN(RADIANS(E100))+COS(RADIANS(G96))*COS(RADIANS(E100))*COS(RADIANS(AK90))))&gt;90,0,$F$4*$F$5/E99^2*(SIN(RADIANS(G96))*SIN(RADIANS(E100))+COS(RADIANS(G96))*COS(RADIANS(E100))*COS(RADIANS(AK90))))</f>
        <v>0</v>
      </c>
      <c r="AL96" s="3">
        <f>IF(DEGREES(ACOS(SIN(RADIANS(G96))*SIN(RADIANS(E100))+COS(RADIANS(G96))*COS(RADIANS(E100))*COS(RADIANS(AL90))))&gt;90,0,$F$4*$F$5/E99^2*(SIN(RADIANS(G96))*SIN(RADIANS(E100))+COS(RADIANS(G96))*COS(RADIANS(E100))*COS(RADIANS(AL90))))</f>
        <v>0</v>
      </c>
      <c r="AM96" s="3">
        <f>IF(DEGREES(ACOS(SIN(RADIANS(G96))*SIN(RADIANS(E100))+COS(RADIANS(G96))*COS(RADIANS(E100))*COS(RADIANS(AM90))))&gt;90,0,$F$4*$F$5/E99^2*(SIN(RADIANS(G96))*SIN(RADIANS(E100))+COS(RADIANS(G96))*COS(RADIANS(E100))*COS(RADIANS(AM90))))</f>
        <v>0</v>
      </c>
      <c r="AN96" s="3">
        <f>IF(DEGREES(ACOS(SIN(RADIANS(G96))*SIN(RADIANS(E100))+COS(RADIANS(G96))*COS(RADIANS(E100))*COS(RADIANS(AN90))))&gt;90,0,$F$4*$F$5/E99^2*(SIN(RADIANS(G96))*SIN(RADIANS(E100))+COS(RADIANS(G96))*COS(RADIANS(E100))*COS(RADIANS(AN90))))</f>
        <v>0</v>
      </c>
      <c r="AO96" s="3">
        <f>IF(DEGREES(ACOS(SIN(RADIANS(G96))*SIN(RADIANS(E100))+COS(RADIANS(G96))*COS(RADIANS(E100))*COS(RADIANS(AO90))))&gt;90,0,$F$4*$F$5/E99^2*(SIN(RADIANS(G96))*SIN(RADIANS(E100))+COS(RADIANS(G96))*COS(RADIANS(E100))*COS(RADIANS(AO90))))</f>
        <v>0</v>
      </c>
      <c r="AP96" s="3">
        <f>IF(DEGREES(ACOS(SIN(RADIANS(G96))*SIN(RADIANS(E100))+COS(RADIANS(G96))*COS(RADIANS(E100))*COS(RADIANS(AP90))))&gt;90,0,$F$4*$F$5/E99^2*(SIN(RADIANS(G96))*SIN(RADIANS(E100))+COS(RADIANS(G96))*COS(RADIANS(E100))*COS(RADIANS(AP90))))</f>
        <v>0</v>
      </c>
      <c r="AQ96" s="3">
        <f>IF(DEGREES(ACOS(SIN(RADIANS(G96))*SIN(RADIANS(E100))+COS(RADIANS(G96))*COS(RADIANS(E100))*COS(RADIANS(AQ90))))&gt;90,0,$F$4*$F$5/E99^2*(SIN(RADIANS(G96))*SIN(RADIANS(E100))+COS(RADIANS(G96))*COS(RADIANS(E100))*COS(RADIANS(AQ90))))</f>
        <v>0</v>
      </c>
      <c r="AR96" s="3">
        <f>IF(DEGREES(ACOS(SIN(RADIANS(G96))*SIN(RADIANS(E100))+COS(RADIANS(G96))*COS(RADIANS(E100))*COS(RADIANS(AR90))))&gt;90,0,$F$4*$F$5/E99^2*(SIN(RADIANS(G96))*SIN(RADIANS(E100))+COS(RADIANS(G96))*COS(RADIANS(E100))*COS(RADIANS(AR90))))</f>
        <v>0</v>
      </c>
    </row>
    <row r="97" spans="2:44" ht="15.75" customHeight="1" x14ac:dyDescent="0.2">
      <c r="B97" s="20" t="s">
        <v>786</v>
      </c>
      <c r="E97" s="3" t="str">
        <f>IF($F$10=0,"N/A",$F$10*(E92/360)-ROUNDDOWN($F$10*(E92/360),0))</f>
        <v>N/A</v>
      </c>
      <c r="G97" s="3">
        <v>40</v>
      </c>
      <c r="I97" s="3">
        <f>IF(DEGREES(ACOS(SIN(RADIANS(G97))*SIN(RADIANS(E100))+COS(RADIANS(G97))*COS(RADIANS(E100))*COS(RADIANS(I90))))&gt;90,0,$F$4*$F$5/E99^2*(SIN(RADIANS(G97))*SIN(RADIANS(E100))+COS(RADIANS(G97))*COS(RADIANS(E100))*COS(RADIANS(I90))))</f>
        <v>0</v>
      </c>
      <c r="J97" s="3">
        <f>IF(DEGREES(ACOS(SIN(RADIANS(G97))*SIN(RADIANS(E100))+COS(RADIANS(G97))*COS(RADIANS(E100))*COS(RADIANS(J90))))&gt;90,0,$F$4*$F$5/E99^2*(SIN(RADIANS(G97))*SIN(RADIANS(E100))+COS(RADIANS(G97))*COS(RADIANS(E100))*COS(RADIANS(J90))))</f>
        <v>0</v>
      </c>
      <c r="K97" s="3">
        <f>IF(DEGREES(ACOS(SIN(RADIANS(G97))*SIN(RADIANS(E100))+COS(RADIANS(G97))*COS(RADIANS(E100))*COS(RADIANS(K90))))&gt;90,0,$F$4*$F$5/E99^2*(SIN(RADIANS(G97))*SIN(RADIANS(E100))+COS(RADIANS(G97))*COS(RADIANS(E100))*COS(RADIANS(K90))))</f>
        <v>0</v>
      </c>
      <c r="L97" s="3">
        <f>IF(DEGREES(ACOS(SIN(RADIANS(G97))*SIN(RADIANS(E100))+COS(RADIANS(G97))*COS(RADIANS(E100))*COS(RADIANS(L90))))&gt;90,0,$F$4*$F$5/E99^2*(SIN(RADIANS(G97))*SIN(RADIANS(E100))+COS(RADIANS(G97))*COS(RADIANS(E100))*COS(RADIANS(L90))))</f>
        <v>0</v>
      </c>
      <c r="M97" s="3">
        <f>IF(DEGREES(ACOS(SIN(RADIANS(G97))*SIN(RADIANS(E100))+COS(RADIANS(G97))*COS(RADIANS(E100))*COS(RADIANS(M90))))&gt;90,0,$F$4*$F$5/E99^2*(SIN(RADIANS(G97))*SIN(RADIANS(E100))+COS(RADIANS(G97))*COS(RADIANS(E100))*COS(RADIANS(M90))))</f>
        <v>0</v>
      </c>
      <c r="N97" s="3">
        <f>IF(DEGREES(ACOS(SIN(RADIANS(G97))*SIN(RADIANS(E100))+COS(RADIANS(G97))*COS(RADIANS(E100))*COS(RADIANS(N90))))&gt;90,0,$F$4*$F$5/E99^2*(SIN(RADIANS(G97))*SIN(RADIANS(E100))+COS(RADIANS(G97))*COS(RADIANS(E100))*COS(RADIANS(N90))))</f>
        <v>0</v>
      </c>
      <c r="O97" s="3">
        <f>IF(DEGREES(ACOS(SIN(RADIANS(G97))*SIN(RADIANS(E100))+COS(RADIANS(G97))*COS(RADIANS(E100))*COS(RADIANS(O90))))&gt;90,0,$F$4*$F$5/E99^2*(SIN(RADIANS(G97))*SIN(RADIANS(E100))+COS(RADIANS(G97))*COS(RADIANS(E100))*COS(RADIANS(O90))))</f>
        <v>0</v>
      </c>
      <c r="P97" s="3">
        <f>IF(DEGREES(ACOS(SIN(RADIANS(G97))*SIN(RADIANS(E100))+COS(RADIANS(G97))*COS(RADIANS(E100))*COS(RADIANS(P90))))&gt;90,0,$F$4*$F$5/E99^2*(SIN(RADIANS(G97))*SIN(RADIANS(E100))+COS(RADIANS(G97))*COS(RADIANS(E100))*COS(RADIANS(P90))))</f>
        <v>0</v>
      </c>
      <c r="Q97" s="3">
        <f>IF(DEGREES(ACOS(SIN(RADIANS(G97))*SIN(RADIANS(E100))+COS(RADIANS(G97))*COS(RADIANS(E100))*COS(RADIANS(Q90))))&gt;90,0,$F$4*$F$5/E99^2*(SIN(RADIANS(G97))*SIN(RADIANS(E100))+COS(RADIANS(G97))*COS(RADIANS(E100))*COS(RADIANS(Q90))))</f>
        <v>0</v>
      </c>
      <c r="R97" s="3" t="e">
        <f>IF(DEGREES(ACOS(SIN(RADIANS(G97))*SIN(RADIANS(E100))+COS(RADIANS(G97))*COS(RADIANS(E100))*COS(RADIANS(R90))))&gt;90,0,$F$4*$F$5/E99^2*(SIN(RADIANS(G97))*SIN(RADIANS(E100))+COS(RADIANS(G97))*COS(RADIANS(E100))*COS(RADIANS(R90))))</f>
        <v>#DIV/0!</v>
      </c>
      <c r="S97" s="3" t="e">
        <f>IF(DEGREES(ACOS(SIN(RADIANS(G97))*SIN(RADIANS(E100))+COS(RADIANS(G97))*COS(RADIANS(E100))*COS(RADIANS(S90))))&gt;90,0,$F$4*$F$5/E99^2*(SIN(RADIANS(G97))*SIN(RADIANS(E100))+COS(RADIANS(G97))*COS(RADIANS(E100))*COS(RADIANS(S90))))</f>
        <v>#DIV/0!</v>
      </c>
      <c r="T97" s="3" t="e">
        <f>IF(DEGREES(ACOS(SIN(RADIANS(G97))*SIN(RADIANS(E100))+COS(RADIANS(G97))*COS(RADIANS(E100))*COS(RADIANS(T90))))&gt;90,0,$F$4*$F$5/E99^2*(SIN(RADIANS(G97))*SIN(RADIANS(E100))+COS(RADIANS(G97))*COS(RADIANS(E100))*COS(RADIANS(T90))))</f>
        <v>#DIV/0!</v>
      </c>
      <c r="U97" s="3" t="e">
        <f>IF(DEGREES(ACOS(SIN(RADIANS(G97))*SIN(RADIANS(E100))+COS(RADIANS(G97))*COS(RADIANS(E100))*COS(RADIANS(U90))))&gt;90,0,$F$4*$F$5/E99^2*(SIN(RADIANS(G97))*SIN(RADIANS(E100))+COS(RADIANS(G97))*COS(RADIANS(E100))*COS(RADIANS(U90))))</f>
        <v>#DIV/0!</v>
      </c>
      <c r="V97" s="3" t="e">
        <f>IF(DEGREES(ACOS(SIN(RADIANS(G97))*SIN(RADIANS(E100))+COS(RADIANS(G97))*COS(RADIANS(E100))*COS(RADIANS(V90))))&gt;90,0,$F$4*$F$5/E99^2*(SIN(RADIANS(G97))*SIN(RADIANS(E100))+COS(RADIANS(G97))*COS(RADIANS(E100))*COS(RADIANS(V90))))</f>
        <v>#DIV/0!</v>
      </c>
      <c r="W97" s="3" t="e">
        <f>IF(DEGREES(ACOS(SIN(RADIANS(G97))*SIN(RADIANS(E100))+COS(RADIANS(G97))*COS(RADIANS(E100))*COS(RADIANS(W90))))&gt;90,0,$F$4*$F$5/E99^2*(SIN(RADIANS(G97))*SIN(RADIANS(E100))+COS(RADIANS(G97))*COS(RADIANS(E100))*COS(RADIANS(W90))))</f>
        <v>#DIV/0!</v>
      </c>
      <c r="X97" s="3" t="e">
        <f>IF(DEGREES(ACOS(SIN(RADIANS(G97))*SIN(RADIANS(E100))+COS(RADIANS(G97))*COS(RADIANS(E100))*COS(RADIANS(X90))))&gt;90,0,$F$4*$F$5/E99^2*(SIN(RADIANS(G97))*SIN(RADIANS(E100))+COS(RADIANS(G97))*COS(RADIANS(E100))*COS(RADIANS(X90))))</f>
        <v>#DIV/0!</v>
      </c>
      <c r="Y97" s="3" t="e">
        <f>IF(DEGREES(ACOS(SIN(RADIANS(G97))*SIN(RADIANS(E100))+COS(RADIANS(G97))*COS(RADIANS(E100))*COS(RADIANS(Y90))))&gt;90,0,$F$4*$F$5/E99^2*(SIN(RADIANS(G97))*SIN(RADIANS(E100))+COS(RADIANS(G97))*COS(RADIANS(E100))*COS(RADIANS(Y90))))</f>
        <v>#DIV/0!</v>
      </c>
      <c r="Z97" s="3" t="e">
        <f>IF(DEGREES(ACOS(SIN(RADIANS(G97))*SIN(RADIANS(E100))+COS(RADIANS(G97))*COS(RADIANS(E100))*COS(RADIANS(Z90))))&gt;90,0,$F$4*$F$5/E99^2*(SIN(RADIANS(G97))*SIN(RADIANS(E100))+COS(RADIANS(G97))*COS(RADIANS(E100))*COS(RADIANS(Z90))))</f>
        <v>#DIV/0!</v>
      </c>
      <c r="AA97" s="3" t="e">
        <f>IF(DEGREES(ACOS(SIN(RADIANS(G97))*SIN(RADIANS(E100))+COS(RADIANS(G97))*COS(RADIANS(E100))*COS(RADIANS(AA90))))&gt;90,0,$F$4*$F$5/E99^2*(SIN(RADIANS(G97))*SIN(RADIANS(E100))+COS(RADIANS(G97))*COS(RADIANS(E100))*COS(RADIANS(AA90))))</f>
        <v>#DIV/0!</v>
      </c>
      <c r="AB97" s="3" t="e">
        <f>IF(DEGREES(ACOS(SIN(RADIANS(G97))*SIN(RADIANS(E100))+COS(RADIANS(G97))*COS(RADIANS(E100))*COS(RADIANS(AB90))))&gt;90,0,$F$4*$F$5/E99^2*(SIN(RADIANS(G97))*SIN(RADIANS(E100))+COS(RADIANS(G97))*COS(RADIANS(E100))*COS(RADIANS(AB90))))</f>
        <v>#DIV/0!</v>
      </c>
      <c r="AC97" s="3" t="e">
        <f>IF(DEGREES(ACOS(SIN(RADIANS(G97))*SIN(RADIANS(E100))+COS(RADIANS(G97))*COS(RADIANS(E100))*COS(RADIANS(AC90))))&gt;90,0,$F$4*$F$5/E99^2*(SIN(RADIANS(G97))*SIN(RADIANS(E100))+COS(RADIANS(G97))*COS(RADIANS(E100))*COS(RADIANS(AC90))))</f>
        <v>#DIV/0!</v>
      </c>
      <c r="AD97" s="3" t="e">
        <f>IF(DEGREES(ACOS(SIN(RADIANS(G97))*SIN(RADIANS(E100))+COS(RADIANS(G97))*COS(RADIANS(E100))*COS(RADIANS(AD90))))&gt;90,0,$F$4*$F$5/E99^2*(SIN(RADIANS(G97))*SIN(RADIANS(E100))+COS(RADIANS(G97))*COS(RADIANS(E100))*COS(RADIANS(AD90))))</f>
        <v>#DIV/0!</v>
      </c>
      <c r="AE97" s="3" t="e">
        <f>IF(DEGREES(ACOS(SIN(RADIANS(G97))*SIN(RADIANS(E100))+COS(RADIANS(G97))*COS(RADIANS(E100))*COS(RADIANS(AE90))))&gt;90,0,$F$4*$F$5/E99^2*(SIN(RADIANS(G97))*SIN(RADIANS(E100))+COS(RADIANS(G97))*COS(RADIANS(E100))*COS(RADIANS(AE90))))</f>
        <v>#DIV/0!</v>
      </c>
      <c r="AF97" s="3" t="e">
        <f>IF(DEGREES(ACOS(SIN(RADIANS(G97))*SIN(RADIANS(E100))+COS(RADIANS(G97))*COS(RADIANS(E100))*COS(RADIANS(AF90))))&gt;90,0,$F$4*$F$5/E99^2*(SIN(RADIANS(G97))*SIN(RADIANS(E100))+COS(RADIANS(G97))*COS(RADIANS(E100))*COS(RADIANS(AF90))))</f>
        <v>#DIV/0!</v>
      </c>
      <c r="AG97" s="3" t="e">
        <f>IF(DEGREES(ACOS(SIN(RADIANS(G97))*SIN(RADIANS(E100))+COS(RADIANS(G97))*COS(RADIANS(E100))*COS(RADIANS(AG90))))&gt;90,0,$F$4*$F$5/E99^2*(SIN(RADIANS(G97))*SIN(RADIANS(E100))+COS(RADIANS(G97))*COS(RADIANS(E100))*COS(RADIANS(AG90))))</f>
        <v>#DIV/0!</v>
      </c>
      <c r="AH97" s="3" t="e">
        <f>IF(DEGREES(ACOS(SIN(RADIANS(G97))*SIN(RADIANS(E100))+COS(RADIANS(G97))*COS(RADIANS(E100))*COS(RADIANS(AH90))))&gt;90,0,$F$4*$F$5/E99^2*(SIN(RADIANS(G97))*SIN(RADIANS(E100))+COS(RADIANS(G97))*COS(RADIANS(E100))*COS(RADIANS(AH90))))</f>
        <v>#DIV/0!</v>
      </c>
      <c r="AI97" s="3" t="e">
        <f>IF(DEGREES(ACOS(SIN(RADIANS(G97))*SIN(RADIANS(E100))+COS(RADIANS(G97))*COS(RADIANS(E100))*COS(RADIANS(AI90))))&gt;90,0,$F$4*$F$5/E99^2*(SIN(RADIANS(G97))*SIN(RADIANS(E100))+COS(RADIANS(G97))*COS(RADIANS(E100))*COS(RADIANS(AI90))))</f>
        <v>#DIV/0!</v>
      </c>
      <c r="AJ97" s="3" t="e">
        <f>IF(DEGREES(ACOS(SIN(RADIANS(G97))*SIN(RADIANS(E100))+COS(RADIANS(G97))*COS(RADIANS(E100))*COS(RADIANS(AJ90))))&gt;90,0,$F$4*$F$5/E99^2*(SIN(RADIANS(G97))*SIN(RADIANS(E100))+COS(RADIANS(G97))*COS(RADIANS(E100))*COS(RADIANS(AJ90))))</f>
        <v>#DIV/0!</v>
      </c>
      <c r="AK97" s="3">
        <f>IF(DEGREES(ACOS(SIN(RADIANS(G97))*SIN(RADIANS(E100))+COS(RADIANS(G97))*COS(RADIANS(E100))*COS(RADIANS(AK90))))&gt;90,0,$F$4*$F$5/E99^2*(SIN(RADIANS(G97))*SIN(RADIANS(E100))+COS(RADIANS(G97))*COS(RADIANS(E100))*COS(RADIANS(AK90))))</f>
        <v>0</v>
      </c>
      <c r="AL97" s="3">
        <f>IF(DEGREES(ACOS(SIN(RADIANS(G97))*SIN(RADIANS(E100))+COS(RADIANS(G97))*COS(RADIANS(E100))*COS(RADIANS(AL90))))&gt;90,0,$F$4*$F$5/E99^2*(SIN(RADIANS(G97))*SIN(RADIANS(E100))+COS(RADIANS(G97))*COS(RADIANS(E100))*COS(RADIANS(AL90))))</f>
        <v>0</v>
      </c>
      <c r="AM97" s="3">
        <f>IF(DEGREES(ACOS(SIN(RADIANS(G97))*SIN(RADIANS(E100))+COS(RADIANS(G97))*COS(RADIANS(E100))*COS(RADIANS(AM90))))&gt;90,0,$F$4*$F$5/E99^2*(SIN(RADIANS(G97))*SIN(RADIANS(E100))+COS(RADIANS(G97))*COS(RADIANS(E100))*COS(RADIANS(AM90))))</f>
        <v>0</v>
      </c>
      <c r="AN97" s="3">
        <f>IF(DEGREES(ACOS(SIN(RADIANS(G97))*SIN(RADIANS(E100))+COS(RADIANS(G97))*COS(RADIANS(E100))*COS(RADIANS(AN90))))&gt;90,0,$F$4*$F$5/E99^2*(SIN(RADIANS(G97))*SIN(RADIANS(E100))+COS(RADIANS(G97))*COS(RADIANS(E100))*COS(RADIANS(AN90))))</f>
        <v>0</v>
      </c>
      <c r="AO97" s="3">
        <f>IF(DEGREES(ACOS(SIN(RADIANS(G97))*SIN(RADIANS(E100))+COS(RADIANS(G97))*COS(RADIANS(E100))*COS(RADIANS(AO90))))&gt;90,0,$F$4*$F$5/E99^2*(SIN(RADIANS(G97))*SIN(RADIANS(E100))+COS(RADIANS(G97))*COS(RADIANS(E100))*COS(RADIANS(AO90))))</f>
        <v>0</v>
      </c>
      <c r="AP97" s="3">
        <f>IF(DEGREES(ACOS(SIN(RADIANS(G97))*SIN(RADIANS(E100))+COS(RADIANS(G97))*COS(RADIANS(E100))*COS(RADIANS(AP90))))&gt;90,0,$F$4*$F$5/E99^2*(SIN(RADIANS(G97))*SIN(RADIANS(E100))+COS(RADIANS(G97))*COS(RADIANS(E100))*COS(RADIANS(AP90))))</f>
        <v>0</v>
      </c>
      <c r="AQ97" s="3">
        <f>IF(DEGREES(ACOS(SIN(RADIANS(G97))*SIN(RADIANS(E100))+COS(RADIANS(G97))*COS(RADIANS(E100))*COS(RADIANS(AQ90))))&gt;90,0,$F$4*$F$5/E99^2*(SIN(RADIANS(G97))*SIN(RADIANS(E100))+COS(RADIANS(G97))*COS(RADIANS(E100))*COS(RADIANS(AQ90))))</f>
        <v>0</v>
      </c>
      <c r="AR97" s="3">
        <f>IF(DEGREES(ACOS(SIN(RADIANS(G97))*SIN(RADIANS(E100))+COS(RADIANS(G97))*COS(RADIANS(E100))*COS(RADIANS(AR90))))&gt;90,0,$F$4*$F$5/E99^2*(SIN(RADIANS(G97))*SIN(RADIANS(E100))+COS(RADIANS(G97))*COS(RADIANS(E100))*COS(RADIANS(AR90))))</f>
        <v>0</v>
      </c>
    </row>
    <row r="98" spans="2:44" ht="15.75" customHeight="1" x14ac:dyDescent="0.2">
      <c r="B98" s="20" t="s">
        <v>787</v>
      </c>
      <c r="E98" s="3" t="str">
        <f>IF($F$10=0,"N/A",E97*$F$11/$F$10)</f>
        <v>N/A</v>
      </c>
      <c r="G98" s="3">
        <v>30</v>
      </c>
      <c r="I98" s="3">
        <f>IF(DEGREES(ACOS(SIN(RADIANS(G98))*SIN(RADIANS(E100))+COS(RADIANS(G98))*COS(RADIANS(E100))*COS(RADIANS(I90))))&gt;90,0,$F$4*$F$5/E99^2*(SIN(RADIANS(G98))*SIN(RADIANS(E100))+COS(RADIANS(G98))*COS(RADIANS(E100))*COS(RADIANS(I90))))</f>
        <v>0</v>
      </c>
      <c r="J98" s="3">
        <f>IF(DEGREES(ACOS(SIN(RADIANS(G98))*SIN(RADIANS(E100))+COS(RADIANS(G98))*COS(RADIANS(E100))*COS(RADIANS(J90))))&gt;90,0,$F$4*$F$5/E99^2*(SIN(RADIANS(G98))*SIN(RADIANS(E100))+COS(RADIANS(G98))*COS(RADIANS(E100))*COS(RADIANS(J90))))</f>
        <v>0</v>
      </c>
      <c r="K98" s="3">
        <f>IF(DEGREES(ACOS(SIN(RADIANS(G98))*SIN(RADIANS(E100))+COS(RADIANS(G98))*COS(RADIANS(E100))*COS(RADIANS(K90))))&gt;90,0,$F$4*$F$5/E99^2*(SIN(RADIANS(G98))*SIN(RADIANS(E100))+COS(RADIANS(G98))*COS(RADIANS(E100))*COS(RADIANS(K90))))</f>
        <v>0</v>
      </c>
      <c r="L98" s="3">
        <f>IF(DEGREES(ACOS(SIN(RADIANS(G98))*SIN(RADIANS(E100))+COS(RADIANS(G98))*COS(RADIANS(E100))*COS(RADIANS(L90))))&gt;90,0,$F$4*$F$5/E99^2*(SIN(RADIANS(G98))*SIN(RADIANS(E100))+COS(RADIANS(G98))*COS(RADIANS(E100))*COS(RADIANS(L90))))</f>
        <v>0</v>
      </c>
      <c r="M98" s="3">
        <f>IF(DEGREES(ACOS(SIN(RADIANS(G98))*SIN(RADIANS(E100))+COS(RADIANS(G98))*COS(RADIANS(E100))*COS(RADIANS(M90))))&gt;90,0,$F$4*$F$5/E99^2*(SIN(RADIANS(G98))*SIN(RADIANS(E100))+COS(RADIANS(G98))*COS(RADIANS(E100))*COS(RADIANS(M90))))</f>
        <v>0</v>
      </c>
      <c r="N98" s="3">
        <f>IF(DEGREES(ACOS(SIN(RADIANS(G98))*SIN(RADIANS(E100))+COS(RADIANS(G98))*COS(RADIANS(E100))*COS(RADIANS(N90))))&gt;90,0,$F$4*$F$5/E99^2*(SIN(RADIANS(G98))*SIN(RADIANS(E100))+COS(RADIANS(G98))*COS(RADIANS(E100))*COS(RADIANS(N90))))</f>
        <v>0</v>
      </c>
      <c r="O98" s="3">
        <f>IF(DEGREES(ACOS(SIN(RADIANS(G98))*SIN(RADIANS(E100))+COS(RADIANS(G98))*COS(RADIANS(E100))*COS(RADIANS(O90))))&gt;90,0,$F$4*$F$5/E99^2*(SIN(RADIANS(G98))*SIN(RADIANS(E100))+COS(RADIANS(G98))*COS(RADIANS(E100))*COS(RADIANS(O90))))</f>
        <v>0</v>
      </c>
      <c r="P98" s="3">
        <f>IF(DEGREES(ACOS(SIN(RADIANS(G98))*SIN(RADIANS(E100))+COS(RADIANS(G98))*COS(RADIANS(E100))*COS(RADIANS(P90))))&gt;90,0,$F$4*$F$5/E99^2*(SIN(RADIANS(G98))*SIN(RADIANS(E100))+COS(RADIANS(G98))*COS(RADIANS(E100))*COS(RADIANS(P90))))</f>
        <v>0</v>
      </c>
      <c r="Q98" s="3">
        <f>IF(DEGREES(ACOS(SIN(RADIANS(G98))*SIN(RADIANS(E100))+COS(RADIANS(G98))*COS(RADIANS(E100))*COS(RADIANS(Q90))))&gt;90,0,$F$4*$F$5/E99^2*(SIN(RADIANS(G98))*SIN(RADIANS(E100))+COS(RADIANS(G98))*COS(RADIANS(E100))*COS(RADIANS(Q90))))</f>
        <v>0</v>
      </c>
      <c r="R98" s="3" t="e">
        <f>IF(DEGREES(ACOS(SIN(RADIANS(G98))*SIN(RADIANS(E100))+COS(RADIANS(G98))*COS(RADIANS(E100))*COS(RADIANS(R90))))&gt;90,0,$F$4*$F$5/E99^2*(SIN(RADIANS(G98))*SIN(RADIANS(E100))+COS(RADIANS(G98))*COS(RADIANS(E100))*COS(RADIANS(R90))))</f>
        <v>#DIV/0!</v>
      </c>
      <c r="S98" s="3" t="e">
        <f>IF(DEGREES(ACOS(SIN(RADIANS(G98))*SIN(RADIANS(E100))+COS(RADIANS(G98))*COS(RADIANS(E100))*COS(RADIANS(S90))))&gt;90,0,$F$4*$F$5/E99^2*(SIN(RADIANS(G98))*SIN(RADIANS(E100))+COS(RADIANS(G98))*COS(RADIANS(E100))*COS(RADIANS(S90))))</f>
        <v>#DIV/0!</v>
      </c>
      <c r="T98" s="3" t="e">
        <f>IF(DEGREES(ACOS(SIN(RADIANS(G98))*SIN(RADIANS(E100))+COS(RADIANS(G98))*COS(RADIANS(E100))*COS(RADIANS(T90))))&gt;90,0,$F$4*$F$5/E99^2*(SIN(RADIANS(G98))*SIN(RADIANS(E100))+COS(RADIANS(G98))*COS(RADIANS(E100))*COS(RADIANS(T90))))</f>
        <v>#DIV/0!</v>
      </c>
      <c r="U98" s="3" t="e">
        <f>IF(DEGREES(ACOS(SIN(RADIANS(G98))*SIN(RADIANS(E100))+COS(RADIANS(G98))*COS(RADIANS(E100))*COS(RADIANS(U90))))&gt;90,0,$F$4*$F$5/E99^2*(SIN(RADIANS(G98))*SIN(RADIANS(E100))+COS(RADIANS(G98))*COS(RADIANS(E100))*COS(RADIANS(U90))))</f>
        <v>#DIV/0!</v>
      </c>
      <c r="V98" s="3" t="e">
        <f>IF(DEGREES(ACOS(SIN(RADIANS(G98))*SIN(RADIANS(E100))+COS(RADIANS(G98))*COS(RADIANS(E100))*COS(RADIANS(V90))))&gt;90,0,$F$4*$F$5/E99^2*(SIN(RADIANS(G98))*SIN(RADIANS(E100))+COS(RADIANS(G98))*COS(RADIANS(E100))*COS(RADIANS(V90))))</f>
        <v>#DIV/0!</v>
      </c>
      <c r="W98" s="3" t="e">
        <f>IF(DEGREES(ACOS(SIN(RADIANS(G98))*SIN(RADIANS(E100))+COS(RADIANS(G98))*COS(RADIANS(E100))*COS(RADIANS(W90))))&gt;90,0,$F$4*$F$5/E99^2*(SIN(RADIANS(G98))*SIN(RADIANS(E100))+COS(RADIANS(G98))*COS(RADIANS(E100))*COS(RADIANS(W90))))</f>
        <v>#DIV/0!</v>
      </c>
      <c r="X98" s="3" t="e">
        <f>IF(DEGREES(ACOS(SIN(RADIANS(G98))*SIN(RADIANS(E100))+COS(RADIANS(G98))*COS(RADIANS(E100))*COS(RADIANS(X90))))&gt;90,0,$F$4*$F$5/E99^2*(SIN(RADIANS(G98))*SIN(RADIANS(E100))+COS(RADIANS(G98))*COS(RADIANS(E100))*COS(RADIANS(X90))))</f>
        <v>#DIV/0!</v>
      </c>
      <c r="Y98" s="3" t="e">
        <f>IF(DEGREES(ACOS(SIN(RADIANS(G98))*SIN(RADIANS(E100))+COS(RADIANS(G98))*COS(RADIANS(E100))*COS(RADIANS(Y90))))&gt;90,0,$F$4*$F$5/E99^2*(SIN(RADIANS(G98))*SIN(RADIANS(E100))+COS(RADIANS(G98))*COS(RADIANS(E100))*COS(RADIANS(Y90))))</f>
        <v>#DIV/0!</v>
      </c>
      <c r="Z98" s="3" t="e">
        <f>IF(DEGREES(ACOS(SIN(RADIANS(G98))*SIN(RADIANS(E100))+COS(RADIANS(G98))*COS(RADIANS(E100))*COS(RADIANS(Z90))))&gt;90,0,$F$4*$F$5/E99^2*(SIN(RADIANS(G98))*SIN(RADIANS(E100))+COS(RADIANS(G98))*COS(RADIANS(E100))*COS(RADIANS(Z90))))</f>
        <v>#DIV/0!</v>
      </c>
      <c r="AA98" s="3" t="e">
        <f>IF(DEGREES(ACOS(SIN(RADIANS(G98))*SIN(RADIANS(E100))+COS(RADIANS(G98))*COS(RADIANS(E100))*COS(RADIANS(AA90))))&gt;90,0,$F$4*$F$5/E99^2*(SIN(RADIANS(G98))*SIN(RADIANS(E100))+COS(RADIANS(G98))*COS(RADIANS(E100))*COS(RADIANS(AA90))))</f>
        <v>#DIV/0!</v>
      </c>
      <c r="AB98" s="3" t="e">
        <f>IF(DEGREES(ACOS(SIN(RADIANS(G98))*SIN(RADIANS(E100))+COS(RADIANS(G98))*COS(RADIANS(E100))*COS(RADIANS(AB90))))&gt;90,0,$F$4*$F$5/E99^2*(SIN(RADIANS(G98))*SIN(RADIANS(E100))+COS(RADIANS(G98))*COS(RADIANS(E100))*COS(RADIANS(AB90))))</f>
        <v>#DIV/0!</v>
      </c>
      <c r="AC98" s="3" t="e">
        <f>IF(DEGREES(ACOS(SIN(RADIANS(G98))*SIN(RADIANS(E100))+COS(RADIANS(G98))*COS(RADIANS(E100))*COS(RADIANS(AC90))))&gt;90,0,$F$4*$F$5/E99^2*(SIN(RADIANS(G98))*SIN(RADIANS(E100))+COS(RADIANS(G98))*COS(RADIANS(E100))*COS(RADIANS(AC90))))</f>
        <v>#DIV/0!</v>
      </c>
      <c r="AD98" s="3" t="e">
        <f>IF(DEGREES(ACOS(SIN(RADIANS(G98))*SIN(RADIANS(E100))+COS(RADIANS(G98))*COS(RADIANS(E100))*COS(RADIANS(AD90))))&gt;90,0,$F$4*$F$5/E99^2*(SIN(RADIANS(G98))*SIN(RADIANS(E100))+COS(RADIANS(G98))*COS(RADIANS(E100))*COS(RADIANS(AD90))))</f>
        <v>#DIV/0!</v>
      </c>
      <c r="AE98" s="3" t="e">
        <f>IF(DEGREES(ACOS(SIN(RADIANS(G98))*SIN(RADIANS(E100))+COS(RADIANS(G98))*COS(RADIANS(E100))*COS(RADIANS(AE90))))&gt;90,0,$F$4*$F$5/E99^2*(SIN(RADIANS(G98))*SIN(RADIANS(E100))+COS(RADIANS(G98))*COS(RADIANS(E100))*COS(RADIANS(AE90))))</f>
        <v>#DIV/0!</v>
      </c>
      <c r="AF98" s="3" t="e">
        <f>IF(DEGREES(ACOS(SIN(RADIANS(G98))*SIN(RADIANS(E100))+COS(RADIANS(G98))*COS(RADIANS(E100))*COS(RADIANS(AF90))))&gt;90,0,$F$4*$F$5/E99^2*(SIN(RADIANS(G98))*SIN(RADIANS(E100))+COS(RADIANS(G98))*COS(RADIANS(E100))*COS(RADIANS(AF90))))</f>
        <v>#DIV/0!</v>
      </c>
      <c r="AG98" s="3" t="e">
        <f>IF(DEGREES(ACOS(SIN(RADIANS(G98))*SIN(RADIANS(E100))+COS(RADIANS(G98))*COS(RADIANS(E100))*COS(RADIANS(AG90))))&gt;90,0,$F$4*$F$5/E99^2*(SIN(RADIANS(G98))*SIN(RADIANS(E100))+COS(RADIANS(G98))*COS(RADIANS(E100))*COS(RADIANS(AG90))))</f>
        <v>#DIV/0!</v>
      </c>
      <c r="AH98" s="3" t="e">
        <f>IF(DEGREES(ACOS(SIN(RADIANS(G98))*SIN(RADIANS(E100))+COS(RADIANS(G98))*COS(RADIANS(E100))*COS(RADIANS(AH90))))&gt;90,0,$F$4*$F$5/E99^2*(SIN(RADIANS(G98))*SIN(RADIANS(E100))+COS(RADIANS(G98))*COS(RADIANS(E100))*COS(RADIANS(AH90))))</f>
        <v>#DIV/0!</v>
      </c>
      <c r="AI98" s="3" t="e">
        <f>IF(DEGREES(ACOS(SIN(RADIANS(G98))*SIN(RADIANS(E100))+COS(RADIANS(G98))*COS(RADIANS(E100))*COS(RADIANS(AI90))))&gt;90,0,$F$4*$F$5/E99^2*(SIN(RADIANS(G98))*SIN(RADIANS(E100))+COS(RADIANS(G98))*COS(RADIANS(E100))*COS(RADIANS(AI90))))</f>
        <v>#DIV/0!</v>
      </c>
      <c r="AJ98" s="3" t="e">
        <f>IF(DEGREES(ACOS(SIN(RADIANS(G98))*SIN(RADIANS(E100))+COS(RADIANS(G98))*COS(RADIANS(E100))*COS(RADIANS(AJ90))))&gt;90,0,$F$4*$F$5/E99^2*(SIN(RADIANS(G98))*SIN(RADIANS(E100))+COS(RADIANS(G98))*COS(RADIANS(E100))*COS(RADIANS(AJ90))))</f>
        <v>#DIV/0!</v>
      </c>
      <c r="AK98" s="3">
        <f>IF(DEGREES(ACOS(SIN(RADIANS(G98))*SIN(RADIANS(E100))+COS(RADIANS(G98))*COS(RADIANS(E100))*COS(RADIANS(AK90))))&gt;90,0,$F$4*$F$5/E99^2*(SIN(RADIANS(G98))*SIN(RADIANS(E100))+COS(RADIANS(G98))*COS(RADIANS(E100))*COS(RADIANS(AK90))))</f>
        <v>0</v>
      </c>
      <c r="AL98" s="3">
        <f>IF(DEGREES(ACOS(SIN(RADIANS(G98))*SIN(RADIANS(E100))+COS(RADIANS(G98))*COS(RADIANS(E100))*COS(RADIANS(AL90))))&gt;90,0,$F$4*$F$5/E99^2*(SIN(RADIANS(G98))*SIN(RADIANS(E100))+COS(RADIANS(G98))*COS(RADIANS(E100))*COS(RADIANS(AL90))))</f>
        <v>0</v>
      </c>
      <c r="AM98" s="3">
        <f>IF(DEGREES(ACOS(SIN(RADIANS(G98))*SIN(RADIANS(E100))+COS(RADIANS(G98))*COS(RADIANS(E100))*COS(RADIANS(AM90))))&gt;90,0,$F$4*$F$5/E99^2*(SIN(RADIANS(G98))*SIN(RADIANS(E100))+COS(RADIANS(G98))*COS(RADIANS(E100))*COS(RADIANS(AM90))))</f>
        <v>0</v>
      </c>
      <c r="AN98" s="3">
        <f>IF(DEGREES(ACOS(SIN(RADIANS(G98))*SIN(RADIANS(E100))+COS(RADIANS(G98))*COS(RADIANS(E100))*COS(RADIANS(AN90))))&gt;90,0,$F$4*$F$5/E99^2*(SIN(RADIANS(G98))*SIN(RADIANS(E100))+COS(RADIANS(G98))*COS(RADIANS(E100))*COS(RADIANS(AN90))))</f>
        <v>0</v>
      </c>
      <c r="AO98" s="3">
        <f>IF(DEGREES(ACOS(SIN(RADIANS(G98))*SIN(RADIANS(E100))+COS(RADIANS(G98))*COS(RADIANS(E100))*COS(RADIANS(AO90))))&gt;90,0,$F$4*$F$5/E99^2*(SIN(RADIANS(G98))*SIN(RADIANS(E100))+COS(RADIANS(G98))*COS(RADIANS(E100))*COS(RADIANS(AO90))))</f>
        <v>0</v>
      </c>
      <c r="AP98" s="3">
        <f>IF(DEGREES(ACOS(SIN(RADIANS(G98))*SIN(RADIANS(E100))+COS(RADIANS(G98))*COS(RADIANS(E100))*COS(RADIANS(AP90))))&gt;90,0,$F$4*$F$5/E99^2*(SIN(RADIANS(G98))*SIN(RADIANS(E100))+COS(RADIANS(G98))*COS(RADIANS(E100))*COS(RADIANS(AP90))))</f>
        <v>0</v>
      </c>
      <c r="AQ98" s="3">
        <f>IF(DEGREES(ACOS(SIN(RADIANS(G98))*SIN(RADIANS(E100))+COS(RADIANS(G98))*COS(RADIANS(E100))*COS(RADIANS(AQ90))))&gt;90,0,$F$4*$F$5/E99^2*(SIN(RADIANS(G98))*SIN(RADIANS(E100))+COS(RADIANS(G98))*COS(RADIANS(E100))*COS(RADIANS(AQ90))))</f>
        <v>0</v>
      </c>
      <c r="AR98" s="3">
        <f>IF(DEGREES(ACOS(SIN(RADIANS(G98))*SIN(RADIANS(E100))+COS(RADIANS(G98))*COS(RADIANS(E100))*COS(RADIANS(AR90))))&gt;90,0,$F$4*$F$5/E99^2*(SIN(RADIANS(G98))*SIN(RADIANS(E100))+COS(RADIANS(G98))*COS(RADIANS(E100))*COS(RADIANS(AR90))))</f>
        <v>0</v>
      </c>
    </row>
    <row r="99" spans="2:44" ht="15.75" customHeight="1" x14ac:dyDescent="0.2">
      <c r="B99" s="20" t="s">
        <v>788</v>
      </c>
      <c r="E99" s="3">
        <f>$F$6*(1-$F$7^2)/(1+$F$7*COS(RADIANS(E93)))</f>
        <v>0</v>
      </c>
      <c r="G99" s="3">
        <v>20</v>
      </c>
      <c r="I99" s="3">
        <f>IF(DEGREES(ACOS(SIN(RADIANS(G99))*SIN(RADIANS(E100))+COS(RADIANS(G99))*COS(RADIANS(E100))*COS(RADIANS(I90))))&gt;90,0,$F$4*$F$5/E99^2*(SIN(RADIANS(G99))*SIN(RADIANS(E100))+COS(RADIANS(G99))*COS(RADIANS(E100))*COS(RADIANS(I90))))</f>
        <v>0</v>
      </c>
      <c r="J99" s="3">
        <f>IF(DEGREES(ACOS(SIN(RADIANS(G99))*SIN(RADIANS(E100))+COS(RADIANS(G99))*COS(RADIANS(E100))*COS(RADIANS(J90))))&gt;90,0,$F$4*$F$5/E99^2*(SIN(RADIANS(G99))*SIN(RADIANS(E100))+COS(RADIANS(G99))*COS(RADIANS(E100))*COS(RADIANS(J90))))</f>
        <v>0</v>
      </c>
      <c r="K99" s="3">
        <f>IF(DEGREES(ACOS(SIN(RADIANS(G99))*SIN(RADIANS(E100))+COS(RADIANS(G99))*COS(RADIANS(E100))*COS(RADIANS(K90))))&gt;90,0,$F$4*$F$5/E99^2*(SIN(RADIANS(G99))*SIN(RADIANS(E100))+COS(RADIANS(G99))*COS(RADIANS(E100))*COS(RADIANS(K90))))</f>
        <v>0</v>
      </c>
      <c r="L99" s="3">
        <f>IF(DEGREES(ACOS(SIN(RADIANS(G99))*SIN(RADIANS(E100))+COS(RADIANS(G99))*COS(RADIANS(E100))*COS(RADIANS(L90))))&gt;90,0,$F$4*$F$5/E99^2*(SIN(RADIANS(G99))*SIN(RADIANS(E100))+COS(RADIANS(G99))*COS(RADIANS(E100))*COS(RADIANS(L90))))</f>
        <v>0</v>
      </c>
      <c r="M99" s="3">
        <f>IF(DEGREES(ACOS(SIN(RADIANS(G99))*SIN(RADIANS(E100))+COS(RADIANS(G99))*COS(RADIANS(E100))*COS(RADIANS(M90))))&gt;90,0,$F$4*$F$5/E99^2*(SIN(RADIANS(G99))*SIN(RADIANS(E100))+COS(RADIANS(G99))*COS(RADIANS(E100))*COS(RADIANS(M90))))</f>
        <v>0</v>
      </c>
      <c r="N99" s="3">
        <f>IF(DEGREES(ACOS(SIN(RADIANS(G99))*SIN(RADIANS(E100))+COS(RADIANS(G99))*COS(RADIANS(E100))*COS(RADIANS(N90))))&gt;90,0,$F$4*$F$5/E99^2*(SIN(RADIANS(G99))*SIN(RADIANS(E100))+COS(RADIANS(G99))*COS(RADIANS(E100))*COS(RADIANS(N90))))</f>
        <v>0</v>
      </c>
      <c r="O99" s="3">
        <f>IF(DEGREES(ACOS(SIN(RADIANS(G99))*SIN(RADIANS(E100))+COS(RADIANS(G99))*COS(RADIANS(E100))*COS(RADIANS(O90))))&gt;90,0,$F$4*$F$5/E99^2*(SIN(RADIANS(G99))*SIN(RADIANS(E100))+COS(RADIANS(G99))*COS(RADIANS(E100))*COS(RADIANS(O90))))</f>
        <v>0</v>
      </c>
      <c r="P99" s="3">
        <f>IF(DEGREES(ACOS(SIN(RADIANS(G99))*SIN(RADIANS(E100))+COS(RADIANS(G99))*COS(RADIANS(E100))*COS(RADIANS(P90))))&gt;90,0,$F$4*$F$5/E99^2*(SIN(RADIANS(G99))*SIN(RADIANS(E100))+COS(RADIANS(G99))*COS(RADIANS(E100))*COS(RADIANS(P90))))</f>
        <v>0</v>
      </c>
      <c r="Q99" s="3">
        <f>IF(DEGREES(ACOS(SIN(RADIANS(G99))*SIN(RADIANS(E100))+COS(RADIANS(G99))*COS(RADIANS(E100))*COS(RADIANS(Q90))))&gt;90,0,$F$4*$F$5/E99^2*(SIN(RADIANS(G99))*SIN(RADIANS(E100))+COS(RADIANS(G99))*COS(RADIANS(E100))*COS(RADIANS(Q90))))</f>
        <v>0</v>
      </c>
      <c r="R99" s="3" t="e">
        <f>IF(DEGREES(ACOS(SIN(RADIANS(G99))*SIN(RADIANS(E100))+COS(RADIANS(G99))*COS(RADIANS(E100))*COS(RADIANS(R90))))&gt;90,0,$F$4*$F$5/E99^2*(SIN(RADIANS(G99))*SIN(RADIANS(E100))+COS(RADIANS(G99))*COS(RADIANS(E100))*COS(RADIANS(R90))))</f>
        <v>#DIV/0!</v>
      </c>
      <c r="S99" s="3" t="e">
        <f>IF(DEGREES(ACOS(SIN(RADIANS(G99))*SIN(RADIANS(E100))+COS(RADIANS(G99))*COS(RADIANS(E100))*COS(RADIANS(S90))))&gt;90,0,$F$4*$F$5/E99^2*(SIN(RADIANS(G99))*SIN(RADIANS(E100))+COS(RADIANS(G99))*COS(RADIANS(E100))*COS(RADIANS(S90))))</f>
        <v>#DIV/0!</v>
      </c>
      <c r="T99" s="3" t="e">
        <f>IF(DEGREES(ACOS(SIN(RADIANS(G99))*SIN(RADIANS(E100))+COS(RADIANS(G99))*COS(RADIANS(E100))*COS(RADIANS(T90))))&gt;90,0,$F$4*$F$5/E99^2*(SIN(RADIANS(G99))*SIN(RADIANS(E100))+COS(RADIANS(G99))*COS(RADIANS(E100))*COS(RADIANS(T90))))</f>
        <v>#DIV/0!</v>
      </c>
      <c r="U99" s="3" t="e">
        <f>IF(DEGREES(ACOS(SIN(RADIANS(G99))*SIN(RADIANS(E100))+COS(RADIANS(G99))*COS(RADIANS(E100))*COS(RADIANS(U90))))&gt;90,0,$F$4*$F$5/E99^2*(SIN(RADIANS(G99))*SIN(RADIANS(E100))+COS(RADIANS(G99))*COS(RADIANS(E100))*COS(RADIANS(U90))))</f>
        <v>#DIV/0!</v>
      </c>
      <c r="V99" s="3" t="e">
        <f>IF(DEGREES(ACOS(SIN(RADIANS(G99))*SIN(RADIANS(E100))+COS(RADIANS(G99))*COS(RADIANS(E100))*COS(RADIANS(V90))))&gt;90,0,$F$4*$F$5/E99^2*(SIN(RADIANS(G99))*SIN(RADIANS(E100))+COS(RADIANS(G99))*COS(RADIANS(E100))*COS(RADIANS(V90))))</f>
        <v>#DIV/0!</v>
      </c>
      <c r="W99" s="3" t="e">
        <f>IF(DEGREES(ACOS(SIN(RADIANS(G99))*SIN(RADIANS(E100))+COS(RADIANS(G99))*COS(RADIANS(E100))*COS(RADIANS(W90))))&gt;90,0,$F$4*$F$5/E99^2*(SIN(RADIANS(G99))*SIN(RADIANS(E100))+COS(RADIANS(G99))*COS(RADIANS(E100))*COS(RADIANS(W90))))</f>
        <v>#DIV/0!</v>
      </c>
      <c r="X99" s="3" t="e">
        <f>IF(DEGREES(ACOS(SIN(RADIANS(G99))*SIN(RADIANS(E100))+COS(RADIANS(G99))*COS(RADIANS(E100))*COS(RADIANS(X90))))&gt;90,0,$F$4*$F$5/E99^2*(SIN(RADIANS(G99))*SIN(RADIANS(E100))+COS(RADIANS(G99))*COS(RADIANS(E100))*COS(RADIANS(X90))))</f>
        <v>#DIV/0!</v>
      </c>
      <c r="Y99" s="3" t="e">
        <f>IF(DEGREES(ACOS(SIN(RADIANS(G99))*SIN(RADIANS(E100))+COS(RADIANS(G99))*COS(RADIANS(E100))*COS(RADIANS(Y90))))&gt;90,0,$F$4*$F$5/E99^2*(SIN(RADIANS(G99))*SIN(RADIANS(E100))+COS(RADIANS(G99))*COS(RADIANS(E100))*COS(RADIANS(Y90))))</f>
        <v>#DIV/0!</v>
      </c>
      <c r="Z99" s="3" t="e">
        <f>IF(DEGREES(ACOS(SIN(RADIANS(G99))*SIN(RADIANS(E100))+COS(RADIANS(G99))*COS(RADIANS(E100))*COS(RADIANS(Z90))))&gt;90,0,$F$4*$F$5/E99^2*(SIN(RADIANS(G99))*SIN(RADIANS(E100))+COS(RADIANS(G99))*COS(RADIANS(E100))*COS(RADIANS(Z90))))</f>
        <v>#DIV/0!</v>
      </c>
      <c r="AA99" s="3" t="e">
        <f>IF(DEGREES(ACOS(SIN(RADIANS(G99))*SIN(RADIANS(E100))+COS(RADIANS(G99))*COS(RADIANS(E100))*COS(RADIANS(AA90))))&gt;90,0,$F$4*$F$5/E99^2*(SIN(RADIANS(G99))*SIN(RADIANS(E100))+COS(RADIANS(G99))*COS(RADIANS(E100))*COS(RADIANS(AA90))))</f>
        <v>#DIV/0!</v>
      </c>
      <c r="AB99" s="3" t="e">
        <f>IF(DEGREES(ACOS(SIN(RADIANS(G99))*SIN(RADIANS(E100))+COS(RADIANS(G99))*COS(RADIANS(E100))*COS(RADIANS(AB90))))&gt;90,0,$F$4*$F$5/E99^2*(SIN(RADIANS(G99))*SIN(RADIANS(E100))+COS(RADIANS(G99))*COS(RADIANS(E100))*COS(RADIANS(AB90))))</f>
        <v>#DIV/0!</v>
      </c>
      <c r="AC99" s="3" t="e">
        <f>IF(DEGREES(ACOS(SIN(RADIANS(G99))*SIN(RADIANS(E100))+COS(RADIANS(G99))*COS(RADIANS(E100))*COS(RADIANS(AC90))))&gt;90,0,$F$4*$F$5/E99^2*(SIN(RADIANS(G99))*SIN(RADIANS(E100))+COS(RADIANS(G99))*COS(RADIANS(E100))*COS(RADIANS(AC90))))</f>
        <v>#DIV/0!</v>
      </c>
      <c r="AD99" s="3" t="e">
        <f>IF(DEGREES(ACOS(SIN(RADIANS(G99))*SIN(RADIANS(E100))+COS(RADIANS(G99))*COS(RADIANS(E100))*COS(RADIANS(AD90))))&gt;90,0,$F$4*$F$5/E99^2*(SIN(RADIANS(G99))*SIN(RADIANS(E100))+COS(RADIANS(G99))*COS(RADIANS(E100))*COS(RADIANS(AD90))))</f>
        <v>#DIV/0!</v>
      </c>
      <c r="AE99" s="3" t="e">
        <f>IF(DEGREES(ACOS(SIN(RADIANS(G99))*SIN(RADIANS(E100))+COS(RADIANS(G99))*COS(RADIANS(E100))*COS(RADIANS(AE90))))&gt;90,0,$F$4*$F$5/E99^2*(SIN(RADIANS(G99))*SIN(RADIANS(E100))+COS(RADIANS(G99))*COS(RADIANS(E100))*COS(RADIANS(AE90))))</f>
        <v>#DIV/0!</v>
      </c>
      <c r="AF99" s="3" t="e">
        <f>IF(DEGREES(ACOS(SIN(RADIANS(G99))*SIN(RADIANS(E100))+COS(RADIANS(G99))*COS(RADIANS(E100))*COS(RADIANS(AF90))))&gt;90,0,$F$4*$F$5/E99^2*(SIN(RADIANS(G99))*SIN(RADIANS(E100))+COS(RADIANS(G99))*COS(RADIANS(E100))*COS(RADIANS(AF90))))</f>
        <v>#DIV/0!</v>
      </c>
      <c r="AG99" s="3" t="e">
        <f>IF(DEGREES(ACOS(SIN(RADIANS(G99))*SIN(RADIANS(E100))+COS(RADIANS(G99))*COS(RADIANS(E100))*COS(RADIANS(AG90))))&gt;90,0,$F$4*$F$5/E99^2*(SIN(RADIANS(G99))*SIN(RADIANS(E100))+COS(RADIANS(G99))*COS(RADIANS(E100))*COS(RADIANS(AG90))))</f>
        <v>#DIV/0!</v>
      </c>
      <c r="AH99" s="3" t="e">
        <f>IF(DEGREES(ACOS(SIN(RADIANS(G99))*SIN(RADIANS(E100))+COS(RADIANS(G99))*COS(RADIANS(E100))*COS(RADIANS(AH90))))&gt;90,0,$F$4*$F$5/E99^2*(SIN(RADIANS(G99))*SIN(RADIANS(E100))+COS(RADIANS(G99))*COS(RADIANS(E100))*COS(RADIANS(AH90))))</f>
        <v>#DIV/0!</v>
      </c>
      <c r="AI99" s="3" t="e">
        <f>IF(DEGREES(ACOS(SIN(RADIANS(G99))*SIN(RADIANS(E100))+COS(RADIANS(G99))*COS(RADIANS(E100))*COS(RADIANS(AI90))))&gt;90,0,$F$4*$F$5/E99^2*(SIN(RADIANS(G99))*SIN(RADIANS(E100))+COS(RADIANS(G99))*COS(RADIANS(E100))*COS(RADIANS(AI90))))</f>
        <v>#DIV/0!</v>
      </c>
      <c r="AJ99" s="3" t="e">
        <f>IF(DEGREES(ACOS(SIN(RADIANS(G99))*SIN(RADIANS(E100))+COS(RADIANS(G99))*COS(RADIANS(E100))*COS(RADIANS(AJ90))))&gt;90,0,$F$4*$F$5/E99^2*(SIN(RADIANS(G99))*SIN(RADIANS(E100))+COS(RADIANS(G99))*COS(RADIANS(E100))*COS(RADIANS(AJ90))))</f>
        <v>#DIV/0!</v>
      </c>
      <c r="AK99" s="3">
        <f>IF(DEGREES(ACOS(SIN(RADIANS(G99))*SIN(RADIANS(E100))+COS(RADIANS(G99))*COS(RADIANS(E100))*COS(RADIANS(AK90))))&gt;90,0,$F$4*$F$5/E99^2*(SIN(RADIANS(G99))*SIN(RADIANS(E100))+COS(RADIANS(G99))*COS(RADIANS(E100))*COS(RADIANS(AK90))))</f>
        <v>0</v>
      </c>
      <c r="AL99" s="3">
        <f>IF(DEGREES(ACOS(SIN(RADIANS(G99))*SIN(RADIANS(E100))+COS(RADIANS(G99))*COS(RADIANS(E100))*COS(RADIANS(AL90))))&gt;90,0,$F$4*$F$5/E99^2*(SIN(RADIANS(G99))*SIN(RADIANS(E100))+COS(RADIANS(G99))*COS(RADIANS(E100))*COS(RADIANS(AL90))))</f>
        <v>0</v>
      </c>
      <c r="AM99" s="3">
        <f>IF(DEGREES(ACOS(SIN(RADIANS(G99))*SIN(RADIANS(E100))+COS(RADIANS(G99))*COS(RADIANS(E100))*COS(RADIANS(AM90))))&gt;90,0,$F$4*$F$5/E99^2*(SIN(RADIANS(G99))*SIN(RADIANS(E100))+COS(RADIANS(G99))*COS(RADIANS(E100))*COS(RADIANS(AM90))))</f>
        <v>0</v>
      </c>
      <c r="AN99" s="3">
        <f>IF(DEGREES(ACOS(SIN(RADIANS(G99))*SIN(RADIANS(E100))+COS(RADIANS(G99))*COS(RADIANS(E100))*COS(RADIANS(AN90))))&gt;90,0,$F$4*$F$5/E99^2*(SIN(RADIANS(G99))*SIN(RADIANS(E100))+COS(RADIANS(G99))*COS(RADIANS(E100))*COS(RADIANS(AN90))))</f>
        <v>0</v>
      </c>
      <c r="AO99" s="3">
        <f>IF(DEGREES(ACOS(SIN(RADIANS(G99))*SIN(RADIANS(E100))+COS(RADIANS(G99))*COS(RADIANS(E100))*COS(RADIANS(AO90))))&gt;90,0,$F$4*$F$5/E99^2*(SIN(RADIANS(G99))*SIN(RADIANS(E100))+COS(RADIANS(G99))*COS(RADIANS(E100))*COS(RADIANS(AO90))))</f>
        <v>0</v>
      </c>
      <c r="AP99" s="3">
        <f>IF(DEGREES(ACOS(SIN(RADIANS(G99))*SIN(RADIANS(E100))+COS(RADIANS(G99))*COS(RADIANS(E100))*COS(RADIANS(AP90))))&gt;90,0,$F$4*$F$5/E99^2*(SIN(RADIANS(G99))*SIN(RADIANS(E100))+COS(RADIANS(G99))*COS(RADIANS(E100))*COS(RADIANS(AP90))))</f>
        <v>0</v>
      </c>
      <c r="AQ99" s="3">
        <f>IF(DEGREES(ACOS(SIN(RADIANS(G99))*SIN(RADIANS(E100))+COS(RADIANS(G99))*COS(RADIANS(E100))*COS(RADIANS(AQ90))))&gt;90,0,$F$4*$F$5/E99^2*(SIN(RADIANS(G99))*SIN(RADIANS(E100))+COS(RADIANS(G99))*COS(RADIANS(E100))*COS(RADIANS(AQ90))))</f>
        <v>0</v>
      </c>
      <c r="AR99" s="3">
        <f>IF(DEGREES(ACOS(SIN(RADIANS(G99))*SIN(RADIANS(E100))+COS(RADIANS(G99))*COS(RADIANS(E100))*COS(RADIANS(AR90))))&gt;90,0,$F$4*$F$5/E99^2*(SIN(RADIANS(G99))*SIN(RADIANS(E100))+COS(RADIANS(G99))*COS(RADIANS(E100))*COS(RADIANS(AR90))))</f>
        <v>0</v>
      </c>
    </row>
    <row r="100" spans="2:44" ht="15.75" customHeight="1" x14ac:dyDescent="0.2">
      <c r="B100" s="20" t="s">
        <v>737</v>
      </c>
      <c r="E100" s="3">
        <f>IF($F$8&gt;90,180-$F$8,$F$8)*SIN(RADIANS(E94))</f>
        <v>0</v>
      </c>
      <c r="G100" s="3">
        <v>10</v>
      </c>
      <c r="I100" s="3">
        <f>IF(DEGREES(ACOS(SIN(RADIANS(G100))*SIN(RADIANS(E100))+COS(RADIANS(G100))*COS(RADIANS(E100))*COS(RADIANS(I90))))&gt;90,0,$F$4*$F$5/E99^2*(SIN(RADIANS(G100))*SIN(RADIANS(E100))+COS(RADIANS(G100))*COS(RADIANS(E100))*COS(RADIANS(I90))))</f>
        <v>0</v>
      </c>
      <c r="J100" s="3">
        <f>IF(DEGREES(ACOS(SIN(RADIANS(G100))*SIN(RADIANS(E100))+COS(RADIANS(G100))*COS(RADIANS(E100))*COS(RADIANS(J90))))&gt;90,0,$F$4*$F$5/E99^2*(SIN(RADIANS(G100))*SIN(RADIANS(E100))+COS(RADIANS(G100))*COS(RADIANS(E100))*COS(RADIANS(J90))))</f>
        <v>0</v>
      </c>
      <c r="K100" s="3">
        <f>IF(DEGREES(ACOS(SIN(RADIANS(G100))*SIN(RADIANS(E100))+COS(RADIANS(G100))*COS(RADIANS(E100))*COS(RADIANS(K90))))&gt;90,0,$F$4*$F$5/E99^2*(SIN(RADIANS(G100))*SIN(RADIANS(E100))+COS(RADIANS(G100))*COS(RADIANS(E100))*COS(RADIANS(K90))))</f>
        <v>0</v>
      </c>
      <c r="L100" s="3">
        <f>IF(DEGREES(ACOS(SIN(RADIANS(G100))*SIN(RADIANS(E100))+COS(RADIANS(G100))*COS(RADIANS(E100))*COS(RADIANS(L90))))&gt;90,0,$F$4*$F$5/E99^2*(SIN(RADIANS(G100))*SIN(RADIANS(E100))+COS(RADIANS(G100))*COS(RADIANS(E100))*COS(RADIANS(L90))))</f>
        <v>0</v>
      </c>
      <c r="M100" s="3">
        <f>IF(DEGREES(ACOS(SIN(RADIANS(G100))*SIN(RADIANS(E100))+COS(RADIANS(G100))*COS(RADIANS(E100))*COS(RADIANS(M90))))&gt;90,0,$F$4*$F$5/E99^2*(SIN(RADIANS(G100))*SIN(RADIANS(E100))+COS(RADIANS(G100))*COS(RADIANS(E100))*COS(RADIANS(M90))))</f>
        <v>0</v>
      </c>
      <c r="N100" s="3">
        <f>IF(DEGREES(ACOS(SIN(RADIANS(G100))*SIN(RADIANS(E100))+COS(RADIANS(G100))*COS(RADIANS(E100))*COS(RADIANS(N90))))&gt;90,0,$F$4*$F$5/E99^2*(SIN(RADIANS(G100))*SIN(RADIANS(E100))+COS(RADIANS(G100))*COS(RADIANS(E100))*COS(RADIANS(N90))))</f>
        <v>0</v>
      </c>
      <c r="O100" s="3">
        <f>IF(DEGREES(ACOS(SIN(RADIANS(G100))*SIN(RADIANS(E100))+COS(RADIANS(G100))*COS(RADIANS(E100))*COS(RADIANS(O90))))&gt;90,0,$F$4*$F$5/E99^2*(SIN(RADIANS(G100))*SIN(RADIANS(E100))+COS(RADIANS(G100))*COS(RADIANS(E100))*COS(RADIANS(O90))))</f>
        <v>0</v>
      </c>
      <c r="P100" s="3">
        <f>IF(DEGREES(ACOS(SIN(RADIANS(G100))*SIN(RADIANS(E100))+COS(RADIANS(G100))*COS(RADIANS(E100))*COS(RADIANS(P90))))&gt;90,0,$F$4*$F$5/E99^2*(SIN(RADIANS(G100))*SIN(RADIANS(E100))+COS(RADIANS(G100))*COS(RADIANS(E100))*COS(RADIANS(P90))))</f>
        <v>0</v>
      </c>
      <c r="Q100" s="3">
        <f>IF(DEGREES(ACOS(SIN(RADIANS(G100))*SIN(RADIANS(E100))+COS(RADIANS(G100))*COS(RADIANS(E100))*COS(RADIANS(Q90))))&gt;90,0,$F$4*$F$5/E99^2*(SIN(RADIANS(G100))*SIN(RADIANS(E100))+COS(RADIANS(G100))*COS(RADIANS(E100))*COS(RADIANS(Q90))))</f>
        <v>0</v>
      </c>
      <c r="R100" s="3" t="e">
        <f>IF(DEGREES(ACOS(SIN(RADIANS(G100))*SIN(RADIANS(E100))+COS(RADIANS(G100))*COS(RADIANS(E100))*COS(RADIANS(R90))))&gt;90,0,$F$4*$F$5/E99^2*(SIN(RADIANS(G100))*SIN(RADIANS(E100))+COS(RADIANS(G100))*COS(RADIANS(E100))*COS(RADIANS(R90))))</f>
        <v>#DIV/0!</v>
      </c>
      <c r="S100" s="3" t="e">
        <f>IF(DEGREES(ACOS(SIN(RADIANS(G100))*SIN(RADIANS(E100))+COS(RADIANS(G100))*COS(RADIANS(E100))*COS(RADIANS(S90))))&gt;90,0,$F$4*$F$5/E99^2*(SIN(RADIANS(G100))*SIN(RADIANS(E100))+COS(RADIANS(G100))*COS(RADIANS(E100))*COS(RADIANS(S90))))</f>
        <v>#DIV/0!</v>
      </c>
      <c r="T100" s="3" t="e">
        <f>IF(DEGREES(ACOS(SIN(RADIANS(G100))*SIN(RADIANS(E100))+COS(RADIANS(G100))*COS(RADIANS(E100))*COS(RADIANS(T90))))&gt;90,0,$F$4*$F$5/E99^2*(SIN(RADIANS(G100))*SIN(RADIANS(E100))+COS(RADIANS(G100))*COS(RADIANS(E100))*COS(RADIANS(T90))))</f>
        <v>#DIV/0!</v>
      </c>
      <c r="U100" s="3" t="e">
        <f>IF(DEGREES(ACOS(SIN(RADIANS(G100))*SIN(RADIANS(E100))+COS(RADIANS(G100))*COS(RADIANS(E100))*COS(RADIANS(U90))))&gt;90,0,$F$4*$F$5/E99^2*(SIN(RADIANS(G100))*SIN(RADIANS(E100))+COS(RADIANS(G100))*COS(RADIANS(E100))*COS(RADIANS(U90))))</f>
        <v>#DIV/0!</v>
      </c>
      <c r="V100" s="3" t="e">
        <f>IF(DEGREES(ACOS(SIN(RADIANS(G100))*SIN(RADIANS(E100))+COS(RADIANS(G100))*COS(RADIANS(E100))*COS(RADIANS(V90))))&gt;90,0,$F$4*$F$5/E99^2*(SIN(RADIANS(G100))*SIN(RADIANS(E100))+COS(RADIANS(G100))*COS(RADIANS(E100))*COS(RADIANS(V90))))</f>
        <v>#DIV/0!</v>
      </c>
      <c r="W100" s="3" t="e">
        <f>IF(DEGREES(ACOS(SIN(RADIANS(G100))*SIN(RADIANS(E100))+COS(RADIANS(G100))*COS(RADIANS(E100))*COS(RADIANS(W90))))&gt;90,0,$F$4*$F$5/E99^2*(SIN(RADIANS(G100))*SIN(RADIANS(E100))+COS(RADIANS(G100))*COS(RADIANS(E100))*COS(RADIANS(W90))))</f>
        <v>#DIV/0!</v>
      </c>
      <c r="X100" s="3" t="e">
        <f>IF(DEGREES(ACOS(SIN(RADIANS(G100))*SIN(RADIANS(E100))+COS(RADIANS(G100))*COS(RADIANS(E100))*COS(RADIANS(X90))))&gt;90,0,$F$4*$F$5/E99^2*(SIN(RADIANS(G100))*SIN(RADIANS(E100))+COS(RADIANS(G100))*COS(RADIANS(E100))*COS(RADIANS(X90))))</f>
        <v>#DIV/0!</v>
      </c>
      <c r="Y100" s="3" t="e">
        <f>IF(DEGREES(ACOS(SIN(RADIANS(G100))*SIN(RADIANS(E100))+COS(RADIANS(G100))*COS(RADIANS(E100))*COS(RADIANS(Y90))))&gt;90,0,$F$4*$F$5/E99^2*(SIN(RADIANS(G100))*SIN(RADIANS(E100))+COS(RADIANS(G100))*COS(RADIANS(E100))*COS(RADIANS(Y90))))</f>
        <v>#DIV/0!</v>
      </c>
      <c r="Z100" s="3" t="e">
        <f>IF(DEGREES(ACOS(SIN(RADIANS(G100))*SIN(RADIANS(E100))+COS(RADIANS(G100))*COS(RADIANS(E100))*COS(RADIANS(Z90))))&gt;90,0,$F$4*$F$5/E99^2*(SIN(RADIANS(G100))*SIN(RADIANS(E100))+COS(RADIANS(G100))*COS(RADIANS(E100))*COS(RADIANS(Z90))))</f>
        <v>#DIV/0!</v>
      </c>
      <c r="AA100" s="3" t="e">
        <f>IF(DEGREES(ACOS(SIN(RADIANS(G100))*SIN(RADIANS(E100))+COS(RADIANS(G100))*COS(RADIANS(E100))*COS(RADIANS(AA90))))&gt;90,0,$F$4*$F$5/E99^2*(SIN(RADIANS(G100))*SIN(RADIANS(E100))+COS(RADIANS(G100))*COS(RADIANS(E100))*COS(RADIANS(AA90))))</f>
        <v>#DIV/0!</v>
      </c>
      <c r="AB100" s="3" t="e">
        <f>IF(DEGREES(ACOS(SIN(RADIANS(G100))*SIN(RADIANS(E100))+COS(RADIANS(G100))*COS(RADIANS(E100))*COS(RADIANS(AB90))))&gt;90,0,$F$4*$F$5/E99^2*(SIN(RADIANS(G100))*SIN(RADIANS(E100))+COS(RADIANS(G100))*COS(RADIANS(E100))*COS(RADIANS(AB90))))</f>
        <v>#DIV/0!</v>
      </c>
      <c r="AC100" s="3" t="e">
        <f>IF(DEGREES(ACOS(SIN(RADIANS(G100))*SIN(RADIANS(E100))+COS(RADIANS(G100))*COS(RADIANS(E100))*COS(RADIANS(AC90))))&gt;90,0,$F$4*$F$5/E99^2*(SIN(RADIANS(G100))*SIN(RADIANS(E100))+COS(RADIANS(G100))*COS(RADIANS(E100))*COS(RADIANS(AC90))))</f>
        <v>#DIV/0!</v>
      </c>
      <c r="AD100" s="3" t="e">
        <f>IF(DEGREES(ACOS(SIN(RADIANS(G100))*SIN(RADIANS(E100))+COS(RADIANS(G100))*COS(RADIANS(E100))*COS(RADIANS(AD90))))&gt;90,0,$F$4*$F$5/E99^2*(SIN(RADIANS(G100))*SIN(RADIANS(E100))+COS(RADIANS(G100))*COS(RADIANS(E100))*COS(RADIANS(AD90))))</f>
        <v>#DIV/0!</v>
      </c>
      <c r="AE100" s="3" t="e">
        <f>IF(DEGREES(ACOS(SIN(RADIANS(G100))*SIN(RADIANS(E100))+COS(RADIANS(G100))*COS(RADIANS(E100))*COS(RADIANS(AE90))))&gt;90,0,$F$4*$F$5/E99^2*(SIN(RADIANS(G100))*SIN(RADIANS(E100))+COS(RADIANS(G100))*COS(RADIANS(E100))*COS(RADIANS(AE90))))</f>
        <v>#DIV/0!</v>
      </c>
      <c r="AF100" s="3" t="e">
        <f>IF(DEGREES(ACOS(SIN(RADIANS(G100))*SIN(RADIANS(E100))+COS(RADIANS(G100))*COS(RADIANS(E100))*COS(RADIANS(AF90))))&gt;90,0,$F$4*$F$5/E99^2*(SIN(RADIANS(G100))*SIN(RADIANS(E100))+COS(RADIANS(G100))*COS(RADIANS(E100))*COS(RADIANS(AF90))))</f>
        <v>#DIV/0!</v>
      </c>
      <c r="AG100" s="3" t="e">
        <f>IF(DEGREES(ACOS(SIN(RADIANS(G100))*SIN(RADIANS(E100))+COS(RADIANS(G100))*COS(RADIANS(E100))*COS(RADIANS(AG90))))&gt;90,0,$F$4*$F$5/E99^2*(SIN(RADIANS(G100))*SIN(RADIANS(E100))+COS(RADIANS(G100))*COS(RADIANS(E100))*COS(RADIANS(AG90))))</f>
        <v>#DIV/0!</v>
      </c>
      <c r="AH100" s="3" t="e">
        <f>IF(DEGREES(ACOS(SIN(RADIANS(G100))*SIN(RADIANS(E100))+COS(RADIANS(G100))*COS(RADIANS(E100))*COS(RADIANS(AH90))))&gt;90,0,$F$4*$F$5/E99^2*(SIN(RADIANS(G100))*SIN(RADIANS(E100))+COS(RADIANS(G100))*COS(RADIANS(E100))*COS(RADIANS(AH90))))</f>
        <v>#DIV/0!</v>
      </c>
      <c r="AI100" s="3" t="e">
        <f>IF(DEGREES(ACOS(SIN(RADIANS(G100))*SIN(RADIANS(E100))+COS(RADIANS(G100))*COS(RADIANS(E100))*COS(RADIANS(AI90))))&gt;90,0,$F$4*$F$5/E99^2*(SIN(RADIANS(G100))*SIN(RADIANS(E100))+COS(RADIANS(G100))*COS(RADIANS(E100))*COS(RADIANS(AI90))))</f>
        <v>#DIV/0!</v>
      </c>
      <c r="AJ100" s="3" t="e">
        <f>IF(DEGREES(ACOS(SIN(RADIANS(G100))*SIN(RADIANS(E100))+COS(RADIANS(G100))*COS(RADIANS(E100))*COS(RADIANS(AJ90))))&gt;90,0,$F$4*$F$5/E99^2*(SIN(RADIANS(G100))*SIN(RADIANS(E100))+COS(RADIANS(G100))*COS(RADIANS(E100))*COS(RADIANS(AJ90))))</f>
        <v>#DIV/0!</v>
      </c>
      <c r="AK100" s="3">
        <f>IF(DEGREES(ACOS(SIN(RADIANS(G100))*SIN(RADIANS(E100))+COS(RADIANS(G100))*COS(RADIANS(E100))*COS(RADIANS(AK90))))&gt;90,0,$F$4*$F$5/E99^2*(SIN(RADIANS(G100))*SIN(RADIANS(E100))+COS(RADIANS(G100))*COS(RADIANS(E100))*COS(RADIANS(AK90))))</f>
        <v>0</v>
      </c>
      <c r="AL100" s="3">
        <f>IF(DEGREES(ACOS(SIN(RADIANS(G100))*SIN(RADIANS(E100))+COS(RADIANS(G100))*COS(RADIANS(E100))*COS(RADIANS(AL90))))&gt;90,0,$F$4*$F$5/E99^2*(SIN(RADIANS(G100))*SIN(RADIANS(E100))+COS(RADIANS(G100))*COS(RADIANS(E100))*COS(RADIANS(AL90))))</f>
        <v>0</v>
      </c>
      <c r="AM100" s="3">
        <f>IF(DEGREES(ACOS(SIN(RADIANS(G100))*SIN(RADIANS(E100))+COS(RADIANS(G100))*COS(RADIANS(E100))*COS(RADIANS(AM90))))&gt;90,0,$F$4*$F$5/E99^2*(SIN(RADIANS(G100))*SIN(RADIANS(E100))+COS(RADIANS(G100))*COS(RADIANS(E100))*COS(RADIANS(AM90))))</f>
        <v>0</v>
      </c>
      <c r="AN100" s="3">
        <f>IF(DEGREES(ACOS(SIN(RADIANS(G100))*SIN(RADIANS(E100))+COS(RADIANS(G100))*COS(RADIANS(E100))*COS(RADIANS(AN90))))&gt;90,0,$F$4*$F$5/E99^2*(SIN(RADIANS(G100))*SIN(RADIANS(E100))+COS(RADIANS(G100))*COS(RADIANS(E100))*COS(RADIANS(AN90))))</f>
        <v>0</v>
      </c>
      <c r="AO100" s="3">
        <f>IF(DEGREES(ACOS(SIN(RADIANS(G100))*SIN(RADIANS(E100))+COS(RADIANS(G100))*COS(RADIANS(E100))*COS(RADIANS(AO90))))&gt;90,0,$F$4*$F$5/E99^2*(SIN(RADIANS(G100))*SIN(RADIANS(E100))+COS(RADIANS(G100))*COS(RADIANS(E100))*COS(RADIANS(AO90))))</f>
        <v>0</v>
      </c>
      <c r="AP100" s="3">
        <f>IF(DEGREES(ACOS(SIN(RADIANS(G100))*SIN(RADIANS(E100))+COS(RADIANS(G100))*COS(RADIANS(E100))*COS(RADIANS(AP90))))&gt;90,0,$F$4*$F$5/E99^2*(SIN(RADIANS(G100))*SIN(RADIANS(E100))+COS(RADIANS(G100))*COS(RADIANS(E100))*COS(RADIANS(AP90))))</f>
        <v>0</v>
      </c>
      <c r="AQ100" s="3">
        <f>IF(DEGREES(ACOS(SIN(RADIANS(G100))*SIN(RADIANS(E100))+COS(RADIANS(G100))*COS(RADIANS(E100))*COS(RADIANS(AQ90))))&gt;90,0,$F$4*$F$5/E99^2*(SIN(RADIANS(G100))*SIN(RADIANS(E100))+COS(RADIANS(G100))*COS(RADIANS(E100))*COS(RADIANS(AQ90))))</f>
        <v>0</v>
      </c>
      <c r="AR100" s="3">
        <f>IF(DEGREES(ACOS(SIN(RADIANS(G100))*SIN(RADIANS(E100))+COS(RADIANS(G100))*COS(RADIANS(E100))*COS(RADIANS(AR90))))&gt;90,0,$F$4*$F$5/E99^2*(SIN(RADIANS(G100))*SIN(RADIANS(E100))+COS(RADIANS(G100))*COS(RADIANS(E100))*COS(RADIANS(AR90))))</f>
        <v>0</v>
      </c>
    </row>
    <row r="101" spans="2:44" ht="15.75" customHeight="1" x14ac:dyDescent="0.2">
      <c r="B101" s="20" t="s">
        <v>789</v>
      </c>
      <c r="E101" s="3">
        <f>IF($F$10=0,IF(E92&lt;360,E92,E92-360),($F$10+1)*E92)</f>
        <v>20</v>
      </c>
      <c r="G101" s="3">
        <v>0</v>
      </c>
      <c r="I101" s="3">
        <f>IF(DEGREES(ACOS(SIN(RADIANS(G101))*SIN(RADIANS(E100))+COS(RADIANS(G101))*COS(RADIANS(E100))*COS(RADIANS(I90))))&gt;90,0,$F$4*$F$5/E99^2*(SIN(RADIANS(G101))*SIN(RADIANS(E100))+COS(RADIANS(G101))*COS(RADIANS(E100))*COS(RADIANS(I90))))</f>
        <v>0</v>
      </c>
      <c r="J101" s="3">
        <f>IF(DEGREES(ACOS(SIN(RADIANS(G101))*SIN(RADIANS(E100))+COS(RADIANS(G101))*COS(RADIANS(E100))*COS(RADIANS(J90))))&gt;90,0,$F$4*$F$5/E99^2*(SIN(RADIANS(G101))*SIN(RADIANS(E100))+COS(RADIANS(G101))*COS(RADIANS(E100))*COS(RADIANS(J90))))</f>
        <v>0</v>
      </c>
      <c r="K101" s="3">
        <f>IF(DEGREES(ACOS(SIN(RADIANS(G101))*SIN(RADIANS(E100))+COS(RADIANS(G101))*COS(RADIANS(E100))*COS(RADIANS(K90))))&gt;90,0,$F$4*$F$5/E99^2*(SIN(RADIANS(G101))*SIN(RADIANS(E100))+COS(RADIANS(G101))*COS(RADIANS(E100))*COS(RADIANS(K90))))</f>
        <v>0</v>
      </c>
      <c r="L101" s="3">
        <f>IF(DEGREES(ACOS(SIN(RADIANS(G101))*SIN(RADIANS(E100))+COS(RADIANS(G101))*COS(RADIANS(E100))*COS(RADIANS(L90))))&gt;90,0,$F$4*$F$5/E99^2*(SIN(RADIANS(G101))*SIN(RADIANS(E100))+COS(RADIANS(G101))*COS(RADIANS(E100))*COS(RADIANS(L90))))</f>
        <v>0</v>
      </c>
      <c r="M101" s="3">
        <f>IF(DEGREES(ACOS(SIN(RADIANS(G101))*SIN(RADIANS(E100))+COS(RADIANS(G101))*COS(RADIANS(E100))*COS(RADIANS(M90))))&gt;90,0,$F$4*$F$5/E99^2*(SIN(RADIANS(G101))*SIN(RADIANS(E100))+COS(RADIANS(G101))*COS(RADIANS(E100))*COS(RADIANS(M90))))</f>
        <v>0</v>
      </c>
      <c r="N101" s="3">
        <f>IF(DEGREES(ACOS(SIN(RADIANS(G101))*SIN(RADIANS(E100))+COS(RADIANS(G101))*COS(RADIANS(E100))*COS(RADIANS(N90))))&gt;90,0,$F$4*$F$5/E99^2*(SIN(RADIANS(G101))*SIN(RADIANS(E100))+COS(RADIANS(G101))*COS(RADIANS(E100))*COS(RADIANS(N90))))</f>
        <v>0</v>
      </c>
      <c r="O101" s="3">
        <f>IF(DEGREES(ACOS(SIN(RADIANS(G101))*SIN(RADIANS(E100))+COS(RADIANS(G101))*COS(RADIANS(E100))*COS(RADIANS(O90))))&gt;90,0,$F$4*$F$5/E99^2*(SIN(RADIANS(G101))*SIN(RADIANS(E100))+COS(RADIANS(G101))*COS(RADIANS(E100))*COS(RADIANS(O90))))</f>
        <v>0</v>
      </c>
      <c r="P101" s="3">
        <f>IF(DEGREES(ACOS(SIN(RADIANS(G101))*SIN(RADIANS(E100))+COS(RADIANS(G101))*COS(RADIANS(E100))*COS(RADIANS(P90))))&gt;90,0,$F$4*$F$5/E99^2*(SIN(RADIANS(G101))*SIN(RADIANS(E100))+COS(RADIANS(G101))*COS(RADIANS(E100))*COS(RADIANS(P90))))</f>
        <v>0</v>
      </c>
      <c r="Q101" s="3">
        <f>IF(DEGREES(ACOS(SIN(RADIANS(G101))*SIN(RADIANS(E100))+COS(RADIANS(G101))*COS(RADIANS(E100))*COS(RADIANS(Q90))))&gt;90,0,$F$4*$F$5/E99^2*(SIN(RADIANS(G101))*SIN(RADIANS(E100))+COS(RADIANS(G101))*COS(RADIANS(E100))*COS(RADIANS(Q90))))</f>
        <v>0</v>
      </c>
      <c r="R101" s="3" t="e">
        <f>IF(DEGREES(ACOS(SIN(RADIANS(G101))*SIN(RADIANS(E100))+COS(RADIANS(G101))*COS(RADIANS(E100))*COS(RADIANS(R90))))&gt;90,0,$F$4*$F$5/E99^2*(SIN(RADIANS(G101))*SIN(RADIANS(E100))+COS(RADIANS(G101))*COS(RADIANS(E100))*COS(RADIANS(R90))))</f>
        <v>#DIV/0!</v>
      </c>
      <c r="S101" s="3" t="e">
        <f>IF(DEGREES(ACOS(SIN(RADIANS(G101))*SIN(RADIANS(E100))+COS(RADIANS(G101))*COS(RADIANS(E100))*COS(RADIANS(S90))))&gt;90,0,$F$4*$F$5/E99^2*(SIN(RADIANS(G101))*SIN(RADIANS(E100))+COS(RADIANS(G101))*COS(RADIANS(E100))*COS(RADIANS(S90))))</f>
        <v>#DIV/0!</v>
      </c>
      <c r="T101" s="3" t="e">
        <f>IF(DEGREES(ACOS(SIN(RADIANS(G101))*SIN(RADIANS(E100))+COS(RADIANS(G101))*COS(RADIANS(E100))*COS(RADIANS(T90))))&gt;90,0,$F$4*$F$5/E99^2*(SIN(RADIANS(G101))*SIN(RADIANS(E100))+COS(RADIANS(G101))*COS(RADIANS(E100))*COS(RADIANS(T90))))</f>
        <v>#DIV/0!</v>
      </c>
      <c r="U101" s="3" t="e">
        <f>IF(DEGREES(ACOS(SIN(RADIANS(G101))*SIN(RADIANS(E100))+COS(RADIANS(G101))*COS(RADIANS(E100))*COS(RADIANS(U90))))&gt;90,0,$F$4*$F$5/E99^2*(SIN(RADIANS(G101))*SIN(RADIANS(E100))+COS(RADIANS(G101))*COS(RADIANS(E100))*COS(RADIANS(U90))))</f>
        <v>#DIV/0!</v>
      </c>
      <c r="V101" s="3" t="e">
        <f>IF(DEGREES(ACOS(SIN(RADIANS(G101))*SIN(RADIANS(E100))+COS(RADIANS(G101))*COS(RADIANS(E100))*COS(RADIANS(V90))))&gt;90,0,$F$4*$F$5/E99^2*(SIN(RADIANS(G101))*SIN(RADIANS(E100))+COS(RADIANS(G101))*COS(RADIANS(E100))*COS(RADIANS(V90))))</f>
        <v>#DIV/0!</v>
      </c>
      <c r="W101" s="3" t="e">
        <f>IF(DEGREES(ACOS(SIN(RADIANS(G101))*SIN(RADIANS(E100))+COS(RADIANS(G101))*COS(RADIANS(E100))*COS(RADIANS(W90))))&gt;90,0,$F$4*$F$5/E99^2*(SIN(RADIANS(G101))*SIN(RADIANS(E100))+COS(RADIANS(G101))*COS(RADIANS(E100))*COS(RADIANS(W90))))</f>
        <v>#DIV/0!</v>
      </c>
      <c r="X101" s="3" t="e">
        <f>IF(DEGREES(ACOS(SIN(RADIANS(G101))*SIN(RADIANS(E100))+COS(RADIANS(G101))*COS(RADIANS(E100))*COS(RADIANS(X90))))&gt;90,0,$F$4*$F$5/E99^2*(SIN(RADIANS(G101))*SIN(RADIANS(E100))+COS(RADIANS(G101))*COS(RADIANS(E100))*COS(RADIANS(X90))))</f>
        <v>#DIV/0!</v>
      </c>
      <c r="Y101" s="3" t="e">
        <f>IF(DEGREES(ACOS(SIN(RADIANS(G101))*SIN(RADIANS(E100))+COS(RADIANS(G101))*COS(RADIANS(E100))*COS(RADIANS(Y90))))&gt;90,0,$F$4*$F$5/E99^2*(SIN(RADIANS(G101))*SIN(RADIANS(E100))+COS(RADIANS(G101))*COS(RADIANS(E100))*COS(RADIANS(Y90))))</f>
        <v>#DIV/0!</v>
      </c>
      <c r="Z101" s="3" t="e">
        <f>IF(DEGREES(ACOS(SIN(RADIANS(G101))*SIN(RADIANS(E100))+COS(RADIANS(G101))*COS(RADIANS(E100))*COS(RADIANS(Z90))))&gt;90,0,$F$4*$F$5/E99^2*(SIN(RADIANS(G101))*SIN(RADIANS(E100))+COS(RADIANS(G101))*COS(RADIANS(E100))*COS(RADIANS(Z90))))</f>
        <v>#DIV/0!</v>
      </c>
      <c r="AA101" s="3" t="e">
        <f>IF(DEGREES(ACOS(SIN(RADIANS(G101))*SIN(RADIANS(E100))+COS(RADIANS(G101))*COS(RADIANS(E100))*COS(RADIANS(AA90))))&gt;90,0,$F$4*$F$5/E99^2*(SIN(RADIANS(G101))*SIN(RADIANS(E100))+COS(RADIANS(G101))*COS(RADIANS(E100))*COS(RADIANS(AA90))))</f>
        <v>#DIV/0!</v>
      </c>
      <c r="AB101" s="3" t="e">
        <f>IF(DEGREES(ACOS(SIN(RADIANS(G101))*SIN(RADIANS(E100))+COS(RADIANS(G101))*COS(RADIANS(E100))*COS(RADIANS(AB90))))&gt;90,0,$F$4*$F$5/E99^2*(SIN(RADIANS(G101))*SIN(RADIANS(E100))+COS(RADIANS(G101))*COS(RADIANS(E100))*COS(RADIANS(AB90))))</f>
        <v>#DIV/0!</v>
      </c>
      <c r="AC101" s="3" t="e">
        <f>IF(DEGREES(ACOS(SIN(RADIANS(G101))*SIN(RADIANS(E100))+COS(RADIANS(G101))*COS(RADIANS(E100))*COS(RADIANS(AC90))))&gt;90,0,$F$4*$F$5/E99^2*(SIN(RADIANS(G101))*SIN(RADIANS(E100))+COS(RADIANS(G101))*COS(RADIANS(E100))*COS(RADIANS(AC90))))</f>
        <v>#DIV/0!</v>
      </c>
      <c r="AD101" s="3" t="e">
        <f>IF(DEGREES(ACOS(SIN(RADIANS(G101))*SIN(RADIANS(E100))+COS(RADIANS(G101))*COS(RADIANS(E100))*COS(RADIANS(AD90))))&gt;90,0,$F$4*$F$5/E99^2*(SIN(RADIANS(G101))*SIN(RADIANS(E100))+COS(RADIANS(G101))*COS(RADIANS(E100))*COS(RADIANS(AD90))))</f>
        <v>#DIV/0!</v>
      </c>
      <c r="AE101" s="3" t="e">
        <f>IF(DEGREES(ACOS(SIN(RADIANS(G101))*SIN(RADIANS(E100))+COS(RADIANS(G101))*COS(RADIANS(E100))*COS(RADIANS(AE90))))&gt;90,0,$F$4*$F$5/E99^2*(SIN(RADIANS(G101))*SIN(RADIANS(E100))+COS(RADIANS(G101))*COS(RADIANS(E100))*COS(RADIANS(AE90))))</f>
        <v>#DIV/0!</v>
      </c>
      <c r="AF101" s="3" t="e">
        <f>IF(DEGREES(ACOS(SIN(RADIANS(G101))*SIN(RADIANS(E100))+COS(RADIANS(G101))*COS(RADIANS(E100))*COS(RADIANS(AF90))))&gt;90,0,$F$4*$F$5/E99^2*(SIN(RADIANS(G101))*SIN(RADIANS(E100))+COS(RADIANS(G101))*COS(RADIANS(E100))*COS(RADIANS(AF90))))</f>
        <v>#DIV/0!</v>
      </c>
      <c r="AG101" s="3" t="e">
        <f>IF(DEGREES(ACOS(SIN(RADIANS(G101))*SIN(RADIANS(E100))+COS(RADIANS(G101))*COS(RADIANS(E100))*COS(RADIANS(AG90))))&gt;90,0,$F$4*$F$5/E99^2*(SIN(RADIANS(G101))*SIN(RADIANS(E100))+COS(RADIANS(G101))*COS(RADIANS(E100))*COS(RADIANS(AG90))))</f>
        <v>#DIV/0!</v>
      </c>
      <c r="AH101" s="3" t="e">
        <f>IF(DEGREES(ACOS(SIN(RADIANS(G101))*SIN(RADIANS(E100))+COS(RADIANS(G101))*COS(RADIANS(E100))*COS(RADIANS(AH90))))&gt;90,0,$F$4*$F$5/E99^2*(SIN(RADIANS(G101))*SIN(RADIANS(E100))+COS(RADIANS(G101))*COS(RADIANS(E100))*COS(RADIANS(AH90))))</f>
        <v>#DIV/0!</v>
      </c>
      <c r="AI101" s="3" t="e">
        <f>IF(DEGREES(ACOS(SIN(RADIANS(G101))*SIN(RADIANS(E100))+COS(RADIANS(G101))*COS(RADIANS(E100))*COS(RADIANS(AI90))))&gt;90,0,$F$4*$F$5/E99^2*(SIN(RADIANS(G101))*SIN(RADIANS(E100))+COS(RADIANS(G101))*COS(RADIANS(E100))*COS(RADIANS(AI90))))</f>
        <v>#DIV/0!</v>
      </c>
      <c r="AJ101" s="3" t="e">
        <f>IF(DEGREES(ACOS(SIN(RADIANS(G101))*SIN(RADIANS(E100))+COS(RADIANS(G101))*COS(RADIANS(E100))*COS(RADIANS(AJ90))))&gt;90,0,$F$4*$F$5/E99^2*(SIN(RADIANS(G101))*SIN(RADIANS(E100))+COS(RADIANS(G101))*COS(RADIANS(E100))*COS(RADIANS(AJ90))))</f>
        <v>#DIV/0!</v>
      </c>
      <c r="AK101" s="3">
        <f>IF(DEGREES(ACOS(SIN(RADIANS(G101))*SIN(RADIANS(E100))+COS(RADIANS(G101))*COS(RADIANS(E100))*COS(RADIANS(AK90))))&gt;90,0,$F$4*$F$5/E99^2*(SIN(RADIANS(G101))*SIN(RADIANS(E100))+COS(RADIANS(G101))*COS(RADIANS(E100))*COS(RADIANS(AK90))))</f>
        <v>0</v>
      </c>
      <c r="AL101" s="3">
        <f>IF(DEGREES(ACOS(SIN(RADIANS(G101))*SIN(RADIANS(E100))+COS(RADIANS(G101))*COS(RADIANS(E100))*COS(RADIANS(AL90))))&gt;90,0,$F$4*$F$5/E99^2*(SIN(RADIANS(G101))*SIN(RADIANS(E100))+COS(RADIANS(G101))*COS(RADIANS(E100))*COS(RADIANS(AL90))))</f>
        <v>0</v>
      </c>
      <c r="AM101" s="3">
        <f>IF(DEGREES(ACOS(SIN(RADIANS(G101))*SIN(RADIANS(E100))+COS(RADIANS(G101))*COS(RADIANS(E100))*COS(RADIANS(AM90))))&gt;90,0,$F$4*$F$5/E99^2*(SIN(RADIANS(G101))*SIN(RADIANS(E100))+COS(RADIANS(G101))*COS(RADIANS(E100))*COS(RADIANS(AM90))))</f>
        <v>0</v>
      </c>
      <c r="AN101" s="3">
        <f>IF(DEGREES(ACOS(SIN(RADIANS(G101))*SIN(RADIANS(E100))+COS(RADIANS(G101))*COS(RADIANS(E100))*COS(RADIANS(AN90))))&gt;90,0,$F$4*$F$5/E99^2*(SIN(RADIANS(G101))*SIN(RADIANS(E100))+COS(RADIANS(G101))*COS(RADIANS(E100))*COS(RADIANS(AN90))))</f>
        <v>0</v>
      </c>
      <c r="AO101" s="3">
        <f>IF(DEGREES(ACOS(SIN(RADIANS(G101))*SIN(RADIANS(E100))+COS(RADIANS(G101))*COS(RADIANS(E100))*COS(RADIANS(AO90))))&gt;90,0,$F$4*$F$5/E99^2*(SIN(RADIANS(G101))*SIN(RADIANS(E100))+COS(RADIANS(G101))*COS(RADIANS(E100))*COS(RADIANS(AO90))))</f>
        <v>0</v>
      </c>
      <c r="AP101" s="3">
        <f>IF(DEGREES(ACOS(SIN(RADIANS(G101))*SIN(RADIANS(E100))+COS(RADIANS(G101))*COS(RADIANS(E100))*COS(RADIANS(AP90))))&gt;90,0,$F$4*$F$5/E99^2*(SIN(RADIANS(G101))*SIN(RADIANS(E100))+COS(RADIANS(G101))*COS(RADIANS(E100))*COS(RADIANS(AP90))))</f>
        <v>0</v>
      </c>
      <c r="AQ101" s="3">
        <f>IF(DEGREES(ACOS(SIN(RADIANS(G101))*SIN(RADIANS(E100))+COS(RADIANS(G101))*COS(RADIANS(E100))*COS(RADIANS(AQ90))))&gt;90,0,$F$4*$F$5/E99^2*(SIN(RADIANS(G101))*SIN(RADIANS(E100))+COS(RADIANS(G101))*COS(RADIANS(E100))*COS(RADIANS(AQ90))))</f>
        <v>0</v>
      </c>
      <c r="AR101" s="3">
        <f>IF(DEGREES(ACOS(SIN(RADIANS(G101))*SIN(RADIANS(E100))+COS(RADIANS(G101))*COS(RADIANS(E100))*COS(RADIANS(AR90))))&gt;90,0,$F$4*$F$5/E99^2*(SIN(RADIANS(G101))*SIN(RADIANS(E100))+COS(RADIANS(G101))*COS(RADIANS(E100))*COS(RADIANS(AR90))))</f>
        <v>0</v>
      </c>
    </row>
    <row r="102" spans="2:44" ht="15.75" customHeight="1" x14ac:dyDescent="0.2">
      <c r="B102" s="20" t="s">
        <v>790</v>
      </c>
      <c r="E102" s="3">
        <f>E101-E93-360*ROUNDDOWN((E101-E93)/360,0)</f>
        <v>1.0658141036401503E-14</v>
      </c>
      <c r="G102" s="3">
        <v>-10</v>
      </c>
      <c r="I102" s="3">
        <f>IF(DEGREES(ACOS(SIN(RADIANS(G102))*SIN(RADIANS(E100))+COS(RADIANS(G102))*COS(RADIANS(E100))*COS(RADIANS(I90))))&gt;90,0,$F$4*$F$5/E99^2*(SIN(RADIANS(G102))*SIN(RADIANS(E100))+COS(RADIANS(G102))*COS(RADIANS(E100))*COS(RADIANS(I90))))</f>
        <v>0</v>
      </c>
      <c r="J102" s="3">
        <f>IF(DEGREES(ACOS(SIN(RADIANS(G102))*SIN(RADIANS(E100))+COS(RADIANS(G102))*COS(RADIANS(E100))*COS(RADIANS(J90))))&gt;90,0,$F$4*$F$5/E99^2*(SIN(RADIANS(G102))*SIN(RADIANS(E100))+COS(RADIANS(G102))*COS(RADIANS(E100))*COS(RADIANS(J90))))</f>
        <v>0</v>
      </c>
      <c r="K102" s="3">
        <f>IF(DEGREES(ACOS(SIN(RADIANS(G102))*SIN(RADIANS(E100))+COS(RADIANS(G102))*COS(RADIANS(E100))*COS(RADIANS(K90))))&gt;90,0,$F$4*$F$5/E99^2*(SIN(RADIANS(G102))*SIN(RADIANS(E100))+COS(RADIANS(G102))*COS(RADIANS(E100))*COS(RADIANS(K90))))</f>
        <v>0</v>
      </c>
      <c r="L102" s="3">
        <f>IF(DEGREES(ACOS(SIN(RADIANS(G102))*SIN(RADIANS(E100))+COS(RADIANS(G102))*COS(RADIANS(E100))*COS(RADIANS(L90))))&gt;90,0,$F$4*$F$5/E99^2*(SIN(RADIANS(G102))*SIN(RADIANS(E100))+COS(RADIANS(G102))*COS(RADIANS(E100))*COS(RADIANS(L90))))</f>
        <v>0</v>
      </c>
      <c r="M102" s="3">
        <f>IF(DEGREES(ACOS(SIN(RADIANS(G102))*SIN(RADIANS(E100))+COS(RADIANS(G102))*COS(RADIANS(E100))*COS(RADIANS(M90))))&gt;90,0,$F$4*$F$5/E99^2*(SIN(RADIANS(G102))*SIN(RADIANS(E100))+COS(RADIANS(G102))*COS(RADIANS(E100))*COS(RADIANS(M90))))</f>
        <v>0</v>
      </c>
      <c r="N102" s="3">
        <f>IF(DEGREES(ACOS(SIN(RADIANS(G102))*SIN(RADIANS(E100))+COS(RADIANS(G102))*COS(RADIANS(E100))*COS(RADIANS(N90))))&gt;90,0,$F$4*$F$5/E99^2*(SIN(RADIANS(G102))*SIN(RADIANS(E100))+COS(RADIANS(G102))*COS(RADIANS(E100))*COS(RADIANS(N90))))</f>
        <v>0</v>
      </c>
      <c r="O102" s="3">
        <f>IF(DEGREES(ACOS(SIN(RADIANS(G102))*SIN(RADIANS(E100))+COS(RADIANS(G102))*COS(RADIANS(E100))*COS(RADIANS(O90))))&gt;90,0,$F$4*$F$5/E99^2*(SIN(RADIANS(G102))*SIN(RADIANS(E100))+COS(RADIANS(G102))*COS(RADIANS(E100))*COS(RADIANS(O90))))</f>
        <v>0</v>
      </c>
      <c r="P102" s="3">
        <f>IF(DEGREES(ACOS(SIN(RADIANS(G102))*SIN(RADIANS(E100))+COS(RADIANS(G102))*COS(RADIANS(E100))*COS(RADIANS(P90))))&gt;90,0,$F$4*$F$5/E99^2*(SIN(RADIANS(G102))*SIN(RADIANS(E100))+COS(RADIANS(G102))*COS(RADIANS(E100))*COS(RADIANS(P90))))</f>
        <v>0</v>
      </c>
      <c r="Q102" s="3">
        <f>IF(DEGREES(ACOS(SIN(RADIANS(G102))*SIN(RADIANS(E100))+COS(RADIANS(G102))*COS(RADIANS(E100))*COS(RADIANS(Q90))))&gt;90,0,$F$4*$F$5/E99^2*(SIN(RADIANS(G102))*SIN(RADIANS(E100))+COS(RADIANS(G102))*COS(RADIANS(E100))*COS(RADIANS(Q90))))</f>
        <v>0</v>
      </c>
      <c r="R102" s="3" t="e">
        <f>IF(DEGREES(ACOS(SIN(RADIANS(G102))*SIN(RADIANS(E100))+COS(RADIANS(G102))*COS(RADIANS(E100))*COS(RADIANS(R90))))&gt;90,0,$F$4*$F$5/E99^2*(SIN(RADIANS(G102))*SIN(RADIANS(E100))+COS(RADIANS(G102))*COS(RADIANS(E100))*COS(RADIANS(R90))))</f>
        <v>#DIV/0!</v>
      </c>
      <c r="S102" s="3" t="e">
        <f>IF(DEGREES(ACOS(SIN(RADIANS(G102))*SIN(RADIANS(E100))+COS(RADIANS(G102))*COS(RADIANS(E100))*COS(RADIANS(S90))))&gt;90,0,$F$4*$F$5/E99^2*(SIN(RADIANS(G102))*SIN(RADIANS(E100))+COS(RADIANS(G102))*COS(RADIANS(E100))*COS(RADIANS(S90))))</f>
        <v>#DIV/0!</v>
      </c>
      <c r="T102" s="3" t="e">
        <f>IF(DEGREES(ACOS(SIN(RADIANS(G102))*SIN(RADIANS(E100))+COS(RADIANS(G102))*COS(RADIANS(E100))*COS(RADIANS(T90))))&gt;90,0,$F$4*$F$5/E99^2*(SIN(RADIANS(G102))*SIN(RADIANS(E100))+COS(RADIANS(G102))*COS(RADIANS(E100))*COS(RADIANS(T90))))</f>
        <v>#DIV/0!</v>
      </c>
      <c r="U102" s="3" t="e">
        <f>IF(DEGREES(ACOS(SIN(RADIANS(G102))*SIN(RADIANS(E100))+COS(RADIANS(G102))*COS(RADIANS(E100))*COS(RADIANS(U90))))&gt;90,0,$F$4*$F$5/E99^2*(SIN(RADIANS(G102))*SIN(RADIANS(E100))+COS(RADIANS(G102))*COS(RADIANS(E100))*COS(RADIANS(U90))))</f>
        <v>#DIV/0!</v>
      </c>
      <c r="V102" s="3" t="e">
        <f>IF(DEGREES(ACOS(SIN(RADIANS(G102))*SIN(RADIANS(E100))+COS(RADIANS(G102))*COS(RADIANS(E100))*COS(RADIANS(V90))))&gt;90,0,$F$4*$F$5/E99^2*(SIN(RADIANS(G102))*SIN(RADIANS(E100))+COS(RADIANS(G102))*COS(RADIANS(E100))*COS(RADIANS(V90))))</f>
        <v>#DIV/0!</v>
      </c>
      <c r="W102" s="3" t="e">
        <f>IF(DEGREES(ACOS(SIN(RADIANS(G102))*SIN(RADIANS(E100))+COS(RADIANS(G102))*COS(RADIANS(E100))*COS(RADIANS(W90))))&gt;90,0,$F$4*$F$5/E99^2*(SIN(RADIANS(G102))*SIN(RADIANS(E100))+COS(RADIANS(G102))*COS(RADIANS(E100))*COS(RADIANS(W90))))</f>
        <v>#DIV/0!</v>
      </c>
      <c r="X102" s="3" t="e">
        <f>IF(DEGREES(ACOS(SIN(RADIANS(G102))*SIN(RADIANS(E100))+COS(RADIANS(G102))*COS(RADIANS(E100))*COS(RADIANS(X90))))&gt;90,0,$F$4*$F$5/E99^2*(SIN(RADIANS(G102))*SIN(RADIANS(E100))+COS(RADIANS(G102))*COS(RADIANS(E100))*COS(RADIANS(X90))))</f>
        <v>#DIV/0!</v>
      </c>
      <c r="Y102" s="3" t="e">
        <f>IF(DEGREES(ACOS(SIN(RADIANS(G102))*SIN(RADIANS(E100))+COS(RADIANS(G102))*COS(RADIANS(E100))*COS(RADIANS(Y90))))&gt;90,0,$F$4*$F$5/E99^2*(SIN(RADIANS(G102))*SIN(RADIANS(E100))+COS(RADIANS(G102))*COS(RADIANS(E100))*COS(RADIANS(Y90))))</f>
        <v>#DIV/0!</v>
      </c>
      <c r="Z102" s="3" t="e">
        <f>IF(DEGREES(ACOS(SIN(RADIANS(G102))*SIN(RADIANS(E100))+COS(RADIANS(G102))*COS(RADIANS(E100))*COS(RADIANS(Z90))))&gt;90,0,$F$4*$F$5/E99^2*(SIN(RADIANS(G102))*SIN(RADIANS(E100))+COS(RADIANS(G102))*COS(RADIANS(E100))*COS(RADIANS(Z90))))</f>
        <v>#DIV/0!</v>
      </c>
      <c r="AA102" s="3" t="e">
        <f>IF(DEGREES(ACOS(SIN(RADIANS(G102))*SIN(RADIANS(E100))+COS(RADIANS(G102))*COS(RADIANS(E100))*COS(RADIANS(AA90))))&gt;90,0,$F$4*$F$5/E99^2*(SIN(RADIANS(G102))*SIN(RADIANS(E100))+COS(RADIANS(G102))*COS(RADIANS(E100))*COS(RADIANS(AA90))))</f>
        <v>#DIV/0!</v>
      </c>
      <c r="AB102" s="3" t="e">
        <f>IF(DEGREES(ACOS(SIN(RADIANS(G102))*SIN(RADIANS(E100))+COS(RADIANS(G102))*COS(RADIANS(E100))*COS(RADIANS(AB90))))&gt;90,0,$F$4*$F$5/E99^2*(SIN(RADIANS(G102))*SIN(RADIANS(E100))+COS(RADIANS(G102))*COS(RADIANS(E100))*COS(RADIANS(AB90))))</f>
        <v>#DIV/0!</v>
      </c>
      <c r="AC102" s="3" t="e">
        <f>IF(DEGREES(ACOS(SIN(RADIANS(G102))*SIN(RADIANS(E100))+COS(RADIANS(G102))*COS(RADIANS(E100))*COS(RADIANS(AC90))))&gt;90,0,$F$4*$F$5/E99^2*(SIN(RADIANS(G102))*SIN(RADIANS(E100))+COS(RADIANS(G102))*COS(RADIANS(E100))*COS(RADIANS(AC90))))</f>
        <v>#DIV/0!</v>
      </c>
      <c r="AD102" s="3" t="e">
        <f>IF(DEGREES(ACOS(SIN(RADIANS(G102))*SIN(RADIANS(E100))+COS(RADIANS(G102))*COS(RADIANS(E100))*COS(RADIANS(AD90))))&gt;90,0,$F$4*$F$5/E99^2*(SIN(RADIANS(G102))*SIN(RADIANS(E100))+COS(RADIANS(G102))*COS(RADIANS(E100))*COS(RADIANS(AD90))))</f>
        <v>#DIV/0!</v>
      </c>
      <c r="AE102" s="3" t="e">
        <f>IF(DEGREES(ACOS(SIN(RADIANS(G102))*SIN(RADIANS(E100))+COS(RADIANS(G102))*COS(RADIANS(E100))*COS(RADIANS(AE90))))&gt;90,0,$F$4*$F$5/E99^2*(SIN(RADIANS(G102))*SIN(RADIANS(E100))+COS(RADIANS(G102))*COS(RADIANS(E100))*COS(RADIANS(AE90))))</f>
        <v>#DIV/0!</v>
      </c>
      <c r="AF102" s="3" t="e">
        <f>IF(DEGREES(ACOS(SIN(RADIANS(G102))*SIN(RADIANS(E100))+COS(RADIANS(G102))*COS(RADIANS(E100))*COS(RADIANS(AF90))))&gt;90,0,$F$4*$F$5/E99^2*(SIN(RADIANS(G102))*SIN(RADIANS(E100))+COS(RADIANS(G102))*COS(RADIANS(E100))*COS(RADIANS(AF90))))</f>
        <v>#DIV/0!</v>
      </c>
      <c r="AG102" s="3" t="e">
        <f>IF(DEGREES(ACOS(SIN(RADIANS(G102))*SIN(RADIANS(E100))+COS(RADIANS(G102))*COS(RADIANS(E100))*COS(RADIANS(AG90))))&gt;90,0,$F$4*$F$5/E99^2*(SIN(RADIANS(G102))*SIN(RADIANS(E100))+COS(RADIANS(G102))*COS(RADIANS(E100))*COS(RADIANS(AG90))))</f>
        <v>#DIV/0!</v>
      </c>
      <c r="AH102" s="3" t="e">
        <f>IF(DEGREES(ACOS(SIN(RADIANS(G102))*SIN(RADIANS(E100))+COS(RADIANS(G102))*COS(RADIANS(E100))*COS(RADIANS(AH90))))&gt;90,0,$F$4*$F$5/E99^2*(SIN(RADIANS(G102))*SIN(RADIANS(E100))+COS(RADIANS(G102))*COS(RADIANS(E100))*COS(RADIANS(AH90))))</f>
        <v>#DIV/0!</v>
      </c>
      <c r="AI102" s="3" t="e">
        <f>IF(DEGREES(ACOS(SIN(RADIANS(G102))*SIN(RADIANS(E100))+COS(RADIANS(G102))*COS(RADIANS(E100))*COS(RADIANS(AI90))))&gt;90,0,$F$4*$F$5/E99^2*(SIN(RADIANS(G102))*SIN(RADIANS(E100))+COS(RADIANS(G102))*COS(RADIANS(E100))*COS(RADIANS(AI90))))</f>
        <v>#DIV/0!</v>
      </c>
      <c r="AJ102" s="3" t="e">
        <f>IF(DEGREES(ACOS(SIN(RADIANS(G102))*SIN(RADIANS(E100))+COS(RADIANS(G102))*COS(RADIANS(E100))*COS(RADIANS(AJ90))))&gt;90,0,$F$4*$F$5/E99^2*(SIN(RADIANS(G102))*SIN(RADIANS(E100))+COS(RADIANS(G102))*COS(RADIANS(E100))*COS(RADIANS(AJ90))))</f>
        <v>#DIV/0!</v>
      </c>
      <c r="AK102" s="3">
        <f>IF(DEGREES(ACOS(SIN(RADIANS(G102))*SIN(RADIANS(E100))+COS(RADIANS(G102))*COS(RADIANS(E100))*COS(RADIANS(AK90))))&gt;90,0,$F$4*$F$5/E99^2*(SIN(RADIANS(G102))*SIN(RADIANS(E100))+COS(RADIANS(G102))*COS(RADIANS(E100))*COS(RADIANS(AK90))))</f>
        <v>0</v>
      </c>
      <c r="AL102" s="3">
        <f>IF(DEGREES(ACOS(SIN(RADIANS(G102))*SIN(RADIANS(E100))+COS(RADIANS(G102))*COS(RADIANS(E100))*COS(RADIANS(AL90))))&gt;90,0,$F$4*$F$5/E99^2*(SIN(RADIANS(G102))*SIN(RADIANS(E100))+COS(RADIANS(G102))*COS(RADIANS(E100))*COS(RADIANS(AL90))))</f>
        <v>0</v>
      </c>
      <c r="AM102" s="3">
        <f>IF(DEGREES(ACOS(SIN(RADIANS(G102))*SIN(RADIANS(E100))+COS(RADIANS(G102))*COS(RADIANS(E100))*COS(RADIANS(AM90))))&gt;90,0,$F$4*$F$5/E99^2*(SIN(RADIANS(G102))*SIN(RADIANS(E100))+COS(RADIANS(G102))*COS(RADIANS(E100))*COS(RADIANS(AM90))))</f>
        <v>0</v>
      </c>
      <c r="AN102" s="3">
        <f>IF(DEGREES(ACOS(SIN(RADIANS(G102))*SIN(RADIANS(E100))+COS(RADIANS(G102))*COS(RADIANS(E100))*COS(RADIANS(AN90))))&gt;90,0,$F$4*$F$5/E99^2*(SIN(RADIANS(G102))*SIN(RADIANS(E100))+COS(RADIANS(G102))*COS(RADIANS(E100))*COS(RADIANS(AN90))))</f>
        <v>0</v>
      </c>
      <c r="AO102" s="3">
        <f>IF(DEGREES(ACOS(SIN(RADIANS(G102))*SIN(RADIANS(E100))+COS(RADIANS(G102))*COS(RADIANS(E100))*COS(RADIANS(AO90))))&gt;90,0,$F$4*$F$5/E99^2*(SIN(RADIANS(G102))*SIN(RADIANS(E100))+COS(RADIANS(G102))*COS(RADIANS(E100))*COS(RADIANS(AO90))))</f>
        <v>0</v>
      </c>
      <c r="AP102" s="3">
        <f>IF(DEGREES(ACOS(SIN(RADIANS(G102))*SIN(RADIANS(E100))+COS(RADIANS(G102))*COS(RADIANS(E100))*COS(RADIANS(AP90))))&gt;90,0,$F$4*$F$5/E99^2*(SIN(RADIANS(G102))*SIN(RADIANS(E100))+COS(RADIANS(G102))*COS(RADIANS(E100))*COS(RADIANS(AP90))))</f>
        <v>0</v>
      </c>
      <c r="AQ102" s="3">
        <f>IF(DEGREES(ACOS(SIN(RADIANS(G102))*SIN(RADIANS(E100))+COS(RADIANS(G102))*COS(RADIANS(E100))*COS(RADIANS(AQ90))))&gt;90,0,$F$4*$F$5/E99^2*(SIN(RADIANS(G102))*SIN(RADIANS(E100))+COS(RADIANS(G102))*COS(RADIANS(E100))*COS(RADIANS(AQ90))))</f>
        <v>0</v>
      </c>
      <c r="AR102" s="3">
        <f>IF(DEGREES(ACOS(SIN(RADIANS(G102))*SIN(RADIANS(E100))+COS(RADIANS(G102))*COS(RADIANS(E100))*COS(RADIANS(AR90))))&gt;90,0,$F$4*$F$5/E99^2*(SIN(RADIANS(G102))*SIN(RADIANS(E100))+COS(RADIANS(G102))*COS(RADIANS(E100))*COS(RADIANS(AR90))))</f>
        <v>0</v>
      </c>
    </row>
    <row r="103" spans="2:44" ht="15.75" customHeight="1" x14ac:dyDescent="0.2">
      <c r="G103" s="3">
        <v>-20</v>
      </c>
      <c r="I103" s="3">
        <f>IF(DEGREES(ACOS(SIN(RADIANS(G103))*SIN(RADIANS(E100))+COS(RADIANS(G103))*COS(RADIANS(E100))*COS(RADIANS(I90))))&gt;90,0,$F$4*$F$5/E99^2*(SIN(RADIANS(G103))*SIN(RADIANS(E100))+COS(RADIANS(G103))*COS(RADIANS(E100))*COS(RADIANS(I90))))</f>
        <v>0</v>
      </c>
      <c r="J103" s="3">
        <f>IF(DEGREES(ACOS(SIN(RADIANS(G103))*SIN(RADIANS(E100))+COS(RADIANS(G103))*COS(RADIANS(E100))*COS(RADIANS(J90))))&gt;90,0,$F$4*$F$5/E99^2*(SIN(RADIANS(G103))*SIN(RADIANS(E100))+COS(RADIANS(G103))*COS(RADIANS(E100))*COS(RADIANS(J90))))</f>
        <v>0</v>
      </c>
      <c r="K103" s="3">
        <f>IF(DEGREES(ACOS(SIN(RADIANS(G103))*SIN(RADIANS(E100))+COS(RADIANS(G103))*COS(RADIANS(E100))*COS(RADIANS(K90))))&gt;90,0,$F$4*$F$5/E99^2*(SIN(RADIANS(G103))*SIN(RADIANS(E100))+COS(RADIANS(G103))*COS(RADIANS(E100))*COS(RADIANS(K90))))</f>
        <v>0</v>
      </c>
      <c r="L103" s="3">
        <f>IF(DEGREES(ACOS(SIN(RADIANS(G103))*SIN(RADIANS(E100))+COS(RADIANS(G103))*COS(RADIANS(E100))*COS(RADIANS(L90))))&gt;90,0,$F$4*$F$5/E99^2*(SIN(RADIANS(G103))*SIN(RADIANS(E100))+COS(RADIANS(G103))*COS(RADIANS(E100))*COS(RADIANS(L90))))</f>
        <v>0</v>
      </c>
      <c r="M103" s="3">
        <f>IF(DEGREES(ACOS(SIN(RADIANS(G103))*SIN(RADIANS(E100))+COS(RADIANS(G103))*COS(RADIANS(E100))*COS(RADIANS(M90))))&gt;90,0,$F$4*$F$5/E99^2*(SIN(RADIANS(G103))*SIN(RADIANS(E100))+COS(RADIANS(G103))*COS(RADIANS(E100))*COS(RADIANS(M90))))</f>
        <v>0</v>
      </c>
      <c r="N103" s="3">
        <f>IF(DEGREES(ACOS(SIN(RADIANS(G103))*SIN(RADIANS(E100))+COS(RADIANS(G103))*COS(RADIANS(E100))*COS(RADIANS(N90))))&gt;90,0,$F$4*$F$5/E99^2*(SIN(RADIANS(G103))*SIN(RADIANS(E100))+COS(RADIANS(G103))*COS(RADIANS(E100))*COS(RADIANS(N90))))</f>
        <v>0</v>
      </c>
      <c r="O103" s="3">
        <f>IF(DEGREES(ACOS(SIN(RADIANS(G103))*SIN(RADIANS(E100))+COS(RADIANS(G103))*COS(RADIANS(E100))*COS(RADIANS(O90))))&gt;90,0,$F$4*$F$5/E99^2*(SIN(RADIANS(G103))*SIN(RADIANS(E100))+COS(RADIANS(G103))*COS(RADIANS(E100))*COS(RADIANS(O90))))</f>
        <v>0</v>
      </c>
      <c r="P103" s="3">
        <f>IF(DEGREES(ACOS(SIN(RADIANS(G103))*SIN(RADIANS(E100))+COS(RADIANS(G103))*COS(RADIANS(E100))*COS(RADIANS(P90))))&gt;90,0,$F$4*$F$5/E99^2*(SIN(RADIANS(G103))*SIN(RADIANS(E100))+COS(RADIANS(G103))*COS(RADIANS(E100))*COS(RADIANS(P90))))</f>
        <v>0</v>
      </c>
      <c r="Q103" s="3">
        <f>IF(DEGREES(ACOS(SIN(RADIANS(G103))*SIN(RADIANS(E100))+COS(RADIANS(G103))*COS(RADIANS(E100))*COS(RADIANS(Q90))))&gt;90,0,$F$4*$F$5/E99^2*(SIN(RADIANS(G103))*SIN(RADIANS(E100))+COS(RADIANS(G103))*COS(RADIANS(E100))*COS(RADIANS(Q90))))</f>
        <v>0</v>
      </c>
      <c r="R103" s="3" t="e">
        <f>IF(DEGREES(ACOS(SIN(RADIANS(G103))*SIN(RADIANS(E100))+COS(RADIANS(G103))*COS(RADIANS(E100))*COS(RADIANS(R90))))&gt;90,0,$F$4*$F$5/E99^2*(SIN(RADIANS(G103))*SIN(RADIANS(E100))+COS(RADIANS(G103))*COS(RADIANS(E100))*COS(RADIANS(R90))))</f>
        <v>#DIV/0!</v>
      </c>
      <c r="S103" s="3" t="e">
        <f>IF(DEGREES(ACOS(SIN(RADIANS(G103))*SIN(RADIANS(E100))+COS(RADIANS(G103))*COS(RADIANS(E100))*COS(RADIANS(S90))))&gt;90,0,$F$4*$F$5/E99^2*(SIN(RADIANS(G103))*SIN(RADIANS(E100))+COS(RADIANS(G103))*COS(RADIANS(E100))*COS(RADIANS(S90))))</f>
        <v>#DIV/0!</v>
      </c>
      <c r="T103" s="3" t="e">
        <f>IF(DEGREES(ACOS(SIN(RADIANS(G103))*SIN(RADIANS(E100))+COS(RADIANS(G103))*COS(RADIANS(E100))*COS(RADIANS(T90))))&gt;90,0,$F$4*$F$5/E99^2*(SIN(RADIANS(G103))*SIN(RADIANS(E100))+COS(RADIANS(G103))*COS(RADIANS(E100))*COS(RADIANS(T90))))</f>
        <v>#DIV/0!</v>
      </c>
      <c r="U103" s="3" t="e">
        <f>IF(DEGREES(ACOS(SIN(RADIANS(G103))*SIN(RADIANS(E100))+COS(RADIANS(G103))*COS(RADIANS(E100))*COS(RADIANS(U90))))&gt;90,0,$F$4*$F$5/E99^2*(SIN(RADIANS(G103))*SIN(RADIANS(E100))+COS(RADIANS(G103))*COS(RADIANS(E100))*COS(RADIANS(U90))))</f>
        <v>#DIV/0!</v>
      </c>
      <c r="V103" s="3" t="e">
        <f>IF(DEGREES(ACOS(SIN(RADIANS(G103))*SIN(RADIANS(E100))+COS(RADIANS(G103))*COS(RADIANS(E100))*COS(RADIANS(V90))))&gt;90,0,$F$4*$F$5/E99^2*(SIN(RADIANS(G103))*SIN(RADIANS(E100))+COS(RADIANS(G103))*COS(RADIANS(E100))*COS(RADIANS(V90))))</f>
        <v>#DIV/0!</v>
      </c>
      <c r="W103" s="3" t="e">
        <f>IF(DEGREES(ACOS(SIN(RADIANS(G103))*SIN(RADIANS(E100))+COS(RADIANS(G103))*COS(RADIANS(E100))*COS(RADIANS(W90))))&gt;90,0,$F$4*$F$5/E99^2*(SIN(RADIANS(G103))*SIN(RADIANS(E100))+COS(RADIANS(G103))*COS(RADIANS(E100))*COS(RADIANS(W90))))</f>
        <v>#DIV/0!</v>
      </c>
      <c r="X103" s="3" t="e">
        <f>IF(DEGREES(ACOS(SIN(RADIANS(G103))*SIN(RADIANS(E100))+COS(RADIANS(G103))*COS(RADIANS(E100))*COS(RADIANS(X90))))&gt;90,0,$F$4*$F$5/E99^2*(SIN(RADIANS(G103))*SIN(RADIANS(E100))+COS(RADIANS(G103))*COS(RADIANS(E100))*COS(RADIANS(X90))))</f>
        <v>#DIV/0!</v>
      </c>
      <c r="Y103" s="3" t="e">
        <f>IF(DEGREES(ACOS(SIN(RADIANS(G103))*SIN(RADIANS(E100))+COS(RADIANS(G103))*COS(RADIANS(E100))*COS(RADIANS(Y90))))&gt;90,0,$F$4*$F$5/E99^2*(SIN(RADIANS(G103))*SIN(RADIANS(E100))+COS(RADIANS(G103))*COS(RADIANS(E100))*COS(RADIANS(Y90))))</f>
        <v>#DIV/0!</v>
      </c>
      <c r="Z103" s="3" t="e">
        <f>IF(DEGREES(ACOS(SIN(RADIANS(G103))*SIN(RADIANS(E100))+COS(RADIANS(G103))*COS(RADIANS(E100))*COS(RADIANS(Z90))))&gt;90,0,$F$4*$F$5/E99^2*(SIN(RADIANS(G103))*SIN(RADIANS(E100))+COS(RADIANS(G103))*COS(RADIANS(E100))*COS(RADIANS(Z90))))</f>
        <v>#DIV/0!</v>
      </c>
      <c r="AA103" s="3" t="e">
        <f>IF(DEGREES(ACOS(SIN(RADIANS(G103))*SIN(RADIANS(E100))+COS(RADIANS(G103))*COS(RADIANS(E100))*COS(RADIANS(AA90))))&gt;90,0,$F$4*$F$5/E99^2*(SIN(RADIANS(G103))*SIN(RADIANS(E100))+COS(RADIANS(G103))*COS(RADIANS(E100))*COS(RADIANS(AA90))))</f>
        <v>#DIV/0!</v>
      </c>
      <c r="AB103" s="3" t="e">
        <f>IF(DEGREES(ACOS(SIN(RADIANS(G103))*SIN(RADIANS(E100))+COS(RADIANS(G103))*COS(RADIANS(E100))*COS(RADIANS(AB90))))&gt;90,0,$F$4*$F$5/E99^2*(SIN(RADIANS(G103))*SIN(RADIANS(E100))+COS(RADIANS(G103))*COS(RADIANS(E100))*COS(RADIANS(AB90))))</f>
        <v>#DIV/0!</v>
      </c>
      <c r="AC103" s="3" t="e">
        <f>IF(DEGREES(ACOS(SIN(RADIANS(G103))*SIN(RADIANS(E100))+COS(RADIANS(G103))*COS(RADIANS(E100))*COS(RADIANS(AC90))))&gt;90,0,$F$4*$F$5/E99^2*(SIN(RADIANS(G103))*SIN(RADIANS(E100))+COS(RADIANS(G103))*COS(RADIANS(E100))*COS(RADIANS(AC90))))</f>
        <v>#DIV/0!</v>
      </c>
      <c r="AD103" s="3" t="e">
        <f>IF(DEGREES(ACOS(SIN(RADIANS(G103))*SIN(RADIANS(E100))+COS(RADIANS(G103))*COS(RADIANS(E100))*COS(RADIANS(AD90))))&gt;90,0,$F$4*$F$5/E99^2*(SIN(RADIANS(G103))*SIN(RADIANS(E100))+COS(RADIANS(G103))*COS(RADIANS(E100))*COS(RADIANS(AD90))))</f>
        <v>#DIV/0!</v>
      </c>
      <c r="AE103" s="3" t="e">
        <f>IF(DEGREES(ACOS(SIN(RADIANS(G103))*SIN(RADIANS(E100))+COS(RADIANS(G103))*COS(RADIANS(E100))*COS(RADIANS(AE90))))&gt;90,0,$F$4*$F$5/E99^2*(SIN(RADIANS(G103))*SIN(RADIANS(E100))+COS(RADIANS(G103))*COS(RADIANS(E100))*COS(RADIANS(AE90))))</f>
        <v>#DIV/0!</v>
      </c>
      <c r="AF103" s="3" t="e">
        <f>IF(DEGREES(ACOS(SIN(RADIANS(G103))*SIN(RADIANS(E100))+COS(RADIANS(G103))*COS(RADIANS(E100))*COS(RADIANS(AF90))))&gt;90,0,$F$4*$F$5/E99^2*(SIN(RADIANS(G103))*SIN(RADIANS(E100))+COS(RADIANS(G103))*COS(RADIANS(E100))*COS(RADIANS(AF90))))</f>
        <v>#DIV/0!</v>
      </c>
      <c r="AG103" s="3" t="e">
        <f>IF(DEGREES(ACOS(SIN(RADIANS(G103))*SIN(RADIANS(E100))+COS(RADIANS(G103))*COS(RADIANS(E100))*COS(RADIANS(AG90))))&gt;90,0,$F$4*$F$5/E99^2*(SIN(RADIANS(G103))*SIN(RADIANS(E100))+COS(RADIANS(G103))*COS(RADIANS(E100))*COS(RADIANS(AG90))))</f>
        <v>#DIV/0!</v>
      </c>
      <c r="AH103" s="3" t="e">
        <f>IF(DEGREES(ACOS(SIN(RADIANS(G103))*SIN(RADIANS(E100))+COS(RADIANS(G103))*COS(RADIANS(E100))*COS(RADIANS(AH90))))&gt;90,0,$F$4*$F$5/E99^2*(SIN(RADIANS(G103))*SIN(RADIANS(E100))+COS(RADIANS(G103))*COS(RADIANS(E100))*COS(RADIANS(AH90))))</f>
        <v>#DIV/0!</v>
      </c>
      <c r="AI103" s="3" t="e">
        <f>IF(DEGREES(ACOS(SIN(RADIANS(G103))*SIN(RADIANS(E100))+COS(RADIANS(G103))*COS(RADIANS(E100))*COS(RADIANS(AI90))))&gt;90,0,$F$4*$F$5/E99^2*(SIN(RADIANS(G103))*SIN(RADIANS(E100))+COS(RADIANS(G103))*COS(RADIANS(E100))*COS(RADIANS(AI90))))</f>
        <v>#DIV/0!</v>
      </c>
      <c r="AJ103" s="3" t="e">
        <f>IF(DEGREES(ACOS(SIN(RADIANS(G103))*SIN(RADIANS(E100))+COS(RADIANS(G103))*COS(RADIANS(E100))*COS(RADIANS(AJ90))))&gt;90,0,$F$4*$F$5/E99^2*(SIN(RADIANS(G103))*SIN(RADIANS(E100))+COS(RADIANS(G103))*COS(RADIANS(E100))*COS(RADIANS(AJ90))))</f>
        <v>#DIV/0!</v>
      </c>
      <c r="AK103" s="3">
        <f>IF(DEGREES(ACOS(SIN(RADIANS(G103))*SIN(RADIANS(E100))+COS(RADIANS(G103))*COS(RADIANS(E100))*COS(RADIANS(AK90))))&gt;90,0,$F$4*$F$5/E99^2*(SIN(RADIANS(G103))*SIN(RADIANS(E100))+COS(RADIANS(G103))*COS(RADIANS(E100))*COS(RADIANS(AK90))))</f>
        <v>0</v>
      </c>
      <c r="AL103" s="3">
        <f>IF(DEGREES(ACOS(SIN(RADIANS(G103))*SIN(RADIANS(E100))+COS(RADIANS(G103))*COS(RADIANS(E100))*COS(RADIANS(AL90))))&gt;90,0,$F$4*$F$5/E99^2*(SIN(RADIANS(G103))*SIN(RADIANS(E100))+COS(RADIANS(G103))*COS(RADIANS(E100))*COS(RADIANS(AL90))))</f>
        <v>0</v>
      </c>
      <c r="AM103" s="3">
        <f>IF(DEGREES(ACOS(SIN(RADIANS(G103))*SIN(RADIANS(E100))+COS(RADIANS(G103))*COS(RADIANS(E100))*COS(RADIANS(AM90))))&gt;90,0,$F$4*$F$5/E99^2*(SIN(RADIANS(G103))*SIN(RADIANS(E100))+COS(RADIANS(G103))*COS(RADIANS(E100))*COS(RADIANS(AM90))))</f>
        <v>0</v>
      </c>
      <c r="AN103" s="3">
        <f>IF(DEGREES(ACOS(SIN(RADIANS(G103))*SIN(RADIANS(E100))+COS(RADIANS(G103))*COS(RADIANS(E100))*COS(RADIANS(AN90))))&gt;90,0,$F$4*$F$5/E99^2*(SIN(RADIANS(G103))*SIN(RADIANS(E100))+COS(RADIANS(G103))*COS(RADIANS(E100))*COS(RADIANS(AN90))))</f>
        <v>0</v>
      </c>
      <c r="AO103" s="3">
        <f>IF(DEGREES(ACOS(SIN(RADIANS(G103))*SIN(RADIANS(E100))+COS(RADIANS(G103))*COS(RADIANS(E100))*COS(RADIANS(AO90))))&gt;90,0,$F$4*$F$5/E99^2*(SIN(RADIANS(G103))*SIN(RADIANS(E100))+COS(RADIANS(G103))*COS(RADIANS(E100))*COS(RADIANS(AO90))))</f>
        <v>0</v>
      </c>
      <c r="AP103" s="3">
        <f>IF(DEGREES(ACOS(SIN(RADIANS(G103))*SIN(RADIANS(E100))+COS(RADIANS(G103))*COS(RADIANS(E100))*COS(RADIANS(AP90))))&gt;90,0,$F$4*$F$5/E99^2*(SIN(RADIANS(G103))*SIN(RADIANS(E100))+COS(RADIANS(G103))*COS(RADIANS(E100))*COS(RADIANS(AP90))))</f>
        <v>0</v>
      </c>
      <c r="AQ103" s="3">
        <f>IF(DEGREES(ACOS(SIN(RADIANS(G103))*SIN(RADIANS(E100))+COS(RADIANS(G103))*COS(RADIANS(E100))*COS(RADIANS(AQ90))))&gt;90,0,$F$4*$F$5/E99^2*(SIN(RADIANS(G103))*SIN(RADIANS(E100))+COS(RADIANS(G103))*COS(RADIANS(E100))*COS(RADIANS(AQ90))))</f>
        <v>0</v>
      </c>
      <c r="AR103" s="3">
        <f>IF(DEGREES(ACOS(SIN(RADIANS(G103))*SIN(RADIANS(E100))+COS(RADIANS(G103))*COS(RADIANS(E100))*COS(RADIANS(AR90))))&gt;90,0,$F$4*$F$5/E99^2*(SIN(RADIANS(G103))*SIN(RADIANS(E100))+COS(RADIANS(G103))*COS(RADIANS(E100))*COS(RADIANS(AR90))))</f>
        <v>0</v>
      </c>
    </row>
    <row r="104" spans="2:44" ht="15.75" customHeight="1" x14ac:dyDescent="0.2">
      <c r="G104" s="3">
        <v>-30</v>
      </c>
      <c r="I104" s="3">
        <f>IF(DEGREES(ACOS(SIN(RADIANS(G104))*SIN(RADIANS(E100))+COS(RADIANS(G104))*COS(RADIANS(E100))*COS(RADIANS(I90))))&gt;90,0,$F$4*$F$5/E99^2*(SIN(RADIANS(G104))*SIN(RADIANS(E100))+COS(RADIANS(G104))*COS(RADIANS(E100))*COS(RADIANS(I90))))</f>
        <v>0</v>
      </c>
      <c r="J104" s="3">
        <f>IF(DEGREES(ACOS(SIN(RADIANS(G104))*SIN(RADIANS(E100))+COS(RADIANS(G104))*COS(RADIANS(E100))*COS(RADIANS(J90))))&gt;90,0,$F$4*$F$5/E99^2*(SIN(RADIANS(G104))*SIN(RADIANS(E100))+COS(RADIANS(G104))*COS(RADIANS(E100))*COS(RADIANS(J90))))</f>
        <v>0</v>
      </c>
      <c r="K104" s="3">
        <f>IF(DEGREES(ACOS(SIN(RADIANS(G104))*SIN(RADIANS(E100))+COS(RADIANS(G104))*COS(RADIANS(E100))*COS(RADIANS(K90))))&gt;90,0,$F$4*$F$5/E99^2*(SIN(RADIANS(G104))*SIN(RADIANS(E100))+COS(RADIANS(G104))*COS(RADIANS(E100))*COS(RADIANS(K90))))</f>
        <v>0</v>
      </c>
      <c r="L104" s="3">
        <f>IF(DEGREES(ACOS(SIN(RADIANS(G104))*SIN(RADIANS(E100))+COS(RADIANS(G104))*COS(RADIANS(E100))*COS(RADIANS(L90))))&gt;90,0,$F$4*$F$5/E99^2*(SIN(RADIANS(G104))*SIN(RADIANS(E100))+COS(RADIANS(G104))*COS(RADIANS(E100))*COS(RADIANS(L90))))</f>
        <v>0</v>
      </c>
      <c r="M104" s="3">
        <f>IF(DEGREES(ACOS(SIN(RADIANS(G104))*SIN(RADIANS(E100))+COS(RADIANS(G104))*COS(RADIANS(E100))*COS(RADIANS(M90))))&gt;90,0,$F$4*$F$5/E99^2*(SIN(RADIANS(G104))*SIN(RADIANS(E100))+COS(RADIANS(G104))*COS(RADIANS(E100))*COS(RADIANS(M90))))</f>
        <v>0</v>
      </c>
      <c r="N104" s="3">
        <f>IF(DEGREES(ACOS(SIN(RADIANS(G104))*SIN(RADIANS(E100))+COS(RADIANS(G104))*COS(RADIANS(E100))*COS(RADIANS(N90))))&gt;90,0,$F$4*$F$5/E99^2*(SIN(RADIANS(G104))*SIN(RADIANS(E100))+COS(RADIANS(G104))*COS(RADIANS(E100))*COS(RADIANS(N90))))</f>
        <v>0</v>
      </c>
      <c r="O104" s="3">
        <f>IF(DEGREES(ACOS(SIN(RADIANS(G104))*SIN(RADIANS(E100))+COS(RADIANS(G104))*COS(RADIANS(E100))*COS(RADIANS(O90))))&gt;90,0,$F$4*$F$5/E99^2*(SIN(RADIANS(G104))*SIN(RADIANS(E100))+COS(RADIANS(G104))*COS(RADIANS(E100))*COS(RADIANS(O90))))</f>
        <v>0</v>
      </c>
      <c r="P104" s="3">
        <f>IF(DEGREES(ACOS(SIN(RADIANS(G104))*SIN(RADIANS(E100))+COS(RADIANS(G104))*COS(RADIANS(E100))*COS(RADIANS(P90))))&gt;90,0,$F$4*$F$5/E99^2*(SIN(RADIANS(G104))*SIN(RADIANS(E100))+COS(RADIANS(G104))*COS(RADIANS(E100))*COS(RADIANS(P90))))</f>
        <v>0</v>
      </c>
      <c r="Q104" s="3">
        <f>IF(DEGREES(ACOS(SIN(RADIANS(G104))*SIN(RADIANS(E100))+COS(RADIANS(G104))*COS(RADIANS(E100))*COS(RADIANS(Q90))))&gt;90,0,$F$4*$F$5/E99^2*(SIN(RADIANS(G104))*SIN(RADIANS(E100))+COS(RADIANS(G104))*COS(RADIANS(E100))*COS(RADIANS(Q90))))</f>
        <v>0</v>
      </c>
      <c r="R104" s="3" t="e">
        <f>IF(DEGREES(ACOS(SIN(RADIANS(G104))*SIN(RADIANS(E100))+COS(RADIANS(G104))*COS(RADIANS(E100))*COS(RADIANS(R90))))&gt;90,0,$F$4*$F$5/E99^2*(SIN(RADIANS(G104))*SIN(RADIANS(E100))+COS(RADIANS(G104))*COS(RADIANS(E100))*COS(RADIANS(R90))))</f>
        <v>#DIV/0!</v>
      </c>
      <c r="S104" s="3" t="e">
        <f>IF(DEGREES(ACOS(SIN(RADIANS(G104))*SIN(RADIANS(E100))+COS(RADIANS(G104))*COS(RADIANS(E100))*COS(RADIANS(S90))))&gt;90,0,$F$4*$F$5/E99^2*(SIN(RADIANS(G104))*SIN(RADIANS(E100))+COS(RADIANS(G104))*COS(RADIANS(E100))*COS(RADIANS(S90))))</f>
        <v>#DIV/0!</v>
      </c>
      <c r="T104" s="3" t="e">
        <f>IF(DEGREES(ACOS(SIN(RADIANS(G104))*SIN(RADIANS(E100))+COS(RADIANS(G104))*COS(RADIANS(E100))*COS(RADIANS(T90))))&gt;90,0,$F$4*$F$5/E99^2*(SIN(RADIANS(G104))*SIN(RADIANS(E100))+COS(RADIANS(G104))*COS(RADIANS(E100))*COS(RADIANS(T90))))</f>
        <v>#DIV/0!</v>
      </c>
      <c r="U104" s="3" t="e">
        <f>IF(DEGREES(ACOS(SIN(RADIANS(G104))*SIN(RADIANS(E100))+COS(RADIANS(G104))*COS(RADIANS(E100))*COS(RADIANS(U90))))&gt;90,0,$F$4*$F$5/E99^2*(SIN(RADIANS(G104))*SIN(RADIANS(E100))+COS(RADIANS(G104))*COS(RADIANS(E100))*COS(RADIANS(U90))))</f>
        <v>#DIV/0!</v>
      </c>
      <c r="V104" s="3" t="e">
        <f>IF(DEGREES(ACOS(SIN(RADIANS(G104))*SIN(RADIANS(E100))+COS(RADIANS(G104))*COS(RADIANS(E100))*COS(RADIANS(V90))))&gt;90,0,$F$4*$F$5/E99^2*(SIN(RADIANS(G104))*SIN(RADIANS(E100))+COS(RADIANS(G104))*COS(RADIANS(E100))*COS(RADIANS(V90))))</f>
        <v>#DIV/0!</v>
      </c>
      <c r="W104" s="3" t="e">
        <f>IF(DEGREES(ACOS(SIN(RADIANS(G104))*SIN(RADIANS(E100))+COS(RADIANS(G104))*COS(RADIANS(E100))*COS(RADIANS(W90))))&gt;90,0,$F$4*$F$5/E99^2*(SIN(RADIANS(G104))*SIN(RADIANS(E100))+COS(RADIANS(G104))*COS(RADIANS(E100))*COS(RADIANS(W90))))</f>
        <v>#DIV/0!</v>
      </c>
      <c r="X104" s="3" t="e">
        <f>IF(DEGREES(ACOS(SIN(RADIANS(G104))*SIN(RADIANS(E100))+COS(RADIANS(G104))*COS(RADIANS(E100))*COS(RADIANS(X90))))&gt;90,0,$F$4*$F$5/E99^2*(SIN(RADIANS(G104))*SIN(RADIANS(E100))+COS(RADIANS(G104))*COS(RADIANS(E100))*COS(RADIANS(X90))))</f>
        <v>#DIV/0!</v>
      </c>
      <c r="Y104" s="3" t="e">
        <f>IF(DEGREES(ACOS(SIN(RADIANS(G104))*SIN(RADIANS(E100))+COS(RADIANS(G104))*COS(RADIANS(E100))*COS(RADIANS(Y90))))&gt;90,0,$F$4*$F$5/E99^2*(SIN(RADIANS(G104))*SIN(RADIANS(E100))+COS(RADIANS(G104))*COS(RADIANS(E100))*COS(RADIANS(Y90))))</f>
        <v>#DIV/0!</v>
      </c>
      <c r="Z104" s="3" t="e">
        <f>IF(DEGREES(ACOS(SIN(RADIANS(G104))*SIN(RADIANS(E100))+COS(RADIANS(G104))*COS(RADIANS(E100))*COS(RADIANS(Z90))))&gt;90,0,$F$4*$F$5/E99^2*(SIN(RADIANS(G104))*SIN(RADIANS(E100))+COS(RADIANS(G104))*COS(RADIANS(E100))*COS(RADIANS(Z90))))</f>
        <v>#DIV/0!</v>
      </c>
      <c r="AA104" s="3" t="e">
        <f>IF(DEGREES(ACOS(SIN(RADIANS(G104))*SIN(RADIANS(E100))+COS(RADIANS(G104))*COS(RADIANS(E100))*COS(RADIANS(AA90))))&gt;90,0,$F$4*$F$5/E99^2*(SIN(RADIANS(G104))*SIN(RADIANS(E100))+COS(RADIANS(G104))*COS(RADIANS(E100))*COS(RADIANS(AA90))))</f>
        <v>#DIV/0!</v>
      </c>
      <c r="AB104" s="3" t="e">
        <f>IF(DEGREES(ACOS(SIN(RADIANS(G104))*SIN(RADIANS(E100))+COS(RADIANS(G104))*COS(RADIANS(E100))*COS(RADIANS(AB90))))&gt;90,0,$F$4*$F$5/E99^2*(SIN(RADIANS(G104))*SIN(RADIANS(E100))+COS(RADIANS(G104))*COS(RADIANS(E100))*COS(RADIANS(AB90))))</f>
        <v>#DIV/0!</v>
      </c>
      <c r="AC104" s="3" t="e">
        <f>IF(DEGREES(ACOS(SIN(RADIANS(G104))*SIN(RADIANS(E100))+COS(RADIANS(G104))*COS(RADIANS(E100))*COS(RADIANS(AC90))))&gt;90,0,$F$4*$F$5/E99^2*(SIN(RADIANS(G104))*SIN(RADIANS(E100))+COS(RADIANS(G104))*COS(RADIANS(E100))*COS(RADIANS(AC90))))</f>
        <v>#DIV/0!</v>
      </c>
      <c r="AD104" s="3" t="e">
        <f>IF(DEGREES(ACOS(SIN(RADIANS(G104))*SIN(RADIANS(E100))+COS(RADIANS(G104))*COS(RADIANS(E100))*COS(RADIANS(AD90))))&gt;90,0,$F$4*$F$5/E99^2*(SIN(RADIANS(G104))*SIN(RADIANS(E100))+COS(RADIANS(G104))*COS(RADIANS(E100))*COS(RADIANS(AD90))))</f>
        <v>#DIV/0!</v>
      </c>
      <c r="AE104" s="3" t="e">
        <f>IF(DEGREES(ACOS(SIN(RADIANS(G104))*SIN(RADIANS(E100))+COS(RADIANS(G104))*COS(RADIANS(E100))*COS(RADIANS(AE90))))&gt;90,0,$F$4*$F$5/E99^2*(SIN(RADIANS(G104))*SIN(RADIANS(E100))+COS(RADIANS(G104))*COS(RADIANS(E100))*COS(RADIANS(AE90))))</f>
        <v>#DIV/0!</v>
      </c>
      <c r="AF104" s="3" t="e">
        <f>IF(DEGREES(ACOS(SIN(RADIANS(G104))*SIN(RADIANS(E100))+COS(RADIANS(G104))*COS(RADIANS(E100))*COS(RADIANS(AF90))))&gt;90,0,$F$4*$F$5/E99^2*(SIN(RADIANS(G104))*SIN(RADIANS(E100))+COS(RADIANS(G104))*COS(RADIANS(E100))*COS(RADIANS(AF90))))</f>
        <v>#DIV/0!</v>
      </c>
      <c r="AG104" s="3" t="e">
        <f>IF(DEGREES(ACOS(SIN(RADIANS(G104))*SIN(RADIANS(E100))+COS(RADIANS(G104))*COS(RADIANS(E100))*COS(RADIANS(AG90))))&gt;90,0,$F$4*$F$5/E99^2*(SIN(RADIANS(G104))*SIN(RADIANS(E100))+COS(RADIANS(G104))*COS(RADIANS(E100))*COS(RADIANS(AG90))))</f>
        <v>#DIV/0!</v>
      </c>
      <c r="AH104" s="3" t="e">
        <f>IF(DEGREES(ACOS(SIN(RADIANS(G104))*SIN(RADIANS(E100))+COS(RADIANS(G104))*COS(RADIANS(E100))*COS(RADIANS(AH90))))&gt;90,0,$F$4*$F$5/E99^2*(SIN(RADIANS(G104))*SIN(RADIANS(E100))+COS(RADIANS(G104))*COS(RADIANS(E100))*COS(RADIANS(AH90))))</f>
        <v>#DIV/0!</v>
      </c>
      <c r="AI104" s="3" t="e">
        <f>IF(DEGREES(ACOS(SIN(RADIANS(G104))*SIN(RADIANS(E100))+COS(RADIANS(G104))*COS(RADIANS(E100))*COS(RADIANS(AI90))))&gt;90,0,$F$4*$F$5/E99^2*(SIN(RADIANS(G104))*SIN(RADIANS(E100))+COS(RADIANS(G104))*COS(RADIANS(E100))*COS(RADIANS(AI90))))</f>
        <v>#DIV/0!</v>
      </c>
      <c r="AJ104" s="3" t="e">
        <f>IF(DEGREES(ACOS(SIN(RADIANS(G104))*SIN(RADIANS(E100))+COS(RADIANS(G104))*COS(RADIANS(E100))*COS(RADIANS(AJ90))))&gt;90,0,$F$4*$F$5/E99^2*(SIN(RADIANS(G104))*SIN(RADIANS(E100))+COS(RADIANS(G104))*COS(RADIANS(E100))*COS(RADIANS(AJ90))))</f>
        <v>#DIV/0!</v>
      </c>
      <c r="AK104" s="3">
        <f>IF(DEGREES(ACOS(SIN(RADIANS(G104))*SIN(RADIANS(E100))+COS(RADIANS(G104))*COS(RADIANS(E100))*COS(RADIANS(AK90))))&gt;90,0,$F$4*$F$5/E99^2*(SIN(RADIANS(G104))*SIN(RADIANS(E100))+COS(RADIANS(G104))*COS(RADIANS(E100))*COS(RADIANS(AK90))))</f>
        <v>0</v>
      </c>
      <c r="AL104" s="3">
        <f>IF(DEGREES(ACOS(SIN(RADIANS(G104))*SIN(RADIANS(E100))+COS(RADIANS(G104))*COS(RADIANS(E100))*COS(RADIANS(AL90))))&gt;90,0,$F$4*$F$5/E99^2*(SIN(RADIANS(G104))*SIN(RADIANS(E100))+COS(RADIANS(G104))*COS(RADIANS(E100))*COS(RADIANS(AL90))))</f>
        <v>0</v>
      </c>
      <c r="AM104" s="3">
        <f>IF(DEGREES(ACOS(SIN(RADIANS(G104))*SIN(RADIANS(E100))+COS(RADIANS(G104))*COS(RADIANS(E100))*COS(RADIANS(AM90))))&gt;90,0,$F$4*$F$5/E99^2*(SIN(RADIANS(G104))*SIN(RADIANS(E100))+COS(RADIANS(G104))*COS(RADIANS(E100))*COS(RADIANS(AM90))))</f>
        <v>0</v>
      </c>
      <c r="AN104" s="3">
        <f>IF(DEGREES(ACOS(SIN(RADIANS(G104))*SIN(RADIANS(E100))+COS(RADIANS(G104))*COS(RADIANS(E100))*COS(RADIANS(AN90))))&gt;90,0,$F$4*$F$5/E99^2*(SIN(RADIANS(G104))*SIN(RADIANS(E100))+COS(RADIANS(G104))*COS(RADIANS(E100))*COS(RADIANS(AN90))))</f>
        <v>0</v>
      </c>
      <c r="AO104" s="3">
        <f>IF(DEGREES(ACOS(SIN(RADIANS(G104))*SIN(RADIANS(E100))+COS(RADIANS(G104))*COS(RADIANS(E100))*COS(RADIANS(AO90))))&gt;90,0,$F$4*$F$5/E99^2*(SIN(RADIANS(G104))*SIN(RADIANS(E100))+COS(RADIANS(G104))*COS(RADIANS(E100))*COS(RADIANS(AO90))))</f>
        <v>0</v>
      </c>
      <c r="AP104" s="3">
        <f>IF(DEGREES(ACOS(SIN(RADIANS(G104))*SIN(RADIANS(E100))+COS(RADIANS(G104))*COS(RADIANS(E100))*COS(RADIANS(AP90))))&gt;90,0,$F$4*$F$5/E99^2*(SIN(RADIANS(G104))*SIN(RADIANS(E100))+COS(RADIANS(G104))*COS(RADIANS(E100))*COS(RADIANS(AP90))))</f>
        <v>0</v>
      </c>
      <c r="AQ104" s="3">
        <f>IF(DEGREES(ACOS(SIN(RADIANS(G104))*SIN(RADIANS(E100))+COS(RADIANS(G104))*COS(RADIANS(E100))*COS(RADIANS(AQ90))))&gt;90,0,$F$4*$F$5/E99^2*(SIN(RADIANS(G104))*SIN(RADIANS(E100))+COS(RADIANS(G104))*COS(RADIANS(E100))*COS(RADIANS(AQ90))))</f>
        <v>0</v>
      </c>
      <c r="AR104" s="3">
        <f>IF(DEGREES(ACOS(SIN(RADIANS(G104))*SIN(RADIANS(E100))+COS(RADIANS(G104))*COS(RADIANS(E100))*COS(RADIANS(AR90))))&gt;90,0,$F$4*$F$5/E99^2*(SIN(RADIANS(G104))*SIN(RADIANS(E100))+COS(RADIANS(G104))*COS(RADIANS(E100))*COS(RADIANS(AR90))))</f>
        <v>0</v>
      </c>
    </row>
    <row r="105" spans="2:44" ht="15.75" customHeight="1" x14ac:dyDescent="0.2">
      <c r="G105" s="3">
        <v>-40</v>
      </c>
      <c r="I105" s="3">
        <f>IF(DEGREES(ACOS(SIN(RADIANS(G105))*SIN(RADIANS(E100))+COS(RADIANS(G105))*COS(RADIANS(E100))*COS(RADIANS(I90))))&gt;90,0,$F$4*$F$5/E99^2*(SIN(RADIANS(G105))*SIN(RADIANS(E100))+COS(RADIANS(G105))*COS(RADIANS(E100))*COS(RADIANS(I90))))</f>
        <v>0</v>
      </c>
      <c r="J105" s="3">
        <f>IF(DEGREES(ACOS(SIN(RADIANS(G105))*SIN(RADIANS(E100))+COS(RADIANS(G105))*COS(RADIANS(E100))*COS(RADIANS(J90))))&gt;90,0,$F$4*$F$5/E99^2*(SIN(RADIANS(G105))*SIN(RADIANS(E100))+COS(RADIANS(G105))*COS(RADIANS(E100))*COS(RADIANS(J90))))</f>
        <v>0</v>
      </c>
      <c r="K105" s="3">
        <f>IF(DEGREES(ACOS(SIN(RADIANS(G105))*SIN(RADIANS(E100))+COS(RADIANS(G105))*COS(RADIANS(E100))*COS(RADIANS(K90))))&gt;90,0,$F$4*$F$5/E99^2*(SIN(RADIANS(G105))*SIN(RADIANS(E100))+COS(RADIANS(G105))*COS(RADIANS(E100))*COS(RADIANS(K90))))</f>
        <v>0</v>
      </c>
      <c r="L105" s="3">
        <f>IF(DEGREES(ACOS(SIN(RADIANS(G105))*SIN(RADIANS(E100))+COS(RADIANS(G105))*COS(RADIANS(E100))*COS(RADIANS(L90))))&gt;90,0,$F$4*$F$5/E99^2*(SIN(RADIANS(G105))*SIN(RADIANS(E100))+COS(RADIANS(G105))*COS(RADIANS(E100))*COS(RADIANS(L90))))</f>
        <v>0</v>
      </c>
      <c r="M105" s="3">
        <f>IF(DEGREES(ACOS(SIN(RADIANS(G105))*SIN(RADIANS(E100))+COS(RADIANS(G105))*COS(RADIANS(E100))*COS(RADIANS(M90))))&gt;90,0,$F$4*$F$5/E99^2*(SIN(RADIANS(G105))*SIN(RADIANS(E100))+COS(RADIANS(G105))*COS(RADIANS(E100))*COS(RADIANS(M90))))</f>
        <v>0</v>
      </c>
      <c r="N105" s="3">
        <f>IF(DEGREES(ACOS(SIN(RADIANS(G105))*SIN(RADIANS(E100))+COS(RADIANS(G105))*COS(RADIANS(E100))*COS(RADIANS(N90))))&gt;90,0,$F$4*$F$5/E99^2*(SIN(RADIANS(G105))*SIN(RADIANS(E100))+COS(RADIANS(G105))*COS(RADIANS(E100))*COS(RADIANS(N90))))</f>
        <v>0</v>
      </c>
      <c r="O105" s="3">
        <f>IF(DEGREES(ACOS(SIN(RADIANS(G105))*SIN(RADIANS(E100))+COS(RADIANS(G105))*COS(RADIANS(E100))*COS(RADIANS(O90))))&gt;90,0,$F$4*$F$5/E99^2*(SIN(RADIANS(G105))*SIN(RADIANS(E100))+COS(RADIANS(G105))*COS(RADIANS(E100))*COS(RADIANS(O90))))</f>
        <v>0</v>
      </c>
      <c r="P105" s="3">
        <f>IF(DEGREES(ACOS(SIN(RADIANS(G105))*SIN(RADIANS(E100))+COS(RADIANS(G105))*COS(RADIANS(E100))*COS(RADIANS(P90))))&gt;90,0,$F$4*$F$5/E99^2*(SIN(RADIANS(G105))*SIN(RADIANS(E100))+COS(RADIANS(G105))*COS(RADIANS(E100))*COS(RADIANS(P90))))</f>
        <v>0</v>
      </c>
      <c r="Q105" s="3">
        <f>IF(DEGREES(ACOS(SIN(RADIANS(G105))*SIN(RADIANS(E100))+COS(RADIANS(G105))*COS(RADIANS(E100))*COS(RADIANS(Q90))))&gt;90,0,$F$4*$F$5/E99^2*(SIN(RADIANS(G105))*SIN(RADIANS(E100))+COS(RADIANS(G105))*COS(RADIANS(E100))*COS(RADIANS(Q90))))</f>
        <v>0</v>
      </c>
      <c r="R105" s="3" t="e">
        <f>IF(DEGREES(ACOS(SIN(RADIANS(G105))*SIN(RADIANS(E100))+COS(RADIANS(G105))*COS(RADIANS(E100))*COS(RADIANS(R90))))&gt;90,0,$F$4*$F$5/E99^2*(SIN(RADIANS(G105))*SIN(RADIANS(E100))+COS(RADIANS(G105))*COS(RADIANS(E100))*COS(RADIANS(R90))))</f>
        <v>#DIV/0!</v>
      </c>
      <c r="S105" s="3" t="e">
        <f>IF(DEGREES(ACOS(SIN(RADIANS(G105))*SIN(RADIANS(E100))+COS(RADIANS(G105))*COS(RADIANS(E100))*COS(RADIANS(S90))))&gt;90,0,$F$4*$F$5/E99^2*(SIN(RADIANS(G105))*SIN(RADIANS(E100))+COS(RADIANS(G105))*COS(RADIANS(E100))*COS(RADIANS(S90))))</f>
        <v>#DIV/0!</v>
      </c>
      <c r="T105" s="3" t="e">
        <f>IF(DEGREES(ACOS(SIN(RADIANS(G105))*SIN(RADIANS(E100))+COS(RADIANS(G105))*COS(RADIANS(E100))*COS(RADIANS(T90))))&gt;90,0,$F$4*$F$5/E99^2*(SIN(RADIANS(G105))*SIN(RADIANS(E100))+COS(RADIANS(G105))*COS(RADIANS(E100))*COS(RADIANS(T90))))</f>
        <v>#DIV/0!</v>
      </c>
      <c r="U105" s="3" t="e">
        <f>IF(DEGREES(ACOS(SIN(RADIANS(G105))*SIN(RADIANS(E100))+COS(RADIANS(G105))*COS(RADIANS(E100))*COS(RADIANS(U90))))&gt;90,0,$F$4*$F$5/E99^2*(SIN(RADIANS(G105))*SIN(RADIANS(E100))+COS(RADIANS(G105))*COS(RADIANS(E100))*COS(RADIANS(U90))))</f>
        <v>#DIV/0!</v>
      </c>
      <c r="V105" s="3" t="e">
        <f>IF(DEGREES(ACOS(SIN(RADIANS(G105))*SIN(RADIANS(E100))+COS(RADIANS(G105))*COS(RADIANS(E100))*COS(RADIANS(V90))))&gt;90,0,$F$4*$F$5/E99^2*(SIN(RADIANS(G105))*SIN(RADIANS(E100))+COS(RADIANS(G105))*COS(RADIANS(E100))*COS(RADIANS(V90))))</f>
        <v>#DIV/0!</v>
      </c>
      <c r="W105" s="3" t="e">
        <f>IF(DEGREES(ACOS(SIN(RADIANS(G105))*SIN(RADIANS(E100))+COS(RADIANS(G105))*COS(RADIANS(E100))*COS(RADIANS(W90))))&gt;90,0,$F$4*$F$5/E99^2*(SIN(RADIANS(G105))*SIN(RADIANS(E100))+COS(RADIANS(G105))*COS(RADIANS(E100))*COS(RADIANS(W90))))</f>
        <v>#DIV/0!</v>
      </c>
      <c r="X105" s="3" t="e">
        <f>IF(DEGREES(ACOS(SIN(RADIANS(G105))*SIN(RADIANS(E100))+COS(RADIANS(G105))*COS(RADIANS(E100))*COS(RADIANS(X90))))&gt;90,0,$F$4*$F$5/E99^2*(SIN(RADIANS(G105))*SIN(RADIANS(E100))+COS(RADIANS(G105))*COS(RADIANS(E100))*COS(RADIANS(X90))))</f>
        <v>#DIV/0!</v>
      </c>
      <c r="Y105" s="3" t="e">
        <f>IF(DEGREES(ACOS(SIN(RADIANS(G105))*SIN(RADIANS(E100))+COS(RADIANS(G105))*COS(RADIANS(E100))*COS(RADIANS(Y90))))&gt;90,0,$F$4*$F$5/E99^2*(SIN(RADIANS(G105))*SIN(RADIANS(E100))+COS(RADIANS(G105))*COS(RADIANS(E100))*COS(RADIANS(Y90))))</f>
        <v>#DIV/0!</v>
      </c>
      <c r="Z105" s="3" t="e">
        <f>IF(DEGREES(ACOS(SIN(RADIANS(G105))*SIN(RADIANS(E100))+COS(RADIANS(G105))*COS(RADIANS(E100))*COS(RADIANS(Z90))))&gt;90,0,$F$4*$F$5/E99^2*(SIN(RADIANS(G105))*SIN(RADIANS(E100))+COS(RADIANS(G105))*COS(RADIANS(E100))*COS(RADIANS(Z90))))</f>
        <v>#DIV/0!</v>
      </c>
      <c r="AA105" s="3" t="e">
        <f>IF(DEGREES(ACOS(SIN(RADIANS(G105))*SIN(RADIANS(E100))+COS(RADIANS(G105))*COS(RADIANS(E100))*COS(RADIANS(AA90))))&gt;90,0,$F$4*$F$5/E99^2*(SIN(RADIANS(G105))*SIN(RADIANS(E100))+COS(RADIANS(G105))*COS(RADIANS(E100))*COS(RADIANS(AA90))))</f>
        <v>#DIV/0!</v>
      </c>
      <c r="AB105" s="3" t="e">
        <f>IF(DEGREES(ACOS(SIN(RADIANS(G105))*SIN(RADIANS(E100))+COS(RADIANS(G105))*COS(RADIANS(E100))*COS(RADIANS(AB90))))&gt;90,0,$F$4*$F$5/E99^2*(SIN(RADIANS(G105))*SIN(RADIANS(E100))+COS(RADIANS(G105))*COS(RADIANS(E100))*COS(RADIANS(AB90))))</f>
        <v>#DIV/0!</v>
      </c>
      <c r="AC105" s="3" t="e">
        <f>IF(DEGREES(ACOS(SIN(RADIANS(G105))*SIN(RADIANS(E100))+COS(RADIANS(G105))*COS(RADIANS(E100))*COS(RADIANS(AC90))))&gt;90,0,$F$4*$F$5/E99^2*(SIN(RADIANS(G105))*SIN(RADIANS(E100))+COS(RADIANS(G105))*COS(RADIANS(E100))*COS(RADIANS(AC90))))</f>
        <v>#DIV/0!</v>
      </c>
      <c r="AD105" s="3" t="e">
        <f>IF(DEGREES(ACOS(SIN(RADIANS(G105))*SIN(RADIANS(E100))+COS(RADIANS(G105))*COS(RADIANS(E100))*COS(RADIANS(AD90))))&gt;90,0,$F$4*$F$5/E99^2*(SIN(RADIANS(G105))*SIN(RADIANS(E100))+COS(RADIANS(G105))*COS(RADIANS(E100))*COS(RADIANS(AD90))))</f>
        <v>#DIV/0!</v>
      </c>
      <c r="AE105" s="3" t="e">
        <f>IF(DEGREES(ACOS(SIN(RADIANS(G105))*SIN(RADIANS(E100))+COS(RADIANS(G105))*COS(RADIANS(E100))*COS(RADIANS(AE90))))&gt;90,0,$F$4*$F$5/E99^2*(SIN(RADIANS(G105))*SIN(RADIANS(E100))+COS(RADIANS(G105))*COS(RADIANS(E100))*COS(RADIANS(AE90))))</f>
        <v>#DIV/0!</v>
      </c>
      <c r="AF105" s="3" t="e">
        <f>IF(DEGREES(ACOS(SIN(RADIANS(G105))*SIN(RADIANS(E100))+COS(RADIANS(G105))*COS(RADIANS(E100))*COS(RADIANS(AF90))))&gt;90,0,$F$4*$F$5/E99^2*(SIN(RADIANS(G105))*SIN(RADIANS(E100))+COS(RADIANS(G105))*COS(RADIANS(E100))*COS(RADIANS(AF90))))</f>
        <v>#DIV/0!</v>
      </c>
      <c r="AG105" s="3" t="e">
        <f>IF(DEGREES(ACOS(SIN(RADIANS(G105))*SIN(RADIANS(E100))+COS(RADIANS(G105))*COS(RADIANS(E100))*COS(RADIANS(AG90))))&gt;90,0,$F$4*$F$5/E99^2*(SIN(RADIANS(G105))*SIN(RADIANS(E100))+COS(RADIANS(G105))*COS(RADIANS(E100))*COS(RADIANS(AG90))))</f>
        <v>#DIV/0!</v>
      </c>
      <c r="AH105" s="3" t="e">
        <f>IF(DEGREES(ACOS(SIN(RADIANS(G105))*SIN(RADIANS(E100))+COS(RADIANS(G105))*COS(RADIANS(E100))*COS(RADIANS(AH90))))&gt;90,0,$F$4*$F$5/E99^2*(SIN(RADIANS(G105))*SIN(RADIANS(E100))+COS(RADIANS(G105))*COS(RADIANS(E100))*COS(RADIANS(AH90))))</f>
        <v>#DIV/0!</v>
      </c>
      <c r="AI105" s="3" t="e">
        <f>IF(DEGREES(ACOS(SIN(RADIANS(G105))*SIN(RADIANS(E100))+COS(RADIANS(G105))*COS(RADIANS(E100))*COS(RADIANS(AI90))))&gt;90,0,$F$4*$F$5/E99^2*(SIN(RADIANS(G105))*SIN(RADIANS(E100))+COS(RADIANS(G105))*COS(RADIANS(E100))*COS(RADIANS(AI90))))</f>
        <v>#DIV/0!</v>
      </c>
      <c r="AJ105" s="3" t="e">
        <f>IF(DEGREES(ACOS(SIN(RADIANS(G105))*SIN(RADIANS(E100))+COS(RADIANS(G105))*COS(RADIANS(E100))*COS(RADIANS(AJ90))))&gt;90,0,$F$4*$F$5/E99^2*(SIN(RADIANS(G105))*SIN(RADIANS(E100))+COS(RADIANS(G105))*COS(RADIANS(E100))*COS(RADIANS(AJ90))))</f>
        <v>#DIV/0!</v>
      </c>
      <c r="AK105" s="3">
        <f>IF(DEGREES(ACOS(SIN(RADIANS(G105))*SIN(RADIANS(E100))+COS(RADIANS(G105))*COS(RADIANS(E100))*COS(RADIANS(AK90))))&gt;90,0,$F$4*$F$5/E99^2*(SIN(RADIANS(G105))*SIN(RADIANS(E100))+COS(RADIANS(G105))*COS(RADIANS(E100))*COS(RADIANS(AK90))))</f>
        <v>0</v>
      </c>
      <c r="AL105" s="3">
        <f>IF(DEGREES(ACOS(SIN(RADIANS(G105))*SIN(RADIANS(E100))+COS(RADIANS(G105))*COS(RADIANS(E100))*COS(RADIANS(AL90))))&gt;90,0,$F$4*$F$5/E99^2*(SIN(RADIANS(G105))*SIN(RADIANS(E100))+COS(RADIANS(G105))*COS(RADIANS(E100))*COS(RADIANS(AL90))))</f>
        <v>0</v>
      </c>
      <c r="AM105" s="3">
        <f>IF(DEGREES(ACOS(SIN(RADIANS(G105))*SIN(RADIANS(E100))+COS(RADIANS(G105))*COS(RADIANS(E100))*COS(RADIANS(AM90))))&gt;90,0,$F$4*$F$5/E99^2*(SIN(RADIANS(G105))*SIN(RADIANS(E100))+COS(RADIANS(G105))*COS(RADIANS(E100))*COS(RADIANS(AM90))))</f>
        <v>0</v>
      </c>
      <c r="AN105" s="3">
        <f>IF(DEGREES(ACOS(SIN(RADIANS(G105))*SIN(RADIANS(E100))+COS(RADIANS(G105))*COS(RADIANS(E100))*COS(RADIANS(AN90))))&gt;90,0,$F$4*$F$5/E99^2*(SIN(RADIANS(G105))*SIN(RADIANS(E100))+COS(RADIANS(G105))*COS(RADIANS(E100))*COS(RADIANS(AN90))))</f>
        <v>0</v>
      </c>
      <c r="AO105" s="3">
        <f>IF(DEGREES(ACOS(SIN(RADIANS(G105))*SIN(RADIANS(E100))+COS(RADIANS(G105))*COS(RADIANS(E100))*COS(RADIANS(AO90))))&gt;90,0,$F$4*$F$5/E99^2*(SIN(RADIANS(G105))*SIN(RADIANS(E100))+COS(RADIANS(G105))*COS(RADIANS(E100))*COS(RADIANS(AO90))))</f>
        <v>0</v>
      </c>
      <c r="AP105" s="3">
        <f>IF(DEGREES(ACOS(SIN(RADIANS(G105))*SIN(RADIANS(E100))+COS(RADIANS(G105))*COS(RADIANS(E100))*COS(RADIANS(AP90))))&gt;90,0,$F$4*$F$5/E99^2*(SIN(RADIANS(G105))*SIN(RADIANS(E100))+COS(RADIANS(G105))*COS(RADIANS(E100))*COS(RADIANS(AP90))))</f>
        <v>0</v>
      </c>
      <c r="AQ105" s="3">
        <f>IF(DEGREES(ACOS(SIN(RADIANS(G105))*SIN(RADIANS(E100))+COS(RADIANS(G105))*COS(RADIANS(E100))*COS(RADIANS(AQ90))))&gt;90,0,$F$4*$F$5/E99^2*(SIN(RADIANS(G105))*SIN(RADIANS(E100))+COS(RADIANS(G105))*COS(RADIANS(E100))*COS(RADIANS(AQ90))))</f>
        <v>0</v>
      </c>
      <c r="AR105" s="3">
        <f>IF(DEGREES(ACOS(SIN(RADIANS(G105))*SIN(RADIANS(E100))+COS(RADIANS(G105))*COS(RADIANS(E100))*COS(RADIANS(AR90))))&gt;90,0,$F$4*$F$5/E99^2*(SIN(RADIANS(G105))*SIN(RADIANS(E100))+COS(RADIANS(G105))*COS(RADIANS(E100))*COS(RADIANS(AR90))))</f>
        <v>0</v>
      </c>
    </row>
    <row r="106" spans="2:44" ht="15.75" customHeight="1" x14ac:dyDescent="0.2">
      <c r="G106" s="3">
        <v>-50</v>
      </c>
      <c r="I106" s="3">
        <f>IF(DEGREES(ACOS(SIN(RADIANS(G106))*SIN(RADIANS(E100))+COS(RADIANS(G106))*COS(RADIANS(E100))*COS(RADIANS(I90))))&gt;90,0,$F$4*$F$5/E99^2*(SIN(RADIANS(G106))*SIN(RADIANS(E100))+COS(RADIANS(G106))*COS(RADIANS(E100))*COS(RADIANS(I90))))</f>
        <v>0</v>
      </c>
      <c r="J106" s="3">
        <f>IF(DEGREES(ACOS(SIN(RADIANS(G106))*SIN(RADIANS(E100))+COS(RADIANS(G106))*COS(RADIANS(E100))*COS(RADIANS(J90))))&gt;90,0,$F$4*$F$5/E99^2*(SIN(RADIANS(G106))*SIN(RADIANS(E100))+COS(RADIANS(G106))*COS(RADIANS(E100))*COS(RADIANS(J90))))</f>
        <v>0</v>
      </c>
      <c r="K106" s="3">
        <f>IF(DEGREES(ACOS(SIN(RADIANS(G106))*SIN(RADIANS(E100))+COS(RADIANS(G106))*COS(RADIANS(E100))*COS(RADIANS(K90))))&gt;90,0,$F$4*$F$5/E99^2*(SIN(RADIANS(G106))*SIN(RADIANS(E100))+COS(RADIANS(G106))*COS(RADIANS(E100))*COS(RADIANS(K90))))</f>
        <v>0</v>
      </c>
      <c r="L106" s="3">
        <f>IF(DEGREES(ACOS(SIN(RADIANS(G106))*SIN(RADIANS(E100))+COS(RADIANS(G106))*COS(RADIANS(E100))*COS(RADIANS(L90))))&gt;90,0,$F$4*$F$5/E99^2*(SIN(RADIANS(G106))*SIN(RADIANS(E100))+COS(RADIANS(G106))*COS(RADIANS(E100))*COS(RADIANS(L90))))</f>
        <v>0</v>
      </c>
      <c r="M106" s="3">
        <f>IF(DEGREES(ACOS(SIN(RADIANS(G106))*SIN(RADIANS(E100))+COS(RADIANS(G106))*COS(RADIANS(E100))*COS(RADIANS(M90))))&gt;90,0,$F$4*$F$5/E99^2*(SIN(RADIANS(G106))*SIN(RADIANS(E100))+COS(RADIANS(G106))*COS(RADIANS(E100))*COS(RADIANS(M90))))</f>
        <v>0</v>
      </c>
      <c r="N106" s="3">
        <f>IF(DEGREES(ACOS(SIN(RADIANS(G106))*SIN(RADIANS(E100))+COS(RADIANS(G106))*COS(RADIANS(E100))*COS(RADIANS(N90))))&gt;90,0,$F$4*$F$5/E99^2*(SIN(RADIANS(G106))*SIN(RADIANS(E100))+COS(RADIANS(G106))*COS(RADIANS(E100))*COS(RADIANS(N90))))</f>
        <v>0</v>
      </c>
      <c r="O106" s="3">
        <f>IF(DEGREES(ACOS(SIN(RADIANS(G106))*SIN(RADIANS(E100))+COS(RADIANS(G106))*COS(RADIANS(E100))*COS(RADIANS(O90))))&gt;90,0,$F$4*$F$5/E99^2*(SIN(RADIANS(G106))*SIN(RADIANS(E100))+COS(RADIANS(G106))*COS(RADIANS(E100))*COS(RADIANS(O90))))</f>
        <v>0</v>
      </c>
      <c r="P106" s="3">
        <f>IF(DEGREES(ACOS(SIN(RADIANS(G106))*SIN(RADIANS(E100))+COS(RADIANS(G106))*COS(RADIANS(E100))*COS(RADIANS(P90))))&gt;90,0,$F$4*$F$5/E99^2*(SIN(RADIANS(G106))*SIN(RADIANS(E100))+COS(RADIANS(G106))*COS(RADIANS(E100))*COS(RADIANS(P90))))</f>
        <v>0</v>
      </c>
      <c r="Q106" s="3">
        <f>IF(DEGREES(ACOS(SIN(RADIANS(G106))*SIN(RADIANS(E100))+COS(RADIANS(G106))*COS(RADIANS(E100))*COS(RADIANS(Q90))))&gt;90,0,$F$4*$F$5/E99^2*(SIN(RADIANS(G106))*SIN(RADIANS(E100))+COS(RADIANS(G106))*COS(RADIANS(E100))*COS(RADIANS(Q90))))</f>
        <v>0</v>
      </c>
      <c r="R106" s="3" t="e">
        <f>IF(DEGREES(ACOS(SIN(RADIANS(G106))*SIN(RADIANS(E100))+COS(RADIANS(G106))*COS(RADIANS(E100))*COS(RADIANS(R90))))&gt;90,0,$F$4*$F$5/E99^2*(SIN(RADIANS(G106))*SIN(RADIANS(E100))+COS(RADIANS(G106))*COS(RADIANS(E100))*COS(RADIANS(R90))))</f>
        <v>#DIV/0!</v>
      </c>
      <c r="S106" s="3" t="e">
        <f>IF(DEGREES(ACOS(SIN(RADIANS(G106))*SIN(RADIANS(E100))+COS(RADIANS(G106))*COS(RADIANS(E100))*COS(RADIANS(S90))))&gt;90,0,$F$4*$F$5/E99^2*(SIN(RADIANS(G106))*SIN(RADIANS(E100))+COS(RADIANS(G106))*COS(RADIANS(E100))*COS(RADIANS(S90))))</f>
        <v>#DIV/0!</v>
      </c>
      <c r="T106" s="3" t="e">
        <f>IF(DEGREES(ACOS(SIN(RADIANS(G106))*SIN(RADIANS(E100))+COS(RADIANS(G106))*COS(RADIANS(E100))*COS(RADIANS(T90))))&gt;90,0,$F$4*$F$5/E99^2*(SIN(RADIANS(G106))*SIN(RADIANS(E100))+COS(RADIANS(G106))*COS(RADIANS(E100))*COS(RADIANS(T90))))</f>
        <v>#DIV/0!</v>
      </c>
      <c r="U106" s="3" t="e">
        <f>IF(DEGREES(ACOS(SIN(RADIANS(G106))*SIN(RADIANS(E100))+COS(RADIANS(G106))*COS(RADIANS(E100))*COS(RADIANS(U90))))&gt;90,0,$F$4*$F$5/E99^2*(SIN(RADIANS(G106))*SIN(RADIANS(E100))+COS(RADIANS(G106))*COS(RADIANS(E100))*COS(RADIANS(U90))))</f>
        <v>#DIV/0!</v>
      </c>
      <c r="V106" s="3" t="e">
        <f>IF(DEGREES(ACOS(SIN(RADIANS(G106))*SIN(RADIANS(E100))+COS(RADIANS(G106))*COS(RADIANS(E100))*COS(RADIANS(V90))))&gt;90,0,$F$4*$F$5/E99^2*(SIN(RADIANS(G106))*SIN(RADIANS(E100))+COS(RADIANS(G106))*COS(RADIANS(E100))*COS(RADIANS(V90))))</f>
        <v>#DIV/0!</v>
      </c>
      <c r="W106" s="3" t="e">
        <f>IF(DEGREES(ACOS(SIN(RADIANS(G106))*SIN(RADIANS(E100))+COS(RADIANS(G106))*COS(RADIANS(E100))*COS(RADIANS(W90))))&gt;90,0,$F$4*$F$5/E99^2*(SIN(RADIANS(G106))*SIN(RADIANS(E100))+COS(RADIANS(G106))*COS(RADIANS(E100))*COS(RADIANS(W90))))</f>
        <v>#DIV/0!</v>
      </c>
      <c r="X106" s="3" t="e">
        <f>IF(DEGREES(ACOS(SIN(RADIANS(G106))*SIN(RADIANS(E100))+COS(RADIANS(G106))*COS(RADIANS(E100))*COS(RADIANS(X90))))&gt;90,0,$F$4*$F$5/E99^2*(SIN(RADIANS(G106))*SIN(RADIANS(E100))+COS(RADIANS(G106))*COS(RADIANS(E100))*COS(RADIANS(X90))))</f>
        <v>#DIV/0!</v>
      </c>
      <c r="Y106" s="3" t="e">
        <f>IF(DEGREES(ACOS(SIN(RADIANS(G106))*SIN(RADIANS(E100))+COS(RADIANS(G106))*COS(RADIANS(E100))*COS(RADIANS(Y90))))&gt;90,0,$F$4*$F$5/E99^2*(SIN(RADIANS(G106))*SIN(RADIANS(E100))+COS(RADIANS(G106))*COS(RADIANS(E100))*COS(RADIANS(Y90))))</f>
        <v>#DIV/0!</v>
      </c>
      <c r="Z106" s="3" t="e">
        <f>IF(DEGREES(ACOS(SIN(RADIANS(G106))*SIN(RADIANS(E100))+COS(RADIANS(G106))*COS(RADIANS(E100))*COS(RADIANS(Z90))))&gt;90,0,$F$4*$F$5/E99^2*(SIN(RADIANS(G106))*SIN(RADIANS(E100))+COS(RADIANS(G106))*COS(RADIANS(E100))*COS(RADIANS(Z90))))</f>
        <v>#DIV/0!</v>
      </c>
      <c r="AA106" s="3" t="e">
        <f>IF(DEGREES(ACOS(SIN(RADIANS(G106))*SIN(RADIANS(E100))+COS(RADIANS(G106))*COS(RADIANS(E100))*COS(RADIANS(AA90))))&gt;90,0,$F$4*$F$5/E99^2*(SIN(RADIANS(G106))*SIN(RADIANS(E100))+COS(RADIANS(G106))*COS(RADIANS(E100))*COS(RADIANS(AA90))))</f>
        <v>#DIV/0!</v>
      </c>
      <c r="AB106" s="3" t="e">
        <f>IF(DEGREES(ACOS(SIN(RADIANS(G106))*SIN(RADIANS(E100))+COS(RADIANS(G106))*COS(RADIANS(E100))*COS(RADIANS(AB90))))&gt;90,0,$F$4*$F$5/E99^2*(SIN(RADIANS(G106))*SIN(RADIANS(E100))+COS(RADIANS(G106))*COS(RADIANS(E100))*COS(RADIANS(AB90))))</f>
        <v>#DIV/0!</v>
      </c>
      <c r="AC106" s="3" t="e">
        <f>IF(DEGREES(ACOS(SIN(RADIANS(G106))*SIN(RADIANS(E100))+COS(RADIANS(G106))*COS(RADIANS(E100))*COS(RADIANS(AC90))))&gt;90,0,$F$4*$F$5/E99^2*(SIN(RADIANS(G106))*SIN(RADIANS(E100))+COS(RADIANS(G106))*COS(RADIANS(E100))*COS(RADIANS(AC90))))</f>
        <v>#DIV/0!</v>
      </c>
      <c r="AD106" s="3" t="e">
        <f>IF(DEGREES(ACOS(SIN(RADIANS(G106))*SIN(RADIANS(E100))+COS(RADIANS(G106))*COS(RADIANS(E100))*COS(RADIANS(AD90))))&gt;90,0,$F$4*$F$5/E99^2*(SIN(RADIANS(G106))*SIN(RADIANS(E100))+COS(RADIANS(G106))*COS(RADIANS(E100))*COS(RADIANS(AD90))))</f>
        <v>#DIV/0!</v>
      </c>
      <c r="AE106" s="3" t="e">
        <f>IF(DEGREES(ACOS(SIN(RADIANS(G106))*SIN(RADIANS(E100))+COS(RADIANS(G106))*COS(RADIANS(E100))*COS(RADIANS(AE90))))&gt;90,0,$F$4*$F$5/E99^2*(SIN(RADIANS(G106))*SIN(RADIANS(E100))+COS(RADIANS(G106))*COS(RADIANS(E100))*COS(RADIANS(AE90))))</f>
        <v>#DIV/0!</v>
      </c>
      <c r="AF106" s="3" t="e">
        <f>IF(DEGREES(ACOS(SIN(RADIANS(G106))*SIN(RADIANS(E100))+COS(RADIANS(G106))*COS(RADIANS(E100))*COS(RADIANS(AF90))))&gt;90,0,$F$4*$F$5/E99^2*(SIN(RADIANS(G106))*SIN(RADIANS(E100))+COS(RADIANS(G106))*COS(RADIANS(E100))*COS(RADIANS(AF90))))</f>
        <v>#DIV/0!</v>
      </c>
      <c r="AG106" s="3" t="e">
        <f>IF(DEGREES(ACOS(SIN(RADIANS(G106))*SIN(RADIANS(E100))+COS(RADIANS(G106))*COS(RADIANS(E100))*COS(RADIANS(AG90))))&gt;90,0,$F$4*$F$5/E99^2*(SIN(RADIANS(G106))*SIN(RADIANS(E100))+COS(RADIANS(G106))*COS(RADIANS(E100))*COS(RADIANS(AG90))))</f>
        <v>#DIV/0!</v>
      </c>
      <c r="AH106" s="3" t="e">
        <f>IF(DEGREES(ACOS(SIN(RADIANS(G106))*SIN(RADIANS(E100))+COS(RADIANS(G106))*COS(RADIANS(E100))*COS(RADIANS(AH90))))&gt;90,0,$F$4*$F$5/E99^2*(SIN(RADIANS(G106))*SIN(RADIANS(E100))+COS(RADIANS(G106))*COS(RADIANS(E100))*COS(RADIANS(AH90))))</f>
        <v>#DIV/0!</v>
      </c>
      <c r="AI106" s="3" t="e">
        <f>IF(DEGREES(ACOS(SIN(RADIANS(G106))*SIN(RADIANS(E100))+COS(RADIANS(G106))*COS(RADIANS(E100))*COS(RADIANS(AI90))))&gt;90,0,$F$4*$F$5/E99^2*(SIN(RADIANS(G106))*SIN(RADIANS(E100))+COS(RADIANS(G106))*COS(RADIANS(E100))*COS(RADIANS(AI90))))</f>
        <v>#DIV/0!</v>
      </c>
      <c r="AJ106" s="3" t="e">
        <f>IF(DEGREES(ACOS(SIN(RADIANS(G106))*SIN(RADIANS(E100))+COS(RADIANS(G106))*COS(RADIANS(E100))*COS(RADIANS(AJ90))))&gt;90,0,$F$4*$F$5/E99^2*(SIN(RADIANS(G106))*SIN(RADIANS(E100))+COS(RADIANS(G106))*COS(RADIANS(E100))*COS(RADIANS(AJ90))))</f>
        <v>#DIV/0!</v>
      </c>
      <c r="AK106" s="3">
        <f>IF(DEGREES(ACOS(SIN(RADIANS(G106))*SIN(RADIANS(E100))+COS(RADIANS(G106))*COS(RADIANS(E100))*COS(RADIANS(AK90))))&gt;90,0,$F$4*$F$5/E99^2*(SIN(RADIANS(G106))*SIN(RADIANS(E100))+COS(RADIANS(G106))*COS(RADIANS(E100))*COS(RADIANS(AK90))))</f>
        <v>0</v>
      </c>
      <c r="AL106" s="3">
        <f>IF(DEGREES(ACOS(SIN(RADIANS(G106))*SIN(RADIANS(E100))+COS(RADIANS(G106))*COS(RADIANS(E100))*COS(RADIANS(AL90))))&gt;90,0,$F$4*$F$5/E99^2*(SIN(RADIANS(G106))*SIN(RADIANS(E100))+COS(RADIANS(G106))*COS(RADIANS(E100))*COS(RADIANS(AL90))))</f>
        <v>0</v>
      </c>
      <c r="AM106" s="3">
        <f>IF(DEGREES(ACOS(SIN(RADIANS(G106))*SIN(RADIANS(E100))+COS(RADIANS(G106))*COS(RADIANS(E100))*COS(RADIANS(AM90))))&gt;90,0,$F$4*$F$5/E99^2*(SIN(RADIANS(G106))*SIN(RADIANS(E100))+COS(RADIANS(G106))*COS(RADIANS(E100))*COS(RADIANS(AM90))))</f>
        <v>0</v>
      </c>
      <c r="AN106" s="3">
        <f>IF(DEGREES(ACOS(SIN(RADIANS(G106))*SIN(RADIANS(E100))+COS(RADIANS(G106))*COS(RADIANS(E100))*COS(RADIANS(AN90))))&gt;90,0,$F$4*$F$5/E99^2*(SIN(RADIANS(G106))*SIN(RADIANS(E100))+COS(RADIANS(G106))*COS(RADIANS(E100))*COS(RADIANS(AN90))))</f>
        <v>0</v>
      </c>
      <c r="AO106" s="3">
        <f>IF(DEGREES(ACOS(SIN(RADIANS(G106))*SIN(RADIANS(E100))+COS(RADIANS(G106))*COS(RADIANS(E100))*COS(RADIANS(AO90))))&gt;90,0,$F$4*$F$5/E99^2*(SIN(RADIANS(G106))*SIN(RADIANS(E100))+COS(RADIANS(G106))*COS(RADIANS(E100))*COS(RADIANS(AO90))))</f>
        <v>0</v>
      </c>
      <c r="AP106" s="3">
        <f>IF(DEGREES(ACOS(SIN(RADIANS(G106))*SIN(RADIANS(E100))+COS(RADIANS(G106))*COS(RADIANS(E100))*COS(RADIANS(AP90))))&gt;90,0,$F$4*$F$5/E99^2*(SIN(RADIANS(G106))*SIN(RADIANS(E100))+COS(RADIANS(G106))*COS(RADIANS(E100))*COS(RADIANS(AP90))))</f>
        <v>0</v>
      </c>
      <c r="AQ106" s="3">
        <f>IF(DEGREES(ACOS(SIN(RADIANS(G106))*SIN(RADIANS(E100))+COS(RADIANS(G106))*COS(RADIANS(E100))*COS(RADIANS(AQ90))))&gt;90,0,$F$4*$F$5/E99^2*(SIN(RADIANS(G106))*SIN(RADIANS(E100))+COS(RADIANS(G106))*COS(RADIANS(E100))*COS(RADIANS(AQ90))))</f>
        <v>0</v>
      </c>
      <c r="AR106" s="3">
        <f>IF(DEGREES(ACOS(SIN(RADIANS(G106))*SIN(RADIANS(E100))+COS(RADIANS(G106))*COS(RADIANS(E100))*COS(RADIANS(AR90))))&gt;90,0,$F$4*$F$5/E99^2*(SIN(RADIANS(G106))*SIN(RADIANS(E100))+COS(RADIANS(G106))*COS(RADIANS(E100))*COS(RADIANS(AR90))))</f>
        <v>0</v>
      </c>
    </row>
    <row r="107" spans="2:44" ht="15.75" customHeight="1" x14ac:dyDescent="0.2">
      <c r="G107" s="3">
        <v>-60</v>
      </c>
      <c r="I107" s="3">
        <f>IF(DEGREES(ACOS(SIN(RADIANS(G107))*SIN(RADIANS(E100))+COS(RADIANS(G107))*COS(RADIANS(E100))*COS(RADIANS(I90))))&gt;90,0,$F$4*$F$5/E99^2*(SIN(RADIANS(G107))*SIN(RADIANS(E100))+COS(RADIANS(G107))*COS(RADIANS(E100))*COS(RADIANS(I90))))</f>
        <v>0</v>
      </c>
      <c r="J107" s="3">
        <f>IF(DEGREES(ACOS(SIN(RADIANS(G107))*SIN(RADIANS(E100))+COS(RADIANS(G107))*COS(RADIANS(E100))*COS(RADIANS(J90))))&gt;90,0,$F$4*$F$5/E99^2*(SIN(RADIANS(G107))*SIN(RADIANS(E100))+COS(RADIANS(G107))*COS(RADIANS(E100))*COS(RADIANS(J90))))</f>
        <v>0</v>
      </c>
      <c r="K107" s="3">
        <f>IF(DEGREES(ACOS(SIN(RADIANS(G107))*SIN(RADIANS(E100))+COS(RADIANS(G107))*COS(RADIANS(E100))*COS(RADIANS(K90))))&gt;90,0,$F$4*$F$5/E99^2*(SIN(RADIANS(G107))*SIN(RADIANS(E100))+COS(RADIANS(G107))*COS(RADIANS(E100))*COS(RADIANS(K90))))</f>
        <v>0</v>
      </c>
      <c r="L107" s="3">
        <f>IF(DEGREES(ACOS(SIN(RADIANS(G107))*SIN(RADIANS(E100))+COS(RADIANS(G107))*COS(RADIANS(E100))*COS(RADIANS(L90))))&gt;90,0,$F$4*$F$5/E99^2*(SIN(RADIANS(G107))*SIN(RADIANS(E100))+COS(RADIANS(G107))*COS(RADIANS(E100))*COS(RADIANS(L90))))</f>
        <v>0</v>
      </c>
      <c r="M107" s="3">
        <f>IF(DEGREES(ACOS(SIN(RADIANS(G107))*SIN(RADIANS(E100))+COS(RADIANS(G107))*COS(RADIANS(E100))*COS(RADIANS(M90))))&gt;90,0,$F$4*$F$5/E99^2*(SIN(RADIANS(G107))*SIN(RADIANS(E100))+COS(RADIANS(G107))*COS(RADIANS(E100))*COS(RADIANS(M90))))</f>
        <v>0</v>
      </c>
      <c r="N107" s="3">
        <f>IF(DEGREES(ACOS(SIN(RADIANS(G107))*SIN(RADIANS(E100))+COS(RADIANS(G107))*COS(RADIANS(E100))*COS(RADIANS(N90))))&gt;90,0,$F$4*$F$5/E99^2*(SIN(RADIANS(G107))*SIN(RADIANS(E100))+COS(RADIANS(G107))*COS(RADIANS(E100))*COS(RADIANS(N90))))</f>
        <v>0</v>
      </c>
      <c r="O107" s="3">
        <f>IF(DEGREES(ACOS(SIN(RADIANS(G107))*SIN(RADIANS(E100))+COS(RADIANS(G107))*COS(RADIANS(E100))*COS(RADIANS(O90))))&gt;90,0,$F$4*$F$5/E99^2*(SIN(RADIANS(G107))*SIN(RADIANS(E100))+COS(RADIANS(G107))*COS(RADIANS(E100))*COS(RADIANS(O90))))</f>
        <v>0</v>
      </c>
      <c r="P107" s="3">
        <f>IF(DEGREES(ACOS(SIN(RADIANS(G107))*SIN(RADIANS(E100))+COS(RADIANS(G107))*COS(RADIANS(E100))*COS(RADIANS(P90))))&gt;90,0,$F$4*$F$5/E99^2*(SIN(RADIANS(G107))*SIN(RADIANS(E100))+COS(RADIANS(G107))*COS(RADIANS(E100))*COS(RADIANS(P90))))</f>
        <v>0</v>
      </c>
      <c r="Q107" s="3">
        <f>IF(DEGREES(ACOS(SIN(RADIANS(G107))*SIN(RADIANS(E100))+COS(RADIANS(G107))*COS(RADIANS(E100))*COS(RADIANS(Q90))))&gt;90,0,$F$4*$F$5/E99^2*(SIN(RADIANS(G107))*SIN(RADIANS(E100))+COS(RADIANS(G107))*COS(RADIANS(E100))*COS(RADIANS(Q90))))</f>
        <v>0</v>
      </c>
      <c r="R107" s="3" t="e">
        <f>IF(DEGREES(ACOS(SIN(RADIANS(G107))*SIN(RADIANS(E100))+COS(RADIANS(G107))*COS(RADIANS(E100))*COS(RADIANS(R90))))&gt;90,0,$F$4*$F$5/E99^2*(SIN(RADIANS(G107))*SIN(RADIANS(E100))+COS(RADIANS(G107))*COS(RADIANS(E100))*COS(RADIANS(R90))))</f>
        <v>#DIV/0!</v>
      </c>
      <c r="S107" s="3" t="e">
        <f>IF(DEGREES(ACOS(SIN(RADIANS(G107))*SIN(RADIANS(E100))+COS(RADIANS(G107))*COS(RADIANS(E100))*COS(RADIANS(S90))))&gt;90,0,$F$4*$F$5/E99^2*(SIN(RADIANS(G107))*SIN(RADIANS(E100))+COS(RADIANS(G107))*COS(RADIANS(E100))*COS(RADIANS(S90))))</f>
        <v>#DIV/0!</v>
      </c>
      <c r="T107" s="3" t="e">
        <f>IF(DEGREES(ACOS(SIN(RADIANS(G107))*SIN(RADIANS(E100))+COS(RADIANS(G107))*COS(RADIANS(E100))*COS(RADIANS(T90))))&gt;90,0,$F$4*$F$5/E99^2*(SIN(RADIANS(G107))*SIN(RADIANS(E100))+COS(RADIANS(G107))*COS(RADIANS(E100))*COS(RADIANS(T90))))</f>
        <v>#DIV/0!</v>
      </c>
      <c r="U107" s="3" t="e">
        <f>IF(DEGREES(ACOS(SIN(RADIANS(G107))*SIN(RADIANS(E100))+COS(RADIANS(G107))*COS(RADIANS(E100))*COS(RADIANS(U90))))&gt;90,0,$F$4*$F$5/E99^2*(SIN(RADIANS(G107))*SIN(RADIANS(E100))+COS(RADIANS(G107))*COS(RADIANS(E100))*COS(RADIANS(U90))))</f>
        <v>#DIV/0!</v>
      </c>
      <c r="V107" s="3" t="e">
        <f>IF(DEGREES(ACOS(SIN(RADIANS(G107))*SIN(RADIANS(E100))+COS(RADIANS(G107))*COS(RADIANS(E100))*COS(RADIANS(V90))))&gt;90,0,$F$4*$F$5/E99^2*(SIN(RADIANS(G107))*SIN(RADIANS(E100))+COS(RADIANS(G107))*COS(RADIANS(E100))*COS(RADIANS(V90))))</f>
        <v>#DIV/0!</v>
      </c>
      <c r="W107" s="3" t="e">
        <f>IF(DEGREES(ACOS(SIN(RADIANS(G107))*SIN(RADIANS(E100))+COS(RADIANS(G107))*COS(RADIANS(E100))*COS(RADIANS(W90))))&gt;90,0,$F$4*$F$5/E99^2*(SIN(RADIANS(G107))*SIN(RADIANS(E100))+COS(RADIANS(G107))*COS(RADIANS(E100))*COS(RADIANS(W90))))</f>
        <v>#DIV/0!</v>
      </c>
      <c r="X107" s="3" t="e">
        <f>IF(DEGREES(ACOS(SIN(RADIANS(G107))*SIN(RADIANS(E100))+COS(RADIANS(G107))*COS(RADIANS(E100))*COS(RADIANS(X90))))&gt;90,0,$F$4*$F$5/E99^2*(SIN(RADIANS(G107))*SIN(RADIANS(E100))+COS(RADIANS(G107))*COS(RADIANS(E100))*COS(RADIANS(X90))))</f>
        <v>#DIV/0!</v>
      </c>
      <c r="Y107" s="3" t="e">
        <f>IF(DEGREES(ACOS(SIN(RADIANS(G107))*SIN(RADIANS(E100))+COS(RADIANS(G107))*COS(RADIANS(E100))*COS(RADIANS(Y90))))&gt;90,0,$F$4*$F$5/E99^2*(SIN(RADIANS(G107))*SIN(RADIANS(E100))+COS(RADIANS(G107))*COS(RADIANS(E100))*COS(RADIANS(Y90))))</f>
        <v>#DIV/0!</v>
      </c>
      <c r="Z107" s="3" t="e">
        <f>IF(DEGREES(ACOS(SIN(RADIANS(G107))*SIN(RADIANS(E100))+COS(RADIANS(G107))*COS(RADIANS(E100))*COS(RADIANS(Z90))))&gt;90,0,$F$4*$F$5/E99^2*(SIN(RADIANS(G107))*SIN(RADIANS(E100))+COS(RADIANS(G107))*COS(RADIANS(E100))*COS(RADIANS(Z90))))</f>
        <v>#DIV/0!</v>
      </c>
      <c r="AA107" s="3" t="e">
        <f>IF(DEGREES(ACOS(SIN(RADIANS(G107))*SIN(RADIANS(E100))+COS(RADIANS(G107))*COS(RADIANS(E100))*COS(RADIANS(AA90))))&gt;90,0,$F$4*$F$5/E99^2*(SIN(RADIANS(G107))*SIN(RADIANS(E100))+COS(RADIANS(G107))*COS(RADIANS(E100))*COS(RADIANS(AA90))))</f>
        <v>#DIV/0!</v>
      </c>
      <c r="AB107" s="3" t="e">
        <f>IF(DEGREES(ACOS(SIN(RADIANS(G107))*SIN(RADIANS(E100))+COS(RADIANS(G107))*COS(RADIANS(E100))*COS(RADIANS(AB90))))&gt;90,0,$F$4*$F$5/E99^2*(SIN(RADIANS(G107))*SIN(RADIANS(E100))+COS(RADIANS(G107))*COS(RADIANS(E100))*COS(RADIANS(AB90))))</f>
        <v>#DIV/0!</v>
      </c>
      <c r="AC107" s="3" t="e">
        <f>IF(DEGREES(ACOS(SIN(RADIANS(G107))*SIN(RADIANS(E100))+COS(RADIANS(G107))*COS(RADIANS(E100))*COS(RADIANS(AC90))))&gt;90,0,$F$4*$F$5/E99^2*(SIN(RADIANS(G107))*SIN(RADIANS(E100))+COS(RADIANS(G107))*COS(RADIANS(E100))*COS(RADIANS(AC90))))</f>
        <v>#DIV/0!</v>
      </c>
      <c r="AD107" s="3" t="e">
        <f>IF(DEGREES(ACOS(SIN(RADIANS(G107))*SIN(RADIANS(E100))+COS(RADIANS(G107))*COS(RADIANS(E100))*COS(RADIANS(AD90))))&gt;90,0,$F$4*$F$5/E99^2*(SIN(RADIANS(G107))*SIN(RADIANS(E100))+COS(RADIANS(G107))*COS(RADIANS(E100))*COS(RADIANS(AD90))))</f>
        <v>#DIV/0!</v>
      </c>
      <c r="AE107" s="3" t="e">
        <f>IF(DEGREES(ACOS(SIN(RADIANS(G107))*SIN(RADIANS(E100))+COS(RADIANS(G107))*COS(RADIANS(E100))*COS(RADIANS(AE90))))&gt;90,0,$F$4*$F$5/E99^2*(SIN(RADIANS(G107))*SIN(RADIANS(E100))+COS(RADIANS(G107))*COS(RADIANS(E100))*COS(RADIANS(AE90))))</f>
        <v>#DIV/0!</v>
      </c>
      <c r="AF107" s="3" t="e">
        <f>IF(DEGREES(ACOS(SIN(RADIANS(G107))*SIN(RADIANS(E100))+COS(RADIANS(G107))*COS(RADIANS(E100))*COS(RADIANS(AF90))))&gt;90,0,$F$4*$F$5/E99^2*(SIN(RADIANS(G107))*SIN(RADIANS(E100))+COS(RADIANS(G107))*COS(RADIANS(E100))*COS(RADIANS(AF90))))</f>
        <v>#DIV/0!</v>
      </c>
      <c r="AG107" s="3" t="e">
        <f>IF(DEGREES(ACOS(SIN(RADIANS(G107))*SIN(RADIANS(E100))+COS(RADIANS(G107))*COS(RADIANS(E100))*COS(RADIANS(AG90))))&gt;90,0,$F$4*$F$5/E99^2*(SIN(RADIANS(G107))*SIN(RADIANS(E100))+COS(RADIANS(G107))*COS(RADIANS(E100))*COS(RADIANS(AG90))))</f>
        <v>#DIV/0!</v>
      </c>
      <c r="AH107" s="3" t="e">
        <f>IF(DEGREES(ACOS(SIN(RADIANS(G107))*SIN(RADIANS(E100))+COS(RADIANS(G107))*COS(RADIANS(E100))*COS(RADIANS(AH90))))&gt;90,0,$F$4*$F$5/E99^2*(SIN(RADIANS(G107))*SIN(RADIANS(E100))+COS(RADIANS(G107))*COS(RADIANS(E100))*COS(RADIANS(AH90))))</f>
        <v>#DIV/0!</v>
      </c>
      <c r="AI107" s="3" t="e">
        <f>IF(DEGREES(ACOS(SIN(RADIANS(G107))*SIN(RADIANS(E100))+COS(RADIANS(G107))*COS(RADIANS(E100))*COS(RADIANS(AI90))))&gt;90,0,$F$4*$F$5/E99^2*(SIN(RADIANS(G107))*SIN(RADIANS(E100))+COS(RADIANS(G107))*COS(RADIANS(E100))*COS(RADIANS(AI90))))</f>
        <v>#DIV/0!</v>
      </c>
      <c r="AJ107" s="3" t="e">
        <f>IF(DEGREES(ACOS(SIN(RADIANS(G107))*SIN(RADIANS(E100))+COS(RADIANS(G107))*COS(RADIANS(E100))*COS(RADIANS(AJ90))))&gt;90,0,$F$4*$F$5/E99^2*(SIN(RADIANS(G107))*SIN(RADIANS(E100))+COS(RADIANS(G107))*COS(RADIANS(E100))*COS(RADIANS(AJ90))))</f>
        <v>#DIV/0!</v>
      </c>
      <c r="AK107" s="3">
        <f>IF(DEGREES(ACOS(SIN(RADIANS(G107))*SIN(RADIANS(E100))+COS(RADIANS(G107))*COS(RADIANS(E100))*COS(RADIANS(AK90))))&gt;90,0,$F$4*$F$5/E99^2*(SIN(RADIANS(G107))*SIN(RADIANS(E100))+COS(RADIANS(G107))*COS(RADIANS(E100))*COS(RADIANS(AK90))))</f>
        <v>0</v>
      </c>
      <c r="AL107" s="3">
        <f>IF(DEGREES(ACOS(SIN(RADIANS(G107))*SIN(RADIANS(E100))+COS(RADIANS(G107))*COS(RADIANS(E100))*COS(RADIANS(AL90))))&gt;90,0,$F$4*$F$5/E99^2*(SIN(RADIANS(G107))*SIN(RADIANS(E100))+COS(RADIANS(G107))*COS(RADIANS(E100))*COS(RADIANS(AL90))))</f>
        <v>0</v>
      </c>
      <c r="AM107" s="3">
        <f>IF(DEGREES(ACOS(SIN(RADIANS(G107))*SIN(RADIANS(E100))+COS(RADIANS(G107))*COS(RADIANS(E100))*COS(RADIANS(AM90))))&gt;90,0,$F$4*$F$5/E99^2*(SIN(RADIANS(G107))*SIN(RADIANS(E100))+COS(RADIANS(G107))*COS(RADIANS(E100))*COS(RADIANS(AM90))))</f>
        <v>0</v>
      </c>
      <c r="AN107" s="3">
        <f>IF(DEGREES(ACOS(SIN(RADIANS(G107))*SIN(RADIANS(E100))+COS(RADIANS(G107))*COS(RADIANS(E100))*COS(RADIANS(AN90))))&gt;90,0,$F$4*$F$5/E99^2*(SIN(RADIANS(G107))*SIN(RADIANS(E100))+COS(RADIANS(G107))*COS(RADIANS(E100))*COS(RADIANS(AN90))))</f>
        <v>0</v>
      </c>
      <c r="AO107" s="3">
        <f>IF(DEGREES(ACOS(SIN(RADIANS(G107))*SIN(RADIANS(E100))+COS(RADIANS(G107))*COS(RADIANS(E100))*COS(RADIANS(AO90))))&gt;90,0,$F$4*$F$5/E99^2*(SIN(RADIANS(G107))*SIN(RADIANS(E100))+COS(RADIANS(G107))*COS(RADIANS(E100))*COS(RADIANS(AO90))))</f>
        <v>0</v>
      </c>
      <c r="AP107" s="3">
        <f>IF(DEGREES(ACOS(SIN(RADIANS(G107))*SIN(RADIANS(E100))+COS(RADIANS(G107))*COS(RADIANS(E100))*COS(RADIANS(AP90))))&gt;90,0,$F$4*$F$5/E99^2*(SIN(RADIANS(G107))*SIN(RADIANS(E100))+COS(RADIANS(G107))*COS(RADIANS(E100))*COS(RADIANS(AP90))))</f>
        <v>0</v>
      </c>
      <c r="AQ107" s="3">
        <f>IF(DEGREES(ACOS(SIN(RADIANS(G107))*SIN(RADIANS(E100))+COS(RADIANS(G107))*COS(RADIANS(E100))*COS(RADIANS(AQ90))))&gt;90,0,$F$4*$F$5/E99^2*(SIN(RADIANS(G107))*SIN(RADIANS(E100))+COS(RADIANS(G107))*COS(RADIANS(E100))*COS(RADIANS(AQ90))))</f>
        <v>0</v>
      </c>
      <c r="AR107" s="3">
        <f>IF(DEGREES(ACOS(SIN(RADIANS(G107))*SIN(RADIANS(E100))+COS(RADIANS(G107))*COS(RADIANS(E100))*COS(RADIANS(AR90))))&gt;90,0,$F$4*$F$5/E99^2*(SIN(RADIANS(G107))*SIN(RADIANS(E100))+COS(RADIANS(G107))*COS(RADIANS(E100))*COS(RADIANS(AR90))))</f>
        <v>0</v>
      </c>
    </row>
    <row r="108" spans="2:44" ht="15.75" customHeight="1" x14ac:dyDescent="0.2">
      <c r="G108" s="3">
        <v>-70</v>
      </c>
      <c r="I108" s="3">
        <f>IF(DEGREES(ACOS(SIN(RADIANS(G108))*SIN(RADIANS(E100))+COS(RADIANS(G108))*COS(RADIANS(E100))*COS(RADIANS(I90))))&gt;90,0,$F$4*$F$5/E99^2*(SIN(RADIANS(G108))*SIN(RADIANS(E100))+COS(RADIANS(G108))*COS(RADIANS(E100))*COS(RADIANS(I90))))</f>
        <v>0</v>
      </c>
      <c r="J108" s="3">
        <f>IF(DEGREES(ACOS(SIN(RADIANS(G108))*SIN(RADIANS(E100))+COS(RADIANS(G108))*COS(RADIANS(E100))*COS(RADIANS(J90))))&gt;90,0,$F$4*$F$5/E99^2*(SIN(RADIANS(G108))*SIN(RADIANS(E100))+COS(RADIANS(G108))*COS(RADIANS(E100))*COS(RADIANS(J90))))</f>
        <v>0</v>
      </c>
      <c r="K108" s="3">
        <f>IF(DEGREES(ACOS(SIN(RADIANS(G108))*SIN(RADIANS(E100))+COS(RADIANS(G108))*COS(RADIANS(E100))*COS(RADIANS(K90))))&gt;90,0,$F$4*$F$5/E99^2*(SIN(RADIANS(G108))*SIN(RADIANS(E100))+COS(RADIANS(G108))*COS(RADIANS(E100))*COS(RADIANS(K90))))</f>
        <v>0</v>
      </c>
      <c r="L108" s="3">
        <f>IF(DEGREES(ACOS(SIN(RADIANS(G108))*SIN(RADIANS(E100))+COS(RADIANS(G108))*COS(RADIANS(E100))*COS(RADIANS(L90))))&gt;90,0,$F$4*$F$5/E99^2*(SIN(RADIANS(G108))*SIN(RADIANS(E100))+COS(RADIANS(G108))*COS(RADIANS(E100))*COS(RADIANS(L90))))</f>
        <v>0</v>
      </c>
      <c r="M108" s="3">
        <f>IF(DEGREES(ACOS(SIN(RADIANS(G108))*SIN(RADIANS(E100))+COS(RADIANS(G108))*COS(RADIANS(E100))*COS(RADIANS(M90))))&gt;90,0,$F$4*$F$5/E99^2*(SIN(RADIANS(G108))*SIN(RADIANS(E100))+COS(RADIANS(G108))*COS(RADIANS(E100))*COS(RADIANS(M90))))</f>
        <v>0</v>
      </c>
      <c r="N108" s="3">
        <f>IF(DEGREES(ACOS(SIN(RADIANS(G108))*SIN(RADIANS(E100))+COS(RADIANS(G108))*COS(RADIANS(E100))*COS(RADIANS(N90))))&gt;90,0,$F$4*$F$5/E99^2*(SIN(RADIANS(G108))*SIN(RADIANS(E100))+COS(RADIANS(G108))*COS(RADIANS(E100))*COS(RADIANS(N90))))</f>
        <v>0</v>
      </c>
      <c r="O108" s="3">
        <f>IF(DEGREES(ACOS(SIN(RADIANS(G108))*SIN(RADIANS(E100))+COS(RADIANS(G108))*COS(RADIANS(E100))*COS(RADIANS(O90))))&gt;90,0,$F$4*$F$5/E99^2*(SIN(RADIANS(G108))*SIN(RADIANS(E100))+COS(RADIANS(G108))*COS(RADIANS(E100))*COS(RADIANS(O90))))</f>
        <v>0</v>
      </c>
      <c r="P108" s="3">
        <f>IF(DEGREES(ACOS(SIN(RADIANS(G108))*SIN(RADIANS(E100))+COS(RADIANS(G108))*COS(RADIANS(E100))*COS(RADIANS(P90))))&gt;90,0,$F$4*$F$5/E99^2*(SIN(RADIANS(G108))*SIN(RADIANS(E100))+COS(RADIANS(G108))*COS(RADIANS(E100))*COS(RADIANS(P90))))</f>
        <v>0</v>
      </c>
      <c r="Q108" s="3">
        <f>IF(DEGREES(ACOS(SIN(RADIANS(G108))*SIN(RADIANS(E100))+COS(RADIANS(G108))*COS(RADIANS(E100))*COS(RADIANS(Q90))))&gt;90,0,$F$4*$F$5/E99^2*(SIN(RADIANS(G108))*SIN(RADIANS(E100))+COS(RADIANS(G108))*COS(RADIANS(E100))*COS(RADIANS(Q90))))</f>
        <v>0</v>
      </c>
      <c r="R108" s="3" t="e">
        <f>IF(DEGREES(ACOS(SIN(RADIANS(G108))*SIN(RADIANS(E100))+COS(RADIANS(G108))*COS(RADIANS(E100))*COS(RADIANS(R90))))&gt;90,0,$F$4*$F$5/E99^2*(SIN(RADIANS(G108))*SIN(RADIANS(E100))+COS(RADIANS(G108))*COS(RADIANS(E100))*COS(RADIANS(R90))))</f>
        <v>#DIV/0!</v>
      </c>
      <c r="S108" s="3" t="e">
        <f>IF(DEGREES(ACOS(SIN(RADIANS(G108))*SIN(RADIANS(E100))+COS(RADIANS(G108))*COS(RADIANS(E100))*COS(RADIANS(S90))))&gt;90,0,$F$4*$F$5/E99^2*(SIN(RADIANS(G108))*SIN(RADIANS(E100))+COS(RADIANS(G108))*COS(RADIANS(E100))*COS(RADIANS(S90))))</f>
        <v>#DIV/0!</v>
      </c>
      <c r="T108" s="3" t="e">
        <f>IF(DEGREES(ACOS(SIN(RADIANS(G108))*SIN(RADIANS(E100))+COS(RADIANS(G108))*COS(RADIANS(E100))*COS(RADIANS(T90))))&gt;90,0,$F$4*$F$5/E99^2*(SIN(RADIANS(G108))*SIN(RADIANS(E100))+COS(RADIANS(G108))*COS(RADIANS(E100))*COS(RADIANS(T90))))</f>
        <v>#DIV/0!</v>
      </c>
      <c r="U108" s="3" t="e">
        <f>IF(DEGREES(ACOS(SIN(RADIANS(G108))*SIN(RADIANS(E100))+COS(RADIANS(G108))*COS(RADIANS(E100))*COS(RADIANS(U90))))&gt;90,0,$F$4*$F$5/E99^2*(SIN(RADIANS(G108))*SIN(RADIANS(E100))+COS(RADIANS(G108))*COS(RADIANS(E100))*COS(RADIANS(U90))))</f>
        <v>#DIV/0!</v>
      </c>
      <c r="V108" s="3" t="e">
        <f>IF(DEGREES(ACOS(SIN(RADIANS(G108))*SIN(RADIANS(E100))+COS(RADIANS(G108))*COS(RADIANS(E100))*COS(RADIANS(V90))))&gt;90,0,$F$4*$F$5/E99^2*(SIN(RADIANS(G108))*SIN(RADIANS(E100))+COS(RADIANS(G108))*COS(RADIANS(E100))*COS(RADIANS(V90))))</f>
        <v>#DIV/0!</v>
      </c>
      <c r="W108" s="3" t="e">
        <f>IF(DEGREES(ACOS(SIN(RADIANS(G108))*SIN(RADIANS(E100))+COS(RADIANS(G108))*COS(RADIANS(E100))*COS(RADIANS(W90))))&gt;90,0,$F$4*$F$5/E99^2*(SIN(RADIANS(G108))*SIN(RADIANS(E100))+COS(RADIANS(G108))*COS(RADIANS(E100))*COS(RADIANS(W90))))</f>
        <v>#DIV/0!</v>
      </c>
      <c r="X108" s="3" t="e">
        <f>IF(DEGREES(ACOS(SIN(RADIANS(G108))*SIN(RADIANS(E100))+COS(RADIANS(G108))*COS(RADIANS(E100))*COS(RADIANS(X90))))&gt;90,0,$F$4*$F$5/E99^2*(SIN(RADIANS(G108))*SIN(RADIANS(E100))+COS(RADIANS(G108))*COS(RADIANS(E100))*COS(RADIANS(X90))))</f>
        <v>#DIV/0!</v>
      </c>
      <c r="Y108" s="3" t="e">
        <f>IF(DEGREES(ACOS(SIN(RADIANS(G108))*SIN(RADIANS(E100))+COS(RADIANS(G108))*COS(RADIANS(E100))*COS(RADIANS(Y90))))&gt;90,0,$F$4*$F$5/E99^2*(SIN(RADIANS(G108))*SIN(RADIANS(E100))+COS(RADIANS(G108))*COS(RADIANS(E100))*COS(RADIANS(Y90))))</f>
        <v>#DIV/0!</v>
      </c>
      <c r="Z108" s="3" t="e">
        <f>IF(DEGREES(ACOS(SIN(RADIANS(G108))*SIN(RADIANS(E100))+COS(RADIANS(G108))*COS(RADIANS(E100))*COS(RADIANS(Z90))))&gt;90,0,$F$4*$F$5/E99^2*(SIN(RADIANS(G108))*SIN(RADIANS(E100))+COS(RADIANS(G108))*COS(RADIANS(E100))*COS(RADIANS(Z90))))</f>
        <v>#DIV/0!</v>
      </c>
      <c r="AA108" s="3" t="e">
        <f>IF(DEGREES(ACOS(SIN(RADIANS(G108))*SIN(RADIANS(E100))+COS(RADIANS(G108))*COS(RADIANS(E100))*COS(RADIANS(AA90))))&gt;90,0,$F$4*$F$5/E99^2*(SIN(RADIANS(G108))*SIN(RADIANS(E100))+COS(RADIANS(G108))*COS(RADIANS(E100))*COS(RADIANS(AA90))))</f>
        <v>#DIV/0!</v>
      </c>
      <c r="AB108" s="3" t="e">
        <f>IF(DEGREES(ACOS(SIN(RADIANS(G108))*SIN(RADIANS(E100))+COS(RADIANS(G108))*COS(RADIANS(E100))*COS(RADIANS(AB90))))&gt;90,0,$F$4*$F$5/E99^2*(SIN(RADIANS(G108))*SIN(RADIANS(E100))+COS(RADIANS(G108))*COS(RADIANS(E100))*COS(RADIANS(AB90))))</f>
        <v>#DIV/0!</v>
      </c>
      <c r="AC108" s="3" t="e">
        <f>IF(DEGREES(ACOS(SIN(RADIANS(G108))*SIN(RADIANS(E100))+COS(RADIANS(G108))*COS(RADIANS(E100))*COS(RADIANS(AC90))))&gt;90,0,$F$4*$F$5/E99^2*(SIN(RADIANS(G108))*SIN(RADIANS(E100))+COS(RADIANS(G108))*COS(RADIANS(E100))*COS(RADIANS(AC90))))</f>
        <v>#DIV/0!</v>
      </c>
      <c r="AD108" s="3" t="e">
        <f>IF(DEGREES(ACOS(SIN(RADIANS(G108))*SIN(RADIANS(E100))+COS(RADIANS(G108))*COS(RADIANS(E100))*COS(RADIANS(AD90))))&gt;90,0,$F$4*$F$5/E99^2*(SIN(RADIANS(G108))*SIN(RADIANS(E100))+COS(RADIANS(G108))*COS(RADIANS(E100))*COS(RADIANS(AD90))))</f>
        <v>#DIV/0!</v>
      </c>
      <c r="AE108" s="3" t="e">
        <f>IF(DEGREES(ACOS(SIN(RADIANS(G108))*SIN(RADIANS(E100))+COS(RADIANS(G108))*COS(RADIANS(E100))*COS(RADIANS(AE90))))&gt;90,0,$F$4*$F$5/E99^2*(SIN(RADIANS(G108))*SIN(RADIANS(E100))+COS(RADIANS(G108))*COS(RADIANS(E100))*COS(RADIANS(AE90))))</f>
        <v>#DIV/0!</v>
      </c>
      <c r="AF108" s="3" t="e">
        <f>IF(DEGREES(ACOS(SIN(RADIANS(G108))*SIN(RADIANS(E100))+COS(RADIANS(G108))*COS(RADIANS(E100))*COS(RADIANS(AF90))))&gt;90,0,$F$4*$F$5/E99^2*(SIN(RADIANS(G108))*SIN(RADIANS(E100))+COS(RADIANS(G108))*COS(RADIANS(E100))*COS(RADIANS(AF90))))</f>
        <v>#DIV/0!</v>
      </c>
      <c r="AG108" s="3" t="e">
        <f>IF(DEGREES(ACOS(SIN(RADIANS(G108))*SIN(RADIANS(E100))+COS(RADIANS(G108))*COS(RADIANS(E100))*COS(RADIANS(AG90))))&gt;90,0,$F$4*$F$5/E99^2*(SIN(RADIANS(G108))*SIN(RADIANS(E100))+COS(RADIANS(G108))*COS(RADIANS(E100))*COS(RADIANS(AG90))))</f>
        <v>#DIV/0!</v>
      </c>
      <c r="AH108" s="3" t="e">
        <f>IF(DEGREES(ACOS(SIN(RADIANS(G108))*SIN(RADIANS(E100))+COS(RADIANS(G108))*COS(RADIANS(E100))*COS(RADIANS(AH90))))&gt;90,0,$F$4*$F$5/E99^2*(SIN(RADIANS(G108))*SIN(RADIANS(E100))+COS(RADIANS(G108))*COS(RADIANS(E100))*COS(RADIANS(AH90))))</f>
        <v>#DIV/0!</v>
      </c>
      <c r="AI108" s="3" t="e">
        <f>IF(DEGREES(ACOS(SIN(RADIANS(G108))*SIN(RADIANS(E100))+COS(RADIANS(G108))*COS(RADIANS(E100))*COS(RADIANS(AI90))))&gt;90,0,$F$4*$F$5/E99^2*(SIN(RADIANS(G108))*SIN(RADIANS(E100))+COS(RADIANS(G108))*COS(RADIANS(E100))*COS(RADIANS(AI90))))</f>
        <v>#DIV/0!</v>
      </c>
      <c r="AJ108" s="3" t="e">
        <f>IF(DEGREES(ACOS(SIN(RADIANS(G108))*SIN(RADIANS(E100))+COS(RADIANS(G108))*COS(RADIANS(E100))*COS(RADIANS(AJ90))))&gt;90,0,$F$4*$F$5/E99^2*(SIN(RADIANS(G108))*SIN(RADIANS(E100))+COS(RADIANS(G108))*COS(RADIANS(E100))*COS(RADIANS(AJ90))))</f>
        <v>#DIV/0!</v>
      </c>
      <c r="AK108" s="3">
        <f>IF(DEGREES(ACOS(SIN(RADIANS(G108))*SIN(RADIANS(E100))+COS(RADIANS(G108))*COS(RADIANS(E100))*COS(RADIANS(AK90))))&gt;90,0,$F$4*$F$5/E99^2*(SIN(RADIANS(G108))*SIN(RADIANS(E100))+COS(RADIANS(G108))*COS(RADIANS(E100))*COS(RADIANS(AK90))))</f>
        <v>0</v>
      </c>
      <c r="AL108" s="3">
        <f>IF(DEGREES(ACOS(SIN(RADIANS(G108))*SIN(RADIANS(E100))+COS(RADIANS(G108))*COS(RADIANS(E100))*COS(RADIANS(AL90))))&gt;90,0,$F$4*$F$5/E99^2*(SIN(RADIANS(G108))*SIN(RADIANS(E100))+COS(RADIANS(G108))*COS(RADIANS(E100))*COS(RADIANS(AL90))))</f>
        <v>0</v>
      </c>
      <c r="AM108" s="3">
        <f>IF(DEGREES(ACOS(SIN(RADIANS(G108))*SIN(RADIANS(E100))+COS(RADIANS(G108))*COS(RADIANS(E100))*COS(RADIANS(AM90))))&gt;90,0,$F$4*$F$5/E99^2*(SIN(RADIANS(G108))*SIN(RADIANS(E100))+COS(RADIANS(G108))*COS(RADIANS(E100))*COS(RADIANS(AM90))))</f>
        <v>0</v>
      </c>
      <c r="AN108" s="3">
        <f>IF(DEGREES(ACOS(SIN(RADIANS(G108))*SIN(RADIANS(E100))+COS(RADIANS(G108))*COS(RADIANS(E100))*COS(RADIANS(AN90))))&gt;90,0,$F$4*$F$5/E99^2*(SIN(RADIANS(G108))*SIN(RADIANS(E100))+COS(RADIANS(G108))*COS(RADIANS(E100))*COS(RADIANS(AN90))))</f>
        <v>0</v>
      </c>
      <c r="AO108" s="3">
        <f>IF(DEGREES(ACOS(SIN(RADIANS(G108))*SIN(RADIANS(E100))+COS(RADIANS(G108))*COS(RADIANS(E100))*COS(RADIANS(AO90))))&gt;90,0,$F$4*$F$5/E99^2*(SIN(RADIANS(G108))*SIN(RADIANS(E100))+COS(RADIANS(G108))*COS(RADIANS(E100))*COS(RADIANS(AO90))))</f>
        <v>0</v>
      </c>
      <c r="AP108" s="3">
        <f>IF(DEGREES(ACOS(SIN(RADIANS(G108))*SIN(RADIANS(E100))+COS(RADIANS(G108))*COS(RADIANS(E100))*COS(RADIANS(AP90))))&gt;90,0,$F$4*$F$5/E99^2*(SIN(RADIANS(G108))*SIN(RADIANS(E100))+COS(RADIANS(G108))*COS(RADIANS(E100))*COS(RADIANS(AP90))))</f>
        <v>0</v>
      </c>
      <c r="AQ108" s="3">
        <f>IF(DEGREES(ACOS(SIN(RADIANS(G108))*SIN(RADIANS(E100))+COS(RADIANS(G108))*COS(RADIANS(E100))*COS(RADIANS(AQ90))))&gt;90,0,$F$4*$F$5/E99^2*(SIN(RADIANS(G108))*SIN(RADIANS(E100))+COS(RADIANS(G108))*COS(RADIANS(E100))*COS(RADIANS(AQ90))))</f>
        <v>0</v>
      </c>
      <c r="AR108" s="3">
        <f>IF(DEGREES(ACOS(SIN(RADIANS(G108))*SIN(RADIANS(E100))+COS(RADIANS(G108))*COS(RADIANS(E100))*COS(RADIANS(AR90))))&gt;90,0,$F$4*$F$5/E99^2*(SIN(RADIANS(G108))*SIN(RADIANS(E100))+COS(RADIANS(G108))*COS(RADIANS(E100))*COS(RADIANS(AR90))))</f>
        <v>0</v>
      </c>
    </row>
    <row r="109" spans="2:44" ht="15.75" customHeight="1" x14ac:dyDescent="0.2">
      <c r="G109" s="3">
        <v>-80</v>
      </c>
      <c r="I109" s="3">
        <f>IF(DEGREES(ACOS(SIN(RADIANS(G109))*SIN(RADIANS(E100))+COS(RADIANS(G109))*COS(RADIANS(E100))*COS(RADIANS(I90))))&gt;90,0,$F$4*$F$5/E99^2*(SIN(RADIANS(G109))*SIN(RADIANS(E100))+COS(RADIANS(G109))*COS(RADIANS(E100))*COS(RADIANS(I90))))</f>
        <v>0</v>
      </c>
      <c r="J109" s="3">
        <f>IF(DEGREES(ACOS(SIN(RADIANS(G109))*SIN(RADIANS(E100))+COS(RADIANS(G109))*COS(RADIANS(E100))*COS(RADIANS(J90))))&gt;90,0,$F$4*$F$5/E99^2*(SIN(RADIANS(G109))*SIN(RADIANS(E100))+COS(RADIANS(G109))*COS(RADIANS(E100))*COS(RADIANS(J90))))</f>
        <v>0</v>
      </c>
      <c r="K109" s="3">
        <f>IF(DEGREES(ACOS(SIN(RADIANS(G109))*SIN(RADIANS(E100))+COS(RADIANS(G109))*COS(RADIANS(E100))*COS(RADIANS(K90))))&gt;90,0,$F$4*$F$5/E99^2*(SIN(RADIANS(G109))*SIN(RADIANS(E100))+COS(RADIANS(G109))*COS(RADIANS(E100))*COS(RADIANS(K90))))</f>
        <v>0</v>
      </c>
      <c r="L109" s="3">
        <f>IF(DEGREES(ACOS(SIN(RADIANS(G109))*SIN(RADIANS(E100))+COS(RADIANS(G109))*COS(RADIANS(E100))*COS(RADIANS(L90))))&gt;90,0,$F$4*$F$5/E99^2*(SIN(RADIANS(G109))*SIN(RADIANS(E100))+COS(RADIANS(G109))*COS(RADIANS(E100))*COS(RADIANS(L90))))</f>
        <v>0</v>
      </c>
      <c r="M109" s="3">
        <f>IF(DEGREES(ACOS(SIN(RADIANS(G109))*SIN(RADIANS(E100))+COS(RADIANS(G109))*COS(RADIANS(E100))*COS(RADIANS(M90))))&gt;90,0,$F$4*$F$5/E99^2*(SIN(RADIANS(G109))*SIN(RADIANS(E100))+COS(RADIANS(G109))*COS(RADIANS(E100))*COS(RADIANS(M90))))</f>
        <v>0</v>
      </c>
      <c r="N109" s="3">
        <f>IF(DEGREES(ACOS(SIN(RADIANS(G109))*SIN(RADIANS(E100))+COS(RADIANS(G109))*COS(RADIANS(E100))*COS(RADIANS(N90))))&gt;90,0,$F$4*$F$5/E99^2*(SIN(RADIANS(G109))*SIN(RADIANS(E100))+COS(RADIANS(G109))*COS(RADIANS(E100))*COS(RADIANS(N90))))</f>
        <v>0</v>
      </c>
      <c r="O109" s="3">
        <f>IF(DEGREES(ACOS(SIN(RADIANS(G109))*SIN(RADIANS(E100))+COS(RADIANS(G109))*COS(RADIANS(E100))*COS(RADIANS(O90))))&gt;90,0,$F$4*$F$5/E99^2*(SIN(RADIANS(G109))*SIN(RADIANS(E100))+COS(RADIANS(G109))*COS(RADIANS(E100))*COS(RADIANS(O90))))</f>
        <v>0</v>
      </c>
      <c r="P109" s="3">
        <f>IF(DEGREES(ACOS(SIN(RADIANS(G109))*SIN(RADIANS(E100))+COS(RADIANS(G109))*COS(RADIANS(E100))*COS(RADIANS(P90))))&gt;90,0,$F$4*$F$5/E99^2*(SIN(RADIANS(G109))*SIN(RADIANS(E100))+COS(RADIANS(G109))*COS(RADIANS(E100))*COS(RADIANS(P90))))</f>
        <v>0</v>
      </c>
      <c r="Q109" s="3">
        <f>IF(DEGREES(ACOS(SIN(RADIANS(G109))*SIN(RADIANS(E100))+COS(RADIANS(G109))*COS(RADIANS(E100))*COS(RADIANS(Q90))))&gt;90,0,$F$4*$F$5/E99^2*(SIN(RADIANS(G109))*SIN(RADIANS(E100))+COS(RADIANS(G109))*COS(RADIANS(E100))*COS(RADIANS(Q90))))</f>
        <v>0</v>
      </c>
      <c r="R109" s="3" t="e">
        <f>IF(DEGREES(ACOS(SIN(RADIANS(G109))*SIN(RADIANS(E100))+COS(RADIANS(G109))*COS(RADIANS(E100))*COS(RADIANS(R90))))&gt;90,0,$F$4*$F$5/E99^2*(SIN(RADIANS(G109))*SIN(RADIANS(E100))+COS(RADIANS(G109))*COS(RADIANS(E100))*COS(RADIANS(R90))))</f>
        <v>#DIV/0!</v>
      </c>
      <c r="S109" s="3" t="e">
        <f>IF(DEGREES(ACOS(SIN(RADIANS(G109))*SIN(RADIANS(E100))+COS(RADIANS(G109))*COS(RADIANS(E100))*COS(RADIANS(S90))))&gt;90,0,$F$4*$F$5/E99^2*(SIN(RADIANS(G109))*SIN(RADIANS(E100))+COS(RADIANS(G109))*COS(RADIANS(E100))*COS(RADIANS(S90))))</f>
        <v>#DIV/0!</v>
      </c>
      <c r="T109" s="3" t="e">
        <f>IF(DEGREES(ACOS(SIN(RADIANS(G109))*SIN(RADIANS(E100))+COS(RADIANS(G109))*COS(RADIANS(E100))*COS(RADIANS(T90))))&gt;90,0,$F$4*$F$5/E99^2*(SIN(RADIANS(G109))*SIN(RADIANS(E100))+COS(RADIANS(G109))*COS(RADIANS(E100))*COS(RADIANS(T90))))</f>
        <v>#DIV/0!</v>
      </c>
      <c r="U109" s="3" t="e">
        <f>IF(DEGREES(ACOS(SIN(RADIANS(G109))*SIN(RADIANS(E100))+COS(RADIANS(G109))*COS(RADIANS(E100))*COS(RADIANS(U90))))&gt;90,0,$F$4*$F$5/E99^2*(SIN(RADIANS(G109))*SIN(RADIANS(E100))+COS(RADIANS(G109))*COS(RADIANS(E100))*COS(RADIANS(U90))))</f>
        <v>#DIV/0!</v>
      </c>
      <c r="V109" s="3" t="e">
        <f>IF(DEGREES(ACOS(SIN(RADIANS(G109))*SIN(RADIANS(E100))+COS(RADIANS(G109))*COS(RADIANS(E100))*COS(RADIANS(V90))))&gt;90,0,$F$4*$F$5/E99^2*(SIN(RADIANS(G109))*SIN(RADIANS(E100))+COS(RADIANS(G109))*COS(RADIANS(E100))*COS(RADIANS(V90))))</f>
        <v>#DIV/0!</v>
      </c>
      <c r="W109" s="3" t="e">
        <f>IF(DEGREES(ACOS(SIN(RADIANS(G109))*SIN(RADIANS(E100))+COS(RADIANS(G109))*COS(RADIANS(E100))*COS(RADIANS(W90))))&gt;90,0,$F$4*$F$5/E99^2*(SIN(RADIANS(G109))*SIN(RADIANS(E100))+COS(RADIANS(G109))*COS(RADIANS(E100))*COS(RADIANS(W90))))</f>
        <v>#DIV/0!</v>
      </c>
      <c r="X109" s="3" t="e">
        <f>IF(DEGREES(ACOS(SIN(RADIANS(G109))*SIN(RADIANS(E100))+COS(RADIANS(G109))*COS(RADIANS(E100))*COS(RADIANS(X90))))&gt;90,0,$F$4*$F$5/E99^2*(SIN(RADIANS(G109))*SIN(RADIANS(E100))+COS(RADIANS(G109))*COS(RADIANS(E100))*COS(RADIANS(X90))))</f>
        <v>#DIV/0!</v>
      </c>
      <c r="Y109" s="3" t="e">
        <f>IF(DEGREES(ACOS(SIN(RADIANS(G109))*SIN(RADIANS(E100))+COS(RADIANS(G109))*COS(RADIANS(E100))*COS(RADIANS(Y90))))&gt;90,0,$F$4*$F$5/E99^2*(SIN(RADIANS(G109))*SIN(RADIANS(E100))+COS(RADIANS(G109))*COS(RADIANS(E100))*COS(RADIANS(Y90))))</f>
        <v>#DIV/0!</v>
      </c>
      <c r="Z109" s="3" t="e">
        <f>IF(DEGREES(ACOS(SIN(RADIANS(G109))*SIN(RADIANS(E100))+COS(RADIANS(G109))*COS(RADIANS(E100))*COS(RADIANS(Z90))))&gt;90,0,$F$4*$F$5/E99^2*(SIN(RADIANS(G109))*SIN(RADIANS(E100))+COS(RADIANS(G109))*COS(RADIANS(E100))*COS(RADIANS(Z90))))</f>
        <v>#DIV/0!</v>
      </c>
      <c r="AA109" s="3" t="e">
        <f>IF(DEGREES(ACOS(SIN(RADIANS(G109))*SIN(RADIANS(E100))+COS(RADIANS(G109))*COS(RADIANS(E100))*COS(RADIANS(AA90))))&gt;90,0,$F$4*$F$5/E99^2*(SIN(RADIANS(G109))*SIN(RADIANS(E100))+COS(RADIANS(G109))*COS(RADIANS(E100))*COS(RADIANS(AA90))))</f>
        <v>#DIV/0!</v>
      </c>
      <c r="AB109" s="3" t="e">
        <f>IF(DEGREES(ACOS(SIN(RADIANS(G109))*SIN(RADIANS(E100))+COS(RADIANS(G109))*COS(RADIANS(E100))*COS(RADIANS(AB90))))&gt;90,0,$F$4*$F$5/E99^2*(SIN(RADIANS(G109))*SIN(RADIANS(E100))+COS(RADIANS(G109))*COS(RADIANS(E100))*COS(RADIANS(AB90))))</f>
        <v>#DIV/0!</v>
      </c>
      <c r="AC109" s="3" t="e">
        <f>IF(DEGREES(ACOS(SIN(RADIANS(G109))*SIN(RADIANS(E100))+COS(RADIANS(G109))*COS(RADIANS(E100))*COS(RADIANS(AC90))))&gt;90,0,$F$4*$F$5/E99^2*(SIN(RADIANS(G109))*SIN(RADIANS(E100))+COS(RADIANS(G109))*COS(RADIANS(E100))*COS(RADIANS(AC90))))</f>
        <v>#DIV/0!</v>
      </c>
      <c r="AD109" s="3" t="e">
        <f>IF(DEGREES(ACOS(SIN(RADIANS(G109))*SIN(RADIANS(E100))+COS(RADIANS(G109))*COS(RADIANS(E100))*COS(RADIANS(AD90))))&gt;90,0,$F$4*$F$5/E99^2*(SIN(RADIANS(G109))*SIN(RADIANS(E100))+COS(RADIANS(G109))*COS(RADIANS(E100))*COS(RADIANS(AD90))))</f>
        <v>#DIV/0!</v>
      </c>
      <c r="AE109" s="3" t="e">
        <f>IF(DEGREES(ACOS(SIN(RADIANS(G109))*SIN(RADIANS(E100))+COS(RADIANS(G109))*COS(RADIANS(E100))*COS(RADIANS(AE90))))&gt;90,0,$F$4*$F$5/E99^2*(SIN(RADIANS(G109))*SIN(RADIANS(E100))+COS(RADIANS(G109))*COS(RADIANS(E100))*COS(RADIANS(AE90))))</f>
        <v>#DIV/0!</v>
      </c>
      <c r="AF109" s="3" t="e">
        <f>IF(DEGREES(ACOS(SIN(RADIANS(G109))*SIN(RADIANS(E100))+COS(RADIANS(G109))*COS(RADIANS(E100))*COS(RADIANS(AF90))))&gt;90,0,$F$4*$F$5/E99^2*(SIN(RADIANS(G109))*SIN(RADIANS(E100))+COS(RADIANS(G109))*COS(RADIANS(E100))*COS(RADIANS(AF90))))</f>
        <v>#DIV/0!</v>
      </c>
      <c r="AG109" s="3" t="e">
        <f>IF(DEGREES(ACOS(SIN(RADIANS(G109))*SIN(RADIANS(E100))+COS(RADIANS(G109))*COS(RADIANS(E100))*COS(RADIANS(AG90))))&gt;90,0,$F$4*$F$5/E99^2*(SIN(RADIANS(G109))*SIN(RADIANS(E100))+COS(RADIANS(G109))*COS(RADIANS(E100))*COS(RADIANS(AG90))))</f>
        <v>#DIV/0!</v>
      </c>
      <c r="AH109" s="3" t="e">
        <f>IF(DEGREES(ACOS(SIN(RADIANS(G109))*SIN(RADIANS(E100))+COS(RADIANS(G109))*COS(RADIANS(E100))*COS(RADIANS(AH90))))&gt;90,0,$F$4*$F$5/E99^2*(SIN(RADIANS(G109))*SIN(RADIANS(E100))+COS(RADIANS(G109))*COS(RADIANS(E100))*COS(RADIANS(AH90))))</f>
        <v>#DIV/0!</v>
      </c>
      <c r="AI109" s="3" t="e">
        <f>IF(DEGREES(ACOS(SIN(RADIANS(G109))*SIN(RADIANS(E100))+COS(RADIANS(G109))*COS(RADIANS(E100))*COS(RADIANS(AI90))))&gt;90,0,$F$4*$F$5/E99^2*(SIN(RADIANS(G109))*SIN(RADIANS(E100))+COS(RADIANS(G109))*COS(RADIANS(E100))*COS(RADIANS(AI90))))</f>
        <v>#DIV/0!</v>
      </c>
      <c r="AJ109" s="3" t="e">
        <f>IF(DEGREES(ACOS(SIN(RADIANS(G109))*SIN(RADIANS(E100))+COS(RADIANS(G109))*COS(RADIANS(E100))*COS(RADIANS(AJ90))))&gt;90,0,$F$4*$F$5/E99^2*(SIN(RADIANS(G109))*SIN(RADIANS(E100))+COS(RADIANS(G109))*COS(RADIANS(E100))*COS(RADIANS(AJ90))))</f>
        <v>#DIV/0!</v>
      </c>
      <c r="AK109" s="3">
        <f>IF(DEGREES(ACOS(SIN(RADIANS(G109))*SIN(RADIANS(E100))+COS(RADIANS(G109))*COS(RADIANS(E100))*COS(RADIANS(AK90))))&gt;90,0,$F$4*$F$5/E99^2*(SIN(RADIANS(G109))*SIN(RADIANS(E100))+COS(RADIANS(G109))*COS(RADIANS(E100))*COS(RADIANS(AK90))))</f>
        <v>0</v>
      </c>
      <c r="AL109" s="3">
        <f>IF(DEGREES(ACOS(SIN(RADIANS(G109))*SIN(RADIANS(E100))+COS(RADIANS(G109))*COS(RADIANS(E100))*COS(RADIANS(AL90))))&gt;90,0,$F$4*$F$5/E99^2*(SIN(RADIANS(G109))*SIN(RADIANS(E100))+COS(RADIANS(G109))*COS(RADIANS(E100))*COS(RADIANS(AL90))))</f>
        <v>0</v>
      </c>
      <c r="AM109" s="3">
        <f>IF(DEGREES(ACOS(SIN(RADIANS(G109))*SIN(RADIANS(E100))+COS(RADIANS(G109))*COS(RADIANS(E100))*COS(RADIANS(AM90))))&gt;90,0,$F$4*$F$5/E99^2*(SIN(RADIANS(G109))*SIN(RADIANS(E100))+COS(RADIANS(G109))*COS(RADIANS(E100))*COS(RADIANS(AM90))))</f>
        <v>0</v>
      </c>
      <c r="AN109" s="3">
        <f>IF(DEGREES(ACOS(SIN(RADIANS(G109))*SIN(RADIANS(E100))+COS(RADIANS(G109))*COS(RADIANS(E100))*COS(RADIANS(AN90))))&gt;90,0,$F$4*$F$5/E99^2*(SIN(RADIANS(G109))*SIN(RADIANS(E100))+COS(RADIANS(G109))*COS(RADIANS(E100))*COS(RADIANS(AN90))))</f>
        <v>0</v>
      </c>
      <c r="AO109" s="3">
        <f>IF(DEGREES(ACOS(SIN(RADIANS(G109))*SIN(RADIANS(E100))+COS(RADIANS(G109))*COS(RADIANS(E100))*COS(RADIANS(AO90))))&gt;90,0,$F$4*$F$5/E99^2*(SIN(RADIANS(G109))*SIN(RADIANS(E100))+COS(RADIANS(G109))*COS(RADIANS(E100))*COS(RADIANS(AO90))))</f>
        <v>0</v>
      </c>
      <c r="AP109" s="3">
        <f>IF(DEGREES(ACOS(SIN(RADIANS(G109))*SIN(RADIANS(E100))+COS(RADIANS(G109))*COS(RADIANS(E100))*COS(RADIANS(AP90))))&gt;90,0,$F$4*$F$5/E99^2*(SIN(RADIANS(G109))*SIN(RADIANS(E100))+COS(RADIANS(G109))*COS(RADIANS(E100))*COS(RADIANS(AP90))))</f>
        <v>0</v>
      </c>
      <c r="AQ109" s="3">
        <f>IF(DEGREES(ACOS(SIN(RADIANS(G109))*SIN(RADIANS(E100))+COS(RADIANS(G109))*COS(RADIANS(E100))*COS(RADIANS(AQ90))))&gt;90,0,$F$4*$F$5/E99^2*(SIN(RADIANS(G109))*SIN(RADIANS(E100))+COS(RADIANS(G109))*COS(RADIANS(E100))*COS(RADIANS(AQ90))))</f>
        <v>0</v>
      </c>
      <c r="AR109" s="3">
        <f>IF(DEGREES(ACOS(SIN(RADIANS(G109))*SIN(RADIANS(E100))+COS(RADIANS(G109))*COS(RADIANS(E100))*COS(RADIANS(AR90))))&gt;90,0,$F$4*$F$5/E99^2*(SIN(RADIANS(G109))*SIN(RADIANS(E100))+COS(RADIANS(G109))*COS(RADIANS(E100))*COS(RADIANS(AR90))))</f>
        <v>0</v>
      </c>
    </row>
    <row r="110" spans="2:44" ht="15.75" customHeight="1" x14ac:dyDescent="0.2">
      <c r="G110" s="3">
        <v>-90</v>
      </c>
      <c r="I110" s="3" t="e">
        <f>IF(DEGREES(ACOS(SIN(RADIANS(G110))*SIN(RADIANS(E100))+COS(RADIANS(G110))*COS(RADIANS(E100))*COS(RADIANS(I90))))&gt;90,0,$F$4*$F$5/E99^2*(SIN(RADIANS(G110))*SIN(RADIANS(E100))+COS(RADIANS(G110))*COS(RADIANS(E100))*COS(RADIANS(I90))))</f>
        <v>#DIV/0!</v>
      </c>
      <c r="J110" s="3" t="e">
        <f>IF(DEGREES(ACOS(SIN(RADIANS(G110))*SIN(RADIANS(E100))+COS(RADIANS(G110))*COS(RADIANS(E100))*COS(RADIANS(J90))))&gt;90,0,$F$4*$F$5/E99^2*(SIN(RADIANS(G110))*SIN(RADIANS(E100))+COS(RADIANS(G110))*COS(RADIANS(E100))*COS(RADIANS(J90))))</f>
        <v>#DIV/0!</v>
      </c>
      <c r="K110" s="3" t="e">
        <f>IF(DEGREES(ACOS(SIN(RADIANS(G110))*SIN(RADIANS(E100))+COS(RADIANS(G110))*COS(RADIANS(E100))*COS(RADIANS(K90))))&gt;90,0,$F$4*$F$5/E99^2*(SIN(RADIANS(G110))*SIN(RADIANS(E100))+COS(RADIANS(G110))*COS(RADIANS(E100))*COS(RADIANS(K90))))</f>
        <v>#DIV/0!</v>
      </c>
      <c r="L110" s="3" t="e">
        <f>IF(DEGREES(ACOS(SIN(RADIANS(G110))*SIN(RADIANS(E100))+COS(RADIANS(G110))*COS(RADIANS(E100))*COS(RADIANS(L90))))&gt;90,0,$F$4*$F$5/E99^2*(SIN(RADIANS(G110))*SIN(RADIANS(E100))+COS(RADIANS(G110))*COS(RADIANS(E100))*COS(RADIANS(L90))))</f>
        <v>#DIV/0!</v>
      </c>
      <c r="M110" s="3" t="e">
        <f>IF(DEGREES(ACOS(SIN(RADIANS(G110))*SIN(RADIANS(E100))+COS(RADIANS(G110))*COS(RADIANS(E100))*COS(RADIANS(M90))))&gt;90,0,$F$4*$F$5/E99^2*(SIN(RADIANS(G110))*SIN(RADIANS(E100))+COS(RADIANS(G110))*COS(RADIANS(E100))*COS(RADIANS(M90))))</f>
        <v>#DIV/0!</v>
      </c>
      <c r="N110" s="3" t="e">
        <f>IF(DEGREES(ACOS(SIN(RADIANS(G110))*SIN(RADIANS(E100))+COS(RADIANS(G110))*COS(RADIANS(E100))*COS(RADIANS(N90))))&gt;90,0,$F$4*$F$5/E99^2*(SIN(RADIANS(G110))*SIN(RADIANS(E100))+COS(RADIANS(G110))*COS(RADIANS(E100))*COS(RADIANS(N90))))</f>
        <v>#DIV/0!</v>
      </c>
      <c r="O110" s="3" t="e">
        <f>IF(DEGREES(ACOS(SIN(RADIANS(G110))*SIN(RADIANS(E100))+COS(RADIANS(G110))*COS(RADIANS(E100))*COS(RADIANS(O90))))&gt;90,0,$F$4*$F$5/E99^2*(SIN(RADIANS(G110))*SIN(RADIANS(E100))+COS(RADIANS(G110))*COS(RADIANS(E100))*COS(RADIANS(O90))))</f>
        <v>#DIV/0!</v>
      </c>
      <c r="P110" s="3" t="e">
        <f>IF(DEGREES(ACOS(SIN(RADIANS(G110))*SIN(RADIANS(E100))+COS(RADIANS(G110))*COS(RADIANS(E100))*COS(RADIANS(P90))))&gt;90,0,$F$4*$F$5/E99^2*(SIN(RADIANS(G110))*SIN(RADIANS(E100))+COS(RADIANS(G110))*COS(RADIANS(E100))*COS(RADIANS(P90))))</f>
        <v>#DIV/0!</v>
      </c>
      <c r="Q110" s="3" t="e">
        <f>IF(DEGREES(ACOS(SIN(RADIANS(G110))*SIN(RADIANS(E100))+COS(RADIANS(G110))*COS(RADIANS(E100))*COS(RADIANS(Q90))))&gt;90,0,$F$4*$F$5/E99^2*(SIN(RADIANS(G110))*SIN(RADIANS(E100))+COS(RADIANS(G110))*COS(RADIANS(E100))*COS(RADIANS(Q90))))</f>
        <v>#DIV/0!</v>
      </c>
      <c r="R110" s="3" t="e">
        <f>IF(DEGREES(ACOS(SIN(RADIANS(G110))*SIN(RADIANS(E100))+COS(RADIANS(G110))*COS(RADIANS(E100))*COS(RADIANS(R90))))&gt;90,0,$F$4*$F$5/E99^2*(SIN(RADIANS(G110))*SIN(RADIANS(E100))+COS(RADIANS(G110))*COS(RADIANS(E100))*COS(RADIANS(R90))))</f>
        <v>#DIV/0!</v>
      </c>
      <c r="S110" s="3" t="e">
        <f>IF(DEGREES(ACOS(SIN(RADIANS(G110))*SIN(RADIANS(E100))+COS(RADIANS(G110))*COS(RADIANS(E100))*COS(RADIANS(S90))))&gt;90,0,$F$4*$F$5/E99^2*(SIN(RADIANS(G110))*SIN(RADIANS(E100))+COS(RADIANS(G110))*COS(RADIANS(E100))*COS(RADIANS(S90))))</f>
        <v>#DIV/0!</v>
      </c>
      <c r="T110" s="3" t="e">
        <f>IF(DEGREES(ACOS(SIN(RADIANS(G110))*SIN(RADIANS(E100))+COS(RADIANS(G110))*COS(RADIANS(E100))*COS(RADIANS(T90))))&gt;90,0,$F$4*$F$5/E99^2*(SIN(RADIANS(G110))*SIN(RADIANS(E100))+COS(RADIANS(G110))*COS(RADIANS(E100))*COS(RADIANS(T90))))</f>
        <v>#DIV/0!</v>
      </c>
      <c r="U110" s="3" t="e">
        <f>IF(DEGREES(ACOS(SIN(RADIANS(G110))*SIN(RADIANS(E100))+COS(RADIANS(G110))*COS(RADIANS(E100))*COS(RADIANS(U90))))&gt;90,0,$F$4*$F$5/E99^2*(SIN(RADIANS(G110))*SIN(RADIANS(E100))+COS(RADIANS(G110))*COS(RADIANS(E100))*COS(RADIANS(U90))))</f>
        <v>#DIV/0!</v>
      </c>
      <c r="V110" s="3" t="e">
        <f>IF(DEGREES(ACOS(SIN(RADIANS(G110))*SIN(RADIANS(E100))+COS(RADIANS(G110))*COS(RADIANS(E100))*COS(RADIANS(V90))))&gt;90,0,$F$4*$F$5/E99^2*(SIN(RADIANS(G110))*SIN(RADIANS(E100))+COS(RADIANS(G110))*COS(RADIANS(E100))*COS(RADIANS(V90))))</f>
        <v>#DIV/0!</v>
      </c>
      <c r="W110" s="3" t="e">
        <f>IF(DEGREES(ACOS(SIN(RADIANS(G110))*SIN(RADIANS(E100))+COS(RADIANS(G110))*COS(RADIANS(E100))*COS(RADIANS(W90))))&gt;90,0,$F$4*$F$5/E99^2*(SIN(RADIANS(G110))*SIN(RADIANS(E100))+COS(RADIANS(G110))*COS(RADIANS(E100))*COS(RADIANS(W90))))</f>
        <v>#DIV/0!</v>
      </c>
      <c r="X110" s="3" t="e">
        <f>IF(DEGREES(ACOS(SIN(RADIANS(G110))*SIN(RADIANS(E100))+COS(RADIANS(G110))*COS(RADIANS(E100))*COS(RADIANS(X90))))&gt;90,0,$F$4*$F$5/E99^2*(SIN(RADIANS(G110))*SIN(RADIANS(E100))+COS(RADIANS(G110))*COS(RADIANS(E100))*COS(RADIANS(X90))))</f>
        <v>#DIV/0!</v>
      </c>
      <c r="Y110" s="3" t="e">
        <f>IF(DEGREES(ACOS(SIN(RADIANS(G110))*SIN(RADIANS(E100))+COS(RADIANS(G110))*COS(RADIANS(E100))*COS(RADIANS(Y90))))&gt;90,0,$F$4*$F$5/E99^2*(SIN(RADIANS(G110))*SIN(RADIANS(E100))+COS(RADIANS(G110))*COS(RADIANS(E100))*COS(RADIANS(Y90))))</f>
        <v>#DIV/0!</v>
      </c>
      <c r="Z110" s="3" t="e">
        <f>IF(DEGREES(ACOS(SIN(RADIANS(G110))*SIN(RADIANS(E100))+COS(RADIANS(G110))*COS(RADIANS(E100))*COS(RADIANS(Z90))))&gt;90,0,$F$4*$F$5/E99^2*(SIN(RADIANS(G110))*SIN(RADIANS(E100))+COS(RADIANS(G110))*COS(RADIANS(E100))*COS(RADIANS(Z90))))</f>
        <v>#DIV/0!</v>
      </c>
      <c r="AA110" s="3" t="e">
        <f>IF(DEGREES(ACOS(SIN(RADIANS(G110))*SIN(RADIANS(E100))+COS(RADIANS(G110))*COS(RADIANS(E100))*COS(RADIANS(AA90))))&gt;90,0,$F$4*$F$5/E99^2*(SIN(RADIANS(G110))*SIN(RADIANS(E100))+COS(RADIANS(G110))*COS(RADIANS(E100))*COS(RADIANS(AA90))))</f>
        <v>#DIV/0!</v>
      </c>
      <c r="AB110" s="3" t="e">
        <f>IF(DEGREES(ACOS(SIN(RADIANS(G110))*SIN(RADIANS(E100))+COS(RADIANS(G110))*COS(RADIANS(E100))*COS(RADIANS(AB90))))&gt;90,0,$F$4*$F$5/E99^2*(SIN(RADIANS(G110))*SIN(RADIANS(E100))+COS(RADIANS(G110))*COS(RADIANS(E100))*COS(RADIANS(AB90))))</f>
        <v>#DIV/0!</v>
      </c>
      <c r="AC110" s="3" t="e">
        <f>IF(DEGREES(ACOS(SIN(RADIANS(G110))*SIN(RADIANS(E100))+COS(RADIANS(G110))*COS(RADIANS(E100))*COS(RADIANS(AC90))))&gt;90,0,$F$4*$F$5/E99^2*(SIN(RADIANS(G110))*SIN(RADIANS(E100))+COS(RADIANS(G110))*COS(RADIANS(E100))*COS(RADIANS(AC90))))</f>
        <v>#DIV/0!</v>
      </c>
      <c r="AD110" s="3" t="e">
        <f>IF(DEGREES(ACOS(SIN(RADIANS(G110))*SIN(RADIANS(E100))+COS(RADIANS(G110))*COS(RADIANS(E100))*COS(RADIANS(AD90))))&gt;90,0,$F$4*$F$5/E99^2*(SIN(RADIANS(G110))*SIN(RADIANS(E100))+COS(RADIANS(G110))*COS(RADIANS(E100))*COS(RADIANS(AD90))))</f>
        <v>#DIV/0!</v>
      </c>
      <c r="AE110" s="3" t="e">
        <f>IF(DEGREES(ACOS(SIN(RADIANS(G110))*SIN(RADIANS(E100))+COS(RADIANS(G110))*COS(RADIANS(E100))*COS(RADIANS(AE90))))&gt;90,0,$F$4*$F$5/E99^2*(SIN(RADIANS(G110))*SIN(RADIANS(E100))+COS(RADIANS(G110))*COS(RADIANS(E100))*COS(RADIANS(AE90))))</f>
        <v>#DIV/0!</v>
      </c>
      <c r="AF110" s="3" t="e">
        <f>IF(DEGREES(ACOS(SIN(RADIANS(G110))*SIN(RADIANS(E100))+COS(RADIANS(G110))*COS(RADIANS(E100))*COS(RADIANS(AF90))))&gt;90,0,$F$4*$F$5/E99^2*(SIN(RADIANS(G110))*SIN(RADIANS(E100))+COS(RADIANS(G110))*COS(RADIANS(E100))*COS(RADIANS(AF90))))</f>
        <v>#DIV/0!</v>
      </c>
      <c r="AG110" s="3" t="e">
        <f>IF(DEGREES(ACOS(SIN(RADIANS(G110))*SIN(RADIANS(E100))+COS(RADIANS(G110))*COS(RADIANS(E100))*COS(RADIANS(AG90))))&gt;90,0,$F$4*$F$5/E99^2*(SIN(RADIANS(G110))*SIN(RADIANS(E100))+COS(RADIANS(G110))*COS(RADIANS(E100))*COS(RADIANS(AG90))))</f>
        <v>#DIV/0!</v>
      </c>
      <c r="AH110" s="3" t="e">
        <f>IF(DEGREES(ACOS(SIN(RADIANS(G110))*SIN(RADIANS(E100))+COS(RADIANS(G110))*COS(RADIANS(E100))*COS(RADIANS(AH90))))&gt;90,0,$F$4*$F$5/E99^2*(SIN(RADIANS(G110))*SIN(RADIANS(E100))+COS(RADIANS(G110))*COS(RADIANS(E100))*COS(RADIANS(AH90))))</f>
        <v>#DIV/0!</v>
      </c>
      <c r="AI110" s="3" t="e">
        <f>IF(DEGREES(ACOS(SIN(RADIANS(G110))*SIN(RADIANS(E100))+COS(RADIANS(G110))*COS(RADIANS(E100))*COS(RADIANS(AI90))))&gt;90,0,$F$4*$F$5/E99^2*(SIN(RADIANS(G110))*SIN(RADIANS(E100))+COS(RADIANS(G110))*COS(RADIANS(E100))*COS(RADIANS(AI90))))</f>
        <v>#DIV/0!</v>
      </c>
      <c r="AJ110" s="3" t="e">
        <f>IF(DEGREES(ACOS(SIN(RADIANS(G110))*SIN(RADIANS(E100))+COS(RADIANS(G110))*COS(RADIANS(E100))*COS(RADIANS(AJ90))))&gt;90,0,$F$4*$F$5/E99^2*(SIN(RADIANS(G110))*SIN(RADIANS(E100))+COS(RADIANS(G110))*COS(RADIANS(E100))*COS(RADIANS(AJ90))))</f>
        <v>#DIV/0!</v>
      </c>
      <c r="AK110" s="3" t="e">
        <f>IF(DEGREES(ACOS(SIN(RADIANS(G110))*SIN(RADIANS(E100))+COS(RADIANS(G110))*COS(RADIANS(E100))*COS(RADIANS(AK90))))&gt;90,0,$F$4*$F$5/E99^2*(SIN(RADIANS(G110))*SIN(RADIANS(E100))+COS(RADIANS(G110))*COS(RADIANS(E100))*COS(RADIANS(AK90))))</f>
        <v>#DIV/0!</v>
      </c>
      <c r="AL110" s="3" t="e">
        <f>IF(DEGREES(ACOS(SIN(RADIANS(G110))*SIN(RADIANS(E100))+COS(RADIANS(G110))*COS(RADIANS(E100))*COS(RADIANS(AL90))))&gt;90,0,$F$4*$F$5/E99^2*(SIN(RADIANS(G110))*SIN(RADIANS(E100))+COS(RADIANS(G110))*COS(RADIANS(E100))*COS(RADIANS(AL90))))</f>
        <v>#DIV/0!</v>
      </c>
      <c r="AM110" s="3" t="e">
        <f>IF(DEGREES(ACOS(SIN(RADIANS(G110))*SIN(RADIANS(E100))+COS(RADIANS(G110))*COS(RADIANS(E100))*COS(RADIANS(AM90))))&gt;90,0,$F$4*$F$5/E99^2*(SIN(RADIANS(G110))*SIN(RADIANS(E100))+COS(RADIANS(G110))*COS(RADIANS(E100))*COS(RADIANS(AM90))))</f>
        <v>#DIV/0!</v>
      </c>
      <c r="AN110" s="3" t="e">
        <f>IF(DEGREES(ACOS(SIN(RADIANS(G110))*SIN(RADIANS(E100))+COS(RADIANS(G110))*COS(RADIANS(E100))*COS(RADIANS(AN90))))&gt;90,0,$F$4*$F$5/E99^2*(SIN(RADIANS(G110))*SIN(RADIANS(E100))+COS(RADIANS(G110))*COS(RADIANS(E100))*COS(RADIANS(AN90))))</f>
        <v>#DIV/0!</v>
      </c>
      <c r="AO110" s="3" t="e">
        <f>IF(DEGREES(ACOS(SIN(RADIANS(G110))*SIN(RADIANS(E100))+COS(RADIANS(G110))*COS(RADIANS(E100))*COS(RADIANS(AO90))))&gt;90,0,$F$4*$F$5/E99^2*(SIN(RADIANS(G110))*SIN(RADIANS(E100))+COS(RADIANS(G110))*COS(RADIANS(E100))*COS(RADIANS(AO90))))</f>
        <v>#DIV/0!</v>
      </c>
      <c r="AP110" s="3" t="e">
        <f>IF(DEGREES(ACOS(SIN(RADIANS(G110))*SIN(RADIANS(E100))+COS(RADIANS(G110))*COS(RADIANS(E100))*COS(RADIANS(AP90))))&gt;90,0,$F$4*$F$5/E99^2*(SIN(RADIANS(G110))*SIN(RADIANS(E100))+COS(RADIANS(G110))*COS(RADIANS(E100))*COS(RADIANS(AP90))))</f>
        <v>#DIV/0!</v>
      </c>
      <c r="AQ110" s="3" t="e">
        <f>IF(DEGREES(ACOS(SIN(RADIANS(G110))*SIN(RADIANS(E100))+COS(RADIANS(G110))*COS(RADIANS(E100))*COS(RADIANS(AQ90))))&gt;90,0,$F$4*$F$5/E99^2*(SIN(RADIANS(G110))*SIN(RADIANS(E100))+COS(RADIANS(G110))*COS(RADIANS(E100))*COS(RADIANS(AQ90))))</f>
        <v>#DIV/0!</v>
      </c>
      <c r="AR110" s="3" t="e">
        <f>IF(DEGREES(ACOS(SIN(RADIANS(G110))*SIN(RADIANS(E100))+COS(RADIANS(G110))*COS(RADIANS(E100))*COS(RADIANS(AR90))))&gt;90,0,$F$4*$F$5/E99^2*(SIN(RADIANS(G110))*SIN(RADIANS(E100))+COS(RADIANS(G110))*COS(RADIANS(E100))*COS(RADIANS(AR90))))</f>
        <v>#DIV/0!</v>
      </c>
    </row>
    <row r="111" spans="2:44" ht="15.75" customHeight="1" x14ac:dyDescent="0.2"/>
    <row r="112" spans="2:44" ht="15.75" customHeight="1" x14ac:dyDescent="0.2">
      <c r="H112" s="3" t="s">
        <v>771</v>
      </c>
      <c r="I112" s="3">
        <v>180</v>
      </c>
      <c r="J112" s="3">
        <v>170</v>
      </c>
      <c r="K112" s="3">
        <v>160</v>
      </c>
      <c r="L112" s="3">
        <v>150</v>
      </c>
      <c r="M112" s="3">
        <v>140</v>
      </c>
      <c r="N112" s="3">
        <v>130</v>
      </c>
      <c r="O112" s="3">
        <v>120</v>
      </c>
      <c r="P112" s="3">
        <v>110</v>
      </c>
      <c r="Q112" s="3">
        <v>100</v>
      </c>
      <c r="R112" s="3">
        <v>90</v>
      </c>
      <c r="S112" s="3">
        <v>80</v>
      </c>
      <c r="T112" s="3">
        <v>70</v>
      </c>
      <c r="U112" s="3">
        <v>60</v>
      </c>
      <c r="V112" s="3">
        <v>50</v>
      </c>
      <c r="W112" s="3">
        <v>40</v>
      </c>
      <c r="X112" s="3">
        <v>30</v>
      </c>
      <c r="Y112" s="3">
        <v>20</v>
      </c>
      <c r="Z112" s="3">
        <v>10</v>
      </c>
      <c r="AA112" s="3">
        <v>0</v>
      </c>
      <c r="AB112" s="3">
        <v>-10</v>
      </c>
      <c r="AC112" s="3">
        <v>-20</v>
      </c>
      <c r="AD112" s="3">
        <v>-30</v>
      </c>
      <c r="AE112" s="3">
        <v>-40</v>
      </c>
      <c r="AF112" s="3">
        <v>-50</v>
      </c>
      <c r="AG112" s="3">
        <v>-60</v>
      </c>
      <c r="AH112" s="3">
        <v>-70</v>
      </c>
      <c r="AI112" s="3">
        <v>-80</v>
      </c>
      <c r="AJ112" s="3">
        <v>-90</v>
      </c>
      <c r="AK112" s="3">
        <v>-100</v>
      </c>
      <c r="AL112" s="3">
        <v>-110</v>
      </c>
      <c r="AM112" s="3">
        <v>-120</v>
      </c>
      <c r="AN112" s="3">
        <v>-130</v>
      </c>
      <c r="AO112" s="3">
        <v>-140</v>
      </c>
      <c r="AP112" s="3">
        <v>-150</v>
      </c>
      <c r="AQ112" s="3">
        <v>-160</v>
      </c>
      <c r="AR112" s="3">
        <v>-170</v>
      </c>
    </row>
    <row r="113" spans="2:44" ht="15.75" customHeight="1" x14ac:dyDescent="0.2">
      <c r="H113" s="3" t="s">
        <v>782</v>
      </c>
      <c r="I113" s="3">
        <f>IF(ABS(I112-E125)&gt;180,IF(ABS(I112-E125)&gt;360,ABS(I112-E125)-360,360-ABS(I112-E125)),ABS(I112-E125))</f>
        <v>180</v>
      </c>
      <c r="J113" s="3">
        <f>IF(ABS(J112-E125)&gt;180,IF(ABS(J112-E125)&gt;360,ABS(J112-E125)-360,360-ABS(J112-E125)),ABS(J112-E125))</f>
        <v>170</v>
      </c>
      <c r="K113" s="3">
        <f>IF(ABS(K112-E125)&gt;180,IF(ABS(K112-E125)&gt;360,ABS(K112-E125)-360,360-ABS(K112-E125)),ABS(K112-E125))</f>
        <v>160</v>
      </c>
      <c r="L113" s="3">
        <f>IF(ABS(L112-E125)&gt;180,IF(ABS(L112-E125)&gt;360,ABS(L112-E125)-360,360-ABS(L112-E125)),ABS(L112-E125))</f>
        <v>150</v>
      </c>
      <c r="M113" s="3">
        <f>IF(ABS(M112-E125)&gt;180,IF(ABS(M112-E125)&gt;360,ABS(M112-E125)-360,360-ABS(M112-E125)),ABS(M112-E125))</f>
        <v>140</v>
      </c>
      <c r="N113" s="3">
        <f>IF(ABS(N112-E125)&gt;180,IF(ABS(N112-E125)&gt;360,ABS(N112-E125)-360,360-ABS(N112-E125)),ABS(N112-E125))</f>
        <v>130</v>
      </c>
      <c r="O113" s="3">
        <f>IF(ABS(O112-E125)&gt;180,IF(ABS(O112-E125)&gt;360,ABS(O112-E125)-360,360-ABS(O112-E125)),ABS(O112-E125))</f>
        <v>120</v>
      </c>
      <c r="P113" s="3">
        <f>IF(ABS(P112-E125)&gt;180,IF(ABS(P112-E125)&gt;360,ABS(P112-E125)-360,360-ABS(P112-E125)),ABS(P112-E125))</f>
        <v>110</v>
      </c>
      <c r="Q113" s="3">
        <f>IF(ABS(Q112-E125)&gt;180,IF(ABS(Q112-E125)&gt;360,ABS(Q112-E125)-360,360-ABS(Q112-E125)),ABS(Q112-E125))</f>
        <v>100</v>
      </c>
      <c r="R113" s="3">
        <f>IF(ABS(R112-E125)&gt;180,IF(ABS(R112-E125)&gt;360,ABS(R112-E125)-360,360-ABS(R112-E125)),ABS(R112-E125))</f>
        <v>90</v>
      </c>
      <c r="S113" s="3">
        <f>IF(ABS(S112-E125)&gt;180,IF(ABS(S112-E125)&gt;360,ABS(S112-E125)-360,360-ABS(S112-E125)),ABS(S112-E125))</f>
        <v>80</v>
      </c>
      <c r="T113" s="3">
        <f>IF(ABS(T112-E125)&gt;180,IF(ABS(T112-E125)&gt;360,ABS(T112-E125)-360,360-ABS(T112-E125)),ABS(T112-E125))</f>
        <v>70</v>
      </c>
      <c r="U113" s="3">
        <f>IF(ABS(U112-E125)&gt;180,IF(ABS(U112-E125)&gt;360,ABS(U112-E125)-360,360-ABS(U112-E125)),ABS(U112-E125))</f>
        <v>59.999999999999993</v>
      </c>
      <c r="V113" s="3">
        <f>IF(ABS(V112-E125)&gt;180,IF(ABS(V112-E125)&gt;360,ABS(V112-E125)-360,360-ABS(V112-E125)),ABS(V112-E125))</f>
        <v>49.999999999999993</v>
      </c>
      <c r="W113" s="3">
        <f>IF(ABS(W112-E125)&gt;180,IF(ABS(W112-E125)&gt;360,ABS(W112-E125)-360,360-ABS(W112-E125)),ABS(W112-E125))</f>
        <v>39.999999999999993</v>
      </c>
      <c r="X113" s="3">
        <f>IF(ABS(X112-E125)&gt;180,IF(ABS(X112-E125)&gt;360,ABS(X112-E125)-360,360-ABS(X112-E125)),ABS(X112-E125))</f>
        <v>29.999999999999993</v>
      </c>
      <c r="Y113" s="3">
        <f>IF(ABS(Y112-E125)&gt;180,IF(ABS(Y112-E125)&gt;360,ABS(Y112-E125)-360,360-ABS(Y112-E125)),ABS(Y112-E125))</f>
        <v>19.999999999999993</v>
      </c>
      <c r="Z113" s="3">
        <f>IF(ABS(Z112-E125)&gt;180,IF(ABS(Z112-E125)&gt;360,ABS(Z112-E125)-360,360-ABS(Z112-E125)),ABS(Z112-E125))</f>
        <v>9.9999999999999929</v>
      </c>
      <c r="AA113" s="3">
        <f>IF(ABS(AA112-E125)&gt;180,IF(ABS(AA112-E125)&gt;360,ABS(AA112-E125)-360,360-ABS(AA112-E125)),ABS(AA112-E125))</f>
        <v>7.1054273576010019E-15</v>
      </c>
      <c r="AB113" s="3">
        <f>IF(ABS(AB112-E125)&gt;180,IF(ABS(AB112-E125)&gt;360,ABS(AB112-E125)-360,360-ABS(AB112-E125)),ABS(AB112-E125))</f>
        <v>10.000000000000007</v>
      </c>
      <c r="AC113" s="3">
        <f>IF(ABS(AC112-E125)&gt;180,IF(ABS(AC112-E125)&gt;360,ABS(AC112-E125)-360,360-ABS(AC112-E125)),ABS(AC112-E125))</f>
        <v>20.000000000000007</v>
      </c>
      <c r="AD113" s="3">
        <f>IF(ABS(AD112-E125)&gt;180,IF(ABS(AD112-E125)&gt;360,ABS(AD112-E125)-360,360-ABS(AD112-E125)),ABS(AD112-E125))</f>
        <v>30.000000000000007</v>
      </c>
      <c r="AE113" s="3">
        <f>IF(ABS(AE112-E125)&gt;180,IF(ABS(AE112-E125)&gt;360,ABS(AE112-E125)-360,360-ABS(AE112-E125)),ABS(AE112-E125))</f>
        <v>40.000000000000007</v>
      </c>
      <c r="AF113" s="3">
        <f>IF(ABS(AF112-E125)&gt;180,IF(ABS(AF112-E125)&gt;360,ABS(AF112-E125)-360,360-ABS(AF112-E125)),ABS(AF112-E125))</f>
        <v>50.000000000000007</v>
      </c>
      <c r="AG113" s="3">
        <f>IF(ABS(AG112-E125)&gt;180,IF(ABS(AG112-E125)&gt;360,ABS(AG112-E125)-360,360-ABS(AG112-E125)),ABS(AG112-E125))</f>
        <v>60.000000000000007</v>
      </c>
      <c r="AH113" s="3">
        <f>IF(ABS(AH112-E125)&gt;180,IF(ABS(AH112-E125)&gt;360,ABS(AH112-E125)-360,360-ABS(AH112-E125)),ABS(AH112-E125))</f>
        <v>70</v>
      </c>
      <c r="AI113" s="3">
        <f>IF(ABS(AI112-E125)&gt;180,IF(ABS(AI112-E125)&gt;360,ABS(AI112-E125)-360,360-ABS(AI112-E125)),ABS(AI112-E125))</f>
        <v>80</v>
      </c>
      <c r="AJ113" s="3">
        <f>IF(ABS(AJ112-E125)&gt;180,IF(ABS(AJ112-E125)&gt;360,ABS(AJ112-E125)-360,360-ABS(AJ112-E125)),ABS(AJ112-E125))</f>
        <v>90</v>
      </c>
      <c r="AK113" s="3">
        <f>IF(ABS(AK112-E125)&gt;180,IF(ABS(AK112-E125)&gt;360,ABS(AK112-E125)-360,360-ABS(AK112-E125)),ABS(AK112-E125))</f>
        <v>100</v>
      </c>
      <c r="AL113" s="3">
        <f>IF(ABS(AL112-E125)&gt;180,IF(ABS(AL112-E125)&gt;360,ABS(AL112-E125)-360,360-ABS(AL112-E125)),ABS(AL112-E125))</f>
        <v>110</v>
      </c>
      <c r="AM113" s="3">
        <f>IF(ABS(AM112-E125)&gt;180,IF(ABS(AM112-E125)&gt;360,ABS(AM112-E125)-360,360-ABS(AM112-E125)),ABS(AM112-E125))</f>
        <v>120</v>
      </c>
      <c r="AN113" s="3">
        <f>IF(ABS(AN112-E125)&gt;180,IF(ABS(AN112-E125)&gt;360,ABS(AN112-E125)-360,360-ABS(AN112-E125)),ABS(AN112-E125))</f>
        <v>130</v>
      </c>
      <c r="AO113" s="3">
        <f>IF(ABS(AO112-E125)&gt;180,IF(ABS(AO112-E125)&gt;360,ABS(AO112-E125)-360,360-ABS(AO112-E125)),ABS(AO112-E125))</f>
        <v>140</v>
      </c>
      <c r="AP113" s="3">
        <f>IF(ABS(AP112-E125)&gt;180,IF(ABS(AP112-E125)&gt;360,ABS(AP112-E125)-360,360-ABS(AP112-E125)),ABS(AP112-E125))</f>
        <v>150</v>
      </c>
      <c r="AQ113" s="3">
        <f>IF(ABS(AQ112-E125)&gt;180,IF(ABS(AQ112-E125)&gt;360,ABS(AQ112-E125)-360,360-ABS(AQ112-E125)),ABS(AQ112-E125))</f>
        <v>160</v>
      </c>
      <c r="AR113" s="3">
        <f>IF(ABS(AR112-E125)&gt;180,IF(ABS(AR112-E125)&gt;360,ABS(AR112-E125)-360,360-ABS(AR112-E125)),ABS(AR112-E125))</f>
        <v>170</v>
      </c>
    </row>
    <row r="114" spans="2:44" ht="15.75" customHeight="1" x14ac:dyDescent="0.2">
      <c r="G114" s="3" t="s">
        <v>736</v>
      </c>
    </row>
    <row r="115" spans="2:44" ht="15.75" customHeight="1" x14ac:dyDescent="0.2">
      <c r="B115" s="3" t="s">
        <v>791</v>
      </c>
      <c r="E115" s="3">
        <v>30</v>
      </c>
      <c r="G115" s="3">
        <v>90</v>
      </c>
      <c r="I115" s="3" t="e">
        <f>IF(DEGREES(ACOS(SIN(RADIANS(G115))*SIN(RADIANS(E123))+COS(RADIANS(G115))*COS(RADIANS(E123))*COS(RADIANS(I113))))&gt;90,0,$F$4*$F$5/E122^2*(SIN(RADIANS(G115))*SIN(RADIANS(E123))+COS(RADIANS(G115))*COS(RADIANS(E123))*COS(RADIANS(I113))))</f>
        <v>#DIV/0!</v>
      </c>
      <c r="J115" s="3" t="e">
        <f>IF(DEGREES(ACOS(SIN(RADIANS(G115))*SIN(RADIANS(E123))+COS(RADIANS(G115))*COS(RADIANS(E123))*COS(RADIANS(J113))))&gt;90,0,$F$4*$F$5/E122^2*(SIN(RADIANS(G115))*SIN(RADIANS(E123))+COS(RADIANS(G115))*COS(RADIANS(E123))*COS(RADIANS(J113))))</f>
        <v>#DIV/0!</v>
      </c>
      <c r="K115" s="3" t="e">
        <f>IF(DEGREES(ACOS(SIN(RADIANS(G115))*SIN(RADIANS(E123))+COS(RADIANS(G115))*COS(RADIANS(E123))*COS(RADIANS(K113))))&gt;90,0,$F$4*$F$5/E122^2*(SIN(RADIANS(G115))*SIN(RADIANS(E123))+COS(RADIANS(G115))*COS(RADIANS(E123))*COS(RADIANS(K113))))</f>
        <v>#DIV/0!</v>
      </c>
      <c r="L115" s="3" t="e">
        <f>IF(DEGREES(ACOS(SIN(RADIANS(G115))*SIN(RADIANS(E123))+COS(RADIANS(G115))*COS(RADIANS(E123))*COS(RADIANS(L113))))&gt;90,0,$F$4*$F$5/E122^2*(SIN(RADIANS(G115))*SIN(RADIANS(E123))+COS(RADIANS(G115))*COS(RADIANS(E123))*COS(RADIANS(L113))))</f>
        <v>#DIV/0!</v>
      </c>
      <c r="M115" s="3" t="e">
        <f>IF(DEGREES(ACOS(SIN(RADIANS(G115))*SIN(RADIANS(E123))+COS(RADIANS(G115))*COS(RADIANS(E123))*COS(RADIANS(M113))))&gt;90,0,$F$4*$F$5/E122^2*(SIN(RADIANS(G115))*SIN(RADIANS(E123))+COS(RADIANS(G115))*COS(RADIANS(E123))*COS(RADIANS(M113))))</f>
        <v>#DIV/0!</v>
      </c>
      <c r="N115" s="3" t="e">
        <f>IF(DEGREES(ACOS(SIN(RADIANS(G115))*SIN(RADIANS(E123))+COS(RADIANS(G115))*COS(RADIANS(E123))*COS(RADIANS(N113))))&gt;90,0,$F$4*$F$5/E122^2*(SIN(RADIANS(G115))*SIN(RADIANS(E123))+COS(RADIANS(G115))*COS(RADIANS(E123))*COS(RADIANS(N113))))</f>
        <v>#DIV/0!</v>
      </c>
      <c r="O115" s="3" t="e">
        <f>IF(DEGREES(ACOS(SIN(RADIANS(G115))*SIN(RADIANS(E123))+COS(RADIANS(G115))*COS(RADIANS(E123))*COS(RADIANS(O113))))&gt;90,0,$F$4*$F$5/E122^2*(SIN(RADIANS(G115))*SIN(RADIANS(E123))+COS(RADIANS(G115))*COS(RADIANS(E123))*COS(RADIANS(O113))))</f>
        <v>#DIV/0!</v>
      </c>
      <c r="P115" s="3" t="e">
        <f>IF(DEGREES(ACOS(SIN(RADIANS(G115))*SIN(RADIANS(E123))+COS(RADIANS(G115))*COS(RADIANS(E123))*COS(RADIANS(P113))))&gt;90,0,$F$4*$F$5/E122^2*(SIN(RADIANS(G115))*SIN(RADIANS(E123))+COS(RADIANS(G115))*COS(RADIANS(E123))*COS(RADIANS(P113))))</f>
        <v>#DIV/0!</v>
      </c>
      <c r="Q115" s="3" t="e">
        <f>IF(DEGREES(ACOS(SIN(RADIANS(G115))*SIN(RADIANS(E123))+COS(RADIANS(G115))*COS(RADIANS(E123))*COS(RADIANS(Q113))))&gt;90,0,$F$4*$F$5/E122^2*(SIN(RADIANS(G115))*SIN(RADIANS(E123))+COS(RADIANS(G115))*COS(RADIANS(E123))*COS(RADIANS(Q113))))</f>
        <v>#DIV/0!</v>
      </c>
      <c r="R115" s="3" t="e">
        <f>IF(DEGREES(ACOS(SIN(RADIANS(G115))*SIN(RADIANS(E123))+COS(RADIANS(G115))*COS(RADIANS(E123))*COS(RADIANS(R113))))&gt;90,0,$F$4*$F$5/E122^2*(SIN(RADIANS(G115))*SIN(RADIANS(E123))+COS(RADIANS(G115))*COS(RADIANS(E123))*COS(RADIANS(R113))))</f>
        <v>#DIV/0!</v>
      </c>
      <c r="S115" s="3" t="e">
        <f>IF(DEGREES(ACOS(SIN(RADIANS(G115))*SIN(RADIANS(E123))+COS(RADIANS(G115))*COS(RADIANS(E123))*COS(RADIANS(S113))))&gt;90,0,$F$4*$F$5/E122^2*(SIN(RADIANS(G115))*SIN(RADIANS(E123))+COS(RADIANS(G115))*COS(RADIANS(E123))*COS(RADIANS(S113))))</f>
        <v>#DIV/0!</v>
      </c>
      <c r="T115" s="3" t="e">
        <f>IF(DEGREES(ACOS(SIN(RADIANS(G115))*SIN(RADIANS(E123))+COS(RADIANS(G115))*COS(RADIANS(E123))*COS(RADIANS(T113))))&gt;90,0,$F$4*$F$5/E122^2*(SIN(RADIANS(G115))*SIN(RADIANS(E123))+COS(RADIANS(G115))*COS(RADIANS(E123))*COS(RADIANS(T113))))</f>
        <v>#DIV/0!</v>
      </c>
      <c r="U115" s="3" t="e">
        <f>IF(DEGREES(ACOS(SIN(RADIANS(G115))*SIN(RADIANS(E123))+COS(RADIANS(G115))*COS(RADIANS(E123))*COS(RADIANS(U113))))&gt;90,0,$F$4*$F$5/E122^2*(SIN(RADIANS(G115))*SIN(RADIANS(E123))+COS(RADIANS(G115))*COS(RADIANS(E123))*COS(RADIANS(U113))))</f>
        <v>#DIV/0!</v>
      </c>
      <c r="V115" s="3" t="e">
        <f>IF(DEGREES(ACOS(SIN(RADIANS(G115))*SIN(RADIANS(E123))+COS(RADIANS(G115))*COS(RADIANS(E123))*COS(RADIANS(V113))))&gt;90,0,$F$4*$F$5/E122^2*(SIN(RADIANS(G115))*SIN(RADIANS(E123))+COS(RADIANS(G115))*COS(RADIANS(E123))*COS(RADIANS(V113))))</f>
        <v>#DIV/0!</v>
      </c>
      <c r="W115" s="3" t="e">
        <f>IF(DEGREES(ACOS(SIN(RADIANS(G115))*SIN(RADIANS(E123))+COS(RADIANS(G115))*COS(RADIANS(E123))*COS(RADIANS(W113))))&gt;90,0,$F$4*$F$5/E122^2*(SIN(RADIANS(G115))*SIN(RADIANS(E123))+COS(RADIANS(G115))*COS(RADIANS(E123))*COS(RADIANS(W113))))</f>
        <v>#DIV/0!</v>
      </c>
      <c r="X115" s="3" t="e">
        <f>IF(DEGREES(ACOS(SIN(RADIANS(G115))*SIN(RADIANS(E123))+COS(RADIANS(G115))*COS(RADIANS(E123))*COS(RADIANS(X113))))&gt;90,0,$F$4*$F$5/E122^2*(SIN(RADIANS(G115))*SIN(RADIANS(E123))+COS(RADIANS(G115))*COS(RADIANS(E123))*COS(RADIANS(X113))))</f>
        <v>#DIV/0!</v>
      </c>
      <c r="Y115" s="3" t="e">
        <f>IF(DEGREES(ACOS(SIN(RADIANS(G115))*SIN(RADIANS(E123))+COS(RADIANS(G115))*COS(RADIANS(E123))*COS(RADIANS(Y113))))&gt;90,0,$F$4*$F$5/E122^2*(SIN(RADIANS(G115))*SIN(RADIANS(E123))+COS(RADIANS(G115))*COS(RADIANS(E123))*COS(RADIANS(Y113))))</f>
        <v>#DIV/0!</v>
      </c>
      <c r="Z115" s="3" t="e">
        <f>IF(DEGREES(ACOS(SIN(RADIANS(G115))*SIN(RADIANS(E123))+COS(RADIANS(G115))*COS(RADIANS(E123))*COS(RADIANS(Z113))))&gt;90,0,$F$4*$F$5/E122^2*(SIN(RADIANS(G115))*SIN(RADIANS(E123))+COS(RADIANS(G115))*COS(RADIANS(E123))*COS(RADIANS(Z113))))</f>
        <v>#DIV/0!</v>
      </c>
      <c r="AA115" s="3" t="e">
        <f>IF(DEGREES(ACOS(SIN(RADIANS(G115))*SIN(RADIANS(E123))+COS(RADIANS(G115))*COS(RADIANS(E123))*COS(RADIANS(AA113))))&gt;90,0,$F$4*$F$5/E122^2*(SIN(RADIANS(G115))*SIN(RADIANS(E123))+COS(RADIANS(G115))*COS(RADIANS(E123))*COS(RADIANS(AA113))))</f>
        <v>#DIV/0!</v>
      </c>
      <c r="AB115" s="3" t="e">
        <f>IF(DEGREES(ACOS(SIN(RADIANS(G115))*SIN(RADIANS(E123))+COS(RADIANS(G115))*COS(RADIANS(E123))*COS(RADIANS(AB113))))&gt;90,0,$F$4*$F$5/E122^2*(SIN(RADIANS(G115))*SIN(RADIANS(E123))+COS(RADIANS(G115))*COS(RADIANS(E123))*COS(RADIANS(AB113))))</f>
        <v>#DIV/0!</v>
      </c>
      <c r="AC115" s="3" t="e">
        <f>IF(DEGREES(ACOS(SIN(RADIANS(G115))*SIN(RADIANS(E123))+COS(RADIANS(G115))*COS(RADIANS(E123))*COS(RADIANS(AC113))))&gt;90,0,$F$4*$F$5/E122^2*(SIN(RADIANS(G115))*SIN(RADIANS(E123))+COS(RADIANS(G115))*COS(RADIANS(E123))*COS(RADIANS(AC113))))</f>
        <v>#DIV/0!</v>
      </c>
      <c r="AD115" s="3" t="e">
        <f>IF(DEGREES(ACOS(SIN(RADIANS(G115))*SIN(RADIANS(E123))+COS(RADIANS(G115))*COS(RADIANS(E123))*COS(RADIANS(AD113))))&gt;90,0,$F$4*$F$5/E122^2*(SIN(RADIANS(G115))*SIN(RADIANS(E123))+COS(RADIANS(G115))*COS(RADIANS(E123))*COS(RADIANS(AD113))))</f>
        <v>#DIV/0!</v>
      </c>
      <c r="AE115" s="3" t="e">
        <f>IF(DEGREES(ACOS(SIN(RADIANS(G115))*SIN(RADIANS(E123))+COS(RADIANS(G115))*COS(RADIANS(E123))*COS(RADIANS(AE113))))&gt;90,0,$F$4*$F$5/E122^2*(SIN(RADIANS(G115))*SIN(RADIANS(E123))+COS(RADIANS(G115))*COS(RADIANS(E123))*COS(RADIANS(AE113))))</f>
        <v>#DIV/0!</v>
      </c>
      <c r="AF115" s="3" t="e">
        <f>IF(DEGREES(ACOS(SIN(RADIANS(G115))*SIN(RADIANS(E123))+COS(RADIANS(G115))*COS(RADIANS(E123))*COS(RADIANS(AF113))))&gt;90,0,$F$4*$F$5/E122^2*(SIN(RADIANS(G115))*SIN(RADIANS(E123))+COS(RADIANS(G115))*COS(RADIANS(E123))*COS(RADIANS(AF113))))</f>
        <v>#DIV/0!</v>
      </c>
      <c r="AG115" s="3" t="e">
        <f>IF(DEGREES(ACOS(SIN(RADIANS(G115))*SIN(RADIANS(E123))+COS(RADIANS(G115))*COS(RADIANS(E123))*COS(RADIANS(AG113))))&gt;90,0,$F$4*$F$5/E122^2*(SIN(RADIANS(G115))*SIN(RADIANS(E123))+COS(RADIANS(G115))*COS(RADIANS(E123))*COS(RADIANS(AG113))))</f>
        <v>#DIV/0!</v>
      </c>
      <c r="AH115" s="3" t="e">
        <f>IF(DEGREES(ACOS(SIN(RADIANS(G115))*SIN(RADIANS(E123))+COS(RADIANS(G115))*COS(RADIANS(E123))*COS(RADIANS(AH113))))&gt;90,0,$F$4*$F$5/E122^2*(SIN(RADIANS(G115))*SIN(RADIANS(E123))+COS(RADIANS(G115))*COS(RADIANS(E123))*COS(RADIANS(AH113))))</f>
        <v>#DIV/0!</v>
      </c>
      <c r="AI115" s="3" t="e">
        <f>IF(DEGREES(ACOS(SIN(RADIANS(G115))*SIN(RADIANS(E123))+COS(RADIANS(G115))*COS(RADIANS(E123))*COS(RADIANS(AI113))))&gt;90,0,$F$4*$F$5/E122^2*(SIN(RADIANS(G115))*SIN(RADIANS(E123))+COS(RADIANS(G115))*COS(RADIANS(E123))*COS(RADIANS(AI113))))</f>
        <v>#DIV/0!</v>
      </c>
      <c r="AJ115" s="3" t="e">
        <f>IF(DEGREES(ACOS(SIN(RADIANS(G115))*SIN(RADIANS(E123))+COS(RADIANS(G115))*COS(RADIANS(E123))*COS(RADIANS(AJ113))))&gt;90,0,$F$4*$F$5/E122^2*(SIN(RADIANS(G115))*SIN(RADIANS(E123))+COS(RADIANS(G115))*COS(RADIANS(E123))*COS(RADIANS(AJ113))))</f>
        <v>#DIV/0!</v>
      </c>
      <c r="AK115" s="3" t="e">
        <f>IF(DEGREES(ACOS(SIN(RADIANS(G115))*SIN(RADIANS(E123))+COS(RADIANS(G115))*COS(RADIANS(E123))*COS(RADIANS(AK113))))&gt;90,0,$F$4*$F$5/E122^2*(SIN(RADIANS(G115))*SIN(RADIANS(E123))+COS(RADIANS(G115))*COS(RADIANS(E123))*COS(RADIANS(AK113))))</f>
        <v>#DIV/0!</v>
      </c>
      <c r="AL115" s="3" t="e">
        <f>IF(DEGREES(ACOS(SIN(RADIANS(G115))*SIN(RADIANS(E123))+COS(RADIANS(G115))*COS(RADIANS(E123))*COS(RADIANS(AL113))))&gt;90,0,$F$4*$F$5/E122^2*(SIN(RADIANS(G115))*SIN(RADIANS(E123))+COS(RADIANS(G115))*COS(RADIANS(E123))*COS(RADIANS(AL113))))</f>
        <v>#DIV/0!</v>
      </c>
      <c r="AM115" s="3" t="e">
        <f>IF(DEGREES(ACOS(SIN(RADIANS(G115))*SIN(RADIANS(E123))+COS(RADIANS(G115))*COS(RADIANS(E123))*COS(RADIANS(AM113))))&gt;90,0,$F$4*$F$5/E122^2*(SIN(RADIANS(G115))*SIN(RADIANS(E123))+COS(RADIANS(G115))*COS(RADIANS(E123))*COS(RADIANS(AM113))))</f>
        <v>#DIV/0!</v>
      </c>
      <c r="AN115" s="3" t="e">
        <f>IF(DEGREES(ACOS(SIN(RADIANS(G115))*SIN(RADIANS(E123))+COS(RADIANS(G115))*COS(RADIANS(E123))*COS(RADIANS(AN113))))&gt;90,0,$F$4*$F$5/E122^2*(SIN(RADIANS(G115))*SIN(RADIANS(E123))+COS(RADIANS(G115))*COS(RADIANS(E123))*COS(RADIANS(AN113))))</f>
        <v>#DIV/0!</v>
      </c>
      <c r="AO115" s="3" t="e">
        <f>IF(DEGREES(ACOS(SIN(RADIANS(G115))*SIN(RADIANS(E123))+COS(RADIANS(G115))*COS(RADIANS(E123))*COS(RADIANS(AO113))))&gt;90,0,$F$4*$F$5/E122^2*(SIN(RADIANS(G115))*SIN(RADIANS(E123))+COS(RADIANS(G115))*COS(RADIANS(E123))*COS(RADIANS(AO113))))</f>
        <v>#DIV/0!</v>
      </c>
      <c r="AP115" s="3" t="e">
        <f>IF(DEGREES(ACOS(SIN(RADIANS(G115))*SIN(RADIANS(E123))+COS(RADIANS(G115))*COS(RADIANS(E123))*COS(RADIANS(AP113))))&gt;90,0,$F$4*$F$5/E122^2*(SIN(RADIANS(G115))*SIN(RADIANS(E123))+COS(RADIANS(G115))*COS(RADIANS(E123))*COS(RADIANS(AP113))))</f>
        <v>#DIV/0!</v>
      </c>
      <c r="AQ115" s="3" t="e">
        <f>IF(DEGREES(ACOS(SIN(RADIANS(G115))*SIN(RADIANS(E123))+COS(RADIANS(G115))*COS(RADIANS(E123))*COS(RADIANS(AQ113))))&gt;90,0,$F$4*$F$5/E122^2*(SIN(RADIANS(G115))*SIN(RADIANS(E123))+COS(RADIANS(G115))*COS(RADIANS(E123))*COS(RADIANS(AQ113))))</f>
        <v>#DIV/0!</v>
      </c>
      <c r="AR115" s="3" t="e">
        <f>IF(DEGREES(ACOS(SIN(RADIANS(G115))*SIN(RADIANS(E123))+COS(RADIANS(G115))*COS(RADIANS(E123))*COS(RADIANS(AR113))))&gt;90,0,$F$4*$F$5/E122^2*(SIN(RADIANS(G115))*SIN(RADIANS(E123))+COS(RADIANS(G115))*COS(RADIANS(E123))*COS(RADIANS(AR113))))</f>
        <v>#DIV/0!</v>
      </c>
    </row>
    <row r="116" spans="2:44" ht="15.75" customHeight="1" x14ac:dyDescent="0.2">
      <c r="B116" s="3" t="s">
        <v>728</v>
      </c>
      <c r="E116" s="3">
        <f t="array" ref="E116">INDEX($D$1751:$AM$1751,0,MATCH(E115-IF(E115&lt;360,0,360),$D$1700:$AM$1700,0))+IF(E115&gt;350,360,0)</f>
        <v>29.999999999999993</v>
      </c>
      <c r="G116" s="3">
        <v>80</v>
      </c>
      <c r="I116" s="3">
        <f>IF(DEGREES(ACOS(SIN(RADIANS(G116))*SIN(RADIANS(E123))+COS(RADIANS(G116))*COS(RADIANS(E123))*COS(RADIANS(I113))))&gt;90,0,$F$4*$F$5/E122^2*(SIN(RADIANS(G116))*SIN(RADIANS(E123))+COS(RADIANS(G116))*COS(RADIANS(E123))*COS(RADIANS(I113))))</f>
        <v>0</v>
      </c>
      <c r="J116" s="3">
        <f>IF(DEGREES(ACOS(SIN(RADIANS(G116))*SIN(RADIANS(E123))+COS(RADIANS(G116))*COS(RADIANS(E123))*COS(RADIANS(J113))))&gt;90,0,$F$4*$F$5/E122^2*(SIN(RADIANS(G116))*SIN(RADIANS(E123))+COS(RADIANS(G116))*COS(RADIANS(E123))*COS(RADIANS(J113))))</f>
        <v>0</v>
      </c>
      <c r="K116" s="3">
        <f>IF(DEGREES(ACOS(SIN(RADIANS(G116))*SIN(RADIANS(E123))+COS(RADIANS(G116))*COS(RADIANS(E123))*COS(RADIANS(K113))))&gt;90,0,$F$4*$F$5/E122^2*(SIN(RADIANS(G116))*SIN(RADIANS(E123))+COS(RADIANS(G116))*COS(RADIANS(E123))*COS(RADIANS(K113))))</f>
        <v>0</v>
      </c>
      <c r="L116" s="3">
        <f>IF(DEGREES(ACOS(SIN(RADIANS(G116))*SIN(RADIANS(E123))+COS(RADIANS(G116))*COS(RADIANS(E123))*COS(RADIANS(L113))))&gt;90,0,$F$4*$F$5/E122^2*(SIN(RADIANS(G116))*SIN(RADIANS(E123))+COS(RADIANS(G116))*COS(RADIANS(E123))*COS(RADIANS(L113))))</f>
        <v>0</v>
      </c>
      <c r="M116" s="3">
        <f>IF(DEGREES(ACOS(SIN(RADIANS(G116))*SIN(RADIANS(E123))+COS(RADIANS(G116))*COS(RADIANS(E123))*COS(RADIANS(M113))))&gt;90,0,$F$4*$F$5/E122^2*(SIN(RADIANS(G116))*SIN(RADIANS(E123))+COS(RADIANS(G116))*COS(RADIANS(E123))*COS(RADIANS(M113))))</f>
        <v>0</v>
      </c>
      <c r="N116" s="3">
        <f>IF(DEGREES(ACOS(SIN(RADIANS(G116))*SIN(RADIANS(E123))+COS(RADIANS(G116))*COS(RADIANS(E123))*COS(RADIANS(N113))))&gt;90,0,$F$4*$F$5/E122^2*(SIN(RADIANS(G116))*SIN(RADIANS(E123))+COS(RADIANS(G116))*COS(RADIANS(E123))*COS(RADIANS(N113))))</f>
        <v>0</v>
      </c>
      <c r="O116" s="3">
        <f>IF(DEGREES(ACOS(SIN(RADIANS(G116))*SIN(RADIANS(E123))+COS(RADIANS(G116))*COS(RADIANS(E123))*COS(RADIANS(O113))))&gt;90,0,$F$4*$F$5/E122^2*(SIN(RADIANS(G116))*SIN(RADIANS(E123))+COS(RADIANS(G116))*COS(RADIANS(E123))*COS(RADIANS(O113))))</f>
        <v>0</v>
      </c>
      <c r="P116" s="3">
        <f>IF(DEGREES(ACOS(SIN(RADIANS(G116))*SIN(RADIANS(E123))+COS(RADIANS(G116))*COS(RADIANS(E123))*COS(RADIANS(P113))))&gt;90,0,$F$4*$F$5/E122^2*(SIN(RADIANS(G116))*SIN(RADIANS(E123))+COS(RADIANS(G116))*COS(RADIANS(E123))*COS(RADIANS(P113))))</f>
        <v>0</v>
      </c>
      <c r="Q116" s="3">
        <f>IF(DEGREES(ACOS(SIN(RADIANS(G116))*SIN(RADIANS(E123))+COS(RADIANS(G116))*COS(RADIANS(E123))*COS(RADIANS(Q113))))&gt;90,0,$F$4*$F$5/E122^2*(SIN(RADIANS(G116))*SIN(RADIANS(E123))+COS(RADIANS(G116))*COS(RADIANS(E123))*COS(RADIANS(Q113))))</f>
        <v>0</v>
      </c>
      <c r="R116" s="3" t="e">
        <f>IF(DEGREES(ACOS(SIN(RADIANS(G116))*SIN(RADIANS(E123))+COS(RADIANS(G116))*COS(RADIANS(E123))*COS(RADIANS(R113))))&gt;90,0,$F$4*$F$5/E122^2*(SIN(RADIANS(G116))*SIN(RADIANS(E123))+COS(RADIANS(G116))*COS(RADIANS(E123))*COS(RADIANS(R113))))</f>
        <v>#DIV/0!</v>
      </c>
      <c r="S116" s="3" t="e">
        <f>IF(DEGREES(ACOS(SIN(RADIANS(G116))*SIN(RADIANS(E123))+COS(RADIANS(G116))*COS(RADIANS(E123))*COS(RADIANS(S113))))&gt;90,0,$F$4*$F$5/E122^2*(SIN(RADIANS(G116))*SIN(RADIANS(E123))+COS(RADIANS(G116))*COS(RADIANS(E123))*COS(RADIANS(S113))))</f>
        <v>#DIV/0!</v>
      </c>
      <c r="T116" s="3" t="e">
        <f>IF(DEGREES(ACOS(SIN(RADIANS(G116))*SIN(RADIANS(E123))+COS(RADIANS(G116))*COS(RADIANS(E123))*COS(RADIANS(T113))))&gt;90,0,$F$4*$F$5/E122^2*(SIN(RADIANS(G116))*SIN(RADIANS(E123))+COS(RADIANS(G116))*COS(RADIANS(E123))*COS(RADIANS(T113))))</f>
        <v>#DIV/0!</v>
      </c>
      <c r="U116" s="3" t="e">
        <f>IF(DEGREES(ACOS(SIN(RADIANS(G116))*SIN(RADIANS(E123))+COS(RADIANS(G116))*COS(RADIANS(E123))*COS(RADIANS(U113))))&gt;90,0,$F$4*$F$5/E122^2*(SIN(RADIANS(G116))*SIN(RADIANS(E123))+COS(RADIANS(G116))*COS(RADIANS(E123))*COS(RADIANS(U113))))</f>
        <v>#DIV/0!</v>
      </c>
      <c r="V116" s="3" t="e">
        <f>IF(DEGREES(ACOS(SIN(RADIANS(G116))*SIN(RADIANS(E123))+COS(RADIANS(G116))*COS(RADIANS(E123))*COS(RADIANS(V113))))&gt;90,0,$F$4*$F$5/E122^2*(SIN(RADIANS(G116))*SIN(RADIANS(E123))+COS(RADIANS(G116))*COS(RADIANS(E123))*COS(RADIANS(V113))))</f>
        <v>#DIV/0!</v>
      </c>
      <c r="W116" s="3" t="e">
        <f>IF(DEGREES(ACOS(SIN(RADIANS(G116))*SIN(RADIANS(E123))+COS(RADIANS(G116))*COS(RADIANS(E123))*COS(RADIANS(W113))))&gt;90,0,$F$4*$F$5/E122^2*(SIN(RADIANS(G116))*SIN(RADIANS(E123))+COS(RADIANS(G116))*COS(RADIANS(E123))*COS(RADIANS(W113))))</f>
        <v>#DIV/0!</v>
      </c>
      <c r="X116" s="3" t="e">
        <f>IF(DEGREES(ACOS(SIN(RADIANS(G116))*SIN(RADIANS(E123))+COS(RADIANS(G116))*COS(RADIANS(E123))*COS(RADIANS(X113))))&gt;90,0,$F$4*$F$5/E122^2*(SIN(RADIANS(G116))*SIN(RADIANS(E123))+COS(RADIANS(G116))*COS(RADIANS(E123))*COS(RADIANS(X113))))</f>
        <v>#DIV/0!</v>
      </c>
      <c r="Y116" s="3" t="e">
        <f>IF(DEGREES(ACOS(SIN(RADIANS(G116))*SIN(RADIANS(E123))+COS(RADIANS(G116))*COS(RADIANS(E123))*COS(RADIANS(Y113))))&gt;90,0,$F$4*$F$5/E122^2*(SIN(RADIANS(G116))*SIN(RADIANS(E123))+COS(RADIANS(G116))*COS(RADIANS(E123))*COS(RADIANS(Y113))))</f>
        <v>#DIV/0!</v>
      </c>
      <c r="Z116" s="3" t="e">
        <f>IF(DEGREES(ACOS(SIN(RADIANS(G116))*SIN(RADIANS(E123))+COS(RADIANS(G116))*COS(RADIANS(E123))*COS(RADIANS(Z113))))&gt;90,0,$F$4*$F$5/E122^2*(SIN(RADIANS(G116))*SIN(RADIANS(E123))+COS(RADIANS(G116))*COS(RADIANS(E123))*COS(RADIANS(Z113))))</f>
        <v>#DIV/0!</v>
      </c>
      <c r="AA116" s="3" t="e">
        <f>IF(DEGREES(ACOS(SIN(RADIANS(G116))*SIN(RADIANS(E123))+COS(RADIANS(G116))*COS(RADIANS(E123))*COS(RADIANS(AA113))))&gt;90,0,$F$4*$F$5/E122^2*(SIN(RADIANS(G116))*SIN(RADIANS(E123))+COS(RADIANS(G116))*COS(RADIANS(E123))*COS(RADIANS(AA113))))</f>
        <v>#DIV/0!</v>
      </c>
      <c r="AB116" s="3" t="e">
        <f>IF(DEGREES(ACOS(SIN(RADIANS(G116))*SIN(RADIANS(E123))+COS(RADIANS(G116))*COS(RADIANS(E123))*COS(RADIANS(AB113))))&gt;90,0,$F$4*$F$5/E122^2*(SIN(RADIANS(G116))*SIN(RADIANS(E123))+COS(RADIANS(G116))*COS(RADIANS(E123))*COS(RADIANS(AB113))))</f>
        <v>#DIV/0!</v>
      </c>
      <c r="AC116" s="3" t="e">
        <f>IF(DEGREES(ACOS(SIN(RADIANS(G116))*SIN(RADIANS(E123))+COS(RADIANS(G116))*COS(RADIANS(E123))*COS(RADIANS(AC113))))&gt;90,0,$F$4*$F$5/E122^2*(SIN(RADIANS(G116))*SIN(RADIANS(E123))+COS(RADIANS(G116))*COS(RADIANS(E123))*COS(RADIANS(AC113))))</f>
        <v>#DIV/0!</v>
      </c>
      <c r="AD116" s="3" t="e">
        <f>IF(DEGREES(ACOS(SIN(RADIANS(G116))*SIN(RADIANS(E123))+COS(RADIANS(G116))*COS(RADIANS(E123))*COS(RADIANS(AD113))))&gt;90,0,$F$4*$F$5/E122^2*(SIN(RADIANS(G116))*SIN(RADIANS(E123))+COS(RADIANS(G116))*COS(RADIANS(E123))*COS(RADIANS(AD113))))</f>
        <v>#DIV/0!</v>
      </c>
      <c r="AE116" s="3" t="e">
        <f>IF(DEGREES(ACOS(SIN(RADIANS(G116))*SIN(RADIANS(E123))+COS(RADIANS(G116))*COS(RADIANS(E123))*COS(RADIANS(AE113))))&gt;90,0,$F$4*$F$5/E122^2*(SIN(RADIANS(G116))*SIN(RADIANS(E123))+COS(RADIANS(G116))*COS(RADIANS(E123))*COS(RADIANS(AE113))))</f>
        <v>#DIV/0!</v>
      </c>
      <c r="AF116" s="3" t="e">
        <f>IF(DEGREES(ACOS(SIN(RADIANS(G116))*SIN(RADIANS(E123))+COS(RADIANS(G116))*COS(RADIANS(E123))*COS(RADIANS(AF113))))&gt;90,0,$F$4*$F$5/E122^2*(SIN(RADIANS(G116))*SIN(RADIANS(E123))+COS(RADIANS(G116))*COS(RADIANS(E123))*COS(RADIANS(AF113))))</f>
        <v>#DIV/0!</v>
      </c>
      <c r="AG116" s="3" t="e">
        <f>IF(DEGREES(ACOS(SIN(RADIANS(G116))*SIN(RADIANS(E123))+COS(RADIANS(G116))*COS(RADIANS(E123))*COS(RADIANS(AG113))))&gt;90,0,$F$4*$F$5/E122^2*(SIN(RADIANS(G116))*SIN(RADIANS(E123))+COS(RADIANS(G116))*COS(RADIANS(E123))*COS(RADIANS(AG113))))</f>
        <v>#DIV/0!</v>
      </c>
      <c r="AH116" s="3" t="e">
        <f>IF(DEGREES(ACOS(SIN(RADIANS(G116))*SIN(RADIANS(E123))+COS(RADIANS(G116))*COS(RADIANS(E123))*COS(RADIANS(AH113))))&gt;90,0,$F$4*$F$5/E122^2*(SIN(RADIANS(G116))*SIN(RADIANS(E123))+COS(RADIANS(G116))*COS(RADIANS(E123))*COS(RADIANS(AH113))))</f>
        <v>#DIV/0!</v>
      </c>
      <c r="AI116" s="3" t="e">
        <f>IF(DEGREES(ACOS(SIN(RADIANS(G116))*SIN(RADIANS(E123))+COS(RADIANS(G116))*COS(RADIANS(E123))*COS(RADIANS(AI113))))&gt;90,0,$F$4*$F$5/E122^2*(SIN(RADIANS(G116))*SIN(RADIANS(E123))+COS(RADIANS(G116))*COS(RADIANS(E123))*COS(RADIANS(AI113))))</f>
        <v>#DIV/0!</v>
      </c>
      <c r="AJ116" s="3" t="e">
        <f>IF(DEGREES(ACOS(SIN(RADIANS(G116))*SIN(RADIANS(E123))+COS(RADIANS(G116))*COS(RADIANS(E123))*COS(RADIANS(AJ113))))&gt;90,0,$F$4*$F$5/E122^2*(SIN(RADIANS(G116))*SIN(RADIANS(E123))+COS(RADIANS(G116))*COS(RADIANS(E123))*COS(RADIANS(AJ113))))</f>
        <v>#DIV/0!</v>
      </c>
      <c r="AK116" s="3">
        <f>IF(DEGREES(ACOS(SIN(RADIANS(G116))*SIN(RADIANS(E123))+COS(RADIANS(G116))*COS(RADIANS(E123))*COS(RADIANS(AK113))))&gt;90,0,$F$4*$F$5/E122^2*(SIN(RADIANS(G116))*SIN(RADIANS(E123))+COS(RADIANS(G116))*COS(RADIANS(E123))*COS(RADIANS(AK113))))</f>
        <v>0</v>
      </c>
      <c r="AL116" s="3">
        <f>IF(DEGREES(ACOS(SIN(RADIANS(G116))*SIN(RADIANS(E123))+COS(RADIANS(G116))*COS(RADIANS(E123))*COS(RADIANS(AL113))))&gt;90,0,$F$4*$F$5/E122^2*(SIN(RADIANS(G116))*SIN(RADIANS(E123))+COS(RADIANS(G116))*COS(RADIANS(E123))*COS(RADIANS(AL113))))</f>
        <v>0</v>
      </c>
      <c r="AM116" s="3">
        <f>IF(DEGREES(ACOS(SIN(RADIANS(G116))*SIN(RADIANS(E123))+COS(RADIANS(G116))*COS(RADIANS(E123))*COS(RADIANS(AM113))))&gt;90,0,$F$4*$F$5/E122^2*(SIN(RADIANS(G116))*SIN(RADIANS(E123))+COS(RADIANS(G116))*COS(RADIANS(E123))*COS(RADIANS(AM113))))</f>
        <v>0</v>
      </c>
      <c r="AN116" s="3">
        <f>IF(DEGREES(ACOS(SIN(RADIANS(G116))*SIN(RADIANS(E123))+COS(RADIANS(G116))*COS(RADIANS(E123))*COS(RADIANS(AN113))))&gt;90,0,$F$4*$F$5/E122^2*(SIN(RADIANS(G116))*SIN(RADIANS(E123))+COS(RADIANS(G116))*COS(RADIANS(E123))*COS(RADIANS(AN113))))</f>
        <v>0</v>
      </c>
      <c r="AO116" s="3">
        <f>IF(DEGREES(ACOS(SIN(RADIANS(G116))*SIN(RADIANS(E123))+COS(RADIANS(G116))*COS(RADIANS(E123))*COS(RADIANS(AO113))))&gt;90,0,$F$4*$F$5/E122^2*(SIN(RADIANS(G116))*SIN(RADIANS(E123))+COS(RADIANS(G116))*COS(RADIANS(E123))*COS(RADIANS(AO113))))</f>
        <v>0</v>
      </c>
      <c r="AP116" s="3">
        <f>IF(DEGREES(ACOS(SIN(RADIANS(G116))*SIN(RADIANS(E123))+COS(RADIANS(G116))*COS(RADIANS(E123))*COS(RADIANS(AP113))))&gt;90,0,$F$4*$F$5/E122^2*(SIN(RADIANS(G116))*SIN(RADIANS(E123))+COS(RADIANS(G116))*COS(RADIANS(E123))*COS(RADIANS(AP113))))</f>
        <v>0</v>
      </c>
      <c r="AQ116" s="3">
        <f>IF(DEGREES(ACOS(SIN(RADIANS(G116))*SIN(RADIANS(E123))+COS(RADIANS(G116))*COS(RADIANS(E123))*COS(RADIANS(AQ113))))&gt;90,0,$F$4*$F$5/E122^2*(SIN(RADIANS(G116))*SIN(RADIANS(E123))+COS(RADIANS(G116))*COS(RADIANS(E123))*COS(RADIANS(AQ113))))</f>
        <v>0</v>
      </c>
      <c r="AR116" s="3">
        <f>IF(DEGREES(ACOS(SIN(RADIANS(G116))*SIN(RADIANS(E123))+COS(RADIANS(G116))*COS(RADIANS(E123))*COS(RADIANS(AR113))))&gt;90,0,$F$4*$F$5/E122^2*(SIN(RADIANS(G116))*SIN(RADIANS(E123))+COS(RADIANS(G116))*COS(RADIANS(E123))*COS(RADIANS(AR113))))</f>
        <v>0</v>
      </c>
    </row>
    <row r="117" spans="2:44" ht="15.75" customHeight="1" x14ac:dyDescent="0.2">
      <c r="B117" s="20" t="s">
        <v>784</v>
      </c>
      <c r="E117" s="3">
        <f>IF(E116-$F$13&lt;0,E116-$F$13+360,IF(E116-$F$13&gt;360,E116-$F$13-360,E116-$F$13))</f>
        <v>120</v>
      </c>
      <c r="G117" s="3">
        <v>70</v>
      </c>
      <c r="I117" s="3">
        <f>IF(DEGREES(ACOS(SIN(RADIANS(G117))*SIN(RADIANS(E123))+COS(RADIANS(G117))*COS(RADIANS(E123))*COS(RADIANS(I113))))&gt;90,0,$F$4*$F$5/E122^2*(SIN(RADIANS(G117))*SIN(RADIANS(E123))+COS(RADIANS(G117))*COS(RADIANS(E123))*COS(RADIANS(I113))))</f>
        <v>0</v>
      </c>
      <c r="J117" s="3">
        <f>IF(DEGREES(ACOS(SIN(RADIANS(G117))*SIN(RADIANS(E123))+COS(RADIANS(G117))*COS(RADIANS(E123))*COS(RADIANS(J113))))&gt;90,0,$F$4*$F$5/E122^2*(SIN(RADIANS(G117))*SIN(RADIANS(E123))+COS(RADIANS(G117))*COS(RADIANS(E123))*COS(RADIANS(J113))))</f>
        <v>0</v>
      </c>
      <c r="K117" s="3">
        <f>IF(DEGREES(ACOS(SIN(RADIANS(G117))*SIN(RADIANS(E123))+COS(RADIANS(G117))*COS(RADIANS(E123))*COS(RADIANS(K113))))&gt;90,0,$F$4*$F$5/E122^2*(SIN(RADIANS(G117))*SIN(RADIANS(E123))+COS(RADIANS(G117))*COS(RADIANS(E123))*COS(RADIANS(K113))))</f>
        <v>0</v>
      </c>
      <c r="L117" s="3">
        <f>IF(DEGREES(ACOS(SIN(RADIANS(G117))*SIN(RADIANS(E123))+COS(RADIANS(G117))*COS(RADIANS(E123))*COS(RADIANS(L113))))&gt;90,0,$F$4*$F$5/E122^2*(SIN(RADIANS(G117))*SIN(RADIANS(E123))+COS(RADIANS(G117))*COS(RADIANS(E123))*COS(RADIANS(L113))))</f>
        <v>0</v>
      </c>
      <c r="M117" s="3">
        <f>IF(DEGREES(ACOS(SIN(RADIANS(G117))*SIN(RADIANS(E123))+COS(RADIANS(G117))*COS(RADIANS(E123))*COS(RADIANS(M113))))&gt;90,0,$F$4*$F$5/E122^2*(SIN(RADIANS(G117))*SIN(RADIANS(E123))+COS(RADIANS(G117))*COS(RADIANS(E123))*COS(RADIANS(M113))))</f>
        <v>0</v>
      </c>
      <c r="N117" s="3">
        <f>IF(DEGREES(ACOS(SIN(RADIANS(G117))*SIN(RADIANS(E123))+COS(RADIANS(G117))*COS(RADIANS(E123))*COS(RADIANS(N113))))&gt;90,0,$F$4*$F$5/E122^2*(SIN(RADIANS(G117))*SIN(RADIANS(E123))+COS(RADIANS(G117))*COS(RADIANS(E123))*COS(RADIANS(N113))))</f>
        <v>0</v>
      </c>
      <c r="O117" s="3">
        <f>IF(DEGREES(ACOS(SIN(RADIANS(G117))*SIN(RADIANS(E123))+COS(RADIANS(G117))*COS(RADIANS(E123))*COS(RADIANS(O113))))&gt;90,0,$F$4*$F$5/E122^2*(SIN(RADIANS(G117))*SIN(RADIANS(E123))+COS(RADIANS(G117))*COS(RADIANS(E123))*COS(RADIANS(O113))))</f>
        <v>0</v>
      </c>
      <c r="P117" s="3">
        <f>IF(DEGREES(ACOS(SIN(RADIANS(G117))*SIN(RADIANS(E123))+COS(RADIANS(G117))*COS(RADIANS(E123))*COS(RADIANS(P113))))&gt;90,0,$F$4*$F$5/E122^2*(SIN(RADIANS(G117))*SIN(RADIANS(E123))+COS(RADIANS(G117))*COS(RADIANS(E123))*COS(RADIANS(P113))))</f>
        <v>0</v>
      </c>
      <c r="Q117" s="3">
        <f>IF(DEGREES(ACOS(SIN(RADIANS(G117))*SIN(RADIANS(E123))+COS(RADIANS(G117))*COS(RADIANS(E123))*COS(RADIANS(Q113))))&gt;90,0,$F$4*$F$5/E122^2*(SIN(RADIANS(G117))*SIN(RADIANS(E123))+COS(RADIANS(G117))*COS(RADIANS(E123))*COS(RADIANS(Q113))))</f>
        <v>0</v>
      </c>
      <c r="R117" s="3" t="e">
        <f>IF(DEGREES(ACOS(SIN(RADIANS(G117))*SIN(RADIANS(E123))+COS(RADIANS(G117))*COS(RADIANS(E123))*COS(RADIANS(R113))))&gt;90,0,$F$4*$F$5/E122^2*(SIN(RADIANS(G117))*SIN(RADIANS(E123))+COS(RADIANS(G117))*COS(RADIANS(E123))*COS(RADIANS(R113))))</f>
        <v>#DIV/0!</v>
      </c>
      <c r="S117" s="3" t="e">
        <f>IF(DEGREES(ACOS(SIN(RADIANS(G117))*SIN(RADIANS(E123))+COS(RADIANS(G117))*COS(RADIANS(E123))*COS(RADIANS(S113))))&gt;90,0,$F$4*$F$5/E122^2*(SIN(RADIANS(G117))*SIN(RADIANS(E123))+COS(RADIANS(G117))*COS(RADIANS(E123))*COS(RADIANS(S113))))</f>
        <v>#DIV/0!</v>
      </c>
      <c r="T117" s="3" t="e">
        <f>IF(DEGREES(ACOS(SIN(RADIANS(G117))*SIN(RADIANS(E123))+COS(RADIANS(G117))*COS(RADIANS(E123))*COS(RADIANS(T113))))&gt;90,0,$F$4*$F$5/E122^2*(SIN(RADIANS(G117))*SIN(RADIANS(E123))+COS(RADIANS(G117))*COS(RADIANS(E123))*COS(RADIANS(T113))))</f>
        <v>#DIV/0!</v>
      </c>
      <c r="U117" s="3" t="e">
        <f>IF(DEGREES(ACOS(SIN(RADIANS(G117))*SIN(RADIANS(E123))+COS(RADIANS(G117))*COS(RADIANS(E123))*COS(RADIANS(U113))))&gt;90,0,$F$4*$F$5/E122^2*(SIN(RADIANS(G117))*SIN(RADIANS(E123))+COS(RADIANS(G117))*COS(RADIANS(E123))*COS(RADIANS(U113))))</f>
        <v>#DIV/0!</v>
      </c>
      <c r="V117" s="3" t="e">
        <f>IF(DEGREES(ACOS(SIN(RADIANS(G117))*SIN(RADIANS(E123))+COS(RADIANS(G117))*COS(RADIANS(E123))*COS(RADIANS(V113))))&gt;90,0,$F$4*$F$5/E122^2*(SIN(RADIANS(G117))*SIN(RADIANS(E123))+COS(RADIANS(G117))*COS(RADIANS(E123))*COS(RADIANS(V113))))</f>
        <v>#DIV/0!</v>
      </c>
      <c r="W117" s="3" t="e">
        <f>IF(DEGREES(ACOS(SIN(RADIANS(G117))*SIN(RADIANS(E123))+COS(RADIANS(G117))*COS(RADIANS(E123))*COS(RADIANS(W113))))&gt;90,0,$F$4*$F$5/E122^2*(SIN(RADIANS(G117))*SIN(RADIANS(E123))+COS(RADIANS(G117))*COS(RADIANS(E123))*COS(RADIANS(W113))))</f>
        <v>#DIV/0!</v>
      </c>
      <c r="X117" s="3" t="e">
        <f>IF(DEGREES(ACOS(SIN(RADIANS(G117))*SIN(RADIANS(E123))+COS(RADIANS(G117))*COS(RADIANS(E123))*COS(RADIANS(X113))))&gt;90,0,$F$4*$F$5/E122^2*(SIN(RADIANS(G117))*SIN(RADIANS(E123))+COS(RADIANS(G117))*COS(RADIANS(E123))*COS(RADIANS(X113))))</f>
        <v>#DIV/0!</v>
      </c>
      <c r="Y117" s="3" t="e">
        <f>IF(DEGREES(ACOS(SIN(RADIANS(G117))*SIN(RADIANS(E123))+COS(RADIANS(G117))*COS(RADIANS(E123))*COS(RADIANS(Y113))))&gt;90,0,$F$4*$F$5/E122^2*(SIN(RADIANS(G117))*SIN(RADIANS(E123))+COS(RADIANS(G117))*COS(RADIANS(E123))*COS(RADIANS(Y113))))</f>
        <v>#DIV/0!</v>
      </c>
      <c r="Z117" s="3" t="e">
        <f>IF(DEGREES(ACOS(SIN(RADIANS(G117))*SIN(RADIANS(E123))+COS(RADIANS(G117))*COS(RADIANS(E123))*COS(RADIANS(Z113))))&gt;90,0,$F$4*$F$5/E122^2*(SIN(RADIANS(G117))*SIN(RADIANS(E123))+COS(RADIANS(G117))*COS(RADIANS(E123))*COS(RADIANS(Z113))))</f>
        <v>#DIV/0!</v>
      </c>
      <c r="AA117" s="3" t="e">
        <f>IF(DEGREES(ACOS(SIN(RADIANS(G117))*SIN(RADIANS(E123))+COS(RADIANS(G117))*COS(RADIANS(E123))*COS(RADIANS(AA113))))&gt;90,0,$F$4*$F$5/E122^2*(SIN(RADIANS(G117))*SIN(RADIANS(E123))+COS(RADIANS(G117))*COS(RADIANS(E123))*COS(RADIANS(AA113))))</f>
        <v>#DIV/0!</v>
      </c>
      <c r="AB117" s="3" t="e">
        <f>IF(DEGREES(ACOS(SIN(RADIANS(G117))*SIN(RADIANS(E123))+COS(RADIANS(G117))*COS(RADIANS(E123))*COS(RADIANS(AB113))))&gt;90,0,$F$4*$F$5/E122^2*(SIN(RADIANS(G117))*SIN(RADIANS(E123))+COS(RADIANS(G117))*COS(RADIANS(E123))*COS(RADIANS(AB113))))</f>
        <v>#DIV/0!</v>
      </c>
      <c r="AC117" s="3" t="e">
        <f>IF(DEGREES(ACOS(SIN(RADIANS(G117))*SIN(RADIANS(E123))+COS(RADIANS(G117))*COS(RADIANS(E123))*COS(RADIANS(AC113))))&gt;90,0,$F$4*$F$5/E122^2*(SIN(RADIANS(G117))*SIN(RADIANS(E123))+COS(RADIANS(G117))*COS(RADIANS(E123))*COS(RADIANS(AC113))))</f>
        <v>#DIV/0!</v>
      </c>
      <c r="AD117" s="3" t="e">
        <f>IF(DEGREES(ACOS(SIN(RADIANS(G117))*SIN(RADIANS(E123))+COS(RADIANS(G117))*COS(RADIANS(E123))*COS(RADIANS(AD113))))&gt;90,0,$F$4*$F$5/E122^2*(SIN(RADIANS(G117))*SIN(RADIANS(E123))+COS(RADIANS(G117))*COS(RADIANS(E123))*COS(RADIANS(AD113))))</f>
        <v>#DIV/0!</v>
      </c>
      <c r="AE117" s="3" t="e">
        <f>IF(DEGREES(ACOS(SIN(RADIANS(G117))*SIN(RADIANS(E123))+COS(RADIANS(G117))*COS(RADIANS(E123))*COS(RADIANS(AE113))))&gt;90,0,$F$4*$F$5/E122^2*(SIN(RADIANS(G117))*SIN(RADIANS(E123))+COS(RADIANS(G117))*COS(RADIANS(E123))*COS(RADIANS(AE113))))</f>
        <v>#DIV/0!</v>
      </c>
      <c r="AF117" s="3" t="e">
        <f>IF(DEGREES(ACOS(SIN(RADIANS(G117))*SIN(RADIANS(E123))+COS(RADIANS(G117))*COS(RADIANS(E123))*COS(RADIANS(AF113))))&gt;90,0,$F$4*$F$5/E122^2*(SIN(RADIANS(G117))*SIN(RADIANS(E123))+COS(RADIANS(G117))*COS(RADIANS(E123))*COS(RADIANS(AF113))))</f>
        <v>#DIV/0!</v>
      </c>
      <c r="AG117" s="3" t="e">
        <f>IF(DEGREES(ACOS(SIN(RADIANS(G117))*SIN(RADIANS(E123))+COS(RADIANS(G117))*COS(RADIANS(E123))*COS(RADIANS(AG113))))&gt;90,0,$F$4*$F$5/E122^2*(SIN(RADIANS(G117))*SIN(RADIANS(E123))+COS(RADIANS(G117))*COS(RADIANS(E123))*COS(RADIANS(AG113))))</f>
        <v>#DIV/0!</v>
      </c>
      <c r="AH117" s="3" t="e">
        <f>IF(DEGREES(ACOS(SIN(RADIANS(G117))*SIN(RADIANS(E123))+COS(RADIANS(G117))*COS(RADIANS(E123))*COS(RADIANS(AH113))))&gt;90,0,$F$4*$F$5/E122^2*(SIN(RADIANS(G117))*SIN(RADIANS(E123))+COS(RADIANS(G117))*COS(RADIANS(E123))*COS(RADIANS(AH113))))</f>
        <v>#DIV/0!</v>
      </c>
      <c r="AI117" s="3" t="e">
        <f>IF(DEGREES(ACOS(SIN(RADIANS(G117))*SIN(RADIANS(E123))+COS(RADIANS(G117))*COS(RADIANS(E123))*COS(RADIANS(AI113))))&gt;90,0,$F$4*$F$5/E122^2*(SIN(RADIANS(G117))*SIN(RADIANS(E123))+COS(RADIANS(G117))*COS(RADIANS(E123))*COS(RADIANS(AI113))))</f>
        <v>#DIV/0!</v>
      </c>
      <c r="AJ117" s="3" t="e">
        <f>IF(DEGREES(ACOS(SIN(RADIANS(G117))*SIN(RADIANS(E123))+COS(RADIANS(G117))*COS(RADIANS(E123))*COS(RADIANS(AJ113))))&gt;90,0,$F$4*$F$5/E122^2*(SIN(RADIANS(G117))*SIN(RADIANS(E123))+COS(RADIANS(G117))*COS(RADIANS(E123))*COS(RADIANS(AJ113))))</f>
        <v>#DIV/0!</v>
      </c>
      <c r="AK117" s="3">
        <f>IF(DEGREES(ACOS(SIN(RADIANS(G117))*SIN(RADIANS(E123))+COS(RADIANS(G117))*COS(RADIANS(E123))*COS(RADIANS(AK113))))&gt;90,0,$F$4*$F$5/E122^2*(SIN(RADIANS(G117))*SIN(RADIANS(E123))+COS(RADIANS(G117))*COS(RADIANS(E123))*COS(RADIANS(AK113))))</f>
        <v>0</v>
      </c>
      <c r="AL117" s="3">
        <f>IF(DEGREES(ACOS(SIN(RADIANS(G117))*SIN(RADIANS(E123))+COS(RADIANS(G117))*COS(RADIANS(E123))*COS(RADIANS(AL113))))&gt;90,0,$F$4*$F$5/E122^2*(SIN(RADIANS(G117))*SIN(RADIANS(E123))+COS(RADIANS(G117))*COS(RADIANS(E123))*COS(RADIANS(AL113))))</f>
        <v>0</v>
      </c>
      <c r="AM117" s="3">
        <f>IF(DEGREES(ACOS(SIN(RADIANS(G117))*SIN(RADIANS(E123))+COS(RADIANS(G117))*COS(RADIANS(E123))*COS(RADIANS(AM113))))&gt;90,0,$F$4*$F$5/E122^2*(SIN(RADIANS(G117))*SIN(RADIANS(E123))+COS(RADIANS(G117))*COS(RADIANS(E123))*COS(RADIANS(AM113))))</f>
        <v>0</v>
      </c>
      <c r="AN117" s="3">
        <f>IF(DEGREES(ACOS(SIN(RADIANS(G117))*SIN(RADIANS(E123))+COS(RADIANS(G117))*COS(RADIANS(E123))*COS(RADIANS(AN113))))&gt;90,0,$F$4*$F$5/E122^2*(SIN(RADIANS(G117))*SIN(RADIANS(E123))+COS(RADIANS(G117))*COS(RADIANS(E123))*COS(RADIANS(AN113))))</f>
        <v>0</v>
      </c>
      <c r="AO117" s="3">
        <f>IF(DEGREES(ACOS(SIN(RADIANS(G117))*SIN(RADIANS(E123))+COS(RADIANS(G117))*COS(RADIANS(E123))*COS(RADIANS(AO113))))&gt;90,0,$F$4*$F$5/E122^2*(SIN(RADIANS(G117))*SIN(RADIANS(E123))+COS(RADIANS(G117))*COS(RADIANS(E123))*COS(RADIANS(AO113))))</f>
        <v>0</v>
      </c>
      <c r="AP117" s="3">
        <f>IF(DEGREES(ACOS(SIN(RADIANS(G117))*SIN(RADIANS(E123))+COS(RADIANS(G117))*COS(RADIANS(E123))*COS(RADIANS(AP113))))&gt;90,0,$F$4*$F$5/E122^2*(SIN(RADIANS(G117))*SIN(RADIANS(E123))+COS(RADIANS(G117))*COS(RADIANS(E123))*COS(RADIANS(AP113))))</f>
        <v>0</v>
      </c>
      <c r="AQ117" s="3">
        <f>IF(DEGREES(ACOS(SIN(RADIANS(G117))*SIN(RADIANS(E123))+COS(RADIANS(G117))*COS(RADIANS(E123))*COS(RADIANS(AQ113))))&gt;90,0,$F$4*$F$5/E122^2*(SIN(RADIANS(G117))*SIN(RADIANS(E123))+COS(RADIANS(G117))*COS(RADIANS(E123))*COS(RADIANS(AQ113))))</f>
        <v>0</v>
      </c>
      <c r="AR117" s="3">
        <f>IF(DEGREES(ACOS(SIN(RADIANS(G117))*SIN(RADIANS(E123))+COS(RADIANS(G117))*COS(RADIANS(E123))*COS(RADIANS(AR113))))&gt;90,0,$F$4*$F$5/E122^2*(SIN(RADIANS(G117))*SIN(RADIANS(E123))+COS(RADIANS(G117))*COS(RADIANS(E123))*COS(RADIANS(AR113))))</f>
        <v>0</v>
      </c>
    </row>
    <row r="118" spans="2:44" ht="15.75" customHeight="1" x14ac:dyDescent="0.2">
      <c r="B118" s="20" t="s">
        <v>729</v>
      </c>
      <c r="E118" s="3">
        <f>IF(E115&lt;360,E115/360,(E115-360)/360)</f>
        <v>8.3333333333333329E-2</v>
      </c>
      <c r="G118" s="3">
        <v>60</v>
      </c>
      <c r="I118" s="3">
        <f>IF(DEGREES(ACOS(SIN(RADIANS(G118))*SIN(RADIANS(E123))+COS(RADIANS(G118))*COS(RADIANS(E123))*COS(RADIANS(I113))))&gt;90,0,$F$4*$F$5/E122^2*(SIN(RADIANS(G118))*SIN(RADIANS(E123))+COS(RADIANS(G118))*COS(RADIANS(E123))*COS(RADIANS(I113))))</f>
        <v>0</v>
      </c>
      <c r="J118" s="3">
        <f>IF(DEGREES(ACOS(SIN(RADIANS(G118))*SIN(RADIANS(E123))+COS(RADIANS(G118))*COS(RADIANS(E123))*COS(RADIANS(J113))))&gt;90,0,$F$4*$F$5/E122^2*(SIN(RADIANS(G118))*SIN(RADIANS(E123))+COS(RADIANS(G118))*COS(RADIANS(E123))*COS(RADIANS(J113))))</f>
        <v>0</v>
      </c>
      <c r="K118" s="3">
        <f>IF(DEGREES(ACOS(SIN(RADIANS(G118))*SIN(RADIANS(E123))+COS(RADIANS(G118))*COS(RADIANS(E123))*COS(RADIANS(K113))))&gt;90,0,$F$4*$F$5/E122^2*(SIN(RADIANS(G118))*SIN(RADIANS(E123))+COS(RADIANS(G118))*COS(RADIANS(E123))*COS(RADIANS(K113))))</f>
        <v>0</v>
      </c>
      <c r="L118" s="3">
        <f>IF(DEGREES(ACOS(SIN(RADIANS(G118))*SIN(RADIANS(E123))+COS(RADIANS(G118))*COS(RADIANS(E123))*COS(RADIANS(L113))))&gt;90,0,$F$4*$F$5/E122^2*(SIN(RADIANS(G118))*SIN(RADIANS(E123))+COS(RADIANS(G118))*COS(RADIANS(E123))*COS(RADIANS(L113))))</f>
        <v>0</v>
      </c>
      <c r="M118" s="3">
        <f>IF(DEGREES(ACOS(SIN(RADIANS(G118))*SIN(RADIANS(E123))+COS(RADIANS(G118))*COS(RADIANS(E123))*COS(RADIANS(M113))))&gt;90,0,$F$4*$F$5/E122^2*(SIN(RADIANS(G118))*SIN(RADIANS(E123))+COS(RADIANS(G118))*COS(RADIANS(E123))*COS(RADIANS(M113))))</f>
        <v>0</v>
      </c>
      <c r="N118" s="3">
        <f>IF(DEGREES(ACOS(SIN(RADIANS(G118))*SIN(RADIANS(E123))+COS(RADIANS(G118))*COS(RADIANS(E123))*COS(RADIANS(N113))))&gt;90,0,$F$4*$F$5/E122^2*(SIN(RADIANS(G118))*SIN(RADIANS(E123))+COS(RADIANS(G118))*COS(RADIANS(E123))*COS(RADIANS(N113))))</f>
        <v>0</v>
      </c>
      <c r="O118" s="3">
        <f>IF(DEGREES(ACOS(SIN(RADIANS(G118))*SIN(RADIANS(E123))+COS(RADIANS(G118))*COS(RADIANS(E123))*COS(RADIANS(O113))))&gt;90,0,$F$4*$F$5/E122^2*(SIN(RADIANS(G118))*SIN(RADIANS(E123))+COS(RADIANS(G118))*COS(RADIANS(E123))*COS(RADIANS(O113))))</f>
        <v>0</v>
      </c>
      <c r="P118" s="3">
        <f>IF(DEGREES(ACOS(SIN(RADIANS(G118))*SIN(RADIANS(E123))+COS(RADIANS(G118))*COS(RADIANS(E123))*COS(RADIANS(P113))))&gt;90,0,$F$4*$F$5/E122^2*(SIN(RADIANS(G118))*SIN(RADIANS(E123))+COS(RADIANS(G118))*COS(RADIANS(E123))*COS(RADIANS(P113))))</f>
        <v>0</v>
      </c>
      <c r="Q118" s="3">
        <f>IF(DEGREES(ACOS(SIN(RADIANS(G118))*SIN(RADIANS(E123))+COS(RADIANS(G118))*COS(RADIANS(E123))*COS(RADIANS(Q113))))&gt;90,0,$F$4*$F$5/E122^2*(SIN(RADIANS(G118))*SIN(RADIANS(E123))+COS(RADIANS(G118))*COS(RADIANS(E123))*COS(RADIANS(Q113))))</f>
        <v>0</v>
      </c>
      <c r="R118" s="3" t="e">
        <f>IF(DEGREES(ACOS(SIN(RADIANS(G118))*SIN(RADIANS(E123))+COS(RADIANS(G118))*COS(RADIANS(E123))*COS(RADIANS(R113))))&gt;90,0,$F$4*$F$5/E122^2*(SIN(RADIANS(G118))*SIN(RADIANS(E123))+COS(RADIANS(G118))*COS(RADIANS(E123))*COS(RADIANS(R113))))</f>
        <v>#DIV/0!</v>
      </c>
      <c r="S118" s="3" t="e">
        <f>IF(DEGREES(ACOS(SIN(RADIANS(G118))*SIN(RADIANS(E123))+COS(RADIANS(G118))*COS(RADIANS(E123))*COS(RADIANS(S113))))&gt;90,0,$F$4*$F$5/E122^2*(SIN(RADIANS(G118))*SIN(RADIANS(E123))+COS(RADIANS(G118))*COS(RADIANS(E123))*COS(RADIANS(S113))))</f>
        <v>#DIV/0!</v>
      </c>
      <c r="T118" s="3" t="e">
        <f>IF(DEGREES(ACOS(SIN(RADIANS(G118))*SIN(RADIANS(E123))+COS(RADIANS(G118))*COS(RADIANS(E123))*COS(RADIANS(T113))))&gt;90,0,$F$4*$F$5/E122^2*(SIN(RADIANS(G118))*SIN(RADIANS(E123))+COS(RADIANS(G118))*COS(RADIANS(E123))*COS(RADIANS(T113))))</f>
        <v>#DIV/0!</v>
      </c>
      <c r="U118" s="3" t="e">
        <f>IF(DEGREES(ACOS(SIN(RADIANS(G118))*SIN(RADIANS(E123))+COS(RADIANS(G118))*COS(RADIANS(E123))*COS(RADIANS(U113))))&gt;90,0,$F$4*$F$5/E122^2*(SIN(RADIANS(G118))*SIN(RADIANS(E123))+COS(RADIANS(G118))*COS(RADIANS(E123))*COS(RADIANS(U113))))</f>
        <v>#DIV/0!</v>
      </c>
      <c r="V118" s="3" t="e">
        <f>IF(DEGREES(ACOS(SIN(RADIANS(G118))*SIN(RADIANS(E123))+COS(RADIANS(G118))*COS(RADIANS(E123))*COS(RADIANS(V113))))&gt;90,0,$F$4*$F$5/E122^2*(SIN(RADIANS(G118))*SIN(RADIANS(E123))+COS(RADIANS(G118))*COS(RADIANS(E123))*COS(RADIANS(V113))))</f>
        <v>#DIV/0!</v>
      </c>
      <c r="W118" s="3" t="e">
        <f>IF(DEGREES(ACOS(SIN(RADIANS(G118))*SIN(RADIANS(E123))+COS(RADIANS(G118))*COS(RADIANS(E123))*COS(RADIANS(W113))))&gt;90,0,$F$4*$F$5/E122^2*(SIN(RADIANS(G118))*SIN(RADIANS(E123))+COS(RADIANS(G118))*COS(RADIANS(E123))*COS(RADIANS(W113))))</f>
        <v>#DIV/0!</v>
      </c>
      <c r="X118" s="3" t="e">
        <f>IF(DEGREES(ACOS(SIN(RADIANS(G118))*SIN(RADIANS(E123))+COS(RADIANS(G118))*COS(RADIANS(E123))*COS(RADIANS(X113))))&gt;90,0,$F$4*$F$5/E122^2*(SIN(RADIANS(G118))*SIN(RADIANS(E123))+COS(RADIANS(G118))*COS(RADIANS(E123))*COS(RADIANS(X113))))</f>
        <v>#DIV/0!</v>
      </c>
      <c r="Y118" s="3" t="e">
        <f>IF(DEGREES(ACOS(SIN(RADIANS(G118))*SIN(RADIANS(E123))+COS(RADIANS(G118))*COS(RADIANS(E123))*COS(RADIANS(Y113))))&gt;90,0,$F$4*$F$5/E122^2*(SIN(RADIANS(G118))*SIN(RADIANS(E123))+COS(RADIANS(G118))*COS(RADIANS(E123))*COS(RADIANS(Y113))))</f>
        <v>#DIV/0!</v>
      </c>
      <c r="Z118" s="3" t="e">
        <f>IF(DEGREES(ACOS(SIN(RADIANS(G118))*SIN(RADIANS(E123))+COS(RADIANS(G118))*COS(RADIANS(E123))*COS(RADIANS(Z113))))&gt;90,0,$F$4*$F$5/E122^2*(SIN(RADIANS(G118))*SIN(RADIANS(E123))+COS(RADIANS(G118))*COS(RADIANS(E123))*COS(RADIANS(Z113))))</f>
        <v>#DIV/0!</v>
      </c>
      <c r="AA118" s="3" t="e">
        <f>IF(DEGREES(ACOS(SIN(RADIANS(G118))*SIN(RADIANS(E123))+COS(RADIANS(G118))*COS(RADIANS(E123))*COS(RADIANS(AA113))))&gt;90,0,$F$4*$F$5/E122^2*(SIN(RADIANS(G118))*SIN(RADIANS(E123))+COS(RADIANS(G118))*COS(RADIANS(E123))*COS(RADIANS(AA113))))</f>
        <v>#DIV/0!</v>
      </c>
      <c r="AB118" s="3" t="e">
        <f>IF(DEGREES(ACOS(SIN(RADIANS(G118))*SIN(RADIANS(E123))+COS(RADIANS(G118))*COS(RADIANS(E123))*COS(RADIANS(AB113))))&gt;90,0,$F$4*$F$5/E122^2*(SIN(RADIANS(G118))*SIN(RADIANS(E123))+COS(RADIANS(G118))*COS(RADIANS(E123))*COS(RADIANS(AB113))))</f>
        <v>#DIV/0!</v>
      </c>
      <c r="AC118" s="3" t="e">
        <f>IF(DEGREES(ACOS(SIN(RADIANS(G118))*SIN(RADIANS(E123))+COS(RADIANS(G118))*COS(RADIANS(E123))*COS(RADIANS(AC113))))&gt;90,0,$F$4*$F$5/E122^2*(SIN(RADIANS(G118))*SIN(RADIANS(E123))+COS(RADIANS(G118))*COS(RADIANS(E123))*COS(RADIANS(AC113))))</f>
        <v>#DIV/0!</v>
      </c>
      <c r="AD118" s="3" t="e">
        <f>IF(DEGREES(ACOS(SIN(RADIANS(G118))*SIN(RADIANS(E123))+COS(RADIANS(G118))*COS(RADIANS(E123))*COS(RADIANS(AD113))))&gt;90,0,$F$4*$F$5/E122^2*(SIN(RADIANS(G118))*SIN(RADIANS(E123))+COS(RADIANS(G118))*COS(RADIANS(E123))*COS(RADIANS(AD113))))</f>
        <v>#DIV/0!</v>
      </c>
      <c r="AE118" s="3" t="e">
        <f>IF(DEGREES(ACOS(SIN(RADIANS(G118))*SIN(RADIANS(E123))+COS(RADIANS(G118))*COS(RADIANS(E123))*COS(RADIANS(AE113))))&gt;90,0,$F$4*$F$5/E122^2*(SIN(RADIANS(G118))*SIN(RADIANS(E123))+COS(RADIANS(G118))*COS(RADIANS(E123))*COS(RADIANS(AE113))))</f>
        <v>#DIV/0!</v>
      </c>
      <c r="AF118" s="3" t="e">
        <f>IF(DEGREES(ACOS(SIN(RADIANS(G118))*SIN(RADIANS(E123))+COS(RADIANS(G118))*COS(RADIANS(E123))*COS(RADIANS(AF113))))&gt;90,0,$F$4*$F$5/E122^2*(SIN(RADIANS(G118))*SIN(RADIANS(E123))+COS(RADIANS(G118))*COS(RADIANS(E123))*COS(RADIANS(AF113))))</f>
        <v>#DIV/0!</v>
      </c>
      <c r="AG118" s="3" t="e">
        <f>IF(DEGREES(ACOS(SIN(RADIANS(G118))*SIN(RADIANS(E123))+COS(RADIANS(G118))*COS(RADIANS(E123))*COS(RADIANS(AG113))))&gt;90,0,$F$4*$F$5/E122^2*(SIN(RADIANS(G118))*SIN(RADIANS(E123))+COS(RADIANS(G118))*COS(RADIANS(E123))*COS(RADIANS(AG113))))</f>
        <v>#DIV/0!</v>
      </c>
      <c r="AH118" s="3" t="e">
        <f>IF(DEGREES(ACOS(SIN(RADIANS(G118))*SIN(RADIANS(E123))+COS(RADIANS(G118))*COS(RADIANS(E123))*COS(RADIANS(AH113))))&gt;90,0,$F$4*$F$5/E122^2*(SIN(RADIANS(G118))*SIN(RADIANS(E123))+COS(RADIANS(G118))*COS(RADIANS(E123))*COS(RADIANS(AH113))))</f>
        <v>#DIV/0!</v>
      </c>
      <c r="AI118" s="3" t="e">
        <f>IF(DEGREES(ACOS(SIN(RADIANS(G118))*SIN(RADIANS(E123))+COS(RADIANS(G118))*COS(RADIANS(E123))*COS(RADIANS(AI113))))&gt;90,0,$F$4*$F$5/E122^2*(SIN(RADIANS(G118))*SIN(RADIANS(E123))+COS(RADIANS(G118))*COS(RADIANS(E123))*COS(RADIANS(AI113))))</f>
        <v>#DIV/0!</v>
      </c>
      <c r="AJ118" s="3" t="e">
        <f>IF(DEGREES(ACOS(SIN(RADIANS(G118))*SIN(RADIANS(E123))+COS(RADIANS(G118))*COS(RADIANS(E123))*COS(RADIANS(AJ113))))&gt;90,0,$F$4*$F$5/E122^2*(SIN(RADIANS(G118))*SIN(RADIANS(E123))+COS(RADIANS(G118))*COS(RADIANS(E123))*COS(RADIANS(AJ113))))</f>
        <v>#DIV/0!</v>
      </c>
      <c r="AK118" s="3">
        <f>IF(DEGREES(ACOS(SIN(RADIANS(G118))*SIN(RADIANS(E123))+COS(RADIANS(G118))*COS(RADIANS(E123))*COS(RADIANS(AK113))))&gt;90,0,$F$4*$F$5/E122^2*(SIN(RADIANS(G118))*SIN(RADIANS(E123))+COS(RADIANS(G118))*COS(RADIANS(E123))*COS(RADIANS(AK113))))</f>
        <v>0</v>
      </c>
      <c r="AL118" s="3">
        <f>IF(DEGREES(ACOS(SIN(RADIANS(G118))*SIN(RADIANS(E123))+COS(RADIANS(G118))*COS(RADIANS(E123))*COS(RADIANS(AL113))))&gt;90,0,$F$4*$F$5/E122^2*(SIN(RADIANS(G118))*SIN(RADIANS(E123))+COS(RADIANS(G118))*COS(RADIANS(E123))*COS(RADIANS(AL113))))</f>
        <v>0</v>
      </c>
      <c r="AM118" s="3">
        <f>IF(DEGREES(ACOS(SIN(RADIANS(G118))*SIN(RADIANS(E123))+COS(RADIANS(G118))*COS(RADIANS(E123))*COS(RADIANS(AM113))))&gt;90,0,$F$4*$F$5/E122^2*(SIN(RADIANS(G118))*SIN(RADIANS(E123))+COS(RADIANS(G118))*COS(RADIANS(E123))*COS(RADIANS(AM113))))</f>
        <v>0</v>
      </c>
      <c r="AN118" s="3">
        <f>IF(DEGREES(ACOS(SIN(RADIANS(G118))*SIN(RADIANS(E123))+COS(RADIANS(G118))*COS(RADIANS(E123))*COS(RADIANS(AN113))))&gt;90,0,$F$4*$F$5/E122^2*(SIN(RADIANS(G118))*SIN(RADIANS(E123))+COS(RADIANS(G118))*COS(RADIANS(E123))*COS(RADIANS(AN113))))</f>
        <v>0</v>
      </c>
      <c r="AO118" s="3">
        <f>IF(DEGREES(ACOS(SIN(RADIANS(G118))*SIN(RADIANS(E123))+COS(RADIANS(G118))*COS(RADIANS(E123))*COS(RADIANS(AO113))))&gt;90,0,$F$4*$F$5/E122^2*(SIN(RADIANS(G118))*SIN(RADIANS(E123))+COS(RADIANS(G118))*COS(RADIANS(E123))*COS(RADIANS(AO113))))</f>
        <v>0</v>
      </c>
      <c r="AP118" s="3">
        <f>IF(DEGREES(ACOS(SIN(RADIANS(G118))*SIN(RADIANS(E123))+COS(RADIANS(G118))*COS(RADIANS(E123))*COS(RADIANS(AP113))))&gt;90,0,$F$4*$F$5/E122^2*(SIN(RADIANS(G118))*SIN(RADIANS(E123))+COS(RADIANS(G118))*COS(RADIANS(E123))*COS(RADIANS(AP113))))</f>
        <v>0</v>
      </c>
      <c r="AQ118" s="3">
        <f>IF(DEGREES(ACOS(SIN(RADIANS(G118))*SIN(RADIANS(E123))+COS(RADIANS(G118))*COS(RADIANS(E123))*COS(RADIANS(AQ113))))&gt;90,0,$F$4*$F$5/E122^2*(SIN(RADIANS(G118))*SIN(RADIANS(E123))+COS(RADIANS(G118))*COS(RADIANS(E123))*COS(RADIANS(AQ113))))</f>
        <v>0</v>
      </c>
      <c r="AR118" s="3">
        <f>IF(DEGREES(ACOS(SIN(RADIANS(G118))*SIN(RADIANS(E123))+COS(RADIANS(G118))*COS(RADIANS(E123))*COS(RADIANS(AR113))))&gt;90,0,$F$4*$F$5/E122^2*(SIN(RADIANS(G118))*SIN(RADIANS(E123))+COS(RADIANS(G118))*COS(RADIANS(E123))*COS(RADIANS(AR113))))</f>
        <v>0</v>
      </c>
    </row>
    <row r="119" spans="2:44" ht="15.75" customHeight="1" x14ac:dyDescent="0.2">
      <c r="B119" s="20" t="s">
        <v>785</v>
      </c>
      <c r="E119" s="3">
        <f>E118*$F$11</f>
        <v>0</v>
      </c>
      <c r="G119" s="3">
        <v>50</v>
      </c>
      <c r="I119" s="3">
        <f>IF(DEGREES(ACOS(SIN(RADIANS(G119))*SIN(RADIANS(E123))+COS(RADIANS(G119))*COS(RADIANS(E123))*COS(RADIANS(I113))))&gt;90,0,$F$4*$F$5/E122^2*(SIN(RADIANS(G119))*SIN(RADIANS(E123))+COS(RADIANS(G119))*COS(RADIANS(E123))*COS(RADIANS(I113))))</f>
        <v>0</v>
      </c>
      <c r="J119" s="3">
        <f>IF(DEGREES(ACOS(SIN(RADIANS(G119))*SIN(RADIANS(E123))+COS(RADIANS(G119))*COS(RADIANS(E123))*COS(RADIANS(J113))))&gt;90,0,$F$4*$F$5/E122^2*(SIN(RADIANS(G119))*SIN(RADIANS(E123))+COS(RADIANS(G119))*COS(RADIANS(E123))*COS(RADIANS(J113))))</f>
        <v>0</v>
      </c>
      <c r="K119" s="3">
        <f>IF(DEGREES(ACOS(SIN(RADIANS(G119))*SIN(RADIANS(E123))+COS(RADIANS(G119))*COS(RADIANS(E123))*COS(RADIANS(K113))))&gt;90,0,$F$4*$F$5/E122^2*(SIN(RADIANS(G119))*SIN(RADIANS(E123))+COS(RADIANS(G119))*COS(RADIANS(E123))*COS(RADIANS(K113))))</f>
        <v>0</v>
      </c>
      <c r="L119" s="3">
        <f>IF(DEGREES(ACOS(SIN(RADIANS(G119))*SIN(RADIANS(E123))+COS(RADIANS(G119))*COS(RADIANS(E123))*COS(RADIANS(L113))))&gt;90,0,$F$4*$F$5/E122^2*(SIN(RADIANS(G119))*SIN(RADIANS(E123))+COS(RADIANS(G119))*COS(RADIANS(E123))*COS(RADIANS(L113))))</f>
        <v>0</v>
      </c>
      <c r="M119" s="3">
        <f>IF(DEGREES(ACOS(SIN(RADIANS(G119))*SIN(RADIANS(E123))+COS(RADIANS(G119))*COS(RADIANS(E123))*COS(RADIANS(M113))))&gt;90,0,$F$4*$F$5/E122^2*(SIN(RADIANS(G119))*SIN(RADIANS(E123))+COS(RADIANS(G119))*COS(RADIANS(E123))*COS(RADIANS(M113))))</f>
        <v>0</v>
      </c>
      <c r="N119" s="3">
        <f>IF(DEGREES(ACOS(SIN(RADIANS(G119))*SIN(RADIANS(E123))+COS(RADIANS(G119))*COS(RADIANS(E123))*COS(RADIANS(N113))))&gt;90,0,$F$4*$F$5/E122^2*(SIN(RADIANS(G119))*SIN(RADIANS(E123))+COS(RADIANS(G119))*COS(RADIANS(E123))*COS(RADIANS(N113))))</f>
        <v>0</v>
      </c>
      <c r="O119" s="3">
        <f>IF(DEGREES(ACOS(SIN(RADIANS(G119))*SIN(RADIANS(E123))+COS(RADIANS(G119))*COS(RADIANS(E123))*COS(RADIANS(O113))))&gt;90,0,$F$4*$F$5/E122^2*(SIN(RADIANS(G119))*SIN(RADIANS(E123))+COS(RADIANS(G119))*COS(RADIANS(E123))*COS(RADIANS(O113))))</f>
        <v>0</v>
      </c>
      <c r="P119" s="3">
        <f>IF(DEGREES(ACOS(SIN(RADIANS(G119))*SIN(RADIANS(E123))+COS(RADIANS(G119))*COS(RADIANS(E123))*COS(RADIANS(P113))))&gt;90,0,$F$4*$F$5/E122^2*(SIN(RADIANS(G119))*SIN(RADIANS(E123))+COS(RADIANS(G119))*COS(RADIANS(E123))*COS(RADIANS(P113))))</f>
        <v>0</v>
      </c>
      <c r="Q119" s="3">
        <f>IF(DEGREES(ACOS(SIN(RADIANS(G119))*SIN(RADIANS(E123))+COS(RADIANS(G119))*COS(RADIANS(E123))*COS(RADIANS(Q113))))&gt;90,0,$F$4*$F$5/E122^2*(SIN(RADIANS(G119))*SIN(RADIANS(E123))+COS(RADIANS(G119))*COS(RADIANS(E123))*COS(RADIANS(Q113))))</f>
        <v>0</v>
      </c>
      <c r="R119" s="3" t="e">
        <f>IF(DEGREES(ACOS(SIN(RADIANS(G119))*SIN(RADIANS(E123))+COS(RADIANS(G119))*COS(RADIANS(E123))*COS(RADIANS(R113))))&gt;90,0,$F$4*$F$5/E122^2*(SIN(RADIANS(G119))*SIN(RADIANS(E123))+COS(RADIANS(G119))*COS(RADIANS(E123))*COS(RADIANS(R113))))</f>
        <v>#DIV/0!</v>
      </c>
      <c r="S119" s="3" t="e">
        <f>IF(DEGREES(ACOS(SIN(RADIANS(G119))*SIN(RADIANS(E123))+COS(RADIANS(G119))*COS(RADIANS(E123))*COS(RADIANS(S113))))&gt;90,0,$F$4*$F$5/E122^2*(SIN(RADIANS(G119))*SIN(RADIANS(E123))+COS(RADIANS(G119))*COS(RADIANS(E123))*COS(RADIANS(S113))))</f>
        <v>#DIV/0!</v>
      </c>
      <c r="T119" s="3" t="e">
        <f>IF(DEGREES(ACOS(SIN(RADIANS(G119))*SIN(RADIANS(E123))+COS(RADIANS(G119))*COS(RADIANS(E123))*COS(RADIANS(T113))))&gt;90,0,$F$4*$F$5/E122^2*(SIN(RADIANS(G119))*SIN(RADIANS(E123))+COS(RADIANS(G119))*COS(RADIANS(E123))*COS(RADIANS(T113))))</f>
        <v>#DIV/0!</v>
      </c>
      <c r="U119" s="3" t="e">
        <f>IF(DEGREES(ACOS(SIN(RADIANS(G119))*SIN(RADIANS(E123))+COS(RADIANS(G119))*COS(RADIANS(E123))*COS(RADIANS(U113))))&gt;90,0,$F$4*$F$5/E122^2*(SIN(RADIANS(G119))*SIN(RADIANS(E123))+COS(RADIANS(G119))*COS(RADIANS(E123))*COS(RADIANS(U113))))</f>
        <v>#DIV/0!</v>
      </c>
      <c r="V119" s="3" t="e">
        <f>IF(DEGREES(ACOS(SIN(RADIANS(G119))*SIN(RADIANS(E123))+COS(RADIANS(G119))*COS(RADIANS(E123))*COS(RADIANS(V113))))&gt;90,0,$F$4*$F$5/E122^2*(SIN(RADIANS(G119))*SIN(RADIANS(E123))+COS(RADIANS(G119))*COS(RADIANS(E123))*COS(RADIANS(V113))))</f>
        <v>#DIV/0!</v>
      </c>
      <c r="W119" s="3" t="e">
        <f>IF(DEGREES(ACOS(SIN(RADIANS(G119))*SIN(RADIANS(E123))+COS(RADIANS(G119))*COS(RADIANS(E123))*COS(RADIANS(W113))))&gt;90,0,$F$4*$F$5/E122^2*(SIN(RADIANS(G119))*SIN(RADIANS(E123))+COS(RADIANS(G119))*COS(RADIANS(E123))*COS(RADIANS(W113))))</f>
        <v>#DIV/0!</v>
      </c>
      <c r="X119" s="3" t="e">
        <f>IF(DEGREES(ACOS(SIN(RADIANS(G119))*SIN(RADIANS(E123))+COS(RADIANS(G119))*COS(RADIANS(E123))*COS(RADIANS(X113))))&gt;90,0,$F$4*$F$5/E122^2*(SIN(RADIANS(G119))*SIN(RADIANS(E123))+COS(RADIANS(G119))*COS(RADIANS(E123))*COS(RADIANS(X113))))</f>
        <v>#DIV/0!</v>
      </c>
      <c r="Y119" s="3" t="e">
        <f>IF(DEGREES(ACOS(SIN(RADIANS(G119))*SIN(RADIANS(E123))+COS(RADIANS(G119))*COS(RADIANS(E123))*COS(RADIANS(Y113))))&gt;90,0,$F$4*$F$5/E122^2*(SIN(RADIANS(G119))*SIN(RADIANS(E123))+COS(RADIANS(G119))*COS(RADIANS(E123))*COS(RADIANS(Y113))))</f>
        <v>#DIV/0!</v>
      </c>
      <c r="Z119" s="3" t="e">
        <f>IF(DEGREES(ACOS(SIN(RADIANS(G119))*SIN(RADIANS(E123))+COS(RADIANS(G119))*COS(RADIANS(E123))*COS(RADIANS(Z113))))&gt;90,0,$F$4*$F$5/E122^2*(SIN(RADIANS(G119))*SIN(RADIANS(E123))+COS(RADIANS(G119))*COS(RADIANS(E123))*COS(RADIANS(Z113))))</f>
        <v>#DIV/0!</v>
      </c>
      <c r="AA119" s="3" t="e">
        <f>IF(DEGREES(ACOS(SIN(RADIANS(G119))*SIN(RADIANS(E123))+COS(RADIANS(G119))*COS(RADIANS(E123))*COS(RADIANS(AA113))))&gt;90,0,$F$4*$F$5/E122^2*(SIN(RADIANS(G119))*SIN(RADIANS(E123))+COS(RADIANS(G119))*COS(RADIANS(E123))*COS(RADIANS(AA113))))</f>
        <v>#DIV/0!</v>
      </c>
      <c r="AB119" s="3" t="e">
        <f>IF(DEGREES(ACOS(SIN(RADIANS(G119))*SIN(RADIANS(E123))+COS(RADIANS(G119))*COS(RADIANS(E123))*COS(RADIANS(AB113))))&gt;90,0,$F$4*$F$5/E122^2*(SIN(RADIANS(G119))*SIN(RADIANS(E123))+COS(RADIANS(G119))*COS(RADIANS(E123))*COS(RADIANS(AB113))))</f>
        <v>#DIV/0!</v>
      </c>
      <c r="AC119" s="3" t="e">
        <f>IF(DEGREES(ACOS(SIN(RADIANS(G119))*SIN(RADIANS(E123))+COS(RADIANS(G119))*COS(RADIANS(E123))*COS(RADIANS(AC113))))&gt;90,0,$F$4*$F$5/E122^2*(SIN(RADIANS(G119))*SIN(RADIANS(E123))+COS(RADIANS(G119))*COS(RADIANS(E123))*COS(RADIANS(AC113))))</f>
        <v>#DIV/0!</v>
      </c>
      <c r="AD119" s="3" t="e">
        <f>IF(DEGREES(ACOS(SIN(RADIANS(G119))*SIN(RADIANS(E123))+COS(RADIANS(G119))*COS(RADIANS(E123))*COS(RADIANS(AD113))))&gt;90,0,$F$4*$F$5/E122^2*(SIN(RADIANS(G119))*SIN(RADIANS(E123))+COS(RADIANS(G119))*COS(RADIANS(E123))*COS(RADIANS(AD113))))</f>
        <v>#DIV/0!</v>
      </c>
      <c r="AE119" s="3" t="e">
        <f>IF(DEGREES(ACOS(SIN(RADIANS(G119))*SIN(RADIANS(E123))+COS(RADIANS(G119))*COS(RADIANS(E123))*COS(RADIANS(AE113))))&gt;90,0,$F$4*$F$5/E122^2*(SIN(RADIANS(G119))*SIN(RADIANS(E123))+COS(RADIANS(G119))*COS(RADIANS(E123))*COS(RADIANS(AE113))))</f>
        <v>#DIV/0!</v>
      </c>
      <c r="AF119" s="3" t="e">
        <f>IF(DEGREES(ACOS(SIN(RADIANS(G119))*SIN(RADIANS(E123))+COS(RADIANS(G119))*COS(RADIANS(E123))*COS(RADIANS(AF113))))&gt;90,0,$F$4*$F$5/E122^2*(SIN(RADIANS(G119))*SIN(RADIANS(E123))+COS(RADIANS(G119))*COS(RADIANS(E123))*COS(RADIANS(AF113))))</f>
        <v>#DIV/0!</v>
      </c>
      <c r="AG119" s="3" t="e">
        <f>IF(DEGREES(ACOS(SIN(RADIANS(G119))*SIN(RADIANS(E123))+COS(RADIANS(G119))*COS(RADIANS(E123))*COS(RADIANS(AG113))))&gt;90,0,$F$4*$F$5/E122^2*(SIN(RADIANS(G119))*SIN(RADIANS(E123))+COS(RADIANS(G119))*COS(RADIANS(E123))*COS(RADIANS(AG113))))</f>
        <v>#DIV/0!</v>
      </c>
      <c r="AH119" s="3" t="e">
        <f>IF(DEGREES(ACOS(SIN(RADIANS(G119))*SIN(RADIANS(E123))+COS(RADIANS(G119))*COS(RADIANS(E123))*COS(RADIANS(AH113))))&gt;90,0,$F$4*$F$5/E122^2*(SIN(RADIANS(G119))*SIN(RADIANS(E123))+COS(RADIANS(G119))*COS(RADIANS(E123))*COS(RADIANS(AH113))))</f>
        <v>#DIV/0!</v>
      </c>
      <c r="AI119" s="3" t="e">
        <f>IF(DEGREES(ACOS(SIN(RADIANS(G119))*SIN(RADIANS(E123))+COS(RADIANS(G119))*COS(RADIANS(E123))*COS(RADIANS(AI113))))&gt;90,0,$F$4*$F$5/E122^2*(SIN(RADIANS(G119))*SIN(RADIANS(E123))+COS(RADIANS(G119))*COS(RADIANS(E123))*COS(RADIANS(AI113))))</f>
        <v>#DIV/0!</v>
      </c>
      <c r="AJ119" s="3" t="e">
        <f>IF(DEGREES(ACOS(SIN(RADIANS(G119))*SIN(RADIANS(E123))+COS(RADIANS(G119))*COS(RADIANS(E123))*COS(RADIANS(AJ113))))&gt;90,0,$F$4*$F$5/E122^2*(SIN(RADIANS(G119))*SIN(RADIANS(E123))+COS(RADIANS(G119))*COS(RADIANS(E123))*COS(RADIANS(AJ113))))</f>
        <v>#DIV/0!</v>
      </c>
      <c r="AK119" s="3">
        <f>IF(DEGREES(ACOS(SIN(RADIANS(G119))*SIN(RADIANS(E123))+COS(RADIANS(G119))*COS(RADIANS(E123))*COS(RADIANS(AK113))))&gt;90,0,$F$4*$F$5/E122^2*(SIN(RADIANS(G119))*SIN(RADIANS(E123))+COS(RADIANS(G119))*COS(RADIANS(E123))*COS(RADIANS(AK113))))</f>
        <v>0</v>
      </c>
      <c r="AL119" s="3">
        <f>IF(DEGREES(ACOS(SIN(RADIANS(G119))*SIN(RADIANS(E123))+COS(RADIANS(G119))*COS(RADIANS(E123))*COS(RADIANS(AL113))))&gt;90,0,$F$4*$F$5/E122^2*(SIN(RADIANS(G119))*SIN(RADIANS(E123))+COS(RADIANS(G119))*COS(RADIANS(E123))*COS(RADIANS(AL113))))</f>
        <v>0</v>
      </c>
      <c r="AM119" s="3">
        <f>IF(DEGREES(ACOS(SIN(RADIANS(G119))*SIN(RADIANS(E123))+COS(RADIANS(G119))*COS(RADIANS(E123))*COS(RADIANS(AM113))))&gt;90,0,$F$4*$F$5/E122^2*(SIN(RADIANS(G119))*SIN(RADIANS(E123))+COS(RADIANS(G119))*COS(RADIANS(E123))*COS(RADIANS(AM113))))</f>
        <v>0</v>
      </c>
      <c r="AN119" s="3">
        <f>IF(DEGREES(ACOS(SIN(RADIANS(G119))*SIN(RADIANS(E123))+COS(RADIANS(G119))*COS(RADIANS(E123))*COS(RADIANS(AN113))))&gt;90,0,$F$4*$F$5/E122^2*(SIN(RADIANS(G119))*SIN(RADIANS(E123))+COS(RADIANS(G119))*COS(RADIANS(E123))*COS(RADIANS(AN113))))</f>
        <v>0</v>
      </c>
      <c r="AO119" s="3">
        <f>IF(DEGREES(ACOS(SIN(RADIANS(G119))*SIN(RADIANS(E123))+COS(RADIANS(G119))*COS(RADIANS(E123))*COS(RADIANS(AO113))))&gt;90,0,$F$4*$F$5/E122^2*(SIN(RADIANS(G119))*SIN(RADIANS(E123))+COS(RADIANS(G119))*COS(RADIANS(E123))*COS(RADIANS(AO113))))</f>
        <v>0</v>
      </c>
      <c r="AP119" s="3">
        <f>IF(DEGREES(ACOS(SIN(RADIANS(G119))*SIN(RADIANS(E123))+COS(RADIANS(G119))*COS(RADIANS(E123))*COS(RADIANS(AP113))))&gt;90,0,$F$4*$F$5/E122^2*(SIN(RADIANS(G119))*SIN(RADIANS(E123))+COS(RADIANS(G119))*COS(RADIANS(E123))*COS(RADIANS(AP113))))</f>
        <v>0</v>
      </c>
      <c r="AQ119" s="3">
        <f>IF(DEGREES(ACOS(SIN(RADIANS(G119))*SIN(RADIANS(E123))+COS(RADIANS(G119))*COS(RADIANS(E123))*COS(RADIANS(AQ113))))&gt;90,0,$F$4*$F$5/E122^2*(SIN(RADIANS(G119))*SIN(RADIANS(E123))+COS(RADIANS(G119))*COS(RADIANS(E123))*COS(RADIANS(AQ113))))</f>
        <v>0</v>
      </c>
      <c r="AR119" s="3">
        <f>IF(DEGREES(ACOS(SIN(RADIANS(G119))*SIN(RADIANS(E123))+COS(RADIANS(G119))*COS(RADIANS(E123))*COS(RADIANS(AR113))))&gt;90,0,$F$4*$F$5/E122^2*(SIN(RADIANS(G119))*SIN(RADIANS(E123))+COS(RADIANS(G119))*COS(RADIANS(E123))*COS(RADIANS(AR113))))</f>
        <v>0</v>
      </c>
    </row>
    <row r="120" spans="2:44" ht="15.75" customHeight="1" x14ac:dyDescent="0.2">
      <c r="B120" s="20" t="s">
        <v>786</v>
      </c>
      <c r="E120" s="3" t="str">
        <f>IF($F$10=0,"N/A",$F$10*(E115/360)-ROUNDDOWN($F$10*(E115/360),0))</f>
        <v>N/A</v>
      </c>
      <c r="G120" s="3">
        <v>40</v>
      </c>
      <c r="I120" s="3">
        <f>IF(DEGREES(ACOS(SIN(RADIANS(G120))*SIN(RADIANS(E123))+COS(RADIANS(G120))*COS(RADIANS(E123))*COS(RADIANS(I113))))&gt;90,0,$F$4*$F$5/E122^2*(SIN(RADIANS(G120))*SIN(RADIANS(E123))+COS(RADIANS(G120))*COS(RADIANS(E123))*COS(RADIANS(I113))))</f>
        <v>0</v>
      </c>
      <c r="J120" s="3">
        <f>IF(DEGREES(ACOS(SIN(RADIANS(G120))*SIN(RADIANS(E123))+COS(RADIANS(G120))*COS(RADIANS(E123))*COS(RADIANS(J113))))&gt;90,0,$F$4*$F$5/E122^2*(SIN(RADIANS(G120))*SIN(RADIANS(E123))+COS(RADIANS(G120))*COS(RADIANS(E123))*COS(RADIANS(J113))))</f>
        <v>0</v>
      </c>
      <c r="K120" s="3">
        <f>IF(DEGREES(ACOS(SIN(RADIANS(G120))*SIN(RADIANS(E123))+COS(RADIANS(G120))*COS(RADIANS(E123))*COS(RADIANS(K113))))&gt;90,0,$F$4*$F$5/E122^2*(SIN(RADIANS(G120))*SIN(RADIANS(E123))+COS(RADIANS(G120))*COS(RADIANS(E123))*COS(RADIANS(K113))))</f>
        <v>0</v>
      </c>
      <c r="L120" s="3">
        <f>IF(DEGREES(ACOS(SIN(RADIANS(G120))*SIN(RADIANS(E123))+COS(RADIANS(G120))*COS(RADIANS(E123))*COS(RADIANS(L113))))&gt;90,0,$F$4*$F$5/E122^2*(SIN(RADIANS(G120))*SIN(RADIANS(E123))+COS(RADIANS(G120))*COS(RADIANS(E123))*COS(RADIANS(L113))))</f>
        <v>0</v>
      </c>
      <c r="M120" s="3">
        <f>IF(DEGREES(ACOS(SIN(RADIANS(G120))*SIN(RADIANS(E123))+COS(RADIANS(G120))*COS(RADIANS(E123))*COS(RADIANS(M113))))&gt;90,0,$F$4*$F$5/E122^2*(SIN(RADIANS(G120))*SIN(RADIANS(E123))+COS(RADIANS(G120))*COS(RADIANS(E123))*COS(RADIANS(M113))))</f>
        <v>0</v>
      </c>
      <c r="N120" s="3">
        <f>IF(DEGREES(ACOS(SIN(RADIANS(G120))*SIN(RADIANS(E123))+COS(RADIANS(G120))*COS(RADIANS(E123))*COS(RADIANS(N113))))&gt;90,0,$F$4*$F$5/E122^2*(SIN(RADIANS(G120))*SIN(RADIANS(E123))+COS(RADIANS(G120))*COS(RADIANS(E123))*COS(RADIANS(N113))))</f>
        <v>0</v>
      </c>
      <c r="O120" s="3">
        <f>IF(DEGREES(ACOS(SIN(RADIANS(G120))*SIN(RADIANS(E123))+COS(RADIANS(G120))*COS(RADIANS(E123))*COS(RADIANS(O113))))&gt;90,0,$F$4*$F$5/E122^2*(SIN(RADIANS(G120))*SIN(RADIANS(E123))+COS(RADIANS(G120))*COS(RADIANS(E123))*COS(RADIANS(O113))))</f>
        <v>0</v>
      </c>
      <c r="P120" s="3">
        <f>IF(DEGREES(ACOS(SIN(RADIANS(G120))*SIN(RADIANS(E123))+COS(RADIANS(G120))*COS(RADIANS(E123))*COS(RADIANS(P113))))&gt;90,0,$F$4*$F$5/E122^2*(SIN(RADIANS(G120))*SIN(RADIANS(E123))+COS(RADIANS(G120))*COS(RADIANS(E123))*COS(RADIANS(P113))))</f>
        <v>0</v>
      </c>
      <c r="Q120" s="3">
        <f>IF(DEGREES(ACOS(SIN(RADIANS(G120))*SIN(RADIANS(E123))+COS(RADIANS(G120))*COS(RADIANS(E123))*COS(RADIANS(Q113))))&gt;90,0,$F$4*$F$5/E122^2*(SIN(RADIANS(G120))*SIN(RADIANS(E123))+COS(RADIANS(G120))*COS(RADIANS(E123))*COS(RADIANS(Q113))))</f>
        <v>0</v>
      </c>
      <c r="R120" s="3" t="e">
        <f>IF(DEGREES(ACOS(SIN(RADIANS(G120))*SIN(RADIANS(E123))+COS(RADIANS(G120))*COS(RADIANS(E123))*COS(RADIANS(R113))))&gt;90,0,$F$4*$F$5/E122^2*(SIN(RADIANS(G120))*SIN(RADIANS(E123))+COS(RADIANS(G120))*COS(RADIANS(E123))*COS(RADIANS(R113))))</f>
        <v>#DIV/0!</v>
      </c>
      <c r="S120" s="3" t="e">
        <f>IF(DEGREES(ACOS(SIN(RADIANS(G120))*SIN(RADIANS(E123))+COS(RADIANS(G120))*COS(RADIANS(E123))*COS(RADIANS(S113))))&gt;90,0,$F$4*$F$5/E122^2*(SIN(RADIANS(G120))*SIN(RADIANS(E123))+COS(RADIANS(G120))*COS(RADIANS(E123))*COS(RADIANS(S113))))</f>
        <v>#DIV/0!</v>
      </c>
      <c r="T120" s="3" t="e">
        <f>IF(DEGREES(ACOS(SIN(RADIANS(G120))*SIN(RADIANS(E123))+COS(RADIANS(G120))*COS(RADIANS(E123))*COS(RADIANS(T113))))&gt;90,0,$F$4*$F$5/E122^2*(SIN(RADIANS(G120))*SIN(RADIANS(E123))+COS(RADIANS(G120))*COS(RADIANS(E123))*COS(RADIANS(T113))))</f>
        <v>#DIV/0!</v>
      </c>
      <c r="U120" s="3" t="e">
        <f>IF(DEGREES(ACOS(SIN(RADIANS(G120))*SIN(RADIANS(E123))+COS(RADIANS(G120))*COS(RADIANS(E123))*COS(RADIANS(U113))))&gt;90,0,$F$4*$F$5/E122^2*(SIN(RADIANS(G120))*SIN(RADIANS(E123))+COS(RADIANS(G120))*COS(RADIANS(E123))*COS(RADIANS(U113))))</f>
        <v>#DIV/0!</v>
      </c>
      <c r="V120" s="3" t="e">
        <f>IF(DEGREES(ACOS(SIN(RADIANS(G120))*SIN(RADIANS(E123))+COS(RADIANS(G120))*COS(RADIANS(E123))*COS(RADIANS(V113))))&gt;90,0,$F$4*$F$5/E122^2*(SIN(RADIANS(G120))*SIN(RADIANS(E123))+COS(RADIANS(G120))*COS(RADIANS(E123))*COS(RADIANS(V113))))</f>
        <v>#DIV/0!</v>
      </c>
      <c r="W120" s="3" t="e">
        <f>IF(DEGREES(ACOS(SIN(RADIANS(G120))*SIN(RADIANS(E123))+COS(RADIANS(G120))*COS(RADIANS(E123))*COS(RADIANS(W113))))&gt;90,0,$F$4*$F$5/E122^2*(SIN(RADIANS(G120))*SIN(RADIANS(E123))+COS(RADIANS(G120))*COS(RADIANS(E123))*COS(RADIANS(W113))))</f>
        <v>#DIV/0!</v>
      </c>
      <c r="X120" s="3" t="e">
        <f>IF(DEGREES(ACOS(SIN(RADIANS(G120))*SIN(RADIANS(E123))+COS(RADIANS(G120))*COS(RADIANS(E123))*COS(RADIANS(X113))))&gt;90,0,$F$4*$F$5/E122^2*(SIN(RADIANS(G120))*SIN(RADIANS(E123))+COS(RADIANS(G120))*COS(RADIANS(E123))*COS(RADIANS(X113))))</f>
        <v>#DIV/0!</v>
      </c>
      <c r="Y120" s="3" t="e">
        <f>IF(DEGREES(ACOS(SIN(RADIANS(G120))*SIN(RADIANS(E123))+COS(RADIANS(G120))*COS(RADIANS(E123))*COS(RADIANS(Y113))))&gt;90,0,$F$4*$F$5/E122^2*(SIN(RADIANS(G120))*SIN(RADIANS(E123))+COS(RADIANS(G120))*COS(RADIANS(E123))*COS(RADIANS(Y113))))</f>
        <v>#DIV/0!</v>
      </c>
      <c r="Z120" s="3" t="e">
        <f>IF(DEGREES(ACOS(SIN(RADIANS(G120))*SIN(RADIANS(E123))+COS(RADIANS(G120))*COS(RADIANS(E123))*COS(RADIANS(Z113))))&gt;90,0,$F$4*$F$5/E122^2*(SIN(RADIANS(G120))*SIN(RADIANS(E123))+COS(RADIANS(G120))*COS(RADIANS(E123))*COS(RADIANS(Z113))))</f>
        <v>#DIV/0!</v>
      </c>
      <c r="AA120" s="3" t="e">
        <f>IF(DEGREES(ACOS(SIN(RADIANS(G120))*SIN(RADIANS(E123))+COS(RADIANS(G120))*COS(RADIANS(E123))*COS(RADIANS(AA113))))&gt;90,0,$F$4*$F$5/E122^2*(SIN(RADIANS(G120))*SIN(RADIANS(E123))+COS(RADIANS(G120))*COS(RADIANS(E123))*COS(RADIANS(AA113))))</f>
        <v>#DIV/0!</v>
      </c>
      <c r="AB120" s="3" t="e">
        <f>IF(DEGREES(ACOS(SIN(RADIANS(G120))*SIN(RADIANS(E123))+COS(RADIANS(G120))*COS(RADIANS(E123))*COS(RADIANS(AB113))))&gt;90,0,$F$4*$F$5/E122^2*(SIN(RADIANS(G120))*SIN(RADIANS(E123))+COS(RADIANS(G120))*COS(RADIANS(E123))*COS(RADIANS(AB113))))</f>
        <v>#DIV/0!</v>
      </c>
      <c r="AC120" s="3" t="e">
        <f>IF(DEGREES(ACOS(SIN(RADIANS(G120))*SIN(RADIANS(E123))+COS(RADIANS(G120))*COS(RADIANS(E123))*COS(RADIANS(AC113))))&gt;90,0,$F$4*$F$5/E122^2*(SIN(RADIANS(G120))*SIN(RADIANS(E123))+COS(RADIANS(G120))*COS(RADIANS(E123))*COS(RADIANS(AC113))))</f>
        <v>#DIV/0!</v>
      </c>
      <c r="AD120" s="3" t="e">
        <f>IF(DEGREES(ACOS(SIN(RADIANS(G120))*SIN(RADIANS(E123))+COS(RADIANS(G120))*COS(RADIANS(E123))*COS(RADIANS(AD113))))&gt;90,0,$F$4*$F$5/E122^2*(SIN(RADIANS(G120))*SIN(RADIANS(E123))+COS(RADIANS(G120))*COS(RADIANS(E123))*COS(RADIANS(AD113))))</f>
        <v>#DIV/0!</v>
      </c>
      <c r="AE120" s="3" t="e">
        <f>IF(DEGREES(ACOS(SIN(RADIANS(G120))*SIN(RADIANS(E123))+COS(RADIANS(G120))*COS(RADIANS(E123))*COS(RADIANS(AE113))))&gt;90,0,$F$4*$F$5/E122^2*(SIN(RADIANS(G120))*SIN(RADIANS(E123))+COS(RADIANS(G120))*COS(RADIANS(E123))*COS(RADIANS(AE113))))</f>
        <v>#DIV/0!</v>
      </c>
      <c r="AF120" s="3" t="e">
        <f>IF(DEGREES(ACOS(SIN(RADIANS(G120))*SIN(RADIANS(E123))+COS(RADIANS(G120))*COS(RADIANS(E123))*COS(RADIANS(AF113))))&gt;90,0,$F$4*$F$5/E122^2*(SIN(RADIANS(G120))*SIN(RADIANS(E123))+COS(RADIANS(G120))*COS(RADIANS(E123))*COS(RADIANS(AF113))))</f>
        <v>#DIV/0!</v>
      </c>
      <c r="AG120" s="3" t="e">
        <f>IF(DEGREES(ACOS(SIN(RADIANS(G120))*SIN(RADIANS(E123))+COS(RADIANS(G120))*COS(RADIANS(E123))*COS(RADIANS(AG113))))&gt;90,0,$F$4*$F$5/E122^2*(SIN(RADIANS(G120))*SIN(RADIANS(E123))+COS(RADIANS(G120))*COS(RADIANS(E123))*COS(RADIANS(AG113))))</f>
        <v>#DIV/0!</v>
      </c>
      <c r="AH120" s="3" t="e">
        <f>IF(DEGREES(ACOS(SIN(RADIANS(G120))*SIN(RADIANS(E123))+COS(RADIANS(G120))*COS(RADIANS(E123))*COS(RADIANS(AH113))))&gt;90,0,$F$4*$F$5/E122^2*(SIN(RADIANS(G120))*SIN(RADIANS(E123))+COS(RADIANS(G120))*COS(RADIANS(E123))*COS(RADIANS(AH113))))</f>
        <v>#DIV/0!</v>
      </c>
      <c r="AI120" s="3" t="e">
        <f>IF(DEGREES(ACOS(SIN(RADIANS(G120))*SIN(RADIANS(E123))+COS(RADIANS(G120))*COS(RADIANS(E123))*COS(RADIANS(AI113))))&gt;90,0,$F$4*$F$5/E122^2*(SIN(RADIANS(G120))*SIN(RADIANS(E123))+COS(RADIANS(G120))*COS(RADIANS(E123))*COS(RADIANS(AI113))))</f>
        <v>#DIV/0!</v>
      </c>
      <c r="AJ120" s="3" t="e">
        <f>IF(DEGREES(ACOS(SIN(RADIANS(G120))*SIN(RADIANS(E123))+COS(RADIANS(G120))*COS(RADIANS(E123))*COS(RADIANS(AJ113))))&gt;90,0,$F$4*$F$5/E122^2*(SIN(RADIANS(G120))*SIN(RADIANS(E123))+COS(RADIANS(G120))*COS(RADIANS(E123))*COS(RADIANS(AJ113))))</f>
        <v>#DIV/0!</v>
      </c>
      <c r="AK120" s="3">
        <f>IF(DEGREES(ACOS(SIN(RADIANS(G120))*SIN(RADIANS(E123))+COS(RADIANS(G120))*COS(RADIANS(E123))*COS(RADIANS(AK113))))&gt;90,0,$F$4*$F$5/E122^2*(SIN(RADIANS(G120))*SIN(RADIANS(E123))+COS(RADIANS(G120))*COS(RADIANS(E123))*COS(RADIANS(AK113))))</f>
        <v>0</v>
      </c>
      <c r="AL120" s="3">
        <f>IF(DEGREES(ACOS(SIN(RADIANS(G120))*SIN(RADIANS(E123))+COS(RADIANS(G120))*COS(RADIANS(E123))*COS(RADIANS(AL113))))&gt;90,0,$F$4*$F$5/E122^2*(SIN(RADIANS(G120))*SIN(RADIANS(E123))+COS(RADIANS(G120))*COS(RADIANS(E123))*COS(RADIANS(AL113))))</f>
        <v>0</v>
      </c>
      <c r="AM120" s="3">
        <f>IF(DEGREES(ACOS(SIN(RADIANS(G120))*SIN(RADIANS(E123))+COS(RADIANS(G120))*COS(RADIANS(E123))*COS(RADIANS(AM113))))&gt;90,0,$F$4*$F$5/E122^2*(SIN(RADIANS(G120))*SIN(RADIANS(E123))+COS(RADIANS(G120))*COS(RADIANS(E123))*COS(RADIANS(AM113))))</f>
        <v>0</v>
      </c>
      <c r="AN120" s="3">
        <f>IF(DEGREES(ACOS(SIN(RADIANS(G120))*SIN(RADIANS(E123))+COS(RADIANS(G120))*COS(RADIANS(E123))*COS(RADIANS(AN113))))&gt;90,0,$F$4*$F$5/E122^2*(SIN(RADIANS(G120))*SIN(RADIANS(E123))+COS(RADIANS(G120))*COS(RADIANS(E123))*COS(RADIANS(AN113))))</f>
        <v>0</v>
      </c>
      <c r="AO120" s="3">
        <f>IF(DEGREES(ACOS(SIN(RADIANS(G120))*SIN(RADIANS(E123))+COS(RADIANS(G120))*COS(RADIANS(E123))*COS(RADIANS(AO113))))&gt;90,0,$F$4*$F$5/E122^2*(SIN(RADIANS(G120))*SIN(RADIANS(E123))+COS(RADIANS(G120))*COS(RADIANS(E123))*COS(RADIANS(AO113))))</f>
        <v>0</v>
      </c>
      <c r="AP120" s="3">
        <f>IF(DEGREES(ACOS(SIN(RADIANS(G120))*SIN(RADIANS(E123))+COS(RADIANS(G120))*COS(RADIANS(E123))*COS(RADIANS(AP113))))&gt;90,0,$F$4*$F$5/E122^2*(SIN(RADIANS(G120))*SIN(RADIANS(E123))+COS(RADIANS(G120))*COS(RADIANS(E123))*COS(RADIANS(AP113))))</f>
        <v>0</v>
      </c>
      <c r="AQ120" s="3">
        <f>IF(DEGREES(ACOS(SIN(RADIANS(G120))*SIN(RADIANS(E123))+COS(RADIANS(G120))*COS(RADIANS(E123))*COS(RADIANS(AQ113))))&gt;90,0,$F$4*$F$5/E122^2*(SIN(RADIANS(G120))*SIN(RADIANS(E123))+COS(RADIANS(G120))*COS(RADIANS(E123))*COS(RADIANS(AQ113))))</f>
        <v>0</v>
      </c>
      <c r="AR120" s="3">
        <f>IF(DEGREES(ACOS(SIN(RADIANS(G120))*SIN(RADIANS(E123))+COS(RADIANS(G120))*COS(RADIANS(E123))*COS(RADIANS(AR113))))&gt;90,0,$F$4*$F$5/E122^2*(SIN(RADIANS(G120))*SIN(RADIANS(E123))+COS(RADIANS(G120))*COS(RADIANS(E123))*COS(RADIANS(AR113))))</f>
        <v>0</v>
      </c>
    </row>
    <row r="121" spans="2:44" ht="15.75" customHeight="1" x14ac:dyDescent="0.2">
      <c r="B121" s="20" t="s">
        <v>787</v>
      </c>
      <c r="E121" s="3" t="str">
        <f>IF($F$10=0,"N/A",E120*$F$11/$F$10)</f>
        <v>N/A</v>
      </c>
      <c r="G121" s="3">
        <v>30</v>
      </c>
      <c r="I121" s="3">
        <f>IF(DEGREES(ACOS(SIN(RADIANS(G121))*SIN(RADIANS(E123))+COS(RADIANS(G121))*COS(RADIANS(E123))*COS(RADIANS(I113))))&gt;90,0,$F$4*$F$5/E122^2*(SIN(RADIANS(G121))*SIN(RADIANS(E123))+COS(RADIANS(G121))*COS(RADIANS(E123))*COS(RADIANS(I113))))</f>
        <v>0</v>
      </c>
      <c r="J121" s="3">
        <f>IF(DEGREES(ACOS(SIN(RADIANS(G121))*SIN(RADIANS(E123))+COS(RADIANS(G121))*COS(RADIANS(E123))*COS(RADIANS(J113))))&gt;90,0,$F$4*$F$5/E122^2*(SIN(RADIANS(G121))*SIN(RADIANS(E123))+COS(RADIANS(G121))*COS(RADIANS(E123))*COS(RADIANS(J113))))</f>
        <v>0</v>
      </c>
      <c r="K121" s="3">
        <f>IF(DEGREES(ACOS(SIN(RADIANS(G121))*SIN(RADIANS(E123))+COS(RADIANS(G121))*COS(RADIANS(E123))*COS(RADIANS(K113))))&gt;90,0,$F$4*$F$5/E122^2*(SIN(RADIANS(G121))*SIN(RADIANS(E123))+COS(RADIANS(G121))*COS(RADIANS(E123))*COS(RADIANS(K113))))</f>
        <v>0</v>
      </c>
      <c r="L121" s="3">
        <f>IF(DEGREES(ACOS(SIN(RADIANS(G121))*SIN(RADIANS(E123))+COS(RADIANS(G121))*COS(RADIANS(E123))*COS(RADIANS(L113))))&gt;90,0,$F$4*$F$5/E122^2*(SIN(RADIANS(G121))*SIN(RADIANS(E123))+COS(RADIANS(G121))*COS(RADIANS(E123))*COS(RADIANS(L113))))</f>
        <v>0</v>
      </c>
      <c r="M121" s="3">
        <f>IF(DEGREES(ACOS(SIN(RADIANS(G121))*SIN(RADIANS(E123))+COS(RADIANS(G121))*COS(RADIANS(E123))*COS(RADIANS(M113))))&gt;90,0,$F$4*$F$5/E122^2*(SIN(RADIANS(G121))*SIN(RADIANS(E123))+COS(RADIANS(G121))*COS(RADIANS(E123))*COS(RADIANS(M113))))</f>
        <v>0</v>
      </c>
      <c r="N121" s="3">
        <f>IF(DEGREES(ACOS(SIN(RADIANS(G121))*SIN(RADIANS(E123))+COS(RADIANS(G121))*COS(RADIANS(E123))*COS(RADIANS(N113))))&gt;90,0,$F$4*$F$5/E122^2*(SIN(RADIANS(G121))*SIN(RADIANS(E123))+COS(RADIANS(G121))*COS(RADIANS(E123))*COS(RADIANS(N113))))</f>
        <v>0</v>
      </c>
      <c r="O121" s="3">
        <f>IF(DEGREES(ACOS(SIN(RADIANS(G121))*SIN(RADIANS(E123))+COS(RADIANS(G121))*COS(RADIANS(E123))*COS(RADIANS(O113))))&gt;90,0,$F$4*$F$5/E122^2*(SIN(RADIANS(G121))*SIN(RADIANS(E123))+COS(RADIANS(G121))*COS(RADIANS(E123))*COS(RADIANS(O113))))</f>
        <v>0</v>
      </c>
      <c r="P121" s="3">
        <f>IF(DEGREES(ACOS(SIN(RADIANS(G121))*SIN(RADIANS(E123))+COS(RADIANS(G121))*COS(RADIANS(E123))*COS(RADIANS(P113))))&gt;90,0,$F$4*$F$5/E122^2*(SIN(RADIANS(G121))*SIN(RADIANS(E123))+COS(RADIANS(G121))*COS(RADIANS(E123))*COS(RADIANS(P113))))</f>
        <v>0</v>
      </c>
      <c r="Q121" s="3">
        <f>IF(DEGREES(ACOS(SIN(RADIANS(G121))*SIN(RADIANS(E123))+COS(RADIANS(G121))*COS(RADIANS(E123))*COS(RADIANS(Q113))))&gt;90,0,$F$4*$F$5/E122^2*(SIN(RADIANS(G121))*SIN(RADIANS(E123))+COS(RADIANS(G121))*COS(RADIANS(E123))*COS(RADIANS(Q113))))</f>
        <v>0</v>
      </c>
      <c r="R121" s="3" t="e">
        <f>IF(DEGREES(ACOS(SIN(RADIANS(G121))*SIN(RADIANS(E123))+COS(RADIANS(G121))*COS(RADIANS(E123))*COS(RADIANS(R113))))&gt;90,0,$F$4*$F$5/E122^2*(SIN(RADIANS(G121))*SIN(RADIANS(E123))+COS(RADIANS(G121))*COS(RADIANS(E123))*COS(RADIANS(R113))))</f>
        <v>#DIV/0!</v>
      </c>
      <c r="S121" s="3" t="e">
        <f>IF(DEGREES(ACOS(SIN(RADIANS(G121))*SIN(RADIANS(E123))+COS(RADIANS(G121))*COS(RADIANS(E123))*COS(RADIANS(S113))))&gt;90,0,$F$4*$F$5/E122^2*(SIN(RADIANS(G121))*SIN(RADIANS(E123))+COS(RADIANS(G121))*COS(RADIANS(E123))*COS(RADIANS(S113))))</f>
        <v>#DIV/0!</v>
      </c>
      <c r="T121" s="3" t="e">
        <f>IF(DEGREES(ACOS(SIN(RADIANS(G121))*SIN(RADIANS(E123))+COS(RADIANS(G121))*COS(RADIANS(E123))*COS(RADIANS(T113))))&gt;90,0,$F$4*$F$5/E122^2*(SIN(RADIANS(G121))*SIN(RADIANS(E123))+COS(RADIANS(G121))*COS(RADIANS(E123))*COS(RADIANS(T113))))</f>
        <v>#DIV/0!</v>
      </c>
      <c r="U121" s="3" t="e">
        <f>IF(DEGREES(ACOS(SIN(RADIANS(G121))*SIN(RADIANS(E123))+COS(RADIANS(G121))*COS(RADIANS(E123))*COS(RADIANS(U113))))&gt;90,0,$F$4*$F$5/E122^2*(SIN(RADIANS(G121))*SIN(RADIANS(E123))+COS(RADIANS(G121))*COS(RADIANS(E123))*COS(RADIANS(U113))))</f>
        <v>#DIV/0!</v>
      </c>
      <c r="V121" s="3" t="e">
        <f>IF(DEGREES(ACOS(SIN(RADIANS(G121))*SIN(RADIANS(E123))+COS(RADIANS(G121))*COS(RADIANS(E123))*COS(RADIANS(V113))))&gt;90,0,$F$4*$F$5/E122^2*(SIN(RADIANS(G121))*SIN(RADIANS(E123))+COS(RADIANS(G121))*COS(RADIANS(E123))*COS(RADIANS(V113))))</f>
        <v>#DIV/0!</v>
      </c>
      <c r="W121" s="3" t="e">
        <f>IF(DEGREES(ACOS(SIN(RADIANS(G121))*SIN(RADIANS(E123))+COS(RADIANS(G121))*COS(RADIANS(E123))*COS(RADIANS(W113))))&gt;90,0,$F$4*$F$5/E122^2*(SIN(RADIANS(G121))*SIN(RADIANS(E123))+COS(RADIANS(G121))*COS(RADIANS(E123))*COS(RADIANS(W113))))</f>
        <v>#DIV/0!</v>
      </c>
      <c r="X121" s="3" t="e">
        <f>IF(DEGREES(ACOS(SIN(RADIANS(G121))*SIN(RADIANS(E123))+COS(RADIANS(G121))*COS(RADIANS(E123))*COS(RADIANS(X113))))&gt;90,0,$F$4*$F$5/E122^2*(SIN(RADIANS(G121))*SIN(RADIANS(E123))+COS(RADIANS(G121))*COS(RADIANS(E123))*COS(RADIANS(X113))))</f>
        <v>#DIV/0!</v>
      </c>
      <c r="Y121" s="3" t="e">
        <f>IF(DEGREES(ACOS(SIN(RADIANS(G121))*SIN(RADIANS(E123))+COS(RADIANS(G121))*COS(RADIANS(E123))*COS(RADIANS(Y113))))&gt;90,0,$F$4*$F$5/E122^2*(SIN(RADIANS(G121))*SIN(RADIANS(E123))+COS(RADIANS(G121))*COS(RADIANS(E123))*COS(RADIANS(Y113))))</f>
        <v>#DIV/0!</v>
      </c>
      <c r="Z121" s="3" t="e">
        <f>IF(DEGREES(ACOS(SIN(RADIANS(G121))*SIN(RADIANS(E123))+COS(RADIANS(G121))*COS(RADIANS(E123))*COS(RADIANS(Z113))))&gt;90,0,$F$4*$F$5/E122^2*(SIN(RADIANS(G121))*SIN(RADIANS(E123))+COS(RADIANS(G121))*COS(RADIANS(E123))*COS(RADIANS(Z113))))</f>
        <v>#DIV/0!</v>
      </c>
      <c r="AA121" s="3" t="e">
        <f>IF(DEGREES(ACOS(SIN(RADIANS(G121))*SIN(RADIANS(E123))+COS(RADIANS(G121))*COS(RADIANS(E123))*COS(RADIANS(AA113))))&gt;90,0,$F$4*$F$5/E122^2*(SIN(RADIANS(G121))*SIN(RADIANS(E123))+COS(RADIANS(G121))*COS(RADIANS(E123))*COS(RADIANS(AA113))))</f>
        <v>#DIV/0!</v>
      </c>
      <c r="AB121" s="3" t="e">
        <f>IF(DEGREES(ACOS(SIN(RADIANS(G121))*SIN(RADIANS(E123))+COS(RADIANS(G121))*COS(RADIANS(E123))*COS(RADIANS(AB113))))&gt;90,0,$F$4*$F$5/E122^2*(SIN(RADIANS(G121))*SIN(RADIANS(E123))+COS(RADIANS(G121))*COS(RADIANS(E123))*COS(RADIANS(AB113))))</f>
        <v>#DIV/0!</v>
      </c>
      <c r="AC121" s="3" t="e">
        <f>IF(DEGREES(ACOS(SIN(RADIANS(G121))*SIN(RADIANS(E123))+COS(RADIANS(G121))*COS(RADIANS(E123))*COS(RADIANS(AC113))))&gt;90,0,$F$4*$F$5/E122^2*(SIN(RADIANS(G121))*SIN(RADIANS(E123))+COS(RADIANS(G121))*COS(RADIANS(E123))*COS(RADIANS(AC113))))</f>
        <v>#DIV/0!</v>
      </c>
      <c r="AD121" s="3" t="e">
        <f>IF(DEGREES(ACOS(SIN(RADIANS(G121))*SIN(RADIANS(E123))+COS(RADIANS(G121))*COS(RADIANS(E123))*COS(RADIANS(AD113))))&gt;90,0,$F$4*$F$5/E122^2*(SIN(RADIANS(G121))*SIN(RADIANS(E123))+COS(RADIANS(G121))*COS(RADIANS(E123))*COS(RADIANS(AD113))))</f>
        <v>#DIV/0!</v>
      </c>
      <c r="AE121" s="3" t="e">
        <f>IF(DEGREES(ACOS(SIN(RADIANS(G121))*SIN(RADIANS(E123))+COS(RADIANS(G121))*COS(RADIANS(E123))*COS(RADIANS(AE113))))&gt;90,0,$F$4*$F$5/E122^2*(SIN(RADIANS(G121))*SIN(RADIANS(E123))+COS(RADIANS(G121))*COS(RADIANS(E123))*COS(RADIANS(AE113))))</f>
        <v>#DIV/0!</v>
      </c>
      <c r="AF121" s="3" t="e">
        <f>IF(DEGREES(ACOS(SIN(RADIANS(G121))*SIN(RADIANS(E123))+COS(RADIANS(G121))*COS(RADIANS(E123))*COS(RADIANS(AF113))))&gt;90,0,$F$4*$F$5/E122^2*(SIN(RADIANS(G121))*SIN(RADIANS(E123))+COS(RADIANS(G121))*COS(RADIANS(E123))*COS(RADIANS(AF113))))</f>
        <v>#DIV/0!</v>
      </c>
      <c r="AG121" s="3" t="e">
        <f>IF(DEGREES(ACOS(SIN(RADIANS(G121))*SIN(RADIANS(E123))+COS(RADIANS(G121))*COS(RADIANS(E123))*COS(RADIANS(AG113))))&gt;90,0,$F$4*$F$5/E122^2*(SIN(RADIANS(G121))*SIN(RADIANS(E123))+COS(RADIANS(G121))*COS(RADIANS(E123))*COS(RADIANS(AG113))))</f>
        <v>#DIV/0!</v>
      </c>
      <c r="AH121" s="3" t="e">
        <f>IF(DEGREES(ACOS(SIN(RADIANS(G121))*SIN(RADIANS(E123))+COS(RADIANS(G121))*COS(RADIANS(E123))*COS(RADIANS(AH113))))&gt;90,0,$F$4*$F$5/E122^2*(SIN(RADIANS(G121))*SIN(RADIANS(E123))+COS(RADIANS(G121))*COS(RADIANS(E123))*COS(RADIANS(AH113))))</f>
        <v>#DIV/0!</v>
      </c>
      <c r="AI121" s="3" t="e">
        <f>IF(DEGREES(ACOS(SIN(RADIANS(G121))*SIN(RADIANS(E123))+COS(RADIANS(G121))*COS(RADIANS(E123))*COS(RADIANS(AI113))))&gt;90,0,$F$4*$F$5/E122^2*(SIN(RADIANS(G121))*SIN(RADIANS(E123))+COS(RADIANS(G121))*COS(RADIANS(E123))*COS(RADIANS(AI113))))</f>
        <v>#DIV/0!</v>
      </c>
      <c r="AJ121" s="3" t="e">
        <f>IF(DEGREES(ACOS(SIN(RADIANS(G121))*SIN(RADIANS(E123))+COS(RADIANS(G121))*COS(RADIANS(E123))*COS(RADIANS(AJ113))))&gt;90,0,$F$4*$F$5/E122^2*(SIN(RADIANS(G121))*SIN(RADIANS(E123))+COS(RADIANS(G121))*COS(RADIANS(E123))*COS(RADIANS(AJ113))))</f>
        <v>#DIV/0!</v>
      </c>
      <c r="AK121" s="3">
        <f>IF(DEGREES(ACOS(SIN(RADIANS(G121))*SIN(RADIANS(E123))+COS(RADIANS(G121))*COS(RADIANS(E123))*COS(RADIANS(AK113))))&gt;90,0,$F$4*$F$5/E122^2*(SIN(RADIANS(G121))*SIN(RADIANS(E123))+COS(RADIANS(G121))*COS(RADIANS(E123))*COS(RADIANS(AK113))))</f>
        <v>0</v>
      </c>
      <c r="AL121" s="3">
        <f>IF(DEGREES(ACOS(SIN(RADIANS(G121))*SIN(RADIANS(E123))+COS(RADIANS(G121))*COS(RADIANS(E123))*COS(RADIANS(AL113))))&gt;90,0,$F$4*$F$5/E122^2*(SIN(RADIANS(G121))*SIN(RADIANS(E123))+COS(RADIANS(G121))*COS(RADIANS(E123))*COS(RADIANS(AL113))))</f>
        <v>0</v>
      </c>
      <c r="AM121" s="3">
        <f>IF(DEGREES(ACOS(SIN(RADIANS(G121))*SIN(RADIANS(E123))+COS(RADIANS(G121))*COS(RADIANS(E123))*COS(RADIANS(AM113))))&gt;90,0,$F$4*$F$5/E122^2*(SIN(RADIANS(G121))*SIN(RADIANS(E123))+COS(RADIANS(G121))*COS(RADIANS(E123))*COS(RADIANS(AM113))))</f>
        <v>0</v>
      </c>
      <c r="AN121" s="3">
        <f>IF(DEGREES(ACOS(SIN(RADIANS(G121))*SIN(RADIANS(E123))+COS(RADIANS(G121))*COS(RADIANS(E123))*COS(RADIANS(AN113))))&gt;90,0,$F$4*$F$5/E122^2*(SIN(RADIANS(G121))*SIN(RADIANS(E123))+COS(RADIANS(G121))*COS(RADIANS(E123))*COS(RADIANS(AN113))))</f>
        <v>0</v>
      </c>
      <c r="AO121" s="3">
        <f>IF(DEGREES(ACOS(SIN(RADIANS(G121))*SIN(RADIANS(E123))+COS(RADIANS(G121))*COS(RADIANS(E123))*COS(RADIANS(AO113))))&gt;90,0,$F$4*$F$5/E122^2*(SIN(RADIANS(G121))*SIN(RADIANS(E123))+COS(RADIANS(G121))*COS(RADIANS(E123))*COS(RADIANS(AO113))))</f>
        <v>0</v>
      </c>
      <c r="AP121" s="3">
        <f>IF(DEGREES(ACOS(SIN(RADIANS(G121))*SIN(RADIANS(E123))+COS(RADIANS(G121))*COS(RADIANS(E123))*COS(RADIANS(AP113))))&gt;90,0,$F$4*$F$5/E122^2*(SIN(RADIANS(G121))*SIN(RADIANS(E123))+COS(RADIANS(G121))*COS(RADIANS(E123))*COS(RADIANS(AP113))))</f>
        <v>0</v>
      </c>
      <c r="AQ121" s="3">
        <f>IF(DEGREES(ACOS(SIN(RADIANS(G121))*SIN(RADIANS(E123))+COS(RADIANS(G121))*COS(RADIANS(E123))*COS(RADIANS(AQ113))))&gt;90,0,$F$4*$F$5/E122^2*(SIN(RADIANS(G121))*SIN(RADIANS(E123))+COS(RADIANS(G121))*COS(RADIANS(E123))*COS(RADIANS(AQ113))))</f>
        <v>0</v>
      </c>
      <c r="AR121" s="3">
        <f>IF(DEGREES(ACOS(SIN(RADIANS(G121))*SIN(RADIANS(E123))+COS(RADIANS(G121))*COS(RADIANS(E123))*COS(RADIANS(AR113))))&gt;90,0,$F$4*$F$5/E122^2*(SIN(RADIANS(G121))*SIN(RADIANS(E123))+COS(RADIANS(G121))*COS(RADIANS(E123))*COS(RADIANS(AR113))))</f>
        <v>0</v>
      </c>
    </row>
    <row r="122" spans="2:44" ht="15.75" customHeight="1" x14ac:dyDescent="0.2">
      <c r="B122" s="20" t="s">
        <v>788</v>
      </c>
      <c r="E122" s="3">
        <f>$F$6*(1-$F$7^2)/(1+$F$7*COS(RADIANS(E116)))</f>
        <v>0</v>
      </c>
      <c r="G122" s="3">
        <v>20</v>
      </c>
      <c r="I122" s="3">
        <f>IF(DEGREES(ACOS(SIN(RADIANS(G122))*SIN(RADIANS(E123))+COS(RADIANS(G122))*COS(RADIANS(E123))*COS(RADIANS(I113))))&gt;90,0,$F$4*$F$5/E122^2*(SIN(RADIANS(G122))*SIN(RADIANS(E123))+COS(RADIANS(G122))*COS(RADIANS(E123))*COS(RADIANS(I113))))</f>
        <v>0</v>
      </c>
      <c r="J122" s="3">
        <f>IF(DEGREES(ACOS(SIN(RADIANS(G122))*SIN(RADIANS(E123))+COS(RADIANS(G122))*COS(RADIANS(E123))*COS(RADIANS(J113))))&gt;90,0,$F$4*$F$5/E122^2*(SIN(RADIANS(G122))*SIN(RADIANS(E123))+COS(RADIANS(G122))*COS(RADIANS(E123))*COS(RADIANS(J113))))</f>
        <v>0</v>
      </c>
      <c r="K122" s="3">
        <f>IF(DEGREES(ACOS(SIN(RADIANS(G122))*SIN(RADIANS(E123))+COS(RADIANS(G122))*COS(RADIANS(E123))*COS(RADIANS(K113))))&gt;90,0,$F$4*$F$5/E122^2*(SIN(RADIANS(G122))*SIN(RADIANS(E123))+COS(RADIANS(G122))*COS(RADIANS(E123))*COS(RADIANS(K113))))</f>
        <v>0</v>
      </c>
      <c r="L122" s="3">
        <f>IF(DEGREES(ACOS(SIN(RADIANS(G122))*SIN(RADIANS(E123))+COS(RADIANS(G122))*COS(RADIANS(E123))*COS(RADIANS(L113))))&gt;90,0,$F$4*$F$5/E122^2*(SIN(RADIANS(G122))*SIN(RADIANS(E123))+COS(RADIANS(G122))*COS(RADIANS(E123))*COS(RADIANS(L113))))</f>
        <v>0</v>
      </c>
      <c r="M122" s="3">
        <f>IF(DEGREES(ACOS(SIN(RADIANS(G122))*SIN(RADIANS(E123))+COS(RADIANS(G122))*COS(RADIANS(E123))*COS(RADIANS(M113))))&gt;90,0,$F$4*$F$5/E122^2*(SIN(RADIANS(G122))*SIN(RADIANS(E123))+COS(RADIANS(G122))*COS(RADIANS(E123))*COS(RADIANS(M113))))</f>
        <v>0</v>
      </c>
      <c r="N122" s="3">
        <f>IF(DEGREES(ACOS(SIN(RADIANS(G122))*SIN(RADIANS(E123))+COS(RADIANS(G122))*COS(RADIANS(E123))*COS(RADIANS(N113))))&gt;90,0,$F$4*$F$5/E122^2*(SIN(RADIANS(G122))*SIN(RADIANS(E123))+COS(RADIANS(G122))*COS(RADIANS(E123))*COS(RADIANS(N113))))</f>
        <v>0</v>
      </c>
      <c r="O122" s="3">
        <f>IF(DEGREES(ACOS(SIN(RADIANS(G122))*SIN(RADIANS(E123))+COS(RADIANS(G122))*COS(RADIANS(E123))*COS(RADIANS(O113))))&gt;90,0,$F$4*$F$5/E122^2*(SIN(RADIANS(G122))*SIN(RADIANS(E123))+COS(RADIANS(G122))*COS(RADIANS(E123))*COS(RADIANS(O113))))</f>
        <v>0</v>
      </c>
      <c r="P122" s="3">
        <f>IF(DEGREES(ACOS(SIN(RADIANS(G122))*SIN(RADIANS(E123))+COS(RADIANS(G122))*COS(RADIANS(E123))*COS(RADIANS(P113))))&gt;90,0,$F$4*$F$5/E122^2*(SIN(RADIANS(G122))*SIN(RADIANS(E123))+COS(RADIANS(G122))*COS(RADIANS(E123))*COS(RADIANS(P113))))</f>
        <v>0</v>
      </c>
      <c r="Q122" s="3">
        <f>IF(DEGREES(ACOS(SIN(RADIANS(G122))*SIN(RADIANS(E123))+COS(RADIANS(G122))*COS(RADIANS(E123))*COS(RADIANS(Q113))))&gt;90,0,$F$4*$F$5/E122^2*(SIN(RADIANS(G122))*SIN(RADIANS(E123))+COS(RADIANS(G122))*COS(RADIANS(E123))*COS(RADIANS(Q113))))</f>
        <v>0</v>
      </c>
      <c r="R122" s="3" t="e">
        <f>IF(DEGREES(ACOS(SIN(RADIANS(G122))*SIN(RADIANS(E123))+COS(RADIANS(G122))*COS(RADIANS(E123))*COS(RADIANS(R113))))&gt;90,0,$F$4*$F$5/E122^2*(SIN(RADIANS(G122))*SIN(RADIANS(E123))+COS(RADIANS(G122))*COS(RADIANS(E123))*COS(RADIANS(R113))))</f>
        <v>#DIV/0!</v>
      </c>
      <c r="S122" s="3" t="e">
        <f>IF(DEGREES(ACOS(SIN(RADIANS(G122))*SIN(RADIANS(E123))+COS(RADIANS(G122))*COS(RADIANS(E123))*COS(RADIANS(S113))))&gt;90,0,$F$4*$F$5/E122^2*(SIN(RADIANS(G122))*SIN(RADIANS(E123))+COS(RADIANS(G122))*COS(RADIANS(E123))*COS(RADIANS(S113))))</f>
        <v>#DIV/0!</v>
      </c>
      <c r="T122" s="3" t="e">
        <f>IF(DEGREES(ACOS(SIN(RADIANS(G122))*SIN(RADIANS(E123))+COS(RADIANS(G122))*COS(RADIANS(E123))*COS(RADIANS(T113))))&gt;90,0,$F$4*$F$5/E122^2*(SIN(RADIANS(G122))*SIN(RADIANS(E123))+COS(RADIANS(G122))*COS(RADIANS(E123))*COS(RADIANS(T113))))</f>
        <v>#DIV/0!</v>
      </c>
      <c r="U122" s="3" t="e">
        <f>IF(DEGREES(ACOS(SIN(RADIANS(G122))*SIN(RADIANS(E123))+COS(RADIANS(G122))*COS(RADIANS(E123))*COS(RADIANS(U113))))&gt;90,0,$F$4*$F$5/E122^2*(SIN(RADIANS(G122))*SIN(RADIANS(E123))+COS(RADIANS(G122))*COS(RADIANS(E123))*COS(RADIANS(U113))))</f>
        <v>#DIV/0!</v>
      </c>
      <c r="V122" s="3" t="e">
        <f>IF(DEGREES(ACOS(SIN(RADIANS(G122))*SIN(RADIANS(E123))+COS(RADIANS(G122))*COS(RADIANS(E123))*COS(RADIANS(V113))))&gt;90,0,$F$4*$F$5/E122^2*(SIN(RADIANS(G122))*SIN(RADIANS(E123))+COS(RADIANS(G122))*COS(RADIANS(E123))*COS(RADIANS(V113))))</f>
        <v>#DIV/0!</v>
      </c>
      <c r="W122" s="3" t="e">
        <f>IF(DEGREES(ACOS(SIN(RADIANS(G122))*SIN(RADIANS(E123))+COS(RADIANS(G122))*COS(RADIANS(E123))*COS(RADIANS(W113))))&gt;90,0,$F$4*$F$5/E122^2*(SIN(RADIANS(G122))*SIN(RADIANS(E123))+COS(RADIANS(G122))*COS(RADIANS(E123))*COS(RADIANS(W113))))</f>
        <v>#DIV/0!</v>
      </c>
      <c r="X122" s="3" t="e">
        <f>IF(DEGREES(ACOS(SIN(RADIANS(G122))*SIN(RADIANS(E123))+COS(RADIANS(G122))*COS(RADIANS(E123))*COS(RADIANS(X113))))&gt;90,0,$F$4*$F$5/E122^2*(SIN(RADIANS(G122))*SIN(RADIANS(E123))+COS(RADIANS(G122))*COS(RADIANS(E123))*COS(RADIANS(X113))))</f>
        <v>#DIV/0!</v>
      </c>
      <c r="Y122" s="3" t="e">
        <f>IF(DEGREES(ACOS(SIN(RADIANS(G122))*SIN(RADIANS(E123))+COS(RADIANS(G122))*COS(RADIANS(E123))*COS(RADIANS(Y113))))&gt;90,0,$F$4*$F$5/E122^2*(SIN(RADIANS(G122))*SIN(RADIANS(E123))+COS(RADIANS(G122))*COS(RADIANS(E123))*COS(RADIANS(Y113))))</f>
        <v>#DIV/0!</v>
      </c>
      <c r="Z122" s="3" t="e">
        <f>IF(DEGREES(ACOS(SIN(RADIANS(G122))*SIN(RADIANS(E123))+COS(RADIANS(G122))*COS(RADIANS(E123))*COS(RADIANS(Z113))))&gt;90,0,$F$4*$F$5/E122^2*(SIN(RADIANS(G122))*SIN(RADIANS(E123))+COS(RADIANS(G122))*COS(RADIANS(E123))*COS(RADIANS(Z113))))</f>
        <v>#DIV/0!</v>
      </c>
      <c r="AA122" s="3" t="e">
        <f>IF(DEGREES(ACOS(SIN(RADIANS(G122))*SIN(RADIANS(E123))+COS(RADIANS(G122))*COS(RADIANS(E123))*COS(RADIANS(AA113))))&gt;90,0,$F$4*$F$5/E122^2*(SIN(RADIANS(G122))*SIN(RADIANS(E123))+COS(RADIANS(G122))*COS(RADIANS(E123))*COS(RADIANS(AA113))))</f>
        <v>#DIV/0!</v>
      </c>
      <c r="AB122" s="3" t="e">
        <f>IF(DEGREES(ACOS(SIN(RADIANS(G122))*SIN(RADIANS(E123))+COS(RADIANS(G122))*COS(RADIANS(E123))*COS(RADIANS(AB113))))&gt;90,0,$F$4*$F$5/E122^2*(SIN(RADIANS(G122))*SIN(RADIANS(E123))+COS(RADIANS(G122))*COS(RADIANS(E123))*COS(RADIANS(AB113))))</f>
        <v>#DIV/0!</v>
      </c>
      <c r="AC122" s="3" t="e">
        <f>IF(DEGREES(ACOS(SIN(RADIANS(G122))*SIN(RADIANS(E123))+COS(RADIANS(G122))*COS(RADIANS(E123))*COS(RADIANS(AC113))))&gt;90,0,$F$4*$F$5/E122^2*(SIN(RADIANS(G122))*SIN(RADIANS(E123))+COS(RADIANS(G122))*COS(RADIANS(E123))*COS(RADIANS(AC113))))</f>
        <v>#DIV/0!</v>
      </c>
      <c r="AD122" s="3" t="e">
        <f>IF(DEGREES(ACOS(SIN(RADIANS(G122))*SIN(RADIANS(E123))+COS(RADIANS(G122))*COS(RADIANS(E123))*COS(RADIANS(AD113))))&gt;90,0,$F$4*$F$5/E122^2*(SIN(RADIANS(G122))*SIN(RADIANS(E123))+COS(RADIANS(G122))*COS(RADIANS(E123))*COS(RADIANS(AD113))))</f>
        <v>#DIV/0!</v>
      </c>
      <c r="AE122" s="3" t="e">
        <f>IF(DEGREES(ACOS(SIN(RADIANS(G122))*SIN(RADIANS(E123))+COS(RADIANS(G122))*COS(RADIANS(E123))*COS(RADIANS(AE113))))&gt;90,0,$F$4*$F$5/E122^2*(SIN(RADIANS(G122))*SIN(RADIANS(E123))+COS(RADIANS(G122))*COS(RADIANS(E123))*COS(RADIANS(AE113))))</f>
        <v>#DIV/0!</v>
      </c>
      <c r="AF122" s="3" t="e">
        <f>IF(DEGREES(ACOS(SIN(RADIANS(G122))*SIN(RADIANS(E123))+COS(RADIANS(G122))*COS(RADIANS(E123))*COS(RADIANS(AF113))))&gt;90,0,$F$4*$F$5/E122^2*(SIN(RADIANS(G122))*SIN(RADIANS(E123))+COS(RADIANS(G122))*COS(RADIANS(E123))*COS(RADIANS(AF113))))</f>
        <v>#DIV/0!</v>
      </c>
      <c r="AG122" s="3" t="e">
        <f>IF(DEGREES(ACOS(SIN(RADIANS(G122))*SIN(RADIANS(E123))+COS(RADIANS(G122))*COS(RADIANS(E123))*COS(RADIANS(AG113))))&gt;90,0,$F$4*$F$5/E122^2*(SIN(RADIANS(G122))*SIN(RADIANS(E123))+COS(RADIANS(G122))*COS(RADIANS(E123))*COS(RADIANS(AG113))))</f>
        <v>#DIV/0!</v>
      </c>
      <c r="AH122" s="3" t="e">
        <f>IF(DEGREES(ACOS(SIN(RADIANS(G122))*SIN(RADIANS(E123))+COS(RADIANS(G122))*COS(RADIANS(E123))*COS(RADIANS(AH113))))&gt;90,0,$F$4*$F$5/E122^2*(SIN(RADIANS(G122))*SIN(RADIANS(E123))+COS(RADIANS(G122))*COS(RADIANS(E123))*COS(RADIANS(AH113))))</f>
        <v>#DIV/0!</v>
      </c>
      <c r="AI122" s="3" t="e">
        <f>IF(DEGREES(ACOS(SIN(RADIANS(G122))*SIN(RADIANS(E123))+COS(RADIANS(G122))*COS(RADIANS(E123))*COS(RADIANS(AI113))))&gt;90,0,$F$4*$F$5/E122^2*(SIN(RADIANS(G122))*SIN(RADIANS(E123))+COS(RADIANS(G122))*COS(RADIANS(E123))*COS(RADIANS(AI113))))</f>
        <v>#DIV/0!</v>
      </c>
      <c r="AJ122" s="3" t="e">
        <f>IF(DEGREES(ACOS(SIN(RADIANS(G122))*SIN(RADIANS(E123))+COS(RADIANS(G122))*COS(RADIANS(E123))*COS(RADIANS(AJ113))))&gt;90,0,$F$4*$F$5/E122^2*(SIN(RADIANS(G122))*SIN(RADIANS(E123))+COS(RADIANS(G122))*COS(RADIANS(E123))*COS(RADIANS(AJ113))))</f>
        <v>#DIV/0!</v>
      </c>
      <c r="AK122" s="3">
        <f>IF(DEGREES(ACOS(SIN(RADIANS(G122))*SIN(RADIANS(E123))+COS(RADIANS(G122))*COS(RADIANS(E123))*COS(RADIANS(AK113))))&gt;90,0,$F$4*$F$5/E122^2*(SIN(RADIANS(G122))*SIN(RADIANS(E123))+COS(RADIANS(G122))*COS(RADIANS(E123))*COS(RADIANS(AK113))))</f>
        <v>0</v>
      </c>
      <c r="AL122" s="3">
        <f>IF(DEGREES(ACOS(SIN(RADIANS(G122))*SIN(RADIANS(E123))+COS(RADIANS(G122))*COS(RADIANS(E123))*COS(RADIANS(AL113))))&gt;90,0,$F$4*$F$5/E122^2*(SIN(RADIANS(G122))*SIN(RADIANS(E123))+COS(RADIANS(G122))*COS(RADIANS(E123))*COS(RADIANS(AL113))))</f>
        <v>0</v>
      </c>
      <c r="AM122" s="3">
        <f>IF(DEGREES(ACOS(SIN(RADIANS(G122))*SIN(RADIANS(E123))+COS(RADIANS(G122))*COS(RADIANS(E123))*COS(RADIANS(AM113))))&gt;90,0,$F$4*$F$5/E122^2*(SIN(RADIANS(G122))*SIN(RADIANS(E123))+COS(RADIANS(G122))*COS(RADIANS(E123))*COS(RADIANS(AM113))))</f>
        <v>0</v>
      </c>
      <c r="AN122" s="3">
        <f>IF(DEGREES(ACOS(SIN(RADIANS(G122))*SIN(RADIANS(E123))+COS(RADIANS(G122))*COS(RADIANS(E123))*COS(RADIANS(AN113))))&gt;90,0,$F$4*$F$5/E122^2*(SIN(RADIANS(G122))*SIN(RADIANS(E123))+COS(RADIANS(G122))*COS(RADIANS(E123))*COS(RADIANS(AN113))))</f>
        <v>0</v>
      </c>
      <c r="AO122" s="3">
        <f>IF(DEGREES(ACOS(SIN(RADIANS(G122))*SIN(RADIANS(E123))+COS(RADIANS(G122))*COS(RADIANS(E123))*COS(RADIANS(AO113))))&gt;90,0,$F$4*$F$5/E122^2*(SIN(RADIANS(G122))*SIN(RADIANS(E123))+COS(RADIANS(G122))*COS(RADIANS(E123))*COS(RADIANS(AO113))))</f>
        <v>0</v>
      </c>
      <c r="AP122" s="3">
        <f>IF(DEGREES(ACOS(SIN(RADIANS(G122))*SIN(RADIANS(E123))+COS(RADIANS(G122))*COS(RADIANS(E123))*COS(RADIANS(AP113))))&gt;90,0,$F$4*$F$5/E122^2*(SIN(RADIANS(G122))*SIN(RADIANS(E123))+COS(RADIANS(G122))*COS(RADIANS(E123))*COS(RADIANS(AP113))))</f>
        <v>0</v>
      </c>
      <c r="AQ122" s="3">
        <f>IF(DEGREES(ACOS(SIN(RADIANS(G122))*SIN(RADIANS(E123))+COS(RADIANS(G122))*COS(RADIANS(E123))*COS(RADIANS(AQ113))))&gt;90,0,$F$4*$F$5/E122^2*(SIN(RADIANS(G122))*SIN(RADIANS(E123))+COS(RADIANS(G122))*COS(RADIANS(E123))*COS(RADIANS(AQ113))))</f>
        <v>0</v>
      </c>
      <c r="AR122" s="3">
        <f>IF(DEGREES(ACOS(SIN(RADIANS(G122))*SIN(RADIANS(E123))+COS(RADIANS(G122))*COS(RADIANS(E123))*COS(RADIANS(AR113))))&gt;90,0,$F$4*$F$5/E122^2*(SIN(RADIANS(G122))*SIN(RADIANS(E123))+COS(RADIANS(G122))*COS(RADIANS(E123))*COS(RADIANS(AR113))))</f>
        <v>0</v>
      </c>
    </row>
    <row r="123" spans="2:44" ht="15.75" customHeight="1" x14ac:dyDescent="0.2">
      <c r="B123" s="20" t="s">
        <v>737</v>
      </c>
      <c r="E123" s="3">
        <f>IF($F$8&gt;90,180-$F$8,$F$8)*SIN(RADIANS(E117))</f>
        <v>0</v>
      </c>
      <c r="G123" s="3">
        <v>10</v>
      </c>
      <c r="I123" s="3">
        <f>IF(DEGREES(ACOS(SIN(RADIANS(G123))*SIN(RADIANS(E123))+COS(RADIANS(G123))*COS(RADIANS(E123))*COS(RADIANS(I113))))&gt;90,0,$F$4*$F$5/E122^2*(SIN(RADIANS(G123))*SIN(RADIANS(E123))+COS(RADIANS(G123))*COS(RADIANS(E123))*COS(RADIANS(I113))))</f>
        <v>0</v>
      </c>
      <c r="J123" s="3">
        <f>IF(DEGREES(ACOS(SIN(RADIANS(G123))*SIN(RADIANS(E123))+COS(RADIANS(G123))*COS(RADIANS(E123))*COS(RADIANS(J113))))&gt;90,0,$F$4*$F$5/E122^2*(SIN(RADIANS(G123))*SIN(RADIANS(E123))+COS(RADIANS(G123))*COS(RADIANS(E123))*COS(RADIANS(J113))))</f>
        <v>0</v>
      </c>
      <c r="K123" s="3">
        <f>IF(DEGREES(ACOS(SIN(RADIANS(G123))*SIN(RADIANS(E123))+COS(RADIANS(G123))*COS(RADIANS(E123))*COS(RADIANS(K113))))&gt;90,0,$F$4*$F$5/E122^2*(SIN(RADIANS(G123))*SIN(RADIANS(E123))+COS(RADIANS(G123))*COS(RADIANS(E123))*COS(RADIANS(K113))))</f>
        <v>0</v>
      </c>
      <c r="L123" s="3">
        <f>IF(DEGREES(ACOS(SIN(RADIANS(G123))*SIN(RADIANS(E123))+COS(RADIANS(G123))*COS(RADIANS(E123))*COS(RADIANS(L113))))&gt;90,0,$F$4*$F$5/E122^2*(SIN(RADIANS(G123))*SIN(RADIANS(E123))+COS(RADIANS(G123))*COS(RADIANS(E123))*COS(RADIANS(L113))))</f>
        <v>0</v>
      </c>
      <c r="M123" s="3">
        <f>IF(DEGREES(ACOS(SIN(RADIANS(G123))*SIN(RADIANS(E123))+COS(RADIANS(G123))*COS(RADIANS(E123))*COS(RADIANS(M113))))&gt;90,0,$F$4*$F$5/E122^2*(SIN(RADIANS(G123))*SIN(RADIANS(E123))+COS(RADIANS(G123))*COS(RADIANS(E123))*COS(RADIANS(M113))))</f>
        <v>0</v>
      </c>
      <c r="N123" s="3">
        <f>IF(DEGREES(ACOS(SIN(RADIANS(G123))*SIN(RADIANS(E123))+COS(RADIANS(G123))*COS(RADIANS(E123))*COS(RADIANS(N113))))&gt;90,0,$F$4*$F$5/E122^2*(SIN(RADIANS(G123))*SIN(RADIANS(E123))+COS(RADIANS(G123))*COS(RADIANS(E123))*COS(RADIANS(N113))))</f>
        <v>0</v>
      </c>
      <c r="O123" s="3">
        <f>IF(DEGREES(ACOS(SIN(RADIANS(G123))*SIN(RADIANS(E123))+COS(RADIANS(G123))*COS(RADIANS(E123))*COS(RADIANS(O113))))&gt;90,0,$F$4*$F$5/E122^2*(SIN(RADIANS(G123))*SIN(RADIANS(E123))+COS(RADIANS(G123))*COS(RADIANS(E123))*COS(RADIANS(O113))))</f>
        <v>0</v>
      </c>
      <c r="P123" s="3">
        <f>IF(DEGREES(ACOS(SIN(RADIANS(G123))*SIN(RADIANS(E123))+COS(RADIANS(G123))*COS(RADIANS(E123))*COS(RADIANS(P113))))&gt;90,0,$F$4*$F$5/E122^2*(SIN(RADIANS(G123))*SIN(RADIANS(E123))+COS(RADIANS(G123))*COS(RADIANS(E123))*COS(RADIANS(P113))))</f>
        <v>0</v>
      </c>
      <c r="Q123" s="3">
        <f>IF(DEGREES(ACOS(SIN(RADIANS(G123))*SIN(RADIANS(E123))+COS(RADIANS(G123))*COS(RADIANS(E123))*COS(RADIANS(Q113))))&gt;90,0,$F$4*$F$5/E122^2*(SIN(RADIANS(G123))*SIN(RADIANS(E123))+COS(RADIANS(G123))*COS(RADIANS(E123))*COS(RADIANS(Q113))))</f>
        <v>0</v>
      </c>
      <c r="R123" s="3" t="e">
        <f>IF(DEGREES(ACOS(SIN(RADIANS(G123))*SIN(RADIANS(E123))+COS(RADIANS(G123))*COS(RADIANS(E123))*COS(RADIANS(R113))))&gt;90,0,$F$4*$F$5/E122^2*(SIN(RADIANS(G123))*SIN(RADIANS(E123))+COS(RADIANS(G123))*COS(RADIANS(E123))*COS(RADIANS(R113))))</f>
        <v>#DIV/0!</v>
      </c>
      <c r="S123" s="3" t="e">
        <f>IF(DEGREES(ACOS(SIN(RADIANS(G123))*SIN(RADIANS(E123))+COS(RADIANS(G123))*COS(RADIANS(E123))*COS(RADIANS(S113))))&gt;90,0,$F$4*$F$5/E122^2*(SIN(RADIANS(G123))*SIN(RADIANS(E123))+COS(RADIANS(G123))*COS(RADIANS(E123))*COS(RADIANS(S113))))</f>
        <v>#DIV/0!</v>
      </c>
      <c r="T123" s="3" t="e">
        <f>IF(DEGREES(ACOS(SIN(RADIANS(G123))*SIN(RADIANS(E123))+COS(RADIANS(G123))*COS(RADIANS(E123))*COS(RADIANS(T113))))&gt;90,0,$F$4*$F$5/E122^2*(SIN(RADIANS(G123))*SIN(RADIANS(E123))+COS(RADIANS(G123))*COS(RADIANS(E123))*COS(RADIANS(T113))))</f>
        <v>#DIV/0!</v>
      </c>
      <c r="U123" s="3" t="e">
        <f>IF(DEGREES(ACOS(SIN(RADIANS(G123))*SIN(RADIANS(E123))+COS(RADIANS(G123))*COS(RADIANS(E123))*COS(RADIANS(U113))))&gt;90,0,$F$4*$F$5/E122^2*(SIN(RADIANS(G123))*SIN(RADIANS(E123))+COS(RADIANS(G123))*COS(RADIANS(E123))*COS(RADIANS(U113))))</f>
        <v>#DIV/0!</v>
      </c>
      <c r="V123" s="3" t="e">
        <f>IF(DEGREES(ACOS(SIN(RADIANS(G123))*SIN(RADIANS(E123))+COS(RADIANS(G123))*COS(RADIANS(E123))*COS(RADIANS(V113))))&gt;90,0,$F$4*$F$5/E122^2*(SIN(RADIANS(G123))*SIN(RADIANS(E123))+COS(RADIANS(G123))*COS(RADIANS(E123))*COS(RADIANS(V113))))</f>
        <v>#DIV/0!</v>
      </c>
      <c r="W123" s="3" t="e">
        <f>IF(DEGREES(ACOS(SIN(RADIANS(G123))*SIN(RADIANS(E123))+COS(RADIANS(G123))*COS(RADIANS(E123))*COS(RADIANS(W113))))&gt;90,0,$F$4*$F$5/E122^2*(SIN(RADIANS(G123))*SIN(RADIANS(E123))+COS(RADIANS(G123))*COS(RADIANS(E123))*COS(RADIANS(W113))))</f>
        <v>#DIV/0!</v>
      </c>
      <c r="X123" s="3" t="e">
        <f>IF(DEGREES(ACOS(SIN(RADIANS(G123))*SIN(RADIANS(E123))+COS(RADIANS(G123))*COS(RADIANS(E123))*COS(RADIANS(X113))))&gt;90,0,$F$4*$F$5/E122^2*(SIN(RADIANS(G123))*SIN(RADIANS(E123))+COS(RADIANS(G123))*COS(RADIANS(E123))*COS(RADIANS(X113))))</f>
        <v>#DIV/0!</v>
      </c>
      <c r="Y123" s="3" t="e">
        <f>IF(DEGREES(ACOS(SIN(RADIANS(G123))*SIN(RADIANS(E123))+COS(RADIANS(G123))*COS(RADIANS(E123))*COS(RADIANS(Y113))))&gt;90,0,$F$4*$F$5/E122^2*(SIN(RADIANS(G123))*SIN(RADIANS(E123))+COS(RADIANS(G123))*COS(RADIANS(E123))*COS(RADIANS(Y113))))</f>
        <v>#DIV/0!</v>
      </c>
      <c r="Z123" s="3" t="e">
        <f>IF(DEGREES(ACOS(SIN(RADIANS(G123))*SIN(RADIANS(E123))+COS(RADIANS(G123))*COS(RADIANS(E123))*COS(RADIANS(Z113))))&gt;90,0,$F$4*$F$5/E122^2*(SIN(RADIANS(G123))*SIN(RADIANS(E123))+COS(RADIANS(G123))*COS(RADIANS(E123))*COS(RADIANS(Z113))))</f>
        <v>#DIV/0!</v>
      </c>
      <c r="AA123" s="3" t="e">
        <f>IF(DEGREES(ACOS(SIN(RADIANS(G123))*SIN(RADIANS(E123))+COS(RADIANS(G123))*COS(RADIANS(E123))*COS(RADIANS(AA113))))&gt;90,0,$F$4*$F$5/E122^2*(SIN(RADIANS(G123))*SIN(RADIANS(E123))+COS(RADIANS(G123))*COS(RADIANS(E123))*COS(RADIANS(AA113))))</f>
        <v>#DIV/0!</v>
      </c>
      <c r="AB123" s="3" t="e">
        <f>IF(DEGREES(ACOS(SIN(RADIANS(G123))*SIN(RADIANS(E123))+COS(RADIANS(G123))*COS(RADIANS(E123))*COS(RADIANS(AB113))))&gt;90,0,$F$4*$F$5/E122^2*(SIN(RADIANS(G123))*SIN(RADIANS(E123))+COS(RADIANS(G123))*COS(RADIANS(E123))*COS(RADIANS(AB113))))</f>
        <v>#DIV/0!</v>
      </c>
      <c r="AC123" s="3" t="e">
        <f>IF(DEGREES(ACOS(SIN(RADIANS(G123))*SIN(RADIANS(E123))+COS(RADIANS(G123))*COS(RADIANS(E123))*COS(RADIANS(AC113))))&gt;90,0,$F$4*$F$5/E122^2*(SIN(RADIANS(G123))*SIN(RADIANS(E123))+COS(RADIANS(G123))*COS(RADIANS(E123))*COS(RADIANS(AC113))))</f>
        <v>#DIV/0!</v>
      </c>
      <c r="AD123" s="3" t="e">
        <f>IF(DEGREES(ACOS(SIN(RADIANS(G123))*SIN(RADIANS(E123))+COS(RADIANS(G123))*COS(RADIANS(E123))*COS(RADIANS(AD113))))&gt;90,0,$F$4*$F$5/E122^2*(SIN(RADIANS(G123))*SIN(RADIANS(E123))+COS(RADIANS(G123))*COS(RADIANS(E123))*COS(RADIANS(AD113))))</f>
        <v>#DIV/0!</v>
      </c>
      <c r="AE123" s="3" t="e">
        <f>IF(DEGREES(ACOS(SIN(RADIANS(G123))*SIN(RADIANS(E123))+COS(RADIANS(G123))*COS(RADIANS(E123))*COS(RADIANS(AE113))))&gt;90,0,$F$4*$F$5/E122^2*(SIN(RADIANS(G123))*SIN(RADIANS(E123))+COS(RADIANS(G123))*COS(RADIANS(E123))*COS(RADIANS(AE113))))</f>
        <v>#DIV/0!</v>
      </c>
      <c r="AF123" s="3" t="e">
        <f>IF(DEGREES(ACOS(SIN(RADIANS(G123))*SIN(RADIANS(E123))+COS(RADIANS(G123))*COS(RADIANS(E123))*COS(RADIANS(AF113))))&gt;90,0,$F$4*$F$5/E122^2*(SIN(RADIANS(G123))*SIN(RADIANS(E123))+COS(RADIANS(G123))*COS(RADIANS(E123))*COS(RADIANS(AF113))))</f>
        <v>#DIV/0!</v>
      </c>
      <c r="AG123" s="3" t="e">
        <f>IF(DEGREES(ACOS(SIN(RADIANS(G123))*SIN(RADIANS(E123))+COS(RADIANS(G123))*COS(RADIANS(E123))*COS(RADIANS(AG113))))&gt;90,0,$F$4*$F$5/E122^2*(SIN(RADIANS(G123))*SIN(RADIANS(E123))+COS(RADIANS(G123))*COS(RADIANS(E123))*COS(RADIANS(AG113))))</f>
        <v>#DIV/0!</v>
      </c>
      <c r="AH123" s="3" t="e">
        <f>IF(DEGREES(ACOS(SIN(RADIANS(G123))*SIN(RADIANS(E123))+COS(RADIANS(G123))*COS(RADIANS(E123))*COS(RADIANS(AH113))))&gt;90,0,$F$4*$F$5/E122^2*(SIN(RADIANS(G123))*SIN(RADIANS(E123))+COS(RADIANS(G123))*COS(RADIANS(E123))*COS(RADIANS(AH113))))</f>
        <v>#DIV/0!</v>
      </c>
      <c r="AI123" s="3" t="e">
        <f>IF(DEGREES(ACOS(SIN(RADIANS(G123))*SIN(RADIANS(E123))+COS(RADIANS(G123))*COS(RADIANS(E123))*COS(RADIANS(AI113))))&gt;90,0,$F$4*$F$5/E122^2*(SIN(RADIANS(G123))*SIN(RADIANS(E123))+COS(RADIANS(G123))*COS(RADIANS(E123))*COS(RADIANS(AI113))))</f>
        <v>#DIV/0!</v>
      </c>
      <c r="AJ123" s="3" t="e">
        <f>IF(DEGREES(ACOS(SIN(RADIANS(G123))*SIN(RADIANS(E123))+COS(RADIANS(G123))*COS(RADIANS(E123))*COS(RADIANS(AJ113))))&gt;90,0,$F$4*$F$5/E122^2*(SIN(RADIANS(G123))*SIN(RADIANS(E123))+COS(RADIANS(G123))*COS(RADIANS(E123))*COS(RADIANS(AJ113))))</f>
        <v>#DIV/0!</v>
      </c>
      <c r="AK123" s="3">
        <f>IF(DEGREES(ACOS(SIN(RADIANS(G123))*SIN(RADIANS(E123))+COS(RADIANS(G123))*COS(RADIANS(E123))*COS(RADIANS(AK113))))&gt;90,0,$F$4*$F$5/E122^2*(SIN(RADIANS(G123))*SIN(RADIANS(E123))+COS(RADIANS(G123))*COS(RADIANS(E123))*COS(RADIANS(AK113))))</f>
        <v>0</v>
      </c>
      <c r="AL123" s="3">
        <f>IF(DEGREES(ACOS(SIN(RADIANS(G123))*SIN(RADIANS(E123))+COS(RADIANS(G123))*COS(RADIANS(E123))*COS(RADIANS(AL113))))&gt;90,0,$F$4*$F$5/E122^2*(SIN(RADIANS(G123))*SIN(RADIANS(E123))+COS(RADIANS(G123))*COS(RADIANS(E123))*COS(RADIANS(AL113))))</f>
        <v>0</v>
      </c>
      <c r="AM123" s="3">
        <f>IF(DEGREES(ACOS(SIN(RADIANS(G123))*SIN(RADIANS(E123))+COS(RADIANS(G123))*COS(RADIANS(E123))*COS(RADIANS(AM113))))&gt;90,0,$F$4*$F$5/E122^2*(SIN(RADIANS(G123))*SIN(RADIANS(E123))+COS(RADIANS(G123))*COS(RADIANS(E123))*COS(RADIANS(AM113))))</f>
        <v>0</v>
      </c>
      <c r="AN123" s="3">
        <f>IF(DEGREES(ACOS(SIN(RADIANS(G123))*SIN(RADIANS(E123))+COS(RADIANS(G123))*COS(RADIANS(E123))*COS(RADIANS(AN113))))&gt;90,0,$F$4*$F$5/E122^2*(SIN(RADIANS(G123))*SIN(RADIANS(E123))+COS(RADIANS(G123))*COS(RADIANS(E123))*COS(RADIANS(AN113))))</f>
        <v>0</v>
      </c>
      <c r="AO123" s="3">
        <f>IF(DEGREES(ACOS(SIN(RADIANS(G123))*SIN(RADIANS(E123))+COS(RADIANS(G123))*COS(RADIANS(E123))*COS(RADIANS(AO113))))&gt;90,0,$F$4*$F$5/E122^2*(SIN(RADIANS(G123))*SIN(RADIANS(E123))+COS(RADIANS(G123))*COS(RADIANS(E123))*COS(RADIANS(AO113))))</f>
        <v>0</v>
      </c>
      <c r="AP123" s="3">
        <f>IF(DEGREES(ACOS(SIN(RADIANS(G123))*SIN(RADIANS(E123))+COS(RADIANS(G123))*COS(RADIANS(E123))*COS(RADIANS(AP113))))&gt;90,0,$F$4*$F$5/E122^2*(SIN(RADIANS(G123))*SIN(RADIANS(E123))+COS(RADIANS(G123))*COS(RADIANS(E123))*COS(RADIANS(AP113))))</f>
        <v>0</v>
      </c>
      <c r="AQ123" s="3">
        <f>IF(DEGREES(ACOS(SIN(RADIANS(G123))*SIN(RADIANS(E123))+COS(RADIANS(G123))*COS(RADIANS(E123))*COS(RADIANS(AQ113))))&gt;90,0,$F$4*$F$5/E122^2*(SIN(RADIANS(G123))*SIN(RADIANS(E123))+COS(RADIANS(G123))*COS(RADIANS(E123))*COS(RADIANS(AQ113))))</f>
        <v>0</v>
      </c>
      <c r="AR123" s="3">
        <f>IF(DEGREES(ACOS(SIN(RADIANS(G123))*SIN(RADIANS(E123))+COS(RADIANS(G123))*COS(RADIANS(E123))*COS(RADIANS(AR113))))&gt;90,0,$F$4*$F$5/E122^2*(SIN(RADIANS(G123))*SIN(RADIANS(E123))+COS(RADIANS(G123))*COS(RADIANS(E123))*COS(RADIANS(AR113))))</f>
        <v>0</v>
      </c>
    </row>
    <row r="124" spans="2:44" ht="15.75" customHeight="1" x14ac:dyDescent="0.2">
      <c r="B124" s="20" t="s">
        <v>789</v>
      </c>
      <c r="E124" s="3">
        <f>IF($F$10=0,IF(E115&lt;360,E115,E115-360),($F$10+1)*E115)</f>
        <v>30</v>
      </c>
      <c r="G124" s="3">
        <v>0</v>
      </c>
      <c r="I124" s="3">
        <f>IF(DEGREES(ACOS(SIN(RADIANS(G124))*SIN(RADIANS(E123))+COS(RADIANS(G124))*COS(RADIANS(E123))*COS(RADIANS(I113))))&gt;90,0,$F$4*$F$5/E122^2*(SIN(RADIANS(G124))*SIN(RADIANS(E123))+COS(RADIANS(G124))*COS(RADIANS(E123))*COS(RADIANS(I113))))</f>
        <v>0</v>
      </c>
      <c r="J124" s="3">
        <f>IF(DEGREES(ACOS(SIN(RADIANS(G124))*SIN(RADIANS(E123))+COS(RADIANS(G124))*COS(RADIANS(E123))*COS(RADIANS(J113))))&gt;90,0,$F$4*$F$5/E122^2*(SIN(RADIANS(G124))*SIN(RADIANS(E123))+COS(RADIANS(G124))*COS(RADIANS(E123))*COS(RADIANS(J113))))</f>
        <v>0</v>
      </c>
      <c r="K124" s="3">
        <f>IF(DEGREES(ACOS(SIN(RADIANS(G124))*SIN(RADIANS(E123))+COS(RADIANS(G124))*COS(RADIANS(E123))*COS(RADIANS(K113))))&gt;90,0,$F$4*$F$5/E122^2*(SIN(RADIANS(G124))*SIN(RADIANS(E123))+COS(RADIANS(G124))*COS(RADIANS(E123))*COS(RADIANS(K113))))</f>
        <v>0</v>
      </c>
      <c r="L124" s="3">
        <f>IF(DEGREES(ACOS(SIN(RADIANS(G124))*SIN(RADIANS(E123))+COS(RADIANS(G124))*COS(RADIANS(E123))*COS(RADIANS(L113))))&gt;90,0,$F$4*$F$5/E122^2*(SIN(RADIANS(G124))*SIN(RADIANS(E123))+COS(RADIANS(G124))*COS(RADIANS(E123))*COS(RADIANS(L113))))</f>
        <v>0</v>
      </c>
      <c r="M124" s="3">
        <f>IF(DEGREES(ACOS(SIN(RADIANS(G124))*SIN(RADIANS(E123))+COS(RADIANS(G124))*COS(RADIANS(E123))*COS(RADIANS(M113))))&gt;90,0,$F$4*$F$5/E122^2*(SIN(RADIANS(G124))*SIN(RADIANS(E123))+COS(RADIANS(G124))*COS(RADIANS(E123))*COS(RADIANS(M113))))</f>
        <v>0</v>
      </c>
      <c r="N124" s="3">
        <f>IF(DEGREES(ACOS(SIN(RADIANS(G124))*SIN(RADIANS(E123))+COS(RADIANS(G124))*COS(RADIANS(E123))*COS(RADIANS(N113))))&gt;90,0,$F$4*$F$5/E122^2*(SIN(RADIANS(G124))*SIN(RADIANS(E123))+COS(RADIANS(G124))*COS(RADIANS(E123))*COS(RADIANS(N113))))</f>
        <v>0</v>
      </c>
      <c r="O124" s="3">
        <f>IF(DEGREES(ACOS(SIN(RADIANS(G124))*SIN(RADIANS(E123))+COS(RADIANS(G124))*COS(RADIANS(E123))*COS(RADIANS(O113))))&gt;90,0,$F$4*$F$5/E122^2*(SIN(RADIANS(G124))*SIN(RADIANS(E123))+COS(RADIANS(G124))*COS(RADIANS(E123))*COS(RADIANS(O113))))</f>
        <v>0</v>
      </c>
      <c r="P124" s="3">
        <f>IF(DEGREES(ACOS(SIN(RADIANS(G124))*SIN(RADIANS(E123))+COS(RADIANS(G124))*COS(RADIANS(E123))*COS(RADIANS(P113))))&gt;90,0,$F$4*$F$5/E122^2*(SIN(RADIANS(G124))*SIN(RADIANS(E123))+COS(RADIANS(G124))*COS(RADIANS(E123))*COS(RADIANS(P113))))</f>
        <v>0</v>
      </c>
      <c r="Q124" s="3">
        <f>IF(DEGREES(ACOS(SIN(RADIANS(G124))*SIN(RADIANS(E123))+COS(RADIANS(G124))*COS(RADIANS(E123))*COS(RADIANS(Q113))))&gt;90,0,$F$4*$F$5/E122^2*(SIN(RADIANS(G124))*SIN(RADIANS(E123))+COS(RADIANS(G124))*COS(RADIANS(E123))*COS(RADIANS(Q113))))</f>
        <v>0</v>
      </c>
      <c r="R124" s="3" t="e">
        <f>IF(DEGREES(ACOS(SIN(RADIANS(G124))*SIN(RADIANS(E123))+COS(RADIANS(G124))*COS(RADIANS(E123))*COS(RADIANS(R113))))&gt;90,0,$F$4*$F$5/E122^2*(SIN(RADIANS(G124))*SIN(RADIANS(E123))+COS(RADIANS(G124))*COS(RADIANS(E123))*COS(RADIANS(R113))))</f>
        <v>#DIV/0!</v>
      </c>
      <c r="S124" s="3" t="e">
        <f>IF(DEGREES(ACOS(SIN(RADIANS(G124))*SIN(RADIANS(E123))+COS(RADIANS(G124))*COS(RADIANS(E123))*COS(RADIANS(S113))))&gt;90,0,$F$4*$F$5/E122^2*(SIN(RADIANS(G124))*SIN(RADIANS(E123))+COS(RADIANS(G124))*COS(RADIANS(E123))*COS(RADIANS(S113))))</f>
        <v>#DIV/0!</v>
      </c>
      <c r="T124" s="3" t="e">
        <f>IF(DEGREES(ACOS(SIN(RADIANS(G124))*SIN(RADIANS(E123))+COS(RADIANS(G124))*COS(RADIANS(E123))*COS(RADIANS(T113))))&gt;90,0,$F$4*$F$5/E122^2*(SIN(RADIANS(G124))*SIN(RADIANS(E123))+COS(RADIANS(G124))*COS(RADIANS(E123))*COS(RADIANS(T113))))</f>
        <v>#DIV/0!</v>
      </c>
      <c r="U124" s="3" t="e">
        <f>IF(DEGREES(ACOS(SIN(RADIANS(G124))*SIN(RADIANS(E123))+COS(RADIANS(G124))*COS(RADIANS(E123))*COS(RADIANS(U113))))&gt;90,0,$F$4*$F$5/E122^2*(SIN(RADIANS(G124))*SIN(RADIANS(E123))+COS(RADIANS(G124))*COS(RADIANS(E123))*COS(RADIANS(U113))))</f>
        <v>#DIV/0!</v>
      </c>
      <c r="V124" s="3" t="e">
        <f>IF(DEGREES(ACOS(SIN(RADIANS(G124))*SIN(RADIANS(E123))+COS(RADIANS(G124))*COS(RADIANS(E123))*COS(RADIANS(V113))))&gt;90,0,$F$4*$F$5/E122^2*(SIN(RADIANS(G124))*SIN(RADIANS(E123))+COS(RADIANS(G124))*COS(RADIANS(E123))*COS(RADIANS(V113))))</f>
        <v>#DIV/0!</v>
      </c>
      <c r="W124" s="3" t="e">
        <f>IF(DEGREES(ACOS(SIN(RADIANS(G124))*SIN(RADIANS(E123))+COS(RADIANS(G124))*COS(RADIANS(E123))*COS(RADIANS(W113))))&gt;90,0,$F$4*$F$5/E122^2*(SIN(RADIANS(G124))*SIN(RADIANS(E123))+COS(RADIANS(G124))*COS(RADIANS(E123))*COS(RADIANS(W113))))</f>
        <v>#DIV/0!</v>
      </c>
      <c r="X124" s="3" t="e">
        <f>IF(DEGREES(ACOS(SIN(RADIANS(G124))*SIN(RADIANS(E123))+COS(RADIANS(G124))*COS(RADIANS(E123))*COS(RADIANS(X113))))&gt;90,0,$F$4*$F$5/E122^2*(SIN(RADIANS(G124))*SIN(RADIANS(E123))+COS(RADIANS(G124))*COS(RADIANS(E123))*COS(RADIANS(X113))))</f>
        <v>#DIV/0!</v>
      </c>
      <c r="Y124" s="3" t="e">
        <f>IF(DEGREES(ACOS(SIN(RADIANS(G124))*SIN(RADIANS(E123))+COS(RADIANS(G124))*COS(RADIANS(E123))*COS(RADIANS(Y113))))&gt;90,0,$F$4*$F$5/E122^2*(SIN(RADIANS(G124))*SIN(RADIANS(E123))+COS(RADIANS(G124))*COS(RADIANS(E123))*COS(RADIANS(Y113))))</f>
        <v>#DIV/0!</v>
      </c>
      <c r="Z124" s="3" t="e">
        <f>IF(DEGREES(ACOS(SIN(RADIANS(G124))*SIN(RADIANS(E123))+COS(RADIANS(G124))*COS(RADIANS(E123))*COS(RADIANS(Z113))))&gt;90,0,$F$4*$F$5/E122^2*(SIN(RADIANS(G124))*SIN(RADIANS(E123))+COS(RADIANS(G124))*COS(RADIANS(E123))*COS(RADIANS(Z113))))</f>
        <v>#DIV/0!</v>
      </c>
      <c r="AA124" s="3" t="e">
        <f>IF(DEGREES(ACOS(SIN(RADIANS(G124))*SIN(RADIANS(E123))+COS(RADIANS(G124))*COS(RADIANS(E123))*COS(RADIANS(AA113))))&gt;90,0,$F$4*$F$5/E122^2*(SIN(RADIANS(G124))*SIN(RADIANS(E123))+COS(RADIANS(G124))*COS(RADIANS(E123))*COS(RADIANS(AA113))))</f>
        <v>#DIV/0!</v>
      </c>
      <c r="AB124" s="3" t="e">
        <f>IF(DEGREES(ACOS(SIN(RADIANS(G124))*SIN(RADIANS(E123))+COS(RADIANS(G124))*COS(RADIANS(E123))*COS(RADIANS(AB113))))&gt;90,0,$F$4*$F$5/E122^2*(SIN(RADIANS(G124))*SIN(RADIANS(E123))+COS(RADIANS(G124))*COS(RADIANS(E123))*COS(RADIANS(AB113))))</f>
        <v>#DIV/0!</v>
      </c>
      <c r="AC124" s="3" t="e">
        <f>IF(DEGREES(ACOS(SIN(RADIANS(G124))*SIN(RADIANS(E123))+COS(RADIANS(G124))*COS(RADIANS(E123))*COS(RADIANS(AC113))))&gt;90,0,$F$4*$F$5/E122^2*(SIN(RADIANS(G124))*SIN(RADIANS(E123))+COS(RADIANS(G124))*COS(RADIANS(E123))*COS(RADIANS(AC113))))</f>
        <v>#DIV/0!</v>
      </c>
      <c r="AD124" s="3" t="e">
        <f>IF(DEGREES(ACOS(SIN(RADIANS(G124))*SIN(RADIANS(E123))+COS(RADIANS(G124))*COS(RADIANS(E123))*COS(RADIANS(AD113))))&gt;90,0,$F$4*$F$5/E122^2*(SIN(RADIANS(G124))*SIN(RADIANS(E123))+COS(RADIANS(G124))*COS(RADIANS(E123))*COS(RADIANS(AD113))))</f>
        <v>#DIV/0!</v>
      </c>
      <c r="AE124" s="3" t="e">
        <f>IF(DEGREES(ACOS(SIN(RADIANS(G124))*SIN(RADIANS(E123))+COS(RADIANS(G124))*COS(RADIANS(E123))*COS(RADIANS(AE113))))&gt;90,0,$F$4*$F$5/E122^2*(SIN(RADIANS(G124))*SIN(RADIANS(E123))+COS(RADIANS(G124))*COS(RADIANS(E123))*COS(RADIANS(AE113))))</f>
        <v>#DIV/0!</v>
      </c>
      <c r="AF124" s="3" t="e">
        <f>IF(DEGREES(ACOS(SIN(RADIANS(G124))*SIN(RADIANS(E123))+COS(RADIANS(G124))*COS(RADIANS(E123))*COS(RADIANS(AF113))))&gt;90,0,$F$4*$F$5/E122^2*(SIN(RADIANS(G124))*SIN(RADIANS(E123))+COS(RADIANS(G124))*COS(RADIANS(E123))*COS(RADIANS(AF113))))</f>
        <v>#DIV/0!</v>
      </c>
      <c r="AG124" s="3" t="e">
        <f>IF(DEGREES(ACOS(SIN(RADIANS(G124))*SIN(RADIANS(E123))+COS(RADIANS(G124))*COS(RADIANS(E123))*COS(RADIANS(AG113))))&gt;90,0,$F$4*$F$5/E122^2*(SIN(RADIANS(G124))*SIN(RADIANS(E123))+COS(RADIANS(G124))*COS(RADIANS(E123))*COS(RADIANS(AG113))))</f>
        <v>#DIV/0!</v>
      </c>
      <c r="AH124" s="3" t="e">
        <f>IF(DEGREES(ACOS(SIN(RADIANS(G124))*SIN(RADIANS(E123))+COS(RADIANS(G124))*COS(RADIANS(E123))*COS(RADIANS(AH113))))&gt;90,0,$F$4*$F$5/E122^2*(SIN(RADIANS(G124))*SIN(RADIANS(E123))+COS(RADIANS(G124))*COS(RADIANS(E123))*COS(RADIANS(AH113))))</f>
        <v>#DIV/0!</v>
      </c>
      <c r="AI124" s="3" t="e">
        <f>IF(DEGREES(ACOS(SIN(RADIANS(G124))*SIN(RADIANS(E123))+COS(RADIANS(G124))*COS(RADIANS(E123))*COS(RADIANS(AI113))))&gt;90,0,$F$4*$F$5/E122^2*(SIN(RADIANS(G124))*SIN(RADIANS(E123))+COS(RADIANS(G124))*COS(RADIANS(E123))*COS(RADIANS(AI113))))</f>
        <v>#DIV/0!</v>
      </c>
      <c r="AJ124" s="3" t="e">
        <f>IF(DEGREES(ACOS(SIN(RADIANS(G124))*SIN(RADIANS(E123))+COS(RADIANS(G124))*COS(RADIANS(E123))*COS(RADIANS(AJ113))))&gt;90,0,$F$4*$F$5/E122^2*(SIN(RADIANS(G124))*SIN(RADIANS(E123))+COS(RADIANS(G124))*COS(RADIANS(E123))*COS(RADIANS(AJ113))))</f>
        <v>#DIV/0!</v>
      </c>
      <c r="AK124" s="3">
        <f>IF(DEGREES(ACOS(SIN(RADIANS(G124))*SIN(RADIANS(E123))+COS(RADIANS(G124))*COS(RADIANS(E123))*COS(RADIANS(AK113))))&gt;90,0,$F$4*$F$5/E122^2*(SIN(RADIANS(G124))*SIN(RADIANS(E123))+COS(RADIANS(G124))*COS(RADIANS(E123))*COS(RADIANS(AK113))))</f>
        <v>0</v>
      </c>
      <c r="AL124" s="3">
        <f>IF(DEGREES(ACOS(SIN(RADIANS(G124))*SIN(RADIANS(E123))+COS(RADIANS(G124))*COS(RADIANS(E123))*COS(RADIANS(AL113))))&gt;90,0,$F$4*$F$5/E122^2*(SIN(RADIANS(G124))*SIN(RADIANS(E123))+COS(RADIANS(G124))*COS(RADIANS(E123))*COS(RADIANS(AL113))))</f>
        <v>0</v>
      </c>
      <c r="AM124" s="3">
        <f>IF(DEGREES(ACOS(SIN(RADIANS(G124))*SIN(RADIANS(E123))+COS(RADIANS(G124))*COS(RADIANS(E123))*COS(RADIANS(AM113))))&gt;90,0,$F$4*$F$5/E122^2*(SIN(RADIANS(G124))*SIN(RADIANS(E123))+COS(RADIANS(G124))*COS(RADIANS(E123))*COS(RADIANS(AM113))))</f>
        <v>0</v>
      </c>
      <c r="AN124" s="3">
        <f>IF(DEGREES(ACOS(SIN(RADIANS(G124))*SIN(RADIANS(E123))+COS(RADIANS(G124))*COS(RADIANS(E123))*COS(RADIANS(AN113))))&gt;90,0,$F$4*$F$5/E122^2*(SIN(RADIANS(G124))*SIN(RADIANS(E123))+COS(RADIANS(G124))*COS(RADIANS(E123))*COS(RADIANS(AN113))))</f>
        <v>0</v>
      </c>
      <c r="AO124" s="3">
        <f>IF(DEGREES(ACOS(SIN(RADIANS(G124))*SIN(RADIANS(E123))+COS(RADIANS(G124))*COS(RADIANS(E123))*COS(RADIANS(AO113))))&gt;90,0,$F$4*$F$5/E122^2*(SIN(RADIANS(G124))*SIN(RADIANS(E123))+COS(RADIANS(G124))*COS(RADIANS(E123))*COS(RADIANS(AO113))))</f>
        <v>0</v>
      </c>
      <c r="AP124" s="3">
        <f>IF(DEGREES(ACOS(SIN(RADIANS(G124))*SIN(RADIANS(E123))+COS(RADIANS(G124))*COS(RADIANS(E123))*COS(RADIANS(AP113))))&gt;90,0,$F$4*$F$5/E122^2*(SIN(RADIANS(G124))*SIN(RADIANS(E123))+COS(RADIANS(G124))*COS(RADIANS(E123))*COS(RADIANS(AP113))))</f>
        <v>0</v>
      </c>
      <c r="AQ124" s="3">
        <f>IF(DEGREES(ACOS(SIN(RADIANS(G124))*SIN(RADIANS(E123))+COS(RADIANS(G124))*COS(RADIANS(E123))*COS(RADIANS(AQ113))))&gt;90,0,$F$4*$F$5/E122^2*(SIN(RADIANS(G124))*SIN(RADIANS(E123))+COS(RADIANS(G124))*COS(RADIANS(E123))*COS(RADIANS(AQ113))))</f>
        <v>0</v>
      </c>
      <c r="AR124" s="3">
        <f>IF(DEGREES(ACOS(SIN(RADIANS(G124))*SIN(RADIANS(E123))+COS(RADIANS(G124))*COS(RADIANS(E123))*COS(RADIANS(AR113))))&gt;90,0,$F$4*$F$5/E122^2*(SIN(RADIANS(G124))*SIN(RADIANS(E123))+COS(RADIANS(G124))*COS(RADIANS(E123))*COS(RADIANS(AR113))))</f>
        <v>0</v>
      </c>
    </row>
    <row r="125" spans="2:44" ht="15.75" customHeight="1" x14ac:dyDescent="0.2">
      <c r="B125" s="20" t="s">
        <v>790</v>
      </c>
      <c r="E125" s="3">
        <f>E124-E116-360*ROUNDDOWN((E124-E116)/360,0)</f>
        <v>7.1054273576010019E-15</v>
      </c>
      <c r="G125" s="3">
        <v>-10</v>
      </c>
      <c r="I125" s="3">
        <f>IF(DEGREES(ACOS(SIN(RADIANS(G125))*SIN(RADIANS(E123))+COS(RADIANS(G125))*COS(RADIANS(E123))*COS(RADIANS(I113))))&gt;90,0,$F$4*$F$5/E122^2*(SIN(RADIANS(G125))*SIN(RADIANS(E123))+COS(RADIANS(G125))*COS(RADIANS(E123))*COS(RADIANS(I113))))</f>
        <v>0</v>
      </c>
      <c r="J125" s="3">
        <f>IF(DEGREES(ACOS(SIN(RADIANS(G125))*SIN(RADIANS(E123))+COS(RADIANS(G125))*COS(RADIANS(E123))*COS(RADIANS(J113))))&gt;90,0,$F$4*$F$5/E122^2*(SIN(RADIANS(G125))*SIN(RADIANS(E123))+COS(RADIANS(G125))*COS(RADIANS(E123))*COS(RADIANS(J113))))</f>
        <v>0</v>
      </c>
      <c r="K125" s="3">
        <f>IF(DEGREES(ACOS(SIN(RADIANS(G125))*SIN(RADIANS(E123))+COS(RADIANS(G125))*COS(RADIANS(E123))*COS(RADIANS(K113))))&gt;90,0,$F$4*$F$5/E122^2*(SIN(RADIANS(G125))*SIN(RADIANS(E123))+COS(RADIANS(G125))*COS(RADIANS(E123))*COS(RADIANS(K113))))</f>
        <v>0</v>
      </c>
      <c r="L125" s="3">
        <f>IF(DEGREES(ACOS(SIN(RADIANS(G125))*SIN(RADIANS(E123))+COS(RADIANS(G125))*COS(RADIANS(E123))*COS(RADIANS(L113))))&gt;90,0,$F$4*$F$5/E122^2*(SIN(RADIANS(G125))*SIN(RADIANS(E123))+COS(RADIANS(G125))*COS(RADIANS(E123))*COS(RADIANS(L113))))</f>
        <v>0</v>
      </c>
      <c r="M125" s="3">
        <f>IF(DEGREES(ACOS(SIN(RADIANS(G125))*SIN(RADIANS(E123))+COS(RADIANS(G125))*COS(RADIANS(E123))*COS(RADIANS(M113))))&gt;90,0,$F$4*$F$5/E122^2*(SIN(RADIANS(G125))*SIN(RADIANS(E123))+COS(RADIANS(G125))*COS(RADIANS(E123))*COS(RADIANS(M113))))</f>
        <v>0</v>
      </c>
      <c r="N125" s="3">
        <f>IF(DEGREES(ACOS(SIN(RADIANS(G125))*SIN(RADIANS(E123))+COS(RADIANS(G125))*COS(RADIANS(E123))*COS(RADIANS(N113))))&gt;90,0,$F$4*$F$5/E122^2*(SIN(RADIANS(G125))*SIN(RADIANS(E123))+COS(RADIANS(G125))*COS(RADIANS(E123))*COS(RADIANS(N113))))</f>
        <v>0</v>
      </c>
      <c r="O125" s="3">
        <f>IF(DEGREES(ACOS(SIN(RADIANS(G125))*SIN(RADIANS(E123))+COS(RADIANS(G125))*COS(RADIANS(E123))*COS(RADIANS(O113))))&gt;90,0,$F$4*$F$5/E122^2*(SIN(RADIANS(G125))*SIN(RADIANS(E123))+COS(RADIANS(G125))*COS(RADIANS(E123))*COS(RADIANS(O113))))</f>
        <v>0</v>
      </c>
      <c r="P125" s="3">
        <f>IF(DEGREES(ACOS(SIN(RADIANS(G125))*SIN(RADIANS(E123))+COS(RADIANS(G125))*COS(RADIANS(E123))*COS(RADIANS(P113))))&gt;90,0,$F$4*$F$5/E122^2*(SIN(RADIANS(G125))*SIN(RADIANS(E123))+COS(RADIANS(G125))*COS(RADIANS(E123))*COS(RADIANS(P113))))</f>
        <v>0</v>
      </c>
      <c r="Q125" s="3">
        <f>IF(DEGREES(ACOS(SIN(RADIANS(G125))*SIN(RADIANS(E123))+COS(RADIANS(G125))*COS(RADIANS(E123))*COS(RADIANS(Q113))))&gt;90,0,$F$4*$F$5/E122^2*(SIN(RADIANS(G125))*SIN(RADIANS(E123))+COS(RADIANS(G125))*COS(RADIANS(E123))*COS(RADIANS(Q113))))</f>
        <v>0</v>
      </c>
      <c r="R125" s="3" t="e">
        <f>IF(DEGREES(ACOS(SIN(RADIANS(G125))*SIN(RADIANS(E123))+COS(RADIANS(G125))*COS(RADIANS(E123))*COS(RADIANS(R113))))&gt;90,0,$F$4*$F$5/E122^2*(SIN(RADIANS(G125))*SIN(RADIANS(E123))+COS(RADIANS(G125))*COS(RADIANS(E123))*COS(RADIANS(R113))))</f>
        <v>#DIV/0!</v>
      </c>
      <c r="S125" s="3" t="e">
        <f>IF(DEGREES(ACOS(SIN(RADIANS(G125))*SIN(RADIANS(E123))+COS(RADIANS(G125))*COS(RADIANS(E123))*COS(RADIANS(S113))))&gt;90,0,$F$4*$F$5/E122^2*(SIN(RADIANS(G125))*SIN(RADIANS(E123))+COS(RADIANS(G125))*COS(RADIANS(E123))*COS(RADIANS(S113))))</f>
        <v>#DIV/0!</v>
      </c>
      <c r="T125" s="3" t="e">
        <f>IF(DEGREES(ACOS(SIN(RADIANS(G125))*SIN(RADIANS(E123))+COS(RADIANS(G125))*COS(RADIANS(E123))*COS(RADIANS(T113))))&gt;90,0,$F$4*$F$5/E122^2*(SIN(RADIANS(G125))*SIN(RADIANS(E123))+COS(RADIANS(G125))*COS(RADIANS(E123))*COS(RADIANS(T113))))</f>
        <v>#DIV/0!</v>
      </c>
      <c r="U125" s="3" t="e">
        <f>IF(DEGREES(ACOS(SIN(RADIANS(G125))*SIN(RADIANS(E123))+COS(RADIANS(G125))*COS(RADIANS(E123))*COS(RADIANS(U113))))&gt;90,0,$F$4*$F$5/E122^2*(SIN(RADIANS(G125))*SIN(RADIANS(E123))+COS(RADIANS(G125))*COS(RADIANS(E123))*COS(RADIANS(U113))))</f>
        <v>#DIV/0!</v>
      </c>
      <c r="V125" s="3" t="e">
        <f>IF(DEGREES(ACOS(SIN(RADIANS(G125))*SIN(RADIANS(E123))+COS(RADIANS(G125))*COS(RADIANS(E123))*COS(RADIANS(V113))))&gt;90,0,$F$4*$F$5/E122^2*(SIN(RADIANS(G125))*SIN(RADIANS(E123))+COS(RADIANS(G125))*COS(RADIANS(E123))*COS(RADIANS(V113))))</f>
        <v>#DIV/0!</v>
      </c>
      <c r="W125" s="3" t="e">
        <f>IF(DEGREES(ACOS(SIN(RADIANS(G125))*SIN(RADIANS(E123))+COS(RADIANS(G125))*COS(RADIANS(E123))*COS(RADIANS(W113))))&gt;90,0,$F$4*$F$5/E122^2*(SIN(RADIANS(G125))*SIN(RADIANS(E123))+COS(RADIANS(G125))*COS(RADIANS(E123))*COS(RADIANS(W113))))</f>
        <v>#DIV/0!</v>
      </c>
      <c r="X125" s="3" t="e">
        <f>IF(DEGREES(ACOS(SIN(RADIANS(G125))*SIN(RADIANS(E123))+COS(RADIANS(G125))*COS(RADIANS(E123))*COS(RADIANS(X113))))&gt;90,0,$F$4*$F$5/E122^2*(SIN(RADIANS(G125))*SIN(RADIANS(E123))+COS(RADIANS(G125))*COS(RADIANS(E123))*COS(RADIANS(X113))))</f>
        <v>#DIV/0!</v>
      </c>
      <c r="Y125" s="3" t="e">
        <f>IF(DEGREES(ACOS(SIN(RADIANS(G125))*SIN(RADIANS(E123))+COS(RADIANS(G125))*COS(RADIANS(E123))*COS(RADIANS(Y113))))&gt;90,0,$F$4*$F$5/E122^2*(SIN(RADIANS(G125))*SIN(RADIANS(E123))+COS(RADIANS(G125))*COS(RADIANS(E123))*COS(RADIANS(Y113))))</f>
        <v>#DIV/0!</v>
      </c>
      <c r="Z125" s="3" t="e">
        <f>IF(DEGREES(ACOS(SIN(RADIANS(G125))*SIN(RADIANS(E123))+COS(RADIANS(G125))*COS(RADIANS(E123))*COS(RADIANS(Z113))))&gt;90,0,$F$4*$F$5/E122^2*(SIN(RADIANS(G125))*SIN(RADIANS(E123))+COS(RADIANS(G125))*COS(RADIANS(E123))*COS(RADIANS(Z113))))</f>
        <v>#DIV/0!</v>
      </c>
      <c r="AA125" s="3" t="e">
        <f>IF(DEGREES(ACOS(SIN(RADIANS(G125))*SIN(RADIANS(E123))+COS(RADIANS(G125))*COS(RADIANS(E123))*COS(RADIANS(AA113))))&gt;90,0,$F$4*$F$5/E122^2*(SIN(RADIANS(G125))*SIN(RADIANS(E123))+COS(RADIANS(G125))*COS(RADIANS(E123))*COS(RADIANS(AA113))))</f>
        <v>#DIV/0!</v>
      </c>
      <c r="AB125" s="3" t="e">
        <f>IF(DEGREES(ACOS(SIN(RADIANS(G125))*SIN(RADIANS(E123))+COS(RADIANS(G125))*COS(RADIANS(E123))*COS(RADIANS(AB113))))&gt;90,0,$F$4*$F$5/E122^2*(SIN(RADIANS(G125))*SIN(RADIANS(E123))+COS(RADIANS(G125))*COS(RADIANS(E123))*COS(RADIANS(AB113))))</f>
        <v>#DIV/0!</v>
      </c>
      <c r="AC125" s="3" t="e">
        <f>IF(DEGREES(ACOS(SIN(RADIANS(G125))*SIN(RADIANS(E123))+COS(RADIANS(G125))*COS(RADIANS(E123))*COS(RADIANS(AC113))))&gt;90,0,$F$4*$F$5/E122^2*(SIN(RADIANS(G125))*SIN(RADIANS(E123))+COS(RADIANS(G125))*COS(RADIANS(E123))*COS(RADIANS(AC113))))</f>
        <v>#DIV/0!</v>
      </c>
      <c r="AD125" s="3" t="e">
        <f>IF(DEGREES(ACOS(SIN(RADIANS(G125))*SIN(RADIANS(E123))+COS(RADIANS(G125))*COS(RADIANS(E123))*COS(RADIANS(AD113))))&gt;90,0,$F$4*$F$5/E122^2*(SIN(RADIANS(G125))*SIN(RADIANS(E123))+COS(RADIANS(G125))*COS(RADIANS(E123))*COS(RADIANS(AD113))))</f>
        <v>#DIV/0!</v>
      </c>
      <c r="AE125" s="3" t="e">
        <f>IF(DEGREES(ACOS(SIN(RADIANS(G125))*SIN(RADIANS(E123))+COS(RADIANS(G125))*COS(RADIANS(E123))*COS(RADIANS(AE113))))&gt;90,0,$F$4*$F$5/E122^2*(SIN(RADIANS(G125))*SIN(RADIANS(E123))+COS(RADIANS(G125))*COS(RADIANS(E123))*COS(RADIANS(AE113))))</f>
        <v>#DIV/0!</v>
      </c>
      <c r="AF125" s="3" t="e">
        <f>IF(DEGREES(ACOS(SIN(RADIANS(G125))*SIN(RADIANS(E123))+COS(RADIANS(G125))*COS(RADIANS(E123))*COS(RADIANS(AF113))))&gt;90,0,$F$4*$F$5/E122^2*(SIN(RADIANS(G125))*SIN(RADIANS(E123))+COS(RADIANS(G125))*COS(RADIANS(E123))*COS(RADIANS(AF113))))</f>
        <v>#DIV/0!</v>
      </c>
      <c r="AG125" s="3" t="e">
        <f>IF(DEGREES(ACOS(SIN(RADIANS(G125))*SIN(RADIANS(E123))+COS(RADIANS(G125))*COS(RADIANS(E123))*COS(RADIANS(AG113))))&gt;90,0,$F$4*$F$5/E122^2*(SIN(RADIANS(G125))*SIN(RADIANS(E123))+COS(RADIANS(G125))*COS(RADIANS(E123))*COS(RADIANS(AG113))))</f>
        <v>#DIV/0!</v>
      </c>
      <c r="AH125" s="3" t="e">
        <f>IF(DEGREES(ACOS(SIN(RADIANS(G125))*SIN(RADIANS(E123))+COS(RADIANS(G125))*COS(RADIANS(E123))*COS(RADIANS(AH113))))&gt;90,0,$F$4*$F$5/E122^2*(SIN(RADIANS(G125))*SIN(RADIANS(E123))+COS(RADIANS(G125))*COS(RADIANS(E123))*COS(RADIANS(AH113))))</f>
        <v>#DIV/0!</v>
      </c>
      <c r="AI125" s="3" t="e">
        <f>IF(DEGREES(ACOS(SIN(RADIANS(G125))*SIN(RADIANS(E123))+COS(RADIANS(G125))*COS(RADIANS(E123))*COS(RADIANS(AI113))))&gt;90,0,$F$4*$F$5/E122^2*(SIN(RADIANS(G125))*SIN(RADIANS(E123))+COS(RADIANS(G125))*COS(RADIANS(E123))*COS(RADIANS(AI113))))</f>
        <v>#DIV/0!</v>
      </c>
      <c r="AJ125" s="3" t="e">
        <f>IF(DEGREES(ACOS(SIN(RADIANS(G125))*SIN(RADIANS(E123))+COS(RADIANS(G125))*COS(RADIANS(E123))*COS(RADIANS(AJ113))))&gt;90,0,$F$4*$F$5/E122^2*(SIN(RADIANS(G125))*SIN(RADIANS(E123))+COS(RADIANS(G125))*COS(RADIANS(E123))*COS(RADIANS(AJ113))))</f>
        <v>#DIV/0!</v>
      </c>
      <c r="AK125" s="3">
        <f>IF(DEGREES(ACOS(SIN(RADIANS(G125))*SIN(RADIANS(E123))+COS(RADIANS(G125))*COS(RADIANS(E123))*COS(RADIANS(AK113))))&gt;90,0,$F$4*$F$5/E122^2*(SIN(RADIANS(G125))*SIN(RADIANS(E123))+COS(RADIANS(G125))*COS(RADIANS(E123))*COS(RADIANS(AK113))))</f>
        <v>0</v>
      </c>
      <c r="AL125" s="3">
        <f>IF(DEGREES(ACOS(SIN(RADIANS(G125))*SIN(RADIANS(E123))+COS(RADIANS(G125))*COS(RADIANS(E123))*COS(RADIANS(AL113))))&gt;90,0,$F$4*$F$5/E122^2*(SIN(RADIANS(G125))*SIN(RADIANS(E123))+COS(RADIANS(G125))*COS(RADIANS(E123))*COS(RADIANS(AL113))))</f>
        <v>0</v>
      </c>
      <c r="AM125" s="3">
        <f>IF(DEGREES(ACOS(SIN(RADIANS(G125))*SIN(RADIANS(E123))+COS(RADIANS(G125))*COS(RADIANS(E123))*COS(RADIANS(AM113))))&gt;90,0,$F$4*$F$5/E122^2*(SIN(RADIANS(G125))*SIN(RADIANS(E123))+COS(RADIANS(G125))*COS(RADIANS(E123))*COS(RADIANS(AM113))))</f>
        <v>0</v>
      </c>
      <c r="AN125" s="3">
        <f>IF(DEGREES(ACOS(SIN(RADIANS(G125))*SIN(RADIANS(E123))+COS(RADIANS(G125))*COS(RADIANS(E123))*COS(RADIANS(AN113))))&gt;90,0,$F$4*$F$5/E122^2*(SIN(RADIANS(G125))*SIN(RADIANS(E123))+COS(RADIANS(G125))*COS(RADIANS(E123))*COS(RADIANS(AN113))))</f>
        <v>0</v>
      </c>
      <c r="AO125" s="3">
        <f>IF(DEGREES(ACOS(SIN(RADIANS(G125))*SIN(RADIANS(E123))+COS(RADIANS(G125))*COS(RADIANS(E123))*COS(RADIANS(AO113))))&gt;90,0,$F$4*$F$5/E122^2*(SIN(RADIANS(G125))*SIN(RADIANS(E123))+COS(RADIANS(G125))*COS(RADIANS(E123))*COS(RADIANS(AO113))))</f>
        <v>0</v>
      </c>
      <c r="AP125" s="3">
        <f>IF(DEGREES(ACOS(SIN(RADIANS(G125))*SIN(RADIANS(E123))+COS(RADIANS(G125))*COS(RADIANS(E123))*COS(RADIANS(AP113))))&gt;90,0,$F$4*$F$5/E122^2*(SIN(RADIANS(G125))*SIN(RADIANS(E123))+COS(RADIANS(G125))*COS(RADIANS(E123))*COS(RADIANS(AP113))))</f>
        <v>0</v>
      </c>
      <c r="AQ125" s="3">
        <f>IF(DEGREES(ACOS(SIN(RADIANS(G125))*SIN(RADIANS(E123))+COS(RADIANS(G125))*COS(RADIANS(E123))*COS(RADIANS(AQ113))))&gt;90,0,$F$4*$F$5/E122^2*(SIN(RADIANS(G125))*SIN(RADIANS(E123))+COS(RADIANS(G125))*COS(RADIANS(E123))*COS(RADIANS(AQ113))))</f>
        <v>0</v>
      </c>
      <c r="AR125" s="3">
        <f>IF(DEGREES(ACOS(SIN(RADIANS(G125))*SIN(RADIANS(E123))+COS(RADIANS(G125))*COS(RADIANS(E123))*COS(RADIANS(AR113))))&gt;90,0,$F$4*$F$5/E122^2*(SIN(RADIANS(G125))*SIN(RADIANS(E123))+COS(RADIANS(G125))*COS(RADIANS(E123))*COS(RADIANS(AR113))))</f>
        <v>0</v>
      </c>
    </row>
    <row r="126" spans="2:44" ht="15.75" customHeight="1" x14ac:dyDescent="0.2">
      <c r="G126" s="3">
        <v>-20</v>
      </c>
      <c r="I126" s="3">
        <f>IF(DEGREES(ACOS(SIN(RADIANS(G126))*SIN(RADIANS(E123))+COS(RADIANS(G126))*COS(RADIANS(E123))*COS(RADIANS(I113))))&gt;90,0,$F$4*$F$5/E122^2*(SIN(RADIANS(G126))*SIN(RADIANS(E123))+COS(RADIANS(G126))*COS(RADIANS(E123))*COS(RADIANS(I113))))</f>
        <v>0</v>
      </c>
      <c r="J126" s="3">
        <f>IF(DEGREES(ACOS(SIN(RADIANS(G126))*SIN(RADIANS(E123))+COS(RADIANS(G126))*COS(RADIANS(E123))*COS(RADIANS(J113))))&gt;90,0,$F$4*$F$5/E122^2*(SIN(RADIANS(G126))*SIN(RADIANS(E123))+COS(RADIANS(G126))*COS(RADIANS(E123))*COS(RADIANS(J113))))</f>
        <v>0</v>
      </c>
      <c r="K126" s="3">
        <f>IF(DEGREES(ACOS(SIN(RADIANS(G126))*SIN(RADIANS(E123))+COS(RADIANS(G126))*COS(RADIANS(E123))*COS(RADIANS(K113))))&gt;90,0,$F$4*$F$5/E122^2*(SIN(RADIANS(G126))*SIN(RADIANS(E123))+COS(RADIANS(G126))*COS(RADIANS(E123))*COS(RADIANS(K113))))</f>
        <v>0</v>
      </c>
      <c r="L126" s="3">
        <f>IF(DEGREES(ACOS(SIN(RADIANS(G126))*SIN(RADIANS(E123))+COS(RADIANS(G126))*COS(RADIANS(E123))*COS(RADIANS(L113))))&gt;90,0,$F$4*$F$5/E122^2*(SIN(RADIANS(G126))*SIN(RADIANS(E123))+COS(RADIANS(G126))*COS(RADIANS(E123))*COS(RADIANS(L113))))</f>
        <v>0</v>
      </c>
      <c r="M126" s="3">
        <f>IF(DEGREES(ACOS(SIN(RADIANS(G126))*SIN(RADIANS(E123))+COS(RADIANS(G126))*COS(RADIANS(E123))*COS(RADIANS(M113))))&gt;90,0,$F$4*$F$5/E122^2*(SIN(RADIANS(G126))*SIN(RADIANS(E123))+COS(RADIANS(G126))*COS(RADIANS(E123))*COS(RADIANS(M113))))</f>
        <v>0</v>
      </c>
      <c r="N126" s="3">
        <f>IF(DEGREES(ACOS(SIN(RADIANS(G126))*SIN(RADIANS(E123))+COS(RADIANS(G126))*COS(RADIANS(E123))*COS(RADIANS(N113))))&gt;90,0,$F$4*$F$5/E122^2*(SIN(RADIANS(G126))*SIN(RADIANS(E123))+COS(RADIANS(G126))*COS(RADIANS(E123))*COS(RADIANS(N113))))</f>
        <v>0</v>
      </c>
      <c r="O126" s="3">
        <f>IF(DEGREES(ACOS(SIN(RADIANS(G126))*SIN(RADIANS(E123))+COS(RADIANS(G126))*COS(RADIANS(E123))*COS(RADIANS(O113))))&gt;90,0,$F$4*$F$5/E122^2*(SIN(RADIANS(G126))*SIN(RADIANS(E123))+COS(RADIANS(G126))*COS(RADIANS(E123))*COS(RADIANS(O113))))</f>
        <v>0</v>
      </c>
      <c r="P126" s="3">
        <f>IF(DEGREES(ACOS(SIN(RADIANS(G126))*SIN(RADIANS(E123))+COS(RADIANS(G126))*COS(RADIANS(E123))*COS(RADIANS(P113))))&gt;90,0,$F$4*$F$5/E122^2*(SIN(RADIANS(G126))*SIN(RADIANS(E123))+COS(RADIANS(G126))*COS(RADIANS(E123))*COS(RADIANS(P113))))</f>
        <v>0</v>
      </c>
      <c r="Q126" s="3">
        <f>IF(DEGREES(ACOS(SIN(RADIANS(G126))*SIN(RADIANS(E123))+COS(RADIANS(G126))*COS(RADIANS(E123))*COS(RADIANS(Q113))))&gt;90,0,$F$4*$F$5/E122^2*(SIN(RADIANS(G126))*SIN(RADIANS(E123))+COS(RADIANS(G126))*COS(RADIANS(E123))*COS(RADIANS(Q113))))</f>
        <v>0</v>
      </c>
      <c r="R126" s="3" t="e">
        <f>IF(DEGREES(ACOS(SIN(RADIANS(G126))*SIN(RADIANS(E123))+COS(RADIANS(G126))*COS(RADIANS(E123))*COS(RADIANS(R113))))&gt;90,0,$F$4*$F$5/E122^2*(SIN(RADIANS(G126))*SIN(RADIANS(E123))+COS(RADIANS(G126))*COS(RADIANS(E123))*COS(RADIANS(R113))))</f>
        <v>#DIV/0!</v>
      </c>
      <c r="S126" s="3" t="e">
        <f>IF(DEGREES(ACOS(SIN(RADIANS(G126))*SIN(RADIANS(E123))+COS(RADIANS(G126))*COS(RADIANS(E123))*COS(RADIANS(S113))))&gt;90,0,$F$4*$F$5/E122^2*(SIN(RADIANS(G126))*SIN(RADIANS(E123))+COS(RADIANS(G126))*COS(RADIANS(E123))*COS(RADIANS(S113))))</f>
        <v>#DIV/0!</v>
      </c>
      <c r="T126" s="3" t="e">
        <f>IF(DEGREES(ACOS(SIN(RADIANS(G126))*SIN(RADIANS(E123))+COS(RADIANS(G126))*COS(RADIANS(E123))*COS(RADIANS(T113))))&gt;90,0,$F$4*$F$5/E122^2*(SIN(RADIANS(G126))*SIN(RADIANS(E123))+COS(RADIANS(G126))*COS(RADIANS(E123))*COS(RADIANS(T113))))</f>
        <v>#DIV/0!</v>
      </c>
      <c r="U126" s="3" t="e">
        <f>IF(DEGREES(ACOS(SIN(RADIANS(G126))*SIN(RADIANS(E123))+COS(RADIANS(G126))*COS(RADIANS(E123))*COS(RADIANS(U113))))&gt;90,0,$F$4*$F$5/E122^2*(SIN(RADIANS(G126))*SIN(RADIANS(E123))+COS(RADIANS(G126))*COS(RADIANS(E123))*COS(RADIANS(U113))))</f>
        <v>#DIV/0!</v>
      </c>
      <c r="V126" s="3" t="e">
        <f>IF(DEGREES(ACOS(SIN(RADIANS(G126))*SIN(RADIANS(E123))+COS(RADIANS(G126))*COS(RADIANS(E123))*COS(RADIANS(V113))))&gt;90,0,$F$4*$F$5/E122^2*(SIN(RADIANS(G126))*SIN(RADIANS(E123))+COS(RADIANS(G126))*COS(RADIANS(E123))*COS(RADIANS(V113))))</f>
        <v>#DIV/0!</v>
      </c>
      <c r="W126" s="3" t="e">
        <f>IF(DEGREES(ACOS(SIN(RADIANS(G126))*SIN(RADIANS(E123))+COS(RADIANS(G126))*COS(RADIANS(E123))*COS(RADIANS(W113))))&gt;90,0,$F$4*$F$5/E122^2*(SIN(RADIANS(G126))*SIN(RADIANS(E123))+COS(RADIANS(G126))*COS(RADIANS(E123))*COS(RADIANS(W113))))</f>
        <v>#DIV/0!</v>
      </c>
      <c r="X126" s="3" t="e">
        <f>IF(DEGREES(ACOS(SIN(RADIANS(G126))*SIN(RADIANS(E123))+COS(RADIANS(G126))*COS(RADIANS(E123))*COS(RADIANS(X113))))&gt;90,0,$F$4*$F$5/E122^2*(SIN(RADIANS(G126))*SIN(RADIANS(E123))+COS(RADIANS(G126))*COS(RADIANS(E123))*COS(RADIANS(X113))))</f>
        <v>#DIV/0!</v>
      </c>
      <c r="Y126" s="3" t="e">
        <f>IF(DEGREES(ACOS(SIN(RADIANS(G126))*SIN(RADIANS(E123))+COS(RADIANS(G126))*COS(RADIANS(E123))*COS(RADIANS(Y113))))&gt;90,0,$F$4*$F$5/E122^2*(SIN(RADIANS(G126))*SIN(RADIANS(E123))+COS(RADIANS(G126))*COS(RADIANS(E123))*COS(RADIANS(Y113))))</f>
        <v>#DIV/0!</v>
      </c>
      <c r="Z126" s="3" t="e">
        <f>IF(DEGREES(ACOS(SIN(RADIANS(G126))*SIN(RADIANS(E123))+COS(RADIANS(G126))*COS(RADIANS(E123))*COS(RADIANS(Z113))))&gt;90,0,$F$4*$F$5/E122^2*(SIN(RADIANS(G126))*SIN(RADIANS(E123))+COS(RADIANS(G126))*COS(RADIANS(E123))*COS(RADIANS(Z113))))</f>
        <v>#DIV/0!</v>
      </c>
      <c r="AA126" s="3" t="e">
        <f>IF(DEGREES(ACOS(SIN(RADIANS(G126))*SIN(RADIANS(E123))+COS(RADIANS(G126))*COS(RADIANS(E123))*COS(RADIANS(AA113))))&gt;90,0,$F$4*$F$5/E122^2*(SIN(RADIANS(G126))*SIN(RADIANS(E123))+COS(RADIANS(G126))*COS(RADIANS(E123))*COS(RADIANS(AA113))))</f>
        <v>#DIV/0!</v>
      </c>
      <c r="AB126" s="3" t="e">
        <f>IF(DEGREES(ACOS(SIN(RADIANS(G126))*SIN(RADIANS(E123))+COS(RADIANS(G126))*COS(RADIANS(E123))*COS(RADIANS(AB113))))&gt;90,0,$F$4*$F$5/E122^2*(SIN(RADIANS(G126))*SIN(RADIANS(E123))+COS(RADIANS(G126))*COS(RADIANS(E123))*COS(RADIANS(AB113))))</f>
        <v>#DIV/0!</v>
      </c>
      <c r="AC126" s="3" t="e">
        <f>IF(DEGREES(ACOS(SIN(RADIANS(G126))*SIN(RADIANS(E123))+COS(RADIANS(G126))*COS(RADIANS(E123))*COS(RADIANS(AC113))))&gt;90,0,$F$4*$F$5/E122^2*(SIN(RADIANS(G126))*SIN(RADIANS(E123))+COS(RADIANS(G126))*COS(RADIANS(E123))*COS(RADIANS(AC113))))</f>
        <v>#DIV/0!</v>
      </c>
      <c r="AD126" s="3" t="e">
        <f>IF(DEGREES(ACOS(SIN(RADIANS(G126))*SIN(RADIANS(E123))+COS(RADIANS(G126))*COS(RADIANS(E123))*COS(RADIANS(AD113))))&gt;90,0,$F$4*$F$5/E122^2*(SIN(RADIANS(G126))*SIN(RADIANS(E123))+COS(RADIANS(G126))*COS(RADIANS(E123))*COS(RADIANS(AD113))))</f>
        <v>#DIV/0!</v>
      </c>
      <c r="AE126" s="3" t="e">
        <f>IF(DEGREES(ACOS(SIN(RADIANS(G126))*SIN(RADIANS(E123))+COS(RADIANS(G126))*COS(RADIANS(E123))*COS(RADIANS(AE113))))&gt;90,0,$F$4*$F$5/E122^2*(SIN(RADIANS(G126))*SIN(RADIANS(E123))+COS(RADIANS(G126))*COS(RADIANS(E123))*COS(RADIANS(AE113))))</f>
        <v>#DIV/0!</v>
      </c>
      <c r="AF126" s="3" t="e">
        <f>IF(DEGREES(ACOS(SIN(RADIANS(G126))*SIN(RADIANS(E123))+COS(RADIANS(G126))*COS(RADIANS(E123))*COS(RADIANS(AF113))))&gt;90,0,$F$4*$F$5/E122^2*(SIN(RADIANS(G126))*SIN(RADIANS(E123))+COS(RADIANS(G126))*COS(RADIANS(E123))*COS(RADIANS(AF113))))</f>
        <v>#DIV/0!</v>
      </c>
      <c r="AG126" s="3" t="e">
        <f>IF(DEGREES(ACOS(SIN(RADIANS(G126))*SIN(RADIANS(E123))+COS(RADIANS(G126))*COS(RADIANS(E123))*COS(RADIANS(AG113))))&gt;90,0,$F$4*$F$5/E122^2*(SIN(RADIANS(G126))*SIN(RADIANS(E123))+COS(RADIANS(G126))*COS(RADIANS(E123))*COS(RADIANS(AG113))))</f>
        <v>#DIV/0!</v>
      </c>
      <c r="AH126" s="3" t="e">
        <f>IF(DEGREES(ACOS(SIN(RADIANS(G126))*SIN(RADIANS(E123))+COS(RADIANS(G126))*COS(RADIANS(E123))*COS(RADIANS(AH113))))&gt;90,0,$F$4*$F$5/E122^2*(SIN(RADIANS(G126))*SIN(RADIANS(E123))+COS(RADIANS(G126))*COS(RADIANS(E123))*COS(RADIANS(AH113))))</f>
        <v>#DIV/0!</v>
      </c>
      <c r="AI126" s="3" t="e">
        <f>IF(DEGREES(ACOS(SIN(RADIANS(G126))*SIN(RADIANS(E123))+COS(RADIANS(G126))*COS(RADIANS(E123))*COS(RADIANS(AI113))))&gt;90,0,$F$4*$F$5/E122^2*(SIN(RADIANS(G126))*SIN(RADIANS(E123))+COS(RADIANS(G126))*COS(RADIANS(E123))*COS(RADIANS(AI113))))</f>
        <v>#DIV/0!</v>
      </c>
      <c r="AJ126" s="3" t="e">
        <f>IF(DEGREES(ACOS(SIN(RADIANS(G126))*SIN(RADIANS(E123))+COS(RADIANS(G126))*COS(RADIANS(E123))*COS(RADIANS(AJ113))))&gt;90,0,$F$4*$F$5/E122^2*(SIN(RADIANS(G126))*SIN(RADIANS(E123))+COS(RADIANS(G126))*COS(RADIANS(E123))*COS(RADIANS(AJ113))))</f>
        <v>#DIV/0!</v>
      </c>
      <c r="AK126" s="3">
        <f>IF(DEGREES(ACOS(SIN(RADIANS(G126))*SIN(RADIANS(E123))+COS(RADIANS(G126))*COS(RADIANS(E123))*COS(RADIANS(AK113))))&gt;90,0,$F$4*$F$5/E122^2*(SIN(RADIANS(G126))*SIN(RADIANS(E123))+COS(RADIANS(G126))*COS(RADIANS(E123))*COS(RADIANS(AK113))))</f>
        <v>0</v>
      </c>
      <c r="AL126" s="3">
        <f>IF(DEGREES(ACOS(SIN(RADIANS(G126))*SIN(RADIANS(E123))+COS(RADIANS(G126))*COS(RADIANS(E123))*COS(RADIANS(AL113))))&gt;90,0,$F$4*$F$5/E122^2*(SIN(RADIANS(G126))*SIN(RADIANS(E123))+COS(RADIANS(G126))*COS(RADIANS(E123))*COS(RADIANS(AL113))))</f>
        <v>0</v>
      </c>
      <c r="AM126" s="3">
        <f>IF(DEGREES(ACOS(SIN(RADIANS(G126))*SIN(RADIANS(E123))+COS(RADIANS(G126))*COS(RADIANS(E123))*COS(RADIANS(AM113))))&gt;90,0,$F$4*$F$5/E122^2*(SIN(RADIANS(G126))*SIN(RADIANS(E123))+COS(RADIANS(G126))*COS(RADIANS(E123))*COS(RADIANS(AM113))))</f>
        <v>0</v>
      </c>
      <c r="AN126" s="3">
        <f>IF(DEGREES(ACOS(SIN(RADIANS(G126))*SIN(RADIANS(E123))+COS(RADIANS(G126))*COS(RADIANS(E123))*COS(RADIANS(AN113))))&gt;90,0,$F$4*$F$5/E122^2*(SIN(RADIANS(G126))*SIN(RADIANS(E123))+COS(RADIANS(G126))*COS(RADIANS(E123))*COS(RADIANS(AN113))))</f>
        <v>0</v>
      </c>
      <c r="AO126" s="3">
        <f>IF(DEGREES(ACOS(SIN(RADIANS(G126))*SIN(RADIANS(E123))+COS(RADIANS(G126))*COS(RADIANS(E123))*COS(RADIANS(AO113))))&gt;90,0,$F$4*$F$5/E122^2*(SIN(RADIANS(G126))*SIN(RADIANS(E123))+COS(RADIANS(G126))*COS(RADIANS(E123))*COS(RADIANS(AO113))))</f>
        <v>0</v>
      </c>
      <c r="AP126" s="3">
        <f>IF(DEGREES(ACOS(SIN(RADIANS(G126))*SIN(RADIANS(E123))+COS(RADIANS(G126))*COS(RADIANS(E123))*COS(RADIANS(AP113))))&gt;90,0,$F$4*$F$5/E122^2*(SIN(RADIANS(G126))*SIN(RADIANS(E123))+COS(RADIANS(G126))*COS(RADIANS(E123))*COS(RADIANS(AP113))))</f>
        <v>0</v>
      </c>
      <c r="AQ126" s="3">
        <f>IF(DEGREES(ACOS(SIN(RADIANS(G126))*SIN(RADIANS(E123))+COS(RADIANS(G126))*COS(RADIANS(E123))*COS(RADIANS(AQ113))))&gt;90,0,$F$4*$F$5/E122^2*(SIN(RADIANS(G126))*SIN(RADIANS(E123))+COS(RADIANS(G126))*COS(RADIANS(E123))*COS(RADIANS(AQ113))))</f>
        <v>0</v>
      </c>
      <c r="AR126" s="3">
        <f>IF(DEGREES(ACOS(SIN(RADIANS(G126))*SIN(RADIANS(E123))+COS(RADIANS(G126))*COS(RADIANS(E123))*COS(RADIANS(AR113))))&gt;90,0,$F$4*$F$5/E122^2*(SIN(RADIANS(G126))*SIN(RADIANS(E123))+COS(RADIANS(G126))*COS(RADIANS(E123))*COS(RADIANS(AR113))))</f>
        <v>0</v>
      </c>
    </row>
    <row r="127" spans="2:44" ht="15.75" customHeight="1" x14ac:dyDescent="0.2">
      <c r="G127" s="3">
        <v>-30</v>
      </c>
      <c r="I127" s="3">
        <f>IF(DEGREES(ACOS(SIN(RADIANS(G127))*SIN(RADIANS(E123))+COS(RADIANS(G127))*COS(RADIANS(E123))*COS(RADIANS(I113))))&gt;90,0,$F$4*$F$5/E122^2*(SIN(RADIANS(G127))*SIN(RADIANS(E123))+COS(RADIANS(G127))*COS(RADIANS(E123))*COS(RADIANS(I113))))</f>
        <v>0</v>
      </c>
      <c r="J127" s="3">
        <f>IF(DEGREES(ACOS(SIN(RADIANS(G127))*SIN(RADIANS(E123))+COS(RADIANS(G127))*COS(RADIANS(E123))*COS(RADIANS(J113))))&gt;90,0,$F$4*$F$5/E122^2*(SIN(RADIANS(G127))*SIN(RADIANS(E123))+COS(RADIANS(G127))*COS(RADIANS(E123))*COS(RADIANS(J113))))</f>
        <v>0</v>
      </c>
      <c r="K127" s="3">
        <f>IF(DEGREES(ACOS(SIN(RADIANS(G127))*SIN(RADIANS(E123))+COS(RADIANS(G127))*COS(RADIANS(E123))*COS(RADIANS(K113))))&gt;90,0,$F$4*$F$5/E122^2*(SIN(RADIANS(G127))*SIN(RADIANS(E123))+COS(RADIANS(G127))*COS(RADIANS(E123))*COS(RADIANS(K113))))</f>
        <v>0</v>
      </c>
      <c r="L127" s="3">
        <f>IF(DEGREES(ACOS(SIN(RADIANS(G127))*SIN(RADIANS(E123))+COS(RADIANS(G127))*COS(RADIANS(E123))*COS(RADIANS(L113))))&gt;90,0,$F$4*$F$5/E122^2*(SIN(RADIANS(G127))*SIN(RADIANS(E123))+COS(RADIANS(G127))*COS(RADIANS(E123))*COS(RADIANS(L113))))</f>
        <v>0</v>
      </c>
      <c r="M127" s="3">
        <f>IF(DEGREES(ACOS(SIN(RADIANS(G127))*SIN(RADIANS(E123))+COS(RADIANS(G127))*COS(RADIANS(E123))*COS(RADIANS(M113))))&gt;90,0,$F$4*$F$5/E122^2*(SIN(RADIANS(G127))*SIN(RADIANS(E123))+COS(RADIANS(G127))*COS(RADIANS(E123))*COS(RADIANS(M113))))</f>
        <v>0</v>
      </c>
      <c r="N127" s="3">
        <f>IF(DEGREES(ACOS(SIN(RADIANS(G127))*SIN(RADIANS(E123))+COS(RADIANS(G127))*COS(RADIANS(E123))*COS(RADIANS(N113))))&gt;90,0,$F$4*$F$5/E122^2*(SIN(RADIANS(G127))*SIN(RADIANS(E123))+COS(RADIANS(G127))*COS(RADIANS(E123))*COS(RADIANS(N113))))</f>
        <v>0</v>
      </c>
      <c r="O127" s="3">
        <f>IF(DEGREES(ACOS(SIN(RADIANS(G127))*SIN(RADIANS(E123))+COS(RADIANS(G127))*COS(RADIANS(E123))*COS(RADIANS(O113))))&gt;90,0,$F$4*$F$5/E122^2*(SIN(RADIANS(G127))*SIN(RADIANS(E123))+COS(RADIANS(G127))*COS(RADIANS(E123))*COS(RADIANS(O113))))</f>
        <v>0</v>
      </c>
      <c r="P127" s="3">
        <f>IF(DEGREES(ACOS(SIN(RADIANS(G127))*SIN(RADIANS(E123))+COS(RADIANS(G127))*COS(RADIANS(E123))*COS(RADIANS(P113))))&gt;90,0,$F$4*$F$5/E122^2*(SIN(RADIANS(G127))*SIN(RADIANS(E123))+COS(RADIANS(G127))*COS(RADIANS(E123))*COS(RADIANS(P113))))</f>
        <v>0</v>
      </c>
      <c r="Q127" s="3">
        <f>IF(DEGREES(ACOS(SIN(RADIANS(G127))*SIN(RADIANS(E123))+COS(RADIANS(G127))*COS(RADIANS(E123))*COS(RADIANS(Q113))))&gt;90,0,$F$4*$F$5/E122^2*(SIN(RADIANS(G127))*SIN(RADIANS(E123))+COS(RADIANS(G127))*COS(RADIANS(E123))*COS(RADIANS(Q113))))</f>
        <v>0</v>
      </c>
      <c r="R127" s="3" t="e">
        <f>IF(DEGREES(ACOS(SIN(RADIANS(G127))*SIN(RADIANS(E123))+COS(RADIANS(G127))*COS(RADIANS(E123))*COS(RADIANS(R113))))&gt;90,0,$F$4*$F$5/E122^2*(SIN(RADIANS(G127))*SIN(RADIANS(E123))+COS(RADIANS(G127))*COS(RADIANS(E123))*COS(RADIANS(R113))))</f>
        <v>#DIV/0!</v>
      </c>
      <c r="S127" s="3" t="e">
        <f>IF(DEGREES(ACOS(SIN(RADIANS(G127))*SIN(RADIANS(E123))+COS(RADIANS(G127))*COS(RADIANS(E123))*COS(RADIANS(S113))))&gt;90,0,$F$4*$F$5/E122^2*(SIN(RADIANS(G127))*SIN(RADIANS(E123))+COS(RADIANS(G127))*COS(RADIANS(E123))*COS(RADIANS(S113))))</f>
        <v>#DIV/0!</v>
      </c>
      <c r="T127" s="3" t="e">
        <f>IF(DEGREES(ACOS(SIN(RADIANS(G127))*SIN(RADIANS(E123))+COS(RADIANS(G127))*COS(RADIANS(E123))*COS(RADIANS(T113))))&gt;90,0,$F$4*$F$5/E122^2*(SIN(RADIANS(G127))*SIN(RADIANS(E123))+COS(RADIANS(G127))*COS(RADIANS(E123))*COS(RADIANS(T113))))</f>
        <v>#DIV/0!</v>
      </c>
      <c r="U127" s="3" t="e">
        <f>IF(DEGREES(ACOS(SIN(RADIANS(G127))*SIN(RADIANS(E123))+COS(RADIANS(G127))*COS(RADIANS(E123))*COS(RADIANS(U113))))&gt;90,0,$F$4*$F$5/E122^2*(SIN(RADIANS(G127))*SIN(RADIANS(E123))+COS(RADIANS(G127))*COS(RADIANS(E123))*COS(RADIANS(U113))))</f>
        <v>#DIV/0!</v>
      </c>
      <c r="V127" s="3" t="e">
        <f>IF(DEGREES(ACOS(SIN(RADIANS(G127))*SIN(RADIANS(E123))+COS(RADIANS(G127))*COS(RADIANS(E123))*COS(RADIANS(V113))))&gt;90,0,$F$4*$F$5/E122^2*(SIN(RADIANS(G127))*SIN(RADIANS(E123))+COS(RADIANS(G127))*COS(RADIANS(E123))*COS(RADIANS(V113))))</f>
        <v>#DIV/0!</v>
      </c>
      <c r="W127" s="3" t="e">
        <f>IF(DEGREES(ACOS(SIN(RADIANS(G127))*SIN(RADIANS(E123))+COS(RADIANS(G127))*COS(RADIANS(E123))*COS(RADIANS(W113))))&gt;90,0,$F$4*$F$5/E122^2*(SIN(RADIANS(G127))*SIN(RADIANS(E123))+COS(RADIANS(G127))*COS(RADIANS(E123))*COS(RADIANS(W113))))</f>
        <v>#DIV/0!</v>
      </c>
      <c r="X127" s="3" t="e">
        <f>IF(DEGREES(ACOS(SIN(RADIANS(G127))*SIN(RADIANS(E123))+COS(RADIANS(G127))*COS(RADIANS(E123))*COS(RADIANS(X113))))&gt;90,0,$F$4*$F$5/E122^2*(SIN(RADIANS(G127))*SIN(RADIANS(E123))+COS(RADIANS(G127))*COS(RADIANS(E123))*COS(RADIANS(X113))))</f>
        <v>#DIV/0!</v>
      </c>
      <c r="Y127" s="3" t="e">
        <f>IF(DEGREES(ACOS(SIN(RADIANS(G127))*SIN(RADIANS(E123))+COS(RADIANS(G127))*COS(RADIANS(E123))*COS(RADIANS(Y113))))&gt;90,0,$F$4*$F$5/E122^2*(SIN(RADIANS(G127))*SIN(RADIANS(E123))+COS(RADIANS(G127))*COS(RADIANS(E123))*COS(RADIANS(Y113))))</f>
        <v>#DIV/0!</v>
      </c>
      <c r="Z127" s="3" t="e">
        <f>IF(DEGREES(ACOS(SIN(RADIANS(G127))*SIN(RADIANS(E123))+COS(RADIANS(G127))*COS(RADIANS(E123))*COS(RADIANS(Z113))))&gt;90,0,$F$4*$F$5/E122^2*(SIN(RADIANS(G127))*SIN(RADIANS(E123))+COS(RADIANS(G127))*COS(RADIANS(E123))*COS(RADIANS(Z113))))</f>
        <v>#DIV/0!</v>
      </c>
      <c r="AA127" s="3" t="e">
        <f>IF(DEGREES(ACOS(SIN(RADIANS(G127))*SIN(RADIANS(E123))+COS(RADIANS(G127))*COS(RADIANS(E123))*COS(RADIANS(AA113))))&gt;90,0,$F$4*$F$5/E122^2*(SIN(RADIANS(G127))*SIN(RADIANS(E123))+COS(RADIANS(G127))*COS(RADIANS(E123))*COS(RADIANS(AA113))))</f>
        <v>#DIV/0!</v>
      </c>
      <c r="AB127" s="3" t="e">
        <f>IF(DEGREES(ACOS(SIN(RADIANS(G127))*SIN(RADIANS(E123))+COS(RADIANS(G127))*COS(RADIANS(E123))*COS(RADIANS(AB113))))&gt;90,0,$F$4*$F$5/E122^2*(SIN(RADIANS(G127))*SIN(RADIANS(E123))+COS(RADIANS(G127))*COS(RADIANS(E123))*COS(RADIANS(AB113))))</f>
        <v>#DIV/0!</v>
      </c>
      <c r="AC127" s="3" t="e">
        <f>IF(DEGREES(ACOS(SIN(RADIANS(G127))*SIN(RADIANS(E123))+COS(RADIANS(G127))*COS(RADIANS(E123))*COS(RADIANS(AC113))))&gt;90,0,$F$4*$F$5/E122^2*(SIN(RADIANS(G127))*SIN(RADIANS(E123))+COS(RADIANS(G127))*COS(RADIANS(E123))*COS(RADIANS(AC113))))</f>
        <v>#DIV/0!</v>
      </c>
      <c r="AD127" s="3" t="e">
        <f>IF(DEGREES(ACOS(SIN(RADIANS(G127))*SIN(RADIANS(E123))+COS(RADIANS(G127))*COS(RADIANS(E123))*COS(RADIANS(AD113))))&gt;90,0,$F$4*$F$5/E122^2*(SIN(RADIANS(G127))*SIN(RADIANS(E123))+COS(RADIANS(G127))*COS(RADIANS(E123))*COS(RADIANS(AD113))))</f>
        <v>#DIV/0!</v>
      </c>
      <c r="AE127" s="3" t="e">
        <f>IF(DEGREES(ACOS(SIN(RADIANS(G127))*SIN(RADIANS(E123))+COS(RADIANS(G127))*COS(RADIANS(E123))*COS(RADIANS(AE113))))&gt;90,0,$F$4*$F$5/E122^2*(SIN(RADIANS(G127))*SIN(RADIANS(E123))+COS(RADIANS(G127))*COS(RADIANS(E123))*COS(RADIANS(AE113))))</f>
        <v>#DIV/0!</v>
      </c>
      <c r="AF127" s="3" t="e">
        <f>IF(DEGREES(ACOS(SIN(RADIANS(G127))*SIN(RADIANS(E123))+COS(RADIANS(G127))*COS(RADIANS(E123))*COS(RADIANS(AF113))))&gt;90,0,$F$4*$F$5/E122^2*(SIN(RADIANS(G127))*SIN(RADIANS(E123))+COS(RADIANS(G127))*COS(RADIANS(E123))*COS(RADIANS(AF113))))</f>
        <v>#DIV/0!</v>
      </c>
      <c r="AG127" s="3" t="e">
        <f>IF(DEGREES(ACOS(SIN(RADIANS(G127))*SIN(RADIANS(E123))+COS(RADIANS(G127))*COS(RADIANS(E123))*COS(RADIANS(AG113))))&gt;90,0,$F$4*$F$5/E122^2*(SIN(RADIANS(G127))*SIN(RADIANS(E123))+COS(RADIANS(G127))*COS(RADIANS(E123))*COS(RADIANS(AG113))))</f>
        <v>#DIV/0!</v>
      </c>
      <c r="AH127" s="3" t="e">
        <f>IF(DEGREES(ACOS(SIN(RADIANS(G127))*SIN(RADIANS(E123))+COS(RADIANS(G127))*COS(RADIANS(E123))*COS(RADIANS(AH113))))&gt;90,0,$F$4*$F$5/E122^2*(SIN(RADIANS(G127))*SIN(RADIANS(E123))+COS(RADIANS(G127))*COS(RADIANS(E123))*COS(RADIANS(AH113))))</f>
        <v>#DIV/0!</v>
      </c>
      <c r="AI127" s="3" t="e">
        <f>IF(DEGREES(ACOS(SIN(RADIANS(G127))*SIN(RADIANS(E123))+COS(RADIANS(G127))*COS(RADIANS(E123))*COS(RADIANS(AI113))))&gt;90,0,$F$4*$F$5/E122^2*(SIN(RADIANS(G127))*SIN(RADIANS(E123))+COS(RADIANS(G127))*COS(RADIANS(E123))*COS(RADIANS(AI113))))</f>
        <v>#DIV/0!</v>
      </c>
      <c r="AJ127" s="3" t="e">
        <f>IF(DEGREES(ACOS(SIN(RADIANS(G127))*SIN(RADIANS(E123))+COS(RADIANS(G127))*COS(RADIANS(E123))*COS(RADIANS(AJ113))))&gt;90,0,$F$4*$F$5/E122^2*(SIN(RADIANS(G127))*SIN(RADIANS(E123))+COS(RADIANS(G127))*COS(RADIANS(E123))*COS(RADIANS(AJ113))))</f>
        <v>#DIV/0!</v>
      </c>
      <c r="AK127" s="3">
        <f>IF(DEGREES(ACOS(SIN(RADIANS(G127))*SIN(RADIANS(E123))+COS(RADIANS(G127))*COS(RADIANS(E123))*COS(RADIANS(AK113))))&gt;90,0,$F$4*$F$5/E122^2*(SIN(RADIANS(G127))*SIN(RADIANS(E123))+COS(RADIANS(G127))*COS(RADIANS(E123))*COS(RADIANS(AK113))))</f>
        <v>0</v>
      </c>
      <c r="AL127" s="3">
        <f>IF(DEGREES(ACOS(SIN(RADIANS(G127))*SIN(RADIANS(E123))+COS(RADIANS(G127))*COS(RADIANS(E123))*COS(RADIANS(AL113))))&gt;90,0,$F$4*$F$5/E122^2*(SIN(RADIANS(G127))*SIN(RADIANS(E123))+COS(RADIANS(G127))*COS(RADIANS(E123))*COS(RADIANS(AL113))))</f>
        <v>0</v>
      </c>
      <c r="AM127" s="3">
        <f>IF(DEGREES(ACOS(SIN(RADIANS(G127))*SIN(RADIANS(E123))+COS(RADIANS(G127))*COS(RADIANS(E123))*COS(RADIANS(AM113))))&gt;90,0,$F$4*$F$5/E122^2*(SIN(RADIANS(G127))*SIN(RADIANS(E123))+COS(RADIANS(G127))*COS(RADIANS(E123))*COS(RADIANS(AM113))))</f>
        <v>0</v>
      </c>
      <c r="AN127" s="3">
        <f>IF(DEGREES(ACOS(SIN(RADIANS(G127))*SIN(RADIANS(E123))+COS(RADIANS(G127))*COS(RADIANS(E123))*COS(RADIANS(AN113))))&gt;90,0,$F$4*$F$5/E122^2*(SIN(RADIANS(G127))*SIN(RADIANS(E123))+COS(RADIANS(G127))*COS(RADIANS(E123))*COS(RADIANS(AN113))))</f>
        <v>0</v>
      </c>
      <c r="AO127" s="3">
        <f>IF(DEGREES(ACOS(SIN(RADIANS(G127))*SIN(RADIANS(E123))+COS(RADIANS(G127))*COS(RADIANS(E123))*COS(RADIANS(AO113))))&gt;90,0,$F$4*$F$5/E122^2*(SIN(RADIANS(G127))*SIN(RADIANS(E123))+COS(RADIANS(G127))*COS(RADIANS(E123))*COS(RADIANS(AO113))))</f>
        <v>0</v>
      </c>
      <c r="AP127" s="3">
        <f>IF(DEGREES(ACOS(SIN(RADIANS(G127))*SIN(RADIANS(E123))+COS(RADIANS(G127))*COS(RADIANS(E123))*COS(RADIANS(AP113))))&gt;90,0,$F$4*$F$5/E122^2*(SIN(RADIANS(G127))*SIN(RADIANS(E123))+COS(RADIANS(G127))*COS(RADIANS(E123))*COS(RADIANS(AP113))))</f>
        <v>0</v>
      </c>
      <c r="AQ127" s="3">
        <f>IF(DEGREES(ACOS(SIN(RADIANS(G127))*SIN(RADIANS(E123))+COS(RADIANS(G127))*COS(RADIANS(E123))*COS(RADIANS(AQ113))))&gt;90,0,$F$4*$F$5/E122^2*(SIN(RADIANS(G127))*SIN(RADIANS(E123))+COS(RADIANS(G127))*COS(RADIANS(E123))*COS(RADIANS(AQ113))))</f>
        <v>0</v>
      </c>
      <c r="AR127" s="3">
        <f>IF(DEGREES(ACOS(SIN(RADIANS(G127))*SIN(RADIANS(E123))+COS(RADIANS(G127))*COS(RADIANS(E123))*COS(RADIANS(AR113))))&gt;90,0,$F$4*$F$5/E122^2*(SIN(RADIANS(G127))*SIN(RADIANS(E123))+COS(RADIANS(G127))*COS(RADIANS(E123))*COS(RADIANS(AR113))))</f>
        <v>0</v>
      </c>
    </row>
    <row r="128" spans="2:44" ht="15.75" customHeight="1" x14ac:dyDescent="0.2">
      <c r="G128" s="3">
        <v>-40</v>
      </c>
      <c r="I128" s="3">
        <f>IF(DEGREES(ACOS(SIN(RADIANS(G128))*SIN(RADIANS(E123))+COS(RADIANS(G128))*COS(RADIANS(E123))*COS(RADIANS(I113))))&gt;90,0,$F$4*$F$5/E122^2*(SIN(RADIANS(G128))*SIN(RADIANS(E123))+COS(RADIANS(G128))*COS(RADIANS(E123))*COS(RADIANS(I113))))</f>
        <v>0</v>
      </c>
      <c r="J128" s="3">
        <f>IF(DEGREES(ACOS(SIN(RADIANS(G128))*SIN(RADIANS(E123))+COS(RADIANS(G128))*COS(RADIANS(E123))*COS(RADIANS(J113))))&gt;90,0,$F$4*$F$5/E122^2*(SIN(RADIANS(G128))*SIN(RADIANS(E123))+COS(RADIANS(G128))*COS(RADIANS(E123))*COS(RADIANS(J113))))</f>
        <v>0</v>
      </c>
      <c r="K128" s="3">
        <f>IF(DEGREES(ACOS(SIN(RADIANS(G128))*SIN(RADIANS(E123))+COS(RADIANS(G128))*COS(RADIANS(E123))*COS(RADIANS(K113))))&gt;90,0,$F$4*$F$5/E122^2*(SIN(RADIANS(G128))*SIN(RADIANS(E123))+COS(RADIANS(G128))*COS(RADIANS(E123))*COS(RADIANS(K113))))</f>
        <v>0</v>
      </c>
      <c r="L128" s="3">
        <f>IF(DEGREES(ACOS(SIN(RADIANS(G128))*SIN(RADIANS(E123))+COS(RADIANS(G128))*COS(RADIANS(E123))*COS(RADIANS(L113))))&gt;90,0,$F$4*$F$5/E122^2*(SIN(RADIANS(G128))*SIN(RADIANS(E123))+COS(RADIANS(G128))*COS(RADIANS(E123))*COS(RADIANS(L113))))</f>
        <v>0</v>
      </c>
      <c r="M128" s="3">
        <f>IF(DEGREES(ACOS(SIN(RADIANS(G128))*SIN(RADIANS(E123))+COS(RADIANS(G128))*COS(RADIANS(E123))*COS(RADIANS(M113))))&gt;90,0,$F$4*$F$5/E122^2*(SIN(RADIANS(G128))*SIN(RADIANS(E123))+COS(RADIANS(G128))*COS(RADIANS(E123))*COS(RADIANS(M113))))</f>
        <v>0</v>
      </c>
      <c r="N128" s="3">
        <f>IF(DEGREES(ACOS(SIN(RADIANS(G128))*SIN(RADIANS(E123))+COS(RADIANS(G128))*COS(RADIANS(E123))*COS(RADIANS(N113))))&gt;90,0,$F$4*$F$5/E122^2*(SIN(RADIANS(G128))*SIN(RADIANS(E123))+COS(RADIANS(G128))*COS(RADIANS(E123))*COS(RADIANS(N113))))</f>
        <v>0</v>
      </c>
      <c r="O128" s="3">
        <f>IF(DEGREES(ACOS(SIN(RADIANS(G128))*SIN(RADIANS(E123))+COS(RADIANS(G128))*COS(RADIANS(E123))*COS(RADIANS(O113))))&gt;90,0,$F$4*$F$5/E122^2*(SIN(RADIANS(G128))*SIN(RADIANS(E123))+COS(RADIANS(G128))*COS(RADIANS(E123))*COS(RADIANS(O113))))</f>
        <v>0</v>
      </c>
      <c r="P128" s="3">
        <f>IF(DEGREES(ACOS(SIN(RADIANS(G128))*SIN(RADIANS(E123))+COS(RADIANS(G128))*COS(RADIANS(E123))*COS(RADIANS(P113))))&gt;90,0,$F$4*$F$5/E122^2*(SIN(RADIANS(G128))*SIN(RADIANS(E123))+COS(RADIANS(G128))*COS(RADIANS(E123))*COS(RADIANS(P113))))</f>
        <v>0</v>
      </c>
      <c r="Q128" s="3">
        <f>IF(DEGREES(ACOS(SIN(RADIANS(G128))*SIN(RADIANS(E123))+COS(RADIANS(G128))*COS(RADIANS(E123))*COS(RADIANS(Q113))))&gt;90,0,$F$4*$F$5/E122^2*(SIN(RADIANS(G128))*SIN(RADIANS(E123))+COS(RADIANS(G128))*COS(RADIANS(E123))*COS(RADIANS(Q113))))</f>
        <v>0</v>
      </c>
      <c r="R128" s="3" t="e">
        <f>IF(DEGREES(ACOS(SIN(RADIANS(G128))*SIN(RADIANS(E123))+COS(RADIANS(G128))*COS(RADIANS(E123))*COS(RADIANS(R113))))&gt;90,0,$F$4*$F$5/E122^2*(SIN(RADIANS(G128))*SIN(RADIANS(E123))+COS(RADIANS(G128))*COS(RADIANS(E123))*COS(RADIANS(R113))))</f>
        <v>#DIV/0!</v>
      </c>
      <c r="S128" s="3" t="e">
        <f>IF(DEGREES(ACOS(SIN(RADIANS(G128))*SIN(RADIANS(E123))+COS(RADIANS(G128))*COS(RADIANS(E123))*COS(RADIANS(S113))))&gt;90,0,$F$4*$F$5/E122^2*(SIN(RADIANS(G128))*SIN(RADIANS(E123))+COS(RADIANS(G128))*COS(RADIANS(E123))*COS(RADIANS(S113))))</f>
        <v>#DIV/0!</v>
      </c>
      <c r="T128" s="3" t="e">
        <f>IF(DEGREES(ACOS(SIN(RADIANS(G128))*SIN(RADIANS(E123))+COS(RADIANS(G128))*COS(RADIANS(E123))*COS(RADIANS(T113))))&gt;90,0,$F$4*$F$5/E122^2*(SIN(RADIANS(G128))*SIN(RADIANS(E123))+COS(RADIANS(G128))*COS(RADIANS(E123))*COS(RADIANS(T113))))</f>
        <v>#DIV/0!</v>
      </c>
      <c r="U128" s="3" t="e">
        <f>IF(DEGREES(ACOS(SIN(RADIANS(G128))*SIN(RADIANS(E123))+COS(RADIANS(G128))*COS(RADIANS(E123))*COS(RADIANS(U113))))&gt;90,0,$F$4*$F$5/E122^2*(SIN(RADIANS(G128))*SIN(RADIANS(E123))+COS(RADIANS(G128))*COS(RADIANS(E123))*COS(RADIANS(U113))))</f>
        <v>#DIV/0!</v>
      </c>
      <c r="V128" s="3" t="e">
        <f>IF(DEGREES(ACOS(SIN(RADIANS(G128))*SIN(RADIANS(E123))+COS(RADIANS(G128))*COS(RADIANS(E123))*COS(RADIANS(V113))))&gt;90,0,$F$4*$F$5/E122^2*(SIN(RADIANS(G128))*SIN(RADIANS(E123))+COS(RADIANS(G128))*COS(RADIANS(E123))*COS(RADIANS(V113))))</f>
        <v>#DIV/0!</v>
      </c>
      <c r="W128" s="3" t="e">
        <f>IF(DEGREES(ACOS(SIN(RADIANS(G128))*SIN(RADIANS(E123))+COS(RADIANS(G128))*COS(RADIANS(E123))*COS(RADIANS(W113))))&gt;90,0,$F$4*$F$5/E122^2*(SIN(RADIANS(G128))*SIN(RADIANS(E123))+COS(RADIANS(G128))*COS(RADIANS(E123))*COS(RADIANS(W113))))</f>
        <v>#DIV/0!</v>
      </c>
      <c r="X128" s="3" t="e">
        <f>IF(DEGREES(ACOS(SIN(RADIANS(G128))*SIN(RADIANS(E123))+COS(RADIANS(G128))*COS(RADIANS(E123))*COS(RADIANS(X113))))&gt;90,0,$F$4*$F$5/E122^2*(SIN(RADIANS(G128))*SIN(RADIANS(E123))+COS(RADIANS(G128))*COS(RADIANS(E123))*COS(RADIANS(X113))))</f>
        <v>#DIV/0!</v>
      </c>
      <c r="Y128" s="3" t="e">
        <f>IF(DEGREES(ACOS(SIN(RADIANS(G128))*SIN(RADIANS(E123))+COS(RADIANS(G128))*COS(RADIANS(E123))*COS(RADIANS(Y113))))&gt;90,0,$F$4*$F$5/E122^2*(SIN(RADIANS(G128))*SIN(RADIANS(E123))+COS(RADIANS(G128))*COS(RADIANS(E123))*COS(RADIANS(Y113))))</f>
        <v>#DIV/0!</v>
      </c>
      <c r="Z128" s="3" t="e">
        <f>IF(DEGREES(ACOS(SIN(RADIANS(G128))*SIN(RADIANS(E123))+COS(RADIANS(G128))*COS(RADIANS(E123))*COS(RADIANS(Z113))))&gt;90,0,$F$4*$F$5/E122^2*(SIN(RADIANS(G128))*SIN(RADIANS(E123))+COS(RADIANS(G128))*COS(RADIANS(E123))*COS(RADIANS(Z113))))</f>
        <v>#DIV/0!</v>
      </c>
      <c r="AA128" s="3" t="e">
        <f>IF(DEGREES(ACOS(SIN(RADIANS(G128))*SIN(RADIANS(E123))+COS(RADIANS(G128))*COS(RADIANS(E123))*COS(RADIANS(AA113))))&gt;90,0,$F$4*$F$5/E122^2*(SIN(RADIANS(G128))*SIN(RADIANS(E123))+COS(RADIANS(G128))*COS(RADIANS(E123))*COS(RADIANS(AA113))))</f>
        <v>#DIV/0!</v>
      </c>
      <c r="AB128" s="3" t="e">
        <f>IF(DEGREES(ACOS(SIN(RADIANS(G128))*SIN(RADIANS(E123))+COS(RADIANS(G128))*COS(RADIANS(E123))*COS(RADIANS(AB113))))&gt;90,0,$F$4*$F$5/E122^2*(SIN(RADIANS(G128))*SIN(RADIANS(E123))+COS(RADIANS(G128))*COS(RADIANS(E123))*COS(RADIANS(AB113))))</f>
        <v>#DIV/0!</v>
      </c>
      <c r="AC128" s="3" t="e">
        <f>IF(DEGREES(ACOS(SIN(RADIANS(G128))*SIN(RADIANS(E123))+COS(RADIANS(G128))*COS(RADIANS(E123))*COS(RADIANS(AC113))))&gt;90,0,$F$4*$F$5/E122^2*(SIN(RADIANS(G128))*SIN(RADIANS(E123))+COS(RADIANS(G128))*COS(RADIANS(E123))*COS(RADIANS(AC113))))</f>
        <v>#DIV/0!</v>
      </c>
      <c r="AD128" s="3" t="e">
        <f>IF(DEGREES(ACOS(SIN(RADIANS(G128))*SIN(RADIANS(E123))+COS(RADIANS(G128))*COS(RADIANS(E123))*COS(RADIANS(AD113))))&gt;90,0,$F$4*$F$5/E122^2*(SIN(RADIANS(G128))*SIN(RADIANS(E123))+COS(RADIANS(G128))*COS(RADIANS(E123))*COS(RADIANS(AD113))))</f>
        <v>#DIV/0!</v>
      </c>
      <c r="AE128" s="3" t="e">
        <f>IF(DEGREES(ACOS(SIN(RADIANS(G128))*SIN(RADIANS(E123))+COS(RADIANS(G128))*COS(RADIANS(E123))*COS(RADIANS(AE113))))&gt;90,0,$F$4*$F$5/E122^2*(SIN(RADIANS(G128))*SIN(RADIANS(E123))+COS(RADIANS(G128))*COS(RADIANS(E123))*COS(RADIANS(AE113))))</f>
        <v>#DIV/0!</v>
      </c>
      <c r="AF128" s="3" t="e">
        <f>IF(DEGREES(ACOS(SIN(RADIANS(G128))*SIN(RADIANS(E123))+COS(RADIANS(G128))*COS(RADIANS(E123))*COS(RADIANS(AF113))))&gt;90,0,$F$4*$F$5/E122^2*(SIN(RADIANS(G128))*SIN(RADIANS(E123))+COS(RADIANS(G128))*COS(RADIANS(E123))*COS(RADIANS(AF113))))</f>
        <v>#DIV/0!</v>
      </c>
      <c r="AG128" s="3" t="e">
        <f>IF(DEGREES(ACOS(SIN(RADIANS(G128))*SIN(RADIANS(E123))+COS(RADIANS(G128))*COS(RADIANS(E123))*COS(RADIANS(AG113))))&gt;90,0,$F$4*$F$5/E122^2*(SIN(RADIANS(G128))*SIN(RADIANS(E123))+COS(RADIANS(G128))*COS(RADIANS(E123))*COS(RADIANS(AG113))))</f>
        <v>#DIV/0!</v>
      </c>
      <c r="AH128" s="3" t="e">
        <f>IF(DEGREES(ACOS(SIN(RADIANS(G128))*SIN(RADIANS(E123))+COS(RADIANS(G128))*COS(RADIANS(E123))*COS(RADIANS(AH113))))&gt;90,0,$F$4*$F$5/E122^2*(SIN(RADIANS(G128))*SIN(RADIANS(E123))+COS(RADIANS(G128))*COS(RADIANS(E123))*COS(RADIANS(AH113))))</f>
        <v>#DIV/0!</v>
      </c>
      <c r="AI128" s="3" t="e">
        <f>IF(DEGREES(ACOS(SIN(RADIANS(G128))*SIN(RADIANS(E123))+COS(RADIANS(G128))*COS(RADIANS(E123))*COS(RADIANS(AI113))))&gt;90,0,$F$4*$F$5/E122^2*(SIN(RADIANS(G128))*SIN(RADIANS(E123))+COS(RADIANS(G128))*COS(RADIANS(E123))*COS(RADIANS(AI113))))</f>
        <v>#DIV/0!</v>
      </c>
      <c r="AJ128" s="3" t="e">
        <f>IF(DEGREES(ACOS(SIN(RADIANS(G128))*SIN(RADIANS(E123))+COS(RADIANS(G128))*COS(RADIANS(E123))*COS(RADIANS(AJ113))))&gt;90,0,$F$4*$F$5/E122^2*(SIN(RADIANS(G128))*SIN(RADIANS(E123))+COS(RADIANS(G128))*COS(RADIANS(E123))*COS(RADIANS(AJ113))))</f>
        <v>#DIV/0!</v>
      </c>
      <c r="AK128" s="3">
        <f>IF(DEGREES(ACOS(SIN(RADIANS(G128))*SIN(RADIANS(E123))+COS(RADIANS(G128))*COS(RADIANS(E123))*COS(RADIANS(AK113))))&gt;90,0,$F$4*$F$5/E122^2*(SIN(RADIANS(G128))*SIN(RADIANS(E123))+COS(RADIANS(G128))*COS(RADIANS(E123))*COS(RADIANS(AK113))))</f>
        <v>0</v>
      </c>
      <c r="AL128" s="3">
        <f>IF(DEGREES(ACOS(SIN(RADIANS(G128))*SIN(RADIANS(E123))+COS(RADIANS(G128))*COS(RADIANS(E123))*COS(RADIANS(AL113))))&gt;90,0,$F$4*$F$5/E122^2*(SIN(RADIANS(G128))*SIN(RADIANS(E123))+COS(RADIANS(G128))*COS(RADIANS(E123))*COS(RADIANS(AL113))))</f>
        <v>0</v>
      </c>
      <c r="AM128" s="3">
        <f>IF(DEGREES(ACOS(SIN(RADIANS(G128))*SIN(RADIANS(E123))+COS(RADIANS(G128))*COS(RADIANS(E123))*COS(RADIANS(AM113))))&gt;90,0,$F$4*$F$5/E122^2*(SIN(RADIANS(G128))*SIN(RADIANS(E123))+COS(RADIANS(G128))*COS(RADIANS(E123))*COS(RADIANS(AM113))))</f>
        <v>0</v>
      </c>
      <c r="AN128" s="3">
        <f>IF(DEGREES(ACOS(SIN(RADIANS(G128))*SIN(RADIANS(E123))+COS(RADIANS(G128))*COS(RADIANS(E123))*COS(RADIANS(AN113))))&gt;90,0,$F$4*$F$5/E122^2*(SIN(RADIANS(G128))*SIN(RADIANS(E123))+COS(RADIANS(G128))*COS(RADIANS(E123))*COS(RADIANS(AN113))))</f>
        <v>0</v>
      </c>
      <c r="AO128" s="3">
        <f>IF(DEGREES(ACOS(SIN(RADIANS(G128))*SIN(RADIANS(E123))+COS(RADIANS(G128))*COS(RADIANS(E123))*COS(RADIANS(AO113))))&gt;90,0,$F$4*$F$5/E122^2*(SIN(RADIANS(G128))*SIN(RADIANS(E123))+COS(RADIANS(G128))*COS(RADIANS(E123))*COS(RADIANS(AO113))))</f>
        <v>0</v>
      </c>
      <c r="AP128" s="3">
        <f>IF(DEGREES(ACOS(SIN(RADIANS(G128))*SIN(RADIANS(E123))+COS(RADIANS(G128))*COS(RADIANS(E123))*COS(RADIANS(AP113))))&gt;90,0,$F$4*$F$5/E122^2*(SIN(RADIANS(G128))*SIN(RADIANS(E123))+COS(RADIANS(G128))*COS(RADIANS(E123))*COS(RADIANS(AP113))))</f>
        <v>0</v>
      </c>
      <c r="AQ128" s="3">
        <f>IF(DEGREES(ACOS(SIN(RADIANS(G128))*SIN(RADIANS(E123))+COS(RADIANS(G128))*COS(RADIANS(E123))*COS(RADIANS(AQ113))))&gt;90,0,$F$4*$F$5/E122^2*(SIN(RADIANS(G128))*SIN(RADIANS(E123))+COS(RADIANS(G128))*COS(RADIANS(E123))*COS(RADIANS(AQ113))))</f>
        <v>0</v>
      </c>
      <c r="AR128" s="3">
        <f>IF(DEGREES(ACOS(SIN(RADIANS(G128))*SIN(RADIANS(E123))+COS(RADIANS(G128))*COS(RADIANS(E123))*COS(RADIANS(AR113))))&gt;90,0,$F$4*$F$5/E122^2*(SIN(RADIANS(G128))*SIN(RADIANS(E123))+COS(RADIANS(G128))*COS(RADIANS(E123))*COS(RADIANS(AR113))))</f>
        <v>0</v>
      </c>
    </row>
    <row r="129" spans="2:44" ht="15.75" customHeight="1" x14ac:dyDescent="0.2">
      <c r="G129" s="3">
        <v>-50</v>
      </c>
      <c r="I129" s="3">
        <f>IF(DEGREES(ACOS(SIN(RADIANS(G129))*SIN(RADIANS(E123))+COS(RADIANS(G129))*COS(RADIANS(E123))*COS(RADIANS(I113))))&gt;90,0,$F$4*$F$5/E122^2*(SIN(RADIANS(G129))*SIN(RADIANS(E123))+COS(RADIANS(G129))*COS(RADIANS(E123))*COS(RADIANS(I113))))</f>
        <v>0</v>
      </c>
      <c r="J129" s="3">
        <f>IF(DEGREES(ACOS(SIN(RADIANS(G129))*SIN(RADIANS(E123))+COS(RADIANS(G129))*COS(RADIANS(E123))*COS(RADIANS(J113))))&gt;90,0,$F$4*$F$5/E122^2*(SIN(RADIANS(G129))*SIN(RADIANS(E123))+COS(RADIANS(G129))*COS(RADIANS(E123))*COS(RADIANS(J113))))</f>
        <v>0</v>
      </c>
      <c r="K129" s="3">
        <f>IF(DEGREES(ACOS(SIN(RADIANS(G129))*SIN(RADIANS(E123))+COS(RADIANS(G129))*COS(RADIANS(E123))*COS(RADIANS(K113))))&gt;90,0,$F$4*$F$5/E122^2*(SIN(RADIANS(G129))*SIN(RADIANS(E123))+COS(RADIANS(G129))*COS(RADIANS(E123))*COS(RADIANS(K113))))</f>
        <v>0</v>
      </c>
      <c r="L129" s="3">
        <f>IF(DEGREES(ACOS(SIN(RADIANS(G129))*SIN(RADIANS(E123))+COS(RADIANS(G129))*COS(RADIANS(E123))*COS(RADIANS(L113))))&gt;90,0,$F$4*$F$5/E122^2*(SIN(RADIANS(G129))*SIN(RADIANS(E123))+COS(RADIANS(G129))*COS(RADIANS(E123))*COS(RADIANS(L113))))</f>
        <v>0</v>
      </c>
      <c r="M129" s="3">
        <f>IF(DEGREES(ACOS(SIN(RADIANS(G129))*SIN(RADIANS(E123))+COS(RADIANS(G129))*COS(RADIANS(E123))*COS(RADIANS(M113))))&gt;90,0,$F$4*$F$5/E122^2*(SIN(RADIANS(G129))*SIN(RADIANS(E123))+COS(RADIANS(G129))*COS(RADIANS(E123))*COS(RADIANS(M113))))</f>
        <v>0</v>
      </c>
      <c r="N129" s="3">
        <f>IF(DEGREES(ACOS(SIN(RADIANS(G129))*SIN(RADIANS(E123))+COS(RADIANS(G129))*COS(RADIANS(E123))*COS(RADIANS(N113))))&gt;90,0,$F$4*$F$5/E122^2*(SIN(RADIANS(G129))*SIN(RADIANS(E123))+COS(RADIANS(G129))*COS(RADIANS(E123))*COS(RADIANS(N113))))</f>
        <v>0</v>
      </c>
      <c r="O129" s="3">
        <f>IF(DEGREES(ACOS(SIN(RADIANS(G129))*SIN(RADIANS(E123))+COS(RADIANS(G129))*COS(RADIANS(E123))*COS(RADIANS(O113))))&gt;90,0,$F$4*$F$5/E122^2*(SIN(RADIANS(G129))*SIN(RADIANS(E123))+COS(RADIANS(G129))*COS(RADIANS(E123))*COS(RADIANS(O113))))</f>
        <v>0</v>
      </c>
      <c r="P129" s="3">
        <f>IF(DEGREES(ACOS(SIN(RADIANS(G129))*SIN(RADIANS(E123))+COS(RADIANS(G129))*COS(RADIANS(E123))*COS(RADIANS(P113))))&gt;90,0,$F$4*$F$5/E122^2*(SIN(RADIANS(G129))*SIN(RADIANS(E123))+COS(RADIANS(G129))*COS(RADIANS(E123))*COS(RADIANS(P113))))</f>
        <v>0</v>
      </c>
      <c r="Q129" s="3">
        <f>IF(DEGREES(ACOS(SIN(RADIANS(G129))*SIN(RADIANS(E123))+COS(RADIANS(G129))*COS(RADIANS(E123))*COS(RADIANS(Q113))))&gt;90,0,$F$4*$F$5/E122^2*(SIN(RADIANS(G129))*SIN(RADIANS(E123))+COS(RADIANS(G129))*COS(RADIANS(E123))*COS(RADIANS(Q113))))</f>
        <v>0</v>
      </c>
      <c r="R129" s="3" t="e">
        <f>IF(DEGREES(ACOS(SIN(RADIANS(G129))*SIN(RADIANS(E123))+COS(RADIANS(G129))*COS(RADIANS(E123))*COS(RADIANS(R113))))&gt;90,0,$F$4*$F$5/E122^2*(SIN(RADIANS(G129))*SIN(RADIANS(E123))+COS(RADIANS(G129))*COS(RADIANS(E123))*COS(RADIANS(R113))))</f>
        <v>#DIV/0!</v>
      </c>
      <c r="S129" s="3" t="e">
        <f>IF(DEGREES(ACOS(SIN(RADIANS(G129))*SIN(RADIANS(E123))+COS(RADIANS(G129))*COS(RADIANS(E123))*COS(RADIANS(S113))))&gt;90,0,$F$4*$F$5/E122^2*(SIN(RADIANS(G129))*SIN(RADIANS(E123))+COS(RADIANS(G129))*COS(RADIANS(E123))*COS(RADIANS(S113))))</f>
        <v>#DIV/0!</v>
      </c>
      <c r="T129" s="3" t="e">
        <f>IF(DEGREES(ACOS(SIN(RADIANS(G129))*SIN(RADIANS(E123))+COS(RADIANS(G129))*COS(RADIANS(E123))*COS(RADIANS(T113))))&gt;90,0,$F$4*$F$5/E122^2*(SIN(RADIANS(G129))*SIN(RADIANS(E123))+COS(RADIANS(G129))*COS(RADIANS(E123))*COS(RADIANS(T113))))</f>
        <v>#DIV/0!</v>
      </c>
      <c r="U129" s="3" t="e">
        <f>IF(DEGREES(ACOS(SIN(RADIANS(G129))*SIN(RADIANS(E123))+COS(RADIANS(G129))*COS(RADIANS(E123))*COS(RADIANS(U113))))&gt;90,0,$F$4*$F$5/E122^2*(SIN(RADIANS(G129))*SIN(RADIANS(E123))+COS(RADIANS(G129))*COS(RADIANS(E123))*COS(RADIANS(U113))))</f>
        <v>#DIV/0!</v>
      </c>
      <c r="V129" s="3" t="e">
        <f>IF(DEGREES(ACOS(SIN(RADIANS(G129))*SIN(RADIANS(E123))+COS(RADIANS(G129))*COS(RADIANS(E123))*COS(RADIANS(V113))))&gt;90,0,$F$4*$F$5/E122^2*(SIN(RADIANS(G129))*SIN(RADIANS(E123))+COS(RADIANS(G129))*COS(RADIANS(E123))*COS(RADIANS(V113))))</f>
        <v>#DIV/0!</v>
      </c>
      <c r="W129" s="3" t="e">
        <f>IF(DEGREES(ACOS(SIN(RADIANS(G129))*SIN(RADIANS(E123))+COS(RADIANS(G129))*COS(RADIANS(E123))*COS(RADIANS(W113))))&gt;90,0,$F$4*$F$5/E122^2*(SIN(RADIANS(G129))*SIN(RADIANS(E123))+COS(RADIANS(G129))*COS(RADIANS(E123))*COS(RADIANS(W113))))</f>
        <v>#DIV/0!</v>
      </c>
      <c r="X129" s="3" t="e">
        <f>IF(DEGREES(ACOS(SIN(RADIANS(G129))*SIN(RADIANS(E123))+COS(RADIANS(G129))*COS(RADIANS(E123))*COS(RADIANS(X113))))&gt;90,0,$F$4*$F$5/E122^2*(SIN(RADIANS(G129))*SIN(RADIANS(E123))+COS(RADIANS(G129))*COS(RADIANS(E123))*COS(RADIANS(X113))))</f>
        <v>#DIV/0!</v>
      </c>
      <c r="Y129" s="3" t="e">
        <f>IF(DEGREES(ACOS(SIN(RADIANS(G129))*SIN(RADIANS(E123))+COS(RADIANS(G129))*COS(RADIANS(E123))*COS(RADIANS(Y113))))&gt;90,0,$F$4*$F$5/E122^2*(SIN(RADIANS(G129))*SIN(RADIANS(E123))+COS(RADIANS(G129))*COS(RADIANS(E123))*COS(RADIANS(Y113))))</f>
        <v>#DIV/0!</v>
      </c>
      <c r="Z129" s="3" t="e">
        <f>IF(DEGREES(ACOS(SIN(RADIANS(G129))*SIN(RADIANS(E123))+COS(RADIANS(G129))*COS(RADIANS(E123))*COS(RADIANS(Z113))))&gt;90,0,$F$4*$F$5/E122^2*(SIN(RADIANS(G129))*SIN(RADIANS(E123))+COS(RADIANS(G129))*COS(RADIANS(E123))*COS(RADIANS(Z113))))</f>
        <v>#DIV/0!</v>
      </c>
      <c r="AA129" s="3" t="e">
        <f>IF(DEGREES(ACOS(SIN(RADIANS(G129))*SIN(RADIANS(E123))+COS(RADIANS(G129))*COS(RADIANS(E123))*COS(RADIANS(AA113))))&gt;90,0,$F$4*$F$5/E122^2*(SIN(RADIANS(G129))*SIN(RADIANS(E123))+COS(RADIANS(G129))*COS(RADIANS(E123))*COS(RADIANS(AA113))))</f>
        <v>#DIV/0!</v>
      </c>
      <c r="AB129" s="3" t="e">
        <f>IF(DEGREES(ACOS(SIN(RADIANS(G129))*SIN(RADIANS(E123))+COS(RADIANS(G129))*COS(RADIANS(E123))*COS(RADIANS(AB113))))&gt;90,0,$F$4*$F$5/E122^2*(SIN(RADIANS(G129))*SIN(RADIANS(E123))+COS(RADIANS(G129))*COS(RADIANS(E123))*COS(RADIANS(AB113))))</f>
        <v>#DIV/0!</v>
      </c>
      <c r="AC129" s="3" t="e">
        <f>IF(DEGREES(ACOS(SIN(RADIANS(G129))*SIN(RADIANS(E123))+COS(RADIANS(G129))*COS(RADIANS(E123))*COS(RADIANS(AC113))))&gt;90,0,$F$4*$F$5/E122^2*(SIN(RADIANS(G129))*SIN(RADIANS(E123))+COS(RADIANS(G129))*COS(RADIANS(E123))*COS(RADIANS(AC113))))</f>
        <v>#DIV/0!</v>
      </c>
      <c r="AD129" s="3" t="e">
        <f>IF(DEGREES(ACOS(SIN(RADIANS(G129))*SIN(RADIANS(E123))+COS(RADIANS(G129))*COS(RADIANS(E123))*COS(RADIANS(AD113))))&gt;90,0,$F$4*$F$5/E122^2*(SIN(RADIANS(G129))*SIN(RADIANS(E123))+COS(RADIANS(G129))*COS(RADIANS(E123))*COS(RADIANS(AD113))))</f>
        <v>#DIV/0!</v>
      </c>
      <c r="AE129" s="3" t="e">
        <f>IF(DEGREES(ACOS(SIN(RADIANS(G129))*SIN(RADIANS(E123))+COS(RADIANS(G129))*COS(RADIANS(E123))*COS(RADIANS(AE113))))&gt;90,0,$F$4*$F$5/E122^2*(SIN(RADIANS(G129))*SIN(RADIANS(E123))+COS(RADIANS(G129))*COS(RADIANS(E123))*COS(RADIANS(AE113))))</f>
        <v>#DIV/0!</v>
      </c>
      <c r="AF129" s="3" t="e">
        <f>IF(DEGREES(ACOS(SIN(RADIANS(G129))*SIN(RADIANS(E123))+COS(RADIANS(G129))*COS(RADIANS(E123))*COS(RADIANS(AF113))))&gt;90,0,$F$4*$F$5/E122^2*(SIN(RADIANS(G129))*SIN(RADIANS(E123))+COS(RADIANS(G129))*COS(RADIANS(E123))*COS(RADIANS(AF113))))</f>
        <v>#DIV/0!</v>
      </c>
      <c r="AG129" s="3" t="e">
        <f>IF(DEGREES(ACOS(SIN(RADIANS(G129))*SIN(RADIANS(E123))+COS(RADIANS(G129))*COS(RADIANS(E123))*COS(RADIANS(AG113))))&gt;90,0,$F$4*$F$5/E122^2*(SIN(RADIANS(G129))*SIN(RADIANS(E123))+COS(RADIANS(G129))*COS(RADIANS(E123))*COS(RADIANS(AG113))))</f>
        <v>#DIV/0!</v>
      </c>
      <c r="AH129" s="3" t="e">
        <f>IF(DEGREES(ACOS(SIN(RADIANS(G129))*SIN(RADIANS(E123))+COS(RADIANS(G129))*COS(RADIANS(E123))*COS(RADIANS(AH113))))&gt;90,0,$F$4*$F$5/E122^2*(SIN(RADIANS(G129))*SIN(RADIANS(E123))+COS(RADIANS(G129))*COS(RADIANS(E123))*COS(RADIANS(AH113))))</f>
        <v>#DIV/0!</v>
      </c>
      <c r="AI129" s="3" t="e">
        <f>IF(DEGREES(ACOS(SIN(RADIANS(G129))*SIN(RADIANS(E123))+COS(RADIANS(G129))*COS(RADIANS(E123))*COS(RADIANS(AI113))))&gt;90,0,$F$4*$F$5/E122^2*(SIN(RADIANS(G129))*SIN(RADIANS(E123))+COS(RADIANS(G129))*COS(RADIANS(E123))*COS(RADIANS(AI113))))</f>
        <v>#DIV/0!</v>
      </c>
      <c r="AJ129" s="3" t="e">
        <f>IF(DEGREES(ACOS(SIN(RADIANS(G129))*SIN(RADIANS(E123))+COS(RADIANS(G129))*COS(RADIANS(E123))*COS(RADIANS(AJ113))))&gt;90,0,$F$4*$F$5/E122^2*(SIN(RADIANS(G129))*SIN(RADIANS(E123))+COS(RADIANS(G129))*COS(RADIANS(E123))*COS(RADIANS(AJ113))))</f>
        <v>#DIV/0!</v>
      </c>
      <c r="AK129" s="3">
        <f>IF(DEGREES(ACOS(SIN(RADIANS(G129))*SIN(RADIANS(E123))+COS(RADIANS(G129))*COS(RADIANS(E123))*COS(RADIANS(AK113))))&gt;90,0,$F$4*$F$5/E122^2*(SIN(RADIANS(G129))*SIN(RADIANS(E123))+COS(RADIANS(G129))*COS(RADIANS(E123))*COS(RADIANS(AK113))))</f>
        <v>0</v>
      </c>
      <c r="AL129" s="3">
        <f>IF(DEGREES(ACOS(SIN(RADIANS(G129))*SIN(RADIANS(E123))+COS(RADIANS(G129))*COS(RADIANS(E123))*COS(RADIANS(AL113))))&gt;90,0,$F$4*$F$5/E122^2*(SIN(RADIANS(G129))*SIN(RADIANS(E123))+COS(RADIANS(G129))*COS(RADIANS(E123))*COS(RADIANS(AL113))))</f>
        <v>0</v>
      </c>
      <c r="AM129" s="3">
        <f>IF(DEGREES(ACOS(SIN(RADIANS(G129))*SIN(RADIANS(E123))+COS(RADIANS(G129))*COS(RADIANS(E123))*COS(RADIANS(AM113))))&gt;90,0,$F$4*$F$5/E122^2*(SIN(RADIANS(G129))*SIN(RADIANS(E123))+COS(RADIANS(G129))*COS(RADIANS(E123))*COS(RADIANS(AM113))))</f>
        <v>0</v>
      </c>
      <c r="AN129" s="3">
        <f>IF(DEGREES(ACOS(SIN(RADIANS(G129))*SIN(RADIANS(E123))+COS(RADIANS(G129))*COS(RADIANS(E123))*COS(RADIANS(AN113))))&gt;90,0,$F$4*$F$5/E122^2*(SIN(RADIANS(G129))*SIN(RADIANS(E123))+COS(RADIANS(G129))*COS(RADIANS(E123))*COS(RADIANS(AN113))))</f>
        <v>0</v>
      </c>
      <c r="AO129" s="3">
        <f>IF(DEGREES(ACOS(SIN(RADIANS(G129))*SIN(RADIANS(E123))+COS(RADIANS(G129))*COS(RADIANS(E123))*COS(RADIANS(AO113))))&gt;90,0,$F$4*$F$5/E122^2*(SIN(RADIANS(G129))*SIN(RADIANS(E123))+COS(RADIANS(G129))*COS(RADIANS(E123))*COS(RADIANS(AO113))))</f>
        <v>0</v>
      </c>
      <c r="AP129" s="3">
        <f>IF(DEGREES(ACOS(SIN(RADIANS(G129))*SIN(RADIANS(E123))+COS(RADIANS(G129))*COS(RADIANS(E123))*COS(RADIANS(AP113))))&gt;90,0,$F$4*$F$5/E122^2*(SIN(RADIANS(G129))*SIN(RADIANS(E123))+COS(RADIANS(G129))*COS(RADIANS(E123))*COS(RADIANS(AP113))))</f>
        <v>0</v>
      </c>
      <c r="AQ129" s="3">
        <f>IF(DEGREES(ACOS(SIN(RADIANS(G129))*SIN(RADIANS(E123))+COS(RADIANS(G129))*COS(RADIANS(E123))*COS(RADIANS(AQ113))))&gt;90,0,$F$4*$F$5/E122^2*(SIN(RADIANS(G129))*SIN(RADIANS(E123))+COS(RADIANS(G129))*COS(RADIANS(E123))*COS(RADIANS(AQ113))))</f>
        <v>0</v>
      </c>
      <c r="AR129" s="3">
        <f>IF(DEGREES(ACOS(SIN(RADIANS(G129))*SIN(RADIANS(E123))+COS(RADIANS(G129))*COS(RADIANS(E123))*COS(RADIANS(AR113))))&gt;90,0,$F$4*$F$5/E122^2*(SIN(RADIANS(G129))*SIN(RADIANS(E123))+COS(RADIANS(G129))*COS(RADIANS(E123))*COS(RADIANS(AR113))))</f>
        <v>0</v>
      </c>
    </row>
    <row r="130" spans="2:44" ht="15.75" customHeight="1" x14ac:dyDescent="0.2">
      <c r="G130" s="3">
        <v>-60</v>
      </c>
      <c r="I130" s="3">
        <f>IF(DEGREES(ACOS(SIN(RADIANS(G130))*SIN(RADIANS(E123))+COS(RADIANS(G130))*COS(RADIANS(E123))*COS(RADIANS(I113))))&gt;90,0,$F$4*$F$5/E122^2*(SIN(RADIANS(G130))*SIN(RADIANS(E123))+COS(RADIANS(G130))*COS(RADIANS(E123))*COS(RADIANS(I113))))</f>
        <v>0</v>
      </c>
      <c r="J130" s="3">
        <f>IF(DEGREES(ACOS(SIN(RADIANS(G130))*SIN(RADIANS(E123))+COS(RADIANS(G130))*COS(RADIANS(E123))*COS(RADIANS(J113))))&gt;90,0,$F$4*$F$5/E122^2*(SIN(RADIANS(G130))*SIN(RADIANS(E123))+COS(RADIANS(G130))*COS(RADIANS(E123))*COS(RADIANS(J113))))</f>
        <v>0</v>
      </c>
      <c r="K130" s="3">
        <f>IF(DEGREES(ACOS(SIN(RADIANS(G130))*SIN(RADIANS(E123))+COS(RADIANS(G130))*COS(RADIANS(E123))*COS(RADIANS(K113))))&gt;90,0,$F$4*$F$5/E122^2*(SIN(RADIANS(G130))*SIN(RADIANS(E123))+COS(RADIANS(G130))*COS(RADIANS(E123))*COS(RADIANS(K113))))</f>
        <v>0</v>
      </c>
      <c r="L130" s="3">
        <f>IF(DEGREES(ACOS(SIN(RADIANS(G130))*SIN(RADIANS(E123))+COS(RADIANS(G130))*COS(RADIANS(E123))*COS(RADIANS(L113))))&gt;90,0,$F$4*$F$5/E122^2*(SIN(RADIANS(G130))*SIN(RADIANS(E123))+COS(RADIANS(G130))*COS(RADIANS(E123))*COS(RADIANS(L113))))</f>
        <v>0</v>
      </c>
      <c r="M130" s="3">
        <f>IF(DEGREES(ACOS(SIN(RADIANS(G130))*SIN(RADIANS(E123))+COS(RADIANS(G130))*COS(RADIANS(E123))*COS(RADIANS(M113))))&gt;90,0,$F$4*$F$5/E122^2*(SIN(RADIANS(G130))*SIN(RADIANS(E123))+COS(RADIANS(G130))*COS(RADIANS(E123))*COS(RADIANS(M113))))</f>
        <v>0</v>
      </c>
      <c r="N130" s="3">
        <f>IF(DEGREES(ACOS(SIN(RADIANS(G130))*SIN(RADIANS(E123))+COS(RADIANS(G130))*COS(RADIANS(E123))*COS(RADIANS(N113))))&gt;90,0,$F$4*$F$5/E122^2*(SIN(RADIANS(G130))*SIN(RADIANS(E123))+COS(RADIANS(G130))*COS(RADIANS(E123))*COS(RADIANS(N113))))</f>
        <v>0</v>
      </c>
      <c r="O130" s="3">
        <f>IF(DEGREES(ACOS(SIN(RADIANS(G130))*SIN(RADIANS(E123))+COS(RADIANS(G130))*COS(RADIANS(E123))*COS(RADIANS(O113))))&gt;90,0,$F$4*$F$5/E122^2*(SIN(RADIANS(G130))*SIN(RADIANS(E123))+COS(RADIANS(G130))*COS(RADIANS(E123))*COS(RADIANS(O113))))</f>
        <v>0</v>
      </c>
      <c r="P130" s="3">
        <f>IF(DEGREES(ACOS(SIN(RADIANS(G130))*SIN(RADIANS(E123))+COS(RADIANS(G130))*COS(RADIANS(E123))*COS(RADIANS(P113))))&gt;90,0,$F$4*$F$5/E122^2*(SIN(RADIANS(G130))*SIN(RADIANS(E123))+COS(RADIANS(G130))*COS(RADIANS(E123))*COS(RADIANS(P113))))</f>
        <v>0</v>
      </c>
      <c r="Q130" s="3">
        <f>IF(DEGREES(ACOS(SIN(RADIANS(G130))*SIN(RADIANS(E123))+COS(RADIANS(G130))*COS(RADIANS(E123))*COS(RADIANS(Q113))))&gt;90,0,$F$4*$F$5/E122^2*(SIN(RADIANS(G130))*SIN(RADIANS(E123))+COS(RADIANS(G130))*COS(RADIANS(E123))*COS(RADIANS(Q113))))</f>
        <v>0</v>
      </c>
      <c r="R130" s="3" t="e">
        <f>IF(DEGREES(ACOS(SIN(RADIANS(G130))*SIN(RADIANS(E123))+COS(RADIANS(G130))*COS(RADIANS(E123))*COS(RADIANS(R113))))&gt;90,0,$F$4*$F$5/E122^2*(SIN(RADIANS(G130))*SIN(RADIANS(E123))+COS(RADIANS(G130))*COS(RADIANS(E123))*COS(RADIANS(R113))))</f>
        <v>#DIV/0!</v>
      </c>
      <c r="S130" s="3" t="e">
        <f>IF(DEGREES(ACOS(SIN(RADIANS(G130))*SIN(RADIANS(E123))+COS(RADIANS(G130))*COS(RADIANS(E123))*COS(RADIANS(S113))))&gt;90,0,$F$4*$F$5/E122^2*(SIN(RADIANS(G130))*SIN(RADIANS(E123))+COS(RADIANS(G130))*COS(RADIANS(E123))*COS(RADIANS(S113))))</f>
        <v>#DIV/0!</v>
      </c>
      <c r="T130" s="3" t="e">
        <f>IF(DEGREES(ACOS(SIN(RADIANS(G130))*SIN(RADIANS(E123))+COS(RADIANS(G130))*COS(RADIANS(E123))*COS(RADIANS(T113))))&gt;90,0,$F$4*$F$5/E122^2*(SIN(RADIANS(G130))*SIN(RADIANS(E123))+COS(RADIANS(G130))*COS(RADIANS(E123))*COS(RADIANS(T113))))</f>
        <v>#DIV/0!</v>
      </c>
      <c r="U130" s="3" t="e">
        <f>IF(DEGREES(ACOS(SIN(RADIANS(G130))*SIN(RADIANS(E123))+COS(RADIANS(G130))*COS(RADIANS(E123))*COS(RADIANS(U113))))&gt;90,0,$F$4*$F$5/E122^2*(SIN(RADIANS(G130))*SIN(RADIANS(E123))+COS(RADIANS(G130))*COS(RADIANS(E123))*COS(RADIANS(U113))))</f>
        <v>#DIV/0!</v>
      </c>
      <c r="V130" s="3" t="e">
        <f>IF(DEGREES(ACOS(SIN(RADIANS(G130))*SIN(RADIANS(E123))+COS(RADIANS(G130))*COS(RADIANS(E123))*COS(RADIANS(V113))))&gt;90,0,$F$4*$F$5/E122^2*(SIN(RADIANS(G130))*SIN(RADIANS(E123))+COS(RADIANS(G130))*COS(RADIANS(E123))*COS(RADIANS(V113))))</f>
        <v>#DIV/0!</v>
      </c>
      <c r="W130" s="3" t="e">
        <f>IF(DEGREES(ACOS(SIN(RADIANS(G130))*SIN(RADIANS(E123))+COS(RADIANS(G130))*COS(RADIANS(E123))*COS(RADIANS(W113))))&gt;90,0,$F$4*$F$5/E122^2*(SIN(RADIANS(G130))*SIN(RADIANS(E123))+COS(RADIANS(G130))*COS(RADIANS(E123))*COS(RADIANS(W113))))</f>
        <v>#DIV/0!</v>
      </c>
      <c r="X130" s="3" t="e">
        <f>IF(DEGREES(ACOS(SIN(RADIANS(G130))*SIN(RADIANS(E123))+COS(RADIANS(G130))*COS(RADIANS(E123))*COS(RADIANS(X113))))&gt;90,0,$F$4*$F$5/E122^2*(SIN(RADIANS(G130))*SIN(RADIANS(E123))+COS(RADIANS(G130))*COS(RADIANS(E123))*COS(RADIANS(X113))))</f>
        <v>#DIV/0!</v>
      </c>
      <c r="Y130" s="3" t="e">
        <f>IF(DEGREES(ACOS(SIN(RADIANS(G130))*SIN(RADIANS(E123))+COS(RADIANS(G130))*COS(RADIANS(E123))*COS(RADIANS(Y113))))&gt;90,0,$F$4*$F$5/E122^2*(SIN(RADIANS(G130))*SIN(RADIANS(E123))+COS(RADIANS(G130))*COS(RADIANS(E123))*COS(RADIANS(Y113))))</f>
        <v>#DIV/0!</v>
      </c>
      <c r="Z130" s="3" t="e">
        <f>IF(DEGREES(ACOS(SIN(RADIANS(G130))*SIN(RADIANS(E123))+COS(RADIANS(G130))*COS(RADIANS(E123))*COS(RADIANS(Z113))))&gt;90,0,$F$4*$F$5/E122^2*(SIN(RADIANS(G130))*SIN(RADIANS(E123))+COS(RADIANS(G130))*COS(RADIANS(E123))*COS(RADIANS(Z113))))</f>
        <v>#DIV/0!</v>
      </c>
      <c r="AA130" s="3" t="e">
        <f>IF(DEGREES(ACOS(SIN(RADIANS(G130))*SIN(RADIANS(E123))+COS(RADIANS(G130))*COS(RADIANS(E123))*COS(RADIANS(AA113))))&gt;90,0,$F$4*$F$5/E122^2*(SIN(RADIANS(G130))*SIN(RADIANS(E123))+COS(RADIANS(G130))*COS(RADIANS(E123))*COS(RADIANS(AA113))))</f>
        <v>#DIV/0!</v>
      </c>
      <c r="AB130" s="3" t="e">
        <f>IF(DEGREES(ACOS(SIN(RADIANS(G130))*SIN(RADIANS(E123))+COS(RADIANS(G130))*COS(RADIANS(E123))*COS(RADIANS(AB113))))&gt;90,0,$F$4*$F$5/E122^2*(SIN(RADIANS(G130))*SIN(RADIANS(E123))+COS(RADIANS(G130))*COS(RADIANS(E123))*COS(RADIANS(AB113))))</f>
        <v>#DIV/0!</v>
      </c>
      <c r="AC130" s="3" t="e">
        <f>IF(DEGREES(ACOS(SIN(RADIANS(G130))*SIN(RADIANS(E123))+COS(RADIANS(G130))*COS(RADIANS(E123))*COS(RADIANS(AC113))))&gt;90,0,$F$4*$F$5/E122^2*(SIN(RADIANS(G130))*SIN(RADIANS(E123))+COS(RADIANS(G130))*COS(RADIANS(E123))*COS(RADIANS(AC113))))</f>
        <v>#DIV/0!</v>
      </c>
      <c r="AD130" s="3" t="e">
        <f>IF(DEGREES(ACOS(SIN(RADIANS(G130))*SIN(RADIANS(E123))+COS(RADIANS(G130))*COS(RADIANS(E123))*COS(RADIANS(AD113))))&gt;90,0,$F$4*$F$5/E122^2*(SIN(RADIANS(G130))*SIN(RADIANS(E123))+COS(RADIANS(G130))*COS(RADIANS(E123))*COS(RADIANS(AD113))))</f>
        <v>#DIV/0!</v>
      </c>
      <c r="AE130" s="3" t="e">
        <f>IF(DEGREES(ACOS(SIN(RADIANS(G130))*SIN(RADIANS(E123))+COS(RADIANS(G130))*COS(RADIANS(E123))*COS(RADIANS(AE113))))&gt;90,0,$F$4*$F$5/E122^2*(SIN(RADIANS(G130))*SIN(RADIANS(E123))+COS(RADIANS(G130))*COS(RADIANS(E123))*COS(RADIANS(AE113))))</f>
        <v>#DIV/0!</v>
      </c>
      <c r="AF130" s="3" t="e">
        <f>IF(DEGREES(ACOS(SIN(RADIANS(G130))*SIN(RADIANS(E123))+COS(RADIANS(G130))*COS(RADIANS(E123))*COS(RADIANS(AF113))))&gt;90,0,$F$4*$F$5/E122^2*(SIN(RADIANS(G130))*SIN(RADIANS(E123))+COS(RADIANS(G130))*COS(RADIANS(E123))*COS(RADIANS(AF113))))</f>
        <v>#DIV/0!</v>
      </c>
      <c r="AG130" s="3" t="e">
        <f>IF(DEGREES(ACOS(SIN(RADIANS(G130))*SIN(RADIANS(E123))+COS(RADIANS(G130))*COS(RADIANS(E123))*COS(RADIANS(AG113))))&gt;90,0,$F$4*$F$5/E122^2*(SIN(RADIANS(G130))*SIN(RADIANS(E123))+COS(RADIANS(G130))*COS(RADIANS(E123))*COS(RADIANS(AG113))))</f>
        <v>#DIV/0!</v>
      </c>
      <c r="AH130" s="3" t="e">
        <f>IF(DEGREES(ACOS(SIN(RADIANS(G130))*SIN(RADIANS(E123))+COS(RADIANS(G130))*COS(RADIANS(E123))*COS(RADIANS(AH113))))&gt;90,0,$F$4*$F$5/E122^2*(SIN(RADIANS(G130))*SIN(RADIANS(E123))+COS(RADIANS(G130))*COS(RADIANS(E123))*COS(RADIANS(AH113))))</f>
        <v>#DIV/0!</v>
      </c>
      <c r="AI130" s="3" t="e">
        <f>IF(DEGREES(ACOS(SIN(RADIANS(G130))*SIN(RADIANS(E123))+COS(RADIANS(G130))*COS(RADIANS(E123))*COS(RADIANS(AI113))))&gt;90,0,$F$4*$F$5/E122^2*(SIN(RADIANS(G130))*SIN(RADIANS(E123))+COS(RADIANS(G130))*COS(RADIANS(E123))*COS(RADIANS(AI113))))</f>
        <v>#DIV/0!</v>
      </c>
      <c r="AJ130" s="3" t="e">
        <f>IF(DEGREES(ACOS(SIN(RADIANS(G130))*SIN(RADIANS(E123))+COS(RADIANS(G130))*COS(RADIANS(E123))*COS(RADIANS(AJ113))))&gt;90,0,$F$4*$F$5/E122^2*(SIN(RADIANS(G130))*SIN(RADIANS(E123))+COS(RADIANS(G130))*COS(RADIANS(E123))*COS(RADIANS(AJ113))))</f>
        <v>#DIV/0!</v>
      </c>
      <c r="AK130" s="3">
        <f>IF(DEGREES(ACOS(SIN(RADIANS(G130))*SIN(RADIANS(E123))+COS(RADIANS(G130))*COS(RADIANS(E123))*COS(RADIANS(AK113))))&gt;90,0,$F$4*$F$5/E122^2*(SIN(RADIANS(G130))*SIN(RADIANS(E123))+COS(RADIANS(G130))*COS(RADIANS(E123))*COS(RADIANS(AK113))))</f>
        <v>0</v>
      </c>
      <c r="AL130" s="3">
        <f>IF(DEGREES(ACOS(SIN(RADIANS(G130))*SIN(RADIANS(E123))+COS(RADIANS(G130))*COS(RADIANS(E123))*COS(RADIANS(AL113))))&gt;90,0,$F$4*$F$5/E122^2*(SIN(RADIANS(G130))*SIN(RADIANS(E123))+COS(RADIANS(G130))*COS(RADIANS(E123))*COS(RADIANS(AL113))))</f>
        <v>0</v>
      </c>
      <c r="AM130" s="3">
        <f>IF(DEGREES(ACOS(SIN(RADIANS(G130))*SIN(RADIANS(E123))+COS(RADIANS(G130))*COS(RADIANS(E123))*COS(RADIANS(AM113))))&gt;90,0,$F$4*$F$5/E122^2*(SIN(RADIANS(G130))*SIN(RADIANS(E123))+COS(RADIANS(G130))*COS(RADIANS(E123))*COS(RADIANS(AM113))))</f>
        <v>0</v>
      </c>
      <c r="AN130" s="3">
        <f>IF(DEGREES(ACOS(SIN(RADIANS(G130))*SIN(RADIANS(E123))+COS(RADIANS(G130))*COS(RADIANS(E123))*COS(RADIANS(AN113))))&gt;90,0,$F$4*$F$5/E122^2*(SIN(RADIANS(G130))*SIN(RADIANS(E123))+COS(RADIANS(G130))*COS(RADIANS(E123))*COS(RADIANS(AN113))))</f>
        <v>0</v>
      </c>
      <c r="AO130" s="3">
        <f>IF(DEGREES(ACOS(SIN(RADIANS(G130))*SIN(RADIANS(E123))+COS(RADIANS(G130))*COS(RADIANS(E123))*COS(RADIANS(AO113))))&gt;90,0,$F$4*$F$5/E122^2*(SIN(RADIANS(G130))*SIN(RADIANS(E123))+COS(RADIANS(G130))*COS(RADIANS(E123))*COS(RADIANS(AO113))))</f>
        <v>0</v>
      </c>
      <c r="AP130" s="3">
        <f>IF(DEGREES(ACOS(SIN(RADIANS(G130))*SIN(RADIANS(E123))+COS(RADIANS(G130))*COS(RADIANS(E123))*COS(RADIANS(AP113))))&gt;90,0,$F$4*$F$5/E122^2*(SIN(RADIANS(G130))*SIN(RADIANS(E123))+COS(RADIANS(G130))*COS(RADIANS(E123))*COS(RADIANS(AP113))))</f>
        <v>0</v>
      </c>
      <c r="AQ130" s="3">
        <f>IF(DEGREES(ACOS(SIN(RADIANS(G130))*SIN(RADIANS(E123))+COS(RADIANS(G130))*COS(RADIANS(E123))*COS(RADIANS(AQ113))))&gt;90,0,$F$4*$F$5/E122^2*(SIN(RADIANS(G130))*SIN(RADIANS(E123))+COS(RADIANS(G130))*COS(RADIANS(E123))*COS(RADIANS(AQ113))))</f>
        <v>0</v>
      </c>
      <c r="AR130" s="3">
        <f>IF(DEGREES(ACOS(SIN(RADIANS(G130))*SIN(RADIANS(E123))+COS(RADIANS(G130))*COS(RADIANS(E123))*COS(RADIANS(AR113))))&gt;90,0,$F$4*$F$5/E122^2*(SIN(RADIANS(G130))*SIN(RADIANS(E123))+COS(RADIANS(G130))*COS(RADIANS(E123))*COS(RADIANS(AR113))))</f>
        <v>0</v>
      </c>
    </row>
    <row r="131" spans="2:44" ht="15.75" customHeight="1" x14ac:dyDescent="0.2">
      <c r="G131" s="3">
        <v>-70</v>
      </c>
      <c r="I131" s="3">
        <f>IF(DEGREES(ACOS(SIN(RADIANS(G131))*SIN(RADIANS(E123))+COS(RADIANS(G131))*COS(RADIANS(E123))*COS(RADIANS(I113))))&gt;90,0,$F$4*$F$5/E122^2*(SIN(RADIANS(G131))*SIN(RADIANS(E123))+COS(RADIANS(G131))*COS(RADIANS(E123))*COS(RADIANS(I113))))</f>
        <v>0</v>
      </c>
      <c r="J131" s="3">
        <f>IF(DEGREES(ACOS(SIN(RADIANS(G131))*SIN(RADIANS(E123))+COS(RADIANS(G131))*COS(RADIANS(E123))*COS(RADIANS(J113))))&gt;90,0,$F$4*$F$5/E122^2*(SIN(RADIANS(G131))*SIN(RADIANS(E123))+COS(RADIANS(G131))*COS(RADIANS(E123))*COS(RADIANS(J113))))</f>
        <v>0</v>
      </c>
      <c r="K131" s="3">
        <f>IF(DEGREES(ACOS(SIN(RADIANS(G131))*SIN(RADIANS(E123))+COS(RADIANS(G131))*COS(RADIANS(E123))*COS(RADIANS(K113))))&gt;90,0,$F$4*$F$5/E122^2*(SIN(RADIANS(G131))*SIN(RADIANS(E123))+COS(RADIANS(G131))*COS(RADIANS(E123))*COS(RADIANS(K113))))</f>
        <v>0</v>
      </c>
      <c r="L131" s="3">
        <f>IF(DEGREES(ACOS(SIN(RADIANS(G131))*SIN(RADIANS(E123))+COS(RADIANS(G131))*COS(RADIANS(E123))*COS(RADIANS(L113))))&gt;90,0,$F$4*$F$5/E122^2*(SIN(RADIANS(G131))*SIN(RADIANS(E123))+COS(RADIANS(G131))*COS(RADIANS(E123))*COS(RADIANS(L113))))</f>
        <v>0</v>
      </c>
      <c r="M131" s="3">
        <f>IF(DEGREES(ACOS(SIN(RADIANS(G131))*SIN(RADIANS(E123))+COS(RADIANS(G131))*COS(RADIANS(E123))*COS(RADIANS(M113))))&gt;90,0,$F$4*$F$5/E122^2*(SIN(RADIANS(G131))*SIN(RADIANS(E123))+COS(RADIANS(G131))*COS(RADIANS(E123))*COS(RADIANS(M113))))</f>
        <v>0</v>
      </c>
      <c r="N131" s="3">
        <f>IF(DEGREES(ACOS(SIN(RADIANS(G131))*SIN(RADIANS(E123))+COS(RADIANS(G131))*COS(RADIANS(E123))*COS(RADIANS(N113))))&gt;90,0,$F$4*$F$5/E122^2*(SIN(RADIANS(G131))*SIN(RADIANS(E123))+COS(RADIANS(G131))*COS(RADIANS(E123))*COS(RADIANS(N113))))</f>
        <v>0</v>
      </c>
      <c r="O131" s="3">
        <f>IF(DEGREES(ACOS(SIN(RADIANS(G131))*SIN(RADIANS(E123))+COS(RADIANS(G131))*COS(RADIANS(E123))*COS(RADIANS(O113))))&gt;90,0,$F$4*$F$5/E122^2*(SIN(RADIANS(G131))*SIN(RADIANS(E123))+COS(RADIANS(G131))*COS(RADIANS(E123))*COS(RADIANS(O113))))</f>
        <v>0</v>
      </c>
      <c r="P131" s="3">
        <f>IF(DEGREES(ACOS(SIN(RADIANS(G131))*SIN(RADIANS(E123))+COS(RADIANS(G131))*COS(RADIANS(E123))*COS(RADIANS(P113))))&gt;90,0,$F$4*$F$5/E122^2*(SIN(RADIANS(G131))*SIN(RADIANS(E123))+COS(RADIANS(G131))*COS(RADIANS(E123))*COS(RADIANS(P113))))</f>
        <v>0</v>
      </c>
      <c r="Q131" s="3">
        <f>IF(DEGREES(ACOS(SIN(RADIANS(G131))*SIN(RADIANS(E123))+COS(RADIANS(G131))*COS(RADIANS(E123))*COS(RADIANS(Q113))))&gt;90,0,$F$4*$F$5/E122^2*(SIN(RADIANS(G131))*SIN(RADIANS(E123))+COS(RADIANS(G131))*COS(RADIANS(E123))*COS(RADIANS(Q113))))</f>
        <v>0</v>
      </c>
      <c r="R131" s="3" t="e">
        <f>IF(DEGREES(ACOS(SIN(RADIANS(G131))*SIN(RADIANS(E123))+COS(RADIANS(G131))*COS(RADIANS(E123))*COS(RADIANS(R113))))&gt;90,0,$F$4*$F$5/E122^2*(SIN(RADIANS(G131))*SIN(RADIANS(E123))+COS(RADIANS(G131))*COS(RADIANS(E123))*COS(RADIANS(R113))))</f>
        <v>#DIV/0!</v>
      </c>
      <c r="S131" s="3" t="e">
        <f>IF(DEGREES(ACOS(SIN(RADIANS(G131))*SIN(RADIANS(E123))+COS(RADIANS(G131))*COS(RADIANS(E123))*COS(RADIANS(S113))))&gt;90,0,$F$4*$F$5/E122^2*(SIN(RADIANS(G131))*SIN(RADIANS(E123))+COS(RADIANS(G131))*COS(RADIANS(E123))*COS(RADIANS(S113))))</f>
        <v>#DIV/0!</v>
      </c>
      <c r="T131" s="3" t="e">
        <f>IF(DEGREES(ACOS(SIN(RADIANS(G131))*SIN(RADIANS(E123))+COS(RADIANS(G131))*COS(RADIANS(E123))*COS(RADIANS(T113))))&gt;90,0,$F$4*$F$5/E122^2*(SIN(RADIANS(G131))*SIN(RADIANS(E123))+COS(RADIANS(G131))*COS(RADIANS(E123))*COS(RADIANS(T113))))</f>
        <v>#DIV/0!</v>
      </c>
      <c r="U131" s="3" t="e">
        <f>IF(DEGREES(ACOS(SIN(RADIANS(G131))*SIN(RADIANS(E123))+COS(RADIANS(G131))*COS(RADIANS(E123))*COS(RADIANS(U113))))&gt;90,0,$F$4*$F$5/E122^2*(SIN(RADIANS(G131))*SIN(RADIANS(E123))+COS(RADIANS(G131))*COS(RADIANS(E123))*COS(RADIANS(U113))))</f>
        <v>#DIV/0!</v>
      </c>
      <c r="V131" s="3" t="e">
        <f>IF(DEGREES(ACOS(SIN(RADIANS(G131))*SIN(RADIANS(E123))+COS(RADIANS(G131))*COS(RADIANS(E123))*COS(RADIANS(V113))))&gt;90,0,$F$4*$F$5/E122^2*(SIN(RADIANS(G131))*SIN(RADIANS(E123))+COS(RADIANS(G131))*COS(RADIANS(E123))*COS(RADIANS(V113))))</f>
        <v>#DIV/0!</v>
      </c>
      <c r="W131" s="3" t="e">
        <f>IF(DEGREES(ACOS(SIN(RADIANS(G131))*SIN(RADIANS(E123))+COS(RADIANS(G131))*COS(RADIANS(E123))*COS(RADIANS(W113))))&gt;90,0,$F$4*$F$5/E122^2*(SIN(RADIANS(G131))*SIN(RADIANS(E123))+COS(RADIANS(G131))*COS(RADIANS(E123))*COS(RADIANS(W113))))</f>
        <v>#DIV/0!</v>
      </c>
      <c r="X131" s="3" t="e">
        <f>IF(DEGREES(ACOS(SIN(RADIANS(G131))*SIN(RADIANS(E123))+COS(RADIANS(G131))*COS(RADIANS(E123))*COS(RADIANS(X113))))&gt;90,0,$F$4*$F$5/E122^2*(SIN(RADIANS(G131))*SIN(RADIANS(E123))+COS(RADIANS(G131))*COS(RADIANS(E123))*COS(RADIANS(X113))))</f>
        <v>#DIV/0!</v>
      </c>
      <c r="Y131" s="3" t="e">
        <f>IF(DEGREES(ACOS(SIN(RADIANS(G131))*SIN(RADIANS(E123))+COS(RADIANS(G131))*COS(RADIANS(E123))*COS(RADIANS(Y113))))&gt;90,0,$F$4*$F$5/E122^2*(SIN(RADIANS(G131))*SIN(RADIANS(E123))+COS(RADIANS(G131))*COS(RADIANS(E123))*COS(RADIANS(Y113))))</f>
        <v>#DIV/0!</v>
      </c>
      <c r="Z131" s="3" t="e">
        <f>IF(DEGREES(ACOS(SIN(RADIANS(G131))*SIN(RADIANS(E123))+COS(RADIANS(G131))*COS(RADIANS(E123))*COS(RADIANS(Z113))))&gt;90,0,$F$4*$F$5/E122^2*(SIN(RADIANS(G131))*SIN(RADIANS(E123))+COS(RADIANS(G131))*COS(RADIANS(E123))*COS(RADIANS(Z113))))</f>
        <v>#DIV/0!</v>
      </c>
      <c r="AA131" s="3" t="e">
        <f>IF(DEGREES(ACOS(SIN(RADIANS(G131))*SIN(RADIANS(E123))+COS(RADIANS(G131))*COS(RADIANS(E123))*COS(RADIANS(AA113))))&gt;90,0,$F$4*$F$5/E122^2*(SIN(RADIANS(G131))*SIN(RADIANS(E123))+COS(RADIANS(G131))*COS(RADIANS(E123))*COS(RADIANS(AA113))))</f>
        <v>#DIV/0!</v>
      </c>
      <c r="AB131" s="3" t="e">
        <f>IF(DEGREES(ACOS(SIN(RADIANS(G131))*SIN(RADIANS(E123))+COS(RADIANS(G131))*COS(RADIANS(E123))*COS(RADIANS(AB113))))&gt;90,0,$F$4*$F$5/E122^2*(SIN(RADIANS(G131))*SIN(RADIANS(E123))+COS(RADIANS(G131))*COS(RADIANS(E123))*COS(RADIANS(AB113))))</f>
        <v>#DIV/0!</v>
      </c>
      <c r="AC131" s="3" t="e">
        <f>IF(DEGREES(ACOS(SIN(RADIANS(G131))*SIN(RADIANS(E123))+COS(RADIANS(G131))*COS(RADIANS(E123))*COS(RADIANS(AC113))))&gt;90,0,$F$4*$F$5/E122^2*(SIN(RADIANS(G131))*SIN(RADIANS(E123))+COS(RADIANS(G131))*COS(RADIANS(E123))*COS(RADIANS(AC113))))</f>
        <v>#DIV/0!</v>
      </c>
      <c r="AD131" s="3" t="e">
        <f>IF(DEGREES(ACOS(SIN(RADIANS(G131))*SIN(RADIANS(E123))+COS(RADIANS(G131))*COS(RADIANS(E123))*COS(RADIANS(AD113))))&gt;90,0,$F$4*$F$5/E122^2*(SIN(RADIANS(G131))*SIN(RADIANS(E123))+COS(RADIANS(G131))*COS(RADIANS(E123))*COS(RADIANS(AD113))))</f>
        <v>#DIV/0!</v>
      </c>
      <c r="AE131" s="3" t="e">
        <f>IF(DEGREES(ACOS(SIN(RADIANS(G131))*SIN(RADIANS(E123))+COS(RADIANS(G131))*COS(RADIANS(E123))*COS(RADIANS(AE113))))&gt;90,0,$F$4*$F$5/E122^2*(SIN(RADIANS(G131))*SIN(RADIANS(E123))+COS(RADIANS(G131))*COS(RADIANS(E123))*COS(RADIANS(AE113))))</f>
        <v>#DIV/0!</v>
      </c>
      <c r="AF131" s="3" t="e">
        <f>IF(DEGREES(ACOS(SIN(RADIANS(G131))*SIN(RADIANS(E123))+COS(RADIANS(G131))*COS(RADIANS(E123))*COS(RADIANS(AF113))))&gt;90,0,$F$4*$F$5/E122^2*(SIN(RADIANS(G131))*SIN(RADIANS(E123))+COS(RADIANS(G131))*COS(RADIANS(E123))*COS(RADIANS(AF113))))</f>
        <v>#DIV/0!</v>
      </c>
      <c r="AG131" s="3" t="e">
        <f>IF(DEGREES(ACOS(SIN(RADIANS(G131))*SIN(RADIANS(E123))+COS(RADIANS(G131))*COS(RADIANS(E123))*COS(RADIANS(AG113))))&gt;90,0,$F$4*$F$5/E122^2*(SIN(RADIANS(G131))*SIN(RADIANS(E123))+COS(RADIANS(G131))*COS(RADIANS(E123))*COS(RADIANS(AG113))))</f>
        <v>#DIV/0!</v>
      </c>
      <c r="AH131" s="3" t="e">
        <f>IF(DEGREES(ACOS(SIN(RADIANS(G131))*SIN(RADIANS(E123))+COS(RADIANS(G131))*COS(RADIANS(E123))*COS(RADIANS(AH113))))&gt;90,0,$F$4*$F$5/E122^2*(SIN(RADIANS(G131))*SIN(RADIANS(E123))+COS(RADIANS(G131))*COS(RADIANS(E123))*COS(RADIANS(AH113))))</f>
        <v>#DIV/0!</v>
      </c>
      <c r="AI131" s="3" t="e">
        <f>IF(DEGREES(ACOS(SIN(RADIANS(G131))*SIN(RADIANS(E123))+COS(RADIANS(G131))*COS(RADIANS(E123))*COS(RADIANS(AI113))))&gt;90,0,$F$4*$F$5/E122^2*(SIN(RADIANS(G131))*SIN(RADIANS(E123))+COS(RADIANS(G131))*COS(RADIANS(E123))*COS(RADIANS(AI113))))</f>
        <v>#DIV/0!</v>
      </c>
      <c r="AJ131" s="3" t="e">
        <f>IF(DEGREES(ACOS(SIN(RADIANS(G131))*SIN(RADIANS(E123))+COS(RADIANS(G131))*COS(RADIANS(E123))*COS(RADIANS(AJ113))))&gt;90,0,$F$4*$F$5/E122^2*(SIN(RADIANS(G131))*SIN(RADIANS(E123))+COS(RADIANS(G131))*COS(RADIANS(E123))*COS(RADIANS(AJ113))))</f>
        <v>#DIV/0!</v>
      </c>
      <c r="AK131" s="3">
        <f>IF(DEGREES(ACOS(SIN(RADIANS(G131))*SIN(RADIANS(E123))+COS(RADIANS(G131))*COS(RADIANS(E123))*COS(RADIANS(AK113))))&gt;90,0,$F$4*$F$5/E122^2*(SIN(RADIANS(G131))*SIN(RADIANS(E123))+COS(RADIANS(G131))*COS(RADIANS(E123))*COS(RADIANS(AK113))))</f>
        <v>0</v>
      </c>
      <c r="AL131" s="3">
        <f>IF(DEGREES(ACOS(SIN(RADIANS(G131))*SIN(RADIANS(E123))+COS(RADIANS(G131))*COS(RADIANS(E123))*COS(RADIANS(AL113))))&gt;90,0,$F$4*$F$5/E122^2*(SIN(RADIANS(G131))*SIN(RADIANS(E123))+COS(RADIANS(G131))*COS(RADIANS(E123))*COS(RADIANS(AL113))))</f>
        <v>0</v>
      </c>
      <c r="AM131" s="3">
        <f>IF(DEGREES(ACOS(SIN(RADIANS(G131))*SIN(RADIANS(E123))+COS(RADIANS(G131))*COS(RADIANS(E123))*COS(RADIANS(AM113))))&gt;90,0,$F$4*$F$5/E122^2*(SIN(RADIANS(G131))*SIN(RADIANS(E123))+COS(RADIANS(G131))*COS(RADIANS(E123))*COS(RADIANS(AM113))))</f>
        <v>0</v>
      </c>
      <c r="AN131" s="3">
        <f>IF(DEGREES(ACOS(SIN(RADIANS(G131))*SIN(RADIANS(E123))+COS(RADIANS(G131))*COS(RADIANS(E123))*COS(RADIANS(AN113))))&gt;90,0,$F$4*$F$5/E122^2*(SIN(RADIANS(G131))*SIN(RADIANS(E123))+COS(RADIANS(G131))*COS(RADIANS(E123))*COS(RADIANS(AN113))))</f>
        <v>0</v>
      </c>
      <c r="AO131" s="3">
        <f>IF(DEGREES(ACOS(SIN(RADIANS(G131))*SIN(RADIANS(E123))+COS(RADIANS(G131))*COS(RADIANS(E123))*COS(RADIANS(AO113))))&gt;90,0,$F$4*$F$5/E122^2*(SIN(RADIANS(G131))*SIN(RADIANS(E123))+COS(RADIANS(G131))*COS(RADIANS(E123))*COS(RADIANS(AO113))))</f>
        <v>0</v>
      </c>
      <c r="AP131" s="3">
        <f>IF(DEGREES(ACOS(SIN(RADIANS(G131))*SIN(RADIANS(E123))+COS(RADIANS(G131))*COS(RADIANS(E123))*COS(RADIANS(AP113))))&gt;90,0,$F$4*$F$5/E122^2*(SIN(RADIANS(G131))*SIN(RADIANS(E123))+COS(RADIANS(G131))*COS(RADIANS(E123))*COS(RADIANS(AP113))))</f>
        <v>0</v>
      </c>
      <c r="AQ131" s="3">
        <f>IF(DEGREES(ACOS(SIN(RADIANS(G131))*SIN(RADIANS(E123))+COS(RADIANS(G131))*COS(RADIANS(E123))*COS(RADIANS(AQ113))))&gt;90,0,$F$4*$F$5/E122^2*(SIN(RADIANS(G131))*SIN(RADIANS(E123))+COS(RADIANS(G131))*COS(RADIANS(E123))*COS(RADIANS(AQ113))))</f>
        <v>0</v>
      </c>
      <c r="AR131" s="3">
        <f>IF(DEGREES(ACOS(SIN(RADIANS(G131))*SIN(RADIANS(E123))+COS(RADIANS(G131))*COS(RADIANS(E123))*COS(RADIANS(AR113))))&gt;90,0,$F$4*$F$5/E122^2*(SIN(RADIANS(G131))*SIN(RADIANS(E123))+COS(RADIANS(G131))*COS(RADIANS(E123))*COS(RADIANS(AR113))))</f>
        <v>0</v>
      </c>
    </row>
    <row r="132" spans="2:44" ht="15.75" customHeight="1" x14ac:dyDescent="0.2">
      <c r="G132" s="3">
        <v>-80</v>
      </c>
      <c r="I132" s="3">
        <f>IF(DEGREES(ACOS(SIN(RADIANS(G132))*SIN(RADIANS(E123))+COS(RADIANS(G132))*COS(RADIANS(E123))*COS(RADIANS(I113))))&gt;90,0,$F$4*$F$5/E122^2*(SIN(RADIANS(G132))*SIN(RADIANS(E123))+COS(RADIANS(G132))*COS(RADIANS(E123))*COS(RADIANS(I113))))</f>
        <v>0</v>
      </c>
      <c r="J132" s="3">
        <f>IF(DEGREES(ACOS(SIN(RADIANS(G132))*SIN(RADIANS(E123))+COS(RADIANS(G132))*COS(RADIANS(E123))*COS(RADIANS(J113))))&gt;90,0,$F$4*$F$5/E122^2*(SIN(RADIANS(G132))*SIN(RADIANS(E123))+COS(RADIANS(G132))*COS(RADIANS(E123))*COS(RADIANS(J113))))</f>
        <v>0</v>
      </c>
      <c r="K132" s="3">
        <f>IF(DEGREES(ACOS(SIN(RADIANS(G132))*SIN(RADIANS(E123))+COS(RADIANS(G132))*COS(RADIANS(E123))*COS(RADIANS(K113))))&gt;90,0,$F$4*$F$5/E122^2*(SIN(RADIANS(G132))*SIN(RADIANS(E123))+COS(RADIANS(G132))*COS(RADIANS(E123))*COS(RADIANS(K113))))</f>
        <v>0</v>
      </c>
      <c r="L132" s="3">
        <f>IF(DEGREES(ACOS(SIN(RADIANS(G132))*SIN(RADIANS(E123))+COS(RADIANS(G132))*COS(RADIANS(E123))*COS(RADIANS(L113))))&gt;90,0,$F$4*$F$5/E122^2*(SIN(RADIANS(G132))*SIN(RADIANS(E123))+COS(RADIANS(G132))*COS(RADIANS(E123))*COS(RADIANS(L113))))</f>
        <v>0</v>
      </c>
      <c r="M132" s="3">
        <f>IF(DEGREES(ACOS(SIN(RADIANS(G132))*SIN(RADIANS(E123))+COS(RADIANS(G132))*COS(RADIANS(E123))*COS(RADIANS(M113))))&gt;90,0,$F$4*$F$5/E122^2*(SIN(RADIANS(G132))*SIN(RADIANS(E123))+COS(RADIANS(G132))*COS(RADIANS(E123))*COS(RADIANS(M113))))</f>
        <v>0</v>
      </c>
      <c r="N132" s="3">
        <f>IF(DEGREES(ACOS(SIN(RADIANS(G132))*SIN(RADIANS(E123))+COS(RADIANS(G132))*COS(RADIANS(E123))*COS(RADIANS(N113))))&gt;90,0,$F$4*$F$5/E122^2*(SIN(RADIANS(G132))*SIN(RADIANS(E123))+COS(RADIANS(G132))*COS(RADIANS(E123))*COS(RADIANS(N113))))</f>
        <v>0</v>
      </c>
      <c r="O132" s="3">
        <f>IF(DEGREES(ACOS(SIN(RADIANS(G132))*SIN(RADIANS(E123))+COS(RADIANS(G132))*COS(RADIANS(E123))*COS(RADIANS(O113))))&gt;90,0,$F$4*$F$5/E122^2*(SIN(RADIANS(G132))*SIN(RADIANS(E123))+COS(RADIANS(G132))*COS(RADIANS(E123))*COS(RADIANS(O113))))</f>
        <v>0</v>
      </c>
      <c r="P132" s="3">
        <f>IF(DEGREES(ACOS(SIN(RADIANS(G132))*SIN(RADIANS(E123))+COS(RADIANS(G132))*COS(RADIANS(E123))*COS(RADIANS(P113))))&gt;90,0,$F$4*$F$5/E122^2*(SIN(RADIANS(G132))*SIN(RADIANS(E123))+COS(RADIANS(G132))*COS(RADIANS(E123))*COS(RADIANS(P113))))</f>
        <v>0</v>
      </c>
      <c r="Q132" s="3">
        <f>IF(DEGREES(ACOS(SIN(RADIANS(G132))*SIN(RADIANS(E123))+COS(RADIANS(G132))*COS(RADIANS(E123))*COS(RADIANS(Q113))))&gt;90,0,$F$4*$F$5/E122^2*(SIN(RADIANS(G132))*SIN(RADIANS(E123))+COS(RADIANS(G132))*COS(RADIANS(E123))*COS(RADIANS(Q113))))</f>
        <v>0</v>
      </c>
      <c r="R132" s="3" t="e">
        <f>IF(DEGREES(ACOS(SIN(RADIANS(G132))*SIN(RADIANS(E123))+COS(RADIANS(G132))*COS(RADIANS(E123))*COS(RADIANS(R113))))&gt;90,0,$F$4*$F$5/E122^2*(SIN(RADIANS(G132))*SIN(RADIANS(E123))+COS(RADIANS(G132))*COS(RADIANS(E123))*COS(RADIANS(R113))))</f>
        <v>#DIV/0!</v>
      </c>
      <c r="S132" s="3" t="e">
        <f>IF(DEGREES(ACOS(SIN(RADIANS(G132))*SIN(RADIANS(E123))+COS(RADIANS(G132))*COS(RADIANS(E123))*COS(RADIANS(S113))))&gt;90,0,$F$4*$F$5/E122^2*(SIN(RADIANS(G132))*SIN(RADIANS(E123))+COS(RADIANS(G132))*COS(RADIANS(E123))*COS(RADIANS(S113))))</f>
        <v>#DIV/0!</v>
      </c>
      <c r="T132" s="3" t="e">
        <f>IF(DEGREES(ACOS(SIN(RADIANS(G132))*SIN(RADIANS(E123))+COS(RADIANS(G132))*COS(RADIANS(E123))*COS(RADIANS(T113))))&gt;90,0,$F$4*$F$5/E122^2*(SIN(RADIANS(G132))*SIN(RADIANS(E123))+COS(RADIANS(G132))*COS(RADIANS(E123))*COS(RADIANS(T113))))</f>
        <v>#DIV/0!</v>
      </c>
      <c r="U132" s="3" t="e">
        <f>IF(DEGREES(ACOS(SIN(RADIANS(G132))*SIN(RADIANS(E123))+COS(RADIANS(G132))*COS(RADIANS(E123))*COS(RADIANS(U113))))&gt;90,0,$F$4*$F$5/E122^2*(SIN(RADIANS(G132))*SIN(RADIANS(E123))+COS(RADIANS(G132))*COS(RADIANS(E123))*COS(RADIANS(U113))))</f>
        <v>#DIV/0!</v>
      </c>
      <c r="V132" s="3" t="e">
        <f>IF(DEGREES(ACOS(SIN(RADIANS(G132))*SIN(RADIANS(E123))+COS(RADIANS(G132))*COS(RADIANS(E123))*COS(RADIANS(V113))))&gt;90,0,$F$4*$F$5/E122^2*(SIN(RADIANS(G132))*SIN(RADIANS(E123))+COS(RADIANS(G132))*COS(RADIANS(E123))*COS(RADIANS(V113))))</f>
        <v>#DIV/0!</v>
      </c>
      <c r="W132" s="3" t="e">
        <f>IF(DEGREES(ACOS(SIN(RADIANS(G132))*SIN(RADIANS(E123))+COS(RADIANS(G132))*COS(RADIANS(E123))*COS(RADIANS(W113))))&gt;90,0,$F$4*$F$5/E122^2*(SIN(RADIANS(G132))*SIN(RADIANS(E123))+COS(RADIANS(G132))*COS(RADIANS(E123))*COS(RADIANS(W113))))</f>
        <v>#DIV/0!</v>
      </c>
      <c r="X132" s="3" t="e">
        <f>IF(DEGREES(ACOS(SIN(RADIANS(G132))*SIN(RADIANS(E123))+COS(RADIANS(G132))*COS(RADIANS(E123))*COS(RADIANS(X113))))&gt;90,0,$F$4*$F$5/E122^2*(SIN(RADIANS(G132))*SIN(RADIANS(E123))+COS(RADIANS(G132))*COS(RADIANS(E123))*COS(RADIANS(X113))))</f>
        <v>#DIV/0!</v>
      </c>
      <c r="Y132" s="3" t="e">
        <f>IF(DEGREES(ACOS(SIN(RADIANS(G132))*SIN(RADIANS(E123))+COS(RADIANS(G132))*COS(RADIANS(E123))*COS(RADIANS(Y113))))&gt;90,0,$F$4*$F$5/E122^2*(SIN(RADIANS(G132))*SIN(RADIANS(E123))+COS(RADIANS(G132))*COS(RADIANS(E123))*COS(RADIANS(Y113))))</f>
        <v>#DIV/0!</v>
      </c>
      <c r="Z132" s="3" t="e">
        <f>IF(DEGREES(ACOS(SIN(RADIANS(G132))*SIN(RADIANS(E123))+COS(RADIANS(G132))*COS(RADIANS(E123))*COS(RADIANS(Z113))))&gt;90,0,$F$4*$F$5/E122^2*(SIN(RADIANS(G132))*SIN(RADIANS(E123))+COS(RADIANS(G132))*COS(RADIANS(E123))*COS(RADIANS(Z113))))</f>
        <v>#DIV/0!</v>
      </c>
      <c r="AA132" s="3" t="e">
        <f>IF(DEGREES(ACOS(SIN(RADIANS(G132))*SIN(RADIANS(E123))+COS(RADIANS(G132))*COS(RADIANS(E123))*COS(RADIANS(AA113))))&gt;90,0,$F$4*$F$5/E122^2*(SIN(RADIANS(G132))*SIN(RADIANS(E123))+COS(RADIANS(G132))*COS(RADIANS(E123))*COS(RADIANS(AA113))))</f>
        <v>#DIV/0!</v>
      </c>
      <c r="AB132" s="3" t="e">
        <f>IF(DEGREES(ACOS(SIN(RADIANS(G132))*SIN(RADIANS(E123))+COS(RADIANS(G132))*COS(RADIANS(E123))*COS(RADIANS(AB113))))&gt;90,0,$F$4*$F$5/E122^2*(SIN(RADIANS(G132))*SIN(RADIANS(E123))+COS(RADIANS(G132))*COS(RADIANS(E123))*COS(RADIANS(AB113))))</f>
        <v>#DIV/0!</v>
      </c>
      <c r="AC132" s="3" t="e">
        <f>IF(DEGREES(ACOS(SIN(RADIANS(G132))*SIN(RADIANS(E123))+COS(RADIANS(G132))*COS(RADIANS(E123))*COS(RADIANS(AC113))))&gt;90,0,$F$4*$F$5/E122^2*(SIN(RADIANS(G132))*SIN(RADIANS(E123))+COS(RADIANS(G132))*COS(RADIANS(E123))*COS(RADIANS(AC113))))</f>
        <v>#DIV/0!</v>
      </c>
      <c r="AD132" s="3" t="e">
        <f>IF(DEGREES(ACOS(SIN(RADIANS(G132))*SIN(RADIANS(E123))+COS(RADIANS(G132))*COS(RADIANS(E123))*COS(RADIANS(AD113))))&gt;90,0,$F$4*$F$5/E122^2*(SIN(RADIANS(G132))*SIN(RADIANS(E123))+COS(RADIANS(G132))*COS(RADIANS(E123))*COS(RADIANS(AD113))))</f>
        <v>#DIV/0!</v>
      </c>
      <c r="AE132" s="3" t="e">
        <f>IF(DEGREES(ACOS(SIN(RADIANS(G132))*SIN(RADIANS(E123))+COS(RADIANS(G132))*COS(RADIANS(E123))*COS(RADIANS(AE113))))&gt;90,0,$F$4*$F$5/E122^2*(SIN(RADIANS(G132))*SIN(RADIANS(E123))+COS(RADIANS(G132))*COS(RADIANS(E123))*COS(RADIANS(AE113))))</f>
        <v>#DIV/0!</v>
      </c>
      <c r="AF132" s="3" t="e">
        <f>IF(DEGREES(ACOS(SIN(RADIANS(G132))*SIN(RADIANS(E123))+COS(RADIANS(G132))*COS(RADIANS(E123))*COS(RADIANS(AF113))))&gt;90,0,$F$4*$F$5/E122^2*(SIN(RADIANS(G132))*SIN(RADIANS(E123))+COS(RADIANS(G132))*COS(RADIANS(E123))*COS(RADIANS(AF113))))</f>
        <v>#DIV/0!</v>
      </c>
      <c r="AG132" s="3" t="e">
        <f>IF(DEGREES(ACOS(SIN(RADIANS(G132))*SIN(RADIANS(E123))+COS(RADIANS(G132))*COS(RADIANS(E123))*COS(RADIANS(AG113))))&gt;90,0,$F$4*$F$5/E122^2*(SIN(RADIANS(G132))*SIN(RADIANS(E123))+COS(RADIANS(G132))*COS(RADIANS(E123))*COS(RADIANS(AG113))))</f>
        <v>#DIV/0!</v>
      </c>
      <c r="AH132" s="3" t="e">
        <f>IF(DEGREES(ACOS(SIN(RADIANS(G132))*SIN(RADIANS(E123))+COS(RADIANS(G132))*COS(RADIANS(E123))*COS(RADIANS(AH113))))&gt;90,0,$F$4*$F$5/E122^2*(SIN(RADIANS(G132))*SIN(RADIANS(E123))+COS(RADIANS(G132))*COS(RADIANS(E123))*COS(RADIANS(AH113))))</f>
        <v>#DIV/0!</v>
      </c>
      <c r="AI132" s="3" t="e">
        <f>IF(DEGREES(ACOS(SIN(RADIANS(G132))*SIN(RADIANS(E123))+COS(RADIANS(G132))*COS(RADIANS(E123))*COS(RADIANS(AI113))))&gt;90,0,$F$4*$F$5/E122^2*(SIN(RADIANS(G132))*SIN(RADIANS(E123))+COS(RADIANS(G132))*COS(RADIANS(E123))*COS(RADIANS(AI113))))</f>
        <v>#DIV/0!</v>
      </c>
      <c r="AJ132" s="3" t="e">
        <f>IF(DEGREES(ACOS(SIN(RADIANS(G132))*SIN(RADIANS(E123))+COS(RADIANS(G132))*COS(RADIANS(E123))*COS(RADIANS(AJ113))))&gt;90,0,$F$4*$F$5/E122^2*(SIN(RADIANS(G132))*SIN(RADIANS(E123))+COS(RADIANS(G132))*COS(RADIANS(E123))*COS(RADIANS(AJ113))))</f>
        <v>#DIV/0!</v>
      </c>
      <c r="AK132" s="3">
        <f>IF(DEGREES(ACOS(SIN(RADIANS(G132))*SIN(RADIANS(E123))+COS(RADIANS(G132))*COS(RADIANS(E123))*COS(RADIANS(AK113))))&gt;90,0,$F$4*$F$5/E122^2*(SIN(RADIANS(G132))*SIN(RADIANS(E123))+COS(RADIANS(G132))*COS(RADIANS(E123))*COS(RADIANS(AK113))))</f>
        <v>0</v>
      </c>
      <c r="AL132" s="3">
        <f>IF(DEGREES(ACOS(SIN(RADIANS(G132))*SIN(RADIANS(E123))+COS(RADIANS(G132))*COS(RADIANS(E123))*COS(RADIANS(AL113))))&gt;90,0,$F$4*$F$5/E122^2*(SIN(RADIANS(G132))*SIN(RADIANS(E123))+COS(RADIANS(G132))*COS(RADIANS(E123))*COS(RADIANS(AL113))))</f>
        <v>0</v>
      </c>
      <c r="AM132" s="3">
        <f>IF(DEGREES(ACOS(SIN(RADIANS(G132))*SIN(RADIANS(E123))+COS(RADIANS(G132))*COS(RADIANS(E123))*COS(RADIANS(AM113))))&gt;90,0,$F$4*$F$5/E122^2*(SIN(RADIANS(G132))*SIN(RADIANS(E123))+COS(RADIANS(G132))*COS(RADIANS(E123))*COS(RADIANS(AM113))))</f>
        <v>0</v>
      </c>
      <c r="AN132" s="3">
        <f>IF(DEGREES(ACOS(SIN(RADIANS(G132))*SIN(RADIANS(E123))+COS(RADIANS(G132))*COS(RADIANS(E123))*COS(RADIANS(AN113))))&gt;90,0,$F$4*$F$5/E122^2*(SIN(RADIANS(G132))*SIN(RADIANS(E123))+COS(RADIANS(G132))*COS(RADIANS(E123))*COS(RADIANS(AN113))))</f>
        <v>0</v>
      </c>
      <c r="AO132" s="3">
        <f>IF(DEGREES(ACOS(SIN(RADIANS(G132))*SIN(RADIANS(E123))+COS(RADIANS(G132))*COS(RADIANS(E123))*COS(RADIANS(AO113))))&gt;90,0,$F$4*$F$5/E122^2*(SIN(RADIANS(G132))*SIN(RADIANS(E123))+COS(RADIANS(G132))*COS(RADIANS(E123))*COS(RADIANS(AO113))))</f>
        <v>0</v>
      </c>
      <c r="AP132" s="3">
        <f>IF(DEGREES(ACOS(SIN(RADIANS(G132))*SIN(RADIANS(E123))+COS(RADIANS(G132))*COS(RADIANS(E123))*COS(RADIANS(AP113))))&gt;90,0,$F$4*$F$5/E122^2*(SIN(RADIANS(G132))*SIN(RADIANS(E123))+COS(RADIANS(G132))*COS(RADIANS(E123))*COS(RADIANS(AP113))))</f>
        <v>0</v>
      </c>
      <c r="AQ132" s="3">
        <f>IF(DEGREES(ACOS(SIN(RADIANS(G132))*SIN(RADIANS(E123))+COS(RADIANS(G132))*COS(RADIANS(E123))*COS(RADIANS(AQ113))))&gt;90,0,$F$4*$F$5/E122^2*(SIN(RADIANS(G132))*SIN(RADIANS(E123))+COS(RADIANS(G132))*COS(RADIANS(E123))*COS(RADIANS(AQ113))))</f>
        <v>0</v>
      </c>
      <c r="AR132" s="3">
        <f>IF(DEGREES(ACOS(SIN(RADIANS(G132))*SIN(RADIANS(E123))+COS(RADIANS(G132))*COS(RADIANS(E123))*COS(RADIANS(AR113))))&gt;90,0,$F$4*$F$5/E122^2*(SIN(RADIANS(G132))*SIN(RADIANS(E123))+COS(RADIANS(G132))*COS(RADIANS(E123))*COS(RADIANS(AR113))))</f>
        <v>0</v>
      </c>
    </row>
    <row r="133" spans="2:44" ht="15.75" customHeight="1" x14ac:dyDescent="0.2">
      <c r="G133" s="3">
        <v>-90</v>
      </c>
      <c r="I133" s="3" t="e">
        <f>IF(DEGREES(ACOS(SIN(RADIANS(G133))*SIN(RADIANS(E123))+COS(RADIANS(G133))*COS(RADIANS(E123))*COS(RADIANS(I113))))&gt;90,0,$F$4*$F$5/E122^2*(SIN(RADIANS(G133))*SIN(RADIANS(E123))+COS(RADIANS(G133))*COS(RADIANS(E123))*COS(RADIANS(I113))))</f>
        <v>#DIV/0!</v>
      </c>
      <c r="J133" s="3" t="e">
        <f>IF(DEGREES(ACOS(SIN(RADIANS(G133))*SIN(RADIANS(E123))+COS(RADIANS(G133))*COS(RADIANS(E123))*COS(RADIANS(J113))))&gt;90,0,$F$4*$F$5/E122^2*(SIN(RADIANS(G133))*SIN(RADIANS(E123))+COS(RADIANS(G133))*COS(RADIANS(E123))*COS(RADIANS(J113))))</f>
        <v>#DIV/0!</v>
      </c>
      <c r="K133" s="3" t="e">
        <f>IF(DEGREES(ACOS(SIN(RADIANS(G133))*SIN(RADIANS(E123))+COS(RADIANS(G133))*COS(RADIANS(E123))*COS(RADIANS(K113))))&gt;90,0,$F$4*$F$5/E122^2*(SIN(RADIANS(G133))*SIN(RADIANS(E123))+COS(RADIANS(G133))*COS(RADIANS(E123))*COS(RADIANS(K113))))</f>
        <v>#DIV/0!</v>
      </c>
      <c r="L133" s="3" t="e">
        <f>IF(DEGREES(ACOS(SIN(RADIANS(G133))*SIN(RADIANS(E123))+COS(RADIANS(G133))*COS(RADIANS(E123))*COS(RADIANS(L113))))&gt;90,0,$F$4*$F$5/E122^2*(SIN(RADIANS(G133))*SIN(RADIANS(E123))+COS(RADIANS(G133))*COS(RADIANS(E123))*COS(RADIANS(L113))))</f>
        <v>#DIV/0!</v>
      </c>
      <c r="M133" s="3" t="e">
        <f>IF(DEGREES(ACOS(SIN(RADIANS(G133))*SIN(RADIANS(E123))+COS(RADIANS(G133))*COS(RADIANS(E123))*COS(RADIANS(M113))))&gt;90,0,$F$4*$F$5/E122^2*(SIN(RADIANS(G133))*SIN(RADIANS(E123))+COS(RADIANS(G133))*COS(RADIANS(E123))*COS(RADIANS(M113))))</f>
        <v>#DIV/0!</v>
      </c>
      <c r="N133" s="3" t="e">
        <f>IF(DEGREES(ACOS(SIN(RADIANS(G133))*SIN(RADIANS(E123))+COS(RADIANS(G133))*COS(RADIANS(E123))*COS(RADIANS(N113))))&gt;90,0,$F$4*$F$5/E122^2*(SIN(RADIANS(G133))*SIN(RADIANS(E123))+COS(RADIANS(G133))*COS(RADIANS(E123))*COS(RADIANS(N113))))</f>
        <v>#DIV/0!</v>
      </c>
      <c r="O133" s="3" t="e">
        <f>IF(DEGREES(ACOS(SIN(RADIANS(G133))*SIN(RADIANS(E123))+COS(RADIANS(G133))*COS(RADIANS(E123))*COS(RADIANS(O113))))&gt;90,0,$F$4*$F$5/E122^2*(SIN(RADIANS(G133))*SIN(RADIANS(E123))+COS(RADIANS(G133))*COS(RADIANS(E123))*COS(RADIANS(O113))))</f>
        <v>#DIV/0!</v>
      </c>
      <c r="P133" s="3" t="e">
        <f>IF(DEGREES(ACOS(SIN(RADIANS(G133))*SIN(RADIANS(E123))+COS(RADIANS(G133))*COS(RADIANS(E123))*COS(RADIANS(P113))))&gt;90,0,$F$4*$F$5/E122^2*(SIN(RADIANS(G133))*SIN(RADIANS(E123))+COS(RADIANS(G133))*COS(RADIANS(E123))*COS(RADIANS(P113))))</f>
        <v>#DIV/0!</v>
      </c>
      <c r="Q133" s="3" t="e">
        <f>IF(DEGREES(ACOS(SIN(RADIANS(G133))*SIN(RADIANS(E123))+COS(RADIANS(G133))*COS(RADIANS(E123))*COS(RADIANS(Q113))))&gt;90,0,$F$4*$F$5/E122^2*(SIN(RADIANS(G133))*SIN(RADIANS(E123))+COS(RADIANS(G133))*COS(RADIANS(E123))*COS(RADIANS(Q113))))</f>
        <v>#DIV/0!</v>
      </c>
      <c r="R133" s="3" t="e">
        <f>IF(DEGREES(ACOS(SIN(RADIANS(G133))*SIN(RADIANS(E123))+COS(RADIANS(G133))*COS(RADIANS(E123))*COS(RADIANS(R113))))&gt;90,0,$F$4*$F$5/E122^2*(SIN(RADIANS(G133))*SIN(RADIANS(E123))+COS(RADIANS(G133))*COS(RADIANS(E123))*COS(RADIANS(R113))))</f>
        <v>#DIV/0!</v>
      </c>
      <c r="S133" s="3" t="e">
        <f>IF(DEGREES(ACOS(SIN(RADIANS(G133))*SIN(RADIANS(E123))+COS(RADIANS(G133))*COS(RADIANS(E123))*COS(RADIANS(S113))))&gt;90,0,$F$4*$F$5/E122^2*(SIN(RADIANS(G133))*SIN(RADIANS(E123))+COS(RADIANS(G133))*COS(RADIANS(E123))*COS(RADIANS(S113))))</f>
        <v>#DIV/0!</v>
      </c>
      <c r="T133" s="3" t="e">
        <f>IF(DEGREES(ACOS(SIN(RADIANS(G133))*SIN(RADIANS(E123))+COS(RADIANS(G133))*COS(RADIANS(E123))*COS(RADIANS(T113))))&gt;90,0,$F$4*$F$5/E122^2*(SIN(RADIANS(G133))*SIN(RADIANS(E123))+COS(RADIANS(G133))*COS(RADIANS(E123))*COS(RADIANS(T113))))</f>
        <v>#DIV/0!</v>
      </c>
      <c r="U133" s="3" t="e">
        <f>IF(DEGREES(ACOS(SIN(RADIANS(G133))*SIN(RADIANS(E123))+COS(RADIANS(G133))*COS(RADIANS(E123))*COS(RADIANS(U113))))&gt;90,0,$F$4*$F$5/E122^2*(SIN(RADIANS(G133))*SIN(RADIANS(E123))+COS(RADIANS(G133))*COS(RADIANS(E123))*COS(RADIANS(U113))))</f>
        <v>#DIV/0!</v>
      </c>
      <c r="V133" s="3" t="e">
        <f>IF(DEGREES(ACOS(SIN(RADIANS(G133))*SIN(RADIANS(E123))+COS(RADIANS(G133))*COS(RADIANS(E123))*COS(RADIANS(V113))))&gt;90,0,$F$4*$F$5/E122^2*(SIN(RADIANS(G133))*SIN(RADIANS(E123))+COS(RADIANS(G133))*COS(RADIANS(E123))*COS(RADIANS(V113))))</f>
        <v>#DIV/0!</v>
      </c>
      <c r="W133" s="3" t="e">
        <f>IF(DEGREES(ACOS(SIN(RADIANS(G133))*SIN(RADIANS(E123))+COS(RADIANS(G133))*COS(RADIANS(E123))*COS(RADIANS(W113))))&gt;90,0,$F$4*$F$5/E122^2*(SIN(RADIANS(G133))*SIN(RADIANS(E123))+COS(RADIANS(G133))*COS(RADIANS(E123))*COS(RADIANS(W113))))</f>
        <v>#DIV/0!</v>
      </c>
      <c r="X133" s="3" t="e">
        <f>IF(DEGREES(ACOS(SIN(RADIANS(G133))*SIN(RADIANS(E123))+COS(RADIANS(G133))*COS(RADIANS(E123))*COS(RADIANS(X113))))&gt;90,0,$F$4*$F$5/E122^2*(SIN(RADIANS(G133))*SIN(RADIANS(E123))+COS(RADIANS(G133))*COS(RADIANS(E123))*COS(RADIANS(X113))))</f>
        <v>#DIV/0!</v>
      </c>
      <c r="Y133" s="3" t="e">
        <f>IF(DEGREES(ACOS(SIN(RADIANS(G133))*SIN(RADIANS(E123))+COS(RADIANS(G133))*COS(RADIANS(E123))*COS(RADIANS(Y113))))&gt;90,0,$F$4*$F$5/E122^2*(SIN(RADIANS(G133))*SIN(RADIANS(E123))+COS(RADIANS(G133))*COS(RADIANS(E123))*COS(RADIANS(Y113))))</f>
        <v>#DIV/0!</v>
      </c>
      <c r="Z133" s="3" t="e">
        <f>IF(DEGREES(ACOS(SIN(RADIANS(G133))*SIN(RADIANS(E123))+COS(RADIANS(G133))*COS(RADIANS(E123))*COS(RADIANS(Z113))))&gt;90,0,$F$4*$F$5/E122^2*(SIN(RADIANS(G133))*SIN(RADIANS(E123))+COS(RADIANS(G133))*COS(RADIANS(E123))*COS(RADIANS(Z113))))</f>
        <v>#DIV/0!</v>
      </c>
      <c r="AA133" s="3" t="e">
        <f>IF(DEGREES(ACOS(SIN(RADIANS(G133))*SIN(RADIANS(E123))+COS(RADIANS(G133))*COS(RADIANS(E123))*COS(RADIANS(AA113))))&gt;90,0,$F$4*$F$5/E122^2*(SIN(RADIANS(G133))*SIN(RADIANS(E123))+COS(RADIANS(G133))*COS(RADIANS(E123))*COS(RADIANS(AA113))))</f>
        <v>#DIV/0!</v>
      </c>
      <c r="AB133" s="3" t="e">
        <f>IF(DEGREES(ACOS(SIN(RADIANS(G133))*SIN(RADIANS(E123))+COS(RADIANS(G133))*COS(RADIANS(E123))*COS(RADIANS(AB113))))&gt;90,0,$F$4*$F$5/E122^2*(SIN(RADIANS(G133))*SIN(RADIANS(E123))+COS(RADIANS(G133))*COS(RADIANS(E123))*COS(RADIANS(AB113))))</f>
        <v>#DIV/0!</v>
      </c>
      <c r="AC133" s="3" t="e">
        <f>IF(DEGREES(ACOS(SIN(RADIANS(G133))*SIN(RADIANS(E123))+COS(RADIANS(G133))*COS(RADIANS(E123))*COS(RADIANS(AC113))))&gt;90,0,$F$4*$F$5/E122^2*(SIN(RADIANS(G133))*SIN(RADIANS(E123))+COS(RADIANS(G133))*COS(RADIANS(E123))*COS(RADIANS(AC113))))</f>
        <v>#DIV/0!</v>
      </c>
      <c r="AD133" s="3" t="e">
        <f>IF(DEGREES(ACOS(SIN(RADIANS(G133))*SIN(RADIANS(E123))+COS(RADIANS(G133))*COS(RADIANS(E123))*COS(RADIANS(AD113))))&gt;90,0,$F$4*$F$5/E122^2*(SIN(RADIANS(G133))*SIN(RADIANS(E123))+COS(RADIANS(G133))*COS(RADIANS(E123))*COS(RADIANS(AD113))))</f>
        <v>#DIV/0!</v>
      </c>
      <c r="AE133" s="3" t="e">
        <f>IF(DEGREES(ACOS(SIN(RADIANS(G133))*SIN(RADIANS(E123))+COS(RADIANS(G133))*COS(RADIANS(E123))*COS(RADIANS(AE113))))&gt;90,0,$F$4*$F$5/E122^2*(SIN(RADIANS(G133))*SIN(RADIANS(E123))+COS(RADIANS(G133))*COS(RADIANS(E123))*COS(RADIANS(AE113))))</f>
        <v>#DIV/0!</v>
      </c>
      <c r="AF133" s="3" t="e">
        <f>IF(DEGREES(ACOS(SIN(RADIANS(G133))*SIN(RADIANS(E123))+COS(RADIANS(G133))*COS(RADIANS(E123))*COS(RADIANS(AF113))))&gt;90,0,$F$4*$F$5/E122^2*(SIN(RADIANS(G133))*SIN(RADIANS(E123))+COS(RADIANS(G133))*COS(RADIANS(E123))*COS(RADIANS(AF113))))</f>
        <v>#DIV/0!</v>
      </c>
      <c r="AG133" s="3" t="e">
        <f>IF(DEGREES(ACOS(SIN(RADIANS(G133))*SIN(RADIANS(E123))+COS(RADIANS(G133))*COS(RADIANS(E123))*COS(RADIANS(AG113))))&gt;90,0,$F$4*$F$5/E122^2*(SIN(RADIANS(G133))*SIN(RADIANS(E123))+COS(RADIANS(G133))*COS(RADIANS(E123))*COS(RADIANS(AG113))))</f>
        <v>#DIV/0!</v>
      </c>
      <c r="AH133" s="3" t="e">
        <f>IF(DEGREES(ACOS(SIN(RADIANS(G133))*SIN(RADIANS(E123))+COS(RADIANS(G133))*COS(RADIANS(E123))*COS(RADIANS(AH113))))&gt;90,0,$F$4*$F$5/E122^2*(SIN(RADIANS(G133))*SIN(RADIANS(E123))+COS(RADIANS(G133))*COS(RADIANS(E123))*COS(RADIANS(AH113))))</f>
        <v>#DIV/0!</v>
      </c>
      <c r="AI133" s="3" t="e">
        <f>IF(DEGREES(ACOS(SIN(RADIANS(G133))*SIN(RADIANS(E123))+COS(RADIANS(G133))*COS(RADIANS(E123))*COS(RADIANS(AI113))))&gt;90,0,$F$4*$F$5/E122^2*(SIN(RADIANS(G133))*SIN(RADIANS(E123))+COS(RADIANS(G133))*COS(RADIANS(E123))*COS(RADIANS(AI113))))</f>
        <v>#DIV/0!</v>
      </c>
      <c r="AJ133" s="3" t="e">
        <f>IF(DEGREES(ACOS(SIN(RADIANS(G133))*SIN(RADIANS(E123))+COS(RADIANS(G133))*COS(RADIANS(E123))*COS(RADIANS(AJ113))))&gt;90,0,$F$4*$F$5/E122^2*(SIN(RADIANS(G133))*SIN(RADIANS(E123))+COS(RADIANS(G133))*COS(RADIANS(E123))*COS(RADIANS(AJ113))))</f>
        <v>#DIV/0!</v>
      </c>
      <c r="AK133" s="3" t="e">
        <f>IF(DEGREES(ACOS(SIN(RADIANS(G133))*SIN(RADIANS(E123))+COS(RADIANS(G133))*COS(RADIANS(E123))*COS(RADIANS(AK113))))&gt;90,0,$F$4*$F$5/E122^2*(SIN(RADIANS(G133))*SIN(RADIANS(E123))+COS(RADIANS(G133))*COS(RADIANS(E123))*COS(RADIANS(AK113))))</f>
        <v>#DIV/0!</v>
      </c>
      <c r="AL133" s="3" t="e">
        <f>IF(DEGREES(ACOS(SIN(RADIANS(G133))*SIN(RADIANS(E123))+COS(RADIANS(G133))*COS(RADIANS(E123))*COS(RADIANS(AL113))))&gt;90,0,$F$4*$F$5/E122^2*(SIN(RADIANS(G133))*SIN(RADIANS(E123))+COS(RADIANS(G133))*COS(RADIANS(E123))*COS(RADIANS(AL113))))</f>
        <v>#DIV/0!</v>
      </c>
      <c r="AM133" s="3" t="e">
        <f>IF(DEGREES(ACOS(SIN(RADIANS(G133))*SIN(RADIANS(E123))+COS(RADIANS(G133))*COS(RADIANS(E123))*COS(RADIANS(AM113))))&gt;90,0,$F$4*$F$5/E122^2*(SIN(RADIANS(G133))*SIN(RADIANS(E123))+COS(RADIANS(G133))*COS(RADIANS(E123))*COS(RADIANS(AM113))))</f>
        <v>#DIV/0!</v>
      </c>
      <c r="AN133" s="3" t="e">
        <f>IF(DEGREES(ACOS(SIN(RADIANS(G133))*SIN(RADIANS(E123))+COS(RADIANS(G133))*COS(RADIANS(E123))*COS(RADIANS(AN113))))&gt;90,0,$F$4*$F$5/E122^2*(SIN(RADIANS(G133))*SIN(RADIANS(E123))+COS(RADIANS(G133))*COS(RADIANS(E123))*COS(RADIANS(AN113))))</f>
        <v>#DIV/0!</v>
      </c>
      <c r="AO133" s="3" t="e">
        <f>IF(DEGREES(ACOS(SIN(RADIANS(G133))*SIN(RADIANS(E123))+COS(RADIANS(G133))*COS(RADIANS(E123))*COS(RADIANS(AO113))))&gt;90,0,$F$4*$F$5/E122^2*(SIN(RADIANS(G133))*SIN(RADIANS(E123))+COS(RADIANS(G133))*COS(RADIANS(E123))*COS(RADIANS(AO113))))</f>
        <v>#DIV/0!</v>
      </c>
      <c r="AP133" s="3" t="e">
        <f>IF(DEGREES(ACOS(SIN(RADIANS(G133))*SIN(RADIANS(E123))+COS(RADIANS(G133))*COS(RADIANS(E123))*COS(RADIANS(AP113))))&gt;90,0,$F$4*$F$5/E122^2*(SIN(RADIANS(G133))*SIN(RADIANS(E123))+COS(RADIANS(G133))*COS(RADIANS(E123))*COS(RADIANS(AP113))))</f>
        <v>#DIV/0!</v>
      </c>
      <c r="AQ133" s="3" t="e">
        <f>IF(DEGREES(ACOS(SIN(RADIANS(G133))*SIN(RADIANS(E123))+COS(RADIANS(G133))*COS(RADIANS(E123))*COS(RADIANS(AQ113))))&gt;90,0,$F$4*$F$5/E122^2*(SIN(RADIANS(G133))*SIN(RADIANS(E123))+COS(RADIANS(G133))*COS(RADIANS(E123))*COS(RADIANS(AQ113))))</f>
        <v>#DIV/0!</v>
      </c>
      <c r="AR133" s="3" t="e">
        <f>IF(DEGREES(ACOS(SIN(RADIANS(G133))*SIN(RADIANS(E123))+COS(RADIANS(G133))*COS(RADIANS(E123))*COS(RADIANS(AR113))))&gt;90,0,$F$4*$F$5/E122^2*(SIN(RADIANS(G133))*SIN(RADIANS(E123))+COS(RADIANS(G133))*COS(RADIANS(E123))*COS(RADIANS(AR113))))</f>
        <v>#DIV/0!</v>
      </c>
    </row>
    <row r="134" spans="2:44" ht="15.75" customHeight="1" x14ac:dyDescent="0.2"/>
    <row r="135" spans="2:44" ht="15.75" customHeight="1" x14ac:dyDescent="0.2">
      <c r="H135" s="3" t="s">
        <v>771</v>
      </c>
      <c r="I135" s="3">
        <v>180</v>
      </c>
      <c r="J135" s="3">
        <v>170</v>
      </c>
      <c r="K135" s="3">
        <v>160</v>
      </c>
      <c r="L135" s="3">
        <v>150</v>
      </c>
      <c r="M135" s="3">
        <v>140</v>
      </c>
      <c r="N135" s="3">
        <v>130</v>
      </c>
      <c r="O135" s="3">
        <v>120</v>
      </c>
      <c r="P135" s="3">
        <v>110</v>
      </c>
      <c r="Q135" s="3">
        <v>100</v>
      </c>
      <c r="R135" s="3">
        <v>90</v>
      </c>
      <c r="S135" s="3">
        <v>80</v>
      </c>
      <c r="T135" s="3">
        <v>70</v>
      </c>
      <c r="U135" s="3">
        <v>60</v>
      </c>
      <c r="V135" s="3">
        <v>50</v>
      </c>
      <c r="W135" s="3">
        <v>40</v>
      </c>
      <c r="X135" s="3">
        <v>30</v>
      </c>
      <c r="Y135" s="3">
        <v>20</v>
      </c>
      <c r="Z135" s="3">
        <v>10</v>
      </c>
      <c r="AA135" s="3">
        <v>0</v>
      </c>
      <c r="AB135" s="3">
        <v>-10</v>
      </c>
      <c r="AC135" s="3">
        <v>-20</v>
      </c>
      <c r="AD135" s="3">
        <v>-30</v>
      </c>
      <c r="AE135" s="3">
        <v>-40</v>
      </c>
      <c r="AF135" s="3">
        <v>-50</v>
      </c>
      <c r="AG135" s="3">
        <v>-60</v>
      </c>
      <c r="AH135" s="3">
        <v>-70</v>
      </c>
      <c r="AI135" s="3">
        <v>-80</v>
      </c>
      <c r="AJ135" s="3">
        <v>-90</v>
      </c>
      <c r="AK135" s="3">
        <v>-100</v>
      </c>
      <c r="AL135" s="3">
        <v>-110</v>
      </c>
      <c r="AM135" s="3">
        <v>-120</v>
      </c>
      <c r="AN135" s="3">
        <v>-130</v>
      </c>
      <c r="AO135" s="3">
        <v>-140</v>
      </c>
      <c r="AP135" s="3">
        <v>-150</v>
      </c>
      <c r="AQ135" s="3">
        <v>-160</v>
      </c>
      <c r="AR135" s="3">
        <v>-170</v>
      </c>
    </row>
    <row r="136" spans="2:44" ht="15.75" customHeight="1" x14ac:dyDescent="0.2">
      <c r="H136" s="3" t="s">
        <v>782</v>
      </c>
      <c r="I136" s="3">
        <f>IF(ABS(I135-E148)&gt;180,IF(ABS(I135-E148)&gt;360,ABS(I135-E148)-360,360-ABS(I135-E148)),ABS(I135-E148))</f>
        <v>180</v>
      </c>
      <c r="J136" s="3">
        <f>IF(ABS(J135-E148)&gt;180,IF(ABS(J135-E148)&gt;360,ABS(J135-E148)-360,360-ABS(J135-E148)),ABS(J135-E148))</f>
        <v>170</v>
      </c>
      <c r="K136" s="3">
        <f>IF(ABS(K135-E148)&gt;180,IF(ABS(K135-E148)&gt;360,ABS(K135-E148)-360,360-ABS(K135-E148)),ABS(K135-E148))</f>
        <v>160</v>
      </c>
      <c r="L136" s="3">
        <f>IF(ABS(L135-E148)&gt;180,IF(ABS(L135-E148)&gt;360,ABS(L135-E148)-360,360-ABS(L135-E148)),ABS(L135-E148))</f>
        <v>150</v>
      </c>
      <c r="M136" s="3">
        <f>IF(ABS(M135-E148)&gt;180,IF(ABS(M135-E148)&gt;360,ABS(M135-E148)-360,360-ABS(M135-E148)),ABS(M135-E148))</f>
        <v>140</v>
      </c>
      <c r="N136" s="3">
        <f>IF(ABS(N135-E148)&gt;180,IF(ABS(N135-E148)&gt;360,ABS(N135-E148)-360,360-ABS(N135-E148)),ABS(N135-E148))</f>
        <v>130</v>
      </c>
      <c r="O136" s="3">
        <f>IF(ABS(O135-E148)&gt;180,IF(ABS(O135-E148)&gt;360,ABS(O135-E148)-360,360-ABS(O135-E148)),ABS(O135-E148))</f>
        <v>120</v>
      </c>
      <c r="P136" s="3">
        <f>IF(ABS(P135-E148)&gt;180,IF(ABS(P135-E148)&gt;360,ABS(P135-E148)-360,360-ABS(P135-E148)),ABS(P135-E148))</f>
        <v>110</v>
      </c>
      <c r="Q136" s="3">
        <f>IF(ABS(Q135-E148)&gt;180,IF(ABS(Q135-E148)&gt;360,ABS(Q135-E148)-360,360-ABS(Q135-E148)),ABS(Q135-E148))</f>
        <v>100</v>
      </c>
      <c r="R136" s="3">
        <f>IF(ABS(R135-E148)&gt;180,IF(ABS(R135-E148)&gt;360,ABS(R135-E148)-360,360-ABS(R135-E148)),ABS(R135-E148))</f>
        <v>90</v>
      </c>
      <c r="S136" s="3">
        <f>IF(ABS(S135-E148)&gt;180,IF(ABS(S135-E148)&gt;360,ABS(S135-E148)-360,360-ABS(S135-E148)),ABS(S135-E148))</f>
        <v>80</v>
      </c>
      <c r="T136" s="3">
        <f>IF(ABS(T135-E148)&gt;180,IF(ABS(T135-E148)&gt;360,ABS(T135-E148)-360,360-ABS(T135-E148)),ABS(T135-E148))</f>
        <v>70</v>
      </c>
      <c r="U136" s="3">
        <f>IF(ABS(U135-E148)&gt;180,IF(ABS(U135-E148)&gt;360,ABS(U135-E148)-360,360-ABS(U135-E148)),ABS(U135-E148))</f>
        <v>60.000000000000007</v>
      </c>
      <c r="V136" s="3">
        <f>IF(ABS(V135-E148)&gt;180,IF(ABS(V135-E148)&gt;360,ABS(V135-E148)-360,360-ABS(V135-E148)),ABS(V135-E148))</f>
        <v>50.000000000000007</v>
      </c>
      <c r="W136" s="3">
        <f>IF(ABS(W135-E148)&gt;180,IF(ABS(W135-E148)&gt;360,ABS(W135-E148)-360,360-ABS(W135-E148)),ABS(W135-E148))</f>
        <v>40.000000000000007</v>
      </c>
      <c r="X136" s="3">
        <f>IF(ABS(X135-E148)&gt;180,IF(ABS(X135-E148)&gt;360,ABS(X135-E148)-360,360-ABS(X135-E148)),ABS(X135-E148))</f>
        <v>30.000000000000007</v>
      </c>
      <c r="Y136" s="3">
        <f>IF(ABS(Y135-E148)&gt;180,IF(ABS(Y135-E148)&gt;360,ABS(Y135-E148)-360,360-ABS(Y135-E148)),ABS(Y135-E148))</f>
        <v>20.000000000000007</v>
      </c>
      <c r="Z136" s="3">
        <f>IF(ABS(Z135-E148)&gt;180,IF(ABS(Z135-E148)&gt;360,ABS(Z135-E148)-360,360-ABS(Z135-E148)),ABS(Z135-E148))</f>
        <v>10.000000000000007</v>
      </c>
      <c r="AA136" s="3">
        <f>IF(ABS(AA135-E148)&gt;180,IF(ABS(AA135-E148)&gt;360,ABS(AA135-E148)-360,360-ABS(AA135-E148)),ABS(AA135-E148))</f>
        <v>7.1054273576010019E-15</v>
      </c>
      <c r="AB136" s="3">
        <f>IF(ABS(AB135-E148)&gt;180,IF(ABS(AB135-E148)&gt;360,ABS(AB135-E148)-360,360-ABS(AB135-E148)),ABS(AB135-E148))</f>
        <v>9.9999999999999929</v>
      </c>
      <c r="AC136" s="3">
        <f>IF(ABS(AC135-E148)&gt;180,IF(ABS(AC135-E148)&gt;360,ABS(AC135-E148)-360,360-ABS(AC135-E148)),ABS(AC135-E148))</f>
        <v>19.999999999999993</v>
      </c>
      <c r="AD136" s="3">
        <f>IF(ABS(AD135-E148)&gt;180,IF(ABS(AD135-E148)&gt;360,ABS(AD135-E148)-360,360-ABS(AD135-E148)),ABS(AD135-E148))</f>
        <v>29.999999999999993</v>
      </c>
      <c r="AE136" s="3">
        <f>IF(ABS(AE135-E148)&gt;180,IF(ABS(AE135-E148)&gt;360,ABS(AE135-E148)-360,360-ABS(AE135-E148)),ABS(AE135-E148))</f>
        <v>39.999999999999993</v>
      </c>
      <c r="AF136" s="3">
        <f>IF(ABS(AF135-E148)&gt;180,IF(ABS(AF135-E148)&gt;360,ABS(AF135-E148)-360,360-ABS(AF135-E148)),ABS(AF135-E148))</f>
        <v>49.999999999999993</v>
      </c>
      <c r="AG136" s="3">
        <f>IF(ABS(AG135-E148)&gt;180,IF(ABS(AG135-E148)&gt;360,ABS(AG135-E148)-360,360-ABS(AG135-E148)),ABS(AG135-E148))</f>
        <v>59.999999999999993</v>
      </c>
      <c r="AH136" s="3">
        <f>IF(ABS(AH135-E148)&gt;180,IF(ABS(AH135-E148)&gt;360,ABS(AH135-E148)-360,360-ABS(AH135-E148)),ABS(AH135-E148))</f>
        <v>70</v>
      </c>
      <c r="AI136" s="3">
        <f>IF(ABS(AI135-E148)&gt;180,IF(ABS(AI135-E148)&gt;360,ABS(AI135-E148)-360,360-ABS(AI135-E148)),ABS(AI135-E148))</f>
        <v>80</v>
      </c>
      <c r="AJ136" s="3">
        <f>IF(ABS(AJ135-E148)&gt;180,IF(ABS(AJ135-E148)&gt;360,ABS(AJ135-E148)-360,360-ABS(AJ135-E148)),ABS(AJ135-E148))</f>
        <v>90</v>
      </c>
      <c r="AK136" s="3">
        <f>IF(ABS(AK135-E148)&gt;180,IF(ABS(AK135-E148)&gt;360,ABS(AK135-E148)-360,360-ABS(AK135-E148)),ABS(AK135-E148))</f>
        <v>100</v>
      </c>
      <c r="AL136" s="3">
        <f>IF(ABS(AL135-E148)&gt;180,IF(ABS(AL135-E148)&gt;360,ABS(AL135-E148)-360,360-ABS(AL135-E148)),ABS(AL135-E148))</f>
        <v>110</v>
      </c>
      <c r="AM136" s="3">
        <f>IF(ABS(AM135-E148)&gt;180,IF(ABS(AM135-E148)&gt;360,ABS(AM135-E148)-360,360-ABS(AM135-E148)),ABS(AM135-E148))</f>
        <v>120</v>
      </c>
      <c r="AN136" s="3">
        <f>IF(ABS(AN135-E148)&gt;180,IF(ABS(AN135-E148)&gt;360,ABS(AN135-E148)-360,360-ABS(AN135-E148)),ABS(AN135-E148))</f>
        <v>130</v>
      </c>
      <c r="AO136" s="3">
        <f>IF(ABS(AO135-E148)&gt;180,IF(ABS(AO135-E148)&gt;360,ABS(AO135-E148)-360,360-ABS(AO135-E148)),ABS(AO135-E148))</f>
        <v>140</v>
      </c>
      <c r="AP136" s="3">
        <f>IF(ABS(AP135-E148)&gt;180,IF(ABS(AP135-E148)&gt;360,ABS(AP135-E148)-360,360-ABS(AP135-E148)),ABS(AP135-E148))</f>
        <v>150</v>
      </c>
      <c r="AQ136" s="3">
        <f>IF(ABS(AQ135-E148)&gt;180,IF(ABS(AQ135-E148)&gt;360,ABS(AQ135-E148)-360,360-ABS(AQ135-E148)),ABS(AQ135-E148))</f>
        <v>160</v>
      </c>
      <c r="AR136" s="3">
        <f>IF(ABS(AR135-E148)&gt;180,IF(ABS(AR135-E148)&gt;360,ABS(AR135-E148)-360,360-ABS(AR135-E148)),ABS(AR135-E148))</f>
        <v>170</v>
      </c>
    </row>
    <row r="137" spans="2:44" ht="15.75" customHeight="1" x14ac:dyDescent="0.2">
      <c r="G137" s="3" t="s">
        <v>736</v>
      </c>
    </row>
    <row r="138" spans="2:44" ht="15.75" customHeight="1" x14ac:dyDescent="0.2">
      <c r="B138" s="3" t="s">
        <v>791</v>
      </c>
      <c r="E138" s="3">
        <v>40</v>
      </c>
      <c r="G138" s="3">
        <v>90</v>
      </c>
      <c r="I138" s="3" t="e">
        <f>IF(DEGREES(ACOS(SIN(RADIANS(G138))*SIN(RADIANS(E146))+COS(RADIANS(G138))*COS(RADIANS(E146))*COS(RADIANS(I136))))&gt;90,0,$F$4*$F$5/E145^2*(SIN(RADIANS(G138))*SIN(RADIANS(E146))+COS(RADIANS(G138))*COS(RADIANS(E146))*COS(RADIANS(I136))))</f>
        <v>#DIV/0!</v>
      </c>
      <c r="J138" s="3" t="e">
        <f>IF(DEGREES(ACOS(SIN(RADIANS(G138))*SIN(RADIANS(E146))+COS(RADIANS(G138))*COS(RADIANS(E146))*COS(RADIANS(J136))))&gt;90,0,$F$4*$F$5/E145^2*(SIN(RADIANS(G138))*SIN(RADIANS(E146))+COS(RADIANS(G138))*COS(RADIANS(E146))*COS(RADIANS(J136))))</f>
        <v>#DIV/0!</v>
      </c>
      <c r="K138" s="3" t="e">
        <f>IF(DEGREES(ACOS(SIN(RADIANS(G138))*SIN(RADIANS(E146))+COS(RADIANS(G138))*COS(RADIANS(E146))*COS(RADIANS(K136))))&gt;90,0,$F$4*$F$5/E145^2*(SIN(RADIANS(G138))*SIN(RADIANS(E146))+COS(RADIANS(G138))*COS(RADIANS(E146))*COS(RADIANS(K136))))</f>
        <v>#DIV/0!</v>
      </c>
      <c r="L138" s="3" t="e">
        <f>IF(DEGREES(ACOS(SIN(RADIANS(G138))*SIN(RADIANS(E146))+COS(RADIANS(G138))*COS(RADIANS(E146))*COS(RADIANS(L136))))&gt;90,0,$F$4*$F$5/E145^2*(SIN(RADIANS(G138))*SIN(RADIANS(E146))+COS(RADIANS(G138))*COS(RADIANS(E146))*COS(RADIANS(L136))))</f>
        <v>#DIV/0!</v>
      </c>
      <c r="M138" s="3" t="e">
        <f>IF(DEGREES(ACOS(SIN(RADIANS(G138))*SIN(RADIANS(E146))+COS(RADIANS(G138))*COS(RADIANS(E146))*COS(RADIANS(M136))))&gt;90,0,$F$4*$F$5/E145^2*(SIN(RADIANS(G138))*SIN(RADIANS(E146))+COS(RADIANS(G138))*COS(RADIANS(E146))*COS(RADIANS(M136))))</f>
        <v>#DIV/0!</v>
      </c>
      <c r="N138" s="3" t="e">
        <f>IF(DEGREES(ACOS(SIN(RADIANS(G138))*SIN(RADIANS(E146))+COS(RADIANS(G138))*COS(RADIANS(E146))*COS(RADIANS(N136))))&gt;90,0,$F$4*$F$5/E145^2*(SIN(RADIANS(G138))*SIN(RADIANS(E146))+COS(RADIANS(G138))*COS(RADIANS(E146))*COS(RADIANS(N136))))</f>
        <v>#DIV/0!</v>
      </c>
      <c r="O138" s="3" t="e">
        <f>IF(DEGREES(ACOS(SIN(RADIANS(G138))*SIN(RADIANS(E146))+COS(RADIANS(G138))*COS(RADIANS(E146))*COS(RADIANS(O136))))&gt;90,0,$F$4*$F$5/E145^2*(SIN(RADIANS(G138))*SIN(RADIANS(E146))+COS(RADIANS(G138))*COS(RADIANS(E146))*COS(RADIANS(O136))))</f>
        <v>#DIV/0!</v>
      </c>
      <c r="P138" s="3" t="e">
        <f>IF(DEGREES(ACOS(SIN(RADIANS(G138))*SIN(RADIANS(E146))+COS(RADIANS(G138))*COS(RADIANS(E146))*COS(RADIANS(P136))))&gt;90,0,$F$4*$F$5/E145^2*(SIN(RADIANS(G138))*SIN(RADIANS(E146))+COS(RADIANS(G138))*COS(RADIANS(E146))*COS(RADIANS(P136))))</f>
        <v>#DIV/0!</v>
      </c>
      <c r="Q138" s="3" t="e">
        <f>IF(DEGREES(ACOS(SIN(RADIANS(G138))*SIN(RADIANS(E146))+COS(RADIANS(G138))*COS(RADIANS(E146))*COS(RADIANS(Q136))))&gt;90,0,$F$4*$F$5/E145^2*(SIN(RADIANS(G138))*SIN(RADIANS(E146))+COS(RADIANS(G138))*COS(RADIANS(E146))*COS(RADIANS(Q136))))</f>
        <v>#DIV/0!</v>
      </c>
      <c r="R138" s="3" t="e">
        <f>IF(DEGREES(ACOS(SIN(RADIANS(G138))*SIN(RADIANS(E146))+COS(RADIANS(G138))*COS(RADIANS(E146))*COS(RADIANS(R136))))&gt;90,0,$F$4*$F$5/E145^2*(SIN(RADIANS(G138))*SIN(RADIANS(E146))+COS(RADIANS(G138))*COS(RADIANS(E146))*COS(RADIANS(R136))))</f>
        <v>#DIV/0!</v>
      </c>
      <c r="S138" s="3" t="e">
        <f>IF(DEGREES(ACOS(SIN(RADIANS(G138))*SIN(RADIANS(E146))+COS(RADIANS(G138))*COS(RADIANS(E146))*COS(RADIANS(S136))))&gt;90,0,$F$4*$F$5/E145^2*(SIN(RADIANS(G138))*SIN(RADIANS(E146))+COS(RADIANS(G138))*COS(RADIANS(E146))*COS(RADIANS(S136))))</f>
        <v>#DIV/0!</v>
      </c>
      <c r="T138" s="3" t="e">
        <f>IF(DEGREES(ACOS(SIN(RADIANS(G138))*SIN(RADIANS(E146))+COS(RADIANS(G138))*COS(RADIANS(E146))*COS(RADIANS(T136))))&gt;90,0,$F$4*$F$5/E145^2*(SIN(RADIANS(G138))*SIN(RADIANS(E146))+COS(RADIANS(G138))*COS(RADIANS(E146))*COS(RADIANS(T136))))</f>
        <v>#DIV/0!</v>
      </c>
      <c r="U138" s="3" t="e">
        <f>IF(DEGREES(ACOS(SIN(RADIANS(G138))*SIN(RADIANS(E146))+COS(RADIANS(G138))*COS(RADIANS(E146))*COS(RADIANS(U136))))&gt;90,0,$F$4*$F$5/E145^2*(SIN(RADIANS(G138))*SIN(RADIANS(E146))+COS(RADIANS(G138))*COS(RADIANS(E146))*COS(RADIANS(U136))))</f>
        <v>#DIV/0!</v>
      </c>
      <c r="V138" s="3" t="e">
        <f>IF(DEGREES(ACOS(SIN(RADIANS(G138))*SIN(RADIANS(E146))+COS(RADIANS(G138))*COS(RADIANS(E146))*COS(RADIANS(V136))))&gt;90,0,$F$4*$F$5/E145^2*(SIN(RADIANS(G138))*SIN(RADIANS(E146))+COS(RADIANS(G138))*COS(RADIANS(E146))*COS(RADIANS(V136))))</f>
        <v>#DIV/0!</v>
      </c>
      <c r="W138" s="3" t="e">
        <f>IF(DEGREES(ACOS(SIN(RADIANS(G138))*SIN(RADIANS(E146))+COS(RADIANS(G138))*COS(RADIANS(E146))*COS(RADIANS(W136))))&gt;90,0,$F$4*$F$5/E145^2*(SIN(RADIANS(G138))*SIN(RADIANS(E146))+COS(RADIANS(G138))*COS(RADIANS(E146))*COS(RADIANS(W136))))</f>
        <v>#DIV/0!</v>
      </c>
      <c r="X138" s="3" t="e">
        <f>IF(DEGREES(ACOS(SIN(RADIANS(G138))*SIN(RADIANS(E146))+COS(RADIANS(G138))*COS(RADIANS(E146))*COS(RADIANS(X136))))&gt;90,0,$F$4*$F$5/E145^2*(SIN(RADIANS(G138))*SIN(RADIANS(E146))+COS(RADIANS(G138))*COS(RADIANS(E146))*COS(RADIANS(X136))))</f>
        <v>#DIV/0!</v>
      </c>
      <c r="Y138" s="3" t="e">
        <f>IF(DEGREES(ACOS(SIN(RADIANS(G138))*SIN(RADIANS(E146))+COS(RADIANS(G138))*COS(RADIANS(E146))*COS(RADIANS(Y136))))&gt;90,0,$F$4*$F$5/E145^2*(SIN(RADIANS(G138))*SIN(RADIANS(E146))+COS(RADIANS(G138))*COS(RADIANS(E146))*COS(RADIANS(Y136))))</f>
        <v>#DIV/0!</v>
      </c>
      <c r="Z138" s="3" t="e">
        <f>IF(DEGREES(ACOS(SIN(RADIANS(G138))*SIN(RADIANS(E146))+COS(RADIANS(G138))*COS(RADIANS(E146))*COS(RADIANS(Z136))))&gt;90,0,$F$4*$F$5/E145^2*(SIN(RADIANS(G138))*SIN(RADIANS(E146))+COS(RADIANS(G138))*COS(RADIANS(E146))*COS(RADIANS(Z136))))</f>
        <v>#DIV/0!</v>
      </c>
      <c r="AA138" s="3" t="e">
        <f>IF(DEGREES(ACOS(SIN(RADIANS(G138))*SIN(RADIANS(E146))+COS(RADIANS(G138))*COS(RADIANS(E146))*COS(RADIANS(AA136))))&gt;90,0,$F$4*$F$5/E145^2*(SIN(RADIANS(G138))*SIN(RADIANS(E146))+COS(RADIANS(G138))*COS(RADIANS(E146))*COS(RADIANS(AA136))))</f>
        <v>#DIV/0!</v>
      </c>
      <c r="AB138" s="3" t="e">
        <f>IF(DEGREES(ACOS(SIN(RADIANS(G138))*SIN(RADIANS(E146))+COS(RADIANS(G138))*COS(RADIANS(E146))*COS(RADIANS(AB136))))&gt;90,0,$F$4*$F$5/E145^2*(SIN(RADIANS(G138))*SIN(RADIANS(E146))+COS(RADIANS(G138))*COS(RADIANS(E146))*COS(RADIANS(AB136))))</f>
        <v>#DIV/0!</v>
      </c>
      <c r="AC138" s="3" t="e">
        <f>IF(DEGREES(ACOS(SIN(RADIANS(G138))*SIN(RADIANS(E146))+COS(RADIANS(G138))*COS(RADIANS(E146))*COS(RADIANS(AC136))))&gt;90,0,$F$4*$F$5/E145^2*(SIN(RADIANS(G138))*SIN(RADIANS(E146))+COS(RADIANS(G138))*COS(RADIANS(E146))*COS(RADIANS(AC136))))</f>
        <v>#DIV/0!</v>
      </c>
      <c r="AD138" s="3" t="e">
        <f>IF(DEGREES(ACOS(SIN(RADIANS(G138))*SIN(RADIANS(E146))+COS(RADIANS(G138))*COS(RADIANS(E146))*COS(RADIANS(AD136))))&gt;90,0,$F$4*$F$5/E145^2*(SIN(RADIANS(G138))*SIN(RADIANS(E146))+COS(RADIANS(G138))*COS(RADIANS(E146))*COS(RADIANS(AD136))))</f>
        <v>#DIV/0!</v>
      </c>
      <c r="AE138" s="3" t="e">
        <f>IF(DEGREES(ACOS(SIN(RADIANS(G138))*SIN(RADIANS(E146))+COS(RADIANS(G138))*COS(RADIANS(E146))*COS(RADIANS(AE136))))&gt;90,0,$F$4*$F$5/E145^2*(SIN(RADIANS(G138))*SIN(RADIANS(E146))+COS(RADIANS(G138))*COS(RADIANS(E146))*COS(RADIANS(AE136))))</f>
        <v>#DIV/0!</v>
      </c>
      <c r="AF138" s="3" t="e">
        <f>IF(DEGREES(ACOS(SIN(RADIANS(G138))*SIN(RADIANS(E146))+COS(RADIANS(G138))*COS(RADIANS(E146))*COS(RADIANS(AF136))))&gt;90,0,$F$4*$F$5/E145^2*(SIN(RADIANS(G138))*SIN(RADIANS(E146))+COS(RADIANS(G138))*COS(RADIANS(E146))*COS(RADIANS(AF136))))</f>
        <v>#DIV/0!</v>
      </c>
      <c r="AG138" s="3" t="e">
        <f>IF(DEGREES(ACOS(SIN(RADIANS(G138))*SIN(RADIANS(E146))+COS(RADIANS(G138))*COS(RADIANS(E146))*COS(RADIANS(AG136))))&gt;90,0,$F$4*$F$5/E145^2*(SIN(RADIANS(G138))*SIN(RADIANS(E146))+COS(RADIANS(G138))*COS(RADIANS(E146))*COS(RADIANS(AG136))))</f>
        <v>#DIV/0!</v>
      </c>
      <c r="AH138" s="3" t="e">
        <f>IF(DEGREES(ACOS(SIN(RADIANS(G138))*SIN(RADIANS(E146))+COS(RADIANS(G138))*COS(RADIANS(E146))*COS(RADIANS(AH136))))&gt;90,0,$F$4*$F$5/E145^2*(SIN(RADIANS(G138))*SIN(RADIANS(E146))+COS(RADIANS(G138))*COS(RADIANS(E146))*COS(RADIANS(AH136))))</f>
        <v>#DIV/0!</v>
      </c>
      <c r="AI138" s="3" t="e">
        <f>IF(DEGREES(ACOS(SIN(RADIANS(G138))*SIN(RADIANS(E146))+COS(RADIANS(G138))*COS(RADIANS(E146))*COS(RADIANS(AI136))))&gt;90,0,$F$4*$F$5/E145^2*(SIN(RADIANS(G138))*SIN(RADIANS(E146))+COS(RADIANS(G138))*COS(RADIANS(E146))*COS(RADIANS(AI136))))</f>
        <v>#DIV/0!</v>
      </c>
      <c r="AJ138" s="3" t="e">
        <f>IF(DEGREES(ACOS(SIN(RADIANS(G138))*SIN(RADIANS(E146))+COS(RADIANS(G138))*COS(RADIANS(E146))*COS(RADIANS(AJ136))))&gt;90,0,$F$4*$F$5/E145^2*(SIN(RADIANS(G138))*SIN(RADIANS(E146))+COS(RADIANS(G138))*COS(RADIANS(E146))*COS(RADIANS(AJ136))))</f>
        <v>#DIV/0!</v>
      </c>
      <c r="AK138" s="3" t="e">
        <f>IF(DEGREES(ACOS(SIN(RADIANS(G138))*SIN(RADIANS(E146))+COS(RADIANS(G138))*COS(RADIANS(E146))*COS(RADIANS(AK136))))&gt;90,0,$F$4*$F$5/E145^2*(SIN(RADIANS(G138))*SIN(RADIANS(E146))+COS(RADIANS(G138))*COS(RADIANS(E146))*COS(RADIANS(AK136))))</f>
        <v>#DIV/0!</v>
      </c>
      <c r="AL138" s="3" t="e">
        <f>IF(DEGREES(ACOS(SIN(RADIANS(G138))*SIN(RADIANS(E146))+COS(RADIANS(G138))*COS(RADIANS(E146))*COS(RADIANS(AL136))))&gt;90,0,$F$4*$F$5/E145^2*(SIN(RADIANS(G138))*SIN(RADIANS(E146))+COS(RADIANS(G138))*COS(RADIANS(E146))*COS(RADIANS(AL136))))</f>
        <v>#DIV/0!</v>
      </c>
      <c r="AM138" s="3" t="e">
        <f>IF(DEGREES(ACOS(SIN(RADIANS(G138))*SIN(RADIANS(E146))+COS(RADIANS(G138))*COS(RADIANS(E146))*COS(RADIANS(AM136))))&gt;90,0,$F$4*$F$5/E145^2*(SIN(RADIANS(G138))*SIN(RADIANS(E146))+COS(RADIANS(G138))*COS(RADIANS(E146))*COS(RADIANS(AM136))))</f>
        <v>#DIV/0!</v>
      </c>
      <c r="AN138" s="3" t="e">
        <f>IF(DEGREES(ACOS(SIN(RADIANS(G138))*SIN(RADIANS(E146))+COS(RADIANS(G138))*COS(RADIANS(E146))*COS(RADIANS(AN136))))&gt;90,0,$F$4*$F$5/E145^2*(SIN(RADIANS(G138))*SIN(RADIANS(E146))+COS(RADIANS(G138))*COS(RADIANS(E146))*COS(RADIANS(AN136))))</f>
        <v>#DIV/0!</v>
      </c>
      <c r="AO138" s="3" t="e">
        <f>IF(DEGREES(ACOS(SIN(RADIANS(G138))*SIN(RADIANS(E146))+COS(RADIANS(G138))*COS(RADIANS(E146))*COS(RADIANS(AO136))))&gt;90,0,$F$4*$F$5/E145^2*(SIN(RADIANS(G138))*SIN(RADIANS(E146))+COS(RADIANS(G138))*COS(RADIANS(E146))*COS(RADIANS(AO136))))</f>
        <v>#DIV/0!</v>
      </c>
      <c r="AP138" s="3" t="e">
        <f>IF(DEGREES(ACOS(SIN(RADIANS(G138))*SIN(RADIANS(E146))+COS(RADIANS(G138))*COS(RADIANS(E146))*COS(RADIANS(AP136))))&gt;90,0,$F$4*$F$5/E145^2*(SIN(RADIANS(G138))*SIN(RADIANS(E146))+COS(RADIANS(G138))*COS(RADIANS(E146))*COS(RADIANS(AP136))))</f>
        <v>#DIV/0!</v>
      </c>
      <c r="AQ138" s="3" t="e">
        <f>IF(DEGREES(ACOS(SIN(RADIANS(G138))*SIN(RADIANS(E146))+COS(RADIANS(G138))*COS(RADIANS(E146))*COS(RADIANS(AQ136))))&gt;90,0,$F$4*$F$5/E145^2*(SIN(RADIANS(G138))*SIN(RADIANS(E146))+COS(RADIANS(G138))*COS(RADIANS(E146))*COS(RADIANS(AQ136))))</f>
        <v>#DIV/0!</v>
      </c>
      <c r="AR138" s="3" t="e">
        <f>IF(DEGREES(ACOS(SIN(RADIANS(G138))*SIN(RADIANS(E146))+COS(RADIANS(G138))*COS(RADIANS(E146))*COS(RADIANS(AR136))))&gt;90,0,$F$4*$F$5/E145^2*(SIN(RADIANS(G138))*SIN(RADIANS(E146))+COS(RADIANS(G138))*COS(RADIANS(E146))*COS(RADIANS(AR136))))</f>
        <v>#DIV/0!</v>
      </c>
    </row>
    <row r="139" spans="2:44" ht="15.75" customHeight="1" x14ac:dyDescent="0.2">
      <c r="B139" s="3" t="s">
        <v>728</v>
      </c>
      <c r="E139" s="3">
        <f t="array" ref="E139">INDEX($D$1751:$AM$1751,0,MATCH(E138-IF(E138&lt;360,0,360),$D$1700:$AM$1700,0))+IF(E138&gt;350,360,0)</f>
        <v>40.000000000000007</v>
      </c>
      <c r="G139" s="3">
        <v>80</v>
      </c>
      <c r="I139" s="3">
        <f>IF(DEGREES(ACOS(SIN(RADIANS(G139))*SIN(RADIANS(E146))+COS(RADIANS(G139))*COS(RADIANS(E146))*COS(RADIANS(I136))))&gt;90,0,$F$4*$F$5/E145^2*(SIN(RADIANS(G139))*SIN(RADIANS(E146))+COS(RADIANS(G139))*COS(RADIANS(E146))*COS(RADIANS(I136))))</f>
        <v>0</v>
      </c>
      <c r="J139" s="3">
        <f>IF(DEGREES(ACOS(SIN(RADIANS(G139))*SIN(RADIANS(E146))+COS(RADIANS(G139))*COS(RADIANS(E146))*COS(RADIANS(J136))))&gt;90,0,$F$4*$F$5/E145^2*(SIN(RADIANS(G139))*SIN(RADIANS(E146))+COS(RADIANS(G139))*COS(RADIANS(E146))*COS(RADIANS(J136))))</f>
        <v>0</v>
      </c>
      <c r="K139" s="3">
        <f>IF(DEGREES(ACOS(SIN(RADIANS(G139))*SIN(RADIANS(E146))+COS(RADIANS(G139))*COS(RADIANS(E146))*COS(RADIANS(K136))))&gt;90,0,$F$4*$F$5/E145^2*(SIN(RADIANS(G139))*SIN(RADIANS(E146))+COS(RADIANS(G139))*COS(RADIANS(E146))*COS(RADIANS(K136))))</f>
        <v>0</v>
      </c>
      <c r="L139" s="3">
        <f>IF(DEGREES(ACOS(SIN(RADIANS(G139))*SIN(RADIANS(E146))+COS(RADIANS(G139))*COS(RADIANS(E146))*COS(RADIANS(L136))))&gt;90,0,$F$4*$F$5/E145^2*(SIN(RADIANS(G139))*SIN(RADIANS(E146))+COS(RADIANS(G139))*COS(RADIANS(E146))*COS(RADIANS(L136))))</f>
        <v>0</v>
      </c>
      <c r="M139" s="3">
        <f>IF(DEGREES(ACOS(SIN(RADIANS(G139))*SIN(RADIANS(E146))+COS(RADIANS(G139))*COS(RADIANS(E146))*COS(RADIANS(M136))))&gt;90,0,$F$4*$F$5/E145^2*(SIN(RADIANS(G139))*SIN(RADIANS(E146))+COS(RADIANS(G139))*COS(RADIANS(E146))*COS(RADIANS(M136))))</f>
        <v>0</v>
      </c>
      <c r="N139" s="3">
        <f>IF(DEGREES(ACOS(SIN(RADIANS(G139))*SIN(RADIANS(E146))+COS(RADIANS(G139))*COS(RADIANS(E146))*COS(RADIANS(N136))))&gt;90,0,$F$4*$F$5/E145^2*(SIN(RADIANS(G139))*SIN(RADIANS(E146))+COS(RADIANS(G139))*COS(RADIANS(E146))*COS(RADIANS(N136))))</f>
        <v>0</v>
      </c>
      <c r="O139" s="3">
        <f>IF(DEGREES(ACOS(SIN(RADIANS(G139))*SIN(RADIANS(E146))+COS(RADIANS(G139))*COS(RADIANS(E146))*COS(RADIANS(O136))))&gt;90,0,$F$4*$F$5/E145^2*(SIN(RADIANS(G139))*SIN(RADIANS(E146))+COS(RADIANS(G139))*COS(RADIANS(E146))*COS(RADIANS(O136))))</f>
        <v>0</v>
      </c>
      <c r="P139" s="3">
        <f>IF(DEGREES(ACOS(SIN(RADIANS(G139))*SIN(RADIANS(E146))+COS(RADIANS(G139))*COS(RADIANS(E146))*COS(RADIANS(P136))))&gt;90,0,$F$4*$F$5/E145^2*(SIN(RADIANS(G139))*SIN(RADIANS(E146))+COS(RADIANS(G139))*COS(RADIANS(E146))*COS(RADIANS(P136))))</f>
        <v>0</v>
      </c>
      <c r="Q139" s="3">
        <f>IF(DEGREES(ACOS(SIN(RADIANS(G139))*SIN(RADIANS(E146))+COS(RADIANS(G139))*COS(RADIANS(E146))*COS(RADIANS(Q136))))&gt;90,0,$F$4*$F$5/E145^2*(SIN(RADIANS(G139))*SIN(RADIANS(E146))+COS(RADIANS(G139))*COS(RADIANS(E146))*COS(RADIANS(Q136))))</f>
        <v>0</v>
      </c>
      <c r="R139" s="3" t="e">
        <f>IF(DEGREES(ACOS(SIN(RADIANS(G139))*SIN(RADIANS(E146))+COS(RADIANS(G139))*COS(RADIANS(E146))*COS(RADIANS(R136))))&gt;90,0,$F$4*$F$5/E145^2*(SIN(RADIANS(G139))*SIN(RADIANS(E146))+COS(RADIANS(G139))*COS(RADIANS(E146))*COS(RADIANS(R136))))</f>
        <v>#DIV/0!</v>
      </c>
      <c r="S139" s="3" t="e">
        <f>IF(DEGREES(ACOS(SIN(RADIANS(G139))*SIN(RADIANS(E146))+COS(RADIANS(G139))*COS(RADIANS(E146))*COS(RADIANS(S136))))&gt;90,0,$F$4*$F$5/E145^2*(SIN(RADIANS(G139))*SIN(RADIANS(E146))+COS(RADIANS(G139))*COS(RADIANS(E146))*COS(RADIANS(S136))))</f>
        <v>#DIV/0!</v>
      </c>
      <c r="T139" s="3" t="e">
        <f>IF(DEGREES(ACOS(SIN(RADIANS(G139))*SIN(RADIANS(E146))+COS(RADIANS(G139))*COS(RADIANS(E146))*COS(RADIANS(T136))))&gt;90,0,$F$4*$F$5/E145^2*(SIN(RADIANS(G139))*SIN(RADIANS(E146))+COS(RADIANS(G139))*COS(RADIANS(E146))*COS(RADIANS(T136))))</f>
        <v>#DIV/0!</v>
      </c>
      <c r="U139" s="3" t="e">
        <f>IF(DEGREES(ACOS(SIN(RADIANS(G139))*SIN(RADIANS(E146))+COS(RADIANS(G139))*COS(RADIANS(E146))*COS(RADIANS(U136))))&gt;90,0,$F$4*$F$5/E145^2*(SIN(RADIANS(G139))*SIN(RADIANS(E146))+COS(RADIANS(G139))*COS(RADIANS(E146))*COS(RADIANS(U136))))</f>
        <v>#DIV/0!</v>
      </c>
      <c r="V139" s="3" t="e">
        <f>IF(DEGREES(ACOS(SIN(RADIANS(G139))*SIN(RADIANS(E146))+COS(RADIANS(G139))*COS(RADIANS(E146))*COS(RADIANS(V136))))&gt;90,0,$F$4*$F$5/E145^2*(SIN(RADIANS(G139))*SIN(RADIANS(E146))+COS(RADIANS(G139))*COS(RADIANS(E146))*COS(RADIANS(V136))))</f>
        <v>#DIV/0!</v>
      </c>
      <c r="W139" s="3" t="e">
        <f>IF(DEGREES(ACOS(SIN(RADIANS(G139))*SIN(RADIANS(E146))+COS(RADIANS(G139))*COS(RADIANS(E146))*COS(RADIANS(W136))))&gt;90,0,$F$4*$F$5/E145^2*(SIN(RADIANS(G139))*SIN(RADIANS(E146))+COS(RADIANS(G139))*COS(RADIANS(E146))*COS(RADIANS(W136))))</f>
        <v>#DIV/0!</v>
      </c>
      <c r="X139" s="3" t="e">
        <f>IF(DEGREES(ACOS(SIN(RADIANS(G139))*SIN(RADIANS(E146))+COS(RADIANS(G139))*COS(RADIANS(E146))*COS(RADIANS(X136))))&gt;90,0,$F$4*$F$5/E145^2*(SIN(RADIANS(G139))*SIN(RADIANS(E146))+COS(RADIANS(G139))*COS(RADIANS(E146))*COS(RADIANS(X136))))</f>
        <v>#DIV/0!</v>
      </c>
      <c r="Y139" s="3" t="e">
        <f>IF(DEGREES(ACOS(SIN(RADIANS(G139))*SIN(RADIANS(E146))+COS(RADIANS(G139))*COS(RADIANS(E146))*COS(RADIANS(Y136))))&gt;90,0,$F$4*$F$5/E145^2*(SIN(RADIANS(G139))*SIN(RADIANS(E146))+COS(RADIANS(G139))*COS(RADIANS(E146))*COS(RADIANS(Y136))))</f>
        <v>#DIV/0!</v>
      </c>
      <c r="Z139" s="3" t="e">
        <f>IF(DEGREES(ACOS(SIN(RADIANS(G139))*SIN(RADIANS(E146))+COS(RADIANS(G139))*COS(RADIANS(E146))*COS(RADIANS(Z136))))&gt;90,0,$F$4*$F$5/E145^2*(SIN(RADIANS(G139))*SIN(RADIANS(E146))+COS(RADIANS(G139))*COS(RADIANS(E146))*COS(RADIANS(Z136))))</f>
        <v>#DIV/0!</v>
      </c>
      <c r="AA139" s="3" t="e">
        <f>IF(DEGREES(ACOS(SIN(RADIANS(G139))*SIN(RADIANS(E146))+COS(RADIANS(G139))*COS(RADIANS(E146))*COS(RADIANS(AA136))))&gt;90,0,$F$4*$F$5/E145^2*(SIN(RADIANS(G139))*SIN(RADIANS(E146))+COS(RADIANS(G139))*COS(RADIANS(E146))*COS(RADIANS(AA136))))</f>
        <v>#DIV/0!</v>
      </c>
      <c r="AB139" s="3" t="e">
        <f>IF(DEGREES(ACOS(SIN(RADIANS(G139))*SIN(RADIANS(E146))+COS(RADIANS(G139))*COS(RADIANS(E146))*COS(RADIANS(AB136))))&gt;90,0,$F$4*$F$5/E145^2*(SIN(RADIANS(G139))*SIN(RADIANS(E146))+COS(RADIANS(G139))*COS(RADIANS(E146))*COS(RADIANS(AB136))))</f>
        <v>#DIV/0!</v>
      </c>
      <c r="AC139" s="3" t="e">
        <f>IF(DEGREES(ACOS(SIN(RADIANS(G139))*SIN(RADIANS(E146))+COS(RADIANS(G139))*COS(RADIANS(E146))*COS(RADIANS(AC136))))&gt;90,0,$F$4*$F$5/E145^2*(SIN(RADIANS(G139))*SIN(RADIANS(E146))+COS(RADIANS(G139))*COS(RADIANS(E146))*COS(RADIANS(AC136))))</f>
        <v>#DIV/0!</v>
      </c>
      <c r="AD139" s="3" t="e">
        <f>IF(DEGREES(ACOS(SIN(RADIANS(G139))*SIN(RADIANS(E146))+COS(RADIANS(G139))*COS(RADIANS(E146))*COS(RADIANS(AD136))))&gt;90,0,$F$4*$F$5/E145^2*(SIN(RADIANS(G139))*SIN(RADIANS(E146))+COS(RADIANS(G139))*COS(RADIANS(E146))*COS(RADIANS(AD136))))</f>
        <v>#DIV/0!</v>
      </c>
      <c r="AE139" s="3" t="e">
        <f>IF(DEGREES(ACOS(SIN(RADIANS(G139))*SIN(RADIANS(E146))+COS(RADIANS(G139))*COS(RADIANS(E146))*COS(RADIANS(AE136))))&gt;90,0,$F$4*$F$5/E145^2*(SIN(RADIANS(G139))*SIN(RADIANS(E146))+COS(RADIANS(G139))*COS(RADIANS(E146))*COS(RADIANS(AE136))))</f>
        <v>#DIV/0!</v>
      </c>
      <c r="AF139" s="3" t="e">
        <f>IF(DEGREES(ACOS(SIN(RADIANS(G139))*SIN(RADIANS(E146))+COS(RADIANS(G139))*COS(RADIANS(E146))*COS(RADIANS(AF136))))&gt;90,0,$F$4*$F$5/E145^2*(SIN(RADIANS(G139))*SIN(RADIANS(E146))+COS(RADIANS(G139))*COS(RADIANS(E146))*COS(RADIANS(AF136))))</f>
        <v>#DIV/0!</v>
      </c>
      <c r="AG139" s="3" t="e">
        <f>IF(DEGREES(ACOS(SIN(RADIANS(G139))*SIN(RADIANS(E146))+COS(RADIANS(G139))*COS(RADIANS(E146))*COS(RADIANS(AG136))))&gt;90,0,$F$4*$F$5/E145^2*(SIN(RADIANS(G139))*SIN(RADIANS(E146))+COS(RADIANS(G139))*COS(RADIANS(E146))*COS(RADIANS(AG136))))</f>
        <v>#DIV/0!</v>
      </c>
      <c r="AH139" s="3" t="e">
        <f>IF(DEGREES(ACOS(SIN(RADIANS(G139))*SIN(RADIANS(E146))+COS(RADIANS(G139))*COS(RADIANS(E146))*COS(RADIANS(AH136))))&gt;90,0,$F$4*$F$5/E145^2*(SIN(RADIANS(G139))*SIN(RADIANS(E146))+COS(RADIANS(G139))*COS(RADIANS(E146))*COS(RADIANS(AH136))))</f>
        <v>#DIV/0!</v>
      </c>
      <c r="AI139" s="3" t="e">
        <f>IF(DEGREES(ACOS(SIN(RADIANS(G139))*SIN(RADIANS(E146))+COS(RADIANS(G139))*COS(RADIANS(E146))*COS(RADIANS(AI136))))&gt;90,0,$F$4*$F$5/E145^2*(SIN(RADIANS(G139))*SIN(RADIANS(E146))+COS(RADIANS(G139))*COS(RADIANS(E146))*COS(RADIANS(AI136))))</f>
        <v>#DIV/0!</v>
      </c>
      <c r="AJ139" s="3" t="e">
        <f>IF(DEGREES(ACOS(SIN(RADIANS(G139))*SIN(RADIANS(E146))+COS(RADIANS(G139))*COS(RADIANS(E146))*COS(RADIANS(AJ136))))&gt;90,0,$F$4*$F$5/E145^2*(SIN(RADIANS(G139))*SIN(RADIANS(E146))+COS(RADIANS(G139))*COS(RADIANS(E146))*COS(RADIANS(AJ136))))</f>
        <v>#DIV/0!</v>
      </c>
      <c r="AK139" s="3">
        <f>IF(DEGREES(ACOS(SIN(RADIANS(G139))*SIN(RADIANS(E146))+COS(RADIANS(G139))*COS(RADIANS(E146))*COS(RADIANS(AK136))))&gt;90,0,$F$4*$F$5/E145^2*(SIN(RADIANS(G139))*SIN(RADIANS(E146))+COS(RADIANS(G139))*COS(RADIANS(E146))*COS(RADIANS(AK136))))</f>
        <v>0</v>
      </c>
      <c r="AL139" s="3">
        <f>IF(DEGREES(ACOS(SIN(RADIANS(G139))*SIN(RADIANS(E146))+COS(RADIANS(G139))*COS(RADIANS(E146))*COS(RADIANS(AL136))))&gt;90,0,$F$4*$F$5/E145^2*(SIN(RADIANS(G139))*SIN(RADIANS(E146))+COS(RADIANS(G139))*COS(RADIANS(E146))*COS(RADIANS(AL136))))</f>
        <v>0</v>
      </c>
      <c r="AM139" s="3">
        <f>IF(DEGREES(ACOS(SIN(RADIANS(G139))*SIN(RADIANS(E146))+COS(RADIANS(G139))*COS(RADIANS(E146))*COS(RADIANS(AM136))))&gt;90,0,$F$4*$F$5/E145^2*(SIN(RADIANS(G139))*SIN(RADIANS(E146))+COS(RADIANS(G139))*COS(RADIANS(E146))*COS(RADIANS(AM136))))</f>
        <v>0</v>
      </c>
      <c r="AN139" s="3">
        <f>IF(DEGREES(ACOS(SIN(RADIANS(G139))*SIN(RADIANS(E146))+COS(RADIANS(G139))*COS(RADIANS(E146))*COS(RADIANS(AN136))))&gt;90,0,$F$4*$F$5/E145^2*(SIN(RADIANS(G139))*SIN(RADIANS(E146))+COS(RADIANS(G139))*COS(RADIANS(E146))*COS(RADIANS(AN136))))</f>
        <v>0</v>
      </c>
      <c r="AO139" s="3">
        <f>IF(DEGREES(ACOS(SIN(RADIANS(G139))*SIN(RADIANS(E146))+COS(RADIANS(G139))*COS(RADIANS(E146))*COS(RADIANS(AO136))))&gt;90,0,$F$4*$F$5/E145^2*(SIN(RADIANS(G139))*SIN(RADIANS(E146))+COS(RADIANS(G139))*COS(RADIANS(E146))*COS(RADIANS(AO136))))</f>
        <v>0</v>
      </c>
      <c r="AP139" s="3">
        <f>IF(DEGREES(ACOS(SIN(RADIANS(G139))*SIN(RADIANS(E146))+COS(RADIANS(G139))*COS(RADIANS(E146))*COS(RADIANS(AP136))))&gt;90,0,$F$4*$F$5/E145^2*(SIN(RADIANS(G139))*SIN(RADIANS(E146))+COS(RADIANS(G139))*COS(RADIANS(E146))*COS(RADIANS(AP136))))</f>
        <v>0</v>
      </c>
      <c r="AQ139" s="3">
        <f>IF(DEGREES(ACOS(SIN(RADIANS(G139))*SIN(RADIANS(E146))+COS(RADIANS(G139))*COS(RADIANS(E146))*COS(RADIANS(AQ136))))&gt;90,0,$F$4*$F$5/E145^2*(SIN(RADIANS(G139))*SIN(RADIANS(E146))+COS(RADIANS(G139))*COS(RADIANS(E146))*COS(RADIANS(AQ136))))</f>
        <v>0</v>
      </c>
      <c r="AR139" s="3">
        <f>IF(DEGREES(ACOS(SIN(RADIANS(G139))*SIN(RADIANS(E146))+COS(RADIANS(G139))*COS(RADIANS(E146))*COS(RADIANS(AR136))))&gt;90,0,$F$4*$F$5/E145^2*(SIN(RADIANS(G139))*SIN(RADIANS(E146))+COS(RADIANS(G139))*COS(RADIANS(E146))*COS(RADIANS(AR136))))</f>
        <v>0</v>
      </c>
    </row>
    <row r="140" spans="2:44" ht="15.75" customHeight="1" x14ac:dyDescent="0.2">
      <c r="B140" s="20" t="s">
        <v>784</v>
      </c>
      <c r="E140" s="3">
        <f>IF(E139-$F$13&lt;0,E139-$F$13+360,IF(E139-$F$13&gt;360,E139-$F$13-360,E139-$F$13))</f>
        <v>130</v>
      </c>
      <c r="G140" s="3">
        <v>70</v>
      </c>
      <c r="I140" s="3">
        <f>IF(DEGREES(ACOS(SIN(RADIANS(G140))*SIN(RADIANS(E146))+COS(RADIANS(G140))*COS(RADIANS(E146))*COS(RADIANS(I136))))&gt;90,0,$F$4*$F$5/E145^2*(SIN(RADIANS(G140))*SIN(RADIANS(E146))+COS(RADIANS(G140))*COS(RADIANS(E146))*COS(RADIANS(I136))))</f>
        <v>0</v>
      </c>
      <c r="J140" s="3">
        <f>IF(DEGREES(ACOS(SIN(RADIANS(G140))*SIN(RADIANS(E146))+COS(RADIANS(G140))*COS(RADIANS(E146))*COS(RADIANS(J136))))&gt;90,0,$F$4*$F$5/E145^2*(SIN(RADIANS(G140))*SIN(RADIANS(E146))+COS(RADIANS(G140))*COS(RADIANS(E146))*COS(RADIANS(J136))))</f>
        <v>0</v>
      </c>
      <c r="K140" s="3">
        <f>IF(DEGREES(ACOS(SIN(RADIANS(G140))*SIN(RADIANS(E146))+COS(RADIANS(G140))*COS(RADIANS(E146))*COS(RADIANS(K136))))&gt;90,0,$F$4*$F$5/E145^2*(SIN(RADIANS(G140))*SIN(RADIANS(E146))+COS(RADIANS(G140))*COS(RADIANS(E146))*COS(RADIANS(K136))))</f>
        <v>0</v>
      </c>
      <c r="L140" s="3">
        <f>IF(DEGREES(ACOS(SIN(RADIANS(G140))*SIN(RADIANS(E146))+COS(RADIANS(G140))*COS(RADIANS(E146))*COS(RADIANS(L136))))&gt;90,0,$F$4*$F$5/E145^2*(SIN(RADIANS(G140))*SIN(RADIANS(E146))+COS(RADIANS(G140))*COS(RADIANS(E146))*COS(RADIANS(L136))))</f>
        <v>0</v>
      </c>
      <c r="M140" s="3">
        <f>IF(DEGREES(ACOS(SIN(RADIANS(G140))*SIN(RADIANS(E146))+COS(RADIANS(G140))*COS(RADIANS(E146))*COS(RADIANS(M136))))&gt;90,0,$F$4*$F$5/E145^2*(SIN(RADIANS(G140))*SIN(RADIANS(E146))+COS(RADIANS(G140))*COS(RADIANS(E146))*COS(RADIANS(M136))))</f>
        <v>0</v>
      </c>
      <c r="N140" s="3">
        <f>IF(DEGREES(ACOS(SIN(RADIANS(G140))*SIN(RADIANS(E146))+COS(RADIANS(G140))*COS(RADIANS(E146))*COS(RADIANS(N136))))&gt;90,0,$F$4*$F$5/E145^2*(SIN(RADIANS(G140))*SIN(RADIANS(E146))+COS(RADIANS(G140))*COS(RADIANS(E146))*COS(RADIANS(N136))))</f>
        <v>0</v>
      </c>
      <c r="O140" s="3">
        <f>IF(DEGREES(ACOS(SIN(RADIANS(G140))*SIN(RADIANS(E146))+COS(RADIANS(G140))*COS(RADIANS(E146))*COS(RADIANS(O136))))&gt;90,0,$F$4*$F$5/E145^2*(SIN(RADIANS(G140))*SIN(RADIANS(E146))+COS(RADIANS(G140))*COS(RADIANS(E146))*COS(RADIANS(O136))))</f>
        <v>0</v>
      </c>
      <c r="P140" s="3">
        <f>IF(DEGREES(ACOS(SIN(RADIANS(G140))*SIN(RADIANS(E146))+COS(RADIANS(G140))*COS(RADIANS(E146))*COS(RADIANS(P136))))&gt;90,0,$F$4*$F$5/E145^2*(SIN(RADIANS(G140))*SIN(RADIANS(E146))+COS(RADIANS(G140))*COS(RADIANS(E146))*COS(RADIANS(P136))))</f>
        <v>0</v>
      </c>
      <c r="Q140" s="3">
        <f>IF(DEGREES(ACOS(SIN(RADIANS(G140))*SIN(RADIANS(E146))+COS(RADIANS(G140))*COS(RADIANS(E146))*COS(RADIANS(Q136))))&gt;90,0,$F$4*$F$5/E145^2*(SIN(RADIANS(G140))*SIN(RADIANS(E146))+COS(RADIANS(G140))*COS(RADIANS(E146))*COS(RADIANS(Q136))))</f>
        <v>0</v>
      </c>
      <c r="R140" s="3" t="e">
        <f>IF(DEGREES(ACOS(SIN(RADIANS(G140))*SIN(RADIANS(E146))+COS(RADIANS(G140))*COS(RADIANS(E146))*COS(RADIANS(R136))))&gt;90,0,$F$4*$F$5/E145^2*(SIN(RADIANS(G140))*SIN(RADIANS(E146))+COS(RADIANS(G140))*COS(RADIANS(E146))*COS(RADIANS(R136))))</f>
        <v>#DIV/0!</v>
      </c>
      <c r="S140" s="3" t="e">
        <f>IF(DEGREES(ACOS(SIN(RADIANS(G140))*SIN(RADIANS(E146))+COS(RADIANS(G140))*COS(RADIANS(E146))*COS(RADIANS(S136))))&gt;90,0,$F$4*$F$5/E145^2*(SIN(RADIANS(G140))*SIN(RADIANS(E146))+COS(RADIANS(G140))*COS(RADIANS(E146))*COS(RADIANS(S136))))</f>
        <v>#DIV/0!</v>
      </c>
      <c r="T140" s="3" t="e">
        <f>IF(DEGREES(ACOS(SIN(RADIANS(G140))*SIN(RADIANS(E146))+COS(RADIANS(G140))*COS(RADIANS(E146))*COS(RADIANS(T136))))&gt;90,0,$F$4*$F$5/E145^2*(SIN(RADIANS(G140))*SIN(RADIANS(E146))+COS(RADIANS(G140))*COS(RADIANS(E146))*COS(RADIANS(T136))))</f>
        <v>#DIV/0!</v>
      </c>
      <c r="U140" s="3" t="e">
        <f>IF(DEGREES(ACOS(SIN(RADIANS(G140))*SIN(RADIANS(E146))+COS(RADIANS(G140))*COS(RADIANS(E146))*COS(RADIANS(U136))))&gt;90,0,$F$4*$F$5/E145^2*(SIN(RADIANS(G140))*SIN(RADIANS(E146))+COS(RADIANS(G140))*COS(RADIANS(E146))*COS(RADIANS(U136))))</f>
        <v>#DIV/0!</v>
      </c>
      <c r="V140" s="3" t="e">
        <f>IF(DEGREES(ACOS(SIN(RADIANS(G140))*SIN(RADIANS(E146))+COS(RADIANS(G140))*COS(RADIANS(E146))*COS(RADIANS(V136))))&gt;90,0,$F$4*$F$5/E145^2*(SIN(RADIANS(G140))*SIN(RADIANS(E146))+COS(RADIANS(G140))*COS(RADIANS(E146))*COS(RADIANS(V136))))</f>
        <v>#DIV/0!</v>
      </c>
      <c r="W140" s="3" t="e">
        <f>IF(DEGREES(ACOS(SIN(RADIANS(G140))*SIN(RADIANS(E146))+COS(RADIANS(G140))*COS(RADIANS(E146))*COS(RADIANS(W136))))&gt;90,0,$F$4*$F$5/E145^2*(SIN(RADIANS(G140))*SIN(RADIANS(E146))+COS(RADIANS(G140))*COS(RADIANS(E146))*COS(RADIANS(W136))))</f>
        <v>#DIV/0!</v>
      </c>
      <c r="X140" s="3" t="e">
        <f>IF(DEGREES(ACOS(SIN(RADIANS(G140))*SIN(RADIANS(E146))+COS(RADIANS(G140))*COS(RADIANS(E146))*COS(RADIANS(X136))))&gt;90,0,$F$4*$F$5/E145^2*(SIN(RADIANS(G140))*SIN(RADIANS(E146))+COS(RADIANS(G140))*COS(RADIANS(E146))*COS(RADIANS(X136))))</f>
        <v>#DIV/0!</v>
      </c>
      <c r="Y140" s="3" t="e">
        <f>IF(DEGREES(ACOS(SIN(RADIANS(G140))*SIN(RADIANS(E146))+COS(RADIANS(G140))*COS(RADIANS(E146))*COS(RADIANS(Y136))))&gt;90,0,$F$4*$F$5/E145^2*(SIN(RADIANS(G140))*SIN(RADIANS(E146))+COS(RADIANS(G140))*COS(RADIANS(E146))*COS(RADIANS(Y136))))</f>
        <v>#DIV/0!</v>
      </c>
      <c r="Z140" s="3" t="e">
        <f>IF(DEGREES(ACOS(SIN(RADIANS(G140))*SIN(RADIANS(E146))+COS(RADIANS(G140))*COS(RADIANS(E146))*COS(RADIANS(Z136))))&gt;90,0,$F$4*$F$5/E145^2*(SIN(RADIANS(G140))*SIN(RADIANS(E146))+COS(RADIANS(G140))*COS(RADIANS(E146))*COS(RADIANS(Z136))))</f>
        <v>#DIV/0!</v>
      </c>
      <c r="AA140" s="3" t="e">
        <f>IF(DEGREES(ACOS(SIN(RADIANS(G140))*SIN(RADIANS(E146))+COS(RADIANS(G140))*COS(RADIANS(E146))*COS(RADIANS(AA136))))&gt;90,0,$F$4*$F$5/E145^2*(SIN(RADIANS(G140))*SIN(RADIANS(E146))+COS(RADIANS(G140))*COS(RADIANS(E146))*COS(RADIANS(AA136))))</f>
        <v>#DIV/0!</v>
      </c>
      <c r="AB140" s="3" t="e">
        <f>IF(DEGREES(ACOS(SIN(RADIANS(G140))*SIN(RADIANS(E146))+COS(RADIANS(G140))*COS(RADIANS(E146))*COS(RADIANS(AB136))))&gt;90,0,$F$4*$F$5/E145^2*(SIN(RADIANS(G140))*SIN(RADIANS(E146))+COS(RADIANS(G140))*COS(RADIANS(E146))*COS(RADIANS(AB136))))</f>
        <v>#DIV/0!</v>
      </c>
      <c r="AC140" s="3" t="e">
        <f>IF(DEGREES(ACOS(SIN(RADIANS(G140))*SIN(RADIANS(E146))+COS(RADIANS(G140))*COS(RADIANS(E146))*COS(RADIANS(AC136))))&gt;90,0,$F$4*$F$5/E145^2*(SIN(RADIANS(G140))*SIN(RADIANS(E146))+COS(RADIANS(G140))*COS(RADIANS(E146))*COS(RADIANS(AC136))))</f>
        <v>#DIV/0!</v>
      </c>
      <c r="AD140" s="3" t="e">
        <f>IF(DEGREES(ACOS(SIN(RADIANS(G140))*SIN(RADIANS(E146))+COS(RADIANS(G140))*COS(RADIANS(E146))*COS(RADIANS(AD136))))&gt;90,0,$F$4*$F$5/E145^2*(SIN(RADIANS(G140))*SIN(RADIANS(E146))+COS(RADIANS(G140))*COS(RADIANS(E146))*COS(RADIANS(AD136))))</f>
        <v>#DIV/0!</v>
      </c>
      <c r="AE140" s="3" t="e">
        <f>IF(DEGREES(ACOS(SIN(RADIANS(G140))*SIN(RADIANS(E146))+COS(RADIANS(G140))*COS(RADIANS(E146))*COS(RADIANS(AE136))))&gt;90,0,$F$4*$F$5/E145^2*(SIN(RADIANS(G140))*SIN(RADIANS(E146))+COS(RADIANS(G140))*COS(RADIANS(E146))*COS(RADIANS(AE136))))</f>
        <v>#DIV/0!</v>
      </c>
      <c r="AF140" s="3" t="e">
        <f>IF(DEGREES(ACOS(SIN(RADIANS(G140))*SIN(RADIANS(E146))+COS(RADIANS(G140))*COS(RADIANS(E146))*COS(RADIANS(AF136))))&gt;90,0,$F$4*$F$5/E145^2*(SIN(RADIANS(G140))*SIN(RADIANS(E146))+COS(RADIANS(G140))*COS(RADIANS(E146))*COS(RADIANS(AF136))))</f>
        <v>#DIV/0!</v>
      </c>
      <c r="AG140" s="3" t="e">
        <f>IF(DEGREES(ACOS(SIN(RADIANS(G140))*SIN(RADIANS(E146))+COS(RADIANS(G140))*COS(RADIANS(E146))*COS(RADIANS(AG136))))&gt;90,0,$F$4*$F$5/E145^2*(SIN(RADIANS(G140))*SIN(RADIANS(E146))+COS(RADIANS(G140))*COS(RADIANS(E146))*COS(RADIANS(AG136))))</f>
        <v>#DIV/0!</v>
      </c>
      <c r="AH140" s="3" t="e">
        <f>IF(DEGREES(ACOS(SIN(RADIANS(G140))*SIN(RADIANS(E146))+COS(RADIANS(G140))*COS(RADIANS(E146))*COS(RADIANS(AH136))))&gt;90,0,$F$4*$F$5/E145^2*(SIN(RADIANS(G140))*SIN(RADIANS(E146))+COS(RADIANS(G140))*COS(RADIANS(E146))*COS(RADIANS(AH136))))</f>
        <v>#DIV/0!</v>
      </c>
      <c r="AI140" s="3" t="e">
        <f>IF(DEGREES(ACOS(SIN(RADIANS(G140))*SIN(RADIANS(E146))+COS(RADIANS(G140))*COS(RADIANS(E146))*COS(RADIANS(AI136))))&gt;90,0,$F$4*$F$5/E145^2*(SIN(RADIANS(G140))*SIN(RADIANS(E146))+COS(RADIANS(G140))*COS(RADIANS(E146))*COS(RADIANS(AI136))))</f>
        <v>#DIV/0!</v>
      </c>
      <c r="AJ140" s="3" t="e">
        <f>IF(DEGREES(ACOS(SIN(RADIANS(G140))*SIN(RADIANS(E146))+COS(RADIANS(G140))*COS(RADIANS(E146))*COS(RADIANS(AJ136))))&gt;90,0,$F$4*$F$5/E145^2*(SIN(RADIANS(G140))*SIN(RADIANS(E146))+COS(RADIANS(G140))*COS(RADIANS(E146))*COS(RADIANS(AJ136))))</f>
        <v>#DIV/0!</v>
      </c>
      <c r="AK140" s="3">
        <f>IF(DEGREES(ACOS(SIN(RADIANS(G140))*SIN(RADIANS(E146))+COS(RADIANS(G140))*COS(RADIANS(E146))*COS(RADIANS(AK136))))&gt;90,0,$F$4*$F$5/E145^2*(SIN(RADIANS(G140))*SIN(RADIANS(E146))+COS(RADIANS(G140))*COS(RADIANS(E146))*COS(RADIANS(AK136))))</f>
        <v>0</v>
      </c>
      <c r="AL140" s="3">
        <f>IF(DEGREES(ACOS(SIN(RADIANS(G140))*SIN(RADIANS(E146))+COS(RADIANS(G140))*COS(RADIANS(E146))*COS(RADIANS(AL136))))&gt;90,0,$F$4*$F$5/E145^2*(SIN(RADIANS(G140))*SIN(RADIANS(E146))+COS(RADIANS(G140))*COS(RADIANS(E146))*COS(RADIANS(AL136))))</f>
        <v>0</v>
      </c>
      <c r="AM140" s="3">
        <f>IF(DEGREES(ACOS(SIN(RADIANS(G140))*SIN(RADIANS(E146))+COS(RADIANS(G140))*COS(RADIANS(E146))*COS(RADIANS(AM136))))&gt;90,0,$F$4*$F$5/E145^2*(SIN(RADIANS(G140))*SIN(RADIANS(E146))+COS(RADIANS(G140))*COS(RADIANS(E146))*COS(RADIANS(AM136))))</f>
        <v>0</v>
      </c>
      <c r="AN140" s="3">
        <f>IF(DEGREES(ACOS(SIN(RADIANS(G140))*SIN(RADIANS(E146))+COS(RADIANS(G140))*COS(RADIANS(E146))*COS(RADIANS(AN136))))&gt;90,0,$F$4*$F$5/E145^2*(SIN(RADIANS(G140))*SIN(RADIANS(E146))+COS(RADIANS(G140))*COS(RADIANS(E146))*COS(RADIANS(AN136))))</f>
        <v>0</v>
      </c>
      <c r="AO140" s="3">
        <f>IF(DEGREES(ACOS(SIN(RADIANS(G140))*SIN(RADIANS(E146))+COS(RADIANS(G140))*COS(RADIANS(E146))*COS(RADIANS(AO136))))&gt;90,0,$F$4*$F$5/E145^2*(SIN(RADIANS(G140))*SIN(RADIANS(E146))+COS(RADIANS(G140))*COS(RADIANS(E146))*COS(RADIANS(AO136))))</f>
        <v>0</v>
      </c>
      <c r="AP140" s="3">
        <f>IF(DEGREES(ACOS(SIN(RADIANS(G140))*SIN(RADIANS(E146))+COS(RADIANS(G140))*COS(RADIANS(E146))*COS(RADIANS(AP136))))&gt;90,0,$F$4*$F$5/E145^2*(SIN(RADIANS(G140))*SIN(RADIANS(E146))+COS(RADIANS(G140))*COS(RADIANS(E146))*COS(RADIANS(AP136))))</f>
        <v>0</v>
      </c>
      <c r="AQ140" s="3">
        <f>IF(DEGREES(ACOS(SIN(RADIANS(G140))*SIN(RADIANS(E146))+COS(RADIANS(G140))*COS(RADIANS(E146))*COS(RADIANS(AQ136))))&gt;90,0,$F$4*$F$5/E145^2*(SIN(RADIANS(G140))*SIN(RADIANS(E146))+COS(RADIANS(G140))*COS(RADIANS(E146))*COS(RADIANS(AQ136))))</f>
        <v>0</v>
      </c>
      <c r="AR140" s="3">
        <f>IF(DEGREES(ACOS(SIN(RADIANS(G140))*SIN(RADIANS(E146))+COS(RADIANS(G140))*COS(RADIANS(E146))*COS(RADIANS(AR136))))&gt;90,0,$F$4*$F$5/E145^2*(SIN(RADIANS(G140))*SIN(RADIANS(E146))+COS(RADIANS(G140))*COS(RADIANS(E146))*COS(RADIANS(AR136))))</f>
        <v>0</v>
      </c>
    </row>
    <row r="141" spans="2:44" ht="15.75" customHeight="1" x14ac:dyDescent="0.2">
      <c r="B141" s="20" t="s">
        <v>729</v>
      </c>
      <c r="E141" s="3">
        <f>IF(E138&lt;360,E138/360,(E138-360)/360)</f>
        <v>0.1111111111111111</v>
      </c>
      <c r="G141" s="3">
        <v>60</v>
      </c>
      <c r="I141" s="3">
        <f>IF(DEGREES(ACOS(SIN(RADIANS(G141))*SIN(RADIANS(E146))+COS(RADIANS(G141))*COS(RADIANS(E146))*COS(RADIANS(I136))))&gt;90,0,$F$4*$F$5/E145^2*(SIN(RADIANS(G141))*SIN(RADIANS(E146))+COS(RADIANS(G141))*COS(RADIANS(E146))*COS(RADIANS(I136))))</f>
        <v>0</v>
      </c>
      <c r="J141" s="3">
        <f>IF(DEGREES(ACOS(SIN(RADIANS(G141))*SIN(RADIANS(E146))+COS(RADIANS(G141))*COS(RADIANS(E146))*COS(RADIANS(J136))))&gt;90,0,$F$4*$F$5/E145^2*(SIN(RADIANS(G141))*SIN(RADIANS(E146))+COS(RADIANS(G141))*COS(RADIANS(E146))*COS(RADIANS(J136))))</f>
        <v>0</v>
      </c>
      <c r="K141" s="3">
        <f>IF(DEGREES(ACOS(SIN(RADIANS(G141))*SIN(RADIANS(E146))+COS(RADIANS(G141))*COS(RADIANS(E146))*COS(RADIANS(K136))))&gt;90,0,$F$4*$F$5/E145^2*(SIN(RADIANS(G141))*SIN(RADIANS(E146))+COS(RADIANS(G141))*COS(RADIANS(E146))*COS(RADIANS(K136))))</f>
        <v>0</v>
      </c>
      <c r="L141" s="3">
        <f>IF(DEGREES(ACOS(SIN(RADIANS(G141))*SIN(RADIANS(E146))+COS(RADIANS(G141))*COS(RADIANS(E146))*COS(RADIANS(L136))))&gt;90,0,$F$4*$F$5/E145^2*(SIN(RADIANS(G141))*SIN(RADIANS(E146))+COS(RADIANS(G141))*COS(RADIANS(E146))*COS(RADIANS(L136))))</f>
        <v>0</v>
      </c>
      <c r="M141" s="3">
        <f>IF(DEGREES(ACOS(SIN(RADIANS(G141))*SIN(RADIANS(E146))+COS(RADIANS(G141))*COS(RADIANS(E146))*COS(RADIANS(M136))))&gt;90,0,$F$4*$F$5/E145^2*(SIN(RADIANS(G141))*SIN(RADIANS(E146))+COS(RADIANS(G141))*COS(RADIANS(E146))*COS(RADIANS(M136))))</f>
        <v>0</v>
      </c>
      <c r="N141" s="3">
        <f>IF(DEGREES(ACOS(SIN(RADIANS(G141))*SIN(RADIANS(E146))+COS(RADIANS(G141))*COS(RADIANS(E146))*COS(RADIANS(N136))))&gt;90,0,$F$4*$F$5/E145^2*(SIN(RADIANS(G141))*SIN(RADIANS(E146))+COS(RADIANS(G141))*COS(RADIANS(E146))*COS(RADIANS(N136))))</f>
        <v>0</v>
      </c>
      <c r="O141" s="3">
        <f>IF(DEGREES(ACOS(SIN(RADIANS(G141))*SIN(RADIANS(E146))+COS(RADIANS(G141))*COS(RADIANS(E146))*COS(RADIANS(O136))))&gt;90,0,$F$4*$F$5/E145^2*(SIN(RADIANS(G141))*SIN(RADIANS(E146))+COS(RADIANS(G141))*COS(RADIANS(E146))*COS(RADIANS(O136))))</f>
        <v>0</v>
      </c>
      <c r="P141" s="3">
        <f>IF(DEGREES(ACOS(SIN(RADIANS(G141))*SIN(RADIANS(E146))+COS(RADIANS(G141))*COS(RADIANS(E146))*COS(RADIANS(P136))))&gt;90,0,$F$4*$F$5/E145^2*(SIN(RADIANS(G141))*SIN(RADIANS(E146))+COS(RADIANS(G141))*COS(RADIANS(E146))*COS(RADIANS(P136))))</f>
        <v>0</v>
      </c>
      <c r="Q141" s="3">
        <f>IF(DEGREES(ACOS(SIN(RADIANS(G141))*SIN(RADIANS(E146))+COS(RADIANS(G141))*COS(RADIANS(E146))*COS(RADIANS(Q136))))&gt;90,0,$F$4*$F$5/E145^2*(SIN(RADIANS(G141))*SIN(RADIANS(E146))+COS(RADIANS(G141))*COS(RADIANS(E146))*COS(RADIANS(Q136))))</f>
        <v>0</v>
      </c>
      <c r="R141" s="3" t="e">
        <f>IF(DEGREES(ACOS(SIN(RADIANS(G141))*SIN(RADIANS(E146))+COS(RADIANS(G141))*COS(RADIANS(E146))*COS(RADIANS(R136))))&gt;90,0,$F$4*$F$5/E145^2*(SIN(RADIANS(G141))*SIN(RADIANS(E146))+COS(RADIANS(G141))*COS(RADIANS(E146))*COS(RADIANS(R136))))</f>
        <v>#DIV/0!</v>
      </c>
      <c r="S141" s="3" t="e">
        <f>IF(DEGREES(ACOS(SIN(RADIANS(G141))*SIN(RADIANS(E146))+COS(RADIANS(G141))*COS(RADIANS(E146))*COS(RADIANS(S136))))&gt;90,0,$F$4*$F$5/E145^2*(SIN(RADIANS(G141))*SIN(RADIANS(E146))+COS(RADIANS(G141))*COS(RADIANS(E146))*COS(RADIANS(S136))))</f>
        <v>#DIV/0!</v>
      </c>
      <c r="T141" s="3" t="e">
        <f>IF(DEGREES(ACOS(SIN(RADIANS(G141))*SIN(RADIANS(E146))+COS(RADIANS(G141))*COS(RADIANS(E146))*COS(RADIANS(T136))))&gt;90,0,$F$4*$F$5/E145^2*(SIN(RADIANS(G141))*SIN(RADIANS(E146))+COS(RADIANS(G141))*COS(RADIANS(E146))*COS(RADIANS(T136))))</f>
        <v>#DIV/0!</v>
      </c>
      <c r="U141" s="3" t="e">
        <f>IF(DEGREES(ACOS(SIN(RADIANS(G141))*SIN(RADIANS(E146))+COS(RADIANS(G141))*COS(RADIANS(E146))*COS(RADIANS(U136))))&gt;90,0,$F$4*$F$5/E145^2*(SIN(RADIANS(G141))*SIN(RADIANS(E146))+COS(RADIANS(G141))*COS(RADIANS(E146))*COS(RADIANS(U136))))</f>
        <v>#DIV/0!</v>
      </c>
      <c r="V141" s="3" t="e">
        <f>IF(DEGREES(ACOS(SIN(RADIANS(G141))*SIN(RADIANS(E146))+COS(RADIANS(G141))*COS(RADIANS(E146))*COS(RADIANS(V136))))&gt;90,0,$F$4*$F$5/E145^2*(SIN(RADIANS(G141))*SIN(RADIANS(E146))+COS(RADIANS(G141))*COS(RADIANS(E146))*COS(RADIANS(V136))))</f>
        <v>#DIV/0!</v>
      </c>
      <c r="W141" s="3" t="e">
        <f>IF(DEGREES(ACOS(SIN(RADIANS(G141))*SIN(RADIANS(E146))+COS(RADIANS(G141))*COS(RADIANS(E146))*COS(RADIANS(W136))))&gt;90,0,$F$4*$F$5/E145^2*(SIN(RADIANS(G141))*SIN(RADIANS(E146))+COS(RADIANS(G141))*COS(RADIANS(E146))*COS(RADIANS(W136))))</f>
        <v>#DIV/0!</v>
      </c>
      <c r="X141" s="3" t="e">
        <f>IF(DEGREES(ACOS(SIN(RADIANS(G141))*SIN(RADIANS(E146))+COS(RADIANS(G141))*COS(RADIANS(E146))*COS(RADIANS(X136))))&gt;90,0,$F$4*$F$5/E145^2*(SIN(RADIANS(G141))*SIN(RADIANS(E146))+COS(RADIANS(G141))*COS(RADIANS(E146))*COS(RADIANS(X136))))</f>
        <v>#DIV/0!</v>
      </c>
      <c r="Y141" s="3" t="e">
        <f>IF(DEGREES(ACOS(SIN(RADIANS(G141))*SIN(RADIANS(E146))+COS(RADIANS(G141))*COS(RADIANS(E146))*COS(RADIANS(Y136))))&gt;90,0,$F$4*$F$5/E145^2*(SIN(RADIANS(G141))*SIN(RADIANS(E146))+COS(RADIANS(G141))*COS(RADIANS(E146))*COS(RADIANS(Y136))))</f>
        <v>#DIV/0!</v>
      </c>
      <c r="Z141" s="3" t="e">
        <f>IF(DEGREES(ACOS(SIN(RADIANS(G141))*SIN(RADIANS(E146))+COS(RADIANS(G141))*COS(RADIANS(E146))*COS(RADIANS(Z136))))&gt;90,0,$F$4*$F$5/E145^2*(SIN(RADIANS(G141))*SIN(RADIANS(E146))+COS(RADIANS(G141))*COS(RADIANS(E146))*COS(RADIANS(Z136))))</f>
        <v>#DIV/0!</v>
      </c>
      <c r="AA141" s="3" t="e">
        <f>IF(DEGREES(ACOS(SIN(RADIANS(G141))*SIN(RADIANS(E146))+COS(RADIANS(G141))*COS(RADIANS(E146))*COS(RADIANS(AA136))))&gt;90,0,$F$4*$F$5/E145^2*(SIN(RADIANS(G141))*SIN(RADIANS(E146))+COS(RADIANS(G141))*COS(RADIANS(E146))*COS(RADIANS(AA136))))</f>
        <v>#DIV/0!</v>
      </c>
      <c r="AB141" s="3" t="e">
        <f>IF(DEGREES(ACOS(SIN(RADIANS(G141))*SIN(RADIANS(E146))+COS(RADIANS(G141))*COS(RADIANS(E146))*COS(RADIANS(AB136))))&gt;90,0,$F$4*$F$5/E145^2*(SIN(RADIANS(G141))*SIN(RADIANS(E146))+COS(RADIANS(G141))*COS(RADIANS(E146))*COS(RADIANS(AB136))))</f>
        <v>#DIV/0!</v>
      </c>
      <c r="AC141" s="3" t="e">
        <f>IF(DEGREES(ACOS(SIN(RADIANS(G141))*SIN(RADIANS(E146))+COS(RADIANS(G141))*COS(RADIANS(E146))*COS(RADIANS(AC136))))&gt;90,0,$F$4*$F$5/E145^2*(SIN(RADIANS(G141))*SIN(RADIANS(E146))+COS(RADIANS(G141))*COS(RADIANS(E146))*COS(RADIANS(AC136))))</f>
        <v>#DIV/0!</v>
      </c>
      <c r="AD141" s="3" t="e">
        <f>IF(DEGREES(ACOS(SIN(RADIANS(G141))*SIN(RADIANS(E146))+COS(RADIANS(G141))*COS(RADIANS(E146))*COS(RADIANS(AD136))))&gt;90,0,$F$4*$F$5/E145^2*(SIN(RADIANS(G141))*SIN(RADIANS(E146))+COS(RADIANS(G141))*COS(RADIANS(E146))*COS(RADIANS(AD136))))</f>
        <v>#DIV/0!</v>
      </c>
      <c r="AE141" s="3" t="e">
        <f>IF(DEGREES(ACOS(SIN(RADIANS(G141))*SIN(RADIANS(E146))+COS(RADIANS(G141))*COS(RADIANS(E146))*COS(RADIANS(AE136))))&gt;90,0,$F$4*$F$5/E145^2*(SIN(RADIANS(G141))*SIN(RADIANS(E146))+COS(RADIANS(G141))*COS(RADIANS(E146))*COS(RADIANS(AE136))))</f>
        <v>#DIV/0!</v>
      </c>
      <c r="AF141" s="3" t="e">
        <f>IF(DEGREES(ACOS(SIN(RADIANS(G141))*SIN(RADIANS(E146))+COS(RADIANS(G141))*COS(RADIANS(E146))*COS(RADIANS(AF136))))&gt;90,0,$F$4*$F$5/E145^2*(SIN(RADIANS(G141))*SIN(RADIANS(E146))+COS(RADIANS(G141))*COS(RADIANS(E146))*COS(RADIANS(AF136))))</f>
        <v>#DIV/0!</v>
      </c>
      <c r="AG141" s="3" t="e">
        <f>IF(DEGREES(ACOS(SIN(RADIANS(G141))*SIN(RADIANS(E146))+COS(RADIANS(G141))*COS(RADIANS(E146))*COS(RADIANS(AG136))))&gt;90,0,$F$4*$F$5/E145^2*(SIN(RADIANS(G141))*SIN(RADIANS(E146))+COS(RADIANS(G141))*COS(RADIANS(E146))*COS(RADIANS(AG136))))</f>
        <v>#DIV/0!</v>
      </c>
      <c r="AH141" s="3" t="e">
        <f>IF(DEGREES(ACOS(SIN(RADIANS(G141))*SIN(RADIANS(E146))+COS(RADIANS(G141))*COS(RADIANS(E146))*COS(RADIANS(AH136))))&gt;90,0,$F$4*$F$5/E145^2*(SIN(RADIANS(G141))*SIN(RADIANS(E146))+COS(RADIANS(G141))*COS(RADIANS(E146))*COS(RADIANS(AH136))))</f>
        <v>#DIV/0!</v>
      </c>
      <c r="AI141" s="3" t="e">
        <f>IF(DEGREES(ACOS(SIN(RADIANS(G141))*SIN(RADIANS(E146))+COS(RADIANS(G141))*COS(RADIANS(E146))*COS(RADIANS(AI136))))&gt;90,0,$F$4*$F$5/E145^2*(SIN(RADIANS(G141))*SIN(RADIANS(E146))+COS(RADIANS(G141))*COS(RADIANS(E146))*COS(RADIANS(AI136))))</f>
        <v>#DIV/0!</v>
      </c>
      <c r="AJ141" s="3" t="e">
        <f>IF(DEGREES(ACOS(SIN(RADIANS(G141))*SIN(RADIANS(E146))+COS(RADIANS(G141))*COS(RADIANS(E146))*COS(RADIANS(AJ136))))&gt;90,0,$F$4*$F$5/E145^2*(SIN(RADIANS(G141))*SIN(RADIANS(E146))+COS(RADIANS(G141))*COS(RADIANS(E146))*COS(RADIANS(AJ136))))</f>
        <v>#DIV/0!</v>
      </c>
      <c r="AK141" s="3">
        <f>IF(DEGREES(ACOS(SIN(RADIANS(G141))*SIN(RADIANS(E146))+COS(RADIANS(G141))*COS(RADIANS(E146))*COS(RADIANS(AK136))))&gt;90,0,$F$4*$F$5/E145^2*(SIN(RADIANS(G141))*SIN(RADIANS(E146))+COS(RADIANS(G141))*COS(RADIANS(E146))*COS(RADIANS(AK136))))</f>
        <v>0</v>
      </c>
      <c r="AL141" s="3">
        <f>IF(DEGREES(ACOS(SIN(RADIANS(G141))*SIN(RADIANS(E146))+COS(RADIANS(G141))*COS(RADIANS(E146))*COS(RADIANS(AL136))))&gt;90,0,$F$4*$F$5/E145^2*(SIN(RADIANS(G141))*SIN(RADIANS(E146))+COS(RADIANS(G141))*COS(RADIANS(E146))*COS(RADIANS(AL136))))</f>
        <v>0</v>
      </c>
      <c r="AM141" s="3">
        <f>IF(DEGREES(ACOS(SIN(RADIANS(G141))*SIN(RADIANS(E146))+COS(RADIANS(G141))*COS(RADIANS(E146))*COS(RADIANS(AM136))))&gt;90,0,$F$4*$F$5/E145^2*(SIN(RADIANS(G141))*SIN(RADIANS(E146))+COS(RADIANS(G141))*COS(RADIANS(E146))*COS(RADIANS(AM136))))</f>
        <v>0</v>
      </c>
      <c r="AN141" s="3">
        <f>IF(DEGREES(ACOS(SIN(RADIANS(G141))*SIN(RADIANS(E146))+COS(RADIANS(G141))*COS(RADIANS(E146))*COS(RADIANS(AN136))))&gt;90,0,$F$4*$F$5/E145^2*(SIN(RADIANS(G141))*SIN(RADIANS(E146))+COS(RADIANS(G141))*COS(RADIANS(E146))*COS(RADIANS(AN136))))</f>
        <v>0</v>
      </c>
      <c r="AO141" s="3">
        <f>IF(DEGREES(ACOS(SIN(RADIANS(G141))*SIN(RADIANS(E146))+COS(RADIANS(G141))*COS(RADIANS(E146))*COS(RADIANS(AO136))))&gt;90,0,$F$4*$F$5/E145^2*(SIN(RADIANS(G141))*SIN(RADIANS(E146))+COS(RADIANS(G141))*COS(RADIANS(E146))*COS(RADIANS(AO136))))</f>
        <v>0</v>
      </c>
      <c r="AP141" s="3">
        <f>IF(DEGREES(ACOS(SIN(RADIANS(G141))*SIN(RADIANS(E146))+COS(RADIANS(G141))*COS(RADIANS(E146))*COS(RADIANS(AP136))))&gt;90,0,$F$4*$F$5/E145^2*(SIN(RADIANS(G141))*SIN(RADIANS(E146))+COS(RADIANS(G141))*COS(RADIANS(E146))*COS(RADIANS(AP136))))</f>
        <v>0</v>
      </c>
      <c r="AQ141" s="3">
        <f>IF(DEGREES(ACOS(SIN(RADIANS(G141))*SIN(RADIANS(E146))+COS(RADIANS(G141))*COS(RADIANS(E146))*COS(RADIANS(AQ136))))&gt;90,0,$F$4*$F$5/E145^2*(SIN(RADIANS(G141))*SIN(RADIANS(E146))+COS(RADIANS(G141))*COS(RADIANS(E146))*COS(RADIANS(AQ136))))</f>
        <v>0</v>
      </c>
      <c r="AR141" s="3">
        <f>IF(DEGREES(ACOS(SIN(RADIANS(G141))*SIN(RADIANS(E146))+COS(RADIANS(G141))*COS(RADIANS(E146))*COS(RADIANS(AR136))))&gt;90,0,$F$4*$F$5/E145^2*(SIN(RADIANS(G141))*SIN(RADIANS(E146))+COS(RADIANS(G141))*COS(RADIANS(E146))*COS(RADIANS(AR136))))</f>
        <v>0</v>
      </c>
    </row>
    <row r="142" spans="2:44" ht="15.75" customHeight="1" x14ac:dyDescent="0.2">
      <c r="B142" s="20" t="s">
        <v>785</v>
      </c>
      <c r="E142" s="3">
        <f>E141*$F$11</f>
        <v>0</v>
      </c>
      <c r="G142" s="3">
        <v>50</v>
      </c>
      <c r="I142" s="3">
        <f>IF(DEGREES(ACOS(SIN(RADIANS(G142))*SIN(RADIANS(E146))+COS(RADIANS(G142))*COS(RADIANS(E146))*COS(RADIANS(I136))))&gt;90,0,$F$4*$F$5/E145^2*(SIN(RADIANS(G142))*SIN(RADIANS(E146))+COS(RADIANS(G142))*COS(RADIANS(E146))*COS(RADIANS(I136))))</f>
        <v>0</v>
      </c>
      <c r="J142" s="3">
        <f>IF(DEGREES(ACOS(SIN(RADIANS(G142))*SIN(RADIANS(E146))+COS(RADIANS(G142))*COS(RADIANS(E146))*COS(RADIANS(J136))))&gt;90,0,$F$4*$F$5/E145^2*(SIN(RADIANS(G142))*SIN(RADIANS(E146))+COS(RADIANS(G142))*COS(RADIANS(E146))*COS(RADIANS(J136))))</f>
        <v>0</v>
      </c>
      <c r="K142" s="3">
        <f>IF(DEGREES(ACOS(SIN(RADIANS(G142))*SIN(RADIANS(E146))+COS(RADIANS(G142))*COS(RADIANS(E146))*COS(RADIANS(K136))))&gt;90,0,$F$4*$F$5/E145^2*(SIN(RADIANS(G142))*SIN(RADIANS(E146))+COS(RADIANS(G142))*COS(RADIANS(E146))*COS(RADIANS(K136))))</f>
        <v>0</v>
      </c>
      <c r="L142" s="3">
        <f>IF(DEGREES(ACOS(SIN(RADIANS(G142))*SIN(RADIANS(E146))+COS(RADIANS(G142))*COS(RADIANS(E146))*COS(RADIANS(L136))))&gt;90,0,$F$4*$F$5/E145^2*(SIN(RADIANS(G142))*SIN(RADIANS(E146))+COS(RADIANS(G142))*COS(RADIANS(E146))*COS(RADIANS(L136))))</f>
        <v>0</v>
      </c>
      <c r="M142" s="3">
        <f>IF(DEGREES(ACOS(SIN(RADIANS(G142))*SIN(RADIANS(E146))+COS(RADIANS(G142))*COS(RADIANS(E146))*COS(RADIANS(M136))))&gt;90,0,$F$4*$F$5/E145^2*(SIN(RADIANS(G142))*SIN(RADIANS(E146))+COS(RADIANS(G142))*COS(RADIANS(E146))*COS(RADIANS(M136))))</f>
        <v>0</v>
      </c>
      <c r="N142" s="3">
        <f>IF(DEGREES(ACOS(SIN(RADIANS(G142))*SIN(RADIANS(E146))+COS(RADIANS(G142))*COS(RADIANS(E146))*COS(RADIANS(N136))))&gt;90,0,$F$4*$F$5/E145^2*(SIN(RADIANS(G142))*SIN(RADIANS(E146))+COS(RADIANS(G142))*COS(RADIANS(E146))*COS(RADIANS(N136))))</f>
        <v>0</v>
      </c>
      <c r="O142" s="3">
        <f>IF(DEGREES(ACOS(SIN(RADIANS(G142))*SIN(RADIANS(E146))+COS(RADIANS(G142))*COS(RADIANS(E146))*COS(RADIANS(O136))))&gt;90,0,$F$4*$F$5/E145^2*(SIN(RADIANS(G142))*SIN(RADIANS(E146))+COS(RADIANS(G142))*COS(RADIANS(E146))*COS(RADIANS(O136))))</f>
        <v>0</v>
      </c>
      <c r="P142" s="3">
        <f>IF(DEGREES(ACOS(SIN(RADIANS(G142))*SIN(RADIANS(E146))+COS(RADIANS(G142))*COS(RADIANS(E146))*COS(RADIANS(P136))))&gt;90,0,$F$4*$F$5/E145^2*(SIN(RADIANS(G142))*SIN(RADIANS(E146))+COS(RADIANS(G142))*COS(RADIANS(E146))*COS(RADIANS(P136))))</f>
        <v>0</v>
      </c>
      <c r="Q142" s="3">
        <f>IF(DEGREES(ACOS(SIN(RADIANS(G142))*SIN(RADIANS(E146))+COS(RADIANS(G142))*COS(RADIANS(E146))*COS(RADIANS(Q136))))&gt;90,0,$F$4*$F$5/E145^2*(SIN(RADIANS(G142))*SIN(RADIANS(E146))+COS(RADIANS(G142))*COS(RADIANS(E146))*COS(RADIANS(Q136))))</f>
        <v>0</v>
      </c>
      <c r="R142" s="3" t="e">
        <f>IF(DEGREES(ACOS(SIN(RADIANS(G142))*SIN(RADIANS(E146))+COS(RADIANS(G142))*COS(RADIANS(E146))*COS(RADIANS(R136))))&gt;90,0,$F$4*$F$5/E145^2*(SIN(RADIANS(G142))*SIN(RADIANS(E146))+COS(RADIANS(G142))*COS(RADIANS(E146))*COS(RADIANS(R136))))</f>
        <v>#DIV/0!</v>
      </c>
      <c r="S142" s="3" t="e">
        <f>IF(DEGREES(ACOS(SIN(RADIANS(G142))*SIN(RADIANS(E146))+COS(RADIANS(G142))*COS(RADIANS(E146))*COS(RADIANS(S136))))&gt;90,0,$F$4*$F$5/E145^2*(SIN(RADIANS(G142))*SIN(RADIANS(E146))+COS(RADIANS(G142))*COS(RADIANS(E146))*COS(RADIANS(S136))))</f>
        <v>#DIV/0!</v>
      </c>
      <c r="T142" s="3" t="e">
        <f>IF(DEGREES(ACOS(SIN(RADIANS(G142))*SIN(RADIANS(E146))+COS(RADIANS(G142))*COS(RADIANS(E146))*COS(RADIANS(T136))))&gt;90,0,$F$4*$F$5/E145^2*(SIN(RADIANS(G142))*SIN(RADIANS(E146))+COS(RADIANS(G142))*COS(RADIANS(E146))*COS(RADIANS(T136))))</f>
        <v>#DIV/0!</v>
      </c>
      <c r="U142" s="3" t="e">
        <f>IF(DEGREES(ACOS(SIN(RADIANS(G142))*SIN(RADIANS(E146))+COS(RADIANS(G142))*COS(RADIANS(E146))*COS(RADIANS(U136))))&gt;90,0,$F$4*$F$5/E145^2*(SIN(RADIANS(G142))*SIN(RADIANS(E146))+COS(RADIANS(G142))*COS(RADIANS(E146))*COS(RADIANS(U136))))</f>
        <v>#DIV/0!</v>
      </c>
      <c r="V142" s="3" t="e">
        <f>IF(DEGREES(ACOS(SIN(RADIANS(G142))*SIN(RADIANS(E146))+COS(RADIANS(G142))*COS(RADIANS(E146))*COS(RADIANS(V136))))&gt;90,0,$F$4*$F$5/E145^2*(SIN(RADIANS(G142))*SIN(RADIANS(E146))+COS(RADIANS(G142))*COS(RADIANS(E146))*COS(RADIANS(V136))))</f>
        <v>#DIV/0!</v>
      </c>
      <c r="W142" s="3" t="e">
        <f>IF(DEGREES(ACOS(SIN(RADIANS(G142))*SIN(RADIANS(E146))+COS(RADIANS(G142))*COS(RADIANS(E146))*COS(RADIANS(W136))))&gt;90,0,$F$4*$F$5/E145^2*(SIN(RADIANS(G142))*SIN(RADIANS(E146))+COS(RADIANS(G142))*COS(RADIANS(E146))*COS(RADIANS(W136))))</f>
        <v>#DIV/0!</v>
      </c>
      <c r="X142" s="3" t="e">
        <f>IF(DEGREES(ACOS(SIN(RADIANS(G142))*SIN(RADIANS(E146))+COS(RADIANS(G142))*COS(RADIANS(E146))*COS(RADIANS(X136))))&gt;90,0,$F$4*$F$5/E145^2*(SIN(RADIANS(G142))*SIN(RADIANS(E146))+COS(RADIANS(G142))*COS(RADIANS(E146))*COS(RADIANS(X136))))</f>
        <v>#DIV/0!</v>
      </c>
      <c r="Y142" s="3" t="e">
        <f>IF(DEGREES(ACOS(SIN(RADIANS(G142))*SIN(RADIANS(E146))+COS(RADIANS(G142))*COS(RADIANS(E146))*COS(RADIANS(Y136))))&gt;90,0,$F$4*$F$5/E145^2*(SIN(RADIANS(G142))*SIN(RADIANS(E146))+COS(RADIANS(G142))*COS(RADIANS(E146))*COS(RADIANS(Y136))))</f>
        <v>#DIV/0!</v>
      </c>
      <c r="Z142" s="3" t="e">
        <f>IF(DEGREES(ACOS(SIN(RADIANS(G142))*SIN(RADIANS(E146))+COS(RADIANS(G142))*COS(RADIANS(E146))*COS(RADIANS(Z136))))&gt;90,0,$F$4*$F$5/E145^2*(SIN(RADIANS(G142))*SIN(RADIANS(E146))+COS(RADIANS(G142))*COS(RADIANS(E146))*COS(RADIANS(Z136))))</f>
        <v>#DIV/0!</v>
      </c>
      <c r="AA142" s="3" t="e">
        <f>IF(DEGREES(ACOS(SIN(RADIANS(G142))*SIN(RADIANS(E146))+COS(RADIANS(G142))*COS(RADIANS(E146))*COS(RADIANS(AA136))))&gt;90,0,$F$4*$F$5/E145^2*(SIN(RADIANS(G142))*SIN(RADIANS(E146))+COS(RADIANS(G142))*COS(RADIANS(E146))*COS(RADIANS(AA136))))</f>
        <v>#DIV/0!</v>
      </c>
      <c r="AB142" s="3" t="e">
        <f>IF(DEGREES(ACOS(SIN(RADIANS(G142))*SIN(RADIANS(E146))+COS(RADIANS(G142))*COS(RADIANS(E146))*COS(RADIANS(AB136))))&gt;90,0,$F$4*$F$5/E145^2*(SIN(RADIANS(G142))*SIN(RADIANS(E146))+COS(RADIANS(G142))*COS(RADIANS(E146))*COS(RADIANS(AB136))))</f>
        <v>#DIV/0!</v>
      </c>
      <c r="AC142" s="3" t="e">
        <f>IF(DEGREES(ACOS(SIN(RADIANS(G142))*SIN(RADIANS(E146))+COS(RADIANS(G142))*COS(RADIANS(E146))*COS(RADIANS(AC136))))&gt;90,0,$F$4*$F$5/E145^2*(SIN(RADIANS(G142))*SIN(RADIANS(E146))+COS(RADIANS(G142))*COS(RADIANS(E146))*COS(RADIANS(AC136))))</f>
        <v>#DIV/0!</v>
      </c>
      <c r="AD142" s="3" t="e">
        <f>IF(DEGREES(ACOS(SIN(RADIANS(G142))*SIN(RADIANS(E146))+COS(RADIANS(G142))*COS(RADIANS(E146))*COS(RADIANS(AD136))))&gt;90,0,$F$4*$F$5/E145^2*(SIN(RADIANS(G142))*SIN(RADIANS(E146))+COS(RADIANS(G142))*COS(RADIANS(E146))*COS(RADIANS(AD136))))</f>
        <v>#DIV/0!</v>
      </c>
      <c r="AE142" s="3" t="e">
        <f>IF(DEGREES(ACOS(SIN(RADIANS(G142))*SIN(RADIANS(E146))+COS(RADIANS(G142))*COS(RADIANS(E146))*COS(RADIANS(AE136))))&gt;90,0,$F$4*$F$5/E145^2*(SIN(RADIANS(G142))*SIN(RADIANS(E146))+COS(RADIANS(G142))*COS(RADIANS(E146))*COS(RADIANS(AE136))))</f>
        <v>#DIV/0!</v>
      </c>
      <c r="AF142" s="3" t="e">
        <f>IF(DEGREES(ACOS(SIN(RADIANS(G142))*SIN(RADIANS(E146))+COS(RADIANS(G142))*COS(RADIANS(E146))*COS(RADIANS(AF136))))&gt;90,0,$F$4*$F$5/E145^2*(SIN(RADIANS(G142))*SIN(RADIANS(E146))+COS(RADIANS(G142))*COS(RADIANS(E146))*COS(RADIANS(AF136))))</f>
        <v>#DIV/0!</v>
      </c>
      <c r="AG142" s="3" t="e">
        <f>IF(DEGREES(ACOS(SIN(RADIANS(G142))*SIN(RADIANS(E146))+COS(RADIANS(G142))*COS(RADIANS(E146))*COS(RADIANS(AG136))))&gt;90,0,$F$4*$F$5/E145^2*(SIN(RADIANS(G142))*SIN(RADIANS(E146))+COS(RADIANS(G142))*COS(RADIANS(E146))*COS(RADIANS(AG136))))</f>
        <v>#DIV/0!</v>
      </c>
      <c r="AH142" s="3" t="e">
        <f>IF(DEGREES(ACOS(SIN(RADIANS(G142))*SIN(RADIANS(E146))+COS(RADIANS(G142))*COS(RADIANS(E146))*COS(RADIANS(AH136))))&gt;90,0,$F$4*$F$5/E145^2*(SIN(RADIANS(G142))*SIN(RADIANS(E146))+COS(RADIANS(G142))*COS(RADIANS(E146))*COS(RADIANS(AH136))))</f>
        <v>#DIV/0!</v>
      </c>
      <c r="AI142" s="3" t="e">
        <f>IF(DEGREES(ACOS(SIN(RADIANS(G142))*SIN(RADIANS(E146))+COS(RADIANS(G142))*COS(RADIANS(E146))*COS(RADIANS(AI136))))&gt;90,0,$F$4*$F$5/E145^2*(SIN(RADIANS(G142))*SIN(RADIANS(E146))+COS(RADIANS(G142))*COS(RADIANS(E146))*COS(RADIANS(AI136))))</f>
        <v>#DIV/0!</v>
      </c>
      <c r="AJ142" s="3" t="e">
        <f>IF(DEGREES(ACOS(SIN(RADIANS(G142))*SIN(RADIANS(E146))+COS(RADIANS(G142))*COS(RADIANS(E146))*COS(RADIANS(AJ136))))&gt;90,0,$F$4*$F$5/E145^2*(SIN(RADIANS(G142))*SIN(RADIANS(E146))+COS(RADIANS(G142))*COS(RADIANS(E146))*COS(RADIANS(AJ136))))</f>
        <v>#DIV/0!</v>
      </c>
      <c r="AK142" s="3">
        <f>IF(DEGREES(ACOS(SIN(RADIANS(G142))*SIN(RADIANS(E146))+COS(RADIANS(G142))*COS(RADIANS(E146))*COS(RADIANS(AK136))))&gt;90,0,$F$4*$F$5/E145^2*(SIN(RADIANS(G142))*SIN(RADIANS(E146))+COS(RADIANS(G142))*COS(RADIANS(E146))*COS(RADIANS(AK136))))</f>
        <v>0</v>
      </c>
      <c r="AL142" s="3">
        <f>IF(DEGREES(ACOS(SIN(RADIANS(G142))*SIN(RADIANS(E146))+COS(RADIANS(G142))*COS(RADIANS(E146))*COS(RADIANS(AL136))))&gt;90,0,$F$4*$F$5/E145^2*(SIN(RADIANS(G142))*SIN(RADIANS(E146))+COS(RADIANS(G142))*COS(RADIANS(E146))*COS(RADIANS(AL136))))</f>
        <v>0</v>
      </c>
      <c r="AM142" s="3">
        <f>IF(DEGREES(ACOS(SIN(RADIANS(G142))*SIN(RADIANS(E146))+COS(RADIANS(G142))*COS(RADIANS(E146))*COS(RADIANS(AM136))))&gt;90,0,$F$4*$F$5/E145^2*(SIN(RADIANS(G142))*SIN(RADIANS(E146))+COS(RADIANS(G142))*COS(RADIANS(E146))*COS(RADIANS(AM136))))</f>
        <v>0</v>
      </c>
      <c r="AN142" s="3">
        <f>IF(DEGREES(ACOS(SIN(RADIANS(G142))*SIN(RADIANS(E146))+COS(RADIANS(G142))*COS(RADIANS(E146))*COS(RADIANS(AN136))))&gt;90,0,$F$4*$F$5/E145^2*(SIN(RADIANS(G142))*SIN(RADIANS(E146))+COS(RADIANS(G142))*COS(RADIANS(E146))*COS(RADIANS(AN136))))</f>
        <v>0</v>
      </c>
      <c r="AO142" s="3">
        <f>IF(DEGREES(ACOS(SIN(RADIANS(G142))*SIN(RADIANS(E146))+COS(RADIANS(G142))*COS(RADIANS(E146))*COS(RADIANS(AO136))))&gt;90,0,$F$4*$F$5/E145^2*(SIN(RADIANS(G142))*SIN(RADIANS(E146))+COS(RADIANS(G142))*COS(RADIANS(E146))*COS(RADIANS(AO136))))</f>
        <v>0</v>
      </c>
      <c r="AP142" s="3">
        <f>IF(DEGREES(ACOS(SIN(RADIANS(G142))*SIN(RADIANS(E146))+COS(RADIANS(G142))*COS(RADIANS(E146))*COS(RADIANS(AP136))))&gt;90,0,$F$4*$F$5/E145^2*(SIN(RADIANS(G142))*SIN(RADIANS(E146))+COS(RADIANS(G142))*COS(RADIANS(E146))*COS(RADIANS(AP136))))</f>
        <v>0</v>
      </c>
      <c r="AQ142" s="3">
        <f>IF(DEGREES(ACOS(SIN(RADIANS(G142))*SIN(RADIANS(E146))+COS(RADIANS(G142))*COS(RADIANS(E146))*COS(RADIANS(AQ136))))&gt;90,0,$F$4*$F$5/E145^2*(SIN(RADIANS(G142))*SIN(RADIANS(E146))+COS(RADIANS(G142))*COS(RADIANS(E146))*COS(RADIANS(AQ136))))</f>
        <v>0</v>
      </c>
      <c r="AR142" s="3">
        <f>IF(DEGREES(ACOS(SIN(RADIANS(G142))*SIN(RADIANS(E146))+COS(RADIANS(G142))*COS(RADIANS(E146))*COS(RADIANS(AR136))))&gt;90,0,$F$4*$F$5/E145^2*(SIN(RADIANS(G142))*SIN(RADIANS(E146))+COS(RADIANS(G142))*COS(RADIANS(E146))*COS(RADIANS(AR136))))</f>
        <v>0</v>
      </c>
    </row>
    <row r="143" spans="2:44" ht="15.75" customHeight="1" x14ac:dyDescent="0.2">
      <c r="B143" s="20" t="s">
        <v>786</v>
      </c>
      <c r="E143" s="3" t="str">
        <f>IF($F$10=0,"N/A",$F$10*(E138/360)-ROUNDDOWN($F$10*(E138/360),0))</f>
        <v>N/A</v>
      </c>
      <c r="G143" s="3">
        <v>40</v>
      </c>
      <c r="I143" s="3">
        <f>IF(DEGREES(ACOS(SIN(RADIANS(G143))*SIN(RADIANS(E146))+COS(RADIANS(G143))*COS(RADIANS(E146))*COS(RADIANS(I136))))&gt;90,0,$F$4*$F$5/E145^2*(SIN(RADIANS(G143))*SIN(RADIANS(E146))+COS(RADIANS(G143))*COS(RADIANS(E146))*COS(RADIANS(I136))))</f>
        <v>0</v>
      </c>
      <c r="J143" s="3">
        <f>IF(DEGREES(ACOS(SIN(RADIANS(G143))*SIN(RADIANS(E146))+COS(RADIANS(G143))*COS(RADIANS(E146))*COS(RADIANS(J136))))&gt;90,0,$F$4*$F$5/E145^2*(SIN(RADIANS(G143))*SIN(RADIANS(E146))+COS(RADIANS(G143))*COS(RADIANS(E146))*COS(RADIANS(J136))))</f>
        <v>0</v>
      </c>
      <c r="K143" s="3">
        <f>IF(DEGREES(ACOS(SIN(RADIANS(G143))*SIN(RADIANS(E146))+COS(RADIANS(G143))*COS(RADIANS(E146))*COS(RADIANS(K136))))&gt;90,0,$F$4*$F$5/E145^2*(SIN(RADIANS(G143))*SIN(RADIANS(E146))+COS(RADIANS(G143))*COS(RADIANS(E146))*COS(RADIANS(K136))))</f>
        <v>0</v>
      </c>
      <c r="L143" s="3">
        <f>IF(DEGREES(ACOS(SIN(RADIANS(G143))*SIN(RADIANS(E146))+COS(RADIANS(G143))*COS(RADIANS(E146))*COS(RADIANS(L136))))&gt;90,0,$F$4*$F$5/E145^2*(SIN(RADIANS(G143))*SIN(RADIANS(E146))+COS(RADIANS(G143))*COS(RADIANS(E146))*COS(RADIANS(L136))))</f>
        <v>0</v>
      </c>
      <c r="M143" s="3">
        <f>IF(DEGREES(ACOS(SIN(RADIANS(G143))*SIN(RADIANS(E146))+COS(RADIANS(G143))*COS(RADIANS(E146))*COS(RADIANS(M136))))&gt;90,0,$F$4*$F$5/E145^2*(SIN(RADIANS(G143))*SIN(RADIANS(E146))+COS(RADIANS(G143))*COS(RADIANS(E146))*COS(RADIANS(M136))))</f>
        <v>0</v>
      </c>
      <c r="N143" s="3">
        <f>IF(DEGREES(ACOS(SIN(RADIANS(G143))*SIN(RADIANS(E146))+COS(RADIANS(G143))*COS(RADIANS(E146))*COS(RADIANS(N136))))&gt;90,0,$F$4*$F$5/E145^2*(SIN(RADIANS(G143))*SIN(RADIANS(E146))+COS(RADIANS(G143))*COS(RADIANS(E146))*COS(RADIANS(N136))))</f>
        <v>0</v>
      </c>
      <c r="O143" s="3">
        <f>IF(DEGREES(ACOS(SIN(RADIANS(G143))*SIN(RADIANS(E146))+COS(RADIANS(G143))*COS(RADIANS(E146))*COS(RADIANS(O136))))&gt;90,0,$F$4*$F$5/E145^2*(SIN(RADIANS(G143))*SIN(RADIANS(E146))+COS(RADIANS(G143))*COS(RADIANS(E146))*COS(RADIANS(O136))))</f>
        <v>0</v>
      </c>
      <c r="P143" s="3">
        <f>IF(DEGREES(ACOS(SIN(RADIANS(G143))*SIN(RADIANS(E146))+COS(RADIANS(G143))*COS(RADIANS(E146))*COS(RADIANS(P136))))&gt;90,0,$F$4*$F$5/E145^2*(SIN(RADIANS(G143))*SIN(RADIANS(E146))+COS(RADIANS(G143))*COS(RADIANS(E146))*COS(RADIANS(P136))))</f>
        <v>0</v>
      </c>
      <c r="Q143" s="3">
        <f>IF(DEGREES(ACOS(SIN(RADIANS(G143))*SIN(RADIANS(E146))+COS(RADIANS(G143))*COS(RADIANS(E146))*COS(RADIANS(Q136))))&gt;90,0,$F$4*$F$5/E145^2*(SIN(RADIANS(G143))*SIN(RADIANS(E146))+COS(RADIANS(G143))*COS(RADIANS(E146))*COS(RADIANS(Q136))))</f>
        <v>0</v>
      </c>
      <c r="R143" s="3" t="e">
        <f>IF(DEGREES(ACOS(SIN(RADIANS(G143))*SIN(RADIANS(E146))+COS(RADIANS(G143))*COS(RADIANS(E146))*COS(RADIANS(R136))))&gt;90,0,$F$4*$F$5/E145^2*(SIN(RADIANS(G143))*SIN(RADIANS(E146))+COS(RADIANS(G143))*COS(RADIANS(E146))*COS(RADIANS(R136))))</f>
        <v>#DIV/0!</v>
      </c>
      <c r="S143" s="3" t="e">
        <f>IF(DEGREES(ACOS(SIN(RADIANS(G143))*SIN(RADIANS(E146))+COS(RADIANS(G143))*COS(RADIANS(E146))*COS(RADIANS(S136))))&gt;90,0,$F$4*$F$5/E145^2*(SIN(RADIANS(G143))*SIN(RADIANS(E146))+COS(RADIANS(G143))*COS(RADIANS(E146))*COS(RADIANS(S136))))</f>
        <v>#DIV/0!</v>
      </c>
      <c r="T143" s="3" t="e">
        <f>IF(DEGREES(ACOS(SIN(RADIANS(G143))*SIN(RADIANS(E146))+COS(RADIANS(G143))*COS(RADIANS(E146))*COS(RADIANS(T136))))&gt;90,0,$F$4*$F$5/E145^2*(SIN(RADIANS(G143))*SIN(RADIANS(E146))+COS(RADIANS(G143))*COS(RADIANS(E146))*COS(RADIANS(T136))))</f>
        <v>#DIV/0!</v>
      </c>
      <c r="U143" s="3" t="e">
        <f>IF(DEGREES(ACOS(SIN(RADIANS(G143))*SIN(RADIANS(E146))+COS(RADIANS(G143))*COS(RADIANS(E146))*COS(RADIANS(U136))))&gt;90,0,$F$4*$F$5/E145^2*(SIN(RADIANS(G143))*SIN(RADIANS(E146))+COS(RADIANS(G143))*COS(RADIANS(E146))*COS(RADIANS(U136))))</f>
        <v>#DIV/0!</v>
      </c>
      <c r="V143" s="3" t="e">
        <f>IF(DEGREES(ACOS(SIN(RADIANS(G143))*SIN(RADIANS(E146))+COS(RADIANS(G143))*COS(RADIANS(E146))*COS(RADIANS(V136))))&gt;90,0,$F$4*$F$5/E145^2*(SIN(RADIANS(G143))*SIN(RADIANS(E146))+COS(RADIANS(G143))*COS(RADIANS(E146))*COS(RADIANS(V136))))</f>
        <v>#DIV/0!</v>
      </c>
      <c r="W143" s="3" t="e">
        <f>IF(DEGREES(ACOS(SIN(RADIANS(G143))*SIN(RADIANS(E146))+COS(RADIANS(G143))*COS(RADIANS(E146))*COS(RADIANS(W136))))&gt;90,0,$F$4*$F$5/E145^2*(SIN(RADIANS(G143))*SIN(RADIANS(E146))+COS(RADIANS(G143))*COS(RADIANS(E146))*COS(RADIANS(W136))))</f>
        <v>#DIV/0!</v>
      </c>
      <c r="X143" s="3" t="e">
        <f>IF(DEGREES(ACOS(SIN(RADIANS(G143))*SIN(RADIANS(E146))+COS(RADIANS(G143))*COS(RADIANS(E146))*COS(RADIANS(X136))))&gt;90,0,$F$4*$F$5/E145^2*(SIN(RADIANS(G143))*SIN(RADIANS(E146))+COS(RADIANS(G143))*COS(RADIANS(E146))*COS(RADIANS(X136))))</f>
        <v>#DIV/0!</v>
      </c>
      <c r="Y143" s="3" t="e">
        <f>IF(DEGREES(ACOS(SIN(RADIANS(G143))*SIN(RADIANS(E146))+COS(RADIANS(G143))*COS(RADIANS(E146))*COS(RADIANS(Y136))))&gt;90,0,$F$4*$F$5/E145^2*(SIN(RADIANS(G143))*SIN(RADIANS(E146))+COS(RADIANS(G143))*COS(RADIANS(E146))*COS(RADIANS(Y136))))</f>
        <v>#DIV/0!</v>
      </c>
      <c r="Z143" s="3" t="e">
        <f>IF(DEGREES(ACOS(SIN(RADIANS(G143))*SIN(RADIANS(E146))+COS(RADIANS(G143))*COS(RADIANS(E146))*COS(RADIANS(Z136))))&gt;90,0,$F$4*$F$5/E145^2*(SIN(RADIANS(G143))*SIN(RADIANS(E146))+COS(RADIANS(G143))*COS(RADIANS(E146))*COS(RADIANS(Z136))))</f>
        <v>#DIV/0!</v>
      </c>
      <c r="AA143" s="3" t="e">
        <f>IF(DEGREES(ACOS(SIN(RADIANS(G143))*SIN(RADIANS(E146))+COS(RADIANS(G143))*COS(RADIANS(E146))*COS(RADIANS(AA136))))&gt;90,0,$F$4*$F$5/E145^2*(SIN(RADIANS(G143))*SIN(RADIANS(E146))+COS(RADIANS(G143))*COS(RADIANS(E146))*COS(RADIANS(AA136))))</f>
        <v>#DIV/0!</v>
      </c>
      <c r="AB143" s="3" t="e">
        <f>IF(DEGREES(ACOS(SIN(RADIANS(G143))*SIN(RADIANS(E146))+COS(RADIANS(G143))*COS(RADIANS(E146))*COS(RADIANS(AB136))))&gt;90,0,$F$4*$F$5/E145^2*(SIN(RADIANS(G143))*SIN(RADIANS(E146))+COS(RADIANS(G143))*COS(RADIANS(E146))*COS(RADIANS(AB136))))</f>
        <v>#DIV/0!</v>
      </c>
      <c r="AC143" s="3" t="e">
        <f>IF(DEGREES(ACOS(SIN(RADIANS(G143))*SIN(RADIANS(E146))+COS(RADIANS(G143))*COS(RADIANS(E146))*COS(RADIANS(AC136))))&gt;90,0,$F$4*$F$5/E145^2*(SIN(RADIANS(G143))*SIN(RADIANS(E146))+COS(RADIANS(G143))*COS(RADIANS(E146))*COS(RADIANS(AC136))))</f>
        <v>#DIV/0!</v>
      </c>
      <c r="AD143" s="3" t="e">
        <f>IF(DEGREES(ACOS(SIN(RADIANS(G143))*SIN(RADIANS(E146))+COS(RADIANS(G143))*COS(RADIANS(E146))*COS(RADIANS(AD136))))&gt;90,0,$F$4*$F$5/E145^2*(SIN(RADIANS(G143))*SIN(RADIANS(E146))+COS(RADIANS(G143))*COS(RADIANS(E146))*COS(RADIANS(AD136))))</f>
        <v>#DIV/0!</v>
      </c>
      <c r="AE143" s="3" t="e">
        <f>IF(DEGREES(ACOS(SIN(RADIANS(G143))*SIN(RADIANS(E146))+COS(RADIANS(G143))*COS(RADIANS(E146))*COS(RADIANS(AE136))))&gt;90,0,$F$4*$F$5/E145^2*(SIN(RADIANS(G143))*SIN(RADIANS(E146))+COS(RADIANS(G143))*COS(RADIANS(E146))*COS(RADIANS(AE136))))</f>
        <v>#DIV/0!</v>
      </c>
      <c r="AF143" s="3" t="e">
        <f>IF(DEGREES(ACOS(SIN(RADIANS(G143))*SIN(RADIANS(E146))+COS(RADIANS(G143))*COS(RADIANS(E146))*COS(RADIANS(AF136))))&gt;90,0,$F$4*$F$5/E145^2*(SIN(RADIANS(G143))*SIN(RADIANS(E146))+COS(RADIANS(G143))*COS(RADIANS(E146))*COS(RADIANS(AF136))))</f>
        <v>#DIV/0!</v>
      </c>
      <c r="AG143" s="3" t="e">
        <f>IF(DEGREES(ACOS(SIN(RADIANS(G143))*SIN(RADIANS(E146))+COS(RADIANS(G143))*COS(RADIANS(E146))*COS(RADIANS(AG136))))&gt;90,0,$F$4*$F$5/E145^2*(SIN(RADIANS(G143))*SIN(RADIANS(E146))+COS(RADIANS(G143))*COS(RADIANS(E146))*COS(RADIANS(AG136))))</f>
        <v>#DIV/0!</v>
      </c>
      <c r="AH143" s="3" t="e">
        <f>IF(DEGREES(ACOS(SIN(RADIANS(G143))*SIN(RADIANS(E146))+COS(RADIANS(G143))*COS(RADIANS(E146))*COS(RADIANS(AH136))))&gt;90,0,$F$4*$F$5/E145^2*(SIN(RADIANS(G143))*SIN(RADIANS(E146))+COS(RADIANS(G143))*COS(RADIANS(E146))*COS(RADIANS(AH136))))</f>
        <v>#DIV/0!</v>
      </c>
      <c r="AI143" s="3" t="e">
        <f>IF(DEGREES(ACOS(SIN(RADIANS(G143))*SIN(RADIANS(E146))+COS(RADIANS(G143))*COS(RADIANS(E146))*COS(RADIANS(AI136))))&gt;90,0,$F$4*$F$5/E145^2*(SIN(RADIANS(G143))*SIN(RADIANS(E146))+COS(RADIANS(G143))*COS(RADIANS(E146))*COS(RADIANS(AI136))))</f>
        <v>#DIV/0!</v>
      </c>
      <c r="AJ143" s="3" t="e">
        <f>IF(DEGREES(ACOS(SIN(RADIANS(G143))*SIN(RADIANS(E146))+COS(RADIANS(G143))*COS(RADIANS(E146))*COS(RADIANS(AJ136))))&gt;90,0,$F$4*$F$5/E145^2*(SIN(RADIANS(G143))*SIN(RADIANS(E146))+COS(RADIANS(G143))*COS(RADIANS(E146))*COS(RADIANS(AJ136))))</f>
        <v>#DIV/0!</v>
      </c>
      <c r="AK143" s="3">
        <f>IF(DEGREES(ACOS(SIN(RADIANS(G143))*SIN(RADIANS(E146))+COS(RADIANS(G143))*COS(RADIANS(E146))*COS(RADIANS(AK136))))&gt;90,0,$F$4*$F$5/E145^2*(SIN(RADIANS(G143))*SIN(RADIANS(E146))+COS(RADIANS(G143))*COS(RADIANS(E146))*COS(RADIANS(AK136))))</f>
        <v>0</v>
      </c>
      <c r="AL143" s="3">
        <f>IF(DEGREES(ACOS(SIN(RADIANS(G143))*SIN(RADIANS(E146))+COS(RADIANS(G143))*COS(RADIANS(E146))*COS(RADIANS(AL136))))&gt;90,0,$F$4*$F$5/E145^2*(SIN(RADIANS(G143))*SIN(RADIANS(E146))+COS(RADIANS(G143))*COS(RADIANS(E146))*COS(RADIANS(AL136))))</f>
        <v>0</v>
      </c>
      <c r="AM143" s="3">
        <f>IF(DEGREES(ACOS(SIN(RADIANS(G143))*SIN(RADIANS(E146))+COS(RADIANS(G143))*COS(RADIANS(E146))*COS(RADIANS(AM136))))&gt;90,0,$F$4*$F$5/E145^2*(SIN(RADIANS(G143))*SIN(RADIANS(E146))+COS(RADIANS(G143))*COS(RADIANS(E146))*COS(RADIANS(AM136))))</f>
        <v>0</v>
      </c>
      <c r="AN143" s="3">
        <f>IF(DEGREES(ACOS(SIN(RADIANS(G143))*SIN(RADIANS(E146))+COS(RADIANS(G143))*COS(RADIANS(E146))*COS(RADIANS(AN136))))&gt;90,0,$F$4*$F$5/E145^2*(SIN(RADIANS(G143))*SIN(RADIANS(E146))+COS(RADIANS(G143))*COS(RADIANS(E146))*COS(RADIANS(AN136))))</f>
        <v>0</v>
      </c>
      <c r="AO143" s="3">
        <f>IF(DEGREES(ACOS(SIN(RADIANS(G143))*SIN(RADIANS(E146))+COS(RADIANS(G143))*COS(RADIANS(E146))*COS(RADIANS(AO136))))&gt;90,0,$F$4*$F$5/E145^2*(SIN(RADIANS(G143))*SIN(RADIANS(E146))+COS(RADIANS(G143))*COS(RADIANS(E146))*COS(RADIANS(AO136))))</f>
        <v>0</v>
      </c>
      <c r="AP143" s="3">
        <f>IF(DEGREES(ACOS(SIN(RADIANS(G143))*SIN(RADIANS(E146))+COS(RADIANS(G143))*COS(RADIANS(E146))*COS(RADIANS(AP136))))&gt;90,0,$F$4*$F$5/E145^2*(SIN(RADIANS(G143))*SIN(RADIANS(E146))+COS(RADIANS(G143))*COS(RADIANS(E146))*COS(RADIANS(AP136))))</f>
        <v>0</v>
      </c>
      <c r="AQ143" s="3">
        <f>IF(DEGREES(ACOS(SIN(RADIANS(G143))*SIN(RADIANS(E146))+COS(RADIANS(G143))*COS(RADIANS(E146))*COS(RADIANS(AQ136))))&gt;90,0,$F$4*$F$5/E145^2*(SIN(RADIANS(G143))*SIN(RADIANS(E146))+COS(RADIANS(G143))*COS(RADIANS(E146))*COS(RADIANS(AQ136))))</f>
        <v>0</v>
      </c>
      <c r="AR143" s="3">
        <f>IF(DEGREES(ACOS(SIN(RADIANS(G143))*SIN(RADIANS(E146))+COS(RADIANS(G143))*COS(RADIANS(E146))*COS(RADIANS(AR136))))&gt;90,0,$F$4*$F$5/E145^2*(SIN(RADIANS(G143))*SIN(RADIANS(E146))+COS(RADIANS(G143))*COS(RADIANS(E146))*COS(RADIANS(AR136))))</f>
        <v>0</v>
      </c>
    </row>
    <row r="144" spans="2:44" ht="15.75" customHeight="1" x14ac:dyDescent="0.2">
      <c r="B144" s="20" t="s">
        <v>787</v>
      </c>
      <c r="E144" s="3" t="str">
        <f>IF($F$10=0,"N/A",E143*$F$11/$F$10)</f>
        <v>N/A</v>
      </c>
      <c r="G144" s="3">
        <v>30</v>
      </c>
      <c r="I144" s="3">
        <f>IF(DEGREES(ACOS(SIN(RADIANS(G144))*SIN(RADIANS(E146))+COS(RADIANS(G144))*COS(RADIANS(E146))*COS(RADIANS(I136))))&gt;90,0,$F$4*$F$5/E145^2*(SIN(RADIANS(G144))*SIN(RADIANS(E146))+COS(RADIANS(G144))*COS(RADIANS(E146))*COS(RADIANS(I136))))</f>
        <v>0</v>
      </c>
      <c r="J144" s="3">
        <f>IF(DEGREES(ACOS(SIN(RADIANS(G144))*SIN(RADIANS(E146))+COS(RADIANS(G144))*COS(RADIANS(E146))*COS(RADIANS(J136))))&gt;90,0,$F$4*$F$5/E145^2*(SIN(RADIANS(G144))*SIN(RADIANS(E146))+COS(RADIANS(G144))*COS(RADIANS(E146))*COS(RADIANS(J136))))</f>
        <v>0</v>
      </c>
      <c r="K144" s="3">
        <f>IF(DEGREES(ACOS(SIN(RADIANS(G144))*SIN(RADIANS(E146))+COS(RADIANS(G144))*COS(RADIANS(E146))*COS(RADIANS(K136))))&gt;90,0,$F$4*$F$5/E145^2*(SIN(RADIANS(G144))*SIN(RADIANS(E146))+COS(RADIANS(G144))*COS(RADIANS(E146))*COS(RADIANS(K136))))</f>
        <v>0</v>
      </c>
      <c r="L144" s="3">
        <f>IF(DEGREES(ACOS(SIN(RADIANS(G144))*SIN(RADIANS(E146))+COS(RADIANS(G144))*COS(RADIANS(E146))*COS(RADIANS(L136))))&gt;90,0,$F$4*$F$5/E145^2*(SIN(RADIANS(G144))*SIN(RADIANS(E146))+COS(RADIANS(G144))*COS(RADIANS(E146))*COS(RADIANS(L136))))</f>
        <v>0</v>
      </c>
      <c r="M144" s="3">
        <f>IF(DEGREES(ACOS(SIN(RADIANS(G144))*SIN(RADIANS(E146))+COS(RADIANS(G144))*COS(RADIANS(E146))*COS(RADIANS(M136))))&gt;90,0,$F$4*$F$5/E145^2*(SIN(RADIANS(G144))*SIN(RADIANS(E146))+COS(RADIANS(G144))*COS(RADIANS(E146))*COS(RADIANS(M136))))</f>
        <v>0</v>
      </c>
      <c r="N144" s="3">
        <f>IF(DEGREES(ACOS(SIN(RADIANS(G144))*SIN(RADIANS(E146))+COS(RADIANS(G144))*COS(RADIANS(E146))*COS(RADIANS(N136))))&gt;90,0,$F$4*$F$5/E145^2*(SIN(RADIANS(G144))*SIN(RADIANS(E146))+COS(RADIANS(G144))*COS(RADIANS(E146))*COS(RADIANS(N136))))</f>
        <v>0</v>
      </c>
      <c r="O144" s="3">
        <f>IF(DEGREES(ACOS(SIN(RADIANS(G144))*SIN(RADIANS(E146))+COS(RADIANS(G144))*COS(RADIANS(E146))*COS(RADIANS(O136))))&gt;90,0,$F$4*$F$5/E145^2*(SIN(RADIANS(G144))*SIN(RADIANS(E146))+COS(RADIANS(G144))*COS(RADIANS(E146))*COS(RADIANS(O136))))</f>
        <v>0</v>
      </c>
      <c r="P144" s="3">
        <f>IF(DEGREES(ACOS(SIN(RADIANS(G144))*SIN(RADIANS(E146))+COS(RADIANS(G144))*COS(RADIANS(E146))*COS(RADIANS(P136))))&gt;90,0,$F$4*$F$5/E145^2*(SIN(RADIANS(G144))*SIN(RADIANS(E146))+COS(RADIANS(G144))*COS(RADIANS(E146))*COS(RADIANS(P136))))</f>
        <v>0</v>
      </c>
      <c r="Q144" s="3">
        <f>IF(DEGREES(ACOS(SIN(RADIANS(G144))*SIN(RADIANS(E146))+COS(RADIANS(G144))*COS(RADIANS(E146))*COS(RADIANS(Q136))))&gt;90,0,$F$4*$F$5/E145^2*(SIN(RADIANS(G144))*SIN(RADIANS(E146))+COS(RADIANS(G144))*COS(RADIANS(E146))*COS(RADIANS(Q136))))</f>
        <v>0</v>
      </c>
      <c r="R144" s="3" t="e">
        <f>IF(DEGREES(ACOS(SIN(RADIANS(G144))*SIN(RADIANS(E146))+COS(RADIANS(G144))*COS(RADIANS(E146))*COS(RADIANS(R136))))&gt;90,0,$F$4*$F$5/E145^2*(SIN(RADIANS(G144))*SIN(RADIANS(E146))+COS(RADIANS(G144))*COS(RADIANS(E146))*COS(RADIANS(R136))))</f>
        <v>#DIV/0!</v>
      </c>
      <c r="S144" s="3" t="e">
        <f>IF(DEGREES(ACOS(SIN(RADIANS(G144))*SIN(RADIANS(E146))+COS(RADIANS(G144))*COS(RADIANS(E146))*COS(RADIANS(S136))))&gt;90,0,$F$4*$F$5/E145^2*(SIN(RADIANS(G144))*SIN(RADIANS(E146))+COS(RADIANS(G144))*COS(RADIANS(E146))*COS(RADIANS(S136))))</f>
        <v>#DIV/0!</v>
      </c>
      <c r="T144" s="3" t="e">
        <f>IF(DEGREES(ACOS(SIN(RADIANS(G144))*SIN(RADIANS(E146))+COS(RADIANS(G144))*COS(RADIANS(E146))*COS(RADIANS(T136))))&gt;90,0,$F$4*$F$5/E145^2*(SIN(RADIANS(G144))*SIN(RADIANS(E146))+COS(RADIANS(G144))*COS(RADIANS(E146))*COS(RADIANS(T136))))</f>
        <v>#DIV/0!</v>
      </c>
      <c r="U144" s="3" t="e">
        <f>IF(DEGREES(ACOS(SIN(RADIANS(G144))*SIN(RADIANS(E146))+COS(RADIANS(G144))*COS(RADIANS(E146))*COS(RADIANS(U136))))&gt;90,0,$F$4*$F$5/E145^2*(SIN(RADIANS(G144))*SIN(RADIANS(E146))+COS(RADIANS(G144))*COS(RADIANS(E146))*COS(RADIANS(U136))))</f>
        <v>#DIV/0!</v>
      </c>
      <c r="V144" s="3" t="e">
        <f>IF(DEGREES(ACOS(SIN(RADIANS(G144))*SIN(RADIANS(E146))+COS(RADIANS(G144))*COS(RADIANS(E146))*COS(RADIANS(V136))))&gt;90,0,$F$4*$F$5/E145^2*(SIN(RADIANS(G144))*SIN(RADIANS(E146))+COS(RADIANS(G144))*COS(RADIANS(E146))*COS(RADIANS(V136))))</f>
        <v>#DIV/0!</v>
      </c>
      <c r="W144" s="3" t="e">
        <f>IF(DEGREES(ACOS(SIN(RADIANS(G144))*SIN(RADIANS(E146))+COS(RADIANS(G144))*COS(RADIANS(E146))*COS(RADIANS(W136))))&gt;90,0,$F$4*$F$5/E145^2*(SIN(RADIANS(G144))*SIN(RADIANS(E146))+COS(RADIANS(G144))*COS(RADIANS(E146))*COS(RADIANS(W136))))</f>
        <v>#DIV/0!</v>
      </c>
      <c r="X144" s="3" t="e">
        <f>IF(DEGREES(ACOS(SIN(RADIANS(G144))*SIN(RADIANS(E146))+COS(RADIANS(G144))*COS(RADIANS(E146))*COS(RADIANS(X136))))&gt;90,0,$F$4*$F$5/E145^2*(SIN(RADIANS(G144))*SIN(RADIANS(E146))+COS(RADIANS(G144))*COS(RADIANS(E146))*COS(RADIANS(X136))))</f>
        <v>#DIV/0!</v>
      </c>
      <c r="Y144" s="3" t="e">
        <f>IF(DEGREES(ACOS(SIN(RADIANS(G144))*SIN(RADIANS(E146))+COS(RADIANS(G144))*COS(RADIANS(E146))*COS(RADIANS(Y136))))&gt;90,0,$F$4*$F$5/E145^2*(SIN(RADIANS(G144))*SIN(RADIANS(E146))+COS(RADIANS(G144))*COS(RADIANS(E146))*COS(RADIANS(Y136))))</f>
        <v>#DIV/0!</v>
      </c>
      <c r="Z144" s="3" t="e">
        <f>IF(DEGREES(ACOS(SIN(RADIANS(G144))*SIN(RADIANS(E146))+COS(RADIANS(G144))*COS(RADIANS(E146))*COS(RADIANS(Z136))))&gt;90,0,$F$4*$F$5/E145^2*(SIN(RADIANS(G144))*SIN(RADIANS(E146))+COS(RADIANS(G144))*COS(RADIANS(E146))*COS(RADIANS(Z136))))</f>
        <v>#DIV/0!</v>
      </c>
      <c r="AA144" s="3" t="e">
        <f>IF(DEGREES(ACOS(SIN(RADIANS(G144))*SIN(RADIANS(E146))+COS(RADIANS(G144))*COS(RADIANS(E146))*COS(RADIANS(AA136))))&gt;90,0,$F$4*$F$5/E145^2*(SIN(RADIANS(G144))*SIN(RADIANS(E146))+COS(RADIANS(G144))*COS(RADIANS(E146))*COS(RADIANS(AA136))))</f>
        <v>#DIV/0!</v>
      </c>
      <c r="AB144" s="3" t="e">
        <f>IF(DEGREES(ACOS(SIN(RADIANS(G144))*SIN(RADIANS(E146))+COS(RADIANS(G144))*COS(RADIANS(E146))*COS(RADIANS(AB136))))&gt;90,0,$F$4*$F$5/E145^2*(SIN(RADIANS(G144))*SIN(RADIANS(E146))+COS(RADIANS(G144))*COS(RADIANS(E146))*COS(RADIANS(AB136))))</f>
        <v>#DIV/0!</v>
      </c>
      <c r="AC144" s="3" t="e">
        <f>IF(DEGREES(ACOS(SIN(RADIANS(G144))*SIN(RADIANS(E146))+COS(RADIANS(G144))*COS(RADIANS(E146))*COS(RADIANS(AC136))))&gt;90,0,$F$4*$F$5/E145^2*(SIN(RADIANS(G144))*SIN(RADIANS(E146))+COS(RADIANS(G144))*COS(RADIANS(E146))*COS(RADIANS(AC136))))</f>
        <v>#DIV/0!</v>
      </c>
      <c r="AD144" s="3" t="e">
        <f>IF(DEGREES(ACOS(SIN(RADIANS(G144))*SIN(RADIANS(E146))+COS(RADIANS(G144))*COS(RADIANS(E146))*COS(RADIANS(AD136))))&gt;90,0,$F$4*$F$5/E145^2*(SIN(RADIANS(G144))*SIN(RADIANS(E146))+COS(RADIANS(G144))*COS(RADIANS(E146))*COS(RADIANS(AD136))))</f>
        <v>#DIV/0!</v>
      </c>
      <c r="AE144" s="3" t="e">
        <f>IF(DEGREES(ACOS(SIN(RADIANS(G144))*SIN(RADIANS(E146))+COS(RADIANS(G144))*COS(RADIANS(E146))*COS(RADIANS(AE136))))&gt;90,0,$F$4*$F$5/E145^2*(SIN(RADIANS(G144))*SIN(RADIANS(E146))+COS(RADIANS(G144))*COS(RADIANS(E146))*COS(RADIANS(AE136))))</f>
        <v>#DIV/0!</v>
      </c>
      <c r="AF144" s="3" t="e">
        <f>IF(DEGREES(ACOS(SIN(RADIANS(G144))*SIN(RADIANS(E146))+COS(RADIANS(G144))*COS(RADIANS(E146))*COS(RADIANS(AF136))))&gt;90,0,$F$4*$F$5/E145^2*(SIN(RADIANS(G144))*SIN(RADIANS(E146))+COS(RADIANS(G144))*COS(RADIANS(E146))*COS(RADIANS(AF136))))</f>
        <v>#DIV/0!</v>
      </c>
      <c r="AG144" s="3" t="e">
        <f>IF(DEGREES(ACOS(SIN(RADIANS(G144))*SIN(RADIANS(E146))+COS(RADIANS(G144))*COS(RADIANS(E146))*COS(RADIANS(AG136))))&gt;90,0,$F$4*$F$5/E145^2*(SIN(RADIANS(G144))*SIN(RADIANS(E146))+COS(RADIANS(G144))*COS(RADIANS(E146))*COS(RADIANS(AG136))))</f>
        <v>#DIV/0!</v>
      </c>
      <c r="AH144" s="3" t="e">
        <f>IF(DEGREES(ACOS(SIN(RADIANS(G144))*SIN(RADIANS(E146))+COS(RADIANS(G144))*COS(RADIANS(E146))*COS(RADIANS(AH136))))&gt;90,0,$F$4*$F$5/E145^2*(SIN(RADIANS(G144))*SIN(RADIANS(E146))+COS(RADIANS(G144))*COS(RADIANS(E146))*COS(RADIANS(AH136))))</f>
        <v>#DIV/0!</v>
      </c>
      <c r="AI144" s="3" t="e">
        <f>IF(DEGREES(ACOS(SIN(RADIANS(G144))*SIN(RADIANS(E146))+COS(RADIANS(G144))*COS(RADIANS(E146))*COS(RADIANS(AI136))))&gt;90,0,$F$4*$F$5/E145^2*(SIN(RADIANS(G144))*SIN(RADIANS(E146))+COS(RADIANS(G144))*COS(RADIANS(E146))*COS(RADIANS(AI136))))</f>
        <v>#DIV/0!</v>
      </c>
      <c r="AJ144" s="3" t="e">
        <f>IF(DEGREES(ACOS(SIN(RADIANS(G144))*SIN(RADIANS(E146))+COS(RADIANS(G144))*COS(RADIANS(E146))*COS(RADIANS(AJ136))))&gt;90,0,$F$4*$F$5/E145^2*(SIN(RADIANS(G144))*SIN(RADIANS(E146))+COS(RADIANS(G144))*COS(RADIANS(E146))*COS(RADIANS(AJ136))))</f>
        <v>#DIV/0!</v>
      </c>
      <c r="AK144" s="3">
        <f>IF(DEGREES(ACOS(SIN(RADIANS(G144))*SIN(RADIANS(E146))+COS(RADIANS(G144))*COS(RADIANS(E146))*COS(RADIANS(AK136))))&gt;90,0,$F$4*$F$5/E145^2*(SIN(RADIANS(G144))*SIN(RADIANS(E146))+COS(RADIANS(G144))*COS(RADIANS(E146))*COS(RADIANS(AK136))))</f>
        <v>0</v>
      </c>
      <c r="AL144" s="3">
        <f>IF(DEGREES(ACOS(SIN(RADIANS(G144))*SIN(RADIANS(E146))+COS(RADIANS(G144))*COS(RADIANS(E146))*COS(RADIANS(AL136))))&gt;90,0,$F$4*$F$5/E145^2*(SIN(RADIANS(G144))*SIN(RADIANS(E146))+COS(RADIANS(G144))*COS(RADIANS(E146))*COS(RADIANS(AL136))))</f>
        <v>0</v>
      </c>
      <c r="AM144" s="3">
        <f>IF(DEGREES(ACOS(SIN(RADIANS(G144))*SIN(RADIANS(E146))+COS(RADIANS(G144))*COS(RADIANS(E146))*COS(RADIANS(AM136))))&gt;90,0,$F$4*$F$5/E145^2*(SIN(RADIANS(G144))*SIN(RADIANS(E146))+COS(RADIANS(G144))*COS(RADIANS(E146))*COS(RADIANS(AM136))))</f>
        <v>0</v>
      </c>
      <c r="AN144" s="3">
        <f>IF(DEGREES(ACOS(SIN(RADIANS(G144))*SIN(RADIANS(E146))+COS(RADIANS(G144))*COS(RADIANS(E146))*COS(RADIANS(AN136))))&gt;90,0,$F$4*$F$5/E145^2*(SIN(RADIANS(G144))*SIN(RADIANS(E146))+COS(RADIANS(G144))*COS(RADIANS(E146))*COS(RADIANS(AN136))))</f>
        <v>0</v>
      </c>
      <c r="AO144" s="3">
        <f>IF(DEGREES(ACOS(SIN(RADIANS(G144))*SIN(RADIANS(E146))+COS(RADIANS(G144))*COS(RADIANS(E146))*COS(RADIANS(AO136))))&gt;90,0,$F$4*$F$5/E145^2*(SIN(RADIANS(G144))*SIN(RADIANS(E146))+COS(RADIANS(G144))*COS(RADIANS(E146))*COS(RADIANS(AO136))))</f>
        <v>0</v>
      </c>
      <c r="AP144" s="3">
        <f>IF(DEGREES(ACOS(SIN(RADIANS(G144))*SIN(RADIANS(E146))+COS(RADIANS(G144))*COS(RADIANS(E146))*COS(RADIANS(AP136))))&gt;90,0,$F$4*$F$5/E145^2*(SIN(RADIANS(G144))*SIN(RADIANS(E146))+COS(RADIANS(G144))*COS(RADIANS(E146))*COS(RADIANS(AP136))))</f>
        <v>0</v>
      </c>
      <c r="AQ144" s="3">
        <f>IF(DEGREES(ACOS(SIN(RADIANS(G144))*SIN(RADIANS(E146))+COS(RADIANS(G144))*COS(RADIANS(E146))*COS(RADIANS(AQ136))))&gt;90,0,$F$4*$F$5/E145^2*(SIN(RADIANS(G144))*SIN(RADIANS(E146))+COS(RADIANS(G144))*COS(RADIANS(E146))*COS(RADIANS(AQ136))))</f>
        <v>0</v>
      </c>
      <c r="AR144" s="3">
        <f>IF(DEGREES(ACOS(SIN(RADIANS(G144))*SIN(RADIANS(E146))+COS(RADIANS(G144))*COS(RADIANS(E146))*COS(RADIANS(AR136))))&gt;90,0,$F$4*$F$5/E145^2*(SIN(RADIANS(G144))*SIN(RADIANS(E146))+COS(RADIANS(G144))*COS(RADIANS(E146))*COS(RADIANS(AR136))))</f>
        <v>0</v>
      </c>
    </row>
    <row r="145" spans="2:44" ht="15.75" customHeight="1" x14ac:dyDescent="0.2">
      <c r="B145" s="20" t="s">
        <v>788</v>
      </c>
      <c r="E145" s="3">
        <f>$F$6*(1-$F$7^2)/(1+$F$7*COS(RADIANS(E139)))</f>
        <v>0</v>
      </c>
      <c r="G145" s="3">
        <v>20</v>
      </c>
      <c r="I145" s="3">
        <f>IF(DEGREES(ACOS(SIN(RADIANS(G145))*SIN(RADIANS(E146))+COS(RADIANS(G145))*COS(RADIANS(E146))*COS(RADIANS(I136))))&gt;90,0,$F$4*$F$5/E145^2*(SIN(RADIANS(G145))*SIN(RADIANS(E146))+COS(RADIANS(G145))*COS(RADIANS(E146))*COS(RADIANS(I136))))</f>
        <v>0</v>
      </c>
      <c r="J145" s="3">
        <f>IF(DEGREES(ACOS(SIN(RADIANS(G145))*SIN(RADIANS(E146))+COS(RADIANS(G145))*COS(RADIANS(E146))*COS(RADIANS(J136))))&gt;90,0,$F$4*$F$5/E145^2*(SIN(RADIANS(G145))*SIN(RADIANS(E146))+COS(RADIANS(G145))*COS(RADIANS(E146))*COS(RADIANS(J136))))</f>
        <v>0</v>
      </c>
      <c r="K145" s="3">
        <f>IF(DEGREES(ACOS(SIN(RADIANS(G145))*SIN(RADIANS(E146))+COS(RADIANS(G145))*COS(RADIANS(E146))*COS(RADIANS(K136))))&gt;90,0,$F$4*$F$5/E145^2*(SIN(RADIANS(G145))*SIN(RADIANS(E146))+COS(RADIANS(G145))*COS(RADIANS(E146))*COS(RADIANS(K136))))</f>
        <v>0</v>
      </c>
      <c r="L145" s="3">
        <f>IF(DEGREES(ACOS(SIN(RADIANS(G145))*SIN(RADIANS(E146))+COS(RADIANS(G145))*COS(RADIANS(E146))*COS(RADIANS(L136))))&gt;90,0,$F$4*$F$5/E145^2*(SIN(RADIANS(G145))*SIN(RADIANS(E146))+COS(RADIANS(G145))*COS(RADIANS(E146))*COS(RADIANS(L136))))</f>
        <v>0</v>
      </c>
      <c r="M145" s="3">
        <f>IF(DEGREES(ACOS(SIN(RADIANS(G145))*SIN(RADIANS(E146))+COS(RADIANS(G145))*COS(RADIANS(E146))*COS(RADIANS(M136))))&gt;90,0,$F$4*$F$5/E145^2*(SIN(RADIANS(G145))*SIN(RADIANS(E146))+COS(RADIANS(G145))*COS(RADIANS(E146))*COS(RADIANS(M136))))</f>
        <v>0</v>
      </c>
      <c r="N145" s="3">
        <f>IF(DEGREES(ACOS(SIN(RADIANS(G145))*SIN(RADIANS(E146))+COS(RADIANS(G145))*COS(RADIANS(E146))*COS(RADIANS(N136))))&gt;90,0,$F$4*$F$5/E145^2*(SIN(RADIANS(G145))*SIN(RADIANS(E146))+COS(RADIANS(G145))*COS(RADIANS(E146))*COS(RADIANS(N136))))</f>
        <v>0</v>
      </c>
      <c r="O145" s="3">
        <f>IF(DEGREES(ACOS(SIN(RADIANS(G145))*SIN(RADIANS(E146))+COS(RADIANS(G145))*COS(RADIANS(E146))*COS(RADIANS(O136))))&gt;90,0,$F$4*$F$5/E145^2*(SIN(RADIANS(G145))*SIN(RADIANS(E146))+COS(RADIANS(G145))*COS(RADIANS(E146))*COS(RADIANS(O136))))</f>
        <v>0</v>
      </c>
      <c r="P145" s="3">
        <f>IF(DEGREES(ACOS(SIN(RADIANS(G145))*SIN(RADIANS(E146))+COS(RADIANS(G145))*COS(RADIANS(E146))*COS(RADIANS(P136))))&gt;90,0,$F$4*$F$5/E145^2*(SIN(RADIANS(G145))*SIN(RADIANS(E146))+COS(RADIANS(G145))*COS(RADIANS(E146))*COS(RADIANS(P136))))</f>
        <v>0</v>
      </c>
      <c r="Q145" s="3">
        <f>IF(DEGREES(ACOS(SIN(RADIANS(G145))*SIN(RADIANS(E146))+COS(RADIANS(G145))*COS(RADIANS(E146))*COS(RADIANS(Q136))))&gt;90,0,$F$4*$F$5/E145^2*(SIN(RADIANS(G145))*SIN(RADIANS(E146))+COS(RADIANS(G145))*COS(RADIANS(E146))*COS(RADIANS(Q136))))</f>
        <v>0</v>
      </c>
      <c r="R145" s="3" t="e">
        <f>IF(DEGREES(ACOS(SIN(RADIANS(G145))*SIN(RADIANS(E146))+COS(RADIANS(G145))*COS(RADIANS(E146))*COS(RADIANS(R136))))&gt;90,0,$F$4*$F$5/E145^2*(SIN(RADIANS(G145))*SIN(RADIANS(E146))+COS(RADIANS(G145))*COS(RADIANS(E146))*COS(RADIANS(R136))))</f>
        <v>#DIV/0!</v>
      </c>
      <c r="S145" s="3" t="e">
        <f>IF(DEGREES(ACOS(SIN(RADIANS(G145))*SIN(RADIANS(E146))+COS(RADIANS(G145))*COS(RADIANS(E146))*COS(RADIANS(S136))))&gt;90,0,$F$4*$F$5/E145^2*(SIN(RADIANS(G145))*SIN(RADIANS(E146))+COS(RADIANS(G145))*COS(RADIANS(E146))*COS(RADIANS(S136))))</f>
        <v>#DIV/0!</v>
      </c>
      <c r="T145" s="3" t="e">
        <f>IF(DEGREES(ACOS(SIN(RADIANS(G145))*SIN(RADIANS(E146))+COS(RADIANS(G145))*COS(RADIANS(E146))*COS(RADIANS(T136))))&gt;90,0,$F$4*$F$5/E145^2*(SIN(RADIANS(G145))*SIN(RADIANS(E146))+COS(RADIANS(G145))*COS(RADIANS(E146))*COS(RADIANS(T136))))</f>
        <v>#DIV/0!</v>
      </c>
      <c r="U145" s="3" t="e">
        <f>IF(DEGREES(ACOS(SIN(RADIANS(G145))*SIN(RADIANS(E146))+COS(RADIANS(G145))*COS(RADIANS(E146))*COS(RADIANS(U136))))&gt;90,0,$F$4*$F$5/E145^2*(SIN(RADIANS(G145))*SIN(RADIANS(E146))+COS(RADIANS(G145))*COS(RADIANS(E146))*COS(RADIANS(U136))))</f>
        <v>#DIV/0!</v>
      </c>
      <c r="V145" s="3" t="e">
        <f>IF(DEGREES(ACOS(SIN(RADIANS(G145))*SIN(RADIANS(E146))+COS(RADIANS(G145))*COS(RADIANS(E146))*COS(RADIANS(V136))))&gt;90,0,$F$4*$F$5/E145^2*(SIN(RADIANS(G145))*SIN(RADIANS(E146))+COS(RADIANS(G145))*COS(RADIANS(E146))*COS(RADIANS(V136))))</f>
        <v>#DIV/0!</v>
      </c>
      <c r="W145" s="3" t="e">
        <f>IF(DEGREES(ACOS(SIN(RADIANS(G145))*SIN(RADIANS(E146))+COS(RADIANS(G145))*COS(RADIANS(E146))*COS(RADIANS(W136))))&gt;90,0,$F$4*$F$5/E145^2*(SIN(RADIANS(G145))*SIN(RADIANS(E146))+COS(RADIANS(G145))*COS(RADIANS(E146))*COS(RADIANS(W136))))</f>
        <v>#DIV/0!</v>
      </c>
      <c r="X145" s="3" t="e">
        <f>IF(DEGREES(ACOS(SIN(RADIANS(G145))*SIN(RADIANS(E146))+COS(RADIANS(G145))*COS(RADIANS(E146))*COS(RADIANS(X136))))&gt;90,0,$F$4*$F$5/E145^2*(SIN(RADIANS(G145))*SIN(RADIANS(E146))+COS(RADIANS(G145))*COS(RADIANS(E146))*COS(RADIANS(X136))))</f>
        <v>#DIV/0!</v>
      </c>
      <c r="Y145" s="3" t="e">
        <f>IF(DEGREES(ACOS(SIN(RADIANS(G145))*SIN(RADIANS(E146))+COS(RADIANS(G145))*COS(RADIANS(E146))*COS(RADIANS(Y136))))&gt;90,0,$F$4*$F$5/E145^2*(SIN(RADIANS(G145))*SIN(RADIANS(E146))+COS(RADIANS(G145))*COS(RADIANS(E146))*COS(RADIANS(Y136))))</f>
        <v>#DIV/0!</v>
      </c>
      <c r="Z145" s="3" t="e">
        <f>IF(DEGREES(ACOS(SIN(RADIANS(G145))*SIN(RADIANS(E146))+COS(RADIANS(G145))*COS(RADIANS(E146))*COS(RADIANS(Z136))))&gt;90,0,$F$4*$F$5/E145^2*(SIN(RADIANS(G145))*SIN(RADIANS(E146))+COS(RADIANS(G145))*COS(RADIANS(E146))*COS(RADIANS(Z136))))</f>
        <v>#DIV/0!</v>
      </c>
      <c r="AA145" s="3" t="e">
        <f>IF(DEGREES(ACOS(SIN(RADIANS(G145))*SIN(RADIANS(E146))+COS(RADIANS(G145))*COS(RADIANS(E146))*COS(RADIANS(AA136))))&gt;90,0,$F$4*$F$5/E145^2*(SIN(RADIANS(G145))*SIN(RADIANS(E146))+COS(RADIANS(G145))*COS(RADIANS(E146))*COS(RADIANS(AA136))))</f>
        <v>#DIV/0!</v>
      </c>
      <c r="AB145" s="3" t="e">
        <f>IF(DEGREES(ACOS(SIN(RADIANS(G145))*SIN(RADIANS(E146))+COS(RADIANS(G145))*COS(RADIANS(E146))*COS(RADIANS(AB136))))&gt;90,0,$F$4*$F$5/E145^2*(SIN(RADIANS(G145))*SIN(RADIANS(E146))+COS(RADIANS(G145))*COS(RADIANS(E146))*COS(RADIANS(AB136))))</f>
        <v>#DIV/0!</v>
      </c>
      <c r="AC145" s="3" t="e">
        <f>IF(DEGREES(ACOS(SIN(RADIANS(G145))*SIN(RADIANS(E146))+COS(RADIANS(G145))*COS(RADIANS(E146))*COS(RADIANS(AC136))))&gt;90,0,$F$4*$F$5/E145^2*(SIN(RADIANS(G145))*SIN(RADIANS(E146))+COS(RADIANS(G145))*COS(RADIANS(E146))*COS(RADIANS(AC136))))</f>
        <v>#DIV/0!</v>
      </c>
      <c r="AD145" s="3" t="e">
        <f>IF(DEGREES(ACOS(SIN(RADIANS(G145))*SIN(RADIANS(E146))+COS(RADIANS(G145))*COS(RADIANS(E146))*COS(RADIANS(AD136))))&gt;90,0,$F$4*$F$5/E145^2*(SIN(RADIANS(G145))*SIN(RADIANS(E146))+COS(RADIANS(G145))*COS(RADIANS(E146))*COS(RADIANS(AD136))))</f>
        <v>#DIV/0!</v>
      </c>
      <c r="AE145" s="3" t="e">
        <f>IF(DEGREES(ACOS(SIN(RADIANS(G145))*SIN(RADIANS(E146))+COS(RADIANS(G145))*COS(RADIANS(E146))*COS(RADIANS(AE136))))&gt;90,0,$F$4*$F$5/E145^2*(SIN(RADIANS(G145))*SIN(RADIANS(E146))+COS(RADIANS(G145))*COS(RADIANS(E146))*COS(RADIANS(AE136))))</f>
        <v>#DIV/0!</v>
      </c>
      <c r="AF145" s="3" t="e">
        <f>IF(DEGREES(ACOS(SIN(RADIANS(G145))*SIN(RADIANS(E146))+COS(RADIANS(G145))*COS(RADIANS(E146))*COS(RADIANS(AF136))))&gt;90,0,$F$4*$F$5/E145^2*(SIN(RADIANS(G145))*SIN(RADIANS(E146))+COS(RADIANS(G145))*COS(RADIANS(E146))*COS(RADIANS(AF136))))</f>
        <v>#DIV/0!</v>
      </c>
      <c r="AG145" s="3" t="e">
        <f>IF(DEGREES(ACOS(SIN(RADIANS(G145))*SIN(RADIANS(E146))+COS(RADIANS(G145))*COS(RADIANS(E146))*COS(RADIANS(AG136))))&gt;90,0,$F$4*$F$5/E145^2*(SIN(RADIANS(G145))*SIN(RADIANS(E146))+COS(RADIANS(G145))*COS(RADIANS(E146))*COS(RADIANS(AG136))))</f>
        <v>#DIV/0!</v>
      </c>
      <c r="AH145" s="3" t="e">
        <f>IF(DEGREES(ACOS(SIN(RADIANS(G145))*SIN(RADIANS(E146))+COS(RADIANS(G145))*COS(RADIANS(E146))*COS(RADIANS(AH136))))&gt;90,0,$F$4*$F$5/E145^2*(SIN(RADIANS(G145))*SIN(RADIANS(E146))+COS(RADIANS(G145))*COS(RADIANS(E146))*COS(RADIANS(AH136))))</f>
        <v>#DIV/0!</v>
      </c>
      <c r="AI145" s="3" t="e">
        <f>IF(DEGREES(ACOS(SIN(RADIANS(G145))*SIN(RADIANS(E146))+COS(RADIANS(G145))*COS(RADIANS(E146))*COS(RADIANS(AI136))))&gt;90,0,$F$4*$F$5/E145^2*(SIN(RADIANS(G145))*SIN(RADIANS(E146))+COS(RADIANS(G145))*COS(RADIANS(E146))*COS(RADIANS(AI136))))</f>
        <v>#DIV/0!</v>
      </c>
      <c r="AJ145" s="3" t="e">
        <f>IF(DEGREES(ACOS(SIN(RADIANS(G145))*SIN(RADIANS(E146))+COS(RADIANS(G145))*COS(RADIANS(E146))*COS(RADIANS(AJ136))))&gt;90,0,$F$4*$F$5/E145^2*(SIN(RADIANS(G145))*SIN(RADIANS(E146))+COS(RADIANS(G145))*COS(RADIANS(E146))*COS(RADIANS(AJ136))))</f>
        <v>#DIV/0!</v>
      </c>
      <c r="AK145" s="3">
        <f>IF(DEGREES(ACOS(SIN(RADIANS(G145))*SIN(RADIANS(E146))+COS(RADIANS(G145))*COS(RADIANS(E146))*COS(RADIANS(AK136))))&gt;90,0,$F$4*$F$5/E145^2*(SIN(RADIANS(G145))*SIN(RADIANS(E146))+COS(RADIANS(G145))*COS(RADIANS(E146))*COS(RADIANS(AK136))))</f>
        <v>0</v>
      </c>
      <c r="AL145" s="3">
        <f>IF(DEGREES(ACOS(SIN(RADIANS(G145))*SIN(RADIANS(E146))+COS(RADIANS(G145))*COS(RADIANS(E146))*COS(RADIANS(AL136))))&gt;90,0,$F$4*$F$5/E145^2*(SIN(RADIANS(G145))*SIN(RADIANS(E146))+COS(RADIANS(G145))*COS(RADIANS(E146))*COS(RADIANS(AL136))))</f>
        <v>0</v>
      </c>
      <c r="AM145" s="3">
        <f>IF(DEGREES(ACOS(SIN(RADIANS(G145))*SIN(RADIANS(E146))+COS(RADIANS(G145))*COS(RADIANS(E146))*COS(RADIANS(AM136))))&gt;90,0,$F$4*$F$5/E145^2*(SIN(RADIANS(G145))*SIN(RADIANS(E146))+COS(RADIANS(G145))*COS(RADIANS(E146))*COS(RADIANS(AM136))))</f>
        <v>0</v>
      </c>
      <c r="AN145" s="3">
        <f>IF(DEGREES(ACOS(SIN(RADIANS(G145))*SIN(RADIANS(E146))+COS(RADIANS(G145))*COS(RADIANS(E146))*COS(RADIANS(AN136))))&gt;90,0,$F$4*$F$5/E145^2*(SIN(RADIANS(G145))*SIN(RADIANS(E146))+COS(RADIANS(G145))*COS(RADIANS(E146))*COS(RADIANS(AN136))))</f>
        <v>0</v>
      </c>
      <c r="AO145" s="3">
        <f>IF(DEGREES(ACOS(SIN(RADIANS(G145))*SIN(RADIANS(E146))+COS(RADIANS(G145))*COS(RADIANS(E146))*COS(RADIANS(AO136))))&gt;90,0,$F$4*$F$5/E145^2*(SIN(RADIANS(G145))*SIN(RADIANS(E146))+COS(RADIANS(G145))*COS(RADIANS(E146))*COS(RADIANS(AO136))))</f>
        <v>0</v>
      </c>
      <c r="AP145" s="3">
        <f>IF(DEGREES(ACOS(SIN(RADIANS(G145))*SIN(RADIANS(E146))+COS(RADIANS(G145))*COS(RADIANS(E146))*COS(RADIANS(AP136))))&gt;90,0,$F$4*$F$5/E145^2*(SIN(RADIANS(G145))*SIN(RADIANS(E146))+COS(RADIANS(G145))*COS(RADIANS(E146))*COS(RADIANS(AP136))))</f>
        <v>0</v>
      </c>
      <c r="AQ145" s="3">
        <f>IF(DEGREES(ACOS(SIN(RADIANS(G145))*SIN(RADIANS(E146))+COS(RADIANS(G145))*COS(RADIANS(E146))*COS(RADIANS(AQ136))))&gt;90,0,$F$4*$F$5/E145^2*(SIN(RADIANS(G145))*SIN(RADIANS(E146))+COS(RADIANS(G145))*COS(RADIANS(E146))*COS(RADIANS(AQ136))))</f>
        <v>0</v>
      </c>
      <c r="AR145" s="3">
        <f>IF(DEGREES(ACOS(SIN(RADIANS(G145))*SIN(RADIANS(E146))+COS(RADIANS(G145))*COS(RADIANS(E146))*COS(RADIANS(AR136))))&gt;90,0,$F$4*$F$5/E145^2*(SIN(RADIANS(G145))*SIN(RADIANS(E146))+COS(RADIANS(G145))*COS(RADIANS(E146))*COS(RADIANS(AR136))))</f>
        <v>0</v>
      </c>
    </row>
    <row r="146" spans="2:44" ht="15.75" customHeight="1" x14ac:dyDescent="0.2">
      <c r="B146" s="20" t="s">
        <v>737</v>
      </c>
      <c r="E146" s="3">
        <f>IF($F$8&gt;90,180-$F$8,$F$8)*SIN(RADIANS(E140))</f>
        <v>0</v>
      </c>
      <c r="G146" s="3">
        <v>10</v>
      </c>
      <c r="I146" s="3">
        <f>IF(DEGREES(ACOS(SIN(RADIANS(G146))*SIN(RADIANS(E146))+COS(RADIANS(G146))*COS(RADIANS(E146))*COS(RADIANS(I136))))&gt;90,0,$F$4*$F$5/E145^2*(SIN(RADIANS(G146))*SIN(RADIANS(E146))+COS(RADIANS(G146))*COS(RADIANS(E146))*COS(RADIANS(I136))))</f>
        <v>0</v>
      </c>
      <c r="J146" s="3">
        <f>IF(DEGREES(ACOS(SIN(RADIANS(G146))*SIN(RADIANS(E146))+COS(RADIANS(G146))*COS(RADIANS(E146))*COS(RADIANS(J136))))&gt;90,0,$F$4*$F$5/E145^2*(SIN(RADIANS(G146))*SIN(RADIANS(E146))+COS(RADIANS(G146))*COS(RADIANS(E146))*COS(RADIANS(J136))))</f>
        <v>0</v>
      </c>
      <c r="K146" s="3">
        <f>IF(DEGREES(ACOS(SIN(RADIANS(G146))*SIN(RADIANS(E146))+COS(RADIANS(G146))*COS(RADIANS(E146))*COS(RADIANS(K136))))&gt;90,0,$F$4*$F$5/E145^2*(SIN(RADIANS(G146))*SIN(RADIANS(E146))+COS(RADIANS(G146))*COS(RADIANS(E146))*COS(RADIANS(K136))))</f>
        <v>0</v>
      </c>
      <c r="L146" s="3">
        <f>IF(DEGREES(ACOS(SIN(RADIANS(G146))*SIN(RADIANS(E146))+COS(RADIANS(G146))*COS(RADIANS(E146))*COS(RADIANS(L136))))&gt;90,0,$F$4*$F$5/E145^2*(SIN(RADIANS(G146))*SIN(RADIANS(E146))+COS(RADIANS(G146))*COS(RADIANS(E146))*COS(RADIANS(L136))))</f>
        <v>0</v>
      </c>
      <c r="M146" s="3">
        <f>IF(DEGREES(ACOS(SIN(RADIANS(G146))*SIN(RADIANS(E146))+COS(RADIANS(G146))*COS(RADIANS(E146))*COS(RADIANS(M136))))&gt;90,0,$F$4*$F$5/E145^2*(SIN(RADIANS(G146))*SIN(RADIANS(E146))+COS(RADIANS(G146))*COS(RADIANS(E146))*COS(RADIANS(M136))))</f>
        <v>0</v>
      </c>
      <c r="N146" s="3">
        <f>IF(DEGREES(ACOS(SIN(RADIANS(G146))*SIN(RADIANS(E146))+COS(RADIANS(G146))*COS(RADIANS(E146))*COS(RADIANS(N136))))&gt;90,0,$F$4*$F$5/E145^2*(SIN(RADIANS(G146))*SIN(RADIANS(E146))+COS(RADIANS(G146))*COS(RADIANS(E146))*COS(RADIANS(N136))))</f>
        <v>0</v>
      </c>
      <c r="O146" s="3">
        <f>IF(DEGREES(ACOS(SIN(RADIANS(G146))*SIN(RADIANS(E146))+COS(RADIANS(G146))*COS(RADIANS(E146))*COS(RADIANS(O136))))&gt;90,0,$F$4*$F$5/E145^2*(SIN(RADIANS(G146))*SIN(RADIANS(E146))+COS(RADIANS(G146))*COS(RADIANS(E146))*COS(RADIANS(O136))))</f>
        <v>0</v>
      </c>
      <c r="P146" s="3">
        <f>IF(DEGREES(ACOS(SIN(RADIANS(G146))*SIN(RADIANS(E146))+COS(RADIANS(G146))*COS(RADIANS(E146))*COS(RADIANS(P136))))&gt;90,0,$F$4*$F$5/E145^2*(SIN(RADIANS(G146))*SIN(RADIANS(E146))+COS(RADIANS(G146))*COS(RADIANS(E146))*COS(RADIANS(P136))))</f>
        <v>0</v>
      </c>
      <c r="Q146" s="3">
        <f>IF(DEGREES(ACOS(SIN(RADIANS(G146))*SIN(RADIANS(E146))+COS(RADIANS(G146))*COS(RADIANS(E146))*COS(RADIANS(Q136))))&gt;90,0,$F$4*$F$5/E145^2*(SIN(RADIANS(G146))*SIN(RADIANS(E146))+COS(RADIANS(G146))*COS(RADIANS(E146))*COS(RADIANS(Q136))))</f>
        <v>0</v>
      </c>
      <c r="R146" s="3" t="e">
        <f>IF(DEGREES(ACOS(SIN(RADIANS(G146))*SIN(RADIANS(E146))+COS(RADIANS(G146))*COS(RADIANS(E146))*COS(RADIANS(R136))))&gt;90,0,$F$4*$F$5/E145^2*(SIN(RADIANS(G146))*SIN(RADIANS(E146))+COS(RADIANS(G146))*COS(RADIANS(E146))*COS(RADIANS(R136))))</f>
        <v>#DIV/0!</v>
      </c>
      <c r="S146" s="3" t="e">
        <f>IF(DEGREES(ACOS(SIN(RADIANS(G146))*SIN(RADIANS(E146))+COS(RADIANS(G146))*COS(RADIANS(E146))*COS(RADIANS(S136))))&gt;90,0,$F$4*$F$5/E145^2*(SIN(RADIANS(G146))*SIN(RADIANS(E146))+COS(RADIANS(G146))*COS(RADIANS(E146))*COS(RADIANS(S136))))</f>
        <v>#DIV/0!</v>
      </c>
      <c r="T146" s="3" t="e">
        <f>IF(DEGREES(ACOS(SIN(RADIANS(G146))*SIN(RADIANS(E146))+COS(RADIANS(G146))*COS(RADIANS(E146))*COS(RADIANS(T136))))&gt;90,0,$F$4*$F$5/E145^2*(SIN(RADIANS(G146))*SIN(RADIANS(E146))+COS(RADIANS(G146))*COS(RADIANS(E146))*COS(RADIANS(T136))))</f>
        <v>#DIV/0!</v>
      </c>
      <c r="U146" s="3" t="e">
        <f>IF(DEGREES(ACOS(SIN(RADIANS(G146))*SIN(RADIANS(E146))+COS(RADIANS(G146))*COS(RADIANS(E146))*COS(RADIANS(U136))))&gt;90,0,$F$4*$F$5/E145^2*(SIN(RADIANS(G146))*SIN(RADIANS(E146))+COS(RADIANS(G146))*COS(RADIANS(E146))*COS(RADIANS(U136))))</f>
        <v>#DIV/0!</v>
      </c>
      <c r="V146" s="3" t="e">
        <f>IF(DEGREES(ACOS(SIN(RADIANS(G146))*SIN(RADIANS(E146))+COS(RADIANS(G146))*COS(RADIANS(E146))*COS(RADIANS(V136))))&gt;90,0,$F$4*$F$5/E145^2*(SIN(RADIANS(G146))*SIN(RADIANS(E146))+COS(RADIANS(G146))*COS(RADIANS(E146))*COS(RADIANS(V136))))</f>
        <v>#DIV/0!</v>
      </c>
      <c r="W146" s="3" t="e">
        <f>IF(DEGREES(ACOS(SIN(RADIANS(G146))*SIN(RADIANS(E146))+COS(RADIANS(G146))*COS(RADIANS(E146))*COS(RADIANS(W136))))&gt;90,0,$F$4*$F$5/E145^2*(SIN(RADIANS(G146))*SIN(RADIANS(E146))+COS(RADIANS(G146))*COS(RADIANS(E146))*COS(RADIANS(W136))))</f>
        <v>#DIV/0!</v>
      </c>
      <c r="X146" s="3" t="e">
        <f>IF(DEGREES(ACOS(SIN(RADIANS(G146))*SIN(RADIANS(E146))+COS(RADIANS(G146))*COS(RADIANS(E146))*COS(RADIANS(X136))))&gt;90,0,$F$4*$F$5/E145^2*(SIN(RADIANS(G146))*SIN(RADIANS(E146))+COS(RADIANS(G146))*COS(RADIANS(E146))*COS(RADIANS(X136))))</f>
        <v>#DIV/0!</v>
      </c>
      <c r="Y146" s="3" t="e">
        <f>IF(DEGREES(ACOS(SIN(RADIANS(G146))*SIN(RADIANS(E146))+COS(RADIANS(G146))*COS(RADIANS(E146))*COS(RADIANS(Y136))))&gt;90,0,$F$4*$F$5/E145^2*(SIN(RADIANS(G146))*SIN(RADIANS(E146))+COS(RADIANS(G146))*COS(RADIANS(E146))*COS(RADIANS(Y136))))</f>
        <v>#DIV/0!</v>
      </c>
      <c r="Z146" s="3" t="e">
        <f>IF(DEGREES(ACOS(SIN(RADIANS(G146))*SIN(RADIANS(E146))+COS(RADIANS(G146))*COS(RADIANS(E146))*COS(RADIANS(Z136))))&gt;90,0,$F$4*$F$5/E145^2*(SIN(RADIANS(G146))*SIN(RADIANS(E146))+COS(RADIANS(G146))*COS(RADIANS(E146))*COS(RADIANS(Z136))))</f>
        <v>#DIV/0!</v>
      </c>
      <c r="AA146" s="3" t="e">
        <f>IF(DEGREES(ACOS(SIN(RADIANS(G146))*SIN(RADIANS(E146))+COS(RADIANS(G146))*COS(RADIANS(E146))*COS(RADIANS(AA136))))&gt;90,0,$F$4*$F$5/E145^2*(SIN(RADIANS(G146))*SIN(RADIANS(E146))+COS(RADIANS(G146))*COS(RADIANS(E146))*COS(RADIANS(AA136))))</f>
        <v>#DIV/0!</v>
      </c>
      <c r="AB146" s="3" t="e">
        <f>IF(DEGREES(ACOS(SIN(RADIANS(G146))*SIN(RADIANS(E146))+COS(RADIANS(G146))*COS(RADIANS(E146))*COS(RADIANS(AB136))))&gt;90,0,$F$4*$F$5/E145^2*(SIN(RADIANS(G146))*SIN(RADIANS(E146))+COS(RADIANS(G146))*COS(RADIANS(E146))*COS(RADIANS(AB136))))</f>
        <v>#DIV/0!</v>
      </c>
      <c r="AC146" s="3" t="e">
        <f>IF(DEGREES(ACOS(SIN(RADIANS(G146))*SIN(RADIANS(E146))+COS(RADIANS(G146))*COS(RADIANS(E146))*COS(RADIANS(AC136))))&gt;90,0,$F$4*$F$5/E145^2*(SIN(RADIANS(G146))*SIN(RADIANS(E146))+COS(RADIANS(G146))*COS(RADIANS(E146))*COS(RADIANS(AC136))))</f>
        <v>#DIV/0!</v>
      </c>
      <c r="AD146" s="3" t="e">
        <f>IF(DEGREES(ACOS(SIN(RADIANS(G146))*SIN(RADIANS(E146))+COS(RADIANS(G146))*COS(RADIANS(E146))*COS(RADIANS(AD136))))&gt;90,0,$F$4*$F$5/E145^2*(SIN(RADIANS(G146))*SIN(RADIANS(E146))+COS(RADIANS(G146))*COS(RADIANS(E146))*COS(RADIANS(AD136))))</f>
        <v>#DIV/0!</v>
      </c>
      <c r="AE146" s="3" t="e">
        <f>IF(DEGREES(ACOS(SIN(RADIANS(G146))*SIN(RADIANS(E146))+COS(RADIANS(G146))*COS(RADIANS(E146))*COS(RADIANS(AE136))))&gt;90,0,$F$4*$F$5/E145^2*(SIN(RADIANS(G146))*SIN(RADIANS(E146))+COS(RADIANS(G146))*COS(RADIANS(E146))*COS(RADIANS(AE136))))</f>
        <v>#DIV/0!</v>
      </c>
      <c r="AF146" s="3" t="e">
        <f>IF(DEGREES(ACOS(SIN(RADIANS(G146))*SIN(RADIANS(E146))+COS(RADIANS(G146))*COS(RADIANS(E146))*COS(RADIANS(AF136))))&gt;90,0,$F$4*$F$5/E145^2*(SIN(RADIANS(G146))*SIN(RADIANS(E146))+COS(RADIANS(G146))*COS(RADIANS(E146))*COS(RADIANS(AF136))))</f>
        <v>#DIV/0!</v>
      </c>
      <c r="AG146" s="3" t="e">
        <f>IF(DEGREES(ACOS(SIN(RADIANS(G146))*SIN(RADIANS(E146))+COS(RADIANS(G146))*COS(RADIANS(E146))*COS(RADIANS(AG136))))&gt;90,0,$F$4*$F$5/E145^2*(SIN(RADIANS(G146))*SIN(RADIANS(E146))+COS(RADIANS(G146))*COS(RADIANS(E146))*COS(RADIANS(AG136))))</f>
        <v>#DIV/0!</v>
      </c>
      <c r="AH146" s="3" t="e">
        <f>IF(DEGREES(ACOS(SIN(RADIANS(G146))*SIN(RADIANS(E146))+COS(RADIANS(G146))*COS(RADIANS(E146))*COS(RADIANS(AH136))))&gt;90,0,$F$4*$F$5/E145^2*(SIN(RADIANS(G146))*SIN(RADIANS(E146))+COS(RADIANS(G146))*COS(RADIANS(E146))*COS(RADIANS(AH136))))</f>
        <v>#DIV/0!</v>
      </c>
      <c r="AI146" s="3" t="e">
        <f>IF(DEGREES(ACOS(SIN(RADIANS(G146))*SIN(RADIANS(E146))+COS(RADIANS(G146))*COS(RADIANS(E146))*COS(RADIANS(AI136))))&gt;90,0,$F$4*$F$5/E145^2*(SIN(RADIANS(G146))*SIN(RADIANS(E146))+COS(RADIANS(G146))*COS(RADIANS(E146))*COS(RADIANS(AI136))))</f>
        <v>#DIV/0!</v>
      </c>
      <c r="AJ146" s="3" t="e">
        <f>IF(DEGREES(ACOS(SIN(RADIANS(G146))*SIN(RADIANS(E146))+COS(RADIANS(G146))*COS(RADIANS(E146))*COS(RADIANS(AJ136))))&gt;90,0,$F$4*$F$5/E145^2*(SIN(RADIANS(G146))*SIN(RADIANS(E146))+COS(RADIANS(G146))*COS(RADIANS(E146))*COS(RADIANS(AJ136))))</f>
        <v>#DIV/0!</v>
      </c>
      <c r="AK146" s="3">
        <f>IF(DEGREES(ACOS(SIN(RADIANS(G146))*SIN(RADIANS(E146))+COS(RADIANS(G146))*COS(RADIANS(E146))*COS(RADIANS(AK136))))&gt;90,0,$F$4*$F$5/E145^2*(SIN(RADIANS(G146))*SIN(RADIANS(E146))+COS(RADIANS(G146))*COS(RADIANS(E146))*COS(RADIANS(AK136))))</f>
        <v>0</v>
      </c>
      <c r="AL146" s="3">
        <f>IF(DEGREES(ACOS(SIN(RADIANS(G146))*SIN(RADIANS(E146))+COS(RADIANS(G146))*COS(RADIANS(E146))*COS(RADIANS(AL136))))&gt;90,0,$F$4*$F$5/E145^2*(SIN(RADIANS(G146))*SIN(RADIANS(E146))+COS(RADIANS(G146))*COS(RADIANS(E146))*COS(RADIANS(AL136))))</f>
        <v>0</v>
      </c>
      <c r="AM146" s="3">
        <f>IF(DEGREES(ACOS(SIN(RADIANS(G146))*SIN(RADIANS(E146))+COS(RADIANS(G146))*COS(RADIANS(E146))*COS(RADIANS(AM136))))&gt;90,0,$F$4*$F$5/E145^2*(SIN(RADIANS(G146))*SIN(RADIANS(E146))+COS(RADIANS(G146))*COS(RADIANS(E146))*COS(RADIANS(AM136))))</f>
        <v>0</v>
      </c>
      <c r="AN146" s="3">
        <f>IF(DEGREES(ACOS(SIN(RADIANS(G146))*SIN(RADIANS(E146))+COS(RADIANS(G146))*COS(RADIANS(E146))*COS(RADIANS(AN136))))&gt;90,0,$F$4*$F$5/E145^2*(SIN(RADIANS(G146))*SIN(RADIANS(E146))+COS(RADIANS(G146))*COS(RADIANS(E146))*COS(RADIANS(AN136))))</f>
        <v>0</v>
      </c>
      <c r="AO146" s="3">
        <f>IF(DEGREES(ACOS(SIN(RADIANS(G146))*SIN(RADIANS(E146))+COS(RADIANS(G146))*COS(RADIANS(E146))*COS(RADIANS(AO136))))&gt;90,0,$F$4*$F$5/E145^2*(SIN(RADIANS(G146))*SIN(RADIANS(E146))+COS(RADIANS(G146))*COS(RADIANS(E146))*COS(RADIANS(AO136))))</f>
        <v>0</v>
      </c>
      <c r="AP146" s="3">
        <f>IF(DEGREES(ACOS(SIN(RADIANS(G146))*SIN(RADIANS(E146))+COS(RADIANS(G146))*COS(RADIANS(E146))*COS(RADIANS(AP136))))&gt;90,0,$F$4*$F$5/E145^2*(SIN(RADIANS(G146))*SIN(RADIANS(E146))+COS(RADIANS(G146))*COS(RADIANS(E146))*COS(RADIANS(AP136))))</f>
        <v>0</v>
      </c>
      <c r="AQ146" s="3">
        <f>IF(DEGREES(ACOS(SIN(RADIANS(G146))*SIN(RADIANS(E146))+COS(RADIANS(G146))*COS(RADIANS(E146))*COS(RADIANS(AQ136))))&gt;90,0,$F$4*$F$5/E145^2*(SIN(RADIANS(G146))*SIN(RADIANS(E146))+COS(RADIANS(G146))*COS(RADIANS(E146))*COS(RADIANS(AQ136))))</f>
        <v>0</v>
      </c>
      <c r="AR146" s="3">
        <f>IF(DEGREES(ACOS(SIN(RADIANS(G146))*SIN(RADIANS(E146))+COS(RADIANS(G146))*COS(RADIANS(E146))*COS(RADIANS(AR136))))&gt;90,0,$F$4*$F$5/E145^2*(SIN(RADIANS(G146))*SIN(RADIANS(E146))+COS(RADIANS(G146))*COS(RADIANS(E146))*COS(RADIANS(AR136))))</f>
        <v>0</v>
      </c>
    </row>
    <row r="147" spans="2:44" ht="15.75" customHeight="1" x14ac:dyDescent="0.2">
      <c r="B147" s="20" t="s">
        <v>789</v>
      </c>
      <c r="E147" s="3">
        <f>IF($F$10=0,IF(E138&lt;360,E138,E138-360),($F$10+1)*E138)</f>
        <v>40</v>
      </c>
      <c r="G147" s="3">
        <v>0</v>
      </c>
      <c r="I147" s="3">
        <f>IF(DEGREES(ACOS(SIN(RADIANS(G147))*SIN(RADIANS(E146))+COS(RADIANS(G147))*COS(RADIANS(E146))*COS(RADIANS(I136))))&gt;90,0,$F$4*$F$5/E145^2*(SIN(RADIANS(G147))*SIN(RADIANS(E146))+COS(RADIANS(G147))*COS(RADIANS(E146))*COS(RADIANS(I136))))</f>
        <v>0</v>
      </c>
      <c r="J147" s="3">
        <f>IF(DEGREES(ACOS(SIN(RADIANS(G147))*SIN(RADIANS(E146))+COS(RADIANS(G147))*COS(RADIANS(E146))*COS(RADIANS(J136))))&gt;90,0,$F$4*$F$5/E145^2*(SIN(RADIANS(G147))*SIN(RADIANS(E146))+COS(RADIANS(G147))*COS(RADIANS(E146))*COS(RADIANS(J136))))</f>
        <v>0</v>
      </c>
      <c r="K147" s="3">
        <f>IF(DEGREES(ACOS(SIN(RADIANS(G147))*SIN(RADIANS(E146))+COS(RADIANS(G147))*COS(RADIANS(E146))*COS(RADIANS(K136))))&gt;90,0,$F$4*$F$5/E145^2*(SIN(RADIANS(G147))*SIN(RADIANS(E146))+COS(RADIANS(G147))*COS(RADIANS(E146))*COS(RADIANS(K136))))</f>
        <v>0</v>
      </c>
      <c r="L147" s="3">
        <f>IF(DEGREES(ACOS(SIN(RADIANS(G147))*SIN(RADIANS(E146))+COS(RADIANS(G147))*COS(RADIANS(E146))*COS(RADIANS(L136))))&gt;90,0,$F$4*$F$5/E145^2*(SIN(RADIANS(G147))*SIN(RADIANS(E146))+COS(RADIANS(G147))*COS(RADIANS(E146))*COS(RADIANS(L136))))</f>
        <v>0</v>
      </c>
      <c r="M147" s="3">
        <f>IF(DEGREES(ACOS(SIN(RADIANS(G147))*SIN(RADIANS(E146))+COS(RADIANS(G147))*COS(RADIANS(E146))*COS(RADIANS(M136))))&gt;90,0,$F$4*$F$5/E145^2*(SIN(RADIANS(G147))*SIN(RADIANS(E146))+COS(RADIANS(G147))*COS(RADIANS(E146))*COS(RADIANS(M136))))</f>
        <v>0</v>
      </c>
      <c r="N147" s="3">
        <f>IF(DEGREES(ACOS(SIN(RADIANS(G147))*SIN(RADIANS(E146))+COS(RADIANS(G147))*COS(RADIANS(E146))*COS(RADIANS(N136))))&gt;90,0,$F$4*$F$5/E145^2*(SIN(RADIANS(G147))*SIN(RADIANS(E146))+COS(RADIANS(G147))*COS(RADIANS(E146))*COS(RADIANS(N136))))</f>
        <v>0</v>
      </c>
      <c r="O147" s="3">
        <f>IF(DEGREES(ACOS(SIN(RADIANS(G147))*SIN(RADIANS(E146))+COS(RADIANS(G147))*COS(RADIANS(E146))*COS(RADIANS(O136))))&gt;90,0,$F$4*$F$5/E145^2*(SIN(RADIANS(G147))*SIN(RADIANS(E146))+COS(RADIANS(G147))*COS(RADIANS(E146))*COS(RADIANS(O136))))</f>
        <v>0</v>
      </c>
      <c r="P147" s="3">
        <f>IF(DEGREES(ACOS(SIN(RADIANS(G147))*SIN(RADIANS(E146))+COS(RADIANS(G147))*COS(RADIANS(E146))*COS(RADIANS(P136))))&gt;90,0,$F$4*$F$5/E145^2*(SIN(RADIANS(G147))*SIN(RADIANS(E146))+COS(RADIANS(G147))*COS(RADIANS(E146))*COS(RADIANS(P136))))</f>
        <v>0</v>
      </c>
      <c r="Q147" s="3">
        <f>IF(DEGREES(ACOS(SIN(RADIANS(G147))*SIN(RADIANS(E146))+COS(RADIANS(G147))*COS(RADIANS(E146))*COS(RADIANS(Q136))))&gt;90,0,$F$4*$F$5/E145^2*(SIN(RADIANS(G147))*SIN(RADIANS(E146))+COS(RADIANS(G147))*COS(RADIANS(E146))*COS(RADIANS(Q136))))</f>
        <v>0</v>
      </c>
      <c r="R147" s="3" t="e">
        <f>IF(DEGREES(ACOS(SIN(RADIANS(G147))*SIN(RADIANS(E146))+COS(RADIANS(G147))*COS(RADIANS(E146))*COS(RADIANS(R136))))&gt;90,0,$F$4*$F$5/E145^2*(SIN(RADIANS(G147))*SIN(RADIANS(E146))+COS(RADIANS(G147))*COS(RADIANS(E146))*COS(RADIANS(R136))))</f>
        <v>#DIV/0!</v>
      </c>
      <c r="S147" s="3" t="e">
        <f>IF(DEGREES(ACOS(SIN(RADIANS(G147))*SIN(RADIANS(E146))+COS(RADIANS(G147))*COS(RADIANS(E146))*COS(RADIANS(S136))))&gt;90,0,$F$4*$F$5/E145^2*(SIN(RADIANS(G147))*SIN(RADIANS(E146))+COS(RADIANS(G147))*COS(RADIANS(E146))*COS(RADIANS(S136))))</f>
        <v>#DIV/0!</v>
      </c>
      <c r="T147" s="3" t="e">
        <f>IF(DEGREES(ACOS(SIN(RADIANS(G147))*SIN(RADIANS(E146))+COS(RADIANS(G147))*COS(RADIANS(E146))*COS(RADIANS(T136))))&gt;90,0,$F$4*$F$5/E145^2*(SIN(RADIANS(G147))*SIN(RADIANS(E146))+COS(RADIANS(G147))*COS(RADIANS(E146))*COS(RADIANS(T136))))</f>
        <v>#DIV/0!</v>
      </c>
      <c r="U147" s="3" t="e">
        <f>IF(DEGREES(ACOS(SIN(RADIANS(G147))*SIN(RADIANS(E146))+COS(RADIANS(G147))*COS(RADIANS(E146))*COS(RADIANS(U136))))&gt;90,0,$F$4*$F$5/E145^2*(SIN(RADIANS(G147))*SIN(RADIANS(E146))+COS(RADIANS(G147))*COS(RADIANS(E146))*COS(RADIANS(U136))))</f>
        <v>#DIV/0!</v>
      </c>
      <c r="V147" s="3" t="e">
        <f>IF(DEGREES(ACOS(SIN(RADIANS(G147))*SIN(RADIANS(E146))+COS(RADIANS(G147))*COS(RADIANS(E146))*COS(RADIANS(V136))))&gt;90,0,$F$4*$F$5/E145^2*(SIN(RADIANS(G147))*SIN(RADIANS(E146))+COS(RADIANS(G147))*COS(RADIANS(E146))*COS(RADIANS(V136))))</f>
        <v>#DIV/0!</v>
      </c>
      <c r="W147" s="3" t="e">
        <f>IF(DEGREES(ACOS(SIN(RADIANS(G147))*SIN(RADIANS(E146))+COS(RADIANS(G147))*COS(RADIANS(E146))*COS(RADIANS(W136))))&gt;90,0,$F$4*$F$5/E145^2*(SIN(RADIANS(G147))*SIN(RADIANS(E146))+COS(RADIANS(G147))*COS(RADIANS(E146))*COS(RADIANS(W136))))</f>
        <v>#DIV/0!</v>
      </c>
      <c r="X147" s="3" t="e">
        <f>IF(DEGREES(ACOS(SIN(RADIANS(G147))*SIN(RADIANS(E146))+COS(RADIANS(G147))*COS(RADIANS(E146))*COS(RADIANS(X136))))&gt;90,0,$F$4*$F$5/E145^2*(SIN(RADIANS(G147))*SIN(RADIANS(E146))+COS(RADIANS(G147))*COS(RADIANS(E146))*COS(RADIANS(X136))))</f>
        <v>#DIV/0!</v>
      </c>
      <c r="Y147" s="3" t="e">
        <f>IF(DEGREES(ACOS(SIN(RADIANS(G147))*SIN(RADIANS(E146))+COS(RADIANS(G147))*COS(RADIANS(E146))*COS(RADIANS(Y136))))&gt;90,0,$F$4*$F$5/E145^2*(SIN(RADIANS(G147))*SIN(RADIANS(E146))+COS(RADIANS(G147))*COS(RADIANS(E146))*COS(RADIANS(Y136))))</f>
        <v>#DIV/0!</v>
      </c>
      <c r="Z147" s="3" t="e">
        <f>IF(DEGREES(ACOS(SIN(RADIANS(G147))*SIN(RADIANS(E146))+COS(RADIANS(G147))*COS(RADIANS(E146))*COS(RADIANS(Z136))))&gt;90,0,$F$4*$F$5/E145^2*(SIN(RADIANS(G147))*SIN(RADIANS(E146))+COS(RADIANS(G147))*COS(RADIANS(E146))*COS(RADIANS(Z136))))</f>
        <v>#DIV/0!</v>
      </c>
      <c r="AA147" s="3" t="e">
        <f>IF(DEGREES(ACOS(SIN(RADIANS(G147))*SIN(RADIANS(E146))+COS(RADIANS(G147))*COS(RADIANS(E146))*COS(RADIANS(AA136))))&gt;90,0,$F$4*$F$5/E145^2*(SIN(RADIANS(G147))*SIN(RADIANS(E146))+COS(RADIANS(G147))*COS(RADIANS(E146))*COS(RADIANS(AA136))))</f>
        <v>#DIV/0!</v>
      </c>
      <c r="AB147" s="3" t="e">
        <f>IF(DEGREES(ACOS(SIN(RADIANS(G147))*SIN(RADIANS(E146))+COS(RADIANS(G147))*COS(RADIANS(E146))*COS(RADIANS(AB136))))&gt;90,0,$F$4*$F$5/E145^2*(SIN(RADIANS(G147))*SIN(RADIANS(E146))+COS(RADIANS(G147))*COS(RADIANS(E146))*COS(RADIANS(AB136))))</f>
        <v>#DIV/0!</v>
      </c>
      <c r="AC147" s="3" t="e">
        <f>IF(DEGREES(ACOS(SIN(RADIANS(G147))*SIN(RADIANS(E146))+COS(RADIANS(G147))*COS(RADIANS(E146))*COS(RADIANS(AC136))))&gt;90,0,$F$4*$F$5/E145^2*(SIN(RADIANS(G147))*SIN(RADIANS(E146))+COS(RADIANS(G147))*COS(RADIANS(E146))*COS(RADIANS(AC136))))</f>
        <v>#DIV/0!</v>
      </c>
      <c r="AD147" s="3" t="e">
        <f>IF(DEGREES(ACOS(SIN(RADIANS(G147))*SIN(RADIANS(E146))+COS(RADIANS(G147))*COS(RADIANS(E146))*COS(RADIANS(AD136))))&gt;90,0,$F$4*$F$5/E145^2*(SIN(RADIANS(G147))*SIN(RADIANS(E146))+COS(RADIANS(G147))*COS(RADIANS(E146))*COS(RADIANS(AD136))))</f>
        <v>#DIV/0!</v>
      </c>
      <c r="AE147" s="3" t="e">
        <f>IF(DEGREES(ACOS(SIN(RADIANS(G147))*SIN(RADIANS(E146))+COS(RADIANS(G147))*COS(RADIANS(E146))*COS(RADIANS(AE136))))&gt;90,0,$F$4*$F$5/E145^2*(SIN(RADIANS(G147))*SIN(RADIANS(E146))+COS(RADIANS(G147))*COS(RADIANS(E146))*COS(RADIANS(AE136))))</f>
        <v>#DIV/0!</v>
      </c>
      <c r="AF147" s="3" t="e">
        <f>IF(DEGREES(ACOS(SIN(RADIANS(G147))*SIN(RADIANS(E146))+COS(RADIANS(G147))*COS(RADIANS(E146))*COS(RADIANS(AF136))))&gt;90,0,$F$4*$F$5/E145^2*(SIN(RADIANS(G147))*SIN(RADIANS(E146))+COS(RADIANS(G147))*COS(RADIANS(E146))*COS(RADIANS(AF136))))</f>
        <v>#DIV/0!</v>
      </c>
      <c r="AG147" s="3" t="e">
        <f>IF(DEGREES(ACOS(SIN(RADIANS(G147))*SIN(RADIANS(E146))+COS(RADIANS(G147))*COS(RADIANS(E146))*COS(RADIANS(AG136))))&gt;90,0,$F$4*$F$5/E145^2*(SIN(RADIANS(G147))*SIN(RADIANS(E146))+COS(RADIANS(G147))*COS(RADIANS(E146))*COS(RADIANS(AG136))))</f>
        <v>#DIV/0!</v>
      </c>
      <c r="AH147" s="3" t="e">
        <f>IF(DEGREES(ACOS(SIN(RADIANS(G147))*SIN(RADIANS(E146))+COS(RADIANS(G147))*COS(RADIANS(E146))*COS(RADIANS(AH136))))&gt;90,0,$F$4*$F$5/E145^2*(SIN(RADIANS(G147))*SIN(RADIANS(E146))+COS(RADIANS(G147))*COS(RADIANS(E146))*COS(RADIANS(AH136))))</f>
        <v>#DIV/0!</v>
      </c>
      <c r="AI147" s="3" t="e">
        <f>IF(DEGREES(ACOS(SIN(RADIANS(G147))*SIN(RADIANS(E146))+COS(RADIANS(G147))*COS(RADIANS(E146))*COS(RADIANS(AI136))))&gt;90,0,$F$4*$F$5/E145^2*(SIN(RADIANS(G147))*SIN(RADIANS(E146))+COS(RADIANS(G147))*COS(RADIANS(E146))*COS(RADIANS(AI136))))</f>
        <v>#DIV/0!</v>
      </c>
      <c r="AJ147" s="3" t="e">
        <f>IF(DEGREES(ACOS(SIN(RADIANS(G147))*SIN(RADIANS(E146))+COS(RADIANS(G147))*COS(RADIANS(E146))*COS(RADIANS(AJ136))))&gt;90,0,$F$4*$F$5/E145^2*(SIN(RADIANS(G147))*SIN(RADIANS(E146))+COS(RADIANS(G147))*COS(RADIANS(E146))*COS(RADIANS(AJ136))))</f>
        <v>#DIV/0!</v>
      </c>
      <c r="AK147" s="3">
        <f>IF(DEGREES(ACOS(SIN(RADIANS(G147))*SIN(RADIANS(E146))+COS(RADIANS(G147))*COS(RADIANS(E146))*COS(RADIANS(AK136))))&gt;90,0,$F$4*$F$5/E145^2*(SIN(RADIANS(G147))*SIN(RADIANS(E146))+COS(RADIANS(G147))*COS(RADIANS(E146))*COS(RADIANS(AK136))))</f>
        <v>0</v>
      </c>
      <c r="AL147" s="3">
        <f>IF(DEGREES(ACOS(SIN(RADIANS(G147))*SIN(RADIANS(E146))+COS(RADIANS(G147))*COS(RADIANS(E146))*COS(RADIANS(AL136))))&gt;90,0,$F$4*$F$5/E145^2*(SIN(RADIANS(G147))*SIN(RADIANS(E146))+COS(RADIANS(G147))*COS(RADIANS(E146))*COS(RADIANS(AL136))))</f>
        <v>0</v>
      </c>
      <c r="AM147" s="3">
        <f>IF(DEGREES(ACOS(SIN(RADIANS(G147))*SIN(RADIANS(E146))+COS(RADIANS(G147))*COS(RADIANS(E146))*COS(RADIANS(AM136))))&gt;90,0,$F$4*$F$5/E145^2*(SIN(RADIANS(G147))*SIN(RADIANS(E146))+COS(RADIANS(G147))*COS(RADIANS(E146))*COS(RADIANS(AM136))))</f>
        <v>0</v>
      </c>
      <c r="AN147" s="3">
        <f>IF(DEGREES(ACOS(SIN(RADIANS(G147))*SIN(RADIANS(E146))+COS(RADIANS(G147))*COS(RADIANS(E146))*COS(RADIANS(AN136))))&gt;90,0,$F$4*$F$5/E145^2*(SIN(RADIANS(G147))*SIN(RADIANS(E146))+COS(RADIANS(G147))*COS(RADIANS(E146))*COS(RADIANS(AN136))))</f>
        <v>0</v>
      </c>
      <c r="AO147" s="3">
        <f>IF(DEGREES(ACOS(SIN(RADIANS(G147))*SIN(RADIANS(E146))+COS(RADIANS(G147))*COS(RADIANS(E146))*COS(RADIANS(AO136))))&gt;90,0,$F$4*$F$5/E145^2*(SIN(RADIANS(G147))*SIN(RADIANS(E146))+COS(RADIANS(G147))*COS(RADIANS(E146))*COS(RADIANS(AO136))))</f>
        <v>0</v>
      </c>
      <c r="AP147" s="3">
        <f>IF(DEGREES(ACOS(SIN(RADIANS(G147))*SIN(RADIANS(E146))+COS(RADIANS(G147))*COS(RADIANS(E146))*COS(RADIANS(AP136))))&gt;90,0,$F$4*$F$5/E145^2*(SIN(RADIANS(G147))*SIN(RADIANS(E146))+COS(RADIANS(G147))*COS(RADIANS(E146))*COS(RADIANS(AP136))))</f>
        <v>0</v>
      </c>
      <c r="AQ147" s="3">
        <f>IF(DEGREES(ACOS(SIN(RADIANS(G147))*SIN(RADIANS(E146))+COS(RADIANS(G147))*COS(RADIANS(E146))*COS(RADIANS(AQ136))))&gt;90,0,$F$4*$F$5/E145^2*(SIN(RADIANS(G147))*SIN(RADIANS(E146))+COS(RADIANS(G147))*COS(RADIANS(E146))*COS(RADIANS(AQ136))))</f>
        <v>0</v>
      </c>
      <c r="AR147" s="3">
        <f>IF(DEGREES(ACOS(SIN(RADIANS(G147))*SIN(RADIANS(E146))+COS(RADIANS(G147))*COS(RADIANS(E146))*COS(RADIANS(AR136))))&gt;90,0,$F$4*$F$5/E145^2*(SIN(RADIANS(G147))*SIN(RADIANS(E146))+COS(RADIANS(G147))*COS(RADIANS(E146))*COS(RADIANS(AR136))))</f>
        <v>0</v>
      </c>
    </row>
    <row r="148" spans="2:44" ht="15.75" customHeight="1" x14ac:dyDescent="0.2">
      <c r="B148" s="20" t="s">
        <v>790</v>
      </c>
      <c r="E148" s="3">
        <f>E147-E139-360*ROUNDDOWN((E147-E139)/360,0)</f>
        <v>-7.1054273576010019E-15</v>
      </c>
      <c r="G148" s="3">
        <v>-10</v>
      </c>
      <c r="I148" s="3">
        <f>IF(DEGREES(ACOS(SIN(RADIANS(G148))*SIN(RADIANS(E146))+COS(RADIANS(G148))*COS(RADIANS(E146))*COS(RADIANS(I136))))&gt;90,0,$F$4*$F$5/E145^2*(SIN(RADIANS(G148))*SIN(RADIANS(E146))+COS(RADIANS(G148))*COS(RADIANS(E146))*COS(RADIANS(I136))))</f>
        <v>0</v>
      </c>
      <c r="J148" s="3">
        <f>IF(DEGREES(ACOS(SIN(RADIANS(G148))*SIN(RADIANS(E146))+COS(RADIANS(G148))*COS(RADIANS(E146))*COS(RADIANS(J136))))&gt;90,0,$F$4*$F$5/E145^2*(SIN(RADIANS(G148))*SIN(RADIANS(E146))+COS(RADIANS(G148))*COS(RADIANS(E146))*COS(RADIANS(J136))))</f>
        <v>0</v>
      </c>
      <c r="K148" s="3">
        <f>IF(DEGREES(ACOS(SIN(RADIANS(G148))*SIN(RADIANS(E146))+COS(RADIANS(G148))*COS(RADIANS(E146))*COS(RADIANS(K136))))&gt;90,0,$F$4*$F$5/E145^2*(SIN(RADIANS(G148))*SIN(RADIANS(E146))+COS(RADIANS(G148))*COS(RADIANS(E146))*COS(RADIANS(K136))))</f>
        <v>0</v>
      </c>
      <c r="L148" s="3">
        <f>IF(DEGREES(ACOS(SIN(RADIANS(G148))*SIN(RADIANS(E146))+COS(RADIANS(G148))*COS(RADIANS(E146))*COS(RADIANS(L136))))&gt;90,0,$F$4*$F$5/E145^2*(SIN(RADIANS(G148))*SIN(RADIANS(E146))+COS(RADIANS(G148))*COS(RADIANS(E146))*COS(RADIANS(L136))))</f>
        <v>0</v>
      </c>
      <c r="M148" s="3">
        <f>IF(DEGREES(ACOS(SIN(RADIANS(G148))*SIN(RADIANS(E146))+COS(RADIANS(G148))*COS(RADIANS(E146))*COS(RADIANS(M136))))&gt;90,0,$F$4*$F$5/E145^2*(SIN(RADIANS(G148))*SIN(RADIANS(E146))+COS(RADIANS(G148))*COS(RADIANS(E146))*COS(RADIANS(M136))))</f>
        <v>0</v>
      </c>
      <c r="N148" s="3">
        <f>IF(DEGREES(ACOS(SIN(RADIANS(G148))*SIN(RADIANS(E146))+COS(RADIANS(G148))*COS(RADIANS(E146))*COS(RADIANS(N136))))&gt;90,0,$F$4*$F$5/E145^2*(SIN(RADIANS(G148))*SIN(RADIANS(E146))+COS(RADIANS(G148))*COS(RADIANS(E146))*COS(RADIANS(N136))))</f>
        <v>0</v>
      </c>
      <c r="O148" s="3">
        <f>IF(DEGREES(ACOS(SIN(RADIANS(G148))*SIN(RADIANS(E146))+COS(RADIANS(G148))*COS(RADIANS(E146))*COS(RADIANS(O136))))&gt;90,0,$F$4*$F$5/E145^2*(SIN(RADIANS(G148))*SIN(RADIANS(E146))+COS(RADIANS(G148))*COS(RADIANS(E146))*COS(RADIANS(O136))))</f>
        <v>0</v>
      </c>
      <c r="P148" s="3">
        <f>IF(DEGREES(ACOS(SIN(RADIANS(G148))*SIN(RADIANS(E146))+COS(RADIANS(G148))*COS(RADIANS(E146))*COS(RADIANS(P136))))&gt;90,0,$F$4*$F$5/E145^2*(SIN(RADIANS(G148))*SIN(RADIANS(E146))+COS(RADIANS(G148))*COS(RADIANS(E146))*COS(RADIANS(P136))))</f>
        <v>0</v>
      </c>
      <c r="Q148" s="3">
        <f>IF(DEGREES(ACOS(SIN(RADIANS(G148))*SIN(RADIANS(E146))+COS(RADIANS(G148))*COS(RADIANS(E146))*COS(RADIANS(Q136))))&gt;90,0,$F$4*$F$5/E145^2*(SIN(RADIANS(G148))*SIN(RADIANS(E146))+COS(RADIANS(G148))*COS(RADIANS(E146))*COS(RADIANS(Q136))))</f>
        <v>0</v>
      </c>
      <c r="R148" s="3" t="e">
        <f>IF(DEGREES(ACOS(SIN(RADIANS(G148))*SIN(RADIANS(E146))+COS(RADIANS(G148))*COS(RADIANS(E146))*COS(RADIANS(R136))))&gt;90,0,$F$4*$F$5/E145^2*(SIN(RADIANS(G148))*SIN(RADIANS(E146))+COS(RADIANS(G148))*COS(RADIANS(E146))*COS(RADIANS(R136))))</f>
        <v>#DIV/0!</v>
      </c>
      <c r="S148" s="3" t="e">
        <f>IF(DEGREES(ACOS(SIN(RADIANS(G148))*SIN(RADIANS(E146))+COS(RADIANS(G148))*COS(RADIANS(E146))*COS(RADIANS(S136))))&gt;90,0,$F$4*$F$5/E145^2*(SIN(RADIANS(G148))*SIN(RADIANS(E146))+COS(RADIANS(G148))*COS(RADIANS(E146))*COS(RADIANS(S136))))</f>
        <v>#DIV/0!</v>
      </c>
      <c r="T148" s="3" t="e">
        <f>IF(DEGREES(ACOS(SIN(RADIANS(G148))*SIN(RADIANS(E146))+COS(RADIANS(G148))*COS(RADIANS(E146))*COS(RADIANS(T136))))&gt;90,0,$F$4*$F$5/E145^2*(SIN(RADIANS(G148))*SIN(RADIANS(E146))+COS(RADIANS(G148))*COS(RADIANS(E146))*COS(RADIANS(T136))))</f>
        <v>#DIV/0!</v>
      </c>
      <c r="U148" s="3" t="e">
        <f>IF(DEGREES(ACOS(SIN(RADIANS(G148))*SIN(RADIANS(E146))+COS(RADIANS(G148))*COS(RADIANS(E146))*COS(RADIANS(U136))))&gt;90,0,$F$4*$F$5/E145^2*(SIN(RADIANS(G148))*SIN(RADIANS(E146))+COS(RADIANS(G148))*COS(RADIANS(E146))*COS(RADIANS(U136))))</f>
        <v>#DIV/0!</v>
      </c>
      <c r="V148" s="3" t="e">
        <f>IF(DEGREES(ACOS(SIN(RADIANS(G148))*SIN(RADIANS(E146))+COS(RADIANS(G148))*COS(RADIANS(E146))*COS(RADIANS(V136))))&gt;90,0,$F$4*$F$5/E145^2*(SIN(RADIANS(G148))*SIN(RADIANS(E146))+COS(RADIANS(G148))*COS(RADIANS(E146))*COS(RADIANS(V136))))</f>
        <v>#DIV/0!</v>
      </c>
      <c r="W148" s="3" t="e">
        <f>IF(DEGREES(ACOS(SIN(RADIANS(G148))*SIN(RADIANS(E146))+COS(RADIANS(G148))*COS(RADIANS(E146))*COS(RADIANS(W136))))&gt;90,0,$F$4*$F$5/E145^2*(SIN(RADIANS(G148))*SIN(RADIANS(E146))+COS(RADIANS(G148))*COS(RADIANS(E146))*COS(RADIANS(W136))))</f>
        <v>#DIV/0!</v>
      </c>
      <c r="X148" s="3" t="e">
        <f>IF(DEGREES(ACOS(SIN(RADIANS(G148))*SIN(RADIANS(E146))+COS(RADIANS(G148))*COS(RADIANS(E146))*COS(RADIANS(X136))))&gt;90,0,$F$4*$F$5/E145^2*(SIN(RADIANS(G148))*SIN(RADIANS(E146))+COS(RADIANS(G148))*COS(RADIANS(E146))*COS(RADIANS(X136))))</f>
        <v>#DIV/0!</v>
      </c>
      <c r="Y148" s="3" t="e">
        <f>IF(DEGREES(ACOS(SIN(RADIANS(G148))*SIN(RADIANS(E146))+COS(RADIANS(G148))*COS(RADIANS(E146))*COS(RADIANS(Y136))))&gt;90,0,$F$4*$F$5/E145^2*(SIN(RADIANS(G148))*SIN(RADIANS(E146))+COS(RADIANS(G148))*COS(RADIANS(E146))*COS(RADIANS(Y136))))</f>
        <v>#DIV/0!</v>
      </c>
      <c r="Z148" s="3" t="e">
        <f>IF(DEGREES(ACOS(SIN(RADIANS(G148))*SIN(RADIANS(E146))+COS(RADIANS(G148))*COS(RADIANS(E146))*COS(RADIANS(Z136))))&gt;90,0,$F$4*$F$5/E145^2*(SIN(RADIANS(G148))*SIN(RADIANS(E146))+COS(RADIANS(G148))*COS(RADIANS(E146))*COS(RADIANS(Z136))))</f>
        <v>#DIV/0!</v>
      </c>
      <c r="AA148" s="3" t="e">
        <f>IF(DEGREES(ACOS(SIN(RADIANS(G148))*SIN(RADIANS(E146))+COS(RADIANS(G148))*COS(RADIANS(E146))*COS(RADIANS(AA136))))&gt;90,0,$F$4*$F$5/E145^2*(SIN(RADIANS(G148))*SIN(RADIANS(E146))+COS(RADIANS(G148))*COS(RADIANS(E146))*COS(RADIANS(AA136))))</f>
        <v>#DIV/0!</v>
      </c>
      <c r="AB148" s="3" t="e">
        <f>IF(DEGREES(ACOS(SIN(RADIANS(G148))*SIN(RADIANS(E146))+COS(RADIANS(G148))*COS(RADIANS(E146))*COS(RADIANS(AB136))))&gt;90,0,$F$4*$F$5/E145^2*(SIN(RADIANS(G148))*SIN(RADIANS(E146))+COS(RADIANS(G148))*COS(RADIANS(E146))*COS(RADIANS(AB136))))</f>
        <v>#DIV/0!</v>
      </c>
      <c r="AC148" s="3" t="e">
        <f>IF(DEGREES(ACOS(SIN(RADIANS(G148))*SIN(RADIANS(E146))+COS(RADIANS(G148))*COS(RADIANS(E146))*COS(RADIANS(AC136))))&gt;90,0,$F$4*$F$5/E145^2*(SIN(RADIANS(G148))*SIN(RADIANS(E146))+COS(RADIANS(G148))*COS(RADIANS(E146))*COS(RADIANS(AC136))))</f>
        <v>#DIV/0!</v>
      </c>
      <c r="AD148" s="3" t="e">
        <f>IF(DEGREES(ACOS(SIN(RADIANS(G148))*SIN(RADIANS(E146))+COS(RADIANS(G148))*COS(RADIANS(E146))*COS(RADIANS(AD136))))&gt;90,0,$F$4*$F$5/E145^2*(SIN(RADIANS(G148))*SIN(RADIANS(E146))+COS(RADIANS(G148))*COS(RADIANS(E146))*COS(RADIANS(AD136))))</f>
        <v>#DIV/0!</v>
      </c>
      <c r="AE148" s="3" t="e">
        <f>IF(DEGREES(ACOS(SIN(RADIANS(G148))*SIN(RADIANS(E146))+COS(RADIANS(G148))*COS(RADIANS(E146))*COS(RADIANS(AE136))))&gt;90,0,$F$4*$F$5/E145^2*(SIN(RADIANS(G148))*SIN(RADIANS(E146))+COS(RADIANS(G148))*COS(RADIANS(E146))*COS(RADIANS(AE136))))</f>
        <v>#DIV/0!</v>
      </c>
      <c r="AF148" s="3" t="e">
        <f>IF(DEGREES(ACOS(SIN(RADIANS(G148))*SIN(RADIANS(E146))+COS(RADIANS(G148))*COS(RADIANS(E146))*COS(RADIANS(AF136))))&gt;90,0,$F$4*$F$5/E145^2*(SIN(RADIANS(G148))*SIN(RADIANS(E146))+COS(RADIANS(G148))*COS(RADIANS(E146))*COS(RADIANS(AF136))))</f>
        <v>#DIV/0!</v>
      </c>
      <c r="AG148" s="3" t="e">
        <f>IF(DEGREES(ACOS(SIN(RADIANS(G148))*SIN(RADIANS(E146))+COS(RADIANS(G148))*COS(RADIANS(E146))*COS(RADIANS(AG136))))&gt;90,0,$F$4*$F$5/E145^2*(SIN(RADIANS(G148))*SIN(RADIANS(E146))+COS(RADIANS(G148))*COS(RADIANS(E146))*COS(RADIANS(AG136))))</f>
        <v>#DIV/0!</v>
      </c>
      <c r="AH148" s="3" t="e">
        <f>IF(DEGREES(ACOS(SIN(RADIANS(G148))*SIN(RADIANS(E146))+COS(RADIANS(G148))*COS(RADIANS(E146))*COS(RADIANS(AH136))))&gt;90,0,$F$4*$F$5/E145^2*(SIN(RADIANS(G148))*SIN(RADIANS(E146))+COS(RADIANS(G148))*COS(RADIANS(E146))*COS(RADIANS(AH136))))</f>
        <v>#DIV/0!</v>
      </c>
      <c r="AI148" s="3" t="e">
        <f>IF(DEGREES(ACOS(SIN(RADIANS(G148))*SIN(RADIANS(E146))+COS(RADIANS(G148))*COS(RADIANS(E146))*COS(RADIANS(AI136))))&gt;90,0,$F$4*$F$5/E145^2*(SIN(RADIANS(G148))*SIN(RADIANS(E146))+COS(RADIANS(G148))*COS(RADIANS(E146))*COS(RADIANS(AI136))))</f>
        <v>#DIV/0!</v>
      </c>
      <c r="AJ148" s="3" t="e">
        <f>IF(DEGREES(ACOS(SIN(RADIANS(G148))*SIN(RADIANS(E146))+COS(RADIANS(G148))*COS(RADIANS(E146))*COS(RADIANS(AJ136))))&gt;90,0,$F$4*$F$5/E145^2*(SIN(RADIANS(G148))*SIN(RADIANS(E146))+COS(RADIANS(G148))*COS(RADIANS(E146))*COS(RADIANS(AJ136))))</f>
        <v>#DIV/0!</v>
      </c>
      <c r="AK148" s="3">
        <f>IF(DEGREES(ACOS(SIN(RADIANS(G148))*SIN(RADIANS(E146))+COS(RADIANS(G148))*COS(RADIANS(E146))*COS(RADIANS(AK136))))&gt;90,0,$F$4*$F$5/E145^2*(SIN(RADIANS(G148))*SIN(RADIANS(E146))+COS(RADIANS(G148))*COS(RADIANS(E146))*COS(RADIANS(AK136))))</f>
        <v>0</v>
      </c>
      <c r="AL148" s="3">
        <f>IF(DEGREES(ACOS(SIN(RADIANS(G148))*SIN(RADIANS(E146))+COS(RADIANS(G148))*COS(RADIANS(E146))*COS(RADIANS(AL136))))&gt;90,0,$F$4*$F$5/E145^2*(SIN(RADIANS(G148))*SIN(RADIANS(E146))+COS(RADIANS(G148))*COS(RADIANS(E146))*COS(RADIANS(AL136))))</f>
        <v>0</v>
      </c>
      <c r="AM148" s="3">
        <f>IF(DEGREES(ACOS(SIN(RADIANS(G148))*SIN(RADIANS(E146))+COS(RADIANS(G148))*COS(RADIANS(E146))*COS(RADIANS(AM136))))&gt;90,0,$F$4*$F$5/E145^2*(SIN(RADIANS(G148))*SIN(RADIANS(E146))+COS(RADIANS(G148))*COS(RADIANS(E146))*COS(RADIANS(AM136))))</f>
        <v>0</v>
      </c>
      <c r="AN148" s="3">
        <f>IF(DEGREES(ACOS(SIN(RADIANS(G148))*SIN(RADIANS(E146))+COS(RADIANS(G148))*COS(RADIANS(E146))*COS(RADIANS(AN136))))&gt;90,0,$F$4*$F$5/E145^2*(SIN(RADIANS(G148))*SIN(RADIANS(E146))+COS(RADIANS(G148))*COS(RADIANS(E146))*COS(RADIANS(AN136))))</f>
        <v>0</v>
      </c>
      <c r="AO148" s="3">
        <f>IF(DEGREES(ACOS(SIN(RADIANS(G148))*SIN(RADIANS(E146))+COS(RADIANS(G148))*COS(RADIANS(E146))*COS(RADIANS(AO136))))&gt;90,0,$F$4*$F$5/E145^2*(SIN(RADIANS(G148))*SIN(RADIANS(E146))+COS(RADIANS(G148))*COS(RADIANS(E146))*COS(RADIANS(AO136))))</f>
        <v>0</v>
      </c>
      <c r="AP148" s="3">
        <f>IF(DEGREES(ACOS(SIN(RADIANS(G148))*SIN(RADIANS(E146))+COS(RADIANS(G148))*COS(RADIANS(E146))*COS(RADIANS(AP136))))&gt;90,0,$F$4*$F$5/E145^2*(SIN(RADIANS(G148))*SIN(RADIANS(E146))+COS(RADIANS(G148))*COS(RADIANS(E146))*COS(RADIANS(AP136))))</f>
        <v>0</v>
      </c>
      <c r="AQ148" s="3">
        <f>IF(DEGREES(ACOS(SIN(RADIANS(G148))*SIN(RADIANS(E146))+COS(RADIANS(G148))*COS(RADIANS(E146))*COS(RADIANS(AQ136))))&gt;90,0,$F$4*$F$5/E145^2*(SIN(RADIANS(G148))*SIN(RADIANS(E146))+COS(RADIANS(G148))*COS(RADIANS(E146))*COS(RADIANS(AQ136))))</f>
        <v>0</v>
      </c>
      <c r="AR148" s="3">
        <f>IF(DEGREES(ACOS(SIN(RADIANS(G148))*SIN(RADIANS(E146))+COS(RADIANS(G148))*COS(RADIANS(E146))*COS(RADIANS(AR136))))&gt;90,0,$F$4*$F$5/E145^2*(SIN(RADIANS(G148))*SIN(RADIANS(E146))+COS(RADIANS(G148))*COS(RADIANS(E146))*COS(RADIANS(AR136))))</f>
        <v>0</v>
      </c>
    </row>
    <row r="149" spans="2:44" ht="15.75" customHeight="1" x14ac:dyDescent="0.2">
      <c r="G149" s="3">
        <v>-20</v>
      </c>
      <c r="I149" s="3">
        <f>IF(DEGREES(ACOS(SIN(RADIANS(G149))*SIN(RADIANS(E146))+COS(RADIANS(G149))*COS(RADIANS(E146))*COS(RADIANS(I136))))&gt;90,0,$F$4*$F$5/E145^2*(SIN(RADIANS(G149))*SIN(RADIANS(E146))+COS(RADIANS(G149))*COS(RADIANS(E146))*COS(RADIANS(I136))))</f>
        <v>0</v>
      </c>
      <c r="J149" s="3">
        <f>IF(DEGREES(ACOS(SIN(RADIANS(G149))*SIN(RADIANS(E146))+COS(RADIANS(G149))*COS(RADIANS(E146))*COS(RADIANS(J136))))&gt;90,0,$F$4*$F$5/E145^2*(SIN(RADIANS(G149))*SIN(RADIANS(E146))+COS(RADIANS(G149))*COS(RADIANS(E146))*COS(RADIANS(J136))))</f>
        <v>0</v>
      </c>
      <c r="K149" s="3">
        <f>IF(DEGREES(ACOS(SIN(RADIANS(G149))*SIN(RADIANS(E146))+COS(RADIANS(G149))*COS(RADIANS(E146))*COS(RADIANS(K136))))&gt;90,0,$F$4*$F$5/E145^2*(SIN(RADIANS(G149))*SIN(RADIANS(E146))+COS(RADIANS(G149))*COS(RADIANS(E146))*COS(RADIANS(K136))))</f>
        <v>0</v>
      </c>
      <c r="L149" s="3">
        <f>IF(DEGREES(ACOS(SIN(RADIANS(G149))*SIN(RADIANS(E146))+COS(RADIANS(G149))*COS(RADIANS(E146))*COS(RADIANS(L136))))&gt;90,0,$F$4*$F$5/E145^2*(SIN(RADIANS(G149))*SIN(RADIANS(E146))+COS(RADIANS(G149))*COS(RADIANS(E146))*COS(RADIANS(L136))))</f>
        <v>0</v>
      </c>
      <c r="M149" s="3">
        <f>IF(DEGREES(ACOS(SIN(RADIANS(G149))*SIN(RADIANS(E146))+COS(RADIANS(G149))*COS(RADIANS(E146))*COS(RADIANS(M136))))&gt;90,0,$F$4*$F$5/E145^2*(SIN(RADIANS(G149))*SIN(RADIANS(E146))+COS(RADIANS(G149))*COS(RADIANS(E146))*COS(RADIANS(M136))))</f>
        <v>0</v>
      </c>
      <c r="N149" s="3">
        <f>IF(DEGREES(ACOS(SIN(RADIANS(G149))*SIN(RADIANS(E146))+COS(RADIANS(G149))*COS(RADIANS(E146))*COS(RADIANS(N136))))&gt;90,0,$F$4*$F$5/E145^2*(SIN(RADIANS(G149))*SIN(RADIANS(E146))+COS(RADIANS(G149))*COS(RADIANS(E146))*COS(RADIANS(N136))))</f>
        <v>0</v>
      </c>
      <c r="O149" s="3">
        <f>IF(DEGREES(ACOS(SIN(RADIANS(G149))*SIN(RADIANS(E146))+COS(RADIANS(G149))*COS(RADIANS(E146))*COS(RADIANS(O136))))&gt;90,0,$F$4*$F$5/E145^2*(SIN(RADIANS(G149))*SIN(RADIANS(E146))+COS(RADIANS(G149))*COS(RADIANS(E146))*COS(RADIANS(O136))))</f>
        <v>0</v>
      </c>
      <c r="P149" s="3">
        <f>IF(DEGREES(ACOS(SIN(RADIANS(G149))*SIN(RADIANS(E146))+COS(RADIANS(G149))*COS(RADIANS(E146))*COS(RADIANS(P136))))&gt;90,0,$F$4*$F$5/E145^2*(SIN(RADIANS(G149))*SIN(RADIANS(E146))+COS(RADIANS(G149))*COS(RADIANS(E146))*COS(RADIANS(P136))))</f>
        <v>0</v>
      </c>
      <c r="Q149" s="3">
        <f>IF(DEGREES(ACOS(SIN(RADIANS(G149))*SIN(RADIANS(E146))+COS(RADIANS(G149))*COS(RADIANS(E146))*COS(RADIANS(Q136))))&gt;90,0,$F$4*$F$5/E145^2*(SIN(RADIANS(G149))*SIN(RADIANS(E146))+COS(RADIANS(G149))*COS(RADIANS(E146))*COS(RADIANS(Q136))))</f>
        <v>0</v>
      </c>
      <c r="R149" s="3" t="e">
        <f>IF(DEGREES(ACOS(SIN(RADIANS(G149))*SIN(RADIANS(E146))+COS(RADIANS(G149))*COS(RADIANS(E146))*COS(RADIANS(R136))))&gt;90,0,$F$4*$F$5/E145^2*(SIN(RADIANS(G149))*SIN(RADIANS(E146))+COS(RADIANS(G149))*COS(RADIANS(E146))*COS(RADIANS(R136))))</f>
        <v>#DIV/0!</v>
      </c>
      <c r="S149" s="3" t="e">
        <f>IF(DEGREES(ACOS(SIN(RADIANS(G149))*SIN(RADIANS(E146))+COS(RADIANS(G149))*COS(RADIANS(E146))*COS(RADIANS(S136))))&gt;90,0,$F$4*$F$5/E145^2*(SIN(RADIANS(G149))*SIN(RADIANS(E146))+COS(RADIANS(G149))*COS(RADIANS(E146))*COS(RADIANS(S136))))</f>
        <v>#DIV/0!</v>
      </c>
      <c r="T149" s="3" t="e">
        <f>IF(DEGREES(ACOS(SIN(RADIANS(G149))*SIN(RADIANS(E146))+COS(RADIANS(G149))*COS(RADIANS(E146))*COS(RADIANS(T136))))&gt;90,0,$F$4*$F$5/E145^2*(SIN(RADIANS(G149))*SIN(RADIANS(E146))+COS(RADIANS(G149))*COS(RADIANS(E146))*COS(RADIANS(T136))))</f>
        <v>#DIV/0!</v>
      </c>
      <c r="U149" s="3" t="e">
        <f>IF(DEGREES(ACOS(SIN(RADIANS(G149))*SIN(RADIANS(E146))+COS(RADIANS(G149))*COS(RADIANS(E146))*COS(RADIANS(U136))))&gt;90,0,$F$4*$F$5/E145^2*(SIN(RADIANS(G149))*SIN(RADIANS(E146))+COS(RADIANS(G149))*COS(RADIANS(E146))*COS(RADIANS(U136))))</f>
        <v>#DIV/0!</v>
      </c>
      <c r="V149" s="3" t="e">
        <f>IF(DEGREES(ACOS(SIN(RADIANS(G149))*SIN(RADIANS(E146))+COS(RADIANS(G149))*COS(RADIANS(E146))*COS(RADIANS(V136))))&gt;90,0,$F$4*$F$5/E145^2*(SIN(RADIANS(G149))*SIN(RADIANS(E146))+COS(RADIANS(G149))*COS(RADIANS(E146))*COS(RADIANS(V136))))</f>
        <v>#DIV/0!</v>
      </c>
      <c r="W149" s="3" t="e">
        <f>IF(DEGREES(ACOS(SIN(RADIANS(G149))*SIN(RADIANS(E146))+COS(RADIANS(G149))*COS(RADIANS(E146))*COS(RADIANS(W136))))&gt;90,0,$F$4*$F$5/E145^2*(SIN(RADIANS(G149))*SIN(RADIANS(E146))+COS(RADIANS(G149))*COS(RADIANS(E146))*COS(RADIANS(W136))))</f>
        <v>#DIV/0!</v>
      </c>
      <c r="X149" s="3" t="e">
        <f>IF(DEGREES(ACOS(SIN(RADIANS(G149))*SIN(RADIANS(E146))+COS(RADIANS(G149))*COS(RADIANS(E146))*COS(RADIANS(X136))))&gt;90,0,$F$4*$F$5/E145^2*(SIN(RADIANS(G149))*SIN(RADIANS(E146))+COS(RADIANS(G149))*COS(RADIANS(E146))*COS(RADIANS(X136))))</f>
        <v>#DIV/0!</v>
      </c>
      <c r="Y149" s="3" t="e">
        <f>IF(DEGREES(ACOS(SIN(RADIANS(G149))*SIN(RADIANS(E146))+COS(RADIANS(G149))*COS(RADIANS(E146))*COS(RADIANS(Y136))))&gt;90,0,$F$4*$F$5/E145^2*(SIN(RADIANS(G149))*SIN(RADIANS(E146))+COS(RADIANS(G149))*COS(RADIANS(E146))*COS(RADIANS(Y136))))</f>
        <v>#DIV/0!</v>
      </c>
      <c r="Z149" s="3" t="e">
        <f>IF(DEGREES(ACOS(SIN(RADIANS(G149))*SIN(RADIANS(E146))+COS(RADIANS(G149))*COS(RADIANS(E146))*COS(RADIANS(Z136))))&gt;90,0,$F$4*$F$5/E145^2*(SIN(RADIANS(G149))*SIN(RADIANS(E146))+COS(RADIANS(G149))*COS(RADIANS(E146))*COS(RADIANS(Z136))))</f>
        <v>#DIV/0!</v>
      </c>
      <c r="AA149" s="3" t="e">
        <f>IF(DEGREES(ACOS(SIN(RADIANS(G149))*SIN(RADIANS(E146))+COS(RADIANS(G149))*COS(RADIANS(E146))*COS(RADIANS(AA136))))&gt;90,0,$F$4*$F$5/E145^2*(SIN(RADIANS(G149))*SIN(RADIANS(E146))+COS(RADIANS(G149))*COS(RADIANS(E146))*COS(RADIANS(AA136))))</f>
        <v>#DIV/0!</v>
      </c>
      <c r="AB149" s="3" t="e">
        <f>IF(DEGREES(ACOS(SIN(RADIANS(G149))*SIN(RADIANS(E146))+COS(RADIANS(G149))*COS(RADIANS(E146))*COS(RADIANS(AB136))))&gt;90,0,$F$4*$F$5/E145^2*(SIN(RADIANS(G149))*SIN(RADIANS(E146))+COS(RADIANS(G149))*COS(RADIANS(E146))*COS(RADIANS(AB136))))</f>
        <v>#DIV/0!</v>
      </c>
      <c r="AC149" s="3" t="e">
        <f>IF(DEGREES(ACOS(SIN(RADIANS(G149))*SIN(RADIANS(E146))+COS(RADIANS(G149))*COS(RADIANS(E146))*COS(RADIANS(AC136))))&gt;90,0,$F$4*$F$5/E145^2*(SIN(RADIANS(G149))*SIN(RADIANS(E146))+COS(RADIANS(G149))*COS(RADIANS(E146))*COS(RADIANS(AC136))))</f>
        <v>#DIV/0!</v>
      </c>
      <c r="AD149" s="3" t="e">
        <f>IF(DEGREES(ACOS(SIN(RADIANS(G149))*SIN(RADIANS(E146))+COS(RADIANS(G149))*COS(RADIANS(E146))*COS(RADIANS(AD136))))&gt;90,0,$F$4*$F$5/E145^2*(SIN(RADIANS(G149))*SIN(RADIANS(E146))+COS(RADIANS(G149))*COS(RADIANS(E146))*COS(RADIANS(AD136))))</f>
        <v>#DIV/0!</v>
      </c>
      <c r="AE149" s="3" t="e">
        <f>IF(DEGREES(ACOS(SIN(RADIANS(G149))*SIN(RADIANS(E146))+COS(RADIANS(G149))*COS(RADIANS(E146))*COS(RADIANS(AE136))))&gt;90,0,$F$4*$F$5/E145^2*(SIN(RADIANS(G149))*SIN(RADIANS(E146))+COS(RADIANS(G149))*COS(RADIANS(E146))*COS(RADIANS(AE136))))</f>
        <v>#DIV/0!</v>
      </c>
      <c r="AF149" s="3" t="e">
        <f>IF(DEGREES(ACOS(SIN(RADIANS(G149))*SIN(RADIANS(E146))+COS(RADIANS(G149))*COS(RADIANS(E146))*COS(RADIANS(AF136))))&gt;90,0,$F$4*$F$5/E145^2*(SIN(RADIANS(G149))*SIN(RADIANS(E146))+COS(RADIANS(G149))*COS(RADIANS(E146))*COS(RADIANS(AF136))))</f>
        <v>#DIV/0!</v>
      </c>
      <c r="AG149" s="3" t="e">
        <f>IF(DEGREES(ACOS(SIN(RADIANS(G149))*SIN(RADIANS(E146))+COS(RADIANS(G149))*COS(RADIANS(E146))*COS(RADIANS(AG136))))&gt;90,0,$F$4*$F$5/E145^2*(SIN(RADIANS(G149))*SIN(RADIANS(E146))+COS(RADIANS(G149))*COS(RADIANS(E146))*COS(RADIANS(AG136))))</f>
        <v>#DIV/0!</v>
      </c>
      <c r="AH149" s="3" t="e">
        <f>IF(DEGREES(ACOS(SIN(RADIANS(G149))*SIN(RADIANS(E146))+COS(RADIANS(G149))*COS(RADIANS(E146))*COS(RADIANS(AH136))))&gt;90,0,$F$4*$F$5/E145^2*(SIN(RADIANS(G149))*SIN(RADIANS(E146))+COS(RADIANS(G149))*COS(RADIANS(E146))*COS(RADIANS(AH136))))</f>
        <v>#DIV/0!</v>
      </c>
      <c r="AI149" s="3" t="e">
        <f>IF(DEGREES(ACOS(SIN(RADIANS(G149))*SIN(RADIANS(E146))+COS(RADIANS(G149))*COS(RADIANS(E146))*COS(RADIANS(AI136))))&gt;90,0,$F$4*$F$5/E145^2*(SIN(RADIANS(G149))*SIN(RADIANS(E146))+COS(RADIANS(G149))*COS(RADIANS(E146))*COS(RADIANS(AI136))))</f>
        <v>#DIV/0!</v>
      </c>
      <c r="AJ149" s="3" t="e">
        <f>IF(DEGREES(ACOS(SIN(RADIANS(G149))*SIN(RADIANS(E146))+COS(RADIANS(G149))*COS(RADIANS(E146))*COS(RADIANS(AJ136))))&gt;90,0,$F$4*$F$5/E145^2*(SIN(RADIANS(G149))*SIN(RADIANS(E146))+COS(RADIANS(G149))*COS(RADIANS(E146))*COS(RADIANS(AJ136))))</f>
        <v>#DIV/0!</v>
      </c>
      <c r="AK149" s="3">
        <f>IF(DEGREES(ACOS(SIN(RADIANS(G149))*SIN(RADIANS(E146))+COS(RADIANS(G149))*COS(RADIANS(E146))*COS(RADIANS(AK136))))&gt;90,0,$F$4*$F$5/E145^2*(SIN(RADIANS(G149))*SIN(RADIANS(E146))+COS(RADIANS(G149))*COS(RADIANS(E146))*COS(RADIANS(AK136))))</f>
        <v>0</v>
      </c>
      <c r="AL149" s="3">
        <f>IF(DEGREES(ACOS(SIN(RADIANS(G149))*SIN(RADIANS(E146))+COS(RADIANS(G149))*COS(RADIANS(E146))*COS(RADIANS(AL136))))&gt;90,0,$F$4*$F$5/E145^2*(SIN(RADIANS(G149))*SIN(RADIANS(E146))+COS(RADIANS(G149))*COS(RADIANS(E146))*COS(RADIANS(AL136))))</f>
        <v>0</v>
      </c>
      <c r="AM149" s="3">
        <f>IF(DEGREES(ACOS(SIN(RADIANS(G149))*SIN(RADIANS(E146))+COS(RADIANS(G149))*COS(RADIANS(E146))*COS(RADIANS(AM136))))&gt;90,0,$F$4*$F$5/E145^2*(SIN(RADIANS(G149))*SIN(RADIANS(E146))+COS(RADIANS(G149))*COS(RADIANS(E146))*COS(RADIANS(AM136))))</f>
        <v>0</v>
      </c>
      <c r="AN149" s="3">
        <f>IF(DEGREES(ACOS(SIN(RADIANS(G149))*SIN(RADIANS(E146))+COS(RADIANS(G149))*COS(RADIANS(E146))*COS(RADIANS(AN136))))&gt;90,0,$F$4*$F$5/E145^2*(SIN(RADIANS(G149))*SIN(RADIANS(E146))+COS(RADIANS(G149))*COS(RADIANS(E146))*COS(RADIANS(AN136))))</f>
        <v>0</v>
      </c>
      <c r="AO149" s="3">
        <f>IF(DEGREES(ACOS(SIN(RADIANS(G149))*SIN(RADIANS(E146))+COS(RADIANS(G149))*COS(RADIANS(E146))*COS(RADIANS(AO136))))&gt;90,0,$F$4*$F$5/E145^2*(SIN(RADIANS(G149))*SIN(RADIANS(E146))+COS(RADIANS(G149))*COS(RADIANS(E146))*COS(RADIANS(AO136))))</f>
        <v>0</v>
      </c>
      <c r="AP149" s="3">
        <f>IF(DEGREES(ACOS(SIN(RADIANS(G149))*SIN(RADIANS(E146))+COS(RADIANS(G149))*COS(RADIANS(E146))*COS(RADIANS(AP136))))&gt;90,0,$F$4*$F$5/E145^2*(SIN(RADIANS(G149))*SIN(RADIANS(E146))+COS(RADIANS(G149))*COS(RADIANS(E146))*COS(RADIANS(AP136))))</f>
        <v>0</v>
      </c>
      <c r="AQ149" s="3">
        <f>IF(DEGREES(ACOS(SIN(RADIANS(G149))*SIN(RADIANS(E146))+COS(RADIANS(G149))*COS(RADIANS(E146))*COS(RADIANS(AQ136))))&gt;90,0,$F$4*$F$5/E145^2*(SIN(RADIANS(G149))*SIN(RADIANS(E146))+COS(RADIANS(G149))*COS(RADIANS(E146))*COS(RADIANS(AQ136))))</f>
        <v>0</v>
      </c>
      <c r="AR149" s="3">
        <f>IF(DEGREES(ACOS(SIN(RADIANS(G149))*SIN(RADIANS(E146))+COS(RADIANS(G149))*COS(RADIANS(E146))*COS(RADIANS(AR136))))&gt;90,0,$F$4*$F$5/E145^2*(SIN(RADIANS(G149))*SIN(RADIANS(E146))+COS(RADIANS(G149))*COS(RADIANS(E146))*COS(RADIANS(AR136))))</f>
        <v>0</v>
      </c>
    </row>
    <row r="150" spans="2:44" ht="15.75" customHeight="1" x14ac:dyDescent="0.2">
      <c r="G150" s="3">
        <v>-30</v>
      </c>
      <c r="I150" s="3">
        <f>IF(DEGREES(ACOS(SIN(RADIANS(G150))*SIN(RADIANS(E146))+COS(RADIANS(G150))*COS(RADIANS(E146))*COS(RADIANS(I136))))&gt;90,0,$F$4*$F$5/E145^2*(SIN(RADIANS(G150))*SIN(RADIANS(E146))+COS(RADIANS(G150))*COS(RADIANS(E146))*COS(RADIANS(I136))))</f>
        <v>0</v>
      </c>
      <c r="J150" s="3">
        <f>IF(DEGREES(ACOS(SIN(RADIANS(G150))*SIN(RADIANS(E146))+COS(RADIANS(G150))*COS(RADIANS(E146))*COS(RADIANS(J136))))&gt;90,0,$F$4*$F$5/E145^2*(SIN(RADIANS(G150))*SIN(RADIANS(E146))+COS(RADIANS(G150))*COS(RADIANS(E146))*COS(RADIANS(J136))))</f>
        <v>0</v>
      </c>
      <c r="K150" s="3">
        <f>IF(DEGREES(ACOS(SIN(RADIANS(G150))*SIN(RADIANS(E146))+COS(RADIANS(G150))*COS(RADIANS(E146))*COS(RADIANS(K136))))&gt;90,0,$F$4*$F$5/E145^2*(SIN(RADIANS(G150))*SIN(RADIANS(E146))+COS(RADIANS(G150))*COS(RADIANS(E146))*COS(RADIANS(K136))))</f>
        <v>0</v>
      </c>
      <c r="L150" s="3">
        <f>IF(DEGREES(ACOS(SIN(RADIANS(G150))*SIN(RADIANS(E146))+COS(RADIANS(G150))*COS(RADIANS(E146))*COS(RADIANS(L136))))&gt;90,0,$F$4*$F$5/E145^2*(SIN(RADIANS(G150))*SIN(RADIANS(E146))+COS(RADIANS(G150))*COS(RADIANS(E146))*COS(RADIANS(L136))))</f>
        <v>0</v>
      </c>
      <c r="M150" s="3">
        <f>IF(DEGREES(ACOS(SIN(RADIANS(G150))*SIN(RADIANS(E146))+COS(RADIANS(G150))*COS(RADIANS(E146))*COS(RADIANS(M136))))&gt;90,0,$F$4*$F$5/E145^2*(SIN(RADIANS(G150))*SIN(RADIANS(E146))+COS(RADIANS(G150))*COS(RADIANS(E146))*COS(RADIANS(M136))))</f>
        <v>0</v>
      </c>
      <c r="N150" s="3">
        <f>IF(DEGREES(ACOS(SIN(RADIANS(G150))*SIN(RADIANS(E146))+COS(RADIANS(G150))*COS(RADIANS(E146))*COS(RADIANS(N136))))&gt;90,0,$F$4*$F$5/E145^2*(SIN(RADIANS(G150))*SIN(RADIANS(E146))+COS(RADIANS(G150))*COS(RADIANS(E146))*COS(RADIANS(N136))))</f>
        <v>0</v>
      </c>
      <c r="O150" s="3">
        <f>IF(DEGREES(ACOS(SIN(RADIANS(G150))*SIN(RADIANS(E146))+COS(RADIANS(G150))*COS(RADIANS(E146))*COS(RADIANS(O136))))&gt;90,0,$F$4*$F$5/E145^2*(SIN(RADIANS(G150))*SIN(RADIANS(E146))+COS(RADIANS(G150))*COS(RADIANS(E146))*COS(RADIANS(O136))))</f>
        <v>0</v>
      </c>
      <c r="P150" s="3">
        <f>IF(DEGREES(ACOS(SIN(RADIANS(G150))*SIN(RADIANS(E146))+COS(RADIANS(G150))*COS(RADIANS(E146))*COS(RADIANS(P136))))&gt;90,0,$F$4*$F$5/E145^2*(SIN(RADIANS(G150))*SIN(RADIANS(E146))+COS(RADIANS(G150))*COS(RADIANS(E146))*COS(RADIANS(P136))))</f>
        <v>0</v>
      </c>
      <c r="Q150" s="3">
        <f>IF(DEGREES(ACOS(SIN(RADIANS(G150))*SIN(RADIANS(E146))+COS(RADIANS(G150))*COS(RADIANS(E146))*COS(RADIANS(Q136))))&gt;90,0,$F$4*$F$5/E145^2*(SIN(RADIANS(G150))*SIN(RADIANS(E146))+COS(RADIANS(G150))*COS(RADIANS(E146))*COS(RADIANS(Q136))))</f>
        <v>0</v>
      </c>
      <c r="R150" s="3" t="e">
        <f>IF(DEGREES(ACOS(SIN(RADIANS(G150))*SIN(RADIANS(E146))+COS(RADIANS(G150))*COS(RADIANS(E146))*COS(RADIANS(R136))))&gt;90,0,$F$4*$F$5/E145^2*(SIN(RADIANS(G150))*SIN(RADIANS(E146))+COS(RADIANS(G150))*COS(RADIANS(E146))*COS(RADIANS(R136))))</f>
        <v>#DIV/0!</v>
      </c>
      <c r="S150" s="3" t="e">
        <f>IF(DEGREES(ACOS(SIN(RADIANS(G150))*SIN(RADIANS(E146))+COS(RADIANS(G150))*COS(RADIANS(E146))*COS(RADIANS(S136))))&gt;90,0,$F$4*$F$5/E145^2*(SIN(RADIANS(G150))*SIN(RADIANS(E146))+COS(RADIANS(G150))*COS(RADIANS(E146))*COS(RADIANS(S136))))</f>
        <v>#DIV/0!</v>
      </c>
      <c r="T150" s="3" t="e">
        <f>IF(DEGREES(ACOS(SIN(RADIANS(G150))*SIN(RADIANS(E146))+COS(RADIANS(G150))*COS(RADIANS(E146))*COS(RADIANS(T136))))&gt;90,0,$F$4*$F$5/E145^2*(SIN(RADIANS(G150))*SIN(RADIANS(E146))+COS(RADIANS(G150))*COS(RADIANS(E146))*COS(RADIANS(T136))))</f>
        <v>#DIV/0!</v>
      </c>
      <c r="U150" s="3" t="e">
        <f>IF(DEGREES(ACOS(SIN(RADIANS(G150))*SIN(RADIANS(E146))+COS(RADIANS(G150))*COS(RADIANS(E146))*COS(RADIANS(U136))))&gt;90,0,$F$4*$F$5/E145^2*(SIN(RADIANS(G150))*SIN(RADIANS(E146))+COS(RADIANS(G150))*COS(RADIANS(E146))*COS(RADIANS(U136))))</f>
        <v>#DIV/0!</v>
      </c>
      <c r="V150" s="3" t="e">
        <f>IF(DEGREES(ACOS(SIN(RADIANS(G150))*SIN(RADIANS(E146))+COS(RADIANS(G150))*COS(RADIANS(E146))*COS(RADIANS(V136))))&gt;90,0,$F$4*$F$5/E145^2*(SIN(RADIANS(G150))*SIN(RADIANS(E146))+COS(RADIANS(G150))*COS(RADIANS(E146))*COS(RADIANS(V136))))</f>
        <v>#DIV/0!</v>
      </c>
      <c r="W150" s="3" t="e">
        <f>IF(DEGREES(ACOS(SIN(RADIANS(G150))*SIN(RADIANS(E146))+COS(RADIANS(G150))*COS(RADIANS(E146))*COS(RADIANS(W136))))&gt;90,0,$F$4*$F$5/E145^2*(SIN(RADIANS(G150))*SIN(RADIANS(E146))+COS(RADIANS(G150))*COS(RADIANS(E146))*COS(RADIANS(W136))))</f>
        <v>#DIV/0!</v>
      </c>
      <c r="X150" s="3" t="e">
        <f>IF(DEGREES(ACOS(SIN(RADIANS(G150))*SIN(RADIANS(E146))+COS(RADIANS(G150))*COS(RADIANS(E146))*COS(RADIANS(X136))))&gt;90,0,$F$4*$F$5/E145^2*(SIN(RADIANS(G150))*SIN(RADIANS(E146))+COS(RADIANS(G150))*COS(RADIANS(E146))*COS(RADIANS(X136))))</f>
        <v>#DIV/0!</v>
      </c>
      <c r="Y150" s="3" t="e">
        <f>IF(DEGREES(ACOS(SIN(RADIANS(G150))*SIN(RADIANS(E146))+COS(RADIANS(G150))*COS(RADIANS(E146))*COS(RADIANS(Y136))))&gt;90,0,$F$4*$F$5/E145^2*(SIN(RADIANS(G150))*SIN(RADIANS(E146))+COS(RADIANS(G150))*COS(RADIANS(E146))*COS(RADIANS(Y136))))</f>
        <v>#DIV/0!</v>
      </c>
      <c r="Z150" s="3" t="e">
        <f>IF(DEGREES(ACOS(SIN(RADIANS(G150))*SIN(RADIANS(E146))+COS(RADIANS(G150))*COS(RADIANS(E146))*COS(RADIANS(Z136))))&gt;90,0,$F$4*$F$5/E145^2*(SIN(RADIANS(G150))*SIN(RADIANS(E146))+COS(RADIANS(G150))*COS(RADIANS(E146))*COS(RADIANS(Z136))))</f>
        <v>#DIV/0!</v>
      </c>
      <c r="AA150" s="3" t="e">
        <f>IF(DEGREES(ACOS(SIN(RADIANS(G150))*SIN(RADIANS(E146))+COS(RADIANS(G150))*COS(RADIANS(E146))*COS(RADIANS(AA136))))&gt;90,0,$F$4*$F$5/E145^2*(SIN(RADIANS(G150))*SIN(RADIANS(E146))+COS(RADIANS(G150))*COS(RADIANS(E146))*COS(RADIANS(AA136))))</f>
        <v>#DIV/0!</v>
      </c>
      <c r="AB150" s="3" t="e">
        <f>IF(DEGREES(ACOS(SIN(RADIANS(G150))*SIN(RADIANS(E146))+COS(RADIANS(G150))*COS(RADIANS(E146))*COS(RADIANS(AB136))))&gt;90,0,$F$4*$F$5/E145^2*(SIN(RADIANS(G150))*SIN(RADIANS(E146))+COS(RADIANS(G150))*COS(RADIANS(E146))*COS(RADIANS(AB136))))</f>
        <v>#DIV/0!</v>
      </c>
      <c r="AC150" s="3" t="e">
        <f>IF(DEGREES(ACOS(SIN(RADIANS(G150))*SIN(RADIANS(E146))+COS(RADIANS(G150))*COS(RADIANS(E146))*COS(RADIANS(AC136))))&gt;90,0,$F$4*$F$5/E145^2*(SIN(RADIANS(G150))*SIN(RADIANS(E146))+COS(RADIANS(G150))*COS(RADIANS(E146))*COS(RADIANS(AC136))))</f>
        <v>#DIV/0!</v>
      </c>
      <c r="AD150" s="3" t="e">
        <f>IF(DEGREES(ACOS(SIN(RADIANS(G150))*SIN(RADIANS(E146))+COS(RADIANS(G150))*COS(RADIANS(E146))*COS(RADIANS(AD136))))&gt;90,0,$F$4*$F$5/E145^2*(SIN(RADIANS(G150))*SIN(RADIANS(E146))+COS(RADIANS(G150))*COS(RADIANS(E146))*COS(RADIANS(AD136))))</f>
        <v>#DIV/0!</v>
      </c>
      <c r="AE150" s="3" t="e">
        <f>IF(DEGREES(ACOS(SIN(RADIANS(G150))*SIN(RADIANS(E146))+COS(RADIANS(G150))*COS(RADIANS(E146))*COS(RADIANS(AE136))))&gt;90,0,$F$4*$F$5/E145^2*(SIN(RADIANS(G150))*SIN(RADIANS(E146))+COS(RADIANS(G150))*COS(RADIANS(E146))*COS(RADIANS(AE136))))</f>
        <v>#DIV/0!</v>
      </c>
      <c r="AF150" s="3" t="e">
        <f>IF(DEGREES(ACOS(SIN(RADIANS(G150))*SIN(RADIANS(E146))+COS(RADIANS(G150))*COS(RADIANS(E146))*COS(RADIANS(AF136))))&gt;90,0,$F$4*$F$5/E145^2*(SIN(RADIANS(G150))*SIN(RADIANS(E146))+COS(RADIANS(G150))*COS(RADIANS(E146))*COS(RADIANS(AF136))))</f>
        <v>#DIV/0!</v>
      </c>
      <c r="AG150" s="3" t="e">
        <f>IF(DEGREES(ACOS(SIN(RADIANS(G150))*SIN(RADIANS(E146))+COS(RADIANS(G150))*COS(RADIANS(E146))*COS(RADIANS(AG136))))&gt;90,0,$F$4*$F$5/E145^2*(SIN(RADIANS(G150))*SIN(RADIANS(E146))+COS(RADIANS(G150))*COS(RADIANS(E146))*COS(RADIANS(AG136))))</f>
        <v>#DIV/0!</v>
      </c>
      <c r="AH150" s="3" t="e">
        <f>IF(DEGREES(ACOS(SIN(RADIANS(G150))*SIN(RADIANS(E146))+COS(RADIANS(G150))*COS(RADIANS(E146))*COS(RADIANS(AH136))))&gt;90,0,$F$4*$F$5/E145^2*(SIN(RADIANS(G150))*SIN(RADIANS(E146))+COS(RADIANS(G150))*COS(RADIANS(E146))*COS(RADIANS(AH136))))</f>
        <v>#DIV/0!</v>
      </c>
      <c r="AI150" s="3" t="e">
        <f>IF(DEGREES(ACOS(SIN(RADIANS(G150))*SIN(RADIANS(E146))+COS(RADIANS(G150))*COS(RADIANS(E146))*COS(RADIANS(AI136))))&gt;90,0,$F$4*$F$5/E145^2*(SIN(RADIANS(G150))*SIN(RADIANS(E146))+COS(RADIANS(G150))*COS(RADIANS(E146))*COS(RADIANS(AI136))))</f>
        <v>#DIV/0!</v>
      </c>
      <c r="AJ150" s="3" t="e">
        <f>IF(DEGREES(ACOS(SIN(RADIANS(G150))*SIN(RADIANS(E146))+COS(RADIANS(G150))*COS(RADIANS(E146))*COS(RADIANS(AJ136))))&gt;90,0,$F$4*$F$5/E145^2*(SIN(RADIANS(G150))*SIN(RADIANS(E146))+COS(RADIANS(G150))*COS(RADIANS(E146))*COS(RADIANS(AJ136))))</f>
        <v>#DIV/0!</v>
      </c>
      <c r="AK150" s="3">
        <f>IF(DEGREES(ACOS(SIN(RADIANS(G150))*SIN(RADIANS(E146))+COS(RADIANS(G150))*COS(RADIANS(E146))*COS(RADIANS(AK136))))&gt;90,0,$F$4*$F$5/E145^2*(SIN(RADIANS(G150))*SIN(RADIANS(E146))+COS(RADIANS(G150))*COS(RADIANS(E146))*COS(RADIANS(AK136))))</f>
        <v>0</v>
      </c>
      <c r="AL150" s="3">
        <f>IF(DEGREES(ACOS(SIN(RADIANS(G150))*SIN(RADIANS(E146))+COS(RADIANS(G150))*COS(RADIANS(E146))*COS(RADIANS(AL136))))&gt;90,0,$F$4*$F$5/E145^2*(SIN(RADIANS(G150))*SIN(RADIANS(E146))+COS(RADIANS(G150))*COS(RADIANS(E146))*COS(RADIANS(AL136))))</f>
        <v>0</v>
      </c>
      <c r="AM150" s="3">
        <f>IF(DEGREES(ACOS(SIN(RADIANS(G150))*SIN(RADIANS(E146))+COS(RADIANS(G150))*COS(RADIANS(E146))*COS(RADIANS(AM136))))&gt;90,0,$F$4*$F$5/E145^2*(SIN(RADIANS(G150))*SIN(RADIANS(E146))+COS(RADIANS(G150))*COS(RADIANS(E146))*COS(RADIANS(AM136))))</f>
        <v>0</v>
      </c>
      <c r="AN150" s="3">
        <f>IF(DEGREES(ACOS(SIN(RADIANS(G150))*SIN(RADIANS(E146))+COS(RADIANS(G150))*COS(RADIANS(E146))*COS(RADIANS(AN136))))&gt;90,0,$F$4*$F$5/E145^2*(SIN(RADIANS(G150))*SIN(RADIANS(E146))+COS(RADIANS(G150))*COS(RADIANS(E146))*COS(RADIANS(AN136))))</f>
        <v>0</v>
      </c>
      <c r="AO150" s="3">
        <f>IF(DEGREES(ACOS(SIN(RADIANS(G150))*SIN(RADIANS(E146))+COS(RADIANS(G150))*COS(RADIANS(E146))*COS(RADIANS(AO136))))&gt;90,0,$F$4*$F$5/E145^2*(SIN(RADIANS(G150))*SIN(RADIANS(E146))+COS(RADIANS(G150))*COS(RADIANS(E146))*COS(RADIANS(AO136))))</f>
        <v>0</v>
      </c>
      <c r="AP150" s="3">
        <f>IF(DEGREES(ACOS(SIN(RADIANS(G150))*SIN(RADIANS(E146))+COS(RADIANS(G150))*COS(RADIANS(E146))*COS(RADIANS(AP136))))&gt;90,0,$F$4*$F$5/E145^2*(SIN(RADIANS(G150))*SIN(RADIANS(E146))+COS(RADIANS(G150))*COS(RADIANS(E146))*COS(RADIANS(AP136))))</f>
        <v>0</v>
      </c>
      <c r="AQ150" s="3">
        <f>IF(DEGREES(ACOS(SIN(RADIANS(G150))*SIN(RADIANS(E146))+COS(RADIANS(G150))*COS(RADIANS(E146))*COS(RADIANS(AQ136))))&gt;90,0,$F$4*$F$5/E145^2*(SIN(RADIANS(G150))*SIN(RADIANS(E146))+COS(RADIANS(G150))*COS(RADIANS(E146))*COS(RADIANS(AQ136))))</f>
        <v>0</v>
      </c>
      <c r="AR150" s="3">
        <f>IF(DEGREES(ACOS(SIN(RADIANS(G150))*SIN(RADIANS(E146))+COS(RADIANS(G150))*COS(RADIANS(E146))*COS(RADIANS(AR136))))&gt;90,0,$F$4*$F$5/E145^2*(SIN(RADIANS(G150))*SIN(RADIANS(E146))+COS(RADIANS(G150))*COS(RADIANS(E146))*COS(RADIANS(AR136))))</f>
        <v>0</v>
      </c>
    </row>
    <row r="151" spans="2:44" ht="15.75" customHeight="1" x14ac:dyDescent="0.2">
      <c r="G151" s="3">
        <v>-40</v>
      </c>
      <c r="I151" s="3">
        <f>IF(DEGREES(ACOS(SIN(RADIANS(G151))*SIN(RADIANS(E146))+COS(RADIANS(G151))*COS(RADIANS(E146))*COS(RADIANS(I136))))&gt;90,0,$F$4*$F$5/E145^2*(SIN(RADIANS(G151))*SIN(RADIANS(E146))+COS(RADIANS(G151))*COS(RADIANS(E146))*COS(RADIANS(I136))))</f>
        <v>0</v>
      </c>
      <c r="J151" s="3">
        <f>IF(DEGREES(ACOS(SIN(RADIANS(G151))*SIN(RADIANS(E146))+COS(RADIANS(G151))*COS(RADIANS(E146))*COS(RADIANS(J136))))&gt;90,0,$F$4*$F$5/E145^2*(SIN(RADIANS(G151))*SIN(RADIANS(E146))+COS(RADIANS(G151))*COS(RADIANS(E146))*COS(RADIANS(J136))))</f>
        <v>0</v>
      </c>
      <c r="K151" s="3">
        <f>IF(DEGREES(ACOS(SIN(RADIANS(G151))*SIN(RADIANS(E146))+COS(RADIANS(G151))*COS(RADIANS(E146))*COS(RADIANS(K136))))&gt;90,0,$F$4*$F$5/E145^2*(SIN(RADIANS(G151))*SIN(RADIANS(E146))+COS(RADIANS(G151))*COS(RADIANS(E146))*COS(RADIANS(K136))))</f>
        <v>0</v>
      </c>
      <c r="L151" s="3">
        <f>IF(DEGREES(ACOS(SIN(RADIANS(G151))*SIN(RADIANS(E146))+COS(RADIANS(G151))*COS(RADIANS(E146))*COS(RADIANS(L136))))&gt;90,0,$F$4*$F$5/E145^2*(SIN(RADIANS(G151))*SIN(RADIANS(E146))+COS(RADIANS(G151))*COS(RADIANS(E146))*COS(RADIANS(L136))))</f>
        <v>0</v>
      </c>
      <c r="M151" s="3">
        <f>IF(DEGREES(ACOS(SIN(RADIANS(G151))*SIN(RADIANS(E146))+COS(RADIANS(G151))*COS(RADIANS(E146))*COS(RADIANS(M136))))&gt;90,0,$F$4*$F$5/E145^2*(SIN(RADIANS(G151))*SIN(RADIANS(E146))+COS(RADIANS(G151))*COS(RADIANS(E146))*COS(RADIANS(M136))))</f>
        <v>0</v>
      </c>
      <c r="N151" s="3">
        <f>IF(DEGREES(ACOS(SIN(RADIANS(G151))*SIN(RADIANS(E146))+COS(RADIANS(G151))*COS(RADIANS(E146))*COS(RADIANS(N136))))&gt;90,0,$F$4*$F$5/E145^2*(SIN(RADIANS(G151))*SIN(RADIANS(E146))+COS(RADIANS(G151))*COS(RADIANS(E146))*COS(RADIANS(N136))))</f>
        <v>0</v>
      </c>
      <c r="O151" s="3">
        <f>IF(DEGREES(ACOS(SIN(RADIANS(G151))*SIN(RADIANS(E146))+COS(RADIANS(G151))*COS(RADIANS(E146))*COS(RADIANS(O136))))&gt;90,0,$F$4*$F$5/E145^2*(SIN(RADIANS(G151))*SIN(RADIANS(E146))+COS(RADIANS(G151))*COS(RADIANS(E146))*COS(RADIANS(O136))))</f>
        <v>0</v>
      </c>
      <c r="P151" s="3">
        <f>IF(DEGREES(ACOS(SIN(RADIANS(G151))*SIN(RADIANS(E146))+COS(RADIANS(G151))*COS(RADIANS(E146))*COS(RADIANS(P136))))&gt;90,0,$F$4*$F$5/E145^2*(SIN(RADIANS(G151))*SIN(RADIANS(E146))+COS(RADIANS(G151))*COS(RADIANS(E146))*COS(RADIANS(P136))))</f>
        <v>0</v>
      </c>
      <c r="Q151" s="3">
        <f>IF(DEGREES(ACOS(SIN(RADIANS(G151))*SIN(RADIANS(E146))+COS(RADIANS(G151))*COS(RADIANS(E146))*COS(RADIANS(Q136))))&gt;90,0,$F$4*$F$5/E145^2*(SIN(RADIANS(G151))*SIN(RADIANS(E146))+COS(RADIANS(G151))*COS(RADIANS(E146))*COS(RADIANS(Q136))))</f>
        <v>0</v>
      </c>
      <c r="R151" s="3" t="e">
        <f>IF(DEGREES(ACOS(SIN(RADIANS(G151))*SIN(RADIANS(E146))+COS(RADIANS(G151))*COS(RADIANS(E146))*COS(RADIANS(R136))))&gt;90,0,$F$4*$F$5/E145^2*(SIN(RADIANS(G151))*SIN(RADIANS(E146))+COS(RADIANS(G151))*COS(RADIANS(E146))*COS(RADIANS(R136))))</f>
        <v>#DIV/0!</v>
      </c>
      <c r="S151" s="3" t="e">
        <f>IF(DEGREES(ACOS(SIN(RADIANS(G151))*SIN(RADIANS(E146))+COS(RADIANS(G151))*COS(RADIANS(E146))*COS(RADIANS(S136))))&gt;90,0,$F$4*$F$5/E145^2*(SIN(RADIANS(G151))*SIN(RADIANS(E146))+COS(RADIANS(G151))*COS(RADIANS(E146))*COS(RADIANS(S136))))</f>
        <v>#DIV/0!</v>
      </c>
      <c r="T151" s="3" t="e">
        <f>IF(DEGREES(ACOS(SIN(RADIANS(G151))*SIN(RADIANS(E146))+COS(RADIANS(G151))*COS(RADIANS(E146))*COS(RADIANS(T136))))&gt;90,0,$F$4*$F$5/E145^2*(SIN(RADIANS(G151))*SIN(RADIANS(E146))+COS(RADIANS(G151))*COS(RADIANS(E146))*COS(RADIANS(T136))))</f>
        <v>#DIV/0!</v>
      </c>
      <c r="U151" s="3" t="e">
        <f>IF(DEGREES(ACOS(SIN(RADIANS(G151))*SIN(RADIANS(E146))+COS(RADIANS(G151))*COS(RADIANS(E146))*COS(RADIANS(U136))))&gt;90,0,$F$4*$F$5/E145^2*(SIN(RADIANS(G151))*SIN(RADIANS(E146))+COS(RADIANS(G151))*COS(RADIANS(E146))*COS(RADIANS(U136))))</f>
        <v>#DIV/0!</v>
      </c>
      <c r="V151" s="3" t="e">
        <f>IF(DEGREES(ACOS(SIN(RADIANS(G151))*SIN(RADIANS(E146))+COS(RADIANS(G151))*COS(RADIANS(E146))*COS(RADIANS(V136))))&gt;90,0,$F$4*$F$5/E145^2*(SIN(RADIANS(G151))*SIN(RADIANS(E146))+COS(RADIANS(G151))*COS(RADIANS(E146))*COS(RADIANS(V136))))</f>
        <v>#DIV/0!</v>
      </c>
      <c r="W151" s="3" t="e">
        <f>IF(DEGREES(ACOS(SIN(RADIANS(G151))*SIN(RADIANS(E146))+COS(RADIANS(G151))*COS(RADIANS(E146))*COS(RADIANS(W136))))&gt;90,0,$F$4*$F$5/E145^2*(SIN(RADIANS(G151))*SIN(RADIANS(E146))+COS(RADIANS(G151))*COS(RADIANS(E146))*COS(RADIANS(W136))))</f>
        <v>#DIV/0!</v>
      </c>
      <c r="X151" s="3" t="e">
        <f>IF(DEGREES(ACOS(SIN(RADIANS(G151))*SIN(RADIANS(E146))+COS(RADIANS(G151))*COS(RADIANS(E146))*COS(RADIANS(X136))))&gt;90,0,$F$4*$F$5/E145^2*(SIN(RADIANS(G151))*SIN(RADIANS(E146))+COS(RADIANS(G151))*COS(RADIANS(E146))*COS(RADIANS(X136))))</f>
        <v>#DIV/0!</v>
      </c>
      <c r="Y151" s="3" t="e">
        <f>IF(DEGREES(ACOS(SIN(RADIANS(G151))*SIN(RADIANS(E146))+COS(RADIANS(G151))*COS(RADIANS(E146))*COS(RADIANS(Y136))))&gt;90,0,$F$4*$F$5/E145^2*(SIN(RADIANS(G151))*SIN(RADIANS(E146))+COS(RADIANS(G151))*COS(RADIANS(E146))*COS(RADIANS(Y136))))</f>
        <v>#DIV/0!</v>
      </c>
      <c r="Z151" s="3" t="e">
        <f>IF(DEGREES(ACOS(SIN(RADIANS(G151))*SIN(RADIANS(E146))+COS(RADIANS(G151))*COS(RADIANS(E146))*COS(RADIANS(Z136))))&gt;90,0,$F$4*$F$5/E145^2*(SIN(RADIANS(G151))*SIN(RADIANS(E146))+COS(RADIANS(G151))*COS(RADIANS(E146))*COS(RADIANS(Z136))))</f>
        <v>#DIV/0!</v>
      </c>
      <c r="AA151" s="3" t="e">
        <f>IF(DEGREES(ACOS(SIN(RADIANS(G151))*SIN(RADIANS(E146))+COS(RADIANS(G151))*COS(RADIANS(E146))*COS(RADIANS(AA136))))&gt;90,0,$F$4*$F$5/E145^2*(SIN(RADIANS(G151))*SIN(RADIANS(E146))+COS(RADIANS(G151))*COS(RADIANS(E146))*COS(RADIANS(AA136))))</f>
        <v>#DIV/0!</v>
      </c>
      <c r="AB151" s="3" t="e">
        <f>IF(DEGREES(ACOS(SIN(RADIANS(G151))*SIN(RADIANS(E146))+COS(RADIANS(G151))*COS(RADIANS(E146))*COS(RADIANS(AB136))))&gt;90,0,$F$4*$F$5/E145^2*(SIN(RADIANS(G151))*SIN(RADIANS(E146))+COS(RADIANS(G151))*COS(RADIANS(E146))*COS(RADIANS(AB136))))</f>
        <v>#DIV/0!</v>
      </c>
      <c r="AC151" s="3" t="e">
        <f>IF(DEGREES(ACOS(SIN(RADIANS(G151))*SIN(RADIANS(E146))+COS(RADIANS(G151))*COS(RADIANS(E146))*COS(RADIANS(AC136))))&gt;90,0,$F$4*$F$5/E145^2*(SIN(RADIANS(G151))*SIN(RADIANS(E146))+COS(RADIANS(G151))*COS(RADIANS(E146))*COS(RADIANS(AC136))))</f>
        <v>#DIV/0!</v>
      </c>
      <c r="AD151" s="3" t="e">
        <f>IF(DEGREES(ACOS(SIN(RADIANS(G151))*SIN(RADIANS(E146))+COS(RADIANS(G151))*COS(RADIANS(E146))*COS(RADIANS(AD136))))&gt;90,0,$F$4*$F$5/E145^2*(SIN(RADIANS(G151))*SIN(RADIANS(E146))+COS(RADIANS(G151))*COS(RADIANS(E146))*COS(RADIANS(AD136))))</f>
        <v>#DIV/0!</v>
      </c>
      <c r="AE151" s="3" t="e">
        <f>IF(DEGREES(ACOS(SIN(RADIANS(G151))*SIN(RADIANS(E146))+COS(RADIANS(G151))*COS(RADIANS(E146))*COS(RADIANS(AE136))))&gt;90,0,$F$4*$F$5/E145^2*(SIN(RADIANS(G151))*SIN(RADIANS(E146))+COS(RADIANS(G151))*COS(RADIANS(E146))*COS(RADIANS(AE136))))</f>
        <v>#DIV/0!</v>
      </c>
      <c r="AF151" s="3" t="e">
        <f>IF(DEGREES(ACOS(SIN(RADIANS(G151))*SIN(RADIANS(E146))+COS(RADIANS(G151))*COS(RADIANS(E146))*COS(RADIANS(AF136))))&gt;90,0,$F$4*$F$5/E145^2*(SIN(RADIANS(G151))*SIN(RADIANS(E146))+COS(RADIANS(G151))*COS(RADIANS(E146))*COS(RADIANS(AF136))))</f>
        <v>#DIV/0!</v>
      </c>
      <c r="AG151" s="3" t="e">
        <f>IF(DEGREES(ACOS(SIN(RADIANS(G151))*SIN(RADIANS(E146))+COS(RADIANS(G151))*COS(RADIANS(E146))*COS(RADIANS(AG136))))&gt;90,0,$F$4*$F$5/E145^2*(SIN(RADIANS(G151))*SIN(RADIANS(E146))+COS(RADIANS(G151))*COS(RADIANS(E146))*COS(RADIANS(AG136))))</f>
        <v>#DIV/0!</v>
      </c>
      <c r="AH151" s="3" t="e">
        <f>IF(DEGREES(ACOS(SIN(RADIANS(G151))*SIN(RADIANS(E146))+COS(RADIANS(G151))*COS(RADIANS(E146))*COS(RADIANS(AH136))))&gt;90,0,$F$4*$F$5/E145^2*(SIN(RADIANS(G151))*SIN(RADIANS(E146))+COS(RADIANS(G151))*COS(RADIANS(E146))*COS(RADIANS(AH136))))</f>
        <v>#DIV/0!</v>
      </c>
      <c r="AI151" s="3" t="e">
        <f>IF(DEGREES(ACOS(SIN(RADIANS(G151))*SIN(RADIANS(E146))+COS(RADIANS(G151))*COS(RADIANS(E146))*COS(RADIANS(AI136))))&gt;90,0,$F$4*$F$5/E145^2*(SIN(RADIANS(G151))*SIN(RADIANS(E146))+COS(RADIANS(G151))*COS(RADIANS(E146))*COS(RADIANS(AI136))))</f>
        <v>#DIV/0!</v>
      </c>
      <c r="AJ151" s="3" t="e">
        <f>IF(DEGREES(ACOS(SIN(RADIANS(G151))*SIN(RADIANS(E146))+COS(RADIANS(G151))*COS(RADIANS(E146))*COS(RADIANS(AJ136))))&gt;90,0,$F$4*$F$5/E145^2*(SIN(RADIANS(G151))*SIN(RADIANS(E146))+COS(RADIANS(G151))*COS(RADIANS(E146))*COS(RADIANS(AJ136))))</f>
        <v>#DIV/0!</v>
      </c>
      <c r="AK151" s="3">
        <f>IF(DEGREES(ACOS(SIN(RADIANS(G151))*SIN(RADIANS(E146))+COS(RADIANS(G151))*COS(RADIANS(E146))*COS(RADIANS(AK136))))&gt;90,0,$F$4*$F$5/E145^2*(SIN(RADIANS(G151))*SIN(RADIANS(E146))+COS(RADIANS(G151))*COS(RADIANS(E146))*COS(RADIANS(AK136))))</f>
        <v>0</v>
      </c>
      <c r="AL151" s="3">
        <f>IF(DEGREES(ACOS(SIN(RADIANS(G151))*SIN(RADIANS(E146))+COS(RADIANS(G151))*COS(RADIANS(E146))*COS(RADIANS(AL136))))&gt;90,0,$F$4*$F$5/E145^2*(SIN(RADIANS(G151))*SIN(RADIANS(E146))+COS(RADIANS(G151))*COS(RADIANS(E146))*COS(RADIANS(AL136))))</f>
        <v>0</v>
      </c>
      <c r="AM151" s="3">
        <f>IF(DEGREES(ACOS(SIN(RADIANS(G151))*SIN(RADIANS(E146))+COS(RADIANS(G151))*COS(RADIANS(E146))*COS(RADIANS(AM136))))&gt;90,0,$F$4*$F$5/E145^2*(SIN(RADIANS(G151))*SIN(RADIANS(E146))+COS(RADIANS(G151))*COS(RADIANS(E146))*COS(RADIANS(AM136))))</f>
        <v>0</v>
      </c>
      <c r="AN151" s="3">
        <f>IF(DEGREES(ACOS(SIN(RADIANS(G151))*SIN(RADIANS(E146))+COS(RADIANS(G151))*COS(RADIANS(E146))*COS(RADIANS(AN136))))&gt;90,0,$F$4*$F$5/E145^2*(SIN(RADIANS(G151))*SIN(RADIANS(E146))+COS(RADIANS(G151))*COS(RADIANS(E146))*COS(RADIANS(AN136))))</f>
        <v>0</v>
      </c>
      <c r="AO151" s="3">
        <f>IF(DEGREES(ACOS(SIN(RADIANS(G151))*SIN(RADIANS(E146))+COS(RADIANS(G151))*COS(RADIANS(E146))*COS(RADIANS(AO136))))&gt;90,0,$F$4*$F$5/E145^2*(SIN(RADIANS(G151))*SIN(RADIANS(E146))+COS(RADIANS(G151))*COS(RADIANS(E146))*COS(RADIANS(AO136))))</f>
        <v>0</v>
      </c>
      <c r="AP151" s="3">
        <f>IF(DEGREES(ACOS(SIN(RADIANS(G151))*SIN(RADIANS(E146))+COS(RADIANS(G151))*COS(RADIANS(E146))*COS(RADIANS(AP136))))&gt;90,0,$F$4*$F$5/E145^2*(SIN(RADIANS(G151))*SIN(RADIANS(E146))+COS(RADIANS(G151))*COS(RADIANS(E146))*COS(RADIANS(AP136))))</f>
        <v>0</v>
      </c>
      <c r="AQ151" s="3">
        <f>IF(DEGREES(ACOS(SIN(RADIANS(G151))*SIN(RADIANS(E146))+COS(RADIANS(G151))*COS(RADIANS(E146))*COS(RADIANS(AQ136))))&gt;90,0,$F$4*$F$5/E145^2*(SIN(RADIANS(G151))*SIN(RADIANS(E146))+COS(RADIANS(G151))*COS(RADIANS(E146))*COS(RADIANS(AQ136))))</f>
        <v>0</v>
      </c>
      <c r="AR151" s="3">
        <f>IF(DEGREES(ACOS(SIN(RADIANS(G151))*SIN(RADIANS(E146))+COS(RADIANS(G151))*COS(RADIANS(E146))*COS(RADIANS(AR136))))&gt;90,0,$F$4*$F$5/E145^2*(SIN(RADIANS(G151))*SIN(RADIANS(E146))+COS(RADIANS(G151))*COS(RADIANS(E146))*COS(RADIANS(AR136))))</f>
        <v>0</v>
      </c>
    </row>
    <row r="152" spans="2:44" ht="15.75" customHeight="1" x14ac:dyDescent="0.2">
      <c r="G152" s="3">
        <v>-50</v>
      </c>
      <c r="I152" s="3">
        <f>IF(DEGREES(ACOS(SIN(RADIANS(G152))*SIN(RADIANS(E146))+COS(RADIANS(G152))*COS(RADIANS(E146))*COS(RADIANS(I136))))&gt;90,0,$F$4*$F$5/E145^2*(SIN(RADIANS(G152))*SIN(RADIANS(E146))+COS(RADIANS(G152))*COS(RADIANS(E146))*COS(RADIANS(I136))))</f>
        <v>0</v>
      </c>
      <c r="J152" s="3">
        <f>IF(DEGREES(ACOS(SIN(RADIANS(G152))*SIN(RADIANS(E146))+COS(RADIANS(G152))*COS(RADIANS(E146))*COS(RADIANS(J136))))&gt;90,0,$F$4*$F$5/E145^2*(SIN(RADIANS(G152))*SIN(RADIANS(E146))+COS(RADIANS(G152))*COS(RADIANS(E146))*COS(RADIANS(J136))))</f>
        <v>0</v>
      </c>
      <c r="K152" s="3">
        <f>IF(DEGREES(ACOS(SIN(RADIANS(G152))*SIN(RADIANS(E146))+COS(RADIANS(G152))*COS(RADIANS(E146))*COS(RADIANS(K136))))&gt;90,0,$F$4*$F$5/E145^2*(SIN(RADIANS(G152))*SIN(RADIANS(E146))+COS(RADIANS(G152))*COS(RADIANS(E146))*COS(RADIANS(K136))))</f>
        <v>0</v>
      </c>
      <c r="L152" s="3">
        <f>IF(DEGREES(ACOS(SIN(RADIANS(G152))*SIN(RADIANS(E146))+COS(RADIANS(G152))*COS(RADIANS(E146))*COS(RADIANS(L136))))&gt;90,0,$F$4*$F$5/E145^2*(SIN(RADIANS(G152))*SIN(RADIANS(E146))+COS(RADIANS(G152))*COS(RADIANS(E146))*COS(RADIANS(L136))))</f>
        <v>0</v>
      </c>
      <c r="M152" s="3">
        <f>IF(DEGREES(ACOS(SIN(RADIANS(G152))*SIN(RADIANS(E146))+COS(RADIANS(G152))*COS(RADIANS(E146))*COS(RADIANS(M136))))&gt;90,0,$F$4*$F$5/E145^2*(SIN(RADIANS(G152))*SIN(RADIANS(E146))+COS(RADIANS(G152))*COS(RADIANS(E146))*COS(RADIANS(M136))))</f>
        <v>0</v>
      </c>
      <c r="N152" s="3">
        <f>IF(DEGREES(ACOS(SIN(RADIANS(G152))*SIN(RADIANS(E146))+COS(RADIANS(G152))*COS(RADIANS(E146))*COS(RADIANS(N136))))&gt;90,0,$F$4*$F$5/E145^2*(SIN(RADIANS(G152))*SIN(RADIANS(E146))+COS(RADIANS(G152))*COS(RADIANS(E146))*COS(RADIANS(N136))))</f>
        <v>0</v>
      </c>
      <c r="O152" s="3">
        <f>IF(DEGREES(ACOS(SIN(RADIANS(G152))*SIN(RADIANS(E146))+COS(RADIANS(G152))*COS(RADIANS(E146))*COS(RADIANS(O136))))&gt;90,0,$F$4*$F$5/E145^2*(SIN(RADIANS(G152))*SIN(RADIANS(E146))+COS(RADIANS(G152))*COS(RADIANS(E146))*COS(RADIANS(O136))))</f>
        <v>0</v>
      </c>
      <c r="P152" s="3">
        <f>IF(DEGREES(ACOS(SIN(RADIANS(G152))*SIN(RADIANS(E146))+COS(RADIANS(G152))*COS(RADIANS(E146))*COS(RADIANS(P136))))&gt;90,0,$F$4*$F$5/E145^2*(SIN(RADIANS(G152))*SIN(RADIANS(E146))+COS(RADIANS(G152))*COS(RADIANS(E146))*COS(RADIANS(P136))))</f>
        <v>0</v>
      </c>
      <c r="Q152" s="3">
        <f>IF(DEGREES(ACOS(SIN(RADIANS(G152))*SIN(RADIANS(E146))+COS(RADIANS(G152))*COS(RADIANS(E146))*COS(RADIANS(Q136))))&gt;90,0,$F$4*$F$5/E145^2*(SIN(RADIANS(G152))*SIN(RADIANS(E146))+COS(RADIANS(G152))*COS(RADIANS(E146))*COS(RADIANS(Q136))))</f>
        <v>0</v>
      </c>
      <c r="R152" s="3" t="e">
        <f>IF(DEGREES(ACOS(SIN(RADIANS(G152))*SIN(RADIANS(E146))+COS(RADIANS(G152))*COS(RADIANS(E146))*COS(RADIANS(R136))))&gt;90,0,$F$4*$F$5/E145^2*(SIN(RADIANS(G152))*SIN(RADIANS(E146))+COS(RADIANS(G152))*COS(RADIANS(E146))*COS(RADIANS(R136))))</f>
        <v>#DIV/0!</v>
      </c>
      <c r="S152" s="3" t="e">
        <f>IF(DEGREES(ACOS(SIN(RADIANS(G152))*SIN(RADIANS(E146))+COS(RADIANS(G152))*COS(RADIANS(E146))*COS(RADIANS(S136))))&gt;90,0,$F$4*$F$5/E145^2*(SIN(RADIANS(G152))*SIN(RADIANS(E146))+COS(RADIANS(G152))*COS(RADIANS(E146))*COS(RADIANS(S136))))</f>
        <v>#DIV/0!</v>
      </c>
      <c r="T152" s="3" t="e">
        <f>IF(DEGREES(ACOS(SIN(RADIANS(G152))*SIN(RADIANS(E146))+COS(RADIANS(G152))*COS(RADIANS(E146))*COS(RADIANS(T136))))&gt;90,0,$F$4*$F$5/E145^2*(SIN(RADIANS(G152))*SIN(RADIANS(E146))+COS(RADIANS(G152))*COS(RADIANS(E146))*COS(RADIANS(T136))))</f>
        <v>#DIV/0!</v>
      </c>
      <c r="U152" s="3" t="e">
        <f>IF(DEGREES(ACOS(SIN(RADIANS(G152))*SIN(RADIANS(E146))+COS(RADIANS(G152))*COS(RADIANS(E146))*COS(RADIANS(U136))))&gt;90,0,$F$4*$F$5/E145^2*(SIN(RADIANS(G152))*SIN(RADIANS(E146))+COS(RADIANS(G152))*COS(RADIANS(E146))*COS(RADIANS(U136))))</f>
        <v>#DIV/0!</v>
      </c>
      <c r="V152" s="3" t="e">
        <f>IF(DEGREES(ACOS(SIN(RADIANS(G152))*SIN(RADIANS(E146))+COS(RADIANS(G152))*COS(RADIANS(E146))*COS(RADIANS(V136))))&gt;90,0,$F$4*$F$5/E145^2*(SIN(RADIANS(G152))*SIN(RADIANS(E146))+COS(RADIANS(G152))*COS(RADIANS(E146))*COS(RADIANS(V136))))</f>
        <v>#DIV/0!</v>
      </c>
      <c r="W152" s="3" t="e">
        <f>IF(DEGREES(ACOS(SIN(RADIANS(G152))*SIN(RADIANS(E146))+COS(RADIANS(G152))*COS(RADIANS(E146))*COS(RADIANS(W136))))&gt;90,0,$F$4*$F$5/E145^2*(SIN(RADIANS(G152))*SIN(RADIANS(E146))+COS(RADIANS(G152))*COS(RADIANS(E146))*COS(RADIANS(W136))))</f>
        <v>#DIV/0!</v>
      </c>
      <c r="X152" s="3" t="e">
        <f>IF(DEGREES(ACOS(SIN(RADIANS(G152))*SIN(RADIANS(E146))+COS(RADIANS(G152))*COS(RADIANS(E146))*COS(RADIANS(X136))))&gt;90,0,$F$4*$F$5/E145^2*(SIN(RADIANS(G152))*SIN(RADIANS(E146))+COS(RADIANS(G152))*COS(RADIANS(E146))*COS(RADIANS(X136))))</f>
        <v>#DIV/0!</v>
      </c>
      <c r="Y152" s="3" t="e">
        <f>IF(DEGREES(ACOS(SIN(RADIANS(G152))*SIN(RADIANS(E146))+COS(RADIANS(G152))*COS(RADIANS(E146))*COS(RADIANS(Y136))))&gt;90,0,$F$4*$F$5/E145^2*(SIN(RADIANS(G152))*SIN(RADIANS(E146))+COS(RADIANS(G152))*COS(RADIANS(E146))*COS(RADIANS(Y136))))</f>
        <v>#DIV/0!</v>
      </c>
      <c r="Z152" s="3" t="e">
        <f>IF(DEGREES(ACOS(SIN(RADIANS(G152))*SIN(RADIANS(E146))+COS(RADIANS(G152))*COS(RADIANS(E146))*COS(RADIANS(Z136))))&gt;90,0,$F$4*$F$5/E145^2*(SIN(RADIANS(G152))*SIN(RADIANS(E146))+COS(RADIANS(G152))*COS(RADIANS(E146))*COS(RADIANS(Z136))))</f>
        <v>#DIV/0!</v>
      </c>
      <c r="AA152" s="3" t="e">
        <f>IF(DEGREES(ACOS(SIN(RADIANS(G152))*SIN(RADIANS(E146))+COS(RADIANS(G152))*COS(RADIANS(E146))*COS(RADIANS(AA136))))&gt;90,0,$F$4*$F$5/E145^2*(SIN(RADIANS(G152))*SIN(RADIANS(E146))+COS(RADIANS(G152))*COS(RADIANS(E146))*COS(RADIANS(AA136))))</f>
        <v>#DIV/0!</v>
      </c>
      <c r="AB152" s="3" t="e">
        <f>IF(DEGREES(ACOS(SIN(RADIANS(G152))*SIN(RADIANS(E146))+COS(RADIANS(G152))*COS(RADIANS(E146))*COS(RADIANS(AB136))))&gt;90,0,$F$4*$F$5/E145^2*(SIN(RADIANS(G152))*SIN(RADIANS(E146))+COS(RADIANS(G152))*COS(RADIANS(E146))*COS(RADIANS(AB136))))</f>
        <v>#DIV/0!</v>
      </c>
      <c r="AC152" s="3" t="e">
        <f>IF(DEGREES(ACOS(SIN(RADIANS(G152))*SIN(RADIANS(E146))+COS(RADIANS(G152))*COS(RADIANS(E146))*COS(RADIANS(AC136))))&gt;90,0,$F$4*$F$5/E145^2*(SIN(RADIANS(G152))*SIN(RADIANS(E146))+COS(RADIANS(G152))*COS(RADIANS(E146))*COS(RADIANS(AC136))))</f>
        <v>#DIV/0!</v>
      </c>
      <c r="AD152" s="3" t="e">
        <f>IF(DEGREES(ACOS(SIN(RADIANS(G152))*SIN(RADIANS(E146))+COS(RADIANS(G152))*COS(RADIANS(E146))*COS(RADIANS(AD136))))&gt;90,0,$F$4*$F$5/E145^2*(SIN(RADIANS(G152))*SIN(RADIANS(E146))+COS(RADIANS(G152))*COS(RADIANS(E146))*COS(RADIANS(AD136))))</f>
        <v>#DIV/0!</v>
      </c>
      <c r="AE152" s="3" t="e">
        <f>IF(DEGREES(ACOS(SIN(RADIANS(G152))*SIN(RADIANS(E146))+COS(RADIANS(G152))*COS(RADIANS(E146))*COS(RADIANS(AE136))))&gt;90,0,$F$4*$F$5/E145^2*(SIN(RADIANS(G152))*SIN(RADIANS(E146))+COS(RADIANS(G152))*COS(RADIANS(E146))*COS(RADIANS(AE136))))</f>
        <v>#DIV/0!</v>
      </c>
      <c r="AF152" s="3" t="e">
        <f>IF(DEGREES(ACOS(SIN(RADIANS(G152))*SIN(RADIANS(E146))+COS(RADIANS(G152))*COS(RADIANS(E146))*COS(RADIANS(AF136))))&gt;90,0,$F$4*$F$5/E145^2*(SIN(RADIANS(G152))*SIN(RADIANS(E146))+COS(RADIANS(G152))*COS(RADIANS(E146))*COS(RADIANS(AF136))))</f>
        <v>#DIV/0!</v>
      </c>
      <c r="AG152" s="3" t="e">
        <f>IF(DEGREES(ACOS(SIN(RADIANS(G152))*SIN(RADIANS(E146))+COS(RADIANS(G152))*COS(RADIANS(E146))*COS(RADIANS(AG136))))&gt;90,0,$F$4*$F$5/E145^2*(SIN(RADIANS(G152))*SIN(RADIANS(E146))+COS(RADIANS(G152))*COS(RADIANS(E146))*COS(RADIANS(AG136))))</f>
        <v>#DIV/0!</v>
      </c>
      <c r="AH152" s="3" t="e">
        <f>IF(DEGREES(ACOS(SIN(RADIANS(G152))*SIN(RADIANS(E146))+COS(RADIANS(G152))*COS(RADIANS(E146))*COS(RADIANS(AH136))))&gt;90,0,$F$4*$F$5/E145^2*(SIN(RADIANS(G152))*SIN(RADIANS(E146))+COS(RADIANS(G152))*COS(RADIANS(E146))*COS(RADIANS(AH136))))</f>
        <v>#DIV/0!</v>
      </c>
      <c r="AI152" s="3" t="e">
        <f>IF(DEGREES(ACOS(SIN(RADIANS(G152))*SIN(RADIANS(E146))+COS(RADIANS(G152))*COS(RADIANS(E146))*COS(RADIANS(AI136))))&gt;90,0,$F$4*$F$5/E145^2*(SIN(RADIANS(G152))*SIN(RADIANS(E146))+COS(RADIANS(G152))*COS(RADIANS(E146))*COS(RADIANS(AI136))))</f>
        <v>#DIV/0!</v>
      </c>
      <c r="AJ152" s="3" t="e">
        <f>IF(DEGREES(ACOS(SIN(RADIANS(G152))*SIN(RADIANS(E146))+COS(RADIANS(G152))*COS(RADIANS(E146))*COS(RADIANS(AJ136))))&gt;90,0,$F$4*$F$5/E145^2*(SIN(RADIANS(G152))*SIN(RADIANS(E146))+COS(RADIANS(G152))*COS(RADIANS(E146))*COS(RADIANS(AJ136))))</f>
        <v>#DIV/0!</v>
      </c>
      <c r="AK152" s="3">
        <f>IF(DEGREES(ACOS(SIN(RADIANS(G152))*SIN(RADIANS(E146))+COS(RADIANS(G152))*COS(RADIANS(E146))*COS(RADIANS(AK136))))&gt;90,0,$F$4*$F$5/E145^2*(SIN(RADIANS(G152))*SIN(RADIANS(E146))+COS(RADIANS(G152))*COS(RADIANS(E146))*COS(RADIANS(AK136))))</f>
        <v>0</v>
      </c>
      <c r="AL152" s="3">
        <f>IF(DEGREES(ACOS(SIN(RADIANS(G152))*SIN(RADIANS(E146))+COS(RADIANS(G152))*COS(RADIANS(E146))*COS(RADIANS(AL136))))&gt;90,0,$F$4*$F$5/E145^2*(SIN(RADIANS(G152))*SIN(RADIANS(E146))+COS(RADIANS(G152))*COS(RADIANS(E146))*COS(RADIANS(AL136))))</f>
        <v>0</v>
      </c>
      <c r="AM152" s="3">
        <f>IF(DEGREES(ACOS(SIN(RADIANS(G152))*SIN(RADIANS(E146))+COS(RADIANS(G152))*COS(RADIANS(E146))*COS(RADIANS(AM136))))&gt;90,0,$F$4*$F$5/E145^2*(SIN(RADIANS(G152))*SIN(RADIANS(E146))+COS(RADIANS(G152))*COS(RADIANS(E146))*COS(RADIANS(AM136))))</f>
        <v>0</v>
      </c>
      <c r="AN152" s="3">
        <f>IF(DEGREES(ACOS(SIN(RADIANS(G152))*SIN(RADIANS(E146))+COS(RADIANS(G152))*COS(RADIANS(E146))*COS(RADIANS(AN136))))&gt;90,0,$F$4*$F$5/E145^2*(SIN(RADIANS(G152))*SIN(RADIANS(E146))+COS(RADIANS(G152))*COS(RADIANS(E146))*COS(RADIANS(AN136))))</f>
        <v>0</v>
      </c>
      <c r="AO152" s="3">
        <f>IF(DEGREES(ACOS(SIN(RADIANS(G152))*SIN(RADIANS(E146))+COS(RADIANS(G152))*COS(RADIANS(E146))*COS(RADIANS(AO136))))&gt;90,0,$F$4*$F$5/E145^2*(SIN(RADIANS(G152))*SIN(RADIANS(E146))+COS(RADIANS(G152))*COS(RADIANS(E146))*COS(RADIANS(AO136))))</f>
        <v>0</v>
      </c>
      <c r="AP152" s="3">
        <f>IF(DEGREES(ACOS(SIN(RADIANS(G152))*SIN(RADIANS(E146))+COS(RADIANS(G152))*COS(RADIANS(E146))*COS(RADIANS(AP136))))&gt;90,0,$F$4*$F$5/E145^2*(SIN(RADIANS(G152))*SIN(RADIANS(E146))+COS(RADIANS(G152))*COS(RADIANS(E146))*COS(RADIANS(AP136))))</f>
        <v>0</v>
      </c>
      <c r="AQ152" s="3">
        <f>IF(DEGREES(ACOS(SIN(RADIANS(G152))*SIN(RADIANS(E146))+COS(RADIANS(G152))*COS(RADIANS(E146))*COS(RADIANS(AQ136))))&gt;90,0,$F$4*$F$5/E145^2*(SIN(RADIANS(G152))*SIN(RADIANS(E146))+COS(RADIANS(G152))*COS(RADIANS(E146))*COS(RADIANS(AQ136))))</f>
        <v>0</v>
      </c>
      <c r="AR152" s="3">
        <f>IF(DEGREES(ACOS(SIN(RADIANS(G152))*SIN(RADIANS(E146))+COS(RADIANS(G152))*COS(RADIANS(E146))*COS(RADIANS(AR136))))&gt;90,0,$F$4*$F$5/E145^2*(SIN(RADIANS(G152))*SIN(RADIANS(E146))+COS(RADIANS(G152))*COS(RADIANS(E146))*COS(RADIANS(AR136))))</f>
        <v>0</v>
      </c>
    </row>
    <row r="153" spans="2:44" ht="15.75" customHeight="1" x14ac:dyDescent="0.2">
      <c r="G153" s="3">
        <v>-60</v>
      </c>
      <c r="I153" s="3">
        <f>IF(DEGREES(ACOS(SIN(RADIANS(G153))*SIN(RADIANS(E146))+COS(RADIANS(G153))*COS(RADIANS(E146))*COS(RADIANS(I136))))&gt;90,0,$F$4*$F$5/E145^2*(SIN(RADIANS(G153))*SIN(RADIANS(E146))+COS(RADIANS(G153))*COS(RADIANS(E146))*COS(RADIANS(I136))))</f>
        <v>0</v>
      </c>
      <c r="J153" s="3">
        <f>IF(DEGREES(ACOS(SIN(RADIANS(G153))*SIN(RADIANS(E146))+COS(RADIANS(G153))*COS(RADIANS(E146))*COS(RADIANS(J136))))&gt;90,0,$F$4*$F$5/E145^2*(SIN(RADIANS(G153))*SIN(RADIANS(E146))+COS(RADIANS(G153))*COS(RADIANS(E146))*COS(RADIANS(J136))))</f>
        <v>0</v>
      </c>
      <c r="K153" s="3">
        <f>IF(DEGREES(ACOS(SIN(RADIANS(G153))*SIN(RADIANS(E146))+COS(RADIANS(G153))*COS(RADIANS(E146))*COS(RADIANS(K136))))&gt;90,0,$F$4*$F$5/E145^2*(SIN(RADIANS(G153))*SIN(RADIANS(E146))+COS(RADIANS(G153))*COS(RADIANS(E146))*COS(RADIANS(K136))))</f>
        <v>0</v>
      </c>
      <c r="L153" s="3">
        <f>IF(DEGREES(ACOS(SIN(RADIANS(G153))*SIN(RADIANS(E146))+COS(RADIANS(G153))*COS(RADIANS(E146))*COS(RADIANS(L136))))&gt;90,0,$F$4*$F$5/E145^2*(SIN(RADIANS(G153))*SIN(RADIANS(E146))+COS(RADIANS(G153))*COS(RADIANS(E146))*COS(RADIANS(L136))))</f>
        <v>0</v>
      </c>
      <c r="M153" s="3">
        <f>IF(DEGREES(ACOS(SIN(RADIANS(G153))*SIN(RADIANS(E146))+COS(RADIANS(G153))*COS(RADIANS(E146))*COS(RADIANS(M136))))&gt;90,0,$F$4*$F$5/E145^2*(SIN(RADIANS(G153))*SIN(RADIANS(E146))+COS(RADIANS(G153))*COS(RADIANS(E146))*COS(RADIANS(M136))))</f>
        <v>0</v>
      </c>
      <c r="N153" s="3">
        <f>IF(DEGREES(ACOS(SIN(RADIANS(G153))*SIN(RADIANS(E146))+COS(RADIANS(G153))*COS(RADIANS(E146))*COS(RADIANS(N136))))&gt;90,0,$F$4*$F$5/E145^2*(SIN(RADIANS(G153))*SIN(RADIANS(E146))+COS(RADIANS(G153))*COS(RADIANS(E146))*COS(RADIANS(N136))))</f>
        <v>0</v>
      </c>
      <c r="O153" s="3">
        <f>IF(DEGREES(ACOS(SIN(RADIANS(G153))*SIN(RADIANS(E146))+COS(RADIANS(G153))*COS(RADIANS(E146))*COS(RADIANS(O136))))&gt;90,0,$F$4*$F$5/E145^2*(SIN(RADIANS(G153))*SIN(RADIANS(E146))+COS(RADIANS(G153))*COS(RADIANS(E146))*COS(RADIANS(O136))))</f>
        <v>0</v>
      </c>
      <c r="P153" s="3">
        <f>IF(DEGREES(ACOS(SIN(RADIANS(G153))*SIN(RADIANS(E146))+COS(RADIANS(G153))*COS(RADIANS(E146))*COS(RADIANS(P136))))&gt;90,0,$F$4*$F$5/E145^2*(SIN(RADIANS(G153))*SIN(RADIANS(E146))+COS(RADIANS(G153))*COS(RADIANS(E146))*COS(RADIANS(P136))))</f>
        <v>0</v>
      </c>
      <c r="Q153" s="3">
        <f>IF(DEGREES(ACOS(SIN(RADIANS(G153))*SIN(RADIANS(E146))+COS(RADIANS(G153))*COS(RADIANS(E146))*COS(RADIANS(Q136))))&gt;90,0,$F$4*$F$5/E145^2*(SIN(RADIANS(G153))*SIN(RADIANS(E146))+COS(RADIANS(G153))*COS(RADIANS(E146))*COS(RADIANS(Q136))))</f>
        <v>0</v>
      </c>
      <c r="R153" s="3" t="e">
        <f>IF(DEGREES(ACOS(SIN(RADIANS(G153))*SIN(RADIANS(E146))+COS(RADIANS(G153))*COS(RADIANS(E146))*COS(RADIANS(R136))))&gt;90,0,$F$4*$F$5/E145^2*(SIN(RADIANS(G153))*SIN(RADIANS(E146))+COS(RADIANS(G153))*COS(RADIANS(E146))*COS(RADIANS(R136))))</f>
        <v>#DIV/0!</v>
      </c>
      <c r="S153" s="3" t="e">
        <f>IF(DEGREES(ACOS(SIN(RADIANS(G153))*SIN(RADIANS(E146))+COS(RADIANS(G153))*COS(RADIANS(E146))*COS(RADIANS(S136))))&gt;90,0,$F$4*$F$5/E145^2*(SIN(RADIANS(G153))*SIN(RADIANS(E146))+COS(RADIANS(G153))*COS(RADIANS(E146))*COS(RADIANS(S136))))</f>
        <v>#DIV/0!</v>
      </c>
      <c r="T153" s="3" t="e">
        <f>IF(DEGREES(ACOS(SIN(RADIANS(G153))*SIN(RADIANS(E146))+COS(RADIANS(G153))*COS(RADIANS(E146))*COS(RADIANS(T136))))&gt;90,0,$F$4*$F$5/E145^2*(SIN(RADIANS(G153))*SIN(RADIANS(E146))+COS(RADIANS(G153))*COS(RADIANS(E146))*COS(RADIANS(T136))))</f>
        <v>#DIV/0!</v>
      </c>
      <c r="U153" s="3" t="e">
        <f>IF(DEGREES(ACOS(SIN(RADIANS(G153))*SIN(RADIANS(E146))+COS(RADIANS(G153))*COS(RADIANS(E146))*COS(RADIANS(U136))))&gt;90,0,$F$4*$F$5/E145^2*(SIN(RADIANS(G153))*SIN(RADIANS(E146))+COS(RADIANS(G153))*COS(RADIANS(E146))*COS(RADIANS(U136))))</f>
        <v>#DIV/0!</v>
      </c>
      <c r="V153" s="3" t="e">
        <f>IF(DEGREES(ACOS(SIN(RADIANS(G153))*SIN(RADIANS(E146))+COS(RADIANS(G153))*COS(RADIANS(E146))*COS(RADIANS(V136))))&gt;90,0,$F$4*$F$5/E145^2*(SIN(RADIANS(G153))*SIN(RADIANS(E146))+COS(RADIANS(G153))*COS(RADIANS(E146))*COS(RADIANS(V136))))</f>
        <v>#DIV/0!</v>
      </c>
      <c r="W153" s="3" t="e">
        <f>IF(DEGREES(ACOS(SIN(RADIANS(G153))*SIN(RADIANS(E146))+COS(RADIANS(G153))*COS(RADIANS(E146))*COS(RADIANS(W136))))&gt;90,0,$F$4*$F$5/E145^2*(SIN(RADIANS(G153))*SIN(RADIANS(E146))+COS(RADIANS(G153))*COS(RADIANS(E146))*COS(RADIANS(W136))))</f>
        <v>#DIV/0!</v>
      </c>
      <c r="X153" s="3" t="e">
        <f>IF(DEGREES(ACOS(SIN(RADIANS(G153))*SIN(RADIANS(E146))+COS(RADIANS(G153))*COS(RADIANS(E146))*COS(RADIANS(X136))))&gt;90,0,$F$4*$F$5/E145^2*(SIN(RADIANS(G153))*SIN(RADIANS(E146))+COS(RADIANS(G153))*COS(RADIANS(E146))*COS(RADIANS(X136))))</f>
        <v>#DIV/0!</v>
      </c>
      <c r="Y153" s="3" t="e">
        <f>IF(DEGREES(ACOS(SIN(RADIANS(G153))*SIN(RADIANS(E146))+COS(RADIANS(G153))*COS(RADIANS(E146))*COS(RADIANS(Y136))))&gt;90,0,$F$4*$F$5/E145^2*(SIN(RADIANS(G153))*SIN(RADIANS(E146))+COS(RADIANS(G153))*COS(RADIANS(E146))*COS(RADIANS(Y136))))</f>
        <v>#DIV/0!</v>
      </c>
      <c r="Z153" s="3" t="e">
        <f>IF(DEGREES(ACOS(SIN(RADIANS(G153))*SIN(RADIANS(E146))+COS(RADIANS(G153))*COS(RADIANS(E146))*COS(RADIANS(Z136))))&gt;90,0,$F$4*$F$5/E145^2*(SIN(RADIANS(G153))*SIN(RADIANS(E146))+COS(RADIANS(G153))*COS(RADIANS(E146))*COS(RADIANS(Z136))))</f>
        <v>#DIV/0!</v>
      </c>
      <c r="AA153" s="3" t="e">
        <f>IF(DEGREES(ACOS(SIN(RADIANS(G153))*SIN(RADIANS(E146))+COS(RADIANS(G153))*COS(RADIANS(E146))*COS(RADIANS(AA136))))&gt;90,0,$F$4*$F$5/E145^2*(SIN(RADIANS(G153))*SIN(RADIANS(E146))+COS(RADIANS(G153))*COS(RADIANS(E146))*COS(RADIANS(AA136))))</f>
        <v>#DIV/0!</v>
      </c>
      <c r="AB153" s="3" t="e">
        <f>IF(DEGREES(ACOS(SIN(RADIANS(G153))*SIN(RADIANS(E146))+COS(RADIANS(G153))*COS(RADIANS(E146))*COS(RADIANS(AB136))))&gt;90,0,$F$4*$F$5/E145^2*(SIN(RADIANS(G153))*SIN(RADIANS(E146))+COS(RADIANS(G153))*COS(RADIANS(E146))*COS(RADIANS(AB136))))</f>
        <v>#DIV/0!</v>
      </c>
      <c r="AC153" s="3" t="e">
        <f>IF(DEGREES(ACOS(SIN(RADIANS(G153))*SIN(RADIANS(E146))+COS(RADIANS(G153))*COS(RADIANS(E146))*COS(RADIANS(AC136))))&gt;90,0,$F$4*$F$5/E145^2*(SIN(RADIANS(G153))*SIN(RADIANS(E146))+COS(RADIANS(G153))*COS(RADIANS(E146))*COS(RADIANS(AC136))))</f>
        <v>#DIV/0!</v>
      </c>
      <c r="AD153" s="3" t="e">
        <f>IF(DEGREES(ACOS(SIN(RADIANS(G153))*SIN(RADIANS(E146))+COS(RADIANS(G153))*COS(RADIANS(E146))*COS(RADIANS(AD136))))&gt;90,0,$F$4*$F$5/E145^2*(SIN(RADIANS(G153))*SIN(RADIANS(E146))+COS(RADIANS(G153))*COS(RADIANS(E146))*COS(RADIANS(AD136))))</f>
        <v>#DIV/0!</v>
      </c>
      <c r="AE153" s="3" t="e">
        <f>IF(DEGREES(ACOS(SIN(RADIANS(G153))*SIN(RADIANS(E146))+COS(RADIANS(G153))*COS(RADIANS(E146))*COS(RADIANS(AE136))))&gt;90,0,$F$4*$F$5/E145^2*(SIN(RADIANS(G153))*SIN(RADIANS(E146))+COS(RADIANS(G153))*COS(RADIANS(E146))*COS(RADIANS(AE136))))</f>
        <v>#DIV/0!</v>
      </c>
      <c r="AF153" s="3" t="e">
        <f>IF(DEGREES(ACOS(SIN(RADIANS(G153))*SIN(RADIANS(E146))+COS(RADIANS(G153))*COS(RADIANS(E146))*COS(RADIANS(AF136))))&gt;90,0,$F$4*$F$5/E145^2*(SIN(RADIANS(G153))*SIN(RADIANS(E146))+COS(RADIANS(G153))*COS(RADIANS(E146))*COS(RADIANS(AF136))))</f>
        <v>#DIV/0!</v>
      </c>
      <c r="AG153" s="3" t="e">
        <f>IF(DEGREES(ACOS(SIN(RADIANS(G153))*SIN(RADIANS(E146))+COS(RADIANS(G153))*COS(RADIANS(E146))*COS(RADIANS(AG136))))&gt;90,0,$F$4*$F$5/E145^2*(SIN(RADIANS(G153))*SIN(RADIANS(E146))+COS(RADIANS(G153))*COS(RADIANS(E146))*COS(RADIANS(AG136))))</f>
        <v>#DIV/0!</v>
      </c>
      <c r="AH153" s="3" t="e">
        <f>IF(DEGREES(ACOS(SIN(RADIANS(G153))*SIN(RADIANS(E146))+COS(RADIANS(G153))*COS(RADIANS(E146))*COS(RADIANS(AH136))))&gt;90,0,$F$4*$F$5/E145^2*(SIN(RADIANS(G153))*SIN(RADIANS(E146))+COS(RADIANS(G153))*COS(RADIANS(E146))*COS(RADIANS(AH136))))</f>
        <v>#DIV/0!</v>
      </c>
      <c r="AI153" s="3" t="e">
        <f>IF(DEGREES(ACOS(SIN(RADIANS(G153))*SIN(RADIANS(E146))+COS(RADIANS(G153))*COS(RADIANS(E146))*COS(RADIANS(AI136))))&gt;90,0,$F$4*$F$5/E145^2*(SIN(RADIANS(G153))*SIN(RADIANS(E146))+COS(RADIANS(G153))*COS(RADIANS(E146))*COS(RADIANS(AI136))))</f>
        <v>#DIV/0!</v>
      </c>
      <c r="AJ153" s="3" t="e">
        <f>IF(DEGREES(ACOS(SIN(RADIANS(G153))*SIN(RADIANS(E146))+COS(RADIANS(G153))*COS(RADIANS(E146))*COS(RADIANS(AJ136))))&gt;90,0,$F$4*$F$5/E145^2*(SIN(RADIANS(G153))*SIN(RADIANS(E146))+COS(RADIANS(G153))*COS(RADIANS(E146))*COS(RADIANS(AJ136))))</f>
        <v>#DIV/0!</v>
      </c>
      <c r="AK153" s="3">
        <f>IF(DEGREES(ACOS(SIN(RADIANS(G153))*SIN(RADIANS(E146))+COS(RADIANS(G153))*COS(RADIANS(E146))*COS(RADIANS(AK136))))&gt;90,0,$F$4*$F$5/E145^2*(SIN(RADIANS(G153))*SIN(RADIANS(E146))+COS(RADIANS(G153))*COS(RADIANS(E146))*COS(RADIANS(AK136))))</f>
        <v>0</v>
      </c>
      <c r="AL153" s="3">
        <f>IF(DEGREES(ACOS(SIN(RADIANS(G153))*SIN(RADIANS(E146))+COS(RADIANS(G153))*COS(RADIANS(E146))*COS(RADIANS(AL136))))&gt;90,0,$F$4*$F$5/E145^2*(SIN(RADIANS(G153))*SIN(RADIANS(E146))+COS(RADIANS(G153))*COS(RADIANS(E146))*COS(RADIANS(AL136))))</f>
        <v>0</v>
      </c>
      <c r="AM153" s="3">
        <f>IF(DEGREES(ACOS(SIN(RADIANS(G153))*SIN(RADIANS(E146))+COS(RADIANS(G153))*COS(RADIANS(E146))*COS(RADIANS(AM136))))&gt;90,0,$F$4*$F$5/E145^2*(SIN(RADIANS(G153))*SIN(RADIANS(E146))+COS(RADIANS(G153))*COS(RADIANS(E146))*COS(RADIANS(AM136))))</f>
        <v>0</v>
      </c>
      <c r="AN153" s="3">
        <f>IF(DEGREES(ACOS(SIN(RADIANS(G153))*SIN(RADIANS(E146))+COS(RADIANS(G153))*COS(RADIANS(E146))*COS(RADIANS(AN136))))&gt;90,0,$F$4*$F$5/E145^2*(SIN(RADIANS(G153))*SIN(RADIANS(E146))+COS(RADIANS(G153))*COS(RADIANS(E146))*COS(RADIANS(AN136))))</f>
        <v>0</v>
      </c>
      <c r="AO153" s="3">
        <f>IF(DEGREES(ACOS(SIN(RADIANS(G153))*SIN(RADIANS(E146))+COS(RADIANS(G153))*COS(RADIANS(E146))*COS(RADIANS(AO136))))&gt;90,0,$F$4*$F$5/E145^2*(SIN(RADIANS(G153))*SIN(RADIANS(E146))+COS(RADIANS(G153))*COS(RADIANS(E146))*COS(RADIANS(AO136))))</f>
        <v>0</v>
      </c>
      <c r="AP153" s="3">
        <f>IF(DEGREES(ACOS(SIN(RADIANS(G153))*SIN(RADIANS(E146))+COS(RADIANS(G153))*COS(RADIANS(E146))*COS(RADIANS(AP136))))&gt;90,0,$F$4*$F$5/E145^2*(SIN(RADIANS(G153))*SIN(RADIANS(E146))+COS(RADIANS(G153))*COS(RADIANS(E146))*COS(RADIANS(AP136))))</f>
        <v>0</v>
      </c>
      <c r="AQ153" s="3">
        <f>IF(DEGREES(ACOS(SIN(RADIANS(G153))*SIN(RADIANS(E146))+COS(RADIANS(G153))*COS(RADIANS(E146))*COS(RADIANS(AQ136))))&gt;90,0,$F$4*$F$5/E145^2*(SIN(RADIANS(G153))*SIN(RADIANS(E146))+COS(RADIANS(G153))*COS(RADIANS(E146))*COS(RADIANS(AQ136))))</f>
        <v>0</v>
      </c>
      <c r="AR153" s="3">
        <f>IF(DEGREES(ACOS(SIN(RADIANS(G153))*SIN(RADIANS(E146))+COS(RADIANS(G153))*COS(RADIANS(E146))*COS(RADIANS(AR136))))&gt;90,0,$F$4*$F$5/E145^2*(SIN(RADIANS(G153))*SIN(RADIANS(E146))+COS(RADIANS(G153))*COS(RADIANS(E146))*COS(RADIANS(AR136))))</f>
        <v>0</v>
      </c>
    </row>
    <row r="154" spans="2:44" ht="15.75" customHeight="1" x14ac:dyDescent="0.2">
      <c r="G154" s="3">
        <v>-70</v>
      </c>
      <c r="I154" s="3">
        <f>IF(DEGREES(ACOS(SIN(RADIANS(G154))*SIN(RADIANS(E146))+COS(RADIANS(G154))*COS(RADIANS(E146))*COS(RADIANS(I136))))&gt;90,0,$F$4*$F$5/E145^2*(SIN(RADIANS(G154))*SIN(RADIANS(E146))+COS(RADIANS(G154))*COS(RADIANS(E146))*COS(RADIANS(I136))))</f>
        <v>0</v>
      </c>
      <c r="J154" s="3">
        <f>IF(DEGREES(ACOS(SIN(RADIANS(G154))*SIN(RADIANS(E146))+COS(RADIANS(G154))*COS(RADIANS(E146))*COS(RADIANS(J136))))&gt;90,0,$F$4*$F$5/E145^2*(SIN(RADIANS(G154))*SIN(RADIANS(E146))+COS(RADIANS(G154))*COS(RADIANS(E146))*COS(RADIANS(J136))))</f>
        <v>0</v>
      </c>
      <c r="K154" s="3">
        <f>IF(DEGREES(ACOS(SIN(RADIANS(G154))*SIN(RADIANS(E146))+COS(RADIANS(G154))*COS(RADIANS(E146))*COS(RADIANS(K136))))&gt;90,0,$F$4*$F$5/E145^2*(SIN(RADIANS(G154))*SIN(RADIANS(E146))+COS(RADIANS(G154))*COS(RADIANS(E146))*COS(RADIANS(K136))))</f>
        <v>0</v>
      </c>
      <c r="L154" s="3">
        <f>IF(DEGREES(ACOS(SIN(RADIANS(G154))*SIN(RADIANS(E146))+COS(RADIANS(G154))*COS(RADIANS(E146))*COS(RADIANS(L136))))&gt;90,0,$F$4*$F$5/E145^2*(SIN(RADIANS(G154))*SIN(RADIANS(E146))+COS(RADIANS(G154))*COS(RADIANS(E146))*COS(RADIANS(L136))))</f>
        <v>0</v>
      </c>
      <c r="M154" s="3">
        <f>IF(DEGREES(ACOS(SIN(RADIANS(G154))*SIN(RADIANS(E146))+COS(RADIANS(G154))*COS(RADIANS(E146))*COS(RADIANS(M136))))&gt;90,0,$F$4*$F$5/E145^2*(SIN(RADIANS(G154))*SIN(RADIANS(E146))+COS(RADIANS(G154))*COS(RADIANS(E146))*COS(RADIANS(M136))))</f>
        <v>0</v>
      </c>
      <c r="N154" s="3">
        <f>IF(DEGREES(ACOS(SIN(RADIANS(G154))*SIN(RADIANS(E146))+COS(RADIANS(G154))*COS(RADIANS(E146))*COS(RADIANS(N136))))&gt;90,0,$F$4*$F$5/E145^2*(SIN(RADIANS(G154))*SIN(RADIANS(E146))+COS(RADIANS(G154))*COS(RADIANS(E146))*COS(RADIANS(N136))))</f>
        <v>0</v>
      </c>
      <c r="O154" s="3">
        <f>IF(DEGREES(ACOS(SIN(RADIANS(G154))*SIN(RADIANS(E146))+COS(RADIANS(G154))*COS(RADIANS(E146))*COS(RADIANS(O136))))&gt;90,0,$F$4*$F$5/E145^2*(SIN(RADIANS(G154))*SIN(RADIANS(E146))+COS(RADIANS(G154))*COS(RADIANS(E146))*COS(RADIANS(O136))))</f>
        <v>0</v>
      </c>
      <c r="P154" s="3">
        <f>IF(DEGREES(ACOS(SIN(RADIANS(G154))*SIN(RADIANS(E146))+COS(RADIANS(G154))*COS(RADIANS(E146))*COS(RADIANS(P136))))&gt;90,0,$F$4*$F$5/E145^2*(SIN(RADIANS(G154))*SIN(RADIANS(E146))+COS(RADIANS(G154))*COS(RADIANS(E146))*COS(RADIANS(P136))))</f>
        <v>0</v>
      </c>
      <c r="Q154" s="3">
        <f>IF(DEGREES(ACOS(SIN(RADIANS(G154))*SIN(RADIANS(E146))+COS(RADIANS(G154))*COS(RADIANS(E146))*COS(RADIANS(Q136))))&gt;90,0,$F$4*$F$5/E145^2*(SIN(RADIANS(G154))*SIN(RADIANS(E146))+COS(RADIANS(G154))*COS(RADIANS(E146))*COS(RADIANS(Q136))))</f>
        <v>0</v>
      </c>
      <c r="R154" s="3" t="e">
        <f>IF(DEGREES(ACOS(SIN(RADIANS(G154))*SIN(RADIANS(E146))+COS(RADIANS(G154))*COS(RADIANS(E146))*COS(RADIANS(R136))))&gt;90,0,$F$4*$F$5/E145^2*(SIN(RADIANS(G154))*SIN(RADIANS(E146))+COS(RADIANS(G154))*COS(RADIANS(E146))*COS(RADIANS(R136))))</f>
        <v>#DIV/0!</v>
      </c>
      <c r="S154" s="3" t="e">
        <f>IF(DEGREES(ACOS(SIN(RADIANS(G154))*SIN(RADIANS(E146))+COS(RADIANS(G154))*COS(RADIANS(E146))*COS(RADIANS(S136))))&gt;90,0,$F$4*$F$5/E145^2*(SIN(RADIANS(G154))*SIN(RADIANS(E146))+COS(RADIANS(G154))*COS(RADIANS(E146))*COS(RADIANS(S136))))</f>
        <v>#DIV/0!</v>
      </c>
      <c r="T154" s="3" t="e">
        <f>IF(DEGREES(ACOS(SIN(RADIANS(G154))*SIN(RADIANS(E146))+COS(RADIANS(G154))*COS(RADIANS(E146))*COS(RADIANS(T136))))&gt;90,0,$F$4*$F$5/E145^2*(SIN(RADIANS(G154))*SIN(RADIANS(E146))+COS(RADIANS(G154))*COS(RADIANS(E146))*COS(RADIANS(T136))))</f>
        <v>#DIV/0!</v>
      </c>
      <c r="U154" s="3" t="e">
        <f>IF(DEGREES(ACOS(SIN(RADIANS(G154))*SIN(RADIANS(E146))+COS(RADIANS(G154))*COS(RADIANS(E146))*COS(RADIANS(U136))))&gt;90,0,$F$4*$F$5/E145^2*(SIN(RADIANS(G154))*SIN(RADIANS(E146))+COS(RADIANS(G154))*COS(RADIANS(E146))*COS(RADIANS(U136))))</f>
        <v>#DIV/0!</v>
      </c>
      <c r="V154" s="3" t="e">
        <f>IF(DEGREES(ACOS(SIN(RADIANS(G154))*SIN(RADIANS(E146))+COS(RADIANS(G154))*COS(RADIANS(E146))*COS(RADIANS(V136))))&gt;90,0,$F$4*$F$5/E145^2*(SIN(RADIANS(G154))*SIN(RADIANS(E146))+COS(RADIANS(G154))*COS(RADIANS(E146))*COS(RADIANS(V136))))</f>
        <v>#DIV/0!</v>
      </c>
      <c r="W154" s="3" t="e">
        <f>IF(DEGREES(ACOS(SIN(RADIANS(G154))*SIN(RADIANS(E146))+COS(RADIANS(G154))*COS(RADIANS(E146))*COS(RADIANS(W136))))&gt;90,0,$F$4*$F$5/E145^2*(SIN(RADIANS(G154))*SIN(RADIANS(E146))+COS(RADIANS(G154))*COS(RADIANS(E146))*COS(RADIANS(W136))))</f>
        <v>#DIV/0!</v>
      </c>
      <c r="X154" s="3" t="e">
        <f>IF(DEGREES(ACOS(SIN(RADIANS(G154))*SIN(RADIANS(E146))+COS(RADIANS(G154))*COS(RADIANS(E146))*COS(RADIANS(X136))))&gt;90,0,$F$4*$F$5/E145^2*(SIN(RADIANS(G154))*SIN(RADIANS(E146))+COS(RADIANS(G154))*COS(RADIANS(E146))*COS(RADIANS(X136))))</f>
        <v>#DIV/0!</v>
      </c>
      <c r="Y154" s="3" t="e">
        <f>IF(DEGREES(ACOS(SIN(RADIANS(G154))*SIN(RADIANS(E146))+COS(RADIANS(G154))*COS(RADIANS(E146))*COS(RADIANS(Y136))))&gt;90,0,$F$4*$F$5/E145^2*(SIN(RADIANS(G154))*SIN(RADIANS(E146))+COS(RADIANS(G154))*COS(RADIANS(E146))*COS(RADIANS(Y136))))</f>
        <v>#DIV/0!</v>
      </c>
      <c r="Z154" s="3" t="e">
        <f>IF(DEGREES(ACOS(SIN(RADIANS(G154))*SIN(RADIANS(E146))+COS(RADIANS(G154))*COS(RADIANS(E146))*COS(RADIANS(Z136))))&gt;90,0,$F$4*$F$5/E145^2*(SIN(RADIANS(G154))*SIN(RADIANS(E146))+COS(RADIANS(G154))*COS(RADIANS(E146))*COS(RADIANS(Z136))))</f>
        <v>#DIV/0!</v>
      </c>
      <c r="AA154" s="3" t="e">
        <f>IF(DEGREES(ACOS(SIN(RADIANS(G154))*SIN(RADIANS(E146))+COS(RADIANS(G154))*COS(RADIANS(E146))*COS(RADIANS(AA136))))&gt;90,0,$F$4*$F$5/E145^2*(SIN(RADIANS(G154))*SIN(RADIANS(E146))+COS(RADIANS(G154))*COS(RADIANS(E146))*COS(RADIANS(AA136))))</f>
        <v>#DIV/0!</v>
      </c>
      <c r="AB154" s="3" t="e">
        <f>IF(DEGREES(ACOS(SIN(RADIANS(G154))*SIN(RADIANS(E146))+COS(RADIANS(G154))*COS(RADIANS(E146))*COS(RADIANS(AB136))))&gt;90,0,$F$4*$F$5/E145^2*(SIN(RADIANS(G154))*SIN(RADIANS(E146))+COS(RADIANS(G154))*COS(RADIANS(E146))*COS(RADIANS(AB136))))</f>
        <v>#DIV/0!</v>
      </c>
      <c r="AC154" s="3" t="e">
        <f>IF(DEGREES(ACOS(SIN(RADIANS(G154))*SIN(RADIANS(E146))+COS(RADIANS(G154))*COS(RADIANS(E146))*COS(RADIANS(AC136))))&gt;90,0,$F$4*$F$5/E145^2*(SIN(RADIANS(G154))*SIN(RADIANS(E146))+COS(RADIANS(G154))*COS(RADIANS(E146))*COS(RADIANS(AC136))))</f>
        <v>#DIV/0!</v>
      </c>
      <c r="AD154" s="3" t="e">
        <f>IF(DEGREES(ACOS(SIN(RADIANS(G154))*SIN(RADIANS(E146))+COS(RADIANS(G154))*COS(RADIANS(E146))*COS(RADIANS(AD136))))&gt;90,0,$F$4*$F$5/E145^2*(SIN(RADIANS(G154))*SIN(RADIANS(E146))+COS(RADIANS(G154))*COS(RADIANS(E146))*COS(RADIANS(AD136))))</f>
        <v>#DIV/0!</v>
      </c>
      <c r="AE154" s="3" t="e">
        <f>IF(DEGREES(ACOS(SIN(RADIANS(G154))*SIN(RADIANS(E146))+COS(RADIANS(G154))*COS(RADIANS(E146))*COS(RADIANS(AE136))))&gt;90,0,$F$4*$F$5/E145^2*(SIN(RADIANS(G154))*SIN(RADIANS(E146))+COS(RADIANS(G154))*COS(RADIANS(E146))*COS(RADIANS(AE136))))</f>
        <v>#DIV/0!</v>
      </c>
      <c r="AF154" s="3" t="e">
        <f>IF(DEGREES(ACOS(SIN(RADIANS(G154))*SIN(RADIANS(E146))+COS(RADIANS(G154))*COS(RADIANS(E146))*COS(RADIANS(AF136))))&gt;90,0,$F$4*$F$5/E145^2*(SIN(RADIANS(G154))*SIN(RADIANS(E146))+COS(RADIANS(G154))*COS(RADIANS(E146))*COS(RADIANS(AF136))))</f>
        <v>#DIV/0!</v>
      </c>
      <c r="AG154" s="3" t="e">
        <f>IF(DEGREES(ACOS(SIN(RADIANS(G154))*SIN(RADIANS(E146))+COS(RADIANS(G154))*COS(RADIANS(E146))*COS(RADIANS(AG136))))&gt;90,0,$F$4*$F$5/E145^2*(SIN(RADIANS(G154))*SIN(RADIANS(E146))+COS(RADIANS(G154))*COS(RADIANS(E146))*COS(RADIANS(AG136))))</f>
        <v>#DIV/0!</v>
      </c>
      <c r="AH154" s="3" t="e">
        <f>IF(DEGREES(ACOS(SIN(RADIANS(G154))*SIN(RADIANS(E146))+COS(RADIANS(G154))*COS(RADIANS(E146))*COS(RADIANS(AH136))))&gt;90,0,$F$4*$F$5/E145^2*(SIN(RADIANS(G154))*SIN(RADIANS(E146))+COS(RADIANS(G154))*COS(RADIANS(E146))*COS(RADIANS(AH136))))</f>
        <v>#DIV/0!</v>
      </c>
      <c r="AI154" s="3" t="e">
        <f>IF(DEGREES(ACOS(SIN(RADIANS(G154))*SIN(RADIANS(E146))+COS(RADIANS(G154))*COS(RADIANS(E146))*COS(RADIANS(AI136))))&gt;90,0,$F$4*$F$5/E145^2*(SIN(RADIANS(G154))*SIN(RADIANS(E146))+COS(RADIANS(G154))*COS(RADIANS(E146))*COS(RADIANS(AI136))))</f>
        <v>#DIV/0!</v>
      </c>
      <c r="AJ154" s="3" t="e">
        <f>IF(DEGREES(ACOS(SIN(RADIANS(G154))*SIN(RADIANS(E146))+COS(RADIANS(G154))*COS(RADIANS(E146))*COS(RADIANS(AJ136))))&gt;90,0,$F$4*$F$5/E145^2*(SIN(RADIANS(G154))*SIN(RADIANS(E146))+COS(RADIANS(G154))*COS(RADIANS(E146))*COS(RADIANS(AJ136))))</f>
        <v>#DIV/0!</v>
      </c>
      <c r="AK154" s="3">
        <f>IF(DEGREES(ACOS(SIN(RADIANS(G154))*SIN(RADIANS(E146))+COS(RADIANS(G154))*COS(RADIANS(E146))*COS(RADIANS(AK136))))&gt;90,0,$F$4*$F$5/E145^2*(SIN(RADIANS(G154))*SIN(RADIANS(E146))+COS(RADIANS(G154))*COS(RADIANS(E146))*COS(RADIANS(AK136))))</f>
        <v>0</v>
      </c>
      <c r="AL154" s="3">
        <f>IF(DEGREES(ACOS(SIN(RADIANS(G154))*SIN(RADIANS(E146))+COS(RADIANS(G154))*COS(RADIANS(E146))*COS(RADIANS(AL136))))&gt;90,0,$F$4*$F$5/E145^2*(SIN(RADIANS(G154))*SIN(RADIANS(E146))+COS(RADIANS(G154))*COS(RADIANS(E146))*COS(RADIANS(AL136))))</f>
        <v>0</v>
      </c>
      <c r="AM154" s="3">
        <f>IF(DEGREES(ACOS(SIN(RADIANS(G154))*SIN(RADIANS(E146))+COS(RADIANS(G154))*COS(RADIANS(E146))*COS(RADIANS(AM136))))&gt;90,0,$F$4*$F$5/E145^2*(SIN(RADIANS(G154))*SIN(RADIANS(E146))+COS(RADIANS(G154))*COS(RADIANS(E146))*COS(RADIANS(AM136))))</f>
        <v>0</v>
      </c>
      <c r="AN154" s="3">
        <f>IF(DEGREES(ACOS(SIN(RADIANS(G154))*SIN(RADIANS(E146))+COS(RADIANS(G154))*COS(RADIANS(E146))*COS(RADIANS(AN136))))&gt;90,0,$F$4*$F$5/E145^2*(SIN(RADIANS(G154))*SIN(RADIANS(E146))+COS(RADIANS(G154))*COS(RADIANS(E146))*COS(RADIANS(AN136))))</f>
        <v>0</v>
      </c>
      <c r="AO154" s="3">
        <f>IF(DEGREES(ACOS(SIN(RADIANS(G154))*SIN(RADIANS(E146))+COS(RADIANS(G154))*COS(RADIANS(E146))*COS(RADIANS(AO136))))&gt;90,0,$F$4*$F$5/E145^2*(SIN(RADIANS(G154))*SIN(RADIANS(E146))+COS(RADIANS(G154))*COS(RADIANS(E146))*COS(RADIANS(AO136))))</f>
        <v>0</v>
      </c>
      <c r="AP154" s="3">
        <f>IF(DEGREES(ACOS(SIN(RADIANS(G154))*SIN(RADIANS(E146))+COS(RADIANS(G154))*COS(RADIANS(E146))*COS(RADIANS(AP136))))&gt;90,0,$F$4*$F$5/E145^2*(SIN(RADIANS(G154))*SIN(RADIANS(E146))+COS(RADIANS(G154))*COS(RADIANS(E146))*COS(RADIANS(AP136))))</f>
        <v>0</v>
      </c>
      <c r="AQ154" s="3">
        <f>IF(DEGREES(ACOS(SIN(RADIANS(G154))*SIN(RADIANS(E146))+COS(RADIANS(G154))*COS(RADIANS(E146))*COS(RADIANS(AQ136))))&gt;90,0,$F$4*$F$5/E145^2*(SIN(RADIANS(G154))*SIN(RADIANS(E146))+COS(RADIANS(G154))*COS(RADIANS(E146))*COS(RADIANS(AQ136))))</f>
        <v>0</v>
      </c>
      <c r="AR154" s="3">
        <f>IF(DEGREES(ACOS(SIN(RADIANS(G154))*SIN(RADIANS(E146))+COS(RADIANS(G154))*COS(RADIANS(E146))*COS(RADIANS(AR136))))&gt;90,0,$F$4*$F$5/E145^2*(SIN(RADIANS(G154))*SIN(RADIANS(E146))+COS(RADIANS(G154))*COS(RADIANS(E146))*COS(RADIANS(AR136))))</f>
        <v>0</v>
      </c>
    </row>
    <row r="155" spans="2:44" ht="15.75" customHeight="1" x14ac:dyDescent="0.2">
      <c r="G155" s="3">
        <v>-80</v>
      </c>
      <c r="I155" s="3">
        <f>IF(DEGREES(ACOS(SIN(RADIANS(G155))*SIN(RADIANS(E146))+COS(RADIANS(G155))*COS(RADIANS(E146))*COS(RADIANS(I136))))&gt;90,0,$F$4*$F$5/E145^2*(SIN(RADIANS(G155))*SIN(RADIANS(E146))+COS(RADIANS(G155))*COS(RADIANS(E146))*COS(RADIANS(I136))))</f>
        <v>0</v>
      </c>
      <c r="J155" s="3">
        <f>IF(DEGREES(ACOS(SIN(RADIANS(G155))*SIN(RADIANS(E146))+COS(RADIANS(G155))*COS(RADIANS(E146))*COS(RADIANS(J136))))&gt;90,0,$F$4*$F$5/E145^2*(SIN(RADIANS(G155))*SIN(RADIANS(E146))+COS(RADIANS(G155))*COS(RADIANS(E146))*COS(RADIANS(J136))))</f>
        <v>0</v>
      </c>
      <c r="K155" s="3">
        <f>IF(DEGREES(ACOS(SIN(RADIANS(G155))*SIN(RADIANS(E146))+COS(RADIANS(G155))*COS(RADIANS(E146))*COS(RADIANS(K136))))&gt;90,0,$F$4*$F$5/E145^2*(SIN(RADIANS(G155))*SIN(RADIANS(E146))+COS(RADIANS(G155))*COS(RADIANS(E146))*COS(RADIANS(K136))))</f>
        <v>0</v>
      </c>
      <c r="L155" s="3">
        <f>IF(DEGREES(ACOS(SIN(RADIANS(G155))*SIN(RADIANS(E146))+COS(RADIANS(G155))*COS(RADIANS(E146))*COS(RADIANS(L136))))&gt;90,0,$F$4*$F$5/E145^2*(SIN(RADIANS(G155))*SIN(RADIANS(E146))+COS(RADIANS(G155))*COS(RADIANS(E146))*COS(RADIANS(L136))))</f>
        <v>0</v>
      </c>
      <c r="M155" s="3">
        <f>IF(DEGREES(ACOS(SIN(RADIANS(G155))*SIN(RADIANS(E146))+COS(RADIANS(G155))*COS(RADIANS(E146))*COS(RADIANS(M136))))&gt;90,0,$F$4*$F$5/E145^2*(SIN(RADIANS(G155))*SIN(RADIANS(E146))+COS(RADIANS(G155))*COS(RADIANS(E146))*COS(RADIANS(M136))))</f>
        <v>0</v>
      </c>
      <c r="N155" s="3">
        <f>IF(DEGREES(ACOS(SIN(RADIANS(G155))*SIN(RADIANS(E146))+COS(RADIANS(G155))*COS(RADIANS(E146))*COS(RADIANS(N136))))&gt;90,0,$F$4*$F$5/E145^2*(SIN(RADIANS(G155))*SIN(RADIANS(E146))+COS(RADIANS(G155))*COS(RADIANS(E146))*COS(RADIANS(N136))))</f>
        <v>0</v>
      </c>
      <c r="O155" s="3">
        <f>IF(DEGREES(ACOS(SIN(RADIANS(G155))*SIN(RADIANS(E146))+COS(RADIANS(G155))*COS(RADIANS(E146))*COS(RADIANS(O136))))&gt;90,0,$F$4*$F$5/E145^2*(SIN(RADIANS(G155))*SIN(RADIANS(E146))+COS(RADIANS(G155))*COS(RADIANS(E146))*COS(RADIANS(O136))))</f>
        <v>0</v>
      </c>
      <c r="P155" s="3">
        <f>IF(DEGREES(ACOS(SIN(RADIANS(G155))*SIN(RADIANS(E146))+COS(RADIANS(G155))*COS(RADIANS(E146))*COS(RADIANS(P136))))&gt;90,0,$F$4*$F$5/E145^2*(SIN(RADIANS(G155))*SIN(RADIANS(E146))+COS(RADIANS(G155))*COS(RADIANS(E146))*COS(RADIANS(P136))))</f>
        <v>0</v>
      </c>
      <c r="Q155" s="3">
        <f>IF(DEGREES(ACOS(SIN(RADIANS(G155))*SIN(RADIANS(E146))+COS(RADIANS(G155))*COS(RADIANS(E146))*COS(RADIANS(Q136))))&gt;90,0,$F$4*$F$5/E145^2*(SIN(RADIANS(G155))*SIN(RADIANS(E146))+COS(RADIANS(G155))*COS(RADIANS(E146))*COS(RADIANS(Q136))))</f>
        <v>0</v>
      </c>
      <c r="R155" s="3" t="e">
        <f>IF(DEGREES(ACOS(SIN(RADIANS(G155))*SIN(RADIANS(E146))+COS(RADIANS(G155))*COS(RADIANS(E146))*COS(RADIANS(R136))))&gt;90,0,$F$4*$F$5/E145^2*(SIN(RADIANS(G155))*SIN(RADIANS(E146))+COS(RADIANS(G155))*COS(RADIANS(E146))*COS(RADIANS(R136))))</f>
        <v>#DIV/0!</v>
      </c>
      <c r="S155" s="3" t="e">
        <f>IF(DEGREES(ACOS(SIN(RADIANS(G155))*SIN(RADIANS(E146))+COS(RADIANS(G155))*COS(RADIANS(E146))*COS(RADIANS(S136))))&gt;90,0,$F$4*$F$5/E145^2*(SIN(RADIANS(G155))*SIN(RADIANS(E146))+COS(RADIANS(G155))*COS(RADIANS(E146))*COS(RADIANS(S136))))</f>
        <v>#DIV/0!</v>
      </c>
      <c r="T155" s="3" t="e">
        <f>IF(DEGREES(ACOS(SIN(RADIANS(G155))*SIN(RADIANS(E146))+COS(RADIANS(G155))*COS(RADIANS(E146))*COS(RADIANS(T136))))&gt;90,0,$F$4*$F$5/E145^2*(SIN(RADIANS(G155))*SIN(RADIANS(E146))+COS(RADIANS(G155))*COS(RADIANS(E146))*COS(RADIANS(T136))))</f>
        <v>#DIV/0!</v>
      </c>
      <c r="U155" s="3" t="e">
        <f>IF(DEGREES(ACOS(SIN(RADIANS(G155))*SIN(RADIANS(E146))+COS(RADIANS(G155))*COS(RADIANS(E146))*COS(RADIANS(U136))))&gt;90,0,$F$4*$F$5/E145^2*(SIN(RADIANS(G155))*SIN(RADIANS(E146))+COS(RADIANS(G155))*COS(RADIANS(E146))*COS(RADIANS(U136))))</f>
        <v>#DIV/0!</v>
      </c>
      <c r="V155" s="3" t="e">
        <f>IF(DEGREES(ACOS(SIN(RADIANS(G155))*SIN(RADIANS(E146))+COS(RADIANS(G155))*COS(RADIANS(E146))*COS(RADIANS(V136))))&gt;90,0,$F$4*$F$5/E145^2*(SIN(RADIANS(G155))*SIN(RADIANS(E146))+COS(RADIANS(G155))*COS(RADIANS(E146))*COS(RADIANS(V136))))</f>
        <v>#DIV/0!</v>
      </c>
      <c r="W155" s="3" t="e">
        <f>IF(DEGREES(ACOS(SIN(RADIANS(G155))*SIN(RADIANS(E146))+COS(RADIANS(G155))*COS(RADIANS(E146))*COS(RADIANS(W136))))&gt;90,0,$F$4*$F$5/E145^2*(SIN(RADIANS(G155))*SIN(RADIANS(E146))+COS(RADIANS(G155))*COS(RADIANS(E146))*COS(RADIANS(W136))))</f>
        <v>#DIV/0!</v>
      </c>
      <c r="X155" s="3" t="e">
        <f>IF(DEGREES(ACOS(SIN(RADIANS(G155))*SIN(RADIANS(E146))+COS(RADIANS(G155))*COS(RADIANS(E146))*COS(RADIANS(X136))))&gt;90,0,$F$4*$F$5/E145^2*(SIN(RADIANS(G155))*SIN(RADIANS(E146))+COS(RADIANS(G155))*COS(RADIANS(E146))*COS(RADIANS(X136))))</f>
        <v>#DIV/0!</v>
      </c>
      <c r="Y155" s="3" t="e">
        <f>IF(DEGREES(ACOS(SIN(RADIANS(G155))*SIN(RADIANS(E146))+COS(RADIANS(G155))*COS(RADIANS(E146))*COS(RADIANS(Y136))))&gt;90,0,$F$4*$F$5/E145^2*(SIN(RADIANS(G155))*SIN(RADIANS(E146))+COS(RADIANS(G155))*COS(RADIANS(E146))*COS(RADIANS(Y136))))</f>
        <v>#DIV/0!</v>
      </c>
      <c r="Z155" s="3" t="e">
        <f>IF(DEGREES(ACOS(SIN(RADIANS(G155))*SIN(RADIANS(E146))+COS(RADIANS(G155))*COS(RADIANS(E146))*COS(RADIANS(Z136))))&gt;90,0,$F$4*$F$5/E145^2*(SIN(RADIANS(G155))*SIN(RADIANS(E146))+COS(RADIANS(G155))*COS(RADIANS(E146))*COS(RADIANS(Z136))))</f>
        <v>#DIV/0!</v>
      </c>
      <c r="AA155" s="3" t="e">
        <f>IF(DEGREES(ACOS(SIN(RADIANS(G155))*SIN(RADIANS(E146))+COS(RADIANS(G155))*COS(RADIANS(E146))*COS(RADIANS(AA136))))&gt;90,0,$F$4*$F$5/E145^2*(SIN(RADIANS(G155))*SIN(RADIANS(E146))+COS(RADIANS(G155))*COS(RADIANS(E146))*COS(RADIANS(AA136))))</f>
        <v>#DIV/0!</v>
      </c>
      <c r="AB155" s="3" t="e">
        <f>IF(DEGREES(ACOS(SIN(RADIANS(G155))*SIN(RADIANS(E146))+COS(RADIANS(G155))*COS(RADIANS(E146))*COS(RADIANS(AB136))))&gt;90,0,$F$4*$F$5/E145^2*(SIN(RADIANS(G155))*SIN(RADIANS(E146))+COS(RADIANS(G155))*COS(RADIANS(E146))*COS(RADIANS(AB136))))</f>
        <v>#DIV/0!</v>
      </c>
      <c r="AC155" s="3" t="e">
        <f>IF(DEGREES(ACOS(SIN(RADIANS(G155))*SIN(RADIANS(E146))+COS(RADIANS(G155))*COS(RADIANS(E146))*COS(RADIANS(AC136))))&gt;90,0,$F$4*$F$5/E145^2*(SIN(RADIANS(G155))*SIN(RADIANS(E146))+COS(RADIANS(G155))*COS(RADIANS(E146))*COS(RADIANS(AC136))))</f>
        <v>#DIV/0!</v>
      </c>
      <c r="AD155" s="3" t="e">
        <f>IF(DEGREES(ACOS(SIN(RADIANS(G155))*SIN(RADIANS(E146))+COS(RADIANS(G155))*COS(RADIANS(E146))*COS(RADIANS(AD136))))&gt;90,0,$F$4*$F$5/E145^2*(SIN(RADIANS(G155))*SIN(RADIANS(E146))+COS(RADIANS(G155))*COS(RADIANS(E146))*COS(RADIANS(AD136))))</f>
        <v>#DIV/0!</v>
      </c>
      <c r="AE155" s="3" t="e">
        <f>IF(DEGREES(ACOS(SIN(RADIANS(G155))*SIN(RADIANS(E146))+COS(RADIANS(G155))*COS(RADIANS(E146))*COS(RADIANS(AE136))))&gt;90,0,$F$4*$F$5/E145^2*(SIN(RADIANS(G155))*SIN(RADIANS(E146))+COS(RADIANS(G155))*COS(RADIANS(E146))*COS(RADIANS(AE136))))</f>
        <v>#DIV/0!</v>
      </c>
      <c r="AF155" s="3" t="e">
        <f>IF(DEGREES(ACOS(SIN(RADIANS(G155))*SIN(RADIANS(E146))+COS(RADIANS(G155))*COS(RADIANS(E146))*COS(RADIANS(AF136))))&gt;90,0,$F$4*$F$5/E145^2*(SIN(RADIANS(G155))*SIN(RADIANS(E146))+COS(RADIANS(G155))*COS(RADIANS(E146))*COS(RADIANS(AF136))))</f>
        <v>#DIV/0!</v>
      </c>
      <c r="AG155" s="3" t="e">
        <f>IF(DEGREES(ACOS(SIN(RADIANS(G155))*SIN(RADIANS(E146))+COS(RADIANS(G155))*COS(RADIANS(E146))*COS(RADIANS(AG136))))&gt;90,0,$F$4*$F$5/E145^2*(SIN(RADIANS(G155))*SIN(RADIANS(E146))+COS(RADIANS(G155))*COS(RADIANS(E146))*COS(RADIANS(AG136))))</f>
        <v>#DIV/0!</v>
      </c>
      <c r="AH155" s="3" t="e">
        <f>IF(DEGREES(ACOS(SIN(RADIANS(G155))*SIN(RADIANS(E146))+COS(RADIANS(G155))*COS(RADIANS(E146))*COS(RADIANS(AH136))))&gt;90,0,$F$4*$F$5/E145^2*(SIN(RADIANS(G155))*SIN(RADIANS(E146))+COS(RADIANS(G155))*COS(RADIANS(E146))*COS(RADIANS(AH136))))</f>
        <v>#DIV/0!</v>
      </c>
      <c r="AI155" s="3" t="e">
        <f>IF(DEGREES(ACOS(SIN(RADIANS(G155))*SIN(RADIANS(E146))+COS(RADIANS(G155))*COS(RADIANS(E146))*COS(RADIANS(AI136))))&gt;90,0,$F$4*$F$5/E145^2*(SIN(RADIANS(G155))*SIN(RADIANS(E146))+COS(RADIANS(G155))*COS(RADIANS(E146))*COS(RADIANS(AI136))))</f>
        <v>#DIV/0!</v>
      </c>
      <c r="AJ155" s="3" t="e">
        <f>IF(DEGREES(ACOS(SIN(RADIANS(G155))*SIN(RADIANS(E146))+COS(RADIANS(G155))*COS(RADIANS(E146))*COS(RADIANS(AJ136))))&gt;90,0,$F$4*$F$5/E145^2*(SIN(RADIANS(G155))*SIN(RADIANS(E146))+COS(RADIANS(G155))*COS(RADIANS(E146))*COS(RADIANS(AJ136))))</f>
        <v>#DIV/0!</v>
      </c>
      <c r="AK155" s="3">
        <f>IF(DEGREES(ACOS(SIN(RADIANS(G155))*SIN(RADIANS(E146))+COS(RADIANS(G155))*COS(RADIANS(E146))*COS(RADIANS(AK136))))&gt;90,0,$F$4*$F$5/E145^2*(SIN(RADIANS(G155))*SIN(RADIANS(E146))+COS(RADIANS(G155))*COS(RADIANS(E146))*COS(RADIANS(AK136))))</f>
        <v>0</v>
      </c>
      <c r="AL155" s="3">
        <f>IF(DEGREES(ACOS(SIN(RADIANS(G155))*SIN(RADIANS(E146))+COS(RADIANS(G155))*COS(RADIANS(E146))*COS(RADIANS(AL136))))&gt;90,0,$F$4*$F$5/E145^2*(SIN(RADIANS(G155))*SIN(RADIANS(E146))+COS(RADIANS(G155))*COS(RADIANS(E146))*COS(RADIANS(AL136))))</f>
        <v>0</v>
      </c>
      <c r="AM155" s="3">
        <f>IF(DEGREES(ACOS(SIN(RADIANS(G155))*SIN(RADIANS(E146))+COS(RADIANS(G155))*COS(RADIANS(E146))*COS(RADIANS(AM136))))&gt;90,0,$F$4*$F$5/E145^2*(SIN(RADIANS(G155))*SIN(RADIANS(E146))+COS(RADIANS(G155))*COS(RADIANS(E146))*COS(RADIANS(AM136))))</f>
        <v>0</v>
      </c>
      <c r="AN155" s="3">
        <f>IF(DEGREES(ACOS(SIN(RADIANS(G155))*SIN(RADIANS(E146))+COS(RADIANS(G155))*COS(RADIANS(E146))*COS(RADIANS(AN136))))&gt;90,0,$F$4*$F$5/E145^2*(SIN(RADIANS(G155))*SIN(RADIANS(E146))+COS(RADIANS(G155))*COS(RADIANS(E146))*COS(RADIANS(AN136))))</f>
        <v>0</v>
      </c>
      <c r="AO155" s="3">
        <f>IF(DEGREES(ACOS(SIN(RADIANS(G155))*SIN(RADIANS(E146))+COS(RADIANS(G155))*COS(RADIANS(E146))*COS(RADIANS(AO136))))&gt;90,0,$F$4*$F$5/E145^2*(SIN(RADIANS(G155))*SIN(RADIANS(E146))+COS(RADIANS(G155))*COS(RADIANS(E146))*COS(RADIANS(AO136))))</f>
        <v>0</v>
      </c>
      <c r="AP155" s="3">
        <f>IF(DEGREES(ACOS(SIN(RADIANS(G155))*SIN(RADIANS(E146))+COS(RADIANS(G155))*COS(RADIANS(E146))*COS(RADIANS(AP136))))&gt;90,0,$F$4*$F$5/E145^2*(SIN(RADIANS(G155))*SIN(RADIANS(E146))+COS(RADIANS(G155))*COS(RADIANS(E146))*COS(RADIANS(AP136))))</f>
        <v>0</v>
      </c>
      <c r="AQ155" s="3">
        <f>IF(DEGREES(ACOS(SIN(RADIANS(G155))*SIN(RADIANS(E146))+COS(RADIANS(G155))*COS(RADIANS(E146))*COS(RADIANS(AQ136))))&gt;90,0,$F$4*$F$5/E145^2*(SIN(RADIANS(G155))*SIN(RADIANS(E146))+COS(RADIANS(G155))*COS(RADIANS(E146))*COS(RADIANS(AQ136))))</f>
        <v>0</v>
      </c>
      <c r="AR155" s="3">
        <f>IF(DEGREES(ACOS(SIN(RADIANS(G155))*SIN(RADIANS(E146))+COS(RADIANS(G155))*COS(RADIANS(E146))*COS(RADIANS(AR136))))&gt;90,0,$F$4*$F$5/E145^2*(SIN(RADIANS(G155))*SIN(RADIANS(E146))+COS(RADIANS(G155))*COS(RADIANS(E146))*COS(RADIANS(AR136))))</f>
        <v>0</v>
      </c>
    </row>
    <row r="156" spans="2:44" ht="15.75" customHeight="1" x14ac:dyDescent="0.2">
      <c r="G156" s="3">
        <v>-90</v>
      </c>
      <c r="I156" s="3" t="e">
        <f>IF(DEGREES(ACOS(SIN(RADIANS(G156))*SIN(RADIANS(E146))+COS(RADIANS(G156))*COS(RADIANS(E146))*COS(RADIANS(I136))))&gt;90,0,$F$4*$F$5/E145^2*(SIN(RADIANS(G156))*SIN(RADIANS(E146))+COS(RADIANS(G156))*COS(RADIANS(E146))*COS(RADIANS(I136))))</f>
        <v>#DIV/0!</v>
      </c>
      <c r="J156" s="3" t="e">
        <f>IF(DEGREES(ACOS(SIN(RADIANS(G156))*SIN(RADIANS(E146))+COS(RADIANS(G156))*COS(RADIANS(E146))*COS(RADIANS(J136))))&gt;90,0,$F$4*$F$5/E145^2*(SIN(RADIANS(G156))*SIN(RADIANS(E146))+COS(RADIANS(G156))*COS(RADIANS(E146))*COS(RADIANS(J136))))</f>
        <v>#DIV/0!</v>
      </c>
      <c r="K156" s="3" t="e">
        <f>IF(DEGREES(ACOS(SIN(RADIANS(G156))*SIN(RADIANS(E146))+COS(RADIANS(G156))*COS(RADIANS(E146))*COS(RADIANS(K136))))&gt;90,0,$F$4*$F$5/E145^2*(SIN(RADIANS(G156))*SIN(RADIANS(E146))+COS(RADIANS(G156))*COS(RADIANS(E146))*COS(RADIANS(K136))))</f>
        <v>#DIV/0!</v>
      </c>
      <c r="L156" s="3" t="e">
        <f>IF(DEGREES(ACOS(SIN(RADIANS(G156))*SIN(RADIANS(E146))+COS(RADIANS(G156))*COS(RADIANS(E146))*COS(RADIANS(L136))))&gt;90,0,$F$4*$F$5/E145^2*(SIN(RADIANS(G156))*SIN(RADIANS(E146))+COS(RADIANS(G156))*COS(RADIANS(E146))*COS(RADIANS(L136))))</f>
        <v>#DIV/0!</v>
      </c>
      <c r="M156" s="3" t="e">
        <f>IF(DEGREES(ACOS(SIN(RADIANS(G156))*SIN(RADIANS(E146))+COS(RADIANS(G156))*COS(RADIANS(E146))*COS(RADIANS(M136))))&gt;90,0,$F$4*$F$5/E145^2*(SIN(RADIANS(G156))*SIN(RADIANS(E146))+COS(RADIANS(G156))*COS(RADIANS(E146))*COS(RADIANS(M136))))</f>
        <v>#DIV/0!</v>
      </c>
      <c r="N156" s="3" t="e">
        <f>IF(DEGREES(ACOS(SIN(RADIANS(G156))*SIN(RADIANS(E146))+COS(RADIANS(G156))*COS(RADIANS(E146))*COS(RADIANS(N136))))&gt;90,0,$F$4*$F$5/E145^2*(SIN(RADIANS(G156))*SIN(RADIANS(E146))+COS(RADIANS(G156))*COS(RADIANS(E146))*COS(RADIANS(N136))))</f>
        <v>#DIV/0!</v>
      </c>
      <c r="O156" s="3" t="e">
        <f>IF(DEGREES(ACOS(SIN(RADIANS(G156))*SIN(RADIANS(E146))+COS(RADIANS(G156))*COS(RADIANS(E146))*COS(RADIANS(O136))))&gt;90,0,$F$4*$F$5/E145^2*(SIN(RADIANS(G156))*SIN(RADIANS(E146))+COS(RADIANS(G156))*COS(RADIANS(E146))*COS(RADIANS(O136))))</f>
        <v>#DIV/0!</v>
      </c>
      <c r="P156" s="3" t="e">
        <f>IF(DEGREES(ACOS(SIN(RADIANS(G156))*SIN(RADIANS(E146))+COS(RADIANS(G156))*COS(RADIANS(E146))*COS(RADIANS(P136))))&gt;90,0,$F$4*$F$5/E145^2*(SIN(RADIANS(G156))*SIN(RADIANS(E146))+COS(RADIANS(G156))*COS(RADIANS(E146))*COS(RADIANS(P136))))</f>
        <v>#DIV/0!</v>
      </c>
      <c r="Q156" s="3" t="e">
        <f>IF(DEGREES(ACOS(SIN(RADIANS(G156))*SIN(RADIANS(E146))+COS(RADIANS(G156))*COS(RADIANS(E146))*COS(RADIANS(Q136))))&gt;90,0,$F$4*$F$5/E145^2*(SIN(RADIANS(G156))*SIN(RADIANS(E146))+COS(RADIANS(G156))*COS(RADIANS(E146))*COS(RADIANS(Q136))))</f>
        <v>#DIV/0!</v>
      </c>
      <c r="R156" s="3" t="e">
        <f>IF(DEGREES(ACOS(SIN(RADIANS(G156))*SIN(RADIANS(E146))+COS(RADIANS(G156))*COS(RADIANS(E146))*COS(RADIANS(R136))))&gt;90,0,$F$4*$F$5/E145^2*(SIN(RADIANS(G156))*SIN(RADIANS(E146))+COS(RADIANS(G156))*COS(RADIANS(E146))*COS(RADIANS(R136))))</f>
        <v>#DIV/0!</v>
      </c>
      <c r="S156" s="3" t="e">
        <f>IF(DEGREES(ACOS(SIN(RADIANS(G156))*SIN(RADIANS(E146))+COS(RADIANS(G156))*COS(RADIANS(E146))*COS(RADIANS(S136))))&gt;90,0,$F$4*$F$5/E145^2*(SIN(RADIANS(G156))*SIN(RADIANS(E146))+COS(RADIANS(G156))*COS(RADIANS(E146))*COS(RADIANS(S136))))</f>
        <v>#DIV/0!</v>
      </c>
      <c r="T156" s="3" t="e">
        <f>IF(DEGREES(ACOS(SIN(RADIANS(G156))*SIN(RADIANS(E146))+COS(RADIANS(G156))*COS(RADIANS(E146))*COS(RADIANS(T136))))&gt;90,0,$F$4*$F$5/E145^2*(SIN(RADIANS(G156))*SIN(RADIANS(E146))+COS(RADIANS(G156))*COS(RADIANS(E146))*COS(RADIANS(T136))))</f>
        <v>#DIV/0!</v>
      </c>
      <c r="U156" s="3" t="e">
        <f>IF(DEGREES(ACOS(SIN(RADIANS(G156))*SIN(RADIANS(E146))+COS(RADIANS(G156))*COS(RADIANS(E146))*COS(RADIANS(U136))))&gt;90,0,$F$4*$F$5/E145^2*(SIN(RADIANS(G156))*SIN(RADIANS(E146))+COS(RADIANS(G156))*COS(RADIANS(E146))*COS(RADIANS(U136))))</f>
        <v>#DIV/0!</v>
      </c>
      <c r="V156" s="3" t="e">
        <f>IF(DEGREES(ACOS(SIN(RADIANS(G156))*SIN(RADIANS(E146))+COS(RADIANS(G156))*COS(RADIANS(E146))*COS(RADIANS(V136))))&gt;90,0,$F$4*$F$5/E145^2*(SIN(RADIANS(G156))*SIN(RADIANS(E146))+COS(RADIANS(G156))*COS(RADIANS(E146))*COS(RADIANS(V136))))</f>
        <v>#DIV/0!</v>
      </c>
      <c r="W156" s="3" t="e">
        <f>IF(DEGREES(ACOS(SIN(RADIANS(G156))*SIN(RADIANS(E146))+COS(RADIANS(G156))*COS(RADIANS(E146))*COS(RADIANS(W136))))&gt;90,0,$F$4*$F$5/E145^2*(SIN(RADIANS(G156))*SIN(RADIANS(E146))+COS(RADIANS(G156))*COS(RADIANS(E146))*COS(RADIANS(W136))))</f>
        <v>#DIV/0!</v>
      </c>
      <c r="X156" s="3" t="e">
        <f>IF(DEGREES(ACOS(SIN(RADIANS(G156))*SIN(RADIANS(E146))+COS(RADIANS(G156))*COS(RADIANS(E146))*COS(RADIANS(X136))))&gt;90,0,$F$4*$F$5/E145^2*(SIN(RADIANS(G156))*SIN(RADIANS(E146))+COS(RADIANS(G156))*COS(RADIANS(E146))*COS(RADIANS(X136))))</f>
        <v>#DIV/0!</v>
      </c>
      <c r="Y156" s="3" t="e">
        <f>IF(DEGREES(ACOS(SIN(RADIANS(G156))*SIN(RADIANS(E146))+COS(RADIANS(G156))*COS(RADIANS(E146))*COS(RADIANS(Y136))))&gt;90,0,$F$4*$F$5/E145^2*(SIN(RADIANS(G156))*SIN(RADIANS(E146))+COS(RADIANS(G156))*COS(RADIANS(E146))*COS(RADIANS(Y136))))</f>
        <v>#DIV/0!</v>
      </c>
      <c r="Z156" s="3" t="e">
        <f>IF(DEGREES(ACOS(SIN(RADIANS(G156))*SIN(RADIANS(E146))+COS(RADIANS(G156))*COS(RADIANS(E146))*COS(RADIANS(Z136))))&gt;90,0,$F$4*$F$5/E145^2*(SIN(RADIANS(G156))*SIN(RADIANS(E146))+COS(RADIANS(G156))*COS(RADIANS(E146))*COS(RADIANS(Z136))))</f>
        <v>#DIV/0!</v>
      </c>
      <c r="AA156" s="3" t="e">
        <f>IF(DEGREES(ACOS(SIN(RADIANS(G156))*SIN(RADIANS(E146))+COS(RADIANS(G156))*COS(RADIANS(E146))*COS(RADIANS(AA136))))&gt;90,0,$F$4*$F$5/E145^2*(SIN(RADIANS(G156))*SIN(RADIANS(E146))+COS(RADIANS(G156))*COS(RADIANS(E146))*COS(RADIANS(AA136))))</f>
        <v>#DIV/0!</v>
      </c>
      <c r="AB156" s="3" t="e">
        <f>IF(DEGREES(ACOS(SIN(RADIANS(G156))*SIN(RADIANS(E146))+COS(RADIANS(G156))*COS(RADIANS(E146))*COS(RADIANS(AB136))))&gt;90,0,$F$4*$F$5/E145^2*(SIN(RADIANS(G156))*SIN(RADIANS(E146))+COS(RADIANS(G156))*COS(RADIANS(E146))*COS(RADIANS(AB136))))</f>
        <v>#DIV/0!</v>
      </c>
      <c r="AC156" s="3" t="e">
        <f>IF(DEGREES(ACOS(SIN(RADIANS(G156))*SIN(RADIANS(E146))+COS(RADIANS(G156))*COS(RADIANS(E146))*COS(RADIANS(AC136))))&gt;90,0,$F$4*$F$5/E145^2*(SIN(RADIANS(G156))*SIN(RADIANS(E146))+COS(RADIANS(G156))*COS(RADIANS(E146))*COS(RADIANS(AC136))))</f>
        <v>#DIV/0!</v>
      </c>
      <c r="AD156" s="3" t="e">
        <f>IF(DEGREES(ACOS(SIN(RADIANS(G156))*SIN(RADIANS(E146))+COS(RADIANS(G156))*COS(RADIANS(E146))*COS(RADIANS(AD136))))&gt;90,0,$F$4*$F$5/E145^2*(SIN(RADIANS(G156))*SIN(RADIANS(E146))+COS(RADIANS(G156))*COS(RADIANS(E146))*COS(RADIANS(AD136))))</f>
        <v>#DIV/0!</v>
      </c>
      <c r="AE156" s="3" t="e">
        <f>IF(DEGREES(ACOS(SIN(RADIANS(G156))*SIN(RADIANS(E146))+COS(RADIANS(G156))*COS(RADIANS(E146))*COS(RADIANS(AE136))))&gt;90,0,$F$4*$F$5/E145^2*(SIN(RADIANS(G156))*SIN(RADIANS(E146))+COS(RADIANS(G156))*COS(RADIANS(E146))*COS(RADIANS(AE136))))</f>
        <v>#DIV/0!</v>
      </c>
      <c r="AF156" s="3" t="e">
        <f>IF(DEGREES(ACOS(SIN(RADIANS(G156))*SIN(RADIANS(E146))+COS(RADIANS(G156))*COS(RADIANS(E146))*COS(RADIANS(AF136))))&gt;90,0,$F$4*$F$5/E145^2*(SIN(RADIANS(G156))*SIN(RADIANS(E146))+COS(RADIANS(G156))*COS(RADIANS(E146))*COS(RADIANS(AF136))))</f>
        <v>#DIV/0!</v>
      </c>
      <c r="AG156" s="3" t="e">
        <f>IF(DEGREES(ACOS(SIN(RADIANS(G156))*SIN(RADIANS(E146))+COS(RADIANS(G156))*COS(RADIANS(E146))*COS(RADIANS(AG136))))&gt;90,0,$F$4*$F$5/E145^2*(SIN(RADIANS(G156))*SIN(RADIANS(E146))+COS(RADIANS(G156))*COS(RADIANS(E146))*COS(RADIANS(AG136))))</f>
        <v>#DIV/0!</v>
      </c>
      <c r="AH156" s="3" t="e">
        <f>IF(DEGREES(ACOS(SIN(RADIANS(G156))*SIN(RADIANS(E146))+COS(RADIANS(G156))*COS(RADIANS(E146))*COS(RADIANS(AH136))))&gt;90,0,$F$4*$F$5/E145^2*(SIN(RADIANS(G156))*SIN(RADIANS(E146))+COS(RADIANS(G156))*COS(RADIANS(E146))*COS(RADIANS(AH136))))</f>
        <v>#DIV/0!</v>
      </c>
      <c r="AI156" s="3" t="e">
        <f>IF(DEGREES(ACOS(SIN(RADIANS(G156))*SIN(RADIANS(E146))+COS(RADIANS(G156))*COS(RADIANS(E146))*COS(RADIANS(AI136))))&gt;90,0,$F$4*$F$5/E145^2*(SIN(RADIANS(G156))*SIN(RADIANS(E146))+COS(RADIANS(G156))*COS(RADIANS(E146))*COS(RADIANS(AI136))))</f>
        <v>#DIV/0!</v>
      </c>
      <c r="AJ156" s="3" t="e">
        <f>IF(DEGREES(ACOS(SIN(RADIANS(G156))*SIN(RADIANS(E146))+COS(RADIANS(G156))*COS(RADIANS(E146))*COS(RADIANS(AJ136))))&gt;90,0,$F$4*$F$5/E145^2*(SIN(RADIANS(G156))*SIN(RADIANS(E146))+COS(RADIANS(G156))*COS(RADIANS(E146))*COS(RADIANS(AJ136))))</f>
        <v>#DIV/0!</v>
      </c>
      <c r="AK156" s="3" t="e">
        <f>IF(DEGREES(ACOS(SIN(RADIANS(G156))*SIN(RADIANS(E146))+COS(RADIANS(G156))*COS(RADIANS(E146))*COS(RADIANS(AK136))))&gt;90,0,$F$4*$F$5/E145^2*(SIN(RADIANS(G156))*SIN(RADIANS(E146))+COS(RADIANS(G156))*COS(RADIANS(E146))*COS(RADIANS(AK136))))</f>
        <v>#DIV/0!</v>
      </c>
      <c r="AL156" s="3" t="e">
        <f>IF(DEGREES(ACOS(SIN(RADIANS(G156))*SIN(RADIANS(E146))+COS(RADIANS(G156))*COS(RADIANS(E146))*COS(RADIANS(AL136))))&gt;90,0,$F$4*$F$5/E145^2*(SIN(RADIANS(G156))*SIN(RADIANS(E146))+COS(RADIANS(G156))*COS(RADIANS(E146))*COS(RADIANS(AL136))))</f>
        <v>#DIV/0!</v>
      </c>
      <c r="AM156" s="3" t="e">
        <f>IF(DEGREES(ACOS(SIN(RADIANS(G156))*SIN(RADIANS(E146))+COS(RADIANS(G156))*COS(RADIANS(E146))*COS(RADIANS(AM136))))&gt;90,0,$F$4*$F$5/E145^2*(SIN(RADIANS(G156))*SIN(RADIANS(E146))+COS(RADIANS(G156))*COS(RADIANS(E146))*COS(RADIANS(AM136))))</f>
        <v>#DIV/0!</v>
      </c>
      <c r="AN156" s="3" t="e">
        <f>IF(DEGREES(ACOS(SIN(RADIANS(G156))*SIN(RADIANS(E146))+COS(RADIANS(G156))*COS(RADIANS(E146))*COS(RADIANS(AN136))))&gt;90,0,$F$4*$F$5/E145^2*(SIN(RADIANS(G156))*SIN(RADIANS(E146))+COS(RADIANS(G156))*COS(RADIANS(E146))*COS(RADIANS(AN136))))</f>
        <v>#DIV/0!</v>
      </c>
      <c r="AO156" s="3" t="e">
        <f>IF(DEGREES(ACOS(SIN(RADIANS(G156))*SIN(RADIANS(E146))+COS(RADIANS(G156))*COS(RADIANS(E146))*COS(RADIANS(AO136))))&gt;90,0,$F$4*$F$5/E145^2*(SIN(RADIANS(G156))*SIN(RADIANS(E146))+COS(RADIANS(G156))*COS(RADIANS(E146))*COS(RADIANS(AO136))))</f>
        <v>#DIV/0!</v>
      </c>
      <c r="AP156" s="3" t="e">
        <f>IF(DEGREES(ACOS(SIN(RADIANS(G156))*SIN(RADIANS(E146))+COS(RADIANS(G156))*COS(RADIANS(E146))*COS(RADIANS(AP136))))&gt;90,0,$F$4*$F$5/E145^2*(SIN(RADIANS(G156))*SIN(RADIANS(E146))+COS(RADIANS(G156))*COS(RADIANS(E146))*COS(RADIANS(AP136))))</f>
        <v>#DIV/0!</v>
      </c>
      <c r="AQ156" s="3" t="e">
        <f>IF(DEGREES(ACOS(SIN(RADIANS(G156))*SIN(RADIANS(E146))+COS(RADIANS(G156))*COS(RADIANS(E146))*COS(RADIANS(AQ136))))&gt;90,0,$F$4*$F$5/E145^2*(SIN(RADIANS(G156))*SIN(RADIANS(E146))+COS(RADIANS(G156))*COS(RADIANS(E146))*COS(RADIANS(AQ136))))</f>
        <v>#DIV/0!</v>
      </c>
      <c r="AR156" s="3" t="e">
        <f>IF(DEGREES(ACOS(SIN(RADIANS(G156))*SIN(RADIANS(E146))+COS(RADIANS(G156))*COS(RADIANS(E146))*COS(RADIANS(AR136))))&gt;90,0,$F$4*$F$5/E145^2*(SIN(RADIANS(G156))*SIN(RADIANS(E146))+COS(RADIANS(G156))*COS(RADIANS(E146))*COS(RADIANS(AR136))))</f>
        <v>#DIV/0!</v>
      </c>
    </row>
    <row r="157" spans="2:44" ht="15.75" customHeight="1" x14ac:dyDescent="0.2"/>
    <row r="158" spans="2:44" ht="15.75" customHeight="1" x14ac:dyDescent="0.2">
      <c r="H158" s="3" t="s">
        <v>771</v>
      </c>
      <c r="I158" s="3">
        <v>180</v>
      </c>
      <c r="J158" s="3">
        <v>170</v>
      </c>
      <c r="K158" s="3">
        <v>160</v>
      </c>
      <c r="L158" s="3">
        <v>150</v>
      </c>
      <c r="M158" s="3">
        <v>140</v>
      </c>
      <c r="N158" s="3">
        <v>130</v>
      </c>
      <c r="O158" s="3">
        <v>120</v>
      </c>
      <c r="P158" s="3">
        <v>110</v>
      </c>
      <c r="Q158" s="3">
        <v>100</v>
      </c>
      <c r="R158" s="3">
        <v>90</v>
      </c>
      <c r="S158" s="3">
        <v>80</v>
      </c>
      <c r="T158" s="3">
        <v>70</v>
      </c>
      <c r="U158" s="3">
        <v>60</v>
      </c>
      <c r="V158" s="3">
        <v>50</v>
      </c>
      <c r="W158" s="3">
        <v>40</v>
      </c>
      <c r="X158" s="3">
        <v>30</v>
      </c>
      <c r="Y158" s="3">
        <v>20</v>
      </c>
      <c r="Z158" s="3">
        <v>10</v>
      </c>
      <c r="AA158" s="3">
        <v>0</v>
      </c>
      <c r="AB158" s="3">
        <v>-10</v>
      </c>
      <c r="AC158" s="3">
        <v>-20</v>
      </c>
      <c r="AD158" s="3">
        <v>-30</v>
      </c>
      <c r="AE158" s="3">
        <v>-40</v>
      </c>
      <c r="AF158" s="3">
        <v>-50</v>
      </c>
      <c r="AG158" s="3">
        <v>-60</v>
      </c>
      <c r="AH158" s="3">
        <v>-70</v>
      </c>
      <c r="AI158" s="3">
        <v>-80</v>
      </c>
      <c r="AJ158" s="3">
        <v>-90</v>
      </c>
      <c r="AK158" s="3">
        <v>-100</v>
      </c>
      <c r="AL158" s="3">
        <v>-110</v>
      </c>
      <c r="AM158" s="3">
        <v>-120</v>
      </c>
      <c r="AN158" s="3">
        <v>-130</v>
      </c>
      <c r="AO158" s="3">
        <v>-140</v>
      </c>
      <c r="AP158" s="3">
        <v>-150</v>
      </c>
      <c r="AQ158" s="3">
        <v>-160</v>
      </c>
      <c r="AR158" s="3">
        <v>-170</v>
      </c>
    </row>
    <row r="159" spans="2:44" ht="15.75" customHeight="1" x14ac:dyDescent="0.2">
      <c r="H159" s="3" t="s">
        <v>782</v>
      </c>
      <c r="I159" s="3">
        <f>IF(ABS(I158-E171)&gt;180,IF(ABS(I158-E171)&gt;360,ABS(I158-E171)-360,360-ABS(I158-E171)),ABS(I158-E171))</f>
        <v>180</v>
      </c>
      <c r="J159" s="3">
        <f>IF(ABS(J158-E171)&gt;180,IF(ABS(J158-E171)&gt;360,ABS(J158-E171)-360,360-ABS(J158-E171)),ABS(J158-E171))</f>
        <v>170</v>
      </c>
      <c r="K159" s="3">
        <f>IF(ABS(K158-E171)&gt;180,IF(ABS(K158-E171)&gt;360,ABS(K158-E171)-360,360-ABS(K158-E171)),ABS(K158-E171))</f>
        <v>160</v>
      </c>
      <c r="L159" s="3">
        <f>IF(ABS(L158-E171)&gt;180,IF(ABS(L158-E171)&gt;360,ABS(L158-E171)-360,360-ABS(L158-E171)),ABS(L158-E171))</f>
        <v>150</v>
      </c>
      <c r="M159" s="3">
        <f>IF(ABS(M158-E171)&gt;180,IF(ABS(M158-E171)&gt;360,ABS(M158-E171)-360,360-ABS(M158-E171)),ABS(M158-E171))</f>
        <v>140</v>
      </c>
      <c r="N159" s="3">
        <f>IF(ABS(N158-E171)&gt;180,IF(ABS(N158-E171)&gt;360,ABS(N158-E171)-360,360-ABS(N158-E171)),ABS(N158-E171))</f>
        <v>130</v>
      </c>
      <c r="O159" s="3">
        <f>IF(ABS(O158-E171)&gt;180,IF(ABS(O158-E171)&gt;360,ABS(O158-E171)-360,360-ABS(O158-E171)),ABS(O158-E171))</f>
        <v>119.99999999999999</v>
      </c>
      <c r="P159" s="3">
        <f>IF(ABS(P158-E171)&gt;180,IF(ABS(P158-E171)&gt;360,ABS(P158-E171)-360,360-ABS(P158-E171)),ABS(P158-E171))</f>
        <v>109.99999999999999</v>
      </c>
      <c r="Q159" s="3">
        <f>IF(ABS(Q158-E171)&gt;180,IF(ABS(Q158-E171)&gt;360,ABS(Q158-E171)-360,360-ABS(Q158-E171)),ABS(Q158-E171))</f>
        <v>99.999999999999986</v>
      </c>
      <c r="R159" s="3">
        <f>IF(ABS(R158-E171)&gt;180,IF(ABS(R158-E171)&gt;360,ABS(R158-E171)-360,360-ABS(R158-E171)),ABS(R158-E171))</f>
        <v>89.999999999999986</v>
      </c>
      <c r="S159" s="3">
        <f>IF(ABS(S158-E171)&gt;180,IF(ABS(S158-E171)&gt;360,ABS(S158-E171)-360,360-ABS(S158-E171)),ABS(S158-E171))</f>
        <v>79.999999999999986</v>
      </c>
      <c r="T159" s="3">
        <f>IF(ABS(T158-E171)&gt;180,IF(ABS(T158-E171)&gt;360,ABS(T158-E171)-360,360-ABS(T158-E171)),ABS(T158-E171))</f>
        <v>69.999999999999986</v>
      </c>
      <c r="U159" s="3">
        <f>IF(ABS(U158-E171)&gt;180,IF(ABS(U158-E171)&gt;360,ABS(U158-E171)-360,360-ABS(U158-E171)),ABS(U158-E171))</f>
        <v>59.999999999999986</v>
      </c>
      <c r="V159" s="3">
        <f>IF(ABS(V158-E171)&gt;180,IF(ABS(V158-E171)&gt;360,ABS(V158-E171)-360,360-ABS(V158-E171)),ABS(V158-E171))</f>
        <v>49.999999999999986</v>
      </c>
      <c r="W159" s="3">
        <f>IF(ABS(W158-E171)&gt;180,IF(ABS(W158-E171)&gt;360,ABS(W158-E171)-360,360-ABS(W158-E171)),ABS(W158-E171))</f>
        <v>39.999999999999986</v>
      </c>
      <c r="X159" s="3">
        <f>IF(ABS(X158-E171)&gt;180,IF(ABS(X158-E171)&gt;360,ABS(X158-E171)-360,360-ABS(X158-E171)),ABS(X158-E171))</f>
        <v>29.999999999999986</v>
      </c>
      <c r="Y159" s="3">
        <f>IF(ABS(Y158-E171)&gt;180,IF(ABS(Y158-E171)&gt;360,ABS(Y158-E171)-360,360-ABS(Y158-E171)),ABS(Y158-E171))</f>
        <v>19.999999999999986</v>
      </c>
      <c r="Z159" s="3">
        <f>IF(ABS(Z158-E171)&gt;180,IF(ABS(Z158-E171)&gt;360,ABS(Z158-E171)-360,360-ABS(Z158-E171)),ABS(Z158-E171))</f>
        <v>9.9999999999999858</v>
      </c>
      <c r="AA159" s="3">
        <f>IF(ABS(AA158-E171)&gt;180,IF(ABS(AA158-E171)&gt;360,ABS(AA158-E171)-360,360-ABS(AA158-E171)),ABS(AA158-E171))</f>
        <v>1.4210854715202004E-14</v>
      </c>
      <c r="AB159" s="3">
        <f>IF(ABS(AB158-E171)&gt;180,IF(ABS(AB158-E171)&gt;360,ABS(AB158-E171)-360,360-ABS(AB158-E171)),ABS(AB158-E171))</f>
        <v>10.000000000000014</v>
      </c>
      <c r="AC159" s="3">
        <f>IF(ABS(AC158-E171)&gt;180,IF(ABS(AC158-E171)&gt;360,ABS(AC158-E171)-360,360-ABS(AC158-E171)),ABS(AC158-E171))</f>
        <v>20.000000000000014</v>
      </c>
      <c r="AD159" s="3">
        <f>IF(ABS(AD158-E171)&gt;180,IF(ABS(AD158-E171)&gt;360,ABS(AD158-E171)-360,360-ABS(AD158-E171)),ABS(AD158-E171))</f>
        <v>30.000000000000014</v>
      </c>
      <c r="AE159" s="3">
        <f>IF(ABS(AE158-E171)&gt;180,IF(ABS(AE158-E171)&gt;360,ABS(AE158-E171)-360,360-ABS(AE158-E171)),ABS(AE158-E171))</f>
        <v>40.000000000000014</v>
      </c>
      <c r="AF159" s="3">
        <f>IF(ABS(AF158-E171)&gt;180,IF(ABS(AF158-E171)&gt;360,ABS(AF158-E171)-360,360-ABS(AF158-E171)),ABS(AF158-E171))</f>
        <v>50.000000000000014</v>
      </c>
      <c r="AG159" s="3">
        <f>IF(ABS(AG158-E171)&gt;180,IF(ABS(AG158-E171)&gt;360,ABS(AG158-E171)-360,360-ABS(AG158-E171)),ABS(AG158-E171))</f>
        <v>60.000000000000014</v>
      </c>
      <c r="AH159" s="3">
        <f>IF(ABS(AH158-E171)&gt;180,IF(ABS(AH158-E171)&gt;360,ABS(AH158-E171)-360,360-ABS(AH158-E171)),ABS(AH158-E171))</f>
        <v>70.000000000000014</v>
      </c>
      <c r="AI159" s="3">
        <f>IF(ABS(AI158-E171)&gt;180,IF(ABS(AI158-E171)&gt;360,ABS(AI158-E171)-360,360-ABS(AI158-E171)),ABS(AI158-E171))</f>
        <v>80.000000000000014</v>
      </c>
      <c r="AJ159" s="3">
        <f>IF(ABS(AJ158-E171)&gt;180,IF(ABS(AJ158-E171)&gt;360,ABS(AJ158-E171)-360,360-ABS(AJ158-E171)),ABS(AJ158-E171))</f>
        <v>90.000000000000014</v>
      </c>
      <c r="AK159" s="3">
        <f>IF(ABS(AK158-E171)&gt;180,IF(ABS(AK158-E171)&gt;360,ABS(AK158-E171)-360,360-ABS(AK158-E171)),ABS(AK158-E171))</f>
        <v>100.00000000000001</v>
      </c>
      <c r="AL159" s="3">
        <f>IF(ABS(AL158-E171)&gt;180,IF(ABS(AL158-E171)&gt;360,ABS(AL158-E171)-360,360-ABS(AL158-E171)),ABS(AL158-E171))</f>
        <v>110.00000000000001</v>
      </c>
      <c r="AM159" s="3">
        <f>IF(ABS(AM158-E171)&gt;180,IF(ABS(AM158-E171)&gt;360,ABS(AM158-E171)-360,360-ABS(AM158-E171)),ABS(AM158-E171))</f>
        <v>120.00000000000001</v>
      </c>
      <c r="AN159" s="3">
        <f>IF(ABS(AN158-E171)&gt;180,IF(ABS(AN158-E171)&gt;360,ABS(AN158-E171)-360,360-ABS(AN158-E171)),ABS(AN158-E171))</f>
        <v>130</v>
      </c>
      <c r="AO159" s="3">
        <f>IF(ABS(AO158-E171)&gt;180,IF(ABS(AO158-E171)&gt;360,ABS(AO158-E171)-360,360-ABS(AO158-E171)),ABS(AO158-E171))</f>
        <v>140</v>
      </c>
      <c r="AP159" s="3">
        <f>IF(ABS(AP158-E171)&gt;180,IF(ABS(AP158-E171)&gt;360,ABS(AP158-E171)-360,360-ABS(AP158-E171)),ABS(AP158-E171))</f>
        <v>150</v>
      </c>
      <c r="AQ159" s="3">
        <f>IF(ABS(AQ158-E171)&gt;180,IF(ABS(AQ158-E171)&gt;360,ABS(AQ158-E171)-360,360-ABS(AQ158-E171)),ABS(AQ158-E171))</f>
        <v>160</v>
      </c>
      <c r="AR159" s="3">
        <f>IF(ABS(AR158-E171)&gt;180,IF(ABS(AR158-E171)&gt;360,ABS(AR158-E171)-360,360-ABS(AR158-E171)),ABS(AR158-E171))</f>
        <v>170</v>
      </c>
    </row>
    <row r="160" spans="2:44" ht="15.75" customHeight="1" x14ac:dyDescent="0.2">
      <c r="G160" s="3" t="s">
        <v>736</v>
      </c>
    </row>
    <row r="161" spans="2:44" ht="15.75" customHeight="1" x14ac:dyDescent="0.2">
      <c r="B161" s="3" t="s">
        <v>791</v>
      </c>
      <c r="E161" s="3">
        <v>50</v>
      </c>
      <c r="G161" s="3">
        <v>90</v>
      </c>
      <c r="I161" s="3" t="e">
        <f>IF(DEGREES(ACOS(SIN(RADIANS(G161))*SIN(RADIANS(E169))+COS(RADIANS(G161))*COS(RADIANS(E169))*COS(RADIANS(I159))))&gt;90,0,$F$4*$F$5/E168^2*(SIN(RADIANS(G161))*SIN(RADIANS(E169))+COS(RADIANS(G161))*COS(RADIANS(E169))*COS(RADIANS(I159))))</f>
        <v>#DIV/0!</v>
      </c>
      <c r="J161" s="3" t="e">
        <f>IF(DEGREES(ACOS(SIN(RADIANS(G161))*SIN(RADIANS(E169))+COS(RADIANS(G161))*COS(RADIANS(E169))*COS(RADIANS(J159))))&gt;90,0,$F$4*$F$5/E168^2*(SIN(RADIANS(G161))*SIN(RADIANS(E169))+COS(RADIANS(G161))*COS(RADIANS(E169))*COS(RADIANS(J159))))</f>
        <v>#DIV/0!</v>
      </c>
      <c r="K161" s="3" t="e">
        <f>IF(DEGREES(ACOS(SIN(RADIANS(G161))*SIN(RADIANS(E169))+COS(RADIANS(G161))*COS(RADIANS(E169))*COS(RADIANS(K159))))&gt;90,0,$F$4*$F$5/E168^2*(SIN(RADIANS(G161))*SIN(RADIANS(E169))+COS(RADIANS(G161))*COS(RADIANS(E169))*COS(RADIANS(K159))))</f>
        <v>#DIV/0!</v>
      </c>
      <c r="L161" s="3" t="e">
        <f>IF(DEGREES(ACOS(SIN(RADIANS(G161))*SIN(RADIANS(E169))+COS(RADIANS(G161))*COS(RADIANS(E169))*COS(RADIANS(L159))))&gt;90,0,$F$4*$F$5/E168^2*(SIN(RADIANS(G161))*SIN(RADIANS(E169))+COS(RADIANS(G161))*COS(RADIANS(E169))*COS(RADIANS(L159))))</f>
        <v>#DIV/0!</v>
      </c>
      <c r="M161" s="3" t="e">
        <f>IF(DEGREES(ACOS(SIN(RADIANS(G161))*SIN(RADIANS(E169))+COS(RADIANS(G161))*COS(RADIANS(E169))*COS(RADIANS(M159))))&gt;90,0,$F$4*$F$5/E168^2*(SIN(RADIANS(G161))*SIN(RADIANS(E169))+COS(RADIANS(G161))*COS(RADIANS(E169))*COS(RADIANS(M159))))</f>
        <v>#DIV/0!</v>
      </c>
      <c r="N161" s="3" t="e">
        <f>IF(DEGREES(ACOS(SIN(RADIANS(G161))*SIN(RADIANS(E169))+COS(RADIANS(G161))*COS(RADIANS(E169))*COS(RADIANS(N159))))&gt;90,0,$F$4*$F$5/E168^2*(SIN(RADIANS(G161))*SIN(RADIANS(E169))+COS(RADIANS(G161))*COS(RADIANS(E169))*COS(RADIANS(N159))))</f>
        <v>#DIV/0!</v>
      </c>
      <c r="O161" s="3" t="e">
        <f>IF(DEGREES(ACOS(SIN(RADIANS(G161))*SIN(RADIANS(E169))+COS(RADIANS(G161))*COS(RADIANS(E169))*COS(RADIANS(O159))))&gt;90,0,$F$4*$F$5/E168^2*(SIN(RADIANS(G161))*SIN(RADIANS(E169))+COS(RADIANS(G161))*COS(RADIANS(E169))*COS(RADIANS(O159))))</f>
        <v>#DIV/0!</v>
      </c>
      <c r="P161" s="3" t="e">
        <f>IF(DEGREES(ACOS(SIN(RADIANS(G161))*SIN(RADIANS(E169))+COS(RADIANS(G161))*COS(RADIANS(E169))*COS(RADIANS(P159))))&gt;90,0,$F$4*$F$5/E168^2*(SIN(RADIANS(G161))*SIN(RADIANS(E169))+COS(RADIANS(G161))*COS(RADIANS(E169))*COS(RADIANS(P159))))</f>
        <v>#DIV/0!</v>
      </c>
      <c r="Q161" s="3" t="e">
        <f>IF(DEGREES(ACOS(SIN(RADIANS(G161))*SIN(RADIANS(E169))+COS(RADIANS(G161))*COS(RADIANS(E169))*COS(RADIANS(Q159))))&gt;90,0,$F$4*$F$5/E168^2*(SIN(RADIANS(G161))*SIN(RADIANS(E169))+COS(RADIANS(G161))*COS(RADIANS(E169))*COS(RADIANS(Q159))))</f>
        <v>#DIV/0!</v>
      </c>
      <c r="R161" s="3" t="e">
        <f>IF(DEGREES(ACOS(SIN(RADIANS(G161))*SIN(RADIANS(E169))+COS(RADIANS(G161))*COS(RADIANS(E169))*COS(RADIANS(R159))))&gt;90,0,$F$4*$F$5/E168^2*(SIN(RADIANS(G161))*SIN(RADIANS(E169))+COS(RADIANS(G161))*COS(RADIANS(E169))*COS(RADIANS(R159))))</f>
        <v>#DIV/0!</v>
      </c>
      <c r="S161" s="3" t="e">
        <f>IF(DEGREES(ACOS(SIN(RADIANS(G161))*SIN(RADIANS(E169))+COS(RADIANS(G161))*COS(RADIANS(E169))*COS(RADIANS(S159))))&gt;90,0,$F$4*$F$5/E168^2*(SIN(RADIANS(G161))*SIN(RADIANS(E169))+COS(RADIANS(G161))*COS(RADIANS(E169))*COS(RADIANS(S159))))</f>
        <v>#DIV/0!</v>
      </c>
      <c r="T161" s="3" t="e">
        <f>IF(DEGREES(ACOS(SIN(RADIANS(G161))*SIN(RADIANS(E169))+COS(RADIANS(G161))*COS(RADIANS(E169))*COS(RADIANS(T159))))&gt;90,0,$F$4*$F$5/E168^2*(SIN(RADIANS(G161))*SIN(RADIANS(E169))+COS(RADIANS(G161))*COS(RADIANS(E169))*COS(RADIANS(T159))))</f>
        <v>#DIV/0!</v>
      </c>
      <c r="U161" s="3" t="e">
        <f>IF(DEGREES(ACOS(SIN(RADIANS(G161))*SIN(RADIANS(E169))+COS(RADIANS(G161))*COS(RADIANS(E169))*COS(RADIANS(U159))))&gt;90,0,$F$4*$F$5/E168^2*(SIN(RADIANS(G161))*SIN(RADIANS(E169))+COS(RADIANS(G161))*COS(RADIANS(E169))*COS(RADIANS(U159))))</f>
        <v>#DIV/0!</v>
      </c>
      <c r="V161" s="3" t="e">
        <f>IF(DEGREES(ACOS(SIN(RADIANS(G161))*SIN(RADIANS(E169))+COS(RADIANS(G161))*COS(RADIANS(E169))*COS(RADIANS(V159))))&gt;90,0,$F$4*$F$5/E168^2*(SIN(RADIANS(G161))*SIN(RADIANS(E169))+COS(RADIANS(G161))*COS(RADIANS(E169))*COS(RADIANS(V159))))</f>
        <v>#DIV/0!</v>
      </c>
      <c r="W161" s="3" t="e">
        <f>IF(DEGREES(ACOS(SIN(RADIANS(G161))*SIN(RADIANS(E169))+COS(RADIANS(G161))*COS(RADIANS(E169))*COS(RADIANS(W159))))&gt;90,0,$F$4*$F$5/E168^2*(SIN(RADIANS(G161))*SIN(RADIANS(E169))+COS(RADIANS(G161))*COS(RADIANS(E169))*COS(RADIANS(W159))))</f>
        <v>#DIV/0!</v>
      </c>
      <c r="X161" s="3" t="e">
        <f>IF(DEGREES(ACOS(SIN(RADIANS(G161))*SIN(RADIANS(E169))+COS(RADIANS(G161))*COS(RADIANS(E169))*COS(RADIANS(X159))))&gt;90,0,$F$4*$F$5/E168^2*(SIN(RADIANS(G161))*SIN(RADIANS(E169))+COS(RADIANS(G161))*COS(RADIANS(E169))*COS(RADIANS(X159))))</f>
        <v>#DIV/0!</v>
      </c>
      <c r="Y161" s="3" t="e">
        <f>IF(DEGREES(ACOS(SIN(RADIANS(G161))*SIN(RADIANS(E169))+COS(RADIANS(G161))*COS(RADIANS(E169))*COS(RADIANS(Y159))))&gt;90,0,$F$4*$F$5/E168^2*(SIN(RADIANS(G161))*SIN(RADIANS(E169))+COS(RADIANS(G161))*COS(RADIANS(E169))*COS(RADIANS(Y159))))</f>
        <v>#DIV/0!</v>
      </c>
      <c r="Z161" s="3" t="e">
        <f>IF(DEGREES(ACOS(SIN(RADIANS(G161))*SIN(RADIANS(E169))+COS(RADIANS(G161))*COS(RADIANS(E169))*COS(RADIANS(Z159))))&gt;90,0,$F$4*$F$5/E168^2*(SIN(RADIANS(G161))*SIN(RADIANS(E169))+COS(RADIANS(G161))*COS(RADIANS(E169))*COS(RADIANS(Z159))))</f>
        <v>#DIV/0!</v>
      </c>
      <c r="AA161" s="3" t="e">
        <f>IF(DEGREES(ACOS(SIN(RADIANS(G161))*SIN(RADIANS(E169))+COS(RADIANS(G161))*COS(RADIANS(E169))*COS(RADIANS(AA159))))&gt;90,0,$F$4*$F$5/E168^2*(SIN(RADIANS(G161))*SIN(RADIANS(E169))+COS(RADIANS(G161))*COS(RADIANS(E169))*COS(RADIANS(AA159))))</f>
        <v>#DIV/0!</v>
      </c>
      <c r="AB161" s="3" t="e">
        <f>IF(DEGREES(ACOS(SIN(RADIANS(G161))*SIN(RADIANS(E169))+COS(RADIANS(G161))*COS(RADIANS(E169))*COS(RADIANS(AB159))))&gt;90,0,$F$4*$F$5/E168^2*(SIN(RADIANS(G161))*SIN(RADIANS(E169))+COS(RADIANS(G161))*COS(RADIANS(E169))*COS(RADIANS(AB159))))</f>
        <v>#DIV/0!</v>
      </c>
      <c r="AC161" s="3" t="e">
        <f>IF(DEGREES(ACOS(SIN(RADIANS(G161))*SIN(RADIANS(E169))+COS(RADIANS(G161))*COS(RADIANS(E169))*COS(RADIANS(AC159))))&gt;90,0,$F$4*$F$5/E168^2*(SIN(RADIANS(G161))*SIN(RADIANS(E169))+COS(RADIANS(G161))*COS(RADIANS(E169))*COS(RADIANS(AC159))))</f>
        <v>#DIV/0!</v>
      </c>
      <c r="AD161" s="3" t="e">
        <f>IF(DEGREES(ACOS(SIN(RADIANS(G161))*SIN(RADIANS(E169))+COS(RADIANS(G161))*COS(RADIANS(E169))*COS(RADIANS(AD159))))&gt;90,0,$F$4*$F$5/E168^2*(SIN(RADIANS(G161))*SIN(RADIANS(E169))+COS(RADIANS(G161))*COS(RADIANS(E169))*COS(RADIANS(AD159))))</f>
        <v>#DIV/0!</v>
      </c>
      <c r="AE161" s="3" t="e">
        <f>IF(DEGREES(ACOS(SIN(RADIANS(G161))*SIN(RADIANS(E169))+COS(RADIANS(G161))*COS(RADIANS(E169))*COS(RADIANS(AE159))))&gt;90,0,$F$4*$F$5/E168^2*(SIN(RADIANS(G161))*SIN(RADIANS(E169))+COS(RADIANS(G161))*COS(RADIANS(E169))*COS(RADIANS(AE159))))</f>
        <v>#DIV/0!</v>
      </c>
      <c r="AF161" s="3" t="e">
        <f>IF(DEGREES(ACOS(SIN(RADIANS(G161))*SIN(RADIANS(E169))+COS(RADIANS(G161))*COS(RADIANS(E169))*COS(RADIANS(AF159))))&gt;90,0,$F$4*$F$5/E168^2*(SIN(RADIANS(G161))*SIN(RADIANS(E169))+COS(RADIANS(G161))*COS(RADIANS(E169))*COS(RADIANS(AF159))))</f>
        <v>#DIV/0!</v>
      </c>
      <c r="AG161" s="3" t="e">
        <f>IF(DEGREES(ACOS(SIN(RADIANS(G161))*SIN(RADIANS(E169))+COS(RADIANS(G161))*COS(RADIANS(E169))*COS(RADIANS(AG159))))&gt;90,0,$F$4*$F$5/E168^2*(SIN(RADIANS(G161))*SIN(RADIANS(E169))+COS(RADIANS(G161))*COS(RADIANS(E169))*COS(RADIANS(AG159))))</f>
        <v>#DIV/0!</v>
      </c>
      <c r="AH161" s="3" t="e">
        <f>IF(DEGREES(ACOS(SIN(RADIANS(G161))*SIN(RADIANS(E169))+COS(RADIANS(G161))*COS(RADIANS(E169))*COS(RADIANS(AH159))))&gt;90,0,$F$4*$F$5/E168^2*(SIN(RADIANS(G161))*SIN(RADIANS(E169))+COS(RADIANS(G161))*COS(RADIANS(E169))*COS(RADIANS(AH159))))</f>
        <v>#DIV/0!</v>
      </c>
      <c r="AI161" s="3" t="e">
        <f>IF(DEGREES(ACOS(SIN(RADIANS(G161))*SIN(RADIANS(E169))+COS(RADIANS(G161))*COS(RADIANS(E169))*COS(RADIANS(AI159))))&gt;90,0,$F$4*$F$5/E168^2*(SIN(RADIANS(G161))*SIN(RADIANS(E169))+COS(RADIANS(G161))*COS(RADIANS(E169))*COS(RADIANS(AI159))))</f>
        <v>#DIV/0!</v>
      </c>
      <c r="AJ161" s="3" t="e">
        <f>IF(DEGREES(ACOS(SIN(RADIANS(G161))*SIN(RADIANS(E169))+COS(RADIANS(G161))*COS(RADIANS(E169))*COS(RADIANS(AJ159))))&gt;90,0,$F$4*$F$5/E168^2*(SIN(RADIANS(G161))*SIN(RADIANS(E169))+COS(RADIANS(G161))*COS(RADIANS(E169))*COS(RADIANS(AJ159))))</f>
        <v>#DIV/0!</v>
      </c>
      <c r="AK161" s="3" t="e">
        <f>IF(DEGREES(ACOS(SIN(RADIANS(G161))*SIN(RADIANS(E169))+COS(RADIANS(G161))*COS(RADIANS(E169))*COS(RADIANS(AK159))))&gt;90,0,$F$4*$F$5/E168^2*(SIN(RADIANS(G161))*SIN(RADIANS(E169))+COS(RADIANS(G161))*COS(RADIANS(E169))*COS(RADIANS(AK159))))</f>
        <v>#DIV/0!</v>
      </c>
      <c r="AL161" s="3" t="e">
        <f>IF(DEGREES(ACOS(SIN(RADIANS(G161))*SIN(RADIANS(E169))+COS(RADIANS(G161))*COS(RADIANS(E169))*COS(RADIANS(AL159))))&gt;90,0,$F$4*$F$5/E168^2*(SIN(RADIANS(G161))*SIN(RADIANS(E169))+COS(RADIANS(G161))*COS(RADIANS(E169))*COS(RADIANS(AL159))))</f>
        <v>#DIV/0!</v>
      </c>
      <c r="AM161" s="3" t="e">
        <f>IF(DEGREES(ACOS(SIN(RADIANS(G161))*SIN(RADIANS(E169))+COS(RADIANS(G161))*COS(RADIANS(E169))*COS(RADIANS(AM159))))&gt;90,0,$F$4*$F$5/E168^2*(SIN(RADIANS(G161))*SIN(RADIANS(E169))+COS(RADIANS(G161))*COS(RADIANS(E169))*COS(RADIANS(AM159))))</f>
        <v>#DIV/0!</v>
      </c>
      <c r="AN161" s="3" t="e">
        <f>IF(DEGREES(ACOS(SIN(RADIANS(G161))*SIN(RADIANS(E169))+COS(RADIANS(G161))*COS(RADIANS(E169))*COS(RADIANS(AN159))))&gt;90,0,$F$4*$F$5/E168^2*(SIN(RADIANS(G161))*SIN(RADIANS(E169))+COS(RADIANS(G161))*COS(RADIANS(E169))*COS(RADIANS(AN159))))</f>
        <v>#DIV/0!</v>
      </c>
      <c r="AO161" s="3" t="e">
        <f>IF(DEGREES(ACOS(SIN(RADIANS(G161))*SIN(RADIANS(E169))+COS(RADIANS(G161))*COS(RADIANS(E169))*COS(RADIANS(AO159))))&gt;90,0,$F$4*$F$5/E168^2*(SIN(RADIANS(G161))*SIN(RADIANS(E169))+COS(RADIANS(G161))*COS(RADIANS(E169))*COS(RADIANS(AO159))))</f>
        <v>#DIV/0!</v>
      </c>
      <c r="AP161" s="3" t="e">
        <f>IF(DEGREES(ACOS(SIN(RADIANS(G161))*SIN(RADIANS(E169))+COS(RADIANS(G161))*COS(RADIANS(E169))*COS(RADIANS(AP159))))&gt;90,0,$F$4*$F$5/E168^2*(SIN(RADIANS(G161))*SIN(RADIANS(E169))+COS(RADIANS(G161))*COS(RADIANS(E169))*COS(RADIANS(AP159))))</f>
        <v>#DIV/0!</v>
      </c>
      <c r="AQ161" s="3" t="e">
        <f>IF(DEGREES(ACOS(SIN(RADIANS(G161))*SIN(RADIANS(E169))+COS(RADIANS(G161))*COS(RADIANS(E169))*COS(RADIANS(AQ159))))&gt;90,0,$F$4*$F$5/E168^2*(SIN(RADIANS(G161))*SIN(RADIANS(E169))+COS(RADIANS(G161))*COS(RADIANS(E169))*COS(RADIANS(AQ159))))</f>
        <v>#DIV/0!</v>
      </c>
      <c r="AR161" s="3" t="e">
        <f>IF(DEGREES(ACOS(SIN(RADIANS(G161))*SIN(RADIANS(E169))+COS(RADIANS(G161))*COS(RADIANS(E169))*COS(RADIANS(AR159))))&gt;90,0,$F$4*$F$5/E168^2*(SIN(RADIANS(G161))*SIN(RADIANS(E169))+COS(RADIANS(G161))*COS(RADIANS(E169))*COS(RADIANS(AR159))))</f>
        <v>#DIV/0!</v>
      </c>
    </row>
    <row r="162" spans="2:44" ht="15.75" customHeight="1" x14ac:dyDescent="0.2">
      <c r="B162" s="3" t="s">
        <v>728</v>
      </c>
      <c r="E162" s="3">
        <f t="array" ref="E162">INDEX($D$1751:$AM$1751,0,MATCH(E161-IF(E161&lt;360,0,360),$D$1700:$AM$1700,0))+IF(E161&gt;350,360,0)</f>
        <v>49.999999999999986</v>
      </c>
      <c r="G162" s="3">
        <v>80</v>
      </c>
      <c r="I162" s="3">
        <f>IF(DEGREES(ACOS(SIN(RADIANS(G162))*SIN(RADIANS(E169))+COS(RADIANS(G162))*COS(RADIANS(E169))*COS(RADIANS(I159))))&gt;90,0,$F$4*$F$5/E168^2*(SIN(RADIANS(G162))*SIN(RADIANS(E169))+COS(RADIANS(G162))*COS(RADIANS(E169))*COS(RADIANS(I159))))</f>
        <v>0</v>
      </c>
      <c r="J162" s="3">
        <f>IF(DEGREES(ACOS(SIN(RADIANS(G162))*SIN(RADIANS(E169))+COS(RADIANS(G162))*COS(RADIANS(E169))*COS(RADIANS(J159))))&gt;90,0,$F$4*$F$5/E168^2*(SIN(RADIANS(G162))*SIN(RADIANS(E169))+COS(RADIANS(G162))*COS(RADIANS(E169))*COS(RADIANS(J159))))</f>
        <v>0</v>
      </c>
      <c r="K162" s="3">
        <f>IF(DEGREES(ACOS(SIN(RADIANS(G162))*SIN(RADIANS(E169))+COS(RADIANS(G162))*COS(RADIANS(E169))*COS(RADIANS(K159))))&gt;90,0,$F$4*$F$5/E168^2*(SIN(RADIANS(G162))*SIN(RADIANS(E169))+COS(RADIANS(G162))*COS(RADIANS(E169))*COS(RADIANS(K159))))</f>
        <v>0</v>
      </c>
      <c r="L162" s="3">
        <f>IF(DEGREES(ACOS(SIN(RADIANS(G162))*SIN(RADIANS(E169))+COS(RADIANS(G162))*COS(RADIANS(E169))*COS(RADIANS(L159))))&gt;90,0,$F$4*$F$5/E168^2*(SIN(RADIANS(G162))*SIN(RADIANS(E169))+COS(RADIANS(G162))*COS(RADIANS(E169))*COS(RADIANS(L159))))</f>
        <v>0</v>
      </c>
      <c r="M162" s="3">
        <f>IF(DEGREES(ACOS(SIN(RADIANS(G162))*SIN(RADIANS(E169))+COS(RADIANS(G162))*COS(RADIANS(E169))*COS(RADIANS(M159))))&gt;90,0,$F$4*$F$5/E168^2*(SIN(RADIANS(G162))*SIN(RADIANS(E169))+COS(RADIANS(G162))*COS(RADIANS(E169))*COS(RADIANS(M159))))</f>
        <v>0</v>
      </c>
      <c r="N162" s="3">
        <f>IF(DEGREES(ACOS(SIN(RADIANS(G162))*SIN(RADIANS(E169))+COS(RADIANS(G162))*COS(RADIANS(E169))*COS(RADIANS(N159))))&gt;90,0,$F$4*$F$5/E168^2*(SIN(RADIANS(G162))*SIN(RADIANS(E169))+COS(RADIANS(G162))*COS(RADIANS(E169))*COS(RADIANS(N159))))</f>
        <v>0</v>
      </c>
      <c r="O162" s="3">
        <f>IF(DEGREES(ACOS(SIN(RADIANS(G162))*SIN(RADIANS(E169))+COS(RADIANS(G162))*COS(RADIANS(E169))*COS(RADIANS(O159))))&gt;90,0,$F$4*$F$5/E168^2*(SIN(RADIANS(G162))*SIN(RADIANS(E169))+COS(RADIANS(G162))*COS(RADIANS(E169))*COS(RADIANS(O159))))</f>
        <v>0</v>
      </c>
      <c r="P162" s="3">
        <f>IF(DEGREES(ACOS(SIN(RADIANS(G162))*SIN(RADIANS(E169))+COS(RADIANS(G162))*COS(RADIANS(E169))*COS(RADIANS(P159))))&gt;90,0,$F$4*$F$5/E168^2*(SIN(RADIANS(G162))*SIN(RADIANS(E169))+COS(RADIANS(G162))*COS(RADIANS(E169))*COS(RADIANS(P159))))</f>
        <v>0</v>
      </c>
      <c r="Q162" s="3">
        <f>IF(DEGREES(ACOS(SIN(RADIANS(G162))*SIN(RADIANS(E169))+COS(RADIANS(G162))*COS(RADIANS(E169))*COS(RADIANS(Q159))))&gt;90,0,$F$4*$F$5/E168^2*(SIN(RADIANS(G162))*SIN(RADIANS(E169))+COS(RADIANS(G162))*COS(RADIANS(E169))*COS(RADIANS(Q159))))</f>
        <v>0</v>
      </c>
      <c r="R162" s="3" t="e">
        <f>IF(DEGREES(ACOS(SIN(RADIANS(G162))*SIN(RADIANS(E169))+COS(RADIANS(G162))*COS(RADIANS(E169))*COS(RADIANS(R159))))&gt;90,0,$F$4*$F$5/E168^2*(SIN(RADIANS(G162))*SIN(RADIANS(E169))+COS(RADIANS(G162))*COS(RADIANS(E169))*COS(RADIANS(R159))))</f>
        <v>#DIV/0!</v>
      </c>
      <c r="S162" s="3" t="e">
        <f>IF(DEGREES(ACOS(SIN(RADIANS(G162))*SIN(RADIANS(E169))+COS(RADIANS(G162))*COS(RADIANS(E169))*COS(RADIANS(S159))))&gt;90,0,$F$4*$F$5/E168^2*(SIN(RADIANS(G162))*SIN(RADIANS(E169))+COS(RADIANS(G162))*COS(RADIANS(E169))*COS(RADIANS(S159))))</f>
        <v>#DIV/0!</v>
      </c>
      <c r="T162" s="3" t="e">
        <f>IF(DEGREES(ACOS(SIN(RADIANS(G162))*SIN(RADIANS(E169))+COS(RADIANS(G162))*COS(RADIANS(E169))*COS(RADIANS(T159))))&gt;90,0,$F$4*$F$5/E168^2*(SIN(RADIANS(G162))*SIN(RADIANS(E169))+COS(RADIANS(G162))*COS(RADIANS(E169))*COS(RADIANS(T159))))</f>
        <v>#DIV/0!</v>
      </c>
      <c r="U162" s="3" t="e">
        <f>IF(DEGREES(ACOS(SIN(RADIANS(G162))*SIN(RADIANS(E169))+COS(RADIANS(G162))*COS(RADIANS(E169))*COS(RADIANS(U159))))&gt;90,0,$F$4*$F$5/E168^2*(SIN(RADIANS(G162))*SIN(RADIANS(E169))+COS(RADIANS(G162))*COS(RADIANS(E169))*COS(RADIANS(U159))))</f>
        <v>#DIV/0!</v>
      </c>
      <c r="V162" s="3" t="e">
        <f>IF(DEGREES(ACOS(SIN(RADIANS(G162))*SIN(RADIANS(E169))+COS(RADIANS(G162))*COS(RADIANS(E169))*COS(RADIANS(V159))))&gt;90,0,$F$4*$F$5/E168^2*(SIN(RADIANS(G162))*SIN(RADIANS(E169))+COS(RADIANS(G162))*COS(RADIANS(E169))*COS(RADIANS(V159))))</f>
        <v>#DIV/0!</v>
      </c>
      <c r="W162" s="3" t="e">
        <f>IF(DEGREES(ACOS(SIN(RADIANS(G162))*SIN(RADIANS(E169))+COS(RADIANS(G162))*COS(RADIANS(E169))*COS(RADIANS(W159))))&gt;90,0,$F$4*$F$5/E168^2*(SIN(RADIANS(G162))*SIN(RADIANS(E169))+COS(RADIANS(G162))*COS(RADIANS(E169))*COS(RADIANS(W159))))</f>
        <v>#DIV/0!</v>
      </c>
      <c r="X162" s="3" t="e">
        <f>IF(DEGREES(ACOS(SIN(RADIANS(G162))*SIN(RADIANS(E169))+COS(RADIANS(G162))*COS(RADIANS(E169))*COS(RADIANS(X159))))&gt;90,0,$F$4*$F$5/E168^2*(SIN(RADIANS(G162))*SIN(RADIANS(E169))+COS(RADIANS(G162))*COS(RADIANS(E169))*COS(RADIANS(X159))))</f>
        <v>#DIV/0!</v>
      </c>
      <c r="Y162" s="3" t="e">
        <f>IF(DEGREES(ACOS(SIN(RADIANS(G162))*SIN(RADIANS(E169))+COS(RADIANS(G162))*COS(RADIANS(E169))*COS(RADIANS(Y159))))&gt;90,0,$F$4*$F$5/E168^2*(SIN(RADIANS(G162))*SIN(RADIANS(E169))+COS(RADIANS(G162))*COS(RADIANS(E169))*COS(RADIANS(Y159))))</f>
        <v>#DIV/0!</v>
      </c>
      <c r="Z162" s="3" t="e">
        <f>IF(DEGREES(ACOS(SIN(RADIANS(G162))*SIN(RADIANS(E169))+COS(RADIANS(G162))*COS(RADIANS(E169))*COS(RADIANS(Z159))))&gt;90,0,$F$4*$F$5/E168^2*(SIN(RADIANS(G162))*SIN(RADIANS(E169))+COS(RADIANS(G162))*COS(RADIANS(E169))*COS(RADIANS(Z159))))</f>
        <v>#DIV/0!</v>
      </c>
      <c r="AA162" s="3" t="e">
        <f>IF(DEGREES(ACOS(SIN(RADIANS(G162))*SIN(RADIANS(E169))+COS(RADIANS(G162))*COS(RADIANS(E169))*COS(RADIANS(AA159))))&gt;90,0,$F$4*$F$5/E168^2*(SIN(RADIANS(G162))*SIN(RADIANS(E169))+COS(RADIANS(G162))*COS(RADIANS(E169))*COS(RADIANS(AA159))))</f>
        <v>#DIV/0!</v>
      </c>
      <c r="AB162" s="3" t="e">
        <f>IF(DEGREES(ACOS(SIN(RADIANS(G162))*SIN(RADIANS(E169))+COS(RADIANS(G162))*COS(RADIANS(E169))*COS(RADIANS(AB159))))&gt;90,0,$F$4*$F$5/E168^2*(SIN(RADIANS(G162))*SIN(RADIANS(E169))+COS(RADIANS(G162))*COS(RADIANS(E169))*COS(RADIANS(AB159))))</f>
        <v>#DIV/0!</v>
      </c>
      <c r="AC162" s="3" t="e">
        <f>IF(DEGREES(ACOS(SIN(RADIANS(G162))*SIN(RADIANS(E169))+COS(RADIANS(G162))*COS(RADIANS(E169))*COS(RADIANS(AC159))))&gt;90,0,$F$4*$F$5/E168^2*(SIN(RADIANS(G162))*SIN(RADIANS(E169))+COS(RADIANS(G162))*COS(RADIANS(E169))*COS(RADIANS(AC159))))</f>
        <v>#DIV/0!</v>
      </c>
      <c r="AD162" s="3" t="e">
        <f>IF(DEGREES(ACOS(SIN(RADIANS(G162))*SIN(RADIANS(E169))+COS(RADIANS(G162))*COS(RADIANS(E169))*COS(RADIANS(AD159))))&gt;90,0,$F$4*$F$5/E168^2*(SIN(RADIANS(G162))*SIN(RADIANS(E169))+COS(RADIANS(G162))*COS(RADIANS(E169))*COS(RADIANS(AD159))))</f>
        <v>#DIV/0!</v>
      </c>
      <c r="AE162" s="3" t="e">
        <f>IF(DEGREES(ACOS(SIN(RADIANS(G162))*SIN(RADIANS(E169))+COS(RADIANS(G162))*COS(RADIANS(E169))*COS(RADIANS(AE159))))&gt;90,0,$F$4*$F$5/E168^2*(SIN(RADIANS(G162))*SIN(RADIANS(E169))+COS(RADIANS(G162))*COS(RADIANS(E169))*COS(RADIANS(AE159))))</f>
        <v>#DIV/0!</v>
      </c>
      <c r="AF162" s="3" t="e">
        <f>IF(DEGREES(ACOS(SIN(RADIANS(G162))*SIN(RADIANS(E169))+COS(RADIANS(G162))*COS(RADIANS(E169))*COS(RADIANS(AF159))))&gt;90,0,$F$4*$F$5/E168^2*(SIN(RADIANS(G162))*SIN(RADIANS(E169))+COS(RADIANS(G162))*COS(RADIANS(E169))*COS(RADIANS(AF159))))</f>
        <v>#DIV/0!</v>
      </c>
      <c r="AG162" s="3" t="e">
        <f>IF(DEGREES(ACOS(SIN(RADIANS(G162))*SIN(RADIANS(E169))+COS(RADIANS(G162))*COS(RADIANS(E169))*COS(RADIANS(AG159))))&gt;90,0,$F$4*$F$5/E168^2*(SIN(RADIANS(G162))*SIN(RADIANS(E169))+COS(RADIANS(G162))*COS(RADIANS(E169))*COS(RADIANS(AG159))))</f>
        <v>#DIV/0!</v>
      </c>
      <c r="AH162" s="3" t="e">
        <f>IF(DEGREES(ACOS(SIN(RADIANS(G162))*SIN(RADIANS(E169))+COS(RADIANS(G162))*COS(RADIANS(E169))*COS(RADIANS(AH159))))&gt;90,0,$F$4*$F$5/E168^2*(SIN(RADIANS(G162))*SIN(RADIANS(E169))+COS(RADIANS(G162))*COS(RADIANS(E169))*COS(RADIANS(AH159))))</f>
        <v>#DIV/0!</v>
      </c>
      <c r="AI162" s="3" t="e">
        <f>IF(DEGREES(ACOS(SIN(RADIANS(G162))*SIN(RADIANS(E169))+COS(RADIANS(G162))*COS(RADIANS(E169))*COS(RADIANS(AI159))))&gt;90,0,$F$4*$F$5/E168^2*(SIN(RADIANS(G162))*SIN(RADIANS(E169))+COS(RADIANS(G162))*COS(RADIANS(E169))*COS(RADIANS(AI159))))</f>
        <v>#DIV/0!</v>
      </c>
      <c r="AJ162" s="3" t="e">
        <f>IF(DEGREES(ACOS(SIN(RADIANS(G162))*SIN(RADIANS(E169))+COS(RADIANS(G162))*COS(RADIANS(E169))*COS(RADIANS(AJ159))))&gt;90,0,$F$4*$F$5/E168^2*(SIN(RADIANS(G162))*SIN(RADIANS(E169))+COS(RADIANS(G162))*COS(RADIANS(E169))*COS(RADIANS(AJ159))))</f>
        <v>#DIV/0!</v>
      </c>
      <c r="AK162" s="3">
        <f>IF(DEGREES(ACOS(SIN(RADIANS(G162))*SIN(RADIANS(E169))+COS(RADIANS(G162))*COS(RADIANS(E169))*COS(RADIANS(AK159))))&gt;90,0,$F$4*$F$5/E168^2*(SIN(RADIANS(G162))*SIN(RADIANS(E169))+COS(RADIANS(G162))*COS(RADIANS(E169))*COS(RADIANS(AK159))))</f>
        <v>0</v>
      </c>
      <c r="AL162" s="3">
        <f>IF(DEGREES(ACOS(SIN(RADIANS(G162))*SIN(RADIANS(E169))+COS(RADIANS(G162))*COS(RADIANS(E169))*COS(RADIANS(AL159))))&gt;90,0,$F$4*$F$5/E168^2*(SIN(RADIANS(G162))*SIN(RADIANS(E169))+COS(RADIANS(G162))*COS(RADIANS(E169))*COS(RADIANS(AL159))))</f>
        <v>0</v>
      </c>
      <c r="AM162" s="3">
        <f>IF(DEGREES(ACOS(SIN(RADIANS(G162))*SIN(RADIANS(E169))+COS(RADIANS(G162))*COS(RADIANS(E169))*COS(RADIANS(AM159))))&gt;90,0,$F$4*$F$5/E168^2*(SIN(RADIANS(G162))*SIN(RADIANS(E169))+COS(RADIANS(G162))*COS(RADIANS(E169))*COS(RADIANS(AM159))))</f>
        <v>0</v>
      </c>
      <c r="AN162" s="3">
        <f>IF(DEGREES(ACOS(SIN(RADIANS(G162))*SIN(RADIANS(E169))+COS(RADIANS(G162))*COS(RADIANS(E169))*COS(RADIANS(AN159))))&gt;90,0,$F$4*$F$5/E168^2*(SIN(RADIANS(G162))*SIN(RADIANS(E169))+COS(RADIANS(G162))*COS(RADIANS(E169))*COS(RADIANS(AN159))))</f>
        <v>0</v>
      </c>
      <c r="AO162" s="3">
        <f>IF(DEGREES(ACOS(SIN(RADIANS(G162))*SIN(RADIANS(E169))+COS(RADIANS(G162))*COS(RADIANS(E169))*COS(RADIANS(AO159))))&gt;90,0,$F$4*$F$5/E168^2*(SIN(RADIANS(G162))*SIN(RADIANS(E169))+COS(RADIANS(G162))*COS(RADIANS(E169))*COS(RADIANS(AO159))))</f>
        <v>0</v>
      </c>
      <c r="AP162" s="3">
        <f>IF(DEGREES(ACOS(SIN(RADIANS(G162))*SIN(RADIANS(E169))+COS(RADIANS(G162))*COS(RADIANS(E169))*COS(RADIANS(AP159))))&gt;90,0,$F$4*$F$5/E168^2*(SIN(RADIANS(G162))*SIN(RADIANS(E169))+COS(RADIANS(G162))*COS(RADIANS(E169))*COS(RADIANS(AP159))))</f>
        <v>0</v>
      </c>
      <c r="AQ162" s="3">
        <f>IF(DEGREES(ACOS(SIN(RADIANS(G162))*SIN(RADIANS(E169))+COS(RADIANS(G162))*COS(RADIANS(E169))*COS(RADIANS(AQ159))))&gt;90,0,$F$4*$F$5/E168^2*(SIN(RADIANS(G162))*SIN(RADIANS(E169))+COS(RADIANS(G162))*COS(RADIANS(E169))*COS(RADIANS(AQ159))))</f>
        <v>0</v>
      </c>
      <c r="AR162" s="3">
        <f>IF(DEGREES(ACOS(SIN(RADIANS(G162))*SIN(RADIANS(E169))+COS(RADIANS(G162))*COS(RADIANS(E169))*COS(RADIANS(AR159))))&gt;90,0,$F$4*$F$5/E168^2*(SIN(RADIANS(G162))*SIN(RADIANS(E169))+COS(RADIANS(G162))*COS(RADIANS(E169))*COS(RADIANS(AR159))))</f>
        <v>0</v>
      </c>
    </row>
    <row r="163" spans="2:44" ht="15.75" customHeight="1" x14ac:dyDescent="0.2">
      <c r="B163" s="20" t="s">
        <v>784</v>
      </c>
      <c r="E163" s="3">
        <f>IF(E162-$F$13&lt;0,E162-$F$13+360,IF(E162-$F$13&gt;360,E162-$F$13-360,E162-$F$13))</f>
        <v>140</v>
      </c>
      <c r="G163" s="3">
        <v>70</v>
      </c>
      <c r="I163" s="3">
        <f>IF(DEGREES(ACOS(SIN(RADIANS(G163))*SIN(RADIANS(E169))+COS(RADIANS(G163))*COS(RADIANS(E169))*COS(RADIANS(I159))))&gt;90,0,$F$4*$F$5/E168^2*(SIN(RADIANS(G163))*SIN(RADIANS(E169))+COS(RADIANS(G163))*COS(RADIANS(E169))*COS(RADIANS(I159))))</f>
        <v>0</v>
      </c>
      <c r="J163" s="3">
        <f>IF(DEGREES(ACOS(SIN(RADIANS(G163))*SIN(RADIANS(E169))+COS(RADIANS(G163))*COS(RADIANS(E169))*COS(RADIANS(J159))))&gt;90,0,$F$4*$F$5/E168^2*(SIN(RADIANS(G163))*SIN(RADIANS(E169))+COS(RADIANS(G163))*COS(RADIANS(E169))*COS(RADIANS(J159))))</f>
        <v>0</v>
      </c>
      <c r="K163" s="3">
        <f>IF(DEGREES(ACOS(SIN(RADIANS(G163))*SIN(RADIANS(E169))+COS(RADIANS(G163))*COS(RADIANS(E169))*COS(RADIANS(K159))))&gt;90,0,$F$4*$F$5/E168^2*(SIN(RADIANS(G163))*SIN(RADIANS(E169))+COS(RADIANS(G163))*COS(RADIANS(E169))*COS(RADIANS(K159))))</f>
        <v>0</v>
      </c>
      <c r="L163" s="3">
        <f>IF(DEGREES(ACOS(SIN(RADIANS(G163))*SIN(RADIANS(E169))+COS(RADIANS(G163))*COS(RADIANS(E169))*COS(RADIANS(L159))))&gt;90,0,$F$4*$F$5/E168^2*(SIN(RADIANS(G163))*SIN(RADIANS(E169))+COS(RADIANS(G163))*COS(RADIANS(E169))*COS(RADIANS(L159))))</f>
        <v>0</v>
      </c>
      <c r="M163" s="3">
        <f>IF(DEGREES(ACOS(SIN(RADIANS(G163))*SIN(RADIANS(E169))+COS(RADIANS(G163))*COS(RADIANS(E169))*COS(RADIANS(M159))))&gt;90,0,$F$4*$F$5/E168^2*(SIN(RADIANS(G163))*SIN(RADIANS(E169))+COS(RADIANS(G163))*COS(RADIANS(E169))*COS(RADIANS(M159))))</f>
        <v>0</v>
      </c>
      <c r="N163" s="3">
        <f>IF(DEGREES(ACOS(SIN(RADIANS(G163))*SIN(RADIANS(E169))+COS(RADIANS(G163))*COS(RADIANS(E169))*COS(RADIANS(N159))))&gt;90,0,$F$4*$F$5/E168^2*(SIN(RADIANS(G163))*SIN(RADIANS(E169))+COS(RADIANS(G163))*COS(RADIANS(E169))*COS(RADIANS(N159))))</f>
        <v>0</v>
      </c>
      <c r="O163" s="3">
        <f>IF(DEGREES(ACOS(SIN(RADIANS(G163))*SIN(RADIANS(E169))+COS(RADIANS(G163))*COS(RADIANS(E169))*COS(RADIANS(O159))))&gt;90,0,$F$4*$F$5/E168^2*(SIN(RADIANS(G163))*SIN(RADIANS(E169))+COS(RADIANS(G163))*COS(RADIANS(E169))*COS(RADIANS(O159))))</f>
        <v>0</v>
      </c>
      <c r="P163" s="3">
        <f>IF(DEGREES(ACOS(SIN(RADIANS(G163))*SIN(RADIANS(E169))+COS(RADIANS(G163))*COS(RADIANS(E169))*COS(RADIANS(P159))))&gt;90,0,$F$4*$F$5/E168^2*(SIN(RADIANS(G163))*SIN(RADIANS(E169))+COS(RADIANS(G163))*COS(RADIANS(E169))*COS(RADIANS(P159))))</f>
        <v>0</v>
      </c>
      <c r="Q163" s="3">
        <f>IF(DEGREES(ACOS(SIN(RADIANS(G163))*SIN(RADIANS(E169))+COS(RADIANS(G163))*COS(RADIANS(E169))*COS(RADIANS(Q159))))&gt;90,0,$F$4*$F$5/E168^2*(SIN(RADIANS(G163))*SIN(RADIANS(E169))+COS(RADIANS(G163))*COS(RADIANS(E169))*COS(RADIANS(Q159))))</f>
        <v>0</v>
      </c>
      <c r="R163" s="3" t="e">
        <f>IF(DEGREES(ACOS(SIN(RADIANS(G163))*SIN(RADIANS(E169))+COS(RADIANS(G163))*COS(RADIANS(E169))*COS(RADIANS(R159))))&gt;90,0,$F$4*$F$5/E168^2*(SIN(RADIANS(G163))*SIN(RADIANS(E169))+COS(RADIANS(G163))*COS(RADIANS(E169))*COS(RADIANS(R159))))</f>
        <v>#DIV/0!</v>
      </c>
      <c r="S163" s="3" t="e">
        <f>IF(DEGREES(ACOS(SIN(RADIANS(G163))*SIN(RADIANS(E169))+COS(RADIANS(G163))*COS(RADIANS(E169))*COS(RADIANS(S159))))&gt;90,0,$F$4*$F$5/E168^2*(SIN(RADIANS(G163))*SIN(RADIANS(E169))+COS(RADIANS(G163))*COS(RADIANS(E169))*COS(RADIANS(S159))))</f>
        <v>#DIV/0!</v>
      </c>
      <c r="T163" s="3" t="e">
        <f>IF(DEGREES(ACOS(SIN(RADIANS(G163))*SIN(RADIANS(E169))+COS(RADIANS(G163))*COS(RADIANS(E169))*COS(RADIANS(T159))))&gt;90,0,$F$4*$F$5/E168^2*(SIN(RADIANS(G163))*SIN(RADIANS(E169))+COS(RADIANS(G163))*COS(RADIANS(E169))*COS(RADIANS(T159))))</f>
        <v>#DIV/0!</v>
      </c>
      <c r="U163" s="3" t="e">
        <f>IF(DEGREES(ACOS(SIN(RADIANS(G163))*SIN(RADIANS(E169))+COS(RADIANS(G163))*COS(RADIANS(E169))*COS(RADIANS(U159))))&gt;90,0,$F$4*$F$5/E168^2*(SIN(RADIANS(G163))*SIN(RADIANS(E169))+COS(RADIANS(G163))*COS(RADIANS(E169))*COS(RADIANS(U159))))</f>
        <v>#DIV/0!</v>
      </c>
      <c r="V163" s="3" t="e">
        <f>IF(DEGREES(ACOS(SIN(RADIANS(G163))*SIN(RADIANS(E169))+COS(RADIANS(G163))*COS(RADIANS(E169))*COS(RADIANS(V159))))&gt;90,0,$F$4*$F$5/E168^2*(SIN(RADIANS(G163))*SIN(RADIANS(E169))+COS(RADIANS(G163))*COS(RADIANS(E169))*COS(RADIANS(V159))))</f>
        <v>#DIV/0!</v>
      </c>
      <c r="W163" s="3" t="e">
        <f>IF(DEGREES(ACOS(SIN(RADIANS(G163))*SIN(RADIANS(E169))+COS(RADIANS(G163))*COS(RADIANS(E169))*COS(RADIANS(W159))))&gt;90,0,$F$4*$F$5/E168^2*(SIN(RADIANS(G163))*SIN(RADIANS(E169))+COS(RADIANS(G163))*COS(RADIANS(E169))*COS(RADIANS(W159))))</f>
        <v>#DIV/0!</v>
      </c>
      <c r="X163" s="3" t="e">
        <f>IF(DEGREES(ACOS(SIN(RADIANS(G163))*SIN(RADIANS(E169))+COS(RADIANS(G163))*COS(RADIANS(E169))*COS(RADIANS(X159))))&gt;90,0,$F$4*$F$5/E168^2*(SIN(RADIANS(G163))*SIN(RADIANS(E169))+COS(RADIANS(G163))*COS(RADIANS(E169))*COS(RADIANS(X159))))</f>
        <v>#DIV/0!</v>
      </c>
      <c r="Y163" s="3" t="e">
        <f>IF(DEGREES(ACOS(SIN(RADIANS(G163))*SIN(RADIANS(E169))+COS(RADIANS(G163))*COS(RADIANS(E169))*COS(RADIANS(Y159))))&gt;90,0,$F$4*$F$5/E168^2*(SIN(RADIANS(G163))*SIN(RADIANS(E169))+COS(RADIANS(G163))*COS(RADIANS(E169))*COS(RADIANS(Y159))))</f>
        <v>#DIV/0!</v>
      </c>
      <c r="Z163" s="3" t="e">
        <f>IF(DEGREES(ACOS(SIN(RADIANS(G163))*SIN(RADIANS(E169))+COS(RADIANS(G163))*COS(RADIANS(E169))*COS(RADIANS(Z159))))&gt;90,0,$F$4*$F$5/E168^2*(SIN(RADIANS(G163))*SIN(RADIANS(E169))+COS(RADIANS(G163))*COS(RADIANS(E169))*COS(RADIANS(Z159))))</f>
        <v>#DIV/0!</v>
      </c>
      <c r="AA163" s="3" t="e">
        <f>IF(DEGREES(ACOS(SIN(RADIANS(G163))*SIN(RADIANS(E169))+COS(RADIANS(G163))*COS(RADIANS(E169))*COS(RADIANS(AA159))))&gt;90,0,$F$4*$F$5/E168^2*(SIN(RADIANS(G163))*SIN(RADIANS(E169))+COS(RADIANS(G163))*COS(RADIANS(E169))*COS(RADIANS(AA159))))</f>
        <v>#DIV/0!</v>
      </c>
      <c r="AB163" s="3" t="e">
        <f>IF(DEGREES(ACOS(SIN(RADIANS(G163))*SIN(RADIANS(E169))+COS(RADIANS(G163))*COS(RADIANS(E169))*COS(RADIANS(AB159))))&gt;90,0,$F$4*$F$5/E168^2*(SIN(RADIANS(G163))*SIN(RADIANS(E169))+COS(RADIANS(G163))*COS(RADIANS(E169))*COS(RADIANS(AB159))))</f>
        <v>#DIV/0!</v>
      </c>
      <c r="AC163" s="3" t="e">
        <f>IF(DEGREES(ACOS(SIN(RADIANS(G163))*SIN(RADIANS(E169))+COS(RADIANS(G163))*COS(RADIANS(E169))*COS(RADIANS(AC159))))&gt;90,0,$F$4*$F$5/E168^2*(SIN(RADIANS(G163))*SIN(RADIANS(E169))+COS(RADIANS(G163))*COS(RADIANS(E169))*COS(RADIANS(AC159))))</f>
        <v>#DIV/0!</v>
      </c>
      <c r="AD163" s="3" t="e">
        <f>IF(DEGREES(ACOS(SIN(RADIANS(G163))*SIN(RADIANS(E169))+COS(RADIANS(G163))*COS(RADIANS(E169))*COS(RADIANS(AD159))))&gt;90,0,$F$4*$F$5/E168^2*(SIN(RADIANS(G163))*SIN(RADIANS(E169))+COS(RADIANS(G163))*COS(RADIANS(E169))*COS(RADIANS(AD159))))</f>
        <v>#DIV/0!</v>
      </c>
      <c r="AE163" s="3" t="e">
        <f>IF(DEGREES(ACOS(SIN(RADIANS(G163))*SIN(RADIANS(E169))+COS(RADIANS(G163))*COS(RADIANS(E169))*COS(RADIANS(AE159))))&gt;90,0,$F$4*$F$5/E168^2*(SIN(RADIANS(G163))*SIN(RADIANS(E169))+COS(RADIANS(G163))*COS(RADIANS(E169))*COS(RADIANS(AE159))))</f>
        <v>#DIV/0!</v>
      </c>
      <c r="AF163" s="3" t="e">
        <f>IF(DEGREES(ACOS(SIN(RADIANS(G163))*SIN(RADIANS(E169))+COS(RADIANS(G163))*COS(RADIANS(E169))*COS(RADIANS(AF159))))&gt;90,0,$F$4*$F$5/E168^2*(SIN(RADIANS(G163))*SIN(RADIANS(E169))+COS(RADIANS(G163))*COS(RADIANS(E169))*COS(RADIANS(AF159))))</f>
        <v>#DIV/0!</v>
      </c>
      <c r="AG163" s="3" t="e">
        <f>IF(DEGREES(ACOS(SIN(RADIANS(G163))*SIN(RADIANS(E169))+COS(RADIANS(G163))*COS(RADIANS(E169))*COS(RADIANS(AG159))))&gt;90,0,$F$4*$F$5/E168^2*(SIN(RADIANS(G163))*SIN(RADIANS(E169))+COS(RADIANS(G163))*COS(RADIANS(E169))*COS(RADIANS(AG159))))</f>
        <v>#DIV/0!</v>
      </c>
      <c r="AH163" s="3" t="e">
        <f>IF(DEGREES(ACOS(SIN(RADIANS(G163))*SIN(RADIANS(E169))+COS(RADIANS(G163))*COS(RADIANS(E169))*COS(RADIANS(AH159))))&gt;90,0,$F$4*$F$5/E168^2*(SIN(RADIANS(G163))*SIN(RADIANS(E169))+COS(RADIANS(G163))*COS(RADIANS(E169))*COS(RADIANS(AH159))))</f>
        <v>#DIV/0!</v>
      </c>
      <c r="AI163" s="3" t="e">
        <f>IF(DEGREES(ACOS(SIN(RADIANS(G163))*SIN(RADIANS(E169))+COS(RADIANS(G163))*COS(RADIANS(E169))*COS(RADIANS(AI159))))&gt;90,0,$F$4*$F$5/E168^2*(SIN(RADIANS(G163))*SIN(RADIANS(E169))+COS(RADIANS(G163))*COS(RADIANS(E169))*COS(RADIANS(AI159))))</f>
        <v>#DIV/0!</v>
      </c>
      <c r="AJ163" s="3" t="e">
        <f>IF(DEGREES(ACOS(SIN(RADIANS(G163))*SIN(RADIANS(E169))+COS(RADIANS(G163))*COS(RADIANS(E169))*COS(RADIANS(AJ159))))&gt;90,0,$F$4*$F$5/E168^2*(SIN(RADIANS(G163))*SIN(RADIANS(E169))+COS(RADIANS(G163))*COS(RADIANS(E169))*COS(RADIANS(AJ159))))</f>
        <v>#DIV/0!</v>
      </c>
      <c r="AK163" s="3">
        <f>IF(DEGREES(ACOS(SIN(RADIANS(G163))*SIN(RADIANS(E169))+COS(RADIANS(G163))*COS(RADIANS(E169))*COS(RADIANS(AK159))))&gt;90,0,$F$4*$F$5/E168^2*(SIN(RADIANS(G163))*SIN(RADIANS(E169))+COS(RADIANS(G163))*COS(RADIANS(E169))*COS(RADIANS(AK159))))</f>
        <v>0</v>
      </c>
      <c r="AL163" s="3">
        <f>IF(DEGREES(ACOS(SIN(RADIANS(G163))*SIN(RADIANS(E169))+COS(RADIANS(G163))*COS(RADIANS(E169))*COS(RADIANS(AL159))))&gt;90,0,$F$4*$F$5/E168^2*(SIN(RADIANS(G163))*SIN(RADIANS(E169))+COS(RADIANS(G163))*COS(RADIANS(E169))*COS(RADIANS(AL159))))</f>
        <v>0</v>
      </c>
      <c r="AM163" s="3">
        <f>IF(DEGREES(ACOS(SIN(RADIANS(G163))*SIN(RADIANS(E169))+COS(RADIANS(G163))*COS(RADIANS(E169))*COS(RADIANS(AM159))))&gt;90,0,$F$4*$F$5/E168^2*(SIN(RADIANS(G163))*SIN(RADIANS(E169))+COS(RADIANS(G163))*COS(RADIANS(E169))*COS(RADIANS(AM159))))</f>
        <v>0</v>
      </c>
      <c r="AN163" s="3">
        <f>IF(DEGREES(ACOS(SIN(RADIANS(G163))*SIN(RADIANS(E169))+COS(RADIANS(G163))*COS(RADIANS(E169))*COS(RADIANS(AN159))))&gt;90,0,$F$4*$F$5/E168^2*(SIN(RADIANS(G163))*SIN(RADIANS(E169))+COS(RADIANS(G163))*COS(RADIANS(E169))*COS(RADIANS(AN159))))</f>
        <v>0</v>
      </c>
      <c r="AO163" s="3">
        <f>IF(DEGREES(ACOS(SIN(RADIANS(G163))*SIN(RADIANS(E169))+COS(RADIANS(G163))*COS(RADIANS(E169))*COS(RADIANS(AO159))))&gt;90,0,$F$4*$F$5/E168^2*(SIN(RADIANS(G163))*SIN(RADIANS(E169))+COS(RADIANS(G163))*COS(RADIANS(E169))*COS(RADIANS(AO159))))</f>
        <v>0</v>
      </c>
      <c r="AP163" s="3">
        <f>IF(DEGREES(ACOS(SIN(RADIANS(G163))*SIN(RADIANS(E169))+COS(RADIANS(G163))*COS(RADIANS(E169))*COS(RADIANS(AP159))))&gt;90,0,$F$4*$F$5/E168^2*(SIN(RADIANS(G163))*SIN(RADIANS(E169))+COS(RADIANS(G163))*COS(RADIANS(E169))*COS(RADIANS(AP159))))</f>
        <v>0</v>
      </c>
      <c r="AQ163" s="3">
        <f>IF(DEGREES(ACOS(SIN(RADIANS(G163))*SIN(RADIANS(E169))+COS(RADIANS(G163))*COS(RADIANS(E169))*COS(RADIANS(AQ159))))&gt;90,0,$F$4*$F$5/E168^2*(SIN(RADIANS(G163))*SIN(RADIANS(E169))+COS(RADIANS(G163))*COS(RADIANS(E169))*COS(RADIANS(AQ159))))</f>
        <v>0</v>
      </c>
      <c r="AR163" s="3">
        <f>IF(DEGREES(ACOS(SIN(RADIANS(G163))*SIN(RADIANS(E169))+COS(RADIANS(G163))*COS(RADIANS(E169))*COS(RADIANS(AR159))))&gt;90,0,$F$4*$F$5/E168^2*(SIN(RADIANS(G163))*SIN(RADIANS(E169))+COS(RADIANS(G163))*COS(RADIANS(E169))*COS(RADIANS(AR159))))</f>
        <v>0</v>
      </c>
    </row>
    <row r="164" spans="2:44" ht="15.75" customHeight="1" x14ac:dyDescent="0.2">
      <c r="B164" s="20" t="s">
        <v>729</v>
      </c>
      <c r="E164" s="3">
        <f>IF(E161&lt;360,E161/360,(E161-360)/360)</f>
        <v>0.1388888888888889</v>
      </c>
      <c r="G164" s="3">
        <v>60</v>
      </c>
      <c r="I164" s="3">
        <f>IF(DEGREES(ACOS(SIN(RADIANS(G164))*SIN(RADIANS(E169))+COS(RADIANS(G164))*COS(RADIANS(E169))*COS(RADIANS(I159))))&gt;90,0,$F$4*$F$5/E168^2*(SIN(RADIANS(G164))*SIN(RADIANS(E169))+COS(RADIANS(G164))*COS(RADIANS(E169))*COS(RADIANS(I159))))</f>
        <v>0</v>
      </c>
      <c r="J164" s="3">
        <f>IF(DEGREES(ACOS(SIN(RADIANS(G164))*SIN(RADIANS(E169))+COS(RADIANS(G164))*COS(RADIANS(E169))*COS(RADIANS(J159))))&gt;90,0,$F$4*$F$5/E168^2*(SIN(RADIANS(G164))*SIN(RADIANS(E169))+COS(RADIANS(G164))*COS(RADIANS(E169))*COS(RADIANS(J159))))</f>
        <v>0</v>
      </c>
      <c r="K164" s="3">
        <f>IF(DEGREES(ACOS(SIN(RADIANS(G164))*SIN(RADIANS(E169))+COS(RADIANS(G164))*COS(RADIANS(E169))*COS(RADIANS(K159))))&gt;90,0,$F$4*$F$5/E168^2*(SIN(RADIANS(G164))*SIN(RADIANS(E169))+COS(RADIANS(G164))*COS(RADIANS(E169))*COS(RADIANS(K159))))</f>
        <v>0</v>
      </c>
      <c r="L164" s="3">
        <f>IF(DEGREES(ACOS(SIN(RADIANS(G164))*SIN(RADIANS(E169))+COS(RADIANS(G164))*COS(RADIANS(E169))*COS(RADIANS(L159))))&gt;90,0,$F$4*$F$5/E168^2*(SIN(RADIANS(G164))*SIN(RADIANS(E169))+COS(RADIANS(G164))*COS(RADIANS(E169))*COS(RADIANS(L159))))</f>
        <v>0</v>
      </c>
      <c r="M164" s="3">
        <f>IF(DEGREES(ACOS(SIN(RADIANS(G164))*SIN(RADIANS(E169))+COS(RADIANS(G164))*COS(RADIANS(E169))*COS(RADIANS(M159))))&gt;90,0,$F$4*$F$5/E168^2*(SIN(RADIANS(G164))*SIN(RADIANS(E169))+COS(RADIANS(G164))*COS(RADIANS(E169))*COS(RADIANS(M159))))</f>
        <v>0</v>
      </c>
      <c r="N164" s="3">
        <f>IF(DEGREES(ACOS(SIN(RADIANS(G164))*SIN(RADIANS(E169))+COS(RADIANS(G164))*COS(RADIANS(E169))*COS(RADIANS(N159))))&gt;90,0,$F$4*$F$5/E168^2*(SIN(RADIANS(G164))*SIN(RADIANS(E169))+COS(RADIANS(G164))*COS(RADIANS(E169))*COS(RADIANS(N159))))</f>
        <v>0</v>
      </c>
      <c r="O164" s="3">
        <f>IF(DEGREES(ACOS(SIN(RADIANS(G164))*SIN(RADIANS(E169))+COS(RADIANS(G164))*COS(RADIANS(E169))*COS(RADIANS(O159))))&gt;90,0,$F$4*$F$5/E168^2*(SIN(RADIANS(G164))*SIN(RADIANS(E169))+COS(RADIANS(G164))*COS(RADIANS(E169))*COS(RADIANS(O159))))</f>
        <v>0</v>
      </c>
      <c r="P164" s="3">
        <f>IF(DEGREES(ACOS(SIN(RADIANS(G164))*SIN(RADIANS(E169))+COS(RADIANS(G164))*COS(RADIANS(E169))*COS(RADIANS(P159))))&gt;90,0,$F$4*$F$5/E168^2*(SIN(RADIANS(G164))*SIN(RADIANS(E169))+COS(RADIANS(G164))*COS(RADIANS(E169))*COS(RADIANS(P159))))</f>
        <v>0</v>
      </c>
      <c r="Q164" s="3">
        <f>IF(DEGREES(ACOS(SIN(RADIANS(G164))*SIN(RADIANS(E169))+COS(RADIANS(G164))*COS(RADIANS(E169))*COS(RADIANS(Q159))))&gt;90,0,$F$4*$F$5/E168^2*(SIN(RADIANS(G164))*SIN(RADIANS(E169))+COS(RADIANS(G164))*COS(RADIANS(E169))*COS(RADIANS(Q159))))</f>
        <v>0</v>
      </c>
      <c r="R164" s="3" t="e">
        <f>IF(DEGREES(ACOS(SIN(RADIANS(G164))*SIN(RADIANS(E169))+COS(RADIANS(G164))*COS(RADIANS(E169))*COS(RADIANS(R159))))&gt;90,0,$F$4*$F$5/E168^2*(SIN(RADIANS(G164))*SIN(RADIANS(E169))+COS(RADIANS(G164))*COS(RADIANS(E169))*COS(RADIANS(R159))))</f>
        <v>#DIV/0!</v>
      </c>
      <c r="S164" s="3" t="e">
        <f>IF(DEGREES(ACOS(SIN(RADIANS(G164))*SIN(RADIANS(E169))+COS(RADIANS(G164))*COS(RADIANS(E169))*COS(RADIANS(S159))))&gt;90,0,$F$4*$F$5/E168^2*(SIN(RADIANS(G164))*SIN(RADIANS(E169))+COS(RADIANS(G164))*COS(RADIANS(E169))*COS(RADIANS(S159))))</f>
        <v>#DIV/0!</v>
      </c>
      <c r="T164" s="3" t="e">
        <f>IF(DEGREES(ACOS(SIN(RADIANS(G164))*SIN(RADIANS(E169))+COS(RADIANS(G164))*COS(RADIANS(E169))*COS(RADIANS(T159))))&gt;90,0,$F$4*$F$5/E168^2*(SIN(RADIANS(G164))*SIN(RADIANS(E169))+COS(RADIANS(G164))*COS(RADIANS(E169))*COS(RADIANS(T159))))</f>
        <v>#DIV/0!</v>
      </c>
      <c r="U164" s="3" t="e">
        <f>IF(DEGREES(ACOS(SIN(RADIANS(G164))*SIN(RADIANS(E169))+COS(RADIANS(G164))*COS(RADIANS(E169))*COS(RADIANS(U159))))&gt;90,0,$F$4*$F$5/E168^2*(SIN(RADIANS(G164))*SIN(RADIANS(E169))+COS(RADIANS(G164))*COS(RADIANS(E169))*COS(RADIANS(U159))))</f>
        <v>#DIV/0!</v>
      </c>
      <c r="V164" s="3" t="e">
        <f>IF(DEGREES(ACOS(SIN(RADIANS(G164))*SIN(RADIANS(E169))+COS(RADIANS(G164))*COS(RADIANS(E169))*COS(RADIANS(V159))))&gt;90,0,$F$4*$F$5/E168^2*(SIN(RADIANS(G164))*SIN(RADIANS(E169))+COS(RADIANS(G164))*COS(RADIANS(E169))*COS(RADIANS(V159))))</f>
        <v>#DIV/0!</v>
      </c>
      <c r="W164" s="3" t="e">
        <f>IF(DEGREES(ACOS(SIN(RADIANS(G164))*SIN(RADIANS(E169))+COS(RADIANS(G164))*COS(RADIANS(E169))*COS(RADIANS(W159))))&gt;90,0,$F$4*$F$5/E168^2*(SIN(RADIANS(G164))*SIN(RADIANS(E169))+COS(RADIANS(G164))*COS(RADIANS(E169))*COS(RADIANS(W159))))</f>
        <v>#DIV/0!</v>
      </c>
      <c r="X164" s="3" t="e">
        <f>IF(DEGREES(ACOS(SIN(RADIANS(G164))*SIN(RADIANS(E169))+COS(RADIANS(G164))*COS(RADIANS(E169))*COS(RADIANS(X159))))&gt;90,0,$F$4*$F$5/E168^2*(SIN(RADIANS(G164))*SIN(RADIANS(E169))+COS(RADIANS(G164))*COS(RADIANS(E169))*COS(RADIANS(X159))))</f>
        <v>#DIV/0!</v>
      </c>
      <c r="Y164" s="3" t="e">
        <f>IF(DEGREES(ACOS(SIN(RADIANS(G164))*SIN(RADIANS(E169))+COS(RADIANS(G164))*COS(RADIANS(E169))*COS(RADIANS(Y159))))&gt;90,0,$F$4*$F$5/E168^2*(SIN(RADIANS(G164))*SIN(RADIANS(E169))+COS(RADIANS(G164))*COS(RADIANS(E169))*COS(RADIANS(Y159))))</f>
        <v>#DIV/0!</v>
      </c>
      <c r="Z164" s="3" t="e">
        <f>IF(DEGREES(ACOS(SIN(RADIANS(G164))*SIN(RADIANS(E169))+COS(RADIANS(G164))*COS(RADIANS(E169))*COS(RADIANS(Z159))))&gt;90,0,$F$4*$F$5/E168^2*(SIN(RADIANS(G164))*SIN(RADIANS(E169))+COS(RADIANS(G164))*COS(RADIANS(E169))*COS(RADIANS(Z159))))</f>
        <v>#DIV/0!</v>
      </c>
      <c r="AA164" s="3" t="e">
        <f>IF(DEGREES(ACOS(SIN(RADIANS(G164))*SIN(RADIANS(E169))+COS(RADIANS(G164))*COS(RADIANS(E169))*COS(RADIANS(AA159))))&gt;90,0,$F$4*$F$5/E168^2*(SIN(RADIANS(G164))*SIN(RADIANS(E169))+COS(RADIANS(G164))*COS(RADIANS(E169))*COS(RADIANS(AA159))))</f>
        <v>#DIV/0!</v>
      </c>
      <c r="AB164" s="3" t="e">
        <f>IF(DEGREES(ACOS(SIN(RADIANS(G164))*SIN(RADIANS(E169))+COS(RADIANS(G164))*COS(RADIANS(E169))*COS(RADIANS(AB159))))&gt;90,0,$F$4*$F$5/E168^2*(SIN(RADIANS(G164))*SIN(RADIANS(E169))+COS(RADIANS(G164))*COS(RADIANS(E169))*COS(RADIANS(AB159))))</f>
        <v>#DIV/0!</v>
      </c>
      <c r="AC164" s="3" t="e">
        <f>IF(DEGREES(ACOS(SIN(RADIANS(G164))*SIN(RADIANS(E169))+COS(RADIANS(G164))*COS(RADIANS(E169))*COS(RADIANS(AC159))))&gt;90,0,$F$4*$F$5/E168^2*(SIN(RADIANS(G164))*SIN(RADIANS(E169))+COS(RADIANS(G164))*COS(RADIANS(E169))*COS(RADIANS(AC159))))</f>
        <v>#DIV/0!</v>
      </c>
      <c r="AD164" s="3" t="e">
        <f>IF(DEGREES(ACOS(SIN(RADIANS(G164))*SIN(RADIANS(E169))+COS(RADIANS(G164))*COS(RADIANS(E169))*COS(RADIANS(AD159))))&gt;90,0,$F$4*$F$5/E168^2*(SIN(RADIANS(G164))*SIN(RADIANS(E169))+COS(RADIANS(G164))*COS(RADIANS(E169))*COS(RADIANS(AD159))))</f>
        <v>#DIV/0!</v>
      </c>
      <c r="AE164" s="3" t="e">
        <f>IF(DEGREES(ACOS(SIN(RADIANS(G164))*SIN(RADIANS(E169))+COS(RADIANS(G164))*COS(RADIANS(E169))*COS(RADIANS(AE159))))&gt;90,0,$F$4*$F$5/E168^2*(SIN(RADIANS(G164))*SIN(RADIANS(E169))+COS(RADIANS(G164))*COS(RADIANS(E169))*COS(RADIANS(AE159))))</f>
        <v>#DIV/0!</v>
      </c>
      <c r="AF164" s="3" t="e">
        <f>IF(DEGREES(ACOS(SIN(RADIANS(G164))*SIN(RADIANS(E169))+COS(RADIANS(G164))*COS(RADIANS(E169))*COS(RADIANS(AF159))))&gt;90,0,$F$4*$F$5/E168^2*(SIN(RADIANS(G164))*SIN(RADIANS(E169))+COS(RADIANS(G164))*COS(RADIANS(E169))*COS(RADIANS(AF159))))</f>
        <v>#DIV/0!</v>
      </c>
      <c r="AG164" s="3" t="e">
        <f>IF(DEGREES(ACOS(SIN(RADIANS(G164))*SIN(RADIANS(E169))+COS(RADIANS(G164))*COS(RADIANS(E169))*COS(RADIANS(AG159))))&gt;90,0,$F$4*$F$5/E168^2*(SIN(RADIANS(G164))*SIN(RADIANS(E169))+COS(RADIANS(G164))*COS(RADIANS(E169))*COS(RADIANS(AG159))))</f>
        <v>#DIV/0!</v>
      </c>
      <c r="AH164" s="3" t="e">
        <f>IF(DEGREES(ACOS(SIN(RADIANS(G164))*SIN(RADIANS(E169))+COS(RADIANS(G164))*COS(RADIANS(E169))*COS(RADIANS(AH159))))&gt;90,0,$F$4*$F$5/E168^2*(SIN(RADIANS(G164))*SIN(RADIANS(E169))+COS(RADIANS(G164))*COS(RADIANS(E169))*COS(RADIANS(AH159))))</f>
        <v>#DIV/0!</v>
      </c>
      <c r="AI164" s="3" t="e">
        <f>IF(DEGREES(ACOS(SIN(RADIANS(G164))*SIN(RADIANS(E169))+COS(RADIANS(G164))*COS(RADIANS(E169))*COS(RADIANS(AI159))))&gt;90,0,$F$4*$F$5/E168^2*(SIN(RADIANS(G164))*SIN(RADIANS(E169))+COS(RADIANS(G164))*COS(RADIANS(E169))*COS(RADIANS(AI159))))</f>
        <v>#DIV/0!</v>
      </c>
      <c r="AJ164" s="3" t="e">
        <f>IF(DEGREES(ACOS(SIN(RADIANS(G164))*SIN(RADIANS(E169))+COS(RADIANS(G164))*COS(RADIANS(E169))*COS(RADIANS(AJ159))))&gt;90,0,$F$4*$F$5/E168^2*(SIN(RADIANS(G164))*SIN(RADIANS(E169))+COS(RADIANS(G164))*COS(RADIANS(E169))*COS(RADIANS(AJ159))))</f>
        <v>#DIV/0!</v>
      </c>
      <c r="AK164" s="3">
        <f>IF(DEGREES(ACOS(SIN(RADIANS(G164))*SIN(RADIANS(E169))+COS(RADIANS(G164))*COS(RADIANS(E169))*COS(RADIANS(AK159))))&gt;90,0,$F$4*$F$5/E168^2*(SIN(RADIANS(G164))*SIN(RADIANS(E169))+COS(RADIANS(G164))*COS(RADIANS(E169))*COS(RADIANS(AK159))))</f>
        <v>0</v>
      </c>
      <c r="AL164" s="3">
        <f>IF(DEGREES(ACOS(SIN(RADIANS(G164))*SIN(RADIANS(E169))+COS(RADIANS(G164))*COS(RADIANS(E169))*COS(RADIANS(AL159))))&gt;90,0,$F$4*$F$5/E168^2*(SIN(RADIANS(G164))*SIN(RADIANS(E169))+COS(RADIANS(G164))*COS(RADIANS(E169))*COS(RADIANS(AL159))))</f>
        <v>0</v>
      </c>
      <c r="AM164" s="3">
        <f>IF(DEGREES(ACOS(SIN(RADIANS(G164))*SIN(RADIANS(E169))+COS(RADIANS(G164))*COS(RADIANS(E169))*COS(RADIANS(AM159))))&gt;90,0,$F$4*$F$5/E168^2*(SIN(RADIANS(G164))*SIN(RADIANS(E169))+COS(RADIANS(G164))*COS(RADIANS(E169))*COS(RADIANS(AM159))))</f>
        <v>0</v>
      </c>
      <c r="AN164" s="3">
        <f>IF(DEGREES(ACOS(SIN(RADIANS(G164))*SIN(RADIANS(E169))+COS(RADIANS(G164))*COS(RADIANS(E169))*COS(RADIANS(AN159))))&gt;90,0,$F$4*$F$5/E168^2*(SIN(RADIANS(G164))*SIN(RADIANS(E169))+COS(RADIANS(G164))*COS(RADIANS(E169))*COS(RADIANS(AN159))))</f>
        <v>0</v>
      </c>
      <c r="AO164" s="3">
        <f>IF(DEGREES(ACOS(SIN(RADIANS(G164))*SIN(RADIANS(E169))+COS(RADIANS(G164))*COS(RADIANS(E169))*COS(RADIANS(AO159))))&gt;90,0,$F$4*$F$5/E168^2*(SIN(RADIANS(G164))*SIN(RADIANS(E169))+COS(RADIANS(G164))*COS(RADIANS(E169))*COS(RADIANS(AO159))))</f>
        <v>0</v>
      </c>
      <c r="AP164" s="3">
        <f>IF(DEGREES(ACOS(SIN(RADIANS(G164))*SIN(RADIANS(E169))+COS(RADIANS(G164))*COS(RADIANS(E169))*COS(RADIANS(AP159))))&gt;90,0,$F$4*$F$5/E168^2*(SIN(RADIANS(G164))*SIN(RADIANS(E169))+COS(RADIANS(G164))*COS(RADIANS(E169))*COS(RADIANS(AP159))))</f>
        <v>0</v>
      </c>
      <c r="AQ164" s="3">
        <f>IF(DEGREES(ACOS(SIN(RADIANS(G164))*SIN(RADIANS(E169))+COS(RADIANS(G164))*COS(RADIANS(E169))*COS(RADIANS(AQ159))))&gt;90,0,$F$4*$F$5/E168^2*(SIN(RADIANS(G164))*SIN(RADIANS(E169))+COS(RADIANS(G164))*COS(RADIANS(E169))*COS(RADIANS(AQ159))))</f>
        <v>0</v>
      </c>
      <c r="AR164" s="3">
        <f>IF(DEGREES(ACOS(SIN(RADIANS(G164))*SIN(RADIANS(E169))+COS(RADIANS(G164))*COS(RADIANS(E169))*COS(RADIANS(AR159))))&gt;90,0,$F$4*$F$5/E168^2*(SIN(RADIANS(G164))*SIN(RADIANS(E169))+COS(RADIANS(G164))*COS(RADIANS(E169))*COS(RADIANS(AR159))))</f>
        <v>0</v>
      </c>
    </row>
    <row r="165" spans="2:44" ht="15.75" customHeight="1" x14ac:dyDescent="0.2">
      <c r="B165" s="20" t="s">
        <v>785</v>
      </c>
      <c r="E165" s="3">
        <f>E164*$F$11</f>
        <v>0</v>
      </c>
      <c r="G165" s="3">
        <v>50</v>
      </c>
      <c r="I165" s="3">
        <f>IF(DEGREES(ACOS(SIN(RADIANS(G165))*SIN(RADIANS(E169))+COS(RADIANS(G165))*COS(RADIANS(E169))*COS(RADIANS(I159))))&gt;90,0,$F$4*$F$5/E168^2*(SIN(RADIANS(G165))*SIN(RADIANS(E169))+COS(RADIANS(G165))*COS(RADIANS(E169))*COS(RADIANS(I159))))</f>
        <v>0</v>
      </c>
      <c r="J165" s="3">
        <f>IF(DEGREES(ACOS(SIN(RADIANS(G165))*SIN(RADIANS(E169))+COS(RADIANS(G165))*COS(RADIANS(E169))*COS(RADIANS(J159))))&gt;90,0,$F$4*$F$5/E168^2*(SIN(RADIANS(G165))*SIN(RADIANS(E169))+COS(RADIANS(G165))*COS(RADIANS(E169))*COS(RADIANS(J159))))</f>
        <v>0</v>
      </c>
      <c r="K165" s="3">
        <f>IF(DEGREES(ACOS(SIN(RADIANS(G165))*SIN(RADIANS(E169))+COS(RADIANS(G165))*COS(RADIANS(E169))*COS(RADIANS(K159))))&gt;90,0,$F$4*$F$5/E168^2*(SIN(RADIANS(G165))*SIN(RADIANS(E169))+COS(RADIANS(G165))*COS(RADIANS(E169))*COS(RADIANS(K159))))</f>
        <v>0</v>
      </c>
      <c r="L165" s="3">
        <f>IF(DEGREES(ACOS(SIN(RADIANS(G165))*SIN(RADIANS(E169))+COS(RADIANS(G165))*COS(RADIANS(E169))*COS(RADIANS(L159))))&gt;90,0,$F$4*$F$5/E168^2*(SIN(RADIANS(G165))*SIN(RADIANS(E169))+COS(RADIANS(G165))*COS(RADIANS(E169))*COS(RADIANS(L159))))</f>
        <v>0</v>
      </c>
      <c r="M165" s="3">
        <f>IF(DEGREES(ACOS(SIN(RADIANS(G165))*SIN(RADIANS(E169))+COS(RADIANS(G165))*COS(RADIANS(E169))*COS(RADIANS(M159))))&gt;90,0,$F$4*$F$5/E168^2*(SIN(RADIANS(G165))*SIN(RADIANS(E169))+COS(RADIANS(G165))*COS(RADIANS(E169))*COS(RADIANS(M159))))</f>
        <v>0</v>
      </c>
      <c r="N165" s="3">
        <f>IF(DEGREES(ACOS(SIN(RADIANS(G165))*SIN(RADIANS(E169))+COS(RADIANS(G165))*COS(RADIANS(E169))*COS(RADIANS(N159))))&gt;90,0,$F$4*$F$5/E168^2*(SIN(RADIANS(G165))*SIN(RADIANS(E169))+COS(RADIANS(G165))*COS(RADIANS(E169))*COS(RADIANS(N159))))</f>
        <v>0</v>
      </c>
      <c r="O165" s="3">
        <f>IF(DEGREES(ACOS(SIN(RADIANS(G165))*SIN(RADIANS(E169))+COS(RADIANS(G165))*COS(RADIANS(E169))*COS(RADIANS(O159))))&gt;90,0,$F$4*$F$5/E168^2*(SIN(RADIANS(G165))*SIN(RADIANS(E169))+COS(RADIANS(G165))*COS(RADIANS(E169))*COS(RADIANS(O159))))</f>
        <v>0</v>
      </c>
      <c r="P165" s="3">
        <f>IF(DEGREES(ACOS(SIN(RADIANS(G165))*SIN(RADIANS(E169))+COS(RADIANS(G165))*COS(RADIANS(E169))*COS(RADIANS(P159))))&gt;90,0,$F$4*$F$5/E168^2*(SIN(RADIANS(G165))*SIN(RADIANS(E169))+COS(RADIANS(G165))*COS(RADIANS(E169))*COS(RADIANS(P159))))</f>
        <v>0</v>
      </c>
      <c r="Q165" s="3">
        <f>IF(DEGREES(ACOS(SIN(RADIANS(G165))*SIN(RADIANS(E169))+COS(RADIANS(G165))*COS(RADIANS(E169))*COS(RADIANS(Q159))))&gt;90,0,$F$4*$F$5/E168^2*(SIN(RADIANS(G165))*SIN(RADIANS(E169))+COS(RADIANS(G165))*COS(RADIANS(E169))*COS(RADIANS(Q159))))</f>
        <v>0</v>
      </c>
      <c r="R165" s="3" t="e">
        <f>IF(DEGREES(ACOS(SIN(RADIANS(G165))*SIN(RADIANS(E169))+COS(RADIANS(G165))*COS(RADIANS(E169))*COS(RADIANS(R159))))&gt;90,0,$F$4*$F$5/E168^2*(SIN(RADIANS(G165))*SIN(RADIANS(E169))+COS(RADIANS(G165))*COS(RADIANS(E169))*COS(RADIANS(R159))))</f>
        <v>#DIV/0!</v>
      </c>
      <c r="S165" s="3" t="e">
        <f>IF(DEGREES(ACOS(SIN(RADIANS(G165))*SIN(RADIANS(E169))+COS(RADIANS(G165))*COS(RADIANS(E169))*COS(RADIANS(S159))))&gt;90,0,$F$4*$F$5/E168^2*(SIN(RADIANS(G165))*SIN(RADIANS(E169))+COS(RADIANS(G165))*COS(RADIANS(E169))*COS(RADIANS(S159))))</f>
        <v>#DIV/0!</v>
      </c>
      <c r="T165" s="3" t="e">
        <f>IF(DEGREES(ACOS(SIN(RADIANS(G165))*SIN(RADIANS(E169))+COS(RADIANS(G165))*COS(RADIANS(E169))*COS(RADIANS(T159))))&gt;90,0,$F$4*$F$5/E168^2*(SIN(RADIANS(G165))*SIN(RADIANS(E169))+COS(RADIANS(G165))*COS(RADIANS(E169))*COS(RADIANS(T159))))</f>
        <v>#DIV/0!</v>
      </c>
      <c r="U165" s="3" t="e">
        <f>IF(DEGREES(ACOS(SIN(RADIANS(G165))*SIN(RADIANS(E169))+COS(RADIANS(G165))*COS(RADIANS(E169))*COS(RADIANS(U159))))&gt;90,0,$F$4*$F$5/E168^2*(SIN(RADIANS(G165))*SIN(RADIANS(E169))+COS(RADIANS(G165))*COS(RADIANS(E169))*COS(RADIANS(U159))))</f>
        <v>#DIV/0!</v>
      </c>
      <c r="V165" s="3" t="e">
        <f>IF(DEGREES(ACOS(SIN(RADIANS(G165))*SIN(RADIANS(E169))+COS(RADIANS(G165))*COS(RADIANS(E169))*COS(RADIANS(V159))))&gt;90,0,$F$4*$F$5/E168^2*(SIN(RADIANS(G165))*SIN(RADIANS(E169))+COS(RADIANS(G165))*COS(RADIANS(E169))*COS(RADIANS(V159))))</f>
        <v>#DIV/0!</v>
      </c>
      <c r="W165" s="3" t="e">
        <f>IF(DEGREES(ACOS(SIN(RADIANS(G165))*SIN(RADIANS(E169))+COS(RADIANS(G165))*COS(RADIANS(E169))*COS(RADIANS(W159))))&gt;90,0,$F$4*$F$5/E168^2*(SIN(RADIANS(G165))*SIN(RADIANS(E169))+COS(RADIANS(G165))*COS(RADIANS(E169))*COS(RADIANS(W159))))</f>
        <v>#DIV/0!</v>
      </c>
      <c r="X165" s="3" t="e">
        <f>IF(DEGREES(ACOS(SIN(RADIANS(G165))*SIN(RADIANS(E169))+COS(RADIANS(G165))*COS(RADIANS(E169))*COS(RADIANS(X159))))&gt;90,0,$F$4*$F$5/E168^2*(SIN(RADIANS(G165))*SIN(RADIANS(E169))+COS(RADIANS(G165))*COS(RADIANS(E169))*COS(RADIANS(X159))))</f>
        <v>#DIV/0!</v>
      </c>
      <c r="Y165" s="3" t="e">
        <f>IF(DEGREES(ACOS(SIN(RADIANS(G165))*SIN(RADIANS(E169))+COS(RADIANS(G165))*COS(RADIANS(E169))*COS(RADIANS(Y159))))&gt;90,0,$F$4*$F$5/E168^2*(SIN(RADIANS(G165))*SIN(RADIANS(E169))+COS(RADIANS(G165))*COS(RADIANS(E169))*COS(RADIANS(Y159))))</f>
        <v>#DIV/0!</v>
      </c>
      <c r="Z165" s="3" t="e">
        <f>IF(DEGREES(ACOS(SIN(RADIANS(G165))*SIN(RADIANS(E169))+COS(RADIANS(G165))*COS(RADIANS(E169))*COS(RADIANS(Z159))))&gt;90,0,$F$4*$F$5/E168^2*(SIN(RADIANS(G165))*SIN(RADIANS(E169))+COS(RADIANS(G165))*COS(RADIANS(E169))*COS(RADIANS(Z159))))</f>
        <v>#DIV/0!</v>
      </c>
      <c r="AA165" s="3" t="e">
        <f>IF(DEGREES(ACOS(SIN(RADIANS(G165))*SIN(RADIANS(E169))+COS(RADIANS(G165))*COS(RADIANS(E169))*COS(RADIANS(AA159))))&gt;90,0,$F$4*$F$5/E168^2*(SIN(RADIANS(G165))*SIN(RADIANS(E169))+COS(RADIANS(G165))*COS(RADIANS(E169))*COS(RADIANS(AA159))))</f>
        <v>#DIV/0!</v>
      </c>
      <c r="AB165" s="3" t="e">
        <f>IF(DEGREES(ACOS(SIN(RADIANS(G165))*SIN(RADIANS(E169))+COS(RADIANS(G165))*COS(RADIANS(E169))*COS(RADIANS(AB159))))&gt;90,0,$F$4*$F$5/E168^2*(SIN(RADIANS(G165))*SIN(RADIANS(E169))+COS(RADIANS(G165))*COS(RADIANS(E169))*COS(RADIANS(AB159))))</f>
        <v>#DIV/0!</v>
      </c>
      <c r="AC165" s="3" t="e">
        <f>IF(DEGREES(ACOS(SIN(RADIANS(G165))*SIN(RADIANS(E169))+COS(RADIANS(G165))*COS(RADIANS(E169))*COS(RADIANS(AC159))))&gt;90,0,$F$4*$F$5/E168^2*(SIN(RADIANS(G165))*SIN(RADIANS(E169))+COS(RADIANS(G165))*COS(RADIANS(E169))*COS(RADIANS(AC159))))</f>
        <v>#DIV/0!</v>
      </c>
      <c r="AD165" s="3" t="e">
        <f>IF(DEGREES(ACOS(SIN(RADIANS(G165))*SIN(RADIANS(E169))+COS(RADIANS(G165))*COS(RADIANS(E169))*COS(RADIANS(AD159))))&gt;90,0,$F$4*$F$5/E168^2*(SIN(RADIANS(G165))*SIN(RADIANS(E169))+COS(RADIANS(G165))*COS(RADIANS(E169))*COS(RADIANS(AD159))))</f>
        <v>#DIV/0!</v>
      </c>
      <c r="AE165" s="3" t="e">
        <f>IF(DEGREES(ACOS(SIN(RADIANS(G165))*SIN(RADIANS(E169))+COS(RADIANS(G165))*COS(RADIANS(E169))*COS(RADIANS(AE159))))&gt;90,0,$F$4*$F$5/E168^2*(SIN(RADIANS(G165))*SIN(RADIANS(E169))+COS(RADIANS(G165))*COS(RADIANS(E169))*COS(RADIANS(AE159))))</f>
        <v>#DIV/0!</v>
      </c>
      <c r="AF165" s="3" t="e">
        <f>IF(DEGREES(ACOS(SIN(RADIANS(G165))*SIN(RADIANS(E169))+COS(RADIANS(G165))*COS(RADIANS(E169))*COS(RADIANS(AF159))))&gt;90,0,$F$4*$F$5/E168^2*(SIN(RADIANS(G165))*SIN(RADIANS(E169))+COS(RADIANS(G165))*COS(RADIANS(E169))*COS(RADIANS(AF159))))</f>
        <v>#DIV/0!</v>
      </c>
      <c r="AG165" s="3" t="e">
        <f>IF(DEGREES(ACOS(SIN(RADIANS(G165))*SIN(RADIANS(E169))+COS(RADIANS(G165))*COS(RADIANS(E169))*COS(RADIANS(AG159))))&gt;90,0,$F$4*$F$5/E168^2*(SIN(RADIANS(G165))*SIN(RADIANS(E169))+COS(RADIANS(G165))*COS(RADIANS(E169))*COS(RADIANS(AG159))))</f>
        <v>#DIV/0!</v>
      </c>
      <c r="AH165" s="3" t="e">
        <f>IF(DEGREES(ACOS(SIN(RADIANS(G165))*SIN(RADIANS(E169))+COS(RADIANS(G165))*COS(RADIANS(E169))*COS(RADIANS(AH159))))&gt;90,0,$F$4*$F$5/E168^2*(SIN(RADIANS(G165))*SIN(RADIANS(E169))+COS(RADIANS(G165))*COS(RADIANS(E169))*COS(RADIANS(AH159))))</f>
        <v>#DIV/0!</v>
      </c>
      <c r="AI165" s="3" t="e">
        <f>IF(DEGREES(ACOS(SIN(RADIANS(G165))*SIN(RADIANS(E169))+COS(RADIANS(G165))*COS(RADIANS(E169))*COS(RADIANS(AI159))))&gt;90,0,$F$4*$F$5/E168^2*(SIN(RADIANS(G165))*SIN(RADIANS(E169))+COS(RADIANS(G165))*COS(RADIANS(E169))*COS(RADIANS(AI159))))</f>
        <v>#DIV/0!</v>
      </c>
      <c r="AJ165" s="3" t="e">
        <f>IF(DEGREES(ACOS(SIN(RADIANS(G165))*SIN(RADIANS(E169))+COS(RADIANS(G165))*COS(RADIANS(E169))*COS(RADIANS(AJ159))))&gt;90,0,$F$4*$F$5/E168^2*(SIN(RADIANS(G165))*SIN(RADIANS(E169))+COS(RADIANS(G165))*COS(RADIANS(E169))*COS(RADIANS(AJ159))))</f>
        <v>#DIV/0!</v>
      </c>
      <c r="AK165" s="3">
        <f>IF(DEGREES(ACOS(SIN(RADIANS(G165))*SIN(RADIANS(E169))+COS(RADIANS(G165))*COS(RADIANS(E169))*COS(RADIANS(AK159))))&gt;90,0,$F$4*$F$5/E168^2*(SIN(RADIANS(G165))*SIN(RADIANS(E169))+COS(RADIANS(G165))*COS(RADIANS(E169))*COS(RADIANS(AK159))))</f>
        <v>0</v>
      </c>
      <c r="AL165" s="3">
        <f>IF(DEGREES(ACOS(SIN(RADIANS(G165))*SIN(RADIANS(E169))+COS(RADIANS(G165))*COS(RADIANS(E169))*COS(RADIANS(AL159))))&gt;90,0,$F$4*$F$5/E168^2*(SIN(RADIANS(G165))*SIN(RADIANS(E169))+COS(RADIANS(G165))*COS(RADIANS(E169))*COS(RADIANS(AL159))))</f>
        <v>0</v>
      </c>
      <c r="AM165" s="3">
        <f>IF(DEGREES(ACOS(SIN(RADIANS(G165))*SIN(RADIANS(E169))+COS(RADIANS(G165))*COS(RADIANS(E169))*COS(RADIANS(AM159))))&gt;90,0,$F$4*$F$5/E168^2*(SIN(RADIANS(G165))*SIN(RADIANS(E169))+COS(RADIANS(G165))*COS(RADIANS(E169))*COS(RADIANS(AM159))))</f>
        <v>0</v>
      </c>
      <c r="AN165" s="3">
        <f>IF(DEGREES(ACOS(SIN(RADIANS(G165))*SIN(RADIANS(E169))+COS(RADIANS(G165))*COS(RADIANS(E169))*COS(RADIANS(AN159))))&gt;90,0,$F$4*$F$5/E168^2*(SIN(RADIANS(G165))*SIN(RADIANS(E169))+COS(RADIANS(G165))*COS(RADIANS(E169))*COS(RADIANS(AN159))))</f>
        <v>0</v>
      </c>
      <c r="AO165" s="3">
        <f>IF(DEGREES(ACOS(SIN(RADIANS(G165))*SIN(RADIANS(E169))+COS(RADIANS(G165))*COS(RADIANS(E169))*COS(RADIANS(AO159))))&gt;90,0,$F$4*$F$5/E168^2*(SIN(RADIANS(G165))*SIN(RADIANS(E169))+COS(RADIANS(G165))*COS(RADIANS(E169))*COS(RADIANS(AO159))))</f>
        <v>0</v>
      </c>
      <c r="AP165" s="3">
        <f>IF(DEGREES(ACOS(SIN(RADIANS(G165))*SIN(RADIANS(E169))+COS(RADIANS(G165))*COS(RADIANS(E169))*COS(RADIANS(AP159))))&gt;90,0,$F$4*$F$5/E168^2*(SIN(RADIANS(G165))*SIN(RADIANS(E169))+COS(RADIANS(G165))*COS(RADIANS(E169))*COS(RADIANS(AP159))))</f>
        <v>0</v>
      </c>
      <c r="AQ165" s="3">
        <f>IF(DEGREES(ACOS(SIN(RADIANS(G165))*SIN(RADIANS(E169))+COS(RADIANS(G165))*COS(RADIANS(E169))*COS(RADIANS(AQ159))))&gt;90,0,$F$4*$F$5/E168^2*(SIN(RADIANS(G165))*SIN(RADIANS(E169))+COS(RADIANS(G165))*COS(RADIANS(E169))*COS(RADIANS(AQ159))))</f>
        <v>0</v>
      </c>
      <c r="AR165" s="3">
        <f>IF(DEGREES(ACOS(SIN(RADIANS(G165))*SIN(RADIANS(E169))+COS(RADIANS(G165))*COS(RADIANS(E169))*COS(RADIANS(AR159))))&gt;90,0,$F$4*$F$5/E168^2*(SIN(RADIANS(G165))*SIN(RADIANS(E169))+COS(RADIANS(G165))*COS(RADIANS(E169))*COS(RADIANS(AR159))))</f>
        <v>0</v>
      </c>
    </row>
    <row r="166" spans="2:44" ht="15.75" customHeight="1" x14ac:dyDescent="0.2">
      <c r="B166" s="20" t="s">
        <v>786</v>
      </c>
      <c r="E166" s="3" t="str">
        <f>IF($F$10=0,"N/A",$F$10*(E161/360)-ROUNDDOWN($F$10*(E161/360),0))</f>
        <v>N/A</v>
      </c>
      <c r="G166" s="3">
        <v>40</v>
      </c>
      <c r="I166" s="3">
        <f>IF(DEGREES(ACOS(SIN(RADIANS(G166))*SIN(RADIANS(E169))+COS(RADIANS(G166))*COS(RADIANS(E169))*COS(RADIANS(I159))))&gt;90,0,$F$4*$F$5/E168^2*(SIN(RADIANS(G166))*SIN(RADIANS(E169))+COS(RADIANS(G166))*COS(RADIANS(E169))*COS(RADIANS(I159))))</f>
        <v>0</v>
      </c>
      <c r="J166" s="3">
        <f>IF(DEGREES(ACOS(SIN(RADIANS(G166))*SIN(RADIANS(E169))+COS(RADIANS(G166))*COS(RADIANS(E169))*COS(RADIANS(J159))))&gt;90,0,$F$4*$F$5/E168^2*(SIN(RADIANS(G166))*SIN(RADIANS(E169))+COS(RADIANS(G166))*COS(RADIANS(E169))*COS(RADIANS(J159))))</f>
        <v>0</v>
      </c>
      <c r="K166" s="3">
        <f>IF(DEGREES(ACOS(SIN(RADIANS(G166))*SIN(RADIANS(E169))+COS(RADIANS(G166))*COS(RADIANS(E169))*COS(RADIANS(K159))))&gt;90,0,$F$4*$F$5/E168^2*(SIN(RADIANS(G166))*SIN(RADIANS(E169))+COS(RADIANS(G166))*COS(RADIANS(E169))*COS(RADIANS(K159))))</f>
        <v>0</v>
      </c>
      <c r="L166" s="3">
        <f>IF(DEGREES(ACOS(SIN(RADIANS(G166))*SIN(RADIANS(E169))+COS(RADIANS(G166))*COS(RADIANS(E169))*COS(RADIANS(L159))))&gt;90,0,$F$4*$F$5/E168^2*(SIN(RADIANS(G166))*SIN(RADIANS(E169))+COS(RADIANS(G166))*COS(RADIANS(E169))*COS(RADIANS(L159))))</f>
        <v>0</v>
      </c>
      <c r="M166" s="3">
        <f>IF(DEGREES(ACOS(SIN(RADIANS(G166))*SIN(RADIANS(E169))+COS(RADIANS(G166))*COS(RADIANS(E169))*COS(RADIANS(M159))))&gt;90,0,$F$4*$F$5/E168^2*(SIN(RADIANS(G166))*SIN(RADIANS(E169))+COS(RADIANS(G166))*COS(RADIANS(E169))*COS(RADIANS(M159))))</f>
        <v>0</v>
      </c>
      <c r="N166" s="3">
        <f>IF(DEGREES(ACOS(SIN(RADIANS(G166))*SIN(RADIANS(E169))+COS(RADIANS(G166))*COS(RADIANS(E169))*COS(RADIANS(N159))))&gt;90,0,$F$4*$F$5/E168^2*(SIN(RADIANS(G166))*SIN(RADIANS(E169))+COS(RADIANS(G166))*COS(RADIANS(E169))*COS(RADIANS(N159))))</f>
        <v>0</v>
      </c>
      <c r="O166" s="3">
        <f>IF(DEGREES(ACOS(SIN(RADIANS(G166))*SIN(RADIANS(E169))+COS(RADIANS(G166))*COS(RADIANS(E169))*COS(RADIANS(O159))))&gt;90,0,$F$4*$F$5/E168^2*(SIN(RADIANS(G166))*SIN(RADIANS(E169))+COS(RADIANS(G166))*COS(RADIANS(E169))*COS(RADIANS(O159))))</f>
        <v>0</v>
      </c>
      <c r="P166" s="3">
        <f>IF(DEGREES(ACOS(SIN(RADIANS(G166))*SIN(RADIANS(E169))+COS(RADIANS(G166))*COS(RADIANS(E169))*COS(RADIANS(P159))))&gt;90,0,$F$4*$F$5/E168^2*(SIN(RADIANS(G166))*SIN(RADIANS(E169))+COS(RADIANS(G166))*COS(RADIANS(E169))*COS(RADIANS(P159))))</f>
        <v>0</v>
      </c>
      <c r="Q166" s="3">
        <f>IF(DEGREES(ACOS(SIN(RADIANS(G166))*SIN(RADIANS(E169))+COS(RADIANS(G166))*COS(RADIANS(E169))*COS(RADIANS(Q159))))&gt;90,0,$F$4*$F$5/E168^2*(SIN(RADIANS(G166))*SIN(RADIANS(E169))+COS(RADIANS(G166))*COS(RADIANS(E169))*COS(RADIANS(Q159))))</f>
        <v>0</v>
      </c>
      <c r="R166" s="3" t="e">
        <f>IF(DEGREES(ACOS(SIN(RADIANS(G166))*SIN(RADIANS(E169))+COS(RADIANS(G166))*COS(RADIANS(E169))*COS(RADIANS(R159))))&gt;90,0,$F$4*$F$5/E168^2*(SIN(RADIANS(G166))*SIN(RADIANS(E169))+COS(RADIANS(G166))*COS(RADIANS(E169))*COS(RADIANS(R159))))</f>
        <v>#DIV/0!</v>
      </c>
      <c r="S166" s="3" t="e">
        <f>IF(DEGREES(ACOS(SIN(RADIANS(G166))*SIN(RADIANS(E169))+COS(RADIANS(G166))*COS(RADIANS(E169))*COS(RADIANS(S159))))&gt;90,0,$F$4*$F$5/E168^2*(SIN(RADIANS(G166))*SIN(RADIANS(E169))+COS(RADIANS(G166))*COS(RADIANS(E169))*COS(RADIANS(S159))))</f>
        <v>#DIV/0!</v>
      </c>
      <c r="T166" s="3" t="e">
        <f>IF(DEGREES(ACOS(SIN(RADIANS(G166))*SIN(RADIANS(E169))+COS(RADIANS(G166))*COS(RADIANS(E169))*COS(RADIANS(T159))))&gt;90,0,$F$4*$F$5/E168^2*(SIN(RADIANS(G166))*SIN(RADIANS(E169))+COS(RADIANS(G166))*COS(RADIANS(E169))*COS(RADIANS(T159))))</f>
        <v>#DIV/0!</v>
      </c>
      <c r="U166" s="3" t="e">
        <f>IF(DEGREES(ACOS(SIN(RADIANS(G166))*SIN(RADIANS(E169))+COS(RADIANS(G166))*COS(RADIANS(E169))*COS(RADIANS(U159))))&gt;90,0,$F$4*$F$5/E168^2*(SIN(RADIANS(G166))*SIN(RADIANS(E169))+COS(RADIANS(G166))*COS(RADIANS(E169))*COS(RADIANS(U159))))</f>
        <v>#DIV/0!</v>
      </c>
      <c r="V166" s="3" t="e">
        <f>IF(DEGREES(ACOS(SIN(RADIANS(G166))*SIN(RADIANS(E169))+COS(RADIANS(G166))*COS(RADIANS(E169))*COS(RADIANS(V159))))&gt;90,0,$F$4*$F$5/E168^2*(SIN(RADIANS(G166))*SIN(RADIANS(E169))+COS(RADIANS(G166))*COS(RADIANS(E169))*COS(RADIANS(V159))))</f>
        <v>#DIV/0!</v>
      </c>
      <c r="W166" s="3" t="e">
        <f>IF(DEGREES(ACOS(SIN(RADIANS(G166))*SIN(RADIANS(E169))+COS(RADIANS(G166))*COS(RADIANS(E169))*COS(RADIANS(W159))))&gt;90,0,$F$4*$F$5/E168^2*(SIN(RADIANS(G166))*SIN(RADIANS(E169))+COS(RADIANS(G166))*COS(RADIANS(E169))*COS(RADIANS(W159))))</f>
        <v>#DIV/0!</v>
      </c>
      <c r="X166" s="3" t="e">
        <f>IF(DEGREES(ACOS(SIN(RADIANS(G166))*SIN(RADIANS(E169))+COS(RADIANS(G166))*COS(RADIANS(E169))*COS(RADIANS(X159))))&gt;90,0,$F$4*$F$5/E168^2*(SIN(RADIANS(G166))*SIN(RADIANS(E169))+COS(RADIANS(G166))*COS(RADIANS(E169))*COS(RADIANS(X159))))</f>
        <v>#DIV/0!</v>
      </c>
      <c r="Y166" s="3" t="e">
        <f>IF(DEGREES(ACOS(SIN(RADIANS(G166))*SIN(RADIANS(E169))+COS(RADIANS(G166))*COS(RADIANS(E169))*COS(RADIANS(Y159))))&gt;90,0,$F$4*$F$5/E168^2*(SIN(RADIANS(G166))*SIN(RADIANS(E169))+COS(RADIANS(G166))*COS(RADIANS(E169))*COS(RADIANS(Y159))))</f>
        <v>#DIV/0!</v>
      </c>
      <c r="Z166" s="3" t="e">
        <f>IF(DEGREES(ACOS(SIN(RADIANS(G166))*SIN(RADIANS(E169))+COS(RADIANS(G166))*COS(RADIANS(E169))*COS(RADIANS(Z159))))&gt;90,0,$F$4*$F$5/E168^2*(SIN(RADIANS(G166))*SIN(RADIANS(E169))+COS(RADIANS(G166))*COS(RADIANS(E169))*COS(RADIANS(Z159))))</f>
        <v>#DIV/0!</v>
      </c>
      <c r="AA166" s="3" t="e">
        <f>IF(DEGREES(ACOS(SIN(RADIANS(G166))*SIN(RADIANS(E169))+COS(RADIANS(G166))*COS(RADIANS(E169))*COS(RADIANS(AA159))))&gt;90,0,$F$4*$F$5/E168^2*(SIN(RADIANS(G166))*SIN(RADIANS(E169))+COS(RADIANS(G166))*COS(RADIANS(E169))*COS(RADIANS(AA159))))</f>
        <v>#DIV/0!</v>
      </c>
      <c r="AB166" s="3" t="e">
        <f>IF(DEGREES(ACOS(SIN(RADIANS(G166))*SIN(RADIANS(E169))+COS(RADIANS(G166))*COS(RADIANS(E169))*COS(RADIANS(AB159))))&gt;90,0,$F$4*$F$5/E168^2*(SIN(RADIANS(G166))*SIN(RADIANS(E169))+COS(RADIANS(G166))*COS(RADIANS(E169))*COS(RADIANS(AB159))))</f>
        <v>#DIV/0!</v>
      </c>
      <c r="AC166" s="3" t="e">
        <f>IF(DEGREES(ACOS(SIN(RADIANS(G166))*SIN(RADIANS(E169))+COS(RADIANS(G166))*COS(RADIANS(E169))*COS(RADIANS(AC159))))&gt;90,0,$F$4*$F$5/E168^2*(SIN(RADIANS(G166))*SIN(RADIANS(E169))+COS(RADIANS(G166))*COS(RADIANS(E169))*COS(RADIANS(AC159))))</f>
        <v>#DIV/0!</v>
      </c>
      <c r="AD166" s="3" t="e">
        <f>IF(DEGREES(ACOS(SIN(RADIANS(G166))*SIN(RADIANS(E169))+COS(RADIANS(G166))*COS(RADIANS(E169))*COS(RADIANS(AD159))))&gt;90,0,$F$4*$F$5/E168^2*(SIN(RADIANS(G166))*SIN(RADIANS(E169))+COS(RADIANS(G166))*COS(RADIANS(E169))*COS(RADIANS(AD159))))</f>
        <v>#DIV/0!</v>
      </c>
      <c r="AE166" s="3" t="e">
        <f>IF(DEGREES(ACOS(SIN(RADIANS(G166))*SIN(RADIANS(E169))+COS(RADIANS(G166))*COS(RADIANS(E169))*COS(RADIANS(AE159))))&gt;90,0,$F$4*$F$5/E168^2*(SIN(RADIANS(G166))*SIN(RADIANS(E169))+COS(RADIANS(G166))*COS(RADIANS(E169))*COS(RADIANS(AE159))))</f>
        <v>#DIV/0!</v>
      </c>
      <c r="AF166" s="3" t="e">
        <f>IF(DEGREES(ACOS(SIN(RADIANS(G166))*SIN(RADIANS(E169))+COS(RADIANS(G166))*COS(RADIANS(E169))*COS(RADIANS(AF159))))&gt;90,0,$F$4*$F$5/E168^2*(SIN(RADIANS(G166))*SIN(RADIANS(E169))+COS(RADIANS(G166))*COS(RADIANS(E169))*COS(RADIANS(AF159))))</f>
        <v>#DIV/0!</v>
      </c>
      <c r="AG166" s="3" t="e">
        <f>IF(DEGREES(ACOS(SIN(RADIANS(G166))*SIN(RADIANS(E169))+COS(RADIANS(G166))*COS(RADIANS(E169))*COS(RADIANS(AG159))))&gt;90,0,$F$4*$F$5/E168^2*(SIN(RADIANS(G166))*SIN(RADIANS(E169))+COS(RADIANS(G166))*COS(RADIANS(E169))*COS(RADIANS(AG159))))</f>
        <v>#DIV/0!</v>
      </c>
      <c r="AH166" s="3" t="e">
        <f>IF(DEGREES(ACOS(SIN(RADIANS(G166))*SIN(RADIANS(E169))+COS(RADIANS(G166))*COS(RADIANS(E169))*COS(RADIANS(AH159))))&gt;90,0,$F$4*$F$5/E168^2*(SIN(RADIANS(G166))*SIN(RADIANS(E169))+COS(RADIANS(G166))*COS(RADIANS(E169))*COS(RADIANS(AH159))))</f>
        <v>#DIV/0!</v>
      </c>
      <c r="AI166" s="3" t="e">
        <f>IF(DEGREES(ACOS(SIN(RADIANS(G166))*SIN(RADIANS(E169))+COS(RADIANS(G166))*COS(RADIANS(E169))*COS(RADIANS(AI159))))&gt;90,0,$F$4*$F$5/E168^2*(SIN(RADIANS(G166))*SIN(RADIANS(E169))+COS(RADIANS(G166))*COS(RADIANS(E169))*COS(RADIANS(AI159))))</f>
        <v>#DIV/0!</v>
      </c>
      <c r="AJ166" s="3" t="e">
        <f>IF(DEGREES(ACOS(SIN(RADIANS(G166))*SIN(RADIANS(E169))+COS(RADIANS(G166))*COS(RADIANS(E169))*COS(RADIANS(AJ159))))&gt;90,0,$F$4*$F$5/E168^2*(SIN(RADIANS(G166))*SIN(RADIANS(E169))+COS(RADIANS(G166))*COS(RADIANS(E169))*COS(RADIANS(AJ159))))</f>
        <v>#DIV/0!</v>
      </c>
      <c r="AK166" s="3">
        <f>IF(DEGREES(ACOS(SIN(RADIANS(G166))*SIN(RADIANS(E169))+COS(RADIANS(G166))*COS(RADIANS(E169))*COS(RADIANS(AK159))))&gt;90,0,$F$4*$F$5/E168^2*(SIN(RADIANS(G166))*SIN(RADIANS(E169))+COS(RADIANS(G166))*COS(RADIANS(E169))*COS(RADIANS(AK159))))</f>
        <v>0</v>
      </c>
      <c r="AL166" s="3">
        <f>IF(DEGREES(ACOS(SIN(RADIANS(G166))*SIN(RADIANS(E169))+COS(RADIANS(G166))*COS(RADIANS(E169))*COS(RADIANS(AL159))))&gt;90,0,$F$4*$F$5/E168^2*(SIN(RADIANS(G166))*SIN(RADIANS(E169))+COS(RADIANS(G166))*COS(RADIANS(E169))*COS(RADIANS(AL159))))</f>
        <v>0</v>
      </c>
      <c r="AM166" s="3">
        <f>IF(DEGREES(ACOS(SIN(RADIANS(G166))*SIN(RADIANS(E169))+COS(RADIANS(G166))*COS(RADIANS(E169))*COS(RADIANS(AM159))))&gt;90,0,$F$4*$F$5/E168^2*(SIN(RADIANS(G166))*SIN(RADIANS(E169))+COS(RADIANS(G166))*COS(RADIANS(E169))*COS(RADIANS(AM159))))</f>
        <v>0</v>
      </c>
      <c r="AN166" s="3">
        <f>IF(DEGREES(ACOS(SIN(RADIANS(G166))*SIN(RADIANS(E169))+COS(RADIANS(G166))*COS(RADIANS(E169))*COS(RADIANS(AN159))))&gt;90,0,$F$4*$F$5/E168^2*(SIN(RADIANS(G166))*SIN(RADIANS(E169))+COS(RADIANS(G166))*COS(RADIANS(E169))*COS(RADIANS(AN159))))</f>
        <v>0</v>
      </c>
      <c r="AO166" s="3">
        <f>IF(DEGREES(ACOS(SIN(RADIANS(G166))*SIN(RADIANS(E169))+COS(RADIANS(G166))*COS(RADIANS(E169))*COS(RADIANS(AO159))))&gt;90,0,$F$4*$F$5/E168^2*(SIN(RADIANS(G166))*SIN(RADIANS(E169))+COS(RADIANS(G166))*COS(RADIANS(E169))*COS(RADIANS(AO159))))</f>
        <v>0</v>
      </c>
      <c r="AP166" s="3">
        <f>IF(DEGREES(ACOS(SIN(RADIANS(G166))*SIN(RADIANS(E169))+COS(RADIANS(G166))*COS(RADIANS(E169))*COS(RADIANS(AP159))))&gt;90,0,$F$4*$F$5/E168^2*(SIN(RADIANS(G166))*SIN(RADIANS(E169))+COS(RADIANS(G166))*COS(RADIANS(E169))*COS(RADIANS(AP159))))</f>
        <v>0</v>
      </c>
      <c r="AQ166" s="3">
        <f>IF(DEGREES(ACOS(SIN(RADIANS(G166))*SIN(RADIANS(E169))+COS(RADIANS(G166))*COS(RADIANS(E169))*COS(RADIANS(AQ159))))&gt;90,0,$F$4*$F$5/E168^2*(SIN(RADIANS(G166))*SIN(RADIANS(E169))+COS(RADIANS(G166))*COS(RADIANS(E169))*COS(RADIANS(AQ159))))</f>
        <v>0</v>
      </c>
      <c r="AR166" s="3">
        <f>IF(DEGREES(ACOS(SIN(RADIANS(G166))*SIN(RADIANS(E169))+COS(RADIANS(G166))*COS(RADIANS(E169))*COS(RADIANS(AR159))))&gt;90,0,$F$4*$F$5/E168^2*(SIN(RADIANS(G166))*SIN(RADIANS(E169))+COS(RADIANS(G166))*COS(RADIANS(E169))*COS(RADIANS(AR159))))</f>
        <v>0</v>
      </c>
    </row>
    <row r="167" spans="2:44" ht="15.75" customHeight="1" x14ac:dyDescent="0.2">
      <c r="B167" s="20" t="s">
        <v>787</v>
      </c>
      <c r="E167" s="3" t="str">
        <f>IF($F$10=0,"N/A",E166*$F$11/$F$10)</f>
        <v>N/A</v>
      </c>
      <c r="G167" s="3">
        <v>30</v>
      </c>
      <c r="I167" s="3">
        <f>IF(DEGREES(ACOS(SIN(RADIANS(G167))*SIN(RADIANS(E169))+COS(RADIANS(G167))*COS(RADIANS(E169))*COS(RADIANS(I159))))&gt;90,0,$F$4*$F$5/E168^2*(SIN(RADIANS(G167))*SIN(RADIANS(E169))+COS(RADIANS(G167))*COS(RADIANS(E169))*COS(RADIANS(I159))))</f>
        <v>0</v>
      </c>
      <c r="J167" s="3">
        <f>IF(DEGREES(ACOS(SIN(RADIANS(G167))*SIN(RADIANS(E169))+COS(RADIANS(G167))*COS(RADIANS(E169))*COS(RADIANS(J159))))&gt;90,0,$F$4*$F$5/E168^2*(SIN(RADIANS(G167))*SIN(RADIANS(E169))+COS(RADIANS(G167))*COS(RADIANS(E169))*COS(RADIANS(J159))))</f>
        <v>0</v>
      </c>
      <c r="K167" s="3">
        <f>IF(DEGREES(ACOS(SIN(RADIANS(G167))*SIN(RADIANS(E169))+COS(RADIANS(G167))*COS(RADIANS(E169))*COS(RADIANS(K159))))&gt;90,0,$F$4*$F$5/E168^2*(SIN(RADIANS(G167))*SIN(RADIANS(E169))+COS(RADIANS(G167))*COS(RADIANS(E169))*COS(RADIANS(K159))))</f>
        <v>0</v>
      </c>
      <c r="L167" s="3">
        <f>IF(DEGREES(ACOS(SIN(RADIANS(G167))*SIN(RADIANS(E169))+COS(RADIANS(G167))*COS(RADIANS(E169))*COS(RADIANS(L159))))&gt;90,0,$F$4*$F$5/E168^2*(SIN(RADIANS(G167))*SIN(RADIANS(E169))+COS(RADIANS(G167))*COS(RADIANS(E169))*COS(RADIANS(L159))))</f>
        <v>0</v>
      </c>
      <c r="M167" s="3">
        <f>IF(DEGREES(ACOS(SIN(RADIANS(G167))*SIN(RADIANS(E169))+COS(RADIANS(G167))*COS(RADIANS(E169))*COS(RADIANS(M159))))&gt;90,0,$F$4*$F$5/E168^2*(SIN(RADIANS(G167))*SIN(RADIANS(E169))+COS(RADIANS(G167))*COS(RADIANS(E169))*COS(RADIANS(M159))))</f>
        <v>0</v>
      </c>
      <c r="N167" s="3">
        <f>IF(DEGREES(ACOS(SIN(RADIANS(G167))*SIN(RADIANS(E169))+COS(RADIANS(G167))*COS(RADIANS(E169))*COS(RADIANS(N159))))&gt;90,0,$F$4*$F$5/E168^2*(SIN(RADIANS(G167))*SIN(RADIANS(E169))+COS(RADIANS(G167))*COS(RADIANS(E169))*COS(RADIANS(N159))))</f>
        <v>0</v>
      </c>
      <c r="O167" s="3">
        <f>IF(DEGREES(ACOS(SIN(RADIANS(G167))*SIN(RADIANS(E169))+COS(RADIANS(G167))*COS(RADIANS(E169))*COS(RADIANS(O159))))&gt;90,0,$F$4*$F$5/E168^2*(SIN(RADIANS(G167))*SIN(RADIANS(E169))+COS(RADIANS(G167))*COS(RADIANS(E169))*COS(RADIANS(O159))))</f>
        <v>0</v>
      </c>
      <c r="P167" s="3">
        <f>IF(DEGREES(ACOS(SIN(RADIANS(G167))*SIN(RADIANS(E169))+COS(RADIANS(G167))*COS(RADIANS(E169))*COS(RADIANS(P159))))&gt;90,0,$F$4*$F$5/E168^2*(SIN(RADIANS(G167))*SIN(RADIANS(E169))+COS(RADIANS(G167))*COS(RADIANS(E169))*COS(RADIANS(P159))))</f>
        <v>0</v>
      </c>
      <c r="Q167" s="3">
        <f>IF(DEGREES(ACOS(SIN(RADIANS(G167))*SIN(RADIANS(E169))+COS(RADIANS(G167))*COS(RADIANS(E169))*COS(RADIANS(Q159))))&gt;90,0,$F$4*$F$5/E168^2*(SIN(RADIANS(G167))*SIN(RADIANS(E169))+COS(RADIANS(G167))*COS(RADIANS(E169))*COS(RADIANS(Q159))))</f>
        <v>0</v>
      </c>
      <c r="R167" s="3" t="e">
        <f>IF(DEGREES(ACOS(SIN(RADIANS(G167))*SIN(RADIANS(E169))+COS(RADIANS(G167))*COS(RADIANS(E169))*COS(RADIANS(R159))))&gt;90,0,$F$4*$F$5/E168^2*(SIN(RADIANS(G167))*SIN(RADIANS(E169))+COS(RADIANS(G167))*COS(RADIANS(E169))*COS(RADIANS(R159))))</f>
        <v>#DIV/0!</v>
      </c>
      <c r="S167" s="3" t="e">
        <f>IF(DEGREES(ACOS(SIN(RADIANS(G167))*SIN(RADIANS(E169))+COS(RADIANS(G167))*COS(RADIANS(E169))*COS(RADIANS(S159))))&gt;90,0,$F$4*$F$5/E168^2*(SIN(RADIANS(G167))*SIN(RADIANS(E169))+COS(RADIANS(G167))*COS(RADIANS(E169))*COS(RADIANS(S159))))</f>
        <v>#DIV/0!</v>
      </c>
      <c r="T167" s="3" t="e">
        <f>IF(DEGREES(ACOS(SIN(RADIANS(G167))*SIN(RADIANS(E169))+COS(RADIANS(G167))*COS(RADIANS(E169))*COS(RADIANS(T159))))&gt;90,0,$F$4*$F$5/E168^2*(SIN(RADIANS(G167))*SIN(RADIANS(E169))+COS(RADIANS(G167))*COS(RADIANS(E169))*COS(RADIANS(T159))))</f>
        <v>#DIV/0!</v>
      </c>
      <c r="U167" s="3" t="e">
        <f>IF(DEGREES(ACOS(SIN(RADIANS(G167))*SIN(RADIANS(E169))+COS(RADIANS(G167))*COS(RADIANS(E169))*COS(RADIANS(U159))))&gt;90,0,$F$4*$F$5/E168^2*(SIN(RADIANS(G167))*SIN(RADIANS(E169))+COS(RADIANS(G167))*COS(RADIANS(E169))*COS(RADIANS(U159))))</f>
        <v>#DIV/0!</v>
      </c>
      <c r="V167" s="3" t="e">
        <f>IF(DEGREES(ACOS(SIN(RADIANS(G167))*SIN(RADIANS(E169))+COS(RADIANS(G167))*COS(RADIANS(E169))*COS(RADIANS(V159))))&gt;90,0,$F$4*$F$5/E168^2*(SIN(RADIANS(G167))*SIN(RADIANS(E169))+COS(RADIANS(G167))*COS(RADIANS(E169))*COS(RADIANS(V159))))</f>
        <v>#DIV/0!</v>
      </c>
      <c r="W167" s="3" t="e">
        <f>IF(DEGREES(ACOS(SIN(RADIANS(G167))*SIN(RADIANS(E169))+COS(RADIANS(G167))*COS(RADIANS(E169))*COS(RADIANS(W159))))&gt;90,0,$F$4*$F$5/E168^2*(SIN(RADIANS(G167))*SIN(RADIANS(E169))+COS(RADIANS(G167))*COS(RADIANS(E169))*COS(RADIANS(W159))))</f>
        <v>#DIV/0!</v>
      </c>
      <c r="X167" s="3" t="e">
        <f>IF(DEGREES(ACOS(SIN(RADIANS(G167))*SIN(RADIANS(E169))+COS(RADIANS(G167))*COS(RADIANS(E169))*COS(RADIANS(X159))))&gt;90,0,$F$4*$F$5/E168^2*(SIN(RADIANS(G167))*SIN(RADIANS(E169))+COS(RADIANS(G167))*COS(RADIANS(E169))*COS(RADIANS(X159))))</f>
        <v>#DIV/0!</v>
      </c>
      <c r="Y167" s="3" t="e">
        <f>IF(DEGREES(ACOS(SIN(RADIANS(G167))*SIN(RADIANS(E169))+COS(RADIANS(G167))*COS(RADIANS(E169))*COS(RADIANS(Y159))))&gt;90,0,$F$4*$F$5/E168^2*(SIN(RADIANS(G167))*SIN(RADIANS(E169))+COS(RADIANS(G167))*COS(RADIANS(E169))*COS(RADIANS(Y159))))</f>
        <v>#DIV/0!</v>
      </c>
      <c r="Z167" s="3" t="e">
        <f>IF(DEGREES(ACOS(SIN(RADIANS(G167))*SIN(RADIANS(E169))+COS(RADIANS(G167))*COS(RADIANS(E169))*COS(RADIANS(Z159))))&gt;90,0,$F$4*$F$5/E168^2*(SIN(RADIANS(G167))*SIN(RADIANS(E169))+COS(RADIANS(G167))*COS(RADIANS(E169))*COS(RADIANS(Z159))))</f>
        <v>#DIV/0!</v>
      </c>
      <c r="AA167" s="3" t="e">
        <f>IF(DEGREES(ACOS(SIN(RADIANS(G167))*SIN(RADIANS(E169))+COS(RADIANS(G167))*COS(RADIANS(E169))*COS(RADIANS(AA159))))&gt;90,0,$F$4*$F$5/E168^2*(SIN(RADIANS(G167))*SIN(RADIANS(E169))+COS(RADIANS(G167))*COS(RADIANS(E169))*COS(RADIANS(AA159))))</f>
        <v>#DIV/0!</v>
      </c>
      <c r="AB167" s="3" t="e">
        <f>IF(DEGREES(ACOS(SIN(RADIANS(G167))*SIN(RADIANS(E169))+COS(RADIANS(G167))*COS(RADIANS(E169))*COS(RADIANS(AB159))))&gt;90,0,$F$4*$F$5/E168^2*(SIN(RADIANS(G167))*SIN(RADIANS(E169))+COS(RADIANS(G167))*COS(RADIANS(E169))*COS(RADIANS(AB159))))</f>
        <v>#DIV/0!</v>
      </c>
      <c r="AC167" s="3" t="e">
        <f>IF(DEGREES(ACOS(SIN(RADIANS(G167))*SIN(RADIANS(E169))+COS(RADIANS(G167))*COS(RADIANS(E169))*COS(RADIANS(AC159))))&gt;90,0,$F$4*$F$5/E168^2*(SIN(RADIANS(G167))*SIN(RADIANS(E169))+COS(RADIANS(G167))*COS(RADIANS(E169))*COS(RADIANS(AC159))))</f>
        <v>#DIV/0!</v>
      </c>
      <c r="AD167" s="3" t="e">
        <f>IF(DEGREES(ACOS(SIN(RADIANS(G167))*SIN(RADIANS(E169))+COS(RADIANS(G167))*COS(RADIANS(E169))*COS(RADIANS(AD159))))&gt;90,0,$F$4*$F$5/E168^2*(SIN(RADIANS(G167))*SIN(RADIANS(E169))+COS(RADIANS(G167))*COS(RADIANS(E169))*COS(RADIANS(AD159))))</f>
        <v>#DIV/0!</v>
      </c>
      <c r="AE167" s="3" t="e">
        <f>IF(DEGREES(ACOS(SIN(RADIANS(G167))*SIN(RADIANS(E169))+COS(RADIANS(G167))*COS(RADIANS(E169))*COS(RADIANS(AE159))))&gt;90,0,$F$4*$F$5/E168^2*(SIN(RADIANS(G167))*SIN(RADIANS(E169))+COS(RADIANS(G167))*COS(RADIANS(E169))*COS(RADIANS(AE159))))</f>
        <v>#DIV/0!</v>
      </c>
      <c r="AF167" s="3" t="e">
        <f>IF(DEGREES(ACOS(SIN(RADIANS(G167))*SIN(RADIANS(E169))+COS(RADIANS(G167))*COS(RADIANS(E169))*COS(RADIANS(AF159))))&gt;90,0,$F$4*$F$5/E168^2*(SIN(RADIANS(G167))*SIN(RADIANS(E169))+COS(RADIANS(G167))*COS(RADIANS(E169))*COS(RADIANS(AF159))))</f>
        <v>#DIV/0!</v>
      </c>
      <c r="AG167" s="3" t="e">
        <f>IF(DEGREES(ACOS(SIN(RADIANS(G167))*SIN(RADIANS(E169))+COS(RADIANS(G167))*COS(RADIANS(E169))*COS(RADIANS(AG159))))&gt;90,0,$F$4*$F$5/E168^2*(SIN(RADIANS(G167))*SIN(RADIANS(E169))+COS(RADIANS(G167))*COS(RADIANS(E169))*COS(RADIANS(AG159))))</f>
        <v>#DIV/0!</v>
      </c>
      <c r="AH167" s="3" t="e">
        <f>IF(DEGREES(ACOS(SIN(RADIANS(G167))*SIN(RADIANS(E169))+COS(RADIANS(G167))*COS(RADIANS(E169))*COS(RADIANS(AH159))))&gt;90,0,$F$4*$F$5/E168^2*(SIN(RADIANS(G167))*SIN(RADIANS(E169))+COS(RADIANS(G167))*COS(RADIANS(E169))*COS(RADIANS(AH159))))</f>
        <v>#DIV/0!</v>
      </c>
      <c r="AI167" s="3" t="e">
        <f>IF(DEGREES(ACOS(SIN(RADIANS(G167))*SIN(RADIANS(E169))+COS(RADIANS(G167))*COS(RADIANS(E169))*COS(RADIANS(AI159))))&gt;90,0,$F$4*$F$5/E168^2*(SIN(RADIANS(G167))*SIN(RADIANS(E169))+COS(RADIANS(G167))*COS(RADIANS(E169))*COS(RADIANS(AI159))))</f>
        <v>#DIV/0!</v>
      </c>
      <c r="AJ167" s="3" t="e">
        <f>IF(DEGREES(ACOS(SIN(RADIANS(G167))*SIN(RADIANS(E169))+COS(RADIANS(G167))*COS(RADIANS(E169))*COS(RADIANS(AJ159))))&gt;90,0,$F$4*$F$5/E168^2*(SIN(RADIANS(G167))*SIN(RADIANS(E169))+COS(RADIANS(G167))*COS(RADIANS(E169))*COS(RADIANS(AJ159))))</f>
        <v>#DIV/0!</v>
      </c>
      <c r="AK167" s="3">
        <f>IF(DEGREES(ACOS(SIN(RADIANS(G167))*SIN(RADIANS(E169))+COS(RADIANS(G167))*COS(RADIANS(E169))*COS(RADIANS(AK159))))&gt;90,0,$F$4*$F$5/E168^2*(SIN(RADIANS(G167))*SIN(RADIANS(E169))+COS(RADIANS(G167))*COS(RADIANS(E169))*COS(RADIANS(AK159))))</f>
        <v>0</v>
      </c>
      <c r="AL167" s="3">
        <f>IF(DEGREES(ACOS(SIN(RADIANS(G167))*SIN(RADIANS(E169))+COS(RADIANS(G167))*COS(RADIANS(E169))*COS(RADIANS(AL159))))&gt;90,0,$F$4*$F$5/E168^2*(SIN(RADIANS(G167))*SIN(RADIANS(E169))+COS(RADIANS(G167))*COS(RADIANS(E169))*COS(RADIANS(AL159))))</f>
        <v>0</v>
      </c>
      <c r="AM167" s="3">
        <f>IF(DEGREES(ACOS(SIN(RADIANS(G167))*SIN(RADIANS(E169))+COS(RADIANS(G167))*COS(RADIANS(E169))*COS(RADIANS(AM159))))&gt;90,0,$F$4*$F$5/E168^2*(SIN(RADIANS(G167))*SIN(RADIANS(E169))+COS(RADIANS(G167))*COS(RADIANS(E169))*COS(RADIANS(AM159))))</f>
        <v>0</v>
      </c>
      <c r="AN167" s="3">
        <f>IF(DEGREES(ACOS(SIN(RADIANS(G167))*SIN(RADIANS(E169))+COS(RADIANS(G167))*COS(RADIANS(E169))*COS(RADIANS(AN159))))&gt;90,0,$F$4*$F$5/E168^2*(SIN(RADIANS(G167))*SIN(RADIANS(E169))+COS(RADIANS(G167))*COS(RADIANS(E169))*COS(RADIANS(AN159))))</f>
        <v>0</v>
      </c>
      <c r="AO167" s="3">
        <f>IF(DEGREES(ACOS(SIN(RADIANS(G167))*SIN(RADIANS(E169))+COS(RADIANS(G167))*COS(RADIANS(E169))*COS(RADIANS(AO159))))&gt;90,0,$F$4*$F$5/E168^2*(SIN(RADIANS(G167))*SIN(RADIANS(E169))+COS(RADIANS(G167))*COS(RADIANS(E169))*COS(RADIANS(AO159))))</f>
        <v>0</v>
      </c>
      <c r="AP167" s="3">
        <f>IF(DEGREES(ACOS(SIN(RADIANS(G167))*SIN(RADIANS(E169))+COS(RADIANS(G167))*COS(RADIANS(E169))*COS(RADIANS(AP159))))&gt;90,0,$F$4*$F$5/E168^2*(SIN(RADIANS(G167))*SIN(RADIANS(E169))+COS(RADIANS(G167))*COS(RADIANS(E169))*COS(RADIANS(AP159))))</f>
        <v>0</v>
      </c>
      <c r="AQ167" s="3">
        <f>IF(DEGREES(ACOS(SIN(RADIANS(G167))*SIN(RADIANS(E169))+COS(RADIANS(G167))*COS(RADIANS(E169))*COS(RADIANS(AQ159))))&gt;90,0,$F$4*$F$5/E168^2*(SIN(RADIANS(G167))*SIN(RADIANS(E169))+COS(RADIANS(G167))*COS(RADIANS(E169))*COS(RADIANS(AQ159))))</f>
        <v>0</v>
      </c>
      <c r="AR167" s="3">
        <f>IF(DEGREES(ACOS(SIN(RADIANS(G167))*SIN(RADIANS(E169))+COS(RADIANS(G167))*COS(RADIANS(E169))*COS(RADIANS(AR159))))&gt;90,0,$F$4*$F$5/E168^2*(SIN(RADIANS(G167))*SIN(RADIANS(E169))+COS(RADIANS(G167))*COS(RADIANS(E169))*COS(RADIANS(AR159))))</f>
        <v>0</v>
      </c>
    </row>
    <row r="168" spans="2:44" ht="15.75" customHeight="1" x14ac:dyDescent="0.2">
      <c r="B168" s="20" t="s">
        <v>788</v>
      </c>
      <c r="E168" s="3">
        <f>$F$6*(1-$F$7^2)/(1+$F$7*COS(RADIANS(E162)))</f>
        <v>0</v>
      </c>
      <c r="G168" s="3">
        <v>20</v>
      </c>
      <c r="I168" s="3">
        <f>IF(DEGREES(ACOS(SIN(RADIANS(G168))*SIN(RADIANS(E169))+COS(RADIANS(G168))*COS(RADIANS(E169))*COS(RADIANS(I159))))&gt;90,0,$F$4*$F$5/E168^2*(SIN(RADIANS(G168))*SIN(RADIANS(E169))+COS(RADIANS(G168))*COS(RADIANS(E169))*COS(RADIANS(I159))))</f>
        <v>0</v>
      </c>
      <c r="J168" s="3">
        <f>IF(DEGREES(ACOS(SIN(RADIANS(G168))*SIN(RADIANS(E169))+COS(RADIANS(G168))*COS(RADIANS(E169))*COS(RADIANS(J159))))&gt;90,0,$F$4*$F$5/E168^2*(SIN(RADIANS(G168))*SIN(RADIANS(E169))+COS(RADIANS(G168))*COS(RADIANS(E169))*COS(RADIANS(J159))))</f>
        <v>0</v>
      </c>
      <c r="K168" s="3">
        <f>IF(DEGREES(ACOS(SIN(RADIANS(G168))*SIN(RADIANS(E169))+COS(RADIANS(G168))*COS(RADIANS(E169))*COS(RADIANS(K159))))&gt;90,0,$F$4*$F$5/E168^2*(SIN(RADIANS(G168))*SIN(RADIANS(E169))+COS(RADIANS(G168))*COS(RADIANS(E169))*COS(RADIANS(K159))))</f>
        <v>0</v>
      </c>
      <c r="L168" s="3">
        <f>IF(DEGREES(ACOS(SIN(RADIANS(G168))*SIN(RADIANS(E169))+COS(RADIANS(G168))*COS(RADIANS(E169))*COS(RADIANS(L159))))&gt;90,0,$F$4*$F$5/E168^2*(SIN(RADIANS(G168))*SIN(RADIANS(E169))+COS(RADIANS(G168))*COS(RADIANS(E169))*COS(RADIANS(L159))))</f>
        <v>0</v>
      </c>
      <c r="M168" s="3">
        <f>IF(DEGREES(ACOS(SIN(RADIANS(G168))*SIN(RADIANS(E169))+COS(RADIANS(G168))*COS(RADIANS(E169))*COS(RADIANS(M159))))&gt;90,0,$F$4*$F$5/E168^2*(SIN(RADIANS(G168))*SIN(RADIANS(E169))+COS(RADIANS(G168))*COS(RADIANS(E169))*COS(RADIANS(M159))))</f>
        <v>0</v>
      </c>
      <c r="N168" s="3">
        <f>IF(DEGREES(ACOS(SIN(RADIANS(G168))*SIN(RADIANS(E169))+COS(RADIANS(G168))*COS(RADIANS(E169))*COS(RADIANS(N159))))&gt;90,0,$F$4*$F$5/E168^2*(SIN(RADIANS(G168))*SIN(RADIANS(E169))+COS(RADIANS(G168))*COS(RADIANS(E169))*COS(RADIANS(N159))))</f>
        <v>0</v>
      </c>
      <c r="O168" s="3">
        <f>IF(DEGREES(ACOS(SIN(RADIANS(G168))*SIN(RADIANS(E169))+COS(RADIANS(G168))*COS(RADIANS(E169))*COS(RADIANS(O159))))&gt;90,0,$F$4*$F$5/E168^2*(SIN(RADIANS(G168))*SIN(RADIANS(E169))+COS(RADIANS(G168))*COS(RADIANS(E169))*COS(RADIANS(O159))))</f>
        <v>0</v>
      </c>
      <c r="P168" s="3">
        <f>IF(DEGREES(ACOS(SIN(RADIANS(G168))*SIN(RADIANS(E169))+COS(RADIANS(G168))*COS(RADIANS(E169))*COS(RADIANS(P159))))&gt;90,0,$F$4*$F$5/E168^2*(SIN(RADIANS(G168))*SIN(RADIANS(E169))+COS(RADIANS(G168))*COS(RADIANS(E169))*COS(RADIANS(P159))))</f>
        <v>0</v>
      </c>
      <c r="Q168" s="3">
        <f>IF(DEGREES(ACOS(SIN(RADIANS(G168))*SIN(RADIANS(E169))+COS(RADIANS(G168))*COS(RADIANS(E169))*COS(RADIANS(Q159))))&gt;90,0,$F$4*$F$5/E168^2*(SIN(RADIANS(G168))*SIN(RADIANS(E169))+COS(RADIANS(G168))*COS(RADIANS(E169))*COS(RADIANS(Q159))))</f>
        <v>0</v>
      </c>
      <c r="R168" s="3" t="e">
        <f>IF(DEGREES(ACOS(SIN(RADIANS(G168))*SIN(RADIANS(E169))+COS(RADIANS(G168))*COS(RADIANS(E169))*COS(RADIANS(R159))))&gt;90,0,$F$4*$F$5/E168^2*(SIN(RADIANS(G168))*SIN(RADIANS(E169))+COS(RADIANS(G168))*COS(RADIANS(E169))*COS(RADIANS(R159))))</f>
        <v>#DIV/0!</v>
      </c>
      <c r="S168" s="3" t="e">
        <f>IF(DEGREES(ACOS(SIN(RADIANS(G168))*SIN(RADIANS(E169))+COS(RADIANS(G168))*COS(RADIANS(E169))*COS(RADIANS(S159))))&gt;90,0,$F$4*$F$5/E168^2*(SIN(RADIANS(G168))*SIN(RADIANS(E169))+COS(RADIANS(G168))*COS(RADIANS(E169))*COS(RADIANS(S159))))</f>
        <v>#DIV/0!</v>
      </c>
      <c r="T168" s="3" t="e">
        <f>IF(DEGREES(ACOS(SIN(RADIANS(G168))*SIN(RADIANS(E169))+COS(RADIANS(G168))*COS(RADIANS(E169))*COS(RADIANS(T159))))&gt;90,0,$F$4*$F$5/E168^2*(SIN(RADIANS(G168))*SIN(RADIANS(E169))+COS(RADIANS(G168))*COS(RADIANS(E169))*COS(RADIANS(T159))))</f>
        <v>#DIV/0!</v>
      </c>
      <c r="U168" s="3" t="e">
        <f>IF(DEGREES(ACOS(SIN(RADIANS(G168))*SIN(RADIANS(E169))+COS(RADIANS(G168))*COS(RADIANS(E169))*COS(RADIANS(U159))))&gt;90,0,$F$4*$F$5/E168^2*(SIN(RADIANS(G168))*SIN(RADIANS(E169))+COS(RADIANS(G168))*COS(RADIANS(E169))*COS(RADIANS(U159))))</f>
        <v>#DIV/0!</v>
      </c>
      <c r="V168" s="3" t="e">
        <f>IF(DEGREES(ACOS(SIN(RADIANS(G168))*SIN(RADIANS(E169))+COS(RADIANS(G168))*COS(RADIANS(E169))*COS(RADIANS(V159))))&gt;90,0,$F$4*$F$5/E168^2*(SIN(RADIANS(G168))*SIN(RADIANS(E169))+COS(RADIANS(G168))*COS(RADIANS(E169))*COS(RADIANS(V159))))</f>
        <v>#DIV/0!</v>
      </c>
      <c r="W168" s="3" t="e">
        <f>IF(DEGREES(ACOS(SIN(RADIANS(G168))*SIN(RADIANS(E169))+COS(RADIANS(G168))*COS(RADIANS(E169))*COS(RADIANS(W159))))&gt;90,0,$F$4*$F$5/E168^2*(SIN(RADIANS(G168))*SIN(RADIANS(E169))+COS(RADIANS(G168))*COS(RADIANS(E169))*COS(RADIANS(W159))))</f>
        <v>#DIV/0!</v>
      </c>
      <c r="X168" s="3" t="e">
        <f>IF(DEGREES(ACOS(SIN(RADIANS(G168))*SIN(RADIANS(E169))+COS(RADIANS(G168))*COS(RADIANS(E169))*COS(RADIANS(X159))))&gt;90,0,$F$4*$F$5/E168^2*(SIN(RADIANS(G168))*SIN(RADIANS(E169))+COS(RADIANS(G168))*COS(RADIANS(E169))*COS(RADIANS(X159))))</f>
        <v>#DIV/0!</v>
      </c>
      <c r="Y168" s="3" t="e">
        <f>IF(DEGREES(ACOS(SIN(RADIANS(G168))*SIN(RADIANS(E169))+COS(RADIANS(G168))*COS(RADIANS(E169))*COS(RADIANS(Y159))))&gt;90,0,$F$4*$F$5/E168^2*(SIN(RADIANS(G168))*SIN(RADIANS(E169))+COS(RADIANS(G168))*COS(RADIANS(E169))*COS(RADIANS(Y159))))</f>
        <v>#DIV/0!</v>
      </c>
      <c r="Z168" s="3" t="e">
        <f>IF(DEGREES(ACOS(SIN(RADIANS(G168))*SIN(RADIANS(E169))+COS(RADIANS(G168))*COS(RADIANS(E169))*COS(RADIANS(Z159))))&gt;90,0,$F$4*$F$5/E168^2*(SIN(RADIANS(G168))*SIN(RADIANS(E169))+COS(RADIANS(G168))*COS(RADIANS(E169))*COS(RADIANS(Z159))))</f>
        <v>#DIV/0!</v>
      </c>
      <c r="AA168" s="3" t="e">
        <f>IF(DEGREES(ACOS(SIN(RADIANS(G168))*SIN(RADIANS(E169))+COS(RADIANS(G168))*COS(RADIANS(E169))*COS(RADIANS(AA159))))&gt;90,0,$F$4*$F$5/E168^2*(SIN(RADIANS(G168))*SIN(RADIANS(E169))+COS(RADIANS(G168))*COS(RADIANS(E169))*COS(RADIANS(AA159))))</f>
        <v>#DIV/0!</v>
      </c>
      <c r="AB168" s="3" t="e">
        <f>IF(DEGREES(ACOS(SIN(RADIANS(G168))*SIN(RADIANS(E169))+COS(RADIANS(G168))*COS(RADIANS(E169))*COS(RADIANS(AB159))))&gt;90,0,$F$4*$F$5/E168^2*(SIN(RADIANS(G168))*SIN(RADIANS(E169))+COS(RADIANS(G168))*COS(RADIANS(E169))*COS(RADIANS(AB159))))</f>
        <v>#DIV/0!</v>
      </c>
      <c r="AC168" s="3" t="e">
        <f>IF(DEGREES(ACOS(SIN(RADIANS(G168))*SIN(RADIANS(E169))+COS(RADIANS(G168))*COS(RADIANS(E169))*COS(RADIANS(AC159))))&gt;90,0,$F$4*$F$5/E168^2*(SIN(RADIANS(G168))*SIN(RADIANS(E169))+COS(RADIANS(G168))*COS(RADIANS(E169))*COS(RADIANS(AC159))))</f>
        <v>#DIV/0!</v>
      </c>
      <c r="AD168" s="3" t="e">
        <f>IF(DEGREES(ACOS(SIN(RADIANS(G168))*SIN(RADIANS(E169))+COS(RADIANS(G168))*COS(RADIANS(E169))*COS(RADIANS(AD159))))&gt;90,0,$F$4*$F$5/E168^2*(SIN(RADIANS(G168))*SIN(RADIANS(E169))+COS(RADIANS(G168))*COS(RADIANS(E169))*COS(RADIANS(AD159))))</f>
        <v>#DIV/0!</v>
      </c>
      <c r="AE168" s="3" t="e">
        <f>IF(DEGREES(ACOS(SIN(RADIANS(G168))*SIN(RADIANS(E169))+COS(RADIANS(G168))*COS(RADIANS(E169))*COS(RADIANS(AE159))))&gt;90,0,$F$4*$F$5/E168^2*(SIN(RADIANS(G168))*SIN(RADIANS(E169))+COS(RADIANS(G168))*COS(RADIANS(E169))*COS(RADIANS(AE159))))</f>
        <v>#DIV/0!</v>
      </c>
      <c r="AF168" s="3" t="e">
        <f>IF(DEGREES(ACOS(SIN(RADIANS(G168))*SIN(RADIANS(E169))+COS(RADIANS(G168))*COS(RADIANS(E169))*COS(RADIANS(AF159))))&gt;90,0,$F$4*$F$5/E168^2*(SIN(RADIANS(G168))*SIN(RADIANS(E169))+COS(RADIANS(G168))*COS(RADIANS(E169))*COS(RADIANS(AF159))))</f>
        <v>#DIV/0!</v>
      </c>
      <c r="AG168" s="3" t="e">
        <f>IF(DEGREES(ACOS(SIN(RADIANS(G168))*SIN(RADIANS(E169))+COS(RADIANS(G168))*COS(RADIANS(E169))*COS(RADIANS(AG159))))&gt;90,0,$F$4*$F$5/E168^2*(SIN(RADIANS(G168))*SIN(RADIANS(E169))+COS(RADIANS(G168))*COS(RADIANS(E169))*COS(RADIANS(AG159))))</f>
        <v>#DIV/0!</v>
      </c>
      <c r="AH168" s="3" t="e">
        <f>IF(DEGREES(ACOS(SIN(RADIANS(G168))*SIN(RADIANS(E169))+COS(RADIANS(G168))*COS(RADIANS(E169))*COS(RADIANS(AH159))))&gt;90,0,$F$4*$F$5/E168^2*(SIN(RADIANS(G168))*SIN(RADIANS(E169))+COS(RADIANS(G168))*COS(RADIANS(E169))*COS(RADIANS(AH159))))</f>
        <v>#DIV/0!</v>
      </c>
      <c r="AI168" s="3" t="e">
        <f>IF(DEGREES(ACOS(SIN(RADIANS(G168))*SIN(RADIANS(E169))+COS(RADIANS(G168))*COS(RADIANS(E169))*COS(RADIANS(AI159))))&gt;90,0,$F$4*$F$5/E168^2*(SIN(RADIANS(G168))*SIN(RADIANS(E169))+COS(RADIANS(G168))*COS(RADIANS(E169))*COS(RADIANS(AI159))))</f>
        <v>#DIV/0!</v>
      </c>
      <c r="AJ168" s="3" t="e">
        <f>IF(DEGREES(ACOS(SIN(RADIANS(G168))*SIN(RADIANS(E169))+COS(RADIANS(G168))*COS(RADIANS(E169))*COS(RADIANS(AJ159))))&gt;90,0,$F$4*$F$5/E168^2*(SIN(RADIANS(G168))*SIN(RADIANS(E169))+COS(RADIANS(G168))*COS(RADIANS(E169))*COS(RADIANS(AJ159))))</f>
        <v>#DIV/0!</v>
      </c>
      <c r="AK168" s="3">
        <f>IF(DEGREES(ACOS(SIN(RADIANS(G168))*SIN(RADIANS(E169))+COS(RADIANS(G168))*COS(RADIANS(E169))*COS(RADIANS(AK159))))&gt;90,0,$F$4*$F$5/E168^2*(SIN(RADIANS(G168))*SIN(RADIANS(E169))+COS(RADIANS(G168))*COS(RADIANS(E169))*COS(RADIANS(AK159))))</f>
        <v>0</v>
      </c>
      <c r="AL168" s="3">
        <f>IF(DEGREES(ACOS(SIN(RADIANS(G168))*SIN(RADIANS(E169))+COS(RADIANS(G168))*COS(RADIANS(E169))*COS(RADIANS(AL159))))&gt;90,0,$F$4*$F$5/E168^2*(SIN(RADIANS(G168))*SIN(RADIANS(E169))+COS(RADIANS(G168))*COS(RADIANS(E169))*COS(RADIANS(AL159))))</f>
        <v>0</v>
      </c>
      <c r="AM168" s="3">
        <f>IF(DEGREES(ACOS(SIN(RADIANS(G168))*SIN(RADIANS(E169))+COS(RADIANS(G168))*COS(RADIANS(E169))*COS(RADIANS(AM159))))&gt;90,0,$F$4*$F$5/E168^2*(SIN(RADIANS(G168))*SIN(RADIANS(E169))+COS(RADIANS(G168))*COS(RADIANS(E169))*COS(RADIANS(AM159))))</f>
        <v>0</v>
      </c>
      <c r="AN168" s="3">
        <f>IF(DEGREES(ACOS(SIN(RADIANS(G168))*SIN(RADIANS(E169))+COS(RADIANS(G168))*COS(RADIANS(E169))*COS(RADIANS(AN159))))&gt;90,0,$F$4*$F$5/E168^2*(SIN(RADIANS(G168))*SIN(RADIANS(E169))+COS(RADIANS(G168))*COS(RADIANS(E169))*COS(RADIANS(AN159))))</f>
        <v>0</v>
      </c>
      <c r="AO168" s="3">
        <f>IF(DEGREES(ACOS(SIN(RADIANS(G168))*SIN(RADIANS(E169))+COS(RADIANS(G168))*COS(RADIANS(E169))*COS(RADIANS(AO159))))&gt;90,0,$F$4*$F$5/E168^2*(SIN(RADIANS(G168))*SIN(RADIANS(E169))+COS(RADIANS(G168))*COS(RADIANS(E169))*COS(RADIANS(AO159))))</f>
        <v>0</v>
      </c>
      <c r="AP168" s="3">
        <f>IF(DEGREES(ACOS(SIN(RADIANS(G168))*SIN(RADIANS(E169))+COS(RADIANS(G168))*COS(RADIANS(E169))*COS(RADIANS(AP159))))&gt;90,0,$F$4*$F$5/E168^2*(SIN(RADIANS(G168))*SIN(RADIANS(E169))+COS(RADIANS(G168))*COS(RADIANS(E169))*COS(RADIANS(AP159))))</f>
        <v>0</v>
      </c>
      <c r="AQ168" s="3">
        <f>IF(DEGREES(ACOS(SIN(RADIANS(G168))*SIN(RADIANS(E169))+COS(RADIANS(G168))*COS(RADIANS(E169))*COS(RADIANS(AQ159))))&gt;90,0,$F$4*$F$5/E168^2*(SIN(RADIANS(G168))*SIN(RADIANS(E169))+COS(RADIANS(G168))*COS(RADIANS(E169))*COS(RADIANS(AQ159))))</f>
        <v>0</v>
      </c>
      <c r="AR168" s="3">
        <f>IF(DEGREES(ACOS(SIN(RADIANS(G168))*SIN(RADIANS(E169))+COS(RADIANS(G168))*COS(RADIANS(E169))*COS(RADIANS(AR159))))&gt;90,0,$F$4*$F$5/E168^2*(SIN(RADIANS(G168))*SIN(RADIANS(E169))+COS(RADIANS(G168))*COS(RADIANS(E169))*COS(RADIANS(AR159))))</f>
        <v>0</v>
      </c>
    </row>
    <row r="169" spans="2:44" ht="15.75" customHeight="1" x14ac:dyDescent="0.2">
      <c r="B169" s="20" t="s">
        <v>737</v>
      </c>
      <c r="E169" s="3">
        <f>IF($F$8&gt;90,180-$F$8,$F$8)*SIN(RADIANS(E163))</f>
        <v>0</v>
      </c>
      <c r="G169" s="3">
        <v>10</v>
      </c>
      <c r="I169" s="3">
        <f>IF(DEGREES(ACOS(SIN(RADIANS(G169))*SIN(RADIANS(E169))+COS(RADIANS(G169))*COS(RADIANS(E169))*COS(RADIANS(I159))))&gt;90,0,$F$4*$F$5/E168^2*(SIN(RADIANS(G169))*SIN(RADIANS(E169))+COS(RADIANS(G169))*COS(RADIANS(E169))*COS(RADIANS(I159))))</f>
        <v>0</v>
      </c>
      <c r="J169" s="3">
        <f>IF(DEGREES(ACOS(SIN(RADIANS(G169))*SIN(RADIANS(E169))+COS(RADIANS(G169))*COS(RADIANS(E169))*COS(RADIANS(J159))))&gt;90,0,$F$4*$F$5/E168^2*(SIN(RADIANS(G169))*SIN(RADIANS(E169))+COS(RADIANS(G169))*COS(RADIANS(E169))*COS(RADIANS(J159))))</f>
        <v>0</v>
      </c>
      <c r="K169" s="3">
        <f>IF(DEGREES(ACOS(SIN(RADIANS(G169))*SIN(RADIANS(E169))+COS(RADIANS(G169))*COS(RADIANS(E169))*COS(RADIANS(K159))))&gt;90,0,$F$4*$F$5/E168^2*(SIN(RADIANS(G169))*SIN(RADIANS(E169))+COS(RADIANS(G169))*COS(RADIANS(E169))*COS(RADIANS(K159))))</f>
        <v>0</v>
      </c>
      <c r="L169" s="3">
        <f>IF(DEGREES(ACOS(SIN(RADIANS(G169))*SIN(RADIANS(E169))+COS(RADIANS(G169))*COS(RADIANS(E169))*COS(RADIANS(L159))))&gt;90,0,$F$4*$F$5/E168^2*(SIN(RADIANS(G169))*SIN(RADIANS(E169))+COS(RADIANS(G169))*COS(RADIANS(E169))*COS(RADIANS(L159))))</f>
        <v>0</v>
      </c>
      <c r="M169" s="3">
        <f>IF(DEGREES(ACOS(SIN(RADIANS(G169))*SIN(RADIANS(E169))+COS(RADIANS(G169))*COS(RADIANS(E169))*COS(RADIANS(M159))))&gt;90,0,$F$4*$F$5/E168^2*(SIN(RADIANS(G169))*SIN(RADIANS(E169))+COS(RADIANS(G169))*COS(RADIANS(E169))*COS(RADIANS(M159))))</f>
        <v>0</v>
      </c>
      <c r="N169" s="3">
        <f>IF(DEGREES(ACOS(SIN(RADIANS(G169))*SIN(RADIANS(E169))+COS(RADIANS(G169))*COS(RADIANS(E169))*COS(RADIANS(N159))))&gt;90,0,$F$4*$F$5/E168^2*(SIN(RADIANS(G169))*SIN(RADIANS(E169))+COS(RADIANS(G169))*COS(RADIANS(E169))*COS(RADIANS(N159))))</f>
        <v>0</v>
      </c>
      <c r="O169" s="3">
        <f>IF(DEGREES(ACOS(SIN(RADIANS(G169))*SIN(RADIANS(E169))+COS(RADIANS(G169))*COS(RADIANS(E169))*COS(RADIANS(O159))))&gt;90,0,$F$4*$F$5/E168^2*(SIN(RADIANS(G169))*SIN(RADIANS(E169))+COS(RADIANS(G169))*COS(RADIANS(E169))*COS(RADIANS(O159))))</f>
        <v>0</v>
      </c>
      <c r="P169" s="3">
        <f>IF(DEGREES(ACOS(SIN(RADIANS(G169))*SIN(RADIANS(E169))+COS(RADIANS(G169))*COS(RADIANS(E169))*COS(RADIANS(P159))))&gt;90,0,$F$4*$F$5/E168^2*(SIN(RADIANS(G169))*SIN(RADIANS(E169))+COS(RADIANS(G169))*COS(RADIANS(E169))*COS(RADIANS(P159))))</f>
        <v>0</v>
      </c>
      <c r="Q169" s="3">
        <f>IF(DEGREES(ACOS(SIN(RADIANS(G169))*SIN(RADIANS(E169))+COS(RADIANS(G169))*COS(RADIANS(E169))*COS(RADIANS(Q159))))&gt;90,0,$F$4*$F$5/E168^2*(SIN(RADIANS(G169))*SIN(RADIANS(E169))+COS(RADIANS(G169))*COS(RADIANS(E169))*COS(RADIANS(Q159))))</f>
        <v>0</v>
      </c>
      <c r="R169" s="3" t="e">
        <f>IF(DEGREES(ACOS(SIN(RADIANS(G169))*SIN(RADIANS(E169))+COS(RADIANS(G169))*COS(RADIANS(E169))*COS(RADIANS(R159))))&gt;90,0,$F$4*$F$5/E168^2*(SIN(RADIANS(G169))*SIN(RADIANS(E169))+COS(RADIANS(G169))*COS(RADIANS(E169))*COS(RADIANS(R159))))</f>
        <v>#DIV/0!</v>
      </c>
      <c r="S169" s="3" t="e">
        <f>IF(DEGREES(ACOS(SIN(RADIANS(G169))*SIN(RADIANS(E169))+COS(RADIANS(G169))*COS(RADIANS(E169))*COS(RADIANS(S159))))&gt;90,0,$F$4*$F$5/E168^2*(SIN(RADIANS(G169))*SIN(RADIANS(E169))+COS(RADIANS(G169))*COS(RADIANS(E169))*COS(RADIANS(S159))))</f>
        <v>#DIV/0!</v>
      </c>
      <c r="T169" s="3" t="e">
        <f>IF(DEGREES(ACOS(SIN(RADIANS(G169))*SIN(RADIANS(E169))+COS(RADIANS(G169))*COS(RADIANS(E169))*COS(RADIANS(T159))))&gt;90,0,$F$4*$F$5/E168^2*(SIN(RADIANS(G169))*SIN(RADIANS(E169))+COS(RADIANS(G169))*COS(RADIANS(E169))*COS(RADIANS(T159))))</f>
        <v>#DIV/0!</v>
      </c>
      <c r="U169" s="3" t="e">
        <f>IF(DEGREES(ACOS(SIN(RADIANS(G169))*SIN(RADIANS(E169))+COS(RADIANS(G169))*COS(RADIANS(E169))*COS(RADIANS(U159))))&gt;90,0,$F$4*$F$5/E168^2*(SIN(RADIANS(G169))*SIN(RADIANS(E169))+COS(RADIANS(G169))*COS(RADIANS(E169))*COS(RADIANS(U159))))</f>
        <v>#DIV/0!</v>
      </c>
      <c r="V169" s="3" t="e">
        <f>IF(DEGREES(ACOS(SIN(RADIANS(G169))*SIN(RADIANS(E169))+COS(RADIANS(G169))*COS(RADIANS(E169))*COS(RADIANS(V159))))&gt;90,0,$F$4*$F$5/E168^2*(SIN(RADIANS(G169))*SIN(RADIANS(E169))+COS(RADIANS(G169))*COS(RADIANS(E169))*COS(RADIANS(V159))))</f>
        <v>#DIV/0!</v>
      </c>
      <c r="W169" s="3" t="e">
        <f>IF(DEGREES(ACOS(SIN(RADIANS(G169))*SIN(RADIANS(E169))+COS(RADIANS(G169))*COS(RADIANS(E169))*COS(RADIANS(W159))))&gt;90,0,$F$4*$F$5/E168^2*(SIN(RADIANS(G169))*SIN(RADIANS(E169))+COS(RADIANS(G169))*COS(RADIANS(E169))*COS(RADIANS(W159))))</f>
        <v>#DIV/0!</v>
      </c>
      <c r="X169" s="3" t="e">
        <f>IF(DEGREES(ACOS(SIN(RADIANS(G169))*SIN(RADIANS(E169))+COS(RADIANS(G169))*COS(RADIANS(E169))*COS(RADIANS(X159))))&gt;90,0,$F$4*$F$5/E168^2*(SIN(RADIANS(G169))*SIN(RADIANS(E169))+COS(RADIANS(G169))*COS(RADIANS(E169))*COS(RADIANS(X159))))</f>
        <v>#DIV/0!</v>
      </c>
      <c r="Y169" s="3" t="e">
        <f>IF(DEGREES(ACOS(SIN(RADIANS(G169))*SIN(RADIANS(E169))+COS(RADIANS(G169))*COS(RADIANS(E169))*COS(RADIANS(Y159))))&gt;90,0,$F$4*$F$5/E168^2*(SIN(RADIANS(G169))*SIN(RADIANS(E169))+COS(RADIANS(G169))*COS(RADIANS(E169))*COS(RADIANS(Y159))))</f>
        <v>#DIV/0!</v>
      </c>
      <c r="Z169" s="3" t="e">
        <f>IF(DEGREES(ACOS(SIN(RADIANS(G169))*SIN(RADIANS(E169))+COS(RADIANS(G169))*COS(RADIANS(E169))*COS(RADIANS(Z159))))&gt;90,0,$F$4*$F$5/E168^2*(SIN(RADIANS(G169))*SIN(RADIANS(E169))+COS(RADIANS(G169))*COS(RADIANS(E169))*COS(RADIANS(Z159))))</f>
        <v>#DIV/0!</v>
      </c>
      <c r="AA169" s="3" t="e">
        <f>IF(DEGREES(ACOS(SIN(RADIANS(G169))*SIN(RADIANS(E169))+COS(RADIANS(G169))*COS(RADIANS(E169))*COS(RADIANS(AA159))))&gt;90,0,$F$4*$F$5/E168^2*(SIN(RADIANS(G169))*SIN(RADIANS(E169))+COS(RADIANS(G169))*COS(RADIANS(E169))*COS(RADIANS(AA159))))</f>
        <v>#DIV/0!</v>
      </c>
      <c r="AB169" s="3" t="e">
        <f>IF(DEGREES(ACOS(SIN(RADIANS(G169))*SIN(RADIANS(E169))+COS(RADIANS(G169))*COS(RADIANS(E169))*COS(RADIANS(AB159))))&gt;90,0,$F$4*$F$5/E168^2*(SIN(RADIANS(G169))*SIN(RADIANS(E169))+COS(RADIANS(G169))*COS(RADIANS(E169))*COS(RADIANS(AB159))))</f>
        <v>#DIV/0!</v>
      </c>
      <c r="AC169" s="3" t="e">
        <f>IF(DEGREES(ACOS(SIN(RADIANS(G169))*SIN(RADIANS(E169))+COS(RADIANS(G169))*COS(RADIANS(E169))*COS(RADIANS(AC159))))&gt;90,0,$F$4*$F$5/E168^2*(SIN(RADIANS(G169))*SIN(RADIANS(E169))+COS(RADIANS(G169))*COS(RADIANS(E169))*COS(RADIANS(AC159))))</f>
        <v>#DIV/0!</v>
      </c>
      <c r="AD169" s="3" t="e">
        <f>IF(DEGREES(ACOS(SIN(RADIANS(G169))*SIN(RADIANS(E169))+COS(RADIANS(G169))*COS(RADIANS(E169))*COS(RADIANS(AD159))))&gt;90,0,$F$4*$F$5/E168^2*(SIN(RADIANS(G169))*SIN(RADIANS(E169))+COS(RADIANS(G169))*COS(RADIANS(E169))*COS(RADIANS(AD159))))</f>
        <v>#DIV/0!</v>
      </c>
      <c r="AE169" s="3" t="e">
        <f>IF(DEGREES(ACOS(SIN(RADIANS(G169))*SIN(RADIANS(E169))+COS(RADIANS(G169))*COS(RADIANS(E169))*COS(RADIANS(AE159))))&gt;90,0,$F$4*$F$5/E168^2*(SIN(RADIANS(G169))*SIN(RADIANS(E169))+COS(RADIANS(G169))*COS(RADIANS(E169))*COS(RADIANS(AE159))))</f>
        <v>#DIV/0!</v>
      </c>
      <c r="AF169" s="3" t="e">
        <f>IF(DEGREES(ACOS(SIN(RADIANS(G169))*SIN(RADIANS(E169))+COS(RADIANS(G169))*COS(RADIANS(E169))*COS(RADIANS(AF159))))&gt;90,0,$F$4*$F$5/E168^2*(SIN(RADIANS(G169))*SIN(RADIANS(E169))+COS(RADIANS(G169))*COS(RADIANS(E169))*COS(RADIANS(AF159))))</f>
        <v>#DIV/0!</v>
      </c>
      <c r="AG169" s="3" t="e">
        <f>IF(DEGREES(ACOS(SIN(RADIANS(G169))*SIN(RADIANS(E169))+COS(RADIANS(G169))*COS(RADIANS(E169))*COS(RADIANS(AG159))))&gt;90,0,$F$4*$F$5/E168^2*(SIN(RADIANS(G169))*SIN(RADIANS(E169))+COS(RADIANS(G169))*COS(RADIANS(E169))*COS(RADIANS(AG159))))</f>
        <v>#DIV/0!</v>
      </c>
      <c r="AH169" s="3" t="e">
        <f>IF(DEGREES(ACOS(SIN(RADIANS(G169))*SIN(RADIANS(E169))+COS(RADIANS(G169))*COS(RADIANS(E169))*COS(RADIANS(AH159))))&gt;90,0,$F$4*$F$5/E168^2*(SIN(RADIANS(G169))*SIN(RADIANS(E169))+COS(RADIANS(G169))*COS(RADIANS(E169))*COS(RADIANS(AH159))))</f>
        <v>#DIV/0!</v>
      </c>
      <c r="AI169" s="3" t="e">
        <f>IF(DEGREES(ACOS(SIN(RADIANS(G169))*SIN(RADIANS(E169))+COS(RADIANS(G169))*COS(RADIANS(E169))*COS(RADIANS(AI159))))&gt;90,0,$F$4*$F$5/E168^2*(SIN(RADIANS(G169))*SIN(RADIANS(E169))+COS(RADIANS(G169))*COS(RADIANS(E169))*COS(RADIANS(AI159))))</f>
        <v>#DIV/0!</v>
      </c>
      <c r="AJ169" s="3" t="e">
        <f>IF(DEGREES(ACOS(SIN(RADIANS(G169))*SIN(RADIANS(E169))+COS(RADIANS(G169))*COS(RADIANS(E169))*COS(RADIANS(AJ159))))&gt;90,0,$F$4*$F$5/E168^2*(SIN(RADIANS(G169))*SIN(RADIANS(E169))+COS(RADIANS(G169))*COS(RADIANS(E169))*COS(RADIANS(AJ159))))</f>
        <v>#DIV/0!</v>
      </c>
      <c r="AK169" s="3">
        <f>IF(DEGREES(ACOS(SIN(RADIANS(G169))*SIN(RADIANS(E169))+COS(RADIANS(G169))*COS(RADIANS(E169))*COS(RADIANS(AK159))))&gt;90,0,$F$4*$F$5/E168^2*(SIN(RADIANS(G169))*SIN(RADIANS(E169))+COS(RADIANS(G169))*COS(RADIANS(E169))*COS(RADIANS(AK159))))</f>
        <v>0</v>
      </c>
      <c r="AL169" s="3">
        <f>IF(DEGREES(ACOS(SIN(RADIANS(G169))*SIN(RADIANS(E169))+COS(RADIANS(G169))*COS(RADIANS(E169))*COS(RADIANS(AL159))))&gt;90,0,$F$4*$F$5/E168^2*(SIN(RADIANS(G169))*SIN(RADIANS(E169))+COS(RADIANS(G169))*COS(RADIANS(E169))*COS(RADIANS(AL159))))</f>
        <v>0</v>
      </c>
      <c r="AM169" s="3">
        <f>IF(DEGREES(ACOS(SIN(RADIANS(G169))*SIN(RADIANS(E169))+COS(RADIANS(G169))*COS(RADIANS(E169))*COS(RADIANS(AM159))))&gt;90,0,$F$4*$F$5/E168^2*(SIN(RADIANS(G169))*SIN(RADIANS(E169))+COS(RADIANS(G169))*COS(RADIANS(E169))*COS(RADIANS(AM159))))</f>
        <v>0</v>
      </c>
      <c r="AN169" s="3">
        <f>IF(DEGREES(ACOS(SIN(RADIANS(G169))*SIN(RADIANS(E169))+COS(RADIANS(G169))*COS(RADIANS(E169))*COS(RADIANS(AN159))))&gt;90,0,$F$4*$F$5/E168^2*(SIN(RADIANS(G169))*SIN(RADIANS(E169))+COS(RADIANS(G169))*COS(RADIANS(E169))*COS(RADIANS(AN159))))</f>
        <v>0</v>
      </c>
      <c r="AO169" s="3">
        <f>IF(DEGREES(ACOS(SIN(RADIANS(G169))*SIN(RADIANS(E169))+COS(RADIANS(G169))*COS(RADIANS(E169))*COS(RADIANS(AO159))))&gt;90,0,$F$4*$F$5/E168^2*(SIN(RADIANS(G169))*SIN(RADIANS(E169))+COS(RADIANS(G169))*COS(RADIANS(E169))*COS(RADIANS(AO159))))</f>
        <v>0</v>
      </c>
      <c r="AP169" s="3">
        <f>IF(DEGREES(ACOS(SIN(RADIANS(G169))*SIN(RADIANS(E169))+COS(RADIANS(G169))*COS(RADIANS(E169))*COS(RADIANS(AP159))))&gt;90,0,$F$4*$F$5/E168^2*(SIN(RADIANS(G169))*SIN(RADIANS(E169))+COS(RADIANS(G169))*COS(RADIANS(E169))*COS(RADIANS(AP159))))</f>
        <v>0</v>
      </c>
      <c r="AQ169" s="3">
        <f>IF(DEGREES(ACOS(SIN(RADIANS(G169))*SIN(RADIANS(E169))+COS(RADIANS(G169))*COS(RADIANS(E169))*COS(RADIANS(AQ159))))&gt;90,0,$F$4*$F$5/E168^2*(SIN(RADIANS(G169))*SIN(RADIANS(E169))+COS(RADIANS(G169))*COS(RADIANS(E169))*COS(RADIANS(AQ159))))</f>
        <v>0</v>
      </c>
      <c r="AR169" s="3">
        <f>IF(DEGREES(ACOS(SIN(RADIANS(G169))*SIN(RADIANS(E169))+COS(RADIANS(G169))*COS(RADIANS(E169))*COS(RADIANS(AR159))))&gt;90,0,$F$4*$F$5/E168^2*(SIN(RADIANS(G169))*SIN(RADIANS(E169))+COS(RADIANS(G169))*COS(RADIANS(E169))*COS(RADIANS(AR159))))</f>
        <v>0</v>
      </c>
    </row>
    <row r="170" spans="2:44" ht="15.75" customHeight="1" x14ac:dyDescent="0.2">
      <c r="B170" s="20" t="s">
        <v>789</v>
      </c>
      <c r="E170" s="3">
        <f>IF($F$10=0,IF(E161&lt;360,E161,E161-360),($F$10+1)*E161)</f>
        <v>50</v>
      </c>
      <c r="G170" s="3">
        <v>0</v>
      </c>
      <c r="I170" s="3">
        <f>IF(DEGREES(ACOS(SIN(RADIANS(G170))*SIN(RADIANS(E169))+COS(RADIANS(G170))*COS(RADIANS(E169))*COS(RADIANS(I159))))&gt;90,0,$F$4*$F$5/E168^2*(SIN(RADIANS(G170))*SIN(RADIANS(E169))+COS(RADIANS(G170))*COS(RADIANS(E169))*COS(RADIANS(I159))))</f>
        <v>0</v>
      </c>
      <c r="J170" s="3">
        <f>IF(DEGREES(ACOS(SIN(RADIANS(G170))*SIN(RADIANS(E169))+COS(RADIANS(G170))*COS(RADIANS(E169))*COS(RADIANS(J159))))&gt;90,0,$F$4*$F$5/E168^2*(SIN(RADIANS(G170))*SIN(RADIANS(E169))+COS(RADIANS(G170))*COS(RADIANS(E169))*COS(RADIANS(J159))))</f>
        <v>0</v>
      </c>
      <c r="K170" s="3">
        <f>IF(DEGREES(ACOS(SIN(RADIANS(G170))*SIN(RADIANS(E169))+COS(RADIANS(G170))*COS(RADIANS(E169))*COS(RADIANS(K159))))&gt;90,0,$F$4*$F$5/E168^2*(SIN(RADIANS(G170))*SIN(RADIANS(E169))+COS(RADIANS(G170))*COS(RADIANS(E169))*COS(RADIANS(K159))))</f>
        <v>0</v>
      </c>
      <c r="L170" s="3">
        <f>IF(DEGREES(ACOS(SIN(RADIANS(G170))*SIN(RADIANS(E169))+COS(RADIANS(G170))*COS(RADIANS(E169))*COS(RADIANS(L159))))&gt;90,0,$F$4*$F$5/E168^2*(SIN(RADIANS(G170))*SIN(RADIANS(E169))+COS(RADIANS(G170))*COS(RADIANS(E169))*COS(RADIANS(L159))))</f>
        <v>0</v>
      </c>
      <c r="M170" s="3">
        <f>IF(DEGREES(ACOS(SIN(RADIANS(G170))*SIN(RADIANS(E169))+COS(RADIANS(G170))*COS(RADIANS(E169))*COS(RADIANS(M159))))&gt;90,0,$F$4*$F$5/E168^2*(SIN(RADIANS(G170))*SIN(RADIANS(E169))+COS(RADIANS(G170))*COS(RADIANS(E169))*COS(RADIANS(M159))))</f>
        <v>0</v>
      </c>
      <c r="N170" s="3">
        <f>IF(DEGREES(ACOS(SIN(RADIANS(G170))*SIN(RADIANS(E169))+COS(RADIANS(G170))*COS(RADIANS(E169))*COS(RADIANS(N159))))&gt;90,0,$F$4*$F$5/E168^2*(SIN(RADIANS(G170))*SIN(RADIANS(E169))+COS(RADIANS(G170))*COS(RADIANS(E169))*COS(RADIANS(N159))))</f>
        <v>0</v>
      </c>
      <c r="O170" s="3">
        <f>IF(DEGREES(ACOS(SIN(RADIANS(G170))*SIN(RADIANS(E169))+COS(RADIANS(G170))*COS(RADIANS(E169))*COS(RADIANS(O159))))&gt;90,0,$F$4*$F$5/E168^2*(SIN(RADIANS(G170))*SIN(RADIANS(E169))+COS(RADIANS(G170))*COS(RADIANS(E169))*COS(RADIANS(O159))))</f>
        <v>0</v>
      </c>
      <c r="P170" s="3">
        <f>IF(DEGREES(ACOS(SIN(RADIANS(G170))*SIN(RADIANS(E169))+COS(RADIANS(G170))*COS(RADIANS(E169))*COS(RADIANS(P159))))&gt;90,0,$F$4*$F$5/E168^2*(SIN(RADIANS(G170))*SIN(RADIANS(E169))+COS(RADIANS(G170))*COS(RADIANS(E169))*COS(RADIANS(P159))))</f>
        <v>0</v>
      </c>
      <c r="Q170" s="3">
        <f>IF(DEGREES(ACOS(SIN(RADIANS(G170))*SIN(RADIANS(E169))+COS(RADIANS(G170))*COS(RADIANS(E169))*COS(RADIANS(Q159))))&gt;90,0,$F$4*$F$5/E168^2*(SIN(RADIANS(G170))*SIN(RADIANS(E169))+COS(RADIANS(G170))*COS(RADIANS(E169))*COS(RADIANS(Q159))))</f>
        <v>0</v>
      </c>
      <c r="R170" s="3" t="e">
        <f>IF(DEGREES(ACOS(SIN(RADIANS(G170))*SIN(RADIANS(E169))+COS(RADIANS(G170))*COS(RADIANS(E169))*COS(RADIANS(R159))))&gt;90,0,$F$4*$F$5/E168^2*(SIN(RADIANS(G170))*SIN(RADIANS(E169))+COS(RADIANS(G170))*COS(RADIANS(E169))*COS(RADIANS(R159))))</f>
        <v>#DIV/0!</v>
      </c>
      <c r="S170" s="3" t="e">
        <f>IF(DEGREES(ACOS(SIN(RADIANS(G170))*SIN(RADIANS(E169))+COS(RADIANS(G170))*COS(RADIANS(E169))*COS(RADIANS(S159))))&gt;90,0,$F$4*$F$5/E168^2*(SIN(RADIANS(G170))*SIN(RADIANS(E169))+COS(RADIANS(G170))*COS(RADIANS(E169))*COS(RADIANS(S159))))</f>
        <v>#DIV/0!</v>
      </c>
      <c r="T170" s="3" t="e">
        <f>IF(DEGREES(ACOS(SIN(RADIANS(G170))*SIN(RADIANS(E169))+COS(RADIANS(G170))*COS(RADIANS(E169))*COS(RADIANS(T159))))&gt;90,0,$F$4*$F$5/E168^2*(SIN(RADIANS(G170))*SIN(RADIANS(E169))+COS(RADIANS(G170))*COS(RADIANS(E169))*COS(RADIANS(T159))))</f>
        <v>#DIV/0!</v>
      </c>
      <c r="U170" s="3" t="e">
        <f>IF(DEGREES(ACOS(SIN(RADIANS(G170))*SIN(RADIANS(E169))+COS(RADIANS(G170))*COS(RADIANS(E169))*COS(RADIANS(U159))))&gt;90,0,$F$4*$F$5/E168^2*(SIN(RADIANS(G170))*SIN(RADIANS(E169))+COS(RADIANS(G170))*COS(RADIANS(E169))*COS(RADIANS(U159))))</f>
        <v>#DIV/0!</v>
      </c>
      <c r="V170" s="3" t="e">
        <f>IF(DEGREES(ACOS(SIN(RADIANS(G170))*SIN(RADIANS(E169))+COS(RADIANS(G170))*COS(RADIANS(E169))*COS(RADIANS(V159))))&gt;90,0,$F$4*$F$5/E168^2*(SIN(RADIANS(G170))*SIN(RADIANS(E169))+COS(RADIANS(G170))*COS(RADIANS(E169))*COS(RADIANS(V159))))</f>
        <v>#DIV/0!</v>
      </c>
      <c r="W170" s="3" t="e">
        <f>IF(DEGREES(ACOS(SIN(RADIANS(G170))*SIN(RADIANS(E169))+COS(RADIANS(G170))*COS(RADIANS(E169))*COS(RADIANS(W159))))&gt;90,0,$F$4*$F$5/E168^2*(SIN(RADIANS(G170))*SIN(RADIANS(E169))+COS(RADIANS(G170))*COS(RADIANS(E169))*COS(RADIANS(W159))))</f>
        <v>#DIV/0!</v>
      </c>
      <c r="X170" s="3" t="e">
        <f>IF(DEGREES(ACOS(SIN(RADIANS(G170))*SIN(RADIANS(E169))+COS(RADIANS(G170))*COS(RADIANS(E169))*COS(RADIANS(X159))))&gt;90,0,$F$4*$F$5/E168^2*(SIN(RADIANS(G170))*SIN(RADIANS(E169))+COS(RADIANS(G170))*COS(RADIANS(E169))*COS(RADIANS(X159))))</f>
        <v>#DIV/0!</v>
      </c>
      <c r="Y170" s="3" t="e">
        <f>IF(DEGREES(ACOS(SIN(RADIANS(G170))*SIN(RADIANS(E169))+COS(RADIANS(G170))*COS(RADIANS(E169))*COS(RADIANS(Y159))))&gt;90,0,$F$4*$F$5/E168^2*(SIN(RADIANS(G170))*SIN(RADIANS(E169))+COS(RADIANS(G170))*COS(RADIANS(E169))*COS(RADIANS(Y159))))</f>
        <v>#DIV/0!</v>
      </c>
      <c r="Z170" s="3" t="e">
        <f>IF(DEGREES(ACOS(SIN(RADIANS(G170))*SIN(RADIANS(E169))+COS(RADIANS(G170))*COS(RADIANS(E169))*COS(RADIANS(Z159))))&gt;90,0,$F$4*$F$5/E168^2*(SIN(RADIANS(G170))*SIN(RADIANS(E169))+COS(RADIANS(G170))*COS(RADIANS(E169))*COS(RADIANS(Z159))))</f>
        <v>#DIV/0!</v>
      </c>
      <c r="AA170" s="3" t="e">
        <f>IF(DEGREES(ACOS(SIN(RADIANS(G170))*SIN(RADIANS(E169))+COS(RADIANS(G170))*COS(RADIANS(E169))*COS(RADIANS(AA159))))&gt;90,0,$F$4*$F$5/E168^2*(SIN(RADIANS(G170))*SIN(RADIANS(E169))+COS(RADIANS(G170))*COS(RADIANS(E169))*COS(RADIANS(AA159))))</f>
        <v>#DIV/0!</v>
      </c>
      <c r="AB170" s="3" t="e">
        <f>IF(DEGREES(ACOS(SIN(RADIANS(G170))*SIN(RADIANS(E169))+COS(RADIANS(G170))*COS(RADIANS(E169))*COS(RADIANS(AB159))))&gt;90,0,$F$4*$F$5/E168^2*(SIN(RADIANS(G170))*SIN(RADIANS(E169))+COS(RADIANS(G170))*COS(RADIANS(E169))*COS(RADIANS(AB159))))</f>
        <v>#DIV/0!</v>
      </c>
      <c r="AC170" s="3" t="e">
        <f>IF(DEGREES(ACOS(SIN(RADIANS(G170))*SIN(RADIANS(E169))+COS(RADIANS(G170))*COS(RADIANS(E169))*COS(RADIANS(AC159))))&gt;90,0,$F$4*$F$5/E168^2*(SIN(RADIANS(G170))*SIN(RADIANS(E169))+COS(RADIANS(G170))*COS(RADIANS(E169))*COS(RADIANS(AC159))))</f>
        <v>#DIV/0!</v>
      </c>
      <c r="AD170" s="3" t="e">
        <f>IF(DEGREES(ACOS(SIN(RADIANS(G170))*SIN(RADIANS(E169))+COS(RADIANS(G170))*COS(RADIANS(E169))*COS(RADIANS(AD159))))&gt;90,0,$F$4*$F$5/E168^2*(SIN(RADIANS(G170))*SIN(RADIANS(E169))+COS(RADIANS(G170))*COS(RADIANS(E169))*COS(RADIANS(AD159))))</f>
        <v>#DIV/0!</v>
      </c>
      <c r="AE170" s="3" t="e">
        <f>IF(DEGREES(ACOS(SIN(RADIANS(G170))*SIN(RADIANS(E169))+COS(RADIANS(G170))*COS(RADIANS(E169))*COS(RADIANS(AE159))))&gt;90,0,$F$4*$F$5/E168^2*(SIN(RADIANS(G170))*SIN(RADIANS(E169))+COS(RADIANS(G170))*COS(RADIANS(E169))*COS(RADIANS(AE159))))</f>
        <v>#DIV/0!</v>
      </c>
      <c r="AF170" s="3" t="e">
        <f>IF(DEGREES(ACOS(SIN(RADIANS(G170))*SIN(RADIANS(E169))+COS(RADIANS(G170))*COS(RADIANS(E169))*COS(RADIANS(AF159))))&gt;90,0,$F$4*$F$5/E168^2*(SIN(RADIANS(G170))*SIN(RADIANS(E169))+COS(RADIANS(G170))*COS(RADIANS(E169))*COS(RADIANS(AF159))))</f>
        <v>#DIV/0!</v>
      </c>
      <c r="AG170" s="3" t="e">
        <f>IF(DEGREES(ACOS(SIN(RADIANS(G170))*SIN(RADIANS(E169))+COS(RADIANS(G170))*COS(RADIANS(E169))*COS(RADIANS(AG159))))&gt;90,0,$F$4*$F$5/E168^2*(SIN(RADIANS(G170))*SIN(RADIANS(E169))+COS(RADIANS(G170))*COS(RADIANS(E169))*COS(RADIANS(AG159))))</f>
        <v>#DIV/0!</v>
      </c>
      <c r="AH170" s="3" t="e">
        <f>IF(DEGREES(ACOS(SIN(RADIANS(G170))*SIN(RADIANS(E169))+COS(RADIANS(G170))*COS(RADIANS(E169))*COS(RADIANS(AH159))))&gt;90,0,$F$4*$F$5/E168^2*(SIN(RADIANS(G170))*SIN(RADIANS(E169))+COS(RADIANS(G170))*COS(RADIANS(E169))*COS(RADIANS(AH159))))</f>
        <v>#DIV/0!</v>
      </c>
      <c r="AI170" s="3" t="e">
        <f>IF(DEGREES(ACOS(SIN(RADIANS(G170))*SIN(RADIANS(E169))+COS(RADIANS(G170))*COS(RADIANS(E169))*COS(RADIANS(AI159))))&gt;90,0,$F$4*$F$5/E168^2*(SIN(RADIANS(G170))*SIN(RADIANS(E169))+COS(RADIANS(G170))*COS(RADIANS(E169))*COS(RADIANS(AI159))))</f>
        <v>#DIV/0!</v>
      </c>
      <c r="AJ170" s="3" t="e">
        <f>IF(DEGREES(ACOS(SIN(RADIANS(G170))*SIN(RADIANS(E169))+COS(RADIANS(G170))*COS(RADIANS(E169))*COS(RADIANS(AJ159))))&gt;90,0,$F$4*$F$5/E168^2*(SIN(RADIANS(G170))*SIN(RADIANS(E169))+COS(RADIANS(G170))*COS(RADIANS(E169))*COS(RADIANS(AJ159))))</f>
        <v>#DIV/0!</v>
      </c>
      <c r="AK170" s="3">
        <f>IF(DEGREES(ACOS(SIN(RADIANS(G170))*SIN(RADIANS(E169))+COS(RADIANS(G170))*COS(RADIANS(E169))*COS(RADIANS(AK159))))&gt;90,0,$F$4*$F$5/E168^2*(SIN(RADIANS(G170))*SIN(RADIANS(E169))+COS(RADIANS(G170))*COS(RADIANS(E169))*COS(RADIANS(AK159))))</f>
        <v>0</v>
      </c>
      <c r="AL170" s="3">
        <f>IF(DEGREES(ACOS(SIN(RADIANS(G170))*SIN(RADIANS(E169))+COS(RADIANS(G170))*COS(RADIANS(E169))*COS(RADIANS(AL159))))&gt;90,0,$F$4*$F$5/E168^2*(SIN(RADIANS(G170))*SIN(RADIANS(E169))+COS(RADIANS(G170))*COS(RADIANS(E169))*COS(RADIANS(AL159))))</f>
        <v>0</v>
      </c>
      <c r="AM170" s="3">
        <f>IF(DEGREES(ACOS(SIN(RADIANS(G170))*SIN(RADIANS(E169))+COS(RADIANS(G170))*COS(RADIANS(E169))*COS(RADIANS(AM159))))&gt;90,0,$F$4*$F$5/E168^2*(SIN(RADIANS(G170))*SIN(RADIANS(E169))+COS(RADIANS(G170))*COS(RADIANS(E169))*COS(RADIANS(AM159))))</f>
        <v>0</v>
      </c>
      <c r="AN170" s="3">
        <f>IF(DEGREES(ACOS(SIN(RADIANS(G170))*SIN(RADIANS(E169))+COS(RADIANS(G170))*COS(RADIANS(E169))*COS(RADIANS(AN159))))&gt;90,0,$F$4*$F$5/E168^2*(SIN(RADIANS(G170))*SIN(RADIANS(E169))+COS(RADIANS(G170))*COS(RADIANS(E169))*COS(RADIANS(AN159))))</f>
        <v>0</v>
      </c>
      <c r="AO170" s="3">
        <f>IF(DEGREES(ACOS(SIN(RADIANS(G170))*SIN(RADIANS(E169))+COS(RADIANS(G170))*COS(RADIANS(E169))*COS(RADIANS(AO159))))&gt;90,0,$F$4*$F$5/E168^2*(SIN(RADIANS(G170))*SIN(RADIANS(E169))+COS(RADIANS(G170))*COS(RADIANS(E169))*COS(RADIANS(AO159))))</f>
        <v>0</v>
      </c>
      <c r="AP170" s="3">
        <f>IF(DEGREES(ACOS(SIN(RADIANS(G170))*SIN(RADIANS(E169))+COS(RADIANS(G170))*COS(RADIANS(E169))*COS(RADIANS(AP159))))&gt;90,0,$F$4*$F$5/E168^2*(SIN(RADIANS(G170))*SIN(RADIANS(E169))+COS(RADIANS(G170))*COS(RADIANS(E169))*COS(RADIANS(AP159))))</f>
        <v>0</v>
      </c>
      <c r="AQ170" s="3">
        <f>IF(DEGREES(ACOS(SIN(RADIANS(G170))*SIN(RADIANS(E169))+COS(RADIANS(G170))*COS(RADIANS(E169))*COS(RADIANS(AQ159))))&gt;90,0,$F$4*$F$5/E168^2*(SIN(RADIANS(G170))*SIN(RADIANS(E169))+COS(RADIANS(G170))*COS(RADIANS(E169))*COS(RADIANS(AQ159))))</f>
        <v>0</v>
      </c>
      <c r="AR170" s="3">
        <f>IF(DEGREES(ACOS(SIN(RADIANS(G170))*SIN(RADIANS(E169))+COS(RADIANS(G170))*COS(RADIANS(E169))*COS(RADIANS(AR159))))&gt;90,0,$F$4*$F$5/E168^2*(SIN(RADIANS(G170))*SIN(RADIANS(E169))+COS(RADIANS(G170))*COS(RADIANS(E169))*COS(RADIANS(AR159))))</f>
        <v>0</v>
      </c>
    </row>
    <row r="171" spans="2:44" ht="15.75" customHeight="1" x14ac:dyDescent="0.2">
      <c r="B171" s="20" t="s">
        <v>790</v>
      </c>
      <c r="E171" s="3">
        <f>E170-E162-360*ROUNDDOWN((E170-E162)/360,0)</f>
        <v>1.4210854715202004E-14</v>
      </c>
      <c r="G171" s="3">
        <v>-10</v>
      </c>
      <c r="I171" s="3">
        <f>IF(DEGREES(ACOS(SIN(RADIANS(G171))*SIN(RADIANS(E169))+COS(RADIANS(G171))*COS(RADIANS(E169))*COS(RADIANS(I159))))&gt;90,0,$F$4*$F$5/E168^2*(SIN(RADIANS(G171))*SIN(RADIANS(E169))+COS(RADIANS(G171))*COS(RADIANS(E169))*COS(RADIANS(I159))))</f>
        <v>0</v>
      </c>
      <c r="J171" s="3">
        <f>IF(DEGREES(ACOS(SIN(RADIANS(G171))*SIN(RADIANS(E169))+COS(RADIANS(G171))*COS(RADIANS(E169))*COS(RADIANS(J159))))&gt;90,0,$F$4*$F$5/E168^2*(SIN(RADIANS(G171))*SIN(RADIANS(E169))+COS(RADIANS(G171))*COS(RADIANS(E169))*COS(RADIANS(J159))))</f>
        <v>0</v>
      </c>
      <c r="K171" s="3">
        <f>IF(DEGREES(ACOS(SIN(RADIANS(G171))*SIN(RADIANS(E169))+COS(RADIANS(G171))*COS(RADIANS(E169))*COS(RADIANS(K159))))&gt;90,0,$F$4*$F$5/E168^2*(SIN(RADIANS(G171))*SIN(RADIANS(E169))+COS(RADIANS(G171))*COS(RADIANS(E169))*COS(RADIANS(K159))))</f>
        <v>0</v>
      </c>
      <c r="L171" s="3">
        <f>IF(DEGREES(ACOS(SIN(RADIANS(G171))*SIN(RADIANS(E169))+COS(RADIANS(G171))*COS(RADIANS(E169))*COS(RADIANS(L159))))&gt;90,0,$F$4*$F$5/E168^2*(SIN(RADIANS(G171))*SIN(RADIANS(E169))+COS(RADIANS(G171))*COS(RADIANS(E169))*COS(RADIANS(L159))))</f>
        <v>0</v>
      </c>
      <c r="M171" s="3">
        <f>IF(DEGREES(ACOS(SIN(RADIANS(G171))*SIN(RADIANS(E169))+COS(RADIANS(G171))*COS(RADIANS(E169))*COS(RADIANS(M159))))&gt;90,0,$F$4*$F$5/E168^2*(SIN(RADIANS(G171))*SIN(RADIANS(E169))+COS(RADIANS(G171))*COS(RADIANS(E169))*COS(RADIANS(M159))))</f>
        <v>0</v>
      </c>
      <c r="N171" s="3">
        <f>IF(DEGREES(ACOS(SIN(RADIANS(G171))*SIN(RADIANS(E169))+COS(RADIANS(G171))*COS(RADIANS(E169))*COS(RADIANS(N159))))&gt;90,0,$F$4*$F$5/E168^2*(SIN(RADIANS(G171))*SIN(RADIANS(E169))+COS(RADIANS(G171))*COS(RADIANS(E169))*COS(RADIANS(N159))))</f>
        <v>0</v>
      </c>
      <c r="O171" s="3">
        <f>IF(DEGREES(ACOS(SIN(RADIANS(G171))*SIN(RADIANS(E169))+COS(RADIANS(G171))*COS(RADIANS(E169))*COS(RADIANS(O159))))&gt;90,0,$F$4*$F$5/E168^2*(SIN(RADIANS(G171))*SIN(RADIANS(E169))+COS(RADIANS(G171))*COS(RADIANS(E169))*COS(RADIANS(O159))))</f>
        <v>0</v>
      </c>
      <c r="P171" s="3">
        <f>IF(DEGREES(ACOS(SIN(RADIANS(G171))*SIN(RADIANS(E169))+COS(RADIANS(G171))*COS(RADIANS(E169))*COS(RADIANS(P159))))&gt;90,0,$F$4*$F$5/E168^2*(SIN(RADIANS(G171))*SIN(RADIANS(E169))+COS(RADIANS(G171))*COS(RADIANS(E169))*COS(RADIANS(P159))))</f>
        <v>0</v>
      </c>
      <c r="Q171" s="3">
        <f>IF(DEGREES(ACOS(SIN(RADIANS(G171))*SIN(RADIANS(E169))+COS(RADIANS(G171))*COS(RADIANS(E169))*COS(RADIANS(Q159))))&gt;90,0,$F$4*$F$5/E168^2*(SIN(RADIANS(G171))*SIN(RADIANS(E169))+COS(RADIANS(G171))*COS(RADIANS(E169))*COS(RADIANS(Q159))))</f>
        <v>0</v>
      </c>
      <c r="R171" s="3" t="e">
        <f>IF(DEGREES(ACOS(SIN(RADIANS(G171))*SIN(RADIANS(E169))+COS(RADIANS(G171))*COS(RADIANS(E169))*COS(RADIANS(R159))))&gt;90,0,$F$4*$F$5/E168^2*(SIN(RADIANS(G171))*SIN(RADIANS(E169))+COS(RADIANS(G171))*COS(RADIANS(E169))*COS(RADIANS(R159))))</f>
        <v>#DIV/0!</v>
      </c>
      <c r="S171" s="3" t="e">
        <f>IF(DEGREES(ACOS(SIN(RADIANS(G171))*SIN(RADIANS(E169))+COS(RADIANS(G171))*COS(RADIANS(E169))*COS(RADIANS(S159))))&gt;90,0,$F$4*$F$5/E168^2*(SIN(RADIANS(G171))*SIN(RADIANS(E169))+COS(RADIANS(G171))*COS(RADIANS(E169))*COS(RADIANS(S159))))</f>
        <v>#DIV/0!</v>
      </c>
      <c r="T171" s="3" t="e">
        <f>IF(DEGREES(ACOS(SIN(RADIANS(G171))*SIN(RADIANS(E169))+COS(RADIANS(G171))*COS(RADIANS(E169))*COS(RADIANS(T159))))&gt;90,0,$F$4*$F$5/E168^2*(SIN(RADIANS(G171))*SIN(RADIANS(E169))+COS(RADIANS(G171))*COS(RADIANS(E169))*COS(RADIANS(T159))))</f>
        <v>#DIV/0!</v>
      </c>
      <c r="U171" s="3" t="e">
        <f>IF(DEGREES(ACOS(SIN(RADIANS(G171))*SIN(RADIANS(E169))+COS(RADIANS(G171))*COS(RADIANS(E169))*COS(RADIANS(U159))))&gt;90,0,$F$4*$F$5/E168^2*(SIN(RADIANS(G171))*SIN(RADIANS(E169))+COS(RADIANS(G171))*COS(RADIANS(E169))*COS(RADIANS(U159))))</f>
        <v>#DIV/0!</v>
      </c>
      <c r="V171" s="3" t="e">
        <f>IF(DEGREES(ACOS(SIN(RADIANS(G171))*SIN(RADIANS(E169))+COS(RADIANS(G171))*COS(RADIANS(E169))*COS(RADIANS(V159))))&gt;90,0,$F$4*$F$5/E168^2*(SIN(RADIANS(G171))*SIN(RADIANS(E169))+COS(RADIANS(G171))*COS(RADIANS(E169))*COS(RADIANS(V159))))</f>
        <v>#DIV/0!</v>
      </c>
      <c r="W171" s="3" t="e">
        <f>IF(DEGREES(ACOS(SIN(RADIANS(G171))*SIN(RADIANS(E169))+COS(RADIANS(G171))*COS(RADIANS(E169))*COS(RADIANS(W159))))&gt;90,0,$F$4*$F$5/E168^2*(SIN(RADIANS(G171))*SIN(RADIANS(E169))+COS(RADIANS(G171))*COS(RADIANS(E169))*COS(RADIANS(W159))))</f>
        <v>#DIV/0!</v>
      </c>
      <c r="X171" s="3" t="e">
        <f>IF(DEGREES(ACOS(SIN(RADIANS(G171))*SIN(RADIANS(E169))+COS(RADIANS(G171))*COS(RADIANS(E169))*COS(RADIANS(X159))))&gt;90,0,$F$4*$F$5/E168^2*(SIN(RADIANS(G171))*SIN(RADIANS(E169))+COS(RADIANS(G171))*COS(RADIANS(E169))*COS(RADIANS(X159))))</f>
        <v>#DIV/0!</v>
      </c>
      <c r="Y171" s="3" t="e">
        <f>IF(DEGREES(ACOS(SIN(RADIANS(G171))*SIN(RADIANS(E169))+COS(RADIANS(G171))*COS(RADIANS(E169))*COS(RADIANS(Y159))))&gt;90,0,$F$4*$F$5/E168^2*(SIN(RADIANS(G171))*SIN(RADIANS(E169))+COS(RADIANS(G171))*COS(RADIANS(E169))*COS(RADIANS(Y159))))</f>
        <v>#DIV/0!</v>
      </c>
      <c r="Z171" s="3" t="e">
        <f>IF(DEGREES(ACOS(SIN(RADIANS(G171))*SIN(RADIANS(E169))+COS(RADIANS(G171))*COS(RADIANS(E169))*COS(RADIANS(Z159))))&gt;90,0,$F$4*$F$5/E168^2*(SIN(RADIANS(G171))*SIN(RADIANS(E169))+COS(RADIANS(G171))*COS(RADIANS(E169))*COS(RADIANS(Z159))))</f>
        <v>#DIV/0!</v>
      </c>
      <c r="AA171" s="3" t="e">
        <f>IF(DEGREES(ACOS(SIN(RADIANS(G171))*SIN(RADIANS(E169))+COS(RADIANS(G171))*COS(RADIANS(E169))*COS(RADIANS(AA159))))&gt;90,0,$F$4*$F$5/E168^2*(SIN(RADIANS(G171))*SIN(RADIANS(E169))+COS(RADIANS(G171))*COS(RADIANS(E169))*COS(RADIANS(AA159))))</f>
        <v>#DIV/0!</v>
      </c>
      <c r="AB171" s="3" t="e">
        <f>IF(DEGREES(ACOS(SIN(RADIANS(G171))*SIN(RADIANS(E169))+COS(RADIANS(G171))*COS(RADIANS(E169))*COS(RADIANS(AB159))))&gt;90,0,$F$4*$F$5/E168^2*(SIN(RADIANS(G171))*SIN(RADIANS(E169))+COS(RADIANS(G171))*COS(RADIANS(E169))*COS(RADIANS(AB159))))</f>
        <v>#DIV/0!</v>
      </c>
      <c r="AC171" s="3" t="e">
        <f>IF(DEGREES(ACOS(SIN(RADIANS(G171))*SIN(RADIANS(E169))+COS(RADIANS(G171))*COS(RADIANS(E169))*COS(RADIANS(AC159))))&gt;90,0,$F$4*$F$5/E168^2*(SIN(RADIANS(G171))*SIN(RADIANS(E169))+COS(RADIANS(G171))*COS(RADIANS(E169))*COS(RADIANS(AC159))))</f>
        <v>#DIV/0!</v>
      </c>
      <c r="AD171" s="3" t="e">
        <f>IF(DEGREES(ACOS(SIN(RADIANS(G171))*SIN(RADIANS(E169))+COS(RADIANS(G171))*COS(RADIANS(E169))*COS(RADIANS(AD159))))&gt;90,0,$F$4*$F$5/E168^2*(SIN(RADIANS(G171))*SIN(RADIANS(E169))+COS(RADIANS(G171))*COS(RADIANS(E169))*COS(RADIANS(AD159))))</f>
        <v>#DIV/0!</v>
      </c>
      <c r="AE171" s="3" t="e">
        <f>IF(DEGREES(ACOS(SIN(RADIANS(G171))*SIN(RADIANS(E169))+COS(RADIANS(G171))*COS(RADIANS(E169))*COS(RADIANS(AE159))))&gt;90,0,$F$4*$F$5/E168^2*(SIN(RADIANS(G171))*SIN(RADIANS(E169))+COS(RADIANS(G171))*COS(RADIANS(E169))*COS(RADIANS(AE159))))</f>
        <v>#DIV/0!</v>
      </c>
      <c r="AF171" s="3" t="e">
        <f>IF(DEGREES(ACOS(SIN(RADIANS(G171))*SIN(RADIANS(E169))+COS(RADIANS(G171))*COS(RADIANS(E169))*COS(RADIANS(AF159))))&gt;90,0,$F$4*$F$5/E168^2*(SIN(RADIANS(G171))*SIN(RADIANS(E169))+COS(RADIANS(G171))*COS(RADIANS(E169))*COS(RADIANS(AF159))))</f>
        <v>#DIV/0!</v>
      </c>
      <c r="AG171" s="3" t="e">
        <f>IF(DEGREES(ACOS(SIN(RADIANS(G171))*SIN(RADIANS(E169))+COS(RADIANS(G171))*COS(RADIANS(E169))*COS(RADIANS(AG159))))&gt;90,0,$F$4*$F$5/E168^2*(SIN(RADIANS(G171))*SIN(RADIANS(E169))+COS(RADIANS(G171))*COS(RADIANS(E169))*COS(RADIANS(AG159))))</f>
        <v>#DIV/0!</v>
      </c>
      <c r="AH171" s="3" t="e">
        <f>IF(DEGREES(ACOS(SIN(RADIANS(G171))*SIN(RADIANS(E169))+COS(RADIANS(G171))*COS(RADIANS(E169))*COS(RADIANS(AH159))))&gt;90,0,$F$4*$F$5/E168^2*(SIN(RADIANS(G171))*SIN(RADIANS(E169))+COS(RADIANS(G171))*COS(RADIANS(E169))*COS(RADIANS(AH159))))</f>
        <v>#DIV/0!</v>
      </c>
      <c r="AI171" s="3" t="e">
        <f>IF(DEGREES(ACOS(SIN(RADIANS(G171))*SIN(RADIANS(E169))+COS(RADIANS(G171))*COS(RADIANS(E169))*COS(RADIANS(AI159))))&gt;90,0,$F$4*$F$5/E168^2*(SIN(RADIANS(G171))*SIN(RADIANS(E169))+COS(RADIANS(G171))*COS(RADIANS(E169))*COS(RADIANS(AI159))))</f>
        <v>#DIV/0!</v>
      </c>
      <c r="AJ171" s="3" t="e">
        <f>IF(DEGREES(ACOS(SIN(RADIANS(G171))*SIN(RADIANS(E169))+COS(RADIANS(G171))*COS(RADIANS(E169))*COS(RADIANS(AJ159))))&gt;90,0,$F$4*$F$5/E168^2*(SIN(RADIANS(G171))*SIN(RADIANS(E169))+COS(RADIANS(G171))*COS(RADIANS(E169))*COS(RADIANS(AJ159))))</f>
        <v>#DIV/0!</v>
      </c>
      <c r="AK171" s="3">
        <f>IF(DEGREES(ACOS(SIN(RADIANS(G171))*SIN(RADIANS(E169))+COS(RADIANS(G171))*COS(RADIANS(E169))*COS(RADIANS(AK159))))&gt;90,0,$F$4*$F$5/E168^2*(SIN(RADIANS(G171))*SIN(RADIANS(E169))+COS(RADIANS(G171))*COS(RADIANS(E169))*COS(RADIANS(AK159))))</f>
        <v>0</v>
      </c>
      <c r="AL171" s="3">
        <f>IF(DEGREES(ACOS(SIN(RADIANS(G171))*SIN(RADIANS(E169))+COS(RADIANS(G171))*COS(RADIANS(E169))*COS(RADIANS(AL159))))&gt;90,0,$F$4*$F$5/E168^2*(SIN(RADIANS(G171))*SIN(RADIANS(E169))+COS(RADIANS(G171))*COS(RADIANS(E169))*COS(RADIANS(AL159))))</f>
        <v>0</v>
      </c>
      <c r="AM171" s="3">
        <f>IF(DEGREES(ACOS(SIN(RADIANS(G171))*SIN(RADIANS(E169))+COS(RADIANS(G171))*COS(RADIANS(E169))*COS(RADIANS(AM159))))&gt;90,0,$F$4*$F$5/E168^2*(SIN(RADIANS(G171))*SIN(RADIANS(E169))+COS(RADIANS(G171))*COS(RADIANS(E169))*COS(RADIANS(AM159))))</f>
        <v>0</v>
      </c>
      <c r="AN171" s="3">
        <f>IF(DEGREES(ACOS(SIN(RADIANS(G171))*SIN(RADIANS(E169))+COS(RADIANS(G171))*COS(RADIANS(E169))*COS(RADIANS(AN159))))&gt;90,0,$F$4*$F$5/E168^2*(SIN(RADIANS(G171))*SIN(RADIANS(E169))+COS(RADIANS(G171))*COS(RADIANS(E169))*COS(RADIANS(AN159))))</f>
        <v>0</v>
      </c>
      <c r="AO171" s="3">
        <f>IF(DEGREES(ACOS(SIN(RADIANS(G171))*SIN(RADIANS(E169))+COS(RADIANS(G171))*COS(RADIANS(E169))*COS(RADIANS(AO159))))&gt;90,0,$F$4*$F$5/E168^2*(SIN(RADIANS(G171))*SIN(RADIANS(E169))+COS(RADIANS(G171))*COS(RADIANS(E169))*COS(RADIANS(AO159))))</f>
        <v>0</v>
      </c>
      <c r="AP171" s="3">
        <f>IF(DEGREES(ACOS(SIN(RADIANS(G171))*SIN(RADIANS(E169))+COS(RADIANS(G171))*COS(RADIANS(E169))*COS(RADIANS(AP159))))&gt;90,0,$F$4*$F$5/E168^2*(SIN(RADIANS(G171))*SIN(RADIANS(E169))+COS(RADIANS(G171))*COS(RADIANS(E169))*COS(RADIANS(AP159))))</f>
        <v>0</v>
      </c>
      <c r="AQ171" s="3">
        <f>IF(DEGREES(ACOS(SIN(RADIANS(G171))*SIN(RADIANS(E169))+COS(RADIANS(G171))*COS(RADIANS(E169))*COS(RADIANS(AQ159))))&gt;90,0,$F$4*$F$5/E168^2*(SIN(RADIANS(G171))*SIN(RADIANS(E169))+COS(RADIANS(G171))*COS(RADIANS(E169))*COS(RADIANS(AQ159))))</f>
        <v>0</v>
      </c>
      <c r="AR171" s="3">
        <f>IF(DEGREES(ACOS(SIN(RADIANS(G171))*SIN(RADIANS(E169))+COS(RADIANS(G171))*COS(RADIANS(E169))*COS(RADIANS(AR159))))&gt;90,0,$F$4*$F$5/E168^2*(SIN(RADIANS(G171))*SIN(RADIANS(E169))+COS(RADIANS(G171))*COS(RADIANS(E169))*COS(RADIANS(AR159))))</f>
        <v>0</v>
      </c>
    </row>
    <row r="172" spans="2:44" ht="15.75" customHeight="1" x14ac:dyDescent="0.2">
      <c r="G172" s="3">
        <v>-20</v>
      </c>
      <c r="I172" s="3">
        <f>IF(DEGREES(ACOS(SIN(RADIANS(G172))*SIN(RADIANS(E169))+COS(RADIANS(G172))*COS(RADIANS(E169))*COS(RADIANS(I159))))&gt;90,0,$F$4*$F$5/E168^2*(SIN(RADIANS(G172))*SIN(RADIANS(E169))+COS(RADIANS(G172))*COS(RADIANS(E169))*COS(RADIANS(I159))))</f>
        <v>0</v>
      </c>
      <c r="J172" s="3">
        <f>IF(DEGREES(ACOS(SIN(RADIANS(G172))*SIN(RADIANS(E169))+COS(RADIANS(G172))*COS(RADIANS(E169))*COS(RADIANS(J159))))&gt;90,0,$F$4*$F$5/E168^2*(SIN(RADIANS(G172))*SIN(RADIANS(E169))+COS(RADIANS(G172))*COS(RADIANS(E169))*COS(RADIANS(J159))))</f>
        <v>0</v>
      </c>
      <c r="K172" s="3">
        <f>IF(DEGREES(ACOS(SIN(RADIANS(G172))*SIN(RADIANS(E169))+COS(RADIANS(G172))*COS(RADIANS(E169))*COS(RADIANS(K159))))&gt;90,0,$F$4*$F$5/E168^2*(SIN(RADIANS(G172))*SIN(RADIANS(E169))+COS(RADIANS(G172))*COS(RADIANS(E169))*COS(RADIANS(K159))))</f>
        <v>0</v>
      </c>
      <c r="L172" s="3">
        <f>IF(DEGREES(ACOS(SIN(RADIANS(G172))*SIN(RADIANS(E169))+COS(RADIANS(G172))*COS(RADIANS(E169))*COS(RADIANS(L159))))&gt;90,0,$F$4*$F$5/E168^2*(SIN(RADIANS(G172))*SIN(RADIANS(E169))+COS(RADIANS(G172))*COS(RADIANS(E169))*COS(RADIANS(L159))))</f>
        <v>0</v>
      </c>
      <c r="M172" s="3">
        <f>IF(DEGREES(ACOS(SIN(RADIANS(G172))*SIN(RADIANS(E169))+COS(RADIANS(G172))*COS(RADIANS(E169))*COS(RADIANS(M159))))&gt;90,0,$F$4*$F$5/E168^2*(SIN(RADIANS(G172))*SIN(RADIANS(E169))+COS(RADIANS(G172))*COS(RADIANS(E169))*COS(RADIANS(M159))))</f>
        <v>0</v>
      </c>
      <c r="N172" s="3">
        <f>IF(DEGREES(ACOS(SIN(RADIANS(G172))*SIN(RADIANS(E169))+COS(RADIANS(G172))*COS(RADIANS(E169))*COS(RADIANS(N159))))&gt;90,0,$F$4*$F$5/E168^2*(SIN(RADIANS(G172))*SIN(RADIANS(E169))+COS(RADIANS(G172))*COS(RADIANS(E169))*COS(RADIANS(N159))))</f>
        <v>0</v>
      </c>
      <c r="O172" s="3">
        <f>IF(DEGREES(ACOS(SIN(RADIANS(G172))*SIN(RADIANS(E169))+COS(RADIANS(G172))*COS(RADIANS(E169))*COS(RADIANS(O159))))&gt;90,0,$F$4*$F$5/E168^2*(SIN(RADIANS(G172))*SIN(RADIANS(E169))+COS(RADIANS(G172))*COS(RADIANS(E169))*COS(RADIANS(O159))))</f>
        <v>0</v>
      </c>
      <c r="P172" s="3">
        <f>IF(DEGREES(ACOS(SIN(RADIANS(G172))*SIN(RADIANS(E169))+COS(RADIANS(G172))*COS(RADIANS(E169))*COS(RADIANS(P159))))&gt;90,0,$F$4*$F$5/E168^2*(SIN(RADIANS(G172))*SIN(RADIANS(E169))+COS(RADIANS(G172))*COS(RADIANS(E169))*COS(RADIANS(P159))))</f>
        <v>0</v>
      </c>
      <c r="Q172" s="3">
        <f>IF(DEGREES(ACOS(SIN(RADIANS(G172))*SIN(RADIANS(E169))+COS(RADIANS(G172))*COS(RADIANS(E169))*COS(RADIANS(Q159))))&gt;90,0,$F$4*$F$5/E168^2*(SIN(RADIANS(G172))*SIN(RADIANS(E169))+COS(RADIANS(G172))*COS(RADIANS(E169))*COS(RADIANS(Q159))))</f>
        <v>0</v>
      </c>
      <c r="R172" s="3" t="e">
        <f>IF(DEGREES(ACOS(SIN(RADIANS(G172))*SIN(RADIANS(E169))+COS(RADIANS(G172))*COS(RADIANS(E169))*COS(RADIANS(R159))))&gt;90,0,$F$4*$F$5/E168^2*(SIN(RADIANS(G172))*SIN(RADIANS(E169))+COS(RADIANS(G172))*COS(RADIANS(E169))*COS(RADIANS(R159))))</f>
        <v>#DIV/0!</v>
      </c>
      <c r="S172" s="3" t="e">
        <f>IF(DEGREES(ACOS(SIN(RADIANS(G172))*SIN(RADIANS(E169))+COS(RADIANS(G172))*COS(RADIANS(E169))*COS(RADIANS(S159))))&gt;90,0,$F$4*$F$5/E168^2*(SIN(RADIANS(G172))*SIN(RADIANS(E169))+COS(RADIANS(G172))*COS(RADIANS(E169))*COS(RADIANS(S159))))</f>
        <v>#DIV/0!</v>
      </c>
      <c r="T172" s="3" t="e">
        <f>IF(DEGREES(ACOS(SIN(RADIANS(G172))*SIN(RADIANS(E169))+COS(RADIANS(G172))*COS(RADIANS(E169))*COS(RADIANS(T159))))&gt;90,0,$F$4*$F$5/E168^2*(SIN(RADIANS(G172))*SIN(RADIANS(E169))+COS(RADIANS(G172))*COS(RADIANS(E169))*COS(RADIANS(T159))))</f>
        <v>#DIV/0!</v>
      </c>
      <c r="U172" s="3" t="e">
        <f>IF(DEGREES(ACOS(SIN(RADIANS(G172))*SIN(RADIANS(E169))+COS(RADIANS(G172))*COS(RADIANS(E169))*COS(RADIANS(U159))))&gt;90,0,$F$4*$F$5/E168^2*(SIN(RADIANS(G172))*SIN(RADIANS(E169))+COS(RADIANS(G172))*COS(RADIANS(E169))*COS(RADIANS(U159))))</f>
        <v>#DIV/0!</v>
      </c>
      <c r="V172" s="3" t="e">
        <f>IF(DEGREES(ACOS(SIN(RADIANS(G172))*SIN(RADIANS(E169))+COS(RADIANS(G172))*COS(RADIANS(E169))*COS(RADIANS(V159))))&gt;90,0,$F$4*$F$5/E168^2*(SIN(RADIANS(G172))*SIN(RADIANS(E169))+COS(RADIANS(G172))*COS(RADIANS(E169))*COS(RADIANS(V159))))</f>
        <v>#DIV/0!</v>
      </c>
      <c r="W172" s="3" t="e">
        <f>IF(DEGREES(ACOS(SIN(RADIANS(G172))*SIN(RADIANS(E169))+COS(RADIANS(G172))*COS(RADIANS(E169))*COS(RADIANS(W159))))&gt;90,0,$F$4*$F$5/E168^2*(SIN(RADIANS(G172))*SIN(RADIANS(E169))+COS(RADIANS(G172))*COS(RADIANS(E169))*COS(RADIANS(W159))))</f>
        <v>#DIV/0!</v>
      </c>
      <c r="X172" s="3" t="e">
        <f>IF(DEGREES(ACOS(SIN(RADIANS(G172))*SIN(RADIANS(E169))+COS(RADIANS(G172))*COS(RADIANS(E169))*COS(RADIANS(X159))))&gt;90,0,$F$4*$F$5/E168^2*(SIN(RADIANS(G172))*SIN(RADIANS(E169))+COS(RADIANS(G172))*COS(RADIANS(E169))*COS(RADIANS(X159))))</f>
        <v>#DIV/0!</v>
      </c>
      <c r="Y172" s="3" t="e">
        <f>IF(DEGREES(ACOS(SIN(RADIANS(G172))*SIN(RADIANS(E169))+COS(RADIANS(G172))*COS(RADIANS(E169))*COS(RADIANS(Y159))))&gt;90,0,$F$4*$F$5/E168^2*(SIN(RADIANS(G172))*SIN(RADIANS(E169))+COS(RADIANS(G172))*COS(RADIANS(E169))*COS(RADIANS(Y159))))</f>
        <v>#DIV/0!</v>
      </c>
      <c r="Z172" s="3" t="e">
        <f>IF(DEGREES(ACOS(SIN(RADIANS(G172))*SIN(RADIANS(E169))+COS(RADIANS(G172))*COS(RADIANS(E169))*COS(RADIANS(Z159))))&gt;90,0,$F$4*$F$5/E168^2*(SIN(RADIANS(G172))*SIN(RADIANS(E169))+COS(RADIANS(G172))*COS(RADIANS(E169))*COS(RADIANS(Z159))))</f>
        <v>#DIV/0!</v>
      </c>
      <c r="AA172" s="3" t="e">
        <f>IF(DEGREES(ACOS(SIN(RADIANS(G172))*SIN(RADIANS(E169))+COS(RADIANS(G172))*COS(RADIANS(E169))*COS(RADIANS(AA159))))&gt;90,0,$F$4*$F$5/E168^2*(SIN(RADIANS(G172))*SIN(RADIANS(E169))+COS(RADIANS(G172))*COS(RADIANS(E169))*COS(RADIANS(AA159))))</f>
        <v>#DIV/0!</v>
      </c>
      <c r="AB172" s="3" t="e">
        <f>IF(DEGREES(ACOS(SIN(RADIANS(G172))*SIN(RADIANS(E169))+COS(RADIANS(G172))*COS(RADIANS(E169))*COS(RADIANS(AB159))))&gt;90,0,$F$4*$F$5/E168^2*(SIN(RADIANS(G172))*SIN(RADIANS(E169))+COS(RADIANS(G172))*COS(RADIANS(E169))*COS(RADIANS(AB159))))</f>
        <v>#DIV/0!</v>
      </c>
      <c r="AC172" s="3" t="e">
        <f>IF(DEGREES(ACOS(SIN(RADIANS(G172))*SIN(RADIANS(E169))+COS(RADIANS(G172))*COS(RADIANS(E169))*COS(RADIANS(AC159))))&gt;90,0,$F$4*$F$5/E168^2*(SIN(RADIANS(G172))*SIN(RADIANS(E169))+COS(RADIANS(G172))*COS(RADIANS(E169))*COS(RADIANS(AC159))))</f>
        <v>#DIV/0!</v>
      </c>
      <c r="AD172" s="3" t="e">
        <f>IF(DEGREES(ACOS(SIN(RADIANS(G172))*SIN(RADIANS(E169))+COS(RADIANS(G172))*COS(RADIANS(E169))*COS(RADIANS(AD159))))&gt;90,0,$F$4*$F$5/E168^2*(SIN(RADIANS(G172))*SIN(RADIANS(E169))+COS(RADIANS(G172))*COS(RADIANS(E169))*COS(RADIANS(AD159))))</f>
        <v>#DIV/0!</v>
      </c>
      <c r="AE172" s="3" t="e">
        <f>IF(DEGREES(ACOS(SIN(RADIANS(G172))*SIN(RADIANS(E169))+COS(RADIANS(G172))*COS(RADIANS(E169))*COS(RADIANS(AE159))))&gt;90,0,$F$4*$F$5/E168^2*(SIN(RADIANS(G172))*SIN(RADIANS(E169))+COS(RADIANS(G172))*COS(RADIANS(E169))*COS(RADIANS(AE159))))</f>
        <v>#DIV/0!</v>
      </c>
      <c r="AF172" s="3" t="e">
        <f>IF(DEGREES(ACOS(SIN(RADIANS(G172))*SIN(RADIANS(E169))+COS(RADIANS(G172))*COS(RADIANS(E169))*COS(RADIANS(AF159))))&gt;90,0,$F$4*$F$5/E168^2*(SIN(RADIANS(G172))*SIN(RADIANS(E169))+COS(RADIANS(G172))*COS(RADIANS(E169))*COS(RADIANS(AF159))))</f>
        <v>#DIV/0!</v>
      </c>
      <c r="AG172" s="3" t="e">
        <f>IF(DEGREES(ACOS(SIN(RADIANS(G172))*SIN(RADIANS(E169))+COS(RADIANS(G172))*COS(RADIANS(E169))*COS(RADIANS(AG159))))&gt;90,0,$F$4*$F$5/E168^2*(SIN(RADIANS(G172))*SIN(RADIANS(E169))+COS(RADIANS(G172))*COS(RADIANS(E169))*COS(RADIANS(AG159))))</f>
        <v>#DIV/0!</v>
      </c>
      <c r="AH172" s="3" t="e">
        <f>IF(DEGREES(ACOS(SIN(RADIANS(G172))*SIN(RADIANS(E169))+COS(RADIANS(G172))*COS(RADIANS(E169))*COS(RADIANS(AH159))))&gt;90,0,$F$4*$F$5/E168^2*(SIN(RADIANS(G172))*SIN(RADIANS(E169))+COS(RADIANS(G172))*COS(RADIANS(E169))*COS(RADIANS(AH159))))</f>
        <v>#DIV/0!</v>
      </c>
      <c r="AI172" s="3" t="e">
        <f>IF(DEGREES(ACOS(SIN(RADIANS(G172))*SIN(RADIANS(E169))+COS(RADIANS(G172))*COS(RADIANS(E169))*COS(RADIANS(AI159))))&gt;90,0,$F$4*$F$5/E168^2*(SIN(RADIANS(G172))*SIN(RADIANS(E169))+COS(RADIANS(G172))*COS(RADIANS(E169))*COS(RADIANS(AI159))))</f>
        <v>#DIV/0!</v>
      </c>
      <c r="AJ172" s="3" t="e">
        <f>IF(DEGREES(ACOS(SIN(RADIANS(G172))*SIN(RADIANS(E169))+COS(RADIANS(G172))*COS(RADIANS(E169))*COS(RADIANS(AJ159))))&gt;90,0,$F$4*$F$5/E168^2*(SIN(RADIANS(G172))*SIN(RADIANS(E169))+COS(RADIANS(G172))*COS(RADIANS(E169))*COS(RADIANS(AJ159))))</f>
        <v>#DIV/0!</v>
      </c>
      <c r="AK172" s="3">
        <f>IF(DEGREES(ACOS(SIN(RADIANS(G172))*SIN(RADIANS(E169))+COS(RADIANS(G172))*COS(RADIANS(E169))*COS(RADIANS(AK159))))&gt;90,0,$F$4*$F$5/E168^2*(SIN(RADIANS(G172))*SIN(RADIANS(E169))+COS(RADIANS(G172))*COS(RADIANS(E169))*COS(RADIANS(AK159))))</f>
        <v>0</v>
      </c>
      <c r="AL172" s="3">
        <f>IF(DEGREES(ACOS(SIN(RADIANS(G172))*SIN(RADIANS(E169))+COS(RADIANS(G172))*COS(RADIANS(E169))*COS(RADIANS(AL159))))&gt;90,0,$F$4*$F$5/E168^2*(SIN(RADIANS(G172))*SIN(RADIANS(E169))+COS(RADIANS(G172))*COS(RADIANS(E169))*COS(RADIANS(AL159))))</f>
        <v>0</v>
      </c>
      <c r="AM172" s="3">
        <f>IF(DEGREES(ACOS(SIN(RADIANS(G172))*SIN(RADIANS(E169))+COS(RADIANS(G172))*COS(RADIANS(E169))*COS(RADIANS(AM159))))&gt;90,0,$F$4*$F$5/E168^2*(SIN(RADIANS(G172))*SIN(RADIANS(E169))+COS(RADIANS(G172))*COS(RADIANS(E169))*COS(RADIANS(AM159))))</f>
        <v>0</v>
      </c>
      <c r="AN172" s="3">
        <f>IF(DEGREES(ACOS(SIN(RADIANS(G172))*SIN(RADIANS(E169))+COS(RADIANS(G172))*COS(RADIANS(E169))*COS(RADIANS(AN159))))&gt;90,0,$F$4*$F$5/E168^2*(SIN(RADIANS(G172))*SIN(RADIANS(E169))+COS(RADIANS(G172))*COS(RADIANS(E169))*COS(RADIANS(AN159))))</f>
        <v>0</v>
      </c>
      <c r="AO172" s="3">
        <f>IF(DEGREES(ACOS(SIN(RADIANS(G172))*SIN(RADIANS(E169))+COS(RADIANS(G172))*COS(RADIANS(E169))*COS(RADIANS(AO159))))&gt;90,0,$F$4*$F$5/E168^2*(SIN(RADIANS(G172))*SIN(RADIANS(E169))+COS(RADIANS(G172))*COS(RADIANS(E169))*COS(RADIANS(AO159))))</f>
        <v>0</v>
      </c>
      <c r="AP172" s="3">
        <f>IF(DEGREES(ACOS(SIN(RADIANS(G172))*SIN(RADIANS(E169))+COS(RADIANS(G172))*COS(RADIANS(E169))*COS(RADIANS(AP159))))&gt;90,0,$F$4*$F$5/E168^2*(SIN(RADIANS(G172))*SIN(RADIANS(E169))+COS(RADIANS(G172))*COS(RADIANS(E169))*COS(RADIANS(AP159))))</f>
        <v>0</v>
      </c>
      <c r="AQ172" s="3">
        <f>IF(DEGREES(ACOS(SIN(RADIANS(G172))*SIN(RADIANS(E169))+COS(RADIANS(G172))*COS(RADIANS(E169))*COS(RADIANS(AQ159))))&gt;90,0,$F$4*$F$5/E168^2*(SIN(RADIANS(G172))*SIN(RADIANS(E169))+COS(RADIANS(G172))*COS(RADIANS(E169))*COS(RADIANS(AQ159))))</f>
        <v>0</v>
      </c>
      <c r="AR172" s="3">
        <f>IF(DEGREES(ACOS(SIN(RADIANS(G172))*SIN(RADIANS(E169))+COS(RADIANS(G172))*COS(RADIANS(E169))*COS(RADIANS(AR159))))&gt;90,0,$F$4*$F$5/E168^2*(SIN(RADIANS(G172))*SIN(RADIANS(E169))+COS(RADIANS(G172))*COS(RADIANS(E169))*COS(RADIANS(AR159))))</f>
        <v>0</v>
      </c>
    </row>
    <row r="173" spans="2:44" ht="15.75" customHeight="1" x14ac:dyDescent="0.2">
      <c r="G173" s="3">
        <v>-30</v>
      </c>
      <c r="I173" s="3">
        <f>IF(DEGREES(ACOS(SIN(RADIANS(G173))*SIN(RADIANS(E169))+COS(RADIANS(G173))*COS(RADIANS(E169))*COS(RADIANS(I159))))&gt;90,0,$F$4*$F$5/E168^2*(SIN(RADIANS(G173))*SIN(RADIANS(E169))+COS(RADIANS(G173))*COS(RADIANS(E169))*COS(RADIANS(I159))))</f>
        <v>0</v>
      </c>
      <c r="J173" s="3">
        <f>IF(DEGREES(ACOS(SIN(RADIANS(G173))*SIN(RADIANS(E169))+COS(RADIANS(G173))*COS(RADIANS(E169))*COS(RADIANS(J159))))&gt;90,0,$F$4*$F$5/E168^2*(SIN(RADIANS(G173))*SIN(RADIANS(E169))+COS(RADIANS(G173))*COS(RADIANS(E169))*COS(RADIANS(J159))))</f>
        <v>0</v>
      </c>
      <c r="K173" s="3">
        <f>IF(DEGREES(ACOS(SIN(RADIANS(G173))*SIN(RADIANS(E169))+COS(RADIANS(G173))*COS(RADIANS(E169))*COS(RADIANS(K159))))&gt;90,0,$F$4*$F$5/E168^2*(SIN(RADIANS(G173))*SIN(RADIANS(E169))+COS(RADIANS(G173))*COS(RADIANS(E169))*COS(RADIANS(K159))))</f>
        <v>0</v>
      </c>
      <c r="L173" s="3">
        <f>IF(DEGREES(ACOS(SIN(RADIANS(G173))*SIN(RADIANS(E169))+COS(RADIANS(G173))*COS(RADIANS(E169))*COS(RADIANS(L159))))&gt;90,0,$F$4*$F$5/E168^2*(SIN(RADIANS(G173))*SIN(RADIANS(E169))+COS(RADIANS(G173))*COS(RADIANS(E169))*COS(RADIANS(L159))))</f>
        <v>0</v>
      </c>
      <c r="M173" s="3">
        <f>IF(DEGREES(ACOS(SIN(RADIANS(G173))*SIN(RADIANS(E169))+COS(RADIANS(G173))*COS(RADIANS(E169))*COS(RADIANS(M159))))&gt;90,0,$F$4*$F$5/E168^2*(SIN(RADIANS(G173))*SIN(RADIANS(E169))+COS(RADIANS(G173))*COS(RADIANS(E169))*COS(RADIANS(M159))))</f>
        <v>0</v>
      </c>
      <c r="N173" s="3">
        <f>IF(DEGREES(ACOS(SIN(RADIANS(G173))*SIN(RADIANS(E169))+COS(RADIANS(G173))*COS(RADIANS(E169))*COS(RADIANS(N159))))&gt;90,0,$F$4*$F$5/E168^2*(SIN(RADIANS(G173))*SIN(RADIANS(E169))+COS(RADIANS(G173))*COS(RADIANS(E169))*COS(RADIANS(N159))))</f>
        <v>0</v>
      </c>
      <c r="O173" s="3">
        <f>IF(DEGREES(ACOS(SIN(RADIANS(G173))*SIN(RADIANS(E169))+COS(RADIANS(G173))*COS(RADIANS(E169))*COS(RADIANS(O159))))&gt;90,0,$F$4*$F$5/E168^2*(SIN(RADIANS(G173))*SIN(RADIANS(E169))+COS(RADIANS(G173))*COS(RADIANS(E169))*COS(RADIANS(O159))))</f>
        <v>0</v>
      </c>
      <c r="P173" s="3">
        <f>IF(DEGREES(ACOS(SIN(RADIANS(G173))*SIN(RADIANS(E169))+COS(RADIANS(G173))*COS(RADIANS(E169))*COS(RADIANS(P159))))&gt;90,0,$F$4*$F$5/E168^2*(SIN(RADIANS(G173))*SIN(RADIANS(E169))+COS(RADIANS(G173))*COS(RADIANS(E169))*COS(RADIANS(P159))))</f>
        <v>0</v>
      </c>
      <c r="Q173" s="3">
        <f>IF(DEGREES(ACOS(SIN(RADIANS(G173))*SIN(RADIANS(E169))+COS(RADIANS(G173))*COS(RADIANS(E169))*COS(RADIANS(Q159))))&gt;90,0,$F$4*$F$5/E168^2*(SIN(RADIANS(G173))*SIN(RADIANS(E169))+COS(RADIANS(G173))*COS(RADIANS(E169))*COS(RADIANS(Q159))))</f>
        <v>0</v>
      </c>
      <c r="R173" s="3" t="e">
        <f>IF(DEGREES(ACOS(SIN(RADIANS(G173))*SIN(RADIANS(E169))+COS(RADIANS(G173))*COS(RADIANS(E169))*COS(RADIANS(R159))))&gt;90,0,$F$4*$F$5/E168^2*(SIN(RADIANS(G173))*SIN(RADIANS(E169))+COS(RADIANS(G173))*COS(RADIANS(E169))*COS(RADIANS(R159))))</f>
        <v>#DIV/0!</v>
      </c>
      <c r="S173" s="3" t="e">
        <f>IF(DEGREES(ACOS(SIN(RADIANS(G173))*SIN(RADIANS(E169))+COS(RADIANS(G173))*COS(RADIANS(E169))*COS(RADIANS(S159))))&gt;90,0,$F$4*$F$5/E168^2*(SIN(RADIANS(G173))*SIN(RADIANS(E169))+COS(RADIANS(G173))*COS(RADIANS(E169))*COS(RADIANS(S159))))</f>
        <v>#DIV/0!</v>
      </c>
      <c r="T173" s="3" t="e">
        <f>IF(DEGREES(ACOS(SIN(RADIANS(G173))*SIN(RADIANS(E169))+COS(RADIANS(G173))*COS(RADIANS(E169))*COS(RADIANS(T159))))&gt;90,0,$F$4*$F$5/E168^2*(SIN(RADIANS(G173))*SIN(RADIANS(E169))+COS(RADIANS(G173))*COS(RADIANS(E169))*COS(RADIANS(T159))))</f>
        <v>#DIV/0!</v>
      </c>
      <c r="U173" s="3" t="e">
        <f>IF(DEGREES(ACOS(SIN(RADIANS(G173))*SIN(RADIANS(E169))+COS(RADIANS(G173))*COS(RADIANS(E169))*COS(RADIANS(U159))))&gt;90,0,$F$4*$F$5/E168^2*(SIN(RADIANS(G173))*SIN(RADIANS(E169))+COS(RADIANS(G173))*COS(RADIANS(E169))*COS(RADIANS(U159))))</f>
        <v>#DIV/0!</v>
      </c>
      <c r="V173" s="3" t="e">
        <f>IF(DEGREES(ACOS(SIN(RADIANS(G173))*SIN(RADIANS(E169))+COS(RADIANS(G173))*COS(RADIANS(E169))*COS(RADIANS(V159))))&gt;90,0,$F$4*$F$5/E168^2*(SIN(RADIANS(G173))*SIN(RADIANS(E169))+COS(RADIANS(G173))*COS(RADIANS(E169))*COS(RADIANS(V159))))</f>
        <v>#DIV/0!</v>
      </c>
      <c r="W173" s="3" t="e">
        <f>IF(DEGREES(ACOS(SIN(RADIANS(G173))*SIN(RADIANS(E169))+COS(RADIANS(G173))*COS(RADIANS(E169))*COS(RADIANS(W159))))&gt;90,0,$F$4*$F$5/E168^2*(SIN(RADIANS(G173))*SIN(RADIANS(E169))+COS(RADIANS(G173))*COS(RADIANS(E169))*COS(RADIANS(W159))))</f>
        <v>#DIV/0!</v>
      </c>
      <c r="X173" s="3" t="e">
        <f>IF(DEGREES(ACOS(SIN(RADIANS(G173))*SIN(RADIANS(E169))+COS(RADIANS(G173))*COS(RADIANS(E169))*COS(RADIANS(X159))))&gt;90,0,$F$4*$F$5/E168^2*(SIN(RADIANS(G173))*SIN(RADIANS(E169))+COS(RADIANS(G173))*COS(RADIANS(E169))*COS(RADIANS(X159))))</f>
        <v>#DIV/0!</v>
      </c>
      <c r="Y173" s="3" t="e">
        <f>IF(DEGREES(ACOS(SIN(RADIANS(G173))*SIN(RADIANS(E169))+COS(RADIANS(G173))*COS(RADIANS(E169))*COS(RADIANS(Y159))))&gt;90,0,$F$4*$F$5/E168^2*(SIN(RADIANS(G173))*SIN(RADIANS(E169))+COS(RADIANS(G173))*COS(RADIANS(E169))*COS(RADIANS(Y159))))</f>
        <v>#DIV/0!</v>
      </c>
      <c r="Z173" s="3" t="e">
        <f>IF(DEGREES(ACOS(SIN(RADIANS(G173))*SIN(RADIANS(E169))+COS(RADIANS(G173))*COS(RADIANS(E169))*COS(RADIANS(Z159))))&gt;90,0,$F$4*$F$5/E168^2*(SIN(RADIANS(G173))*SIN(RADIANS(E169))+COS(RADIANS(G173))*COS(RADIANS(E169))*COS(RADIANS(Z159))))</f>
        <v>#DIV/0!</v>
      </c>
      <c r="AA173" s="3" t="e">
        <f>IF(DEGREES(ACOS(SIN(RADIANS(G173))*SIN(RADIANS(E169))+COS(RADIANS(G173))*COS(RADIANS(E169))*COS(RADIANS(AA159))))&gt;90,0,$F$4*$F$5/E168^2*(SIN(RADIANS(G173))*SIN(RADIANS(E169))+COS(RADIANS(G173))*COS(RADIANS(E169))*COS(RADIANS(AA159))))</f>
        <v>#DIV/0!</v>
      </c>
      <c r="AB173" s="3" t="e">
        <f>IF(DEGREES(ACOS(SIN(RADIANS(G173))*SIN(RADIANS(E169))+COS(RADIANS(G173))*COS(RADIANS(E169))*COS(RADIANS(AB159))))&gt;90,0,$F$4*$F$5/E168^2*(SIN(RADIANS(G173))*SIN(RADIANS(E169))+COS(RADIANS(G173))*COS(RADIANS(E169))*COS(RADIANS(AB159))))</f>
        <v>#DIV/0!</v>
      </c>
      <c r="AC173" s="3" t="e">
        <f>IF(DEGREES(ACOS(SIN(RADIANS(G173))*SIN(RADIANS(E169))+COS(RADIANS(G173))*COS(RADIANS(E169))*COS(RADIANS(AC159))))&gt;90,0,$F$4*$F$5/E168^2*(SIN(RADIANS(G173))*SIN(RADIANS(E169))+COS(RADIANS(G173))*COS(RADIANS(E169))*COS(RADIANS(AC159))))</f>
        <v>#DIV/0!</v>
      </c>
      <c r="AD173" s="3" t="e">
        <f>IF(DEGREES(ACOS(SIN(RADIANS(G173))*SIN(RADIANS(E169))+COS(RADIANS(G173))*COS(RADIANS(E169))*COS(RADIANS(AD159))))&gt;90,0,$F$4*$F$5/E168^2*(SIN(RADIANS(G173))*SIN(RADIANS(E169))+COS(RADIANS(G173))*COS(RADIANS(E169))*COS(RADIANS(AD159))))</f>
        <v>#DIV/0!</v>
      </c>
      <c r="AE173" s="3" t="e">
        <f>IF(DEGREES(ACOS(SIN(RADIANS(G173))*SIN(RADIANS(E169))+COS(RADIANS(G173))*COS(RADIANS(E169))*COS(RADIANS(AE159))))&gt;90,0,$F$4*$F$5/E168^2*(SIN(RADIANS(G173))*SIN(RADIANS(E169))+COS(RADIANS(G173))*COS(RADIANS(E169))*COS(RADIANS(AE159))))</f>
        <v>#DIV/0!</v>
      </c>
      <c r="AF173" s="3" t="e">
        <f>IF(DEGREES(ACOS(SIN(RADIANS(G173))*SIN(RADIANS(E169))+COS(RADIANS(G173))*COS(RADIANS(E169))*COS(RADIANS(AF159))))&gt;90,0,$F$4*$F$5/E168^2*(SIN(RADIANS(G173))*SIN(RADIANS(E169))+COS(RADIANS(G173))*COS(RADIANS(E169))*COS(RADIANS(AF159))))</f>
        <v>#DIV/0!</v>
      </c>
      <c r="AG173" s="3" t="e">
        <f>IF(DEGREES(ACOS(SIN(RADIANS(G173))*SIN(RADIANS(E169))+COS(RADIANS(G173))*COS(RADIANS(E169))*COS(RADIANS(AG159))))&gt;90,0,$F$4*$F$5/E168^2*(SIN(RADIANS(G173))*SIN(RADIANS(E169))+COS(RADIANS(G173))*COS(RADIANS(E169))*COS(RADIANS(AG159))))</f>
        <v>#DIV/0!</v>
      </c>
      <c r="AH173" s="3" t="e">
        <f>IF(DEGREES(ACOS(SIN(RADIANS(G173))*SIN(RADIANS(E169))+COS(RADIANS(G173))*COS(RADIANS(E169))*COS(RADIANS(AH159))))&gt;90,0,$F$4*$F$5/E168^2*(SIN(RADIANS(G173))*SIN(RADIANS(E169))+COS(RADIANS(G173))*COS(RADIANS(E169))*COS(RADIANS(AH159))))</f>
        <v>#DIV/0!</v>
      </c>
      <c r="AI173" s="3" t="e">
        <f>IF(DEGREES(ACOS(SIN(RADIANS(G173))*SIN(RADIANS(E169))+COS(RADIANS(G173))*COS(RADIANS(E169))*COS(RADIANS(AI159))))&gt;90,0,$F$4*$F$5/E168^2*(SIN(RADIANS(G173))*SIN(RADIANS(E169))+COS(RADIANS(G173))*COS(RADIANS(E169))*COS(RADIANS(AI159))))</f>
        <v>#DIV/0!</v>
      </c>
      <c r="AJ173" s="3" t="e">
        <f>IF(DEGREES(ACOS(SIN(RADIANS(G173))*SIN(RADIANS(E169))+COS(RADIANS(G173))*COS(RADIANS(E169))*COS(RADIANS(AJ159))))&gt;90,0,$F$4*$F$5/E168^2*(SIN(RADIANS(G173))*SIN(RADIANS(E169))+COS(RADIANS(G173))*COS(RADIANS(E169))*COS(RADIANS(AJ159))))</f>
        <v>#DIV/0!</v>
      </c>
      <c r="AK173" s="3">
        <f>IF(DEGREES(ACOS(SIN(RADIANS(G173))*SIN(RADIANS(E169))+COS(RADIANS(G173))*COS(RADIANS(E169))*COS(RADIANS(AK159))))&gt;90,0,$F$4*$F$5/E168^2*(SIN(RADIANS(G173))*SIN(RADIANS(E169))+COS(RADIANS(G173))*COS(RADIANS(E169))*COS(RADIANS(AK159))))</f>
        <v>0</v>
      </c>
      <c r="AL173" s="3">
        <f>IF(DEGREES(ACOS(SIN(RADIANS(G173))*SIN(RADIANS(E169))+COS(RADIANS(G173))*COS(RADIANS(E169))*COS(RADIANS(AL159))))&gt;90,0,$F$4*$F$5/E168^2*(SIN(RADIANS(G173))*SIN(RADIANS(E169))+COS(RADIANS(G173))*COS(RADIANS(E169))*COS(RADIANS(AL159))))</f>
        <v>0</v>
      </c>
      <c r="AM173" s="3">
        <f>IF(DEGREES(ACOS(SIN(RADIANS(G173))*SIN(RADIANS(E169))+COS(RADIANS(G173))*COS(RADIANS(E169))*COS(RADIANS(AM159))))&gt;90,0,$F$4*$F$5/E168^2*(SIN(RADIANS(G173))*SIN(RADIANS(E169))+COS(RADIANS(G173))*COS(RADIANS(E169))*COS(RADIANS(AM159))))</f>
        <v>0</v>
      </c>
      <c r="AN173" s="3">
        <f>IF(DEGREES(ACOS(SIN(RADIANS(G173))*SIN(RADIANS(E169))+COS(RADIANS(G173))*COS(RADIANS(E169))*COS(RADIANS(AN159))))&gt;90,0,$F$4*$F$5/E168^2*(SIN(RADIANS(G173))*SIN(RADIANS(E169))+COS(RADIANS(G173))*COS(RADIANS(E169))*COS(RADIANS(AN159))))</f>
        <v>0</v>
      </c>
      <c r="AO173" s="3">
        <f>IF(DEGREES(ACOS(SIN(RADIANS(G173))*SIN(RADIANS(E169))+COS(RADIANS(G173))*COS(RADIANS(E169))*COS(RADIANS(AO159))))&gt;90,0,$F$4*$F$5/E168^2*(SIN(RADIANS(G173))*SIN(RADIANS(E169))+COS(RADIANS(G173))*COS(RADIANS(E169))*COS(RADIANS(AO159))))</f>
        <v>0</v>
      </c>
      <c r="AP173" s="3">
        <f>IF(DEGREES(ACOS(SIN(RADIANS(G173))*SIN(RADIANS(E169))+COS(RADIANS(G173))*COS(RADIANS(E169))*COS(RADIANS(AP159))))&gt;90,0,$F$4*$F$5/E168^2*(SIN(RADIANS(G173))*SIN(RADIANS(E169))+COS(RADIANS(G173))*COS(RADIANS(E169))*COS(RADIANS(AP159))))</f>
        <v>0</v>
      </c>
      <c r="AQ173" s="3">
        <f>IF(DEGREES(ACOS(SIN(RADIANS(G173))*SIN(RADIANS(E169))+COS(RADIANS(G173))*COS(RADIANS(E169))*COS(RADIANS(AQ159))))&gt;90,0,$F$4*$F$5/E168^2*(SIN(RADIANS(G173))*SIN(RADIANS(E169))+COS(RADIANS(G173))*COS(RADIANS(E169))*COS(RADIANS(AQ159))))</f>
        <v>0</v>
      </c>
      <c r="AR173" s="3">
        <f>IF(DEGREES(ACOS(SIN(RADIANS(G173))*SIN(RADIANS(E169))+COS(RADIANS(G173))*COS(RADIANS(E169))*COS(RADIANS(AR159))))&gt;90,0,$F$4*$F$5/E168^2*(SIN(RADIANS(G173))*SIN(RADIANS(E169))+COS(RADIANS(G173))*COS(RADIANS(E169))*COS(RADIANS(AR159))))</f>
        <v>0</v>
      </c>
    </row>
    <row r="174" spans="2:44" ht="15.75" customHeight="1" x14ac:dyDescent="0.2">
      <c r="G174" s="3">
        <v>-40</v>
      </c>
      <c r="I174" s="3">
        <f>IF(DEGREES(ACOS(SIN(RADIANS(G174))*SIN(RADIANS(E169))+COS(RADIANS(G174))*COS(RADIANS(E169))*COS(RADIANS(I159))))&gt;90,0,$F$4*$F$5/E168^2*(SIN(RADIANS(G174))*SIN(RADIANS(E169))+COS(RADIANS(G174))*COS(RADIANS(E169))*COS(RADIANS(I159))))</f>
        <v>0</v>
      </c>
      <c r="J174" s="3">
        <f>IF(DEGREES(ACOS(SIN(RADIANS(G174))*SIN(RADIANS(E169))+COS(RADIANS(G174))*COS(RADIANS(E169))*COS(RADIANS(J159))))&gt;90,0,$F$4*$F$5/E168^2*(SIN(RADIANS(G174))*SIN(RADIANS(E169))+COS(RADIANS(G174))*COS(RADIANS(E169))*COS(RADIANS(J159))))</f>
        <v>0</v>
      </c>
      <c r="K174" s="3">
        <f>IF(DEGREES(ACOS(SIN(RADIANS(G174))*SIN(RADIANS(E169))+COS(RADIANS(G174))*COS(RADIANS(E169))*COS(RADIANS(K159))))&gt;90,0,$F$4*$F$5/E168^2*(SIN(RADIANS(G174))*SIN(RADIANS(E169))+COS(RADIANS(G174))*COS(RADIANS(E169))*COS(RADIANS(K159))))</f>
        <v>0</v>
      </c>
      <c r="L174" s="3">
        <f>IF(DEGREES(ACOS(SIN(RADIANS(G174))*SIN(RADIANS(E169))+COS(RADIANS(G174))*COS(RADIANS(E169))*COS(RADIANS(L159))))&gt;90,0,$F$4*$F$5/E168^2*(SIN(RADIANS(G174))*SIN(RADIANS(E169))+COS(RADIANS(G174))*COS(RADIANS(E169))*COS(RADIANS(L159))))</f>
        <v>0</v>
      </c>
      <c r="M174" s="3">
        <f>IF(DEGREES(ACOS(SIN(RADIANS(G174))*SIN(RADIANS(E169))+COS(RADIANS(G174))*COS(RADIANS(E169))*COS(RADIANS(M159))))&gt;90,0,$F$4*$F$5/E168^2*(SIN(RADIANS(G174))*SIN(RADIANS(E169))+COS(RADIANS(G174))*COS(RADIANS(E169))*COS(RADIANS(M159))))</f>
        <v>0</v>
      </c>
      <c r="N174" s="3">
        <f>IF(DEGREES(ACOS(SIN(RADIANS(G174))*SIN(RADIANS(E169))+COS(RADIANS(G174))*COS(RADIANS(E169))*COS(RADIANS(N159))))&gt;90,0,$F$4*$F$5/E168^2*(SIN(RADIANS(G174))*SIN(RADIANS(E169))+COS(RADIANS(G174))*COS(RADIANS(E169))*COS(RADIANS(N159))))</f>
        <v>0</v>
      </c>
      <c r="O174" s="3">
        <f>IF(DEGREES(ACOS(SIN(RADIANS(G174))*SIN(RADIANS(E169))+COS(RADIANS(G174))*COS(RADIANS(E169))*COS(RADIANS(O159))))&gt;90,0,$F$4*$F$5/E168^2*(SIN(RADIANS(G174))*SIN(RADIANS(E169))+COS(RADIANS(G174))*COS(RADIANS(E169))*COS(RADIANS(O159))))</f>
        <v>0</v>
      </c>
      <c r="P174" s="3">
        <f>IF(DEGREES(ACOS(SIN(RADIANS(G174))*SIN(RADIANS(E169))+COS(RADIANS(G174))*COS(RADIANS(E169))*COS(RADIANS(P159))))&gt;90,0,$F$4*$F$5/E168^2*(SIN(RADIANS(G174))*SIN(RADIANS(E169))+COS(RADIANS(G174))*COS(RADIANS(E169))*COS(RADIANS(P159))))</f>
        <v>0</v>
      </c>
      <c r="Q174" s="3">
        <f>IF(DEGREES(ACOS(SIN(RADIANS(G174))*SIN(RADIANS(E169))+COS(RADIANS(G174))*COS(RADIANS(E169))*COS(RADIANS(Q159))))&gt;90,0,$F$4*$F$5/E168^2*(SIN(RADIANS(G174))*SIN(RADIANS(E169))+COS(RADIANS(G174))*COS(RADIANS(E169))*COS(RADIANS(Q159))))</f>
        <v>0</v>
      </c>
      <c r="R174" s="3" t="e">
        <f>IF(DEGREES(ACOS(SIN(RADIANS(G174))*SIN(RADIANS(E169))+COS(RADIANS(G174))*COS(RADIANS(E169))*COS(RADIANS(R159))))&gt;90,0,$F$4*$F$5/E168^2*(SIN(RADIANS(G174))*SIN(RADIANS(E169))+COS(RADIANS(G174))*COS(RADIANS(E169))*COS(RADIANS(R159))))</f>
        <v>#DIV/0!</v>
      </c>
      <c r="S174" s="3" t="e">
        <f>IF(DEGREES(ACOS(SIN(RADIANS(G174))*SIN(RADIANS(E169))+COS(RADIANS(G174))*COS(RADIANS(E169))*COS(RADIANS(S159))))&gt;90,0,$F$4*$F$5/E168^2*(SIN(RADIANS(G174))*SIN(RADIANS(E169))+COS(RADIANS(G174))*COS(RADIANS(E169))*COS(RADIANS(S159))))</f>
        <v>#DIV/0!</v>
      </c>
      <c r="T174" s="3" t="e">
        <f>IF(DEGREES(ACOS(SIN(RADIANS(G174))*SIN(RADIANS(E169))+COS(RADIANS(G174))*COS(RADIANS(E169))*COS(RADIANS(T159))))&gt;90,0,$F$4*$F$5/E168^2*(SIN(RADIANS(G174))*SIN(RADIANS(E169))+COS(RADIANS(G174))*COS(RADIANS(E169))*COS(RADIANS(T159))))</f>
        <v>#DIV/0!</v>
      </c>
      <c r="U174" s="3" t="e">
        <f>IF(DEGREES(ACOS(SIN(RADIANS(G174))*SIN(RADIANS(E169))+COS(RADIANS(G174))*COS(RADIANS(E169))*COS(RADIANS(U159))))&gt;90,0,$F$4*$F$5/E168^2*(SIN(RADIANS(G174))*SIN(RADIANS(E169))+COS(RADIANS(G174))*COS(RADIANS(E169))*COS(RADIANS(U159))))</f>
        <v>#DIV/0!</v>
      </c>
      <c r="V174" s="3" t="e">
        <f>IF(DEGREES(ACOS(SIN(RADIANS(G174))*SIN(RADIANS(E169))+COS(RADIANS(G174))*COS(RADIANS(E169))*COS(RADIANS(V159))))&gt;90,0,$F$4*$F$5/E168^2*(SIN(RADIANS(G174))*SIN(RADIANS(E169))+COS(RADIANS(G174))*COS(RADIANS(E169))*COS(RADIANS(V159))))</f>
        <v>#DIV/0!</v>
      </c>
      <c r="W174" s="3" t="e">
        <f>IF(DEGREES(ACOS(SIN(RADIANS(G174))*SIN(RADIANS(E169))+COS(RADIANS(G174))*COS(RADIANS(E169))*COS(RADIANS(W159))))&gt;90,0,$F$4*$F$5/E168^2*(SIN(RADIANS(G174))*SIN(RADIANS(E169))+COS(RADIANS(G174))*COS(RADIANS(E169))*COS(RADIANS(W159))))</f>
        <v>#DIV/0!</v>
      </c>
      <c r="X174" s="3" t="e">
        <f>IF(DEGREES(ACOS(SIN(RADIANS(G174))*SIN(RADIANS(E169))+COS(RADIANS(G174))*COS(RADIANS(E169))*COS(RADIANS(X159))))&gt;90,0,$F$4*$F$5/E168^2*(SIN(RADIANS(G174))*SIN(RADIANS(E169))+COS(RADIANS(G174))*COS(RADIANS(E169))*COS(RADIANS(X159))))</f>
        <v>#DIV/0!</v>
      </c>
      <c r="Y174" s="3" t="e">
        <f>IF(DEGREES(ACOS(SIN(RADIANS(G174))*SIN(RADIANS(E169))+COS(RADIANS(G174))*COS(RADIANS(E169))*COS(RADIANS(Y159))))&gt;90,0,$F$4*$F$5/E168^2*(SIN(RADIANS(G174))*SIN(RADIANS(E169))+COS(RADIANS(G174))*COS(RADIANS(E169))*COS(RADIANS(Y159))))</f>
        <v>#DIV/0!</v>
      </c>
      <c r="Z174" s="3" t="e">
        <f>IF(DEGREES(ACOS(SIN(RADIANS(G174))*SIN(RADIANS(E169))+COS(RADIANS(G174))*COS(RADIANS(E169))*COS(RADIANS(Z159))))&gt;90,0,$F$4*$F$5/E168^2*(SIN(RADIANS(G174))*SIN(RADIANS(E169))+COS(RADIANS(G174))*COS(RADIANS(E169))*COS(RADIANS(Z159))))</f>
        <v>#DIV/0!</v>
      </c>
      <c r="AA174" s="3" t="e">
        <f>IF(DEGREES(ACOS(SIN(RADIANS(G174))*SIN(RADIANS(E169))+COS(RADIANS(G174))*COS(RADIANS(E169))*COS(RADIANS(AA159))))&gt;90,0,$F$4*$F$5/E168^2*(SIN(RADIANS(G174))*SIN(RADIANS(E169))+COS(RADIANS(G174))*COS(RADIANS(E169))*COS(RADIANS(AA159))))</f>
        <v>#DIV/0!</v>
      </c>
      <c r="AB174" s="3" t="e">
        <f>IF(DEGREES(ACOS(SIN(RADIANS(G174))*SIN(RADIANS(E169))+COS(RADIANS(G174))*COS(RADIANS(E169))*COS(RADIANS(AB159))))&gt;90,0,$F$4*$F$5/E168^2*(SIN(RADIANS(G174))*SIN(RADIANS(E169))+COS(RADIANS(G174))*COS(RADIANS(E169))*COS(RADIANS(AB159))))</f>
        <v>#DIV/0!</v>
      </c>
      <c r="AC174" s="3" t="e">
        <f>IF(DEGREES(ACOS(SIN(RADIANS(G174))*SIN(RADIANS(E169))+COS(RADIANS(G174))*COS(RADIANS(E169))*COS(RADIANS(AC159))))&gt;90,0,$F$4*$F$5/E168^2*(SIN(RADIANS(G174))*SIN(RADIANS(E169))+COS(RADIANS(G174))*COS(RADIANS(E169))*COS(RADIANS(AC159))))</f>
        <v>#DIV/0!</v>
      </c>
      <c r="AD174" s="3" t="e">
        <f>IF(DEGREES(ACOS(SIN(RADIANS(G174))*SIN(RADIANS(E169))+COS(RADIANS(G174))*COS(RADIANS(E169))*COS(RADIANS(AD159))))&gt;90,0,$F$4*$F$5/E168^2*(SIN(RADIANS(G174))*SIN(RADIANS(E169))+COS(RADIANS(G174))*COS(RADIANS(E169))*COS(RADIANS(AD159))))</f>
        <v>#DIV/0!</v>
      </c>
      <c r="AE174" s="3" t="e">
        <f>IF(DEGREES(ACOS(SIN(RADIANS(G174))*SIN(RADIANS(E169))+COS(RADIANS(G174))*COS(RADIANS(E169))*COS(RADIANS(AE159))))&gt;90,0,$F$4*$F$5/E168^2*(SIN(RADIANS(G174))*SIN(RADIANS(E169))+COS(RADIANS(G174))*COS(RADIANS(E169))*COS(RADIANS(AE159))))</f>
        <v>#DIV/0!</v>
      </c>
      <c r="AF174" s="3" t="e">
        <f>IF(DEGREES(ACOS(SIN(RADIANS(G174))*SIN(RADIANS(E169))+COS(RADIANS(G174))*COS(RADIANS(E169))*COS(RADIANS(AF159))))&gt;90,0,$F$4*$F$5/E168^2*(SIN(RADIANS(G174))*SIN(RADIANS(E169))+COS(RADIANS(G174))*COS(RADIANS(E169))*COS(RADIANS(AF159))))</f>
        <v>#DIV/0!</v>
      </c>
      <c r="AG174" s="3" t="e">
        <f>IF(DEGREES(ACOS(SIN(RADIANS(G174))*SIN(RADIANS(E169))+COS(RADIANS(G174))*COS(RADIANS(E169))*COS(RADIANS(AG159))))&gt;90,0,$F$4*$F$5/E168^2*(SIN(RADIANS(G174))*SIN(RADIANS(E169))+COS(RADIANS(G174))*COS(RADIANS(E169))*COS(RADIANS(AG159))))</f>
        <v>#DIV/0!</v>
      </c>
      <c r="AH174" s="3" t="e">
        <f>IF(DEGREES(ACOS(SIN(RADIANS(G174))*SIN(RADIANS(E169))+COS(RADIANS(G174))*COS(RADIANS(E169))*COS(RADIANS(AH159))))&gt;90,0,$F$4*$F$5/E168^2*(SIN(RADIANS(G174))*SIN(RADIANS(E169))+COS(RADIANS(G174))*COS(RADIANS(E169))*COS(RADIANS(AH159))))</f>
        <v>#DIV/0!</v>
      </c>
      <c r="AI174" s="3" t="e">
        <f>IF(DEGREES(ACOS(SIN(RADIANS(G174))*SIN(RADIANS(E169))+COS(RADIANS(G174))*COS(RADIANS(E169))*COS(RADIANS(AI159))))&gt;90,0,$F$4*$F$5/E168^2*(SIN(RADIANS(G174))*SIN(RADIANS(E169))+COS(RADIANS(G174))*COS(RADIANS(E169))*COS(RADIANS(AI159))))</f>
        <v>#DIV/0!</v>
      </c>
      <c r="AJ174" s="3" t="e">
        <f>IF(DEGREES(ACOS(SIN(RADIANS(G174))*SIN(RADIANS(E169))+COS(RADIANS(G174))*COS(RADIANS(E169))*COS(RADIANS(AJ159))))&gt;90,0,$F$4*$F$5/E168^2*(SIN(RADIANS(G174))*SIN(RADIANS(E169))+COS(RADIANS(G174))*COS(RADIANS(E169))*COS(RADIANS(AJ159))))</f>
        <v>#DIV/0!</v>
      </c>
      <c r="AK174" s="3">
        <f>IF(DEGREES(ACOS(SIN(RADIANS(G174))*SIN(RADIANS(E169))+COS(RADIANS(G174))*COS(RADIANS(E169))*COS(RADIANS(AK159))))&gt;90,0,$F$4*$F$5/E168^2*(SIN(RADIANS(G174))*SIN(RADIANS(E169))+COS(RADIANS(G174))*COS(RADIANS(E169))*COS(RADIANS(AK159))))</f>
        <v>0</v>
      </c>
      <c r="AL174" s="3">
        <f>IF(DEGREES(ACOS(SIN(RADIANS(G174))*SIN(RADIANS(E169))+COS(RADIANS(G174))*COS(RADIANS(E169))*COS(RADIANS(AL159))))&gt;90,0,$F$4*$F$5/E168^2*(SIN(RADIANS(G174))*SIN(RADIANS(E169))+COS(RADIANS(G174))*COS(RADIANS(E169))*COS(RADIANS(AL159))))</f>
        <v>0</v>
      </c>
      <c r="AM174" s="3">
        <f>IF(DEGREES(ACOS(SIN(RADIANS(G174))*SIN(RADIANS(E169))+COS(RADIANS(G174))*COS(RADIANS(E169))*COS(RADIANS(AM159))))&gt;90,0,$F$4*$F$5/E168^2*(SIN(RADIANS(G174))*SIN(RADIANS(E169))+COS(RADIANS(G174))*COS(RADIANS(E169))*COS(RADIANS(AM159))))</f>
        <v>0</v>
      </c>
      <c r="AN174" s="3">
        <f>IF(DEGREES(ACOS(SIN(RADIANS(G174))*SIN(RADIANS(E169))+COS(RADIANS(G174))*COS(RADIANS(E169))*COS(RADIANS(AN159))))&gt;90,0,$F$4*$F$5/E168^2*(SIN(RADIANS(G174))*SIN(RADIANS(E169))+COS(RADIANS(G174))*COS(RADIANS(E169))*COS(RADIANS(AN159))))</f>
        <v>0</v>
      </c>
      <c r="AO174" s="3">
        <f>IF(DEGREES(ACOS(SIN(RADIANS(G174))*SIN(RADIANS(E169))+COS(RADIANS(G174))*COS(RADIANS(E169))*COS(RADIANS(AO159))))&gt;90,0,$F$4*$F$5/E168^2*(SIN(RADIANS(G174))*SIN(RADIANS(E169))+COS(RADIANS(G174))*COS(RADIANS(E169))*COS(RADIANS(AO159))))</f>
        <v>0</v>
      </c>
      <c r="AP174" s="3">
        <f>IF(DEGREES(ACOS(SIN(RADIANS(G174))*SIN(RADIANS(E169))+COS(RADIANS(G174))*COS(RADIANS(E169))*COS(RADIANS(AP159))))&gt;90,0,$F$4*$F$5/E168^2*(SIN(RADIANS(G174))*SIN(RADIANS(E169))+COS(RADIANS(G174))*COS(RADIANS(E169))*COS(RADIANS(AP159))))</f>
        <v>0</v>
      </c>
      <c r="AQ174" s="3">
        <f>IF(DEGREES(ACOS(SIN(RADIANS(G174))*SIN(RADIANS(E169))+COS(RADIANS(G174))*COS(RADIANS(E169))*COS(RADIANS(AQ159))))&gt;90,0,$F$4*$F$5/E168^2*(SIN(RADIANS(G174))*SIN(RADIANS(E169))+COS(RADIANS(G174))*COS(RADIANS(E169))*COS(RADIANS(AQ159))))</f>
        <v>0</v>
      </c>
      <c r="AR174" s="3">
        <f>IF(DEGREES(ACOS(SIN(RADIANS(G174))*SIN(RADIANS(E169))+COS(RADIANS(G174))*COS(RADIANS(E169))*COS(RADIANS(AR159))))&gt;90,0,$F$4*$F$5/E168^2*(SIN(RADIANS(G174))*SIN(RADIANS(E169))+COS(RADIANS(G174))*COS(RADIANS(E169))*COS(RADIANS(AR159))))</f>
        <v>0</v>
      </c>
    </row>
    <row r="175" spans="2:44" ht="15.75" customHeight="1" x14ac:dyDescent="0.2">
      <c r="G175" s="3">
        <v>-50</v>
      </c>
      <c r="I175" s="3">
        <f>IF(DEGREES(ACOS(SIN(RADIANS(G175))*SIN(RADIANS(E169))+COS(RADIANS(G175))*COS(RADIANS(E169))*COS(RADIANS(I159))))&gt;90,0,$F$4*$F$5/E168^2*(SIN(RADIANS(G175))*SIN(RADIANS(E169))+COS(RADIANS(G175))*COS(RADIANS(E169))*COS(RADIANS(I159))))</f>
        <v>0</v>
      </c>
      <c r="J175" s="3">
        <f>IF(DEGREES(ACOS(SIN(RADIANS(G175))*SIN(RADIANS(E169))+COS(RADIANS(G175))*COS(RADIANS(E169))*COS(RADIANS(J159))))&gt;90,0,$F$4*$F$5/E168^2*(SIN(RADIANS(G175))*SIN(RADIANS(E169))+COS(RADIANS(G175))*COS(RADIANS(E169))*COS(RADIANS(J159))))</f>
        <v>0</v>
      </c>
      <c r="K175" s="3">
        <f>IF(DEGREES(ACOS(SIN(RADIANS(G175))*SIN(RADIANS(E169))+COS(RADIANS(G175))*COS(RADIANS(E169))*COS(RADIANS(K159))))&gt;90,0,$F$4*$F$5/E168^2*(SIN(RADIANS(G175))*SIN(RADIANS(E169))+COS(RADIANS(G175))*COS(RADIANS(E169))*COS(RADIANS(K159))))</f>
        <v>0</v>
      </c>
      <c r="L175" s="3">
        <f>IF(DEGREES(ACOS(SIN(RADIANS(G175))*SIN(RADIANS(E169))+COS(RADIANS(G175))*COS(RADIANS(E169))*COS(RADIANS(L159))))&gt;90,0,$F$4*$F$5/E168^2*(SIN(RADIANS(G175))*SIN(RADIANS(E169))+COS(RADIANS(G175))*COS(RADIANS(E169))*COS(RADIANS(L159))))</f>
        <v>0</v>
      </c>
      <c r="M175" s="3">
        <f>IF(DEGREES(ACOS(SIN(RADIANS(G175))*SIN(RADIANS(E169))+COS(RADIANS(G175))*COS(RADIANS(E169))*COS(RADIANS(M159))))&gt;90,0,$F$4*$F$5/E168^2*(SIN(RADIANS(G175))*SIN(RADIANS(E169))+COS(RADIANS(G175))*COS(RADIANS(E169))*COS(RADIANS(M159))))</f>
        <v>0</v>
      </c>
      <c r="N175" s="3">
        <f>IF(DEGREES(ACOS(SIN(RADIANS(G175))*SIN(RADIANS(E169))+COS(RADIANS(G175))*COS(RADIANS(E169))*COS(RADIANS(N159))))&gt;90,0,$F$4*$F$5/E168^2*(SIN(RADIANS(G175))*SIN(RADIANS(E169))+COS(RADIANS(G175))*COS(RADIANS(E169))*COS(RADIANS(N159))))</f>
        <v>0</v>
      </c>
      <c r="O175" s="3">
        <f>IF(DEGREES(ACOS(SIN(RADIANS(G175))*SIN(RADIANS(E169))+COS(RADIANS(G175))*COS(RADIANS(E169))*COS(RADIANS(O159))))&gt;90,0,$F$4*$F$5/E168^2*(SIN(RADIANS(G175))*SIN(RADIANS(E169))+COS(RADIANS(G175))*COS(RADIANS(E169))*COS(RADIANS(O159))))</f>
        <v>0</v>
      </c>
      <c r="P175" s="3">
        <f>IF(DEGREES(ACOS(SIN(RADIANS(G175))*SIN(RADIANS(E169))+COS(RADIANS(G175))*COS(RADIANS(E169))*COS(RADIANS(P159))))&gt;90,0,$F$4*$F$5/E168^2*(SIN(RADIANS(G175))*SIN(RADIANS(E169))+COS(RADIANS(G175))*COS(RADIANS(E169))*COS(RADIANS(P159))))</f>
        <v>0</v>
      </c>
      <c r="Q175" s="3">
        <f>IF(DEGREES(ACOS(SIN(RADIANS(G175))*SIN(RADIANS(E169))+COS(RADIANS(G175))*COS(RADIANS(E169))*COS(RADIANS(Q159))))&gt;90,0,$F$4*$F$5/E168^2*(SIN(RADIANS(G175))*SIN(RADIANS(E169))+COS(RADIANS(G175))*COS(RADIANS(E169))*COS(RADIANS(Q159))))</f>
        <v>0</v>
      </c>
      <c r="R175" s="3" t="e">
        <f>IF(DEGREES(ACOS(SIN(RADIANS(G175))*SIN(RADIANS(E169))+COS(RADIANS(G175))*COS(RADIANS(E169))*COS(RADIANS(R159))))&gt;90,0,$F$4*$F$5/E168^2*(SIN(RADIANS(G175))*SIN(RADIANS(E169))+COS(RADIANS(G175))*COS(RADIANS(E169))*COS(RADIANS(R159))))</f>
        <v>#DIV/0!</v>
      </c>
      <c r="S175" s="3" t="e">
        <f>IF(DEGREES(ACOS(SIN(RADIANS(G175))*SIN(RADIANS(E169))+COS(RADIANS(G175))*COS(RADIANS(E169))*COS(RADIANS(S159))))&gt;90,0,$F$4*$F$5/E168^2*(SIN(RADIANS(G175))*SIN(RADIANS(E169))+COS(RADIANS(G175))*COS(RADIANS(E169))*COS(RADIANS(S159))))</f>
        <v>#DIV/0!</v>
      </c>
      <c r="T175" s="3" t="e">
        <f>IF(DEGREES(ACOS(SIN(RADIANS(G175))*SIN(RADIANS(E169))+COS(RADIANS(G175))*COS(RADIANS(E169))*COS(RADIANS(T159))))&gt;90,0,$F$4*$F$5/E168^2*(SIN(RADIANS(G175))*SIN(RADIANS(E169))+COS(RADIANS(G175))*COS(RADIANS(E169))*COS(RADIANS(T159))))</f>
        <v>#DIV/0!</v>
      </c>
      <c r="U175" s="3" t="e">
        <f>IF(DEGREES(ACOS(SIN(RADIANS(G175))*SIN(RADIANS(E169))+COS(RADIANS(G175))*COS(RADIANS(E169))*COS(RADIANS(U159))))&gt;90,0,$F$4*$F$5/E168^2*(SIN(RADIANS(G175))*SIN(RADIANS(E169))+COS(RADIANS(G175))*COS(RADIANS(E169))*COS(RADIANS(U159))))</f>
        <v>#DIV/0!</v>
      </c>
      <c r="V175" s="3" t="e">
        <f>IF(DEGREES(ACOS(SIN(RADIANS(G175))*SIN(RADIANS(E169))+COS(RADIANS(G175))*COS(RADIANS(E169))*COS(RADIANS(V159))))&gt;90,0,$F$4*$F$5/E168^2*(SIN(RADIANS(G175))*SIN(RADIANS(E169))+COS(RADIANS(G175))*COS(RADIANS(E169))*COS(RADIANS(V159))))</f>
        <v>#DIV/0!</v>
      </c>
      <c r="W175" s="3" t="e">
        <f>IF(DEGREES(ACOS(SIN(RADIANS(G175))*SIN(RADIANS(E169))+COS(RADIANS(G175))*COS(RADIANS(E169))*COS(RADIANS(W159))))&gt;90,0,$F$4*$F$5/E168^2*(SIN(RADIANS(G175))*SIN(RADIANS(E169))+COS(RADIANS(G175))*COS(RADIANS(E169))*COS(RADIANS(W159))))</f>
        <v>#DIV/0!</v>
      </c>
      <c r="X175" s="3" t="e">
        <f>IF(DEGREES(ACOS(SIN(RADIANS(G175))*SIN(RADIANS(E169))+COS(RADIANS(G175))*COS(RADIANS(E169))*COS(RADIANS(X159))))&gt;90,0,$F$4*$F$5/E168^2*(SIN(RADIANS(G175))*SIN(RADIANS(E169))+COS(RADIANS(G175))*COS(RADIANS(E169))*COS(RADIANS(X159))))</f>
        <v>#DIV/0!</v>
      </c>
      <c r="Y175" s="3" t="e">
        <f>IF(DEGREES(ACOS(SIN(RADIANS(G175))*SIN(RADIANS(E169))+COS(RADIANS(G175))*COS(RADIANS(E169))*COS(RADIANS(Y159))))&gt;90,0,$F$4*$F$5/E168^2*(SIN(RADIANS(G175))*SIN(RADIANS(E169))+COS(RADIANS(G175))*COS(RADIANS(E169))*COS(RADIANS(Y159))))</f>
        <v>#DIV/0!</v>
      </c>
      <c r="Z175" s="3" t="e">
        <f>IF(DEGREES(ACOS(SIN(RADIANS(G175))*SIN(RADIANS(E169))+COS(RADIANS(G175))*COS(RADIANS(E169))*COS(RADIANS(Z159))))&gt;90,0,$F$4*$F$5/E168^2*(SIN(RADIANS(G175))*SIN(RADIANS(E169))+COS(RADIANS(G175))*COS(RADIANS(E169))*COS(RADIANS(Z159))))</f>
        <v>#DIV/0!</v>
      </c>
      <c r="AA175" s="3" t="e">
        <f>IF(DEGREES(ACOS(SIN(RADIANS(G175))*SIN(RADIANS(E169))+COS(RADIANS(G175))*COS(RADIANS(E169))*COS(RADIANS(AA159))))&gt;90,0,$F$4*$F$5/E168^2*(SIN(RADIANS(G175))*SIN(RADIANS(E169))+COS(RADIANS(G175))*COS(RADIANS(E169))*COS(RADIANS(AA159))))</f>
        <v>#DIV/0!</v>
      </c>
      <c r="AB175" s="3" t="e">
        <f>IF(DEGREES(ACOS(SIN(RADIANS(G175))*SIN(RADIANS(E169))+COS(RADIANS(G175))*COS(RADIANS(E169))*COS(RADIANS(AB159))))&gt;90,0,$F$4*$F$5/E168^2*(SIN(RADIANS(G175))*SIN(RADIANS(E169))+COS(RADIANS(G175))*COS(RADIANS(E169))*COS(RADIANS(AB159))))</f>
        <v>#DIV/0!</v>
      </c>
      <c r="AC175" s="3" t="e">
        <f>IF(DEGREES(ACOS(SIN(RADIANS(G175))*SIN(RADIANS(E169))+COS(RADIANS(G175))*COS(RADIANS(E169))*COS(RADIANS(AC159))))&gt;90,0,$F$4*$F$5/E168^2*(SIN(RADIANS(G175))*SIN(RADIANS(E169))+COS(RADIANS(G175))*COS(RADIANS(E169))*COS(RADIANS(AC159))))</f>
        <v>#DIV/0!</v>
      </c>
      <c r="AD175" s="3" t="e">
        <f>IF(DEGREES(ACOS(SIN(RADIANS(G175))*SIN(RADIANS(E169))+COS(RADIANS(G175))*COS(RADIANS(E169))*COS(RADIANS(AD159))))&gt;90,0,$F$4*$F$5/E168^2*(SIN(RADIANS(G175))*SIN(RADIANS(E169))+COS(RADIANS(G175))*COS(RADIANS(E169))*COS(RADIANS(AD159))))</f>
        <v>#DIV/0!</v>
      </c>
      <c r="AE175" s="3" t="e">
        <f>IF(DEGREES(ACOS(SIN(RADIANS(G175))*SIN(RADIANS(E169))+COS(RADIANS(G175))*COS(RADIANS(E169))*COS(RADIANS(AE159))))&gt;90,0,$F$4*$F$5/E168^2*(SIN(RADIANS(G175))*SIN(RADIANS(E169))+COS(RADIANS(G175))*COS(RADIANS(E169))*COS(RADIANS(AE159))))</f>
        <v>#DIV/0!</v>
      </c>
      <c r="AF175" s="3" t="e">
        <f>IF(DEGREES(ACOS(SIN(RADIANS(G175))*SIN(RADIANS(E169))+COS(RADIANS(G175))*COS(RADIANS(E169))*COS(RADIANS(AF159))))&gt;90,0,$F$4*$F$5/E168^2*(SIN(RADIANS(G175))*SIN(RADIANS(E169))+COS(RADIANS(G175))*COS(RADIANS(E169))*COS(RADIANS(AF159))))</f>
        <v>#DIV/0!</v>
      </c>
      <c r="AG175" s="3" t="e">
        <f>IF(DEGREES(ACOS(SIN(RADIANS(G175))*SIN(RADIANS(E169))+COS(RADIANS(G175))*COS(RADIANS(E169))*COS(RADIANS(AG159))))&gt;90,0,$F$4*$F$5/E168^2*(SIN(RADIANS(G175))*SIN(RADIANS(E169))+COS(RADIANS(G175))*COS(RADIANS(E169))*COS(RADIANS(AG159))))</f>
        <v>#DIV/0!</v>
      </c>
      <c r="AH175" s="3" t="e">
        <f>IF(DEGREES(ACOS(SIN(RADIANS(G175))*SIN(RADIANS(E169))+COS(RADIANS(G175))*COS(RADIANS(E169))*COS(RADIANS(AH159))))&gt;90,0,$F$4*$F$5/E168^2*(SIN(RADIANS(G175))*SIN(RADIANS(E169))+COS(RADIANS(G175))*COS(RADIANS(E169))*COS(RADIANS(AH159))))</f>
        <v>#DIV/0!</v>
      </c>
      <c r="AI175" s="3" t="e">
        <f>IF(DEGREES(ACOS(SIN(RADIANS(G175))*SIN(RADIANS(E169))+COS(RADIANS(G175))*COS(RADIANS(E169))*COS(RADIANS(AI159))))&gt;90,0,$F$4*$F$5/E168^2*(SIN(RADIANS(G175))*SIN(RADIANS(E169))+COS(RADIANS(G175))*COS(RADIANS(E169))*COS(RADIANS(AI159))))</f>
        <v>#DIV/0!</v>
      </c>
      <c r="AJ175" s="3" t="e">
        <f>IF(DEGREES(ACOS(SIN(RADIANS(G175))*SIN(RADIANS(E169))+COS(RADIANS(G175))*COS(RADIANS(E169))*COS(RADIANS(AJ159))))&gt;90,0,$F$4*$F$5/E168^2*(SIN(RADIANS(G175))*SIN(RADIANS(E169))+COS(RADIANS(G175))*COS(RADIANS(E169))*COS(RADIANS(AJ159))))</f>
        <v>#DIV/0!</v>
      </c>
      <c r="AK175" s="3">
        <f>IF(DEGREES(ACOS(SIN(RADIANS(G175))*SIN(RADIANS(E169))+COS(RADIANS(G175))*COS(RADIANS(E169))*COS(RADIANS(AK159))))&gt;90,0,$F$4*$F$5/E168^2*(SIN(RADIANS(G175))*SIN(RADIANS(E169))+COS(RADIANS(G175))*COS(RADIANS(E169))*COS(RADIANS(AK159))))</f>
        <v>0</v>
      </c>
      <c r="AL175" s="3">
        <f>IF(DEGREES(ACOS(SIN(RADIANS(G175))*SIN(RADIANS(E169))+COS(RADIANS(G175))*COS(RADIANS(E169))*COS(RADIANS(AL159))))&gt;90,0,$F$4*$F$5/E168^2*(SIN(RADIANS(G175))*SIN(RADIANS(E169))+COS(RADIANS(G175))*COS(RADIANS(E169))*COS(RADIANS(AL159))))</f>
        <v>0</v>
      </c>
      <c r="AM175" s="3">
        <f>IF(DEGREES(ACOS(SIN(RADIANS(G175))*SIN(RADIANS(E169))+COS(RADIANS(G175))*COS(RADIANS(E169))*COS(RADIANS(AM159))))&gt;90,0,$F$4*$F$5/E168^2*(SIN(RADIANS(G175))*SIN(RADIANS(E169))+COS(RADIANS(G175))*COS(RADIANS(E169))*COS(RADIANS(AM159))))</f>
        <v>0</v>
      </c>
      <c r="AN175" s="3">
        <f>IF(DEGREES(ACOS(SIN(RADIANS(G175))*SIN(RADIANS(E169))+COS(RADIANS(G175))*COS(RADIANS(E169))*COS(RADIANS(AN159))))&gt;90,0,$F$4*$F$5/E168^2*(SIN(RADIANS(G175))*SIN(RADIANS(E169))+COS(RADIANS(G175))*COS(RADIANS(E169))*COS(RADIANS(AN159))))</f>
        <v>0</v>
      </c>
      <c r="AO175" s="3">
        <f>IF(DEGREES(ACOS(SIN(RADIANS(G175))*SIN(RADIANS(E169))+COS(RADIANS(G175))*COS(RADIANS(E169))*COS(RADIANS(AO159))))&gt;90,0,$F$4*$F$5/E168^2*(SIN(RADIANS(G175))*SIN(RADIANS(E169))+COS(RADIANS(G175))*COS(RADIANS(E169))*COS(RADIANS(AO159))))</f>
        <v>0</v>
      </c>
      <c r="AP175" s="3">
        <f>IF(DEGREES(ACOS(SIN(RADIANS(G175))*SIN(RADIANS(E169))+COS(RADIANS(G175))*COS(RADIANS(E169))*COS(RADIANS(AP159))))&gt;90,0,$F$4*$F$5/E168^2*(SIN(RADIANS(G175))*SIN(RADIANS(E169))+COS(RADIANS(G175))*COS(RADIANS(E169))*COS(RADIANS(AP159))))</f>
        <v>0</v>
      </c>
      <c r="AQ175" s="3">
        <f>IF(DEGREES(ACOS(SIN(RADIANS(G175))*SIN(RADIANS(E169))+COS(RADIANS(G175))*COS(RADIANS(E169))*COS(RADIANS(AQ159))))&gt;90,0,$F$4*$F$5/E168^2*(SIN(RADIANS(G175))*SIN(RADIANS(E169))+COS(RADIANS(G175))*COS(RADIANS(E169))*COS(RADIANS(AQ159))))</f>
        <v>0</v>
      </c>
      <c r="AR175" s="3">
        <f>IF(DEGREES(ACOS(SIN(RADIANS(G175))*SIN(RADIANS(E169))+COS(RADIANS(G175))*COS(RADIANS(E169))*COS(RADIANS(AR159))))&gt;90,0,$F$4*$F$5/E168^2*(SIN(RADIANS(G175))*SIN(RADIANS(E169))+COS(RADIANS(G175))*COS(RADIANS(E169))*COS(RADIANS(AR159))))</f>
        <v>0</v>
      </c>
    </row>
    <row r="176" spans="2:44" ht="15.75" customHeight="1" x14ac:dyDescent="0.2">
      <c r="G176" s="3">
        <v>-60</v>
      </c>
      <c r="I176" s="3">
        <f>IF(DEGREES(ACOS(SIN(RADIANS(G176))*SIN(RADIANS(E169))+COS(RADIANS(G176))*COS(RADIANS(E169))*COS(RADIANS(I159))))&gt;90,0,$F$4*$F$5/E168^2*(SIN(RADIANS(G176))*SIN(RADIANS(E169))+COS(RADIANS(G176))*COS(RADIANS(E169))*COS(RADIANS(I159))))</f>
        <v>0</v>
      </c>
      <c r="J176" s="3">
        <f>IF(DEGREES(ACOS(SIN(RADIANS(G176))*SIN(RADIANS(E169))+COS(RADIANS(G176))*COS(RADIANS(E169))*COS(RADIANS(J159))))&gt;90,0,$F$4*$F$5/E168^2*(SIN(RADIANS(G176))*SIN(RADIANS(E169))+COS(RADIANS(G176))*COS(RADIANS(E169))*COS(RADIANS(J159))))</f>
        <v>0</v>
      </c>
      <c r="K176" s="3">
        <f>IF(DEGREES(ACOS(SIN(RADIANS(G176))*SIN(RADIANS(E169))+COS(RADIANS(G176))*COS(RADIANS(E169))*COS(RADIANS(K159))))&gt;90,0,$F$4*$F$5/E168^2*(SIN(RADIANS(G176))*SIN(RADIANS(E169))+COS(RADIANS(G176))*COS(RADIANS(E169))*COS(RADIANS(K159))))</f>
        <v>0</v>
      </c>
      <c r="L176" s="3">
        <f>IF(DEGREES(ACOS(SIN(RADIANS(G176))*SIN(RADIANS(E169))+COS(RADIANS(G176))*COS(RADIANS(E169))*COS(RADIANS(L159))))&gt;90,0,$F$4*$F$5/E168^2*(SIN(RADIANS(G176))*SIN(RADIANS(E169))+COS(RADIANS(G176))*COS(RADIANS(E169))*COS(RADIANS(L159))))</f>
        <v>0</v>
      </c>
      <c r="M176" s="3">
        <f>IF(DEGREES(ACOS(SIN(RADIANS(G176))*SIN(RADIANS(E169))+COS(RADIANS(G176))*COS(RADIANS(E169))*COS(RADIANS(M159))))&gt;90,0,$F$4*$F$5/E168^2*(SIN(RADIANS(G176))*SIN(RADIANS(E169))+COS(RADIANS(G176))*COS(RADIANS(E169))*COS(RADIANS(M159))))</f>
        <v>0</v>
      </c>
      <c r="N176" s="3">
        <f>IF(DEGREES(ACOS(SIN(RADIANS(G176))*SIN(RADIANS(E169))+COS(RADIANS(G176))*COS(RADIANS(E169))*COS(RADIANS(N159))))&gt;90,0,$F$4*$F$5/E168^2*(SIN(RADIANS(G176))*SIN(RADIANS(E169))+COS(RADIANS(G176))*COS(RADIANS(E169))*COS(RADIANS(N159))))</f>
        <v>0</v>
      </c>
      <c r="O176" s="3">
        <f>IF(DEGREES(ACOS(SIN(RADIANS(G176))*SIN(RADIANS(E169))+COS(RADIANS(G176))*COS(RADIANS(E169))*COS(RADIANS(O159))))&gt;90,0,$F$4*$F$5/E168^2*(SIN(RADIANS(G176))*SIN(RADIANS(E169))+COS(RADIANS(G176))*COS(RADIANS(E169))*COS(RADIANS(O159))))</f>
        <v>0</v>
      </c>
      <c r="P176" s="3">
        <f>IF(DEGREES(ACOS(SIN(RADIANS(G176))*SIN(RADIANS(E169))+COS(RADIANS(G176))*COS(RADIANS(E169))*COS(RADIANS(P159))))&gt;90,0,$F$4*$F$5/E168^2*(SIN(RADIANS(G176))*SIN(RADIANS(E169))+COS(RADIANS(G176))*COS(RADIANS(E169))*COS(RADIANS(P159))))</f>
        <v>0</v>
      </c>
      <c r="Q176" s="3">
        <f>IF(DEGREES(ACOS(SIN(RADIANS(G176))*SIN(RADIANS(E169))+COS(RADIANS(G176))*COS(RADIANS(E169))*COS(RADIANS(Q159))))&gt;90,0,$F$4*$F$5/E168^2*(SIN(RADIANS(G176))*SIN(RADIANS(E169))+COS(RADIANS(G176))*COS(RADIANS(E169))*COS(RADIANS(Q159))))</f>
        <v>0</v>
      </c>
      <c r="R176" s="3" t="e">
        <f>IF(DEGREES(ACOS(SIN(RADIANS(G176))*SIN(RADIANS(E169))+COS(RADIANS(G176))*COS(RADIANS(E169))*COS(RADIANS(R159))))&gt;90,0,$F$4*$F$5/E168^2*(SIN(RADIANS(G176))*SIN(RADIANS(E169))+COS(RADIANS(G176))*COS(RADIANS(E169))*COS(RADIANS(R159))))</f>
        <v>#DIV/0!</v>
      </c>
      <c r="S176" s="3" t="e">
        <f>IF(DEGREES(ACOS(SIN(RADIANS(G176))*SIN(RADIANS(E169))+COS(RADIANS(G176))*COS(RADIANS(E169))*COS(RADIANS(S159))))&gt;90,0,$F$4*$F$5/E168^2*(SIN(RADIANS(G176))*SIN(RADIANS(E169))+COS(RADIANS(G176))*COS(RADIANS(E169))*COS(RADIANS(S159))))</f>
        <v>#DIV/0!</v>
      </c>
      <c r="T176" s="3" t="e">
        <f>IF(DEGREES(ACOS(SIN(RADIANS(G176))*SIN(RADIANS(E169))+COS(RADIANS(G176))*COS(RADIANS(E169))*COS(RADIANS(T159))))&gt;90,0,$F$4*$F$5/E168^2*(SIN(RADIANS(G176))*SIN(RADIANS(E169))+COS(RADIANS(G176))*COS(RADIANS(E169))*COS(RADIANS(T159))))</f>
        <v>#DIV/0!</v>
      </c>
      <c r="U176" s="3" t="e">
        <f>IF(DEGREES(ACOS(SIN(RADIANS(G176))*SIN(RADIANS(E169))+COS(RADIANS(G176))*COS(RADIANS(E169))*COS(RADIANS(U159))))&gt;90,0,$F$4*$F$5/E168^2*(SIN(RADIANS(G176))*SIN(RADIANS(E169))+COS(RADIANS(G176))*COS(RADIANS(E169))*COS(RADIANS(U159))))</f>
        <v>#DIV/0!</v>
      </c>
      <c r="V176" s="3" t="e">
        <f>IF(DEGREES(ACOS(SIN(RADIANS(G176))*SIN(RADIANS(E169))+COS(RADIANS(G176))*COS(RADIANS(E169))*COS(RADIANS(V159))))&gt;90,0,$F$4*$F$5/E168^2*(SIN(RADIANS(G176))*SIN(RADIANS(E169))+COS(RADIANS(G176))*COS(RADIANS(E169))*COS(RADIANS(V159))))</f>
        <v>#DIV/0!</v>
      </c>
      <c r="W176" s="3" t="e">
        <f>IF(DEGREES(ACOS(SIN(RADIANS(G176))*SIN(RADIANS(E169))+COS(RADIANS(G176))*COS(RADIANS(E169))*COS(RADIANS(W159))))&gt;90,0,$F$4*$F$5/E168^2*(SIN(RADIANS(G176))*SIN(RADIANS(E169))+COS(RADIANS(G176))*COS(RADIANS(E169))*COS(RADIANS(W159))))</f>
        <v>#DIV/0!</v>
      </c>
      <c r="X176" s="3" t="e">
        <f>IF(DEGREES(ACOS(SIN(RADIANS(G176))*SIN(RADIANS(E169))+COS(RADIANS(G176))*COS(RADIANS(E169))*COS(RADIANS(X159))))&gt;90,0,$F$4*$F$5/E168^2*(SIN(RADIANS(G176))*SIN(RADIANS(E169))+COS(RADIANS(G176))*COS(RADIANS(E169))*COS(RADIANS(X159))))</f>
        <v>#DIV/0!</v>
      </c>
      <c r="Y176" s="3" t="e">
        <f>IF(DEGREES(ACOS(SIN(RADIANS(G176))*SIN(RADIANS(E169))+COS(RADIANS(G176))*COS(RADIANS(E169))*COS(RADIANS(Y159))))&gt;90,0,$F$4*$F$5/E168^2*(SIN(RADIANS(G176))*SIN(RADIANS(E169))+COS(RADIANS(G176))*COS(RADIANS(E169))*COS(RADIANS(Y159))))</f>
        <v>#DIV/0!</v>
      </c>
      <c r="Z176" s="3" t="e">
        <f>IF(DEGREES(ACOS(SIN(RADIANS(G176))*SIN(RADIANS(E169))+COS(RADIANS(G176))*COS(RADIANS(E169))*COS(RADIANS(Z159))))&gt;90,0,$F$4*$F$5/E168^2*(SIN(RADIANS(G176))*SIN(RADIANS(E169))+COS(RADIANS(G176))*COS(RADIANS(E169))*COS(RADIANS(Z159))))</f>
        <v>#DIV/0!</v>
      </c>
      <c r="AA176" s="3" t="e">
        <f>IF(DEGREES(ACOS(SIN(RADIANS(G176))*SIN(RADIANS(E169))+COS(RADIANS(G176))*COS(RADIANS(E169))*COS(RADIANS(AA159))))&gt;90,0,$F$4*$F$5/E168^2*(SIN(RADIANS(G176))*SIN(RADIANS(E169))+COS(RADIANS(G176))*COS(RADIANS(E169))*COS(RADIANS(AA159))))</f>
        <v>#DIV/0!</v>
      </c>
      <c r="AB176" s="3" t="e">
        <f>IF(DEGREES(ACOS(SIN(RADIANS(G176))*SIN(RADIANS(E169))+COS(RADIANS(G176))*COS(RADIANS(E169))*COS(RADIANS(AB159))))&gt;90,0,$F$4*$F$5/E168^2*(SIN(RADIANS(G176))*SIN(RADIANS(E169))+COS(RADIANS(G176))*COS(RADIANS(E169))*COS(RADIANS(AB159))))</f>
        <v>#DIV/0!</v>
      </c>
      <c r="AC176" s="3" t="e">
        <f>IF(DEGREES(ACOS(SIN(RADIANS(G176))*SIN(RADIANS(E169))+COS(RADIANS(G176))*COS(RADIANS(E169))*COS(RADIANS(AC159))))&gt;90,0,$F$4*$F$5/E168^2*(SIN(RADIANS(G176))*SIN(RADIANS(E169))+COS(RADIANS(G176))*COS(RADIANS(E169))*COS(RADIANS(AC159))))</f>
        <v>#DIV/0!</v>
      </c>
      <c r="AD176" s="3" t="e">
        <f>IF(DEGREES(ACOS(SIN(RADIANS(G176))*SIN(RADIANS(E169))+COS(RADIANS(G176))*COS(RADIANS(E169))*COS(RADIANS(AD159))))&gt;90,0,$F$4*$F$5/E168^2*(SIN(RADIANS(G176))*SIN(RADIANS(E169))+COS(RADIANS(G176))*COS(RADIANS(E169))*COS(RADIANS(AD159))))</f>
        <v>#DIV/0!</v>
      </c>
      <c r="AE176" s="3" t="e">
        <f>IF(DEGREES(ACOS(SIN(RADIANS(G176))*SIN(RADIANS(E169))+COS(RADIANS(G176))*COS(RADIANS(E169))*COS(RADIANS(AE159))))&gt;90,0,$F$4*$F$5/E168^2*(SIN(RADIANS(G176))*SIN(RADIANS(E169))+COS(RADIANS(G176))*COS(RADIANS(E169))*COS(RADIANS(AE159))))</f>
        <v>#DIV/0!</v>
      </c>
      <c r="AF176" s="3" t="e">
        <f>IF(DEGREES(ACOS(SIN(RADIANS(G176))*SIN(RADIANS(E169))+COS(RADIANS(G176))*COS(RADIANS(E169))*COS(RADIANS(AF159))))&gt;90,0,$F$4*$F$5/E168^2*(SIN(RADIANS(G176))*SIN(RADIANS(E169))+COS(RADIANS(G176))*COS(RADIANS(E169))*COS(RADIANS(AF159))))</f>
        <v>#DIV/0!</v>
      </c>
      <c r="AG176" s="3" t="e">
        <f>IF(DEGREES(ACOS(SIN(RADIANS(G176))*SIN(RADIANS(E169))+COS(RADIANS(G176))*COS(RADIANS(E169))*COS(RADIANS(AG159))))&gt;90,0,$F$4*$F$5/E168^2*(SIN(RADIANS(G176))*SIN(RADIANS(E169))+COS(RADIANS(G176))*COS(RADIANS(E169))*COS(RADIANS(AG159))))</f>
        <v>#DIV/0!</v>
      </c>
      <c r="AH176" s="3" t="e">
        <f>IF(DEGREES(ACOS(SIN(RADIANS(G176))*SIN(RADIANS(E169))+COS(RADIANS(G176))*COS(RADIANS(E169))*COS(RADIANS(AH159))))&gt;90,0,$F$4*$F$5/E168^2*(SIN(RADIANS(G176))*SIN(RADIANS(E169))+COS(RADIANS(G176))*COS(RADIANS(E169))*COS(RADIANS(AH159))))</f>
        <v>#DIV/0!</v>
      </c>
      <c r="AI176" s="3" t="e">
        <f>IF(DEGREES(ACOS(SIN(RADIANS(G176))*SIN(RADIANS(E169))+COS(RADIANS(G176))*COS(RADIANS(E169))*COS(RADIANS(AI159))))&gt;90,0,$F$4*$F$5/E168^2*(SIN(RADIANS(G176))*SIN(RADIANS(E169))+COS(RADIANS(G176))*COS(RADIANS(E169))*COS(RADIANS(AI159))))</f>
        <v>#DIV/0!</v>
      </c>
      <c r="AJ176" s="3" t="e">
        <f>IF(DEGREES(ACOS(SIN(RADIANS(G176))*SIN(RADIANS(E169))+COS(RADIANS(G176))*COS(RADIANS(E169))*COS(RADIANS(AJ159))))&gt;90,0,$F$4*$F$5/E168^2*(SIN(RADIANS(G176))*SIN(RADIANS(E169))+COS(RADIANS(G176))*COS(RADIANS(E169))*COS(RADIANS(AJ159))))</f>
        <v>#DIV/0!</v>
      </c>
      <c r="AK176" s="3">
        <f>IF(DEGREES(ACOS(SIN(RADIANS(G176))*SIN(RADIANS(E169))+COS(RADIANS(G176))*COS(RADIANS(E169))*COS(RADIANS(AK159))))&gt;90,0,$F$4*$F$5/E168^2*(SIN(RADIANS(G176))*SIN(RADIANS(E169))+COS(RADIANS(G176))*COS(RADIANS(E169))*COS(RADIANS(AK159))))</f>
        <v>0</v>
      </c>
      <c r="AL176" s="3">
        <f>IF(DEGREES(ACOS(SIN(RADIANS(G176))*SIN(RADIANS(E169))+COS(RADIANS(G176))*COS(RADIANS(E169))*COS(RADIANS(AL159))))&gt;90,0,$F$4*$F$5/E168^2*(SIN(RADIANS(G176))*SIN(RADIANS(E169))+COS(RADIANS(G176))*COS(RADIANS(E169))*COS(RADIANS(AL159))))</f>
        <v>0</v>
      </c>
      <c r="AM176" s="3">
        <f>IF(DEGREES(ACOS(SIN(RADIANS(G176))*SIN(RADIANS(E169))+COS(RADIANS(G176))*COS(RADIANS(E169))*COS(RADIANS(AM159))))&gt;90,0,$F$4*$F$5/E168^2*(SIN(RADIANS(G176))*SIN(RADIANS(E169))+COS(RADIANS(G176))*COS(RADIANS(E169))*COS(RADIANS(AM159))))</f>
        <v>0</v>
      </c>
      <c r="AN176" s="3">
        <f>IF(DEGREES(ACOS(SIN(RADIANS(G176))*SIN(RADIANS(E169))+COS(RADIANS(G176))*COS(RADIANS(E169))*COS(RADIANS(AN159))))&gt;90,0,$F$4*$F$5/E168^2*(SIN(RADIANS(G176))*SIN(RADIANS(E169))+COS(RADIANS(G176))*COS(RADIANS(E169))*COS(RADIANS(AN159))))</f>
        <v>0</v>
      </c>
      <c r="AO176" s="3">
        <f>IF(DEGREES(ACOS(SIN(RADIANS(G176))*SIN(RADIANS(E169))+COS(RADIANS(G176))*COS(RADIANS(E169))*COS(RADIANS(AO159))))&gt;90,0,$F$4*$F$5/E168^2*(SIN(RADIANS(G176))*SIN(RADIANS(E169))+COS(RADIANS(G176))*COS(RADIANS(E169))*COS(RADIANS(AO159))))</f>
        <v>0</v>
      </c>
      <c r="AP176" s="3">
        <f>IF(DEGREES(ACOS(SIN(RADIANS(G176))*SIN(RADIANS(E169))+COS(RADIANS(G176))*COS(RADIANS(E169))*COS(RADIANS(AP159))))&gt;90,0,$F$4*$F$5/E168^2*(SIN(RADIANS(G176))*SIN(RADIANS(E169))+COS(RADIANS(G176))*COS(RADIANS(E169))*COS(RADIANS(AP159))))</f>
        <v>0</v>
      </c>
      <c r="AQ176" s="3">
        <f>IF(DEGREES(ACOS(SIN(RADIANS(G176))*SIN(RADIANS(E169))+COS(RADIANS(G176))*COS(RADIANS(E169))*COS(RADIANS(AQ159))))&gt;90,0,$F$4*$F$5/E168^2*(SIN(RADIANS(G176))*SIN(RADIANS(E169))+COS(RADIANS(G176))*COS(RADIANS(E169))*COS(RADIANS(AQ159))))</f>
        <v>0</v>
      </c>
      <c r="AR176" s="3">
        <f>IF(DEGREES(ACOS(SIN(RADIANS(G176))*SIN(RADIANS(E169))+COS(RADIANS(G176))*COS(RADIANS(E169))*COS(RADIANS(AR159))))&gt;90,0,$F$4*$F$5/E168^2*(SIN(RADIANS(G176))*SIN(RADIANS(E169))+COS(RADIANS(G176))*COS(RADIANS(E169))*COS(RADIANS(AR159))))</f>
        <v>0</v>
      </c>
    </row>
    <row r="177" spans="2:44" ht="15.75" customHeight="1" x14ac:dyDescent="0.2">
      <c r="G177" s="3">
        <v>-70</v>
      </c>
      <c r="I177" s="3">
        <f>IF(DEGREES(ACOS(SIN(RADIANS(G177))*SIN(RADIANS(E169))+COS(RADIANS(G177))*COS(RADIANS(E169))*COS(RADIANS(I159))))&gt;90,0,$F$4*$F$5/E168^2*(SIN(RADIANS(G177))*SIN(RADIANS(E169))+COS(RADIANS(G177))*COS(RADIANS(E169))*COS(RADIANS(I159))))</f>
        <v>0</v>
      </c>
      <c r="J177" s="3">
        <f>IF(DEGREES(ACOS(SIN(RADIANS(G177))*SIN(RADIANS(E169))+COS(RADIANS(G177))*COS(RADIANS(E169))*COS(RADIANS(J159))))&gt;90,0,$F$4*$F$5/E168^2*(SIN(RADIANS(G177))*SIN(RADIANS(E169))+COS(RADIANS(G177))*COS(RADIANS(E169))*COS(RADIANS(J159))))</f>
        <v>0</v>
      </c>
      <c r="K177" s="3">
        <f>IF(DEGREES(ACOS(SIN(RADIANS(G177))*SIN(RADIANS(E169))+COS(RADIANS(G177))*COS(RADIANS(E169))*COS(RADIANS(K159))))&gt;90,0,$F$4*$F$5/E168^2*(SIN(RADIANS(G177))*SIN(RADIANS(E169))+COS(RADIANS(G177))*COS(RADIANS(E169))*COS(RADIANS(K159))))</f>
        <v>0</v>
      </c>
      <c r="L177" s="3">
        <f>IF(DEGREES(ACOS(SIN(RADIANS(G177))*SIN(RADIANS(E169))+COS(RADIANS(G177))*COS(RADIANS(E169))*COS(RADIANS(L159))))&gt;90,0,$F$4*$F$5/E168^2*(SIN(RADIANS(G177))*SIN(RADIANS(E169))+COS(RADIANS(G177))*COS(RADIANS(E169))*COS(RADIANS(L159))))</f>
        <v>0</v>
      </c>
      <c r="M177" s="3">
        <f>IF(DEGREES(ACOS(SIN(RADIANS(G177))*SIN(RADIANS(E169))+COS(RADIANS(G177))*COS(RADIANS(E169))*COS(RADIANS(M159))))&gt;90,0,$F$4*$F$5/E168^2*(SIN(RADIANS(G177))*SIN(RADIANS(E169))+COS(RADIANS(G177))*COS(RADIANS(E169))*COS(RADIANS(M159))))</f>
        <v>0</v>
      </c>
      <c r="N177" s="3">
        <f>IF(DEGREES(ACOS(SIN(RADIANS(G177))*SIN(RADIANS(E169))+COS(RADIANS(G177))*COS(RADIANS(E169))*COS(RADIANS(N159))))&gt;90,0,$F$4*$F$5/E168^2*(SIN(RADIANS(G177))*SIN(RADIANS(E169))+COS(RADIANS(G177))*COS(RADIANS(E169))*COS(RADIANS(N159))))</f>
        <v>0</v>
      </c>
      <c r="O177" s="3">
        <f>IF(DEGREES(ACOS(SIN(RADIANS(G177))*SIN(RADIANS(E169))+COS(RADIANS(G177))*COS(RADIANS(E169))*COS(RADIANS(O159))))&gt;90,0,$F$4*$F$5/E168^2*(SIN(RADIANS(G177))*SIN(RADIANS(E169))+COS(RADIANS(G177))*COS(RADIANS(E169))*COS(RADIANS(O159))))</f>
        <v>0</v>
      </c>
      <c r="P177" s="3">
        <f>IF(DEGREES(ACOS(SIN(RADIANS(G177))*SIN(RADIANS(E169))+COS(RADIANS(G177))*COS(RADIANS(E169))*COS(RADIANS(P159))))&gt;90,0,$F$4*$F$5/E168^2*(SIN(RADIANS(G177))*SIN(RADIANS(E169))+COS(RADIANS(G177))*COS(RADIANS(E169))*COS(RADIANS(P159))))</f>
        <v>0</v>
      </c>
      <c r="Q177" s="3">
        <f>IF(DEGREES(ACOS(SIN(RADIANS(G177))*SIN(RADIANS(E169))+COS(RADIANS(G177))*COS(RADIANS(E169))*COS(RADIANS(Q159))))&gt;90,0,$F$4*$F$5/E168^2*(SIN(RADIANS(G177))*SIN(RADIANS(E169))+COS(RADIANS(G177))*COS(RADIANS(E169))*COS(RADIANS(Q159))))</f>
        <v>0</v>
      </c>
      <c r="R177" s="3" t="e">
        <f>IF(DEGREES(ACOS(SIN(RADIANS(G177))*SIN(RADIANS(E169))+COS(RADIANS(G177))*COS(RADIANS(E169))*COS(RADIANS(R159))))&gt;90,0,$F$4*$F$5/E168^2*(SIN(RADIANS(G177))*SIN(RADIANS(E169))+COS(RADIANS(G177))*COS(RADIANS(E169))*COS(RADIANS(R159))))</f>
        <v>#DIV/0!</v>
      </c>
      <c r="S177" s="3" t="e">
        <f>IF(DEGREES(ACOS(SIN(RADIANS(G177))*SIN(RADIANS(E169))+COS(RADIANS(G177))*COS(RADIANS(E169))*COS(RADIANS(S159))))&gt;90,0,$F$4*$F$5/E168^2*(SIN(RADIANS(G177))*SIN(RADIANS(E169))+COS(RADIANS(G177))*COS(RADIANS(E169))*COS(RADIANS(S159))))</f>
        <v>#DIV/0!</v>
      </c>
      <c r="T177" s="3" t="e">
        <f>IF(DEGREES(ACOS(SIN(RADIANS(G177))*SIN(RADIANS(E169))+COS(RADIANS(G177))*COS(RADIANS(E169))*COS(RADIANS(T159))))&gt;90,0,$F$4*$F$5/E168^2*(SIN(RADIANS(G177))*SIN(RADIANS(E169))+COS(RADIANS(G177))*COS(RADIANS(E169))*COS(RADIANS(T159))))</f>
        <v>#DIV/0!</v>
      </c>
      <c r="U177" s="3" t="e">
        <f>IF(DEGREES(ACOS(SIN(RADIANS(G177))*SIN(RADIANS(E169))+COS(RADIANS(G177))*COS(RADIANS(E169))*COS(RADIANS(U159))))&gt;90,0,$F$4*$F$5/E168^2*(SIN(RADIANS(G177))*SIN(RADIANS(E169))+COS(RADIANS(G177))*COS(RADIANS(E169))*COS(RADIANS(U159))))</f>
        <v>#DIV/0!</v>
      </c>
      <c r="V177" s="3" t="e">
        <f>IF(DEGREES(ACOS(SIN(RADIANS(G177))*SIN(RADIANS(E169))+COS(RADIANS(G177))*COS(RADIANS(E169))*COS(RADIANS(V159))))&gt;90,0,$F$4*$F$5/E168^2*(SIN(RADIANS(G177))*SIN(RADIANS(E169))+COS(RADIANS(G177))*COS(RADIANS(E169))*COS(RADIANS(V159))))</f>
        <v>#DIV/0!</v>
      </c>
      <c r="W177" s="3" t="e">
        <f>IF(DEGREES(ACOS(SIN(RADIANS(G177))*SIN(RADIANS(E169))+COS(RADIANS(G177))*COS(RADIANS(E169))*COS(RADIANS(W159))))&gt;90,0,$F$4*$F$5/E168^2*(SIN(RADIANS(G177))*SIN(RADIANS(E169))+COS(RADIANS(G177))*COS(RADIANS(E169))*COS(RADIANS(W159))))</f>
        <v>#DIV/0!</v>
      </c>
      <c r="X177" s="3" t="e">
        <f>IF(DEGREES(ACOS(SIN(RADIANS(G177))*SIN(RADIANS(E169))+COS(RADIANS(G177))*COS(RADIANS(E169))*COS(RADIANS(X159))))&gt;90,0,$F$4*$F$5/E168^2*(SIN(RADIANS(G177))*SIN(RADIANS(E169))+COS(RADIANS(G177))*COS(RADIANS(E169))*COS(RADIANS(X159))))</f>
        <v>#DIV/0!</v>
      </c>
      <c r="Y177" s="3" t="e">
        <f>IF(DEGREES(ACOS(SIN(RADIANS(G177))*SIN(RADIANS(E169))+COS(RADIANS(G177))*COS(RADIANS(E169))*COS(RADIANS(Y159))))&gt;90,0,$F$4*$F$5/E168^2*(SIN(RADIANS(G177))*SIN(RADIANS(E169))+COS(RADIANS(G177))*COS(RADIANS(E169))*COS(RADIANS(Y159))))</f>
        <v>#DIV/0!</v>
      </c>
      <c r="Z177" s="3" t="e">
        <f>IF(DEGREES(ACOS(SIN(RADIANS(G177))*SIN(RADIANS(E169))+COS(RADIANS(G177))*COS(RADIANS(E169))*COS(RADIANS(Z159))))&gt;90,0,$F$4*$F$5/E168^2*(SIN(RADIANS(G177))*SIN(RADIANS(E169))+COS(RADIANS(G177))*COS(RADIANS(E169))*COS(RADIANS(Z159))))</f>
        <v>#DIV/0!</v>
      </c>
      <c r="AA177" s="3" t="e">
        <f>IF(DEGREES(ACOS(SIN(RADIANS(G177))*SIN(RADIANS(E169))+COS(RADIANS(G177))*COS(RADIANS(E169))*COS(RADIANS(AA159))))&gt;90,0,$F$4*$F$5/E168^2*(SIN(RADIANS(G177))*SIN(RADIANS(E169))+COS(RADIANS(G177))*COS(RADIANS(E169))*COS(RADIANS(AA159))))</f>
        <v>#DIV/0!</v>
      </c>
      <c r="AB177" s="3" t="e">
        <f>IF(DEGREES(ACOS(SIN(RADIANS(G177))*SIN(RADIANS(E169))+COS(RADIANS(G177))*COS(RADIANS(E169))*COS(RADIANS(AB159))))&gt;90,0,$F$4*$F$5/E168^2*(SIN(RADIANS(G177))*SIN(RADIANS(E169))+COS(RADIANS(G177))*COS(RADIANS(E169))*COS(RADIANS(AB159))))</f>
        <v>#DIV/0!</v>
      </c>
      <c r="AC177" s="3" t="e">
        <f>IF(DEGREES(ACOS(SIN(RADIANS(G177))*SIN(RADIANS(E169))+COS(RADIANS(G177))*COS(RADIANS(E169))*COS(RADIANS(AC159))))&gt;90,0,$F$4*$F$5/E168^2*(SIN(RADIANS(G177))*SIN(RADIANS(E169))+COS(RADIANS(G177))*COS(RADIANS(E169))*COS(RADIANS(AC159))))</f>
        <v>#DIV/0!</v>
      </c>
      <c r="AD177" s="3" t="e">
        <f>IF(DEGREES(ACOS(SIN(RADIANS(G177))*SIN(RADIANS(E169))+COS(RADIANS(G177))*COS(RADIANS(E169))*COS(RADIANS(AD159))))&gt;90,0,$F$4*$F$5/E168^2*(SIN(RADIANS(G177))*SIN(RADIANS(E169))+COS(RADIANS(G177))*COS(RADIANS(E169))*COS(RADIANS(AD159))))</f>
        <v>#DIV/0!</v>
      </c>
      <c r="AE177" s="3" t="e">
        <f>IF(DEGREES(ACOS(SIN(RADIANS(G177))*SIN(RADIANS(E169))+COS(RADIANS(G177))*COS(RADIANS(E169))*COS(RADIANS(AE159))))&gt;90,0,$F$4*$F$5/E168^2*(SIN(RADIANS(G177))*SIN(RADIANS(E169))+COS(RADIANS(G177))*COS(RADIANS(E169))*COS(RADIANS(AE159))))</f>
        <v>#DIV/0!</v>
      </c>
      <c r="AF177" s="3" t="e">
        <f>IF(DEGREES(ACOS(SIN(RADIANS(G177))*SIN(RADIANS(E169))+COS(RADIANS(G177))*COS(RADIANS(E169))*COS(RADIANS(AF159))))&gt;90,0,$F$4*$F$5/E168^2*(SIN(RADIANS(G177))*SIN(RADIANS(E169))+COS(RADIANS(G177))*COS(RADIANS(E169))*COS(RADIANS(AF159))))</f>
        <v>#DIV/0!</v>
      </c>
      <c r="AG177" s="3" t="e">
        <f>IF(DEGREES(ACOS(SIN(RADIANS(G177))*SIN(RADIANS(E169))+COS(RADIANS(G177))*COS(RADIANS(E169))*COS(RADIANS(AG159))))&gt;90,0,$F$4*$F$5/E168^2*(SIN(RADIANS(G177))*SIN(RADIANS(E169))+COS(RADIANS(G177))*COS(RADIANS(E169))*COS(RADIANS(AG159))))</f>
        <v>#DIV/0!</v>
      </c>
      <c r="AH177" s="3" t="e">
        <f>IF(DEGREES(ACOS(SIN(RADIANS(G177))*SIN(RADIANS(E169))+COS(RADIANS(G177))*COS(RADIANS(E169))*COS(RADIANS(AH159))))&gt;90,0,$F$4*$F$5/E168^2*(SIN(RADIANS(G177))*SIN(RADIANS(E169))+COS(RADIANS(G177))*COS(RADIANS(E169))*COS(RADIANS(AH159))))</f>
        <v>#DIV/0!</v>
      </c>
      <c r="AI177" s="3" t="e">
        <f>IF(DEGREES(ACOS(SIN(RADIANS(G177))*SIN(RADIANS(E169))+COS(RADIANS(G177))*COS(RADIANS(E169))*COS(RADIANS(AI159))))&gt;90,0,$F$4*$F$5/E168^2*(SIN(RADIANS(G177))*SIN(RADIANS(E169))+COS(RADIANS(G177))*COS(RADIANS(E169))*COS(RADIANS(AI159))))</f>
        <v>#DIV/0!</v>
      </c>
      <c r="AJ177" s="3" t="e">
        <f>IF(DEGREES(ACOS(SIN(RADIANS(G177))*SIN(RADIANS(E169))+COS(RADIANS(G177))*COS(RADIANS(E169))*COS(RADIANS(AJ159))))&gt;90,0,$F$4*$F$5/E168^2*(SIN(RADIANS(G177))*SIN(RADIANS(E169))+COS(RADIANS(G177))*COS(RADIANS(E169))*COS(RADIANS(AJ159))))</f>
        <v>#DIV/0!</v>
      </c>
      <c r="AK177" s="3">
        <f>IF(DEGREES(ACOS(SIN(RADIANS(G177))*SIN(RADIANS(E169))+COS(RADIANS(G177))*COS(RADIANS(E169))*COS(RADIANS(AK159))))&gt;90,0,$F$4*$F$5/E168^2*(SIN(RADIANS(G177))*SIN(RADIANS(E169))+COS(RADIANS(G177))*COS(RADIANS(E169))*COS(RADIANS(AK159))))</f>
        <v>0</v>
      </c>
      <c r="AL177" s="3">
        <f>IF(DEGREES(ACOS(SIN(RADIANS(G177))*SIN(RADIANS(E169))+COS(RADIANS(G177))*COS(RADIANS(E169))*COS(RADIANS(AL159))))&gt;90,0,$F$4*$F$5/E168^2*(SIN(RADIANS(G177))*SIN(RADIANS(E169))+COS(RADIANS(G177))*COS(RADIANS(E169))*COS(RADIANS(AL159))))</f>
        <v>0</v>
      </c>
      <c r="AM177" s="3">
        <f>IF(DEGREES(ACOS(SIN(RADIANS(G177))*SIN(RADIANS(E169))+COS(RADIANS(G177))*COS(RADIANS(E169))*COS(RADIANS(AM159))))&gt;90,0,$F$4*$F$5/E168^2*(SIN(RADIANS(G177))*SIN(RADIANS(E169))+COS(RADIANS(G177))*COS(RADIANS(E169))*COS(RADIANS(AM159))))</f>
        <v>0</v>
      </c>
      <c r="AN177" s="3">
        <f>IF(DEGREES(ACOS(SIN(RADIANS(G177))*SIN(RADIANS(E169))+COS(RADIANS(G177))*COS(RADIANS(E169))*COS(RADIANS(AN159))))&gt;90,0,$F$4*$F$5/E168^2*(SIN(RADIANS(G177))*SIN(RADIANS(E169))+COS(RADIANS(G177))*COS(RADIANS(E169))*COS(RADIANS(AN159))))</f>
        <v>0</v>
      </c>
      <c r="AO177" s="3">
        <f>IF(DEGREES(ACOS(SIN(RADIANS(G177))*SIN(RADIANS(E169))+COS(RADIANS(G177))*COS(RADIANS(E169))*COS(RADIANS(AO159))))&gt;90,0,$F$4*$F$5/E168^2*(SIN(RADIANS(G177))*SIN(RADIANS(E169))+COS(RADIANS(G177))*COS(RADIANS(E169))*COS(RADIANS(AO159))))</f>
        <v>0</v>
      </c>
      <c r="AP177" s="3">
        <f>IF(DEGREES(ACOS(SIN(RADIANS(G177))*SIN(RADIANS(E169))+COS(RADIANS(G177))*COS(RADIANS(E169))*COS(RADIANS(AP159))))&gt;90,0,$F$4*$F$5/E168^2*(SIN(RADIANS(G177))*SIN(RADIANS(E169))+COS(RADIANS(G177))*COS(RADIANS(E169))*COS(RADIANS(AP159))))</f>
        <v>0</v>
      </c>
      <c r="AQ177" s="3">
        <f>IF(DEGREES(ACOS(SIN(RADIANS(G177))*SIN(RADIANS(E169))+COS(RADIANS(G177))*COS(RADIANS(E169))*COS(RADIANS(AQ159))))&gt;90,0,$F$4*$F$5/E168^2*(SIN(RADIANS(G177))*SIN(RADIANS(E169))+COS(RADIANS(G177))*COS(RADIANS(E169))*COS(RADIANS(AQ159))))</f>
        <v>0</v>
      </c>
      <c r="AR177" s="3">
        <f>IF(DEGREES(ACOS(SIN(RADIANS(G177))*SIN(RADIANS(E169))+COS(RADIANS(G177))*COS(RADIANS(E169))*COS(RADIANS(AR159))))&gt;90,0,$F$4*$F$5/E168^2*(SIN(RADIANS(G177))*SIN(RADIANS(E169))+COS(RADIANS(G177))*COS(RADIANS(E169))*COS(RADIANS(AR159))))</f>
        <v>0</v>
      </c>
    </row>
    <row r="178" spans="2:44" ht="15.75" customHeight="1" x14ac:dyDescent="0.2">
      <c r="G178" s="3">
        <v>-80</v>
      </c>
      <c r="I178" s="3">
        <f>IF(DEGREES(ACOS(SIN(RADIANS(G178))*SIN(RADIANS(E169))+COS(RADIANS(G178))*COS(RADIANS(E169))*COS(RADIANS(I159))))&gt;90,0,$F$4*$F$5/E168^2*(SIN(RADIANS(G178))*SIN(RADIANS(E169))+COS(RADIANS(G178))*COS(RADIANS(E169))*COS(RADIANS(I159))))</f>
        <v>0</v>
      </c>
      <c r="J178" s="3">
        <f>IF(DEGREES(ACOS(SIN(RADIANS(G178))*SIN(RADIANS(E169))+COS(RADIANS(G178))*COS(RADIANS(E169))*COS(RADIANS(J159))))&gt;90,0,$F$4*$F$5/E168^2*(SIN(RADIANS(G178))*SIN(RADIANS(E169))+COS(RADIANS(G178))*COS(RADIANS(E169))*COS(RADIANS(J159))))</f>
        <v>0</v>
      </c>
      <c r="K178" s="3">
        <f>IF(DEGREES(ACOS(SIN(RADIANS(G178))*SIN(RADIANS(E169))+COS(RADIANS(G178))*COS(RADIANS(E169))*COS(RADIANS(K159))))&gt;90,0,$F$4*$F$5/E168^2*(SIN(RADIANS(G178))*SIN(RADIANS(E169))+COS(RADIANS(G178))*COS(RADIANS(E169))*COS(RADIANS(K159))))</f>
        <v>0</v>
      </c>
      <c r="L178" s="3">
        <f>IF(DEGREES(ACOS(SIN(RADIANS(G178))*SIN(RADIANS(E169))+COS(RADIANS(G178))*COS(RADIANS(E169))*COS(RADIANS(L159))))&gt;90,0,$F$4*$F$5/E168^2*(SIN(RADIANS(G178))*SIN(RADIANS(E169))+COS(RADIANS(G178))*COS(RADIANS(E169))*COS(RADIANS(L159))))</f>
        <v>0</v>
      </c>
      <c r="M178" s="3">
        <f>IF(DEGREES(ACOS(SIN(RADIANS(G178))*SIN(RADIANS(E169))+COS(RADIANS(G178))*COS(RADIANS(E169))*COS(RADIANS(M159))))&gt;90,0,$F$4*$F$5/E168^2*(SIN(RADIANS(G178))*SIN(RADIANS(E169))+COS(RADIANS(G178))*COS(RADIANS(E169))*COS(RADIANS(M159))))</f>
        <v>0</v>
      </c>
      <c r="N178" s="3">
        <f>IF(DEGREES(ACOS(SIN(RADIANS(G178))*SIN(RADIANS(E169))+COS(RADIANS(G178))*COS(RADIANS(E169))*COS(RADIANS(N159))))&gt;90,0,$F$4*$F$5/E168^2*(SIN(RADIANS(G178))*SIN(RADIANS(E169))+COS(RADIANS(G178))*COS(RADIANS(E169))*COS(RADIANS(N159))))</f>
        <v>0</v>
      </c>
      <c r="O178" s="3">
        <f>IF(DEGREES(ACOS(SIN(RADIANS(G178))*SIN(RADIANS(E169))+COS(RADIANS(G178))*COS(RADIANS(E169))*COS(RADIANS(O159))))&gt;90,0,$F$4*$F$5/E168^2*(SIN(RADIANS(G178))*SIN(RADIANS(E169))+COS(RADIANS(G178))*COS(RADIANS(E169))*COS(RADIANS(O159))))</f>
        <v>0</v>
      </c>
      <c r="P178" s="3">
        <f>IF(DEGREES(ACOS(SIN(RADIANS(G178))*SIN(RADIANS(E169))+COS(RADIANS(G178))*COS(RADIANS(E169))*COS(RADIANS(P159))))&gt;90,0,$F$4*$F$5/E168^2*(SIN(RADIANS(G178))*SIN(RADIANS(E169))+COS(RADIANS(G178))*COS(RADIANS(E169))*COS(RADIANS(P159))))</f>
        <v>0</v>
      </c>
      <c r="Q178" s="3">
        <f>IF(DEGREES(ACOS(SIN(RADIANS(G178))*SIN(RADIANS(E169))+COS(RADIANS(G178))*COS(RADIANS(E169))*COS(RADIANS(Q159))))&gt;90,0,$F$4*$F$5/E168^2*(SIN(RADIANS(G178))*SIN(RADIANS(E169))+COS(RADIANS(G178))*COS(RADIANS(E169))*COS(RADIANS(Q159))))</f>
        <v>0</v>
      </c>
      <c r="R178" s="3" t="e">
        <f>IF(DEGREES(ACOS(SIN(RADIANS(G178))*SIN(RADIANS(E169))+COS(RADIANS(G178))*COS(RADIANS(E169))*COS(RADIANS(R159))))&gt;90,0,$F$4*$F$5/E168^2*(SIN(RADIANS(G178))*SIN(RADIANS(E169))+COS(RADIANS(G178))*COS(RADIANS(E169))*COS(RADIANS(R159))))</f>
        <v>#DIV/0!</v>
      </c>
      <c r="S178" s="3" t="e">
        <f>IF(DEGREES(ACOS(SIN(RADIANS(G178))*SIN(RADIANS(E169))+COS(RADIANS(G178))*COS(RADIANS(E169))*COS(RADIANS(S159))))&gt;90,0,$F$4*$F$5/E168^2*(SIN(RADIANS(G178))*SIN(RADIANS(E169))+COS(RADIANS(G178))*COS(RADIANS(E169))*COS(RADIANS(S159))))</f>
        <v>#DIV/0!</v>
      </c>
      <c r="T178" s="3" t="e">
        <f>IF(DEGREES(ACOS(SIN(RADIANS(G178))*SIN(RADIANS(E169))+COS(RADIANS(G178))*COS(RADIANS(E169))*COS(RADIANS(T159))))&gt;90,0,$F$4*$F$5/E168^2*(SIN(RADIANS(G178))*SIN(RADIANS(E169))+COS(RADIANS(G178))*COS(RADIANS(E169))*COS(RADIANS(T159))))</f>
        <v>#DIV/0!</v>
      </c>
      <c r="U178" s="3" t="e">
        <f>IF(DEGREES(ACOS(SIN(RADIANS(G178))*SIN(RADIANS(E169))+COS(RADIANS(G178))*COS(RADIANS(E169))*COS(RADIANS(U159))))&gt;90,0,$F$4*$F$5/E168^2*(SIN(RADIANS(G178))*SIN(RADIANS(E169))+COS(RADIANS(G178))*COS(RADIANS(E169))*COS(RADIANS(U159))))</f>
        <v>#DIV/0!</v>
      </c>
      <c r="V178" s="3" t="e">
        <f>IF(DEGREES(ACOS(SIN(RADIANS(G178))*SIN(RADIANS(E169))+COS(RADIANS(G178))*COS(RADIANS(E169))*COS(RADIANS(V159))))&gt;90,0,$F$4*$F$5/E168^2*(SIN(RADIANS(G178))*SIN(RADIANS(E169))+COS(RADIANS(G178))*COS(RADIANS(E169))*COS(RADIANS(V159))))</f>
        <v>#DIV/0!</v>
      </c>
      <c r="W178" s="3" t="e">
        <f>IF(DEGREES(ACOS(SIN(RADIANS(G178))*SIN(RADIANS(E169))+COS(RADIANS(G178))*COS(RADIANS(E169))*COS(RADIANS(W159))))&gt;90,0,$F$4*$F$5/E168^2*(SIN(RADIANS(G178))*SIN(RADIANS(E169))+COS(RADIANS(G178))*COS(RADIANS(E169))*COS(RADIANS(W159))))</f>
        <v>#DIV/0!</v>
      </c>
      <c r="X178" s="3" t="e">
        <f>IF(DEGREES(ACOS(SIN(RADIANS(G178))*SIN(RADIANS(E169))+COS(RADIANS(G178))*COS(RADIANS(E169))*COS(RADIANS(X159))))&gt;90,0,$F$4*$F$5/E168^2*(SIN(RADIANS(G178))*SIN(RADIANS(E169))+COS(RADIANS(G178))*COS(RADIANS(E169))*COS(RADIANS(X159))))</f>
        <v>#DIV/0!</v>
      </c>
      <c r="Y178" s="3" t="e">
        <f>IF(DEGREES(ACOS(SIN(RADIANS(G178))*SIN(RADIANS(E169))+COS(RADIANS(G178))*COS(RADIANS(E169))*COS(RADIANS(Y159))))&gt;90,0,$F$4*$F$5/E168^2*(SIN(RADIANS(G178))*SIN(RADIANS(E169))+COS(RADIANS(G178))*COS(RADIANS(E169))*COS(RADIANS(Y159))))</f>
        <v>#DIV/0!</v>
      </c>
      <c r="Z178" s="3" t="e">
        <f>IF(DEGREES(ACOS(SIN(RADIANS(G178))*SIN(RADIANS(E169))+COS(RADIANS(G178))*COS(RADIANS(E169))*COS(RADIANS(Z159))))&gt;90,0,$F$4*$F$5/E168^2*(SIN(RADIANS(G178))*SIN(RADIANS(E169))+COS(RADIANS(G178))*COS(RADIANS(E169))*COS(RADIANS(Z159))))</f>
        <v>#DIV/0!</v>
      </c>
      <c r="AA178" s="3" t="e">
        <f>IF(DEGREES(ACOS(SIN(RADIANS(G178))*SIN(RADIANS(E169))+COS(RADIANS(G178))*COS(RADIANS(E169))*COS(RADIANS(AA159))))&gt;90,0,$F$4*$F$5/E168^2*(SIN(RADIANS(G178))*SIN(RADIANS(E169))+COS(RADIANS(G178))*COS(RADIANS(E169))*COS(RADIANS(AA159))))</f>
        <v>#DIV/0!</v>
      </c>
      <c r="AB178" s="3" t="e">
        <f>IF(DEGREES(ACOS(SIN(RADIANS(G178))*SIN(RADIANS(E169))+COS(RADIANS(G178))*COS(RADIANS(E169))*COS(RADIANS(AB159))))&gt;90,0,$F$4*$F$5/E168^2*(SIN(RADIANS(G178))*SIN(RADIANS(E169))+COS(RADIANS(G178))*COS(RADIANS(E169))*COS(RADIANS(AB159))))</f>
        <v>#DIV/0!</v>
      </c>
      <c r="AC178" s="3" t="e">
        <f>IF(DEGREES(ACOS(SIN(RADIANS(G178))*SIN(RADIANS(E169))+COS(RADIANS(G178))*COS(RADIANS(E169))*COS(RADIANS(AC159))))&gt;90,0,$F$4*$F$5/E168^2*(SIN(RADIANS(G178))*SIN(RADIANS(E169))+COS(RADIANS(G178))*COS(RADIANS(E169))*COS(RADIANS(AC159))))</f>
        <v>#DIV/0!</v>
      </c>
      <c r="AD178" s="3" t="e">
        <f>IF(DEGREES(ACOS(SIN(RADIANS(G178))*SIN(RADIANS(E169))+COS(RADIANS(G178))*COS(RADIANS(E169))*COS(RADIANS(AD159))))&gt;90,0,$F$4*$F$5/E168^2*(SIN(RADIANS(G178))*SIN(RADIANS(E169))+COS(RADIANS(G178))*COS(RADIANS(E169))*COS(RADIANS(AD159))))</f>
        <v>#DIV/0!</v>
      </c>
      <c r="AE178" s="3" t="e">
        <f>IF(DEGREES(ACOS(SIN(RADIANS(G178))*SIN(RADIANS(E169))+COS(RADIANS(G178))*COS(RADIANS(E169))*COS(RADIANS(AE159))))&gt;90,0,$F$4*$F$5/E168^2*(SIN(RADIANS(G178))*SIN(RADIANS(E169))+COS(RADIANS(G178))*COS(RADIANS(E169))*COS(RADIANS(AE159))))</f>
        <v>#DIV/0!</v>
      </c>
      <c r="AF178" s="3" t="e">
        <f>IF(DEGREES(ACOS(SIN(RADIANS(G178))*SIN(RADIANS(E169))+COS(RADIANS(G178))*COS(RADIANS(E169))*COS(RADIANS(AF159))))&gt;90,0,$F$4*$F$5/E168^2*(SIN(RADIANS(G178))*SIN(RADIANS(E169))+COS(RADIANS(G178))*COS(RADIANS(E169))*COS(RADIANS(AF159))))</f>
        <v>#DIV/0!</v>
      </c>
      <c r="AG178" s="3" t="e">
        <f>IF(DEGREES(ACOS(SIN(RADIANS(G178))*SIN(RADIANS(E169))+COS(RADIANS(G178))*COS(RADIANS(E169))*COS(RADIANS(AG159))))&gt;90,0,$F$4*$F$5/E168^2*(SIN(RADIANS(G178))*SIN(RADIANS(E169))+COS(RADIANS(G178))*COS(RADIANS(E169))*COS(RADIANS(AG159))))</f>
        <v>#DIV/0!</v>
      </c>
      <c r="AH178" s="3" t="e">
        <f>IF(DEGREES(ACOS(SIN(RADIANS(G178))*SIN(RADIANS(E169))+COS(RADIANS(G178))*COS(RADIANS(E169))*COS(RADIANS(AH159))))&gt;90,0,$F$4*$F$5/E168^2*(SIN(RADIANS(G178))*SIN(RADIANS(E169))+COS(RADIANS(G178))*COS(RADIANS(E169))*COS(RADIANS(AH159))))</f>
        <v>#DIV/0!</v>
      </c>
      <c r="AI178" s="3" t="e">
        <f>IF(DEGREES(ACOS(SIN(RADIANS(G178))*SIN(RADIANS(E169))+COS(RADIANS(G178))*COS(RADIANS(E169))*COS(RADIANS(AI159))))&gt;90,0,$F$4*$F$5/E168^2*(SIN(RADIANS(G178))*SIN(RADIANS(E169))+COS(RADIANS(G178))*COS(RADIANS(E169))*COS(RADIANS(AI159))))</f>
        <v>#DIV/0!</v>
      </c>
      <c r="AJ178" s="3" t="e">
        <f>IF(DEGREES(ACOS(SIN(RADIANS(G178))*SIN(RADIANS(E169))+COS(RADIANS(G178))*COS(RADIANS(E169))*COS(RADIANS(AJ159))))&gt;90,0,$F$4*$F$5/E168^2*(SIN(RADIANS(G178))*SIN(RADIANS(E169))+COS(RADIANS(G178))*COS(RADIANS(E169))*COS(RADIANS(AJ159))))</f>
        <v>#DIV/0!</v>
      </c>
      <c r="AK178" s="3">
        <f>IF(DEGREES(ACOS(SIN(RADIANS(G178))*SIN(RADIANS(E169))+COS(RADIANS(G178))*COS(RADIANS(E169))*COS(RADIANS(AK159))))&gt;90,0,$F$4*$F$5/E168^2*(SIN(RADIANS(G178))*SIN(RADIANS(E169))+COS(RADIANS(G178))*COS(RADIANS(E169))*COS(RADIANS(AK159))))</f>
        <v>0</v>
      </c>
      <c r="AL178" s="3">
        <f>IF(DEGREES(ACOS(SIN(RADIANS(G178))*SIN(RADIANS(E169))+COS(RADIANS(G178))*COS(RADIANS(E169))*COS(RADIANS(AL159))))&gt;90,0,$F$4*$F$5/E168^2*(SIN(RADIANS(G178))*SIN(RADIANS(E169))+COS(RADIANS(G178))*COS(RADIANS(E169))*COS(RADIANS(AL159))))</f>
        <v>0</v>
      </c>
      <c r="AM178" s="3">
        <f>IF(DEGREES(ACOS(SIN(RADIANS(G178))*SIN(RADIANS(E169))+COS(RADIANS(G178))*COS(RADIANS(E169))*COS(RADIANS(AM159))))&gt;90,0,$F$4*$F$5/E168^2*(SIN(RADIANS(G178))*SIN(RADIANS(E169))+COS(RADIANS(G178))*COS(RADIANS(E169))*COS(RADIANS(AM159))))</f>
        <v>0</v>
      </c>
      <c r="AN178" s="3">
        <f>IF(DEGREES(ACOS(SIN(RADIANS(G178))*SIN(RADIANS(E169))+COS(RADIANS(G178))*COS(RADIANS(E169))*COS(RADIANS(AN159))))&gt;90,0,$F$4*$F$5/E168^2*(SIN(RADIANS(G178))*SIN(RADIANS(E169))+COS(RADIANS(G178))*COS(RADIANS(E169))*COS(RADIANS(AN159))))</f>
        <v>0</v>
      </c>
      <c r="AO178" s="3">
        <f>IF(DEGREES(ACOS(SIN(RADIANS(G178))*SIN(RADIANS(E169))+COS(RADIANS(G178))*COS(RADIANS(E169))*COS(RADIANS(AO159))))&gt;90,0,$F$4*$F$5/E168^2*(SIN(RADIANS(G178))*SIN(RADIANS(E169))+COS(RADIANS(G178))*COS(RADIANS(E169))*COS(RADIANS(AO159))))</f>
        <v>0</v>
      </c>
      <c r="AP178" s="3">
        <f>IF(DEGREES(ACOS(SIN(RADIANS(G178))*SIN(RADIANS(E169))+COS(RADIANS(G178))*COS(RADIANS(E169))*COS(RADIANS(AP159))))&gt;90,0,$F$4*$F$5/E168^2*(SIN(RADIANS(G178))*SIN(RADIANS(E169))+COS(RADIANS(G178))*COS(RADIANS(E169))*COS(RADIANS(AP159))))</f>
        <v>0</v>
      </c>
      <c r="AQ178" s="3">
        <f>IF(DEGREES(ACOS(SIN(RADIANS(G178))*SIN(RADIANS(E169))+COS(RADIANS(G178))*COS(RADIANS(E169))*COS(RADIANS(AQ159))))&gt;90,0,$F$4*$F$5/E168^2*(SIN(RADIANS(G178))*SIN(RADIANS(E169))+COS(RADIANS(G178))*COS(RADIANS(E169))*COS(RADIANS(AQ159))))</f>
        <v>0</v>
      </c>
      <c r="AR178" s="3">
        <f>IF(DEGREES(ACOS(SIN(RADIANS(G178))*SIN(RADIANS(E169))+COS(RADIANS(G178))*COS(RADIANS(E169))*COS(RADIANS(AR159))))&gt;90,0,$F$4*$F$5/E168^2*(SIN(RADIANS(G178))*SIN(RADIANS(E169))+COS(RADIANS(G178))*COS(RADIANS(E169))*COS(RADIANS(AR159))))</f>
        <v>0</v>
      </c>
    </row>
    <row r="179" spans="2:44" ht="15.75" customHeight="1" x14ac:dyDescent="0.2">
      <c r="G179" s="3">
        <v>-90</v>
      </c>
      <c r="I179" s="3" t="e">
        <f>IF(DEGREES(ACOS(SIN(RADIANS(G179))*SIN(RADIANS(E169))+COS(RADIANS(G179))*COS(RADIANS(E169))*COS(RADIANS(I159))))&gt;90,0,$F$4*$F$5/E168^2*(SIN(RADIANS(G179))*SIN(RADIANS(E169))+COS(RADIANS(G179))*COS(RADIANS(E169))*COS(RADIANS(I159))))</f>
        <v>#DIV/0!</v>
      </c>
      <c r="J179" s="3" t="e">
        <f>IF(DEGREES(ACOS(SIN(RADIANS(G179))*SIN(RADIANS(E169))+COS(RADIANS(G179))*COS(RADIANS(E169))*COS(RADIANS(J159))))&gt;90,0,$F$4*$F$5/E168^2*(SIN(RADIANS(G179))*SIN(RADIANS(E169))+COS(RADIANS(G179))*COS(RADIANS(E169))*COS(RADIANS(J159))))</f>
        <v>#DIV/0!</v>
      </c>
      <c r="K179" s="3" t="e">
        <f>IF(DEGREES(ACOS(SIN(RADIANS(G179))*SIN(RADIANS(E169))+COS(RADIANS(G179))*COS(RADIANS(E169))*COS(RADIANS(K159))))&gt;90,0,$F$4*$F$5/E168^2*(SIN(RADIANS(G179))*SIN(RADIANS(E169))+COS(RADIANS(G179))*COS(RADIANS(E169))*COS(RADIANS(K159))))</f>
        <v>#DIV/0!</v>
      </c>
      <c r="L179" s="3" t="e">
        <f>IF(DEGREES(ACOS(SIN(RADIANS(G179))*SIN(RADIANS(E169))+COS(RADIANS(G179))*COS(RADIANS(E169))*COS(RADIANS(L159))))&gt;90,0,$F$4*$F$5/E168^2*(SIN(RADIANS(G179))*SIN(RADIANS(E169))+COS(RADIANS(G179))*COS(RADIANS(E169))*COS(RADIANS(L159))))</f>
        <v>#DIV/0!</v>
      </c>
      <c r="M179" s="3" t="e">
        <f>IF(DEGREES(ACOS(SIN(RADIANS(G179))*SIN(RADIANS(E169))+COS(RADIANS(G179))*COS(RADIANS(E169))*COS(RADIANS(M159))))&gt;90,0,$F$4*$F$5/E168^2*(SIN(RADIANS(G179))*SIN(RADIANS(E169))+COS(RADIANS(G179))*COS(RADIANS(E169))*COS(RADIANS(M159))))</f>
        <v>#DIV/0!</v>
      </c>
      <c r="N179" s="3" t="e">
        <f>IF(DEGREES(ACOS(SIN(RADIANS(G179))*SIN(RADIANS(E169))+COS(RADIANS(G179))*COS(RADIANS(E169))*COS(RADIANS(N159))))&gt;90,0,$F$4*$F$5/E168^2*(SIN(RADIANS(G179))*SIN(RADIANS(E169))+COS(RADIANS(G179))*COS(RADIANS(E169))*COS(RADIANS(N159))))</f>
        <v>#DIV/0!</v>
      </c>
      <c r="O179" s="3" t="e">
        <f>IF(DEGREES(ACOS(SIN(RADIANS(G179))*SIN(RADIANS(E169))+COS(RADIANS(G179))*COS(RADIANS(E169))*COS(RADIANS(O159))))&gt;90,0,$F$4*$F$5/E168^2*(SIN(RADIANS(G179))*SIN(RADIANS(E169))+COS(RADIANS(G179))*COS(RADIANS(E169))*COS(RADIANS(O159))))</f>
        <v>#DIV/0!</v>
      </c>
      <c r="P179" s="3" t="e">
        <f>IF(DEGREES(ACOS(SIN(RADIANS(G179))*SIN(RADIANS(E169))+COS(RADIANS(G179))*COS(RADIANS(E169))*COS(RADIANS(P159))))&gt;90,0,$F$4*$F$5/E168^2*(SIN(RADIANS(G179))*SIN(RADIANS(E169))+COS(RADIANS(G179))*COS(RADIANS(E169))*COS(RADIANS(P159))))</f>
        <v>#DIV/0!</v>
      </c>
      <c r="Q179" s="3" t="e">
        <f>IF(DEGREES(ACOS(SIN(RADIANS(G179))*SIN(RADIANS(E169))+COS(RADIANS(G179))*COS(RADIANS(E169))*COS(RADIANS(Q159))))&gt;90,0,$F$4*$F$5/E168^2*(SIN(RADIANS(G179))*SIN(RADIANS(E169))+COS(RADIANS(G179))*COS(RADIANS(E169))*COS(RADIANS(Q159))))</f>
        <v>#DIV/0!</v>
      </c>
      <c r="R179" s="3" t="e">
        <f>IF(DEGREES(ACOS(SIN(RADIANS(G179))*SIN(RADIANS(E169))+COS(RADIANS(G179))*COS(RADIANS(E169))*COS(RADIANS(R159))))&gt;90,0,$F$4*$F$5/E168^2*(SIN(RADIANS(G179))*SIN(RADIANS(E169))+COS(RADIANS(G179))*COS(RADIANS(E169))*COS(RADIANS(R159))))</f>
        <v>#DIV/0!</v>
      </c>
      <c r="S179" s="3" t="e">
        <f>IF(DEGREES(ACOS(SIN(RADIANS(G179))*SIN(RADIANS(E169))+COS(RADIANS(G179))*COS(RADIANS(E169))*COS(RADIANS(S159))))&gt;90,0,$F$4*$F$5/E168^2*(SIN(RADIANS(G179))*SIN(RADIANS(E169))+COS(RADIANS(G179))*COS(RADIANS(E169))*COS(RADIANS(S159))))</f>
        <v>#DIV/0!</v>
      </c>
      <c r="T179" s="3" t="e">
        <f>IF(DEGREES(ACOS(SIN(RADIANS(G179))*SIN(RADIANS(E169))+COS(RADIANS(G179))*COS(RADIANS(E169))*COS(RADIANS(T159))))&gt;90,0,$F$4*$F$5/E168^2*(SIN(RADIANS(G179))*SIN(RADIANS(E169))+COS(RADIANS(G179))*COS(RADIANS(E169))*COS(RADIANS(T159))))</f>
        <v>#DIV/0!</v>
      </c>
      <c r="U179" s="3" t="e">
        <f>IF(DEGREES(ACOS(SIN(RADIANS(G179))*SIN(RADIANS(E169))+COS(RADIANS(G179))*COS(RADIANS(E169))*COS(RADIANS(U159))))&gt;90,0,$F$4*$F$5/E168^2*(SIN(RADIANS(G179))*SIN(RADIANS(E169))+COS(RADIANS(G179))*COS(RADIANS(E169))*COS(RADIANS(U159))))</f>
        <v>#DIV/0!</v>
      </c>
      <c r="V179" s="3" t="e">
        <f>IF(DEGREES(ACOS(SIN(RADIANS(G179))*SIN(RADIANS(E169))+COS(RADIANS(G179))*COS(RADIANS(E169))*COS(RADIANS(V159))))&gt;90,0,$F$4*$F$5/E168^2*(SIN(RADIANS(G179))*SIN(RADIANS(E169))+COS(RADIANS(G179))*COS(RADIANS(E169))*COS(RADIANS(V159))))</f>
        <v>#DIV/0!</v>
      </c>
      <c r="W179" s="3" t="e">
        <f>IF(DEGREES(ACOS(SIN(RADIANS(G179))*SIN(RADIANS(E169))+COS(RADIANS(G179))*COS(RADIANS(E169))*COS(RADIANS(W159))))&gt;90,0,$F$4*$F$5/E168^2*(SIN(RADIANS(G179))*SIN(RADIANS(E169))+COS(RADIANS(G179))*COS(RADIANS(E169))*COS(RADIANS(W159))))</f>
        <v>#DIV/0!</v>
      </c>
      <c r="X179" s="3" t="e">
        <f>IF(DEGREES(ACOS(SIN(RADIANS(G179))*SIN(RADIANS(E169))+COS(RADIANS(G179))*COS(RADIANS(E169))*COS(RADIANS(X159))))&gt;90,0,$F$4*$F$5/E168^2*(SIN(RADIANS(G179))*SIN(RADIANS(E169))+COS(RADIANS(G179))*COS(RADIANS(E169))*COS(RADIANS(X159))))</f>
        <v>#DIV/0!</v>
      </c>
      <c r="Y179" s="3" t="e">
        <f>IF(DEGREES(ACOS(SIN(RADIANS(G179))*SIN(RADIANS(E169))+COS(RADIANS(G179))*COS(RADIANS(E169))*COS(RADIANS(Y159))))&gt;90,0,$F$4*$F$5/E168^2*(SIN(RADIANS(G179))*SIN(RADIANS(E169))+COS(RADIANS(G179))*COS(RADIANS(E169))*COS(RADIANS(Y159))))</f>
        <v>#DIV/0!</v>
      </c>
      <c r="Z179" s="3" t="e">
        <f>IF(DEGREES(ACOS(SIN(RADIANS(G179))*SIN(RADIANS(E169))+COS(RADIANS(G179))*COS(RADIANS(E169))*COS(RADIANS(Z159))))&gt;90,0,$F$4*$F$5/E168^2*(SIN(RADIANS(G179))*SIN(RADIANS(E169))+COS(RADIANS(G179))*COS(RADIANS(E169))*COS(RADIANS(Z159))))</f>
        <v>#DIV/0!</v>
      </c>
      <c r="AA179" s="3" t="e">
        <f>IF(DEGREES(ACOS(SIN(RADIANS(G179))*SIN(RADIANS(E169))+COS(RADIANS(G179))*COS(RADIANS(E169))*COS(RADIANS(AA159))))&gt;90,0,$F$4*$F$5/E168^2*(SIN(RADIANS(G179))*SIN(RADIANS(E169))+COS(RADIANS(G179))*COS(RADIANS(E169))*COS(RADIANS(AA159))))</f>
        <v>#DIV/0!</v>
      </c>
      <c r="AB179" s="3" t="e">
        <f>IF(DEGREES(ACOS(SIN(RADIANS(G179))*SIN(RADIANS(E169))+COS(RADIANS(G179))*COS(RADIANS(E169))*COS(RADIANS(AB159))))&gt;90,0,$F$4*$F$5/E168^2*(SIN(RADIANS(G179))*SIN(RADIANS(E169))+COS(RADIANS(G179))*COS(RADIANS(E169))*COS(RADIANS(AB159))))</f>
        <v>#DIV/0!</v>
      </c>
      <c r="AC179" s="3" t="e">
        <f>IF(DEGREES(ACOS(SIN(RADIANS(G179))*SIN(RADIANS(E169))+COS(RADIANS(G179))*COS(RADIANS(E169))*COS(RADIANS(AC159))))&gt;90,0,$F$4*$F$5/E168^2*(SIN(RADIANS(G179))*SIN(RADIANS(E169))+COS(RADIANS(G179))*COS(RADIANS(E169))*COS(RADIANS(AC159))))</f>
        <v>#DIV/0!</v>
      </c>
      <c r="AD179" s="3" t="e">
        <f>IF(DEGREES(ACOS(SIN(RADIANS(G179))*SIN(RADIANS(E169))+COS(RADIANS(G179))*COS(RADIANS(E169))*COS(RADIANS(AD159))))&gt;90,0,$F$4*$F$5/E168^2*(SIN(RADIANS(G179))*SIN(RADIANS(E169))+COS(RADIANS(G179))*COS(RADIANS(E169))*COS(RADIANS(AD159))))</f>
        <v>#DIV/0!</v>
      </c>
      <c r="AE179" s="3" t="e">
        <f>IF(DEGREES(ACOS(SIN(RADIANS(G179))*SIN(RADIANS(E169))+COS(RADIANS(G179))*COS(RADIANS(E169))*COS(RADIANS(AE159))))&gt;90,0,$F$4*$F$5/E168^2*(SIN(RADIANS(G179))*SIN(RADIANS(E169))+COS(RADIANS(G179))*COS(RADIANS(E169))*COS(RADIANS(AE159))))</f>
        <v>#DIV/0!</v>
      </c>
      <c r="AF179" s="3" t="e">
        <f>IF(DEGREES(ACOS(SIN(RADIANS(G179))*SIN(RADIANS(E169))+COS(RADIANS(G179))*COS(RADIANS(E169))*COS(RADIANS(AF159))))&gt;90,0,$F$4*$F$5/E168^2*(SIN(RADIANS(G179))*SIN(RADIANS(E169))+COS(RADIANS(G179))*COS(RADIANS(E169))*COS(RADIANS(AF159))))</f>
        <v>#DIV/0!</v>
      </c>
      <c r="AG179" s="3" t="e">
        <f>IF(DEGREES(ACOS(SIN(RADIANS(G179))*SIN(RADIANS(E169))+COS(RADIANS(G179))*COS(RADIANS(E169))*COS(RADIANS(AG159))))&gt;90,0,$F$4*$F$5/E168^2*(SIN(RADIANS(G179))*SIN(RADIANS(E169))+COS(RADIANS(G179))*COS(RADIANS(E169))*COS(RADIANS(AG159))))</f>
        <v>#DIV/0!</v>
      </c>
      <c r="AH179" s="3" t="e">
        <f>IF(DEGREES(ACOS(SIN(RADIANS(G179))*SIN(RADIANS(E169))+COS(RADIANS(G179))*COS(RADIANS(E169))*COS(RADIANS(AH159))))&gt;90,0,$F$4*$F$5/E168^2*(SIN(RADIANS(G179))*SIN(RADIANS(E169))+COS(RADIANS(G179))*COS(RADIANS(E169))*COS(RADIANS(AH159))))</f>
        <v>#DIV/0!</v>
      </c>
      <c r="AI179" s="3" t="e">
        <f>IF(DEGREES(ACOS(SIN(RADIANS(G179))*SIN(RADIANS(E169))+COS(RADIANS(G179))*COS(RADIANS(E169))*COS(RADIANS(AI159))))&gt;90,0,$F$4*$F$5/E168^2*(SIN(RADIANS(G179))*SIN(RADIANS(E169))+COS(RADIANS(G179))*COS(RADIANS(E169))*COS(RADIANS(AI159))))</f>
        <v>#DIV/0!</v>
      </c>
      <c r="AJ179" s="3" t="e">
        <f>IF(DEGREES(ACOS(SIN(RADIANS(G179))*SIN(RADIANS(E169))+COS(RADIANS(G179))*COS(RADIANS(E169))*COS(RADIANS(AJ159))))&gt;90,0,$F$4*$F$5/E168^2*(SIN(RADIANS(G179))*SIN(RADIANS(E169))+COS(RADIANS(G179))*COS(RADIANS(E169))*COS(RADIANS(AJ159))))</f>
        <v>#DIV/0!</v>
      </c>
      <c r="AK179" s="3" t="e">
        <f>IF(DEGREES(ACOS(SIN(RADIANS(G179))*SIN(RADIANS(E169))+COS(RADIANS(G179))*COS(RADIANS(E169))*COS(RADIANS(AK159))))&gt;90,0,$F$4*$F$5/E168^2*(SIN(RADIANS(G179))*SIN(RADIANS(E169))+COS(RADIANS(G179))*COS(RADIANS(E169))*COS(RADIANS(AK159))))</f>
        <v>#DIV/0!</v>
      </c>
      <c r="AL179" s="3" t="e">
        <f>IF(DEGREES(ACOS(SIN(RADIANS(G179))*SIN(RADIANS(E169))+COS(RADIANS(G179))*COS(RADIANS(E169))*COS(RADIANS(AL159))))&gt;90,0,$F$4*$F$5/E168^2*(SIN(RADIANS(G179))*SIN(RADIANS(E169))+COS(RADIANS(G179))*COS(RADIANS(E169))*COS(RADIANS(AL159))))</f>
        <v>#DIV/0!</v>
      </c>
      <c r="AM179" s="3" t="e">
        <f>IF(DEGREES(ACOS(SIN(RADIANS(G179))*SIN(RADIANS(E169))+COS(RADIANS(G179))*COS(RADIANS(E169))*COS(RADIANS(AM159))))&gt;90,0,$F$4*$F$5/E168^2*(SIN(RADIANS(G179))*SIN(RADIANS(E169))+COS(RADIANS(G179))*COS(RADIANS(E169))*COS(RADIANS(AM159))))</f>
        <v>#DIV/0!</v>
      </c>
      <c r="AN179" s="3" t="e">
        <f>IF(DEGREES(ACOS(SIN(RADIANS(G179))*SIN(RADIANS(E169))+COS(RADIANS(G179))*COS(RADIANS(E169))*COS(RADIANS(AN159))))&gt;90,0,$F$4*$F$5/E168^2*(SIN(RADIANS(G179))*SIN(RADIANS(E169))+COS(RADIANS(G179))*COS(RADIANS(E169))*COS(RADIANS(AN159))))</f>
        <v>#DIV/0!</v>
      </c>
      <c r="AO179" s="3" t="e">
        <f>IF(DEGREES(ACOS(SIN(RADIANS(G179))*SIN(RADIANS(E169))+COS(RADIANS(G179))*COS(RADIANS(E169))*COS(RADIANS(AO159))))&gt;90,0,$F$4*$F$5/E168^2*(SIN(RADIANS(G179))*SIN(RADIANS(E169))+COS(RADIANS(G179))*COS(RADIANS(E169))*COS(RADIANS(AO159))))</f>
        <v>#DIV/0!</v>
      </c>
      <c r="AP179" s="3" t="e">
        <f>IF(DEGREES(ACOS(SIN(RADIANS(G179))*SIN(RADIANS(E169))+COS(RADIANS(G179))*COS(RADIANS(E169))*COS(RADIANS(AP159))))&gt;90,0,$F$4*$F$5/E168^2*(SIN(RADIANS(G179))*SIN(RADIANS(E169))+COS(RADIANS(G179))*COS(RADIANS(E169))*COS(RADIANS(AP159))))</f>
        <v>#DIV/0!</v>
      </c>
      <c r="AQ179" s="3" t="e">
        <f>IF(DEGREES(ACOS(SIN(RADIANS(G179))*SIN(RADIANS(E169))+COS(RADIANS(G179))*COS(RADIANS(E169))*COS(RADIANS(AQ159))))&gt;90,0,$F$4*$F$5/E168^2*(SIN(RADIANS(G179))*SIN(RADIANS(E169))+COS(RADIANS(G179))*COS(RADIANS(E169))*COS(RADIANS(AQ159))))</f>
        <v>#DIV/0!</v>
      </c>
      <c r="AR179" s="3" t="e">
        <f>IF(DEGREES(ACOS(SIN(RADIANS(G179))*SIN(RADIANS(E169))+COS(RADIANS(G179))*COS(RADIANS(E169))*COS(RADIANS(AR159))))&gt;90,0,$F$4*$F$5/E168^2*(SIN(RADIANS(G179))*SIN(RADIANS(E169))+COS(RADIANS(G179))*COS(RADIANS(E169))*COS(RADIANS(AR159))))</f>
        <v>#DIV/0!</v>
      </c>
    </row>
    <row r="180" spans="2:44" ht="15.75" customHeight="1" x14ac:dyDescent="0.2"/>
    <row r="181" spans="2:44" ht="15.75" customHeight="1" x14ac:dyDescent="0.2">
      <c r="H181" s="3" t="s">
        <v>771</v>
      </c>
      <c r="I181" s="3">
        <v>180</v>
      </c>
      <c r="J181" s="3">
        <v>170</v>
      </c>
      <c r="K181" s="3">
        <v>160</v>
      </c>
      <c r="L181" s="3">
        <v>150</v>
      </c>
      <c r="M181" s="3">
        <v>140</v>
      </c>
      <c r="N181" s="3">
        <v>130</v>
      </c>
      <c r="O181" s="3">
        <v>120</v>
      </c>
      <c r="P181" s="3">
        <v>110</v>
      </c>
      <c r="Q181" s="3">
        <v>100</v>
      </c>
      <c r="R181" s="3">
        <v>90</v>
      </c>
      <c r="S181" s="3">
        <v>80</v>
      </c>
      <c r="T181" s="3">
        <v>70</v>
      </c>
      <c r="U181" s="3">
        <v>60</v>
      </c>
      <c r="V181" s="3">
        <v>50</v>
      </c>
      <c r="W181" s="3">
        <v>40</v>
      </c>
      <c r="X181" s="3">
        <v>30</v>
      </c>
      <c r="Y181" s="3">
        <v>20</v>
      </c>
      <c r="Z181" s="3">
        <v>10</v>
      </c>
      <c r="AA181" s="3">
        <v>0</v>
      </c>
      <c r="AB181" s="3">
        <v>-10</v>
      </c>
      <c r="AC181" s="3">
        <v>-20</v>
      </c>
      <c r="AD181" s="3">
        <v>-30</v>
      </c>
      <c r="AE181" s="3">
        <v>-40</v>
      </c>
      <c r="AF181" s="3">
        <v>-50</v>
      </c>
      <c r="AG181" s="3">
        <v>-60</v>
      </c>
      <c r="AH181" s="3">
        <v>-70</v>
      </c>
      <c r="AI181" s="3">
        <v>-80</v>
      </c>
      <c r="AJ181" s="3">
        <v>-90</v>
      </c>
      <c r="AK181" s="3">
        <v>-100</v>
      </c>
      <c r="AL181" s="3">
        <v>-110</v>
      </c>
      <c r="AM181" s="3">
        <v>-120</v>
      </c>
      <c r="AN181" s="3">
        <v>-130</v>
      </c>
      <c r="AO181" s="3">
        <v>-140</v>
      </c>
      <c r="AP181" s="3">
        <v>-150</v>
      </c>
      <c r="AQ181" s="3">
        <v>-160</v>
      </c>
      <c r="AR181" s="3">
        <v>-170</v>
      </c>
    </row>
    <row r="182" spans="2:44" ht="15.75" customHeight="1" x14ac:dyDescent="0.2">
      <c r="H182" s="3" t="s">
        <v>782</v>
      </c>
      <c r="I182" s="3">
        <f>IF(ABS(I181-E194)&gt;180,IF(ABS(I181-E194)&gt;360,ABS(I181-E194)-360,360-ABS(I181-E194)),ABS(I181-E194))</f>
        <v>180</v>
      </c>
      <c r="J182" s="3">
        <f>IF(ABS(J181-E194)&gt;180,IF(ABS(J181-E194)&gt;360,ABS(J181-E194)-360,360-ABS(J181-E194)),ABS(J181-E194))</f>
        <v>170</v>
      </c>
      <c r="K182" s="3">
        <f>IF(ABS(K181-E194)&gt;180,IF(ABS(K181-E194)&gt;360,ABS(K181-E194)-360,360-ABS(K181-E194)),ABS(K181-E194))</f>
        <v>160</v>
      </c>
      <c r="L182" s="3">
        <f>IF(ABS(L181-E194)&gt;180,IF(ABS(L181-E194)&gt;360,ABS(L181-E194)-360,360-ABS(L181-E194)),ABS(L181-E194))</f>
        <v>150</v>
      </c>
      <c r="M182" s="3">
        <f>IF(ABS(M181-E194)&gt;180,IF(ABS(M181-E194)&gt;360,ABS(M181-E194)-360,360-ABS(M181-E194)),ABS(M181-E194))</f>
        <v>140</v>
      </c>
      <c r="N182" s="3">
        <f>IF(ABS(N181-E194)&gt;180,IF(ABS(N181-E194)&gt;360,ABS(N181-E194)-360,360-ABS(N181-E194)),ABS(N181-E194))</f>
        <v>130</v>
      </c>
      <c r="O182" s="3">
        <f>IF(ABS(O181-E194)&gt;180,IF(ABS(O181-E194)&gt;360,ABS(O181-E194)-360,360-ABS(O181-E194)),ABS(O181-E194))</f>
        <v>119.99999999999999</v>
      </c>
      <c r="P182" s="3">
        <f>IF(ABS(P181-E194)&gt;180,IF(ABS(P181-E194)&gt;360,ABS(P181-E194)-360,360-ABS(P181-E194)),ABS(P181-E194))</f>
        <v>109.99999999999999</v>
      </c>
      <c r="Q182" s="3">
        <f>IF(ABS(Q181-E194)&gt;180,IF(ABS(Q181-E194)&gt;360,ABS(Q181-E194)-360,360-ABS(Q181-E194)),ABS(Q181-E194))</f>
        <v>99.999999999999986</v>
      </c>
      <c r="R182" s="3">
        <f>IF(ABS(R181-E194)&gt;180,IF(ABS(R181-E194)&gt;360,ABS(R181-E194)-360,360-ABS(R181-E194)),ABS(R181-E194))</f>
        <v>89.999999999999986</v>
      </c>
      <c r="S182" s="3">
        <f>IF(ABS(S181-E194)&gt;180,IF(ABS(S181-E194)&gt;360,ABS(S181-E194)-360,360-ABS(S181-E194)),ABS(S181-E194))</f>
        <v>79.999999999999986</v>
      </c>
      <c r="T182" s="3">
        <f>IF(ABS(T181-E194)&gt;180,IF(ABS(T181-E194)&gt;360,ABS(T181-E194)-360,360-ABS(T181-E194)),ABS(T181-E194))</f>
        <v>69.999999999999986</v>
      </c>
      <c r="U182" s="3">
        <f>IF(ABS(U181-E194)&gt;180,IF(ABS(U181-E194)&gt;360,ABS(U181-E194)-360,360-ABS(U181-E194)),ABS(U181-E194))</f>
        <v>59.999999999999986</v>
      </c>
      <c r="V182" s="3">
        <f>IF(ABS(V181-E194)&gt;180,IF(ABS(V181-E194)&gt;360,ABS(V181-E194)-360,360-ABS(V181-E194)),ABS(V181-E194))</f>
        <v>49.999999999999986</v>
      </c>
      <c r="W182" s="3">
        <f>IF(ABS(W181-E194)&gt;180,IF(ABS(W181-E194)&gt;360,ABS(W181-E194)-360,360-ABS(W181-E194)),ABS(W181-E194))</f>
        <v>39.999999999999986</v>
      </c>
      <c r="X182" s="3">
        <f>IF(ABS(X181-E194)&gt;180,IF(ABS(X181-E194)&gt;360,ABS(X181-E194)-360,360-ABS(X181-E194)),ABS(X181-E194))</f>
        <v>29.999999999999986</v>
      </c>
      <c r="Y182" s="3">
        <f>IF(ABS(Y181-E194)&gt;180,IF(ABS(Y181-E194)&gt;360,ABS(Y181-E194)-360,360-ABS(Y181-E194)),ABS(Y181-E194))</f>
        <v>19.999999999999986</v>
      </c>
      <c r="Z182" s="3">
        <f>IF(ABS(Z181-E194)&gt;180,IF(ABS(Z181-E194)&gt;360,ABS(Z181-E194)-360,360-ABS(Z181-E194)),ABS(Z181-E194))</f>
        <v>9.9999999999999858</v>
      </c>
      <c r="AA182" s="3">
        <f>IF(ABS(AA181-E194)&gt;180,IF(ABS(AA181-E194)&gt;360,ABS(AA181-E194)-360,360-ABS(AA181-E194)),ABS(AA181-E194))</f>
        <v>1.4210854715202004E-14</v>
      </c>
      <c r="AB182" s="3">
        <f>IF(ABS(AB181-E194)&gt;180,IF(ABS(AB181-E194)&gt;360,ABS(AB181-E194)-360,360-ABS(AB181-E194)),ABS(AB181-E194))</f>
        <v>10.000000000000014</v>
      </c>
      <c r="AC182" s="3">
        <f>IF(ABS(AC181-E194)&gt;180,IF(ABS(AC181-E194)&gt;360,ABS(AC181-E194)-360,360-ABS(AC181-E194)),ABS(AC181-E194))</f>
        <v>20.000000000000014</v>
      </c>
      <c r="AD182" s="3">
        <f>IF(ABS(AD181-E194)&gt;180,IF(ABS(AD181-E194)&gt;360,ABS(AD181-E194)-360,360-ABS(AD181-E194)),ABS(AD181-E194))</f>
        <v>30.000000000000014</v>
      </c>
      <c r="AE182" s="3">
        <f>IF(ABS(AE181-E194)&gt;180,IF(ABS(AE181-E194)&gt;360,ABS(AE181-E194)-360,360-ABS(AE181-E194)),ABS(AE181-E194))</f>
        <v>40.000000000000014</v>
      </c>
      <c r="AF182" s="3">
        <f>IF(ABS(AF181-E194)&gt;180,IF(ABS(AF181-E194)&gt;360,ABS(AF181-E194)-360,360-ABS(AF181-E194)),ABS(AF181-E194))</f>
        <v>50.000000000000014</v>
      </c>
      <c r="AG182" s="3">
        <f>IF(ABS(AG181-E194)&gt;180,IF(ABS(AG181-E194)&gt;360,ABS(AG181-E194)-360,360-ABS(AG181-E194)),ABS(AG181-E194))</f>
        <v>60.000000000000014</v>
      </c>
      <c r="AH182" s="3">
        <f>IF(ABS(AH181-E194)&gt;180,IF(ABS(AH181-E194)&gt;360,ABS(AH181-E194)-360,360-ABS(AH181-E194)),ABS(AH181-E194))</f>
        <v>70.000000000000014</v>
      </c>
      <c r="AI182" s="3">
        <f>IF(ABS(AI181-E194)&gt;180,IF(ABS(AI181-E194)&gt;360,ABS(AI181-E194)-360,360-ABS(AI181-E194)),ABS(AI181-E194))</f>
        <v>80.000000000000014</v>
      </c>
      <c r="AJ182" s="3">
        <f>IF(ABS(AJ181-E194)&gt;180,IF(ABS(AJ181-E194)&gt;360,ABS(AJ181-E194)-360,360-ABS(AJ181-E194)),ABS(AJ181-E194))</f>
        <v>90.000000000000014</v>
      </c>
      <c r="AK182" s="3">
        <f>IF(ABS(AK181-E194)&gt;180,IF(ABS(AK181-E194)&gt;360,ABS(AK181-E194)-360,360-ABS(AK181-E194)),ABS(AK181-E194))</f>
        <v>100.00000000000001</v>
      </c>
      <c r="AL182" s="3">
        <f>IF(ABS(AL181-E194)&gt;180,IF(ABS(AL181-E194)&gt;360,ABS(AL181-E194)-360,360-ABS(AL181-E194)),ABS(AL181-E194))</f>
        <v>110.00000000000001</v>
      </c>
      <c r="AM182" s="3">
        <f>IF(ABS(AM181-E194)&gt;180,IF(ABS(AM181-E194)&gt;360,ABS(AM181-E194)-360,360-ABS(AM181-E194)),ABS(AM181-E194))</f>
        <v>120.00000000000001</v>
      </c>
      <c r="AN182" s="3">
        <f>IF(ABS(AN181-E194)&gt;180,IF(ABS(AN181-E194)&gt;360,ABS(AN181-E194)-360,360-ABS(AN181-E194)),ABS(AN181-E194))</f>
        <v>130</v>
      </c>
      <c r="AO182" s="3">
        <f>IF(ABS(AO181-E194)&gt;180,IF(ABS(AO181-E194)&gt;360,ABS(AO181-E194)-360,360-ABS(AO181-E194)),ABS(AO181-E194))</f>
        <v>140</v>
      </c>
      <c r="AP182" s="3">
        <f>IF(ABS(AP181-E194)&gt;180,IF(ABS(AP181-E194)&gt;360,ABS(AP181-E194)-360,360-ABS(AP181-E194)),ABS(AP181-E194))</f>
        <v>150</v>
      </c>
      <c r="AQ182" s="3">
        <f>IF(ABS(AQ181-E194)&gt;180,IF(ABS(AQ181-E194)&gt;360,ABS(AQ181-E194)-360,360-ABS(AQ181-E194)),ABS(AQ181-E194))</f>
        <v>160</v>
      </c>
      <c r="AR182" s="3">
        <f>IF(ABS(AR181-E194)&gt;180,IF(ABS(AR181-E194)&gt;360,ABS(AR181-E194)-360,360-ABS(AR181-E194)),ABS(AR181-E194))</f>
        <v>170</v>
      </c>
    </row>
    <row r="183" spans="2:44" ht="15.75" customHeight="1" x14ac:dyDescent="0.2">
      <c r="G183" s="3" t="s">
        <v>736</v>
      </c>
    </row>
    <row r="184" spans="2:44" ht="15.75" customHeight="1" x14ac:dyDescent="0.2">
      <c r="B184" s="3" t="s">
        <v>791</v>
      </c>
      <c r="E184" s="3">
        <v>60</v>
      </c>
      <c r="G184" s="3">
        <v>90</v>
      </c>
      <c r="I184" s="3" t="e">
        <f>IF(DEGREES(ACOS(SIN(RADIANS(G184))*SIN(RADIANS(E192))+COS(RADIANS(G184))*COS(RADIANS(E192))*COS(RADIANS(I182))))&gt;90,0,$F$4*$F$5/E191^2*(SIN(RADIANS(G184))*SIN(RADIANS(E192))+COS(RADIANS(G184))*COS(RADIANS(E192))*COS(RADIANS(I182))))</f>
        <v>#DIV/0!</v>
      </c>
      <c r="J184" s="3" t="e">
        <f>IF(DEGREES(ACOS(SIN(RADIANS(G184))*SIN(RADIANS(E192))+COS(RADIANS(G184))*COS(RADIANS(E192))*COS(RADIANS(J182))))&gt;90,0,$F$4*$F$5/E191^2*(SIN(RADIANS(G184))*SIN(RADIANS(E192))+COS(RADIANS(G184))*COS(RADIANS(E192))*COS(RADIANS(J182))))</f>
        <v>#DIV/0!</v>
      </c>
      <c r="K184" s="3" t="e">
        <f>IF(DEGREES(ACOS(SIN(RADIANS(G184))*SIN(RADIANS(E192))+COS(RADIANS(G184))*COS(RADIANS(E192))*COS(RADIANS(K182))))&gt;90,0,$F$4*$F$5/E191^2*(SIN(RADIANS(G184))*SIN(RADIANS(E192))+COS(RADIANS(G184))*COS(RADIANS(E192))*COS(RADIANS(K182))))</f>
        <v>#DIV/0!</v>
      </c>
      <c r="L184" s="3" t="e">
        <f>IF(DEGREES(ACOS(SIN(RADIANS(G184))*SIN(RADIANS(E192))+COS(RADIANS(G184))*COS(RADIANS(E192))*COS(RADIANS(L182))))&gt;90,0,$F$4*$F$5/E191^2*(SIN(RADIANS(G184))*SIN(RADIANS(E192))+COS(RADIANS(G184))*COS(RADIANS(E192))*COS(RADIANS(L182))))</f>
        <v>#DIV/0!</v>
      </c>
      <c r="M184" s="3" t="e">
        <f>IF(DEGREES(ACOS(SIN(RADIANS(G184))*SIN(RADIANS(E192))+COS(RADIANS(G184))*COS(RADIANS(E192))*COS(RADIANS(M182))))&gt;90,0,$F$4*$F$5/E191^2*(SIN(RADIANS(G184))*SIN(RADIANS(E192))+COS(RADIANS(G184))*COS(RADIANS(E192))*COS(RADIANS(M182))))</f>
        <v>#DIV/0!</v>
      </c>
      <c r="N184" s="3" t="e">
        <f>IF(DEGREES(ACOS(SIN(RADIANS(G184))*SIN(RADIANS(E192))+COS(RADIANS(G184))*COS(RADIANS(E192))*COS(RADIANS(N182))))&gt;90,0,$F$4*$F$5/E191^2*(SIN(RADIANS(G184))*SIN(RADIANS(E192))+COS(RADIANS(G184))*COS(RADIANS(E192))*COS(RADIANS(N182))))</f>
        <v>#DIV/0!</v>
      </c>
      <c r="O184" s="3" t="e">
        <f>IF(DEGREES(ACOS(SIN(RADIANS(G184))*SIN(RADIANS(E192))+COS(RADIANS(G184))*COS(RADIANS(E192))*COS(RADIANS(O182))))&gt;90,0,$F$4*$F$5/E191^2*(SIN(RADIANS(G184))*SIN(RADIANS(E192))+COS(RADIANS(G184))*COS(RADIANS(E192))*COS(RADIANS(O182))))</f>
        <v>#DIV/0!</v>
      </c>
      <c r="P184" s="3" t="e">
        <f>IF(DEGREES(ACOS(SIN(RADIANS(G184))*SIN(RADIANS(E192))+COS(RADIANS(G184))*COS(RADIANS(E192))*COS(RADIANS(P182))))&gt;90,0,$F$4*$F$5/E191^2*(SIN(RADIANS(G184))*SIN(RADIANS(E192))+COS(RADIANS(G184))*COS(RADIANS(E192))*COS(RADIANS(P182))))</f>
        <v>#DIV/0!</v>
      </c>
      <c r="Q184" s="3" t="e">
        <f>IF(DEGREES(ACOS(SIN(RADIANS(G184))*SIN(RADIANS(E192))+COS(RADIANS(G184))*COS(RADIANS(E192))*COS(RADIANS(Q182))))&gt;90,0,$F$4*$F$5/E191^2*(SIN(RADIANS(G184))*SIN(RADIANS(E192))+COS(RADIANS(G184))*COS(RADIANS(E192))*COS(RADIANS(Q182))))</f>
        <v>#DIV/0!</v>
      </c>
      <c r="R184" s="3" t="e">
        <f>IF(DEGREES(ACOS(SIN(RADIANS(G184))*SIN(RADIANS(E192))+COS(RADIANS(G184))*COS(RADIANS(E192))*COS(RADIANS(R182))))&gt;90,0,$F$4*$F$5/E191^2*(SIN(RADIANS(G184))*SIN(RADIANS(E192))+COS(RADIANS(G184))*COS(RADIANS(E192))*COS(RADIANS(R182))))</f>
        <v>#DIV/0!</v>
      </c>
      <c r="S184" s="3" t="e">
        <f>IF(DEGREES(ACOS(SIN(RADIANS(G184))*SIN(RADIANS(E192))+COS(RADIANS(G184))*COS(RADIANS(E192))*COS(RADIANS(S182))))&gt;90,0,$F$4*$F$5/E191^2*(SIN(RADIANS(G184))*SIN(RADIANS(E192))+COS(RADIANS(G184))*COS(RADIANS(E192))*COS(RADIANS(S182))))</f>
        <v>#DIV/0!</v>
      </c>
      <c r="T184" s="3" t="e">
        <f>IF(DEGREES(ACOS(SIN(RADIANS(G184))*SIN(RADIANS(E192))+COS(RADIANS(G184))*COS(RADIANS(E192))*COS(RADIANS(T182))))&gt;90,0,$F$4*$F$5/E191^2*(SIN(RADIANS(G184))*SIN(RADIANS(E192))+COS(RADIANS(G184))*COS(RADIANS(E192))*COS(RADIANS(T182))))</f>
        <v>#DIV/0!</v>
      </c>
      <c r="U184" s="3" t="e">
        <f>IF(DEGREES(ACOS(SIN(RADIANS(G184))*SIN(RADIANS(E192))+COS(RADIANS(G184))*COS(RADIANS(E192))*COS(RADIANS(U182))))&gt;90,0,$F$4*$F$5/E191^2*(SIN(RADIANS(G184))*SIN(RADIANS(E192))+COS(RADIANS(G184))*COS(RADIANS(E192))*COS(RADIANS(U182))))</f>
        <v>#DIV/0!</v>
      </c>
      <c r="V184" s="3" t="e">
        <f>IF(DEGREES(ACOS(SIN(RADIANS(G184))*SIN(RADIANS(E192))+COS(RADIANS(G184))*COS(RADIANS(E192))*COS(RADIANS(V182))))&gt;90,0,$F$4*$F$5/E191^2*(SIN(RADIANS(G184))*SIN(RADIANS(E192))+COS(RADIANS(G184))*COS(RADIANS(E192))*COS(RADIANS(V182))))</f>
        <v>#DIV/0!</v>
      </c>
      <c r="W184" s="3" t="e">
        <f>IF(DEGREES(ACOS(SIN(RADIANS(G184))*SIN(RADIANS(E192))+COS(RADIANS(G184))*COS(RADIANS(E192))*COS(RADIANS(W182))))&gt;90,0,$F$4*$F$5/E191^2*(SIN(RADIANS(G184))*SIN(RADIANS(E192))+COS(RADIANS(G184))*COS(RADIANS(E192))*COS(RADIANS(W182))))</f>
        <v>#DIV/0!</v>
      </c>
      <c r="X184" s="3" t="e">
        <f>IF(DEGREES(ACOS(SIN(RADIANS(G184))*SIN(RADIANS(E192))+COS(RADIANS(G184))*COS(RADIANS(E192))*COS(RADIANS(X182))))&gt;90,0,$F$4*$F$5/E191^2*(SIN(RADIANS(G184))*SIN(RADIANS(E192))+COS(RADIANS(G184))*COS(RADIANS(E192))*COS(RADIANS(X182))))</f>
        <v>#DIV/0!</v>
      </c>
      <c r="Y184" s="3" t="e">
        <f>IF(DEGREES(ACOS(SIN(RADIANS(G184))*SIN(RADIANS(E192))+COS(RADIANS(G184))*COS(RADIANS(E192))*COS(RADIANS(Y182))))&gt;90,0,$F$4*$F$5/E191^2*(SIN(RADIANS(G184))*SIN(RADIANS(E192))+COS(RADIANS(G184))*COS(RADIANS(E192))*COS(RADIANS(Y182))))</f>
        <v>#DIV/0!</v>
      </c>
      <c r="Z184" s="3" t="e">
        <f>IF(DEGREES(ACOS(SIN(RADIANS(G184))*SIN(RADIANS(E192))+COS(RADIANS(G184))*COS(RADIANS(E192))*COS(RADIANS(Z182))))&gt;90,0,$F$4*$F$5/E191^2*(SIN(RADIANS(G184))*SIN(RADIANS(E192))+COS(RADIANS(G184))*COS(RADIANS(E192))*COS(RADIANS(Z182))))</f>
        <v>#DIV/0!</v>
      </c>
      <c r="AA184" s="3" t="e">
        <f>IF(DEGREES(ACOS(SIN(RADIANS(G184))*SIN(RADIANS(E192))+COS(RADIANS(G184))*COS(RADIANS(E192))*COS(RADIANS(AA182))))&gt;90,0,$F$4*$F$5/E191^2*(SIN(RADIANS(G184))*SIN(RADIANS(E192))+COS(RADIANS(G184))*COS(RADIANS(E192))*COS(RADIANS(AA182))))</f>
        <v>#DIV/0!</v>
      </c>
      <c r="AB184" s="3" t="e">
        <f>IF(DEGREES(ACOS(SIN(RADIANS(G184))*SIN(RADIANS(E192))+COS(RADIANS(G184))*COS(RADIANS(E192))*COS(RADIANS(AB182))))&gt;90,0,$F$4*$F$5/E191^2*(SIN(RADIANS(G184))*SIN(RADIANS(E192))+COS(RADIANS(G184))*COS(RADIANS(E192))*COS(RADIANS(AB182))))</f>
        <v>#DIV/0!</v>
      </c>
      <c r="AC184" s="3" t="e">
        <f>IF(DEGREES(ACOS(SIN(RADIANS(G184))*SIN(RADIANS(E192))+COS(RADIANS(G184))*COS(RADIANS(E192))*COS(RADIANS(AC182))))&gt;90,0,$F$4*$F$5/E191^2*(SIN(RADIANS(G184))*SIN(RADIANS(E192))+COS(RADIANS(G184))*COS(RADIANS(E192))*COS(RADIANS(AC182))))</f>
        <v>#DIV/0!</v>
      </c>
      <c r="AD184" s="3" t="e">
        <f>IF(DEGREES(ACOS(SIN(RADIANS(G184))*SIN(RADIANS(E192))+COS(RADIANS(G184))*COS(RADIANS(E192))*COS(RADIANS(AD182))))&gt;90,0,$F$4*$F$5/E191^2*(SIN(RADIANS(G184))*SIN(RADIANS(E192))+COS(RADIANS(G184))*COS(RADIANS(E192))*COS(RADIANS(AD182))))</f>
        <v>#DIV/0!</v>
      </c>
      <c r="AE184" s="3" t="e">
        <f>IF(DEGREES(ACOS(SIN(RADIANS(G184))*SIN(RADIANS(E192))+COS(RADIANS(G184))*COS(RADIANS(E192))*COS(RADIANS(AE182))))&gt;90,0,$F$4*$F$5/E191^2*(SIN(RADIANS(G184))*SIN(RADIANS(E192))+COS(RADIANS(G184))*COS(RADIANS(E192))*COS(RADIANS(AE182))))</f>
        <v>#DIV/0!</v>
      </c>
      <c r="AF184" s="3" t="e">
        <f>IF(DEGREES(ACOS(SIN(RADIANS(G184))*SIN(RADIANS(E192))+COS(RADIANS(G184))*COS(RADIANS(E192))*COS(RADIANS(AF182))))&gt;90,0,$F$4*$F$5/E191^2*(SIN(RADIANS(G184))*SIN(RADIANS(E192))+COS(RADIANS(G184))*COS(RADIANS(E192))*COS(RADIANS(AF182))))</f>
        <v>#DIV/0!</v>
      </c>
      <c r="AG184" s="3" t="e">
        <f>IF(DEGREES(ACOS(SIN(RADIANS(G184))*SIN(RADIANS(E192))+COS(RADIANS(G184))*COS(RADIANS(E192))*COS(RADIANS(AG182))))&gt;90,0,$F$4*$F$5/E191^2*(SIN(RADIANS(G184))*SIN(RADIANS(E192))+COS(RADIANS(G184))*COS(RADIANS(E192))*COS(RADIANS(AG182))))</f>
        <v>#DIV/0!</v>
      </c>
      <c r="AH184" s="3" t="e">
        <f>IF(DEGREES(ACOS(SIN(RADIANS(G184))*SIN(RADIANS(E192))+COS(RADIANS(G184))*COS(RADIANS(E192))*COS(RADIANS(AH182))))&gt;90,0,$F$4*$F$5/E191^2*(SIN(RADIANS(G184))*SIN(RADIANS(E192))+COS(RADIANS(G184))*COS(RADIANS(E192))*COS(RADIANS(AH182))))</f>
        <v>#DIV/0!</v>
      </c>
      <c r="AI184" s="3" t="e">
        <f>IF(DEGREES(ACOS(SIN(RADIANS(G184))*SIN(RADIANS(E192))+COS(RADIANS(G184))*COS(RADIANS(E192))*COS(RADIANS(AI182))))&gt;90,0,$F$4*$F$5/E191^2*(SIN(RADIANS(G184))*SIN(RADIANS(E192))+COS(RADIANS(G184))*COS(RADIANS(E192))*COS(RADIANS(AI182))))</f>
        <v>#DIV/0!</v>
      </c>
      <c r="AJ184" s="3" t="e">
        <f>IF(DEGREES(ACOS(SIN(RADIANS(G184))*SIN(RADIANS(E192))+COS(RADIANS(G184))*COS(RADIANS(E192))*COS(RADIANS(AJ182))))&gt;90,0,$F$4*$F$5/E191^2*(SIN(RADIANS(G184))*SIN(RADIANS(E192))+COS(RADIANS(G184))*COS(RADIANS(E192))*COS(RADIANS(AJ182))))</f>
        <v>#DIV/0!</v>
      </c>
      <c r="AK184" s="3" t="e">
        <f>IF(DEGREES(ACOS(SIN(RADIANS(G184))*SIN(RADIANS(E192))+COS(RADIANS(G184))*COS(RADIANS(E192))*COS(RADIANS(AK182))))&gt;90,0,$F$4*$F$5/E191^2*(SIN(RADIANS(G184))*SIN(RADIANS(E192))+COS(RADIANS(G184))*COS(RADIANS(E192))*COS(RADIANS(AK182))))</f>
        <v>#DIV/0!</v>
      </c>
      <c r="AL184" s="3" t="e">
        <f>IF(DEGREES(ACOS(SIN(RADIANS(G184))*SIN(RADIANS(E192))+COS(RADIANS(G184))*COS(RADIANS(E192))*COS(RADIANS(AL182))))&gt;90,0,$F$4*$F$5/E191^2*(SIN(RADIANS(G184))*SIN(RADIANS(E192))+COS(RADIANS(G184))*COS(RADIANS(E192))*COS(RADIANS(AL182))))</f>
        <v>#DIV/0!</v>
      </c>
      <c r="AM184" s="3" t="e">
        <f>IF(DEGREES(ACOS(SIN(RADIANS(G184))*SIN(RADIANS(E192))+COS(RADIANS(G184))*COS(RADIANS(E192))*COS(RADIANS(AM182))))&gt;90,0,$F$4*$F$5/E191^2*(SIN(RADIANS(G184))*SIN(RADIANS(E192))+COS(RADIANS(G184))*COS(RADIANS(E192))*COS(RADIANS(AM182))))</f>
        <v>#DIV/0!</v>
      </c>
      <c r="AN184" s="3" t="e">
        <f>IF(DEGREES(ACOS(SIN(RADIANS(G184))*SIN(RADIANS(E192))+COS(RADIANS(G184))*COS(RADIANS(E192))*COS(RADIANS(AN182))))&gt;90,0,$F$4*$F$5/E191^2*(SIN(RADIANS(G184))*SIN(RADIANS(E192))+COS(RADIANS(G184))*COS(RADIANS(E192))*COS(RADIANS(AN182))))</f>
        <v>#DIV/0!</v>
      </c>
      <c r="AO184" s="3" t="e">
        <f>IF(DEGREES(ACOS(SIN(RADIANS(G184))*SIN(RADIANS(E192))+COS(RADIANS(G184))*COS(RADIANS(E192))*COS(RADIANS(AO182))))&gt;90,0,$F$4*$F$5/E191^2*(SIN(RADIANS(G184))*SIN(RADIANS(E192))+COS(RADIANS(G184))*COS(RADIANS(E192))*COS(RADIANS(AO182))))</f>
        <v>#DIV/0!</v>
      </c>
      <c r="AP184" s="3" t="e">
        <f>IF(DEGREES(ACOS(SIN(RADIANS(G184))*SIN(RADIANS(E192))+COS(RADIANS(G184))*COS(RADIANS(E192))*COS(RADIANS(AP182))))&gt;90,0,$F$4*$F$5/E191^2*(SIN(RADIANS(G184))*SIN(RADIANS(E192))+COS(RADIANS(G184))*COS(RADIANS(E192))*COS(RADIANS(AP182))))</f>
        <v>#DIV/0!</v>
      </c>
      <c r="AQ184" s="3" t="e">
        <f>IF(DEGREES(ACOS(SIN(RADIANS(G184))*SIN(RADIANS(E192))+COS(RADIANS(G184))*COS(RADIANS(E192))*COS(RADIANS(AQ182))))&gt;90,0,$F$4*$F$5/E191^2*(SIN(RADIANS(G184))*SIN(RADIANS(E192))+COS(RADIANS(G184))*COS(RADIANS(E192))*COS(RADIANS(AQ182))))</f>
        <v>#DIV/0!</v>
      </c>
      <c r="AR184" s="3" t="e">
        <f>IF(DEGREES(ACOS(SIN(RADIANS(G184))*SIN(RADIANS(E192))+COS(RADIANS(G184))*COS(RADIANS(E192))*COS(RADIANS(AR182))))&gt;90,0,$F$4*$F$5/E191^2*(SIN(RADIANS(G184))*SIN(RADIANS(E192))+COS(RADIANS(G184))*COS(RADIANS(E192))*COS(RADIANS(AR182))))</f>
        <v>#DIV/0!</v>
      </c>
    </row>
    <row r="185" spans="2:44" ht="15.75" customHeight="1" x14ac:dyDescent="0.2">
      <c r="B185" s="3" t="s">
        <v>728</v>
      </c>
      <c r="E185" s="3">
        <f t="array" ref="E185">INDEX($D$1751:$AM$1751,0,MATCH(E184-IF(E184&lt;360,0,360),$D$1700:$AM$1700,0))+IF(E184&gt;350,360,0)</f>
        <v>59.999999999999986</v>
      </c>
      <c r="G185" s="3">
        <v>80</v>
      </c>
      <c r="I185" s="3">
        <f>IF(DEGREES(ACOS(SIN(RADIANS(G185))*SIN(RADIANS(E192))+COS(RADIANS(G185))*COS(RADIANS(E192))*COS(RADIANS(I182))))&gt;90,0,$F$4*$F$5/E191^2*(SIN(RADIANS(G185))*SIN(RADIANS(E192))+COS(RADIANS(G185))*COS(RADIANS(E192))*COS(RADIANS(I182))))</f>
        <v>0</v>
      </c>
      <c r="J185" s="3">
        <f>IF(DEGREES(ACOS(SIN(RADIANS(G185))*SIN(RADIANS(E192))+COS(RADIANS(G185))*COS(RADIANS(E192))*COS(RADIANS(J182))))&gt;90,0,$F$4*$F$5/E191^2*(SIN(RADIANS(G185))*SIN(RADIANS(E192))+COS(RADIANS(G185))*COS(RADIANS(E192))*COS(RADIANS(J182))))</f>
        <v>0</v>
      </c>
      <c r="K185" s="3">
        <f>IF(DEGREES(ACOS(SIN(RADIANS(G185))*SIN(RADIANS(E192))+COS(RADIANS(G185))*COS(RADIANS(E192))*COS(RADIANS(K182))))&gt;90,0,$F$4*$F$5/E191^2*(SIN(RADIANS(G185))*SIN(RADIANS(E192))+COS(RADIANS(G185))*COS(RADIANS(E192))*COS(RADIANS(K182))))</f>
        <v>0</v>
      </c>
      <c r="L185" s="3">
        <f>IF(DEGREES(ACOS(SIN(RADIANS(G185))*SIN(RADIANS(E192))+COS(RADIANS(G185))*COS(RADIANS(E192))*COS(RADIANS(L182))))&gt;90,0,$F$4*$F$5/E191^2*(SIN(RADIANS(G185))*SIN(RADIANS(E192))+COS(RADIANS(G185))*COS(RADIANS(E192))*COS(RADIANS(L182))))</f>
        <v>0</v>
      </c>
      <c r="M185" s="3">
        <f>IF(DEGREES(ACOS(SIN(RADIANS(G185))*SIN(RADIANS(E192))+COS(RADIANS(G185))*COS(RADIANS(E192))*COS(RADIANS(M182))))&gt;90,0,$F$4*$F$5/E191^2*(SIN(RADIANS(G185))*SIN(RADIANS(E192))+COS(RADIANS(G185))*COS(RADIANS(E192))*COS(RADIANS(M182))))</f>
        <v>0</v>
      </c>
      <c r="N185" s="3">
        <f>IF(DEGREES(ACOS(SIN(RADIANS(G185))*SIN(RADIANS(E192))+COS(RADIANS(G185))*COS(RADIANS(E192))*COS(RADIANS(N182))))&gt;90,0,$F$4*$F$5/E191^2*(SIN(RADIANS(G185))*SIN(RADIANS(E192))+COS(RADIANS(G185))*COS(RADIANS(E192))*COS(RADIANS(N182))))</f>
        <v>0</v>
      </c>
      <c r="O185" s="3">
        <f>IF(DEGREES(ACOS(SIN(RADIANS(G185))*SIN(RADIANS(E192))+COS(RADIANS(G185))*COS(RADIANS(E192))*COS(RADIANS(O182))))&gt;90,0,$F$4*$F$5/E191^2*(SIN(RADIANS(G185))*SIN(RADIANS(E192))+COS(RADIANS(G185))*COS(RADIANS(E192))*COS(RADIANS(O182))))</f>
        <v>0</v>
      </c>
      <c r="P185" s="3">
        <f>IF(DEGREES(ACOS(SIN(RADIANS(G185))*SIN(RADIANS(E192))+COS(RADIANS(G185))*COS(RADIANS(E192))*COS(RADIANS(P182))))&gt;90,0,$F$4*$F$5/E191^2*(SIN(RADIANS(G185))*SIN(RADIANS(E192))+COS(RADIANS(G185))*COS(RADIANS(E192))*COS(RADIANS(P182))))</f>
        <v>0</v>
      </c>
      <c r="Q185" s="3">
        <f>IF(DEGREES(ACOS(SIN(RADIANS(G185))*SIN(RADIANS(E192))+COS(RADIANS(G185))*COS(RADIANS(E192))*COS(RADIANS(Q182))))&gt;90,0,$F$4*$F$5/E191^2*(SIN(RADIANS(G185))*SIN(RADIANS(E192))+COS(RADIANS(G185))*COS(RADIANS(E192))*COS(RADIANS(Q182))))</f>
        <v>0</v>
      </c>
      <c r="R185" s="3" t="e">
        <f>IF(DEGREES(ACOS(SIN(RADIANS(G185))*SIN(RADIANS(E192))+COS(RADIANS(G185))*COS(RADIANS(E192))*COS(RADIANS(R182))))&gt;90,0,$F$4*$F$5/E191^2*(SIN(RADIANS(G185))*SIN(RADIANS(E192))+COS(RADIANS(G185))*COS(RADIANS(E192))*COS(RADIANS(R182))))</f>
        <v>#DIV/0!</v>
      </c>
      <c r="S185" s="3" t="e">
        <f>IF(DEGREES(ACOS(SIN(RADIANS(G185))*SIN(RADIANS(E192))+COS(RADIANS(G185))*COS(RADIANS(E192))*COS(RADIANS(S182))))&gt;90,0,$F$4*$F$5/E191^2*(SIN(RADIANS(G185))*SIN(RADIANS(E192))+COS(RADIANS(G185))*COS(RADIANS(E192))*COS(RADIANS(S182))))</f>
        <v>#DIV/0!</v>
      </c>
      <c r="T185" s="3" t="e">
        <f>IF(DEGREES(ACOS(SIN(RADIANS(G185))*SIN(RADIANS(E192))+COS(RADIANS(G185))*COS(RADIANS(E192))*COS(RADIANS(T182))))&gt;90,0,$F$4*$F$5/E191^2*(SIN(RADIANS(G185))*SIN(RADIANS(E192))+COS(RADIANS(G185))*COS(RADIANS(E192))*COS(RADIANS(T182))))</f>
        <v>#DIV/0!</v>
      </c>
      <c r="U185" s="3" t="e">
        <f>IF(DEGREES(ACOS(SIN(RADIANS(G185))*SIN(RADIANS(E192))+COS(RADIANS(G185))*COS(RADIANS(E192))*COS(RADIANS(U182))))&gt;90,0,$F$4*$F$5/E191^2*(SIN(RADIANS(G185))*SIN(RADIANS(E192))+COS(RADIANS(G185))*COS(RADIANS(E192))*COS(RADIANS(U182))))</f>
        <v>#DIV/0!</v>
      </c>
      <c r="V185" s="3" t="e">
        <f>IF(DEGREES(ACOS(SIN(RADIANS(G185))*SIN(RADIANS(E192))+COS(RADIANS(G185))*COS(RADIANS(E192))*COS(RADIANS(V182))))&gt;90,0,$F$4*$F$5/E191^2*(SIN(RADIANS(G185))*SIN(RADIANS(E192))+COS(RADIANS(G185))*COS(RADIANS(E192))*COS(RADIANS(V182))))</f>
        <v>#DIV/0!</v>
      </c>
      <c r="W185" s="3" t="e">
        <f>IF(DEGREES(ACOS(SIN(RADIANS(G185))*SIN(RADIANS(E192))+COS(RADIANS(G185))*COS(RADIANS(E192))*COS(RADIANS(W182))))&gt;90,0,$F$4*$F$5/E191^2*(SIN(RADIANS(G185))*SIN(RADIANS(E192))+COS(RADIANS(G185))*COS(RADIANS(E192))*COS(RADIANS(W182))))</f>
        <v>#DIV/0!</v>
      </c>
      <c r="X185" s="3" t="e">
        <f>IF(DEGREES(ACOS(SIN(RADIANS(G185))*SIN(RADIANS(E192))+COS(RADIANS(G185))*COS(RADIANS(E192))*COS(RADIANS(X182))))&gt;90,0,$F$4*$F$5/E191^2*(SIN(RADIANS(G185))*SIN(RADIANS(E192))+COS(RADIANS(G185))*COS(RADIANS(E192))*COS(RADIANS(X182))))</f>
        <v>#DIV/0!</v>
      </c>
      <c r="Y185" s="3" t="e">
        <f>IF(DEGREES(ACOS(SIN(RADIANS(G185))*SIN(RADIANS(E192))+COS(RADIANS(G185))*COS(RADIANS(E192))*COS(RADIANS(Y182))))&gt;90,0,$F$4*$F$5/E191^2*(SIN(RADIANS(G185))*SIN(RADIANS(E192))+COS(RADIANS(G185))*COS(RADIANS(E192))*COS(RADIANS(Y182))))</f>
        <v>#DIV/0!</v>
      </c>
      <c r="Z185" s="3" t="e">
        <f>IF(DEGREES(ACOS(SIN(RADIANS(G185))*SIN(RADIANS(E192))+COS(RADIANS(G185))*COS(RADIANS(E192))*COS(RADIANS(Z182))))&gt;90,0,$F$4*$F$5/E191^2*(SIN(RADIANS(G185))*SIN(RADIANS(E192))+COS(RADIANS(G185))*COS(RADIANS(E192))*COS(RADIANS(Z182))))</f>
        <v>#DIV/0!</v>
      </c>
      <c r="AA185" s="3" t="e">
        <f>IF(DEGREES(ACOS(SIN(RADIANS(G185))*SIN(RADIANS(E192))+COS(RADIANS(G185))*COS(RADIANS(E192))*COS(RADIANS(AA182))))&gt;90,0,$F$4*$F$5/E191^2*(SIN(RADIANS(G185))*SIN(RADIANS(E192))+COS(RADIANS(G185))*COS(RADIANS(E192))*COS(RADIANS(AA182))))</f>
        <v>#DIV/0!</v>
      </c>
      <c r="AB185" s="3" t="e">
        <f>IF(DEGREES(ACOS(SIN(RADIANS(G185))*SIN(RADIANS(E192))+COS(RADIANS(G185))*COS(RADIANS(E192))*COS(RADIANS(AB182))))&gt;90,0,$F$4*$F$5/E191^2*(SIN(RADIANS(G185))*SIN(RADIANS(E192))+COS(RADIANS(G185))*COS(RADIANS(E192))*COS(RADIANS(AB182))))</f>
        <v>#DIV/0!</v>
      </c>
      <c r="AC185" s="3" t="e">
        <f>IF(DEGREES(ACOS(SIN(RADIANS(G185))*SIN(RADIANS(E192))+COS(RADIANS(G185))*COS(RADIANS(E192))*COS(RADIANS(AC182))))&gt;90,0,$F$4*$F$5/E191^2*(SIN(RADIANS(G185))*SIN(RADIANS(E192))+COS(RADIANS(G185))*COS(RADIANS(E192))*COS(RADIANS(AC182))))</f>
        <v>#DIV/0!</v>
      </c>
      <c r="AD185" s="3" t="e">
        <f>IF(DEGREES(ACOS(SIN(RADIANS(G185))*SIN(RADIANS(E192))+COS(RADIANS(G185))*COS(RADIANS(E192))*COS(RADIANS(AD182))))&gt;90,0,$F$4*$F$5/E191^2*(SIN(RADIANS(G185))*SIN(RADIANS(E192))+COS(RADIANS(G185))*COS(RADIANS(E192))*COS(RADIANS(AD182))))</f>
        <v>#DIV/0!</v>
      </c>
      <c r="AE185" s="3" t="e">
        <f>IF(DEGREES(ACOS(SIN(RADIANS(G185))*SIN(RADIANS(E192))+COS(RADIANS(G185))*COS(RADIANS(E192))*COS(RADIANS(AE182))))&gt;90,0,$F$4*$F$5/E191^2*(SIN(RADIANS(G185))*SIN(RADIANS(E192))+COS(RADIANS(G185))*COS(RADIANS(E192))*COS(RADIANS(AE182))))</f>
        <v>#DIV/0!</v>
      </c>
      <c r="AF185" s="3" t="e">
        <f>IF(DEGREES(ACOS(SIN(RADIANS(G185))*SIN(RADIANS(E192))+COS(RADIANS(G185))*COS(RADIANS(E192))*COS(RADIANS(AF182))))&gt;90,0,$F$4*$F$5/E191^2*(SIN(RADIANS(G185))*SIN(RADIANS(E192))+COS(RADIANS(G185))*COS(RADIANS(E192))*COS(RADIANS(AF182))))</f>
        <v>#DIV/0!</v>
      </c>
      <c r="AG185" s="3" t="e">
        <f>IF(DEGREES(ACOS(SIN(RADIANS(G185))*SIN(RADIANS(E192))+COS(RADIANS(G185))*COS(RADIANS(E192))*COS(RADIANS(AG182))))&gt;90,0,$F$4*$F$5/E191^2*(SIN(RADIANS(G185))*SIN(RADIANS(E192))+COS(RADIANS(G185))*COS(RADIANS(E192))*COS(RADIANS(AG182))))</f>
        <v>#DIV/0!</v>
      </c>
      <c r="AH185" s="3" t="e">
        <f>IF(DEGREES(ACOS(SIN(RADIANS(G185))*SIN(RADIANS(E192))+COS(RADIANS(G185))*COS(RADIANS(E192))*COS(RADIANS(AH182))))&gt;90,0,$F$4*$F$5/E191^2*(SIN(RADIANS(G185))*SIN(RADIANS(E192))+COS(RADIANS(G185))*COS(RADIANS(E192))*COS(RADIANS(AH182))))</f>
        <v>#DIV/0!</v>
      </c>
      <c r="AI185" s="3" t="e">
        <f>IF(DEGREES(ACOS(SIN(RADIANS(G185))*SIN(RADIANS(E192))+COS(RADIANS(G185))*COS(RADIANS(E192))*COS(RADIANS(AI182))))&gt;90,0,$F$4*$F$5/E191^2*(SIN(RADIANS(G185))*SIN(RADIANS(E192))+COS(RADIANS(G185))*COS(RADIANS(E192))*COS(RADIANS(AI182))))</f>
        <v>#DIV/0!</v>
      </c>
      <c r="AJ185" s="3" t="e">
        <f>IF(DEGREES(ACOS(SIN(RADIANS(G185))*SIN(RADIANS(E192))+COS(RADIANS(G185))*COS(RADIANS(E192))*COS(RADIANS(AJ182))))&gt;90,0,$F$4*$F$5/E191^2*(SIN(RADIANS(G185))*SIN(RADIANS(E192))+COS(RADIANS(G185))*COS(RADIANS(E192))*COS(RADIANS(AJ182))))</f>
        <v>#DIV/0!</v>
      </c>
      <c r="AK185" s="3">
        <f>IF(DEGREES(ACOS(SIN(RADIANS(G185))*SIN(RADIANS(E192))+COS(RADIANS(G185))*COS(RADIANS(E192))*COS(RADIANS(AK182))))&gt;90,0,$F$4*$F$5/E191^2*(SIN(RADIANS(G185))*SIN(RADIANS(E192))+COS(RADIANS(G185))*COS(RADIANS(E192))*COS(RADIANS(AK182))))</f>
        <v>0</v>
      </c>
      <c r="AL185" s="3">
        <f>IF(DEGREES(ACOS(SIN(RADIANS(G185))*SIN(RADIANS(E192))+COS(RADIANS(G185))*COS(RADIANS(E192))*COS(RADIANS(AL182))))&gt;90,0,$F$4*$F$5/E191^2*(SIN(RADIANS(G185))*SIN(RADIANS(E192))+COS(RADIANS(G185))*COS(RADIANS(E192))*COS(RADIANS(AL182))))</f>
        <v>0</v>
      </c>
      <c r="AM185" s="3">
        <f>IF(DEGREES(ACOS(SIN(RADIANS(G185))*SIN(RADIANS(E192))+COS(RADIANS(G185))*COS(RADIANS(E192))*COS(RADIANS(AM182))))&gt;90,0,$F$4*$F$5/E191^2*(SIN(RADIANS(G185))*SIN(RADIANS(E192))+COS(RADIANS(G185))*COS(RADIANS(E192))*COS(RADIANS(AM182))))</f>
        <v>0</v>
      </c>
      <c r="AN185" s="3">
        <f>IF(DEGREES(ACOS(SIN(RADIANS(G185))*SIN(RADIANS(E192))+COS(RADIANS(G185))*COS(RADIANS(E192))*COS(RADIANS(AN182))))&gt;90,0,$F$4*$F$5/E191^2*(SIN(RADIANS(G185))*SIN(RADIANS(E192))+COS(RADIANS(G185))*COS(RADIANS(E192))*COS(RADIANS(AN182))))</f>
        <v>0</v>
      </c>
      <c r="AO185" s="3">
        <f>IF(DEGREES(ACOS(SIN(RADIANS(G185))*SIN(RADIANS(E192))+COS(RADIANS(G185))*COS(RADIANS(E192))*COS(RADIANS(AO182))))&gt;90,0,$F$4*$F$5/E191^2*(SIN(RADIANS(G185))*SIN(RADIANS(E192))+COS(RADIANS(G185))*COS(RADIANS(E192))*COS(RADIANS(AO182))))</f>
        <v>0</v>
      </c>
      <c r="AP185" s="3">
        <f>IF(DEGREES(ACOS(SIN(RADIANS(G185))*SIN(RADIANS(E192))+COS(RADIANS(G185))*COS(RADIANS(E192))*COS(RADIANS(AP182))))&gt;90,0,$F$4*$F$5/E191^2*(SIN(RADIANS(G185))*SIN(RADIANS(E192))+COS(RADIANS(G185))*COS(RADIANS(E192))*COS(RADIANS(AP182))))</f>
        <v>0</v>
      </c>
      <c r="AQ185" s="3">
        <f>IF(DEGREES(ACOS(SIN(RADIANS(G185))*SIN(RADIANS(E192))+COS(RADIANS(G185))*COS(RADIANS(E192))*COS(RADIANS(AQ182))))&gt;90,0,$F$4*$F$5/E191^2*(SIN(RADIANS(G185))*SIN(RADIANS(E192))+COS(RADIANS(G185))*COS(RADIANS(E192))*COS(RADIANS(AQ182))))</f>
        <v>0</v>
      </c>
      <c r="AR185" s="3">
        <f>IF(DEGREES(ACOS(SIN(RADIANS(G185))*SIN(RADIANS(E192))+COS(RADIANS(G185))*COS(RADIANS(E192))*COS(RADIANS(AR182))))&gt;90,0,$F$4*$F$5/E191^2*(SIN(RADIANS(G185))*SIN(RADIANS(E192))+COS(RADIANS(G185))*COS(RADIANS(E192))*COS(RADIANS(AR182))))</f>
        <v>0</v>
      </c>
    </row>
    <row r="186" spans="2:44" ht="15.75" customHeight="1" x14ac:dyDescent="0.2">
      <c r="B186" s="20" t="s">
        <v>784</v>
      </c>
      <c r="E186" s="3">
        <f>IF(E185-$F$13&lt;0,E185-$F$13+360,IF(E185-$F$13&gt;360,E185-$F$13-360,E185-$F$13))</f>
        <v>150</v>
      </c>
      <c r="G186" s="3">
        <v>70</v>
      </c>
      <c r="I186" s="3">
        <f>IF(DEGREES(ACOS(SIN(RADIANS(G186))*SIN(RADIANS(E192))+COS(RADIANS(G186))*COS(RADIANS(E192))*COS(RADIANS(I182))))&gt;90,0,$F$4*$F$5/E191^2*(SIN(RADIANS(G186))*SIN(RADIANS(E192))+COS(RADIANS(G186))*COS(RADIANS(E192))*COS(RADIANS(I182))))</f>
        <v>0</v>
      </c>
      <c r="J186" s="3">
        <f>IF(DEGREES(ACOS(SIN(RADIANS(G186))*SIN(RADIANS(E192))+COS(RADIANS(G186))*COS(RADIANS(E192))*COS(RADIANS(J182))))&gt;90,0,$F$4*$F$5/E191^2*(SIN(RADIANS(G186))*SIN(RADIANS(E192))+COS(RADIANS(G186))*COS(RADIANS(E192))*COS(RADIANS(J182))))</f>
        <v>0</v>
      </c>
      <c r="K186" s="3">
        <f>IF(DEGREES(ACOS(SIN(RADIANS(G186))*SIN(RADIANS(E192))+COS(RADIANS(G186))*COS(RADIANS(E192))*COS(RADIANS(K182))))&gt;90,0,$F$4*$F$5/E191^2*(SIN(RADIANS(G186))*SIN(RADIANS(E192))+COS(RADIANS(G186))*COS(RADIANS(E192))*COS(RADIANS(K182))))</f>
        <v>0</v>
      </c>
      <c r="L186" s="3">
        <f>IF(DEGREES(ACOS(SIN(RADIANS(G186))*SIN(RADIANS(E192))+COS(RADIANS(G186))*COS(RADIANS(E192))*COS(RADIANS(L182))))&gt;90,0,$F$4*$F$5/E191^2*(SIN(RADIANS(G186))*SIN(RADIANS(E192))+COS(RADIANS(G186))*COS(RADIANS(E192))*COS(RADIANS(L182))))</f>
        <v>0</v>
      </c>
      <c r="M186" s="3">
        <f>IF(DEGREES(ACOS(SIN(RADIANS(G186))*SIN(RADIANS(E192))+COS(RADIANS(G186))*COS(RADIANS(E192))*COS(RADIANS(M182))))&gt;90,0,$F$4*$F$5/E191^2*(SIN(RADIANS(G186))*SIN(RADIANS(E192))+COS(RADIANS(G186))*COS(RADIANS(E192))*COS(RADIANS(M182))))</f>
        <v>0</v>
      </c>
      <c r="N186" s="3">
        <f>IF(DEGREES(ACOS(SIN(RADIANS(G186))*SIN(RADIANS(E192))+COS(RADIANS(G186))*COS(RADIANS(E192))*COS(RADIANS(N182))))&gt;90,0,$F$4*$F$5/E191^2*(SIN(RADIANS(G186))*SIN(RADIANS(E192))+COS(RADIANS(G186))*COS(RADIANS(E192))*COS(RADIANS(N182))))</f>
        <v>0</v>
      </c>
      <c r="O186" s="3">
        <f>IF(DEGREES(ACOS(SIN(RADIANS(G186))*SIN(RADIANS(E192))+COS(RADIANS(G186))*COS(RADIANS(E192))*COS(RADIANS(O182))))&gt;90,0,$F$4*$F$5/E191^2*(SIN(RADIANS(G186))*SIN(RADIANS(E192))+COS(RADIANS(G186))*COS(RADIANS(E192))*COS(RADIANS(O182))))</f>
        <v>0</v>
      </c>
      <c r="P186" s="3">
        <f>IF(DEGREES(ACOS(SIN(RADIANS(G186))*SIN(RADIANS(E192))+COS(RADIANS(G186))*COS(RADIANS(E192))*COS(RADIANS(P182))))&gt;90,0,$F$4*$F$5/E191^2*(SIN(RADIANS(G186))*SIN(RADIANS(E192))+COS(RADIANS(G186))*COS(RADIANS(E192))*COS(RADIANS(P182))))</f>
        <v>0</v>
      </c>
      <c r="Q186" s="3">
        <f>IF(DEGREES(ACOS(SIN(RADIANS(G186))*SIN(RADIANS(E192))+COS(RADIANS(G186))*COS(RADIANS(E192))*COS(RADIANS(Q182))))&gt;90,0,$F$4*$F$5/E191^2*(SIN(RADIANS(G186))*SIN(RADIANS(E192))+COS(RADIANS(G186))*COS(RADIANS(E192))*COS(RADIANS(Q182))))</f>
        <v>0</v>
      </c>
      <c r="R186" s="3" t="e">
        <f>IF(DEGREES(ACOS(SIN(RADIANS(G186))*SIN(RADIANS(E192))+COS(RADIANS(G186))*COS(RADIANS(E192))*COS(RADIANS(R182))))&gt;90,0,$F$4*$F$5/E191^2*(SIN(RADIANS(G186))*SIN(RADIANS(E192))+COS(RADIANS(G186))*COS(RADIANS(E192))*COS(RADIANS(R182))))</f>
        <v>#DIV/0!</v>
      </c>
      <c r="S186" s="3" t="e">
        <f>IF(DEGREES(ACOS(SIN(RADIANS(G186))*SIN(RADIANS(E192))+COS(RADIANS(G186))*COS(RADIANS(E192))*COS(RADIANS(S182))))&gt;90,0,$F$4*$F$5/E191^2*(SIN(RADIANS(G186))*SIN(RADIANS(E192))+COS(RADIANS(G186))*COS(RADIANS(E192))*COS(RADIANS(S182))))</f>
        <v>#DIV/0!</v>
      </c>
      <c r="T186" s="3" t="e">
        <f>IF(DEGREES(ACOS(SIN(RADIANS(G186))*SIN(RADIANS(E192))+COS(RADIANS(G186))*COS(RADIANS(E192))*COS(RADIANS(T182))))&gt;90,0,$F$4*$F$5/E191^2*(SIN(RADIANS(G186))*SIN(RADIANS(E192))+COS(RADIANS(G186))*COS(RADIANS(E192))*COS(RADIANS(T182))))</f>
        <v>#DIV/0!</v>
      </c>
      <c r="U186" s="3" t="e">
        <f>IF(DEGREES(ACOS(SIN(RADIANS(G186))*SIN(RADIANS(E192))+COS(RADIANS(G186))*COS(RADIANS(E192))*COS(RADIANS(U182))))&gt;90,0,$F$4*$F$5/E191^2*(SIN(RADIANS(G186))*SIN(RADIANS(E192))+COS(RADIANS(G186))*COS(RADIANS(E192))*COS(RADIANS(U182))))</f>
        <v>#DIV/0!</v>
      </c>
      <c r="V186" s="3" t="e">
        <f>IF(DEGREES(ACOS(SIN(RADIANS(G186))*SIN(RADIANS(E192))+COS(RADIANS(G186))*COS(RADIANS(E192))*COS(RADIANS(V182))))&gt;90,0,$F$4*$F$5/E191^2*(SIN(RADIANS(G186))*SIN(RADIANS(E192))+COS(RADIANS(G186))*COS(RADIANS(E192))*COS(RADIANS(V182))))</f>
        <v>#DIV/0!</v>
      </c>
      <c r="W186" s="3" t="e">
        <f>IF(DEGREES(ACOS(SIN(RADIANS(G186))*SIN(RADIANS(E192))+COS(RADIANS(G186))*COS(RADIANS(E192))*COS(RADIANS(W182))))&gt;90,0,$F$4*$F$5/E191^2*(SIN(RADIANS(G186))*SIN(RADIANS(E192))+COS(RADIANS(G186))*COS(RADIANS(E192))*COS(RADIANS(W182))))</f>
        <v>#DIV/0!</v>
      </c>
      <c r="X186" s="3" t="e">
        <f>IF(DEGREES(ACOS(SIN(RADIANS(G186))*SIN(RADIANS(E192))+COS(RADIANS(G186))*COS(RADIANS(E192))*COS(RADIANS(X182))))&gt;90,0,$F$4*$F$5/E191^2*(SIN(RADIANS(G186))*SIN(RADIANS(E192))+COS(RADIANS(G186))*COS(RADIANS(E192))*COS(RADIANS(X182))))</f>
        <v>#DIV/0!</v>
      </c>
      <c r="Y186" s="3" t="e">
        <f>IF(DEGREES(ACOS(SIN(RADIANS(G186))*SIN(RADIANS(E192))+COS(RADIANS(G186))*COS(RADIANS(E192))*COS(RADIANS(Y182))))&gt;90,0,$F$4*$F$5/E191^2*(SIN(RADIANS(G186))*SIN(RADIANS(E192))+COS(RADIANS(G186))*COS(RADIANS(E192))*COS(RADIANS(Y182))))</f>
        <v>#DIV/0!</v>
      </c>
      <c r="Z186" s="3" t="e">
        <f>IF(DEGREES(ACOS(SIN(RADIANS(G186))*SIN(RADIANS(E192))+COS(RADIANS(G186))*COS(RADIANS(E192))*COS(RADIANS(Z182))))&gt;90,0,$F$4*$F$5/E191^2*(SIN(RADIANS(G186))*SIN(RADIANS(E192))+COS(RADIANS(G186))*COS(RADIANS(E192))*COS(RADIANS(Z182))))</f>
        <v>#DIV/0!</v>
      </c>
      <c r="AA186" s="3" t="e">
        <f>IF(DEGREES(ACOS(SIN(RADIANS(G186))*SIN(RADIANS(E192))+COS(RADIANS(G186))*COS(RADIANS(E192))*COS(RADIANS(AA182))))&gt;90,0,$F$4*$F$5/E191^2*(SIN(RADIANS(G186))*SIN(RADIANS(E192))+COS(RADIANS(G186))*COS(RADIANS(E192))*COS(RADIANS(AA182))))</f>
        <v>#DIV/0!</v>
      </c>
      <c r="AB186" s="3" t="e">
        <f>IF(DEGREES(ACOS(SIN(RADIANS(G186))*SIN(RADIANS(E192))+COS(RADIANS(G186))*COS(RADIANS(E192))*COS(RADIANS(AB182))))&gt;90,0,$F$4*$F$5/E191^2*(SIN(RADIANS(G186))*SIN(RADIANS(E192))+COS(RADIANS(G186))*COS(RADIANS(E192))*COS(RADIANS(AB182))))</f>
        <v>#DIV/0!</v>
      </c>
      <c r="AC186" s="3" t="e">
        <f>IF(DEGREES(ACOS(SIN(RADIANS(G186))*SIN(RADIANS(E192))+COS(RADIANS(G186))*COS(RADIANS(E192))*COS(RADIANS(AC182))))&gt;90,0,$F$4*$F$5/E191^2*(SIN(RADIANS(G186))*SIN(RADIANS(E192))+COS(RADIANS(G186))*COS(RADIANS(E192))*COS(RADIANS(AC182))))</f>
        <v>#DIV/0!</v>
      </c>
      <c r="AD186" s="3" t="e">
        <f>IF(DEGREES(ACOS(SIN(RADIANS(G186))*SIN(RADIANS(E192))+COS(RADIANS(G186))*COS(RADIANS(E192))*COS(RADIANS(AD182))))&gt;90,0,$F$4*$F$5/E191^2*(SIN(RADIANS(G186))*SIN(RADIANS(E192))+COS(RADIANS(G186))*COS(RADIANS(E192))*COS(RADIANS(AD182))))</f>
        <v>#DIV/0!</v>
      </c>
      <c r="AE186" s="3" t="e">
        <f>IF(DEGREES(ACOS(SIN(RADIANS(G186))*SIN(RADIANS(E192))+COS(RADIANS(G186))*COS(RADIANS(E192))*COS(RADIANS(AE182))))&gt;90,0,$F$4*$F$5/E191^2*(SIN(RADIANS(G186))*SIN(RADIANS(E192))+COS(RADIANS(G186))*COS(RADIANS(E192))*COS(RADIANS(AE182))))</f>
        <v>#DIV/0!</v>
      </c>
      <c r="AF186" s="3" t="e">
        <f>IF(DEGREES(ACOS(SIN(RADIANS(G186))*SIN(RADIANS(E192))+COS(RADIANS(G186))*COS(RADIANS(E192))*COS(RADIANS(AF182))))&gt;90,0,$F$4*$F$5/E191^2*(SIN(RADIANS(G186))*SIN(RADIANS(E192))+COS(RADIANS(G186))*COS(RADIANS(E192))*COS(RADIANS(AF182))))</f>
        <v>#DIV/0!</v>
      </c>
      <c r="AG186" s="3" t="e">
        <f>IF(DEGREES(ACOS(SIN(RADIANS(G186))*SIN(RADIANS(E192))+COS(RADIANS(G186))*COS(RADIANS(E192))*COS(RADIANS(AG182))))&gt;90,0,$F$4*$F$5/E191^2*(SIN(RADIANS(G186))*SIN(RADIANS(E192))+COS(RADIANS(G186))*COS(RADIANS(E192))*COS(RADIANS(AG182))))</f>
        <v>#DIV/0!</v>
      </c>
      <c r="AH186" s="3" t="e">
        <f>IF(DEGREES(ACOS(SIN(RADIANS(G186))*SIN(RADIANS(E192))+COS(RADIANS(G186))*COS(RADIANS(E192))*COS(RADIANS(AH182))))&gt;90,0,$F$4*$F$5/E191^2*(SIN(RADIANS(G186))*SIN(RADIANS(E192))+COS(RADIANS(G186))*COS(RADIANS(E192))*COS(RADIANS(AH182))))</f>
        <v>#DIV/0!</v>
      </c>
      <c r="AI186" s="3" t="e">
        <f>IF(DEGREES(ACOS(SIN(RADIANS(G186))*SIN(RADIANS(E192))+COS(RADIANS(G186))*COS(RADIANS(E192))*COS(RADIANS(AI182))))&gt;90,0,$F$4*$F$5/E191^2*(SIN(RADIANS(G186))*SIN(RADIANS(E192))+COS(RADIANS(G186))*COS(RADIANS(E192))*COS(RADIANS(AI182))))</f>
        <v>#DIV/0!</v>
      </c>
      <c r="AJ186" s="3" t="e">
        <f>IF(DEGREES(ACOS(SIN(RADIANS(G186))*SIN(RADIANS(E192))+COS(RADIANS(G186))*COS(RADIANS(E192))*COS(RADIANS(AJ182))))&gt;90,0,$F$4*$F$5/E191^2*(SIN(RADIANS(G186))*SIN(RADIANS(E192))+COS(RADIANS(G186))*COS(RADIANS(E192))*COS(RADIANS(AJ182))))</f>
        <v>#DIV/0!</v>
      </c>
      <c r="AK186" s="3">
        <f>IF(DEGREES(ACOS(SIN(RADIANS(G186))*SIN(RADIANS(E192))+COS(RADIANS(G186))*COS(RADIANS(E192))*COS(RADIANS(AK182))))&gt;90,0,$F$4*$F$5/E191^2*(SIN(RADIANS(G186))*SIN(RADIANS(E192))+COS(RADIANS(G186))*COS(RADIANS(E192))*COS(RADIANS(AK182))))</f>
        <v>0</v>
      </c>
      <c r="AL186" s="3">
        <f>IF(DEGREES(ACOS(SIN(RADIANS(G186))*SIN(RADIANS(E192))+COS(RADIANS(G186))*COS(RADIANS(E192))*COS(RADIANS(AL182))))&gt;90,0,$F$4*$F$5/E191^2*(SIN(RADIANS(G186))*SIN(RADIANS(E192))+COS(RADIANS(G186))*COS(RADIANS(E192))*COS(RADIANS(AL182))))</f>
        <v>0</v>
      </c>
      <c r="AM186" s="3">
        <f>IF(DEGREES(ACOS(SIN(RADIANS(G186))*SIN(RADIANS(E192))+COS(RADIANS(G186))*COS(RADIANS(E192))*COS(RADIANS(AM182))))&gt;90,0,$F$4*$F$5/E191^2*(SIN(RADIANS(G186))*SIN(RADIANS(E192))+COS(RADIANS(G186))*COS(RADIANS(E192))*COS(RADIANS(AM182))))</f>
        <v>0</v>
      </c>
      <c r="AN186" s="3">
        <f>IF(DEGREES(ACOS(SIN(RADIANS(G186))*SIN(RADIANS(E192))+COS(RADIANS(G186))*COS(RADIANS(E192))*COS(RADIANS(AN182))))&gt;90,0,$F$4*$F$5/E191^2*(SIN(RADIANS(G186))*SIN(RADIANS(E192))+COS(RADIANS(G186))*COS(RADIANS(E192))*COS(RADIANS(AN182))))</f>
        <v>0</v>
      </c>
      <c r="AO186" s="3">
        <f>IF(DEGREES(ACOS(SIN(RADIANS(G186))*SIN(RADIANS(E192))+COS(RADIANS(G186))*COS(RADIANS(E192))*COS(RADIANS(AO182))))&gt;90,0,$F$4*$F$5/E191^2*(SIN(RADIANS(G186))*SIN(RADIANS(E192))+COS(RADIANS(G186))*COS(RADIANS(E192))*COS(RADIANS(AO182))))</f>
        <v>0</v>
      </c>
      <c r="AP186" s="3">
        <f>IF(DEGREES(ACOS(SIN(RADIANS(G186))*SIN(RADIANS(E192))+COS(RADIANS(G186))*COS(RADIANS(E192))*COS(RADIANS(AP182))))&gt;90,0,$F$4*$F$5/E191^2*(SIN(RADIANS(G186))*SIN(RADIANS(E192))+COS(RADIANS(G186))*COS(RADIANS(E192))*COS(RADIANS(AP182))))</f>
        <v>0</v>
      </c>
      <c r="AQ186" s="3">
        <f>IF(DEGREES(ACOS(SIN(RADIANS(G186))*SIN(RADIANS(E192))+COS(RADIANS(G186))*COS(RADIANS(E192))*COS(RADIANS(AQ182))))&gt;90,0,$F$4*$F$5/E191^2*(SIN(RADIANS(G186))*SIN(RADIANS(E192))+COS(RADIANS(G186))*COS(RADIANS(E192))*COS(RADIANS(AQ182))))</f>
        <v>0</v>
      </c>
      <c r="AR186" s="3">
        <f>IF(DEGREES(ACOS(SIN(RADIANS(G186))*SIN(RADIANS(E192))+COS(RADIANS(G186))*COS(RADIANS(E192))*COS(RADIANS(AR182))))&gt;90,0,$F$4*$F$5/E191^2*(SIN(RADIANS(G186))*SIN(RADIANS(E192))+COS(RADIANS(G186))*COS(RADIANS(E192))*COS(RADIANS(AR182))))</f>
        <v>0</v>
      </c>
    </row>
    <row r="187" spans="2:44" ht="15.75" customHeight="1" x14ac:dyDescent="0.2">
      <c r="B187" s="20" t="s">
        <v>729</v>
      </c>
      <c r="E187" s="3">
        <f>IF(E184&lt;360,E184/360,(E184-360)/360)</f>
        <v>0.16666666666666666</v>
      </c>
      <c r="G187" s="3">
        <v>60</v>
      </c>
      <c r="I187" s="3">
        <f>IF(DEGREES(ACOS(SIN(RADIANS(G187))*SIN(RADIANS(E192))+COS(RADIANS(G187))*COS(RADIANS(E192))*COS(RADIANS(I182))))&gt;90,0,$F$4*$F$5/E191^2*(SIN(RADIANS(G187))*SIN(RADIANS(E192))+COS(RADIANS(G187))*COS(RADIANS(E192))*COS(RADIANS(I182))))</f>
        <v>0</v>
      </c>
      <c r="J187" s="3">
        <f>IF(DEGREES(ACOS(SIN(RADIANS(G187))*SIN(RADIANS(E192))+COS(RADIANS(G187))*COS(RADIANS(E192))*COS(RADIANS(J182))))&gt;90,0,$F$4*$F$5/E191^2*(SIN(RADIANS(G187))*SIN(RADIANS(E192))+COS(RADIANS(G187))*COS(RADIANS(E192))*COS(RADIANS(J182))))</f>
        <v>0</v>
      </c>
      <c r="K187" s="3">
        <f>IF(DEGREES(ACOS(SIN(RADIANS(G187))*SIN(RADIANS(E192))+COS(RADIANS(G187))*COS(RADIANS(E192))*COS(RADIANS(K182))))&gt;90,0,$F$4*$F$5/E191^2*(SIN(RADIANS(G187))*SIN(RADIANS(E192))+COS(RADIANS(G187))*COS(RADIANS(E192))*COS(RADIANS(K182))))</f>
        <v>0</v>
      </c>
      <c r="L187" s="3">
        <f>IF(DEGREES(ACOS(SIN(RADIANS(G187))*SIN(RADIANS(E192))+COS(RADIANS(G187))*COS(RADIANS(E192))*COS(RADIANS(L182))))&gt;90,0,$F$4*$F$5/E191^2*(SIN(RADIANS(G187))*SIN(RADIANS(E192))+COS(RADIANS(G187))*COS(RADIANS(E192))*COS(RADIANS(L182))))</f>
        <v>0</v>
      </c>
      <c r="M187" s="3">
        <f>IF(DEGREES(ACOS(SIN(RADIANS(G187))*SIN(RADIANS(E192))+COS(RADIANS(G187))*COS(RADIANS(E192))*COS(RADIANS(M182))))&gt;90,0,$F$4*$F$5/E191^2*(SIN(RADIANS(G187))*SIN(RADIANS(E192))+COS(RADIANS(G187))*COS(RADIANS(E192))*COS(RADIANS(M182))))</f>
        <v>0</v>
      </c>
      <c r="N187" s="3">
        <f>IF(DEGREES(ACOS(SIN(RADIANS(G187))*SIN(RADIANS(E192))+COS(RADIANS(G187))*COS(RADIANS(E192))*COS(RADIANS(N182))))&gt;90,0,$F$4*$F$5/E191^2*(SIN(RADIANS(G187))*SIN(RADIANS(E192))+COS(RADIANS(G187))*COS(RADIANS(E192))*COS(RADIANS(N182))))</f>
        <v>0</v>
      </c>
      <c r="O187" s="3">
        <f>IF(DEGREES(ACOS(SIN(RADIANS(G187))*SIN(RADIANS(E192))+COS(RADIANS(G187))*COS(RADIANS(E192))*COS(RADIANS(O182))))&gt;90,0,$F$4*$F$5/E191^2*(SIN(RADIANS(G187))*SIN(RADIANS(E192))+COS(RADIANS(G187))*COS(RADIANS(E192))*COS(RADIANS(O182))))</f>
        <v>0</v>
      </c>
      <c r="P187" s="3">
        <f>IF(DEGREES(ACOS(SIN(RADIANS(G187))*SIN(RADIANS(E192))+COS(RADIANS(G187))*COS(RADIANS(E192))*COS(RADIANS(P182))))&gt;90,0,$F$4*$F$5/E191^2*(SIN(RADIANS(G187))*SIN(RADIANS(E192))+COS(RADIANS(G187))*COS(RADIANS(E192))*COS(RADIANS(P182))))</f>
        <v>0</v>
      </c>
      <c r="Q187" s="3">
        <f>IF(DEGREES(ACOS(SIN(RADIANS(G187))*SIN(RADIANS(E192))+COS(RADIANS(G187))*COS(RADIANS(E192))*COS(RADIANS(Q182))))&gt;90,0,$F$4*$F$5/E191^2*(SIN(RADIANS(G187))*SIN(RADIANS(E192))+COS(RADIANS(G187))*COS(RADIANS(E192))*COS(RADIANS(Q182))))</f>
        <v>0</v>
      </c>
      <c r="R187" s="3" t="e">
        <f>IF(DEGREES(ACOS(SIN(RADIANS(G187))*SIN(RADIANS(E192))+COS(RADIANS(G187))*COS(RADIANS(E192))*COS(RADIANS(R182))))&gt;90,0,$F$4*$F$5/E191^2*(SIN(RADIANS(G187))*SIN(RADIANS(E192))+COS(RADIANS(G187))*COS(RADIANS(E192))*COS(RADIANS(R182))))</f>
        <v>#DIV/0!</v>
      </c>
      <c r="S187" s="3" t="e">
        <f>IF(DEGREES(ACOS(SIN(RADIANS(G187))*SIN(RADIANS(E192))+COS(RADIANS(G187))*COS(RADIANS(E192))*COS(RADIANS(S182))))&gt;90,0,$F$4*$F$5/E191^2*(SIN(RADIANS(G187))*SIN(RADIANS(E192))+COS(RADIANS(G187))*COS(RADIANS(E192))*COS(RADIANS(S182))))</f>
        <v>#DIV/0!</v>
      </c>
      <c r="T187" s="3" t="e">
        <f>IF(DEGREES(ACOS(SIN(RADIANS(G187))*SIN(RADIANS(E192))+COS(RADIANS(G187))*COS(RADIANS(E192))*COS(RADIANS(T182))))&gt;90,0,$F$4*$F$5/E191^2*(SIN(RADIANS(G187))*SIN(RADIANS(E192))+COS(RADIANS(G187))*COS(RADIANS(E192))*COS(RADIANS(T182))))</f>
        <v>#DIV/0!</v>
      </c>
      <c r="U187" s="3" t="e">
        <f>IF(DEGREES(ACOS(SIN(RADIANS(G187))*SIN(RADIANS(E192))+COS(RADIANS(G187))*COS(RADIANS(E192))*COS(RADIANS(U182))))&gt;90,0,$F$4*$F$5/E191^2*(SIN(RADIANS(G187))*SIN(RADIANS(E192))+COS(RADIANS(G187))*COS(RADIANS(E192))*COS(RADIANS(U182))))</f>
        <v>#DIV/0!</v>
      </c>
      <c r="V187" s="3" t="e">
        <f>IF(DEGREES(ACOS(SIN(RADIANS(G187))*SIN(RADIANS(E192))+COS(RADIANS(G187))*COS(RADIANS(E192))*COS(RADIANS(V182))))&gt;90,0,$F$4*$F$5/E191^2*(SIN(RADIANS(G187))*SIN(RADIANS(E192))+COS(RADIANS(G187))*COS(RADIANS(E192))*COS(RADIANS(V182))))</f>
        <v>#DIV/0!</v>
      </c>
      <c r="W187" s="3" t="e">
        <f>IF(DEGREES(ACOS(SIN(RADIANS(G187))*SIN(RADIANS(E192))+COS(RADIANS(G187))*COS(RADIANS(E192))*COS(RADIANS(W182))))&gt;90,0,$F$4*$F$5/E191^2*(SIN(RADIANS(G187))*SIN(RADIANS(E192))+COS(RADIANS(G187))*COS(RADIANS(E192))*COS(RADIANS(W182))))</f>
        <v>#DIV/0!</v>
      </c>
      <c r="X187" s="3" t="e">
        <f>IF(DEGREES(ACOS(SIN(RADIANS(G187))*SIN(RADIANS(E192))+COS(RADIANS(G187))*COS(RADIANS(E192))*COS(RADIANS(X182))))&gt;90,0,$F$4*$F$5/E191^2*(SIN(RADIANS(G187))*SIN(RADIANS(E192))+COS(RADIANS(G187))*COS(RADIANS(E192))*COS(RADIANS(X182))))</f>
        <v>#DIV/0!</v>
      </c>
      <c r="Y187" s="3" t="e">
        <f>IF(DEGREES(ACOS(SIN(RADIANS(G187))*SIN(RADIANS(E192))+COS(RADIANS(G187))*COS(RADIANS(E192))*COS(RADIANS(Y182))))&gt;90,0,$F$4*$F$5/E191^2*(SIN(RADIANS(G187))*SIN(RADIANS(E192))+COS(RADIANS(G187))*COS(RADIANS(E192))*COS(RADIANS(Y182))))</f>
        <v>#DIV/0!</v>
      </c>
      <c r="Z187" s="3" t="e">
        <f>IF(DEGREES(ACOS(SIN(RADIANS(G187))*SIN(RADIANS(E192))+COS(RADIANS(G187))*COS(RADIANS(E192))*COS(RADIANS(Z182))))&gt;90,0,$F$4*$F$5/E191^2*(SIN(RADIANS(G187))*SIN(RADIANS(E192))+COS(RADIANS(G187))*COS(RADIANS(E192))*COS(RADIANS(Z182))))</f>
        <v>#DIV/0!</v>
      </c>
      <c r="AA187" s="3" t="e">
        <f>IF(DEGREES(ACOS(SIN(RADIANS(G187))*SIN(RADIANS(E192))+COS(RADIANS(G187))*COS(RADIANS(E192))*COS(RADIANS(AA182))))&gt;90,0,$F$4*$F$5/E191^2*(SIN(RADIANS(G187))*SIN(RADIANS(E192))+COS(RADIANS(G187))*COS(RADIANS(E192))*COS(RADIANS(AA182))))</f>
        <v>#DIV/0!</v>
      </c>
      <c r="AB187" s="3" t="e">
        <f>IF(DEGREES(ACOS(SIN(RADIANS(G187))*SIN(RADIANS(E192))+COS(RADIANS(G187))*COS(RADIANS(E192))*COS(RADIANS(AB182))))&gt;90,0,$F$4*$F$5/E191^2*(SIN(RADIANS(G187))*SIN(RADIANS(E192))+COS(RADIANS(G187))*COS(RADIANS(E192))*COS(RADIANS(AB182))))</f>
        <v>#DIV/0!</v>
      </c>
      <c r="AC187" s="3" t="e">
        <f>IF(DEGREES(ACOS(SIN(RADIANS(G187))*SIN(RADIANS(E192))+COS(RADIANS(G187))*COS(RADIANS(E192))*COS(RADIANS(AC182))))&gt;90,0,$F$4*$F$5/E191^2*(SIN(RADIANS(G187))*SIN(RADIANS(E192))+COS(RADIANS(G187))*COS(RADIANS(E192))*COS(RADIANS(AC182))))</f>
        <v>#DIV/0!</v>
      </c>
      <c r="AD187" s="3" t="e">
        <f>IF(DEGREES(ACOS(SIN(RADIANS(G187))*SIN(RADIANS(E192))+COS(RADIANS(G187))*COS(RADIANS(E192))*COS(RADIANS(AD182))))&gt;90,0,$F$4*$F$5/E191^2*(SIN(RADIANS(G187))*SIN(RADIANS(E192))+COS(RADIANS(G187))*COS(RADIANS(E192))*COS(RADIANS(AD182))))</f>
        <v>#DIV/0!</v>
      </c>
      <c r="AE187" s="3" t="e">
        <f>IF(DEGREES(ACOS(SIN(RADIANS(G187))*SIN(RADIANS(E192))+COS(RADIANS(G187))*COS(RADIANS(E192))*COS(RADIANS(AE182))))&gt;90,0,$F$4*$F$5/E191^2*(SIN(RADIANS(G187))*SIN(RADIANS(E192))+COS(RADIANS(G187))*COS(RADIANS(E192))*COS(RADIANS(AE182))))</f>
        <v>#DIV/0!</v>
      </c>
      <c r="AF187" s="3" t="e">
        <f>IF(DEGREES(ACOS(SIN(RADIANS(G187))*SIN(RADIANS(E192))+COS(RADIANS(G187))*COS(RADIANS(E192))*COS(RADIANS(AF182))))&gt;90,0,$F$4*$F$5/E191^2*(SIN(RADIANS(G187))*SIN(RADIANS(E192))+COS(RADIANS(G187))*COS(RADIANS(E192))*COS(RADIANS(AF182))))</f>
        <v>#DIV/0!</v>
      </c>
      <c r="AG187" s="3" t="e">
        <f>IF(DEGREES(ACOS(SIN(RADIANS(G187))*SIN(RADIANS(E192))+COS(RADIANS(G187))*COS(RADIANS(E192))*COS(RADIANS(AG182))))&gt;90,0,$F$4*$F$5/E191^2*(SIN(RADIANS(G187))*SIN(RADIANS(E192))+COS(RADIANS(G187))*COS(RADIANS(E192))*COS(RADIANS(AG182))))</f>
        <v>#DIV/0!</v>
      </c>
      <c r="AH187" s="3" t="e">
        <f>IF(DEGREES(ACOS(SIN(RADIANS(G187))*SIN(RADIANS(E192))+COS(RADIANS(G187))*COS(RADIANS(E192))*COS(RADIANS(AH182))))&gt;90,0,$F$4*$F$5/E191^2*(SIN(RADIANS(G187))*SIN(RADIANS(E192))+COS(RADIANS(G187))*COS(RADIANS(E192))*COS(RADIANS(AH182))))</f>
        <v>#DIV/0!</v>
      </c>
      <c r="AI187" s="3" t="e">
        <f>IF(DEGREES(ACOS(SIN(RADIANS(G187))*SIN(RADIANS(E192))+COS(RADIANS(G187))*COS(RADIANS(E192))*COS(RADIANS(AI182))))&gt;90,0,$F$4*$F$5/E191^2*(SIN(RADIANS(G187))*SIN(RADIANS(E192))+COS(RADIANS(G187))*COS(RADIANS(E192))*COS(RADIANS(AI182))))</f>
        <v>#DIV/0!</v>
      </c>
      <c r="AJ187" s="3" t="e">
        <f>IF(DEGREES(ACOS(SIN(RADIANS(G187))*SIN(RADIANS(E192))+COS(RADIANS(G187))*COS(RADIANS(E192))*COS(RADIANS(AJ182))))&gt;90,0,$F$4*$F$5/E191^2*(SIN(RADIANS(G187))*SIN(RADIANS(E192))+COS(RADIANS(G187))*COS(RADIANS(E192))*COS(RADIANS(AJ182))))</f>
        <v>#DIV/0!</v>
      </c>
      <c r="AK187" s="3">
        <f>IF(DEGREES(ACOS(SIN(RADIANS(G187))*SIN(RADIANS(E192))+COS(RADIANS(G187))*COS(RADIANS(E192))*COS(RADIANS(AK182))))&gt;90,0,$F$4*$F$5/E191^2*(SIN(RADIANS(G187))*SIN(RADIANS(E192))+COS(RADIANS(G187))*COS(RADIANS(E192))*COS(RADIANS(AK182))))</f>
        <v>0</v>
      </c>
      <c r="AL187" s="3">
        <f>IF(DEGREES(ACOS(SIN(RADIANS(G187))*SIN(RADIANS(E192))+COS(RADIANS(G187))*COS(RADIANS(E192))*COS(RADIANS(AL182))))&gt;90,0,$F$4*$F$5/E191^2*(SIN(RADIANS(G187))*SIN(RADIANS(E192))+COS(RADIANS(G187))*COS(RADIANS(E192))*COS(RADIANS(AL182))))</f>
        <v>0</v>
      </c>
      <c r="AM187" s="3">
        <f>IF(DEGREES(ACOS(SIN(RADIANS(G187))*SIN(RADIANS(E192))+COS(RADIANS(G187))*COS(RADIANS(E192))*COS(RADIANS(AM182))))&gt;90,0,$F$4*$F$5/E191^2*(SIN(RADIANS(G187))*SIN(RADIANS(E192))+COS(RADIANS(G187))*COS(RADIANS(E192))*COS(RADIANS(AM182))))</f>
        <v>0</v>
      </c>
      <c r="AN187" s="3">
        <f>IF(DEGREES(ACOS(SIN(RADIANS(G187))*SIN(RADIANS(E192))+COS(RADIANS(G187))*COS(RADIANS(E192))*COS(RADIANS(AN182))))&gt;90,0,$F$4*$F$5/E191^2*(SIN(RADIANS(G187))*SIN(RADIANS(E192))+COS(RADIANS(G187))*COS(RADIANS(E192))*COS(RADIANS(AN182))))</f>
        <v>0</v>
      </c>
      <c r="AO187" s="3">
        <f>IF(DEGREES(ACOS(SIN(RADIANS(G187))*SIN(RADIANS(E192))+COS(RADIANS(G187))*COS(RADIANS(E192))*COS(RADIANS(AO182))))&gt;90,0,$F$4*$F$5/E191^2*(SIN(RADIANS(G187))*SIN(RADIANS(E192))+COS(RADIANS(G187))*COS(RADIANS(E192))*COS(RADIANS(AO182))))</f>
        <v>0</v>
      </c>
      <c r="AP187" s="3">
        <f>IF(DEGREES(ACOS(SIN(RADIANS(G187))*SIN(RADIANS(E192))+COS(RADIANS(G187))*COS(RADIANS(E192))*COS(RADIANS(AP182))))&gt;90,0,$F$4*$F$5/E191^2*(SIN(RADIANS(G187))*SIN(RADIANS(E192))+COS(RADIANS(G187))*COS(RADIANS(E192))*COS(RADIANS(AP182))))</f>
        <v>0</v>
      </c>
      <c r="AQ187" s="3">
        <f>IF(DEGREES(ACOS(SIN(RADIANS(G187))*SIN(RADIANS(E192))+COS(RADIANS(G187))*COS(RADIANS(E192))*COS(RADIANS(AQ182))))&gt;90,0,$F$4*$F$5/E191^2*(SIN(RADIANS(G187))*SIN(RADIANS(E192))+COS(RADIANS(G187))*COS(RADIANS(E192))*COS(RADIANS(AQ182))))</f>
        <v>0</v>
      </c>
      <c r="AR187" s="3">
        <f>IF(DEGREES(ACOS(SIN(RADIANS(G187))*SIN(RADIANS(E192))+COS(RADIANS(G187))*COS(RADIANS(E192))*COS(RADIANS(AR182))))&gt;90,0,$F$4*$F$5/E191^2*(SIN(RADIANS(G187))*SIN(RADIANS(E192))+COS(RADIANS(G187))*COS(RADIANS(E192))*COS(RADIANS(AR182))))</f>
        <v>0</v>
      </c>
    </row>
    <row r="188" spans="2:44" ht="15.75" customHeight="1" x14ac:dyDescent="0.2">
      <c r="B188" s="20" t="s">
        <v>785</v>
      </c>
      <c r="E188" s="3">
        <f>E187*$F$11</f>
        <v>0</v>
      </c>
      <c r="G188" s="3">
        <v>50</v>
      </c>
      <c r="I188" s="3">
        <f>IF(DEGREES(ACOS(SIN(RADIANS(G188))*SIN(RADIANS(E192))+COS(RADIANS(G188))*COS(RADIANS(E192))*COS(RADIANS(I182))))&gt;90,0,$F$4*$F$5/E191^2*(SIN(RADIANS(G188))*SIN(RADIANS(E192))+COS(RADIANS(G188))*COS(RADIANS(E192))*COS(RADIANS(I182))))</f>
        <v>0</v>
      </c>
      <c r="J188" s="3">
        <f>IF(DEGREES(ACOS(SIN(RADIANS(G188))*SIN(RADIANS(E192))+COS(RADIANS(G188))*COS(RADIANS(E192))*COS(RADIANS(J182))))&gt;90,0,$F$4*$F$5/E191^2*(SIN(RADIANS(G188))*SIN(RADIANS(E192))+COS(RADIANS(G188))*COS(RADIANS(E192))*COS(RADIANS(J182))))</f>
        <v>0</v>
      </c>
      <c r="K188" s="3">
        <f>IF(DEGREES(ACOS(SIN(RADIANS(G188))*SIN(RADIANS(E192))+COS(RADIANS(G188))*COS(RADIANS(E192))*COS(RADIANS(K182))))&gt;90,0,$F$4*$F$5/E191^2*(SIN(RADIANS(G188))*SIN(RADIANS(E192))+COS(RADIANS(G188))*COS(RADIANS(E192))*COS(RADIANS(K182))))</f>
        <v>0</v>
      </c>
      <c r="L188" s="3">
        <f>IF(DEGREES(ACOS(SIN(RADIANS(G188))*SIN(RADIANS(E192))+COS(RADIANS(G188))*COS(RADIANS(E192))*COS(RADIANS(L182))))&gt;90,0,$F$4*$F$5/E191^2*(SIN(RADIANS(G188))*SIN(RADIANS(E192))+COS(RADIANS(G188))*COS(RADIANS(E192))*COS(RADIANS(L182))))</f>
        <v>0</v>
      </c>
      <c r="M188" s="3">
        <f>IF(DEGREES(ACOS(SIN(RADIANS(G188))*SIN(RADIANS(E192))+COS(RADIANS(G188))*COS(RADIANS(E192))*COS(RADIANS(M182))))&gt;90,0,$F$4*$F$5/E191^2*(SIN(RADIANS(G188))*SIN(RADIANS(E192))+COS(RADIANS(G188))*COS(RADIANS(E192))*COS(RADIANS(M182))))</f>
        <v>0</v>
      </c>
      <c r="N188" s="3">
        <f>IF(DEGREES(ACOS(SIN(RADIANS(G188))*SIN(RADIANS(E192))+COS(RADIANS(G188))*COS(RADIANS(E192))*COS(RADIANS(N182))))&gt;90,0,$F$4*$F$5/E191^2*(SIN(RADIANS(G188))*SIN(RADIANS(E192))+COS(RADIANS(G188))*COS(RADIANS(E192))*COS(RADIANS(N182))))</f>
        <v>0</v>
      </c>
      <c r="O188" s="3">
        <f>IF(DEGREES(ACOS(SIN(RADIANS(G188))*SIN(RADIANS(E192))+COS(RADIANS(G188))*COS(RADIANS(E192))*COS(RADIANS(O182))))&gt;90,0,$F$4*$F$5/E191^2*(SIN(RADIANS(G188))*SIN(RADIANS(E192))+COS(RADIANS(G188))*COS(RADIANS(E192))*COS(RADIANS(O182))))</f>
        <v>0</v>
      </c>
      <c r="P188" s="3">
        <f>IF(DEGREES(ACOS(SIN(RADIANS(G188))*SIN(RADIANS(E192))+COS(RADIANS(G188))*COS(RADIANS(E192))*COS(RADIANS(P182))))&gt;90,0,$F$4*$F$5/E191^2*(SIN(RADIANS(G188))*SIN(RADIANS(E192))+COS(RADIANS(G188))*COS(RADIANS(E192))*COS(RADIANS(P182))))</f>
        <v>0</v>
      </c>
      <c r="Q188" s="3">
        <f>IF(DEGREES(ACOS(SIN(RADIANS(G188))*SIN(RADIANS(E192))+COS(RADIANS(G188))*COS(RADIANS(E192))*COS(RADIANS(Q182))))&gt;90,0,$F$4*$F$5/E191^2*(SIN(RADIANS(G188))*SIN(RADIANS(E192))+COS(RADIANS(G188))*COS(RADIANS(E192))*COS(RADIANS(Q182))))</f>
        <v>0</v>
      </c>
      <c r="R188" s="3" t="e">
        <f>IF(DEGREES(ACOS(SIN(RADIANS(G188))*SIN(RADIANS(E192))+COS(RADIANS(G188))*COS(RADIANS(E192))*COS(RADIANS(R182))))&gt;90,0,$F$4*$F$5/E191^2*(SIN(RADIANS(G188))*SIN(RADIANS(E192))+COS(RADIANS(G188))*COS(RADIANS(E192))*COS(RADIANS(R182))))</f>
        <v>#DIV/0!</v>
      </c>
      <c r="S188" s="3" t="e">
        <f>IF(DEGREES(ACOS(SIN(RADIANS(G188))*SIN(RADIANS(E192))+COS(RADIANS(G188))*COS(RADIANS(E192))*COS(RADIANS(S182))))&gt;90,0,$F$4*$F$5/E191^2*(SIN(RADIANS(G188))*SIN(RADIANS(E192))+COS(RADIANS(G188))*COS(RADIANS(E192))*COS(RADIANS(S182))))</f>
        <v>#DIV/0!</v>
      </c>
      <c r="T188" s="3" t="e">
        <f>IF(DEGREES(ACOS(SIN(RADIANS(G188))*SIN(RADIANS(E192))+COS(RADIANS(G188))*COS(RADIANS(E192))*COS(RADIANS(T182))))&gt;90,0,$F$4*$F$5/E191^2*(SIN(RADIANS(G188))*SIN(RADIANS(E192))+COS(RADIANS(G188))*COS(RADIANS(E192))*COS(RADIANS(T182))))</f>
        <v>#DIV/0!</v>
      </c>
      <c r="U188" s="3" t="e">
        <f>IF(DEGREES(ACOS(SIN(RADIANS(G188))*SIN(RADIANS(E192))+COS(RADIANS(G188))*COS(RADIANS(E192))*COS(RADIANS(U182))))&gt;90,0,$F$4*$F$5/E191^2*(SIN(RADIANS(G188))*SIN(RADIANS(E192))+COS(RADIANS(G188))*COS(RADIANS(E192))*COS(RADIANS(U182))))</f>
        <v>#DIV/0!</v>
      </c>
      <c r="V188" s="3" t="e">
        <f>IF(DEGREES(ACOS(SIN(RADIANS(G188))*SIN(RADIANS(E192))+COS(RADIANS(G188))*COS(RADIANS(E192))*COS(RADIANS(V182))))&gt;90,0,$F$4*$F$5/E191^2*(SIN(RADIANS(G188))*SIN(RADIANS(E192))+COS(RADIANS(G188))*COS(RADIANS(E192))*COS(RADIANS(V182))))</f>
        <v>#DIV/0!</v>
      </c>
      <c r="W188" s="3" t="e">
        <f>IF(DEGREES(ACOS(SIN(RADIANS(G188))*SIN(RADIANS(E192))+COS(RADIANS(G188))*COS(RADIANS(E192))*COS(RADIANS(W182))))&gt;90,0,$F$4*$F$5/E191^2*(SIN(RADIANS(G188))*SIN(RADIANS(E192))+COS(RADIANS(G188))*COS(RADIANS(E192))*COS(RADIANS(W182))))</f>
        <v>#DIV/0!</v>
      </c>
      <c r="X188" s="3" t="e">
        <f>IF(DEGREES(ACOS(SIN(RADIANS(G188))*SIN(RADIANS(E192))+COS(RADIANS(G188))*COS(RADIANS(E192))*COS(RADIANS(X182))))&gt;90,0,$F$4*$F$5/E191^2*(SIN(RADIANS(G188))*SIN(RADIANS(E192))+COS(RADIANS(G188))*COS(RADIANS(E192))*COS(RADIANS(X182))))</f>
        <v>#DIV/0!</v>
      </c>
      <c r="Y188" s="3" t="e">
        <f>IF(DEGREES(ACOS(SIN(RADIANS(G188))*SIN(RADIANS(E192))+COS(RADIANS(G188))*COS(RADIANS(E192))*COS(RADIANS(Y182))))&gt;90,0,$F$4*$F$5/E191^2*(SIN(RADIANS(G188))*SIN(RADIANS(E192))+COS(RADIANS(G188))*COS(RADIANS(E192))*COS(RADIANS(Y182))))</f>
        <v>#DIV/0!</v>
      </c>
      <c r="Z188" s="3" t="e">
        <f>IF(DEGREES(ACOS(SIN(RADIANS(G188))*SIN(RADIANS(E192))+COS(RADIANS(G188))*COS(RADIANS(E192))*COS(RADIANS(Z182))))&gt;90,0,$F$4*$F$5/E191^2*(SIN(RADIANS(G188))*SIN(RADIANS(E192))+COS(RADIANS(G188))*COS(RADIANS(E192))*COS(RADIANS(Z182))))</f>
        <v>#DIV/0!</v>
      </c>
      <c r="AA188" s="3" t="e">
        <f>IF(DEGREES(ACOS(SIN(RADIANS(G188))*SIN(RADIANS(E192))+COS(RADIANS(G188))*COS(RADIANS(E192))*COS(RADIANS(AA182))))&gt;90,0,$F$4*$F$5/E191^2*(SIN(RADIANS(G188))*SIN(RADIANS(E192))+COS(RADIANS(G188))*COS(RADIANS(E192))*COS(RADIANS(AA182))))</f>
        <v>#DIV/0!</v>
      </c>
      <c r="AB188" s="3" t="e">
        <f>IF(DEGREES(ACOS(SIN(RADIANS(G188))*SIN(RADIANS(E192))+COS(RADIANS(G188))*COS(RADIANS(E192))*COS(RADIANS(AB182))))&gt;90,0,$F$4*$F$5/E191^2*(SIN(RADIANS(G188))*SIN(RADIANS(E192))+COS(RADIANS(G188))*COS(RADIANS(E192))*COS(RADIANS(AB182))))</f>
        <v>#DIV/0!</v>
      </c>
      <c r="AC188" s="3" t="e">
        <f>IF(DEGREES(ACOS(SIN(RADIANS(G188))*SIN(RADIANS(E192))+COS(RADIANS(G188))*COS(RADIANS(E192))*COS(RADIANS(AC182))))&gt;90,0,$F$4*$F$5/E191^2*(SIN(RADIANS(G188))*SIN(RADIANS(E192))+COS(RADIANS(G188))*COS(RADIANS(E192))*COS(RADIANS(AC182))))</f>
        <v>#DIV/0!</v>
      </c>
      <c r="AD188" s="3" t="e">
        <f>IF(DEGREES(ACOS(SIN(RADIANS(G188))*SIN(RADIANS(E192))+COS(RADIANS(G188))*COS(RADIANS(E192))*COS(RADIANS(AD182))))&gt;90,0,$F$4*$F$5/E191^2*(SIN(RADIANS(G188))*SIN(RADIANS(E192))+COS(RADIANS(G188))*COS(RADIANS(E192))*COS(RADIANS(AD182))))</f>
        <v>#DIV/0!</v>
      </c>
      <c r="AE188" s="3" t="e">
        <f>IF(DEGREES(ACOS(SIN(RADIANS(G188))*SIN(RADIANS(E192))+COS(RADIANS(G188))*COS(RADIANS(E192))*COS(RADIANS(AE182))))&gt;90,0,$F$4*$F$5/E191^2*(SIN(RADIANS(G188))*SIN(RADIANS(E192))+COS(RADIANS(G188))*COS(RADIANS(E192))*COS(RADIANS(AE182))))</f>
        <v>#DIV/0!</v>
      </c>
      <c r="AF188" s="3" t="e">
        <f>IF(DEGREES(ACOS(SIN(RADIANS(G188))*SIN(RADIANS(E192))+COS(RADIANS(G188))*COS(RADIANS(E192))*COS(RADIANS(AF182))))&gt;90,0,$F$4*$F$5/E191^2*(SIN(RADIANS(G188))*SIN(RADIANS(E192))+COS(RADIANS(G188))*COS(RADIANS(E192))*COS(RADIANS(AF182))))</f>
        <v>#DIV/0!</v>
      </c>
      <c r="AG188" s="3" t="e">
        <f>IF(DEGREES(ACOS(SIN(RADIANS(G188))*SIN(RADIANS(E192))+COS(RADIANS(G188))*COS(RADIANS(E192))*COS(RADIANS(AG182))))&gt;90,0,$F$4*$F$5/E191^2*(SIN(RADIANS(G188))*SIN(RADIANS(E192))+COS(RADIANS(G188))*COS(RADIANS(E192))*COS(RADIANS(AG182))))</f>
        <v>#DIV/0!</v>
      </c>
      <c r="AH188" s="3" t="e">
        <f>IF(DEGREES(ACOS(SIN(RADIANS(G188))*SIN(RADIANS(E192))+COS(RADIANS(G188))*COS(RADIANS(E192))*COS(RADIANS(AH182))))&gt;90,0,$F$4*$F$5/E191^2*(SIN(RADIANS(G188))*SIN(RADIANS(E192))+COS(RADIANS(G188))*COS(RADIANS(E192))*COS(RADIANS(AH182))))</f>
        <v>#DIV/0!</v>
      </c>
      <c r="AI188" s="3" t="e">
        <f>IF(DEGREES(ACOS(SIN(RADIANS(G188))*SIN(RADIANS(E192))+COS(RADIANS(G188))*COS(RADIANS(E192))*COS(RADIANS(AI182))))&gt;90,0,$F$4*$F$5/E191^2*(SIN(RADIANS(G188))*SIN(RADIANS(E192))+COS(RADIANS(G188))*COS(RADIANS(E192))*COS(RADIANS(AI182))))</f>
        <v>#DIV/0!</v>
      </c>
      <c r="AJ188" s="3" t="e">
        <f>IF(DEGREES(ACOS(SIN(RADIANS(G188))*SIN(RADIANS(E192))+COS(RADIANS(G188))*COS(RADIANS(E192))*COS(RADIANS(AJ182))))&gt;90,0,$F$4*$F$5/E191^2*(SIN(RADIANS(G188))*SIN(RADIANS(E192))+COS(RADIANS(G188))*COS(RADIANS(E192))*COS(RADIANS(AJ182))))</f>
        <v>#DIV/0!</v>
      </c>
      <c r="AK188" s="3">
        <f>IF(DEGREES(ACOS(SIN(RADIANS(G188))*SIN(RADIANS(E192))+COS(RADIANS(G188))*COS(RADIANS(E192))*COS(RADIANS(AK182))))&gt;90,0,$F$4*$F$5/E191^2*(SIN(RADIANS(G188))*SIN(RADIANS(E192))+COS(RADIANS(G188))*COS(RADIANS(E192))*COS(RADIANS(AK182))))</f>
        <v>0</v>
      </c>
      <c r="AL188" s="3">
        <f>IF(DEGREES(ACOS(SIN(RADIANS(G188))*SIN(RADIANS(E192))+COS(RADIANS(G188))*COS(RADIANS(E192))*COS(RADIANS(AL182))))&gt;90,0,$F$4*$F$5/E191^2*(SIN(RADIANS(G188))*SIN(RADIANS(E192))+COS(RADIANS(G188))*COS(RADIANS(E192))*COS(RADIANS(AL182))))</f>
        <v>0</v>
      </c>
      <c r="AM188" s="3">
        <f>IF(DEGREES(ACOS(SIN(RADIANS(G188))*SIN(RADIANS(E192))+COS(RADIANS(G188))*COS(RADIANS(E192))*COS(RADIANS(AM182))))&gt;90,0,$F$4*$F$5/E191^2*(SIN(RADIANS(G188))*SIN(RADIANS(E192))+COS(RADIANS(G188))*COS(RADIANS(E192))*COS(RADIANS(AM182))))</f>
        <v>0</v>
      </c>
      <c r="AN188" s="3">
        <f>IF(DEGREES(ACOS(SIN(RADIANS(G188))*SIN(RADIANS(E192))+COS(RADIANS(G188))*COS(RADIANS(E192))*COS(RADIANS(AN182))))&gt;90,0,$F$4*$F$5/E191^2*(SIN(RADIANS(G188))*SIN(RADIANS(E192))+COS(RADIANS(G188))*COS(RADIANS(E192))*COS(RADIANS(AN182))))</f>
        <v>0</v>
      </c>
      <c r="AO188" s="3">
        <f>IF(DEGREES(ACOS(SIN(RADIANS(G188))*SIN(RADIANS(E192))+COS(RADIANS(G188))*COS(RADIANS(E192))*COS(RADIANS(AO182))))&gt;90,0,$F$4*$F$5/E191^2*(SIN(RADIANS(G188))*SIN(RADIANS(E192))+COS(RADIANS(G188))*COS(RADIANS(E192))*COS(RADIANS(AO182))))</f>
        <v>0</v>
      </c>
      <c r="AP188" s="3">
        <f>IF(DEGREES(ACOS(SIN(RADIANS(G188))*SIN(RADIANS(E192))+COS(RADIANS(G188))*COS(RADIANS(E192))*COS(RADIANS(AP182))))&gt;90,0,$F$4*$F$5/E191^2*(SIN(RADIANS(G188))*SIN(RADIANS(E192))+COS(RADIANS(G188))*COS(RADIANS(E192))*COS(RADIANS(AP182))))</f>
        <v>0</v>
      </c>
      <c r="AQ188" s="3">
        <f>IF(DEGREES(ACOS(SIN(RADIANS(G188))*SIN(RADIANS(E192))+COS(RADIANS(G188))*COS(RADIANS(E192))*COS(RADIANS(AQ182))))&gt;90,0,$F$4*$F$5/E191^2*(SIN(RADIANS(G188))*SIN(RADIANS(E192))+COS(RADIANS(G188))*COS(RADIANS(E192))*COS(RADIANS(AQ182))))</f>
        <v>0</v>
      </c>
      <c r="AR188" s="3">
        <f>IF(DEGREES(ACOS(SIN(RADIANS(G188))*SIN(RADIANS(E192))+COS(RADIANS(G188))*COS(RADIANS(E192))*COS(RADIANS(AR182))))&gt;90,0,$F$4*$F$5/E191^2*(SIN(RADIANS(G188))*SIN(RADIANS(E192))+COS(RADIANS(G188))*COS(RADIANS(E192))*COS(RADIANS(AR182))))</f>
        <v>0</v>
      </c>
    </row>
    <row r="189" spans="2:44" ht="15.75" customHeight="1" x14ac:dyDescent="0.2">
      <c r="B189" s="20" t="s">
        <v>786</v>
      </c>
      <c r="E189" s="3" t="str">
        <f>IF($F$10=0,"N/A",$F$10*(E184/360)-ROUNDDOWN($F$10*(E184/360),0))</f>
        <v>N/A</v>
      </c>
      <c r="G189" s="3">
        <v>40</v>
      </c>
      <c r="I189" s="3">
        <f>IF(DEGREES(ACOS(SIN(RADIANS(G189))*SIN(RADIANS(E192))+COS(RADIANS(G189))*COS(RADIANS(E192))*COS(RADIANS(I182))))&gt;90,0,$F$4*$F$5/E191^2*(SIN(RADIANS(G189))*SIN(RADIANS(E192))+COS(RADIANS(G189))*COS(RADIANS(E192))*COS(RADIANS(I182))))</f>
        <v>0</v>
      </c>
      <c r="J189" s="3">
        <f>IF(DEGREES(ACOS(SIN(RADIANS(G189))*SIN(RADIANS(E192))+COS(RADIANS(G189))*COS(RADIANS(E192))*COS(RADIANS(J182))))&gt;90,0,$F$4*$F$5/E191^2*(SIN(RADIANS(G189))*SIN(RADIANS(E192))+COS(RADIANS(G189))*COS(RADIANS(E192))*COS(RADIANS(J182))))</f>
        <v>0</v>
      </c>
      <c r="K189" s="3">
        <f>IF(DEGREES(ACOS(SIN(RADIANS(G189))*SIN(RADIANS(E192))+COS(RADIANS(G189))*COS(RADIANS(E192))*COS(RADIANS(K182))))&gt;90,0,$F$4*$F$5/E191^2*(SIN(RADIANS(G189))*SIN(RADIANS(E192))+COS(RADIANS(G189))*COS(RADIANS(E192))*COS(RADIANS(K182))))</f>
        <v>0</v>
      </c>
      <c r="L189" s="3">
        <f>IF(DEGREES(ACOS(SIN(RADIANS(G189))*SIN(RADIANS(E192))+COS(RADIANS(G189))*COS(RADIANS(E192))*COS(RADIANS(L182))))&gt;90,0,$F$4*$F$5/E191^2*(SIN(RADIANS(G189))*SIN(RADIANS(E192))+COS(RADIANS(G189))*COS(RADIANS(E192))*COS(RADIANS(L182))))</f>
        <v>0</v>
      </c>
      <c r="M189" s="3">
        <f>IF(DEGREES(ACOS(SIN(RADIANS(G189))*SIN(RADIANS(E192))+COS(RADIANS(G189))*COS(RADIANS(E192))*COS(RADIANS(M182))))&gt;90,0,$F$4*$F$5/E191^2*(SIN(RADIANS(G189))*SIN(RADIANS(E192))+COS(RADIANS(G189))*COS(RADIANS(E192))*COS(RADIANS(M182))))</f>
        <v>0</v>
      </c>
      <c r="N189" s="3">
        <f>IF(DEGREES(ACOS(SIN(RADIANS(G189))*SIN(RADIANS(E192))+COS(RADIANS(G189))*COS(RADIANS(E192))*COS(RADIANS(N182))))&gt;90,0,$F$4*$F$5/E191^2*(SIN(RADIANS(G189))*SIN(RADIANS(E192))+COS(RADIANS(G189))*COS(RADIANS(E192))*COS(RADIANS(N182))))</f>
        <v>0</v>
      </c>
      <c r="O189" s="3">
        <f>IF(DEGREES(ACOS(SIN(RADIANS(G189))*SIN(RADIANS(E192))+COS(RADIANS(G189))*COS(RADIANS(E192))*COS(RADIANS(O182))))&gt;90,0,$F$4*$F$5/E191^2*(SIN(RADIANS(G189))*SIN(RADIANS(E192))+COS(RADIANS(G189))*COS(RADIANS(E192))*COS(RADIANS(O182))))</f>
        <v>0</v>
      </c>
      <c r="P189" s="3">
        <f>IF(DEGREES(ACOS(SIN(RADIANS(G189))*SIN(RADIANS(E192))+COS(RADIANS(G189))*COS(RADIANS(E192))*COS(RADIANS(P182))))&gt;90,0,$F$4*$F$5/E191^2*(SIN(RADIANS(G189))*SIN(RADIANS(E192))+COS(RADIANS(G189))*COS(RADIANS(E192))*COS(RADIANS(P182))))</f>
        <v>0</v>
      </c>
      <c r="Q189" s="3">
        <f>IF(DEGREES(ACOS(SIN(RADIANS(G189))*SIN(RADIANS(E192))+COS(RADIANS(G189))*COS(RADIANS(E192))*COS(RADIANS(Q182))))&gt;90,0,$F$4*$F$5/E191^2*(SIN(RADIANS(G189))*SIN(RADIANS(E192))+COS(RADIANS(G189))*COS(RADIANS(E192))*COS(RADIANS(Q182))))</f>
        <v>0</v>
      </c>
      <c r="R189" s="3" t="e">
        <f>IF(DEGREES(ACOS(SIN(RADIANS(G189))*SIN(RADIANS(E192))+COS(RADIANS(G189))*COS(RADIANS(E192))*COS(RADIANS(R182))))&gt;90,0,$F$4*$F$5/E191^2*(SIN(RADIANS(G189))*SIN(RADIANS(E192))+COS(RADIANS(G189))*COS(RADIANS(E192))*COS(RADIANS(R182))))</f>
        <v>#DIV/0!</v>
      </c>
      <c r="S189" s="3" t="e">
        <f>IF(DEGREES(ACOS(SIN(RADIANS(G189))*SIN(RADIANS(E192))+COS(RADIANS(G189))*COS(RADIANS(E192))*COS(RADIANS(S182))))&gt;90,0,$F$4*$F$5/E191^2*(SIN(RADIANS(G189))*SIN(RADIANS(E192))+COS(RADIANS(G189))*COS(RADIANS(E192))*COS(RADIANS(S182))))</f>
        <v>#DIV/0!</v>
      </c>
      <c r="T189" s="3" t="e">
        <f>IF(DEGREES(ACOS(SIN(RADIANS(G189))*SIN(RADIANS(E192))+COS(RADIANS(G189))*COS(RADIANS(E192))*COS(RADIANS(T182))))&gt;90,0,$F$4*$F$5/E191^2*(SIN(RADIANS(G189))*SIN(RADIANS(E192))+COS(RADIANS(G189))*COS(RADIANS(E192))*COS(RADIANS(T182))))</f>
        <v>#DIV/0!</v>
      </c>
      <c r="U189" s="3" t="e">
        <f>IF(DEGREES(ACOS(SIN(RADIANS(G189))*SIN(RADIANS(E192))+COS(RADIANS(G189))*COS(RADIANS(E192))*COS(RADIANS(U182))))&gt;90,0,$F$4*$F$5/E191^2*(SIN(RADIANS(G189))*SIN(RADIANS(E192))+COS(RADIANS(G189))*COS(RADIANS(E192))*COS(RADIANS(U182))))</f>
        <v>#DIV/0!</v>
      </c>
      <c r="V189" s="3" t="e">
        <f>IF(DEGREES(ACOS(SIN(RADIANS(G189))*SIN(RADIANS(E192))+COS(RADIANS(G189))*COS(RADIANS(E192))*COS(RADIANS(V182))))&gt;90,0,$F$4*$F$5/E191^2*(SIN(RADIANS(G189))*SIN(RADIANS(E192))+COS(RADIANS(G189))*COS(RADIANS(E192))*COS(RADIANS(V182))))</f>
        <v>#DIV/0!</v>
      </c>
      <c r="W189" s="3" t="e">
        <f>IF(DEGREES(ACOS(SIN(RADIANS(G189))*SIN(RADIANS(E192))+COS(RADIANS(G189))*COS(RADIANS(E192))*COS(RADIANS(W182))))&gt;90,0,$F$4*$F$5/E191^2*(SIN(RADIANS(G189))*SIN(RADIANS(E192))+COS(RADIANS(G189))*COS(RADIANS(E192))*COS(RADIANS(W182))))</f>
        <v>#DIV/0!</v>
      </c>
      <c r="X189" s="3" t="e">
        <f>IF(DEGREES(ACOS(SIN(RADIANS(G189))*SIN(RADIANS(E192))+COS(RADIANS(G189))*COS(RADIANS(E192))*COS(RADIANS(X182))))&gt;90,0,$F$4*$F$5/E191^2*(SIN(RADIANS(G189))*SIN(RADIANS(E192))+COS(RADIANS(G189))*COS(RADIANS(E192))*COS(RADIANS(X182))))</f>
        <v>#DIV/0!</v>
      </c>
      <c r="Y189" s="3" t="e">
        <f>IF(DEGREES(ACOS(SIN(RADIANS(G189))*SIN(RADIANS(E192))+COS(RADIANS(G189))*COS(RADIANS(E192))*COS(RADIANS(Y182))))&gt;90,0,$F$4*$F$5/E191^2*(SIN(RADIANS(G189))*SIN(RADIANS(E192))+COS(RADIANS(G189))*COS(RADIANS(E192))*COS(RADIANS(Y182))))</f>
        <v>#DIV/0!</v>
      </c>
      <c r="Z189" s="3" t="e">
        <f>IF(DEGREES(ACOS(SIN(RADIANS(G189))*SIN(RADIANS(E192))+COS(RADIANS(G189))*COS(RADIANS(E192))*COS(RADIANS(Z182))))&gt;90,0,$F$4*$F$5/E191^2*(SIN(RADIANS(G189))*SIN(RADIANS(E192))+COS(RADIANS(G189))*COS(RADIANS(E192))*COS(RADIANS(Z182))))</f>
        <v>#DIV/0!</v>
      </c>
      <c r="AA189" s="3" t="e">
        <f>IF(DEGREES(ACOS(SIN(RADIANS(G189))*SIN(RADIANS(E192))+COS(RADIANS(G189))*COS(RADIANS(E192))*COS(RADIANS(AA182))))&gt;90,0,$F$4*$F$5/E191^2*(SIN(RADIANS(G189))*SIN(RADIANS(E192))+COS(RADIANS(G189))*COS(RADIANS(E192))*COS(RADIANS(AA182))))</f>
        <v>#DIV/0!</v>
      </c>
      <c r="AB189" s="3" t="e">
        <f>IF(DEGREES(ACOS(SIN(RADIANS(G189))*SIN(RADIANS(E192))+COS(RADIANS(G189))*COS(RADIANS(E192))*COS(RADIANS(AB182))))&gt;90,0,$F$4*$F$5/E191^2*(SIN(RADIANS(G189))*SIN(RADIANS(E192))+COS(RADIANS(G189))*COS(RADIANS(E192))*COS(RADIANS(AB182))))</f>
        <v>#DIV/0!</v>
      </c>
      <c r="AC189" s="3" t="e">
        <f>IF(DEGREES(ACOS(SIN(RADIANS(G189))*SIN(RADIANS(E192))+COS(RADIANS(G189))*COS(RADIANS(E192))*COS(RADIANS(AC182))))&gt;90,0,$F$4*$F$5/E191^2*(SIN(RADIANS(G189))*SIN(RADIANS(E192))+COS(RADIANS(G189))*COS(RADIANS(E192))*COS(RADIANS(AC182))))</f>
        <v>#DIV/0!</v>
      </c>
      <c r="AD189" s="3" t="e">
        <f>IF(DEGREES(ACOS(SIN(RADIANS(G189))*SIN(RADIANS(E192))+COS(RADIANS(G189))*COS(RADIANS(E192))*COS(RADIANS(AD182))))&gt;90,0,$F$4*$F$5/E191^2*(SIN(RADIANS(G189))*SIN(RADIANS(E192))+COS(RADIANS(G189))*COS(RADIANS(E192))*COS(RADIANS(AD182))))</f>
        <v>#DIV/0!</v>
      </c>
      <c r="AE189" s="3" t="e">
        <f>IF(DEGREES(ACOS(SIN(RADIANS(G189))*SIN(RADIANS(E192))+COS(RADIANS(G189))*COS(RADIANS(E192))*COS(RADIANS(AE182))))&gt;90,0,$F$4*$F$5/E191^2*(SIN(RADIANS(G189))*SIN(RADIANS(E192))+COS(RADIANS(G189))*COS(RADIANS(E192))*COS(RADIANS(AE182))))</f>
        <v>#DIV/0!</v>
      </c>
      <c r="AF189" s="3" t="e">
        <f>IF(DEGREES(ACOS(SIN(RADIANS(G189))*SIN(RADIANS(E192))+COS(RADIANS(G189))*COS(RADIANS(E192))*COS(RADIANS(AF182))))&gt;90,0,$F$4*$F$5/E191^2*(SIN(RADIANS(G189))*SIN(RADIANS(E192))+COS(RADIANS(G189))*COS(RADIANS(E192))*COS(RADIANS(AF182))))</f>
        <v>#DIV/0!</v>
      </c>
      <c r="AG189" s="3" t="e">
        <f>IF(DEGREES(ACOS(SIN(RADIANS(G189))*SIN(RADIANS(E192))+COS(RADIANS(G189))*COS(RADIANS(E192))*COS(RADIANS(AG182))))&gt;90,0,$F$4*$F$5/E191^2*(SIN(RADIANS(G189))*SIN(RADIANS(E192))+COS(RADIANS(G189))*COS(RADIANS(E192))*COS(RADIANS(AG182))))</f>
        <v>#DIV/0!</v>
      </c>
      <c r="AH189" s="3" t="e">
        <f>IF(DEGREES(ACOS(SIN(RADIANS(G189))*SIN(RADIANS(E192))+COS(RADIANS(G189))*COS(RADIANS(E192))*COS(RADIANS(AH182))))&gt;90,0,$F$4*$F$5/E191^2*(SIN(RADIANS(G189))*SIN(RADIANS(E192))+COS(RADIANS(G189))*COS(RADIANS(E192))*COS(RADIANS(AH182))))</f>
        <v>#DIV/0!</v>
      </c>
      <c r="AI189" s="3" t="e">
        <f>IF(DEGREES(ACOS(SIN(RADIANS(G189))*SIN(RADIANS(E192))+COS(RADIANS(G189))*COS(RADIANS(E192))*COS(RADIANS(AI182))))&gt;90,0,$F$4*$F$5/E191^2*(SIN(RADIANS(G189))*SIN(RADIANS(E192))+COS(RADIANS(G189))*COS(RADIANS(E192))*COS(RADIANS(AI182))))</f>
        <v>#DIV/0!</v>
      </c>
      <c r="AJ189" s="3" t="e">
        <f>IF(DEGREES(ACOS(SIN(RADIANS(G189))*SIN(RADIANS(E192))+COS(RADIANS(G189))*COS(RADIANS(E192))*COS(RADIANS(AJ182))))&gt;90,0,$F$4*$F$5/E191^2*(SIN(RADIANS(G189))*SIN(RADIANS(E192))+COS(RADIANS(G189))*COS(RADIANS(E192))*COS(RADIANS(AJ182))))</f>
        <v>#DIV/0!</v>
      </c>
      <c r="AK189" s="3">
        <f>IF(DEGREES(ACOS(SIN(RADIANS(G189))*SIN(RADIANS(E192))+COS(RADIANS(G189))*COS(RADIANS(E192))*COS(RADIANS(AK182))))&gt;90,0,$F$4*$F$5/E191^2*(SIN(RADIANS(G189))*SIN(RADIANS(E192))+COS(RADIANS(G189))*COS(RADIANS(E192))*COS(RADIANS(AK182))))</f>
        <v>0</v>
      </c>
      <c r="AL189" s="3">
        <f>IF(DEGREES(ACOS(SIN(RADIANS(G189))*SIN(RADIANS(E192))+COS(RADIANS(G189))*COS(RADIANS(E192))*COS(RADIANS(AL182))))&gt;90,0,$F$4*$F$5/E191^2*(SIN(RADIANS(G189))*SIN(RADIANS(E192))+COS(RADIANS(G189))*COS(RADIANS(E192))*COS(RADIANS(AL182))))</f>
        <v>0</v>
      </c>
      <c r="AM189" s="3">
        <f>IF(DEGREES(ACOS(SIN(RADIANS(G189))*SIN(RADIANS(E192))+COS(RADIANS(G189))*COS(RADIANS(E192))*COS(RADIANS(AM182))))&gt;90,0,$F$4*$F$5/E191^2*(SIN(RADIANS(G189))*SIN(RADIANS(E192))+COS(RADIANS(G189))*COS(RADIANS(E192))*COS(RADIANS(AM182))))</f>
        <v>0</v>
      </c>
      <c r="AN189" s="3">
        <f>IF(DEGREES(ACOS(SIN(RADIANS(G189))*SIN(RADIANS(E192))+COS(RADIANS(G189))*COS(RADIANS(E192))*COS(RADIANS(AN182))))&gt;90,0,$F$4*$F$5/E191^2*(SIN(RADIANS(G189))*SIN(RADIANS(E192))+COS(RADIANS(G189))*COS(RADIANS(E192))*COS(RADIANS(AN182))))</f>
        <v>0</v>
      </c>
      <c r="AO189" s="3">
        <f>IF(DEGREES(ACOS(SIN(RADIANS(G189))*SIN(RADIANS(E192))+COS(RADIANS(G189))*COS(RADIANS(E192))*COS(RADIANS(AO182))))&gt;90,0,$F$4*$F$5/E191^2*(SIN(RADIANS(G189))*SIN(RADIANS(E192))+COS(RADIANS(G189))*COS(RADIANS(E192))*COS(RADIANS(AO182))))</f>
        <v>0</v>
      </c>
      <c r="AP189" s="3">
        <f>IF(DEGREES(ACOS(SIN(RADIANS(G189))*SIN(RADIANS(E192))+COS(RADIANS(G189))*COS(RADIANS(E192))*COS(RADIANS(AP182))))&gt;90,0,$F$4*$F$5/E191^2*(SIN(RADIANS(G189))*SIN(RADIANS(E192))+COS(RADIANS(G189))*COS(RADIANS(E192))*COS(RADIANS(AP182))))</f>
        <v>0</v>
      </c>
      <c r="AQ189" s="3">
        <f>IF(DEGREES(ACOS(SIN(RADIANS(G189))*SIN(RADIANS(E192))+COS(RADIANS(G189))*COS(RADIANS(E192))*COS(RADIANS(AQ182))))&gt;90,0,$F$4*$F$5/E191^2*(SIN(RADIANS(G189))*SIN(RADIANS(E192))+COS(RADIANS(G189))*COS(RADIANS(E192))*COS(RADIANS(AQ182))))</f>
        <v>0</v>
      </c>
      <c r="AR189" s="3">
        <f>IF(DEGREES(ACOS(SIN(RADIANS(G189))*SIN(RADIANS(E192))+COS(RADIANS(G189))*COS(RADIANS(E192))*COS(RADIANS(AR182))))&gt;90,0,$F$4*$F$5/E191^2*(SIN(RADIANS(G189))*SIN(RADIANS(E192))+COS(RADIANS(G189))*COS(RADIANS(E192))*COS(RADIANS(AR182))))</f>
        <v>0</v>
      </c>
    </row>
    <row r="190" spans="2:44" ht="15.75" customHeight="1" x14ac:dyDescent="0.2">
      <c r="B190" s="20" t="s">
        <v>787</v>
      </c>
      <c r="E190" s="3" t="str">
        <f>IF($F$10=0,"N/A",E189*$F$11/$F$10)</f>
        <v>N/A</v>
      </c>
      <c r="G190" s="3">
        <v>30</v>
      </c>
      <c r="I190" s="3">
        <f>IF(DEGREES(ACOS(SIN(RADIANS(G190))*SIN(RADIANS(E192))+COS(RADIANS(G190))*COS(RADIANS(E192))*COS(RADIANS(I182))))&gt;90,0,$F$4*$F$5/E191^2*(SIN(RADIANS(G190))*SIN(RADIANS(E192))+COS(RADIANS(G190))*COS(RADIANS(E192))*COS(RADIANS(I182))))</f>
        <v>0</v>
      </c>
      <c r="J190" s="3">
        <f>IF(DEGREES(ACOS(SIN(RADIANS(G190))*SIN(RADIANS(E192))+COS(RADIANS(G190))*COS(RADIANS(E192))*COS(RADIANS(J182))))&gt;90,0,$F$4*$F$5/E191^2*(SIN(RADIANS(G190))*SIN(RADIANS(E192))+COS(RADIANS(G190))*COS(RADIANS(E192))*COS(RADIANS(J182))))</f>
        <v>0</v>
      </c>
      <c r="K190" s="3">
        <f>IF(DEGREES(ACOS(SIN(RADIANS(G190))*SIN(RADIANS(E192))+COS(RADIANS(G190))*COS(RADIANS(E192))*COS(RADIANS(K182))))&gt;90,0,$F$4*$F$5/E191^2*(SIN(RADIANS(G190))*SIN(RADIANS(E192))+COS(RADIANS(G190))*COS(RADIANS(E192))*COS(RADIANS(K182))))</f>
        <v>0</v>
      </c>
      <c r="L190" s="3">
        <f>IF(DEGREES(ACOS(SIN(RADIANS(G190))*SIN(RADIANS(E192))+COS(RADIANS(G190))*COS(RADIANS(E192))*COS(RADIANS(L182))))&gt;90,0,$F$4*$F$5/E191^2*(SIN(RADIANS(G190))*SIN(RADIANS(E192))+COS(RADIANS(G190))*COS(RADIANS(E192))*COS(RADIANS(L182))))</f>
        <v>0</v>
      </c>
      <c r="M190" s="3">
        <f>IF(DEGREES(ACOS(SIN(RADIANS(G190))*SIN(RADIANS(E192))+COS(RADIANS(G190))*COS(RADIANS(E192))*COS(RADIANS(M182))))&gt;90,0,$F$4*$F$5/E191^2*(SIN(RADIANS(G190))*SIN(RADIANS(E192))+COS(RADIANS(G190))*COS(RADIANS(E192))*COS(RADIANS(M182))))</f>
        <v>0</v>
      </c>
      <c r="N190" s="3">
        <f>IF(DEGREES(ACOS(SIN(RADIANS(G190))*SIN(RADIANS(E192))+COS(RADIANS(G190))*COS(RADIANS(E192))*COS(RADIANS(N182))))&gt;90,0,$F$4*$F$5/E191^2*(SIN(RADIANS(G190))*SIN(RADIANS(E192))+COS(RADIANS(G190))*COS(RADIANS(E192))*COS(RADIANS(N182))))</f>
        <v>0</v>
      </c>
      <c r="O190" s="3">
        <f>IF(DEGREES(ACOS(SIN(RADIANS(G190))*SIN(RADIANS(E192))+COS(RADIANS(G190))*COS(RADIANS(E192))*COS(RADIANS(O182))))&gt;90,0,$F$4*$F$5/E191^2*(SIN(RADIANS(G190))*SIN(RADIANS(E192))+COS(RADIANS(G190))*COS(RADIANS(E192))*COS(RADIANS(O182))))</f>
        <v>0</v>
      </c>
      <c r="P190" s="3">
        <f>IF(DEGREES(ACOS(SIN(RADIANS(G190))*SIN(RADIANS(E192))+COS(RADIANS(G190))*COS(RADIANS(E192))*COS(RADIANS(P182))))&gt;90,0,$F$4*$F$5/E191^2*(SIN(RADIANS(G190))*SIN(RADIANS(E192))+COS(RADIANS(G190))*COS(RADIANS(E192))*COS(RADIANS(P182))))</f>
        <v>0</v>
      </c>
      <c r="Q190" s="3">
        <f>IF(DEGREES(ACOS(SIN(RADIANS(G190))*SIN(RADIANS(E192))+COS(RADIANS(G190))*COS(RADIANS(E192))*COS(RADIANS(Q182))))&gt;90,0,$F$4*$F$5/E191^2*(SIN(RADIANS(G190))*SIN(RADIANS(E192))+COS(RADIANS(G190))*COS(RADIANS(E192))*COS(RADIANS(Q182))))</f>
        <v>0</v>
      </c>
      <c r="R190" s="3" t="e">
        <f>IF(DEGREES(ACOS(SIN(RADIANS(G190))*SIN(RADIANS(E192))+COS(RADIANS(G190))*COS(RADIANS(E192))*COS(RADIANS(R182))))&gt;90,0,$F$4*$F$5/E191^2*(SIN(RADIANS(G190))*SIN(RADIANS(E192))+COS(RADIANS(G190))*COS(RADIANS(E192))*COS(RADIANS(R182))))</f>
        <v>#DIV/0!</v>
      </c>
      <c r="S190" s="3" t="e">
        <f>IF(DEGREES(ACOS(SIN(RADIANS(G190))*SIN(RADIANS(E192))+COS(RADIANS(G190))*COS(RADIANS(E192))*COS(RADIANS(S182))))&gt;90,0,$F$4*$F$5/E191^2*(SIN(RADIANS(G190))*SIN(RADIANS(E192))+COS(RADIANS(G190))*COS(RADIANS(E192))*COS(RADIANS(S182))))</f>
        <v>#DIV/0!</v>
      </c>
      <c r="T190" s="3" t="e">
        <f>IF(DEGREES(ACOS(SIN(RADIANS(G190))*SIN(RADIANS(E192))+COS(RADIANS(G190))*COS(RADIANS(E192))*COS(RADIANS(T182))))&gt;90,0,$F$4*$F$5/E191^2*(SIN(RADIANS(G190))*SIN(RADIANS(E192))+COS(RADIANS(G190))*COS(RADIANS(E192))*COS(RADIANS(T182))))</f>
        <v>#DIV/0!</v>
      </c>
      <c r="U190" s="3" t="e">
        <f>IF(DEGREES(ACOS(SIN(RADIANS(G190))*SIN(RADIANS(E192))+COS(RADIANS(G190))*COS(RADIANS(E192))*COS(RADIANS(U182))))&gt;90,0,$F$4*$F$5/E191^2*(SIN(RADIANS(G190))*SIN(RADIANS(E192))+COS(RADIANS(G190))*COS(RADIANS(E192))*COS(RADIANS(U182))))</f>
        <v>#DIV/0!</v>
      </c>
      <c r="V190" s="3" t="e">
        <f>IF(DEGREES(ACOS(SIN(RADIANS(G190))*SIN(RADIANS(E192))+COS(RADIANS(G190))*COS(RADIANS(E192))*COS(RADIANS(V182))))&gt;90,0,$F$4*$F$5/E191^2*(SIN(RADIANS(G190))*SIN(RADIANS(E192))+COS(RADIANS(G190))*COS(RADIANS(E192))*COS(RADIANS(V182))))</f>
        <v>#DIV/0!</v>
      </c>
      <c r="W190" s="3" t="e">
        <f>IF(DEGREES(ACOS(SIN(RADIANS(G190))*SIN(RADIANS(E192))+COS(RADIANS(G190))*COS(RADIANS(E192))*COS(RADIANS(W182))))&gt;90,0,$F$4*$F$5/E191^2*(SIN(RADIANS(G190))*SIN(RADIANS(E192))+COS(RADIANS(G190))*COS(RADIANS(E192))*COS(RADIANS(W182))))</f>
        <v>#DIV/0!</v>
      </c>
      <c r="X190" s="3" t="e">
        <f>IF(DEGREES(ACOS(SIN(RADIANS(G190))*SIN(RADIANS(E192))+COS(RADIANS(G190))*COS(RADIANS(E192))*COS(RADIANS(X182))))&gt;90,0,$F$4*$F$5/E191^2*(SIN(RADIANS(G190))*SIN(RADIANS(E192))+COS(RADIANS(G190))*COS(RADIANS(E192))*COS(RADIANS(X182))))</f>
        <v>#DIV/0!</v>
      </c>
      <c r="Y190" s="3" t="e">
        <f>IF(DEGREES(ACOS(SIN(RADIANS(G190))*SIN(RADIANS(E192))+COS(RADIANS(G190))*COS(RADIANS(E192))*COS(RADIANS(Y182))))&gt;90,0,$F$4*$F$5/E191^2*(SIN(RADIANS(G190))*SIN(RADIANS(E192))+COS(RADIANS(G190))*COS(RADIANS(E192))*COS(RADIANS(Y182))))</f>
        <v>#DIV/0!</v>
      </c>
      <c r="Z190" s="3" t="e">
        <f>IF(DEGREES(ACOS(SIN(RADIANS(G190))*SIN(RADIANS(E192))+COS(RADIANS(G190))*COS(RADIANS(E192))*COS(RADIANS(Z182))))&gt;90,0,$F$4*$F$5/E191^2*(SIN(RADIANS(G190))*SIN(RADIANS(E192))+COS(RADIANS(G190))*COS(RADIANS(E192))*COS(RADIANS(Z182))))</f>
        <v>#DIV/0!</v>
      </c>
      <c r="AA190" s="3" t="e">
        <f>IF(DEGREES(ACOS(SIN(RADIANS(G190))*SIN(RADIANS(E192))+COS(RADIANS(G190))*COS(RADIANS(E192))*COS(RADIANS(AA182))))&gt;90,0,$F$4*$F$5/E191^2*(SIN(RADIANS(G190))*SIN(RADIANS(E192))+COS(RADIANS(G190))*COS(RADIANS(E192))*COS(RADIANS(AA182))))</f>
        <v>#DIV/0!</v>
      </c>
      <c r="AB190" s="3" t="e">
        <f>IF(DEGREES(ACOS(SIN(RADIANS(G190))*SIN(RADIANS(E192))+COS(RADIANS(G190))*COS(RADIANS(E192))*COS(RADIANS(AB182))))&gt;90,0,$F$4*$F$5/E191^2*(SIN(RADIANS(G190))*SIN(RADIANS(E192))+COS(RADIANS(G190))*COS(RADIANS(E192))*COS(RADIANS(AB182))))</f>
        <v>#DIV/0!</v>
      </c>
      <c r="AC190" s="3" t="e">
        <f>IF(DEGREES(ACOS(SIN(RADIANS(G190))*SIN(RADIANS(E192))+COS(RADIANS(G190))*COS(RADIANS(E192))*COS(RADIANS(AC182))))&gt;90,0,$F$4*$F$5/E191^2*(SIN(RADIANS(G190))*SIN(RADIANS(E192))+COS(RADIANS(G190))*COS(RADIANS(E192))*COS(RADIANS(AC182))))</f>
        <v>#DIV/0!</v>
      </c>
      <c r="AD190" s="3" t="e">
        <f>IF(DEGREES(ACOS(SIN(RADIANS(G190))*SIN(RADIANS(E192))+COS(RADIANS(G190))*COS(RADIANS(E192))*COS(RADIANS(AD182))))&gt;90,0,$F$4*$F$5/E191^2*(SIN(RADIANS(G190))*SIN(RADIANS(E192))+COS(RADIANS(G190))*COS(RADIANS(E192))*COS(RADIANS(AD182))))</f>
        <v>#DIV/0!</v>
      </c>
      <c r="AE190" s="3" t="e">
        <f>IF(DEGREES(ACOS(SIN(RADIANS(G190))*SIN(RADIANS(E192))+COS(RADIANS(G190))*COS(RADIANS(E192))*COS(RADIANS(AE182))))&gt;90,0,$F$4*$F$5/E191^2*(SIN(RADIANS(G190))*SIN(RADIANS(E192))+COS(RADIANS(G190))*COS(RADIANS(E192))*COS(RADIANS(AE182))))</f>
        <v>#DIV/0!</v>
      </c>
      <c r="AF190" s="3" t="e">
        <f>IF(DEGREES(ACOS(SIN(RADIANS(G190))*SIN(RADIANS(E192))+COS(RADIANS(G190))*COS(RADIANS(E192))*COS(RADIANS(AF182))))&gt;90,0,$F$4*$F$5/E191^2*(SIN(RADIANS(G190))*SIN(RADIANS(E192))+COS(RADIANS(G190))*COS(RADIANS(E192))*COS(RADIANS(AF182))))</f>
        <v>#DIV/0!</v>
      </c>
      <c r="AG190" s="3" t="e">
        <f>IF(DEGREES(ACOS(SIN(RADIANS(G190))*SIN(RADIANS(E192))+COS(RADIANS(G190))*COS(RADIANS(E192))*COS(RADIANS(AG182))))&gt;90,0,$F$4*$F$5/E191^2*(SIN(RADIANS(G190))*SIN(RADIANS(E192))+COS(RADIANS(G190))*COS(RADIANS(E192))*COS(RADIANS(AG182))))</f>
        <v>#DIV/0!</v>
      </c>
      <c r="AH190" s="3" t="e">
        <f>IF(DEGREES(ACOS(SIN(RADIANS(G190))*SIN(RADIANS(E192))+COS(RADIANS(G190))*COS(RADIANS(E192))*COS(RADIANS(AH182))))&gt;90,0,$F$4*$F$5/E191^2*(SIN(RADIANS(G190))*SIN(RADIANS(E192))+COS(RADIANS(G190))*COS(RADIANS(E192))*COS(RADIANS(AH182))))</f>
        <v>#DIV/0!</v>
      </c>
      <c r="AI190" s="3" t="e">
        <f>IF(DEGREES(ACOS(SIN(RADIANS(G190))*SIN(RADIANS(E192))+COS(RADIANS(G190))*COS(RADIANS(E192))*COS(RADIANS(AI182))))&gt;90,0,$F$4*$F$5/E191^2*(SIN(RADIANS(G190))*SIN(RADIANS(E192))+COS(RADIANS(G190))*COS(RADIANS(E192))*COS(RADIANS(AI182))))</f>
        <v>#DIV/0!</v>
      </c>
      <c r="AJ190" s="3" t="e">
        <f>IF(DEGREES(ACOS(SIN(RADIANS(G190))*SIN(RADIANS(E192))+COS(RADIANS(G190))*COS(RADIANS(E192))*COS(RADIANS(AJ182))))&gt;90,0,$F$4*$F$5/E191^2*(SIN(RADIANS(G190))*SIN(RADIANS(E192))+COS(RADIANS(G190))*COS(RADIANS(E192))*COS(RADIANS(AJ182))))</f>
        <v>#DIV/0!</v>
      </c>
      <c r="AK190" s="3">
        <f>IF(DEGREES(ACOS(SIN(RADIANS(G190))*SIN(RADIANS(E192))+COS(RADIANS(G190))*COS(RADIANS(E192))*COS(RADIANS(AK182))))&gt;90,0,$F$4*$F$5/E191^2*(SIN(RADIANS(G190))*SIN(RADIANS(E192))+COS(RADIANS(G190))*COS(RADIANS(E192))*COS(RADIANS(AK182))))</f>
        <v>0</v>
      </c>
      <c r="AL190" s="3">
        <f>IF(DEGREES(ACOS(SIN(RADIANS(G190))*SIN(RADIANS(E192))+COS(RADIANS(G190))*COS(RADIANS(E192))*COS(RADIANS(AL182))))&gt;90,0,$F$4*$F$5/E191^2*(SIN(RADIANS(G190))*SIN(RADIANS(E192))+COS(RADIANS(G190))*COS(RADIANS(E192))*COS(RADIANS(AL182))))</f>
        <v>0</v>
      </c>
      <c r="AM190" s="3">
        <f>IF(DEGREES(ACOS(SIN(RADIANS(G190))*SIN(RADIANS(E192))+COS(RADIANS(G190))*COS(RADIANS(E192))*COS(RADIANS(AM182))))&gt;90,0,$F$4*$F$5/E191^2*(SIN(RADIANS(G190))*SIN(RADIANS(E192))+COS(RADIANS(G190))*COS(RADIANS(E192))*COS(RADIANS(AM182))))</f>
        <v>0</v>
      </c>
      <c r="AN190" s="3">
        <f>IF(DEGREES(ACOS(SIN(RADIANS(G190))*SIN(RADIANS(E192))+COS(RADIANS(G190))*COS(RADIANS(E192))*COS(RADIANS(AN182))))&gt;90,0,$F$4*$F$5/E191^2*(SIN(RADIANS(G190))*SIN(RADIANS(E192))+COS(RADIANS(G190))*COS(RADIANS(E192))*COS(RADIANS(AN182))))</f>
        <v>0</v>
      </c>
      <c r="AO190" s="3">
        <f>IF(DEGREES(ACOS(SIN(RADIANS(G190))*SIN(RADIANS(E192))+COS(RADIANS(G190))*COS(RADIANS(E192))*COS(RADIANS(AO182))))&gt;90,0,$F$4*$F$5/E191^2*(SIN(RADIANS(G190))*SIN(RADIANS(E192))+COS(RADIANS(G190))*COS(RADIANS(E192))*COS(RADIANS(AO182))))</f>
        <v>0</v>
      </c>
      <c r="AP190" s="3">
        <f>IF(DEGREES(ACOS(SIN(RADIANS(G190))*SIN(RADIANS(E192))+COS(RADIANS(G190))*COS(RADIANS(E192))*COS(RADIANS(AP182))))&gt;90,0,$F$4*$F$5/E191^2*(SIN(RADIANS(G190))*SIN(RADIANS(E192))+COS(RADIANS(G190))*COS(RADIANS(E192))*COS(RADIANS(AP182))))</f>
        <v>0</v>
      </c>
      <c r="AQ190" s="3">
        <f>IF(DEGREES(ACOS(SIN(RADIANS(G190))*SIN(RADIANS(E192))+COS(RADIANS(G190))*COS(RADIANS(E192))*COS(RADIANS(AQ182))))&gt;90,0,$F$4*$F$5/E191^2*(SIN(RADIANS(G190))*SIN(RADIANS(E192))+COS(RADIANS(G190))*COS(RADIANS(E192))*COS(RADIANS(AQ182))))</f>
        <v>0</v>
      </c>
      <c r="AR190" s="3">
        <f>IF(DEGREES(ACOS(SIN(RADIANS(G190))*SIN(RADIANS(E192))+COS(RADIANS(G190))*COS(RADIANS(E192))*COS(RADIANS(AR182))))&gt;90,0,$F$4*$F$5/E191^2*(SIN(RADIANS(G190))*SIN(RADIANS(E192))+COS(RADIANS(G190))*COS(RADIANS(E192))*COS(RADIANS(AR182))))</f>
        <v>0</v>
      </c>
    </row>
    <row r="191" spans="2:44" ht="15.75" customHeight="1" x14ac:dyDescent="0.2">
      <c r="B191" s="20" t="s">
        <v>788</v>
      </c>
      <c r="E191" s="3">
        <f>$F$6*(1-$F$7^2)/(1+$F$7*COS(RADIANS(E185)))</f>
        <v>0</v>
      </c>
      <c r="G191" s="3">
        <v>20</v>
      </c>
      <c r="I191" s="3">
        <f>IF(DEGREES(ACOS(SIN(RADIANS(G191))*SIN(RADIANS(E192))+COS(RADIANS(G191))*COS(RADIANS(E192))*COS(RADIANS(I182))))&gt;90,0,$F$4*$F$5/E191^2*(SIN(RADIANS(G191))*SIN(RADIANS(E192))+COS(RADIANS(G191))*COS(RADIANS(E192))*COS(RADIANS(I182))))</f>
        <v>0</v>
      </c>
      <c r="J191" s="3">
        <f>IF(DEGREES(ACOS(SIN(RADIANS(G191))*SIN(RADIANS(E192))+COS(RADIANS(G191))*COS(RADIANS(E192))*COS(RADIANS(J182))))&gt;90,0,$F$4*$F$5/E191^2*(SIN(RADIANS(G191))*SIN(RADIANS(E192))+COS(RADIANS(G191))*COS(RADIANS(E192))*COS(RADIANS(J182))))</f>
        <v>0</v>
      </c>
      <c r="K191" s="3">
        <f>IF(DEGREES(ACOS(SIN(RADIANS(G191))*SIN(RADIANS(E192))+COS(RADIANS(G191))*COS(RADIANS(E192))*COS(RADIANS(K182))))&gt;90,0,$F$4*$F$5/E191^2*(SIN(RADIANS(G191))*SIN(RADIANS(E192))+COS(RADIANS(G191))*COS(RADIANS(E192))*COS(RADIANS(K182))))</f>
        <v>0</v>
      </c>
      <c r="L191" s="3">
        <f>IF(DEGREES(ACOS(SIN(RADIANS(G191))*SIN(RADIANS(E192))+COS(RADIANS(G191))*COS(RADIANS(E192))*COS(RADIANS(L182))))&gt;90,0,$F$4*$F$5/E191^2*(SIN(RADIANS(G191))*SIN(RADIANS(E192))+COS(RADIANS(G191))*COS(RADIANS(E192))*COS(RADIANS(L182))))</f>
        <v>0</v>
      </c>
      <c r="M191" s="3">
        <f>IF(DEGREES(ACOS(SIN(RADIANS(G191))*SIN(RADIANS(E192))+COS(RADIANS(G191))*COS(RADIANS(E192))*COS(RADIANS(M182))))&gt;90,0,$F$4*$F$5/E191^2*(SIN(RADIANS(G191))*SIN(RADIANS(E192))+COS(RADIANS(G191))*COS(RADIANS(E192))*COS(RADIANS(M182))))</f>
        <v>0</v>
      </c>
      <c r="N191" s="3">
        <f>IF(DEGREES(ACOS(SIN(RADIANS(G191))*SIN(RADIANS(E192))+COS(RADIANS(G191))*COS(RADIANS(E192))*COS(RADIANS(N182))))&gt;90,0,$F$4*$F$5/E191^2*(SIN(RADIANS(G191))*SIN(RADIANS(E192))+COS(RADIANS(G191))*COS(RADIANS(E192))*COS(RADIANS(N182))))</f>
        <v>0</v>
      </c>
      <c r="O191" s="3">
        <f>IF(DEGREES(ACOS(SIN(RADIANS(G191))*SIN(RADIANS(E192))+COS(RADIANS(G191))*COS(RADIANS(E192))*COS(RADIANS(O182))))&gt;90,0,$F$4*$F$5/E191^2*(SIN(RADIANS(G191))*SIN(RADIANS(E192))+COS(RADIANS(G191))*COS(RADIANS(E192))*COS(RADIANS(O182))))</f>
        <v>0</v>
      </c>
      <c r="P191" s="3">
        <f>IF(DEGREES(ACOS(SIN(RADIANS(G191))*SIN(RADIANS(E192))+COS(RADIANS(G191))*COS(RADIANS(E192))*COS(RADIANS(P182))))&gt;90,0,$F$4*$F$5/E191^2*(SIN(RADIANS(G191))*SIN(RADIANS(E192))+COS(RADIANS(G191))*COS(RADIANS(E192))*COS(RADIANS(P182))))</f>
        <v>0</v>
      </c>
      <c r="Q191" s="3">
        <f>IF(DEGREES(ACOS(SIN(RADIANS(G191))*SIN(RADIANS(E192))+COS(RADIANS(G191))*COS(RADIANS(E192))*COS(RADIANS(Q182))))&gt;90,0,$F$4*$F$5/E191^2*(SIN(RADIANS(G191))*SIN(RADIANS(E192))+COS(RADIANS(G191))*COS(RADIANS(E192))*COS(RADIANS(Q182))))</f>
        <v>0</v>
      </c>
      <c r="R191" s="3" t="e">
        <f>IF(DEGREES(ACOS(SIN(RADIANS(G191))*SIN(RADIANS(E192))+COS(RADIANS(G191))*COS(RADIANS(E192))*COS(RADIANS(R182))))&gt;90,0,$F$4*$F$5/E191^2*(SIN(RADIANS(G191))*SIN(RADIANS(E192))+COS(RADIANS(G191))*COS(RADIANS(E192))*COS(RADIANS(R182))))</f>
        <v>#DIV/0!</v>
      </c>
      <c r="S191" s="3" t="e">
        <f>IF(DEGREES(ACOS(SIN(RADIANS(G191))*SIN(RADIANS(E192))+COS(RADIANS(G191))*COS(RADIANS(E192))*COS(RADIANS(S182))))&gt;90,0,$F$4*$F$5/E191^2*(SIN(RADIANS(G191))*SIN(RADIANS(E192))+COS(RADIANS(G191))*COS(RADIANS(E192))*COS(RADIANS(S182))))</f>
        <v>#DIV/0!</v>
      </c>
      <c r="T191" s="3" t="e">
        <f>IF(DEGREES(ACOS(SIN(RADIANS(G191))*SIN(RADIANS(E192))+COS(RADIANS(G191))*COS(RADIANS(E192))*COS(RADIANS(T182))))&gt;90,0,$F$4*$F$5/E191^2*(SIN(RADIANS(G191))*SIN(RADIANS(E192))+COS(RADIANS(G191))*COS(RADIANS(E192))*COS(RADIANS(T182))))</f>
        <v>#DIV/0!</v>
      </c>
      <c r="U191" s="3" t="e">
        <f>IF(DEGREES(ACOS(SIN(RADIANS(G191))*SIN(RADIANS(E192))+COS(RADIANS(G191))*COS(RADIANS(E192))*COS(RADIANS(U182))))&gt;90,0,$F$4*$F$5/E191^2*(SIN(RADIANS(G191))*SIN(RADIANS(E192))+COS(RADIANS(G191))*COS(RADIANS(E192))*COS(RADIANS(U182))))</f>
        <v>#DIV/0!</v>
      </c>
      <c r="V191" s="3" t="e">
        <f>IF(DEGREES(ACOS(SIN(RADIANS(G191))*SIN(RADIANS(E192))+COS(RADIANS(G191))*COS(RADIANS(E192))*COS(RADIANS(V182))))&gt;90,0,$F$4*$F$5/E191^2*(SIN(RADIANS(G191))*SIN(RADIANS(E192))+COS(RADIANS(G191))*COS(RADIANS(E192))*COS(RADIANS(V182))))</f>
        <v>#DIV/0!</v>
      </c>
      <c r="W191" s="3" t="e">
        <f>IF(DEGREES(ACOS(SIN(RADIANS(G191))*SIN(RADIANS(E192))+COS(RADIANS(G191))*COS(RADIANS(E192))*COS(RADIANS(W182))))&gt;90,0,$F$4*$F$5/E191^2*(SIN(RADIANS(G191))*SIN(RADIANS(E192))+COS(RADIANS(G191))*COS(RADIANS(E192))*COS(RADIANS(W182))))</f>
        <v>#DIV/0!</v>
      </c>
      <c r="X191" s="3" t="e">
        <f>IF(DEGREES(ACOS(SIN(RADIANS(G191))*SIN(RADIANS(E192))+COS(RADIANS(G191))*COS(RADIANS(E192))*COS(RADIANS(X182))))&gt;90,0,$F$4*$F$5/E191^2*(SIN(RADIANS(G191))*SIN(RADIANS(E192))+COS(RADIANS(G191))*COS(RADIANS(E192))*COS(RADIANS(X182))))</f>
        <v>#DIV/0!</v>
      </c>
      <c r="Y191" s="3" t="e">
        <f>IF(DEGREES(ACOS(SIN(RADIANS(G191))*SIN(RADIANS(E192))+COS(RADIANS(G191))*COS(RADIANS(E192))*COS(RADIANS(Y182))))&gt;90,0,$F$4*$F$5/E191^2*(SIN(RADIANS(G191))*SIN(RADIANS(E192))+COS(RADIANS(G191))*COS(RADIANS(E192))*COS(RADIANS(Y182))))</f>
        <v>#DIV/0!</v>
      </c>
      <c r="Z191" s="3" t="e">
        <f>IF(DEGREES(ACOS(SIN(RADIANS(G191))*SIN(RADIANS(E192))+COS(RADIANS(G191))*COS(RADIANS(E192))*COS(RADIANS(Z182))))&gt;90,0,$F$4*$F$5/E191^2*(SIN(RADIANS(G191))*SIN(RADIANS(E192))+COS(RADIANS(G191))*COS(RADIANS(E192))*COS(RADIANS(Z182))))</f>
        <v>#DIV/0!</v>
      </c>
      <c r="AA191" s="3" t="e">
        <f>IF(DEGREES(ACOS(SIN(RADIANS(G191))*SIN(RADIANS(E192))+COS(RADIANS(G191))*COS(RADIANS(E192))*COS(RADIANS(AA182))))&gt;90,0,$F$4*$F$5/E191^2*(SIN(RADIANS(G191))*SIN(RADIANS(E192))+COS(RADIANS(G191))*COS(RADIANS(E192))*COS(RADIANS(AA182))))</f>
        <v>#DIV/0!</v>
      </c>
      <c r="AB191" s="3" t="e">
        <f>IF(DEGREES(ACOS(SIN(RADIANS(G191))*SIN(RADIANS(E192))+COS(RADIANS(G191))*COS(RADIANS(E192))*COS(RADIANS(AB182))))&gt;90,0,$F$4*$F$5/E191^2*(SIN(RADIANS(G191))*SIN(RADIANS(E192))+COS(RADIANS(G191))*COS(RADIANS(E192))*COS(RADIANS(AB182))))</f>
        <v>#DIV/0!</v>
      </c>
      <c r="AC191" s="3" t="e">
        <f>IF(DEGREES(ACOS(SIN(RADIANS(G191))*SIN(RADIANS(E192))+COS(RADIANS(G191))*COS(RADIANS(E192))*COS(RADIANS(AC182))))&gt;90,0,$F$4*$F$5/E191^2*(SIN(RADIANS(G191))*SIN(RADIANS(E192))+COS(RADIANS(G191))*COS(RADIANS(E192))*COS(RADIANS(AC182))))</f>
        <v>#DIV/0!</v>
      </c>
      <c r="AD191" s="3" t="e">
        <f>IF(DEGREES(ACOS(SIN(RADIANS(G191))*SIN(RADIANS(E192))+COS(RADIANS(G191))*COS(RADIANS(E192))*COS(RADIANS(AD182))))&gt;90,0,$F$4*$F$5/E191^2*(SIN(RADIANS(G191))*SIN(RADIANS(E192))+COS(RADIANS(G191))*COS(RADIANS(E192))*COS(RADIANS(AD182))))</f>
        <v>#DIV/0!</v>
      </c>
      <c r="AE191" s="3" t="e">
        <f>IF(DEGREES(ACOS(SIN(RADIANS(G191))*SIN(RADIANS(E192))+COS(RADIANS(G191))*COS(RADIANS(E192))*COS(RADIANS(AE182))))&gt;90,0,$F$4*$F$5/E191^2*(SIN(RADIANS(G191))*SIN(RADIANS(E192))+COS(RADIANS(G191))*COS(RADIANS(E192))*COS(RADIANS(AE182))))</f>
        <v>#DIV/0!</v>
      </c>
      <c r="AF191" s="3" t="e">
        <f>IF(DEGREES(ACOS(SIN(RADIANS(G191))*SIN(RADIANS(E192))+COS(RADIANS(G191))*COS(RADIANS(E192))*COS(RADIANS(AF182))))&gt;90,0,$F$4*$F$5/E191^2*(SIN(RADIANS(G191))*SIN(RADIANS(E192))+COS(RADIANS(G191))*COS(RADIANS(E192))*COS(RADIANS(AF182))))</f>
        <v>#DIV/0!</v>
      </c>
      <c r="AG191" s="3" t="e">
        <f>IF(DEGREES(ACOS(SIN(RADIANS(G191))*SIN(RADIANS(E192))+COS(RADIANS(G191))*COS(RADIANS(E192))*COS(RADIANS(AG182))))&gt;90,0,$F$4*$F$5/E191^2*(SIN(RADIANS(G191))*SIN(RADIANS(E192))+COS(RADIANS(G191))*COS(RADIANS(E192))*COS(RADIANS(AG182))))</f>
        <v>#DIV/0!</v>
      </c>
      <c r="AH191" s="3" t="e">
        <f>IF(DEGREES(ACOS(SIN(RADIANS(G191))*SIN(RADIANS(E192))+COS(RADIANS(G191))*COS(RADIANS(E192))*COS(RADIANS(AH182))))&gt;90,0,$F$4*$F$5/E191^2*(SIN(RADIANS(G191))*SIN(RADIANS(E192))+COS(RADIANS(G191))*COS(RADIANS(E192))*COS(RADIANS(AH182))))</f>
        <v>#DIV/0!</v>
      </c>
      <c r="AI191" s="3" t="e">
        <f>IF(DEGREES(ACOS(SIN(RADIANS(G191))*SIN(RADIANS(E192))+COS(RADIANS(G191))*COS(RADIANS(E192))*COS(RADIANS(AI182))))&gt;90,0,$F$4*$F$5/E191^2*(SIN(RADIANS(G191))*SIN(RADIANS(E192))+COS(RADIANS(G191))*COS(RADIANS(E192))*COS(RADIANS(AI182))))</f>
        <v>#DIV/0!</v>
      </c>
      <c r="AJ191" s="3" t="e">
        <f>IF(DEGREES(ACOS(SIN(RADIANS(G191))*SIN(RADIANS(E192))+COS(RADIANS(G191))*COS(RADIANS(E192))*COS(RADIANS(AJ182))))&gt;90,0,$F$4*$F$5/E191^2*(SIN(RADIANS(G191))*SIN(RADIANS(E192))+COS(RADIANS(G191))*COS(RADIANS(E192))*COS(RADIANS(AJ182))))</f>
        <v>#DIV/0!</v>
      </c>
      <c r="AK191" s="3">
        <f>IF(DEGREES(ACOS(SIN(RADIANS(G191))*SIN(RADIANS(E192))+COS(RADIANS(G191))*COS(RADIANS(E192))*COS(RADIANS(AK182))))&gt;90,0,$F$4*$F$5/E191^2*(SIN(RADIANS(G191))*SIN(RADIANS(E192))+COS(RADIANS(G191))*COS(RADIANS(E192))*COS(RADIANS(AK182))))</f>
        <v>0</v>
      </c>
      <c r="AL191" s="3">
        <f>IF(DEGREES(ACOS(SIN(RADIANS(G191))*SIN(RADIANS(E192))+COS(RADIANS(G191))*COS(RADIANS(E192))*COS(RADIANS(AL182))))&gt;90,0,$F$4*$F$5/E191^2*(SIN(RADIANS(G191))*SIN(RADIANS(E192))+COS(RADIANS(G191))*COS(RADIANS(E192))*COS(RADIANS(AL182))))</f>
        <v>0</v>
      </c>
      <c r="AM191" s="3">
        <f>IF(DEGREES(ACOS(SIN(RADIANS(G191))*SIN(RADIANS(E192))+COS(RADIANS(G191))*COS(RADIANS(E192))*COS(RADIANS(AM182))))&gt;90,0,$F$4*$F$5/E191^2*(SIN(RADIANS(G191))*SIN(RADIANS(E192))+COS(RADIANS(G191))*COS(RADIANS(E192))*COS(RADIANS(AM182))))</f>
        <v>0</v>
      </c>
      <c r="AN191" s="3">
        <f>IF(DEGREES(ACOS(SIN(RADIANS(G191))*SIN(RADIANS(E192))+COS(RADIANS(G191))*COS(RADIANS(E192))*COS(RADIANS(AN182))))&gt;90,0,$F$4*$F$5/E191^2*(SIN(RADIANS(G191))*SIN(RADIANS(E192))+COS(RADIANS(G191))*COS(RADIANS(E192))*COS(RADIANS(AN182))))</f>
        <v>0</v>
      </c>
      <c r="AO191" s="3">
        <f>IF(DEGREES(ACOS(SIN(RADIANS(G191))*SIN(RADIANS(E192))+COS(RADIANS(G191))*COS(RADIANS(E192))*COS(RADIANS(AO182))))&gt;90,0,$F$4*$F$5/E191^2*(SIN(RADIANS(G191))*SIN(RADIANS(E192))+COS(RADIANS(G191))*COS(RADIANS(E192))*COS(RADIANS(AO182))))</f>
        <v>0</v>
      </c>
      <c r="AP191" s="3">
        <f>IF(DEGREES(ACOS(SIN(RADIANS(G191))*SIN(RADIANS(E192))+COS(RADIANS(G191))*COS(RADIANS(E192))*COS(RADIANS(AP182))))&gt;90,0,$F$4*$F$5/E191^2*(SIN(RADIANS(G191))*SIN(RADIANS(E192))+COS(RADIANS(G191))*COS(RADIANS(E192))*COS(RADIANS(AP182))))</f>
        <v>0</v>
      </c>
      <c r="AQ191" s="3">
        <f>IF(DEGREES(ACOS(SIN(RADIANS(G191))*SIN(RADIANS(E192))+COS(RADIANS(G191))*COS(RADIANS(E192))*COS(RADIANS(AQ182))))&gt;90,0,$F$4*$F$5/E191^2*(SIN(RADIANS(G191))*SIN(RADIANS(E192))+COS(RADIANS(G191))*COS(RADIANS(E192))*COS(RADIANS(AQ182))))</f>
        <v>0</v>
      </c>
      <c r="AR191" s="3">
        <f>IF(DEGREES(ACOS(SIN(RADIANS(G191))*SIN(RADIANS(E192))+COS(RADIANS(G191))*COS(RADIANS(E192))*COS(RADIANS(AR182))))&gt;90,0,$F$4*$F$5/E191^2*(SIN(RADIANS(G191))*SIN(RADIANS(E192))+COS(RADIANS(G191))*COS(RADIANS(E192))*COS(RADIANS(AR182))))</f>
        <v>0</v>
      </c>
    </row>
    <row r="192" spans="2:44" ht="15.75" customHeight="1" x14ac:dyDescent="0.2">
      <c r="B192" s="20" t="s">
        <v>737</v>
      </c>
      <c r="E192" s="3">
        <f>IF($F$8&gt;90,180-$F$8,$F$8)*SIN(RADIANS(E186))</f>
        <v>0</v>
      </c>
      <c r="G192" s="3">
        <v>10</v>
      </c>
      <c r="I192" s="3">
        <f>IF(DEGREES(ACOS(SIN(RADIANS(G192))*SIN(RADIANS(E192))+COS(RADIANS(G192))*COS(RADIANS(E192))*COS(RADIANS(I182))))&gt;90,0,$F$4*$F$5/E191^2*(SIN(RADIANS(G192))*SIN(RADIANS(E192))+COS(RADIANS(G192))*COS(RADIANS(E192))*COS(RADIANS(I182))))</f>
        <v>0</v>
      </c>
      <c r="J192" s="3">
        <f>IF(DEGREES(ACOS(SIN(RADIANS(G192))*SIN(RADIANS(E192))+COS(RADIANS(G192))*COS(RADIANS(E192))*COS(RADIANS(J182))))&gt;90,0,$F$4*$F$5/E191^2*(SIN(RADIANS(G192))*SIN(RADIANS(E192))+COS(RADIANS(G192))*COS(RADIANS(E192))*COS(RADIANS(J182))))</f>
        <v>0</v>
      </c>
      <c r="K192" s="3">
        <f>IF(DEGREES(ACOS(SIN(RADIANS(G192))*SIN(RADIANS(E192))+COS(RADIANS(G192))*COS(RADIANS(E192))*COS(RADIANS(K182))))&gt;90,0,$F$4*$F$5/E191^2*(SIN(RADIANS(G192))*SIN(RADIANS(E192))+COS(RADIANS(G192))*COS(RADIANS(E192))*COS(RADIANS(K182))))</f>
        <v>0</v>
      </c>
      <c r="L192" s="3">
        <f>IF(DEGREES(ACOS(SIN(RADIANS(G192))*SIN(RADIANS(E192))+COS(RADIANS(G192))*COS(RADIANS(E192))*COS(RADIANS(L182))))&gt;90,0,$F$4*$F$5/E191^2*(SIN(RADIANS(G192))*SIN(RADIANS(E192))+COS(RADIANS(G192))*COS(RADIANS(E192))*COS(RADIANS(L182))))</f>
        <v>0</v>
      </c>
      <c r="M192" s="3">
        <f>IF(DEGREES(ACOS(SIN(RADIANS(G192))*SIN(RADIANS(E192))+COS(RADIANS(G192))*COS(RADIANS(E192))*COS(RADIANS(M182))))&gt;90,0,$F$4*$F$5/E191^2*(SIN(RADIANS(G192))*SIN(RADIANS(E192))+COS(RADIANS(G192))*COS(RADIANS(E192))*COS(RADIANS(M182))))</f>
        <v>0</v>
      </c>
      <c r="N192" s="3">
        <f>IF(DEGREES(ACOS(SIN(RADIANS(G192))*SIN(RADIANS(E192))+COS(RADIANS(G192))*COS(RADIANS(E192))*COS(RADIANS(N182))))&gt;90,0,$F$4*$F$5/E191^2*(SIN(RADIANS(G192))*SIN(RADIANS(E192))+COS(RADIANS(G192))*COS(RADIANS(E192))*COS(RADIANS(N182))))</f>
        <v>0</v>
      </c>
      <c r="O192" s="3">
        <f>IF(DEGREES(ACOS(SIN(RADIANS(G192))*SIN(RADIANS(E192))+COS(RADIANS(G192))*COS(RADIANS(E192))*COS(RADIANS(O182))))&gt;90,0,$F$4*$F$5/E191^2*(SIN(RADIANS(G192))*SIN(RADIANS(E192))+COS(RADIANS(G192))*COS(RADIANS(E192))*COS(RADIANS(O182))))</f>
        <v>0</v>
      </c>
      <c r="P192" s="3">
        <f>IF(DEGREES(ACOS(SIN(RADIANS(G192))*SIN(RADIANS(E192))+COS(RADIANS(G192))*COS(RADIANS(E192))*COS(RADIANS(P182))))&gt;90,0,$F$4*$F$5/E191^2*(SIN(RADIANS(G192))*SIN(RADIANS(E192))+COS(RADIANS(G192))*COS(RADIANS(E192))*COS(RADIANS(P182))))</f>
        <v>0</v>
      </c>
      <c r="Q192" s="3">
        <f>IF(DEGREES(ACOS(SIN(RADIANS(G192))*SIN(RADIANS(E192))+COS(RADIANS(G192))*COS(RADIANS(E192))*COS(RADIANS(Q182))))&gt;90,0,$F$4*$F$5/E191^2*(SIN(RADIANS(G192))*SIN(RADIANS(E192))+COS(RADIANS(G192))*COS(RADIANS(E192))*COS(RADIANS(Q182))))</f>
        <v>0</v>
      </c>
      <c r="R192" s="3" t="e">
        <f>IF(DEGREES(ACOS(SIN(RADIANS(G192))*SIN(RADIANS(E192))+COS(RADIANS(G192))*COS(RADIANS(E192))*COS(RADIANS(R182))))&gt;90,0,$F$4*$F$5/E191^2*(SIN(RADIANS(G192))*SIN(RADIANS(E192))+COS(RADIANS(G192))*COS(RADIANS(E192))*COS(RADIANS(R182))))</f>
        <v>#DIV/0!</v>
      </c>
      <c r="S192" s="3" t="e">
        <f>IF(DEGREES(ACOS(SIN(RADIANS(G192))*SIN(RADIANS(E192))+COS(RADIANS(G192))*COS(RADIANS(E192))*COS(RADIANS(S182))))&gt;90,0,$F$4*$F$5/E191^2*(SIN(RADIANS(G192))*SIN(RADIANS(E192))+COS(RADIANS(G192))*COS(RADIANS(E192))*COS(RADIANS(S182))))</f>
        <v>#DIV/0!</v>
      </c>
      <c r="T192" s="3" t="e">
        <f>IF(DEGREES(ACOS(SIN(RADIANS(G192))*SIN(RADIANS(E192))+COS(RADIANS(G192))*COS(RADIANS(E192))*COS(RADIANS(T182))))&gt;90,0,$F$4*$F$5/E191^2*(SIN(RADIANS(G192))*SIN(RADIANS(E192))+COS(RADIANS(G192))*COS(RADIANS(E192))*COS(RADIANS(T182))))</f>
        <v>#DIV/0!</v>
      </c>
      <c r="U192" s="3" t="e">
        <f>IF(DEGREES(ACOS(SIN(RADIANS(G192))*SIN(RADIANS(E192))+COS(RADIANS(G192))*COS(RADIANS(E192))*COS(RADIANS(U182))))&gt;90,0,$F$4*$F$5/E191^2*(SIN(RADIANS(G192))*SIN(RADIANS(E192))+COS(RADIANS(G192))*COS(RADIANS(E192))*COS(RADIANS(U182))))</f>
        <v>#DIV/0!</v>
      </c>
      <c r="V192" s="3" t="e">
        <f>IF(DEGREES(ACOS(SIN(RADIANS(G192))*SIN(RADIANS(E192))+COS(RADIANS(G192))*COS(RADIANS(E192))*COS(RADIANS(V182))))&gt;90,0,$F$4*$F$5/E191^2*(SIN(RADIANS(G192))*SIN(RADIANS(E192))+COS(RADIANS(G192))*COS(RADIANS(E192))*COS(RADIANS(V182))))</f>
        <v>#DIV/0!</v>
      </c>
      <c r="W192" s="3" t="e">
        <f>IF(DEGREES(ACOS(SIN(RADIANS(G192))*SIN(RADIANS(E192))+COS(RADIANS(G192))*COS(RADIANS(E192))*COS(RADIANS(W182))))&gt;90,0,$F$4*$F$5/E191^2*(SIN(RADIANS(G192))*SIN(RADIANS(E192))+COS(RADIANS(G192))*COS(RADIANS(E192))*COS(RADIANS(W182))))</f>
        <v>#DIV/0!</v>
      </c>
      <c r="X192" s="3" t="e">
        <f>IF(DEGREES(ACOS(SIN(RADIANS(G192))*SIN(RADIANS(E192))+COS(RADIANS(G192))*COS(RADIANS(E192))*COS(RADIANS(X182))))&gt;90,0,$F$4*$F$5/E191^2*(SIN(RADIANS(G192))*SIN(RADIANS(E192))+COS(RADIANS(G192))*COS(RADIANS(E192))*COS(RADIANS(X182))))</f>
        <v>#DIV/0!</v>
      </c>
      <c r="Y192" s="3" t="e">
        <f>IF(DEGREES(ACOS(SIN(RADIANS(G192))*SIN(RADIANS(E192))+COS(RADIANS(G192))*COS(RADIANS(E192))*COS(RADIANS(Y182))))&gt;90,0,$F$4*$F$5/E191^2*(SIN(RADIANS(G192))*SIN(RADIANS(E192))+COS(RADIANS(G192))*COS(RADIANS(E192))*COS(RADIANS(Y182))))</f>
        <v>#DIV/0!</v>
      </c>
      <c r="Z192" s="3" t="e">
        <f>IF(DEGREES(ACOS(SIN(RADIANS(G192))*SIN(RADIANS(E192))+COS(RADIANS(G192))*COS(RADIANS(E192))*COS(RADIANS(Z182))))&gt;90,0,$F$4*$F$5/E191^2*(SIN(RADIANS(G192))*SIN(RADIANS(E192))+COS(RADIANS(G192))*COS(RADIANS(E192))*COS(RADIANS(Z182))))</f>
        <v>#DIV/0!</v>
      </c>
      <c r="AA192" s="3" t="e">
        <f>IF(DEGREES(ACOS(SIN(RADIANS(G192))*SIN(RADIANS(E192))+COS(RADIANS(G192))*COS(RADIANS(E192))*COS(RADIANS(AA182))))&gt;90,0,$F$4*$F$5/E191^2*(SIN(RADIANS(G192))*SIN(RADIANS(E192))+COS(RADIANS(G192))*COS(RADIANS(E192))*COS(RADIANS(AA182))))</f>
        <v>#DIV/0!</v>
      </c>
      <c r="AB192" s="3" t="e">
        <f>IF(DEGREES(ACOS(SIN(RADIANS(G192))*SIN(RADIANS(E192))+COS(RADIANS(G192))*COS(RADIANS(E192))*COS(RADIANS(AB182))))&gt;90,0,$F$4*$F$5/E191^2*(SIN(RADIANS(G192))*SIN(RADIANS(E192))+COS(RADIANS(G192))*COS(RADIANS(E192))*COS(RADIANS(AB182))))</f>
        <v>#DIV/0!</v>
      </c>
      <c r="AC192" s="3" t="e">
        <f>IF(DEGREES(ACOS(SIN(RADIANS(G192))*SIN(RADIANS(E192))+COS(RADIANS(G192))*COS(RADIANS(E192))*COS(RADIANS(AC182))))&gt;90,0,$F$4*$F$5/E191^2*(SIN(RADIANS(G192))*SIN(RADIANS(E192))+COS(RADIANS(G192))*COS(RADIANS(E192))*COS(RADIANS(AC182))))</f>
        <v>#DIV/0!</v>
      </c>
      <c r="AD192" s="3" t="e">
        <f>IF(DEGREES(ACOS(SIN(RADIANS(G192))*SIN(RADIANS(E192))+COS(RADIANS(G192))*COS(RADIANS(E192))*COS(RADIANS(AD182))))&gt;90,0,$F$4*$F$5/E191^2*(SIN(RADIANS(G192))*SIN(RADIANS(E192))+COS(RADIANS(G192))*COS(RADIANS(E192))*COS(RADIANS(AD182))))</f>
        <v>#DIV/0!</v>
      </c>
      <c r="AE192" s="3" t="e">
        <f>IF(DEGREES(ACOS(SIN(RADIANS(G192))*SIN(RADIANS(E192))+COS(RADIANS(G192))*COS(RADIANS(E192))*COS(RADIANS(AE182))))&gt;90,0,$F$4*$F$5/E191^2*(SIN(RADIANS(G192))*SIN(RADIANS(E192))+COS(RADIANS(G192))*COS(RADIANS(E192))*COS(RADIANS(AE182))))</f>
        <v>#DIV/0!</v>
      </c>
      <c r="AF192" s="3" t="e">
        <f>IF(DEGREES(ACOS(SIN(RADIANS(G192))*SIN(RADIANS(E192))+COS(RADIANS(G192))*COS(RADIANS(E192))*COS(RADIANS(AF182))))&gt;90,0,$F$4*$F$5/E191^2*(SIN(RADIANS(G192))*SIN(RADIANS(E192))+COS(RADIANS(G192))*COS(RADIANS(E192))*COS(RADIANS(AF182))))</f>
        <v>#DIV/0!</v>
      </c>
      <c r="AG192" s="3" t="e">
        <f>IF(DEGREES(ACOS(SIN(RADIANS(G192))*SIN(RADIANS(E192))+COS(RADIANS(G192))*COS(RADIANS(E192))*COS(RADIANS(AG182))))&gt;90,0,$F$4*$F$5/E191^2*(SIN(RADIANS(G192))*SIN(RADIANS(E192))+COS(RADIANS(G192))*COS(RADIANS(E192))*COS(RADIANS(AG182))))</f>
        <v>#DIV/0!</v>
      </c>
      <c r="AH192" s="3" t="e">
        <f>IF(DEGREES(ACOS(SIN(RADIANS(G192))*SIN(RADIANS(E192))+COS(RADIANS(G192))*COS(RADIANS(E192))*COS(RADIANS(AH182))))&gt;90,0,$F$4*$F$5/E191^2*(SIN(RADIANS(G192))*SIN(RADIANS(E192))+COS(RADIANS(G192))*COS(RADIANS(E192))*COS(RADIANS(AH182))))</f>
        <v>#DIV/0!</v>
      </c>
      <c r="AI192" s="3" t="e">
        <f>IF(DEGREES(ACOS(SIN(RADIANS(G192))*SIN(RADIANS(E192))+COS(RADIANS(G192))*COS(RADIANS(E192))*COS(RADIANS(AI182))))&gt;90,0,$F$4*$F$5/E191^2*(SIN(RADIANS(G192))*SIN(RADIANS(E192))+COS(RADIANS(G192))*COS(RADIANS(E192))*COS(RADIANS(AI182))))</f>
        <v>#DIV/0!</v>
      </c>
      <c r="AJ192" s="3" t="e">
        <f>IF(DEGREES(ACOS(SIN(RADIANS(G192))*SIN(RADIANS(E192))+COS(RADIANS(G192))*COS(RADIANS(E192))*COS(RADIANS(AJ182))))&gt;90,0,$F$4*$F$5/E191^2*(SIN(RADIANS(G192))*SIN(RADIANS(E192))+COS(RADIANS(G192))*COS(RADIANS(E192))*COS(RADIANS(AJ182))))</f>
        <v>#DIV/0!</v>
      </c>
      <c r="AK192" s="3">
        <f>IF(DEGREES(ACOS(SIN(RADIANS(G192))*SIN(RADIANS(E192))+COS(RADIANS(G192))*COS(RADIANS(E192))*COS(RADIANS(AK182))))&gt;90,0,$F$4*$F$5/E191^2*(SIN(RADIANS(G192))*SIN(RADIANS(E192))+COS(RADIANS(G192))*COS(RADIANS(E192))*COS(RADIANS(AK182))))</f>
        <v>0</v>
      </c>
      <c r="AL192" s="3">
        <f>IF(DEGREES(ACOS(SIN(RADIANS(G192))*SIN(RADIANS(E192))+COS(RADIANS(G192))*COS(RADIANS(E192))*COS(RADIANS(AL182))))&gt;90,0,$F$4*$F$5/E191^2*(SIN(RADIANS(G192))*SIN(RADIANS(E192))+COS(RADIANS(G192))*COS(RADIANS(E192))*COS(RADIANS(AL182))))</f>
        <v>0</v>
      </c>
      <c r="AM192" s="3">
        <f>IF(DEGREES(ACOS(SIN(RADIANS(G192))*SIN(RADIANS(E192))+COS(RADIANS(G192))*COS(RADIANS(E192))*COS(RADIANS(AM182))))&gt;90,0,$F$4*$F$5/E191^2*(SIN(RADIANS(G192))*SIN(RADIANS(E192))+COS(RADIANS(G192))*COS(RADIANS(E192))*COS(RADIANS(AM182))))</f>
        <v>0</v>
      </c>
      <c r="AN192" s="3">
        <f>IF(DEGREES(ACOS(SIN(RADIANS(G192))*SIN(RADIANS(E192))+COS(RADIANS(G192))*COS(RADIANS(E192))*COS(RADIANS(AN182))))&gt;90,0,$F$4*$F$5/E191^2*(SIN(RADIANS(G192))*SIN(RADIANS(E192))+COS(RADIANS(G192))*COS(RADIANS(E192))*COS(RADIANS(AN182))))</f>
        <v>0</v>
      </c>
      <c r="AO192" s="3">
        <f>IF(DEGREES(ACOS(SIN(RADIANS(G192))*SIN(RADIANS(E192))+COS(RADIANS(G192))*COS(RADIANS(E192))*COS(RADIANS(AO182))))&gt;90,0,$F$4*$F$5/E191^2*(SIN(RADIANS(G192))*SIN(RADIANS(E192))+COS(RADIANS(G192))*COS(RADIANS(E192))*COS(RADIANS(AO182))))</f>
        <v>0</v>
      </c>
      <c r="AP192" s="3">
        <f>IF(DEGREES(ACOS(SIN(RADIANS(G192))*SIN(RADIANS(E192))+COS(RADIANS(G192))*COS(RADIANS(E192))*COS(RADIANS(AP182))))&gt;90,0,$F$4*$F$5/E191^2*(SIN(RADIANS(G192))*SIN(RADIANS(E192))+COS(RADIANS(G192))*COS(RADIANS(E192))*COS(RADIANS(AP182))))</f>
        <v>0</v>
      </c>
      <c r="AQ192" s="3">
        <f>IF(DEGREES(ACOS(SIN(RADIANS(G192))*SIN(RADIANS(E192))+COS(RADIANS(G192))*COS(RADIANS(E192))*COS(RADIANS(AQ182))))&gt;90,0,$F$4*$F$5/E191^2*(SIN(RADIANS(G192))*SIN(RADIANS(E192))+COS(RADIANS(G192))*COS(RADIANS(E192))*COS(RADIANS(AQ182))))</f>
        <v>0</v>
      </c>
      <c r="AR192" s="3">
        <f>IF(DEGREES(ACOS(SIN(RADIANS(G192))*SIN(RADIANS(E192))+COS(RADIANS(G192))*COS(RADIANS(E192))*COS(RADIANS(AR182))))&gt;90,0,$F$4*$F$5/E191^2*(SIN(RADIANS(G192))*SIN(RADIANS(E192))+COS(RADIANS(G192))*COS(RADIANS(E192))*COS(RADIANS(AR182))))</f>
        <v>0</v>
      </c>
    </row>
    <row r="193" spans="2:44" ht="15.75" customHeight="1" x14ac:dyDescent="0.2">
      <c r="B193" s="20" t="s">
        <v>789</v>
      </c>
      <c r="E193" s="3">
        <f>IF($F$10=0,IF(E184&lt;360,E184,E184-360),($F$10+1)*E184)</f>
        <v>60</v>
      </c>
      <c r="G193" s="3">
        <v>0</v>
      </c>
      <c r="I193" s="3">
        <f>IF(DEGREES(ACOS(SIN(RADIANS(G193))*SIN(RADIANS(E192))+COS(RADIANS(G193))*COS(RADIANS(E192))*COS(RADIANS(I182))))&gt;90,0,$F$4*$F$5/E191^2*(SIN(RADIANS(G193))*SIN(RADIANS(E192))+COS(RADIANS(G193))*COS(RADIANS(E192))*COS(RADIANS(I182))))</f>
        <v>0</v>
      </c>
      <c r="J193" s="3">
        <f>IF(DEGREES(ACOS(SIN(RADIANS(G193))*SIN(RADIANS(E192))+COS(RADIANS(G193))*COS(RADIANS(E192))*COS(RADIANS(J182))))&gt;90,0,$F$4*$F$5/E191^2*(SIN(RADIANS(G193))*SIN(RADIANS(E192))+COS(RADIANS(G193))*COS(RADIANS(E192))*COS(RADIANS(J182))))</f>
        <v>0</v>
      </c>
      <c r="K193" s="3">
        <f>IF(DEGREES(ACOS(SIN(RADIANS(G193))*SIN(RADIANS(E192))+COS(RADIANS(G193))*COS(RADIANS(E192))*COS(RADIANS(K182))))&gt;90,0,$F$4*$F$5/E191^2*(SIN(RADIANS(G193))*SIN(RADIANS(E192))+COS(RADIANS(G193))*COS(RADIANS(E192))*COS(RADIANS(K182))))</f>
        <v>0</v>
      </c>
      <c r="L193" s="3">
        <f>IF(DEGREES(ACOS(SIN(RADIANS(G193))*SIN(RADIANS(E192))+COS(RADIANS(G193))*COS(RADIANS(E192))*COS(RADIANS(L182))))&gt;90,0,$F$4*$F$5/E191^2*(SIN(RADIANS(G193))*SIN(RADIANS(E192))+COS(RADIANS(G193))*COS(RADIANS(E192))*COS(RADIANS(L182))))</f>
        <v>0</v>
      </c>
      <c r="M193" s="3">
        <f>IF(DEGREES(ACOS(SIN(RADIANS(G193))*SIN(RADIANS(E192))+COS(RADIANS(G193))*COS(RADIANS(E192))*COS(RADIANS(M182))))&gt;90,0,$F$4*$F$5/E191^2*(SIN(RADIANS(G193))*SIN(RADIANS(E192))+COS(RADIANS(G193))*COS(RADIANS(E192))*COS(RADIANS(M182))))</f>
        <v>0</v>
      </c>
      <c r="N193" s="3">
        <f>IF(DEGREES(ACOS(SIN(RADIANS(G193))*SIN(RADIANS(E192))+COS(RADIANS(G193))*COS(RADIANS(E192))*COS(RADIANS(N182))))&gt;90,0,$F$4*$F$5/E191^2*(SIN(RADIANS(G193))*SIN(RADIANS(E192))+COS(RADIANS(G193))*COS(RADIANS(E192))*COS(RADIANS(N182))))</f>
        <v>0</v>
      </c>
      <c r="O193" s="3">
        <f>IF(DEGREES(ACOS(SIN(RADIANS(G193))*SIN(RADIANS(E192))+COS(RADIANS(G193))*COS(RADIANS(E192))*COS(RADIANS(O182))))&gt;90,0,$F$4*$F$5/E191^2*(SIN(RADIANS(G193))*SIN(RADIANS(E192))+COS(RADIANS(G193))*COS(RADIANS(E192))*COS(RADIANS(O182))))</f>
        <v>0</v>
      </c>
      <c r="P193" s="3">
        <f>IF(DEGREES(ACOS(SIN(RADIANS(G193))*SIN(RADIANS(E192))+COS(RADIANS(G193))*COS(RADIANS(E192))*COS(RADIANS(P182))))&gt;90,0,$F$4*$F$5/E191^2*(SIN(RADIANS(G193))*SIN(RADIANS(E192))+COS(RADIANS(G193))*COS(RADIANS(E192))*COS(RADIANS(P182))))</f>
        <v>0</v>
      </c>
      <c r="Q193" s="3">
        <f>IF(DEGREES(ACOS(SIN(RADIANS(G193))*SIN(RADIANS(E192))+COS(RADIANS(G193))*COS(RADIANS(E192))*COS(RADIANS(Q182))))&gt;90,0,$F$4*$F$5/E191^2*(SIN(RADIANS(G193))*SIN(RADIANS(E192))+COS(RADIANS(G193))*COS(RADIANS(E192))*COS(RADIANS(Q182))))</f>
        <v>0</v>
      </c>
      <c r="R193" s="3" t="e">
        <f>IF(DEGREES(ACOS(SIN(RADIANS(G193))*SIN(RADIANS(E192))+COS(RADIANS(G193))*COS(RADIANS(E192))*COS(RADIANS(R182))))&gt;90,0,$F$4*$F$5/E191^2*(SIN(RADIANS(G193))*SIN(RADIANS(E192))+COS(RADIANS(G193))*COS(RADIANS(E192))*COS(RADIANS(R182))))</f>
        <v>#DIV/0!</v>
      </c>
      <c r="S193" s="3" t="e">
        <f>IF(DEGREES(ACOS(SIN(RADIANS(G193))*SIN(RADIANS(E192))+COS(RADIANS(G193))*COS(RADIANS(E192))*COS(RADIANS(S182))))&gt;90,0,$F$4*$F$5/E191^2*(SIN(RADIANS(G193))*SIN(RADIANS(E192))+COS(RADIANS(G193))*COS(RADIANS(E192))*COS(RADIANS(S182))))</f>
        <v>#DIV/0!</v>
      </c>
      <c r="T193" s="3" t="e">
        <f>IF(DEGREES(ACOS(SIN(RADIANS(G193))*SIN(RADIANS(E192))+COS(RADIANS(G193))*COS(RADIANS(E192))*COS(RADIANS(T182))))&gt;90,0,$F$4*$F$5/E191^2*(SIN(RADIANS(G193))*SIN(RADIANS(E192))+COS(RADIANS(G193))*COS(RADIANS(E192))*COS(RADIANS(T182))))</f>
        <v>#DIV/0!</v>
      </c>
      <c r="U193" s="3" t="e">
        <f>IF(DEGREES(ACOS(SIN(RADIANS(G193))*SIN(RADIANS(E192))+COS(RADIANS(G193))*COS(RADIANS(E192))*COS(RADIANS(U182))))&gt;90,0,$F$4*$F$5/E191^2*(SIN(RADIANS(G193))*SIN(RADIANS(E192))+COS(RADIANS(G193))*COS(RADIANS(E192))*COS(RADIANS(U182))))</f>
        <v>#DIV/0!</v>
      </c>
      <c r="V193" s="3" t="e">
        <f>IF(DEGREES(ACOS(SIN(RADIANS(G193))*SIN(RADIANS(E192))+COS(RADIANS(G193))*COS(RADIANS(E192))*COS(RADIANS(V182))))&gt;90,0,$F$4*$F$5/E191^2*(SIN(RADIANS(G193))*SIN(RADIANS(E192))+COS(RADIANS(G193))*COS(RADIANS(E192))*COS(RADIANS(V182))))</f>
        <v>#DIV/0!</v>
      </c>
      <c r="W193" s="3" t="e">
        <f>IF(DEGREES(ACOS(SIN(RADIANS(G193))*SIN(RADIANS(E192))+COS(RADIANS(G193))*COS(RADIANS(E192))*COS(RADIANS(W182))))&gt;90,0,$F$4*$F$5/E191^2*(SIN(RADIANS(G193))*SIN(RADIANS(E192))+COS(RADIANS(G193))*COS(RADIANS(E192))*COS(RADIANS(W182))))</f>
        <v>#DIV/0!</v>
      </c>
      <c r="X193" s="3" t="e">
        <f>IF(DEGREES(ACOS(SIN(RADIANS(G193))*SIN(RADIANS(E192))+COS(RADIANS(G193))*COS(RADIANS(E192))*COS(RADIANS(X182))))&gt;90,0,$F$4*$F$5/E191^2*(SIN(RADIANS(G193))*SIN(RADIANS(E192))+COS(RADIANS(G193))*COS(RADIANS(E192))*COS(RADIANS(X182))))</f>
        <v>#DIV/0!</v>
      </c>
      <c r="Y193" s="3" t="e">
        <f>IF(DEGREES(ACOS(SIN(RADIANS(G193))*SIN(RADIANS(E192))+COS(RADIANS(G193))*COS(RADIANS(E192))*COS(RADIANS(Y182))))&gt;90,0,$F$4*$F$5/E191^2*(SIN(RADIANS(G193))*SIN(RADIANS(E192))+COS(RADIANS(G193))*COS(RADIANS(E192))*COS(RADIANS(Y182))))</f>
        <v>#DIV/0!</v>
      </c>
      <c r="Z193" s="3" t="e">
        <f>IF(DEGREES(ACOS(SIN(RADIANS(G193))*SIN(RADIANS(E192))+COS(RADIANS(G193))*COS(RADIANS(E192))*COS(RADIANS(Z182))))&gt;90,0,$F$4*$F$5/E191^2*(SIN(RADIANS(G193))*SIN(RADIANS(E192))+COS(RADIANS(G193))*COS(RADIANS(E192))*COS(RADIANS(Z182))))</f>
        <v>#DIV/0!</v>
      </c>
      <c r="AA193" s="3" t="e">
        <f>IF(DEGREES(ACOS(SIN(RADIANS(G193))*SIN(RADIANS(E192))+COS(RADIANS(G193))*COS(RADIANS(E192))*COS(RADIANS(AA182))))&gt;90,0,$F$4*$F$5/E191^2*(SIN(RADIANS(G193))*SIN(RADIANS(E192))+COS(RADIANS(G193))*COS(RADIANS(E192))*COS(RADIANS(AA182))))</f>
        <v>#DIV/0!</v>
      </c>
      <c r="AB193" s="3" t="e">
        <f>IF(DEGREES(ACOS(SIN(RADIANS(G193))*SIN(RADIANS(E192))+COS(RADIANS(G193))*COS(RADIANS(E192))*COS(RADIANS(AB182))))&gt;90,0,$F$4*$F$5/E191^2*(SIN(RADIANS(G193))*SIN(RADIANS(E192))+COS(RADIANS(G193))*COS(RADIANS(E192))*COS(RADIANS(AB182))))</f>
        <v>#DIV/0!</v>
      </c>
      <c r="AC193" s="3" t="e">
        <f>IF(DEGREES(ACOS(SIN(RADIANS(G193))*SIN(RADIANS(E192))+COS(RADIANS(G193))*COS(RADIANS(E192))*COS(RADIANS(AC182))))&gt;90,0,$F$4*$F$5/E191^2*(SIN(RADIANS(G193))*SIN(RADIANS(E192))+COS(RADIANS(G193))*COS(RADIANS(E192))*COS(RADIANS(AC182))))</f>
        <v>#DIV/0!</v>
      </c>
      <c r="AD193" s="3" t="e">
        <f>IF(DEGREES(ACOS(SIN(RADIANS(G193))*SIN(RADIANS(E192))+COS(RADIANS(G193))*COS(RADIANS(E192))*COS(RADIANS(AD182))))&gt;90,0,$F$4*$F$5/E191^2*(SIN(RADIANS(G193))*SIN(RADIANS(E192))+COS(RADIANS(G193))*COS(RADIANS(E192))*COS(RADIANS(AD182))))</f>
        <v>#DIV/0!</v>
      </c>
      <c r="AE193" s="3" t="e">
        <f>IF(DEGREES(ACOS(SIN(RADIANS(G193))*SIN(RADIANS(E192))+COS(RADIANS(G193))*COS(RADIANS(E192))*COS(RADIANS(AE182))))&gt;90,0,$F$4*$F$5/E191^2*(SIN(RADIANS(G193))*SIN(RADIANS(E192))+COS(RADIANS(G193))*COS(RADIANS(E192))*COS(RADIANS(AE182))))</f>
        <v>#DIV/0!</v>
      </c>
      <c r="AF193" s="3" t="e">
        <f>IF(DEGREES(ACOS(SIN(RADIANS(G193))*SIN(RADIANS(E192))+COS(RADIANS(G193))*COS(RADIANS(E192))*COS(RADIANS(AF182))))&gt;90,0,$F$4*$F$5/E191^2*(SIN(RADIANS(G193))*SIN(RADIANS(E192))+COS(RADIANS(G193))*COS(RADIANS(E192))*COS(RADIANS(AF182))))</f>
        <v>#DIV/0!</v>
      </c>
      <c r="AG193" s="3" t="e">
        <f>IF(DEGREES(ACOS(SIN(RADIANS(G193))*SIN(RADIANS(E192))+COS(RADIANS(G193))*COS(RADIANS(E192))*COS(RADIANS(AG182))))&gt;90,0,$F$4*$F$5/E191^2*(SIN(RADIANS(G193))*SIN(RADIANS(E192))+COS(RADIANS(G193))*COS(RADIANS(E192))*COS(RADIANS(AG182))))</f>
        <v>#DIV/0!</v>
      </c>
      <c r="AH193" s="3" t="e">
        <f>IF(DEGREES(ACOS(SIN(RADIANS(G193))*SIN(RADIANS(E192))+COS(RADIANS(G193))*COS(RADIANS(E192))*COS(RADIANS(AH182))))&gt;90,0,$F$4*$F$5/E191^2*(SIN(RADIANS(G193))*SIN(RADIANS(E192))+COS(RADIANS(G193))*COS(RADIANS(E192))*COS(RADIANS(AH182))))</f>
        <v>#DIV/0!</v>
      </c>
      <c r="AI193" s="3" t="e">
        <f>IF(DEGREES(ACOS(SIN(RADIANS(G193))*SIN(RADIANS(E192))+COS(RADIANS(G193))*COS(RADIANS(E192))*COS(RADIANS(AI182))))&gt;90,0,$F$4*$F$5/E191^2*(SIN(RADIANS(G193))*SIN(RADIANS(E192))+COS(RADIANS(G193))*COS(RADIANS(E192))*COS(RADIANS(AI182))))</f>
        <v>#DIV/0!</v>
      </c>
      <c r="AJ193" s="3" t="e">
        <f>IF(DEGREES(ACOS(SIN(RADIANS(G193))*SIN(RADIANS(E192))+COS(RADIANS(G193))*COS(RADIANS(E192))*COS(RADIANS(AJ182))))&gt;90,0,$F$4*$F$5/E191^2*(SIN(RADIANS(G193))*SIN(RADIANS(E192))+COS(RADIANS(G193))*COS(RADIANS(E192))*COS(RADIANS(AJ182))))</f>
        <v>#DIV/0!</v>
      </c>
      <c r="AK193" s="3">
        <f>IF(DEGREES(ACOS(SIN(RADIANS(G193))*SIN(RADIANS(E192))+COS(RADIANS(G193))*COS(RADIANS(E192))*COS(RADIANS(AK182))))&gt;90,0,$F$4*$F$5/E191^2*(SIN(RADIANS(G193))*SIN(RADIANS(E192))+COS(RADIANS(G193))*COS(RADIANS(E192))*COS(RADIANS(AK182))))</f>
        <v>0</v>
      </c>
      <c r="AL193" s="3">
        <f>IF(DEGREES(ACOS(SIN(RADIANS(G193))*SIN(RADIANS(E192))+COS(RADIANS(G193))*COS(RADIANS(E192))*COS(RADIANS(AL182))))&gt;90,0,$F$4*$F$5/E191^2*(SIN(RADIANS(G193))*SIN(RADIANS(E192))+COS(RADIANS(G193))*COS(RADIANS(E192))*COS(RADIANS(AL182))))</f>
        <v>0</v>
      </c>
      <c r="AM193" s="3">
        <f>IF(DEGREES(ACOS(SIN(RADIANS(G193))*SIN(RADIANS(E192))+COS(RADIANS(G193))*COS(RADIANS(E192))*COS(RADIANS(AM182))))&gt;90,0,$F$4*$F$5/E191^2*(SIN(RADIANS(G193))*SIN(RADIANS(E192))+COS(RADIANS(G193))*COS(RADIANS(E192))*COS(RADIANS(AM182))))</f>
        <v>0</v>
      </c>
      <c r="AN193" s="3">
        <f>IF(DEGREES(ACOS(SIN(RADIANS(G193))*SIN(RADIANS(E192))+COS(RADIANS(G193))*COS(RADIANS(E192))*COS(RADIANS(AN182))))&gt;90,0,$F$4*$F$5/E191^2*(SIN(RADIANS(G193))*SIN(RADIANS(E192))+COS(RADIANS(G193))*COS(RADIANS(E192))*COS(RADIANS(AN182))))</f>
        <v>0</v>
      </c>
      <c r="AO193" s="3">
        <f>IF(DEGREES(ACOS(SIN(RADIANS(G193))*SIN(RADIANS(E192))+COS(RADIANS(G193))*COS(RADIANS(E192))*COS(RADIANS(AO182))))&gt;90,0,$F$4*$F$5/E191^2*(SIN(RADIANS(G193))*SIN(RADIANS(E192))+COS(RADIANS(G193))*COS(RADIANS(E192))*COS(RADIANS(AO182))))</f>
        <v>0</v>
      </c>
      <c r="AP193" s="3">
        <f>IF(DEGREES(ACOS(SIN(RADIANS(G193))*SIN(RADIANS(E192))+COS(RADIANS(G193))*COS(RADIANS(E192))*COS(RADIANS(AP182))))&gt;90,0,$F$4*$F$5/E191^2*(SIN(RADIANS(G193))*SIN(RADIANS(E192))+COS(RADIANS(G193))*COS(RADIANS(E192))*COS(RADIANS(AP182))))</f>
        <v>0</v>
      </c>
      <c r="AQ193" s="3">
        <f>IF(DEGREES(ACOS(SIN(RADIANS(G193))*SIN(RADIANS(E192))+COS(RADIANS(G193))*COS(RADIANS(E192))*COS(RADIANS(AQ182))))&gt;90,0,$F$4*$F$5/E191^2*(SIN(RADIANS(G193))*SIN(RADIANS(E192))+COS(RADIANS(G193))*COS(RADIANS(E192))*COS(RADIANS(AQ182))))</f>
        <v>0</v>
      </c>
      <c r="AR193" s="3">
        <f>IF(DEGREES(ACOS(SIN(RADIANS(G193))*SIN(RADIANS(E192))+COS(RADIANS(G193))*COS(RADIANS(E192))*COS(RADIANS(AR182))))&gt;90,0,$F$4*$F$5/E191^2*(SIN(RADIANS(G193))*SIN(RADIANS(E192))+COS(RADIANS(G193))*COS(RADIANS(E192))*COS(RADIANS(AR182))))</f>
        <v>0</v>
      </c>
    </row>
    <row r="194" spans="2:44" ht="15.75" customHeight="1" x14ac:dyDescent="0.2">
      <c r="B194" s="20" t="s">
        <v>790</v>
      </c>
      <c r="E194" s="3">
        <f>E193-E185-360*ROUNDDOWN((E193-E185)/360,0)</f>
        <v>1.4210854715202004E-14</v>
      </c>
      <c r="G194" s="3">
        <v>-10</v>
      </c>
      <c r="I194" s="3">
        <f>IF(DEGREES(ACOS(SIN(RADIANS(G194))*SIN(RADIANS(E192))+COS(RADIANS(G194))*COS(RADIANS(E192))*COS(RADIANS(I182))))&gt;90,0,$F$4*$F$5/E191^2*(SIN(RADIANS(G194))*SIN(RADIANS(E192))+COS(RADIANS(G194))*COS(RADIANS(E192))*COS(RADIANS(I182))))</f>
        <v>0</v>
      </c>
      <c r="J194" s="3">
        <f>IF(DEGREES(ACOS(SIN(RADIANS(G194))*SIN(RADIANS(E192))+COS(RADIANS(G194))*COS(RADIANS(E192))*COS(RADIANS(J182))))&gt;90,0,$F$4*$F$5/E191^2*(SIN(RADIANS(G194))*SIN(RADIANS(E192))+COS(RADIANS(G194))*COS(RADIANS(E192))*COS(RADIANS(J182))))</f>
        <v>0</v>
      </c>
      <c r="K194" s="3">
        <f>IF(DEGREES(ACOS(SIN(RADIANS(G194))*SIN(RADIANS(E192))+COS(RADIANS(G194))*COS(RADIANS(E192))*COS(RADIANS(K182))))&gt;90,0,$F$4*$F$5/E191^2*(SIN(RADIANS(G194))*SIN(RADIANS(E192))+COS(RADIANS(G194))*COS(RADIANS(E192))*COS(RADIANS(K182))))</f>
        <v>0</v>
      </c>
      <c r="L194" s="3">
        <f>IF(DEGREES(ACOS(SIN(RADIANS(G194))*SIN(RADIANS(E192))+COS(RADIANS(G194))*COS(RADIANS(E192))*COS(RADIANS(L182))))&gt;90,0,$F$4*$F$5/E191^2*(SIN(RADIANS(G194))*SIN(RADIANS(E192))+COS(RADIANS(G194))*COS(RADIANS(E192))*COS(RADIANS(L182))))</f>
        <v>0</v>
      </c>
      <c r="M194" s="3">
        <f>IF(DEGREES(ACOS(SIN(RADIANS(G194))*SIN(RADIANS(E192))+COS(RADIANS(G194))*COS(RADIANS(E192))*COS(RADIANS(M182))))&gt;90,0,$F$4*$F$5/E191^2*(SIN(RADIANS(G194))*SIN(RADIANS(E192))+COS(RADIANS(G194))*COS(RADIANS(E192))*COS(RADIANS(M182))))</f>
        <v>0</v>
      </c>
      <c r="N194" s="3">
        <f>IF(DEGREES(ACOS(SIN(RADIANS(G194))*SIN(RADIANS(E192))+COS(RADIANS(G194))*COS(RADIANS(E192))*COS(RADIANS(N182))))&gt;90,0,$F$4*$F$5/E191^2*(SIN(RADIANS(G194))*SIN(RADIANS(E192))+COS(RADIANS(G194))*COS(RADIANS(E192))*COS(RADIANS(N182))))</f>
        <v>0</v>
      </c>
      <c r="O194" s="3">
        <f>IF(DEGREES(ACOS(SIN(RADIANS(G194))*SIN(RADIANS(E192))+COS(RADIANS(G194))*COS(RADIANS(E192))*COS(RADIANS(O182))))&gt;90,0,$F$4*$F$5/E191^2*(SIN(RADIANS(G194))*SIN(RADIANS(E192))+COS(RADIANS(G194))*COS(RADIANS(E192))*COS(RADIANS(O182))))</f>
        <v>0</v>
      </c>
      <c r="P194" s="3">
        <f>IF(DEGREES(ACOS(SIN(RADIANS(G194))*SIN(RADIANS(E192))+COS(RADIANS(G194))*COS(RADIANS(E192))*COS(RADIANS(P182))))&gt;90,0,$F$4*$F$5/E191^2*(SIN(RADIANS(G194))*SIN(RADIANS(E192))+COS(RADIANS(G194))*COS(RADIANS(E192))*COS(RADIANS(P182))))</f>
        <v>0</v>
      </c>
      <c r="Q194" s="3">
        <f>IF(DEGREES(ACOS(SIN(RADIANS(G194))*SIN(RADIANS(E192))+COS(RADIANS(G194))*COS(RADIANS(E192))*COS(RADIANS(Q182))))&gt;90,0,$F$4*$F$5/E191^2*(SIN(RADIANS(G194))*SIN(RADIANS(E192))+COS(RADIANS(G194))*COS(RADIANS(E192))*COS(RADIANS(Q182))))</f>
        <v>0</v>
      </c>
      <c r="R194" s="3" t="e">
        <f>IF(DEGREES(ACOS(SIN(RADIANS(G194))*SIN(RADIANS(E192))+COS(RADIANS(G194))*COS(RADIANS(E192))*COS(RADIANS(R182))))&gt;90,0,$F$4*$F$5/E191^2*(SIN(RADIANS(G194))*SIN(RADIANS(E192))+COS(RADIANS(G194))*COS(RADIANS(E192))*COS(RADIANS(R182))))</f>
        <v>#DIV/0!</v>
      </c>
      <c r="S194" s="3" t="e">
        <f>IF(DEGREES(ACOS(SIN(RADIANS(G194))*SIN(RADIANS(E192))+COS(RADIANS(G194))*COS(RADIANS(E192))*COS(RADIANS(S182))))&gt;90,0,$F$4*$F$5/E191^2*(SIN(RADIANS(G194))*SIN(RADIANS(E192))+COS(RADIANS(G194))*COS(RADIANS(E192))*COS(RADIANS(S182))))</f>
        <v>#DIV/0!</v>
      </c>
      <c r="T194" s="3" t="e">
        <f>IF(DEGREES(ACOS(SIN(RADIANS(G194))*SIN(RADIANS(E192))+COS(RADIANS(G194))*COS(RADIANS(E192))*COS(RADIANS(T182))))&gt;90,0,$F$4*$F$5/E191^2*(SIN(RADIANS(G194))*SIN(RADIANS(E192))+COS(RADIANS(G194))*COS(RADIANS(E192))*COS(RADIANS(T182))))</f>
        <v>#DIV/0!</v>
      </c>
      <c r="U194" s="3" t="e">
        <f>IF(DEGREES(ACOS(SIN(RADIANS(G194))*SIN(RADIANS(E192))+COS(RADIANS(G194))*COS(RADIANS(E192))*COS(RADIANS(U182))))&gt;90,0,$F$4*$F$5/E191^2*(SIN(RADIANS(G194))*SIN(RADIANS(E192))+COS(RADIANS(G194))*COS(RADIANS(E192))*COS(RADIANS(U182))))</f>
        <v>#DIV/0!</v>
      </c>
      <c r="V194" s="3" t="e">
        <f>IF(DEGREES(ACOS(SIN(RADIANS(G194))*SIN(RADIANS(E192))+COS(RADIANS(G194))*COS(RADIANS(E192))*COS(RADIANS(V182))))&gt;90,0,$F$4*$F$5/E191^2*(SIN(RADIANS(G194))*SIN(RADIANS(E192))+COS(RADIANS(G194))*COS(RADIANS(E192))*COS(RADIANS(V182))))</f>
        <v>#DIV/0!</v>
      </c>
      <c r="W194" s="3" t="e">
        <f>IF(DEGREES(ACOS(SIN(RADIANS(G194))*SIN(RADIANS(E192))+COS(RADIANS(G194))*COS(RADIANS(E192))*COS(RADIANS(W182))))&gt;90,0,$F$4*$F$5/E191^2*(SIN(RADIANS(G194))*SIN(RADIANS(E192))+COS(RADIANS(G194))*COS(RADIANS(E192))*COS(RADIANS(W182))))</f>
        <v>#DIV/0!</v>
      </c>
      <c r="X194" s="3" t="e">
        <f>IF(DEGREES(ACOS(SIN(RADIANS(G194))*SIN(RADIANS(E192))+COS(RADIANS(G194))*COS(RADIANS(E192))*COS(RADIANS(X182))))&gt;90,0,$F$4*$F$5/E191^2*(SIN(RADIANS(G194))*SIN(RADIANS(E192))+COS(RADIANS(G194))*COS(RADIANS(E192))*COS(RADIANS(X182))))</f>
        <v>#DIV/0!</v>
      </c>
      <c r="Y194" s="3" t="e">
        <f>IF(DEGREES(ACOS(SIN(RADIANS(G194))*SIN(RADIANS(E192))+COS(RADIANS(G194))*COS(RADIANS(E192))*COS(RADIANS(Y182))))&gt;90,0,$F$4*$F$5/E191^2*(SIN(RADIANS(G194))*SIN(RADIANS(E192))+COS(RADIANS(G194))*COS(RADIANS(E192))*COS(RADIANS(Y182))))</f>
        <v>#DIV/0!</v>
      </c>
      <c r="Z194" s="3" t="e">
        <f>IF(DEGREES(ACOS(SIN(RADIANS(G194))*SIN(RADIANS(E192))+COS(RADIANS(G194))*COS(RADIANS(E192))*COS(RADIANS(Z182))))&gt;90,0,$F$4*$F$5/E191^2*(SIN(RADIANS(G194))*SIN(RADIANS(E192))+COS(RADIANS(G194))*COS(RADIANS(E192))*COS(RADIANS(Z182))))</f>
        <v>#DIV/0!</v>
      </c>
      <c r="AA194" s="3" t="e">
        <f>IF(DEGREES(ACOS(SIN(RADIANS(G194))*SIN(RADIANS(E192))+COS(RADIANS(G194))*COS(RADIANS(E192))*COS(RADIANS(AA182))))&gt;90,0,$F$4*$F$5/E191^2*(SIN(RADIANS(G194))*SIN(RADIANS(E192))+COS(RADIANS(G194))*COS(RADIANS(E192))*COS(RADIANS(AA182))))</f>
        <v>#DIV/0!</v>
      </c>
      <c r="AB194" s="3" t="e">
        <f>IF(DEGREES(ACOS(SIN(RADIANS(G194))*SIN(RADIANS(E192))+COS(RADIANS(G194))*COS(RADIANS(E192))*COS(RADIANS(AB182))))&gt;90,0,$F$4*$F$5/E191^2*(SIN(RADIANS(G194))*SIN(RADIANS(E192))+COS(RADIANS(G194))*COS(RADIANS(E192))*COS(RADIANS(AB182))))</f>
        <v>#DIV/0!</v>
      </c>
      <c r="AC194" s="3" t="e">
        <f>IF(DEGREES(ACOS(SIN(RADIANS(G194))*SIN(RADIANS(E192))+COS(RADIANS(G194))*COS(RADIANS(E192))*COS(RADIANS(AC182))))&gt;90,0,$F$4*$F$5/E191^2*(SIN(RADIANS(G194))*SIN(RADIANS(E192))+COS(RADIANS(G194))*COS(RADIANS(E192))*COS(RADIANS(AC182))))</f>
        <v>#DIV/0!</v>
      </c>
      <c r="AD194" s="3" t="e">
        <f>IF(DEGREES(ACOS(SIN(RADIANS(G194))*SIN(RADIANS(E192))+COS(RADIANS(G194))*COS(RADIANS(E192))*COS(RADIANS(AD182))))&gt;90,0,$F$4*$F$5/E191^2*(SIN(RADIANS(G194))*SIN(RADIANS(E192))+COS(RADIANS(G194))*COS(RADIANS(E192))*COS(RADIANS(AD182))))</f>
        <v>#DIV/0!</v>
      </c>
      <c r="AE194" s="3" t="e">
        <f>IF(DEGREES(ACOS(SIN(RADIANS(G194))*SIN(RADIANS(E192))+COS(RADIANS(G194))*COS(RADIANS(E192))*COS(RADIANS(AE182))))&gt;90,0,$F$4*$F$5/E191^2*(SIN(RADIANS(G194))*SIN(RADIANS(E192))+COS(RADIANS(G194))*COS(RADIANS(E192))*COS(RADIANS(AE182))))</f>
        <v>#DIV/0!</v>
      </c>
      <c r="AF194" s="3" t="e">
        <f>IF(DEGREES(ACOS(SIN(RADIANS(G194))*SIN(RADIANS(E192))+COS(RADIANS(G194))*COS(RADIANS(E192))*COS(RADIANS(AF182))))&gt;90,0,$F$4*$F$5/E191^2*(SIN(RADIANS(G194))*SIN(RADIANS(E192))+COS(RADIANS(G194))*COS(RADIANS(E192))*COS(RADIANS(AF182))))</f>
        <v>#DIV/0!</v>
      </c>
      <c r="AG194" s="3" t="e">
        <f>IF(DEGREES(ACOS(SIN(RADIANS(G194))*SIN(RADIANS(E192))+COS(RADIANS(G194))*COS(RADIANS(E192))*COS(RADIANS(AG182))))&gt;90,0,$F$4*$F$5/E191^2*(SIN(RADIANS(G194))*SIN(RADIANS(E192))+COS(RADIANS(G194))*COS(RADIANS(E192))*COS(RADIANS(AG182))))</f>
        <v>#DIV/0!</v>
      </c>
      <c r="AH194" s="3" t="e">
        <f>IF(DEGREES(ACOS(SIN(RADIANS(G194))*SIN(RADIANS(E192))+COS(RADIANS(G194))*COS(RADIANS(E192))*COS(RADIANS(AH182))))&gt;90,0,$F$4*$F$5/E191^2*(SIN(RADIANS(G194))*SIN(RADIANS(E192))+COS(RADIANS(G194))*COS(RADIANS(E192))*COS(RADIANS(AH182))))</f>
        <v>#DIV/0!</v>
      </c>
      <c r="AI194" s="3" t="e">
        <f>IF(DEGREES(ACOS(SIN(RADIANS(G194))*SIN(RADIANS(E192))+COS(RADIANS(G194))*COS(RADIANS(E192))*COS(RADIANS(AI182))))&gt;90,0,$F$4*$F$5/E191^2*(SIN(RADIANS(G194))*SIN(RADIANS(E192))+COS(RADIANS(G194))*COS(RADIANS(E192))*COS(RADIANS(AI182))))</f>
        <v>#DIV/0!</v>
      </c>
      <c r="AJ194" s="3" t="e">
        <f>IF(DEGREES(ACOS(SIN(RADIANS(G194))*SIN(RADIANS(E192))+COS(RADIANS(G194))*COS(RADIANS(E192))*COS(RADIANS(AJ182))))&gt;90,0,$F$4*$F$5/E191^2*(SIN(RADIANS(G194))*SIN(RADIANS(E192))+COS(RADIANS(G194))*COS(RADIANS(E192))*COS(RADIANS(AJ182))))</f>
        <v>#DIV/0!</v>
      </c>
      <c r="AK194" s="3">
        <f>IF(DEGREES(ACOS(SIN(RADIANS(G194))*SIN(RADIANS(E192))+COS(RADIANS(G194))*COS(RADIANS(E192))*COS(RADIANS(AK182))))&gt;90,0,$F$4*$F$5/E191^2*(SIN(RADIANS(G194))*SIN(RADIANS(E192))+COS(RADIANS(G194))*COS(RADIANS(E192))*COS(RADIANS(AK182))))</f>
        <v>0</v>
      </c>
      <c r="AL194" s="3">
        <f>IF(DEGREES(ACOS(SIN(RADIANS(G194))*SIN(RADIANS(E192))+COS(RADIANS(G194))*COS(RADIANS(E192))*COS(RADIANS(AL182))))&gt;90,0,$F$4*$F$5/E191^2*(SIN(RADIANS(G194))*SIN(RADIANS(E192))+COS(RADIANS(G194))*COS(RADIANS(E192))*COS(RADIANS(AL182))))</f>
        <v>0</v>
      </c>
      <c r="AM194" s="3">
        <f>IF(DEGREES(ACOS(SIN(RADIANS(G194))*SIN(RADIANS(E192))+COS(RADIANS(G194))*COS(RADIANS(E192))*COS(RADIANS(AM182))))&gt;90,0,$F$4*$F$5/E191^2*(SIN(RADIANS(G194))*SIN(RADIANS(E192))+COS(RADIANS(G194))*COS(RADIANS(E192))*COS(RADIANS(AM182))))</f>
        <v>0</v>
      </c>
      <c r="AN194" s="3">
        <f>IF(DEGREES(ACOS(SIN(RADIANS(G194))*SIN(RADIANS(E192))+COS(RADIANS(G194))*COS(RADIANS(E192))*COS(RADIANS(AN182))))&gt;90,0,$F$4*$F$5/E191^2*(SIN(RADIANS(G194))*SIN(RADIANS(E192))+COS(RADIANS(G194))*COS(RADIANS(E192))*COS(RADIANS(AN182))))</f>
        <v>0</v>
      </c>
      <c r="AO194" s="3">
        <f>IF(DEGREES(ACOS(SIN(RADIANS(G194))*SIN(RADIANS(E192))+COS(RADIANS(G194))*COS(RADIANS(E192))*COS(RADIANS(AO182))))&gt;90,0,$F$4*$F$5/E191^2*(SIN(RADIANS(G194))*SIN(RADIANS(E192))+COS(RADIANS(G194))*COS(RADIANS(E192))*COS(RADIANS(AO182))))</f>
        <v>0</v>
      </c>
      <c r="AP194" s="3">
        <f>IF(DEGREES(ACOS(SIN(RADIANS(G194))*SIN(RADIANS(E192))+COS(RADIANS(G194))*COS(RADIANS(E192))*COS(RADIANS(AP182))))&gt;90,0,$F$4*$F$5/E191^2*(SIN(RADIANS(G194))*SIN(RADIANS(E192))+COS(RADIANS(G194))*COS(RADIANS(E192))*COS(RADIANS(AP182))))</f>
        <v>0</v>
      </c>
      <c r="AQ194" s="3">
        <f>IF(DEGREES(ACOS(SIN(RADIANS(G194))*SIN(RADIANS(E192))+COS(RADIANS(G194))*COS(RADIANS(E192))*COS(RADIANS(AQ182))))&gt;90,0,$F$4*$F$5/E191^2*(SIN(RADIANS(G194))*SIN(RADIANS(E192))+COS(RADIANS(G194))*COS(RADIANS(E192))*COS(RADIANS(AQ182))))</f>
        <v>0</v>
      </c>
      <c r="AR194" s="3">
        <f>IF(DEGREES(ACOS(SIN(RADIANS(G194))*SIN(RADIANS(E192))+COS(RADIANS(G194))*COS(RADIANS(E192))*COS(RADIANS(AR182))))&gt;90,0,$F$4*$F$5/E191^2*(SIN(RADIANS(G194))*SIN(RADIANS(E192))+COS(RADIANS(G194))*COS(RADIANS(E192))*COS(RADIANS(AR182))))</f>
        <v>0</v>
      </c>
    </row>
    <row r="195" spans="2:44" ht="15.75" customHeight="1" x14ac:dyDescent="0.2">
      <c r="G195" s="3">
        <v>-20</v>
      </c>
      <c r="I195" s="3">
        <f>IF(DEGREES(ACOS(SIN(RADIANS(G195))*SIN(RADIANS(E192))+COS(RADIANS(G195))*COS(RADIANS(E192))*COS(RADIANS(I182))))&gt;90,0,$F$4*$F$5/E191^2*(SIN(RADIANS(G195))*SIN(RADIANS(E192))+COS(RADIANS(G195))*COS(RADIANS(E192))*COS(RADIANS(I182))))</f>
        <v>0</v>
      </c>
      <c r="J195" s="3">
        <f>IF(DEGREES(ACOS(SIN(RADIANS(G195))*SIN(RADIANS(E192))+COS(RADIANS(G195))*COS(RADIANS(E192))*COS(RADIANS(J182))))&gt;90,0,$F$4*$F$5/E191^2*(SIN(RADIANS(G195))*SIN(RADIANS(E192))+COS(RADIANS(G195))*COS(RADIANS(E192))*COS(RADIANS(J182))))</f>
        <v>0</v>
      </c>
      <c r="K195" s="3">
        <f>IF(DEGREES(ACOS(SIN(RADIANS(G195))*SIN(RADIANS(E192))+COS(RADIANS(G195))*COS(RADIANS(E192))*COS(RADIANS(K182))))&gt;90,0,$F$4*$F$5/E191^2*(SIN(RADIANS(G195))*SIN(RADIANS(E192))+COS(RADIANS(G195))*COS(RADIANS(E192))*COS(RADIANS(K182))))</f>
        <v>0</v>
      </c>
      <c r="L195" s="3">
        <f>IF(DEGREES(ACOS(SIN(RADIANS(G195))*SIN(RADIANS(E192))+COS(RADIANS(G195))*COS(RADIANS(E192))*COS(RADIANS(L182))))&gt;90,0,$F$4*$F$5/E191^2*(SIN(RADIANS(G195))*SIN(RADIANS(E192))+COS(RADIANS(G195))*COS(RADIANS(E192))*COS(RADIANS(L182))))</f>
        <v>0</v>
      </c>
      <c r="M195" s="3">
        <f>IF(DEGREES(ACOS(SIN(RADIANS(G195))*SIN(RADIANS(E192))+COS(RADIANS(G195))*COS(RADIANS(E192))*COS(RADIANS(M182))))&gt;90,0,$F$4*$F$5/E191^2*(SIN(RADIANS(G195))*SIN(RADIANS(E192))+COS(RADIANS(G195))*COS(RADIANS(E192))*COS(RADIANS(M182))))</f>
        <v>0</v>
      </c>
      <c r="N195" s="3">
        <f>IF(DEGREES(ACOS(SIN(RADIANS(G195))*SIN(RADIANS(E192))+COS(RADIANS(G195))*COS(RADIANS(E192))*COS(RADIANS(N182))))&gt;90,0,$F$4*$F$5/E191^2*(SIN(RADIANS(G195))*SIN(RADIANS(E192))+COS(RADIANS(G195))*COS(RADIANS(E192))*COS(RADIANS(N182))))</f>
        <v>0</v>
      </c>
      <c r="O195" s="3">
        <f>IF(DEGREES(ACOS(SIN(RADIANS(G195))*SIN(RADIANS(E192))+COS(RADIANS(G195))*COS(RADIANS(E192))*COS(RADIANS(O182))))&gt;90,0,$F$4*$F$5/E191^2*(SIN(RADIANS(G195))*SIN(RADIANS(E192))+COS(RADIANS(G195))*COS(RADIANS(E192))*COS(RADIANS(O182))))</f>
        <v>0</v>
      </c>
      <c r="P195" s="3">
        <f>IF(DEGREES(ACOS(SIN(RADIANS(G195))*SIN(RADIANS(E192))+COS(RADIANS(G195))*COS(RADIANS(E192))*COS(RADIANS(P182))))&gt;90,0,$F$4*$F$5/E191^2*(SIN(RADIANS(G195))*SIN(RADIANS(E192))+COS(RADIANS(G195))*COS(RADIANS(E192))*COS(RADIANS(P182))))</f>
        <v>0</v>
      </c>
      <c r="Q195" s="3">
        <f>IF(DEGREES(ACOS(SIN(RADIANS(G195))*SIN(RADIANS(E192))+COS(RADIANS(G195))*COS(RADIANS(E192))*COS(RADIANS(Q182))))&gt;90,0,$F$4*$F$5/E191^2*(SIN(RADIANS(G195))*SIN(RADIANS(E192))+COS(RADIANS(G195))*COS(RADIANS(E192))*COS(RADIANS(Q182))))</f>
        <v>0</v>
      </c>
      <c r="R195" s="3" t="e">
        <f>IF(DEGREES(ACOS(SIN(RADIANS(G195))*SIN(RADIANS(E192))+COS(RADIANS(G195))*COS(RADIANS(E192))*COS(RADIANS(R182))))&gt;90,0,$F$4*$F$5/E191^2*(SIN(RADIANS(G195))*SIN(RADIANS(E192))+COS(RADIANS(G195))*COS(RADIANS(E192))*COS(RADIANS(R182))))</f>
        <v>#DIV/0!</v>
      </c>
      <c r="S195" s="3" t="e">
        <f>IF(DEGREES(ACOS(SIN(RADIANS(G195))*SIN(RADIANS(E192))+COS(RADIANS(G195))*COS(RADIANS(E192))*COS(RADIANS(S182))))&gt;90,0,$F$4*$F$5/E191^2*(SIN(RADIANS(G195))*SIN(RADIANS(E192))+COS(RADIANS(G195))*COS(RADIANS(E192))*COS(RADIANS(S182))))</f>
        <v>#DIV/0!</v>
      </c>
      <c r="T195" s="3" t="e">
        <f>IF(DEGREES(ACOS(SIN(RADIANS(G195))*SIN(RADIANS(E192))+COS(RADIANS(G195))*COS(RADIANS(E192))*COS(RADIANS(T182))))&gt;90,0,$F$4*$F$5/E191^2*(SIN(RADIANS(G195))*SIN(RADIANS(E192))+COS(RADIANS(G195))*COS(RADIANS(E192))*COS(RADIANS(T182))))</f>
        <v>#DIV/0!</v>
      </c>
      <c r="U195" s="3" t="e">
        <f>IF(DEGREES(ACOS(SIN(RADIANS(G195))*SIN(RADIANS(E192))+COS(RADIANS(G195))*COS(RADIANS(E192))*COS(RADIANS(U182))))&gt;90,0,$F$4*$F$5/E191^2*(SIN(RADIANS(G195))*SIN(RADIANS(E192))+COS(RADIANS(G195))*COS(RADIANS(E192))*COS(RADIANS(U182))))</f>
        <v>#DIV/0!</v>
      </c>
      <c r="V195" s="3" t="e">
        <f>IF(DEGREES(ACOS(SIN(RADIANS(G195))*SIN(RADIANS(E192))+COS(RADIANS(G195))*COS(RADIANS(E192))*COS(RADIANS(V182))))&gt;90,0,$F$4*$F$5/E191^2*(SIN(RADIANS(G195))*SIN(RADIANS(E192))+COS(RADIANS(G195))*COS(RADIANS(E192))*COS(RADIANS(V182))))</f>
        <v>#DIV/0!</v>
      </c>
      <c r="W195" s="3" t="e">
        <f>IF(DEGREES(ACOS(SIN(RADIANS(G195))*SIN(RADIANS(E192))+COS(RADIANS(G195))*COS(RADIANS(E192))*COS(RADIANS(W182))))&gt;90,0,$F$4*$F$5/E191^2*(SIN(RADIANS(G195))*SIN(RADIANS(E192))+COS(RADIANS(G195))*COS(RADIANS(E192))*COS(RADIANS(W182))))</f>
        <v>#DIV/0!</v>
      </c>
      <c r="X195" s="3" t="e">
        <f>IF(DEGREES(ACOS(SIN(RADIANS(G195))*SIN(RADIANS(E192))+COS(RADIANS(G195))*COS(RADIANS(E192))*COS(RADIANS(X182))))&gt;90,0,$F$4*$F$5/E191^2*(SIN(RADIANS(G195))*SIN(RADIANS(E192))+COS(RADIANS(G195))*COS(RADIANS(E192))*COS(RADIANS(X182))))</f>
        <v>#DIV/0!</v>
      </c>
      <c r="Y195" s="3" t="e">
        <f>IF(DEGREES(ACOS(SIN(RADIANS(G195))*SIN(RADIANS(E192))+COS(RADIANS(G195))*COS(RADIANS(E192))*COS(RADIANS(Y182))))&gt;90,0,$F$4*$F$5/E191^2*(SIN(RADIANS(G195))*SIN(RADIANS(E192))+COS(RADIANS(G195))*COS(RADIANS(E192))*COS(RADIANS(Y182))))</f>
        <v>#DIV/0!</v>
      </c>
      <c r="Z195" s="3" t="e">
        <f>IF(DEGREES(ACOS(SIN(RADIANS(G195))*SIN(RADIANS(E192))+COS(RADIANS(G195))*COS(RADIANS(E192))*COS(RADIANS(Z182))))&gt;90,0,$F$4*$F$5/E191^2*(SIN(RADIANS(G195))*SIN(RADIANS(E192))+COS(RADIANS(G195))*COS(RADIANS(E192))*COS(RADIANS(Z182))))</f>
        <v>#DIV/0!</v>
      </c>
      <c r="AA195" s="3" t="e">
        <f>IF(DEGREES(ACOS(SIN(RADIANS(G195))*SIN(RADIANS(E192))+COS(RADIANS(G195))*COS(RADIANS(E192))*COS(RADIANS(AA182))))&gt;90,0,$F$4*$F$5/E191^2*(SIN(RADIANS(G195))*SIN(RADIANS(E192))+COS(RADIANS(G195))*COS(RADIANS(E192))*COS(RADIANS(AA182))))</f>
        <v>#DIV/0!</v>
      </c>
      <c r="AB195" s="3" t="e">
        <f>IF(DEGREES(ACOS(SIN(RADIANS(G195))*SIN(RADIANS(E192))+COS(RADIANS(G195))*COS(RADIANS(E192))*COS(RADIANS(AB182))))&gt;90,0,$F$4*$F$5/E191^2*(SIN(RADIANS(G195))*SIN(RADIANS(E192))+COS(RADIANS(G195))*COS(RADIANS(E192))*COS(RADIANS(AB182))))</f>
        <v>#DIV/0!</v>
      </c>
      <c r="AC195" s="3" t="e">
        <f>IF(DEGREES(ACOS(SIN(RADIANS(G195))*SIN(RADIANS(E192))+COS(RADIANS(G195))*COS(RADIANS(E192))*COS(RADIANS(AC182))))&gt;90,0,$F$4*$F$5/E191^2*(SIN(RADIANS(G195))*SIN(RADIANS(E192))+COS(RADIANS(G195))*COS(RADIANS(E192))*COS(RADIANS(AC182))))</f>
        <v>#DIV/0!</v>
      </c>
      <c r="AD195" s="3" t="e">
        <f>IF(DEGREES(ACOS(SIN(RADIANS(G195))*SIN(RADIANS(E192))+COS(RADIANS(G195))*COS(RADIANS(E192))*COS(RADIANS(AD182))))&gt;90,0,$F$4*$F$5/E191^2*(SIN(RADIANS(G195))*SIN(RADIANS(E192))+COS(RADIANS(G195))*COS(RADIANS(E192))*COS(RADIANS(AD182))))</f>
        <v>#DIV/0!</v>
      </c>
      <c r="AE195" s="3" t="e">
        <f>IF(DEGREES(ACOS(SIN(RADIANS(G195))*SIN(RADIANS(E192))+COS(RADIANS(G195))*COS(RADIANS(E192))*COS(RADIANS(AE182))))&gt;90,0,$F$4*$F$5/E191^2*(SIN(RADIANS(G195))*SIN(RADIANS(E192))+COS(RADIANS(G195))*COS(RADIANS(E192))*COS(RADIANS(AE182))))</f>
        <v>#DIV/0!</v>
      </c>
      <c r="AF195" s="3" t="e">
        <f>IF(DEGREES(ACOS(SIN(RADIANS(G195))*SIN(RADIANS(E192))+COS(RADIANS(G195))*COS(RADIANS(E192))*COS(RADIANS(AF182))))&gt;90,0,$F$4*$F$5/E191^2*(SIN(RADIANS(G195))*SIN(RADIANS(E192))+COS(RADIANS(G195))*COS(RADIANS(E192))*COS(RADIANS(AF182))))</f>
        <v>#DIV/0!</v>
      </c>
      <c r="AG195" s="3" t="e">
        <f>IF(DEGREES(ACOS(SIN(RADIANS(G195))*SIN(RADIANS(E192))+COS(RADIANS(G195))*COS(RADIANS(E192))*COS(RADIANS(AG182))))&gt;90,0,$F$4*$F$5/E191^2*(SIN(RADIANS(G195))*SIN(RADIANS(E192))+COS(RADIANS(G195))*COS(RADIANS(E192))*COS(RADIANS(AG182))))</f>
        <v>#DIV/0!</v>
      </c>
      <c r="AH195" s="3" t="e">
        <f>IF(DEGREES(ACOS(SIN(RADIANS(G195))*SIN(RADIANS(E192))+COS(RADIANS(G195))*COS(RADIANS(E192))*COS(RADIANS(AH182))))&gt;90,0,$F$4*$F$5/E191^2*(SIN(RADIANS(G195))*SIN(RADIANS(E192))+COS(RADIANS(G195))*COS(RADIANS(E192))*COS(RADIANS(AH182))))</f>
        <v>#DIV/0!</v>
      </c>
      <c r="AI195" s="3" t="e">
        <f>IF(DEGREES(ACOS(SIN(RADIANS(G195))*SIN(RADIANS(E192))+COS(RADIANS(G195))*COS(RADIANS(E192))*COS(RADIANS(AI182))))&gt;90,0,$F$4*$F$5/E191^2*(SIN(RADIANS(G195))*SIN(RADIANS(E192))+COS(RADIANS(G195))*COS(RADIANS(E192))*COS(RADIANS(AI182))))</f>
        <v>#DIV/0!</v>
      </c>
      <c r="AJ195" s="3" t="e">
        <f>IF(DEGREES(ACOS(SIN(RADIANS(G195))*SIN(RADIANS(E192))+COS(RADIANS(G195))*COS(RADIANS(E192))*COS(RADIANS(AJ182))))&gt;90,0,$F$4*$F$5/E191^2*(SIN(RADIANS(G195))*SIN(RADIANS(E192))+COS(RADIANS(G195))*COS(RADIANS(E192))*COS(RADIANS(AJ182))))</f>
        <v>#DIV/0!</v>
      </c>
      <c r="AK195" s="3">
        <f>IF(DEGREES(ACOS(SIN(RADIANS(G195))*SIN(RADIANS(E192))+COS(RADIANS(G195))*COS(RADIANS(E192))*COS(RADIANS(AK182))))&gt;90,0,$F$4*$F$5/E191^2*(SIN(RADIANS(G195))*SIN(RADIANS(E192))+COS(RADIANS(G195))*COS(RADIANS(E192))*COS(RADIANS(AK182))))</f>
        <v>0</v>
      </c>
      <c r="AL195" s="3">
        <f>IF(DEGREES(ACOS(SIN(RADIANS(G195))*SIN(RADIANS(E192))+COS(RADIANS(G195))*COS(RADIANS(E192))*COS(RADIANS(AL182))))&gt;90,0,$F$4*$F$5/E191^2*(SIN(RADIANS(G195))*SIN(RADIANS(E192))+COS(RADIANS(G195))*COS(RADIANS(E192))*COS(RADIANS(AL182))))</f>
        <v>0</v>
      </c>
      <c r="AM195" s="3">
        <f>IF(DEGREES(ACOS(SIN(RADIANS(G195))*SIN(RADIANS(E192))+COS(RADIANS(G195))*COS(RADIANS(E192))*COS(RADIANS(AM182))))&gt;90,0,$F$4*$F$5/E191^2*(SIN(RADIANS(G195))*SIN(RADIANS(E192))+COS(RADIANS(G195))*COS(RADIANS(E192))*COS(RADIANS(AM182))))</f>
        <v>0</v>
      </c>
      <c r="AN195" s="3">
        <f>IF(DEGREES(ACOS(SIN(RADIANS(G195))*SIN(RADIANS(E192))+COS(RADIANS(G195))*COS(RADIANS(E192))*COS(RADIANS(AN182))))&gt;90,0,$F$4*$F$5/E191^2*(SIN(RADIANS(G195))*SIN(RADIANS(E192))+COS(RADIANS(G195))*COS(RADIANS(E192))*COS(RADIANS(AN182))))</f>
        <v>0</v>
      </c>
      <c r="AO195" s="3">
        <f>IF(DEGREES(ACOS(SIN(RADIANS(G195))*SIN(RADIANS(E192))+COS(RADIANS(G195))*COS(RADIANS(E192))*COS(RADIANS(AO182))))&gt;90,0,$F$4*$F$5/E191^2*(SIN(RADIANS(G195))*SIN(RADIANS(E192))+COS(RADIANS(G195))*COS(RADIANS(E192))*COS(RADIANS(AO182))))</f>
        <v>0</v>
      </c>
      <c r="AP195" s="3">
        <f>IF(DEGREES(ACOS(SIN(RADIANS(G195))*SIN(RADIANS(E192))+COS(RADIANS(G195))*COS(RADIANS(E192))*COS(RADIANS(AP182))))&gt;90,0,$F$4*$F$5/E191^2*(SIN(RADIANS(G195))*SIN(RADIANS(E192))+COS(RADIANS(G195))*COS(RADIANS(E192))*COS(RADIANS(AP182))))</f>
        <v>0</v>
      </c>
      <c r="AQ195" s="3">
        <f>IF(DEGREES(ACOS(SIN(RADIANS(G195))*SIN(RADIANS(E192))+COS(RADIANS(G195))*COS(RADIANS(E192))*COS(RADIANS(AQ182))))&gt;90,0,$F$4*$F$5/E191^2*(SIN(RADIANS(G195))*SIN(RADIANS(E192))+COS(RADIANS(G195))*COS(RADIANS(E192))*COS(RADIANS(AQ182))))</f>
        <v>0</v>
      </c>
      <c r="AR195" s="3">
        <f>IF(DEGREES(ACOS(SIN(RADIANS(G195))*SIN(RADIANS(E192))+COS(RADIANS(G195))*COS(RADIANS(E192))*COS(RADIANS(AR182))))&gt;90,0,$F$4*$F$5/E191^2*(SIN(RADIANS(G195))*SIN(RADIANS(E192))+COS(RADIANS(G195))*COS(RADIANS(E192))*COS(RADIANS(AR182))))</f>
        <v>0</v>
      </c>
    </row>
    <row r="196" spans="2:44" ht="15.75" customHeight="1" x14ac:dyDescent="0.2">
      <c r="G196" s="3">
        <v>-30</v>
      </c>
      <c r="I196" s="3">
        <f>IF(DEGREES(ACOS(SIN(RADIANS(G196))*SIN(RADIANS(E192))+COS(RADIANS(G196))*COS(RADIANS(E192))*COS(RADIANS(I182))))&gt;90,0,$F$4*$F$5/E191^2*(SIN(RADIANS(G196))*SIN(RADIANS(E192))+COS(RADIANS(G196))*COS(RADIANS(E192))*COS(RADIANS(I182))))</f>
        <v>0</v>
      </c>
      <c r="J196" s="3">
        <f>IF(DEGREES(ACOS(SIN(RADIANS(G196))*SIN(RADIANS(E192))+COS(RADIANS(G196))*COS(RADIANS(E192))*COS(RADIANS(J182))))&gt;90,0,$F$4*$F$5/E191^2*(SIN(RADIANS(G196))*SIN(RADIANS(E192))+COS(RADIANS(G196))*COS(RADIANS(E192))*COS(RADIANS(J182))))</f>
        <v>0</v>
      </c>
      <c r="K196" s="3">
        <f>IF(DEGREES(ACOS(SIN(RADIANS(G196))*SIN(RADIANS(E192))+COS(RADIANS(G196))*COS(RADIANS(E192))*COS(RADIANS(K182))))&gt;90,0,$F$4*$F$5/E191^2*(SIN(RADIANS(G196))*SIN(RADIANS(E192))+COS(RADIANS(G196))*COS(RADIANS(E192))*COS(RADIANS(K182))))</f>
        <v>0</v>
      </c>
      <c r="L196" s="3">
        <f>IF(DEGREES(ACOS(SIN(RADIANS(G196))*SIN(RADIANS(E192))+COS(RADIANS(G196))*COS(RADIANS(E192))*COS(RADIANS(L182))))&gt;90,0,$F$4*$F$5/E191^2*(SIN(RADIANS(G196))*SIN(RADIANS(E192))+COS(RADIANS(G196))*COS(RADIANS(E192))*COS(RADIANS(L182))))</f>
        <v>0</v>
      </c>
      <c r="M196" s="3">
        <f>IF(DEGREES(ACOS(SIN(RADIANS(G196))*SIN(RADIANS(E192))+COS(RADIANS(G196))*COS(RADIANS(E192))*COS(RADIANS(M182))))&gt;90,0,$F$4*$F$5/E191^2*(SIN(RADIANS(G196))*SIN(RADIANS(E192))+COS(RADIANS(G196))*COS(RADIANS(E192))*COS(RADIANS(M182))))</f>
        <v>0</v>
      </c>
      <c r="N196" s="3">
        <f>IF(DEGREES(ACOS(SIN(RADIANS(G196))*SIN(RADIANS(E192))+COS(RADIANS(G196))*COS(RADIANS(E192))*COS(RADIANS(N182))))&gt;90,0,$F$4*$F$5/E191^2*(SIN(RADIANS(G196))*SIN(RADIANS(E192))+COS(RADIANS(G196))*COS(RADIANS(E192))*COS(RADIANS(N182))))</f>
        <v>0</v>
      </c>
      <c r="O196" s="3">
        <f>IF(DEGREES(ACOS(SIN(RADIANS(G196))*SIN(RADIANS(E192))+COS(RADIANS(G196))*COS(RADIANS(E192))*COS(RADIANS(O182))))&gt;90,0,$F$4*$F$5/E191^2*(SIN(RADIANS(G196))*SIN(RADIANS(E192))+COS(RADIANS(G196))*COS(RADIANS(E192))*COS(RADIANS(O182))))</f>
        <v>0</v>
      </c>
      <c r="P196" s="3">
        <f>IF(DEGREES(ACOS(SIN(RADIANS(G196))*SIN(RADIANS(E192))+COS(RADIANS(G196))*COS(RADIANS(E192))*COS(RADIANS(P182))))&gt;90,0,$F$4*$F$5/E191^2*(SIN(RADIANS(G196))*SIN(RADIANS(E192))+COS(RADIANS(G196))*COS(RADIANS(E192))*COS(RADIANS(P182))))</f>
        <v>0</v>
      </c>
      <c r="Q196" s="3">
        <f>IF(DEGREES(ACOS(SIN(RADIANS(G196))*SIN(RADIANS(E192))+COS(RADIANS(G196))*COS(RADIANS(E192))*COS(RADIANS(Q182))))&gt;90,0,$F$4*$F$5/E191^2*(SIN(RADIANS(G196))*SIN(RADIANS(E192))+COS(RADIANS(G196))*COS(RADIANS(E192))*COS(RADIANS(Q182))))</f>
        <v>0</v>
      </c>
      <c r="R196" s="3" t="e">
        <f>IF(DEGREES(ACOS(SIN(RADIANS(G196))*SIN(RADIANS(E192))+COS(RADIANS(G196))*COS(RADIANS(E192))*COS(RADIANS(R182))))&gt;90,0,$F$4*$F$5/E191^2*(SIN(RADIANS(G196))*SIN(RADIANS(E192))+COS(RADIANS(G196))*COS(RADIANS(E192))*COS(RADIANS(R182))))</f>
        <v>#DIV/0!</v>
      </c>
      <c r="S196" s="3" t="e">
        <f>IF(DEGREES(ACOS(SIN(RADIANS(G196))*SIN(RADIANS(E192))+COS(RADIANS(G196))*COS(RADIANS(E192))*COS(RADIANS(S182))))&gt;90,0,$F$4*$F$5/E191^2*(SIN(RADIANS(G196))*SIN(RADIANS(E192))+COS(RADIANS(G196))*COS(RADIANS(E192))*COS(RADIANS(S182))))</f>
        <v>#DIV/0!</v>
      </c>
      <c r="T196" s="3" t="e">
        <f>IF(DEGREES(ACOS(SIN(RADIANS(G196))*SIN(RADIANS(E192))+COS(RADIANS(G196))*COS(RADIANS(E192))*COS(RADIANS(T182))))&gt;90,0,$F$4*$F$5/E191^2*(SIN(RADIANS(G196))*SIN(RADIANS(E192))+COS(RADIANS(G196))*COS(RADIANS(E192))*COS(RADIANS(T182))))</f>
        <v>#DIV/0!</v>
      </c>
      <c r="U196" s="3" t="e">
        <f>IF(DEGREES(ACOS(SIN(RADIANS(G196))*SIN(RADIANS(E192))+COS(RADIANS(G196))*COS(RADIANS(E192))*COS(RADIANS(U182))))&gt;90,0,$F$4*$F$5/E191^2*(SIN(RADIANS(G196))*SIN(RADIANS(E192))+COS(RADIANS(G196))*COS(RADIANS(E192))*COS(RADIANS(U182))))</f>
        <v>#DIV/0!</v>
      </c>
      <c r="V196" s="3" t="e">
        <f>IF(DEGREES(ACOS(SIN(RADIANS(G196))*SIN(RADIANS(E192))+COS(RADIANS(G196))*COS(RADIANS(E192))*COS(RADIANS(V182))))&gt;90,0,$F$4*$F$5/E191^2*(SIN(RADIANS(G196))*SIN(RADIANS(E192))+COS(RADIANS(G196))*COS(RADIANS(E192))*COS(RADIANS(V182))))</f>
        <v>#DIV/0!</v>
      </c>
      <c r="W196" s="3" t="e">
        <f>IF(DEGREES(ACOS(SIN(RADIANS(G196))*SIN(RADIANS(E192))+COS(RADIANS(G196))*COS(RADIANS(E192))*COS(RADIANS(W182))))&gt;90,0,$F$4*$F$5/E191^2*(SIN(RADIANS(G196))*SIN(RADIANS(E192))+COS(RADIANS(G196))*COS(RADIANS(E192))*COS(RADIANS(W182))))</f>
        <v>#DIV/0!</v>
      </c>
      <c r="X196" s="3" t="e">
        <f>IF(DEGREES(ACOS(SIN(RADIANS(G196))*SIN(RADIANS(E192))+COS(RADIANS(G196))*COS(RADIANS(E192))*COS(RADIANS(X182))))&gt;90,0,$F$4*$F$5/E191^2*(SIN(RADIANS(G196))*SIN(RADIANS(E192))+COS(RADIANS(G196))*COS(RADIANS(E192))*COS(RADIANS(X182))))</f>
        <v>#DIV/0!</v>
      </c>
      <c r="Y196" s="3" t="e">
        <f>IF(DEGREES(ACOS(SIN(RADIANS(G196))*SIN(RADIANS(E192))+COS(RADIANS(G196))*COS(RADIANS(E192))*COS(RADIANS(Y182))))&gt;90,0,$F$4*$F$5/E191^2*(SIN(RADIANS(G196))*SIN(RADIANS(E192))+COS(RADIANS(G196))*COS(RADIANS(E192))*COS(RADIANS(Y182))))</f>
        <v>#DIV/0!</v>
      </c>
      <c r="Z196" s="3" t="e">
        <f>IF(DEGREES(ACOS(SIN(RADIANS(G196))*SIN(RADIANS(E192))+COS(RADIANS(G196))*COS(RADIANS(E192))*COS(RADIANS(Z182))))&gt;90,0,$F$4*$F$5/E191^2*(SIN(RADIANS(G196))*SIN(RADIANS(E192))+COS(RADIANS(G196))*COS(RADIANS(E192))*COS(RADIANS(Z182))))</f>
        <v>#DIV/0!</v>
      </c>
      <c r="AA196" s="3" t="e">
        <f>IF(DEGREES(ACOS(SIN(RADIANS(G196))*SIN(RADIANS(E192))+COS(RADIANS(G196))*COS(RADIANS(E192))*COS(RADIANS(AA182))))&gt;90,0,$F$4*$F$5/E191^2*(SIN(RADIANS(G196))*SIN(RADIANS(E192))+COS(RADIANS(G196))*COS(RADIANS(E192))*COS(RADIANS(AA182))))</f>
        <v>#DIV/0!</v>
      </c>
      <c r="AB196" s="3" t="e">
        <f>IF(DEGREES(ACOS(SIN(RADIANS(G196))*SIN(RADIANS(E192))+COS(RADIANS(G196))*COS(RADIANS(E192))*COS(RADIANS(AB182))))&gt;90,0,$F$4*$F$5/E191^2*(SIN(RADIANS(G196))*SIN(RADIANS(E192))+COS(RADIANS(G196))*COS(RADIANS(E192))*COS(RADIANS(AB182))))</f>
        <v>#DIV/0!</v>
      </c>
      <c r="AC196" s="3" t="e">
        <f>IF(DEGREES(ACOS(SIN(RADIANS(G196))*SIN(RADIANS(E192))+COS(RADIANS(G196))*COS(RADIANS(E192))*COS(RADIANS(AC182))))&gt;90,0,$F$4*$F$5/E191^2*(SIN(RADIANS(G196))*SIN(RADIANS(E192))+COS(RADIANS(G196))*COS(RADIANS(E192))*COS(RADIANS(AC182))))</f>
        <v>#DIV/0!</v>
      </c>
      <c r="AD196" s="3" t="e">
        <f>IF(DEGREES(ACOS(SIN(RADIANS(G196))*SIN(RADIANS(E192))+COS(RADIANS(G196))*COS(RADIANS(E192))*COS(RADIANS(AD182))))&gt;90,0,$F$4*$F$5/E191^2*(SIN(RADIANS(G196))*SIN(RADIANS(E192))+COS(RADIANS(G196))*COS(RADIANS(E192))*COS(RADIANS(AD182))))</f>
        <v>#DIV/0!</v>
      </c>
      <c r="AE196" s="3" t="e">
        <f>IF(DEGREES(ACOS(SIN(RADIANS(G196))*SIN(RADIANS(E192))+COS(RADIANS(G196))*COS(RADIANS(E192))*COS(RADIANS(AE182))))&gt;90,0,$F$4*$F$5/E191^2*(SIN(RADIANS(G196))*SIN(RADIANS(E192))+COS(RADIANS(G196))*COS(RADIANS(E192))*COS(RADIANS(AE182))))</f>
        <v>#DIV/0!</v>
      </c>
      <c r="AF196" s="3" t="e">
        <f>IF(DEGREES(ACOS(SIN(RADIANS(G196))*SIN(RADIANS(E192))+COS(RADIANS(G196))*COS(RADIANS(E192))*COS(RADIANS(AF182))))&gt;90,0,$F$4*$F$5/E191^2*(SIN(RADIANS(G196))*SIN(RADIANS(E192))+COS(RADIANS(G196))*COS(RADIANS(E192))*COS(RADIANS(AF182))))</f>
        <v>#DIV/0!</v>
      </c>
      <c r="AG196" s="3" t="e">
        <f>IF(DEGREES(ACOS(SIN(RADIANS(G196))*SIN(RADIANS(E192))+COS(RADIANS(G196))*COS(RADIANS(E192))*COS(RADIANS(AG182))))&gt;90,0,$F$4*$F$5/E191^2*(SIN(RADIANS(G196))*SIN(RADIANS(E192))+COS(RADIANS(G196))*COS(RADIANS(E192))*COS(RADIANS(AG182))))</f>
        <v>#DIV/0!</v>
      </c>
      <c r="AH196" s="3" t="e">
        <f>IF(DEGREES(ACOS(SIN(RADIANS(G196))*SIN(RADIANS(E192))+COS(RADIANS(G196))*COS(RADIANS(E192))*COS(RADIANS(AH182))))&gt;90,0,$F$4*$F$5/E191^2*(SIN(RADIANS(G196))*SIN(RADIANS(E192))+COS(RADIANS(G196))*COS(RADIANS(E192))*COS(RADIANS(AH182))))</f>
        <v>#DIV/0!</v>
      </c>
      <c r="AI196" s="3" t="e">
        <f>IF(DEGREES(ACOS(SIN(RADIANS(G196))*SIN(RADIANS(E192))+COS(RADIANS(G196))*COS(RADIANS(E192))*COS(RADIANS(AI182))))&gt;90,0,$F$4*$F$5/E191^2*(SIN(RADIANS(G196))*SIN(RADIANS(E192))+COS(RADIANS(G196))*COS(RADIANS(E192))*COS(RADIANS(AI182))))</f>
        <v>#DIV/0!</v>
      </c>
      <c r="AJ196" s="3" t="e">
        <f>IF(DEGREES(ACOS(SIN(RADIANS(G196))*SIN(RADIANS(E192))+COS(RADIANS(G196))*COS(RADIANS(E192))*COS(RADIANS(AJ182))))&gt;90,0,$F$4*$F$5/E191^2*(SIN(RADIANS(G196))*SIN(RADIANS(E192))+COS(RADIANS(G196))*COS(RADIANS(E192))*COS(RADIANS(AJ182))))</f>
        <v>#DIV/0!</v>
      </c>
      <c r="AK196" s="3">
        <f>IF(DEGREES(ACOS(SIN(RADIANS(G196))*SIN(RADIANS(E192))+COS(RADIANS(G196))*COS(RADIANS(E192))*COS(RADIANS(AK182))))&gt;90,0,$F$4*$F$5/E191^2*(SIN(RADIANS(G196))*SIN(RADIANS(E192))+COS(RADIANS(G196))*COS(RADIANS(E192))*COS(RADIANS(AK182))))</f>
        <v>0</v>
      </c>
      <c r="AL196" s="3">
        <f>IF(DEGREES(ACOS(SIN(RADIANS(G196))*SIN(RADIANS(E192))+COS(RADIANS(G196))*COS(RADIANS(E192))*COS(RADIANS(AL182))))&gt;90,0,$F$4*$F$5/E191^2*(SIN(RADIANS(G196))*SIN(RADIANS(E192))+COS(RADIANS(G196))*COS(RADIANS(E192))*COS(RADIANS(AL182))))</f>
        <v>0</v>
      </c>
      <c r="AM196" s="3">
        <f>IF(DEGREES(ACOS(SIN(RADIANS(G196))*SIN(RADIANS(E192))+COS(RADIANS(G196))*COS(RADIANS(E192))*COS(RADIANS(AM182))))&gt;90,0,$F$4*$F$5/E191^2*(SIN(RADIANS(G196))*SIN(RADIANS(E192))+COS(RADIANS(G196))*COS(RADIANS(E192))*COS(RADIANS(AM182))))</f>
        <v>0</v>
      </c>
      <c r="AN196" s="3">
        <f>IF(DEGREES(ACOS(SIN(RADIANS(G196))*SIN(RADIANS(E192))+COS(RADIANS(G196))*COS(RADIANS(E192))*COS(RADIANS(AN182))))&gt;90,0,$F$4*$F$5/E191^2*(SIN(RADIANS(G196))*SIN(RADIANS(E192))+COS(RADIANS(G196))*COS(RADIANS(E192))*COS(RADIANS(AN182))))</f>
        <v>0</v>
      </c>
      <c r="AO196" s="3">
        <f>IF(DEGREES(ACOS(SIN(RADIANS(G196))*SIN(RADIANS(E192))+COS(RADIANS(G196))*COS(RADIANS(E192))*COS(RADIANS(AO182))))&gt;90,0,$F$4*$F$5/E191^2*(SIN(RADIANS(G196))*SIN(RADIANS(E192))+COS(RADIANS(G196))*COS(RADIANS(E192))*COS(RADIANS(AO182))))</f>
        <v>0</v>
      </c>
      <c r="AP196" s="3">
        <f>IF(DEGREES(ACOS(SIN(RADIANS(G196))*SIN(RADIANS(E192))+COS(RADIANS(G196))*COS(RADIANS(E192))*COS(RADIANS(AP182))))&gt;90,0,$F$4*$F$5/E191^2*(SIN(RADIANS(G196))*SIN(RADIANS(E192))+COS(RADIANS(G196))*COS(RADIANS(E192))*COS(RADIANS(AP182))))</f>
        <v>0</v>
      </c>
      <c r="AQ196" s="3">
        <f>IF(DEGREES(ACOS(SIN(RADIANS(G196))*SIN(RADIANS(E192))+COS(RADIANS(G196))*COS(RADIANS(E192))*COS(RADIANS(AQ182))))&gt;90,0,$F$4*$F$5/E191^2*(SIN(RADIANS(G196))*SIN(RADIANS(E192))+COS(RADIANS(G196))*COS(RADIANS(E192))*COS(RADIANS(AQ182))))</f>
        <v>0</v>
      </c>
      <c r="AR196" s="3">
        <f>IF(DEGREES(ACOS(SIN(RADIANS(G196))*SIN(RADIANS(E192))+COS(RADIANS(G196))*COS(RADIANS(E192))*COS(RADIANS(AR182))))&gt;90,0,$F$4*$F$5/E191^2*(SIN(RADIANS(G196))*SIN(RADIANS(E192))+COS(RADIANS(G196))*COS(RADIANS(E192))*COS(RADIANS(AR182))))</f>
        <v>0</v>
      </c>
    </row>
    <row r="197" spans="2:44" ht="15.75" customHeight="1" x14ac:dyDescent="0.2">
      <c r="G197" s="3">
        <v>-40</v>
      </c>
      <c r="I197" s="3">
        <f>IF(DEGREES(ACOS(SIN(RADIANS(G197))*SIN(RADIANS(E192))+COS(RADIANS(G197))*COS(RADIANS(E192))*COS(RADIANS(I182))))&gt;90,0,$F$4*$F$5/E191^2*(SIN(RADIANS(G197))*SIN(RADIANS(E192))+COS(RADIANS(G197))*COS(RADIANS(E192))*COS(RADIANS(I182))))</f>
        <v>0</v>
      </c>
      <c r="J197" s="3">
        <f>IF(DEGREES(ACOS(SIN(RADIANS(G197))*SIN(RADIANS(E192))+COS(RADIANS(G197))*COS(RADIANS(E192))*COS(RADIANS(J182))))&gt;90,0,$F$4*$F$5/E191^2*(SIN(RADIANS(G197))*SIN(RADIANS(E192))+COS(RADIANS(G197))*COS(RADIANS(E192))*COS(RADIANS(J182))))</f>
        <v>0</v>
      </c>
      <c r="K197" s="3">
        <f>IF(DEGREES(ACOS(SIN(RADIANS(G197))*SIN(RADIANS(E192))+COS(RADIANS(G197))*COS(RADIANS(E192))*COS(RADIANS(K182))))&gt;90,0,$F$4*$F$5/E191^2*(SIN(RADIANS(G197))*SIN(RADIANS(E192))+COS(RADIANS(G197))*COS(RADIANS(E192))*COS(RADIANS(K182))))</f>
        <v>0</v>
      </c>
      <c r="L197" s="3">
        <f>IF(DEGREES(ACOS(SIN(RADIANS(G197))*SIN(RADIANS(E192))+COS(RADIANS(G197))*COS(RADIANS(E192))*COS(RADIANS(L182))))&gt;90,0,$F$4*$F$5/E191^2*(SIN(RADIANS(G197))*SIN(RADIANS(E192))+COS(RADIANS(G197))*COS(RADIANS(E192))*COS(RADIANS(L182))))</f>
        <v>0</v>
      </c>
      <c r="M197" s="3">
        <f>IF(DEGREES(ACOS(SIN(RADIANS(G197))*SIN(RADIANS(E192))+COS(RADIANS(G197))*COS(RADIANS(E192))*COS(RADIANS(M182))))&gt;90,0,$F$4*$F$5/E191^2*(SIN(RADIANS(G197))*SIN(RADIANS(E192))+COS(RADIANS(G197))*COS(RADIANS(E192))*COS(RADIANS(M182))))</f>
        <v>0</v>
      </c>
      <c r="N197" s="3">
        <f>IF(DEGREES(ACOS(SIN(RADIANS(G197))*SIN(RADIANS(E192))+COS(RADIANS(G197))*COS(RADIANS(E192))*COS(RADIANS(N182))))&gt;90,0,$F$4*$F$5/E191^2*(SIN(RADIANS(G197))*SIN(RADIANS(E192))+COS(RADIANS(G197))*COS(RADIANS(E192))*COS(RADIANS(N182))))</f>
        <v>0</v>
      </c>
      <c r="O197" s="3">
        <f>IF(DEGREES(ACOS(SIN(RADIANS(G197))*SIN(RADIANS(E192))+COS(RADIANS(G197))*COS(RADIANS(E192))*COS(RADIANS(O182))))&gt;90,0,$F$4*$F$5/E191^2*(SIN(RADIANS(G197))*SIN(RADIANS(E192))+COS(RADIANS(G197))*COS(RADIANS(E192))*COS(RADIANS(O182))))</f>
        <v>0</v>
      </c>
      <c r="P197" s="3">
        <f>IF(DEGREES(ACOS(SIN(RADIANS(G197))*SIN(RADIANS(E192))+COS(RADIANS(G197))*COS(RADIANS(E192))*COS(RADIANS(P182))))&gt;90,0,$F$4*$F$5/E191^2*(SIN(RADIANS(G197))*SIN(RADIANS(E192))+COS(RADIANS(G197))*COS(RADIANS(E192))*COS(RADIANS(P182))))</f>
        <v>0</v>
      </c>
      <c r="Q197" s="3">
        <f>IF(DEGREES(ACOS(SIN(RADIANS(G197))*SIN(RADIANS(E192))+COS(RADIANS(G197))*COS(RADIANS(E192))*COS(RADIANS(Q182))))&gt;90,0,$F$4*$F$5/E191^2*(SIN(RADIANS(G197))*SIN(RADIANS(E192))+COS(RADIANS(G197))*COS(RADIANS(E192))*COS(RADIANS(Q182))))</f>
        <v>0</v>
      </c>
      <c r="R197" s="3" t="e">
        <f>IF(DEGREES(ACOS(SIN(RADIANS(G197))*SIN(RADIANS(E192))+COS(RADIANS(G197))*COS(RADIANS(E192))*COS(RADIANS(R182))))&gt;90,0,$F$4*$F$5/E191^2*(SIN(RADIANS(G197))*SIN(RADIANS(E192))+COS(RADIANS(G197))*COS(RADIANS(E192))*COS(RADIANS(R182))))</f>
        <v>#DIV/0!</v>
      </c>
      <c r="S197" s="3" t="e">
        <f>IF(DEGREES(ACOS(SIN(RADIANS(G197))*SIN(RADIANS(E192))+COS(RADIANS(G197))*COS(RADIANS(E192))*COS(RADIANS(S182))))&gt;90,0,$F$4*$F$5/E191^2*(SIN(RADIANS(G197))*SIN(RADIANS(E192))+COS(RADIANS(G197))*COS(RADIANS(E192))*COS(RADIANS(S182))))</f>
        <v>#DIV/0!</v>
      </c>
      <c r="T197" s="3" t="e">
        <f>IF(DEGREES(ACOS(SIN(RADIANS(G197))*SIN(RADIANS(E192))+COS(RADIANS(G197))*COS(RADIANS(E192))*COS(RADIANS(T182))))&gt;90,0,$F$4*$F$5/E191^2*(SIN(RADIANS(G197))*SIN(RADIANS(E192))+COS(RADIANS(G197))*COS(RADIANS(E192))*COS(RADIANS(T182))))</f>
        <v>#DIV/0!</v>
      </c>
      <c r="U197" s="3" t="e">
        <f>IF(DEGREES(ACOS(SIN(RADIANS(G197))*SIN(RADIANS(E192))+COS(RADIANS(G197))*COS(RADIANS(E192))*COS(RADIANS(U182))))&gt;90,0,$F$4*$F$5/E191^2*(SIN(RADIANS(G197))*SIN(RADIANS(E192))+COS(RADIANS(G197))*COS(RADIANS(E192))*COS(RADIANS(U182))))</f>
        <v>#DIV/0!</v>
      </c>
      <c r="V197" s="3" t="e">
        <f>IF(DEGREES(ACOS(SIN(RADIANS(G197))*SIN(RADIANS(E192))+COS(RADIANS(G197))*COS(RADIANS(E192))*COS(RADIANS(V182))))&gt;90,0,$F$4*$F$5/E191^2*(SIN(RADIANS(G197))*SIN(RADIANS(E192))+COS(RADIANS(G197))*COS(RADIANS(E192))*COS(RADIANS(V182))))</f>
        <v>#DIV/0!</v>
      </c>
      <c r="W197" s="3" t="e">
        <f>IF(DEGREES(ACOS(SIN(RADIANS(G197))*SIN(RADIANS(E192))+COS(RADIANS(G197))*COS(RADIANS(E192))*COS(RADIANS(W182))))&gt;90,0,$F$4*$F$5/E191^2*(SIN(RADIANS(G197))*SIN(RADIANS(E192))+COS(RADIANS(G197))*COS(RADIANS(E192))*COS(RADIANS(W182))))</f>
        <v>#DIV/0!</v>
      </c>
      <c r="X197" s="3" t="e">
        <f>IF(DEGREES(ACOS(SIN(RADIANS(G197))*SIN(RADIANS(E192))+COS(RADIANS(G197))*COS(RADIANS(E192))*COS(RADIANS(X182))))&gt;90,0,$F$4*$F$5/E191^2*(SIN(RADIANS(G197))*SIN(RADIANS(E192))+COS(RADIANS(G197))*COS(RADIANS(E192))*COS(RADIANS(X182))))</f>
        <v>#DIV/0!</v>
      </c>
      <c r="Y197" s="3" t="e">
        <f>IF(DEGREES(ACOS(SIN(RADIANS(G197))*SIN(RADIANS(E192))+COS(RADIANS(G197))*COS(RADIANS(E192))*COS(RADIANS(Y182))))&gt;90,0,$F$4*$F$5/E191^2*(SIN(RADIANS(G197))*SIN(RADIANS(E192))+COS(RADIANS(G197))*COS(RADIANS(E192))*COS(RADIANS(Y182))))</f>
        <v>#DIV/0!</v>
      </c>
      <c r="Z197" s="3" t="e">
        <f>IF(DEGREES(ACOS(SIN(RADIANS(G197))*SIN(RADIANS(E192))+COS(RADIANS(G197))*COS(RADIANS(E192))*COS(RADIANS(Z182))))&gt;90,0,$F$4*$F$5/E191^2*(SIN(RADIANS(G197))*SIN(RADIANS(E192))+COS(RADIANS(G197))*COS(RADIANS(E192))*COS(RADIANS(Z182))))</f>
        <v>#DIV/0!</v>
      </c>
      <c r="AA197" s="3" t="e">
        <f>IF(DEGREES(ACOS(SIN(RADIANS(G197))*SIN(RADIANS(E192))+COS(RADIANS(G197))*COS(RADIANS(E192))*COS(RADIANS(AA182))))&gt;90,0,$F$4*$F$5/E191^2*(SIN(RADIANS(G197))*SIN(RADIANS(E192))+COS(RADIANS(G197))*COS(RADIANS(E192))*COS(RADIANS(AA182))))</f>
        <v>#DIV/0!</v>
      </c>
      <c r="AB197" s="3" t="e">
        <f>IF(DEGREES(ACOS(SIN(RADIANS(G197))*SIN(RADIANS(E192))+COS(RADIANS(G197))*COS(RADIANS(E192))*COS(RADIANS(AB182))))&gt;90,0,$F$4*$F$5/E191^2*(SIN(RADIANS(G197))*SIN(RADIANS(E192))+COS(RADIANS(G197))*COS(RADIANS(E192))*COS(RADIANS(AB182))))</f>
        <v>#DIV/0!</v>
      </c>
      <c r="AC197" s="3" t="e">
        <f>IF(DEGREES(ACOS(SIN(RADIANS(G197))*SIN(RADIANS(E192))+COS(RADIANS(G197))*COS(RADIANS(E192))*COS(RADIANS(AC182))))&gt;90,0,$F$4*$F$5/E191^2*(SIN(RADIANS(G197))*SIN(RADIANS(E192))+COS(RADIANS(G197))*COS(RADIANS(E192))*COS(RADIANS(AC182))))</f>
        <v>#DIV/0!</v>
      </c>
      <c r="AD197" s="3" t="e">
        <f>IF(DEGREES(ACOS(SIN(RADIANS(G197))*SIN(RADIANS(E192))+COS(RADIANS(G197))*COS(RADIANS(E192))*COS(RADIANS(AD182))))&gt;90,0,$F$4*$F$5/E191^2*(SIN(RADIANS(G197))*SIN(RADIANS(E192))+COS(RADIANS(G197))*COS(RADIANS(E192))*COS(RADIANS(AD182))))</f>
        <v>#DIV/0!</v>
      </c>
      <c r="AE197" s="3" t="e">
        <f>IF(DEGREES(ACOS(SIN(RADIANS(G197))*SIN(RADIANS(E192))+COS(RADIANS(G197))*COS(RADIANS(E192))*COS(RADIANS(AE182))))&gt;90,0,$F$4*$F$5/E191^2*(SIN(RADIANS(G197))*SIN(RADIANS(E192))+COS(RADIANS(G197))*COS(RADIANS(E192))*COS(RADIANS(AE182))))</f>
        <v>#DIV/0!</v>
      </c>
      <c r="AF197" s="3" t="e">
        <f>IF(DEGREES(ACOS(SIN(RADIANS(G197))*SIN(RADIANS(E192))+COS(RADIANS(G197))*COS(RADIANS(E192))*COS(RADIANS(AF182))))&gt;90,0,$F$4*$F$5/E191^2*(SIN(RADIANS(G197))*SIN(RADIANS(E192))+COS(RADIANS(G197))*COS(RADIANS(E192))*COS(RADIANS(AF182))))</f>
        <v>#DIV/0!</v>
      </c>
      <c r="AG197" s="3" t="e">
        <f>IF(DEGREES(ACOS(SIN(RADIANS(G197))*SIN(RADIANS(E192))+COS(RADIANS(G197))*COS(RADIANS(E192))*COS(RADIANS(AG182))))&gt;90,0,$F$4*$F$5/E191^2*(SIN(RADIANS(G197))*SIN(RADIANS(E192))+COS(RADIANS(G197))*COS(RADIANS(E192))*COS(RADIANS(AG182))))</f>
        <v>#DIV/0!</v>
      </c>
      <c r="AH197" s="3" t="e">
        <f>IF(DEGREES(ACOS(SIN(RADIANS(G197))*SIN(RADIANS(E192))+COS(RADIANS(G197))*COS(RADIANS(E192))*COS(RADIANS(AH182))))&gt;90,0,$F$4*$F$5/E191^2*(SIN(RADIANS(G197))*SIN(RADIANS(E192))+COS(RADIANS(G197))*COS(RADIANS(E192))*COS(RADIANS(AH182))))</f>
        <v>#DIV/0!</v>
      </c>
      <c r="AI197" s="3" t="e">
        <f>IF(DEGREES(ACOS(SIN(RADIANS(G197))*SIN(RADIANS(E192))+COS(RADIANS(G197))*COS(RADIANS(E192))*COS(RADIANS(AI182))))&gt;90,0,$F$4*$F$5/E191^2*(SIN(RADIANS(G197))*SIN(RADIANS(E192))+COS(RADIANS(G197))*COS(RADIANS(E192))*COS(RADIANS(AI182))))</f>
        <v>#DIV/0!</v>
      </c>
      <c r="AJ197" s="3" t="e">
        <f>IF(DEGREES(ACOS(SIN(RADIANS(G197))*SIN(RADIANS(E192))+COS(RADIANS(G197))*COS(RADIANS(E192))*COS(RADIANS(AJ182))))&gt;90,0,$F$4*$F$5/E191^2*(SIN(RADIANS(G197))*SIN(RADIANS(E192))+COS(RADIANS(G197))*COS(RADIANS(E192))*COS(RADIANS(AJ182))))</f>
        <v>#DIV/0!</v>
      </c>
      <c r="AK197" s="3">
        <f>IF(DEGREES(ACOS(SIN(RADIANS(G197))*SIN(RADIANS(E192))+COS(RADIANS(G197))*COS(RADIANS(E192))*COS(RADIANS(AK182))))&gt;90,0,$F$4*$F$5/E191^2*(SIN(RADIANS(G197))*SIN(RADIANS(E192))+COS(RADIANS(G197))*COS(RADIANS(E192))*COS(RADIANS(AK182))))</f>
        <v>0</v>
      </c>
      <c r="AL197" s="3">
        <f>IF(DEGREES(ACOS(SIN(RADIANS(G197))*SIN(RADIANS(E192))+COS(RADIANS(G197))*COS(RADIANS(E192))*COS(RADIANS(AL182))))&gt;90,0,$F$4*$F$5/E191^2*(SIN(RADIANS(G197))*SIN(RADIANS(E192))+COS(RADIANS(G197))*COS(RADIANS(E192))*COS(RADIANS(AL182))))</f>
        <v>0</v>
      </c>
      <c r="AM197" s="3">
        <f>IF(DEGREES(ACOS(SIN(RADIANS(G197))*SIN(RADIANS(E192))+COS(RADIANS(G197))*COS(RADIANS(E192))*COS(RADIANS(AM182))))&gt;90,0,$F$4*$F$5/E191^2*(SIN(RADIANS(G197))*SIN(RADIANS(E192))+COS(RADIANS(G197))*COS(RADIANS(E192))*COS(RADIANS(AM182))))</f>
        <v>0</v>
      </c>
      <c r="AN197" s="3">
        <f>IF(DEGREES(ACOS(SIN(RADIANS(G197))*SIN(RADIANS(E192))+COS(RADIANS(G197))*COS(RADIANS(E192))*COS(RADIANS(AN182))))&gt;90,0,$F$4*$F$5/E191^2*(SIN(RADIANS(G197))*SIN(RADIANS(E192))+COS(RADIANS(G197))*COS(RADIANS(E192))*COS(RADIANS(AN182))))</f>
        <v>0</v>
      </c>
      <c r="AO197" s="3">
        <f>IF(DEGREES(ACOS(SIN(RADIANS(G197))*SIN(RADIANS(E192))+COS(RADIANS(G197))*COS(RADIANS(E192))*COS(RADIANS(AO182))))&gt;90,0,$F$4*$F$5/E191^2*(SIN(RADIANS(G197))*SIN(RADIANS(E192))+COS(RADIANS(G197))*COS(RADIANS(E192))*COS(RADIANS(AO182))))</f>
        <v>0</v>
      </c>
      <c r="AP197" s="3">
        <f>IF(DEGREES(ACOS(SIN(RADIANS(G197))*SIN(RADIANS(E192))+COS(RADIANS(G197))*COS(RADIANS(E192))*COS(RADIANS(AP182))))&gt;90,0,$F$4*$F$5/E191^2*(SIN(RADIANS(G197))*SIN(RADIANS(E192))+COS(RADIANS(G197))*COS(RADIANS(E192))*COS(RADIANS(AP182))))</f>
        <v>0</v>
      </c>
      <c r="AQ197" s="3">
        <f>IF(DEGREES(ACOS(SIN(RADIANS(G197))*SIN(RADIANS(E192))+COS(RADIANS(G197))*COS(RADIANS(E192))*COS(RADIANS(AQ182))))&gt;90,0,$F$4*$F$5/E191^2*(SIN(RADIANS(G197))*SIN(RADIANS(E192))+COS(RADIANS(G197))*COS(RADIANS(E192))*COS(RADIANS(AQ182))))</f>
        <v>0</v>
      </c>
      <c r="AR197" s="3">
        <f>IF(DEGREES(ACOS(SIN(RADIANS(G197))*SIN(RADIANS(E192))+COS(RADIANS(G197))*COS(RADIANS(E192))*COS(RADIANS(AR182))))&gt;90,0,$F$4*$F$5/E191^2*(SIN(RADIANS(G197))*SIN(RADIANS(E192))+COS(RADIANS(G197))*COS(RADIANS(E192))*COS(RADIANS(AR182))))</f>
        <v>0</v>
      </c>
    </row>
    <row r="198" spans="2:44" ht="15.75" customHeight="1" x14ac:dyDescent="0.2">
      <c r="G198" s="3">
        <v>-50</v>
      </c>
      <c r="I198" s="3">
        <f>IF(DEGREES(ACOS(SIN(RADIANS(G198))*SIN(RADIANS(E192))+COS(RADIANS(G198))*COS(RADIANS(E192))*COS(RADIANS(I182))))&gt;90,0,$F$4*$F$5/E191^2*(SIN(RADIANS(G198))*SIN(RADIANS(E192))+COS(RADIANS(G198))*COS(RADIANS(E192))*COS(RADIANS(I182))))</f>
        <v>0</v>
      </c>
      <c r="J198" s="3">
        <f>IF(DEGREES(ACOS(SIN(RADIANS(G198))*SIN(RADIANS(E192))+COS(RADIANS(G198))*COS(RADIANS(E192))*COS(RADIANS(J182))))&gt;90,0,$F$4*$F$5/E191^2*(SIN(RADIANS(G198))*SIN(RADIANS(E192))+COS(RADIANS(G198))*COS(RADIANS(E192))*COS(RADIANS(J182))))</f>
        <v>0</v>
      </c>
      <c r="K198" s="3">
        <f>IF(DEGREES(ACOS(SIN(RADIANS(G198))*SIN(RADIANS(E192))+COS(RADIANS(G198))*COS(RADIANS(E192))*COS(RADIANS(K182))))&gt;90,0,$F$4*$F$5/E191^2*(SIN(RADIANS(G198))*SIN(RADIANS(E192))+COS(RADIANS(G198))*COS(RADIANS(E192))*COS(RADIANS(K182))))</f>
        <v>0</v>
      </c>
      <c r="L198" s="3">
        <f>IF(DEGREES(ACOS(SIN(RADIANS(G198))*SIN(RADIANS(E192))+COS(RADIANS(G198))*COS(RADIANS(E192))*COS(RADIANS(L182))))&gt;90,0,$F$4*$F$5/E191^2*(SIN(RADIANS(G198))*SIN(RADIANS(E192))+COS(RADIANS(G198))*COS(RADIANS(E192))*COS(RADIANS(L182))))</f>
        <v>0</v>
      </c>
      <c r="M198" s="3">
        <f>IF(DEGREES(ACOS(SIN(RADIANS(G198))*SIN(RADIANS(E192))+COS(RADIANS(G198))*COS(RADIANS(E192))*COS(RADIANS(M182))))&gt;90,0,$F$4*$F$5/E191^2*(SIN(RADIANS(G198))*SIN(RADIANS(E192))+COS(RADIANS(G198))*COS(RADIANS(E192))*COS(RADIANS(M182))))</f>
        <v>0</v>
      </c>
      <c r="N198" s="3">
        <f>IF(DEGREES(ACOS(SIN(RADIANS(G198))*SIN(RADIANS(E192))+COS(RADIANS(G198))*COS(RADIANS(E192))*COS(RADIANS(N182))))&gt;90,0,$F$4*$F$5/E191^2*(SIN(RADIANS(G198))*SIN(RADIANS(E192))+COS(RADIANS(G198))*COS(RADIANS(E192))*COS(RADIANS(N182))))</f>
        <v>0</v>
      </c>
      <c r="O198" s="3">
        <f>IF(DEGREES(ACOS(SIN(RADIANS(G198))*SIN(RADIANS(E192))+COS(RADIANS(G198))*COS(RADIANS(E192))*COS(RADIANS(O182))))&gt;90,0,$F$4*$F$5/E191^2*(SIN(RADIANS(G198))*SIN(RADIANS(E192))+COS(RADIANS(G198))*COS(RADIANS(E192))*COS(RADIANS(O182))))</f>
        <v>0</v>
      </c>
      <c r="P198" s="3">
        <f>IF(DEGREES(ACOS(SIN(RADIANS(G198))*SIN(RADIANS(E192))+COS(RADIANS(G198))*COS(RADIANS(E192))*COS(RADIANS(P182))))&gt;90,0,$F$4*$F$5/E191^2*(SIN(RADIANS(G198))*SIN(RADIANS(E192))+COS(RADIANS(G198))*COS(RADIANS(E192))*COS(RADIANS(P182))))</f>
        <v>0</v>
      </c>
      <c r="Q198" s="3">
        <f>IF(DEGREES(ACOS(SIN(RADIANS(G198))*SIN(RADIANS(E192))+COS(RADIANS(G198))*COS(RADIANS(E192))*COS(RADIANS(Q182))))&gt;90,0,$F$4*$F$5/E191^2*(SIN(RADIANS(G198))*SIN(RADIANS(E192))+COS(RADIANS(G198))*COS(RADIANS(E192))*COS(RADIANS(Q182))))</f>
        <v>0</v>
      </c>
      <c r="R198" s="3" t="e">
        <f>IF(DEGREES(ACOS(SIN(RADIANS(G198))*SIN(RADIANS(E192))+COS(RADIANS(G198))*COS(RADIANS(E192))*COS(RADIANS(R182))))&gt;90,0,$F$4*$F$5/E191^2*(SIN(RADIANS(G198))*SIN(RADIANS(E192))+COS(RADIANS(G198))*COS(RADIANS(E192))*COS(RADIANS(R182))))</f>
        <v>#DIV/0!</v>
      </c>
      <c r="S198" s="3" t="e">
        <f>IF(DEGREES(ACOS(SIN(RADIANS(G198))*SIN(RADIANS(E192))+COS(RADIANS(G198))*COS(RADIANS(E192))*COS(RADIANS(S182))))&gt;90,0,$F$4*$F$5/E191^2*(SIN(RADIANS(G198))*SIN(RADIANS(E192))+COS(RADIANS(G198))*COS(RADIANS(E192))*COS(RADIANS(S182))))</f>
        <v>#DIV/0!</v>
      </c>
      <c r="T198" s="3" t="e">
        <f>IF(DEGREES(ACOS(SIN(RADIANS(G198))*SIN(RADIANS(E192))+COS(RADIANS(G198))*COS(RADIANS(E192))*COS(RADIANS(T182))))&gt;90,0,$F$4*$F$5/E191^2*(SIN(RADIANS(G198))*SIN(RADIANS(E192))+COS(RADIANS(G198))*COS(RADIANS(E192))*COS(RADIANS(T182))))</f>
        <v>#DIV/0!</v>
      </c>
      <c r="U198" s="3" t="e">
        <f>IF(DEGREES(ACOS(SIN(RADIANS(G198))*SIN(RADIANS(E192))+COS(RADIANS(G198))*COS(RADIANS(E192))*COS(RADIANS(U182))))&gt;90,0,$F$4*$F$5/E191^2*(SIN(RADIANS(G198))*SIN(RADIANS(E192))+COS(RADIANS(G198))*COS(RADIANS(E192))*COS(RADIANS(U182))))</f>
        <v>#DIV/0!</v>
      </c>
      <c r="V198" s="3" t="e">
        <f>IF(DEGREES(ACOS(SIN(RADIANS(G198))*SIN(RADIANS(E192))+COS(RADIANS(G198))*COS(RADIANS(E192))*COS(RADIANS(V182))))&gt;90,0,$F$4*$F$5/E191^2*(SIN(RADIANS(G198))*SIN(RADIANS(E192))+COS(RADIANS(G198))*COS(RADIANS(E192))*COS(RADIANS(V182))))</f>
        <v>#DIV/0!</v>
      </c>
      <c r="W198" s="3" t="e">
        <f>IF(DEGREES(ACOS(SIN(RADIANS(G198))*SIN(RADIANS(E192))+COS(RADIANS(G198))*COS(RADIANS(E192))*COS(RADIANS(W182))))&gt;90,0,$F$4*$F$5/E191^2*(SIN(RADIANS(G198))*SIN(RADIANS(E192))+COS(RADIANS(G198))*COS(RADIANS(E192))*COS(RADIANS(W182))))</f>
        <v>#DIV/0!</v>
      </c>
      <c r="X198" s="3" t="e">
        <f>IF(DEGREES(ACOS(SIN(RADIANS(G198))*SIN(RADIANS(E192))+COS(RADIANS(G198))*COS(RADIANS(E192))*COS(RADIANS(X182))))&gt;90,0,$F$4*$F$5/E191^2*(SIN(RADIANS(G198))*SIN(RADIANS(E192))+COS(RADIANS(G198))*COS(RADIANS(E192))*COS(RADIANS(X182))))</f>
        <v>#DIV/0!</v>
      </c>
      <c r="Y198" s="3" t="e">
        <f>IF(DEGREES(ACOS(SIN(RADIANS(G198))*SIN(RADIANS(E192))+COS(RADIANS(G198))*COS(RADIANS(E192))*COS(RADIANS(Y182))))&gt;90,0,$F$4*$F$5/E191^2*(SIN(RADIANS(G198))*SIN(RADIANS(E192))+COS(RADIANS(G198))*COS(RADIANS(E192))*COS(RADIANS(Y182))))</f>
        <v>#DIV/0!</v>
      </c>
      <c r="Z198" s="3" t="e">
        <f>IF(DEGREES(ACOS(SIN(RADIANS(G198))*SIN(RADIANS(E192))+COS(RADIANS(G198))*COS(RADIANS(E192))*COS(RADIANS(Z182))))&gt;90,0,$F$4*$F$5/E191^2*(SIN(RADIANS(G198))*SIN(RADIANS(E192))+COS(RADIANS(G198))*COS(RADIANS(E192))*COS(RADIANS(Z182))))</f>
        <v>#DIV/0!</v>
      </c>
      <c r="AA198" s="3" t="e">
        <f>IF(DEGREES(ACOS(SIN(RADIANS(G198))*SIN(RADIANS(E192))+COS(RADIANS(G198))*COS(RADIANS(E192))*COS(RADIANS(AA182))))&gt;90,0,$F$4*$F$5/E191^2*(SIN(RADIANS(G198))*SIN(RADIANS(E192))+COS(RADIANS(G198))*COS(RADIANS(E192))*COS(RADIANS(AA182))))</f>
        <v>#DIV/0!</v>
      </c>
      <c r="AB198" s="3" t="e">
        <f>IF(DEGREES(ACOS(SIN(RADIANS(G198))*SIN(RADIANS(E192))+COS(RADIANS(G198))*COS(RADIANS(E192))*COS(RADIANS(AB182))))&gt;90,0,$F$4*$F$5/E191^2*(SIN(RADIANS(G198))*SIN(RADIANS(E192))+COS(RADIANS(G198))*COS(RADIANS(E192))*COS(RADIANS(AB182))))</f>
        <v>#DIV/0!</v>
      </c>
      <c r="AC198" s="3" t="e">
        <f>IF(DEGREES(ACOS(SIN(RADIANS(G198))*SIN(RADIANS(E192))+COS(RADIANS(G198))*COS(RADIANS(E192))*COS(RADIANS(AC182))))&gt;90,0,$F$4*$F$5/E191^2*(SIN(RADIANS(G198))*SIN(RADIANS(E192))+COS(RADIANS(G198))*COS(RADIANS(E192))*COS(RADIANS(AC182))))</f>
        <v>#DIV/0!</v>
      </c>
      <c r="AD198" s="3" t="e">
        <f>IF(DEGREES(ACOS(SIN(RADIANS(G198))*SIN(RADIANS(E192))+COS(RADIANS(G198))*COS(RADIANS(E192))*COS(RADIANS(AD182))))&gt;90,0,$F$4*$F$5/E191^2*(SIN(RADIANS(G198))*SIN(RADIANS(E192))+COS(RADIANS(G198))*COS(RADIANS(E192))*COS(RADIANS(AD182))))</f>
        <v>#DIV/0!</v>
      </c>
      <c r="AE198" s="3" t="e">
        <f>IF(DEGREES(ACOS(SIN(RADIANS(G198))*SIN(RADIANS(E192))+COS(RADIANS(G198))*COS(RADIANS(E192))*COS(RADIANS(AE182))))&gt;90,0,$F$4*$F$5/E191^2*(SIN(RADIANS(G198))*SIN(RADIANS(E192))+COS(RADIANS(G198))*COS(RADIANS(E192))*COS(RADIANS(AE182))))</f>
        <v>#DIV/0!</v>
      </c>
      <c r="AF198" s="3" t="e">
        <f>IF(DEGREES(ACOS(SIN(RADIANS(G198))*SIN(RADIANS(E192))+COS(RADIANS(G198))*COS(RADIANS(E192))*COS(RADIANS(AF182))))&gt;90,0,$F$4*$F$5/E191^2*(SIN(RADIANS(G198))*SIN(RADIANS(E192))+COS(RADIANS(G198))*COS(RADIANS(E192))*COS(RADIANS(AF182))))</f>
        <v>#DIV/0!</v>
      </c>
      <c r="AG198" s="3" t="e">
        <f>IF(DEGREES(ACOS(SIN(RADIANS(G198))*SIN(RADIANS(E192))+COS(RADIANS(G198))*COS(RADIANS(E192))*COS(RADIANS(AG182))))&gt;90,0,$F$4*$F$5/E191^2*(SIN(RADIANS(G198))*SIN(RADIANS(E192))+COS(RADIANS(G198))*COS(RADIANS(E192))*COS(RADIANS(AG182))))</f>
        <v>#DIV/0!</v>
      </c>
      <c r="AH198" s="3" t="e">
        <f>IF(DEGREES(ACOS(SIN(RADIANS(G198))*SIN(RADIANS(E192))+COS(RADIANS(G198))*COS(RADIANS(E192))*COS(RADIANS(AH182))))&gt;90,0,$F$4*$F$5/E191^2*(SIN(RADIANS(G198))*SIN(RADIANS(E192))+COS(RADIANS(G198))*COS(RADIANS(E192))*COS(RADIANS(AH182))))</f>
        <v>#DIV/0!</v>
      </c>
      <c r="AI198" s="3" t="e">
        <f>IF(DEGREES(ACOS(SIN(RADIANS(G198))*SIN(RADIANS(E192))+COS(RADIANS(G198))*COS(RADIANS(E192))*COS(RADIANS(AI182))))&gt;90,0,$F$4*$F$5/E191^2*(SIN(RADIANS(G198))*SIN(RADIANS(E192))+COS(RADIANS(G198))*COS(RADIANS(E192))*COS(RADIANS(AI182))))</f>
        <v>#DIV/0!</v>
      </c>
      <c r="AJ198" s="3" t="e">
        <f>IF(DEGREES(ACOS(SIN(RADIANS(G198))*SIN(RADIANS(E192))+COS(RADIANS(G198))*COS(RADIANS(E192))*COS(RADIANS(AJ182))))&gt;90,0,$F$4*$F$5/E191^2*(SIN(RADIANS(G198))*SIN(RADIANS(E192))+COS(RADIANS(G198))*COS(RADIANS(E192))*COS(RADIANS(AJ182))))</f>
        <v>#DIV/0!</v>
      </c>
      <c r="AK198" s="3">
        <f>IF(DEGREES(ACOS(SIN(RADIANS(G198))*SIN(RADIANS(E192))+COS(RADIANS(G198))*COS(RADIANS(E192))*COS(RADIANS(AK182))))&gt;90,0,$F$4*$F$5/E191^2*(SIN(RADIANS(G198))*SIN(RADIANS(E192))+COS(RADIANS(G198))*COS(RADIANS(E192))*COS(RADIANS(AK182))))</f>
        <v>0</v>
      </c>
      <c r="AL198" s="3">
        <f>IF(DEGREES(ACOS(SIN(RADIANS(G198))*SIN(RADIANS(E192))+COS(RADIANS(G198))*COS(RADIANS(E192))*COS(RADIANS(AL182))))&gt;90,0,$F$4*$F$5/E191^2*(SIN(RADIANS(G198))*SIN(RADIANS(E192))+COS(RADIANS(G198))*COS(RADIANS(E192))*COS(RADIANS(AL182))))</f>
        <v>0</v>
      </c>
      <c r="AM198" s="3">
        <f>IF(DEGREES(ACOS(SIN(RADIANS(G198))*SIN(RADIANS(E192))+COS(RADIANS(G198))*COS(RADIANS(E192))*COS(RADIANS(AM182))))&gt;90,0,$F$4*$F$5/E191^2*(SIN(RADIANS(G198))*SIN(RADIANS(E192))+COS(RADIANS(G198))*COS(RADIANS(E192))*COS(RADIANS(AM182))))</f>
        <v>0</v>
      </c>
      <c r="AN198" s="3">
        <f>IF(DEGREES(ACOS(SIN(RADIANS(G198))*SIN(RADIANS(E192))+COS(RADIANS(G198))*COS(RADIANS(E192))*COS(RADIANS(AN182))))&gt;90,0,$F$4*$F$5/E191^2*(SIN(RADIANS(G198))*SIN(RADIANS(E192))+COS(RADIANS(G198))*COS(RADIANS(E192))*COS(RADIANS(AN182))))</f>
        <v>0</v>
      </c>
      <c r="AO198" s="3">
        <f>IF(DEGREES(ACOS(SIN(RADIANS(G198))*SIN(RADIANS(E192))+COS(RADIANS(G198))*COS(RADIANS(E192))*COS(RADIANS(AO182))))&gt;90,0,$F$4*$F$5/E191^2*(SIN(RADIANS(G198))*SIN(RADIANS(E192))+COS(RADIANS(G198))*COS(RADIANS(E192))*COS(RADIANS(AO182))))</f>
        <v>0</v>
      </c>
      <c r="AP198" s="3">
        <f>IF(DEGREES(ACOS(SIN(RADIANS(G198))*SIN(RADIANS(E192))+COS(RADIANS(G198))*COS(RADIANS(E192))*COS(RADIANS(AP182))))&gt;90,0,$F$4*$F$5/E191^2*(SIN(RADIANS(G198))*SIN(RADIANS(E192))+COS(RADIANS(G198))*COS(RADIANS(E192))*COS(RADIANS(AP182))))</f>
        <v>0</v>
      </c>
      <c r="AQ198" s="3">
        <f>IF(DEGREES(ACOS(SIN(RADIANS(G198))*SIN(RADIANS(E192))+COS(RADIANS(G198))*COS(RADIANS(E192))*COS(RADIANS(AQ182))))&gt;90,0,$F$4*$F$5/E191^2*(SIN(RADIANS(G198))*SIN(RADIANS(E192))+COS(RADIANS(G198))*COS(RADIANS(E192))*COS(RADIANS(AQ182))))</f>
        <v>0</v>
      </c>
      <c r="AR198" s="3">
        <f>IF(DEGREES(ACOS(SIN(RADIANS(G198))*SIN(RADIANS(E192))+COS(RADIANS(G198))*COS(RADIANS(E192))*COS(RADIANS(AR182))))&gt;90,0,$F$4*$F$5/E191^2*(SIN(RADIANS(G198))*SIN(RADIANS(E192))+COS(RADIANS(G198))*COS(RADIANS(E192))*COS(RADIANS(AR182))))</f>
        <v>0</v>
      </c>
    </row>
    <row r="199" spans="2:44" ht="15.75" customHeight="1" x14ac:dyDescent="0.2">
      <c r="G199" s="3">
        <v>-60</v>
      </c>
      <c r="I199" s="3">
        <f>IF(DEGREES(ACOS(SIN(RADIANS(G199))*SIN(RADIANS(E192))+COS(RADIANS(G199))*COS(RADIANS(E192))*COS(RADIANS(I182))))&gt;90,0,$F$4*$F$5/E191^2*(SIN(RADIANS(G199))*SIN(RADIANS(E192))+COS(RADIANS(G199))*COS(RADIANS(E192))*COS(RADIANS(I182))))</f>
        <v>0</v>
      </c>
      <c r="J199" s="3">
        <f>IF(DEGREES(ACOS(SIN(RADIANS(G199))*SIN(RADIANS(E192))+COS(RADIANS(G199))*COS(RADIANS(E192))*COS(RADIANS(J182))))&gt;90,0,$F$4*$F$5/E191^2*(SIN(RADIANS(G199))*SIN(RADIANS(E192))+COS(RADIANS(G199))*COS(RADIANS(E192))*COS(RADIANS(J182))))</f>
        <v>0</v>
      </c>
      <c r="K199" s="3">
        <f>IF(DEGREES(ACOS(SIN(RADIANS(G199))*SIN(RADIANS(E192))+COS(RADIANS(G199))*COS(RADIANS(E192))*COS(RADIANS(K182))))&gt;90,0,$F$4*$F$5/E191^2*(SIN(RADIANS(G199))*SIN(RADIANS(E192))+COS(RADIANS(G199))*COS(RADIANS(E192))*COS(RADIANS(K182))))</f>
        <v>0</v>
      </c>
      <c r="L199" s="3">
        <f>IF(DEGREES(ACOS(SIN(RADIANS(G199))*SIN(RADIANS(E192))+COS(RADIANS(G199))*COS(RADIANS(E192))*COS(RADIANS(L182))))&gt;90,0,$F$4*$F$5/E191^2*(SIN(RADIANS(G199))*SIN(RADIANS(E192))+COS(RADIANS(G199))*COS(RADIANS(E192))*COS(RADIANS(L182))))</f>
        <v>0</v>
      </c>
      <c r="M199" s="3">
        <f>IF(DEGREES(ACOS(SIN(RADIANS(G199))*SIN(RADIANS(E192))+COS(RADIANS(G199))*COS(RADIANS(E192))*COS(RADIANS(M182))))&gt;90,0,$F$4*$F$5/E191^2*(SIN(RADIANS(G199))*SIN(RADIANS(E192))+COS(RADIANS(G199))*COS(RADIANS(E192))*COS(RADIANS(M182))))</f>
        <v>0</v>
      </c>
      <c r="N199" s="3">
        <f>IF(DEGREES(ACOS(SIN(RADIANS(G199))*SIN(RADIANS(E192))+COS(RADIANS(G199))*COS(RADIANS(E192))*COS(RADIANS(N182))))&gt;90,0,$F$4*$F$5/E191^2*(SIN(RADIANS(G199))*SIN(RADIANS(E192))+COS(RADIANS(G199))*COS(RADIANS(E192))*COS(RADIANS(N182))))</f>
        <v>0</v>
      </c>
      <c r="O199" s="3">
        <f>IF(DEGREES(ACOS(SIN(RADIANS(G199))*SIN(RADIANS(E192))+COS(RADIANS(G199))*COS(RADIANS(E192))*COS(RADIANS(O182))))&gt;90,0,$F$4*$F$5/E191^2*(SIN(RADIANS(G199))*SIN(RADIANS(E192))+COS(RADIANS(G199))*COS(RADIANS(E192))*COS(RADIANS(O182))))</f>
        <v>0</v>
      </c>
      <c r="P199" s="3">
        <f>IF(DEGREES(ACOS(SIN(RADIANS(G199))*SIN(RADIANS(E192))+COS(RADIANS(G199))*COS(RADIANS(E192))*COS(RADIANS(P182))))&gt;90,0,$F$4*$F$5/E191^2*(SIN(RADIANS(G199))*SIN(RADIANS(E192))+COS(RADIANS(G199))*COS(RADIANS(E192))*COS(RADIANS(P182))))</f>
        <v>0</v>
      </c>
      <c r="Q199" s="3">
        <f>IF(DEGREES(ACOS(SIN(RADIANS(G199))*SIN(RADIANS(E192))+COS(RADIANS(G199))*COS(RADIANS(E192))*COS(RADIANS(Q182))))&gt;90,0,$F$4*$F$5/E191^2*(SIN(RADIANS(G199))*SIN(RADIANS(E192))+COS(RADIANS(G199))*COS(RADIANS(E192))*COS(RADIANS(Q182))))</f>
        <v>0</v>
      </c>
      <c r="R199" s="3" t="e">
        <f>IF(DEGREES(ACOS(SIN(RADIANS(G199))*SIN(RADIANS(E192))+COS(RADIANS(G199))*COS(RADIANS(E192))*COS(RADIANS(R182))))&gt;90,0,$F$4*$F$5/E191^2*(SIN(RADIANS(G199))*SIN(RADIANS(E192))+COS(RADIANS(G199))*COS(RADIANS(E192))*COS(RADIANS(R182))))</f>
        <v>#DIV/0!</v>
      </c>
      <c r="S199" s="3" t="e">
        <f>IF(DEGREES(ACOS(SIN(RADIANS(G199))*SIN(RADIANS(E192))+COS(RADIANS(G199))*COS(RADIANS(E192))*COS(RADIANS(S182))))&gt;90,0,$F$4*$F$5/E191^2*(SIN(RADIANS(G199))*SIN(RADIANS(E192))+COS(RADIANS(G199))*COS(RADIANS(E192))*COS(RADIANS(S182))))</f>
        <v>#DIV/0!</v>
      </c>
      <c r="T199" s="3" t="e">
        <f>IF(DEGREES(ACOS(SIN(RADIANS(G199))*SIN(RADIANS(E192))+COS(RADIANS(G199))*COS(RADIANS(E192))*COS(RADIANS(T182))))&gt;90,0,$F$4*$F$5/E191^2*(SIN(RADIANS(G199))*SIN(RADIANS(E192))+COS(RADIANS(G199))*COS(RADIANS(E192))*COS(RADIANS(T182))))</f>
        <v>#DIV/0!</v>
      </c>
      <c r="U199" s="3" t="e">
        <f>IF(DEGREES(ACOS(SIN(RADIANS(G199))*SIN(RADIANS(E192))+COS(RADIANS(G199))*COS(RADIANS(E192))*COS(RADIANS(U182))))&gt;90,0,$F$4*$F$5/E191^2*(SIN(RADIANS(G199))*SIN(RADIANS(E192))+COS(RADIANS(G199))*COS(RADIANS(E192))*COS(RADIANS(U182))))</f>
        <v>#DIV/0!</v>
      </c>
      <c r="V199" s="3" t="e">
        <f>IF(DEGREES(ACOS(SIN(RADIANS(G199))*SIN(RADIANS(E192))+COS(RADIANS(G199))*COS(RADIANS(E192))*COS(RADIANS(V182))))&gt;90,0,$F$4*$F$5/E191^2*(SIN(RADIANS(G199))*SIN(RADIANS(E192))+COS(RADIANS(G199))*COS(RADIANS(E192))*COS(RADIANS(V182))))</f>
        <v>#DIV/0!</v>
      </c>
      <c r="W199" s="3" t="e">
        <f>IF(DEGREES(ACOS(SIN(RADIANS(G199))*SIN(RADIANS(E192))+COS(RADIANS(G199))*COS(RADIANS(E192))*COS(RADIANS(W182))))&gt;90,0,$F$4*$F$5/E191^2*(SIN(RADIANS(G199))*SIN(RADIANS(E192))+COS(RADIANS(G199))*COS(RADIANS(E192))*COS(RADIANS(W182))))</f>
        <v>#DIV/0!</v>
      </c>
      <c r="X199" s="3" t="e">
        <f>IF(DEGREES(ACOS(SIN(RADIANS(G199))*SIN(RADIANS(E192))+COS(RADIANS(G199))*COS(RADIANS(E192))*COS(RADIANS(X182))))&gt;90,0,$F$4*$F$5/E191^2*(SIN(RADIANS(G199))*SIN(RADIANS(E192))+COS(RADIANS(G199))*COS(RADIANS(E192))*COS(RADIANS(X182))))</f>
        <v>#DIV/0!</v>
      </c>
      <c r="Y199" s="3" t="e">
        <f>IF(DEGREES(ACOS(SIN(RADIANS(G199))*SIN(RADIANS(E192))+COS(RADIANS(G199))*COS(RADIANS(E192))*COS(RADIANS(Y182))))&gt;90,0,$F$4*$F$5/E191^2*(SIN(RADIANS(G199))*SIN(RADIANS(E192))+COS(RADIANS(G199))*COS(RADIANS(E192))*COS(RADIANS(Y182))))</f>
        <v>#DIV/0!</v>
      </c>
      <c r="Z199" s="3" t="e">
        <f>IF(DEGREES(ACOS(SIN(RADIANS(G199))*SIN(RADIANS(E192))+COS(RADIANS(G199))*COS(RADIANS(E192))*COS(RADIANS(Z182))))&gt;90,0,$F$4*$F$5/E191^2*(SIN(RADIANS(G199))*SIN(RADIANS(E192))+COS(RADIANS(G199))*COS(RADIANS(E192))*COS(RADIANS(Z182))))</f>
        <v>#DIV/0!</v>
      </c>
      <c r="AA199" s="3" t="e">
        <f>IF(DEGREES(ACOS(SIN(RADIANS(G199))*SIN(RADIANS(E192))+COS(RADIANS(G199))*COS(RADIANS(E192))*COS(RADIANS(AA182))))&gt;90,0,$F$4*$F$5/E191^2*(SIN(RADIANS(G199))*SIN(RADIANS(E192))+COS(RADIANS(G199))*COS(RADIANS(E192))*COS(RADIANS(AA182))))</f>
        <v>#DIV/0!</v>
      </c>
      <c r="AB199" s="3" t="e">
        <f>IF(DEGREES(ACOS(SIN(RADIANS(G199))*SIN(RADIANS(E192))+COS(RADIANS(G199))*COS(RADIANS(E192))*COS(RADIANS(AB182))))&gt;90,0,$F$4*$F$5/E191^2*(SIN(RADIANS(G199))*SIN(RADIANS(E192))+COS(RADIANS(G199))*COS(RADIANS(E192))*COS(RADIANS(AB182))))</f>
        <v>#DIV/0!</v>
      </c>
      <c r="AC199" s="3" t="e">
        <f>IF(DEGREES(ACOS(SIN(RADIANS(G199))*SIN(RADIANS(E192))+COS(RADIANS(G199))*COS(RADIANS(E192))*COS(RADIANS(AC182))))&gt;90,0,$F$4*$F$5/E191^2*(SIN(RADIANS(G199))*SIN(RADIANS(E192))+COS(RADIANS(G199))*COS(RADIANS(E192))*COS(RADIANS(AC182))))</f>
        <v>#DIV/0!</v>
      </c>
      <c r="AD199" s="3" t="e">
        <f>IF(DEGREES(ACOS(SIN(RADIANS(G199))*SIN(RADIANS(E192))+COS(RADIANS(G199))*COS(RADIANS(E192))*COS(RADIANS(AD182))))&gt;90,0,$F$4*$F$5/E191^2*(SIN(RADIANS(G199))*SIN(RADIANS(E192))+COS(RADIANS(G199))*COS(RADIANS(E192))*COS(RADIANS(AD182))))</f>
        <v>#DIV/0!</v>
      </c>
      <c r="AE199" s="3" t="e">
        <f>IF(DEGREES(ACOS(SIN(RADIANS(G199))*SIN(RADIANS(E192))+COS(RADIANS(G199))*COS(RADIANS(E192))*COS(RADIANS(AE182))))&gt;90,0,$F$4*$F$5/E191^2*(SIN(RADIANS(G199))*SIN(RADIANS(E192))+COS(RADIANS(G199))*COS(RADIANS(E192))*COS(RADIANS(AE182))))</f>
        <v>#DIV/0!</v>
      </c>
      <c r="AF199" s="3" t="e">
        <f>IF(DEGREES(ACOS(SIN(RADIANS(G199))*SIN(RADIANS(E192))+COS(RADIANS(G199))*COS(RADIANS(E192))*COS(RADIANS(AF182))))&gt;90,0,$F$4*$F$5/E191^2*(SIN(RADIANS(G199))*SIN(RADIANS(E192))+COS(RADIANS(G199))*COS(RADIANS(E192))*COS(RADIANS(AF182))))</f>
        <v>#DIV/0!</v>
      </c>
      <c r="AG199" s="3" t="e">
        <f>IF(DEGREES(ACOS(SIN(RADIANS(G199))*SIN(RADIANS(E192))+COS(RADIANS(G199))*COS(RADIANS(E192))*COS(RADIANS(AG182))))&gt;90,0,$F$4*$F$5/E191^2*(SIN(RADIANS(G199))*SIN(RADIANS(E192))+COS(RADIANS(G199))*COS(RADIANS(E192))*COS(RADIANS(AG182))))</f>
        <v>#DIV/0!</v>
      </c>
      <c r="AH199" s="3" t="e">
        <f>IF(DEGREES(ACOS(SIN(RADIANS(G199))*SIN(RADIANS(E192))+COS(RADIANS(G199))*COS(RADIANS(E192))*COS(RADIANS(AH182))))&gt;90,0,$F$4*$F$5/E191^2*(SIN(RADIANS(G199))*SIN(RADIANS(E192))+COS(RADIANS(G199))*COS(RADIANS(E192))*COS(RADIANS(AH182))))</f>
        <v>#DIV/0!</v>
      </c>
      <c r="AI199" s="3" t="e">
        <f>IF(DEGREES(ACOS(SIN(RADIANS(G199))*SIN(RADIANS(E192))+COS(RADIANS(G199))*COS(RADIANS(E192))*COS(RADIANS(AI182))))&gt;90,0,$F$4*$F$5/E191^2*(SIN(RADIANS(G199))*SIN(RADIANS(E192))+COS(RADIANS(G199))*COS(RADIANS(E192))*COS(RADIANS(AI182))))</f>
        <v>#DIV/0!</v>
      </c>
      <c r="AJ199" s="3" t="e">
        <f>IF(DEGREES(ACOS(SIN(RADIANS(G199))*SIN(RADIANS(E192))+COS(RADIANS(G199))*COS(RADIANS(E192))*COS(RADIANS(AJ182))))&gt;90,0,$F$4*$F$5/E191^2*(SIN(RADIANS(G199))*SIN(RADIANS(E192))+COS(RADIANS(G199))*COS(RADIANS(E192))*COS(RADIANS(AJ182))))</f>
        <v>#DIV/0!</v>
      </c>
      <c r="AK199" s="3">
        <f>IF(DEGREES(ACOS(SIN(RADIANS(G199))*SIN(RADIANS(E192))+COS(RADIANS(G199))*COS(RADIANS(E192))*COS(RADIANS(AK182))))&gt;90,0,$F$4*$F$5/E191^2*(SIN(RADIANS(G199))*SIN(RADIANS(E192))+COS(RADIANS(G199))*COS(RADIANS(E192))*COS(RADIANS(AK182))))</f>
        <v>0</v>
      </c>
      <c r="AL199" s="3">
        <f>IF(DEGREES(ACOS(SIN(RADIANS(G199))*SIN(RADIANS(E192))+COS(RADIANS(G199))*COS(RADIANS(E192))*COS(RADIANS(AL182))))&gt;90,0,$F$4*$F$5/E191^2*(SIN(RADIANS(G199))*SIN(RADIANS(E192))+COS(RADIANS(G199))*COS(RADIANS(E192))*COS(RADIANS(AL182))))</f>
        <v>0</v>
      </c>
      <c r="AM199" s="3">
        <f>IF(DEGREES(ACOS(SIN(RADIANS(G199))*SIN(RADIANS(E192))+COS(RADIANS(G199))*COS(RADIANS(E192))*COS(RADIANS(AM182))))&gt;90,0,$F$4*$F$5/E191^2*(SIN(RADIANS(G199))*SIN(RADIANS(E192))+COS(RADIANS(G199))*COS(RADIANS(E192))*COS(RADIANS(AM182))))</f>
        <v>0</v>
      </c>
      <c r="AN199" s="3">
        <f>IF(DEGREES(ACOS(SIN(RADIANS(G199))*SIN(RADIANS(E192))+COS(RADIANS(G199))*COS(RADIANS(E192))*COS(RADIANS(AN182))))&gt;90,0,$F$4*$F$5/E191^2*(SIN(RADIANS(G199))*SIN(RADIANS(E192))+COS(RADIANS(G199))*COS(RADIANS(E192))*COS(RADIANS(AN182))))</f>
        <v>0</v>
      </c>
      <c r="AO199" s="3">
        <f>IF(DEGREES(ACOS(SIN(RADIANS(G199))*SIN(RADIANS(E192))+COS(RADIANS(G199))*COS(RADIANS(E192))*COS(RADIANS(AO182))))&gt;90,0,$F$4*$F$5/E191^2*(SIN(RADIANS(G199))*SIN(RADIANS(E192))+COS(RADIANS(G199))*COS(RADIANS(E192))*COS(RADIANS(AO182))))</f>
        <v>0</v>
      </c>
      <c r="AP199" s="3">
        <f>IF(DEGREES(ACOS(SIN(RADIANS(G199))*SIN(RADIANS(E192))+COS(RADIANS(G199))*COS(RADIANS(E192))*COS(RADIANS(AP182))))&gt;90,0,$F$4*$F$5/E191^2*(SIN(RADIANS(G199))*SIN(RADIANS(E192))+COS(RADIANS(G199))*COS(RADIANS(E192))*COS(RADIANS(AP182))))</f>
        <v>0</v>
      </c>
      <c r="AQ199" s="3">
        <f>IF(DEGREES(ACOS(SIN(RADIANS(G199))*SIN(RADIANS(E192))+COS(RADIANS(G199))*COS(RADIANS(E192))*COS(RADIANS(AQ182))))&gt;90,0,$F$4*$F$5/E191^2*(SIN(RADIANS(G199))*SIN(RADIANS(E192))+COS(RADIANS(G199))*COS(RADIANS(E192))*COS(RADIANS(AQ182))))</f>
        <v>0</v>
      </c>
      <c r="AR199" s="3">
        <f>IF(DEGREES(ACOS(SIN(RADIANS(G199))*SIN(RADIANS(E192))+COS(RADIANS(G199))*COS(RADIANS(E192))*COS(RADIANS(AR182))))&gt;90,0,$F$4*$F$5/E191^2*(SIN(RADIANS(G199))*SIN(RADIANS(E192))+COS(RADIANS(G199))*COS(RADIANS(E192))*COS(RADIANS(AR182))))</f>
        <v>0</v>
      </c>
    </row>
    <row r="200" spans="2:44" ht="15.75" customHeight="1" x14ac:dyDescent="0.2">
      <c r="G200" s="3">
        <v>-70</v>
      </c>
      <c r="I200" s="3">
        <f>IF(DEGREES(ACOS(SIN(RADIANS(G200))*SIN(RADIANS(E192))+COS(RADIANS(G200))*COS(RADIANS(E192))*COS(RADIANS(I182))))&gt;90,0,$F$4*$F$5/E191^2*(SIN(RADIANS(G200))*SIN(RADIANS(E192))+COS(RADIANS(G200))*COS(RADIANS(E192))*COS(RADIANS(I182))))</f>
        <v>0</v>
      </c>
      <c r="J200" s="3">
        <f>IF(DEGREES(ACOS(SIN(RADIANS(G200))*SIN(RADIANS(E192))+COS(RADIANS(G200))*COS(RADIANS(E192))*COS(RADIANS(J182))))&gt;90,0,$F$4*$F$5/E191^2*(SIN(RADIANS(G200))*SIN(RADIANS(E192))+COS(RADIANS(G200))*COS(RADIANS(E192))*COS(RADIANS(J182))))</f>
        <v>0</v>
      </c>
      <c r="K200" s="3">
        <f>IF(DEGREES(ACOS(SIN(RADIANS(G200))*SIN(RADIANS(E192))+COS(RADIANS(G200))*COS(RADIANS(E192))*COS(RADIANS(K182))))&gt;90,0,$F$4*$F$5/E191^2*(SIN(RADIANS(G200))*SIN(RADIANS(E192))+COS(RADIANS(G200))*COS(RADIANS(E192))*COS(RADIANS(K182))))</f>
        <v>0</v>
      </c>
      <c r="L200" s="3">
        <f>IF(DEGREES(ACOS(SIN(RADIANS(G200))*SIN(RADIANS(E192))+COS(RADIANS(G200))*COS(RADIANS(E192))*COS(RADIANS(L182))))&gt;90,0,$F$4*$F$5/E191^2*(SIN(RADIANS(G200))*SIN(RADIANS(E192))+COS(RADIANS(G200))*COS(RADIANS(E192))*COS(RADIANS(L182))))</f>
        <v>0</v>
      </c>
      <c r="M200" s="3">
        <f>IF(DEGREES(ACOS(SIN(RADIANS(G200))*SIN(RADIANS(E192))+COS(RADIANS(G200))*COS(RADIANS(E192))*COS(RADIANS(M182))))&gt;90,0,$F$4*$F$5/E191^2*(SIN(RADIANS(G200))*SIN(RADIANS(E192))+COS(RADIANS(G200))*COS(RADIANS(E192))*COS(RADIANS(M182))))</f>
        <v>0</v>
      </c>
      <c r="N200" s="3">
        <f>IF(DEGREES(ACOS(SIN(RADIANS(G200))*SIN(RADIANS(E192))+COS(RADIANS(G200))*COS(RADIANS(E192))*COS(RADIANS(N182))))&gt;90,0,$F$4*$F$5/E191^2*(SIN(RADIANS(G200))*SIN(RADIANS(E192))+COS(RADIANS(G200))*COS(RADIANS(E192))*COS(RADIANS(N182))))</f>
        <v>0</v>
      </c>
      <c r="O200" s="3">
        <f>IF(DEGREES(ACOS(SIN(RADIANS(G200))*SIN(RADIANS(E192))+COS(RADIANS(G200))*COS(RADIANS(E192))*COS(RADIANS(O182))))&gt;90,0,$F$4*$F$5/E191^2*(SIN(RADIANS(G200))*SIN(RADIANS(E192))+COS(RADIANS(G200))*COS(RADIANS(E192))*COS(RADIANS(O182))))</f>
        <v>0</v>
      </c>
      <c r="P200" s="3">
        <f>IF(DEGREES(ACOS(SIN(RADIANS(G200))*SIN(RADIANS(E192))+COS(RADIANS(G200))*COS(RADIANS(E192))*COS(RADIANS(P182))))&gt;90,0,$F$4*$F$5/E191^2*(SIN(RADIANS(G200))*SIN(RADIANS(E192))+COS(RADIANS(G200))*COS(RADIANS(E192))*COS(RADIANS(P182))))</f>
        <v>0</v>
      </c>
      <c r="Q200" s="3">
        <f>IF(DEGREES(ACOS(SIN(RADIANS(G200))*SIN(RADIANS(E192))+COS(RADIANS(G200))*COS(RADIANS(E192))*COS(RADIANS(Q182))))&gt;90,0,$F$4*$F$5/E191^2*(SIN(RADIANS(G200))*SIN(RADIANS(E192))+COS(RADIANS(G200))*COS(RADIANS(E192))*COS(RADIANS(Q182))))</f>
        <v>0</v>
      </c>
      <c r="R200" s="3" t="e">
        <f>IF(DEGREES(ACOS(SIN(RADIANS(G200))*SIN(RADIANS(E192))+COS(RADIANS(G200))*COS(RADIANS(E192))*COS(RADIANS(R182))))&gt;90,0,$F$4*$F$5/E191^2*(SIN(RADIANS(G200))*SIN(RADIANS(E192))+COS(RADIANS(G200))*COS(RADIANS(E192))*COS(RADIANS(R182))))</f>
        <v>#DIV/0!</v>
      </c>
      <c r="S200" s="3" t="e">
        <f>IF(DEGREES(ACOS(SIN(RADIANS(G200))*SIN(RADIANS(E192))+COS(RADIANS(G200))*COS(RADIANS(E192))*COS(RADIANS(S182))))&gt;90,0,$F$4*$F$5/E191^2*(SIN(RADIANS(G200))*SIN(RADIANS(E192))+COS(RADIANS(G200))*COS(RADIANS(E192))*COS(RADIANS(S182))))</f>
        <v>#DIV/0!</v>
      </c>
      <c r="T200" s="3" t="e">
        <f>IF(DEGREES(ACOS(SIN(RADIANS(G200))*SIN(RADIANS(E192))+COS(RADIANS(G200))*COS(RADIANS(E192))*COS(RADIANS(T182))))&gt;90,0,$F$4*$F$5/E191^2*(SIN(RADIANS(G200))*SIN(RADIANS(E192))+COS(RADIANS(G200))*COS(RADIANS(E192))*COS(RADIANS(T182))))</f>
        <v>#DIV/0!</v>
      </c>
      <c r="U200" s="3" t="e">
        <f>IF(DEGREES(ACOS(SIN(RADIANS(G200))*SIN(RADIANS(E192))+COS(RADIANS(G200))*COS(RADIANS(E192))*COS(RADIANS(U182))))&gt;90,0,$F$4*$F$5/E191^2*(SIN(RADIANS(G200))*SIN(RADIANS(E192))+COS(RADIANS(G200))*COS(RADIANS(E192))*COS(RADIANS(U182))))</f>
        <v>#DIV/0!</v>
      </c>
      <c r="V200" s="3" t="e">
        <f>IF(DEGREES(ACOS(SIN(RADIANS(G200))*SIN(RADIANS(E192))+COS(RADIANS(G200))*COS(RADIANS(E192))*COS(RADIANS(V182))))&gt;90,0,$F$4*$F$5/E191^2*(SIN(RADIANS(G200))*SIN(RADIANS(E192))+COS(RADIANS(G200))*COS(RADIANS(E192))*COS(RADIANS(V182))))</f>
        <v>#DIV/0!</v>
      </c>
      <c r="W200" s="3" t="e">
        <f>IF(DEGREES(ACOS(SIN(RADIANS(G200))*SIN(RADIANS(E192))+COS(RADIANS(G200))*COS(RADIANS(E192))*COS(RADIANS(W182))))&gt;90,0,$F$4*$F$5/E191^2*(SIN(RADIANS(G200))*SIN(RADIANS(E192))+COS(RADIANS(G200))*COS(RADIANS(E192))*COS(RADIANS(W182))))</f>
        <v>#DIV/0!</v>
      </c>
      <c r="X200" s="3" t="e">
        <f>IF(DEGREES(ACOS(SIN(RADIANS(G200))*SIN(RADIANS(E192))+COS(RADIANS(G200))*COS(RADIANS(E192))*COS(RADIANS(X182))))&gt;90,0,$F$4*$F$5/E191^2*(SIN(RADIANS(G200))*SIN(RADIANS(E192))+COS(RADIANS(G200))*COS(RADIANS(E192))*COS(RADIANS(X182))))</f>
        <v>#DIV/0!</v>
      </c>
      <c r="Y200" s="3" t="e">
        <f>IF(DEGREES(ACOS(SIN(RADIANS(G200))*SIN(RADIANS(E192))+COS(RADIANS(G200))*COS(RADIANS(E192))*COS(RADIANS(Y182))))&gt;90,0,$F$4*$F$5/E191^2*(SIN(RADIANS(G200))*SIN(RADIANS(E192))+COS(RADIANS(G200))*COS(RADIANS(E192))*COS(RADIANS(Y182))))</f>
        <v>#DIV/0!</v>
      </c>
      <c r="Z200" s="3" t="e">
        <f>IF(DEGREES(ACOS(SIN(RADIANS(G200))*SIN(RADIANS(E192))+COS(RADIANS(G200))*COS(RADIANS(E192))*COS(RADIANS(Z182))))&gt;90,0,$F$4*$F$5/E191^2*(SIN(RADIANS(G200))*SIN(RADIANS(E192))+COS(RADIANS(G200))*COS(RADIANS(E192))*COS(RADIANS(Z182))))</f>
        <v>#DIV/0!</v>
      </c>
      <c r="AA200" s="3" t="e">
        <f>IF(DEGREES(ACOS(SIN(RADIANS(G200))*SIN(RADIANS(E192))+COS(RADIANS(G200))*COS(RADIANS(E192))*COS(RADIANS(AA182))))&gt;90,0,$F$4*$F$5/E191^2*(SIN(RADIANS(G200))*SIN(RADIANS(E192))+COS(RADIANS(G200))*COS(RADIANS(E192))*COS(RADIANS(AA182))))</f>
        <v>#DIV/0!</v>
      </c>
      <c r="AB200" s="3" t="e">
        <f>IF(DEGREES(ACOS(SIN(RADIANS(G200))*SIN(RADIANS(E192))+COS(RADIANS(G200))*COS(RADIANS(E192))*COS(RADIANS(AB182))))&gt;90,0,$F$4*$F$5/E191^2*(SIN(RADIANS(G200))*SIN(RADIANS(E192))+COS(RADIANS(G200))*COS(RADIANS(E192))*COS(RADIANS(AB182))))</f>
        <v>#DIV/0!</v>
      </c>
      <c r="AC200" s="3" t="e">
        <f>IF(DEGREES(ACOS(SIN(RADIANS(G200))*SIN(RADIANS(E192))+COS(RADIANS(G200))*COS(RADIANS(E192))*COS(RADIANS(AC182))))&gt;90,0,$F$4*$F$5/E191^2*(SIN(RADIANS(G200))*SIN(RADIANS(E192))+COS(RADIANS(G200))*COS(RADIANS(E192))*COS(RADIANS(AC182))))</f>
        <v>#DIV/0!</v>
      </c>
      <c r="AD200" s="3" t="e">
        <f>IF(DEGREES(ACOS(SIN(RADIANS(G200))*SIN(RADIANS(E192))+COS(RADIANS(G200))*COS(RADIANS(E192))*COS(RADIANS(AD182))))&gt;90,0,$F$4*$F$5/E191^2*(SIN(RADIANS(G200))*SIN(RADIANS(E192))+COS(RADIANS(G200))*COS(RADIANS(E192))*COS(RADIANS(AD182))))</f>
        <v>#DIV/0!</v>
      </c>
      <c r="AE200" s="3" t="e">
        <f>IF(DEGREES(ACOS(SIN(RADIANS(G200))*SIN(RADIANS(E192))+COS(RADIANS(G200))*COS(RADIANS(E192))*COS(RADIANS(AE182))))&gt;90,0,$F$4*$F$5/E191^2*(SIN(RADIANS(G200))*SIN(RADIANS(E192))+COS(RADIANS(G200))*COS(RADIANS(E192))*COS(RADIANS(AE182))))</f>
        <v>#DIV/0!</v>
      </c>
      <c r="AF200" s="3" t="e">
        <f>IF(DEGREES(ACOS(SIN(RADIANS(G200))*SIN(RADIANS(E192))+COS(RADIANS(G200))*COS(RADIANS(E192))*COS(RADIANS(AF182))))&gt;90,0,$F$4*$F$5/E191^2*(SIN(RADIANS(G200))*SIN(RADIANS(E192))+COS(RADIANS(G200))*COS(RADIANS(E192))*COS(RADIANS(AF182))))</f>
        <v>#DIV/0!</v>
      </c>
      <c r="AG200" s="3" t="e">
        <f>IF(DEGREES(ACOS(SIN(RADIANS(G200))*SIN(RADIANS(E192))+COS(RADIANS(G200))*COS(RADIANS(E192))*COS(RADIANS(AG182))))&gt;90,0,$F$4*$F$5/E191^2*(SIN(RADIANS(G200))*SIN(RADIANS(E192))+COS(RADIANS(G200))*COS(RADIANS(E192))*COS(RADIANS(AG182))))</f>
        <v>#DIV/0!</v>
      </c>
      <c r="AH200" s="3" t="e">
        <f>IF(DEGREES(ACOS(SIN(RADIANS(G200))*SIN(RADIANS(E192))+COS(RADIANS(G200))*COS(RADIANS(E192))*COS(RADIANS(AH182))))&gt;90,0,$F$4*$F$5/E191^2*(SIN(RADIANS(G200))*SIN(RADIANS(E192))+COS(RADIANS(G200))*COS(RADIANS(E192))*COS(RADIANS(AH182))))</f>
        <v>#DIV/0!</v>
      </c>
      <c r="AI200" s="3" t="e">
        <f>IF(DEGREES(ACOS(SIN(RADIANS(G200))*SIN(RADIANS(E192))+COS(RADIANS(G200))*COS(RADIANS(E192))*COS(RADIANS(AI182))))&gt;90,0,$F$4*$F$5/E191^2*(SIN(RADIANS(G200))*SIN(RADIANS(E192))+COS(RADIANS(G200))*COS(RADIANS(E192))*COS(RADIANS(AI182))))</f>
        <v>#DIV/0!</v>
      </c>
      <c r="AJ200" s="3" t="e">
        <f>IF(DEGREES(ACOS(SIN(RADIANS(G200))*SIN(RADIANS(E192))+COS(RADIANS(G200))*COS(RADIANS(E192))*COS(RADIANS(AJ182))))&gt;90,0,$F$4*$F$5/E191^2*(SIN(RADIANS(G200))*SIN(RADIANS(E192))+COS(RADIANS(G200))*COS(RADIANS(E192))*COS(RADIANS(AJ182))))</f>
        <v>#DIV/0!</v>
      </c>
      <c r="AK200" s="3">
        <f>IF(DEGREES(ACOS(SIN(RADIANS(G200))*SIN(RADIANS(E192))+COS(RADIANS(G200))*COS(RADIANS(E192))*COS(RADIANS(AK182))))&gt;90,0,$F$4*$F$5/E191^2*(SIN(RADIANS(G200))*SIN(RADIANS(E192))+COS(RADIANS(G200))*COS(RADIANS(E192))*COS(RADIANS(AK182))))</f>
        <v>0</v>
      </c>
      <c r="AL200" s="3">
        <f>IF(DEGREES(ACOS(SIN(RADIANS(G200))*SIN(RADIANS(E192))+COS(RADIANS(G200))*COS(RADIANS(E192))*COS(RADIANS(AL182))))&gt;90,0,$F$4*$F$5/E191^2*(SIN(RADIANS(G200))*SIN(RADIANS(E192))+COS(RADIANS(G200))*COS(RADIANS(E192))*COS(RADIANS(AL182))))</f>
        <v>0</v>
      </c>
      <c r="AM200" s="3">
        <f>IF(DEGREES(ACOS(SIN(RADIANS(G200))*SIN(RADIANS(E192))+COS(RADIANS(G200))*COS(RADIANS(E192))*COS(RADIANS(AM182))))&gt;90,0,$F$4*$F$5/E191^2*(SIN(RADIANS(G200))*SIN(RADIANS(E192))+COS(RADIANS(G200))*COS(RADIANS(E192))*COS(RADIANS(AM182))))</f>
        <v>0</v>
      </c>
      <c r="AN200" s="3">
        <f>IF(DEGREES(ACOS(SIN(RADIANS(G200))*SIN(RADIANS(E192))+COS(RADIANS(G200))*COS(RADIANS(E192))*COS(RADIANS(AN182))))&gt;90,0,$F$4*$F$5/E191^2*(SIN(RADIANS(G200))*SIN(RADIANS(E192))+COS(RADIANS(G200))*COS(RADIANS(E192))*COS(RADIANS(AN182))))</f>
        <v>0</v>
      </c>
      <c r="AO200" s="3">
        <f>IF(DEGREES(ACOS(SIN(RADIANS(G200))*SIN(RADIANS(E192))+COS(RADIANS(G200))*COS(RADIANS(E192))*COS(RADIANS(AO182))))&gt;90,0,$F$4*$F$5/E191^2*(SIN(RADIANS(G200))*SIN(RADIANS(E192))+COS(RADIANS(G200))*COS(RADIANS(E192))*COS(RADIANS(AO182))))</f>
        <v>0</v>
      </c>
      <c r="AP200" s="3">
        <f>IF(DEGREES(ACOS(SIN(RADIANS(G200))*SIN(RADIANS(E192))+COS(RADIANS(G200))*COS(RADIANS(E192))*COS(RADIANS(AP182))))&gt;90,0,$F$4*$F$5/E191^2*(SIN(RADIANS(G200))*SIN(RADIANS(E192))+COS(RADIANS(G200))*COS(RADIANS(E192))*COS(RADIANS(AP182))))</f>
        <v>0</v>
      </c>
      <c r="AQ200" s="3">
        <f>IF(DEGREES(ACOS(SIN(RADIANS(G200))*SIN(RADIANS(E192))+COS(RADIANS(G200))*COS(RADIANS(E192))*COS(RADIANS(AQ182))))&gt;90,0,$F$4*$F$5/E191^2*(SIN(RADIANS(G200))*SIN(RADIANS(E192))+COS(RADIANS(G200))*COS(RADIANS(E192))*COS(RADIANS(AQ182))))</f>
        <v>0</v>
      </c>
      <c r="AR200" s="3">
        <f>IF(DEGREES(ACOS(SIN(RADIANS(G200))*SIN(RADIANS(E192))+COS(RADIANS(G200))*COS(RADIANS(E192))*COS(RADIANS(AR182))))&gt;90,0,$F$4*$F$5/E191^2*(SIN(RADIANS(G200))*SIN(RADIANS(E192))+COS(RADIANS(G200))*COS(RADIANS(E192))*COS(RADIANS(AR182))))</f>
        <v>0</v>
      </c>
    </row>
    <row r="201" spans="2:44" ht="15.75" customHeight="1" x14ac:dyDescent="0.2">
      <c r="G201" s="3">
        <v>-80</v>
      </c>
      <c r="I201" s="3">
        <f>IF(DEGREES(ACOS(SIN(RADIANS(G201))*SIN(RADIANS(E192))+COS(RADIANS(G201))*COS(RADIANS(E192))*COS(RADIANS(I182))))&gt;90,0,$F$4*$F$5/E191^2*(SIN(RADIANS(G201))*SIN(RADIANS(E192))+COS(RADIANS(G201))*COS(RADIANS(E192))*COS(RADIANS(I182))))</f>
        <v>0</v>
      </c>
      <c r="J201" s="3">
        <f>IF(DEGREES(ACOS(SIN(RADIANS(G201))*SIN(RADIANS(E192))+COS(RADIANS(G201))*COS(RADIANS(E192))*COS(RADIANS(J182))))&gt;90,0,$F$4*$F$5/E191^2*(SIN(RADIANS(G201))*SIN(RADIANS(E192))+COS(RADIANS(G201))*COS(RADIANS(E192))*COS(RADIANS(J182))))</f>
        <v>0</v>
      </c>
      <c r="K201" s="3">
        <f>IF(DEGREES(ACOS(SIN(RADIANS(G201))*SIN(RADIANS(E192))+COS(RADIANS(G201))*COS(RADIANS(E192))*COS(RADIANS(K182))))&gt;90,0,$F$4*$F$5/E191^2*(SIN(RADIANS(G201))*SIN(RADIANS(E192))+COS(RADIANS(G201))*COS(RADIANS(E192))*COS(RADIANS(K182))))</f>
        <v>0</v>
      </c>
      <c r="L201" s="3">
        <f>IF(DEGREES(ACOS(SIN(RADIANS(G201))*SIN(RADIANS(E192))+COS(RADIANS(G201))*COS(RADIANS(E192))*COS(RADIANS(L182))))&gt;90,0,$F$4*$F$5/E191^2*(SIN(RADIANS(G201))*SIN(RADIANS(E192))+COS(RADIANS(G201))*COS(RADIANS(E192))*COS(RADIANS(L182))))</f>
        <v>0</v>
      </c>
      <c r="M201" s="3">
        <f>IF(DEGREES(ACOS(SIN(RADIANS(G201))*SIN(RADIANS(E192))+COS(RADIANS(G201))*COS(RADIANS(E192))*COS(RADIANS(M182))))&gt;90,0,$F$4*$F$5/E191^2*(SIN(RADIANS(G201))*SIN(RADIANS(E192))+COS(RADIANS(G201))*COS(RADIANS(E192))*COS(RADIANS(M182))))</f>
        <v>0</v>
      </c>
      <c r="N201" s="3">
        <f>IF(DEGREES(ACOS(SIN(RADIANS(G201))*SIN(RADIANS(E192))+COS(RADIANS(G201))*COS(RADIANS(E192))*COS(RADIANS(N182))))&gt;90,0,$F$4*$F$5/E191^2*(SIN(RADIANS(G201))*SIN(RADIANS(E192))+COS(RADIANS(G201))*COS(RADIANS(E192))*COS(RADIANS(N182))))</f>
        <v>0</v>
      </c>
      <c r="O201" s="3">
        <f>IF(DEGREES(ACOS(SIN(RADIANS(G201))*SIN(RADIANS(E192))+COS(RADIANS(G201))*COS(RADIANS(E192))*COS(RADIANS(O182))))&gt;90,0,$F$4*$F$5/E191^2*(SIN(RADIANS(G201))*SIN(RADIANS(E192))+COS(RADIANS(G201))*COS(RADIANS(E192))*COS(RADIANS(O182))))</f>
        <v>0</v>
      </c>
      <c r="P201" s="3">
        <f>IF(DEGREES(ACOS(SIN(RADIANS(G201))*SIN(RADIANS(E192))+COS(RADIANS(G201))*COS(RADIANS(E192))*COS(RADIANS(P182))))&gt;90,0,$F$4*$F$5/E191^2*(SIN(RADIANS(G201))*SIN(RADIANS(E192))+COS(RADIANS(G201))*COS(RADIANS(E192))*COS(RADIANS(P182))))</f>
        <v>0</v>
      </c>
      <c r="Q201" s="3">
        <f>IF(DEGREES(ACOS(SIN(RADIANS(G201))*SIN(RADIANS(E192))+COS(RADIANS(G201))*COS(RADIANS(E192))*COS(RADIANS(Q182))))&gt;90,0,$F$4*$F$5/E191^2*(SIN(RADIANS(G201))*SIN(RADIANS(E192))+COS(RADIANS(G201))*COS(RADIANS(E192))*COS(RADIANS(Q182))))</f>
        <v>0</v>
      </c>
      <c r="R201" s="3" t="e">
        <f>IF(DEGREES(ACOS(SIN(RADIANS(G201))*SIN(RADIANS(E192))+COS(RADIANS(G201))*COS(RADIANS(E192))*COS(RADIANS(R182))))&gt;90,0,$F$4*$F$5/E191^2*(SIN(RADIANS(G201))*SIN(RADIANS(E192))+COS(RADIANS(G201))*COS(RADIANS(E192))*COS(RADIANS(R182))))</f>
        <v>#DIV/0!</v>
      </c>
      <c r="S201" s="3" t="e">
        <f>IF(DEGREES(ACOS(SIN(RADIANS(G201))*SIN(RADIANS(E192))+COS(RADIANS(G201))*COS(RADIANS(E192))*COS(RADIANS(S182))))&gt;90,0,$F$4*$F$5/E191^2*(SIN(RADIANS(G201))*SIN(RADIANS(E192))+COS(RADIANS(G201))*COS(RADIANS(E192))*COS(RADIANS(S182))))</f>
        <v>#DIV/0!</v>
      </c>
      <c r="T201" s="3" t="e">
        <f>IF(DEGREES(ACOS(SIN(RADIANS(G201))*SIN(RADIANS(E192))+COS(RADIANS(G201))*COS(RADIANS(E192))*COS(RADIANS(T182))))&gt;90,0,$F$4*$F$5/E191^2*(SIN(RADIANS(G201))*SIN(RADIANS(E192))+COS(RADIANS(G201))*COS(RADIANS(E192))*COS(RADIANS(T182))))</f>
        <v>#DIV/0!</v>
      </c>
      <c r="U201" s="3" t="e">
        <f>IF(DEGREES(ACOS(SIN(RADIANS(G201))*SIN(RADIANS(E192))+COS(RADIANS(G201))*COS(RADIANS(E192))*COS(RADIANS(U182))))&gt;90,0,$F$4*$F$5/E191^2*(SIN(RADIANS(G201))*SIN(RADIANS(E192))+COS(RADIANS(G201))*COS(RADIANS(E192))*COS(RADIANS(U182))))</f>
        <v>#DIV/0!</v>
      </c>
      <c r="V201" s="3" t="e">
        <f>IF(DEGREES(ACOS(SIN(RADIANS(G201))*SIN(RADIANS(E192))+COS(RADIANS(G201))*COS(RADIANS(E192))*COS(RADIANS(V182))))&gt;90,0,$F$4*$F$5/E191^2*(SIN(RADIANS(G201))*SIN(RADIANS(E192))+COS(RADIANS(G201))*COS(RADIANS(E192))*COS(RADIANS(V182))))</f>
        <v>#DIV/0!</v>
      </c>
      <c r="W201" s="3" t="e">
        <f>IF(DEGREES(ACOS(SIN(RADIANS(G201))*SIN(RADIANS(E192))+COS(RADIANS(G201))*COS(RADIANS(E192))*COS(RADIANS(W182))))&gt;90,0,$F$4*$F$5/E191^2*(SIN(RADIANS(G201))*SIN(RADIANS(E192))+COS(RADIANS(G201))*COS(RADIANS(E192))*COS(RADIANS(W182))))</f>
        <v>#DIV/0!</v>
      </c>
      <c r="X201" s="3" t="e">
        <f>IF(DEGREES(ACOS(SIN(RADIANS(G201))*SIN(RADIANS(E192))+COS(RADIANS(G201))*COS(RADIANS(E192))*COS(RADIANS(X182))))&gt;90,0,$F$4*$F$5/E191^2*(SIN(RADIANS(G201))*SIN(RADIANS(E192))+COS(RADIANS(G201))*COS(RADIANS(E192))*COS(RADIANS(X182))))</f>
        <v>#DIV/0!</v>
      </c>
      <c r="Y201" s="3" t="e">
        <f>IF(DEGREES(ACOS(SIN(RADIANS(G201))*SIN(RADIANS(E192))+COS(RADIANS(G201))*COS(RADIANS(E192))*COS(RADIANS(Y182))))&gt;90,0,$F$4*$F$5/E191^2*(SIN(RADIANS(G201))*SIN(RADIANS(E192))+COS(RADIANS(G201))*COS(RADIANS(E192))*COS(RADIANS(Y182))))</f>
        <v>#DIV/0!</v>
      </c>
      <c r="Z201" s="3" t="e">
        <f>IF(DEGREES(ACOS(SIN(RADIANS(G201))*SIN(RADIANS(E192))+COS(RADIANS(G201))*COS(RADIANS(E192))*COS(RADIANS(Z182))))&gt;90,0,$F$4*$F$5/E191^2*(SIN(RADIANS(G201))*SIN(RADIANS(E192))+COS(RADIANS(G201))*COS(RADIANS(E192))*COS(RADIANS(Z182))))</f>
        <v>#DIV/0!</v>
      </c>
      <c r="AA201" s="3" t="e">
        <f>IF(DEGREES(ACOS(SIN(RADIANS(G201))*SIN(RADIANS(E192))+COS(RADIANS(G201))*COS(RADIANS(E192))*COS(RADIANS(AA182))))&gt;90,0,$F$4*$F$5/E191^2*(SIN(RADIANS(G201))*SIN(RADIANS(E192))+COS(RADIANS(G201))*COS(RADIANS(E192))*COS(RADIANS(AA182))))</f>
        <v>#DIV/0!</v>
      </c>
      <c r="AB201" s="3" t="e">
        <f>IF(DEGREES(ACOS(SIN(RADIANS(G201))*SIN(RADIANS(E192))+COS(RADIANS(G201))*COS(RADIANS(E192))*COS(RADIANS(AB182))))&gt;90,0,$F$4*$F$5/E191^2*(SIN(RADIANS(G201))*SIN(RADIANS(E192))+COS(RADIANS(G201))*COS(RADIANS(E192))*COS(RADIANS(AB182))))</f>
        <v>#DIV/0!</v>
      </c>
      <c r="AC201" s="3" t="e">
        <f>IF(DEGREES(ACOS(SIN(RADIANS(G201))*SIN(RADIANS(E192))+COS(RADIANS(G201))*COS(RADIANS(E192))*COS(RADIANS(AC182))))&gt;90,0,$F$4*$F$5/E191^2*(SIN(RADIANS(G201))*SIN(RADIANS(E192))+COS(RADIANS(G201))*COS(RADIANS(E192))*COS(RADIANS(AC182))))</f>
        <v>#DIV/0!</v>
      </c>
      <c r="AD201" s="3" t="e">
        <f>IF(DEGREES(ACOS(SIN(RADIANS(G201))*SIN(RADIANS(E192))+COS(RADIANS(G201))*COS(RADIANS(E192))*COS(RADIANS(AD182))))&gt;90,0,$F$4*$F$5/E191^2*(SIN(RADIANS(G201))*SIN(RADIANS(E192))+COS(RADIANS(G201))*COS(RADIANS(E192))*COS(RADIANS(AD182))))</f>
        <v>#DIV/0!</v>
      </c>
      <c r="AE201" s="3" t="e">
        <f>IF(DEGREES(ACOS(SIN(RADIANS(G201))*SIN(RADIANS(E192))+COS(RADIANS(G201))*COS(RADIANS(E192))*COS(RADIANS(AE182))))&gt;90,0,$F$4*$F$5/E191^2*(SIN(RADIANS(G201))*SIN(RADIANS(E192))+COS(RADIANS(G201))*COS(RADIANS(E192))*COS(RADIANS(AE182))))</f>
        <v>#DIV/0!</v>
      </c>
      <c r="AF201" s="3" t="e">
        <f>IF(DEGREES(ACOS(SIN(RADIANS(G201))*SIN(RADIANS(E192))+COS(RADIANS(G201))*COS(RADIANS(E192))*COS(RADIANS(AF182))))&gt;90,0,$F$4*$F$5/E191^2*(SIN(RADIANS(G201))*SIN(RADIANS(E192))+COS(RADIANS(G201))*COS(RADIANS(E192))*COS(RADIANS(AF182))))</f>
        <v>#DIV/0!</v>
      </c>
      <c r="AG201" s="3" t="e">
        <f>IF(DEGREES(ACOS(SIN(RADIANS(G201))*SIN(RADIANS(E192))+COS(RADIANS(G201))*COS(RADIANS(E192))*COS(RADIANS(AG182))))&gt;90,0,$F$4*$F$5/E191^2*(SIN(RADIANS(G201))*SIN(RADIANS(E192))+COS(RADIANS(G201))*COS(RADIANS(E192))*COS(RADIANS(AG182))))</f>
        <v>#DIV/0!</v>
      </c>
      <c r="AH201" s="3" t="e">
        <f>IF(DEGREES(ACOS(SIN(RADIANS(G201))*SIN(RADIANS(E192))+COS(RADIANS(G201))*COS(RADIANS(E192))*COS(RADIANS(AH182))))&gt;90,0,$F$4*$F$5/E191^2*(SIN(RADIANS(G201))*SIN(RADIANS(E192))+COS(RADIANS(G201))*COS(RADIANS(E192))*COS(RADIANS(AH182))))</f>
        <v>#DIV/0!</v>
      </c>
      <c r="AI201" s="3" t="e">
        <f>IF(DEGREES(ACOS(SIN(RADIANS(G201))*SIN(RADIANS(E192))+COS(RADIANS(G201))*COS(RADIANS(E192))*COS(RADIANS(AI182))))&gt;90,0,$F$4*$F$5/E191^2*(SIN(RADIANS(G201))*SIN(RADIANS(E192))+COS(RADIANS(G201))*COS(RADIANS(E192))*COS(RADIANS(AI182))))</f>
        <v>#DIV/0!</v>
      </c>
      <c r="AJ201" s="3" t="e">
        <f>IF(DEGREES(ACOS(SIN(RADIANS(G201))*SIN(RADIANS(E192))+COS(RADIANS(G201))*COS(RADIANS(E192))*COS(RADIANS(AJ182))))&gt;90,0,$F$4*$F$5/E191^2*(SIN(RADIANS(G201))*SIN(RADIANS(E192))+COS(RADIANS(G201))*COS(RADIANS(E192))*COS(RADIANS(AJ182))))</f>
        <v>#DIV/0!</v>
      </c>
      <c r="AK201" s="3">
        <f>IF(DEGREES(ACOS(SIN(RADIANS(G201))*SIN(RADIANS(E192))+COS(RADIANS(G201))*COS(RADIANS(E192))*COS(RADIANS(AK182))))&gt;90,0,$F$4*$F$5/E191^2*(SIN(RADIANS(G201))*SIN(RADIANS(E192))+COS(RADIANS(G201))*COS(RADIANS(E192))*COS(RADIANS(AK182))))</f>
        <v>0</v>
      </c>
      <c r="AL201" s="3">
        <f>IF(DEGREES(ACOS(SIN(RADIANS(G201))*SIN(RADIANS(E192))+COS(RADIANS(G201))*COS(RADIANS(E192))*COS(RADIANS(AL182))))&gt;90,0,$F$4*$F$5/E191^2*(SIN(RADIANS(G201))*SIN(RADIANS(E192))+COS(RADIANS(G201))*COS(RADIANS(E192))*COS(RADIANS(AL182))))</f>
        <v>0</v>
      </c>
      <c r="AM201" s="3">
        <f>IF(DEGREES(ACOS(SIN(RADIANS(G201))*SIN(RADIANS(E192))+COS(RADIANS(G201))*COS(RADIANS(E192))*COS(RADIANS(AM182))))&gt;90,0,$F$4*$F$5/E191^2*(SIN(RADIANS(G201))*SIN(RADIANS(E192))+COS(RADIANS(G201))*COS(RADIANS(E192))*COS(RADIANS(AM182))))</f>
        <v>0</v>
      </c>
      <c r="AN201" s="3">
        <f>IF(DEGREES(ACOS(SIN(RADIANS(G201))*SIN(RADIANS(E192))+COS(RADIANS(G201))*COS(RADIANS(E192))*COS(RADIANS(AN182))))&gt;90,0,$F$4*$F$5/E191^2*(SIN(RADIANS(G201))*SIN(RADIANS(E192))+COS(RADIANS(G201))*COS(RADIANS(E192))*COS(RADIANS(AN182))))</f>
        <v>0</v>
      </c>
      <c r="AO201" s="3">
        <f>IF(DEGREES(ACOS(SIN(RADIANS(G201))*SIN(RADIANS(E192))+COS(RADIANS(G201))*COS(RADIANS(E192))*COS(RADIANS(AO182))))&gt;90,0,$F$4*$F$5/E191^2*(SIN(RADIANS(G201))*SIN(RADIANS(E192))+COS(RADIANS(G201))*COS(RADIANS(E192))*COS(RADIANS(AO182))))</f>
        <v>0</v>
      </c>
      <c r="AP201" s="3">
        <f>IF(DEGREES(ACOS(SIN(RADIANS(G201))*SIN(RADIANS(E192))+COS(RADIANS(G201))*COS(RADIANS(E192))*COS(RADIANS(AP182))))&gt;90,0,$F$4*$F$5/E191^2*(SIN(RADIANS(G201))*SIN(RADIANS(E192))+COS(RADIANS(G201))*COS(RADIANS(E192))*COS(RADIANS(AP182))))</f>
        <v>0</v>
      </c>
      <c r="AQ201" s="3">
        <f>IF(DEGREES(ACOS(SIN(RADIANS(G201))*SIN(RADIANS(E192))+COS(RADIANS(G201))*COS(RADIANS(E192))*COS(RADIANS(AQ182))))&gt;90,0,$F$4*$F$5/E191^2*(SIN(RADIANS(G201))*SIN(RADIANS(E192))+COS(RADIANS(G201))*COS(RADIANS(E192))*COS(RADIANS(AQ182))))</f>
        <v>0</v>
      </c>
      <c r="AR201" s="3">
        <f>IF(DEGREES(ACOS(SIN(RADIANS(G201))*SIN(RADIANS(E192))+COS(RADIANS(G201))*COS(RADIANS(E192))*COS(RADIANS(AR182))))&gt;90,0,$F$4*$F$5/E191^2*(SIN(RADIANS(G201))*SIN(RADIANS(E192))+COS(RADIANS(G201))*COS(RADIANS(E192))*COS(RADIANS(AR182))))</f>
        <v>0</v>
      </c>
    </row>
    <row r="202" spans="2:44" ht="15.75" customHeight="1" x14ac:dyDescent="0.2">
      <c r="G202" s="3">
        <v>-90</v>
      </c>
      <c r="I202" s="3" t="e">
        <f>IF(DEGREES(ACOS(SIN(RADIANS(G202))*SIN(RADIANS(E192))+COS(RADIANS(G202))*COS(RADIANS(E192))*COS(RADIANS(I182))))&gt;90,0,$F$4*$F$5/E191^2*(SIN(RADIANS(G202))*SIN(RADIANS(E192))+COS(RADIANS(G202))*COS(RADIANS(E192))*COS(RADIANS(I182))))</f>
        <v>#DIV/0!</v>
      </c>
      <c r="J202" s="3" t="e">
        <f>IF(DEGREES(ACOS(SIN(RADIANS(G202))*SIN(RADIANS(E192))+COS(RADIANS(G202))*COS(RADIANS(E192))*COS(RADIANS(J182))))&gt;90,0,$F$4*$F$5/E191^2*(SIN(RADIANS(G202))*SIN(RADIANS(E192))+COS(RADIANS(G202))*COS(RADIANS(E192))*COS(RADIANS(J182))))</f>
        <v>#DIV/0!</v>
      </c>
      <c r="K202" s="3" t="e">
        <f>IF(DEGREES(ACOS(SIN(RADIANS(G202))*SIN(RADIANS(E192))+COS(RADIANS(G202))*COS(RADIANS(E192))*COS(RADIANS(K182))))&gt;90,0,$F$4*$F$5/E191^2*(SIN(RADIANS(G202))*SIN(RADIANS(E192))+COS(RADIANS(G202))*COS(RADIANS(E192))*COS(RADIANS(K182))))</f>
        <v>#DIV/0!</v>
      </c>
      <c r="L202" s="3" t="e">
        <f>IF(DEGREES(ACOS(SIN(RADIANS(G202))*SIN(RADIANS(E192))+COS(RADIANS(G202))*COS(RADIANS(E192))*COS(RADIANS(L182))))&gt;90,0,$F$4*$F$5/E191^2*(SIN(RADIANS(G202))*SIN(RADIANS(E192))+COS(RADIANS(G202))*COS(RADIANS(E192))*COS(RADIANS(L182))))</f>
        <v>#DIV/0!</v>
      </c>
      <c r="M202" s="3" t="e">
        <f>IF(DEGREES(ACOS(SIN(RADIANS(G202))*SIN(RADIANS(E192))+COS(RADIANS(G202))*COS(RADIANS(E192))*COS(RADIANS(M182))))&gt;90,0,$F$4*$F$5/E191^2*(SIN(RADIANS(G202))*SIN(RADIANS(E192))+COS(RADIANS(G202))*COS(RADIANS(E192))*COS(RADIANS(M182))))</f>
        <v>#DIV/0!</v>
      </c>
      <c r="N202" s="3" t="e">
        <f>IF(DEGREES(ACOS(SIN(RADIANS(G202))*SIN(RADIANS(E192))+COS(RADIANS(G202))*COS(RADIANS(E192))*COS(RADIANS(N182))))&gt;90,0,$F$4*$F$5/E191^2*(SIN(RADIANS(G202))*SIN(RADIANS(E192))+COS(RADIANS(G202))*COS(RADIANS(E192))*COS(RADIANS(N182))))</f>
        <v>#DIV/0!</v>
      </c>
      <c r="O202" s="3" t="e">
        <f>IF(DEGREES(ACOS(SIN(RADIANS(G202))*SIN(RADIANS(E192))+COS(RADIANS(G202))*COS(RADIANS(E192))*COS(RADIANS(O182))))&gt;90,0,$F$4*$F$5/E191^2*(SIN(RADIANS(G202))*SIN(RADIANS(E192))+COS(RADIANS(G202))*COS(RADIANS(E192))*COS(RADIANS(O182))))</f>
        <v>#DIV/0!</v>
      </c>
      <c r="P202" s="3" t="e">
        <f>IF(DEGREES(ACOS(SIN(RADIANS(G202))*SIN(RADIANS(E192))+COS(RADIANS(G202))*COS(RADIANS(E192))*COS(RADIANS(P182))))&gt;90,0,$F$4*$F$5/E191^2*(SIN(RADIANS(G202))*SIN(RADIANS(E192))+COS(RADIANS(G202))*COS(RADIANS(E192))*COS(RADIANS(P182))))</f>
        <v>#DIV/0!</v>
      </c>
      <c r="Q202" s="3" t="e">
        <f>IF(DEGREES(ACOS(SIN(RADIANS(G202))*SIN(RADIANS(E192))+COS(RADIANS(G202))*COS(RADIANS(E192))*COS(RADIANS(Q182))))&gt;90,0,$F$4*$F$5/E191^2*(SIN(RADIANS(G202))*SIN(RADIANS(E192))+COS(RADIANS(G202))*COS(RADIANS(E192))*COS(RADIANS(Q182))))</f>
        <v>#DIV/0!</v>
      </c>
      <c r="R202" s="3" t="e">
        <f>IF(DEGREES(ACOS(SIN(RADIANS(G202))*SIN(RADIANS(E192))+COS(RADIANS(G202))*COS(RADIANS(E192))*COS(RADIANS(R182))))&gt;90,0,$F$4*$F$5/E191^2*(SIN(RADIANS(G202))*SIN(RADIANS(E192))+COS(RADIANS(G202))*COS(RADIANS(E192))*COS(RADIANS(R182))))</f>
        <v>#DIV/0!</v>
      </c>
      <c r="S202" s="3" t="e">
        <f>IF(DEGREES(ACOS(SIN(RADIANS(G202))*SIN(RADIANS(E192))+COS(RADIANS(G202))*COS(RADIANS(E192))*COS(RADIANS(S182))))&gt;90,0,$F$4*$F$5/E191^2*(SIN(RADIANS(G202))*SIN(RADIANS(E192))+COS(RADIANS(G202))*COS(RADIANS(E192))*COS(RADIANS(S182))))</f>
        <v>#DIV/0!</v>
      </c>
      <c r="T202" s="3" t="e">
        <f>IF(DEGREES(ACOS(SIN(RADIANS(G202))*SIN(RADIANS(E192))+COS(RADIANS(G202))*COS(RADIANS(E192))*COS(RADIANS(T182))))&gt;90,0,$F$4*$F$5/E191^2*(SIN(RADIANS(G202))*SIN(RADIANS(E192))+COS(RADIANS(G202))*COS(RADIANS(E192))*COS(RADIANS(T182))))</f>
        <v>#DIV/0!</v>
      </c>
      <c r="U202" s="3" t="e">
        <f>IF(DEGREES(ACOS(SIN(RADIANS(G202))*SIN(RADIANS(E192))+COS(RADIANS(G202))*COS(RADIANS(E192))*COS(RADIANS(U182))))&gt;90,0,$F$4*$F$5/E191^2*(SIN(RADIANS(G202))*SIN(RADIANS(E192))+COS(RADIANS(G202))*COS(RADIANS(E192))*COS(RADIANS(U182))))</f>
        <v>#DIV/0!</v>
      </c>
      <c r="V202" s="3" t="e">
        <f>IF(DEGREES(ACOS(SIN(RADIANS(G202))*SIN(RADIANS(E192))+COS(RADIANS(G202))*COS(RADIANS(E192))*COS(RADIANS(V182))))&gt;90,0,$F$4*$F$5/E191^2*(SIN(RADIANS(G202))*SIN(RADIANS(E192))+COS(RADIANS(G202))*COS(RADIANS(E192))*COS(RADIANS(V182))))</f>
        <v>#DIV/0!</v>
      </c>
      <c r="W202" s="3" t="e">
        <f>IF(DEGREES(ACOS(SIN(RADIANS(G202))*SIN(RADIANS(E192))+COS(RADIANS(G202))*COS(RADIANS(E192))*COS(RADIANS(W182))))&gt;90,0,$F$4*$F$5/E191^2*(SIN(RADIANS(G202))*SIN(RADIANS(E192))+COS(RADIANS(G202))*COS(RADIANS(E192))*COS(RADIANS(W182))))</f>
        <v>#DIV/0!</v>
      </c>
      <c r="X202" s="3" t="e">
        <f>IF(DEGREES(ACOS(SIN(RADIANS(G202))*SIN(RADIANS(E192))+COS(RADIANS(G202))*COS(RADIANS(E192))*COS(RADIANS(X182))))&gt;90,0,$F$4*$F$5/E191^2*(SIN(RADIANS(G202))*SIN(RADIANS(E192))+COS(RADIANS(G202))*COS(RADIANS(E192))*COS(RADIANS(X182))))</f>
        <v>#DIV/0!</v>
      </c>
      <c r="Y202" s="3" t="e">
        <f>IF(DEGREES(ACOS(SIN(RADIANS(G202))*SIN(RADIANS(E192))+COS(RADIANS(G202))*COS(RADIANS(E192))*COS(RADIANS(Y182))))&gt;90,0,$F$4*$F$5/E191^2*(SIN(RADIANS(G202))*SIN(RADIANS(E192))+COS(RADIANS(G202))*COS(RADIANS(E192))*COS(RADIANS(Y182))))</f>
        <v>#DIV/0!</v>
      </c>
      <c r="Z202" s="3" t="e">
        <f>IF(DEGREES(ACOS(SIN(RADIANS(G202))*SIN(RADIANS(E192))+COS(RADIANS(G202))*COS(RADIANS(E192))*COS(RADIANS(Z182))))&gt;90,0,$F$4*$F$5/E191^2*(SIN(RADIANS(G202))*SIN(RADIANS(E192))+COS(RADIANS(G202))*COS(RADIANS(E192))*COS(RADIANS(Z182))))</f>
        <v>#DIV/0!</v>
      </c>
      <c r="AA202" s="3" t="e">
        <f>IF(DEGREES(ACOS(SIN(RADIANS(G202))*SIN(RADIANS(E192))+COS(RADIANS(G202))*COS(RADIANS(E192))*COS(RADIANS(AA182))))&gt;90,0,$F$4*$F$5/E191^2*(SIN(RADIANS(G202))*SIN(RADIANS(E192))+COS(RADIANS(G202))*COS(RADIANS(E192))*COS(RADIANS(AA182))))</f>
        <v>#DIV/0!</v>
      </c>
      <c r="AB202" s="3" t="e">
        <f>IF(DEGREES(ACOS(SIN(RADIANS(G202))*SIN(RADIANS(E192))+COS(RADIANS(G202))*COS(RADIANS(E192))*COS(RADIANS(AB182))))&gt;90,0,$F$4*$F$5/E191^2*(SIN(RADIANS(G202))*SIN(RADIANS(E192))+COS(RADIANS(G202))*COS(RADIANS(E192))*COS(RADIANS(AB182))))</f>
        <v>#DIV/0!</v>
      </c>
      <c r="AC202" s="3" t="e">
        <f>IF(DEGREES(ACOS(SIN(RADIANS(G202))*SIN(RADIANS(E192))+COS(RADIANS(G202))*COS(RADIANS(E192))*COS(RADIANS(AC182))))&gt;90,0,$F$4*$F$5/E191^2*(SIN(RADIANS(G202))*SIN(RADIANS(E192))+COS(RADIANS(G202))*COS(RADIANS(E192))*COS(RADIANS(AC182))))</f>
        <v>#DIV/0!</v>
      </c>
      <c r="AD202" s="3" t="e">
        <f>IF(DEGREES(ACOS(SIN(RADIANS(G202))*SIN(RADIANS(E192))+COS(RADIANS(G202))*COS(RADIANS(E192))*COS(RADIANS(AD182))))&gt;90,0,$F$4*$F$5/E191^2*(SIN(RADIANS(G202))*SIN(RADIANS(E192))+COS(RADIANS(G202))*COS(RADIANS(E192))*COS(RADIANS(AD182))))</f>
        <v>#DIV/0!</v>
      </c>
      <c r="AE202" s="3" t="e">
        <f>IF(DEGREES(ACOS(SIN(RADIANS(G202))*SIN(RADIANS(E192))+COS(RADIANS(G202))*COS(RADIANS(E192))*COS(RADIANS(AE182))))&gt;90,0,$F$4*$F$5/E191^2*(SIN(RADIANS(G202))*SIN(RADIANS(E192))+COS(RADIANS(G202))*COS(RADIANS(E192))*COS(RADIANS(AE182))))</f>
        <v>#DIV/0!</v>
      </c>
      <c r="AF202" s="3" t="e">
        <f>IF(DEGREES(ACOS(SIN(RADIANS(G202))*SIN(RADIANS(E192))+COS(RADIANS(G202))*COS(RADIANS(E192))*COS(RADIANS(AF182))))&gt;90,0,$F$4*$F$5/E191^2*(SIN(RADIANS(G202))*SIN(RADIANS(E192))+COS(RADIANS(G202))*COS(RADIANS(E192))*COS(RADIANS(AF182))))</f>
        <v>#DIV/0!</v>
      </c>
      <c r="AG202" s="3" t="e">
        <f>IF(DEGREES(ACOS(SIN(RADIANS(G202))*SIN(RADIANS(E192))+COS(RADIANS(G202))*COS(RADIANS(E192))*COS(RADIANS(AG182))))&gt;90,0,$F$4*$F$5/E191^2*(SIN(RADIANS(G202))*SIN(RADIANS(E192))+COS(RADIANS(G202))*COS(RADIANS(E192))*COS(RADIANS(AG182))))</f>
        <v>#DIV/0!</v>
      </c>
      <c r="AH202" s="3" t="e">
        <f>IF(DEGREES(ACOS(SIN(RADIANS(G202))*SIN(RADIANS(E192))+COS(RADIANS(G202))*COS(RADIANS(E192))*COS(RADIANS(AH182))))&gt;90,0,$F$4*$F$5/E191^2*(SIN(RADIANS(G202))*SIN(RADIANS(E192))+COS(RADIANS(G202))*COS(RADIANS(E192))*COS(RADIANS(AH182))))</f>
        <v>#DIV/0!</v>
      </c>
      <c r="AI202" s="3" t="e">
        <f>IF(DEGREES(ACOS(SIN(RADIANS(G202))*SIN(RADIANS(E192))+COS(RADIANS(G202))*COS(RADIANS(E192))*COS(RADIANS(AI182))))&gt;90,0,$F$4*$F$5/E191^2*(SIN(RADIANS(G202))*SIN(RADIANS(E192))+COS(RADIANS(G202))*COS(RADIANS(E192))*COS(RADIANS(AI182))))</f>
        <v>#DIV/0!</v>
      </c>
      <c r="AJ202" s="3" t="e">
        <f>IF(DEGREES(ACOS(SIN(RADIANS(G202))*SIN(RADIANS(E192))+COS(RADIANS(G202))*COS(RADIANS(E192))*COS(RADIANS(AJ182))))&gt;90,0,$F$4*$F$5/E191^2*(SIN(RADIANS(G202))*SIN(RADIANS(E192))+COS(RADIANS(G202))*COS(RADIANS(E192))*COS(RADIANS(AJ182))))</f>
        <v>#DIV/0!</v>
      </c>
      <c r="AK202" s="3" t="e">
        <f>IF(DEGREES(ACOS(SIN(RADIANS(G202))*SIN(RADIANS(E192))+COS(RADIANS(G202))*COS(RADIANS(E192))*COS(RADIANS(AK182))))&gt;90,0,$F$4*$F$5/E191^2*(SIN(RADIANS(G202))*SIN(RADIANS(E192))+COS(RADIANS(G202))*COS(RADIANS(E192))*COS(RADIANS(AK182))))</f>
        <v>#DIV/0!</v>
      </c>
      <c r="AL202" s="3" t="e">
        <f>IF(DEGREES(ACOS(SIN(RADIANS(G202))*SIN(RADIANS(E192))+COS(RADIANS(G202))*COS(RADIANS(E192))*COS(RADIANS(AL182))))&gt;90,0,$F$4*$F$5/E191^2*(SIN(RADIANS(G202))*SIN(RADIANS(E192))+COS(RADIANS(G202))*COS(RADIANS(E192))*COS(RADIANS(AL182))))</f>
        <v>#DIV/0!</v>
      </c>
      <c r="AM202" s="3" t="e">
        <f>IF(DEGREES(ACOS(SIN(RADIANS(G202))*SIN(RADIANS(E192))+COS(RADIANS(G202))*COS(RADIANS(E192))*COS(RADIANS(AM182))))&gt;90,0,$F$4*$F$5/E191^2*(SIN(RADIANS(G202))*SIN(RADIANS(E192))+COS(RADIANS(G202))*COS(RADIANS(E192))*COS(RADIANS(AM182))))</f>
        <v>#DIV/0!</v>
      </c>
      <c r="AN202" s="3" t="e">
        <f>IF(DEGREES(ACOS(SIN(RADIANS(G202))*SIN(RADIANS(E192))+COS(RADIANS(G202))*COS(RADIANS(E192))*COS(RADIANS(AN182))))&gt;90,0,$F$4*$F$5/E191^2*(SIN(RADIANS(G202))*SIN(RADIANS(E192))+COS(RADIANS(G202))*COS(RADIANS(E192))*COS(RADIANS(AN182))))</f>
        <v>#DIV/0!</v>
      </c>
      <c r="AO202" s="3" t="e">
        <f>IF(DEGREES(ACOS(SIN(RADIANS(G202))*SIN(RADIANS(E192))+COS(RADIANS(G202))*COS(RADIANS(E192))*COS(RADIANS(AO182))))&gt;90,0,$F$4*$F$5/E191^2*(SIN(RADIANS(G202))*SIN(RADIANS(E192))+COS(RADIANS(G202))*COS(RADIANS(E192))*COS(RADIANS(AO182))))</f>
        <v>#DIV/0!</v>
      </c>
      <c r="AP202" s="3" t="e">
        <f>IF(DEGREES(ACOS(SIN(RADIANS(G202))*SIN(RADIANS(E192))+COS(RADIANS(G202))*COS(RADIANS(E192))*COS(RADIANS(AP182))))&gt;90,0,$F$4*$F$5/E191^2*(SIN(RADIANS(G202))*SIN(RADIANS(E192))+COS(RADIANS(G202))*COS(RADIANS(E192))*COS(RADIANS(AP182))))</f>
        <v>#DIV/0!</v>
      </c>
      <c r="AQ202" s="3" t="e">
        <f>IF(DEGREES(ACOS(SIN(RADIANS(G202))*SIN(RADIANS(E192))+COS(RADIANS(G202))*COS(RADIANS(E192))*COS(RADIANS(AQ182))))&gt;90,0,$F$4*$F$5/E191^2*(SIN(RADIANS(G202))*SIN(RADIANS(E192))+COS(RADIANS(G202))*COS(RADIANS(E192))*COS(RADIANS(AQ182))))</f>
        <v>#DIV/0!</v>
      </c>
      <c r="AR202" s="3" t="e">
        <f>IF(DEGREES(ACOS(SIN(RADIANS(G202))*SIN(RADIANS(E192))+COS(RADIANS(G202))*COS(RADIANS(E192))*COS(RADIANS(AR182))))&gt;90,0,$F$4*$F$5/E191^2*(SIN(RADIANS(G202))*SIN(RADIANS(E192))+COS(RADIANS(G202))*COS(RADIANS(E192))*COS(RADIANS(AR182))))</f>
        <v>#DIV/0!</v>
      </c>
    </row>
    <row r="203" spans="2:44" ht="15.75" customHeight="1" x14ac:dyDescent="0.2"/>
    <row r="204" spans="2:44" ht="15.75" customHeight="1" x14ac:dyDescent="0.2">
      <c r="H204" s="3" t="s">
        <v>771</v>
      </c>
      <c r="I204" s="3">
        <v>180</v>
      </c>
      <c r="J204" s="3">
        <v>170</v>
      </c>
      <c r="K204" s="3">
        <v>160</v>
      </c>
      <c r="L204" s="3">
        <v>150</v>
      </c>
      <c r="M204" s="3">
        <v>140</v>
      </c>
      <c r="N204" s="3">
        <v>130</v>
      </c>
      <c r="O204" s="3">
        <v>120</v>
      </c>
      <c r="P204" s="3">
        <v>110</v>
      </c>
      <c r="Q204" s="3">
        <v>100</v>
      </c>
      <c r="R204" s="3">
        <v>90</v>
      </c>
      <c r="S204" s="3">
        <v>80</v>
      </c>
      <c r="T204" s="3">
        <v>70</v>
      </c>
      <c r="U204" s="3">
        <v>60</v>
      </c>
      <c r="V204" s="3">
        <v>50</v>
      </c>
      <c r="W204" s="3">
        <v>40</v>
      </c>
      <c r="X204" s="3">
        <v>30</v>
      </c>
      <c r="Y204" s="3">
        <v>20</v>
      </c>
      <c r="Z204" s="3">
        <v>10</v>
      </c>
      <c r="AA204" s="3">
        <v>0</v>
      </c>
      <c r="AB204" s="3">
        <v>-10</v>
      </c>
      <c r="AC204" s="3">
        <v>-20</v>
      </c>
      <c r="AD204" s="3">
        <v>-30</v>
      </c>
      <c r="AE204" s="3">
        <v>-40</v>
      </c>
      <c r="AF204" s="3">
        <v>-50</v>
      </c>
      <c r="AG204" s="3">
        <v>-60</v>
      </c>
      <c r="AH204" s="3">
        <v>-70</v>
      </c>
      <c r="AI204" s="3">
        <v>-80</v>
      </c>
      <c r="AJ204" s="3">
        <v>-90</v>
      </c>
      <c r="AK204" s="3">
        <v>-100</v>
      </c>
      <c r="AL204" s="3">
        <v>-110</v>
      </c>
      <c r="AM204" s="3">
        <v>-120</v>
      </c>
      <c r="AN204" s="3">
        <v>-130</v>
      </c>
      <c r="AO204" s="3">
        <v>-140</v>
      </c>
      <c r="AP204" s="3">
        <v>-150</v>
      </c>
      <c r="AQ204" s="3">
        <v>-160</v>
      </c>
      <c r="AR204" s="3">
        <v>-170</v>
      </c>
    </row>
    <row r="205" spans="2:44" ht="15.75" customHeight="1" x14ac:dyDescent="0.2">
      <c r="H205" s="3" t="s">
        <v>782</v>
      </c>
      <c r="I205" s="3">
        <f>IF(ABS(I204-E217)&gt;180,IF(ABS(I204-E217)&gt;360,ABS(I204-E217)-360,360-ABS(I204-E217)),ABS(I204-E217))</f>
        <v>180</v>
      </c>
      <c r="J205" s="3">
        <f>IF(ABS(J204-E217)&gt;180,IF(ABS(J204-E217)&gt;360,ABS(J204-E217)-360,360-ABS(J204-E217)),ABS(J204-E217))</f>
        <v>170</v>
      </c>
      <c r="K205" s="3">
        <f>IF(ABS(K204-E217)&gt;180,IF(ABS(K204-E217)&gt;360,ABS(K204-E217)-360,360-ABS(K204-E217)),ABS(K204-E217))</f>
        <v>160</v>
      </c>
      <c r="L205" s="3">
        <f>IF(ABS(L204-E217)&gt;180,IF(ABS(L204-E217)&gt;360,ABS(L204-E217)-360,360-ABS(L204-E217)),ABS(L204-E217))</f>
        <v>150</v>
      </c>
      <c r="M205" s="3">
        <f>IF(ABS(M204-E217)&gt;180,IF(ABS(M204-E217)&gt;360,ABS(M204-E217)-360,360-ABS(M204-E217)),ABS(M204-E217))</f>
        <v>140</v>
      </c>
      <c r="N205" s="3">
        <f>IF(ABS(N204-E217)&gt;180,IF(ABS(N204-E217)&gt;360,ABS(N204-E217)-360,360-ABS(N204-E217)),ABS(N204-E217))</f>
        <v>130</v>
      </c>
      <c r="O205" s="3">
        <f>IF(ABS(O204-E217)&gt;180,IF(ABS(O204-E217)&gt;360,ABS(O204-E217)-360,360-ABS(O204-E217)),ABS(O204-E217))</f>
        <v>120</v>
      </c>
      <c r="P205" s="3">
        <f>IF(ABS(P204-E217)&gt;180,IF(ABS(P204-E217)&gt;360,ABS(P204-E217)-360,360-ABS(P204-E217)),ABS(P204-E217))</f>
        <v>110</v>
      </c>
      <c r="Q205" s="3">
        <f>IF(ABS(Q204-E217)&gt;180,IF(ABS(Q204-E217)&gt;360,ABS(Q204-E217)-360,360-ABS(Q204-E217)),ABS(Q204-E217))</f>
        <v>100</v>
      </c>
      <c r="R205" s="3">
        <f>IF(ABS(R204-E217)&gt;180,IF(ABS(R204-E217)&gt;360,ABS(R204-E217)-360,360-ABS(R204-E217)),ABS(R204-E217))</f>
        <v>90</v>
      </c>
      <c r="S205" s="3">
        <f>IF(ABS(S204-E217)&gt;180,IF(ABS(S204-E217)&gt;360,ABS(S204-E217)-360,360-ABS(S204-E217)),ABS(S204-E217))</f>
        <v>80</v>
      </c>
      <c r="T205" s="3">
        <f>IF(ABS(T204-E217)&gt;180,IF(ABS(T204-E217)&gt;360,ABS(T204-E217)-360,360-ABS(T204-E217)),ABS(T204-E217))</f>
        <v>70</v>
      </c>
      <c r="U205" s="3">
        <f>IF(ABS(U204-E217)&gt;180,IF(ABS(U204-E217)&gt;360,ABS(U204-E217)-360,360-ABS(U204-E217)),ABS(U204-E217))</f>
        <v>60</v>
      </c>
      <c r="V205" s="3">
        <f>IF(ABS(V204-E217)&gt;180,IF(ABS(V204-E217)&gt;360,ABS(V204-E217)-360,360-ABS(V204-E217)),ABS(V204-E217))</f>
        <v>50</v>
      </c>
      <c r="W205" s="3">
        <f>IF(ABS(W204-E217)&gt;180,IF(ABS(W204-E217)&gt;360,ABS(W204-E217)-360,360-ABS(W204-E217)),ABS(W204-E217))</f>
        <v>40</v>
      </c>
      <c r="X205" s="3">
        <f>IF(ABS(X204-E217)&gt;180,IF(ABS(X204-E217)&gt;360,ABS(X204-E217)-360,360-ABS(X204-E217)),ABS(X204-E217))</f>
        <v>30</v>
      </c>
      <c r="Y205" s="3">
        <f>IF(ABS(Y204-E217)&gt;180,IF(ABS(Y204-E217)&gt;360,ABS(Y204-E217)-360,360-ABS(Y204-E217)),ABS(Y204-E217))</f>
        <v>20</v>
      </c>
      <c r="Z205" s="3">
        <f>IF(ABS(Z204-E217)&gt;180,IF(ABS(Z204-E217)&gt;360,ABS(Z204-E217)-360,360-ABS(Z204-E217)),ABS(Z204-E217))</f>
        <v>10</v>
      </c>
      <c r="AA205" s="3">
        <f>IF(ABS(AA204-E217)&gt;180,IF(ABS(AA204-E217)&gt;360,ABS(AA204-E217)-360,360-ABS(AA204-E217)),ABS(AA204-E217))</f>
        <v>0</v>
      </c>
      <c r="AB205" s="3">
        <f>IF(ABS(AB204-E217)&gt;180,IF(ABS(AB204-E217)&gt;360,ABS(AB204-E217)-360,360-ABS(AB204-E217)),ABS(AB204-E217))</f>
        <v>10</v>
      </c>
      <c r="AC205" s="3">
        <f>IF(ABS(AC204-E217)&gt;180,IF(ABS(AC204-E217)&gt;360,ABS(AC204-E217)-360,360-ABS(AC204-E217)),ABS(AC204-E217))</f>
        <v>20</v>
      </c>
      <c r="AD205" s="3">
        <f>IF(ABS(AD204-E217)&gt;180,IF(ABS(AD204-E217)&gt;360,ABS(AD204-E217)-360,360-ABS(AD204-E217)),ABS(AD204-E217))</f>
        <v>30</v>
      </c>
      <c r="AE205" s="3">
        <f>IF(ABS(AE204-E217)&gt;180,IF(ABS(AE204-E217)&gt;360,ABS(AE204-E217)-360,360-ABS(AE204-E217)),ABS(AE204-E217))</f>
        <v>40</v>
      </c>
      <c r="AF205" s="3">
        <f>IF(ABS(AF204-E217)&gt;180,IF(ABS(AF204-E217)&gt;360,ABS(AF204-E217)-360,360-ABS(AF204-E217)),ABS(AF204-E217))</f>
        <v>50</v>
      </c>
      <c r="AG205" s="3">
        <f>IF(ABS(AG204-E217)&gt;180,IF(ABS(AG204-E217)&gt;360,ABS(AG204-E217)-360,360-ABS(AG204-E217)),ABS(AG204-E217))</f>
        <v>60</v>
      </c>
      <c r="AH205" s="3">
        <f>IF(ABS(AH204-E217)&gt;180,IF(ABS(AH204-E217)&gt;360,ABS(AH204-E217)-360,360-ABS(AH204-E217)),ABS(AH204-E217))</f>
        <v>70</v>
      </c>
      <c r="AI205" s="3">
        <f>IF(ABS(AI204-E217)&gt;180,IF(ABS(AI204-E217)&gt;360,ABS(AI204-E217)-360,360-ABS(AI204-E217)),ABS(AI204-E217))</f>
        <v>80</v>
      </c>
      <c r="AJ205" s="3">
        <f>IF(ABS(AJ204-E217)&gt;180,IF(ABS(AJ204-E217)&gt;360,ABS(AJ204-E217)-360,360-ABS(AJ204-E217)),ABS(AJ204-E217))</f>
        <v>90</v>
      </c>
      <c r="AK205" s="3">
        <f>IF(ABS(AK204-E217)&gt;180,IF(ABS(AK204-E217)&gt;360,ABS(AK204-E217)-360,360-ABS(AK204-E217)),ABS(AK204-E217))</f>
        <v>100</v>
      </c>
      <c r="AL205" s="3">
        <f>IF(ABS(AL204-E217)&gt;180,IF(ABS(AL204-E217)&gt;360,ABS(AL204-E217)-360,360-ABS(AL204-E217)),ABS(AL204-E217))</f>
        <v>110</v>
      </c>
      <c r="AM205" s="3">
        <f>IF(ABS(AM204-E217)&gt;180,IF(ABS(AM204-E217)&gt;360,ABS(AM204-E217)-360,360-ABS(AM204-E217)),ABS(AM204-E217))</f>
        <v>120</v>
      </c>
      <c r="AN205" s="3">
        <f>IF(ABS(AN204-E217)&gt;180,IF(ABS(AN204-E217)&gt;360,ABS(AN204-E217)-360,360-ABS(AN204-E217)),ABS(AN204-E217))</f>
        <v>130</v>
      </c>
      <c r="AO205" s="3">
        <f>IF(ABS(AO204-E217)&gt;180,IF(ABS(AO204-E217)&gt;360,ABS(AO204-E217)-360,360-ABS(AO204-E217)),ABS(AO204-E217))</f>
        <v>140</v>
      </c>
      <c r="AP205" s="3">
        <f>IF(ABS(AP204-E217)&gt;180,IF(ABS(AP204-E217)&gt;360,ABS(AP204-E217)-360,360-ABS(AP204-E217)),ABS(AP204-E217))</f>
        <v>150</v>
      </c>
      <c r="AQ205" s="3">
        <f>IF(ABS(AQ204-E217)&gt;180,IF(ABS(AQ204-E217)&gt;360,ABS(AQ204-E217)-360,360-ABS(AQ204-E217)),ABS(AQ204-E217))</f>
        <v>160</v>
      </c>
      <c r="AR205" s="3">
        <f>IF(ABS(AR204-E217)&gt;180,IF(ABS(AR204-E217)&gt;360,ABS(AR204-E217)-360,360-ABS(AR204-E217)),ABS(AR204-E217))</f>
        <v>170</v>
      </c>
    </row>
    <row r="206" spans="2:44" ht="15.75" customHeight="1" x14ac:dyDescent="0.2">
      <c r="G206" s="3" t="s">
        <v>736</v>
      </c>
    </row>
    <row r="207" spans="2:44" ht="15.75" customHeight="1" x14ac:dyDescent="0.2">
      <c r="B207" s="3" t="s">
        <v>791</v>
      </c>
      <c r="E207" s="3">
        <v>70</v>
      </c>
      <c r="G207" s="3">
        <v>90</v>
      </c>
      <c r="I207" s="3" t="e">
        <f>IF(DEGREES(ACOS(SIN(RADIANS(G207))*SIN(RADIANS(E215))+COS(RADIANS(G207))*COS(RADIANS(E215))*COS(RADIANS(I205))))&gt;90,0,$F$4*$F$5/E214^2*(SIN(RADIANS(G207))*SIN(RADIANS(E215))+COS(RADIANS(G207))*COS(RADIANS(E215))*COS(RADIANS(I205))))</f>
        <v>#DIV/0!</v>
      </c>
      <c r="J207" s="3" t="e">
        <f>IF(DEGREES(ACOS(SIN(RADIANS(G207))*SIN(RADIANS(E215))+COS(RADIANS(G207))*COS(RADIANS(E215))*COS(RADIANS(J205))))&gt;90,0,$F$4*$F$5/E214^2*(SIN(RADIANS(G207))*SIN(RADIANS(E215))+COS(RADIANS(G207))*COS(RADIANS(E215))*COS(RADIANS(J205))))</f>
        <v>#DIV/0!</v>
      </c>
      <c r="K207" s="3" t="e">
        <f>IF(DEGREES(ACOS(SIN(RADIANS(G207))*SIN(RADIANS(E215))+COS(RADIANS(G207))*COS(RADIANS(E215))*COS(RADIANS(K205))))&gt;90,0,$F$4*$F$5/E214^2*(SIN(RADIANS(G207))*SIN(RADIANS(E215))+COS(RADIANS(G207))*COS(RADIANS(E215))*COS(RADIANS(K205))))</f>
        <v>#DIV/0!</v>
      </c>
      <c r="L207" s="3" t="e">
        <f>IF(DEGREES(ACOS(SIN(RADIANS(G207))*SIN(RADIANS(E215))+COS(RADIANS(G207))*COS(RADIANS(E215))*COS(RADIANS(L205))))&gt;90,0,$F$4*$F$5/E214^2*(SIN(RADIANS(G207))*SIN(RADIANS(E215))+COS(RADIANS(G207))*COS(RADIANS(E215))*COS(RADIANS(L205))))</f>
        <v>#DIV/0!</v>
      </c>
      <c r="M207" s="3" t="e">
        <f>IF(DEGREES(ACOS(SIN(RADIANS(G207))*SIN(RADIANS(E215))+COS(RADIANS(G207))*COS(RADIANS(E215))*COS(RADIANS(M205))))&gt;90,0,$F$4*$F$5/E214^2*(SIN(RADIANS(G207))*SIN(RADIANS(E215))+COS(RADIANS(G207))*COS(RADIANS(E215))*COS(RADIANS(M205))))</f>
        <v>#DIV/0!</v>
      </c>
      <c r="N207" s="3" t="e">
        <f>IF(DEGREES(ACOS(SIN(RADIANS(G207))*SIN(RADIANS(E215))+COS(RADIANS(G207))*COS(RADIANS(E215))*COS(RADIANS(N205))))&gt;90,0,$F$4*$F$5/E214^2*(SIN(RADIANS(G207))*SIN(RADIANS(E215))+COS(RADIANS(G207))*COS(RADIANS(E215))*COS(RADIANS(N205))))</f>
        <v>#DIV/0!</v>
      </c>
      <c r="O207" s="3" t="e">
        <f>IF(DEGREES(ACOS(SIN(RADIANS(G207))*SIN(RADIANS(E215))+COS(RADIANS(G207))*COS(RADIANS(E215))*COS(RADIANS(O205))))&gt;90,0,$F$4*$F$5/E214^2*(SIN(RADIANS(G207))*SIN(RADIANS(E215))+COS(RADIANS(G207))*COS(RADIANS(E215))*COS(RADIANS(O205))))</f>
        <v>#DIV/0!</v>
      </c>
      <c r="P207" s="3" t="e">
        <f>IF(DEGREES(ACOS(SIN(RADIANS(G207))*SIN(RADIANS(E215))+COS(RADIANS(G207))*COS(RADIANS(E215))*COS(RADIANS(P205))))&gt;90,0,$F$4*$F$5/E214^2*(SIN(RADIANS(G207))*SIN(RADIANS(E215))+COS(RADIANS(G207))*COS(RADIANS(E215))*COS(RADIANS(P205))))</f>
        <v>#DIV/0!</v>
      </c>
      <c r="Q207" s="3" t="e">
        <f>IF(DEGREES(ACOS(SIN(RADIANS(G207))*SIN(RADIANS(E215))+COS(RADIANS(G207))*COS(RADIANS(E215))*COS(RADIANS(Q205))))&gt;90,0,$F$4*$F$5/E214^2*(SIN(RADIANS(G207))*SIN(RADIANS(E215))+COS(RADIANS(G207))*COS(RADIANS(E215))*COS(RADIANS(Q205))))</f>
        <v>#DIV/0!</v>
      </c>
      <c r="R207" s="3" t="e">
        <f>IF(DEGREES(ACOS(SIN(RADIANS(G207))*SIN(RADIANS(E215))+COS(RADIANS(G207))*COS(RADIANS(E215))*COS(RADIANS(R205))))&gt;90,0,$F$4*$F$5/E214^2*(SIN(RADIANS(G207))*SIN(RADIANS(E215))+COS(RADIANS(G207))*COS(RADIANS(E215))*COS(RADIANS(R205))))</f>
        <v>#DIV/0!</v>
      </c>
      <c r="S207" s="3" t="e">
        <f>IF(DEGREES(ACOS(SIN(RADIANS(G207))*SIN(RADIANS(E215))+COS(RADIANS(G207))*COS(RADIANS(E215))*COS(RADIANS(S205))))&gt;90,0,$F$4*$F$5/E214^2*(SIN(RADIANS(G207))*SIN(RADIANS(E215))+COS(RADIANS(G207))*COS(RADIANS(E215))*COS(RADIANS(S205))))</f>
        <v>#DIV/0!</v>
      </c>
      <c r="T207" s="3" t="e">
        <f>IF(DEGREES(ACOS(SIN(RADIANS(G207))*SIN(RADIANS(E215))+COS(RADIANS(G207))*COS(RADIANS(E215))*COS(RADIANS(T205))))&gt;90,0,$F$4*$F$5/E214^2*(SIN(RADIANS(G207))*SIN(RADIANS(E215))+COS(RADIANS(G207))*COS(RADIANS(E215))*COS(RADIANS(T205))))</f>
        <v>#DIV/0!</v>
      </c>
      <c r="U207" s="3" t="e">
        <f>IF(DEGREES(ACOS(SIN(RADIANS(G207))*SIN(RADIANS(E215))+COS(RADIANS(G207))*COS(RADIANS(E215))*COS(RADIANS(U205))))&gt;90,0,$F$4*$F$5/E214^2*(SIN(RADIANS(G207))*SIN(RADIANS(E215))+COS(RADIANS(G207))*COS(RADIANS(E215))*COS(RADIANS(U205))))</f>
        <v>#DIV/0!</v>
      </c>
      <c r="V207" s="3" t="e">
        <f>IF(DEGREES(ACOS(SIN(RADIANS(G207))*SIN(RADIANS(E215))+COS(RADIANS(G207))*COS(RADIANS(E215))*COS(RADIANS(V205))))&gt;90,0,$F$4*$F$5/E214^2*(SIN(RADIANS(G207))*SIN(RADIANS(E215))+COS(RADIANS(G207))*COS(RADIANS(E215))*COS(RADIANS(V205))))</f>
        <v>#DIV/0!</v>
      </c>
      <c r="W207" s="3" t="e">
        <f>IF(DEGREES(ACOS(SIN(RADIANS(G207))*SIN(RADIANS(E215))+COS(RADIANS(G207))*COS(RADIANS(E215))*COS(RADIANS(W205))))&gt;90,0,$F$4*$F$5/E214^2*(SIN(RADIANS(G207))*SIN(RADIANS(E215))+COS(RADIANS(G207))*COS(RADIANS(E215))*COS(RADIANS(W205))))</f>
        <v>#DIV/0!</v>
      </c>
      <c r="X207" s="3" t="e">
        <f>IF(DEGREES(ACOS(SIN(RADIANS(G207))*SIN(RADIANS(E215))+COS(RADIANS(G207))*COS(RADIANS(E215))*COS(RADIANS(X205))))&gt;90,0,$F$4*$F$5/E214^2*(SIN(RADIANS(G207))*SIN(RADIANS(E215))+COS(RADIANS(G207))*COS(RADIANS(E215))*COS(RADIANS(X205))))</f>
        <v>#DIV/0!</v>
      </c>
      <c r="Y207" s="3" t="e">
        <f>IF(DEGREES(ACOS(SIN(RADIANS(G207))*SIN(RADIANS(E215))+COS(RADIANS(G207))*COS(RADIANS(E215))*COS(RADIANS(Y205))))&gt;90,0,$F$4*$F$5/E214^2*(SIN(RADIANS(G207))*SIN(RADIANS(E215))+COS(RADIANS(G207))*COS(RADIANS(E215))*COS(RADIANS(Y205))))</f>
        <v>#DIV/0!</v>
      </c>
      <c r="Z207" s="3" t="e">
        <f>IF(DEGREES(ACOS(SIN(RADIANS(G207))*SIN(RADIANS(E215))+COS(RADIANS(G207))*COS(RADIANS(E215))*COS(RADIANS(Z205))))&gt;90,0,$F$4*$F$5/E214^2*(SIN(RADIANS(G207))*SIN(RADIANS(E215))+COS(RADIANS(G207))*COS(RADIANS(E215))*COS(RADIANS(Z205))))</f>
        <v>#DIV/0!</v>
      </c>
      <c r="AA207" s="3" t="e">
        <f>IF(DEGREES(ACOS(SIN(RADIANS(G207))*SIN(RADIANS(E215))+COS(RADIANS(G207))*COS(RADIANS(E215))*COS(RADIANS(AA205))))&gt;90,0,$F$4*$F$5/E214^2*(SIN(RADIANS(G207))*SIN(RADIANS(E215))+COS(RADIANS(G207))*COS(RADIANS(E215))*COS(RADIANS(AA205))))</f>
        <v>#DIV/0!</v>
      </c>
      <c r="AB207" s="3" t="e">
        <f>IF(DEGREES(ACOS(SIN(RADIANS(G207))*SIN(RADIANS(E215))+COS(RADIANS(G207))*COS(RADIANS(E215))*COS(RADIANS(AB205))))&gt;90,0,$F$4*$F$5/E214^2*(SIN(RADIANS(G207))*SIN(RADIANS(E215))+COS(RADIANS(G207))*COS(RADIANS(E215))*COS(RADIANS(AB205))))</f>
        <v>#DIV/0!</v>
      </c>
      <c r="AC207" s="3" t="e">
        <f>IF(DEGREES(ACOS(SIN(RADIANS(G207))*SIN(RADIANS(E215))+COS(RADIANS(G207))*COS(RADIANS(E215))*COS(RADIANS(AC205))))&gt;90,0,$F$4*$F$5/E214^2*(SIN(RADIANS(G207))*SIN(RADIANS(E215))+COS(RADIANS(G207))*COS(RADIANS(E215))*COS(RADIANS(AC205))))</f>
        <v>#DIV/0!</v>
      </c>
      <c r="AD207" s="3" t="e">
        <f>IF(DEGREES(ACOS(SIN(RADIANS(G207))*SIN(RADIANS(E215))+COS(RADIANS(G207))*COS(RADIANS(E215))*COS(RADIANS(AD205))))&gt;90,0,$F$4*$F$5/E214^2*(SIN(RADIANS(G207))*SIN(RADIANS(E215))+COS(RADIANS(G207))*COS(RADIANS(E215))*COS(RADIANS(AD205))))</f>
        <v>#DIV/0!</v>
      </c>
      <c r="AE207" s="3" t="e">
        <f>IF(DEGREES(ACOS(SIN(RADIANS(G207))*SIN(RADIANS(E215))+COS(RADIANS(G207))*COS(RADIANS(E215))*COS(RADIANS(AE205))))&gt;90,0,$F$4*$F$5/E214^2*(SIN(RADIANS(G207))*SIN(RADIANS(E215))+COS(RADIANS(G207))*COS(RADIANS(E215))*COS(RADIANS(AE205))))</f>
        <v>#DIV/0!</v>
      </c>
      <c r="AF207" s="3" t="e">
        <f>IF(DEGREES(ACOS(SIN(RADIANS(G207))*SIN(RADIANS(E215))+COS(RADIANS(G207))*COS(RADIANS(E215))*COS(RADIANS(AF205))))&gt;90,0,$F$4*$F$5/E214^2*(SIN(RADIANS(G207))*SIN(RADIANS(E215))+COS(RADIANS(G207))*COS(RADIANS(E215))*COS(RADIANS(AF205))))</f>
        <v>#DIV/0!</v>
      </c>
      <c r="AG207" s="3" t="e">
        <f>IF(DEGREES(ACOS(SIN(RADIANS(G207))*SIN(RADIANS(E215))+COS(RADIANS(G207))*COS(RADIANS(E215))*COS(RADIANS(AG205))))&gt;90,0,$F$4*$F$5/E214^2*(SIN(RADIANS(G207))*SIN(RADIANS(E215))+COS(RADIANS(G207))*COS(RADIANS(E215))*COS(RADIANS(AG205))))</f>
        <v>#DIV/0!</v>
      </c>
      <c r="AH207" s="3" t="e">
        <f>IF(DEGREES(ACOS(SIN(RADIANS(G207))*SIN(RADIANS(E215))+COS(RADIANS(G207))*COS(RADIANS(E215))*COS(RADIANS(AH205))))&gt;90,0,$F$4*$F$5/E214^2*(SIN(RADIANS(G207))*SIN(RADIANS(E215))+COS(RADIANS(G207))*COS(RADIANS(E215))*COS(RADIANS(AH205))))</f>
        <v>#DIV/0!</v>
      </c>
      <c r="AI207" s="3" t="e">
        <f>IF(DEGREES(ACOS(SIN(RADIANS(G207))*SIN(RADIANS(E215))+COS(RADIANS(G207))*COS(RADIANS(E215))*COS(RADIANS(AI205))))&gt;90,0,$F$4*$F$5/E214^2*(SIN(RADIANS(G207))*SIN(RADIANS(E215))+COS(RADIANS(G207))*COS(RADIANS(E215))*COS(RADIANS(AI205))))</f>
        <v>#DIV/0!</v>
      </c>
      <c r="AJ207" s="3" t="e">
        <f>IF(DEGREES(ACOS(SIN(RADIANS(G207))*SIN(RADIANS(E215))+COS(RADIANS(G207))*COS(RADIANS(E215))*COS(RADIANS(AJ205))))&gt;90,0,$F$4*$F$5/E214^2*(SIN(RADIANS(G207))*SIN(RADIANS(E215))+COS(RADIANS(G207))*COS(RADIANS(E215))*COS(RADIANS(AJ205))))</f>
        <v>#DIV/0!</v>
      </c>
      <c r="AK207" s="3" t="e">
        <f>IF(DEGREES(ACOS(SIN(RADIANS(G207))*SIN(RADIANS(E215))+COS(RADIANS(G207))*COS(RADIANS(E215))*COS(RADIANS(AK205))))&gt;90,0,$F$4*$F$5/E214^2*(SIN(RADIANS(G207))*SIN(RADIANS(E215))+COS(RADIANS(G207))*COS(RADIANS(E215))*COS(RADIANS(AK205))))</f>
        <v>#DIV/0!</v>
      </c>
      <c r="AL207" s="3" t="e">
        <f>IF(DEGREES(ACOS(SIN(RADIANS(G207))*SIN(RADIANS(E215))+COS(RADIANS(G207))*COS(RADIANS(E215))*COS(RADIANS(AL205))))&gt;90,0,$F$4*$F$5/E214^2*(SIN(RADIANS(G207))*SIN(RADIANS(E215))+COS(RADIANS(G207))*COS(RADIANS(E215))*COS(RADIANS(AL205))))</f>
        <v>#DIV/0!</v>
      </c>
      <c r="AM207" s="3" t="e">
        <f>IF(DEGREES(ACOS(SIN(RADIANS(G207))*SIN(RADIANS(E215))+COS(RADIANS(G207))*COS(RADIANS(E215))*COS(RADIANS(AM205))))&gt;90,0,$F$4*$F$5/E214^2*(SIN(RADIANS(G207))*SIN(RADIANS(E215))+COS(RADIANS(G207))*COS(RADIANS(E215))*COS(RADIANS(AM205))))</f>
        <v>#DIV/0!</v>
      </c>
      <c r="AN207" s="3" t="e">
        <f>IF(DEGREES(ACOS(SIN(RADIANS(G207))*SIN(RADIANS(E215))+COS(RADIANS(G207))*COS(RADIANS(E215))*COS(RADIANS(AN205))))&gt;90,0,$F$4*$F$5/E214^2*(SIN(RADIANS(G207))*SIN(RADIANS(E215))+COS(RADIANS(G207))*COS(RADIANS(E215))*COS(RADIANS(AN205))))</f>
        <v>#DIV/0!</v>
      </c>
      <c r="AO207" s="3" t="e">
        <f>IF(DEGREES(ACOS(SIN(RADIANS(G207))*SIN(RADIANS(E215))+COS(RADIANS(G207))*COS(RADIANS(E215))*COS(RADIANS(AO205))))&gt;90,0,$F$4*$F$5/E214^2*(SIN(RADIANS(G207))*SIN(RADIANS(E215))+COS(RADIANS(G207))*COS(RADIANS(E215))*COS(RADIANS(AO205))))</f>
        <v>#DIV/0!</v>
      </c>
      <c r="AP207" s="3" t="e">
        <f>IF(DEGREES(ACOS(SIN(RADIANS(G207))*SIN(RADIANS(E215))+COS(RADIANS(G207))*COS(RADIANS(E215))*COS(RADIANS(AP205))))&gt;90,0,$F$4*$F$5/E214^2*(SIN(RADIANS(G207))*SIN(RADIANS(E215))+COS(RADIANS(G207))*COS(RADIANS(E215))*COS(RADIANS(AP205))))</f>
        <v>#DIV/0!</v>
      </c>
      <c r="AQ207" s="3" t="e">
        <f>IF(DEGREES(ACOS(SIN(RADIANS(G207))*SIN(RADIANS(E215))+COS(RADIANS(G207))*COS(RADIANS(E215))*COS(RADIANS(AQ205))))&gt;90,0,$F$4*$F$5/E214^2*(SIN(RADIANS(G207))*SIN(RADIANS(E215))+COS(RADIANS(G207))*COS(RADIANS(E215))*COS(RADIANS(AQ205))))</f>
        <v>#DIV/0!</v>
      </c>
      <c r="AR207" s="3" t="e">
        <f>IF(DEGREES(ACOS(SIN(RADIANS(G207))*SIN(RADIANS(E215))+COS(RADIANS(G207))*COS(RADIANS(E215))*COS(RADIANS(AR205))))&gt;90,0,$F$4*$F$5/E214^2*(SIN(RADIANS(G207))*SIN(RADIANS(E215))+COS(RADIANS(G207))*COS(RADIANS(E215))*COS(RADIANS(AR205))))</f>
        <v>#DIV/0!</v>
      </c>
    </row>
    <row r="208" spans="2:44" ht="15.75" customHeight="1" x14ac:dyDescent="0.2">
      <c r="B208" s="3" t="s">
        <v>728</v>
      </c>
      <c r="E208" s="3">
        <f t="array" ref="E208">INDEX($D$1751:$AM$1751,0,MATCH(E207-IF(E207&lt;360,0,360),$D$1700:$AM$1700,0))+IF(E207&gt;350,360,0)</f>
        <v>70</v>
      </c>
      <c r="G208" s="3">
        <v>80</v>
      </c>
      <c r="I208" s="3">
        <f>IF(DEGREES(ACOS(SIN(RADIANS(G208))*SIN(RADIANS(E215))+COS(RADIANS(G208))*COS(RADIANS(E215))*COS(RADIANS(I205))))&gt;90,0,$F$4*$F$5/E214^2*(SIN(RADIANS(G208))*SIN(RADIANS(E215))+COS(RADIANS(G208))*COS(RADIANS(E215))*COS(RADIANS(I205))))</f>
        <v>0</v>
      </c>
      <c r="J208" s="3">
        <f>IF(DEGREES(ACOS(SIN(RADIANS(G208))*SIN(RADIANS(E215))+COS(RADIANS(G208))*COS(RADIANS(E215))*COS(RADIANS(J205))))&gt;90,0,$F$4*$F$5/E214^2*(SIN(RADIANS(G208))*SIN(RADIANS(E215))+COS(RADIANS(G208))*COS(RADIANS(E215))*COS(RADIANS(J205))))</f>
        <v>0</v>
      </c>
      <c r="K208" s="3">
        <f>IF(DEGREES(ACOS(SIN(RADIANS(G208))*SIN(RADIANS(E215))+COS(RADIANS(G208))*COS(RADIANS(E215))*COS(RADIANS(K205))))&gt;90,0,$F$4*$F$5/E214^2*(SIN(RADIANS(G208))*SIN(RADIANS(E215))+COS(RADIANS(G208))*COS(RADIANS(E215))*COS(RADIANS(K205))))</f>
        <v>0</v>
      </c>
      <c r="L208" s="3">
        <f>IF(DEGREES(ACOS(SIN(RADIANS(G208))*SIN(RADIANS(E215))+COS(RADIANS(G208))*COS(RADIANS(E215))*COS(RADIANS(L205))))&gt;90,0,$F$4*$F$5/E214^2*(SIN(RADIANS(G208))*SIN(RADIANS(E215))+COS(RADIANS(G208))*COS(RADIANS(E215))*COS(RADIANS(L205))))</f>
        <v>0</v>
      </c>
      <c r="M208" s="3">
        <f>IF(DEGREES(ACOS(SIN(RADIANS(G208))*SIN(RADIANS(E215))+COS(RADIANS(G208))*COS(RADIANS(E215))*COS(RADIANS(M205))))&gt;90,0,$F$4*$F$5/E214^2*(SIN(RADIANS(G208))*SIN(RADIANS(E215))+COS(RADIANS(G208))*COS(RADIANS(E215))*COS(RADIANS(M205))))</f>
        <v>0</v>
      </c>
      <c r="N208" s="3">
        <f>IF(DEGREES(ACOS(SIN(RADIANS(G208))*SIN(RADIANS(E215))+COS(RADIANS(G208))*COS(RADIANS(E215))*COS(RADIANS(N205))))&gt;90,0,$F$4*$F$5/E214^2*(SIN(RADIANS(G208))*SIN(RADIANS(E215))+COS(RADIANS(G208))*COS(RADIANS(E215))*COS(RADIANS(N205))))</f>
        <v>0</v>
      </c>
      <c r="O208" s="3">
        <f>IF(DEGREES(ACOS(SIN(RADIANS(G208))*SIN(RADIANS(E215))+COS(RADIANS(G208))*COS(RADIANS(E215))*COS(RADIANS(O205))))&gt;90,0,$F$4*$F$5/E214^2*(SIN(RADIANS(G208))*SIN(RADIANS(E215))+COS(RADIANS(G208))*COS(RADIANS(E215))*COS(RADIANS(O205))))</f>
        <v>0</v>
      </c>
      <c r="P208" s="3">
        <f>IF(DEGREES(ACOS(SIN(RADIANS(G208))*SIN(RADIANS(E215))+COS(RADIANS(G208))*COS(RADIANS(E215))*COS(RADIANS(P205))))&gt;90,0,$F$4*$F$5/E214^2*(SIN(RADIANS(G208))*SIN(RADIANS(E215))+COS(RADIANS(G208))*COS(RADIANS(E215))*COS(RADIANS(P205))))</f>
        <v>0</v>
      </c>
      <c r="Q208" s="3">
        <f>IF(DEGREES(ACOS(SIN(RADIANS(G208))*SIN(RADIANS(E215))+COS(RADIANS(G208))*COS(RADIANS(E215))*COS(RADIANS(Q205))))&gt;90,0,$F$4*$F$5/E214^2*(SIN(RADIANS(G208))*SIN(RADIANS(E215))+COS(RADIANS(G208))*COS(RADIANS(E215))*COS(RADIANS(Q205))))</f>
        <v>0</v>
      </c>
      <c r="R208" s="3" t="e">
        <f>IF(DEGREES(ACOS(SIN(RADIANS(G208))*SIN(RADIANS(E215))+COS(RADIANS(G208))*COS(RADIANS(E215))*COS(RADIANS(R205))))&gt;90,0,$F$4*$F$5/E214^2*(SIN(RADIANS(G208))*SIN(RADIANS(E215))+COS(RADIANS(G208))*COS(RADIANS(E215))*COS(RADIANS(R205))))</f>
        <v>#DIV/0!</v>
      </c>
      <c r="S208" s="3" t="e">
        <f>IF(DEGREES(ACOS(SIN(RADIANS(G208))*SIN(RADIANS(E215))+COS(RADIANS(G208))*COS(RADIANS(E215))*COS(RADIANS(S205))))&gt;90,0,$F$4*$F$5/E214^2*(SIN(RADIANS(G208))*SIN(RADIANS(E215))+COS(RADIANS(G208))*COS(RADIANS(E215))*COS(RADIANS(S205))))</f>
        <v>#DIV/0!</v>
      </c>
      <c r="T208" s="3" t="e">
        <f>IF(DEGREES(ACOS(SIN(RADIANS(G208))*SIN(RADIANS(E215))+COS(RADIANS(G208))*COS(RADIANS(E215))*COS(RADIANS(T205))))&gt;90,0,$F$4*$F$5/E214^2*(SIN(RADIANS(G208))*SIN(RADIANS(E215))+COS(RADIANS(G208))*COS(RADIANS(E215))*COS(RADIANS(T205))))</f>
        <v>#DIV/0!</v>
      </c>
      <c r="U208" s="3" t="e">
        <f>IF(DEGREES(ACOS(SIN(RADIANS(G208))*SIN(RADIANS(E215))+COS(RADIANS(G208))*COS(RADIANS(E215))*COS(RADIANS(U205))))&gt;90,0,$F$4*$F$5/E214^2*(SIN(RADIANS(G208))*SIN(RADIANS(E215))+COS(RADIANS(G208))*COS(RADIANS(E215))*COS(RADIANS(U205))))</f>
        <v>#DIV/0!</v>
      </c>
      <c r="V208" s="3" t="e">
        <f>IF(DEGREES(ACOS(SIN(RADIANS(G208))*SIN(RADIANS(E215))+COS(RADIANS(G208))*COS(RADIANS(E215))*COS(RADIANS(V205))))&gt;90,0,$F$4*$F$5/E214^2*(SIN(RADIANS(G208))*SIN(RADIANS(E215))+COS(RADIANS(G208))*COS(RADIANS(E215))*COS(RADIANS(V205))))</f>
        <v>#DIV/0!</v>
      </c>
      <c r="W208" s="3" t="e">
        <f>IF(DEGREES(ACOS(SIN(RADIANS(G208))*SIN(RADIANS(E215))+COS(RADIANS(G208))*COS(RADIANS(E215))*COS(RADIANS(W205))))&gt;90,0,$F$4*$F$5/E214^2*(SIN(RADIANS(G208))*SIN(RADIANS(E215))+COS(RADIANS(G208))*COS(RADIANS(E215))*COS(RADIANS(W205))))</f>
        <v>#DIV/0!</v>
      </c>
      <c r="X208" s="3" t="e">
        <f>IF(DEGREES(ACOS(SIN(RADIANS(G208))*SIN(RADIANS(E215))+COS(RADIANS(G208))*COS(RADIANS(E215))*COS(RADIANS(X205))))&gt;90,0,$F$4*$F$5/E214^2*(SIN(RADIANS(G208))*SIN(RADIANS(E215))+COS(RADIANS(G208))*COS(RADIANS(E215))*COS(RADIANS(X205))))</f>
        <v>#DIV/0!</v>
      </c>
      <c r="Y208" s="3" t="e">
        <f>IF(DEGREES(ACOS(SIN(RADIANS(G208))*SIN(RADIANS(E215))+COS(RADIANS(G208))*COS(RADIANS(E215))*COS(RADIANS(Y205))))&gt;90,0,$F$4*$F$5/E214^2*(SIN(RADIANS(G208))*SIN(RADIANS(E215))+COS(RADIANS(G208))*COS(RADIANS(E215))*COS(RADIANS(Y205))))</f>
        <v>#DIV/0!</v>
      </c>
      <c r="Z208" s="3" t="e">
        <f>IF(DEGREES(ACOS(SIN(RADIANS(G208))*SIN(RADIANS(E215))+COS(RADIANS(G208))*COS(RADIANS(E215))*COS(RADIANS(Z205))))&gt;90,0,$F$4*$F$5/E214^2*(SIN(RADIANS(G208))*SIN(RADIANS(E215))+COS(RADIANS(G208))*COS(RADIANS(E215))*COS(RADIANS(Z205))))</f>
        <v>#DIV/0!</v>
      </c>
      <c r="AA208" s="3" t="e">
        <f>IF(DEGREES(ACOS(SIN(RADIANS(G208))*SIN(RADIANS(E215))+COS(RADIANS(G208))*COS(RADIANS(E215))*COS(RADIANS(AA205))))&gt;90,0,$F$4*$F$5/E214^2*(SIN(RADIANS(G208))*SIN(RADIANS(E215))+COS(RADIANS(G208))*COS(RADIANS(E215))*COS(RADIANS(AA205))))</f>
        <v>#DIV/0!</v>
      </c>
      <c r="AB208" s="3" t="e">
        <f>IF(DEGREES(ACOS(SIN(RADIANS(G208))*SIN(RADIANS(E215))+COS(RADIANS(G208))*COS(RADIANS(E215))*COS(RADIANS(AB205))))&gt;90,0,$F$4*$F$5/E214^2*(SIN(RADIANS(G208))*SIN(RADIANS(E215))+COS(RADIANS(G208))*COS(RADIANS(E215))*COS(RADIANS(AB205))))</f>
        <v>#DIV/0!</v>
      </c>
      <c r="AC208" s="3" t="e">
        <f>IF(DEGREES(ACOS(SIN(RADIANS(G208))*SIN(RADIANS(E215))+COS(RADIANS(G208))*COS(RADIANS(E215))*COS(RADIANS(AC205))))&gt;90,0,$F$4*$F$5/E214^2*(SIN(RADIANS(G208))*SIN(RADIANS(E215))+COS(RADIANS(G208))*COS(RADIANS(E215))*COS(RADIANS(AC205))))</f>
        <v>#DIV/0!</v>
      </c>
      <c r="AD208" s="3" t="e">
        <f>IF(DEGREES(ACOS(SIN(RADIANS(G208))*SIN(RADIANS(E215))+COS(RADIANS(G208))*COS(RADIANS(E215))*COS(RADIANS(AD205))))&gt;90,0,$F$4*$F$5/E214^2*(SIN(RADIANS(G208))*SIN(RADIANS(E215))+COS(RADIANS(G208))*COS(RADIANS(E215))*COS(RADIANS(AD205))))</f>
        <v>#DIV/0!</v>
      </c>
      <c r="AE208" s="3" t="e">
        <f>IF(DEGREES(ACOS(SIN(RADIANS(G208))*SIN(RADIANS(E215))+COS(RADIANS(G208))*COS(RADIANS(E215))*COS(RADIANS(AE205))))&gt;90,0,$F$4*$F$5/E214^2*(SIN(RADIANS(G208))*SIN(RADIANS(E215))+COS(RADIANS(G208))*COS(RADIANS(E215))*COS(RADIANS(AE205))))</f>
        <v>#DIV/0!</v>
      </c>
      <c r="AF208" s="3" t="e">
        <f>IF(DEGREES(ACOS(SIN(RADIANS(G208))*SIN(RADIANS(E215))+COS(RADIANS(G208))*COS(RADIANS(E215))*COS(RADIANS(AF205))))&gt;90,0,$F$4*$F$5/E214^2*(SIN(RADIANS(G208))*SIN(RADIANS(E215))+COS(RADIANS(G208))*COS(RADIANS(E215))*COS(RADIANS(AF205))))</f>
        <v>#DIV/0!</v>
      </c>
      <c r="AG208" s="3" t="e">
        <f>IF(DEGREES(ACOS(SIN(RADIANS(G208))*SIN(RADIANS(E215))+COS(RADIANS(G208))*COS(RADIANS(E215))*COS(RADIANS(AG205))))&gt;90,0,$F$4*$F$5/E214^2*(SIN(RADIANS(G208))*SIN(RADIANS(E215))+COS(RADIANS(G208))*COS(RADIANS(E215))*COS(RADIANS(AG205))))</f>
        <v>#DIV/0!</v>
      </c>
      <c r="AH208" s="3" t="e">
        <f>IF(DEGREES(ACOS(SIN(RADIANS(G208))*SIN(RADIANS(E215))+COS(RADIANS(G208))*COS(RADIANS(E215))*COS(RADIANS(AH205))))&gt;90,0,$F$4*$F$5/E214^2*(SIN(RADIANS(G208))*SIN(RADIANS(E215))+COS(RADIANS(G208))*COS(RADIANS(E215))*COS(RADIANS(AH205))))</f>
        <v>#DIV/0!</v>
      </c>
      <c r="AI208" s="3" t="e">
        <f>IF(DEGREES(ACOS(SIN(RADIANS(G208))*SIN(RADIANS(E215))+COS(RADIANS(G208))*COS(RADIANS(E215))*COS(RADIANS(AI205))))&gt;90,0,$F$4*$F$5/E214^2*(SIN(RADIANS(G208))*SIN(RADIANS(E215))+COS(RADIANS(G208))*COS(RADIANS(E215))*COS(RADIANS(AI205))))</f>
        <v>#DIV/0!</v>
      </c>
      <c r="AJ208" s="3" t="e">
        <f>IF(DEGREES(ACOS(SIN(RADIANS(G208))*SIN(RADIANS(E215))+COS(RADIANS(G208))*COS(RADIANS(E215))*COS(RADIANS(AJ205))))&gt;90,0,$F$4*$F$5/E214^2*(SIN(RADIANS(G208))*SIN(RADIANS(E215))+COS(RADIANS(G208))*COS(RADIANS(E215))*COS(RADIANS(AJ205))))</f>
        <v>#DIV/0!</v>
      </c>
      <c r="AK208" s="3">
        <f>IF(DEGREES(ACOS(SIN(RADIANS(G208))*SIN(RADIANS(E215))+COS(RADIANS(G208))*COS(RADIANS(E215))*COS(RADIANS(AK205))))&gt;90,0,$F$4*$F$5/E214^2*(SIN(RADIANS(G208))*SIN(RADIANS(E215))+COS(RADIANS(G208))*COS(RADIANS(E215))*COS(RADIANS(AK205))))</f>
        <v>0</v>
      </c>
      <c r="AL208" s="3">
        <f>IF(DEGREES(ACOS(SIN(RADIANS(G208))*SIN(RADIANS(E215))+COS(RADIANS(G208))*COS(RADIANS(E215))*COS(RADIANS(AL205))))&gt;90,0,$F$4*$F$5/E214^2*(SIN(RADIANS(G208))*SIN(RADIANS(E215))+COS(RADIANS(G208))*COS(RADIANS(E215))*COS(RADIANS(AL205))))</f>
        <v>0</v>
      </c>
      <c r="AM208" s="3">
        <f>IF(DEGREES(ACOS(SIN(RADIANS(G208))*SIN(RADIANS(E215))+COS(RADIANS(G208))*COS(RADIANS(E215))*COS(RADIANS(AM205))))&gt;90,0,$F$4*$F$5/E214^2*(SIN(RADIANS(G208))*SIN(RADIANS(E215))+COS(RADIANS(G208))*COS(RADIANS(E215))*COS(RADIANS(AM205))))</f>
        <v>0</v>
      </c>
      <c r="AN208" s="3">
        <f>IF(DEGREES(ACOS(SIN(RADIANS(G208))*SIN(RADIANS(E215))+COS(RADIANS(G208))*COS(RADIANS(E215))*COS(RADIANS(AN205))))&gt;90,0,$F$4*$F$5/E214^2*(SIN(RADIANS(G208))*SIN(RADIANS(E215))+COS(RADIANS(G208))*COS(RADIANS(E215))*COS(RADIANS(AN205))))</f>
        <v>0</v>
      </c>
      <c r="AO208" s="3">
        <f>IF(DEGREES(ACOS(SIN(RADIANS(G208))*SIN(RADIANS(E215))+COS(RADIANS(G208))*COS(RADIANS(E215))*COS(RADIANS(AO205))))&gt;90,0,$F$4*$F$5/E214^2*(SIN(RADIANS(G208))*SIN(RADIANS(E215))+COS(RADIANS(G208))*COS(RADIANS(E215))*COS(RADIANS(AO205))))</f>
        <v>0</v>
      </c>
      <c r="AP208" s="3">
        <f>IF(DEGREES(ACOS(SIN(RADIANS(G208))*SIN(RADIANS(E215))+COS(RADIANS(G208))*COS(RADIANS(E215))*COS(RADIANS(AP205))))&gt;90,0,$F$4*$F$5/E214^2*(SIN(RADIANS(G208))*SIN(RADIANS(E215))+COS(RADIANS(G208))*COS(RADIANS(E215))*COS(RADIANS(AP205))))</f>
        <v>0</v>
      </c>
      <c r="AQ208" s="3">
        <f>IF(DEGREES(ACOS(SIN(RADIANS(G208))*SIN(RADIANS(E215))+COS(RADIANS(G208))*COS(RADIANS(E215))*COS(RADIANS(AQ205))))&gt;90,0,$F$4*$F$5/E214^2*(SIN(RADIANS(G208))*SIN(RADIANS(E215))+COS(RADIANS(G208))*COS(RADIANS(E215))*COS(RADIANS(AQ205))))</f>
        <v>0</v>
      </c>
      <c r="AR208" s="3">
        <f>IF(DEGREES(ACOS(SIN(RADIANS(G208))*SIN(RADIANS(E215))+COS(RADIANS(G208))*COS(RADIANS(E215))*COS(RADIANS(AR205))))&gt;90,0,$F$4*$F$5/E214^2*(SIN(RADIANS(G208))*SIN(RADIANS(E215))+COS(RADIANS(G208))*COS(RADIANS(E215))*COS(RADIANS(AR205))))</f>
        <v>0</v>
      </c>
    </row>
    <row r="209" spans="2:44" ht="15.75" customHeight="1" x14ac:dyDescent="0.2">
      <c r="B209" s="20" t="s">
        <v>784</v>
      </c>
      <c r="E209" s="3">
        <f>IF(E208-$F$13&lt;0,E208-$F$13+360,IF(E208-$F$13&gt;360,E208-$F$13-360,E208-$F$13))</f>
        <v>160</v>
      </c>
      <c r="G209" s="3">
        <v>70</v>
      </c>
      <c r="I209" s="3">
        <f>IF(DEGREES(ACOS(SIN(RADIANS(G209))*SIN(RADIANS(E215))+COS(RADIANS(G209))*COS(RADIANS(E215))*COS(RADIANS(I205))))&gt;90,0,$F$4*$F$5/E214^2*(SIN(RADIANS(G209))*SIN(RADIANS(E215))+COS(RADIANS(G209))*COS(RADIANS(E215))*COS(RADIANS(I205))))</f>
        <v>0</v>
      </c>
      <c r="J209" s="3">
        <f>IF(DEGREES(ACOS(SIN(RADIANS(G209))*SIN(RADIANS(E215))+COS(RADIANS(G209))*COS(RADIANS(E215))*COS(RADIANS(J205))))&gt;90,0,$F$4*$F$5/E214^2*(SIN(RADIANS(G209))*SIN(RADIANS(E215))+COS(RADIANS(G209))*COS(RADIANS(E215))*COS(RADIANS(J205))))</f>
        <v>0</v>
      </c>
      <c r="K209" s="3">
        <f>IF(DEGREES(ACOS(SIN(RADIANS(G209))*SIN(RADIANS(E215))+COS(RADIANS(G209))*COS(RADIANS(E215))*COS(RADIANS(K205))))&gt;90,0,$F$4*$F$5/E214^2*(SIN(RADIANS(G209))*SIN(RADIANS(E215))+COS(RADIANS(G209))*COS(RADIANS(E215))*COS(RADIANS(K205))))</f>
        <v>0</v>
      </c>
      <c r="L209" s="3">
        <f>IF(DEGREES(ACOS(SIN(RADIANS(G209))*SIN(RADIANS(E215))+COS(RADIANS(G209))*COS(RADIANS(E215))*COS(RADIANS(L205))))&gt;90,0,$F$4*$F$5/E214^2*(SIN(RADIANS(G209))*SIN(RADIANS(E215))+COS(RADIANS(G209))*COS(RADIANS(E215))*COS(RADIANS(L205))))</f>
        <v>0</v>
      </c>
      <c r="M209" s="3">
        <f>IF(DEGREES(ACOS(SIN(RADIANS(G209))*SIN(RADIANS(E215))+COS(RADIANS(G209))*COS(RADIANS(E215))*COS(RADIANS(M205))))&gt;90,0,$F$4*$F$5/E214^2*(SIN(RADIANS(G209))*SIN(RADIANS(E215))+COS(RADIANS(G209))*COS(RADIANS(E215))*COS(RADIANS(M205))))</f>
        <v>0</v>
      </c>
      <c r="N209" s="3">
        <f>IF(DEGREES(ACOS(SIN(RADIANS(G209))*SIN(RADIANS(E215))+COS(RADIANS(G209))*COS(RADIANS(E215))*COS(RADIANS(N205))))&gt;90,0,$F$4*$F$5/E214^2*(SIN(RADIANS(G209))*SIN(RADIANS(E215))+COS(RADIANS(G209))*COS(RADIANS(E215))*COS(RADIANS(N205))))</f>
        <v>0</v>
      </c>
      <c r="O209" s="3">
        <f>IF(DEGREES(ACOS(SIN(RADIANS(G209))*SIN(RADIANS(E215))+COS(RADIANS(G209))*COS(RADIANS(E215))*COS(RADIANS(O205))))&gt;90,0,$F$4*$F$5/E214^2*(SIN(RADIANS(G209))*SIN(RADIANS(E215))+COS(RADIANS(G209))*COS(RADIANS(E215))*COS(RADIANS(O205))))</f>
        <v>0</v>
      </c>
      <c r="P209" s="3">
        <f>IF(DEGREES(ACOS(SIN(RADIANS(G209))*SIN(RADIANS(E215))+COS(RADIANS(G209))*COS(RADIANS(E215))*COS(RADIANS(P205))))&gt;90,0,$F$4*$F$5/E214^2*(SIN(RADIANS(G209))*SIN(RADIANS(E215))+COS(RADIANS(G209))*COS(RADIANS(E215))*COS(RADIANS(P205))))</f>
        <v>0</v>
      </c>
      <c r="Q209" s="3">
        <f>IF(DEGREES(ACOS(SIN(RADIANS(G209))*SIN(RADIANS(E215))+COS(RADIANS(G209))*COS(RADIANS(E215))*COS(RADIANS(Q205))))&gt;90,0,$F$4*$F$5/E214^2*(SIN(RADIANS(G209))*SIN(RADIANS(E215))+COS(RADIANS(G209))*COS(RADIANS(E215))*COS(RADIANS(Q205))))</f>
        <v>0</v>
      </c>
      <c r="R209" s="3" t="e">
        <f>IF(DEGREES(ACOS(SIN(RADIANS(G209))*SIN(RADIANS(E215))+COS(RADIANS(G209))*COS(RADIANS(E215))*COS(RADIANS(R205))))&gt;90,0,$F$4*$F$5/E214^2*(SIN(RADIANS(G209))*SIN(RADIANS(E215))+COS(RADIANS(G209))*COS(RADIANS(E215))*COS(RADIANS(R205))))</f>
        <v>#DIV/0!</v>
      </c>
      <c r="S209" s="3" t="e">
        <f>IF(DEGREES(ACOS(SIN(RADIANS(G209))*SIN(RADIANS(E215))+COS(RADIANS(G209))*COS(RADIANS(E215))*COS(RADIANS(S205))))&gt;90,0,$F$4*$F$5/E214^2*(SIN(RADIANS(G209))*SIN(RADIANS(E215))+COS(RADIANS(G209))*COS(RADIANS(E215))*COS(RADIANS(S205))))</f>
        <v>#DIV/0!</v>
      </c>
      <c r="T209" s="3" t="e">
        <f>IF(DEGREES(ACOS(SIN(RADIANS(G209))*SIN(RADIANS(E215))+COS(RADIANS(G209))*COS(RADIANS(E215))*COS(RADIANS(T205))))&gt;90,0,$F$4*$F$5/E214^2*(SIN(RADIANS(G209))*SIN(RADIANS(E215))+COS(RADIANS(G209))*COS(RADIANS(E215))*COS(RADIANS(T205))))</f>
        <v>#DIV/0!</v>
      </c>
      <c r="U209" s="3" t="e">
        <f>IF(DEGREES(ACOS(SIN(RADIANS(G209))*SIN(RADIANS(E215))+COS(RADIANS(G209))*COS(RADIANS(E215))*COS(RADIANS(U205))))&gt;90,0,$F$4*$F$5/E214^2*(SIN(RADIANS(G209))*SIN(RADIANS(E215))+COS(RADIANS(G209))*COS(RADIANS(E215))*COS(RADIANS(U205))))</f>
        <v>#DIV/0!</v>
      </c>
      <c r="V209" s="3" t="e">
        <f>IF(DEGREES(ACOS(SIN(RADIANS(G209))*SIN(RADIANS(E215))+COS(RADIANS(G209))*COS(RADIANS(E215))*COS(RADIANS(V205))))&gt;90,0,$F$4*$F$5/E214^2*(SIN(RADIANS(G209))*SIN(RADIANS(E215))+COS(RADIANS(G209))*COS(RADIANS(E215))*COS(RADIANS(V205))))</f>
        <v>#DIV/0!</v>
      </c>
      <c r="W209" s="3" t="e">
        <f>IF(DEGREES(ACOS(SIN(RADIANS(G209))*SIN(RADIANS(E215))+COS(RADIANS(G209))*COS(RADIANS(E215))*COS(RADIANS(W205))))&gt;90,0,$F$4*$F$5/E214^2*(SIN(RADIANS(G209))*SIN(RADIANS(E215))+COS(RADIANS(G209))*COS(RADIANS(E215))*COS(RADIANS(W205))))</f>
        <v>#DIV/0!</v>
      </c>
      <c r="X209" s="3" t="e">
        <f>IF(DEGREES(ACOS(SIN(RADIANS(G209))*SIN(RADIANS(E215))+COS(RADIANS(G209))*COS(RADIANS(E215))*COS(RADIANS(X205))))&gt;90,0,$F$4*$F$5/E214^2*(SIN(RADIANS(G209))*SIN(RADIANS(E215))+COS(RADIANS(G209))*COS(RADIANS(E215))*COS(RADIANS(X205))))</f>
        <v>#DIV/0!</v>
      </c>
      <c r="Y209" s="3" t="e">
        <f>IF(DEGREES(ACOS(SIN(RADIANS(G209))*SIN(RADIANS(E215))+COS(RADIANS(G209))*COS(RADIANS(E215))*COS(RADIANS(Y205))))&gt;90,0,$F$4*$F$5/E214^2*(SIN(RADIANS(G209))*SIN(RADIANS(E215))+COS(RADIANS(G209))*COS(RADIANS(E215))*COS(RADIANS(Y205))))</f>
        <v>#DIV/0!</v>
      </c>
      <c r="Z209" s="3" t="e">
        <f>IF(DEGREES(ACOS(SIN(RADIANS(G209))*SIN(RADIANS(E215))+COS(RADIANS(G209))*COS(RADIANS(E215))*COS(RADIANS(Z205))))&gt;90,0,$F$4*$F$5/E214^2*(SIN(RADIANS(G209))*SIN(RADIANS(E215))+COS(RADIANS(G209))*COS(RADIANS(E215))*COS(RADIANS(Z205))))</f>
        <v>#DIV/0!</v>
      </c>
      <c r="AA209" s="3" t="e">
        <f>IF(DEGREES(ACOS(SIN(RADIANS(G209))*SIN(RADIANS(E215))+COS(RADIANS(G209))*COS(RADIANS(E215))*COS(RADIANS(AA205))))&gt;90,0,$F$4*$F$5/E214^2*(SIN(RADIANS(G209))*SIN(RADIANS(E215))+COS(RADIANS(G209))*COS(RADIANS(E215))*COS(RADIANS(AA205))))</f>
        <v>#DIV/0!</v>
      </c>
      <c r="AB209" s="3" t="e">
        <f>IF(DEGREES(ACOS(SIN(RADIANS(G209))*SIN(RADIANS(E215))+COS(RADIANS(G209))*COS(RADIANS(E215))*COS(RADIANS(AB205))))&gt;90,0,$F$4*$F$5/E214^2*(SIN(RADIANS(G209))*SIN(RADIANS(E215))+COS(RADIANS(G209))*COS(RADIANS(E215))*COS(RADIANS(AB205))))</f>
        <v>#DIV/0!</v>
      </c>
      <c r="AC209" s="3" t="e">
        <f>IF(DEGREES(ACOS(SIN(RADIANS(G209))*SIN(RADIANS(E215))+COS(RADIANS(G209))*COS(RADIANS(E215))*COS(RADIANS(AC205))))&gt;90,0,$F$4*$F$5/E214^2*(SIN(RADIANS(G209))*SIN(RADIANS(E215))+COS(RADIANS(G209))*COS(RADIANS(E215))*COS(RADIANS(AC205))))</f>
        <v>#DIV/0!</v>
      </c>
      <c r="AD209" s="3" t="e">
        <f>IF(DEGREES(ACOS(SIN(RADIANS(G209))*SIN(RADIANS(E215))+COS(RADIANS(G209))*COS(RADIANS(E215))*COS(RADIANS(AD205))))&gt;90,0,$F$4*$F$5/E214^2*(SIN(RADIANS(G209))*SIN(RADIANS(E215))+COS(RADIANS(G209))*COS(RADIANS(E215))*COS(RADIANS(AD205))))</f>
        <v>#DIV/0!</v>
      </c>
      <c r="AE209" s="3" t="e">
        <f>IF(DEGREES(ACOS(SIN(RADIANS(G209))*SIN(RADIANS(E215))+COS(RADIANS(G209))*COS(RADIANS(E215))*COS(RADIANS(AE205))))&gt;90,0,$F$4*$F$5/E214^2*(SIN(RADIANS(G209))*SIN(RADIANS(E215))+COS(RADIANS(G209))*COS(RADIANS(E215))*COS(RADIANS(AE205))))</f>
        <v>#DIV/0!</v>
      </c>
      <c r="AF209" s="3" t="e">
        <f>IF(DEGREES(ACOS(SIN(RADIANS(G209))*SIN(RADIANS(E215))+COS(RADIANS(G209))*COS(RADIANS(E215))*COS(RADIANS(AF205))))&gt;90,0,$F$4*$F$5/E214^2*(SIN(RADIANS(G209))*SIN(RADIANS(E215))+COS(RADIANS(G209))*COS(RADIANS(E215))*COS(RADIANS(AF205))))</f>
        <v>#DIV/0!</v>
      </c>
      <c r="AG209" s="3" t="e">
        <f>IF(DEGREES(ACOS(SIN(RADIANS(G209))*SIN(RADIANS(E215))+COS(RADIANS(G209))*COS(RADIANS(E215))*COS(RADIANS(AG205))))&gt;90,0,$F$4*$F$5/E214^2*(SIN(RADIANS(G209))*SIN(RADIANS(E215))+COS(RADIANS(G209))*COS(RADIANS(E215))*COS(RADIANS(AG205))))</f>
        <v>#DIV/0!</v>
      </c>
      <c r="AH209" s="3" t="e">
        <f>IF(DEGREES(ACOS(SIN(RADIANS(G209))*SIN(RADIANS(E215))+COS(RADIANS(G209))*COS(RADIANS(E215))*COS(RADIANS(AH205))))&gt;90,0,$F$4*$F$5/E214^2*(SIN(RADIANS(G209))*SIN(RADIANS(E215))+COS(RADIANS(G209))*COS(RADIANS(E215))*COS(RADIANS(AH205))))</f>
        <v>#DIV/0!</v>
      </c>
      <c r="AI209" s="3" t="e">
        <f>IF(DEGREES(ACOS(SIN(RADIANS(G209))*SIN(RADIANS(E215))+COS(RADIANS(G209))*COS(RADIANS(E215))*COS(RADIANS(AI205))))&gt;90,0,$F$4*$F$5/E214^2*(SIN(RADIANS(G209))*SIN(RADIANS(E215))+COS(RADIANS(G209))*COS(RADIANS(E215))*COS(RADIANS(AI205))))</f>
        <v>#DIV/0!</v>
      </c>
      <c r="AJ209" s="3" t="e">
        <f>IF(DEGREES(ACOS(SIN(RADIANS(G209))*SIN(RADIANS(E215))+COS(RADIANS(G209))*COS(RADIANS(E215))*COS(RADIANS(AJ205))))&gt;90,0,$F$4*$F$5/E214^2*(SIN(RADIANS(G209))*SIN(RADIANS(E215))+COS(RADIANS(G209))*COS(RADIANS(E215))*COS(RADIANS(AJ205))))</f>
        <v>#DIV/0!</v>
      </c>
      <c r="AK209" s="3">
        <f>IF(DEGREES(ACOS(SIN(RADIANS(G209))*SIN(RADIANS(E215))+COS(RADIANS(G209))*COS(RADIANS(E215))*COS(RADIANS(AK205))))&gt;90,0,$F$4*$F$5/E214^2*(SIN(RADIANS(G209))*SIN(RADIANS(E215))+COS(RADIANS(G209))*COS(RADIANS(E215))*COS(RADIANS(AK205))))</f>
        <v>0</v>
      </c>
      <c r="AL209" s="3">
        <f>IF(DEGREES(ACOS(SIN(RADIANS(G209))*SIN(RADIANS(E215))+COS(RADIANS(G209))*COS(RADIANS(E215))*COS(RADIANS(AL205))))&gt;90,0,$F$4*$F$5/E214^2*(SIN(RADIANS(G209))*SIN(RADIANS(E215))+COS(RADIANS(G209))*COS(RADIANS(E215))*COS(RADIANS(AL205))))</f>
        <v>0</v>
      </c>
      <c r="AM209" s="3">
        <f>IF(DEGREES(ACOS(SIN(RADIANS(G209))*SIN(RADIANS(E215))+COS(RADIANS(G209))*COS(RADIANS(E215))*COS(RADIANS(AM205))))&gt;90,0,$F$4*$F$5/E214^2*(SIN(RADIANS(G209))*SIN(RADIANS(E215))+COS(RADIANS(G209))*COS(RADIANS(E215))*COS(RADIANS(AM205))))</f>
        <v>0</v>
      </c>
      <c r="AN209" s="3">
        <f>IF(DEGREES(ACOS(SIN(RADIANS(G209))*SIN(RADIANS(E215))+COS(RADIANS(G209))*COS(RADIANS(E215))*COS(RADIANS(AN205))))&gt;90,0,$F$4*$F$5/E214^2*(SIN(RADIANS(G209))*SIN(RADIANS(E215))+COS(RADIANS(G209))*COS(RADIANS(E215))*COS(RADIANS(AN205))))</f>
        <v>0</v>
      </c>
      <c r="AO209" s="3">
        <f>IF(DEGREES(ACOS(SIN(RADIANS(G209))*SIN(RADIANS(E215))+COS(RADIANS(G209))*COS(RADIANS(E215))*COS(RADIANS(AO205))))&gt;90,0,$F$4*$F$5/E214^2*(SIN(RADIANS(G209))*SIN(RADIANS(E215))+COS(RADIANS(G209))*COS(RADIANS(E215))*COS(RADIANS(AO205))))</f>
        <v>0</v>
      </c>
      <c r="AP209" s="3">
        <f>IF(DEGREES(ACOS(SIN(RADIANS(G209))*SIN(RADIANS(E215))+COS(RADIANS(G209))*COS(RADIANS(E215))*COS(RADIANS(AP205))))&gt;90,0,$F$4*$F$5/E214^2*(SIN(RADIANS(G209))*SIN(RADIANS(E215))+COS(RADIANS(G209))*COS(RADIANS(E215))*COS(RADIANS(AP205))))</f>
        <v>0</v>
      </c>
      <c r="AQ209" s="3">
        <f>IF(DEGREES(ACOS(SIN(RADIANS(G209))*SIN(RADIANS(E215))+COS(RADIANS(G209))*COS(RADIANS(E215))*COS(RADIANS(AQ205))))&gt;90,0,$F$4*$F$5/E214^2*(SIN(RADIANS(G209))*SIN(RADIANS(E215))+COS(RADIANS(G209))*COS(RADIANS(E215))*COS(RADIANS(AQ205))))</f>
        <v>0</v>
      </c>
      <c r="AR209" s="3">
        <f>IF(DEGREES(ACOS(SIN(RADIANS(G209))*SIN(RADIANS(E215))+COS(RADIANS(G209))*COS(RADIANS(E215))*COS(RADIANS(AR205))))&gt;90,0,$F$4*$F$5/E214^2*(SIN(RADIANS(G209))*SIN(RADIANS(E215))+COS(RADIANS(G209))*COS(RADIANS(E215))*COS(RADIANS(AR205))))</f>
        <v>0</v>
      </c>
    </row>
    <row r="210" spans="2:44" ht="15.75" customHeight="1" x14ac:dyDescent="0.2">
      <c r="B210" s="20" t="s">
        <v>729</v>
      </c>
      <c r="E210" s="3">
        <f>IF(E207&lt;360,E207/360,(E207-360)/360)</f>
        <v>0.19444444444444445</v>
      </c>
      <c r="G210" s="3">
        <v>60</v>
      </c>
      <c r="I210" s="3">
        <f>IF(DEGREES(ACOS(SIN(RADIANS(G210))*SIN(RADIANS(E215))+COS(RADIANS(G210))*COS(RADIANS(E215))*COS(RADIANS(I205))))&gt;90,0,$F$4*$F$5/E214^2*(SIN(RADIANS(G210))*SIN(RADIANS(E215))+COS(RADIANS(G210))*COS(RADIANS(E215))*COS(RADIANS(I205))))</f>
        <v>0</v>
      </c>
      <c r="J210" s="3">
        <f>IF(DEGREES(ACOS(SIN(RADIANS(G210))*SIN(RADIANS(E215))+COS(RADIANS(G210))*COS(RADIANS(E215))*COS(RADIANS(J205))))&gt;90,0,$F$4*$F$5/E214^2*(SIN(RADIANS(G210))*SIN(RADIANS(E215))+COS(RADIANS(G210))*COS(RADIANS(E215))*COS(RADIANS(J205))))</f>
        <v>0</v>
      </c>
      <c r="K210" s="3">
        <f>IF(DEGREES(ACOS(SIN(RADIANS(G210))*SIN(RADIANS(E215))+COS(RADIANS(G210))*COS(RADIANS(E215))*COS(RADIANS(K205))))&gt;90,0,$F$4*$F$5/E214^2*(SIN(RADIANS(G210))*SIN(RADIANS(E215))+COS(RADIANS(G210))*COS(RADIANS(E215))*COS(RADIANS(K205))))</f>
        <v>0</v>
      </c>
      <c r="L210" s="3">
        <f>IF(DEGREES(ACOS(SIN(RADIANS(G210))*SIN(RADIANS(E215))+COS(RADIANS(G210))*COS(RADIANS(E215))*COS(RADIANS(L205))))&gt;90,0,$F$4*$F$5/E214^2*(SIN(RADIANS(G210))*SIN(RADIANS(E215))+COS(RADIANS(G210))*COS(RADIANS(E215))*COS(RADIANS(L205))))</f>
        <v>0</v>
      </c>
      <c r="M210" s="3">
        <f>IF(DEGREES(ACOS(SIN(RADIANS(G210))*SIN(RADIANS(E215))+COS(RADIANS(G210))*COS(RADIANS(E215))*COS(RADIANS(M205))))&gt;90,0,$F$4*$F$5/E214^2*(SIN(RADIANS(G210))*SIN(RADIANS(E215))+COS(RADIANS(G210))*COS(RADIANS(E215))*COS(RADIANS(M205))))</f>
        <v>0</v>
      </c>
      <c r="N210" s="3">
        <f>IF(DEGREES(ACOS(SIN(RADIANS(G210))*SIN(RADIANS(E215))+COS(RADIANS(G210))*COS(RADIANS(E215))*COS(RADIANS(N205))))&gt;90,0,$F$4*$F$5/E214^2*(SIN(RADIANS(G210))*SIN(RADIANS(E215))+COS(RADIANS(G210))*COS(RADIANS(E215))*COS(RADIANS(N205))))</f>
        <v>0</v>
      </c>
      <c r="O210" s="3">
        <f>IF(DEGREES(ACOS(SIN(RADIANS(G210))*SIN(RADIANS(E215))+COS(RADIANS(G210))*COS(RADIANS(E215))*COS(RADIANS(O205))))&gt;90,0,$F$4*$F$5/E214^2*(SIN(RADIANS(G210))*SIN(RADIANS(E215))+COS(RADIANS(G210))*COS(RADIANS(E215))*COS(RADIANS(O205))))</f>
        <v>0</v>
      </c>
      <c r="P210" s="3">
        <f>IF(DEGREES(ACOS(SIN(RADIANS(G210))*SIN(RADIANS(E215))+COS(RADIANS(G210))*COS(RADIANS(E215))*COS(RADIANS(P205))))&gt;90,0,$F$4*$F$5/E214^2*(SIN(RADIANS(G210))*SIN(RADIANS(E215))+COS(RADIANS(G210))*COS(RADIANS(E215))*COS(RADIANS(P205))))</f>
        <v>0</v>
      </c>
      <c r="Q210" s="3">
        <f>IF(DEGREES(ACOS(SIN(RADIANS(G210))*SIN(RADIANS(E215))+COS(RADIANS(G210))*COS(RADIANS(E215))*COS(RADIANS(Q205))))&gt;90,0,$F$4*$F$5/E214^2*(SIN(RADIANS(G210))*SIN(RADIANS(E215))+COS(RADIANS(G210))*COS(RADIANS(E215))*COS(RADIANS(Q205))))</f>
        <v>0</v>
      </c>
      <c r="R210" s="3" t="e">
        <f>IF(DEGREES(ACOS(SIN(RADIANS(G210))*SIN(RADIANS(E215))+COS(RADIANS(G210))*COS(RADIANS(E215))*COS(RADIANS(R205))))&gt;90,0,$F$4*$F$5/E214^2*(SIN(RADIANS(G210))*SIN(RADIANS(E215))+COS(RADIANS(G210))*COS(RADIANS(E215))*COS(RADIANS(R205))))</f>
        <v>#DIV/0!</v>
      </c>
      <c r="S210" s="3" t="e">
        <f>IF(DEGREES(ACOS(SIN(RADIANS(G210))*SIN(RADIANS(E215))+COS(RADIANS(G210))*COS(RADIANS(E215))*COS(RADIANS(S205))))&gt;90,0,$F$4*$F$5/E214^2*(SIN(RADIANS(G210))*SIN(RADIANS(E215))+COS(RADIANS(G210))*COS(RADIANS(E215))*COS(RADIANS(S205))))</f>
        <v>#DIV/0!</v>
      </c>
      <c r="T210" s="3" t="e">
        <f>IF(DEGREES(ACOS(SIN(RADIANS(G210))*SIN(RADIANS(E215))+COS(RADIANS(G210))*COS(RADIANS(E215))*COS(RADIANS(T205))))&gt;90,0,$F$4*$F$5/E214^2*(SIN(RADIANS(G210))*SIN(RADIANS(E215))+COS(RADIANS(G210))*COS(RADIANS(E215))*COS(RADIANS(T205))))</f>
        <v>#DIV/0!</v>
      </c>
      <c r="U210" s="3" t="e">
        <f>IF(DEGREES(ACOS(SIN(RADIANS(G210))*SIN(RADIANS(E215))+COS(RADIANS(G210))*COS(RADIANS(E215))*COS(RADIANS(U205))))&gt;90,0,$F$4*$F$5/E214^2*(SIN(RADIANS(G210))*SIN(RADIANS(E215))+COS(RADIANS(G210))*COS(RADIANS(E215))*COS(RADIANS(U205))))</f>
        <v>#DIV/0!</v>
      </c>
      <c r="V210" s="3" t="e">
        <f>IF(DEGREES(ACOS(SIN(RADIANS(G210))*SIN(RADIANS(E215))+COS(RADIANS(G210))*COS(RADIANS(E215))*COS(RADIANS(V205))))&gt;90,0,$F$4*$F$5/E214^2*(SIN(RADIANS(G210))*SIN(RADIANS(E215))+COS(RADIANS(G210))*COS(RADIANS(E215))*COS(RADIANS(V205))))</f>
        <v>#DIV/0!</v>
      </c>
      <c r="W210" s="3" t="e">
        <f>IF(DEGREES(ACOS(SIN(RADIANS(G210))*SIN(RADIANS(E215))+COS(RADIANS(G210))*COS(RADIANS(E215))*COS(RADIANS(W205))))&gt;90,0,$F$4*$F$5/E214^2*(SIN(RADIANS(G210))*SIN(RADIANS(E215))+COS(RADIANS(G210))*COS(RADIANS(E215))*COS(RADIANS(W205))))</f>
        <v>#DIV/0!</v>
      </c>
      <c r="X210" s="3" t="e">
        <f>IF(DEGREES(ACOS(SIN(RADIANS(G210))*SIN(RADIANS(E215))+COS(RADIANS(G210))*COS(RADIANS(E215))*COS(RADIANS(X205))))&gt;90,0,$F$4*$F$5/E214^2*(SIN(RADIANS(G210))*SIN(RADIANS(E215))+COS(RADIANS(G210))*COS(RADIANS(E215))*COS(RADIANS(X205))))</f>
        <v>#DIV/0!</v>
      </c>
      <c r="Y210" s="3" t="e">
        <f>IF(DEGREES(ACOS(SIN(RADIANS(G210))*SIN(RADIANS(E215))+COS(RADIANS(G210))*COS(RADIANS(E215))*COS(RADIANS(Y205))))&gt;90,0,$F$4*$F$5/E214^2*(SIN(RADIANS(G210))*SIN(RADIANS(E215))+COS(RADIANS(G210))*COS(RADIANS(E215))*COS(RADIANS(Y205))))</f>
        <v>#DIV/0!</v>
      </c>
      <c r="Z210" s="3" t="e">
        <f>IF(DEGREES(ACOS(SIN(RADIANS(G210))*SIN(RADIANS(E215))+COS(RADIANS(G210))*COS(RADIANS(E215))*COS(RADIANS(Z205))))&gt;90,0,$F$4*$F$5/E214^2*(SIN(RADIANS(G210))*SIN(RADIANS(E215))+COS(RADIANS(G210))*COS(RADIANS(E215))*COS(RADIANS(Z205))))</f>
        <v>#DIV/0!</v>
      </c>
      <c r="AA210" s="3" t="e">
        <f>IF(DEGREES(ACOS(SIN(RADIANS(G210))*SIN(RADIANS(E215))+COS(RADIANS(G210))*COS(RADIANS(E215))*COS(RADIANS(AA205))))&gt;90,0,$F$4*$F$5/E214^2*(SIN(RADIANS(G210))*SIN(RADIANS(E215))+COS(RADIANS(G210))*COS(RADIANS(E215))*COS(RADIANS(AA205))))</f>
        <v>#DIV/0!</v>
      </c>
      <c r="AB210" s="3" t="e">
        <f>IF(DEGREES(ACOS(SIN(RADIANS(G210))*SIN(RADIANS(E215))+COS(RADIANS(G210))*COS(RADIANS(E215))*COS(RADIANS(AB205))))&gt;90,0,$F$4*$F$5/E214^2*(SIN(RADIANS(G210))*SIN(RADIANS(E215))+COS(RADIANS(G210))*COS(RADIANS(E215))*COS(RADIANS(AB205))))</f>
        <v>#DIV/0!</v>
      </c>
      <c r="AC210" s="3" t="e">
        <f>IF(DEGREES(ACOS(SIN(RADIANS(G210))*SIN(RADIANS(E215))+COS(RADIANS(G210))*COS(RADIANS(E215))*COS(RADIANS(AC205))))&gt;90,0,$F$4*$F$5/E214^2*(SIN(RADIANS(G210))*SIN(RADIANS(E215))+COS(RADIANS(G210))*COS(RADIANS(E215))*COS(RADIANS(AC205))))</f>
        <v>#DIV/0!</v>
      </c>
      <c r="AD210" s="3" t="e">
        <f>IF(DEGREES(ACOS(SIN(RADIANS(G210))*SIN(RADIANS(E215))+COS(RADIANS(G210))*COS(RADIANS(E215))*COS(RADIANS(AD205))))&gt;90,0,$F$4*$F$5/E214^2*(SIN(RADIANS(G210))*SIN(RADIANS(E215))+COS(RADIANS(G210))*COS(RADIANS(E215))*COS(RADIANS(AD205))))</f>
        <v>#DIV/0!</v>
      </c>
      <c r="AE210" s="3" t="e">
        <f>IF(DEGREES(ACOS(SIN(RADIANS(G210))*SIN(RADIANS(E215))+COS(RADIANS(G210))*COS(RADIANS(E215))*COS(RADIANS(AE205))))&gt;90,0,$F$4*$F$5/E214^2*(SIN(RADIANS(G210))*SIN(RADIANS(E215))+COS(RADIANS(G210))*COS(RADIANS(E215))*COS(RADIANS(AE205))))</f>
        <v>#DIV/0!</v>
      </c>
      <c r="AF210" s="3" t="e">
        <f>IF(DEGREES(ACOS(SIN(RADIANS(G210))*SIN(RADIANS(E215))+COS(RADIANS(G210))*COS(RADIANS(E215))*COS(RADIANS(AF205))))&gt;90,0,$F$4*$F$5/E214^2*(SIN(RADIANS(G210))*SIN(RADIANS(E215))+COS(RADIANS(G210))*COS(RADIANS(E215))*COS(RADIANS(AF205))))</f>
        <v>#DIV/0!</v>
      </c>
      <c r="AG210" s="3" t="e">
        <f>IF(DEGREES(ACOS(SIN(RADIANS(G210))*SIN(RADIANS(E215))+COS(RADIANS(G210))*COS(RADIANS(E215))*COS(RADIANS(AG205))))&gt;90,0,$F$4*$F$5/E214^2*(SIN(RADIANS(G210))*SIN(RADIANS(E215))+COS(RADIANS(G210))*COS(RADIANS(E215))*COS(RADIANS(AG205))))</f>
        <v>#DIV/0!</v>
      </c>
      <c r="AH210" s="3" t="e">
        <f>IF(DEGREES(ACOS(SIN(RADIANS(G210))*SIN(RADIANS(E215))+COS(RADIANS(G210))*COS(RADIANS(E215))*COS(RADIANS(AH205))))&gt;90,0,$F$4*$F$5/E214^2*(SIN(RADIANS(G210))*SIN(RADIANS(E215))+COS(RADIANS(G210))*COS(RADIANS(E215))*COS(RADIANS(AH205))))</f>
        <v>#DIV/0!</v>
      </c>
      <c r="AI210" s="3" t="e">
        <f>IF(DEGREES(ACOS(SIN(RADIANS(G210))*SIN(RADIANS(E215))+COS(RADIANS(G210))*COS(RADIANS(E215))*COS(RADIANS(AI205))))&gt;90,0,$F$4*$F$5/E214^2*(SIN(RADIANS(G210))*SIN(RADIANS(E215))+COS(RADIANS(G210))*COS(RADIANS(E215))*COS(RADIANS(AI205))))</f>
        <v>#DIV/0!</v>
      </c>
      <c r="AJ210" s="3" t="e">
        <f>IF(DEGREES(ACOS(SIN(RADIANS(G210))*SIN(RADIANS(E215))+COS(RADIANS(G210))*COS(RADIANS(E215))*COS(RADIANS(AJ205))))&gt;90,0,$F$4*$F$5/E214^2*(SIN(RADIANS(G210))*SIN(RADIANS(E215))+COS(RADIANS(G210))*COS(RADIANS(E215))*COS(RADIANS(AJ205))))</f>
        <v>#DIV/0!</v>
      </c>
      <c r="AK210" s="3">
        <f>IF(DEGREES(ACOS(SIN(RADIANS(G210))*SIN(RADIANS(E215))+COS(RADIANS(G210))*COS(RADIANS(E215))*COS(RADIANS(AK205))))&gt;90,0,$F$4*$F$5/E214^2*(SIN(RADIANS(G210))*SIN(RADIANS(E215))+COS(RADIANS(G210))*COS(RADIANS(E215))*COS(RADIANS(AK205))))</f>
        <v>0</v>
      </c>
      <c r="AL210" s="3">
        <f>IF(DEGREES(ACOS(SIN(RADIANS(G210))*SIN(RADIANS(E215))+COS(RADIANS(G210))*COS(RADIANS(E215))*COS(RADIANS(AL205))))&gt;90,0,$F$4*$F$5/E214^2*(SIN(RADIANS(G210))*SIN(RADIANS(E215))+COS(RADIANS(G210))*COS(RADIANS(E215))*COS(RADIANS(AL205))))</f>
        <v>0</v>
      </c>
      <c r="AM210" s="3">
        <f>IF(DEGREES(ACOS(SIN(RADIANS(G210))*SIN(RADIANS(E215))+COS(RADIANS(G210))*COS(RADIANS(E215))*COS(RADIANS(AM205))))&gt;90,0,$F$4*$F$5/E214^2*(SIN(RADIANS(G210))*SIN(RADIANS(E215))+COS(RADIANS(G210))*COS(RADIANS(E215))*COS(RADIANS(AM205))))</f>
        <v>0</v>
      </c>
      <c r="AN210" s="3">
        <f>IF(DEGREES(ACOS(SIN(RADIANS(G210))*SIN(RADIANS(E215))+COS(RADIANS(G210))*COS(RADIANS(E215))*COS(RADIANS(AN205))))&gt;90,0,$F$4*$F$5/E214^2*(SIN(RADIANS(G210))*SIN(RADIANS(E215))+COS(RADIANS(G210))*COS(RADIANS(E215))*COS(RADIANS(AN205))))</f>
        <v>0</v>
      </c>
      <c r="AO210" s="3">
        <f>IF(DEGREES(ACOS(SIN(RADIANS(G210))*SIN(RADIANS(E215))+COS(RADIANS(G210))*COS(RADIANS(E215))*COS(RADIANS(AO205))))&gt;90,0,$F$4*$F$5/E214^2*(SIN(RADIANS(G210))*SIN(RADIANS(E215))+COS(RADIANS(G210))*COS(RADIANS(E215))*COS(RADIANS(AO205))))</f>
        <v>0</v>
      </c>
      <c r="AP210" s="3">
        <f>IF(DEGREES(ACOS(SIN(RADIANS(G210))*SIN(RADIANS(E215))+COS(RADIANS(G210))*COS(RADIANS(E215))*COS(RADIANS(AP205))))&gt;90,0,$F$4*$F$5/E214^2*(SIN(RADIANS(G210))*SIN(RADIANS(E215))+COS(RADIANS(G210))*COS(RADIANS(E215))*COS(RADIANS(AP205))))</f>
        <v>0</v>
      </c>
      <c r="AQ210" s="3">
        <f>IF(DEGREES(ACOS(SIN(RADIANS(G210))*SIN(RADIANS(E215))+COS(RADIANS(G210))*COS(RADIANS(E215))*COS(RADIANS(AQ205))))&gt;90,0,$F$4*$F$5/E214^2*(SIN(RADIANS(G210))*SIN(RADIANS(E215))+COS(RADIANS(G210))*COS(RADIANS(E215))*COS(RADIANS(AQ205))))</f>
        <v>0</v>
      </c>
      <c r="AR210" s="3">
        <f>IF(DEGREES(ACOS(SIN(RADIANS(G210))*SIN(RADIANS(E215))+COS(RADIANS(G210))*COS(RADIANS(E215))*COS(RADIANS(AR205))))&gt;90,0,$F$4*$F$5/E214^2*(SIN(RADIANS(G210))*SIN(RADIANS(E215))+COS(RADIANS(G210))*COS(RADIANS(E215))*COS(RADIANS(AR205))))</f>
        <v>0</v>
      </c>
    </row>
    <row r="211" spans="2:44" ht="15.75" customHeight="1" x14ac:dyDescent="0.2">
      <c r="B211" s="20" t="s">
        <v>785</v>
      </c>
      <c r="E211" s="3">
        <f>E210*$F$11</f>
        <v>0</v>
      </c>
      <c r="G211" s="3">
        <v>50</v>
      </c>
      <c r="I211" s="3">
        <f>IF(DEGREES(ACOS(SIN(RADIANS(G211))*SIN(RADIANS(E215))+COS(RADIANS(G211))*COS(RADIANS(E215))*COS(RADIANS(I205))))&gt;90,0,$F$4*$F$5/E214^2*(SIN(RADIANS(G211))*SIN(RADIANS(E215))+COS(RADIANS(G211))*COS(RADIANS(E215))*COS(RADIANS(I205))))</f>
        <v>0</v>
      </c>
      <c r="J211" s="3">
        <f>IF(DEGREES(ACOS(SIN(RADIANS(G211))*SIN(RADIANS(E215))+COS(RADIANS(G211))*COS(RADIANS(E215))*COS(RADIANS(J205))))&gt;90,0,$F$4*$F$5/E214^2*(SIN(RADIANS(G211))*SIN(RADIANS(E215))+COS(RADIANS(G211))*COS(RADIANS(E215))*COS(RADIANS(J205))))</f>
        <v>0</v>
      </c>
      <c r="K211" s="3">
        <f>IF(DEGREES(ACOS(SIN(RADIANS(G211))*SIN(RADIANS(E215))+COS(RADIANS(G211))*COS(RADIANS(E215))*COS(RADIANS(K205))))&gt;90,0,$F$4*$F$5/E214^2*(SIN(RADIANS(G211))*SIN(RADIANS(E215))+COS(RADIANS(G211))*COS(RADIANS(E215))*COS(RADIANS(K205))))</f>
        <v>0</v>
      </c>
      <c r="L211" s="3">
        <f>IF(DEGREES(ACOS(SIN(RADIANS(G211))*SIN(RADIANS(E215))+COS(RADIANS(G211))*COS(RADIANS(E215))*COS(RADIANS(L205))))&gt;90,0,$F$4*$F$5/E214^2*(SIN(RADIANS(G211))*SIN(RADIANS(E215))+COS(RADIANS(G211))*COS(RADIANS(E215))*COS(RADIANS(L205))))</f>
        <v>0</v>
      </c>
      <c r="M211" s="3">
        <f>IF(DEGREES(ACOS(SIN(RADIANS(G211))*SIN(RADIANS(E215))+COS(RADIANS(G211))*COS(RADIANS(E215))*COS(RADIANS(M205))))&gt;90,0,$F$4*$F$5/E214^2*(SIN(RADIANS(G211))*SIN(RADIANS(E215))+COS(RADIANS(G211))*COS(RADIANS(E215))*COS(RADIANS(M205))))</f>
        <v>0</v>
      </c>
      <c r="N211" s="3">
        <f>IF(DEGREES(ACOS(SIN(RADIANS(G211))*SIN(RADIANS(E215))+COS(RADIANS(G211))*COS(RADIANS(E215))*COS(RADIANS(N205))))&gt;90,0,$F$4*$F$5/E214^2*(SIN(RADIANS(G211))*SIN(RADIANS(E215))+COS(RADIANS(G211))*COS(RADIANS(E215))*COS(RADIANS(N205))))</f>
        <v>0</v>
      </c>
      <c r="O211" s="3">
        <f>IF(DEGREES(ACOS(SIN(RADIANS(G211))*SIN(RADIANS(E215))+COS(RADIANS(G211))*COS(RADIANS(E215))*COS(RADIANS(O205))))&gt;90,0,$F$4*$F$5/E214^2*(SIN(RADIANS(G211))*SIN(RADIANS(E215))+COS(RADIANS(G211))*COS(RADIANS(E215))*COS(RADIANS(O205))))</f>
        <v>0</v>
      </c>
      <c r="P211" s="3">
        <f>IF(DEGREES(ACOS(SIN(RADIANS(G211))*SIN(RADIANS(E215))+COS(RADIANS(G211))*COS(RADIANS(E215))*COS(RADIANS(P205))))&gt;90,0,$F$4*$F$5/E214^2*(SIN(RADIANS(G211))*SIN(RADIANS(E215))+COS(RADIANS(G211))*COS(RADIANS(E215))*COS(RADIANS(P205))))</f>
        <v>0</v>
      </c>
      <c r="Q211" s="3">
        <f>IF(DEGREES(ACOS(SIN(RADIANS(G211))*SIN(RADIANS(E215))+COS(RADIANS(G211))*COS(RADIANS(E215))*COS(RADIANS(Q205))))&gt;90,0,$F$4*$F$5/E214^2*(SIN(RADIANS(G211))*SIN(RADIANS(E215))+COS(RADIANS(G211))*COS(RADIANS(E215))*COS(RADIANS(Q205))))</f>
        <v>0</v>
      </c>
      <c r="R211" s="3" t="e">
        <f>IF(DEGREES(ACOS(SIN(RADIANS(G211))*SIN(RADIANS(E215))+COS(RADIANS(G211))*COS(RADIANS(E215))*COS(RADIANS(R205))))&gt;90,0,$F$4*$F$5/E214^2*(SIN(RADIANS(G211))*SIN(RADIANS(E215))+COS(RADIANS(G211))*COS(RADIANS(E215))*COS(RADIANS(R205))))</f>
        <v>#DIV/0!</v>
      </c>
      <c r="S211" s="3" t="e">
        <f>IF(DEGREES(ACOS(SIN(RADIANS(G211))*SIN(RADIANS(E215))+COS(RADIANS(G211))*COS(RADIANS(E215))*COS(RADIANS(S205))))&gt;90,0,$F$4*$F$5/E214^2*(SIN(RADIANS(G211))*SIN(RADIANS(E215))+COS(RADIANS(G211))*COS(RADIANS(E215))*COS(RADIANS(S205))))</f>
        <v>#DIV/0!</v>
      </c>
      <c r="T211" s="3" t="e">
        <f>IF(DEGREES(ACOS(SIN(RADIANS(G211))*SIN(RADIANS(E215))+COS(RADIANS(G211))*COS(RADIANS(E215))*COS(RADIANS(T205))))&gt;90,0,$F$4*$F$5/E214^2*(SIN(RADIANS(G211))*SIN(RADIANS(E215))+COS(RADIANS(G211))*COS(RADIANS(E215))*COS(RADIANS(T205))))</f>
        <v>#DIV/0!</v>
      </c>
      <c r="U211" s="3" t="e">
        <f>IF(DEGREES(ACOS(SIN(RADIANS(G211))*SIN(RADIANS(E215))+COS(RADIANS(G211))*COS(RADIANS(E215))*COS(RADIANS(U205))))&gt;90,0,$F$4*$F$5/E214^2*(SIN(RADIANS(G211))*SIN(RADIANS(E215))+COS(RADIANS(G211))*COS(RADIANS(E215))*COS(RADIANS(U205))))</f>
        <v>#DIV/0!</v>
      </c>
      <c r="V211" s="3" t="e">
        <f>IF(DEGREES(ACOS(SIN(RADIANS(G211))*SIN(RADIANS(E215))+COS(RADIANS(G211))*COS(RADIANS(E215))*COS(RADIANS(V205))))&gt;90,0,$F$4*$F$5/E214^2*(SIN(RADIANS(G211))*SIN(RADIANS(E215))+COS(RADIANS(G211))*COS(RADIANS(E215))*COS(RADIANS(V205))))</f>
        <v>#DIV/0!</v>
      </c>
      <c r="W211" s="3" t="e">
        <f>IF(DEGREES(ACOS(SIN(RADIANS(G211))*SIN(RADIANS(E215))+COS(RADIANS(G211))*COS(RADIANS(E215))*COS(RADIANS(W205))))&gt;90,0,$F$4*$F$5/E214^2*(SIN(RADIANS(G211))*SIN(RADIANS(E215))+COS(RADIANS(G211))*COS(RADIANS(E215))*COS(RADIANS(W205))))</f>
        <v>#DIV/0!</v>
      </c>
      <c r="X211" s="3" t="e">
        <f>IF(DEGREES(ACOS(SIN(RADIANS(G211))*SIN(RADIANS(E215))+COS(RADIANS(G211))*COS(RADIANS(E215))*COS(RADIANS(X205))))&gt;90,0,$F$4*$F$5/E214^2*(SIN(RADIANS(G211))*SIN(RADIANS(E215))+COS(RADIANS(G211))*COS(RADIANS(E215))*COS(RADIANS(X205))))</f>
        <v>#DIV/0!</v>
      </c>
      <c r="Y211" s="3" t="e">
        <f>IF(DEGREES(ACOS(SIN(RADIANS(G211))*SIN(RADIANS(E215))+COS(RADIANS(G211))*COS(RADIANS(E215))*COS(RADIANS(Y205))))&gt;90,0,$F$4*$F$5/E214^2*(SIN(RADIANS(G211))*SIN(RADIANS(E215))+COS(RADIANS(G211))*COS(RADIANS(E215))*COS(RADIANS(Y205))))</f>
        <v>#DIV/0!</v>
      </c>
      <c r="Z211" s="3" t="e">
        <f>IF(DEGREES(ACOS(SIN(RADIANS(G211))*SIN(RADIANS(E215))+COS(RADIANS(G211))*COS(RADIANS(E215))*COS(RADIANS(Z205))))&gt;90,0,$F$4*$F$5/E214^2*(SIN(RADIANS(G211))*SIN(RADIANS(E215))+COS(RADIANS(G211))*COS(RADIANS(E215))*COS(RADIANS(Z205))))</f>
        <v>#DIV/0!</v>
      </c>
      <c r="AA211" s="3" t="e">
        <f>IF(DEGREES(ACOS(SIN(RADIANS(G211))*SIN(RADIANS(E215))+COS(RADIANS(G211))*COS(RADIANS(E215))*COS(RADIANS(AA205))))&gt;90,0,$F$4*$F$5/E214^2*(SIN(RADIANS(G211))*SIN(RADIANS(E215))+COS(RADIANS(G211))*COS(RADIANS(E215))*COS(RADIANS(AA205))))</f>
        <v>#DIV/0!</v>
      </c>
      <c r="AB211" s="3" t="e">
        <f>IF(DEGREES(ACOS(SIN(RADIANS(G211))*SIN(RADIANS(E215))+COS(RADIANS(G211))*COS(RADIANS(E215))*COS(RADIANS(AB205))))&gt;90,0,$F$4*$F$5/E214^2*(SIN(RADIANS(G211))*SIN(RADIANS(E215))+COS(RADIANS(G211))*COS(RADIANS(E215))*COS(RADIANS(AB205))))</f>
        <v>#DIV/0!</v>
      </c>
      <c r="AC211" s="3" t="e">
        <f>IF(DEGREES(ACOS(SIN(RADIANS(G211))*SIN(RADIANS(E215))+COS(RADIANS(G211))*COS(RADIANS(E215))*COS(RADIANS(AC205))))&gt;90,0,$F$4*$F$5/E214^2*(SIN(RADIANS(G211))*SIN(RADIANS(E215))+COS(RADIANS(G211))*COS(RADIANS(E215))*COS(RADIANS(AC205))))</f>
        <v>#DIV/0!</v>
      </c>
      <c r="AD211" s="3" t="e">
        <f>IF(DEGREES(ACOS(SIN(RADIANS(G211))*SIN(RADIANS(E215))+COS(RADIANS(G211))*COS(RADIANS(E215))*COS(RADIANS(AD205))))&gt;90,0,$F$4*$F$5/E214^2*(SIN(RADIANS(G211))*SIN(RADIANS(E215))+COS(RADIANS(G211))*COS(RADIANS(E215))*COS(RADIANS(AD205))))</f>
        <v>#DIV/0!</v>
      </c>
      <c r="AE211" s="3" t="e">
        <f>IF(DEGREES(ACOS(SIN(RADIANS(G211))*SIN(RADIANS(E215))+COS(RADIANS(G211))*COS(RADIANS(E215))*COS(RADIANS(AE205))))&gt;90,0,$F$4*$F$5/E214^2*(SIN(RADIANS(G211))*SIN(RADIANS(E215))+COS(RADIANS(G211))*COS(RADIANS(E215))*COS(RADIANS(AE205))))</f>
        <v>#DIV/0!</v>
      </c>
      <c r="AF211" s="3" t="e">
        <f>IF(DEGREES(ACOS(SIN(RADIANS(G211))*SIN(RADIANS(E215))+COS(RADIANS(G211))*COS(RADIANS(E215))*COS(RADIANS(AF205))))&gt;90,0,$F$4*$F$5/E214^2*(SIN(RADIANS(G211))*SIN(RADIANS(E215))+COS(RADIANS(G211))*COS(RADIANS(E215))*COS(RADIANS(AF205))))</f>
        <v>#DIV/0!</v>
      </c>
      <c r="AG211" s="3" t="e">
        <f>IF(DEGREES(ACOS(SIN(RADIANS(G211))*SIN(RADIANS(E215))+COS(RADIANS(G211))*COS(RADIANS(E215))*COS(RADIANS(AG205))))&gt;90,0,$F$4*$F$5/E214^2*(SIN(RADIANS(G211))*SIN(RADIANS(E215))+COS(RADIANS(G211))*COS(RADIANS(E215))*COS(RADIANS(AG205))))</f>
        <v>#DIV/0!</v>
      </c>
      <c r="AH211" s="3" t="e">
        <f>IF(DEGREES(ACOS(SIN(RADIANS(G211))*SIN(RADIANS(E215))+COS(RADIANS(G211))*COS(RADIANS(E215))*COS(RADIANS(AH205))))&gt;90,0,$F$4*$F$5/E214^2*(SIN(RADIANS(G211))*SIN(RADIANS(E215))+COS(RADIANS(G211))*COS(RADIANS(E215))*COS(RADIANS(AH205))))</f>
        <v>#DIV/0!</v>
      </c>
      <c r="AI211" s="3" t="e">
        <f>IF(DEGREES(ACOS(SIN(RADIANS(G211))*SIN(RADIANS(E215))+COS(RADIANS(G211))*COS(RADIANS(E215))*COS(RADIANS(AI205))))&gt;90,0,$F$4*$F$5/E214^2*(SIN(RADIANS(G211))*SIN(RADIANS(E215))+COS(RADIANS(G211))*COS(RADIANS(E215))*COS(RADIANS(AI205))))</f>
        <v>#DIV/0!</v>
      </c>
      <c r="AJ211" s="3" t="e">
        <f>IF(DEGREES(ACOS(SIN(RADIANS(G211))*SIN(RADIANS(E215))+COS(RADIANS(G211))*COS(RADIANS(E215))*COS(RADIANS(AJ205))))&gt;90,0,$F$4*$F$5/E214^2*(SIN(RADIANS(G211))*SIN(RADIANS(E215))+COS(RADIANS(G211))*COS(RADIANS(E215))*COS(RADIANS(AJ205))))</f>
        <v>#DIV/0!</v>
      </c>
      <c r="AK211" s="3">
        <f>IF(DEGREES(ACOS(SIN(RADIANS(G211))*SIN(RADIANS(E215))+COS(RADIANS(G211))*COS(RADIANS(E215))*COS(RADIANS(AK205))))&gt;90,0,$F$4*$F$5/E214^2*(SIN(RADIANS(G211))*SIN(RADIANS(E215))+COS(RADIANS(G211))*COS(RADIANS(E215))*COS(RADIANS(AK205))))</f>
        <v>0</v>
      </c>
      <c r="AL211" s="3">
        <f>IF(DEGREES(ACOS(SIN(RADIANS(G211))*SIN(RADIANS(E215))+COS(RADIANS(G211))*COS(RADIANS(E215))*COS(RADIANS(AL205))))&gt;90,0,$F$4*$F$5/E214^2*(SIN(RADIANS(G211))*SIN(RADIANS(E215))+COS(RADIANS(G211))*COS(RADIANS(E215))*COS(RADIANS(AL205))))</f>
        <v>0</v>
      </c>
      <c r="AM211" s="3">
        <f>IF(DEGREES(ACOS(SIN(RADIANS(G211))*SIN(RADIANS(E215))+COS(RADIANS(G211))*COS(RADIANS(E215))*COS(RADIANS(AM205))))&gt;90,0,$F$4*$F$5/E214^2*(SIN(RADIANS(G211))*SIN(RADIANS(E215))+COS(RADIANS(G211))*COS(RADIANS(E215))*COS(RADIANS(AM205))))</f>
        <v>0</v>
      </c>
      <c r="AN211" s="3">
        <f>IF(DEGREES(ACOS(SIN(RADIANS(G211))*SIN(RADIANS(E215))+COS(RADIANS(G211))*COS(RADIANS(E215))*COS(RADIANS(AN205))))&gt;90,0,$F$4*$F$5/E214^2*(SIN(RADIANS(G211))*SIN(RADIANS(E215))+COS(RADIANS(G211))*COS(RADIANS(E215))*COS(RADIANS(AN205))))</f>
        <v>0</v>
      </c>
      <c r="AO211" s="3">
        <f>IF(DEGREES(ACOS(SIN(RADIANS(G211))*SIN(RADIANS(E215))+COS(RADIANS(G211))*COS(RADIANS(E215))*COS(RADIANS(AO205))))&gt;90,0,$F$4*$F$5/E214^2*(SIN(RADIANS(G211))*SIN(RADIANS(E215))+COS(RADIANS(G211))*COS(RADIANS(E215))*COS(RADIANS(AO205))))</f>
        <v>0</v>
      </c>
      <c r="AP211" s="3">
        <f>IF(DEGREES(ACOS(SIN(RADIANS(G211))*SIN(RADIANS(E215))+COS(RADIANS(G211))*COS(RADIANS(E215))*COS(RADIANS(AP205))))&gt;90,0,$F$4*$F$5/E214^2*(SIN(RADIANS(G211))*SIN(RADIANS(E215))+COS(RADIANS(G211))*COS(RADIANS(E215))*COS(RADIANS(AP205))))</f>
        <v>0</v>
      </c>
      <c r="AQ211" s="3">
        <f>IF(DEGREES(ACOS(SIN(RADIANS(G211))*SIN(RADIANS(E215))+COS(RADIANS(G211))*COS(RADIANS(E215))*COS(RADIANS(AQ205))))&gt;90,0,$F$4*$F$5/E214^2*(SIN(RADIANS(G211))*SIN(RADIANS(E215))+COS(RADIANS(G211))*COS(RADIANS(E215))*COS(RADIANS(AQ205))))</f>
        <v>0</v>
      </c>
      <c r="AR211" s="3">
        <f>IF(DEGREES(ACOS(SIN(RADIANS(G211))*SIN(RADIANS(E215))+COS(RADIANS(G211))*COS(RADIANS(E215))*COS(RADIANS(AR205))))&gt;90,0,$F$4*$F$5/E214^2*(SIN(RADIANS(G211))*SIN(RADIANS(E215))+COS(RADIANS(G211))*COS(RADIANS(E215))*COS(RADIANS(AR205))))</f>
        <v>0</v>
      </c>
    </row>
    <row r="212" spans="2:44" ht="15.75" customHeight="1" x14ac:dyDescent="0.2">
      <c r="B212" s="20" t="s">
        <v>786</v>
      </c>
      <c r="E212" s="3" t="str">
        <f>IF($F$10=0,"N/A",$F$10*(E207/360)-ROUNDDOWN($F$10*(E207/360),0))</f>
        <v>N/A</v>
      </c>
      <c r="G212" s="3">
        <v>40</v>
      </c>
      <c r="I212" s="3">
        <f>IF(DEGREES(ACOS(SIN(RADIANS(G212))*SIN(RADIANS(E215))+COS(RADIANS(G212))*COS(RADIANS(E215))*COS(RADIANS(I205))))&gt;90,0,$F$4*$F$5/E214^2*(SIN(RADIANS(G212))*SIN(RADIANS(E215))+COS(RADIANS(G212))*COS(RADIANS(E215))*COS(RADIANS(I205))))</f>
        <v>0</v>
      </c>
      <c r="J212" s="3">
        <f>IF(DEGREES(ACOS(SIN(RADIANS(G212))*SIN(RADIANS(E215))+COS(RADIANS(G212))*COS(RADIANS(E215))*COS(RADIANS(J205))))&gt;90,0,$F$4*$F$5/E214^2*(SIN(RADIANS(G212))*SIN(RADIANS(E215))+COS(RADIANS(G212))*COS(RADIANS(E215))*COS(RADIANS(J205))))</f>
        <v>0</v>
      </c>
      <c r="K212" s="3">
        <f>IF(DEGREES(ACOS(SIN(RADIANS(G212))*SIN(RADIANS(E215))+COS(RADIANS(G212))*COS(RADIANS(E215))*COS(RADIANS(K205))))&gt;90,0,$F$4*$F$5/E214^2*(SIN(RADIANS(G212))*SIN(RADIANS(E215))+COS(RADIANS(G212))*COS(RADIANS(E215))*COS(RADIANS(K205))))</f>
        <v>0</v>
      </c>
      <c r="L212" s="3">
        <f>IF(DEGREES(ACOS(SIN(RADIANS(G212))*SIN(RADIANS(E215))+COS(RADIANS(G212))*COS(RADIANS(E215))*COS(RADIANS(L205))))&gt;90,0,$F$4*$F$5/E214^2*(SIN(RADIANS(G212))*SIN(RADIANS(E215))+COS(RADIANS(G212))*COS(RADIANS(E215))*COS(RADIANS(L205))))</f>
        <v>0</v>
      </c>
      <c r="M212" s="3">
        <f>IF(DEGREES(ACOS(SIN(RADIANS(G212))*SIN(RADIANS(E215))+COS(RADIANS(G212))*COS(RADIANS(E215))*COS(RADIANS(M205))))&gt;90,0,$F$4*$F$5/E214^2*(SIN(RADIANS(G212))*SIN(RADIANS(E215))+COS(RADIANS(G212))*COS(RADIANS(E215))*COS(RADIANS(M205))))</f>
        <v>0</v>
      </c>
      <c r="N212" s="3">
        <f>IF(DEGREES(ACOS(SIN(RADIANS(G212))*SIN(RADIANS(E215))+COS(RADIANS(G212))*COS(RADIANS(E215))*COS(RADIANS(N205))))&gt;90,0,$F$4*$F$5/E214^2*(SIN(RADIANS(G212))*SIN(RADIANS(E215))+COS(RADIANS(G212))*COS(RADIANS(E215))*COS(RADIANS(N205))))</f>
        <v>0</v>
      </c>
      <c r="O212" s="3">
        <f>IF(DEGREES(ACOS(SIN(RADIANS(G212))*SIN(RADIANS(E215))+COS(RADIANS(G212))*COS(RADIANS(E215))*COS(RADIANS(O205))))&gt;90,0,$F$4*$F$5/E214^2*(SIN(RADIANS(G212))*SIN(RADIANS(E215))+COS(RADIANS(G212))*COS(RADIANS(E215))*COS(RADIANS(O205))))</f>
        <v>0</v>
      </c>
      <c r="P212" s="3">
        <f>IF(DEGREES(ACOS(SIN(RADIANS(G212))*SIN(RADIANS(E215))+COS(RADIANS(G212))*COS(RADIANS(E215))*COS(RADIANS(P205))))&gt;90,0,$F$4*$F$5/E214^2*(SIN(RADIANS(G212))*SIN(RADIANS(E215))+COS(RADIANS(G212))*COS(RADIANS(E215))*COS(RADIANS(P205))))</f>
        <v>0</v>
      </c>
      <c r="Q212" s="3">
        <f>IF(DEGREES(ACOS(SIN(RADIANS(G212))*SIN(RADIANS(E215))+COS(RADIANS(G212))*COS(RADIANS(E215))*COS(RADIANS(Q205))))&gt;90,0,$F$4*$F$5/E214^2*(SIN(RADIANS(G212))*SIN(RADIANS(E215))+COS(RADIANS(G212))*COS(RADIANS(E215))*COS(RADIANS(Q205))))</f>
        <v>0</v>
      </c>
      <c r="R212" s="3" t="e">
        <f>IF(DEGREES(ACOS(SIN(RADIANS(G212))*SIN(RADIANS(E215))+COS(RADIANS(G212))*COS(RADIANS(E215))*COS(RADIANS(R205))))&gt;90,0,$F$4*$F$5/E214^2*(SIN(RADIANS(G212))*SIN(RADIANS(E215))+COS(RADIANS(G212))*COS(RADIANS(E215))*COS(RADIANS(R205))))</f>
        <v>#DIV/0!</v>
      </c>
      <c r="S212" s="3" t="e">
        <f>IF(DEGREES(ACOS(SIN(RADIANS(G212))*SIN(RADIANS(E215))+COS(RADIANS(G212))*COS(RADIANS(E215))*COS(RADIANS(S205))))&gt;90,0,$F$4*$F$5/E214^2*(SIN(RADIANS(G212))*SIN(RADIANS(E215))+COS(RADIANS(G212))*COS(RADIANS(E215))*COS(RADIANS(S205))))</f>
        <v>#DIV/0!</v>
      </c>
      <c r="T212" s="3" t="e">
        <f>IF(DEGREES(ACOS(SIN(RADIANS(G212))*SIN(RADIANS(E215))+COS(RADIANS(G212))*COS(RADIANS(E215))*COS(RADIANS(T205))))&gt;90,0,$F$4*$F$5/E214^2*(SIN(RADIANS(G212))*SIN(RADIANS(E215))+COS(RADIANS(G212))*COS(RADIANS(E215))*COS(RADIANS(T205))))</f>
        <v>#DIV/0!</v>
      </c>
      <c r="U212" s="3" t="e">
        <f>IF(DEGREES(ACOS(SIN(RADIANS(G212))*SIN(RADIANS(E215))+COS(RADIANS(G212))*COS(RADIANS(E215))*COS(RADIANS(U205))))&gt;90,0,$F$4*$F$5/E214^2*(SIN(RADIANS(G212))*SIN(RADIANS(E215))+COS(RADIANS(G212))*COS(RADIANS(E215))*COS(RADIANS(U205))))</f>
        <v>#DIV/0!</v>
      </c>
      <c r="V212" s="3" t="e">
        <f>IF(DEGREES(ACOS(SIN(RADIANS(G212))*SIN(RADIANS(E215))+COS(RADIANS(G212))*COS(RADIANS(E215))*COS(RADIANS(V205))))&gt;90,0,$F$4*$F$5/E214^2*(SIN(RADIANS(G212))*SIN(RADIANS(E215))+COS(RADIANS(G212))*COS(RADIANS(E215))*COS(RADIANS(V205))))</f>
        <v>#DIV/0!</v>
      </c>
      <c r="W212" s="3" t="e">
        <f>IF(DEGREES(ACOS(SIN(RADIANS(G212))*SIN(RADIANS(E215))+COS(RADIANS(G212))*COS(RADIANS(E215))*COS(RADIANS(W205))))&gt;90,0,$F$4*$F$5/E214^2*(SIN(RADIANS(G212))*SIN(RADIANS(E215))+COS(RADIANS(G212))*COS(RADIANS(E215))*COS(RADIANS(W205))))</f>
        <v>#DIV/0!</v>
      </c>
      <c r="X212" s="3" t="e">
        <f>IF(DEGREES(ACOS(SIN(RADIANS(G212))*SIN(RADIANS(E215))+COS(RADIANS(G212))*COS(RADIANS(E215))*COS(RADIANS(X205))))&gt;90,0,$F$4*$F$5/E214^2*(SIN(RADIANS(G212))*SIN(RADIANS(E215))+COS(RADIANS(G212))*COS(RADIANS(E215))*COS(RADIANS(X205))))</f>
        <v>#DIV/0!</v>
      </c>
      <c r="Y212" s="3" t="e">
        <f>IF(DEGREES(ACOS(SIN(RADIANS(G212))*SIN(RADIANS(E215))+COS(RADIANS(G212))*COS(RADIANS(E215))*COS(RADIANS(Y205))))&gt;90,0,$F$4*$F$5/E214^2*(SIN(RADIANS(G212))*SIN(RADIANS(E215))+COS(RADIANS(G212))*COS(RADIANS(E215))*COS(RADIANS(Y205))))</f>
        <v>#DIV/0!</v>
      </c>
      <c r="Z212" s="3" t="e">
        <f>IF(DEGREES(ACOS(SIN(RADIANS(G212))*SIN(RADIANS(E215))+COS(RADIANS(G212))*COS(RADIANS(E215))*COS(RADIANS(Z205))))&gt;90,0,$F$4*$F$5/E214^2*(SIN(RADIANS(G212))*SIN(RADIANS(E215))+COS(RADIANS(G212))*COS(RADIANS(E215))*COS(RADIANS(Z205))))</f>
        <v>#DIV/0!</v>
      </c>
      <c r="AA212" s="3" t="e">
        <f>IF(DEGREES(ACOS(SIN(RADIANS(G212))*SIN(RADIANS(E215))+COS(RADIANS(G212))*COS(RADIANS(E215))*COS(RADIANS(AA205))))&gt;90,0,$F$4*$F$5/E214^2*(SIN(RADIANS(G212))*SIN(RADIANS(E215))+COS(RADIANS(G212))*COS(RADIANS(E215))*COS(RADIANS(AA205))))</f>
        <v>#DIV/0!</v>
      </c>
      <c r="AB212" s="3" t="e">
        <f>IF(DEGREES(ACOS(SIN(RADIANS(G212))*SIN(RADIANS(E215))+COS(RADIANS(G212))*COS(RADIANS(E215))*COS(RADIANS(AB205))))&gt;90,0,$F$4*$F$5/E214^2*(SIN(RADIANS(G212))*SIN(RADIANS(E215))+COS(RADIANS(G212))*COS(RADIANS(E215))*COS(RADIANS(AB205))))</f>
        <v>#DIV/0!</v>
      </c>
      <c r="AC212" s="3" t="e">
        <f>IF(DEGREES(ACOS(SIN(RADIANS(G212))*SIN(RADIANS(E215))+COS(RADIANS(G212))*COS(RADIANS(E215))*COS(RADIANS(AC205))))&gt;90,0,$F$4*$F$5/E214^2*(SIN(RADIANS(G212))*SIN(RADIANS(E215))+COS(RADIANS(G212))*COS(RADIANS(E215))*COS(RADIANS(AC205))))</f>
        <v>#DIV/0!</v>
      </c>
      <c r="AD212" s="3" t="e">
        <f>IF(DEGREES(ACOS(SIN(RADIANS(G212))*SIN(RADIANS(E215))+COS(RADIANS(G212))*COS(RADIANS(E215))*COS(RADIANS(AD205))))&gt;90,0,$F$4*$F$5/E214^2*(SIN(RADIANS(G212))*SIN(RADIANS(E215))+COS(RADIANS(G212))*COS(RADIANS(E215))*COS(RADIANS(AD205))))</f>
        <v>#DIV/0!</v>
      </c>
      <c r="AE212" s="3" t="e">
        <f>IF(DEGREES(ACOS(SIN(RADIANS(G212))*SIN(RADIANS(E215))+COS(RADIANS(G212))*COS(RADIANS(E215))*COS(RADIANS(AE205))))&gt;90,0,$F$4*$F$5/E214^2*(SIN(RADIANS(G212))*SIN(RADIANS(E215))+COS(RADIANS(G212))*COS(RADIANS(E215))*COS(RADIANS(AE205))))</f>
        <v>#DIV/0!</v>
      </c>
      <c r="AF212" s="3" t="e">
        <f>IF(DEGREES(ACOS(SIN(RADIANS(G212))*SIN(RADIANS(E215))+COS(RADIANS(G212))*COS(RADIANS(E215))*COS(RADIANS(AF205))))&gt;90,0,$F$4*$F$5/E214^2*(SIN(RADIANS(G212))*SIN(RADIANS(E215))+COS(RADIANS(G212))*COS(RADIANS(E215))*COS(RADIANS(AF205))))</f>
        <v>#DIV/0!</v>
      </c>
      <c r="AG212" s="3" t="e">
        <f>IF(DEGREES(ACOS(SIN(RADIANS(G212))*SIN(RADIANS(E215))+COS(RADIANS(G212))*COS(RADIANS(E215))*COS(RADIANS(AG205))))&gt;90,0,$F$4*$F$5/E214^2*(SIN(RADIANS(G212))*SIN(RADIANS(E215))+COS(RADIANS(G212))*COS(RADIANS(E215))*COS(RADIANS(AG205))))</f>
        <v>#DIV/0!</v>
      </c>
      <c r="AH212" s="3" t="e">
        <f>IF(DEGREES(ACOS(SIN(RADIANS(G212))*SIN(RADIANS(E215))+COS(RADIANS(G212))*COS(RADIANS(E215))*COS(RADIANS(AH205))))&gt;90,0,$F$4*$F$5/E214^2*(SIN(RADIANS(G212))*SIN(RADIANS(E215))+COS(RADIANS(G212))*COS(RADIANS(E215))*COS(RADIANS(AH205))))</f>
        <v>#DIV/0!</v>
      </c>
      <c r="AI212" s="3" t="e">
        <f>IF(DEGREES(ACOS(SIN(RADIANS(G212))*SIN(RADIANS(E215))+COS(RADIANS(G212))*COS(RADIANS(E215))*COS(RADIANS(AI205))))&gt;90,0,$F$4*$F$5/E214^2*(SIN(RADIANS(G212))*SIN(RADIANS(E215))+COS(RADIANS(G212))*COS(RADIANS(E215))*COS(RADIANS(AI205))))</f>
        <v>#DIV/0!</v>
      </c>
      <c r="AJ212" s="3" t="e">
        <f>IF(DEGREES(ACOS(SIN(RADIANS(G212))*SIN(RADIANS(E215))+COS(RADIANS(G212))*COS(RADIANS(E215))*COS(RADIANS(AJ205))))&gt;90,0,$F$4*$F$5/E214^2*(SIN(RADIANS(G212))*SIN(RADIANS(E215))+COS(RADIANS(G212))*COS(RADIANS(E215))*COS(RADIANS(AJ205))))</f>
        <v>#DIV/0!</v>
      </c>
      <c r="AK212" s="3">
        <f>IF(DEGREES(ACOS(SIN(RADIANS(G212))*SIN(RADIANS(E215))+COS(RADIANS(G212))*COS(RADIANS(E215))*COS(RADIANS(AK205))))&gt;90,0,$F$4*$F$5/E214^2*(SIN(RADIANS(G212))*SIN(RADIANS(E215))+COS(RADIANS(G212))*COS(RADIANS(E215))*COS(RADIANS(AK205))))</f>
        <v>0</v>
      </c>
      <c r="AL212" s="3">
        <f>IF(DEGREES(ACOS(SIN(RADIANS(G212))*SIN(RADIANS(E215))+COS(RADIANS(G212))*COS(RADIANS(E215))*COS(RADIANS(AL205))))&gt;90,0,$F$4*$F$5/E214^2*(SIN(RADIANS(G212))*SIN(RADIANS(E215))+COS(RADIANS(G212))*COS(RADIANS(E215))*COS(RADIANS(AL205))))</f>
        <v>0</v>
      </c>
      <c r="AM212" s="3">
        <f>IF(DEGREES(ACOS(SIN(RADIANS(G212))*SIN(RADIANS(E215))+COS(RADIANS(G212))*COS(RADIANS(E215))*COS(RADIANS(AM205))))&gt;90,0,$F$4*$F$5/E214^2*(SIN(RADIANS(G212))*SIN(RADIANS(E215))+COS(RADIANS(G212))*COS(RADIANS(E215))*COS(RADIANS(AM205))))</f>
        <v>0</v>
      </c>
      <c r="AN212" s="3">
        <f>IF(DEGREES(ACOS(SIN(RADIANS(G212))*SIN(RADIANS(E215))+COS(RADIANS(G212))*COS(RADIANS(E215))*COS(RADIANS(AN205))))&gt;90,0,$F$4*$F$5/E214^2*(SIN(RADIANS(G212))*SIN(RADIANS(E215))+COS(RADIANS(G212))*COS(RADIANS(E215))*COS(RADIANS(AN205))))</f>
        <v>0</v>
      </c>
      <c r="AO212" s="3">
        <f>IF(DEGREES(ACOS(SIN(RADIANS(G212))*SIN(RADIANS(E215))+COS(RADIANS(G212))*COS(RADIANS(E215))*COS(RADIANS(AO205))))&gt;90,0,$F$4*$F$5/E214^2*(SIN(RADIANS(G212))*SIN(RADIANS(E215))+COS(RADIANS(G212))*COS(RADIANS(E215))*COS(RADIANS(AO205))))</f>
        <v>0</v>
      </c>
      <c r="AP212" s="3">
        <f>IF(DEGREES(ACOS(SIN(RADIANS(G212))*SIN(RADIANS(E215))+COS(RADIANS(G212))*COS(RADIANS(E215))*COS(RADIANS(AP205))))&gt;90,0,$F$4*$F$5/E214^2*(SIN(RADIANS(G212))*SIN(RADIANS(E215))+COS(RADIANS(G212))*COS(RADIANS(E215))*COS(RADIANS(AP205))))</f>
        <v>0</v>
      </c>
      <c r="AQ212" s="3">
        <f>IF(DEGREES(ACOS(SIN(RADIANS(G212))*SIN(RADIANS(E215))+COS(RADIANS(G212))*COS(RADIANS(E215))*COS(RADIANS(AQ205))))&gt;90,0,$F$4*$F$5/E214^2*(SIN(RADIANS(G212))*SIN(RADIANS(E215))+COS(RADIANS(G212))*COS(RADIANS(E215))*COS(RADIANS(AQ205))))</f>
        <v>0</v>
      </c>
      <c r="AR212" s="3">
        <f>IF(DEGREES(ACOS(SIN(RADIANS(G212))*SIN(RADIANS(E215))+COS(RADIANS(G212))*COS(RADIANS(E215))*COS(RADIANS(AR205))))&gt;90,0,$F$4*$F$5/E214^2*(SIN(RADIANS(G212))*SIN(RADIANS(E215))+COS(RADIANS(G212))*COS(RADIANS(E215))*COS(RADIANS(AR205))))</f>
        <v>0</v>
      </c>
    </row>
    <row r="213" spans="2:44" ht="15.75" customHeight="1" x14ac:dyDescent="0.2">
      <c r="B213" s="20" t="s">
        <v>787</v>
      </c>
      <c r="E213" s="3" t="str">
        <f>IF($F$10=0,"N/A",E212*$F$11/$F$10)</f>
        <v>N/A</v>
      </c>
      <c r="G213" s="3">
        <v>30</v>
      </c>
      <c r="I213" s="3">
        <f>IF(DEGREES(ACOS(SIN(RADIANS(G213))*SIN(RADIANS(E215))+COS(RADIANS(G213))*COS(RADIANS(E215))*COS(RADIANS(I205))))&gt;90,0,$F$4*$F$5/E214^2*(SIN(RADIANS(G213))*SIN(RADIANS(E215))+COS(RADIANS(G213))*COS(RADIANS(E215))*COS(RADIANS(I205))))</f>
        <v>0</v>
      </c>
      <c r="J213" s="3">
        <f>IF(DEGREES(ACOS(SIN(RADIANS(G213))*SIN(RADIANS(E215))+COS(RADIANS(G213))*COS(RADIANS(E215))*COS(RADIANS(J205))))&gt;90,0,$F$4*$F$5/E214^2*(SIN(RADIANS(G213))*SIN(RADIANS(E215))+COS(RADIANS(G213))*COS(RADIANS(E215))*COS(RADIANS(J205))))</f>
        <v>0</v>
      </c>
      <c r="K213" s="3">
        <f>IF(DEGREES(ACOS(SIN(RADIANS(G213))*SIN(RADIANS(E215))+COS(RADIANS(G213))*COS(RADIANS(E215))*COS(RADIANS(K205))))&gt;90,0,$F$4*$F$5/E214^2*(SIN(RADIANS(G213))*SIN(RADIANS(E215))+COS(RADIANS(G213))*COS(RADIANS(E215))*COS(RADIANS(K205))))</f>
        <v>0</v>
      </c>
      <c r="L213" s="3">
        <f>IF(DEGREES(ACOS(SIN(RADIANS(G213))*SIN(RADIANS(E215))+COS(RADIANS(G213))*COS(RADIANS(E215))*COS(RADIANS(L205))))&gt;90,0,$F$4*$F$5/E214^2*(SIN(RADIANS(G213))*SIN(RADIANS(E215))+COS(RADIANS(G213))*COS(RADIANS(E215))*COS(RADIANS(L205))))</f>
        <v>0</v>
      </c>
      <c r="M213" s="3">
        <f>IF(DEGREES(ACOS(SIN(RADIANS(G213))*SIN(RADIANS(E215))+COS(RADIANS(G213))*COS(RADIANS(E215))*COS(RADIANS(M205))))&gt;90,0,$F$4*$F$5/E214^2*(SIN(RADIANS(G213))*SIN(RADIANS(E215))+COS(RADIANS(G213))*COS(RADIANS(E215))*COS(RADIANS(M205))))</f>
        <v>0</v>
      </c>
      <c r="N213" s="3">
        <f>IF(DEGREES(ACOS(SIN(RADIANS(G213))*SIN(RADIANS(E215))+COS(RADIANS(G213))*COS(RADIANS(E215))*COS(RADIANS(N205))))&gt;90,0,$F$4*$F$5/E214^2*(SIN(RADIANS(G213))*SIN(RADIANS(E215))+COS(RADIANS(G213))*COS(RADIANS(E215))*COS(RADIANS(N205))))</f>
        <v>0</v>
      </c>
      <c r="O213" s="3">
        <f>IF(DEGREES(ACOS(SIN(RADIANS(G213))*SIN(RADIANS(E215))+COS(RADIANS(G213))*COS(RADIANS(E215))*COS(RADIANS(O205))))&gt;90,0,$F$4*$F$5/E214^2*(SIN(RADIANS(G213))*SIN(RADIANS(E215))+COS(RADIANS(G213))*COS(RADIANS(E215))*COS(RADIANS(O205))))</f>
        <v>0</v>
      </c>
      <c r="P213" s="3">
        <f>IF(DEGREES(ACOS(SIN(RADIANS(G213))*SIN(RADIANS(E215))+COS(RADIANS(G213))*COS(RADIANS(E215))*COS(RADIANS(P205))))&gt;90,0,$F$4*$F$5/E214^2*(SIN(RADIANS(G213))*SIN(RADIANS(E215))+COS(RADIANS(G213))*COS(RADIANS(E215))*COS(RADIANS(P205))))</f>
        <v>0</v>
      </c>
      <c r="Q213" s="3">
        <f>IF(DEGREES(ACOS(SIN(RADIANS(G213))*SIN(RADIANS(E215))+COS(RADIANS(G213))*COS(RADIANS(E215))*COS(RADIANS(Q205))))&gt;90,0,$F$4*$F$5/E214^2*(SIN(RADIANS(G213))*SIN(RADIANS(E215))+COS(RADIANS(G213))*COS(RADIANS(E215))*COS(RADIANS(Q205))))</f>
        <v>0</v>
      </c>
      <c r="R213" s="3" t="e">
        <f>IF(DEGREES(ACOS(SIN(RADIANS(G213))*SIN(RADIANS(E215))+COS(RADIANS(G213))*COS(RADIANS(E215))*COS(RADIANS(R205))))&gt;90,0,$F$4*$F$5/E214^2*(SIN(RADIANS(G213))*SIN(RADIANS(E215))+COS(RADIANS(G213))*COS(RADIANS(E215))*COS(RADIANS(R205))))</f>
        <v>#DIV/0!</v>
      </c>
      <c r="S213" s="3" t="e">
        <f>IF(DEGREES(ACOS(SIN(RADIANS(G213))*SIN(RADIANS(E215))+COS(RADIANS(G213))*COS(RADIANS(E215))*COS(RADIANS(S205))))&gt;90,0,$F$4*$F$5/E214^2*(SIN(RADIANS(G213))*SIN(RADIANS(E215))+COS(RADIANS(G213))*COS(RADIANS(E215))*COS(RADIANS(S205))))</f>
        <v>#DIV/0!</v>
      </c>
      <c r="T213" s="3" t="e">
        <f>IF(DEGREES(ACOS(SIN(RADIANS(G213))*SIN(RADIANS(E215))+COS(RADIANS(G213))*COS(RADIANS(E215))*COS(RADIANS(T205))))&gt;90,0,$F$4*$F$5/E214^2*(SIN(RADIANS(G213))*SIN(RADIANS(E215))+COS(RADIANS(G213))*COS(RADIANS(E215))*COS(RADIANS(T205))))</f>
        <v>#DIV/0!</v>
      </c>
      <c r="U213" s="3" t="e">
        <f>IF(DEGREES(ACOS(SIN(RADIANS(G213))*SIN(RADIANS(E215))+COS(RADIANS(G213))*COS(RADIANS(E215))*COS(RADIANS(U205))))&gt;90,0,$F$4*$F$5/E214^2*(SIN(RADIANS(G213))*SIN(RADIANS(E215))+COS(RADIANS(G213))*COS(RADIANS(E215))*COS(RADIANS(U205))))</f>
        <v>#DIV/0!</v>
      </c>
      <c r="V213" s="3" t="e">
        <f>IF(DEGREES(ACOS(SIN(RADIANS(G213))*SIN(RADIANS(E215))+COS(RADIANS(G213))*COS(RADIANS(E215))*COS(RADIANS(V205))))&gt;90,0,$F$4*$F$5/E214^2*(SIN(RADIANS(G213))*SIN(RADIANS(E215))+COS(RADIANS(G213))*COS(RADIANS(E215))*COS(RADIANS(V205))))</f>
        <v>#DIV/0!</v>
      </c>
      <c r="W213" s="3" t="e">
        <f>IF(DEGREES(ACOS(SIN(RADIANS(G213))*SIN(RADIANS(E215))+COS(RADIANS(G213))*COS(RADIANS(E215))*COS(RADIANS(W205))))&gt;90,0,$F$4*$F$5/E214^2*(SIN(RADIANS(G213))*SIN(RADIANS(E215))+COS(RADIANS(G213))*COS(RADIANS(E215))*COS(RADIANS(W205))))</f>
        <v>#DIV/0!</v>
      </c>
      <c r="X213" s="3" t="e">
        <f>IF(DEGREES(ACOS(SIN(RADIANS(G213))*SIN(RADIANS(E215))+COS(RADIANS(G213))*COS(RADIANS(E215))*COS(RADIANS(X205))))&gt;90,0,$F$4*$F$5/E214^2*(SIN(RADIANS(G213))*SIN(RADIANS(E215))+COS(RADIANS(G213))*COS(RADIANS(E215))*COS(RADIANS(X205))))</f>
        <v>#DIV/0!</v>
      </c>
      <c r="Y213" s="3" t="e">
        <f>IF(DEGREES(ACOS(SIN(RADIANS(G213))*SIN(RADIANS(E215))+COS(RADIANS(G213))*COS(RADIANS(E215))*COS(RADIANS(Y205))))&gt;90,0,$F$4*$F$5/E214^2*(SIN(RADIANS(G213))*SIN(RADIANS(E215))+COS(RADIANS(G213))*COS(RADIANS(E215))*COS(RADIANS(Y205))))</f>
        <v>#DIV/0!</v>
      </c>
      <c r="Z213" s="3" t="e">
        <f>IF(DEGREES(ACOS(SIN(RADIANS(G213))*SIN(RADIANS(E215))+COS(RADIANS(G213))*COS(RADIANS(E215))*COS(RADIANS(Z205))))&gt;90,0,$F$4*$F$5/E214^2*(SIN(RADIANS(G213))*SIN(RADIANS(E215))+COS(RADIANS(G213))*COS(RADIANS(E215))*COS(RADIANS(Z205))))</f>
        <v>#DIV/0!</v>
      </c>
      <c r="AA213" s="3" t="e">
        <f>IF(DEGREES(ACOS(SIN(RADIANS(G213))*SIN(RADIANS(E215))+COS(RADIANS(G213))*COS(RADIANS(E215))*COS(RADIANS(AA205))))&gt;90,0,$F$4*$F$5/E214^2*(SIN(RADIANS(G213))*SIN(RADIANS(E215))+COS(RADIANS(G213))*COS(RADIANS(E215))*COS(RADIANS(AA205))))</f>
        <v>#DIV/0!</v>
      </c>
      <c r="AB213" s="3" t="e">
        <f>IF(DEGREES(ACOS(SIN(RADIANS(G213))*SIN(RADIANS(E215))+COS(RADIANS(G213))*COS(RADIANS(E215))*COS(RADIANS(AB205))))&gt;90,0,$F$4*$F$5/E214^2*(SIN(RADIANS(G213))*SIN(RADIANS(E215))+COS(RADIANS(G213))*COS(RADIANS(E215))*COS(RADIANS(AB205))))</f>
        <v>#DIV/0!</v>
      </c>
      <c r="AC213" s="3" t="e">
        <f>IF(DEGREES(ACOS(SIN(RADIANS(G213))*SIN(RADIANS(E215))+COS(RADIANS(G213))*COS(RADIANS(E215))*COS(RADIANS(AC205))))&gt;90,0,$F$4*$F$5/E214^2*(SIN(RADIANS(G213))*SIN(RADIANS(E215))+COS(RADIANS(G213))*COS(RADIANS(E215))*COS(RADIANS(AC205))))</f>
        <v>#DIV/0!</v>
      </c>
      <c r="AD213" s="3" t="e">
        <f>IF(DEGREES(ACOS(SIN(RADIANS(G213))*SIN(RADIANS(E215))+COS(RADIANS(G213))*COS(RADIANS(E215))*COS(RADIANS(AD205))))&gt;90,0,$F$4*$F$5/E214^2*(SIN(RADIANS(G213))*SIN(RADIANS(E215))+COS(RADIANS(G213))*COS(RADIANS(E215))*COS(RADIANS(AD205))))</f>
        <v>#DIV/0!</v>
      </c>
      <c r="AE213" s="3" t="e">
        <f>IF(DEGREES(ACOS(SIN(RADIANS(G213))*SIN(RADIANS(E215))+COS(RADIANS(G213))*COS(RADIANS(E215))*COS(RADIANS(AE205))))&gt;90,0,$F$4*$F$5/E214^2*(SIN(RADIANS(G213))*SIN(RADIANS(E215))+COS(RADIANS(G213))*COS(RADIANS(E215))*COS(RADIANS(AE205))))</f>
        <v>#DIV/0!</v>
      </c>
      <c r="AF213" s="3" t="e">
        <f>IF(DEGREES(ACOS(SIN(RADIANS(G213))*SIN(RADIANS(E215))+COS(RADIANS(G213))*COS(RADIANS(E215))*COS(RADIANS(AF205))))&gt;90,0,$F$4*$F$5/E214^2*(SIN(RADIANS(G213))*SIN(RADIANS(E215))+COS(RADIANS(G213))*COS(RADIANS(E215))*COS(RADIANS(AF205))))</f>
        <v>#DIV/0!</v>
      </c>
      <c r="AG213" s="3" t="e">
        <f>IF(DEGREES(ACOS(SIN(RADIANS(G213))*SIN(RADIANS(E215))+COS(RADIANS(G213))*COS(RADIANS(E215))*COS(RADIANS(AG205))))&gt;90,0,$F$4*$F$5/E214^2*(SIN(RADIANS(G213))*SIN(RADIANS(E215))+COS(RADIANS(G213))*COS(RADIANS(E215))*COS(RADIANS(AG205))))</f>
        <v>#DIV/0!</v>
      </c>
      <c r="AH213" s="3" t="e">
        <f>IF(DEGREES(ACOS(SIN(RADIANS(G213))*SIN(RADIANS(E215))+COS(RADIANS(G213))*COS(RADIANS(E215))*COS(RADIANS(AH205))))&gt;90,0,$F$4*$F$5/E214^2*(SIN(RADIANS(G213))*SIN(RADIANS(E215))+COS(RADIANS(G213))*COS(RADIANS(E215))*COS(RADIANS(AH205))))</f>
        <v>#DIV/0!</v>
      </c>
      <c r="AI213" s="3" t="e">
        <f>IF(DEGREES(ACOS(SIN(RADIANS(G213))*SIN(RADIANS(E215))+COS(RADIANS(G213))*COS(RADIANS(E215))*COS(RADIANS(AI205))))&gt;90,0,$F$4*$F$5/E214^2*(SIN(RADIANS(G213))*SIN(RADIANS(E215))+COS(RADIANS(G213))*COS(RADIANS(E215))*COS(RADIANS(AI205))))</f>
        <v>#DIV/0!</v>
      </c>
      <c r="AJ213" s="3" t="e">
        <f>IF(DEGREES(ACOS(SIN(RADIANS(G213))*SIN(RADIANS(E215))+COS(RADIANS(G213))*COS(RADIANS(E215))*COS(RADIANS(AJ205))))&gt;90,0,$F$4*$F$5/E214^2*(SIN(RADIANS(G213))*SIN(RADIANS(E215))+COS(RADIANS(G213))*COS(RADIANS(E215))*COS(RADIANS(AJ205))))</f>
        <v>#DIV/0!</v>
      </c>
      <c r="AK213" s="3">
        <f>IF(DEGREES(ACOS(SIN(RADIANS(G213))*SIN(RADIANS(E215))+COS(RADIANS(G213))*COS(RADIANS(E215))*COS(RADIANS(AK205))))&gt;90,0,$F$4*$F$5/E214^2*(SIN(RADIANS(G213))*SIN(RADIANS(E215))+COS(RADIANS(G213))*COS(RADIANS(E215))*COS(RADIANS(AK205))))</f>
        <v>0</v>
      </c>
      <c r="AL213" s="3">
        <f>IF(DEGREES(ACOS(SIN(RADIANS(G213))*SIN(RADIANS(E215))+COS(RADIANS(G213))*COS(RADIANS(E215))*COS(RADIANS(AL205))))&gt;90,0,$F$4*$F$5/E214^2*(SIN(RADIANS(G213))*SIN(RADIANS(E215))+COS(RADIANS(G213))*COS(RADIANS(E215))*COS(RADIANS(AL205))))</f>
        <v>0</v>
      </c>
      <c r="AM213" s="3">
        <f>IF(DEGREES(ACOS(SIN(RADIANS(G213))*SIN(RADIANS(E215))+COS(RADIANS(G213))*COS(RADIANS(E215))*COS(RADIANS(AM205))))&gt;90,0,$F$4*$F$5/E214^2*(SIN(RADIANS(G213))*SIN(RADIANS(E215))+COS(RADIANS(G213))*COS(RADIANS(E215))*COS(RADIANS(AM205))))</f>
        <v>0</v>
      </c>
      <c r="AN213" s="3">
        <f>IF(DEGREES(ACOS(SIN(RADIANS(G213))*SIN(RADIANS(E215))+COS(RADIANS(G213))*COS(RADIANS(E215))*COS(RADIANS(AN205))))&gt;90,0,$F$4*$F$5/E214^2*(SIN(RADIANS(G213))*SIN(RADIANS(E215))+COS(RADIANS(G213))*COS(RADIANS(E215))*COS(RADIANS(AN205))))</f>
        <v>0</v>
      </c>
      <c r="AO213" s="3">
        <f>IF(DEGREES(ACOS(SIN(RADIANS(G213))*SIN(RADIANS(E215))+COS(RADIANS(G213))*COS(RADIANS(E215))*COS(RADIANS(AO205))))&gt;90,0,$F$4*$F$5/E214^2*(SIN(RADIANS(G213))*SIN(RADIANS(E215))+COS(RADIANS(G213))*COS(RADIANS(E215))*COS(RADIANS(AO205))))</f>
        <v>0</v>
      </c>
      <c r="AP213" s="3">
        <f>IF(DEGREES(ACOS(SIN(RADIANS(G213))*SIN(RADIANS(E215))+COS(RADIANS(G213))*COS(RADIANS(E215))*COS(RADIANS(AP205))))&gt;90,0,$F$4*$F$5/E214^2*(SIN(RADIANS(G213))*SIN(RADIANS(E215))+COS(RADIANS(G213))*COS(RADIANS(E215))*COS(RADIANS(AP205))))</f>
        <v>0</v>
      </c>
      <c r="AQ213" s="3">
        <f>IF(DEGREES(ACOS(SIN(RADIANS(G213))*SIN(RADIANS(E215))+COS(RADIANS(G213))*COS(RADIANS(E215))*COS(RADIANS(AQ205))))&gt;90,0,$F$4*$F$5/E214^2*(SIN(RADIANS(G213))*SIN(RADIANS(E215))+COS(RADIANS(G213))*COS(RADIANS(E215))*COS(RADIANS(AQ205))))</f>
        <v>0</v>
      </c>
      <c r="AR213" s="3">
        <f>IF(DEGREES(ACOS(SIN(RADIANS(G213))*SIN(RADIANS(E215))+COS(RADIANS(G213))*COS(RADIANS(E215))*COS(RADIANS(AR205))))&gt;90,0,$F$4*$F$5/E214^2*(SIN(RADIANS(G213))*SIN(RADIANS(E215))+COS(RADIANS(G213))*COS(RADIANS(E215))*COS(RADIANS(AR205))))</f>
        <v>0</v>
      </c>
    </row>
    <row r="214" spans="2:44" ht="15.75" customHeight="1" x14ac:dyDescent="0.2">
      <c r="B214" s="20" t="s">
        <v>788</v>
      </c>
      <c r="E214" s="3">
        <f>$F$6*(1-$F$7^2)/(1+$F$7*COS(RADIANS(E208)))</f>
        <v>0</v>
      </c>
      <c r="G214" s="3">
        <v>20</v>
      </c>
      <c r="I214" s="3">
        <f>IF(DEGREES(ACOS(SIN(RADIANS(G214))*SIN(RADIANS(E215))+COS(RADIANS(G214))*COS(RADIANS(E215))*COS(RADIANS(I205))))&gt;90,0,$F$4*$F$5/E214^2*(SIN(RADIANS(G214))*SIN(RADIANS(E215))+COS(RADIANS(G214))*COS(RADIANS(E215))*COS(RADIANS(I205))))</f>
        <v>0</v>
      </c>
      <c r="J214" s="3">
        <f>IF(DEGREES(ACOS(SIN(RADIANS(G214))*SIN(RADIANS(E215))+COS(RADIANS(G214))*COS(RADIANS(E215))*COS(RADIANS(J205))))&gt;90,0,$F$4*$F$5/E214^2*(SIN(RADIANS(G214))*SIN(RADIANS(E215))+COS(RADIANS(G214))*COS(RADIANS(E215))*COS(RADIANS(J205))))</f>
        <v>0</v>
      </c>
      <c r="K214" s="3">
        <f>IF(DEGREES(ACOS(SIN(RADIANS(G214))*SIN(RADIANS(E215))+COS(RADIANS(G214))*COS(RADIANS(E215))*COS(RADIANS(K205))))&gt;90,0,$F$4*$F$5/E214^2*(SIN(RADIANS(G214))*SIN(RADIANS(E215))+COS(RADIANS(G214))*COS(RADIANS(E215))*COS(RADIANS(K205))))</f>
        <v>0</v>
      </c>
      <c r="L214" s="3">
        <f>IF(DEGREES(ACOS(SIN(RADIANS(G214))*SIN(RADIANS(E215))+COS(RADIANS(G214))*COS(RADIANS(E215))*COS(RADIANS(L205))))&gt;90,0,$F$4*$F$5/E214^2*(SIN(RADIANS(G214))*SIN(RADIANS(E215))+COS(RADIANS(G214))*COS(RADIANS(E215))*COS(RADIANS(L205))))</f>
        <v>0</v>
      </c>
      <c r="M214" s="3">
        <f>IF(DEGREES(ACOS(SIN(RADIANS(G214))*SIN(RADIANS(E215))+COS(RADIANS(G214))*COS(RADIANS(E215))*COS(RADIANS(M205))))&gt;90,0,$F$4*$F$5/E214^2*(SIN(RADIANS(G214))*SIN(RADIANS(E215))+COS(RADIANS(G214))*COS(RADIANS(E215))*COS(RADIANS(M205))))</f>
        <v>0</v>
      </c>
      <c r="N214" s="3">
        <f>IF(DEGREES(ACOS(SIN(RADIANS(G214))*SIN(RADIANS(E215))+COS(RADIANS(G214))*COS(RADIANS(E215))*COS(RADIANS(N205))))&gt;90,0,$F$4*$F$5/E214^2*(SIN(RADIANS(G214))*SIN(RADIANS(E215))+COS(RADIANS(G214))*COS(RADIANS(E215))*COS(RADIANS(N205))))</f>
        <v>0</v>
      </c>
      <c r="O214" s="3">
        <f>IF(DEGREES(ACOS(SIN(RADIANS(G214))*SIN(RADIANS(E215))+COS(RADIANS(G214))*COS(RADIANS(E215))*COS(RADIANS(O205))))&gt;90,0,$F$4*$F$5/E214^2*(SIN(RADIANS(G214))*SIN(RADIANS(E215))+COS(RADIANS(G214))*COS(RADIANS(E215))*COS(RADIANS(O205))))</f>
        <v>0</v>
      </c>
      <c r="P214" s="3">
        <f>IF(DEGREES(ACOS(SIN(RADIANS(G214))*SIN(RADIANS(E215))+COS(RADIANS(G214))*COS(RADIANS(E215))*COS(RADIANS(P205))))&gt;90,0,$F$4*$F$5/E214^2*(SIN(RADIANS(G214))*SIN(RADIANS(E215))+COS(RADIANS(G214))*COS(RADIANS(E215))*COS(RADIANS(P205))))</f>
        <v>0</v>
      </c>
      <c r="Q214" s="3">
        <f>IF(DEGREES(ACOS(SIN(RADIANS(G214))*SIN(RADIANS(E215))+COS(RADIANS(G214))*COS(RADIANS(E215))*COS(RADIANS(Q205))))&gt;90,0,$F$4*$F$5/E214^2*(SIN(RADIANS(G214))*SIN(RADIANS(E215))+COS(RADIANS(G214))*COS(RADIANS(E215))*COS(RADIANS(Q205))))</f>
        <v>0</v>
      </c>
      <c r="R214" s="3" t="e">
        <f>IF(DEGREES(ACOS(SIN(RADIANS(G214))*SIN(RADIANS(E215))+COS(RADIANS(G214))*COS(RADIANS(E215))*COS(RADIANS(R205))))&gt;90,0,$F$4*$F$5/E214^2*(SIN(RADIANS(G214))*SIN(RADIANS(E215))+COS(RADIANS(G214))*COS(RADIANS(E215))*COS(RADIANS(R205))))</f>
        <v>#DIV/0!</v>
      </c>
      <c r="S214" s="3" t="e">
        <f>IF(DEGREES(ACOS(SIN(RADIANS(G214))*SIN(RADIANS(E215))+COS(RADIANS(G214))*COS(RADIANS(E215))*COS(RADIANS(S205))))&gt;90,0,$F$4*$F$5/E214^2*(SIN(RADIANS(G214))*SIN(RADIANS(E215))+COS(RADIANS(G214))*COS(RADIANS(E215))*COS(RADIANS(S205))))</f>
        <v>#DIV/0!</v>
      </c>
      <c r="T214" s="3" t="e">
        <f>IF(DEGREES(ACOS(SIN(RADIANS(G214))*SIN(RADIANS(E215))+COS(RADIANS(G214))*COS(RADIANS(E215))*COS(RADIANS(T205))))&gt;90,0,$F$4*$F$5/E214^2*(SIN(RADIANS(G214))*SIN(RADIANS(E215))+COS(RADIANS(G214))*COS(RADIANS(E215))*COS(RADIANS(T205))))</f>
        <v>#DIV/0!</v>
      </c>
      <c r="U214" s="3" t="e">
        <f>IF(DEGREES(ACOS(SIN(RADIANS(G214))*SIN(RADIANS(E215))+COS(RADIANS(G214))*COS(RADIANS(E215))*COS(RADIANS(U205))))&gt;90,0,$F$4*$F$5/E214^2*(SIN(RADIANS(G214))*SIN(RADIANS(E215))+COS(RADIANS(G214))*COS(RADIANS(E215))*COS(RADIANS(U205))))</f>
        <v>#DIV/0!</v>
      </c>
      <c r="V214" s="3" t="e">
        <f>IF(DEGREES(ACOS(SIN(RADIANS(G214))*SIN(RADIANS(E215))+COS(RADIANS(G214))*COS(RADIANS(E215))*COS(RADIANS(V205))))&gt;90,0,$F$4*$F$5/E214^2*(SIN(RADIANS(G214))*SIN(RADIANS(E215))+COS(RADIANS(G214))*COS(RADIANS(E215))*COS(RADIANS(V205))))</f>
        <v>#DIV/0!</v>
      </c>
      <c r="W214" s="3" t="e">
        <f>IF(DEGREES(ACOS(SIN(RADIANS(G214))*SIN(RADIANS(E215))+COS(RADIANS(G214))*COS(RADIANS(E215))*COS(RADIANS(W205))))&gt;90,0,$F$4*$F$5/E214^2*(SIN(RADIANS(G214))*SIN(RADIANS(E215))+COS(RADIANS(G214))*COS(RADIANS(E215))*COS(RADIANS(W205))))</f>
        <v>#DIV/0!</v>
      </c>
      <c r="X214" s="3" t="e">
        <f>IF(DEGREES(ACOS(SIN(RADIANS(G214))*SIN(RADIANS(E215))+COS(RADIANS(G214))*COS(RADIANS(E215))*COS(RADIANS(X205))))&gt;90,0,$F$4*$F$5/E214^2*(SIN(RADIANS(G214))*SIN(RADIANS(E215))+COS(RADIANS(G214))*COS(RADIANS(E215))*COS(RADIANS(X205))))</f>
        <v>#DIV/0!</v>
      </c>
      <c r="Y214" s="3" t="e">
        <f>IF(DEGREES(ACOS(SIN(RADIANS(G214))*SIN(RADIANS(E215))+COS(RADIANS(G214))*COS(RADIANS(E215))*COS(RADIANS(Y205))))&gt;90,0,$F$4*$F$5/E214^2*(SIN(RADIANS(G214))*SIN(RADIANS(E215))+COS(RADIANS(G214))*COS(RADIANS(E215))*COS(RADIANS(Y205))))</f>
        <v>#DIV/0!</v>
      </c>
      <c r="Z214" s="3" t="e">
        <f>IF(DEGREES(ACOS(SIN(RADIANS(G214))*SIN(RADIANS(E215))+COS(RADIANS(G214))*COS(RADIANS(E215))*COS(RADIANS(Z205))))&gt;90,0,$F$4*$F$5/E214^2*(SIN(RADIANS(G214))*SIN(RADIANS(E215))+COS(RADIANS(G214))*COS(RADIANS(E215))*COS(RADIANS(Z205))))</f>
        <v>#DIV/0!</v>
      </c>
      <c r="AA214" s="3" t="e">
        <f>IF(DEGREES(ACOS(SIN(RADIANS(G214))*SIN(RADIANS(E215))+COS(RADIANS(G214))*COS(RADIANS(E215))*COS(RADIANS(AA205))))&gt;90,0,$F$4*$F$5/E214^2*(SIN(RADIANS(G214))*SIN(RADIANS(E215))+COS(RADIANS(G214))*COS(RADIANS(E215))*COS(RADIANS(AA205))))</f>
        <v>#DIV/0!</v>
      </c>
      <c r="AB214" s="3" t="e">
        <f>IF(DEGREES(ACOS(SIN(RADIANS(G214))*SIN(RADIANS(E215))+COS(RADIANS(G214))*COS(RADIANS(E215))*COS(RADIANS(AB205))))&gt;90,0,$F$4*$F$5/E214^2*(SIN(RADIANS(G214))*SIN(RADIANS(E215))+COS(RADIANS(G214))*COS(RADIANS(E215))*COS(RADIANS(AB205))))</f>
        <v>#DIV/0!</v>
      </c>
      <c r="AC214" s="3" t="e">
        <f>IF(DEGREES(ACOS(SIN(RADIANS(G214))*SIN(RADIANS(E215))+COS(RADIANS(G214))*COS(RADIANS(E215))*COS(RADIANS(AC205))))&gt;90,0,$F$4*$F$5/E214^2*(SIN(RADIANS(G214))*SIN(RADIANS(E215))+COS(RADIANS(G214))*COS(RADIANS(E215))*COS(RADIANS(AC205))))</f>
        <v>#DIV/0!</v>
      </c>
      <c r="AD214" s="3" t="e">
        <f>IF(DEGREES(ACOS(SIN(RADIANS(G214))*SIN(RADIANS(E215))+COS(RADIANS(G214))*COS(RADIANS(E215))*COS(RADIANS(AD205))))&gt;90,0,$F$4*$F$5/E214^2*(SIN(RADIANS(G214))*SIN(RADIANS(E215))+COS(RADIANS(G214))*COS(RADIANS(E215))*COS(RADIANS(AD205))))</f>
        <v>#DIV/0!</v>
      </c>
      <c r="AE214" s="3" t="e">
        <f>IF(DEGREES(ACOS(SIN(RADIANS(G214))*SIN(RADIANS(E215))+COS(RADIANS(G214))*COS(RADIANS(E215))*COS(RADIANS(AE205))))&gt;90,0,$F$4*$F$5/E214^2*(SIN(RADIANS(G214))*SIN(RADIANS(E215))+COS(RADIANS(G214))*COS(RADIANS(E215))*COS(RADIANS(AE205))))</f>
        <v>#DIV/0!</v>
      </c>
      <c r="AF214" s="3" t="e">
        <f>IF(DEGREES(ACOS(SIN(RADIANS(G214))*SIN(RADIANS(E215))+COS(RADIANS(G214))*COS(RADIANS(E215))*COS(RADIANS(AF205))))&gt;90,0,$F$4*$F$5/E214^2*(SIN(RADIANS(G214))*SIN(RADIANS(E215))+COS(RADIANS(G214))*COS(RADIANS(E215))*COS(RADIANS(AF205))))</f>
        <v>#DIV/0!</v>
      </c>
      <c r="AG214" s="3" t="e">
        <f>IF(DEGREES(ACOS(SIN(RADIANS(G214))*SIN(RADIANS(E215))+COS(RADIANS(G214))*COS(RADIANS(E215))*COS(RADIANS(AG205))))&gt;90,0,$F$4*$F$5/E214^2*(SIN(RADIANS(G214))*SIN(RADIANS(E215))+COS(RADIANS(G214))*COS(RADIANS(E215))*COS(RADIANS(AG205))))</f>
        <v>#DIV/0!</v>
      </c>
      <c r="AH214" s="3" t="e">
        <f>IF(DEGREES(ACOS(SIN(RADIANS(G214))*SIN(RADIANS(E215))+COS(RADIANS(G214))*COS(RADIANS(E215))*COS(RADIANS(AH205))))&gt;90,0,$F$4*$F$5/E214^2*(SIN(RADIANS(G214))*SIN(RADIANS(E215))+COS(RADIANS(G214))*COS(RADIANS(E215))*COS(RADIANS(AH205))))</f>
        <v>#DIV/0!</v>
      </c>
      <c r="AI214" s="3" t="e">
        <f>IF(DEGREES(ACOS(SIN(RADIANS(G214))*SIN(RADIANS(E215))+COS(RADIANS(G214))*COS(RADIANS(E215))*COS(RADIANS(AI205))))&gt;90,0,$F$4*$F$5/E214^2*(SIN(RADIANS(G214))*SIN(RADIANS(E215))+COS(RADIANS(G214))*COS(RADIANS(E215))*COS(RADIANS(AI205))))</f>
        <v>#DIV/0!</v>
      </c>
      <c r="AJ214" s="3" t="e">
        <f>IF(DEGREES(ACOS(SIN(RADIANS(G214))*SIN(RADIANS(E215))+COS(RADIANS(G214))*COS(RADIANS(E215))*COS(RADIANS(AJ205))))&gt;90,0,$F$4*$F$5/E214^2*(SIN(RADIANS(G214))*SIN(RADIANS(E215))+COS(RADIANS(G214))*COS(RADIANS(E215))*COS(RADIANS(AJ205))))</f>
        <v>#DIV/0!</v>
      </c>
      <c r="AK214" s="3">
        <f>IF(DEGREES(ACOS(SIN(RADIANS(G214))*SIN(RADIANS(E215))+COS(RADIANS(G214))*COS(RADIANS(E215))*COS(RADIANS(AK205))))&gt;90,0,$F$4*$F$5/E214^2*(SIN(RADIANS(G214))*SIN(RADIANS(E215))+COS(RADIANS(G214))*COS(RADIANS(E215))*COS(RADIANS(AK205))))</f>
        <v>0</v>
      </c>
      <c r="AL214" s="3">
        <f>IF(DEGREES(ACOS(SIN(RADIANS(G214))*SIN(RADIANS(E215))+COS(RADIANS(G214))*COS(RADIANS(E215))*COS(RADIANS(AL205))))&gt;90,0,$F$4*$F$5/E214^2*(SIN(RADIANS(G214))*SIN(RADIANS(E215))+COS(RADIANS(G214))*COS(RADIANS(E215))*COS(RADIANS(AL205))))</f>
        <v>0</v>
      </c>
      <c r="AM214" s="3">
        <f>IF(DEGREES(ACOS(SIN(RADIANS(G214))*SIN(RADIANS(E215))+COS(RADIANS(G214))*COS(RADIANS(E215))*COS(RADIANS(AM205))))&gt;90,0,$F$4*$F$5/E214^2*(SIN(RADIANS(G214))*SIN(RADIANS(E215))+COS(RADIANS(G214))*COS(RADIANS(E215))*COS(RADIANS(AM205))))</f>
        <v>0</v>
      </c>
      <c r="AN214" s="3">
        <f>IF(DEGREES(ACOS(SIN(RADIANS(G214))*SIN(RADIANS(E215))+COS(RADIANS(G214))*COS(RADIANS(E215))*COS(RADIANS(AN205))))&gt;90,0,$F$4*$F$5/E214^2*(SIN(RADIANS(G214))*SIN(RADIANS(E215))+COS(RADIANS(G214))*COS(RADIANS(E215))*COS(RADIANS(AN205))))</f>
        <v>0</v>
      </c>
      <c r="AO214" s="3">
        <f>IF(DEGREES(ACOS(SIN(RADIANS(G214))*SIN(RADIANS(E215))+COS(RADIANS(G214))*COS(RADIANS(E215))*COS(RADIANS(AO205))))&gt;90,0,$F$4*$F$5/E214^2*(SIN(RADIANS(G214))*SIN(RADIANS(E215))+COS(RADIANS(G214))*COS(RADIANS(E215))*COS(RADIANS(AO205))))</f>
        <v>0</v>
      </c>
      <c r="AP214" s="3">
        <f>IF(DEGREES(ACOS(SIN(RADIANS(G214))*SIN(RADIANS(E215))+COS(RADIANS(G214))*COS(RADIANS(E215))*COS(RADIANS(AP205))))&gt;90,0,$F$4*$F$5/E214^2*(SIN(RADIANS(G214))*SIN(RADIANS(E215))+COS(RADIANS(G214))*COS(RADIANS(E215))*COS(RADIANS(AP205))))</f>
        <v>0</v>
      </c>
      <c r="AQ214" s="3">
        <f>IF(DEGREES(ACOS(SIN(RADIANS(G214))*SIN(RADIANS(E215))+COS(RADIANS(G214))*COS(RADIANS(E215))*COS(RADIANS(AQ205))))&gt;90,0,$F$4*$F$5/E214^2*(SIN(RADIANS(G214))*SIN(RADIANS(E215))+COS(RADIANS(G214))*COS(RADIANS(E215))*COS(RADIANS(AQ205))))</f>
        <v>0</v>
      </c>
      <c r="AR214" s="3">
        <f>IF(DEGREES(ACOS(SIN(RADIANS(G214))*SIN(RADIANS(E215))+COS(RADIANS(G214))*COS(RADIANS(E215))*COS(RADIANS(AR205))))&gt;90,0,$F$4*$F$5/E214^2*(SIN(RADIANS(G214))*SIN(RADIANS(E215))+COS(RADIANS(G214))*COS(RADIANS(E215))*COS(RADIANS(AR205))))</f>
        <v>0</v>
      </c>
    </row>
    <row r="215" spans="2:44" ht="15.75" customHeight="1" x14ac:dyDescent="0.2">
      <c r="B215" s="20" t="s">
        <v>737</v>
      </c>
      <c r="E215" s="3">
        <f>IF($F$8&gt;90,180-$F$8,$F$8)*SIN(RADIANS(E209))</f>
        <v>0</v>
      </c>
      <c r="G215" s="3">
        <v>10</v>
      </c>
      <c r="I215" s="3">
        <f>IF(DEGREES(ACOS(SIN(RADIANS(G215))*SIN(RADIANS(E215))+COS(RADIANS(G215))*COS(RADIANS(E215))*COS(RADIANS(I205))))&gt;90,0,$F$4*$F$5/E214^2*(SIN(RADIANS(G215))*SIN(RADIANS(E215))+COS(RADIANS(G215))*COS(RADIANS(E215))*COS(RADIANS(I205))))</f>
        <v>0</v>
      </c>
      <c r="J215" s="3">
        <f>IF(DEGREES(ACOS(SIN(RADIANS(G215))*SIN(RADIANS(E215))+COS(RADIANS(G215))*COS(RADIANS(E215))*COS(RADIANS(J205))))&gt;90,0,$F$4*$F$5/E214^2*(SIN(RADIANS(G215))*SIN(RADIANS(E215))+COS(RADIANS(G215))*COS(RADIANS(E215))*COS(RADIANS(J205))))</f>
        <v>0</v>
      </c>
      <c r="K215" s="3">
        <f>IF(DEGREES(ACOS(SIN(RADIANS(G215))*SIN(RADIANS(E215))+COS(RADIANS(G215))*COS(RADIANS(E215))*COS(RADIANS(K205))))&gt;90,0,$F$4*$F$5/E214^2*(SIN(RADIANS(G215))*SIN(RADIANS(E215))+COS(RADIANS(G215))*COS(RADIANS(E215))*COS(RADIANS(K205))))</f>
        <v>0</v>
      </c>
      <c r="L215" s="3">
        <f>IF(DEGREES(ACOS(SIN(RADIANS(G215))*SIN(RADIANS(E215))+COS(RADIANS(G215))*COS(RADIANS(E215))*COS(RADIANS(L205))))&gt;90,0,$F$4*$F$5/E214^2*(SIN(RADIANS(G215))*SIN(RADIANS(E215))+COS(RADIANS(G215))*COS(RADIANS(E215))*COS(RADIANS(L205))))</f>
        <v>0</v>
      </c>
      <c r="M215" s="3">
        <f>IF(DEGREES(ACOS(SIN(RADIANS(G215))*SIN(RADIANS(E215))+COS(RADIANS(G215))*COS(RADIANS(E215))*COS(RADIANS(M205))))&gt;90,0,$F$4*$F$5/E214^2*(SIN(RADIANS(G215))*SIN(RADIANS(E215))+COS(RADIANS(G215))*COS(RADIANS(E215))*COS(RADIANS(M205))))</f>
        <v>0</v>
      </c>
      <c r="N215" s="3">
        <f>IF(DEGREES(ACOS(SIN(RADIANS(G215))*SIN(RADIANS(E215))+COS(RADIANS(G215))*COS(RADIANS(E215))*COS(RADIANS(N205))))&gt;90,0,$F$4*$F$5/E214^2*(SIN(RADIANS(G215))*SIN(RADIANS(E215))+COS(RADIANS(G215))*COS(RADIANS(E215))*COS(RADIANS(N205))))</f>
        <v>0</v>
      </c>
      <c r="O215" s="3">
        <f>IF(DEGREES(ACOS(SIN(RADIANS(G215))*SIN(RADIANS(E215))+COS(RADIANS(G215))*COS(RADIANS(E215))*COS(RADIANS(O205))))&gt;90,0,$F$4*$F$5/E214^2*(SIN(RADIANS(G215))*SIN(RADIANS(E215))+COS(RADIANS(G215))*COS(RADIANS(E215))*COS(RADIANS(O205))))</f>
        <v>0</v>
      </c>
      <c r="P215" s="3">
        <f>IF(DEGREES(ACOS(SIN(RADIANS(G215))*SIN(RADIANS(E215))+COS(RADIANS(G215))*COS(RADIANS(E215))*COS(RADIANS(P205))))&gt;90,0,$F$4*$F$5/E214^2*(SIN(RADIANS(G215))*SIN(RADIANS(E215))+COS(RADIANS(G215))*COS(RADIANS(E215))*COS(RADIANS(P205))))</f>
        <v>0</v>
      </c>
      <c r="Q215" s="3">
        <f>IF(DEGREES(ACOS(SIN(RADIANS(G215))*SIN(RADIANS(E215))+COS(RADIANS(G215))*COS(RADIANS(E215))*COS(RADIANS(Q205))))&gt;90,0,$F$4*$F$5/E214^2*(SIN(RADIANS(G215))*SIN(RADIANS(E215))+COS(RADIANS(G215))*COS(RADIANS(E215))*COS(RADIANS(Q205))))</f>
        <v>0</v>
      </c>
      <c r="R215" s="3" t="e">
        <f>IF(DEGREES(ACOS(SIN(RADIANS(G215))*SIN(RADIANS(E215))+COS(RADIANS(G215))*COS(RADIANS(E215))*COS(RADIANS(R205))))&gt;90,0,$F$4*$F$5/E214^2*(SIN(RADIANS(G215))*SIN(RADIANS(E215))+COS(RADIANS(G215))*COS(RADIANS(E215))*COS(RADIANS(R205))))</f>
        <v>#DIV/0!</v>
      </c>
      <c r="S215" s="3" t="e">
        <f>IF(DEGREES(ACOS(SIN(RADIANS(G215))*SIN(RADIANS(E215))+COS(RADIANS(G215))*COS(RADIANS(E215))*COS(RADIANS(S205))))&gt;90,0,$F$4*$F$5/E214^2*(SIN(RADIANS(G215))*SIN(RADIANS(E215))+COS(RADIANS(G215))*COS(RADIANS(E215))*COS(RADIANS(S205))))</f>
        <v>#DIV/0!</v>
      </c>
      <c r="T215" s="3" t="e">
        <f>IF(DEGREES(ACOS(SIN(RADIANS(G215))*SIN(RADIANS(E215))+COS(RADIANS(G215))*COS(RADIANS(E215))*COS(RADIANS(T205))))&gt;90,0,$F$4*$F$5/E214^2*(SIN(RADIANS(G215))*SIN(RADIANS(E215))+COS(RADIANS(G215))*COS(RADIANS(E215))*COS(RADIANS(T205))))</f>
        <v>#DIV/0!</v>
      </c>
      <c r="U215" s="3" t="e">
        <f>IF(DEGREES(ACOS(SIN(RADIANS(G215))*SIN(RADIANS(E215))+COS(RADIANS(G215))*COS(RADIANS(E215))*COS(RADIANS(U205))))&gt;90,0,$F$4*$F$5/E214^2*(SIN(RADIANS(G215))*SIN(RADIANS(E215))+COS(RADIANS(G215))*COS(RADIANS(E215))*COS(RADIANS(U205))))</f>
        <v>#DIV/0!</v>
      </c>
      <c r="V215" s="3" t="e">
        <f>IF(DEGREES(ACOS(SIN(RADIANS(G215))*SIN(RADIANS(E215))+COS(RADIANS(G215))*COS(RADIANS(E215))*COS(RADIANS(V205))))&gt;90,0,$F$4*$F$5/E214^2*(SIN(RADIANS(G215))*SIN(RADIANS(E215))+COS(RADIANS(G215))*COS(RADIANS(E215))*COS(RADIANS(V205))))</f>
        <v>#DIV/0!</v>
      </c>
      <c r="W215" s="3" t="e">
        <f>IF(DEGREES(ACOS(SIN(RADIANS(G215))*SIN(RADIANS(E215))+COS(RADIANS(G215))*COS(RADIANS(E215))*COS(RADIANS(W205))))&gt;90,0,$F$4*$F$5/E214^2*(SIN(RADIANS(G215))*SIN(RADIANS(E215))+COS(RADIANS(G215))*COS(RADIANS(E215))*COS(RADIANS(W205))))</f>
        <v>#DIV/0!</v>
      </c>
      <c r="X215" s="3" t="e">
        <f>IF(DEGREES(ACOS(SIN(RADIANS(G215))*SIN(RADIANS(E215))+COS(RADIANS(G215))*COS(RADIANS(E215))*COS(RADIANS(X205))))&gt;90,0,$F$4*$F$5/E214^2*(SIN(RADIANS(G215))*SIN(RADIANS(E215))+COS(RADIANS(G215))*COS(RADIANS(E215))*COS(RADIANS(X205))))</f>
        <v>#DIV/0!</v>
      </c>
      <c r="Y215" s="3" t="e">
        <f>IF(DEGREES(ACOS(SIN(RADIANS(G215))*SIN(RADIANS(E215))+COS(RADIANS(G215))*COS(RADIANS(E215))*COS(RADIANS(Y205))))&gt;90,0,$F$4*$F$5/E214^2*(SIN(RADIANS(G215))*SIN(RADIANS(E215))+COS(RADIANS(G215))*COS(RADIANS(E215))*COS(RADIANS(Y205))))</f>
        <v>#DIV/0!</v>
      </c>
      <c r="Z215" s="3" t="e">
        <f>IF(DEGREES(ACOS(SIN(RADIANS(G215))*SIN(RADIANS(E215))+COS(RADIANS(G215))*COS(RADIANS(E215))*COS(RADIANS(Z205))))&gt;90,0,$F$4*$F$5/E214^2*(SIN(RADIANS(G215))*SIN(RADIANS(E215))+COS(RADIANS(G215))*COS(RADIANS(E215))*COS(RADIANS(Z205))))</f>
        <v>#DIV/0!</v>
      </c>
      <c r="AA215" s="3" t="e">
        <f>IF(DEGREES(ACOS(SIN(RADIANS(G215))*SIN(RADIANS(E215))+COS(RADIANS(G215))*COS(RADIANS(E215))*COS(RADIANS(AA205))))&gt;90,0,$F$4*$F$5/E214^2*(SIN(RADIANS(G215))*SIN(RADIANS(E215))+COS(RADIANS(G215))*COS(RADIANS(E215))*COS(RADIANS(AA205))))</f>
        <v>#DIV/0!</v>
      </c>
      <c r="AB215" s="3" t="e">
        <f>IF(DEGREES(ACOS(SIN(RADIANS(G215))*SIN(RADIANS(E215))+COS(RADIANS(G215))*COS(RADIANS(E215))*COS(RADIANS(AB205))))&gt;90,0,$F$4*$F$5/E214^2*(SIN(RADIANS(G215))*SIN(RADIANS(E215))+COS(RADIANS(G215))*COS(RADIANS(E215))*COS(RADIANS(AB205))))</f>
        <v>#DIV/0!</v>
      </c>
      <c r="AC215" s="3" t="e">
        <f>IF(DEGREES(ACOS(SIN(RADIANS(G215))*SIN(RADIANS(E215))+COS(RADIANS(G215))*COS(RADIANS(E215))*COS(RADIANS(AC205))))&gt;90,0,$F$4*$F$5/E214^2*(SIN(RADIANS(G215))*SIN(RADIANS(E215))+COS(RADIANS(G215))*COS(RADIANS(E215))*COS(RADIANS(AC205))))</f>
        <v>#DIV/0!</v>
      </c>
      <c r="AD215" s="3" t="e">
        <f>IF(DEGREES(ACOS(SIN(RADIANS(G215))*SIN(RADIANS(E215))+COS(RADIANS(G215))*COS(RADIANS(E215))*COS(RADIANS(AD205))))&gt;90,0,$F$4*$F$5/E214^2*(SIN(RADIANS(G215))*SIN(RADIANS(E215))+COS(RADIANS(G215))*COS(RADIANS(E215))*COS(RADIANS(AD205))))</f>
        <v>#DIV/0!</v>
      </c>
      <c r="AE215" s="3" t="e">
        <f>IF(DEGREES(ACOS(SIN(RADIANS(G215))*SIN(RADIANS(E215))+COS(RADIANS(G215))*COS(RADIANS(E215))*COS(RADIANS(AE205))))&gt;90,0,$F$4*$F$5/E214^2*(SIN(RADIANS(G215))*SIN(RADIANS(E215))+COS(RADIANS(G215))*COS(RADIANS(E215))*COS(RADIANS(AE205))))</f>
        <v>#DIV/0!</v>
      </c>
      <c r="AF215" s="3" t="e">
        <f>IF(DEGREES(ACOS(SIN(RADIANS(G215))*SIN(RADIANS(E215))+COS(RADIANS(G215))*COS(RADIANS(E215))*COS(RADIANS(AF205))))&gt;90,0,$F$4*$F$5/E214^2*(SIN(RADIANS(G215))*SIN(RADIANS(E215))+COS(RADIANS(G215))*COS(RADIANS(E215))*COS(RADIANS(AF205))))</f>
        <v>#DIV/0!</v>
      </c>
      <c r="AG215" s="3" t="e">
        <f>IF(DEGREES(ACOS(SIN(RADIANS(G215))*SIN(RADIANS(E215))+COS(RADIANS(G215))*COS(RADIANS(E215))*COS(RADIANS(AG205))))&gt;90,0,$F$4*$F$5/E214^2*(SIN(RADIANS(G215))*SIN(RADIANS(E215))+COS(RADIANS(G215))*COS(RADIANS(E215))*COS(RADIANS(AG205))))</f>
        <v>#DIV/0!</v>
      </c>
      <c r="AH215" s="3" t="e">
        <f>IF(DEGREES(ACOS(SIN(RADIANS(G215))*SIN(RADIANS(E215))+COS(RADIANS(G215))*COS(RADIANS(E215))*COS(RADIANS(AH205))))&gt;90,0,$F$4*$F$5/E214^2*(SIN(RADIANS(G215))*SIN(RADIANS(E215))+COS(RADIANS(G215))*COS(RADIANS(E215))*COS(RADIANS(AH205))))</f>
        <v>#DIV/0!</v>
      </c>
      <c r="AI215" s="3" t="e">
        <f>IF(DEGREES(ACOS(SIN(RADIANS(G215))*SIN(RADIANS(E215))+COS(RADIANS(G215))*COS(RADIANS(E215))*COS(RADIANS(AI205))))&gt;90,0,$F$4*$F$5/E214^2*(SIN(RADIANS(G215))*SIN(RADIANS(E215))+COS(RADIANS(G215))*COS(RADIANS(E215))*COS(RADIANS(AI205))))</f>
        <v>#DIV/0!</v>
      </c>
      <c r="AJ215" s="3" t="e">
        <f>IF(DEGREES(ACOS(SIN(RADIANS(G215))*SIN(RADIANS(E215))+COS(RADIANS(G215))*COS(RADIANS(E215))*COS(RADIANS(AJ205))))&gt;90,0,$F$4*$F$5/E214^2*(SIN(RADIANS(G215))*SIN(RADIANS(E215))+COS(RADIANS(G215))*COS(RADIANS(E215))*COS(RADIANS(AJ205))))</f>
        <v>#DIV/0!</v>
      </c>
      <c r="AK215" s="3">
        <f>IF(DEGREES(ACOS(SIN(RADIANS(G215))*SIN(RADIANS(E215))+COS(RADIANS(G215))*COS(RADIANS(E215))*COS(RADIANS(AK205))))&gt;90,0,$F$4*$F$5/E214^2*(SIN(RADIANS(G215))*SIN(RADIANS(E215))+COS(RADIANS(G215))*COS(RADIANS(E215))*COS(RADIANS(AK205))))</f>
        <v>0</v>
      </c>
      <c r="AL215" s="3">
        <f>IF(DEGREES(ACOS(SIN(RADIANS(G215))*SIN(RADIANS(E215))+COS(RADIANS(G215))*COS(RADIANS(E215))*COS(RADIANS(AL205))))&gt;90,0,$F$4*$F$5/E214^2*(SIN(RADIANS(G215))*SIN(RADIANS(E215))+COS(RADIANS(G215))*COS(RADIANS(E215))*COS(RADIANS(AL205))))</f>
        <v>0</v>
      </c>
      <c r="AM215" s="3">
        <f>IF(DEGREES(ACOS(SIN(RADIANS(G215))*SIN(RADIANS(E215))+COS(RADIANS(G215))*COS(RADIANS(E215))*COS(RADIANS(AM205))))&gt;90,0,$F$4*$F$5/E214^2*(SIN(RADIANS(G215))*SIN(RADIANS(E215))+COS(RADIANS(G215))*COS(RADIANS(E215))*COS(RADIANS(AM205))))</f>
        <v>0</v>
      </c>
      <c r="AN215" s="3">
        <f>IF(DEGREES(ACOS(SIN(RADIANS(G215))*SIN(RADIANS(E215))+COS(RADIANS(G215))*COS(RADIANS(E215))*COS(RADIANS(AN205))))&gt;90,0,$F$4*$F$5/E214^2*(SIN(RADIANS(G215))*SIN(RADIANS(E215))+COS(RADIANS(G215))*COS(RADIANS(E215))*COS(RADIANS(AN205))))</f>
        <v>0</v>
      </c>
      <c r="AO215" s="3">
        <f>IF(DEGREES(ACOS(SIN(RADIANS(G215))*SIN(RADIANS(E215))+COS(RADIANS(G215))*COS(RADIANS(E215))*COS(RADIANS(AO205))))&gt;90,0,$F$4*$F$5/E214^2*(SIN(RADIANS(G215))*SIN(RADIANS(E215))+COS(RADIANS(G215))*COS(RADIANS(E215))*COS(RADIANS(AO205))))</f>
        <v>0</v>
      </c>
      <c r="AP215" s="3">
        <f>IF(DEGREES(ACOS(SIN(RADIANS(G215))*SIN(RADIANS(E215))+COS(RADIANS(G215))*COS(RADIANS(E215))*COS(RADIANS(AP205))))&gt;90,0,$F$4*$F$5/E214^2*(SIN(RADIANS(G215))*SIN(RADIANS(E215))+COS(RADIANS(G215))*COS(RADIANS(E215))*COS(RADIANS(AP205))))</f>
        <v>0</v>
      </c>
      <c r="AQ215" s="3">
        <f>IF(DEGREES(ACOS(SIN(RADIANS(G215))*SIN(RADIANS(E215))+COS(RADIANS(G215))*COS(RADIANS(E215))*COS(RADIANS(AQ205))))&gt;90,0,$F$4*$F$5/E214^2*(SIN(RADIANS(G215))*SIN(RADIANS(E215))+COS(RADIANS(G215))*COS(RADIANS(E215))*COS(RADIANS(AQ205))))</f>
        <v>0</v>
      </c>
      <c r="AR215" s="3">
        <f>IF(DEGREES(ACOS(SIN(RADIANS(G215))*SIN(RADIANS(E215))+COS(RADIANS(G215))*COS(RADIANS(E215))*COS(RADIANS(AR205))))&gt;90,0,$F$4*$F$5/E214^2*(SIN(RADIANS(G215))*SIN(RADIANS(E215))+COS(RADIANS(G215))*COS(RADIANS(E215))*COS(RADIANS(AR205))))</f>
        <v>0</v>
      </c>
    </row>
    <row r="216" spans="2:44" ht="15.75" customHeight="1" x14ac:dyDescent="0.2">
      <c r="B216" s="20" t="s">
        <v>789</v>
      </c>
      <c r="E216" s="3">
        <f>IF($F$10=0,IF(E207&lt;360,E207,E207-360),($F$10+1)*E207)</f>
        <v>70</v>
      </c>
      <c r="G216" s="3">
        <v>0</v>
      </c>
      <c r="I216" s="3">
        <f>IF(DEGREES(ACOS(SIN(RADIANS(G216))*SIN(RADIANS(E215))+COS(RADIANS(G216))*COS(RADIANS(E215))*COS(RADIANS(I205))))&gt;90,0,$F$4*$F$5/E214^2*(SIN(RADIANS(G216))*SIN(RADIANS(E215))+COS(RADIANS(G216))*COS(RADIANS(E215))*COS(RADIANS(I205))))</f>
        <v>0</v>
      </c>
      <c r="J216" s="3">
        <f>IF(DEGREES(ACOS(SIN(RADIANS(G216))*SIN(RADIANS(E215))+COS(RADIANS(G216))*COS(RADIANS(E215))*COS(RADIANS(J205))))&gt;90,0,$F$4*$F$5/E214^2*(SIN(RADIANS(G216))*SIN(RADIANS(E215))+COS(RADIANS(G216))*COS(RADIANS(E215))*COS(RADIANS(J205))))</f>
        <v>0</v>
      </c>
      <c r="K216" s="3">
        <f>IF(DEGREES(ACOS(SIN(RADIANS(G216))*SIN(RADIANS(E215))+COS(RADIANS(G216))*COS(RADIANS(E215))*COS(RADIANS(K205))))&gt;90,0,$F$4*$F$5/E214^2*(SIN(RADIANS(G216))*SIN(RADIANS(E215))+COS(RADIANS(G216))*COS(RADIANS(E215))*COS(RADIANS(K205))))</f>
        <v>0</v>
      </c>
      <c r="L216" s="3">
        <f>IF(DEGREES(ACOS(SIN(RADIANS(G216))*SIN(RADIANS(E215))+COS(RADIANS(G216))*COS(RADIANS(E215))*COS(RADIANS(L205))))&gt;90,0,$F$4*$F$5/E214^2*(SIN(RADIANS(G216))*SIN(RADIANS(E215))+COS(RADIANS(G216))*COS(RADIANS(E215))*COS(RADIANS(L205))))</f>
        <v>0</v>
      </c>
      <c r="M216" s="3">
        <f>IF(DEGREES(ACOS(SIN(RADIANS(G216))*SIN(RADIANS(E215))+COS(RADIANS(G216))*COS(RADIANS(E215))*COS(RADIANS(M205))))&gt;90,0,$F$4*$F$5/E214^2*(SIN(RADIANS(G216))*SIN(RADIANS(E215))+COS(RADIANS(G216))*COS(RADIANS(E215))*COS(RADIANS(M205))))</f>
        <v>0</v>
      </c>
      <c r="N216" s="3">
        <f>IF(DEGREES(ACOS(SIN(RADIANS(G216))*SIN(RADIANS(E215))+COS(RADIANS(G216))*COS(RADIANS(E215))*COS(RADIANS(N205))))&gt;90,0,$F$4*$F$5/E214^2*(SIN(RADIANS(G216))*SIN(RADIANS(E215))+COS(RADIANS(G216))*COS(RADIANS(E215))*COS(RADIANS(N205))))</f>
        <v>0</v>
      </c>
      <c r="O216" s="3">
        <f>IF(DEGREES(ACOS(SIN(RADIANS(G216))*SIN(RADIANS(E215))+COS(RADIANS(G216))*COS(RADIANS(E215))*COS(RADIANS(O205))))&gt;90,0,$F$4*$F$5/E214^2*(SIN(RADIANS(G216))*SIN(RADIANS(E215))+COS(RADIANS(G216))*COS(RADIANS(E215))*COS(RADIANS(O205))))</f>
        <v>0</v>
      </c>
      <c r="P216" s="3">
        <f>IF(DEGREES(ACOS(SIN(RADIANS(G216))*SIN(RADIANS(E215))+COS(RADIANS(G216))*COS(RADIANS(E215))*COS(RADIANS(P205))))&gt;90,0,$F$4*$F$5/E214^2*(SIN(RADIANS(G216))*SIN(RADIANS(E215))+COS(RADIANS(G216))*COS(RADIANS(E215))*COS(RADIANS(P205))))</f>
        <v>0</v>
      </c>
      <c r="Q216" s="3">
        <f>IF(DEGREES(ACOS(SIN(RADIANS(G216))*SIN(RADIANS(E215))+COS(RADIANS(G216))*COS(RADIANS(E215))*COS(RADIANS(Q205))))&gt;90,0,$F$4*$F$5/E214^2*(SIN(RADIANS(G216))*SIN(RADIANS(E215))+COS(RADIANS(G216))*COS(RADIANS(E215))*COS(RADIANS(Q205))))</f>
        <v>0</v>
      </c>
      <c r="R216" s="3" t="e">
        <f>IF(DEGREES(ACOS(SIN(RADIANS(G216))*SIN(RADIANS(E215))+COS(RADIANS(G216))*COS(RADIANS(E215))*COS(RADIANS(R205))))&gt;90,0,$F$4*$F$5/E214^2*(SIN(RADIANS(G216))*SIN(RADIANS(E215))+COS(RADIANS(G216))*COS(RADIANS(E215))*COS(RADIANS(R205))))</f>
        <v>#DIV/0!</v>
      </c>
      <c r="S216" s="3" t="e">
        <f>IF(DEGREES(ACOS(SIN(RADIANS(G216))*SIN(RADIANS(E215))+COS(RADIANS(G216))*COS(RADIANS(E215))*COS(RADIANS(S205))))&gt;90,0,$F$4*$F$5/E214^2*(SIN(RADIANS(G216))*SIN(RADIANS(E215))+COS(RADIANS(G216))*COS(RADIANS(E215))*COS(RADIANS(S205))))</f>
        <v>#DIV/0!</v>
      </c>
      <c r="T216" s="3" t="e">
        <f>IF(DEGREES(ACOS(SIN(RADIANS(G216))*SIN(RADIANS(E215))+COS(RADIANS(G216))*COS(RADIANS(E215))*COS(RADIANS(T205))))&gt;90,0,$F$4*$F$5/E214^2*(SIN(RADIANS(G216))*SIN(RADIANS(E215))+COS(RADIANS(G216))*COS(RADIANS(E215))*COS(RADIANS(T205))))</f>
        <v>#DIV/0!</v>
      </c>
      <c r="U216" s="3" t="e">
        <f>IF(DEGREES(ACOS(SIN(RADIANS(G216))*SIN(RADIANS(E215))+COS(RADIANS(G216))*COS(RADIANS(E215))*COS(RADIANS(U205))))&gt;90,0,$F$4*$F$5/E214^2*(SIN(RADIANS(G216))*SIN(RADIANS(E215))+COS(RADIANS(G216))*COS(RADIANS(E215))*COS(RADIANS(U205))))</f>
        <v>#DIV/0!</v>
      </c>
      <c r="V216" s="3" t="e">
        <f>IF(DEGREES(ACOS(SIN(RADIANS(G216))*SIN(RADIANS(E215))+COS(RADIANS(G216))*COS(RADIANS(E215))*COS(RADIANS(V205))))&gt;90,0,$F$4*$F$5/E214^2*(SIN(RADIANS(G216))*SIN(RADIANS(E215))+COS(RADIANS(G216))*COS(RADIANS(E215))*COS(RADIANS(V205))))</f>
        <v>#DIV/0!</v>
      </c>
      <c r="W216" s="3" t="e">
        <f>IF(DEGREES(ACOS(SIN(RADIANS(G216))*SIN(RADIANS(E215))+COS(RADIANS(G216))*COS(RADIANS(E215))*COS(RADIANS(W205))))&gt;90,0,$F$4*$F$5/E214^2*(SIN(RADIANS(G216))*SIN(RADIANS(E215))+COS(RADIANS(G216))*COS(RADIANS(E215))*COS(RADIANS(W205))))</f>
        <v>#DIV/0!</v>
      </c>
      <c r="X216" s="3" t="e">
        <f>IF(DEGREES(ACOS(SIN(RADIANS(G216))*SIN(RADIANS(E215))+COS(RADIANS(G216))*COS(RADIANS(E215))*COS(RADIANS(X205))))&gt;90,0,$F$4*$F$5/E214^2*(SIN(RADIANS(G216))*SIN(RADIANS(E215))+COS(RADIANS(G216))*COS(RADIANS(E215))*COS(RADIANS(X205))))</f>
        <v>#DIV/0!</v>
      </c>
      <c r="Y216" s="3" t="e">
        <f>IF(DEGREES(ACOS(SIN(RADIANS(G216))*SIN(RADIANS(E215))+COS(RADIANS(G216))*COS(RADIANS(E215))*COS(RADIANS(Y205))))&gt;90,0,$F$4*$F$5/E214^2*(SIN(RADIANS(G216))*SIN(RADIANS(E215))+COS(RADIANS(G216))*COS(RADIANS(E215))*COS(RADIANS(Y205))))</f>
        <v>#DIV/0!</v>
      </c>
      <c r="Z216" s="3" t="e">
        <f>IF(DEGREES(ACOS(SIN(RADIANS(G216))*SIN(RADIANS(E215))+COS(RADIANS(G216))*COS(RADIANS(E215))*COS(RADIANS(Z205))))&gt;90,0,$F$4*$F$5/E214^2*(SIN(RADIANS(G216))*SIN(RADIANS(E215))+COS(RADIANS(G216))*COS(RADIANS(E215))*COS(RADIANS(Z205))))</f>
        <v>#DIV/0!</v>
      </c>
      <c r="AA216" s="3" t="e">
        <f>IF(DEGREES(ACOS(SIN(RADIANS(G216))*SIN(RADIANS(E215))+COS(RADIANS(G216))*COS(RADIANS(E215))*COS(RADIANS(AA205))))&gt;90,0,$F$4*$F$5/E214^2*(SIN(RADIANS(G216))*SIN(RADIANS(E215))+COS(RADIANS(G216))*COS(RADIANS(E215))*COS(RADIANS(AA205))))</f>
        <v>#DIV/0!</v>
      </c>
      <c r="AB216" s="3" t="e">
        <f>IF(DEGREES(ACOS(SIN(RADIANS(G216))*SIN(RADIANS(E215))+COS(RADIANS(G216))*COS(RADIANS(E215))*COS(RADIANS(AB205))))&gt;90,0,$F$4*$F$5/E214^2*(SIN(RADIANS(G216))*SIN(RADIANS(E215))+COS(RADIANS(G216))*COS(RADIANS(E215))*COS(RADIANS(AB205))))</f>
        <v>#DIV/0!</v>
      </c>
      <c r="AC216" s="3" t="e">
        <f>IF(DEGREES(ACOS(SIN(RADIANS(G216))*SIN(RADIANS(E215))+COS(RADIANS(G216))*COS(RADIANS(E215))*COS(RADIANS(AC205))))&gt;90,0,$F$4*$F$5/E214^2*(SIN(RADIANS(G216))*SIN(RADIANS(E215))+COS(RADIANS(G216))*COS(RADIANS(E215))*COS(RADIANS(AC205))))</f>
        <v>#DIV/0!</v>
      </c>
      <c r="AD216" s="3" t="e">
        <f>IF(DEGREES(ACOS(SIN(RADIANS(G216))*SIN(RADIANS(E215))+COS(RADIANS(G216))*COS(RADIANS(E215))*COS(RADIANS(AD205))))&gt;90,0,$F$4*$F$5/E214^2*(SIN(RADIANS(G216))*SIN(RADIANS(E215))+COS(RADIANS(G216))*COS(RADIANS(E215))*COS(RADIANS(AD205))))</f>
        <v>#DIV/0!</v>
      </c>
      <c r="AE216" s="3" t="e">
        <f>IF(DEGREES(ACOS(SIN(RADIANS(G216))*SIN(RADIANS(E215))+COS(RADIANS(G216))*COS(RADIANS(E215))*COS(RADIANS(AE205))))&gt;90,0,$F$4*$F$5/E214^2*(SIN(RADIANS(G216))*SIN(RADIANS(E215))+COS(RADIANS(G216))*COS(RADIANS(E215))*COS(RADIANS(AE205))))</f>
        <v>#DIV/0!</v>
      </c>
      <c r="AF216" s="3" t="e">
        <f>IF(DEGREES(ACOS(SIN(RADIANS(G216))*SIN(RADIANS(E215))+COS(RADIANS(G216))*COS(RADIANS(E215))*COS(RADIANS(AF205))))&gt;90,0,$F$4*$F$5/E214^2*(SIN(RADIANS(G216))*SIN(RADIANS(E215))+COS(RADIANS(G216))*COS(RADIANS(E215))*COS(RADIANS(AF205))))</f>
        <v>#DIV/0!</v>
      </c>
      <c r="AG216" s="3" t="e">
        <f>IF(DEGREES(ACOS(SIN(RADIANS(G216))*SIN(RADIANS(E215))+COS(RADIANS(G216))*COS(RADIANS(E215))*COS(RADIANS(AG205))))&gt;90,0,$F$4*$F$5/E214^2*(SIN(RADIANS(G216))*SIN(RADIANS(E215))+COS(RADIANS(G216))*COS(RADIANS(E215))*COS(RADIANS(AG205))))</f>
        <v>#DIV/0!</v>
      </c>
      <c r="AH216" s="3" t="e">
        <f>IF(DEGREES(ACOS(SIN(RADIANS(G216))*SIN(RADIANS(E215))+COS(RADIANS(G216))*COS(RADIANS(E215))*COS(RADIANS(AH205))))&gt;90,0,$F$4*$F$5/E214^2*(SIN(RADIANS(G216))*SIN(RADIANS(E215))+COS(RADIANS(G216))*COS(RADIANS(E215))*COS(RADIANS(AH205))))</f>
        <v>#DIV/0!</v>
      </c>
      <c r="AI216" s="3" t="e">
        <f>IF(DEGREES(ACOS(SIN(RADIANS(G216))*SIN(RADIANS(E215))+COS(RADIANS(G216))*COS(RADIANS(E215))*COS(RADIANS(AI205))))&gt;90,0,$F$4*$F$5/E214^2*(SIN(RADIANS(G216))*SIN(RADIANS(E215))+COS(RADIANS(G216))*COS(RADIANS(E215))*COS(RADIANS(AI205))))</f>
        <v>#DIV/0!</v>
      </c>
      <c r="AJ216" s="3" t="e">
        <f>IF(DEGREES(ACOS(SIN(RADIANS(G216))*SIN(RADIANS(E215))+COS(RADIANS(G216))*COS(RADIANS(E215))*COS(RADIANS(AJ205))))&gt;90,0,$F$4*$F$5/E214^2*(SIN(RADIANS(G216))*SIN(RADIANS(E215))+COS(RADIANS(G216))*COS(RADIANS(E215))*COS(RADIANS(AJ205))))</f>
        <v>#DIV/0!</v>
      </c>
      <c r="AK216" s="3">
        <f>IF(DEGREES(ACOS(SIN(RADIANS(G216))*SIN(RADIANS(E215))+COS(RADIANS(G216))*COS(RADIANS(E215))*COS(RADIANS(AK205))))&gt;90,0,$F$4*$F$5/E214^2*(SIN(RADIANS(G216))*SIN(RADIANS(E215))+COS(RADIANS(G216))*COS(RADIANS(E215))*COS(RADIANS(AK205))))</f>
        <v>0</v>
      </c>
      <c r="AL216" s="3">
        <f>IF(DEGREES(ACOS(SIN(RADIANS(G216))*SIN(RADIANS(E215))+COS(RADIANS(G216))*COS(RADIANS(E215))*COS(RADIANS(AL205))))&gt;90,0,$F$4*$F$5/E214^2*(SIN(RADIANS(G216))*SIN(RADIANS(E215))+COS(RADIANS(G216))*COS(RADIANS(E215))*COS(RADIANS(AL205))))</f>
        <v>0</v>
      </c>
      <c r="AM216" s="3">
        <f>IF(DEGREES(ACOS(SIN(RADIANS(G216))*SIN(RADIANS(E215))+COS(RADIANS(G216))*COS(RADIANS(E215))*COS(RADIANS(AM205))))&gt;90,0,$F$4*$F$5/E214^2*(SIN(RADIANS(G216))*SIN(RADIANS(E215))+COS(RADIANS(G216))*COS(RADIANS(E215))*COS(RADIANS(AM205))))</f>
        <v>0</v>
      </c>
      <c r="AN216" s="3">
        <f>IF(DEGREES(ACOS(SIN(RADIANS(G216))*SIN(RADIANS(E215))+COS(RADIANS(G216))*COS(RADIANS(E215))*COS(RADIANS(AN205))))&gt;90,0,$F$4*$F$5/E214^2*(SIN(RADIANS(G216))*SIN(RADIANS(E215))+COS(RADIANS(G216))*COS(RADIANS(E215))*COS(RADIANS(AN205))))</f>
        <v>0</v>
      </c>
      <c r="AO216" s="3">
        <f>IF(DEGREES(ACOS(SIN(RADIANS(G216))*SIN(RADIANS(E215))+COS(RADIANS(G216))*COS(RADIANS(E215))*COS(RADIANS(AO205))))&gt;90,0,$F$4*$F$5/E214^2*(SIN(RADIANS(G216))*SIN(RADIANS(E215))+COS(RADIANS(G216))*COS(RADIANS(E215))*COS(RADIANS(AO205))))</f>
        <v>0</v>
      </c>
      <c r="AP216" s="3">
        <f>IF(DEGREES(ACOS(SIN(RADIANS(G216))*SIN(RADIANS(E215))+COS(RADIANS(G216))*COS(RADIANS(E215))*COS(RADIANS(AP205))))&gt;90,0,$F$4*$F$5/E214^2*(SIN(RADIANS(G216))*SIN(RADIANS(E215))+COS(RADIANS(G216))*COS(RADIANS(E215))*COS(RADIANS(AP205))))</f>
        <v>0</v>
      </c>
      <c r="AQ216" s="3">
        <f>IF(DEGREES(ACOS(SIN(RADIANS(G216))*SIN(RADIANS(E215))+COS(RADIANS(G216))*COS(RADIANS(E215))*COS(RADIANS(AQ205))))&gt;90,0,$F$4*$F$5/E214^2*(SIN(RADIANS(G216))*SIN(RADIANS(E215))+COS(RADIANS(G216))*COS(RADIANS(E215))*COS(RADIANS(AQ205))))</f>
        <v>0</v>
      </c>
      <c r="AR216" s="3">
        <f>IF(DEGREES(ACOS(SIN(RADIANS(G216))*SIN(RADIANS(E215))+COS(RADIANS(G216))*COS(RADIANS(E215))*COS(RADIANS(AR205))))&gt;90,0,$F$4*$F$5/E214^2*(SIN(RADIANS(G216))*SIN(RADIANS(E215))+COS(RADIANS(G216))*COS(RADIANS(E215))*COS(RADIANS(AR205))))</f>
        <v>0</v>
      </c>
    </row>
    <row r="217" spans="2:44" ht="15.75" customHeight="1" x14ac:dyDescent="0.2">
      <c r="B217" s="20" t="s">
        <v>790</v>
      </c>
      <c r="E217" s="3">
        <f>E216-E208-360*ROUNDDOWN((E216-E208)/360,0)</f>
        <v>0</v>
      </c>
      <c r="G217" s="3">
        <v>-10</v>
      </c>
      <c r="I217" s="3">
        <f>IF(DEGREES(ACOS(SIN(RADIANS(G217))*SIN(RADIANS(E215))+COS(RADIANS(G217))*COS(RADIANS(E215))*COS(RADIANS(I205))))&gt;90,0,$F$4*$F$5/E214^2*(SIN(RADIANS(G217))*SIN(RADIANS(E215))+COS(RADIANS(G217))*COS(RADIANS(E215))*COS(RADIANS(I205))))</f>
        <v>0</v>
      </c>
      <c r="J217" s="3">
        <f>IF(DEGREES(ACOS(SIN(RADIANS(G217))*SIN(RADIANS(E215))+COS(RADIANS(G217))*COS(RADIANS(E215))*COS(RADIANS(J205))))&gt;90,0,$F$4*$F$5/E214^2*(SIN(RADIANS(G217))*SIN(RADIANS(E215))+COS(RADIANS(G217))*COS(RADIANS(E215))*COS(RADIANS(J205))))</f>
        <v>0</v>
      </c>
      <c r="K217" s="3">
        <f>IF(DEGREES(ACOS(SIN(RADIANS(G217))*SIN(RADIANS(E215))+COS(RADIANS(G217))*COS(RADIANS(E215))*COS(RADIANS(K205))))&gt;90,0,$F$4*$F$5/E214^2*(SIN(RADIANS(G217))*SIN(RADIANS(E215))+COS(RADIANS(G217))*COS(RADIANS(E215))*COS(RADIANS(K205))))</f>
        <v>0</v>
      </c>
      <c r="L217" s="3">
        <f>IF(DEGREES(ACOS(SIN(RADIANS(G217))*SIN(RADIANS(E215))+COS(RADIANS(G217))*COS(RADIANS(E215))*COS(RADIANS(L205))))&gt;90,0,$F$4*$F$5/E214^2*(SIN(RADIANS(G217))*SIN(RADIANS(E215))+COS(RADIANS(G217))*COS(RADIANS(E215))*COS(RADIANS(L205))))</f>
        <v>0</v>
      </c>
      <c r="M217" s="3">
        <f>IF(DEGREES(ACOS(SIN(RADIANS(G217))*SIN(RADIANS(E215))+COS(RADIANS(G217))*COS(RADIANS(E215))*COS(RADIANS(M205))))&gt;90,0,$F$4*$F$5/E214^2*(SIN(RADIANS(G217))*SIN(RADIANS(E215))+COS(RADIANS(G217))*COS(RADIANS(E215))*COS(RADIANS(M205))))</f>
        <v>0</v>
      </c>
      <c r="N217" s="3">
        <f>IF(DEGREES(ACOS(SIN(RADIANS(G217))*SIN(RADIANS(E215))+COS(RADIANS(G217))*COS(RADIANS(E215))*COS(RADIANS(N205))))&gt;90,0,$F$4*$F$5/E214^2*(SIN(RADIANS(G217))*SIN(RADIANS(E215))+COS(RADIANS(G217))*COS(RADIANS(E215))*COS(RADIANS(N205))))</f>
        <v>0</v>
      </c>
      <c r="O217" s="3">
        <f>IF(DEGREES(ACOS(SIN(RADIANS(G217))*SIN(RADIANS(E215))+COS(RADIANS(G217))*COS(RADIANS(E215))*COS(RADIANS(O205))))&gt;90,0,$F$4*$F$5/E214^2*(SIN(RADIANS(G217))*SIN(RADIANS(E215))+COS(RADIANS(G217))*COS(RADIANS(E215))*COS(RADIANS(O205))))</f>
        <v>0</v>
      </c>
      <c r="P217" s="3">
        <f>IF(DEGREES(ACOS(SIN(RADIANS(G217))*SIN(RADIANS(E215))+COS(RADIANS(G217))*COS(RADIANS(E215))*COS(RADIANS(P205))))&gt;90,0,$F$4*$F$5/E214^2*(SIN(RADIANS(G217))*SIN(RADIANS(E215))+COS(RADIANS(G217))*COS(RADIANS(E215))*COS(RADIANS(P205))))</f>
        <v>0</v>
      </c>
      <c r="Q217" s="3">
        <f>IF(DEGREES(ACOS(SIN(RADIANS(G217))*SIN(RADIANS(E215))+COS(RADIANS(G217))*COS(RADIANS(E215))*COS(RADIANS(Q205))))&gt;90,0,$F$4*$F$5/E214^2*(SIN(RADIANS(G217))*SIN(RADIANS(E215))+COS(RADIANS(G217))*COS(RADIANS(E215))*COS(RADIANS(Q205))))</f>
        <v>0</v>
      </c>
      <c r="R217" s="3" t="e">
        <f>IF(DEGREES(ACOS(SIN(RADIANS(G217))*SIN(RADIANS(E215))+COS(RADIANS(G217))*COS(RADIANS(E215))*COS(RADIANS(R205))))&gt;90,0,$F$4*$F$5/E214^2*(SIN(RADIANS(G217))*SIN(RADIANS(E215))+COS(RADIANS(G217))*COS(RADIANS(E215))*COS(RADIANS(R205))))</f>
        <v>#DIV/0!</v>
      </c>
      <c r="S217" s="3" t="e">
        <f>IF(DEGREES(ACOS(SIN(RADIANS(G217))*SIN(RADIANS(E215))+COS(RADIANS(G217))*COS(RADIANS(E215))*COS(RADIANS(S205))))&gt;90,0,$F$4*$F$5/E214^2*(SIN(RADIANS(G217))*SIN(RADIANS(E215))+COS(RADIANS(G217))*COS(RADIANS(E215))*COS(RADIANS(S205))))</f>
        <v>#DIV/0!</v>
      </c>
      <c r="T217" s="3" t="e">
        <f>IF(DEGREES(ACOS(SIN(RADIANS(G217))*SIN(RADIANS(E215))+COS(RADIANS(G217))*COS(RADIANS(E215))*COS(RADIANS(T205))))&gt;90,0,$F$4*$F$5/E214^2*(SIN(RADIANS(G217))*SIN(RADIANS(E215))+COS(RADIANS(G217))*COS(RADIANS(E215))*COS(RADIANS(T205))))</f>
        <v>#DIV/0!</v>
      </c>
      <c r="U217" s="3" t="e">
        <f>IF(DEGREES(ACOS(SIN(RADIANS(G217))*SIN(RADIANS(E215))+COS(RADIANS(G217))*COS(RADIANS(E215))*COS(RADIANS(U205))))&gt;90,0,$F$4*$F$5/E214^2*(SIN(RADIANS(G217))*SIN(RADIANS(E215))+COS(RADIANS(G217))*COS(RADIANS(E215))*COS(RADIANS(U205))))</f>
        <v>#DIV/0!</v>
      </c>
      <c r="V217" s="3" t="e">
        <f>IF(DEGREES(ACOS(SIN(RADIANS(G217))*SIN(RADIANS(E215))+COS(RADIANS(G217))*COS(RADIANS(E215))*COS(RADIANS(V205))))&gt;90,0,$F$4*$F$5/E214^2*(SIN(RADIANS(G217))*SIN(RADIANS(E215))+COS(RADIANS(G217))*COS(RADIANS(E215))*COS(RADIANS(V205))))</f>
        <v>#DIV/0!</v>
      </c>
      <c r="W217" s="3" t="e">
        <f>IF(DEGREES(ACOS(SIN(RADIANS(G217))*SIN(RADIANS(E215))+COS(RADIANS(G217))*COS(RADIANS(E215))*COS(RADIANS(W205))))&gt;90,0,$F$4*$F$5/E214^2*(SIN(RADIANS(G217))*SIN(RADIANS(E215))+COS(RADIANS(G217))*COS(RADIANS(E215))*COS(RADIANS(W205))))</f>
        <v>#DIV/0!</v>
      </c>
      <c r="X217" s="3" t="e">
        <f>IF(DEGREES(ACOS(SIN(RADIANS(G217))*SIN(RADIANS(E215))+COS(RADIANS(G217))*COS(RADIANS(E215))*COS(RADIANS(X205))))&gt;90,0,$F$4*$F$5/E214^2*(SIN(RADIANS(G217))*SIN(RADIANS(E215))+COS(RADIANS(G217))*COS(RADIANS(E215))*COS(RADIANS(X205))))</f>
        <v>#DIV/0!</v>
      </c>
      <c r="Y217" s="3" t="e">
        <f>IF(DEGREES(ACOS(SIN(RADIANS(G217))*SIN(RADIANS(E215))+COS(RADIANS(G217))*COS(RADIANS(E215))*COS(RADIANS(Y205))))&gt;90,0,$F$4*$F$5/E214^2*(SIN(RADIANS(G217))*SIN(RADIANS(E215))+COS(RADIANS(G217))*COS(RADIANS(E215))*COS(RADIANS(Y205))))</f>
        <v>#DIV/0!</v>
      </c>
      <c r="Z217" s="3" t="e">
        <f>IF(DEGREES(ACOS(SIN(RADIANS(G217))*SIN(RADIANS(E215))+COS(RADIANS(G217))*COS(RADIANS(E215))*COS(RADIANS(Z205))))&gt;90,0,$F$4*$F$5/E214^2*(SIN(RADIANS(G217))*SIN(RADIANS(E215))+COS(RADIANS(G217))*COS(RADIANS(E215))*COS(RADIANS(Z205))))</f>
        <v>#DIV/0!</v>
      </c>
      <c r="AA217" s="3" t="e">
        <f>IF(DEGREES(ACOS(SIN(RADIANS(G217))*SIN(RADIANS(E215))+COS(RADIANS(G217))*COS(RADIANS(E215))*COS(RADIANS(AA205))))&gt;90,0,$F$4*$F$5/E214^2*(SIN(RADIANS(G217))*SIN(RADIANS(E215))+COS(RADIANS(G217))*COS(RADIANS(E215))*COS(RADIANS(AA205))))</f>
        <v>#DIV/0!</v>
      </c>
      <c r="AB217" s="3" t="e">
        <f>IF(DEGREES(ACOS(SIN(RADIANS(G217))*SIN(RADIANS(E215))+COS(RADIANS(G217))*COS(RADIANS(E215))*COS(RADIANS(AB205))))&gt;90,0,$F$4*$F$5/E214^2*(SIN(RADIANS(G217))*SIN(RADIANS(E215))+COS(RADIANS(G217))*COS(RADIANS(E215))*COS(RADIANS(AB205))))</f>
        <v>#DIV/0!</v>
      </c>
      <c r="AC217" s="3" t="e">
        <f>IF(DEGREES(ACOS(SIN(RADIANS(G217))*SIN(RADIANS(E215))+COS(RADIANS(G217))*COS(RADIANS(E215))*COS(RADIANS(AC205))))&gt;90,0,$F$4*$F$5/E214^2*(SIN(RADIANS(G217))*SIN(RADIANS(E215))+COS(RADIANS(G217))*COS(RADIANS(E215))*COS(RADIANS(AC205))))</f>
        <v>#DIV/0!</v>
      </c>
      <c r="AD217" s="3" t="e">
        <f>IF(DEGREES(ACOS(SIN(RADIANS(G217))*SIN(RADIANS(E215))+COS(RADIANS(G217))*COS(RADIANS(E215))*COS(RADIANS(AD205))))&gt;90,0,$F$4*$F$5/E214^2*(SIN(RADIANS(G217))*SIN(RADIANS(E215))+COS(RADIANS(G217))*COS(RADIANS(E215))*COS(RADIANS(AD205))))</f>
        <v>#DIV/0!</v>
      </c>
      <c r="AE217" s="3" t="e">
        <f>IF(DEGREES(ACOS(SIN(RADIANS(G217))*SIN(RADIANS(E215))+COS(RADIANS(G217))*COS(RADIANS(E215))*COS(RADIANS(AE205))))&gt;90,0,$F$4*$F$5/E214^2*(SIN(RADIANS(G217))*SIN(RADIANS(E215))+COS(RADIANS(G217))*COS(RADIANS(E215))*COS(RADIANS(AE205))))</f>
        <v>#DIV/0!</v>
      </c>
      <c r="AF217" s="3" t="e">
        <f>IF(DEGREES(ACOS(SIN(RADIANS(G217))*SIN(RADIANS(E215))+COS(RADIANS(G217))*COS(RADIANS(E215))*COS(RADIANS(AF205))))&gt;90,0,$F$4*$F$5/E214^2*(SIN(RADIANS(G217))*SIN(RADIANS(E215))+COS(RADIANS(G217))*COS(RADIANS(E215))*COS(RADIANS(AF205))))</f>
        <v>#DIV/0!</v>
      </c>
      <c r="AG217" s="3" t="e">
        <f>IF(DEGREES(ACOS(SIN(RADIANS(G217))*SIN(RADIANS(E215))+COS(RADIANS(G217))*COS(RADIANS(E215))*COS(RADIANS(AG205))))&gt;90,0,$F$4*$F$5/E214^2*(SIN(RADIANS(G217))*SIN(RADIANS(E215))+COS(RADIANS(G217))*COS(RADIANS(E215))*COS(RADIANS(AG205))))</f>
        <v>#DIV/0!</v>
      </c>
      <c r="AH217" s="3" t="e">
        <f>IF(DEGREES(ACOS(SIN(RADIANS(G217))*SIN(RADIANS(E215))+COS(RADIANS(G217))*COS(RADIANS(E215))*COS(RADIANS(AH205))))&gt;90,0,$F$4*$F$5/E214^2*(SIN(RADIANS(G217))*SIN(RADIANS(E215))+COS(RADIANS(G217))*COS(RADIANS(E215))*COS(RADIANS(AH205))))</f>
        <v>#DIV/0!</v>
      </c>
      <c r="AI217" s="3" t="e">
        <f>IF(DEGREES(ACOS(SIN(RADIANS(G217))*SIN(RADIANS(E215))+COS(RADIANS(G217))*COS(RADIANS(E215))*COS(RADIANS(AI205))))&gt;90,0,$F$4*$F$5/E214^2*(SIN(RADIANS(G217))*SIN(RADIANS(E215))+COS(RADIANS(G217))*COS(RADIANS(E215))*COS(RADIANS(AI205))))</f>
        <v>#DIV/0!</v>
      </c>
      <c r="AJ217" s="3" t="e">
        <f>IF(DEGREES(ACOS(SIN(RADIANS(G217))*SIN(RADIANS(E215))+COS(RADIANS(G217))*COS(RADIANS(E215))*COS(RADIANS(AJ205))))&gt;90,0,$F$4*$F$5/E214^2*(SIN(RADIANS(G217))*SIN(RADIANS(E215))+COS(RADIANS(G217))*COS(RADIANS(E215))*COS(RADIANS(AJ205))))</f>
        <v>#DIV/0!</v>
      </c>
      <c r="AK217" s="3">
        <f>IF(DEGREES(ACOS(SIN(RADIANS(G217))*SIN(RADIANS(E215))+COS(RADIANS(G217))*COS(RADIANS(E215))*COS(RADIANS(AK205))))&gt;90,0,$F$4*$F$5/E214^2*(SIN(RADIANS(G217))*SIN(RADIANS(E215))+COS(RADIANS(G217))*COS(RADIANS(E215))*COS(RADIANS(AK205))))</f>
        <v>0</v>
      </c>
      <c r="AL217" s="3">
        <f>IF(DEGREES(ACOS(SIN(RADIANS(G217))*SIN(RADIANS(E215))+COS(RADIANS(G217))*COS(RADIANS(E215))*COS(RADIANS(AL205))))&gt;90,0,$F$4*$F$5/E214^2*(SIN(RADIANS(G217))*SIN(RADIANS(E215))+COS(RADIANS(G217))*COS(RADIANS(E215))*COS(RADIANS(AL205))))</f>
        <v>0</v>
      </c>
      <c r="AM217" s="3">
        <f>IF(DEGREES(ACOS(SIN(RADIANS(G217))*SIN(RADIANS(E215))+COS(RADIANS(G217))*COS(RADIANS(E215))*COS(RADIANS(AM205))))&gt;90,0,$F$4*$F$5/E214^2*(SIN(RADIANS(G217))*SIN(RADIANS(E215))+COS(RADIANS(G217))*COS(RADIANS(E215))*COS(RADIANS(AM205))))</f>
        <v>0</v>
      </c>
      <c r="AN217" s="3">
        <f>IF(DEGREES(ACOS(SIN(RADIANS(G217))*SIN(RADIANS(E215))+COS(RADIANS(G217))*COS(RADIANS(E215))*COS(RADIANS(AN205))))&gt;90,0,$F$4*$F$5/E214^2*(SIN(RADIANS(G217))*SIN(RADIANS(E215))+COS(RADIANS(G217))*COS(RADIANS(E215))*COS(RADIANS(AN205))))</f>
        <v>0</v>
      </c>
      <c r="AO217" s="3">
        <f>IF(DEGREES(ACOS(SIN(RADIANS(G217))*SIN(RADIANS(E215))+COS(RADIANS(G217))*COS(RADIANS(E215))*COS(RADIANS(AO205))))&gt;90,0,$F$4*$F$5/E214^2*(SIN(RADIANS(G217))*SIN(RADIANS(E215))+COS(RADIANS(G217))*COS(RADIANS(E215))*COS(RADIANS(AO205))))</f>
        <v>0</v>
      </c>
      <c r="AP217" s="3">
        <f>IF(DEGREES(ACOS(SIN(RADIANS(G217))*SIN(RADIANS(E215))+COS(RADIANS(G217))*COS(RADIANS(E215))*COS(RADIANS(AP205))))&gt;90,0,$F$4*$F$5/E214^2*(SIN(RADIANS(G217))*SIN(RADIANS(E215))+COS(RADIANS(G217))*COS(RADIANS(E215))*COS(RADIANS(AP205))))</f>
        <v>0</v>
      </c>
      <c r="AQ217" s="3">
        <f>IF(DEGREES(ACOS(SIN(RADIANS(G217))*SIN(RADIANS(E215))+COS(RADIANS(G217))*COS(RADIANS(E215))*COS(RADIANS(AQ205))))&gt;90,0,$F$4*$F$5/E214^2*(SIN(RADIANS(G217))*SIN(RADIANS(E215))+COS(RADIANS(G217))*COS(RADIANS(E215))*COS(RADIANS(AQ205))))</f>
        <v>0</v>
      </c>
      <c r="AR217" s="3">
        <f>IF(DEGREES(ACOS(SIN(RADIANS(G217))*SIN(RADIANS(E215))+COS(RADIANS(G217))*COS(RADIANS(E215))*COS(RADIANS(AR205))))&gt;90,0,$F$4*$F$5/E214^2*(SIN(RADIANS(G217))*SIN(RADIANS(E215))+COS(RADIANS(G217))*COS(RADIANS(E215))*COS(RADIANS(AR205))))</f>
        <v>0</v>
      </c>
    </row>
    <row r="218" spans="2:44" ht="15.75" customHeight="1" x14ac:dyDescent="0.2">
      <c r="G218" s="3">
        <v>-20</v>
      </c>
      <c r="I218" s="3">
        <f>IF(DEGREES(ACOS(SIN(RADIANS(G218))*SIN(RADIANS(E215))+COS(RADIANS(G218))*COS(RADIANS(E215))*COS(RADIANS(I205))))&gt;90,0,$F$4*$F$5/E214^2*(SIN(RADIANS(G218))*SIN(RADIANS(E215))+COS(RADIANS(G218))*COS(RADIANS(E215))*COS(RADIANS(I205))))</f>
        <v>0</v>
      </c>
      <c r="J218" s="3">
        <f>IF(DEGREES(ACOS(SIN(RADIANS(G218))*SIN(RADIANS(E215))+COS(RADIANS(G218))*COS(RADIANS(E215))*COS(RADIANS(J205))))&gt;90,0,$F$4*$F$5/E214^2*(SIN(RADIANS(G218))*SIN(RADIANS(E215))+COS(RADIANS(G218))*COS(RADIANS(E215))*COS(RADIANS(J205))))</f>
        <v>0</v>
      </c>
      <c r="K218" s="3">
        <f>IF(DEGREES(ACOS(SIN(RADIANS(G218))*SIN(RADIANS(E215))+COS(RADIANS(G218))*COS(RADIANS(E215))*COS(RADIANS(K205))))&gt;90,0,$F$4*$F$5/E214^2*(SIN(RADIANS(G218))*SIN(RADIANS(E215))+COS(RADIANS(G218))*COS(RADIANS(E215))*COS(RADIANS(K205))))</f>
        <v>0</v>
      </c>
      <c r="L218" s="3">
        <f>IF(DEGREES(ACOS(SIN(RADIANS(G218))*SIN(RADIANS(E215))+COS(RADIANS(G218))*COS(RADIANS(E215))*COS(RADIANS(L205))))&gt;90,0,$F$4*$F$5/E214^2*(SIN(RADIANS(G218))*SIN(RADIANS(E215))+COS(RADIANS(G218))*COS(RADIANS(E215))*COS(RADIANS(L205))))</f>
        <v>0</v>
      </c>
      <c r="M218" s="3">
        <f>IF(DEGREES(ACOS(SIN(RADIANS(G218))*SIN(RADIANS(E215))+COS(RADIANS(G218))*COS(RADIANS(E215))*COS(RADIANS(M205))))&gt;90,0,$F$4*$F$5/E214^2*(SIN(RADIANS(G218))*SIN(RADIANS(E215))+COS(RADIANS(G218))*COS(RADIANS(E215))*COS(RADIANS(M205))))</f>
        <v>0</v>
      </c>
      <c r="N218" s="3">
        <f>IF(DEGREES(ACOS(SIN(RADIANS(G218))*SIN(RADIANS(E215))+COS(RADIANS(G218))*COS(RADIANS(E215))*COS(RADIANS(N205))))&gt;90,0,$F$4*$F$5/E214^2*(SIN(RADIANS(G218))*SIN(RADIANS(E215))+COS(RADIANS(G218))*COS(RADIANS(E215))*COS(RADIANS(N205))))</f>
        <v>0</v>
      </c>
      <c r="O218" s="3">
        <f>IF(DEGREES(ACOS(SIN(RADIANS(G218))*SIN(RADIANS(E215))+COS(RADIANS(G218))*COS(RADIANS(E215))*COS(RADIANS(O205))))&gt;90,0,$F$4*$F$5/E214^2*(SIN(RADIANS(G218))*SIN(RADIANS(E215))+COS(RADIANS(G218))*COS(RADIANS(E215))*COS(RADIANS(O205))))</f>
        <v>0</v>
      </c>
      <c r="P218" s="3">
        <f>IF(DEGREES(ACOS(SIN(RADIANS(G218))*SIN(RADIANS(E215))+COS(RADIANS(G218))*COS(RADIANS(E215))*COS(RADIANS(P205))))&gt;90,0,$F$4*$F$5/E214^2*(SIN(RADIANS(G218))*SIN(RADIANS(E215))+COS(RADIANS(G218))*COS(RADIANS(E215))*COS(RADIANS(P205))))</f>
        <v>0</v>
      </c>
      <c r="Q218" s="3">
        <f>IF(DEGREES(ACOS(SIN(RADIANS(G218))*SIN(RADIANS(E215))+COS(RADIANS(G218))*COS(RADIANS(E215))*COS(RADIANS(Q205))))&gt;90,0,$F$4*$F$5/E214^2*(SIN(RADIANS(G218))*SIN(RADIANS(E215))+COS(RADIANS(G218))*COS(RADIANS(E215))*COS(RADIANS(Q205))))</f>
        <v>0</v>
      </c>
      <c r="R218" s="3" t="e">
        <f>IF(DEGREES(ACOS(SIN(RADIANS(G218))*SIN(RADIANS(E215))+COS(RADIANS(G218))*COS(RADIANS(E215))*COS(RADIANS(R205))))&gt;90,0,$F$4*$F$5/E214^2*(SIN(RADIANS(G218))*SIN(RADIANS(E215))+COS(RADIANS(G218))*COS(RADIANS(E215))*COS(RADIANS(R205))))</f>
        <v>#DIV/0!</v>
      </c>
      <c r="S218" s="3" t="e">
        <f>IF(DEGREES(ACOS(SIN(RADIANS(G218))*SIN(RADIANS(E215))+COS(RADIANS(G218))*COS(RADIANS(E215))*COS(RADIANS(S205))))&gt;90,0,$F$4*$F$5/E214^2*(SIN(RADIANS(G218))*SIN(RADIANS(E215))+COS(RADIANS(G218))*COS(RADIANS(E215))*COS(RADIANS(S205))))</f>
        <v>#DIV/0!</v>
      </c>
      <c r="T218" s="3" t="e">
        <f>IF(DEGREES(ACOS(SIN(RADIANS(G218))*SIN(RADIANS(E215))+COS(RADIANS(G218))*COS(RADIANS(E215))*COS(RADIANS(T205))))&gt;90,0,$F$4*$F$5/E214^2*(SIN(RADIANS(G218))*SIN(RADIANS(E215))+COS(RADIANS(G218))*COS(RADIANS(E215))*COS(RADIANS(T205))))</f>
        <v>#DIV/0!</v>
      </c>
      <c r="U218" s="3" t="e">
        <f>IF(DEGREES(ACOS(SIN(RADIANS(G218))*SIN(RADIANS(E215))+COS(RADIANS(G218))*COS(RADIANS(E215))*COS(RADIANS(U205))))&gt;90,0,$F$4*$F$5/E214^2*(SIN(RADIANS(G218))*SIN(RADIANS(E215))+COS(RADIANS(G218))*COS(RADIANS(E215))*COS(RADIANS(U205))))</f>
        <v>#DIV/0!</v>
      </c>
      <c r="V218" s="3" t="e">
        <f>IF(DEGREES(ACOS(SIN(RADIANS(G218))*SIN(RADIANS(E215))+COS(RADIANS(G218))*COS(RADIANS(E215))*COS(RADIANS(V205))))&gt;90,0,$F$4*$F$5/E214^2*(SIN(RADIANS(G218))*SIN(RADIANS(E215))+COS(RADIANS(G218))*COS(RADIANS(E215))*COS(RADIANS(V205))))</f>
        <v>#DIV/0!</v>
      </c>
      <c r="W218" s="3" t="e">
        <f>IF(DEGREES(ACOS(SIN(RADIANS(G218))*SIN(RADIANS(E215))+COS(RADIANS(G218))*COS(RADIANS(E215))*COS(RADIANS(W205))))&gt;90,0,$F$4*$F$5/E214^2*(SIN(RADIANS(G218))*SIN(RADIANS(E215))+COS(RADIANS(G218))*COS(RADIANS(E215))*COS(RADIANS(W205))))</f>
        <v>#DIV/0!</v>
      </c>
      <c r="X218" s="3" t="e">
        <f>IF(DEGREES(ACOS(SIN(RADIANS(G218))*SIN(RADIANS(E215))+COS(RADIANS(G218))*COS(RADIANS(E215))*COS(RADIANS(X205))))&gt;90,0,$F$4*$F$5/E214^2*(SIN(RADIANS(G218))*SIN(RADIANS(E215))+COS(RADIANS(G218))*COS(RADIANS(E215))*COS(RADIANS(X205))))</f>
        <v>#DIV/0!</v>
      </c>
      <c r="Y218" s="3" t="e">
        <f>IF(DEGREES(ACOS(SIN(RADIANS(G218))*SIN(RADIANS(E215))+COS(RADIANS(G218))*COS(RADIANS(E215))*COS(RADIANS(Y205))))&gt;90,0,$F$4*$F$5/E214^2*(SIN(RADIANS(G218))*SIN(RADIANS(E215))+COS(RADIANS(G218))*COS(RADIANS(E215))*COS(RADIANS(Y205))))</f>
        <v>#DIV/0!</v>
      </c>
      <c r="Z218" s="3" t="e">
        <f>IF(DEGREES(ACOS(SIN(RADIANS(G218))*SIN(RADIANS(E215))+COS(RADIANS(G218))*COS(RADIANS(E215))*COS(RADIANS(Z205))))&gt;90,0,$F$4*$F$5/E214^2*(SIN(RADIANS(G218))*SIN(RADIANS(E215))+COS(RADIANS(G218))*COS(RADIANS(E215))*COS(RADIANS(Z205))))</f>
        <v>#DIV/0!</v>
      </c>
      <c r="AA218" s="3" t="e">
        <f>IF(DEGREES(ACOS(SIN(RADIANS(G218))*SIN(RADIANS(E215))+COS(RADIANS(G218))*COS(RADIANS(E215))*COS(RADIANS(AA205))))&gt;90,0,$F$4*$F$5/E214^2*(SIN(RADIANS(G218))*SIN(RADIANS(E215))+COS(RADIANS(G218))*COS(RADIANS(E215))*COS(RADIANS(AA205))))</f>
        <v>#DIV/0!</v>
      </c>
      <c r="AB218" s="3" t="e">
        <f>IF(DEGREES(ACOS(SIN(RADIANS(G218))*SIN(RADIANS(E215))+COS(RADIANS(G218))*COS(RADIANS(E215))*COS(RADIANS(AB205))))&gt;90,0,$F$4*$F$5/E214^2*(SIN(RADIANS(G218))*SIN(RADIANS(E215))+COS(RADIANS(G218))*COS(RADIANS(E215))*COS(RADIANS(AB205))))</f>
        <v>#DIV/0!</v>
      </c>
      <c r="AC218" s="3" t="e">
        <f>IF(DEGREES(ACOS(SIN(RADIANS(G218))*SIN(RADIANS(E215))+COS(RADIANS(G218))*COS(RADIANS(E215))*COS(RADIANS(AC205))))&gt;90,0,$F$4*$F$5/E214^2*(SIN(RADIANS(G218))*SIN(RADIANS(E215))+COS(RADIANS(G218))*COS(RADIANS(E215))*COS(RADIANS(AC205))))</f>
        <v>#DIV/0!</v>
      </c>
      <c r="AD218" s="3" t="e">
        <f>IF(DEGREES(ACOS(SIN(RADIANS(G218))*SIN(RADIANS(E215))+COS(RADIANS(G218))*COS(RADIANS(E215))*COS(RADIANS(AD205))))&gt;90,0,$F$4*$F$5/E214^2*(SIN(RADIANS(G218))*SIN(RADIANS(E215))+COS(RADIANS(G218))*COS(RADIANS(E215))*COS(RADIANS(AD205))))</f>
        <v>#DIV/0!</v>
      </c>
      <c r="AE218" s="3" t="e">
        <f>IF(DEGREES(ACOS(SIN(RADIANS(G218))*SIN(RADIANS(E215))+COS(RADIANS(G218))*COS(RADIANS(E215))*COS(RADIANS(AE205))))&gt;90,0,$F$4*$F$5/E214^2*(SIN(RADIANS(G218))*SIN(RADIANS(E215))+COS(RADIANS(G218))*COS(RADIANS(E215))*COS(RADIANS(AE205))))</f>
        <v>#DIV/0!</v>
      </c>
      <c r="AF218" s="3" t="e">
        <f>IF(DEGREES(ACOS(SIN(RADIANS(G218))*SIN(RADIANS(E215))+COS(RADIANS(G218))*COS(RADIANS(E215))*COS(RADIANS(AF205))))&gt;90,0,$F$4*$F$5/E214^2*(SIN(RADIANS(G218))*SIN(RADIANS(E215))+COS(RADIANS(G218))*COS(RADIANS(E215))*COS(RADIANS(AF205))))</f>
        <v>#DIV/0!</v>
      </c>
      <c r="AG218" s="3" t="e">
        <f>IF(DEGREES(ACOS(SIN(RADIANS(G218))*SIN(RADIANS(E215))+COS(RADIANS(G218))*COS(RADIANS(E215))*COS(RADIANS(AG205))))&gt;90,0,$F$4*$F$5/E214^2*(SIN(RADIANS(G218))*SIN(RADIANS(E215))+COS(RADIANS(G218))*COS(RADIANS(E215))*COS(RADIANS(AG205))))</f>
        <v>#DIV/0!</v>
      </c>
      <c r="AH218" s="3" t="e">
        <f>IF(DEGREES(ACOS(SIN(RADIANS(G218))*SIN(RADIANS(E215))+COS(RADIANS(G218))*COS(RADIANS(E215))*COS(RADIANS(AH205))))&gt;90,0,$F$4*$F$5/E214^2*(SIN(RADIANS(G218))*SIN(RADIANS(E215))+COS(RADIANS(G218))*COS(RADIANS(E215))*COS(RADIANS(AH205))))</f>
        <v>#DIV/0!</v>
      </c>
      <c r="AI218" s="3" t="e">
        <f>IF(DEGREES(ACOS(SIN(RADIANS(G218))*SIN(RADIANS(E215))+COS(RADIANS(G218))*COS(RADIANS(E215))*COS(RADIANS(AI205))))&gt;90,0,$F$4*$F$5/E214^2*(SIN(RADIANS(G218))*SIN(RADIANS(E215))+COS(RADIANS(G218))*COS(RADIANS(E215))*COS(RADIANS(AI205))))</f>
        <v>#DIV/0!</v>
      </c>
      <c r="AJ218" s="3" t="e">
        <f>IF(DEGREES(ACOS(SIN(RADIANS(G218))*SIN(RADIANS(E215))+COS(RADIANS(G218))*COS(RADIANS(E215))*COS(RADIANS(AJ205))))&gt;90,0,$F$4*$F$5/E214^2*(SIN(RADIANS(G218))*SIN(RADIANS(E215))+COS(RADIANS(G218))*COS(RADIANS(E215))*COS(RADIANS(AJ205))))</f>
        <v>#DIV/0!</v>
      </c>
      <c r="AK218" s="3">
        <f>IF(DEGREES(ACOS(SIN(RADIANS(G218))*SIN(RADIANS(E215))+COS(RADIANS(G218))*COS(RADIANS(E215))*COS(RADIANS(AK205))))&gt;90,0,$F$4*$F$5/E214^2*(SIN(RADIANS(G218))*SIN(RADIANS(E215))+COS(RADIANS(G218))*COS(RADIANS(E215))*COS(RADIANS(AK205))))</f>
        <v>0</v>
      </c>
      <c r="AL218" s="3">
        <f>IF(DEGREES(ACOS(SIN(RADIANS(G218))*SIN(RADIANS(E215))+COS(RADIANS(G218))*COS(RADIANS(E215))*COS(RADIANS(AL205))))&gt;90,0,$F$4*$F$5/E214^2*(SIN(RADIANS(G218))*SIN(RADIANS(E215))+COS(RADIANS(G218))*COS(RADIANS(E215))*COS(RADIANS(AL205))))</f>
        <v>0</v>
      </c>
      <c r="AM218" s="3">
        <f>IF(DEGREES(ACOS(SIN(RADIANS(G218))*SIN(RADIANS(E215))+COS(RADIANS(G218))*COS(RADIANS(E215))*COS(RADIANS(AM205))))&gt;90,0,$F$4*$F$5/E214^2*(SIN(RADIANS(G218))*SIN(RADIANS(E215))+COS(RADIANS(G218))*COS(RADIANS(E215))*COS(RADIANS(AM205))))</f>
        <v>0</v>
      </c>
      <c r="AN218" s="3">
        <f>IF(DEGREES(ACOS(SIN(RADIANS(G218))*SIN(RADIANS(E215))+COS(RADIANS(G218))*COS(RADIANS(E215))*COS(RADIANS(AN205))))&gt;90,0,$F$4*$F$5/E214^2*(SIN(RADIANS(G218))*SIN(RADIANS(E215))+COS(RADIANS(G218))*COS(RADIANS(E215))*COS(RADIANS(AN205))))</f>
        <v>0</v>
      </c>
      <c r="AO218" s="3">
        <f>IF(DEGREES(ACOS(SIN(RADIANS(G218))*SIN(RADIANS(E215))+COS(RADIANS(G218))*COS(RADIANS(E215))*COS(RADIANS(AO205))))&gt;90,0,$F$4*$F$5/E214^2*(SIN(RADIANS(G218))*SIN(RADIANS(E215))+COS(RADIANS(G218))*COS(RADIANS(E215))*COS(RADIANS(AO205))))</f>
        <v>0</v>
      </c>
      <c r="AP218" s="3">
        <f>IF(DEGREES(ACOS(SIN(RADIANS(G218))*SIN(RADIANS(E215))+COS(RADIANS(G218))*COS(RADIANS(E215))*COS(RADIANS(AP205))))&gt;90,0,$F$4*$F$5/E214^2*(SIN(RADIANS(G218))*SIN(RADIANS(E215))+COS(RADIANS(G218))*COS(RADIANS(E215))*COS(RADIANS(AP205))))</f>
        <v>0</v>
      </c>
      <c r="AQ218" s="3">
        <f>IF(DEGREES(ACOS(SIN(RADIANS(G218))*SIN(RADIANS(E215))+COS(RADIANS(G218))*COS(RADIANS(E215))*COS(RADIANS(AQ205))))&gt;90,0,$F$4*$F$5/E214^2*(SIN(RADIANS(G218))*SIN(RADIANS(E215))+COS(RADIANS(G218))*COS(RADIANS(E215))*COS(RADIANS(AQ205))))</f>
        <v>0</v>
      </c>
      <c r="AR218" s="3">
        <f>IF(DEGREES(ACOS(SIN(RADIANS(G218))*SIN(RADIANS(E215))+COS(RADIANS(G218))*COS(RADIANS(E215))*COS(RADIANS(AR205))))&gt;90,0,$F$4*$F$5/E214^2*(SIN(RADIANS(G218))*SIN(RADIANS(E215))+COS(RADIANS(G218))*COS(RADIANS(E215))*COS(RADIANS(AR205))))</f>
        <v>0</v>
      </c>
    </row>
    <row r="219" spans="2:44" ht="15.75" customHeight="1" x14ac:dyDescent="0.2">
      <c r="G219" s="3">
        <v>-30</v>
      </c>
      <c r="I219" s="3">
        <f>IF(DEGREES(ACOS(SIN(RADIANS(G219))*SIN(RADIANS(E215))+COS(RADIANS(G219))*COS(RADIANS(E215))*COS(RADIANS(I205))))&gt;90,0,$F$4*$F$5/E214^2*(SIN(RADIANS(G219))*SIN(RADIANS(E215))+COS(RADIANS(G219))*COS(RADIANS(E215))*COS(RADIANS(I205))))</f>
        <v>0</v>
      </c>
      <c r="J219" s="3">
        <f>IF(DEGREES(ACOS(SIN(RADIANS(G219))*SIN(RADIANS(E215))+COS(RADIANS(G219))*COS(RADIANS(E215))*COS(RADIANS(J205))))&gt;90,0,$F$4*$F$5/E214^2*(SIN(RADIANS(G219))*SIN(RADIANS(E215))+COS(RADIANS(G219))*COS(RADIANS(E215))*COS(RADIANS(J205))))</f>
        <v>0</v>
      </c>
      <c r="K219" s="3">
        <f>IF(DEGREES(ACOS(SIN(RADIANS(G219))*SIN(RADIANS(E215))+COS(RADIANS(G219))*COS(RADIANS(E215))*COS(RADIANS(K205))))&gt;90,0,$F$4*$F$5/E214^2*(SIN(RADIANS(G219))*SIN(RADIANS(E215))+COS(RADIANS(G219))*COS(RADIANS(E215))*COS(RADIANS(K205))))</f>
        <v>0</v>
      </c>
      <c r="L219" s="3">
        <f>IF(DEGREES(ACOS(SIN(RADIANS(G219))*SIN(RADIANS(E215))+COS(RADIANS(G219))*COS(RADIANS(E215))*COS(RADIANS(L205))))&gt;90,0,$F$4*$F$5/E214^2*(SIN(RADIANS(G219))*SIN(RADIANS(E215))+COS(RADIANS(G219))*COS(RADIANS(E215))*COS(RADIANS(L205))))</f>
        <v>0</v>
      </c>
      <c r="M219" s="3">
        <f>IF(DEGREES(ACOS(SIN(RADIANS(G219))*SIN(RADIANS(E215))+COS(RADIANS(G219))*COS(RADIANS(E215))*COS(RADIANS(M205))))&gt;90,0,$F$4*$F$5/E214^2*(SIN(RADIANS(G219))*SIN(RADIANS(E215))+COS(RADIANS(G219))*COS(RADIANS(E215))*COS(RADIANS(M205))))</f>
        <v>0</v>
      </c>
      <c r="N219" s="3">
        <f>IF(DEGREES(ACOS(SIN(RADIANS(G219))*SIN(RADIANS(E215))+COS(RADIANS(G219))*COS(RADIANS(E215))*COS(RADIANS(N205))))&gt;90,0,$F$4*$F$5/E214^2*(SIN(RADIANS(G219))*SIN(RADIANS(E215))+COS(RADIANS(G219))*COS(RADIANS(E215))*COS(RADIANS(N205))))</f>
        <v>0</v>
      </c>
      <c r="O219" s="3">
        <f>IF(DEGREES(ACOS(SIN(RADIANS(G219))*SIN(RADIANS(E215))+COS(RADIANS(G219))*COS(RADIANS(E215))*COS(RADIANS(O205))))&gt;90,0,$F$4*$F$5/E214^2*(SIN(RADIANS(G219))*SIN(RADIANS(E215))+COS(RADIANS(G219))*COS(RADIANS(E215))*COS(RADIANS(O205))))</f>
        <v>0</v>
      </c>
      <c r="P219" s="3">
        <f>IF(DEGREES(ACOS(SIN(RADIANS(G219))*SIN(RADIANS(E215))+COS(RADIANS(G219))*COS(RADIANS(E215))*COS(RADIANS(P205))))&gt;90,0,$F$4*$F$5/E214^2*(SIN(RADIANS(G219))*SIN(RADIANS(E215))+COS(RADIANS(G219))*COS(RADIANS(E215))*COS(RADIANS(P205))))</f>
        <v>0</v>
      </c>
      <c r="Q219" s="3">
        <f>IF(DEGREES(ACOS(SIN(RADIANS(G219))*SIN(RADIANS(E215))+COS(RADIANS(G219))*COS(RADIANS(E215))*COS(RADIANS(Q205))))&gt;90,0,$F$4*$F$5/E214^2*(SIN(RADIANS(G219))*SIN(RADIANS(E215))+COS(RADIANS(G219))*COS(RADIANS(E215))*COS(RADIANS(Q205))))</f>
        <v>0</v>
      </c>
      <c r="R219" s="3" t="e">
        <f>IF(DEGREES(ACOS(SIN(RADIANS(G219))*SIN(RADIANS(E215))+COS(RADIANS(G219))*COS(RADIANS(E215))*COS(RADIANS(R205))))&gt;90,0,$F$4*$F$5/E214^2*(SIN(RADIANS(G219))*SIN(RADIANS(E215))+COS(RADIANS(G219))*COS(RADIANS(E215))*COS(RADIANS(R205))))</f>
        <v>#DIV/0!</v>
      </c>
      <c r="S219" s="3" t="e">
        <f>IF(DEGREES(ACOS(SIN(RADIANS(G219))*SIN(RADIANS(E215))+COS(RADIANS(G219))*COS(RADIANS(E215))*COS(RADIANS(S205))))&gt;90,0,$F$4*$F$5/E214^2*(SIN(RADIANS(G219))*SIN(RADIANS(E215))+COS(RADIANS(G219))*COS(RADIANS(E215))*COS(RADIANS(S205))))</f>
        <v>#DIV/0!</v>
      </c>
      <c r="T219" s="3" t="e">
        <f>IF(DEGREES(ACOS(SIN(RADIANS(G219))*SIN(RADIANS(E215))+COS(RADIANS(G219))*COS(RADIANS(E215))*COS(RADIANS(T205))))&gt;90,0,$F$4*$F$5/E214^2*(SIN(RADIANS(G219))*SIN(RADIANS(E215))+COS(RADIANS(G219))*COS(RADIANS(E215))*COS(RADIANS(T205))))</f>
        <v>#DIV/0!</v>
      </c>
      <c r="U219" s="3" t="e">
        <f>IF(DEGREES(ACOS(SIN(RADIANS(G219))*SIN(RADIANS(E215))+COS(RADIANS(G219))*COS(RADIANS(E215))*COS(RADIANS(U205))))&gt;90,0,$F$4*$F$5/E214^2*(SIN(RADIANS(G219))*SIN(RADIANS(E215))+COS(RADIANS(G219))*COS(RADIANS(E215))*COS(RADIANS(U205))))</f>
        <v>#DIV/0!</v>
      </c>
      <c r="V219" s="3" t="e">
        <f>IF(DEGREES(ACOS(SIN(RADIANS(G219))*SIN(RADIANS(E215))+COS(RADIANS(G219))*COS(RADIANS(E215))*COS(RADIANS(V205))))&gt;90,0,$F$4*$F$5/E214^2*(SIN(RADIANS(G219))*SIN(RADIANS(E215))+COS(RADIANS(G219))*COS(RADIANS(E215))*COS(RADIANS(V205))))</f>
        <v>#DIV/0!</v>
      </c>
      <c r="W219" s="3" t="e">
        <f>IF(DEGREES(ACOS(SIN(RADIANS(G219))*SIN(RADIANS(E215))+COS(RADIANS(G219))*COS(RADIANS(E215))*COS(RADIANS(W205))))&gt;90,0,$F$4*$F$5/E214^2*(SIN(RADIANS(G219))*SIN(RADIANS(E215))+COS(RADIANS(G219))*COS(RADIANS(E215))*COS(RADIANS(W205))))</f>
        <v>#DIV/0!</v>
      </c>
      <c r="X219" s="3" t="e">
        <f>IF(DEGREES(ACOS(SIN(RADIANS(G219))*SIN(RADIANS(E215))+COS(RADIANS(G219))*COS(RADIANS(E215))*COS(RADIANS(X205))))&gt;90,0,$F$4*$F$5/E214^2*(SIN(RADIANS(G219))*SIN(RADIANS(E215))+COS(RADIANS(G219))*COS(RADIANS(E215))*COS(RADIANS(X205))))</f>
        <v>#DIV/0!</v>
      </c>
      <c r="Y219" s="3" t="e">
        <f>IF(DEGREES(ACOS(SIN(RADIANS(G219))*SIN(RADIANS(E215))+COS(RADIANS(G219))*COS(RADIANS(E215))*COS(RADIANS(Y205))))&gt;90,0,$F$4*$F$5/E214^2*(SIN(RADIANS(G219))*SIN(RADIANS(E215))+COS(RADIANS(G219))*COS(RADIANS(E215))*COS(RADIANS(Y205))))</f>
        <v>#DIV/0!</v>
      </c>
      <c r="Z219" s="3" t="e">
        <f>IF(DEGREES(ACOS(SIN(RADIANS(G219))*SIN(RADIANS(E215))+COS(RADIANS(G219))*COS(RADIANS(E215))*COS(RADIANS(Z205))))&gt;90,0,$F$4*$F$5/E214^2*(SIN(RADIANS(G219))*SIN(RADIANS(E215))+COS(RADIANS(G219))*COS(RADIANS(E215))*COS(RADIANS(Z205))))</f>
        <v>#DIV/0!</v>
      </c>
      <c r="AA219" s="3" t="e">
        <f>IF(DEGREES(ACOS(SIN(RADIANS(G219))*SIN(RADIANS(E215))+COS(RADIANS(G219))*COS(RADIANS(E215))*COS(RADIANS(AA205))))&gt;90,0,$F$4*$F$5/E214^2*(SIN(RADIANS(G219))*SIN(RADIANS(E215))+COS(RADIANS(G219))*COS(RADIANS(E215))*COS(RADIANS(AA205))))</f>
        <v>#DIV/0!</v>
      </c>
      <c r="AB219" s="3" t="e">
        <f>IF(DEGREES(ACOS(SIN(RADIANS(G219))*SIN(RADIANS(E215))+COS(RADIANS(G219))*COS(RADIANS(E215))*COS(RADIANS(AB205))))&gt;90,0,$F$4*$F$5/E214^2*(SIN(RADIANS(G219))*SIN(RADIANS(E215))+COS(RADIANS(G219))*COS(RADIANS(E215))*COS(RADIANS(AB205))))</f>
        <v>#DIV/0!</v>
      </c>
      <c r="AC219" s="3" t="e">
        <f>IF(DEGREES(ACOS(SIN(RADIANS(G219))*SIN(RADIANS(E215))+COS(RADIANS(G219))*COS(RADIANS(E215))*COS(RADIANS(AC205))))&gt;90,0,$F$4*$F$5/E214^2*(SIN(RADIANS(G219))*SIN(RADIANS(E215))+COS(RADIANS(G219))*COS(RADIANS(E215))*COS(RADIANS(AC205))))</f>
        <v>#DIV/0!</v>
      </c>
      <c r="AD219" s="3" t="e">
        <f>IF(DEGREES(ACOS(SIN(RADIANS(G219))*SIN(RADIANS(E215))+COS(RADIANS(G219))*COS(RADIANS(E215))*COS(RADIANS(AD205))))&gt;90,0,$F$4*$F$5/E214^2*(SIN(RADIANS(G219))*SIN(RADIANS(E215))+COS(RADIANS(G219))*COS(RADIANS(E215))*COS(RADIANS(AD205))))</f>
        <v>#DIV/0!</v>
      </c>
      <c r="AE219" s="3" t="e">
        <f>IF(DEGREES(ACOS(SIN(RADIANS(G219))*SIN(RADIANS(E215))+COS(RADIANS(G219))*COS(RADIANS(E215))*COS(RADIANS(AE205))))&gt;90,0,$F$4*$F$5/E214^2*(SIN(RADIANS(G219))*SIN(RADIANS(E215))+COS(RADIANS(G219))*COS(RADIANS(E215))*COS(RADIANS(AE205))))</f>
        <v>#DIV/0!</v>
      </c>
      <c r="AF219" s="3" t="e">
        <f>IF(DEGREES(ACOS(SIN(RADIANS(G219))*SIN(RADIANS(E215))+COS(RADIANS(G219))*COS(RADIANS(E215))*COS(RADIANS(AF205))))&gt;90,0,$F$4*$F$5/E214^2*(SIN(RADIANS(G219))*SIN(RADIANS(E215))+COS(RADIANS(G219))*COS(RADIANS(E215))*COS(RADIANS(AF205))))</f>
        <v>#DIV/0!</v>
      </c>
      <c r="AG219" s="3" t="e">
        <f>IF(DEGREES(ACOS(SIN(RADIANS(G219))*SIN(RADIANS(E215))+COS(RADIANS(G219))*COS(RADIANS(E215))*COS(RADIANS(AG205))))&gt;90,0,$F$4*$F$5/E214^2*(SIN(RADIANS(G219))*SIN(RADIANS(E215))+COS(RADIANS(G219))*COS(RADIANS(E215))*COS(RADIANS(AG205))))</f>
        <v>#DIV/0!</v>
      </c>
      <c r="AH219" s="3" t="e">
        <f>IF(DEGREES(ACOS(SIN(RADIANS(G219))*SIN(RADIANS(E215))+COS(RADIANS(G219))*COS(RADIANS(E215))*COS(RADIANS(AH205))))&gt;90,0,$F$4*$F$5/E214^2*(SIN(RADIANS(G219))*SIN(RADIANS(E215))+COS(RADIANS(G219))*COS(RADIANS(E215))*COS(RADIANS(AH205))))</f>
        <v>#DIV/0!</v>
      </c>
      <c r="AI219" s="3" t="e">
        <f>IF(DEGREES(ACOS(SIN(RADIANS(G219))*SIN(RADIANS(E215))+COS(RADIANS(G219))*COS(RADIANS(E215))*COS(RADIANS(AI205))))&gt;90,0,$F$4*$F$5/E214^2*(SIN(RADIANS(G219))*SIN(RADIANS(E215))+COS(RADIANS(G219))*COS(RADIANS(E215))*COS(RADIANS(AI205))))</f>
        <v>#DIV/0!</v>
      </c>
      <c r="AJ219" s="3" t="e">
        <f>IF(DEGREES(ACOS(SIN(RADIANS(G219))*SIN(RADIANS(E215))+COS(RADIANS(G219))*COS(RADIANS(E215))*COS(RADIANS(AJ205))))&gt;90,0,$F$4*$F$5/E214^2*(SIN(RADIANS(G219))*SIN(RADIANS(E215))+COS(RADIANS(G219))*COS(RADIANS(E215))*COS(RADIANS(AJ205))))</f>
        <v>#DIV/0!</v>
      </c>
      <c r="AK219" s="3">
        <f>IF(DEGREES(ACOS(SIN(RADIANS(G219))*SIN(RADIANS(E215))+COS(RADIANS(G219))*COS(RADIANS(E215))*COS(RADIANS(AK205))))&gt;90,0,$F$4*$F$5/E214^2*(SIN(RADIANS(G219))*SIN(RADIANS(E215))+COS(RADIANS(G219))*COS(RADIANS(E215))*COS(RADIANS(AK205))))</f>
        <v>0</v>
      </c>
      <c r="AL219" s="3">
        <f>IF(DEGREES(ACOS(SIN(RADIANS(G219))*SIN(RADIANS(E215))+COS(RADIANS(G219))*COS(RADIANS(E215))*COS(RADIANS(AL205))))&gt;90,0,$F$4*$F$5/E214^2*(SIN(RADIANS(G219))*SIN(RADIANS(E215))+COS(RADIANS(G219))*COS(RADIANS(E215))*COS(RADIANS(AL205))))</f>
        <v>0</v>
      </c>
      <c r="AM219" s="3">
        <f>IF(DEGREES(ACOS(SIN(RADIANS(G219))*SIN(RADIANS(E215))+COS(RADIANS(G219))*COS(RADIANS(E215))*COS(RADIANS(AM205))))&gt;90,0,$F$4*$F$5/E214^2*(SIN(RADIANS(G219))*SIN(RADIANS(E215))+COS(RADIANS(G219))*COS(RADIANS(E215))*COS(RADIANS(AM205))))</f>
        <v>0</v>
      </c>
      <c r="AN219" s="3">
        <f>IF(DEGREES(ACOS(SIN(RADIANS(G219))*SIN(RADIANS(E215))+COS(RADIANS(G219))*COS(RADIANS(E215))*COS(RADIANS(AN205))))&gt;90,0,$F$4*$F$5/E214^2*(SIN(RADIANS(G219))*SIN(RADIANS(E215))+COS(RADIANS(G219))*COS(RADIANS(E215))*COS(RADIANS(AN205))))</f>
        <v>0</v>
      </c>
      <c r="AO219" s="3">
        <f>IF(DEGREES(ACOS(SIN(RADIANS(G219))*SIN(RADIANS(E215))+COS(RADIANS(G219))*COS(RADIANS(E215))*COS(RADIANS(AO205))))&gt;90,0,$F$4*$F$5/E214^2*(SIN(RADIANS(G219))*SIN(RADIANS(E215))+COS(RADIANS(G219))*COS(RADIANS(E215))*COS(RADIANS(AO205))))</f>
        <v>0</v>
      </c>
      <c r="AP219" s="3">
        <f>IF(DEGREES(ACOS(SIN(RADIANS(G219))*SIN(RADIANS(E215))+COS(RADIANS(G219))*COS(RADIANS(E215))*COS(RADIANS(AP205))))&gt;90,0,$F$4*$F$5/E214^2*(SIN(RADIANS(G219))*SIN(RADIANS(E215))+COS(RADIANS(G219))*COS(RADIANS(E215))*COS(RADIANS(AP205))))</f>
        <v>0</v>
      </c>
      <c r="AQ219" s="3">
        <f>IF(DEGREES(ACOS(SIN(RADIANS(G219))*SIN(RADIANS(E215))+COS(RADIANS(G219))*COS(RADIANS(E215))*COS(RADIANS(AQ205))))&gt;90,0,$F$4*$F$5/E214^2*(SIN(RADIANS(G219))*SIN(RADIANS(E215))+COS(RADIANS(G219))*COS(RADIANS(E215))*COS(RADIANS(AQ205))))</f>
        <v>0</v>
      </c>
      <c r="AR219" s="3">
        <f>IF(DEGREES(ACOS(SIN(RADIANS(G219))*SIN(RADIANS(E215))+COS(RADIANS(G219))*COS(RADIANS(E215))*COS(RADIANS(AR205))))&gt;90,0,$F$4*$F$5/E214^2*(SIN(RADIANS(G219))*SIN(RADIANS(E215))+COS(RADIANS(G219))*COS(RADIANS(E215))*COS(RADIANS(AR205))))</f>
        <v>0</v>
      </c>
    </row>
    <row r="220" spans="2:44" ht="15.75" customHeight="1" x14ac:dyDescent="0.2">
      <c r="G220" s="3">
        <v>-40</v>
      </c>
      <c r="I220" s="3">
        <f>IF(DEGREES(ACOS(SIN(RADIANS(G220))*SIN(RADIANS(E215))+COS(RADIANS(G220))*COS(RADIANS(E215))*COS(RADIANS(I205))))&gt;90,0,$F$4*$F$5/E214^2*(SIN(RADIANS(G220))*SIN(RADIANS(E215))+COS(RADIANS(G220))*COS(RADIANS(E215))*COS(RADIANS(I205))))</f>
        <v>0</v>
      </c>
      <c r="J220" s="3">
        <f>IF(DEGREES(ACOS(SIN(RADIANS(G220))*SIN(RADIANS(E215))+COS(RADIANS(G220))*COS(RADIANS(E215))*COS(RADIANS(J205))))&gt;90,0,$F$4*$F$5/E214^2*(SIN(RADIANS(G220))*SIN(RADIANS(E215))+COS(RADIANS(G220))*COS(RADIANS(E215))*COS(RADIANS(J205))))</f>
        <v>0</v>
      </c>
      <c r="K220" s="3">
        <f>IF(DEGREES(ACOS(SIN(RADIANS(G220))*SIN(RADIANS(E215))+COS(RADIANS(G220))*COS(RADIANS(E215))*COS(RADIANS(K205))))&gt;90,0,$F$4*$F$5/E214^2*(SIN(RADIANS(G220))*SIN(RADIANS(E215))+COS(RADIANS(G220))*COS(RADIANS(E215))*COS(RADIANS(K205))))</f>
        <v>0</v>
      </c>
      <c r="L220" s="3">
        <f>IF(DEGREES(ACOS(SIN(RADIANS(G220))*SIN(RADIANS(E215))+COS(RADIANS(G220))*COS(RADIANS(E215))*COS(RADIANS(L205))))&gt;90,0,$F$4*$F$5/E214^2*(SIN(RADIANS(G220))*SIN(RADIANS(E215))+COS(RADIANS(G220))*COS(RADIANS(E215))*COS(RADIANS(L205))))</f>
        <v>0</v>
      </c>
      <c r="M220" s="3">
        <f>IF(DEGREES(ACOS(SIN(RADIANS(G220))*SIN(RADIANS(E215))+COS(RADIANS(G220))*COS(RADIANS(E215))*COS(RADIANS(M205))))&gt;90,0,$F$4*$F$5/E214^2*(SIN(RADIANS(G220))*SIN(RADIANS(E215))+COS(RADIANS(G220))*COS(RADIANS(E215))*COS(RADIANS(M205))))</f>
        <v>0</v>
      </c>
      <c r="N220" s="3">
        <f>IF(DEGREES(ACOS(SIN(RADIANS(G220))*SIN(RADIANS(E215))+COS(RADIANS(G220))*COS(RADIANS(E215))*COS(RADIANS(N205))))&gt;90,0,$F$4*$F$5/E214^2*(SIN(RADIANS(G220))*SIN(RADIANS(E215))+COS(RADIANS(G220))*COS(RADIANS(E215))*COS(RADIANS(N205))))</f>
        <v>0</v>
      </c>
      <c r="O220" s="3">
        <f>IF(DEGREES(ACOS(SIN(RADIANS(G220))*SIN(RADIANS(E215))+COS(RADIANS(G220))*COS(RADIANS(E215))*COS(RADIANS(O205))))&gt;90,0,$F$4*$F$5/E214^2*(SIN(RADIANS(G220))*SIN(RADIANS(E215))+COS(RADIANS(G220))*COS(RADIANS(E215))*COS(RADIANS(O205))))</f>
        <v>0</v>
      </c>
      <c r="P220" s="3">
        <f>IF(DEGREES(ACOS(SIN(RADIANS(G220))*SIN(RADIANS(E215))+COS(RADIANS(G220))*COS(RADIANS(E215))*COS(RADIANS(P205))))&gt;90,0,$F$4*$F$5/E214^2*(SIN(RADIANS(G220))*SIN(RADIANS(E215))+COS(RADIANS(G220))*COS(RADIANS(E215))*COS(RADIANS(P205))))</f>
        <v>0</v>
      </c>
      <c r="Q220" s="3">
        <f>IF(DEGREES(ACOS(SIN(RADIANS(G220))*SIN(RADIANS(E215))+COS(RADIANS(G220))*COS(RADIANS(E215))*COS(RADIANS(Q205))))&gt;90,0,$F$4*$F$5/E214^2*(SIN(RADIANS(G220))*SIN(RADIANS(E215))+COS(RADIANS(G220))*COS(RADIANS(E215))*COS(RADIANS(Q205))))</f>
        <v>0</v>
      </c>
      <c r="R220" s="3" t="e">
        <f>IF(DEGREES(ACOS(SIN(RADIANS(G220))*SIN(RADIANS(E215))+COS(RADIANS(G220))*COS(RADIANS(E215))*COS(RADIANS(R205))))&gt;90,0,$F$4*$F$5/E214^2*(SIN(RADIANS(G220))*SIN(RADIANS(E215))+COS(RADIANS(G220))*COS(RADIANS(E215))*COS(RADIANS(R205))))</f>
        <v>#DIV/0!</v>
      </c>
      <c r="S220" s="3" t="e">
        <f>IF(DEGREES(ACOS(SIN(RADIANS(G220))*SIN(RADIANS(E215))+COS(RADIANS(G220))*COS(RADIANS(E215))*COS(RADIANS(S205))))&gt;90,0,$F$4*$F$5/E214^2*(SIN(RADIANS(G220))*SIN(RADIANS(E215))+COS(RADIANS(G220))*COS(RADIANS(E215))*COS(RADIANS(S205))))</f>
        <v>#DIV/0!</v>
      </c>
      <c r="T220" s="3" t="e">
        <f>IF(DEGREES(ACOS(SIN(RADIANS(G220))*SIN(RADIANS(E215))+COS(RADIANS(G220))*COS(RADIANS(E215))*COS(RADIANS(T205))))&gt;90,0,$F$4*$F$5/E214^2*(SIN(RADIANS(G220))*SIN(RADIANS(E215))+COS(RADIANS(G220))*COS(RADIANS(E215))*COS(RADIANS(T205))))</f>
        <v>#DIV/0!</v>
      </c>
      <c r="U220" s="3" t="e">
        <f>IF(DEGREES(ACOS(SIN(RADIANS(G220))*SIN(RADIANS(E215))+COS(RADIANS(G220))*COS(RADIANS(E215))*COS(RADIANS(U205))))&gt;90,0,$F$4*$F$5/E214^2*(SIN(RADIANS(G220))*SIN(RADIANS(E215))+COS(RADIANS(G220))*COS(RADIANS(E215))*COS(RADIANS(U205))))</f>
        <v>#DIV/0!</v>
      </c>
      <c r="V220" s="3" t="e">
        <f>IF(DEGREES(ACOS(SIN(RADIANS(G220))*SIN(RADIANS(E215))+COS(RADIANS(G220))*COS(RADIANS(E215))*COS(RADIANS(V205))))&gt;90,0,$F$4*$F$5/E214^2*(SIN(RADIANS(G220))*SIN(RADIANS(E215))+COS(RADIANS(G220))*COS(RADIANS(E215))*COS(RADIANS(V205))))</f>
        <v>#DIV/0!</v>
      </c>
      <c r="W220" s="3" t="e">
        <f>IF(DEGREES(ACOS(SIN(RADIANS(G220))*SIN(RADIANS(E215))+COS(RADIANS(G220))*COS(RADIANS(E215))*COS(RADIANS(W205))))&gt;90,0,$F$4*$F$5/E214^2*(SIN(RADIANS(G220))*SIN(RADIANS(E215))+COS(RADIANS(G220))*COS(RADIANS(E215))*COS(RADIANS(W205))))</f>
        <v>#DIV/0!</v>
      </c>
      <c r="X220" s="3" t="e">
        <f>IF(DEGREES(ACOS(SIN(RADIANS(G220))*SIN(RADIANS(E215))+COS(RADIANS(G220))*COS(RADIANS(E215))*COS(RADIANS(X205))))&gt;90,0,$F$4*$F$5/E214^2*(SIN(RADIANS(G220))*SIN(RADIANS(E215))+COS(RADIANS(G220))*COS(RADIANS(E215))*COS(RADIANS(X205))))</f>
        <v>#DIV/0!</v>
      </c>
      <c r="Y220" s="3" t="e">
        <f>IF(DEGREES(ACOS(SIN(RADIANS(G220))*SIN(RADIANS(E215))+COS(RADIANS(G220))*COS(RADIANS(E215))*COS(RADIANS(Y205))))&gt;90,0,$F$4*$F$5/E214^2*(SIN(RADIANS(G220))*SIN(RADIANS(E215))+COS(RADIANS(G220))*COS(RADIANS(E215))*COS(RADIANS(Y205))))</f>
        <v>#DIV/0!</v>
      </c>
      <c r="Z220" s="3" t="e">
        <f>IF(DEGREES(ACOS(SIN(RADIANS(G220))*SIN(RADIANS(E215))+COS(RADIANS(G220))*COS(RADIANS(E215))*COS(RADIANS(Z205))))&gt;90,0,$F$4*$F$5/E214^2*(SIN(RADIANS(G220))*SIN(RADIANS(E215))+COS(RADIANS(G220))*COS(RADIANS(E215))*COS(RADIANS(Z205))))</f>
        <v>#DIV/0!</v>
      </c>
      <c r="AA220" s="3" t="e">
        <f>IF(DEGREES(ACOS(SIN(RADIANS(G220))*SIN(RADIANS(E215))+COS(RADIANS(G220))*COS(RADIANS(E215))*COS(RADIANS(AA205))))&gt;90,0,$F$4*$F$5/E214^2*(SIN(RADIANS(G220))*SIN(RADIANS(E215))+COS(RADIANS(G220))*COS(RADIANS(E215))*COS(RADIANS(AA205))))</f>
        <v>#DIV/0!</v>
      </c>
      <c r="AB220" s="3" t="e">
        <f>IF(DEGREES(ACOS(SIN(RADIANS(G220))*SIN(RADIANS(E215))+COS(RADIANS(G220))*COS(RADIANS(E215))*COS(RADIANS(AB205))))&gt;90,0,$F$4*$F$5/E214^2*(SIN(RADIANS(G220))*SIN(RADIANS(E215))+COS(RADIANS(G220))*COS(RADIANS(E215))*COS(RADIANS(AB205))))</f>
        <v>#DIV/0!</v>
      </c>
      <c r="AC220" s="3" t="e">
        <f>IF(DEGREES(ACOS(SIN(RADIANS(G220))*SIN(RADIANS(E215))+COS(RADIANS(G220))*COS(RADIANS(E215))*COS(RADIANS(AC205))))&gt;90,0,$F$4*$F$5/E214^2*(SIN(RADIANS(G220))*SIN(RADIANS(E215))+COS(RADIANS(G220))*COS(RADIANS(E215))*COS(RADIANS(AC205))))</f>
        <v>#DIV/0!</v>
      </c>
      <c r="AD220" s="3" t="e">
        <f>IF(DEGREES(ACOS(SIN(RADIANS(G220))*SIN(RADIANS(E215))+COS(RADIANS(G220))*COS(RADIANS(E215))*COS(RADIANS(AD205))))&gt;90,0,$F$4*$F$5/E214^2*(SIN(RADIANS(G220))*SIN(RADIANS(E215))+COS(RADIANS(G220))*COS(RADIANS(E215))*COS(RADIANS(AD205))))</f>
        <v>#DIV/0!</v>
      </c>
      <c r="AE220" s="3" t="e">
        <f>IF(DEGREES(ACOS(SIN(RADIANS(G220))*SIN(RADIANS(E215))+COS(RADIANS(G220))*COS(RADIANS(E215))*COS(RADIANS(AE205))))&gt;90,0,$F$4*$F$5/E214^2*(SIN(RADIANS(G220))*SIN(RADIANS(E215))+COS(RADIANS(G220))*COS(RADIANS(E215))*COS(RADIANS(AE205))))</f>
        <v>#DIV/0!</v>
      </c>
      <c r="AF220" s="3" t="e">
        <f>IF(DEGREES(ACOS(SIN(RADIANS(G220))*SIN(RADIANS(E215))+COS(RADIANS(G220))*COS(RADIANS(E215))*COS(RADIANS(AF205))))&gt;90,0,$F$4*$F$5/E214^2*(SIN(RADIANS(G220))*SIN(RADIANS(E215))+COS(RADIANS(G220))*COS(RADIANS(E215))*COS(RADIANS(AF205))))</f>
        <v>#DIV/0!</v>
      </c>
      <c r="AG220" s="3" t="e">
        <f>IF(DEGREES(ACOS(SIN(RADIANS(G220))*SIN(RADIANS(E215))+COS(RADIANS(G220))*COS(RADIANS(E215))*COS(RADIANS(AG205))))&gt;90,0,$F$4*$F$5/E214^2*(SIN(RADIANS(G220))*SIN(RADIANS(E215))+COS(RADIANS(G220))*COS(RADIANS(E215))*COS(RADIANS(AG205))))</f>
        <v>#DIV/0!</v>
      </c>
      <c r="AH220" s="3" t="e">
        <f>IF(DEGREES(ACOS(SIN(RADIANS(G220))*SIN(RADIANS(E215))+COS(RADIANS(G220))*COS(RADIANS(E215))*COS(RADIANS(AH205))))&gt;90,0,$F$4*$F$5/E214^2*(SIN(RADIANS(G220))*SIN(RADIANS(E215))+COS(RADIANS(G220))*COS(RADIANS(E215))*COS(RADIANS(AH205))))</f>
        <v>#DIV/0!</v>
      </c>
      <c r="AI220" s="3" t="e">
        <f>IF(DEGREES(ACOS(SIN(RADIANS(G220))*SIN(RADIANS(E215))+COS(RADIANS(G220))*COS(RADIANS(E215))*COS(RADIANS(AI205))))&gt;90,0,$F$4*$F$5/E214^2*(SIN(RADIANS(G220))*SIN(RADIANS(E215))+COS(RADIANS(G220))*COS(RADIANS(E215))*COS(RADIANS(AI205))))</f>
        <v>#DIV/0!</v>
      </c>
      <c r="AJ220" s="3" t="e">
        <f>IF(DEGREES(ACOS(SIN(RADIANS(G220))*SIN(RADIANS(E215))+COS(RADIANS(G220))*COS(RADIANS(E215))*COS(RADIANS(AJ205))))&gt;90,0,$F$4*$F$5/E214^2*(SIN(RADIANS(G220))*SIN(RADIANS(E215))+COS(RADIANS(G220))*COS(RADIANS(E215))*COS(RADIANS(AJ205))))</f>
        <v>#DIV/0!</v>
      </c>
      <c r="AK220" s="3">
        <f>IF(DEGREES(ACOS(SIN(RADIANS(G220))*SIN(RADIANS(E215))+COS(RADIANS(G220))*COS(RADIANS(E215))*COS(RADIANS(AK205))))&gt;90,0,$F$4*$F$5/E214^2*(SIN(RADIANS(G220))*SIN(RADIANS(E215))+COS(RADIANS(G220))*COS(RADIANS(E215))*COS(RADIANS(AK205))))</f>
        <v>0</v>
      </c>
      <c r="AL220" s="3">
        <f>IF(DEGREES(ACOS(SIN(RADIANS(G220))*SIN(RADIANS(E215))+COS(RADIANS(G220))*COS(RADIANS(E215))*COS(RADIANS(AL205))))&gt;90,0,$F$4*$F$5/E214^2*(SIN(RADIANS(G220))*SIN(RADIANS(E215))+COS(RADIANS(G220))*COS(RADIANS(E215))*COS(RADIANS(AL205))))</f>
        <v>0</v>
      </c>
      <c r="AM220" s="3">
        <f>IF(DEGREES(ACOS(SIN(RADIANS(G220))*SIN(RADIANS(E215))+COS(RADIANS(G220))*COS(RADIANS(E215))*COS(RADIANS(AM205))))&gt;90,0,$F$4*$F$5/E214^2*(SIN(RADIANS(G220))*SIN(RADIANS(E215))+COS(RADIANS(G220))*COS(RADIANS(E215))*COS(RADIANS(AM205))))</f>
        <v>0</v>
      </c>
      <c r="AN220" s="3">
        <f>IF(DEGREES(ACOS(SIN(RADIANS(G220))*SIN(RADIANS(E215))+COS(RADIANS(G220))*COS(RADIANS(E215))*COS(RADIANS(AN205))))&gt;90,0,$F$4*$F$5/E214^2*(SIN(RADIANS(G220))*SIN(RADIANS(E215))+COS(RADIANS(G220))*COS(RADIANS(E215))*COS(RADIANS(AN205))))</f>
        <v>0</v>
      </c>
      <c r="AO220" s="3">
        <f>IF(DEGREES(ACOS(SIN(RADIANS(G220))*SIN(RADIANS(E215))+COS(RADIANS(G220))*COS(RADIANS(E215))*COS(RADIANS(AO205))))&gt;90,0,$F$4*$F$5/E214^2*(SIN(RADIANS(G220))*SIN(RADIANS(E215))+COS(RADIANS(G220))*COS(RADIANS(E215))*COS(RADIANS(AO205))))</f>
        <v>0</v>
      </c>
      <c r="AP220" s="3">
        <f>IF(DEGREES(ACOS(SIN(RADIANS(G220))*SIN(RADIANS(E215))+COS(RADIANS(G220))*COS(RADIANS(E215))*COS(RADIANS(AP205))))&gt;90,0,$F$4*$F$5/E214^2*(SIN(RADIANS(G220))*SIN(RADIANS(E215))+COS(RADIANS(G220))*COS(RADIANS(E215))*COS(RADIANS(AP205))))</f>
        <v>0</v>
      </c>
      <c r="AQ220" s="3">
        <f>IF(DEGREES(ACOS(SIN(RADIANS(G220))*SIN(RADIANS(E215))+COS(RADIANS(G220))*COS(RADIANS(E215))*COS(RADIANS(AQ205))))&gt;90,0,$F$4*$F$5/E214^2*(SIN(RADIANS(G220))*SIN(RADIANS(E215))+COS(RADIANS(G220))*COS(RADIANS(E215))*COS(RADIANS(AQ205))))</f>
        <v>0</v>
      </c>
      <c r="AR220" s="3">
        <f>IF(DEGREES(ACOS(SIN(RADIANS(G220))*SIN(RADIANS(E215))+COS(RADIANS(G220))*COS(RADIANS(E215))*COS(RADIANS(AR205))))&gt;90,0,$F$4*$F$5/E214^2*(SIN(RADIANS(G220))*SIN(RADIANS(E215))+COS(RADIANS(G220))*COS(RADIANS(E215))*COS(RADIANS(AR205))))</f>
        <v>0</v>
      </c>
    </row>
    <row r="221" spans="2:44" ht="15.75" customHeight="1" x14ac:dyDescent="0.2">
      <c r="G221" s="3">
        <v>-50</v>
      </c>
      <c r="I221" s="3">
        <f>IF(DEGREES(ACOS(SIN(RADIANS(G221))*SIN(RADIANS(E215))+COS(RADIANS(G221))*COS(RADIANS(E215))*COS(RADIANS(I205))))&gt;90,0,$F$4*$F$5/E214^2*(SIN(RADIANS(G221))*SIN(RADIANS(E215))+COS(RADIANS(G221))*COS(RADIANS(E215))*COS(RADIANS(I205))))</f>
        <v>0</v>
      </c>
      <c r="J221" s="3">
        <f>IF(DEGREES(ACOS(SIN(RADIANS(G221))*SIN(RADIANS(E215))+COS(RADIANS(G221))*COS(RADIANS(E215))*COS(RADIANS(J205))))&gt;90,0,$F$4*$F$5/E214^2*(SIN(RADIANS(G221))*SIN(RADIANS(E215))+COS(RADIANS(G221))*COS(RADIANS(E215))*COS(RADIANS(J205))))</f>
        <v>0</v>
      </c>
      <c r="K221" s="3">
        <f>IF(DEGREES(ACOS(SIN(RADIANS(G221))*SIN(RADIANS(E215))+COS(RADIANS(G221))*COS(RADIANS(E215))*COS(RADIANS(K205))))&gt;90,0,$F$4*$F$5/E214^2*(SIN(RADIANS(G221))*SIN(RADIANS(E215))+COS(RADIANS(G221))*COS(RADIANS(E215))*COS(RADIANS(K205))))</f>
        <v>0</v>
      </c>
      <c r="L221" s="3">
        <f>IF(DEGREES(ACOS(SIN(RADIANS(G221))*SIN(RADIANS(E215))+COS(RADIANS(G221))*COS(RADIANS(E215))*COS(RADIANS(L205))))&gt;90,0,$F$4*$F$5/E214^2*(SIN(RADIANS(G221))*SIN(RADIANS(E215))+COS(RADIANS(G221))*COS(RADIANS(E215))*COS(RADIANS(L205))))</f>
        <v>0</v>
      </c>
      <c r="M221" s="3">
        <f>IF(DEGREES(ACOS(SIN(RADIANS(G221))*SIN(RADIANS(E215))+COS(RADIANS(G221))*COS(RADIANS(E215))*COS(RADIANS(M205))))&gt;90,0,$F$4*$F$5/E214^2*(SIN(RADIANS(G221))*SIN(RADIANS(E215))+COS(RADIANS(G221))*COS(RADIANS(E215))*COS(RADIANS(M205))))</f>
        <v>0</v>
      </c>
      <c r="N221" s="3">
        <f>IF(DEGREES(ACOS(SIN(RADIANS(G221))*SIN(RADIANS(E215))+COS(RADIANS(G221))*COS(RADIANS(E215))*COS(RADIANS(N205))))&gt;90,0,$F$4*$F$5/E214^2*(SIN(RADIANS(G221))*SIN(RADIANS(E215))+COS(RADIANS(G221))*COS(RADIANS(E215))*COS(RADIANS(N205))))</f>
        <v>0</v>
      </c>
      <c r="O221" s="3">
        <f>IF(DEGREES(ACOS(SIN(RADIANS(G221))*SIN(RADIANS(E215))+COS(RADIANS(G221))*COS(RADIANS(E215))*COS(RADIANS(O205))))&gt;90,0,$F$4*$F$5/E214^2*(SIN(RADIANS(G221))*SIN(RADIANS(E215))+COS(RADIANS(G221))*COS(RADIANS(E215))*COS(RADIANS(O205))))</f>
        <v>0</v>
      </c>
      <c r="P221" s="3">
        <f>IF(DEGREES(ACOS(SIN(RADIANS(G221))*SIN(RADIANS(E215))+COS(RADIANS(G221))*COS(RADIANS(E215))*COS(RADIANS(P205))))&gt;90,0,$F$4*$F$5/E214^2*(SIN(RADIANS(G221))*SIN(RADIANS(E215))+COS(RADIANS(G221))*COS(RADIANS(E215))*COS(RADIANS(P205))))</f>
        <v>0</v>
      </c>
      <c r="Q221" s="3">
        <f>IF(DEGREES(ACOS(SIN(RADIANS(G221))*SIN(RADIANS(E215))+COS(RADIANS(G221))*COS(RADIANS(E215))*COS(RADIANS(Q205))))&gt;90,0,$F$4*$F$5/E214^2*(SIN(RADIANS(G221))*SIN(RADIANS(E215))+COS(RADIANS(G221))*COS(RADIANS(E215))*COS(RADIANS(Q205))))</f>
        <v>0</v>
      </c>
      <c r="R221" s="3" t="e">
        <f>IF(DEGREES(ACOS(SIN(RADIANS(G221))*SIN(RADIANS(E215))+COS(RADIANS(G221))*COS(RADIANS(E215))*COS(RADIANS(R205))))&gt;90,0,$F$4*$F$5/E214^2*(SIN(RADIANS(G221))*SIN(RADIANS(E215))+COS(RADIANS(G221))*COS(RADIANS(E215))*COS(RADIANS(R205))))</f>
        <v>#DIV/0!</v>
      </c>
      <c r="S221" s="3" t="e">
        <f>IF(DEGREES(ACOS(SIN(RADIANS(G221))*SIN(RADIANS(E215))+COS(RADIANS(G221))*COS(RADIANS(E215))*COS(RADIANS(S205))))&gt;90,0,$F$4*$F$5/E214^2*(SIN(RADIANS(G221))*SIN(RADIANS(E215))+COS(RADIANS(G221))*COS(RADIANS(E215))*COS(RADIANS(S205))))</f>
        <v>#DIV/0!</v>
      </c>
      <c r="T221" s="3" t="e">
        <f>IF(DEGREES(ACOS(SIN(RADIANS(G221))*SIN(RADIANS(E215))+COS(RADIANS(G221))*COS(RADIANS(E215))*COS(RADIANS(T205))))&gt;90,0,$F$4*$F$5/E214^2*(SIN(RADIANS(G221))*SIN(RADIANS(E215))+COS(RADIANS(G221))*COS(RADIANS(E215))*COS(RADIANS(T205))))</f>
        <v>#DIV/0!</v>
      </c>
      <c r="U221" s="3" t="e">
        <f>IF(DEGREES(ACOS(SIN(RADIANS(G221))*SIN(RADIANS(E215))+COS(RADIANS(G221))*COS(RADIANS(E215))*COS(RADIANS(U205))))&gt;90,0,$F$4*$F$5/E214^2*(SIN(RADIANS(G221))*SIN(RADIANS(E215))+COS(RADIANS(G221))*COS(RADIANS(E215))*COS(RADIANS(U205))))</f>
        <v>#DIV/0!</v>
      </c>
      <c r="V221" s="3" t="e">
        <f>IF(DEGREES(ACOS(SIN(RADIANS(G221))*SIN(RADIANS(E215))+COS(RADIANS(G221))*COS(RADIANS(E215))*COS(RADIANS(V205))))&gt;90,0,$F$4*$F$5/E214^2*(SIN(RADIANS(G221))*SIN(RADIANS(E215))+COS(RADIANS(G221))*COS(RADIANS(E215))*COS(RADIANS(V205))))</f>
        <v>#DIV/0!</v>
      </c>
      <c r="W221" s="3" t="e">
        <f>IF(DEGREES(ACOS(SIN(RADIANS(G221))*SIN(RADIANS(E215))+COS(RADIANS(G221))*COS(RADIANS(E215))*COS(RADIANS(W205))))&gt;90,0,$F$4*$F$5/E214^2*(SIN(RADIANS(G221))*SIN(RADIANS(E215))+COS(RADIANS(G221))*COS(RADIANS(E215))*COS(RADIANS(W205))))</f>
        <v>#DIV/0!</v>
      </c>
      <c r="X221" s="3" t="e">
        <f>IF(DEGREES(ACOS(SIN(RADIANS(G221))*SIN(RADIANS(E215))+COS(RADIANS(G221))*COS(RADIANS(E215))*COS(RADIANS(X205))))&gt;90,0,$F$4*$F$5/E214^2*(SIN(RADIANS(G221))*SIN(RADIANS(E215))+COS(RADIANS(G221))*COS(RADIANS(E215))*COS(RADIANS(X205))))</f>
        <v>#DIV/0!</v>
      </c>
      <c r="Y221" s="3" t="e">
        <f>IF(DEGREES(ACOS(SIN(RADIANS(G221))*SIN(RADIANS(E215))+COS(RADIANS(G221))*COS(RADIANS(E215))*COS(RADIANS(Y205))))&gt;90,0,$F$4*$F$5/E214^2*(SIN(RADIANS(G221))*SIN(RADIANS(E215))+COS(RADIANS(G221))*COS(RADIANS(E215))*COS(RADIANS(Y205))))</f>
        <v>#DIV/0!</v>
      </c>
      <c r="Z221" s="3" t="e">
        <f>IF(DEGREES(ACOS(SIN(RADIANS(G221))*SIN(RADIANS(E215))+COS(RADIANS(G221))*COS(RADIANS(E215))*COS(RADIANS(Z205))))&gt;90,0,$F$4*$F$5/E214^2*(SIN(RADIANS(G221))*SIN(RADIANS(E215))+COS(RADIANS(G221))*COS(RADIANS(E215))*COS(RADIANS(Z205))))</f>
        <v>#DIV/0!</v>
      </c>
      <c r="AA221" s="3" t="e">
        <f>IF(DEGREES(ACOS(SIN(RADIANS(G221))*SIN(RADIANS(E215))+COS(RADIANS(G221))*COS(RADIANS(E215))*COS(RADIANS(AA205))))&gt;90,0,$F$4*$F$5/E214^2*(SIN(RADIANS(G221))*SIN(RADIANS(E215))+COS(RADIANS(G221))*COS(RADIANS(E215))*COS(RADIANS(AA205))))</f>
        <v>#DIV/0!</v>
      </c>
      <c r="AB221" s="3" t="e">
        <f>IF(DEGREES(ACOS(SIN(RADIANS(G221))*SIN(RADIANS(E215))+COS(RADIANS(G221))*COS(RADIANS(E215))*COS(RADIANS(AB205))))&gt;90,0,$F$4*$F$5/E214^2*(SIN(RADIANS(G221))*SIN(RADIANS(E215))+COS(RADIANS(G221))*COS(RADIANS(E215))*COS(RADIANS(AB205))))</f>
        <v>#DIV/0!</v>
      </c>
      <c r="AC221" s="3" t="e">
        <f>IF(DEGREES(ACOS(SIN(RADIANS(G221))*SIN(RADIANS(E215))+COS(RADIANS(G221))*COS(RADIANS(E215))*COS(RADIANS(AC205))))&gt;90,0,$F$4*$F$5/E214^2*(SIN(RADIANS(G221))*SIN(RADIANS(E215))+COS(RADIANS(G221))*COS(RADIANS(E215))*COS(RADIANS(AC205))))</f>
        <v>#DIV/0!</v>
      </c>
      <c r="AD221" s="3" t="e">
        <f>IF(DEGREES(ACOS(SIN(RADIANS(G221))*SIN(RADIANS(E215))+COS(RADIANS(G221))*COS(RADIANS(E215))*COS(RADIANS(AD205))))&gt;90,0,$F$4*$F$5/E214^2*(SIN(RADIANS(G221))*SIN(RADIANS(E215))+COS(RADIANS(G221))*COS(RADIANS(E215))*COS(RADIANS(AD205))))</f>
        <v>#DIV/0!</v>
      </c>
      <c r="AE221" s="3" t="e">
        <f>IF(DEGREES(ACOS(SIN(RADIANS(G221))*SIN(RADIANS(E215))+COS(RADIANS(G221))*COS(RADIANS(E215))*COS(RADIANS(AE205))))&gt;90,0,$F$4*$F$5/E214^2*(SIN(RADIANS(G221))*SIN(RADIANS(E215))+COS(RADIANS(G221))*COS(RADIANS(E215))*COS(RADIANS(AE205))))</f>
        <v>#DIV/0!</v>
      </c>
      <c r="AF221" s="3" t="e">
        <f>IF(DEGREES(ACOS(SIN(RADIANS(G221))*SIN(RADIANS(E215))+COS(RADIANS(G221))*COS(RADIANS(E215))*COS(RADIANS(AF205))))&gt;90,0,$F$4*$F$5/E214^2*(SIN(RADIANS(G221))*SIN(RADIANS(E215))+COS(RADIANS(G221))*COS(RADIANS(E215))*COS(RADIANS(AF205))))</f>
        <v>#DIV/0!</v>
      </c>
      <c r="AG221" s="3" t="e">
        <f>IF(DEGREES(ACOS(SIN(RADIANS(G221))*SIN(RADIANS(E215))+COS(RADIANS(G221))*COS(RADIANS(E215))*COS(RADIANS(AG205))))&gt;90,0,$F$4*$F$5/E214^2*(SIN(RADIANS(G221))*SIN(RADIANS(E215))+COS(RADIANS(G221))*COS(RADIANS(E215))*COS(RADIANS(AG205))))</f>
        <v>#DIV/0!</v>
      </c>
      <c r="AH221" s="3" t="e">
        <f>IF(DEGREES(ACOS(SIN(RADIANS(G221))*SIN(RADIANS(E215))+COS(RADIANS(G221))*COS(RADIANS(E215))*COS(RADIANS(AH205))))&gt;90,0,$F$4*$F$5/E214^2*(SIN(RADIANS(G221))*SIN(RADIANS(E215))+COS(RADIANS(G221))*COS(RADIANS(E215))*COS(RADIANS(AH205))))</f>
        <v>#DIV/0!</v>
      </c>
      <c r="AI221" s="3" t="e">
        <f>IF(DEGREES(ACOS(SIN(RADIANS(G221))*SIN(RADIANS(E215))+COS(RADIANS(G221))*COS(RADIANS(E215))*COS(RADIANS(AI205))))&gt;90,0,$F$4*$F$5/E214^2*(SIN(RADIANS(G221))*SIN(RADIANS(E215))+COS(RADIANS(G221))*COS(RADIANS(E215))*COS(RADIANS(AI205))))</f>
        <v>#DIV/0!</v>
      </c>
      <c r="AJ221" s="3" t="e">
        <f>IF(DEGREES(ACOS(SIN(RADIANS(G221))*SIN(RADIANS(E215))+COS(RADIANS(G221))*COS(RADIANS(E215))*COS(RADIANS(AJ205))))&gt;90,0,$F$4*$F$5/E214^2*(SIN(RADIANS(G221))*SIN(RADIANS(E215))+COS(RADIANS(G221))*COS(RADIANS(E215))*COS(RADIANS(AJ205))))</f>
        <v>#DIV/0!</v>
      </c>
      <c r="AK221" s="3">
        <f>IF(DEGREES(ACOS(SIN(RADIANS(G221))*SIN(RADIANS(E215))+COS(RADIANS(G221))*COS(RADIANS(E215))*COS(RADIANS(AK205))))&gt;90,0,$F$4*$F$5/E214^2*(SIN(RADIANS(G221))*SIN(RADIANS(E215))+COS(RADIANS(G221))*COS(RADIANS(E215))*COS(RADIANS(AK205))))</f>
        <v>0</v>
      </c>
      <c r="AL221" s="3">
        <f>IF(DEGREES(ACOS(SIN(RADIANS(G221))*SIN(RADIANS(E215))+COS(RADIANS(G221))*COS(RADIANS(E215))*COS(RADIANS(AL205))))&gt;90,0,$F$4*$F$5/E214^2*(SIN(RADIANS(G221))*SIN(RADIANS(E215))+COS(RADIANS(G221))*COS(RADIANS(E215))*COS(RADIANS(AL205))))</f>
        <v>0</v>
      </c>
      <c r="AM221" s="3">
        <f>IF(DEGREES(ACOS(SIN(RADIANS(G221))*SIN(RADIANS(E215))+COS(RADIANS(G221))*COS(RADIANS(E215))*COS(RADIANS(AM205))))&gt;90,0,$F$4*$F$5/E214^2*(SIN(RADIANS(G221))*SIN(RADIANS(E215))+COS(RADIANS(G221))*COS(RADIANS(E215))*COS(RADIANS(AM205))))</f>
        <v>0</v>
      </c>
      <c r="AN221" s="3">
        <f>IF(DEGREES(ACOS(SIN(RADIANS(G221))*SIN(RADIANS(E215))+COS(RADIANS(G221))*COS(RADIANS(E215))*COS(RADIANS(AN205))))&gt;90,0,$F$4*$F$5/E214^2*(SIN(RADIANS(G221))*SIN(RADIANS(E215))+COS(RADIANS(G221))*COS(RADIANS(E215))*COS(RADIANS(AN205))))</f>
        <v>0</v>
      </c>
      <c r="AO221" s="3">
        <f>IF(DEGREES(ACOS(SIN(RADIANS(G221))*SIN(RADIANS(E215))+COS(RADIANS(G221))*COS(RADIANS(E215))*COS(RADIANS(AO205))))&gt;90,0,$F$4*$F$5/E214^2*(SIN(RADIANS(G221))*SIN(RADIANS(E215))+COS(RADIANS(G221))*COS(RADIANS(E215))*COS(RADIANS(AO205))))</f>
        <v>0</v>
      </c>
      <c r="AP221" s="3">
        <f>IF(DEGREES(ACOS(SIN(RADIANS(G221))*SIN(RADIANS(E215))+COS(RADIANS(G221))*COS(RADIANS(E215))*COS(RADIANS(AP205))))&gt;90,0,$F$4*$F$5/E214^2*(SIN(RADIANS(G221))*SIN(RADIANS(E215))+COS(RADIANS(G221))*COS(RADIANS(E215))*COS(RADIANS(AP205))))</f>
        <v>0</v>
      </c>
      <c r="AQ221" s="3">
        <f>IF(DEGREES(ACOS(SIN(RADIANS(G221))*SIN(RADIANS(E215))+COS(RADIANS(G221))*COS(RADIANS(E215))*COS(RADIANS(AQ205))))&gt;90,0,$F$4*$F$5/E214^2*(SIN(RADIANS(G221))*SIN(RADIANS(E215))+COS(RADIANS(G221))*COS(RADIANS(E215))*COS(RADIANS(AQ205))))</f>
        <v>0</v>
      </c>
      <c r="AR221" s="3">
        <f>IF(DEGREES(ACOS(SIN(RADIANS(G221))*SIN(RADIANS(E215))+COS(RADIANS(G221))*COS(RADIANS(E215))*COS(RADIANS(AR205))))&gt;90,0,$F$4*$F$5/E214^2*(SIN(RADIANS(G221))*SIN(RADIANS(E215))+COS(RADIANS(G221))*COS(RADIANS(E215))*COS(RADIANS(AR205))))</f>
        <v>0</v>
      </c>
    </row>
    <row r="222" spans="2:44" ht="15.75" customHeight="1" x14ac:dyDescent="0.2">
      <c r="G222" s="3">
        <v>-60</v>
      </c>
      <c r="I222" s="3">
        <f>IF(DEGREES(ACOS(SIN(RADIANS(G222))*SIN(RADIANS(E215))+COS(RADIANS(G222))*COS(RADIANS(E215))*COS(RADIANS(I205))))&gt;90,0,$F$4*$F$5/E214^2*(SIN(RADIANS(G222))*SIN(RADIANS(E215))+COS(RADIANS(G222))*COS(RADIANS(E215))*COS(RADIANS(I205))))</f>
        <v>0</v>
      </c>
      <c r="J222" s="3">
        <f>IF(DEGREES(ACOS(SIN(RADIANS(G222))*SIN(RADIANS(E215))+COS(RADIANS(G222))*COS(RADIANS(E215))*COS(RADIANS(J205))))&gt;90,0,$F$4*$F$5/E214^2*(SIN(RADIANS(G222))*SIN(RADIANS(E215))+COS(RADIANS(G222))*COS(RADIANS(E215))*COS(RADIANS(J205))))</f>
        <v>0</v>
      </c>
      <c r="K222" s="3">
        <f>IF(DEGREES(ACOS(SIN(RADIANS(G222))*SIN(RADIANS(E215))+COS(RADIANS(G222))*COS(RADIANS(E215))*COS(RADIANS(K205))))&gt;90,0,$F$4*$F$5/E214^2*(SIN(RADIANS(G222))*SIN(RADIANS(E215))+COS(RADIANS(G222))*COS(RADIANS(E215))*COS(RADIANS(K205))))</f>
        <v>0</v>
      </c>
      <c r="L222" s="3">
        <f>IF(DEGREES(ACOS(SIN(RADIANS(G222))*SIN(RADIANS(E215))+COS(RADIANS(G222))*COS(RADIANS(E215))*COS(RADIANS(L205))))&gt;90,0,$F$4*$F$5/E214^2*(SIN(RADIANS(G222))*SIN(RADIANS(E215))+COS(RADIANS(G222))*COS(RADIANS(E215))*COS(RADIANS(L205))))</f>
        <v>0</v>
      </c>
      <c r="M222" s="3">
        <f>IF(DEGREES(ACOS(SIN(RADIANS(G222))*SIN(RADIANS(E215))+COS(RADIANS(G222))*COS(RADIANS(E215))*COS(RADIANS(M205))))&gt;90,0,$F$4*$F$5/E214^2*(SIN(RADIANS(G222))*SIN(RADIANS(E215))+COS(RADIANS(G222))*COS(RADIANS(E215))*COS(RADIANS(M205))))</f>
        <v>0</v>
      </c>
      <c r="N222" s="3">
        <f>IF(DEGREES(ACOS(SIN(RADIANS(G222))*SIN(RADIANS(E215))+COS(RADIANS(G222))*COS(RADIANS(E215))*COS(RADIANS(N205))))&gt;90,0,$F$4*$F$5/E214^2*(SIN(RADIANS(G222))*SIN(RADIANS(E215))+COS(RADIANS(G222))*COS(RADIANS(E215))*COS(RADIANS(N205))))</f>
        <v>0</v>
      </c>
      <c r="O222" s="3">
        <f>IF(DEGREES(ACOS(SIN(RADIANS(G222))*SIN(RADIANS(E215))+COS(RADIANS(G222))*COS(RADIANS(E215))*COS(RADIANS(O205))))&gt;90,0,$F$4*$F$5/E214^2*(SIN(RADIANS(G222))*SIN(RADIANS(E215))+COS(RADIANS(G222))*COS(RADIANS(E215))*COS(RADIANS(O205))))</f>
        <v>0</v>
      </c>
      <c r="P222" s="3">
        <f>IF(DEGREES(ACOS(SIN(RADIANS(G222))*SIN(RADIANS(E215))+COS(RADIANS(G222))*COS(RADIANS(E215))*COS(RADIANS(P205))))&gt;90,0,$F$4*$F$5/E214^2*(SIN(RADIANS(G222))*SIN(RADIANS(E215))+COS(RADIANS(G222))*COS(RADIANS(E215))*COS(RADIANS(P205))))</f>
        <v>0</v>
      </c>
      <c r="Q222" s="3">
        <f>IF(DEGREES(ACOS(SIN(RADIANS(G222))*SIN(RADIANS(E215))+COS(RADIANS(G222))*COS(RADIANS(E215))*COS(RADIANS(Q205))))&gt;90,0,$F$4*$F$5/E214^2*(SIN(RADIANS(G222))*SIN(RADIANS(E215))+COS(RADIANS(G222))*COS(RADIANS(E215))*COS(RADIANS(Q205))))</f>
        <v>0</v>
      </c>
      <c r="R222" s="3" t="e">
        <f>IF(DEGREES(ACOS(SIN(RADIANS(G222))*SIN(RADIANS(E215))+COS(RADIANS(G222))*COS(RADIANS(E215))*COS(RADIANS(R205))))&gt;90,0,$F$4*$F$5/E214^2*(SIN(RADIANS(G222))*SIN(RADIANS(E215))+COS(RADIANS(G222))*COS(RADIANS(E215))*COS(RADIANS(R205))))</f>
        <v>#DIV/0!</v>
      </c>
      <c r="S222" s="3" t="e">
        <f>IF(DEGREES(ACOS(SIN(RADIANS(G222))*SIN(RADIANS(E215))+COS(RADIANS(G222))*COS(RADIANS(E215))*COS(RADIANS(S205))))&gt;90,0,$F$4*$F$5/E214^2*(SIN(RADIANS(G222))*SIN(RADIANS(E215))+COS(RADIANS(G222))*COS(RADIANS(E215))*COS(RADIANS(S205))))</f>
        <v>#DIV/0!</v>
      </c>
      <c r="T222" s="3" t="e">
        <f>IF(DEGREES(ACOS(SIN(RADIANS(G222))*SIN(RADIANS(E215))+COS(RADIANS(G222))*COS(RADIANS(E215))*COS(RADIANS(T205))))&gt;90,0,$F$4*$F$5/E214^2*(SIN(RADIANS(G222))*SIN(RADIANS(E215))+COS(RADIANS(G222))*COS(RADIANS(E215))*COS(RADIANS(T205))))</f>
        <v>#DIV/0!</v>
      </c>
      <c r="U222" s="3" t="e">
        <f>IF(DEGREES(ACOS(SIN(RADIANS(G222))*SIN(RADIANS(E215))+COS(RADIANS(G222))*COS(RADIANS(E215))*COS(RADIANS(U205))))&gt;90,0,$F$4*$F$5/E214^2*(SIN(RADIANS(G222))*SIN(RADIANS(E215))+COS(RADIANS(G222))*COS(RADIANS(E215))*COS(RADIANS(U205))))</f>
        <v>#DIV/0!</v>
      </c>
      <c r="V222" s="3" t="e">
        <f>IF(DEGREES(ACOS(SIN(RADIANS(G222))*SIN(RADIANS(E215))+COS(RADIANS(G222))*COS(RADIANS(E215))*COS(RADIANS(V205))))&gt;90,0,$F$4*$F$5/E214^2*(SIN(RADIANS(G222))*SIN(RADIANS(E215))+COS(RADIANS(G222))*COS(RADIANS(E215))*COS(RADIANS(V205))))</f>
        <v>#DIV/0!</v>
      </c>
      <c r="W222" s="3" t="e">
        <f>IF(DEGREES(ACOS(SIN(RADIANS(G222))*SIN(RADIANS(E215))+COS(RADIANS(G222))*COS(RADIANS(E215))*COS(RADIANS(W205))))&gt;90,0,$F$4*$F$5/E214^2*(SIN(RADIANS(G222))*SIN(RADIANS(E215))+COS(RADIANS(G222))*COS(RADIANS(E215))*COS(RADIANS(W205))))</f>
        <v>#DIV/0!</v>
      </c>
      <c r="X222" s="3" t="e">
        <f>IF(DEGREES(ACOS(SIN(RADIANS(G222))*SIN(RADIANS(E215))+COS(RADIANS(G222))*COS(RADIANS(E215))*COS(RADIANS(X205))))&gt;90,0,$F$4*$F$5/E214^2*(SIN(RADIANS(G222))*SIN(RADIANS(E215))+COS(RADIANS(G222))*COS(RADIANS(E215))*COS(RADIANS(X205))))</f>
        <v>#DIV/0!</v>
      </c>
      <c r="Y222" s="3" t="e">
        <f>IF(DEGREES(ACOS(SIN(RADIANS(G222))*SIN(RADIANS(E215))+COS(RADIANS(G222))*COS(RADIANS(E215))*COS(RADIANS(Y205))))&gt;90,0,$F$4*$F$5/E214^2*(SIN(RADIANS(G222))*SIN(RADIANS(E215))+COS(RADIANS(G222))*COS(RADIANS(E215))*COS(RADIANS(Y205))))</f>
        <v>#DIV/0!</v>
      </c>
      <c r="Z222" s="3" t="e">
        <f>IF(DEGREES(ACOS(SIN(RADIANS(G222))*SIN(RADIANS(E215))+COS(RADIANS(G222))*COS(RADIANS(E215))*COS(RADIANS(Z205))))&gt;90,0,$F$4*$F$5/E214^2*(SIN(RADIANS(G222))*SIN(RADIANS(E215))+COS(RADIANS(G222))*COS(RADIANS(E215))*COS(RADIANS(Z205))))</f>
        <v>#DIV/0!</v>
      </c>
      <c r="AA222" s="3" t="e">
        <f>IF(DEGREES(ACOS(SIN(RADIANS(G222))*SIN(RADIANS(E215))+COS(RADIANS(G222))*COS(RADIANS(E215))*COS(RADIANS(AA205))))&gt;90,0,$F$4*$F$5/E214^2*(SIN(RADIANS(G222))*SIN(RADIANS(E215))+COS(RADIANS(G222))*COS(RADIANS(E215))*COS(RADIANS(AA205))))</f>
        <v>#DIV/0!</v>
      </c>
      <c r="AB222" s="3" t="e">
        <f>IF(DEGREES(ACOS(SIN(RADIANS(G222))*SIN(RADIANS(E215))+COS(RADIANS(G222))*COS(RADIANS(E215))*COS(RADIANS(AB205))))&gt;90,0,$F$4*$F$5/E214^2*(SIN(RADIANS(G222))*SIN(RADIANS(E215))+COS(RADIANS(G222))*COS(RADIANS(E215))*COS(RADIANS(AB205))))</f>
        <v>#DIV/0!</v>
      </c>
      <c r="AC222" s="3" t="e">
        <f>IF(DEGREES(ACOS(SIN(RADIANS(G222))*SIN(RADIANS(E215))+COS(RADIANS(G222))*COS(RADIANS(E215))*COS(RADIANS(AC205))))&gt;90,0,$F$4*$F$5/E214^2*(SIN(RADIANS(G222))*SIN(RADIANS(E215))+COS(RADIANS(G222))*COS(RADIANS(E215))*COS(RADIANS(AC205))))</f>
        <v>#DIV/0!</v>
      </c>
      <c r="AD222" s="3" t="e">
        <f>IF(DEGREES(ACOS(SIN(RADIANS(G222))*SIN(RADIANS(E215))+COS(RADIANS(G222))*COS(RADIANS(E215))*COS(RADIANS(AD205))))&gt;90,0,$F$4*$F$5/E214^2*(SIN(RADIANS(G222))*SIN(RADIANS(E215))+COS(RADIANS(G222))*COS(RADIANS(E215))*COS(RADIANS(AD205))))</f>
        <v>#DIV/0!</v>
      </c>
      <c r="AE222" s="3" t="e">
        <f>IF(DEGREES(ACOS(SIN(RADIANS(G222))*SIN(RADIANS(E215))+COS(RADIANS(G222))*COS(RADIANS(E215))*COS(RADIANS(AE205))))&gt;90,0,$F$4*$F$5/E214^2*(SIN(RADIANS(G222))*SIN(RADIANS(E215))+COS(RADIANS(G222))*COS(RADIANS(E215))*COS(RADIANS(AE205))))</f>
        <v>#DIV/0!</v>
      </c>
      <c r="AF222" s="3" t="e">
        <f>IF(DEGREES(ACOS(SIN(RADIANS(G222))*SIN(RADIANS(E215))+COS(RADIANS(G222))*COS(RADIANS(E215))*COS(RADIANS(AF205))))&gt;90,0,$F$4*$F$5/E214^2*(SIN(RADIANS(G222))*SIN(RADIANS(E215))+COS(RADIANS(G222))*COS(RADIANS(E215))*COS(RADIANS(AF205))))</f>
        <v>#DIV/0!</v>
      </c>
      <c r="AG222" s="3" t="e">
        <f>IF(DEGREES(ACOS(SIN(RADIANS(G222))*SIN(RADIANS(E215))+COS(RADIANS(G222))*COS(RADIANS(E215))*COS(RADIANS(AG205))))&gt;90,0,$F$4*$F$5/E214^2*(SIN(RADIANS(G222))*SIN(RADIANS(E215))+COS(RADIANS(G222))*COS(RADIANS(E215))*COS(RADIANS(AG205))))</f>
        <v>#DIV/0!</v>
      </c>
      <c r="AH222" s="3" t="e">
        <f>IF(DEGREES(ACOS(SIN(RADIANS(G222))*SIN(RADIANS(E215))+COS(RADIANS(G222))*COS(RADIANS(E215))*COS(RADIANS(AH205))))&gt;90,0,$F$4*$F$5/E214^2*(SIN(RADIANS(G222))*SIN(RADIANS(E215))+COS(RADIANS(G222))*COS(RADIANS(E215))*COS(RADIANS(AH205))))</f>
        <v>#DIV/0!</v>
      </c>
      <c r="AI222" s="3" t="e">
        <f>IF(DEGREES(ACOS(SIN(RADIANS(G222))*SIN(RADIANS(E215))+COS(RADIANS(G222))*COS(RADIANS(E215))*COS(RADIANS(AI205))))&gt;90,0,$F$4*$F$5/E214^2*(SIN(RADIANS(G222))*SIN(RADIANS(E215))+COS(RADIANS(G222))*COS(RADIANS(E215))*COS(RADIANS(AI205))))</f>
        <v>#DIV/0!</v>
      </c>
      <c r="AJ222" s="3" t="e">
        <f>IF(DEGREES(ACOS(SIN(RADIANS(G222))*SIN(RADIANS(E215))+COS(RADIANS(G222))*COS(RADIANS(E215))*COS(RADIANS(AJ205))))&gt;90,0,$F$4*$F$5/E214^2*(SIN(RADIANS(G222))*SIN(RADIANS(E215))+COS(RADIANS(G222))*COS(RADIANS(E215))*COS(RADIANS(AJ205))))</f>
        <v>#DIV/0!</v>
      </c>
      <c r="AK222" s="3">
        <f>IF(DEGREES(ACOS(SIN(RADIANS(G222))*SIN(RADIANS(E215))+COS(RADIANS(G222))*COS(RADIANS(E215))*COS(RADIANS(AK205))))&gt;90,0,$F$4*$F$5/E214^2*(SIN(RADIANS(G222))*SIN(RADIANS(E215))+COS(RADIANS(G222))*COS(RADIANS(E215))*COS(RADIANS(AK205))))</f>
        <v>0</v>
      </c>
      <c r="AL222" s="3">
        <f>IF(DEGREES(ACOS(SIN(RADIANS(G222))*SIN(RADIANS(E215))+COS(RADIANS(G222))*COS(RADIANS(E215))*COS(RADIANS(AL205))))&gt;90,0,$F$4*$F$5/E214^2*(SIN(RADIANS(G222))*SIN(RADIANS(E215))+COS(RADIANS(G222))*COS(RADIANS(E215))*COS(RADIANS(AL205))))</f>
        <v>0</v>
      </c>
      <c r="AM222" s="3">
        <f>IF(DEGREES(ACOS(SIN(RADIANS(G222))*SIN(RADIANS(E215))+COS(RADIANS(G222))*COS(RADIANS(E215))*COS(RADIANS(AM205))))&gt;90,0,$F$4*$F$5/E214^2*(SIN(RADIANS(G222))*SIN(RADIANS(E215))+COS(RADIANS(G222))*COS(RADIANS(E215))*COS(RADIANS(AM205))))</f>
        <v>0</v>
      </c>
      <c r="AN222" s="3">
        <f>IF(DEGREES(ACOS(SIN(RADIANS(G222))*SIN(RADIANS(E215))+COS(RADIANS(G222))*COS(RADIANS(E215))*COS(RADIANS(AN205))))&gt;90,0,$F$4*$F$5/E214^2*(SIN(RADIANS(G222))*SIN(RADIANS(E215))+COS(RADIANS(G222))*COS(RADIANS(E215))*COS(RADIANS(AN205))))</f>
        <v>0</v>
      </c>
      <c r="AO222" s="3">
        <f>IF(DEGREES(ACOS(SIN(RADIANS(G222))*SIN(RADIANS(E215))+COS(RADIANS(G222))*COS(RADIANS(E215))*COS(RADIANS(AO205))))&gt;90,0,$F$4*$F$5/E214^2*(SIN(RADIANS(G222))*SIN(RADIANS(E215))+COS(RADIANS(G222))*COS(RADIANS(E215))*COS(RADIANS(AO205))))</f>
        <v>0</v>
      </c>
      <c r="AP222" s="3">
        <f>IF(DEGREES(ACOS(SIN(RADIANS(G222))*SIN(RADIANS(E215))+COS(RADIANS(G222))*COS(RADIANS(E215))*COS(RADIANS(AP205))))&gt;90,0,$F$4*$F$5/E214^2*(SIN(RADIANS(G222))*SIN(RADIANS(E215))+COS(RADIANS(G222))*COS(RADIANS(E215))*COS(RADIANS(AP205))))</f>
        <v>0</v>
      </c>
      <c r="AQ222" s="3">
        <f>IF(DEGREES(ACOS(SIN(RADIANS(G222))*SIN(RADIANS(E215))+COS(RADIANS(G222))*COS(RADIANS(E215))*COS(RADIANS(AQ205))))&gt;90,0,$F$4*$F$5/E214^2*(SIN(RADIANS(G222))*SIN(RADIANS(E215))+COS(RADIANS(G222))*COS(RADIANS(E215))*COS(RADIANS(AQ205))))</f>
        <v>0</v>
      </c>
      <c r="AR222" s="3">
        <f>IF(DEGREES(ACOS(SIN(RADIANS(G222))*SIN(RADIANS(E215))+COS(RADIANS(G222))*COS(RADIANS(E215))*COS(RADIANS(AR205))))&gt;90,0,$F$4*$F$5/E214^2*(SIN(RADIANS(G222))*SIN(RADIANS(E215))+COS(RADIANS(G222))*COS(RADIANS(E215))*COS(RADIANS(AR205))))</f>
        <v>0</v>
      </c>
    </row>
    <row r="223" spans="2:44" ht="15.75" customHeight="1" x14ac:dyDescent="0.2">
      <c r="G223" s="3">
        <v>-70</v>
      </c>
      <c r="I223" s="3">
        <f>IF(DEGREES(ACOS(SIN(RADIANS(G223))*SIN(RADIANS(E215))+COS(RADIANS(G223))*COS(RADIANS(E215))*COS(RADIANS(I205))))&gt;90,0,$F$4*$F$5/E214^2*(SIN(RADIANS(G223))*SIN(RADIANS(E215))+COS(RADIANS(G223))*COS(RADIANS(E215))*COS(RADIANS(I205))))</f>
        <v>0</v>
      </c>
      <c r="J223" s="3">
        <f>IF(DEGREES(ACOS(SIN(RADIANS(G223))*SIN(RADIANS(E215))+COS(RADIANS(G223))*COS(RADIANS(E215))*COS(RADIANS(J205))))&gt;90,0,$F$4*$F$5/E214^2*(SIN(RADIANS(G223))*SIN(RADIANS(E215))+COS(RADIANS(G223))*COS(RADIANS(E215))*COS(RADIANS(J205))))</f>
        <v>0</v>
      </c>
      <c r="K223" s="3">
        <f>IF(DEGREES(ACOS(SIN(RADIANS(G223))*SIN(RADIANS(E215))+COS(RADIANS(G223))*COS(RADIANS(E215))*COS(RADIANS(K205))))&gt;90,0,$F$4*$F$5/E214^2*(SIN(RADIANS(G223))*SIN(RADIANS(E215))+COS(RADIANS(G223))*COS(RADIANS(E215))*COS(RADIANS(K205))))</f>
        <v>0</v>
      </c>
      <c r="L223" s="3">
        <f>IF(DEGREES(ACOS(SIN(RADIANS(G223))*SIN(RADIANS(E215))+COS(RADIANS(G223))*COS(RADIANS(E215))*COS(RADIANS(L205))))&gt;90,0,$F$4*$F$5/E214^2*(SIN(RADIANS(G223))*SIN(RADIANS(E215))+COS(RADIANS(G223))*COS(RADIANS(E215))*COS(RADIANS(L205))))</f>
        <v>0</v>
      </c>
      <c r="M223" s="3">
        <f>IF(DEGREES(ACOS(SIN(RADIANS(G223))*SIN(RADIANS(E215))+COS(RADIANS(G223))*COS(RADIANS(E215))*COS(RADIANS(M205))))&gt;90,0,$F$4*$F$5/E214^2*(SIN(RADIANS(G223))*SIN(RADIANS(E215))+COS(RADIANS(G223))*COS(RADIANS(E215))*COS(RADIANS(M205))))</f>
        <v>0</v>
      </c>
      <c r="N223" s="3">
        <f>IF(DEGREES(ACOS(SIN(RADIANS(G223))*SIN(RADIANS(E215))+COS(RADIANS(G223))*COS(RADIANS(E215))*COS(RADIANS(N205))))&gt;90,0,$F$4*$F$5/E214^2*(SIN(RADIANS(G223))*SIN(RADIANS(E215))+COS(RADIANS(G223))*COS(RADIANS(E215))*COS(RADIANS(N205))))</f>
        <v>0</v>
      </c>
      <c r="O223" s="3">
        <f>IF(DEGREES(ACOS(SIN(RADIANS(G223))*SIN(RADIANS(E215))+COS(RADIANS(G223))*COS(RADIANS(E215))*COS(RADIANS(O205))))&gt;90,0,$F$4*$F$5/E214^2*(SIN(RADIANS(G223))*SIN(RADIANS(E215))+COS(RADIANS(G223))*COS(RADIANS(E215))*COS(RADIANS(O205))))</f>
        <v>0</v>
      </c>
      <c r="P223" s="3">
        <f>IF(DEGREES(ACOS(SIN(RADIANS(G223))*SIN(RADIANS(E215))+COS(RADIANS(G223))*COS(RADIANS(E215))*COS(RADIANS(P205))))&gt;90,0,$F$4*$F$5/E214^2*(SIN(RADIANS(G223))*SIN(RADIANS(E215))+COS(RADIANS(G223))*COS(RADIANS(E215))*COS(RADIANS(P205))))</f>
        <v>0</v>
      </c>
      <c r="Q223" s="3">
        <f>IF(DEGREES(ACOS(SIN(RADIANS(G223))*SIN(RADIANS(E215))+COS(RADIANS(G223))*COS(RADIANS(E215))*COS(RADIANS(Q205))))&gt;90,0,$F$4*$F$5/E214^2*(SIN(RADIANS(G223))*SIN(RADIANS(E215))+COS(RADIANS(G223))*COS(RADIANS(E215))*COS(RADIANS(Q205))))</f>
        <v>0</v>
      </c>
      <c r="R223" s="3" t="e">
        <f>IF(DEGREES(ACOS(SIN(RADIANS(G223))*SIN(RADIANS(E215))+COS(RADIANS(G223))*COS(RADIANS(E215))*COS(RADIANS(R205))))&gt;90,0,$F$4*$F$5/E214^2*(SIN(RADIANS(G223))*SIN(RADIANS(E215))+COS(RADIANS(G223))*COS(RADIANS(E215))*COS(RADIANS(R205))))</f>
        <v>#DIV/0!</v>
      </c>
      <c r="S223" s="3" t="e">
        <f>IF(DEGREES(ACOS(SIN(RADIANS(G223))*SIN(RADIANS(E215))+COS(RADIANS(G223))*COS(RADIANS(E215))*COS(RADIANS(S205))))&gt;90,0,$F$4*$F$5/E214^2*(SIN(RADIANS(G223))*SIN(RADIANS(E215))+COS(RADIANS(G223))*COS(RADIANS(E215))*COS(RADIANS(S205))))</f>
        <v>#DIV/0!</v>
      </c>
      <c r="T223" s="3" t="e">
        <f>IF(DEGREES(ACOS(SIN(RADIANS(G223))*SIN(RADIANS(E215))+COS(RADIANS(G223))*COS(RADIANS(E215))*COS(RADIANS(T205))))&gt;90,0,$F$4*$F$5/E214^2*(SIN(RADIANS(G223))*SIN(RADIANS(E215))+COS(RADIANS(G223))*COS(RADIANS(E215))*COS(RADIANS(T205))))</f>
        <v>#DIV/0!</v>
      </c>
      <c r="U223" s="3" t="e">
        <f>IF(DEGREES(ACOS(SIN(RADIANS(G223))*SIN(RADIANS(E215))+COS(RADIANS(G223))*COS(RADIANS(E215))*COS(RADIANS(U205))))&gt;90,0,$F$4*$F$5/E214^2*(SIN(RADIANS(G223))*SIN(RADIANS(E215))+COS(RADIANS(G223))*COS(RADIANS(E215))*COS(RADIANS(U205))))</f>
        <v>#DIV/0!</v>
      </c>
      <c r="V223" s="3" t="e">
        <f>IF(DEGREES(ACOS(SIN(RADIANS(G223))*SIN(RADIANS(E215))+COS(RADIANS(G223))*COS(RADIANS(E215))*COS(RADIANS(V205))))&gt;90,0,$F$4*$F$5/E214^2*(SIN(RADIANS(G223))*SIN(RADIANS(E215))+COS(RADIANS(G223))*COS(RADIANS(E215))*COS(RADIANS(V205))))</f>
        <v>#DIV/0!</v>
      </c>
      <c r="W223" s="3" t="e">
        <f>IF(DEGREES(ACOS(SIN(RADIANS(G223))*SIN(RADIANS(E215))+COS(RADIANS(G223))*COS(RADIANS(E215))*COS(RADIANS(W205))))&gt;90,0,$F$4*$F$5/E214^2*(SIN(RADIANS(G223))*SIN(RADIANS(E215))+COS(RADIANS(G223))*COS(RADIANS(E215))*COS(RADIANS(W205))))</f>
        <v>#DIV/0!</v>
      </c>
      <c r="X223" s="3" t="e">
        <f>IF(DEGREES(ACOS(SIN(RADIANS(G223))*SIN(RADIANS(E215))+COS(RADIANS(G223))*COS(RADIANS(E215))*COS(RADIANS(X205))))&gt;90,0,$F$4*$F$5/E214^2*(SIN(RADIANS(G223))*SIN(RADIANS(E215))+COS(RADIANS(G223))*COS(RADIANS(E215))*COS(RADIANS(X205))))</f>
        <v>#DIV/0!</v>
      </c>
      <c r="Y223" s="3" t="e">
        <f>IF(DEGREES(ACOS(SIN(RADIANS(G223))*SIN(RADIANS(E215))+COS(RADIANS(G223))*COS(RADIANS(E215))*COS(RADIANS(Y205))))&gt;90,0,$F$4*$F$5/E214^2*(SIN(RADIANS(G223))*SIN(RADIANS(E215))+COS(RADIANS(G223))*COS(RADIANS(E215))*COS(RADIANS(Y205))))</f>
        <v>#DIV/0!</v>
      </c>
      <c r="Z223" s="3" t="e">
        <f>IF(DEGREES(ACOS(SIN(RADIANS(G223))*SIN(RADIANS(E215))+COS(RADIANS(G223))*COS(RADIANS(E215))*COS(RADIANS(Z205))))&gt;90,0,$F$4*$F$5/E214^2*(SIN(RADIANS(G223))*SIN(RADIANS(E215))+COS(RADIANS(G223))*COS(RADIANS(E215))*COS(RADIANS(Z205))))</f>
        <v>#DIV/0!</v>
      </c>
      <c r="AA223" s="3" t="e">
        <f>IF(DEGREES(ACOS(SIN(RADIANS(G223))*SIN(RADIANS(E215))+COS(RADIANS(G223))*COS(RADIANS(E215))*COS(RADIANS(AA205))))&gt;90,0,$F$4*$F$5/E214^2*(SIN(RADIANS(G223))*SIN(RADIANS(E215))+COS(RADIANS(G223))*COS(RADIANS(E215))*COS(RADIANS(AA205))))</f>
        <v>#DIV/0!</v>
      </c>
      <c r="AB223" s="3" t="e">
        <f>IF(DEGREES(ACOS(SIN(RADIANS(G223))*SIN(RADIANS(E215))+COS(RADIANS(G223))*COS(RADIANS(E215))*COS(RADIANS(AB205))))&gt;90,0,$F$4*$F$5/E214^2*(SIN(RADIANS(G223))*SIN(RADIANS(E215))+COS(RADIANS(G223))*COS(RADIANS(E215))*COS(RADIANS(AB205))))</f>
        <v>#DIV/0!</v>
      </c>
      <c r="AC223" s="3" t="e">
        <f>IF(DEGREES(ACOS(SIN(RADIANS(G223))*SIN(RADIANS(E215))+COS(RADIANS(G223))*COS(RADIANS(E215))*COS(RADIANS(AC205))))&gt;90,0,$F$4*$F$5/E214^2*(SIN(RADIANS(G223))*SIN(RADIANS(E215))+COS(RADIANS(G223))*COS(RADIANS(E215))*COS(RADIANS(AC205))))</f>
        <v>#DIV/0!</v>
      </c>
      <c r="AD223" s="3" t="e">
        <f>IF(DEGREES(ACOS(SIN(RADIANS(G223))*SIN(RADIANS(E215))+COS(RADIANS(G223))*COS(RADIANS(E215))*COS(RADIANS(AD205))))&gt;90,0,$F$4*$F$5/E214^2*(SIN(RADIANS(G223))*SIN(RADIANS(E215))+COS(RADIANS(G223))*COS(RADIANS(E215))*COS(RADIANS(AD205))))</f>
        <v>#DIV/0!</v>
      </c>
      <c r="AE223" s="3" t="e">
        <f>IF(DEGREES(ACOS(SIN(RADIANS(G223))*SIN(RADIANS(E215))+COS(RADIANS(G223))*COS(RADIANS(E215))*COS(RADIANS(AE205))))&gt;90,0,$F$4*$F$5/E214^2*(SIN(RADIANS(G223))*SIN(RADIANS(E215))+COS(RADIANS(G223))*COS(RADIANS(E215))*COS(RADIANS(AE205))))</f>
        <v>#DIV/0!</v>
      </c>
      <c r="AF223" s="3" t="e">
        <f>IF(DEGREES(ACOS(SIN(RADIANS(G223))*SIN(RADIANS(E215))+COS(RADIANS(G223))*COS(RADIANS(E215))*COS(RADIANS(AF205))))&gt;90,0,$F$4*$F$5/E214^2*(SIN(RADIANS(G223))*SIN(RADIANS(E215))+COS(RADIANS(G223))*COS(RADIANS(E215))*COS(RADIANS(AF205))))</f>
        <v>#DIV/0!</v>
      </c>
      <c r="AG223" s="3" t="e">
        <f>IF(DEGREES(ACOS(SIN(RADIANS(G223))*SIN(RADIANS(E215))+COS(RADIANS(G223))*COS(RADIANS(E215))*COS(RADIANS(AG205))))&gt;90,0,$F$4*$F$5/E214^2*(SIN(RADIANS(G223))*SIN(RADIANS(E215))+COS(RADIANS(G223))*COS(RADIANS(E215))*COS(RADIANS(AG205))))</f>
        <v>#DIV/0!</v>
      </c>
      <c r="AH223" s="3" t="e">
        <f>IF(DEGREES(ACOS(SIN(RADIANS(G223))*SIN(RADIANS(E215))+COS(RADIANS(G223))*COS(RADIANS(E215))*COS(RADIANS(AH205))))&gt;90,0,$F$4*$F$5/E214^2*(SIN(RADIANS(G223))*SIN(RADIANS(E215))+COS(RADIANS(G223))*COS(RADIANS(E215))*COS(RADIANS(AH205))))</f>
        <v>#DIV/0!</v>
      </c>
      <c r="AI223" s="3" t="e">
        <f>IF(DEGREES(ACOS(SIN(RADIANS(G223))*SIN(RADIANS(E215))+COS(RADIANS(G223))*COS(RADIANS(E215))*COS(RADIANS(AI205))))&gt;90,0,$F$4*$F$5/E214^2*(SIN(RADIANS(G223))*SIN(RADIANS(E215))+COS(RADIANS(G223))*COS(RADIANS(E215))*COS(RADIANS(AI205))))</f>
        <v>#DIV/0!</v>
      </c>
      <c r="AJ223" s="3" t="e">
        <f>IF(DEGREES(ACOS(SIN(RADIANS(G223))*SIN(RADIANS(E215))+COS(RADIANS(G223))*COS(RADIANS(E215))*COS(RADIANS(AJ205))))&gt;90,0,$F$4*$F$5/E214^2*(SIN(RADIANS(G223))*SIN(RADIANS(E215))+COS(RADIANS(G223))*COS(RADIANS(E215))*COS(RADIANS(AJ205))))</f>
        <v>#DIV/0!</v>
      </c>
      <c r="AK223" s="3">
        <f>IF(DEGREES(ACOS(SIN(RADIANS(G223))*SIN(RADIANS(E215))+COS(RADIANS(G223))*COS(RADIANS(E215))*COS(RADIANS(AK205))))&gt;90,0,$F$4*$F$5/E214^2*(SIN(RADIANS(G223))*SIN(RADIANS(E215))+COS(RADIANS(G223))*COS(RADIANS(E215))*COS(RADIANS(AK205))))</f>
        <v>0</v>
      </c>
      <c r="AL223" s="3">
        <f>IF(DEGREES(ACOS(SIN(RADIANS(G223))*SIN(RADIANS(E215))+COS(RADIANS(G223))*COS(RADIANS(E215))*COS(RADIANS(AL205))))&gt;90,0,$F$4*$F$5/E214^2*(SIN(RADIANS(G223))*SIN(RADIANS(E215))+COS(RADIANS(G223))*COS(RADIANS(E215))*COS(RADIANS(AL205))))</f>
        <v>0</v>
      </c>
      <c r="AM223" s="3">
        <f>IF(DEGREES(ACOS(SIN(RADIANS(G223))*SIN(RADIANS(E215))+COS(RADIANS(G223))*COS(RADIANS(E215))*COS(RADIANS(AM205))))&gt;90,0,$F$4*$F$5/E214^2*(SIN(RADIANS(G223))*SIN(RADIANS(E215))+COS(RADIANS(G223))*COS(RADIANS(E215))*COS(RADIANS(AM205))))</f>
        <v>0</v>
      </c>
      <c r="AN223" s="3">
        <f>IF(DEGREES(ACOS(SIN(RADIANS(G223))*SIN(RADIANS(E215))+COS(RADIANS(G223))*COS(RADIANS(E215))*COS(RADIANS(AN205))))&gt;90,0,$F$4*$F$5/E214^2*(SIN(RADIANS(G223))*SIN(RADIANS(E215))+COS(RADIANS(G223))*COS(RADIANS(E215))*COS(RADIANS(AN205))))</f>
        <v>0</v>
      </c>
      <c r="AO223" s="3">
        <f>IF(DEGREES(ACOS(SIN(RADIANS(G223))*SIN(RADIANS(E215))+COS(RADIANS(G223))*COS(RADIANS(E215))*COS(RADIANS(AO205))))&gt;90,0,$F$4*$F$5/E214^2*(SIN(RADIANS(G223))*SIN(RADIANS(E215))+COS(RADIANS(G223))*COS(RADIANS(E215))*COS(RADIANS(AO205))))</f>
        <v>0</v>
      </c>
      <c r="AP223" s="3">
        <f>IF(DEGREES(ACOS(SIN(RADIANS(G223))*SIN(RADIANS(E215))+COS(RADIANS(G223))*COS(RADIANS(E215))*COS(RADIANS(AP205))))&gt;90,0,$F$4*$F$5/E214^2*(SIN(RADIANS(G223))*SIN(RADIANS(E215))+COS(RADIANS(G223))*COS(RADIANS(E215))*COS(RADIANS(AP205))))</f>
        <v>0</v>
      </c>
      <c r="AQ223" s="3">
        <f>IF(DEGREES(ACOS(SIN(RADIANS(G223))*SIN(RADIANS(E215))+COS(RADIANS(G223))*COS(RADIANS(E215))*COS(RADIANS(AQ205))))&gt;90,0,$F$4*$F$5/E214^2*(SIN(RADIANS(G223))*SIN(RADIANS(E215))+COS(RADIANS(G223))*COS(RADIANS(E215))*COS(RADIANS(AQ205))))</f>
        <v>0</v>
      </c>
      <c r="AR223" s="3">
        <f>IF(DEGREES(ACOS(SIN(RADIANS(G223))*SIN(RADIANS(E215))+COS(RADIANS(G223))*COS(RADIANS(E215))*COS(RADIANS(AR205))))&gt;90,0,$F$4*$F$5/E214^2*(SIN(RADIANS(G223))*SIN(RADIANS(E215))+COS(RADIANS(G223))*COS(RADIANS(E215))*COS(RADIANS(AR205))))</f>
        <v>0</v>
      </c>
    </row>
    <row r="224" spans="2:44" ht="15.75" customHeight="1" x14ac:dyDescent="0.2">
      <c r="G224" s="3">
        <v>-80</v>
      </c>
      <c r="I224" s="3">
        <f>IF(DEGREES(ACOS(SIN(RADIANS(G224))*SIN(RADIANS(E215))+COS(RADIANS(G224))*COS(RADIANS(E215))*COS(RADIANS(I205))))&gt;90,0,$F$4*$F$5/E214^2*(SIN(RADIANS(G224))*SIN(RADIANS(E215))+COS(RADIANS(G224))*COS(RADIANS(E215))*COS(RADIANS(I205))))</f>
        <v>0</v>
      </c>
      <c r="J224" s="3">
        <f>IF(DEGREES(ACOS(SIN(RADIANS(G224))*SIN(RADIANS(E215))+COS(RADIANS(G224))*COS(RADIANS(E215))*COS(RADIANS(J205))))&gt;90,0,$F$4*$F$5/E214^2*(SIN(RADIANS(G224))*SIN(RADIANS(E215))+COS(RADIANS(G224))*COS(RADIANS(E215))*COS(RADIANS(J205))))</f>
        <v>0</v>
      </c>
      <c r="K224" s="3">
        <f>IF(DEGREES(ACOS(SIN(RADIANS(G224))*SIN(RADIANS(E215))+COS(RADIANS(G224))*COS(RADIANS(E215))*COS(RADIANS(K205))))&gt;90,0,$F$4*$F$5/E214^2*(SIN(RADIANS(G224))*SIN(RADIANS(E215))+COS(RADIANS(G224))*COS(RADIANS(E215))*COS(RADIANS(K205))))</f>
        <v>0</v>
      </c>
      <c r="L224" s="3">
        <f>IF(DEGREES(ACOS(SIN(RADIANS(G224))*SIN(RADIANS(E215))+COS(RADIANS(G224))*COS(RADIANS(E215))*COS(RADIANS(L205))))&gt;90,0,$F$4*$F$5/E214^2*(SIN(RADIANS(G224))*SIN(RADIANS(E215))+COS(RADIANS(G224))*COS(RADIANS(E215))*COS(RADIANS(L205))))</f>
        <v>0</v>
      </c>
      <c r="M224" s="3">
        <f>IF(DEGREES(ACOS(SIN(RADIANS(G224))*SIN(RADIANS(E215))+COS(RADIANS(G224))*COS(RADIANS(E215))*COS(RADIANS(M205))))&gt;90,0,$F$4*$F$5/E214^2*(SIN(RADIANS(G224))*SIN(RADIANS(E215))+COS(RADIANS(G224))*COS(RADIANS(E215))*COS(RADIANS(M205))))</f>
        <v>0</v>
      </c>
      <c r="N224" s="3">
        <f>IF(DEGREES(ACOS(SIN(RADIANS(G224))*SIN(RADIANS(E215))+COS(RADIANS(G224))*COS(RADIANS(E215))*COS(RADIANS(N205))))&gt;90,0,$F$4*$F$5/E214^2*(SIN(RADIANS(G224))*SIN(RADIANS(E215))+COS(RADIANS(G224))*COS(RADIANS(E215))*COS(RADIANS(N205))))</f>
        <v>0</v>
      </c>
      <c r="O224" s="3">
        <f>IF(DEGREES(ACOS(SIN(RADIANS(G224))*SIN(RADIANS(E215))+COS(RADIANS(G224))*COS(RADIANS(E215))*COS(RADIANS(O205))))&gt;90,0,$F$4*$F$5/E214^2*(SIN(RADIANS(G224))*SIN(RADIANS(E215))+COS(RADIANS(G224))*COS(RADIANS(E215))*COS(RADIANS(O205))))</f>
        <v>0</v>
      </c>
      <c r="P224" s="3">
        <f>IF(DEGREES(ACOS(SIN(RADIANS(G224))*SIN(RADIANS(E215))+COS(RADIANS(G224))*COS(RADIANS(E215))*COS(RADIANS(P205))))&gt;90,0,$F$4*$F$5/E214^2*(SIN(RADIANS(G224))*SIN(RADIANS(E215))+COS(RADIANS(G224))*COS(RADIANS(E215))*COS(RADIANS(P205))))</f>
        <v>0</v>
      </c>
      <c r="Q224" s="3">
        <f>IF(DEGREES(ACOS(SIN(RADIANS(G224))*SIN(RADIANS(E215))+COS(RADIANS(G224))*COS(RADIANS(E215))*COS(RADIANS(Q205))))&gt;90,0,$F$4*$F$5/E214^2*(SIN(RADIANS(G224))*SIN(RADIANS(E215))+COS(RADIANS(G224))*COS(RADIANS(E215))*COS(RADIANS(Q205))))</f>
        <v>0</v>
      </c>
      <c r="R224" s="3" t="e">
        <f>IF(DEGREES(ACOS(SIN(RADIANS(G224))*SIN(RADIANS(E215))+COS(RADIANS(G224))*COS(RADIANS(E215))*COS(RADIANS(R205))))&gt;90,0,$F$4*$F$5/E214^2*(SIN(RADIANS(G224))*SIN(RADIANS(E215))+COS(RADIANS(G224))*COS(RADIANS(E215))*COS(RADIANS(R205))))</f>
        <v>#DIV/0!</v>
      </c>
      <c r="S224" s="3" t="e">
        <f>IF(DEGREES(ACOS(SIN(RADIANS(G224))*SIN(RADIANS(E215))+COS(RADIANS(G224))*COS(RADIANS(E215))*COS(RADIANS(S205))))&gt;90,0,$F$4*$F$5/E214^2*(SIN(RADIANS(G224))*SIN(RADIANS(E215))+COS(RADIANS(G224))*COS(RADIANS(E215))*COS(RADIANS(S205))))</f>
        <v>#DIV/0!</v>
      </c>
      <c r="T224" s="3" t="e">
        <f>IF(DEGREES(ACOS(SIN(RADIANS(G224))*SIN(RADIANS(E215))+COS(RADIANS(G224))*COS(RADIANS(E215))*COS(RADIANS(T205))))&gt;90,0,$F$4*$F$5/E214^2*(SIN(RADIANS(G224))*SIN(RADIANS(E215))+COS(RADIANS(G224))*COS(RADIANS(E215))*COS(RADIANS(T205))))</f>
        <v>#DIV/0!</v>
      </c>
      <c r="U224" s="3" t="e">
        <f>IF(DEGREES(ACOS(SIN(RADIANS(G224))*SIN(RADIANS(E215))+COS(RADIANS(G224))*COS(RADIANS(E215))*COS(RADIANS(U205))))&gt;90,0,$F$4*$F$5/E214^2*(SIN(RADIANS(G224))*SIN(RADIANS(E215))+COS(RADIANS(G224))*COS(RADIANS(E215))*COS(RADIANS(U205))))</f>
        <v>#DIV/0!</v>
      </c>
      <c r="V224" s="3" t="e">
        <f>IF(DEGREES(ACOS(SIN(RADIANS(G224))*SIN(RADIANS(E215))+COS(RADIANS(G224))*COS(RADIANS(E215))*COS(RADIANS(V205))))&gt;90,0,$F$4*$F$5/E214^2*(SIN(RADIANS(G224))*SIN(RADIANS(E215))+COS(RADIANS(G224))*COS(RADIANS(E215))*COS(RADIANS(V205))))</f>
        <v>#DIV/0!</v>
      </c>
      <c r="W224" s="3" t="e">
        <f>IF(DEGREES(ACOS(SIN(RADIANS(G224))*SIN(RADIANS(E215))+COS(RADIANS(G224))*COS(RADIANS(E215))*COS(RADIANS(W205))))&gt;90,0,$F$4*$F$5/E214^2*(SIN(RADIANS(G224))*SIN(RADIANS(E215))+COS(RADIANS(G224))*COS(RADIANS(E215))*COS(RADIANS(W205))))</f>
        <v>#DIV/0!</v>
      </c>
      <c r="X224" s="3" t="e">
        <f>IF(DEGREES(ACOS(SIN(RADIANS(G224))*SIN(RADIANS(E215))+COS(RADIANS(G224))*COS(RADIANS(E215))*COS(RADIANS(X205))))&gt;90,0,$F$4*$F$5/E214^2*(SIN(RADIANS(G224))*SIN(RADIANS(E215))+COS(RADIANS(G224))*COS(RADIANS(E215))*COS(RADIANS(X205))))</f>
        <v>#DIV/0!</v>
      </c>
      <c r="Y224" s="3" t="e">
        <f>IF(DEGREES(ACOS(SIN(RADIANS(G224))*SIN(RADIANS(E215))+COS(RADIANS(G224))*COS(RADIANS(E215))*COS(RADIANS(Y205))))&gt;90,0,$F$4*$F$5/E214^2*(SIN(RADIANS(G224))*SIN(RADIANS(E215))+COS(RADIANS(G224))*COS(RADIANS(E215))*COS(RADIANS(Y205))))</f>
        <v>#DIV/0!</v>
      </c>
      <c r="Z224" s="3" t="e">
        <f>IF(DEGREES(ACOS(SIN(RADIANS(G224))*SIN(RADIANS(E215))+COS(RADIANS(G224))*COS(RADIANS(E215))*COS(RADIANS(Z205))))&gt;90,0,$F$4*$F$5/E214^2*(SIN(RADIANS(G224))*SIN(RADIANS(E215))+COS(RADIANS(G224))*COS(RADIANS(E215))*COS(RADIANS(Z205))))</f>
        <v>#DIV/0!</v>
      </c>
      <c r="AA224" s="3" t="e">
        <f>IF(DEGREES(ACOS(SIN(RADIANS(G224))*SIN(RADIANS(E215))+COS(RADIANS(G224))*COS(RADIANS(E215))*COS(RADIANS(AA205))))&gt;90,0,$F$4*$F$5/E214^2*(SIN(RADIANS(G224))*SIN(RADIANS(E215))+COS(RADIANS(G224))*COS(RADIANS(E215))*COS(RADIANS(AA205))))</f>
        <v>#DIV/0!</v>
      </c>
      <c r="AB224" s="3" t="e">
        <f>IF(DEGREES(ACOS(SIN(RADIANS(G224))*SIN(RADIANS(E215))+COS(RADIANS(G224))*COS(RADIANS(E215))*COS(RADIANS(AB205))))&gt;90,0,$F$4*$F$5/E214^2*(SIN(RADIANS(G224))*SIN(RADIANS(E215))+COS(RADIANS(G224))*COS(RADIANS(E215))*COS(RADIANS(AB205))))</f>
        <v>#DIV/0!</v>
      </c>
      <c r="AC224" s="3" t="e">
        <f>IF(DEGREES(ACOS(SIN(RADIANS(G224))*SIN(RADIANS(E215))+COS(RADIANS(G224))*COS(RADIANS(E215))*COS(RADIANS(AC205))))&gt;90,0,$F$4*$F$5/E214^2*(SIN(RADIANS(G224))*SIN(RADIANS(E215))+COS(RADIANS(G224))*COS(RADIANS(E215))*COS(RADIANS(AC205))))</f>
        <v>#DIV/0!</v>
      </c>
      <c r="AD224" s="3" t="e">
        <f>IF(DEGREES(ACOS(SIN(RADIANS(G224))*SIN(RADIANS(E215))+COS(RADIANS(G224))*COS(RADIANS(E215))*COS(RADIANS(AD205))))&gt;90,0,$F$4*$F$5/E214^2*(SIN(RADIANS(G224))*SIN(RADIANS(E215))+COS(RADIANS(G224))*COS(RADIANS(E215))*COS(RADIANS(AD205))))</f>
        <v>#DIV/0!</v>
      </c>
      <c r="AE224" s="3" t="e">
        <f>IF(DEGREES(ACOS(SIN(RADIANS(G224))*SIN(RADIANS(E215))+COS(RADIANS(G224))*COS(RADIANS(E215))*COS(RADIANS(AE205))))&gt;90,0,$F$4*$F$5/E214^2*(SIN(RADIANS(G224))*SIN(RADIANS(E215))+COS(RADIANS(G224))*COS(RADIANS(E215))*COS(RADIANS(AE205))))</f>
        <v>#DIV/0!</v>
      </c>
      <c r="AF224" s="3" t="e">
        <f>IF(DEGREES(ACOS(SIN(RADIANS(G224))*SIN(RADIANS(E215))+COS(RADIANS(G224))*COS(RADIANS(E215))*COS(RADIANS(AF205))))&gt;90,0,$F$4*$F$5/E214^2*(SIN(RADIANS(G224))*SIN(RADIANS(E215))+COS(RADIANS(G224))*COS(RADIANS(E215))*COS(RADIANS(AF205))))</f>
        <v>#DIV/0!</v>
      </c>
      <c r="AG224" s="3" t="e">
        <f>IF(DEGREES(ACOS(SIN(RADIANS(G224))*SIN(RADIANS(E215))+COS(RADIANS(G224))*COS(RADIANS(E215))*COS(RADIANS(AG205))))&gt;90,0,$F$4*$F$5/E214^2*(SIN(RADIANS(G224))*SIN(RADIANS(E215))+COS(RADIANS(G224))*COS(RADIANS(E215))*COS(RADIANS(AG205))))</f>
        <v>#DIV/0!</v>
      </c>
      <c r="AH224" s="3" t="e">
        <f>IF(DEGREES(ACOS(SIN(RADIANS(G224))*SIN(RADIANS(E215))+COS(RADIANS(G224))*COS(RADIANS(E215))*COS(RADIANS(AH205))))&gt;90,0,$F$4*$F$5/E214^2*(SIN(RADIANS(G224))*SIN(RADIANS(E215))+COS(RADIANS(G224))*COS(RADIANS(E215))*COS(RADIANS(AH205))))</f>
        <v>#DIV/0!</v>
      </c>
      <c r="AI224" s="3" t="e">
        <f>IF(DEGREES(ACOS(SIN(RADIANS(G224))*SIN(RADIANS(E215))+COS(RADIANS(G224))*COS(RADIANS(E215))*COS(RADIANS(AI205))))&gt;90,0,$F$4*$F$5/E214^2*(SIN(RADIANS(G224))*SIN(RADIANS(E215))+COS(RADIANS(G224))*COS(RADIANS(E215))*COS(RADIANS(AI205))))</f>
        <v>#DIV/0!</v>
      </c>
      <c r="AJ224" s="3" t="e">
        <f>IF(DEGREES(ACOS(SIN(RADIANS(G224))*SIN(RADIANS(E215))+COS(RADIANS(G224))*COS(RADIANS(E215))*COS(RADIANS(AJ205))))&gt;90,0,$F$4*$F$5/E214^2*(SIN(RADIANS(G224))*SIN(RADIANS(E215))+COS(RADIANS(G224))*COS(RADIANS(E215))*COS(RADIANS(AJ205))))</f>
        <v>#DIV/0!</v>
      </c>
      <c r="AK224" s="3">
        <f>IF(DEGREES(ACOS(SIN(RADIANS(G224))*SIN(RADIANS(E215))+COS(RADIANS(G224))*COS(RADIANS(E215))*COS(RADIANS(AK205))))&gt;90,0,$F$4*$F$5/E214^2*(SIN(RADIANS(G224))*SIN(RADIANS(E215))+COS(RADIANS(G224))*COS(RADIANS(E215))*COS(RADIANS(AK205))))</f>
        <v>0</v>
      </c>
      <c r="AL224" s="3">
        <f>IF(DEGREES(ACOS(SIN(RADIANS(G224))*SIN(RADIANS(E215))+COS(RADIANS(G224))*COS(RADIANS(E215))*COS(RADIANS(AL205))))&gt;90,0,$F$4*$F$5/E214^2*(SIN(RADIANS(G224))*SIN(RADIANS(E215))+COS(RADIANS(G224))*COS(RADIANS(E215))*COS(RADIANS(AL205))))</f>
        <v>0</v>
      </c>
      <c r="AM224" s="3">
        <f>IF(DEGREES(ACOS(SIN(RADIANS(G224))*SIN(RADIANS(E215))+COS(RADIANS(G224))*COS(RADIANS(E215))*COS(RADIANS(AM205))))&gt;90,0,$F$4*$F$5/E214^2*(SIN(RADIANS(G224))*SIN(RADIANS(E215))+COS(RADIANS(G224))*COS(RADIANS(E215))*COS(RADIANS(AM205))))</f>
        <v>0</v>
      </c>
      <c r="AN224" s="3">
        <f>IF(DEGREES(ACOS(SIN(RADIANS(G224))*SIN(RADIANS(E215))+COS(RADIANS(G224))*COS(RADIANS(E215))*COS(RADIANS(AN205))))&gt;90,0,$F$4*$F$5/E214^2*(SIN(RADIANS(G224))*SIN(RADIANS(E215))+COS(RADIANS(G224))*COS(RADIANS(E215))*COS(RADIANS(AN205))))</f>
        <v>0</v>
      </c>
      <c r="AO224" s="3">
        <f>IF(DEGREES(ACOS(SIN(RADIANS(G224))*SIN(RADIANS(E215))+COS(RADIANS(G224))*COS(RADIANS(E215))*COS(RADIANS(AO205))))&gt;90,0,$F$4*$F$5/E214^2*(SIN(RADIANS(G224))*SIN(RADIANS(E215))+COS(RADIANS(G224))*COS(RADIANS(E215))*COS(RADIANS(AO205))))</f>
        <v>0</v>
      </c>
      <c r="AP224" s="3">
        <f>IF(DEGREES(ACOS(SIN(RADIANS(G224))*SIN(RADIANS(E215))+COS(RADIANS(G224))*COS(RADIANS(E215))*COS(RADIANS(AP205))))&gt;90,0,$F$4*$F$5/E214^2*(SIN(RADIANS(G224))*SIN(RADIANS(E215))+COS(RADIANS(G224))*COS(RADIANS(E215))*COS(RADIANS(AP205))))</f>
        <v>0</v>
      </c>
      <c r="AQ224" s="3">
        <f>IF(DEGREES(ACOS(SIN(RADIANS(G224))*SIN(RADIANS(E215))+COS(RADIANS(G224))*COS(RADIANS(E215))*COS(RADIANS(AQ205))))&gt;90,0,$F$4*$F$5/E214^2*(SIN(RADIANS(G224))*SIN(RADIANS(E215))+COS(RADIANS(G224))*COS(RADIANS(E215))*COS(RADIANS(AQ205))))</f>
        <v>0</v>
      </c>
      <c r="AR224" s="3">
        <f>IF(DEGREES(ACOS(SIN(RADIANS(G224))*SIN(RADIANS(E215))+COS(RADIANS(G224))*COS(RADIANS(E215))*COS(RADIANS(AR205))))&gt;90,0,$F$4*$F$5/E214^2*(SIN(RADIANS(G224))*SIN(RADIANS(E215))+COS(RADIANS(G224))*COS(RADIANS(E215))*COS(RADIANS(AR205))))</f>
        <v>0</v>
      </c>
    </row>
    <row r="225" spans="2:44" ht="15.75" customHeight="1" x14ac:dyDescent="0.2">
      <c r="G225" s="3">
        <v>-90</v>
      </c>
      <c r="I225" s="3" t="e">
        <f>IF(DEGREES(ACOS(SIN(RADIANS(G225))*SIN(RADIANS(E215))+COS(RADIANS(G225))*COS(RADIANS(E215))*COS(RADIANS(I205))))&gt;90,0,$F$4*$F$5/E214^2*(SIN(RADIANS(G225))*SIN(RADIANS(E215))+COS(RADIANS(G225))*COS(RADIANS(E215))*COS(RADIANS(I205))))</f>
        <v>#DIV/0!</v>
      </c>
      <c r="J225" s="3" t="e">
        <f>IF(DEGREES(ACOS(SIN(RADIANS(G225))*SIN(RADIANS(E215))+COS(RADIANS(G225))*COS(RADIANS(E215))*COS(RADIANS(J205))))&gt;90,0,$F$4*$F$5/E214^2*(SIN(RADIANS(G225))*SIN(RADIANS(E215))+COS(RADIANS(G225))*COS(RADIANS(E215))*COS(RADIANS(J205))))</f>
        <v>#DIV/0!</v>
      </c>
      <c r="K225" s="3" t="e">
        <f>IF(DEGREES(ACOS(SIN(RADIANS(G225))*SIN(RADIANS(E215))+COS(RADIANS(G225))*COS(RADIANS(E215))*COS(RADIANS(K205))))&gt;90,0,$F$4*$F$5/E214^2*(SIN(RADIANS(G225))*SIN(RADIANS(E215))+COS(RADIANS(G225))*COS(RADIANS(E215))*COS(RADIANS(K205))))</f>
        <v>#DIV/0!</v>
      </c>
      <c r="L225" s="3" t="e">
        <f>IF(DEGREES(ACOS(SIN(RADIANS(G225))*SIN(RADIANS(E215))+COS(RADIANS(G225))*COS(RADIANS(E215))*COS(RADIANS(L205))))&gt;90,0,$F$4*$F$5/E214^2*(SIN(RADIANS(G225))*SIN(RADIANS(E215))+COS(RADIANS(G225))*COS(RADIANS(E215))*COS(RADIANS(L205))))</f>
        <v>#DIV/0!</v>
      </c>
      <c r="M225" s="3" t="e">
        <f>IF(DEGREES(ACOS(SIN(RADIANS(G225))*SIN(RADIANS(E215))+COS(RADIANS(G225))*COS(RADIANS(E215))*COS(RADIANS(M205))))&gt;90,0,$F$4*$F$5/E214^2*(SIN(RADIANS(G225))*SIN(RADIANS(E215))+COS(RADIANS(G225))*COS(RADIANS(E215))*COS(RADIANS(M205))))</f>
        <v>#DIV/0!</v>
      </c>
      <c r="N225" s="3" t="e">
        <f>IF(DEGREES(ACOS(SIN(RADIANS(G225))*SIN(RADIANS(E215))+COS(RADIANS(G225))*COS(RADIANS(E215))*COS(RADIANS(N205))))&gt;90,0,$F$4*$F$5/E214^2*(SIN(RADIANS(G225))*SIN(RADIANS(E215))+COS(RADIANS(G225))*COS(RADIANS(E215))*COS(RADIANS(N205))))</f>
        <v>#DIV/0!</v>
      </c>
      <c r="O225" s="3" t="e">
        <f>IF(DEGREES(ACOS(SIN(RADIANS(G225))*SIN(RADIANS(E215))+COS(RADIANS(G225))*COS(RADIANS(E215))*COS(RADIANS(O205))))&gt;90,0,$F$4*$F$5/E214^2*(SIN(RADIANS(G225))*SIN(RADIANS(E215))+COS(RADIANS(G225))*COS(RADIANS(E215))*COS(RADIANS(O205))))</f>
        <v>#DIV/0!</v>
      </c>
      <c r="P225" s="3" t="e">
        <f>IF(DEGREES(ACOS(SIN(RADIANS(G225))*SIN(RADIANS(E215))+COS(RADIANS(G225))*COS(RADIANS(E215))*COS(RADIANS(P205))))&gt;90,0,$F$4*$F$5/E214^2*(SIN(RADIANS(G225))*SIN(RADIANS(E215))+COS(RADIANS(G225))*COS(RADIANS(E215))*COS(RADIANS(P205))))</f>
        <v>#DIV/0!</v>
      </c>
      <c r="Q225" s="3" t="e">
        <f>IF(DEGREES(ACOS(SIN(RADIANS(G225))*SIN(RADIANS(E215))+COS(RADIANS(G225))*COS(RADIANS(E215))*COS(RADIANS(Q205))))&gt;90,0,$F$4*$F$5/E214^2*(SIN(RADIANS(G225))*SIN(RADIANS(E215))+COS(RADIANS(G225))*COS(RADIANS(E215))*COS(RADIANS(Q205))))</f>
        <v>#DIV/0!</v>
      </c>
      <c r="R225" s="3" t="e">
        <f>IF(DEGREES(ACOS(SIN(RADIANS(G225))*SIN(RADIANS(E215))+COS(RADIANS(G225))*COS(RADIANS(E215))*COS(RADIANS(R205))))&gt;90,0,$F$4*$F$5/E214^2*(SIN(RADIANS(G225))*SIN(RADIANS(E215))+COS(RADIANS(G225))*COS(RADIANS(E215))*COS(RADIANS(R205))))</f>
        <v>#DIV/0!</v>
      </c>
      <c r="S225" s="3" t="e">
        <f>IF(DEGREES(ACOS(SIN(RADIANS(G225))*SIN(RADIANS(E215))+COS(RADIANS(G225))*COS(RADIANS(E215))*COS(RADIANS(S205))))&gt;90,0,$F$4*$F$5/E214^2*(SIN(RADIANS(G225))*SIN(RADIANS(E215))+COS(RADIANS(G225))*COS(RADIANS(E215))*COS(RADIANS(S205))))</f>
        <v>#DIV/0!</v>
      </c>
      <c r="T225" s="3" t="e">
        <f>IF(DEGREES(ACOS(SIN(RADIANS(G225))*SIN(RADIANS(E215))+COS(RADIANS(G225))*COS(RADIANS(E215))*COS(RADIANS(T205))))&gt;90,0,$F$4*$F$5/E214^2*(SIN(RADIANS(G225))*SIN(RADIANS(E215))+COS(RADIANS(G225))*COS(RADIANS(E215))*COS(RADIANS(T205))))</f>
        <v>#DIV/0!</v>
      </c>
      <c r="U225" s="3" t="e">
        <f>IF(DEGREES(ACOS(SIN(RADIANS(G225))*SIN(RADIANS(E215))+COS(RADIANS(G225))*COS(RADIANS(E215))*COS(RADIANS(U205))))&gt;90,0,$F$4*$F$5/E214^2*(SIN(RADIANS(G225))*SIN(RADIANS(E215))+COS(RADIANS(G225))*COS(RADIANS(E215))*COS(RADIANS(U205))))</f>
        <v>#DIV/0!</v>
      </c>
      <c r="V225" s="3" t="e">
        <f>IF(DEGREES(ACOS(SIN(RADIANS(G225))*SIN(RADIANS(E215))+COS(RADIANS(G225))*COS(RADIANS(E215))*COS(RADIANS(V205))))&gt;90,0,$F$4*$F$5/E214^2*(SIN(RADIANS(G225))*SIN(RADIANS(E215))+COS(RADIANS(G225))*COS(RADIANS(E215))*COS(RADIANS(V205))))</f>
        <v>#DIV/0!</v>
      </c>
      <c r="W225" s="3" t="e">
        <f>IF(DEGREES(ACOS(SIN(RADIANS(G225))*SIN(RADIANS(E215))+COS(RADIANS(G225))*COS(RADIANS(E215))*COS(RADIANS(W205))))&gt;90,0,$F$4*$F$5/E214^2*(SIN(RADIANS(G225))*SIN(RADIANS(E215))+COS(RADIANS(G225))*COS(RADIANS(E215))*COS(RADIANS(W205))))</f>
        <v>#DIV/0!</v>
      </c>
      <c r="X225" s="3" t="e">
        <f>IF(DEGREES(ACOS(SIN(RADIANS(G225))*SIN(RADIANS(E215))+COS(RADIANS(G225))*COS(RADIANS(E215))*COS(RADIANS(X205))))&gt;90,0,$F$4*$F$5/E214^2*(SIN(RADIANS(G225))*SIN(RADIANS(E215))+COS(RADIANS(G225))*COS(RADIANS(E215))*COS(RADIANS(X205))))</f>
        <v>#DIV/0!</v>
      </c>
      <c r="Y225" s="3" t="e">
        <f>IF(DEGREES(ACOS(SIN(RADIANS(G225))*SIN(RADIANS(E215))+COS(RADIANS(G225))*COS(RADIANS(E215))*COS(RADIANS(Y205))))&gt;90,0,$F$4*$F$5/E214^2*(SIN(RADIANS(G225))*SIN(RADIANS(E215))+COS(RADIANS(G225))*COS(RADIANS(E215))*COS(RADIANS(Y205))))</f>
        <v>#DIV/0!</v>
      </c>
      <c r="Z225" s="3" t="e">
        <f>IF(DEGREES(ACOS(SIN(RADIANS(G225))*SIN(RADIANS(E215))+COS(RADIANS(G225))*COS(RADIANS(E215))*COS(RADIANS(Z205))))&gt;90,0,$F$4*$F$5/E214^2*(SIN(RADIANS(G225))*SIN(RADIANS(E215))+COS(RADIANS(G225))*COS(RADIANS(E215))*COS(RADIANS(Z205))))</f>
        <v>#DIV/0!</v>
      </c>
      <c r="AA225" s="3" t="e">
        <f>IF(DEGREES(ACOS(SIN(RADIANS(G225))*SIN(RADIANS(E215))+COS(RADIANS(G225))*COS(RADIANS(E215))*COS(RADIANS(AA205))))&gt;90,0,$F$4*$F$5/E214^2*(SIN(RADIANS(G225))*SIN(RADIANS(E215))+COS(RADIANS(G225))*COS(RADIANS(E215))*COS(RADIANS(AA205))))</f>
        <v>#DIV/0!</v>
      </c>
      <c r="AB225" s="3" t="e">
        <f>IF(DEGREES(ACOS(SIN(RADIANS(G225))*SIN(RADIANS(E215))+COS(RADIANS(G225))*COS(RADIANS(E215))*COS(RADIANS(AB205))))&gt;90,0,$F$4*$F$5/E214^2*(SIN(RADIANS(G225))*SIN(RADIANS(E215))+COS(RADIANS(G225))*COS(RADIANS(E215))*COS(RADIANS(AB205))))</f>
        <v>#DIV/0!</v>
      </c>
      <c r="AC225" s="3" t="e">
        <f>IF(DEGREES(ACOS(SIN(RADIANS(G225))*SIN(RADIANS(E215))+COS(RADIANS(G225))*COS(RADIANS(E215))*COS(RADIANS(AC205))))&gt;90,0,$F$4*$F$5/E214^2*(SIN(RADIANS(G225))*SIN(RADIANS(E215))+COS(RADIANS(G225))*COS(RADIANS(E215))*COS(RADIANS(AC205))))</f>
        <v>#DIV/0!</v>
      </c>
      <c r="AD225" s="3" t="e">
        <f>IF(DEGREES(ACOS(SIN(RADIANS(G225))*SIN(RADIANS(E215))+COS(RADIANS(G225))*COS(RADIANS(E215))*COS(RADIANS(AD205))))&gt;90,0,$F$4*$F$5/E214^2*(SIN(RADIANS(G225))*SIN(RADIANS(E215))+COS(RADIANS(G225))*COS(RADIANS(E215))*COS(RADIANS(AD205))))</f>
        <v>#DIV/0!</v>
      </c>
      <c r="AE225" s="3" t="e">
        <f>IF(DEGREES(ACOS(SIN(RADIANS(G225))*SIN(RADIANS(E215))+COS(RADIANS(G225))*COS(RADIANS(E215))*COS(RADIANS(AE205))))&gt;90,0,$F$4*$F$5/E214^2*(SIN(RADIANS(G225))*SIN(RADIANS(E215))+COS(RADIANS(G225))*COS(RADIANS(E215))*COS(RADIANS(AE205))))</f>
        <v>#DIV/0!</v>
      </c>
      <c r="AF225" s="3" t="e">
        <f>IF(DEGREES(ACOS(SIN(RADIANS(G225))*SIN(RADIANS(E215))+COS(RADIANS(G225))*COS(RADIANS(E215))*COS(RADIANS(AF205))))&gt;90,0,$F$4*$F$5/E214^2*(SIN(RADIANS(G225))*SIN(RADIANS(E215))+COS(RADIANS(G225))*COS(RADIANS(E215))*COS(RADIANS(AF205))))</f>
        <v>#DIV/0!</v>
      </c>
      <c r="AG225" s="3" t="e">
        <f>IF(DEGREES(ACOS(SIN(RADIANS(G225))*SIN(RADIANS(E215))+COS(RADIANS(G225))*COS(RADIANS(E215))*COS(RADIANS(AG205))))&gt;90,0,$F$4*$F$5/E214^2*(SIN(RADIANS(G225))*SIN(RADIANS(E215))+COS(RADIANS(G225))*COS(RADIANS(E215))*COS(RADIANS(AG205))))</f>
        <v>#DIV/0!</v>
      </c>
      <c r="AH225" s="3" t="e">
        <f>IF(DEGREES(ACOS(SIN(RADIANS(G225))*SIN(RADIANS(E215))+COS(RADIANS(G225))*COS(RADIANS(E215))*COS(RADIANS(AH205))))&gt;90,0,$F$4*$F$5/E214^2*(SIN(RADIANS(G225))*SIN(RADIANS(E215))+COS(RADIANS(G225))*COS(RADIANS(E215))*COS(RADIANS(AH205))))</f>
        <v>#DIV/0!</v>
      </c>
      <c r="AI225" s="3" t="e">
        <f>IF(DEGREES(ACOS(SIN(RADIANS(G225))*SIN(RADIANS(E215))+COS(RADIANS(G225))*COS(RADIANS(E215))*COS(RADIANS(AI205))))&gt;90,0,$F$4*$F$5/E214^2*(SIN(RADIANS(G225))*SIN(RADIANS(E215))+COS(RADIANS(G225))*COS(RADIANS(E215))*COS(RADIANS(AI205))))</f>
        <v>#DIV/0!</v>
      </c>
      <c r="AJ225" s="3" t="e">
        <f>IF(DEGREES(ACOS(SIN(RADIANS(G225))*SIN(RADIANS(E215))+COS(RADIANS(G225))*COS(RADIANS(E215))*COS(RADIANS(AJ205))))&gt;90,0,$F$4*$F$5/E214^2*(SIN(RADIANS(G225))*SIN(RADIANS(E215))+COS(RADIANS(G225))*COS(RADIANS(E215))*COS(RADIANS(AJ205))))</f>
        <v>#DIV/0!</v>
      </c>
      <c r="AK225" s="3" t="e">
        <f>IF(DEGREES(ACOS(SIN(RADIANS(G225))*SIN(RADIANS(E215))+COS(RADIANS(G225))*COS(RADIANS(E215))*COS(RADIANS(AK205))))&gt;90,0,$F$4*$F$5/E214^2*(SIN(RADIANS(G225))*SIN(RADIANS(E215))+COS(RADIANS(G225))*COS(RADIANS(E215))*COS(RADIANS(AK205))))</f>
        <v>#DIV/0!</v>
      </c>
      <c r="AL225" s="3" t="e">
        <f>IF(DEGREES(ACOS(SIN(RADIANS(G225))*SIN(RADIANS(E215))+COS(RADIANS(G225))*COS(RADIANS(E215))*COS(RADIANS(AL205))))&gt;90,0,$F$4*$F$5/E214^2*(SIN(RADIANS(G225))*SIN(RADIANS(E215))+COS(RADIANS(G225))*COS(RADIANS(E215))*COS(RADIANS(AL205))))</f>
        <v>#DIV/0!</v>
      </c>
      <c r="AM225" s="3" t="e">
        <f>IF(DEGREES(ACOS(SIN(RADIANS(G225))*SIN(RADIANS(E215))+COS(RADIANS(G225))*COS(RADIANS(E215))*COS(RADIANS(AM205))))&gt;90,0,$F$4*$F$5/E214^2*(SIN(RADIANS(G225))*SIN(RADIANS(E215))+COS(RADIANS(G225))*COS(RADIANS(E215))*COS(RADIANS(AM205))))</f>
        <v>#DIV/0!</v>
      </c>
      <c r="AN225" s="3" t="e">
        <f>IF(DEGREES(ACOS(SIN(RADIANS(G225))*SIN(RADIANS(E215))+COS(RADIANS(G225))*COS(RADIANS(E215))*COS(RADIANS(AN205))))&gt;90,0,$F$4*$F$5/E214^2*(SIN(RADIANS(G225))*SIN(RADIANS(E215))+COS(RADIANS(G225))*COS(RADIANS(E215))*COS(RADIANS(AN205))))</f>
        <v>#DIV/0!</v>
      </c>
      <c r="AO225" s="3" t="e">
        <f>IF(DEGREES(ACOS(SIN(RADIANS(G225))*SIN(RADIANS(E215))+COS(RADIANS(G225))*COS(RADIANS(E215))*COS(RADIANS(AO205))))&gt;90,0,$F$4*$F$5/E214^2*(SIN(RADIANS(G225))*SIN(RADIANS(E215))+COS(RADIANS(G225))*COS(RADIANS(E215))*COS(RADIANS(AO205))))</f>
        <v>#DIV/0!</v>
      </c>
      <c r="AP225" s="3" t="e">
        <f>IF(DEGREES(ACOS(SIN(RADIANS(G225))*SIN(RADIANS(E215))+COS(RADIANS(G225))*COS(RADIANS(E215))*COS(RADIANS(AP205))))&gt;90,0,$F$4*$F$5/E214^2*(SIN(RADIANS(G225))*SIN(RADIANS(E215))+COS(RADIANS(G225))*COS(RADIANS(E215))*COS(RADIANS(AP205))))</f>
        <v>#DIV/0!</v>
      </c>
      <c r="AQ225" s="3" t="e">
        <f>IF(DEGREES(ACOS(SIN(RADIANS(G225))*SIN(RADIANS(E215))+COS(RADIANS(G225))*COS(RADIANS(E215))*COS(RADIANS(AQ205))))&gt;90,0,$F$4*$F$5/E214^2*(SIN(RADIANS(G225))*SIN(RADIANS(E215))+COS(RADIANS(G225))*COS(RADIANS(E215))*COS(RADIANS(AQ205))))</f>
        <v>#DIV/0!</v>
      </c>
      <c r="AR225" s="3" t="e">
        <f>IF(DEGREES(ACOS(SIN(RADIANS(G225))*SIN(RADIANS(E215))+COS(RADIANS(G225))*COS(RADIANS(E215))*COS(RADIANS(AR205))))&gt;90,0,$F$4*$F$5/E214^2*(SIN(RADIANS(G225))*SIN(RADIANS(E215))+COS(RADIANS(G225))*COS(RADIANS(E215))*COS(RADIANS(AR205))))</f>
        <v>#DIV/0!</v>
      </c>
    </row>
    <row r="226" spans="2:44" ht="15.75" customHeight="1" x14ac:dyDescent="0.2"/>
    <row r="227" spans="2:44" ht="15.75" customHeight="1" x14ac:dyDescent="0.2">
      <c r="H227" s="3" t="s">
        <v>771</v>
      </c>
      <c r="I227" s="3">
        <v>180</v>
      </c>
      <c r="J227" s="3">
        <v>170</v>
      </c>
      <c r="K227" s="3">
        <v>160</v>
      </c>
      <c r="L227" s="3">
        <v>150</v>
      </c>
      <c r="M227" s="3">
        <v>140</v>
      </c>
      <c r="N227" s="3">
        <v>130</v>
      </c>
      <c r="O227" s="3">
        <v>120</v>
      </c>
      <c r="P227" s="3">
        <v>110</v>
      </c>
      <c r="Q227" s="3">
        <v>100</v>
      </c>
      <c r="R227" s="3">
        <v>90</v>
      </c>
      <c r="S227" s="3">
        <v>80</v>
      </c>
      <c r="T227" s="3">
        <v>70</v>
      </c>
      <c r="U227" s="3">
        <v>60</v>
      </c>
      <c r="V227" s="3">
        <v>50</v>
      </c>
      <c r="W227" s="3">
        <v>40</v>
      </c>
      <c r="X227" s="3">
        <v>30</v>
      </c>
      <c r="Y227" s="3">
        <v>20</v>
      </c>
      <c r="Z227" s="3">
        <v>10</v>
      </c>
      <c r="AA227" s="3">
        <v>0</v>
      </c>
      <c r="AB227" s="3">
        <v>-10</v>
      </c>
      <c r="AC227" s="3">
        <v>-20</v>
      </c>
      <c r="AD227" s="3">
        <v>-30</v>
      </c>
      <c r="AE227" s="3">
        <v>-40</v>
      </c>
      <c r="AF227" s="3">
        <v>-50</v>
      </c>
      <c r="AG227" s="3">
        <v>-60</v>
      </c>
      <c r="AH227" s="3">
        <v>-70</v>
      </c>
      <c r="AI227" s="3">
        <v>-80</v>
      </c>
      <c r="AJ227" s="3">
        <v>-90</v>
      </c>
      <c r="AK227" s="3">
        <v>-100</v>
      </c>
      <c r="AL227" s="3">
        <v>-110</v>
      </c>
      <c r="AM227" s="3">
        <v>-120</v>
      </c>
      <c r="AN227" s="3">
        <v>-130</v>
      </c>
      <c r="AO227" s="3">
        <v>-140</v>
      </c>
      <c r="AP227" s="3">
        <v>-150</v>
      </c>
      <c r="AQ227" s="3">
        <v>-160</v>
      </c>
      <c r="AR227" s="3">
        <v>-170</v>
      </c>
    </row>
    <row r="228" spans="2:44" ht="15.75" customHeight="1" x14ac:dyDescent="0.2">
      <c r="H228" s="3" t="s">
        <v>782</v>
      </c>
      <c r="I228" s="3">
        <f>IF(ABS(I227-E240)&gt;180,IF(ABS(I227-E240)&gt;360,ABS(I227-E240)-360,360-ABS(I227-E240)),ABS(I227-E240))</f>
        <v>180</v>
      </c>
      <c r="J228" s="3">
        <f>IF(ABS(J227-E240)&gt;180,IF(ABS(J227-E240)&gt;360,ABS(J227-E240)-360,360-ABS(J227-E240)),ABS(J227-E240))</f>
        <v>170</v>
      </c>
      <c r="K228" s="3">
        <f>IF(ABS(K227-E240)&gt;180,IF(ABS(K227-E240)&gt;360,ABS(K227-E240)-360,360-ABS(K227-E240)),ABS(K227-E240))</f>
        <v>160</v>
      </c>
      <c r="L228" s="3">
        <f>IF(ABS(L227-E240)&gt;180,IF(ABS(L227-E240)&gt;360,ABS(L227-E240)-360,360-ABS(L227-E240)),ABS(L227-E240))</f>
        <v>150</v>
      </c>
      <c r="M228" s="3">
        <f>IF(ABS(M227-E240)&gt;180,IF(ABS(M227-E240)&gt;360,ABS(M227-E240)-360,360-ABS(M227-E240)),ABS(M227-E240))</f>
        <v>140</v>
      </c>
      <c r="N228" s="3">
        <f>IF(ABS(N227-E240)&gt;180,IF(ABS(N227-E240)&gt;360,ABS(N227-E240)-360,360-ABS(N227-E240)),ABS(N227-E240))</f>
        <v>130</v>
      </c>
      <c r="O228" s="3">
        <f>IF(ABS(O227-E240)&gt;180,IF(ABS(O227-E240)&gt;360,ABS(O227-E240)-360,360-ABS(O227-E240)),ABS(O227-E240))</f>
        <v>120</v>
      </c>
      <c r="P228" s="3">
        <f>IF(ABS(P227-E240)&gt;180,IF(ABS(P227-E240)&gt;360,ABS(P227-E240)-360,360-ABS(P227-E240)),ABS(P227-E240))</f>
        <v>110</v>
      </c>
      <c r="Q228" s="3">
        <f>IF(ABS(Q227-E240)&gt;180,IF(ABS(Q227-E240)&gt;360,ABS(Q227-E240)-360,360-ABS(Q227-E240)),ABS(Q227-E240))</f>
        <v>100</v>
      </c>
      <c r="R228" s="3">
        <f>IF(ABS(R227-E240)&gt;180,IF(ABS(R227-E240)&gt;360,ABS(R227-E240)-360,360-ABS(R227-E240)),ABS(R227-E240))</f>
        <v>90</v>
      </c>
      <c r="S228" s="3">
        <f>IF(ABS(S227-E240)&gt;180,IF(ABS(S227-E240)&gt;360,ABS(S227-E240)-360,360-ABS(S227-E240)),ABS(S227-E240))</f>
        <v>80</v>
      </c>
      <c r="T228" s="3">
        <f>IF(ABS(T227-E240)&gt;180,IF(ABS(T227-E240)&gt;360,ABS(T227-E240)-360,360-ABS(T227-E240)),ABS(T227-E240))</f>
        <v>70</v>
      </c>
      <c r="U228" s="3">
        <f>IF(ABS(U227-E240)&gt;180,IF(ABS(U227-E240)&gt;360,ABS(U227-E240)-360,360-ABS(U227-E240)),ABS(U227-E240))</f>
        <v>60</v>
      </c>
      <c r="V228" s="3">
        <f>IF(ABS(V227-E240)&gt;180,IF(ABS(V227-E240)&gt;360,ABS(V227-E240)-360,360-ABS(V227-E240)),ABS(V227-E240))</f>
        <v>50</v>
      </c>
      <c r="W228" s="3">
        <f>IF(ABS(W227-E240)&gt;180,IF(ABS(W227-E240)&gt;360,ABS(W227-E240)-360,360-ABS(W227-E240)),ABS(W227-E240))</f>
        <v>40</v>
      </c>
      <c r="X228" s="3">
        <f>IF(ABS(X227-E240)&gt;180,IF(ABS(X227-E240)&gt;360,ABS(X227-E240)-360,360-ABS(X227-E240)),ABS(X227-E240))</f>
        <v>30</v>
      </c>
      <c r="Y228" s="3">
        <f>IF(ABS(Y227-E240)&gt;180,IF(ABS(Y227-E240)&gt;360,ABS(Y227-E240)-360,360-ABS(Y227-E240)),ABS(Y227-E240))</f>
        <v>20</v>
      </c>
      <c r="Z228" s="3">
        <f>IF(ABS(Z227-E240)&gt;180,IF(ABS(Z227-E240)&gt;360,ABS(Z227-E240)-360,360-ABS(Z227-E240)),ABS(Z227-E240))</f>
        <v>10</v>
      </c>
      <c r="AA228" s="3">
        <f>IF(ABS(AA227-E240)&gt;180,IF(ABS(AA227-E240)&gt;360,ABS(AA227-E240)-360,360-ABS(AA227-E240)),ABS(AA227-E240))</f>
        <v>0</v>
      </c>
      <c r="AB228" s="3">
        <f>IF(ABS(AB227-E240)&gt;180,IF(ABS(AB227-E240)&gt;360,ABS(AB227-E240)-360,360-ABS(AB227-E240)),ABS(AB227-E240))</f>
        <v>10</v>
      </c>
      <c r="AC228" s="3">
        <f>IF(ABS(AC227-E240)&gt;180,IF(ABS(AC227-E240)&gt;360,ABS(AC227-E240)-360,360-ABS(AC227-E240)),ABS(AC227-E240))</f>
        <v>20</v>
      </c>
      <c r="AD228" s="3">
        <f>IF(ABS(AD227-E240)&gt;180,IF(ABS(AD227-E240)&gt;360,ABS(AD227-E240)-360,360-ABS(AD227-E240)),ABS(AD227-E240))</f>
        <v>30</v>
      </c>
      <c r="AE228" s="3">
        <f>IF(ABS(AE227-E240)&gt;180,IF(ABS(AE227-E240)&gt;360,ABS(AE227-E240)-360,360-ABS(AE227-E240)),ABS(AE227-E240))</f>
        <v>40</v>
      </c>
      <c r="AF228" s="3">
        <f>IF(ABS(AF227-E240)&gt;180,IF(ABS(AF227-E240)&gt;360,ABS(AF227-E240)-360,360-ABS(AF227-E240)),ABS(AF227-E240))</f>
        <v>50</v>
      </c>
      <c r="AG228" s="3">
        <f>IF(ABS(AG227-E240)&gt;180,IF(ABS(AG227-E240)&gt;360,ABS(AG227-E240)-360,360-ABS(AG227-E240)),ABS(AG227-E240))</f>
        <v>60</v>
      </c>
      <c r="AH228" s="3">
        <f>IF(ABS(AH227-E240)&gt;180,IF(ABS(AH227-E240)&gt;360,ABS(AH227-E240)-360,360-ABS(AH227-E240)),ABS(AH227-E240))</f>
        <v>70</v>
      </c>
      <c r="AI228" s="3">
        <f>IF(ABS(AI227-E240)&gt;180,IF(ABS(AI227-E240)&gt;360,ABS(AI227-E240)-360,360-ABS(AI227-E240)),ABS(AI227-E240))</f>
        <v>80</v>
      </c>
      <c r="AJ228" s="3">
        <f>IF(ABS(AJ227-E240)&gt;180,IF(ABS(AJ227-E240)&gt;360,ABS(AJ227-E240)-360,360-ABS(AJ227-E240)),ABS(AJ227-E240))</f>
        <v>90</v>
      </c>
      <c r="AK228" s="3">
        <f>IF(ABS(AK227-E240)&gt;180,IF(ABS(AK227-E240)&gt;360,ABS(AK227-E240)-360,360-ABS(AK227-E240)),ABS(AK227-E240))</f>
        <v>100</v>
      </c>
      <c r="AL228" s="3">
        <f>IF(ABS(AL227-E240)&gt;180,IF(ABS(AL227-E240)&gt;360,ABS(AL227-E240)-360,360-ABS(AL227-E240)),ABS(AL227-E240))</f>
        <v>110</v>
      </c>
      <c r="AM228" s="3">
        <f>IF(ABS(AM227-E240)&gt;180,IF(ABS(AM227-E240)&gt;360,ABS(AM227-E240)-360,360-ABS(AM227-E240)),ABS(AM227-E240))</f>
        <v>120</v>
      </c>
      <c r="AN228" s="3">
        <f>IF(ABS(AN227-E240)&gt;180,IF(ABS(AN227-E240)&gt;360,ABS(AN227-E240)-360,360-ABS(AN227-E240)),ABS(AN227-E240))</f>
        <v>130</v>
      </c>
      <c r="AO228" s="3">
        <f>IF(ABS(AO227-E240)&gt;180,IF(ABS(AO227-E240)&gt;360,ABS(AO227-E240)-360,360-ABS(AO227-E240)),ABS(AO227-E240))</f>
        <v>140</v>
      </c>
      <c r="AP228" s="3">
        <f>IF(ABS(AP227-E240)&gt;180,IF(ABS(AP227-E240)&gt;360,ABS(AP227-E240)-360,360-ABS(AP227-E240)),ABS(AP227-E240))</f>
        <v>150</v>
      </c>
      <c r="AQ228" s="3">
        <f>IF(ABS(AQ227-E240)&gt;180,IF(ABS(AQ227-E240)&gt;360,ABS(AQ227-E240)-360,360-ABS(AQ227-E240)),ABS(AQ227-E240))</f>
        <v>160</v>
      </c>
      <c r="AR228" s="3">
        <f>IF(ABS(AR227-E240)&gt;180,IF(ABS(AR227-E240)&gt;360,ABS(AR227-E240)-360,360-ABS(AR227-E240)),ABS(AR227-E240))</f>
        <v>170</v>
      </c>
    </row>
    <row r="229" spans="2:44" ht="15.75" customHeight="1" x14ac:dyDescent="0.2">
      <c r="G229" s="3" t="s">
        <v>736</v>
      </c>
    </row>
    <row r="230" spans="2:44" ht="15.75" customHeight="1" x14ac:dyDescent="0.2">
      <c r="B230" s="3" t="s">
        <v>791</v>
      </c>
      <c r="E230" s="3">
        <v>80</v>
      </c>
      <c r="G230" s="3">
        <v>90</v>
      </c>
      <c r="I230" s="3" t="e">
        <f>IF(DEGREES(ACOS(SIN(RADIANS(G230))*SIN(RADIANS(E238))+COS(RADIANS(G230))*COS(RADIANS(E238))*COS(RADIANS(I228))))&gt;90,0,$F$4*$F$5/E237^2*(SIN(RADIANS(G230))*SIN(RADIANS(E238))+COS(RADIANS(G230))*COS(RADIANS(E238))*COS(RADIANS(I228))))</f>
        <v>#DIV/0!</v>
      </c>
      <c r="J230" s="3" t="e">
        <f>IF(DEGREES(ACOS(SIN(RADIANS(G230))*SIN(RADIANS(E238))+COS(RADIANS(G230))*COS(RADIANS(E238))*COS(RADIANS(J228))))&gt;90,0,$F$4*$F$5/E237^2*(SIN(RADIANS(G230))*SIN(RADIANS(E238))+COS(RADIANS(G230))*COS(RADIANS(E238))*COS(RADIANS(J228))))</f>
        <v>#DIV/0!</v>
      </c>
      <c r="K230" s="3" t="e">
        <f>IF(DEGREES(ACOS(SIN(RADIANS(G230))*SIN(RADIANS(E238))+COS(RADIANS(G230))*COS(RADIANS(E238))*COS(RADIANS(K228))))&gt;90,0,$F$4*$F$5/E237^2*(SIN(RADIANS(G230))*SIN(RADIANS(E238))+COS(RADIANS(G230))*COS(RADIANS(E238))*COS(RADIANS(K228))))</f>
        <v>#DIV/0!</v>
      </c>
      <c r="L230" s="3" t="e">
        <f>IF(DEGREES(ACOS(SIN(RADIANS(G230))*SIN(RADIANS(E238))+COS(RADIANS(G230))*COS(RADIANS(E238))*COS(RADIANS(L228))))&gt;90,0,$F$4*$F$5/E237^2*(SIN(RADIANS(G230))*SIN(RADIANS(E238))+COS(RADIANS(G230))*COS(RADIANS(E238))*COS(RADIANS(L228))))</f>
        <v>#DIV/0!</v>
      </c>
      <c r="M230" s="3" t="e">
        <f>IF(DEGREES(ACOS(SIN(RADIANS(G230))*SIN(RADIANS(E238))+COS(RADIANS(G230))*COS(RADIANS(E238))*COS(RADIANS(M228))))&gt;90,0,$F$4*$F$5/E237^2*(SIN(RADIANS(G230))*SIN(RADIANS(E238))+COS(RADIANS(G230))*COS(RADIANS(E238))*COS(RADIANS(M228))))</f>
        <v>#DIV/0!</v>
      </c>
      <c r="N230" s="3" t="e">
        <f>IF(DEGREES(ACOS(SIN(RADIANS(G230))*SIN(RADIANS(E238))+COS(RADIANS(G230))*COS(RADIANS(E238))*COS(RADIANS(N228))))&gt;90,0,$F$4*$F$5/E237^2*(SIN(RADIANS(G230))*SIN(RADIANS(E238))+COS(RADIANS(G230))*COS(RADIANS(E238))*COS(RADIANS(N228))))</f>
        <v>#DIV/0!</v>
      </c>
      <c r="O230" s="3" t="e">
        <f>IF(DEGREES(ACOS(SIN(RADIANS(G230))*SIN(RADIANS(E238))+COS(RADIANS(G230))*COS(RADIANS(E238))*COS(RADIANS(O228))))&gt;90,0,$F$4*$F$5/E237^2*(SIN(RADIANS(G230))*SIN(RADIANS(E238))+COS(RADIANS(G230))*COS(RADIANS(E238))*COS(RADIANS(O228))))</f>
        <v>#DIV/0!</v>
      </c>
      <c r="P230" s="3" t="e">
        <f>IF(DEGREES(ACOS(SIN(RADIANS(G230))*SIN(RADIANS(E238))+COS(RADIANS(G230))*COS(RADIANS(E238))*COS(RADIANS(P228))))&gt;90,0,$F$4*$F$5/E237^2*(SIN(RADIANS(G230))*SIN(RADIANS(E238))+COS(RADIANS(G230))*COS(RADIANS(E238))*COS(RADIANS(P228))))</f>
        <v>#DIV/0!</v>
      </c>
      <c r="Q230" s="3" t="e">
        <f>IF(DEGREES(ACOS(SIN(RADIANS(G230))*SIN(RADIANS(E238))+COS(RADIANS(G230))*COS(RADIANS(E238))*COS(RADIANS(Q228))))&gt;90,0,$F$4*$F$5/E237^2*(SIN(RADIANS(G230))*SIN(RADIANS(E238))+COS(RADIANS(G230))*COS(RADIANS(E238))*COS(RADIANS(Q228))))</f>
        <v>#DIV/0!</v>
      </c>
      <c r="R230" s="3" t="e">
        <f>IF(DEGREES(ACOS(SIN(RADIANS(G230))*SIN(RADIANS(E238))+COS(RADIANS(G230))*COS(RADIANS(E238))*COS(RADIANS(R228))))&gt;90,0,$F$4*$F$5/E237^2*(SIN(RADIANS(G230))*SIN(RADIANS(E238))+COS(RADIANS(G230))*COS(RADIANS(E238))*COS(RADIANS(R228))))</f>
        <v>#DIV/0!</v>
      </c>
      <c r="S230" s="3" t="e">
        <f>IF(DEGREES(ACOS(SIN(RADIANS(G230))*SIN(RADIANS(E238))+COS(RADIANS(G230))*COS(RADIANS(E238))*COS(RADIANS(S228))))&gt;90,0,$F$4*$F$5/E237^2*(SIN(RADIANS(G230))*SIN(RADIANS(E238))+COS(RADIANS(G230))*COS(RADIANS(E238))*COS(RADIANS(S228))))</f>
        <v>#DIV/0!</v>
      </c>
      <c r="T230" s="3" t="e">
        <f>IF(DEGREES(ACOS(SIN(RADIANS(G230))*SIN(RADIANS(E238))+COS(RADIANS(G230))*COS(RADIANS(E238))*COS(RADIANS(T228))))&gt;90,0,$F$4*$F$5/E237^2*(SIN(RADIANS(G230))*SIN(RADIANS(E238))+COS(RADIANS(G230))*COS(RADIANS(E238))*COS(RADIANS(T228))))</f>
        <v>#DIV/0!</v>
      </c>
      <c r="U230" s="3" t="e">
        <f>IF(DEGREES(ACOS(SIN(RADIANS(G230))*SIN(RADIANS(E238))+COS(RADIANS(G230))*COS(RADIANS(E238))*COS(RADIANS(U228))))&gt;90,0,$F$4*$F$5/E237^2*(SIN(RADIANS(G230))*SIN(RADIANS(E238))+COS(RADIANS(G230))*COS(RADIANS(E238))*COS(RADIANS(U228))))</f>
        <v>#DIV/0!</v>
      </c>
      <c r="V230" s="3" t="e">
        <f>IF(DEGREES(ACOS(SIN(RADIANS(G230))*SIN(RADIANS(E238))+COS(RADIANS(G230))*COS(RADIANS(E238))*COS(RADIANS(V228))))&gt;90,0,$F$4*$F$5/E237^2*(SIN(RADIANS(G230))*SIN(RADIANS(E238))+COS(RADIANS(G230))*COS(RADIANS(E238))*COS(RADIANS(V228))))</f>
        <v>#DIV/0!</v>
      </c>
      <c r="W230" s="3" t="e">
        <f>IF(DEGREES(ACOS(SIN(RADIANS(G230))*SIN(RADIANS(E238))+COS(RADIANS(G230))*COS(RADIANS(E238))*COS(RADIANS(W228))))&gt;90,0,$F$4*$F$5/E237^2*(SIN(RADIANS(G230))*SIN(RADIANS(E238))+COS(RADIANS(G230))*COS(RADIANS(E238))*COS(RADIANS(W228))))</f>
        <v>#DIV/0!</v>
      </c>
      <c r="X230" s="3" t="e">
        <f>IF(DEGREES(ACOS(SIN(RADIANS(G230))*SIN(RADIANS(E238))+COS(RADIANS(G230))*COS(RADIANS(E238))*COS(RADIANS(X228))))&gt;90,0,$F$4*$F$5/E237^2*(SIN(RADIANS(G230))*SIN(RADIANS(E238))+COS(RADIANS(G230))*COS(RADIANS(E238))*COS(RADIANS(X228))))</f>
        <v>#DIV/0!</v>
      </c>
      <c r="Y230" s="3" t="e">
        <f>IF(DEGREES(ACOS(SIN(RADIANS(G230))*SIN(RADIANS(E238))+COS(RADIANS(G230))*COS(RADIANS(E238))*COS(RADIANS(Y228))))&gt;90,0,$F$4*$F$5/E237^2*(SIN(RADIANS(G230))*SIN(RADIANS(E238))+COS(RADIANS(G230))*COS(RADIANS(E238))*COS(RADIANS(Y228))))</f>
        <v>#DIV/0!</v>
      </c>
      <c r="Z230" s="3" t="e">
        <f>IF(DEGREES(ACOS(SIN(RADIANS(G230))*SIN(RADIANS(E238))+COS(RADIANS(G230))*COS(RADIANS(E238))*COS(RADIANS(Z228))))&gt;90,0,$F$4*$F$5/E237^2*(SIN(RADIANS(G230))*SIN(RADIANS(E238))+COS(RADIANS(G230))*COS(RADIANS(E238))*COS(RADIANS(Z228))))</f>
        <v>#DIV/0!</v>
      </c>
      <c r="AA230" s="3" t="e">
        <f>IF(DEGREES(ACOS(SIN(RADIANS(G230))*SIN(RADIANS(E238))+COS(RADIANS(G230))*COS(RADIANS(E238))*COS(RADIANS(AA228))))&gt;90,0,$F$4*$F$5/E237^2*(SIN(RADIANS(G230))*SIN(RADIANS(E238))+COS(RADIANS(G230))*COS(RADIANS(E238))*COS(RADIANS(AA228))))</f>
        <v>#DIV/0!</v>
      </c>
      <c r="AB230" s="3" t="e">
        <f>IF(DEGREES(ACOS(SIN(RADIANS(G230))*SIN(RADIANS(E238))+COS(RADIANS(G230))*COS(RADIANS(E238))*COS(RADIANS(AB228))))&gt;90,0,$F$4*$F$5/E237^2*(SIN(RADIANS(G230))*SIN(RADIANS(E238))+COS(RADIANS(G230))*COS(RADIANS(E238))*COS(RADIANS(AB228))))</f>
        <v>#DIV/0!</v>
      </c>
      <c r="AC230" s="3" t="e">
        <f>IF(DEGREES(ACOS(SIN(RADIANS(G230))*SIN(RADIANS(E238))+COS(RADIANS(G230))*COS(RADIANS(E238))*COS(RADIANS(AC228))))&gt;90,0,$F$4*$F$5/E237^2*(SIN(RADIANS(G230))*SIN(RADIANS(E238))+COS(RADIANS(G230))*COS(RADIANS(E238))*COS(RADIANS(AC228))))</f>
        <v>#DIV/0!</v>
      </c>
      <c r="AD230" s="3" t="e">
        <f>IF(DEGREES(ACOS(SIN(RADIANS(G230))*SIN(RADIANS(E238))+COS(RADIANS(G230))*COS(RADIANS(E238))*COS(RADIANS(AD228))))&gt;90,0,$F$4*$F$5/E237^2*(SIN(RADIANS(G230))*SIN(RADIANS(E238))+COS(RADIANS(G230))*COS(RADIANS(E238))*COS(RADIANS(AD228))))</f>
        <v>#DIV/0!</v>
      </c>
      <c r="AE230" s="3" t="e">
        <f>IF(DEGREES(ACOS(SIN(RADIANS(G230))*SIN(RADIANS(E238))+COS(RADIANS(G230))*COS(RADIANS(E238))*COS(RADIANS(AE228))))&gt;90,0,$F$4*$F$5/E237^2*(SIN(RADIANS(G230))*SIN(RADIANS(E238))+COS(RADIANS(G230))*COS(RADIANS(E238))*COS(RADIANS(AE228))))</f>
        <v>#DIV/0!</v>
      </c>
      <c r="AF230" s="3" t="e">
        <f>IF(DEGREES(ACOS(SIN(RADIANS(G230))*SIN(RADIANS(E238))+COS(RADIANS(G230))*COS(RADIANS(E238))*COS(RADIANS(AF228))))&gt;90,0,$F$4*$F$5/E237^2*(SIN(RADIANS(G230))*SIN(RADIANS(E238))+COS(RADIANS(G230))*COS(RADIANS(E238))*COS(RADIANS(AF228))))</f>
        <v>#DIV/0!</v>
      </c>
      <c r="AG230" s="3" t="e">
        <f>IF(DEGREES(ACOS(SIN(RADIANS(G230))*SIN(RADIANS(E238))+COS(RADIANS(G230))*COS(RADIANS(E238))*COS(RADIANS(AG228))))&gt;90,0,$F$4*$F$5/E237^2*(SIN(RADIANS(G230))*SIN(RADIANS(E238))+COS(RADIANS(G230))*COS(RADIANS(E238))*COS(RADIANS(AG228))))</f>
        <v>#DIV/0!</v>
      </c>
      <c r="AH230" s="3" t="e">
        <f>IF(DEGREES(ACOS(SIN(RADIANS(G230))*SIN(RADIANS(E238))+COS(RADIANS(G230))*COS(RADIANS(E238))*COS(RADIANS(AH228))))&gt;90,0,$F$4*$F$5/E237^2*(SIN(RADIANS(G230))*SIN(RADIANS(E238))+COS(RADIANS(G230))*COS(RADIANS(E238))*COS(RADIANS(AH228))))</f>
        <v>#DIV/0!</v>
      </c>
      <c r="AI230" s="3" t="e">
        <f>IF(DEGREES(ACOS(SIN(RADIANS(G230))*SIN(RADIANS(E238))+COS(RADIANS(G230))*COS(RADIANS(E238))*COS(RADIANS(AI228))))&gt;90,0,$F$4*$F$5/E237^2*(SIN(RADIANS(G230))*SIN(RADIANS(E238))+COS(RADIANS(G230))*COS(RADIANS(E238))*COS(RADIANS(AI228))))</f>
        <v>#DIV/0!</v>
      </c>
      <c r="AJ230" s="3" t="e">
        <f>IF(DEGREES(ACOS(SIN(RADIANS(G230))*SIN(RADIANS(E238))+COS(RADIANS(G230))*COS(RADIANS(E238))*COS(RADIANS(AJ228))))&gt;90,0,$F$4*$F$5/E237^2*(SIN(RADIANS(G230))*SIN(RADIANS(E238))+COS(RADIANS(G230))*COS(RADIANS(E238))*COS(RADIANS(AJ228))))</f>
        <v>#DIV/0!</v>
      </c>
      <c r="AK230" s="3" t="e">
        <f>IF(DEGREES(ACOS(SIN(RADIANS(G230))*SIN(RADIANS(E238))+COS(RADIANS(G230))*COS(RADIANS(E238))*COS(RADIANS(AK228))))&gt;90,0,$F$4*$F$5/E237^2*(SIN(RADIANS(G230))*SIN(RADIANS(E238))+COS(RADIANS(G230))*COS(RADIANS(E238))*COS(RADIANS(AK228))))</f>
        <v>#DIV/0!</v>
      </c>
      <c r="AL230" s="3" t="e">
        <f>IF(DEGREES(ACOS(SIN(RADIANS(G230))*SIN(RADIANS(E238))+COS(RADIANS(G230))*COS(RADIANS(E238))*COS(RADIANS(AL228))))&gt;90,0,$F$4*$F$5/E237^2*(SIN(RADIANS(G230))*SIN(RADIANS(E238))+COS(RADIANS(G230))*COS(RADIANS(E238))*COS(RADIANS(AL228))))</f>
        <v>#DIV/0!</v>
      </c>
      <c r="AM230" s="3" t="e">
        <f>IF(DEGREES(ACOS(SIN(RADIANS(G230))*SIN(RADIANS(E238))+COS(RADIANS(G230))*COS(RADIANS(E238))*COS(RADIANS(AM228))))&gt;90,0,$F$4*$F$5/E237^2*(SIN(RADIANS(G230))*SIN(RADIANS(E238))+COS(RADIANS(G230))*COS(RADIANS(E238))*COS(RADIANS(AM228))))</f>
        <v>#DIV/0!</v>
      </c>
      <c r="AN230" s="3" t="e">
        <f>IF(DEGREES(ACOS(SIN(RADIANS(G230))*SIN(RADIANS(E238))+COS(RADIANS(G230))*COS(RADIANS(E238))*COS(RADIANS(AN228))))&gt;90,0,$F$4*$F$5/E237^2*(SIN(RADIANS(G230))*SIN(RADIANS(E238))+COS(RADIANS(G230))*COS(RADIANS(E238))*COS(RADIANS(AN228))))</f>
        <v>#DIV/0!</v>
      </c>
      <c r="AO230" s="3" t="e">
        <f>IF(DEGREES(ACOS(SIN(RADIANS(G230))*SIN(RADIANS(E238))+COS(RADIANS(G230))*COS(RADIANS(E238))*COS(RADIANS(AO228))))&gt;90,0,$F$4*$F$5/E237^2*(SIN(RADIANS(G230))*SIN(RADIANS(E238))+COS(RADIANS(G230))*COS(RADIANS(E238))*COS(RADIANS(AO228))))</f>
        <v>#DIV/0!</v>
      </c>
      <c r="AP230" s="3" t="e">
        <f>IF(DEGREES(ACOS(SIN(RADIANS(G230))*SIN(RADIANS(E238))+COS(RADIANS(G230))*COS(RADIANS(E238))*COS(RADIANS(AP228))))&gt;90,0,$F$4*$F$5/E237^2*(SIN(RADIANS(G230))*SIN(RADIANS(E238))+COS(RADIANS(G230))*COS(RADIANS(E238))*COS(RADIANS(AP228))))</f>
        <v>#DIV/0!</v>
      </c>
      <c r="AQ230" s="3" t="e">
        <f>IF(DEGREES(ACOS(SIN(RADIANS(G230))*SIN(RADIANS(E238))+COS(RADIANS(G230))*COS(RADIANS(E238))*COS(RADIANS(AQ228))))&gt;90,0,$F$4*$F$5/E237^2*(SIN(RADIANS(G230))*SIN(RADIANS(E238))+COS(RADIANS(G230))*COS(RADIANS(E238))*COS(RADIANS(AQ228))))</f>
        <v>#DIV/0!</v>
      </c>
      <c r="AR230" s="3" t="e">
        <f>IF(DEGREES(ACOS(SIN(RADIANS(G230))*SIN(RADIANS(E238))+COS(RADIANS(G230))*COS(RADIANS(E238))*COS(RADIANS(AR228))))&gt;90,0,$F$4*$F$5/E237^2*(SIN(RADIANS(G230))*SIN(RADIANS(E238))+COS(RADIANS(G230))*COS(RADIANS(E238))*COS(RADIANS(AR228))))</f>
        <v>#DIV/0!</v>
      </c>
    </row>
    <row r="231" spans="2:44" ht="15.75" customHeight="1" x14ac:dyDescent="0.2">
      <c r="B231" s="3" t="s">
        <v>728</v>
      </c>
      <c r="E231" s="3">
        <f t="array" ref="E231">INDEX($D$1751:$AM$1751,0,MATCH(E230-IF(E230&lt;360,0,360),$D$1700:$AM$1700,0))+IF(E230&gt;350,360,0)</f>
        <v>80</v>
      </c>
      <c r="G231" s="3">
        <v>80</v>
      </c>
      <c r="I231" s="3">
        <f>IF(DEGREES(ACOS(SIN(RADIANS(G231))*SIN(RADIANS(E238))+COS(RADIANS(G231))*COS(RADIANS(E238))*COS(RADIANS(I228))))&gt;90,0,$F$4*$F$5/E237^2*(SIN(RADIANS(G231))*SIN(RADIANS(E238))+COS(RADIANS(G231))*COS(RADIANS(E238))*COS(RADIANS(I228))))</f>
        <v>0</v>
      </c>
      <c r="J231" s="3">
        <f>IF(DEGREES(ACOS(SIN(RADIANS(G231))*SIN(RADIANS(E238))+COS(RADIANS(G231))*COS(RADIANS(E238))*COS(RADIANS(J228))))&gt;90,0,$F$4*$F$5/E237^2*(SIN(RADIANS(G231))*SIN(RADIANS(E238))+COS(RADIANS(G231))*COS(RADIANS(E238))*COS(RADIANS(J228))))</f>
        <v>0</v>
      </c>
      <c r="K231" s="3">
        <f>IF(DEGREES(ACOS(SIN(RADIANS(G231))*SIN(RADIANS(E238))+COS(RADIANS(G231))*COS(RADIANS(E238))*COS(RADIANS(K228))))&gt;90,0,$F$4*$F$5/E237^2*(SIN(RADIANS(G231))*SIN(RADIANS(E238))+COS(RADIANS(G231))*COS(RADIANS(E238))*COS(RADIANS(K228))))</f>
        <v>0</v>
      </c>
      <c r="L231" s="3">
        <f>IF(DEGREES(ACOS(SIN(RADIANS(G231))*SIN(RADIANS(E238))+COS(RADIANS(G231))*COS(RADIANS(E238))*COS(RADIANS(L228))))&gt;90,0,$F$4*$F$5/E237^2*(SIN(RADIANS(G231))*SIN(RADIANS(E238))+COS(RADIANS(G231))*COS(RADIANS(E238))*COS(RADIANS(L228))))</f>
        <v>0</v>
      </c>
      <c r="M231" s="3">
        <f>IF(DEGREES(ACOS(SIN(RADIANS(G231))*SIN(RADIANS(E238))+COS(RADIANS(G231))*COS(RADIANS(E238))*COS(RADIANS(M228))))&gt;90,0,$F$4*$F$5/E237^2*(SIN(RADIANS(G231))*SIN(RADIANS(E238))+COS(RADIANS(G231))*COS(RADIANS(E238))*COS(RADIANS(M228))))</f>
        <v>0</v>
      </c>
      <c r="N231" s="3">
        <f>IF(DEGREES(ACOS(SIN(RADIANS(G231))*SIN(RADIANS(E238))+COS(RADIANS(G231))*COS(RADIANS(E238))*COS(RADIANS(N228))))&gt;90,0,$F$4*$F$5/E237^2*(SIN(RADIANS(G231))*SIN(RADIANS(E238))+COS(RADIANS(G231))*COS(RADIANS(E238))*COS(RADIANS(N228))))</f>
        <v>0</v>
      </c>
      <c r="O231" s="3">
        <f>IF(DEGREES(ACOS(SIN(RADIANS(G231))*SIN(RADIANS(E238))+COS(RADIANS(G231))*COS(RADIANS(E238))*COS(RADIANS(O228))))&gt;90,0,$F$4*$F$5/E237^2*(SIN(RADIANS(G231))*SIN(RADIANS(E238))+COS(RADIANS(G231))*COS(RADIANS(E238))*COS(RADIANS(O228))))</f>
        <v>0</v>
      </c>
      <c r="P231" s="3">
        <f>IF(DEGREES(ACOS(SIN(RADIANS(G231))*SIN(RADIANS(E238))+COS(RADIANS(G231))*COS(RADIANS(E238))*COS(RADIANS(P228))))&gt;90,0,$F$4*$F$5/E237^2*(SIN(RADIANS(G231))*SIN(RADIANS(E238))+COS(RADIANS(G231))*COS(RADIANS(E238))*COS(RADIANS(P228))))</f>
        <v>0</v>
      </c>
      <c r="Q231" s="3">
        <f>IF(DEGREES(ACOS(SIN(RADIANS(G231))*SIN(RADIANS(E238))+COS(RADIANS(G231))*COS(RADIANS(E238))*COS(RADIANS(Q228))))&gt;90,0,$F$4*$F$5/E237^2*(SIN(RADIANS(G231))*SIN(RADIANS(E238))+COS(RADIANS(G231))*COS(RADIANS(E238))*COS(RADIANS(Q228))))</f>
        <v>0</v>
      </c>
      <c r="R231" s="3" t="e">
        <f>IF(DEGREES(ACOS(SIN(RADIANS(G231))*SIN(RADIANS(E238))+COS(RADIANS(G231))*COS(RADIANS(E238))*COS(RADIANS(R228))))&gt;90,0,$F$4*$F$5/E237^2*(SIN(RADIANS(G231))*SIN(RADIANS(E238))+COS(RADIANS(G231))*COS(RADIANS(E238))*COS(RADIANS(R228))))</f>
        <v>#DIV/0!</v>
      </c>
      <c r="S231" s="3" t="e">
        <f>IF(DEGREES(ACOS(SIN(RADIANS(G231))*SIN(RADIANS(E238))+COS(RADIANS(G231))*COS(RADIANS(E238))*COS(RADIANS(S228))))&gt;90,0,$F$4*$F$5/E237^2*(SIN(RADIANS(G231))*SIN(RADIANS(E238))+COS(RADIANS(G231))*COS(RADIANS(E238))*COS(RADIANS(S228))))</f>
        <v>#DIV/0!</v>
      </c>
      <c r="T231" s="3" t="e">
        <f>IF(DEGREES(ACOS(SIN(RADIANS(G231))*SIN(RADIANS(E238))+COS(RADIANS(G231))*COS(RADIANS(E238))*COS(RADIANS(T228))))&gt;90,0,$F$4*$F$5/E237^2*(SIN(RADIANS(G231))*SIN(RADIANS(E238))+COS(RADIANS(G231))*COS(RADIANS(E238))*COS(RADIANS(T228))))</f>
        <v>#DIV/0!</v>
      </c>
      <c r="U231" s="3" t="e">
        <f>IF(DEGREES(ACOS(SIN(RADIANS(G231))*SIN(RADIANS(E238))+COS(RADIANS(G231))*COS(RADIANS(E238))*COS(RADIANS(U228))))&gt;90,0,$F$4*$F$5/E237^2*(SIN(RADIANS(G231))*SIN(RADIANS(E238))+COS(RADIANS(G231))*COS(RADIANS(E238))*COS(RADIANS(U228))))</f>
        <v>#DIV/0!</v>
      </c>
      <c r="V231" s="3" t="e">
        <f>IF(DEGREES(ACOS(SIN(RADIANS(G231))*SIN(RADIANS(E238))+COS(RADIANS(G231))*COS(RADIANS(E238))*COS(RADIANS(V228))))&gt;90,0,$F$4*$F$5/E237^2*(SIN(RADIANS(G231))*SIN(RADIANS(E238))+COS(RADIANS(G231))*COS(RADIANS(E238))*COS(RADIANS(V228))))</f>
        <v>#DIV/0!</v>
      </c>
      <c r="W231" s="3" t="e">
        <f>IF(DEGREES(ACOS(SIN(RADIANS(G231))*SIN(RADIANS(E238))+COS(RADIANS(G231))*COS(RADIANS(E238))*COS(RADIANS(W228))))&gt;90,0,$F$4*$F$5/E237^2*(SIN(RADIANS(G231))*SIN(RADIANS(E238))+COS(RADIANS(G231))*COS(RADIANS(E238))*COS(RADIANS(W228))))</f>
        <v>#DIV/0!</v>
      </c>
      <c r="X231" s="3" t="e">
        <f>IF(DEGREES(ACOS(SIN(RADIANS(G231))*SIN(RADIANS(E238))+COS(RADIANS(G231))*COS(RADIANS(E238))*COS(RADIANS(X228))))&gt;90,0,$F$4*$F$5/E237^2*(SIN(RADIANS(G231))*SIN(RADIANS(E238))+COS(RADIANS(G231))*COS(RADIANS(E238))*COS(RADIANS(X228))))</f>
        <v>#DIV/0!</v>
      </c>
      <c r="Y231" s="3" t="e">
        <f>IF(DEGREES(ACOS(SIN(RADIANS(G231))*SIN(RADIANS(E238))+COS(RADIANS(G231))*COS(RADIANS(E238))*COS(RADIANS(Y228))))&gt;90,0,$F$4*$F$5/E237^2*(SIN(RADIANS(G231))*SIN(RADIANS(E238))+COS(RADIANS(G231))*COS(RADIANS(E238))*COS(RADIANS(Y228))))</f>
        <v>#DIV/0!</v>
      </c>
      <c r="Z231" s="3" t="e">
        <f>IF(DEGREES(ACOS(SIN(RADIANS(G231))*SIN(RADIANS(E238))+COS(RADIANS(G231))*COS(RADIANS(E238))*COS(RADIANS(Z228))))&gt;90,0,$F$4*$F$5/E237^2*(SIN(RADIANS(G231))*SIN(RADIANS(E238))+COS(RADIANS(G231))*COS(RADIANS(E238))*COS(RADIANS(Z228))))</f>
        <v>#DIV/0!</v>
      </c>
      <c r="AA231" s="3" t="e">
        <f>IF(DEGREES(ACOS(SIN(RADIANS(G231))*SIN(RADIANS(E238))+COS(RADIANS(G231))*COS(RADIANS(E238))*COS(RADIANS(AA228))))&gt;90,0,$F$4*$F$5/E237^2*(SIN(RADIANS(G231))*SIN(RADIANS(E238))+COS(RADIANS(G231))*COS(RADIANS(E238))*COS(RADIANS(AA228))))</f>
        <v>#DIV/0!</v>
      </c>
      <c r="AB231" s="3" t="e">
        <f>IF(DEGREES(ACOS(SIN(RADIANS(G231))*SIN(RADIANS(E238))+COS(RADIANS(G231))*COS(RADIANS(E238))*COS(RADIANS(AB228))))&gt;90,0,$F$4*$F$5/E237^2*(SIN(RADIANS(G231))*SIN(RADIANS(E238))+COS(RADIANS(G231))*COS(RADIANS(E238))*COS(RADIANS(AB228))))</f>
        <v>#DIV/0!</v>
      </c>
      <c r="AC231" s="3" t="e">
        <f>IF(DEGREES(ACOS(SIN(RADIANS(G231))*SIN(RADIANS(E238))+COS(RADIANS(G231))*COS(RADIANS(E238))*COS(RADIANS(AC228))))&gt;90,0,$F$4*$F$5/E237^2*(SIN(RADIANS(G231))*SIN(RADIANS(E238))+COS(RADIANS(G231))*COS(RADIANS(E238))*COS(RADIANS(AC228))))</f>
        <v>#DIV/0!</v>
      </c>
      <c r="AD231" s="3" t="e">
        <f>IF(DEGREES(ACOS(SIN(RADIANS(G231))*SIN(RADIANS(E238))+COS(RADIANS(G231))*COS(RADIANS(E238))*COS(RADIANS(AD228))))&gt;90,0,$F$4*$F$5/E237^2*(SIN(RADIANS(G231))*SIN(RADIANS(E238))+COS(RADIANS(G231))*COS(RADIANS(E238))*COS(RADIANS(AD228))))</f>
        <v>#DIV/0!</v>
      </c>
      <c r="AE231" s="3" t="e">
        <f>IF(DEGREES(ACOS(SIN(RADIANS(G231))*SIN(RADIANS(E238))+COS(RADIANS(G231))*COS(RADIANS(E238))*COS(RADIANS(AE228))))&gt;90,0,$F$4*$F$5/E237^2*(SIN(RADIANS(G231))*SIN(RADIANS(E238))+COS(RADIANS(G231))*COS(RADIANS(E238))*COS(RADIANS(AE228))))</f>
        <v>#DIV/0!</v>
      </c>
      <c r="AF231" s="3" t="e">
        <f>IF(DEGREES(ACOS(SIN(RADIANS(G231))*SIN(RADIANS(E238))+COS(RADIANS(G231))*COS(RADIANS(E238))*COS(RADIANS(AF228))))&gt;90,0,$F$4*$F$5/E237^2*(SIN(RADIANS(G231))*SIN(RADIANS(E238))+COS(RADIANS(G231))*COS(RADIANS(E238))*COS(RADIANS(AF228))))</f>
        <v>#DIV/0!</v>
      </c>
      <c r="AG231" s="3" t="e">
        <f>IF(DEGREES(ACOS(SIN(RADIANS(G231))*SIN(RADIANS(E238))+COS(RADIANS(G231))*COS(RADIANS(E238))*COS(RADIANS(AG228))))&gt;90,0,$F$4*$F$5/E237^2*(SIN(RADIANS(G231))*SIN(RADIANS(E238))+COS(RADIANS(G231))*COS(RADIANS(E238))*COS(RADIANS(AG228))))</f>
        <v>#DIV/0!</v>
      </c>
      <c r="AH231" s="3" t="e">
        <f>IF(DEGREES(ACOS(SIN(RADIANS(G231))*SIN(RADIANS(E238))+COS(RADIANS(G231))*COS(RADIANS(E238))*COS(RADIANS(AH228))))&gt;90,0,$F$4*$F$5/E237^2*(SIN(RADIANS(G231))*SIN(RADIANS(E238))+COS(RADIANS(G231))*COS(RADIANS(E238))*COS(RADIANS(AH228))))</f>
        <v>#DIV/0!</v>
      </c>
      <c r="AI231" s="3" t="e">
        <f>IF(DEGREES(ACOS(SIN(RADIANS(G231))*SIN(RADIANS(E238))+COS(RADIANS(G231))*COS(RADIANS(E238))*COS(RADIANS(AI228))))&gt;90,0,$F$4*$F$5/E237^2*(SIN(RADIANS(G231))*SIN(RADIANS(E238))+COS(RADIANS(G231))*COS(RADIANS(E238))*COS(RADIANS(AI228))))</f>
        <v>#DIV/0!</v>
      </c>
      <c r="AJ231" s="3" t="e">
        <f>IF(DEGREES(ACOS(SIN(RADIANS(G231))*SIN(RADIANS(E238))+COS(RADIANS(G231))*COS(RADIANS(E238))*COS(RADIANS(AJ228))))&gt;90,0,$F$4*$F$5/E237^2*(SIN(RADIANS(G231))*SIN(RADIANS(E238))+COS(RADIANS(G231))*COS(RADIANS(E238))*COS(RADIANS(AJ228))))</f>
        <v>#DIV/0!</v>
      </c>
      <c r="AK231" s="3">
        <f>IF(DEGREES(ACOS(SIN(RADIANS(G231))*SIN(RADIANS(E238))+COS(RADIANS(G231))*COS(RADIANS(E238))*COS(RADIANS(AK228))))&gt;90,0,$F$4*$F$5/E237^2*(SIN(RADIANS(G231))*SIN(RADIANS(E238))+COS(RADIANS(G231))*COS(RADIANS(E238))*COS(RADIANS(AK228))))</f>
        <v>0</v>
      </c>
      <c r="AL231" s="3">
        <f>IF(DEGREES(ACOS(SIN(RADIANS(G231))*SIN(RADIANS(E238))+COS(RADIANS(G231))*COS(RADIANS(E238))*COS(RADIANS(AL228))))&gt;90,0,$F$4*$F$5/E237^2*(SIN(RADIANS(G231))*SIN(RADIANS(E238))+COS(RADIANS(G231))*COS(RADIANS(E238))*COS(RADIANS(AL228))))</f>
        <v>0</v>
      </c>
      <c r="AM231" s="3">
        <f>IF(DEGREES(ACOS(SIN(RADIANS(G231))*SIN(RADIANS(E238))+COS(RADIANS(G231))*COS(RADIANS(E238))*COS(RADIANS(AM228))))&gt;90,0,$F$4*$F$5/E237^2*(SIN(RADIANS(G231))*SIN(RADIANS(E238))+COS(RADIANS(G231))*COS(RADIANS(E238))*COS(RADIANS(AM228))))</f>
        <v>0</v>
      </c>
      <c r="AN231" s="3">
        <f>IF(DEGREES(ACOS(SIN(RADIANS(G231))*SIN(RADIANS(E238))+COS(RADIANS(G231))*COS(RADIANS(E238))*COS(RADIANS(AN228))))&gt;90,0,$F$4*$F$5/E237^2*(SIN(RADIANS(G231))*SIN(RADIANS(E238))+COS(RADIANS(G231))*COS(RADIANS(E238))*COS(RADIANS(AN228))))</f>
        <v>0</v>
      </c>
      <c r="AO231" s="3">
        <f>IF(DEGREES(ACOS(SIN(RADIANS(G231))*SIN(RADIANS(E238))+COS(RADIANS(G231))*COS(RADIANS(E238))*COS(RADIANS(AO228))))&gt;90,0,$F$4*$F$5/E237^2*(SIN(RADIANS(G231))*SIN(RADIANS(E238))+COS(RADIANS(G231))*COS(RADIANS(E238))*COS(RADIANS(AO228))))</f>
        <v>0</v>
      </c>
      <c r="AP231" s="3">
        <f>IF(DEGREES(ACOS(SIN(RADIANS(G231))*SIN(RADIANS(E238))+COS(RADIANS(G231))*COS(RADIANS(E238))*COS(RADIANS(AP228))))&gt;90,0,$F$4*$F$5/E237^2*(SIN(RADIANS(G231))*SIN(RADIANS(E238))+COS(RADIANS(G231))*COS(RADIANS(E238))*COS(RADIANS(AP228))))</f>
        <v>0</v>
      </c>
      <c r="AQ231" s="3">
        <f>IF(DEGREES(ACOS(SIN(RADIANS(G231))*SIN(RADIANS(E238))+COS(RADIANS(G231))*COS(RADIANS(E238))*COS(RADIANS(AQ228))))&gt;90,0,$F$4*$F$5/E237^2*(SIN(RADIANS(G231))*SIN(RADIANS(E238))+COS(RADIANS(G231))*COS(RADIANS(E238))*COS(RADIANS(AQ228))))</f>
        <v>0</v>
      </c>
      <c r="AR231" s="3">
        <f>IF(DEGREES(ACOS(SIN(RADIANS(G231))*SIN(RADIANS(E238))+COS(RADIANS(G231))*COS(RADIANS(E238))*COS(RADIANS(AR228))))&gt;90,0,$F$4*$F$5/E237^2*(SIN(RADIANS(G231))*SIN(RADIANS(E238))+COS(RADIANS(G231))*COS(RADIANS(E238))*COS(RADIANS(AR228))))</f>
        <v>0</v>
      </c>
    </row>
    <row r="232" spans="2:44" ht="15.75" customHeight="1" x14ac:dyDescent="0.2">
      <c r="B232" s="20" t="s">
        <v>784</v>
      </c>
      <c r="E232" s="3">
        <f>IF(E231-$F$13&lt;0,E231-$F$13+360,IF(E231-$F$13&gt;360,E231-$F$13-360,E231-$F$13))</f>
        <v>170</v>
      </c>
      <c r="G232" s="3">
        <v>70</v>
      </c>
      <c r="I232" s="3">
        <f>IF(DEGREES(ACOS(SIN(RADIANS(G232))*SIN(RADIANS(E238))+COS(RADIANS(G232))*COS(RADIANS(E238))*COS(RADIANS(I228))))&gt;90,0,$F$4*$F$5/E237^2*(SIN(RADIANS(G232))*SIN(RADIANS(E238))+COS(RADIANS(G232))*COS(RADIANS(E238))*COS(RADIANS(I228))))</f>
        <v>0</v>
      </c>
      <c r="J232" s="3">
        <f>IF(DEGREES(ACOS(SIN(RADIANS(G232))*SIN(RADIANS(E238))+COS(RADIANS(G232))*COS(RADIANS(E238))*COS(RADIANS(J228))))&gt;90,0,$F$4*$F$5/E237^2*(SIN(RADIANS(G232))*SIN(RADIANS(E238))+COS(RADIANS(G232))*COS(RADIANS(E238))*COS(RADIANS(J228))))</f>
        <v>0</v>
      </c>
      <c r="K232" s="3">
        <f>IF(DEGREES(ACOS(SIN(RADIANS(G232))*SIN(RADIANS(E238))+COS(RADIANS(G232))*COS(RADIANS(E238))*COS(RADIANS(K228))))&gt;90,0,$F$4*$F$5/E237^2*(SIN(RADIANS(G232))*SIN(RADIANS(E238))+COS(RADIANS(G232))*COS(RADIANS(E238))*COS(RADIANS(K228))))</f>
        <v>0</v>
      </c>
      <c r="L232" s="3">
        <f>IF(DEGREES(ACOS(SIN(RADIANS(G232))*SIN(RADIANS(E238))+COS(RADIANS(G232))*COS(RADIANS(E238))*COS(RADIANS(L228))))&gt;90,0,$F$4*$F$5/E237^2*(SIN(RADIANS(G232))*SIN(RADIANS(E238))+COS(RADIANS(G232))*COS(RADIANS(E238))*COS(RADIANS(L228))))</f>
        <v>0</v>
      </c>
      <c r="M232" s="3">
        <f>IF(DEGREES(ACOS(SIN(RADIANS(G232))*SIN(RADIANS(E238))+COS(RADIANS(G232))*COS(RADIANS(E238))*COS(RADIANS(M228))))&gt;90,0,$F$4*$F$5/E237^2*(SIN(RADIANS(G232))*SIN(RADIANS(E238))+COS(RADIANS(G232))*COS(RADIANS(E238))*COS(RADIANS(M228))))</f>
        <v>0</v>
      </c>
      <c r="N232" s="3">
        <f>IF(DEGREES(ACOS(SIN(RADIANS(G232))*SIN(RADIANS(E238))+COS(RADIANS(G232))*COS(RADIANS(E238))*COS(RADIANS(N228))))&gt;90,0,$F$4*$F$5/E237^2*(SIN(RADIANS(G232))*SIN(RADIANS(E238))+COS(RADIANS(G232))*COS(RADIANS(E238))*COS(RADIANS(N228))))</f>
        <v>0</v>
      </c>
      <c r="O232" s="3">
        <f>IF(DEGREES(ACOS(SIN(RADIANS(G232))*SIN(RADIANS(E238))+COS(RADIANS(G232))*COS(RADIANS(E238))*COS(RADIANS(O228))))&gt;90,0,$F$4*$F$5/E237^2*(SIN(RADIANS(G232))*SIN(RADIANS(E238))+COS(RADIANS(G232))*COS(RADIANS(E238))*COS(RADIANS(O228))))</f>
        <v>0</v>
      </c>
      <c r="P232" s="3">
        <f>IF(DEGREES(ACOS(SIN(RADIANS(G232))*SIN(RADIANS(E238))+COS(RADIANS(G232))*COS(RADIANS(E238))*COS(RADIANS(P228))))&gt;90,0,$F$4*$F$5/E237^2*(SIN(RADIANS(G232))*SIN(RADIANS(E238))+COS(RADIANS(G232))*COS(RADIANS(E238))*COS(RADIANS(P228))))</f>
        <v>0</v>
      </c>
      <c r="Q232" s="3">
        <f>IF(DEGREES(ACOS(SIN(RADIANS(G232))*SIN(RADIANS(E238))+COS(RADIANS(G232))*COS(RADIANS(E238))*COS(RADIANS(Q228))))&gt;90,0,$F$4*$F$5/E237^2*(SIN(RADIANS(G232))*SIN(RADIANS(E238))+COS(RADIANS(G232))*COS(RADIANS(E238))*COS(RADIANS(Q228))))</f>
        <v>0</v>
      </c>
      <c r="R232" s="3" t="e">
        <f>IF(DEGREES(ACOS(SIN(RADIANS(G232))*SIN(RADIANS(E238))+COS(RADIANS(G232))*COS(RADIANS(E238))*COS(RADIANS(R228))))&gt;90,0,$F$4*$F$5/E237^2*(SIN(RADIANS(G232))*SIN(RADIANS(E238))+COS(RADIANS(G232))*COS(RADIANS(E238))*COS(RADIANS(R228))))</f>
        <v>#DIV/0!</v>
      </c>
      <c r="S232" s="3" t="e">
        <f>IF(DEGREES(ACOS(SIN(RADIANS(G232))*SIN(RADIANS(E238))+COS(RADIANS(G232))*COS(RADIANS(E238))*COS(RADIANS(S228))))&gt;90,0,$F$4*$F$5/E237^2*(SIN(RADIANS(G232))*SIN(RADIANS(E238))+COS(RADIANS(G232))*COS(RADIANS(E238))*COS(RADIANS(S228))))</f>
        <v>#DIV/0!</v>
      </c>
      <c r="T232" s="3" t="e">
        <f>IF(DEGREES(ACOS(SIN(RADIANS(G232))*SIN(RADIANS(E238))+COS(RADIANS(G232))*COS(RADIANS(E238))*COS(RADIANS(T228))))&gt;90,0,$F$4*$F$5/E237^2*(SIN(RADIANS(G232))*SIN(RADIANS(E238))+COS(RADIANS(G232))*COS(RADIANS(E238))*COS(RADIANS(T228))))</f>
        <v>#DIV/0!</v>
      </c>
      <c r="U232" s="3" t="e">
        <f>IF(DEGREES(ACOS(SIN(RADIANS(G232))*SIN(RADIANS(E238))+COS(RADIANS(G232))*COS(RADIANS(E238))*COS(RADIANS(U228))))&gt;90,0,$F$4*$F$5/E237^2*(SIN(RADIANS(G232))*SIN(RADIANS(E238))+COS(RADIANS(G232))*COS(RADIANS(E238))*COS(RADIANS(U228))))</f>
        <v>#DIV/0!</v>
      </c>
      <c r="V232" s="3" t="e">
        <f>IF(DEGREES(ACOS(SIN(RADIANS(G232))*SIN(RADIANS(E238))+COS(RADIANS(G232))*COS(RADIANS(E238))*COS(RADIANS(V228))))&gt;90,0,$F$4*$F$5/E237^2*(SIN(RADIANS(G232))*SIN(RADIANS(E238))+COS(RADIANS(G232))*COS(RADIANS(E238))*COS(RADIANS(V228))))</f>
        <v>#DIV/0!</v>
      </c>
      <c r="W232" s="3" t="e">
        <f>IF(DEGREES(ACOS(SIN(RADIANS(G232))*SIN(RADIANS(E238))+COS(RADIANS(G232))*COS(RADIANS(E238))*COS(RADIANS(W228))))&gt;90,0,$F$4*$F$5/E237^2*(SIN(RADIANS(G232))*SIN(RADIANS(E238))+COS(RADIANS(G232))*COS(RADIANS(E238))*COS(RADIANS(W228))))</f>
        <v>#DIV/0!</v>
      </c>
      <c r="X232" s="3" t="e">
        <f>IF(DEGREES(ACOS(SIN(RADIANS(G232))*SIN(RADIANS(E238))+COS(RADIANS(G232))*COS(RADIANS(E238))*COS(RADIANS(X228))))&gt;90,0,$F$4*$F$5/E237^2*(SIN(RADIANS(G232))*SIN(RADIANS(E238))+COS(RADIANS(G232))*COS(RADIANS(E238))*COS(RADIANS(X228))))</f>
        <v>#DIV/0!</v>
      </c>
      <c r="Y232" s="3" t="e">
        <f>IF(DEGREES(ACOS(SIN(RADIANS(G232))*SIN(RADIANS(E238))+COS(RADIANS(G232))*COS(RADIANS(E238))*COS(RADIANS(Y228))))&gt;90,0,$F$4*$F$5/E237^2*(SIN(RADIANS(G232))*SIN(RADIANS(E238))+COS(RADIANS(G232))*COS(RADIANS(E238))*COS(RADIANS(Y228))))</f>
        <v>#DIV/0!</v>
      </c>
      <c r="Z232" s="3" t="e">
        <f>IF(DEGREES(ACOS(SIN(RADIANS(G232))*SIN(RADIANS(E238))+COS(RADIANS(G232))*COS(RADIANS(E238))*COS(RADIANS(Z228))))&gt;90,0,$F$4*$F$5/E237^2*(SIN(RADIANS(G232))*SIN(RADIANS(E238))+COS(RADIANS(G232))*COS(RADIANS(E238))*COS(RADIANS(Z228))))</f>
        <v>#DIV/0!</v>
      </c>
      <c r="AA232" s="3" t="e">
        <f>IF(DEGREES(ACOS(SIN(RADIANS(G232))*SIN(RADIANS(E238))+COS(RADIANS(G232))*COS(RADIANS(E238))*COS(RADIANS(AA228))))&gt;90,0,$F$4*$F$5/E237^2*(SIN(RADIANS(G232))*SIN(RADIANS(E238))+COS(RADIANS(G232))*COS(RADIANS(E238))*COS(RADIANS(AA228))))</f>
        <v>#DIV/0!</v>
      </c>
      <c r="AB232" s="3" t="e">
        <f>IF(DEGREES(ACOS(SIN(RADIANS(G232))*SIN(RADIANS(E238))+COS(RADIANS(G232))*COS(RADIANS(E238))*COS(RADIANS(AB228))))&gt;90,0,$F$4*$F$5/E237^2*(SIN(RADIANS(G232))*SIN(RADIANS(E238))+COS(RADIANS(G232))*COS(RADIANS(E238))*COS(RADIANS(AB228))))</f>
        <v>#DIV/0!</v>
      </c>
      <c r="AC232" s="3" t="e">
        <f>IF(DEGREES(ACOS(SIN(RADIANS(G232))*SIN(RADIANS(E238))+COS(RADIANS(G232))*COS(RADIANS(E238))*COS(RADIANS(AC228))))&gt;90,0,$F$4*$F$5/E237^2*(SIN(RADIANS(G232))*SIN(RADIANS(E238))+COS(RADIANS(G232))*COS(RADIANS(E238))*COS(RADIANS(AC228))))</f>
        <v>#DIV/0!</v>
      </c>
      <c r="AD232" s="3" t="e">
        <f>IF(DEGREES(ACOS(SIN(RADIANS(G232))*SIN(RADIANS(E238))+COS(RADIANS(G232))*COS(RADIANS(E238))*COS(RADIANS(AD228))))&gt;90,0,$F$4*$F$5/E237^2*(SIN(RADIANS(G232))*SIN(RADIANS(E238))+COS(RADIANS(G232))*COS(RADIANS(E238))*COS(RADIANS(AD228))))</f>
        <v>#DIV/0!</v>
      </c>
      <c r="AE232" s="3" t="e">
        <f>IF(DEGREES(ACOS(SIN(RADIANS(G232))*SIN(RADIANS(E238))+COS(RADIANS(G232))*COS(RADIANS(E238))*COS(RADIANS(AE228))))&gt;90,0,$F$4*$F$5/E237^2*(SIN(RADIANS(G232))*SIN(RADIANS(E238))+COS(RADIANS(G232))*COS(RADIANS(E238))*COS(RADIANS(AE228))))</f>
        <v>#DIV/0!</v>
      </c>
      <c r="AF232" s="3" t="e">
        <f>IF(DEGREES(ACOS(SIN(RADIANS(G232))*SIN(RADIANS(E238))+COS(RADIANS(G232))*COS(RADIANS(E238))*COS(RADIANS(AF228))))&gt;90,0,$F$4*$F$5/E237^2*(SIN(RADIANS(G232))*SIN(RADIANS(E238))+COS(RADIANS(G232))*COS(RADIANS(E238))*COS(RADIANS(AF228))))</f>
        <v>#DIV/0!</v>
      </c>
      <c r="AG232" s="3" t="e">
        <f>IF(DEGREES(ACOS(SIN(RADIANS(G232))*SIN(RADIANS(E238))+COS(RADIANS(G232))*COS(RADIANS(E238))*COS(RADIANS(AG228))))&gt;90,0,$F$4*$F$5/E237^2*(SIN(RADIANS(G232))*SIN(RADIANS(E238))+COS(RADIANS(G232))*COS(RADIANS(E238))*COS(RADIANS(AG228))))</f>
        <v>#DIV/0!</v>
      </c>
      <c r="AH232" s="3" t="e">
        <f>IF(DEGREES(ACOS(SIN(RADIANS(G232))*SIN(RADIANS(E238))+COS(RADIANS(G232))*COS(RADIANS(E238))*COS(RADIANS(AH228))))&gt;90,0,$F$4*$F$5/E237^2*(SIN(RADIANS(G232))*SIN(RADIANS(E238))+COS(RADIANS(G232))*COS(RADIANS(E238))*COS(RADIANS(AH228))))</f>
        <v>#DIV/0!</v>
      </c>
      <c r="AI232" s="3" t="e">
        <f>IF(DEGREES(ACOS(SIN(RADIANS(G232))*SIN(RADIANS(E238))+COS(RADIANS(G232))*COS(RADIANS(E238))*COS(RADIANS(AI228))))&gt;90,0,$F$4*$F$5/E237^2*(SIN(RADIANS(G232))*SIN(RADIANS(E238))+COS(RADIANS(G232))*COS(RADIANS(E238))*COS(RADIANS(AI228))))</f>
        <v>#DIV/0!</v>
      </c>
      <c r="AJ232" s="3" t="e">
        <f>IF(DEGREES(ACOS(SIN(RADIANS(G232))*SIN(RADIANS(E238))+COS(RADIANS(G232))*COS(RADIANS(E238))*COS(RADIANS(AJ228))))&gt;90,0,$F$4*$F$5/E237^2*(SIN(RADIANS(G232))*SIN(RADIANS(E238))+COS(RADIANS(G232))*COS(RADIANS(E238))*COS(RADIANS(AJ228))))</f>
        <v>#DIV/0!</v>
      </c>
      <c r="AK232" s="3">
        <f>IF(DEGREES(ACOS(SIN(RADIANS(G232))*SIN(RADIANS(E238))+COS(RADIANS(G232))*COS(RADIANS(E238))*COS(RADIANS(AK228))))&gt;90,0,$F$4*$F$5/E237^2*(SIN(RADIANS(G232))*SIN(RADIANS(E238))+COS(RADIANS(G232))*COS(RADIANS(E238))*COS(RADIANS(AK228))))</f>
        <v>0</v>
      </c>
      <c r="AL232" s="3">
        <f>IF(DEGREES(ACOS(SIN(RADIANS(G232))*SIN(RADIANS(E238))+COS(RADIANS(G232))*COS(RADIANS(E238))*COS(RADIANS(AL228))))&gt;90,0,$F$4*$F$5/E237^2*(SIN(RADIANS(G232))*SIN(RADIANS(E238))+COS(RADIANS(G232))*COS(RADIANS(E238))*COS(RADIANS(AL228))))</f>
        <v>0</v>
      </c>
      <c r="AM232" s="3">
        <f>IF(DEGREES(ACOS(SIN(RADIANS(G232))*SIN(RADIANS(E238))+COS(RADIANS(G232))*COS(RADIANS(E238))*COS(RADIANS(AM228))))&gt;90,0,$F$4*$F$5/E237^2*(SIN(RADIANS(G232))*SIN(RADIANS(E238))+COS(RADIANS(G232))*COS(RADIANS(E238))*COS(RADIANS(AM228))))</f>
        <v>0</v>
      </c>
      <c r="AN232" s="3">
        <f>IF(DEGREES(ACOS(SIN(RADIANS(G232))*SIN(RADIANS(E238))+COS(RADIANS(G232))*COS(RADIANS(E238))*COS(RADIANS(AN228))))&gt;90,0,$F$4*$F$5/E237^2*(SIN(RADIANS(G232))*SIN(RADIANS(E238))+COS(RADIANS(G232))*COS(RADIANS(E238))*COS(RADIANS(AN228))))</f>
        <v>0</v>
      </c>
      <c r="AO232" s="3">
        <f>IF(DEGREES(ACOS(SIN(RADIANS(G232))*SIN(RADIANS(E238))+COS(RADIANS(G232))*COS(RADIANS(E238))*COS(RADIANS(AO228))))&gt;90,0,$F$4*$F$5/E237^2*(SIN(RADIANS(G232))*SIN(RADIANS(E238))+COS(RADIANS(G232))*COS(RADIANS(E238))*COS(RADIANS(AO228))))</f>
        <v>0</v>
      </c>
      <c r="AP232" s="3">
        <f>IF(DEGREES(ACOS(SIN(RADIANS(G232))*SIN(RADIANS(E238))+COS(RADIANS(G232))*COS(RADIANS(E238))*COS(RADIANS(AP228))))&gt;90,0,$F$4*$F$5/E237^2*(SIN(RADIANS(G232))*SIN(RADIANS(E238))+COS(RADIANS(G232))*COS(RADIANS(E238))*COS(RADIANS(AP228))))</f>
        <v>0</v>
      </c>
      <c r="AQ232" s="3">
        <f>IF(DEGREES(ACOS(SIN(RADIANS(G232))*SIN(RADIANS(E238))+COS(RADIANS(G232))*COS(RADIANS(E238))*COS(RADIANS(AQ228))))&gt;90,0,$F$4*$F$5/E237^2*(SIN(RADIANS(G232))*SIN(RADIANS(E238))+COS(RADIANS(G232))*COS(RADIANS(E238))*COS(RADIANS(AQ228))))</f>
        <v>0</v>
      </c>
      <c r="AR232" s="3">
        <f>IF(DEGREES(ACOS(SIN(RADIANS(G232))*SIN(RADIANS(E238))+COS(RADIANS(G232))*COS(RADIANS(E238))*COS(RADIANS(AR228))))&gt;90,0,$F$4*$F$5/E237^2*(SIN(RADIANS(G232))*SIN(RADIANS(E238))+COS(RADIANS(G232))*COS(RADIANS(E238))*COS(RADIANS(AR228))))</f>
        <v>0</v>
      </c>
    </row>
    <row r="233" spans="2:44" ht="15.75" customHeight="1" x14ac:dyDescent="0.2">
      <c r="B233" s="20" t="s">
        <v>729</v>
      </c>
      <c r="E233" s="3">
        <f>IF(E230&lt;360,E230/360,(E230-360)/360)</f>
        <v>0.22222222222222221</v>
      </c>
      <c r="G233" s="3">
        <v>60</v>
      </c>
      <c r="I233" s="3">
        <f>IF(DEGREES(ACOS(SIN(RADIANS(G233))*SIN(RADIANS(E238))+COS(RADIANS(G233))*COS(RADIANS(E238))*COS(RADIANS(I228))))&gt;90,0,$F$4*$F$5/E237^2*(SIN(RADIANS(G233))*SIN(RADIANS(E238))+COS(RADIANS(G233))*COS(RADIANS(E238))*COS(RADIANS(I228))))</f>
        <v>0</v>
      </c>
      <c r="J233" s="3">
        <f>IF(DEGREES(ACOS(SIN(RADIANS(G233))*SIN(RADIANS(E238))+COS(RADIANS(G233))*COS(RADIANS(E238))*COS(RADIANS(J228))))&gt;90,0,$F$4*$F$5/E237^2*(SIN(RADIANS(G233))*SIN(RADIANS(E238))+COS(RADIANS(G233))*COS(RADIANS(E238))*COS(RADIANS(J228))))</f>
        <v>0</v>
      </c>
      <c r="K233" s="3">
        <f>IF(DEGREES(ACOS(SIN(RADIANS(G233))*SIN(RADIANS(E238))+COS(RADIANS(G233))*COS(RADIANS(E238))*COS(RADIANS(K228))))&gt;90,0,$F$4*$F$5/E237^2*(SIN(RADIANS(G233))*SIN(RADIANS(E238))+COS(RADIANS(G233))*COS(RADIANS(E238))*COS(RADIANS(K228))))</f>
        <v>0</v>
      </c>
      <c r="L233" s="3">
        <f>IF(DEGREES(ACOS(SIN(RADIANS(G233))*SIN(RADIANS(E238))+COS(RADIANS(G233))*COS(RADIANS(E238))*COS(RADIANS(L228))))&gt;90,0,$F$4*$F$5/E237^2*(SIN(RADIANS(G233))*SIN(RADIANS(E238))+COS(RADIANS(G233))*COS(RADIANS(E238))*COS(RADIANS(L228))))</f>
        <v>0</v>
      </c>
      <c r="M233" s="3">
        <f>IF(DEGREES(ACOS(SIN(RADIANS(G233))*SIN(RADIANS(E238))+COS(RADIANS(G233))*COS(RADIANS(E238))*COS(RADIANS(M228))))&gt;90,0,$F$4*$F$5/E237^2*(SIN(RADIANS(G233))*SIN(RADIANS(E238))+COS(RADIANS(G233))*COS(RADIANS(E238))*COS(RADIANS(M228))))</f>
        <v>0</v>
      </c>
      <c r="N233" s="3">
        <f>IF(DEGREES(ACOS(SIN(RADIANS(G233))*SIN(RADIANS(E238))+COS(RADIANS(G233))*COS(RADIANS(E238))*COS(RADIANS(N228))))&gt;90,0,$F$4*$F$5/E237^2*(SIN(RADIANS(G233))*SIN(RADIANS(E238))+COS(RADIANS(G233))*COS(RADIANS(E238))*COS(RADIANS(N228))))</f>
        <v>0</v>
      </c>
      <c r="O233" s="3">
        <f>IF(DEGREES(ACOS(SIN(RADIANS(G233))*SIN(RADIANS(E238))+COS(RADIANS(G233))*COS(RADIANS(E238))*COS(RADIANS(O228))))&gt;90,0,$F$4*$F$5/E237^2*(SIN(RADIANS(G233))*SIN(RADIANS(E238))+COS(RADIANS(G233))*COS(RADIANS(E238))*COS(RADIANS(O228))))</f>
        <v>0</v>
      </c>
      <c r="P233" s="3">
        <f>IF(DEGREES(ACOS(SIN(RADIANS(G233))*SIN(RADIANS(E238))+COS(RADIANS(G233))*COS(RADIANS(E238))*COS(RADIANS(P228))))&gt;90,0,$F$4*$F$5/E237^2*(SIN(RADIANS(G233))*SIN(RADIANS(E238))+COS(RADIANS(G233))*COS(RADIANS(E238))*COS(RADIANS(P228))))</f>
        <v>0</v>
      </c>
      <c r="Q233" s="3">
        <f>IF(DEGREES(ACOS(SIN(RADIANS(G233))*SIN(RADIANS(E238))+COS(RADIANS(G233))*COS(RADIANS(E238))*COS(RADIANS(Q228))))&gt;90,0,$F$4*$F$5/E237^2*(SIN(RADIANS(G233))*SIN(RADIANS(E238))+COS(RADIANS(G233))*COS(RADIANS(E238))*COS(RADIANS(Q228))))</f>
        <v>0</v>
      </c>
      <c r="R233" s="3" t="e">
        <f>IF(DEGREES(ACOS(SIN(RADIANS(G233))*SIN(RADIANS(E238))+COS(RADIANS(G233))*COS(RADIANS(E238))*COS(RADIANS(R228))))&gt;90,0,$F$4*$F$5/E237^2*(SIN(RADIANS(G233))*SIN(RADIANS(E238))+COS(RADIANS(G233))*COS(RADIANS(E238))*COS(RADIANS(R228))))</f>
        <v>#DIV/0!</v>
      </c>
      <c r="S233" s="3" t="e">
        <f>IF(DEGREES(ACOS(SIN(RADIANS(G233))*SIN(RADIANS(E238))+COS(RADIANS(G233))*COS(RADIANS(E238))*COS(RADIANS(S228))))&gt;90,0,$F$4*$F$5/E237^2*(SIN(RADIANS(G233))*SIN(RADIANS(E238))+COS(RADIANS(G233))*COS(RADIANS(E238))*COS(RADIANS(S228))))</f>
        <v>#DIV/0!</v>
      </c>
      <c r="T233" s="3" t="e">
        <f>IF(DEGREES(ACOS(SIN(RADIANS(G233))*SIN(RADIANS(E238))+COS(RADIANS(G233))*COS(RADIANS(E238))*COS(RADIANS(T228))))&gt;90,0,$F$4*$F$5/E237^2*(SIN(RADIANS(G233))*SIN(RADIANS(E238))+COS(RADIANS(G233))*COS(RADIANS(E238))*COS(RADIANS(T228))))</f>
        <v>#DIV/0!</v>
      </c>
      <c r="U233" s="3" t="e">
        <f>IF(DEGREES(ACOS(SIN(RADIANS(G233))*SIN(RADIANS(E238))+COS(RADIANS(G233))*COS(RADIANS(E238))*COS(RADIANS(U228))))&gt;90,0,$F$4*$F$5/E237^2*(SIN(RADIANS(G233))*SIN(RADIANS(E238))+COS(RADIANS(G233))*COS(RADIANS(E238))*COS(RADIANS(U228))))</f>
        <v>#DIV/0!</v>
      </c>
      <c r="V233" s="3" t="e">
        <f>IF(DEGREES(ACOS(SIN(RADIANS(G233))*SIN(RADIANS(E238))+COS(RADIANS(G233))*COS(RADIANS(E238))*COS(RADIANS(V228))))&gt;90,0,$F$4*$F$5/E237^2*(SIN(RADIANS(G233))*SIN(RADIANS(E238))+COS(RADIANS(G233))*COS(RADIANS(E238))*COS(RADIANS(V228))))</f>
        <v>#DIV/0!</v>
      </c>
      <c r="W233" s="3" t="e">
        <f>IF(DEGREES(ACOS(SIN(RADIANS(G233))*SIN(RADIANS(E238))+COS(RADIANS(G233))*COS(RADIANS(E238))*COS(RADIANS(W228))))&gt;90,0,$F$4*$F$5/E237^2*(SIN(RADIANS(G233))*SIN(RADIANS(E238))+COS(RADIANS(G233))*COS(RADIANS(E238))*COS(RADIANS(W228))))</f>
        <v>#DIV/0!</v>
      </c>
      <c r="X233" s="3" t="e">
        <f>IF(DEGREES(ACOS(SIN(RADIANS(G233))*SIN(RADIANS(E238))+COS(RADIANS(G233))*COS(RADIANS(E238))*COS(RADIANS(X228))))&gt;90,0,$F$4*$F$5/E237^2*(SIN(RADIANS(G233))*SIN(RADIANS(E238))+COS(RADIANS(G233))*COS(RADIANS(E238))*COS(RADIANS(X228))))</f>
        <v>#DIV/0!</v>
      </c>
      <c r="Y233" s="3" t="e">
        <f>IF(DEGREES(ACOS(SIN(RADIANS(G233))*SIN(RADIANS(E238))+COS(RADIANS(G233))*COS(RADIANS(E238))*COS(RADIANS(Y228))))&gt;90,0,$F$4*$F$5/E237^2*(SIN(RADIANS(G233))*SIN(RADIANS(E238))+COS(RADIANS(G233))*COS(RADIANS(E238))*COS(RADIANS(Y228))))</f>
        <v>#DIV/0!</v>
      </c>
      <c r="Z233" s="3" t="e">
        <f>IF(DEGREES(ACOS(SIN(RADIANS(G233))*SIN(RADIANS(E238))+COS(RADIANS(G233))*COS(RADIANS(E238))*COS(RADIANS(Z228))))&gt;90,0,$F$4*$F$5/E237^2*(SIN(RADIANS(G233))*SIN(RADIANS(E238))+COS(RADIANS(G233))*COS(RADIANS(E238))*COS(RADIANS(Z228))))</f>
        <v>#DIV/0!</v>
      </c>
      <c r="AA233" s="3" t="e">
        <f>IF(DEGREES(ACOS(SIN(RADIANS(G233))*SIN(RADIANS(E238))+COS(RADIANS(G233))*COS(RADIANS(E238))*COS(RADIANS(AA228))))&gt;90,0,$F$4*$F$5/E237^2*(SIN(RADIANS(G233))*SIN(RADIANS(E238))+COS(RADIANS(G233))*COS(RADIANS(E238))*COS(RADIANS(AA228))))</f>
        <v>#DIV/0!</v>
      </c>
      <c r="AB233" s="3" t="e">
        <f>IF(DEGREES(ACOS(SIN(RADIANS(G233))*SIN(RADIANS(E238))+COS(RADIANS(G233))*COS(RADIANS(E238))*COS(RADIANS(AB228))))&gt;90,0,$F$4*$F$5/E237^2*(SIN(RADIANS(G233))*SIN(RADIANS(E238))+COS(RADIANS(G233))*COS(RADIANS(E238))*COS(RADIANS(AB228))))</f>
        <v>#DIV/0!</v>
      </c>
      <c r="AC233" s="3" t="e">
        <f>IF(DEGREES(ACOS(SIN(RADIANS(G233))*SIN(RADIANS(E238))+COS(RADIANS(G233))*COS(RADIANS(E238))*COS(RADIANS(AC228))))&gt;90,0,$F$4*$F$5/E237^2*(SIN(RADIANS(G233))*SIN(RADIANS(E238))+COS(RADIANS(G233))*COS(RADIANS(E238))*COS(RADIANS(AC228))))</f>
        <v>#DIV/0!</v>
      </c>
      <c r="AD233" s="3" t="e">
        <f>IF(DEGREES(ACOS(SIN(RADIANS(G233))*SIN(RADIANS(E238))+COS(RADIANS(G233))*COS(RADIANS(E238))*COS(RADIANS(AD228))))&gt;90,0,$F$4*$F$5/E237^2*(SIN(RADIANS(G233))*SIN(RADIANS(E238))+COS(RADIANS(G233))*COS(RADIANS(E238))*COS(RADIANS(AD228))))</f>
        <v>#DIV/0!</v>
      </c>
      <c r="AE233" s="3" t="e">
        <f>IF(DEGREES(ACOS(SIN(RADIANS(G233))*SIN(RADIANS(E238))+COS(RADIANS(G233))*COS(RADIANS(E238))*COS(RADIANS(AE228))))&gt;90,0,$F$4*$F$5/E237^2*(SIN(RADIANS(G233))*SIN(RADIANS(E238))+COS(RADIANS(G233))*COS(RADIANS(E238))*COS(RADIANS(AE228))))</f>
        <v>#DIV/0!</v>
      </c>
      <c r="AF233" s="3" t="e">
        <f>IF(DEGREES(ACOS(SIN(RADIANS(G233))*SIN(RADIANS(E238))+COS(RADIANS(G233))*COS(RADIANS(E238))*COS(RADIANS(AF228))))&gt;90,0,$F$4*$F$5/E237^2*(SIN(RADIANS(G233))*SIN(RADIANS(E238))+COS(RADIANS(G233))*COS(RADIANS(E238))*COS(RADIANS(AF228))))</f>
        <v>#DIV/0!</v>
      </c>
      <c r="AG233" s="3" t="e">
        <f>IF(DEGREES(ACOS(SIN(RADIANS(G233))*SIN(RADIANS(E238))+COS(RADIANS(G233))*COS(RADIANS(E238))*COS(RADIANS(AG228))))&gt;90,0,$F$4*$F$5/E237^2*(SIN(RADIANS(G233))*SIN(RADIANS(E238))+COS(RADIANS(G233))*COS(RADIANS(E238))*COS(RADIANS(AG228))))</f>
        <v>#DIV/0!</v>
      </c>
      <c r="AH233" s="3" t="e">
        <f>IF(DEGREES(ACOS(SIN(RADIANS(G233))*SIN(RADIANS(E238))+COS(RADIANS(G233))*COS(RADIANS(E238))*COS(RADIANS(AH228))))&gt;90,0,$F$4*$F$5/E237^2*(SIN(RADIANS(G233))*SIN(RADIANS(E238))+COS(RADIANS(G233))*COS(RADIANS(E238))*COS(RADIANS(AH228))))</f>
        <v>#DIV/0!</v>
      </c>
      <c r="AI233" s="3" t="e">
        <f>IF(DEGREES(ACOS(SIN(RADIANS(G233))*SIN(RADIANS(E238))+COS(RADIANS(G233))*COS(RADIANS(E238))*COS(RADIANS(AI228))))&gt;90,0,$F$4*$F$5/E237^2*(SIN(RADIANS(G233))*SIN(RADIANS(E238))+COS(RADIANS(G233))*COS(RADIANS(E238))*COS(RADIANS(AI228))))</f>
        <v>#DIV/0!</v>
      </c>
      <c r="AJ233" s="3" t="e">
        <f>IF(DEGREES(ACOS(SIN(RADIANS(G233))*SIN(RADIANS(E238))+COS(RADIANS(G233))*COS(RADIANS(E238))*COS(RADIANS(AJ228))))&gt;90,0,$F$4*$F$5/E237^2*(SIN(RADIANS(G233))*SIN(RADIANS(E238))+COS(RADIANS(G233))*COS(RADIANS(E238))*COS(RADIANS(AJ228))))</f>
        <v>#DIV/0!</v>
      </c>
      <c r="AK233" s="3">
        <f>IF(DEGREES(ACOS(SIN(RADIANS(G233))*SIN(RADIANS(E238))+COS(RADIANS(G233))*COS(RADIANS(E238))*COS(RADIANS(AK228))))&gt;90,0,$F$4*$F$5/E237^2*(SIN(RADIANS(G233))*SIN(RADIANS(E238))+COS(RADIANS(G233))*COS(RADIANS(E238))*COS(RADIANS(AK228))))</f>
        <v>0</v>
      </c>
      <c r="AL233" s="3">
        <f>IF(DEGREES(ACOS(SIN(RADIANS(G233))*SIN(RADIANS(E238))+COS(RADIANS(G233))*COS(RADIANS(E238))*COS(RADIANS(AL228))))&gt;90,0,$F$4*$F$5/E237^2*(SIN(RADIANS(G233))*SIN(RADIANS(E238))+COS(RADIANS(G233))*COS(RADIANS(E238))*COS(RADIANS(AL228))))</f>
        <v>0</v>
      </c>
      <c r="AM233" s="3">
        <f>IF(DEGREES(ACOS(SIN(RADIANS(G233))*SIN(RADIANS(E238))+COS(RADIANS(G233))*COS(RADIANS(E238))*COS(RADIANS(AM228))))&gt;90,0,$F$4*$F$5/E237^2*(SIN(RADIANS(G233))*SIN(RADIANS(E238))+COS(RADIANS(G233))*COS(RADIANS(E238))*COS(RADIANS(AM228))))</f>
        <v>0</v>
      </c>
      <c r="AN233" s="3">
        <f>IF(DEGREES(ACOS(SIN(RADIANS(G233))*SIN(RADIANS(E238))+COS(RADIANS(G233))*COS(RADIANS(E238))*COS(RADIANS(AN228))))&gt;90,0,$F$4*$F$5/E237^2*(SIN(RADIANS(G233))*SIN(RADIANS(E238))+COS(RADIANS(G233))*COS(RADIANS(E238))*COS(RADIANS(AN228))))</f>
        <v>0</v>
      </c>
      <c r="AO233" s="3">
        <f>IF(DEGREES(ACOS(SIN(RADIANS(G233))*SIN(RADIANS(E238))+COS(RADIANS(G233))*COS(RADIANS(E238))*COS(RADIANS(AO228))))&gt;90,0,$F$4*$F$5/E237^2*(SIN(RADIANS(G233))*SIN(RADIANS(E238))+COS(RADIANS(G233))*COS(RADIANS(E238))*COS(RADIANS(AO228))))</f>
        <v>0</v>
      </c>
      <c r="AP233" s="3">
        <f>IF(DEGREES(ACOS(SIN(RADIANS(G233))*SIN(RADIANS(E238))+COS(RADIANS(G233))*COS(RADIANS(E238))*COS(RADIANS(AP228))))&gt;90,0,$F$4*$F$5/E237^2*(SIN(RADIANS(G233))*SIN(RADIANS(E238))+COS(RADIANS(G233))*COS(RADIANS(E238))*COS(RADIANS(AP228))))</f>
        <v>0</v>
      </c>
      <c r="AQ233" s="3">
        <f>IF(DEGREES(ACOS(SIN(RADIANS(G233))*SIN(RADIANS(E238))+COS(RADIANS(G233))*COS(RADIANS(E238))*COS(RADIANS(AQ228))))&gt;90,0,$F$4*$F$5/E237^2*(SIN(RADIANS(G233))*SIN(RADIANS(E238))+COS(RADIANS(G233))*COS(RADIANS(E238))*COS(RADIANS(AQ228))))</f>
        <v>0</v>
      </c>
      <c r="AR233" s="3">
        <f>IF(DEGREES(ACOS(SIN(RADIANS(G233))*SIN(RADIANS(E238))+COS(RADIANS(G233))*COS(RADIANS(E238))*COS(RADIANS(AR228))))&gt;90,0,$F$4*$F$5/E237^2*(SIN(RADIANS(G233))*SIN(RADIANS(E238))+COS(RADIANS(G233))*COS(RADIANS(E238))*COS(RADIANS(AR228))))</f>
        <v>0</v>
      </c>
    </row>
    <row r="234" spans="2:44" ht="15.75" customHeight="1" x14ac:dyDescent="0.2">
      <c r="B234" s="20" t="s">
        <v>785</v>
      </c>
      <c r="E234" s="3">
        <f>E233*$F$11</f>
        <v>0</v>
      </c>
      <c r="G234" s="3">
        <v>50</v>
      </c>
      <c r="I234" s="3">
        <f>IF(DEGREES(ACOS(SIN(RADIANS(G234))*SIN(RADIANS(E238))+COS(RADIANS(G234))*COS(RADIANS(E238))*COS(RADIANS(I228))))&gt;90,0,$F$4*$F$5/E237^2*(SIN(RADIANS(G234))*SIN(RADIANS(E238))+COS(RADIANS(G234))*COS(RADIANS(E238))*COS(RADIANS(I228))))</f>
        <v>0</v>
      </c>
      <c r="J234" s="3">
        <f>IF(DEGREES(ACOS(SIN(RADIANS(G234))*SIN(RADIANS(E238))+COS(RADIANS(G234))*COS(RADIANS(E238))*COS(RADIANS(J228))))&gt;90,0,$F$4*$F$5/E237^2*(SIN(RADIANS(G234))*SIN(RADIANS(E238))+COS(RADIANS(G234))*COS(RADIANS(E238))*COS(RADIANS(J228))))</f>
        <v>0</v>
      </c>
      <c r="K234" s="3">
        <f>IF(DEGREES(ACOS(SIN(RADIANS(G234))*SIN(RADIANS(E238))+COS(RADIANS(G234))*COS(RADIANS(E238))*COS(RADIANS(K228))))&gt;90,0,$F$4*$F$5/E237^2*(SIN(RADIANS(G234))*SIN(RADIANS(E238))+COS(RADIANS(G234))*COS(RADIANS(E238))*COS(RADIANS(K228))))</f>
        <v>0</v>
      </c>
      <c r="L234" s="3">
        <f>IF(DEGREES(ACOS(SIN(RADIANS(G234))*SIN(RADIANS(E238))+COS(RADIANS(G234))*COS(RADIANS(E238))*COS(RADIANS(L228))))&gt;90,0,$F$4*$F$5/E237^2*(SIN(RADIANS(G234))*SIN(RADIANS(E238))+COS(RADIANS(G234))*COS(RADIANS(E238))*COS(RADIANS(L228))))</f>
        <v>0</v>
      </c>
      <c r="M234" s="3">
        <f>IF(DEGREES(ACOS(SIN(RADIANS(G234))*SIN(RADIANS(E238))+COS(RADIANS(G234))*COS(RADIANS(E238))*COS(RADIANS(M228))))&gt;90,0,$F$4*$F$5/E237^2*(SIN(RADIANS(G234))*SIN(RADIANS(E238))+COS(RADIANS(G234))*COS(RADIANS(E238))*COS(RADIANS(M228))))</f>
        <v>0</v>
      </c>
      <c r="N234" s="3">
        <f>IF(DEGREES(ACOS(SIN(RADIANS(G234))*SIN(RADIANS(E238))+COS(RADIANS(G234))*COS(RADIANS(E238))*COS(RADIANS(N228))))&gt;90,0,$F$4*$F$5/E237^2*(SIN(RADIANS(G234))*SIN(RADIANS(E238))+COS(RADIANS(G234))*COS(RADIANS(E238))*COS(RADIANS(N228))))</f>
        <v>0</v>
      </c>
      <c r="O234" s="3">
        <f>IF(DEGREES(ACOS(SIN(RADIANS(G234))*SIN(RADIANS(E238))+COS(RADIANS(G234))*COS(RADIANS(E238))*COS(RADIANS(O228))))&gt;90,0,$F$4*$F$5/E237^2*(SIN(RADIANS(G234))*SIN(RADIANS(E238))+COS(RADIANS(G234))*COS(RADIANS(E238))*COS(RADIANS(O228))))</f>
        <v>0</v>
      </c>
      <c r="P234" s="3">
        <f>IF(DEGREES(ACOS(SIN(RADIANS(G234))*SIN(RADIANS(E238))+COS(RADIANS(G234))*COS(RADIANS(E238))*COS(RADIANS(P228))))&gt;90,0,$F$4*$F$5/E237^2*(SIN(RADIANS(G234))*SIN(RADIANS(E238))+COS(RADIANS(G234))*COS(RADIANS(E238))*COS(RADIANS(P228))))</f>
        <v>0</v>
      </c>
      <c r="Q234" s="3">
        <f>IF(DEGREES(ACOS(SIN(RADIANS(G234))*SIN(RADIANS(E238))+COS(RADIANS(G234))*COS(RADIANS(E238))*COS(RADIANS(Q228))))&gt;90,0,$F$4*$F$5/E237^2*(SIN(RADIANS(G234))*SIN(RADIANS(E238))+COS(RADIANS(G234))*COS(RADIANS(E238))*COS(RADIANS(Q228))))</f>
        <v>0</v>
      </c>
      <c r="R234" s="3" t="e">
        <f>IF(DEGREES(ACOS(SIN(RADIANS(G234))*SIN(RADIANS(E238))+COS(RADIANS(G234))*COS(RADIANS(E238))*COS(RADIANS(R228))))&gt;90,0,$F$4*$F$5/E237^2*(SIN(RADIANS(G234))*SIN(RADIANS(E238))+COS(RADIANS(G234))*COS(RADIANS(E238))*COS(RADIANS(R228))))</f>
        <v>#DIV/0!</v>
      </c>
      <c r="S234" s="3" t="e">
        <f>IF(DEGREES(ACOS(SIN(RADIANS(G234))*SIN(RADIANS(E238))+COS(RADIANS(G234))*COS(RADIANS(E238))*COS(RADIANS(S228))))&gt;90,0,$F$4*$F$5/E237^2*(SIN(RADIANS(G234))*SIN(RADIANS(E238))+COS(RADIANS(G234))*COS(RADIANS(E238))*COS(RADIANS(S228))))</f>
        <v>#DIV/0!</v>
      </c>
      <c r="T234" s="3" t="e">
        <f>IF(DEGREES(ACOS(SIN(RADIANS(G234))*SIN(RADIANS(E238))+COS(RADIANS(G234))*COS(RADIANS(E238))*COS(RADIANS(T228))))&gt;90,0,$F$4*$F$5/E237^2*(SIN(RADIANS(G234))*SIN(RADIANS(E238))+COS(RADIANS(G234))*COS(RADIANS(E238))*COS(RADIANS(T228))))</f>
        <v>#DIV/0!</v>
      </c>
      <c r="U234" s="3" t="e">
        <f>IF(DEGREES(ACOS(SIN(RADIANS(G234))*SIN(RADIANS(E238))+COS(RADIANS(G234))*COS(RADIANS(E238))*COS(RADIANS(U228))))&gt;90,0,$F$4*$F$5/E237^2*(SIN(RADIANS(G234))*SIN(RADIANS(E238))+COS(RADIANS(G234))*COS(RADIANS(E238))*COS(RADIANS(U228))))</f>
        <v>#DIV/0!</v>
      </c>
      <c r="V234" s="3" t="e">
        <f>IF(DEGREES(ACOS(SIN(RADIANS(G234))*SIN(RADIANS(E238))+COS(RADIANS(G234))*COS(RADIANS(E238))*COS(RADIANS(V228))))&gt;90,0,$F$4*$F$5/E237^2*(SIN(RADIANS(G234))*SIN(RADIANS(E238))+COS(RADIANS(G234))*COS(RADIANS(E238))*COS(RADIANS(V228))))</f>
        <v>#DIV/0!</v>
      </c>
      <c r="W234" s="3" t="e">
        <f>IF(DEGREES(ACOS(SIN(RADIANS(G234))*SIN(RADIANS(E238))+COS(RADIANS(G234))*COS(RADIANS(E238))*COS(RADIANS(W228))))&gt;90,0,$F$4*$F$5/E237^2*(SIN(RADIANS(G234))*SIN(RADIANS(E238))+COS(RADIANS(G234))*COS(RADIANS(E238))*COS(RADIANS(W228))))</f>
        <v>#DIV/0!</v>
      </c>
      <c r="X234" s="3" t="e">
        <f>IF(DEGREES(ACOS(SIN(RADIANS(G234))*SIN(RADIANS(E238))+COS(RADIANS(G234))*COS(RADIANS(E238))*COS(RADIANS(X228))))&gt;90,0,$F$4*$F$5/E237^2*(SIN(RADIANS(G234))*SIN(RADIANS(E238))+COS(RADIANS(G234))*COS(RADIANS(E238))*COS(RADIANS(X228))))</f>
        <v>#DIV/0!</v>
      </c>
      <c r="Y234" s="3" t="e">
        <f>IF(DEGREES(ACOS(SIN(RADIANS(G234))*SIN(RADIANS(E238))+COS(RADIANS(G234))*COS(RADIANS(E238))*COS(RADIANS(Y228))))&gt;90,0,$F$4*$F$5/E237^2*(SIN(RADIANS(G234))*SIN(RADIANS(E238))+COS(RADIANS(G234))*COS(RADIANS(E238))*COS(RADIANS(Y228))))</f>
        <v>#DIV/0!</v>
      </c>
      <c r="Z234" s="3" t="e">
        <f>IF(DEGREES(ACOS(SIN(RADIANS(G234))*SIN(RADIANS(E238))+COS(RADIANS(G234))*COS(RADIANS(E238))*COS(RADIANS(Z228))))&gt;90,0,$F$4*$F$5/E237^2*(SIN(RADIANS(G234))*SIN(RADIANS(E238))+COS(RADIANS(G234))*COS(RADIANS(E238))*COS(RADIANS(Z228))))</f>
        <v>#DIV/0!</v>
      </c>
      <c r="AA234" s="3" t="e">
        <f>IF(DEGREES(ACOS(SIN(RADIANS(G234))*SIN(RADIANS(E238))+COS(RADIANS(G234))*COS(RADIANS(E238))*COS(RADIANS(AA228))))&gt;90,0,$F$4*$F$5/E237^2*(SIN(RADIANS(G234))*SIN(RADIANS(E238))+COS(RADIANS(G234))*COS(RADIANS(E238))*COS(RADIANS(AA228))))</f>
        <v>#DIV/0!</v>
      </c>
      <c r="AB234" s="3" t="e">
        <f>IF(DEGREES(ACOS(SIN(RADIANS(G234))*SIN(RADIANS(E238))+COS(RADIANS(G234))*COS(RADIANS(E238))*COS(RADIANS(AB228))))&gt;90,0,$F$4*$F$5/E237^2*(SIN(RADIANS(G234))*SIN(RADIANS(E238))+COS(RADIANS(G234))*COS(RADIANS(E238))*COS(RADIANS(AB228))))</f>
        <v>#DIV/0!</v>
      </c>
      <c r="AC234" s="3" t="e">
        <f>IF(DEGREES(ACOS(SIN(RADIANS(G234))*SIN(RADIANS(E238))+COS(RADIANS(G234))*COS(RADIANS(E238))*COS(RADIANS(AC228))))&gt;90,0,$F$4*$F$5/E237^2*(SIN(RADIANS(G234))*SIN(RADIANS(E238))+COS(RADIANS(G234))*COS(RADIANS(E238))*COS(RADIANS(AC228))))</f>
        <v>#DIV/0!</v>
      </c>
      <c r="AD234" s="3" t="e">
        <f>IF(DEGREES(ACOS(SIN(RADIANS(G234))*SIN(RADIANS(E238))+COS(RADIANS(G234))*COS(RADIANS(E238))*COS(RADIANS(AD228))))&gt;90,0,$F$4*$F$5/E237^2*(SIN(RADIANS(G234))*SIN(RADIANS(E238))+COS(RADIANS(G234))*COS(RADIANS(E238))*COS(RADIANS(AD228))))</f>
        <v>#DIV/0!</v>
      </c>
      <c r="AE234" s="3" t="e">
        <f>IF(DEGREES(ACOS(SIN(RADIANS(G234))*SIN(RADIANS(E238))+COS(RADIANS(G234))*COS(RADIANS(E238))*COS(RADIANS(AE228))))&gt;90,0,$F$4*$F$5/E237^2*(SIN(RADIANS(G234))*SIN(RADIANS(E238))+COS(RADIANS(G234))*COS(RADIANS(E238))*COS(RADIANS(AE228))))</f>
        <v>#DIV/0!</v>
      </c>
      <c r="AF234" s="3" t="e">
        <f>IF(DEGREES(ACOS(SIN(RADIANS(G234))*SIN(RADIANS(E238))+COS(RADIANS(G234))*COS(RADIANS(E238))*COS(RADIANS(AF228))))&gt;90,0,$F$4*$F$5/E237^2*(SIN(RADIANS(G234))*SIN(RADIANS(E238))+COS(RADIANS(G234))*COS(RADIANS(E238))*COS(RADIANS(AF228))))</f>
        <v>#DIV/0!</v>
      </c>
      <c r="AG234" s="3" t="e">
        <f>IF(DEGREES(ACOS(SIN(RADIANS(G234))*SIN(RADIANS(E238))+COS(RADIANS(G234))*COS(RADIANS(E238))*COS(RADIANS(AG228))))&gt;90,0,$F$4*$F$5/E237^2*(SIN(RADIANS(G234))*SIN(RADIANS(E238))+COS(RADIANS(G234))*COS(RADIANS(E238))*COS(RADIANS(AG228))))</f>
        <v>#DIV/0!</v>
      </c>
      <c r="AH234" s="3" t="e">
        <f>IF(DEGREES(ACOS(SIN(RADIANS(G234))*SIN(RADIANS(E238))+COS(RADIANS(G234))*COS(RADIANS(E238))*COS(RADIANS(AH228))))&gt;90,0,$F$4*$F$5/E237^2*(SIN(RADIANS(G234))*SIN(RADIANS(E238))+COS(RADIANS(G234))*COS(RADIANS(E238))*COS(RADIANS(AH228))))</f>
        <v>#DIV/0!</v>
      </c>
      <c r="AI234" s="3" t="e">
        <f>IF(DEGREES(ACOS(SIN(RADIANS(G234))*SIN(RADIANS(E238))+COS(RADIANS(G234))*COS(RADIANS(E238))*COS(RADIANS(AI228))))&gt;90,0,$F$4*$F$5/E237^2*(SIN(RADIANS(G234))*SIN(RADIANS(E238))+COS(RADIANS(G234))*COS(RADIANS(E238))*COS(RADIANS(AI228))))</f>
        <v>#DIV/0!</v>
      </c>
      <c r="AJ234" s="3" t="e">
        <f>IF(DEGREES(ACOS(SIN(RADIANS(G234))*SIN(RADIANS(E238))+COS(RADIANS(G234))*COS(RADIANS(E238))*COS(RADIANS(AJ228))))&gt;90,0,$F$4*$F$5/E237^2*(SIN(RADIANS(G234))*SIN(RADIANS(E238))+COS(RADIANS(G234))*COS(RADIANS(E238))*COS(RADIANS(AJ228))))</f>
        <v>#DIV/0!</v>
      </c>
      <c r="AK234" s="3">
        <f>IF(DEGREES(ACOS(SIN(RADIANS(G234))*SIN(RADIANS(E238))+COS(RADIANS(G234))*COS(RADIANS(E238))*COS(RADIANS(AK228))))&gt;90,0,$F$4*$F$5/E237^2*(SIN(RADIANS(G234))*SIN(RADIANS(E238))+COS(RADIANS(G234))*COS(RADIANS(E238))*COS(RADIANS(AK228))))</f>
        <v>0</v>
      </c>
      <c r="AL234" s="3">
        <f>IF(DEGREES(ACOS(SIN(RADIANS(G234))*SIN(RADIANS(E238))+COS(RADIANS(G234))*COS(RADIANS(E238))*COS(RADIANS(AL228))))&gt;90,0,$F$4*$F$5/E237^2*(SIN(RADIANS(G234))*SIN(RADIANS(E238))+COS(RADIANS(G234))*COS(RADIANS(E238))*COS(RADIANS(AL228))))</f>
        <v>0</v>
      </c>
      <c r="AM234" s="3">
        <f>IF(DEGREES(ACOS(SIN(RADIANS(G234))*SIN(RADIANS(E238))+COS(RADIANS(G234))*COS(RADIANS(E238))*COS(RADIANS(AM228))))&gt;90,0,$F$4*$F$5/E237^2*(SIN(RADIANS(G234))*SIN(RADIANS(E238))+COS(RADIANS(G234))*COS(RADIANS(E238))*COS(RADIANS(AM228))))</f>
        <v>0</v>
      </c>
      <c r="AN234" s="3">
        <f>IF(DEGREES(ACOS(SIN(RADIANS(G234))*SIN(RADIANS(E238))+COS(RADIANS(G234))*COS(RADIANS(E238))*COS(RADIANS(AN228))))&gt;90,0,$F$4*$F$5/E237^2*(SIN(RADIANS(G234))*SIN(RADIANS(E238))+COS(RADIANS(G234))*COS(RADIANS(E238))*COS(RADIANS(AN228))))</f>
        <v>0</v>
      </c>
      <c r="AO234" s="3">
        <f>IF(DEGREES(ACOS(SIN(RADIANS(G234))*SIN(RADIANS(E238))+COS(RADIANS(G234))*COS(RADIANS(E238))*COS(RADIANS(AO228))))&gt;90,0,$F$4*$F$5/E237^2*(SIN(RADIANS(G234))*SIN(RADIANS(E238))+COS(RADIANS(G234))*COS(RADIANS(E238))*COS(RADIANS(AO228))))</f>
        <v>0</v>
      </c>
      <c r="AP234" s="3">
        <f>IF(DEGREES(ACOS(SIN(RADIANS(G234))*SIN(RADIANS(E238))+COS(RADIANS(G234))*COS(RADIANS(E238))*COS(RADIANS(AP228))))&gt;90,0,$F$4*$F$5/E237^2*(SIN(RADIANS(G234))*SIN(RADIANS(E238))+COS(RADIANS(G234))*COS(RADIANS(E238))*COS(RADIANS(AP228))))</f>
        <v>0</v>
      </c>
      <c r="AQ234" s="3">
        <f>IF(DEGREES(ACOS(SIN(RADIANS(G234))*SIN(RADIANS(E238))+COS(RADIANS(G234))*COS(RADIANS(E238))*COS(RADIANS(AQ228))))&gt;90,0,$F$4*$F$5/E237^2*(SIN(RADIANS(G234))*SIN(RADIANS(E238))+COS(RADIANS(G234))*COS(RADIANS(E238))*COS(RADIANS(AQ228))))</f>
        <v>0</v>
      </c>
      <c r="AR234" s="3">
        <f>IF(DEGREES(ACOS(SIN(RADIANS(G234))*SIN(RADIANS(E238))+COS(RADIANS(G234))*COS(RADIANS(E238))*COS(RADIANS(AR228))))&gt;90,0,$F$4*$F$5/E237^2*(SIN(RADIANS(G234))*SIN(RADIANS(E238))+COS(RADIANS(G234))*COS(RADIANS(E238))*COS(RADIANS(AR228))))</f>
        <v>0</v>
      </c>
    </row>
    <row r="235" spans="2:44" ht="15.75" customHeight="1" x14ac:dyDescent="0.2">
      <c r="B235" s="20" t="s">
        <v>786</v>
      </c>
      <c r="E235" s="3" t="str">
        <f>IF($F$10=0,"N/A",$F$10*(E230/360)-ROUNDDOWN($F$10*(E230/360),0))</f>
        <v>N/A</v>
      </c>
      <c r="G235" s="3">
        <v>40</v>
      </c>
      <c r="I235" s="3">
        <f>IF(DEGREES(ACOS(SIN(RADIANS(G235))*SIN(RADIANS(E238))+COS(RADIANS(G235))*COS(RADIANS(E238))*COS(RADIANS(I228))))&gt;90,0,$F$4*$F$5/E237^2*(SIN(RADIANS(G235))*SIN(RADIANS(E238))+COS(RADIANS(G235))*COS(RADIANS(E238))*COS(RADIANS(I228))))</f>
        <v>0</v>
      </c>
      <c r="J235" s="3">
        <f>IF(DEGREES(ACOS(SIN(RADIANS(G235))*SIN(RADIANS(E238))+COS(RADIANS(G235))*COS(RADIANS(E238))*COS(RADIANS(J228))))&gt;90,0,$F$4*$F$5/E237^2*(SIN(RADIANS(G235))*SIN(RADIANS(E238))+COS(RADIANS(G235))*COS(RADIANS(E238))*COS(RADIANS(J228))))</f>
        <v>0</v>
      </c>
      <c r="K235" s="3">
        <f>IF(DEGREES(ACOS(SIN(RADIANS(G235))*SIN(RADIANS(E238))+COS(RADIANS(G235))*COS(RADIANS(E238))*COS(RADIANS(K228))))&gt;90,0,$F$4*$F$5/E237^2*(SIN(RADIANS(G235))*SIN(RADIANS(E238))+COS(RADIANS(G235))*COS(RADIANS(E238))*COS(RADIANS(K228))))</f>
        <v>0</v>
      </c>
      <c r="L235" s="3">
        <f>IF(DEGREES(ACOS(SIN(RADIANS(G235))*SIN(RADIANS(E238))+COS(RADIANS(G235))*COS(RADIANS(E238))*COS(RADIANS(L228))))&gt;90,0,$F$4*$F$5/E237^2*(SIN(RADIANS(G235))*SIN(RADIANS(E238))+COS(RADIANS(G235))*COS(RADIANS(E238))*COS(RADIANS(L228))))</f>
        <v>0</v>
      </c>
      <c r="M235" s="3">
        <f>IF(DEGREES(ACOS(SIN(RADIANS(G235))*SIN(RADIANS(E238))+COS(RADIANS(G235))*COS(RADIANS(E238))*COS(RADIANS(M228))))&gt;90,0,$F$4*$F$5/E237^2*(SIN(RADIANS(G235))*SIN(RADIANS(E238))+COS(RADIANS(G235))*COS(RADIANS(E238))*COS(RADIANS(M228))))</f>
        <v>0</v>
      </c>
      <c r="N235" s="3">
        <f>IF(DEGREES(ACOS(SIN(RADIANS(G235))*SIN(RADIANS(E238))+COS(RADIANS(G235))*COS(RADIANS(E238))*COS(RADIANS(N228))))&gt;90,0,$F$4*$F$5/E237^2*(SIN(RADIANS(G235))*SIN(RADIANS(E238))+COS(RADIANS(G235))*COS(RADIANS(E238))*COS(RADIANS(N228))))</f>
        <v>0</v>
      </c>
      <c r="O235" s="3">
        <f>IF(DEGREES(ACOS(SIN(RADIANS(G235))*SIN(RADIANS(E238))+COS(RADIANS(G235))*COS(RADIANS(E238))*COS(RADIANS(O228))))&gt;90,0,$F$4*$F$5/E237^2*(SIN(RADIANS(G235))*SIN(RADIANS(E238))+COS(RADIANS(G235))*COS(RADIANS(E238))*COS(RADIANS(O228))))</f>
        <v>0</v>
      </c>
      <c r="P235" s="3">
        <f>IF(DEGREES(ACOS(SIN(RADIANS(G235))*SIN(RADIANS(E238))+COS(RADIANS(G235))*COS(RADIANS(E238))*COS(RADIANS(P228))))&gt;90,0,$F$4*$F$5/E237^2*(SIN(RADIANS(G235))*SIN(RADIANS(E238))+COS(RADIANS(G235))*COS(RADIANS(E238))*COS(RADIANS(P228))))</f>
        <v>0</v>
      </c>
      <c r="Q235" s="3">
        <f>IF(DEGREES(ACOS(SIN(RADIANS(G235))*SIN(RADIANS(E238))+COS(RADIANS(G235))*COS(RADIANS(E238))*COS(RADIANS(Q228))))&gt;90,0,$F$4*$F$5/E237^2*(SIN(RADIANS(G235))*SIN(RADIANS(E238))+COS(RADIANS(G235))*COS(RADIANS(E238))*COS(RADIANS(Q228))))</f>
        <v>0</v>
      </c>
      <c r="R235" s="3" t="e">
        <f>IF(DEGREES(ACOS(SIN(RADIANS(G235))*SIN(RADIANS(E238))+COS(RADIANS(G235))*COS(RADIANS(E238))*COS(RADIANS(R228))))&gt;90,0,$F$4*$F$5/E237^2*(SIN(RADIANS(G235))*SIN(RADIANS(E238))+COS(RADIANS(G235))*COS(RADIANS(E238))*COS(RADIANS(R228))))</f>
        <v>#DIV/0!</v>
      </c>
      <c r="S235" s="3" t="e">
        <f>IF(DEGREES(ACOS(SIN(RADIANS(G235))*SIN(RADIANS(E238))+COS(RADIANS(G235))*COS(RADIANS(E238))*COS(RADIANS(S228))))&gt;90,0,$F$4*$F$5/E237^2*(SIN(RADIANS(G235))*SIN(RADIANS(E238))+COS(RADIANS(G235))*COS(RADIANS(E238))*COS(RADIANS(S228))))</f>
        <v>#DIV/0!</v>
      </c>
      <c r="T235" s="3" t="e">
        <f>IF(DEGREES(ACOS(SIN(RADIANS(G235))*SIN(RADIANS(E238))+COS(RADIANS(G235))*COS(RADIANS(E238))*COS(RADIANS(T228))))&gt;90,0,$F$4*$F$5/E237^2*(SIN(RADIANS(G235))*SIN(RADIANS(E238))+COS(RADIANS(G235))*COS(RADIANS(E238))*COS(RADIANS(T228))))</f>
        <v>#DIV/0!</v>
      </c>
      <c r="U235" s="3" t="e">
        <f>IF(DEGREES(ACOS(SIN(RADIANS(G235))*SIN(RADIANS(E238))+COS(RADIANS(G235))*COS(RADIANS(E238))*COS(RADIANS(U228))))&gt;90,0,$F$4*$F$5/E237^2*(SIN(RADIANS(G235))*SIN(RADIANS(E238))+COS(RADIANS(G235))*COS(RADIANS(E238))*COS(RADIANS(U228))))</f>
        <v>#DIV/0!</v>
      </c>
      <c r="V235" s="3" t="e">
        <f>IF(DEGREES(ACOS(SIN(RADIANS(G235))*SIN(RADIANS(E238))+COS(RADIANS(G235))*COS(RADIANS(E238))*COS(RADIANS(V228))))&gt;90,0,$F$4*$F$5/E237^2*(SIN(RADIANS(G235))*SIN(RADIANS(E238))+COS(RADIANS(G235))*COS(RADIANS(E238))*COS(RADIANS(V228))))</f>
        <v>#DIV/0!</v>
      </c>
      <c r="W235" s="3" t="e">
        <f>IF(DEGREES(ACOS(SIN(RADIANS(G235))*SIN(RADIANS(E238))+COS(RADIANS(G235))*COS(RADIANS(E238))*COS(RADIANS(W228))))&gt;90,0,$F$4*$F$5/E237^2*(SIN(RADIANS(G235))*SIN(RADIANS(E238))+COS(RADIANS(G235))*COS(RADIANS(E238))*COS(RADIANS(W228))))</f>
        <v>#DIV/0!</v>
      </c>
      <c r="X235" s="3" t="e">
        <f>IF(DEGREES(ACOS(SIN(RADIANS(G235))*SIN(RADIANS(E238))+COS(RADIANS(G235))*COS(RADIANS(E238))*COS(RADIANS(X228))))&gt;90,0,$F$4*$F$5/E237^2*(SIN(RADIANS(G235))*SIN(RADIANS(E238))+COS(RADIANS(G235))*COS(RADIANS(E238))*COS(RADIANS(X228))))</f>
        <v>#DIV/0!</v>
      </c>
      <c r="Y235" s="3" t="e">
        <f>IF(DEGREES(ACOS(SIN(RADIANS(G235))*SIN(RADIANS(E238))+COS(RADIANS(G235))*COS(RADIANS(E238))*COS(RADIANS(Y228))))&gt;90,0,$F$4*$F$5/E237^2*(SIN(RADIANS(G235))*SIN(RADIANS(E238))+COS(RADIANS(G235))*COS(RADIANS(E238))*COS(RADIANS(Y228))))</f>
        <v>#DIV/0!</v>
      </c>
      <c r="Z235" s="3" t="e">
        <f>IF(DEGREES(ACOS(SIN(RADIANS(G235))*SIN(RADIANS(E238))+COS(RADIANS(G235))*COS(RADIANS(E238))*COS(RADIANS(Z228))))&gt;90,0,$F$4*$F$5/E237^2*(SIN(RADIANS(G235))*SIN(RADIANS(E238))+COS(RADIANS(G235))*COS(RADIANS(E238))*COS(RADIANS(Z228))))</f>
        <v>#DIV/0!</v>
      </c>
      <c r="AA235" s="3" t="e">
        <f>IF(DEGREES(ACOS(SIN(RADIANS(G235))*SIN(RADIANS(E238))+COS(RADIANS(G235))*COS(RADIANS(E238))*COS(RADIANS(AA228))))&gt;90,0,$F$4*$F$5/E237^2*(SIN(RADIANS(G235))*SIN(RADIANS(E238))+COS(RADIANS(G235))*COS(RADIANS(E238))*COS(RADIANS(AA228))))</f>
        <v>#DIV/0!</v>
      </c>
      <c r="AB235" s="3" t="e">
        <f>IF(DEGREES(ACOS(SIN(RADIANS(G235))*SIN(RADIANS(E238))+COS(RADIANS(G235))*COS(RADIANS(E238))*COS(RADIANS(AB228))))&gt;90,0,$F$4*$F$5/E237^2*(SIN(RADIANS(G235))*SIN(RADIANS(E238))+COS(RADIANS(G235))*COS(RADIANS(E238))*COS(RADIANS(AB228))))</f>
        <v>#DIV/0!</v>
      </c>
      <c r="AC235" s="3" t="e">
        <f>IF(DEGREES(ACOS(SIN(RADIANS(G235))*SIN(RADIANS(E238))+COS(RADIANS(G235))*COS(RADIANS(E238))*COS(RADIANS(AC228))))&gt;90,0,$F$4*$F$5/E237^2*(SIN(RADIANS(G235))*SIN(RADIANS(E238))+COS(RADIANS(G235))*COS(RADIANS(E238))*COS(RADIANS(AC228))))</f>
        <v>#DIV/0!</v>
      </c>
      <c r="AD235" s="3" t="e">
        <f>IF(DEGREES(ACOS(SIN(RADIANS(G235))*SIN(RADIANS(E238))+COS(RADIANS(G235))*COS(RADIANS(E238))*COS(RADIANS(AD228))))&gt;90,0,$F$4*$F$5/E237^2*(SIN(RADIANS(G235))*SIN(RADIANS(E238))+COS(RADIANS(G235))*COS(RADIANS(E238))*COS(RADIANS(AD228))))</f>
        <v>#DIV/0!</v>
      </c>
      <c r="AE235" s="3" t="e">
        <f>IF(DEGREES(ACOS(SIN(RADIANS(G235))*SIN(RADIANS(E238))+COS(RADIANS(G235))*COS(RADIANS(E238))*COS(RADIANS(AE228))))&gt;90,0,$F$4*$F$5/E237^2*(SIN(RADIANS(G235))*SIN(RADIANS(E238))+COS(RADIANS(G235))*COS(RADIANS(E238))*COS(RADIANS(AE228))))</f>
        <v>#DIV/0!</v>
      </c>
      <c r="AF235" s="3" t="e">
        <f>IF(DEGREES(ACOS(SIN(RADIANS(G235))*SIN(RADIANS(E238))+COS(RADIANS(G235))*COS(RADIANS(E238))*COS(RADIANS(AF228))))&gt;90,0,$F$4*$F$5/E237^2*(SIN(RADIANS(G235))*SIN(RADIANS(E238))+COS(RADIANS(G235))*COS(RADIANS(E238))*COS(RADIANS(AF228))))</f>
        <v>#DIV/0!</v>
      </c>
      <c r="AG235" s="3" t="e">
        <f>IF(DEGREES(ACOS(SIN(RADIANS(G235))*SIN(RADIANS(E238))+COS(RADIANS(G235))*COS(RADIANS(E238))*COS(RADIANS(AG228))))&gt;90,0,$F$4*$F$5/E237^2*(SIN(RADIANS(G235))*SIN(RADIANS(E238))+COS(RADIANS(G235))*COS(RADIANS(E238))*COS(RADIANS(AG228))))</f>
        <v>#DIV/0!</v>
      </c>
      <c r="AH235" s="3" t="e">
        <f>IF(DEGREES(ACOS(SIN(RADIANS(G235))*SIN(RADIANS(E238))+COS(RADIANS(G235))*COS(RADIANS(E238))*COS(RADIANS(AH228))))&gt;90,0,$F$4*$F$5/E237^2*(SIN(RADIANS(G235))*SIN(RADIANS(E238))+COS(RADIANS(G235))*COS(RADIANS(E238))*COS(RADIANS(AH228))))</f>
        <v>#DIV/0!</v>
      </c>
      <c r="AI235" s="3" t="e">
        <f>IF(DEGREES(ACOS(SIN(RADIANS(G235))*SIN(RADIANS(E238))+COS(RADIANS(G235))*COS(RADIANS(E238))*COS(RADIANS(AI228))))&gt;90,0,$F$4*$F$5/E237^2*(SIN(RADIANS(G235))*SIN(RADIANS(E238))+COS(RADIANS(G235))*COS(RADIANS(E238))*COS(RADIANS(AI228))))</f>
        <v>#DIV/0!</v>
      </c>
      <c r="AJ235" s="3" t="e">
        <f>IF(DEGREES(ACOS(SIN(RADIANS(G235))*SIN(RADIANS(E238))+COS(RADIANS(G235))*COS(RADIANS(E238))*COS(RADIANS(AJ228))))&gt;90,0,$F$4*$F$5/E237^2*(SIN(RADIANS(G235))*SIN(RADIANS(E238))+COS(RADIANS(G235))*COS(RADIANS(E238))*COS(RADIANS(AJ228))))</f>
        <v>#DIV/0!</v>
      </c>
      <c r="AK235" s="3">
        <f>IF(DEGREES(ACOS(SIN(RADIANS(G235))*SIN(RADIANS(E238))+COS(RADIANS(G235))*COS(RADIANS(E238))*COS(RADIANS(AK228))))&gt;90,0,$F$4*$F$5/E237^2*(SIN(RADIANS(G235))*SIN(RADIANS(E238))+COS(RADIANS(G235))*COS(RADIANS(E238))*COS(RADIANS(AK228))))</f>
        <v>0</v>
      </c>
      <c r="AL235" s="3">
        <f>IF(DEGREES(ACOS(SIN(RADIANS(G235))*SIN(RADIANS(E238))+COS(RADIANS(G235))*COS(RADIANS(E238))*COS(RADIANS(AL228))))&gt;90,0,$F$4*$F$5/E237^2*(SIN(RADIANS(G235))*SIN(RADIANS(E238))+COS(RADIANS(G235))*COS(RADIANS(E238))*COS(RADIANS(AL228))))</f>
        <v>0</v>
      </c>
      <c r="AM235" s="3">
        <f>IF(DEGREES(ACOS(SIN(RADIANS(G235))*SIN(RADIANS(E238))+COS(RADIANS(G235))*COS(RADIANS(E238))*COS(RADIANS(AM228))))&gt;90,0,$F$4*$F$5/E237^2*(SIN(RADIANS(G235))*SIN(RADIANS(E238))+COS(RADIANS(G235))*COS(RADIANS(E238))*COS(RADIANS(AM228))))</f>
        <v>0</v>
      </c>
      <c r="AN235" s="3">
        <f>IF(DEGREES(ACOS(SIN(RADIANS(G235))*SIN(RADIANS(E238))+COS(RADIANS(G235))*COS(RADIANS(E238))*COS(RADIANS(AN228))))&gt;90,0,$F$4*$F$5/E237^2*(SIN(RADIANS(G235))*SIN(RADIANS(E238))+COS(RADIANS(G235))*COS(RADIANS(E238))*COS(RADIANS(AN228))))</f>
        <v>0</v>
      </c>
      <c r="AO235" s="3">
        <f>IF(DEGREES(ACOS(SIN(RADIANS(G235))*SIN(RADIANS(E238))+COS(RADIANS(G235))*COS(RADIANS(E238))*COS(RADIANS(AO228))))&gt;90,0,$F$4*$F$5/E237^2*(SIN(RADIANS(G235))*SIN(RADIANS(E238))+COS(RADIANS(G235))*COS(RADIANS(E238))*COS(RADIANS(AO228))))</f>
        <v>0</v>
      </c>
      <c r="AP235" s="3">
        <f>IF(DEGREES(ACOS(SIN(RADIANS(G235))*SIN(RADIANS(E238))+COS(RADIANS(G235))*COS(RADIANS(E238))*COS(RADIANS(AP228))))&gt;90,0,$F$4*$F$5/E237^2*(SIN(RADIANS(G235))*SIN(RADIANS(E238))+COS(RADIANS(G235))*COS(RADIANS(E238))*COS(RADIANS(AP228))))</f>
        <v>0</v>
      </c>
      <c r="AQ235" s="3">
        <f>IF(DEGREES(ACOS(SIN(RADIANS(G235))*SIN(RADIANS(E238))+COS(RADIANS(G235))*COS(RADIANS(E238))*COS(RADIANS(AQ228))))&gt;90,0,$F$4*$F$5/E237^2*(SIN(RADIANS(G235))*SIN(RADIANS(E238))+COS(RADIANS(G235))*COS(RADIANS(E238))*COS(RADIANS(AQ228))))</f>
        <v>0</v>
      </c>
      <c r="AR235" s="3">
        <f>IF(DEGREES(ACOS(SIN(RADIANS(G235))*SIN(RADIANS(E238))+COS(RADIANS(G235))*COS(RADIANS(E238))*COS(RADIANS(AR228))))&gt;90,0,$F$4*$F$5/E237^2*(SIN(RADIANS(G235))*SIN(RADIANS(E238))+COS(RADIANS(G235))*COS(RADIANS(E238))*COS(RADIANS(AR228))))</f>
        <v>0</v>
      </c>
    </row>
    <row r="236" spans="2:44" ht="15.75" customHeight="1" x14ac:dyDescent="0.2">
      <c r="B236" s="20" t="s">
        <v>787</v>
      </c>
      <c r="E236" s="3" t="str">
        <f>IF($F$10=0,"N/A",E235*$F$11/$F$10)</f>
        <v>N/A</v>
      </c>
      <c r="G236" s="3">
        <v>30</v>
      </c>
      <c r="I236" s="3">
        <f>IF(DEGREES(ACOS(SIN(RADIANS(G236))*SIN(RADIANS(E238))+COS(RADIANS(G236))*COS(RADIANS(E238))*COS(RADIANS(I228))))&gt;90,0,$F$4*$F$5/E237^2*(SIN(RADIANS(G236))*SIN(RADIANS(E238))+COS(RADIANS(G236))*COS(RADIANS(E238))*COS(RADIANS(I228))))</f>
        <v>0</v>
      </c>
      <c r="J236" s="3">
        <f>IF(DEGREES(ACOS(SIN(RADIANS(G236))*SIN(RADIANS(E238))+COS(RADIANS(G236))*COS(RADIANS(E238))*COS(RADIANS(J228))))&gt;90,0,$F$4*$F$5/E237^2*(SIN(RADIANS(G236))*SIN(RADIANS(E238))+COS(RADIANS(G236))*COS(RADIANS(E238))*COS(RADIANS(J228))))</f>
        <v>0</v>
      </c>
      <c r="K236" s="3">
        <f>IF(DEGREES(ACOS(SIN(RADIANS(G236))*SIN(RADIANS(E238))+COS(RADIANS(G236))*COS(RADIANS(E238))*COS(RADIANS(K228))))&gt;90,0,$F$4*$F$5/E237^2*(SIN(RADIANS(G236))*SIN(RADIANS(E238))+COS(RADIANS(G236))*COS(RADIANS(E238))*COS(RADIANS(K228))))</f>
        <v>0</v>
      </c>
      <c r="L236" s="3">
        <f>IF(DEGREES(ACOS(SIN(RADIANS(G236))*SIN(RADIANS(E238))+COS(RADIANS(G236))*COS(RADIANS(E238))*COS(RADIANS(L228))))&gt;90,0,$F$4*$F$5/E237^2*(SIN(RADIANS(G236))*SIN(RADIANS(E238))+COS(RADIANS(G236))*COS(RADIANS(E238))*COS(RADIANS(L228))))</f>
        <v>0</v>
      </c>
      <c r="M236" s="3">
        <f>IF(DEGREES(ACOS(SIN(RADIANS(G236))*SIN(RADIANS(E238))+COS(RADIANS(G236))*COS(RADIANS(E238))*COS(RADIANS(M228))))&gt;90,0,$F$4*$F$5/E237^2*(SIN(RADIANS(G236))*SIN(RADIANS(E238))+COS(RADIANS(G236))*COS(RADIANS(E238))*COS(RADIANS(M228))))</f>
        <v>0</v>
      </c>
      <c r="N236" s="3">
        <f>IF(DEGREES(ACOS(SIN(RADIANS(G236))*SIN(RADIANS(E238))+COS(RADIANS(G236))*COS(RADIANS(E238))*COS(RADIANS(N228))))&gt;90,0,$F$4*$F$5/E237^2*(SIN(RADIANS(G236))*SIN(RADIANS(E238))+COS(RADIANS(G236))*COS(RADIANS(E238))*COS(RADIANS(N228))))</f>
        <v>0</v>
      </c>
      <c r="O236" s="3">
        <f>IF(DEGREES(ACOS(SIN(RADIANS(G236))*SIN(RADIANS(E238))+COS(RADIANS(G236))*COS(RADIANS(E238))*COS(RADIANS(O228))))&gt;90,0,$F$4*$F$5/E237^2*(SIN(RADIANS(G236))*SIN(RADIANS(E238))+COS(RADIANS(G236))*COS(RADIANS(E238))*COS(RADIANS(O228))))</f>
        <v>0</v>
      </c>
      <c r="P236" s="3">
        <f>IF(DEGREES(ACOS(SIN(RADIANS(G236))*SIN(RADIANS(E238))+COS(RADIANS(G236))*COS(RADIANS(E238))*COS(RADIANS(P228))))&gt;90,0,$F$4*$F$5/E237^2*(SIN(RADIANS(G236))*SIN(RADIANS(E238))+COS(RADIANS(G236))*COS(RADIANS(E238))*COS(RADIANS(P228))))</f>
        <v>0</v>
      </c>
      <c r="Q236" s="3">
        <f>IF(DEGREES(ACOS(SIN(RADIANS(G236))*SIN(RADIANS(E238))+COS(RADIANS(G236))*COS(RADIANS(E238))*COS(RADIANS(Q228))))&gt;90,0,$F$4*$F$5/E237^2*(SIN(RADIANS(G236))*SIN(RADIANS(E238))+COS(RADIANS(G236))*COS(RADIANS(E238))*COS(RADIANS(Q228))))</f>
        <v>0</v>
      </c>
      <c r="R236" s="3" t="e">
        <f>IF(DEGREES(ACOS(SIN(RADIANS(G236))*SIN(RADIANS(E238))+COS(RADIANS(G236))*COS(RADIANS(E238))*COS(RADIANS(R228))))&gt;90,0,$F$4*$F$5/E237^2*(SIN(RADIANS(G236))*SIN(RADIANS(E238))+COS(RADIANS(G236))*COS(RADIANS(E238))*COS(RADIANS(R228))))</f>
        <v>#DIV/0!</v>
      </c>
      <c r="S236" s="3" t="e">
        <f>IF(DEGREES(ACOS(SIN(RADIANS(G236))*SIN(RADIANS(E238))+COS(RADIANS(G236))*COS(RADIANS(E238))*COS(RADIANS(S228))))&gt;90,0,$F$4*$F$5/E237^2*(SIN(RADIANS(G236))*SIN(RADIANS(E238))+COS(RADIANS(G236))*COS(RADIANS(E238))*COS(RADIANS(S228))))</f>
        <v>#DIV/0!</v>
      </c>
      <c r="T236" s="3" t="e">
        <f>IF(DEGREES(ACOS(SIN(RADIANS(G236))*SIN(RADIANS(E238))+COS(RADIANS(G236))*COS(RADIANS(E238))*COS(RADIANS(T228))))&gt;90,0,$F$4*$F$5/E237^2*(SIN(RADIANS(G236))*SIN(RADIANS(E238))+COS(RADIANS(G236))*COS(RADIANS(E238))*COS(RADIANS(T228))))</f>
        <v>#DIV/0!</v>
      </c>
      <c r="U236" s="3" t="e">
        <f>IF(DEGREES(ACOS(SIN(RADIANS(G236))*SIN(RADIANS(E238))+COS(RADIANS(G236))*COS(RADIANS(E238))*COS(RADIANS(U228))))&gt;90,0,$F$4*$F$5/E237^2*(SIN(RADIANS(G236))*SIN(RADIANS(E238))+COS(RADIANS(G236))*COS(RADIANS(E238))*COS(RADIANS(U228))))</f>
        <v>#DIV/0!</v>
      </c>
      <c r="V236" s="3" t="e">
        <f>IF(DEGREES(ACOS(SIN(RADIANS(G236))*SIN(RADIANS(E238))+COS(RADIANS(G236))*COS(RADIANS(E238))*COS(RADIANS(V228))))&gt;90,0,$F$4*$F$5/E237^2*(SIN(RADIANS(G236))*SIN(RADIANS(E238))+COS(RADIANS(G236))*COS(RADIANS(E238))*COS(RADIANS(V228))))</f>
        <v>#DIV/0!</v>
      </c>
      <c r="W236" s="3" t="e">
        <f>IF(DEGREES(ACOS(SIN(RADIANS(G236))*SIN(RADIANS(E238))+COS(RADIANS(G236))*COS(RADIANS(E238))*COS(RADIANS(W228))))&gt;90,0,$F$4*$F$5/E237^2*(SIN(RADIANS(G236))*SIN(RADIANS(E238))+COS(RADIANS(G236))*COS(RADIANS(E238))*COS(RADIANS(W228))))</f>
        <v>#DIV/0!</v>
      </c>
      <c r="X236" s="3" t="e">
        <f>IF(DEGREES(ACOS(SIN(RADIANS(G236))*SIN(RADIANS(E238))+COS(RADIANS(G236))*COS(RADIANS(E238))*COS(RADIANS(X228))))&gt;90,0,$F$4*$F$5/E237^2*(SIN(RADIANS(G236))*SIN(RADIANS(E238))+COS(RADIANS(G236))*COS(RADIANS(E238))*COS(RADIANS(X228))))</f>
        <v>#DIV/0!</v>
      </c>
      <c r="Y236" s="3" t="e">
        <f>IF(DEGREES(ACOS(SIN(RADIANS(G236))*SIN(RADIANS(E238))+COS(RADIANS(G236))*COS(RADIANS(E238))*COS(RADIANS(Y228))))&gt;90,0,$F$4*$F$5/E237^2*(SIN(RADIANS(G236))*SIN(RADIANS(E238))+COS(RADIANS(G236))*COS(RADIANS(E238))*COS(RADIANS(Y228))))</f>
        <v>#DIV/0!</v>
      </c>
      <c r="Z236" s="3" t="e">
        <f>IF(DEGREES(ACOS(SIN(RADIANS(G236))*SIN(RADIANS(E238))+COS(RADIANS(G236))*COS(RADIANS(E238))*COS(RADIANS(Z228))))&gt;90,0,$F$4*$F$5/E237^2*(SIN(RADIANS(G236))*SIN(RADIANS(E238))+COS(RADIANS(G236))*COS(RADIANS(E238))*COS(RADIANS(Z228))))</f>
        <v>#DIV/0!</v>
      </c>
      <c r="AA236" s="3" t="e">
        <f>IF(DEGREES(ACOS(SIN(RADIANS(G236))*SIN(RADIANS(E238))+COS(RADIANS(G236))*COS(RADIANS(E238))*COS(RADIANS(AA228))))&gt;90,0,$F$4*$F$5/E237^2*(SIN(RADIANS(G236))*SIN(RADIANS(E238))+COS(RADIANS(G236))*COS(RADIANS(E238))*COS(RADIANS(AA228))))</f>
        <v>#DIV/0!</v>
      </c>
      <c r="AB236" s="3" t="e">
        <f>IF(DEGREES(ACOS(SIN(RADIANS(G236))*SIN(RADIANS(E238))+COS(RADIANS(G236))*COS(RADIANS(E238))*COS(RADIANS(AB228))))&gt;90,0,$F$4*$F$5/E237^2*(SIN(RADIANS(G236))*SIN(RADIANS(E238))+COS(RADIANS(G236))*COS(RADIANS(E238))*COS(RADIANS(AB228))))</f>
        <v>#DIV/0!</v>
      </c>
      <c r="AC236" s="3" t="e">
        <f>IF(DEGREES(ACOS(SIN(RADIANS(G236))*SIN(RADIANS(E238))+COS(RADIANS(G236))*COS(RADIANS(E238))*COS(RADIANS(AC228))))&gt;90,0,$F$4*$F$5/E237^2*(SIN(RADIANS(G236))*SIN(RADIANS(E238))+COS(RADIANS(G236))*COS(RADIANS(E238))*COS(RADIANS(AC228))))</f>
        <v>#DIV/0!</v>
      </c>
      <c r="AD236" s="3" t="e">
        <f>IF(DEGREES(ACOS(SIN(RADIANS(G236))*SIN(RADIANS(E238))+COS(RADIANS(G236))*COS(RADIANS(E238))*COS(RADIANS(AD228))))&gt;90,0,$F$4*$F$5/E237^2*(SIN(RADIANS(G236))*SIN(RADIANS(E238))+COS(RADIANS(G236))*COS(RADIANS(E238))*COS(RADIANS(AD228))))</f>
        <v>#DIV/0!</v>
      </c>
      <c r="AE236" s="3" t="e">
        <f>IF(DEGREES(ACOS(SIN(RADIANS(G236))*SIN(RADIANS(E238))+COS(RADIANS(G236))*COS(RADIANS(E238))*COS(RADIANS(AE228))))&gt;90,0,$F$4*$F$5/E237^2*(SIN(RADIANS(G236))*SIN(RADIANS(E238))+COS(RADIANS(G236))*COS(RADIANS(E238))*COS(RADIANS(AE228))))</f>
        <v>#DIV/0!</v>
      </c>
      <c r="AF236" s="3" t="e">
        <f>IF(DEGREES(ACOS(SIN(RADIANS(G236))*SIN(RADIANS(E238))+COS(RADIANS(G236))*COS(RADIANS(E238))*COS(RADIANS(AF228))))&gt;90,0,$F$4*$F$5/E237^2*(SIN(RADIANS(G236))*SIN(RADIANS(E238))+COS(RADIANS(G236))*COS(RADIANS(E238))*COS(RADIANS(AF228))))</f>
        <v>#DIV/0!</v>
      </c>
      <c r="AG236" s="3" t="e">
        <f>IF(DEGREES(ACOS(SIN(RADIANS(G236))*SIN(RADIANS(E238))+COS(RADIANS(G236))*COS(RADIANS(E238))*COS(RADIANS(AG228))))&gt;90,0,$F$4*$F$5/E237^2*(SIN(RADIANS(G236))*SIN(RADIANS(E238))+COS(RADIANS(G236))*COS(RADIANS(E238))*COS(RADIANS(AG228))))</f>
        <v>#DIV/0!</v>
      </c>
      <c r="AH236" s="3" t="e">
        <f>IF(DEGREES(ACOS(SIN(RADIANS(G236))*SIN(RADIANS(E238))+COS(RADIANS(G236))*COS(RADIANS(E238))*COS(RADIANS(AH228))))&gt;90,0,$F$4*$F$5/E237^2*(SIN(RADIANS(G236))*SIN(RADIANS(E238))+COS(RADIANS(G236))*COS(RADIANS(E238))*COS(RADIANS(AH228))))</f>
        <v>#DIV/0!</v>
      </c>
      <c r="AI236" s="3" t="e">
        <f>IF(DEGREES(ACOS(SIN(RADIANS(G236))*SIN(RADIANS(E238))+COS(RADIANS(G236))*COS(RADIANS(E238))*COS(RADIANS(AI228))))&gt;90,0,$F$4*$F$5/E237^2*(SIN(RADIANS(G236))*SIN(RADIANS(E238))+COS(RADIANS(G236))*COS(RADIANS(E238))*COS(RADIANS(AI228))))</f>
        <v>#DIV/0!</v>
      </c>
      <c r="AJ236" s="3" t="e">
        <f>IF(DEGREES(ACOS(SIN(RADIANS(G236))*SIN(RADIANS(E238))+COS(RADIANS(G236))*COS(RADIANS(E238))*COS(RADIANS(AJ228))))&gt;90,0,$F$4*$F$5/E237^2*(SIN(RADIANS(G236))*SIN(RADIANS(E238))+COS(RADIANS(G236))*COS(RADIANS(E238))*COS(RADIANS(AJ228))))</f>
        <v>#DIV/0!</v>
      </c>
      <c r="AK236" s="3">
        <f>IF(DEGREES(ACOS(SIN(RADIANS(G236))*SIN(RADIANS(E238))+COS(RADIANS(G236))*COS(RADIANS(E238))*COS(RADIANS(AK228))))&gt;90,0,$F$4*$F$5/E237^2*(SIN(RADIANS(G236))*SIN(RADIANS(E238))+COS(RADIANS(G236))*COS(RADIANS(E238))*COS(RADIANS(AK228))))</f>
        <v>0</v>
      </c>
      <c r="AL236" s="3">
        <f>IF(DEGREES(ACOS(SIN(RADIANS(G236))*SIN(RADIANS(E238))+COS(RADIANS(G236))*COS(RADIANS(E238))*COS(RADIANS(AL228))))&gt;90,0,$F$4*$F$5/E237^2*(SIN(RADIANS(G236))*SIN(RADIANS(E238))+COS(RADIANS(G236))*COS(RADIANS(E238))*COS(RADIANS(AL228))))</f>
        <v>0</v>
      </c>
      <c r="AM236" s="3">
        <f>IF(DEGREES(ACOS(SIN(RADIANS(G236))*SIN(RADIANS(E238))+COS(RADIANS(G236))*COS(RADIANS(E238))*COS(RADIANS(AM228))))&gt;90,0,$F$4*$F$5/E237^2*(SIN(RADIANS(G236))*SIN(RADIANS(E238))+COS(RADIANS(G236))*COS(RADIANS(E238))*COS(RADIANS(AM228))))</f>
        <v>0</v>
      </c>
      <c r="AN236" s="3">
        <f>IF(DEGREES(ACOS(SIN(RADIANS(G236))*SIN(RADIANS(E238))+COS(RADIANS(G236))*COS(RADIANS(E238))*COS(RADIANS(AN228))))&gt;90,0,$F$4*$F$5/E237^2*(SIN(RADIANS(G236))*SIN(RADIANS(E238))+COS(RADIANS(G236))*COS(RADIANS(E238))*COS(RADIANS(AN228))))</f>
        <v>0</v>
      </c>
      <c r="AO236" s="3">
        <f>IF(DEGREES(ACOS(SIN(RADIANS(G236))*SIN(RADIANS(E238))+COS(RADIANS(G236))*COS(RADIANS(E238))*COS(RADIANS(AO228))))&gt;90,0,$F$4*$F$5/E237^2*(SIN(RADIANS(G236))*SIN(RADIANS(E238))+COS(RADIANS(G236))*COS(RADIANS(E238))*COS(RADIANS(AO228))))</f>
        <v>0</v>
      </c>
      <c r="AP236" s="3">
        <f>IF(DEGREES(ACOS(SIN(RADIANS(G236))*SIN(RADIANS(E238))+COS(RADIANS(G236))*COS(RADIANS(E238))*COS(RADIANS(AP228))))&gt;90,0,$F$4*$F$5/E237^2*(SIN(RADIANS(G236))*SIN(RADIANS(E238))+COS(RADIANS(G236))*COS(RADIANS(E238))*COS(RADIANS(AP228))))</f>
        <v>0</v>
      </c>
      <c r="AQ236" s="3">
        <f>IF(DEGREES(ACOS(SIN(RADIANS(G236))*SIN(RADIANS(E238))+COS(RADIANS(G236))*COS(RADIANS(E238))*COS(RADIANS(AQ228))))&gt;90,0,$F$4*$F$5/E237^2*(SIN(RADIANS(G236))*SIN(RADIANS(E238))+COS(RADIANS(G236))*COS(RADIANS(E238))*COS(RADIANS(AQ228))))</f>
        <v>0</v>
      </c>
      <c r="AR236" s="3">
        <f>IF(DEGREES(ACOS(SIN(RADIANS(G236))*SIN(RADIANS(E238))+COS(RADIANS(G236))*COS(RADIANS(E238))*COS(RADIANS(AR228))))&gt;90,0,$F$4*$F$5/E237^2*(SIN(RADIANS(G236))*SIN(RADIANS(E238))+COS(RADIANS(G236))*COS(RADIANS(E238))*COS(RADIANS(AR228))))</f>
        <v>0</v>
      </c>
    </row>
    <row r="237" spans="2:44" ht="15.75" customHeight="1" x14ac:dyDescent="0.2">
      <c r="B237" s="20" t="s">
        <v>788</v>
      </c>
      <c r="E237" s="3">
        <f>$F$6*(1-$F$7^2)/(1+$F$7*COS(RADIANS(E231)))</f>
        <v>0</v>
      </c>
      <c r="G237" s="3">
        <v>20</v>
      </c>
      <c r="I237" s="3">
        <f>IF(DEGREES(ACOS(SIN(RADIANS(G237))*SIN(RADIANS(E238))+COS(RADIANS(G237))*COS(RADIANS(E238))*COS(RADIANS(I228))))&gt;90,0,$F$4*$F$5/E237^2*(SIN(RADIANS(G237))*SIN(RADIANS(E238))+COS(RADIANS(G237))*COS(RADIANS(E238))*COS(RADIANS(I228))))</f>
        <v>0</v>
      </c>
      <c r="J237" s="3">
        <f>IF(DEGREES(ACOS(SIN(RADIANS(G237))*SIN(RADIANS(E238))+COS(RADIANS(G237))*COS(RADIANS(E238))*COS(RADIANS(J228))))&gt;90,0,$F$4*$F$5/E237^2*(SIN(RADIANS(G237))*SIN(RADIANS(E238))+COS(RADIANS(G237))*COS(RADIANS(E238))*COS(RADIANS(J228))))</f>
        <v>0</v>
      </c>
      <c r="K237" s="3">
        <f>IF(DEGREES(ACOS(SIN(RADIANS(G237))*SIN(RADIANS(E238))+COS(RADIANS(G237))*COS(RADIANS(E238))*COS(RADIANS(K228))))&gt;90,0,$F$4*$F$5/E237^2*(SIN(RADIANS(G237))*SIN(RADIANS(E238))+COS(RADIANS(G237))*COS(RADIANS(E238))*COS(RADIANS(K228))))</f>
        <v>0</v>
      </c>
      <c r="L237" s="3">
        <f>IF(DEGREES(ACOS(SIN(RADIANS(G237))*SIN(RADIANS(E238))+COS(RADIANS(G237))*COS(RADIANS(E238))*COS(RADIANS(L228))))&gt;90,0,$F$4*$F$5/E237^2*(SIN(RADIANS(G237))*SIN(RADIANS(E238))+COS(RADIANS(G237))*COS(RADIANS(E238))*COS(RADIANS(L228))))</f>
        <v>0</v>
      </c>
      <c r="M237" s="3">
        <f>IF(DEGREES(ACOS(SIN(RADIANS(G237))*SIN(RADIANS(E238))+COS(RADIANS(G237))*COS(RADIANS(E238))*COS(RADIANS(M228))))&gt;90,0,$F$4*$F$5/E237^2*(SIN(RADIANS(G237))*SIN(RADIANS(E238))+COS(RADIANS(G237))*COS(RADIANS(E238))*COS(RADIANS(M228))))</f>
        <v>0</v>
      </c>
      <c r="N237" s="3">
        <f>IF(DEGREES(ACOS(SIN(RADIANS(G237))*SIN(RADIANS(E238))+COS(RADIANS(G237))*COS(RADIANS(E238))*COS(RADIANS(N228))))&gt;90,0,$F$4*$F$5/E237^2*(SIN(RADIANS(G237))*SIN(RADIANS(E238))+COS(RADIANS(G237))*COS(RADIANS(E238))*COS(RADIANS(N228))))</f>
        <v>0</v>
      </c>
      <c r="O237" s="3">
        <f>IF(DEGREES(ACOS(SIN(RADIANS(G237))*SIN(RADIANS(E238))+COS(RADIANS(G237))*COS(RADIANS(E238))*COS(RADIANS(O228))))&gt;90,0,$F$4*$F$5/E237^2*(SIN(RADIANS(G237))*SIN(RADIANS(E238))+COS(RADIANS(G237))*COS(RADIANS(E238))*COS(RADIANS(O228))))</f>
        <v>0</v>
      </c>
      <c r="P237" s="3">
        <f>IF(DEGREES(ACOS(SIN(RADIANS(G237))*SIN(RADIANS(E238))+COS(RADIANS(G237))*COS(RADIANS(E238))*COS(RADIANS(P228))))&gt;90,0,$F$4*$F$5/E237^2*(SIN(RADIANS(G237))*SIN(RADIANS(E238))+COS(RADIANS(G237))*COS(RADIANS(E238))*COS(RADIANS(P228))))</f>
        <v>0</v>
      </c>
      <c r="Q237" s="3">
        <f>IF(DEGREES(ACOS(SIN(RADIANS(G237))*SIN(RADIANS(E238))+COS(RADIANS(G237))*COS(RADIANS(E238))*COS(RADIANS(Q228))))&gt;90,0,$F$4*$F$5/E237^2*(SIN(RADIANS(G237))*SIN(RADIANS(E238))+COS(RADIANS(G237))*COS(RADIANS(E238))*COS(RADIANS(Q228))))</f>
        <v>0</v>
      </c>
      <c r="R237" s="3" t="e">
        <f>IF(DEGREES(ACOS(SIN(RADIANS(G237))*SIN(RADIANS(E238))+COS(RADIANS(G237))*COS(RADIANS(E238))*COS(RADIANS(R228))))&gt;90,0,$F$4*$F$5/E237^2*(SIN(RADIANS(G237))*SIN(RADIANS(E238))+COS(RADIANS(G237))*COS(RADIANS(E238))*COS(RADIANS(R228))))</f>
        <v>#DIV/0!</v>
      </c>
      <c r="S237" s="3" t="e">
        <f>IF(DEGREES(ACOS(SIN(RADIANS(G237))*SIN(RADIANS(E238))+COS(RADIANS(G237))*COS(RADIANS(E238))*COS(RADIANS(S228))))&gt;90,0,$F$4*$F$5/E237^2*(SIN(RADIANS(G237))*SIN(RADIANS(E238))+COS(RADIANS(G237))*COS(RADIANS(E238))*COS(RADIANS(S228))))</f>
        <v>#DIV/0!</v>
      </c>
      <c r="T237" s="3" t="e">
        <f>IF(DEGREES(ACOS(SIN(RADIANS(G237))*SIN(RADIANS(E238))+COS(RADIANS(G237))*COS(RADIANS(E238))*COS(RADIANS(T228))))&gt;90,0,$F$4*$F$5/E237^2*(SIN(RADIANS(G237))*SIN(RADIANS(E238))+COS(RADIANS(G237))*COS(RADIANS(E238))*COS(RADIANS(T228))))</f>
        <v>#DIV/0!</v>
      </c>
      <c r="U237" s="3" t="e">
        <f>IF(DEGREES(ACOS(SIN(RADIANS(G237))*SIN(RADIANS(E238))+COS(RADIANS(G237))*COS(RADIANS(E238))*COS(RADIANS(U228))))&gt;90,0,$F$4*$F$5/E237^2*(SIN(RADIANS(G237))*SIN(RADIANS(E238))+COS(RADIANS(G237))*COS(RADIANS(E238))*COS(RADIANS(U228))))</f>
        <v>#DIV/0!</v>
      </c>
      <c r="V237" s="3" t="e">
        <f>IF(DEGREES(ACOS(SIN(RADIANS(G237))*SIN(RADIANS(E238))+COS(RADIANS(G237))*COS(RADIANS(E238))*COS(RADIANS(V228))))&gt;90,0,$F$4*$F$5/E237^2*(SIN(RADIANS(G237))*SIN(RADIANS(E238))+COS(RADIANS(G237))*COS(RADIANS(E238))*COS(RADIANS(V228))))</f>
        <v>#DIV/0!</v>
      </c>
      <c r="W237" s="3" t="e">
        <f>IF(DEGREES(ACOS(SIN(RADIANS(G237))*SIN(RADIANS(E238))+COS(RADIANS(G237))*COS(RADIANS(E238))*COS(RADIANS(W228))))&gt;90,0,$F$4*$F$5/E237^2*(SIN(RADIANS(G237))*SIN(RADIANS(E238))+COS(RADIANS(G237))*COS(RADIANS(E238))*COS(RADIANS(W228))))</f>
        <v>#DIV/0!</v>
      </c>
      <c r="X237" s="3" t="e">
        <f>IF(DEGREES(ACOS(SIN(RADIANS(G237))*SIN(RADIANS(E238))+COS(RADIANS(G237))*COS(RADIANS(E238))*COS(RADIANS(X228))))&gt;90,0,$F$4*$F$5/E237^2*(SIN(RADIANS(G237))*SIN(RADIANS(E238))+COS(RADIANS(G237))*COS(RADIANS(E238))*COS(RADIANS(X228))))</f>
        <v>#DIV/0!</v>
      </c>
      <c r="Y237" s="3" t="e">
        <f>IF(DEGREES(ACOS(SIN(RADIANS(G237))*SIN(RADIANS(E238))+COS(RADIANS(G237))*COS(RADIANS(E238))*COS(RADIANS(Y228))))&gt;90,0,$F$4*$F$5/E237^2*(SIN(RADIANS(G237))*SIN(RADIANS(E238))+COS(RADIANS(G237))*COS(RADIANS(E238))*COS(RADIANS(Y228))))</f>
        <v>#DIV/0!</v>
      </c>
      <c r="Z237" s="3" t="e">
        <f>IF(DEGREES(ACOS(SIN(RADIANS(G237))*SIN(RADIANS(E238))+COS(RADIANS(G237))*COS(RADIANS(E238))*COS(RADIANS(Z228))))&gt;90,0,$F$4*$F$5/E237^2*(SIN(RADIANS(G237))*SIN(RADIANS(E238))+COS(RADIANS(G237))*COS(RADIANS(E238))*COS(RADIANS(Z228))))</f>
        <v>#DIV/0!</v>
      </c>
      <c r="AA237" s="3" t="e">
        <f>IF(DEGREES(ACOS(SIN(RADIANS(G237))*SIN(RADIANS(E238))+COS(RADIANS(G237))*COS(RADIANS(E238))*COS(RADIANS(AA228))))&gt;90,0,$F$4*$F$5/E237^2*(SIN(RADIANS(G237))*SIN(RADIANS(E238))+COS(RADIANS(G237))*COS(RADIANS(E238))*COS(RADIANS(AA228))))</f>
        <v>#DIV/0!</v>
      </c>
      <c r="AB237" s="3" t="e">
        <f>IF(DEGREES(ACOS(SIN(RADIANS(G237))*SIN(RADIANS(E238))+COS(RADIANS(G237))*COS(RADIANS(E238))*COS(RADIANS(AB228))))&gt;90,0,$F$4*$F$5/E237^2*(SIN(RADIANS(G237))*SIN(RADIANS(E238))+COS(RADIANS(G237))*COS(RADIANS(E238))*COS(RADIANS(AB228))))</f>
        <v>#DIV/0!</v>
      </c>
      <c r="AC237" s="3" t="e">
        <f>IF(DEGREES(ACOS(SIN(RADIANS(G237))*SIN(RADIANS(E238))+COS(RADIANS(G237))*COS(RADIANS(E238))*COS(RADIANS(AC228))))&gt;90,0,$F$4*$F$5/E237^2*(SIN(RADIANS(G237))*SIN(RADIANS(E238))+COS(RADIANS(G237))*COS(RADIANS(E238))*COS(RADIANS(AC228))))</f>
        <v>#DIV/0!</v>
      </c>
      <c r="AD237" s="3" t="e">
        <f>IF(DEGREES(ACOS(SIN(RADIANS(G237))*SIN(RADIANS(E238))+COS(RADIANS(G237))*COS(RADIANS(E238))*COS(RADIANS(AD228))))&gt;90,0,$F$4*$F$5/E237^2*(SIN(RADIANS(G237))*SIN(RADIANS(E238))+COS(RADIANS(G237))*COS(RADIANS(E238))*COS(RADIANS(AD228))))</f>
        <v>#DIV/0!</v>
      </c>
      <c r="AE237" s="3" t="e">
        <f>IF(DEGREES(ACOS(SIN(RADIANS(G237))*SIN(RADIANS(E238))+COS(RADIANS(G237))*COS(RADIANS(E238))*COS(RADIANS(AE228))))&gt;90,0,$F$4*$F$5/E237^2*(SIN(RADIANS(G237))*SIN(RADIANS(E238))+COS(RADIANS(G237))*COS(RADIANS(E238))*COS(RADIANS(AE228))))</f>
        <v>#DIV/0!</v>
      </c>
      <c r="AF237" s="3" t="e">
        <f>IF(DEGREES(ACOS(SIN(RADIANS(G237))*SIN(RADIANS(E238))+COS(RADIANS(G237))*COS(RADIANS(E238))*COS(RADIANS(AF228))))&gt;90,0,$F$4*$F$5/E237^2*(SIN(RADIANS(G237))*SIN(RADIANS(E238))+COS(RADIANS(G237))*COS(RADIANS(E238))*COS(RADIANS(AF228))))</f>
        <v>#DIV/0!</v>
      </c>
      <c r="AG237" s="3" t="e">
        <f>IF(DEGREES(ACOS(SIN(RADIANS(G237))*SIN(RADIANS(E238))+COS(RADIANS(G237))*COS(RADIANS(E238))*COS(RADIANS(AG228))))&gt;90,0,$F$4*$F$5/E237^2*(SIN(RADIANS(G237))*SIN(RADIANS(E238))+COS(RADIANS(G237))*COS(RADIANS(E238))*COS(RADIANS(AG228))))</f>
        <v>#DIV/0!</v>
      </c>
      <c r="AH237" s="3" t="e">
        <f>IF(DEGREES(ACOS(SIN(RADIANS(G237))*SIN(RADIANS(E238))+COS(RADIANS(G237))*COS(RADIANS(E238))*COS(RADIANS(AH228))))&gt;90,0,$F$4*$F$5/E237^2*(SIN(RADIANS(G237))*SIN(RADIANS(E238))+COS(RADIANS(G237))*COS(RADIANS(E238))*COS(RADIANS(AH228))))</f>
        <v>#DIV/0!</v>
      </c>
      <c r="AI237" s="3" t="e">
        <f>IF(DEGREES(ACOS(SIN(RADIANS(G237))*SIN(RADIANS(E238))+COS(RADIANS(G237))*COS(RADIANS(E238))*COS(RADIANS(AI228))))&gt;90,0,$F$4*$F$5/E237^2*(SIN(RADIANS(G237))*SIN(RADIANS(E238))+COS(RADIANS(G237))*COS(RADIANS(E238))*COS(RADIANS(AI228))))</f>
        <v>#DIV/0!</v>
      </c>
      <c r="AJ237" s="3" t="e">
        <f>IF(DEGREES(ACOS(SIN(RADIANS(G237))*SIN(RADIANS(E238))+COS(RADIANS(G237))*COS(RADIANS(E238))*COS(RADIANS(AJ228))))&gt;90,0,$F$4*$F$5/E237^2*(SIN(RADIANS(G237))*SIN(RADIANS(E238))+COS(RADIANS(G237))*COS(RADIANS(E238))*COS(RADIANS(AJ228))))</f>
        <v>#DIV/0!</v>
      </c>
      <c r="AK237" s="3">
        <f>IF(DEGREES(ACOS(SIN(RADIANS(G237))*SIN(RADIANS(E238))+COS(RADIANS(G237))*COS(RADIANS(E238))*COS(RADIANS(AK228))))&gt;90,0,$F$4*$F$5/E237^2*(SIN(RADIANS(G237))*SIN(RADIANS(E238))+COS(RADIANS(G237))*COS(RADIANS(E238))*COS(RADIANS(AK228))))</f>
        <v>0</v>
      </c>
      <c r="AL237" s="3">
        <f>IF(DEGREES(ACOS(SIN(RADIANS(G237))*SIN(RADIANS(E238))+COS(RADIANS(G237))*COS(RADIANS(E238))*COS(RADIANS(AL228))))&gt;90,0,$F$4*$F$5/E237^2*(SIN(RADIANS(G237))*SIN(RADIANS(E238))+COS(RADIANS(G237))*COS(RADIANS(E238))*COS(RADIANS(AL228))))</f>
        <v>0</v>
      </c>
      <c r="AM237" s="3">
        <f>IF(DEGREES(ACOS(SIN(RADIANS(G237))*SIN(RADIANS(E238))+COS(RADIANS(G237))*COS(RADIANS(E238))*COS(RADIANS(AM228))))&gt;90,0,$F$4*$F$5/E237^2*(SIN(RADIANS(G237))*SIN(RADIANS(E238))+COS(RADIANS(G237))*COS(RADIANS(E238))*COS(RADIANS(AM228))))</f>
        <v>0</v>
      </c>
      <c r="AN237" s="3">
        <f>IF(DEGREES(ACOS(SIN(RADIANS(G237))*SIN(RADIANS(E238))+COS(RADIANS(G237))*COS(RADIANS(E238))*COS(RADIANS(AN228))))&gt;90,0,$F$4*$F$5/E237^2*(SIN(RADIANS(G237))*SIN(RADIANS(E238))+COS(RADIANS(G237))*COS(RADIANS(E238))*COS(RADIANS(AN228))))</f>
        <v>0</v>
      </c>
      <c r="AO237" s="3">
        <f>IF(DEGREES(ACOS(SIN(RADIANS(G237))*SIN(RADIANS(E238))+COS(RADIANS(G237))*COS(RADIANS(E238))*COS(RADIANS(AO228))))&gt;90,0,$F$4*$F$5/E237^2*(SIN(RADIANS(G237))*SIN(RADIANS(E238))+COS(RADIANS(G237))*COS(RADIANS(E238))*COS(RADIANS(AO228))))</f>
        <v>0</v>
      </c>
      <c r="AP237" s="3">
        <f>IF(DEGREES(ACOS(SIN(RADIANS(G237))*SIN(RADIANS(E238))+COS(RADIANS(G237))*COS(RADIANS(E238))*COS(RADIANS(AP228))))&gt;90,0,$F$4*$F$5/E237^2*(SIN(RADIANS(G237))*SIN(RADIANS(E238))+COS(RADIANS(G237))*COS(RADIANS(E238))*COS(RADIANS(AP228))))</f>
        <v>0</v>
      </c>
      <c r="AQ237" s="3">
        <f>IF(DEGREES(ACOS(SIN(RADIANS(G237))*SIN(RADIANS(E238))+COS(RADIANS(G237))*COS(RADIANS(E238))*COS(RADIANS(AQ228))))&gt;90,0,$F$4*$F$5/E237^2*(SIN(RADIANS(G237))*SIN(RADIANS(E238))+COS(RADIANS(G237))*COS(RADIANS(E238))*COS(RADIANS(AQ228))))</f>
        <v>0</v>
      </c>
      <c r="AR237" s="3">
        <f>IF(DEGREES(ACOS(SIN(RADIANS(G237))*SIN(RADIANS(E238))+COS(RADIANS(G237))*COS(RADIANS(E238))*COS(RADIANS(AR228))))&gt;90,0,$F$4*$F$5/E237^2*(SIN(RADIANS(G237))*SIN(RADIANS(E238))+COS(RADIANS(G237))*COS(RADIANS(E238))*COS(RADIANS(AR228))))</f>
        <v>0</v>
      </c>
    </row>
    <row r="238" spans="2:44" ht="15.75" customHeight="1" x14ac:dyDescent="0.2">
      <c r="B238" s="20" t="s">
        <v>737</v>
      </c>
      <c r="E238" s="3">
        <f>IF($F$8&gt;90,180-$F$8,$F$8)*SIN(RADIANS(E232))</f>
        <v>0</v>
      </c>
      <c r="G238" s="3">
        <v>10</v>
      </c>
      <c r="I238" s="3">
        <f>IF(DEGREES(ACOS(SIN(RADIANS(G238))*SIN(RADIANS(E238))+COS(RADIANS(G238))*COS(RADIANS(E238))*COS(RADIANS(I228))))&gt;90,0,$F$4*$F$5/E237^2*(SIN(RADIANS(G238))*SIN(RADIANS(E238))+COS(RADIANS(G238))*COS(RADIANS(E238))*COS(RADIANS(I228))))</f>
        <v>0</v>
      </c>
      <c r="J238" s="3">
        <f>IF(DEGREES(ACOS(SIN(RADIANS(G238))*SIN(RADIANS(E238))+COS(RADIANS(G238))*COS(RADIANS(E238))*COS(RADIANS(J228))))&gt;90,0,$F$4*$F$5/E237^2*(SIN(RADIANS(G238))*SIN(RADIANS(E238))+COS(RADIANS(G238))*COS(RADIANS(E238))*COS(RADIANS(J228))))</f>
        <v>0</v>
      </c>
      <c r="K238" s="3">
        <f>IF(DEGREES(ACOS(SIN(RADIANS(G238))*SIN(RADIANS(E238))+COS(RADIANS(G238))*COS(RADIANS(E238))*COS(RADIANS(K228))))&gt;90,0,$F$4*$F$5/E237^2*(SIN(RADIANS(G238))*SIN(RADIANS(E238))+COS(RADIANS(G238))*COS(RADIANS(E238))*COS(RADIANS(K228))))</f>
        <v>0</v>
      </c>
      <c r="L238" s="3">
        <f>IF(DEGREES(ACOS(SIN(RADIANS(G238))*SIN(RADIANS(E238))+COS(RADIANS(G238))*COS(RADIANS(E238))*COS(RADIANS(L228))))&gt;90,0,$F$4*$F$5/E237^2*(SIN(RADIANS(G238))*SIN(RADIANS(E238))+COS(RADIANS(G238))*COS(RADIANS(E238))*COS(RADIANS(L228))))</f>
        <v>0</v>
      </c>
      <c r="M238" s="3">
        <f>IF(DEGREES(ACOS(SIN(RADIANS(G238))*SIN(RADIANS(E238))+COS(RADIANS(G238))*COS(RADIANS(E238))*COS(RADIANS(M228))))&gt;90,0,$F$4*$F$5/E237^2*(SIN(RADIANS(G238))*SIN(RADIANS(E238))+COS(RADIANS(G238))*COS(RADIANS(E238))*COS(RADIANS(M228))))</f>
        <v>0</v>
      </c>
      <c r="N238" s="3">
        <f>IF(DEGREES(ACOS(SIN(RADIANS(G238))*SIN(RADIANS(E238))+COS(RADIANS(G238))*COS(RADIANS(E238))*COS(RADIANS(N228))))&gt;90,0,$F$4*$F$5/E237^2*(SIN(RADIANS(G238))*SIN(RADIANS(E238))+COS(RADIANS(G238))*COS(RADIANS(E238))*COS(RADIANS(N228))))</f>
        <v>0</v>
      </c>
      <c r="O238" s="3">
        <f>IF(DEGREES(ACOS(SIN(RADIANS(G238))*SIN(RADIANS(E238))+COS(RADIANS(G238))*COS(RADIANS(E238))*COS(RADIANS(O228))))&gt;90,0,$F$4*$F$5/E237^2*(SIN(RADIANS(G238))*SIN(RADIANS(E238))+COS(RADIANS(G238))*COS(RADIANS(E238))*COS(RADIANS(O228))))</f>
        <v>0</v>
      </c>
      <c r="P238" s="3">
        <f>IF(DEGREES(ACOS(SIN(RADIANS(G238))*SIN(RADIANS(E238))+COS(RADIANS(G238))*COS(RADIANS(E238))*COS(RADIANS(P228))))&gt;90,0,$F$4*$F$5/E237^2*(SIN(RADIANS(G238))*SIN(RADIANS(E238))+COS(RADIANS(G238))*COS(RADIANS(E238))*COS(RADIANS(P228))))</f>
        <v>0</v>
      </c>
      <c r="Q238" s="3">
        <f>IF(DEGREES(ACOS(SIN(RADIANS(G238))*SIN(RADIANS(E238))+COS(RADIANS(G238))*COS(RADIANS(E238))*COS(RADIANS(Q228))))&gt;90,0,$F$4*$F$5/E237^2*(SIN(RADIANS(G238))*SIN(RADIANS(E238))+COS(RADIANS(G238))*COS(RADIANS(E238))*COS(RADIANS(Q228))))</f>
        <v>0</v>
      </c>
      <c r="R238" s="3" t="e">
        <f>IF(DEGREES(ACOS(SIN(RADIANS(G238))*SIN(RADIANS(E238))+COS(RADIANS(G238))*COS(RADIANS(E238))*COS(RADIANS(R228))))&gt;90,0,$F$4*$F$5/E237^2*(SIN(RADIANS(G238))*SIN(RADIANS(E238))+COS(RADIANS(G238))*COS(RADIANS(E238))*COS(RADIANS(R228))))</f>
        <v>#DIV/0!</v>
      </c>
      <c r="S238" s="3" t="e">
        <f>IF(DEGREES(ACOS(SIN(RADIANS(G238))*SIN(RADIANS(E238))+COS(RADIANS(G238))*COS(RADIANS(E238))*COS(RADIANS(S228))))&gt;90,0,$F$4*$F$5/E237^2*(SIN(RADIANS(G238))*SIN(RADIANS(E238))+COS(RADIANS(G238))*COS(RADIANS(E238))*COS(RADIANS(S228))))</f>
        <v>#DIV/0!</v>
      </c>
      <c r="T238" s="3" t="e">
        <f>IF(DEGREES(ACOS(SIN(RADIANS(G238))*SIN(RADIANS(E238))+COS(RADIANS(G238))*COS(RADIANS(E238))*COS(RADIANS(T228))))&gt;90,0,$F$4*$F$5/E237^2*(SIN(RADIANS(G238))*SIN(RADIANS(E238))+COS(RADIANS(G238))*COS(RADIANS(E238))*COS(RADIANS(T228))))</f>
        <v>#DIV/0!</v>
      </c>
      <c r="U238" s="3" t="e">
        <f>IF(DEGREES(ACOS(SIN(RADIANS(G238))*SIN(RADIANS(E238))+COS(RADIANS(G238))*COS(RADIANS(E238))*COS(RADIANS(U228))))&gt;90,0,$F$4*$F$5/E237^2*(SIN(RADIANS(G238))*SIN(RADIANS(E238))+COS(RADIANS(G238))*COS(RADIANS(E238))*COS(RADIANS(U228))))</f>
        <v>#DIV/0!</v>
      </c>
      <c r="V238" s="3" t="e">
        <f>IF(DEGREES(ACOS(SIN(RADIANS(G238))*SIN(RADIANS(E238))+COS(RADIANS(G238))*COS(RADIANS(E238))*COS(RADIANS(V228))))&gt;90,0,$F$4*$F$5/E237^2*(SIN(RADIANS(G238))*SIN(RADIANS(E238))+COS(RADIANS(G238))*COS(RADIANS(E238))*COS(RADIANS(V228))))</f>
        <v>#DIV/0!</v>
      </c>
      <c r="W238" s="3" t="e">
        <f>IF(DEGREES(ACOS(SIN(RADIANS(G238))*SIN(RADIANS(E238))+COS(RADIANS(G238))*COS(RADIANS(E238))*COS(RADIANS(W228))))&gt;90,0,$F$4*$F$5/E237^2*(SIN(RADIANS(G238))*SIN(RADIANS(E238))+COS(RADIANS(G238))*COS(RADIANS(E238))*COS(RADIANS(W228))))</f>
        <v>#DIV/0!</v>
      </c>
      <c r="X238" s="3" t="e">
        <f>IF(DEGREES(ACOS(SIN(RADIANS(G238))*SIN(RADIANS(E238))+COS(RADIANS(G238))*COS(RADIANS(E238))*COS(RADIANS(X228))))&gt;90,0,$F$4*$F$5/E237^2*(SIN(RADIANS(G238))*SIN(RADIANS(E238))+COS(RADIANS(G238))*COS(RADIANS(E238))*COS(RADIANS(X228))))</f>
        <v>#DIV/0!</v>
      </c>
      <c r="Y238" s="3" t="e">
        <f>IF(DEGREES(ACOS(SIN(RADIANS(G238))*SIN(RADIANS(E238))+COS(RADIANS(G238))*COS(RADIANS(E238))*COS(RADIANS(Y228))))&gt;90,0,$F$4*$F$5/E237^2*(SIN(RADIANS(G238))*SIN(RADIANS(E238))+COS(RADIANS(G238))*COS(RADIANS(E238))*COS(RADIANS(Y228))))</f>
        <v>#DIV/0!</v>
      </c>
      <c r="Z238" s="3" t="e">
        <f>IF(DEGREES(ACOS(SIN(RADIANS(G238))*SIN(RADIANS(E238))+COS(RADIANS(G238))*COS(RADIANS(E238))*COS(RADIANS(Z228))))&gt;90,0,$F$4*$F$5/E237^2*(SIN(RADIANS(G238))*SIN(RADIANS(E238))+COS(RADIANS(G238))*COS(RADIANS(E238))*COS(RADIANS(Z228))))</f>
        <v>#DIV/0!</v>
      </c>
      <c r="AA238" s="3" t="e">
        <f>IF(DEGREES(ACOS(SIN(RADIANS(G238))*SIN(RADIANS(E238))+COS(RADIANS(G238))*COS(RADIANS(E238))*COS(RADIANS(AA228))))&gt;90,0,$F$4*$F$5/E237^2*(SIN(RADIANS(G238))*SIN(RADIANS(E238))+COS(RADIANS(G238))*COS(RADIANS(E238))*COS(RADIANS(AA228))))</f>
        <v>#DIV/0!</v>
      </c>
      <c r="AB238" s="3" t="e">
        <f>IF(DEGREES(ACOS(SIN(RADIANS(G238))*SIN(RADIANS(E238))+COS(RADIANS(G238))*COS(RADIANS(E238))*COS(RADIANS(AB228))))&gt;90,0,$F$4*$F$5/E237^2*(SIN(RADIANS(G238))*SIN(RADIANS(E238))+COS(RADIANS(G238))*COS(RADIANS(E238))*COS(RADIANS(AB228))))</f>
        <v>#DIV/0!</v>
      </c>
      <c r="AC238" s="3" t="e">
        <f>IF(DEGREES(ACOS(SIN(RADIANS(G238))*SIN(RADIANS(E238))+COS(RADIANS(G238))*COS(RADIANS(E238))*COS(RADIANS(AC228))))&gt;90,0,$F$4*$F$5/E237^2*(SIN(RADIANS(G238))*SIN(RADIANS(E238))+COS(RADIANS(G238))*COS(RADIANS(E238))*COS(RADIANS(AC228))))</f>
        <v>#DIV/0!</v>
      </c>
      <c r="AD238" s="3" t="e">
        <f>IF(DEGREES(ACOS(SIN(RADIANS(G238))*SIN(RADIANS(E238))+COS(RADIANS(G238))*COS(RADIANS(E238))*COS(RADIANS(AD228))))&gt;90,0,$F$4*$F$5/E237^2*(SIN(RADIANS(G238))*SIN(RADIANS(E238))+COS(RADIANS(G238))*COS(RADIANS(E238))*COS(RADIANS(AD228))))</f>
        <v>#DIV/0!</v>
      </c>
      <c r="AE238" s="3" t="e">
        <f>IF(DEGREES(ACOS(SIN(RADIANS(G238))*SIN(RADIANS(E238))+COS(RADIANS(G238))*COS(RADIANS(E238))*COS(RADIANS(AE228))))&gt;90,0,$F$4*$F$5/E237^2*(SIN(RADIANS(G238))*SIN(RADIANS(E238))+COS(RADIANS(G238))*COS(RADIANS(E238))*COS(RADIANS(AE228))))</f>
        <v>#DIV/0!</v>
      </c>
      <c r="AF238" s="3" t="e">
        <f>IF(DEGREES(ACOS(SIN(RADIANS(G238))*SIN(RADIANS(E238))+COS(RADIANS(G238))*COS(RADIANS(E238))*COS(RADIANS(AF228))))&gt;90,0,$F$4*$F$5/E237^2*(SIN(RADIANS(G238))*SIN(RADIANS(E238))+COS(RADIANS(G238))*COS(RADIANS(E238))*COS(RADIANS(AF228))))</f>
        <v>#DIV/0!</v>
      </c>
      <c r="AG238" s="3" t="e">
        <f>IF(DEGREES(ACOS(SIN(RADIANS(G238))*SIN(RADIANS(E238))+COS(RADIANS(G238))*COS(RADIANS(E238))*COS(RADIANS(AG228))))&gt;90,0,$F$4*$F$5/E237^2*(SIN(RADIANS(G238))*SIN(RADIANS(E238))+COS(RADIANS(G238))*COS(RADIANS(E238))*COS(RADIANS(AG228))))</f>
        <v>#DIV/0!</v>
      </c>
      <c r="AH238" s="3" t="e">
        <f>IF(DEGREES(ACOS(SIN(RADIANS(G238))*SIN(RADIANS(E238))+COS(RADIANS(G238))*COS(RADIANS(E238))*COS(RADIANS(AH228))))&gt;90,0,$F$4*$F$5/E237^2*(SIN(RADIANS(G238))*SIN(RADIANS(E238))+COS(RADIANS(G238))*COS(RADIANS(E238))*COS(RADIANS(AH228))))</f>
        <v>#DIV/0!</v>
      </c>
      <c r="AI238" s="3" t="e">
        <f>IF(DEGREES(ACOS(SIN(RADIANS(G238))*SIN(RADIANS(E238))+COS(RADIANS(G238))*COS(RADIANS(E238))*COS(RADIANS(AI228))))&gt;90,0,$F$4*$F$5/E237^2*(SIN(RADIANS(G238))*SIN(RADIANS(E238))+COS(RADIANS(G238))*COS(RADIANS(E238))*COS(RADIANS(AI228))))</f>
        <v>#DIV/0!</v>
      </c>
      <c r="AJ238" s="3" t="e">
        <f>IF(DEGREES(ACOS(SIN(RADIANS(G238))*SIN(RADIANS(E238))+COS(RADIANS(G238))*COS(RADIANS(E238))*COS(RADIANS(AJ228))))&gt;90,0,$F$4*$F$5/E237^2*(SIN(RADIANS(G238))*SIN(RADIANS(E238))+COS(RADIANS(G238))*COS(RADIANS(E238))*COS(RADIANS(AJ228))))</f>
        <v>#DIV/0!</v>
      </c>
      <c r="AK238" s="3">
        <f>IF(DEGREES(ACOS(SIN(RADIANS(G238))*SIN(RADIANS(E238))+COS(RADIANS(G238))*COS(RADIANS(E238))*COS(RADIANS(AK228))))&gt;90,0,$F$4*$F$5/E237^2*(SIN(RADIANS(G238))*SIN(RADIANS(E238))+COS(RADIANS(G238))*COS(RADIANS(E238))*COS(RADIANS(AK228))))</f>
        <v>0</v>
      </c>
      <c r="AL238" s="3">
        <f>IF(DEGREES(ACOS(SIN(RADIANS(G238))*SIN(RADIANS(E238))+COS(RADIANS(G238))*COS(RADIANS(E238))*COS(RADIANS(AL228))))&gt;90,0,$F$4*$F$5/E237^2*(SIN(RADIANS(G238))*SIN(RADIANS(E238))+COS(RADIANS(G238))*COS(RADIANS(E238))*COS(RADIANS(AL228))))</f>
        <v>0</v>
      </c>
      <c r="AM238" s="3">
        <f>IF(DEGREES(ACOS(SIN(RADIANS(G238))*SIN(RADIANS(E238))+COS(RADIANS(G238))*COS(RADIANS(E238))*COS(RADIANS(AM228))))&gt;90,0,$F$4*$F$5/E237^2*(SIN(RADIANS(G238))*SIN(RADIANS(E238))+COS(RADIANS(G238))*COS(RADIANS(E238))*COS(RADIANS(AM228))))</f>
        <v>0</v>
      </c>
      <c r="AN238" s="3">
        <f>IF(DEGREES(ACOS(SIN(RADIANS(G238))*SIN(RADIANS(E238))+COS(RADIANS(G238))*COS(RADIANS(E238))*COS(RADIANS(AN228))))&gt;90,0,$F$4*$F$5/E237^2*(SIN(RADIANS(G238))*SIN(RADIANS(E238))+COS(RADIANS(G238))*COS(RADIANS(E238))*COS(RADIANS(AN228))))</f>
        <v>0</v>
      </c>
      <c r="AO238" s="3">
        <f>IF(DEGREES(ACOS(SIN(RADIANS(G238))*SIN(RADIANS(E238))+COS(RADIANS(G238))*COS(RADIANS(E238))*COS(RADIANS(AO228))))&gt;90,0,$F$4*$F$5/E237^2*(SIN(RADIANS(G238))*SIN(RADIANS(E238))+COS(RADIANS(G238))*COS(RADIANS(E238))*COS(RADIANS(AO228))))</f>
        <v>0</v>
      </c>
      <c r="AP238" s="3">
        <f>IF(DEGREES(ACOS(SIN(RADIANS(G238))*SIN(RADIANS(E238))+COS(RADIANS(G238))*COS(RADIANS(E238))*COS(RADIANS(AP228))))&gt;90,0,$F$4*$F$5/E237^2*(SIN(RADIANS(G238))*SIN(RADIANS(E238))+COS(RADIANS(G238))*COS(RADIANS(E238))*COS(RADIANS(AP228))))</f>
        <v>0</v>
      </c>
      <c r="AQ238" s="3">
        <f>IF(DEGREES(ACOS(SIN(RADIANS(G238))*SIN(RADIANS(E238))+COS(RADIANS(G238))*COS(RADIANS(E238))*COS(RADIANS(AQ228))))&gt;90,0,$F$4*$F$5/E237^2*(SIN(RADIANS(G238))*SIN(RADIANS(E238))+COS(RADIANS(G238))*COS(RADIANS(E238))*COS(RADIANS(AQ228))))</f>
        <v>0</v>
      </c>
      <c r="AR238" s="3">
        <f>IF(DEGREES(ACOS(SIN(RADIANS(G238))*SIN(RADIANS(E238))+COS(RADIANS(G238))*COS(RADIANS(E238))*COS(RADIANS(AR228))))&gt;90,0,$F$4*$F$5/E237^2*(SIN(RADIANS(G238))*SIN(RADIANS(E238))+COS(RADIANS(G238))*COS(RADIANS(E238))*COS(RADIANS(AR228))))</f>
        <v>0</v>
      </c>
    </row>
    <row r="239" spans="2:44" ht="15.75" customHeight="1" x14ac:dyDescent="0.2">
      <c r="B239" s="20" t="s">
        <v>789</v>
      </c>
      <c r="E239" s="3">
        <f>IF($F$10=0,IF(E230&lt;360,E230,E230-360),($F$10+1)*E230)</f>
        <v>80</v>
      </c>
      <c r="G239" s="3">
        <v>0</v>
      </c>
      <c r="I239" s="3">
        <f>IF(DEGREES(ACOS(SIN(RADIANS(G239))*SIN(RADIANS(E238))+COS(RADIANS(G239))*COS(RADIANS(E238))*COS(RADIANS(I228))))&gt;90,0,$F$4*$F$5/E237^2*(SIN(RADIANS(G239))*SIN(RADIANS(E238))+COS(RADIANS(G239))*COS(RADIANS(E238))*COS(RADIANS(I228))))</f>
        <v>0</v>
      </c>
      <c r="J239" s="3">
        <f>IF(DEGREES(ACOS(SIN(RADIANS(G239))*SIN(RADIANS(E238))+COS(RADIANS(G239))*COS(RADIANS(E238))*COS(RADIANS(J228))))&gt;90,0,$F$4*$F$5/E237^2*(SIN(RADIANS(G239))*SIN(RADIANS(E238))+COS(RADIANS(G239))*COS(RADIANS(E238))*COS(RADIANS(J228))))</f>
        <v>0</v>
      </c>
      <c r="K239" s="3">
        <f>IF(DEGREES(ACOS(SIN(RADIANS(G239))*SIN(RADIANS(E238))+COS(RADIANS(G239))*COS(RADIANS(E238))*COS(RADIANS(K228))))&gt;90,0,$F$4*$F$5/E237^2*(SIN(RADIANS(G239))*SIN(RADIANS(E238))+COS(RADIANS(G239))*COS(RADIANS(E238))*COS(RADIANS(K228))))</f>
        <v>0</v>
      </c>
      <c r="L239" s="3">
        <f>IF(DEGREES(ACOS(SIN(RADIANS(G239))*SIN(RADIANS(E238))+COS(RADIANS(G239))*COS(RADIANS(E238))*COS(RADIANS(L228))))&gt;90,0,$F$4*$F$5/E237^2*(SIN(RADIANS(G239))*SIN(RADIANS(E238))+COS(RADIANS(G239))*COS(RADIANS(E238))*COS(RADIANS(L228))))</f>
        <v>0</v>
      </c>
      <c r="M239" s="3">
        <f>IF(DEGREES(ACOS(SIN(RADIANS(G239))*SIN(RADIANS(E238))+COS(RADIANS(G239))*COS(RADIANS(E238))*COS(RADIANS(M228))))&gt;90,0,$F$4*$F$5/E237^2*(SIN(RADIANS(G239))*SIN(RADIANS(E238))+COS(RADIANS(G239))*COS(RADIANS(E238))*COS(RADIANS(M228))))</f>
        <v>0</v>
      </c>
      <c r="N239" s="3">
        <f>IF(DEGREES(ACOS(SIN(RADIANS(G239))*SIN(RADIANS(E238))+COS(RADIANS(G239))*COS(RADIANS(E238))*COS(RADIANS(N228))))&gt;90,0,$F$4*$F$5/E237^2*(SIN(RADIANS(G239))*SIN(RADIANS(E238))+COS(RADIANS(G239))*COS(RADIANS(E238))*COS(RADIANS(N228))))</f>
        <v>0</v>
      </c>
      <c r="O239" s="3">
        <f>IF(DEGREES(ACOS(SIN(RADIANS(G239))*SIN(RADIANS(E238))+COS(RADIANS(G239))*COS(RADIANS(E238))*COS(RADIANS(O228))))&gt;90,0,$F$4*$F$5/E237^2*(SIN(RADIANS(G239))*SIN(RADIANS(E238))+COS(RADIANS(G239))*COS(RADIANS(E238))*COS(RADIANS(O228))))</f>
        <v>0</v>
      </c>
      <c r="P239" s="3">
        <f>IF(DEGREES(ACOS(SIN(RADIANS(G239))*SIN(RADIANS(E238))+COS(RADIANS(G239))*COS(RADIANS(E238))*COS(RADIANS(P228))))&gt;90,0,$F$4*$F$5/E237^2*(SIN(RADIANS(G239))*SIN(RADIANS(E238))+COS(RADIANS(G239))*COS(RADIANS(E238))*COS(RADIANS(P228))))</f>
        <v>0</v>
      </c>
      <c r="Q239" s="3">
        <f>IF(DEGREES(ACOS(SIN(RADIANS(G239))*SIN(RADIANS(E238))+COS(RADIANS(G239))*COS(RADIANS(E238))*COS(RADIANS(Q228))))&gt;90,0,$F$4*$F$5/E237^2*(SIN(RADIANS(G239))*SIN(RADIANS(E238))+COS(RADIANS(G239))*COS(RADIANS(E238))*COS(RADIANS(Q228))))</f>
        <v>0</v>
      </c>
      <c r="R239" s="3" t="e">
        <f>IF(DEGREES(ACOS(SIN(RADIANS(G239))*SIN(RADIANS(E238))+COS(RADIANS(G239))*COS(RADIANS(E238))*COS(RADIANS(R228))))&gt;90,0,$F$4*$F$5/E237^2*(SIN(RADIANS(G239))*SIN(RADIANS(E238))+COS(RADIANS(G239))*COS(RADIANS(E238))*COS(RADIANS(R228))))</f>
        <v>#DIV/0!</v>
      </c>
      <c r="S239" s="3" t="e">
        <f>IF(DEGREES(ACOS(SIN(RADIANS(G239))*SIN(RADIANS(E238))+COS(RADIANS(G239))*COS(RADIANS(E238))*COS(RADIANS(S228))))&gt;90,0,$F$4*$F$5/E237^2*(SIN(RADIANS(G239))*SIN(RADIANS(E238))+COS(RADIANS(G239))*COS(RADIANS(E238))*COS(RADIANS(S228))))</f>
        <v>#DIV/0!</v>
      </c>
      <c r="T239" s="3" t="e">
        <f>IF(DEGREES(ACOS(SIN(RADIANS(G239))*SIN(RADIANS(E238))+COS(RADIANS(G239))*COS(RADIANS(E238))*COS(RADIANS(T228))))&gt;90,0,$F$4*$F$5/E237^2*(SIN(RADIANS(G239))*SIN(RADIANS(E238))+COS(RADIANS(G239))*COS(RADIANS(E238))*COS(RADIANS(T228))))</f>
        <v>#DIV/0!</v>
      </c>
      <c r="U239" s="3" t="e">
        <f>IF(DEGREES(ACOS(SIN(RADIANS(G239))*SIN(RADIANS(E238))+COS(RADIANS(G239))*COS(RADIANS(E238))*COS(RADIANS(U228))))&gt;90,0,$F$4*$F$5/E237^2*(SIN(RADIANS(G239))*SIN(RADIANS(E238))+COS(RADIANS(G239))*COS(RADIANS(E238))*COS(RADIANS(U228))))</f>
        <v>#DIV/0!</v>
      </c>
      <c r="V239" s="3" t="e">
        <f>IF(DEGREES(ACOS(SIN(RADIANS(G239))*SIN(RADIANS(E238))+COS(RADIANS(G239))*COS(RADIANS(E238))*COS(RADIANS(V228))))&gt;90,0,$F$4*$F$5/E237^2*(SIN(RADIANS(G239))*SIN(RADIANS(E238))+COS(RADIANS(G239))*COS(RADIANS(E238))*COS(RADIANS(V228))))</f>
        <v>#DIV/0!</v>
      </c>
      <c r="W239" s="3" t="e">
        <f>IF(DEGREES(ACOS(SIN(RADIANS(G239))*SIN(RADIANS(E238))+COS(RADIANS(G239))*COS(RADIANS(E238))*COS(RADIANS(W228))))&gt;90,0,$F$4*$F$5/E237^2*(SIN(RADIANS(G239))*SIN(RADIANS(E238))+COS(RADIANS(G239))*COS(RADIANS(E238))*COS(RADIANS(W228))))</f>
        <v>#DIV/0!</v>
      </c>
      <c r="X239" s="3" t="e">
        <f>IF(DEGREES(ACOS(SIN(RADIANS(G239))*SIN(RADIANS(E238))+COS(RADIANS(G239))*COS(RADIANS(E238))*COS(RADIANS(X228))))&gt;90,0,$F$4*$F$5/E237^2*(SIN(RADIANS(G239))*SIN(RADIANS(E238))+COS(RADIANS(G239))*COS(RADIANS(E238))*COS(RADIANS(X228))))</f>
        <v>#DIV/0!</v>
      </c>
      <c r="Y239" s="3" t="e">
        <f>IF(DEGREES(ACOS(SIN(RADIANS(G239))*SIN(RADIANS(E238))+COS(RADIANS(G239))*COS(RADIANS(E238))*COS(RADIANS(Y228))))&gt;90,0,$F$4*$F$5/E237^2*(SIN(RADIANS(G239))*SIN(RADIANS(E238))+COS(RADIANS(G239))*COS(RADIANS(E238))*COS(RADIANS(Y228))))</f>
        <v>#DIV/0!</v>
      </c>
      <c r="Z239" s="3" t="e">
        <f>IF(DEGREES(ACOS(SIN(RADIANS(G239))*SIN(RADIANS(E238))+COS(RADIANS(G239))*COS(RADIANS(E238))*COS(RADIANS(Z228))))&gt;90,0,$F$4*$F$5/E237^2*(SIN(RADIANS(G239))*SIN(RADIANS(E238))+COS(RADIANS(G239))*COS(RADIANS(E238))*COS(RADIANS(Z228))))</f>
        <v>#DIV/0!</v>
      </c>
      <c r="AA239" s="3" t="e">
        <f>IF(DEGREES(ACOS(SIN(RADIANS(G239))*SIN(RADIANS(E238))+COS(RADIANS(G239))*COS(RADIANS(E238))*COS(RADIANS(AA228))))&gt;90,0,$F$4*$F$5/E237^2*(SIN(RADIANS(G239))*SIN(RADIANS(E238))+COS(RADIANS(G239))*COS(RADIANS(E238))*COS(RADIANS(AA228))))</f>
        <v>#DIV/0!</v>
      </c>
      <c r="AB239" s="3" t="e">
        <f>IF(DEGREES(ACOS(SIN(RADIANS(G239))*SIN(RADIANS(E238))+COS(RADIANS(G239))*COS(RADIANS(E238))*COS(RADIANS(AB228))))&gt;90,0,$F$4*$F$5/E237^2*(SIN(RADIANS(G239))*SIN(RADIANS(E238))+COS(RADIANS(G239))*COS(RADIANS(E238))*COS(RADIANS(AB228))))</f>
        <v>#DIV/0!</v>
      </c>
      <c r="AC239" s="3" t="e">
        <f>IF(DEGREES(ACOS(SIN(RADIANS(G239))*SIN(RADIANS(E238))+COS(RADIANS(G239))*COS(RADIANS(E238))*COS(RADIANS(AC228))))&gt;90,0,$F$4*$F$5/E237^2*(SIN(RADIANS(G239))*SIN(RADIANS(E238))+COS(RADIANS(G239))*COS(RADIANS(E238))*COS(RADIANS(AC228))))</f>
        <v>#DIV/0!</v>
      </c>
      <c r="AD239" s="3" t="e">
        <f>IF(DEGREES(ACOS(SIN(RADIANS(G239))*SIN(RADIANS(E238))+COS(RADIANS(G239))*COS(RADIANS(E238))*COS(RADIANS(AD228))))&gt;90,0,$F$4*$F$5/E237^2*(SIN(RADIANS(G239))*SIN(RADIANS(E238))+COS(RADIANS(G239))*COS(RADIANS(E238))*COS(RADIANS(AD228))))</f>
        <v>#DIV/0!</v>
      </c>
      <c r="AE239" s="3" t="e">
        <f>IF(DEGREES(ACOS(SIN(RADIANS(G239))*SIN(RADIANS(E238))+COS(RADIANS(G239))*COS(RADIANS(E238))*COS(RADIANS(AE228))))&gt;90,0,$F$4*$F$5/E237^2*(SIN(RADIANS(G239))*SIN(RADIANS(E238))+COS(RADIANS(G239))*COS(RADIANS(E238))*COS(RADIANS(AE228))))</f>
        <v>#DIV/0!</v>
      </c>
      <c r="AF239" s="3" t="e">
        <f>IF(DEGREES(ACOS(SIN(RADIANS(G239))*SIN(RADIANS(E238))+COS(RADIANS(G239))*COS(RADIANS(E238))*COS(RADIANS(AF228))))&gt;90,0,$F$4*$F$5/E237^2*(SIN(RADIANS(G239))*SIN(RADIANS(E238))+COS(RADIANS(G239))*COS(RADIANS(E238))*COS(RADIANS(AF228))))</f>
        <v>#DIV/0!</v>
      </c>
      <c r="AG239" s="3" t="e">
        <f>IF(DEGREES(ACOS(SIN(RADIANS(G239))*SIN(RADIANS(E238))+COS(RADIANS(G239))*COS(RADIANS(E238))*COS(RADIANS(AG228))))&gt;90,0,$F$4*$F$5/E237^2*(SIN(RADIANS(G239))*SIN(RADIANS(E238))+COS(RADIANS(G239))*COS(RADIANS(E238))*COS(RADIANS(AG228))))</f>
        <v>#DIV/0!</v>
      </c>
      <c r="AH239" s="3" t="e">
        <f>IF(DEGREES(ACOS(SIN(RADIANS(G239))*SIN(RADIANS(E238))+COS(RADIANS(G239))*COS(RADIANS(E238))*COS(RADIANS(AH228))))&gt;90,0,$F$4*$F$5/E237^2*(SIN(RADIANS(G239))*SIN(RADIANS(E238))+COS(RADIANS(G239))*COS(RADIANS(E238))*COS(RADIANS(AH228))))</f>
        <v>#DIV/0!</v>
      </c>
      <c r="AI239" s="3" t="e">
        <f>IF(DEGREES(ACOS(SIN(RADIANS(G239))*SIN(RADIANS(E238))+COS(RADIANS(G239))*COS(RADIANS(E238))*COS(RADIANS(AI228))))&gt;90,0,$F$4*$F$5/E237^2*(SIN(RADIANS(G239))*SIN(RADIANS(E238))+COS(RADIANS(G239))*COS(RADIANS(E238))*COS(RADIANS(AI228))))</f>
        <v>#DIV/0!</v>
      </c>
      <c r="AJ239" s="3" t="e">
        <f>IF(DEGREES(ACOS(SIN(RADIANS(G239))*SIN(RADIANS(E238))+COS(RADIANS(G239))*COS(RADIANS(E238))*COS(RADIANS(AJ228))))&gt;90,0,$F$4*$F$5/E237^2*(SIN(RADIANS(G239))*SIN(RADIANS(E238))+COS(RADIANS(G239))*COS(RADIANS(E238))*COS(RADIANS(AJ228))))</f>
        <v>#DIV/0!</v>
      </c>
      <c r="AK239" s="3">
        <f>IF(DEGREES(ACOS(SIN(RADIANS(G239))*SIN(RADIANS(E238))+COS(RADIANS(G239))*COS(RADIANS(E238))*COS(RADIANS(AK228))))&gt;90,0,$F$4*$F$5/E237^2*(SIN(RADIANS(G239))*SIN(RADIANS(E238))+COS(RADIANS(G239))*COS(RADIANS(E238))*COS(RADIANS(AK228))))</f>
        <v>0</v>
      </c>
      <c r="AL239" s="3">
        <f>IF(DEGREES(ACOS(SIN(RADIANS(G239))*SIN(RADIANS(E238))+COS(RADIANS(G239))*COS(RADIANS(E238))*COS(RADIANS(AL228))))&gt;90,0,$F$4*$F$5/E237^2*(SIN(RADIANS(G239))*SIN(RADIANS(E238))+COS(RADIANS(G239))*COS(RADIANS(E238))*COS(RADIANS(AL228))))</f>
        <v>0</v>
      </c>
      <c r="AM239" s="3">
        <f>IF(DEGREES(ACOS(SIN(RADIANS(G239))*SIN(RADIANS(E238))+COS(RADIANS(G239))*COS(RADIANS(E238))*COS(RADIANS(AM228))))&gt;90,0,$F$4*$F$5/E237^2*(SIN(RADIANS(G239))*SIN(RADIANS(E238))+COS(RADIANS(G239))*COS(RADIANS(E238))*COS(RADIANS(AM228))))</f>
        <v>0</v>
      </c>
      <c r="AN239" s="3">
        <f>IF(DEGREES(ACOS(SIN(RADIANS(G239))*SIN(RADIANS(E238))+COS(RADIANS(G239))*COS(RADIANS(E238))*COS(RADIANS(AN228))))&gt;90,0,$F$4*$F$5/E237^2*(SIN(RADIANS(G239))*SIN(RADIANS(E238))+COS(RADIANS(G239))*COS(RADIANS(E238))*COS(RADIANS(AN228))))</f>
        <v>0</v>
      </c>
      <c r="AO239" s="3">
        <f>IF(DEGREES(ACOS(SIN(RADIANS(G239))*SIN(RADIANS(E238))+COS(RADIANS(G239))*COS(RADIANS(E238))*COS(RADIANS(AO228))))&gt;90,0,$F$4*$F$5/E237^2*(SIN(RADIANS(G239))*SIN(RADIANS(E238))+COS(RADIANS(G239))*COS(RADIANS(E238))*COS(RADIANS(AO228))))</f>
        <v>0</v>
      </c>
      <c r="AP239" s="3">
        <f>IF(DEGREES(ACOS(SIN(RADIANS(G239))*SIN(RADIANS(E238))+COS(RADIANS(G239))*COS(RADIANS(E238))*COS(RADIANS(AP228))))&gt;90,0,$F$4*$F$5/E237^2*(SIN(RADIANS(G239))*SIN(RADIANS(E238))+COS(RADIANS(G239))*COS(RADIANS(E238))*COS(RADIANS(AP228))))</f>
        <v>0</v>
      </c>
      <c r="AQ239" s="3">
        <f>IF(DEGREES(ACOS(SIN(RADIANS(G239))*SIN(RADIANS(E238))+COS(RADIANS(G239))*COS(RADIANS(E238))*COS(RADIANS(AQ228))))&gt;90,0,$F$4*$F$5/E237^2*(SIN(RADIANS(G239))*SIN(RADIANS(E238))+COS(RADIANS(G239))*COS(RADIANS(E238))*COS(RADIANS(AQ228))))</f>
        <v>0</v>
      </c>
      <c r="AR239" s="3">
        <f>IF(DEGREES(ACOS(SIN(RADIANS(G239))*SIN(RADIANS(E238))+COS(RADIANS(G239))*COS(RADIANS(E238))*COS(RADIANS(AR228))))&gt;90,0,$F$4*$F$5/E237^2*(SIN(RADIANS(G239))*SIN(RADIANS(E238))+COS(RADIANS(G239))*COS(RADIANS(E238))*COS(RADIANS(AR228))))</f>
        <v>0</v>
      </c>
    </row>
    <row r="240" spans="2:44" ht="15.75" customHeight="1" x14ac:dyDescent="0.2">
      <c r="B240" s="20" t="s">
        <v>790</v>
      </c>
      <c r="E240" s="3">
        <f>E239-E231-360*ROUNDDOWN((E239-E231)/360,0)</f>
        <v>0</v>
      </c>
      <c r="G240" s="3">
        <v>-10</v>
      </c>
      <c r="I240" s="3">
        <f>IF(DEGREES(ACOS(SIN(RADIANS(G240))*SIN(RADIANS(E238))+COS(RADIANS(G240))*COS(RADIANS(E238))*COS(RADIANS(I228))))&gt;90,0,$F$4*$F$5/E237^2*(SIN(RADIANS(G240))*SIN(RADIANS(E238))+COS(RADIANS(G240))*COS(RADIANS(E238))*COS(RADIANS(I228))))</f>
        <v>0</v>
      </c>
      <c r="J240" s="3">
        <f>IF(DEGREES(ACOS(SIN(RADIANS(G240))*SIN(RADIANS(E238))+COS(RADIANS(G240))*COS(RADIANS(E238))*COS(RADIANS(J228))))&gt;90,0,$F$4*$F$5/E237^2*(SIN(RADIANS(G240))*SIN(RADIANS(E238))+COS(RADIANS(G240))*COS(RADIANS(E238))*COS(RADIANS(J228))))</f>
        <v>0</v>
      </c>
      <c r="K240" s="3">
        <f>IF(DEGREES(ACOS(SIN(RADIANS(G240))*SIN(RADIANS(E238))+COS(RADIANS(G240))*COS(RADIANS(E238))*COS(RADIANS(K228))))&gt;90,0,$F$4*$F$5/E237^2*(SIN(RADIANS(G240))*SIN(RADIANS(E238))+COS(RADIANS(G240))*COS(RADIANS(E238))*COS(RADIANS(K228))))</f>
        <v>0</v>
      </c>
      <c r="L240" s="3">
        <f>IF(DEGREES(ACOS(SIN(RADIANS(G240))*SIN(RADIANS(E238))+COS(RADIANS(G240))*COS(RADIANS(E238))*COS(RADIANS(L228))))&gt;90,0,$F$4*$F$5/E237^2*(SIN(RADIANS(G240))*SIN(RADIANS(E238))+COS(RADIANS(G240))*COS(RADIANS(E238))*COS(RADIANS(L228))))</f>
        <v>0</v>
      </c>
      <c r="M240" s="3">
        <f>IF(DEGREES(ACOS(SIN(RADIANS(G240))*SIN(RADIANS(E238))+COS(RADIANS(G240))*COS(RADIANS(E238))*COS(RADIANS(M228))))&gt;90,0,$F$4*$F$5/E237^2*(SIN(RADIANS(G240))*SIN(RADIANS(E238))+COS(RADIANS(G240))*COS(RADIANS(E238))*COS(RADIANS(M228))))</f>
        <v>0</v>
      </c>
      <c r="N240" s="3">
        <f>IF(DEGREES(ACOS(SIN(RADIANS(G240))*SIN(RADIANS(E238))+COS(RADIANS(G240))*COS(RADIANS(E238))*COS(RADIANS(N228))))&gt;90,0,$F$4*$F$5/E237^2*(SIN(RADIANS(G240))*SIN(RADIANS(E238))+COS(RADIANS(G240))*COS(RADIANS(E238))*COS(RADIANS(N228))))</f>
        <v>0</v>
      </c>
      <c r="O240" s="3">
        <f>IF(DEGREES(ACOS(SIN(RADIANS(G240))*SIN(RADIANS(E238))+COS(RADIANS(G240))*COS(RADIANS(E238))*COS(RADIANS(O228))))&gt;90,0,$F$4*$F$5/E237^2*(SIN(RADIANS(G240))*SIN(RADIANS(E238))+COS(RADIANS(G240))*COS(RADIANS(E238))*COS(RADIANS(O228))))</f>
        <v>0</v>
      </c>
      <c r="P240" s="3">
        <f>IF(DEGREES(ACOS(SIN(RADIANS(G240))*SIN(RADIANS(E238))+COS(RADIANS(G240))*COS(RADIANS(E238))*COS(RADIANS(P228))))&gt;90,0,$F$4*$F$5/E237^2*(SIN(RADIANS(G240))*SIN(RADIANS(E238))+COS(RADIANS(G240))*COS(RADIANS(E238))*COS(RADIANS(P228))))</f>
        <v>0</v>
      </c>
      <c r="Q240" s="3">
        <f>IF(DEGREES(ACOS(SIN(RADIANS(G240))*SIN(RADIANS(E238))+COS(RADIANS(G240))*COS(RADIANS(E238))*COS(RADIANS(Q228))))&gt;90,0,$F$4*$F$5/E237^2*(SIN(RADIANS(G240))*SIN(RADIANS(E238))+COS(RADIANS(G240))*COS(RADIANS(E238))*COS(RADIANS(Q228))))</f>
        <v>0</v>
      </c>
      <c r="R240" s="3" t="e">
        <f>IF(DEGREES(ACOS(SIN(RADIANS(G240))*SIN(RADIANS(E238))+COS(RADIANS(G240))*COS(RADIANS(E238))*COS(RADIANS(R228))))&gt;90,0,$F$4*$F$5/E237^2*(SIN(RADIANS(G240))*SIN(RADIANS(E238))+COS(RADIANS(G240))*COS(RADIANS(E238))*COS(RADIANS(R228))))</f>
        <v>#DIV/0!</v>
      </c>
      <c r="S240" s="3" t="e">
        <f>IF(DEGREES(ACOS(SIN(RADIANS(G240))*SIN(RADIANS(E238))+COS(RADIANS(G240))*COS(RADIANS(E238))*COS(RADIANS(S228))))&gt;90,0,$F$4*$F$5/E237^2*(SIN(RADIANS(G240))*SIN(RADIANS(E238))+COS(RADIANS(G240))*COS(RADIANS(E238))*COS(RADIANS(S228))))</f>
        <v>#DIV/0!</v>
      </c>
      <c r="T240" s="3" t="e">
        <f>IF(DEGREES(ACOS(SIN(RADIANS(G240))*SIN(RADIANS(E238))+COS(RADIANS(G240))*COS(RADIANS(E238))*COS(RADIANS(T228))))&gt;90,0,$F$4*$F$5/E237^2*(SIN(RADIANS(G240))*SIN(RADIANS(E238))+COS(RADIANS(G240))*COS(RADIANS(E238))*COS(RADIANS(T228))))</f>
        <v>#DIV/0!</v>
      </c>
      <c r="U240" s="3" t="e">
        <f>IF(DEGREES(ACOS(SIN(RADIANS(G240))*SIN(RADIANS(E238))+COS(RADIANS(G240))*COS(RADIANS(E238))*COS(RADIANS(U228))))&gt;90,0,$F$4*$F$5/E237^2*(SIN(RADIANS(G240))*SIN(RADIANS(E238))+COS(RADIANS(G240))*COS(RADIANS(E238))*COS(RADIANS(U228))))</f>
        <v>#DIV/0!</v>
      </c>
      <c r="V240" s="3" t="e">
        <f>IF(DEGREES(ACOS(SIN(RADIANS(G240))*SIN(RADIANS(E238))+COS(RADIANS(G240))*COS(RADIANS(E238))*COS(RADIANS(V228))))&gt;90,0,$F$4*$F$5/E237^2*(SIN(RADIANS(G240))*SIN(RADIANS(E238))+COS(RADIANS(G240))*COS(RADIANS(E238))*COS(RADIANS(V228))))</f>
        <v>#DIV/0!</v>
      </c>
      <c r="W240" s="3" t="e">
        <f>IF(DEGREES(ACOS(SIN(RADIANS(G240))*SIN(RADIANS(E238))+COS(RADIANS(G240))*COS(RADIANS(E238))*COS(RADIANS(W228))))&gt;90,0,$F$4*$F$5/E237^2*(SIN(RADIANS(G240))*SIN(RADIANS(E238))+COS(RADIANS(G240))*COS(RADIANS(E238))*COS(RADIANS(W228))))</f>
        <v>#DIV/0!</v>
      </c>
      <c r="X240" s="3" t="e">
        <f>IF(DEGREES(ACOS(SIN(RADIANS(G240))*SIN(RADIANS(E238))+COS(RADIANS(G240))*COS(RADIANS(E238))*COS(RADIANS(X228))))&gt;90,0,$F$4*$F$5/E237^2*(SIN(RADIANS(G240))*SIN(RADIANS(E238))+COS(RADIANS(G240))*COS(RADIANS(E238))*COS(RADIANS(X228))))</f>
        <v>#DIV/0!</v>
      </c>
      <c r="Y240" s="3" t="e">
        <f>IF(DEGREES(ACOS(SIN(RADIANS(G240))*SIN(RADIANS(E238))+COS(RADIANS(G240))*COS(RADIANS(E238))*COS(RADIANS(Y228))))&gt;90,0,$F$4*$F$5/E237^2*(SIN(RADIANS(G240))*SIN(RADIANS(E238))+COS(RADIANS(G240))*COS(RADIANS(E238))*COS(RADIANS(Y228))))</f>
        <v>#DIV/0!</v>
      </c>
      <c r="Z240" s="3" t="e">
        <f>IF(DEGREES(ACOS(SIN(RADIANS(G240))*SIN(RADIANS(E238))+COS(RADIANS(G240))*COS(RADIANS(E238))*COS(RADIANS(Z228))))&gt;90,0,$F$4*$F$5/E237^2*(SIN(RADIANS(G240))*SIN(RADIANS(E238))+COS(RADIANS(G240))*COS(RADIANS(E238))*COS(RADIANS(Z228))))</f>
        <v>#DIV/0!</v>
      </c>
      <c r="AA240" s="3" t="e">
        <f>IF(DEGREES(ACOS(SIN(RADIANS(G240))*SIN(RADIANS(E238))+COS(RADIANS(G240))*COS(RADIANS(E238))*COS(RADIANS(AA228))))&gt;90,0,$F$4*$F$5/E237^2*(SIN(RADIANS(G240))*SIN(RADIANS(E238))+COS(RADIANS(G240))*COS(RADIANS(E238))*COS(RADIANS(AA228))))</f>
        <v>#DIV/0!</v>
      </c>
      <c r="AB240" s="3" t="e">
        <f>IF(DEGREES(ACOS(SIN(RADIANS(G240))*SIN(RADIANS(E238))+COS(RADIANS(G240))*COS(RADIANS(E238))*COS(RADIANS(AB228))))&gt;90,0,$F$4*$F$5/E237^2*(SIN(RADIANS(G240))*SIN(RADIANS(E238))+COS(RADIANS(G240))*COS(RADIANS(E238))*COS(RADIANS(AB228))))</f>
        <v>#DIV/0!</v>
      </c>
      <c r="AC240" s="3" t="e">
        <f>IF(DEGREES(ACOS(SIN(RADIANS(G240))*SIN(RADIANS(E238))+COS(RADIANS(G240))*COS(RADIANS(E238))*COS(RADIANS(AC228))))&gt;90,0,$F$4*$F$5/E237^2*(SIN(RADIANS(G240))*SIN(RADIANS(E238))+COS(RADIANS(G240))*COS(RADIANS(E238))*COS(RADIANS(AC228))))</f>
        <v>#DIV/0!</v>
      </c>
      <c r="AD240" s="3" t="e">
        <f>IF(DEGREES(ACOS(SIN(RADIANS(G240))*SIN(RADIANS(E238))+COS(RADIANS(G240))*COS(RADIANS(E238))*COS(RADIANS(AD228))))&gt;90,0,$F$4*$F$5/E237^2*(SIN(RADIANS(G240))*SIN(RADIANS(E238))+COS(RADIANS(G240))*COS(RADIANS(E238))*COS(RADIANS(AD228))))</f>
        <v>#DIV/0!</v>
      </c>
      <c r="AE240" s="3" t="e">
        <f>IF(DEGREES(ACOS(SIN(RADIANS(G240))*SIN(RADIANS(E238))+COS(RADIANS(G240))*COS(RADIANS(E238))*COS(RADIANS(AE228))))&gt;90,0,$F$4*$F$5/E237^2*(SIN(RADIANS(G240))*SIN(RADIANS(E238))+COS(RADIANS(G240))*COS(RADIANS(E238))*COS(RADIANS(AE228))))</f>
        <v>#DIV/0!</v>
      </c>
      <c r="AF240" s="3" t="e">
        <f>IF(DEGREES(ACOS(SIN(RADIANS(G240))*SIN(RADIANS(E238))+COS(RADIANS(G240))*COS(RADIANS(E238))*COS(RADIANS(AF228))))&gt;90,0,$F$4*$F$5/E237^2*(SIN(RADIANS(G240))*SIN(RADIANS(E238))+COS(RADIANS(G240))*COS(RADIANS(E238))*COS(RADIANS(AF228))))</f>
        <v>#DIV/0!</v>
      </c>
      <c r="AG240" s="3" t="e">
        <f>IF(DEGREES(ACOS(SIN(RADIANS(G240))*SIN(RADIANS(E238))+COS(RADIANS(G240))*COS(RADIANS(E238))*COS(RADIANS(AG228))))&gt;90,0,$F$4*$F$5/E237^2*(SIN(RADIANS(G240))*SIN(RADIANS(E238))+COS(RADIANS(G240))*COS(RADIANS(E238))*COS(RADIANS(AG228))))</f>
        <v>#DIV/0!</v>
      </c>
      <c r="AH240" s="3" t="e">
        <f>IF(DEGREES(ACOS(SIN(RADIANS(G240))*SIN(RADIANS(E238))+COS(RADIANS(G240))*COS(RADIANS(E238))*COS(RADIANS(AH228))))&gt;90,0,$F$4*$F$5/E237^2*(SIN(RADIANS(G240))*SIN(RADIANS(E238))+COS(RADIANS(G240))*COS(RADIANS(E238))*COS(RADIANS(AH228))))</f>
        <v>#DIV/0!</v>
      </c>
      <c r="AI240" s="3" t="e">
        <f>IF(DEGREES(ACOS(SIN(RADIANS(G240))*SIN(RADIANS(E238))+COS(RADIANS(G240))*COS(RADIANS(E238))*COS(RADIANS(AI228))))&gt;90,0,$F$4*$F$5/E237^2*(SIN(RADIANS(G240))*SIN(RADIANS(E238))+COS(RADIANS(G240))*COS(RADIANS(E238))*COS(RADIANS(AI228))))</f>
        <v>#DIV/0!</v>
      </c>
      <c r="AJ240" s="3" t="e">
        <f>IF(DEGREES(ACOS(SIN(RADIANS(G240))*SIN(RADIANS(E238))+COS(RADIANS(G240))*COS(RADIANS(E238))*COS(RADIANS(AJ228))))&gt;90,0,$F$4*$F$5/E237^2*(SIN(RADIANS(G240))*SIN(RADIANS(E238))+COS(RADIANS(G240))*COS(RADIANS(E238))*COS(RADIANS(AJ228))))</f>
        <v>#DIV/0!</v>
      </c>
      <c r="AK240" s="3">
        <f>IF(DEGREES(ACOS(SIN(RADIANS(G240))*SIN(RADIANS(E238))+COS(RADIANS(G240))*COS(RADIANS(E238))*COS(RADIANS(AK228))))&gt;90,0,$F$4*$F$5/E237^2*(SIN(RADIANS(G240))*SIN(RADIANS(E238))+COS(RADIANS(G240))*COS(RADIANS(E238))*COS(RADIANS(AK228))))</f>
        <v>0</v>
      </c>
      <c r="AL240" s="3">
        <f>IF(DEGREES(ACOS(SIN(RADIANS(G240))*SIN(RADIANS(E238))+COS(RADIANS(G240))*COS(RADIANS(E238))*COS(RADIANS(AL228))))&gt;90,0,$F$4*$F$5/E237^2*(SIN(RADIANS(G240))*SIN(RADIANS(E238))+COS(RADIANS(G240))*COS(RADIANS(E238))*COS(RADIANS(AL228))))</f>
        <v>0</v>
      </c>
      <c r="AM240" s="3">
        <f>IF(DEGREES(ACOS(SIN(RADIANS(G240))*SIN(RADIANS(E238))+COS(RADIANS(G240))*COS(RADIANS(E238))*COS(RADIANS(AM228))))&gt;90,0,$F$4*$F$5/E237^2*(SIN(RADIANS(G240))*SIN(RADIANS(E238))+COS(RADIANS(G240))*COS(RADIANS(E238))*COS(RADIANS(AM228))))</f>
        <v>0</v>
      </c>
      <c r="AN240" s="3">
        <f>IF(DEGREES(ACOS(SIN(RADIANS(G240))*SIN(RADIANS(E238))+COS(RADIANS(G240))*COS(RADIANS(E238))*COS(RADIANS(AN228))))&gt;90,0,$F$4*$F$5/E237^2*(SIN(RADIANS(G240))*SIN(RADIANS(E238))+COS(RADIANS(G240))*COS(RADIANS(E238))*COS(RADIANS(AN228))))</f>
        <v>0</v>
      </c>
      <c r="AO240" s="3">
        <f>IF(DEGREES(ACOS(SIN(RADIANS(G240))*SIN(RADIANS(E238))+COS(RADIANS(G240))*COS(RADIANS(E238))*COS(RADIANS(AO228))))&gt;90,0,$F$4*$F$5/E237^2*(SIN(RADIANS(G240))*SIN(RADIANS(E238))+COS(RADIANS(G240))*COS(RADIANS(E238))*COS(RADIANS(AO228))))</f>
        <v>0</v>
      </c>
      <c r="AP240" s="3">
        <f>IF(DEGREES(ACOS(SIN(RADIANS(G240))*SIN(RADIANS(E238))+COS(RADIANS(G240))*COS(RADIANS(E238))*COS(RADIANS(AP228))))&gt;90,0,$F$4*$F$5/E237^2*(SIN(RADIANS(G240))*SIN(RADIANS(E238))+COS(RADIANS(G240))*COS(RADIANS(E238))*COS(RADIANS(AP228))))</f>
        <v>0</v>
      </c>
      <c r="AQ240" s="3">
        <f>IF(DEGREES(ACOS(SIN(RADIANS(G240))*SIN(RADIANS(E238))+COS(RADIANS(G240))*COS(RADIANS(E238))*COS(RADIANS(AQ228))))&gt;90,0,$F$4*$F$5/E237^2*(SIN(RADIANS(G240))*SIN(RADIANS(E238))+COS(RADIANS(G240))*COS(RADIANS(E238))*COS(RADIANS(AQ228))))</f>
        <v>0</v>
      </c>
      <c r="AR240" s="3">
        <f>IF(DEGREES(ACOS(SIN(RADIANS(G240))*SIN(RADIANS(E238))+COS(RADIANS(G240))*COS(RADIANS(E238))*COS(RADIANS(AR228))))&gt;90,0,$F$4*$F$5/E237^2*(SIN(RADIANS(G240))*SIN(RADIANS(E238))+COS(RADIANS(G240))*COS(RADIANS(E238))*COS(RADIANS(AR228))))</f>
        <v>0</v>
      </c>
    </row>
    <row r="241" spans="2:44" ht="15.75" customHeight="1" x14ac:dyDescent="0.2">
      <c r="G241" s="3">
        <v>-20</v>
      </c>
      <c r="I241" s="3">
        <f>IF(DEGREES(ACOS(SIN(RADIANS(G241))*SIN(RADIANS(E238))+COS(RADIANS(G241))*COS(RADIANS(E238))*COS(RADIANS(I228))))&gt;90,0,$F$4*$F$5/E237^2*(SIN(RADIANS(G241))*SIN(RADIANS(E238))+COS(RADIANS(G241))*COS(RADIANS(E238))*COS(RADIANS(I228))))</f>
        <v>0</v>
      </c>
      <c r="J241" s="3">
        <f>IF(DEGREES(ACOS(SIN(RADIANS(G241))*SIN(RADIANS(E238))+COS(RADIANS(G241))*COS(RADIANS(E238))*COS(RADIANS(J228))))&gt;90,0,$F$4*$F$5/E237^2*(SIN(RADIANS(G241))*SIN(RADIANS(E238))+COS(RADIANS(G241))*COS(RADIANS(E238))*COS(RADIANS(J228))))</f>
        <v>0</v>
      </c>
      <c r="K241" s="3">
        <f>IF(DEGREES(ACOS(SIN(RADIANS(G241))*SIN(RADIANS(E238))+COS(RADIANS(G241))*COS(RADIANS(E238))*COS(RADIANS(K228))))&gt;90,0,$F$4*$F$5/E237^2*(SIN(RADIANS(G241))*SIN(RADIANS(E238))+COS(RADIANS(G241))*COS(RADIANS(E238))*COS(RADIANS(K228))))</f>
        <v>0</v>
      </c>
      <c r="L241" s="3">
        <f>IF(DEGREES(ACOS(SIN(RADIANS(G241))*SIN(RADIANS(E238))+COS(RADIANS(G241))*COS(RADIANS(E238))*COS(RADIANS(L228))))&gt;90,0,$F$4*$F$5/E237^2*(SIN(RADIANS(G241))*SIN(RADIANS(E238))+COS(RADIANS(G241))*COS(RADIANS(E238))*COS(RADIANS(L228))))</f>
        <v>0</v>
      </c>
      <c r="M241" s="3">
        <f>IF(DEGREES(ACOS(SIN(RADIANS(G241))*SIN(RADIANS(E238))+COS(RADIANS(G241))*COS(RADIANS(E238))*COS(RADIANS(M228))))&gt;90,0,$F$4*$F$5/E237^2*(SIN(RADIANS(G241))*SIN(RADIANS(E238))+COS(RADIANS(G241))*COS(RADIANS(E238))*COS(RADIANS(M228))))</f>
        <v>0</v>
      </c>
      <c r="N241" s="3">
        <f>IF(DEGREES(ACOS(SIN(RADIANS(G241))*SIN(RADIANS(E238))+COS(RADIANS(G241))*COS(RADIANS(E238))*COS(RADIANS(N228))))&gt;90,0,$F$4*$F$5/E237^2*(SIN(RADIANS(G241))*SIN(RADIANS(E238))+COS(RADIANS(G241))*COS(RADIANS(E238))*COS(RADIANS(N228))))</f>
        <v>0</v>
      </c>
      <c r="O241" s="3">
        <f>IF(DEGREES(ACOS(SIN(RADIANS(G241))*SIN(RADIANS(E238))+COS(RADIANS(G241))*COS(RADIANS(E238))*COS(RADIANS(O228))))&gt;90,0,$F$4*$F$5/E237^2*(SIN(RADIANS(G241))*SIN(RADIANS(E238))+COS(RADIANS(G241))*COS(RADIANS(E238))*COS(RADIANS(O228))))</f>
        <v>0</v>
      </c>
      <c r="P241" s="3">
        <f>IF(DEGREES(ACOS(SIN(RADIANS(G241))*SIN(RADIANS(E238))+COS(RADIANS(G241))*COS(RADIANS(E238))*COS(RADIANS(P228))))&gt;90,0,$F$4*$F$5/E237^2*(SIN(RADIANS(G241))*SIN(RADIANS(E238))+COS(RADIANS(G241))*COS(RADIANS(E238))*COS(RADIANS(P228))))</f>
        <v>0</v>
      </c>
      <c r="Q241" s="3">
        <f>IF(DEGREES(ACOS(SIN(RADIANS(G241))*SIN(RADIANS(E238))+COS(RADIANS(G241))*COS(RADIANS(E238))*COS(RADIANS(Q228))))&gt;90,0,$F$4*$F$5/E237^2*(SIN(RADIANS(G241))*SIN(RADIANS(E238))+COS(RADIANS(G241))*COS(RADIANS(E238))*COS(RADIANS(Q228))))</f>
        <v>0</v>
      </c>
      <c r="R241" s="3" t="e">
        <f>IF(DEGREES(ACOS(SIN(RADIANS(G241))*SIN(RADIANS(E238))+COS(RADIANS(G241))*COS(RADIANS(E238))*COS(RADIANS(R228))))&gt;90,0,$F$4*$F$5/E237^2*(SIN(RADIANS(G241))*SIN(RADIANS(E238))+COS(RADIANS(G241))*COS(RADIANS(E238))*COS(RADIANS(R228))))</f>
        <v>#DIV/0!</v>
      </c>
      <c r="S241" s="3" t="e">
        <f>IF(DEGREES(ACOS(SIN(RADIANS(G241))*SIN(RADIANS(E238))+COS(RADIANS(G241))*COS(RADIANS(E238))*COS(RADIANS(S228))))&gt;90,0,$F$4*$F$5/E237^2*(SIN(RADIANS(G241))*SIN(RADIANS(E238))+COS(RADIANS(G241))*COS(RADIANS(E238))*COS(RADIANS(S228))))</f>
        <v>#DIV/0!</v>
      </c>
      <c r="T241" s="3" t="e">
        <f>IF(DEGREES(ACOS(SIN(RADIANS(G241))*SIN(RADIANS(E238))+COS(RADIANS(G241))*COS(RADIANS(E238))*COS(RADIANS(T228))))&gt;90,0,$F$4*$F$5/E237^2*(SIN(RADIANS(G241))*SIN(RADIANS(E238))+COS(RADIANS(G241))*COS(RADIANS(E238))*COS(RADIANS(T228))))</f>
        <v>#DIV/0!</v>
      </c>
      <c r="U241" s="3" t="e">
        <f>IF(DEGREES(ACOS(SIN(RADIANS(G241))*SIN(RADIANS(E238))+COS(RADIANS(G241))*COS(RADIANS(E238))*COS(RADIANS(U228))))&gt;90,0,$F$4*$F$5/E237^2*(SIN(RADIANS(G241))*SIN(RADIANS(E238))+COS(RADIANS(G241))*COS(RADIANS(E238))*COS(RADIANS(U228))))</f>
        <v>#DIV/0!</v>
      </c>
      <c r="V241" s="3" t="e">
        <f>IF(DEGREES(ACOS(SIN(RADIANS(G241))*SIN(RADIANS(E238))+COS(RADIANS(G241))*COS(RADIANS(E238))*COS(RADIANS(V228))))&gt;90,0,$F$4*$F$5/E237^2*(SIN(RADIANS(G241))*SIN(RADIANS(E238))+COS(RADIANS(G241))*COS(RADIANS(E238))*COS(RADIANS(V228))))</f>
        <v>#DIV/0!</v>
      </c>
      <c r="W241" s="3" t="e">
        <f>IF(DEGREES(ACOS(SIN(RADIANS(G241))*SIN(RADIANS(E238))+COS(RADIANS(G241))*COS(RADIANS(E238))*COS(RADIANS(W228))))&gt;90,0,$F$4*$F$5/E237^2*(SIN(RADIANS(G241))*SIN(RADIANS(E238))+COS(RADIANS(G241))*COS(RADIANS(E238))*COS(RADIANS(W228))))</f>
        <v>#DIV/0!</v>
      </c>
      <c r="X241" s="3" t="e">
        <f>IF(DEGREES(ACOS(SIN(RADIANS(G241))*SIN(RADIANS(E238))+COS(RADIANS(G241))*COS(RADIANS(E238))*COS(RADIANS(X228))))&gt;90,0,$F$4*$F$5/E237^2*(SIN(RADIANS(G241))*SIN(RADIANS(E238))+COS(RADIANS(G241))*COS(RADIANS(E238))*COS(RADIANS(X228))))</f>
        <v>#DIV/0!</v>
      </c>
      <c r="Y241" s="3" t="e">
        <f>IF(DEGREES(ACOS(SIN(RADIANS(G241))*SIN(RADIANS(E238))+COS(RADIANS(G241))*COS(RADIANS(E238))*COS(RADIANS(Y228))))&gt;90,0,$F$4*$F$5/E237^2*(SIN(RADIANS(G241))*SIN(RADIANS(E238))+COS(RADIANS(G241))*COS(RADIANS(E238))*COS(RADIANS(Y228))))</f>
        <v>#DIV/0!</v>
      </c>
      <c r="Z241" s="3" t="e">
        <f>IF(DEGREES(ACOS(SIN(RADIANS(G241))*SIN(RADIANS(E238))+COS(RADIANS(G241))*COS(RADIANS(E238))*COS(RADIANS(Z228))))&gt;90,0,$F$4*$F$5/E237^2*(SIN(RADIANS(G241))*SIN(RADIANS(E238))+COS(RADIANS(G241))*COS(RADIANS(E238))*COS(RADIANS(Z228))))</f>
        <v>#DIV/0!</v>
      </c>
      <c r="AA241" s="3" t="e">
        <f>IF(DEGREES(ACOS(SIN(RADIANS(G241))*SIN(RADIANS(E238))+COS(RADIANS(G241))*COS(RADIANS(E238))*COS(RADIANS(AA228))))&gt;90,0,$F$4*$F$5/E237^2*(SIN(RADIANS(G241))*SIN(RADIANS(E238))+COS(RADIANS(G241))*COS(RADIANS(E238))*COS(RADIANS(AA228))))</f>
        <v>#DIV/0!</v>
      </c>
      <c r="AB241" s="3" t="e">
        <f>IF(DEGREES(ACOS(SIN(RADIANS(G241))*SIN(RADIANS(E238))+COS(RADIANS(G241))*COS(RADIANS(E238))*COS(RADIANS(AB228))))&gt;90,0,$F$4*$F$5/E237^2*(SIN(RADIANS(G241))*SIN(RADIANS(E238))+COS(RADIANS(G241))*COS(RADIANS(E238))*COS(RADIANS(AB228))))</f>
        <v>#DIV/0!</v>
      </c>
      <c r="AC241" s="3" t="e">
        <f>IF(DEGREES(ACOS(SIN(RADIANS(G241))*SIN(RADIANS(E238))+COS(RADIANS(G241))*COS(RADIANS(E238))*COS(RADIANS(AC228))))&gt;90,0,$F$4*$F$5/E237^2*(SIN(RADIANS(G241))*SIN(RADIANS(E238))+COS(RADIANS(G241))*COS(RADIANS(E238))*COS(RADIANS(AC228))))</f>
        <v>#DIV/0!</v>
      </c>
      <c r="AD241" s="3" t="e">
        <f>IF(DEGREES(ACOS(SIN(RADIANS(G241))*SIN(RADIANS(E238))+COS(RADIANS(G241))*COS(RADIANS(E238))*COS(RADIANS(AD228))))&gt;90,0,$F$4*$F$5/E237^2*(SIN(RADIANS(G241))*SIN(RADIANS(E238))+COS(RADIANS(G241))*COS(RADIANS(E238))*COS(RADIANS(AD228))))</f>
        <v>#DIV/0!</v>
      </c>
      <c r="AE241" s="3" t="e">
        <f>IF(DEGREES(ACOS(SIN(RADIANS(G241))*SIN(RADIANS(E238))+COS(RADIANS(G241))*COS(RADIANS(E238))*COS(RADIANS(AE228))))&gt;90,0,$F$4*$F$5/E237^2*(SIN(RADIANS(G241))*SIN(RADIANS(E238))+COS(RADIANS(G241))*COS(RADIANS(E238))*COS(RADIANS(AE228))))</f>
        <v>#DIV/0!</v>
      </c>
      <c r="AF241" s="3" t="e">
        <f>IF(DEGREES(ACOS(SIN(RADIANS(G241))*SIN(RADIANS(E238))+COS(RADIANS(G241))*COS(RADIANS(E238))*COS(RADIANS(AF228))))&gt;90,0,$F$4*$F$5/E237^2*(SIN(RADIANS(G241))*SIN(RADIANS(E238))+COS(RADIANS(G241))*COS(RADIANS(E238))*COS(RADIANS(AF228))))</f>
        <v>#DIV/0!</v>
      </c>
      <c r="AG241" s="3" t="e">
        <f>IF(DEGREES(ACOS(SIN(RADIANS(G241))*SIN(RADIANS(E238))+COS(RADIANS(G241))*COS(RADIANS(E238))*COS(RADIANS(AG228))))&gt;90,0,$F$4*$F$5/E237^2*(SIN(RADIANS(G241))*SIN(RADIANS(E238))+COS(RADIANS(G241))*COS(RADIANS(E238))*COS(RADIANS(AG228))))</f>
        <v>#DIV/0!</v>
      </c>
      <c r="AH241" s="3" t="e">
        <f>IF(DEGREES(ACOS(SIN(RADIANS(G241))*SIN(RADIANS(E238))+COS(RADIANS(G241))*COS(RADIANS(E238))*COS(RADIANS(AH228))))&gt;90,0,$F$4*$F$5/E237^2*(SIN(RADIANS(G241))*SIN(RADIANS(E238))+COS(RADIANS(G241))*COS(RADIANS(E238))*COS(RADIANS(AH228))))</f>
        <v>#DIV/0!</v>
      </c>
      <c r="AI241" s="3" t="e">
        <f>IF(DEGREES(ACOS(SIN(RADIANS(G241))*SIN(RADIANS(E238))+COS(RADIANS(G241))*COS(RADIANS(E238))*COS(RADIANS(AI228))))&gt;90,0,$F$4*$F$5/E237^2*(SIN(RADIANS(G241))*SIN(RADIANS(E238))+COS(RADIANS(G241))*COS(RADIANS(E238))*COS(RADIANS(AI228))))</f>
        <v>#DIV/0!</v>
      </c>
      <c r="AJ241" s="3" t="e">
        <f>IF(DEGREES(ACOS(SIN(RADIANS(G241))*SIN(RADIANS(E238))+COS(RADIANS(G241))*COS(RADIANS(E238))*COS(RADIANS(AJ228))))&gt;90,0,$F$4*$F$5/E237^2*(SIN(RADIANS(G241))*SIN(RADIANS(E238))+COS(RADIANS(G241))*COS(RADIANS(E238))*COS(RADIANS(AJ228))))</f>
        <v>#DIV/0!</v>
      </c>
      <c r="AK241" s="3">
        <f>IF(DEGREES(ACOS(SIN(RADIANS(G241))*SIN(RADIANS(E238))+COS(RADIANS(G241))*COS(RADIANS(E238))*COS(RADIANS(AK228))))&gt;90,0,$F$4*$F$5/E237^2*(SIN(RADIANS(G241))*SIN(RADIANS(E238))+COS(RADIANS(G241))*COS(RADIANS(E238))*COS(RADIANS(AK228))))</f>
        <v>0</v>
      </c>
      <c r="AL241" s="3">
        <f>IF(DEGREES(ACOS(SIN(RADIANS(G241))*SIN(RADIANS(E238))+COS(RADIANS(G241))*COS(RADIANS(E238))*COS(RADIANS(AL228))))&gt;90,0,$F$4*$F$5/E237^2*(SIN(RADIANS(G241))*SIN(RADIANS(E238))+COS(RADIANS(G241))*COS(RADIANS(E238))*COS(RADIANS(AL228))))</f>
        <v>0</v>
      </c>
      <c r="AM241" s="3">
        <f>IF(DEGREES(ACOS(SIN(RADIANS(G241))*SIN(RADIANS(E238))+COS(RADIANS(G241))*COS(RADIANS(E238))*COS(RADIANS(AM228))))&gt;90,0,$F$4*$F$5/E237^2*(SIN(RADIANS(G241))*SIN(RADIANS(E238))+COS(RADIANS(G241))*COS(RADIANS(E238))*COS(RADIANS(AM228))))</f>
        <v>0</v>
      </c>
      <c r="AN241" s="3">
        <f>IF(DEGREES(ACOS(SIN(RADIANS(G241))*SIN(RADIANS(E238))+COS(RADIANS(G241))*COS(RADIANS(E238))*COS(RADIANS(AN228))))&gt;90,0,$F$4*$F$5/E237^2*(SIN(RADIANS(G241))*SIN(RADIANS(E238))+COS(RADIANS(G241))*COS(RADIANS(E238))*COS(RADIANS(AN228))))</f>
        <v>0</v>
      </c>
      <c r="AO241" s="3">
        <f>IF(DEGREES(ACOS(SIN(RADIANS(G241))*SIN(RADIANS(E238))+COS(RADIANS(G241))*COS(RADIANS(E238))*COS(RADIANS(AO228))))&gt;90,0,$F$4*$F$5/E237^2*(SIN(RADIANS(G241))*SIN(RADIANS(E238))+COS(RADIANS(G241))*COS(RADIANS(E238))*COS(RADIANS(AO228))))</f>
        <v>0</v>
      </c>
      <c r="AP241" s="3">
        <f>IF(DEGREES(ACOS(SIN(RADIANS(G241))*SIN(RADIANS(E238))+COS(RADIANS(G241))*COS(RADIANS(E238))*COS(RADIANS(AP228))))&gt;90,0,$F$4*$F$5/E237^2*(SIN(RADIANS(G241))*SIN(RADIANS(E238))+COS(RADIANS(G241))*COS(RADIANS(E238))*COS(RADIANS(AP228))))</f>
        <v>0</v>
      </c>
      <c r="AQ241" s="3">
        <f>IF(DEGREES(ACOS(SIN(RADIANS(G241))*SIN(RADIANS(E238))+COS(RADIANS(G241))*COS(RADIANS(E238))*COS(RADIANS(AQ228))))&gt;90,0,$F$4*$F$5/E237^2*(SIN(RADIANS(G241))*SIN(RADIANS(E238))+COS(RADIANS(G241))*COS(RADIANS(E238))*COS(RADIANS(AQ228))))</f>
        <v>0</v>
      </c>
      <c r="AR241" s="3">
        <f>IF(DEGREES(ACOS(SIN(RADIANS(G241))*SIN(RADIANS(E238))+COS(RADIANS(G241))*COS(RADIANS(E238))*COS(RADIANS(AR228))))&gt;90,0,$F$4*$F$5/E237^2*(SIN(RADIANS(G241))*SIN(RADIANS(E238))+COS(RADIANS(G241))*COS(RADIANS(E238))*COS(RADIANS(AR228))))</f>
        <v>0</v>
      </c>
    </row>
    <row r="242" spans="2:44" ht="15.75" customHeight="1" x14ac:dyDescent="0.2">
      <c r="G242" s="3">
        <v>-30</v>
      </c>
      <c r="I242" s="3">
        <f>IF(DEGREES(ACOS(SIN(RADIANS(G242))*SIN(RADIANS(E238))+COS(RADIANS(G242))*COS(RADIANS(E238))*COS(RADIANS(I228))))&gt;90,0,$F$4*$F$5/E237^2*(SIN(RADIANS(G242))*SIN(RADIANS(E238))+COS(RADIANS(G242))*COS(RADIANS(E238))*COS(RADIANS(I228))))</f>
        <v>0</v>
      </c>
      <c r="J242" s="3">
        <f>IF(DEGREES(ACOS(SIN(RADIANS(G242))*SIN(RADIANS(E238))+COS(RADIANS(G242))*COS(RADIANS(E238))*COS(RADIANS(J228))))&gt;90,0,$F$4*$F$5/E237^2*(SIN(RADIANS(G242))*SIN(RADIANS(E238))+COS(RADIANS(G242))*COS(RADIANS(E238))*COS(RADIANS(J228))))</f>
        <v>0</v>
      </c>
      <c r="K242" s="3">
        <f>IF(DEGREES(ACOS(SIN(RADIANS(G242))*SIN(RADIANS(E238))+COS(RADIANS(G242))*COS(RADIANS(E238))*COS(RADIANS(K228))))&gt;90,0,$F$4*$F$5/E237^2*(SIN(RADIANS(G242))*SIN(RADIANS(E238))+COS(RADIANS(G242))*COS(RADIANS(E238))*COS(RADIANS(K228))))</f>
        <v>0</v>
      </c>
      <c r="L242" s="3">
        <f>IF(DEGREES(ACOS(SIN(RADIANS(G242))*SIN(RADIANS(E238))+COS(RADIANS(G242))*COS(RADIANS(E238))*COS(RADIANS(L228))))&gt;90,0,$F$4*$F$5/E237^2*(SIN(RADIANS(G242))*SIN(RADIANS(E238))+COS(RADIANS(G242))*COS(RADIANS(E238))*COS(RADIANS(L228))))</f>
        <v>0</v>
      </c>
      <c r="M242" s="3">
        <f>IF(DEGREES(ACOS(SIN(RADIANS(G242))*SIN(RADIANS(E238))+COS(RADIANS(G242))*COS(RADIANS(E238))*COS(RADIANS(M228))))&gt;90,0,$F$4*$F$5/E237^2*(SIN(RADIANS(G242))*SIN(RADIANS(E238))+COS(RADIANS(G242))*COS(RADIANS(E238))*COS(RADIANS(M228))))</f>
        <v>0</v>
      </c>
      <c r="N242" s="3">
        <f>IF(DEGREES(ACOS(SIN(RADIANS(G242))*SIN(RADIANS(E238))+COS(RADIANS(G242))*COS(RADIANS(E238))*COS(RADIANS(N228))))&gt;90,0,$F$4*$F$5/E237^2*(SIN(RADIANS(G242))*SIN(RADIANS(E238))+COS(RADIANS(G242))*COS(RADIANS(E238))*COS(RADIANS(N228))))</f>
        <v>0</v>
      </c>
      <c r="O242" s="3">
        <f>IF(DEGREES(ACOS(SIN(RADIANS(G242))*SIN(RADIANS(E238))+COS(RADIANS(G242))*COS(RADIANS(E238))*COS(RADIANS(O228))))&gt;90,0,$F$4*$F$5/E237^2*(SIN(RADIANS(G242))*SIN(RADIANS(E238))+COS(RADIANS(G242))*COS(RADIANS(E238))*COS(RADIANS(O228))))</f>
        <v>0</v>
      </c>
      <c r="P242" s="3">
        <f>IF(DEGREES(ACOS(SIN(RADIANS(G242))*SIN(RADIANS(E238))+COS(RADIANS(G242))*COS(RADIANS(E238))*COS(RADIANS(P228))))&gt;90,0,$F$4*$F$5/E237^2*(SIN(RADIANS(G242))*SIN(RADIANS(E238))+COS(RADIANS(G242))*COS(RADIANS(E238))*COS(RADIANS(P228))))</f>
        <v>0</v>
      </c>
      <c r="Q242" s="3">
        <f>IF(DEGREES(ACOS(SIN(RADIANS(G242))*SIN(RADIANS(E238))+COS(RADIANS(G242))*COS(RADIANS(E238))*COS(RADIANS(Q228))))&gt;90,0,$F$4*$F$5/E237^2*(SIN(RADIANS(G242))*SIN(RADIANS(E238))+COS(RADIANS(G242))*COS(RADIANS(E238))*COS(RADIANS(Q228))))</f>
        <v>0</v>
      </c>
      <c r="R242" s="3" t="e">
        <f>IF(DEGREES(ACOS(SIN(RADIANS(G242))*SIN(RADIANS(E238))+COS(RADIANS(G242))*COS(RADIANS(E238))*COS(RADIANS(R228))))&gt;90,0,$F$4*$F$5/E237^2*(SIN(RADIANS(G242))*SIN(RADIANS(E238))+COS(RADIANS(G242))*COS(RADIANS(E238))*COS(RADIANS(R228))))</f>
        <v>#DIV/0!</v>
      </c>
      <c r="S242" s="3" t="e">
        <f>IF(DEGREES(ACOS(SIN(RADIANS(G242))*SIN(RADIANS(E238))+COS(RADIANS(G242))*COS(RADIANS(E238))*COS(RADIANS(S228))))&gt;90,0,$F$4*$F$5/E237^2*(SIN(RADIANS(G242))*SIN(RADIANS(E238))+COS(RADIANS(G242))*COS(RADIANS(E238))*COS(RADIANS(S228))))</f>
        <v>#DIV/0!</v>
      </c>
      <c r="T242" s="3" t="e">
        <f>IF(DEGREES(ACOS(SIN(RADIANS(G242))*SIN(RADIANS(E238))+COS(RADIANS(G242))*COS(RADIANS(E238))*COS(RADIANS(T228))))&gt;90,0,$F$4*$F$5/E237^2*(SIN(RADIANS(G242))*SIN(RADIANS(E238))+COS(RADIANS(G242))*COS(RADIANS(E238))*COS(RADIANS(T228))))</f>
        <v>#DIV/0!</v>
      </c>
      <c r="U242" s="3" t="e">
        <f>IF(DEGREES(ACOS(SIN(RADIANS(G242))*SIN(RADIANS(E238))+COS(RADIANS(G242))*COS(RADIANS(E238))*COS(RADIANS(U228))))&gt;90,0,$F$4*$F$5/E237^2*(SIN(RADIANS(G242))*SIN(RADIANS(E238))+COS(RADIANS(G242))*COS(RADIANS(E238))*COS(RADIANS(U228))))</f>
        <v>#DIV/0!</v>
      </c>
      <c r="V242" s="3" t="e">
        <f>IF(DEGREES(ACOS(SIN(RADIANS(G242))*SIN(RADIANS(E238))+COS(RADIANS(G242))*COS(RADIANS(E238))*COS(RADIANS(V228))))&gt;90,0,$F$4*$F$5/E237^2*(SIN(RADIANS(G242))*SIN(RADIANS(E238))+COS(RADIANS(G242))*COS(RADIANS(E238))*COS(RADIANS(V228))))</f>
        <v>#DIV/0!</v>
      </c>
      <c r="W242" s="3" t="e">
        <f>IF(DEGREES(ACOS(SIN(RADIANS(G242))*SIN(RADIANS(E238))+COS(RADIANS(G242))*COS(RADIANS(E238))*COS(RADIANS(W228))))&gt;90,0,$F$4*$F$5/E237^2*(SIN(RADIANS(G242))*SIN(RADIANS(E238))+COS(RADIANS(G242))*COS(RADIANS(E238))*COS(RADIANS(W228))))</f>
        <v>#DIV/0!</v>
      </c>
      <c r="X242" s="3" t="e">
        <f>IF(DEGREES(ACOS(SIN(RADIANS(G242))*SIN(RADIANS(E238))+COS(RADIANS(G242))*COS(RADIANS(E238))*COS(RADIANS(X228))))&gt;90,0,$F$4*$F$5/E237^2*(SIN(RADIANS(G242))*SIN(RADIANS(E238))+COS(RADIANS(G242))*COS(RADIANS(E238))*COS(RADIANS(X228))))</f>
        <v>#DIV/0!</v>
      </c>
      <c r="Y242" s="3" t="e">
        <f>IF(DEGREES(ACOS(SIN(RADIANS(G242))*SIN(RADIANS(E238))+COS(RADIANS(G242))*COS(RADIANS(E238))*COS(RADIANS(Y228))))&gt;90,0,$F$4*$F$5/E237^2*(SIN(RADIANS(G242))*SIN(RADIANS(E238))+COS(RADIANS(G242))*COS(RADIANS(E238))*COS(RADIANS(Y228))))</f>
        <v>#DIV/0!</v>
      </c>
      <c r="Z242" s="3" t="e">
        <f>IF(DEGREES(ACOS(SIN(RADIANS(G242))*SIN(RADIANS(E238))+COS(RADIANS(G242))*COS(RADIANS(E238))*COS(RADIANS(Z228))))&gt;90,0,$F$4*$F$5/E237^2*(SIN(RADIANS(G242))*SIN(RADIANS(E238))+COS(RADIANS(G242))*COS(RADIANS(E238))*COS(RADIANS(Z228))))</f>
        <v>#DIV/0!</v>
      </c>
      <c r="AA242" s="3" t="e">
        <f>IF(DEGREES(ACOS(SIN(RADIANS(G242))*SIN(RADIANS(E238))+COS(RADIANS(G242))*COS(RADIANS(E238))*COS(RADIANS(AA228))))&gt;90,0,$F$4*$F$5/E237^2*(SIN(RADIANS(G242))*SIN(RADIANS(E238))+COS(RADIANS(G242))*COS(RADIANS(E238))*COS(RADIANS(AA228))))</f>
        <v>#DIV/0!</v>
      </c>
      <c r="AB242" s="3" t="e">
        <f>IF(DEGREES(ACOS(SIN(RADIANS(G242))*SIN(RADIANS(E238))+COS(RADIANS(G242))*COS(RADIANS(E238))*COS(RADIANS(AB228))))&gt;90,0,$F$4*$F$5/E237^2*(SIN(RADIANS(G242))*SIN(RADIANS(E238))+COS(RADIANS(G242))*COS(RADIANS(E238))*COS(RADIANS(AB228))))</f>
        <v>#DIV/0!</v>
      </c>
      <c r="AC242" s="3" t="e">
        <f>IF(DEGREES(ACOS(SIN(RADIANS(G242))*SIN(RADIANS(E238))+COS(RADIANS(G242))*COS(RADIANS(E238))*COS(RADIANS(AC228))))&gt;90,0,$F$4*$F$5/E237^2*(SIN(RADIANS(G242))*SIN(RADIANS(E238))+COS(RADIANS(G242))*COS(RADIANS(E238))*COS(RADIANS(AC228))))</f>
        <v>#DIV/0!</v>
      </c>
      <c r="AD242" s="3" t="e">
        <f>IF(DEGREES(ACOS(SIN(RADIANS(G242))*SIN(RADIANS(E238))+COS(RADIANS(G242))*COS(RADIANS(E238))*COS(RADIANS(AD228))))&gt;90,0,$F$4*$F$5/E237^2*(SIN(RADIANS(G242))*SIN(RADIANS(E238))+COS(RADIANS(G242))*COS(RADIANS(E238))*COS(RADIANS(AD228))))</f>
        <v>#DIV/0!</v>
      </c>
      <c r="AE242" s="3" t="e">
        <f>IF(DEGREES(ACOS(SIN(RADIANS(G242))*SIN(RADIANS(E238))+COS(RADIANS(G242))*COS(RADIANS(E238))*COS(RADIANS(AE228))))&gt;90,0,$F$4*$F$5/E237^2*(SIN(RADIANS(G242))*SIN(RADIANS(E238))+COS(RADIANS(G242))*COS(RADIANS(E238))*COS(RADIANS(AE228))))</f>
        <v>#DIV/0!</v>
      </c>
      <c r="AF242" s="3" t="e">
        <f>IF(DEGREES(ACOS(SIN(RADIANS(G242))*SIN(RADIANS(E238))+COS(RADIANS(G242))*COS(RADIANS(E238))*COS(RADIANS(AF228))))&gt;90,0,$F$4*$F$5/E237^2*(SIN(RADIANS(G242))*SIN(RADIANS(E238))+COS(RADIANS(G242))*COS(RADIANS(E238))*COS(RADIANS(AF228))))</f>
        <v>#DIV/0!</v>
      </c>
      <c r="AG242" s="3" t="e">
        <f>IF(DEGREES(ACOS(SIN(RADIANS(G242))*SIN(RADIANS(E238))+COS(RADIANS(G242))*COS(RADIANS(E238))*COS(RADIANS(AG228))))&gt;90,0,$F$4*$F$5/E237^2*(SIN(RADIANS(G242))*SIN(RADIANS(E238))+COS(RADIANS(G242))*COS(RADIANS(E238))*COS(RADIANS(AG228))))</f>
        <v>#DIV/0!</v>
      </c>
      <c r="AH242" s="3" t="e">
        <f>IF(DEGREES(ACOS(SIN(RADIANS(G242))*SIN(RADIANS(E238))+COS(RADIANS(G242))*COS(RADIANS(E238))*COS(RADIANS(AH228))))&gt;90,0,$F$4*$F$5/E237^2*(SIN(RADIANS(G242))*SIN(RADIANS(E238))+COS(RADIANS(G242))*COS(RADIANS(E238))*COS(RADIANS(AH228))))</f>
        <v>#DIV/0!</v>
      </c>
      <c r="AI242" s="3" t="e">
        <f>IF(DEGREES(ACOS(SIN(RADIANS(G242))*SIN(RADIANS(E238))+COS(RADIANS(G242))*COS(RADIANS(E238))*COS(RADIANS(AI228))))&gt;90,0,$F$4*$F$5/E237^2*(SIN(RADIANS(G242))*SIN(RADIANS(E238))+COS(RADIANS(G242))*COS(RADIANS(E238))*COS(RADIANS(AI228))))</f>
        <v>#DIV/0!</v>
      </c>
      <c r="AJ242" s="3" t="e">
        <f>IF(DEGREES(ACOS(SIN(RADIANS(G242))*SIN(RADIANS(E238))+COS(RADIANS(G242))*COS(RADIANS(E238))*COS(RADIANS(AJ228))))&gt;90,0,$F$4*$F$5/E237^2*(SIN(RADIANS(G242))*SIN(RADIANS(E238))+COS(RADIANS(G242))*COS(RADIANS(E238))*COS(RADIANS(AJ228))))</f>
        <v>#DIV/0!</v>
      </c>
      <c r="AK242" s="3">
        <f>IF(DEGREES(ACOS(SIN(RADIANS(G242))*SIN(RADIANS(E238))+COS(RADIANS(G242))*COS(RADIANS(E238))*COS(RADIANS(AK228))))&gt;90,0,$F$4*$F$5/E237^2*(SIN(RADIANS(G242))*SIN(RADIANS(E238))+COS(RADIANS(G242))*COS(RADIANS(E238))*COS(RADIANS(AK228))))</f>
        <v>0</v>
      </c>
      <c r="AL242" s="3">
        <f>IF(DEGREES(ACOS(SIN(RADIANS(G242))*SIN(RADIANS(E238))+COS(RADIANS(G242))*COS(RADIANS(E238))*COS(RADIANS(AL228))))&gt;90,0,$F$4*$F$5/E237^2*(SIN(RADIANS(G242))*SIN(RADIANS(E238))+COS(RADIANS(G242))*COS(RADIANS(E238))*COS(RADIANS(AL228))))</f>
        <v>0</v>
      </c>
      <c r="AM242" s="3">
        <f>IF(DEGREES(ACOS(SIN(RADIANS(G242))*SIN(RADIANS(E238))+COS(RADIANS(G242))*COS(RADIANS(E238))*COS(RADIANS(AM228))))&gt;90,0,$F$4*$F$5/E237^2*(SIN(RADIANS(G242))*SIN(RADIANS(E238))+COS(RADIANS(G242))*COS(RADIANS(E238))*COS(RADIANS(AM228))))</f>
        <v>0</v>
      </c>
      <c r="AN242" s="3">
        <f>IF(DEGREES(ACOS(SIN(RADIANS(G242))*SIN(RADIANS(E238))+COS(RADIANS(G242))*COS(RADIANS(E238))*COS(RADIANS(AN228))))&gt;90,0,$F$4*$F$5/E237^2*(SIN(RADIANS(G242))*SIN(RADIANS(E238))+COS(RADIANS(G242))*COS(RADIANS(E238))*COS(RADIANS(AN228))))</f>
        <v>0</v>
      </c>
      <c r="AO242" s="3">
        <f>IF(DEGREES(ACOS(SIN(RADIANS(G242))*SIN(RADIANS(E238))+COS(RADIANS(G242))*COS(RADIANS(E238))*COS(RADIANS(AO228))))&gt;90,0,$F$4*$F$5/E237^2*(SIN(RADIANS(G242))*SIN(RADIANS(E238))+COS(RADIANS(G242))*COS(RADIANS(E238))*COS(RADIANS(AO228))))</f>
        <v>0</v>
      </c>
      <c r="AP242" s="3">
        <f>IF(DEGREES(ACOS(SIN(RADIANS(G242))*SIN(RADIANS(E238))+COS(RADIANS(G242))*COS(RADIANS(E238))*COS(RADIANS(AP228))))&gt;90,0,$F$4*$F$5/E237^2*(SIN(RADIANS(G242))*SIN(RADIANS(E238))+COS(RADIANS(G242))*COS(RADIANS(E238))*COS(RADIANS(AP228))))</f>
        <v>0</v>
      </c>
      <c r="AQ242" s="3">
        <f>IF(DEGREES(ACOS(SIN(RADIANS(G242))*SIN(RADIANS(E238))+COS(RADIANS(G242))*COS(RADIANS(E238))*COS(RADIANS(AQ228))))&gt;90,0,$F$4*$F$5/E237^2*(SIN(RADIANS(G242))*SIN(RADIANS(E238))+COS(RADIANS(G242))*COS(RADIANS(E238))*COS(RADIANS(AQ228))))</f>
        <v>0</v>
      </c>
      <c r="AR242" s="3">
        <f>IF(DEGREES(ACOS(SIN(RADIANS(G242))*SIN(RADIANS(E238))+COS(RADIANS(G242))*COS(RADIANS(E238))*COS(RADIANS(AR228))))&gt;90,0,$F$4*$F$5/E237^2*(SIN(RADIANS(G242))*SIN(RADIANS(E238))+COS(RADIANS(G242))*COS(RADIANS(E238))*COS(RADIANS(AR228))))</f>
        <v>0</v>
      </c>
    </row>
    <row r="243" spans="2:44" ht="15.75" customHeight="1" x14ac:dyDescent="0.2">
      <c r="G243" s="3">
        <v>-40</v>
      </c>
      <c r="I243" s="3">
        <f>IF(DEGREES(ACOS(SIN(RADIANS(G243))*SIN(RADIANS(E238))+COS(RADIANS(G243))*COS(RADIANS(E238))*COS(RADIANS(I228))))&gt;90,0,$F$4*$F$5/E237^2*(SIN(RADIANS(G243))*SIN(RADIANS(E238))+COS(RADIANS(G243))*COS(RADIANS(E238))*COS(RADIANS(I228))))</f>
        <v>0</v>
      </c>
      <c r="J243" s="3">
        <f>IF(DEGREES(ACOS(SIN(RADIANS(G243))*SIN(RADIANS(E238))+COS(RADIANS(G243))*COS(RADIANS(E238))*COS(RADIANS(J228))))&gt;90,0,$F$4*$F$5/E237^2*(SIN(RADIANS(G243))*SIN(RADIANS(E238))+COS(RADIANS(G243))*COS(RADIANS(E238))*COS(RADIANS(J228))))</f>
        <v>0</v>
      </c>
      <c r="K243" s="3">
        <f>IF(DEGREES(ACOS(SIN(RADIANS(G243))*SIN(RADIANS(E238))+COS(RADIANS(G243))*COS(RADIANS(E238))*COS(RADIANS(K228))))&gt;90,0,$F$4*$F$5/E237^2*(SIN(RADIANS(G243))*SIN(RADIANS(E238))+COS(RADIANS(G243))*COS(RADIANS(E238))*COS(RADIANS(K228))))</f>
        <v>0</v>
      </c>
      <c r="L243" s="3">
        <f>IF(DEGREES(ACOS(SIN(RADIANS(G243))*SIN(RADIANS(E238))+COS(RADIANS(G243))*COS(RADIANS(E238))*COS(RADIANS(L228))))&gt;90,0,$F$4*$F$5/E237^2*(SIN(RADIANS(G243))*SIN(RADIANS(E238))+COS(RADIANS(G243))*COS(RADIANS(E238))*COS(RADIANS(L228))))</f>
        <v>0</v>
      </c>
      <c r="M243" s="3">
        <f>IF(DEGREES(ACOS(SIN(RADIANS(G243))*SIN(RADIANS(E238))+COS(RADIANS(G243))*COS(RADIANS(E238))*COS(RADIANS(M228))))&gt;90,0,$F$4*$F$5/E237^2*(SIN(RADIANS(G243))*SIN(RADIANS(E238))+COS(RADIANS(G243))*COS(RADIANS(E238))*COS(RADIANS(M228))))</f>
        <v>0</v>
      </c>
      <c r="N243" s="3">
        <f>IF(DEGREES(ACOS(SIN(RADIANS(G243))*SIN(RADIANS(E238))+COS(RADIANS(G243))*COS(RADIANS(E238))*COS(RADIANS(N228))))&gt;90,0,$F$4*$F$5/E237^2*(SIN(RADIANS(G243))*SIN(RADIANS(E238))+COS(RADIANS(G243))*COS(RADIANS(E238))*COS(RADIANS(N228))))</f>
        <v>0</v>
      </c>
      <c r="O243" s="3">
        <f>IF(DEGREES(ACOS(SIN(RADIANS(G243))*SIN(RADIANS(E238))+COS(RADIANS(G243))*COS(RADIANS(E238))*COS(RADIANS(O228))))&gt;90,0,$F$4*$F$5/E237^2*(SIN(RADIANS(G243))*SIN(RADIANS(E238))+COS(RADIANS(G243))*COS(RADIANS(E238))*COS(RADIANS(O228))))</f>
        <v>0</v>
      </c>
      <c r="P243" s="3">
        <f>IF(DEGREES(ACOS(SIN(RADIANS(G243))*SIN(RADIANS(E238))+COS(RADIANS(G243))*COS(RADIANS(E238))*COS(RADIANS(P228))))&gt;90,0,$F$4*$F$5/E237^2*(SIN(RADIANS(G243))*SIN(RADIANS(E238))+COS(RADIANS(G243))*COS(RADIANS(E238))*COS(RADIANS(P228))))</f>
        <v>0</v>
      </c>
      <c r="Q243" s="3">
        <f>IF(DEGREES(ACOS(SIN(RADIANS(G243))*SIN(RADIANS(E238))+COS(RADIANS(G243))*COS(RADIANS(E238))*COS(RADIANS(Q228))))&gt;90,0,$F$4*$F$5/E237^2*(SIN(RADIANS(G243))*SIN(RADIANS(E238))+COS(RADIANS(G243))*COS(RADIANS(E238))*COS(RADIANS(Q228))))</f>
        <v>0</v>
      </c>
      <c r="R243" s="3" t="e">
        <f>IF(DEGREES(ACOS(SIN(RADIANS(G243))*SIN(RADIANS(E238))+COS(RADIANS(G243))*COS(RADIANS(E238))*COS(RADIANS(R228))))&gt;90,0,$F$4*$F$5/E237^2*(SIN(RADIANS(G243))*SIN(RADIANS(E238))+COS(RADIANS(G243))*COS(RADIANS(E238))*COS(RADIANS(R228))))</f>
        <v>#DIV/0!</v>
      </c>
      <c r="S243" s="3" t="e">
        <f>IF(DEGREES(ACOS(SIN(RADIANS(G243))*SIN(RADIANS(E238))+COS(RADIANS(G243))*COS(RADIANS(E238))*COS(RADIANS(S228))))&gt;90,0,$F$4*$F$5/E237^2*(SIN(RADIANS(G243))*SIN(RADIANS(E238))+COS(RADIANS(G243))*COS(RADIANS(E238))*COS(RADIANS(S228))))</f>
        <v>#DIV/0!</v>
      </c>
      <c r="T243" s="3" t="e">
        <f>IF(DEGREES(ACOS(SIN(RADIANS(G243))*SIN(RADIANS(E238))+COS(RADIANS(G243))*COS(RADIANS(E238))*COS(RADIANS(T228))))&gt;90,0,$F$4*$F$5/E237^2*(SIN(RADIANS(G243))*SIN(RADIANS(E238))+COS(RADIANS(G243))*COS(RADIANS(E238))*COS(RADIANS(T228))))</f>
        <v>#DIV/0!</v>
      </c>
      <c r="U243" s="3" t="e">
        <f>IF(DEGREES(ACOS(SIN(RADIANS(G243))*SIN(RADIANS(E238))+COS(RADIANS(G243))*COS(RADIANS(E238))*COS(RADIANS(U228))))&gt;90,0,$F$4*$F$5/E237^2*(SIN(RADIANS(G243))*SIN(RADIANS(E238))+COS(RADIANS(G243))*COS(RADIANS(E238))*COS(RADIANS(U228))))</f>
        <v>#DIV/0!</v>
      </c>
      <c r="V243" s="3" t="e">
        <f>IF(DEGREES(ACOS(SIN(RADIANS(G243))*SIN(RADIANS(E238))+COS(RADIANS(G243))*COS(RADIANS(E238))*COS(RADIANS(V228))))&gt;90,0,$F$4*$F$5/E237^2*(SIN(RADIANS(G243))*SIN(RADIANS(E238))+COS(RADIANS(G243))*COS(RADIANS(E238))*COS(RADIANS(V228))))</f>
        <v>#DIV/0!</v>
      </c>
      <c r="W243" s="3" t="e">
        <f>IF(DEGREES(ACOS(SIN(RADIANS(G243))*SIN(RADIANS(E238))+COS(RADIANS(G243))*COS(RADIANS(E238))*COS(RADIANS(W228))))&gt;90,0,$F$4*$F$5/E237^2*(SIN(RADIANS(G243))*SIN(RADIANS(E238))+COS(RADIANS(G243))*COS(RADIANS(E238))*COS(RADIANS(W228))))</f>
        <v>#DIV/0!</v>
      </c>
      <c r="X243" s="3" t="e">
        <f>IF(DEGREES(ACOS(SIN(RADIANS(G243))*SIN(RADIANS(E238))+COS(RADIANS(G243))*COS(RADIANS(E238))*COS(RADIANS(X228))))&gt;90,0,$F$4*$F$5/E237^2*(SIN(RADIANS(G243))*SIN(RADIANS(E238))+COS(RADIANS(G243))*COS(RADIANS(E238))*COS(RADIANS(X228))))</f>
        <v>#DIV/0!</v>
      </c>
      <c r="Y243" s="3" t="e">
        <f>IF(DEGREES(ACOS(SIN(RADIANS(G243))*SIN(RADIANS(E238))+COS(RADIANS(G243))*COS(RADIANS(E238))*COS(RADIANS(Y228))))&gt;90,0,$F$4*$F$5/E237^2*(SIN(RADIANS(G243))*SIN(RADIANS(E238))+COS(RADIANS(G243))*COS(RADIANS(E238))*COS(RADIANS(Y228))))</f>
        <v>#DIV/0!</v>
      </c>
      <c r="Z243" s="3" t="e">
        <f>IF(DEGREES(ACOS(SIN(RADIANS(G243))*SIN(RADIANS(E238))+COS(RADIANS(G243))*COS(RADIANS(E238))*COS(RADIANS(Z228))))&gt;90,0,$F$4*$F$5/E237^2*(SIN(RADIANS(G243))*SIN(RADIANS(E238))+COS(RADIANS(G243))*COS(RADIANS(E238))*COS(RADIANS(Z228))))</f>
        <v>#DIV/0!</v>
      </c>
      <c r="AA243" s="3" t="e">
        <f>IF(DEGREES(ACOS(SIN(RADIANS(G243))*SIN(RADIANS(E238))+COS(RADIANS(G243))*COS(RADIANS(E238))*COS(RADIANS(AA228))))&gt;90,0,$F$4*$F$5/E237^2*(SIN(RADIANS(G243))*SIN(RADIANS(E238))+COS(RADIANS(G243))*COS(RADIANS(E238))*COS(RADIANS(AA228))))</f>
        <v>#DIV/0!</v>
      </c>
      <c r="AB243" s="3" t="e">
        <f>IF(DEGREES(ACOS(SIN(RADIANS(G243))*SIN(RADIANS(E238))+COS(RADIANS(G243))*COS(RADIANS(E238))*COS(RADIANS(AB228))))&gt;90,0,$F$4*$F$5/E237^2*(SIN(RADIANS(G243))*SIN(RADIANS(E238))+COS(RADIANS(G243))*COS(RADIANS(E238))*COS(RADIANS(AB228))))</f>
        <v>#DIV/0!</v>
      </c>
      <c r="AC243" s="3" t="e">
        <f>IF(DEGREES(ACOS(SIN(RADIANS(G243))*SIN(RADIANS(E238))+COS(RADIANS(G243))*COS(RADIANS(E238))*COS(RADIANS(AC228))))&gt;90,0,$F$4*$F$5/E237^2*(SIN(RADIANS(G243))*SIN(RADIANS(E238))+COS(RADIANS(G243))*COS(RADIANS(E238))*COS(RADIANS(AC228))))</f>
        <v>#DIV/0!</v>
      </c>
      <c r="AD243" s="3" t="e">
        <f>IF(DEGREES(ACOS(SIN(RADIANS(G243))*SIN(RADIANS(E238))+COS(RADIANS(G243))*COS(RADIANS(E238))*COS(RADIANS(AD228))))&gt;90,0,$F$4*$F$5/E237^2*(SIN(RADIANS(G243))*SIN(RADIANS(E238))+COS(RADIANS(G243))*COS(RADIANS(E238))*COS(RADIANS(AD228))))</f>
        <v>#DIV/0!</v>
      </c>
      <c r="AE243" s="3" t="e">
        <f>IF(DEGREES(ACOS(SIN(RADIANS(G243))*SIN(RADIANS(E238))+COS(RADIANS(G243))*COS(RADIANS(E238))*COS(RADIANS(AE228))))&gt;90,0,$F$4*$F$5/E237^2*(SIN(RADIANS(G243))*SIN(RADIANS(E238))+COS(RADIANS(G243))*COS(RADIANS(E238))*COS(RADIANS(AE228))))</f>
        <v>#DIV/0!</v>
      </c>
      <c r="AF243" s="3" t="e">
        <f>IF(DEGREES(ACOS(SIN(RADIANS(G243))*SIN(RADIANS(E238))+COS(RADIANS(G243))*COS(RADIANS(E238))*COS(RADIANS(AF228))))&gt;90,0,$F$4*$F$5/E237^2*(SIN(RADIANS(G243))*SIN(RADIANS(E238))+COS(RADIANS(G243))*COS(RADIANS(E238))*COS(RADIANS(AF228))))</f>
        <v>#DIV/0!</v>
      </c>
      <c r="AG243" s="3" t="e">
        <f>IF(DEGREES(ACOS(SIN(RADIANS(G243))*SIN(RADIANS(E238))+COS(RADIANS(G243))*COS(RADIANS(E238))*COS(RADIANS(AG228))))&gt;90,0,$F$4*$F$5/E237^2*(SIN(RADIANS(G243))*SIN(RADIANS(E238))+COS(RADIANS(G243))*COS(RADIANS(E238))*COS(RADIANS(AG228))))</f>
        <v>#DIV/0!</v>
      </c>
      <c r="AH243" s="3" t="e">
        <f>IF(DEGREES(ACOS(SIN(RADIANS(G243))*SIN(RADIANS(E238))+COS(RADIANS(G243))*COS(RADIANS(E238))*COS(RADIANS(AH228))))&gt;90,0,$F$4*$F$5/E237^2*(SIN(RADIANS(G243))*SIN(RADIANS(E238))+COS(RADIANS(G243))*COS(RADIANS(E238))*COS(RADIANS(AH228))))</f>
        <v>#DIV/0!</v>
      </c>
      <c r="AI243" s="3" t="e">
        <f>IF(DEGREES(ACOS(SIN(RADIANS(G243))*SIN(RADIANS(E238))+COS(RADIANS(G243))*COS(RADIANS(E238))*COS(RADIANS(AI228))))&gt;90,0,$F$4*$F$5/E237^2*(SIN(RADIANS(G243))*SIN(RADIANS(E238))+COS(RADIANS(G243))*COS(RADIANS(E238))*COS(RADIANS(AI228))))</f>
        <v>#DIV/0!</v>
      </c>
      <c r="AJ243" s="3" t="e">
        <f>IF(DEGREES(ACOS(SIN(RADIANS(G243))*SIN(RADIANS(E238))+COS(RADIANS(G243))*COS(RADIANS(E238))*COS(RADIANS(AJ228))))&gt;90,0,$F$4*$F$5/E237^2*(SIN(RADIANS(G243))*SIN(RADIANS(E238))+COS(RADIANS(G243))*COS(RADIANS(E238))*COS(RADIANS(AJ228))))</f>
        <v>#DIV/0!</v>
      </c>
      <c r="AK243" s="3">
        <f>IF(DEGREES(ACOS(SIN(RADIANS(G243))*SIN(RADIANS(E238))+COS(RADIANS(G243))*COS(RADIANS(E238))*COS(RADIANS(AK228))))&gt;90,0,$F$4*$F$5/E237^2*(SIN(RADIANS(G243))*SIN(RADIANS(E238))+COS(RADIANS(G243))*COS(RADIANS(E238))*COS(RADIANS(AK228))))</f>
        <v>0</v>
      </c>
      <c r="AL243" s="3">
        <f>IF(DEGREES(ACOS(SIN(RADIANS(G243))*SIN(RADIANS(E238))+COS(RADIANS(G243))*COS(RADIANS(E238))*COS(RADIANS(AL228))))&gt;90,0,$F$4*$F$5/E237^2*(SIN(RADIANS(G243))*SIN(RADIANS(E238))+COS(RADIANS(G243))*COS(RADIANS(E238))*COS(RADIANS(AL228))))</f>
        <v>0</v>
      </c>
      <c r="AM243" s="3">
        <f>IF(DEGREES(ACOS(SIN(RADIANS(G243))*SIN(RADIANS(E238))+COS(RADIANS(G243))*COS(RADIANS(E238))*COS(RADIANS(AM228))))&gt;90,0,$F$4*$F$5/E237^2*(SIN(RADIANS(G243))*SIN(RADIANS(E238))+COS(RADIANS(G243))*COS(RADIANS(E238))*COS(RADIANS(AM228))))</f>
        <v>0</v>
      </c>
      <c r="AN243" s="3">
        <f>IF(DEGREES(ACOS(SIN(RADIANS(G243))*SIN(RADIANS(E238))+COS(RADIANS(G243))*COS(RADIANS(E238))*COS(RADIANS(AN228))))&gt;90,0,$F$4*$F$5/E237^2*(SIN(RADIANS(G243))*SIN(RADIANS(E238))+COS(RADIANS(G243))*COS(RADIANS(E238))*COS(RADIANS(AN228))))</f>
        <v>0</v>
      </c>
      <c r="AO243" s="3">
        <f>IF(DEGREES(ACOS(SIN(RADIANS(G243))*SIN(RADIANS(E238))+COS(RADIANS(G243))*COS(RADIANS(E238))*COS(RADIANS(AO228))))&gt;90,0,$F$4*$F$5/E237^2*(SIN(RADIANS(G243))*SIN(RADIANS(E238))+COS(RADIANS(G243))*COS(RADIANS(E238))*COS(RADIANS(AO228))))</f>
        <v>0</v>
      </c>
      <c r="AP243" s="3">
        <f>IF(DEGREES(ACOS(SIN(RADIANS(G243))*SIN(RADIANS(E238))+COS(RADIANS(G243))*COS(RADIANS(E238))*COS(RADIANS(AP228))))&gt;90,0,$F$4*$F$5/E237^2*(SIN(RADIANS(G243))*SIN(RADIANS(E238))+COS(RADIANS(G243))*COS(RADIANS(E238))*COS(RADIANS(AP228))))</f>
        <v>0</v>
      </c>
      <c r="AQ243" s="3">
        <f>IF(DEGREES(ACOS(SIN(RADIANS(G243))*SIN(RADIANS(E238))+COS(RADIANS(G243))*COS(RADIANS(E238))*COS(RADIANS(AQ228))))&gt;90,0,$F$4*$F$5/E237^2*(SIN(RADIANS(G243))*SIN(RADIANS(E238))+COS(RADIANS(G243))*COS(RADIANS(E238))*COS(RADIANS(AQ228))))</f>
        <v>0</v>
      </c>
      <c r="AR243" s="3">
        <f>IF(DEGREES(ACOS(SIN(RADIANS(G243))*SIN(RADIANS(E238))+COS(RADIANS(G243))*COS(RADIANS(E238))*COS(RADIANS(AR228))))&gt;90,0,$F$4*$F$5/E237^2*(SIN(RADIANS(G243))*SIN(RADIANS(E238))+COS(RADIANS(G243))*COS(RADIANS(E238))*COS(RADIANS(AR228))))</f>
        <v>0</v>
      </c>
    </row>
    <row r="244" spans="2:44" ht="15.75" customHeight="1" x14ac:dyDescent="0.2">
      <c r="G244" s="3">
        <v>-50</v>
      </c>
      <c r="I244" s="3">
        <f>IF(DEGREES(ACOS(SIN(RADIANS(G244))*SIN(RADIANS(E238))+COS(RADIANS(G244))*COS(RADIANS(E238))*COS(RADIANS(I228))))&gt;90,0,$F$4*$F$5/E237^2*(SIN(RADIANS(G244))*SIN(RADIANS(E238))+COS(RADIANS(G244))*COS(RADIANS(E238))*COS(RADIANS(I228))))</f>
        <v>0</v>
      </c>
      <c r="J244" s="3">
        <f>IF(DEGREES(ACOS(SIN(RADIANS(G244))*SIN(RADIANS(E238))+COS(RADIANS(G244))*COS(RADIANS(E238))*COS(RADIANS(J228))))&gt;90,0,$F$4*$F$5/E237^2*(SIN(RADIANS(G244))*SIN(RADIANS(E238))+COS(RADIANS(G244))*COS(RADIANS(E238))*COS(RADIANS(J228))))</f>
        <v>0</v>
      </c>
      <c r="K244" s="3">
        <f>IF(DEGREES(ACOS(SIN(RADIANS(G244))*SIN(RADIANS(E238))+COS(RADIANS(G244))*COS(RADIANS(E238))*COS(RADIANS(K228))))&gt;90,0,$F$4*$F$5/E237^2*(SIN(RADIANS(G244))*SIN(RADIANS(E238))+COS(RADIANS(G244))*COS(RADIANS(E238))*COS(RADIANS(K228))))</f>
        <v>0</v>
      </c>
      <c r="L244" s="3">
        <f>IF(DEGREES(ACOS(SIN(RADIANS(G244))*SIN(RADIANS(E238))+COS(RADIANS(G244))*COS(RADIANS(E238))*COS(RADIANS(L228))))&gt;90,0,$F$4*$F$5/E237^2*(SIN(RADIANS(G244))*SIN(RADIANS(E238))+COS(RADIANS(G244))*COS(RADIANS(E238))*COS(RADIANS(L228))))</f>
        <v>0</v>
      </c>
      <c r="M244" s="3">
        <f>IF(DEGREES(ACOS(SIN(RADIANS(G244))*SIN(RADIANS(E238))+COS(RADIANS(G244))*COS(RADIANS(E238))*COS(RADIANS(M228))))&gt;90,0,$F$4*$F$5/E237^2*(SIN(RADIANS(G244))*SIN(RADIANS(E238))+COS(RADIANS(G244))*COS(RADIANS(E238))*COS(RADIANS(M228))))</f>
        <v>0</v>
      </c>
      <c r="N244" s="3">
        <f>IF(DEGREES(ACOS(SIN(RADIANS(G244))*SIN(RADIANS(E238))+COS(RADIANS(G244))*COS(RADIANS(E238))*COS(RADIANS(N228))))&gt;90,0,$F$4*$F$5/E237^2*(SIN(RADIANS(G244))*SIN(RADIANS(E238))+COS(RADIANS(G244))*COS(RADIANS(E238))*COS(RADIANS(N228))))</f>
        <v>0</v>
      </c>
      <c r="O244" s="3">
        <f>IF(DEGREES(ACOS(SIN(RADIANS(G244))*SIN(RADIANS(E238))+COS(RADIANS(G244))*COS(RADIANS(E238))*COS(RADIANS(O228))))&gt;90,0,$F$4*$F$5/E237^2*(SIN(RADIANS(G244))*SIN(RADIANS(E238))+COS(RADIANS(G244))*COS(RADIANS(E238))*COS(RADIANS(O228))))</f>
        <v>0</v>
      </c>
      <c r="P244" s="3">
        <f>IF(DEGREES(ACOS(SIN(RADIANS(G244))*SIN(RADIANS(E238))+COS(RADIANS(G244))*COS(RADIANS(E238))*COS(RADIANS(P228))))&gt;90,0,$F$4*$F$5/E237^2*(SIN(RADIANS(G244))*SIN(RADIANS(E238))+COS(RADIANS(G244))*COS(RADIANS(E238))*COS(RADIANS(P228))))</f>
        <v>0</v>
      </c>
      <c r="Q244" s="3">
        <f>IF(DEGREES(ACOS(SIN(RADIANS(G244))*SIN(RADIANS(E238))+COS(RADIANS(G244))*COS(RADIANS(E238))*COS(RADIANS(Q228))))&gt;90,0,$F$4*$F$5/E237^2*(SIN(RADIANS(G244))*SIN(RADIANS(E238))+COS(RADIANS(G244))*COS(RADIANS(E238))*COS(RADIANS(Q228))))</f>
        <v>0</v>
      </c>
      <c r="R244" s="3" t="e">
        <f>IF(DEGREES(ACOS(SIN(RADIANS(G244))*SIN(RADIANS(E238))+COS(RADIANS(G244))*COS(RADIANS(E238))*COS(RADIANS(R228))))&gt;90,0,$F$4*$F$5/E237^2*(SIN(RADIANS(G244))*SIN(RADIANS(E238))+COS(RADIANS(G244))*COS(RADIANS(E238))*COS(RADIANS(R228))))</f>
        <v>#DIV/0!</v>
      </c>
      <c r="S244" s="3" t="e">
        <f>IF(DEGREES(ACOS(SIN(RADIANS(G244))*SIN(RADIANS(E238))+COS(RADIANS(G244))*COS(RADIANS(E238))*COS(RADIANS(S228))))&gt;90,0,$F$4*$F$5/E237^2*(SIN(RADIANS(G244))*SIN(RADIANS(E238))+COS(RADIANS(G244))*COS(RADIANS(E238))*COS(RADIANS(S228))))</f>
        <v>#DIV/0!</v>
      </c>
      <c r="T244" s="3" t="e">
        <f>IF(DEGREES(ACOS(SIN(RADIANS(G244))*SIN(RADIANS(E238))+COS(RADIANS(G244))*COS(RADIANS(E238))*COS(RADIANS(T228))))&gt;90,0,$F$4*$F$5/E237^2*(SIN(RADIANS(G244))*SIN(RADIANS(E238))+COS(RADIANS(G244))*COS(RADIANS(E238))*COS(RADIANS(T228))))</f>
        <v>#DIV/0!</v>
      </c>
      <c r="U244" s="3" t="e">
        <f>IF(DEGREES(ACOS(SIN(RADIANS(G244))*SIN(RADIANS(E238))+COS(RADIANS(G244))*COS(RADIANS(E238))*COS(RADIANS(U228))))&gt;90,0,$F$4*$F$5/E237^2*(SIN(RADIANS(G244))*SIN(RADIANS(E238))+COS(RADIANS(G244))*COS(RADIANS(E238))*COS(RADIANS(U228))))</f>
        <v>#DIV/0!</v>
      </c>
      <c r="V244" s="3" t="e">
        <f>IF(DEGREES(ACOS(SIN(RADIANS(G244))*SIN(RADIANS(E238))+COS(RADIANS(G244))*COS(RADIANS(E238))*COS(RADIANS(V228))))&gt;90,0,$F$4*$F$5/E237^2*(SIN(RADIANS(G244))*SIN(RADIANS(E238))+COS(RADIANS(G244))*COS(RADIANS(E238))*COS(RADIANS(V228))))</f>
        <v>#DIV/0!</v>
      </c>
      <c r="W244" s="3" t="e">
        <f>IF(DEGREES(ACOS(SIN(RADIANS(G244))*SIN(RADIANS(E238))+COS(RADIANS(G244))*COS(RADIANS(E238))*COS(RADIANS(W228))))&gt;90,0,$F$4*$F$5/E237^2*(SIN(RADIANS(G244))*SIN(RADIANS(E238))+COS(RADIANS(G244))*COS(RADIANS(E238))*COS(RADIANS(W228))))</f>
        <v>#DIV/0!</v>
      </c>
      <c r="X244" s="3" t="e">
        <f>IF(DEGREES(ACOS(SIN(RADIANS(G244))*SIN(RADIANS(E238))+COS(RADIANS(G244))*COS(RADIANS(E238))*COS(RADIANS(X228))))&gt;90,0,$F$4*$F$5/E237^2*(SIN(RADIANS(G244))*SIN(RADIANS(E238))+COS(RADIANS(G244))*COS(RADIANS(E238))*COS(RADIANS(X228))))</f>
        <v>#DIV/0!</v>
      </c>
      <c r="Y244" s="3" t="e">
        <f>IF(DEGREES(ACOS(SIN(RADIANS(G244))*SIN(RADIANS(E238))+COS(RADIANS(G244))*COS(RADIANS(E238))*COS(RADIANS(Y228))))&gt;90,0,$F$4*$F$5/E237^2*(SIN(RADIANS(G244))*SIN(RADIANS(E238))+COS(RADIANS(G244))*COS(RADIANS(E238))*COS(RADIANS(Y228))))</f>
        <v>#DIV/0!</v>
      </c>
      <c r="Z244" s="3" t="e">
        <f>IF(DEGREES(ACOS(SIN(RADIANS(G244))*SIN(RADIANS(E238))+COS(RADIANS(G244))*COS(RADIANS(E238))*COS(RADIANS(Z228))))&gt;90,0,$F$4*$F$5/E237^2*(SIN(RADIANS(G244))*SIN(RADIANS(E238))+COS(RADIANS(G244))*COS(RADIANS(E238))*COS(RADIANS(Z228))))</f>
        <v>#DIV/0!</v>
      </c>
      <c r="AA244" s="3" t="e">
        <f>IF(DEGREES(ACOS(SIN(RADIANS(G244))*SIN(RADIANS(E238))+COS(RADIANS(G244))*COS(RADIANS(E238))*COS(RADIANS(AA228))))&gt;90,0,$F$4*$F$5/E237^2*(SIN(RADIANS(G244))*SIN(RADIANS(E238))+COS(RADIANS(G244))*COS(RADIANS(E238))*COS(RADIANS(AA228))))</f>
        <v>#DIV/0!</v>
      </c>
      <c r="AB244" s="3" t="e">
        <f>IF(DEGREES(ACOS(SIN(RADIANS(G244))*SIN(RADIANS(E238))+COS(RADIANS(G244))*COS(RADIANS(E238))*COS(RADIANS(AB228))))&gt;90,0,$F$4*$F$5/E237^2*(SIN(RADIANS(G244))*SIN(RADIANS(E238))+COS(RADIANS(G244))*COS(RADIANS(E238))*COS(RADIANS(AB228))))</f>
        <v>#DIV/0!</v>
      </c>
      <c r="AC244" s="3" t="e">
        <f>IF(DEGREES(ACOS(SIN(RADIANS(G244))*SIN(RADIANS(E238))+COS(RADIANS(G244))*COS(RADIANS(E238))*COS(RADIANS(AC228))))&gt;90,0,$F$4*$F$5/E237^2*(SIN(RADIANS(G244))*SIN(RADIANS(E238))+COS(RADIANS(G244))*COS(RADIANS(E238))*COS(RADIANS(AC228))))</f>
        <v>#DIV/0!</v>
      </c>
      <c r="AD244" s="3" t="e">
        <f>IF(DEGREES(ACOS(SIN(RADIANS(G244))*SIN(RADIANS(E238))+COS(RADIANS(G244))*COS(RADIANS(E238))*COS(RADIANS(AD228))))&gt;90,0,$F$4*$F$5/E237^2*(SIN(RADIANS(G244))*SIN(RADIANS(E238))+COS(RADIANS(G244))*COS(RADIANS(E238))*COS(RADIANS(AD228))))</f>
        <v>#DIV/0!</v>
      </c>
      <c r="AE244" s="3" t="e">
        <f>IF(DEGREES(ACOS(SIN(RADIANS(G244))*SIN(RADIANS(E238))+COS(RADIANS(G244))*COS(RADIANS(E238))*COS(RADIANS(AE228))))&gt;90,0,$F$4*$F$5/E237^2*(SIN(RADIANS(G244))*SIN(RADIANS(E238))+COS(RADIANS(G244))*COS(RADIANS(E238))*COS(RADIANS(AE228))))</f>
        <v>#DIV/0!</v>
      </c>
      <c r="AF244" s="3" t="e">
        <f>IF(DEGREES(ACOS(SIN(RADIANS(G244))*SIN(RADIANS(E238))+COS(RADIANS(G244))*COS(RADIANS(E238))*COS(RADIANS(AF228))))&gt;90,0,$F$4*$F$5/E237^2*(SIN(RADIANS(G244))*SIN(RADIANS(E238))+COS(RADIANS(G244))*COS(RADIANS(E238))*COS(RADIANS(AF228))))</f>
        <v>#DIV/0!</v>
      </c>
      <c r="AG244" s="3" t="e">
        <f>IF(DEGREES(ACOS(SIN(RADIANS(G244))*SIN(RADIANS(E238))+COS(RADIANS(G244))*COS(RADIANS(E238))*COS(RADIANS(AG228))))&gt;90,0,$F$4*$F$5/E237^2*(SIN(RADIANS(G244))*SIN(RADIANS(E238))+COS(RADIANS(G244))*COS(RADIANS(E238))*COS(RADIANS(AG228))))</f>
        <v>#DIV/0!</v>
      </c>
      <c r="AH244" s="3" t="e">
        <f>IF(DEGREES(ACOS(SIN(RADIANS(G244))*SIN(RADIANS(E238))+COS(RADIANS(G244))*COS(RADIANS(E238))*COS(RADIANS(AH228))))&gt;90,0,$F$4*$F$5/E237^2*(SIN(RADIANS(G244))*SIN(RADIANS(E238))+COS(RADIANS(G244))*COS(RADIANS(E238))*COS(RADIANS(AH228))))</f>
        <v>#DIV/0!</v>
      </c>
      <c r="AI244" s="3" t="e">
        <f>IF(DEGREES(ACOS(SIN(RADIANS(G244))*SIN(RADIANS(E238))+COS(RADIANS(G244))*COS(RADIANS(E238))*COS(RADIANS(AI228))))&gt;90,0,$F$4*$F$5/E237^2*(SIN(RADIANS(G244))*SIN(RADIANS(E238))+COS(RADIANS(G244))*COS(RADIANS(E238))*COS(RADIANS(AI228))))</f>
        <v>#DIV/0!</v>
      </c>
      <c r="AJ244" s="3" t="e">
        <f>IF(DEGREES(ACOS(SIN(RADIANS(G244))*SIN(RADIANS(E238))+COS(RADIANS(G244))*COS(RADIANS(E238))*COS(RADIANS(AJ228))))&gt;90,0,$F$4*$F$5/E237^2*(SIN(RADIANS(G244))*SIN(RADIANS(E238))+COS(RADIANS(G244))*COS(RADIANS(E238))*COS(RADIANS(AJ228))))</f>
        <v>#DIV/0!</v>
      </c>
      <c r="AK244" s="3">
        <f>IF(DEGREES(ACOS(SIN(RADIANS(G244))*SIN(RADIANS(E238))+COS(RADIANS(G244))*COS(RADIANS(E238))*COS(RADIANS(AK228))))&gt;90,0,$F$4*$F$5/E237^2*(SIN(RADIANS(G244))*SIN(RADIANS(E238))+COS(RADIANS(G244))*COS(RADIANS(E238))*COS(RADIANS(AK228))))</f>
        <v>0</v>
      </c>
      <c r="AL244" s="3">
        <f>IF(DEGREES(ACOS(SIN(RADIANS(G244))*SIN(RADIANS(E238))+COS(RADIANS(G244))*COS(RADIANS(E238))*COS(RADIANS(AL228))))&gt;90,0,$F$4*$F$5/E237^2*(SIN(RADIANS(G244))*SIN(RADIANS(E238))+COS(RADIANS(G244))*COS(RADIANS(E238))*COS(RADIANS(AL228))))</f>
        <v>0</v>
      </c>
      <c r="AM244" s="3">
        <f>IF(DEGREES(ACOS(SIN(RADIANS(G244))*SIN(RADIANS(E238))+COS(RADIANS(G244))*COS(RADIANS(E238))*COS(RADIANS(AM228))))&gt;90,0,$F$4*$F$5/E237^2*(SIN(RADIANS(G244))*SIN(RADIANS(E238))+COS(RADIANS(G244))*COS(RADIANS(E238))*COS(RADIANS(AM228))))</f>
        <v>0</v>
      </c>
      <c r="AN244" s="3">
        <f>IF(DEGREES(ACOS(SIN(RADIANS(G244))*SIN(RADIANS(E238))+COS(RADIANS(G244))*COS(RADIANS(E238))*COS(RADIANS(AN228))))&gt;90,0,$F$4*$F$5/E237^2*(SIN(RADIANS(G244))*SIN(RADIANS(E238))+COS(RADIANS(G244))*COS(RADIANS(E238))*COS(RADIANS(AN228))))</f>
        <v>0</v>
      </c>
      <c r="AO244" s="3">
        <f>IF(DEGREES(ACOS(SIN(RADIANS(G244))*SIN(RADIANS(E238))+COS(RADIANS(G244))*COS(RADIANS(E238))*COS(RADIANS(AO228))))&gt;90,0,$F$4*$F$5/E237^2*(SIN(RADIANS(G244))*SIN(RADIANS(E238))+COS(RADIANS(G244))*COS(RADIANS(E238))*COS(RADIANS(AO228))))</f>
        <v>0</v>
      </c>
      <c r="AP244" s="3">
        <f>IF(DEGREES(ACOS(SIN(RADIANS(G244))*SIN(RADIANS(E238))+COS(RADIANS(G244))*COS(RADIANS(E238))*COS(RADIANS(AP228))))&gt;90,0,$F$4*$F$5/E237^2*(SIN(RADIANS(G244))*SIN(RADIANS(E238))+COS(RADIANS(G244))*COS(RADIANS(E238))*COS(RADIANS(AP228))))</f>
        <v>0</v>
      </c>
      <c r="AQ244" s="3">
        <f>IF(DEGREES(ACOS(SIN(RADIANS(G244))*SIN(RADIANS(E238))+COS(RADIANS(G244))*COS(RADIANS(E238))*COS(RADIANS(AQ228))))&gt;90,0,$F$4*$F$5/E237^2*(SIN(RADIANS(G244))*SIN(RADIANS(E238))+COS(RADIANS(G244))*COS(RADIANS(E238))*COS(RADIANS(AQ228))))</f>
        <v>0</v>
      </c>
      <c r="AR244" s="3">
        <f>IF(DEGREES(ACOS(SIN(RADIANS(G244))*SIN(RADIANS(E238))+COS(RADIANS(G244))*COS(RADIANS(E238))*COS(RADIANS(AR228))))&gt;90,0,$F$4*$F$5/E237^2*(SIN(RADIANS(G244))*SIN(RADIANS(E238))+COS(RADIANS(G244))*COS(RADIANS(E238))*COS(RADIANS(AR228))))</f>
        <v>0</v>
      </c>
    </row>
    <row r="245" spans="2:44" ht="15.75" customHeight="1" x14ac:dyDescent="0.2">
      <c r="G245" s="3">
        <v>-60</v>
      </c>
      <c r="I245" s="3">
        <f>IF(DEGREES(ACOS(SIN(RADIANS(G245))*SIN(RADIANS(E238))+COS(RADIANS(G245))*COS(RADIANS(E238))*COS(RADIANS(I228))))&gt;90,0,$F$4*$F$5/E237^2*(SIN(RADIANS(G245))*SIN(RADIANS(E238))+COS(RADIANS(G245))*COS(RADIANS(E238))*COS(RADIANS(I228))))</f>
        <v>0</v>
      </c>
      <c r="J245" s="3">
        <f>IF(DEGREES(ACOS(SIN(RADIANS(G245))*SIN(RADIANS(E238))+COS(RADIANS(G245))*COS(RADIANS(E238))*COS(RADIANS(J228))))&gt;90,0,$F$4*$F$5/E237^2*(SIN(RADIANS(G245))*SIN(RADIANS(E238))+COS(RADIANS(G245))*COS(RADIANS(E238))*COS(RADIANS(J228))))</f>
        <v>0</v>
      </c>
      <c r="K245" s="3">
        <f>IF(DEGREES(ACOS(SIN(RADIANS(G245))*SIN(RADIANS(E238))+COS(RADIANS(G245))*COS(RADIANS(E238))*COS(RADIANS(K228))))&gt;90,0,$F$4*$F$5/E237^2*(SIN(RADIANS(G245))*SIN(RADIANS(E238))+COS(RADIANS(G245))*COS(RADIANS(E238))*COS(RADIANS(K228))))</f>
        <v>0</v>
      </c>
      <c r="L245" s="3">
        <f>IF(DEGREES(ACOS(SIN(RADIANS(G245))*SIN(RADIANS(E238))+COS(RADIANS(G245))*COS(RADIANS(E238))*COS(RADIANS(L228))))&gt;90,0,$F$4*$F$5/E237^2*(SIN(RADIANS(G245))*SIN(RADIANS(E238))+COS(RADIANS(G245))*COS(RADIANS(E238))*COS(RADIANS(L228))))</f>
        <v>0</v>
      </c>
      <c r="M245" s="3">
        <f>IF(DEGREES(ACOS(SIN(RADIANS(G245))*SIN(RADIANS(E238))+COS(RADIANS(G245))*COS(RADIANS(E238))*COS(RADIANS(M228))))&gt;90,0,$F$4*$F$5/E237^2*(SIN(RADIANS(G245))*SIN(RADIANS(E238))+COS(RADIANS(G245))*COS(RADIANS(E238))*COS(RADIANS(M228))))</f>
        <v>0</v>
      </c>
      <c r="N245" s="3">
        <f>IF(DEGREES(ACOS(SIN(RADIANS(G245))*SIN(RADIANS(E238))+COS(RADIANS(G245))*COS(RADIANS(E238))*COS(RADIANS(N228))))&gt;90,0,$F$4*$F$5/E237^2*(SIN(RADIANS(G245))*SIN(RADIANS(E238))+COS(RADIANS(G245))*COS(RADIANS(E238))*COS(RADIANS(N228))))</f>
        <v>0</v>
      </c>
      <c r="O245" s="3">
        <f>IF(DEGREES(ACOS(SIN(RADIANS(G245))*SIN(RADIANS(E238))+COS(RADIANS(G245))*COS(RADIANS(E238))*COS(RADIANS(O228))))&gt;90,0,$F$4*$F$5/E237^2*(SIN(RADIANS(G245))*SIN(RADIANS(E238))+COS(RADIANS(G245))*COS(RADIANS(E238))*COS(RADIANS(O228))))</f>
        <v>0</v>
      </c>
      <c r="P245" s="3">
        <f>IF(DEGREES(ACOS(SIN(RADIANS(G245))*SIN(RADIANS(E238))+COS(RADIANS(G245))*COS(RADIANS(E238))*COS(RADIANS(P228))))&gt;90,0,$F$4*$F$5/E237^2*(SIN(RADIANS(G245))*SIN(RADIANS(E238))+COS(RADIANS(G245))*COS(RADIANS(E238))*COS(RADIANS(P228))))</f>
        <v>0</v>
      </c>
      <c r="Q245" s="3">
        <f>IF(DEGREES(ACOS(SIN(RADIANS(G245))*SIN(RADIANS(E238))+COS(RADIANS(G245))*COS(RADIANS(E238))*COS(RADIANS(Q228))))&gt;90,0,$F$4*$F$5/E237^2*(SIN(RADIANS(G245))*SIN(RADIANS(E238))+COS(RADIANS(G245))*COS(RADIANS(E238))*COS(RADIANS(Q228))))</f>
        <v>0</v>
      </c>
      <c r="R245" s="3" t="e">
        <f>IF(DEGREES(ACOS(SIN(RADIANS(G245))*SIN(RADIANS(E238))+COS(RADIANS(G245))*COS(RADIANS(E238))*COS(RADIANS(R228))))&gt;90,0,$F$4*$F$5/E237^2*(SIN(RADIANS(G245))*SIN(RADIANS(E238))+COS(RADIANS(G245))*COS(RADIANS(E238))*COS(RADIANS(R228))))</f>
        <v>#DIV/0!</v>
      </c>
      <c r="S245" s="3" t="e">
        <f>IF(DEGREES(ACOS(SIN(RADIANS(G245))*SIN(RADIANS(E238))+COS(RADIANS(G245))*COS(RADIANS(E238))*COS(RADIANS(S228))))&gt;90,0,$F$4*$F$5/E237^2*(SIN(RADIANS(G245))*SIN(RADIANS(E238))+COS(RADIANS(G245))*COS(RADIANS(E238))*COS(RADIANS(S228))))</f>
        <v>#DIV/0!</v>
      </c>
      <c r="T245" s="3" t="e">
        <f>IF(DEGREES(ACOS(SIN(RADIANS(G245))*SIN(RADIANS(E238))+COS(RADIANS(G245))*COS(RADIANS(E238))*COS(RADIANS(T228))))&gt;90,0,$F$4*$F$5/E237^2*(SIN(RADIANS(G245))*SIN(RADIANS(E238))+COS(RADIANS(G245))*COS(RADIANS(E238))*COS(RADIANS(T228))))</f>
        <v>#DIV/0!</v>
      </c>
      <c r="U245" s="3" t="e">
        <f>IF(DEGREES(ACOS(SIN(RADIANS(G245))*SIN(RADIANS(E238))+COS(RADIANS(G245))*COS(RADIANS(E238))*COS(RADIANS(U228))))&gt;90,0,$F$4*$F$5/E237^2*(SIN(RADIANS(G245))*SIN(RADIANS(E238))+COS(RADIANS(G245))*COS(RADIANS(E238))*COS(RADIANS(U228))))</f>
        <v>#DIV/0!</v>
      </c>
      <c r="V245" s="3" t="e">
        <f>IF(DEGREES(ACOS(SIN(RADIANS(G245))*SIN(RADIANS(E238))+COS(RADIANS(G245))*COS(RADIANS(E238))*COS(RADIANS(V228))))&gt;90,0,$F$4*$F$5/E237^2*(SIN(RADIANS(G245))*SIN(RADIANS(E238))+COS(RADIANS(G245))*COS(RADIANS(E238))*COS(RADIANS(V228))))</f>
        <v>#DIV/0!</v>
      </c>
      <c r="W245" s="3" t="e">
        <f>IF(DEGREES(ACOS(SIN(RADIANS(G245))*SIN(RADIANS(E238))+COS(RADIANS(G245))*COS(RADIANS(E238))*COS(RADIANS(W228))))&gt;90,0,$F$4*$F$5/E237^2*(SIN(RADIANS(G245))*SIN(RADIANS(E238))+COS(RADIANS(G245))*COS(RADIANS(E238))*COS(RADIANS(W228))))</f>
        <v>#DIV/0!</v>
      </c>
      <c r="X245" s="3" t="e">
        <f>IF(DEGREES(ACOS(SIN(RADIANS(G245))*SIN(RADIANS(E238))+COS(RADIANS(G245))*COS(RADIANS(E238))*COS(RADIANS(X228))))&gt;90,0,$F$4*$F$5/E237^2*(SIN(RADIANS(G245))*SIN(RADIANS(E238))+COS(RADIANS(G245))*COS(RADIANS(E238))*COS(RADIANS(X228))))</f>
        <v>#DIV/0!</v>
      </c>
      <c r="Y245" s="3" t="e">
        <f>IF(DEGREES(ACOS(SIN(RADIANS(G245))*SIN(RADIANS(E238))+COS(RADIANS(G245))*COS(RADIANS(E238))*COS(RADIANS(Y228))))&gt;90,0,$F$4*$F$5/E237^2*(SIN(RADIANS(G245))*SIN(RADIANS(E238))+COS(RADIANS(G245))*COS(RADIANS(E238))*COS(RADIANS(Y228))))</f>
        <v>#DIV/0!</v>
      </c>
      <c r="Z245" s="3" t="e">
        <f>IF(DEGREES(ACOS(SIN(RADIANS(G245))*SIN(RADIANS(E238))+COS(RADIANS(G245))*COS(RADIANS(E238))*COS(RADIANS(Z228))))&gt;90,0,$F$4*$F$5/E237^2*(SIN(RADIANS(G245))*SIN(RADIANS(E238))+COS(RADIANS(G245))*COS(RADIANS(E238))*COS(RADIANS(Z228))))</f>
        <v>#DIV/0!</v>
      </c>
      <c r="AA245" s="3" t="e">
        <f>IF(DEGREES(ACOS(SIN(RADIANS(G245))*SIN(RADIANS(E238))+COS(RADIANS(G245))*COS(RADIANS(E238))*COS(RADIANS(AA228))))&gt;90,0,$F$4*$F$5/E237^2*(SIN(RADIANS(G245))*SIN(RADIANS(E238))+COS(RADIANS(G245))*COS(RADIANS(E238))*COS(RADIANS(AA228))))</f>
        <v>#DIV/0!</v>
      </c>
      <c r="AB245" s="3" t="e">
        <f>IF(DEGREES(ACOS(SIN(RADIANS(G245))*SIN(RADIANS(E238))+COS(RADIANS(G245))*COS(RADIANS(E238))*COS(RADIANS(AB228))))&gt;90,0,$F$4*$F$5/E237^2*(SIN(RADIANS(G245))*SIN(RADIANS(E238))+COS(RADIANS(G245))*COS(RADIANS(E238))*COS(RADIANS(AB228))))</f>
        <v>#DIV/0!</v>
      </c>
      <c r="AC245" s="3" t="e">
        <f>IF(DEGREES(ACOS(SIN(RADIANS(G245))*SIN(RADIANS(E238))+COS(RADIANS(G245))*COS(RADIANS(E238))*COS(RADIANS(AC228))))&gt;90,0,$F$4*$F$5/E237^2*(SIN(RADIANS(G245))*SIN(RADIANS(E238))+COS(RADIANS(G245))*COS(RADIANS(E238))*COS(RADIANS(AC228))))</f>
        <v>#DIV/0!</v>
      </c>
      <c r="AD245" s="3" t="e">
        <f>IF(DEGREES(ACOS(SIN(RADIANS(G245))*SIN(RADIANS(E238))+COS(RADIANS(G245))*COS(RADIANS(E238))*COS(RADIANS(AD228))))&gt;90,0,$F$4*$F$5/E237^2*(SIN(RADIANS(G245))*SIN(RADIANS(E238))+COS(RADIANS(G245))*COS(RADIANS(E238))*COS(RADIANS(AD228))))</f>
        <v>#DIV/0!</v>
      </c>
      <c r="AE245" s="3" t="e">
        <f>IF(DEGREES(ACOS(SIN(RADIANS(G245))*SIN(RADIANS(E238))+COS(RADIANS(G245))*COS(RADIANS(E238))*COS(RADIANS(AE228))))&gt;90,0,$F$4*$F$5/E237^2*(SIN(RADIANS(G245))*SIN(RADIANS(E238))+COS(RADIANS(G245))*COS(RADIANS(E238))*COS(RADIANS(AE228))))</f>
        <v>#DIV/0!</v>
      </c>
      <c r="AF245" s="3" t="e">
        <f>IF(DEGREES(ACOS(SIN(RADIANS(G245))*SIN(RADIANS(E238))+COS(RADIANS(G245))*COS(RADIANS(E238))*COS(RADIANS(AF228))))&gt;90,0,$F$4*$F$5/E237^2*(SIN(RADIANS(G245))*SIN(RADIANS(E238))+COS(RADIANS(G245))*COS(RADIANS(E238))*COS(RADIANS(AF228))))</f>
        <v>#DIV/0!</v>
      </c>
      <c r="AG245" s="3" t="e">
        <f>IF(DEGREES(ACOS(SIN(RADIANS(G245))*SIN(RADIANS(E238))+COS(RADIANS(G245))*COS(RADIANS(E238))*COS(RADIANS(AG228))))&gt;90,0,$F$4*$F$5/E237^2*(SIN(RADIANS(G245))*SIN(RADIANS(E238))+COS(RADIANS(G245))*COS(RADIANS(E238))*COS(RADIANS(AG228))))</f>
        <v>#DIV/0!</v>
      </c>
      <c r="AH245" s="3" t="e">
        <f>IF(DEGREES(ACOS(SIN(RADIANS(G245))*SIN(RADIANS(E238))+COS(RADIANS(G245))*COS(RADIANS(E238))*COS(RADIANS(AH228))))&gt;90,0,$F$4*$F$5/E237^2*(SIN(RADIANS(G245))*SIN(RADIANS(E238))+COS(RADIANS(G245))*COS(RADIANS(E238))*COS(RADIANS(AH228))))</f>
        <v>#DIV/0!</v>
      </c>
      <c r="AI245" s="3" t="e">
        <f>IF(DEGREES(ACOS(SIN(RADIANS(G245))*SIN(RADIANS(E238))+COS(RADIANS(G245))*COS(RADIANS(E238))*COS(RADIANS(AI228))))&gt;90,0,$F$4*$F$5/E237^2*(SIN(RADIANS(G245))*SIN(RADIANS(E238))+COS(RADIANS(G245))*COS(RADIANS(E238))*COS(RADIANS(AI228))))</f>
        <v>#DIV/0!</v>
      </c>
      <c r="AJ245" s="3" t="e">
        <f>IF(DEGREES(ACOS(SIN(RADIANS(G245))*SIN(RADIANS(E238))+COS(RADIANS(G245))*COS(RADIANS(E238))*COS(RADIANS(AJ228))))&gt;90,0,$F$4*$F$5/E237^2*(SIN(RADIANS(G245))*SIN(RADIANS(E238))+COS(RADIANS(G245))*COS(RADIANS(E238))*COS(RADIANS(AJ228))))</f>
        <v>#DIV/0!</v>
      </c>
      <c r="AK245" s="3">
        <f>IF(DEGREES(ACOS(SIN(RADIANS(G245))*SIN(RADIANS(E238))+COS(RADIANS(G245))*COS(RADIANS(E238))*COS(RADIANS(AK228))))&gt;90,0,$F$4*$F$5/E237^2*(SIN(RADIANS(G245))*SIN(RADIANS(E238))+COS(RADIANS(G245))*COS(RADIANS(E238))*COS(RADIANS(AK228))))</f>
        <v>0</v>
      </c>
      <c r="AL245" s="3">
        <f>IF(DEGREES(ACOS(SIN(RADIANS(G245))*SIN(RADIANS(E238))+COS(RADIANS(G245))*COS(RADIANS(E238))*COS(RADIANS(AL228))))&gt;90,0,$F$4*$F$5/E237^2*(SIN(RADIANS(G245))*SIN(RADIANS(E238))+COS(RADIANS(G245))*COS(RADIANS(E238))*COS(RADIANS(AL228))))</f>
        <v>0</v>
      </c>
      <c r="AM245" s="3">
        <f>IF(DEGREES(ACOS(SIN(RADIANS(G245))*SIN(RADIANS(E238))+COS(RADIANS(G245))*COS(RADIANS(E238))*COS(RADIANS(AM228))))&gt;90,0,$F$4*$F$5/E237^2*(SIN(RADIANS(G245))*SIN(RADIANS(E238))+COS(RADIANS(G245))*COS(RADIANS(E238))*COS(RADIANS(AM228))))</f>
        <v>0</v>
      </c>
      <c r="AN245" s="3">
        <f>IF(DEGREES(ACOS(SIN(RADIANS(G245))*SIN(RADIANS(E238))+COS(RADIANS(G245))*COS(RADIANS(E238))*COS(RADIANS(AN228))))&gt;90,0,$F$4*$F$5/E237^2*(SIN(RADIANS(G245))*SIN(RADIANS(E238))+COS(RADIANS(G245))*COS(RADIANS(E238))*COS(RADIANS(AN228))))</f>
        <v>0</v>
      </c>
      <c r="AO245" s="3">
        <f>IF(DEGREES(ACOS(SIN(RADIANS(G245))*SIN(RADIANS(E238))+COS(RADIANS(G245))*COS(RADIANS(E238))*COS(RADIANS(AO228))))&gt;90,0,$F$4*$F$5/E237^2*(SIN(RADIANS(G245))*SIN(RADIANS(E238))+COS(RADIANS(G245))*COS(RADIANS(E238))*COS(RADIANS(AO228))))</f>
        <v>0</v>
      </c>
      <c r="AP245" s="3">
        <f>IF(DEGREES(ACOS(SIN(RADIANS(G245))*SIN(RADIANS(E238))+COS(RADIANS(G245))*COS(RADIANS(E238))*COS(RADIANS(AP228))))&gt;90,0,$F$4*$F$5/E237^2*(SIN(RADIANS(G245))*SIN(RADIANS(E238))+COS(RADIANS(G245))*COS(RADIANS(E238))*COS(RADIANS(AP228))))</f>
        <v>0</v>
      </c>
      <c r="AQ245" s="3">
        <f>IF(DEGREES(ACOS(SIN(RADIANS(G245))*SIN(RADIANS(E238))+COS(RADIANS(G245))*COS(RADIANS(E238))*COS(RADIANS(AQ228))))&gt;90,0,$F$4*$F$5/E237^2*(SIN(RADIANS(G245))*SIN(RADIANS(E238))+COS(RADIANS(G245))*COS(RADIANS(E238))*COS(RADIANS(AQ228))))</f>
        <v>0</v>
      </c>
      <c r="AR245" s="3">
        <f>IF(DEGREES(ACOS(SIN(RADIANS(G245))*SIN(RADIANS(E238))+COS(RADIANS(G245))*COS(RADIANS(E238))*COS(RADIANS(AR228))))&gt;90,0,$F$4*$F$5/E237^2*(SIN(RADIANS(G245))*SIN(RADIANS(E238))+COS(RADIANS(G245))*COS(RADIANS(E238))*COS(RADIANS(AR228))))</f>
        <v>0</v>
      </c>
    </row>
    <row r="246" spans="2:44" ht="15.75" customHeight="1" x14ac:dyDescent="0.2">
      <c r="G246" s="3">
        <v>-70</v>
      </c>
      <c r="I246" s="3">
        <f>IF(DEGREES(ACOS(SIN(RADIANS(G246))*SIN(RADIANS(E238))+COS(RADIANS(G246))*COS(RADIANS(E238))*COS(RADIANS(I228))))&gt;90,0,$F$4*$F$5/E237^2*(SIN(RADIANS(G246))*SIN(RADIANS(E238))+COS(RADIANS(G246))*COS(RADIANS(E238))*COS(RADIANS(I228))))</f>
        <v>0</v>
      </c>
      <c r="J246" s="3">
        <f>IF(DEGREES(ACOS(SIN(RADIANS(G246))*SIN(RADIANS(E238))+COS(RADIANS(G246))*COS(RADIANS(E238))*COS(RADIANS(J228))))&gt;90,0,$F$4*$F$5/E237^2*(SIN(RADIANS(G246))*SIN(RADIANS(E238))+COS(RADIANS(G246))*COS(RADIANS(E238))*COS(RADIANS(J228))))</f>
        <v>0</v>
      </c>
      <c r="K246" s="3">
        <f>IF(DEGREES(ACOS(SIN(RADIANS(G246))*SIN(RADIANS(E238))+COS(RADIANS(G246))*COS(RADIANS(E238))*COS(RADIANS(K228))))&gt;90,0,$F$4*$F$5/E237^2*(SIN(RADIANS(G246))*SIN(RADIANS(E238))+COS(RADIANS(G246))*COS(RADIANS(E238))*COS(RADIANS(K228))))</f>
        <v>0</v>
      </c>
      <c r="L246" s="3">
        <f>IF(DEGREES(ACOS(SIN(RADIANS(G246))*SIN(RADIANS(E238))+COS(RADIANS(G246))*COS(RADIANS(E238))*COS(RADIANS(L228))))&gt;90,0,$F$4*$F$5/E237^2*(SIN(RADIANS(G246))*SIN(RADIANS(E238))+COS(RADIANS(G246))*COS(RADIANS(E238))*COS(RADIANS(L228))))</f>
        <v>0</v>
      </c>
      <c r="M246" s="3">
        <f>IF(DEGREES(ACOS(SIN(RADIANS(G246))*SIN(RADIANS(E238))+COS(RADIANS(G246))*COS(RADIANS(E238))*COS(RADIANS(M228))))&gt;90,0,$F$4*$F$5/E237^2*(SIN(RADIANS(G246))*SIN(RADIANS(E238))+COS(RADIANS(G246))*COS(RADIANS(E238))*COS(RADIANS(M228))))</f>
        <v>0</v>
      </c>
      <c r="N246" s="3">
        <f>IF(DEGREES(ACOS(SIN(RADIANS(G246))*SIN(RADIANS(E238))+COS(RADIANS(G246))*COS(RADIANS(E238))*COS(RADIANS(N228))))&gt;90,0,$F$4*$F$5/E237^2*(SIN(RADIANS(G246))*SIN(RADIANS(E238))+COS(RADIANS(G246))*COS(RADIANS(E238))*COS(RADIANS(N228))))</f>
        <v>0</v>
      </c>
      <c r="O246" s="3">
        <f>IF(DEGREES(ACOS(SIN(RADIANS(G246))*SIN(RADIANS(E238))+COS(RADIANS(G246))*COS(RADIANS(E238))*COS(RADIANS(O228))))&gt;90,0,$F$4*$F$5/E237^2*(SIN(RADIANS(G246))*SIN(RADIANS(E238))+COS(RADIANS(G246))*COS(RADIANS(E238))*COS(RADIANS(O228))))</f>
        <v>0</v>
      </c>
      <c r="P246" s="3">
        <f>IF(DEGREES(ACOS(SIN(RADIANS(G246))*SIN(RADIANS(E238))+COS(RADIANS(G246))*COS(RADIANS(E238))*COS(RADIANS(P228))))&gt;90,0,$F$4*$F$5/E237^2*(SIN(RADIANS(G246))*SIN(RADIANS(E238))+COS(RADIANS(G246))*COS(RADIANS(E238))*COS(RADIANS(P228))))</f>
        <v>0</v>
      </c>
      <c r="Q246" s="3">
        <f>IF(DEGREES(ACOS(SIN(RADIANS(G246))*SIN(RADIANS(E238))+COS(RADIANS(G246))*COS(RADIANS(E238))*COS(RADIANS(Q228))))&gt;90,0,$F$4*$F$5/E237^2*(SIN(RADIANS(G246))*SIN(RADIANS(E238))+COS(RADIANS(G246))*COS(RADIANS(E238))*COS(RADIANS(Q228))))</f>
        <v>0</v>
      </c>
      <c r="R246" s="3" t="e">
        <f>IF(DEGREES(ACOS(SIN(RADIANS(G246))*SIN(RADIANS(E238))+COS(RADIANS(G246))*COS(RADIANS(E238))*COS(RADIANS(R228))))&gt;90,0,$F$4*$F$5/E237^2*(SIN(RADIANS(G246))*SIN(RADIANS(E238))+COS(RADIANS(G246))*COS(RADIANS(E238))*COS(RADIANS(R228))))</f>
        <v>#DIV/0!</v>
      </c>
      <c r="S246" s="3" t="e">
        <f>IF(DEGREES(ACOS(SIN(RADIANS(G246))*SIN(RADIANS(E238))+COS(RADIANS(G246))*COS(RADIANS(E238))*COS(RADIANS(S228))))&gt;90,0,$F$4*$F$5/E237^2*(SIN(RADIANS(G246))*SIN(RADIANS(E238))+COS(RADIANS(G246))*COS(RADIANS(E238))*COS(RADIANS(S228))))</f>
        <v>#DIV/0!</v>
      </c>
      <c r="T246" s="3" t="e">
        <f>IF(DEGREES(ACOS(SIN(RADIANS(G246))*SIN(RADIANS(E238))+COS(RADIANS(G246))*COS(RADIANS(E238))*COS(RADIANS(T228))))&gt;90,0,$F$4*$F$5/E237^2*(SIN(RADIANS(G246))*SIN(RADIANS(E238))+COS(RADIANS(G246))*COS(RADIANS(E238))*COS(RADIANS(T228))))</f>
        <v>#DIV/0!</v>
      </c>
      <c r="U246" s="3" t="e">
        <f>IF(DEGREES(ACOS(SIN(RADIANS(G246))*SIN(RADIANS(E238))+COS(RADIANS(G246))*COS(RADIANS(E238))*COS(RADIANS(U228))))&gt;90,0,$F$4*$F$5/E237^2*(SIN(RADIANS(G246))*SIN(RADIANS(E238))+COS(RADIANS(G246))*COS(RADIANS(E238))*COS(RADIANS(U228))))</f>
        <v>#DIV/0!</v>
      </c>
      <c r="V246" s="3" t="e">
        <f>IF(DEGREES(ACOS(SIN(RADIANS(G246))*SIN(RADIANS(E238))+COS(RADIANS(G246))*COS(RADIANS(E238))*COS(RADIANS(V228))))&gt;90,0,$F$4*$F$5/E237^2*(SIN(RADIANS(G246))*SIN(RADIANS(E238))+COS(RADIANS(G246))*COS(RADIANS(E238))*COS(RADIANS(V228))))</f>
        <v>#DIV/0!</v>
      </c>
      <c r="W246" s="3" t="e">
        <f>IF(DEGREES(ACOS(SIN(RADIANS(G246))*SIN(RADIANS(E238))+COS(RADIANS(G246))*COS(RADIANS(E238))*COS(RADIANS(W228))))&gt;90,0,$F$4*$F$5/E237^2*(SIN(RADIANS(G246))*SIN(RADIANS(E238))+COS(RADIANS(G246))*COS(RADIANS(E238))*COS(RADIANS(W228))))</f>
        <v>#DIV/0!</v>
      </c>
      <c r="X246" s="3" t="e">
        <f>IF(DEGREES(ACOS(SIN(RADIANS(G246))*SIN(RADIANS(E238))+COS(RADIANS(G246))*COS(RADIANS(E238))*COS(RADIANS(X228))))&gt;90,0,$F$4*$F$5/E237^2*(SIN(RADIANS(G246))*SIN(RADIANS(E238))+COS(RADIANS(G246))*COS(RADIANS(E238))*COS(RADIANS(X228))))</f>
        <v>#DIV/0!</v>
      </c>
      <c r="Y246" s="3" t="e">
        <f>IF(DEGREES(ACOS(SIN(RADIANS(G246))*SIN(RADIANS(E238))+COS(RADIANS(G246))*COS(RADIANS(E238))*COS(RADIANS(Y228))))&gt;90,0,$F$4*$F$5/E237^2*(SIN(RADIANS(G246))*SIN(RADIANS(E238))+COS(RADIANS(G246))*COS(RADIANS(E238))*COS(RADIANS(Y228))))</f>
        <v>#DIV/0!</v>
      </c>
      <c r="Z246" s="3" t="e">
        <f>IF(DEGREES(ACOS(SIN(RADIANS(G246))*SIN(RADIANS(E238))+COS(RADIANS(G246))*COS(RADIANS(E238))*COS(RADIANS(Z228))))&gt;90,0,$F$4*$F$5/E237^2*(SIN(RADIANS(G246))*SIN(RADIANS(E238))+COS(RADIANS(G246))*COS(RADIANS(E238))*COS(RADIANS(Z228))))</f>
        <v>#DIV/0!</v>
      </c>
      <c r="AA246" s="3" t="e">
        <f>IF(DEGREES(ACOS(SIN(RADIANS(G246))*SIN(RADIANS(E238))+COS(RADIANS(G246))*COS(RADIANS(E238))*COS(RADIANS(AA228))))&gt;90,0,$F$4*$F$5/E237^2*(SIN(RADIANS(G246))*SIN(RADIANS(E238))+COS(RADIANS(G246))*COS(RADIANS(E238))*COS(RADIANS(AA228))))</f>
        <v>#DIV/0!</v>
      </c>
      <c r="AB246" s="3" t="e">
        <f>IF(DEGREES(ACOS(SIN(RADIANS(G246))*SIN(RADIANS(E238))+COS(RADIANS(G246))*COS(RADIANS(E238))*COS(RADIANS(AB228))))&gt;90,0,$F$4*$F$5/E237^2*(SIN(RADIANS(G246))*SIN(RADIANS(E238))+COS(RADIANS(G246))*COS(RADIANS(E238))*COS(RADIANS(AB228))))</f>
        <v>#DIV/0!</v>
      </c>
      <c r="AC246" s="3" t="e">
        <f>IF(DEGREES(ACOS(SIN(RADIANS(G246))*SIN(RADIANS(E238))+COS(RADIANS(G246))*COS(RADIANS(E238))*COS(RADIANS(AC228))))&gt;90,0,$F$4*$F$5/E237^2*(SIN(RADIANS(G246))*SIN(RADIANS(E238))+COS(RADIANS(G246))*COS(RADIANS(E238))*COS(RADIANS(AC228))))</f>
        <v>#DIV/0!</v>
      </c>
      <c r="AD246" s="3" t="e">
        <f>IF(DEGREES(ACOS(SIN(RADIANS(G246))*SIN(RADIANS(E238))+COS(RADIANS(G246))*COS(RADIANS(E238))*COS(RADIANS(AD228))))&gt;90,0,$F$4*$F$5/E237^2*(SIN(RADIANS(G246))*SIN(RADIANS(E238))+COS(RADIANS(G246))*COS(RADIANS(E238))*COS(RADIANS(AD228))))</f>
        <v>#DIV/0!</v>
      </c>
      <c r="AE246" s="3" t="e">
        <f>IF(DEGREES(ACOS(SIN(RADIANS(G246))*SIN(RADIANS(E238))+COS(RADIANS(G246))*COS(RADIANS(E238))*COS(RADIANS(AE228))))&gt;90,0,$F$4*$F$5/E237^2*(SIN(RADIANS(G246))*SIN(RADIANS(E238))+COS(RADIANS(G246))*COS(RADIANS(E238))*COS(RADIANS(AE228))))</f>
        <v>#DIV/0!</v>
      </c>
      <c r="AF246" s="3" t="e">
        <f>IF(DEGREES(ACOS(SIN(RADIANS(G246))*SIN(RADIANS(E238))+COS(RADIANS(G246))*COS(RADIANS(E238))*COS(RADIANS(AF228))))&gt;90,0,$F$4*$F$5/E237^2*(SIN(RADIANS(G246))*SIN(RADIANS(E238))+COS(RADIANS(G246))*COS(RADIANS(E238))*COS(RADIANS(AF228))))</f>
        <v>#DIV/0!</v>
      </c>
      <c r="AG246" s="3" t="e">
        <f>IF(DEGREES(ACOS(SIN(RADIANS(G246))*SIN(RADIANS(E238))+COS(RADIANS(G246))*COS(RADIANS(E238))*COS(RADIANS(AG228))))&gt;90,0,$F$4*$F$5/E237^2*(SIN(RADIANS(G246))*SIN(RADIANS(E238))+COS(RADIANS(G246))*COS(RADIANS(E238))*COS(RADIANS(AG228))))</f>
        <v>#DIV/0!</v>
      </c>
      <c r="AH246" s="3" t="e">
        <f>IF(DEGREES(ACOS(SIN(RADIANS(G246))*SIN(RADIANS(E238))+COS(RADIANS(G246))*COS(RADIANS(E238))*COS(RADIANS(AH228))))&gt;90,0,$F$4*$F$5/E237^2*(SIN(RADIANS(G246))*SIN(RADIANS(E238))+COS(RADIANS(G246))*COS(RADIANS(E238))*COS(RADIANS(AH228))))</f>
        <v>#DIV/0!</v>
      </c>
      <c r="AI246" s="3" t="e">
        <f>IF(DEGREES(ACOS(SIN(RADIANS(G246))*SIN(RADIANS(E238))+COS(RADIANS(G246))*COS(RADIANS(E238))*COS(RADIANS(AI228))))&gt;90,0,$F$4*$F$5/E237^2*(SIN(RADIANS(G246))*SIN(RADIANS(E238))+COS(RADIANS(G246))*COS(RADIANS(E238))*COS(RADIANS(AI228))))</f>
        <v>#DIV/0!</v>
      </c>
      <c r="AJ246" s="3" t="e">
        <f>IF(DEGREES(ACOS(SIN(RADIANS(G246))*SIN(RADIANS(E238))+COS(RADIANS(G246))*COS(RADIANS(E238))*COS(RADIANS(AJ228))))&gt;90,0,$F$4*$F$5/E237^2*(SIN(RADIANS(G246))*SIN(RADIANS(E238))+COS(RADIANS(G246))*COS(RADIANS(E238))*COS(RADIANS(AJ228))))</f>
        <v>#DIV/0!</v>
      </c>
      <c r="AK246" s="3">
        <f>IF(DEGREES(ACOS(SIN(RADIANS(G246))*SIN(RADIANS(E238))+COS(RADIANS(G246))*COS(RADIANS(E238))*COS(RADIANS(AK228))))&gt;90,0,$F$4*$F$5/E237^2*(SIN(RADIANS(G246))*SIN(RADIANS(E238))+COS(RADIANS(G246))*COS(RADIANS(E238))*COS(RADIANS(AK228))))</f>
        <v>0</v>
      </c>
      <c r="AL246" s="3">
        <f>IF(DEGREES(ACOS(SIN(RADIANS(G246))*SIN(RADIANS(E238))+COS(RADIANS(G246))*COS(RADIANS(E238))*COS(RADIANS(AL228))))&gt;90,0,$F$4*$F$5/E237^2*(SIN(RADIANS(G246))*SIN(RADIANS(E238))+COS(RADIANS(G246))*COS(RADIANS(E238))*COS(RADIANS(AL228))))</f>
        <v>0</v>
      </c>
      <c r="AM246" s="3">
        <f>IF(DEGREES(ACOS(SIN(RADIANS(G246))*SIN(RADIANS(E238))+COS(RADIANS(G246))*COS(RADIANS(E238))*COS(RADIANS(AM228))))&gt;90,0,$F$4*$F$5/E237^2*(SIN(RADIANS(G246))*SIN(RADIANS(E238))+COS(RADIANS(G246))*COS(RADIANS(E238))*COS(RADIANS(AM228))))</f>
        <v>0</v>
      </c>
      <c r="AN246" s="3">
        <f>IF(DEGREES(ACOS(SIN(RADIANS(G246))*SIN(RADIANS(E238))+COS(RADIANS(G246))*COS(RADIANS(E238))*COS(RADIANS(AN228))))&gt;90,0,$F$4*$F$5/E237^2*(SIN(RADIANS(G246))*SIN(RADIANS(E238))+COS(RADIANS(G246))*COS(RADIANS(E238))*COS(RADIANS(AN228))))</f>
        <v>0</v>
      </c>
      <c r="AO246" s="3">
        <f>IF(DEGREES(ACOS(SIN(RADIANS(G246))*SIN(RADIANS(E238))+COS(RADIANS(G246))*COS(RADIANS(E238))*COS(RADIANS(AO228))))&gt;90,0,$F$4*$F$5/E237^2*(SIN(RADIANS(G246))*SIN(RADIANS(E238))+COS(RADIANS(G246))*COS(RADIANS(E238))*COS(RADIANS(AO228))))</f>
        <v>0</v>
      </c>
      <c r="AP246" s="3">
        <f>IF(DEGREES(ACOS(SIN(RADIANS(G246))*SIN(RADIANS(E238))+COS(RADIANS(G246))*COS(RADIANS(E238))*COS(RADIANS(AP228))))&gt;90,0,$F$4*$F$5/E237^2*(SIN(RADIANS(G246))*SIN(RADIANS(E238))+COS(RADIANS(G246))*COS(RADIANS(E238))*COS(RADIANS(AP228))))</f>
        <v>0</v>
      </c>
      <c r="AQ246" s="3">
        <f>IF(DEGREES(ACOS(SIN(RADIANS(G246))*SIN(RADIANS(E238))+COS(RADIANS(G246))*COS(RADIANS(E238))*COS(RADIANS(AQ228))))&gt;90,0,$F$4*$F$5/E237^2*(SIN(RADIANS(G246))*SIN(RADIANS(E238))+COS(RADIANS(G246))*COS(RADIANS(E238))*COS(RADIANS(AQ228))))</f>
        <v>0</v>
      </c>
      <c r="AR246" s="3">
        <f>IF(DEGREES(ACOS(SIN(RADIANS(G246))*SIN(RADIANS(E238))+COS(RADIANS(G246))*COS(RADIANS(E238))*COS(RADIANS(AR228))))&gt;90,0,$F$4*$F$5/E237^2*(SIN(RADIANS(G246))*SIN(RADIANS(E238))+COS(RADIANS(G246))*COS(RADIANS(E238))*COS(RADIANS(AR228))))</f>
        <v>0</v>
      </c>
    </row>
    <row r="247" spans="2:44" ht="15.75" customHeight="1" x14ac:dyDescent="0.2">
      <c r="G247" s="3">
        <v>-80</v>
      </c>
      <c r="I247" s="3">
        <f>IF(DEGREES(ACOS(SIN(RADIANS(G247))*SIN(RADIANS(E238))+COS(RADIANS(G247))*COS(RADIANS(E238))*COS(RADIANS(I228))))&gt;90,0,$F$4*$F$5/E237^2*(SIN(RADIANS(G247))*SIN(RADIANS(E238))+COS(RADIANS(G247))*COS(RADIANS(E238))*COS(RADIANS(I228))))</f>
        <v>0</v>
      </c>
      <c r="J247" s="3">
        <f>IF(DEGREES(ACOS(SIN(RADIANS(G247))*SIN(RADIANS(E238))+COS(RADIANS(G247))*COS(RADIANS(E238))*COS(RADIANS(J228))))&gt;90,0,$F$4*$F$5/E237^2*(SIN(RADIANS(G247))*SIN(RADIANS(E238))+COS(RADIANS(G247))*COS(RADIANS(E238))*COS(RADIANS(J228))))</f>
        <v>0</v>
      </c>
      <c r="K247" s="3">
        <f>IF(DEGREES(ACOS(SIN(RADIANS(G247))*SIN(RADIANS(E238))+COS(RADIANS(G247))*COS(RADIANS(E238))*COS(RADIANS(K228))))&gt;90,0,$F$4*$F$5/E237^2*(SIN(RADIANS(G247))*SIN(RADIANS(E238))+COS(RADIANS(G247))*COS(RADIANS(E238))*COS(RADIANS(K228))))</f>
        <v>0</v>
      </c>
      <c r="L247" s="3">
        <f>IF(DEGREES(ACOS(SIN(RADIANS(G247))*SIN(RADIANS(E238))+COS(RADIANS(G247))*COS(RADIANS(E238))*COS(RADIANS(L228))))&gt;90,0,$F$4*$F$5/E237^2*(SIN(RADIANS(G247))*SIN(RADIANS(E238))+COS(RADIANS(G247))*COS(RADIANS(E238))*COS(RADIANS(L228))))</f>
        <v>0</v>
      </c>
      <c r="M247" s="3">
        <f>IF(DEGREES(ACOS(SIN(RADIANS(G247))*SIN(RADIANS(E238))+COS(RADIANS(G247))*COS(RADIANS(E238))*COS(RADIANS(M228))))&gt;90,0,$F$4*$F$5/E237^2*(SIN(RADIANS(G247))*SIN(RADIANS(E238))+COS(RADIANS(G247))*COS(RADIANS(E238))*COS(RADIANS(M228))))</f>
        <v>0</v>
      </c>
      <c r="N247" s="3">
        <f>IF(DEGREES(ACOS(SIN(RADIANS(G247))*SIN(RADIANS(E238))+COS(RADIANS(G247))*COS(RADIANS(E238))*COS(RADIANS(N228))))&gt;90,0,$F$4*$F$5/E237^2*(SIN(RADIANS(G247))*SIN(RADIANS(E238))+COS(RADIANS(G247))*COS(RADIANS(E238))*COS(RADIANS(N228))))</f>
        <v>0</v>
      </c>
      <c r="O247" s="3">
        <f>IF(DEGREES(ACOS(SIN(RADIANS(G247))*SIN(RADIANS(E238))+COS(RADIANS(G247))*COS(RADIANS(E238))*COS(RADIANS(O228))))&gt;90,0,$F$4*$F$5/E237^2*(SIN(RADIANS(G247))*SIN(RADIANS(E238))+COS(RADIANS(G247))*COS(RADIANS(E238))*COS(RADIANS(O228))))</f>
        <v>0</v>
      </c>
      <c r="P247" s="3">
        <f>IF(DEGREES(ACOS(SIN(RADIANS(G247))*SIN(RADIANS(E238))+COS(RADIANS(G247))*COS(RADIANS(E238))*COS(RADIANS(P228))))&gt;90,0,$F$4*$F$5/E237^2*(SIN(RADIANS(G247))*SIN(RADIANS(E238))+COS(RADIANS(G247))*COS(RADIANS(E238))*COS(RADIANS(P228))))</f>
        <v>0</v>
      </c>
      <c r="Q247" s="3">
        <f>IF(DEGREES(ACOS(SIN(RADIANS(G247))*SIN(RADIANS(E238))+COS(RADIANS(G247))*COS(RADIANS(E238))*COS(RADIANS(Q228))))&gt;90,0,$F$4*$F$5/E237^2*(SIN(RADIANS(G247))*SIN(RADIANS(E238))+COS(RADIANS(G247))*COS(RADIANS(E238))*COS(RADIANS(Q228))))</f>
        <v>0</v>
      </c>
      <c r="R247" s="3" t="e">
        <f>IF(DEGREES(ACOS(SIN(RADIANS(G247))*SIN(RADIANS(E238))+COS(RADIANS(G247))*COS(RADIANS(E238))*COS(RADIANS(R228))))&gt;90,0,$F$4*$F$5/E237^2*(SIN(RADIANS(G247))*SIN(RADIANS(E238))+COS(RADIANS(G247))*COS(RADIANS(E238))*COS(RADIANS(R228))))</f>
        <v>#DIV/0!</v>
      </c>
      <c r="S247" s="3" t="e">
        <f>IF(DEGREES(ACOS(SIN(RADIANS(G247))*SIN(RADIANS(E238))+COS(RADIANS(G247))*COS(RADIANS(E238))*COS(RADIANS(S228))))&gt;90,0,$F$4*$F$5/E237^2*(SIN(RADIANS(G247))*SIN(RADIANS(E238))+COS(RADIANS(G247))*COS(RADIANS(E238))*COS(RADIANS(S228))))</f>
        <v>#DIV/0!</v>
      </c>
      <c r="T247" s="3" t="e">
        <f>IF(DEGREES(ACOS(SIN(RADIANS(G247))*SIN(RADIANS(E238))+COS(RADIANS(G247))*COS(RADIANS(E238))*COS(RADIANS(T228))))&gt;90,0,$F$4*$F$5/E237^2*(SIN(RADIANS(G247))*SIN(RADIANS(E238))+COS(RADIANS(G247))*COS(RADIANS(E238))*COS(RADIANS(T228))))</f>
        <v>#DIV/0!</v>
      </c>
      <c r="U247" s="3" t="e">
        <f>IF(DEGREES(ACOS(SIN(RADIANS(G247))*SIN(RADIANS(E238))+COS(RADIANS(G247))*COS(RADIANS(E238))*COS(RADIANS(U228))))&gt;90,0,$F$4*$F$5/E237^2*(SIN(RADIANS(G247))*SIN(RADIANS(E238))+COS(RADIANS(G247))*COS(RADIANS(E238))*COS(RADIANS(U228))))</f>
        <v>#DIV/0!</v>
      </c>
      <c r="V247" s="3" t="e">
        <f>IF(DEGREES(ACOS(SIN(RADIANS(G247))*SIN(RADIANS(E238))+COS(RADIANS(G247))*COS(RADIANS(E238))*COS(RADIANS(V228))))&gt;90,0,$F$4*$F$5/E237^2*(SIN(RADIANS(G247))*SIN(RADIANS(E238))+COS(RADIANS(G247))*COS(RADIANS(E238))*COS(RADIANS(V228))))</f>
        <v>#DIV/0!</v>
      </c>
      <c r="W247" s="3" t="e">
        <f>IF(DEGREES(ACOS(SIN(RADIANS(G247))*SIN(RADIANS(E238))+COS(RADIANS(G247))*COS(RADIANS(E238))*COS(RADIANS(W228))))&gt;90,0,$F$4*$F$5/E237^2*(SIN(RADIANS(G247))*SIN(RADIANS(E238))+COS(RADIANS(G247))*COS(RADIANS(E238))*COS(RADIANS(W228))))</f>
        <v>#DIV/0!</v>
      </c>
      <c r="X247" s="3" t="e">
        <f>IF(DEGREES(ACOS(SIN(RADIANS(G247))*SIN(RADIANS(E238))+COS(RADIANS(G247))*COS(RADIANS(E238))*COS(RADIANS(X228))))&gt;90,0,$F$4*$F$5/E237^2*(SIN(RADIANS(G247))*SIN(RADIANS(E238))+COS(RADIANS(G247))*COS(RADIANS(E238))*COS(RADIANS(X228))))</f>
        <v>#DIV/0!</v>
      </c>
      <c r="Y247" s="3" t="e">
        <f>IF(DEGREES(ACOS(SIN(RADIANS(G247))*SIN(RADIANS(E238))+COS(RADIANS(G247))*COS(RADIANS(E238))*COS(RADIANS(Y228))))&gt;90,0,$F$4*$F$5/E237^2*(SIN(RADIANS(G247))*SIN(RADIANS(E238))+COS(RADIANS(G247))*COS(RADIANS(E238))*COS(RADIANS(Y228))))</f>
        <v>#DIV/0!</v>
      </c>
      <c r="Z247" s="3" t="e">
        <f>IF(DEGREES(ACOS(SIN(RADIANS(G247))*SIN(RADIANS(E238))+COS(RADIANS(G247))*COS(RADIANS(E238))*COS(RADIANS(Z228))))&gt;90,0,$F$4*$F$5/E237^2*(SIN(RADIANS(G247))*SIN(RADIANS(E238))+COS(RADIANS(G247))*COS(RADIANS(E238))*COS(RADIANS(Z228))))</f>
        <v>#DIV/0!</v>
      </c>
      <c r="AA247" s="3" t="e">
        <f>IF(DEGREES(ACOS(SIN(RADIANS(G247))*SIN(RADIANS(E238))+COS(RADIANS(G247))*COS(RADIANS(E238))*COS(RADIANS(AA228))))&gt;90,0,$F$4*$F$5/E237^2*(SIN(RADIANS(G247))*SIN(RADIANS(E238))+COS(RADIANS(G247))*COS(RADIANS(E238))*COS(RADIANS(AA228))))</f>
        <v>#DIV/0!</v>
      </c>
      <c r="AB247" s="3" t="e">
        <f>IF(DEGREES(ACOS(SIN(RADIANS(G247))*SIN(RADIANS(E238))+COS(RADIANS(G247))*COS(RADIANS(E238))*COS(RADIANS(AB228))))&gt;90,0,$F$4*$F$5/E237^2*(SIN(RADIANS(G247))*SIN(RADIANS(E238))+COS(RADIANS(G247))*COS(RADIANS(E238))*COS(RADIANS(AB228))))</f>
        <v>#DIV/0!</v>
      </c>
      <c r="AC247" s="3" t="e">
        <f>IF(DEGREES(ACOS(SIN(RADIANS(G247))*SIN(RADIANS(E238))+COS(RADIANS(G247))*COS(RADIANS(E238))*COS(RADIANS(AC228))))&gt;90,0,$F$4*$F$5/E237^2*(SIN(RADIANS(G247))*SIN(RADIANS(E238))+COS(RADIANS(G247))*COS(RADIANS(E238))*COS(RADIANS(AC228))))</f>
        <v>#DIV/0!</v>
      </c>
      <c r="AD247" s="3" t="e">
        <f>IF(DEGREES(ACOS(SIN(RADIANS(G247))*SIN(RADIANS(E238))+COS(RADIANS(G247))*COS(RADIANS(E238))*COS(RADIANS(AD228))))&gt;90,0,$F$4*$F$5/E237^2*(SIN(RADIANS(G247))*SIN(RADIANS(E238))+COS(RADIANS(G247))*COS(RADIANS(E238))*COS(RADIANS(AD228))))</f>
        <v>#DIV/0!</v>
      </c>
      <c r="AE247" s="3" t="e">
        <f>IF(DEGREES(ACOS(SIN(RADIANS(G247))*SIN(RADIANS(E238))+COS(RADIANS(G247))*COS(RADIANS(E238))*COS(RADIANS(AE228))))&gt;90,0,$F$4*$F$5/E237^2*(SIN(RADIANS(G247))*SIN(RADIANS(E238))+COS(RADIANS(G247))*COS(RADIANS(E238))*COS(RADIANS(AE228))))</f>
        <v>#DIV/0!</v>
      </c>
      <c r="AF247" s="3" t="e">
        <f>IF(DEGREES(ACOS(SIN(RADIANS(G247))*SIN(RADIANS(E238))+COS(RADIANS(G247))*COS(RADIANS(E238))*COS(RADIANS(AF228))))&gt;90,0,$F$4*$F$5/E237^2*(SIN(RADIANS(G247))*SIN(RADIANS(E238))+COS(RADIANS(G247))*COS(RADIANS(E238))*COS(RADIANS(AF228))))</f>
        <v>#DIV/0!</v>
      </c>
      <c r="AG247" s="3" t="e">
        <f>IF(DEGREES(ACOS(SIN(RADIANS(G247))*SIN(RADIANS(E238))+COS(RADIANS(G247))*COS(RADIANS(E238))*COS(RADIANS(AG228))))&gt;90,0,$F$4*$F$5/E237^2*(SIN(RADIANS(G247))*SIN(RADIANS(E238))+COS(RADIANS(G247))*COS(RADIANS(E238))*COS(RADIANS(AG228))))</f>
        <v>#DIV/0!</v>
      </c>
      <c r="AH247" s="3" t="e">
        <f>IF(DEGREES(ACOS(SIN(RADIANS(G247))*SIN(RADIANS(E238))+COS(RADIANS(G247))*COS(RADIANS(E238))*COS(RADIANS(AH228))))&gt;90,0,$F$4*$F$5/E237^2*(SIN(RADIANS(G247))*SIN(RADIANS(E238))+COS(RADIANS(G247))*COS(RADIANS(E238))*COS(RADIANS(AH228))))</f>
        <v>#DIV/0!</v>
      </c>
      <c r="AI247" s="3" t="e">
        <f>IF(DEGREES(ACOS(SIN(RADIANS(G247))*SIN(RADIANS(E238))+COS(RADIANS(G247))*COS(RADIANS(E238))*COS(RADIANS(AI228))))&gt;90,0,$F$4*$F$5/E237^2*(SIN(RADIANS(G247))*SIN(RADIANS(E238))+COS(RADIANS(G247))*COS(RADIANS(E238))*COS(RADIANS(AI228))))</f>
        <v>#DIV/0!</v>
      </c>
      <c r="AJ247" s="3" t="e">
        <f>IF(DEGREES(ACOS(SIN(RADIANS(G247))*SIN(RADIANS(E238))+COS(RADIANS(G247))*COS(RADIANS(E238))*COS(RADIANS(AJ228))))&gt;90,0,$F$4*$F$5/E237^2*(SIN(RADIANS(G247))*SIN(RADIANS(E238))+COS(RADIANS(G247))*COS(RADIANS(E238))*COS(RADIANS(AJ228))))</f>
        <v>#DIV/0!</v>
      </c>
      <c r="AK247" s="3">
        <f>IF(DEGREES(ACOS(SIN(RADIANS(G247))*SIN(RADIANS(E238))+COS(RADIANS(G247))*COS(RADIANS(E238))*COS(RADIANS(AK228))))&gt;90,0,$F$4*$F$5/E237^2*(SIN(RADIANS(G247))*SIN(RADIANS(E238))+COS(RADIANS(G247))*COS(RADIANS(E238))*COS(RADIANS(AK228))))</f>
        <v>0</v>
      </c>
      <c r="AL247" s="3">
        <f>IF(DEGREES(ACOS(SIN(RADIANS(G247))*SIN(RADIANS(E238))+COS(RADIANS(G247))*COS(RADIANS(E238))*COS(RADIANS(AL228))))&gt;90,0,$F$4*$F$5/E237^2*(SIN(RADIANS(G247))*SIN(RADIANS(E238))+COS(RADIANS(G247))*COS(RADIANS(E238))*COS(RADIANS(AL228))))</f>
        <v>0</v>
      </c>
      <c r="AM247" s="3">
        <f>IF(DEGREES(ACOS(SIN(RADIANS(G247))*SIN(RADIANS(E238))+COS(RADIANS(G247))*COS(RADIANS(E238))*COS(RADIANS(AM228))))&gt;90,0,$F$4*$F$5/E237^2*(SIN(RADIANS(G247))*SIN(RADIANS(E238))+COS(RADIANS(G247))*COS(RADIANS(E238))*COS(RADIANS(AM228))))</f>
        <v>0</v>
      </c>
      <c r="AN247" s="3">
        <f>IF(DEGREES(ACOS(SIN(RADIANS(G247))*SIN(RADIANS(E238))+COS(RADIANS(G247))*COS(RADIANS(E238))*COS(RADIANS(AN228))))&gt;90,0,$F$4*$F$5/E237^2*(SIN(RADIANS(G247))*SIN(RADIANS(E238))+COS(RADIANS(G247))*COS(RADIANS(E238))*COS(RADIANS(AN228))))</f>
        <v>0</v>
      </c>
      <c r="AO247" s="3">
        <f>IF(DEGREES(ACOS(SIN(RADIANS(G247))*SIN(RADIANS(E238))+COS(RADIANS(G247))*COS(RADIANS(E238))*COS(RADIANS(AO228))))&gt;90,0,$F$4*$F$5/E237^2*(SIN(RADIANS(G247))*SIN(RADIANS(E238))+COS(RADIANS(G247))*COS(RADIANS(E238))*COS(RADIANS(AO228))))</f>
        <v>0</v>
      </c>
      <c r="AP247" s="3">
        <f>IF(DEGREES(ACOS(SIN(RADIANS(G247))*SIN(RADIANS(E238))+COS(RADIANS(G247))*COS(RADIANS(E238))*COS(RADIANS(AP228))))&gt;90,0,$F$4*$F$5/E237^2*(SIN(RADIANS(G247))*SIN(RADIANS(E238))+COS(RADIANS(G247))*COS(RADIANS(E238))*COS(RADIANS(AP228))))</f>
        <v>0</v>
      </c>
      <c r="AQ247" s="3">
        <f>IF(DEGREES(ACOS(SIN(RADIANS(G247))*SIN(RADIANS(E238))+COS(RADIANS(G247))*COS(RADIANS(E238))*COS(RADIANS(AQ228))))&gt;90,0,$F$4*$F$5/E237^2*(SIN(RADIANS(G247))*SIN(RADIANS(E238))+COS(RADIANS(G247))*COS(RADIANS(E238))*COS(RADIANS(AQ228))))</f>
        <v>0</v>
      </c>
      <c r="AR247" s="3">
        <f>IF(DEGREES(ACOS(SIN(RADIANS(G247))*SIN(RADIANS(E238))+COS(RADIANS(G247))*COS(RADIANS(E238))*COS(RADIANS(AR228))))&gt;90,0,$F$4*$F$5/E237^2*(SIN(RADIANS(G247))*SIN(RADIANS(E238))+COS(RADIANS(G247))*COS(RADIANS(E238))*COS(RADIANS(AR228))))</f>
        <v>0</v>
      </c>
    </row>
    <row r="248" spans="2:44" ht="15.75" customHeight="1" x14ac:dyDescent="0.2">
      <c r="G248" s="3">
        <v>-90</v>
      </c>
      <c r="I248" s="3" t="e">
        <f>IF(DEGREES(ACOS(SIN(RADIANS(G248))*SIN(RADIANS(E238))+COS(RADIANS(G248))*COS(RADIANS(E238))*COS(RADIANS(I228))))&gt;90,0,$F$4*$F$5/E237^2*(SIN(RADIANS(G248))*SIN(RADIANS(E238))+COS(RADIANS(G248))*COS(RADIANS(E238))*COS(RADIANS(I228))))</f>
        <v>#DIV/0!</v>
      </c>
      <c r="J248" s="3" t="e">
        <f>IF(DEGREES(ACOS(SIN(RADIANS(G248))*SIN(RADIANS(E238))+COS(RADIANS(G248))*COS(RADIANS(E238))*COS(RADIANS(J228))))&gt;90,0,$F$4*$F$5/E237^2*(SIN(RADIANS(G248))*SIN(RADIANS(E238))+COS(RADIANS(G248))*COS(RADIANS(E238))*COS(RADIANS(J228))))</f>
        <v>#DIV/0!</v>
      </c>
      <c r="K248" s="3" t="e">
        <f>IF(DEGREES(ACOS(SIN(RADIANS(G248))*SIN(RADIANS(E238))+COS(RADIANS(G248))*COS(RADIANS(E238))*COS(RADIANS(K228))))&gt;90,0,$F$4*$F$5/E237^2*(SIN(RADIANS(G248))*SIN(RADIANS(E238))+COS(RADIANS(G248))*COS(RADIANS(E238))*COS(RADIANS(K228))))</f>
        <v>#DIV/0!</v>
      </c>
      <c r="L248" s="3" t="e">
        <f>IF(DEGREES(ACOS(SIN(RADIANS(G248))*SIN(RADIANS(E238))+COS(RADIANS(G248))*COS(RADIANS(E238))*COS(RADIANS(L228))))&gt;90,0,$F$4*$F$5/E237^2*(SIN(RADIANS(G248))*SIN(RADIANS(E238))+COS(RADIANS(G248))*COS(RADIANS(E238))*COS(RADIANS(L228))))</f>
        <v>#DIV/0!</v>
      </c>
      <c r="M248" s="3" t="e">
        <f>IF(DEGREES(ACOS(SIN(RADIANS(G248))*SIN(RADIANS(E238))+COS(RADIANS(G248))*COS(RADIANS(E238))*COS(RADIANS(M228))))&gt;90,0,$F$4*$F$5/E237^2*(SIN(RADIANS(G248))*SIN(RADIANS(E238))+COS(RADIANS(G248))*COS(RADIANS(E238))*COS(RADIANS(M228))))</f>
        <v>#DIV/0!</v>
      </c>
      <c r="N248" s="3" t="e">
        <f>IF(DEGREES(ACOS(SIN(RADIANS(G248))*SIN(RADIANS(E238))+COS(RADIANS(G248))*COS(RADIANS(E238))*COS(RADIANS(N228))))&gt;90,0,$F$4*$F$5/E237^2*(SIN(RADIANS(G248))*SIN(RADIANS(E238))+COS(RADIANS(G248))*COS(RADIANS(E238))*COS(RADIANS(N228))))</f>
        <v>#DIV/0!</v>
      </c>
      <c r="O248" s="3" t="e">
        <f>IF(DEGREES(ACOS(SIN(RADIANS(G248))*SIN(RADIANS(E238))+COS(RADIANS(G248))*COS(RADIANS(E238))*COS(RADIANS(O228))))&gt;90,0,$F$4*$F$5/E237^2*(SIN(RADIANS(G248))*SIN(RADIANS(E238))+COS(RADIANS(G248))*COS(RADIANS(E238))*COS(RADIANS(O228))))</f>
        <v>#DIV/0!</v>
      </c>
      <c r="P248" s="3" t="e">
        <f>IF(DEGREES(ACOS(SIN(RADIANS(G248))*SIN(RADIANS(E238))+COS(RADIANS(G248))*COS(RADIANS(E238))*COS(RADIANS(P228))))&gt;90,0,$F$4*$F$5/E237^2*(SIN(RADIANS(G248))*SIN(RADIANS(E238))+COS(RADIANS(G248))*COS(RADIANS(E238))*COS(RADIANS(P228))))</f>
        <v>#DIV/0!</v>
      </c>
      <c r="Q248" s="3" t="e">
        <f>IF(DEGREES(ACOS(SIN(RADIANS(G248))*SIN(RADIANS(E238))+COS(RADIANS(G248))*COS(RADIANS(E238))*COS(RADIANS(Q228))))&gt;90,0,$F$4*$F$5/E237^2*(SIN(RADIANS(G248))*SIN(RADIANS(E238))+COS(RADIANS(G248))*COS(RADIANS(E238))*COS(RADIANS(Q228))))</f>
        <v>#DIV/0!</v>
      </c>
      <c r="R248" s="3" t="e">
        <f>IF(DEGREES(ACOS(SIN(RADIANS(G248))*SIN(RADIANS(E238))+COS(RADIANS(G248))*COS(RADIANS(E238))*COS(RADIANS(R228))))&gt;90,0,$F$4*$F$5/E237^2*(SIN(RADIANS(G248))*SIN(RADIANS(E238))+COS(RADIANS(G248))*COS(RADIANS(E238))*COS(RADIANS(R228))))</f>
        <v>#DIV/0!</v>
      </c>
      <c r="S248" s="3" t="e">
        <f>IF(DEGREES(ACOS(SIN(RADIANS(G248))*SIN(RADIANS(E238))+COS(RADIANS(G248))*COS(RADIANS(E238))*COS(RADIANS(S228))))&gt;90,0,$F$4*$F$5/E237^2*(SIN(RADIANS(G248))*SIN(RADIANS(E238))+COS(RADIANS(G248))*COS(RADIANS(E238))*COS(RADIANS(S228))))</f>
        <v>#DIV/0!</v>
      </c>
      <c r="T248" s="3" t="e">
        <f>IF(DEGREES(ACOS(SIN(RADIANS(G248))*SIN(RADIANS(E238))+COS(RADIANS(G248))*COS(RADIANS(E238))*COS(RADIANS(T228))))&gt;90,0,$F$4*$F$5/E237^2*(SIN(RADIANS(G248))*SIN(RADIANS(E238))+COS(RADIANS(G248))*COS(RADIANS(E238))*COS(RADIANS(T228))))</f>
        <v>#DIV/0!</v>
      </c>
      <c r="U248" s="3" t="e">
        <f>IF(DEGREES(ACOS(SIN(RADIANS(G248))*SIN(RADIANS(E238))+COS(RADIANS(G248))*COS(RADIANS(E238))*COS(RADIANS(U228))))&gt;90,0,$F$4*$F$5/E237^2*(SIN(RADIANS(G248))*SIN(RADIANS(E238))+COS(RADIANS(G248))*COS(RADIANS(E238))*COS(RADIANS(U228))))</f>
        <v>#DIV/0!</v>
      </c>
      <c r="V248" s="3" t="e">
        <f>IF(DEGREES(ACOS(SIN(RADIANS(G248))*SIN(RADIANS(E238))+COS(RADIANS(G248))*COS(RADIANS(E238))*COS(RADIANS(V228))))&gt;90,0,$F$4*$F$5/E237^2*(SIN(RADIANS(G248))*SIN(RADIANS(E238))+COS(RADIANS(G248))*COS(RADIANS(E238))*COS(RADIANS(V228))))</f>
        <v>#DIV/0!</v>
      </c>
      <c r="W248" s="3" t="e">
        <f>IF(DEGREES(ACOS(SIN(RADIANS(G248))*SIN(RADIANS(E238))+COS(RADIANS(G248))*COS(RADIANS(E238))*COS(RADIANS(W228))))&gt;90,0,$F$4*$F$5/E237^2*(SIN(RADIANS(G248))*SIN(RADIANS(E238))+COS(RADIANS(G248))*COS(RADIANS(E238))*COS(RADIANS(W228))))</f>
        <v>#DIV/0!</v>
      </c>
      <c r="X248" s="3" t="e">
        <f>IF(DEGREES(ACOS(SIN(RADIANS(G248))*SIN(RADIANS(E238))+COS(RADIANS(G248))*COS(RADIANS(E238))*COS(RADIANS(X228))))&gt;90,0,$F$4*$F$5/E237^2*(SIN(RADIANS(G248))*SIN(RADIANS(E238))+COS(RADIANS(G248))*COS(RADIANS(E238))*COS(RADIANS(X228))))</f>
        <v>#DIV/0!</v>
      </c>
      <c r="Y248" s="3" t="e">
        <f>IF(DEGREES(ACOS(SIN(RADIANS(G248))*SIN(RADIANS(E238))+COS(RADIANS(G248))*COS(RADIANS(E238))*COS(RADIANS(Y228))))&gt;90,0,$F$4*$F$5/E237^2*(SIN(RADIANS(G248))*SIN(RADIANS(E238))+COS(RADIANS(G248))*COS(RADIANS(E238))*COS(RADIANS(Y228))))</f>
        <v>#DIV/0!</v>
      </c>
      <c r="Z248" s="3" t="e">
        <f>IF(DEGREES(ACOS(SIN(RADIANS(G248))*SIN(RADIANS(E238))+COS(RADIANS(G248))*COS(RADIANS(E238))*COS(RADIANS(Z228))))&gt;90,0,$F$4*$F$5/E237^2*(SIN(RADIANS(G248))*SIN(RADIANS(E238))+COS(RADIANS(G248))*COS(RADIANS(E238))*COS(RADIANS(Z228))))</f>
        <v>#DIV/0!</v>
      </c>
      <c r="AA248" s="3" t="e">
        <f>IF(DEGREES(ACOS(SIN(RADIANS(G248))*SIN(RADIANS(E238))+COS(RADIANS(G248))*COS(RADIANS(E238))*COS(RADIANS(AA228))))&gt;90,0,$F$4*$F$5/E237^2*(SIN(RADIANS(G248))*SIN(RADIANS(E238))+COS(RADIANS(G248))*COS(RADIANS(E238))*COS(RADIANS(AA228))))</f>
        <v>#DIV/0!</v>
      </c>
      <c r="AB248" s="3" t="e">
        <f>IF(DEGREES(ACOS(SIN(RADIANS(G248))*SIN(RADIANS(E238))+COS(RADIANS(G248))*COS(RADIANS(E238))*COS(RADIANS(AB228))))&gt;90,0,$F$4*$F$5/E237^2*(SIN(RADIANS(G248))*SIN(RADIANS(E238))+COS(RADIANS(G248))*COS(RADIANS(E238))*COS(RADIANS(AB228))))</f>
        <v>#DIV/0!</v>
      </c>
      <c r="AC248" s="3" t="e">
        <f>IF(DEGREES(ACOS(SIN(RADIANS(G248))*SIN(RADIANS(E238))+COS(RADIANS(G248))*COS(RADIANS(E238))*COS(RADIANS(AC228))))&gt;90,0,$F$4*$F$5/E237^2*(SIN(RADIANS(G248))*SIN(RADIANS(E238))+COS(RADIANS(G248))*COS(RADIANS(E238))*COS(RADIANS(AC228))))</f>
        <v>#DIV/0!</v>
      </c>
      <c r="AD248" s="3" t="e">
        <f>IF(DEGREES(ACOS(SIN(RADIANS(G248))*SIN(RADIANS(E238))+COS(RADIANS(G248))*COS(RADIANS(E238))*COS(RADIANS(AD228))))&gt;90,0,$F$4*$F$5/E237^2*(SIN(RADIANS(G248))*SIN(RADIANS(E238))+COS(RADIANS(G248))*COS(RADIANS(E238))*COS(RADIANS(AD228))))</f>
        <v>#DIV/0!</v>
      </c>
      <c r="AE248" s="3" t="e">
        <f>IF(DEGREES(ACOS(SIN(RADIANS(G248))*SIN(RADIANS(E238))+COS(RADIANS(G248))*COS(RADIANS(E238))*COS(RADIANS(AE228))))&gt;90,0,$F$4*$F$5/E237^2*(SIN(RADIANS(G248))*SIN(RADIANS(E238))+COS(RADIANS(G248))*COS(RADIANS(E238))*COS(RADIANS(AE228))))</f>
        <v>#DIV/0!</v>
      </c>
      <c r="AF248" s="3" t="e">
        <f>IF(DEGREES(ACOS(SIN(RADIANS(G248))*SIN(RADIANS(E238))+COS(RADIANS(G248))*COS(RADIANS(E238))*COS(RADIANS(AF228))))&gt;90,0,$F$4*$F$5/E237^2*(SIN(RADIANS(G248))*SIN(RADIANS(E238))+COS(RADIANS(G248))*COS(RADIANS(E238))*COS(RADIANS(AF228))))</f>
        <v>#DIV/0!</v>
      </c>
      <c r="AG248" s="3" t="e">
        <f>IF(DEGREES(ACOS(SIN(RADIANS(G248))*SIN(RADIANS(E238))+COS(RADIANS(G248))*COS(RADIANS(E238))*COS(RADIANS(AG228))))&gt;90,0,$F$4*$F$5/E237^2*(SIN(RADIANS(G248))*SIN(RADIANS(E238))+COS(RADIANS(G248))*COS(RADIANS(E238))*COS(RADIANS(AG228))))</f>
        <v>#DIV/0!</v>
      </c>
      <c r="AH248" s="3" t="e">
        <f>IF(DEGREES(ACOS(SIN(RADIANS(G248))*SIN(RADIANS(E238))+COS(RADIANS(G248))*COS(RADIANS(E238))*COS(RADIANS(AH228))))&gt;90,0,$F$4*$F$5/E237^2*(SIN(RADIANS(G248))*SIN(RADIANS(E238))+COS(RADIANS(G248))*COS(RADIANS(E238))*COS(RADIANS(AH228))))</f>
        <v>#DIV/0!</v>
      </c>
      <c r="AI248" s="3" t="e">
        <f>IF(DEGREES(ACOS(SIN(RADIANS(G248))*SIN(RADIANS(E238))+COS(RADIANS(G248))*COS(RADIANS(E238))*COS(RADIANS(AI228))))&gt;90,0,$F$4*$F$5/E237^2*(SIN(RADIANS(G248))*SIN(RADIANS(E238))+COS(RADIANS(G248))*COS(RADIANS(E238))*COS(RADIANS(AI228))))</f>
        <v>#DIV/0!</v>
      </c>
      <c r="AJ248" s="3" t="e">
        <f>IF(DEGREES(ACOS(SIN(RADIANS(G248))*SIN(RADIANS(E238))+COS(RADIANS(G248))*COS(RADIANS(E238))*COS(RADIANS(AJ228))))&gt;90,0,$F$4*$F$5/E237^2*(SIN(RADIANS(G248))*SIN(RADIANS(E238))+COS(RADIANS(G248))*COS(RADIANS(E238))*COS(RADIANS(AJ228))))</f>
        <v>#DIV/0!</v>
      </c>
      <c r="AK248" s="3" t="e">
        <f>IF(DEGREES(ACOS(SIN(RADIANS(G248))*SIN(RADIANS(E238))+COS(RADIANS(G248))*COS(RADIANS(E238))*COS(RADIANS(AK228))))&gt;90,0,$F$4*$F$5/E237^2*(SIN(RADIANS(G248))*SIN(RADIANS(E238))+COS(RADIANS(G248))*COS(RADIANS(E238))*COS(RADIANS(AK228))))</f>
        <v>#DIV/0!</v>
      </c>
      <c r="AL248" s="3" t="e">
        <f>IF(DEGREES(ACOS(SIN(RADIANS(G248))*SIN(RADIANS(E238))+COS(RADIANS(G248))*COS(RADIANS(E238))*COS(RADIANS(AL228))))&gt;90,0,$F$4*$F$5/E237^2*(SIN(RADIANS(G248))*SIN(RADIANS(E238))+COS(RADIANS(G248))*COS(RADIANS(E238))*COS(RADIANS(AL228))))</f>
        <v>#DIV/0!</v>
      </c>
      <c r="AM248" s="3" t="e">
        <f>IF(DEGREES(ACOS(SIN(RADIANS(G248))*SIN(RADIANS(E238))+COS(RADIANS(G248))*COS(RADIANS(E238))*COS(RADIANS(AM228))))&gt;90,0,$F$4*$F$5/E237^2*(SIN(RADIANS(G248))*SIN(RADIANS(E238))+COS(RADIANS(G248))*COS(RADIANS(E238))*COS(RADIANS(AM228))))</f>
        <v>#DIV/0!</v>
      </c>
      <c r="AN248" s="3" t="e">
        <f>IF(DEGREES(ACOS(SIN(RADIANS(G248))*SIN(RADIANS(E238))+COS(RADIANS(G248))*COS(RADIANS(E238))*COS(RADIANS(AN228))))&gt;90,0,$F$4*$F$5/E237^2*(SIN(RADIANS(G248))*SIN(RADIANS(E238))+COS(RADIANS(G248))*COS(RADIANS(E238))*COS(RADIANS(AN228))))</f>
        <v>#DIV/0!</v>
      </c>
      <c r="AO248" s="3" t="e">
        <f>IF(DEGREES(ACOS(SIN(RADIANS(G248))*SIN(RADIANS(E238))+COS(RADIANS(G248))*COS(RADIANS(E238))*COS(RADIANS(AO228))))&gt;90,0,$F$4*$F$5/E237^2*(SIN(RADIANS(G248))*SIN(RADIANS(E238))+COS(RADIANS(G248))*COS(RADIANS(E238))*COS(RADIANS(AO228))))</f>
        <v>#DIV/0!</v>
      </c>
      <c r="AP248" s="3" t="e">
        <f>IF(DEGREES(ACOS(SIN(RADIANS(G248))*SIN(RADIANS(E238))+COS(RADIANS(G248))*COS(RADIANS(E238))*COS(RADIANS(AP228))))&gt;90,0,$F$4*$F$5/E237^2*(SIN(RADIANS(G248))*SIN(RADIANS(E238))+COS(RADIANS(G248))*COS(RADIANS(E238))*COS(RADIANS(AP228))))</f>
        <v>#DIV/0!</v>
      </c>
      <c r="AQ248" s="3" t="e">
        <f>IF(DEGREES(ACOS(SIN(RADIANS(G248))*SIN(RADIANS(E238))+COS(RADIANS(G248))*COS(RADIANS(E238))*COS(RADIANS(AQ228))))&gt;90,0,$F$4*$F$5/E237^2*(SIN(RADIANS(G248))*SIN(RADIANS(E238))+COS(RADIANS(G248))*COS(RADIANS(E238))*COS(RADIANS(AQ228))))</f>
        <v>#DIV/0!</v>
      </c>
      <c r="AR248" s="3" t="e">
        <f>IF(DEGREES(ACOS(SIN(RADIANS(G248))*SIN(RADIANS(E238))+COS(RADIANS(G248))*COS(RADIANS(E238))*COS(RADIANS(AR228))))&gt;90,0,$F$4*$F$5/E237^2*(SIN(RADIANS(G248))*SIN(RADIANS(E238))+COS(RADIANS(G248))*COS(RADIANS(E238))*COS(RADIANS(AR228))))</f>
        <v>#DIV/0!</v>
      </c>
    </row>
    <row r="249" spans="2:44" ht="15.75" customHeight="1" x14ac:dyDescent="0.2"/>
    <row r="250" spans="2:44" ht="15.75" customHeight="1" x14ac:dyDescent="0.2">
      <c r="H250" s="3" t="s">
        <v>771</v>
      </c>
      <c r="I250" s="3">
        <v>180</v>
      </c>
      <c r="J250" s="3">
        <v>170</v>
      </c>
      <c r="K250" s="3">
        <v>160</v>
      </c>
      <c r="L250" s="3">
        <v>150</v>
      </c>
      <c r="M250" s="3">
        <v>140</v>
      </c>
      <c r="N250" s="3">
        <v>130</v>
      </c>
      <c r="O250" s="3">
        <v>120</v>
      </c>
      <c r="P250" s="3">
        <v>110</v>
      </c>
      <c r="Q250" s="3">
        <v>100</v>
      </c>
      <c r="R250" s="3">
        <v>90</v>
      </c>
      <c r="S250" s="3">
        <v>80</v>
      </c>
      <c r="T250" s="3">
        <v>70</v>
      </c>
      <c r="U250" s="3">
        <v>60</v>
      </c>
      <c r="V250" s="3">
        <v>50</v>
      </c>
      <c r="W250" s="3">
        <v>40</v>
      </c>
      <c r="X250" s="3">
        <v>30</v>
      </c>
      <c r="Y250" s="3">
        <v>20</v>
      </c>
      <c r="Z250" s="3">
        <v>10</v>
      </c>
      <c r="AA250" s="3">
        <v>0</v>
      </c>
      <c r="AB250" s="3">
        <v>-10</v>
      </c>
      <c r="AC250" s="3">
        <v>-20</v>
      </c>
      <c r="AD250" s="3">
        <v>-30</v>
      </c>
      <c r="AE250" s="3">
        <v>-40</v>
      </c>
      <c r="AF250" s="3">
        <v>-50</v>
      </c>
      <c r="AG250" s="3">
        <v>-60</v>
      </c>
      <c r="AH250" s="3">
        <v>-70</v>
      </c>
      <c r="AI250" s="3">
        <v>-80</v>
      </c>
      <c r="AJ250" s="3">
        <v>-90</v>
      </c>
      <c r="AK250" s="3">
        <v>-100</v>
      </c>
      <c r="AL250" s="3">
        <v>-110</v>
      </c>
      <c r="AM250" s="3">
        <v>-120</v>
      </c>
      <c r="AN250" s="3">
        <v>-130</v>
      </c>
      <c r="AO250" s="3">
        <v>-140</v>
      </c>
      <c r="AP250" s="3">
        <v>-150</v>
      </c>
      <c r="AQ250" s="3">
        <v>-160</v>
      </c>
      <c r="AR250" s="3">
        <v>-170</v>
      </c>
    </row>
    <row r="251" spans="2:44" ht="15.75" customHeight="1" x14ac:dyDescent="0.2">
      <c r="H251" s="3" t="s">
        <v>782</v>
      </c>
      <c r="I251" s="3">
        <f>IF(ABS(I250-E263)&gt;180,IF(ABS(I250-E263)&gt;360,ABS(I250-E263)-360,360-ABS(I250-E263)),ABS(I250-E263))</f>
        <v>180</v>
      </c>
      <c r="J251" s="3">
        <f>IF(ABS(J250-E263)&gt;180,IF(ABS(J250-E263)&gt;360,ABS(J250-E263)-360,360-ABS(J250-E263)),ABS(J250-E263))</f>
        <v>170</v>
      </c>
      <c r="K251" s="3">
        <f>IF(ABS(K250-E263)&gt;180,IF(ABS(K250-E263)&gt;360,ABS(K250-E263)-360,360-ABS(K250-E263)),ABS(K250-E263))</f>
        <v>160</v>
      </c>
      <c r="L251" s="3">
        <f>IF(ABS(L250-E263)&gt;180,IF(ABS(L250-E263)&gt;360,ABS(L250-E263)-360,360-ABS(L250-E263)),ABS(L250-E263))</f>
        <v>150</v>
      </c>
      <c r="M251" s="3">
        <f>IF(ABS(M250-E263)&gt;180,IF(ABS(M250-E263)&gt;360,ABS(M250-E263)-360,360-ABS(M250-E263)),ABS(M250-E263))</f>
        <v>140</v>
      </c>
      <c r="N251" s="3">
        <f>IF(ABS(N250-E263)&gt;180,IF(ABS(N250-E263)&gt;360,ABS(N250-E263)-360,360-ABS(N250-E263)),ABS(N250-E263))</f>
        <v>130</v>
      </c>
      <c r="O251" s="3">
        <f>IF(ABS(O250-E263)&gt;180,IF(ABS(O250-E263)&gt;360,ABS(O250-E263)-360,360-ABS(O250-E263)),ABS(O250-E263))</f>
        <v>120</v>
      </c>
      <c r="P251" s="3">
        <f>IF(ABS(P250-E263)&gt;180,IF(ABS(P250-E263)&gt;360,ABS(P250-E263)-360,360-ABS(P250-E263)),ABS(P250-E263))</f>
        <v>110</v>
      </c>
      <c r="Q251" s="3">
        <f>IF(ABS(Q250-E263)&gt;180,IF(ABS(Q250-E263)&gt;360,ABS(Q250-E263)-360,360-ABS(Q250-E263)),ABS(Q250-E263))</f>
        <v>100</v>
      </c>
      <c r="R251" s="3">
        <f>IF(ABS(R250-E263)&gt;180,IF(ABS(R250-E263)&gt;360,ABS(R250-E263)-360,360-ABS(R250-E263)),ABS(R250-E263))</f>
        <v>90</v>
      </c>
      <c r="S251" s="3">
        <f>IF(ABS(S250-E263)&gt;180,IF(ABS(S250-E263)&gt;360,ABS(S250-E263)-360,360-ABS(S250-E263)),ABS(S250-E263))</f>
        <v>80</v>
      </c>
      <c r="T251" s="3">
        <f>IF(ABS(T250-E263)&gt;180,IF(ABS(T250-E263)&gt;360,ABS(T250-E263)-360,360-ABS(T250-E263)),ABS(T250-E263))</f>
        <v>70</v>
      </c>
      <c r="U251" s="3">
        <f>IF(ABS(U250-E263)&gt;180,IF(ABS(U250-E263)&gt;360,ABS(U250-E263)-360,360-ABS(U250-E263)),ABS(U250-E263))</f>
        <v>60</v>
      </c>
      <c r="V251" s="3">
        <f>IF(ABS(V250-E263)&gt;180,IF(ABS(V250-E263)&gt;360,ABS(V250-E263)-360,360-ABS(V250-E263)),ABS(V250-E263))</f>
        <v>50</v>
      </c>
      <c r="W251" s="3">
        <f>IF(ABS(W250-E263)&gt;180,IF(ABS(W250-E263)&gt;360,ABS(W250-E263)-360,360-ABS(W250-E263)),ABS(W250-E263))</f>
        <v>40</v>
      </c>
      <c r="X251" s="3">
        <f>IF(ABS(X250-E263)&gt;180,IF(ABS(X250-E263)&gt;360,ABS(X250-E263)-360,360-ABS(X250-E263)),ABS(X250-E263))</f>
        <v>30</v>
      </c>
      <c r="Y251" s="3">
        <f>IF(ABS(Y250-E263)&gt;180,IF(ABS(Y250-E263)&gt;360,ABS(Y250-E263)-360,360-ABS(Y250-E263)),ABS(Y250-E263))</f>
        <v>20</v>
      </c>
      <c r="Z251" s="3">
        <f>IF(ABS(Z250-E263)&gt;180,IF(ABS(Z250-E263)&gt;360,ABS(Z250-E263)-360,360-ABS(Z250-E263)),ABS(Z250-E263))</f>
        <v>10</v>
      </c>
      <c r="AA251" s="3">
        <f>IF(ABS(AA250-E263)&gt;180,IF(ABS(AA250-E263)&gt;360,ABS(AA250-E263)-360,360-ABS(AA250-E263)),ABS(AA250-E263))</f>
        <v>0</v>
      </c>
      <c r="AB251" s="3">
        <f>IF(ABS(AB250-E263)&gt;180,IF(ABS(AB250-E263)&gt;360,ABS(AB250-E263)-360,360-ABS(AB250-E263)),ABS(AB250-E263))</f>
        <v>10</v>
      </c>
      <c r="AC251" s="3">
        <f>IF(ABS(AC250-E263)&gt;180,IF(ABS(AC250-E263)&gt;360,ABS(AC250-E263)-360,360-ABS(AC250-E263)),ABS(AC250-E263))</f>
        <v>20</v>
      </c>
      <c r="AD251" s="3">
        <f>IF(ABS(AD250-E263)&gt;180,IF(ABS(AD250-E263)&gt;360,ABS(AD250-E263)-360,360-ABS(AD250-E263)),ABS(AD250-E263))</f>
        <v>30</v>
      </c>
      <c r="AE251" s="3">
        <f>IF(ABS(AE250-E263)&gt;180,IF(ABS(AE250-E263)&gt;360,ABS(AE250-E263)-360,360-ABS(AE250-E263)),ABS(AE250-E263))</f>
        <v>40</v>
      </c>
      <c r="AF251" s="3">
        <f>IF(ABS(AF250-E263)&gt;180,IF(ABS(AF250-E263)&gt;360,ABS(AF250-E263)-360,360-ABS(AF250-E263)),ABS(AF250-E263))</f>
        <v>50</v>
      </c>
      <c r="AG251" s="3">
        <f>IF(ABS(AG250-E263)&gt;180,IF(ABS(AG250-E263)&gt;360,ABS(AG250-E263)-360,360-ABS(AG250-E263)),ABS(AG250-E263))</f>
        <v>60</v>
      </c>
      <c r="AH251" s="3">
        <f>IF(ABS(AH250-E263)&gt;180,IF(ABS(AH250-E263)&gt;360,ABS(AH250-E263)-360,360-ABS(AH250-E263)),ABS(AH250-E263))</f>
        <v>70</v>
      </c>
      <c r="AI251" s="3">
        <f>IF(ABS(AI250-E263)&gt;180,IF(ABS(AI250-E263)&gt;360,ABS(AI250-E263)-360,360-ABS(AI250-E263)),ABS(AI250-E263))</f>
        <v>80</v>
      </c>
      <c r="AJ251" s="3">
        <f>IF(ABS(AJ250-E263)&gt;180,IF(ABS(AJ250-E263)&gt;360,ABS(AJ250-E263)-360,360-ABS(AJ250-E263)),ABS(AJ250-E263))</f>
        <v>90</v>
      </c>
      <c r="AK251" s="3">
        <f>IF(ABS(AK250-E263)&gt;180,IF(ABS(AK250-E263)&gt;360,ABS(AK250-E263)-360,360-ABS(AK250-E263)),ABS(AK250-E263))</f>
        <v>100</v>
      </c>
      <c r="AL251" s="3">
        <f>IF(ABS(AL250-E263)&gt;180,IF(ABS(AL250-E263)&gt;360,ABS(AL250-E263)-360,360-ABS(AL250-E263)),ABS(AL250-E263))</f>
        <v>110</v>
      </c>
      <c r="AM251" s="3">
        <f>IF(ABS(AM250-E263)&gt;180,IF(ABS(AM250-E263)&gt;360,ABS(AM250-E263)-360,360-ABS(AM250-E263)),ABS(AM250-E263))</f>
        <v>120</v>
      </c>
      <c r="AN251" s="3">
        <f>IF(ABS(AN250-E263)&gt;180,IF(ABS(AN250-E263)&gt;360,ABS(AN250-E263)-360,360-ABS(AN250-E263)),ABS(AN250-E263))</f>
        <v>130</v>
      </c>
      <c r="AO251" s="3">
        <f>IF(ABS(AO250-E263)&gt;180,IF(ABS(AO250-E263)&gt;360,ABS(AO250-E263)-360,360-ABS(AO250-E263)),ABS(AO250-E263))</f>
        <v>140</v>
      </c>
      <c r="AP251" s="3">
        <f>IF(ABS(AP250-E263)&gt;180,IF(ABS(AP250-E263)&gt;360,ABS(AP250-E263)-360,360-ABS(AP250-E263)),ABS(AP250-E263))</f>
        <v>150</v>
      </c>
      <c r="AQ251" s="3">
        <f>IF(ABS(AQ250-E263)&gt;180,IF(ABS(AQ250-E263)&gt;360,ABS(AQ250-E263)-360,360-ABS(AQ250-E263)),ABS(AQ250-E263))</f>
        <v>160</v>
      </c>
      <c r="AR251" s="3">
        <f>IF(ABS(AR250-E263)&gt;180,IF(ABS(AR250-E263)&gt;360,ABS(AR250-E263)-360,360-ABS(AR250-E263)),ABS(AR250-E263))</f>
        <v>170</v>
      </c>
    </row>
    <row r="252" spans="2:44" ht="15.75" customHeight="1" x14ac:dyDescent="0.2">
      <c r="G252" s="3" t="s">
        <v>736</v>
      </c>
    </row>
    <row r="253" spans="2:44" ht="15.75" customHeight="1" x14ac:dyDescent="0.2">
      <c r="B253" s="3" t="s">
        <v>791</v>
      </c>
      <c r="E253" s="3">
        <v>90</v>
      </c>
      <c r="G253" s="3">
        <v>90</v>
      </c>
      <c r="I253" s="3" t="e">
        <f>IF(DEGREES(ACOS(SIN(RADIANS(G253))*SIN(RADIANS(E261))+COS(RADIANS(G253))*COS(RADIANS(E261))*COS(RADIANS(I251))))&gt;90,0,$F$4*$F$5/E260^2*(SIN(RADIANS(G253))*SIN(RADIANS(E261))+COS(RADIANS(G253))*COS(RADIANS(E261))*COS(RADIANS(I251))))</f>
        <v>#DIV/0!</v>
      </c>
      <c r="J253" s="3" t="e">
        <f>IF(DEGREES(ACOS(SIN(RADIANS(G253))*SIN(RADIANS(E261))+COS(RADIANS(G253))*COS(RADIANS(E261))*COS(RADIANS(J251))))&gt;90,0,$F$4*$F$5/E260^2*(SIN(RADIANS(G253))*SIN(RADIANS(E261))+COS(RADIANS(G253))*COS(RADIANS(E261))*COS(RADIANS(J251))))</f>
        <v>#DIV/0!</v>
      </c>
      <c r="K253" s="3" t="e">
        <f>IF(DEGREES(ACOS(SIN(RADIANS(G253))*SIN(RADIANS(E261))+COS(RADIANS(G253))*COS(RADIANS(E261))*COS(RADIANS(K251))))&gt;90,0,$F$4*$F$5/E260^2*(SIN(RADIANS(G253))*SIN(RADIANS(E261))+COS(RADIANS(G253))*COS(RADIANS(E261))*COS(RADIANS(K251))))</f>
        <v>#DIV/0!</v>
      </c>
      <c r="L253" s="3" t="e">
        <f>IF(DEGREES(ACOS(SIN(RADIANS(G253))*SIN(RADIANS(E261))+COS(RADIANS(G253))*COS(RADIANS(E261))*COS(RADIANS(L251))))&gt;90,0,$F$4*$F$5/E260^2*(SIN(RADIANS(G253))*SIN(RADIANS(E261))+COS(RADIANS(G253))*COS(RADIANS(E261))*COS(RADIANS(L251))))</f>
        <v>#DIV/0!</v>
      </c>
      <c r="M253" s="3" t="e">
        <f>IF(DEGREES(ACOS(SIN(RADIANS(G253))*SIN(RADIANS(E261))+COS(RADIANS(G253))*COS(RADIANS(E261))*COS(RADIANS(M251))))&gt;90,0,$F$4*$F$5/E260^2*(SIN(RADIANS(G253))*SIN(RADIANS(E261))+COS(RADIANS(G253))*COS(RADIANS(E261))*COS(RADIANS(M251))))</f>
        <v>#DIV/0!</v>
      </c>
      <c r="N253" s="3" t="e">
        <f>IF(DEGREES(ACOS(SIN(RADIANS(G253))*SIN(RADIANS(E261))+COS(RADIANS(G253))*COS(RADIANS(E261))*COS(RADIANS(N251))))&gt;90,0,$F$4*$F$5/E260^2*(SIN(RADIANS(G253))*SIN(RADIANS(E261))+COS(RADIANS(G253))*COS(RADIANS(E261))*COS(RADIANS(N251))))</f>
        <v>#DIV/0!</v>
      </c>
      <c r="O253" s="3" t="e">
        <f>IF(DEGREES(ACOS(SIN(RADIANS(G253))*SIN(RADIANS(E261))+COS(RADIANS(G253))*COS(RADIANS(E261))*COS(RADIANS(O251))))&gt;90,0,$F$4*$F$5/E260^2*(SIN(RADIANS(G253))*SIN(RADIANS(E261))+COS(RADIANS(G253))*COS(RADIANS(E261))*COS(RADIANS(O251))))</f>
        <v>#DIV/0!</v>
      </c>
      <c r="P253" s="3" t="e">
        <f>IF(DEGREES(ACOS(SIN(RADIANS(G253))*SIN(RADIANS(E261))+COS(RADIANS(G253))*COS(RADIANS(E261))*COS(RADIANS(P251))))&gt;90,0,$F$4*$F$5/E260^2*(SIN(RADIANS(G253))*SIN(RADIANS(E261))+COS(RADIANS(G253))*COS(RADIANS(E261))*COS(RADIANS(P251))))</f>
        <v>#DIV/0!</v>
      </c>
      <c r="Q253" s="3" t="e">
        <f>IF(DEGREES(ACOS(SIN(RADIANS(G253))*SIN(RADIANS(E261))+COS(RADIANS(G253))*COS(RADIANS(E261))*COS(RADIANS(Q251))))&gt;90,0,$F$4*$F$5/E260^2*(SIN(RADIANS(G253))*SIN(RADIANS(E261))+COS(RADIANS(G253))*COS(RADIANS(E261))*COS(RADIANS(Q251))))</f>
        <v>#DIV/0!</v>
      </c>
      <c r="R253" s="3" t="e">
        <f>IF(DEGREES(ACOS(SIN(RADIANS(G253))*SIN(RADIANS(E261))+COS(RADIANS(G253))*COS(RADIANS(E261))*COS(RADIANS(R251))))&gt;90,0,$F$4*$F$5/E260^2*(SIN(RADIANS(G253))*SIN(RADIANS(E261))+COS(RADIANS(G253))*COS(RADIANS(E261))*COS(RADIANS(R251))))</f>
        <v>#DIV/0!</v>
      </c>
      <c r="S253" s="3" t="e">
        <f>IF(DEGREES(ACOS(SIN(RADIANS(G253))*SIN(RADIANS(E261))+COS(RADIANS(G253))*COS(RADIANS(E261))*COS(RADIANS(S251))))&gt;90,0,$F$4*$F$5/E260^2*(SIN(RADIANS(G253))*SIN(RADIANS(E261))+COS(RADIANS(G253))*COS(RADIANS(E261))*COS(RADIANS(S251))))</f>
        <v>#DIV/0!</v>
      </c>
      <c r="T253" s="3" t="e">
        <f>IF(DEGREES(ACOS(SIN(RADIANS(G253))*SIN(RADIANS(E261))+COS(RADIANS(G253))*COS(RADIANS(E261))*COS(RADIANS(T251))))&gt;90,0,$F$4*$F$5/E260^2*(SIN(RADIANS(G253))*SIN(RADIANS(E261))+COS(RADIANS(G253))*COS(RADIANS(E261))*COS(RADIANS(T251))))</f>
        <v>#DIV/0!</v>
      </c>
      <c r="U253" s="3" t="e">
        <f>IF(DEGREES(ACOS(SIN(RADIANS(G253))*SIN(RADIANS(E261))+COS(RADIANS(G253))*COS(RADIANS(E261))*COS(RADIANS(U251))))&gt;90,0,$F$4*$F$5/E260^2*(SIN(RADIANS(G253))*SIN(RADIANS(E261))+COS(RADIANS(G253))*COS(RADIANS(E261))*COS(RADIANS(U251))))</f>
        <v>#DIV/0!</v>
      </c>
      <c r="V253" s="3" t="e">
        <f>IF(DEGREES(ACOS(SIN(RADIANS(G253))*SIN(RADIANS(E261))+COS(RADIANS(G253))*COS(RADIANS(E261))*COS(RADIANS(V251))))&gt;90,0,$F$4*$F$5/E260^2*(SIN(RADIANS(G253))*SIN(RADIANS(E261))+COS(RADIANS(G253))*COS(RADIANS(E261))*COS(RADIANS(V251))))</f>
        <v>#DIV/0!</v>
      </c>
      <c r="W253" s="3" t="e">
        <f>IF(DEGREES(ACOS(SIN(RADIANS(G253))*SIN(RADIANS(E261))+COS(RADIANS(G253))*COS(RADIANS(E261))*COS(RADIANS(W251))))&gt;90,0,$F$4*$F$5/E260^2*(SIN(RADIANS(G253))*SIN(RADIANS(E261))+COS(RADIANS(G253))*COS(RADIANS(E261))*COS(RADIANS(W251))))</f>
        <v>#DIV/0!</v>
      </c>
      <c r="X253" s="3" t="e">
        <f>IF(DEGREES(ACOS(SIN(RADIANS(G253))*SIN(RADIANS(E261))+COS(RADIANS(G253))*COS(RADIANS(E261))*COS(RADIANS(X251))))&gt;90,0,$F$4*$F$5/E260^2*(SIN(RADIANS(G253))*SIN(RADIANS(E261))+COS(RADIANS(G253))*COS(RADIANS(E261))*COS(RADIANS(X251))))</f>
        <v>#DIV/0!</v>
      </c>
      <c r="Y253" s="3" t="e">
        <f>IF(DEGREES(ACOS(SIN(RADIANS(G253))*SIN(RADIANS(E261))+COS(RADIANS(G253))*COS(RADIANS(E261))*COS(RADIANS(Y251))))&gt;90,0,$F$4*$F$5/E260^2*(SIN(RADIANS(G253))*SIN(RADIANS(E261))+COS(RADIANS(G253))*COS(RADIANS(E261))*COS(RADIANS(Y251))))</f>
        <v>#DIV/0!</v>
      </c>
      <c r="Z253" s="3" t="e">
        <f>IF(DEGREES(ACOS(SIN(RADIANS(G253))*SIN(RADIANS(E261))+COS(RADIANS(G253))*COS(RADIANS(E261))*COS(RADIANS(Z251))))&gt;90,0,$F$4*$F$5/E260^2*(SIN(RADIANS(G253))*SIN(RADIANS(E261))+COS(RADIANS(G253))*COS(RADIANS(E261))*COS(RADIANS(Z251))))</f>
        <v>#DIV/0!</v>
      </c>
      <c r="AA253" s="3" t="e">
        <f>IF(DEGREES(ACOS(SIN(RADIANS(G253))*SIN(RADIANS(E261))+COS(RADIANS(G253))*COS(RADIANS(E261))*COS(RADIANS(AA251))))&gt;90,0,$F$4*$F$5/E260^2*(SIN(RADIANS(G253))*SIN(RADIANS(E261))+COS(RADIANS(G253))*COS(RADIANS(E261))*COS(RADIANS(AA251))))</f>
        <v>#DIV/0!</v>
      </c>
      <c r="AB253" s="3" t="e">
        <f>IF(DEGREES(ACOS(SIN(RADIANS(G253))*SIN(RADIANS(E261))+COS(RADIANS(G253))*COS(RADIANS(E261))*COS(RADIANS(AB251))))&gt;90,0,$F$4*$F$5/E260^2*(SIN(RADIANS(G253))*SIN(RADIANS(E261))+COS(RADIANS(G253))*COS(RADIANS(E261))*COS(RADIANS(AB251))))</f>
        <v>#DIV/0!</v>
      </c>
      <c r="AC253" s="3" t="e">
        <f>IF(DEGREES(ACOS(SIN(RADIANS(G253))*SIN(RADIANS(E261))+COS(RADIANS(G253))*COS(RADIANS(E261))*COS(RADIANS(AC251))))&gt;90,0,$F$4*$F$5/E260^2*(SIN(RADIANS(G253))*SIN(RADIANS(E261))+COS(RADIANS(G253))*COS(RADIANS(E261))*COS(RADIANS(AC251))))</f>
        <v>#DIV/0!</v>
      </c>
      <c r="AD253" s="3" t="e">
        <f>IF(DEGREES(ACOS(SIN(RADIANS(G253))*SIN(RADIANS(E261))+COS(RADIANS(G253))*COS(RADIANS(E261))*COS(RADIANS(AD251))))&gt;90,0,$F$4*$F$5/E260^2*(SIN(RADIANS(G253))*SIN(RADIANS(E261))+COS(RADIANS(G253))*COS(RADIANS(E261))*COS(RADIANS(AD251))))</f>
        <v>#DIV/0!</v>
      </c>
      <c r="AE253" s="3" t="e">
        <f>IF(DEGREES(ACOS(SIN(RADIANS(G253))*SIN(RADIANS(E261))+COS(RADIANS(G253))*COS(RADIANS(E261))*COS(RADIANS(AE251))))&gt;90,0,$F$4*$F$5/E260^2*(SIN(RADIANS(G253))*SIN(RADIANS(E261))+COS(RADIANS(G253))*COS(RADIANS(E261))*COS(RADIANS(AE251))))</f>
        <v>#DIV/0!</v>
      </c>
      <c r="AF253" s="3" t="e">
        <f>IF(DEGREES(ACOS(SIN(RADIANS(G253))*SIN(RADIANS(E261))+COS(RADIANS(G253))*COS(RADIANS(E261))*COS(RADIANS(AF251))))&gt;90,0,$F$4*$F$5/E260^2*(SIN(RADIANS(G253))*SIN(RADIANS(E261))+COS(RADIANS(G253))*COS(RADIANS(E261))*COS(RADIANS(AF251))))</f>
        <v>#DIV/0!</v>
      </c>
      <c r="AG253" s="3" t="e">
        <f>IF(DEGREES(ACOS(SIN(RADIANS(G253))*SIN(RADIANS(E261))+COS(RADIANS(G253))*COS(RADIANS(E261))*COS(RADIANS(AG251))))&gt;90,0,$F$4*$F$5/E260^2*(SIN(RADIANS(G253))*SIN(RADIANS(E261))+COS(RADIANS(G253))*COS(RADIANS(E261))*COS(RADIANS(AG251))))</f>
        <v>#DIV/0!</v>
      </c>
      <c r="AH253" s="3" t="e">
        <f>IF(DEGREES(ACOS(SIN(RADIANS(G253))*SIN(RADIANS(E261))+COS(RADIANS(G253))*COS(RADIANS(E261))*COS(RADIANS(AH251))))&gt;90,0,$F$4*$F$5/E260^2*(SIN(RADIANS(G253))*SIN(RADIANS(E261))+COS(RADIANS(G253))*COS(RADIANS(E261))*COS(RADIANS(AH251))))</f>
        <v>#DIV/0!</v>
      </c>
      <c r="AI253" s="3" t="e">
        <f>IF(DEGREES(ACOS(SIN(RADIANS(G253))*SIN(RADIANS(E261))+COS(RADIANS(G253))*COS(RADIANS(E261))*COS(RADIANS(AI251))))&gt;90,0,$F$4*$F$5/E260^2*(SIN(RADIANS(G253))*SIN(RADIANS(E261))+COS(RADIANS(G253))*COS(RADIANS(E261))*COS(RADIANS(AI251))))</f>
        <v>#DIV/0!</v>
      </c>
      <c r="AJ253" s="3" t="e">
        <f>IF(DEGREES(ACOS(SIN(RADIANS(G253))*SIN(RADIANS(E261))+COS(RADIANS(G253))*COS(RADIANS(E261))*COS(RADIANS(AJ251))))&gt;90,0,$F$4*$F$5/E260^2*(SIN(RADIANS(G253))*SIN(RADIANS(E261))+COS(RADIANS(G253))*COS(RADIANS(E261))*COS(RADIANS(AJ251))))</f>
        <v>#DIV/0!</v>
      </c>
      <c r="AK253" s="3" t="e">
        <f>IF(DEGREES(ACOS(SIN(RADIANS(G253))*SIN(RADIANS(E261))+COS(RADIANS(G253))*COS(RADIANS(E261))*COS(RADIANS(AK251))))&gt;90,0,$F$4*$F$5/E260^2*(SIN(RADIANS(G253))*SIN(RADIANS(E261))+COS(RADIANS(G253))*COS(RADIANS(E261))*COS(RADIANS(AK251))))</f>
        <v>#DIV/0!</v>
      </c>
      <c r="AL253" s="3" t="e">
        <f>IF(DEGREES(ACOS(SIN(RADIANS(G253))*SIN(RADIANS(E261))+COS(RADIANS(G253))*COS(RADIANS(E261))*COS(RADIANS(AL251))))&gt;90,0,$F$4*$F$5/E260^2*(SIN(RADIANS(G253))*SIN(RADIANS(E261))+COS(RADIANS(G253))*COS(RADIANS(E261))*COS(RADIANS(AL251))))</f>
        <v>#DIV/0!</v>
      </c>
      <c r="AM253" s="3" t="e">
        <f>IF(DEGREES(ACOS(SIN(RADIANS(G253))*SIN(RADIANS(E261))+COS(RADIANS(G253))*COS(RADIANS(E261))*COS(RADIANS(AM251))))&gt;90,0,$F$4*$F$5/E260^2*(SIN(RADIANS(G253))*SIN(RADIANS(E261))+COS(RADIANS(G253))*COS(RADIANS(E261))*COS(RADIANS(AM251))))</f>
        <v>#DIV/0!</v>
      </c>
      <c r="AN253" s="3" t="e">
        <f>IF(DEGREES(ACOS(SIN(RADIANS(G253))*SIN(RADIANS(E261))+COS(RADIANS(G253))*COS(RADIANS(E261))*COS(RADIANS(AN251))))&gt;90,0,$F$4*$F$5/E260^2*(SIN(RADIANS(G253))*SIN(RADIANS(E261))+COS(RADIANS(G253))*COS(RADIANS(E261))*COS(RADIANS(AN251))))</f>
        <v>#DIV/0!</v>
      </c>
      <c r="AO253" s="3" t="e">
        <f>IF(DEGREES(ACOS(SIN(RADIANS(G253))*SIN(RADIANS(E261))+COS(RADIANS(G253))*COS(RADIANS(E261))*COS(RADIANS(AO251))))&gt;90,0,$F$4*$F$5/E260^2*(SIN(RADIANS(G253))*SIN(RADIANS(E261))+COS(RADIANS(G253))*COS(RADIANS(E261))*COS(RADIANS(AO251))))</f>
        <v>#DIV/0!</v>
      </c>
      <c r="AP253" s="3" t="e">
        <f>IF(DEGREES(ACOS(SIN(RADIANS(G253))*SIN(RADIANS(E261))+COS(RADIANS(G253))*COS(RADIANS(E261))*COS(RADIANS(AP251))))&gt;90,0,$F$4*$F$5/E260^2*(SIN(RADIANS(G253))*SIN(RADIANS(E261))+COS(RADIANS(G253))*COS(RADIANS(E261))*COS(RADIANS(AP251))))</f>
        <v>#DIV/0!</v>
      </c>
      <c r="AQ253" s="3" t="e">
        <f>IF(DEGREES(ACOS(SIN(RADIANS(G253))*SIN(RADIANS(E261))+COS(RADIANS(G253))*COS(RADIANS(E261))*COS(RADIANS(AQ251))))&gt;90,0,$F$4*$F$5/E260^2*(SIN(RADIANS(G253))*SIN(RADIANS(E261))+COS(RADIANS(G253))*COS(RADIANS(E261))*COS(RADIANS(AQ251))))</f>
        <v>#DIV/0!</v>
      </c>
      <c r="AR253" s="3" t="e">
        <f>IF(DEGREES(ACOS(SIN(RADIANS(G253))*SIN(RADIANS(E261))+COS(RADIANS(G253))*COS(RADIANS(E261))*COS(RADIANS(AR251))))&gt;90,0,$F$4*$F$5/E260^2*(SIN(RADIANS(G253))*SIN(RADIANS(E261))+COS(RADIANS(G253))*COS(RADIANS(E261))*COS(RADIANS(AR251))))</f>
        <v>#DIV/0!</v>
      </c>
    </row>
    <row r="254" spans="2:44" ht="15.75" customHeight="1" x14ac:dyDescent="0.2">
      <c r="B254" s="3" t="s">
        <v>728</v>
      </c>
      <c r="E254" s="3">
        <f t="array" ref="E254">INDEX($D$1751:$AM$1751,0,MATCH(E253-IF(E253&lt;360,0,360),$D$1700:$AM$1700,0))+IF(E253&gt;350,360,0)</f>
        <v>90</v>
      </c>
      <c r="G254" s="3">
        <v>80</v>
      </c>
      <c r="I254" s="3">
        <f>IF(DEGREES(ACOS(SIN(RADIANS(G254))*SIN(RADIANS(E261))+COS(RADIANS(G254))*COS(RADIANS(E261))*COS(RADIANS(I251))))&gt;90,0,$F$4*$F$5/E260^2*(SIN(RADIANS(G254))*SIN(RADIANS(E261))+COS(RADIANS(G254))*COS(RADIANS(E261))*COS(RADIANS(I251))))</f>
        <v>0</v>
      </c>
      <c r="J254" s="3">
        <f>IF(DEGREES(ACOS(SIN(RADIANS(G254))*SIN(RADIANS(E261))+COS(RADIANS(G254))*COS(RADIANS(E261))*COS(RADIANS(J251))))&gt;90,0,$F$4*$F$5/E260^2*(SIN(RADIANS(G254))*SIN(RADIANS(E261))+COS(RADIANS(G254))*COS(RADIANS(E261))*COS(RADIANS(J251))))</f>
        <v>0</v>
      </c>
      <c r="K254" s="3">
        <f>IF(DEGREES(ACOS(SIN(RADIANS(G254))*SIN(RADIANS(E261))+COS(RADIANS(G254))*COS(RADIANS(E261))*COS(RADIANS(K251))))&gt;90,0,$F$4*$F$5/E260^2*(SIN(RADIANS(G254))*SIN(RADIANS(E261))+COS(RADIANS(G254))*COS(RADIANS(E261))*COS(RADIANS(K251))))</f>
        <v>0</v>
      </c>
      <c r="L254" s="3">
        <f>IF(DEGREES(ACOS(SIN(RADIANS(G254))*SIN(RADIANS(E261))+COS(RADIANS(G254))*COS(RADIANS(E261))*COS(RADIANS(L251))))&gt;90,0,$F$4*$F$5/E260^2*(SIN(RADIANS(G254))*SIN(RADIANS(E261))+COS(RADIANS(G254))*COS(RADIANS(E261))*COS(RADIANS(L251))))</f>
        <v>0</v>
      </c>
      <c r="M254" s="3">
        <f>IF(DEGREES(ACOS(SIN(RADIANS(G254))*SIN(RADIANS(E261))+COS(RADIANS(G254))*COS(RADIANS(E261))*COS(RADIANS(M251))))&gt;90,0,$F$4*$F$5/E260^2*(SIN(RADIANS(G254))*SIN(RADIANS(E261))+COS(RADIANS(G254))*COS(RADIANS(E261))*COS(RADIANS(M251))))</f>
        <v>0</v>
      </c>
      <c r="N254" s="3">
        <f>IF(DEGREES(ACOS(SIN(RADIANS(G254))*SIN(RADIANS(E261))+COS(RADIANS(G254))*COS(RADIANS(E261))*COS(RADIANS(N251))))&gt;90,0,$F$4*$F$5/E260^2*(SIN(RADIANS(G254))*SIN(RADIANS(E261))+COS(RADIANS(G254))*COS(RADIANS(E261))*COS(RADIANS(N251))))</f>
        <v>0</v>
      </c>
      <c r="O254" s="3">
        <f>IF(DEGREES(ACOS(SIN(RADIANS(G254))*SIN(RADIANS(E261))+COS(RADIANS(G254))*COS(RADIANS(E261))*COS(RADIANS(O251))))&gt;90,0,$F$4*$F$5/E260^2*(SIN(RADIANS(G254))*SIN(RADIANS(E261))+COS(RADIANS(G254))*COS(RADIANS(E261))*COS(RADIANS(O251))))</f>
        <v>0</v>
      </c>
      <c r="P254" s="3">
        <f>IF(DEGREES(ACOS(SIN(RADIANS(G254))*SIN(RADIANS(E261))+COS(RADIANS(G254))*COS(RADIANS(E261))*COS(RADIANS(P251))))&gt;90,0,$F$4*$F$5/E260^2*(SIN(RADIANS(G254))*SIN(RADIANS(E261))+COS(RADIANS(G254))*COS(RADIANS(E261))*COS(RADIANS(P251))))</f>
        <v>0</v>
      </c>
      <c r="Q254" s="3">
        <f>IF(DEGREES(ACOS(SIN(RADIANS(G254))*SIN(RADIANS(E261))+COS(RADIANS(G254))*COS(RADIANS(E261))*COS(RADIANS(Q251))))&gt;90,0,$F$4*$F$5/E260^2*(SIN(RADIANS(G254))*SIN(RADIANS(E261))+COS(RADIANS(G254))*COS(RADIANS(E261))*COS(RADIANS(Q251))))</f>
        <v>0</v>
      </c>
      <c r="R254" s="3" t="e">
        <f>IF(DEGREES(ACOS(SIN(RADIANS(G254))*SIN(RADIANS(E261))+COS(RADIANS(G254))*COS(RADIANS(E261))*COS(RADIANS(R251))))&gt;90,0,$F$4*$F$5/E260^2*(SIN(RADIANS(G254))*SIN(RADIANS(E261))+COS(RADIANS(G254))*COS(RADIANS(E261))*COS(RADIANS(R251))))</f>
        <v>#DIV/0!</v>
      </c>
      <c r="S254" s="3" t="e">
        <f>IF(DEGREES(ACOS(SIN(RADIANS(G254))*SIN(RADIANS(E261))+COS(RADIANS(G254))*COS(RADIANS(E261))*COS(RADIANS(S251))))&gt;90,0,$F$4*$F$5/E260^2*(SIN(RADIANS(G254))*SIN(RADIANS(E261))+COS(RADIANS(G254))*COS(RADIANS(E261))*COS(RADIANS(S251))))</f>
        <v>#DIV/0!</v>
      </c>
      <c r="T254" s="3" t="e">
        <f>IF(DEGREES(ACOS(SIN(RADIANS(G254))*SIN(RADIANS(E261))+COS(RADIANS(G254))*COS(RADIANS(E261))*COS(RADIANS(T251))))&gt;90,0,$F$4*$F$5/E260^2*(SIN(RADIANS(G254))*SIN(RADIANS(E261))+COS(RADIANS(G254))*COS(RADIANS(E261))*COS(RADIANS(T251))))</f>
        <v>#DIV/0!</v>
      </c>
      <c r="U254" s="3" t="e">
        <f>IF(DEGREES(ACOS(SIN(RADIANS(G254))*SIN(RADIANS(E261))+COS(RADIANS(G254))*COS(RADIANS(E261))*COS(RADIANS(U251))))&gt;90,0,$F$4*$F$5/E260^2*(SIN(RADIANS(G254))*SIN(RADIANS(E261))+COS(RADIANS(G254))*COS(RADIANS(E261))*COS(RADIANS(U251))))</f>
        <v>#DIV/0!</v>
      </c>
      <c r="V254" s="3" t="e">
        <f>IF(DEGREES(ACOS(SIN(RADIANS(G254))*SIN(RADIANS(E261))+COS(RADIANS(G254))*COS(RADIANS(E261))*COS(RADIANS(V251))))&gt;90,0,$F$4*$F$5/E260^2*(SIN(RADIANS(G254))*SIN(RADIANS(E261))+COS(RADIANS(G254))*COS(RADIANS(E261))*COS(RADIANS(V251))))</f>
        <v>#DIV/0!</v>
      </c>
      <c r="W254" s="3" t="e">
        <f>IF(DEGREES(ACOS(SIN(RADIANS(G254))*SIN(RADIANS(E261))+COS(RADIANS(G254))*COS(RADIANS(E261))*COS(RADIANS(W251))))&gt;90,0,$F$4*$F$5/E260^2*(SIN(RADIANS(G254))*SIN(RADIANS(E261))+COS(RADIANS(G254))*COS(RADIANS(E261))*COS(RADIANS(W251))))</f>
        <v>#DIV/0!</v>
      </c>
      <c r="X254" s="3" t="e">
        <f>IF(DEGREES(ACOS(SIN(RADIANS(G254))*SIN(RADIANS(E261))+COS(RADIANS(G254))*COS(RADIANS(E261))*COS(RADIANS(X251))))&gt;90,0,$F$4*$F$5/E260^2*(SIN(RADIANS(G254))*SIN(RADIANS(E261))+COS(RADIANS(G254))*COS(RADIANS(E261))*COS(RADIANS(X251))))</f>
        <v>#DIV/0!</v>
      </c>
      <c r="Y254" s="3" t="e">
        <f>IF(DEGREES(ACOS(SIN(RADIANS(G254))*SIN(RADIANS(E261))+COS(RADIANS(G254))*COS(RADIANS(E261))*COS(RADIANS(Y251))))&gt;90,0,$F$4*$F$5/E260^2*(SIN(RADIANS(G254))*SIN(RADIANS(E261))+COS(RADIANS(G254))*COS(RADIANS(E261))*COS(RADIANS(Y251))))</f>
        <v>#DIV/0!</v>
      </c>
      <c r="Z254" s="3" t="e">
        <f>IF(DEGREES(ACOS(SIN(RADIANS(G254))*SIN(RADIANS(E261))+COS(RADIANS(G254))*COS(RADIANS(E261))*COS(RADIANS(Z251))))&gt;90,0,$F$4*$F$5/E260^2*(SIN(RADIANS(G254))*SIN(RADIANS(E261))+COS(RADIANS(G254))*COS(RADIANS(E261))*COS(RADIANS(Z251))))</f>
        <v>#DIV/0!</v>
      </c>
      <c r="AA254" s="3" t="e">
        <f>IF(DEGREES(ACOS(SIN(RADIANS(G254))*SIN(RADIANS(E261))+COS(RADIANS(G254))*COS(RADIANS(E261))*COS(RADIANS(AA251))))&gt;90,0,$F$4*$F$5/E260^2*(SIN(RADIANS(G254))*SIN(RADIANS(E261))+COS(RADIANS(G254))*COS(RADIANS(E261))*COS(RADIANS(AA251))))</f>
        <v>#DIV/0!</v>
      </c>
      <c r="AB254" s="3" t="e">
        <f>IF(DEGREES(ACOS(SIN(RADIANS(G254))*SIN(RADIANS(E261))+COS(RADIANS(G254))*COS(RADIANS(E261))*COS(RADIANS(AB251))))&gt;90,0,$F$4*$F$5/E260^2*(SIN(RADIANS(G254))*SIN(RADIANS(E261))+COS(RADIANS(G254))*COS(RADIANS(E261))*COS(RADIANS(AB251))))</f>
        <v>#DIV/0!</v>
      </c>
      <c r="AC254" s="3" t="e">
        <f>IF(DEGREES(ACOS(SIN(RADIANS(G254))*SIN(RADIANS(E261))+COS(RADIANS(G254))*COS(RADIANS(E261))*COS(RADIANS(AC251))))&gt;90,0,$F$4*$F$5/E260^2*(SIN(RADIANS(G254))*SIN(RADIANS(E261))+COS(RADIANS(G254))*COS(RADIANS(E261))*COS(RADIANS(AC251))))</f>
        <v>#DIV/0!</v>
      </c>
      <c r="AD254" s="3" t="e">
        <f>IF(DEGREES(ACOS(SIN(RADIANS(G254))*SIN(RADIANS(E261))+COS(RADIANS(G254))*COS(RADIANS(E261))*COS(RADIANS(AD251))))&gt;90,0,$F$4*$F$5/E260^2*(SIN(RADIANS(G254))*SIN(RADIANS(E261))+COS(RADIANS(G254))*COS(RADIANS(E261))*COS(RADIANS(AD251))))</f>
        <v>#DIV/0!</v>
      </c>
      <c r="AE254" s="3" t="e">
        <f>IF(DEGREES(ACOS(SIN(RADIANS(G254))*SIN(RADIANS(E261))+COS(RADIANS(G254))*COS(RADIANS(E261))*COS(RADIANS(AE251))))&gt;90,0,$F$4*$F$5/E260^2*(SIN(RADIANS(G254))*SIN(RADIANS(E261))+COS(RADIANS(G254))*COS(RADIANS(E261))*COS(RADIANS(AE251))))</f>
        <v>#DIV/0!</v>
      </c>
      <c r="AF254" s="3" t="e">
        <f>IF(DEGREES(ACOS(SIN(RADIANS(G254))*SIN(RADIANS(E261))+COS(RADIANS(G254))*COS(RADIANS(E261))*COS(RADIANS(AF251))))&gt;90,0,$F$4*$F$5/E260^2*(SIN(RADIANS(G254))*SIN(RADIANS(E261))+COS(RADIANS(G254))*COS(RADIANS(E261))*COS(RADIANS(AF251))))</f>
        <v>#DIV/0!</v>
      </c>
      <c r="AG254" s="3" t="e">
        <f>IF(DEGREES(ACOS(SIN(RADIANS(G254))*SIN(RADIANS(E261))+COS(RADIANS(G254))*COS(RADIANS(E261))*COS(RADIANS(AG251))))&gt;90,0,$F$4*$F$5/E260^2*(SIN(RADIANS(G254))*SIN(RADIANS(E261))+COS(RADIANS(G254))*COS(RADIANS(E261))*COS(RADIANS(AG251))))</f>
        <v>#DIV/0!</v>
      </c>
      <c r="AH254" s="3" t="e">
        <f>IF(DEGREES(ACOS(SIN(RADIANS(G254))*SIN(RADIANS(E261))+COS(RADIANS(G254))*COS(RADIANS(E261))*COS(RADIANS(AH251))))&gt;90,0,$F$4*$F$5/E260^2*(SIN(RADIANS(G254))*SIN(RADIANS(E261))+COS(RADIANS(G254))*COS(RADIANS(E261))*COS(RADIANS(AH251))))</f>
        <v>#DIV/0!</v>
      </c>
      <c r="AI254" s="3" t="e">
        <f>IF(DEGREES(ACOS(SIN(RADIANS(G254))*SIN(RADIANS(E261))+COS(RADIANS(G254))*COS(RADIANS(E261))*COS(RADIANS(AI251))))&gt;90,0,$F$4*$F$5/E260^2*(SIN(RADIANS(G254))*SIN(RADIANS(E261))+COS(RADIANS(G254))*COS(RADIANS(E261))*COS(RADIANS(AI251))))</f>
        <v>#DIV/0!</v>
      </c>
      <c r="AJ254" s="3" t="e">
        <f>IF(DEGREES(ACOS(SIN(RADIANS(G254))*SIN(RADIANS(E261))+COS(RADIANS(G254))*COS(RADIANS(E261))*COS(RADIANS(AJ251))))&gt;90,0,$F$4*$F$5/E260^2*(SIN(RADIANS(G254))*SIN(RADIANS(E261))+COS(RADIANS(G254))*COS(RADIANS(E261))*COS(RADIANS(AJ251))))</f>
        <v>#DIV/0!</v>
      </c>
      <c r="AK254" s="3">
        <f>IF(DEGREES(ACOS(SIN(RADIANS(G254))*SIN(RADIANS(E261))+COS(RADIANS(G254))*COS(RADIANS(E261))*COS(RADIANS(AK251))))&gt;90,0,$F$4*$F$5/E260^2*(SIN(RADIANS(G254))*SIN(RADIANS(E261))+COS(RADIANS(G254))*COS(RADIANS(E261))*COS(RADIANS(AK251))))</f>
        <v>0</v>
      </c>
      <c r="AL254" s="3">
        <f>IF(DEGREES(ACOS(SIN(RADIANS(G254))*SIN(RADIANS(E261))+COS(RADIANS(G254))*COS(RADIANS(E261))*COS(RADIANS(AL251))))&gt;90,0,$F$4*$F$5/E260^2*(SIN(RADIANS(G254))*SIN(RADIANS(E261))+COS(RADIANS(G254))*COS(RADIANS(E261))*COS(RADIANS(AL251))))</f>
        <v>0</v>
      </c>
      <c r="AM254" s="3">
        <f>IF(DEGREES(ACOS(SIN(RADIANS(G254))*SIN(RADIANS(E261))+COS(RADIANS(G254))*COS(RADIANS(E261))*COS(RADIANS(AM251))))&gt;90,0,$F$4*$F$5/E260^2*(SIN(RADIANS(G254))*SIN(RADIANS(E261))+COS(RADIANS(G254))*COS(RADIANS(E261))*COS(RADIANS(AM251))))</f>
        <v>0</v>
      </c>
      <c r="AN254" s="3">
        <f>IF(DEGREES(ACOS(SIN(RADIANS(G254))*SIN(RADIANS(E261))+COS(RADIANS(G254))*COS(RADIANS(E261))*COS(RADIANS(AN251))))&gt;90,0,$F$4*$F$5/E260^2*(SIN(RADIANS(G254))*SIN(RADIANS(E261))+COS(RADIANS(G254))*COS(RADIANS(E261))*COS(RADIANS(AN251))))</f>
        <v>0</v>
      </c>
      <c r="AO254" s="3">
        <f>IF(DEGREES(ACOS(SIN(RADIANS(G254))*SIN(RADIANS(E261))+COS(RADIANS(G254))*COS(RADIANS(E261))*COS(RADIANS(AO251))))&gt;90,0,$F$4*$F$5/E260^2*(SIN(RADIANS(G254))*SIN(RADIANS(E261))+COS(RADIANS(G254))*COS(RADIANS(E261))*COS(RADIANS(AO251))))</f>
        <v>0</v>
      </c>
      <c r="AP254" s="3">
        <f>IF(DEGREES(ACOS(SIN(RADIANS(G254))*SIN(RADIANS(E261))+COS(RADIANS(G254))*COS(RADIANS(E261))*COS(RADIANS(AP251))))&gt;90,0,$F$4*$F$5/E260^2*(SIN(RADIANS(G254))*SIN(RADIANS(E261))+COS(RADIANS(G254))*COS(RADIANS(E261))*COS(RADIANS(AP251))))</f>
        <v>0</v>
      </c>
      <c r="AQ254" s="3">
        <f>IF(DEGREES(ACOS(SIN(RADIANS(G254))*SIN(RADIANS(E261))+COS(RADIANS(G254))*COS(RADIANS(E261))*COS(RADIANS(AQ251))))&gt;90,0,$F$4*$F$5/E260^2*(SIN(RADIANS(G254))*SIN(RADIANS(E261))+COS(RADIANS(G254))*COS(RADIANS(E261))*COS(RADIANS(AQ251))))</f>
        <v>0</v>
      </c>
      <c r="AR254" s="3">
        <f>IF(DEGREES(ACOS(SIN(RADIANS(G254))*SIN(RADIANS(E261))+COS(RADIANS(G254))*COS(RADIANS(E261))*COS(RADIANS(AR251))))&gt;90,0,$F$4*$F$5/E260^2*(SIN(RADIANS(G254))*SIN(RADIANS(E261))+COS(RADIANS(G254))*COS(RADIANS(E261))*COS(RADIANS(AR251))))</f>
        <v>0</v>
      </c>
    </row>
    <row r="255" spans="2:44" ht="15.75" customHeight="1" x14ac:dyDescent="0.2">
      <c r="B255" s="20" t="s">
        <v>784</v>
      </c>
      <c r="E255" s="3">
        <f>IF(E254-$F$13&lt;0,E254-$F$13+360,IF(E254-$F$13&gt;360,E254-$F$13-360,E254-$F$13))</f>
        <v>180</v>
      </c>
      <c r="G255" s="3">
        <v>70</v>
      </c>
      <c r="I255" s="3">
        <f>IF(DEGREES(ACOS(SIN(RADIANS(G255))*SIN(RADIANS(E261))+COS(RADIANS(G255))*COS(RADIANS(E261))*COS(RADIANS(I251))))&gt;90,0,$F$4*$F$5/E260^2*(SIN(RADIANS(G255))*SIN(RADIANS(E261))+COS(RADIANS(G255))*COS(RADIANS(E261))*COS(RADIANS(I251))))</f>
        <v>0</v>
      </c>
      <c r="J255" s="3">
        <f>IF(DEGREES(ACOS(SIN(RADIANS(G255))*SIN(RADIANS(E261))+COS(RADIANS(G255))*COS(RADIANS(E261))*COS(RADIANS(J251))))&gt;90,0,$F$4*$F$5/E260^2*(SIN(RADIANS(G255))*SIN(RADIANS(E261))+COS(RADIANS(G255))*COS(RADIANS(E261))*COS(RADIANS(J251))))</f>
        <v>0</v>
      </c>
      <c r="K255" s="3">
        <f>IF(DEGREES(ACOS(SIN(RADIANS(G255))*SIN(RADIANS(E261))+COS(RADIANS(G255))*COS(RADIANS(E261))*COS(RADIANS(K251))))&gt;90,0,$F$4*$F$5/E260^2*(SIN(RADIANS(G255))*SIN(RADIANS(E261))+COS(RADIANS(G255))*COS(RADIANS(E261))*COS(RADIANS(K251))))</f>
        <v>0</v>
      </c>
      <c r="L255" s="3">
        <f>IF(DEGREES(ACOS(SIN(RADIANS(G255))*SIN(RADIANS(E261))+COS(RADIANS(G255))*COS(RADIANS(E261))*COS(RADIANS(L251))))&gt;90,0,$F$4*$F$5/E260^2*(SIN(RADIANS(G255))*SIN(RADIANS(E261))+COS(RADIANS(G255))*COS(RADIANS(E261))*COS(RADIANS(L251))))</f>
        <v>0</v>
      </c>
      <c r="M255" s="3">
        <f>IF(DEGREES(ACOS(SIN(RADIANS(G255))*SIN(RADIANS(E261))+COS(RADIANS(G255))*COS(RADIANS(E261))*COS(RADIANS(M251))))&gt;90,0,$F$4*$F$5/E260^2*(SIN(RADIANS(G255))*SIN(RADIANS(E261))+COS(RADIANS(G255))*COS(RADIANS(E261))*COS(RADIANS(M251))))</f>
        <v>0</v>
      </c>
      <c r="N255" s="3">
        <f>IF(DEGREES(ACOS(SIN(RADIANS(G255))*SIN(RADIANS(E261))+COS(RADIANS(G255))*COS(RADIANS(E261))*COS(RADIANS(N251))))&gt;90,0,$F$4*$F$5/E260^2*(SIN(RADIANS(G255))*SIN(RADIANS(E261))+COS(RADIANS(G255))*COS(RADIANS(E261))*COS(RADIANS(N251))))</f>
        <v>0</v>
      </c>
      <c r="O255" s="3">
        <f>IF(DEGREES(ACOS(SIN(RADIANS(G255))*SIN(RADIANS(E261))+COS(RADIANS(G255))*COS(RADIANS(E261))*COS(RADIANS(O251))))&gt;90,0,$F$4*$F$5/E260^2*(SIN(RADIANS(G255))*SIN(RADIANS(E261))+COS(RADIANS(G255))*COS(RADIANS(E261))*COS(RADIANS(O251))))</f>
        <v>0</v>
      </c>
      <c r="P255" s="3">
        <f>IF(DEGREES(ACOS(SIN(RADIANS(G255))*SIN(RADIANS(E261))+COS(RADIANS(G255))*COS(RADIANS(E261))*COS(RADIANS(P251))))&gt;90,0,$F$4*$F$5/E260^2*(SIN(RADIANS(G255))*SIN(RADIANS(E261))+COS(RADIANS(G255))*COS(RADIANS(E261))*COS(RADIANS(P251))))</f>
        <v>0</v>
      </c>
      <c r="Q255" s="3">
        <f>IF(DEGREES(ACOS(SIN(RADIANS(G255))*SIN(RADIANS(E261))+COS(RADIANS(G255))*COS(RADIANS(E261))*COS(RADIANS(Q251))))&gt;90,0,$F$4*$F$5/E260^2*(SIN(RADIANS(G255))*SIN(RADIANS(E261))+COS(RADIANS(G255))*COS(RADIANS(E261))*COS(RADIANS(Q251))))</f>
        <v>0</v>
      </c>
      <c r="R255" s="3" t="e">
        <f>IF(DEGREES(ACOS(SIN(RADIANS(G255))*SIN(RADIANS(E261))+COS(RADIANS(G255))*COS(RADIANS(E261))*COS(RADIANS(R251))))&gt;90,0,$F$4*$F$5/E260^2*(SIN(RADIANS(G255))*SIN(RADIANS(E261))+COS(RADIANS(G255))*COS(RADIANS(E261))*COS(RADIANS(R251))))</f>
        <v>#DIV/0!</v>
      </c>
      <c r="S255" s="3" t="e">
        <f>IF(DEGREES(ACOS(SIN(RADIANS(G255))*SIN(RADIANS(E261))+COS(RADIANS(G255))*COS(RADIANS(E261))*COS(RADIANS(S251))))&gt;90,0,$F$4*$F$5/E260^2*(SIN(RADIANS(G255))*SIN(RADIANS(E261))+COS(RADIANS(G255))*COS(RADIANS(E261))*COS(RADIANS(S251))))</f>
        <v>#DIV/0!</v>
      </c>
      <c r="T255" s="3" t="e">
        <f>IF(DEGREES(ACOS(SIN(RADIANS(G255))*SIN(RADIANS(E261))+COS(RADIANS(G255))*COS(RADIANS(E261))*COS(RADIANS(T251))))&gt;90,0,$F$4*$F$5/E260^2*(SIN(RADIANS(G255))*SIN(RADIANS(E261))+COS(RADIANS(G255))*COS(RADIANS(E261))*COS(RADIANS(T251))))</f>
        <v>#DIV/0!</v>
      </c>
      <c r="U255" s="3" t="e">
        <f>IF(DEGREES(ACOS(SIN(RADIANS(G255))*SIN(RADIANS(E261))+COS(RADIANS(G255))*COS(RADIANS(E261))*COS(RADIANS(U251))))&gt;90,0,$F$4*$F$5/E260^2*(SIN(RADIANS(G255))*SIN(RADIANS(E261))+COS(RADIANS(G255))*COS(RADIANS(E261))*COS(RADIANS(U251))))</f>
        <v>#DIV/0!</v>
      </c>
      <c r="V255" s="3" t="e">
        <f>IF(DEGREES(ACOS(SIN(RADIANS(G255))*SIN(RADIANS(E261))+COS(RADIANS(G255))*COS(RADIANS(E261))*COS(RADIANS(V251))))&gt;90,0,$F$4*$F$5/E260^2*(SIN(RADIANS(G255))*SIN(RADIANS(E261))+COS(RADIANS(G255))*COS(RADIANS(E261))*COS(RADIANS(V251))))</f>
        <v>#DIV/0!</v>
      </c>
      <c r="W255" s="3" t="e">
        <f>IF(DEGREES(ACOS(SIN(RADIANS(G255))*SIN(RADIANS(E261))+COS(RADIANS(G255))*COS(RADIANS(E261))*COS(RADIANS(W251))))&gt;90,0,$F$4*$F$5/E260^2*(SIN(RADIANS(G255))*SIN(RADIANS(E261))+COS(RADIANS(G255))*COS(RADIANS(E261))*COS(RADIANS(W251))))</f>
        <v>#DIV/0!</v>
      </c>
      <c r="X255" s="3" t="e">
        <f>IF(DEGREES(ACOS(SIN(RADIANS(G255))*SIN(RADIANS(E261))+COS(RADIANS(G255))*COS(RADIANS(E261))*COS(RADIANS(X251))))&gt;90,0,$F$4*$F$5/E260^2*(SIN(RADIANS(G255))*SIN(RADIANS(E261))+COS(RADIANS(G255))*COS(RADIANS(E261))*COS(RADIANS(X251))))</f>
        <v>#DIV/0!</v>
      </c>
      <c r="Y255" s="3" t="e">
        <f>IF(DEGREES(ACOS(SIN(RADIANS(G255))*SIN(RADIANS(E261))+COS(RADIANS(G255))*COS(RADIANS(E261))*COS(RADIANS(Y251))))&gt;90,0,$F$4*$F$5/E260^2*(SIN(RADIANS(G255))*SIN(RADIANS(E261))+COS(RADIANS(G255))*COS(RADIANS(E261))*COS(RADIANS(Y251))))</f>
        <v>#DIV/0!</v>
      </c>
      <c r="Z255" s="3" t="e">
        <f>IF(DEGREES(ACOS(SIN(RADIANS(G255))*SIN(RADIANS(E261))+COS(RADIANS(G255))*COS(RADIANS(E261))*COS(RADIANS(Z251))))&gt;90,0,$F$4*$F$5/E260^2*(SIN(RADIANS(G255))*SIN(RADIANS(E261))+COS(RADIANS(G255))*COS(RADIANS(E261))*COS(RADIANS(Z251))))</f>
        <v>#DIV/0!</v>
      </c>
      <c r="AA255" s="3" t="e">
        <f>IF(DEGREES(ACOS(SIN(RADIANS(G255))*SIN(RADIANS(E261))+COS(RADIANS(G255))*COS(RADIANS(E261))*COS(RADIANS(AA251))))&gt;90,0,$F$4*$F$5/E260^2*(SIN(RADIANS(G255))*SIN(RADIANS(E261))+COS(RADIANS(G255))*COS(RADIANS(E261))*COS(RADIANS(AA251))))</f>
        <v>#DIV/0!</v>
      </c>
      <c r="AB255" s="3" t="e">
        <f>IF(DEGREES(ACOS(SIN(RADIANS(G255))*SIN(RADIANS(E261))+COS(RADIANS(G255))*COS(RADIANS(E261))*COS(RADIANS(AB251))))&gt;90,0,$F$4*$F$5/E260^2*(SIN(RADIANS(G255))*SIN(RADIANS(E261))+COS(RADIANS(G255))*COS(RADIANS(E261))*COS(RADIANS(AB251))))</f>
        <v>#DIV/0!</v>
      </c>
      <c r="AC255" s="3" t="e">
        <f>IF(DEGREES(ACOS(SIN(RADIANS(G255))*SIN(RADIANS(E261))+COS(RADIANS(G255))*COS(RADIANS(E261))*COS(RADIANS(AC251))))&gt;90,0,$F$4*$F$5/E260^2*(SIN(RADIANS(G255))*SIN(RADIANS(E261))+COS(RADIANS(G255))*COS(RADIANS(E261))*COS(RADIANS(AC251))))</f>
        <v>#DIV/0!</v>
      </c>
      <c r="AD255" s="3" t="e">
        <f>IF(DEGREES(ACOS(SIN(RADIANS(G255))*SIN(RADIANS(E261))+COS(RADIANS(G255))*COS(RADIANS(E261))*COS(RADIANS(AD251))))&gt;90,0,$F$4*$F$5/E260^2*(SIN(RADIANS(G255))*SIN(RADIANS(E261))+COS(RADIANS(G255))*COS(RADIANS(E261))*COS(RADIANS(AD251))))</f>
        <v>#DIV/0!</v>
      </c>
      <c r="AE255" s="3" t="e">
        <f>IF(DEGREES(ACOS(SIN(RADIANS(G255))*SIN(RADIANS(E261))+COS(RADIANS(G255))*COS(RADIANS(E261))*COS(RADIANS(AE251))))&gt;90,0,$F$4*$F$5/E260^2*(SIN(RADIANS(G255))*SIN(RADIANS(E261))+COS(RADIANS(G255))*COS(RADIANS(E261))*COS(RADIANS(AE251))))</f>
        <v>#DIV/0!</v>
      </c>
      <c r="AF255" s="3" t="e">
        <f>IF(DEGREES(ACOS(SIN(RADIANS(G255))*SIN(RADIANS(E261))+COS(RADIANS(G255))*COS(RADIANS(E261))*COS(RADIANS(AF251))))&gt;90,0,$F$4*$F$5/E260^2*(SIN(RADIANS(G255))*SIN(RADIANS(E261))+COS(RADIANS(G255))*COS(RADIANS(E261))*COS(RADIANS(AF251))))</f>
        <v>#DIV/0!</v>
      </c>
      <c r="AG255" s="3" t="e">
        <f>IF(DEGREES(ACOS(SIN(RADIANS(G255))*SIN(RADIANS(E261))+COS(RADIANS(G255))*COS(RADIANS(E261))*COS(RADIANS(AG251))))&gt;90,0,$F$4*$F$5/E260^2*(SIN(RADIANS(G255))*SIN(RADIANS(E261))+COS(RADIANS(G255))*COS(RADIANS(E261))*COS(RADIANS(AG251))))</f>
        <v>#DIV/0!</v>
      </c>
      <c r="AH255" s="3" t="e">
        <f>IF(DEGREES(ACOS(SIN(RADIANS(G255))*SIN(RADIANS(E261))+COS(RADIANS(G255))*COS(RADIANS(E261))*COS(RADIANS(AH251))))&gt;90,0,$F$4*$F$5/E260^2*(SIN(RADIANS(G255))*SIN(RADIANS(E261))+COS(RADIANS(G255))*COS(RADIANS(E261))*COS(RADIANS(AH251))))</f>
        <v>#DIV/0!</v>
      </c>
      <c r="AI255" s="3" t="e">
        <f>IF(DEGREES(ACOS(SIN(RADIANS(G255))*SIN(RADIANS(E261))+COS(RADIANS(G255))*COS(RADIANS(E261))*COS(RADIANS(AI251))))&gt;90,0,$F$4*$F$5/E260^2*(SIN(RADIANS(G255))*SIN(RADIANS(E261))+COS(RADIANS(G255))*COS(RADIANS(E261))*COS(RADIANS(AI251))))</f>
        <v>#DIV/0!</v>
      </c>
      <c r="AJ255" s="3" t="e">
        <f>IF(DEGREES(ACOS(SIN(RADIANS(G255))*SIN(RADIANS(E261))+COS(RADIANS(G255))*COS(RADIANS(E261))*COS(RADIANS(AJ251))))&gt;90,0,$F$4*$F$5/E260^2*(SIN(RADIANS(G255))*SIN(RADIANS(E261))+COS(RADIANS(G255))*COS(RADIANS(E261))*COS(RADIANS(AJ251))))</f>
        <v>#DIV/0!</v>
      </c>
      <c r="AK255" s="3">
        <f>IF(DEGREES(ACOS(SIN(RADIANS(G255))*SIN(RADIANS(E261))+COS(RADIANS(G255))*COS(RADIANS(E261))*COS(RADIANS(AK251))))&gt;90,0,$F$4*$F$5/E260^2*(SIN(RADIANS(G255))*SIN(RADIANS(E261))+COS(RADIANS(G255))*COS(RADIANS(E261))*COS(RADIANS(AK251))))</f>
        <v>0</v>
      </c>
      <c r="AL255" s="3">
        <f>IF(DEGREES(ACOS(SIN(RADIANS(G255))*SIN(RADIANS(E261))+COS(RADIANS(G255))*COS(RADIANS(E261))*COS(RADIANS(AL251))))&gt;90,0,$F$4*$F$5/E260^2*(SIN(RADIANS(G255))*SIN(RADIANS(E261))+COS(RADIANS(G255))*COS(RADIANS(E261))*COS(RADIANS(AL251))))</f>
        <v>0</v>
      </c>
      <c r="AM255" s="3">
        <f>IF(DEGREES(ACOS(SIN(RADIANS(G255))*SIN(RADIANS(E261))+COS(RADIANS(G255))*COS(RADIANS(E261))*COS(RADIANS(AM251))))&gt;90,0,$F$4*$F$5/E260^2*(SIN(RADIANS(G255))*SIN(RADIANS(E261))+COS(RADIANS(G255))*COS(RADIANS(E261))*COS(RADIANS(AM251))))</f>
        <v>0</v>
      </c>
      <c r="AN255" s="3">
        <f>IF(DEGREES(ACOS(SIN(RADIANS(G255))*SIN(RADIANS(E261))+COS(RADIANS(G255))*COS(RADIANS(E261))*COS(RADIANS(AN251))))&gt;90,0,$F$4*$F$5/E260^2*(SIN(RADIANS(G255))*SIN(RADIANS(E261))+COS(RADIANS(G255))*COS(RADIANS(E261))*COS(RADIANS(AN251))))</f>
        <v>0</v>
      </c>
      <c r="AO255" s="3">
        <f>IF(DEGREES(ACOS(SIN(RADIANS(G255))*SIN(RADIANS(E261))+COS(RADIANS(G255))*COS(RADIANS(E261))*COS(RADIANS(AO251))))&gt;90,0,$F$4*$F$5/E260^2*(SIN(RADIANS(G255))*SIN(RADIANS(E261))+COS(RADIANS(G255))*COS(RADIANS(E261))*COS(RADIANS(AO251))))</f>
        <v>0</v>
      </c>
      <c r="AP255" s="3">
        <f>IF(DEGREES(ACOS(SIN(RADIANS(G255))*SIN(RADIANS(E261))+COS(RADIANS(G255))*COS(RADIANS(E261))*COS(RADIANS(AP251))))&gt;90,0,$F$4*$F$5/E260^2*(SIN(RADIANS(G255))*SIN(RADIANS(E261))+COS(RADIANS(G255))*COS(RADIANS(E261))*COS(RADIANS(AP251))))</f>
        <v>0</v>
      </c>
      <c r="AQ255" s="3">
        <f>IF(DEGREES(ACOS(SIN(RADIANS(G255))*SIN(RADIANS(E261))+COS(RADIANS(G255))*COS(RADIANS(E261))*COS(RADIANS(AQ251))))&gt;90,0,$F$4*$F$5/E260^2*(SIN(RADIANS(G255))*SIN(RADIANS(E261))+COS(RADIANS(G255))*COS(RADIANS(E261))*COS(RADIANS(AQ251))))</f>
        <v>0</v>
      </c>
      <c r="AR255" s="3">
        <f>IF(DEGREES(ACOS(SIN(RADIANS(G255))*SIN(RADIANS(E261))+COS(RADIANS(G255))*COS(RADIANS(E261))*COS(RADIANS(AR251))))&gt;90,0,$F$4*$F$5/E260^2*(SIN(RADIANS(G255))*SIN(RADIANS(E261))+COS(RADIANS(G255))*COS(RADIANS(E261))*COS(RADIANS(AR251))))</f>
        <v>0</v>
      </c>
    </row>
    <row r="256" spans="2:44" ht="15.75" customHeight="1" x14ac:dyDescent="0.2">
      <c r="B256" s="20" t="s">
        <v>729</v>
      </c>
      <c r="E256" s="3">
        <f>IF(E253&lt;360,E253/360,(E253-360)/360)</f>
        <v>0.25</v>
      </c>
      <c r="G256" s="3">
        <v>60</v>
      </c>
      <c r="I256" s="3">
        <f>IF(DEGREES(ACOS(SIN(RADIANS(G256))*SIN(RADIANS(E261))+COS(RADIANS(G256))*COS(RADIANS(E261))*COS(RADIANS(I251))))&gt;90,0,$F$4*$F$5/E260^2*(SIN(RADIANS(G256))*SIN(RADIANS(E261))+COS(RADIANS(G256))*COS(RADIANS(E261))*COS(RADIANS(I251))))</f>
        <v>0</v>
      </c>
      <c r="J256" s="3">
        <f>IF(DEGREES(ACOS(SIN(RADIANS(G256))*SIN(RADIANS(E261))+COS(RADIANS(G256))*COS(RADIANS(E261))*COS(RADIANS(J251))))&gt;90,0,$F$4*$F$5/E260^2*(SIN(RADIANS(G256))*SIN(RADIANS(E261))+COS(RADIANS(G256))*COS(RADIANS(E261))*COS(RADIANS(J251))))</f>
        <v>0</v>
      </c>
      <c r="K256" s="3">
        <f>IF(DEGREES(ACOS(SIN(RADIANS(G256))*SIN(RADIANS(E261))+COS(RADIANS(G256))*COS(RADIANS(E261))*COS(RADIANS(K251))))&gt;90,0,$F$4*$F$5/E260^2*(SIN(RADIANS(G256))*SIN(RADIANS(E261))+COS(RADIANS(G256))*COS(RADIANS(E261))*COS(RADIANS(K251))))</f>
        <v>0</v>
      </c>
      <c r="L256" s="3">
        <f>IF(DEGREES(ACOS(SIN(RADIANS(G256))*SIN(RADIANS(E261))+COS(RADIANS(G256))*COS(RADIANS(E261))*COS(RADIANS(L251))))&gt;90,0,$F$4*$F$5/E260^2*(SIN(RADIANS(G256))*SIN(RADIANS(E261))+COS(RADIANS(G256))*COS(RADIANS(E261))*COS(RADIANS(L251))))</f>
        <v>0</v>
      </c>
      <c r="M256" s="3">
        <f>IF(DEGREES(ACOS(SIN(RADIANS(G256))*SIN(RADIANS(E261))+COS(RADIANS(G256))*COS(RADIANS(E261))*COS(RADIANS(M251))))&gt;90,0,$F$4*$F$5/E260^2*(SIN(RADIANS(G256))*SIN(RADIANS(E261))+COS(RADIANS(G256))*COS(RADIANS(E261))*COS(RADIANS(M251))))</f>
        <v>0</v>
      </c>
      <c r="N256" s="3">
        <f>IF(DEGREES(ACOS(SIN(RADIANS(G256))*SIN(RADIANS(E261))+COS(RADIANS(G256))*COS(RADIANS(E261))*COS(RADIANS(N251))))&gt;90,0,$F$4*$F$5/E260^2*(SIN(RADIANS(G256))*SIN(RADIANS(E261))+COS(RADIANS(G256))*COS(RADIANS(E261))*COS(RADIANS(N251))))</f>
        <v>0</v>
      </c>
      <c r="O256" s="3">
        <f>IF(DEGREES(ACOS(SIN(RADIANS(G256))*SIN(RADIANS(E261))+COS(RADIANS(G256))*COS(RADIANS(E261))*COS(RADIANS(O251))))&gt;90,0,$F$4*$F$5/E260^2*(SIN(RADIANS(G256))*SIN(RADIANS(E261))+COS(RADIANS(G256))*COS(RADIANS(E261))*COS(RADIANS(O251))))</f>
        <v>0</v>
      </c>
      <c r="P256" s="3">
        <f>IF(DEGREES(ACOS(SIN(RADIANS(G256))*SIN(RADIANS(E261))+COS(RADIANS(G256))*COS(RADIANS(E261))*COS(RADIANS(P251))))&gt;90,0,$F$4*$F$5/E260^2*(SIN(RADIANS(G256))*SIN(RADIANS(E261))+COS(RADIANS(G256))*COS(RADIANS(E261))*COS(RADIANS(P251))))</f>
        <v>0</v>
      </c>
      <c r="Q256" s="3">
        <f>IF(DEGREES(ACOS(SIN(RADIANS(G256))*SIN(RADIANS(E261))+COS(RADIANS(G256))*COS(RADIANS(E261))*COS(RADIANS(Q251))))&gt;90,0,$F$4*$F$5/E260^2*(SIN(RADIANS(G256))*SIN(RADIANS(E261))+COS(RADIANS(G256))*COS(RADIANS(E261))*COS(RADIANS(Q251))))</f>
        <v>0</v>
      </c>
      <c r="R256" s="3" t="e">
        <f>IF(DEGREES(ACOS(SIN(RADIANS(G256))*SIN(RADIANS(E261))+COS(RADIANS(G256))*COS(RADIANS(E261))*COS(RADIANS(R251))))&gt;90,0,$F$4*$F$5/E260^2*(SIN(RADIANS(G256))*SIN(RADIANS(E261))+COS(RADIANS(G256))*COS(RADIANS(E261))*COS(RADIANS(R251))))</f>
        <v>#DIV/0!</v>
      </c>
      <c r="S256" s="3" t="e">
        <f>IF(DEGREES(ACOS(SIN(RADIANS(G256))*SIN(RADIANS(E261))+COS(RADIANS(G256))*COS(RADIANS(E261))*COS(RADIANS(S251))))&gt;90,0,$F$4*$F$5/E260^2*(SIN(RADIANS(G256))*SIN(RADIANS(E261))+COS(RADIANS(G256))*COS(RADIANS(E261))*COS(RADIANS(S251))))</f>
        <v>#DIV/0!</v>
      </c>
      <c r="T256" s="3" t="e">
        <f>IF(DEGREES(ACOS(SIN(RADIANS(G256))*SIN(RADIANS(E261))+COS(RADIANS(G256))*COS(RADIANS(E261))*COS(RADIANS(T251))))&gt;90,0,$F$4*$F$5/E260^2*(SIN(RADIANS(G256))*SIN(RADIANS(E261))+COS(RADIANS(G256))*COS(RADIANS(E261))*COS(RADIANS(T251))))</f>
        <v>#DIV/0!</v>
      </c>
      <c r="U256" s="3" t="e">
        <f>IF(DEGREES(ACOS(SIN(RADIANS(G256))*SIN(RADIANS(E261))+COS(RADIANS(G256))*COS(RADIANS(E261))*COS(RADIANS(U251))))&gt;90,0,$F$4*$F$5/E260^2*(SIN(RADIANS(G256))*SIN(RADIANS(E261))+COS(RADIANS(G256))*COS(RADIANS(E261))*COS(RADIANS(U251))))</f>
        <v>#DIV/0!</v>
      </c>
      <c r="V256" s="3" t="e">
        <f>IF(DEGREES(ACOS(SIN(RADIANS(G256))*SIN(RADIANS(E261))+COS(RADIANS(G256))*COS(RADIANS(E261))*COS(RADIANS(V251))))&gt;90,0,$F$4*$F$5/E260^2*(SIN(RADIANS(G256))*SIN(RADIANS(E261))+COS(RADIANS(G256))*COS(RADIANS(E261))*COS(RADIANS(V251))))</f>
        <v>#DIV/0!</v>
      </c>
      <c r="W256" s="3" t="e">
        <f>IF(DEGREES(ACOS(SIN(RADIANS(G256))*SIN(RADIANS(E261))+COS(RADIANS(G256))*COS(RADIANS(E261))*COS(RADIANS(W251))))&gt;90,0,$F$4*$F$5/E260^2*(SIN(RADIANS(G256))*SIN(RADIANS(E261))+COS(RADIANS(G256))*COS(RADIANS(E261))*COS(RADIANS(W251))))</f>
        <v>#DIV/0!</v>
      </c>
      <c r="X256" s="3" t="e">
        <f>IF(DEGREES(ACOS(SIN(RADIANS(G256))*SIN(RADIANS(E261))+COS(RADIANS(G256))*COS(RADIANS(E261))*COS(RADIANS(X251))))&gt;90,0,$F$4*$F$5/E260^2*(SIN(RADIANS(G256))*SIN(RADIANS(E261))+COS(RADIANS(G256))*COS(RADIANS(E261))*COS(RADIANS(X251))))</f>
        <v>#DIV/0!</v>
      </c>
      <c r="Y256" s="3" t="e">
        <f>IF(DEGREES(ACOS(SIN(RADIANS(G256))*SIN(RADIANS(E261))+COS(RADIANS(G256))*COS(RADIANS(E261))*COS(RADIANS(Y251))))&gt;90,0,$F$4*$F$5/E260^2*(SIN(RADIANS(G256))*SIN(RADIANS(E261))+COS(RADIANS(G256))*COS(RADIANS(E261))*COS(RADIANS(Y251))))</f>
        <v>#DIV/0!</v>
      </c>
      <c r="Z256" s="3" t="e">
        <f>IF(DEGREES(ACOS(SIN(RADIANS(G256))*SIN(RADIANS(E261))+COS(RADIANS(G256))*COS(RADIANS(E261))*COS(RADIANS(Z251))))&gt;90,0,$F$4*$F$5/E260^2*(SIN(RADIANS(G256))*SIN(RADIANS(E261))+COS(RADIANS(G256))*COS(RADIANS(E261))*COS(RADIANS(Z251))))</f>
        <v>#DIV/0!</v>
      </c>
      <c r="AA256" s="3" t="e">
        <f>IF(DEGREES(ACOS(SIN(RADIANS(G256))*SIN(RADIANS(E261))+COS(RADIANS(G256))*COS(RADIANS(E261))*COS(RADIANS(AA251))))&gt;90,0,$F$4*$F$5/E260^2*(SIN(RADIANS(G256))*SIN(RADIANS(E261))+COS(RADIANS(G256))*COS(RADIANS(E261))*COS(RADIANS(AA251))))</f>
        <v>#DIV/0!</v>
      </c>
      <c r="AB256" s="3" t="e">
        <f>IF(DEGREES(ACOS(SIN(RADIANS(G256))*SIN(RADIANS(E261))+COS(RADIANS(G256))*COS(RADIANS(E261))*COS(RADIANS(AB251))))&gt;90,0,$F$4*$F$5/E260^2*(SIN(RADIANS(G256))*SIN(RADIANS(E261))+COS(RADIANS(G256))*COS(RADIANS(E261))*COS(RADIANS(AB251))))</f>
        <v>#DIV/0!</v>
      </c>
      <c r="AC256" s="3" t="e">
        <f>IF(DEGREES(ACOS(SIN(RADIANS(G256))*SIN(RADIANS(E261))+COS(RADIANS(G256))*COS(RADIANS(E261))*COS(RADIANS(AC251))))&gt;90,0,$F$4*$F$5/E260^2*(SIN(RADIANS(G256))*SIN(RADIANS(E261))+COS(RADIANS(G256))*COS(RADIANS(E261))*COS(RADIANS(AC251))))</f>
        <v>#DIV/0!</v>
      </c>
      <c r="AD256" s="3" t="e">
        <f>IF(DEGREES(ACOS(SIN(RADIANS(G256))*SIN(RADIANS(E261))+COS(RADIANS(G256))*COS(RADIANS(E261))*COS(RADIANS(AD251))))&gt;90,0,$F$4*$F$5/E260^2*(SIN(RADIANS(G256))*SIN(RADIANS(E261))+COS(RADIANS(G256))*COS(RADIANS(E261))*COS(RADIANS(AD251))))</f>
        <v>#DIV/0!</v>
      </c>
      <c r="AE256" s="3" t="e">
        <f>IF(DEGREES(ACOS(SIN(RADIANS(G256))*SIN(RADIANS(E261))+COS(RADIANS(G256))*COS(RADIANS(E261))*COS(RADIANS(AE251))))&gt;90,0,$F$4*$F$5/E260^2*(SIN(RADIANS(G256))*SIN(RADIANS(E261))+COS(RADIANS(G256))*COS(RADIANS(E261))*COS(RADIANS(AE251))))</f>
        <v>#DIV/0!</v>
      </c>
      <c r="AF256" s="3" t="e">
        <f>IF(DEGREES(ACOS(SIN(RADIANS(G256))*SIN(RADIANS(E261))+COS(RADIANS(G256))*COS(RADIANS(E261))*COS(RADIANS(AF251))))&gt;90,0,$F$4*$F$5/E260^2*(SIN(RADIANS(G256))*SIN(RADIANS(E261))+COS(RADIANS(G256))*COS(RADIANS(E261))*COS(RADIANS(AF251))))</f>
        <v>#DIV/0!</v>
      </c>
      <c r="AG256" s="3" t="e">
        <f>IF(DEGREES(ACOS(SIN(RADIANS(G256))*SIN(RADIANS(E261))+COS(RADIANS(G256))*COS(RADIANS(E261))*COS(RADIANS(AG251))))&gt;90,0,$F$4*$F$5/E260^2*(SIN(RADIANS(G256))*SIN(RADIANS(E261))+COS(RADIANS(G256))*COS(RADIANS(E261))*COS(RADIANS(AG251))))</f>
        <v>#DIV/0!</v>
      </c>
      <c r="AH256" s="3" t="e">
        <f>IF(DEGREES(ACOS(SIN(RADIANS(G256))*SIN(RADIANS(E261))+COS(RADIANS(G256))*COS(RADIANS(E261))*COS(RADIANS(AH251))))&gt;90,0,$F$4*$F$5/E260^2*(SIN(RADIANS(G256))*SIN(RADIANS(E261))+COS(RADIANS(G256))*COS(RADIANS(E261))*COS(RADIANS(AH251))))</f>
        <v>#DIV/0!</v>
      </c>
      <c r="AI256" s="3" t="e">
        <f>IF(DEGREES(ACOS(SIN(RADIANS(G256))*SIN(RADIANS(E261))+COS(RADIANS(G256))*COS(RADIANS(E261))*COS(RADIANS(AI251))))&gt;90,0,$F$4*$F$5/E260^2*(SIN(RADIANS(G256))*SIN(RADIANS(E261))+COS(RADIANS(G256))*COS(RADIANS(E261))*COS(RADIANS(AI251))))</f>
        <v>#DIV/0!</v>
      </c>
      <c r="AJ256" s="3" t="e">
        <f>IF(DEGREES(ACOS(SIN(RADIANS(G256))*SIN(RADIANS(E261))+COS(RADIANS(G256))*COS(RADIANS(E261))*COS(RADIANS(AJ251))))&gt;90,0,$F$4*$F$5/E260^2*(SIN(RADIANS(G256))*SIN(RADIANS(E261))+COS(RADIANS(G256))*COS(RADIANS(E261))*COS(RADIANS(AJ251))))</f>
        <v>#DIV/0!</v>
      </c>
      <c r="AK256" s="3">
        <f>IF(DEGREES(ACOS(SIN(RADIANS(G256))*SIN(RADIANS(E261))+COS(RADIANS(G256))*COS(RADIANS(E261))*COS(RADIANS(AK251))))&gt;90,0,$F$4*$F$5/E260^2*(SIN(RADIANS(G256))*SIN(RADIANS(E261))+COS(RADIANS(G256))*COS(RADIANS(E261))*COS(RADIANS(AK251))))</f>
        <v>0</v>
      </c>
      <c r="AL256" s="3">
        <f>IF(DEGREES(ACOS(SIN(RADIANS(G256))*SIN(RADIANS(E261))+COS(RADIANS(G256))*COS(RADIANS(E261))*COS(RADIANS(AL251))))&gt;90,0,$F$4*$F$5/E260^2*(SIN(RADIANS(G256))*SIN(RADIANS(E261))+COS(RADIANS(G256))*COS(RADIANS(E261))*COS(RADIANS(AL251))))</f>
        <v>0</v>
      </c>
      <c r="AM256" s="3">
        <f>IF(DEGREES(ACOS(SIN(RADIANS(G256))*SIN(RADIANS(E261))+COS(RADIANS(G256))*COS(RADIANS(E261))*COS(RADIANS(AM251))))&gt;90,0,$F$4*$F$5/E260^2*(SIN(RADIANS(G256))*SIN(RADIANS(E261))+COS(RADIANS(G256))*COS(RADIANS(E261))*COS(RADIANS(AM251))))</f>
        <v>0</v>
      </c>
      <c r="AN256" s="3">
        <f>IF(DEGREES(ACOS(SIN(RADIANS(G256))*SIN(RADIANS(E261))+COS(RADIANS(G256))*COS(RADIANS(E261))*COS(RADIANS(AN251))))&gt;90,0,$F$4*$F$5/E260^2*(SIN(RADIANS(G256))*SIN(RADIANS(E261))+COS(RADIANS(G256))*COS(RADIANS(E261))*COS(RADIANS(AN251))))</f>
        <v>0</v>
      </c>
      <c r="AO256" s="3">
        <f>IF(DEGREES(ACOS(SIN(RADIANS(G256))*SIN(RADIANS(E261))+COS(RADIANS(G256))*COS(RADIANS(E261))*COS(RADIANS(AO251))))&gt;90,0,$F$4*$F$5/E260^2*(SIN(RADIANS(G256))*SIN(RADIANS(E261))+COS(RADIANS(G256))*COS(RADIANS(E261))*COS(RADIANS(AO251))))</f>
        <v>0</v>
      </c>
      <c r="AP256" s="3">
        <f>IF(DEGREES(ACOS(SIN(RADIANS(G256))*SIN(RADIANS(E261))+COS(RADIANS(G256))*COS(RADIANS(E261))*COS(RADIANS(AP251))))&gt;90,0,$F$4*$F$5/E260^2*(SIN(RADIANS(G256))*SIN(RADIANS(E261))+COS(RADIANS(G256))*COS(RADIANS(E261))*COS(RADIANS(AP251))))</f>
        <v>0</v>
      </c>
      <c r="AQ256" s="3">
        <f>IF(DEGREES(ACOS(SIN(RADIANS(G256))*SIN(RADIANS(E261))+COS(RADIANS(G256))*COS(RADIANS(E261))*COS(RADIANS(AQ251))))&gt;90,0,$F$4*$F$5/E260^2*(SIN(RADIANS(G256))*SIN(RADIANS(E261))+COS(RADIANS(G256))*COS(RADIANS(E261))*COS(RADIANS(AQ251))))</f>
        <v>0</v>
      </c>
      <c r="AR256" s="3">
        <f>IF(DEGREES(ACOS(SIN(RADIANS(G256))*SIN(RADIANS(E261))+COS(RADIANS(G256))*COS(RADIANS(E261))*COS(RADIANS(AR251))))&gt;90,0,$F$4*$F$5/E260^2*(SIN(RADIANS(G256))*SIN(RADIANS(E261))+COS(RADIANS(G256))*COS(RADIANS(E261))*COS(RADIANS(AR251))))</f>
        <v>0</v>
      </c>
    </row>
    <row r="257" spans="2:44" ht="15.75" customHeight="1" x14ac:dyDescent="0.2">
      <c r="B257" s="20" t="s">
        <v>785</v>
      </c>
      <c r="E257" s="3">
        <f>E256*$F$11</f>
        <v>0</v>
      </c>
      <c r="G257" s="3">
        <v>50</v>
      </c>
      <c r="I257" s="3">
        <f>IF(DEGREES(ACOS(SIN(RADIANS(G257))*SIN(RADIANS(E261))+COS(RADIANS(G257))*COS(RADIANS(E261))*COS(RADIANS(I251))))&gt;90,0,$F$4*$F$5/E260^2*(SIN(RADIANS(G257))*SIN(RADIANS(E261))+COS(RADIANS(G257))*COS(RADIANS(E261))*COS(RADIANS(I251))))</f>
        <v>0</v>
      </c>
      <c r="J257" s="3">
        <f>IF(DEGREES(ACOS(SIN(RADIANS(G257))*SIN(RADIANS(E261))+COS(RADIANS(G257))*COS(RADIANS(E261))*COS(RADIANS(J251))))&gt;90,0,$F$4*$F$5/E260^2*(SIN(RADIANS(G257))*SIN(RADIANS(E261))+COS(RADIANS(G257))*COS(RADIANS(E261))*COS(RADIANS(J251))))</f>
        <v>0</v>
      </c>
      <c r="K257" s="3">
        <f>IF(DEGREES(ACOS(SIN(RADIANS(G257))*SIN(RADIANS(E261))+COS(RADIANS(G257))*COS(RADIANS(E261))*COS(RADIANS(K251))))&gt;90,0,$F$4*$F$5/E260^2*(SIN(RADIANS(G257))*SIN(RADIANS(E261))+COS(RADIANS(G257))*COS(RADIANS(E261))*COS(RADIANS(K251))))</f>
        <v>0</v>
      </c>
      <c r="L257" s="3">
        <f>IF(DEGREES(ACOS(SIN(RADIANS(G257))*SIN(RADIANS(E261))+COS(RADIANS(G257))*COS(RADIANS(E261))*COS(RADIANS(L251))))&gt;90,0,$F$4*$F$5/E260^2*(SIN(RADIANS(G257))*SIN(RADIANS(E261))+COS(RADIANS(G257))*COS(RADIANS(E261))*COS(RADIANS(L251))))</f>
        <v>0</v>
      </c>
      <c r="M257" s="3">
        <f>IF(DEGREES(ACOS(SIN(RADIANS(G257))*SIN(RADIANS(E261))+COS(RADIANS(G257))*COS(RADIANS(E261))*COS(RADIANS(M251))))&gt;90,0,$F$4*$F$5/E260^2*(SIN(RADIANS(G257))*SIN(RADIANS(E261))+COS(RADIANS(G257))*COS(RADIANS(E261))*COS(RADIANS(M251))))</f>
        <v>0</v>
      </c>
      <c r="N257" s="3">
        <f>IF(DEGREES(ACOS(SIN(RADIANS(G257))*SIN(RADIANS(E261))+COS(RADIANS(G257))*COS(RADIANS(E261))*COS(RADIANS(N251))))&gt;90,0,$F$4*$F$5/E260^2*(SIN(RADIANS(G257))*SIN(RADIANS(E261))+COS(RADIANS(G257))*COS(RADIANS(E261))*COS(RADIANS(N251))))</f>
        <v>0</v>
      </c>
      <c r="O257" s="3">
        <f>IF(DEGREES(ACOS(SIN(RADIANS(G257))*SIN(RADIANS(E261))+COS(RADIANS(G257))*COS(RADIANS(E261))*COS(RADIANS(O251))))&gt;90,0,$F$4*$F$5/E260^2*(SIN(RADIANS(G257))*SIN(RADIANS(E261))+COS(RADIANS(G257))*COS(RADIANS(E261))*COS(RADIANS(O251))))</f>
        <v>0</v>
      </c>
      <c r="P257" s="3">
        <f>IF(DEGREES(ACOS(SIN(RADIANS(G257))*SIN(RADIANS(E261))+COS(RADIANS(G257))*COS(RADIANS(E261))*COS(RADIANS(P251))))&gt;90,0,$F$4*$F$5/E260^2*(SIN(RADIANS(G257))*SIN(RADIANS(E261))+COS(RADIANS(G257))*COS(RADIANS(E261))*COS(RADIANS(P251))))</f>
        <v>0</v>
      </c>
      <c r="Q257" s="3">
        <f>IF(DEGREES(ACOS(SIN(RADIANS(G257))*SIN(RADIANS(E261))+COS(RADIANS(G257))*COS(RADIANS(E261))*COS(RADIANS(Q251))))&gt;90,0,$F$4*$F$5/E260^2*(SIN(RADIANS(G257))*SIN(RADIANS(E261))+COS(RADIANS(G257))*COS(RADIANS(E261))*COS(RADIANS(Q251))))</f>
        <v>0</v>
      </c>
      <c r="R257" s="3" t="e">
        <f>IF(DEGREES(ACOS(SIN(RADIANS(G257))*SIN(RADIANS(E261))+COS(RADIANS(G257))*COS(RADIANS(E261))*COS(RADIANS(R251))))&gt;90,0,$F$4*$F$5/E260^2*(SIN(RADIANS(G257))*SIN(RADIANS(E261))+COS(RADIANS(G257))*COS(RADIANS(E261))*COS(RADIANS(R251))))</f>
        <v>#DIV/0!</v>
      </c>
      <c r="S257" s="3" t="e">
        <f>IF(DEGREES(ACOS(SIN(RADIANS(G257))*SIN(RADIANS(E261))+COS(RADIANS(G257))*COS(RADIANS(E261))*COS(RADIANS(S251))))&gt;90,0,$F$4*$F$5/E260^2*(SIN(RADIANS(G257))*SIN(RADIANS(E261))+COS(RADIANS(G257))*COS(RADIANS(E261))*COS(RADIANS(S251))))</f>
        <v>#DIV/0!</v>
      </c>
      <c r="T257" s="3" t="e">
        <f>IF(DEGREES(ACOS(SIN(RADIANS(G257))*SIN(RADIANS(E261))+COS(RADIANS(G257))*COS(RADIANS(E261))*COS(RADIANS(T251))))&gt;90,0,$F$4*$F$5/E260^2*(SIN(RADIANS(G257))*SIN(RADIANS(E261))+COS(RADIANS(G257))*COS(RADIANS(E261))*COS(RADIANS(T251))))</f>
        <v>#DIV/0!</v>
      </c>
      <c r="U257" s="3" t="e">
        <f>IF(DEGREES(ACOS(SIN(RADIANS(G257))*SIN(RADIANS(E261))+COS(RADIANS(G257))*COS(RADIANS(E261))*COS(RADIANS(U251))))&gt;90,0,$F$4*$F$5/E260^2*(SIN(RADIANS(G257))*SIN(RADIANS(E261))+COS(RADIANS(G257))*COS(RADIANS(E261))*COS(RADIANS(U251))))</f>
        <v>#DIV/0!</v>
      </c>
      <c r="V257" s="3" t="e">
        <f>IF(DEGREES(ACOS(SIN(RADIANS(G257))*SIN(RADIANS(E261))+COS(RADIANS(G257))*COS(RADIANS(E261))*COS(RADIANS(V251))))&gt;90,0,$F$4*$F$5/E260^2*(SIN(RADIANS(G257))*SIN(RADIANS(E261))+COS(RADIANS(G257))*COS(RADIANS(E261))*COS(RADIANS(V251))))</f>
        <v>#DIV/0!</v>
      </c>
      <c r="W257" s="3" t="e">
        <f>IF(DEGREES(ACOS(SIN(RADIANS(G257))*SIN(RADIANS(E261))+COS(RADIANS(G257))*COS(RADIANS(E261))*COS(RADIANS(W251))))&gt;90,0,$F$4*$F$5/E260^2*(SIN(RADIANS(G257))*SIN(RADIANS(E261))+COS(RADIANS(G257))*COS(RADIANS(E261))*COS(RADIANS(W251))))</f>
        <v>#DIV/0!</v>
      </c>
      <c r="X257" s="3" t="e">
        <f>IF(DEGREES(ACOS(SIN(RADIANS(G257))*SIN(RADIANS(E261))+COS(RADIANS(G257))*COS(RADIANS(E261))*COS(RADIANS(X251))))&gt;90,0,$F$4*$F$5/E260^2*(SIN(RADIANS(G257))*SIN(RADIANS(E261))+COS(RADIANS(G257))*COS(RADIANS(E261))*COS(RADIANS(X251))))</f>
        <v>#DIV/0!</v>
      </c>
      <c r="Y257" s="3" t="e">
        <f>IF(DEGREES(ACOS(SIN(RADIANS(G257))*SIN(RADIANS(E261))+COS(RADIANS(G257))*COS(RADIANS(E261))*COS(RADIANS(Y251))))&gt;90,0,$F$4*$F$5/E260^2*(SIN(RADIANS(G257))*SIN(RADIANS(E261))+COS(RADIANS(G257))*COS(RADIANS(E261))*COS(RADIANS(Y251))))</f>
        <v>#DIV/0!</v>
      </c>
      <c r="Z257" s="3" t="e">
        <f>IF(DEGREES(ACOS(SIN(RADIANS(G257))*SIN(RADIANS(E261))+COS(RADIANS(G257))*COS(RADIANS(E261))*COS(RADIANS(Z251))))&gt;90,0,$F$4*$F$5/E260^2*(SIN(RADIANS(G257))*SIN(RADIANS(E261))+COS(RADIANS(G257))*COS(RADIANS(E261))*COS(RADIANS(Z251))))</f>
        <v>#DIV/0!</v>
      </c>
      <c r="AA257" s="3" t="e">
        <f>IF(DEGREES(ACOS(SIN(RADIANS(G257))*SIN(RADIANS(E261))+COS(RADIANS(G257))*COS(RADIANS(E261))*COS(RADIANS(AA251))))&gt;90,0,$F$4*$F$5/E260^2*(SIN(RADIANS(G257))*SIN(RADIANS(E261))+COS(RADIANS(G257))*COS(RADIANS(E261))*COS(RADIANS(AA251))))</f>
        <v>#DIV/0!</v>
      </c>
      <c r="AB257" s="3" t="e">
        <f>IF(DEGREES(ACOS(SIN(RADIANS(G257))*SIN(RADIANS(E261))+COS(RADIANS(G257))*COS(RADIANS(E261))*COS(RADIANS(AB251))))&gt;90,0,$F$4*$F$5/E260^2*(SIN(RADIANS(G257))*SIN(RADIANS(E261))+COS(RADIANS(G257))*COS(RADIANS(E261))*COS(RADIANS(AB251))))</f>
        <v>#DIV/0!</v>
      </c>
      <c r="AC257" s="3" t="e">
        <f>IF(DEGREES(ACOS(SIN(RADIANS(G257))*SIN(RADIANS(E261))+COS(RADIANS(G257))*COS(RADIANS(E261))*COS(RADIANS(AC251))))&gt;90,0,$F$4*$F$5/E260^2*(SIN(RADIANS(G257))*SIN(RADIANS(E261))+COS(RADIANS(G257))*COS(RADIANS(E261))*COS(RADIANS(AC251))))</f>
        <v>#DIV/0!</v>
      </c>
      <c r="AD257" s="3" t="e">
        <f>IF(DEGREES(ACOS(SIN(RADIANS(G257))*SIN(RADIANS(E261))+COS(RADIANS(G257))*COS(RADIANS(E261))*COS(RADIANS(AD251))))&gt;90,0,$F$4*$F$5/E260^2*(SIN(RADIANS(G257))*SIN(RADIANS(E261))+COS(RADIANS(G257))*COS(RADIANS(E261))*COS(RADIANS(AD251))))</f>
        <v>#DIV/0!</v>
      </c>
      <c r="AE257" s="3" t="e">
        <f>IF(DEGREES(ACOS(SIN(RADIANS(G257))*SIN(RADIANS(E261))+COS(RADIANS(G257))*COS(RADIANS(E261))*COS(RADIANS(AE251))))&gt;90,0,$F$4*$F$5/E260^2*(SIN(RADIANS(G257))*SIN(RADIANS(E261))+COS(RADIANS(G257))*COS(RADIANS(E261))*COS(RADIANS(AE251))))</f>
        <v>#DIV/0!</v>
      </c>
      <c r="AF257" s="3" t="e">
        <f>IF(DEGREES(ACOS(SIN(RADIANS(G257))*SIN(RADIANS(E261))+COS(RADIANS(G257))*COS(RADIANS(E261))*COS(RADIANS(AF251))))&gt;90,0,$F$4*$F$5/E260^2*(SIN(RADIANS(G257))*SIN(RADIANS(E261))+COS(RADIANS(G257))*COS(RADIANS(E261))*COS(RADIANS(AF251))))</f>
        <v>#DIV/0!</v>
      </c>
      <c r="AG257" s="3" t="e">
        <f>IF(DEGREES(ACOS(SIN(RADIANS(G257))*SIN(RADIANS(E261))+COS(RADIANS(G257))*COS(RADIANS(E261))*COS(RADIANS(AG251))))&gt;90,0,$F$4*$F$5/E260^2*(SIN(RADIANS(G257))*SIN(RADIANS(E261))+COS(RADIANS(G257))*COS(RADIANS(E261))*COS(RADIANS(AG251))))</f>
        <v>#DIV/0!</v>
      </c>
      <c r="AH257" s="3" t="e">
        <f>IF(DEGREES(ACOS(SIN(RADIANS(G257))*SIN(RADIANS(E261))+COS(RADIANS(G257))*COS(RADIANS(E261))*COS(RADIANS(AH251))))&gt;90,0,$F$4*$F$5/E260^2*(SIN(RADIANS(G257))*SIN(RADIANS(E261))+COS(RADIANS(G257))*COS(RADIANS(E261))*COS(RADIANS(AH251))))</f>
        <v>#DIV/0!</v>
      </c>
      <c r="AI257" s="3" t="e">
        <f>IF(DEGREES(ACOS(SIN(RADIANS(G257))*SIN(RADIANS(E261))+COS(RADIANS(G257))*COS(RADIANS(E261))*COS(RADIANS(AI251))))&gt;90,0,$F$4*$F$5/E260^2*(SIN(RADIANS(G257))*SIN(RADIANS(E261))+COS(RADIANS(G257))*COS(RADIANS(E261))*COS(RADIANS(AI251))))</f>
        <v>#DIV/0!</v>
      </c>
      <c r="AJ257" s="3" t="e">
        <f>IF(DEGREES(ACOS(SIN(RADIANS(G257))*SIN(RADIANS(E261))+COS(RADIANS(G257))*COS(RADIANS(E261))*COS(RADIANS(AJ251))))&gt;90,0,$F$4*$F$5/E260^2*(SIN(RADIANS(G257))*SIN(RADIANS(E261))+COS(RADIANS(G257))*COS(RADIANS(E261))*COS(RADIANS(AJ251))))</f>
        <v>#DIV/0!</v>
      </c>
      <c r="AK257" s="3">
        <f>IF(DEGREES(ACOS(SIN(RADIANS(G257))*SIN(RADIANS(E261))+COS(RADIANS(G257))*COS(RADIANS(E261))*COS(RADIANS(AK251))))&gt;90,0,$F$4*$F$5/E260^2*(SIN(RADIANS(G257))*SIN(RADIANS(E261))+COS(RADIANS(G257))*COS(RADIANS(E261))*COS(RADIANS(AK251))))</f>
        <v>0</v>
      </c>
      <c r="AL257" s="3">
        <f>IF(DEGREES(ACOS(SIN(RADIANS(G257))*SIN(RADIANS(E261))+COS(RADIANS(G257))*COS(RADIANS(E261))*COS(RADIANS(AL251))))&gt;90,0,$F$4*$F$5/E260^2*(SIN(RADIANS(G257))*SIN(RADIANS(E261))+COS(RADIANS(G257))*COS(RADIANS(E261))*COS(RADIANS(AL251))))</f>
        <v>0</v>
      </c>
      <c r="AM257" s="3">
        <f>IF(DEGREES(ACOS(SIN(RADIANS(G257))*SIN(RADIANS(E261))+COS(RADIANS(G257))*COS(RADIANS(E261))*COS(RADIANS(AM251))))&gt;90,0,$F$4*$F$5/E260^2*(SIN(RADIANS(G257))*SIN(RADIANS(E261))+COS(RADIANS(G257))*COS(RADIANS(E261))*COS(RADIANS(AM251))))</f>
        <v>0</v>
      </c>
      <c r="AN257" s="3">
        <f>IF(DEGREES(ACOS(SIN(RADIANS(G257))*SIN(RADIANS(E261))+COS(RADIANS(G257))*COS(RADIANS(E261))*COS(RADIANS(AN251))))&gt;90,0,$F$4*$F$5/E260^2*(SIN(RADIANS(G257))*SIN(RADIANS(E261))+COS(RADIANS(G257))*COS(RADIANS(E261))*COS(RADIANS(AN251))))</f>
        <v>0</v>
      </c>
      <c r="AO257" s="3">
        <f>IF(DEGREES(ACOS(SIN(RADIANS(G257))*SIN(RADIANS(E261))+COS(RADIANS(G257))*COS(RADIANS(E261))*COS(RADIANS(AO251))))&gt;90,0,$F$4*$F$5/E260^2*(SIN(RADIANS(G257))*SIN(RADIANS(E261))+COS(RADIANS(G257))*COS(RADIANS(E261))*COS(RADIANS(AO251))))</f>
        <v>0</v>
      </c>
      <c r="AP257" s="3">
        <f>IF(DEGREES(ACOS(SIN(RADIANS(G257))*SIN(RADIANS(E261))+COS(RADIANS(G257))*COS(RADIANS(E261))*COS(RADIANS(AP251))))&gt;90,0,$F$4*$F$5/E260^2*(SIN(RADIANS(G257))*SIN(RADIANS(E261))+COS(RADIANS(G257))*COS(RADIANS(E261))*COS(RADIANS(AP251))))</f>
        <v>0</v>
      </c>
      <c r="AQ257" s="3">
        <f>IF(DEGREES(ACOS(SIN(RADIANS(G257))*SIN(RADIANS(E261))+COS(RADIANS(G257))*COS(RADIANS(E261))*COS(RADIANS(AQ251))))&gt;90,0,$F$4*$F$5/E260^2*(SIN(RADIANS(G257))*SIN(RADIANS(E261))+COS(RADIANS(G257))*COS(RADIANS(E261))*COS(RADIANS(AQ251))))</f>
        <v>0</v>
      </c>
      <c r="AR257" s="3">
        <f>IF(DEGREES(ACOS(SIN(RADIANS(G257))*SIN(RADIANS(E261))+COS(RADIANS(G257))*COS(RADIANS(E261))*COS(RADIANS(AR251))))&gt;90,0,$F$4*$F$5/E260^2*(SIN(RADIANS(G257))*SIN(RADIANS(E261))+COS(RADIANS(G257))*COS(RADIANS(E261))*COS(RADIANS(AR251))))</f>
        <v>0</v>
      </c>
    </row>
    <row r="258" spans="2:44" ht="15.75" customHeight="1" x14ac:dyDescent="0.2">
      <c r="B258" s="20" t="s">
        <v>786</v>
      </c>
      <c r="E258" s="3" t="str">
        <f>IF($F$10=0,"N/A",$F$10*(E253/360)-ROUNDDOWN($F$10*(E253/360),0))</f>
        <v>N/A</v>
      </c>
      <c r="G258" s="3">
        <v>40</v>
      </c>
      <c r="I258" s="3">
        <f>IF(DEGREES(ACOS(SIN(RADIANS(G258))*SIN(RADIANS(E261))+COS(RADIANS(G258))*COS(RADIANS(E261))*COS(RADIANS(I251))))&gt;90,0,$F$4*$F$5/E260^2*(SIN(RADIANS(G258))*SIN(RADIANS(E261))+COS(RADIANS(G258))*COS(RADIANS(E261))*COS(RADIANS(I251))))</f>
        <v>0</v>
      </c>
      <c r="J258" s="3">
        <f>IF(DEGREES(ACOS(SIN(RADIANS(G258))*SIN(RADIANS(E261))+COS(RADIANS(G258))*COS(RADIANS(E261))*COS(RADIANS(J251))))&gt;90,0,$F$4*$F$5/E260^2*(SIN(RADIANS(G258))*SIN(RADIANS(E261))+COS(RADIANS(G258))*COS(RADIANS(E261))*COS(RADIANS(J251))))</f>
        <v>0</v>
      </c>
      <c r="K258" s="3">
        <f>IF(DEGREES(ACOS(SIN(RADIANS(G258))*SIN(RADIANS(E261))+COS(RADIANS(G258))*COS(RADIANS(E261))*COS(RADIANS(K251))))&gt;90,0,$F$4*$F$5/E260^2*(SIN(RADIANS(G258))*SIN(RADIANS(E261))+COS(RADIANS(G258))*COS(RADIANS(E261))*COS(RADIANS(K251))))</f>
        <v>0</v>
      </c>
      <c r="L258" s="3">
        <f>IF(DEGREES(ACOS(SIN(RADIANS(G258))*SIN(RADIANS(E261))+COS(RADIANS(G258))*COS(RADIANS(E261))*COS(RADIANS(L251))))&gt;90,0,$F$4*$F$5/E260^2*(SIN(RADIANS(G258))*SIN(RADIANS(E261))+COS(RADIANS(G258))*COS(RADIANS(E261))*COS(RADIANS(L251))))</f>
        <v>0</v>
      </c>
      <c r="M258" s="3">
        <f>IF(DEGREES(ACOS(SIN(RADIANS(G258))*SIN(RADIANS(E261))+COS(RADIANS(G258))*COS(RADIANS(E261))*COS(RADIANS(M251))))&gt;90,0,$F$4*$F$5/E260^2*(SIN(RADIANS(G258))*SIN(RADIANS(E261))+COS(RADIANS(G258))*COS(RADIANS(E261))*COS(RADIANS(M251))))</f>
        <v>0</v>
      </c>
      <c r="N258" s="3">
        <f>IF(DEGREES(ACOS(SIN(RADIANS(G258))*SIN(RADIANS(E261))+COS(RADIANS(G258))*COS(RADIANS(E261))*COS(RADIANS(N251))))&gt;90,0,$F$4*$F$5/E260^2*(SIN(RADIANS(G258))*SIN(RADIANS(E261))+COS(RADIANS(G258))*COS(RADIANS(E261))*COS(RADIANS(N251))))</f>
        <v>0</v>
      </c>
      <c r="O258" s="3">
        <f>IF(DEGREES(ACOS(SIN(RADIANS(G258))*SIN(RADIANS(E261))+COS(RADIANS(G258))*COS(RADIANS(E261))*COS(RADIANS(O251))))&gt;90,0,$F$4*$F$5/E260^2*(SIN(RADIANS(G258))*SIN(RADIANS(E261))+COS(RADIANS(G258))*COS(RADIANS(E261))*COS(RADIANS(O251))))</f>
        <v>0</v>
      </c>
      <c r="P258" s="3">
        <f>IF(DEGREES(ACOS(SIN(RADIANS(G258))*SIN(RADIANS(E261))+COS(RADIANS(G258))*COS(RADIANS(E261))*COS(RADIANS(P251))))&gt;90,0,$F$4*$F$5/E260^2*(SIN(RADIANS(G258))*SIN(RADIANS(E261))+COS(RADIANS(G258))*COS(RADIANS(E261))*COS(RADIANS(P251))))</f>
        <v>0</v>
      </c>
      <c r="Q258" s="3">
        <f>IF(DEGREES(ACOS(SIN(RADIANS(G258))*SIN(RADIANS(E261))+COS(RADIANS(G258))*COS(RADIANS(E261))*COS(RADIANS(Q251))))&gt;90,0,$F$4*$F$5/E260^2*(SIN(RADIANS(G258))*SIN(RADIANS(E261))+COS(RADIANS(G258))*COS(RADIANS(E261))*COS(RADIANS(Q251))))</f>
        <v>0</v>
      </c>
      <c r="R258" s="3" t="e">
        <f>IF(DEGREES(ACOS(SIN(RADIANS(G258))*SIN(RADIANS(E261))+COS(RADIANS(G258))*COS(RADIANS(E261))*COS(RADIANS(R251))))&gt;90,0,$F$4*$F$5/E260^2*(SIN(RADIANS(G258))*SIN(RADIANS(E261))+COS(RADIANS(G258))*COS(RADIANS(E261))*COS(RADIANS(R251))))</f>
        <v>#DIV/0!</v>
      </c>
      <c r="S258" s="3" t="e">
        <f>IF(DEGREES(ACOS(SIN(RADIANS(G258))*SIN(RADIANS(E261))+COS(RADIANS(G258))*COS(RADIANS(E261))*COS(RADIANS(S251))))&gt;90,0,$F$4*$F$5/E260^2*(SIN(RADIANS(G258))*SIN(RADIANS(E261))+COS(RADIANS(G258))*COS(RADIANS(E261))*COS(RADIANS(S251))))</f>
        <v>#DIV/0!</v>
      </c>
      <c r="T258" s="3" t="e">
        <f>IF(DEGREES(ACOS(SIN(RADIANS(G258))*SIN(RADIANS(E261))+COS(RADIANS(G258))*COS(RADIANS(E261))*COS(RADIANS(T251))))&gt;90,0,$F$4*$F$5/E260^2*(SIN(RADIANS(G258))*SIN(RADIANS(E261))+COS(RADIANS(G258))*COS(RADIANS(E261))*COS(RADIANS(T251))))</f>
        <v>#DIV/0!</v>
      </c>
      <c r="U258" s="3" t="e">
        <f>IF(DEGREES(ACOS(SIN(RADIANS(G258))*SIN(RADIANS(E261))+COS(RADIANS(G258))*COS(RADIANS(E261))*COS(RADIANS(U251))))&gt;90,0,$F$4*$F$5/E260^2*(SIN(RADIANS(G258))*SIN(RADIANS(E261))+COS(RADIANS(G258))*COS(RADIANS(E261))*COS(RADIANS(U251))))</f>
        <v>#DIV/0!</v>
      </c>
      <c r="V258" s="3" t="e">
        <f>IF(DEGREES(ACOS(SIN(RADIANS(G258))*SIN(RADIANS(E261))+COS(RADIANS(G258))*COS(RADIANS(E261))*COS(RADIANS(V251))))&gt;90,0,$F$4*$F$5/E260^2*(SIN(RADIANS(G258))*SIN(RADIANS(E261))+COS(RADIANS(G258))*COS(RADIANS(E261))*COS(RADIANS(V251))))</f>
        <v>#DIV/0!</v>
      </c>
      <c r="W258" s="3" t="e">
        <f>IF(DEGREES(ACOS(SIN(RADIANS(G258))*SIN(RADIANS(E261))+COS(RADIANS(G258))*COS(RADIANS(E261))*COS(RADIANS(W251))))&gt;90,0,$F$4*$F$5/E260^2*(SIN(RADIANS(G258))*SIN(RADIANS(E261))+COS(RADIANS(G258))*COS(RADIANS(E261))*COS(RADIANS(W251))))</f>
        <v>#DIV/0!</v>
      </c>
      <c r="X258" s="3" t="e">
        <f>IF(DEGREES(ACOS(SIN(RADIANS(G258))*SIN(RADIANS(E261))+COS(RADIANS(G258))*COS(RADIANS(E261))*COS(RADIANS(X251))))&gt;90,0,$F$4*$F$5/E260^2*(SIN(RADIANS(G258))*SIN(RADIANS(E261))+COS(RADIANS(G258))*COS(RADIANS(E261))*COS(RADIANS(X251))))</f>
        <v>#DIV/0!</v>
      </c>
      <c r="Y258" s="3" t="e">
        <f>IF(DEGREES(ACOS(SIN(RADIANS(G258))*SIN(RADIANS(E261))+COS(RADIANS(G258))*COS(RADIANS(E261))*COS(RADIANS(Y251))))&gt;90,0,$F$4*$F$5/E260^2*(SIN(RADIANS(G258))*SIN(RADIANS(E261))+COS(RADIANS(G258))*COS(RADIANS(E261))*COS(RADIANS(Y251))))</f>
        <v>#DIV/0!</v>
      </c>
      <c r="Z258" s="3" t="e">
        <f>IF(DEGREES(ACOS(SIN(RADIANS(G258))*SIN(RADIANS(E261))+COS(RADIANS(G258))*COS(RADIANS(E261))*COS(RADIANS(Z251))))&gt;90,0,$F$4*$F$5/E260^2*(SIN(RADIANS(G258))*SIN(RADIANS(E261))+COS(RADIANS(G258))*COS(RADIANS(E261))*COS(RADIANS(Z251))))</f>
        <v>#DIV/0!</v>
      </c>
      <c r="AA258" s="3" t="e">
        <f>IF(DEGREES(ACOS(SIN(RADIANS(G258))*SIN(RADIANS(E261))+COS(RADIANS(G258))*COS(RADIANS(E261))*COS(RADIANS(AA251))))&gt;90,0,$F$4*$F$5/E260^2*(SIN(RADIANS(G258))*SIN(RADIANS(E261))+COS(RADIANS(G258))*COS(RADIANS(E261))*COS(RADIANS(AA251))))</f>
        <v>#DIV/0!</v>
      </c>
      <c r="AB258" s="3" t="e">
        <f>IF(DEGREES(ACOS(SIN(RADIANS(G258))*SIN(RADIANS(E261))+COS(RADIANS(G258))*COS(RADIANS(E261))*COS(RADIANS(AB251))))&gt;90,0,$F$4*$F$5/E260^2*(SIN(RADIANS(G258))*SIN(RADIANS(E261))+COS(RADIANS(G258))*COS(RADIANS(E261))*COS(RADIANS(AB251))))</f>
        <v>#DIV/0!</v>
      </c>
      <c r="AC258" s="3" t="e">
        <f>IF(DEGREES(ACOS(SIN(RADIANS(G258))*SIN(RADIANS(E261))+COS(RADIANS(G258))*COS(RADIANS(E261))*COS(RADIANS(AC251))))&gt;90,0,$F$4*$F$5/E260^2*(SIN(RADIANS(G258))*SIN(RADIANS(E261))+COS(RADIANS(G258))*COS(RADIANS(E261))*COS(RADIANS(AC251))))</f>
        <v>#DIV/0!</v>
      </c>
      <c r="AD258" s="3" t="e">
        <f>IF(DEGREES(ACOS(SIN(RADIANS(G258))*SIN(RADIANS(E261))+COS(RADIANS(G258))*COS(RADIANS(E261))*COS(RADIANS(AD251))))&gt;90,0,$F$4*$F$5/E260^2*(SIN(RADIANS(G258))*SIN(RADIANS(E261))+COS(RADIANS(G258))*COS(RADIANS(E261))*COS(RADIANS(AD251))))</f>
        <v>#DIV/0!</v>
      </c>
      <c r="AE258" s="3" t="e">
        <f>IF(DEGREES(ACOS(SIN(RADIANS(G258))*SIN(RADIANS(E261))+COS(RADIANS(G258))*COS(RADIANS(E261))*COS(RADIANS(AE251))))&gt;90,0,$F$4*$F$5/E260^2*(SIN(RADIANS(G258))*SIN(RADIANS(E261))+COS(RADIANS(G258))*COS(RADIANS(E261))*COS(RADIANS(AE251))))</f>
        <v>#DIV/0!</v>
      </c>
      <c r="AF258" s="3" t="e">
        <f>IF(DEGREES(ACOS(SIN(RADIANS(G258))*SIN(RADIANS(E261))+COS(RADIANS(G258))*COS(RADIANS(E261))*COS(RADIANS(AF251))))&gt;90,0,$F$4*$F$5/E260^2*(SIN(RADIANS(G258))*SIN(RADIANS(E261))+COS(RADIANS(G258))*COS(RADIANS(E261))*COS(RADIANS(AF251))))</f>
        <v>#DIV/0!</v>
      </c>
      <c r="AG258" s="3" t="e">
        <f>IF(DEGREES(ACOS(SIN(RADIANS(G258))*SIN(RADIANS(E261))+COS(RADIANS(G258))*COS(RADIANS(E261))*COS(RADIANS(AG251))))&gt;90,0,$F$4*$F$5/E260^2*(SIN(RADIANS(G258))*SIN(RADIANS(E261))+COS(RADIANS(G258))*COS(RADIANS(E261))*COS(RADIANS(AG251))))</f>
        <v>#DIV/0!</v>
      </c>
      <c r="AH258" s="3" t="e">
        <f>IF(DEGREES(ACOS(SIN(RADIANS(G258))*SIN(RADIANS(E261))+COS(RADIANS(G258))*COS(RADIANS(E261))*COS(RADIANS(AH251))))&gt;90,0,$F$4*$F$5/E260^2*(SIN(RADIANS(G258))*SIN(RADIANS(E261))+COS(RADIANS(G258))*COS(RADIANS(E261))*COS(RADIANS(AH251))))</f>
        <v>#DIV/0!</v>
      </c>
      <c r="AI258" s="3" t="e">
        <f>IF(DEGREES(ACOS(SIN(RADIANS(G258))*SIN(RADIANS(E261))+COS(RADIANS(G258))*COS(RADIANS(E261))*COS(RADIANS(AI251))))&gt;90,0,$F$4*$F$5/E260^2*(SIN(RADIANS(G258))*SIN(RADIANS(E261))+COS(RADIANS(G258))*COS(RADIANS(E261))*COS(RADIANS(AI251))))</f>
        <v>#DIV/0!</v>
      </c>
      <c r="AJ258" s="3" t="e">
        <f>IF(DEGREES(ACOS(SIN(RADIANS(G258))*SIN(RADIANS(E261))+COS(RADIANS(G258))*COS(RADIANS(E261))*COS(RADIANS(AJ251))))&gt;90,0,$F$4*$F$5/E260^2*(SIN(RADIANS(G258))*SIN(RADIANS(E261))+COS(RADIANS(G258))*COS(RADIANS(E261))*COS(RADIANS(AJ251))))</f>
        <v>#DIV/0!</v>
      </c>
      <c r="AK258" s="3">
        <f>IF(DEGREES(ACOS(SIN(RADIANS(G258))*SIN(RADIANS(E261))+COS(RADIANS(G258))*COS(RADIANS(E261))*COS(RADIANS(AK251))))&gt;90,0,$F$4*$F$5/E260^2*(SIN(RADIANS(G258))*SIN(RADIANS(E261))+COS(RADIANS(G258))*COS(RADIANS(E261))*COS(RADIANS(AK251))))</f>
        <v>0</v>
      </c>
      <c r="AL258" s="3">
        <f>IF(DEGREES(ACOS(SIN(RADIANS(G258))*SIN(RADIANS(E261))+COS(RADIANS(G258))*COS(RADIANS(E261))*COS(RADIANS(AL251))))&gt;90,0,$F$4*$F$5/E260^2*(SIN(RADIANS(G258))*SIN(RADIANS(E261))+COS(RADIANS(G258))*COS(RADIANS(E261))*COS(RADIANS(AL251))))</f>
        <v>0</v>
      </c>
      <c r="AM258" s="3">
        <f>IF(DEGREES(ACOS(SIN(RADIANS(G258))*SIN(RADIANS(E261))+COS(RADIANS(G258))*COS(RADIANS(E261))*COS(RADIANS(AM251))))&gt;90,0,$F$4*$F$5/E260^2*(SIN(RADIANS(G258))*SIN(RADIANS(E261))+COS(RADIANS(G258))*COS(RADIANS(E261))*COS(RADIANS(AM251))))</f>
        <v>0</v>
      </c>
      <c r="AN258" s="3">
        <f>IF(DEGREES(ACOS(SIN(RADIANS(G258))*SIN(RADIANS(E261))+COS(RADIANS(G258))*COS(RADIANS(E261))*COS(RADIANS(AN251))))&gt;90,0,$F$4*$F$5/E260^2*(SIN(RADIANS(G258))*SIN(RADIANS(E261))+COS(RADIANS(G258))*COS(RADIANS(E261))*COS(RADIANS(AN251))))</f>
        <v>0</v>
      </c>
      <c r="AO258" s="3">
        <f>IF(DEGREES(ACOS(SIN(RADIANS(G258))*SIN(RADIANS(E261))+COS(RADIANS(G258))*COS(RADIANS(E261))*COS(RADIANS(AO251))))&gt;90,0,$F$4*$F$5/E260^2*(SIN(RADIANS(G258))*SIN(RADIANS(E261))+COS(RADIANS(G258))*COS(RADIANS(E261))*COS(RADIANS(AO251))))</f>
        <v>0</v>
      </c>
      <c r="AP258" s="3">
        <f>IF(DEGREES(ACOS(SIN(RADIANS(G258))*SIN(RADIANS(E261))+COS(RADIANS(G258))*COS(RADIANS(E261))*COS(RADIANS(AP251))))&gt;90,0,$F$4*$F$5/E260^2*(SIN(RADIANS(G258))*SIN(RADIANS(E261))+COS(RADIANS(G258))*COS(RADIANS(E261))*COS(RADIANS(AP251))))</f>
        <v>0</v>
      </c>
      <c r="AQ258" s="3">
        <f>IF(DEGREES(ACOS(SIN(RADIANS(G258))*SIN(RADIANS(E261))+COS(RADIANS(G258))*COS(RADIANS(E261))*COS(RADIANS(AQ251))))&gt;90,0,$F$4*$F$5/E260^2*(SIN(RADIANS(G258))*SIN(RADIANS(E261))+COS(RADIANS(G258))*COS(RADIANS(E261))*COS(RADIANS(AQ251))))</f>
        <v>0</v>
      </c>
      <c r="AR258" s="3">
        <f>IF(DEGREES(ACOS(SIN(RADIANS(G258))*SIN(RADIANS(E261))+COS(RADIANS(G258))*COS(RADIANS(E261))*COS(RADIANS(AR251))))&gt;90,0,$F$4*$F$5/E260^2*(SIN(RADIANS(G258))*SIN(RADIANS(E261))+COS(RADIANS(G258))*COS(RADIANS(E261))*COS(RADIANS(AR251))))</f>
        <v>0</v>
      </c>
    </row>
    <row r="259" spans="2:44" ht="15.75" customHeight="1" x14ac:dyDescent="0.2">
      <c r="B259" s="20" t="s">
        <v>787</v>
      </c>
      <c r="E259" s="3" t="str">
        <f>IF($F$10=0,"N/A",E258*$F$11/$F$10)</f>
        <v>N/A</v>
      </c>
      <c r="G259" s="3">
        <v>30</v>
      </c>
      <c r="I259" s="3">
        <f>IF(DEGREES(ACOS(SIN(RADIANS(G259))*SIN(RADIANS(E261))+COS(RADIANS(G259))*COS(RADIANS(E261))*COS(RADIANS(I251))))&gt;90,0,$F$4*$F$5/E260^2*(SIN(RADIANS(G259))*SIN(RADIANS(E261))+COS(RADIANS(G259))*COS(RADIANS(E261))*COS(RADIANS(I251))))</f>
        <v>0</v>
      </c>
      <c r="J259" s="3">
        <f>IF(DEGREES(ACOS(SIN(RADIANS(G259))*SIN(RADIANS(E261))+COS(RADIANS(G259))*COS(RADIANS(E261))*COS(RADIANS(J251))))&gt;90,0,$F$4*$F$5/E260^2*(SIN(RADIANS(G259))*SIN(RADIANS(E261))+COS(RADIANS(G259))*COS(RADIANS(E261))*COS(RADIANS(J251))))</f>
        <v>0</v>
      </c>
      <c r="K259" s="3">
        <f>IF(DEGREES(ACOS(SIN(RADIANS(G259))*SIN(RADIANS(E261))+COS(RADIANS(G259))*COS(RADIANS(E261))*COS(RADIANS(K251))))&gt;90,0,$F$4*$F$5/E260^2*(SIN(RADIANS(G259))*SIN(RADIANS(E261))+COS(RADIANS(G259))*COS(RADIANS(E261))*COS(RADIANS(K251))))</f>
        <v>0</v>
      </c>
      <c r="L259" s="3">
        <f>IF(DEGREES(ACOS(SIN(RADIANS(G259))*SIN(RADIANS(E261))+COS(RADIANS(G259))*COS(RADIANS(E261))*COS(RADIANS(L251))))&gt;90,0,$F$4*$F$5/E260^2*(SIN(RADIANS(G259))*SIN(RADIANS(E261))+COS(RADIANS(G259))*COS(RADIANS(E261))*COS(RADIANS(L251))))</f>
        <v>0</v>
      </c>
      <c r="M259" s="3">
        <f>IF(DEGREES(ACOS(SIN(RADIANS(G259))*SIN(RADIANS(E261))+COS(RADIANS(G259))*COS(RADIANS(E261))*COS(RADIANS(M251))))&gt;90,0,$F$4*$F$5/E260^2*(SIN(RADIANS(G259))*SIN(RADIANS(E261))+COS(RADIANS(G259))*COS(RADIANS(E261))*COS(RADIANS(M251))))</f>
        <v>0</v>
      </c>
      <c r="N259" s="3">
        <f>IF(DEGREES(ACOS(SIN(RADIANS(G259))*SIN(RADIANS(E261))+COS(RADIANS(G259))*COS(RADIANS(E261))*COS(RADIANS(N251))))&gt;90,0,$F$4*$F$5/E260^2*(SIN(RADIANS(G259))*SIN(RADIANS(E261))+COS(RADIANS(G259))*COS(RADIANS(E261))*COS(RADIANS(N251))))</f>
        <v>0</v>
      </c>
      <c r="O259" s="3">
        <f>IF(DEGREES(ACOS(SIN(RADIANS(G259))*SIN(RADIANS(E261))+COS(RADIANS(G259))*COS(RADIANS(E261))*COS(RADIANS(O251))))&gt;90,0,$F$4*$F$5/E260^2*(SIN(RADIANS(G259))*SIN(RADIANS(E261))+COS(RADIANS(G259))*COS(RADIANS(E261))*COS(RADIANS(O251))))</f>
        <v>0</v>
      </c>
      <c r="P259" s="3">
        <f>IF(DEGREES(ACOS(SIN(RADIANS(G259))*SIN(RADIANS(E261))+COS(RADIANS(G259))*COS(RADIANS(E261))*COS(RADIANS(P251))))&gt;90,0,$F$4*$F$5/E260^2*(SIN(RADIANS(G259))*SIN(RADIANS(E261))+COS(RADIANS(G259))*COS(RADIANS(E261))*COS(RADIANS(P251))))</f>
        <v>0</v>
      </c>
      <c r="Q259" s="3">
        <f>IF(DEGREES(ACOS(SIN(RADIANS(G259))*SIN(RADIANS(E261))+COS(RADIANS(G259))*COS(RADIANS(E261))*COS(RADIANS(Q251))))&gt;90,0,$F$4*$F$5/E260^2*(SIN(RADIANS(G259))*SIN(RADIANS(E261))+COS(RADIANS(G259))*COS(RADIANS(E261))*COS(RADIANS(Q251))))</f>
        <v>0</v>
      </c>
      <c r="R259" s="3" t="e">
        <f>IF(DEGREES(ACOS(SIN(RADIANS(G259))*SIN(RADIANS(E261))+COS(RADIANS(G259))*COS(RADIANS(E261))*COS(RADIANS(R251))))&gt;90,0,$F$4*$F$5/E260^2*(SIN(RADIANS(G259))*SIN(RADIANS(E261))+COS(RADIANS(G259))*COS(RADIANS(E261))*COS(RADIANS(R251))))</f>
        <v>#DIV/0!</v>
      </c>
      <c r="S259" s="3" t="e">
        <f>IF(DEGREES(ACOS(SIN(RADIANS(G259))*SIN(RADIANS(E261))+COS(RADIANS(G259))*COS(RADIANS(E261))*COS(RADIANS(S251))))&gt;90,0,$F$4*$F$5/E260^2*(SIN(RADIANS(G259))*SIN(RADIANS(E261))+COS(RADIANS(G259))*COS(RADIANS(E261))*COS(RADIANS(S251))))</f>
        <v>#DIV/0!</v>
      </c>
      <c r="T259" s="3" t="e">
        <f>IF(DEGREES(ACOS(SIN(RADIANS(G259))*SIN(RADIANS(E261))+COS(RADIANS(G259))*COS(RADIANS(E261))*COS(RADIANS(T251))))&gt;90,0,$F$4*$F$5/E260^2*(SIN(RADIANS(G259))*SIN(RADIANS(E261))+COS(RADIANS(G259))*COS(RADIANS(E261))*COS(RADIANS(T251))))</f>
        <v>#DIV/0!</v>
      </c>
      <c r="U259" s="3" t="e">
        <f>IF(DEGREES(ACOS(SIN(RADIANS(G259))*SIN(RADIANS(E261))+COS(RADIANS(G259))*COS(RADIANS(E261))*COS(RADIANS(U251))))&gt;90,0,$F$4*$F$5/E260^2*(SIN(RADIANS(G259))*SIN(RADIANS(E261))+COS(RADIANS(G259))*COS(RADIANS(E261))*COS(RADIANS(U251))))</f>
        <v>#DIV/0!</v>
      </c>
      <c r="V259" s="3" t="e">
        <f>IF(DEGREES(ACOS(SIN(RADIANS(G259))*SIN(RADIANS(E261))+COS(RADIANS(G259))*COS(RADIANS(E261))*COS(RADIANS(V251))))&gt;90,0,$F$4*$F$5/E260^2*(SIN(RADIANS(G259))*SIN(RADIANS(E261))+COS(RADIANS(G259))*COS(RADIANS(E261))*COS(RADIANS(V251))))</f>
        <v>#DIV/0!</v>
      </c>
      <c r="W259" s="3" t="e">
        <f>IF(DEGREES(ACOS(SIN(RADIANS(G259))*SIN(RADIANS(E261))+COS(RADIANS(G259))*COS(RADIANS(E261))*COS(RADIANS(W251))))&gt;90,0,$F$4*$F$5/E260^2*(SIN(RADIANS(G259))*SIN(RADIANS(E261))+COS(RADIANS(G259))*COS(RADIANS(E261))*COS(RADIANS(W251))))</f>
        <v>#DIV/0!</v>
      </c>
      <c r="X259" s="3" t="e">
        <f>IF(DEGREES(ACOS(SIN(RADIANS(G259))*SIN(RADIANS(E261))+COS(RADIANS(G259))*COS(RADIANS(E261))*COS(RADIANS(X251))))&gt;90,0,$F$4*$F$5/E260^2*(SIN(RADIANS(G259))*SIN(RADIANS(E261))+COS(RADIANS(G259))*COS(RADIANS(E261))*COS(RADIANS(X251))))</f>
        <v>#DIV/0!</v>
      </c>
      <c r="Y259" s="3" t="e">
        <f>IF(DEGREES(ACOS(SIN(RADIANS(G259))*SIN(RADIANS(E261))+COS(RADIANS(G259))*COS(RADIANS(E261))*COS(RADIANS(Y251))))&gt;90,0,$F$4*$F$5/E260^2*(SIN(RADIANS(G259))*SIN(RADIANS(E261))+COS(RADIANS(G259))*COS(RADIANS(E261))*COS(RADIANS(Y251))))</f>
        <v>#DIV/0!</v>
      </c>
      <c r="Z259" s="3" t="e">
        <f>IF(DEGREES(ACOS(SIN(RADIANS(G259))*SIN(RADIANS(E261))+COS(RADIANS(G259))*COS(RADIANS(E261))*COS(RADIANS(Z251))))&gt;90,0,$F$4*$F$5/E260^2*(SIN(RADIANS(G259))*SIN(RADIANS(E261))+COS(RADIANS(G259))*COS(RADIANS(E261))*COS(RADIANS(Z251))))</f>
        <v>#DIV/0!</v>
      </c>
      <c r="AA259" s="3" t="e">
        <f>IF(DEGREES(ACOS(SIN(RADIANS(G259))*SIN(RADIANS(E261))+COS(RADIANS(G259))*COS(RADIANS(E261))*COS(RADIANS(AA251))))&gt;90,0,$F$4*$F$5/E260^2*(SIN(RADIANS(G259))*SIN(RADIANS(E261))+COS(RADIANS(G259))*COS(RADIANS(E261))*COS(RADIANS(AA251))))</f>
        <v>#DIV/0!</v>
      </c>
      <c r="AB259" s="3" t="e">
        <f>IF(DEGREES(ACOS(SIN(RADIANS(G259))*SIN(RADIANS(E261))+COS(RADIANS(G259))*COS(RADIANS(E261))*COS(RADIANS(AB251))))&gt;90,0,$F$4*$F$5/E260^2*(SIN(RADIANS(G259))*SIN(RADIANS(E261))+COS(RADIANS(G259))*COS(RADIANS(E261))*COS(RADIANS(AB251))))</f>
        <v>#DIV/0!</v>
      </c>
      <c r="AC259" s="3" t="e">
        <f>IF(DEGREES(ACOS(SIN(RADIANS(G259))*SIN(RADIANS(E261))+COS(RADIANS(G259))*COS(RADIANS(E261))*COS(RADIANS(AC251))))&gt;90,0,$F$4*$F$5/E260^2*(SIN(RADIANS(G259))*SIN(RADIANS(E261))+COS(RADIANS(G259))*COS(RADIANS(E261))*COS(RADIANS(AC251))))</f>
        <v>#DIV/0!</v>
      </c>
      <c r="AD259" s="3" t="e">
        <f>IF(DEGREES(ACOS(SIN(RADIANS(G259))*SIN(RADIANS(E261))+COS(RADIANS(G259))*COS(RADIANS(E261))*COS(RADIANS(AD251))))&gt;90,0,$F$4*$F$5/E260^2*(SIN(RADIANS(G259))*SIN(RADIANS(E261))+COS(RADIANS(G259))*COS(RADIANS(E261))*COS(RADIANS(AD251))))</f>
        <v>#DIV/0!</v>
      </c>
      <c r="AE259" s="3" t="e">
        <f>IF(DEGREES(ACOS(SIN(RADIANS(G259))*SIN(RADIANS(E261))+COS(RADIANS(G259))*COS(RADIANS(E261))*COS(RADIANS(AE251))))&gt;90,0,$F$4*$F$5/E260^2*(SIN(RADIANS(G259))*SIN(RADIANS(E261))+COS(RADIANS(G259))*COS(RADIANS(E261))*COS(RADIANS(AE251))))</f>
        <v>#DIV/0!</v>
      </c>
      <c r="AF259" s="3" t="e">
        <f>IF(DEGREES(ACOS(SIN(RADIANS(G259))*SIN(RADIANS(E261))+COS(RADIANS(G259))*COS(RADIANS(E261))*COS(RADIANS(AF251))))&gt;90,0,$F$4*$F$5/E260^2*(SIN(RADIANS(G259))*SIN(RADIANS(E261))+COS(RADIANS(G259))*COS(RADIANS(E261))*COS(RADIANS(AF251))))</f>
        <v>#DIV/0!</v>
      </c>
      <c r="AG259" s="3" t="e">
        <f>IF(DEGREES(ACOS(SIN(RADIANS(G259))*SIN(RADIANS(E261))+COS(RADIANS(G259))*COS(RADIANS(E261))*COS(RADIANS(AG251))))&gt;90,0,$F$4*$F$5/E260^2*(SIN(RADIANS(G259))*SIN(RADIANS(E261))+COS(RADIANS(G259))*COS(RADIANS(E261))*COS(RADIANS(AG251))))</f>
        <v>#DIV/0!</v>
      </c>
      <c r="AH259" s="3" t="e">
        <f>IF(DEGREES(ACOS(SIN(RADIANS(G259))*SIN(RADIANS(E261))+COS(RADIANS(G259))*COS(RADIANS(E261))*COS(RADIANS(AH251))))&gt;90,0,$F$4*$F$5/E260^2*(SIN(RADIANS(G259))*SIN(RADIANS(E261))+COS(RADIANS(G259))*COS(RADIANS(E261))*COS(RADIANS(AH251))))</f>
        <v>#DIV/0!</v>
      </c>
      <c r="AI259" s="3" t="e">
        <f>IF(DEGREES(ACOS(SIN(RADIANS(G259))*SIN(RADIANS(E261))+COS(RADIANS(G259))*COS(RADIANS(E261))*COS(RADIANS(AI251))))&gt;90,0,$F$4*$F$5/E260^2*(SIN(RADIANS(G259))*SIN(RADIANS(E261))+COS(RADIANS(G259))*COS(RADIANS(E261))*COS(RADIANS(AI251))))</f>
        <v>#DIV/0!</v>
      </c>
      <c r="AJ259" s="3" t="e">
        <f>IF(DEGREES(ACOS(SIN(RADIANS(G259))*SIN(RADIANS(E261))+COS(RADIANS(G259))*COS(RADIANS(E261))*COS(RADIANS(AJ251))))&gt;90,0,$F$4*$F$5/E260^2*(SIN(RADIANS(G259))*SIN(RADIANS(E261))+COS(RADIANS(G259))*COS(RADIANS(E261))*COS(RADIANS(AJ251))))</f>
        <v>#DIV/0!</v>
      </c>
      <c r="AK259" s="3">
        <f>IF(DEGREES(ACOS(SIN(RADIANS(G259))*SIN(RADIANS(E261))+COS(RADIANS(G259))*COS(RADIANS(E261))*COS(RADIANS(AK251))))&gt;90,0,$F$4*$F$5/E260^2*(SIN(RADIANS(G259))*SIN(RADIANS(E261))+COS(RADIANS(G259))*COS(RADIANS(E261))*COS(RADIANS(AK251))))</f>
        <v>0</v>
      </c>
      <c r="AL259" s="3">
        <f>IF(DEGREES(ACOS(SIN(RADIANS(G259))*SIN(RADIANS(E261))+COS(RADIANS(G259))*COS(RADIANS(E261))*COS(RADIANS(AL251))))&gt;90,0,$F$4*$F$5/E260^2*(SIN(RADIANS(G259))*SIN(RADIANS(E261))+COS(RADIANS(G259))*COS(RADIANS(E261))*COS(RADIANS(AL251))))</f>
        <v>0</v>
      </c>
      <c r="AM259" s="3">
        <f>IF(DEGREES(ACOS(SIN(RADIANS(G259))*SIN(RADIANS(E261))+COS(RADIANS(G259))*COS(RADIANS(E261))*COS(RADIANS(AM251))))&gt;90,0,$F$4*$F$5/E260^2*(SIN(RADIANS(G259))*SIN(RADIANS(E261))+COS(RADIANS(G259))*COS(RADIANS(E261))*COS(RADIANS(AM251))))</f>
        <v>0</v>
      </c>
      <c r="AN259" s="3">
        <f>IF(DEGREES(ACOS(SIN(RADIANS(G259))*SIN(RADIANS(E261))+COS(RADIANS(G259))*COS(RADIANS(E261))*COS(RADIANS(AN251))))&gt;90,0,$F$4*$F$5/E260^2*(SIN(RADIANS(G259))*SIN(RADIANS(E261))+COS(RADIANS(G259))*COS(RADIANS(E261))*COS(RADIANS(AN251))))</f>
        <v>0</v>
      </c>
      <c r="AO259" s="3">
        <f>IF(DEGREES(ACOS(SIN(RADIANS(G259))*SIN(RADIANS(E261))+COS(RADIANS(G259))*COS(RADIANS(E261))*COS(RADIANS(AO251))))&gt;90,0,$F$4*$F$5/E260^2*(SIN(RADIANS(G259))*SIN(RADIANS(E261))+COS(RADIANS(G259))*COS(RADIANS(E261))*COS(RADIANS(AO251))))</f>
        <v>0</v>
      </c>
      <c r="AP259" s="3">
        <f>IF(DEGREES(ACOS(SIN(RADIANS(G259))*SIN(RADIANS(E261))+COS(RADIANS(G259))*COS(RADIANS(E261))*COS(RADIANS(AP251))))&gt;90,0,$F$4*$F$5/E260^2*(SIN(RADIANS(G259))*SIN(RADIANS(E261))+COS(RADIANS(G259))*COS(RADIANS(E261))*COS(RADIANS(AP251))))</f>
        <v>0</v>
      </c>
      <c r="AQ259" s="3">
        <f>IF(DEGREES(ACOS(SIN(RADIANS(G259))*SIN(RADIANS(E261))+COS(RADIANS(G259))*COS(RADIANS(E261))*COS(RADIANS(AQ251))))&gt;90,0,$F$4*$F$5/E260^2*(SIN(RADIANS(G259))*SIN(RADIANS(E261))+COS(RADIANS(G259))*COS(RADIANS(E261))*COS(RADIANS(AQ251))))</f>
        <v>0</v>
      </c>
      <c r="AR259" s="3">
        <f>IF(DEGREES(ACOS(SIN(RADIANS(G259))*SIN(RADIANS(E261))+COS(RADIANS(G259))*COS(RADIANS(E261))*COS(RADIANS(AR251))))&gt;90,0,$F$4*$F$5/E260^2*(SIN(RADIANS(G259))*SIN(RADIANS(E261))+COS(RADIANS(G259))*COS(RADIANS(E261))*COS(RADIANS(AR251))))</f>
        <v>0</v>
      </c>
    </row>
    <row r="260" spans="2:44" ht="15.75" customHeight="1" x14ac:dyDescent="0.2">
      <c r="B260" s="20" t="s">
        <v>788</v>
      </c>
      <c r="E260" s="3">
        <f>$F$6*(1-$F$7^2)/(1+$F$7*COS(RADIANS(E254)))</f>
        <v>0</v>
      </c>
      <c r="G260" s="3">
        <v>20</v>
      </c>
      <c r="I260" s="3">
        <f>IF(DEGREES(ACOS(SIN(RADIANS(G260))*SIN(RADIANS(E261))+COS(RADIANS(G260))*COS(RADIANS(E261))*COS(RADIANS(I251))))&gt;90,0,$F$4*$F$5/E260^2*(SIN(RADIANS(G260))*SIN(RADIANS(E261))+COS(RADIANS(G260))*COS(RADIANS(E261))*COS(RADIANS(I251))))</f>
        <v>0</v>
      </c>
      <c r="J260" s="3">
        <f>IF(DEGREES(ACOS(SIN(RADIANS(G260))*SIN(RADIANS(E261))+COS(RADIANS(G260))*COS(RADIANS(E261))*COS(RADIANS(J251))))&gt;90,0,$F$4*$F$5/E260^2*(SIN(RADIANS(G260))*SIN(RADIANS(E261))+COS(RADIANS(G260))*COS(RADIANS(E261))*COS(RADIANS(J251))))</f>
        <v>0</v>
      </c>
      <c r="K260" s="3">
        <f>IF(DEGREES(ACOS(SIN(RADIANS(G260))*SIN(RADIANS(E261))+COS(RADIANS(G260))*COS(RADIANS(E261))*COS(RADIANS(K251))))&gt;90,0,$F$4*$F$5/E260^2*(SIN(RADIANS(G260))*SIN(RADIANS(E261))+COS(RADIANS(G260))*COS(RADIANS(E261))*COS(RADIANS(K251))))</f>
        <v>0</v>
      </c>
      <c r="L260" s="3">
        <f>IF(DEGREES(ACOS(SIN(RADIANS(G260))*SIN(RADIANS(E261))+COS(RADIANS(G260))*COS(RADIANS(E261))*COS(RADIANS(L251))))&gt;90,0,$F$4*$F$5/E260^2*(SIN(RADIANS(G260))*SIN(RADIANS(E261))+COS(RADIANS(G260))*COS(RADIANS(E261))*COS(RADIANS(L251))))</f>
        <v>0</v>
      </c>
      <c r="M260" s="3">
        <f>IF(DEGREES(ACOS(SIN(RADIANS(G260))*SIN(RADIANS(E261))+COS(RADIANS(G260))*COS(RADIANS(E261))*COS(RADIANS(M251))))&gt;90,0,$F$4*$F$5/E260^2*(SIN(RADIANS(G260))*SIN(RADIANS(E261))+COS(RADIANS(G260))*COS(RADIANS(E261))*COS(RADIANS(M251))))</f>
        <v>0</v>
      </c>
      <c r="N260" s="3">
        <f>IF(DEGREES(ACOS(SIN(RADIANS(G260))*SIN(RADIANS(E261))+COS(RADIANS(G260))*COS(RADIANS(E261))*COS(RADIANS(N251))))&gt;90,0,$F$4*$F$5/E260^2*(SIN(RADIANS(G260))*SIN(RADIANS(E261))+COS(RADIANS(G260))*COS(RADIANS(E261))*COS(RADIANS(N251))))</f>
        <v>0</v>
      </c>
      <c r="O260" s="3">
        <f>IF(DEGREES(ACOS(SIN(RADIANS(G260))*SIN(RADIANS(E261))+COS(RADIANS(G260))*COS(RADIANS(E261))*COS(RADIANS(O251))))&gt;90,0,$F$4*$F$5/E260^2*(SIN(RADIANS(G260))*SIN(RADIANS(E261))+COS(RADIANS(G260))*COS(RADIANS(E261))*COS(RADIANS(O251))))</f>
        <v>0</v>
      </c>
      <c r="P260" s="3">
        <f>IF(DEGREES(ACOS(SIN(RADIANS(G260))*SIN(RADIANS(E261))+COS(RADIANS(G260))*COS(RADIANS(E261))*COS(RADIANS(P251))))&gt;90,0,$F$4*$F$5/E260^2*(SIN(RADIANS(G260))*SIN(RADIANS(E261))+COS(RADIANS(G260))*COS(RADIANS(E261))*COS(RADIANS(P251))))</f>
        <v>0</v>
      </c>
      <c r="Q260" s="3">
        <f>IF(DEGREES(ACOS(SIN(RADIANS(G260))*SIN(RADIANS(E261))+COS(RADIANS(G260))*COS(RADIANS(E261))*COS(RADIANS(Q251))))&gt;90,0,$F$4*$F$5/E260^2*(SIN(RADIANS(G260))*SIN(RADIANS(E261))+COS(RADIANS(G260))*COS(RADIANS(E261))*COS(RADIANS(Q251))))</f>
        <v>0</v>
      </c>
      <c r="R260" s="3" t="e">
        <f>IF(DEGREES(ACOS(SIN(RADIANS(G260))*SIN(RADIANS(E261))+COS(RADIANS(G260))*COS(RADIANS(E261))*COS(RADIANS(R251))))&gt;90,0,$F$4*$F$5/E260^2*(SIN(RADIANS(G260))*SIN(RADIANS(E261))+COS(RADIANS(G260))*COS(RADIANS(E261))*COS(RADIANS(R251))))</f>
        <v>#DIV/0!</v>
      </c>
      <c r="S260" s="3" t="e">
        <f>IF(DEGREES(ACOS(SIN(RADIANS(G260))*SIN(RADIANS(E261))+COS(RADIANS(G260))*COS(RADIANS(E261))*COS(RADIANS(S251))))&gt;90,0,$F$4*$F$5/E260^2*(SIN(RADIANS(G260))*SIN(RADIANS(E261))+COS(RADIANS(G260))*COS(RADIANS(E261))*COS(RADIANS(S251))))</f>
        <v>#DIV/0!</v>
      </c>
      <c r="T260" s="3" t="e">
        <f>IF(DEGREES(ACOS(SIN(RADIANS(G260))*SIN(RADIANS(E261))+COS(RADIANS(G260))*COS(RADIANS(E261))*COS(RADIANS(T251))))&gt;90,0,$F$4*$F$5/E260^2*(SIN(RADIANS(G260))*SIN(RADIANS(E261))+COS(RADIANS(G260))*COS(RADIANS(E261))*COS(RADIANS(T251))))</f>
        <v>#DIV/0!</v>
      </c>
      <c r="U260" s="3" t="e">
        <f>IF(DEGREES(ACOS(SIN(RADIANS(G260))*SIN(RADIANS(E261))+COS(RADIANS(G260))*COS(RADIANS(E261))*COS(RADIANS(U251))))&gt;90,0,$F$4*$F$5/E260^2*(SIN(RADIANS(G260))*SIN(RADIANS(E261))+COS(RADIANS(G260))*COS(RADIANS(E261))*COS(RADIANS(U251))))</f>
        <v>#DIV/0!</v>
      </c>
      <c r="V260" s="3" t="e">
        <f>IF(DEGREES(ACOS(SIN(RADIANS(G260))*SIN(RADIANS(E261))+COS(RADIANS(G260))*COS(RADIANS(E261))*COS(RADIANS(V251))))&gt;90,0,$F$4*$F$5/E260^2*(SIN(RADIANS(G260))*SIN(RADIANS(E261))+COS(RADIANS(G260))*COS(RADIANS(E261))*COS(RADIANS(V251))))</f>
        <v>#DIV/0!</v>
      </c>
      <c r="W260" s="3" t="e">
        <f>IF(DEGREES(ACOS(SIN(RADIANS(G260))*SIN(RADIANS(E261))+COS(RADIANS(G260))*COS(RADIANS(E261))*COS(RADIANS(W251))))&gt;90,0,$F$4*$F$5/E260^2*(SIN(RADIANS(G260))*SIN(RADIANS(E261))+COS(RADIANS(G260))*COS(RADIANS(E261))*COS(RADIANS(W251))))</f>
        <v>#DIV/0!</v>
      </c>
      <c r="X260" s="3" t="e">
        <f>IF(DEGREES(ACOS(SIN(RADIANS(G260))*SIN(RADIANS(E261))+COS(RADIANS(G260))*COS(RADIANS(E261))*COS(RADIANS(X251))))&gt;90,0,$F$4*$F$5/E260^2*(SIN(RADIANS(G260))*SIN(RADIANS(E261))+COS(RADIANS(G260))*COS(RADIANS(E261))*COS(RADIANS(X251))))</f>
        <v>#DIV/0!</v>
      </c>
      <c r="Y260" s="3" t="e">
        <f>IF(DEGREES(ACOS(SIN(RADIANS(G260))*SIN(RADIANS(E261))+COS(RADIANS(G260))*COS(RADIANS(E261))*COS(RADIANS(Y251))))&gt;90,0,$F$4*$F$5/E260^2*(SIN(RADIANS(G260))*SIN(RADIANS(E261))+COS(RADIANS(G260))*COS(RADIANS(E261))*COS(RADIANS(Y251))))</f>
        <v>#DIV/0!</v>
      </c>
      <c r="Z260" s="3" t="e">
        <f>IF(DEGREES(ACOS(SIN(RADIANS(G260))*SIN(RADIANS(E261))+COS(RADIANS(G260))*COS(RADIANS(E261))*COS(RADIANS(Z251))))&gt;90,0,$F$4*$F$5/E260^2*(SIN(RADIANS(G260))*SIN(RADIANS(E261))+COS(RADIANS(G260))*COS(RADIANS(E261))*COS(RADIANS(Z251))))</f>
        <v>#DIV/0!</v>
      </c>
      <c r="AA260" s="3" t="e">
        <f>IF(DEGREES(ACOS(SIN(RADIANS(G260))*SIN(RADIANS(E261))+COS(RADIANS(G260))*COS(RADIANS(E261))*COS(RADIANS(AA251))))&gt;90,0,$F$4*$F$5/E260^2*(SIN(RADIANS(G260))*SIN(RADIANS(E261))+COS(RADIANS(G260))*COS(RADIANS(E261))*COS(RADIANS(AA251))))</f>
        <v>#DIV/0!</v>
      </c>
      <c r="AB260" s="3" t="e">
        <f>IF(DEGREES(ACOS(SIN(RADIANS(G260))*SIN(RADIANS(E261))+COS(RADIANS(G260))*COS(RADIANS(E261))*COS(RADIANS(AB251))))&gt;90,0,$F$4*$F$5/E260^2*(SIN(RADIANS(G260))*SIN(RADIANS(E261))+COS(RADIANS(G260))*COS(RADIANS(E261))*COS(RADIANS(AB251))))</f>
        <v>#DIV/0!</v>
      </c>
      <c r="AC260" s="3" t="e">
        <f>IF(DEGREES(ACOS(SIN(RADIANS(G260))*SIN(RADIANS(E261))+COS(RADIANS(G260))*COS(RADIANS(E261))*COS(RADIANS(AC251))))&gt;90,0,$F$4*$F$5/E260^2*(SIN(RADIANS(G260))*SIN(RADIANS(E261))+COS(RADIANS(G260))*COS(RADIANS(E261))*COS(RADIANS(AC251))))</f>
        <v>#DIV/0!</v>
      </c>
      <c r="AD260" s="3" t="e">
        <f>IF(DEGREES(ACOS(SIN(RADIANS(G260))*SIN(RADIANS(E261))+COS(RADIANS(G260))*COS(RADIANS(E261))*COS(RADIANS(AD251))))&gt;90,0,$F$4*$F$5/E260^2*(SIN(RADIANS(G260))*SIN(RADIANS(E261))+COS(RADIANS(G260))*COS(RADIANS(E261))*COS(RADIANS(AD251))))</f>
        <v>#DIV/0!</v>
      </c>
      <c r="AE260" s="3" t="e">
        <f>IF(DEGREES(ACOS(SIN(RADIANS(G260))*SIN(RADIANS(E261))+COS(RADIANS(G260))*COS(RADIANS(E261))*COS(RADIANS(AE251))))&gt;90,0,$F$4*$F$5/E260^2*(SIN(RADIANS(G260))*SIN(RADIANS(E261))+COS(RADIANS(G260))*COS(RADIANS(E261))*COS(RADIANS(AE251))))</f>
        <v>#DIV/0!</v>
      </c>
      <c r="AF260" s="3" t="e">
        <f>IF(DEGREES(ACOS(SIN(RADIANS(G260))*SIN(RADIANS(E261))+COS(RADIANS(G260))*COS(RADIANS(E261))*COS(RADIANS(AF251))))&gt;90,0,$F$4*$F$5/E260^2*(SIN(RADIANS(G260))*SIN(RADIANS(E261))+COS(RADIANS(G260))*COS(RADIANS(E261))*COS(RADIANS(AF251))))</f>
        <v>#DIV/0!</v>
      </c>
      <c r="AG260" s="3" t="e">
        <f>IF(DEGREES(ACOS(SIN(RADIANS(G260))*SIN(RADIANS(E261))+COS(RADIANS(G260))*COS(RADIANS(E261))*COS(RADIANS(AG251))))&gt;90,0,$F$4*$F$5/E260^2*(SIN(RADIANS(G260))*SIN(RADIANS(E261))+COS(RADIANS(G260))*COS(RADIANS(E261))*COS(RADIANS(AG251))))</f>
        <v>#DIV/0!</v>
      </c>
      <c r="AH260" s="3" t="e">
        <f>IF(DEGREES(ACOS(SIN(RADIANS(G260))*SIN(RADIANS(E261))+COS(RADIANS(G260))*COS(RADIANS(E261))*COS(RADIANS(AH251))))&gt;90,0,$F$4*$F$5/E260^2*(SIN(RADIANS(G260))*SIN(RADIANS(E261))+COS(RADIANS(G260))*COS(RADIANS(E261))*COS(RADIANS(AH251))))</f>
        <v>#DIV/0!</v>
      </c>
      <c r="AI260" s="3" t="e">
        <f>IF(DEGREES(ACOS(SIN(RADIANS(G260))*SIN(RADIANS(E261))+COS(RADIANS(G260))*COS(RADIANS(E261))*COS(RADIANS(AI251))))&gt;90,0,$F$4*$F$5/E260^2*(SIN(RADIANS(G260))*SIN(RADIANS(E261))+COS(RADIANS(G260))*COS(RADIANS(E261))*COS(RADIANS(AI251))))</f>
        <v>#DIV/0!</v>
      </c>
      <c r="AJ260" s="3" t="e">
        <f>IF(DEGREES(ACOS(SIN(RADIANS(G260))*SIN(RADIANS(E261))+COS(RADIANS(G260))*COS(RADIANS(E261))*COS(RADIANS(AJ251))))&gt;90,0,$F$4*$F$5/E260^2*(SIN(RADIANS(G260))*SIN(RADIANS(E261))+COS(RADIANS(G260))*COS(RADIANS(E261))*COS(RADIANS(AJ251))))</f>
        <v>#DIV/0!</v>
      </c>
      <c r="AK260" s="3">
        <f>IF(DEGREES(ACOS(SIN(RADIANS(G260))*SIN(RADIANS(E261))+COS(RADIANS(G260))*COS(RADIANS(E261))*COS(RADIANS(AK251))))&gt;90,0,$F$4*$F$5/E260^2*(SIN(RADIANS(G260))*SIN(RADIANS(E261))+COS(RADIANS(G260))*COS(RADIANS(E261))*COS(RADIANS(AK251))))</f>
        <v>0</v>
      </c>
      <c r="AL260" s="3">
        <f>IF(DEGREES(ACOS(SIN(RADIANS(G260))*SIN(RADIANS(E261))+COS(RADIANS(G260))*COS(RADIANS(E261))*COS(RADIANS(AL251))))&gt;90,0,$F$4*$F$5/E260^2*(SIN(RADIANS(G260))*SIN(RADIANS(E261))+COS(RADIANS(G260))*COS(RADIANS(E261))*COS(RADIANS(AL251))))</f>
        <v>0</v>
      </c>
      <c r="AM260" s="3">
        <f>IF(DEGREES(ACOS(SIN(RADIANS(G260))*SIN(RADIANS(E261))+COS(RADIANS(G260))*COS(RADIANS(E261))*COS(RADIANS(AM251))))&gt;90,0,$F$4*$F$5/E260^2*(SIN(RADIANS(G260))*SIN(RADIANS(E261))+COS(RADIANS(G260))*COS(RADIANS(E261))*COS(RADIANS(AM251))))</f>
        <v>0</v>
      </c>
      <c r="AN260" s="3">
        <f>IF(DEGREES(ACOS(SIN(RADIANS(G260))*SIN(RADIANS(E261))+COS(RADIANS(G260))*COS(RADIANS(E261))*COS(RADIANS(AN251))))&gt;90,0,$F$4*$F$5/E260^2*(SIN(RADIANS(G260))*SIN(RADIANS(E261))+COS(RADIANS(G260))*COS(RADIANS(E261))*COS(RADIANS(AN251))))</f>
        <v>0</v>
      </c>
      <c r="AO260" s="3">
        <f>IF(DEGREES(ACOS(SIN(RADIANS(G260))*SIN(RADIANS(E261))+COS(RADIANS(G260))*COS(RADIANS(E261))*COS(RADIANS(AO251))))&gt;90,0,$F$4*$F$5/E260^2*(SIN(RADIANS(G260))*SIN(RADIANS(E261))+COS(RADIANS(G260))*COS(RADIANS(E261))*COS(RADIANS(AO251))))</f>
        <v>0</v>
      </c>
      <c r="AP260" s="3">
        <f>IF(DEGREES(ACOS(SIN(RADIANS(G260))*SIN(RADIANS(E261))+COS(RADIANS(G260))*COS(RADIANS(E261))*COS(RADIANS(AP251))))&gt;90,0,$F$4*$F$5/E260^2*(SIN(RADIANS(G260))*SIN(RADIANS(E261))+COS(RADIANS(G260))*COS(RADIANS(E261))*COS(RADIANS(AP251))))</f>
        <v>0</v>
      </c>
      <c r="AQ260" s="3">
        <f>IF(DEGREES(ACOS(SIN(RADIANS(G260))*SIN(RADIANS(E261))+COS(RADIANS(G260))*COS(RADIANS(E261))*COS(RADIANS(AQ251))))&gt;90,0,$F$4*$F$5/E260^2*(SIN(RADIANS(G260))*SIN(RADIANS(E261))+COS(RADIANS(G260))*COS(RADIANS(E261))*COS(RADIANS(AQ251))))</f>
        <v>0</v>
      </c>
      <c r="AR260" s="3">
        <f>IF(DEGREES(ACOS(SIN(RADIANS(G260))*SIN(RADIANS(E261))+COS(RADIANS(G260))*COS(RADIANS(E261))*COS(RADIANS(AR251))))&gt;90,0,$F$4*$F$5/E260^2*(SIN(RADIANS(G260))*SIN(RADIANS(E261))+COS(RADIANS(G260))*COS(RADIANS(E261))*COS(RADIANS(AR251))))</f>
        <v>0</v>
      </c>
    </row>
    <row r="261" spans="2:44" ht="15.75" customHeight="1" x14ac:dyDescent="0.2">
      <c r="B261" s="20" t="s">
        <v>737</v>
      </c>
      <c r="E261" s="3">
        <f>IF($F$8&gt;90,180-$F$8,$F$8)*SIN(RADIANS(E255))</f>
        <v>0</v>
      </c>
      <c r="G261" s="3">
        <v>10</v>
      </c>
      <c r="I261" s="3">
        <f>IF(DEGREES(ACOS(SIN(RADIANS(G261))*SIN(RADIANS(E261))+COS(RADIANS(G261))*COS(RADIANS(E261))*COS(RADIANS(I251))))&gt;90,0,$F$4*$F$5/E260^2*(SIN(RADIANS(G261))*SIN(RADIANS(E261))+COS(RADIANS(G261))*COS(RADIANS(E261))*COS(RADIANS(I251))))</f>
        <v>0</v>
      </c>
      <c r="J261" s="3">
        <f>IF(DEGREES(ACOS(SIN(RADIANS(G261))*SIN(RADIANS(E261))+COS(RADIANS(G261))*COS(RADIANS(E261))*COS(RADIANS(J251))))&gt;90,0,$F$4*$F$5/E260^2*(SIN(RADIANS(G261))*SIN(RADIANS(E261))+COS(RADIANS(G261))*COS(RADIANS(E261))*COS(RADIANS(J251))))</f>
        <v>0</v>
      </c>
      <c r="K261" s="3">
        <f>IF(DEGREES(ACOS(SIN(RADIANS(G261))*SIN(RADIANS(E261))+COS(RADIANS(G261))*COS(RADIANS(E261))*COS(RADIANS(K251))))&gt;90,0,$F$4*$F$5/E260^2*(SIN(RADIANS(G261))*SIN(RADIANS(E261))+COS(RADIANS(G261))*COS(RADIANS(E261))*COS(RADIANS(K251))))</f>
        <v>0</v>
      </c>
      <c r="L261" s="3">
        <f>IF(DEGREES(ACOS(SIN(RADIANS(G261))*SIN(RADIANS(E261))+COS(RADIANS(G261))*COS(RADIANS(E261))*COS(RADIANS(L251))))&gt;90,0,$F$4*$F$5/E260^2*(SIN(RADIANS(G261))*SIN(RADIANS(E261))+COS(RADIANS(G261))*COS(RADIANS(E261))*COS(RADIANS(L251))))</f>
        <v>0</v>
      </c>
      <c r="M261" s="3">
        <f>IF(DEGREES(ACOS(SIN(RADIANS(G261))*SIN(RADIANS(E261))+COS(RADIANS(G261))*COS(RADIANS(E261))*COS(RADIANS(M251))))&gt;90,0,$F$4*$F$5/E260^2*(SIN(RADIANS(G261))*SIN(RADIANS(E261))+COS(RADIANS(G261))*COS(RADIANS(E261))*COS(RADIANS(M251))))</f>
        <v>0</v>
      </c>
      <c r="N261" s="3">
        <f>IF(DEGREES(ACOS(SIN(RADIANS(G261))*SIN(RADIANS(E261))+COS(RADIANS(G261))*COS(RADIANS(E261))*COS(RADIANS(N251))))&gt;90,0,$F$4*$F$5/E260^2*(SIN(RADIANS(G261))*SIN(RADIANS(E261))+COS(RADIANS(G261))*COS(RADIANS(E261))*COS(RADIANS(N251))))</f>
        <v>0</v>
      </c>
      <c r="O261" s="3">
        <f>IF(DEGREES(ACOS(SIN(RADIANS(G261))*SIN(RADIANS(E261))+COS(RADIANS(G261))*COS(RADIANS(E261))*COS(RADIANS(O251))))&gt;90,0,$F$4*$F$5/E260^2*(SIN(RADIANS(G261))*SIN(RADIANS(E261))+COS(RADIANS(G261))*COS(RADIANS(E261))*COS(RADIANS(O251))))</f>
        <v>0</v>
      </c>
      <c r="P261" s="3">
        <f>IF(DEGREES(ACOS(SIN(RADIANS(G261))*SIN(RADIANS(E261))+COS(RADIANS(G261))*COS(RADIANS(E261))*COS(RADIANS(P251))))&gt;90,0,$F$4*$F$5/E260^2*(SIN(RADIANS(G261))*SIN(RADIANS(E261))+COS(RADIANS(G261))*COS(RADIANS(E261))*COS(RADIANS(P251))))</f>
        <v>0</v>
      </c>
      <c r="Q261" s="3">
        <f>IF(DEGREES(ACOS(SIN(RADIANS(G261))*SIN(RADIANS(E261))+COS(RADIANS(G261))*COS(RADIANS(E261))*COS(RADIANS(Q251))))&gt;90,0,$F$4*$F$5/E260^2*(SIN(RADIANS(G261))*SIN(RADIANS(E261))+COS(RADIANS(G261))*COS(RADIANS(E261))*COS(RADIANS(Q251))))</f>
        <v>0</v>
      </c>
      <c r="R261" s="3" t="e">
        <f>IF(DEGREES(ACOS(SIN(RADIANS(G261))*SIN(RADIANS(E261))+COS(RADIANS(G261))*COS(RADIANS(E261))*COS(RADIANS(R251))))&gt;90,0,$F$4*$F$5/E260^2*(SIN(RADIANS(G261))*SIN(RADIANS(E261))+COS(RADIANS(G261))*COS(RADIANS(E261))*COS(RADIANS(R251))))</f>
        <v>#DIV/0!</v>
      </c>
      <c r="S261" s="3" t="e">
        <f>IF(DEGREES(ACOS(SIN(RADIANS(G261))*SIN(RADIANS(E261))+COS(RADIANS(G261))*COS(RADIANS(E261))*COS(RADIANS(S251))))&gt;90,0,$F$4*$F$5/E260^2*(SIN(RADIANS(G261))*SIN(RADIANS(E261))+COS(RADIANS(G261))*COS(RADIANS(E261))*COS(RADIANS(S251))))</f>
        <v>#DIV/0!</v>
      </c>
      <c r="T261" s="3" t="e">
        <f>IF(DEGREES(ACOS(SIN(RADIANS(G261))*SIN(RADIANS(E261))+COS(RADIANS(G261))*COS(RADIANS(E261))*COS(RADIANS(T251))))&gt;90,0,$F$4*$F$5/E260^2*(SIN(RADIANS(G261))*SIN(RADIANS(E261))+COS(RADIANS(G261))*COS(RADIANS(E261))*COS(RADIANS(T251))))</f>
        <v>#DIV/0!</v>
      </c>
      <c r="U261" s="3" t="e">
        <f>IF(DEGREES(ACOS(SIN(RADIANS(G261))*SIN(RADIANS(E261))+COS(RADIANS(G261))*COS(RADIANS(E261))*COS(RADIANS(U251))))&gt;90,0,$F$4*$F$5/E260^2*(SIN(RADIANS(G261))*SIN(RADIANS(E261))+COS(RADIANS(G261))*COS(RADIANS(E261))*COS(RADIANS(U251))))</f>
        <v>#DIV/0!</v>
      </c>
      <c r="V261" s="3" t="e">
        <f>IF(DEGREES(ACOS(SIN(RADIANS(G261))*SIN(RADIANS(E261))+COS(RADIANS(G261))*COS(RADIANS(E261))*COS(RADIANS(V251))))&gt;90,0,$F$4*$F$5/E260^2*(SIN(RADIANS(G261))*SIN(RADIANS(E261))+COS(RADIANS(G261))*COS(RADIANS(E261))*COS(RADIANS(V251))))</f>
        <v>#DIV/0!</v>
      </c>
      <c r="W261" s="3" t="e">
        <f>IF(DEGREES(ACOS(SIN(RADIANS(G261))*SIN(RADIANS(E261))+COS(RADIANS(G261))*COS(RADIANS(E261))*COS(RADIANS(W251))))&gt;90,0,$F$4*$F$5/E260^2*(SIN(RADIANS(G261))*SIN(RADIANS(E261))+COS(RADIANS(G261))*COS(RADIANS(E261))*COS(RADIANS(W251))))</f>
        <v>#DIV/0!</v>
      </c>
      <c r="X261" s="3" t="e">
        <f>IF(DEGREES(ACOS(SIN(RADIANS(G261))*SIN(RADIANS(E261))+COS(RADIANS(G261))*COS(RADIANS(E261))*COS(RADIANS(X251))))&gt;90,0,$F$4*$F$5/E260^2*(SIN(RADIANS(G261))*SIN(RADIANS(E261))+COS(RADIANS(G261))*COS(RADIANS(E261))*COS(RADIANS(X251))))</f>
        <v>#DIV/0!</v>
      </c>
      <c r="Y261" s="3" t="e">
        <f>IF(DEGREES(ACOS(SIN(RADIANS(G261))*SIN(RADIANS(E261))+COS(RADIANS(G261))*COS(RADIANS(E261))*COS(RADIANS(Y251))))&gt;90,0,$F$4*$F$5/E260^2*(SIN(RADIANS(G261))*SIN(RADIANS(E261))+COS(RADIANS(G261))*COS(RADIANS(E261))*COS(RADIANS(Y251))))</f>
        <v>#DIV/0!</v>
      </c>
      <c r="Z261" s="3" t="e">
        <f>IF(DEGREES(ACOS(SIN(RADIANS(G261))*SIN(RADIANS(E261))+COS(RADIANS(G261))*COS(RADIANS(E261))*COS(RADIANS(Z251))))&gt;90,0,$F$4*$F$5/E260^2*(SIN(RADIANS(G261))*SIN(RADIANS(E261))+COS(RADIANS(G261))*COS(RADIANS(E261))*COS(RADIANS(Z251))))</f>
        <v>#DIV/0!</v>
      </c>
      <c r="AA261" s="3" t="e">
        <f>IF(DEGREES(ACOS(SIN(RADIANS(G261))*SIN(RADIANS(E261))+COS(RADIANS(G261))*COS(RADIANS(E261))*COS(RADIANS(AA251))))&gt;90,0,$F$4*$F$5/E260^2*(SIN(RADIANS(G261))*SIN(RADIANS(E261))+COS(RADIANS(G261))*COS(RADIANS(E261))*COS(RADIANS(AA251))))</f>
        <v>#DIV/0!</v>
      </c>
      <c r="AB261" s="3" t="e">
        <f>IF(DEGREES(ACOS(SIN(RADIANS(G261))*SIN(RADIANS(E261))+COS(RADIANS(G261))*COS(RADIANS(E261))*COS(RADIANS(AB251))))&gt;90,0,$F$4*$F$5/E260^2*(SIN(RADIANS(G261))*SIN(RADIANS(E261))+COS(RADIANS(G261))*COS(RADIANS(E261))*COS(RADIANS(AB251))))</f>
        <v>#DIV/0!</v>
      </c>
      <c r="AC261" s="3" t="e">
        <f>IF(DEGREES(ACOS(SIN(RADIANS(G261))*SIN(RADIANS(E261))+COS(RADIANS(G261))*COS(RADIANS(E261))*COS(RADIANS(AC251))))&gt;90,0,$F$4*$F$5/E260^2*(SIN(RADIANS(G261))*SIN(RADIANS(E261))+COS(RADIANS(G261))*COS(RADIANS(E261))*COS(RADIANS(AC251))))</f>
        <v>#DIV/0!</v>
      </c>
      <c r="AD261" s="3" t="e">
        <f>IF(DEGREES(ACOS(SIN(RADIANS(G261))*SIN(RADIANS(E261))+COS(RADIANS(G261))*COS(RADIANS(E261))*COS(RADIANS(AD251))))&gt;90,0,$F$4*$F$5/E260^2*(SIN(RADIANS(G261))*SIN(RADIANS(E261))+COS(RADIANS(G261))*COS(RADIANS(E261))*COS(RADIANS(AD251))))</f>
        <v>#DIV/0!</v>
      </c>
      <c r="AE261" s="3" t="e">
        <f>IF(DEGREES(ACOS(SIN(RADIANS(G261))*SIN(RADIANS(E261))+COS(RADIANS(G261))*COS(RADIANS(E261))*COS(RADIANS(AE251))))&gt;90,0,$F$4*$F$5/E260^2*(SIN(RADIANS(G261))*SIN(RADIANS(E261))+COS(RADIANS(G261))*COS(RADIANS(E261))*COS(RADIANS(AE251))))</f>
        <v>#DIV/0!</v>
      </c>
      <c r="AF261" s="3" t="e">
        <f>IF(DEGREES(ACOS(SIN(RADIANS(G261))*SIN(RADIANS(E261))+COS(RADIANS(G261))*COS(RADIANS(E261))*COS(RADIANS(AF251))))&gt;90,0,$F$4*$F$5/E260^2*(SIN(RADIANS(G261))*SIN(RADIANS(E261))+COS(RADIANS(G261))*COS(RADIANS(E261))*COS(RADIANS(AF251))))</f>
        <v>#DIV/0!</v>
      </c>
      <c r="AG261" s="3" t="e">
        <f>IF(DEGREES(ACOS(SIN(RADIANS(G261))*SIN(RADIANS(E261))+COS(RADIANS(G261))*COS(RADIANS(E261))*COS(RADIANS(AG251))))&gt;90,0,$F$4*$F$5/E260^2*(SIN(RADIANS(G261))*SIN(RADIANS(E261))+COS(RADIANS(G261))*COS(RADIANS(E261))*COS(RADIANS(AG251))))</f>
        <v>#DIV/0!</v>
      </c>
      <c r="AH261" s="3" t="e">
        <f>IF(DEGREES(ACOS(SIN(RADIANS(G261))*SIN(RADIANS(E261))+COS(RADIANS(G261))*COS(RADIANS(E261))*COS(RADIANS(AH251))))&gt;90,0,$F$4*$F$5/E260^2*(SIN(RADIANS(G261))*SIN(RADIANS(E261))+COS(RADIANS(G261))*COS(RADIANS(E261))*COS(RADIANS(AH251))))</f>
        <v>#DIV/0!</v>
      </c>
      <c r="AI261" s="3" t="e">
        <f>IF(DEGREES(ACOS(SIN(RADIANS(G261))*SIN(RADIANS(E261))+COS(RADIANS(G261))*COS(RADIANS(E261))*COS(RADIANS(AI251))))&gt;90,0,$F$4*$F$5/E260^2*(SIN(RADIANS(G261))*SIN(RADIANS(E261))+COS(RADIANS(G261))*COS(RADIANS(E261))*COS(RADIANS(AI251))))</f>
        <v>#DIV/0!</v>
      </c>
      <c r="AJ261" s="3" t="e">
        <f>IF(DEGREES(ACOS(SIN(RADIANS(G261))*SIN(RADIANS(E261))+COS(RADIANS(G261))*COS(RADIANS(E261))*COS(RADIANS(AJ251))))&gt;90,0,$F$4*$F$5/E260^2*(SIN(RADIANS(G261))*SIN(RADIANS(E261))+COS(RADIANS(G261))*COS(RADIANS(E261))*COS(RADIANS(AJ251))))</f>
        <v>#DIV/0!</v>
      </c>
      <c r="AK261" s="3">
        <f>IF(DEGREES(ACOS(SIN(RADIANS(G261))*SIN(RADIANS(E261))+COS(RADIANS(G261))*COS(RADIANS(E261))*COS(RADIANS(AK251))))&gt;90,0,$F$4*$F$5/E260^2*(SIN(RADIANS(G261))*SIN(RADIANS(E261))+COS(RADIANS(G261))*COS(RADIANS(E261))*COS(RADIANS(AK251))))</f>
        <v>0</v>
      </c>
      <c r="AL261" s="3">
        <f>IF(DEGREES(ACOS(SIN(RADIANS(G261))*SIN(RADIANS(E261))+COS(RADIANS(G261))*COS(RADIANS(E261))*COS(RADIANS(AL251))))&gt;90,0,$F$4*$F$5/E260^2*(SIN(RADIANS(G261))*SIN(RADIANS(E261))+COS(RADIANS(G261))*COS(RADIANS(E261))*COS(RADIANS(AL251))))</f>
        <v>0</v>
      </c>
      <c r="AM261" s="3">
        <f>IF(DEGREES(ACOS(SIN(RADIANS(G261))*SIN(RADIANS(E261))+COS(RADIANS(G261))*COS(RADIANS(E261))*COS(RADIANS(AM251))))&gt;90,0,$F$4*$F$5/E260^2*(SIN(RADIANS(G261))*SIN(RADIANS(E261))+COS(RADIANS(G261))*COS(RADIANS(E261))*COS(RADIANS(AM251))))</f>
        <v>0</v>
      </c>
      <c r="AN261" s="3">
        <f>IF(DEGREES(ACOS(SIN(RADIANS(G261))*SIN(RADIANS(E261))+COS(RADIANS(G261))*COS(RADIANS(E261))*COS(RADIANS(AN251))))&gt;90,0,$F$4*$F$5/E260^2*(SIN(RADIANS(G261))*SIN(RADIANS(E261))+COS(RADIANS(G261))*COS(RADIANS(E261))*COS(RADIANS(AN251))))</f>
        <v>0</v>
      </c>
      <c r="AO261" s="3">
        <f>IF(DEGREES(ACOS(SIN(RADIANS(G261))*SIN(RADIANS(E261))+COS(RADIANS(G261))*COS(RADIANS(E261))*COS(RADIANS(AO251))))&gt;90,0,$F$4*$F$5/E260^2*(SIN(RADIANS(G261))*SIN(RADIANS(E261))+COS(RADIANS(G261))*COS(RADIANS(E261))*COS(RADIANS(AO251))))</f>
        <v>0</v>
      </c>
      <c r="AP261" s="3">
        <f>IF(DEGREES(ACOS(SIN(RADIANS(G261))*SIN(RADIANS(E261))+COS(RADIANS(G261))*COS(RADIANS(E261))*COS(RADIANS(AP251))))&gt;90,0,$F$4*$F$5/E260^2*(SIN(RADIANS(G261))*SIN(RADIANS(E261))+COS(RADIANS(G261))*COS(RADIANS(E261))*COS(RADIANS(AP251))))</f>
        <v>0</v>
      </c>
      <c r="AQ261" s="3">
        <f>IF(DEGREES(ACOS(SIN(RADIANS(G261))*SIN(RADIANS(E261))+COS(RADIANS(G261))*COS(RADIANS(E261))*COS(RADIANS(AQ251))))&gt;90,0,$F$4*$F$5/E260^2*(SIN(RADIANS(G261))*SIN(RADIANS(E261))+COS(RADIANS(G261))*COS(RADIANS(E261))*COS(RADIANS(AQ251))))</f>
        <v>0</v>
      </c>
      <c r="AR261" s="3">
        <f>IF(DEGREES(ACOS(SIN(RADIANS(G261))*SIN(RADIANS(E261))+COS(RADIANS(G261))*COS(RADIANS(E261))*COS(RADIANS(AR251))))&gt;90,0,$F$4*$F$5/E260^2*(SIN(RADIANS(G261))*SIN(RADIANS(E261))+COS(RADIANS(G261))*COS(RADIANS(E261))*COS(RADIANS(AR251))))</f>
        <v>0</v>
      </c>
    </row>
    <row r="262" spans="2:44" ht="15.75" customHeight="1" x14ac:dyDescent="0.2">
      <c r="B262" s="20" t="s">
        <v>789</v>
      </c>
      <c r="E262" s="3">
        <f>IF($F$10=0,IF(E253&lt;360,E253,E253-360),($F$10+1)*E253)</f>
        <v>90</v>
      </c>
      <c r="G262" s="3">
        <v>0</v>
      </c>
      <c r="I262" s="3">
        <f>IF(DEGREES(ACOS(SIN(RADIANS(G262))*SIN(RADIANS(E261))+COS(RADIANS(G262))*COS(RADIANS(E261))*COS(RADIANS(I251))))&gt;90,0,$F$4*$F$5/E260^2*(SIN(RADIANS(G262))*SIN(RADIANS(E261))+COS(RADIANS(G262))*COS(RADIANS(E261))*COS(RADIANS(I251))))</f>
        <v>0</v>
      </c>
      <c r="J262" s="3">
        <f>IF(DEGREES(ACOS(SIN(RADIANS(G262))*SIN(RADIANS(E261))+COS(RADIANS(G262))*COS(RADIANS(E261))*COS(RADIANS(J251))))&gt;90,0,$F$4*$F$5/E260^2*(SIN(RADIANS(G262))*SIN(RADIANS(E261))+COS(RADIANS(G262))*COS(RADIANS(E261))*COS(RADIANS(J251))))</f>
        <v>0</v>
      </c>
      <c r="K262" s="3">
        <f>IF(DEGREES(ACOS(SIN(RADIANS(G262))*SIN(RADIANS(E261))+COS(RADIANS(G262))*COS(RADIANS(E261))*COS(RADIANS(K251))))&gt;90,0,$F$4*$F$5/E260^2*(SIN(RADIANS(G262))*SIN(RADIANS(E261))+COS(RADIANS(G262))*COS(RADIANS(E261))*COS(RADIANS(K251))))</f>
        <v>0</v>
      </c>
      <c r="L262" s="3">
        <f>IF(DEGREES(ACOS(SIN(RADIANS(G262))*SIN(RADIANS(E261))+COS(RADIANS(G262))*COS(RADIANS(E261))*COS(RADIANS(L251))))&gt;90,0,$F$4*$F$5/E260^2*(SIN(RADIANS(G262))*SIN(RADIANS(E261))+COS(RADIANS(G262))*COS(RADIANS(E261))*COS(RADIANS(L251))))</f>
        <v>0</v>
      </c>
      <c r="M262" s="3">
        <f>IF(DEGREES(ACOS(SIN(RADIANS(G262))*SIN(RADIANS(E261))+COS(RADIANS(G262))*COS(RADIANS(E261))*COS(RADIANS(M251))))&gt;90,0,$F$4*$F$5/E260^2*(SIN(RADIANS(G262))*SIN(RADIANS(E261))+COS(RADIANS(G262))*COS(RADIANS(E261))*COS(RADIANS(M251))))</f>
        <v>0</v>
      </c>
      <c r="N262" s="3">
        <f>IF(DEGREES(ACOS(SIN(RADIANS(G262))*SIN(RADIANS(E261))+COS(RADIANS(G262))*COS(RADIANS(E261))*COS(RADIANS(N251))))&gt;90,0,$F$4*$F$5/E260^2*(SIN(RADIANS(G262))*SIN(RADIANS(E261))+COS(RADIANS(G262))*COS(RADIANS(E261))*COS(RADIANS(N251))))</f>
        <v>0</v>
      </c>
      <c r="O262" s="3">
        <f>IF(DEGREES(ACOS(SIN(RADIANS(G262))*SIN(RADIANS(E261))+COS(RADIANS(G262))*COS(RADIANS(E261))*COS(RADIANS(O251))))&gt;90,0,$F$4*$F$5/E260^2*(SIN(RADIANS(G262))*SIN(RADIANS(E261))+COS(RADIANS(G262))*COS(RADIANS(E261))*COS(RADIANS(O251))))</f>
        <v>0</v>
      </c>
      <c r="P262" s="3">
        <f>IF(DEGREES(ACOS(SIN(RADIANS(G262))*SIN(RADIANS(E261))+COS(RADIANS(G262))*COS(RADIANS(E261))*COS(RADIANS(P251))))&gt;90,0,$F$4*$F$5/E260^2*(SIN(RADIANS(G262))*SIN(RADIANS(E261))+COS(RADIANS(G262))*COS(RADIANS(E261))*COS(RADIANS(P251))))</f>
        <v>0</v>
      </c>
      <c r="Q262" s="3">
        <f>IF(DEGREES(ACOS(SIN(RADIANS(G262))*SIN(RADIANS(E261))+COS(RADIANS(G262))*COS(RADIANS(E261))*COS(RADIANS(Q251))))&gt;90,0,$F$4*$F$5/E260^2*(SIN(RADIANS(G262))*SIN(RADIANS(E261))+COS(RADIANS(G262))*COS(RADIANS(E261))*COS(RADIANS(Q251))))</f>
        <v>0</v>
      </c>
      <c r="R262" s="3" t="e">
        <f>IF(DEGREES(ACOS(SIN(RADIANS(G262))*SIN(RADIANS(E261))+COS(RADIANS(G262))*COS(RADIANS(E261))*COS(RADIANS(R251))))&gt;90,0,$F$4*$F$5/E260^2*(SIN(RADIANS(G262))*SIN(RADIANS(E261))+COS(RADIANS(G262))*COS(RADIANS(E261))*COS(RADIANS(R251))))</f>
        <v>#DIV/0!</v>
      </c>
      <c r="S262" s="3" t="e">
        <f>IF(DEGREES(ACOS(SIN(RADIANS(G262))*SIN(RADIANS(E261))+COS(RADIANS(G262))*COS(RADIANS(E261))*COS(RADIANS(S251))))&gt;90,0,$F$4*$F$5/E260^2*(SIN(RADIANS(G262))*SIN(RADIANS(E261))+COS(RADIANS(G262))*COS(RADIANS(E261))*COS(RADIANS(S251))))</f>
        <v>#DIV/0!</v>
      </c>
      <c r="T262" s="3" t="e">
        <f>IF(DEGREES(ACOS(SIN(RADIANS(G262))*SIN(RADIANS(E261))+COS(RADIANS(G262))*COS(RADIANS(E261))*COS(RADIANS(T251))))&gt;90,0,$F$4*$F$5/E260^2*(SIN(RADIANS(G262))*SIN(RADIANS(E261))+COS(RADIANS(G262))*COS(RADIANS(E261))*COS(RADIANS(T251))))</f>
        <v>#DIV/0!</v>
      </c>
      <c r="U262" s="3" t="e">
        <f>IF(DEGREES(ACOS(SIN(RADIANS(G262))*SIN(RADIANS(E261))+COS(RADIANS(G262))*COS(RADIANS(E261))*COS(RADIANS(U251))))&gt;90,0,$F$4*$F$5/E260^2*(SIN(RADIANS(G262))*SIN(RADIANS(E261))+COS(RADIANS(G262))*COS(RADIANS(E261))*COS(RADIANS(U251))))</f>
        <v>#DIV/0!</v>
      </c>
      <c r="V262" s="3" t="e">
        <f>IF(DEGREES(ACOS(SIN(RADIANS(G262))*SIN(RADIANS(E261))+COS(RADIANS(G262))*COS(RADIANS(E261))*COS(RADIANS(V251))))&gt;90,0,$F$4*$F$5/E260^2*(SIN(RADIANS(G262))*SIN(RADIANS(E261))+COS(RADIANS(G262))*COS(RADIANS(E261))*COS(RADIANS(V251))))</f>
        <v>#DIV/0!</v>
      </c>
      <c r="W262" s="3" t="e">
        <f>IF(DEGREES(ACOS(SIN(RADIANS(G262))*SIN(RADIANS(E261))+COS(RADIANS(G262))*COS(RADIANS(E261))*COS(RADIANS(W251))))&gt;90,0,$F$4*$F$5/E260^2*(SIN(RADIANS(G262))*SIN(RADIANS(E261))+COS(RADIANS(G262))*COS(RADIANS(E261))*COS(RADIANS(W251))))</f>
        <v>#DIV/0!</v>
      </c>
      <c r="X262" s="3" t="e">
        <f>IF(DEGREES(ACOS(SIN(RADIANS(G262))*SIN(RADIANS(E261))+COS(RADIANS(G262))*COS(RADIANS(E261))*COS(RADIANS(X251))))&gt;90,0,$F$4*$F$5/E260^2*(SIN(RADIANS(G262))*SIN(RADIANS(E261))+COS(RADIANS(G262))*COS(RADIANS(E261))*COS(RADIANS(X251))))</f>
        <v>#DIV/0!</v>
      </c>
      <c r="Y262" s="3" t="e">
        <f>IF(DEGREES(ACOS(SIN(RADIANS(G262))*SIN(RADIANS(E261))+COS(RADIANS(G262))*COS(RADIANS(E261))*COS(RADIANS(Y251))))&gt;90,0,$F$4*$F$5/E260^2*(SIN(RADIANS(G262))*SIN(RADIANS(E261))+COS(RADIANS(G262))*COS(RADIANS(E261))*COS(RADIANS(Y251))))</f>
        <v>#DIV/0!</v>
      </c>
      <c r="Z262" s="3" t="e">
        <f>IF(DEGREES(ACOS(SIN(RADIANS(G262))*SIN(RADIANS(E261))+COS(RADIANS(G262))*COS(RADIANS(E261))*COS(RADIANS(Z251))))&gt;90,0,$F$4*$F$5/E260^2*(SIN(RADIANS(G262))*SIN(RADIANS(E261))+COS(RADIANS(G262))*COS(RADIANS(E261))*COS(RADIANS(Z251))))</f>
        <v>#DIV/0!</v>
      </c>
      <c r="AA262" s="3" t="e">
        <f>IF(DEGREES(ACOS(SIN(RADIANS(G262))*SIN(RADIANS(E261))+COS(RADIANS(G262))*COS(RADIANS(E261))*COS(RADIANS(AA251))))&gt;90,0,$F$4*$F$5/E260^2*(SIN(RADIANS(G262))*SIN(RADIANS(E261))+COS(RADIANS(G262))*COS(RADIANS(E261))*COS(RADIANS(AA251))))</f>
        <v>#DIV/0!</v>
      </c>
      <c r="AB262" s="3" t="e">
        <f>IF(DEGREES(ACOS(SIN(RADIANS(G262))*SIN(RADIANS(E261))+COS(RADIANS(G262))*COS(RADIANS(E261))*COS(RADIANS(AB251))))&gt;90,0,$F$4*$F$5/E260^2*(SIN(RADIANS(G262))*SIN(RADIANS(E261))+COS(RADIANS(G262))*COS(RADIANS(E261))*COS(RADIANS(AB251))))</f>
        <v>#DIV/0!</v>
      </c>
      <c r="AC262" s="3" t="e">
        <f>IF(DEGREES(ACOS(SIN(RADIANS(G262))*SIN(RADIANS(E261))+COS(RADIANS(G262))*COS(RADIANS(E261))*COS(RADIANS(AC251))))&gt;90,0,$F$4*$F$5/E260^2*(SIN(RADIANS(G262))*SIN(RADIANS(E261))+COS(RADIANS(G262))*COS(RADIANS(E261))*COS(RADIANS(AC251))))</f>
        <v>#DIV/0!</v>
      </c>
      <c r="AD262" s="3" t="e">
        <f>IF(DEGREES(ACOS(SIN(RADIANS(G262))*SIN(RADIANS(E261))+COS(RADIANS(G262))*COS(RADIANS(E261))*COS(RADIANS(AD251))))&gt;90,0,$F$4*$F$5/E260^2*(SIN(RADIANS(G262))*SIN(RADIANS(E261))+COS(RADIANS(G262))*COS(RADIANS(E261))*COS(RADIANS(AD251))))</f>
        <v>#DIV/0!</v>
      </c>
      <c r="AE262" s="3" t="e">
        <f>IF(DEGREES(ACOS(SIN(RADIANS(G262))*SIN(RADIANS(E261))+COS(RADIANS(G262))*COS(RADIANS(E261))*COS(RADIANS(AE251))))&gt;90,0,$F$4*$F$5/E260^2*(SIN(RADIANS(G262))*SIN(RADIANS(E261))+COS(RADIANS(G262))*COS(RADIANS(E261))*COS(RADIANS(AE251))))</f>
        <v>#DIV/0!</v>
      </c>
      <c r="AF262" s="3" t="e">
        <f>IF(DEGREES(ACOS(SIN(RADIANS(G262))*SIN(RADIANS(E261))+COS(RADIANS(G262))*COS(RADIANS(E261))*COS(RADIANS(AF251))))&gt;90,0,$F$4*$F$5/E260^2*(SIN(RADIANS(G262))*SIN(RADIANS(E261))+COS(RADIANS(G262))*COS(RADIANS(E261))*COS(RADIANS(AF251))))</f>
        <v>#DIV/0!</v>
      </c>
      <c r="AG262" s="3" t="e">
        <f>IF(DEGREES(ACOS(SIN(RADIANS(G262))*SIN(RADIANS(E261))+COS(RADIANS(G262))*COS(RADIANS(E261))*COS(RADIANS(AG251))))&gt;90,0,$F$4*$F$5/E260^2*(SIN(RADIANS(G262))*SIN(RADIANS(E261))+COS(RADIANS(G262))*COS(RADIANS(E261))*COS(RADIANS(AG251))))</f>
        <v>#DIV/0!</v>
      </c>
      <c r="AH262" s="3" t="e">
        <f>IF(DEGREES(ACOS(SIN(RADIANS(G262))*SIN(RADIANS(E261))+COS(RADIANS(G262))*COS(RADIANS(E261))*COS(RADIANS(AH251))))&gt;90,0,$F$4*$F$5/E260^2*(SIN(RADIANS(G262))*SIN(RADIANS(E261))+COS(RADIANS(G262))*COS(RADIANS(E261))*COS(RADIANS(AH251))))</f>
        <v>#DIV/0!</v>
      </c>
      <c r="AI262" s="3" t="e">
        <f>IF(DEGREES(ACOS(SIN(RADIANS(G262))*SIN(RADIANS(E261))+COS(RADIANS(G262))*COS(RADIANS(E261))*COS(RADIANS(AI251))))&gt;90,0,$F$4*$F$5/E260^2*(SIN(RADIANS(G262))*SIN(RADIANS(E261))+COS(RADIANS(G262))*COS(RADIANS(E261))*COS(RADIANS(AI251))))</f>
        <v>#DIV/0!</v>
      </c>
      <c r="AJ262" s="3" t="e">
        <f>IF(DEGREES(ACOS(SIN(RADIANS(G262))*SIN(RADIANS(E261))+COS(RADIANS(G262))*COS(RADIANS(E261))*COS(RADIANS(AJ251))))&gt;90,0,$F$4*$F$5/E260^2*(SIN(RADIANS(G262))*SIN(RADIANS(E261))+COS(RADIANS(G262))*COS(RADIANS(E261))*COS(RADIANS(AJ251))))</f>
        <v>#DIV/0!</v>
      </c>
      <c r="AK262" s="3">
        <f>IF(DEGREES(ACOS(SIN(RADIANS(G262))*SIN(RADIANS(E261))+COS(RADIANS(G262))*COS(RADIANS(E261))*COS(RADIANS(AK251))))&gt;90,0,$F$4*$F$5/E260^2*(SIN(RADIANS(G262))*SIN(RADIANS(E261))+COS(RADIANS(G262))*COS(RADIANS(E261))*COS(RADIANS(AK251))))</f>
        <v>0</v>
      </c>
      <c r="AL262" s="3">
        <f>IF(DEGREES(ACOS(SIN(RADIANS(G262))*SIN(RADIANS(E261))+COS(RADIANS(G262))*COS(RADIANS(E261))*COS(RADIANS(AL251))))&gt;90,0,$F$4*$F$5/E260^2*(SIN(RADIANS(G262))*SIN(RADIANS(E261))+COS(RADIANS(G262))*COS(RADIANS(E261))*COS(RADIANS(AL251))))</f>
        <v>0</v>
      </c>
      <c r="AM262" s="3">
        <f>IF(DEGREES(ACOS(SIN(RADIANS(G262))*SIN(RADIANS(E261))+COS(RADIANS(G262))*COS(RADIANS(E261))*COS(RADIANS(AM251))))&gt;90,0,$F$4*$F$5/E260^2*(SIN(RADIANS(G262))*SIN(RADIANS(E261))+COS(RADIANS(G262))*COS(RADIANS(E261))*COS(RADIANS(AM251))))</f>
        <v>0</v>
      </c>
      <c r="AN262" s="3">
        <f>IF(DEGREES(ACOS(SIN(RADIANS(G262))*SIN(RADIANS(E261))+COS(RADIANS(G262))*COS(RADIANS(E261))*COS(RADIANS(AN251))))&gt;90,0,$F$4*$F$5/E260^2*(SIN(RADIANS(G262))*SIN(RADIANS(E261))+COS(RADIANS(G262))*COS(RADIANS(E261))*COS(RADIANS(AN251))))</f>
        <v>0</v>
      </c>
      <c r="AO262" s="3">
        <f>IF(DEGREES(ACOS(SIN(RADIANS(G262))*SIN(RADIANS(E261))+COS(RADIANS(G262))*COS(RADIANS(E261))*COS(RADIANS(AO251))))&gt;90,0,$F$4*$F$5/E260^2*(SIN(RADIANS(G262))*SIN(RADIANS(E261))+COS(RADIANS(G262))*COS(RADIANS(E261))*COS(RADIANS(AO251))))</f>
        <v>0</v>
      </c>
      <c r="AP262" s="3">
        <f>IF(DEGREES(ACOS(SIN(RADIANS(G262))*SIN(RADIANS(E261))+COS(RADIANS(G262))*COS(RADIANS(E261))*COS(RADIANS(AP251))))&gt;90,0,$F$4*$F$5/E260^2*(SIN(RADIANS(G262))*SIN(RADIANS(E261))+COS(RADIANS(G262))*COS(RADIANS(E261))*COS(RADIANS(AP251))))</f>
        <v>0</v>
      </c>
      <c r="AQ262" s="3">
        <f>IF(DEGREES(ACOS(SIN(RADIANS(G262))*SIN(RADIANS(E261))+COS(RADIANS(G262))*COS(RADIANS(E261))*COS(RADIANS(AQ251))))&gt;90,0,$F$4*$F$5/E260^2*(SIN(RADIANS(G262))*SIN(RADIANS(E261))+COS(RADIANS(G262))*COS(RADIANS(E261))*COS(RADIANS(AQ251))))</f>
        <v>0</v>
      </c>
      <c r="AR262" s="3">
        <f>IF(DEGREES(ACOS(SIN(RADIANS(G262))*SIN(RADIANS(E261))+COS(RADIANS(G262))*COS(RADIANS(E261))*COS(RADIANS(AR251))))&gt;90,0,$F$4*$F$5/E260^2*(SIN(RADIANS(G262))*SIN(RADIANS(E261))+COS(RADIANS(G262))*COS(RADIANS(E261))*COS(RADIANS(AR251))))</f>
        <v>0</v>
      </c>
    </row>
    <row r="263" spans="2:44" ht="15.75" customHeight="1" x14ac:dyDescent="0.2">
      <c r="B263" s="20" t="s">
        <v>790</v>
      </c>
      <c r="E263" s="3">
        <f>E262-E254-360*ROUNDDOWN((E262-E254)/360,0)</f>
        <v>0</v>
      </c>
      <c r="G263" s="3">
        <v>-10</v>
      </c>
      <c r="I263" s="3">
        <f>IF(DEGREES(ACOS(SIN(RADIANS(G263))*SIN(RADIANS(E261))+COS(RADIANS(G263))*COS(RADIANS(E261))*COS(RADIANS(I251))))&gt;90,0,$F$4*$F$5/E260^2*(SIN(RADIANS(G263))*SIN(RADIANS(E261))+COS(RADIANS(G263))*COS(RADIANS(E261))*COS(RADIANS(I251))))</f>
        <v>0</v>
      </c>
      <c r="J263" s="3">
        <f>IF(DEGREES(ACOS(SIN(RADIANS(G263))*SIN(RADIANS(E261))+COS(RADIANS(G263))*COS(RADIANS(E261))*COS(RADIANS(J251))))&gt;90,0,$F$4*$F$5/E260^2*(SIN(RADIANS(G263))*SIN(RADIANS(E261))+COS(RADIANS(G263))*COS(RADIANS(E261))*COS(RADIANS(J251))))</f>
        <v>0</v>
      </c>
      <c r="K263" s="3">
        <f>IF(DEGREES(ACOS(SIN(RADIANS(G263))*SIN(RADIANS(E261))+COS(RADIANS(G263))*COS(RADIANS(E261))*COS(RADIANS(K251))))&gt;90,0,$F$4*$F$5/E260^2*(SIN(RADIANS(G263))*SIN(RADIANS(E261))+COS(RADIANS(G263))*COS(RADIANS(E261))*COS(RADIANS(K251))))</f>
        <v>0</v>
      </c>
      <c r="L263" s="3">
        <f>IF(DEGREES(ACOS(SIN(RADIANS(G263))*SIN(RADIANS(E261))+COS(RADIANS(G263))*COS(RADIANS(E261))*COS(RADIANS(L251))))&gt;90,0,$F$4*$F$5/E260^2*(SIN(RADIANS(G263))*SIN(RADIANS(E261))+COS(RADIANS(G263))*COS(RADIANS(E261))*COS(RADIANS(L251))))</f>
        <v>0</v>
      </c>
      <c r="M263" s="3">
        <f>IF(DEGREES(ACOS(SIN(RADIANS(G263))*SIN(RADIANS(E261))+COS(RADIANS(G263))*COS(RADIANS(E261))*COS(RADIANS(M251))))&gt;90,0,$F$4*$F$5/E260^2*(SIN(RADIANS(G263))*SIN(RADIANS(E261))+COS(RADIANS(G263))*COS(RADIANS(E261))*COS(RADIANS(M251))))</f>
        <v>0</v>
      </c>
      <c r="N263" s="3">
        <f>IF(DEGREES(ACOS(SIN(RADIANS(G263))*SIN(RADIANS(E261))+COS(RADIANS(G263))*COS(RADIANS(E261))*COS(RADIANS(N251))))&gt;90,0,$F$4*$F$5/E260^2*(SIN(RADIANS(G263))*SIN(RADIANS(E261))+COS(RADIANS(G263))*COS(RADIANS(E261))*COS(RADIANS(N251))))</f>
        <v>0</v>
      </c>
      <c r="O263" s="3">
        <f>IF(DEGREES(ACOS(SIN(RADIANS(G263))*SIN(RADIANS(E261))+COS(RADIANS(G263))*COS(RADIANS(E261))*COS(RADIANS(O251))))&gt;90,0,$F$4*$F$5/E260^2*(SIN(RADIANS(G263))*SIN(RADIANS(E261))+COS(RADIANS(G263))*COS(RADIANS(E261))*COS(RADIANS(O251))))</f>
        <v>0</v>
      </c>
      <c r="P263" s="3">
        <f>IF(DEGREES(ACOS(SIN(RADIANS(G263))*SIN(RADIANS(E261))+COS(RADIANS(G263))*COS(RADIANS(E261))*COS(RADIANS(P251))))&gt;90,0,$F$4*$F$5/E260^2*(SIN(RADIANS(G263))*SIN(RADIANS(E261))+COS(RADIANS(G263))*COS(RADIANS(E261))*COS(RADIANS(P251))))</f>
        <v>0</v>
      </c>
      <c r="Q263" s="3">
        <f>IF(DEGREES(ACOS(SIN(RADIANS(G263))*SIN(RADIANS(E261))+COS(RADIANS(G263))*COS(RADIANS(E261))*COS(RADIANS(Q251))))&gt;90,0,$F$4*$F$5/E260^2*(SIN(RADIANS(G263))*SIN(RADIANS(E261))+COS(RADIANS(G263))*COS(RADIANS(E261))*COS(RADIANS(Q251))))</f>
        <v>0</v>
      </c>
      <c r="R263" s="3" t="e">
        <f>IF(DEGREES(ACOS(SIN(RADIANS(G263))*SIN(RADIANS(E261))+COS(RADIANS(G263))*COS(RADIANS(E261))*COS(RADIANS(R251))))&gt;90,0,$F$4*$F$5/E260^2*(SIN(RADIANS(G263))*SIN(RADIANS(E261))+COS(RADIANS(G263))*COS(RADIANS(E261))*COS(RADIANS(R251))))</f>
        <v>#DIV/0!</v>
      </c>
      <c r="S263" s="3" t="e">
        <f>IF(DEGREES(ACOS(SIN(RADIANS(G263))*SIN(RADIANS(E261))+COS(RADIANS(G263))*COS(RADIANS(E261))*COS(RADIANS(S251))))&gt;90,0,$F$4*$F$5/E260^2*(SIN(RADIANS(G263))*SIN(RADIANS(E261))+COS(RADIANS(G263))*COS(RADIANS(E261))*COS(RADIANS(S251))))</f>
        <v>#DIV/0!</v>
      </c>
      <c r="T263" s="3" t="e">
        <f>IF(DEGREES(ACOS(SIN(RADIANS(G263))*SIN(RADIANS(E261))+COS(RADIANS(G263))*COS(RADIANS(E261))*COS(RADIANS(T251))))&gt;90,0,$F$4*$F$5/E260^2*(SIN(RADIANS(G263))*SIN(RADIANS(E261))+COS(RADIANS(G263))*COS(RADIANS(E261))*COS(RADIANS(T251))))</f>
        <v>#DIV/0!</v>
      </c>
      <c r="U263" s="3" t="e">
        <f>IF(DEGREES(ACOS(SIN(RADIANS(G263))*SIN(RADIANS(E261))+COS(RADIANS(G263))*COS(RADIANS(E261))*COS(RADIANS(U251))))&gt;90,0,$F$4*$F$5/E260^2*(SIN(RADIANS(G263))*SIN(RADIANS(E261))+COS(RADIANS(G263))*COS(RADIANS(E261))*COS(RADIANS(U251))))</f>
        <v>#DIV/0!</v>
      </c>
      <c r="V263" s="3" t="e">
        <f>IF(DEGREES(ACOS(SIN(RADIANS(G263))*SIN(RADIANS(E261))+COS(RADIANS(G263))*COS(RADIANS(E261))*COS(RADIANS(V251))))&gt;90,0,$F$4*$F$5/E260^2*(SIN(RADIANS(G263))*SIN(RADIANS(E261))+COS(RADIANS(G263))*COS(RADIANS(E261))*COS(RADIANS(V251))))</f>
        <v>#DIV/0!</v>
      </c>
      <c r="W263" s="3" t="e">
        <f>IF(DEGREES(ACOS(SIN(RADIANS(G263))*SIN(RADIANS(E261))+COS(RADIANS(G263))*COS(RADIANS(E261))*COS(RADIANS(W251))))&gt;90,0,$F$4*$F$5/E260^2*(SIN(RADIANS(G263))*SIN(RADIANS(E261))+COS(RADIANS(G263))*COS(RADIANS(E261))*COS(RADIANS(W251))))</f>
        <v>#DIV/0!</v>
      </c>
      <c r="X263" s="3" t="e">
        <f>IF(DEGREES(ACOS(SIN(RADIANS(G263))*SIN(RADIANS(E261))+COS(RADIANS(G263))*COS(RADIANS(E261))*COS(RADIANS(X251))))&gt;90,0,$F$4*$F$5/E260^2*(SIN(RADIANS(G263))*SIN(RADIANS(E261))+COS(RADIANS(G263))*COS(RADIANS(E261))*COS(RADIANS(X251))))</f>
        <v>#DIV/0!</v>
      </c>
      <c r="Y263" s="3" t="e">
        <f>IF(DEGREES(ACOS(SIN(RADIANS(G263))*SIN(RADIANS(E261))+COS(RADIANS(G263))*COS(RADIANS(E261))*COS(RADIANS(Y251))))&gt;90,0,$F$4*$F$5/E260^2*(SIN(RADIANS(G263))*SIN(RADIANS(E261))+COS(RADIANS(G263))*COS(RADIANS(E261))*COS(RADIANS(Y251))))</f>
        <v>#DIV/0!</v>
      </c>
      <c r="Z263" s="3" t="e">
        <f>IF(DEGREES(ACOS(SIN(RADIANS(G263))*SIN(RADIANS(E261))+COS(RADIANS(G263))*COS(RADIANS(E261))*COS(RADIANS(Z251))))&gt;90,0,$F$4*$F$5/E260^2*(SIN(RADIANS(G263))*SIN(RADIANS(E261))+COS(RADIANS(G263))*COS(RADIANS(E261))*COS(RADIANS(Z251))))</f>
        <v>#DIV/0!</v>
      </c>
      <c r="AA263" s="3" t="e">
        <f>IF(DEGREES(ACOS(SIN(RADIANS(G263))*SIN(RADIANS(E261))+COS(RADIANS(G263))*COS(RADIANS(E261))*COS(RADIANS(AA251))))&gt;90,0,$F$4*$F$5/E260^2*(SIN(RADIANS(G263))*SIN(RADIANS(E261))+COS(RADIANS(G263))*COS(RADIANS(E261))*COS(RADIANS(AA251))))</f>
        <v>#DIV/0!</v>
      </c>
      <c r="AB263" s="3" t="e">
        <f>IF(DEGREES(ACOS(SIN(RADIANS(G263))*SIN(RADIANS(E261))+COS(RADIANS(G263))*COS(RADIANS(E261))*COS(RADIANS(AB251))))&gt;90,0,$F$4*$F$5/E260^2*(SIN(RADIANS(G263))*SIN(RADIANS(E261))+COS(RADIANS(G263))*COS(RADIANS(E261))*COS(RADIANS(AB251))))</f>
        <v>#DIV/0!</v>
      </c>
      <c r="AC263" s="3" t="e">
        <f>IF(DEGREES(ACOS(SIN(RADIANS(G263))*SIN(RADIANS(E261))+COS(RADIANS(G263))*COS(RADIANS(E261))*COS(RADIANS(AC251))))&gt;90,0,$F$4*$F$5/E260^2*(SIN(RADIANS(G263))*SIN(RADIANS(E261))+COS(RADIANS(G263))*COS(RADIANS(E261))*COS(RADIANS(AC251))))</f>
        <v>#DIV/0!</v>
      </c>
      <c r="AD263" s="3" t="e">
        <f>IF(DEGREES(ACOS(SIN(RADIANS(G263))*SIN(RADIANS(E261))+COS(RADIANS(G263))*COS(RADIANS(E261))*COS(RADIANS(AD251))))&gt;90,0,$F$4*$F$5/E260^2*(SIN(RADIANS(G263))*SIN(RADIANS(E261))+COS(RADIANS(G263))*COS(RADIANS(E261))*COS(RADIANS(AD251))))</f>
        <v>#DIV/0!</v>
      </c>
      <c r="AE263" s="3" t="e">
        <f>IF(DEGREES(ACOS(SIN(RADIANS(G263))*SIN(RADIANS(E261))+COS(RADIANS(G263))*COS(RADIANS(E261))*COS(RADIANS(AE251))))&gt;90,0,$F$4*$F$5/E260^2*(SIN(RADIANS(G263))*SIN(RADIANS(E261))+COS(RADIANS(G263))*COS(RADIANS(E261))*COS(RADIANS(AE251))))</f>
        <v>#DIV/0!</v>
      </c>
      <c r="AF263" s="3" t="e">
        <f>IF(DEGREES(ACOS(SIN(RADIANS(G263))*SIN(RADIANS(E261))+COS(RADIANS(G263))*COS(RADIANS(E261))*COS(RADIANS(AF251))))&gt;90,0,$F$4*$F$5/E260^2*(SIN(RADIANS(G263))*SIN(RADIANS(E261))+COS(RADIANS(G263))*COS(RADIANS(E261))*COS(RADIANS(AF251))))</f>
        <v>#DIV/0!</v>
      </c>
      <c r="AG263" s="3" t="e">
        <f>IF(DEGREES(ACOS(SIN(RADIANS(G263))*SIN(RADIANS(E261))+COS(RADIANS(G263))*COS(RADIANS(E261))*COS(RADIANS(AG251))))&gt;90,0,$F$4*$F$5/E260^2*(SIN(RADIANS(G263))*SIN(RADIANS(E261))+COS(RADIANS(G263))*COS(RADIANS(E261))*COS(RADIANS(AG251))))</f>
        <v>#DIV/0!</v>
      </c>
      <c r="AH263" s="3" t="e">
        <f>IF(DEGREES(ACOS(SIN(RADIANS(G263))*SIN(RADIANS(E261))+COS(RADIANS(G263))*COS(RADIANS(E261))*COS(RADIANS(AH251))))&gt;90,0,$F$4*$F$5/E260^2*(SIN(RADIANS(G263))*SIN(RADIANS(E261))+COS(RADIANS(G263))*COS(RADIANS(E261))*COS(RADIANS(AH251))))</f>
        <v>#DIV/0!</v>
      </c>
      <c r="AI263" s="3" t="e">
        <f>IF(DEGREES(ACOS(SIN(RADIANS(G263))*SIN(RADIANS(E261))+COS(RADIANS(G263))*COS(RADIANS(E261))*COS(RADIANS(AI251))))&gt;90,0,$F$4*$F$5/E260^2*(SIN(RADIANS(G263))*SIN(RADIANS(E261))+COS(RADIANS(G263))*COS(RADIANS(E261))*COS(RADIANS(AI251))))</f>
        <v>#DIV/0!</v>
      </c>
      <c r="AJ263" s="3" t="e">
        <f>IF(DEGREES(ACOS(SIN(RADIANS(G263))*SIN(RADIANS(E261))+COS(RADIANS(G263))*COS(RADIANS(E261))*COS(RADIANS(AJ251))))&gt;90,0,$F$4*$F$5/E260^2*(SIN(RADIANS(G263))*SIN(RADIANS(E261))+COS(RADIANS(G263))*COS(RADIANS(E261))*COS(RADIANS(AJ251))))</f>
        <v>#DIV/0!</v>
      </c>
      <c r="AK263" s="3">
        <f>IF(DEGREES(ACOS(SIN(RADIANS(G263))*SIN(RADIANS(E261))+COS(RADIANS(G263))*COS(RADIANS(E261))*COS(RADIANS(AK251))))&gt;90,0,$F$4*$F$5/E260^2*(SIN(RADIANS(G263))*SIN(RADIANS(E261))+COS(RADIANS(G263))*COS(RADIANS(E261))*COS(RADIANS(AK251))))</f>
        <v>0</v>
      </c>
      <c r="AL263" s="3">
        <f>IF(DEGREES(ACOS(SIN(RADIANS(G263))*SIN(RADIANS(E261))+COS(RADIANS(G263))*COS(RADIANS(E261))*COS(RADIANS(AL251))))&gt;90,0,$F$4*$F$5/E260^2*(SIN(RADIANS(G263))*SIN(RADIANS(E261))+COS(RADIANS(G263))*COS(RADIANS(E261))*COS(RADIANS(AL251))))</f>
        <v>0</v>
      </c>
      <c r="AM263" s="3">
        <f>IF(DEGREES(ACOS(SIN(RADIANS(G263))*SIN(RADIANS(E261))+COS(RADIANS(G263))*COS(RADIANS(E261))*COS(RADIANS(AM251))))&gt;90,0,$F$4*$F$5/E260^2*(SIN(RADIANS(G263))*SIN(RADIANS(E261))+COS(RADIANS(G263))*COS(RADIANS(E261))*COS(RADIANS(AM251))))</f>
        <v>0</v>
      </c>
      <c r="AN263" s="3">
        <f>IF(DEGREES(ACOS(SIN(RADIANS(G263))*SIN(RADIANS(E261))+COS(RADIANS(G263))*COS(RADIANS(E261))*COS(RADIANS(AN251))))&gt;90,0,$F$4*$F$5/E260^2*(SIN(RADIANS(G263))*SIN(RADIANS(E261))+COS(RADIANS(G263))*COS(RADIANS(E261))*COS(RADIANS(AN251))))</f>
        <v>0</v>
      </c>
      <c r="AO263" s="3">
        <f>IF(DEGREES(ACOS(SIN(RADIANS(G263))*SIN(RADIANS(E261))+COS(RADIANS(G263))*COS(RADIANS(E261))*COS(RADIANS(AO251))))&gt;90,0,$F$4*$F$5/E260^2*(SIN(RADIANS(G263))*SIN(RADIANS(E261))+COS(RADIANS(G263))*COS(RADIANS(E261))*COS(RADIANS(AO251))))</f>
        <v>0</v>
      </c>
      <c r="AP263" s="3">
        <f>IF(DEGREES(ACOS(SIN(RADIANS(G263))*SIN(RADIANS(E261))+COS(RADIANS(G263))*COS(RADIANS(E261))*COS(RADIANS(AP251))))&gt;90,0,$F$4*$F$5/E260^2*(SIN(RADIANS(G263))*SIN(RADIANS(E261))+COS(RADIANS(G263))*COS(RADIANS(E261))*COS(RADIANS(AP251))))</f>
        <v>0</v>
      </c>
      <c r="AQ263" s="3">
        <f>IF(DEGREES(ACOS(SIN(RADIANS(G263))*SIN(RADIANS(E261))+COS(RADIANS(G263))*COS(RADIANS(E261))*COS(RADIANS(AQ251))))&gt;90,0,$F$4*$F$5/E260^2*(SIN(RADIANS(G263))*SIN(RADIANS(E261))+COS(RADIANS(G263))*COS(RADIANS(E261))*COS(RADIANS(AQ251))))</f>
        <v>0</v>
      </c>
      <c r="AR263" s="3">
        <f>IF(DEGREES(ACOS(SIN(RADIANS(G263))*SIN(RADIANS(E261))+COS(RADIANS(G263))*COS(RADIANS(E261))*COS(RADIANS(AR251))))&gt;90,0,$F$4*$F$5/E260^2*(SIN(RADIANS(G263))*SIN(RADIANS(E261))+COS(RADIANS(G263))*COS(RADIANS(E261))*COS(RADIANS(AR251))))</f>
        <v>0</v>
      </c>
    </row>
    <row r="264" spans="2:44" ht="15.75" customHeight="1" x14ac:dyDescent="0.2">
      <c r="G264" s="3">
        <v>-20</v>
      </c>
      <c r="I264" s="3">
        <f>IF(DEGREES(ACOS(SIN(RADIANS(G264))*SIN(RADIANS(E261))+COS(RADIANS(G264))*COS(RADIANS(E261))*COS(RADIANS(I251))))&gt;90,0,$F$4*$F$5/E260^2*(SIN(RADIANS(G264))*SIN(RADIANS(E261))+COS(RADIANS(G264))*COS(RADIANS(E261))*COS(RADIANS(I251))))</f>
        <v>0</v>
      </c>
      <c r="J264" s="3">
        <f>IF(DEGREES(ACOS(SIN(RADIANS(G264))*SIN(RADIANS(E261))+COS(RADIANS(G264))*COS(RADIANS(E261))*COS(RADIANS(J251))))&gt;90,0,$F$4*$F$5/E260^2*(SIN(RADIANS(G264))*SIN(RADIANS(E261))+COS(RADIANS(G264))*COS(RADIANS(E261))*COS(RADIANS(J251))))</f>
        <v>0</v>
      </c>
      <c r="K264" s="3">
        <f>IF(DEGREES(ACOS(SIN(RADIANS(G264))*SIN(RADIANS(E261))+COS(RADIANS(G264))*COS(RADIANS(E261))*COS(RADIANS(K251))))&gt;90,0,$F$4*$F$5/E260^2*(SIN(RADIANS(G264))*SIN(RADIANS(E261))+COS(RADIANS(G264))*COS(RADIANS(E261))*COS(RADIANS(K251))))</f>
        <v>0</v>
      </c>
      <c r="L264" s="3">
        <f>IF(DEGREES(ACOS(SIN(RADIANS(G264))*SIN(RADIANS(E261))+COS(RADIANS(G264))*COS(RADIANS(E261))*COS(RADIANS(L251))))&gt;90,0,$F$4*$F$5/E260^2*(SIN(RADIANS(G264))*SIN(RADIANS(E261))+COS(RADIANS(G264))*COS(RADIANS(E261))*COS(RADIANS(L251))))</f>
        <v>0</v>
      </c>
      <c r="M264" s="3">
        <f>IF(DEGREES(ACOS(SIN(RADIANS(G264))*SIN(RADIANS(E261))+COS(RADIANS(G264))*COS(RADIANS(E261))*COS(RADIANS(M251))))&gt;90,0,$F$4*$F$5/E260^2*(SIN(RADIANS(G264))*SIN(RADIANS(E261))+COS(RADIANS(G264))*COS(RADIANS(E261))*COS(RADIANS(M251))))</f>
        <v>0</v>
      </c>
      <c r="N264" s="3">
        <f>IF(DEGREES(ACOS(SIN(RADIANS(G264))*SIN(RADIANS(E261))+COS(RADIANS(G264))*COS(RADIANS(E261))*COS(RADIANS(N251))))&gt;90,0,$F$4*$F$5/E260^2*(SIN(RADIANS(G264))*SIN(RADIANS(E261))+COS(RADIANS(G264))*COS(RADIANS(E261))*COS(RADIANS(N251))))</f>
        <v>0</v>
      </c>
      <c r="O264" s="3">
        <f>IF(DEGREES(ACOS(SIN(RADIANS(G264))*SIN(RADIANS(E261))+COS(RADIANS(G264))*COS(RADIANS(E261))*COS(RADIANS(O251))))&gt;90,0,$F$4*$F$5/E260^2*(SIN(RADIANS(G264))*SIN(RADIANS(E261))+COS(RADIANS(G264))*COS(RADIANS(E261))*COS(RADIANS(O251))))</f>
        <v>0</v>
      </c>
      <c r="P264" s="3">
        <f>IF(DEGREES(ACOS(SIN(RADIANS(G264))*SIN(RADIANS(E261))+COS(RADIANS(G264))*COS(RADIANS(E261))*COS(RADIANS(P251))))&gt;90,0,$F$4*$F$5/E260^2*(SIN(RADIANS(G264))*SIN(RADIANS(E261))+COS(RADIANS(G264))*COS(RADIANS(E261))*COS(RADIANS(P251))))</f>
        <v>0</v>
      </c>
      <c r="Q264" s="3">
        <f>IF(DEGREES(ACOS(SIN(RADIANS(G264))*SIN(RADIANS(E261))+COS(RADIANS(G264))*COS(RADIANS(E261))*COS(RADIANS(Q251))))&gt;90,0,$F$4*$F$5/E260^2*(SIN(RADIANS(G264))*SIN(RADIANS(E261))+COS(RADIANS(G264))*COS(RADIANS(E261))*COS(RADIANS(Q251))))</f>
        <v>0</v>
      </c>
      <c r="R264" s="3" t="e">
        <f>IF(DEGREES(ACOS(SIN(RADIANS(G264))*SIN(RADIANS(E261))+COS(RADIANS(G264))*COS(RADIANS(E261))*COS(RADIANS(R251))))&gt;90,0,$F$4*$F$5/E260^2*(SIN(RADIANS(G264))*SIN(RADIANS(E261))+COS(RADIANS(G264))*COS(RADIANS(E261))*COS(RADIANS(R251))))</f>
        <v>#DIV/0!</v>
      </c>
      <c r="S264" s="3" t="e">
        <f>IF(DEGREES(ACOS(SIN(RADIANS(G264))*SIN(RADIANS(E261))+COS(RADIANS(G264))*COS(RADIANS(E261))*COS(RADIANS(S251))))&gt;90,0,$F$4*$F$5/E260^2*(SIN(RADIANS(G264))*SIN(RADIANS(E261))+COS(RADIANS(G264))*COS(RADIANS(E261))*COS(RADIANS(S251))))</f>
        <v>#DIV/0!</v>
      </c>
      <c r="T264" s="3" t="e">
        <f>IF(DEGREES(ACOS(SIN(RADIANS(G264))*SIN(RADIANS(E261))+COS(RADIANS(G264))*COS(RADIANS(E261))*COS(RADIANS(T251))))&gt;90,0,$F$4*$F$5/E260^2*(SIN(RADIANS(G264))*SIN(RADIANS(E261))+COS(RADIANS(G264))*COS(RADIANS(E261))*COS(RADIANS(T251))))</f>
        <v>#DIV/0!</v>
      </c>
      <c r="U264" s="3" t="e">
        <f>IF(DEGREES(ACOS(SIN(RADIANS(G264))*SIN(RADIANS(E261))+COS(RADIANS(G264))*COS(RADIANS(E261))*COS(RADIANS(U251))))&gt;90,0,$F$4*$F$5/E260^2*(SIN(RADIANS(G264))*SIN(RADIANS(E261))+COS(RADIANS(G264))*COS(RADIANS(E261))*COS(RADIANS(U251))))</f>
        <v>#DIV/0!</v>
      </c>
      <c r="V264" s="3" t="e">
        <f>IF(DEGREES(ACOS(SIN(RADIANS(G264))*SIN(RADIANS(E261))+COS(RADIANS(G264))*COS(RADIANS(E261))*COS(RADIANS(V251))))&gt;90,0,$F$4*$F$5/E260^2*(SIN(RADIANS(G264))*SIN(RADIANS(E261))+COS(RADIANS(G264))*COS(RADIANS(E261))*COS(RADIANS(V251))))</f>
        <v>#DIV/0!</v>
      </c>
      <c r="W264" s="3" t="e">
        <f>IF(DEGREES(ACOS(SIN(RADIANS(G264))*SIN(RADIANS(E261))+COS(RADIANS(G264))*COS(RADIANS(E261))*COS(RADIANS(W251))))&gt;90,0,$F$4*$F$5/E260^2*(SIN(RADIANS(G264))*SIN(RADIANS(E261))+COS(RADIANS(G264))*COS(RADIANS(E261))*COS(RADIANS(W251))))</f>
        <v>#DIV/0!</v>
      </c>
      <c r="X264" s="3" t="e">
        <f>IF(DEGREES(ACOS(SIN(RADIANS(G264))*SIN(RADIANS(E261))+COS(RADIANS(G264))*COS(RADIANS(E261))*COS(RADIANS(X251))))&gt;90,0,$F$4*$F$5/E260^2*(SIN(RADIANS(G264))*SIN(RADIANS(E261))+COS(RADIANS(G264))*COS(RADIANS(E261))*COS(RADIANS(X251))))</f>
        <v>#DIV/0!</v>
      </c>
      <c r="Y264" s="3" t="e">
        <f>IF(DEGREES(ACOS(SIN(RADIANS(G264))*SIN(RADIANS(E261))+COS(RADIANS(G264))*COS(RADIANS(E261))*COS(RADIANS(Y251))))&gt;90,0,$F$4*$F$5/E260^2*(SIN(RADIANS(G264))*SIN(RADIANS(E261))+COS(RADIANS(G264))*COS(RADIANS(E261))*COS(RADIANS(Y251))))</f>
        <v>#DIV/0!</v>
      </c>
      <c r="Z264" s="3" t="e">
        <f>IF(DEGREES(ACOS(SIN(RADIANS(G264))*SIN(RADIANS(E261))+COS(RADIANS(G264))*COS(RADIANS(E261))*COS(RADIANS(Z251))))&gt;90,0,$F$4*$F$5/E260^2*(SIN(RADIANS(G264))*SIN(RADIANS(E261))+COS(RADIANS(G264))*COS(RADIANS(E261))*COS(RADIANS(Z251))))</f>
        <v>#DIV/0!</v>
      </c>
      <c r="AA264" s="3" t="e">
        <f>IF(DEGREES(ACOS(SIN(RADIANS(G264))*SIN(RADIANS(E261))+COS(RADIANS(G264))*COS(RADIANS(E261))*COS(RADIANS(AA251))))&gt;90,0,$F$4*$F$5/E260^2*(SIN(RADIANS(G264))*SIN(RADIANS(E261))+COS(RADIANS(G264))*COS(RADIANS(E261))*COS(RADIANS(AA251))))</f>
        <v>#DIV/0!</v>
      </c>
      <c r="AB264" s="3" t="e">
        <f>IF(DEGREES(ACOS(SIN(RADIANS(G264))*SIN(RADIANS(E261))+COS(RADIANS(G264))*COS(RADIANS(E261))*COS(RADIANS(AB251))))&gt;90,0,$F$4*$F$5/E260^2*(SIN(RADIANS(G264))*SIN(RADIANS(E261))+COS(RADIANS(G264))*COS(RADIANS(E261))*COS(RADIANS(AB251))))</f>
        <v>#DIV/0!</v>
      </c>
      <c r="AC264" s="3" t="e">
        <f>IF(DEGREES(ACOS(SIN(RADIANS(G264))*SIN(RADIANS(E261))+COS(RADIANS(G264))*COS(RADIANS(E261))*COS(RADIANS(AC251))))&gt;90,0,$F$4*$F$5/E260^2*(SIN(RADIANS(G264))*SIN(RADIANS(E261))+COS(RADIANS(G264))*COS(RADIANS(E261))*COS(RADIANS(AC251))))</f>
        <v>#DIV/0!</v>
      </c>
      <c r="AD264" s="3" t="e">
        <f>IF(DEGREES(ACOS(SIN(RADIANS(G264))*SIN(RADIANS(E261))+COS(RADIANS(G264))*COS(RADIANS(E261))*COS(RADIANS(AD251))))&gt;90,0,$F$4*$F$5/E260^2*(SIN(RADIANS(G264))*SIN(RADIANS(E261))+COS(RADIANS(G264))*COS(RADIANS(E261))*COS(RADIANS(AD251))))</f>
        <v>#DIV/0!</v>
      </c>
      <c r="AE264" s="3" t="e">
        <f>IF(DEGREES(ACOS(SIN(RADIANS(G264))*SIN(RADIANS(E261))+COS(RADIANS(G264))*COS(RADIANS(E261))*COS(RADIANS(AE251))))&gt;90,0,$F$4*$F$5/E260^2*(SIN(RADIANS(G264))*SIN(RADIANS(E261))+COS(RADIANS(G264))*COS(RADIANS(E261))*COS(RADIANS(AE251))))</f>
        <v>#DIV/0!</v>
      </c>
      <c r="AF264" s="3" t="e">
        <f>IF(DEGREES(ACOS(SIN(RADIANS(G264))*SIN(RADIANS(E261))+COS(RADIANS(G264))*COS(RADIANS(E261))*COS(RADIANS(AF251))))&gt;90,0,$F$4*$F$5/E260^2*(SIN(RADIANS(G264))*SIN(RADIANS(E261))+COS(RADIANS(G264))*COS(RADIANS(E261))*COS(RADIANS(AF251))))</f>
        <v>#DIV/0!</v>
      </c>
      <c r="AG264" s="3" t="e">
        <f>IF(DEGREES(ACOS(SIN(RADIANS(G264))*SIN(RADIANS(E261))+COS(RADIANS(G264))*COS(RADIANS(E261))*COS(RADIANS(AG251))))&gt;90,0,$F$4*$F$5/E260^2*(SIN(RADIANS(G264))*SIN(RADIANS(E261))+COS(RADIANS(G264))*COS(RADIANS(E261))*COS(RADIANS(AG251))))</f>
        <v>#DIV/0!</v>
      </c>
      <c r="AH264" s="3" t="e">
        <f>IF(DEGREES(ACOS(SIN(RADIANS(G264))*SIN(RADIANS(E261))+COS(RADIANS(G264))*COS(RADIANS(E261))*COS(RADIANS(AH251))))&gt;90,0,$F$4*$F$5/E260^2*(SIN(RADIANS(G264))*SIN(RADIANS(E261))+COS(RADIANS(G264))*COS(RADIANS(E261))*COS(RADIANS(AH251))))</f>
        <v>#DIV/0!</v>
      </c>
      <c r="AI264" s="3" t="e">
        <f>IF(DEGREES(ACOS(SIN(RADIANS(G264))*SIN(RADIANS(E261))+COS(RADIANS(G264))*COS(RADIANS(E261))*COS(RADIANS(AI251))))&gt;90,0,$F$4*$F$5/E260^2*(SIN(RADIANS(G264))*SIN(RADIANS(E261))+COS(RADIANS(G264))*COS(RADIANS(E261))*COS(RADIANS(AI251))))</f>
        <v>#DIV/0!</v>
      </c>
      <c r="AJ264" s="3" t="e">
        <f>IF(DEGREES(ACOS(SIN(RADIANS(G264))*SIN(RADIANS(E261))+COS(RADIANS(G264))*COS(RADIANS(E261))*COS(RADIANS(AJ251))))&gt;90,0,$F$4*$F$5/E260^2*(SIN(RADIANS(G264))*SIN(RADIANS(E261))+COS(RADIANS(G264))*COS(RADIANS(E261))*COS(RADIANS(AJ251))))</f>
        <v>#DIV/0!</v>
      </c>
      <c r="AK264" s="3">
        <f>IF(DEGREES(ACOS(SIN(RADIANS(G264))*SIN(RADIANS(E261))+COS(RADIANS(G264))*COS(RADIANS(E261))*COS(RADIANS(AK251))))&gt;90,0,$F$4*$F$5/E260^2*(SIN(RADIANS(G264))*SIN(RADIANS(E261))+COS(RADIANS(G264))*COS(RADIANS(E261))*COS(RADIANS(AK251))))</f>
        <v>0</v>
      </c>
      <c r="AL264" s="3">
        <f>IF(DEGREES(ACOS(SIN(RADIANS(G264))*SIN(RADIANS(E261))+COS(RADIANS(G264))*COS(RADIANS(E261))*COS(RADIANS(AL251))))&gt;90,0,$F$4*$F$5/E260^2*(SIN(RADIANS(G264))*SIN(RADIANS(E261))+COS(RADIANS(G264))*COS(RADIANS(E261))*COS(RADIANS(AL251))))</f>
        <v>0</v>
      </c>
      <c r="AM264" s="3">
        <f>IF(DEGREES(ACOS(SIN(RADIANS(G264))*SIN(RADIANS(E261))+COS(RADIANS(G264))*COS(RADIANS(E261))*COS(RADIANS(AM251))))&gt;90,0,$F$4*$F$5/E260^2*(SIN(RADIANS(G264))*SIN(RADIANS(E261))+COS(RADIANS(G264))*COS(RADIANS(E261))*COS(RADIANS(AM251))))</f>
        <v>0</v>
      </c>
      <c r="AN264" s="3">
        <f>IF(DEGREES(ACOS(SIN(RADIANS(G264))*SIN(RADIANS(E261))+COS(RADIANS(G264))*COS(RADIANS(E261))*COS(RADIANS(AN251))))&gt;90,0,$F$4*$F$5/E260^2*(SIN(RADIANS(G264))*SIN(RADIANS(E261))+COS(RADIANS(G264))*COS(RADIANS(E261))*COS(RADIANS(AN251))))</f>
        <v>0</v>
      </c>
      <c r="AO264" s="3">
        <f>IF(DEGREES(ACOS(SIN(RADIANS(G264))*SIN(RADIANS(E261))+COS(RADIANS(G264))*COS(RADIANS(E261))*COS(RADIANS(AO251))))&gt;90,0,$F$4*$F$5/E260^2*(SIN(RADIANS(G264))*SIN(RADIANS(E261))+COS(RADIANS(G264))*COS(RADIANS(E261))*COS(RADIANS(AO251))))</f>
        <v>0</v>
      </c>
      <c r="AP264" s="3">
        <f>IF(DEGREES(ACOS(SIN(RADIANS(G264))*SIN(RADIANS(E261))+COS(RADIANS(G264))*COS(RADIANS(E261))*COS(RADIANS(AP251))))&gt;90,0,$F$4*$F$5/E260^2*(SIN(RADIANS(G264))*SIN(RADIANS(E261))+COS(RADIANS(G264))*COS(RADIANS(E261))*COS(RADIANS(AP251))))</f>
        <v>0</v>
      </c>
      <c r="AQ264" s="3">
        <f>IF(DEGREES(ACOS(SIN(RADIANS(G264))*SIN(RADIANS(E261))+COS(RADIANS(G264))*COS(RADIANS(E261))*COS(RADIANS(AQ251))))&gt;90,0,$F$4*$F$5/E260^2*(SIN(RADIANS(G264))*SIN(RADIANS(E261))+COS(RADIANS(G264))*COS(RADIANS(E261))*COS(RADIANS(AQ251))))</f>
        <v>0</v>
      </c>
      <c r="AR264" s="3">
        <f>IF(DEGREES(ACOS(SIN(RADIANS(G264))*SIN(RADIANS(E261))+COS(RADIANS(G264))*COS(RADIANS(E261))*COS(RADIANS(AR251))))&gt;90,0,$F$4*$F$5/E260^2*(SIN(RADIANS(G264))*SIN(RADIANS(E261))+COS(RADIANS(G264))*COS(RADIANS(E261))*COS(RADIANS(AR251))))</f>
        <v>0</v>
      </c>
    </row>
    <row r="265" spans="2:44" ht="15.75" customHeight="1" x14ac:dyDescent="0.2">
      <c r="G265" s="3">
        <v>-30</v>
      </c>
      <c r="I265" s="3">
        <f>IF(DEGREES(ACOS(SIN(RADIANS(G265))*SIN(RADIANS(E261))+COS(RADIANS(G265))*COS(RADIANS(E261))*COS(RADIANS(I251))))&gt;90,0,$F$4*$F$5/E260^2*(SIN(RADIANS(G265))*SIN(RADIANS(E261))+COS(RADIANS(G265))*COS(RADIANS(E261))*COS(RADIANS(I251))))</f>
        <v>0</v>
      </c>
      <c r="J265" s="3">
        <f>IF(DEGREES(ACOS(SIN(RADIANS(G265))*SIN(RADIANS(E261))+COS(RADIANS(G265))*COS(RADIANS(E261))*COS(RADIANS(J251))))&gt;90,0,$F$4*$F$5/E260^2*(SIN(RADIANS(G265))*SIN(RADIANS(E261))+COS(RADIANS(G265))*COS(RADIANS(E261))*COS(RADIANS(J251))))</f>
        <v>0</v>
      </c>
      <c r="K265" s="3">
        <f>IF(DEGREES(ACOS(SIN(RADIANS(G265))*SIN(RADIANS(E261))+COS(RADIANS(G265))*COS(RADIANS(E261))*COS(RADIANS(K251))))&gt;90,0,$F$4*$F$5/E260^2*(SIN(RADIANS(G265))*SIN(RADIANS(E261))+COS(RADIANS(G265))*COS(RADIANS(E261))*COS(RADIANS(K251))))</f>
        <v>0</v>
      </c>
      <c r="L265" s="3">
        <f>IF(DEGREES(ACOS(SIN(RADIANS(G265))*SIN(RADIANS(E261))+COS(RADIANS(G265))*COS(RADIANS(E261))*COS(RADIANS(L251))))&gt;90,0,$F$4*$F$5/E260^2*(SIN(RADIANS(G265))*SIN(RADIANS(E261))+COS(RADIANS(G265))*COS(RADIANS(E261))*COS(RADIANS(L251))))</f>
        <v>0</v>
      </c>
      <c r="M265" s="3">
        <f>IF(DEGREES(ACOS(SIN(RADIANS(G265))*SIN(RADIANS(E261))+COS(RADIANS(G265))*COS(RADIANS(E261))*COS(RADIANS(M251))))&gt;90,0,$F$4*$F$5/E260^2*(SIN(RADIANS(G265))*SIN(RADIANS(E261))+COS(RADIANS(G265))*COS(RADIANS(E261))*COS(RADIANS(M251))))</f>
        <v>0</v>
      </c>
      <c r="N265" s="3">
        <f>IF(DEGREES(ACOS(SIN(RADIANS(G265))*SIN(RADIANS(E261))+COS(RADIANS(G265))*COS(RADIANS(E261))*COS(RADIANS(N251))))&gt;90,0,$F$4*$F$5/E260^2*(SIN(RADIANS(G265))*SIN(RADIANS(E261))+COS(RADIANS(G265))*COS(RADIANS(E261))*COS(RADIANS(N251))))</f>
        <v>0</v>
      </c>
      <c r="O265" s="3">
        <f>IF(DEGREES(ACOS(SIN(RADIANS(G265))*SIN(RADIANS(E261))+COS(RADIANS(G265))*COS(RADIANS(E261))*COS(RADIANS(O251))))&gt;90,0,$F$4*$F$5/E260^2*(SIN(RADIANS(G265))*SIN(RADIANS(E261))+COS(RADIANS(G265))*COS(RADIANS(E261))*COS(RADIANS(O251))))</f>
        <v>0</v>
      </c>
      <c r="P265" s="3">
        <f>IF(DEGREES(ACOS(SIN(RADIANS(G265))*SIN(RADIANS(E261))+COS(RADIANS(G265))*COS(RADIANS(E261))*COS(RADIANS(P251))))&gt;90,0,$F$4*$F$5/E260^2*(SIN(RADIANS(G265))*SIN(RADIANS(E261))+COS(RADIANS(G265))*COS(RADIANS(E261))*COS(RADIANS(P251))))</f>
        <v>0</v>
      </c>
      <c r="Q265" s="3">
        <f>IF(DEGREES(ACOS(SIN(RADIANS(G265))*SIN(RADIANS(E261))+COS(RADIANS(G265))*COS(RADIANS(E261))*COS(RADIANS(Q251))))&gt;90,0,$F$4*$F$5/E260^2*(SIN(RADIANS(G265))*SIN(RADIANS(E261))+COS(RADIANS(G265))*COS(RADIANS(E261))*COS(RADIANS(Q251))))</f>
        <v>0</v>
      </c>
      <c r="R265" s="3" t="e">
        <f>IF(DEGREES(ACOS(SIN(RADIANS(G265))*SIN(RADIANS(E261))+COS(RADIANS(G265))*COS(RADIANS(E261))*COS(RADIANS(R251))))&gt;90,0,$F$4*$F$5/E260^2*(SIN(RADIANS(G265))*SIN(RADIANS(E261))+COS(RADIANS(G265))*COS(RADIANS(E261))*COS(RADIANS(R251))))</f>
        <v>#DIV/0!</v>
      </c>
      <c r="S265" s="3" t="e">
        <f>IF(DEGREES(ACOS(SIN(RADIANS(G265))*SIN(RADIANS(E261))+COS(RADIANS(G265))*COS(RADIANS(E261))*COS(RADIANS(S251))))&gt;90,0,$F$4*$F$5/E260^2*(SIN(RADIANS(G265))*SIN(RADIANS(E261))+COS(RADIANS(G265))*COS(RADIANS(E261))*COS(RADIANS(S251))))</f>
        <v>#DIV/0!</v>
      </c>
      <c r="T265" s="3" t="e">
        <f>IF(DEGREES(ACOS(SIN(RADIANS(G265))*SIN(RADIANS(E261))+COS(RADIANS(G265))*COS(RADIANS(E261))*COS(RADIANS(T251))))&gt;90,0,$F$4*$F$5/E260^2*(SIN(RADIANS(G265))*SIN(RADIANS(E261))+COS(RADIANS(G265))*COS(RADIANS(E261))*COS(RADIANS(T251))))</f>
        <v>#DIV/0!</v>
      </c>
      <c r="U265" s="3" t="e">
        <f>IF(DEGREES(ACOS(SIN(RADIANS(G265))*SIN(RADIANS(E261))+COS(RADIANS(G265))*COS(RADIANS(E261))*COS(RADIANS(U251))))&gt;90,0,$F$4*$F$5/E260^2*(SIN(RADIANS(G265))*SIN(RADIANS(E261))+COS(RADIANS(G265))*COS(RADIANS(E261))*COS(RADIANS(U251))))</f>
        <v>#DIV/0!</v>
      </c>
      <c r="V265" s="3" t="e">
        <f>IF(DEGREES(ACOS(SIN(RADIANS(G265))*SIN(RADIANS(E261))+COS(RADIANS(G265))*COS(RADIANS(E261))*COS(RADIANS(V251))))&gt;90,0,$F$4*$F$5/E260^2*(SIN(RADIANS(G265))*SIN(RADIANS(E261))+COS(RADIANS(G265))*COS(RADIANS(E261))*COS(RADIANS(V251))))</f>
        <v>#DIV/0!</v>
      </c>
      <c r="W265" s="3" t="e">
        <f>IF(DEGREES(ACOS(SIN(RADIANS(G265))*SIN(RADIANS(E261))+COS(RADIANS(G265))*COS(RADIANS(E261))*COS(RADIANS(W251))))&gt;90,0,$F$4*$F$5/E260^2*(SIN(RADIANS(G265))*SIN(RADIANS(E261))+COS(RADIANS(G265))*COS(RADIANS(E261))*COS(RADIANS(W251))))</f>
        <v>#DIV/0!</v>
      </c>
      <c r="X265" s="3" t="e">
        <f>IF(DEGREES(ACOS(SIN(RADIANS(G265))*SIN(RADIANS(E261))+COS(RADIANS(G265))*COS(RADIANS(E261))*COS(RADIANS(X251))))&gt;90,0,$F$4*$F$5/E260^2*(SIN(RADIANS(G265))*SIN(RADIANS(E261))+COS(RADIANS(G265))*COS(RADIANS(E261))*COS(RADIANS(X251))))</f>
        <v>#DIV/0!</v>
      </c>
      <c r="Y265" s="3" t="e">
        <f>IF(DEGREES(ACOS(SIN(RADIANS(G265))*SIN(RADIANS(E261))+COS(RADIANS(G265))*COS(RADIANS(E261))*COS(RADIANS(Y251))))&gt;90,0,$F$4*$F$5/E260^2*(SIN(RADIANS(G265))*SIN(RADIANS(E261))+COS(RADIANS(G265))*COS(RADIANS(E261))*COS(RADIANS(Y251))))</f>
        <v>#DIV/0!</v>
      </c>
      <c r="Z265" s="3" t="e">
        <f>IF(DEGREES(ACOS(SIN(RADIANS(G265))*SIN(RADIANS(E261))+COS(RADIANS(G265))*COS(RADIANS(E261))*COS(RADIANS(Z251))))&gt;90,0,$F$4*$F$5/E260^2*(SIN(RADIANS(G265))*SIN(RADIANS(E261))+COS(RADIANS(G265))*COS(RADIANS(E261))*COS(RADIANS(Z251))))</f>
        <v>#DIV/0!</v>
      </c>
      <c r="AA265" s="3" t="e">
        <f>IF(DEGREES(ACOS(SIN(RADIANS(G265))*SIN(RADIANS(E261))+COS(RADIANS(G265))*COS(RADIANS(E261))*COS(RADIANS(AA251))))&gt;90,0,$F$4*$F$5/E260^2*(SIN(RADIANS(G265))*SIN(RADIANS(E261))+COS(RADIANS(G265))*COS(RADIANS(E261))*COS(RADIANS(AA251))))</f>
        <v>#DIV/0!</v>
      </c>
      <c r="AB265" s="3" t="e">
        <f>IF(DEGREES(ACOS(SIN(RADIANS(G265))*SIN(RADIANS(E261))+COS(RADIANS(G265))*COS(RADIANS(E261))*COS(RADIANS(AB251))))&gt;90,0,$F$4*$F$5/E260^2*(SIN(RADIANS(G265))*SIN(RADIANS(E261))+COS(RADIANS(G265))*COS(RADIANS(E261))*COS(RADIANS(AB251))))</f>
        <v>#DIV/0!</v>
      </c>
      <c r="AC265" s="3" t="e">
        <f>IF(DEGREES(ACOS(SIN(RADIANS(G265))*SIN(RADIANS(E261))+COS(RADIANS(G265))*COS(RADIANS(E261))*COS(RADIANS(AC251))))&gt;90,0,$F$4*$F$5/E260^2*(SIN(RADIANS(G265))*SIN(RADIANS(E261))+COS(RADIANS(G265))*COS(RADIANS(E261))*COS(RADIANS(AC251))))</f>
        <v>#DIV/0!</v>
      </c>
      <c r="AD265" s="3" t="e">
        <f>IF(DEGREES(ACOS(SIN(RADIANS(G265))*SIN(RADIANS(E261))+COS(RADIANS(G265))*COS(RADIANS(E261))*COS(RADIANS(AD251))))&gt;90,0,$F$4*$F$5/E260^2*(SIN(RADIANS(G265))*SIN(RADIANS(E261))+COS(RADIANS(G265))*COS(RADIANS(E261))*COS(RADIANS(AD251))))</f>
        <v>#DIV/0!</v>
      </c>
      <c r="AE265" s="3" t="e">
        <f>IF(DEGREES(ACOS(SIN(RADIANS(G265))*SIN(RADIANS(E261))+COS(RADIANS(G265))*COS(RADIANS(E261))*COS(RADIANS(AE251))))&gt;90,0,$F$4*$F$5/E260^2*(SIN(RADIANS(G265))*SIN(RADIANS(E261))+COS(RADIANS(G265))*COS(RADIANS(E261))*COS(RADIANS(AE251))))</f>
        <v>#DIV/0!</v>
      </c>
      <c r="AF265" s="3" t="e">
        <f>IF(DEGREES(ACOS(SIN(RADIANS(G265))*SIN(RADIANS(E261))+COS(RADIANS(G265))*COS(RADIANS(E261))*COS(RADIANS(AF251))))&gt;90,0,$F$4*$F$5/E260^2*(SIN(RADIANS(G265))*SIN(RADIANS(E261))+COS(RADIANS(G265))*COS(RADIANS(E261))*COS(RADIANS(AF251))))</f>
        <v>#DIV/0!</v>
      </c>
      <c r="AG265" s="3" t="e">
        <f>IF(DEGREES(ACOS(SIN(RADIANS(G265))*SIN(RADIANS(E261))+COS(RADIANS(G265))*COS(RADIANS(E261))*COS(RADIANS(AG251))))&gt;90,0,$F$4*$F$5/E260^2*(SIN(RADIANS(G265))*SIN(RADIANS(E261))+COS(RADIANS(G265))*COS(RADIANS(E261))*COS(RADIANS(AG251))))</f>
        <v>#DIV/0!</v>
      </c>
      <c r="AH265" s="3" t="e">
        <f>IF(DEGREES(ACOS(SIN(RADIANS(G265))*SIN(RADIANS(E261))+COS(RADIANS(G265))*COS(RADIANS(E261))*COS(RADIANS(AH251))))&gt;90,0,$F$4*$F$5/E260^2*(SIN(RADIANS(G265))*SIN(RADIANS(E261))+COS(RADIANS(G265))*COS(RADIANS(E261))*COS(RADIANS(AH251))))</f>
        <v>#DIV/0!</v>
      </c>
      <c r="AI265" s="3" t="e">
        <f>IF(DEGREES(ACOS(SIN(RADIANS(G265))*SIN(RADIANS(E261))+COS(RADIANS(G265))*COS(RADIANS(E261))*COS(RADIANS(AI251))))&gt;90,0,$F$4*$F$5/E260^2*(SIN(RADIANS(G265))*SIN(RADIANS(E261))+COS(RADIANS(G265))*COS(RADIANS(E261))*COS(RADIANS(AI251))))</f>
        <v>#DIV/0!</v>
      </c>
      <c r="AJ265" s="3" t="e">
        <f>IF(DEGREES(ACOS(SIN(RADIANS(G265))*SIN(RADIANS(E261))+COS(RADIANS(G265))*COS(RADIANS(E261))*COS(RADIANS(AJ251))))&gt;90,0,$F$4*$F$5/E260^2*(SIN(RADIANS(G265))*SIN(RADIANS(E261))+COS(RADIANS(G265))*COS(RADIANS(E261))*COS(RADIANS(AJ251))))</f>
        <v>#DIV/0!</v>
      </c>
      <c r="AK265" s="3">
        <f>IF(DEGREES(ACOS(SIN(RADIANS(G265))*SIN(RADIANS(E261))+COS(RADIANS(G265))*COS(RADIANS(E261))*COS(RADIANS(AK251))))&gt;90,0,$F$4*$F$5/E260^2*(SIN(RADIANS(G265))*SIN(RADIANS(E261))+COS(RADIANS(G265))*COS(RADIANS(E261))*COS(RADIANS(AK251))))</f>
        <v>0</v>
      </c>
      <c r="AL265" s="3">
        <f>IF(DEGREES(ACOS(SIN(RADIANS(G265))*SIN(RADIANS(E261))+COS(RADIANS(G265))*COS(RADIANS(E261))*COS(RADIANS(AL251))))&gt;90,0,$F$4*$F$5/E260^2*(SIN(RADIANS(G265))*SIN(RADIANS(E261))+COS(RADIANS(G265))*COS(RADIANS(E261))*COS(RADIANS(AL251))))</f>
        <v>0</v>
      </c>
      <c r="AM265" s="3">
        <f>IF(DEGREES(ACOS(SIN(RADIANS(G265))*SIN(RADIANS(E261))+COS(RADIANS(G265))*COS(RADIANS(E261))*COS(RADIANS(AM251))))&gt;90,0,$F$4*$F$5/E260^2*(SIN(RADIANS(G265))*SIN(RADIANS(E261))+COS(RADIANS(G265))*COS(RADIANS(E261))*COS(RADIANS(AM251))))</f>
        <v>0</v>
      </c>
      <c r="AN265" s="3">
        <f>IF(DEGREES(ACOS(SIN(RADIANS(G265))*SIN(RADIANS(E261))+COS(RADIANS(G265))*COS(RADIANS(E261))*COS(RADIANS(AN251))))&gt;90,0,$F$4*$F$5/E260^2*(SIN(RADIANS(G265))*SIN(RADIANS(E261))+COS(RADIANS(G265))*COS(RADIANS(E261))*COS(RADIANS(AN251))))</f>
        <v>0</v>
      </c>
      <c r="AO265" s="3">
        <f>IF(DEGREES(ACOS(SIN(RADIANS(G265))*SIN(RADIANS(E261))+COS(RADIANS(G265))*COS(RADIANS(E261))*COS(RADIANS(AO251))))&gt;90,0,$F$4*$F$5/E260^2*(SIN(RADIANS(G265))*SIN(RADIANS(E261))+COS(RADIANS(G265))*COS(RADIANS(E261))*COS(RADIANS(AO251))))</f>
        <v>0</v>
      </c>
      <c r="AP265" s="3">
        <f>IF(DEGREES(ACOS(SIN(RADIANS(G265))*SIN(RADIANS(E261))+COS(RADIANS(G265))*COS(RADIANS(E261))*COS(RADIANS(AP251))))&gt;90,0,$F$4*$F$5/E260^2*(SIN(RADIANS(G265))*SIN(RADIANS(E261))+COS(RADIANS(G265))*COS(RADIANS(E261))*COS(RADIANS(AP251))))</f>
        <v>0</v>
      </c>
      <c r="AQ265" s="3">
        <f>IF(DEGREES(ACOS(SIN(RADIANS(G265))*SIN(RADIANS(E261))+COS(RADIANS(G265))*COS(RADIANS(E261))*COS(RADIANS(AQ251))))&gt;90,0,$F$4*$F$5/E260^2*(SIN(RADIANS(G265))*SIN(RADIANS(E261))+COS(RADIANS(G265))*COS(RADIANS(E261))*COS(RADIANS(AQ251))))</f>
        <v>0</v>
      </c>
      <c r="AR265" s="3">
        <f>IF(DEGREES(ACOS(SIN(RADIANS(G265))*SIN(RADIANS(E261))+COS(RADIANS(G265))*COS(RADIANS(E261))*COS(RADIANS(AR251))))&gt;90,0,$F$4*$F$5/E260^2*(SIN(RADIANS(G265))*SIN(RADIANS(E261))+COS(RADIANS(G265))*COS(RADIANS(E261))*COS(RADIANS(AR251))))</f>
        <v>0</v>
      </c>
    </row>
    <row r="266" spans="2:44" ht="15.75" customHeight="1" x14ac:dyDescent="0.2">
      <c r="G266" s="3">
        <v>-40</v>
      </c>
      <c r="I266" s="3">
        <f>IF(DEGREES(ACOS(SIN(RADIANS(G266))*SIN(RADIANS(E261))+COS(RADIANS(G266))*COS(RADIANS(E261))*COS(RADIANS(I251))))&gt;90,0,$F$4*$F$5/E260^2*(SIN(RADIANS(G266))*SIN(RADIANS(E261))+COS(RADIANS(G266))*COS(RADIANS(E261))*COS(RADIANS(I251))))</f>
        <v>0</v>
      </c>
      <c r="J266" s="3">
        <f>IF(DEGREES(ACOS(SIN(RADIANS(G266))*SIN(RADIANS(E261))+COS(RADIANS(G266))*COS(RADIANS(E261))*COS(RADIANS(J251))))&gt;90,0,$F$4*$F$5/E260^2*(SIN(RADIANS(G266))*SIN(RADIANS(E261))+COS(RADIANS(G266))*COS(RADIANS(E261))*COS(RADIANS(J251))))</f>
        <v>0</v>
      </c>
      <c r="K266" s="3">
        <f>IF(DEGREES(ACOS(SIN(RADIANS(G266))*SIN(RADIANS(E261))+COS(RADIANS(G266))*COS(RADIANS(E261))*COS(RADIANS(K251))))&gt;90,0,$F$4*$F$5/E260^2*(SIN(RADIANS(G266))*SIN(RADIANS(E261))+COS(RADIANS(G266))*COS(RADIANS(E261))*COS(RADIANS(K251))))</f>
        <v>0</v>
      </c>
      <c r="L266" s="3">
        <f>IF(DEGREES(ACOS(SIN(RADIANS(G266))*SIN(RADIANS(E261))+COS(RADIANS(G266))*COS(RADIANS(E261))*COS(RADIANS(L251))))&gt;90,0,$F$4*$F$5/E260^2*(SIN(RADIANS(G266))*SIN(RADIANS(E261))+COS(RADIANS(G266))*COS(RADIANS(E261))*COS(RADIANS(L251))))</f>
        <v>0</v>
      </c>
      <c r="M266" s="3">
        <f>IF(DEGREES(ACOS(SIN(RADIANS(G266))*SIN(RADIANS(E261))+COS(RADIANS(G266))*COS(RADIANS(E261))*COS(RADIANS(M251))))&gt;90,0,$F$4*$F$5/E260^2*(SIN(RADIANS(G266))*SIN(RADIANS(E261))+COS(RADIANS(G266))*COS(RADIANS(E261))*COS(RADIANS(M251))))</f>
        <v>0</v>
      </c>
      <c r="N266" s="3">
        <f>IF(DEGREES(ACOS(SIN(RADIANS(G266))*SIN(RADIANS(E261))+COS(RADIANS(G266))*COS(RADIANS(E261))*COS(RADIANS(N251))))&gt;90,0,$F$4*$F$5/E260^2*(SIN(RADIANS(G266))*SIN(RADIANS(E261))+COS(RADIANS(G266))*COS(RADIANS(E261))*COS(RADIANS(N251))))</f>
        <v>0</v>
      </c>
      <c r="O266" s="3">
        <f>IF(DEGREES(ACOS(SIN(RADIANS(G266))*SIN(RADIANS(E261))+COS(RADIANS(G266))*COS(RADIANS(E261))*COS(RADIANS(O251))))&gt;90,0,$F$4*$F$5/E260^2*(SIN(RADIANS(G266))*SIN(RADIANS(E261))+COS(RADIANS(G266))*COS(RADIANS(E261))*COS(RADIANS(O251))))</f>
        <v>0</v>
      </c>
      <c r="P266" s="3">
        <f>IF(DEGREES(ACOS(SIN(RADIANS(G266))*SIN(RADIANS(E261))+COS(RADIANS(G266))*COS(RADIANS(E261))*COS(RADIANS(P251))))&gt;90,0,$F$4*$F$5/E260^2*(SIN(RADIANS(G266))*SIN(RADIANS(E261))+COS(RADIANS(G266))*COS(RADIANS(E261))*COS(RADIANS(P251))))</f>
        <v>0</v>
      </c>
      <c r="Q266" s="3">
        <f>IF(DEGREES(ACOS(SIN(RADIANS(G266))*SIN(RADIANS(E261))+COS(RADIANS(G266))*COS(RADIANS(E261))*COS(RADIANS(Q251))))&gt;90,0,$F$4*$F$5/E260^2*(SIN(RADIANS(G266))*SIN(RADIANS(E261))+COS(RADIANS(G266))*COS(RADIANS(E261))*COS(RADIANS(Q251))))</f>
        <v>0</v>
      </c>
      <c r="R266" s="3" t="e">
        <f>IF(DEGREES(ACOS(SIN(RADIANS(G266))*SIN(RADIANS(E261))+COS(RADIANS(G266))*COS(RADIANS(E261))*COS(RADIANS(R251))))&gt;90,0,$F$4*$F$5/E260^2*(SIN(RADIANS(G266))*SIN(RADIANS(E261))+COS(RADIANS(G266))*COS(RADIANS(E261))*COS(RADIANS(R251))))</f>
        <v>#DIV/0!</v>
      </c>
      <c r="S266" s="3" t="e">
        <f>IF(DEGREES(ACOS(SIN(RADIANS(G266))*SIN(RADIANS(E261))+COS(RADIANS(G266))*COS(RADIANS(E261))*COS(RADIANS(S251))))&gt;90,0,$F$4*$F$5/E260^2*(SIN(RADIANS(G266))*SIN(RADIANS(E261))+COS(RADIANS(G266))*COS(RADIANS(E261))*COS(RADIANS(S251))))</f>
        <v>#DIV/0!</v>
      </c>
      <c r="T266" s="3" t="e">
        <f>IF(DEGREES(ACOS(SIN(RADIANS(G266))*SIN(RADIANS(E261))+COS(RADIANS(G266))*COS(RADIANS(E261))*COS(RADIANS(T251))))&gt;90,0,$F$4*$F$5/E260^2*(SIN(RADIANS(G266))*SIN(RADIANS(E261))+COS(RADIANS(G266))*COS(RADIANS(E261))*COS(RADIANS(T251))))</f>
        <v>#DIV/0!</v>
      </c>
      <c r="U266" s="3" t="e">
        <f>IF(DEGREES(ACOS(SIN(RADIANS(G266))*SIN(RADIANS(E261))+COS(RADIANS(G266))*COS(RADIANS(E261))*COS(RADIANS(U251))))&gt;90,0,$F$4*$F$5/E260^2*(SIN(RADIANS(G266))*SIN(RADIANS(E261))+COS(RADIANS(G266))*COS(RADIANS(E261))*COS(RADIANS(U251))))</f>
        <v>#DIV/0!</v>
      </c>
      <c r="V266" s="3" t="e">
        <f>IF(DEGREES(ACOS(SIN(RADIANS(G266))*SIN(RADIANS(E261))+COS(RADIANS(G266))*COS(RADIANS(E261))*COS(RADIANS(V251))))&gt;90,0,$F$4*$F$5/E260^2*(SIN(RADIANS(G266))*SIN(RADIANS(E261))+COS(RADIANS(G266))*COS(RADIANS(E261))*COS(RADIANS(V251))))</f>
        <v>#DIV/0!</v>
      </c>
      <c r="W266" s="3" t="e">
        <f>IF(DEGREES(ACOS(SIN(RADIANS(G266))*SIN(RADIANS(E261))+COS(RADIANS(G266))*COS(RADIANS(E261))*COS(RADIANS(W251))))&gt;90,0,$F$4*$F$5/E260^2*(SIN(RADIANS(G266))*SIN(RADIANS(E261))+COS(RADIANS(G266))*COS(RADIANS(E261))*COS(RADIANS(W251))))</f>
        <v>#DIV/0!</v>
      </c>
      <c r="X266" s="3" t="e">
        <f>IF(DEGREES(ACOS(SIN(RADIANS(G266))*SIN(RADIANS(E261))+COS(RADIANS(G266))*COS(RADIANS(E261))*COS(RADIANS(X251))))&gt;90,0,$F$4*$F$5/E260^2*(SIN(RADIANS(G266))*SIN(RADIANS(E261))+COS(RADIANS(G266))*COS(RADIANS(E261))*COS(RADIANS(X251))))</f>
        <v>#DIV/0!</v>
      </c>
      <c r="Y266" s="3" t="e">
        <f>IF(DEGREES(ACOS(SIN(RADIANS(G266))*SIN(RADIANS(E261))+COS(RADIANS(G266))*COS(RADIANS(E261))*COS(RADIANS(Y251))))&gt;90,0,$F$4*$F$5/E260^2*(SIN(RADIANS(G266))*SIN(RADIANS(E261))+COS(RADIANS(G266))*COS(RADIANS(E261))*COS(RADIANS(Y251))))</f>
        <v>#DIV/0!</v>
      </c>
      <c r="Z266" s="3" t="e">
        <f>IF(DEGREES(ACOS(SIN(RADIANS(G266))*SIN(RADIANS(E261))+COS(RADIANS(G266))*COS(RADIANS(E261))*COS(RADIANS(Z251))))&gt;90,0,$F$4*$F$5/E260^2*(SIN(RADIANS(G266))*SIN(RADIANS(E261))+COS(RADIANS(G266))*COS(RADIANS(E261))*COS(RADIANS(Z251))))</f>
        <v>#DIV/0!</v>
      </c>
      <c r="AA266" s="3" t="e">
        <f>IF(DEGREES(ACOS(SIN(RADIANS(G266))*SIN(RADIANS(E261))+COS(RADIANS(G266))*COS(RADIANS(E261))*COS(RADIANS(AA251))))&gt;90,0,$F$4*$F$5/E260^2*(SIN(RADIANS(G266))*SIN(RADIANS(E261))+COS(RADIANS(G266))*COS(RADIANS(E261))*COS(RADIANS(AA251))))</f>
        <v>#DIV/0!</v>
      </c>
      <c r="AB266" s="3" t="e">
        <f>IF(DEGREES(ACOS(SIN(RADIANS(G266))*SIN(RADIANS(E261))+COS(RADIANS(G266))*COS(RADIANS(E261))*COS(RADIANS(AB251))))&gt;90,0,$F$4*$F$5/E260^2*(SIN(RADIANS(G266))*SIN(RADIANS(E261))+COS(RADIANS(G266))*COS(RADIANS(E261))*COS(RADIANS(AB251))))</f>
        <v>#DIV/0!</v>
      </c>
      <c r="AC266" s="3" t="e">
        <f>IF(DEGREES(ACOS(SIN(RADIANS(G266))*SIN(RADIANS(E261))+COS(RADIANS(G266))*COS(RADIANS(E261))*COS(RADIANS(AC251))))&gt;90,0,$F$4*$F$5/E260^2*(SIN(RADIANS(G266))*SIN(RADIANS(E261))+COS(RADIANS(G266))*COS(RADIANS(E261))*COS(RADIANS(AC251))))</f>
        <v>#DIV/0!</v>
      </c>
      <c r="AD266" s="3" t="e">
        <f>IF(DEGREES(ACOS(SIN(RADIANS(G266))*SIN(RADIANS(E261))+COS(RADIANS(G266))*COS(RADIANS(E261))*COS(RADIANS(AD251))))&gt;90,0,$F$4*$F$5/E260^2*(SIN(RADIANS(G266))*SIN(RADIANS(E261))+COS(RADIANS(G266))*COS(RADIANS(E261))*COS(RADIANS(AD251))))</f>
        <v>#DIV/0!</v>
      </c>
      <c r="AE266" s="3" t="e">
        <f>IF(DEGREES(ACOS(SIN(RADIANS(G266))*SIN(RADIANS(E261))+COS(RADIANS(G266))*COS(RADIANS(E261))*COS(RADIANS(AE251))))&gt;90,0,$F$4*$F$5/E260^2*(SIN(RADIANS(G266))*SIN(RADIANS(E261))+COS(RADIANS(G266))*COS(RADIANS(E261))*COS(RADIANS(AE251))))</f>
        <v>#DIV/0!</v>
      </c>
      <c r="AF266" s="3" t="e">
        <f>IF(DEGREES(ACOS(SIN(RADIANS(G266))*SIN(RADIANS(E261))+COS(RADIANS(G266))*COS(RADIANS(E261))*COS(RADIANS(AF251))))&gt;90,0,$F$4*$F$5/E260^2*(SIN(RADIANS(G266))*SIN(RADIANS(E261))+COS(RADIANS(G266))*COS(RADIANS(E261))*COS(RADIANS(AF251))))</f>
        <v>#DIV/0!</v>
      </c>
      <c r="AG266" s="3" t="e">
        <f>IF(DEGREES(ACOS(SIN(RADIANS(G266))*SIN(RADIANS(E261))+COS(RADIANS(G266))*COS(RADIANS(E261))*COS(RADIANS(AG251))))&gt;90,0,$F$4*$F$5/E260^2*(SIN(RADIANS(G266))*SIN(RADIANS(E261))+COS(RADIANS(G266))*COS(RADIANS(E261))*COS(RADIANS(AG251))))</f>
        <v>#DIV/0!</v>
      </c>
      <c r="AH266" s="3" t="e">
        <f>IF(DEGREES(ACOS(SIN(RADIANS(G266))*SIN(RADIANS(E261))+COS(RADIANS(G266))*COS(RADIANS(E261))*COS(RADIANS(AH251))))&gt;90,0,$F$4*$F$5/E260^2*(SIN(RADIANS(G266))*SIN(RADIANS(E261))+COS(RADIANS(G266))*COS(RADIANS(E261))*COS(RADIANS(AH251))))</f>
        <v>#DIV/0!</v>
      </c>
      <c r="AI266" s="3" t="e">
        <f>IF(DEGREES(ACOS(SIN(RADIANS(G266))*SIN(RADIANS(E261))+COS(RADIANS(G266))*COS(RADIANS(E261))*COS(RADIANS(AI251))))&gt;90,0,$F$4*$F$5/E260^2*(SIN(RADIANS(G266))*SIN(RADIANS(E261))+COS(RADIANS(G266))*COS(RADIANS(E261))*COS(RADIANS(AI251))))</f>
        <v>#DIV/0!</v>
      </c>
      <c r="AJ266" s="3" t="e">
        <f>IF(DEGREES(ACOS(SIN(RADIANS(G266))*SIN(RADIANS(E261))+COS(RADIANS(G266))*COS(RADIANS(E261))*COS(RADIANS(AJ251))))&gt;90,0,$F$4*$F$5/E260^2*(SIN(RADIANS(G266))*SIN(RADIANS(E261))+COS(RADIANS(G266))*COS(RADIANS(E261))*COS(RADIANS(AJ251))))</f>
        <v>#DIV/0!</v>
      </c>
      <c r="AK266" s="3">
        <f>IF(DEGREES(ACOS(SIN(RADIANS(G266))*SIN(RADIANS(E261))+COS(RADIANS(G266))*COS(RADIANS(E261))*COS(RADIANS(AK251))))&gt;90,0,$F$4*$F$5/E260^2*(SIN(RADIANS(G266))*SIN(RADIANS(E261))+COS(RADIANS(G266))*COS(RADIANS(E261))*COS(RADIANS(AK251))))</f>
        <v>0</v>
      </c>
      <c r="AL266" s="3">
        <f>IF(DEGREES(ACOS(SIN(RADIANS(G266))*SIN(RADIANS(E261))+COS(RADIANS(G266))*COS(RADIANS(E261))*COS(RADIANS(AL251))))&gt;90,0,$F$4*$F$5/E260^2*(SIN(RADIANS(G266))*SIN(RADIANS(E261))+COS(RADIANS(G266))*COS(RADIANS(E261))*COS(RADIANS(AL251))))</f>
        <v>0</v>
      </c>
      <c r="AM266" s="3">
        <f>IF(DEGREES(ACOS(SIN(RADIANS(G266))*SIN(RADIANS(E261))+COS(RADIANS(G266))*COS(RADIANS(E261))*COS(RADIANS(AM251))))&gt;90,0,$F$4*$F$5/E260^2*(SIN(RADIANS(G266))*SIN(RADIANS(E261))+COS(RADIANS(G266))*COS(RADIANS(E261))*COS(RADIANS(AM251))))</f>
        <v>0</v>
      </c>
      <c r="AN266" s="3">
        <f>IF(DEGREES(ACOS(SIN(RADIANS(G266))*SIN(RADIANS(E261))+COS(RADIANS(G266))*COS(RADIANS(E261))*COS(RADIANS(AN251))))&gt;90,0,$F$4*$F$5/E260^2*(SIN(RADIANS(G266))*SIN(RADIANS(E261))+COS(RADIANS(G266))*COS(RADIANS(E261))*COS(RADIANS(AN251))))</f>
        <v>0</v>
      </c>
      <c r="AO266" s="3">
        <f>IF(DEGREES(ACOS(SIN(RADIANS(G266))*SIN(RADIANS(E261))+COS(RADIANS(G266))*COS(RADIANS(E261))*COS(RADIANS(AO251))))&gt;90,0,$F$4*$F$5/E260^2*(SIN(RADIANS(G266))*SIN(RADIANS(E261))+COS(RADIANS(G266))*COS(RADIANS(E261))*COS(RADIANS(AO251))))</f>
        <v>0</v>
      </c>
      <c r="AP266" s="3">
        <f>IF(DEGREES(ACOS(SIN(RADIANS(G266))*SIN(RADIANS(E261))+COS(RADIANS(G266))*COS(RADIANS(E261))*COS(RADIANS(AP251))))&gt;90,0,$F$4*$F$5/E260^2*(SIN(RADIANS(G266))*SIN(RADIANS(E261))+COS(RADIANS(G266))*COS(RADIANS(E261))*COS(RADIANS(AP251))))</f>
        <v>0</v>
      </c>
      <c r="AQ266" s="3">
        <f>IF(DEGREES(ACOS(SIN(RADIANS(G266))*SIN(RADIANS(E261))+COS(RADIANS(G266))*COS(RADIANS(E261))*COS(RADIANS(AQ251))))&gt;90,0,$F$4*$F$5/E260^2*(SIN(RADIANS(G266))*SIN(RADIANS(E261))+COS(RADIANS(G266))*COS(RADIANS(E261))*COS(RADIANS(AQ251))))</f>
        <v>0</v>
      </c>
      <c r="AR266" s="3">
        <f>IF(DEGREES(ACOS(SIN(RADIANS(G266))*SIN(RADIANS(E261))+COS(RADIANS(G266))*COS(RADIANS(E261))*COS(RADIANS(AR251))))&gt;90,0,$F$4*$F$5/E260^2*(SIN(RADIANS(G266))*SIN(RADIANS(E261))+COS(RADIANS(G266))*COS(RADIANS(E261))*COS(RADIANS(AR251))))</f>
        <v>0</v>
      </c>
    </row>
    <row r="267" spans="2:44" ht="15.75" customHeight="1" x14ac:dyDescent="0.2">
      <c r="G267" s="3">
        <v>-50</v>
      </c>
      <c r="I267" s="3">
        <f>IF(DEGREES(ACOS(SIN(RADIANS(G267))*SIN(RADIANS(E261))+COS(RADIANS(G267))*COS(RADIANS(E261))*COS(RADIANS(I251))))&gt;90,0,$F$4*$F$5/E260^2*(SIN(RADIANS(G267))*SIN(RADIANS(E261))+COS(RADIANS(G267))*COS(RADIANS(E261))*COS(RADIANS(I251))))</f>
        <v>0</v>
      </c>
      <c r="J267" s="3">
        <f>IF(DEGREES(ACOS(SIN(RADIANS(G267))*SIN(RADIANS(E261))+COS(RADIANS(G267))*COS(RADIANS(E261))*COS(RADIANS(J251))))&gt;90,0,$F$4*$F$5/E260^2*(SIN(RADIANS(G267))*SIN(RADIANS(E261))+COS(RADIANS(G267))*COS(RADIANS(E261))*COS(RADIANS(J251))))</f>
        <v>0</v>
      </c>
      <c r="K267" s="3">
        <f>IF(DEGREES(ACOS(SIN(RADIANS(G267))*SIN(RADIANS(E261))+COS(RADIANS(G267))*COS(RADIANS(E261))*COS(RADIANS(K251))))&gt;90,0,$F$4*$F$5/E260^2*(SIN(RADIANS(G267))*SIN(RADIANS(E261))+COS(RADIANS(G267))*COS(RADIANS(E261))*COS(RADIANS(K251))))</f>
        <v>0</v>
      </c>
      <c r="L267" s="3">
        <f>IF(DEGREES(ACOS(SIN(RADIANS(G267))*SIN(RADIANS(E261))+COS(RADIANS(G267))*COS(RADIANS(E261))*COS(RADIANS(L251))))&gt;90,0,$F$4*$F$5/E260^2*(SIN(RADIANS(G267))*SIN(RADIANS(E261))+COS(RADIANS(G267))*COS(RADIANS(E261))*COS(RADIANS(L251))))</f>
        <v>0</v>
      </c>
      <c r="M267" s="3">
        <f>IF(DEGREES(ACOS(SIN(RADIANS(G267))*SIN(RADIANS(E261))+COS(RADIANS(G267))*COS(RADIANS(E261))*COS(RADIANS(M251))))&gt;90,0,$F$4*$F$5/E260^2*(SIN(RADIANS(G267))*SIN(RADIANS(E261))+COS(RADIANS(G267))*COS(RADIANS(E261))*COS(RADIANS(M251))))</f>
        <v>0</v>
      </c>
      <c r="N267" s="3">
        <f>IF(DEGREES(ACOS(SIN(RADIANS(G267))*SIN(RADIANS(E261))+COS(RADIANS(G267))*COS(RADIANS(E261))*COS(RADIANS(N251))))&gt;90,0,$F$4*$F$5/E260^2*(SIN(RADIANS(G267))*SIN(RADIANS(E261))+COS(RADIANS(G267))*COS(RADIANS(E261))*COS(RADIANS(N251))))</f>
        <v>0</v>
      </c>
      <c r="O267" s="3">
        <f>IF(DEGREES(ACOS(SIN(RADIANS(G267))*SIN(RADIANS(E261))+COS(RADIANS(G267))*COS(RADIANS(E261))*COS(RADIANS(O251))))&gt;90,0,$F$4*$F$5/E260^2*(SIN(RADIANS(G267))*SIN(RADIANS(E261))+COS(RADIANS(G267))*COS(RADIANS(E261))*COS(RADIANS(O251))))</f>
        <v>0</v>
      </c>
      <c r="P267" s="3">
        <f>IF(DEGREES(ACOS(SIN(RADIANS(G267))*SIN(RADIANS(E261))+COS(RADIANS(G267))*COS(RADIANS(E261))*COS(RADIANS(P251))))&gt;90,0,$F$4*$F$5/E260^2*(SIN(RADIANS(G267))*SIN(RADIANS(E261))+COS(RADIANS(G267))*COS(RADIANS(E261))*COS(RADIANS(P251))))</f>
        <v>0</v>
      </c>
      <c r="Q267" s="3">
        <f>IF(DEGREES(ACOS(SIN(RADIANS(G267))*SIN(RADIANS(E261))+COS(RADIANS(G267))*COS(RADIANS(E261))*COS(RADIANS(Q251))))&gt;90,0,$F$4*$F$5/E260^2*(SIN(RADIANS(G267))*SIN(RADIANS(E261))+COS(RADIANS(G267))*COS(RADIANS(E261))*COS(RADIANS(Q251))))</f>
        <v>0</v>
      </c>
      <c r="R267" s="3" t="e">
        <f>IF(DEGREES(ACOS(SIN(RADIANS(G267))*SIN(RADIANS(E261))+COS(RADIANS(G267))*COS(RADIANS(E261))*COS(RADIANS(R251))))&gt;90,0,$F$4*$F$5/E260^2*(SIN(RADIANS(G267))*SIN(RADIANS(E261))+COS(RADIANS(G267))*COS(RADIANS(E261))*COS(RADIANS(R251))))</f>
        <v>#DIV/0!</v>
      </c>
      <c r="S267" s="3" t="e">
        <f>IF(DEGREES(ACOS(SIN(RADIANS(G267))*SIN(RADIANS(E261))+COS(RADIANS(G267))*COS(RADIANS(E261))*COS(RADIANS(S251))))&gt;90,0,$F$4*$F$5/E260^2*(SIN(RADIANS(G267))*SIN(RADIANS(E261))+COS(RADIANS(G267))*COS(RADIANS(E261))*COS(RADIANS(S251))))</f>
        <v>#DIV/0!</v>
      </c>
      <c r="T267" s="3" t="e">
        <f>IF(DEGREES(ACOS(SIN(RADIANS(G267))*SIN(RADIANS(E261))+COS(RADIANS(G267))*COS(RADIANS(E261))*COS(RADIANS(T251))))&gt;90,0,$F$4*$F$5/E260^2*(SIN(RADIANS(G267))*SIN(RADIANS(E261))+COS(RADIANS(G267))*COS(RADIANS(E261))*COS(RADIANS(T251))))</f>
        <v>#DIV/0!</v>
      </c>
      <c r="U267" s="3" t="e">
        <f>IF(DEGREES(ACOS(SIN(RADIANS(G267))*SIN(RADIANS(E261))+COS(RADIANS(G267))*COS(RADIANS(E261))*COS(RADIANS(U251))))&gt;90,0,$F$4*$F$5/E260^2*(SIN(RADIANS(G267))*SIN(RADIANS(E261))+COS(RADIANS(G267))*COS(RADIANS(E261))*COS(RADIANS(U251))))</f>
        <v>#DIV/0!</v>
      </c>
      <c r="V267" s="3" t="e">
        <f>IF(DEGREES(ACOS(SIN(RADIANS(G267))*SIN(RADIANS(E261))+COS(RADIANS(G267))*COS(RADIANS(E261))*COS(RADIANS(V251))))&gt;90,0,$F$4*$F$5/E260^2*(SIN(RADIANS(G267))*SIN(RADIANS(E261))+COS(RADIANS(G267))*COS(RADIANS(E261))*COS(RADIANS(V251))))</f>
        <v>#DIV/0!</v>
      </c>
      <c r="W267" s="3" t="e">
        <f>IF(DEGREES(ACOS(SIN(RADIANS(G267))*SIN(RADIANS(E261))+COS(RADIANS(G267))*COS(RADIANS(E261))*COS(RADIANS(W251))))&gt;90,0,$F$4*$F$5/E260^2*(SIN(RADIANS(G267))*SIN(RADIANS(E261))+COS(RADIANS(G267))*COS(RADIANS(E261))*COS(RADIANS(W251))))</f>
        <v>#DIV/0!</v>
      </c>
      <c r="X267" s="3" t="e">
        <f>IF(DEGREES(ACOS(SIN(RADIANS(G267))*SIN(RADIANS(E261))+COS(RADIANS(G267))*COS(RADIANS(E261))*COS(RADIANS(X251))))&gt;90,0,$F$4*$F$5/E260^2*(SIN(RADIANS(G267))*SIN(RADIANS(E261))+COS(RADIANS(G267))*COS(RADIANS(E261))*COS(RADIANS(X251))))</f>
        <v>#DIV/0!</v>
      </c>
      <c r="Y267" s="3" t="e">
        <f>IF(DEGREES(ACOS(SIN(RADIANS(G267))*SIN(RADIANS(E261))+COS(RADIANS(G267))*COS(RADIANS(E261))*COS(RADIANS(Y251))))&gt;90,0,$F$4*$F$5/E260^2*(SIN(RADIANS(G267))*SIN(RADIANS(E261))+COS(RADIANS(G267))*COS(RADIANS(E261))*COS(RADIANS(Y251))))</f>
        <v>#DIV/0!</v>
      </c>
      <c r="Z267" s="3" t="e">
        <f>IF(DEGREES(ACOS(SIN(RADIANS(G267))*SIN(RADIANS(E261))+COS(RADIANS(G267))*COS(RADIANS(E261))*COS(RADIANS(Z251))))&gt;90,0,$F$4*$F$5/E260^2*(SIN(RADIANS(G267))*SIN(RADIANS(E261))+COS(RADIANS(G267))*COS(RADIANS(E261))*COS(RADIANS(Z251))))</f>
        <v>#DIV/0!</v>
      </c>
      <c r="AA267" s="3" t="e">
        <f>IF(DEGREES(ACOS(SIN(RADIANS(G267))*SIN(RADIANS(E261))+COS(RADIANS(G267))*COS(RADIANS(E261))*COS(RADIANS(AA251))))&gt;90,0,$F$4*$F$5/E260^2*(SIN(RADIANS(G267))*SIN(RADIANS(E261))+COS(RADIANS(G267))*COS(RADIANS(E261))*COS(RADIANS(AA251))))</f>
        <v>#DIV/0!</v>
      </c>
      <c r="AB267" s="3" t="e">
        <f>IF(DEGREES(ACOS(SIN(RADIANS(G267))*SIN(RADIANS(E261))+COS(RADIANS(G267))*COS(RADIANS(E261))*COS(RADIANS(AB251))))&gt;90,0,$F$4*$F$5/E260^2*(SIN(RADIANS(G267))*SIN(RADIANS(E261))+COS(RADIANS(G267))*COS(RADIANS(E261))*COS(RADIANS(AB251))))</f>
        <v>#DIV/0!</v>
      </c>
      <c r="AC267" s="3" t="e">
        <f>IF(DEGREES(ACOS(SIN(RADIANS(G267))*SIN(RADIANS(E261))+COS(RADIANS(G267))*COS(RADIANS(E261))*COS(RADIANS(AC251))))&gt;90,0,$F$4*$F$5/E260^2*(SIN(RADIANS(G267))*SIN(RADIANS(E261))+COS(RADIANS(G267))*COS(RADIANS(E261))*COS(RADIANS(AC251))))</f>
        <v>#DIV/0!</v>
      </c>
      <c r="AD267" s="3" t="e">
        <f>IF(DEGREES(ACOS(SIN(RADIANS(G267))*SIN(RADIANS(E261))+COS(RADIANS(G267))*COS(RADIANS(E261))*COS(RADIANS(AD251))))&gt;90,0,$F$4*$F$5/E260^2*(SIN(RADIANS(G267))*SIN(RADIANS(E261))+COS(RADIANS(G267))*COS(RADIANS(E261))*COS(RADIANS(AD251))))</f>
        <v>#DIV/0!</v>
      </c>
      <c r="AE267" s="3" t="e">
        <f>IF(DEGREES(ACOS(SIN(RADIANS(G267))*SIN(RADIANS(E261))+COS(RADIANS(G267))*COS(RADIANS(E261))*COS(RADIANS(AE251))))&gt;90,0,$F$4*$F$5/E260^2*(SIN(RADIANS(G267))*SIN(RADIANS(E261))+COS(RADIANS(G267))*COS(RADIANS(E261))*COS(RADIANS(AE251))))</f>
        <v>#DIV/0!</v>
      </c>
      <c r="AF267" s="3" t="e">
        <f>IF(DEGREES(ACOS(SIN(RADIANS(G267))*SIN(RADIANS(E261))+COS(RADIANS(G267))*COS(RADIANS(E261))*COS(RADIANS(AF251))))&gt;90,0,$F$4*$F$5/E260^2*(SIN(RADIANS(G267))*SIN(RADIANS(E261))+COS(RADIANS(G267))*COS(RADIANS(E261))*COS(RADIANS(AF251))))</f>
        <v>#DIV/0!</v>
      </c>
      <c r="AG267" s="3" t="e">
        <f>IF(DEGREES(ACOS(SIN(RADIANS(G267))*SIN(RADIANS(E261))+COS(RADIANS(G267))*COS(RADIANS(E261))*COS(RADIANS(AG251))))&gt;90,0,$F$4*$F$5/E260^2*(SIN(RADIANS(G267))*SIN(RADIANS(E261))+COS(RADIANS(G267))*COS(RADIANS(E261))*COS(RADIANS(AG251))))</f>
        <v>#DIV/0!</v>
      </c>
      <c r="AH267" s="3" t="e">
        <f>IF(DEGREES(ACOS(SIN(RADIANS(G267))*SIN(RADIANS(E261))+COS(RADIANS(G267))*COS(RADIANS(E261))*COS(RADIANS(AH251))))&gt;90,0,$F$4*$F$5/E260^2*(SIN(RADIANS(G267))*SIN(RADIANS(E261))+COS(RADIANS(G267))*COS(RADIANS(E261))*COS(RADIANS(AH251))))</f>
        <v>#DIV/0!</v>
      </c>
      <c r="AI267" s="3" t="e">
        <f>IF(DEGREES(ACOS(SIN(RADIANS(G267))*SIN(RADIANS(E261))+COS(RADIANS(G267))*COS(RADIANS(E261))*COS(RADIANS(AI251))))&gt;90,0,$F$4*$F$5/E260^2*(SIN(RADIANS(G267))*SIN(RADIANS(E261))+COS(RADIANS(G267))*COS(RADIANS(E261))*COS(RADIANS(AI251))))</f>
        <v>#DIV/0!</v>
      </c>
      <c r="AJ267" s="3" t="e">
        <f>IF(DEGREES(ACOS(SIN(RADIANS(G267))*SIN(RADIANS(E261))+COS(RADIANS(G267))*COS(RADIANS(E261))*COS(RADIANS(AJ251))))&gt;90,0,$F$4*$F$5/E260^2*(SIN(RADIANS(G267))*SIN(RADIANS(E261))+COS(RADIANS(G267))*COS(RADIANS(E261))*COS(RADIANS(AJ251))))</f>
        <v>#DIV/0!</v>
      </c>
      <c r="AK267" s="3">
        <f>IF(DEGREES(ACOS(SIN(RADIANS(G267))*SIN(RADIANS(E261))+COS(RADIANS(G267))*COS(RADIANS(E261))*COS(RADIANS(AK251))))&gt;90,0,$F$4*$F$5/E260^2*(SIN(RADIANS(G267))*SIN(RADIANS(E261))+COS(RADIANS(G267))*COS(RADIANS(E261))*COS(RADIANS(AK251))))</f>
        <v>0</v>
      </c>
      <c r="AL267" s="3">
        <f>IF(DEGREES(ACOS(SIN(RADIANS(G267))*SIN(RADIANS(E261))+COS(RADIANS(G267))*COS(RADIANS(E261))*COS(RADIANS(AL251))))&gt;90,0,$F$4*$F$5/E260^2*(SIN(RADIANS(G267))*SIN(RADIANS(E261))+COS(RADIANS(G267))*COS(RADIANS(E261))*COS(RADIANS(AL251))))</f>
        <v>0</v>
      </c>
      <c r="AM267" s="3">
        <f>IF(DEGREES(ACOS(SIN(RADIANS(G267))*SIN(RADIANS(E261))+COS(RADIANS(G267))*COS(RADIANS(E261))*COS(RADIANS(AM251))))&gt;90,0,$F$4*$F$5/E260^2*(SIN(RADIANS(G267))*SIN(RADIANS(E261))+COS(RADIANS(G267))*COS(RADIANS(E261))*COS(RADIANS(AM251))))</f>
        <v>0</v>
      </c>
      <c r="AN267" s="3">
        <f>IF(DEGREES(ACOS(SIN(RADIANS(G267))*SIN(RADIANS(E261))+COS(RADIANS(G267))*COS(RADIANS(E261))*COS(RADIANS(AN251))))&gt;90,0,$F$4*$F$5/E260^2*(SIN(RADIANS(G267))*SIN(RADIANS(E261))+COS(RADIANS(G267))*COS(RADIANS(E261))*COS(RADIANS(AN251))))</f>
        <v>0</v>
      </c>
      <c r="AO267" s="3">
        <f>IF(DEGREES(ACOS(SIN(RADIANS(G267))*SIN(RADIANS(E261))+COS(RADIANS(G267))*COS(RADIANS(E261))*COS(RADIANS(AO251))))&gt;90,0,$F$4*$F$5/E260^2*(SIN(RADIANS(G267))*SIN(RADIANS(E261))+COS(RADIANS(G267))*COS(RADIANS(E261))*COS(RADIANS(AO251))))</f>
        <v>0</v>
      </c>
      <c r="AP267" s="3">
        <f>IF(DEGREES(ACOS(SIN(RADIANS(G267))*SIN(RADIANS(E261))+COS(RADIANS(G267))*COS(RADIANS(E261))*COS(RADIANS(AP251))))&gt;90,0,$F$4*$F$5/E260^2*(SIN(RADIANS(G267))*SIN(RADIANS(E261))+COS(RADIANS(G267))*COS(RADIANS(E261))*COS(RADIANS(AP251))))</f>
        <v>0</v>
      </c>
      <c r="AQ267" s="3">
        <f>IF(DEGREES(ACOS(SIN(RADIANS(G267))*SIN(RADIANS(E261))+COS(RADIANS(G267))*COS(RADIANS(E261))*COS(RADIANS(AQ251))))&gt;90,0,$F$4*$F$5/E260^2*(SIN(RADIANS(G267))*SIN(RADIANS(E261))+COS(RADIANS(G267))*COS(RADIANS(E261))*COS(RADIANS(AQ251))))</f>
        <v>0</v>
      </c>
      <c r="AR267" s="3">
        <f>IF(DEGREES(ACOS(SIN(RADIANS(G267))*SIN(RADIANS(E261))+COS(RADIANS(G267))*COS(RADIANS(E261))*COS(RADIANS(AR251))))&gt;90,0,$F$4*$F$5/E260^2*(SIN(RADIANS(G267))*SIN(RADIANS(E261))+COS(RADIANS(G267))*COS(RADIANS(E261))*COS(RADIANS(AR251))))</f>
        <v>0</v>
      </c>
    </row>
    <row r="268" spans="2:44" ht="15.75" customHeight="1" x14ac:dyDescent="0.2">
      <c r="G268" s="3">
        <v>-60</v>
      </c>
      <c r="I268" s="3">
        <f>IF(DEGREES(ACOS(SIN(RADIANS(G268))*SIN(RADIANS(E261))+COS(RADIANS(G268))*COS(RADIANS(E261))*COS(RADIANS(I251))))&gt;90,0,$F$4*$F$5/E260^2*(SIN(RADIANS(G268))*SIN(RADIANS(E261))+COS(RADIANS(G268))*COS(RADIANS(E261))*COS(RADIANS(I251))))</f>
        <v>0</v>
      </c>
      <c r="J268" s="3">
        <f>IF(DEGREES(ACOS(SIN(RADIANS(G268))*SIN(RADIANS(E261))+COS(RADIANS(G268))*COS(RADIANS(E261))*COS(RADIANS(J251))))&gt;90,0,$F$4*$F$5/E260^2*(SIN(RADIANS(G268))*SIN(RADIANS(E261))+COS(RADIANS(G268))*COS(RADIANS(E261))*COS(RADIANS(J251))))</f>
        <v>0</v>
      </c>
      <c r="K268" s="3">
        <f>IF(DEGREES(ACOS(SIN(RADIANS(G268))*SIN(RADIANS(E261))+COS(RADIANS(G268))*COS(RADIANS(E261))*COS(RADIANS(K251))))&gt;90,0,$F$4*$F$5/E260^2*(SIN(RADIANS(G268))*SIN(RADIANS(E261))+COS(RADIANS(G268))*COS(RADIANS(E261))*COS(RADIANS(K251))))</f>
        <v>0</v>
      </c>
      <c r="L268" s="3">
        <f>IF(DEGREES(ACOS(SIN(RADIANS(G268))*SIN(RADIANS(E261))+COS(RADIANS(G268))*COS(RADIANS(E261))*COS(RADIANS(L251))))&gt;90,0,$F$4*$F$5/E260^2*(SIN(RADIANS(G268))*SIN(RADIANS(E261))+COS(RADIANS(G268))*COS(RADIANS(E261))*COS(RADIANS(L251))))</f>
        <v>0</v>
      </c>
      <c r="M268" s="3">
        <f>IF(DEGREES(ACOS(SIN(RADIANS(G268))*SIN(RADIANS(E261))+COS(RADIANS(G268))*COS(RADIANS(E261))*COS(RADIANS(M251))))&gt;90,0,$F$4*$F$5/E260^2*(SIN(RADIANS(G268))*SIN(RADIANS(E261))+COS(RADIANS(G268))*COS(RADIANS(E261))*COS(RADIANS(M251))))</f>
        <v>0</v>
      </c>
      <c r="N268" s="3">
        <f>IF(DEGREES(ACOS(SIN(RADIANS(G268))*SIN(RADIANS(E261))+COS(RADIANS(G268))*COS(RADIANS(E261))*COS(RADIANS(N251))))&gt;90,0,$F$4*$F$5/E260^2*(SIN(RADIANS(G268))*SIN(RADIANS(E261))+COS(RADIANS(G268))*COS(RADIANS(E261))*COS(RADIANS(N251))))</f>
        <v>0</v>
      </c>
      <c r="O268" s="3">
        <f>IF(DEGREES(ACOS(SIN(RADIANS(G268))*SIN(RADIANS(E261))+COS(RADIANS(G268))*COS(RADIANS(E261))*COS(RADIANS(O251))))&gt;90,0,$F$4*$F$5/E260^2*(SIN(RADIANS(G268))*SIN(RADIANS(E261))+COS(RADIANS(G268))*COS(RADIANS(E261))*COS(RADIANS(O251))))</f>
        <v>0</v>
      </c>
      <c r="P268" s="3">
        <f>IF(DEGREES(ACOS(SIN(RADIANS(G268))*SIN(RADIANS(E261))+COS(RADIANS(G268))*COS(RADIANS(E261))*COS(RADIANS(P251))))&gt;90,0,$F$4*$F$5/E260^2*(SIN(RADIANS(G268))*SIN(RADIANS(E261))+COS(RADIANS(G268))*COS(RADIANS(E261))*COS(RADIANS(P251))))</f>
        <v>0</v>
      </c>
      <c r="Q268" s="3">
        <f>IF(DEGREES(ACOS(SIN(RADIANS(G268))*SIN(RADIANS(E261))+COS(RADIANS(G268))*COS(RADIANS(E261))*COS(RADIANS(Q251))))&gt;90,0,$F$4*$F$5/E260^2*(SIN(RADIANS(G268))*SIN(RADIANS(E261))+COS(RADIANS(G268))*COS(RADIANS(E261))*COS(RADIANS(Q251))))</f>
        <v>0</v>
      </c>
      <c r="R268" s="3" t="e">
        <f>IF(DEGREES(ACOS(SIN(RADIANS(G268))*SIN(RADIANS(E261))+COS(RADIANS(G268))*COS(RADIANS(E261))*COS(RADIANS(R251))))&gt;90,0,$F$4*$F$5/E260^2*(SIN(RADIANS(G268))*SIN(RADIANS(E261))+COS(RADIANS(G268))*COS(RADIANS(E261))*COS(RADIANS(R251))))</f>
        <v>#DIV/0!</v>
      </c>
      <c r="S268" s="3" t="e">
        <f>IF(DEGREES(ACOS(SIN(RADIANS(G268))*SIN(RADIANS(E261))+COS(RADIANS(G268))*COS(RADIANS(E261))*COS(RADIANS(S251))))&gt;90,0,$F$4*$F$5/E260^2*(SIN(RADIANS(G268))*SIN(RADIANS(E261))+COS(RADIANS(G268))*COS(RADIANS(E261))*COS(RADIANS(S251))))</f>
        <v>#DIV/0!</v>
      </c>
      <c r="T268" s="3" t="e">
        <f>IF(DEGREES(ACOS(SIN(RADIANS(G268))*SIN(RADIANS(E261))+COS(RADIANS(G268))*COS(RADIANS(E261))*COS(RADIANS(T251))))&gt;90,0,$F$4*$F$5/E260^2*(SIN(RADIANS(G268))*SIN(RADIANS(E261))+COS(RADIANS(G268))*COS(RADIANS(E261))*COS(RADIANS(T251))))</f>
        <v>#DIV/0!</v>
      </c>
      <c r="U268" s="3" t="e">
        <f>IF(DEGREES(ACOS(SIN(RADIANS(G268))*SIN(RADIANS(E261))+COS(RADIANS(G268))*COS(RADIANS(E261))*COS(RADIANS(U251))))&gt;90,0,$F$4*$F$5/E260^2*(SIN(RADIANS(G268))*SIN(RADIANS(E261))+COS(RADIANS(G268))*COS(RADIANS(E261))*COS(RADIANS(U251))))</f>
        <v>#DIV/0!</v>
      </c>
      <c r="V268" s="3" t="e">
        <f>IF(DEGREES(ACOS(SIN(RADIANS(G268))*SIN(RADIANS(E261))+COS(RADIANS(G268))*COS(RADIANS(E261))*COS(RADIANS(V251))))&gt;90,0,$F$4*$F$5/E260^2*(SIN(RADIANS(G268))*SIN(RADIANS(E261))+COS(RADIANS(G268))*COS(RADIANS(E261))*COS(RADIANS(V251))))</f>
        <v>#DIV/0!</v>
      </c>
      <c r="W268" s="3" t="e">
        <f>IF(DEGREES(ACOS(SIN(RADIANS(G268))*SIN(RADIANS(E261))+COS(RADIANS(G268))*COS(RADIANS(E261))*COS(RADIANS(W251))))&gt;90,0,$F$4*$F$5/E260^2*(SIN(RADIANS(G268))*SIN(RADIANS(E261))+COS(RADIANS(G268))*COS(RADIANS(E261))*COS(RADIANS(W251))))</f>
        <v>#DIV/0!</v>
      </c>
      <c r="X268" s="3" t="e">
        <f>IF(DEGREES(ACOS(SIN(RADIANS(G268))*SIN(RADIANS(E261))+COS(RADIANS(G268))*COS(RADIANS(E261))*COS(RADIANS(X251))))&gt;90,0,$F$4*$F$5/E260^2*(SIN(RADIANS(G268))*SIN(RADIANS(E261))+COS(RADIANS(G268))*COS(RADIANS(E261))*COS(RADIANS(X251))))</f>
        <v>#DIV/0!</v>
      </c>
      <c r="Y268" s="3" t="e">
        <f>IF(DEGREES(ACOS(SIN(RADIANS(G268))*SIN(RADIANS(E261))+COS(RADIANS(G268))*COS(RADIANS(E261))*COS(RADIANS(Y251))))&gt;90,0,$F$4*$F$5/E260^2*(SIN(RADIANS(G268))*SIN(RADIANS(E261))+COS(RADIANS(G268))*COS(RADIANS(E261))*COS(RADIANS(Y251))))</f>
        <v>#DIV/0!</v>
      </c>
      <c r="Z268" s="3" t="e">
        <f>IF(DEGREES(ACOS(SIN(RADIANS(G268))*SIN(RADIANS(E261))+COS(RADIANS(G268))*COS(RADIANS(E261))*COS(RADIANS(Z251))))&gt;90,0,$F$4*$F$5/E260^2*(SIN(RADIANS(G268))*SIN(RADIANS(E261))+COS(RADIANS(G268))*COS(RADIANS(E261))*COS(RADIANS(Z251))))</f>
        <v>#DIV/0!</v>
      </c>
      <c r="AA268" s="3" t="e">
        <f>IF(DEGREES(ACOS(SIN(RADIANS(G268))*SIN(RADIANS(E261))+COS(RADIANS(G268))*COS(RADIANS(E261))*COS(RADIANS(AA251))))&gt;90,0,$F$4*$F$5/E260^2*(SIN(RADIANS(G268))*SIN(RADIANS(E261))+COS(RADIANS(G268))*COS(RADIANS(E261))*COS(RADIANS(AA251))))</f>
        <v>#DIV/0!</v>
      </c>
      <c r="AB268" s="3" t="e">
        <f>IF(DEGREES(ACOS(SIN(RADIANS(G268))*SIN(RADIANS(E261))+COS(RADIANS(G268))*COS(RADIANS(E261))*COS(RADIANS(AB251))))&gt;90,0,$F$4*$F$5/E260^2*(SIN(RADIANS(G268))*SIN(RADIANS(E261))+COS(RADIANS(G268))*COS(RADIANS(E261))*COS(RADIANS(AB251))))</f>
        <v>#DIV/0!</v>
      </c>
      <c r="AC268" s="3" t="e">
        <f>IF(DEGREES(ACOS(SIN(RADIANS(G268))*SIN(RADIANS(E261))+COS(RADIANS(G268))*COS(RADIANS(E261))*COS(RADIANS(AC251))))&gt;90,0,$F$4*$F$5/E260^2*(SIN(RADIANS(G268))*SIN(RADIANS(E261))+COS(RADIANS(G268))*COS(RADIANS(E261))*COS(RADIANS(AC251))))</f>
        <v>#DIV/0!</v>
      </c>
      <c r="AD268" s="3" t="e">
        <f>IF(DEGREES(ACOS(SIN(RADIANS(G268))*SIN(RADIANS(E261))+COS(RADIANS(G268))*COS(RADIANS(E261))*COS(RADIANS(AD251))))&gt;90,0,$F$4*$F$5/E260^2*(SIN(RADIANS(G268))*SIN(RADIANS(E261))+COS(RADIANS(G268))*COS(RADIANS(E261))*COS(RADIANS(AD251))))</f>
        <v>#DIV/0!</v>
      </c>
      <c r="AE268" s="3" t="e">
        <f>IF(DEGREES(ACOS(SIN(RADIANS(G268))*SIN(RADIANS(E261))+COS(RADIANS(G268))*COS(RADIANS(E261))*COS(RADIANS(AE251))))&gt;90,0,$F$4*$F$5/E260^2*(SIN(RADIANS(G268))*SIN(RADIANS(E261))+COS(RADIANS(G268))*COS(RADIANS(E261))*COS(RADIANS(AE251))))</f>
        <v>#DIV/0!</v>
      </c>
      <c r="AF268" s="3" t="e">
        <f>IF(DEGREES(ACOS(SIN(RADIANS(G268))*SIN(RADIANS(E261))+COS(RADIANS(G268))*COS(RADIANS(E261))*COS(RADIANS(AF251))))&gt;90,0,$F$4*$F$5/E260^2*(SIN(RADIANS(G268))*SIN(RADIANS(E261))+COS(RADIANS(G268))*COS(RADIANS(E261))*COS(RADIANS(AF251))))</f>
        <v>#DIV/0!</v>
      </c>
      <c r="AG268" s="3" t="e">
        <f>IF(DEGREES(ACOS(SIN(RADIANS(G268))*SIN(RADIANS(E261))+COS(RADIANS(G268))*COS(RADIANS(E261))*COS(RADIANS(AG251))))&gt;90,0,$F$4*$F$5/E260^2*(SIN(RADIANS(G268))*SIN(RADIANS(E261))+COS(RADIANS(G268))*COS(RADIANS(E261))*COS(RADIANS(AG251))))</f>
        <v>#DIV/0!</v>
      </c>
      <c r="AH268" s="3" t="e">
        <f>IF(DEGREES(ACOS(SIN(RADIANS(G268))*SIN(RADIANS(E261))+COS(RADIANS(G268))*COS(RADIANS(E261))*COS(RADIANS(AH251))))&gt;90,0,$F$4*$F$5/E260^2*(SIN(RADIANS(G268))*SIN(RADIANS(E261))+COS(RADIANS(G268))*COS(RADIANS(E261))*COS(RADIANS(AH251))))</f>
        <v>#DIV/0!</v>
      </c>
      <c r="AI268" s="3" t="e">
        <f>IF(DEGREES(ACOS(SIN(RADIANS(G268))*SIN(RADIANS(E261))+COS(RADIANS(G268))*COS(RADIANS(E261))*COS(RADIANS(AI251))))&gt;90,0,$F$4*$F$5/E260^2*(SIN(RADIANS(G268))*SIN(RADIANS(E261))+COS(RADIANS(G268))*COS(RADIANS(E261))*COS(RADIANS(AI251))))</f>
        <v>#DIV/0!</v>
      </c>
      <c r="AJ268" s="3" t="e">
        <f>IF(DEGREES(ACOS(SIN(RADIANS(G268))*SIN(RADIANS(E261))+COS(RADIANS(G268))*COS(RADIANS(E261))*COS(RADIANS(AJ251))))&gt;90,0,$F$4*$F$5/E260^2*(SIN(RADIANS(G268))*SIN(RADIANS(E261))+COS(RADIANS(G268))*COS(RADIANS(E261))*COS(RADIANS(AJ251))))</f>
        <v>#DIV/0!</v>
      </c>
      <c r="AK268" s="3">
        <f>IF(DEGREES(ACOS(SIN(RADIANS(G268))*SIN(RADIANS(E261))+COS(RADIANS(G268))*COS(RADIANS(E261))*COS(RADIANS(AK251))))&gt;90,0,$F$4*$F$5/E260^2*(SIN(RADIANS(G268))*SIN(RADIANS(E261))+COS(RADIANS(G268))*COS(RADIANS(E261))*COS(RADIANS(AK251))))</f>
        <v>0</v>
      </c>
      <c r="AL268" s="3">
        <f>IF(DEGREES(ACOS(SIN(RADIANS(G268))*SIN(RADIANS(E261))+COS(RADIANS(G268))*COS(RADIANS(E261))*COS(RADIANS(AL251))))&gt;90,0,$F$4*$F$5/E260^2*(SIN(RADIANS(G268))*SIN(RADIANS(E261))+COS(RADIANS(G268))*COS(RADIANS(E261))*COS(RADIANS(AL251))))</f>
        <v>0</v>
      </c>
      <c r="AM268" s="3">
        <f>IF(DEGREES(ACOS(SIN(RADIANS(G268))*SIN(RADIANS(E261))+COS(RADIANS(G268))*COS(RADIANS(E261))*COS(RADIANS(AM251))))&gt;90,0,$F$4*$F$5/E260^2*(SIN(RADIANS(G268))*SIN(RADIANS(E261))+COS(RADIANS(G268))*COS(RADIANS(E261))*COS(RADIANS(AM251))))</f>
        <v>0</v>
      </c>
      <c r="AN268" s="3">
        <f>IF(DEGREES(ACOS(SIN(RADIANS(G268))*SIN(RADIANS(E261))+COS(RADIANS(G268))*COS(RADIANS(E261))*COS(RADIANS(AN251))))&gt;90,0,$F$4*$F$5/E260^2*(SIN(RADIANS(G268))*SIN(RADIANS(E261))+COS(RADIANS(G268))*COS(RADIANS(E261))*COS(RADIANS(AN251))))</f>
        <v>0</v>
      </c>
      <c r="AO268" s="3">
        <f>IF(DEGREES(ACOS(SIN(RADIANS(G268))*SIN(RADIANS(E261))+COS(RADIANS(G268))*COS(RADIANS(E261))*COS(RADIANS(AO251))))&gt;90,0,$F$4*$F$5/E260^2*(SIN(RADIANS(G268))*SIN(RADIANS(E261))+COS(RADIANS(G268))*COS(RADIANS(E261))*COS(RADIANS(AO251))))</f>
        <v>0</v>
      </c>
      <c r="AP268" s="3">
        <f>IF(DEGREES(ACOS(SIN(RADIANS(G268))*SIN(RADIANS(E261))+COS(RADIANS(G268))*COS(RADIANS(E261))*COS(RADIANS(AP251))))&gt;90,0,$F$4*$F$5/E260^2*(SIN(RADIANS(G268))*SIN(RADIANS(E261))+COS(RADIANS(G268))*COS(RADIANS(E261))*COS(RADIANS(AP251))))</f>
        <v>0</v>
      </c>
      <c r="AQ268" s="3">
        <f>IF(DEGREES(ACOS(SIN(RADIANS(G268))*SIN(RADIANS(E261))+COS(RADIANS(G268))*COS(RADIANS(E261))*COS(RADIANS(AQ251))))&gt;90,0,$F$4*$F$5/E260^2*(SIN(RADIANS(G268))*SIN(RADIANS(E261))+COS(RADIANS(G268))*COS(RADIANS(E261))*COS(RADIANS(AQ251))))</f>
        <v>0</v>
      </c>
      <c r="AR268" s="3">
        <f>IF(DEGREES(ACOS(SIN(RADIANS(G268))*SIN(RADIANS(E261))+COS(RADIANS(G268))*COS(RADIANS(E261))*COS(RADIANS(AR251))))&gt;90,0,$F$4*$F$5/E260^2*(SIN(RADIANS(G268))*SIN(RADIANS(E261))+COS(RADIANS(G268))*COS(RADIANS(E261))*COS(RADIANS(AR251))))</f>
        <v>0</v>
      </c>
    </row>
    <row r="269" spans="2:44" ht="15.75" customHeight="1" x14ac:dyDescent="0.2">
      <c r="G269" s="3">
        <v>-70</v>
      </c>
      <c r="I269" s="3">
        <f>IF(DEGREES(ACOS(SIN(RADIANS(G269))*SIN(RADIANS(E261))+COS(RADIANS(G269))*COS(RADIANS(E261))*COS(RADIANS(I251))))&gt;90,0,$F$4*$F$5/E260^2*(SIN(RADIANS(G269))*SIN(RADIANS(E261))+COS(RADIANS(G269))*COS(RADIANS(E261))*COS(RADIANS(I251))))</f>
        <v>0</v>
      </c>
      <c r="J269" s="3">
        <f>IF(DEGREES(ACOS(SIN(RADIANS(G269))*SIN(RADIANS(E261))+COS(RADIANS(G269))*COS(RADIANS(E261))*COS(RADIANS(J251))))&gt;90,0,$F$4*$F$5/E260^2*(SIN(RADIANS(G269))*SIN(RADIANS(E261))+COS(RADIANS(G269))*COS(RADIANS(E261))*COS(RADIANS(J251))))</f>
        <v>0</v>
      </c>
      <c r="K269" s="3">
        <f>IF(DEGREES(ACOS(SIN(RADIANS(G269))*SIN(RADIANS(E261))+COS(RADIANS(G269))*COS(RADIANS(E261))*COS(RADIANS(K251))))&gt;90,0,$F$4*$F$5/E260^2*(SIN(RADIANS(G269))*SIN(RADIANS(E261))+COS(RADIANS(G269))*COS(RADIANS(E261))*COS(RADIANS(K251))))</f>
        <v>0</v>
      </c>
      <c r="L269" s="3">
        <f>IF(DEGREES(ACOS(SIN(RADIANS(G269))*SIN(RADIANS(E261))+COS(RADIANS(G269))*COS(RADIANS(E261))*COS(RADIANS(L251))))&gt;90,0,$F$4*$F$5/E260^2*(SIN(RADIANS(G269))*SIN(RADIANS(E261))+COS(RADIANS(G269))*COS(RADIANS(E261))*COS(RADIANS(L251))))</f>
        <v>0</v>
      </c>
      <c r="M269" s="3">
        <f>IF(DEGREES(ACOS(SIN(RADIANS(G269))*SIN(RADIANS(E261))+COS(RADIANS(G269))*COS(RADIANS(E261))*COS(RADIANS(M251))))&gt;90,0,$F$4*$F$5/E260^2*(SIN(RADIANS(G269))*SIN(RADIANS(E261))+COS(RADIANS(G269))*COS(RADIANS(E261))*COS(RADIANS(M251))))</f>
        <v>0</v>
      </c>
      <c r="N269" s="3">
        <f>IF(DEGREES(ACOS(SIN(RADIANS(G269))*SIN(RADIANS(E261))+COS(RADIANS(G269))*COS(RADIANS(E261))*COS(RADIANS(N251))))&gt;90,0,$F$4*$F$5/E260^2*(SIN(RADIANS(G269))*SIN(RADIANS(E261))+COS(RADIANS(G269))*COS(RADIANS(E261))*COS(RADIANS(N251))))</f>
        <v>0</v>
      </c>
      <c r="O269" s="3">
        <f>IF(DEGREES(ACOS(SIN(RADIANS(G269))*SIN(RADIANS(E261))+COS(RADIANS(G269))*COS(RADIANS(E261))*COS(RADIANS(O251))))&gt;90,0,$F$4*$F$5/E260^2*(SIN(RADIANS(G269))*SIN(RADIANS(E261))+COS(RADIANS(G269))*COS(RADIANS(E261))*COS(RADIANS(O251))))</f>
        <v>0</v>
      </c>
      <c r="P269" s="3">
        <f>IF(DEGREES(ACOS(SIN(RADIANS(G269))*SIN(RADIANS(E261))+COS(RADIANS(G269))*COS(RADIANS(E261))*COS(RADIANS(P251))))&gt;90,0,$F$4*$F$5/E260^2*(SIN(RADIANS(G269))*SIN(RADIANS(E261))+COS(RADIANS(G269))*COS(RADIANS(E261))*COS(RADIANS(P251))))</f>
        <v>0</v>
      </c>
      <c r="Q269" s="3">
        <f>IF(DEGREES(ACOS(SIN(RADIANS(G269))*SIN(RADIANS(E261))+COS(RADIANS(G269))*COS(RADIANS(E261))*COS(RADIANS(Q251))))&gt;90,0,$F$4*$F$5/E260^2*(SIN(RADIANS(G269))*SIN(RADIANS(E261))+COS(RADIANS(G269))*COS(RADIANS(E261))*COS(RADIANS(Q251))))</f>
        <v>0</v>
      </c>
      <c r="R269" s="3" t="e">
        <f>IF(DEGREES(ACOS(SIN(RADIANS(G269))*SIN(RADIANS(E261))+COS(RADIANS(G269))*COS(RADIANS(E261))*COS(RADIANS(R251))))&gt;90,0,$F$4*$F$5/E260^2*(SIN(RADIANS(G269))*SIN(RADIANS(E261))+COS(RADIANS(G269))*COS(RADIANS(E261))*COS(RADIANS(R251))))</f>
        <v>#DIV/0!</v>
      </c>
      <c r="S269" s="3" t="e">
        <f>IF(DEGREES(ACOS(SIN(RADIANS(G269))*SIN(RADIANS(E261))+COS(RADIANS(G269))*COS(RADIANS(E261))*COS(RADIANS(S251))))&gt;90,0,$F$4*$F$5/E260^2*(SIN(RADIANS(G269))*SIN(RADIANS(E261))+COS(RADIANS(G269))*COS(RADIANS(E261))*COS(RADIANS(S251))))</f>
        <v>#DIV/0!</v>
      </c>
      <c r="T269" s="3" t="e">
        <f>IF(DEGREES(ACOS(SIN(RADIANS(G269))*SIN(RADIANS(E261))+COS(RADIANS(G269))*COS(RADIANS(E261))*COS(RADIANS(T251))))&gt;90,0,$F$4*$F$5/E260^2*(SIN(RADIANS(G269))*SIN(RADIANS(E261))+COS(RADIANS(G269))*COS(RADIANS(E261))*COS(RADIANS(T251))))</f>
        <v>#DIV/0!</v>
      </c>
      <c r="U269" s="3" t="e">
        <f>IF(DEGREES(ACOS(SIN(RADIANS(G269))*SIN(RADIANS(E261))+COS(RADIANS(G269))*COS(RADIANS(E261))*COS(RADIANS(U251))))&gt;90,0,$F$4*$F$5/E260^2*(SIN(RADIANS(G269))*SIN(RADIANS(E261))+COS(RADIANS(G269))*COS(RADIANS(E261))*COS(RADIANS(U251))))</f>
        <v>#DIV/0!</v>
      </c>
      <c r="V269" s="3" t="e">
        <f>IF(DEGREES(ACOS(SIN(RADIANS(G269))*SIN(RADIANS(E261))+COS(RADIANS(G269))*COS(RADIANS(E261))*COS(RADIANS(V251))))&gt;90,0,$F$4*$F$5/E260^2*(SIN(RADIANS(G269))*SIN(RADIANS(E261))+COS(RADIANS(G269))*COS(RADIANS(E261))*COS(RADIANS(V251))))</f>
        <v>#DIV/0!</v>
      </c>
      <c r="W269" s="3" t="e">
        <f>IF(DEGREES(ACOS(SIN(RADIANS(G269))*SIN(RADIANS(E261))+COS(RADIANS(G269))*COS(RADIANS(E261))*COS(RADIANS(W251))))&gt;90,0,$F$4*$F$5/E260^2*(SIN(RADIANS(G269))*SIN(RADIANS(E261))+COS(RADIANS(G269))*COS(RADIANS(E261))*COS(RADIANS(W251))))</f>
        <v>#DIV/0!</v>
      </c>
      <c r="X269" s="3" t="e">
        <f>IF(DEGREES(ACOS(SIN(RADIANS(G269))*SIN(RADIANS(E261))+COS(RADIANS(G269))*COS(RADIANS(E261))*COS(RADIANS(X251))))&gt;90,0,$F$4*$F$5/E260^2*(SIN(RADIANS(G269))*SIN(RADIANS(E261))+COS(RADIANS(G269))*COS(RADIANS(E261))*COS(RADIANS(X251))))</f>
        <v>#DIV/0!</v>
      </c>
      <c r="Y269" s="3" t="e">
        <f>IF(DEGREES(ACOS(SIN(RADIANS(G269))*SIN(RADIANS(E261))+COS(RADIANS(G269))*COS(RADIANS(E261))*COS(RADIANS(Y251))))&gt;90,0,$F$4*$F$5/E260^2*(SIN(RADIANS(G269))*SIN(RADIANS(E261))+COS(RADIANS(G269))*COS(RADIANS(E261))*COS(RADIANS(Y251))))</f>
        <v>#DIV/0!</v>
      </c>
      <c r="Z269" s="3" t="e">
        <f>IF(DEGREES(ACOS(SIN(RADIANS(G269))*SIN(RADIANS(E261))+COS(RADIANS(G269))*COS(RADIANS(E261))*COS(RADIANS(Z251))))&gt;90,0,$F$4*$F$5/E260^2*(SIN(RADIANS(G269))*SIN(RADIANS(E261))+COS(RADIANS(G269))*COS(RADIANS(E261))*COS(RADIANS(Z251))))</f>
        <v>#DIV/0!</v>
      </c>
      <c r="AA269" s="3" t="e">
        <f>IF(DEGREES(ACOS(SIN(RADIANS(G269))*SIN(RADIANS(E261))+COS(RADIANS(G269))*COS(RADIANS(E261))*COS(RADIANS(AA251))))&gt;90,0,$F$4*$F$5/E260^2*(SIN(RADIANS(G269))*SIN(RADIANS(E261))+COS(RADIANS(G269))*COS(RADIANS(E261))*COS(RADIANS(AA251))))</f>
        <v>#DIV/0!</v>
      </c>
      <c r="AB269" s="3" t="e">
        <f>IF(DEGREES(ACOS(SIN(RADIANS(G269))*SIN(RADIANS(E261))+COS(RADIANS(G269))*COS(RADIANS(E261))*COS(RADIANS(AB251))))&gt;90,0,$F$4*$F$5/E260^2*(SIN(RADIANS(G269))*SIN(RADIANS(E261))+COS(RADIANS(G269))*COS(RADIANS(E261))*COS(RADIANS(AB251))))</f>
        <v>#DIV/0!</v>
      </c>
      <c r="AC269" s="3" t="e">
        <f>IF(DEGREES(ACOS(SIN(RADIANS(G269))*SIN(RADIANS(E261))+COS(RADIANS(G269))*COS(RADIANS(E261))*COS(RADIANS(AC251))))&gt;90,0,$F$4*$F$5/E260^2*(SIN(RADIANS(G269))*SIN(RADIANS(E261))+COS(RADIANS(G269))*COS(RADIANS(E261))*COS(RADIANS(AC251))))</f>
        <v>#DIV/0!</v>
      </c>
      <c r="AD269" s="3" t="e">
        <f>IF(DEGREES(ACOS(SIN(RADIANS(G269))*SIN(RADIANS(E261))+COS(RADIANS(G269))*COS(RADIANS(E261))*COS(RADIANS(AD251))))&gt;90,0,$F$4*$F$5/E260^2*(SIN(RADIANS(G269))*SIN(RADIANS(E261))+COS(RADIANS(G269))*COS(RADIANS(E261))*COS(RADIANS(AD251))))</f>
        <v>#DIV/0!</v>
      </c>
      <c r="AE269" s="3" t="e">
        <f>IF(DEGREES(ACOS(SIN(RADIANS(G269))*SIN(RADIANS(E261))+COS(RADIANS(G269))*COS(RADIANS(E261))*COS(RADIANS(AE251))))&gt;90,0,$F$4*$F$5/E260^2*(SIN(RADIANS(G269))*SIN(RADIANS(E261))+COS(RADIANS(G269))*COS(RADIANS(E261))*COS(RADIANS(AE251))))</f>
        <v>#DIV/0!</v>
      </c>
      <c r="AF269" s="3" t="e">
        <f>IF(DEGREES(ACOS(SIN(RADIANS(G269))*SIN(RADIANS(E261))+COS(RADIANS(G269))*COS(RADIANS(E261))*COS(RADIANS(AF251))))&gt;90,0,$F$4*$F$5/E260^2*(SIN(RADIANS(G269))*SIN(RADIANS(E261))+COS(RADIANS(G269))*COS(RADIANS(E261))*COS(RADIANS(AF251))))</f>
        <v>#DIV/0!</v>
      </c>
      <c r="AG269" s="3" t="e">
        <f>IF(DEGREES(ACOS(SIN(RADIANS(G269))*SIN(RADIANS(E261))+COS(RADIANS(G269))*COS(RADIANS(E261))*COS(RADIANS(AG251))))&gt;90,0,$F$4*$F$5/E260^2*(SIN(RADIANS(G269))*SIN(RADIANS(E261))+COS(RADIANS(G269))*COS(RADIANS(E261))*COS(RADIANS(AG251))))</f>
        <v>#DIV/0!</v>
      </c>
      <c r="AH269" s="3" t="e">
        <f>IF(DEGREES(ACOS(SIN(RADIANS(G269))*SIN(RADIANS(E261))+COS(RADIANS(G269))*COS(RADIANS(E261))*COS(RADIANS(AH251))))&gt;90,0,$F$4*$F$5/E260^2*(SIN(RADIANS(G269))*SIN(RADIANS(E261))+COS(RADIANS(G269))*COS(RADIANS(E261))*COS(RADIANS(AH251))))</f>
        <v>#DIV/0!</v>
      </c>
      <c r="AI269" s="3" t="e">
        <f>IF(DEGREES(ACOS(SIN(RADIANS(G269))*SIN(RADIANS(E261))+COS(RADIANS(G269))*COS(RADIANS(E261))*COS(RADIANS(AI251))))&gt;90,0,$F$4*$F$5/E260^2*(SIN(RADIANS(G269))*SIN(RADIANS(E261))+COS(RADIANS(G269))*COS(RADIANS(E261))*COS(RADIANS(AI251))))</f>
        <v>#DIV/0!</v>
      </c>
      <c r="AJ269" s="3" t="e">
        <f>IF(DEGREES(ACOS(SIN(RADIANS(G269))*SIN(RADIANS(E261))+COS(RADIANS(G269))*COS(RADIANS(E261))*COS(RADIANS(AJ251))))&gt;90,0,$F$4*$F$5/E260^2*(SIN(RADIANS(G269))*SIN(RADIANS(E261))+COS(RADIANS(G269))*COS(RADIANS(E261))*COS(RADIANS(AJ251))))</f>
        <v>#DIV/0!</v>
      </c>
      <c r="AK269" s="3">
        <f>IF(DEGREES(ACOS(SIN(RADIANS(G269))*SIN(RADIANS(E261))+COS(RADIANS(G269))*COS(RADIANS(E261))*COS(RADIANS(AK251))))&gt;90,0,$F$4*$F$5/E260^2*(SIN(RADIANS(G269))*SIN(RADIANS(E261))+COS(RADIANS(G269))*COS(RADIANS(E261))*COS(RADIANS(AK251))))</f>
        <v>0</v>
      </c>
      <c r="AL269" s="3">
        <f>IF(DEGREES(ACOS(SIN(RADIANS(G269))*SIN(RADIANS(E261))+COS(RADIANS(G269))*COS(RADIANS(E261))*COS(RADIANS(AL251))))&gt;90,0,$F$4*$F$5/E260^2*(SIN(RADIANS(G269))*SIN(RADIANS(E261))+COS(RADIANS(G269))*COS(RADIANS(E261))*COS(RADIANS(AL251))))</f>
        <v>0</v>
      </c>
      <c r="AM269" s="3">
        <f>IF(DEGREES(ACOS(SIN(RADIANS(G269))*SIN(RADIANS(E261))+COS(RADIANS(G269))*COS(RADIANS(E261))*COS(RADIANS(AM251))))&gt;90,0,$F$4*$F$5/E260^2*(SIN(RADIANS(G269))*SIN(RADIANS(E261))+COS(RADIANS(G269))*COS(RADIANS(E261))*COS(RADIANS(AM251))))</f>
        <v>0</v>
      </c>
      <c r="AN269" s="3">
        <f>IF(DEGREES(ACOS(SIN(RADIANS(G269))*SIN(RADIANS(E261))+COS(RADIANS(G269))*COS(RADIANS(E261))*COS(RADIANS(AN251))))&gt;90,0,$F$4*$F$5/E260^2*(SIN(RADIANS(G269))*SIN(RADIANS(E261))+COS(RADIANS(G269))*COS(RADIANS(E261))*COS(RADIANS(AN251))))</f>
        <v>0</v>
      </c>
      <c r="AO269" s="3">
        <f>IF(DEGREES(ACOS(SIN(RADIANS(G269))*SIN(RADIANS(E261))+COS(RADIANS(G269))*COS(RADIANS(E261))*COS(RADIANS(AO251))))&gt;90,0,$F$4*$F$5/E260^2*(SIN(RADIANS(G269))*SIN(RADIANS(E261))+COS(RADIANS(G269))*COS(RADIANS(E261))*COS(RADIANS(AO251))))</f>
        <v>0</v>
      </c>
      <c r="AP269" s="3">
        <f>IF(DEGREES(ACOS(SIN(RADIANS(G269))*SIN(RADIANS(E261))+COS(RADIANS(G269))*COS(RADIANS(E261))*COS(RADIANS(AP251))))&gt;90,0,$F$4*$F$5/E260^2*(SIN(RADIANS(G269))*SIN(RADIANS(E261))+COS(RADIANS(G269))*COS(RADIANS(E261))*COS(RADIANS(AP251))))</f>
        <v>0</v>
      </c>
      <c r="AQ269" s="3">
        <f>IF(DEGREES(ACOS(SIN(RADIANS(G269))*SIN(RADIANS(E261))+COS(RADIANS(G269))*COS(RADIANS(E261))*COS(RADIANS(AQ251))))&gt;90,0,$F$4*$F$5/E260^2*(SIN(RADIANS(G269))*SIN(RADIANS(E261))+COS(RADIANS(G269))*COS(RADIANS(E261))*COS(RADIANS(AQ251))))</f>
        <v>0</v>
      </c>
      <c r="AR269" s="3">
        <f>IF(DEGREES(ACOS(SIN(RADIANS(G269))*SIN(RADIANS(E261))+COS(RADIANS(G269))*COS(RADIANS(E261))*COS(RADIANS(AR251))))&gt;90,0,$F$4*$F$5/E260^2*(SIN(RADIANS(G269))*SIN(RADIANS(E261))+COS(RADIANS(G269))*COS(RADIANS(E261))*COS(RADIANS(AR251))))</f>
        <v>0</v>
      </c>
    </row>
    <row r="270" spans="2:44" ht="15.75" customHeight="1" x14ac:dyDescent="0.2">
      <c r="G270" s="3">
        <v>-80</v>
      </c>
      <c r="I270" s="3">
        <f>IF(DEGREES(ACOS(SIN(RADIANS(G270))*SIN(RADIANS(E261))+COS(RADIANS(G270))*COS(RADIANS(E261))*COS(RADIANS(I251))))&gt;90,0,$F$4*$F$5/E260^2*(SIN(RADIANS(G270))*SIN(RADIANS(E261))+COS(RADIANS(G270))*COS(RADIANS(E261))*COS(RADIANS(I251))))</f>
        <v>0</v>
      </c>
      <c r="J270" s="3">
        <f>IF(DEGREES(ACOS(SIN(RADIANS(G270))*SIN(RADIANS(E261))+COS(RADIANS(G270))*COS(RADIANS(E261))*COS(RADIANS(J251))))&gt;90,0,$F$4*$F$5/E260^2*(SIN(RADIANS(G270))*SIN(RADIANS(E261))+COS(RADIANS(G270))*COS(RADIANS(E261))*COS(RADIANS(J251))))</f>
        <v>0</v>
      </c>
      <c r="K270" s="3">
        <f>IF(DEGREES(ACOS(SIN(RADIANS(G270))*SIN(RADIANS(E261))+COS(RADIANS(G270))*COS(RADIANS(E261))*COS(RADIANS(K251))))&gt;90,0,$F$4*$F$5/E260^2*(SIN(RADIANS(G270))*SIN(RADIANS(E261))+COS(RADIANS(G270))*COS(RADIANS(E261))*COS(RADIANS(K251))))</f>
        <v>0</v>
      </c>
      <c r="L270" s="3">
        <f>IF(DEGREES(ACOS(SIN(RADIANS(G270))*SIN(RADIANS(E261))+COS(RADIANS(G270))*COS(RADIANS(E261))*COS(RADIANS(L251))))&gt;90,0,$F$4*$F$5/E260^2*(SIN(RADIANS(G270))*SIN(RADIANS(E261))+COS(RADIANS(G270))*COS(RADIANS(E261))*COS(RADIANS(L251))))</f>
        <v>0</v>
      </c>
      <c r="M270" s="3">
        <f>IF(DEGREES(ACOS(SIN(RADIANS(G270))*SIN(RADIANS(E261))+COS(RADIANS(G270))*COS(RADIANS(E261))*COS(RADIANS(M251))))&gt;90,0,$F$4*$F$5/E260^2*(SIN(RADIANS(G270))*SIN(RADIANS(E261))+COS(RADIANS(G270))*COS(RADIANS(E261))*COS(RADIANS(M251))))</f>
        <v>0</v>
      </c>
      <c r="N270" s="3">
        <f>IF(DEGREES(ACOS(SIN(RADIANS(G270))*SIN(RADIANS(E261))+COS(RADIANS(G270))*COS(RADIANS(E261))*COS(RADIANS(N251))))&gt;90,0,$F$4*$F$5/E260^2*(SIN(RADIANS(G270))*SIN(RADIANS(E261))+COS(RADIANS(G270))*COS(RADIANS(E261))*COS(RADIANS(N251))))</f>
        <v>0</v>
      </c>
      <c r="O270" s="3">
        <f>IF(DEGREES(ACOS(SIN(RADIANS(G270))*SIN(RADIANS(E261))+COS(RADIANS(G270))*COS(RADIANS(E261))*COS(RADIANS(O251))))&gt;90,0,$F$4*$F$5/E260^2*(SIN(RADIANS(G270))*SIN(RADIANS(E261))+COS(RADIANS(G270))*COS(RADIANS(E261))*COS(RADIANS(O251))))</f>
        <v>0</v>
      </c>
      <c r="P270" s="3">
        <f>IF(DEGREES(ACOS(SIN(RADIANS(G270))*SIN(RADIANS(E261))+COS(RADIANS(G270))*COS(RADIANS(E261))*COS(RADIANS(P251))))&gt;90,0,$F$4*$F$5/E260^2*(SIN(RADIANS(G270))*SIN(RADIANS(E261))+COS(RADIANS(G270))*COS(RADIANS(E261))*COS(RADIANS(P251))))</f>
        <v>0</v>
      </c>
      <c r="Q270" s="3">
        <f>IF(DEGREES(ACOS(SIN(RADIANS(G270))*SIN(RADIANS(E261))+COS(RADIANS(G270))*COS(RADIANS(E261))*COS(RADIANS(Q251))))&gt;90,0,$F$4*$F$5/E260^2*(SIN(RADIANS(G270))*SIN(RADIANS(E261))+COS(RADIANS(G270))*COS(RADIANS(E261))*COS(RADIANS(Q251))))</f>
        <v>0</v>
      </c>
      <c r="R270" s="3" t="e">
        <f>IF(DEGREES(ACOS(SIN(RADIANS(G270))*SIN(RADIANS(E261))+COS(RADIANS(G270))*COS(RADIANS(E261))*COS(RADIANS(R251))))&gt;90,0,$F$4*$F$5/E260^2*(SIN(RADIANS(G270))*SIN(RADIANS(E261))+COS(RADIANS(G270))*COS(RADIANS(E261))*COS(RADIANS(R251))))</f>
        <v>#DIV/0!</v>
      </c>
      <c r="S270" s="3" t="e">
        <f>IF(DEGREES(ACOS(SIN(RADIANS(G270))*SIN(RADIANS(E261))+COS(RADIANS(G270))*COS(RADIANS(E261))*COS(RADIANS(S251))))&gt;90,0,$F$4*$F$5/E260^2*(SIN(RADIANS(G270))*SIN(RADIANS(E261))+COS(RADIANS(G270))*COS(RADIANS(E261))*COS(RADIANS(S251))))</f>
        <v>#DIV/0!</v>
      </c>
      <c r="T270" s="3" t="e">
        <f>IF(DEGREES(ACOS(SIN(RADIANS(G270))*SIN(RADIANS(E261))+COS(RADIANS(G270))*COS(RADIANS(E261))*COS(RADIANS(T251))))&gt;90,0,$F$4*$F$5/E260^2*(SIN(RADIANS(G270))*SIN(RADIANS(E261))+COS(RADIANS(G270))*COS(RADIANS(E261))*COS(RADIANS(T251))))</f>
        <v>#DIV/0!</v>
      </c>
      <c r="U270" s="3" t="e">
        <f>IF(DEGREES(ACOS(SIN(RADIANS(G270))*SIN(RADIANS(E261))+COS(RADIANS(G270))*COS(RADIANS(E261))*COS(RADIANS(U251))))&gt;90,0,$F$4*$F$5/E260^2*(SIN(RADIANS(G270))*SIN(RADIANS(E261))+COS(RADIANS(G270))*COS(RADIANS(E261))*COS(RADIANS(U251))))</f>
        <v>#DIV/0!</v>
      </c>
      <c r="V270" s="3" t="e">
        <f>IF(DEGREES(ACOS(SIN(RADIANS(G270))*SIN(RADIANS(E261))+COS(RADIANS(G270))*COS(RADIANS(E261))*COS(RADIANS(V251))))&gt;90,0,$F$4*$F$5/E260^2*(SIN(RADIANS(G270))*SIN(RADIANS(E261))+COS(RADIANS(G270))*COS(RADIANS(E261))*COS(RADIANS(V251))))</f>
        <v>#DIV/0!</v>
      </c>
      <c r="W270" s="3" t="e">
        <f>IF(DEGREES(ACOS(SIN(RADIANS(G270))*SIN(RADIANS(E261))+COS(RADIANS(G270))*COS(RADIANS(E261))*COS(RADIANS(W251))))&gt;90,0,$F$4*$F$5/E260^2*(SIN(RADIANS(G270))*SIN(RADIANS(E261))+COS(RADIANS(G270))*COS(RADIANS(E261))*COS(RADIANS(W251))))</f>
        <v>#DIV/0!</v>
      </c>
      <c r="X270" s="3" t="e">
        <f>IF(DEGREES(ACOS(SIN(RADIANS(G270))*SIN(RADIANS(E261))+COS(RADIANS(G270))*COS(RADIANS(E261))*COS(RADIANS(X251))))&gt;90,0,$F$4*$F$5/E260^2*(SIN(RADIANS(G270))*SIN(RADIANS(E261))+COS(RADIANS(G270))*COS(RADIANS(E261))*COS(RADIANS(X251))))</f>
        <v>#DIV/0!</v>
      </c>
      <c r="Y270" s="3" t="e">
        <f>IF(DEGREES(ACOS(SIN(RADIANS(G270))*SIN(RADIANS(E261))+COS(RADIANS(G270))*COS(RADIANS(E261))*COS(RADIANS(Y251))))&gt;90,0,$F$4*$F$5/E260^2*(SIN(RADIANS(G270))*SIN(RADIANS(E261))+COS(RADIANS(G270))*COS(RADIANS(E261))*COS(RADIANS(Y251))))</f>
        <v>#DIV/0!</v>
      </c>
      <c r="Z270" s="3" t="e">
        <f>IF(DEGREES(ACOS(SIN(RADIANS(G270))*SIN(RADIANS(E261))+COS(RADIANS(G270))*COS(RADIANS(E261))*COS(RADIANS(Z251))))&gt;90,0,$F$4*$F$5/E260^2*(SIN(RADIANS(G270))*SIN(RADIANS(E261))+COS(RADIANS(G270))*COS(RADIANS(E261))*COS(RADIANS(Z251))))</f>
        <v>#DIV/0!</v>
      </c>
      <c r="AA270" s="3" t="e">
        <f>IF(DEGREES(ACOS(SIN(RADIANS(G270))*SIN(RADIANS(E261))+COS(RADIANS(G270))*COS(RADIANS(E261))*COS(RADIANS(AA251))))&gt;90,0,$F$4*$F$5/E260^2*(SIN(RADIANS(G270))*SIN(RADIANS(E261))+COS(RADIANS(G270))*COS(RADIANS(E261))*COS(RADIANS(AA251))))</f>
        <v>#DIV/0!</v>
      </c>
      <c r="AB270" s="3" t="e">
        <f>IF(DEGREES(ACOS(SIN(RADIANS(G270))*SIN(RADIANS(E261))+COS(RADIANS(G270))*COS(RADIANS(E261))*COS(RADIANS(AB251))))&gt;90,0,$F$4*$F$5/E260^2*(SIN(RADIANS(G270))*SIN(RADIANS(E261))+COS(RADIANS(G270))*COS(RADIANS(E261))*COS(RADIANS(AB251))))</f>
        <v>#DIV/0!</v>
      </c>
      <c r="AC270" s="3" t="e">
        <f>IF(DEGREES(ACOS(SIN(RADIANS(G270))*SIN(RADIANS(E261))+COS(RADIANS(G270))*COS(RADIANS(E261))*COS(RADIANS(AC251))))&gt;90,0,$F$4*$F$5/E260^2*(SIN(RADIANS(G270))*SIN(RADIANS(E261))+COS(RADIANS(G270))*COS(RADIANS(E261))*COS(RADIANS(AC251))))</f>
        <v>#DIV/0!</v>
      </c>
      <c r="AD270" s="3" t="e">
        <f>IF(DEGREES(ACOS(SIN(RADIANS(G270))*SIN(RADIANS(E261))+COS(RADIANS(G270))*COS(RADIANS(E261))*COS(RADIANS(AD251))))&gt;90,0,$F$4*$F$5/E260^2*(SIN(RADIANS(G270))*SIN(RADIANS(E261))+COS(RADIANS(G270))*COS(RADIANS(E261))*COS(RADIANS(AD251))))</f>
        <v>#DIV/0!</v>
      </c>
      <c r="AE270" s="3" t="e">
        <f>IF(DEGREES(ACOS(SIN(RADIANS(G270))*SIN(RADIANS(E261))+COS(RADIANS(G270))*COS(RADIANS(E261))*COS(RADIANS(AE251))))&gt;90,0,$F$4*$F$5/E260^2*(SIN(RADIANS(G270))*SIN(RADIANS(E261))+COS(RADIANS(G270))*COS(RADIANS(E261))*COS(RADIANS(AE251))))</f>
        <v>#DIV/0!</v>
      </c>
      <c r="AF270" s="3" t="e">
        <f>IF(DEGREES(ACOS(SIN(RADIANS(G270))*SIN(RADIANS(E261))+COS(RADIANS(G270))*COS(RADIANS(E261))*COS(RADIANS(AF251))))&gt;90,0,$F$4*$F$5/E260^2*(SIN(RADIANS(G270))*SIN(RADIANS(E261))+COS(RADIANS(G270))*COS(RADIANS(E261))*COS(RADIANS(AF251))))</f>
        <v>#DIV/0!</v>
      </c>
      <c r="AG270" s="3" t="e">
        <f>IF(DEGREES(ACOS(SIN(RADIANS(G270))*SIN(RADIANS(E261))+COS(RADIANS(G270))*COS(RADIANS(E261))*COS(RADIANS(AG251))))&gt;90,0,$F$4*$F$5/E260^2*(SIN(RADIANS(G270))*SIN(RADIANS(E261))+COS(RADIANS(G270))*COS(RADIANS(E261))*COS(RADIANS(AG251))))</f>
        <v>#DIV/0!</v>
      </c>
      <c r="AH270" s="3" t="e">
        <f>IF(DEGREES(ACOS(SIN(RADIANS(G270))*SIN(RADIANS(E261))+COS(RADIANS(G270))*COS(RADIANS(E261))*COS(RADIANS(AH251))))&gt;90,0,$F$4*$F$5/E260^2*(SIN(RADIANS(G270))*SIN(RADIANS(E261))+COS(RADIANS(G270))*COS(RADIANS(E261))*COS(RADIANS(AH251))))</f>
        <v>#DIV/0!</v>
      </c>
      <c r="AI270" s="3" t="e">
        <f>IF(DEGREES(ACOS(SIN(RADIANS(G270))*SIN(RADIANS(E261))+COS(RADIANS(G270))*COS(RADIANS(E261))*COS(RADIANS(AI251))))&gt;90,0,$F$4*$F$5/E260^2*(SIN(RADIANS(G270))*SIN(RADIANS(E261))+COS(RADIANS(G270))*COS(RADIANS(E261))*COS(RADIANS(AI251))))</f>
        <v>#DIV/0!</v>
      </c>
      <c r="AJ270" s="3" t="e">
        <f>IF(DEGREES(ACOS(SIN(RADIANS(G270))*SIN(RADIANS(E261))+COS(RADIANS(G270))*COS(RADIANS(E261))*COS(RADIANS(AJ251))))&gt;90,0,$F$4*$F$5/E260^2*(SIN(RADIANS(G270))*SIN(RADIANS(E261))+COS(RADIANS(G270))*COS(RADIANS(E261))*COS(RADIANS(AJ251))))</f>
        <v>#DIV/0!</v>
      </c>
      <c r="AK270" s="3">
        <f>IF(DEGREES(ACOS(SIN(RADIANS(G270))*SIN(RADIANS(E261))+COS(RADIANS(G270))*COS(RADIANS(E261))*COS(RADIANS(AK251))))&gt;90,0,$F$4*$F$5/E260^2*(SIN(RADIANS(G270))*SIN(RADIANS(E261))+COS(RADIANS(G270))*COS(RADIANS(E261))*COS(RADIANS(AK251))))</f>
        <v>0</v>
      </c>
      <c r="AL270" s="3">
        <f>IF(DEGREES(ACOS(SIN(RADIANS(G270))*SIN(RADIANS(E261))+COS(RADIANS(G270))*COS(RADIANS(E261))*COS(RADIANS(AL251))))&gt;90,0,$F$4*$F$5/E260^2*(SIN(RADIANS(G270))*SIN(RADIANS(E261))+COS(RADIANS(G270))*COS(RADIANS(E261))*COS(RADIANS(AL251))))</f>
        <v>0</v>
      </c>
      <c r="AM270" s="3">
        <f>IF(DEGREES(ACOS(SIN(RADIANS(G270))*SIN(RADIANS(E261))+COS(RADIANS(G270))*COS(RADIANS(E261))*COS(RADIANS(AM251))))&gt;90,0,$F$4*$F$5/E260^2*(SIN(RADIANS(G270))*SIN(RADIANS(E261))+COS(RADIANS(G270))*COS(RADIANS(E261))*COS(RADIANS(AM251))))</f>
        <v>0</v>
      </c>
      <c r="AN270" s="3">
        <f>IF(DEGREES(ACOS(SIN(RADIANS(G270))*SIN(RADIANS(E261))+COS(RADIANS(G270))*COS(RADIANS(E261))*COS(RADIANS(AN251))))&gt;90,0,$F$4*$F$5/E260^2*(SIN(RADIANS(G270))*SIN(RADIANS(E261))+COS(RADIANS(G270))*COS(RADIANS(E261))*COS(RADIANS(AN251))))</f>
        <v>0</v>
      </c>
      <c r="AO270" s="3">
        <f>IF(DEGREES(ACOS(SIN(RADIANS(G270))*SIN(RADIANS(E261))+COS(RADIANS(G270))*COS(RADIANS(E261))*COS(RADIANS(AO251))))&gt;90,0,$F$4*$F$5/E260^2*(SIN(RADIANS(G270))*SIN(RADIANS(E261))+COS(RADIANS(G270))*COS(RADIANS(E261))*COS(RADIANS(AO251))))</f>
        <v>0</v>
      </c>
      <c r="AP270" s="3">
        <f>IF(DEGREES(ACOS(SIN(RADIANS(G270))*SIN(RADIANS(E261))+COS(RADIANS(G270))*COS(RADIANS(E261))*COS(RADIANS(AP251))))&gt;90,0,$F$4*$F$5/E260^2*(SIN(RADIANS(G270))*SIN(RADIANS(E261))+COS(RADIANS(G270))*COS(RADIANS(E261))*COS(RADIANS(AP251))))</f>
        <v>0</v>
      </c>
      <c r="AQ270" s="3">
        <f>IF(DEGREES(ACOS(SIN(RADIANS(G270))*SIN(RADIANS(E261))+COS(RADIANS(G270))*COS(RADIANS(E261))*COS(RADIANS(AQ251))))&gt;90,0,$F$4*$F$5/E260^2*(SIN(RADIANS(G270))*SIN(RADIANS(E261))+COS(RADIANS(G270))*COS(RADIANS(E261))*COS(RADIANS(AQ251))))</f>
        <v>0</v>
      </c>
      <c r="AR270" s="3">
        <f>IF(DEGREES(ACOS(SIN(RADIANS(G270))*SIN(RADIANS(E261))+COS(RADIANS(G270))*COS(RADIANS(E261))*COS(RADIANS(AR251))))&gt;90,0,$F$4*$F$5/E260^2*(SIN(RADIANS(G270))*SIN(RADIANS(E261))+COS(RADIANS(G270))*COS(RADIANS(E261))*COS(RADIANS(AR251))))</f>
        <v>0</v>
      </c>
    </row>
    <row r="271" spans="2:44" ht="15.75" customHeight="1" x14ac:dyDescent="0.2">
      <c r="G271" s="3">
        <v>-90</v>
      </c>
      <c r="I271" s="3" t="e">
        <f>IF(DEGREES(ACOS(SIN(RADIANS(G271))*SIN(RADIANS(E261))+COS(RADIANS(G271))*COS(RADIANS(E261))*COS(RADIANS(I251))))&gt;90,0,$F$4*$F$5/E260^2*(SIN(RADIANS(G271))*SIN(RADIANS(E261))+COS(RADIANS(G271))*COS(RADIANS(E261))*COS(RADIANS(I251))))</f>
        <v>#DIV/0!</v>
      </c>
      <c r="J271" s="3" t="e">
        <f>IF(DEGREES(ACOS(SIN(RADIANS(G271))*SIN(RADIANS(E261))+COS(RADIANS(G271))*COS(RADIANS(E261))*COS(RADIANS(J251))))&gt;90,0,$F$4*$F$5/E260^2*(SIN(RADIANS(G271))*SIN(RADIANS(E261))+COS(RADIANS(G271))*COS(RADIANS(E261))*COS(RADIANS(J251))))</f>
        <v>#DIV/0!</v>
      </c>
      <c r="K271" s="3" t="e">
        <f>IF(DEGREES(ACOS(SIN(RADIANS(G271))*SIN(RADIANS(E261))+COS(RADIANS(G271))*COS(RADIANS(E261))*COS(RADIANS(K251))))&gt;90,0,$F$4*$F$5/E260^2*(SIN(RADIANS(G271))*SIN(RADIANS(E261))+COS(RADIANS(G271))*COS(RADIANS(E261))*COS(RADIANS(K251))))</f>
        <v>#DIV/0!</v>
      </c>
      <c r="L271" s="3" t="e">
        <f>IF(DEGREES(ACOS(SIN(RADIANS(G271))*SIN(RADIANS(E261))+COS(RADIANS(G271))*COS(RADIANS(E261))*COS(RADIANS(L251))))&gt;90,0,$F$4*$F$5/E260^2*(SIN(RADIANS(G271))*SIN(RADIANS(E261))+COS(RADIANS(G271))*COS(RADIANS(E261))*COS(RADIANS(L251))))</f>
        <v>#DIV/0!</v>
      </c>
      <c r="M271" s="3" t="e">
        <f>IF(DEGREES(ACOS(SIN(RADIANS(G271))*SIN(RADIANS(E261))+COS(RADIANS(G271))*COS(RADIANS(E261))*COS(RADIANS(M251))))&gt;90,0,$F$4*$F$5/E260^2*(SIN(RADIANS(G271))*SIN(RADIANS(E261))+COS(RADIANS(G271))*COS(RADIANS(E261))*COS(RADIANS(M251))))</f>
        <v>#DIV/0!</v>
      </c>
      <c r="N271" s="3" t="e">
        <f>IF(DEGREES(ACOS(SIN(RADIANS(G271))*SIN(RADIANS(E261))+COS(RADIANS(G271))*COS(RADIANS(E261))*COS(RADIANS(N251))))&gt;90,0,$F$4*$F$5/E260^2*(SIN(RADIANS(G271))*SIN(RADIANS(E261))+COS(RADIANS(G271))*COS(RADIANS(E261))*COS(RADIANS(N251))))</f>
        <v>#DIV/0!</v>
      </c>
      <c r="O271" s="3" t="e">
        <f>IF(DEGREES(ACOS(SIN(RADIANS(G271))*SIN(RADIANS(E261))+COS(RADIANS(G271))*COS(RADIANS(E261))*COS(RADIANS(O251))))&gt;90,0,$F$4*$F$5/E260^2*(SIN(RADIANS(G271))*SIN(RADIANS(E261))+COS(RADIANS(G271))*COS(RADIANS(E261))*COS(RADIANS(O251))))</f>
        <v>#DIV/0!</v>
      </c>
      <c r="P271" s="3" t="e">
        <f>IF(DEGREES(ACOS(SIN(RADIANS(G271))*SIN(RADIANS(E261))+COS(RADIANS(G271))*COS(RADIANS(E261))*COS(RADIANS(P251))))&gt;90,0,$F$4*$F$5/E260^2*(SIN(RADIANS(G271))*SIN(RADIANS(E261))+COS(RADIANS(G271))*COS(RADIANS(E261))*COS(RADIANS(P251))))</f>
        <v>#DIV/0!</v>
      </c>
      <c r="Q271" s="3" t="e">
        <f>IF(DEGREES(ACOS(SIN(RADIANS(G271))*SIN(RADIANS(E261))+COS(RADIANS(G271))*COS(RADIANS(E261))*COS(RADIANS(Q251))))&gt;90,0,$F$4*$F$5/E260^2*(SIN(RADIANS(G271))*SIN(RADIANS(E261))+COS(RADIANS(G271))*COS(RADIANS(E261))*COS(RADIANS(Q251))))</f>
        <v>#DIV/0!</v>
      </c>
      <c r="R271" s="3" t="e">
        <f>IF(DEGREES(ACOS(SIN(RADIANS(G271))*SIN(RADIANS(E261))+COS(RADIANS(G271))*COS(RADIANS(E261))*COS(RADIANS(R251))))&gt;90,0,$F$4*$F$5/E260^2*(SIN(RADIANS(G271))*SIN(RADIANS(E261))+COS(RADIANS(G271))*COS(RADIANS(E261))*COS(RADIANS(R251))))</f>
        <v>#DIV/0!</v>
      </c>
      <c r="S271" s="3" t="e">
        <f>IF(DEGREES(ACOS(SIN(RADIANS(G271))*SIN(RADIANS(E261))+COS(RADIANS(G271))*COS(RADIANS(E261))*COS(RADIANS(S251))))&gt;90,0,$F$4*$F$5/E260^2*(SIN(RADIANS(G271))*SIN(RADIANS(E261))+COS(RADIANS(G271))*COS(RADIANS(E261))*COS(RADIANS(S251))))</f>
        <v>#DIV/0!</v>
      </c>
      <c r="T271" s="3" t="e">
        <f>IF(DEGREES(ACOS(SIN(RADIANS(G271))*SIN(RADIANS(E261))+COS(RADIANS(G271))*COS(RADIANS(E261))*COS(RADIANS(T251))))&gt;90,0,$F$4*$F$5/E260^2*(SIN(RADIANS(G271))*SIN(RADIANS(E261))+COS(RADIANS(G271))*COS(RADIANS(E261))*COS(RADIANS(T251))))</f>
        <v>#DIV/0!</v>
      </c>
      <c r="U271" s="3" t="e">
        <f>IF(DEGREES(ACOS(SIN(RADIANS(G271))*SIN(RADIANS(E261))+COS(RADIANS(G271))*COS(RADIANS(E261))*COS(RADIANS(U251))))&gt;90,0,$F$4*$F$5/E260^2*(SIN(RADIANS(G271))*SIN(RADIANS(E261))+COS(RADIANS(G271))*COS(RADIANS(E261))*COS(RADIANS(U251))))</f>
        <v>#DIV/0!</v>
      </c>
      <c r="V271" s="3" t="e">
        <f>IF(DEGREES(ACOS(SIN(RADIANS(G271))*SIN(RADIANS(E261))+COS(RADIANS(G271))*COS(RADIANS(E261))*COS(RADIANS(V251))))&gt;90,0,$F$4*$F$5/E260^2*(SIN(RADIANS(G271))*SIN(RADIANS(E261))+COS(RADIANS(G271))*COS(RADIANS(E261))*COS(RADIANS(V251))))</f>
        <v>#DIV/0!</v>
      </c>
      <c r="W271" s="3" t="e">
        <f>IF(DEGREES(ACOS(SIN(RADIANS(G271))*SIN(RADIANS(E261))+COS(RADIANS(G271))*COS(RADIANS(E261))*COS(RADIANS(W251))))&gt;90,0,$F$4*$F$5/E260^2*(SIN(RADIANS(G271))*SIN(RADIANS(E261))+COS(RADIANS(G271))*COS(RADIANS(E261))*COS(RADIANS(W251))))</f>
        <v>#DIV/0!</v>
      </c>
      <c r="X271" s="3" t="e">
        <f>IF(DEGREES(ACOS(SIN(RADIANS(G271))*SIN(RADIANS(E261))+COS(RADIANS(G271))*COS(RADIANS(E261))*COS(RADIANS(X251))))&gt;90,0,$F$4*$F$5/E260^2*(SIN(RADIANS(G271))*SIN(RADIANS(E261))+COS(RADIANS(G271))*COS(RADIANS(E261))*COS(RADIANS(X251))))</f>
        <v>#DIV/0!</v>
      </c>
      <c r="Y271" s="3" t="e">
        <f>IF(DEGREES(ACOS(SIN(RADIANS(G271))*SIN(RADIANS(E261))+COS(RADIANS(G271))*COS(RADIANS(E261))*COS(RADIANS(Y251))))&gt;90,0,$F$4*$F$5/E260^2*(SIN(RADIANS(G271))*SIN(RADIANS(E261))+COS(RADIANS(G271))*COS(RADIANS(E261))*COS(RADIANS(Y251))))</f>
        <v>#DIV/0!</v>
      </c>
      <c r="Z271" s="3" t="e">
        <f>IF(DEGREES(ACOS(SIN(RADIANS(G271))*SIN(RADIANS(E261))+COS(RADIANS(G271))*COS(RADIANS(E261))*COS(RADIANS(Z251))))&gt;90,0,$F$4*$F$5/E260^2*(SIN(RADIANS(G271))*SIN(RADIANS(E261))+COS(RADIANS(G271))*COS(RADIANS(E261))*COS(RADIANS(Z251))))</f>
        <v>#DIV/0!</v>
      </c>
      <c r="AA271" s="3" t="e">
        <f>IF(DEGREES(ACOS(SIN(RADIANS(G271))*SIN(RADIANS(E261))+COS(RADIANS(G271))*COS(RADIANS(E261))*COS(RADIANS(AA251))))&gt;90,0,$F$4*$F$5/E260^2*(SIN(RADIANS(G271))*SIN(RADIANS(E261))+COS(RADIANS(G271))*COS(RADIANS(E261))*COS(RADIANS(AA251))))</f>
        <v>#DIV/0!</v>
      </c>
      <c r="AB271" s="3" t="e">
        <f>IF(DEGREES(ACOS(SIN(RADIANS(G271))*SIN(RADIANS(E261))+COS(RADIANS(G271))*COS(RADIANS(E261))*COS(RADIANS(AB251))))&gt;90,0,$F$4*$F$5/E260^2*(SIN(RADIANS(G271))*SIN(RADIANS(E261))+COS(RADIANS(G271))*COS(RADIANS(E261))*COS(RADIANS(AB251))))</f>
        <v>#DIV/0!</v>
      </c>
      <c r="AC271" s="3" t="e">
        <f>IF(DEGREES(ACOS(SIN(RADIANS(G271))*SIN(RADIANS(E261))+COS(RADIANS(G271))*COS(RADIANS(E261))*COS(RADIANS(AC251))))&gt;90,0,$F$4*$F$5/E260^2*(SIN(RADIANS(G271))*SIN(RADIANS(E261))+COS(RADIANS(G271))*COS(RADIANS(E261))*COS(RADIANS(AC251))))</f>
        <v>#DIV/0!</v>
      </c>
      <c r="AD271" s="3" t="e">
        <f>IF(DEGREES(ACOS(SIN(RADIANS(G271))*SIN(RADIANS(E261))+COS(RADIANS(G271))*COS(RADIANS(E261))*COS(RADIANS(AD251))))&gt;90,0,$F$4*$F$5/E260^2*(SIN(RADIANS(G271))*SIN(RADIANS(E261))+COS(RADIANS(G271))*COS(RADIANS(E261))*COS(RADIANS(AD251))))</f>
        <v>#DIV/0!</v>
      </c>
      <c r="AE271" s="3" t="e">
        <f>IF(DEGREES(ACOS(SIN(RADIANS(G271))*SIN(RADIANS(E261))+COS(RADIANS(G271))*COS(RADIANS(E261))*COS(RADIANS(AE251))))&gt;90,0,$F$4*$F$5/E260^2*(SIN(RADIANS(G271))*SIN(RADIANS(E261))+COS(RADIANS(G271))*COS(RADIANS(E261))*COS(RADIANS(AE251))))</f>
        <v>#DIV/0!</v>
      </c>
      <c r="AF271" s="3" t="e">
        <f>IF(DEGREES(ACOS(SIN(RADIANS(G271))*SIN(RADIANS(E261))+COS(RADIANS(G271))*COS(RADIANS(E261))*COS(RADIANS(AF251))))&gt;90,0,$F$4*$F$5/E260^2*(SIN(RADIANS(G271))*SIN(RADIANS(E261))+COS(RADIANS(G271))*COS(RADIANS(E261))*COS(RADIANS(AF251))))</f>
        <v>#DIV/0!</v>
      </c>
      <c r="AG271" s="3" t="e">
        <f>IF(DEGREES(ACOS(SIN(RADIANS(G271))*SIN(RADIANS(E261))+COS(RADIANS(G271))*COS(RADIANS(E261))*COS(RADIANS(AG251))))&gt;90,0,$F$4*$F$5/E260^2*(SIN(RADIANS(G271))*SIN(RADIANS(E261))+COS(RADIANS(G271))*COS(RADIANS(E261))*COS(RADIANS(AG251))))</f>
        <v>#DIV/0!</v>
      </c>
      <c r="AH271" s="3" t="e">
        <f>IF(DEGREES(ACOS(SIN(RADIANS(G271))*SIN(RADIANS(E261))+COS(RADIANS(G271))*COS(RADIANS(E261))*COS(RADIANS(AH251))))&gt;90,0,$F$4*$F$5/E260^2*(SIN(RADIANS(G271))*SIN(RADIANS(E261))+COS(RADIANS(G271))*COS(RADIANS(E261))*COS(RADIANS(AH251))))</f>
        <v>#DIV/0!</v>
      </c>
      <c r="AI271" s="3" t="e">
        <f>IF(DEGREES(ACOS(SIN(RADIANS(G271))*SIN(RADIANS(E261))+COS(RADIANS(G271))*COS(RADIANS(E261))*COS(RADIANS(AI251))))&gt;90,0,$F$4*$F$5/E260^2*(SIN(RADIANS(G271))*SIN(RADIANS(E261))+COS(RADIANS(G271))*COS(RADIANS(E261))*COS(RADIANS(AI251))))</f>
        <v>#DIV/0!</v>
      </c>
      <c r="AJ271" s="3" t="e">
        <f>IF(DEGREES(ACOS(SIN(RADIANS(G271))*SIN(RADIANS(E261))+COS(RADIANS(G271))*COS(RADIANS(E261))*COS(RADIANS(AJ251))))&gt;90,0,$F$4*$F$5/E260^2*(SIN(RADIANS(G271))*SIN(RADIANS(E261))+COS(RADIANS(G271))*COS(RADIANS(E261))*COS(RADIANS(AJ251))))</f>
        <v>#DIV/0!</v>
      </c>
      <c r="AK271" s="3" t="e">
        <f>IF(DEGREES(ACOS(SIN(RADIANS(G271))*SIN(RADIANS(E261))+COS(RADIANS(G271))*COS(RADIANS(E261))*COS(RADIANS(AK251))))&gt;90,0,$F$4*$F$5/E260^2*(SIN(RADIANS(G271))*SIN(RADIANS(E261))+COS(RADIANS(G271))*COS(RADIANS(E261))*COS(RADIANS(AK251))))</f>
        <v>#DIV/0!</v>
      </c>
      <c r="AL271" s="3" t="e">
        <f>IF(DEGREES(ACOS(SIN(RADIANS(G271))*SIN(RADIANS(E261))+COS(RADIANS(G271))*COS(RADIANS(E261))*COS(RADIANS(AL251))))&gt;90,0,$F$4*$F$5/E260^2*(SIN(RADIANS(G271))*SIN(RADIANS(E261))+COS(RADIANS(G271))*COS(RADIANS(E261))*COS(RADIANS(AL251))))</f>
        <v>#DIV/0!</v>
      </c>
      <c r="AM271" s="3" t="e">
        <f>IF(DEGREES(ACOS(SIN(RADIANS(G271))*SIN(RADIANS(E261))+COS(RADIANS(G271))*COS(RADIANS(E261))*COS(RADIANS(AM251))))&gt;90,0,$F$4*$F$5/E260^2*(SIN(RADIANS(G271))*SIN(RADIANS(E261))+COS(RADIANS(G271))*COS(RADIANS(E261))*COS(RADIANS(AM251))))</f>
        <v>#DIV/0!</v>
      </c>
      <c r="AN271" s="3" t="e">
        <f>IF(DEGREES(ACOS(SIN(RADIANS(G271))*SIN(RADIANS(E261))+COS(RADIANS(G271))*COS(RADIANS(E261))*COS(RADIANS(AN251))))&gt;90,0,$F$4*$F$5/E260^2*(SIN(RADIANS(G271))*SIN(RADIANS(E261))+COS(RADIANS(G271))*COS(RADIANS(E261))*COS(RADIANS(AN251))))</f>
        <v>#DIV/0!</v>
      </c>
      <c r="AO271" s="3" t="e">
        <f>IF(DEGREES(ACOS(SIN(RADIANS(G271))*SIN(RADIANS(E261))+COS(RADIANS(G271))*COS(RADIANS(E261))*COS(RADIANS(AO251))))&gt;90,0,$F$4*$F$5/E260^2*(SIN(RADIANS(G271))*SIN(RADIANS(E261))+COS(RADIANS(G271))*COS(RADIANS(E261))*COS(RADIANS(AO251))))</f>
        <v>#DIV/0!</v>
      </c>
      <c r="AP271" s="3" t="e">
        <f>IF(DEGREES(ACOS(SIN(RADIANS(G271))*SIN(RADIANS(E261))+COS(RADIANS(G271))*COS(RADIANS(E261))*COS(RADIANS(AP251))))&gt;90,0,$F$4*$F$5/E260^2*(SIN(RADIANS(G271))*SIN(RADIANS(E261))+COS(RADIANS(G271))*COS(RADIANS(E261))*COS(RADIANS(AP251))))</f>
        <v>#DIV/0!</v>
      </c>
      <c r="AQ271" s="3" t="e">
        <f>IF(DEGREES(ACOS(SIN(RADIANS(G271))*SIN(RADIANS(E261))+COS(RADIANS(G271))*COS(RADIANS(E261))*COS(RADIANS(AQ251))))&gt;90,0,$F$4*$F$5/E260^2*(SIN(RADIANS(G271))*SIN(RADIANS(E261))+COS(RADIANS(G271))*COS(RADIANS(E261))*COS(RADIANS(AQ251))))</f>
        <v>#DIV/0!</v>
      </c>
      <c r="AR271" s="3" t="e">
        <f>IF(DEGREES(ACOS(SIN(RADIANS(G271))*SIN(RADIANS(E261))+COS(RADIANS(G271))*COS(RADIANS(E261))*COS(RADIANS(AR251))))&gt;90,0,$F$4*$F$5/E260^2*(SIN(RADIANS(G271))*SIN(RADIANS(E261))+COS(RADIANS(G271))*COS(RADIANS(E261))*COS(RADIANS(AR251))))</f>
        <v>#DIV/0!</v>
      </c>
    </row>
    <row r="272" spans="2:44" ht="15.75" customHeight="1" x14ac:dyDescent="0.2"/>
    <row r="273" spans="2:44" ht="15.75" customHeight="1" x14ac:dyDescent="0.2">
      <c r="H273" s="3" t="s">
        <v>771</v>
      </c>
      <c r="I273" s="3">
        <v>180</v>
      </c>
      <c r="J273" s="3">
        <v>170</v>
      </c>
      <c r="K273" s="3">
        <v>160</v>
      </c>
      <c r="L273" s="3">
        <v>150</v>
      </c>
      <c r="M273" s="3">
        <v>140</v>
      </c>
      <c r="N273" s="3">
        <v>130</v>
      </c>
      <c r="O273" s="3">
        <v>120</v>
      </c>
      <c r="P273" s="3">
        <v>110</v>
      </c>
      <c r="Q273" s="3">
        <v>100</v>
      </c>
      <c r="R273" s="3">
        <v>90</v>
      </c>
      <c r="S273" s="3">
        <v>80</v>
      </c>
      <c r="T273" s="3">
        <v>70</v>
      </c>
      <c r="U273" s="3">
        <v>60</v>
      </c>
      <c r="V273" s="3">
        <v>50</v>
      </c>
      <c r="W273" s="3">
        <v>40</v>
      </c>
      <c r="X273" s="3">
        <v>30</v>
      </c>
      <c r="Y273" s="3">
        <v>20</v>
      </c>
      <c r="Z273" s="3">
        <v>10</v>
      </c>
      <c r="AA273" s="3">
        <v>0</v>
      </c>
      <c r="AB273" s="3">
        <v>-10</v>
      </c>
      <c r="AC273" s="3">
        <v>-20</v>
      </c>
      <c r="AD273" s="3">
        <v>-30</v>
      </c>
      <c r="AE273" s="3">
        <v>-40</v>
      </c>
      <c r="AF273" s="3">
        <v>-50</v>
      </c>
      <c r="AG273" s="3">
        <v>-60</v>
      </c>
      <c r="AH273" s="3">
        <v>-70</v>
      </c>
      <c r="AI273" s="3">
        <v>-80</v>
      </c>
      <c r="AJ273" s="3">
        <v>-90</v>
      </c>
      <c r="AK273" s="3">
        <v>-100</v>
      </c>
      <c r="AL273" s="3">
        <v>-110</v>
      </c>
      <c r="AM273" s="3">
        <v>-120</v>
      </c>
      <c r="AN273" s="3">
        <v>-130</v>
      </c>
      <c r="AO273" s="3">
        <v>-140</v>
      </c>
      <c r="AP273" s="3">
        <v>-150</v>
      </c>
      <c r="AQ273" s="3">
        <v>-160</v>
      </c>
      <c r="AR273" s="3">
        <v>-170</v>
      </c>
    </row>
    <row r="274" spans="2:44" ht="15.75" customHeight="1" x14ac:dyDescent="0.2">
      <c r="H274" s="3" t="s">
        <v>782</v>
      </c>
      <c r="I274" s="3">
        <f>IF(ABS(I273-E286)&gt;180,IF(ABS(I273-E286)&gt;360,ABS(I273-E286)-360,360-ABS(I273-E286)),ABS(I273-E286))</f>
        <v>180</v>
      </c>
      <c r="J274" s="3">
        <f>IF(ABS(J273-E286)&gt;180,IF(ABS(J273-E286)&gt;360,ABS(J273-E286)-360,360-ABS(J273-E286)),ABS(J273-E286))</f>
        <v>170</v>
      </c>
      <c r="K274" s="3">
        <f>IF(ABS(K273-E286)&gt;180,IF(ABS(K273-E286)&gt;360,ABS(K273-E286)-360,360-ABS(K273-E286)),ABS(K273-E286))</f>
        <v>160</v>
      </c>
      <c r="L274" s="3">
        <f>IF(ABS(L273-E286)&gt;180,IF(ABS(L273-E286)&gt;360,ABS(L273-E286)-360,360-ABS(L273-E286)),ABS(L273-E286))</f>
        <v>150</v>
      </c>
      <c r="M274" s="3">
        <f>IF(ABS(M273-E286)&gt;180,IF(ABS(M273-E286)&gt;360,ABS(M273-E286)-360,360-ABS(M273-E286)),ABS(M273-E286))</f>
        <v>140</v>
      </c>
      <c r="N274" s="3">
        <f>IF(ABS(N273-E286)&gt;180,IF(ABS(N273-E286)&gt;360,ABS(N273-E286)-360,360-ABS(N273-E286)),ABS(N273-E286))</f>
        <v>130</v>
      </c>
      <c r="O274" s="3">
        <f>IF(ABS(O273-E286)&gt;180,IF(ABS(O273-E286)&gt;360,ABS(O273-E286)-360,360-ABS(O273-E286)),ABS(O273-E286))</f>
        <v>120</v>
      </c>
      <c r="P274" s="3">
        <f>IF(ABS(P273-E286)&gt;180,IF(ABS(P273-E286)&gt;360,ABS(P273-E286)-360,360-ABS(P273-E286)),ABS(P273-E286))</f>
        <v>110</v>
      </c>
      <c r="Q274" s="3">
        <f>IF(ABS(Q273-E286)&gt;180,IF(ABS(Q273-E286)&gt;360,ABS(Q273-E286)-360,360-ABS(Q273-E286)),ABS(Q273-E286))</f>
        <v>100</v>
      </c>
      <c r="R274" s="3">
        <f>IF(ABS(R273-E286)&gt;180,IF(ABS(R273-E286)&gt;360,ABS(R273-E286)-360,360-ABS(R273-E286)),ABS(R273-E286))</f>
        <v>90</v>
      </c>
      <c r="S274" s="3">
        <f>IF(ABS(S273-E286)&gt;180,IF(ABS(S273-E286)&gt;360,ABS(S273-E286)-360,360-ABS(S273-E286)),ABS(S273-E286))</f>
        <v>80</v>
      </c>
      <c r="T274" s="3">
        <f>IF(ABS(T273-E286)&gt;180,IF(ABS(T273-E286)&gt;360,ABS(T273-E286)-360,360-ABS(T273-E286)),ABS(T273-E286))</f>
        <v>70</v>
      </c>
      <c r="U274" s="3">
        <f>IF(ABS(U273-E286)&gt;180,IF(ABS(U273-E286)&gt;360,ABS(U273-E286)-360,360-ABS(U273-E286)),ABS(U273-E286))</f>
        <v>60</v>
      </c>
      <c r="V274" s="3">
        <f>IF(ABS(V273-E286)&gt;180,IF(ABS(V273-E286)&gt;360,ABS(V273-E286)-360,360-ABS(V273-E286)),ABS(V273-E286))</f>
        <v>50</v>
      </c>
      <c r="W274" s="3">
        <f>IF(ABS(W273-E286)&gt;180,IF(ABS(W273-E286)&gt;360,ABS(W273-E286)-360,360-ABS(W273-E286)),ABS(W273-E286))</f>
        <v>40</v>
      </c>
      <c r="X274" s="3">
        <f>IF(ABS(X273-E286)&gt;180,IF(ABS(X273-E286)&gt;360,ABS(X273-E286)-360,360-ABS(X273-E286)),ABS(X273-E286))</f>
        <v>30</v>
      </c>
      <c r="Y274" s="3">
        <f>IF(ABS(Y273-E286)&gt;180,IF(ABS(Y273-E286)&gt;360,ABS(Y273-E286)-360,360-ABS(Y273-E286)),ABS(Y273-E286))</f>
        <v>20</v>
      </c>
      <c r="Z274" s="3">
        <f>IF(ABS(Z273-E286)&gt;180,IF(ABS(Z273-E286)&gt;360,ABS(Z273-E286)-360,360-ABS(Z273-E286)),ABS(Z273-E286))</f>
        <v>10</v>
      </c>
      <c r="AA274" s="3">
        <f>IF(ABS(AA273-E286)&gt;180,IF(ABS(AA273-E286)&gt;360,ABS(AA273-E286)-360,360-ABS(AA273-E286)),ABS(AA273-E286))</f>
        <v>0</v>
      </c>
      <c r="AB274" s="3">
        <f>IF(ABS(AB273-E286)&gt;180,IF(ABS(AB273-E286)&gt;360,ABS(AB273-E286)-360,360-ABS(AB273-E286)),ABS(AB273-E286))</f>
        <v>10</v>
      </c>
      <c r="AC274" s="3">
        <f>IF(ABS(AC273-E286)&gt;180,IF(ABS(AC273-E286)&gt;360,ABS(AC273-E286)-360,360-ABS(AC273-E286)),ABS(AC273-E286))</f>
        <v>20</v>
      </c>
      <c r="AD274" s="3">
        <f>IF(ABS(AD273-E286)&gt;180,IF(ABS(AD273-E286)&gt;360,ABS(AD273-E286)-360,360-ABS(AD273-E286)),ABS(AD273-E286))</f>
        <v>30</v>
      </c>
      <c r="AE274" s="3">
        <f>IF(ABS(AE273-E286)&gt;180,IF(ABS(AE273-E286)&gt;360,ABS(AE273-E286)-360,360-ABS(AE273-E286)),ABS(AE273-E286))</f>
        <v>40</v>
      </c>
      <c r="AF274" s="3">
        <f>IF(ABS(AF273-E286)&gt;180,IF(ABS(AF273-E286)&gt;360,ABS(AF273-E286)-360,360-ABS(AF273-E286)),ABS(AF273-E286))</f>
        <v>50</v>
      </c>
      <c r="AG274" s="3">
        <f>IF(ABS(AG273-E286)&gt;180,IF(ABS(AG273-E286)&gt;360,ABS(AG273-E286)-360,360-ABS(AG273-E286)),ABS(AG273-E286))</f>
        <v>60</v>
      </c>
      <c r="AH274" s="3">
        <f>IF(ABS(AH273-E286)&gt;180,IF(ABS(AH273-E286)&gt;360,ABS(AH273-E286)-360,360-ABS(AH273-E286)),ABS(AH273-E286))</f>
        <v>70</v>
      </c>
      <c r="AI274" s="3">
        <f>IF(ABS(AI273-E286)&gt;180,IF(ABS(AI273-E286)&gt;360,ABS(AI273-E286)-360,360-ABS(AI273-E286)),ABS(AI273-E286))</f>
        <v>80</v>
      </c>
      <c r="AJ274" s="3">
        <f>IF(ABS(AJ273-E286)&gt;180,IF(ABS(AJ273-E286)&gt;360,ABS(AJ273-E286)-360,360-ABS(AJ273-E286)),ABS(AJ273-E286))</f>
        <v>90</v>
      </c>
      <c r="AK274" s="3">
        <f>IF(ABS(AK273-E286)&gt;180,IF(ABS(AK273-E286)&gt;360,ABS(AK273-E286)-360,360-ABS(AK273-E286)),ABS(AK273-E286))</f>
        <v>100</v>
      </c>
      <c r="AL274" s="3">
        <f>IF(ABS(AL273-E286)&gt;180,IF(ABS(AL273-E286)&gt;360,ABS(AL273-E286)-360,360-ABS(AL273-E286)),ABS(AL273-E286))</f>
        <v>110</v>
      </c>
      <c r="AM274" s="3">
        <f>IF(ABS(AM273-E286)&gt;180,IF(ABS(AM273-E286)&gt;360,ABS(AM273-E286)-360,360-ABS(AM273-E286)),ABS(AM273-E286))</f>
        <v>120</v>
      </c>
      <c r="AN274" s="3">
        <f>IF(ABS(AN273-E286)&gt;180,IF(ABS(AN273-E286)&gt;360,ABS(AN273-E286)-360,360-ABS(AN273-E286)),ABS(AN273-E286))</f>
        <v>130</v>
      </c>
      <c r="AO274" s="3">
        <f>IF(ABS(AO273-E286)&gt;180,IF(ABS(AO273-E286)&gt;360,ABS(AO273-E286)-360,360-ABS(AO273-E286)),ABS(AO273-E286))</f>
        <v>140</v>
      </c>
      <c r="AP274" s="3">
        <f>IF(ABS(AP273-E286)&gt;180,IF(ABS(AP273-E286)&gt;360,ABS(AP273-E286)-360,360-ABS(AP273-E286)),ABS(AP273-E286))</f>
        <v>150</v>
      </c>
      <c r="AQ274" s="3">
        <f>IF(ABS(AQ273-E286)&gt;180,IF(ABS(AQ273-E286)&gt;360,ABS(AQ273-E286)-360,360-ABS(AQ273-E286)),ABS(AQ273-E286))</f>
        <v>160</v>
      </c>
      <c r="AR274" s="3">
        <f>IF(ABS(AR273-E286)&gt;180,IF(ABS(AR273-E286)&gt;360,ABS(AR273-E286)-360,360-ABS(AR273-E286)),ABS(AR273-E286))</f>
        <v>170</v>
      </c>
    </row>
    <row r="275" spans="2:44" ht="15.75" customHeight="1" x14ac:dyDescent="0.2">
      <c r="G275" s="3" t="s">
        <v>736</v>
      </c>
    </row>
    <row r="276" spans="2:44" ht="15.75" customHeight="1" x14ac:dyDescent="0.2">
      <c r="B276" s="3" t="s">
        <v>791</v>
      </c>
      <c r="E276" s="3">
        <v>100</v>
      </c>
      <c r="G276" s="3">
        <v>90</v>
      </c>
      <c r="I276" s="3" t="e">
        <f>IF(DEGREES(ACOS(SIN(RADIANS(G276))*SIN(RADIANS(E284))+COS(RADIANS(G276))*COS(RADIANS(E284))*COS(RADIANS(I274))))&gt;90,0,$F$4*$F$5/E283^2*(SIN(RADIANS(G276))*SIN(RADIANS(E284))+COS(RADIANS(G276))*COS(RADIANS(E284))*COS(RADIANS(I274))))</f>
        <v>#DIV/0!</v>
      </c>
      <c r="J276" s="3" t="e">
        <f>IF(DEGREES(ACOS(SIN(RADIANS(G276))*SIN(RADIANS(E284))+COS(RADIANS(G276))*COS(RADIANS(E284))*COS(RADIANS(J274))))&gt;90,0,$F$4*$F$5/E283^2*(SIN(RADIANS(G276))*SIN(RADIANS(E284))+COS(RADIANS(G276))*COS(RADIANS(E284))*COS(RADIANS(J274))))</f>
        <v>#DIV/0!</v>
      </c>
      <c r="K276" s="3" t="e">
        <f>IF(DEGREES(ACOS(SIN(RADIANS(G276))*SIN(RADIANS(E284))+COS(RADIANS(G276))*COS(RADIANS(E284))*COS(RADIANS(K274))))&gt;90,0,$F$4*$F$5/E283^2*(SIN(RADIANS(G276))*SIN(RADIANS(E284))+COS(RADIANS(G276))*COS(RADIANS(E284))*COS(RADIANS(K274))))</f>
        <v>#DIV/0!</v>
      </c>
      <c r="L276" s="3" t="e">
        <f>IF(DEGREES(ACOS(SIN(RADIANS(G276))*SIN(RADIANS(E284))+COS(RADIANS(G276))*COS(RADIANS(E284))*COS(RADIANS(L274))))&gt;90,0,$F$4*$F$5/E283^2*(SIN(RADIANS(G276))*SIN(RADIANS(E284))+COS(RADIANS(G276))*COS(RADIANS(E284))*COS(RADIANS(L274))))</f>
        <v>#DIV/0!</v>
      </c>
      <c r="M276" s="3" t="e">
        <f>IF(DEGREES(ACOS(SIN(RADIANS(G276))*SIN(RADIANS(E284))+COS(RADIANS(G276))*COS(RADIANS(E284))*COS(RADIANS(M274))))&gt;90,0,$F$4*$F$5/E283^2*(SIN(RADIANS(G276))*SIN(RADIANS(E284))+COS(RADIANS(G276))*COS(RADIANS(E284))*COS(RADIANS(M274))))</f>
        <v>#DIV/0!</v>
      </c>
      <c r="N276" s="3" t="e">
        <f>IF(DEGREES(ACOS(SIN(RADIANS(G276))*SIN(RADIANS(E284))+COS(RADIANS(G276))*COS(RADIANS(E284))*COS(RADIANS(N274))))&gt;90,0,$F$4*$F$5/E283^2*(SIN(RADIANS(G276))*SIN(RADIANS(E284))+COS(RADIANS(G276))*COS(RADIANS(E284))*COS(RADIANS(N274))))</f>
        <v>#DIV/0!</v>
      </c>
      <c r="O276" s="3" t="e">
        <f>IF(DEGREES(ACOS(SIN(RADIANS(G276))*SIN(RADIANS(E284))+COS(RADIANS(G276))*COS(RADIANS(E284))*COS(RADIANS(O274))))&gt;90,0,$F$4*$F$5/E283^2*(SIN(RADIANS(G276))*SIN(RADIANS(E284))+COS(RADIANS(G276))*COS(RADIANS(E284))*COS(RADIANS(O274))))</f>
        <v>#DIV/0!</v>
      </c>
      <c r="P276" s="3" t="e">
        <f>IF(DEGREES(ACOS(SIN(RADIANS(G276))*SIN(RADIANS(E284))+COS(RADIANS(G276))*COS(RADIANS(E284))*COS(RADIANS(P274))))&gt;90,0,$F$4*$F$5/E283^2*(SIN(RADIANS(G276))*SIN(RADIANS(E284))+COS(RADIANS(G276))*COS(RADIANS(E284))*COS(RADIANS(P274))))</f>
        <v>#DIV/0!</v>
      </c>
      <c r="Q276" s="3" t="e">
        <f>IF(DEGREES(ACOS(SIN(RADIANS(G276))*SIN(RADIANS(E284))+COS(RADIANS(G276))*COS(RADIANS(E284))*COS(RADIANS(Q274))))&gt;90,0,$F$4*$F$5/E283^2*(SIN(RADIANS(G276))*SIN(RADIANS(E284))+COS(RADIANS(G276))*COS(RADIANS(E284))*COS(RADIANS(Q274))))</f>
        <v>#DIV/0!</v>
      </c>
      <c r="R276" s="3" t="e">
        <f>IF(DEGREES(ACOS(SIN(RADIANS(G276))*SIN(RADIANS(E284))+COS(RADIANS(G276))*COS(RADIANS(E284))*COS(RADIANS(R274))))&gt;90,0,$F$4*$F$5/E283^2*(SIN(RADIANS(G276))*SIN(RADIANS(E284))+COS(RADIANS(G276))*COS(RADIANS(E284))*COS(RADIANS(R274))))</f>
        <v>#DIV/0!</v>
      </c>
      <c r="S276" s="3" t="e">
        <f>IF(DEGREES(ACOS(SIN(RADIANS(G276))*SIN(RADIANS(E284))+COS(RADIANS(G276))*COS(RADIANS(E284))*COS(RADIANS(S274))))&gt;90,0,$F$4*$F$5/E283^2*(SIN(RADIANS(G276))*SIN(RADIANS(E284))+COS(RADIANS(G276))*COS(RADIANS(E284))*COS(RADIANS(S274))))</f>
        <v>#DIV/0!</v>
      </c>
      <c r="T276" s="3" t="e">
        <f>IF(DEGREES(ACOS(SIN(RADIANS(G276))*SIN(RADIANS(E284))+COS(RADIANS(G276))*COS(RADIANS(E284))*COS(RADIANS(T274))))&gt;90,0,$F$4*$F$5/E283^2*(SIN(RADIANS(G276))*SIN(RADIANS(E284))+COS(RADIANS(G276))*COS(RADIANS(E284))*COS(RADIANS(T274))))</f>
        <v>#DIV/0!</v>
      </c>
      <c r="U276" s="3" t="e">
        <f>IF(DEGREES(ACOS(SIN(RADIANS(G276))*SIN(RADIANS(E284))+COS(RADIANS(G276))*COS(RADIANS(E284))*COS(RADIANS(U274))))&gt;90,0,$F$4*$F$5/E283^2*(SIN(RADIANS(G276))*SIN(RADIANS(E284))+COS(RADIANS(G276))*COS(RADIANS(E284))*COS(RADIANS(U274))))</f>
        <v>#DIV/0!</v>
      </c>
      <c r="V276" s="3" t="e">
        <f>IF(DEGREES(ACOS(SIN(RADIANS(G276))*SIN(RADIANS(E284))+COS(RADIANS(G276))*COS(RADIANS(E284))*COS(RADIANS(V274))))&gt;90,0,$F$4*$F$5/E283^2*(SIN(RADIANS(G276))*SIN(RADIANS(E284))+COS(RADIANS(G276))*COS(RADIANS(E284))*COS(RADIANS(V274))))</f>
        <v>#DIV/0!</v>
      </c>
      <c r="W276" s="3" t="e">
        <f>IF(DEGREES(ACOS(SIN(RADIANS(G276))*SIN(RADIANS(E284))+COS(RADIANS(G276))*COS(RADIANS(E284))*COS(RADIANS(W274))))&gt;90,0,$F$4*$F$5/E283^2*(SIN(RADIANS(G276))*SIN(RADIANS(E284))+COS(RADIANS(G276))*COS(RADIANS(E284))*COS(RADIANS(W274))))</f>
        <v>#DIV/0!</v>
      </c>
      <c r="X276" s="3" t="e">
        <f>IF(DEGREES(ACOS(SIN(RADIANS(G276))*SIN(RADIANS(E284))+COS(RADIANS(G276))*COS(RADIANS(E284))*COS(RADIANS(X274))))&gt;90,0,$F$4*$F$5/E283^2*(SIN(RADIANS(G276))*SIN(RADIANS(E284))+COS(RADIANS(G276))*COS(RADIANS(E284))*COS(RADIANS(X274))))</f>
        <v>#DIV/0!</v>
      </c>
      <c r="Y276" s="3" t="e">
        <f>IF(DEGREES(ACOS(SIN(RADIANS(G276))*SIN(RADIANS(E284))+COS(RADIANS(G276))*COS(RADIANS(E284))*COS(RADIANS(Y274))))&gt;90,0,$F$4*$F$5/E283^2*(SIN(RADIANS(G276))*SIN(RADIANS(E284))+COS(RADIANS(G276))*COS(RADIANS(E284))*COS(RADIANS(Y274))))</f>
        <v>#DIV/0!</v>
      </c>
      <c r="Z276" s="3" t="e">
        <f>IF(DEGREES(ACOS(SIN(RADIANS(G276))*SIN(RADIANS(E284))+COS(RADIANS(G276))*COS(RADIANS(E284))*COS(RADIANS(Z274))))&gt;90,0,$F$4*$F$5/E283^2*(SIN(RADIANS(G276))*SIN(RADIANS(E284))+COS(RADIANS(G276))*COS(RADIANS(E284))*COS(RADIANS(Z274))))</f>
        <v>#DIV/0!</v>
      </c>
      <c r="AA276" s="3" t="e">
        <f>IF(DEGREES(ACOS(SIN(RADIANS(G276))*SIN(RADIANS(E284))+COS(RADIANS(G276))*COS(RADIANS(E284))*COS(RADIANS(AA274))))&gt;90,0,$F$4*$F$5/E283^2*(SIN(RADIANS(G276))*SIN(RADIANS(E284))+COS(RADIANS(G276))*COS(RADIANS(E284))*COS(RADIANS(AA274))))</f>
        <v>#DIV/0!</v>
      </c>
      <c r="AB276" s="3" t="e">
        <f>IF(DEGREES(ACOS(SIN(RADIANS(G276))*SIN(RADIANS(E284))+COS(RADIANS(G276))*COS(RADIANS(E284))*COS(RADIANS(AB274))))&gt;90,0,$F$4*$F$5/E283^2*(SIN(RADIANS(G276))*SIN(RADIANS(E284))+COS(RADIANS(G276))*COS(RADIANS(E284))*COS(RADIANS(AB274))))</f>
        <v>#DIV/0!</v>
      </c>
      <c r="AC276" s="3" t="e">
        <f>IF(DEGREES(ACOS(SIN(RADIANS(G276))*SIN(RADIANS(E284))+COS(RADIANS(G276))*COS(RADIANS(E284))*COS(RADIANS(AC274))))&gt;90,0,$F$4*$F$5/E283^2*(SIN(RADIANS(G276))*SIN(RADIANS(E284))+COS(RADIANS(G276))*COS(RADIANS(E284))*COS(RADIANS(AC274))))</f>
        <v>#DIV/0!</v>
      </c>
      <c r="AD276" s="3" t="e">
        <f>IF(DEGREES(ACOS(SIN(RADIANS(G276))*SIN(RADIANS(E284))+COS(RADIANS(G276))*COS(RADIANS(E284))*COS(RADIANS(AD274))))&gt;90,0,$F$4*$F$5/E283^2*(SIN(RADIANS(G276))*SIN(RADIANS(E284))+COS(RADIANS(G276))*COS(RADIANS(E284))*COS(RADIANS(AD274))))</f>
        <v>#DIV/0!</v>
      </c>
      <c r="AE276" s="3" t="e">
        <f>IF(DEGREES(ACOS(SIN(RADIANS(G276))*SIN(RADIANS(E284))+COS(RADIANS(G276))*COS(RADIANS(E284))*COS(RADIANS(AE274))))&gt;90,0,$F$4*$F$5/E283^2*(SIN(RADIANS(G276))*SIN(RADIANS(E284))+COS(RADIANS(G276))*COS(RADIANS(E284))*COS(RADIANS(AE274))))</f>
        <v>#DIV/0!</v>
      </c>
      <c r="AF276" s="3" t="e">
        <f>IF(DEGREES(ACOS(SIN(RADIANS(G276))*SIN(RADIANS(E284))+COS(RADIANS(G276))*COS(RADIANS(E284))*COS(RADIANS(AF274))))&gt;90,0,$F$4*$F$5/E283^2*(SIN(RADIANS(G276))*SIN(RADIANS(E284))+COS(RADIANS(G276))*COS(RADIANS(E284))*COS(RADIANS(AF274))))</f>
        <v>#DIV/0!</v>
      </c>
      <c r="AG276" s="3" t="e">
        <f>IF(DEGREES(ACOS(SIN(RADIANS(G276))*SIN(RADIANS(E284))+COS(RADIANS(G276))*COS(RADIANS(E284))*COS(RADIANS(AG274))))&gt;90,0,$F$4*$F$5/E283^2*(SIN(RADIANS(G276))*SIN(RADIANS(E284))+COS(RADIANS(G276))*COS(RADIANS(E284))*COS(RADIANS(AG274))))</f>
        <v>#DIV/0!</v>
      </c>
      <c r="AH276" s="3" t="e">
        <f>IF(DEGREES(ACOS(SIN(RADIANS(G276))*SIN(RADIANS(E284))+COS(RADIANS(G276))*COS(RADIANS(E284))*COS(RADIANS(AH274))))&gt;90,0,$F$4*$F$5/E283^2*(SIN(RADIANS(G276))*SIN(RADIANS(E284))+COS(RADIANS(G276))*COS(RADIANS(E284))*COS(RADIANS(AH274))))</f>
        <v>#DIV/0!</v>
      </c>
      <c r="AI276" s="3" t="e">
        <f>IF(DEGREES(ACOS(SIN(RADIANS(G276))*SIN(RADIANS(E284))+COS(RADIANS(G276))*COS(RADIANS(E284))*COS(RADIANS(AI274))))&gt;90,0,$F$4*$F$5/E283^2*(SIN(RADIANS(G276))*SIN(RADIANS(E284))+COS(RADIANS(G276))*COS(RADIANS(E284))*COS(RADIANS(AI274))))</f>
        <v>#DIV/0!</v>
      </c>
      <c r="AJ276" s="3" t="e">
        <f>IF(DEGREES(ACOS(SIN(RADIANS(G276))*SIN(RADIANS(E284))+COS(RADIANS(G276))*COS(RADIANS(E284))*COS(RADIANS(AJ274))))&gt;90,0,$F$4*$F$5/E283^2*(SIN(RADIANS(G276))*SIN(RADIANS(E284))+COS(RADIANS(G276))*COS(RADIANS(E284))*COS(RADIANS(AJ274))))</f>
        <v>#DIV/0!</v>
      </c>
      <c r="AK276" s="3" t="e">
        <f>IF(DEGREES(ACOS(SIN(RADIANS(G276))*SIN(RADIANS(E284))+COS(RADIANS(G276))*COS(RADIANS(E284))*COS(RADIANS(AK274))))&gt;90,0,$F$4*$F$5/E283^2*(SIN(RADIANS(G276))*SIN(RADIANS(E284))+COS(RADIANS(G276))*COS(RADIANS(E284))*COS(RADIANS(AK274))))</f>
        <v>#DIV/0!</v>
      </c>
      <c r="AL276" s="3" t="e">
        <f>IF(DEGREES(ACOS(SIN(RADIANS(G276))*SIN(RADIANS(E284))+COS(RADIANS(G276))*COS(RADIANS(E284))*COS(RADIANS(AL274))))&gt;90,0,$F$4*$F$5/E283^2*(SIN(RADIANS(G276))*SIN(RADIANS(E284))+COS(RADIANS(G276))*COS(RADIANS(E284))*COS(RADIANS(AL274))))</f>
        <v>#DIV/0!</v>
      </c>
      <c r="AM276" s="3" t="e">
        <f>IF(DEGREES(ACOS(SIN(RADIANS(G276))*SIN(RADIANS(E284))+COS(RADIANS(G276))*COS(RADIANS(E284))*COS(RADIANS(AM274))))&gt;90,0,$F$4*$F$5/E283^2*(SIN(RADIANS(G276))*SIN(RADIANS(E284))+COS(RADIANS(G276))*COS(RADIANS(E284))*COS(RADIANS(AM274))))</f>
        <v>#DIV/0!</v>
      </c>
      <c r="AN276" s="3" t="e">
        <f>IF(DEGREES(ACOS(SIN(RADIANS(G276))*SIN(RADIANS(E284))+COS(RADIANS(G276))*COS(RADIANS(E284))*COS(RADIANS(AN274))))&gt;90,0,$F$4*$F$5/E283^2*(SIN(RADIANS(G276))*SIN(RADIANS(E284))+COS(RADIANS(G276))*COS(RADIANS(E284))*COS(RADIANS(AN274))))</f>
        <v>#DIV/0!</v>
      </c>
      <c r="AO276" s="3" t="e">
        <f>IF(DEGREES(ACOS(SIN(RADIANS(G276))*SIN(RADIANS(E284))+COS(RADIANS(G276))*COS(RADIANS(E284))*COS(RADIANS(AO274))))&gt;90,0,$F$4*$F$5/E283^2*(SIN(RADIANS(G276))*SIN(RADIANS(E284))+COS(RADIANS(G276))*COS(RADIANS(E284))*COS(RADIANS(AO274))))</f>
        <v>#DIV/0!</v>
      </c>
      <c r="AP276" s="3" t="e">
        <f>IF(DEGREES(ACOS(SIN(RADIANS(G276))*SIN(RADIANS(E284))+COS(RADIANS(G276))*COS(RADIANS(E284))*COS(RADIANS(AP274))))&gt;90,0,$F$4*$F$5/E283^2*(SIN(RADIANS(G276))*SIN(RADIANS(E284))+COS(RADIANS(G276))*COS(RADIANS(E284))*COS(RADIANS(AP274))))</f>
        <v>#DIV/0!</v>
      </c>
      <c r="AQ276" s="3" t="e">
        <f>IF(DEGREES(ACOS(SIN(RADIANS(G276))*SIN(RADIANS(E284))+COS(RADIANS(G276))*COS(RADIANS(E284))*COS(RADIANS(AQ274))))&gt;90,0,$F$4*$F$5/E283^2*(SIN(RADIANS(G276))*SIN(RADIANS(E284))+COS(RADIANS(G276))*COS(RADIANS(E284))*COS(RADIANS(AQ274))))</f>
        <v>#DIV/0!</v>
      </c>
      <c r="AR276" s="3" t="e">
        <f>IF(DEGREES(ACOS(SIN(RADIANS(G276))*SIN(RADIANS(E284))+COS(RADIANS(G276))*COS(RADIANS(E284))*COS(RADIANS(AR274))))&gt;90,0,$F$4*$F$5/E283^2*(SIN(RADIANS(G276))*SIN(RADIANS(E284))+COS(RADIANS(G276))*COS(RADIANS(E284))*COS(RADIANS(AR274))))</f>
        <v>#DIV/0!</v>
      </c>
    </row>
    <row r="277" spans="2:44" ht="15.75" customHeight="1" x14ac:dyDescent="0.2">
      <c r="B277" s="3" t="s">
        <v>728</v>
      </c>
      <c r="E277" s="3">
        <f t="array" ref="E277">INDEX($D$1751:$AM$1751,0,MATCH(E276-IF(E276&lt;360,0,360),$D$1700:$AM$1700,0))+IF(E276&gt;350,360,0)</f>
        <v>100</v>
      </c>
      <c r="G277" s="3">
        <v>80</v>
      </c>
      <c r="I277" s="3">
        <f>IF(DEGREES(ACOS(SIN(RADIANS(G277))*SIN(RADIANS(E284))+COS(RADIANS(G277))*COS(RADIANS(E284))*COS(RADIANS(I274))))&gt;90,0,$F$4*$F$5/E283^2*(SIN(RADIANS(G277))*SIN(RADIANS(E284))+COS(RADIANS(G277))*COS(RADIANS(E284))*COS(RADIANS(I274))))</f>
        <v>0</v>
      </c>
      <c r="J277" s="3">
        <f>IF(DEGREES(ACOS(SIN(RADIANS(G277))*SIN(RADIANS(E284))+COS(RADIANS(G277))*COS(RADIANS(E284))*COS(RADIANS(J274))))&gt;90,0,$F$4*$F$5/E283^2*(SIN(RADIANS(G277))*SIN(RADIANS(E284))+COS(RADIANS(G277))*COS(RADIANS(E284))*COS(RADIANS(J274))))</f>
        <v>0</v>
      </c>
      <c r="K277" s="3">
        <f>IF(DEGREES(ACOS(SIN(RADIANS(G277))*SIN(RADIANS(E284))+COS(RADIANS(G277))*COS(RADIANS(E284))*COS(RADIANS(K274))))&gt;90,0,$F$4*$F$5/E283^2*(SIN(RADIANS(G277))*SIN(RADIANS(E284))+COS(RADIANS(G277))*COS(RADIANS(E284))*COS(RADIANS(K274))))</f>
        <v>0</v>
      </c>
      <c r="L277" s="3">
        <f>IF(DEGREES(ACOS(SIN(RADIANS(G277))*SIN(RADIANS(E284))+COS(RADIANS(G277))*COS(RADIANS(E284))*COS(RADIANS(L274))))&gt;90,0,$F$4*$F$5/E283^2*(SIN(RADIANS(G277))*SIN(RADIANS(E284))+COS(RADIANS(G277))*COS(RADIANS(E284))*COS(RADIANS(L274))))</f>
        <v>0</v>
      </c>
      <c r="M277" s="3">
        <f>IF(DEGREES(ACOS(SIN(RADIANS(G277))*SIN(RADIANS(E284))+COS(RADIANS(G277))*COS(RADIANS(E284))*COS(RADIANS(M274))))&gt;90,0,$F$4*$F$5/E283^2*(SIN(RADIANS(G277))*SIN(RADIANS(E284))+COS(RADIANS(G277))*COS(RADIANS(E284))*COS(RADIANS(M274))))</f>
        <v>0</v>
      </c>
      <c r="N277" s="3">
        <f>IF(DEGREES(ACOS(SIN(RADIANS(G277))*SIN(RADIANS(E284))+COS(RADIANS(G277))*COS(RADIANS(E284))*COS(RADIANS(N274))))&gt;90,0,$F$4*$F$5/E283^2*(SIN(RADIANS(G277))*SIN(RADIANS(E284))+COS(RADIANS(G277))*COS(RADIANS(E284))*COS(RADIANS(N274))))</f>
        <v>0</v>
      </c>
      <c r="O277" s="3">
        <f>IF(DEGREES(ACOS(SIN(RADIANS(G277))*SIN(RADIANS(E284))+COS(RADIANS(G277))*COS(RADIANS(E284))*COS(RADIANS(O274))))&gt;90,0,$F$4*$F$5/E283^2*(SIN(RADIANS(G277))*SIN(RADIANS(E284))+COS(RADIANS(G277))*COS(RADIANS(E284))*COS(RADIANS(O274))))</f>
        <v>0</v>
      </c>
      <c r="P277" s="3">
        <f>IF(DEGREES(ACOS(SIN(RADIANS(G277))*SIN(RADIANS(E284))+COS(RADIANS(G277))*COS(RADIANS(E284))*COS(RADIANS(P274))))&gt;90,0,$F$4*$F$5/E283^2*(SIN(RADIANS(G277))*SIN(RADIANS(E284))+COS(RADIANS(G277))*COS(RADIANS(E284))*COS(RADIANS(P274))))</f>
        <v>0</v>
      </c>
      <c r="Q277" s="3">
        <f>IF(DEGREES(ACOS(SIN(RADIANS(G277))*SIN(RADIANS(E284))+COS(RADIANS(G277))*COS(RADIANS(E284))*COS(RADIANS(Q274))))&gt;90,0,$F$4*$F$5/E283^2*(SIN(RADIANS(G277))*SIN(RADIANS(E284))+COS(RADIANS(G277))*COS(RADIANS(E284))*COS(RADIANS(Q274))))</f>
        <v>0</v>
      </c>
      <c r="R277" s="3" t="e">
        <f>IF(DEGREES(ACOS(SIN(RADIANS(G277))*SIN(RADIANS(E284))+COS(RADIANS(G277))*COS(RADIANS(E284))*COS(RADIANS(R274))))&gt;90,0,$F$4*$F$5/E283^2*(SIN(RADIANS(G277))*SIN(RADIANS(E284))+COS(RADIANS(G277))*COS(RADIANS(E284))*COS(RADIANS(R274))))</f>
        <v>#DIV/0!</v>
      </c>
      <c r="S277" s="3" t="e">
        <f>IF(DEGREES(ACOS(SIN(RADIANS(G277))*SIN(RADIANS(E284))+COS(RADIANS(G277))*COS(RADIANS(E284))*COS(RADIANS(S274))))&gt;90,0,$F$4*$F$5/E283^2*(SIN(RADIANS(G277))*SIN(RADIANS(E284))+COS(RADIANS(G277))*COS(RADIANS(E284))*COS(RADIANS(S274))))</f>
        <v>#DIV/0!</v>
      </c>
      <c r="T277" s="3" t="e">
        <f>IF(DEGREES(ACOS(SIN(RADIANS(G277))*SIN(RADIANS(E284))+COS(RADIANS(G277))*COS(RADIANS(E284))*COS(RADIANS(T274))))&gt;90,0,$F$4*$F$5/E283^2*(SIN(RADIANS(G277))*SIN(RADIANS(E284))+COS(RADIANS(G277))*COS(RADIANS(E284))*COS(RADIANS(T274))))</f>
        <v>#DIV/0!</v>
      </c>
      <c r="U277" s="3" t="e">
        <f>IF(DEGREES(ACOS(SIN(RADIANS(G277))*SIN(RADIANS(E284))+COS(RADIANS(G277))*COS(RADIANS(E284))*COS(RADIANS(U274))))&gt;90,0,$F$4*$F$5/E283^2*(SIN(RADIANS(G277))*SIN(RADIANS(E284))+COS(RADIANS(G277))*COS(RADIANS(E284))*COS(RADIANS(U274))))</f>
        <v>#DIV/0!</v>
      </c>
      <c r="V277" s="3" t="e">
        <f>IF(DEGREES(ACOS(SIN(RADIANS(G277))*SIN(RADIANS(E284))+COS(RADIANS(G277))*COS(RADIANS(E284))*COS(RADIANS(V274))))&gt;90,0,$F$4*$F$5/E283^2*(SIN(RADIANS(G277))*SIN(RADIANS(E284))+COS(RADIANS(G277))*COS(RADIANS(E284))*COS(RADIANS(V274))))</f>
        <v>#DIV/0!</v>
      </c>
      <c r="W277" s="3" t="e">
        <f>IF(DEGREES(ACOS(SIN(RADIANS(G277))*SIN(RADIANS(E284))+COS(RADIANS(G277))*COS(RADIANS(E284))*COS(RADIANS(W274))))&gt;90,0,$F$4*$F$5/E283^2*(SIN(RADIANS(G277))*SIN(RADIANS(E284))+COS(RADIANS(G277))*COS(RADIANS(E284))*COS(RADIANS(W274))))</f>
        <v>#DIV/0!</v>
      </c>
      <c r="X277" s="3" t="e">
        <f>IF(DEGREES(ACOS(SIN(RADIANS(G277))*SIN(RADIANS(E284))+COS(RADIANS(G277))*COS(RADIANS(E284))*COS(RADIANS(X274))))&gt;90,0,$F$4*$F$5/E283^2*(SIN(RADIANS(G277))*SIN(RADIANS(E284))+COS(RADIANS(G277))*COS(RADIANS(E284))*COS(RADIANS(X274))))</f>
        <v>#DIV/0!</v>
      </c>
      <c r="Y277" s="3" t="e">
        <f>IF(DEGREES(ACOS(SIN(RADIANS(G277))*SIN(RADIANS(E284))+COS(RADIANS(G277))*COS(RADIANS(E284))*COS(RADIANS(Y274))))&gt;90,0,$F$4*$F$5/E283^2*(SIN(RADIANS(G277))*SIN(RADIANS(E284))+COS(RADIANS(G277))*COS(RADIANS(E284))*COS(RADIANS(Y274))))</f>
        <v>#DIV/0!</v>
      </c>
      <c r="Z277" s="3" t="e">
        <f>IF(DEGREES(ACOS(SIN(RADIANS(G277))*SIN(RADIANS(E284))+COS(RADIANS(G277))*COS(RADIANS(E284))*COS(RADIANS(Z274))))&gt;90,0,$F$4*$F$5/E283^2*(SIN(RADIANS(G277))*SIN(RADIANS(E284))+COS(RADIANS(G277))*COS(RADIANS(E284))*COS(RADIANS(Z274))))</f>
        <v>#DIV/0!</v>
      </c>
      <c r="AA277" s="3" t="e">
        <f>IF(DEGREES(ACOS(SIN(RADIANS(G277))*SIN(RADIANS(E284))+COS(RADIANS(G277))*COS(RADIANS(E284))*COS(RADIANS(AA274))))&gt;90,0,$F$4*$F$5/E283^2*(SIN(RADIANS(G277))*SIN(RADIANS(E284))+COS(RADIANS(G277))*COS(RADIANS(E284))*COS(RADIANS(AA274))))</f>
        <v>#DIV/0!</v>
      </c>
      <c r="AB277" s="3" t="e">
        <f>IF(DEGREES(ACOS(SIN(RADIANS(G277))*SIN(RADIANS(E284))+COS(RADIANS(G277))*COS(RADIANS(E284))*COS(RADIANS(AB274))))&gt;90,0,$F$4*$F$5/E283^2*(SIN(RADIANS(G277))*SIN(RADIANS(E284))+COS(RADIANS(G277))*COS(RADIANS(E284))*COS(RADIANS(AB274))))</f>
        <v>#DIV/0!</v>
      </c>
      <c r="AC277" s="3" t="e">
        <f>IF(DEGREES(ACOS(SIN(RADIANS(G277))*SIN(RADIANS(E284))+COS(RADIANS(G277))*COS(RADIANS(E284))*COS(RADIANS(AC274))))&gt;90,0,$F$4*$F$5/E283^2*(SIN(RADIANS(G277))*SIN(RADIANS(E284))+COS(RADIANS(G277))*COS(RADIANS(E284))*COS(RADIANS(AC274))))</f>
        <v>#DIV/0!</v>
      </c>
      <c r="AD277" s="3" t="e">
        <f>IF(DEGREES(ACOS(SIN(RADIANS(G277))*SIN(RADIANS(E284))+COS(RADIANS(G277))*COS(RADIANS(E284))*COS(RADIANS(AD274))))&gt;90,0,$F$4*$F$5/E283^2*(SIN(RADIANS(G277))*SIN(RADIANS(E284))+COS(RADIANS(G277))*COS(RADIANS(E284))*COS(RADIANS(AD274))))</f>
        <v>#DIV/0!</v>
      </c>
      <c r="AE277" s="3" t="e">
        <f>IF(DEGREES(ACOS(SIN(RADIANS(G277))*SIN(RADIANS(E284))+COS(RADIANS(G277))*COS(RADIANS(E284))*COS(RADIANS(AE274))))&gt;90,0,$F$4*$F$5/E283^2*(SIN(RADIANS(G277))*SIN(RADIANS(E284))+COS(RADIANS(G277))*COS(RADIANS(E284))*COS(RADIANS(AE274))))</f>
        <v>#DIV/0!</v>
      </c>
      <c r="AF277" s="3" t="e">
        <f>IF(DEGREES(ACOS(SIN(RADIANS(G277))*SIN(RADIANS(E284))+COS(RADIANS(G277))*COS(RADIANS(E284))*COS(RADIANS(AF274))))&gt;90,0,$F$4*$F$5/E283^2*(SIN(RADIANS(G277))*SIN(RADIANS(E284))+COS(RADIANS(G277))*COS(RADIANS(E284))*COS(RADIANS(AF274))))</f>
        <v>#DIV/0!</v>
      </c>
      <c r="AG277" s="3" t="e">
        <f>IF(DEGREES(ACOS(SIN(RADIANS(G277))*SIN(RADIANS(E284))+COS(RADIANS(G277))*COS(RADIANS(E284))*COS(RADIANS(AG274))))&gt;90,0,$F$4*$F$5/E283^2*(SIN(RADIANS(G277))*SIN(RADIANS(E284))+COS(RADIANS(G277))*COS(RADIANS(E284))*COS(RADIANS(AG274))))</f>
        <v>#DIV/0!</v>
      </c>
      <c r="AH277" s="3" t="e">
        <f>IF(DEGREES(ACOS(SIN(RADIANS(G277))*SIN(RADIANS(E284))+COS(RADIANS(G277))*COS(RADIANS(E284))*COS(RADIANS(AH274))))&gt;90,0,$F$4*$F$5/E283^2*(SIN(RADIANS(G277))*SIN(RADIANS(E284))+COS(RADIANS(G277))*COS(RADIANS(E284))*COS(RADIANS(AH274))))</f>
        <v>#DIV/0!</v>
      </c>
      <c r="AI277" s="3" t="e">
        <f>IF(DEGREES(ACOS(SIN(RADIANS(G277))*SIN(RADIANS(E284))+COS(RADIANS(G277))*COS(RADIANS(E284))*COS(RADIANS(AI274))))&gt;90,0,$F$4*$F$5/E283^2*(SIN(RADIANS(G277))*SIN(RADIANS(E284))+COS(RADIANS(G277))*COS(RADIANS(E284))*COS(RADIANS(AI274))))</f>
        <v>#DIV/0!</v>
      </c>
      <c r="AJ277" s="3" t="e">
        <f>IF(DEGREES(ACOS(SIN(RADIANS(G277))*SIN(RADIANS(E284))+COS(RADIANS(G277))*COS(RADIANS(E284))*COS(RADIANS(AJ274))))&gt;90,0,$F$4*$F$5/E283^2*(SIN(RADIANS(G277))*SIN(RADIANS(E284))+COS(RADIANS(G277))*COS(RADIANS(E284))*COS(RADIANS(AJ274))))</f>
        <v>#DIV/0!</v>
      </c>
      <c r="AK277" s="3">
        <f>IF(DEGREES(ACOS(SIN(RADIANS(G277))*SIN(RADIANS(E284))+COS(RADIANS(G277))*COS(RADIANS(E284))*COS(RADIANS(AK274))))&gt;90,0,$F$4*$F$5/E283^2*(SIN(RADIANS(G277))*SIN(RADIANS(E284))+COS(RADIANS(G277))*COS(RADIANS(E284))*COS(RADIANS(AK274))))</f>
        <v>0</v>
      </c>
      <c r="AL277" s="3">
        <f>IF(DEGREES(ACOS(SIN(RADIANS(G277))*SIN(RADIANS(E284))+COS(RADIANS(G277))*COS(RADIANS(E284))*COS(RADIANS(AL274))))&gt;90,0,$F$4*$F$5/E283^2*(SIN(RADIANS(G277))*SIN(RADIANS(E284))+COS(RADIANS(G277))*COS(RADIANS(E284))*COS(RADIANS(AL274))))</f>
        <v>0</v>
      </c>
      <c r="AM277" s="3">
        <f>IF(DEGREES(ACOS(SIN(RADIANS(G277))*SIN(RADIANS(E284))+COS(RADIANS(G277))*COS(RADIANS(E284))*COS(RADIANS(AM274))))&gt;90,0,$F$4*$F$5/E283^2*(SIN(RADIANS(G277))*SIN(RADIANS(E284))+COS(RADIANS(G277))*COS(RADIANS(E284))*COS(RADIANS(AM274))))</f>
        <v>0</v>
      </c>
      <c r="AN277" s="3">
        <f>IF(DEGREES(ACOS(SIN(RADIANS(G277))*SIN(RADIANS(E284))+COS(RADIANS(G277))*COS(RADIANS(E284))*COS(RADIANS(AN274))))&gt;90,0,$F$4*$F$5/E283^2*(SIN(RADIANS(G277))*SIN(RADIANS(E284))+COS(RADIANS(G277))*COS(RADIANS(E284))*COS(RADIANS(AN274))))</f>
        <v>0</v>
      </c>
      <c r="AO277" s="3">
        <f>IF(DEGREES(ACOS(SIN(RADIANS(G277))*SIN(RADIANS(E284))+COS(RADIANS(G277))*COS(RADIANS(E284))*COS(RADIANS(AO274))))&gt;90,0,$F$4*$F$5/E283^2*(SIN(RADIANS(G277))*SIN(RADIANS(E284))+COS(RADIANS(G277))*COS(RADIANS(E284))*COS(RADIANS(AO274))))</f>
        <v>0</v>
      </c>
      <c r="AP277" s="3">
        <f>IF(DEGREES(ACOS(SIN(RADIANS(G277))*SIN(RADIANS(E284))+COS(RADIANS(G277))*COS(RADIANS(E284))*COS(RADIANS(AP274))))&gt;90,0,$F$4*$F$5/E283^2*(SIN(RADIANS(G277))*SIN(RADIANS(E284))+COS(RADIANS(G277))*COS(RADIANS(E284))*COS(RADIANS(AP274))))</f>
        <v>0</v>
      </c>
      <c r="AQ277" s="3">
        <f>IF(DEGREES(ACOS(SIN(RADIANS(G277))*SIN(RADIANS(E284))+COS(RADIANS(G277))*COS(RADIANS(E284))*COS(RADIANS(AQ274))))&gt;90,0,$F$4*$F$5/E283^2*(SIN(RADIANS(G277))*SIN(RADIANS(E284))+COS(RADIANS(G277))*COS(RADIANS(E284))*COS(RADIANS(AQ274))))</f>
        <v>0</v>
      </c>
      <c r="AR277" s="3">
        <f>IF(DEGREES(ACOS(SIN(RADIANS(G277))*SIN(RADIANS(E284))+COS(RADIANS(G277))*COS(RADIANS(E284))*COS(RADIANS(AR274))))&gt;90,0,$F$4*$F$5/E283^2*(SIN(RADIANS(G277))*SIN(RADIANS(E284))+COS(RADIANS(G277))*COS(RADIANS(E284))*COS(RADIANS(AR274))))</f>
        <v>0</v>
      </c>
    </row>
    <row r="278" spans="2:44" ht="15.75" customHeight="1" x14ac:dyDescent="0.2">
      <c r="B278" s="20" t="s">
        <v>784</v>
      </c>
      <c r="E278" s="3">
        <f>IF(E277-$F$13&lt;0,E277-$F$13+360,IF(E277-$F$13&gt;360,E277-$F$13-360,E277-$F$13))</f>
        <v>190</v>
      </c>
      <c r="G278" s="3">
        <v>70</v>
      </c>
      <c r="I278" s="3">
        <f>IF(DEGREES(ACOS(SIN(RADIANS(G278))*SIN(RADIANS(E284))+COS(RADIANS(G278))*COS(RADIANS(E284))*COS(RADIANS(I274))))&gt;90,0,$F$4*$F$5/E283^2*(SIN(RADIANS(G278))*SIN(RADIANS(E284))+COS(RADIANS(G278))*COS(RADIANS(E284))*COS(RADIANS(I274))))</f>
        <v>0</v>
      </c>
      <c r="J278" s="3">
        <f>IF(DEGREES(ACOS(SIN(RADIANS(G278))*SIN(RADIANS(E284))+COS(RADIANS(G278))*COS(RADIANS(E284))*COS(RADIANS(J274))))&gt;90,0,$F$4*$F$5/E283^2*(SIN(RADIANS(G278))*SIN(RADIANS(E284))+COS(RADIANS(G278))*COS(RADIANS(E284))*COS(RADIANS(J274))))</f>
        <v>0</v>
      </c>
      <c r="K278" s="3">
        <f>IF(DEGREES(ACOS(SIN(RADIANS(G278))*SIN(RADIANS(E284))+COS(RADIANS(G278))*COS(RADIANS(E284))*COS(RADIANS(K274))))&gt;90,0,$F$4*$F$5/E283^2*(SIN(RADIANS(G278))*SIN(RADIANS(E284))+COS(RADIANS(G278))*COS(RADIANS(E284))*COS(RADIANS(K274))))</f>
        <v>0</v>
      </c>
      <c r="L278" s="3">
        <f>IF(DEGREES(ACOS(SIN(RADIANS(G278))*SIN(RADIANS(E284))+COS(RADIANS(G278))*COS(RADIANS(E284))*COS(RADIANS(L274))))&gt;90,0,$F$4*$F$5/E283^2*(SIN(RADIANS(G278))*SIN(RADIANS(E284))+COS(RADIANS(G278))*COS(RADIANS(E284))*COS(RADIANS(L274))))</f>
        <v>0</v>
      </c>
      <c r="M278" s="3">
        <f>IF(DEGREES(ACOS(SIN(RADIANS(G278))*SIN(RADIANS(E284))+COS(RADIANS(G278))*COS(RADIANS(E284))*COS(RADIANS(M274))))&gt;90,0,$F$4*$F$5/E283^2*(SIN(RADIANS(G278))*SIN(RADIANS(E284))+COS(RADIANS(G278))*COS(RADIANS(E284))*COS(RADIANS(M274))))</f>
        <v>0</v>
      </c>
      <c r="N278" s="3">
        <f>IF(DEGREES(ACOS(SIN(RADIANS(G278))*SIN(RADIANS(E284))+COS(RADIANS(G278))*COS(RADIANS(E284))*COS(RADIANS(N274))))&gt;90,0,$F$4*$F$5/E283^2*(SIN(RADIANS(G278))*SIN(RADIANS(E284))+COS(RADIANS(G278))*COS(RADIANS(E284))*COS(RADIANS(N274))))</f>
        <v>0</v>
      </c>
      <c r="O278" s="3">
        <f>IF(DEGREES(ACOS(SIN(RADIANS(G278))*SIN(RADIANS(E284))+COS(RADIANS(G278))*COS(RADIANS(E284))*COS(RADIANS(O274))))&gt;90,0,$F$4*$F$5/E283^2*(SIN(RADIANS(G278))*SIN(RADIANS(E284))+COS(RADIANS(G278))*COS(RADIANS(E284))*COS(RADIANS(O274))))</f>
        <v>0</v>
      </c>
      <c r="P278" s="3">
        <f>IF(DEGREES(ACOS(SIN(RADIANS(G278))*SIN(RADIANS(E284))+COS(RADIANS(G278))*COS(RADIANS(E284))*COS(RADIANS(P274))))&gt;90,0,$F$4*$F$5/E283^2*(SIN(RADIANS(G278))*SIN(RADIANS(E284))+COS(RADIANS(G278))*COS(RADIANS(E284))*COS(RADIANS(P274))))</f>
        <v>0</v>
      </c>
      <c r="Q278" s="3">
        <f>IF(DEGREES(ACOS(SIN(RADIANS(G278))*SIN(RADIANS(E284))+COS(RADIANS(G278))*COS(RADIANS(E284))*COS(RADIANS(Q274))))&gt;90,0,$F$4*$F$5/E283^2*(SIN(RADIANS(G278))*SIN(RADIANS(E284))+COS(RADIANS(G278))*COS(RADIANS(E284))*COS(RADIANS(Q274))))</f>
        <v>0</v>
      </c>
      <c r="R278" s="3" t="e">
        <f>IF(DEGREES(ACOS(SIN(RADIANS(G278))*SIN(RADIANS(E284))+COS(RADIANS(G278))*COS(RADIANS(E284))*COS(RADIANS(R274))))&gt;90,0,$F$4*$F$5/E283^2*(SIN(RADIANS(G278))*SIN(RADIANS(E284))+COS(RADIANS(G278))*COS(RADIANS(E284))*COS(RADIANS(R274))))</f>
        <v>#DIV/0!</v>
      </c>
      <c r="S278" s="3" t="e">
        <f>IF(DEGREES(ACOS(SIN(RADIANS(G278))*SIN(RADIANS(E284))+COS(RADIANS(G278))*COS(RADIANS(E284))*COS(RADIANS(S274))))&gt;90,0,$F$4*$F$5/E283^2*(SIN(RADIANS(G278))*SIN(RADIANS(E284))+COS(RADIANS(G278))*COS(RADIANS(E284))*COS(RADIANS(S274))))</f>
        <v>#DIV/0!</v>
      </c>
      <c r="T278" s="3" t="e">
        <f>IF(DEGREES(ACOS(SIN(RADIANS(G278))*SIN(RADIANS(E284))+COS(RADIANS(G278))*COS(RADIANS(E284))*COS(RADIANS(T274))))&gt;90,0,$F$4*$F$5/E283^2*(SIN(RADIANS(G278))*SIN(RADIANS(E284))+COS(RADIANS(G278))*COS(RADIANS(E284))*COS(RADIANS(T274))))</f>
        <v>#DIV/0!</v>
      </c>
      <c r="U278" s="3" t="e">
        <f>IF(DEGREES(ACOS(SIN(RADIANS(G278))*SIN(RADIANS(E284))+COS(RADIANS(G278))*COS(RADIANS(E284))*COS(RADIANS(U274))))&gt;90,0,$F$4*$F$5/E283^2*(SIN(RADIANS(G278))*SIN(RADIANS(E284))+COS(RADIANS(G278))*COS(RADIANS(E284))*COS(RADIANS(U274))))</f>
        <v>#DIV/0!</v>
      </c>
      <c r="V278" s="3" t="e">
        <f>IF(DEGREES(ACOS(SIN(RADIANS(G278))*SIN(RADIANS(E284))+COS(RADIANS(G278))*COS(RADIANS(E284))*COS(RADIANS(V274))))&gt;90,0,$F$4*$F$5/E283^2*(SIN(RADIANS(G278))*SIN(RADIANS(E284))+COS(RADIANS(G278))*COS(RADIANS(E284))*COS(RADIANS(V274))))</f>
        <v>#DIV/0!</v>
      </c>
      <c r="W278" s="3" t="e">
        <f>IF(DEGREES(ACOS(SIN(RADIANS(G278))*SIN(RADIANS(E284))+COS(RADIANS(G278))*COS(RADIANS(E284))*COS(RADIANS(W274))))&gt;90,0,$F$4*$F$5/E283^2*(SIN(RADIANS(G278))*SIN(RADIANS(E284))+COS(RADIANS(G278))*COS(RADIANS(E284))*COS(RADIANS(W274))))</f>
        <v>#DIV/0!</v>
      </c>
      <c r="X278" s="3" t="e">
        <f>IF(DEGREES(ACOS(SIN(RADIANS(G278))*SIN(RADIANS(E284))+COS(RADIANS(G278))*COS(RADIANS(E284))*COS(RADIANS(X274))))&gt;90,0,$F$4*$F$5/E283^2*(SIN(RADIANS(G278))*SIN(RADIANS(E284))+COS(RADIANS(G278))*COS(RADIANS(E284))*COS(RADIANS(X274))))</f>
        <v>#DIV/0!</v>
      </c>
      <c r="Y278" s="3" t="e">
        <f>IF(DEGREES(ACOS(SIN(RADIANS(G278))*SIN(RADIANS(E284))+COS(RADIANS(G278))*COS(RADIANS(E284))*COS(RADIANS(Y274))))&gt;90,0,$F$4*$F$5/E283^2*(SIN(RADIANS(G278))*SIN(RADIANS(E284))+COS(RADIANS(G278))*COS(RADIANS(E284))*COS(RADIANS(Y274))))</f>
        <v>#DIV/0!</v>
      </c>
      <c r="Z278" s="3" t="e">
        <f>IF(DEGREES(ACOS(SIN(RADIANS(G278))*SIN(RADIANS(E284))+COS(RADIANS(G278))*COS(RADIANS(E284))*COS(RADIANS(Z274))))&gt;90,0,$F$4*$F$5/E283^2*(SIN(RADIANS(G278))*SIN(RADIANS(E284))+COS(RADIANS(G278))*COS(RADIANS(E284))*COS(RADIANS(Z274))))</f>
        <v>#DIV/0!</v>
      </c>
      <c r="AA278" s="3" t="e">
        <f>IF(DEGREES(ACOS(SIN(RADIANS(G278))*SIN(RADIANS(E284))+COS(RADIANS(G278))*COS(RADIANS(E284))*COS(RADIANS(AA274))))&gt;90,0,$F$4*$F$5/E283^2*(SIN(RADIANS(G278))*SIN(RADIANS(E284))+COS(RADIANS(G278))*COS(RADIANS(E284))*COS(RADIANS(AA274))))</f>
        <v>#DIV/0!</v>
      </c>
      <c r="AB278" s="3" t="e">
        <f>IF(DEGREES(ACOS(SIN(RADIANS(G278))*SIN(RADIANS(E284))+COS(RADIANS(G278))*COS(RADIANS(E284))*COS(RADIANS(AB274))))&gt;90,0,$F$4*$F$5/E283^2*(SIN(RADIANS(G278))*SIN(RADIANS(E284))+COS(RADIANS(G278))*COS(RADIANS(E284))*COS(RADIANS(AB274))))</f>
        <v>#DIV/0!</v>
      </c>
      <c r="AC278" s="3" t="e">
        <f>IF(DEGREES(ACOS(SIN(RADIANS(G278))*SIN(RADIANS(E284))+COS(RADIANS(G278))*COS(RADIANS(E284))*COS(RADIANS(AC274))))&gt;90,0,$F$4*$F$5/E283^2*(SIN(RADIANS(G278))*SIN(RADIANS(E284))+COS(RADIANS(G278))*COS(RADIANS(E284))*COS(RADIANS(AC274))))</f>
        <v>#DIV/0!</v>
      </c>
      <c r="AD278" s="3" t="e">
        <f>IF(DEGREES(ACOS(SIN(RADIANS(G278))*SIN(RADIANS(E284))+COS(RADIANS(G278))*COS(RADIANS(E284))*COS(RADIANS(AD274))))&gt;90,0,$F$4*$F$5/E283^2*(SIN(RADIANS(G278))*SIN(RADIANS(E284))+COS(RADIANS(G278))*COS(RADIANS(E284))*COS(RADIANS(AD274))))</f>
        <v>#DIV/0!</v>
      </c>
      <c r="AE278" s="3" t="e">
        <f>IF(DEGREES(ACOS(SIN(RADIANS(G278))*SIN(RADIANS(E284))+COS(RADIANS(G278))*COS(RADIANS(E284))*COS(RADIANS(AE274))))&gt;90,0,$F$4*$F$5/E283^2*(SIN(RADIANS(G278))*SIN(RADIANS(E284))+COS(RADIANS(G278))*COS(RADIANS(E284))*COS(RADIANS(AE274))))</f>
        <v>#DIV/0!</v>
      </c>
      <c r="AF278" s="3" t="e">
        <f>IF(DEGREES(ACOS(SIN(RADIANS(G278))*SIN(RADIANS(E284))+COS(RADIANS(G278))*COS(RADIANS(E284))*COS(RADIANS(AF274))))&gt;90,0,$F$4*$F$5/E283^2*(SIN(RADIANS(G278))*SIN(RADIANS(E284))+COS(RADIANS(G278))*COS(RADIANS(E284))*COS(RADIANS(AF274))))</f>
        <v>#DIV/0!</v>
      </c>
      <c r="AG278" s="3" t="e">
        <f>IF(DEGREES(ACOS(SIN(RADIANS(G278))*SIN(RADIANS(E284))+COS(RADIANS(G278))*COS(RADIANS(E284))*COS(RADIANS(AG274))))&gt;90,0,$F$4*$F$5/E283^2*(SIN(RADIANS(G278))*SIN(RADIANS(E284))+COS(RADIANS(G278))*COS(RADIANS(E284))*COS(RADIANS(AG274))))</f>
        <v>#DIV/0!</v>
      </c>
      <c r="AH278" s="3" t="e">
        <f>IF(DEGREES(ACOS(SIN(RADIANS(G278))*SIN(RADIANS(E284))+COS(RADIANS(G278))*COS(RADIANS(E284))*COS(RADIANS(AH274))))&gt;90,0,$F$4*$F$5/E283^2*(SIN(RADIANS(G278))*SIN(RADIANS(E284))+COS(RADIANS(G278))*COS(RADIANS(E284))*COS(RADIANS(AH274))))</f>
        <v>#DIV/0!</v>
      </c>
      <c r="AI278" s="3" t="e">
        <f>IF(DEGREES(ACOS(SIN(RADIANS(G278))*SIN(RADIANS(E284))+COS(RADIANS(G278))*COS(RADIANS(E284))*COS(RADIANS(AI274))))&gt;90,0,$F$4*$F$5/E283^2*(SIN(RADIANS(G278))*SIN(RADIANS(E284))+COS(RADIANS(G278))*COS(RADIANS(E284))*COS(RADIANS(AI274))))</f>
        <v>#DIV/0!</v>
      </c>
      <c r="AJ278" s="3" t="e">
        <f>IF(DEGREES(ACOS(SIN(RADIANS(G278))*SIN(RADIANS(E284))+COS(RADIANS(G278))*COS(RADIANS(E284))*COS(RADIANS(AJ274))))&gt;90,0,$F$4*$F$5/E283^2*(SIN(RADIANS(G278))*SIN(RADIANS(E284))+COS(RADIANS(G278))*COS(RADIANS(E284))*COS(RADIANS(AJ274))))</f>
        <v>#DIV/0!</v>
      </c>
      <c r="AK278" s="3">
        <f>IF(DEGREES(ACOS(SIN(RADIANS(G278))*SIN(RADIANS(E284))+COS(RADIANS(G278))*COS(RADIANS(E284))*COS(RADIANS(AK274))))&gt;90,0,$F$4*$F$5/E283^2*(SIN(RADIANS(G278))*SIN(RADIANS(E284))+COS(RADIANS(G278))*COS(RADIANS(E284))*COS(RADIANS(AK274))))</f>
        <v>0</v>
      </c>
      <c r="AL278" s="3">
        <f>IF(DEGREES(ACOS(SIN(RADIANS(G278))*SIN(RADIANS(E284))+COS(RADIANS(G278))*COS(RADIANS(E284))*COS(RADIANS(AL274))))&gt;90,0,$F$4*$F$5/E283^2*(SIN(RADIANS(G278))*SIN(RADIANS(E284))+COS(RADIANS(G278))*COS(RADIANS(E284))*COS(RADIANS(AL274))))</f>
        <v>0</v>
      </c>
      <c r="AM278" s="3">
        <f>IF(DEGREES(ACOS(SIN(RADIANS(G278))*SIN(RADIANS(E284))+COS(RADIANS(G278))*COS(RADIANS(E284))*COS(RADIANS(AM274))))&gt;90,0,$F$4*$F$5/E283^2*(SIN(RADIANS(G278))*SIN(RADIANS(E284))+COS(RADIANS(G278))*COS(RADIANS(E284))*COS(RADIANS(AM274))))</f>
        <v>0</v>
      </c>
      <c r="AN278" s="3">
        <f>IF(DEGREES(ACOS(SIN(RADIANS(G278))*SIN(RADIANS(E284))+COS(RADIANS(G278))*COS(RADIANS(E284))*COS(RADIANS(AN274))))&gt;90,0,$F$4*$F$5/E283^2*(SIN(RADIANS(G278))*SIN(RADIANS(E284))+COS(RADIANS(G278))*COS(RADIANS(E284))*COS(RADIANS(AN274))))</f>
        <v>0</v>
      </c>
      <c r="AO278" s="3">
        <f>IF(DEGREES(ACOS(SIN(RADIANS(G278))*SIN(RADIANS(E284))+COS(RADIANS(G278))*COS(RADIANS(E284))*COS(RADIANS(AO274))))&gt;90,0,$F$4*$F$5/E283^2*(SIN(RADIANS(G278))*SIN(RADIANS(E284))+COS(RADIANS(G278))*COS(RADIANS(E284))*COS(RADIANS(AO274))))</f>
        <v>0</v>
      </c>
      <c r="AP278" s="3">
        <f>IF(DEGREES(ACOS(SIN(RADIANS(G278))*SIN(RADIANS(E284))+COS(RADIANS(G278))*COS(RADIANS(E284))*COS(RADIANS(AP274))))&gt;90,0,$F$4*$F$5/E283^2*(SIN(RADIANS(G278))*SIN(RADIANS(E284))+COS(RADIANS(G278))*COS(RADIANS(E284))*COS(RADIANS(AP274))))</f>
        <v>0</v>
      </c>
      <c r="AQ278" s="3">
        <f>IF(DEGREES(ACOS(SIN(RADIANS(G278))*SIN(RADIANS(E284))+COS(RADIANS(G278))*COS(RADIANS(E284))*COS(RADIANS(AQ274))))&gt;90,0,$F$4*$F$5/E283^2*(SIN(RADIANS(G278))*SIN(RADIANS(E284))+COS(RADIANS(G278))*COS(RADIANS(E284))*COS(RADIANS(AQ274))))</f>
        <v>0</v>
      </c>
      <c r="AR278" s="3">
        <f>IF(DEGREES(ACOS(SIN(RADIANS(G278))*SIN(RADIANS(E284))+COS(RADIANS(G278))*COS(RADIANS(E284))*COS(RADIANS(AR274))))&gt;90,0,$F$4*$F$5/E283^2*(SIN(RADIANS(G278))*SIN(RADIANS(E284))+COS(RADIANS(G278))*COS(RADIANS(E284))*COS(RADIANS(AR274))))</f>
        <v>0</v>
      </c>
    </row>
    <row r="279" spans="2:44" ht="15.75" customHeight="1" x14ac:dyDescent="0.2">
      <c r="B279" s="20" t="s">
        <v>729</v>
      </c>
      <c r="E279" s="3">
        <f>IF(E276&lt;360,E276/360,(E276-360)/360)</f>
        <v>0.27777777777777779</v>
      </c>
      <c r="G279" s="3">
        <v>60</v>
      </c>
      <c r="I279" s="3">
        <f>IF(DEGREES(ACOS(SIN(RADIANS(G279))*SIN(RADIANS(E284))+COS(RADIANS(G279))*COS(RADIANS(E284))*COS(RADIANS(I274))))&gt;90,0,$F$4*$F$5/E283^2*(SIN(RADIANS(G279))*SIN(RADIANS(E284))+COS(RADIANS(G279))*COS(RADIANS(E284))*COS(RADIANS(I274))))</f>
        <v>0</v>
      </c>
      <c r="J279" s="3">
        <f>IF(DEGREES(ACOS(SIN(RADIANS(G279))*SIN(RADIANS(E284))+COS(RADIANS(G279))*COS(RADIANS(E284))*COS(RADIANS(J274))))&gt;90,0,$F$4*$F$5/E283^2*(SIN(RADIANS(G279))*SIN(RADIANS(E284))+COS(RADIANS(G279))*COS(RADIANS(E284))*COS(RADIANS(J274))))</f>
        <v>0</v>
      </c>
      <c r="K279" s="3">
        <f>IF(DEGREES(ACOS(SIN(RADIANS(G279))*SIN(RADIANS(E284))+COS(RADIANS(G279))*COS(RADIANS(E284))*COS(RADIANS(K274))))&gt;90,0,$F$4*$F$5/E283^2*(SIN(RADIANS(G279))*SIN(RADIANS(E284))+COS(RADIANS(G279))*COS(RADIANS(E284))*COS(RADIANS(K274))))</f>
        <v>0</v>
      </c>
      <c r="L279" s="3">
        <f>IF(DEGREES(ACOS(SIN(RADIANS(G279))*SIN(RADIANS(E284))+COS(RADIANS(G279))*COS(RADIANS(E284))*COS(RADIANS(L274))))&gt;90,0,$F$4*$F$5/E283^2*(SIN(RADIANS(G279))*SIN(RADIANS(E284))+COS(RADIANS(G279))*COS(RADIANS(E284))*COS(RADIANS(L274))))</f>
        <v>0</v>
      </c>
      <c r="M279" s="3">
        <f>IF(DEGREES(ACOS(SIN(RADIANS(G279))*SIN(RADIANS(E284))+COS(RADIANS(G279))*COS(RADIANS(E284))*COS(RADIANS(M274))))&gt;90,0,$F$4*$F$5/E283^2*(SIN(RADIANS(G279))*SIN(RADIANS(E284))+COS(RADIANS(G279))*COS(RADIANS(E284))*COS(RADIANS(M274))))</f>
        <v>0</v>
      </c>
      <c r="N279" s="3">
        <f>IF(DEGREES(ACOS(SIN(RADIANS(G279))*SIN(RADIANS(E284))+COS(RADIANS(G279))*COS(RADIANS(E284))*COS(RADIANS(N274))))&gt;90,0,$F$4*$F$5/E283^2*(SIN(RADIANS(G279))*SIN(RADIANS(E284))+COS(RADIANS(G279))*COS(RADIANS(E284))*COS(RADIANS(N274))))</f>
        <v>0</v>
      </c>
      <c r="O279" s="3">
        <f>IF(DEGREES(ACOS(SIN(RADIANS(G279))*SIN(RADIANS(E284))+COS(RADIANS(G279))*COS(RADIANS(E284))*COS(RADIANS(O274))))&gt;90,0,$F$4*$F$5/E283^2*(SIN(RADIANS(G279))*SIN(RADIANS(E284))+COS(RADIANS(G279))*COS(RADIANS(E284))*COS(RADIANS(O274))))</f>
        <v>0</v>
      </c>
      <c r="P279" s="3">
        <f>IF(DEGREES(ACOS(SIN(RADIANS(G279))*SIN(RADIANS(E284))+COS(RADIANS(G279))*COS(RADIANS(E284))*COS(RADIANS(P274))))&gt;90,0,$F$4*$F$5/E283^2*(SIN(RADIANS(G279))*SIN(RADIANS(E284))+COS(RADIANS(G279))*COS(RADIANS(E284))*COS(RADIANS(P274))))</f>
        <v>0</v>
      </c>
      <c r="Q279" s="3">
        <f>IF(DEGREES(ACOS(SIN(RADIANS(G279))*SIN(RADIANS(E284))+COS(RADIANS(G279))*COS(RADIANS(E284))*COS(RADIANS(Q274))))&gt;90,0,$F$4*$F$5/E283^2*(SIN(RADIANS(G279))*SIN(RADIANS(E284))+COS(RADIANS(G279))*COS(RADIANS(E284))*COS(RADIANS(Q274))))</f>
        <v>0</v>
      </c>
      <c r="R279" s="3" t="e">
        <f>IF(DEGREES(ACOS(SIN(RADIANS(G279))*SIN(RADIANS(E284))+COS(RADIANS(G279))*COS(RADIANS(E284))*COS(RADIANS(R274))))&gt;90,0,$F$4*$F$5/E283^2*(SIN(RADIANS(G279))*SIN(RADIANS(E284))+COS(RADIANS(G279))*COS(RADIANS(E284))*COS(RADIANS(R274))))</f>
        <v>#DIV/0!</v>
      </c>
      <c r="S279" s="3" t="e">
        <f>IF(DEGREES(ACOS(SIN(RADIANS(G279))*SIN(RADIANS(E284))+COS(RADIANS(G279))*COS(RADIANS(E284))*COS(RADIANS(S274))))&gt;90,0,$F$4*$F$5/E283^2*(SIN(RADIANS(G279))*SIN(RADIANS(E284))+COS(RADIANS(G279))*COS(RADIANS(E284))*COS(RADIANS(S274))))</f>
        <v>#DIV/0!</v>
      </c>
      <c r="T279" s="3" t="e">
        <f>IF(DEGREES(ACOS(SIN(RADIANS(G279))*SIN(RADIANS(E284))+COS(RADIANS(G279))*COS(RADIANS(E284))*COS(RADIANS(T274))))&gt;90,0,$F$4*$F$5/E283^2*(SIN(RADIANS(G279))*SIN(RADIANS(E284))+COS(RADIANS(G279))*COS(RADIANS(E284))*COS(RADIANS(T274))))</f>
        <v>#DIV/0!</v>
      </c>
      <c r="U279" s="3" t="e">
        <f>IF(DEGREES(ACOS(SIN(RADIANS(G279))*SIN(RADIANS(E284))+COS(RADIANS(G279))*COS(RADIANS(E284))*COS(RADIANS(U274))))&gt;90,0,$F$4*$F$5/E283^2*(SIN(RADIANS(G279))*SIN(RADIANS(E284))+COS(RADIANS(G279))*COS(RADIANS(E284))*COS(RADIANS(U274))))</f>
        <v>#DIV/0!</v>
      </c>
      <c r="V279" s="3" t="e">
        <f>IF(DEGREES(ACOS(SIN(RADIANS(G279))*SIN(RADIANS(E284))+COS(RADIANS(G279))*COS(RADIANS(E284))*COS(RADIANS(V274))))&gt;90,0,$F$4*$F$5/E283^2*(SIN(RADIANS(G279))*SIN(RADIANS(E284))+COS(RADIANS(G279))*COS(RADIANS(E284))*COS(RADIANS(V274))))</f>
        <v>#DIV/0!</v>
      </c>
      <c r="W279" s="3" t="e">
        <f>IF(DEGREES(ACOS(SIN(RADIANS(G279))*SIN(RADIANS(E284))+COS(RADIANS(G279))*COS(RADIANS(E284))*COS(RADIANS(W274))))&gt;90,0,$F$4*$F$5/E283^2*(SIN(RADIANS(G279))*SIN(RADIANS(E284))+COS(RADIANS(G279))*COS(RADIANS(E284))*COS(RADIANS(W274))))</f>
        <v>#DIV/0!</v>
      </c>
      <c r="X279" s="3" t="e">
        <f>IF(DEGREES(ACOS(SIN(RADIANS(G279))*SIN(RADIANS(E284))+COS(RADIANS(G279))*COS(RADIANS(E284))*COS(RADIANS(X274))))&gt;90,0,$F$4*$F$5/E283^2*(SIN(RADIANS(G279))*SIN(RADIANS(E284))+COS(RADIANS(G279))*COS(RADIANS(E284))*COS(RADIANS(X274))))</f>
        <v>#DIV/0!</v>
      </c>
      <c r="Y279" s="3" t="e">
        <f>IF(DEGREES(ACOS(SIN(RADIANS(G279))*SIN(RADIANS(E284))+COS(RADIANS(G279))*COS(RADIANS(E284))*COS(RADIANS(Y274))))&gt;90,0,$F$4*$F$5/E283^2*(SIN(RADIANS(G279))*SIN(RADIANS(E284))+COS(RADIANS(G279))*COS(RADIANS(E284))*COS(RADIANS(Y274))))</f>
        <v>#DIV/0!</v>
      </c>
      <c r="Z279" s="3" t="e">
        <f>IF(DEGREES(ACOS(SIN(RADIANS(G279))*SIN(RADIANS(E284))+COS(RADIANS(G279))*COS(RADIANS(E284))*COS(RADIANS(Z274))))&gt;90,0,$F$4*$F$5/E283^2*(SIN(RADIANS(G279))*SIN(RADIANS(E284))+COS(RADIANS(G279))*COS(RADIANS(E284))*COS(RADIANS(Z274))))</f>
        <v>#DIV/0!</v>
      </c>
      <c r="AA279" s="3" t="e">
        <f>IF(DEGREES(ACOS(SIN(RADIANS(G279))*SIN(RADIANS(E284))+COS(RADIANS(G279))*COS(RADIANS(E284))*COS(RADIANS(AA274))))&gt;90,0,$F$4*$F$5/E283^2*(SIN(RADIANS(G279))*SIN(RADIANS(E284))+COS(RADIANS(G279))*COS(RADIANS(E284))*COS(RADIANS(AA274))))</f>
        <v>#DIV/0!</v>
      </c>
      <c r="AB279" s="3" t="e">
        <f>IF(DEGREES(ACOS(SIN(RADIANS(G279))*SIN(RADIANS(E284))+COS(RADIANS(G279))*COS(RADIANS(E284))*COS(RADIANS(AB274))))&gt;90,0,$F$4*$F$5/E283^2*(SIN(RADIANS(G279))*SIN(RADIANS(E284))+COS(RADIANS(G279))*COS(RADIANS(E284))*COS(RADIANS(AB274))))</f>
        <v>#DIV/0!</v>
      </c>
      <c r="AC279" s="3" t="e">
        <f>IF(DEGREES(ACOS(SIN(RADIANS(G279))*SIN(RADIANS(E284))+COS(RADIANS(G279))*COS(RADIANS(E284))*COS(RADIANS(AC274))))&gt;90,0,$F$4*$F$5/E283^2*(SIN(RADIANS(G279))*SIN(RADIANS(E284))+COS(RADIANS(G279))*COS(RADIANS(E284))*COS(RADIANS(AC274))))</f>
        <v>#DIV/0!</v>
      </c>
      <c r="AD279" s="3" t="e">
        <f>IF(DEGREES(ACOS(SIN(RADIANS(G279))*SIN(RADIANS(E284))+COS(RADIANS(G279))*COS(RADIANS(E284))*COS(RADIANS(AD274))))&gt;90,0,$F$4*$F$5/E283^2*(SIN(RADIANS(G279))*SIN(RADIANS(E284))+COS(RADIANS(G279))*COS(RADIANS(E284))*COS(RADIANS(AD274))))</f>
        <v>#DIV/0!</v>
      </c>
      <c r="AE279" s="3" t="e">
        <f>IF(DEGREES(ACOS(SIN(RADIANS(G279))*SIN(RADIANS(E284))+COS(RADIANS(G279))*COS(RADIANS(E284))*COS(RADIANS(AE274))))&gt;90,0,$F$4*$F$5/E283^2*(SIN(RADIANS(G279))*SIN(RADIANS(E284))+COS(RADIANS(G279))*COS(RADIANS(E284))*COS(RADIANS(AE274))))</f>
        <v>#DIV/0!</v>
      </c>
      <c r="AF279" s="3" t="e">
        <f>IF(DEGREES(ACOS(SIN(RADIANS(G279))*SIN(RADIANS(E284))+COS(RADIANS(G279))*COS(RADIANS(E284))*COS(RADIANS(AF274))))&gt;90,0,$F$4*$F$5/E283^2*(SIN(RADIANS(G279))*SIN(RADIANS(E284))+COS(RADIANS(G279))*COS(RADIANS(E284))*COS(RADIANS(AF274))))</f>
        <v>#DIV/0!</v>
      </c>
      <c r="AG279" s="3" t="e">
        <f>IF(DEGREES(ACOS(SIN(RADIANS(G279))*SIN(RADIANS(E284))+COS(RADIANS(G279))*COS(RADIANS(E284))*COS(RADIANS(AG274))))&gt;90,0,$F$4*$F$5/E283^2*(SIN(RADIANS(G279))*SIN(RADIANS(E284))+COS(RADIANS(G279))*COS(RADIANS(E284))*COS(RADIANS(AG274))))</f>
        <v>#DIV/0!</v>
      </c>
      <c r="AH279" s="3" t="e">
        <f>IF(DEGREES(ACOS(SIN(RADIANS(G279))*SIN(RADIANS(E284))+COS(RADIANS(G279))*COS(RADIANS(E284))*COS(RADIANS(AH274))))&gt;90,0,$F$4*$F$5/E283^2*(SIN(RADIANS(G279))*SIN(RADIANS(E284))+COS(RADIANS(G279))*COS(RADIANS(E284))*COS(RADIANS(AH274))))</f>
        <v>#DIV/0!</v>
      </c>
      <c r="AI279" s="3" t="e">
        <f>IF(DEGREES(ACOS(SIN(RADIANS(G279))*SIN(RADIANS(E284))+COS(RADIANS(G279))*COS(RADIANS(E284))*COS(RADIANS(AI274))))&gt;90,0,$F$4*$F$5/E283^2*(SIN(RADIANS(G279))*SIN(RADIANS(E284))+COS(RADIANS(G279))*COS(RADIANS(E284))*COS(RADIANS(AI274))))</f>
        <v>#DIV/0!</v>
      </c>
      <c r="AJ279" s="3" t="e">
        <f>IF(DEGREES(ACOS(SIN(RADIANS(G279))*SIN(RADIANS(E284))+COS(RADIANS(G279))*COS(RADIANS(E284))*COS(RADIANS(AJ274))))&gt;90,0,$F$4*$F$5/E283^2*(SIN(RADIANS(G279))*SIN(RADIANS(E284))+COS(RADIANS(G279))*COS(RADIANS(E284))*COS(RADIANS(AJ274))))</f>
        <v>#DIV/0!</v>
      </c>
      <c r="AK279" s="3">
        <f>IF(DEGREES(ACOS(SIN(RADIANS(G279))*SIN(RADIANS(E284))+COS(RADIANS(G279))*COS(RADIANS(E284))*COS(RADIANS(AK274))))&gt;90,0,$F$4*$F$5/E283^2*(SIN(RADIANS(G279))*SIN(RADIANS(E284))+COS(RADIANS(G279))*COS(RADIANS(E284))*COS(RADIANS(AK274))))</f>
        <v>0</v>
      </c>
      <c r="AL279" s="3">
        <f>IF(DEGREES(ACOS(SIN(RADIANS(G279))*SIN(RADIANS(E284))+COS(RADIANS(G279))*COS(RADIANS(E284))*COS(RADIANS(AL274))))&gt;90,0,$F$4*$F$5/E283^2*(SIN(RADIANS(G279))*SIN(RADIANS(E284))+COS(RADIANS(G279))*COS(RADIANS(E284))*COS(RADIANS(AL274))))</f>
        <v>0</v>
      </c>
      <c r="AM279" s="3">
        <f>IF(DEGREES(ACOS(SIN(RADIANS(G279))*SIN(RADIANS(E284))+COS(RADIANS(G279))*COS(RADIANS(E284))*COS(RADIANS(AM274))))&gt;90,0,$F$4*$F$5/E283^2*(SIN(RADIANS(G279))*SIN(RADIANS(E284))+COS(RADIANS(G279))*COS(RADIANS(E284))*COS(RADIANS(AM274))))</f>
        <v>0</v>
      </c>
      <c r="AN279" s="3">
        <f>IF(DEGREES(ACOS(SIN(RADIANS(G279))*SIN(RADIANS(E284))+COS(RADIANS(G279))*COS(RADIANS(E284))*COS(RADIANS(AN274))))&gt;90,0,$F$4*$F$5/E283^2*(SIN(RADIANS(G279))*SIN(RADIANS(E284))+COS(RADIANS(G279))*COS(RADIANS(E284))*COS(RADIANS(AN274))))</f>
        <v>0</v>
      </c>
      <c r="AO279" s="3">
        <f>IF(DEGREES(ACOS(SIN(RADIANS(G279))*SIN(RADIANS(E284))+COS(RADIANS(G279))*COS(RADIANS(E284))*COS(RADIANS(AO274))))&gt;90,0,$F$4*$F$5/E283^2*(SIN(RADIANS(G279))*SIN(RADIANS(E284))+COS(RADIANS(G279))*COS(RADIANS(E284))*COS(RADIANS(AO274))))</f>
        <v>0</v>
      </c>
      <c r="AP279" s="3">
        <f>IF(DEGREES(ACOS(SIN(RADIANS(G279))*SIN(RADIANS(E284))+COS(RADIANS(G279))*COS(RADIANS(E284))*COS(RADIANS(AP274))))&gt;90,0,$F$4*$F$5/E283^2*(SIN(RADIANS(G279))*SIN(RADIANS(E284))+COS(RADIANS(G279))*COS(RADIANS(E284))*COS(RADIANS(AP274))))</f>
        <v>0</v>
      </c>
      <c r="AQ279" s="3">
        <f>IF(DEGREES(ACOS(SIN(RADIANS(G279))*SIN(RADIANS(E284))+COS(RADIANS(G279))*COS(RADIANS(E284))*COS(RADIANS(AQ274))))&gt;90,0,$F$4*$F$5/E283^2*(SIN(RADIANS(G279))*SIN(RADIANS(E284))+COS(RADIANS(G279))*COS(RADIANS(E284))*COS(RADIANS(AQ274))))</f>
        <v>0</v>
      </c>
      <c r="AR279" s="3">
        <f>IF(DEGREES(ACOS(SIN(RADIANS(G279))*SIN(RADIANS(E284))+COS(RADIANS(G279))*COS(RADIANS(E284))*COS(RADIANS(AR274))))&gt;90,0,$F$4*$F$5/E283^2*(SIN(RADIANS(G279))*SIN(RADIANS(E284))+COS(RADIANS(G279))*COS(RADIANS(E284))*COS(RADIANS(AR274))))</f>
        <v>0</v>
      </c>
    </row>
    <row r="280" spans="2:44" ht="15.75" customHeight="1" x14ac:dyDescent="0.2">
      <c r="B280" s="20" t="s">
        <v>785</v>
      </c>
      <c r="E280" s="3">
        <f>E279*$F$11</f>
        <v>0</v>
      </c>
      <c r="G280" s="3">
        <v>50</v>
      </c>
      <c r="I280" s="3">
        <f>IF(DEGREES(ACOS(SIN(RADIANS(G280))*SIN(RADIANS(E284))+COS(RADIANS(G280))*COS(RADIANS(E284))*COS(RADIANS(I274))))&gt;90,0,$F$4*$F$5/E283^2*(SIN(RADIANS(G280))*SIN(RADIANS(E284))+COS(RADIANS(G280))*COS(RADIANS(E284))*COS(RADIANS(I274))))</f>
        <v>0</v>
      </c>
      <c r="J280" s="3">
        <f>IF(DEGREES(ACOS(SIN(RADIANS(G280))*SIN(RADIANS(E284))+COS(RADIANS(G280))*COS(RADIANS(E284))*COS(RADIANS(J274))))&gt;90,0,$F$4*$F$5/E283^2*(SIN(RADIANS(G280))*SIN(RADIANS(E284))+COS(RADIANS(G280))*COS(RADIANS(E284))*COS(RADIANS(J274))))</f>
        <v>0</v>
      </c>
      <c r="K280" s="3">
        <f>IF(DEGREES(ACOS(SIN(RADIANS(G280))*SIN(RADIANS(E284))+COS(RADIANS(G280))*COS(RADIANS(E284))*COS(RADIANS(K274))))&gt;90,0,$F$4*$F$5/E283^2*(SIN(RADIANS(G280))*SIN(RADIANS(E284))+COS(RADIANS(G280))*COS(RADIANS(E284))*COS(RADIANS(K274))))</f>
        <v>0</v>
      </c>
      <c r="L280" s="3">
        <f>IF(DEGREES(ACOS(SIN(RADIANS(G280))*SIN(RADIANS(E284))+COS(RADIANS(G280))*COS(RADIANS(E284))*COS(RADIANS(L274))))&gt;90,0,$F$4*$F$5/E283^2*(SIN(RADIANS(G280))*SIN(RADIANS(E284))+COS(RADIANS(G280))*COS(RADIANS(E284))*COS(RADIANS(L274))))</f>
        <v>0</v>
      </c>
      <c r="M280" s="3">
        <f>IF(DEGREES(ACOS(SIN(RADIANS(G280))*SIN(RADIANS(E284))+COS(RADIANS(G280))*COS(RADIANS(E284))*COS(RADIANS(M274))))&gt;90,0,$F$4*$F$5/E283^2*(SIN(RADIANS(G280))*SIN(RADIANS(E284))+COS(RADIANS(G280))*COS(RADIANS(E284))*COS(RADIANS(M274))))</f>
        <v>0</v>
      </c>
      <c r="N280" s="3">
        <f>IF(DEGREES(ACOS(SIN(RADIANS(G280))*SIN(RADIANS(E284))+COS(RADIANS(G280))*COS(RADIANS(E284))*COS(RADIANS(N274))))&gt;90,0,$F$4*$F$5/E283^2*(SIN(RADIANS(G280))*SIN(RADIANS(E284))+COS(RADIANS(G280))*COS(RADIANS(E284))*COS(RADIANS(N274))))</f>
        <v>0</v>
      </c>
      <c r="O280" s="3">
        <f>IF(DEGREES(ACOS(SIN(RADIANS(G280))*SIN(RADIANS(E284))+COS(RADIANS(G280))*COS(RADIANS(E284))*COS(RADIANS(O274))))&gt;90,0,$F$4*$F$5/E283^2*(SIN(RADIANS(G280))*SIN(RADIANS(E284))+COS(RADIANS(G280))*COS(RADIANS(E284))*COS(RADIANS(O274))))</f>
        <v>0</v>
      </c>
      <c r="P280" s="3">
        <f>IF(DEGREES(ACOS(SIN(RADIANS(G280))*SIN(RADIANS(E284))+COS(RADIANS(G280))*COS(RADIANS(E284))*COS(RADIANS(P274))))&gt;90,0,$F$4*$F$5/E283^2*(SIN(RADIANS(G280))*SIN(RADIANS(E284))+COS(RADIANS(G280))*COS(RADIANS(E284))*COS(RADIANS(P274))))</f>
        <v>0</v>
      </c>
      <c r="Q280" s="3">
        <f>IF(DEGREES(ACOS(SIN(RADIANS(G280))*SIN(RADIANS(E284))+COS(RADIANS(G280))*COS(RADIANS(E284))*COS(RADIANS(Q274))))&gt;90,0,$F$4*$F$5/E283^2*(SIN(RADIANS(G280))*SIN(RADIANS(E284))+COS(RADIANS(G280))*COS(RADIANS(E284))*COS(RADIANS(Q274))))</f>
        <v>0</v>
      </c>
      <c r="R280" s="3" t="e">
        <f>IF(DEGREES(ACOS(SIN(RADIANS(G280))*SIN(RADIANS(E284))+COS(RADIANS(G280))*COS(RADIANS(E284))*COS(RADIANS(R274))))&gt;90,0,$F$4*$F$5/E283^2*(SIN(RADIANS(G280))*SIN(RADIANS(E284))+COS(RADIANS(G280))*COS(RADIANS(E284))*COS(RADIANS(R274))))</f>
        <v>#DIV/0!</v>
      </c>
      <c r="S280" s="3" t="e">
        <f>IF(DEGREES(ACOS(SIN(RADIANS(G280))*SIN(RADIANS(E284))+COS(RADIANS(G280))*COS(RADIANS(E284))*COS(RADIANS(S274))))&gt;90,0,$F$4*$F$5/E283^2*(SIN(RADIANS(G280))*SIN(RADIANS(E284))+COS(RADIANS(G280))*COS(RADIANS(E284))*COS(RADIANS(S274))))</f>
        <v>#DIV/0!</v>
      </c>
      <c r="T280" s="3" t="e">
        <f>IF(DEGREES(ACOS(SIN(RADIANS(G280))*SIN(RADIANS(E284))+COS(RADIANS(G280))*COS(RADIANS(E284))*COS(RADIANS(T274))))&gt;90,0,$F$4*$F$5/E283^2*(SIN(RADIANS(G280))*SIN(RADIANS(E284))+COS(RADIANS(G280))*COS(RADIANS(E284))*COS(RADIANS(T274))))</f>
        <v>#DIV/0!</v>
      </c>
      <c r="U280" s="3" t="e">
        <f>IF(DEGREES(ACOS(SIN(RADIANS(G280))*SIN(RADIANS(E284))+COS(RADIANS(G280))*COS(RADIANS(E284))*COS(RADIANS(U274))))&gt;90,0,$F$4*$F$5/E283^2*(SIN(RADIANS(G280))*SIN(RADIANS(E284))+COS(RADIANS(G280))*COS(RADIANS(E284))*COS(RADIANS(U274))))</f>
        <v>#DIV/0!</v>
      </c>
      <c r="V280" s="3" t="e">
        <f>IF(DEGREES(ACOS(SIN(RADIANS(G280))*SIN(RADIANS(E284))+COS(RADIANS(G280))*COS(RADIANS(E284))*COS(RADIANS(V274))))&gt;90,0,$F$4*$F$5/E283^2*(SIN(RADIANS(G280))*SIN(RADIANS(E284))+COS(RADIANS(G280))*COS(RADIANS(E284))*COS(RADIANS(V274))))</f>
        <v>#DIV/0!</v>
      </c>
      <c r="W280" s="3" t="e">
        <f>IF(DEGREES(ACOS(SIN(RADIANS(G280))*SIN(RADIANS(E284))+COS(RADIANS(G280))*COS(RADIANS(E284))*COS(RADIANS(W274))))&gt;90,0,$F$4*$F$5/E283^2*(SIN(RADIANS(G280))*SIN(RADIANS(E284))+COS(RADIANS(G280))*COS(RADIANS(E284))*COS(RADIANS(W274))))</f>
        <v>#DIV/0!</v>
      </c>
      <c r="X280" s="3" t="e">
        <f>IF(DEGREES(ACOS(SIN(RADIANS(G280))*SIN(RADIANS(E284))+COS(RADIANS(G280))*COS(RADIANS(E284))*COS(RADIANS(X274))))&gt;90,0,$F$4*$F$5/E283^2*(SIN(RADIANS(G280))*SIN(RADIANS(E284))+COS(RADIANS(G280))*COS(RADIANS(E284))*COS(RADIANS(X274))))</f>
        <v>#DIV/0!</v>
      </c>
      <c r="Y280" s="3" t="e">
        <f>IF(DEGREES(ACOS(SIN(RADIANS(G280))*SIN(RADIANS(E284))+COS(RADIANS(G280))*COS(RADIANS(E284))*COS(RADIANS(Y274))))&gt;90,0,$F$4*$F$5/E283^2*(SIN(RADIANS(G280))*SIN(RADIANS(E284))+COS(RADIANS(G280))*COS(RADIANS(E284))*COS(RADIANS(Y274))))</f>
        <v>#DIV/0!</v>
      </c>
      <c r="Z280" s="3" t="e">
        <f>IF(DEGREES(ACOS(SIN(RADIANS(G280))*SIN(RADIANS(E284))+COS(RADIANS(G280))*COS(RADIANS(E284))*COS(RADIANS(Z274))))&gt;90,0,$F$4*$F$5/E283^2*(SIN(RADIANS(G280))*SIN(RADIANS(E284))+COS(RADIANS(G280))*COS(RADIANS(E284))*COS(RADIANS(Z274))))</f>
        <v>#DIV/0!</v>
      </c>
      <c r="AA280" s="3" t="e">
        <f>IF(DEGREES(ACOS(SIN(RADIANS(G280))*SIN(RADIANS(E284))+COS(RADIANS(G280))*COS(RADIANS(E284))*COS(RADIANS(AA274))))&gt;90,0,$F$4*$F$5/E283^2*(SIN(RADIANS(G280))*SIN(RADIANS(E284))+COS(RADIANS(G280))*COS(RADIANS(E284))*COS(RADIANS(AA274))))</f>
        <v>#DIV/0!</v>
      </c>
      <c r="AB280" s="3" t="e">
        <f>IF(DEGREES(ACOS(SIN(RADIANS(G280))*SIN(RADIANS(E284))+COS(RADIANS(G280))*COS(RADIANS(E284))*COS(RADIANS(AB274))))&gt;90,0,$F$4*$F$5/E283^2*(SIN(RADIANS(G280))*SIN(RADIANS(E284))+COS(RADIANS(G280))*COS(RADIANS(E284))*COS(RADIANS(AB274))))</f>
        <v>#DIV/0!</v>
      </c>
      <c r="AC280" s="3" t="e">
        <f>IF(DEGREES(ACOS(SIN(RADIANS(G280))*SIN(RADIANS(E284))+COS(RADIANS(G280))*COS(RADIANS(E284))*COS(RADIANS(AC274))))&gt;90,0,$F$4*$F$5/E283^2*(SIN(RADIANS(G280))*SIN(RADIANS(E284))+COS(RADIANS(G280))*COS(RADIANS(E284))*COS(RADIANS(AC274))))</f>
        <v>#DIV/0!</v>
      </c>
      <c r="AD280" s="3" t="e">
        <f>IF(DEGREES(ACOS(SIN(RADIANS(G280))*SIN(RADIANS(E284))+COS(RADIANS(G280))*COS(RADIANS(E284))*COS(RADIANS(AD274))))&gt;90,0,$F$4*$F$5/E283^2*(SIN(RADIANS(G280))*SIN(RADIANS(E284))+COS(RADIANS(G280))*COS(RADIANS(E284))*COS(RADIANS(AD274))))</f>
        <v>#DIV/0!</v>
      </c>
      <c r="AE280" s="3" t="e">
        <f>IF(DEGREES(ACOS(SIN(RADIANS(G280))*SIN(RADIANS(E284))+COS(RADIANS(G280))*COS(RADIANS(E284))*COS(RADIANS(AE274))))&gt;90,0,$F$4*$F$5/E283^2*(SIN(RADIANS(G280))*SIN(RADIANS(E284))+COS(RADIANS(G280))*COS(RADIANS(E284))*COS(RADIANS(AE274))))</f>
        <v>#DIV/0!</v>
      </c>
      <c r="AF280" s="3" t="e">
        <f>IF(DEGREES(ACOS(SIN(RADIANS(G280))*SIN(RADIANS(E284))+COS(RADIANS(G280))*COS(RADIANS(E284))*COS(RADIANS(AF274))))&gt;90,0,$F$4*$F$5/E283^2*(SIN(RADIANS(G280))*SIN(RADIANS(E284))+COS(RADIANS(G280))*COS(RADIANS(E284))*COS(RADIANS(AF274))))</f>
        <v>#DIV/0!</v>
      </c>
      <c r="AG280" s="3" t="e">
        <f>IF(DEGREES(ACOS(SIN(RADIANS(G280))*SIN(RADIANS(E284))+COS(RADIANS(G280))*COS(RADIANS(E284))*COS(RADIANS(AG274))))&gt;90,0,$F$4*$F$5/E283^2*(SIN(RADIANS(G280))*SIN(RADIANS(E284))+COS(RADIANS(G280))*COS(RADIANS(E284))*COS(RADIANS(AG274))))</f>
        <v>#DIV/0!</v>
      </c>
      <c r="AH280" s="3" t="e">
        <f>IF(DEGREES(ACOS(SIN(RADIANS(G280))*SIN(RADIANS(E284))+COS(RADIANS(G280))*COS(RADIANS(E284))*COS(RADIANS(AH274))))&gt;90,0,$F$4*$F$5/E283^2*(SIN(RADIANS(G280))*SIN(RADIANS(E284))+COS(RADIANS(G280))*COS(RADIANS(E284))*COS(RADIANS(AH274))))</f>
        <v>#DIV/0!</v>
      </c>
      <c r="AI280" s="3" t="e">
        <f>IF(DEGREES(ACOS(SIN(RADIANS(G280))*SIN(RADIANS(E284))+COS(RADIANS(G280))*COS(RADIANS(E284))*COS(RADIANS(AI274))))&gt;90,0,$F$4*$F$5/E283^2*(SIN(RADIANS(G280))*SIN(RADIANS(E284))+COS(RADIANS(G280))*COS(RADIANS(E284))*COS(RADIANS(AI274))))</f>
        <v>#DIV/0!</v>
      </c>
      <c r="AJ280" s="3" t="e">
        <f>IF(DEGREES(ACOS(SIN(RADIANS(G280))*SIN(RADIANS(E284))+COS(RADIANS(G280))*COS(RADIANS(E284))*COS(RADIANS(AJ274))))&gt;90,0,$F$4*$F$5/E283^2*(SIN(RADIANS(G280))*SIN(RADIANS(E284))+COS(RADIANS(G280))*COS(RADIANS(E284))*COS(RADIANS(AJ274))))</f>
        <v>#DIV/0!</v>
      </c>
      <c r="AK280" s="3">
        <f>IF(DEGREES(ACOS(SIN(RADIANS(G280))*SIN(RADIANS(E284))+COS(RADIANS(G280))*COS(RADIANS(E284))*COS(RADIANS(AK274))))&gt;90,0,$F$4*$F$5/E283^2*(SIN(RADIANS(G280))*SIN(RADIANS(E284))+COS(RADIANS(G280))*COS(RADIANS(E284))*COS(RADIANS(AK274))))</f>
        <v>0</v>
      </c>
      <c r="AL280" s="3">
        <f>IF(DEGREES(ACOS(SIN(RADIANS(G280))*SIN(RADIANS(E284))+COS(RADIANS(G280))*COS(RADIANS(E284))*COS(RADIANS(AL274))))&gt;90,0,$F$4*$F$5/E283^2*(SIN(RADIANS(G280))*SIN(RADIANS(E284))+COS(RADIANS(G280))*COS(RADIANS(E284))*COS(RADIANS(AL274))))</f>
        <v>0</v>
      </c>
      <c r="AM280" s="3">
        <f>IF(DEGREES(ACOS(SIN(RADIANS(G280))*SIN(RADIANS(E284))+COS(RADIANS(G280))*COS(RADIANS(E284))*COS(RADIANS(AM274))))&gt;90,0,$F$4*$F$5/E283^2*(SIN(RADIANS(G280))*SIN(RADIANS(E284))+COS(RADIANS(G280))*COS(RADIANS(E284))*COS(RADIANS(AM274))))</f>
        <v>0</v>
      </c>
      <c r="AN280" s="3">
        <f>IF(DEGREES(ACOS(SIN(RADIANS(G280))*SIN(RADIANS(E284))+COS(RADIANS(G280))*COS(RADIANS(E284))*COS(RADIANS(AN274))))&gt;90,0,$F$4*$F$5/E283^2*(SIN(RADIANS(G280))*SIN(RADIANS(E284))+COS(RADIANS(G280))*COS(RADIANS(E284))*COS(RADIANS(AN274))))</f>
        <v>0</v>
      </c>
      <c r="AO280" s="3">
        <f>IF(DEGREES(ACOS(SIN(RADIANS(G280))*SIN(RADIANS(E284))+COS(RADIANS(G280))*COS(RADIANS(E284))*COS(RADIANS(AO274))))&gt;90,0,$F$4*$F$5/E283^2*(SIN(RADIANS(G280))*SIN(RADIANS(E284))+COS(RADIANS(G280))*COS(RADIANS(E284))*COS(RADIANS(AO274))))</f>
        <v>0</v>
      </c>
      <c r="AP280" s="3">
        <f>IF(DEGREES(ACOS(SIN(RADIANS(G280))*SIN(RADIANS(E284))+COS(RADIANS(G280))*COS(RADIANS(E284))*COS(RADIANS(AP274))))&gt;90,0,$F$4*$F$5/E283^2*(SIN(RADIANS(G280))*SIN(RADIANS(E284))+COS(RADIANS(G280))*COS(RADIANS(E284))*COS(RADIANS(AP274))))</f>
        <v>0</v>
      </c>
      <c r="AQ280" s="3">
        <f>IF(DEGREES(ACOS(SIN(RADIANS(G280))*SIN(RADIANS(E284))+COS(RADIANS(G280))*COS(RADIANS(E284))*COS(RADIANS(AQ274))))&gt;90,0,$F$4*$F$5/E283^2*(SIN(RADIANS(G280))*SIN(RADIANS(E284))+COS(RADIANS(G280))*COS(RADIANS(E284))*COS(RADIANS(AQ274))))</f>
        <v>0</v>
      </c>
      <c r="AR280" s="3">
        <f>IF(DEGREES(ACOS(SIN(RADIANS(G280))*SIN(RADIANS(E284))+COS(RADIANS(G280))*COS(RADIANS(E284))*COS(RADIANS(AR274))))&gt;90,0,$F$4*$F$5/E283^2*(SIN(RADIANS(G280))*SIN(RADIANS(E284))+COS(RADIANS(G280))*COS(RADIANS(E284))*COS(RADIANS(AR274))))</f>
        <v>0</v>
      </c>
    </row>
    <row r="281" spans="2:44" ht="15.75" customHeight="1" x14ac:dyDescent="0.2">
      <c r="B281" s="20" t="s">
        <v>786</v>
      </c>
      <c r="E281" s="3" t="str">
        <f>IF($F$10=0,"N/A",$F$10*(E276/360)-ROUNDDOWN($F$10*(E276/360),0))</f>
        <v>N/A</v>
      </c>
      <c r="G281" s="3">
        <v>40</v>
      </c>
      <c r="I281" s="3">
        <f>IF(DEGREES(ACOS(SIN(RADIANS(G281))*SIN(RADIANS(E284))+COS(RADIANS(G281))*COS(RADIANS(E284))*COS(RADIANS(I274))))&gt;90,0,$F$4*$F$5/E283^2*(SIN(RADIANS(G281))*SIN(RADIANS(E284))+COS(RADIANS(G281))*COS(RADIANS(E284))*COS(RADIANS(I274))))</f>
        <v>0</v>
      </c>
      <c r="J281" s="3">
        <f>IF(DEGREES(ACOS(SIN(RADIANS(G281))*SIN(RADIANS(E284))+COS(RADIANS(G281))*COS(RADIANS(E284))*COS(RADIANS(J274))))&gt;90,0,$F$4*$F$5/E283^2*(SIN(RADIANS(G281))*SIN(RADIANS(E284))+COS(RADIANS(G281))*COS(RADIANS(E284))*COS(RADIANS(J274))))</f>
        <v>0</v>
      </c>
      <c r="K281" s="3">
        <f>IF(DEGREES(ACOS(SIN(RADIANS(G281))*SIN(RADIANS(E284))+COS(RADIANS(G281))*COS(RADIANS(E284))*COS(RADIANS(K274))))&gt;90,0,$F$4*$F$5/E283^2*(SIN(RADIANS(G281))*SIN(RADIANS(E284))+COS(RADIANS(G281))*COS(RADIANS(E284))*COS(RADIANS(K274))))</f>
        <v>0</v>
      </c>
      <c r="L281" s="3">
        <f>IF(DEGREES(ACOS(SIN(RADIANS(G281))*SIN(RADIANS(E284))+COS(RADIANS(G281))*COS(RADIANS(E284))*COS(RADIANS(L274))))&gt;90,0,$F$4*$F$5/E283^2*(SIN(RADIANS(G281))*SIN(RADIANS(E284))+COS(RADIANS(G281))*COS(RADIANS(E284))*COS(RADIANS(L274))))</f>
        <v>0</v>
      </c>
      <c r="M281" s="3">
        <f>IF(DEGREES(ACOS(SIN(RADIANS(G281))*SIN(RADIANS(E284))+COS(RADIANS(G281))*COS(RADIANS(E284))*COS(RADIANS(M274))))&gt;90,0,$F$4*$F$5/E283^2*(SIN(RADIANS(G281))*SIN(RADIANS(E284))+COS(RADIANS(G281))*COS(RADIANS(E284))*COS(RADIANS(M274))))</f>
        <v>0</v>
      </c>
      <c r="N281" s="3">
        <f>IF(DEGREES(ACOS(SIN(RADIANS(G281))*SIN(RADIANS(E284))+COS(RADIANS(G281))*COS(RADIANS(E284))*COS(RADIANS(N274))))&gt;90,0,$F$4*$F$5/E283^2*(SIN(RADIANS(G281))*SIN(RADIANS(E284))+COS(RADIANS(G281))*COS(RADIANS(E284))*COS(RADIANS(N274))))</f>
        <v>0</v>
      </c>
      <c r="O281" s="3">
        <f>IF(DEGREES(ACOS(SIN(RADIANS(G281))*SIN(RADIANS(E284))+COS(RADIANS(G281))*COS(RADIANS(E284))*COS(RADIANS(O274))))&gt;90,0,$F$4*$F$5/E283^2*(SIN(RADIANS(G281))*SIN(RADIANS(E284))+COS(RADIANS(G281))*COS(RADIANS(E284))*COS(RADIANS(O274))))</f>
        <v>0</v>
      </c>
      <c r="P281" s="3">
        <f>IF(DEGREES(ACOS(SIN(RADIANS(G281))*SIN(RADIANS(E284))+COS(RADIANS(G281))*COS(RADIANS(E284))*COS(RADIANS(P274))))&gt;90,0,$F$4*$F$5/E283^2*(SIN(RADIANS(G281))*SIN(RADIANS(E284))+COS(RADIANS(G281))*COS(RADIANS(E284))*COS(RADIANS(P274))))</f>
        <v>0</v>
      </c>
      <c r="Q281" s="3">
        <f>IF(DEGREES(ACOS(SIN(RADIANS(G281))*SIN(RADIANS(E284))+COS(RADIANS(G281))*COS(RADIANS(E284))*COS(RADIANS(Q274))))&gt;90,0,$F$4*$F$5/E283^2*(SIN(RADIANS(G281))*SIN(RADIANS(E284))+COS(RADIANS(G281))*COS(RADIANS(E284))*COS(RADIANS(Q274))))</f>
        <v>0</v>
      </c>
      <c r="R281" s="3" t="e">
        <f>IF(DEGREES(ACOS(SIN(RADIANS(G281))*SIN(RADIANS(E284))+COS(RADIANS(G281))*COS(RADIANS(E284))*COS(RADIANS(R274))))&gt;90,0,$F$4*$F$5/E283^2*(SIN(RADIANS(G281))*SIN(RADIANS(E284))+COS(RADIANS(G281))*COS(RADIANS(E284))*COS(RADIANS(R274))))</f>
        <v>#DIV/0!</v>
      </c>
      <c r="S281" s="3" t="e">
        <f>IF(DEGREES(ACOS(SIN(RADIANS(G281))*SIN(RADIANS(E284))+COS(RADIANS(G281))*COS(RADIANS(E284))*COS(RADIANS(S274))))&gt;90,0,$F$4*$F$5/E283^2*(SIN(RADIANS(G281))*SIN(RADIANS(E284))+COS(RADIANS(G281))*COS(RADIANS(E284))*COS(RADIANS(S274))))</f>
        <v>#DIV/0!</v>
      </c>
      <c r="T281" s="3" t="e">
        <f>IF(DEGREES(ACOS(SIN(RADIANS(G281))*SIN(RADIANS(E284))+COS(RADIANS(G281))*COS(RADIANS(E284))*COS(RADIANS(T274))))&gt;90,0,$F$4*$F$5/E283^2*(SIN(RADIANS(G281))*SIN(RADIANS(E284))+COS(RADIANS(G281))*COS(RADIANS(E284))*COS(RADIANS(T274))))</f>
        <v>#DIV/0!</v>
      </c>
      <c r="U281" s="3" t="e">
        <f>IF(DEGREES(ACOS(SIN(RADIANS(G281))*SIN(RADIANS(E284))+COS(RADIANS(G281))*COS(RADIANS(E284))*COS(RADIANS(U274))))&gt;90,0,$F$4*$F$5/E283^2*(SIN(RADIANS(G281))*SIN(RADIANS(E284))+COS(RADIANS(G281))*COS(RADIANS(E284))*COS(RADIANS(U274))))</f>
        <v>#DIV/0!</v>
      </c>
      <c r="V281" s="3" t="e">
        <f>IF(DEGREES(ACOS(SIN(RADIANS(G281))*SIN(RADIANS(E284))+COS(RADIANS(G281))*COS(RADIANS(E284))*COS(RADIANS(V274))))&gt;90,0,$F$4*$F$5/E283^2*(SIN(RADIANS(G281))*SIN(RADIANS(E284))+COS(RADIANS(G281))*COS(RADIANS(E284))*COS(RADIANS(V274))))</f>
        <v>#DIV/0!</v>
      </c>
      <c r="W281" s="3" t="e">
        <f>IF(DEGREES(ACOS(SIN(RADIANS(G281))*SIN(RADIANS(E284))+COS(RADIANS(G281))*COS(RADIANS(E284))*COS(RADIANS(W274))))&gt;90,0,$F$4*$F$5/E283^2*(SIN(RADIANS(G281))*SIN(RADIANS(E284))+COS(RADIANS(G281))*COS(RADIANS(E284))*COS(RADIANS(W274))))</f>
        <v>#DIV/0!</v>
      </c>
      <c r="X281" s="3" t="e">
        <f>IF(DEGREES(ACOS(SIN(RADIANS(G281))*SIN(RADIANS(E284))+COS(RADIANS(G281))*COS(RADIANS(E284))*COS(RADIANS(X274))))&gt;90,0,$F$4*$F$5/E283^2*(SIN(RADIANS(G281))*SIN(RADIANS(E284))+COS(RADIANS(G281))*COS(RADIANS(E284))*COS(RADIANS(X274))))</f>
        <v>#DIV/0!</v>
      </c>
      <c r="Y281" s="3" t="e">
        <f>IF(DEGREES(ACOS(SIN(RADIANS(G281))*SIN(RADIANS(E284))+COS(RADIANS(G281))*COS(RADIANS(E284))*COS(RADIANS(Y274))))&gt;90,0,$F$4*$F$5/E283^2*(SIN(RADIANS(G281))*SIN(RADIANS(E284))+COS(RADIANS(G281))*COS(RADIANS(E284))*COS(RADIANS(Y274))))</f>
        <v>#DIV/0!</v>
      </c>
      <c r="Z281" s="3" t="e">
        <f>IF(DEGREES(ACOS(SIN(RADIANS(G281))*SIN(RADIANS(E284))+COS(RADIANS(G281))*COS(RADIANS(E284))*COS(RADIANS(Z274))))&gt;90,0,$F$4*$F$5/E283^2*(SIN(RADIANS(G281))*SIN(RADIANS(E284))+COS(RADIANS(G281))*COS(RADIANS(E284))*COS(RADIANS(Z274))))</f>
        <v>#DIV/0!</v>
      </c>
      <c r="AA281" s="3" t="e">
        <f>IF(DEGREES(ACOS(SIN(RADIANS(G281))*SIN(RADIANS(E284))+COS(RADIANS(G281))*COS(RADIANS(E284))*COS(RADIANS(AA274))))&gt;90,0,$F$4*$F$5/E283^2*(SIN(RADIANS(G281))*SIN(RADIANS(E284))+COS(RADIANS(G281))*COS(RADIANS(E284))*COS(RADIANS(AA274))))</f>
        <v>#DIV/0!</v>
      </c>
      <c r="AB281" s="3" t="e">
        <f>IF(DEGREES(ACOS(SIN(RADIANS(G281))*SIN(RADIANS(E284))+COS(RADIANS(G281))*COS(RADIANS(E284))*COS(RADIANS(AB274))))&gt;90,0,$F$4*$F$5/E283^2*(SIN(RADIANS(G281))*SIN(RADIANS(E284))+COS(RADIANS(G281))*COS(RADIANS(E284))*COS(RADIANS(AB274))))</f>
        <v>#DIV/0!</v>
      </c>
      <c r="AC281" s="3" t="e">
        <f>IF(DEGREES(ACOS(SIN(RADIANS(G281))*SIN(RADIANS(E284))+COS(RADIANS(G281))*COS(RADIANS(E284))*COS(RADIANS(AC274))))&gt;90,0,$F$4*$F$5/E283^2*(SIN(RADIANS(G281))*SIN(RADIANS(E284))+COS(RADIANS(G281))*COS(RADIANS(E284))*COS(RADIANS(AC274))))</f>
        <v>#DIV/0!</v>
      </c>
      <c r="AD281" s="3" t="e">
        <f>IF(DEGREES(ACOS(SIN(RADIANS(G281))*SIN(RADIANS(E284))+COS(RADIANS(G281))*COS(RADIANS(E284))*COS(RADIANS(AD274))))&gt;90,0,$F$4*$F$5/E283^2*(SIN(RADIANS(G281))*SIN(RADIANS(E284))+COS(RADIANS(G281))*COS(RADIANS(E284))*COS(RADIANS(AD274))))</f>
        <v>#DIV/0!</v>
      </c>
      <c r="AE281" s="3" t="e">
        <f>IF(DEGREES(ACOS(SIN(RADIANS(G281))*SIN(RADIANS(E284))+COS(RADIANS(G281))*COS(RADIANS(E284))*COS(RADIANS(AE274))))&gt;90,0,$F$4*$F$5/E283^2*(SIN(RADIANS(G281))*SIN(RADIANS(E284))+COS(RADIANS(G281))*COS(RADIANS(E284))*COS(RADIANS(AE274))))</f>
        <v>#DIV/0!</v>
      </c>
      <c r="AF281" s="3" t="e">
        <f>IF(DEGREES(ACOS(SIN(RADIANS(G281))*SIN(RADIANS(E284))+COS(RADIANS(G281))*COS(RADIANS(E284))*COS(RADIANS(AF274))))&gt;90,0,$F$4*$F$5/E283^2*(SIN(RADIANS(G281))*SIN(RADIANS(E284))+COS(RADIANS(G281))*COS(RADIANS(E284))*COS(RADIANS(AF274))))</f>
        <v>#DIV/0!</v>
      </c>
      <c r="AG281" s="3" t="e">
        <f>IF(DEGREES(ACOS(SIN(RADIANS(G281))*SIN(RADIANS(E284))+COS(RADIANS(G281))*COS(RADIANS(E284))*COS(RADIANS(AG274))))&gt;90,0,$F$4*$F$5/E283^2*(SIN(RADIANS(G281))*SIN(RADIANS(E284))+COS(RADIANS(G281))*COS(RADIANS(E284))*COS(RADIANS(AG274))))</f>
        <v>#DIV/0!</v>
      </c>
      <c r="AH281" s="3" t="e">
        <f>IF(DEGREES(ACOS(SIN(RADIANS(G281))*SIN(RADIANS(E284))+COS(RADIANS(G281))*COS(RADIANS(E284))*COS(RADIANS(AH274))))&gt;90,0,$F$4*$F$5/E283^2*(SIN(RADIANS(G281))*SIN(RADIANS(E284))+COS(RADIANS(G281))*COS(RADIANS(E284))*COS(RADIANS(AH274))))</f>
        <v>#DIV/0!</v>
      </c>
      <c r="AI281" s="3" t="e">
        <f>IF(DEGREES(ACOS(SIN(RADIANS(G281))*SIN(RADIANS(E284))+COS(RADIANS(G281))*COS(RADIANS(E284))*COS(RADIANS(AI274))))&gt;90,0,$F$4*$F$5/E283^2*(SIN(RADIANS(G281))*SIN(RADIANS(E284))+COS(RADIANS(G281))*COS(RADIANS(E284))*COS(RADIANS(AI274))))</f>
        <v>#DIV/0!</v>
      </c>
      <c r="AJ281" s="3" t="e">
        <f>IF(DEGREES(ACOS(SIN(RADIANS(G281))*SIN(RADIANS(E284))+COS(RADIANS(G281))*COS(RADIANS(E284))*COS(RADIANS(AJ274))))&gt;90,0,$F$4*$F$5/E283^2*(SIN(RADIANS(G281))*SIN(RADIANS(E284))+COS(RADIANS(G281))*COS(RADIANS(E284))*COS(RADIANS(AJ274))))</f>
        <v>#DIV/0!</v>
      </c>
      <c r="AK281" s="3">
        <f>IF(DEGREES(ACOS(SIN(RADIANS(G281))*SIN(RADIANS(E284))+COS(RADIANS(G281))*COS(RADIANS(E284))*COS(RADIANS(AK274))))&gt;90,0,$F$4*$F$5/E283^2*(SIN(RADIANS(G281))*SIN(RADIANS(E284))+COS(RADIANS(G281))*COS(RADIANS(E284))*COS(RADIANS(AK274))))</f>
        <v>0</v>
      </c>
      <c r="AL281" s="3">
        <f>IF(DEGREES(ACOS(SIN(RADIANS(G281))*SIN(RADIANS(E284))+COS(RADIANS(G281))*COS(RADIANS(E284))*COS(RADIANS(AL274))))&gt;90,0,$F$4*$F$5/E283^2*(SIN(RADIANS(G281))*SIN(RADIANS(E284))+COS(RADIANS(G281))*COS(RADIANS(E284))*COS(RADIANS(AL274))))</f>
        <v>0</v>
      </c>
      <c r="AM281" s="3">
        <f>IF(DEGREES(ACOS(SIN(RADIANS(G281))*SIN(RADIANS(E284))+COS(RADIANS(G281))*COS(RADIANS(E284))*COS(RADIANS(AM274))))&gt;90,0,$F$4*$F$5/E283^2*(SIN(RADIANS(G281))*SIN(RADIANS(E284))+COS(RADIANS(G281))*COS(RADIANS(E284))*COS(RADIANS(AM274))))</f>
        <v>0</v>
      </c>
      <c r="AN281" s="3">
        <f>IF(DEGREES(ACOS(SIN(RADIANS(G281))*SIN(RADIANS(E284))+COS(RADIANS(G281))*COS(RADIANS(E284))*COS(RADIANS(AN274))))&gt;90,0,$F$4*$F$5/E283^2*(SIN(RADIANS(G281))*SIN(RADIANS(E284))+COS(RADIANS(G281))*COS(RADIANS(E284))*COS(RADIANS(AN274))))</f>
        <v>0</v>
      </c>
      <c r="AO281" s="3">
        <f>IF(DEGREES(ACOS(SIN(RADIANS(G281))*SIN(RADIANS(E284))+COS(RADIANS(G281))*COS(RADIANS(E284))*COS(RADIANS(AO274))))&gt;90,0,$F$4*$F$5/E283^2*(SIN(RADIANS(G281))*SIN(RADIANS(E284))+COS(RADIANS(G281))*COS(RADIANS(E284))*COS(RADIANS(AO274))))</f>
        <v>0</v>
      </c>
      <c r="AP281" s="3">
        <f>IF(DEGREES(ACOS(SIN(RADIANS(G281))*SIN(RADIANS(E284))+COS(RADIANS(G281))*COS(RADIANS(E284))*COS(RADIANS(AP274))))&gt;90,0,$F$4*$F$5/E283^2*(SIN(RADIANS(G281))*SIN(RADIANS(E284))+COS(RADIANS(G281))*COS(RADIANS(E284))*COS(RADIANS(AP274))))</f>
        <v>0</v>
      </c>
      <c r="AQ281" s="3">
        <f>IF(DEGREES(ACOS(SIN(RADIANS(G281))*SIN(RADIANS(E284))+COS(RADIANS(G281))*COS(RADIANS(E284))*COS(RADIANS(AQ274))))&gt;90,0,$F$4*$F$5/E283^2*(SIN(RADIANS(G281))*SIN(RADIANS(E284))+COS(RADIANS(G281))*COS(RADIANS(E284))*COS(RADIANS(AQ274))))</f>
        <v>0</v>
      </c>
      <c r="AR281" s="3">
        <f>IF(DEGREES(ACOS(SIN(RADIANS(G281))*SIN(RADIANS(E284))+COS(RADIANS(G281))*COS(RADIANS(E284))*COS(RADIANS(AR274))))&gt;90,0,$F$4*$F$5/E283^2*(SIN(RADIANS(G281))*SIN(RADIANS(E284))+COS(RADIANS(G281))*COS(RADIANS(E284))*COS(RADIANS(AR274))))</f>
        <v>0</v>
      </c>
    </row>
    <row r="282" spans="2:44" ht="15.75" customHeight="1" x14ac:dyDescent="0.2">
      <c r="B282" s="20" t="s">
        <v>787</v>
      </c>
      <c r="E282" s="3" t="str">
        <f>IF($F$10=0,"N/A",E281*$F$11/$F$10)</f>
        <v>N/A</v>
      </c>
      <c r="G282" s="3">
        <v>30</v>
      </c>
      <c r="I282" s="3">
        <f>IF(DEGREES(ACOS(SIN(RADIANS(G282))*SIN(RADIANS(E284))+COS(RADIANS(G282))*COS(RADIANS(E284))*COS(RADIANS(I274))))&gt;90,0,$F$4*$F$5/E283^2*(SIN(RADIANS(G282))*SIN(RADIANS(E284))+COS(RADIANS(G282))*COS(RADIANS(E284))*COS(RADIANS(I274))))</f>
        <v>0</v>
      </c>
      <c r="J282" s="3">
        <f>IF(DEGREES(ACOS(SIN(RADIANS(G282))*SIN(RADIANS(E284))+COS(RADIANS(G282))*COS(RADIANS(E284))*COS(RADIANS(J274))))&gt;90,0,$F$4*$F$5/E283^2*(SIN(RADIANS(G282))*SIN(RADIANS(E284))+COS(RADIANS(G282))*COS(RADIANS(E284))*COS(RADIANS(J274))))</f>
        <v>0</v>
      </c>
      <c r="K282" s="3">
        <f>IF(DEGREES(ACOS(SIN(RADIANS(G282))*SIN(RADIANS(E284))+COS(RADIANS(G282))*COS(RADIANS(E284))*COS(RADIANS(K274))))&gt;90,0,$F$4*$F$5/E283^2*(SIN(RADIANS(G282))*SIN(RADIANS(E284))+COS(RADIANS(G282))*COS(RADIANS(E284))*COS(RADIANS(K274))))</f>
        <v>0</v>
      </c>
      <c r="L282" s="3">
        <f>IF(DEGREES(ACOS(SIN(RADIANS(G282))*SIN(RADIANS(E284))+COS(RADIANS(G282))*COS(RADIANS(E284))*COS(RADIANS(L274))))&gt;90,0,$F$4*$F$5/E283^2*(SIN(RADIANS(G282))*SIN(RADIANS(E284))+COS(RADIANS(G282))*COS(RADIANS(E284))*COS(RADIANS(L274))))</f>
        <v>0</v>
      </c>
      <c r="M282" s="3">
        <f>IF(DEGREES(ACOS(SIN(RADIANS(G282))*SIN(RADIANS(E284))+COS(RADIANS(G282))*COS(RADIANS(E284))*COS(RADIANS(M274))))&gt;90,0,$F$4*$F$5/E283^2*(SIN(RADIANS(G282))*SIN(RADIANS(E284))+COS(RADIANS(G282))*COS(RADIANS(E284))*COS(RADIANS(M274))))</f>
        <v>0</v>
      </c>
      <c r="N282" s="3">
        <f>IF(DEGREES(ACOS(SIN(RADIANS(G282))*SIN(RADIANS(E284))+COS(RADIANS(G282))*COS(RADIANS(E284))*COS(RADIANS(N274))))&gt;90,0,$F$4*$F$5/E283^2*(SIN(RADIANS(G282))*SIN(RADIANS(E284))+COS(RADIANS(G282))*COS(RADIANS(E284))*COS(RADIANS(N274))))</f>
        <v>0</v>
      </c>
      <c r="O282" s="3">
        <f>IF(DEGREES(ACOS(SIN(RADIANS(G282))*SIN(RADIANS(E284))+COS(RADIANS(G282))*COS(RADIANS(E284))*COS(RADIANS(O274))))&gt;90,0,$F$4*$F$5/E283^2*(SIN(RADIANS(G282))*SIN(RADIANS(E284))+COS(RADIANS(G282))*COS(RADIANS(E284))*COS(RADIANS(O274))))</f>
        <v>0</v>
      </c>
      <c r="P282" s="3">
        <f>IF(DEGREES(ACOS(SIN(RADIANS(G282))*SIN(RADIANS(E284))+COS(RADIANS(G282))*COS(RADIANS(E284))*COS(RADIANS(P274))))&gt;90,0,$F$4*$F$5/E283^2*(SIN(RADIANS(G282))*SIN(RADIANS(E284))+COS(RADIANS(G282))*COS(RADIANS(E284))*COS(RADIANS(P274))))</f>
        <v>0</v>
      </c>
      <c r="Q282" s="3">
        <f>IF(DEGREES(ACOS(SIN(RADIANS(G282))*SIN(RADIANS(E284))+COS(RADIANS(G282))*COS(RADIANS(E284))*COS(RADIANS(Q274))))&gt;90,0,$F$4*$F$5/E283^2*(SIN(RADIANS(G282))*SIN(RADIANS(E284))+COS(RADIANS(G282))*COS(RADIANS(E284))*COS(RADIANS(Q274))))</f>
        <v>0</v>
      </c>
      <c r="R282" s="3" t="e">
        <f>IF(DEGREES(ACOS(SIN(RADIANS(G282))*SIN(RADIANS(E284))+COS(RADIANS(G282))*COS(RADIANS(E284))*COS(RADIANS(R274))))&gt;90,0,$F$4*$F$5/E283^2*(SIN(RADIANS(G282))*SIN(RADIANS(E284))+COS(RADIANS(G282))*COS(RADIANS(E284))*COS(RADIANS(R274))))</f>
        <v>#DIV/0!</v>
      </c>
      <c r="S282" s="3" t="e">
        <f>IF(DEGREES(ACOS(SIN(RADIANS(G282))*SIN(RADIANS(E284))+COS(RADIANS(G282))*COS(RADIANS(E284))*COS(RADIANS(S274))))&gt;90,0,$F$4*$F$5/E283^2*(SIN(RADIANS(G282))*SIN(RADIANS(E284))+COS(RADIANS(G282))*COS(RADIANS(E284))*COS(RADIANS(S274))))</f>
        <v>#DIV/0!</v>
      </c>
      <c r="T282" s="3" t="e">
        <f>IF(DEGREES(ACOS(SIN(RADIANS(G282))*SIN(RADIANS(E284))+COS(RADIANS(G282))*COS(RADIANS(E284))*COS(RADIANS(T274))))&gt;90,0,$F$4*$F$5/E283^2*(SIN(RADIANS(G282))*SIN(RADIANS(E284))+COS(RADIANS(G282))*COS(RADIANS(E284))*COS(RADIANS(T274))))</f>
        <v>#DIV/0!</v>
      </c>
      <c r="U282" s="3" t="e">
        <f>IF(DEGREES(ACOS(SIN(RADIANS(G282))*SIN(RADIANS(E284))+COS(RADIANS(G282))*COS(RADIANS(E284))*COS(RADIANS(U274))))&gt;90,0,$F$4*$F$5/E283^2*(SIN(RADIANS(G282))*SIN(RADIANS(E284))+COS(RADIANS(G282))*COS(RADIANS(E284))*COS(RADIANS(U274))))</f>
        <v>#DIV/0!</v>
      </c>
      <c r="V282" s="3" t="e">
        <f>IF(DEGREES(ACOS(SIN(RADIANS(G282))*SIN(RADIANS(E284))+COS(RADIANS(G282))*COS(RADIANS(E284))*COS(RADIANS(V274))))&gt;90,0,$F$4*$F$5/E283^2*(SIN(RADIANS(G282))*SIN(RADIANS(E284))+COS(RADIANS(G282))*COS(RADIANS(E284))*COS(RADIANS(V274))))</f>
        <v>#DIV/0!</v>
      </c>
      <c r="W282" s="3" t="e">
        <f>IF(DEGREES(ACOS(SIN(RADIANS(G282))*SIN(RADIANS(E284))+COS(RADIANS(G282))*COS(RADIANS(E284))*COS(RADIANS(W274))))&gt;90,0,$F$4*$F$5/E283^2*(SIN(RADIANS(G282))*SIN(RADIANS(E284))+COS(RADIANS(G282))*COS(RADIANS(E284))*COS(RADIANS(W274))))</f>
        <v>#DIV/0!</v>
      </c>
      <c r="X282" s="3" t="e">
        <f>IF(DEGREES(ACOS(SIN(RADIANS(G282))*SIN(RADIANS(E284))+COS(RADIANS(G282))*COS(RADIANS(E284))*COS(RADIANS(X274))))&gt;90,0,$F$4*$F$5/E283^2*(SIN(RADIANS(G282))*SIN(RADIANS(E284))+COS(RADIANS(G282))*COS(RADIANS(E284))*COS(RADIANS(X274))))</f>
        <v>#DIV/0!</v>
      </c>
      <c r="Y282" s="3" t="e">
        <f>IF(DEGREES(ACOS(SIN(RADIANS(G282))*SIN(RADIANS(E284))+COS(RADIANS(G282))*COS(RADIANS(E284))*COS(RADIANS(Y274))))&gt;90,0,$F$4*$F$5/E283^2*(SIN(RADIANS(G282))*SIN(RADIANS(E284))+COS(RADIANS(G282))*COS(RADIANS(E284))*COS(RADIANS(Y274))))</f>
        <v>#DIV/0!</v>
      </c>
      <c r="Z282" s="3" t="e">
        <f>IF(DEGREES(ACOS(SIN(RADIANS(G282))*SIN(RADIANS(E284))+COS(RADIANS(G282))*COS(RADIANS(E284))*COS(RADIANS(Z274))))&gt;90,0,$F$4*$F$5/E283^2*(SIN(RADIANS(G282))*SIN(RADIANS(E284))+COS(RADIANS(G282))*COS(RADIANS(E284))*COS(RADIANS(Z274))))</f>
        <v>#DIV/0!</v>
      </c>
      <c r="AA282" s="3" t="e">
        <f>IF(DEGREES(ACOS(SIN(RADIANS(G282))*SIN(RADIANS(E284))+COS(RADIANS(G282))*COS(RADIANS(E284))*COS(RADIANS(AA274))))&gt;90,0,$F$4*$F$5/E283^2*(SIN(RADIANS(G282))*SIN(RADIANS(E284))+COS(RADIANS(G282))*COS(RADIANS(E284))*COS(RADIANS(AA274))))</f>
        <v>#DIV/0!</v>
      </c>
      <c r="AB282" s="3" t="e">
        <f>IF(DEGREES(ACOS(SIN(RADIANS(G282))*SIN(RADIANS(E284))+COS(RADIANS(G282))*COS(RADIANS(E284))*COS(RADIANS(AB274))))&gt;90,0,$F$4*$F$5/E283^2*(SIN(RADIANS(G282))*SIN(RADIANS(E284))+COS(RADIANS(G282))*COS(RADIANS(E284))*COS(RADIANS(AB274))))</f>
        <v>#DIV/0!</v>
      </c>
      <c r="AC282" s="3" t="e">
        <f>IF(DEGREES(ACOS(SIN(RADIANS(G282))*SIN(RADIANS(E284))+COS(RADIANS(G282))*COS(RADIANS(E284))*COS(RADIANS(AC274))))&gt;90,0,$F$4*$F$5/E283^2*(SIN(RADIANS(G282))*SIN(RADIANS(E284))+COS(RADIANS(G282))*COS(RADIANS(E284))*COS(RADIANS(AC274))))</f>
        <v>#DIV/0!</v>
      </c>
      <c r="AD282" s="3" t="e">
        <f>IF(DEGREES(ACOS(SIN(RADIANS(G282))*SIN(RADIANS(E284))+COS(RADIANS(G282))*COS(RADIANS(E284))*COS(RADIANS(AD274))))&gt;90,0,$F$4*$F$5/E283^2*(SIN(RADIANS(G282))*SIN(RADIANS(E284))+COS(RADIANS(G282))*COS(RADIANS(E284))*COS(RADIANS(AD274))))</f>
        <v>#DIV/0!</v>
      </c>
      <c r="AE282" s="3" t="e">
        <f>IF(DEGREES(ACOS(SIN(RADIANS(G282))*SIN(RADIANS(E284))+COS(RADIANS(G282))*COS(RADIANS(E284))*COS(RADIANS(AE274))))&gt;90,0,$F$4*$F$5/E283^2*(SIN(RADIANS(G282))*SIN(RADIANS(E284))+COS(RADIANS(G282))*COS(RADIANS(E284))*COS(RADIANS(AE274))))</f>
        <v>#DIV/0!</v>
      </c>
      <c r="AF282" s="3" t="e">
        <f>IF(DEGREES(ACOS(SIN(RADIANS(G282))*SIN(RADIANS(E284))+COS(RADIANS(G282))*COS(RADIANS(E284))*COS(RADIANS(AF274))))&gt;90,0,$F$4*$F$5/E283^2*(SIN(RADIANS(G282))*SIN(RADIANS(E284))+COS(RADIANS(G282))*COS(RADIANS(E284))*COS(RADIANS(AF274))))</f>
        <v>#DIV/0!</v>
      </c>
      <c r="AG282" s="3" t="e">
        <f>IF(DEGREES(ACOS(SIN(RADIANS(G282))*SIN(RADIANS(E284))+COS(RADIANS(G282))*COS(RADIANS(E284))*COS(RADIANS(AG274))))&gt;90,0,$F$4*$F$5/E283^2*(SIN(RADIANS(G282))*SIN(RADIANS(E284))+COS(RADIANS(G282))*COS(RADIANS(E284))*COS(RADIANS(AG274))))</f>
        <v>#DIV/0!</v>
      </c>
      <c r="AH282" s="3" t="e">
        <f>IF(DEGREES(ACOS(SIN(RADIANS(G282))*SIN(RADIANS(E284))+COS(RADIANS(G282))*COS(RADIANS(E284))*COS(RADIANS(AH274))))&gt;90,0,$F$4*$F$5/E283^2*(SIN(RADIANS(G282))*SIN(RADIANS(E284))+COS(RADIANS(G282))*COS(RADIANS(E284))*COS(RADIANS(AH274))))</f>
        <v>#DIV/0!</v>
      </c>
      <c r="AI282" s="3" t="e">
        <f>IF(DEGREES(ACOS(SIN(RADIANS(G282))*SIN(RADIANS(E284))+COS(RADIANS(G282))*COS(RADIANS(E284))*COS(RADIANS(AI274))))&gt;90,0,$F$4*$F$5/E283^2*(SIN(RADIANS(G282))*SIN(RADIANS(E284))+COS(RADIANS(G282))*COS(RADIANS(E284))*COS(RADIANS(AI274))))</f>
        <v>#DIV/0!</v>
      </c>
      <c r="AJ282" s="3" t="e">
        <f>IF(DEGREES(ACOS(SIN(RADIANS(G282))*SIN(RADIANS(E284))+COS(RADIANS(G282))*COS(RADIANS(E284))*COS(RADIANS(AJ274))))&gt;90,0,$F$4*$F$5/E283^2*(SIN(RADIANS(G282))*SIN(RADIANS(E284))+COS(RADIANS(G282))*COS(RADIANS(E284))*COS(RADIANS(AJ274))))</f>
        <v>#DIV/0!</v>
      </c>
      <c r="AK282" s="3">
        <f>IF(DEGREES(ACOS(SIN(RADIANS(G282))*SIN(RADIANS(E284))+COS(RADIANS(G282))*COS(RADIANS(E284))*COS(RADIANS(AK274))))&gt;90,0,$F$4*$F$5/E283^2*(SIN(RADIANS(G282))*SIN(RADIANS(E284))+COS(RADIANS(G282))*COS(RADIANS(E284))*COS(RADIANS(AK274))))</f>
        <v>0</v>
      </c>
      <c r="AL282" s="3">
        <f>IF(DEGREES(ACOS(SIN(RADIANS(G282))*SIN(RADIANS(E284))+COS(RADIANS(G282))*COS(RADIANS(E284))*COS(RADIANS(AL274))))&gt;90,0,$F$4*$F$5/E283^2*(SIN(RADIANS(G282))*SIN(RADIANS(E284))+COS(RADIANS(G282))*COS(RADIANS(E284))*COS(RADIANS(AL274))))</f>
        <v>0</v>
      </c>
      <c r="AM282" s="3">
        <f>IF(DEGREES(ACOS(SIN(RADIANS(G282))*SIN(RADIANS(E284))+COS(RADIANS(G282))*COS(RADIANS(E284))*COS(RADIANS(AM274))))&gt;90,0,$F$4*$F$5/E283^2*(SIN(RADIANS(G282))*SIN(RADIANS(E284))+COS(RADIANS(G282))*COS(RADIANS(E284))*COS(RADIANS(AM274))))</f>
        <v>0</v>
      </c>
      <c r="AN282" s="3">
        <f>IF(DEGREES(ACOS(SIN(RADIANS(G282))*SIN(RADIANS(E284))+COS(RADIANS(G282))*COS(RADIANS(E284))*COS(RADIANS(AN274))))&gt;90,0,$F$4*$F$5/E283^2*(SIN(RADIANS(G282))*SIN(RADIANS(E284))+COS(RADIANS(G282))*COS(RADIANS(E284))*COS(RADIANS(AN274))))</f>
        <v>0</v>
      </c>
      <c r="AO282" s="3">
        <f>IF(DEGREES(ACOS(SIN(RADIANS(G282))*SIN(RADIANS(E284))+COS(RADIANS(G282))*COS(RADIANS(E284))*COS(RADIANS(AO274))))&gt;90,0,$F$4*$F$5/E283^2*(SIN(RADIANS(G282))*SIN(RADIANS(E284))+COS(RADIANS(G282))*COS(RADIANS(E284))*COS(RADIANS(AO274))))</f>
        <v>0</v>
      </c>
      <c r="AP282" s="3">
        <f>IF(DEGREES(ACOS(SIN(RADIANS(G282))*SIN(RADIANS(E284))+COS(RADIANS(G282))*COS(RADIANS(E284))*COS(RADIANS(AP274))))&gt;90,0,$F$4*$F$5/E283^2*(SIN(RADIANS(G282))*SIN(RADIANS(E284))+COS(RADIANS(G282))*COS(RADIANS(E284))*COS(RADIANS(AP274))))</f>
        <v>0</v>
      </c>
      <c r="AQ282" s="3">
        <f>IF(DEGREES(ACOS(SIN(RADIANS(G282))*SIN(RADIANS(E284))+COS(RADIANS(G282))*COS(RADIANS(E284))*COS(RADIANS(AQ274))))&gt;90,0,$F$4*$F$5/E283^2*(SIN(RADIANS(G282))*SIN(RADIANS(E284))+COS(RADIANS(G282))*COS(RADIANS(E284))*COS(RADIANS(AQ274))))</f>
        <v>0</v>
      </c>
      <c r="AR282" s="3">
        <f>IF(DEGREES(ACOS(SIN(RADIANS(G282))*SIN(RADIANS(E284))+COS(RADIANS(G282))*COS(RADIANS(E284))*COS(RADIANS(AR274))))&gt;90,0,$F$4*$F$5/E283^2*(SIN(RADIANS(G282))*SIN(RADIANS(E284))+COS(RADIANS(G282))*COS(RADIANS(E284))*COS(RADIANS(AR274))))</f>
        <v>0</v>
      </c>
    </row>
    <row r="283" spans="2:44" ht="15.75" customHeight="1" x14ac:dyDescent="0.2">
      <c r="B283" s="20" t="s">
        <v>788</v>
      </c>
      <c r="E283" s="3">
        <f>$F$6*(1-$F$7^2)/(1+$F$7*COS(RADIANS(E277)))</f>
        <v>0</v>
      </c>
      <c r="G283" s="3">
        <v>20</v>
      </c>
      <c r="I283" s="3">
        <f>IF(DEGREES(ACOS(SIN(RADIANS(G283))*SIN(RADIANS(E284))+COS(RADIANS(G283))*COS(RADIANS(E284))*COS(RADIANS(I274))))&gt;90,0,$F$4*$F$5/E283^2*(SIN(RADIANS(G283))*SIN(RADIANS(E284))+COS(RADIANS(G283))*COS(RADIANS(E284))*COS(RADIANS(I274))))</f>
        <v>0</v>
      </c>
      <c r="J283" s="3">
        <f>IF(DEGREES(ACOS(SIN(RADIANS(G283))*SIN(RADIANS(E284))+COS(RADIANS(G283))*COS(RADIANS(E284))*COS(RADIANS(J274))))&gt;90,0,$F$4*$F$5/E283^2*(SIN(RADIANS(G283))*SIN(RADIANS(E284))+COS(RADIANS(G283))*COS(RADIANS(E284))*COS(RADIANS(J274))))</f>
        <v>0</v>
      </c>
      <c r="K283" s="3">
        <f>IF(DEGREES(ACOS(SIN(RADIANS(G283))*SIN(RADIANS(E284))+COS(RADIANS(G283))*COS(RADIANS(E284))*COS(RADIANS(K274))))&gt;90,0,$F$4*$F$5/E283^2*(SIN(RADIANS(G283))*SIN(RADIANS(E284))+COS(RADIANS(G283))*COS(RADIANS(E284))*COS(RADIANS(K274))))</f>
        <v>0</v>
      </c>
      <c r="L283" s="3">
        <f>IF(DEGREES(ACOS(SIN(RADIANS(G283))*SIN(RADIANS(E284))+COS(RADIANS(G283))*COS(RADIANS(E284))*COS(RADIANS(L274))))&gt;90,0,$F$4*$F$5/E283^2*(SIN(RADIANS(G283))*SIN(RADIANS(E284))+COS(RADIANS(G283))*COS(RADIANS(E284))*COS(RADIANS(L274))))</f>
        <v>0</v>
      </c>
      <c r="M283" s="3">
        <f>IF(DEGREES(ACOS(SIN(RADIANS(G283))*SIN(RADIANS(E284))+COS(RADIANS(G283))*COS(RADIANS(E284))*COS(RADIANS(M274))))&gt;90,0,$F$4*$F$5/E283^2*(SIN(RADIANS(G283))*SIN(RADIANS(E284))+COS(RADIANS(G283))*COS(RADIANS(E284))*COS(RADIANS(M274))))</f>
        <v>0</v>
      </c>
      <c r="N283" s="3">
        <f>IF(DEGREES(ACOS(SIN(RADIANS(G283))*SIN(RADIANS(E284))+COS(RADIANS(G283))*COS(RADIANS(E284))*COS(RADIANS(N274))))&gt;90,0,$F$4*$F$5/E283^2*(SIN(RADIANS(G283))*SIN(RADIANS(E284))+COS(RADIANS(G283))*COS(RADIANS(E284))*COS(RADIANS(N274))))</f>
        <v>0</v>
      </c>
      <c r="O283" s="3">
        <f>IF(DEGREES(ACOS(SIN(RADIANS(G283))*SIN(RADIANS(E284))+COS(RADIANS(G283))*COS(RADIANS(E284))*COS(RADIANS(O274))))&gt;90,0,$F$4*$F$5/E283^2*(SIN(RADIANS(G283))*SIN(RADIANS(E284))+COS(RADIANS(G283))*COS(RADIANS(E284))*COS(RADIANS(O274))))</f>
        <v>0</v>
      </c>
      <c r="P283" s="3">
        <f>IF(DEGREES(ACOS(SIN(RADIANS(G283))*SIN(RADIANS(E284))+COS(RADIANS(G283))*COS(RADIANS(E284))*COS(RADIANS(P274))))&gt;90,0,$F$4*$F$5/E283^2*(SIN(RADIANS(G283))*SIN(RADIANS(E284))+COS(RADIANS(G283))*COS(RADIANS(E284))*COS(RADIANS(P274))))</f>
        <v>0</v>
      </c>
      <c r="Q283" s="3">
        <f>IF(DEGREES(ACOS(SIN(RADIANS(G283))*SIN(RADIANS(E284))+COS(RADIANS(G283))*COS(RADIANS(E284))*COS(RADIANS(Q274))))&gt;90,0,$F$4*$F$5/E283^2*(SIN(RADIANS(G283))*SIN(RADIANS(E284))+COS(RADIANS(G283))*COS(RADIANS(E284))*COS(RADIANS(Q274))))</f>
        <v>0</v>
      </c>
      <c r="R283" s="3" t="e">
        <f>IF(DEGREES(ACOS(SIN(RADIANS(G283))*SIN(RADIANS(E284))+COS(RADIANS(G283))*COS(RADIANS(E284))*COS(RADIANS(R274))))&gt;90,0,$F$4*$F$5/E283^2*(SIN(RADIANS(G283))*SIN(RADIANS(E284))+COS(RADIANS(G283))*COS(RADIANS(E284))*COS(RADIANS(R274))))</f>
        <v>#DIV/0!</v>
      </c>
      <c r="S283" s="3" t="e">
        <f>IF(DEGREES(ACOS(SIN(RADIANS(G283))*SIN(RADIANS(E284))+COS(RADIANS(G283))*COS(RADIANS(E284))*COS(RADIANS(S274))))&gt;90,0,$F$4*$F$5/E283^2*(SIN(RADIANS(G283))*SIN(RADIANS(E284))+COS(RADIANS(G283))*COS(RADIANS(E284))*COS(RADIANS(S274))))</f>
        <v>#DIV/0!</v>
      </c>
      <c r="T283" s="3" t="e">
        <f>IF(DEGREES(ACOS(SIN(RADIANS(G283))*SIN(RADIANS(E284))+COS(RADIANS(G283))*COS(RADIANS(E284))*COS(RADIANS(T274))))&gt;90,0,$F$4*$F$5/E283^2*(SIN(RADIANS(G283))*SIN(RADIANS(E284))+COS(RADIANS(G283))*COS(RADIANS(E284))*COS(RADIANS(T274))))</f>
        <v>#DIV/0!</v>
      </c>
      <c r="U283" s="3" t="e">
        <f>IF(DEGREES(ACOS(SIN(RADIANS(G283))*SIN(RADIANS(E284))+COS(RADIANS(G283))*COS(RADIANS(E284))*COS(RADIANS(U274))))&gt;90,0,$F$4*$F$5/E283^2*(SIN(RADIANS(G283))*SIN(RADIANS(E284))+COS(RADIANS(G283))*COS(RADIANS(E284))*COS(RADIANS(U274))))</f>
        <v>#DIV/0!</v>
      </c>
      <c r="V283" s="3" t="e">
        <f>IF(DEGREES(ACOS(SIN(RADIANS(G283))*SIN(RADIANS(E284))+COS(RADIANS(G283))*COS(RADIANS(E284))*COS(RADIANS(V274))))&gt;90,0,$F$4*$F$5/E283^2*(SIN(RADIANS(G283))*SIN(RADIANS(E284))+COS(RADIANS(G283))*COS(RADIANS(E284))*COS(RADIANS(V274))))</f>
        <v>#DIV/0!</v>
      </c>
      <c r="W283" s="3" t="e">
        <f>IF(DEGREES(ACOS(SIN(RADIANS(G283))*SIN(RADIANS(E284))+COS(RADIANS(G283))*COS(RADIANS(E284))*COS(RADIANS(W274))))&gt;90,0,$F$4*$F$5/E283^2*(SIN(RADIANS(G283))*SIN(RADIANS(E284))+COS(RADIANS(G283))*COS(RADIANS(E284))*COS(RADIANS(W274))))</f>
        <v>#DIV/0!</v>
      </c>
      <c r="X283" s="3" t="e">
        <f>IF(DEGREES(ACOS(SIN(RADIANS(G283))*SIN(RADIANS(E284))+COS(RADIANS(G283))*COS(RADIANS(E284))*COS(RADIANS(X274))))&gt;90,0,$F$4*$F$5/E283^2*(SIN(RADIANS(G283))*SIN(RADIANS(E284))+COS(RADIANS(G283))*COS(RADIANS(E284))*COS(RADIANS(X274))))</f>
        <v>#DIV/0!</v>
      </c>
      <c r="Y283" s="3" t="e">
        <f>IF(DEGREES(ACOS(SIN(RADIANS(G283))*SIN(RADIANS(E284))+COS(RADIANS(G283))*COS(RADIANS(E284))*COS(RADIANS(Y274))))&gt;90,0,$F$4*$F$5/E283^2*(SIN(RADIANS(G283))*SIN(RADIANS(E284))+COS(RADIANS(G283))*COS(RADIANS(E284))*COS(RADIANS(Y274))))</f>
        <v>#DIV/0!</v>
      </c>
      <c r="Z283" s="3" t="e">
        <f>IF(DEGREES(ACOS(SIN(RADIANS(G283))*SIN(RADIANS(E284))+COS(RADIANS(G283))*COS(RADIANS(E284))*COS(RADIANS(Z274))))&gt;90,0,$F$4*$F$5/E283^2*(SIN(RADIANS(G283))*SIN(RADIANS(E284))+COS(RADIANS(G283))*COS(RADIANS(E284))*COS(RADIANS(Z274))))</f>
        <v>#DIV/0!</v>
      </c>
      <c r="AA283" s="3" t="e">
        <f>IF(DEGREES(ACOS(SIN(RADIANS(G283))*SIN(RADIANS(E284))+COS(RADIANS(G283))*COS(RADIANS(E284))*COS(RADIANS(AA274))))&gt;90,0,$F$4*$F$5/E283^2*(SIN(RADIANS(G283))*SIN(RADIANS(E284))+COS(RADIANS(G283))*COS(RADIANS(E284))*COS(RADIANS(AA274))))</f>
        <v>#DIV/0!</v>
      </c>
      <c r="AB283" s="3" t="e">
        <f>IF(DEGREES(ACOS(SIN(RADIANS(G283))*SIN(RADIANS(E284))+COS(RADIANS(G283))*COS(RADIANS(E284))*COS(RADIANS(AB274))))&gt;90,0,$F$4*$F$5/E283^2*(SIN(RADIANS(G283))*SIN(RADIANS(E284))+COS(RADIANS(G283))*COS(RADIANS(E284))*COS(RADIANS(AB274))))</f>
        <v>#DIV/0!</v>
      </c>
      <c r="AC283" s="3" t="e">
        <f>IF(DEGREES(ACOS(SIN(RADIANS(G283))*SIN(RADIANS(E284))+COS(RADIANS(G283))*COS(RADIANS(E284))*COS(RADIANS(AC274))))&gt;90,0,$F$4*$F$5/E283^2*(SIN(RADIANS(G283))*SIN(RADIANS(E284))+COS(RADIANS(G283))*COS(RADIANS(E284))*COS(RADIANS(AC274))))</f>
        <v>#DIV/0!</v>
      </c>
      <c r="AD283" s="3" t="e">
        <f>IF(DEGREES(ACOS(SIN(RADIANS(G283))*SIN(RADIANS(E284))+COS(RADIANS(G283))*COS(RADIANS(E284))*COS(RADIANS(AD274))))&gt;90,0,$F$4*$F$5/E283^2*(SIN(RADIANS(G283))*SIN(RADIANS(E284))+COS(RADIANS(G283))*COS(RADIANS(E284))*COS(RADIANS(AD274))))</f>
        <v>#DIV/0!</v>
      </c>
      <c r="AE283" s="3" t="e">
        <f>IF(DEGREES(ACOS(SIN(RADIANS(G283))*SIN(RADIANS(E284))+COS(RADIANS(G283))*COS(RADIANS(E284))*COS(RADIANS(AE274))))&gt;90,0,$F$4*$F$5/E283^2*(SIN(RADIANS(G283))*SIN(RADIANS(E284))+COS(RADIANS(G283))*COS(RADIANS(E284))*COS(RADIANS(AE274))))</f>
        <v>#DIV/0!</v>
      </c>
      <c r="AF283" s="3" t="e">
        <f>IF(DEGREES(ACOS(SIN(RADIANS(G283))*SIN(RADIANS(E284))+COS(RADIANS(G283))*COS(RADIANS(E284))*COS(RADIANS(AF274))))&gt;90,0,$F$4*$F$5/E283^2*(SIN(RADIANS(G283))*SIN(RADIANS(E284))+COS(RADIANS(G283))*COS(RADIANS(E284))*COS(RADIANS(AF274))))</f>
        <v>#DIV/0!</v>
      </c>
      <c r="AG283" s="3" t="e">
        <f>IF(DEGREES(ACOS(SIN(RADIANS(G283))*SIN(RADIANS(E284))+COS(RADIANS(G283))*COS(RADIANS(E284))*COS(RADIANS(AG274))))&gt;90,0,$F$4*$F$5/E283^2*(SIN(RADIANS(G283))*SIN(RADIANS(E284))+COS(RADIANS(G283))*COS(RADIANS(E284))*COS(RADIANS(AG274))))</f>
        <v>#DIV/0!</v>
      </c>
      <c r="AH283" s="3" t="e">
        <f>IF(DEGREES(ACOS(SIN(RADIANS(G283))*SIN(RADIANS(E284))+COS(RADIANS(G283))*COS(RADIANS(E284))*COS(RADIANS(AH274))))&gt;90,0,$F$4*$F$5/E283^2*(SIN(RADIANS(G283))*SIN(RADIANS(E284))+COS(RADIANS(G283))*COS(RADIANS(E284))*COS(RADIANS(AH274))))</f>
        <v>#DIV/0!</v>
      </c>
      <c r="AI283" s="3" t="e">
        <f>IF(DEGREES(ACOS(SIN(RADIANS(G283))*SIN(RADIANS(E284))+COS(RADIANS(G283))*COS(RADIANS(E284))*COS(RADIANS(AI274))))&gt;90,0,$F$4*$F$5/E283^2*(SIN(RADIANS(G283))*SIN(RADIANS(E284))+COS(RADIANS(G283))*COS(RADIANS(E284))*COS(RADIANS(AI274))))</f>
        <v>#DIV/0!</v>
      </c>
      <c r="AJ283" s="3" t="e">
        <f>IF(DEGREES(ACOS(SIN(RADIANS(G283))*SIN(RADIANS(E284))+COS(RADIANS(G283))*COS(RADIANS(E284))*COS(RADIANS(AJ274))))&gt;90,0,$F$4*$F$5/E283^2*(SIN(RADIANS(G283))*SIN(RADIANS(E284))+COS(RADIANS(G283))*COS(RADIANS(E284))*COS(RADIANS(AJ274))))</f>
        <v>#DIV/0!</v>
      </c>
      <c r="AK283" s="3">
        <f>IF(DEGREES(ACOS(SIN(RADIANS(G283))*SIN(RADIANS(E284))+COS(RADIANS(G283))*COS(RADIANS(E284))*COS(RADIANS(AK274))))&gt;90,0,$F$4*$F$5/E283^2*(SIN(RADIANS(G283))*SIN(RADIANS(E284))+COS(RADIANS(G283))*COS(RADIANS(E284))*COS(RADIANS(AK274))))</f>
        <v>0</v>
      </c>
      <c r="AL283" s="3">
        <f>IF(DEGREES(ACOS(SIN(RADIANS(G283))*SIN(RADIANS(E284))+COS(RADIANS(G283))*COS(RADIANS(E284))*COS(RADIANS(AL274))))&gt;90,0,$F$4*$F$5/E283^2*(SIN(RADIANS(G283))*SIN(RADIANS(E284))+COS(RADIANS(G283))*COS(RADIANS(E284))*COS(RADIANS(AL274))))</f>
        <v>0</v>
      </c>
      <c r="AM283" s="3">
        <f>IF(DEGREES(ACOS(SIN(RADIANS(G283))*SIN(RADIANS(E284))+COS(RADIANS(G283))*COS(RADIANS(E284))*COS(RADIANS(AM274))))&gt;90,0,$F$4*$F$5/E283^2*(SIN(RADIANS(G283))*SIN(RADIANS(E284))+COS(RADIANS(G283))*COS(RADIANS(E284))*COS(RADIANS(AM274))))</f>
        <v>0</v>
      </c>
      <c r="AN283" s="3">
        <f>IF(DEGREES(ACOS(SIN(RADIANS(G283))*SIN(RADIANS(E284))+COS(RADIANS(G283))*COS(RADIANS(E284))*COS(RADIANS(AN274))))&gt;90,0,$F$4*$F$5/E283^2*(SIN(RADIANS(G283))*SIN(RADIANS(E284))+COS(RADIANS(G283))*COS(RADIANS(E284))*COS(RADIANS(AN274))))</f>
        <v>0</v>
      </c>
      <c r="AO283" s="3">
        <f>IF(DEGREES(ACOS(SIN(RADIANS(G283))*SIN(RADIANS(E284))+COS(RADIANS(G283))*COS(RADIANS(E284))*COS(RADIANS(AO274))))&gt;90,0,$F$4*$F$5/E283^2*(SIN(RADIANS(G283))*SIN(RADIANS(E284))+COS(RADIANS(G283))*COS(RADIANS(E284))*COS(RADIANS(AO274))))</f>
        <v>0</v>
      </c>
      <c r="AP283" s="3">
        <f>IF(DEGREES(ACOS(SIN(RADIANS(G283))*SIN(RADIANS(E284))+COS(RADIANS(G283))*COS(RADIANS(E284))*COS(RADIANS(AP274))))&gt;90,0,$F$4*$F$5/E283^2*(SIN(RADIANS(G283))*SIN(RADIANS(E284))+COS(RADIANS(G283))*COS(RADIANS(E284))*COS(RADIANS(AP274))))</f>
        <v>0</v>
      </c>
      <c r="AQ283" s="3">
        <f>IF(DEGREES(ACOS(SIN(RADIANS(G283))*SIN(RADIANS(E284))+COS(RADIANS(G283))*COS(RADIANS(E284))*COS(RADIANS(AQ274))))&gt;90,0,$F$4*$F$5/E283^2*(SIN(RADIANS(G283))*SIN(RADIANS(E284))+COS(RADIANS(G283))*COS(RADIANS(E284))*COS(RADIANS(AQ274))))</f>
        <v>0</v>
      </c>
      <c r="AR283" s="3">
        <f>IF(DEGREES(ACOS(SIN(RADIANS(G283))*SIN(RADIANS(E284))+COS(RADIANS(G283))*COS(RADIANS(E284))*COS(RADIANS(AR274))))&gt;90,0,$F$4*$F$5/E283^2*(SIN(RADIANS(G283))*SIN(RADIANS(E284))+COS(RADIANS(G283))*COS(RADIANS(E284))*COS(RADIANS(AR274))))</f>
        <v>0</v>
      </c>
    </row>
    <row r="284" spans="2:44" ht="15.75" customHeight="1" x14ac:dyDescent="0.2">
      <c r="B284" s="20" t="s">
        <v>737</v>
      </c>
      <c r="E284" s="3">
        <f>IF($F$8&gt;90,180-$F$8,$F$8)*SIN(RADIANS(E278))</f>
        <v>0</v>
      </c>
      <c r="G284" s="3">
        <v>10</v>
      </c>
      <c r="I284" s="3">
        <f>IF(DEGREES(ACOS(SIN(RADIANS(G284))*SIN(RADIANS(E284))+COS(RADIANS(G284))*COS(RADIANS(E284))*COS(RADIANS(I274))))&gt;90,0,$F$4*$F$5/E283^2*(SIN(RADIANS(G284))*SIN(RADIANS(E284))+COS(RADIANS(G284))*COS(RADIANS(E284))*COS(RADIANS(I274))))</f>
        <v>0</v>
      </c>
      <c r="J284" s="3">
        <f>IF(DEGREES(ACOS(SIN(RADIANS(G284))*SIN(RADIANS(E284))+COS(RADIANS(G284))*COS(RADIANS(E284))*COS(RADIANS(J274))))&gt;90,0,$F$4*$F$5/E283^2*(SIN(RADIANS(G284))*SIN(RADIANS(E284))+COS(RADIANS(G284))*COS(RADIANS(E284))*COS(RADIANS(J274))))</f>
        <v>0</v>
      </c>
      <c r="K284" s="3">
        <f>IF(DEGREES(ACOS(SIN(RADIANS(G284))*SIN(RADIANS(E284))+COS(RADIANS(G284))*COS(RADIANS(E284))*COS(RADIANS(K274))))&gt;90,0,$F$4*$F$5/E283^2*(SIN(RADIANS(G284))*SIN(RADIANS(E284))+COS(RADIANS(G284))*COS(RADIANS(E284))*COS(RADIANS(K274))))</f>
        <v>0</v>
      </c>
      <c r="L284" s="3">
        <f>IF(DEGREES(ACOS(SIN(RADIANS(G284))*SIN(RADIANS(E284))+COS(RADIANS(G284))*COS(RADIANS(E284))*COS(RADIANS(L274))))&gt;90,0,$F$4*$F$5/E283^2*(SIN(RADIANS(G284))*SIN(RADIANS(E284))+COS(RADIANS(G284))*COS(RADIANS(E284))*COS(RADIANS(L274))))</f>
        <v>0</v>
      </c>
      <c r="M284" s="3">
        <f>IF(DEGREES(ACOS(SIN(RADIANS(G284))*SIN(RADIANS(E284))+COS(RADIANS(G284))*COS(RADIANS(E284))*COS(RADIANS(M274))))&gt;90,0,$F$4*$F$5/E283^2*(SIN(RADIANS(G284))*SIN(RADIANS(E284))+COS(RADIANS(G284))*COS(RADIANS(E284))*COS(RADIANS(M274))))</f>
        <v>0</v>
      </c>
      <c r="N284" s="3">
        <f>IF(DEGREES(ACOS(SIN(RADIANS(G284))*SIN(RADIANS(E284))+COS(RADIANS(G284))*COS(RADIANS(E284))*COS(RADIANS(N274))))&gt;90,0,$F$4*$F$5/E283^2*(SIN(RADIANS(G284))*SIN(RADIANS(E284))+COS(RADIANS(G284))*COS(RADIANS(E284))*COS(RADIANS(N274))))</f>
        <v>0</v>
      </c>
      <c r="O284" s="3">
        <f>IF(DEGREES(ACOS(SIN(RADIANS(G284))*SIN(RADIANS(E284))+COS(RADIANS(G284))*COS(RADIANS(E284))*COS(RADIANS(O274))))&gt;90,0,$F$4*$F$5/E283^2*(SIN(RADIANS(G284))*SIN(RADIANS(E284))+COS(RADIANS(G284))*COS(RADIANS(E284))*COS(RADIANS(O274))))</f>
        <v>0</v>
      </c>
      <c r="P284" s="3">
        <f>IF(DEGREES(ACOS(SIN(RADIANS(G284))*SIN(RADIANS(E284))+COS(RADIANS(G284))*COS(RADIANS(E284))*COS(RADIANS(P274))))&gt;90,0,$F$4*$F$5/E283^2*(SIN(RADIANS(G284))*SIN(RADIANS(E284))+COS(RADIANS(G284))*COS(RADIANS(E284))*COS(RADIANS(P274))))</f>
        <v>0</v>
      </c>
      <c r="Q284" s="3">
        <f>IF(DEGREES(ACOS(SIN(RADIANS(G284))*SIN(RADIANS(E284))+COS(RADIANS(G284))*COS(RADIANS(E284))*COS(RADIANS(Q274))))&gt;90,0,$F$4*$F$5/E283^2*(SIN(RADIANS(G284))*SIN(RADIANS(E284))+COS(RADIANS(G284))*COS(RADIANS(E284))*COS(RADIANS(Q274))))</f>
        <v>0</v>
      </c>
      <c r="R284" s="3" t="e">
        <f>IF(DEGREES(ACOS(SIN(RADIANS(G284))*SIN(RADIANS(E284))+COS(RADIANS(G284))*COS(RADIANS(E284))*COS(RADIANS(R274))))&gt;90,0,$F$4*$F$5/E283^2*(SIN(RADIANS(G284))*SIN(RADIANS(E284))+COS(RADIANS(G284))*COS(RADIANS(E284))*COS(RADIANS(R274))))</f>
        <v>#DIV/0!</v>
      </c>
      <c r="S284" s="3" t="e">
        <f>IF(DEGREES(ACOS(SIN(RADIANS(G284))*SIN(RADIANS(E284))+COS(RADIANS(G284))*COS(RADIANS(E284))*COS(RADIANS(S274))))&gt;90,0,$F$4*$F$5/E283^2*(SIN(RADIANS(G284))*SIN(RADIANS(E284))+COS(RADIANS(G284))*COS(RADIANS(E284))*COS(RADIANS(S274))))</f>
        <v>#DIV/0!</v>
      </c>
      <c r="T284" s="3" t="e">
        <f>IF(DEGREES(ACOS(SIN(RADIANS(G284))*SIN(RADIANS(E284))+COS(RADIANS(G284))*COS(RADIANS(E284))*COS(RADIANS(T274))))&gt;90,0,$F$4*$F$5/E283^2*(SIN(RADIANS(G284))*SIN(RADIANS(E284))+COS(RADIANS(G284))*COS(RADIANS(E284))*COS(RADIANS(T274))))</f>
        <v>#DIV/0!</v>
      </c>
      <c r="U284" s="3" t="e">
        <f>IF(DEGREES(ACOS(SIN(RADIANS(G284))*SIN(RADIANS(E284))+COS(RADIANS(G284))*COS(RADIANS(E284))*COS(RADIANS(U274))))&gt;90,0,$F$4*$F$5/E283^2*(SIN(RADIANS(G284))*SIN(RADIANS(E284))+COS(RADIANS(G284))*COS(RADIANS(E284))*COS(RADIANS(U274))))</f>
        <v>#DIV/0!</v>
      </c>
      <c r="V284" s="3" t="e">
        <f>IF(DEGREES(ACOS(SIN(RADIANS(G284))*SIN(RADIANS(E284))+COS(RADIANS(G284))*COS(RADIANS(E284))*COS(RADIANS(V274))))&gt;90,0,$F$4*$F$5/E283^2*(SIN(RADIANS(G284))*SIN(RADIANS(E284))+COS(RADIANS(G284))*COS(RADIANS(E284))*COS(RADIANS(V274))))</f>
        <v>#DIV/0!</v>
      </c>
      <c r="W284" s="3" t="e">
        <f>IF(DEGREES(ACOS(SIN(RADIANS(G284))*SIN(RADIANS(E284))+COS(RADIANS(G284))*COS(RADIANS(E284))*COS(RADIANS(W274))))&gt;90,0,$F$4*$F$5/E283^2*(SIN(RADIANS(G284))*SIN(RADIANS(E284))+COS(RADIANS(G284))*COS(RADIANS(E284))*COS(RADIANS(W274))))</f>
        <v>#DIV/0!</v>
      </c>
      <c r="X284" s="3" t="e">
        <f>IF(DEGREES(ACOS(SIN(RADIANS(G284))*SIN(RADIANS(E284))+COS(RADIANS(G284))*COS(RADIANS(E284))*COS(RADIANS(X274))))&gt;90,0,$F$4*$F$5/E283^2*(SIN(RADIANS(G284))*SIN(RADIANS(E284))+COS(RADIANS(G284))*COS(RADIANS(E284))*COS(RADIANS(X274))))</f>
        <v>#DIV/0!</v>
      </c>
      <c r="Y284" s="3" t="e">
        <f>IF(DEGREES(ACOS(SIN(RADIANS(G284))*SIN(RADIANS(E284))+COS(RADIANS(G284))*COS(RADIANS(E284))*COS(RADIANS(Y274))))&gt;90,0,$F$4*$F$5/E283^2*(SIN(RADIANS(G284))*SIN(RADIANS(E284))+COS(RADIANS(G284))*COS(RADIANS(E284))*COS(RADIANS(Y274))))</f>
        <v>#DIV/0!</v>
      </c>
      <c r="Z284" s="3" t="e">
        <f>IF(DEGREES(ACOS(SIN(RADIANS(G284))*SIN(RADIANS(E284))+COS(RADIANS(G284))*COS(RADIANS(E284))*COS(RADIANS(Z274))))&gt;90,0,$F$4*$F$5/E283^2*(SIN(RADIANS(G284))*SIN(RADIANS(E284))+COS(RADIANS(G284))*COS(RADIANS(E284))*COS(RADIANS(Z274))))</f>
        <v>#DIV/0!</v>
      </c>
      <c r="AA284" s="3" t="e">
        <f>IF(DEGREES(ACOS(SIN(RADIANS(G284))*SIN(RADIANS(E284))+COS(RADIANS(G284))*COS(RADIANS(E284))*COS(RADIANS(AA274))))&gt;90,0,$F$4*$F$5/E283^2*(SIN(RADIANS(G284))*SIN(RADIANS(E284))+COS(RADIANS(G284))*COS(RADIANS(E284))*COS(RADIANS(AA274))))</f>
        <v>#DIV/0!</v>
      </c>
      <c r="AB284" s="3" t="e">
        <f>IF(DEGREES(ACOS(SIN(RADIANS(G284))*SIN(RADIANS(E284))+COS(RADIANS(G284))*COS(RADIANS(E284))*COS(RADIANS(AB274))))&gt;90,0,$F$4*$F$5/E283^2*(SIN(RADIANS(G284))*SIN(RADIANS(E284))+COS(RADIANS(G284))*COS(RADIANS(E284))*COS(RADIANS(AB274))))</f>
        <v>#DIV/0!</v>
      </c>
      <c r="AC284" s="3" t="e">
        <f>IF(DEGREES(ACOS(SIN(RADIANS(G284))*SIN(RADIANS(E284))+COS(RADIANS(G284))*COS(RADIANS(E284))*COS(RADIANS(AC274))))&gt;90,0,$F$4*$F$5/E283^2*(SIN(RADIANS(G284))*SIN(RADIANS(E284))+COS(RADIANS(G284))*COS(RADIANS(E284))*COS(RADIANS(AC274))))</f>
        <v>#DIV/0!</v>
      </c>
      <c r="AD284" s="3" t="e">
        <f>IF(DEGREES(ACOS(SIN(RADIANS(G284))*SIN(RADIANS(E284))+COS(RADIANS(G284))*COS(RADIANS(E284))*COS(RADIANS(AD274))))&gt;90,0,$F$4*$F$5/E283^2*(SIN(RADIANS(G284))*SIN(RADIANS(E284))+COS(RADIANS(G284))*COS(RADIANS(E284))*COS(RADIANS(AD274))))</f>
        <v>#DIV/0!</v>
      </c>
      <c r="AE284" s="3" t="e">
        <f>IF(DEGREES(ACOS(SIN(RADIANS(G284))*SIN(RADIANS(E284))+COS(RADIANS(G284))*COS(RADIANS(E284))*COS(RADIANS(AE274))))&gt;90,0,$F$4*$F$5/E283^2*(SIN(RADIANS(G284))*SIN(RADIANS(E284))+COS(RADIANS(G284))*COS(RADIANS(E284))*COS(RADIANS(AE274))))</f>
        <v>#DIV/0!</v>
      </c>
      <c r="AF284" s="3" t="e">
        <f>IF(DEGREES(ACOS(SIN(RADIANS(G284))*SIN(RADIANS(E284))+COS(RADIANS(G284))*COS(RADIANS(E284))*COS(RADIANS(AF274))))&gt;90,0,$F$4*$F$5/E283^2*(SIN(RADIANS(G284))*SIN(RADIANS(E284))+COS(RADIANS(G284))*COS(RADIANS(E284))*COS(RADIANS(AF274))))</f>
        <v>#DIV/0!</v>
      </c>
      <c r="AG284" s="3" t="e">
        <f>IF(DEGREES(ACOS(SIN(RADIANS(G284))*SIN(RADIANS(E284))+COS(RADIANS(G284))*COS(RADIANS(E284))*COS(RADIANS(AG274))))&gt;90,0,$F$4*$F$5/E283^2*(SIN(RADIANS(G284))*SIN(RADIANS(E284))+COS(RADIANS(G284))*COS(RADIANS(E284))*COS(RADIANS(AG274))))</f>
        <v>#DIV/0!</v>
      </c>
      <c r="AH284" s="3" t="e">
        <f>IF(DEGREES(ACOS(SIN(RADIANS(G284))*SIN(RADIANS(E284))+COS(RADIANS(G284))*COS(RADIANS(E284))*COS(RADIANS(AH274))))&gt;90,0,$F$4*$F$5/E283^2*(SIN(RADIANS(G284))*SIN(RADIANS(E284))+COS(RADIANS(G284))*COS(RADIANS(E284))*COS(RADIANS(AH274))))</f>
        <v>#DIV/0!</v>
      </c>
      <c r="AI284" s="3" t="e">
        <f>IF(DEGREES(ACOS(SIN(RADIANS(G284))*SIN(RADIANS(E284))+COS(RADIANS(G284))*COS(RADIANS(E284))*COS(RADIANS(AI274))))&gt;90,0,$F$4*$F$5/E283^2*(SIN(RADIANS(G284))*SIN(RADIANS(E284))+COS(RADIANS(G284))*COS(RADIANS(E284))*COS(RADIANS(AI274))))</f>
        <v>#DIV/0!</v>
      </c>
      <c r="AJ284" s="3" t="e">
        <f>IF(DEGREES(ACOS(SIN(RADIANS(G284))*SIN(RADIANS(E284))+COS(RADIANS(G284))*COS(RADIANS(E284))*COS(RADIANS(AJ274))))&gt;90,0,$F$4*$F$5/E283^2*(SIN(RADIANS(G284))*SIN(RADIANS(E284))+COS(RADIANS(G284))*COS(RADIANS(E284))*COS(RADIANS(AJ274))))</f>
        <v>#DIV/0!</v>
      </c>
      <c r="AK284" s="3">
        <f>IF(DEGREES(ACOS(SIN(RADIANS(G284))*SIN(RADIANS(E284))+COS(RADIANS(G284))*COS(RADIANS(E284))*COS(RADIANS(AK274))))&gt;90,0,$F$4*$F$5/E283^2*(SIN(RADIANS(G284))*SIN(RADIANS(E284))+COS(RADIANS(G284))*COS(RADIANS(E284))*COS(RADIANS(AK274))))</f>
        <v>0</v>
      </c>
      <c r="AL284" s="3">
        <f>IF(DEGREES(ACOS(SIN(RADIANS(G284))*SIN(RADIANS(E284))+COS(RADIANS(G284))*COS(RADIANS(E284))*COS(RADIANS(AL274))))&gt;90,0,$F$4*$F$5/E283^2*(SIN(RADIANS(G284))*SIN(RADIANS(E284))+COS(RADIANS(G284))*COS(RADIANS(E284))*COS(RADIANS(AL274))))</f>
        <v>0</v>
      </c>
      <c r="AM284" s="3">
        <f>IF(DEGREES(ACOS(SIN(RADIANS(G284))*SIN(RADIANS(E284))+COS(RADIANS(G284))*COS(RADIANS(E284))*COS(RADIANS(AM274))))&gt;90,0,$F$4*$F$5/E283^2*(SIN(RADIANS(G284))*SIN(RADIANS(E284))+COS(RADIANS(G284))*COS(RADIANS(E284))*COS(RADIANS(AM274))))</f>
        <v>0</v>
      </c>
      <c r="AN284" s="3">
        <f>IF(DEGREES(ACOS(SIN(RADIANS(G284))*SIN(RADIANS(E284))+COS(RADIANS(G284))*COS(RADIANS(E284))*COS(RADIANS(AN274))))&gt;90,0,$F$4*$F$5/E283^2*(SIN(RADIANS(G284))*SIN(RADIANS(E284))+COS(RADIANS(G284))*COS(RADIANS(E284))*COS(RADIANS(AN274))))</f>
        <v>0</v>
      </c>
      <c r="AO284" s="3">
        <f>IF(DEGREES(ACOS(SIN(RADIANS(G284))*SIN(RADIANS(E284))+COS(RADIANS(G284))*COS(RADIANS(E284))*COS(RADIANS(AO274))))&gt;90,0,$F$4*$F$5/E283^2*(SIN(RADIANS(G284))*SIN(RADIANS(E284))+COS(RADIANS(G284))*COS(RADIANS(E284))*COS(RADIANS(AO274))))</f>
        <v>0</v>
      </c>
      <c r="AP284" s="3">
        <f>IF(DEGREES(ACOS(SIN(RADIANS(G284))*SIN(RADIANS(E284))+COS(RADIANS(G284))*COS(RADIANS(E284))*COS(RADIANS(AP274))))&gt;90,0,$F$4*$F$5/E283^2*(SIN(RADIANS(G284))*SIN(RADIANS(E284))+COS(RADIANS(G284))*COS(RADIANS(E284))*COS(RADIANS(AP274))))</f>
        <v>0</v>
      </c>
      <c r="AQ284" s="3">
        <f>IF(DEGREES(ACOS(SIN(RADIANS(G284))*SIN(RADIANS(E284))+COS(RADIANS(G284))*COS(RADIANS(E284))*COS(RADIANS(AQ274))))&gt;90,0,$F$4*$F$5/E283^2*(SIN(RADIANS(G284))*SIN(RADIANS(E284))+COS(RADIANS(G284))*COS(RADIANS(E284))*COS(RADIANS(AQ274))))</f>
        <v>0</v>
      </c>
      <c r="AR284" s="3">
        <f>IF(DEGREES(ACOS(SIN(RADIANS(G284))*SIN(RADIANS(E284))+COS(RADIANS(G284))*COS(RADIANS(E284))*COS(RADIANS(AR274))))&gt;90,0,$F$4*$F$5/E283^2*(SIN(RADIANS(G284))*SIN(RADIANS(E284))+COS(RADIANS(G284))*COS(RADIANS(E284))*COS(RADIANS(AR274))))</f>
        <v>0</v>
      </c>
    </row>
    <row r="285" spans="2:44" ht="15.75" customHeight="1" x14ac:dyDescent="0.2">
      <c r="B285" s="20" t="s">
        <v>789</v>
      </c>
      <c r="E285" s="3">
        <f>IF($F$10=0,IF(E276&lt;360,E276,E276-360),($F$10+1)*E276)</f>
        <v>100</v>
      </c>
      <c r="G285" s="3">
        <v>0</v>
      </c>
      <c r="I285" s="3">
        <f>IF(DEGREES(ACOS(SIN(RADIANS(G285))*SIN(RADIANS(E284))+COS(RADIANS(G285))*COS(RADIANS(E284))*COS(RADIANS(I274))))&gt;90,0,$F$4*$F$5/E283^2*(SIN(RADIANS(G285))*SIN(RADIANS(E284))+COS(RADIANS(G285))*COS(RADIANS(E284))*COS(RADIANS(I274))))</f>
        <v>0</v>
      </c>
      <c r="J285" s="3">
        <f>IF(DEGREES(ACOS(SIN(RADIANS(G285))*SIN(RADIANS(E284))+COS(RADIANS(G285))*COS(RADIANS(E284))*COS(RADIANS(J274))))&gt;90,0,$F$4*$F$5/E283^2*(SIN(RADIANS(G285))*SIN(RADIANS(E284))+COS(RADIANS(G285))*COS(RADIANS(E284))*COS(RADIANS(J274))))</f>
        <v>0</v>
      </c>
      <c r="K285" s="3">
        <f>IF(DEGREES(ACOS(SIN(RADIANS(G285))*SIN(RADIANS(E284))+COS(RADIANS(G285))*COS(RADIANS(E284))*COS(RADIANS(K274))))&gt;90,0,$F$4*$F$5/E283^2*(SIN(RADIANS(G285))*SIN(RADIANS(E284))+COS(RADIANS(G285))*COS(RADIANS(E284))*COS(RADIANS(K274))))</f>
        <v>0</v>
      </c>
      <c r="L285" s="3">
        <f>IF(DEGREES(ACOS(SIN(RADIANS(G285))*SIN(RADIANS(E284))+COS(RADIANS(G285))*COS(RADIANS(E284))*COS(RADIANS(L274))))&gt;90,0,$F$4*$F$5/E283^2*(SIN(RADIANS(G285))*SIN(RADIANS(E284))+COS(RADIANS(G285))*COS(RADIANS(E284))*COS(RADIANS(L274))))</f>
        <v>0</v>
      </c>
      <c r="M285" s="3">
        <f>IF(DEGREES(ACOS(SIN(RADIANS(G285))*SIN(RADIANS(E284))+COS(RADIANS(G285))*COS(RADIANS(E284))*COS(RADIANS(M274))))&gt;90,0,$F$4*$F$5/E283^2*(SIN(RADIANS(G285))*SIN(RADIANS(E284))+COS(RADIANS(G285))*COS(RADIANS(E284))*COS(RADIANS(M274))))</f>
        <v>0</v>
      </c>
      <c r="N285" s="3">
        <f>IF(DEGREES(ACOS(SIN(RADIANS(G285))*SIN(RADIANS(E284))+COS(RADIANS(G285))*COS(RADIANS(E284))*COS(RADIANS(N274))))&gt;90,0,$F$4*$F$5/E283^2*(SIN(RADIANS(G285))*SIN(RADIANS(E284))+COS(RADIANS(G285))*COS(RADIANS(E284))*COS(RADIANS(N274))))</f>
        <v>0</v>
      </c>
      <c r="O285" s="3">
        <f>IF(DEGREES(ACOS(SIN(RADIANS(G285))*SIN(RADIANS(E284))+COS(RADIANS(G285))*COS(RADIANS(E284))*COS(RADIANS(O274))))&gt;90,0,$F$4*$F$5/E283^2*(SIN(RADIANS(G285))*SIN(RADIANS(E284))+COS(RADIANS(G285))*COS(RADIANS(E284))*COS(RADIANS(O274))))</f>
        <v>0</v>
      </c>
      <c r="P285" s="3">
        <f>IF(DEGREES(ACOS(SIN(RADIANS(G285))*SIN(RADIANS(E284))+COS(RADIANS(G285))*COS(RADIANS(E284))*COS(RADIANS(P274))))&gt;90,0,$F$4*$F$5/E283^2*(SIN(RADIANS(G285))*SIN(RADIANS(E284))+COS(RADIANS(G285))*COS(RADIANS(E284))*COS(RADIANS(P274))))</f>
        <v>0</v>
      </c>
      <c r="Q285" s="3">
        <f>IF(DEGREES(ACOS(SIN(RADIANS(G285))*SIN(RADIANS(E284))+COS(RADIANS(G285))*COS(RADIANS(E284))*COS(RADIANS(Q274))))&gt;90,0,$F$4*$F$5/E283^2*(SIN(RADIANS(G285))*SIN(RADIANS(E284))+COS(RADIANS(G285))*COS(RADIANS(E284))*COS(RADIANS(Q274))))</f>
        <v>0</v>
      </c>
      <c r="R285" s="3" t="e">
        <f>IF(DEGREES(ACOS(SIN(RADIANS(G285))*SIN(RADIANS(E284))+COS(RADIANS(G285))*COS(RADIANS(E284))*COS(RADIANS(R274))))&gt;90,0,$F$4*$F$5/E283^2*(SIN(RADIANS(G285))*SIN(RADIANS(E284))+COS(RADIANS(G285))*COS(RADIANS(E284))*COS(RADIANS(R274))))</f>
        <v>#DIV/0!</v>
      </c>
      <c r="S285" s="3" t="e">
        <f>IF(DEGREES(ACOS(SIN(RADIANS(G285))*SIN(RADIANS(E284))+COS(RADIANS(G285))*COS(RADIANS(E284))*COS(RADIANS(S274))))&gt;90,0,$F$4*$F$5/E283^2*(SIN(RADIANS(G285))*SIN(RADIANS(E284))+COS(RADIANS(G285))*COS(RADIANS(E284))*COS(RADIANS(S274))))</f>
        <v>#DIV/0!</v>
      </c>
      <c r="T285" s="3" t="e">
        <f>IF(DEGREES(ACOS(SIN(RADIANS(G285))*SIN(RADIANS(E284))+COS(RADIANS(G285))*COS(RADIANS(E284))*COS(RADIANS(T274))))&gt;90,0,$F$4*$F$5/E283^2*(SIN(RADIANS(G285))*SIN(RADIANS(E284))+COS(RADIANS(G285))*COS(RADIANS(E284))*COS(RADIANS(T274))))</f>
        <v>#DIV/0!</v>
      </c>
      <c r="U285" s="3" t="e">
        <f>IF(DEGREES(ACOS(SIN(RADIANS(G285))*SIN(RADIANS(E284))+COS(RADIANS(G285))*COS(RADIANS(E284))*COS(RADIANS(U274))))&gt;90,0,$F$4*$F$5/E283^2*(SIN(RADIANS(G285))*SIN(RADIANS(E284))+COS(RADIANS(G285))*COS(RADIANS(E284))*COS(RADIANS(U274))))</f>
        <v>#DIV/0!</v>
      </c>
      <c r="V285" s="3" t="e">
        <f>IF(DEGREES(ACOS(SIN(RADIANS(G285))*SIN(RADIANS(E284))+COS(RADIANS(G285))*COS(RADIANS(E284))*COS(RADIANS(V274))))&gt;90,0,$F$4*$F$5/E283^2*(SIN(RADIANS(G285))*SIN(RADIANS(E284))+COS(RADIANS(G285))*COS(RADIANS(E284))*COS(RADIANS(V274))))</f>
        <v>#DIV/0!</v>
      </c>
      <c r="W285" s="3" t="e">
        <f>IF(DEGREES(ACOS(SIN(RADIANS(G285))*SIN(RADIANS(E284))+COS(RADIANS(G285))*COS(RADIANS(E284))*COS(RADIANS(W274))))&gt;90,0,$F$4*$F$5/E283^2*(SIN(RADIANS(G285))*SIN(RADIANS(E284))+COS(RADIANS(G285))*COS(RADIANS(E284))*COS(RADIANS(W274))))</f>
        <v>#DIV/0!</v>
      </c>
      <c r="X285" s="3" t="e">
        <f>IF(DEGREES(ACOS(SIN(RADIANS(G285))*SIN(RADIANS(E284))+COS(RADIANS(G285))*COS(RADIANS(E284))*COS(RADIANS(X274))))&gt;90,0,$F$4*$F$5/E283^2*(SIN(RADIANS(G285))*SIN(RADIANS(E284))+COS(RADIANS(G285))*COS(RADIANS(E284))*COS(RADIANS(X274))))</f>
        <v>#DIV/0!</v>
      </c>
      <c r="Y285" s="3" t="e">
        <f>IF(DEGREES(ACOS(SIN(RADIANS(G285))*SIN(RADIANS(E284))+COS(RADIANS(G285))*COS(RADIANS(E284))*COS(RADIANS(Y274))))&gt;90,0,$F$4*$F$5/E283^2*(SIN(RADIANS(G285))*SIN(RADIANS(E284))+COS(RADIANS(G285))*COS(RADIANS(E284))*COS(RADIANS(Y274))))</f>
        <v>#DIV/0!</v>
      </c>
      <c r="Z285" s="3" t="e">
        <f>IF(DEGREES(ACOS(SIN(RADIANS(G285))*SIN(RADIANS(E284))+COS(RADIANS(G285))*COS(RADIANS(E284))*COS(RADIANS(Z274))))&gt;90,0,$F$4*$F$5/E283^2*(SIN(RADIANS(G285))*SIN(RADIANS(E284))+COS(RADIANS(G285))*COS(RADIANS(E284))*COS(RADIANS(Z274))))</f>
        <v>#DIV/0!</v>
      </c>
      <c r="AA285" s="3" t="e">
        <f>IF(DEGREES(ACOS(SIN(RADIANS(G285))*SIN(RADIANS(E284))+COS(RADIANS(G285))*COS(RADIANS(E284))*COS(RADIANS(AA274))))&gt;90,0,$F$4*$F$5/E283^2*(SIN(RADIANS(G285))*SIN(RADIANS(E284))+COS(RADIANS(G285))*COS(RADIANS(E284))*COS(RADIANS(AA274))))</f>
        <v>#DIV/0!</v>
      </c>
      <c r="AB285" s="3" t="e">
        <f>IF(DEGREES(ACOS(SIN(RADIANS(G285))*SIN(RADIANS(E284))+COS(RADIANS(G285))*COS(RADIANS(E284))*COS(RADIANS(AB274))))&gt;90,0,$F$4*$F$5/E283^2*(SIN(RADIANS(G285))*SIN(RADIANS(E284))+COS(RADIANS(G285))*COS(RADIANS(E284))*COS(RADIANS(AB274))))</f>
        <v>#DIV/0!</v>
      </c>
      <c r="AC285" s="3" t="e">
        <f>IF(DEGREES(ACOS(SIN(RADIANS(G285))*SIN(RADIANS(E284))+COS(RADIANS(G285))*COS(RADIANS(E284))*COS(RADIANS(AC274))))&gt;90,0,$F$4*$F$5/E283^2*(SIN(RADIANS(G285))*SIN(RADIANS(E284))+COS(RADIANS(G285))*COS(RADIANS(E284))*COS(RADIANS(AC274))))</f>
        <v>#DIV/0!</v>
      </c>
      <c r="AD285" s="3" t="e">
        <f>IF(DEGREES(ACOS(SIN(RADIANS(G285))*SIN(RADIANS(E284))+COS(RADIANS(G285))*COS(RADIANS(E284))*COS(RADIANS(AD274))))&gt;90,0,$F$4*$F$5/E283^2*(SIN(RADIANS(G285))*SIN(RADIANS(E284))+COS(RADIANS(G285))*COS(RADIANS(E284))*COS(RADIANS(AD274))))</f>
        <v>#DIV/0!</v>
      </c>
      <c r="AE285" s="3" t="e">
        <f>IF(DEGREES(ACOS(SIN(RADIANS(G285))*SIN(RADIANS(E284))+COS(RADIANS(G285))*COS(RADIANS(E284))*COS(RADIANS(AE274))))&gt;90,0,$F$4*$F$5/E283^2*(SIN(RADIANS(G285))*SIN(RADIANS(E284))+COS(RADIANS(G285))*COS(RADIANS(E284))*COS(RADIANS(AE274))))</f>
        <v>#DIV/0!</v>
      </c>
      <c r="AF285" s="3" t="e">
        <f>IF(DEGREES(ACOS(SIN(RADIANS(G285))*SIN(RADIANS(E284))+COS(RADIANS(G285))*COS(RADIANS(E284))*COS(RADIANS(AF274))))&gt;90,0,$F$4*$F$5/E283^2*(SIN(RADIANS(G285))*SIN(RADIANS(E284))+COS(RADIANS(G285))*COS(RADIANS(E284))*COS(RADIANS(AF274))))</f>
        <v>#DIV/0!</v>
      </c>
      <c r="AG285" s="3" t="e">
        <f>IF(DEGREES(ACOS(SIN(RADIANS(G285))*SIN(RADIANS(E284))+COS(RADIANS(G285))*COS(RADIANS(E284))*COS(RADIANS(AG274))))&gt;90,0,$F$4*$F$5/E283^2*(SIN(RADIANS(G285))*SIN(RADIANS(E284))+COS(RADIANS(G285))*COS(RADIANS(E284))*COS(RADIANS(AG274))))</f>
        <v>#DIV/0!</v>
      </c>
      <c r="AH285" s="3" t="e">
        <f>IF(DEGREES(ACOS(SIN(RADIANS(G285))*SIN(RADIANS(E284))+COS(RADIANS(G285))*COS(RADIANS(E284))*COS(RADIANS(AH274))))&gt;90,0,$F$4*$F$5/E283^2*(SIN(RADIANS(G285))*SIN(RADIANS(E284))+COS(RADIANS(G285))*COS(RADIANS(E284))*COS(RADIANS(AH274))))</f>
        <v>#DIV/0!</v>
      </c>
      <c r="AI285" s="3" t="e">
        <f>IF(DEGREES(ACOS(SIN(RADIANS(G285))*SIN(RADIANS(E284))+COS(RADIANS(G285))*COS(RADIANS(E284))*COS(RADIANS(AI274))))&gt;90,0,$F$4*$F$5/E283^2*(SIN(RADIANS(G285))*SIN(RADIANS(E284))+COS(RADIANS(G285))*COS(RADIANS(E284))*COS(RADIANS(AI274))))</f>
        <v>#DIV/0!</v>
      </c>
      <c r="AJ285" s="3" t="e">
        <f>IF(DEGREES(ACOS(SIN(RADIANS(G285))*SIN(RADIANS(E284))+COS(RADIANS(G285))*COS(RADIANS(E284))*COS(RADIANS(AJ274))))&gt;90,0,$F$4*$F$5/E283^2*(SIN(RADIANS(G285))*SIN(RADIANS(E284))+COS(RADIANS(G285))*COS(RADIANS(E284))*COS(RADIANS(AJ274))))</f>
        <v>#DIV/0!</v>
      </c>
      <c r="AK285" s="3">
        <f>IF(DEGREES(ACOS(SIN(RADIANS(G285))*SIN(RADIANS(E284))+COS(RADIANS(G285))*COS(RADIANS(E284))*COS(RADIANS(AK274))))&gt;90,0,$F$4*$F$5/E283^2*(SIN(RADIANS(G285))*SIN(RADIANS(E284))+COS(RADIANS(G285))*COS(RADIANS(E284))*COS(RADIANS(AK274))))</f>
        <v>0</v>
      </c>
      <c r="AL285" s="3">
        <f>IF(DEGREES(ACOS(SIN(RADIANS(G285))*SIN(RADIANS(E284))+COS(RADIANS(G285))*COS(RADIANS(E284))*COS(RADIANS(AL274))))&gt;90,0,$F$4*$F$5/E283^2*(SIN(RADIANS(G285))*SIN(RADIANS(E284))+COS(RADIANS(G285))*COS(RADIANS(E284))*COS(RADIANS(AL274))))</f>
        <v>0</v>
      </c>
      <c r="AM285" s="3">
        <f>IF(DEGREES(ACOS(SIN(RADIANS(G285))*SIN(RADIANS(E284))+COS(RADIANS(G285))*COS(RADIANS(E284))*COS(RADIANS(AM274))))&gt;90,0,$F$4*$F$5/E283^2*(SIN(RADIANS(G285))*SIN(RADIANS(E284))+COS(RADIANS(G285))*COS(RADIANS(E284))*COS(RADIANS(AM274))))</f>
        <v>0</v>
      </c>
      <c r="AN285" s="3">
        <f>IF(DEGREES(ACOS(SIN(RADIANS(G285))*SIN(RADIANS(E284))+COS(RADIANS(G285))*COS(RADIANS(E284))*COS(RADIANS(AN274))))&gt;90,0,$F$4*$F$5/E283^2*(SIN(RADIANS(G285))*SIN(RADIANS(E284))+COS(RADIANS(G285))*COS(RADIANS(E284))*COS(RADIANS(AN274))))</f>
        <v>0</v>
      </c>
      <c r="AO285" s="3">
        <f>IF(DEGREES(ACOS(SIN(RADIANS(G285))*SIN(RADIANS(E284))+COS(RADIANS(G285))*COS(RADIANS(E284))*COS(RADIANS(AO274))))&gt;90,0,$F$4*$F$5/E283^2*(SIN(RADIANS(G285))*SIN(RADIANS(E284))+COS(RADIANS(G285))*COS(RADIANS(E284))*COS(RADIANS(AO274))))</f>
        <v>0</v>
      </c>
      <c r="AP285" s="3">
        <f>IF(DEGREES(ACOS(SIN(RADIANS(G285))*SIN(RADIANS(E284))+COS(RADIANS(G285))*COS(RADIANS(E284))*COS(RADIANS(AP274))))&gt;90,0,$F$4*$F$5/E283^2*(SIN(RADIANS(G285))*SIN(RADIANS(E284))+COS(RADIANS(G285))*COS(RADIANS(E284))*COS(RADIANS(AP274))))</f>
        <v>0</v>
      </c>
      <c r="AQ285" s="3">
        <f>IF(DEGREES(ACOS(SIN(RADIANS(G285))*SIN(RADIANS(E284))+COS(RADIANS(G285))*COS(RADIANS(E284))*COS(RADIANS(AQ274))))&gt;90,0,$F$4*$F$5/E283^2*(SIN(RADIANS(G285))*SIN(RADIANS(E284))+COS(RADIANS(G285))*COS(RADIANS(E284))*COS(RADIANS(AQ274))))</f>
        <v>0</v>
      </c>
      <c r="AR285" s="3">
        <f>IF(DEGREES(ACOS(SIN(RADIANS(G285))*SIN(RADIANS(E284))+COS(RADIANS(G285))*COS(RADIANS(E284))*COS(RADIANS(AR274))))&gt;90,0,$F$4*$F$5/E283^2*(SIN(RADIANS(G285))*SIN(RADIANS(E284))+COS(RADIANS(G285))*COS(RADIANS(E284))*COS(RADIANS(AR274))))</f>
        <v>0</v>
      </c>
    </row>
    <row r="286" spans="2:44" ht="15.75" customHeight="1" x14ac:dyDescent="0.2">
      <c r="B286" s="20" t="s">
        <v>790</v>
      </c>
      <c r="E286" s="3">
        <f>E285-E277-360*ROUNDDOWN((E285-E277)/360,0)</f>
        <v>0</v>
      </c>
      <c r="G286" s="3">
        <v>-10</v>
      </c>
      <c r="I286" s="3">
        <f>IF(DEGREES(ACOS(SIN(RADIANS(G286))*SIN(RADIANS(E284))+COS(RADIANS(G286))*COS(RADIANS(E284))*COS(RADIANS(I274))))&gt;90,0,$F$4*$F$5/E283^2*(SIN(RADIANS(G286))*SIN(RADIANS(E284))+COS(RADIANS(G286))*COS(RADIANS(E284))*COS(RADIANS(I274))))</f>
        <v>0</v>
      </c>
      <c r="J286" s="3">
        <f>IF(DEGREES(ACOS(SIN(RADIANS(G286))*SIN(RADIANS(E284))+COS(RADIANS(G286))*COS(RADIANS(E284))*COS(RADIANS(J274))))&gt;90,0,$F$4*$F$5/E283^2*(SIN(RADIANS(G286))*SIN(RADIANS(E284))+COS(RADIANS(G286))*COS(RADIANS(E284))*COS(RADIANS(J274))))</f>
        <v>0</v>
      </c>
      <c r="K286" s="3">
        <f>IF(DEGREES(ACOS(SIN(RADIANS(G286))*SIN(RADIANS(E284))+COS(RADIANS(G286))*COS(RADIANS(E284))*COS(RADIANS(K274))))&gt;90,0,$F$4*$F$5/E283^2*(SIN(RADIANS(G286))*SIN(RADIANS(E284))+COS(RADIANS(G286))*COS(RADIANS(E284))*COS(RADIANS(K274))))</f>
        <v>0</v>
      </c>
      <c r="L286" s="3">
        <f>IF(DEGREES(ACOS(SIN(RADIANS(G286))*SIN(RADIANS(E284))+COS(RADIANS(G286))*COS(RADIANS(E284))*COS(RADIANS(L274))))&gt;90,0,$F$4*$F$5/E283^2*(SIN(RADIANS(G286))*SIN(RADIANS(E284))+COS(RADIANS(G286))*COS(RADIANS(E284))*COS(RADIANS(L274))))</f>
        <v>0</v>
      </c>
      <c r="M286" s="3">
        <f>IF(DEGREES(ACOS(SIN(RADIANS(G286))*SIN(RADIANS(E284))+COS(RADIANS(G286))*COS(RADIANS(E284))*COS(RADIANS(M274))))&gt;90,0,$F$4*$F$5/E283^2*(SIN(RADIANS(G286))*SIN(RADIANS(E284))+COS(RADIANS(G286))*COS(RADIANS(E284))*COS(RADIANS(M274))))</f>
        <v>0</v>
      </c>
      <c r="N286" s="3">
        <f>IF(DEGREES(ACOS(SIN(RADIANS(G286))*SIN(RADIANS(E284))+COS(RADIANS(G286))*COS(RADIANS(E284))*COS(RADIANS(N274))))&gt;90,0,$F$4*$F$5/E283^2*(SIN(RADIANS(G286))*SIN(RADIANS(E284))+COS(RADIANS(G286))*COS(RADIANS(E284))*COS(RADIANS(N274))))</f>
        <v>0</v>
      </c>
      <c r="O286" s="3">
        <f>IF(DEGREES(ACOS(SIN(RADIANS(G286))*SIN(RADIANS(E284))+COS(RADIANS(G286))*COS(RADIANS(E284))*COS(RADIANS(O274))))&gt;90,0,$F$4*$F$5/E283^2*(SIN(RADIANS(G286))*SIN(RADIANS(E284))+COS(RADIANS(G286))*COS(RADIANS(E284))*COS(RADIANS(O274))))</f>
        <v>0</v>
      </c>
      <c r="P286" s="3">
        <f>IF(DEGREES(ACOS(SIN(RADIANS(G286))*SIN(RADIANS(E284))+COS(RADIANS(G286))*COS(RADIANS(E284))*COS(RADIANS(P274))))&gt;90,0,$F$4*$F$5/E283^2*(SIN(RADIANS(G286))*SIN(RADIANS(E284))+COS(RADIANS(G286))*COS(RADIANS(E284))*COS(RADIANS(P274))))</f>
        <v>0</v>
      </c>
      <c r="Q286" s="3">
        <f>IF(DEGREES(ACOS(SIN(RADIANS(G286))*SIN(RADIANS(E284))+COS(RADIANS(G286))*COS(RADIANS(E284))*COS(RADIANS(Q274))))&gt;90,0,$F$4*$F$5/E283^2*(SIN(RADIANS(G286))*SIN(RADIANS(E284))+COS(RADIANS(G286))*COS(RADIANS(E284))*COS(RADIANS(Q274))))</f>
        <v>0</v>
      </c>
      <c r="R286" s="3" t="e">
        <f>IF(DEGREES(ACOS(SIN(RADIANS(G286))*SIN(RADIANS(E284))+COS(RADIANS(G286))*COS(RADIANS(E284))*COS(RADIANS(R274))))&gt;90,0,$F$4*$F$5/E283^2*(SIN(RADIANS(G286))*SIN(RADIANS(E284))+COS(RADIANS(G286))*COS(RADIANS(E284))*COS(RADIANS(R274))))</f>
        <v>#DIV/0!</v>
      </c>
      <c r="S286" s="3" t="e">
        <f>IF(DEGREES(ACOS(SIN(RADIANS(G286))*SIN(RADIANS(E284))+COS(RADIANS(G286))*COS(RADIANS(E284))*COS(RADIANS(S274))))&gt;90,0,$F$4*$F$5/E283^2*(SIN(RADIANS(G286))*SIN(RADIANS(E284))+COS(RADIANS(G286))*COS(RADIANS(E284))*COS(RADIANS(S274))))</f>
        <v>#DIV/0!</v>
      </c>
      <c r="T286" s="3" t="e">
        <f>IF(DEGREES(ACOS(SIN(RADIANS(G286))*SIN(RADIANS(E284))+COS(RADIANS(G286))*COS(RADIANS(E284))*COS(RADIANS(T274))))&gt;90,0,$F$4*$F$5/E283^2*(SIN(RADIANS(G286))*SIN(RADIANS(E284))+COS(RADIANS(G286))*COS(RADIANS(E284))*COS(RADIANS(T274))))</f>
        <v>#DIV/0!</v>
      </c>
      <c r="U286" s="3" t="e">
        <f>IF(DEGREES(ACOS(SIN(RADIANS(G286))*SIN(RADIANS(E284))+COS(RADIANS(G286))*COS(RADIANS(E284))*COS(RADIANS(U274))))&gt;90,0,$F$4*$F$5/E283^2*(SIN(RADIANS(G286))*SIN(RADIANS(E284))+COS(RADIANS(G286))*COS(RADIANS(E284))*COS(RADIANS(U274))))</f>
        <v>#DIV/0!</v>
      </c>
      <c r="V286" s="3" t="e">
        <f>IF(DEGREES(ACOS(SIN(RADIANS(G286))*SIN(RADIANS(E284))+COS(RADIANS(G286))*COS(RADIANS(E284))*COS(RADIANS(V274))))&gt;90,0,$F$4*$F$5/E283^2*(SIN(RADIANS(G286))*SIN(RADIANS(E284))+COS(RADIANS(G286))*COS(RADIANS(E284))*COS(RADIANS(V274))))</f>
        <v>#DIV/0!</v>
      </c>
      <c r="W286" s="3" t="e">
        <f>IF(DEGREES(ACOS(SIN(RADIANS(G286))*SIN(RADIANS(E284))+COS(RADIANS(G286))*COS(RADIANS(E284))*COS(RADIANS(W274))))&gt;90,0,$F$4*$F$5/E283^2*(SIN(RADIANS(G286))*SIN(RADIANS(E284))+COS(RADIANS(G286))*COS(RADIANS(E284))*COS(RADIANS(W274))))</f>
        <v>#DIV/0!</v>
      </c>
      <c r="X286" s="3" t="e">
        <f>IF(DEGREES(ACOS(SIN(RADIANS(G286))*SIN(RADIANS(E284))+COS(RADIANS(G286))*COS(RADIANS(E284))*COS(RADIANS(X274))))&gt;90,0,$F$4*$F$5/E283^2*(SIN(RADIANS(G286))*SIN(RADIANS(E284))+COS(RADIANS(G286))*COS(RADIANS(E284))*COS(RADIANS(X274))))</f>
        <v>#DIV/0!</v>
      </c>
      <c r="Y286" s="3" t="e">
        <f>IF(DEGREES(ACOS(SIN(RADIANS(G286))*SIN(RADIANS(E284))+COS(RADIANS(G286))*COS(RADIANS(E284))*COS(RADIANS(Y274))))&gt;90,0,$F$4*$F$5/E283^2*(SIN(RADIANS(G286))*SIN(RADIANS(E284))+COS(RADIANS(G286))*COS(RADIANS(E284))*COS(RADIANS(Y274))))</f>
        <v>#DIV/0!</v>
      </c>
      <c r="Z286" s="3" t="e">
        <f>IF(DEGREES(ACOS(SIN(RADIANS(G286))*SIN(RADIANS(E284))+COS(RADIANS(G286))*COS(RADIANS(E284))*COS(RADIANS(Z274))))&gt;90,0,$F$4*$F$5/E283^2*(SIN(RADIANS(G286))*SIN(RADIANS(E284))+COS(RADIANS(G286))*COS(RADIANS(E284))*COS(RADIANS(Z274))))</f>
        <v>#DIV/0!</v>
      </c>
      <c r="AA286" s="3" t="e">
        <f>IF(DEGREES(ACOS(SIN(RADIANS(G286))*SIN(RADIANS(E284))+COS(RADIANS(G286))*COS(RADIANS(E284))*COS(RADIANS(AA274))))&gt;90,0,$F$4*$F$5/E283^2*(SIN(RADIANS(G286))*SIN(RADIANS(E284))+COS(RADIANS(G286))*COS(RADIANS(E284))*COS(RADIANS(AA274))))</f>
        <v>#DIV/0!</v>
      </c>
      <c r="AB286" s="3" t="e">
        <f>IF(DEGREES(ACOS(SIN(RADIANS(G286))*SIN(RADIANS(E284))+COS(RADIANS(G286))*COS(RADIANS(E284))*COS(RADIANS(AB274))))&gt;90,0,$F$4*$F$5/E283^2*(SIN(RADIANS(G286))*SIN(RADIANS(E284))+COS(RADIANS(G286))*COS(RADIANS(E284))*COS(RADIANS(AB274))))</f>
        <v>#DIV/0!</v>
      </c>
      <c r="AC286" s="3" t="e">
        <f>IF(DEGREES(ACOS(SIN(RADIANS(G286))*SIN(RADIANS(E284))+COS(RADIANS(G286))*COS(RADIANS(E284))*COS(RADIANS(AC274))))&gt;90,0,$F$4*$F$5/E283^2*(SIN(RADIANS(G286))*SIN(RADIANS(E284))+COS(RADIANS(G286))*COS(RADIANS(E284))*COS(RADIANS(AC274))))</f>
        <v>#DIV/0!</v>
      </c>
      <c r="AD286" s="3" t="e">
        <f>IF(DEGREES(ACOS(SIN(RADIANS(G286))*SIN(RADIANS(E284))+COS(RADIANS(G286))*COS(RADIANS(E284))*COS(RADIANS(AD274))))&gt;90,0,$F$4*$F$5/E283^2*(SIN(RADIANS(G286))*SIN(RADIANS(E284))+COS(RADIANS(G286))*COS(RADIANS(E284))*COS(RADIANS(AD274))))</f>
        <v>#DIV/0!</v>
      </c>
      <c r="AE286" s="3" t="e">
        <f>IF(DEGREES(ACOS(SIN(RADIANS(G286))*SIN(RADIANS(E284))+COS(RADIANS(G286))*COS(RADIANS(E284))*COS(RADIANS(AE274))))&gt;90,0,$F$4*$F$5/E283^2*(SIN(RADIANS(G286))*SIN(RADIANS(E284))+COS(RADIANS(G286))*COS(RADIANS(E284))*COS(RADIANS(AE274))))</f>
        <v>#DIV/0!</v>
      </c>
      <c r="AF286" s="3" t="e">
        <f>IF(DEGREES(ACOS(SIN(RADIANS(G286))*SIN(RADIANS(E284))+COS(RADIANS(G286))*COS(RADIANS(E284))*COS(RADIANS(AF274))))&gt;90,0,$F$4*$F$5/E283^2*(SIN(RADIANS(G286))*SIN(RADIANS(E284))+COS(RADIANS(G286))*COS(RADIANS(E284))*COS(RADIANS(AF274))))</f>
        <v>#DIV/0!</v>
      </c>
      <c r="AG286" s="3" t="e">
        <f>IF(DEGREES(ACOS(SIN(RADIANS(G286))*SIN(RADIANS(E284))+COS(RADIANS(G286))*COS(RADIANS(E284))*COS(RADIANS(AG274))))&gt;90,0,$F$4*$F$5/E283^2*(SIN(RADIANS(G286))*SIN(RADIANS(E284))+COS(RADIANS(G286))*COS(RADIANS(E284))*COS(RADIANS(AG274))))</f>
        <v>#DIV/0!</v>
      </c>
      <c r="AH286" s="3" t="e">
        <f>IF(DEGREES(ACOS(SIN(RADIANS(G286))*SIN(RADIANS(E284))+COS(RADIANS(G286))*COS(RADIANS(E284))*COS(RADIANS(AH274))))&gt;90,0,$F$4*$F$5/E283^2*(SIN(RADIANS(G286))*SIN(RADIANS(E284))+COS(RADIANS(G286))*COS(RADIANS(E284))*COS(RADIANS(AH274))))</f>
        <v>#DIV/0!</v>
      </c>
      <c r="AI286" s="3" t="e">
        <f>IF(DEGREES(ACOS(SIN(RADIANS(G286))*SIN(RADIANS(E284))+COS(RADIANS(G286))*COS(RADIANS(E284))*COS(RADIANS(AI274))))&gt;90,0,$F$4*$F$5/E283^2*(SIN(RADIANS(G286))*SIN(RADIANS(E284))+COS(RADIANS(G286))*COS(RADIANS(E284))*COS(RADIANS(AI274))))</f>
        <v>#DIV/0!</v>
      </c>
      <c r="AJ286" s="3" t="e">
        <f>IF(DEGREES(ACOS(SIN(RADIANS(G286))*SIN(RADIANS(E284))+COS(RADIANS(G286))*COS(RADIANS(E284))*COS(RADIANS(AJ274))))&gt;90,0,$F$4*$F$5/E283^2*(SIN(RADIANS(G286))*SIN(RADIANS(E284))+COS(RADIANS(G286))*COS(RADIANS(E284))*COS(RADIANS(AJ274))))</f>
        <v>#DIV/0!</v>
      </c>
      <c r="AK286" s="3">
        <f>IF(DEGREES(ACOS(SIN(RADIANS(G286))*SIN(RADIANS(E284))+COS(RADIANS(G286))*COS(RADIANS(E284))*COS(RADIANS(AK274))))&gt;90,0,$F$4*$F$5/E283^2*(SIN(RADIANS(G286))*SIN(RADIANS(E284))+COS(RADIANS(G286))*COS(RADIANS(E284))*COS(RADIANS(AK274))))</f>
        <v>0</v>
      </c>
      <c r="AL286" s="3">
        <f>IF(DEGREES(ACOS(SIN(RADIANS(G286))*SIN(RADIANS(E284))+COS(RADIANS(G286))*COS(RADIANS(E284))*COS(RADIANS(AL274))))&gt;90,0,$F$4*$F$5/E283^2*(SIN(RADIANS(G286))*SIN(RADIANS(E284))+COS(RADIANS(G286))*COS(RADIANS(E284))*COS(RADIANS(AL274))))</f>
        <v>0</v>
      </c>
      <c r="AM286" s="3">
        <f>IF(DEGREES(ACOS(SIN(RADIANS(G286))*SIN(RADIANS(E284))+COS(RADIANS(G286))*COS(RADIANS(E284))*COS(RADIANS(AM274))))&gt;90,0,$F$4*$F$5/E283^2*(SIN(RADIANS(G286))*SIN(RADIANS(E284))+COS(RADIANS(G286))*COS(RADIANS(E284))*COS(RADIANS(AM274))))</f>
        <v>0</v>
      </c>
      <c r="AN286" s="3">
        <f>IF(DEGREES(ACOS(SIN(RADIANS(G286))*SIN(RADIANS(E284))+COS(RADIANS(G286))*COS(RADIANS(E284))*COS(RADIANS(AN274))))&gt;90,0,$F$4*$F$5/E283^2*(SIN(RADIANS(G286))*SIN(RADIANS(E284))+COS(RADIANS(G286))*COS(RADIANS(E284))*COS(RADIANS(AN274))))</f>
        <v>0</v>
      </c>
      <c r="AO286" s="3">
        <f>IF(DEGREES(ACOS(SIN(RADIANS(G286))*SIN(RADIANS(E284))+COS(RADIANS(G286))*COS(RADIANS(E284))*COS(RADIANS(AO274))))&gt;90,0,$F$4*$F$5/E283^2*(SIN(RADIANS(G286))*SIN(RADIANS(E284))+COS(RADIANS(G286))*COS(RADIANS(E284))*COS(RADIANS(AO274))))</f>
        <v>0</v>
      </c>
      <c r="AP286" s="3">
        <f>IF(DEGREES(ACOS(SIN(RADIANS(G286))*SIN(RADIANS(E284))+COS(RADIANS(G286))*COS(RADIANS(E284))*COS(RADIANS(AP274))))&gt;90,0,$F$4*$F$5/E283^2*(SIN(RADIANS(G286))*SIN(RADIANS(E284))+COS(RADIANS(G286))*COS(RADIANS(E284))*COS(RADIANS(AP274))))</f>
        <v>0</v>
      </c>
      <c r="AQ286" s="3">
        <f>IF(DEGREES(ACOS(SIN(RADIANS(G286))*SIN(RADIANS(E284))+COS(RADIANS(G286))*COS(RADIANS(E284))*COS(RADIANS(AQ274))))&gt;90,0,$F$4*$F$5/E283^2*(SIN(RADIANS(G286))*SIN(RADIANS(E284))+COS(RADIANS(G286))*COS(RADIANS(E284))*COS(RADIANS(AQ274))))</f>
        <v>0</v>
      </c>
      <c r="AR286" s="3">
        <f>IF(DEGREES(ACOS(SIN(RADIANS(G286))*SIN(RADIANS(E284))+COS(RADIANS(G286))*COS(RADIANS(E284))*COS(RADIANS(AR274))))&gt;90,0,$F$4*$F$5/E283^2*(SIN(RADIANS(G286))*SIN(RADIANS(E284))+COS(RADIANS(G286))*COS(RADIANS(E284))*COS(RADIANS(AR274))))</f>
        <v>0</v>
      </c>
    </row>
    <row r="287" spans="2:44" ht="15.75" customHeight="1" x14ac:dyDescent="0.2">
      <c r="G287" s="3">
        <v>-20</v>
      </c>
      <c r="I287" s="3">
        <f>IF(DEGREES(ACOS(SIN(RADIANS(G287))*SIN(RADIANS(E284))+COS(RADIANS(G287))*COS(RADIANS(E284))*COS(RADIANS(I274))))&gt;90,0,$F$4*$F$5/E283^2*(SIN(RADIANS(G287))*SIN(RADIANS(E284))+COS(RADIANS(G287))*COS(RADIANS(E284))*COS(RADIANS(I274))))</f>
        <v>0</v>
      </c>
      <c r="J287" s="3">
        <f>IF(DEGREES(ACOS(SIN(RADIANS(G287))*SIN(RADIANS(E284))+COS(RADIANS(G287))*COS(RADIANS(E284))*COS(RADIANS(J274))))&gt;90,0,$F$4*$F$5/E283^2*(SIN(RADIANS(G287))*SIN(RADIANS(E284))+COS(RADIANS(G287))*COS(RADIANS(E284))*COS(RADIANS(J274))))</f>
        <v>0</v>
      </c>
      <c r="K287" s="3">
        <f>IF(DEGREES(ACOS(SIN(RADIANS(G287))*SIN(RADIANS(E284))+COS(RADIANS(G287))*COS(RADIANS(E284))*COS(RADIANS(K274))))&gt;90,0,$F$4*$F$5/E283^2*(SIN(RADIANS(G287))*SIN(RADIANS(E284))+COS(RADIANS(G287))*COS(RADIANS(E284))*COS(RADIANS(K274))))</f>
        <v>0</v>
      </c>
      <c r="L287" s="3">
        <f>IF(DEGREES(ACOS(SIN(RADIANS(G287))*SIN(RADIANS(E284))+COS(RADIANS(G287))*COS(RADIANS(E284))*COS(RADIANS(L274))))&gt;90,0,$F$4*$F$5/E283^2*(SIN(RADIANS(G287))*SIN(RADIANS(E284))+COS(RADIANS(G287))*COS(RADIANS(E284))*COS(RADIANS(L274))))</f>
        <v>0</v>
      </c>
      <c r="M287" s="3">
        <f>IF(DEGREES(ACOS(SIN(RADIANS(G287))*SIN(RADIANS(E284))+COS(RADIANS(G287))*COS(RADIANS(E284))*COS(RADIANS(M274))))&gt;90,0,$F$4*$F$5/E283^2*(SIN(RADIANS(G287))*SIN(RADIANS(E284))+COS(RADIANS(G287))*COS(RADIANS(E284))*COS(RADIANS(M274))))</f>
        <v>0</v>
      </c>
      <c r="N287" s="3">
        <f>IF(DEGREES(ACOS(SIN(RADIANS(G287))*SIN(RADIANS(E284))+COS(RADIANS(G287))*COS(RADIANS(E284))*COS(RADIANS(N274))))&gt;90,0,$F$4*$F$5/E283^2*(SIN(RADIANS(G287))*SIN(RADIANS(E284))+COS(RADIANS(G287))*COS(RADIANS(E284))*COS(RADIANS(N274))))</f>
        <v>0</v>
      </c>
      <c r="O287" s="3">
        <f>IF(DEGREES(ACOS(SIN(RADIANS(G287))*SIN(RADIANS(E284))+COS(RADIANS(G287))*COS(RADIANS(E284))*COS(RADIANS(O274))))&gt;90,0,$F$4*$F$5/E283^2*(SIN(RADIANS(G287))*SIN(RADIANS(E284))+COS(RADIANS(G287))*COS(RADIANS(E284))*COS(RADIANS(O274))))</f>
        <v>0</v>
      </c>
      <c r="P287" s="3">
        <f>IF(DEGREES(ACOS(SIN(RADIANS(G287))*SIN(RADIANS(E284))+COS(RADIANS(G287))*COS(RADIANS(E284))*COS(RADIANS(P274))))&gt;90,0,$F$4*$F$5/E283^2*(SIN(RADIANS(G287))*SIN(RADIANS(E284))+COS(RADIANS(G287))*COS(RADIANS(E284))*COS(RADIANS(P274))))</f>
        <v>0</v>
      </c>
      <c r="Q287" s="3">
        <f>IF(DEGREES(ACOS(SIN(RADIANS(G287))*SIN(RADIANS(E284))+COS(RADIANS(G287))*COS(RADIANS(E284))*COS(RADIANS(Q274))))&gt;90,0,$F$4*$F$5/E283^2*(SIN(RADIANS(G287))*SIN(RADIANS(E284))+COS(RADIANS(G287))*COS(RADIANS(E284))*COS(RADIANS(Q274))))</f>
        <v>0</v>
      </c>
      <c r="R287" s="3" t="e">
        <f>IF(DEGREES(ACOS(SIN(RADIANS(G287))*SIN(RADIANS(E284))+COS(RADIANS(G287))*COS(RADIANS(E284))*COS(RADIANS(R274))))&gt;90,0,$F$4*$F$5/E283^2*(SIN(RADIANS(G287))*SIN(RADIANS(E284))+COS(RADIANS(G287))*COS(RADIANS(E284))*COS(RADIANS(R274))))</f>
        <v>#DIV/0!</v>
      </c>
      <c r="S287" s="3" t="e">
        <f>IF(DEGREES(ACOS(SIN(RADIANS(G287))*SIN(RADIANS(E284))+COS(RADIANS(G287))*COS(RADIANS(E284))*COS(RADIANS(S274))))&gt;90,0,$F$4*$F$5/E283^2*(SIN(RADIANS(G287))*SIN(RADIANS(E284))+COS(RADIANS(G287))*COS(RADIANS(E284))*COS(RADIANS(S274))))</f>
        <v>#DIV/0!</v>
      </c>
      <c r="T287" s="3" t="e">
        <f>IF(DEGREES(ACOS(SIN(RADIANS(G287))*SIN(RADIANS(E284))+COS(RADIANS(G287))*COS(RADIANS(E284))*COS(RADIANS(T274))))&gt;90,0,$F$4*$F$5/E283^2*(SIN(RADIANS(G287))*SIN(RADIANS(E284))+COS(RADIANS(G287))*COS(RADIANS(E284))*COS(RADIANS(T274))))</f>
        <v>#DIV/0!</v>
      </c>
      <c r="U287" s="3" t="e">
        <f>IF(DEGREES(ACOS(SIN(RADIANS(G287))*SIN(RADIANS(E284))+COS(RADIANS(G287))*COS(RADIANS(E284))*COS(RADIANS(U274))))&gt;90,0,$F$4*$F$5/E283^2*(SIN(RADIANS(G287))*SIN(RADIANS(E284))+COS(RADIANS(G287))*COS(RADIANS(E284))*COS(RADIANS(U274))))</f>
        <v>#DIV/0!</v>
      </c>
      <c r="V287" s="3" t="e">
        <f>IF(DEGREES(ACOS(SIN(RADIANS(G287))*SIN(RADIANS(E284))+COS(RADIANS(G287))*COS(RADIANS(E284))*COS(RADIANS(V274))))&gt;90,0,$F$4*$F$5/E283^2*(SIN(RADIANS(G287))*SIN(RADIANS(E284))+COS(RADIANS(G287))*COS(RADIANS(E284))*COS(RADIANS(V274))))</f>
        <v>#DIV/0!</v>
      </c>
      <c r="W287" s="3" t="e">
        <f>IF(DEGREES(ACOS(SIN(RADIANS(G287))*SIN(RADIANS(E284))+COS(RADIANS(G287))*COS(RADIANS(E284))*COS(RADIANS(W274))))&gt;90,0,$F$4*$F$5/E283^2*(SIN(RADIANS(G287))*SIN(RADIANS(E284))+COS(RADIANS(G287))*COS(RADIANS(E284))*COS(RADIANS(W274))))</f>
        <v>#DIV/0!</v>
      </c>
      <c r="X287" s="3" t="e">
        <f>IF(DEGREES(ACOS(SIN(RADIANS(G287))*SIN(RADIANS(E284))+COS(RADIANS(G287))*COS(RADIANS(E284))*COS(RADIANS(X274))))&gt;90,0,$F$4*$F$5/E283^2*(SIN(RADIANS(G287))*SIN(RADIANS(E284))+COS(RADIANS(G287))*COS(RADIANS(E284))*COS(RADIANS(X274))))</f>
        <v>#DIV/0!</v>
      </c>
      <c r="Y287" s="3" t="e">
        <f>IF(DEGREES(ACOS(SIN(RADIANS(G287))*SIN(RADIANS(E284))+COS(RADIANS(G287))*COS(RADIANS(E284))*COS(RADIANS(Y274))))&gt;90,0,$F$4*$F$5/E283^2*(SIN(RADIANS(G287))*SIN(RADIANS(E284))+COS(RADIANS(G287))*COS(RADIANS(E284))*COS(RADIANS(Y274))))</f>
        <v>#DIV/0!</v>
      </c>
      <c r="Z287" s="3" t="e">
        <f>IF(DEGREES(ACOS(SIN(RADIANS(G287))*SIN(RADIANS(E284))+COS(RADIANS(G287))*COS(RADIANS(E284))*COS(RADIANS(Z274))))&gt;90,0,$F$4*$F$5/E283^2*(SIN(RADIANS(G287))*SIN(RADIANS(E284))+COS(RADIANS(G287))*COS(RADIANS(E284))*COS(RADIANS(Z274))))</f>
        <v>#DIV/0!</v>
      </c>
      <c r="AA287" s="3" t="e">
        <f>IF(DEGREES(ACOS(SIN(RADIANS(G287))*SIN(RADIANS(E284))+COS(RADIANS(G287))*COS(RADIANS(E284))*COS(RADIANS(AA274))))&gt;90,0,$F$4*$F$5/E283^2*(SIN(RADIANS(G287))*SIN(RADIANS(E284))+COS(RADIANS(G287))*COS(RADIANS(E284))*COS(RADIANS(AA274))))</f>
        <v>#DIV/0!</v>
      </c>
      <c r="AB287" s="3" t="e">
        <f>IF(DEGREES(ACOS(SIN(RADIANS(G287))*SIN(RADIANS(E284))+COS(RADIANS(G287))*COS(RADIANS(E284))*COS(RADIANS(AB274))))&gt;90,0,$F$4*$F$5/E283^2*(SIN(RADIANS(G287))*SIN(RADIANS(E284))+COS(RADIANS(G287))*COS(RADIANS(E284))*COS(RADIANS(AB274))))</f>
        <v>#DIV/0!</v>
      </c>
      <c r="AC287" s="3" t="e">
        <f>IF(DEGREES(ACOS(SIN(RADIANS(G287))*SIN(RADIANS(E284))+COS(RADIANS(G287))*COS(RADIANS(E284))*COS(RADIANS(AC274))))&gt;90,0,$F$4*$F$5/E283^2*(SIN(RADIANS(G287))*SIN(RADIANS(E284))+COS(RADIANS(G287))*COS(RADIANS(E284))*COS(RADIANS(AC274))))</f>
        <v>#DIV/0!</v>
      </c>
      <c r="AD287" s="3" t="e">
        <f>IF(DEGREES(ACOS(SIN(RADIANS(G287))*SIN(RADIANS(E284))+COS(RADIANS(G287))*COS(RADIANS(E284))*COS(RADIANS(AD274))))&gt;90,0,$F$4*$F$5/E283^2*(SIN(RADIANS(G287))*SIN(RADIANS(E284))+COS(RADIANS(G287))*COS(RADIANS(E284))*COS(RADIANS(AD274))))</f>
        <v>#DIV/0!</v>
      </c>
      <c r="AE287" s="3" t="e">
        <f>IF(DEGREES(ACOS(SIN(RADIANS(G287))*SIN(RADIANS(E284))+COS(RADIANS(G287))*COS(RADIANS(E284))*COS(RADIANS(AE274))))&gt;90,0,$F$4*$F$5/E283^2*(SIN(RADIANS(G287))*SIN(RADIANS(E284))+COS(RADIANS(G287))*COS(RADIANS(E284))*COS(RADIANS(AE274))))</f>
        <v>#DIV/0!</v>
      </c>
      <c r="AF287" s="3" t="e">
        <f>IF(DEGREES(ACOS(SIN(RADIANS(G287))*SIN(RADIANS(E284))+COS(RADIANS(G287))*COS(RADIANS(E284))*COS(RADIANS(AF274))))&gt;90,0,$F$4*$F$5/E283^2*(SIN(RADIANS(G287))*SIN(RADIANS(E284))+COS(RADIANS(G287))*COS(RADIANS(E284))*COS(RADIANS(AF274))))</f>
        <v>#DIV/0!</v>
      </c>
      <c r="AG287" s="3" t="e">
        <f>IF(DEGREES(ACOS(SIN(RADIANS(G287))*SIN(RADIANS(E284))+COS(RADIANS(G287))*COS(RADIANS(E284))*COS(RADIANS(AG274))))&gt;90,0,$F$4*$F$5/E283^2*(SIN(RADIANS(G287))*SIN(RADIANS(E284))+COS(RADIANS(G287))*COS(RADIANS(E284))*COS(RADIANS(AG274))))</f>
        <v>#DIV/0!</v>
      </c>
      <c r="AH287" s="3" t="e">
        <f>IF(DEGREES(ACOS(SIN(RADIANS(G287))*SIN(RADIANS(E284))+COS(RADIANS(G287))*COS(RADIANS(E284))*COS(RADIANS(AH274))))&gt;90,0,$F$4*$F$5/E283^2*(SIN(RADIANS(G287))*SIN(RADIANS(E284))+COS(RADIANS(G287))*COS(RADIANS(E284))*COS(RADIANS(AH274))))</f>
        <v>#DIV/0!</v>
      </c>
      <c r="AI287" s="3" t="e">
        <f>IF(DEGREES(ACOS(SIN(RADIANS(G287))*SIN(RADIANS(E284))+COS(RADIANS(G287))*COS(RADIANS(E284))*COS(RADIANS(AI274))))&gt;90,0,$F$4*$F$5/E283^2*(SIN(RADIANS(G287))*SIN(RADIANS(E284))+COS(RADIANS(G287))*COS(RADIANS(E284))*COS(RADIANS(AI274))))</f>
        <v>#DIV/0!</v>
      </c>
      <c r="AJ287" s="3" t="e">
        <f>IF(DEGREES(ACOS(SIN(RADIANS(G287))*SIN(RADIANS(E284))+COS(RADIANS(G287))*COS(RADIANS(E284))*COS(RADIANS(AJ274))))&gt;90,0,$F$4*$F$5/E283^2*(SIN(RADIANS(G287))*SIN(RADIANS(E284))+COS(RADIANS(G287))*COS(RADIANS(E284))*COS(RADIANS(AJ274))))</f>
        <v>#DIV/0!</v>
      </c>
      <c r="AK287" s="3">
        <f>IF(DEGREES(ACOS(SIN(RADIANS(G287))*SIN(RADIANS(E284))+COS(RADIANS(G287))*COS(RADIANS(E284))*COS(RADIANS(AK274))))&gt;90,0,$F$4*$F$5/E283^2*(SIN(RADIANS(G287))*SIN(RADIANS(E284))+COS(RADIANS(G287))*COS(RADIANS(E284))*COS(RADIANS(AK274))))</f>
        <v>0</v>
      </c>
      <c r="AL287" s="3">
        <f>IF(DEGREES(ACOS(SIN(RADIANS(G287))*SIN(RADIANS(E284))+COS(RADIANS(G287))*COS(RADIANS(E284))*COS(RADIANS(AL274))))&gt;90,0,$F$4*$F$5/E283^2*(SIN(RADIANS(G287))*SIN(RADIANS(E284))+COS(RADIANS(G287))*COS(RADIANS(E284))*COS(RADIANS(AL274))))</f>
        <v>0</v>
      </c>
      <c r="AM287" s="3">
        <f>IF(DEGREES(ACOS(SIN(RADIANS(G287))*SIN(RADIANS(E284))+COS(RADIANS(G287))*COS(RADIANS(E284))*COS(RADIANS(AM274))))&gt;90,0,$F$4*$F$5/E283^2*(SIN(RADIANS(G287))*SIN(RADIANS(E284))+COS(RADIANS(G287))*COS(RADIANS(E284))*COS(RADIANS(AM274))))</f>
        <v>0</v>
      </c>
      <c r="AN287" s="3">
        <f>IF(DEGREES(ACOS(SIN(RADIANS(G287))*SIN(RADIANS(E284))+COS(RADIANS(G287))*COS(RADIANS(E284))*COS(RADIANS(AN274))))&gt;90,0,$F$4*$F$5/E283^2*(SIN(RADIANS(G287))*SIN(RADIANS(E284))+COS(RADIANS(G287))*COS(RADIANS(E284))*COS(RADIANS(AN274))))</f>
        <v>0</v>
      </c>
      <c r="AO287" s="3">
        <f>IF(DEGREES(ACOS(SIN(RADIANS(G287))*SIN(RADIANS(E284))+COS(RADIANS(G287))*COS(RADIANS(E284))*COS(RADIANS(AO274))))&gt;90,0,$F$4*$F$5/E283^2*(SIN(RADIANS(G287))*SIN(RADIANS(E284))+COS(RADIANS(G287))*COS(RADIANS(E284))*COS(RADIANS(AO274))))</f>
        <v>0</v>
      </c>
      <c r="AP287" s="3">
        <f>IF(DEGREES(ACOS(SIN(RADIANS(G287))*SIN(RADIANS(E284))+COS(RADIANS(G287))*COS(RADIANS(E284))*COS(RADIANS(AP274))))&gt;90,0,$F$4*$F$5/E283^2*(SIN(RADIANS(G287))*SIN(RADIANS(E284))+COS(RADIANS(G287))*COS(RADIANS(E284))*COS(RADIANS(AP274))))</f>
        <v>0</v>
      </c>
      <c r="AQ287" s="3">
        <f>IF(DEGREES(ACOS(SIN(RADIANS(G287))*SIN(RADIANS(E284))+COS(RADIANS(G287))*COS(RADIANS(E284))*COS(RADIANS(AQ274))))&gt;90,0,$F$4*$F$5/E283^2*(SIN(RADIANS(G287))*SIN(RADIANS(E284))+COS(RADIANS(G287))*COS(RADIANS(E284))*COS(RADIANS(AQ274))))</f>
        <v>0</v>
      </c>
      <c r="AR287" s="3">
        <f>IF(DEGREES(ACOS(SIN(RADIANS(G287))*SIN(RADIANS(E284))+COS(RADIANS(G287))*COS(RADIANS(E284))*COS(RADIANS(AR274))))&gt;90,0,$F$4*$F$5/E283^2*(SIN(RADIANS(G287))*SIN(RADIANS(E284))+COS(RADIANS(G287))*COS(RADIANS(E284))*COS(RADIANS(AR274))))</f>
        <v>0</v>
      </c>
    </row>
    <row r="288" spans="2:44" ht="15.75" customHeight="1" x14ac:dyDescent="0.2">
      <c r="G288" s="3">
        <v>-30</v>
      </c>
      <c r="I288" s="3">
        <f>IF(DEGREES(ACOS(SIN(RADIANS(G288))*SIN(RADIANS(E284))+COS(RADIANS(G288))*COS(RADIANS(E284))*COS(RADIANS(I274))))&gt;90,0,$F$4*$F$5/E283^2*(SIN(RADIANS(G288))*SIN(RADIANS(E284))+COS(RADIANS(G288))*COS(RADIANS(E284))*COS(RADIANS(I274))))</f>
        <v>0</v>
      </c>
      <c r="J288" s="3">
        <f>IF(DEGREES(ACOS(SIN(RADIANS(G288))*SIN(RADIANS(E284))+COS(RADIANS(G288))*COS(RADIANS(E284))*COS(RADIANS(J274))))&gt;90,0,$F$4*$F$5/E283^2*(SIN(RADIANS(G288))*SIN(RADIANS(E284))+COS(RADIANS(G288))*COS(RADIANS(E284))*COS(RADIANS(J274))))</f>
        <v>0</v>
      </c>
      <c r="K288" s="3">
        <f>IF(DEGREES(ACOS(SIN(RADIANS(G288))*SIN(RADIANS(E284))+COS(RADIANS(G288))*COS(RADIANS(E284))*COS(RADIANS(K274))))&gt;90,0,$F$4*$F$5/E283^2*(SIN(RADIANS(G288))*SIN(RADIANS(E284))+COS(RADIANS(G288))*COS(RADIANS(E284))*COS(RADIANS(K274))))</f>
        <v>0</v>
      </c>
      <c r="L288" s="3">
        <f>IF(DEGREES(ACOS(SIN(RADIANS(G288))*SIN(RADIANS(E284))+COS(RADIANS(G288))*COS(RADIANS(E284))*COS(RADIANS(L274))))&gt;90,0,$F$4*$F$5/E283^2*(SIN(RADIANS(G288))*SIN(RADIANS(E284))+COS(RADIANS(G288))*COS(RADIANS(E284))*COS(RADIANS(L274))))</f>
        <v>0</v>
      </c>
      <c r="M288" s="3">
        <f>IF(DEGREES(ACOS(SIN(RADIANS(G288))*SIN(RADIANS(E284))+COS(RADIANS(G288))*COS(RADIANS(E284))*COS(RADIANS(M274))))&gt;90,0,$F$4*$F$5/E283^2*(SIN(RADIANS(G288))*SIN(RADIANS(E284))+COS(RADIANS(G288))*COS(RADIANS(E284))*COS(RADIANS(M274))))</f>
        <v>0</v>
      </c>
      <c r="N288" s="3">
        <f>IF(DEGREES(ACOS(SIN(RADIANS(G288))*SIN(RADIANS(E284))+COS(RADIANS(G288))*COS(RADIANS(E284))*COS(RADIANS(N274))))&gt;90,0,$F$4*$F$5/E283^2*(SIN(RADIANS(G288))*SIN(RADIANS(E284))+COS(RADIANS(G288))*COS(RADIANS(E284))*COS(RADIANS(N274))))</f>
        <v>0</v>
      </c>
      <c r="O288" s="3">
        <f>IF(DEGREES(ACOS(SIN(RADIANS(G288))*SIN(RADIANS(E284))+COS(RADIANS(G288))*COS(RADIANS(E284))*COS(RADIANS(O274))))&gt;90,0,$F$4*$F$5/E283^2*(SIN(RADIANS(G288))*SIN(RADIANS(E284))+COS(RADIANS(G288))*COS(RADIANS(E284))*COS(RADIANS(O274))))</f>
        <v>0</v>
      </c>
      <c r="P288" s="3">
        <f>IF(DEGREES(ACOS(SIN(RADIANS(G288))*SIN(RADIANS(E284))+COS(RADIANS(G288))*COS(RADIANS(E284))*COS(RADIANS(P274))))&gt;90,0,$F$4*$F$5/E283^2*(SIN(RADIANS(G288))*SIN(RADIANS(E284))+COS(RADIANS(G288))*COS(RADIANS(E284))*COS(RADIANS(P274))))</f>
        <v>0</v>
      </c>
      <c r="Q288" s="3">
        <f>IF(DEGREES(ACOS(SIN(RADIANS(G288))*SIN(RADIANS(E284))+COS(RADIANS(G288))*COS(RADIANS(E284))*COS(RADIANS(Q274))))&gt;90,0,$F$4*$F$5/E283^2*(SIN(RADIANS(G288))*SIN(RADIANS(E284))+COS(RADIANS(G288))*COS(RADIANS(E284))*COS(RADIANS(Q274))))</f>
        <v>0</v>
      </c>
      <c r="R288" s="3" t="e">
        <f>IF(DEGREES(ACOS(SIN(RADIANS(G288))*SIN(RADIANS(E284))+COS(RADIANS(G288))*COS(RADIANS(E284))*COS(RADIANS(R274))))&gt;90,0,$F$4*$F$5/E283^2*(SIN(RADIANS(G288))*SIN(RADIANS(E284))+COS(RADIANS(G288))*COS(RADIANS(E284))*COS(RADIANS(R274))))</f>
        <v>#DIV/0!</v>
      </c>
      <c r="S288" s="3" t="e">
        <f>IF(DEGREES(ACOS(SIN(RADIANS(G288))*SIN(RADIANS(E284))+COS(RADIANS(G288))*COS(RADIANS(E284))*COS(RADIANS(S274))))&gt;90,0,$F$4*$F$5/E283^2*(SIN(RADIANS(G288))*SIN(RADIANS(E284))+COS(RADIANS(G288))*COS(RADIANS(E284))*COS(RADIANS(S274))))</f>
        <v>#DIV/0!</v>
      </c>
      <c r="T288" s="3" t="e">
        <f>IF(DEGREES(ACOS(SIN(RADIANS(G288))*SIN(RADIANS(E284))+COS(RADIANS(G288))*COS(RADIANS(E284))*COS(RADIANS(T274))))&gt;90,0,$F$4*$F$5/E283^2*(SIN(RADIANS(G288))*SIN(RADIANS(E284))+COS(RADIANS(G288))*COS(RADIANS(E284))*COS(RADIANS(T274))))</f>
        <v>#DIV/0!</v>
      </c>
      <c r="U288" s="3" t="e">
        <f>IF(DEGREES(ACOS(SIN(RADIANS(G288))*SIN(RADIANS(E284))+COS(RADIANS(G288))*COS(RADIANS(E284))*COS(RADIANS(U274))))&gt;90,0,$F$4*$F$5/E283^2*(SIN(RADIANS(G288))*SIN(RADIANS(E284))+COS(RADIANS(G288))*COS(RADIANS(E284))*COS(RADIANS(U274))))</f>
        <v>#DIV/0!</v>
      </c>
      <c r="V288" s="3" t="e">
        <f>IF(DEGREES(ACOS(SIN(RADIANS(G288))*SIN(RADIANS(E284))+COS(RADIANS(G288))*COS(RADIANS(E284))*COS(RADIANS(V274))))&gt;90,0,$F$4*$F$5/E283^2*(SIN(RADIANS(G288))*SIN(RADIANS(E284))+COS(RADIANS(G288))*COS(RADIANS(E284))*COS(RADIANS(V274))))</f>
        <v>#DIV/0!</v>
      </c>
      <c r="W288" s="3" t="e">
        <f>IF(DEGREES(ACOS(SIN(RADIANS(G288))*SIN(RADIANS(E284))+COS(RADIANS(G288))*COS(RADIANS(E284))*COS(RADIANS(W274))))&gt;90,0,$F$4*$F$5/E283^2*(SIN(RADIANS(G288))*SIN(RADIANS(E284))+COS(RADIANS(G288))*COS(RADIANS(E284))*COS(RADIANS(W274))))</f>
        <v>#DIV/0!</v>
      </c>
      <c r="X288" s="3" t="e">
        <f>IF(DEGREES(ACOS(SIN(RADIANS(G288))*SIN(RADIANS(E284))+COS(RADIANS(G288))*COS(RADIANS(E284))*COS(RADIANS(X274))))&gt;90,0,$F$4*$F$5/E283^2*(SIN(RADIANS(G288))*SIN(RADIANS(E284))+COS(RADIANS(G288))*COS(RADIANS(E284))*COS(RADIANS(X274))))</f>
        <v>#DIV/0!</v>
      </c>
      <c r="Y288" s="3" t="e">
        <f>IF(DEGREES(ACOS(SIN(RADIANS(G288))*SIN(RADIANS(E284))+COS(RADIANS(G288))*COS(RADIANS(E284))*COS(RADIANS(Y274))))&gt;90,0,$F$4*$F$5/E283^2*(SIN(RADIANS(G288))*SIN(RADIANS(E284))+COS(RADIANS(G288))*COS(RADIANS(E284))*COS(RADIANS(Y274))))</f>
        <v>#DIV/0!</v>
      </c>
      <c r="Z288" s="3" t="e">
        <f>IF(DEGREES(ACOS(SIN(RADIANS(G288))*SIN(RADIANS(E284))+COS(RADIANS(G288))*COS(RADIANS(E284))*COS(RADIANS(Z274))))&gt;90,0,$F$4*$F$5/E283^2*(SIN(RADIANS(G288))*SIN(RADIANS(E284))+COS(RADIANS(G288))*COS(RADIANS(E284))*COS(RADIANS(Z274))))</f>
        <v>#DIV/0!</v>
      </c>
      <c r="AA288" s="3" t="e">
        <f>IF(DEGREES(ACOS(SIN(RADIANS(G288))*SIN(RADIANS(E284))+COS(RADIANS(G288))*COS(RADIANS(E284))*COS(RADIANS(AA274))))&gt;90,0,$F$4*$F$5/E283^2*(SIN(RADIANS(G288))*SIN(RADIANS(E284))+COS(RADIANS(G288))*COS(RADIANS(E284))*COS(RADIANS(AA274))))</f>
        <v>#DIV/0!</v>
      </c>
      <c r="AB288" s="3" t="e">
        <f>IF(DEGREES(ACOS(SIN(RADIANS(G288))*SIN(RADIANS(E284))+COS(RADIANS(G288))*COS(RADIANS(E284))*COS(RADIANS(AB274))))&gt;90,0,$F$4*$F$5/E283^2*(SIN(RADIANS(G288))*SIN(RADIANS(E284))+COS(RADIANS(G288))*COS(RADIANS(E284))*COS(RADIANS(AB274))))</f>
        <v>#DIV/0!</v>
      </c>
      <c r="AC288" s="3" t="e">
        <f>IF(DEGREES(ACOS(SIN(RADIANS(G288))*SIN(RADIANS(E284))+COS(RADIANS(G288))*COS(RADIANS(E284))*COS(RADIANS(AC274))))&gt;90,0,$F$4*$F$5/E283^2*(SIN(RADIANS(G288))*SIN(RADIANS(E284))+COS(RADIANS(G288))*COS(RADIANS(E284))*COS(RADIANS(AC274))))</f>
        <v>#DIV/0!</v>
      </c>
      <c r="AD288" s="3" t="e">
        <f>IF(DEGREES(ACOS(SIN(RADIANS(G288))*SIN(RADIANS(E284))+COS(RADIANS(G288))*COS(RADIANS(E284))*COS(RADIANS(AD274))))&gt;90,0,$F$4*$F$5/E283^2*(SIN(RADIANS(G288))*SIN(RADIANS(E284))+COS(RADIANS(G288))*COS(RADIANS(E284))*COS(RADIANS(AD274))))</f>
        <v>#DIV/0!</v>
      </c>
      <c r="AE288" s="3" t="e">
        <f>IF(DEGREES(ACOS(SIN(RADIANS(G288))*SIN(RADIANS(E284))+COS(RADIANS(G288))*COS(RADIANS(E284))*COS(RADIANS(AE274))))&gt;90,0,$F$4*$F$5/E283^2*(SIN(RADIANS(G288))*SIN(RADIANS(E284))+COS(RADIANS(G288))*COS(RADIANS(E284))*COS(RADIANS(AE274))))</f>
        <v>#DIV/0!</v>
      </c>
      <c r="AF288" s="3" t="e">
        <f>IF(DEGREES(ACOS(SIN(RADIANS(G288))*SIN(RADIANS(E284))+COS(RADIANS(G288))*COS(RADIANS(E284))*COS(RADIANS(AF274))))&gt;90,0,$F$4*$F$5/E283^2*(SIN(RADIANS(G288))*SIN(RADIANS(E284))+COS(RADIANS(G288))*COS(RADIANS(E284))*COS(RADIANS(AF274))))</f>
        <v>#DIV/0!</v>
      </c>
      <c r="AG288" s="3" t="e">
        <f>IF(DEGREES(ACOS(SIN(RADIANS(G288))*SIN(RADIANS(E284))+COS(RADIANS(G288))*COS(RADIANS(E284))*COS(RADIANS(AG274))))&gt;90,0,$F$4*$F$5/E283^2*(SIN(RADIANS(G288))*SIN(RADIANS(E284))+COS(RADIANS(G288))*COS(RADIANS(E284))*COS(RADIANS(AG274))))</f>
        <v>#DIV/0!</v>
      </c>
      <c r="AH288" s="3" t="e">
        <f>IF(DEGREES(ACOS(SIN(RADIANS(G288))*SIN(RADIANS(E284))+COS(RADIANS(G288))*COS(RADIANS(E284))*COS(RADIANS(AH274))))&gt;90,0,$F$4*$F$5/E283^2*(SIN(RADIANS(G288))*SIN(RADIANS(E284))+COS(RADIANS(G288))*COS(RADIANS(E284))*COS(RADIANS(AH274))))</f>
        <v>#DIV/0!</v>
      </c>
      <c r="AI288" s="3" t="e">
        <f>IF(DEGREES(ACOS(SIN(RADIANS(G288))*SIN(RADIANS(E284))+COS(RADIANS(G288))*COS(RADIANS(E284))*COS(RADIANS(AI274))))&gt;90,0,$F$4*$F$5/E283^2*(SIN(RADIANS(G288))*SIN(RADIANS(E284))+COS(RADIANS(G288))*COS(RADIANS(E284))*COS(RADIANS(AI274))))</f>
        <v>#DIV/0!</v>
      </c>
      <c r="AJ288" s="3" t="e">
        <f>IF(DEGREES(ACOS(SIN(RADIANS(G288))*SIN(RADIANS(E284))+COS(RADIANS(G288))*COS(RADIANS(E284))*COS(RADIANS(AJ274))))&gt;90,0,$F$4*$F$5/E283^2*(SIN(RADIANS(G288))*SIN(RADIANS(E284))+COS(RADIANS(G288))*COS(RADIANS(E284))*COS(RADIANS(AJ274))))</f>
        <v>#DIV/0!</v>
      </c>
      <c r="AK288" s="3">
        <f>IF(DEGREES(ACOS(SIN(RADIANS(G288))*SIN(RADIANS(E284))+COS(RADIANS(G288))*COS(RADIANS(E284))*COS(RADIANS(AK274))))&gt;90,0,$F$4*$F$5/E283^2*(SIN(RADIANS(G288))*SIN(RADIANS(E284))+COS(RADIANS(G288))*COS(RADIANS(E284))*COS(RADIANS(AK274))))</f>
        <v>0</v>
      </c>
      <c r="AL288" s="3">
        <f>IF(DEGREES(ACOS(SIN(RADIANS(G288))*SIN(RADIANS(E284))+COS(RADIANS(G288))*COS(RADIANS(E284))*COS(RADIANS(AL274))))&gt;90,0,$F$4*$F$5/E283^2*(SIN(RADIANS(G288))*SIN(RADIANS(E284))+COS(RADIANS(G288))*COS(RADIANS(E284))*COS(RADIANS(AL274))))</f>
        <v>0</v>
      </c>
      <c r="AM288" s="3">
        <f>IF(DEGREES(ACOS(SIN(RADIANS(G288))*SIN(RADIANS(E284))+COS(RADIANS(G288))*COS(RADIANS(E284))*COS(RADIANS(AM274))))&gt;90,0,$F$4*$F$5/E283^2*(SIN(RADIANS(G288))*SIN(RADIANS(E284))+COS(RADIANS(G288))*COS(RADIANS(E284))*COS(RADIANS(AM274))))</f>
        <v>0</v>
      </c>
      <c r="AN288" s="3">
        <f>IF(DEGREES(ACOS(SIN(RADIANS(G288))*SIN(RADIANS(E284))+COS(RADIANS(G288))*COS(RADIANS(E284))*COS(RADIANS(AN274))))&gt;90,0,$F$4*$F$5/E283^2*(SIN(RADIANS(G288))*SIN(RADIANS(E284))+COS(RADIANS(G288))*COS(RADIANS(E284))*COS(RADIANS(AN274))))</f>
        <v>0</v>
      </c>
      <c r="AO288" s="3">
        <f>IF(DEGREES(ACOS(SIN(RADIANS(G288))*SIN(RADIANS(E284))+COS(RADIANS(G288))*COS(RADIANS(E284))*COS(RADIANS(AO274))))&gt;90,0,$F$4*$F$5/E283^2*(SIN(RADIANS(G288))*SIN(RADIANS(E284))+COS(RADIANS(G288))*COS(RADIANS(E284))*COS(RADIANS(AO274))))</f>
        <v>0</v>
      </c>
      <c r="AP288" s="3">
        <f>IF(DEGREES(ACOS(SIN(RADIANS(G288))*SIN(RADIANS(E284))+COS(RADIANS(G288))*COS(RADIANS(E284))*COS(RADIANS(AP274))))&gt;90,0,$F$4*$F$5/E283^2*(SIN(RADIANS(G288))*SIN(RADIANS(E284))+COS(RADIANS(G288))*COS(RADIANS(E284))*COS(RADIANS(AP274))))</f>
        <v>0</v>
      </c>
      <c r="AQ288" s="3">
        <f>IF(DEGREES(ACOS(SIN(RADIANS(G288))*SIN(RADIANS(E284))+COS(RADIANS(G288))*COS(RADIANS(E284))*COS(RADIANS(AQ274))))&gt;90,0,$F$4*$F$5/E283^2*(SIN(RADIANS(G288))*SIN(RADIANS(E284))+COS(RADIANS(G288))*COS(RADIANS(E284))*COS(RADIANS(AQ274))))</f>
        <v>0</v>
      </c>
      <c r="AR288" s="3">
        <f>IF(DEGREES(ACOS(SIN(RADIANS(G288))*SIN(RADIANS(E284))+COS(RADIANS(G288))*COS(RADIANS(E284))*COS(RADIANS(AR274))))&gt;90,0,$F$4*$F$5/E283^2*(SIN(RADIANS(G288))*SIN(RADIANS(E284))+COS(RADIANS(G288))*COS(RADIANS(E284))*COS(RADIANS(AR274))))</f>
        <v>0</v>
      </c>
    </row>
    <row r="289" spans="2:44" ht="15.75" customHeight="1" x14ac:dyDescent="0.2">
      <c r="G289" s="3">
        <v>-40</v>
      </c>
      <c r="I289" s="3">
        <f>IF(DEGREES(ACOS(SIN(RADIANS(G289))*SIN(RADIANS(E284))+COS(RADIANS(G289))*COS(RADIANS(E284))*COS(RADIANS(I274))))&gt;90,0,$F$4*$F$5/E283^2*(SIN(RADIANS(G289))*SIN(RADIANS(E284))+COS(RADIANS(G289))*COS(RADIANS(E284))*COS(RADIANS(I274))))</f>
        <v>0</v>
      </c>
      <c r="J289" s="3">
        <f>IF(DEGREES(ACOS(SIN(RADIANS(G289))*SIN(RADIANS(E284))+COS(RADIANS(G289))*COS(RADIANS(E284))*COS(RADIANS(J274))))&gt;90,0,$F$4*$F$5/E283^2*(SIN(RADIANS(G289))*SIN(RADIANS(E284))+COS(RADIANS(G289))*COS(RADIANS(E284))*COS(RADIANS(J274))))</f>
        <v>0</v>
      </c>
      <c r="K289" s="3">
        <f>IF(DEGREES(ACOS(SIN(RADIANS(G289))*SIN(RADIANS(E284))+COS(RADIANS(G289))*COS(RADIANS(E284))*COS(RADIANS(K274))))&gt;90,0,$F$4*$F$5/E283^2*(SIN(RADIANS(G289))*SIN(RADIANS(E284))+COS(RADIANS(G289))*COS(RADIANS(E284))*COS(RADIANS(K274))))</f>
        <v>0</v>
      </c>
      <c r="L289" s="3">
        <f>IF(DEGREES(ACOS(SIN(RADIANS(G289))*SIN(RADIANS(E284))+COS(RADIANS(G289))*COS(RADIANS(E284))*COS(RADIANS(L274))))&gt;90,0,$F$4*$F$5/E283^2*(SIN(RADIANS(G289))*SIN(RADIANS(E284))+COS(RADIANS(G289))*COS(RADIANS(E284))*COS(RADIANS(L274))))</f>
        <v>0</v>
      </c>
      <c r="M289" s="3">
        <f>IF(DEGREES(ACOS(SIN(RADIANS(G289))*SIN(RADIANS(E284))+COS(RADIANS(G289))*COS(RADIANS(E284))*COS(RADIANS(M274))))&gt;90,0,$F$4*$F$5/E283^2*(SIN(RADIANS(G289))*SIN(RADIANS(E284))+COS(RADIANS(G289))*COS(RADIANS(E284))*COS(RADIANS(M274))))</f>
        <v>0</v>
      </c>
      <c r="N289" s="3">
        <f>IF(DEGREES(ACOS(SIN(RADIANS(G289))*SIN(RADIANS(E284))+COS(RADIANS(G289))*COS(RADIANS(E284))*COS(RADIANS(N274))))&gt;90,0,$F$4*$F$5/E283^2*(SIN(RADIANS(G289))*SIN(RADIANS(E284))+COS(RADIANS(G289))*COS(RADIANS(E284))*COS(RADIANS(N274))))</f>
        <v>0</v>
      </c>
      <c r="O289" s="3">
        <f>IF(DEGREES(ACOS(SIN(RADIANS(G289))*SIN(RADIANS(E284))+COS(RADIANS(G289))*COS(RADIANS(E284))*COS(RADIANS(O274))))&gt;90,0,$F$4*$F$5/E283^2*(SIN(RADIANS(G289))*SIN(RADIANS(E284))+COS(RADIANS(G289))*COS(RADIANS(E284))*COS(RADIANS(O274))))</f>
        <v>0</v>
      </c>
      <c r="P289" s="3">
        <f>IF(DEGREES(ACOS(SIN(RADIANS(G289))*SIN(RADIANS(E284))+COS(RADIANS(G289))*COS(RADIANS(E284))*COS(RADIANS(P274))))&gt;90,0,$F$4*$F$5/E283^2*(SIN(RADIANS(G289))*SIN(RADIANS(E284))+COS(RADIANS(G289))*COS(RADIANS(E284))*COS(RADIANS(P274))))</f>
        <v>0</v>
      </c>
      <c r="Q289" s="3">
        <f>IF(DEGREES(ACOS(SIN(RADIANS(G289))*SIN(RADIANS(E284))+COS(RADIANS(G289))*COS(RADIANS(E284))*COS(RADIANS(Q274))))&gt;90,0,$F$4*$F$5/E283^2*(SIN(RADIANS(G289))*SIN(RADIANS(E284))+COS(RADIANS(G289))*COS(RADIANS(E284))*COS(RADIANS(Q274))))</f>
        <v>0</v>
      </c>
      <c r="R289" s="3" t="e">
        <f>IF(DEGREES(ACOS(SIN(RADIANS(G289))*SIN(RADIANS(E284))+COS(RADIANS(G289))*COS(RADIANS(E284))*COS(RADIANS(R274))))&gt;90,0,$F$4*$F$5/E283^2*(SIN(RADIANS(G289))*SIN(RADIANS(E284))+COS(RADIANS(G289))*COS(RADIANS(E284))*COS(RADIANS(R274))))</f>
        <v>#DIV/0!</v>
      </c>
      <c r="S289" s="3" t="e">
        <f>IF(DEGREES(ACOS(SIN(RADIANS(G289))*SIN(RADIANS(E284))+COS(RADIANS(G289))*COS(RADIANS(E284))*COS(RADIANS(S274))))&gt;90,0,$F$4*$F$5/E283^2*(SIN(RADIANS(G289))*SIN(RADIANS(E284))+COS(RADIANS(G289))*COS(RADIANS(E284))*COS(RADIANS(S274))))</f>
        <v>#DIV/0!</v>
      </c>
      <c r="T289" s="3" t="e">
        <f>IF(DEGREES(ACOS(SIN(RADIANS(G289))*SIN(RADIANS(E284))+COS(RADIANS(G289))*COS(RADIANS(E284))*COS(RADIANS(T274))))&gt;90,0,$F$4*$F$5/E283^2*(SIN(RADIANS(G289))*SIN(RADIANS(E284))+COS(RADIANS(G289))*COS(RADIANS(E284))*COS(RADIANS(T274))))</f>
        <v>#DIV/0!</v>
      </c>
      <c r="U289" s="3" t="e">
        <f>IF(DEGREES(ACOS(SIN(RADIANS(G289))*SIN(RADIANS(E284))+COS(RADIANS(G289))*COS(RADIANS(E284))*COS(RADIANS(U274))))&gt;90,0,$F$4*$F$5/E283^2*(SIN(RADIANS(G289))*SIN(RADIANS(E284))+COS(RADIANS(G289))*COS(RADIANS(E284))*COS(RADIANS(U274))))</f>
        <v>#DIV/0!</v>
      </c>
      <c r="V289" s="3" t="e">
        <f>IF(DEGREES(ACOS(SIN(RADIANS(G289))*SIN(RADIANS(E284))+COS(RADIANS(G289))*COS(RADIANS(E284))*COS(RADIANS(V274))))&gt;90,0,$F$4*$F$5/E283^2*(SIN(RADIANS(G289))*SIN(RADIANS(E284))+COS(RADIANS(G289))*COS(RADIANS(E284))*COS(RADIANS(V274))))</f>
        <v>#DIV/0!</v>
      </c>
      <c r="W289" s="3" t="e">
        <f>IF(DEGREES(ACOS(SIN(RADIANS(G289))*SIN(RADIANS(E284))+COS(RADIANS(G289))*COS(RADIANS(E284))*COS(RADIANS(W274))))&gt;90,0,$F$4*$F$5/E283^2*(SIN(RADIANS(G289))*SIN(RADIANS(E284))+COS(RADIANS(G289))*COS(RADIANS(E284))*COS(RADIANS(W274))))</f>
        <v>#DIV/0!</v>
      </c>
      <c r="X289" s="3" t="e">
        <f>IF(DEGREES(ACOS(SIN(RADIANS(G289))*SIN(RADIANS(E284))+COS(RADIANS(G289))*COS(RADIANS(E284))*COS(RADIANS(X274))))&gt;90,0,$F$4*$F$5/E283^2*(SIN(RADIANS(G289))*SIN(RADIANS(E284))+COS(RADIANS(G289))*COS(RADIANS(E284))*COS(RADIANS(X274))))</f>
        <v>#DIV/0!</v>
      </c>
      <c r="Y289" s="3" t="e">
        <f>IF(DEGREES(ACOS(SIN(RADIANS(G289))*SIN(RADIANS(E284))+COS(RADIANS(G289))*COS(RADIANS(E284))*COS(RADIANS(Y274))))&gt;90,0,$F$4*$F$5/E283^2*(SIN(RADIANS(G289))*SIN(RADIANS(E284))+COS(RADIANS(G289))*COS(RADIANS(E284))*COS(RADIANS(Y274))))</f>
        <v>#DIV/0!</v>
      </c>
      <c r="Z289" s="3" t="e">
        <f>IF(DEGREES(ACOS(SIN(RADIANS(G289))*SIN(RADIANS(E284))+COS(RADIANS(G289))*COS(RADIANS(E284))*COS(RADIANS(Z274))))&gt;90,0,$F$4*$F$5/E283^2*(SIN(RADIANS(G289))*SIN(RADIANS(E284))+COS(RADIANS(G289))*COS(RADIANS(E284))*COS(RADIANS(Z274))))</f>
        <v>#DIV/0!</v>
      </c>
      <c r="AA289" s="3" t="e">
        <f>IF(DEGREES(ACOS(SIN(RADIANS(G289))*SIN(RADIANS(E284))+COS(RADIANS(G289))*COS(RADIANS(E284))*COS(RADIANS(AA274))))&gt;90,0,$F$4*$F$5/E283^2*(SIN(RADIANS(G289))*SIN(RADIANS(E284))+COS(RADIANS(G289))*COS(RADIANS(E284))*COS(RADIANS(AA274))))</f>
        <v>#DIV/0!</v>
      </c>
      <c r="AB289" s="3" t="e">
        <f>IF(DEGREES(ACOS(SIN(RADIANS(G289))*SIN(RADIANS(E284))+COS(RADIANS(G289))*COS(RADIANS(E284))*COS(RADIANS(AB274))))&gt;90,0,$F$4*$F$5/E283^2*(SIN(RADIANS(G289))*SIN(RADIANS(E284))+COS(RADIANS(G289))*COS(RADIANS(E284))*COS(RADIANS(AB274))))</f>
        <v>#DIV/0!</v>
      </c>
      <c r="AC289" s="3" t="e">
        <f>IF(DEGREES(ACOS(SIN(RADIANS(G289))*SIN(RADIANS(E284))+COS(RADIANS(G289))*COS(RADIANS(E284))*COS(RADIANS(AC274))))&gt;90,0,$F$4*$F$5/E283^2*(SIN(RADIANS(G289))*SIN(RADIANS(E284))+COS(RADIANS(G289))*COS(RADIANS(E284))*COS(RADIANS(AC274))))</f>
        <v>#DIV/0!</v>
      </c>
      <c r="AD289" s="3" t="e">
        <f>IF(DEGREES(ACOS(SIN(RADIANS(G289))*SIN(RADIANS(E284))+COS(RADIANS(G289))*COS(RADIANS(E284))*COS(RADIANS(AD274))))&gt;90,0,$F$4*$F$5/E283^2*(SIN(RADIANS(G289))*SIN(RADIANS(E284))+COS(RADIANS(G289))*COS(RADIANS(E284))*COS(RADIANS(AD274))))</f>
        <v>#DIV/0!</v>
      </c>
      <c r="AE289" s="3" t="e">
        <f>IF(DEGREES(ACOS(SIN(RADIANS(G289))*SIN(RADIANS(E284))+COS(RADIANS(G289))*COS(RADIANS(E284))*COS(RADIANS(AE274))))&gt;90,0,$F$4*$F$5/E283^2*(SIN(RADIANS(G289))*SIN(RADIANS(E284))+COS(RADIANS(G289))*COS(RADIANS(E284))*COS(RADIANS(AE274))))</f>
        <v>#DIV/0!</v>
      </c>
      <c r="AF289" s="3" t="e">
        <f>IF(DEGREES(ACOS(SIN(RADIANS(G289))*SIN(RADIANS(E284))+COS(RADIANS(G289))*COS(RADIANS(E284))*COS(RADIANS(AF274))))&gt;90,0,$F$4*$F$5/E283^2*(SIN(RADIANS(G289))*SIN(RADIANS(E284))+COS(RADIANS(G289))*COS(RADIANS(E284))*COS(RADIANS(AF274))))</f>
        <v>#DIV/0!</v>
      </c>
      <c r="AG289" s="3" t="e">
        <f>IF(DEGREES(ACOS(SIN(RADIANS(G289))*SIN(RADIANS(E284))+COS(RADIANS(G289))*COS(RADIANS(E284))*COS(RADIANS(AG274))))&gt;90,0,$F$4*$F$5/E283^2*(SIN(RADIANS(G289))*SIN(RADIANS(E284))+COS(RADIANS(G289))*COS(RADIANS(E284))*COS(RADIANS(AG274))))</f>
        <v>#DIV/0!</v>
      </c>
      <c r="AH289" s="3" t="e">
        <f>IF(DEGREES(ACOS(SIN(RADIANS(G289))*SIN(RADIANS(E284))+COS(RADIANS(G289))*COS(RADIANS(E284))*COS(RADIANS(AH274))))&gt;90,0,$F$4*$F$5/E283^2*(SIN(RADIANS(G289))*SIN(RADIANS(E284))+COS(RADIANS(G289))*COS(RADIANS(E284))*COS(RADIANS(AH274))))</f>
        <v>#DIV/0!</v>
      </c>
      <c r="AI289" s="3" t="e">
        <f>IF(DEGREES(ACOS(SIN(RADIANS(G289))*SIN(RADIANS(E284))+COS(RADIANS(G289))*COS(RADIANS(E284))*COS(RADIANS(AI274))))&gt;90,0,$F$4*$F$5/E283^2*(SIN(RADIANS(G289))*SIN(RADIANS(E284))+COS(RADIANS(G289))*COS(RADIANS(E284))*COS(RADIANS(AI274))))</f>
        <v>#DIV/0!</v>
      </c>
      <c r="AJ289" s="3" t="e">
        <f>IF(DEGREES(ACOS(SIN(RADIANS(G289))*SIN(RADIANS(E284))+COS(RADIANS(G289))*COS(RADIANS(E284))*COS(RADIANS(AJ274))))&gt;90,0,$F$4*$F$5/E283^2*(SIN(RADIANS(G289))*SIN(RADIANS(E284))+COS(RADIANS(G289))*COS(RADIANS(E284))*COS(RADIANS(AJ274))))</f>
        <v>#DIV/0!</v>
      </c>
      <c r="AK289" s="3">
        <f>IF(DEGREES(ACOS(SIN(RADIANS(G289))*SIN(RADIANS(E284))+COS(RADIANS(G289))*COS(RADIANS(E284))*COS(RADIANS(AK274))))&gt;90,0,$F$4*$F$5/E283^2*(SIN(RADIANS(G289))*SIN(RADIANS(E284))+COS(RADIANS(G289))*COS(RADIANS(E284))*COS(RADIANS(AK274))))</f>
        <v>0</v>
      </c>
      <c r="AL289" s="3">
        <f>IF(DEGREES(ACOS(SIN(RADIANS(G289))*SIN(RADIANS(E284))+COS(RADIANS(G289))*COS(RADIANS(E284))*COS(RADIANS(AL274))))&gt;90,0,$F$4*$F$5/E283^2*(SIN(RADIANS(G289))*SIN(RADIANS(E284))+COS(RADIANS(G289))*COS(RADIANS(E284))*COS(RADIANS(AL274))))</f>
        <v>0</v>
      </c>
      <c r="AM289" s="3">
        <f>IF(DEGREES(ACOS(SIN(RADIANS(G289))*SIN(RADIANS(E284))+COS(RADIANS(G289))*COS(RADIANS(E284))*COS(RADIANS(AM274))))&gt;90,0,$F$4*$F$5/E283^2*(SIN(RADIANS(G289))*SIN(RADIANS(E284))+COS(RADIANS(G289))*COS(RADIANS(E284))*COS(RADIANS(AM274))))</f>
        <v>0</v>
      </c>
      <c r="AN289" s="3">
        <f>IF(DEGREES(ACOS(SIN(RADIANS(G289))*SIN(RADIANS(E284))+COS(RADIANS(G289))*COS(RADIANS(E284))*COS(RADIANS(AN274))))&gt;90,0,$F$4*$F$5/E283^2*(SIN(RADIANS(G289))*SIN(RADIANS(E284))+COS(RADIANS(G289))*COS(RADIANS(E284))*COS(RADIANS(AN274))))</f>
        <v>0</v>
      </c>
      <c r="AO289" s="3">
        <f>IF(DEGREES(ACOS(SIN(RADIANS(G289))*SIN(RADIANS(E284))+COS(RADIANS(G289))*COS(RADIANS(E284))*COS(RADIANS(AO274))))&gt;90,0,$F$4*$F$5/E283^2*(SIN(RADIANS(G289))*SIN(RADIANS(E284))+COS(RADIANS(G289))*COS(RADIANS(E284))*COS(RADIANS(AO274))))</f>
        <v>0</v>
      </c>
      <c r="AP289" s="3">
        <f>IF(DEGREES(ACOS(SIN(RADIANS(G289))*SIN(RADIANS(E284))+COS(RADIANS(G289))*COS(RADIANS(E284))*COS(RADIANS(AP274))))&gt;90,0,$F$4*$F$5/E283^2*(SIN(RADIANS(G289))*SIN(RADIANS(E284))+COS(RADIANS(G289))*COS(RADIANS(E284))*COS(RADIANS(AP274))))</f>
        <v>0</v>
      </c>
      <c r="AQ289" s="3">
        <f>IF(DEGREES(ACOS(SIN(RADIANS(G289))*SIN(RADIANS(E284))+COS(RADIANS(G289))*COS(RADIANS(E284))*COS(RADIANS(AQ274))))&gt;90,0,$F$4*$F$5/E283^2*(SIN(RADIANS(G289))*SIN(RADIANS(E284))+COS(RADIANS(G289))*COS(RADIANS(E284))*COS(RADIANS(AQ274))))</f>
        <v>0</v>
      </c>
      <c r="AR289" s="3">
        <f>IF(DEGREES(ACOS(SIN(RADIANS(G289))*SIN(RADIANS(E284))+COS(RADIANS(G289))*COS(RADIANS(E284))*COS(RADIANS(AR274))))&gt;90,0,$F$4*$F$5/E283^2*(SIN(RADIANS(G289))*SIN(RADIANS(E284))+COS(RADIANS(G289))*COS(RADIANS(E284))*COS(RADIANS(AR274))))</f>
        <v>0</v>
      </c>
    </row>
    <row r="290" spans="2:44" ht="15.75" customHeight="1" x14ac:dyDescent="0.2">
      <c r="G290" s="3">
        <v>-50</v>
      </c>
      <c r="I290" s="3">
        <f>IF(DEGREES(ACOS(SIN(RADIANS(G290))*SIN(RADIANS(E284))+COS(RADIANS(G290))*COS(RADIANS(E284))*COS(RADIANS(I274))))&gt;90,0,$F$4*$F$5/E283^2*(SIN(RADIANS(G290))*SIN(RADIANS(E284))+COS(RADIANS(G290))*COS(RADIANS(E284))*COS(RADIANS(I274))))</f>
        <v>0</v>
      </c>
      <c r="J290" s="3">
        <f>IF(DEGREES(ACOS(SIN(RADIANS(G290))*SIN(RADIANS(E284))+COS(RADIANS(G290))*COS(RADIANS(E284))*COS(RADIANS(J274))))&gt;90,0,$F$4*$F$5/E283^2*(SIN(RADIANS(G290))*SIN(RADIANS(E284))+COS(RADIANS(G290))*COS(RADIANS(E284))*COS(RADIANS(J274))))</f>
        <v>0</v>
      </c>
      <c r="K290" s="3">
        <f>IF(DEGREES(ACOS(SIN(RADIANS(G290))*SIN(RADIANS(E284))+COS(RADIANS(G290))*COS(RADIANS(E284))*COS(RADIANS(K274))))&gt;90,0,$F$4*$F$5/E283^2*(SIN(RADIANS(G290))*SIN(RADIANS(E284))+COS(RADIANS(G290))*COS(RADIANS(E284))*COS(RADIANS(K274))))</f>
        <v>0</v>
      </c>
      <c r="L290" s="3">
        <f>IF(DEGREES(ACOS(SIN(RADIANS(G290))*SIN(RADIANS(E284))+COS(RADIANS(G290))*COS(RADIANS(E284))*COS(RADIANS(L274))))&gt;90,0,$F$4*$F$5/E283^2*(SIN(RADIANS(G290))*SIN(RADIANS(E284))+COS(RADIANS(G290))*COS(RADIANS(E284))*COS(RADIANS(L274))))</f>
        <v>0</v>
      </c>
      <c r="M290" s="3">
        <f>IF(DEGREES(ACOS(SIN(RADIANS(G290))*SIN(RADIANS(E284))+COS(RADIANS(G290))*COS(RADIANS(E284))*COS(RADIANS(M274))))&gt;90,0,$F$4*$F$5/E283^2*(SIN(RADIANS(G290))*SIN(RADIANS(E284))+COS(RADIANS(G290))*COS(RADIANS(E284))*COS(RADIANS(M274))))</f>
        <v>0</v>
      </c>
      <c r="N290" s="3">
        <f>IF(DEGREES(ACOS(SIN(RADIANS(G290))*SIN(RADIANS(E284))+COS(RADIANS(G290))*COS(RADIANS(E284))*COS(RADIANS(N274))))&gt;90,0,$F$4*$F$5/E283^2*(SIN(RADIANS(G290))*SIN(RADIANS(E284))+COS(RADIANS(G290))*COS(RADIANS(E284))*COS(RADIANS(N274))))</f>
        <v>0</v>
      </c>
      <c r="O290" s="3">
        <f>IF(DEGREES(ACOS(SIN(RADIANS(G290))*SIN(RADIANS(E284))+COS(RADIANS(G290))*COS(RADIANS(E284))*COS(RADIANS(O274))))&gt;90,0,$F$4*$F$5/E283^2*(SIN(RADIANS(G290))*SIN(RADIANS(E284))+COS(RADIANS(G290))*COS(RADIANS(E284))*COS(RADIANS(O274))))</f>
        <v>0</v>
      </c>
      <c r="P290" s="3">
        <f>IF(DEGREES(ACOS(SIN(RADIANS(G290))*SIN(RADIANS(E284))+COS(RADIANS(G290))*COS(RADIANS(E284))*COS(RADIANS(P274))))&gt;90,0,$F$4*$F$5/E283^2*(SIN(RADIANS(G290))*SIN(RADIANS(E284))+COS(RADIANS(G290))*COS(RADIANS(E284))*COS(RADIANS(P274))))</f>
        <v>0</v>
      </c>
      <c r="Q290" s="3">
        <f>IF(DEGREES(ACOS(SIN(RADIANS(G290))*SIN(RADIANS(E284))+COS(RADIANS(G290))*COS(RADIANS(E284))*COS(RADIANS(Q274))))&gt;90,0,$F$4*$F$5/E283^2*(SIN(RADIANS(G290))*SIN(RADIANS(E284))+COS(RADIANS(G290))*COS(RADIANS(E284))*COS(RADIANS(Q274))))</f>
        <v>0</v>
      </c>
      <c r="R290" s="3" t="e">
        <f>IF(DEGREES(ACOS(SIN(RADIANS(G290))*SIN(RADIANS(E284))+COS(RADIANS(G290))*COS(RADIANS(E284))*COS(RADIANS(R274))))&gt;90,0,$F$4*$F$5/E283^2*(SIN(RADIANS(G290))*SIN(RADIANS(E284))+COS(RADIANS(G290))*COS(RADIANS(E284))*COS(RADIANS(R274))))</f>
        <v>#DIV/0!</v>
      </c>
      <c r="S290" s="3" t="e">
        <f>IF(DEGREES(ACOS(SIN(RADIANS(G290))*SIN(RADIANS(E284))+COS(RADIANS(G290))*COS(RADIANS(E284))*COS(RADIANS(S274))))&gt;90,0,$F$4*$F$5/E283^2*(SIN(RADIANS(G290))*SIN(RADIANS(E284))+COS(RADIANS(G290))*COS(RADIANS(E284))*COS(RADIANS(S274))))</f>
        <v>#DIV/0!</v>
      </c>
      <c r="T290" s="3" t="e">
        <f>IF(DEGREES(ACOS(SIN(RADIANS(G290))*SIN(RADIANS(E284))+COS(RADIANS(G290))*COS(RADIANS(E284))*COS(RADIANS(T274))))&gt;90,0,$F$4*$F$5/E283^2*(SIN(RADIANS(G290))*SIN(RADIANS(E284))+COS(RADIANS(G290))*COS(RADIANS(E284))*COS(RADIANS(T274))))</f>
        <v>#DIV/0!</v>
      </c>
      <c r="U290" s="3" t="e">
        <f>IF(DEGREES(ACOS(SIN(RADIANS(G290))*SIN(RADIANS(E284))+COS(RADIANS(G290))*COS(RADIANS(E284))*COS(RADIANS(U274))))&gt;90,0,$F$4*$F$5/E283^2*(SIN(RADIANS(G290))*SIN(RADIANS(E284))+COS(RADIANS(G290))*COS(RADIANS(E284))*COS(RADIANS(U274))))</f>
        <v>#DIV/0!</v>
      </c>
      <c r="V290" s="3" t="e">
        <f>IF(DEGREES(ACOS(SIN(RADIANS(G290))*SIN(RADIANS(E284))+COS(RADIANS(G290))*COS(RADIANS(E284))*COS(RADIANS(V274))))&gt;90,0,$F$4*$F$5/E283^2*(SIN(RADIANS(G290))*SIN(RADIANS(E284))+COS(RADIANS(G290))*COS(RADIANS(E284))*COS(RADIANS(V274))))</f>
        <v>#DIV/0!</v>
      </c>
      <c r="W290" s="3" t="e">
        <f>IF(DEGREES(ACOS(SIN(RADIANS(G290))*SIN(RADIANS(E284))+COS(RADIANS(G290))*COS(RADIANS(E284))*COS(RADIANS(W274))))&gt;90,0,$F$4*$F$5/E283^2*(SIN(RADIANS(G290))*SIN(RADIANS(E284))+COS(RADIANS(G290))*COS(RADIANS(E284))*COS(RADIANS(W274))))</f>
        <v>#DIV/0!</v>
      </c>
      <c r="X290" s="3" t="e">
        <f>IF(DEGREES(ACOS(SIN(RADIANS(G290))*SIN(RADIANS(E284))+COS(RADIANS(G290))*COS(RADIANS(E284))*COS(RADIANS(X274))))&gt;90,0,$F$4*$F$5/E283^2*(SIN(RADIANS(G290))*SIN(RADIANS(E284))+COS(RADIANS(G290))*COS(RADIANS(E284))*COS(RADIANS(X274))))</f>
        <v>#DIV/0!</v>
      </c>
      <c r="Y290" s="3" t="e">
        <f>IF(DEGREES(ACOS(SIN(RADIANS(G290))*SIN(RADIANS(E284))+COS(RADIANS(G290))*COS(RADIANS(E284))*COS(RADIANS(Y274))))&gt;90,0,$F$4*$F$5/E283^2*(SIN(RADIANS(G290))*SIN(RADIANS(E284))+COS(RADIANS(G290))*COS(RADIANS(E284))*COS(RADIANS(Y274))))</f>
        <v>#DIV/0!</v>
      </c>
      <c r="Z290" s="3" t="e">
        <f>IF(DEGREES(ACOS(SIN(RADIANS(G290))*SIN(RADIANS(E284))+COS(RADIANS(G290))*COS(RADIANS(E284))*COS(RADIANS(Z274))))&gt;90,0,$F$4*$F$5/E283^2*(SIN(RADIANS(G290))*SIN(RADIANS(E284))+COS(RADIANS(G290))*COS(RADIANS(E284))*COS(RADIANS(Z274))))</f>
        <v>#DIV/0!</v>
      </c>
      <c r="AA290" s="3" t="e">
        <f>IF(DEGREES(ACOS(SIN(RADIANS(G290))*SIN(RADIANS(E284))+COS(RADIANS(G290))*COS(RADIANS(E284))*COS(RADIANS(AA274))))&gt;90,0,$F$4*$F$5/E283^2*(SIN(RADIANS(G290))*SIN(RADIANS(E284))+COS(RADIANS(G290))*COS(RADIANS(E284))*COS(RADIANS(AA274))))</f>
        <v>#DIV/0!</v>
      </c>
      <c r="AB290" s="3" t="e">
        <f>IF(DEGREES(ACOS(SIN(RADIANS(G290))*SIN(RADIANS(E284))+COS(RADIANS(G290))*COS(RADIANS(E284))*COS(RADIANS(AB274))))&gt;90,0,$F$4*$F$5/E283^2*(SIN(RADIANS(G290))*SIN(RADIANS(E284))+COS(RADIANS(G290))*COS(RADIANS(E284))*COS(RADIANS(AB274))))</f>
        <v>#DIV/0!</v>
      </c>
      <c r="AC290" s="3" t="e">
        <f>IF(DEGREES(ACOS(SIN(RADIANS(G290))*SIN(RADIANS(E284))+COS(RADIANS(G290))*COS(RADIANS(E284))*COS(RADIANS(AC274))))&gt;90,0,$F$4*$F$5/E283^2*(SIN(RADIANS(G290))*SIN(RADIANS(E284))+COS(RADIANS(G290))*COS(RADIANS(E284))*COS(RADIANS(AC274))))</f>
        <v>#DIV/0!</v>
      </c>
      <c r="AD290" s="3" t="e">
        <f>IF(DEGREES(ACOS(SIN(RADIANS(G290))*SIN(RADIANS(E284))+COS(RADIANS(G290))*COS(RADIANS(E284))*COS(RADIANS(AD274))))&gt;90,0,$F$4*$F$5/E283^2*(SIN(RADIANS(G290))*SIN(RADIANS(E284))+COS(RADIANS(G290))*COS(RADIANS(E284))*COS(RADIANS(AD274))))</f>
        <v>#DIV/0!</v>
      </c>
      <c r="AE290" s="3" t="e">
        <f>IF(DEGREES(ACOS(SIN(RADIANS(G290))*SIN(RADIANS(E284))+COS(RADIANS(G290))*COS(RADIANS(E284))*COS(RADIANS(AE274))))&gt;90,0,$F$4*$F$5/E283^2*(SIN(RADIANS(G290))*SIN(RADIANS(E284))+COS(RADIANS(G290))*COS(RADIANS(E284))*COS(RADIANS(AE274))))</f>
        <v>#DIV/0!</v>
      </c>
      <c r="AF290" s="3" t="e">
        <f>IF(DEGREES(ACOS(SIN(RADIANS(G290))*SIN(RADIANS(E284))+COS(RADIANS(G290))*COS(RADIANS(E284))*COS(RADIANS(AF274))))&gt;90,0,$F$4*$F$5/E283^2*(SIN(RADIANS(G290))*SIN(RADIANS(E284))+COS(RADIANS(G290))*COS(RADIANS(E284))*COS(RADIANS(AF274))))</f>
        <v>#DIV/0!</v>
      </c>
      <c r="AG290" s="3" t="e">
        <f>IF(DEGREES(ACOS(SIN(RADIANS(G290))*SIN(RADIANS(E284))+COS(RADIANS(G290))*COS(RADIANS(E284))*COS(RADIANS(AG274))))&gt;90,0,$F$4*$F$5/E283^2*(SIN(RADIANS(G290))*SIN(RADIANS(E284))+COS(RADIANS(G290))*COS(RADIANS(E284))*COS(RADIANS(AG274))))</f>
        <v>#DIV/0!</v>
      </c>
      <c r="AH290" s="3" t="e">
        <f>IF(DEGREES(ACOS(SIN(RADIANS(G290))*SIN(RADIANS(E284))+COS(RADIANS(G290))*COS(RADIANS(E284))*COS(RADIANS(AH274))))&gt;90,0,$F$4*$F$5/E283^2*(SIN(RADIANS(G290))*SIN(RADIANS(E284))+COS(RADIANS(G290))*COS(RADIANS(E284))*COS(RADIANS(AH274))))</f>
        <v>#DIV/0!</v>
      </c>
      <c r="AI290" s="3" t="e">
        <f>IF(DEGREES(ACOS(SIN(RADIANS(G290))*SIN(RADIANS(E284))+COS(RADIANS(G290))*COS(RADIANS(E284))*COS(RADIANS(AI274))))&gt;90,0,$F$4*$F$5/E283^2*(SIN(RADIANS(G290))*SIN(RADIANS(E284))+COS(RADIANS(G290))*COS(RADIANS(E284))*COS(RADIANS(AI274))))</f>
        <v>#DIV/0!</v>
      </c>
      <c r="AJ290" s="3" t="e">
        <f>IF(DEGREES(ACOS(SIN(RADIANS(G290))*SIN(RADIANS(E284))+COS(RADIANS(G290))*COS(RADIANS(E284))*COS(RADIANS(AJ274))))&gt;90,0,$F$4*$F$5/E283^2*(SIN(RADIANS(G290))*SIN(RADIANS(E284))+COS(RADIANS(G290))*COS(RADIANS(E284))*COS(RADIANS(AJ274))))</f>
        <v>#DIV/0!</v>
      </c>
      <c r="AK290" s="3">
        <f>IF(DEGREES(ACOS(SIN(RADIANS(G290))*SIN(RADIANS(E284))+COS(RADIANS(G290))*COS(RADIANS(E284))*COS(RADIANS(AK274))))&gt;90,0,$F$4*$F$5/E283^2*(SIN(RADIANS(G290))*SIN(RADIANS(E284))+COS(RADIANS(G290))*COS(RADIANS(E284))*COS(RADIANS(AK274))))</f>
        <v>0</v>
      </c>
      <c r="AL290" s="3">
        <f>IF(DEGREES(ACOS(SIN(RADIANS(G290))*SIN(RADIANS(E284))+COS(RADIANS(G290))*COS(RADIANS(E284))*COS(RADIANS(AL274))))&gt;90,0,$F$4*$F$5/E283^2*(SIN(RADIANS(G290))*SIN(RADIANS(E284))+COS(RADIANS(G290))*COS(RADIANS(E284))*COS(RADIANS(AL274))))</f>
        <v>0</v>
      </c>
      <c r="AM290" s="3">
        <f>IF(DEGREES(ACOS(SIN(RADIANS(G290))*SIN(RADIANS(E284))+COS(RADIANS(G290))*COS(RADIANS(E284))*COS(RADIANS(AM274))))&gt;90,0,$F$4*$F$5/E283^2*(SIN(RADIANS(G290))*SIN(RADIANS(E284))+COS(RADIANS(G290))*COS(RADIANS(E284))*COS(RADIANS(AM274))))</f>
        <v>0</v>
      </c>
      <c r="AN290" s="3">
        <f>IF(DEGREES(ACOS(SIN(RADIANS(G290))*SIN(RADIANS(E284))+COS(RADIANS(G290))*COS(RADIANS(E284))*COS(RADIANS(AN274))))&gt;90,0,$F$4*$F$5/E283^2*(SIN(RADIANS(G290))*SIN(RADIANS(E284))+COS(RADIANS(G290))*COS(RADIANS(E284))*COS(RADIANS(AN274))))</f>
        <v>0</v>
      </c>
      <c r="AO290" s="3">
        <f>IF(DEGREES(ACOS(SIN(RADIANS(G290))*SIN(RADIANS(E284))+COS(RADIANS(G290))*COS(RADIANS(E284))*COS(RADIANS(AO274))))&gt;90,0,$F$4*$F$5/E283^2*(SIN(RADIANS(G290))*SIN(RADIANS(E284))+COS(RADIANS(G290))*COS(RADIANS(E284))*COS(RADIANS(AO274))))</f>
        <v>0</v>
      </c>
      <c r="AP290" s="3">
        <f>IF(DEGREES(ACOS(SIN(RADIANS(G290))*SIN(RADIANS(E284))+COS(RADIANS(G290))*COS(RADIANS(E284))*COS(RADIANS(AP274))))&gt;90,0,$F$4*$F$5/E283^2*(SIN(RADIANS(G290))*SIN(RADIANS(E284))+COS(RADIANS(G290))*COS(RADIANS(E284))*COS(RADIANS(AP274))))</f>
        <v>0</v>
      </c>
      <c r="AQ290" s="3">
        <f>IF(DEGREES(ACOS(SIN(RADIANS(G290))*SIN(RADIANS(E284))+COS(RADIANS(G290))*COS(RADIANS(E284))*COS(RADIANS(AQ274))))&gt;90,0,$F$4*$F$5/E283^2*(SIN(RADIANS(G290))*SIN(RADIANS(E284))+COS(RADIANS(G290))*COS(RADIANS(E284))*COS(RADIANS(AQ274))))</f>
        <v>0</v>
      </c>
      <c r="AR290" s="3">
        <f>IF(DEGREES(ACOS(SIN(RADIANS(G290))*SIN(RADIANS(E284))+COS(RADIANS(G290))*COS(RADIANS(E284))*COS(RADIANS(AR274))))&gt;90,0,$F$4*$F$5/E283^2*(SIN(RADIANS(G290))*SIN(RADIANS(E284))+COS(RADIANS(G290))*COS(RADIANS(E284))*COS(RADIANS(AR274))))</f>
        <v>0</v>
      </c>
    </row>
    <row r="291" spans="2:44" ht="15.75" customHeight="1" x14ac:dyDescent="0.2">
      <c r="G291" s="3">
        <v>-60</v>
      </c>
      <c r="I291" s="3">
        <f>IF(DEGREES(ACOS(SIN(RADIANS(G291))*SIN(RADIANS(E284))+COS(RADIANS(G291))*COS(RADIANS(E284))*COS(RADIANS(I274))))&gt;90,0,$F$4*$F$5/E283^2*(SIN(RADIANS(G291))*SIN(RADIANS(E284))+COS(RADIANS(G291))*COS(RADIANS(E284))*COS(RADIANS(I274))))</f>
        <v>0</v>
      </c>
      <c r="J291" s="3">
        <f>IF(DEGREES(ACOS(SIN(RADIANS(G291))*SIN(RADIANS(E284))+COS(RADIANS(G291))*COS(RADIANS(E284))*COS(RADIANS(J274))))&gt;90,0,$F$4*$F$5/E283^2*(SIN(RADIANS(G291))*SIN(RADIANS(E284))+COS(RADIANS(G291))*COS(RADIANS(E284))*COS(RADIANS(J274))))</f>
        <v>0</v>
      </c>
      <c r="K291" s="3">
        <f>IF(DEGREES(ACOS(SIN(RADIANS(G291))*SIN(RADIANS(E284))+COS(RADIANS(G291))*COS(RADIANS(E284))*COS(RADIANS(K274))))&gt;90,0,$F$4*$F$5/E283^2*(SIN(RADIANS(G291))*SIN(RADIANS(E284))+COS(RADIANS(G291))*COS(RADIANS(E284))*COS(RADIANS(K274))))</f>
        <v>0</v>
      </c>
      <c r="L291" s="3">
        <f>IF(DEGREES(ACOS(SIN(RADIANS(G291))*SIN(RADIANS(E284))+COS(RADIANS(G291))*COS(RADIANS(E284))*COS(RADIANS(L274))))&gt;90,0,$F$4*$F$5/E283^2*(SIN(RADIANS(G291))*SIN(RADIANS(E284))+COS(RADIANS(G291))*COS(RADIANS(E284))*COS(RADIANS(L274))))</f>
        <v>0</v>
      </c>
      <c r="M291" s="3">
        <f>IF(DEGREES(ACOS(SIN(RADIANS(G291))*SIN(RADIANS(E284))+COS(RADIANS(G291))*COS(RADIANS(E284))*COS(RADIANS(M274))))&gt;90,0,$F$4*$F$5/E283^2*(SIN(RADIANS(G291))*SIN(RADIANS(E284))+COS(RADIANS(G291))*COS(RADIANS(E284))*COS(RADIANS(M274))))</f>
        <v>0</v>
      </c>
      <c r="N291" s="3">
        <f>IF(DEGREES(ACOS(SIN(RADIANS(G291))*SIN(RADIANS(E284))+COS(RADIANS(G291))*COS(RADIANS(E284))*COS(RADIANS(N274))))&gt;90,0,$F$4*$F$5/E283^2*(SIN(RADIANS(G291))*SIN(RADIANS(E284))+COS(RADIANS(G291))*COS(RADIANS(E284))*COS(RADIANS(N274))))</f>
        <v>0</v>
      </c>
      <c r="O291" s="3">
        <f>IF(DEGREES(ACOS(SIN(RADIANS(G291))*SIN(RADIANS(E284))+COS(RADIANS(G291))*COS(RADIANS(E284))*COS(RADIANS(O274))))&gt;90,0,$F$4*$F$5/E283^2*(SIN(RADIANS(G291))*SIN(RADIANS(E284))+COS(RADIANS(G291))*COS(RADIANS(E284))*COS(RADIANS(O274))))</f>
        <v>0</v>
      </c>
      <c r="P291" s="3">
        <f>IF(DEGREES(ACOS(SIN(RADIANS(G291))*SIN(RADIANS(E284))+COS(RADIANS(G291))*COS(RADIANS(E284))*COS(RADIANS(P274))))&gt;90,0,$F$4*$F$5/E283^2*(SIN(RADIANS(G291))*SIN(RADIANS(E284))+COS(RADIANS(G291))*COS(RADIANS(E284))*COS(RADIANS(P274))))</f>
        <v>0</v>
      </c>
      <c r="Q291" s="3">
        <f>IF(DEGREES(ACOS(SIN(RADIANS(G291))*SIN(RADIANS(E284))+COS(RADIANS(G291))*COS(RADIANS(E284))*COS(RADIANS(Q274))))&gt;90,0,$F$4*$F$5/E283^2*(SIN(RADIANS(G291))*SIN(RADIANS(E284))+COS(RADIANS(G291))*COS(RADIANS(E284))*COS(RADIANS(Q274))))</f>
        <v>0</v>
      </c>
      <c r="R291" s="3" t="e">
        <f>IF(DEGREES(ACOS(SIN(RADIANS(G291))*SIN(RADIANS(E284))+COS(RADIANS(G291))*COS(RADIANS(E284))*COS(RADIANS(R274))))&gt;90,0,$F$4*$F$5/E283^2*(SIN(RADIANS(G291))*SIN(RADIANS(E284))+COS(RADIANS(G291))*COS(RADIANS(E284))*COS(RADIANS(R274))))</f>
        <v>#DIV/0!</v>
      </c>
      <c r="S291" s="3" t="e">
        <f>IF(DEGREES(ACOS(SIN(RADIANS(G291))*SIN(RADIANS(E284))+COS(RADIANS(G291))*COS(RADIANS(E284))*COS(RADIANS(S274))))&gt;90,0,$F$4*$F$5/E283^2*(SIN(RADIANS(G291))*SIN(RADIANS(E284))+COS(RADIANS(G291))*COS(RADIANS(E284))*COS(RADIANS(S274))))</f>
        <v>#DIV/0!</v>
      </c>
      <c r="T291" s="3" t="e">
        <f>IF(DEGREES(ACOS(SIN(RADIANS(G291))*SIN(RADIANS(E284))+COS(RADIANS(G291))*COS(RADIANS(E284))*COS(RADIANS(T274))))&gt;90,0,$F$4*$F$5/E283^2*(SIN(RADIANS(G291))*SIN(RADIANS(E284))+COS(RADIANS(G291))*COS(RADIANS(E284))*COS(RADIANS(T274))))</f>
        <v>#DIV/0!</v>
      </c>
      <c r="U291" s="3" t="e">
        <f>IF(DEGREES(ACOS(SIN(RADIANS(G291))*SIN(RADIANS(E284))+COS(RADIANS(G291))*COS(RADIANS(E284))*COS(RADIANS(U274))))&gt;90,0,$F$4*$F$5/E283^2*(SIN(RADIANS(G291))*SIN(RADIANS(E284))+COS(RADIANS(G291))*COS(RADIANS(E284))*COS(RADIANS(U274))))</f>
        <v>#DIV/0!</v>
      </c>
      <c r="V291" s="3" t="e">
        <f>IF(DEGREES(ACOS(SIN(RADIANS(G291))*SIN(RADIANS(E284))+COS(RADIANS(G291))*COS(RADIANS(E284))*COS(RADIANS(V274))))&gt;90,0,$F$4*$F$5/E283^2*(SIN(RADIANS(G291))*SIN(RADIANS(E284))+COS(RADIANS(G291))*COS(RADIANS(E284))*COS(RADIANS(V274))))</f>
        <v>#DIV/0!</v>
      </c>
      <c r="W291" s="3" t="e">
        <f>IF(DEGREES(ACOS(SIN(RADIANS(G291))*SIN(RADIANS(E284))+COS(RADIANS(G291))*COS(RADIANS(E284))*COS(RADIANS(W274))))&gt;90,0,$F$4*$F$5/E283^2*(SIN(RADIANS(G291))*SIN(RADIANS(E284))+COS(RADIANS(G291))*COS(RADIANS(E284))*COS(RADIANS(W274))))</f>
        <v>#DIV/0!</v>
      </c>
      <c r="X291" s="3" t="e">
        <f>IF(DEGREES(ACOS(SIN(RADIANS(G291))*SIN(RADIANS(E284))+COS(RADIANS(G291))*COS(RADIANS(E284))*COS(RADIANS(X274))))&gt;90,0,$F$4*$F$5/E283^2*(SIN(RADIANS(G291))*SIN(RADIANS(E284))+COS(RADIANS(G291))*COS(RADIANS(E284))*COS(RADIANS(X274))))</f>
        <v>#DIV/0!</v>
      </c>
      <c r="Y291" s="3" t="e">
        <f>IF(DEGREES(ACOS(SIN(RADIANS(G291))*SIN(RADIANS(E284))+COS(RADIANS(G291))*COS(RADIANS(E284))*COS(RADIANS(Y274))))&gt;90,0,$F$4*$F$5/E283^2*(SIN(RADIANS(G291))*SIN(RADIANS(E284))+COS(RADIANS(G291))*COS(RADIANS(E284))*COS(RADIANS(Y274))))</f>
        <v>#DIV/0!</v>
      </c>
      <c r="Z291" s="3" t="e">
        <f>IF(DEGREES(ACOS(SIN(RADIANS(G291))*SIN(RADIANS(E284))+COS(RADIANS(G291))*COS(RADIANS(E284))*COS(RADIANS(Z274))))&gt;90,0,$F$4*$F$5/E283^2*(SIN(RADIANS(G291))*SIN(RADIANS(E284))+COS(RADIANS(G291))*COS(RADIANS(E284))*COS(RADIANS(Z274))))</f>
        <v>#DIV/0!</v>
      </c>
      <c r="AA291" s="3" t="e">
        <f>IF(DEGREES(ACOS(SIN(RADIANS(G291))*SIN(RADIANS(E284))+COS(RADIANS(G291))*COS(RADIANS(E284))*COS(RADIANS(AA274))))&gt;90,0,$F$4*$F$5/E283^2*(SIN(RADIANS(G291))*SIN(RADIANS(E284))+COS(RADIANS(G291))*COS(RADIANS(E284))*COS(RADIANS(AA274))))</f>
        <v>#DIV/0!</v>
      </c>
      <c r="AB291" s="3" t="e">
        <f>IF(DEGREES(ACOS(SIN(RADIANS(G291))*SIN(RADIANS(E284))+COS(RADIANS(G291))*COS(RADIANS(E284))*COS(RADIANS(AB274))))&gt;90,0,$F$4*$F$5/E283^2*(SIN(RADIANS(G291))*SIN(RADIANS(E284))+COS(RADIANS(G291))*COS(RADIANS(E284))*COS(RADIANS(AB274))))</f>
        <v>#DIV/0!</v>
      </c>
      <c r="AC291" s="3" t="e">
        <f>IF(DEGREES(ACOS(SIN(RADIANS(G291))*SIN(RADIANS(E284))+COS(RADIANS(G291))*COS(RADIANS(E284))*COS(RADIANS(AC274))))&gt;90,0,$F$4*$F$5/E283^2*(SIN(RADIANS(G291))*SIN(RADIANS(E284))+COS(RADIANS(G291))*COS(RADIANS(E284))*COS(RADIANS(AC274))))</f>
        <v>#DIV/0!</v>
      </c>
      <c r="AD291" s="3" t="e">
        <f>IF(DEGREES(ACOS(SIN(RADIANS(G291))*SIN(RADIANS(E284))+COS(RADIANS(G291))*COS(RADIANS(E284))*COS(RADIANS(AD274))))&gt;90,0,$F$4*$F$5/E283^2*(SIN(RADIANS(G291))*SIN(RADIANS(E284))+COS(RADIANS(G291))*COS(RADIANS(E284))*COS(RADIANS(AD274))))</f>
        <v>#DIV/0!</v>
      </c>
      <c r="AE291" s="3" t="e">
        <f>IF(DEGREES(ACOS(SIN(RADIANS(G291))*SIN(RADIANS(E284))+COS(RADIANS(G291))*COS(RADIANS(E284))*COS(RADIANS(AE274))))&gt;90,0,$F$4*$F$5/E283^2*(SIN(RADIANS(G291))*SIN(RADIANS(E284))+COS(RADIANS(G291))*COS(RADIANS(E284))*COS(RADIANS(AE274))))</f>
        <v>#DIV/0!</v>
      </c>
      <c r="AF291" s="3" t="e">
        <f>IF(DEGREES(ACOS(SIN(RADIANS(G291))*SIN(RADIANS(E284))+COS(RADIANS(G291))*COS(RADIANS(E284))*COS(RADIANS(AF274))))&gt;90,0,$F$4*$F$5/E283^2*(SIN(RADIANS(G291))*SIN(RADIANS(E284))+COS(RADIANS(G291))*COS(RADIANS(E284))*COS(RADIANS(AF274))))</f>
        <v>#DIV/0!</v>
      </c>
      <c r="AG291" s="3" t="e">
        <f>IF(DEGREES(ACOS(SIN(RADIANS(G291))*SIN(RADIANS(E284))+COS(RADIANS(G291))*COS(RADIANS(E284))*COS(RADIANS(AG274))))&gt;90,0,$F$4*$F$5/E283^2*(SIN(RADIANS(G291))*SIN(RADIANS(E284))+COS(RADIANS(G291))*COS(RADIANS(E284))*COS(RADIANS(AG274))))</f>
        <v>#DIV/0!</v>
      </c>
      <c r="AH291" s="3" t="e">
        <f>IF(DEGREES(ACOS(SIN(RADIANS(G291))*SIN(RADIANS(E284))+COS(RADIANS(G291))*COS(RADIANS(E284))*COS(RADIANS(AH274))))&gt;90,0,$F$4*$F$5/E283^2*(SIN(RADIANS(G291))*SIN(RADIANS(E284))+COS(RADIANS(G291))*COS(RADIANS(E284))*COS(RADIANS(AH274))))</f>
        <v>#DIV/0!</v>
      </c>
      <c r="AI291" s="3" t="e">
        <f>IF(DEGREES(ACOS(SIN(RADIANS(G291))*SIN(RADIANS(E284))+COS(RADIANS(G291))*COS(RADIANS(E284))*COS(RADIANS(AI274))))&gt;90,0,$F$4*$F$5/E283^2*(SIN(RADIANS(G291))*SIN(RADIANS(E284))+COS(RADIANS(G291))*COS(RADIANS(E284))*COS(RADIANS(AI274))))</f>
        <v>#DIV/0!</v>
      </c>
      <c r="AJ291" s="3" t="e">
        <f>IF(DEGREES(ACOS(SIN(RADIANS(G291))*SIN(RADIANS(E284))+COS(RADIANS(G291))*COS(RADIANS(E284))*COS(RADIANS(AJ274))))&gt;90,0,$F$4*$F$5/E283^2*(SIN(RADIANS(G291))*SIN(RADIANS(E284))+COS(RADIANS(G291))*COS(RADIANS(E284))*COS(RADIANS(AJ274))))</f>
        <v>#DIV/0!</v>
      </c>
      <c r="AK291" s="3">
        <f>IF(DEGREES(ACOS(SIN(RADIANS(G291))*SIN(RADIANS(E284))+COS(RADIANS(G291))*COS(RADIANS(E284))*COS(RADIANS(AK274))))&gt;90,0,$F$4*$F$5/E283^2*(SIN(RADIANS(G291))*SIN(RADIANS(E284))+COS(RADIANS(G291))*COS(RADIANS(E284))*COS(RADIANS(AK274))))</f>
        <v>0</v>
      </c>
      <c r="AL291" s="3">
        <f>IF(DEGREES(ACOS(SIN(RADIANS(G291))*SIN(RADIANS(E284))+COS(RADIANS(G291))*COS(RADIANS(E284))*COS(RADIANS(AL274))))&gt;90,0,$F$4*$F$5/E283^2*(SIN(RADIANS(G291))*SIN(RADIANS(E284))+COS(RADIANS(G291))*COS(RADIANS(E284))*COS(RADIANS(AL274))))</f>
        <v>0</v>
      </c>
      <c r="AM291" s="3">
        <f>IF(DEGREES(ACOS(SIN(RADIANS(G291))*SIN(RADIANS(E284))+COS(RADIANS(G291))*COS(RADIANS(E284))*COS(RADIANS(AM274))))&gt;90,0,$F$4*$F$5/E283^2*(SIN(RADIANS(G291))*SIN(RADIANS(E284))+COS(RADIANS(G291))*COS(RADIANS(E284))*COS(RADIANS(AM274))))</f>
        <v>0</v>
      </c>
      <c r="AN291" s="3">
        <f>IF(DEGREES(ACOS(SIN(RADIANS(G291))*SIN(RADIANS(E284))+COS(RADIANS(G291))*COS(RADIANS(E284))*COS(RADIANS(AN274))))&gt;90,0,$F$4*$F$5/E283^2*(SIN(RADIANS(G291))*SIN(RADIANS(E284))+COS(RADIANS(G291))*COS(RADIANS(E284))*COS(RADIANS(AN274))))</f>
        <v>0</v>
      </c>
      <c r="AO291" s="3">
        <f>IF(DEGREES(ACOS(SIN(RADIANS(G291))*SIN(RADIANS(E284))+COS(RADIANS(G291))*COS(RADIANS(E284))*COS(RADIANS(AO274))))&gt;90,0,$F$4*$F$5/E283^2*(SIN(RADIANS(G291))*SIN(RADIANS(E284))+COS(RADIANS(G291))*COS(RADIANS(E284))*COS(RADIANS(AO274))))</f>
        <v>0</v>
      </c>
      <c r="AP291" s="3">
        <f>IF(DEGREES(ACOS(SIN(RADIANS(G291))*SIN(RADIANS(E284))+COS(RADIANS(G291))*COS(RADIANS(E284))*COS(RADIANS(AP274))))&gt;90,0,$F$4*$F$5/E283^2*(SIN(RADIANS(G291))*SIN(RADIANS(E284))+COS(RADIANS(G291))*COS(RADIANS(E284))*COS(RADIANS(AP274))))</f>
        <v>0</v>
      </c>
      <c r="AQ291" s="3">
        <f>IF(DEGREES(ACOS(SIN(RADIANS(G291))*SIN(RADIANS(E284))+COS(RADIANS(G291))*COS(RADIANS(E284))*COS(RADIANS(AQ274))))&gt;90,0,$F$4*$F$5/E283^2*(SIN(RADIANS(G291))*SIN(RADIANS(E284))+COS(RADIANS(G291))*COS(RADIANS(E284))*COS(RADIANS(AQ274))))</f>
        <v>0</v>
      </c>
      <c r="AR291" s="3">
        <f>IF(DEGREES(ACOS(SIN(RADIANS(G291))*SIN(RADIANS(E284))+COS(RADIANS(G291))*COS(RADIANS(E284))*COS(RADIANS(AR274))))&gt;90,0,$F$4*$F$5/E283^2*(SIN(RADIANS(G291))*SIN(RADIANS(E284))+COS(RADIANS(G291))*COS(RADIANS(E284))*COS(RADIANS(AR274))))</f>
        <v>0</v>
      </c>
    </row>
    <row r="292" spans="2:44" ht="15.75" customHeight="1" x14ac:dyDescent="0.2">
      <c r="G292" s="3">
        <v>-70</v>
      </c>
      <c r="I292" s="3">
        <f>IF(DEGREES(ACOS(SIN(RADIANS(G292))*SIN(RADIANS(E284))+COS(RADIANS(G292))*COS(RADIANS(E284))*COS(RADIANS(I274))))&gt;90,0,$F$4*$F$5/E283^2*(SIN(RADIANS(G292))*SIN(RADIANS(E284))+COS(RADIANS(G292))*COS(RADIANS(E284))*COS(RADIANS(I274))))</f>
        <v>0</v>
      </c>
      <c r="J292" s="3">
        <f>IF(DEGREES(ACOS(SIN(RADIANS(G292))*SIN(RADIANS(E284))+COS(RADIANS(G292))*COS(RADIANS(E284))*COS(RADIANS(J274))))&gt;90,0,$F$4*$F$5/E283^2*(SIN(RADIANS(G292))*SIN(RADIANS(E284))+COS(RADIANS(G292))*COS(RADIANS(E284))*COS(RADIANS(J274))))</f>
        <v>0</v>
      </c>
      <c r="K292" s="3">
        <f>IF(DEGREES(ACOS(SIN(RADIANS(G292))*SIN(RADIANS(E284))+COS(RADIANS(G292))*COS(RADIANS(E284))*COS(RADIANS(K274))))&gt;90,0,$F$4*$F$5/E283^2*(SIN(RADIANS(G292))*SIN(RADIANS(E284))+COS(RADIANS(G292))*COS(RADIANS(E284))*COS(RADIANS(K274))))</f>
        <v>0</v>
      </c>
      <c r="L292" s="3">
        <f>IF(DEGREES(ACOS(SIN(RADIANS(G292))*SIN(RADIANS(E284))+COS(RADIANS(G292))*COS(RADIANS(E284))*COS(RADIANS(L274))))&gt;90,0,$F$4*$F$5/E283^2*(SIN(RADIANS(G292))*SIN(RADIANS(E284))+COS(RADIANS(G292))*COS(RADIANS(E284))*COS(RADIANS(L274))))</f>
        <v>0</v>
      </c>
      <c r="M292" s="3">
        <f>IF(DEGREES(ACOS(SIN(RADIANS(G292))*SIN(RADIANS(E284))+COS(RADIANS(G292))*COS(RADIANS(E284))*COS(RADIANS(M274))))&gt;90,0,$F$4*$F$5/E283^2*(SIN(RADIANS(G292))*SIN(RADIANS(E284))+COS(RADIANS(G292))*COS(RADIANS(E284))*COS(RADIANS(M274))))</f>
        <v>0</v>
      </c>
      <c r="N292" s="3">
        <f>IF(DEGREES(ACOS(SIN(RADIANS(G292))*SIN(RADIANS(E284))+COS(RADIANS(G292))*COS(RADIANS(E284))*COS(RADIANS(N274))))&gt;90,0,$F$4*$F$5/E283^2*(SIN(RADIANS(G292))*SIN(RADIANS(E284))+COS(RADIANS(G292))*COS(RADIANS(E284))*COS(RADIANS(N274))))</f>
        <v>0</v>
      </c>
      <c r="O292" s="3">
        <f>IF(DEGREES(ACOS(SIN(RADIANS(G292))*SIN(RADIANS(E284))+COS(RADIANS(G292))*COS(RADIANS(E284))*COS(RADIANS(O274))))&gt;90,0,$F$4*$F$5/E283^2*(SIN(RADIANS(G292))*SIN(RADIANS(E284))+COS(RADIANS(G292))*COS(RADIANS(E284))*COS(RADIANS(O274))))</f>
        <v>0</v>
      </c>
      <c r="P292" s="3">
        <f>IF(DEGREES(ACOS(SIN(RADIANS(G292))*SIN(RADIANS(E284))+COS(RADIANS(G292))*COS(RADIANS(E284))*COS(RADIANS(P274))))&gt;90,0,$F$4*$F$5/E283^2*(SIN(RADIANS(G292))*SIN(RADIANS(E284))+COS(RADIANS(G292))*COS(RADIANS(E284))*COS(RADIANS(P274))))</f>
        <v>0</v>
      </c>
      <c r="Q292" s="3">
        <f>IF(DEGREES(ACOS(SIN(RADIANS(G292))*SIN(RADIANS(E284))+COS(RADIANS(G292))*COS(RADIANS(E284))*COS(RADIANS(Q274))))&gt;90,0,$F$4*$F$5/E283^2*(SIN(RADIANS(G292))*SIN(RADIANS(E284))+COS(RADIANS(G292))*COS(RADIANS(E284))*COS(RADIANS(Q274))))</f>
        <v>0</v>
      </c>
      <c r="R292" s="3" t="e">
        <f>IF(DEGREES(ACOS(SIN(RADIANS(G292))*SIN(RADIANS(E284))+COS(RADIANS(G292))*COS(RADIANS(E284))*COS(RADIANS(R274))))&gt;90,0,$F$4*$F$5/E283^2*(SIN(RADIANS(G292))*SIN(RADIANS(E284))+COS(RADIANS(G292))*COS(RADIANS(E284))*COS(RADIANS(R274))))</f>
        <v>#DIV/0!</v>
      </c>
      <c r="S292" s="3" t="e">
        <f>IF(DEGREES(ACOS(SIN(RADIANS(G292))*SIN(RADIANS(E284))+COS(RADIANS(G292))*COS(RADIANS(E284))*COS(RADIANS(S274))))&gt;90,0,$F$4*$F$5/E283^2*(SIN(RADIANS(G292))*SIN(RADIANS(E284))+COS(RADIANS(G292))*COS(RADIANS(E284))*COS(RADIANS(S274))))</f>
        <v>#DIV/0!</v>
      </c>
      <c r="T292" s="3" t="e">
        <f>IF(DEGREES(ACOS(SIN(RADIANS(G292))*SIN(RADIANS(E284))+COS(RADIANS(G292))*COS(RADIANS(E284))*COS(RADIANS(T274))))&gt;90,0,$F$4*$F$5/E283^2*(SIN(RADIANS(G292))*SIN(RADIANS(E284))+COS(RADIANS(G292))*COS(RADIANS(E284))*COS(RADIANS(T274))))</f>
        <v>#DIV/0!</v>
      </c>
      <c r="U292" s="3" t="e">
        <f>IF(DEGREES(ACOS(SIN(RADIANS(G292))*SIN(RADIANS(E284))+COS(RADIANS(G292))*COS(RADIANS(E284))*COS(RADIANS(U274))))&gt;90,0,$F$4*$F$5/E283^2*(SIN(RADIANS(G292))*SIN(RADIANS(E284))+COS(RADIANS(G292))*COS(RADIANS(E284))*COS(RADIANS(U274))))</f>
        <v>#DIV/0!</v>
      </c>
      <c r="V292" s="3" t="e">
        <f>IF(DEGREES(ACOS(SIN(RADIANS(G292))*SIN(RADIANS(E284))+COS(RADIANS(G292))*COS(RADIANS(E284))*COS(RADIANS(V274))))&gt;90,0,$F$4*$F$5/E283^2*(SIN(RADIANS(G292))*SIN(RADIANS(E284))+COS(RADIANS(G292))*COS(RADIANS(E284))*COS(RADIANS(V274))))</f>
        <v>#DIV/0!</v>
      </c>
      <c r="W292" s="3" t="e">
        <f>IF(DEGREES(ACOS(SIN(RADIANS(G292))*SIN(RADIANS(E284))+COS(RADIANS(G292))*COS(RADIANS(E284))*COS(RADIANS(W274))))&gt;90,0,$F$4*$F$5/E283^2*(SIN(RADIANS(G292))*SIN(RADIANS(E284))+COS(RADIANS(G292))*COS(RADIANS(E284))*COS(RADIANS(W274))))</f>
        <v>#DIV/0!</v>
      </c>
      <c r="X292" s="3" t="e">
        <f>IF(DEGREES(ACOS(SIN(RADIANS(G292))*SIN(RADIANS(E284))+COS(RADIANS(G292))*COS(RADIANS(E284))*COS(RADIANS(X274))))&gt;90,0,$F$4*$F$5/E283^2*(SIN(RADIANS(G292))*SIN(RADIANS(E284))+COS(RADIANS(G292))*COS(RADIANS(E284))*COS(RADIANS(X274))))</f>
        <v>#DIV/0!</v>
      </c>
      <c r="Y292" s="3" t="e">
        <f>IF(DEGREES(ACOS(SIN(RADIANS(G292))*SIN(RADIANS(E284))+COS(RADIANS(G292))*COS(RADIANS(E284))*COS(RADIANS(Y274))))&gt;90,0,$F$4*$F$5/E283^2*(SIN(RADIANS(G292))*SIN(RADIANS(E284))+COS(RADIANS(G292))*COS(RADIANS(E284))*COS(RADIANS(Y274))))</f>
        <v>#DIV/0!</v>
      </c>
      <c r="Z292" s="3" t="e">
        <f>IF(DEGREES(ACOS(SIN(RADIANS(G292))*SIN(RADIANS(E284))+COS(RADIANS(G292))*COS(RADIANS(E284))*COS(RADIANS(Z274))))&gt;90,0,$F$4*$F$5/E283^2*(SIN(RADIANS(G292))*SIN(RADIANS(E284))+COS(RADIANS(G292))*COS(RADIANS(E284))*COS(RADIANS(Z274))))</f>
        <v>#DIV/0!</v>
      </c>
      <c r="AA292" s="3" t="e">
        <f>IF(DEGREES(ACOS(SIN(RADIANS(G292))*SIN(RADIANS(E284))+COS(RADIANS(G292))*COS(RADIANS(E284))*COS(RADIANS(AA274))))&gt;90,0,$F$4*$F$5/E283^2*(SIN(RADIANS(G292))*SIN(RADIANS(E284))+COS(RADIANS(G292))*COS(RADIANS(E284))*COS(RADIANS(AA274))))</f>
        <v>#DIV/0!</v>
      </c>
      <c r="AB292" s="3" t="e">
        <f>IF(DEGREES(ACOS(SIN(RADIANS(G292))*SIN(RADIANS(E284))+COS(RADIANS(G292))*COS(RADIANS(E284))*COS(RADIANS(AB274))))&gt;90,0,$F$4*$F$5/E283^2*(SIN(RADIANS(G292))*SIN(RADIANS(E284))+COS(RADIANS(G292))*COS(RADIANS(E284))*COS(RADIANS(AB274))))</f>
        <v>#DIV/0!</v>
      </c>
      <c r="AC292" s="3" t="e">
        <f>IF(DEGREES(ACOS(SIN(RADIANS(G292))*SIN(RADIANS(E284))+COS(RADIANS(G292))*COS(RADIANS(E284))*COS(RADIANS(AC274))))&gt;90,0,$F$4*$F$5/E283^2*(SIN(RADIANS(G292))*SIN(RADIANS(E284))+COS(RADIANS(G292))*COS(RADIANS(E284))*COS(RADIANS(AC274))))</f>
        <v>#DIV/0!</v>
      </c>
      <c r="AD292" s="3" t="e">
        <f>IF(DEGREES(ACOS(SIN(RADIANS(G292))*SIN(RADIANS(E284))+COS(RADIANS(G292))*COS(RADIANS(E284))*COS(RADIANS(AD274))))&gt;90,0,$F$4*$F$5/E283^2*(SIN(RADIANS(G292))*SIN(RADIANS(E284))+COS(RADIANS(G292))*COS(RADIANS(E284))*COS(RADIANS(AD274))))</f>
        <v>#DIV/0!</v>
      </c>
      <c r="AE292" s="3" t="e">
        <f>IF(DEGREES(ACOS(SIN(RADIANS(G292))*SIN(RADIANS(E284))+COS(RADIANS(G292))*COS(RADIANS(E284))*COS(RADIANS(AE274))))&gt;90,0,$F$4*$F$5/E283^2*(SIN(RADIANS(G292))*SIN(RADIANS(E284))+COS(RADIANS(G292))*COS(RADIANS(E284))*COS(RADIANS(AE274))))</f>
        <v>#DIV/0!</v>
      </c>
      <c r="AF292" s="3" t="e">
        <f>IF(DEGREES(ACOS(SIN(RADIANS(G292))*SIN(RADIANS(E284))+COS(RADIANS(G292))*COS(RADIANS(E284))*COS(RADIANS(AF274))))&gt;90,0,$F$4*$F$5/E283^2*(SIN(RADIANS(G292))*SIN(RADIANS(E284))+COS(RADIANS(G292))*COS(RADIANS(E284))*COS(RADIANS(AF274))))</f>
        <v>#DIV/0!</v>
      </c>
      <c r="AG292" s="3" t="e">
        <f>IF(DEGREES(ACOS(SIN(RADIANS(G292))*SIN(RADIANS(E284))+COS(RADIANS(G292))*COS(RADIANS(E284))*COS(RADIANS(AG274))))&gt;90,0,$F$4*$F$5/E283^2*(SIN(RADIANS(G292))*SIN(RADIANS(E284))+COS(RADIANS(G292))*COS(RADIANS(E284))*COS(RADIANS(AG274))))</f>
        <v>#DIV/0!</v>
      </c>
      <c r="AH292" s="3" t="e">
        <f>IF(DEGREES(ACOS(SIN(RADIANS(G292))*SIN(RADIANS(E284))+COS(RADIANS(G292))*COS(RADIANS(E284))*COS(RADIANS(AH274))))&gt;90,0,$F$4*$F$5/E283^2*(SIN(RADIANS(G292))*SIN(RADIANS(E284))+COS(RADIANS(G292))*COS(RADIANS(E284))*COS(RADIANS(AH274))))</f>
        <v>#DIV/0!</v>
      </c>
      <c r="AI292" s="3" t="e">
        <f>IF(DEGREES(ACOS(SIN(RADIANS(G292))*SIN(RADIANS(E284))+COS(RADIANS(G292))*COS(RADIANS(E284))*COS(RADIANS(AI274))))&gt;90,0,$F$4*$F$5/E283^2*(SIN(RADIANS(G292))*SIN(RADIANS(E284))+COS(RADIANS(G292))*COS(RADIANS(E284))*COS(RADIANS(AI274))))</f>
        <v>#DIV/0!</v>
      </c>
      <c r="AJ292" s="3" t="e">
        <f>IF(DEGREES(ACOS(SIN(RADIANS(G292))*SIN(RADIANS(E284))+COS(RADIANS(G292))*COS(RADIANS(E284))*COS(RADIANS(AJ274))))&gt;90,0,$F$4*$F$5/E283^2*(SIN(RADIANS(G292))*SIN(RADIANS(E284))+COS(RADIANS(G292))*COS(RADIANS(E284))*COS(RADIANS(AJ274))))</f>
        <v>#DIV/0!</v>
      </c>
      <c r="AK292" s="3">
        <f>IF(DEGREES(ACOS(SIN(RADIANS(G292))*SIN(RADIANS(E284))+COS(RADIANS(G292))*COS(RADIANS(E284))*COS(RADIANS(AK274))))&gt;90,0,$F$4*$F$5/E283^2*(SIN(RADIANS(G292))*SIN(RADIANS(E284))+COS(RADIANS(G292))*COS(RADIANS(E284))*COS(RADIANS(AK274))))</f>
        <v>0</v>
      </c>
      <c r="AL292" s="3">
        <f>IF(DEGREES(ACOS(SIN(RADIANS(G292))*SIN(RADIANS(E284))+COS(RADIANS(G292))*COS(RADIANS(E284))*COS(RADIANS(AL274))))&gt;90,0,$F$4*$F$5/E283^2*(SIN(RADIANS(G292))*SIN(RADIANS(E284))+COS(RADIANS(G292))*COS(RADIANS(E284))*COS(RADIANS(AL274))))</f>
        <v>0</v>
      </c>
      <c r="AM292" s="3">
        <f>IF(DEGREES(ACOS(SIN(RADIANS(G292))*SIN(RADIANS(E284))+COS(RADIANS(G292))*COS(RADIANS(E284))*COS(RADIANS(AM274))))&gt;90,0,$F$4*$F$5/E283^2*(SIN(RADIANS(G292))*SIN(RADIANS(E284))+COS(RADIANS(G292))*COS(RADIANS(E284))*COS(RADIANS(AM274))))</f>
        <v>0</v>
      </c>
      <c r="AN292" s="3">
        <f>IF(DEGREES(ACOS(SIN(RADIANS(G292))*SIN(RADIANS(E284))+COS(RADIANS(G292))*COS(RADIANS(E284))*COS(RADIANS(AN274))))&gt;90,0,$F$4*$F$5/E283^2*(SIN(RADIANS(G292))*SIN(RADIANS(E284))+COS(RADIANS(G292))*COS(RADIANS(E284))*COS(RADIANS(AN274))))</f>
        <v>0</v>
      </c>
      <c r="AO292" s="3">
        <f>IF(DEGREES(ACOS(SIN(RADIANS(G292))*SIN(RADIANS(E284))+COS(RADIANS(G292))*COS(RADIANS(E284))*COS(RADIANS(AO274))))&gt;90,0,$F$4*$F$5/E283^2*(SIN(RADIANS(G292))*SIN(RADIANS(E284))+COS(RADIANS(G292))*COS(RADIANS(E284))*COS(RADIANS(AO274))))</f>
        <v>0</v>
      </c>
      <c r="AP292" s="3">
        <f>IF(DEGREES(ACOS(SIN(RADIANS(G292))*SIN(RADIANS(E284))+COS(RADIANS(G292))*COS(RADIANS(E284))*COS(RADIANS(AP274))))&gt;90,0,$F$4*$F$5/E283^2*(SIN(RADIANS(G292))*SIN(RADIANS(E284))+COS(RADIANS(G292))*COS(RADIANS(E284))*COS(RADIANS(AP274))))</f>
        <v>0</v>
      </c>
      <c r="AQ292" s="3">
        <f>IF(DEGREES(ACOS(SIN(RADIANS(G292))*SIN(RADIANS(E284))+COS(RADIANS(G292))*COS(RADIANS(E284))*COS(RADIANS(AQ274))))&gt;90,0,$F$4*$F$5/E283^2*(SIN(RADIANS(G292))*SIN(RADIANS(E284))+COS(RADIANS(G292))*COS(RADIANS(E284))*COS(RADIANS(AQ274))))</f>
        <v>0</v>
      </c>
      <c r="AR292" s="3">
        <f>IF(DEGREES(ACOS(SIN(RADIANS(G292))*SIN(RADIANS(E284))+COS(RADIANS(G292))*COS(RADIANS(E284))*COS(RADIANS(AR274))))&gt;90,0,$F$4*$F$5/E283^2*(SIN(RADIANS(G292))*SIN(RADIANS(E284))+COS(RADIANS(G292))*COS(RADIANS(E284))*COS(RADIANS(AR274))))</f>
        <v>0</v>
      </c>
    </row>
    <row r="293" spans="2:44" ht="15.75" customHeight="1" x14ac:dyDescent="0.2">
      <c r="G293" s="3">
        <v>-80</v>
      </c>
      <c r="I293" s="3">
        <f>IF(DEGREES(ACOS(SIN(RADIANS(G293))*SIN(RADIANS(E284))+COS(RADIANS(G293))*COS(RADIANS(E284))*COS(RADIANS(I274))))&gt;90,0,$F$4*$F$5/E283^2*(SIN(RADIANS(G293))*SIN(RADIANS(E284))+COS(RADIANS(G293))*COS(RADIANS(E284))*COS(RADIANS(I274))))</f>
        <v>0</v>
      </c>
      <c r="J293" s="3">
        <f>IF(DEGREES(ACOS(SIN(RADIANS(G293))*SIN(RADIANS(E284))+COS(RADIANS(G293))*COS(RADIANS(E284))*COS(RADIANS(J274))))&gt;90,0,$F$4*$F$5/E283^2*(SIN(RADIANS(G293))*SIN(RADIANS(E284))+COS(RADIANS(G293))*COS(RADIANS(E284))*COS(RADIANS(J274))))</f>
        <v>0</v>
      </c>
      <c r="K293" s="3">
        <f>IF(DEGREES(ACOS(SIN(RADIANS(G293))*SIN(RADIANS(E284))+COS(RADIANS(G293))*COS(RADIANS(E284))*COS(RADIANS(K274))))&gt;90,0,$F$4*$F$5/E283^2*(SIN(RADIANS(G293))*SIN(RADIANS(E284))+COS(RADIANS(G293))*COS(RADIANS(E284))*COS(RADIANS(K274))))</f>
        <v>0</v>
      </c>
      <c r="L293" s="3">
        <f>IF(DEGREES(ACOS(SIN(RADIANS(G293))*SIN(RADIANS(E284))+COS(RADIANS(G293))*COS(RADIANS(E284))*COS(RADIANS(L274))))&gt;90,0,$F$4*$F$5/E283^2*(SIN(RADIANS(G293))*SIN(RADIANS(E284))+COS(RADIANS(G293))*COS(RADIANS(E284))*COS(RADIANS(L274))))</f>
        <v>0</v>
      </c>
      <c r="M293" s="3">
        <f>IF(DEGREES(ACOS(SIN(RADIANS(G293))*SIN(RADIANS(E284))+COS(RADIANS(G293))*COS(RADIANS(E284))*COS(RADIANS(M274))))&gt;90,0,$F$4*$F$5/E283^2*(SIN(RADIANS(G293))*SIN(RADIANS(E284))+COS(RADIANS(G293))*COS(RADIANS(E284))*COS(RADIANS(M274))))</f>
        <v>0</v>
      </c>
      <c r="N293" s="3">
        <f>IF(DEGREES(ACOS(SIN(RADIANS(G293))*SIN(RADIANS(E284))+COS(RADIANS(G293))*COS(RADIANS(E284))*COS(RADIANS(N274))))&gt;90,0,$F$4*$F$5/E283^2*(SIN(RADIANS(G293))*SIN(RADIANS(E284))+COS(RADIANS(G293))*COS(RADIANS(E284))*COS(RADIANS(N274))))</f>
        <v>0</v>
      </c>
      <c r="O293" s="3">
        <f>IF(DEGREES(ACOS(SIN(RADIANS(G293))*SIN(RADIANS(E284))+COS(RADIANS(G293))*COS(RADIANS(E284))*COS(RADIANS(O274))))&gt;90,0,$F$4*$F$5/E283^2*(SIN(RADIANS(G293))*SIN(RADIANS(E284))+COS(RADIANS(G293))*COS(RADIANS(E284))*COS(RADIANS(O274))))</f>
        <v>0</v>
      </c>
      <c r="P293" s="3">
        <f>IF(DEGREES(ACOS(SIN(RADIANS(G293))*SIN(RADIANS(E284))+COS(RADIANS(G293))*COS(RADIANS(E284))*COS(RADIANS(P274))))&gt;90,0,$F$4*$F$5/E283^2*(SIN(RADIANS(G293))*SIN(RADIANS(E284))+COS(RADIANS(G293))*COS(RADIANS(E284))*COS(RADIANS(P274))))</f>
        <v>0</v>
      </c>
      <c r="Q293" s="3">
        <f>IF(DEGREES(ACOS(SIN(RADIANS(G293))*SIN(RADIANS(E284))+COS(RADIANS(G293))*COS(RADIANS(E284))*COS(RADIANS(Q274))))&gt;90,0,$F$4*$F$5/E283^2*(SIN(RADIANS(G293))*SIN(RADIANS(E284))+COS(RADIANS(G293))*COS(RADIANS(E284))*COS(RADIANS(Q274))))</f>
        <v>0</v>
      </c>
      <c r="R293" s="3" t="e">
        <f>IF(DEGREES(ACOS(SIN(RADIANS(G293))*SIN(RADIANS(E284))+COS(RADIANS(G293))*COS(RADIANS(E284))*COS(RADIANS(R274))))&gt;90,0,$F$4*$F$5/E283^2*(SIN(RADIANS(G293))*SIN(RADIANS(E284))+COS(RADIANS(G293))*COS(RADIANS(E284))*COS(RADIANS(R274))))</f>
        <v>#DIV/0!</v>
      </c>
      <c r="S293" s="3" t="e">
        <f>IF(DEGREES(ACOS(SIN(RADIANS(G293))*SIN(RADIANS(E284))+COS(RADIANS(G293))*COS(RADIANS(E284))*COS(RADIANS(S274))))&gt;90,0,$F$4*$F$5/E283^2*(SIN(RADIANS(G293))*SIN(RADIANS(E284))+COS(RADIANS(G293))*COS(RADIANS(E284))*COS(RADIANS(S274))))</f>
        <v>#DIV/0!</v>
      </c>
      <c r="T293" s="3" t="e">
        <f>IF(DEGREES(ACOS(SIN(RADIANS(G293))*SIN(RADIANS(E284))+COS(RADIANS(G293))*COS(RADIANS(E284))*COS(RADIANS(T274))))&gt;90,0,$F$4*$F$5/E283^2*(SIN(RADIANS(G293))*SIN(RADIANS(E284))+COS(RADIANS(G293))*COS(RADIANS(E284))*COS(RADIANS(T274))))</f>
        <v>#DIV/0!</v>
      </c>
      <c r="U293" s="3" t="e">
        <f>IF(DEGREES(ACOS(SIN(RADIANS(G293))*SIN(RADIANS(E284))+COS(RADIANS(G293))*COS(RADIANS(E284))*COS(RADIANS(U274))))&gt;90,0,$F$4*$F$5/E283^2*(SIN(RADIANS(G293))*SIN(RADIANS(E284))+COS(RADIANS(G293))*COS(RADIANS(E284))*COS(RADIANS(U274))))</f>
        <v>#DIV/0!</v>
      </c>
      <c r="V293" s="3" t="e">
        <f>IF(DEGREES(ACOS(SIN(RADIANS(G293))*SIN(RADIANS(E284))+COS(RADIANS(G293))*COS(RADIANS(E284))*COS(RADIANS(V274))))&gt;90,0,$F$4*$F$5/E283^2*(SIN(RADIANS(G293))*SIN(RADIANS(E284))+COS(RADIANS(G293))*COS(RADIANS(E284))*COS(RADIANS(V274))))</f>
        <v>#DIV/0!</v>
      </c>
      <c r="W293" s="3" t="e">
        <f>IF(DEGREES(ACOS(SIN(RADIANS(G293))*SIN(RADIANS(E284))+COS(RADIANS(G293))*COS(RADIANS(E284))*COS(RADIANS(W274))))&gt;90,0,$F$4*$F$5/E283^2*(SIN(RADIANS(G293))*SIN(RADIANS(E284))+COS(RADIANS(G293))*COS(RADIANS(E284))*COS(RADIANS(W274))))</f>
        <v>#DIV/0!</v>
      </c>
      <c r="X293" s="3" t="e">
        <f>IF(DEGREES(ACOS(SIN(RADIANS(G293))*SIN(RADIANS(E284))+COS(RADIANS(G293))*COS(RADIANS(E284))*COS(RADIANS(X274))))&gt;90,0,$F$4*$F$5/E283^2*(SIN(RADIANS(G293))*SIN(RADIANS(E284))+COS(RADIANS(G293))*COS(RADIANS(E284))*COS(RADIANS(X274))))</f>
        <v>#DIV/0!</v>
      </c>
      <c r="Y293" s="3" t="e">
        <f>IF(DEGREES(ACOS(SIN(RADIANS(G293))*SIN(RADIANS(E284))+COS(RADIANS(G293))*COS(RADIANS(E284))*COS(RADIANS(Y274))))&gt;90,0,$F$4*$F$5/E283^2*(SIN(RADIANS(G293))*SIN(RADIANS(E284))+COS(RADIANS(G293))*COS(RADIANS(E284))*COS(RADIANS(Y274))))</f>
        <v>#DIV/0!</v>
      </c>
      <c r="Z293" s="3" t="e">
        <f>IF(DEGREES(ACOS(SIN(RADIANS(G293))*SIN(RADIANS(E284))+COS(RADIANS(G293))*COS(RADIANS(E284))*COS(RADIANS(Z274))))&gt;90,0,$F$4*$F$5/E283^2*(SIN(RADIANS(G293))*SIN(RADIANS(E284))+COS(RADIANS(G293))*COS(RADIANS(E284))*COS(RADIANS(Z274))))</f>
        <v>#DIV/0!</v>
      </c>
      <c r="AA293" s="3" t="e">
        <f>IF(DEGREES(ACOS(SIN(RADIANS(G293))*SIN(RADIANS(E284))+COS(RADIANS(G293))*COS(RADIANS(E284))*COS(RADIANS(AA274))))&gt;90,0,$F$4*$F$5/E283^2*(SIN(RADIANS(G293))*SIN(RADIANS(E284))+COS(RADIANS(G293))*COS(RADIANS(E284))*COS(RADIANS(AA274))))</f>
        <v>#DIV/0!</v>
      </c>
      <c r="AB293" s="3" t="e">
        <f>IF(DEGREES(ACOS(SIN(RADIANS(G293))*SIN(RADIANS(E284))+COS(RADIANS(G293))*COS(RADIANS(E284))*COS(RADIANS(AB274))))&gt;90,0,$F$4*$F$5/E283^2*(SIN(RADIANS(G293))*SIN(RADIANS(E284))+COS(RADIANS(G293))*COS(RADIANS(E284))*COS(RADIANS(AB274))))</f>
        <v>#DIV/0!</v>
      </c>
      <c r="AC293" s="3" t="e">
        <f>IF(DEGREES(ACOS(SIN(RADIANS(G293))*SIN(RADIANS(E284))+COS(RADIANS(G293))*COS(RADIANS(E284))*COS(RADIANS(AC274))))&gt;90,0,$F$4*$F$5/E283^2*(SIN(RADIANS(G293))*SIN(RADIANS(E284))+COS(RADIANS(G293))*COS(RADIANS(E284))*COS(RADIANS(AC274))))</f>
        <v>#DIV/0!</v>
      </c>
      <c r="AD293" s="3" t="e">
        <f>IF(DEGREES(ACOS(SIN(RADIANS(G293))*SIN(RADIANS(E284))+COS(RADIANS(G293))*COS(RADIANS(E284))*COS(RADIANS(AD274))))&gt;90,0,$F$4*$F$5/E283^2*(SIN(RADIANS(G293))*SIN(RADIANS(E284))+COS(RADIANS(G293))*COS(RADIANS(E284))*COS(RADIANS(AD274))))</f>
        <v>#DIV/0!</v>
      </c>
      <c r="AE293" s="3" t="e">
        <f>IF(DEGREES(ACOS(SIN(RADIANS(G293))*SIN(RADIANS(E284))+COS(RADIANS(G293))*COS(RADIANS(E284))*COS(RADIANS(AE274))))&gt;90,0,$F$4*$F$5/E283^2*(SIN(RADIANS(G293))*SIN(RADIANS(E284))+COS(RADIANS(G293))*COS(RADIANS(E284))*COS(RADIANS(AE274))))</f>
        <v>#DIV/0!</v>
      </c>
      <c r="AF293" s="3" t="e">
        <f>IF(DEGREES(ACOS(SIN(RADIANS(G293))*SIN(RADIANS(E284))+COS(RADIANS(G293))*COS(RADIANS(E284))*COS(RADIANS(AF274))))&gt;90,0,$F$4*$F$5/E283^2*(SIN(RADIANS(G293))*SIN(RADIANS(E284))+COS(RADIANS(G293))*COS(RADIANS(E284))*COS(RADIANS(AF274))))</f>
        <v>#DIV/0!</v>
      </c>
      <c r="AG293" s="3" t="e">
        <f>IF(DEGREES(ACOS(SIN(RADIANS(G293))*SIN(RADIANS(E284))+COS(RADIANS(G293))*COS(RADIANS(E284))*COS(RADIANS(AG274))))&gt;90,0,$F$4*$F$5/E283^2*(SIN(RADIANS(G293))*SIN(RADIANS(E284))+COS(RADIANS(G293))*COS(RADIANS(E284))*COS(RADIANS(AG274))))</f>
        <v>#DIV/0!</v>
      </c>
      <c r="AH293" s="3" t="e">
        <f>IF(DEGREES(ACOS(SIN(RADIANS(G293))*SIN(RADIANS(E284))+COS(RADIANS(G293))*COS(RADIANS(E284))*COS(RADIANS(AH274))))&gt;90,0,$F$4*$F$5/E283^2*(SIN(RADIANS(G293))*SIN(RADIANS(E284))+COS(RADIANS(G293))*COS(RADIANS(E284))*COS(RADIANS(AH274))))</f>
        <v>#DIV/0!</v>
      </c>
      <c r="AI293" s="3" t="e">
        <f>IF(DEGREES(ACOS(SIN(RADIANS(G293))*SIN(RADIANS(E284))+COS(RADIANS(G293))*COS(RADIANS(E284))*COS(RADIANS(AI274))))&gt;90,0,$F$4*$F$5/E283^2*(SIN(RADIANS(G293))*SIN(RADIANS(E284))+COS(RADIANS(G293))*COS(RADIANS(E284))*COS(RADIANS(AI274))))</f>
        <v>#DIV/0!</v>
      </c>
      <c r="AJ293" s="3" t="e">
        <f>IF(DEGREES(ACOS(SIN(RADIANS(G293))*SIN(RADIANS(E284))+COS(RADIANS(G293))*COS(RADIANS(E284))*COS(RADIANS(AJ274))))&gt;90,0,$F$4*$F$5/E283^2*(SIN(RADIANS(G293))*SIN(RADIANS(E284))+COS(RADIANS(G293))*COS(RADIANS(E284))*COS(RADIANS(AJ274))))</f>
        <v>#DIV/0!</v>
      </c>
      <c r="AK293" s="3">
        <f>IF(DEGREES(ACOS(SIN(RADIANS(G293))*SIN(RADIANS(E284))+COS(RADIANS(G293))*COS(RADIANS(E284))*COS(RADIANS(AK274))))&gt;90,0,$F$4*$F$5/E283^2*(SIN(RADIANS(G293))*SIN(RADIANS(E284))+COS(RADIANS(G293))*COS(RADIANS(E284))*COS(RADIANS(AK274))))</f>
        <v>0</v>
      </c>
      <c r="AL293" s="3">
        <f>IF(DEGREES(ACOS(SIN(RADIANS(G293))*SIN(RADIANS(E284))+COS(RADIANS(G293))*COS(RADIANS(E284))*COS(RADIANS(AL274))))&gt;90,0,$F$4*$F$5/E283^2*(SIN(RADIANS(G293))*SIN(RADIANS(E284))+COS(RADIANS(G293))*COS(RADIANS(E284))*COS(RADIANS(AL274))))</f>
        <v>0</v>
      </c>
      <c r="AM293" s="3">
        <f>IF(DEGREES(ACOS(SIN(RADIANS(G293))*SIN(RADIANS(E284))+COS(RADIANS(G293))*COS(RADIANS(E284))*COS(RADIANS(AM274))))&gt;90,0,$F$4*$F$5/E283^2*(SIN(RADIANS(G293))*SIN(RADIANS(E284))+COS(RADIANS(G293))*COS(RADIANS(E284))*COS(RADIANS(AM274))))</f>
        <v>0</v>
      </c>
      <c r="AN293" s="3">
        <f>IF(DEGREES(ACOS(SIN(RADIANS(G293))*SIN(RADIANS(E284))+COS(RADIANS(G293))*COS(RADIANS(E284))*COS(RADIANS(AN274))))&gt;90,0,$F$4*$F$5/E283^2*(SIN(RADIANS(G293))*SIN(RADIANS(E284))+COS(RADIANS(G293))*COS(RADIANS(E284))*COS(RADIANS(AN274))))</f>
        <v>0</v>
      </c>
      <c r="AO293" s="3">
        <f>IF(DEGREES(ACOS(SIN(RADIANS(G293))*SIN(RADIANS(E284))+COS(RADIANS(G293))*COS(RADIANS(E284))*COS(RADIANS(AO274))))&gt;90,0,$F$4*$F$5/E283^2*(SIN(RADIANS(G293))*SIN(RADIANS(E284))+COS(RADIANS(G293))*COS(RADIANS(E284))*COS(RADIANS(AO274))))</f>
        <v>0</v>
      </c>
      <c r="AP293" s="3">
        <f>IF(DEGREES(ACOS(SIN(RADIANS(G293))*SIN(RADIANS(E284))+COS(RADIANS(G293))*COS(RADIANS(E284))*COS(RADIANS(AP274))))&gt;90,0,$F$4*$F$5/E283^2*(SIN(RADIANS(G293))*SIN(RADIANS(E284))+COS(RADIANS(G293))*COS(RADIANS(E284))*COS(RADIANS(AP274))))</f>
        <v>0</v>
      </c>
      <c r="AQ293" s="3">
        <f>IF(DEGREES(ACOS(SIN(RADIANS(G293))*SIN(RADIANS(E284))+COS(RADIANS(G293))*COS(RADIANS(E284))*COS(RADIANS(AQ274))))&gt;90,0,$F$4*$F$5/E283^2*(SIN(RADIANS(G293))*SIN(RADIANS(E284))+COS(RADIANS(G293))*COS(RADIANS(E284))*COS(RADIANS(AQ274))))</f>
        <v>0</v>
      </c>
      <c r="AR293" s="3">
        <f>IF(DEGREES(ACOS(SIN(RADIANS(G293))*SIN(RADIANS(E284))+COS(RADIANS(G293))*COS(RADIANS(E284))*COS(RADIANS(AR274))))&gt;90,0,$F$4*$F$5/E283^2*(SIN(RADIANS(G293))*SIN(RADIANS(E284))+COS(RADIANS(G293))*COS(RADIANS(E284))*COS(RADIANS(AR274))))</f>
        <v>0</v>
      </c>
    </row>
    <row r="294" spans="2:44" ht="15.75" customHeight="1" x14ac:dyDescent="0.2">
      <c r="G294" s="3">
        <v>-90</v>
      </c>
      <c r="I294" s="3" t="e">
        <f>IF(DEGREES(ACOS(SIN(RADIANS(G294))*SIN(RADIANS(E284))+COS(RADIANS(G294))*COS(RADIANS(E284))*COS(RADIANS(I274))))&gt;90,0,$F$4*$F$5/E283^2*(SIN(RADIANS(G294))*SIN(RADIANS(E284))+COS(RADIANS(G294))*COS(RADIANS(E284))*COS(RADIANS(I274))))</f>
        <v>#DIV/0!</v>
      </c>
      <c r="J294" s="3" t="e">
        <f>IF(DEGREES(ACOS(SIN(RADIANS(G294))*SIN(RADIANS(E284))+COS(RADIANS(G294))*COS(RADIANS(E284))*COS(RADIANS(J274))))&gt;90,0,$F$4*$F$5/E283^2*(SIN(RADIANS(G294))*SIN(RADIANS(E284))+COS(RADIANS(G294))*COS(RADIANS(E284))*COS(RADIANS(J274))))</f>
        <v>#DIV/0!</v>
      </c>
      <c r="K294" s="3" t="e">
        <f>IF(DEGREES(ACOS(SIN(RADIANS(G294))*SIN(RADIANS(E284))+COS(RADIANS(G294))*COS(RADIANS(E284))*COS(RADIANS(K274))))&gt;90,0,$F$4*$F$5/E283^2*(SIN(RADIANS(G294))*SIN(RADIANS(E284))+COS(RADIANS(G294))*COS(RADIANS(E284))*COS(RADIANS(K274))))</f>
        <v>#DIV/0!</v>
      </c>
      <c r="L294" s="3" t="e">
        <f>IF(DEGREES(ACOS(SIN(RADIANS(G294))*SIN(RADIANS(E284))+COS(RADIANS(G294))*COS(RADIANS(E284))*COS(RADIANS(L274))))&gt;90,0,$F$4*$F$5/E283^2*(SIN(RADIANS(G294))*SIN(RADIANS(E284))+COS(RADIANS(G294))*COS(RADIANS(E284))*COS(RADIANS(L274))))</f>
        <v>#DIV/0!</v>
      </c>
      <c r="M294" s="3" t="e">
        <f>IF(DEGREES(ACOS(SIN(RADIANS(G294))*SIN(RADIANS(E284))+COS(RADIANS(G294))*COS(RADIANS(E284))*COS(RADIANS(M274))))&gt;90,0,$F$4*$F$5/E283^2*(SIN(RADIANS(G294))*SIN(RADIANS(E284))+COS(RADIANS(G294))*COS(RADIANS(E284))*COS(RADIANS(M274))))</f>
        <v>#DIV/0!</v>
      </c>
      <c r="N294" s="3" t="e">
        <f>IF(DEGREES(ACOS(SIN(RADIANS(G294))*SIN(RADIANS(E284))+COS(RADIANS(G294))*COS(RADIANS(E284))*COS(RADIANS(N274))))&gt;90,0,$F$4*$F$5/E283^2*(SIN(RADIANS(G294))*SIN(RADIANS(E284))+COS(RADIANS(G294))*COS(RADIANS(E284))*COS(RADIANS(N274))))</f>
        <v>#DIV/0!</v>
      </c>
      <c r="O294" s="3" t="e">
        <f>IF(DEGREES(ACOS(SIN(RADIANS(G294))*SIN(RADIANS(E284))+COS(RADIANS(G294))*COS(RADIANS(E284))*COS(RADIANS(O274))))&gt;90,0,$F$4*$F$5/E283^2*(SIN(RADIANS(G294))*SIN(RADIANS(E284))+COS(RADIANS(G294))*COS(RADIANS(E284))*COS(RADIANS(O274))))</f>
        <v>#DIV/0!</v>
      </c>
      <c r="P294" s="3" t="e">
        <f>IF(DEGREES(ACOS(SIN(RADIANS(G294))*SIN(RADIANS(E284))+COS(RADIANS(G294))*COS(RADIANS(E284))*COS(RADIANS(P274))))&gt;90,0,$F$4*$F$5/E283^2*(SIN(RADIANS(G294))*SIN(RADIANS(E284))+COS(RADIANS(G294))*COS(RADIANS(E284))*COS(RADIANS(P274))))</f>
        <v>#DIV/0!</v>
      </c>
      <c r="Q294" s="3" t="e">
        <f>IF(DEGREES(ACOS(SIN(RADIANS(G294))*SIN(RADIANS(E284))+COS(RADIANS(G294))*COS(RADIANS(E284))*COS(RADIANS(Q274))))&gt;90,0,$F$4*$F$5/E283^2*(SIN(RADIANS(G294))*SIN(RADIANS(E284))+COS(RADIANS(G294))*COS(RADIANS(E284))*COS(RADIANS(Q274))))</f>
        <v>#DIV/0!</v>
      </c>
      <c r="R294" s="3" t="e">
        <f>IF(DEGREES(ACOS(SIN(RADIANS(G294))*SIN(RADIANS(E284))+COS(RADIANS(G294))*COS(RADIANS(E284))*COS(RADIANS(R274))))&gt;90,0,$F$4*$F$5/E283^2*(SIN(RADIANS(G294))*SIN(RADIANS(E284))+COS(RADIANS(G294))*COS(RADIANS(E284))*COS(RADIANS(R274))))</f>
        <v>#DIV/0!</v>
      </c>
      <c r="S294" s="3" t="e">
        <f>IF(DEGREES(ACOS(SIN(RADIANS(G294))*SIN(RADIANS(E284))+COS(RADIANS(G294))*COS(RADIANS(E284))*COS(RADIANS(S274))))&gt;90,0,$F$4*$F$5/E283^2*(SIN(RADIANS(G294))*SIN(RADIANS(E284))+COS(RADIANS(G294))*COS(RADIANS(E284))*COS(RADIANS(S274))))</f>
        <v>#DIV/0!</v>
      </c>
      <c r="T294" s="3" t="e">
        <f>IF(DEGREES(ACOS(SIN(RADIANS(G294))*SIN(RADIANS(E284))+COS(RADIANS(G294))*COS(RADIANS(E284))*COS(RADIANS(T274))))&gt;90,0,$F$4*$F$5/E283^2*(SIN(RADIANS(G294))*SIN(RADIANS(E284))+COS(RADIANS(G294))*COS(RADIANS(E284))*COS(RADIANS(T274))))</f>
        <v>#DIV/0!</v>
      </c>
      <c r="U294" s="3" t="e">
        <f>IF(DEGREES(ACOS(SIN(RADIANS(G294))*SIN(RADIANS(E284))+COS(RADIANS(G294))*COS(RADIANS(E284))*COS(RADIANS(U274))))&gt;90,0,$F$4*$F$5/E283^2*(SIN(RADIANS(G294))*SIN(RADIANS(E284))+COS(RADIANS(G294))*COS(RADIANS(E284))*COS(RADIANS(U274))))</f>
        <v>#DIV/0!</v>
      </c>
      <c r="V294" s="3" t="e">
        <f>IF(DEGREES(ACOS(SIN(RADIANS(G294))*SIN(RADIANS(E284))+COS(RADIANS(G294))*COS(RADIANS(E284))*COS(RADIANS(V274))))&gt;90,0,$F$4*$F$5/E283^2*(SIN(RADIANS(G294))*SIN(RADIANS(E284))+COS(RADIANS(G294))*COS(RADIANS(E284))*COS(RADIANS(V274))))</f>
        <v>#DIV/0!</v>
      </c>
      <c r="W294" s="3" t="e">
        <f>IF(DEGREES(ACOS(SIN(RADIANS(G294))*SIN(RADIANS(E284))+COS(RADIANS(G294))*COS(RADIANS(E284))*COS(RADIANS(W274))))&gt;90,0,$F$4*$F$5/E283^2*(SIN(RADIANS(G294))*SIN(RADIANS(E284))+COS(RADIANS(G294))*COS(RADIANS(E284))*COS(RADIANS(W274))))</f>
        <v>#DIV/0!</v>
      </c>
      <c r="X294" s="3" t="e">
        <f>IF(DEGREES(ACOS(SIN(RADIANS(G294))*SIN(RADIANS(E284))+COS(RADIANS(G294))*COS(RADIANS(E284))*COS(RADIANS(X274))))&gt;90,0,$F$4*$F$5/E283^2*(SIN(RADIANS(G294))*SIN(RADIANS(E284))+COS(RADIANS(G294))*COS(RADIANS(E284))*COS(RADIANS(X274))))</f>
        <v>#DIV/0!</v>
      </c>
      <c r="Y294" s="3" t="e">
        <f>IF(DEGREES(ACOS(SIN(RADIANS(G294))*SIN(RADIANS(E284))+COS(RADIANS(G294))*COS(RADIANS(E284))*COS(RADIANS(Y274))))&gt;90,0,$F$4*$F$5/E283^2*(SIN(RADIANS(G294))*SIN(RADIANS(E284))+COS(RADIANS(G294))*COS(RADIANS(E284))*COS(RADIANS(Y274))))</f>
        <v>#DIV/0!</v>
      </c>
      <c r="Z294" s="3" t="e">
        <f>IF(DEGREES(ACOS(SIN(RADIANS(G294))*SIN(RADIANS(E284))+COS(RADIANS(G294))*COS(RADIANS(E284))*COS(RADIANS(Z274))))&gt;90,0,$F$4*$F$5/E283^2*(SIN(RADIANS(G294))*SIN(RADIANS(E284))+COS(RADIANS(G294))*COS(RADIANS(E284))*COS(RADIANS(Z274))))</f>
        <v>#DIV/0!</v>
      </c>
      <c r="AA294" s="3" t="e">
        <f>IF(DEGREES(ACOS(SIN(RADIANS(G294))*SIN(RADIANS(E284))+COS(RADIANS(G294))*COS(RADIANS(E284))*COS(RADIANS(AA274))))&gt;90,0,$F$4*$F$5/E283^2*(SIN(RADIANS(G294))*SIN(RADIANS(E284))+COS(RADIANS(G294))*COS(RADIANS(E284))*COS(RADIANS(AA274))))</f>
        <v>#DIV/0!</v>
      </c>
      <c r="AB294" s="3" t="e">
        <f>IF(DEGREES(ACOS(SIN(RADIANS(G294))*SIN(RADIANS(E284))+COS(RADIANS(G294))*COS(RADIANS(E284))*COS(RADIANS(AB274))))&gt;90,0,$F$4*$F$5/E283^2*(SIN(RADIANS(G294))*SIN(RADIANS(E284))+COS(RADIANS(G294))*COS(RADIANS(E284))*COS(RADIANS(AB274))))</f>
        <v>#DIV/0!</v>
      </c>
      <c r="AC294" s="3" t="e">
        <f>IF(DEGREES(ACOS(SIN(RADIANS(G294))*SIN(RADIANS(E284))+COS(RADIANS(G294))*COS(RADIANS(E284))*COS(RADIANS(AC274))))&gt;90,0,$F$4*$F$5/E283^2*(SIN(RADIANS(G294))*SIN(RADIANS(E284))+COS(RADIANS(G294))*COS(RADIANS(E284))*COS(RADIANS(AC274))))</f>
        <v>#DIV/0!</v>
      </c>
      <c r="AD294" s="3" t="e">
        <f>IF(DEGREES(ACOS(SIN(RADIANS(G294))*SIN(RADIANS(E284))+COS(RADIANS(G294))*COS(RADIANS(E284))*COS(RADIANS(AD274))))&gt;90,0,$F$4*$F$5/E283^2*(SIN(RADIANS(G294))*SIN(RADIANS(E284))+COS(RADIANS(G294))*COS(RADIANS(E284))*COS(RADIANS(AD274))))</f>
        <v>#DIV/0!</v>
      </c>
      <c r="AE294" s="3" t="e">
        <f>IF(DEGREES(ACOS(SIN(RADIANS(G294))*SIN(RADIANS(E284))+COS(RADIANS(G294))*COS(RADIANS(E284))*COS(RADIANS(AE274))))&gt;90,0,$F$4*$F$5/E283^2*(SIN(RADIANS(G294))*SIN(RADIANS(E284))+COS(RADIANS(G294))*COS(RADIANS(E284))*COS(RADIANS(AE274))))</f>
        <v>#DIV/0!</v>
      </c>
      <c r="AF294" s="3" t="e">
        <f>IF(DEGREES(ACOS(SIN(RADIANS(G294))*SIN(RADIANS(E284))+COS(RADIANS(G294))*COS(RADIANS(E284))*COS(RADIANS(AF274))))&gt;90,0,$F$4*$F$5/E283^2*(SIN(RADIANS(G294))*SIN(RADIANS(E284))+COS(RADIANS(G294))*COS(RADIANS(E284))*COS(RADIANS(AF274))))</f>
        <v>#DIV/0!</v>
      </c>
      <c r="AG294" s="3" t="e">
        <f>IF(DEGREES(ACOS(SIN(RADIANS(G294))*SIN(RADIANS(E284))+COS(RADIANS(G294))*COS(RADIANS(E284))*COS(RADIANS(AG274))))&gt;90,0,$F$4*$F$5/E283^2*(SIN(RADIANS(G294))*SIN(RADIANS(E284))+COS(RADIANS(G294))*COS(RADIANS(E284))*COS(RADIANS(AG274))))</f>
        <v>#DIV/0!</v>
      </c>
      <c r="AH294" s="3" t="e">
        <f>IF(DEGREES(ACOS(SIN(RADIANS(G294))*SIN(RADIANS(E284))+COS(RADIANS(G294))*COS(RADIANS(E284))*COS(RADIANS(AH274))))&gt;90,0,$F$4*$F$5/E283^2*(SIN(RADIANS(G294))*SIN(RADIANS(E284))+COS(RADIANS(G294))*COS(RADIANS(E284))*COS(RADIANS(AH274))))</f>
        <v>#DIV/0!</v>
      </c>
      <c r="AI294" s="3" t="e">
        <f>IF(DEGREES(ACOS(SIN(RADIANS(G294))*SIN(RADIANS(E284))+COS(RADIANS(G294))*COS(RADIANS(E284))*COS(RADIANS(AI274))))&gt;90,0,$F$4*$F$5/E283^2*(SIN(RADIANS(G294))*SIN(RADIANS(E284))+COS(RADIANS(G294))*COS(RADIANS(E284))*COS(RADIANS(AI274))))</f>
        <v>#DIV/0!</v>
      </c>
      <c r="AJ294" s="3" t="e">
        <f>IF(DEGREES(ACOS(SIN(RADIANS(G294))*SIN(RADIANS(E284))+COS(RADIANS(G294))*COS(RADIANS(E284))*COS(RADIANS(AJ274))))&gt;90,0,$F$4*$F$5/E283^2*(SIN(RADIANS(G294))*SIN(RADIANS(E284))+COS(RADIANS(G294))*COS(RADIANS(E284))*COS(RADIANS(AJ274))))</f>
        <v>#DIV/0!</v>
      </c>
      <c r="AK294" s="3" t="e">
        <f>IF(DEGREES(ACOS(SIN(RADIANS(G294))*SIN(RADIANS(E284))+COS(RADIANS(G294))*COS(RADIANS(E284))*COS(RADIANS(AK274))))&gt;90,0,$F$4*$F$5/E283^2*(SIN(RADIANS(G294))*SIN(RADIANS(E284))+COS(RADIANS(G294))*COS(RADIANS(E284))*COS(RADIANS(AK274))))</f>
        <v>#DIV/0!</v>
      </c>
      <c r="AL294" s="3" t="e">
        <f>IF(DEGREES(ACOS(SIN(RADIANS(G294))*SIN(RADIANS(E284))+COS(RADIANS(G294))*COS(RADIANS(E284))*COS(RADIANS(AL274))))&gt;90,0,$F$4*$F$5/E283^2*(SIN(RADIANS(G294))*SIN(RADIANS(E284))+COS(RADIANS(G294))*COS(RADIANS(E284))*COS(RADIANS(AL274))))</f>
        <v>#DIV/0!</v>
      </c>
      <c r="AM294" s="3" t="e">
        <f>IF(DEGREES(ACOS(SIN(RADIANS(G294))*SIN(RADIANS(E284))+COS(RADIANS(G294))*COS(RADIANS(E284))*COS(RADIANS(AM274))))&gt;90,0,$F$4*$F$5/E283^2*(SIN(RADIANS(G294))*SIN(RADIANS(E284))+COS(RADIANS(G294))*COS(RADIANS(E284))*COS(RADIANS(AM274))))</f>
        <v>#DIV/0!</v>
      </c>
      <c r="AN294" s="3" t="e">
        <f>IF(DEGREES(ACOS(SIN(RADIANS(G294))*SIN(RADIANS(E284))+COS(RADIANS(G294))*COS(RADIANS(E284))*COS(RADIANS(AN274))))&gt;90,0,$F$4*$F$5/E283^2*(SIN(RADIANS(G294))*SIN(RADIANS(E284))+COS(RADIANS(G294))*COS(RADIANS(E284))*COS(RADIANS(AN274))))</f>
        <v>#DIV/0!</v>
      </c>
      <c r="AO294" s="3" t="e">
        <f>IF(DEGREES(ACOS(SIN(RADIANS(G294))*SIN(RADIANS(E284))+COS(RADIANS(G294))*COS(RADIANS(E284))*COS(RADIANS(AO274))))&gt;90,0,$F$4*$F$5/E283^2*(SIN(RADIANS(G294))*SIN(RADIANS(E284))+COS(RADIANS(G294))*COS(RADIANS(E284))*COS(RADIANS(AO274))))</f>
        <v>#DIV/0!</v>
      </c>
      <c r="AP294" s="3" t="e">
        <f>IF(DEGREES(ACOS(SIN(RADIANS(G294))*SIN(RADIANS(E284))+COS(RADIANS(G294))*COS(RADIANS(E284))*COS(RADIANS(AP274))))&gt;90,0,$F$4*$F$5/E283^2*(SIN(RADIANS(G294))*SIN(RADIANS(E284))+COS(RADIANS(G294))*COS(RADIANS(E284))*COS(RADIANS(AP274))))</f>
        <v>#DIV/0!</v>
      </c>
      <c r="AQ294" s="3" t="e">
        <f>IF(DEGREES(ACOS(SIN(RADIANS(G294))*SIN(RADIANS(E284))+COS(RADIANS(G294))*COS(RADIANS(E284))*COS(RADIANS(AQ274))))&gt;90,0,$F$4*$F$5/E283^2*(SIN(RADIANS(G294))*SIN(RADIANS(E284))+COS(RADIANS(G294))*COS(RADIANS(E284))*COS(RADIANS(AQ274))))</f>
        <v>#DIV/0!</v>
      </c>
      <c r="AR294" s="3" t="e">
        <f>IF(DEGREES(ACOS(SIN(RADIANS(G294))*SIN(RADIANS(E284))+COS(RADIANS(G294))*COS(RADIANS(E284))*COS(RADIANS(AR274))))&gt;90,0,$F$4*$F$5/E283^2*(SIN(RADIANS(G294))*SIN(RADIANS(E284))+COS(RADIANS(G294))*COS(RADIANS(E284))*COS(RADIANS(AR274))))</f>
        <v>#DIV/0!</v>
      </c>
    </row>
    <row r="295" spans="2:44" ht="15.75" customHeight="1" x14ac:dyDescent="0.2"/>
    <row r="296" spans="2:44" ht="15.75" customHeight="1" x14ac:dyDescent="0.2">
      <c r="H296" s="3" t="s">
        <v>771</v>
      </c>
      <c r="I296" s="3">
        <v>180</v>
      </c>
      <c r="J296" s="3">
        <v>170</v>
      </c>
      <c r="K296" s="3">
        <v>160</v>
      </c>
      <c r="L296" s="3">
        <v>150</v>
      </c>
      <c r="M296" s="3">
        <v>140</v>
      </c>
      <c r="N296" s="3">
        <v>130</v>
      </c>
      <c r="O296" s="3">
        <v>120</v>
      </c>
      <c r="P296" s="3">
        <v>110</v>
      </c>
      <c r="Q296" s="3">
        <v>100</v>
      </c>
      <c r="R296" s="3">
        <v>90</v>
      </c>
      <c r="S296" s="3">
        <v>80</v>
      </c>
      <c r="T296" s="3">
        <v>70</v>
      </c>
      <c r="U296" s="3">
        <v>60</v>
      </c>
      <c r="V296" s="3">
        <v>50</v>
      </c>
      <c r="W296" s="3">
        <v>40</v>
      </c>
      <c r="X296" s="3">
        <v>30</v>
      </c>
      <c r="Y296" s="3">
        <v>20</v>
      </c>
      <c r="Z296" s="3">
        <v>10</v>
      </c>
      <c r="AA296" s="3">
        <v>0</v>
      </c>
      <c r="AB296" s="3">
        <v>-10</v>
      </c>
      <c r="AC296" s="3">
        <v>-20</v>
      </c>
      <c r="AD296" s="3">
        <v>-30</v>
      </c>
      <c r="AE296" s="3">
        <v>-40</v>
      </c>
      <c r="AF296" s="3">
        <v>-50</v>
      </c>
      <c r="AG296" s="3">
        <v>-60</v>
      </c>
      <c r="AH296" s="3">
        <v>-70</v>
      </c>
      <c r="AI296" s="3">
        <v>-80</v>
      </c>
      <c r="AJ296" s="3">
        <v>-90</v>
      </c>
      <c r="AK296" s="3">
        <v>-100</v>
      </c>
      <c r="AL296" s="3">
        <v>-110</v>
      </c>
      <c r="AM296" s="3">
        <v>-120</v>
      </c>
      <c r="AN296" s="3">
        <v>-130</v>
      </c>
      <c r="AO296" s="3">
        <v>-140</v>
      </c>
      <c r="AP296" s="3">
        <v>-150</v>
      </c>
      <c r="AQ296" s="3">
        <v>-160</v>
      </c>
      <c r="AR296" s="3">
        <v>-170</v>
      </c>
    </row>
    <row r="297" spans="2:44" ht="15.75" customHeight="1" x14ac:dyDescent="0.2">
      <c r="H297" s="3" t="s">
        <v>782</v>
      </c>
      <c r="I297" s="3">
        <f>IF(ABS(I296-E309)&gt;180,IF(ABS(I296-E309)&gt;360,ABS(I296-E309)-360,360-ABS(I296-E309)),ABS(I296-E309))</f>
        <v>180</v>
      </c>
      <c r="J297" s="3">
        <f>IF(ABS(J296-E309)&gt;180,IF(ABS(J296-E309)&gt;360,ABS(J296-E309)-360,360-ABS(J296-E309)),ABS(J296-E309))</f>
        <v>170</v>
      </c>
      <c r="K297" s="3">
        <f>IF(ABS(K296-E309)&gt;180,IF(ABS(K296-E309)&gt;360,ABS(K296-E309)-360,360-ABS(K296-E309)),ABS(K296-E309))</f>
        <v>160</v>
      </c>
      <c r="L297" s="3">
        <f>IF(ABS(L296-E309)&gt;180,IF(ABS(L296-E309)&gt;360,ABS(L296-E309)-360,360-ABS(L296-E309)),ABS(L296-E309))</f>
        <v>150</v>
      </c>
      <c r="M297" s="3">
        <f>IF(ABS(M296-E309)&gt;180,IF(ABS(M296-E309)&gt;360,ABS(M296-E309)-360,360-ABS(M296-E309)),ABS(M296-E309))</f>
        <v>140</v>
      </c>
      <c r="N297" s="3">
        <f>IF(ABS(N296-E309)&gt;180,IF(ABS(N296-E309)&gt;360,ABS(N296-E309)-360,360-ABS(N296-E309)),ABS(N296-E309))</f>
        <v>130</v>
      </c>
      <c r="O297" s="3">
        <f>IF(ABS(O296-E309)&gt;180,IF(ABS(O296-E309)&gt;360,ABS(O296-E309)-360,360-ABS(O296-E309)),ABS(O296-E309))</f>
        <v>120</v>
      </c>
      <c r="P297" s="3">
        <f>IF(ABS(P296-E309)&gt;180,IF(ABS(P296-E309)&gt;360,ABS(P296-E309)-360,360-ABS(P296-E309)),ABS(P296-E309))</f>
        <v>110</v>
      </c>
      <c r="Q297" s="3">
        <f>IF(ABS(Q296-E309)&gt;180,IF(ABS(Q296-E309)&gt;360,ABS(Q296-E309)-360,360-ABS(Q296-E309)),ABS(Q296-E309))</f>
        <v>100</v>
      </c>
      <c r="R297" s="3">
        <f>IF(ABS(R296-E309)&gt;180,IF(ABS(R296-E309)&gt;360,ABS(R296-E309)-360,360-ABS(R296-E309)),ABS(R296-E309))</f>
        <v>90</v>
      </c>
      <c r="S297" s="3">
        <f>IF(ABS(S296-E309)&gt;180,IF(ABS(S296-E309)&gt;360,ABS(S296-E309)-360,360-ABS(S296-E309)),ABS(S296-E309))</f>
        <v>80</v>
      </c>
      <c r="T297" s="3">
        <f>IF(ABS(T296-E309)&gt;180,IF(ABS(T296-E309)&gt;360,ABS(T296-E309)-360,360-ABS(T296-E309)),ABS(T296-E309))</f>
        <v>70</v>
      </c>
      <c r="U297" s="3">
        <f>IF(ABS(U296-E309)&gt;180,IF(ABS(U296-E309)&gt;360,ABS(U296-E309)-360,360-ABS(U296-E309)),ABS(U296-E309))</f>
        <v>60</v>
      </c>
      <c r="V297" s="3">
        <f>IF(ABS(V296-E309)&gt;180,IF(ABS(V296-E309)&gt;360,ABS(V296-E309)-360,360-ABS(V296-E309)),ABS(V296-E309))</f>
        <v>50</v>
      </c>
      <c r="W297" s="3">
        <f>IF(ABS(W296-E309)&gt;180,IF(ABS(W296-E309)&gt;360,ABS(W296-E309)-360,360-ABS(W296-E309)),ABS(W296-E309))</f>
        <v>40</v>
      </c>
      <c r="X297" s="3">
        <f>IF(ABS(X296-E309)&gt;180,IF(ABS(X296-E309)&gt;360,ABS(X296-E309)-360,360-ABS(X296-E309)),ABS(X296-E309))</f>
        <v>30</v>
      </c>
      <c r="Y297" s="3">
        <f>IF(ABS(Y296-E309)&gt;180,IF(ABS(Y296-E309)&gt;360,ABS(Y296-E309)-360,360-ABS(Y296-E309)),ABS(Y296-E309))</f>
        <v>20</v>
      </c>
      <c r="Z297" s="3">
        <f>IF(ABS(Z296-E309)&gt;180,IF(ABS(Z296-E309)&gt;360,ABS(Z296-E309)-360,360-ABS(Z296-E309)),ABS(Z296-E309))</f>
        <v>10</v>
      </c>
      <c r="AA297" s="3">
        <f>IF(ABS(AA296-E309)&gt;180,IF(ABS(AA296-E309)&gt;360,ABS(AA296-E309)-360,360-ABS(AA296-E309)),ABS(AA296-E309))</f>
        <v>0</v>
      </c>
      <c r="AB297" s="3">
        <f>IF(ABS(AB296-E309)&gt;180,IF(ABS(AB296-E309)&gt;360,ABS(AB296-E309)-360,360-ABS(AB296-E309)),ABS(AB296-E309))</f>
        <v>10</v>
      </c>
      <c r="AC297" s="3">
        <f>IF(ABS(AC296-E309)&gt;180,IF(ABS(AC296-E309)&gt;360,ABS(AC296-E309)-360,360-ABS(AC296-E309)),ABS(AC296-E309))</f>
        <v>20</v>
      </c>
      <c r="AD297" s="3">
        <f>IF(ABS(AD296-E309)&gt;180,IF(ABS(AD296-E309)&gt;360,ABS(AD296-E309)-360,360-ABS(AD296-E309)),ABS(AD296-E309))</f>
        <v>30</v>
      </c>
      <c r="AE297" s="3">
        <f>IF(ABS(AE296-E309)&gt;180,IF(ABS(AE296-E309)&gt;360,ABS(AE296-E309)-360,360-ABS(AE296-E309)),ABS(AE296-E309))</f>
        <v>40</v>
      </c>
      <c r="AF297" s="3">
        <f>IF(ABS(AF296-E309)&gt;180,IF(ABS(AF296-E309)&gt;360,ABS(AF296-E309)-360,360-ABS(AF296-E309)),ABS(AF296-E309))</f>
        <v>50</v>
      </c>
      <c r="AG297" s="3">
        <f>IF(ABS(AG296-E309)&gt;180,IF(ABS(AG296-E309)&gt;360,ABS(AG296-E309)-360,360-ABS(AG296-E309)),ABS(AG296-E309))</f>
        <v>60</v>
      </c>
      <c r="AH297" s="3">
        <f>IF(ABS(AH296-E309)&gt;180,IF(ABS(AH296-E309)&gt;360,ABS(AH296-E309)-360,360-ABS(AH296-E309)),ABS(AH296-E309))</f>
        <v>70</v>
      </c>
      <c r="AI297" s="3">
        <f>IF(ABS(AI296-E309)&gt;180,IF(ABS(AI296-E309)&gt;360,ABS(AI296-E309)-360,360-ABS(AI296-E309)),ABS(AI296-E309))</f>
        <v>80</v>
      </c>
      <c r="AJ297" s="3">
        <f>IF(ABS(AJ296-E309)&gt;180,IF(ABS(AJ296-E309)&gt;360,ABS(AJ296-E309)-360,360-ABS(AJ296-E309)),ABS(AJ296-E309))</f>
        <v>90</v>
      </c>
      <c r="AK297" s="3">
        <f>IF(ABS(AK296-E309)&gt;180,IF(ABS(AK296-E309)&gt;360,ABS(AK296-E309)-360,360-ABS(AK296-E309)),ABS(AK296-E309))</f>
        <v>100</v>
      </c>
      <c r="AL297" s="3">
        <f>IF(ABS(AL296-E309)&gt;180,IF(ABS(AL296-E309)&gt;360,ABS(AL296-E309)-360,360-ABS(AL296-E309)),ABS(AL296-E309))</f>
        <v>110</v>
      </c>
      <c r="AM297" s="3">
        <f>IF(ABS(AM296-E309)&gt;180,IF(ABS(AM296-E309)&gt;360,ABS(AM296-E309)-360,360-ABS(AM296-E309)),ABS(AM296-E309))</f>
        <v>120</v>
      </c>
      <c r="AN297" s="3">
        <f>IF(ABS(AN296-E309)&gt;180,IF(ABS(AN296-E309)&gt;360,ABS(AN296-E309)-360,360-ABS(AN296-E309)),ABS(AN296-E309))</f>
        <v>130</v>
      </c>
      <c r="AO297" s="3">
        <f>IF(ABS(AO296-E309)&gt;180,IF(ABS(AO296-E309)&gt;360,ABS(AO296-E309)-360,360-ABS(AO296-E309)),ABS(AO296-E309))</f>
        <v>140</v>
      </c>
      <c r="AP297" s="3">
        <f>IF(ABS(AP296-E309)&gt;180,IF(ABS(AP296-E309)&gt;360,ABS(AP296-E309)-360,360-ABS(AP296-E309)),ABS(AP296-E309))</f>
        <v>150</v>
      </c>
      <c r="AQ297" s="3">
        <f>IF(ABS(AQ296-E309)&gt;180,IF(ABS(AQ296-E309)&gt;360,ABS(AQ296-E309)-360,360-ABS(AQ296-E309)),ABS(AQ296-E309))</f>
        <v>160</v>
      </c>
      <c r="AR297" s="3">
        <f>IF(ABS(AR296-E309)&gt;180,IF(ABS(AR296-E309)&gt;360,ABS(AR296-E309)-360,360-ABS(AR296-E309)),ABS(AR296-E309))</f>
        <v>170</v>
      </c>
    </row>
    <row r="298" spans="2:44" ht="15.75" customHeight="1" x14ac:dyDescent="0.2">
      <c r="G298" s="3" t="s">
        <v>736</v>
      </c>
    </row>
    <row r="299" spans="2:44" ht="15.75" customHeight="1" x14ac:dyDescent="0.2">
      <c r="B299" s="3" t="s">
        <v>791</v>
      </c>
      <c r="E299" s="3">
        <v>110</v>
      </c>
      <c r="G299" s="3">
        <v>90</v>
      </c>
      <c r="I299" s="3" t="e">
        <f>IF(DEGREES(ACOS(SIN(RADIANS(G299))*SIN(RADIANS(E307))+COS(RADIANS(G299))*COS(RADIANS(E307))*COS(RADIANS(I297))))&gt;90,0,$F$4*$F$5/E306^2*(SIN(RADIANS(G299))*SIN(RADIANS(E307))+COS(RADIANS(G299))*COS(RADIANS(E307))*COS(RADIANS(I297))))</f>
        <v>#DIV/0!</v>
      </c>
      <c r="J299" s="3" t="e">
        <f>IF(DEGREES(ACOS(SIN(RADIANS(G299))*SIN(RADIANS(E307))+COS(RADIANS(G299))*COS(RADIANS(E307))*COS(RADIANS(J297))))&gt;90,0,$F$4*$F$5/E306^2*(SIN(RADIANS(G299))*SIN(RADIANS(E307))+COS(RADIANS(G299))*COS(RADIANS(E307))*COS(RADIANS(J297))))</f>
        <v>#DIV/0!</v>
      </c>
      <c r="K299" s="3" t="e">
        <f>IF(DEGREES(ACOS(SIN(RADIANS(G299))*SIN(RADIANS(E307))+COS(RADIANS(G299))*COS(RADIANS(E307))*COS(RADIANS(K297))))&gt;90,0,$F$4*$F$5/E306^2*(SIN(RADIANS(G299))*SIN(RADIANS(E307))+COS(RADIANS(G299))*COS(RADIANS(E307))*COS(RADIANS(K297))))</f>
        <v>#DIV/0!</v>
      </c>
      <c r="L299" s="3" t="e">
        <f>IF(DEGREES(ACOS(SIN(RADIANS(G299))*SIN(RADIANS(E307))+COS(RADIANS(G299))*COS(RADIANS(E307))*COS(RADIANS(L297))))&gt;90,0,$F$4*$F$5/E306^2*(SIN(RADIANS(G299))*SIN(RADIANS(E307))+COS(RADIANS(G299))*COS(RADIANS(E307))*COS(RADIANS(L297))))</f>
        <v>#DIV/0!</v>
      </c>
      <c r="M299" s="3" t="e">
        <f>IF(DEGREES(ACOS(SIN(RADIANS(G299))*SIN(RADIANS(E307))+COS(RADIANS(G299))*COS(RADIANS(E307))*COS(RADIANS(M297))))&gt;90,0,$F$4*$F$5/E306^2*(SIN(RADIANS(G299))*SIN(RADIANS(E307))+COS(RADIANS(G299))*COS(RADIANS(E307))*COS(RADIANS(M297))))</f>
        <v>#DIV/0!</v>
      </c>
      <c r="N299" s="3" t="e">
        <f>IF(DEGREES(ACOS(SIN(RADIANS(G299))*SIN(RADIANS(E307))+COS(RADIANS(G299))*COS(RADIANS(E307))*COS(RADIANS(N297))))&gt;90,0,$F$4*$F$5/E306^2*(SIN(RADIANS(G299))*SIN(RADIANS(E307))+COS(RADIANS(G299))*COS(RADIANS(E307))*COS(RADIANS(N297))))</f>
        <v>#DIV/0!</v>
      </c>
      <c r="O299" s="3" t="e">
        <f>IF(DEGREES(ACOS(SIN(RADIANS(G299))*SIN(RADIANS(E307))+COS(RADIANS(G299))*COS(RADIANS(E307))*COS(RADIANS(O297))))&gt;90,0,$F$4*$F$5/E306^2*(SIN(RADIANS(G299))*SIN(RADIANS(E307))+COS(RADIANS(G299))*COS(RADIANS(E307))*COS(RADIANS(O297))))</f>
        <v>#DIV/0!</v>
      </c>
      <c r="P299" s="3" t="e">
        <f>IF(DEGREES(ACOS(SIN(RADIANS(G299))*SIN(RADIANS(E307))+COS(RADIANS(G299))*COS(RADIANS(E307))*COS(RADIANS(P297))))&gt;90,0,$F$4*$F$5/E306^2*(SIN(RADIANS(G299))*SIN(RADIANS(E307))+COS(RADIANS(G299))*COS(RADIANS(E307))*COS(RADIANS(P297))))</f>
        <v>#DIV/0!</v>
      </c>
      <c r="Q299" s="3" t="e">
        <f>IF(DEGREES(ACOS(SIN(RADIANS(G299))*SIN(RADIANS(E307))+COS(RADIANS(G299))*COS(RADIANS(E307))*COS(RADIANS(Q297))))&gt;90,0,$F$4*$F$5/E306^2*(SIN(RADIANS(G299))*SIN(RADIANS(E307))+COS(RADIANS(G299))*COS(RADIANS(E307))*COS(RADIANS(Q297))))</f>
        <v>#DIV/0!</v>
      </c>
      <c r="R299" s="3" t="e">
        <f>IF(DEGREES(ACOS(SIN(RADIANS(G299))*SIN(RADIANS(E307))+COS(RADIANS(G299))*COS(RADIANS(E307))*COS(RADIANS(R297))))&gt;90,0,$F$4*$F$5/E306^2*(SIN(RADIANS(G299))*SIN(RADIANS(E307))+COS(RADIANS(G299))*COS(RADIANS(E307))*COS(RADIANS(R297))))</f>
        <v>#DIV/0!</v>
      </c>
      <c r="S299" s="3" t="e">
        <f>IF(DEGREES(ACOS(SIN(RADIANS(G299))*SIN(RADIANS(E307))+COS(RADIANS(G299))*COS(RADIANS(E307))*COS(RADIANS(S297))))&gt;90,0,$F$4*$F$5/E306^2*(SIN(RADIANS(G299))*SIN(RADIANS(E307))+COS(RADIANS(G299))*COS(RADIANS(E307))*COS(RADIANS(S297))))</f>
        <v>#DIV/0!</v>
      </c>
      <c r="T299" s="3" t="e">
        <f>IF(DEGREES(ACOS(SIN(RADIANS(G299))*SIN(RADIANS(E307))+COS(RADIANS(G299))*COS(RADIANS(E307))*COS(RADIANS(T297))))&gt;90,0,$F$4*$F$5/E306^2*(SIN(RADIANS(G299))*SIN(RADIANS(E307))+COS(RADIANS(G299))*COS(RADIANS(E307))*COS(RADIANS(T297))))</f>
        <v>#DIV/0!</v>
      </c>
      <c r="U299" s="3" t="e">
        <f>IF(DEGREES(ACOS(SIN(RADIANS(G299))*SIN(RADIANS(E307))+COS(RADIANS(G299))*COS(RADIANS(E307))*COS(RADIANS(U297))))&gt;90,0,$F$4*$F$5/E306^2*(SIN(RADIANS(G299))*SIN(RADIANS(E307))+COS(RADIANS(G299))*COS(RADIANS(E307))*COS(RADIANS(U297))))</f>
        <v>#DIV/0!</v>
      </c>
      <c r="V299" s="3" t="e">
        <f>IF(DEGREES(ACOS(SIN(RADIANS(G299))*SIN(RADIANS(E307))+COS(RADIANS(G299))*COS(RADIANS(E307))*COS(RADIANS(V297))))&gt;90,0,$F$4*$F$5/E306^2*(SIN(RADIANS(G299))*SIN(RADIANS(E307))+COS(RADIANS(G299))*COS(RADIANS(E307))*COS(RADIANS(V297))))</f>
        <v>#DIV/0!</v>
      </c>
      <c r="W299" s="3" t="e">
        <f>IF(DEGREES(ACOS(SIN(RADIANS(G299))*SIN(RADIANS(E307))+COS(RADIANS(G299))*COS(RADIANS(E307))*COS(RADIANS(W297))))&gt;90,0,$F$4*$F$5/E306^2*(SIN(RADIANS(G299))*SIN(RADIANS(E307))+COS(RADIANS(G299))*COS(RADIANS(E307))*COS(RADIANS(W297))))</f>
        <v>#DIV/0!</v>
      </c>
      <c r="X299" s="3" t="e">
        <f>IF(DEGREES(ACOS(SIN(RADIANS(G299))*SIN(RADIANS(E307))+COS(RADIANS(G299))*COS(RADIANS(E307))*COS(RADIANS(X297))))&gt;90,0,$F$4*$F$5/E306^2*(SIN(RADIANS(G299))*SIN(RADIANS(E307))+COS(RADIANS(G299))*COS(RADIANS(E307))*COS(RADIANS(X297))))</f>
        <v>#DIV/0!</v>
      </c>
      <c r="Y299" s="3" t="e">
        <f>IF(DEGREES(ACOS(SIN(RADIANS(G299))*SIN(RADIANS(E307))+COS(RADIANS(G299))*COS(RADIANS(E307))*COS(RADIANS(Y297))))&gt;90,0,$F$4*$F$5/E306^2*(SIN(RADIANS(G299))*SIN(RADIANS(E307))+COS(RADIANS(G299))*COS(RADIANS(E307))*COS(RADIANS(Y297))))</f>
        <v>#DIV/0!</v>
      </c>
      <c r="Z299" s="3" t="e">
        <f>IF(DEGREES(ACOS(SIN(RADIANS(G299))*SIN(RADIANS(E307))+COS(RADIANS(G299))*COS(RADIANS(E307))*COS(RADIANS(Z297))))&gt;90,0,$F$4*$F$5/E306^2*(SIN(RADIANS(G299))*SIN(RADIANS(E307))+COS(RADIANS(G299))*COS(RADIANS(E307))*COS(RADIANS(Z297))))</f>
        <v>#DIV/0!</v>
      </c>
      <c r="AA299" s="3" t="e">
        <f>IF(DEGREES(ACOS(SIN(RADIANS(G299))*SIN(RADIANS(E307))+COS(RADIANS(G299))*COS(RADIANS(E307))*COS(RADIANS(AA297))))&gt;90,0,$F$4*$F$5/E306^2*(SIN(RADIANS(G299))*SIN(RADIANS(E307))+COS(RADIANS(G299))*COS(RADIANS(E307))*COS(RADIANS(AA297))))</f>
        <v>#DIV/0!</v>
      </c>
      <c r="AB299" s="3" t="e">
        <f>IF(DEGREES(ACOS(SIN(RADIANS(G299))*SIN(RADIANS(E307))+COS(RADIANS(G299))*COS(RADIANS(E307))*COS(RADIANS(AB297))))&gt;90,0,$F$4*$F$5/E306^2*(SIN(RADIANS(G299))*SIN(RADIANS(E307))+COS(RADIANS(G299))*COS(RADIANS(E307))*COS(RADIANS(AB297))))</f>
        <v>#DIV/0!</v>
      </c>
      <c r="AC299" s="3" t="e">
        <f>IF(DEGREES(ACOS(SIN(RADIANS(G299))*SIN(RADIANS(E307))+COS(RADIANS(G299))*COS(RADIANS(E307))*COS(RADIANS(AC297))))&gt;90,0,$F$4*$F$5/E306^2*(SIN(RADIANS(G299))*SIN(RADIANS(E307))+COS(RADIANS(G299))*COS(RADIANS(E307))*COS(RADIANS(AC297))))</f>
        <v>#DIV/0!</v>
      </c>
      <c r="AD299" s="3" t="e">
        <f>IF(DEGREES(ACOS(SIN(RADIANS(G299))*SIN(RADIANS(E307))+COS(RADIANS(G299))*COS(RADIANS(E307))*COS(RADIANS(AD297))))&gt;90,0,$F$4*$F$5/E306^2*(SIN(RADIANS(G299))*SIN(RADIANS(E307))+COS(RADIANS(G299))*COS(RADIANS(E307))*COS(RADIANS(AD297))))</f>
        <v>#DIV/0!</v>
      </c>
      <c r="AE299" s="3" t="e">
        <f>IF(DEGREES(ACOS(SIN(RADIANS(G299))*SIN(RADIANS(E307))+COS(RADIANS(G299))*COS(RADIANS(E307))*COS(RADIANS(AE297))))&gt;90,0,$F$4*$F$5/E306^2*(SIN(RADIANS(G299))*SIN(RADIANS(E307))+COS(RADIANS(G299))*COS(RADIANS(E307))*COS(RADIANS(AE297))))</f>
        <v>#DIV/0!</v>
      </c>
      <c r="AF299" s="3" t="e">
        <f>IF(DEGREES(ACOS(SIN(RADIANS(G299))*SIN(RADIANS(E307))+COS(RADIANS(G299))*COS(RADIANS(E307))*COS(RADIANS(AF297))))&gt;90,0,$F$4*$F$5/E306^2*(SIN(RADIANS(G299))*SIN(RADIANS(E307))+COS(RADIANS(G299))*COS(RADIANS(E307))*COS(RADIANS(AF297))))</f>
        <v>#DIV/0!</v>
      </c>
      <c r="AG299" s="3" t="e">
        <f>IF(DEGREES(ACOS(SIN(RADIANS(G299))*SIN(RADIANS(E307))+COS(RADIANS(G299))*COS(RADIANS(E307))*COS(RADIANS(AG297))))&gt;90,0,$F$4*$F$5/E306^2*(SIN(RADIANS(G299))*SIN(RADIANS(E307))+COS(RADIANS(G299))*COS(RADIANS(E307))*COS(RADIANS(AG297))))</f>
        <v>#DIV/0!</v>
      </c>
      <c r="AH299" s="3" t="e">
        <f>IF(DEGREES(ACOS(SIN(RADIANS(G299))*SIN(RADIANS(E307))+COS(RADIANS(G299))*COS(RADIANS(E307))*COS(RADIANS(AH297))))&gt;90,0,$F$4*$F$5/E306^2*(SIN(RADIANS(G299))*SIN(RADIANS(E307))+COS(RADIANS(G299))*COS(RADIANS(E307))*COS(RADIANS(AH297))))</f>
        <v>#DIV/0!</v>
      </c>
      <c r="AI299" s="3" t="e">
        <f>IF(DEGREES(ACOS(SIN(RADIANS(G299))*SIN(RADIANS(E307))+COS(RADIANS(G299))*COS(RADIANS(E307))*COS(RADIANS(AI297))))&gt;90,0,$F$4*$F$5/E306^2*(SIN(RADIANS(G299))*SIN(RADIANS(E307))+COS(RADIANS(G299))*COS(RADIANS(E307))*COS(RADIANS(AI297))))</f>
        <v>#DIV/0!</v>
      </c>
      <c r="AJ299" s="3" t="e">
        <f>IF(DEGREES(ACOS(SIN(RADIANS(G299))*SIN(RADIANS(E307))+COS(RADIANS(G299))*COS(RADIANS(E307))*COS(RADIANS(AJ297))))&gt;90,0,$F$4*$F$5/E306^2*(SIN(RADIANS(G299))*SIN(RADIANS(E307))+COS(RADIANS(G299))*COS(RADIANS(E307))*COS(RADIANS(AJ297))))</f>
        <v>#DIV/0!</v>
      </c>
      <c r="AK299" s="3" t="e">
        <f>IF(DEGREES(ACOS(SIN(RADIANS(G299))*SIN(RADIANS(E307))+COS(RADIANS(G299))*COS(RADIANS(E307))*COS(RADIANS(AK297))))&gt;90,0,$F$4*$F$5/E306^2*(SIN(RADIANS(G299))*SIN(RADIANS(E307))+COS(RADIANS(G299))*COS(RADIANS(E307))*COS(RADIANS(AK297))))</f>
        <v>#DIV/0!</v>
      </c>
      <c r="AL299" s="3" t="e">
        <f>IF(DEGREES(ACOS(SIN(RADIANS(G299))*SIN(RADIANS(E307))+COS(RADIANS(G299))*COS(RADIANS(E307))*COS(RADIANS(AL297))))&gt;90,0,$F$4*$F$5/E306^2*(SIN(RADIANS(G299))*SIN(RADIANS(E307))+COS(RADIANS(G299))*COS(RADIANS(E307))*COS(RADIANS(AL297))))</f>
        <v>#DIV/0!</v>
      </c>
      <c r="AM299" s="3" t="e">
        <f>IF(DEGREES(ACOS(SIN(RADIANS(G299))*SIN(RADIANS(E307))+COS(RADIANS(G299))*COS(RADIANS(E307))*COS(RADIANS(AM297))))&gt;90,0,$F$4*$F$5/E306^2*(SIN(RADIANS(G299))*SIN(RADIANS(E307))+COS(RADIANS(G299))*COS(RADIANS(E307))*COS(RADIANS(AM297))))</f>
        <v>#DIV/0!</v>
      </c>
      <c r="AN299" s="3" t="e">
        <f>IF(DEGREES(ACOS(SIN(RADIANS(G299))*SIN(RADIANS(E307))+COS(RADIANS(G299))*COS(RADIANS(E307))*COS(RADIANS(AN297))))&gt;90,0,$F$4*$F$5/E306^2*(SIN(RADIANS(G299))*SIN(RADIANS(E307))+COS(RADIANS(G299))*COS(RADIANS(E307))*COS(RADIANS(AN297))))</f>
        <v>#DIV/0!</v>
      </c>
      <c r="AO299" s="3" t="e">
        <f>IF(DEGREES(ACOS(SIN(RADIANS(G299))*SIN(RADIANS(E307))+COS(RADIANS(G299))*COS(RADIANS(E307))*COS(RADIANS(AO297))))&gt;90,0,$F$4*$F$5/E306^2*(SIN(RADIANS(G299))*SIN(RADIANS(E307))+COS(RADIANS(G299))*COS(RADIANS(E307))*COS(RADIANS(AO297))))</f>
        <v>#DIV/0!</v>
      </c>
      <c r="AP299" s="3" t="e">
        <f>IF(DEGREES(ACOS(SIN(RADIANS(G299))*SIN(RADIANS(E307))+COS(RADIANS(G299))*COS(RADIANS(E307))*COS(RADIANS(AP297))))&gt;90,0,$F$4*$F$5/E306^2*(SIN(RADIANS(G299))*SIN(RADIANS(E307))+COS(RADIANS(G299))*COS(RADIANS(E307))*COS(RADIANS(AP297))))</f>
        <v>#DIV/0!</v>
      </c>
      <c r="AQ299" s="3" t="e">
        <f>IF(DEGREES(ACOS(SIN(RADIANS(G299))*SIN(RADIANS(E307))+COS(RADIANS(G299))*COS(RADIANS(E307))*COS(RADIANS(AQ297))))&gt;90,0,$F$4*$F$5/E306^2*(SIN(RADIANS(G299))*SIN(RADIANS(E307))+COS(RADIANS(G299))*COS(RADIANS(E307))*COS(RADIANS(AQ297))))</f>
        <v>#DIV/0!</v>
      </c>
      <c r="AR299" s="3" t="e">
        <f>IF(DEGREES(ACOS(SIN(RADIANS(G299))*SIN(RADIANS(E307))+COS(RADIANS(G299))*COS(RADIANS(E307))*COS(RADIANS(AR297))))&gt;90,0,$F$4*$F$5/E306^2*(SIN(RADIANS(G299))*SIN(RADIANS(E307))+COS(RADIANS(G299))*COS(RADIANS(E307))*COS(RADIANS(AR297))))</f>
        <v>#DIV/0!</v>
      </c>
    </row>
    <row r="300" spans="2:44" ht="15.75" customHeight="1" x14ac:dyDescent="0.2">
      <c r="B300" s="3" t="s">
        <v>728</v>
      </c>
      <c r="E300" s="3">
        <f t="array" ref="E300">INDEX($D$1751:$AM$1751,0,MATCH(E299-IF(E299&lt;360,0,360),$D$1700:$AM$1700,0))+IF(E299&gt;350,360,0)</f>
        <v>110</v>
      </c>
      <c r="G300" s="3">
        <v>80</v>
      </c>
      <c r="I300" s="3">
        <f>IF(DEGREES(ACOS(SIN(RADIANS(G300))*SIN(RADIANS(E307))+COS(RADIANS(G300))*COS(RADIANS(E307))*COS(RADIANS(I297))))&gt;90,0,$F$4*$F$5/E306^2*(SIN(RADIANS(G300))*SIN(RADIANS(E307))+COS(RADIANS(G300))*COS(RADIANS(E307))*COS(RADIANS(I297))))</f>
        <v>0</v>
      </c>
      <c r="J300" s="3">
        <f>IF(DEGREES(ACOS(SIN(RADIANS(G300))*SIN(RADIANS(E307))+COS(RADIANS(G300))*COS(RADIANS(E307))*COS(RADIANS(J297))))&gt;90,0,$F$4*$F$5/E306^2*(SIN(RADIANS(G300))*SIN(RADIANS(E307))+COS(RADIANS(G300))*COS(RADIANS(E307))*COS(RADIANS(J297))))</f>
        <v>0</v>
      </c>
      <c r="K300" s="3">
        <f>IF(DEGREES(ACOS(SIN(RADIANS(G300))*SIN(RADIANS(E307))+COS(RADIANS(G300))*COS(RADIANS(E307))*COS(RADIANS(K297))))&gt;90,0,$F$4*$F$5/E306^2*(SIN(RADIANS(G300))*SIN(RADIANS(E307))+COS(RADIANS(G300))*COS(RADIANS(E307))*COS(RADIANS(K297))))</f>
        <v>0</v>
      </c>
      <c r="L300" s="3">
        <f>IF(DEGREES(ACOS(SIN(RADIANS(G300))*SIN(RADIANS(E307))+COS(RADIANS(G300))*COS(RADIANS(E307))*COS(RADIANS(L297))))&gt;90,0,$F$4*$F$5/E306^2*(SIN(RADIANS(G300))*SIN(RADIANS(E307))+COS(RADIANS(G300))*COS(RADIANS(E307))*COS(RADIANS(L297))))</f>
        <v>0</v>
      </c>
      <c r="M300" s="3">
        <f>IF(DEGREES(ACOS(SIN(RADIANS(G300))*SIN(RADIANS(E307))+COS(RADIANS(G300))*COS(RADIANS(E307))*COS(RADIANS(M297))))&gt;90,0,$F$4*$F$5/E306^2*(SIN(RADIANS(G300))*SIN(RADIANS(E307))+COS(RADIANS(G300))*COS(RADIANS(E307))*COS(RADIANS(M297))))</f>
        <v>0</v>
      </c>
      <c r="N300" s="3">
        <f>IF(DEGREES(ACOS(SIN(RADIANS(G300))*SIN(RADIANS(E307))+COS(RADIANS(G300))*COS(RADIANS(E307))*COS(RADIANS(N297))))&gt;90,0,$F$4*$F$5/E306^2*(SIN(RADIANS(G300))*SIN(RADIANS(E307))+COS(RADIANS(G300))*COS(RADIANS(E307))*COS(RADIANS(N297))))</f>
        <v>0</v>
      </c>
      <c r="O300" s="3">
        <f>IF(DEGREES(ACOS(SIN(RADIANS(G300))*SIN(RADIANS(E307))+COS(RADIANS(G300))*COS(RADIANS(E307))*COS(RADIANS(O297))))&gt;90,0,$F$4*$F$5/E306^2*(SIN(RADIANS(G300))*SIN(RADIANS(E307))+COS(RADIANS(G300))*COS(RADIANS(E307))*COS(RADIANS(O297))))</f>
        <v>0</v>
      </c>
      <c r="P300" s="3">
        <f>IF(DEGREES(ACOS(SIN(RADIANS(G300))*SIN(RADIANS(E307))+COS(RADIANS(G300))*COS(RADIANS(E307))*COS(RADIANS(P297))))&gt;90,0,$F$4*$F$5/E306^2*(SIN(RADIANS(G300))*SIN(RADIANS(E307))+COS(RADIANS(G300))*COS(RADIANS(E307))*COS(RADIANS(P297))))</f>
        <v>0</v>
      </c>
      <c r="Q300" s="3">
        <f>IF(DEGREES(ACOS(SIN(RADIANS(G300))*SIN(RADIANS(E307))+COS(RADIANS(G300))*COS(RADIANS(E307))*COS(RADIANS(Q297))))&gt;90,0,$F$4*$F$5/E306^2*(SIN(RADIANS(G300))*SIN(RADIANS(E307))+COS(RADIANS(G300))*COS(RADIANS(E307))*COS(RADIANS(Q297))))</f>
        <v>0</v>
      </c>
      <c r="R300" s="3" t="e">
        <f>IF(DEGREES(ACOS(SIN(RADIANS(G300))*SIN(RADIANS(E307))+COS(RADIANS(G300))*COS(RADIANS(E307))*COS(RADIANS(R297))))&gt;90,0,$F$4*$F$5/E306^2*(SIN(RADIANS(G300))*SIN(RADIANS(E307))+COS(RADIANS(G300))*COS(RADIANS(E307))*COS(RADIANS(R297))))</f>
        <v>#DIV/0!</v>
      </c>
      <c r="S300" s="3" t="e">
        <f>IF(DEGREES(ACOS(SIN(RADIANS(G300))*SIN(RADIANS(E307))+COS(RADIANS(G300))*COS(RADIANS(E307))*COS(RADIANS(S297))))&gt;90,0,$F$4*$F$5/E306^2*(SIN(RADIANS(G300))*SIN(RADIANS(E307))+COS(RADIANS(G300))*COS(RADIANS(E307))*COS(RADIANS(S297))))</f>
        <v>#DIV/0!</v>
      </c>
      <c r="T300" s="3" t="e">
        <f>IF(DEGREES(ACOS(SIN(RADIANS(G300))*SIN(RADIANS(E307))+COS(RADIANS(G300))*COS(RADIANS(E307))*COS(RADIANS(T297))))&gt;90,0,$F$4*$F$5/E306^2*(SIN(RADIANS(G300))*SIN(RADIANS(E307))+COS(RADIANS(G300))*COS(RADIANS(E307))*COS(RADIANS(T297))))</f>
        <v>#DIV/0!</v>
      </c>
      <c r="U300" s="3" t="e">
        <f>IF(DEGREES(ACOS(SIN(RADIANS(G300))*SIN(RADIANS(E307))+COS(RADIANS(G300))*COS(RADIANS(E307))*COS(RADIANS(U297))))&gt;90,0,$F$4*$F$5/E306^2*(SIN(RADIANS(G300))*SIN(RADIANS(E307))+COS(RADIANS(G300))*COS(RADIANS(E307))*COS(RADIANS(U297))))</f>
        <v>#DIV/0!</v>
      </c>
      <c r="V300" s="3" t="e">
        <f>IF(DEGREES(ACOS(SIN(RADIANS(G300))*SIN(RADIANS(E307))+COS(RADIANS(G300))*COS(RADIANS(E307))*COS(RADIANS(V297))))&gt;90,0,$F$4*$F$5/E306^2*(SIN(RADIANS(G300))*SIN(RADIANS(E307))+COS(RADIANS(G300))*COS(RADIANS(E307))*COS(RADIANS(V297))))</f>
        <v>#DIV/0!</v>
      </c>
      <c r="W300" s="3" t="e">
        <f>IF(DEGREES(ACOS(SIN(RADIANS(G300))*SIN(RADIANS(E307))+COS(RADIANS(G300))*COS(RADIANS(E307))*COS(RADIANS(W297))))&gt;90,0,$F$4*$F$5/E306^2*(SIN(RADIANS(G300))*SIN(RADIANS(E307))+COS(RADIANS(G300))*COS(RADIANS(E307))*COS(RADIANS(W297))))</f>
        <v>#DIV/0!</v>
      </c>
      <c r="X300" s="3" t="e">
        <f>IF(DEGREES(ACOS(SIN(RADIANS(G300))*SIN(RADIANS(E307))+COS(RADIANS(G300))*COS(RADIANS(E307))*COS(RADIANS(X297))))&gt;90,0,$F$4*$F$5/E306^2*(SIN(RADIANS(G300))*SIN(RADIANS(E307))+COS(RADIANS(G300))*COS(RADIANS(E307))*COS(RADIANS(X297))))</f>
        <v>#DIV/0!</v>
      </c>
      <c r="Y300" s="3" t="e">
        <f>IF(DEGREES(ACOS(SIN(RADIANS(G300))*SIN(RADIANS(E307))+COS(RADIANS(G300))*COS(RADIANS(E307))*COS(RADIANS(Y297))))&gt;90,0,$F$4*$F$5/E306^2*(SIN(RADIANS(G300))*SIN(RADIANS(E307))+COS(RADIANS(G300))*COS(RADIANS(E307))*COS(RADIANS(Y297))))</f>
        <v>#DIV/0!</v>
      </c>
      <c r="Z300" s="3" t="e">
        <f>IF(DEGREES(ACOS(SIN(RADIANS(G300))*SIN(RADIANS(E307))+COS(RADIANS(G300))*COS(RADIANS(E307))*COS(RADIANS(Z297))))&gt;90,0,$F$4*$F$5/E306^2*(SIN(RADIANS(G300))*SIN(RADIANS(E307))+COS(RADIANS(G300))*COS(RADIANS(E307))*COS(RADIANS(Z297))))</f>
        <v>#DIV/0!</v>
      </c>
      <c r="AA300" s="3" t="e">
        <f>IF(DEGREES(ACOS(SIN(RADIANS(G300))*SIN(RADIANS(E307))+COS(RADIANS(G300))*COS(RADIANS(E307))*COS(RADIANS(AA297))))&gt;90,0,$F$4*$F$5/E306^2*(SIN(RADIANS(G300))*SIN(RADIANS(E307))+COS(RADIANS(G300))*COS(RADIANS(E307))*COS(RADIANS(AA297))))</f>
        <v>#DIV/0!</v>
      </c>
      <c r="AB300" s="3" t="e">
        <f>IF(DEGREES(ACOS(SIN(RADIANS(G300))*SIN(RADIANS(E307))+COS(RADIANS(G300))*COS(RADIANS(E307))*COS(RADIANS(AB297))))&gt;90,0,$F$4*$F$5/E306^2*(SIN(RADIANS(G300))*SIN(RADIANS(E307))+COS(RADIANS(G300))*COS(RADIANS(E307))*COS(RADIANS(AB297))))</f>
        <v>#DIV/0!</v>
      </c>
      <c r="AC300" s="3" t="e">
        <f>IF(DEGREES(ACOS(SIN(RADIANS(G300))*SIN(RADIANS(E307))+COS(RADIANS(G300))*COS(RADIANS(E307))*COS(RADIANS(AC297))))&gt;90,0,$F$4*$F$5/E306^2*(SIN(RADIANS(G300))*SIN(RADIANS(E307))+COS(RADIANS(G300))*COS(RADIANS(E307))*COS(RADIANS(AC297))))</f>
        <v>#DIV/0!</v>
      </c>
      <c r="AD300" s="3" t="e">
        <f>IF(DEGREES(ACOS(SIN(RADIANS(G300))*SIN(RADIANS(E307))+COS(RADIANS(G300))*COS(RADIANS(E307))*COS(RADIANS(AD297))))&gt;90,0,$F$4*$F$5/E306^2*(SIN(RADIANS(G300))*SIN(RADIANS(E307))+COS(RADIANS(G300))*COS(RADIANS(E307))*COS(RADIANS(AD297))))</f>
        <v>#DIV/0!</v>
      </c>
      <c r="AE300" s="3" t="e">
        <f>IF(DEGREES(ACOS(SIN(RADIANS(G300))*SIN(RADIANS(E307))+COS(RADIANS(G300))*COS(RADIANS(E307))*COS(RADIANS(AE297))))&gt;90,0,$F$4*$F$5/E306^2*(SIN(RADIANS(G300))*SIN(RADIANS(E307))+COS(RADIANS(G300))*COS(RADIANS(E307))*COS(RADIANS(AE297))))</f>
        <v>#DIV/0!</v>
      </c>
      <c r="AF300" s="3" t="e">
        <f>IF(DEGREES(ACOS(SIN(RADIANS(G300))*SIN(RADIANS(E307))+COS(RADIANS(G300))*COS(RADIANS(E307))*COS(RADIANS(AF297))))&gt;90,0,$F$4*$F$5/E306^2*(SIN(RADIANS(G300))*SIN(RADIANS(E307))+COS(RADIANS(G300))*COS(RADIANS(E307))*COS(RADIANS(AF297))))</f>
        <v>#DIV/0!</v>
      </c>
      <c r="AG300" s="3" t="e">
        <f>IF(DEGREES(ACOS(SIN(RADIANS(G300))*SIN(RADIANS(E307))+COS(RADIANS(G300))*COS(RADIANS(E307))*COS(RADIANS(AG297))))&gt;90,0,$F$4*$F$5/E306^2*(SIN(RADIANS(G300))*SIN(RADIANS(E307))+COS(RADIANS(G300))*COS(RADIANS(E307))*COS(RADIANS(AG297))))</f>
        <v>#DIV/0!</v>
      </c>
      <c r="AH300" s="3" t="e">
        <f>IF(DEGREES(ACOS(SIN(RADIANS(G300))*SIN(RADIANS(E307))+COS(RADIANS(G300))*COS(RADIANS(E307))*COS(RADIANS(AH297))))&gt;90,0,$F$4*$F$5/E306^2*(SIN(RADIANS(G300))*SIN(RADIANS(E307))+COS(RADIANS(G300))*COS(RADIANS(E307))*COS(RADIANS(AH297))))</f>
        <v>#DIV/0!</v>
      </c>
      <c r="AI300" s="3" t="e">
        <f>IF(DEGREES(ACOS(SIN(RADIANS(G300))*SIN(RADIANS(E307))+COS(RADIANS(G300))*COS(RADIANS(E307))*COS(RADIANS(AI297))))&gt;90,0,$F$4*$F$5/E306^2*(SIN(RADIANS(G300))*SIN(RADIANS(E307))+COS(RADIANS(G300))*COS(RADIANS(E307))*COS(RADIANS(AI297))))</f>
        <v>#DIV/0!</v>
      </c>
      <c r="AJ300" s="3" t="e">
        <f>IF(DEGREES(ACOS(SIN(RADIANS(G300))*SIN(RADIANS(E307))+COS(RADIANS(G300))*COS(RADIANS(E307))*COS(RADIANS(AJ297))))&gt;90,0,$F$4*$F$5/E306^2*(SIN(RADIANS(G300))*SIN(RADIANS(E307))+COS(RADIANS(G300))*COS(RADIANS(E307))*COS(RADIANS(AJ297))))</f>
        <v>#DIV/0!</v>
      </c>
      <c r="AK300" s="3">
        <f>IF(DEGREES(ACOS(SIN(RADIANS(G300))*SIN(RADIANS(E307))+COS(RADIANS(G300))*COS(RADIANS(E307))*COS(RADIANS(AK297))))&gt;90,0,$F$4*$F$5/E306^2*(SIN(RADIANS(G300))*SIN(RADIANS(E307))+COS(RADIANS(G300))*COS(RADIANS(E307))*COS(RADIANS(AK297))))</f>
        <v>0</v>
      </c>
      <c r="AL300" s="3">
        <f>IF(DEGREES(ACOS(SIN(RADIANS(G300))*SIN(RADIANS(E307))+COS(RADIANS(G300))*COS(RADIANS(E307))*COS(RADIANS(AL297))))&gt;90,0,$F$4*$F$5/E306^2*(SIN(RADIANS(G300))*SIN(RADIANS(E307))+COS(RADIANS(G300))*COS(RADIANS(E307))*COS(RADIANS(AL297))))</f>
        <v>0</v>
      </c>
      <c r="AM300" s="3">
        <f>IF(DEGREES(ACOS(SIN(RADIANS(G300))*SIN(RADIANS(E307))+COS(RADIANS(G300))*COS(RADIANS(E307))*COS(RADIANS(AM297))))&gt;90,0,$F$4*$F$5/E306^2*(SIN(RADIANS(G300))*SIN(RADIANS(E307))+COS(RADIANS(G300))*COS(RADIANS(E307))*COS(RADIANS(AM297))))</f>
        <v>0</v>
      </c>
      <c r="AN300" s="3">
        <f>IF(DEGREES(ACOS(SIN(RADIANS(G300))*SIN(RADIANS(E307))+COS(RADIANS(G300))*COS(RADIANS(E307))*COS(RADIANS(AN297))))&gt;90,0,$F$4*$F$5/E306^2*(SIN(RADIANS(G300))*SIN(RADIANS(E307))+COS(RADIANS(G300))*COS(RADIANS(E307))*COS(RADIANS(AN297))))</f>
        <v>0</v>
      </c>
      <c r="AO300" s="3">
        <f>IF(DEGREES(ACOS(SIN(RADIANS(G300))*SIN(RADIANS(E307))+COS(RADIANS(G300))*COS(RADIANS(E307))*COS(RADIANS(AO297))))&gt;90,0,$F$4*$F$5/E306^2*(SIN(RADIANS(G300))*SIN(RADIANS(E307))+COS(RADIANS(G300))*COS(RADIANS(E307))*COS(RADIANS(AO297))))</f>
        <v>0</v>
      </c>
      <c r="AP300" s="3">
        <f>IF(DEGREES(ACOS(SIN(RADIANS(G300))*SIN(RADIANS(E307))+COS(RADIANS(G300))*COS(RADIANS(E307))*COS(RADIANS(AP297))))&gt;90,0,$F$4*$F$5/E306^2*(SIN(RADIANS(G300))*SIN(RADIANS(E307))+COS(RADIANS(G300))*COS(RADIANS(E307))*COS(RADIANS(AP297))))</f>
        <v>0</v>
      </c>
      <c r="AQ300" s="3">
        <f>IF(DEGREES(ACOS(SIN(RADIANS(G300))*SIN(RADIANS(E307))+COS(RADIANS(G300))*COS(RADIANS(E307))*COS(RADIANS(AQ297))))&gt;90,0,$F$4*$F$5/E306^2*(SIN(RADIANS(G300))*SIN(RADIANS(E307))+COS(RADIANS(G300))*COS(RADIANS(E307))*COS(RADIANS(AQ297))))</f>
        <v>0</v>
      </c>
      <c r="AR300" s="3">
        <f>IF(DEGREES(ACOS(SIN(RADIANS(G300))*SIN(RADIANS(E307))+COS(RADIANS(G300))*COS(RADIANS(E307))*COS(RADIANS(AR297))))&gt;90,0,$F$4*$F$5/E306^2*(SIN(RADIANS(G300))*SIN(RADIANS(E307))+COS(RADIANS(G300))*COS(RADIANS(E307))*COS(RADIANS(AR297))))</f>
        <v>0</v>
      </c>
    </row>
    <row r="301" spans="2:44" ht="15.75" customHeight="1" x14ac:dyDescent="0.2">
      <c r="B301" s="20" t="s">
        <v>784</v>
      </c>
      <c r="E301" s="3">
        <f>IF(E300-$F$13&lt;0,E300-$F$13+360,IF(E300-$F$13&gt;360,E300-$F$13-360,E300-$F$13))</f>
        <v>200</v>
      </c>
      <c r="G301" s="3">
        <v>70</v>
      </c>
      <c r="I301" s="3">
        <f>IF(DEGREES(ACOS(SIN(RADIANS(G301))*SIN(RADIANS(E307))+COS(RADIANS(G301))*COS(RADIANS(E307))*COS(RADIANS(I297))))&gt;90,0,$F$4*$F$5/E306^2*(SIN(RADIANS(G301))*SIN(RADIANS(E307))+COS(RADIANS(G301))*COS(RADIANS(E307))*COS(RADIANS(I297))))</f>
        <v>0</v>
      </c>
      <c r="J301" s="3">
        <f>IF(DEGREES(ACOS(SIN(RADIANS(G301))*SIN(RADIANS(E307))+COS(RADIANS(G301))*COS(RADIANS(E307))*COS(RADIANS(J297))))&gt;90,0,$F$4*$F$5/E306^2*(SIN(RADIANS(G301))*SIN(RADIANS(E307))+COS(RADIANS(G301))*COS(RADIANS(E307))*COS(RADIANS(J297))))</f>
        <v>0</v>
      </c>
      <c r="K301" s="3">
        <f>IF(DEGREES(ACOS(SIN(RADIANS(G301))*SIN(RADIANS(E307))+COS(RADIANS(G301))*COS(RADIANS(E307))*COS(RADIANS(K297))))&gt;90,0,$F$4*$F$5/E306^2*(SIN(RADIANS(G301))*SIN(RADIANS(E307))+COS(RADIANS(G301))*COS(RADIANS(E307))*COS(RADIANS(K297))))</f>
        <v>0</v>
      </c>
      <c r="L301" s="3">
        <f>IF(DEGREES(ACOS(SIN(RADIANS(G301))*SIN(RADIANS(E307))+COS(RADIANS(G301))*COS(RADIANS(E307))*COS(RADIANS(L297))))&gt;90,0,$F$4*$F$5/E306^2*(SIN(RADIANS(G301))*SIN(RADIANS(E307))+COS(RADIANS(G301))*COS(RADIANS(E307))*COS(RADIANS(L297))))</f>
        <v>0</v>
      </c>
      <c r="M301" s="3">
        <f>IF(DEGREES(ACOS(SIN(RADIANS(G301))*SIN(RADIANS(E307))+COS(RADIANS(G301))*COS(RADIANS(E307))*COS(RADIANS(M297))))&gt;90,0,$F$4*$F$5/E306^2*(SIN(RADIANS(G301))*SIN(RADIANS(E307))+COS(RADIANS(G301))*COS(RADIANS(E307))*COS(RADIANS(M297))))</f>
        <v>0</v>
      </c>
      <c r="N301" s="3">
        <f>IF(DEGREES(ACOS(SIN(RADIANS(G301))*SIN(RADIANS(E307))+COS(RADIANS(G301))*COS(RADIANS(E307))*COS(RADIANS(N297))))&gt;90,0,$F$4*$F$5/E306^2*(SIN(RADIANS(G301))*SIN(RADIANS(E307))+COS(RADIANS(G301))*COS(RADIANS(E307))*COS(RADIANS(N297))))</f>
        <v>0</v>
      </c>
      <c r="O301" s="3">
        <f>IF(DEGREES(ACOS(SIN(RADIANS(G301))*SIN(RADIANS(E307))+COS(RADIANS(G301))*COS(RADIANS(E307))*COS(RADIANS(O297))))&gt;90,0,$F$4*$F$5/E306^2*(SIN(RADIANS(G301))*SIN(RADIANS(E307))+COS(RADIANS(G301))*COS(RADIANS(E307))*COS(RADIANS(O297))))</f>
        <v>0</v>
      </c>
      <c r="P301" s="3">
        <f>IF(DEGREES(ACOS(SIN(RADIANS(G301))*SIN(RADIANS(E307))+COS(RADIANS(G301))*COS(RADIANS(E307))*COS(RADIANS(P297))))&gt;90,0,$F$4*$F$5/E306^2*(SIN(RADIANS(G301))*SIN(RADIANS(E307))+COS(RADIANS(G301))*COS(RADIANS(E307))*COS(RADIANS(P297))))</f>
        <v>0</v>
      </c>
      <c r="Q301" s="3">
        <f>IF(DEGREES(ACOS(SIN(RADIANS(G301))*SIN(RADIANS(E307))+COS(RADIANS(G301))*COS(RADIANS(E307))*COS(RADIANS(Q297))))&gt;90,0,$F$4*$F$5/E306^2*(SIN(RADIANS(G301))*SIN(RADIANS(E307))+COS(RADIANS(G301))*COS(RADIANS(E307))*COS(RADIANS(Q297))))</f>
        <v>0</v>
      </c>
      <c r="R301" s="3" t="e">
        <f>IF(DEGREES(ACOS(SIN(RADIANS(G301))*SIN(RADIANS(E307))+COS(RADIANS(G301))*COS(RADIANS(E307))*COS(RADIANS(R297))))&gt;90,0,$F$4*$F$5/E306^2*(SIN(RADIANS(G301))*SIN(RADIANS(E307))+COS(RADIANS(G301))*COS(RADIANS(E307))*COS(RADIANS(R297))))</f>
        <v>#DIV/0!</v>
      </c>
      <c r="S301" s="3" t="e">
        <f>IF(DEGREES(ACOS(SIN(RADIANS(G301))*SIN(RADIANS(E307))+COS(RADIANS(G301))*COS(RADIANS(E307))*COS(RADIANS(S297))))&gt;90,0,$F$4*$F$5/E306^2*(SIN(RADIANS(G301))*SIN(RADIANS(E307))+COS(RADIANS(G301))*COS(RADIANS(E307))*COS(RADIANS(S297))))</f>
        <v>#DIV/0!</v>
      </c>
      <c r="T301" s="3" t="e">
        <f>IF(DEGREES(ACOS(SIN(RADIANS(G301))*SIN(RADIANS(E307))+COS(RADIANS(G301))*COS(RADIANS(E307))*COS(RADIANS(T297))))&gt;90,0,$F$4*$F$5/E306^2*(SIN(RADIANS(G301))*SIN(RADIANS(E307))+COS(RADIANS(G301))*COS(RADIANS(E307))*COS(RADIANS(T297))))</f>
        <v>#DIV/0!</v>
      </c>
      <c r="U301" s="3" t="e">
        <f>IF(DEGREES(ACOS(SIN(RADIANS(G301))*SIN(RADIANS(E307))+COS(RADIANS(G301))*COS(RADIANS(E307))*COS(RADIANS(U297))))&gt;90,0,$F$4*$F$5/E306^2*(SIN(RADIANS(G301))*SIN(RADIANS(E307))+COS(RADIANS(G301))*COS(RADIANS(E307))*COS(RADIANS(U297))))</f>
        <v>#DIV/0!</v>
      </c>
      <c r="V301" s="3" t="e">
        <f>IF(DEGREES(ACOS(SIN(RADIANS(G301))*SIN(RADIANS(E307))+COS(RADIANS(G301))*COS(RADIANS(E307))*COS(RADIANS(V297))))&gt;90,0,$F$4*$F$5/E306^2*(SIN(RADIANS(G301))*SIN(RADIANS(E307))+COS(RADIANS(G301))*COS(RADIANS(E307))*COS(RADIANS(V297))))</f>
        <v>#DIV/0!</v>
      </c>
      <c r="W301" s="3" t="e">
        <f>IF(DEGREES(ACOS(SIN(RADIANS(G301))*SIN(RADIANS(E307))+COS(RADIANS(G301))*COS(RADIANS(E307))*COS(RADIANS(W297))))&gt;90,0,$F$4*$F$5/E306^2*(SIN(RADIANS(G301))*SIN(RADIANS(E307))+COS(RADIANS(G301))*COS(RADIANS(E307))*COS(RADIANS(W297))))</f>
        <v>#DIV/0!</v>
      </c>
      <c r="X301" s="3" t="e">
        <f>IF(DEGREES(ACOS(SIN(RADIANS(G301))*SIN(RADIANS(E307))+COS(RADIANS(G301))*COS(RADIANS(E307))*COS(RADIANS(X297))))&gt;90,0,$F$4*$F$5/E306^2*(SIN(RADIANS(G301))*SIN(RADIANS(E307))+COS(RADIANS(G301))*COS(RADIANS(E307))*COS(RADIANS(X297))))</f>
        <v>#DIV/0!</v>
      </c>
      <c r="Y301" s="3" t="e">
        <f>IF(DEGREES(ACOS(SIN(RADIANS(G301))*SIN(RADIANS(E307))+COS(RADIANS(G301))*COS(RADIANS(E307))*COS(RADIANS(Y297))))&gt;90,0,$F$4*$F$5/E306^2*(SIN(RADIANS(G301))*SIN(RADIANS(E307))+COS(RADIANS(G301))*COS(RADIANS(E307))*COS(RADIANS(Y297))))</f>
        <v>#DIV/0!</v>
      </c>
      <c r="Z301" s="3" t="e">
        <f>IF(DEGREES(ACOS(SIN(RADIANS(G301))*SIN(RADIANS(E307))+COS(RADIANS(G301))*COS(RADIANS(E307))*COS(RADIANS(Z297))))&gt;90,0,$F$4*$F$5/E306^2*(SIN(RADIANS(G301))*SIN(RADIANS(E307))+COS(RADIANS(G301))*COS(RADIANS(E307))*COS(RADIANS(Z297))))</f>
        <v>#DIV/0!</v>
      </c>
      <c r="AA301" s="3" t="e">
        <f>IF(DEGREES(ACOS(SIN(RADIANS(G301))*SIN(RADIANS(E307))+COS(RADIANS(G301))*COS(RADIANS(E307))*COS(RADIANS(AA297))))&gt;90,0,$F$4*$F$5/E306^2*(SIN(RADIANS(G301))*SIN(RADIANS(E307))+COS(RADIANS(G301))*COS(RADIANS(E307))*COS(RADIANS(AA297))))</f>
        <v>#DIV/0!</v>
      </c>
      <c r="AB301" s="3" t="e">
        <f>IF(DEGREES(ACOS(SIN(RADIANS(G301))*SIN(RADIANS(E307))+COS(RADIANS(G301))*COS(RADIANS(E307))*COS(RADIANS(AB297))))&gt;90,0,$F$4*$F$5/E306^2*(SIN(RADIANS(G301))*SIN(RADIANS(E307))+COS(RADIANS(G301))*COS(RADIANS(E307))*COS(RADIANS(AB297))))</f>
        <v>#DIV/0!</v>
      </c>
      <c r="AC301" s="3" t="e">
        <f>IF(DEGREES(ACOS(SIN(RADIANS(G301))*SIN(RADIANS(E307))+COS(RADIANS(G301))*COS(RADIANS(E307))*COS(RADIANS(AC297))))&gt;90,0,$F$4*$F$5/E306^2*(SIN(RADIANS(G301))*SIN(RADIANS(E307))+COS(RADIANS(G301))*COS(RADIANS(E307))*COS(RADIANS(AC297))))</f>
        <v>#DIV/0!</v>
      </c>
      <c r="AD301" s="3" t="e">
        <f>IF(DEGREES(ACOS(SIN(RADIANS(G301))*SIN(RADIANS(E307))+COS(RADIANS(G301))*COS(RADIANS(E307))*COS(RADIANS(AD297))))&gt;90,0,$F$4*$F$5/E306^2*(SIN(RADIANS(G301))*SIN(RADIANS(E307))+COS(RADIANS(G301))*COS(RADIANS(E307))*COS(RADIANS(AD297))))</f>
        <v>#DIV/0!</v>
      </c>
      <c r="AE301" s="3" t="e">
        <f>IF(DEGREES(ACOS(SIN(RADIANS(G301))*SIN(RADIANS(E307))+COS(RADIANS(G301))*COS(RADIANS(E307))*COS(RADIANS(AE297))))&gt;90,0,$F$4*$F$5/E306^2*(SIN(RADIANS(G301))*SIN(RADIANS(E307))+COS(RADIANS(G301))*COS(RADIANS(E307))*COS(RADIANS(AE297))))</f>
        <v>#DIV/0!</v>
      </c>
      <c r="AF301" s="3" t="e">
        <f>IF(DEGREES(ACOS(SIN(RADIANS(G301))*SIN(RADIANS(E307))+COS(RADIANS(G301))*COS(RADIANS(E307))*COS(RADIANS(AF297))))&gt;90,0,$F$4*$F$5/E306^2*(SIN(RADIANS(G301))*SIN(RADIANS(E307))+COS(RADIANS(G301))*COS(RADIANS(E307))*COS(RADIANS(AF297))))</f>
        <v>#DIV/0!</v>
      </c>
      <c r="AG301" s="3" t="e">
        <f>IF(DEGREES(ACOS(SIN(RADIANS(G301))*SIN(RADIANS(E307))+COS(RADIANS(G301))*COS(RADIANS(E307))*COS(RADIANS(AG297))))&gt;90,0,$F$4*$F$5/E306^2*(SIN(RADIANS(G301))*SIN(RADIANS(E307))+COS(RADIANS(G301))*COS(RADIANS(E307))*COS(RADIANS(AG297))))</f>
        <v>#DIV/0!</v>
      </c>
      <c r="AH301" s="3" t="e">
        <f>IF(DEGREES(ACOS(SIN(RADIANS(G301))*SIN(RADIANS(E307))+COS(RADIANS(G301))*COS(RADIANS(E307))*COS(RADIANS(AH297))))&gt;90,0,$F$4*$F$5/E306^2*(SIN(RADIANS(G301))*SIN(RADIANS(E307))+COS(RADIANS(G301))*COS(RADIANS(E307))*COS(RADIANS(AH297))))</f>
        <v>#DIV/0!</v>
      </c>
      <c r="AI301" s="3" t="e">
        <f>IF(DEGREES(ACOS(SIN(RADIANS(G301))*SIN(RADIANS(E307))+COS(RADIANS(G301))*COS(RADIANS(E307))*COS(RADIANS(AI297))))&gt;90,0,$F$4*$F$5/E306^2*(SIN(RADIANS(G301))*SIN(RADIANS(E307))+COS(RADIANS(G301))*COS(RADIANS(E307))*COS(RADIANS(AI297))))</f>
        <v>#DIV/0!</v>
      </c>
      <c r="AJ301" s="3" t="e">
        <f>IF(DEGREES(ACOS(SIN(RADIANS(G301))*SIN(RADIANS(E307))+COS(RADIANS(G301))*COS(RADIANS(E307))*COS(RADIANS(AJ297))))&gt;90,0,$F$4*$F$5/E306^2*(SIN(RADIANS(G301))*SIN(RADIANS(E307))+COS(RADIANS(G301))*COS(RADIANS(E307))*COS(RADIANS(AJ297))))</f>
        <v>#DIV/0!</v>
      </c>
      <c r="AK301" s="3">
        <f>IF(DEGREES(ACOS(SIN(RADIANS(G301))*SIN(RADIANS(E307))+COS(RADIANS(G301))*COS(RADIANS(E307))*COS(RADIANS(AK297))))&gt;90,0,$F$4*$F$5/E306^2*(SIN(RADIANS(G301))*SIN(RADIANS(E307))+COS(RADIANS(G301))*COS(RADIANS(E307))*COS(RADIANS(AK297))))</f>
        <v>0</v>
      </c>
      <c r="AL301" s="3">
        <f>IF(DEGREES(ACOS(SIN(RADIANS(G301))*SIN(RADIANS(E307))+COS(RADIANS(G301))*COS(RADIANS(E307))*COS(RADIANS(AL297))))&gt;90,0,$F$4*$F$5/E306^2*(SIN(RADIANS(G301))*SIN(RADIANS(E307))+COS(RADIANS(G301))*COS(RADIANS(E307))*COS(RADIANS(AL297))))</f>
        <v>0</v>
      </c>
      <c r="AM301" s="3">
        <f>IF(DEGREES(ACOS(SIN(RADIANS(G301))*SIN(RADIANS(E307))+COS(RADIANS(G301))*COS(RADIANS(E307))*COS(RADIANS(AM297))))&gt;90,0,$F$4*$F$5/E306^2*(SIN(RADIANS(G301))*SIN(RADIANS(E307))+COS(RADIANS(G301))*COS(RADIANS(E307))*COS(RADIANS(AM297))))</f>
        <v>0</v>
      </c>
      <c r="AN301" s="3">
        <f>IF(DEGREES(ACOS(SIN(RADIANS(G301))*SIN(RADIANS(E307))+COS(RADIANS(G301))*COS(RADIANS(E307))*COS(RADIANS(AN297))))&gt;90,0,$F$4*$F$5/E306^2*(SIN(RADIANS(G301))*SIN(RADIANS(E307))+COS(RADIANS(G301))*COS(RADIANS(E307))*COS(RADIANS(AN297))))</f>
        <v>0</v>
      </c>
      <c r="AO301" s="3">
        <f>IF(DEGREES(ACOS(SIN(RADIANS(G301))*SIN(RADIANS(E307))+COS(RADIANS(G301))*COS(RADIANS(E307))*COS(RADIANS(AO297))))&gt;90,0,$F$4*$F$5/E306^2*(SIN(RADIANS(G301))*SIN(RADIANS(E307))+COS(RADIANS(G301))*COS(RADIANS(E307))*COS(RADIANS(AO297))))</f>
        <v>0</v>
      </c>
      <c r="AP301" s="3">
        <f>IF(DEGREES(ACOS(SIN(RADIANS(G301))*SIN(RADIANS(E307))+COS(RADIANS(G301))*COS(RADIANS(E307))*COS(RADIANS(AP297))))&gt;90,0,$F$4*$F$5/E306^2*(SIN(RADIANS(G301))*SIN(RADIANS(E307))+COS(RADIANS(G301))*COS(RADIANS(E307))*COS(RADIANS(AP297))))</f>
        <v>0</v>
      </c>
      <c r="AQ301" s="3">
        <f>IF(DEGREES(ACOS(SIN(RADIANS(G301))*SIN(RADIANS(E307))+COS(RADIANS(G301))*COS(RADIANS(E307))*COS(RADIANS(AQ297))))&gt;90,0,$F$4*$F$5/E306^2*(SIN(RADIANS(G301))*SIN(RADIANS(E307))+COS(RADIANS(G301))*COS(RADIANS(E307))*COS(RADIANS(AQ297))))</f>
        <v>0</v>
      </c>
      <c r="AR301" s="3">
        <f>IF(DEGREES(ACOS(SIN(RADIANS(G301))*SIN(RADIANS(E307))+COS(RADIANS(G301))*COS(RADIANS(E307))*COS(RADIANS(AR297))))&gt;90,0,$F$4*$F$5/E306^2*(SIN(RADIANS(G301))*SIN(RADIANS(E307))+COS(RADIANS(G301))*COS(RADIANS(E307))*COS(RADIANS(AR297))))</f>
        <v>0</v>
      </c>
    </row>
    <row r="302" spans="2:44" ht="15.75" customHeight="1" x14ac:dyDescent="0.2">
      <c r="B302" s="20" t="s">
        <v>729</v>
      </c>
      <c r="E302" s="3">
        <f>IF(E299&lt;360,E299/360,(E299-360)/360)</f>
        <v>0.30555555555555558</v>
      </c>
      <c r="G302" s="3">
        <v>60</v>
      </c>
      <c r="I302" s="3">
        <f>IF(DEGREES(ACOS(SIN(RADIANS(G302))*SIN(RADIANS(E307))+COS(RADIANS(G302))*COS(RADIANS(E307))*COS(RADIANS(I297))))&gt;90,0,$F$4*$F$5/E306^2*(SIN(RADIANS(G302))*SIN(RADIANS(E307))+COS(RADIANS(G302))*COS(RADIANS(E307))*COS(RADIANS(I297))))</f>
        <v>0</v>
      </c>
      <c r="J302" s="3">
        <f>IF(DEGREES(ACOS(SIN(RADIANS(G302))*SIN(RADIANS(E307))+COS(RADIANS(G302))*COS(RADIANS(E307))*COS(RADIANS(J297))))&gt;90,0,$F$4*$F$5/E306^2*(SIN(RADIANS(G302))*SIN(RADIANS(E307))+COS(RADIANS(G302))*COS(RADIANS(E307))*COS(RADIANS(J297))))</f>
        <v>0</v>
      </c>
      <c r="K302" s="3">
        <f>IF(DEGREES(ACOS(SIN(RADIANS(G302))*SIN(RADIANS(E307))+COS(RADIANS(G302))*COS(RADIANS(E307))*COS(RADIANS(K297))))&gt;90,0,$F$4*$F$5/E306^2*(SIN(RADIANS(G302))*SIN(RADIANS(E307))+COS(RADIANS(G302))*COS(RADIANS(E307))*COS(RADIANS(K297))))</f>
        <v>0</v>
      </c>
      <c r="L302" s="3">
        <f>IF(DEGREES(ACOS(SIN(RADIANS(G302))*SIN(RADIANS(E307))+COS(RADIANS(G302))*COS(RADIANS(E307))*COS(RADIANS(L297))))&gt;90,0,$F$4*$F$5/E306^2*(SIN(RADIANS(G302))*SIN(RADIANS(E307))+COS(RADIANS(G302))*COS(RADIANS(E307))*COS(RADIANS(L297))))</f>
        <v>0</v>
      </c>
      <c r="M302" s="3">
        <f>IF(DEGREES(ACOS(SIN(RADIANS(G302))*SIN(RADIANS(E307))+COS(RADIANS(G302))*COS(RADIANS(E307))*COS(RADIANS(M297))))&gt;90,0,$F$4*$F$5/E306^2*(SIN(RADIANS(G302))*SIN(RADIANS(E307))+COS(RADIANS(G302))*COS(RADIANS(E307))*COS(RADIANS(M297))))</f>
        <v>0</v>
      </c>
      <c r="N302" s="3">
        <f>IF(DEGREES(ACOS(SIN(RADIANS(G302))*SIN(RADIANS(E307))+COS(RADIANS(G302))*COS(RADIANS(E307))*COS(RADIANS(N297))))&gt;90,0,$F$4*$F$5/E306^2*(SIN(RADIANS(G302))*SIN(RADIANS(E307))+COS(RADIANS(G302))*COS(RADIANS(E307))*COS(RADIANS(N297))))</f>
        <v>0</v>
      </c>
      <c r="O302" s="3">
        <f>IF(DEGREES(ACOS(SIN(RADIANS(G302))*SIN(RADIANS(E307))+COS(RADIANS(G302))*COS(RADIANS(E307))*COS(RADIANS(O297))))&gt;90,0,$F$4*$F$5/E306^2*(SIN(RADIANS(G302))*SIN(RADIANS(E307))+COS(RADIANS(G302))*COS(RADIANS(E307))*COS(RADIANS(O297))))</f>
        <v>0</v>
      </c>
      <c r="P302" s="3">
        <f>IF(DEGREES(ACOS(SIN(RADIANS(G302))*SIN(RADIANS(E307))+COS(RADIANS(G302))*COS(RADIANS(E307))*COS(RADIANS(P297))))&gt;90,0,$F$4*$F$5/E306^2*(SIN(RADIANS(G302))*SIN(RADIANS(E307))+COS(RADIANS(G302))*COS(RADIANS(E307))*COS(RADIANS(P297))))</f>
        <v>0</v>
      </c>
      <c r="Q302" s="3">
        <f>IF(DEGREES(ACOS(SIN(RADIANS(G302))*SIN(RADIANS(E307))+COS(RADIANS(G302))*COS(RADIANS(E307))*COS(RADIANS(Q297))))&gt;90,0,$F$4*$F$5/E306^2*(SIN(RADIANS(G302))*SIN(RADIANS(E307))+COS(RADIANS(G302))*COS(RADIANS(E307))*COS(RADIANS(Q297))))</f>
        <v>0</v>
      </c>
      <c r="R302" s="3" t="e">
        <f>IF(DEGREES(ACOS(SIN(RADIANS(G302))*SIN(RADIANS(E307))+COS(RADIANS(G302))*COS(RADIANS(E307))*COS(RADIANS(R297))))&gt;90,0,$F$4*$F$5/E306^2*(SIN(RADIANS(G302))*SIN(RADIANS(E307))+COS(RADIANS(G302))*COS(RADIANS(E307))*COS(RADIANS(R297))))</f>
        <v>#DIV/0!</v>
      </c>
      <c r="S302" s="3" t="e">
        <f>IF(DEGREES(ACOS(SIN(RADIANS(G302))*SIN(RADIANS(E307))+COS(RADIANS(G302))*COS(RADIANS(E307))*COS(RADIANS(S297))))&gt;90,0,$F$4*$F$5/E306^2*(SIN(RADIANS(G302))*SIN(RADIANS(E307))+COS(RADIANS(G302))*COS(RADIANS(E307))*COS(RADIANS(S297))))</f>
        <v>#DIV/0!</v>
      </c>
      <c r="T302" s="3" t="e">
        <f>IF(DEGREES(ACOS(SIN(RADIANS(G302))*SIN(RADIANS(E307))+COS(RADIANS(G302))*COS(RADIANS(E307))*COS(RADIANS(T297))))&gt;90,0,$F$4*$F$5/E306^2*(SIN(RADIANS(G302))*SIN(RADIANS(E307))+COS(RADIANS(G302))*COS(RADIANS(E307))*COS(RADIANS(T297))))</f>
        <v>#DIV/0!</v>
      </c>
      <c r="U302" s="3" t="e">
        <f>IF(DEGREES(ACOS(SIN(RADIANS(G302))*SIN(RADIANS(E307))+COS(RADIANS(G302))*COS(RADIANS(E307))*COS(RADIANS(U297))))&gt;90,0,$F$4*$F$5/E306^2*(SIN(RADIANS(G302))*SIN(RADIANS(E307))+COS(RADIANS(G302))*COS(RADIANS(E307))*COS(RADIANS(U297))))</f>
        <v>#DIV/0!</v>
      </c>
      <c r="V302" s="3" t="e">
        <f>IF(DEGREES(ACOS(SIN(RADIANS(G302))*SIN(RADIANS(E307))+COS(RADIANS(G302))*COS(RADIANS(E307))*COS(RADIANS(V297))))&gt;90,0,$F$4*$F$5/E306^2*(SIN(RADIANS(G302))*SIN(RADIANS(E307))+COS(RADIANS(G302))*COS(RADIANS(E307))*COS(RADIANS(V297))))</f>
        <v>#DIV/0!</v>
      </c>
      <c r="W302" s="3" t="e">
        <f>IF(DEGREES(ACOS(SIN(RADIANS(G302))*SIN(RADIANS(E307))+COS(RADIANS(G302))*COS(RADIANS(E307))*COS(RADIANS(W297))))&gt;90,0,$F$4*$F$5/E306^2*(SIN(RADIANS(G302))*SIN(RADIANS(E307))+COS(RADIANS(G302))*COS(RADIANS(E307))*COS(RADIANS(W297))))</f>
        <v>#DIV/0!</v>
      </c>
      <c r="X302" s="3" t="e">
        <f>IF(DEGREES(ACOS(SIN(RADIANS(G302))*SIN(RADIANS(E307))+COS(RADIANS(G302))*COS(RADIANS(E307))*COS(RADIANS(X297))))&gt;90,0,$F$4*$F$5/E306^2*(SIN(RADIANS(G302))*SIN(RADIANS(E307))+COS(RADIANS(G302))*COS(RADIANS(E307))*COS(RADIANS(X297))))</f>
        <v>#DIV/0!</v>
      </c>
      <c r="Y302" s="3" t="e">
        <f>IF(DEGREES(ACOS(SIN(RADIANS(G302))*SIN(RADIANS(E307))+COS(RADIANS(G302))*COS(RADIANS(E307))*COS(RADIANS(Y297))))&gt;90,0,$F$4*$F$5/E306^2*(SIN(RADIANS(G302))*SIN(RADIANS(E307))+COS(RADIANS(G302))*COS(RADIANS(E307))*COS(RADIANS(Y297))))</f>
        <v>#DIV/0!</v>
      </c>
      <c r="Z302" s="3" t="e">
        <f>IF(DEGREES(ACOS(SIN(RADIANS(G302))*SIN(RADIANS(E307))+COS(RADIANS(G302))*COS(RADIANS(E307))*COS(RADIANS(Z297))))&gt;90,0,$F$4*$F$5/E306^2*(SIN(RADIANS(G302))*SIN(RADIANS(E307))+COS(RADIANS(G302))*COS(RADIANS(E307))*COS(RADIANS(Z297))))</f>
        <v>#DIV/0!</v>
      </c>
      <c r="AA302" s="3" t="e">
        <f>IF(DEGREES(ACOS(SIN(RADIANS(G302))*SIN(RADIANS(E307))+COS(RADIANS(G302))*COS(RADIANS(E307))*COS(RADIANS(AA297))))&gt;90,0,$F$4*$F$5/E306^2*(SIN(RADIANS(G302))*SIN(RADIANS(E307))+COS(RADIANS(G302))*COS(RADIANS(E307))*COS(RADIANS(AA297))))</f>
        <v>#DIV/0!</v>
      </c>
      <c r="AB302" s="3" t="e">
        <f>IF(DEGREES(ACOS(SIN(RADIANS(G302))*SIN(RADIANS(E307))+COS(RADIANS(G302))*COS(RADIANS(E307))*COS(RADIANS(AB297))))&gt;90,0,$F$4*$F$5/E306^2*(SIN(RADIANS(G302))*SIN(RADIANS(E307))+COS(RADIANS(G302))*COS(RADIANS(E307))*COS(RADIANS(AB297))))</f>
        <v>#DIV/0!</v>
      </c>
      <c r="AC302" s="3" t="e">
        <f>IF(DEGREES(ACOS(SIN(RADIANS(G302))*SIN(RADIANS(E307))+COS(RADIANS(G302))*COS(RADIANS(E307))*COS(RADIANS(AC297))))&gt;90,0,$F$4*$F$5/E306^2*(SIN(RADIANS(G302))*SIN(RADIANS(E307))+COS(RADIANS(G302))*COS(RADIANS(E307))*COS(RADIANS(AC297))))</f>
        <v>#DIV/0!</v>
      </c>
      <c r="AD302" s="3" t="e">
        <f>IF(DEGREES(ACOS(SIN(RADIANS(G302))*SIN(RADIANS(E307))+COS(RADIANS(G302))*COS(RADIANS(E307))*COS(RADIANS(AD297))))&gt;90,0,$F$4*$F$5/E306^2*(SIN(RADIANS(G302))*SIN(RADIANS(E307))+COS(RADIANS(G302))*COS(RADIANS(E307))*COS(RADIANS(AD297))))</f>
        <v>#DIV/0!</v>
      </c>
      <c r="AE302" s="3" t="e">
        <f>IF(DEGREES(ACOS(SIN(RADIANS(G302))*SIN(RADIANS(E307))+COS(RADIANS(G302))*COS(RADIANS(E307))*COS(RADIANS(AE297))))&gt;90,0,$F$4*$F$5/E306^2*(SIN(RADIANS(G302))*SIN(RADIANS(E307))+COS(RADIANS(G302))*COS(RADIANS(E307))*COS(RADIANS(AE297))))</f>
        <v>#DIV/0!</v>
      </c>
      <c r="AF302" s="3" t="e">
        <f>IF(DEGREES(ACOS(SIN(RADIANS(G302))*SIN(RADIANS(E307))+COS(RADIANS(G302))*COS(RADIANS(E307))*COS(RADIANS(AF297))))&gt;90,0,$F$4*$F$5/E306^2*(SIN(RADIANS(G302))*SIN(RADIANS(E307))+COS(RADIANS(G302))*COS(RADIANS(E307))*COS(RADIANS(AF297))))</f>
        <v>#DIV/0!</v>
      </c>
      <c r="AG302" s="3" t="e">
        <f>IF(DEGREES(ACOS(SIN(RADIANS(G302))*SIN(RADIANS(E307))+COS(RADIANS(G302))*COS(RADIANS(E307))*COS(RADIANS(AG297))))&gt;90,0,$F$4*$F$5/E306^2*(SIN(RADIANS(G302))*SIN(RADIANS(E307))+COS(RADIANS(G302))*COS(RADIANS(E307))*COS(RADIANS(AG297))))</f>
        <v>#DIV/0!</v>
      </c>
      <c r="AH302" s="3" t="e">
        <f>IF(DEGREES(ACOS(SIN(RADIANS(G302))*SIN(RADIANS(E307))+COS(RADIANS(G302))*COS(RADIANS(E307))*COS(RADIANS(AH297))))&gt;90,0,$F$4*$F$5/E306^2*(SIN(RADIANS(G302))*SIN(RADIANS(E307))+COS(RADIANS(G302))*COS(RADIANS(E307))*COS(RADIANS(AH297))))</f>
        <v>#DIV/0!</v>
      </c>
      <c r="AI302" s="3" t="e">
        <f>IF(DEGREES(ACOS(SIN(RADIANS(G302))*SIN(RADIANS(E307))+COS(RADIANS(G302))*COS(RADIANS(E307))*COS(RADIANS(AI297))))&gt;90,0,$F$4*$F$5/E306^2*(SIN(RADIANS(G302))*SIN(RADIANS(E307))+COS(RADIANS(G302))*COS(RADIANS(E307))*COS(RADIANS(AI297))))</f>
        <v>#DIV/0!</v>
      </c>
      <c r="AJ302" s="3" t="e">
        <f>IF(DEGREES(ACOS(SIN(RADIANS(G302))*SIN(RADIANS(E307))+COS(RADIANS(G302))*COS(RADIANS(E307))*COS(RADIANS(AJ297))))&gt;90,0,$F$4*$F$5/E306^2*(SIN(RADIANS(G302))*SIN(RADIANS(E307))+COS(RADIANS(G302))*COS(RADIANS(E307))*COS(RADIANS(AJ297))))</f>
        <v>#DIV/0!</v>
      </c>
      <c r="AK302" s="3">
        <f>IF(DEGREES(ACOS(SIN(RADIANS(G302))*SIN(RADIANS(E307))+COS(RADIANS(G302))*COS(RADIANS(E307))*COS(RADIANS(AK297))))&gt;90,0,$F$4*$F$5/E306^2*(SIN(RADIANS(G302))*SIN(RADIANS(E307))+COS(RADIANS(G302))*COS(RADIANS(E307))*COS(RADIANS(AK297))))</f>
        <v>0</v>
      </c>
      <c r="AL302" s="3">
        <f>IF(DEGREES(ACOS(SIN(RADIANS(G302))*SIN(RADIANS(E307))+COS(RADIANS(G302))*COS(RADIANS(E307))*COS(RADIANS(AL297))))&gt;90,0,$F$4*$F$5/E306^2*(SIN(RADIANS(G302))*SIN(RADIANS(E307))+COS(RADIANS(G302))*COS(RADIANS(E307))*COS(RADIANS(AL297))))</f>
        <v>0</v>
      </c>
      <c r="AM302" s="3">
        <f>IF(DEGREES(ACOS(SIN(RADIANS(G302))*SIN(RADIANS(E307))+COS(RADIANS(G302))*COS(RADIANS(E307))*COS(RADIANS(AM297))))&gt;90,0,$F$4*$F$5/E306^2*(SIN(RADIANS(G302))*SIN(RADIANS(E307))+COS(RADIANS(G302))*COS(RADIANS(E307))*COS(RADIANS(AM297))))</f>
        <v>0</v>
      </c>
      <c r="AN302" s="3">
        <f>IF(DEGREES(ACOS(SIN(RADIANS(G302))*SIN(RADIANS(E307))+COS(RADIANS(G302))*COS(RADIANS(E307))*COS(RADIANS(AN297))))&gt;90,0,$F$4*$F$5/E306^2*(SIN(RADIANS(G302))*SIN(RADIANS(E307))+COS(RADIANS(G302))*COS(RADIANS(E307))*COS(RADIANS(AN297))))</f>
        <v>0</v>
      </c>
      <c r="AO302" s="3">
        <f>IF(DEGREES(ACOS(SIN(RADIANS(G302))*SIN(RADIANS(E307))+COS(RADIANS(G302))*COS(RADIANS(E307))*COS(RADIANS(AO297))))&gt;90,0,$F$4*$F$5/E306^2*(SIN(RADIANS(G302))*SIN(RADIANS(E307))+COS(RADIANS(G302))*COS(RADIANS(E307))*COS(RADIANS(AO297))))</f>
        <v>0</v>
      </c>
      <c r="AP302" s="3">
        <f>IF(DEGREES(ACOS(SIN(RADIANS(G302))*SIN(RADIANS(E307))+COS(RADIANS(G302))*COS(RADIANS(E307))*COS(RADIANS(AP297))))&gt;90,0,$F$4*$F$5/E306^2*(SIN(RADIANS(G302))*SIN(RADIANS(E307))+COS(RADIANS(G302))*COS(RADIANS(E307))*COS(RADIANS(AP297))))</f>
        <v>0</v>
      </c>
      <c r="AQ302" s="3">
        <f>IF(DEGREES(ACOS(SIN(RADIANS(G302))*SIN(RADIANS(E307))+COS(RADIANS(G302))*COS(RADIANS(E307))*COS(RADIANS(AQ297))))&gt;90,0,$F$4*$F$5/E306^2*(SIN(RADIANS(G302))*SIN(RADIANS(E307))+COS(RADIANS(G302))*COS(RADIANS(E307))*COS(RADIANS(AQ297))))</f>
        <v>0</v>
      </c>
      <c r="AR302" s="3">
        <f>IF(DEGREES(ACOS(SIN(RADIANS(G302))*SIN(RADIANS(E307))+COS(RADIANS(G302))*COS(RADIANS(E307))*COS(RADIANS(AR297))))&gt;90,0,$F$4*$F$5/E306^2*(SIN(RADIANS(G302))*SIN(RADIANS(E307))+COS(RADIANS(G302))*COS(RADIANS(E307))*COS(RADIANS(AR297))))</f>
        <v>0</v>
      </c>
    </row>
    <row r="303" spans="2:44" ht="15.75" customHeight="1" x14ac:dyDescent="0.2">
      <c r="B303" s="20" t="s">
        <v>785</v>
      </c>
      <c r="E303" s="3">
        <f>E302*$F$11</f>
        <v>0</v>
      </c>
      <c r="G303" s="3">
        <v>50</v>
      </c>
      <c r="I303" s="3">
        <f>IF(DEGREES(ACOS(SIN(RADIANS(G303))*SIN(RADIANS(E307))+COS(RADIANS(G303))*COS(RADIANS(E307))*COS(RADIANS(I297))))&gt;90,0,$F$4*$F$5/E306^2*(SIN(RADIANS(G303))*SIN(RADIANS(E307))+COS(RADIANS(G303))*COS(RADIANS(E307))*COS(RADIANS(I297))))</f>
        <v>0</v>
      </c>
      <c r="J303" s="3">
        <f>IF(DEGREES(ACOS(SIN(RADIANS(G303))*SIN(RADIANS(E307))+COS(RADIANS(G303))*COS(RADIANS(E307))*COS(RADIANS(J297))))&gt;90,0,$F$4*$F$5/E306^2*(SIN(RADIANS(G303))*SIN(RADIANS(E307))+COS(RADIANS(G303))*COS(RADIANS(E307))*COS(RADIANS(J297))))</f>
        <v>0</v>
      </c>
      <c r="K303" s="3">
        <f>IF(DEGREES(ACOS(SIN(RADIANS(G303))*SIN(RADIANS(E307))+COS(RADIANS(G303))*COS(RADIANS(E307))*COS(RADIANS(K297))))&gt;90,0,$F$4*$F$5/E306^2*(SIN(RADIANS(G303))*SIN(RADIANS(E307))+COS(RADIANS(G303))*COS(RADIANS(E307))*COS(RADIANS(K297))))</f>
        <v>0</v>
      </c>
      <c r="L303" s="3">
        <f>IF(DEGREES(ACOS(SIN(RADIANS(G303))*SIN(RADIANS(E307))+COS(RADIANS(G303))*COS(RADIANS(E307))*COS(RADIANS(L297))))&gt;90,0,$F$4*$F$5/E306^2*(SIN(RADIANS(G303))*SIN(RADIANS(E307))+COS(RADIANS(G303))*COS(RADIANS(E307))*COS(RADIANS(L297))))</f>
        <v>0</v>
      </c>
      <c r="M303" s="3">
        <f>IF(DEGREES(ACOS(SIN(RADIANS(G303))*SIN(RADIANS(E307))+COS(RADIANS(G303))*COS(RADIANS(E307))*COS(RADIANS(M297))))&gt;90,0,$F$4*$F$5/E306^2*(SIN(RADIANS(G303))*SIN(RADIANS(E307))+COS(RADIANS(G303))*COS(RADIANS(E307))*COS(RADIANS(M297))))</f>
        <v>0</v>
      </c>
      <c r="N303" s="3">
        <f>IF(DEGREES(ACOS(SIN(RADIANS(G303))*SIN(RADIANS(E307))+COS(RADIANS(G303))*COS(RADIANS(E307))*COS(RADIANS(N297))))&gt;90,0,$F$4*$F$5/E306^2*(SIN(RADIANS(G303))*SIN(RADIANS(E307))+COS(RADIANS(G303))*COS(RADIANS(E307))*COS(RADIANS(N297))))</f>
        <v>0</v>
      </c>
      <c r="O303" s="3">
        <f>IF(DEGREES(ACOS(SIN(RADIANS(G303))*SIN(RADIANS(E307))+COS(RADIANS(G303))*COS(RADIANS(E307))*COS(RADIANS(O297))))&gt;90,0,$F$4*$F$5/E306^2*(SIN(RADIANS(G303))*SIN(RADIANS(E307))+COS(RADIANS(G303))*COS(RADIANS(E307))*COS(RADIANS(O297))))</f>
        <v>0</v>
      </c>
      <c r="P303" s="3">
        <f>IF(DEGREES(ACOS(SIN(RADIANS(G303))*SIN(RADIANS(E307))+COS(RADIANS(G303))*COS(RADIANS(E307))*COS(RADIANS(P297))))&gt;90,0,$F$4*$F$5/E306^2*(SIN(RADIANS(G303))*SIN(RADIANS(E307))+COS(RADIANS(G303))*COS(RADIANS(E307))*COS(RADIANS(P297))))</f>
        <v>0</v>
      </c>
      <c r="Q303" s="3">
        <f>IF(DEGREES(ACOS(SIN(RADIANS(G303))*SIN(RADIANS(E307))+COS(RADIANS(G303))*COS(RADIANS(E307))*COS(RADIANS(Q297))))&gt;90,0,$F$4*$F$5/E306^2*(SIN(RADIANS(G303))*SIN(RADIANS(E307))+COS(RADIANS(G303))*COS(RADIANS(E307))*COS(RADIANS(Q297))))</f>
        <v>0</v>
      </c>
      <c r="R303" s="3" t="e">
        <f>IF(DEGREES(ACOS(SIN(RADIANS(G303))*SIN(RADIANS(E307))+COS(RADIANS(G303))*COS(RADIANS(E307))*COS(RADIANS(R297))))&gt;90,0,$F$4*$F$5/E306^2*(SIN(RADIANS(G303))*SIN(RADIANS(E307))+COS(RADIANS(G303))*COS(RADIANS(E307))*COS(RADIANS(R297))))</f>
        <v>#DIV/0!</v>
      </c>
      <c r="S303" s="3" t="e">
        <f>IF(DEGREES(ACOS(SIN(RADIANS(G303))*SIN(RADIANS(E307))+COS(RADIANS(G303))*COS(RADIANS(E307))*COS(RADIANS(S297))))&gt;90,0,$F$4*$F$5/E306^2*(SIN(RADIANS(G303))*SIN(RADIANS(E307))+COS(RADIANS(G303))*COS(RADIANS(E307))*COS(RADIANS(S297))))</f>
        <v>#DIV/0!</v>
      </c>
      <c r="T303" s="3" t="e">
        <f>IF(DEGREES(ACOS(SIN(RADIANS(G303))*SIN(RADIANS(E307))+COS(RADIANS(G303))*COS(RADIANS(E307))*COS(RADIANS(T297))))&gt;90,0,$F$4*$F$5/E306^2*(SIN(RADIANS(G303))*SIN(RADIANS(E307))+COS(RADIANS(G303))*COS(RADIANS(E307))*COS(RADIANS(T297))))</f>
        <v>#DIV/0!</v>
      </c>
      <c r="U303" s="3" t="e">
        <f>IF(DEGREES(ACOS(SIN(RADIANS(G303))*SIN(RADIANS(E307))+COS(RADIANS(G303))*COS(RADIANS(E307))*COS(RADIANS(U297))))&gt;90,0,$F$4*$F$5/E306^2*(SIN(RADIANS(G303))*SIN(RADIANS(E307))+COS(RADIANS(G303))*COS(RADIANS(E307))*COS(RADIANS(U297))))</f>
        <v>#DIV/0!</v>
      </c>
      <c r="V303" s="3" t="e">
        <f>IF(DEGREES(ACOS(SIN(RADIANS(G303))*SIN(RADIANS(E307))+COS(RADIANS(G303))*COS(RADIANS(E307))*COS(RADIANS(V297))))&gt;90,0,$F$4*$F$5/E306^2*(SIN(RADIANS(G303))*SIN(RADIANS(E307))+COS(RADIANS(G303))*COS(RADIANS(E307))*COS(RADIANS(V297))))</f>
        <v>#DIV/0!</v>
      </c>
      <c r="W303" s="3" t="e">
        <f>IF(DEGREES(ACOS(SIN(RADIANS(G303))*SIN(RADIANS(E307))+COS(RADIANS(G303))*COS(RADIANS(E307))*COS(RADIANS(W297))))&gt;90,0,$F$4*$F$5/E306^2*(SIN(RADIANS(G303))*SIN(RADIANS(E307))+COS(RADIANS(G303))*COS(RADIANS(E307))*COS(RADIANS(W297))))</f>
        <v>#DIV/0!</v>
      </c>
      <c r="X303" s="3" t="e">
        <f>IF(DEGREES(ACOS(SIN(RADIANS(G303))*SIN(RADIANS(E307))+COS(RADIANS(G303))*COS(RADIANS(E307))*COS(RADIANS(X297))))&gt;90,0,$F$4*$F$5/E306^2*(SIN(RADIANS(G303))*SIN(RADIANS(E307))+COS(RADIANS(G303))*COS(RADIANS(E307))*COS(RADIANS(X297))))</f>
        <v>#DIV/0!</v>
      </c>
      <c r="Y303" s="3" t="e">
        <f>IF(DEGREES(ACOS(SIN(RADIANS(G303))*SIN(RADIANS(E307))+COS(RADIANS(G303))*COS(RADIANS(E307))*COS(RADIANS(Y297))))&gt;90,0,$F$4*$F$5/E306^2*(SIN(RADIANS(G303))*SIN(RADIANS(E307))+COS(RADIANS(G303))*COS(RADIANS(E307))*COS(RADIANS(Y297))))</f>
        <v>#DIV/0!</v>
      </c>
      <c r="Z303" s="3" t="e">
        <f>IF(DEGREES(ACOS(SIN(RADIANS(G303))*SIN(RADIANS(E307))+COS(RADIANS(G303))*COS(RADIANS(E307))*COS(RADIANS(Z297))))&gt;90,0,$F$4*$F$5/E306^2*(SIN(RADIANS(G303))*SIN(RADIANS(E307))+COS(RADIANS(G303))*COS(RADIANS(E307))*COS(RADIANS(Z297))))</f>
        <v>#DIV/0!</v>
      </c>
      <c r="AA303" s="3" t="e">
        <f>IF(DEGREES(ACOS(SIN(RADIANS(G303))*SIN(RADIANS(E307))+COS(RADIANS(G303))*COS(RADIANS(E307))*COS(RADIANS(AA297))))&gt;90,0,$F$4*$F$5/E306^2*(SIN(RADIANS(G303))*SIN(RADIANS(E307))+COS(RADIANS(G303))*COS(RADIANS(E307))*COS(RADIANS(AA297))))</f>
        <v>#DIV/0!</v>
      </c>
      <c r="AB303" s="3" t="e">
        <f>IF(DEGREES(ACOS(SIN(RADIANS(G303))*SIN(RADIANS(E307))+COS(RADIANS(G303))*COS(RADIANS(E307))*COS(RADIANS(AB297))))&gt;90,0,$F$4*$F$5/E306^2*(SIN(RADIANS(G303))*SIN(RADIANS(E307))+COS(RADIANS(G303))*COS(RADIANS(E307))*COS(RADIANS(AB297))))</f>
        <v>#DIV/0!</v>
      </c>
      <c r="AC303" s="3" t="e">
        <f>IF(DEGREES(ACOS(SIN(RADIANS(G303))*SIN(RADIANS(E307))+COS(RADIANS(G303))*COS(RADIANS(E307))*COS(RADIANS(AC297))))&gt;90,0,$F$4*$F$5/E306^2*(SIN(RADIANS(G303))*SIN(RADIANS(E307))+COS(RADIANS(G303))*COS(RADIANS(E307))*COS(RADIANS(AC297))))</f>
        <v>#DIV/0!</v>
      </c>
      <c r="AD303" s="3" t="e">
        <f>IF(DEGREES(ACOS(SIN(RADIANS(G303))*SIN(RADIANS(E307))+COS(RADIANS(G303))*COS(RADIANS(E307))*COS(RADIANS(AD297))))&gt;90,0,$F$4*$F$5/E306^2*(SIN(RADIANS(G303))*SIN(RADIANS(E307))+COS(RADIANS(G303))*COS(RADIANS(E307))*COS(RADIANS(AD297))))</f>
        <v>#DIV/0!</v>
      </c>
      <c r="AE303" s="3" t="e">
        <f>IF(DEGREES(ACOS(SIN(RADIANS(G303))*SIN(RADIANS(E307))+COS(RADIANS(G303))*COS(RADIANS(E307))*COS(RADIANS(AE297))))&gt;90,0,$F$4*$F$5/E306^2*(SIN(RADIANS(G303))*SIN(RADIANS(E307))+COS(RADIANS(G303))*COS(RADIANS(E307))*COS(RADIANS(AE297))))</f>
        <v>#DIV/0!</v>
      </c>
      <c r="AF303" s="3" t="e">
        <f>IF(DEGREES(ACOS(SIN(RADIANS(G303))*SIN(RADIANS(E307))+COS(RADIANS(G303))*COS(RADIANS(E307))*COS(RADIANS(AF297))))&gt;90,0,$F$4*$F$5/E306^2*(SIN(RADIANS(G303))*SIN(RADIANS(E307))+COS(RADIANS(G303))*COS(RADIANS(E307))*COS(RADIANS(AF297))))</f>
        <v>#DIV/0!</v>
      </c>
      <c r="AG303" s="3" t="e">
        <f>IF(DEGREES(ACOS(SIN(RADIANS(G303))*SIN(RADIANS(E307))+COS(RADIANS(G303))*COS(RADIANS(E307))*COS(RADIANS(AG297))))&gt;90,0,$F$4*$F$5/E306^2*(SIN(RADIANS(G303))*SIN(RADIANS(E307))+COS(RADIANS(G303))*COS(RADIANS(E307))*COS(RADIANS(AG297))))</f>
        <v>#DIV/0!</v>
      </c>
      <c r="AH303" s="3" t="e">
        <f>IF(DEGREES(ACOS(SIN(RADIANS(G303))*SIN(RADIANS(E307))+COS(RADIANS(G303))*COS(RADIANS(E307))*COS(RADIANS(AH297))))&gt;90,0,$F$4*$F$5/E306^2*(SIN(RADIANS(G303))*SIN(RADIANS(E307))+COS(RADIANS(G303))*COS(RADIANS(E307))*COS(RADIANS(AH297))))</f>
        <v>#DIV/0!</v>
      </c>
      <c r="AI303" s="3" t="e">
        <f>IF(DEGREES(ACOS(SIN(RADIANS(G303))*SIN(RADIANS(E307))+COS(RADIANS(G303))*COS(RADIANS(E307))*COS(RADIANS(AI297))))&gt;90,0,$F$4*$F$5/E306^2*(SIN(RADIANS(G303))*SIN(RADIANS(E307))+COS(RADIANS(G303))*COS(RADIANS(E307))*COS(RADIANS(AI297))))</f>
        <v>#DIV/0!</v>
      </c>
      <c r="AJ303" s="3" t="e">
        <f>IF(DEGREES(ACOS(SIN(RADIANS(G303))*SIN(RADIANS(E307))+COS(RADIANS(G303))*COS(RADIANS(E307))*COS(RADIANS(AJ297))))&gt;90,0,$F$4*$F$5/E306^2*(SIN(RADIANS(G303))*SIN(RADIANS(E307))+COS(RADIANS(G303))*COS(RADIANS(E307))*COS(RADIANS(AJ297))))</f>
        <v>#DIV/0!</v>
      </c>
      <c r="AK303" s="3">
        <f>IF(DEGREES(ACOS(SIN(RADIANS(G303))*SIN(RADIANS(E307))+COS(RADIANS(G303))*COS(RADIANS(E307))*COS(RADIANS(AK297))))&gt;90,0,$F$4*$F$5/E306^2*(SIN(RADIANS(G303))*SIN(RADIANS(E307))+COS(RADIANS(G303))*COS(RADIANS(E307))*COS(RADIANS(AK297))))</f>
        <v>0</v>
      </c>
      <c r="AL303" s="3">
        <f>IF(DEGREES(ACOS(SIN(RADIANS(G303))*SIN(RADIANS(E307))+COS(RADIANS(G303))*COS(RADIANS(E307))*COS(RADIANS(AL297))))&gt;90,0,$F$4*$F$5/E306^2*(SIN(RADIANS(G303))*SIN(RADIANS(E307))+COS(RADIANS(G303))*COS(RADIANS(E307))*COS(RADIANS(AL297))))</f>
        <v>0</v>
      </c>
      <c r="AM303" s="3">
        <f>IF(DEGREES(ACOS(SIN(RADIANS(G303))*SIN(RADIANS(E307))+COS(RADIANS(G303))*COS(RADIANS(E307))*COS(RADIANS(AM297))))&gt;90,0,$F$4*$F$5/E306^2*(SIN(RADIANS(G303))*SIN(RADIANS(E307))+COS(RADIANS(G303))*COS(RADIANS(E307))*COS(RADIANS(AM297))))</f>
        <v>0</v>
      </c>
      <c r="AN303" s="3">
        <f>IF(DEGREES(ACOS(SIN(RADIANS(G303))*SIN(RADIANS(E307))+COS(RADIANS(G303))*COS(RADIANS(E307))*COS(RADIANS(AN297))))&gt;90,0,$F$4*$F$5/E306^2*(SIN(RADIANS(G303))*SIN(RADIANS(E307))+COS(RADIANS(G303))*COS(RADIANS(E307))*COS(RADIANS(AN297))))</f>
        <v>0</v>
      </c>
      <c r="AO303" s="3">
        <f>IF(DEGREES(ACOS(SIN(RADIANS(G303))*SIN(RADIANS(E307))+COS(RADIANS(G303))*COS(RADIANS(E307))*COS(RADIANS(AO297))))&gt;90,0,$F$4*$F$5/E306^2*(SIN(RADIANS(G303))*SIN(RADIANS(E307))+COS(RADIANS(G303))*COS(RADIANS(E307))*COS(RADIANS(AO297))))</f>
        <v>0</v>
      </c>
      <c r="AP303" s="3">
        <f>IF(DEGREES(ACOS(SIN(RADIANS(G303))*SIN(RADIANS(E307))+COS(RADIANS(G303))*COS(RADIANS(E307))*COS(RADIANS(AP297))))&gt;90,0,$F$4*$F$5/E306^2*(SIN(RADIANS(G303))*SIN(RADIANS(E307))+COS(RADIANS(G303))*COS(RADIANS(E307))*COS(RADIANS(AP297))))</f>
        <v>0</v>
      </c>
      <c r="AQ303" s="3">
        <f>IF(DEGREES(ACOS(SIN(RADIANS(G303))*SIN(RADIANS(E307))+COS(RADIANS(G303))*COS(RADIANS(E307))*COS(RADIANS(AQ297))))&gt;90,0,$F$4*$F$5/E306^2*(SIN(RADIANS(G303))*SIN(RADIANS(E307))+COS(RADIANS(G303))*COS(RADIANS(E307))*COS(RADIANS(AQ297))))</f>
        <v>0</v>
      </c>
      <c r="AR303" s="3">
        <f>IF(DEGREES(ACOS(SIN(RADIANS(G303))*SIN(RADIANS(E307))+COS(RADIANS(G303))*COS(RADIANS(E307))*COS(RADIANS(AR297))))&gt;90,0,$F$4*$F$5/E306^2*(SIN(RADIANS(G303))*SIN(RADIANS(E307))+COS(RADIANS(G303))*COS(RADIANS(E307))*COS(RADIANS(AR297))))</f>
        <v>0</v>
      </c>
    </row>
    <row r="304" spans="2:44" ht="15.75" customHeight="1" x14ac:dyDescent="0.2">
      <c r="B304" s="20" t="s">
        <v>786</v>
      </c>
      <c r="E304" s="3" t="str">
        <f>IF($F$10=0,"N/A",$F$10*(E299/360)-ROUNDDOWN($F$10*(E299/360),0))</f>
        <v>N/A</v>
      </c>
      <c r="G304" s="3">
        <v>40</v>
      </c>
      <c r="I304" s="3">
        <f>IF(DEGREES(ACOS(SIN(RADIANS(G304))*SIN(RADIANS(E307))+COS(RADIANS(G304))*COS(RADIANS(E307))*COS(RADIANS(I297))))&gt;90,0,$F$4*$F$5/E306^2*(SIN(RADIANS(G304))*SIN(RADIANS(E307))+COS(RADIANS(G304))*COS(RADIANS(E307))*COS(RADIANS(I297))))</f>
        <v>0</v>
      </c>
      <c r="J304" s="3">
        <f>IF(DEGREES(ACOS(SIN(RADIANS(G304))*SIN(RADIANS(E307))+COS(RADIANS(G304))*COS(RADIANS(E307))*COS(RADIANS(J297))))&gt;90,0,$F$4*$F$5/E306^2*(SIN(RADIANS(G304))*SIN(RADIANS(E307))+COS(RADIANS(G304))*COS(RADIANS(E307))*COS(RADIANS(J297))))</f>
        <v>0</v>
      </c>
      <c r="K304" s="3">
        <f>IF(DEGREES(ACOS(SIN(RADIANS(G304))*SIN(RADIANS(E307))+COS(RADIANS(G304))*COS(RADIANS(E307))*COS(RADIANS(K297))))&gt;90,0,$F$4*$F$5/E306^2*(SIN(RADIANS(G304))*SIN(RADIANS(E307))+COS(RADIANS(G304))*COS(RADIANS(E307))*COS(RADIANS(K297))))</f>
        <v>0</v>
      </c>
      <c r="L304" s="3">
        <f>IF(DEGREES(ACOS(SIN(RADIANS(G304))*SIN(RADIANS(E307))+COS(RADIANS(G304))*COS(RADIANS(E307))*COS(RADIANS(L297))))&gt;90,0,$F$4*$F$5/E306^2*(SIN(RADIANS(G304))*SIN(RADIANS(E307))+COS(RADIANS(G304))*COS(RADIANS(E307))*COS(RADIANS(L297))))</f>
        <v>0</v>
      </c>
      <c r="M304" s="3">
        <f>IF(DEGREES(ACOS(SIN(RADIANS(G304))*SIN(RADIANS(E307))+COS(RADIANS(G304))*COS(RADIANS(E307))*COS(RADIANS(M297))))&gt;90,0,$F$4*$F$5/E306^2*(SIN(RADIANS(G304))*SIN(RADIANS(E307))+COS(RADIANS(G304))*COS(RADIANS(E307))*COS(RADIANS(M297))))</f>
        <v>0</v>
      </c>
      <c r="N304" s="3">
        <f>IF(DEGREES(ACOS(SIN(RADIANS(G304))*SIN(RADIANS(E307))+COS(RADIANS(G304))*COS(RADIANS(E307))*COS(RADIANS(N297))))&gt;90,0,$F$4*$F$5/E306^2*(SIN(RADIANS(G304))*SIN(RADIANS(E307))+COS(RADIANS(G304))*COS(RADIANS(E307))*COS(RADIANS(N297))))</f>
        <v>0</v>
      </c>
      <c r="O304" s="3">
        <f>IF(DEGREES(ACOS(SIN(RADIANS(G304))*SIN(RADIANS(E307))+COS(RADIANS(G304))*COS(RADIANS(E307))*COS(RADIANS(O297))))&gt;90,0,$F$4*$F$5/E306^2*(SIN(RADIANS(G304))*SIN(RADIANS(E307))+COS(RADIANS(G304))*COS(RADIANS(E307))*COS(RADIANS(O297))))</f>
        <v>0</v>
      </c>
      <c r="P304" s="3">
        <f>IF(DEGREES(ACOS(SIN(RADIANS(G304))*SIN(RADIANS(E307))+COS(RADIANS(G304))*COS(RADIANS(E307))*COS(RADIANS(P297))))&gt;90,0,$F$4*$F$5/E306^2*(SIN(RADIANS(G304))*SIN(RADIANS(E307))+COS(RADIANS(G304))*COS(RADIANS(E307))*COS(RADIANS(P297))))</f>
        <v>0</v>
      </c>
      <c r="Q304" s="3">
        <f>IF(DEGREES(ACOS(SIN(RADIANS(G304))*SIN(RADIANS(E307))+COS(RADIANS(G304))*COS(RADIANS(E307))*COS(RADIANS(Q297))))&gt;90,0,$F$4*$F$5/E306^2*(SIN(RADIANS(G304))*SIN(RADIANS(E307))+COS(RADIANS(G304))*COS(RADIANS(E307))*COS(RADIANS(Q297))))</f>
        <v>0</v>
      </c>
      <c r="R304" s="3" t="e">
        <f>IF(DEGREES(ACOS(SIN(RADIANS(G304))*SIN(RADIANS(E307))+COS(RADIANS(G304))*COS(RADIANS(E307))*COS(RADIANS(R297))))&gt;90,0,$F$4*$F$5/E306^2*(SIN(RADIANS(G304))*SIN(RADIANS(E307))+COS(RADIANS(G304))*COS(RADIANS(E307))*COS(RADIANS(R297))))</f>
        <v>#DIV/0!</v>
      </c>
      <c r="S304" s="3" t="e">
        <f>IF(DEGREES(ACOS(SIN(RADIANS(G304))*SIN(RADIANS(E307))+COS(RADIANS(G304))*COS(RADIANS(E307))*COS(RADIANS(S297))))&gt;90,0,$F$4*$F$5/E306^2*(SIN(RADIANS(G304))*SIN(RADIANS(E307))+COS(RADIANS(G304))*COS(RADIANS(E307))*COS(RADIANS(S297))))</f>
        <v>#DIV/0!</v>
      </c>
      <c r="T304" s="3" t="e">
        <f>IF(DEGREES(ACOS(SIN(RADIANS(G304))*SIN(RADIANS(E307))+COS(RADIANS(G304))*COS(RADIANS(E307))*COS(RADIANS(T297))))&gt;90,0,$F$4*$F$5/E306^2*(SIN(RADIANS(G304))*SIN(RADIANS(E307))+COS(RADIANS(G304))*COS(RADIANS(E307))*COS(RADIANS(T297))))</f>
        <v>#DIV/0!</v>
      </c>
      <c r="U304" s="3" t="e">
        <f>IF(DEGREES(ACOS(SIN(RADIANS(G304))*SIN(RADIANS(E307))+COS(RADIANS(G304))*COS(RADIANS(E307))*COS(RADIANS(U297))))&gt;90,0,$F$4*$F$5/E306^2*(SIN(RADIANS(G304))*SIN(RADIANS(E307))+COS(RADIANS(G304))*COS(RADIANS(E307))*COS(RADIANS(U297))))</f>
        <v>#DIV/0!</v>
      </c>
      <c r="V304" s="3" t="e">
        <f>IF(DEGREES(ACOS(SIN(RADIANS(G304))*SIN(RADIANS(E307))+COS(RADIANS(G304))*COS(RADIANS(E307))*COS(RADIANS(V297))))&gt;90,0,$F$4*$F$5/E306^2*(SIN(RADIANS(G304))*SIN(RADIANS(E307))+COS(RADIANS(G304))*COS(RADIANS(E307))*COS(RADIANS(V297))))</f>
        <v>#DIV/0!</v>
      </c>
      <c r="W304" s="3" t="e">
        <f>IF(DEGREES(ACOS(SIN(RADIANS(G304))*SIN(RADIANS(E307))+COS(RADIANS(G304))*COS(RADIANS(E307))*COS(RADIANS(W297))))&gt;90,0,$F$4*$F$5/E306^2*(SIN(RADIANS(G304))*SIN(RADIANS(E307))+COS(RADIANS(G304))*COS(RADIANS(E307))*COS(RADIANS(W297))))</f>
        <v>#DIV/0!</v>
      </c>
      <c r="X304" s="3" t="e">
        <f>IF(DEGREES(ACOS(SIN(RADIANS(G304))*SIN(RADIANS(E307))+COS(RADIANS(G304))*COS(RADIANS(E307))*COS(RADIANS(X297))))&gt;90,0,$F$4*$F$5/E306^2*(SIN(RADIANS(G304))*SIN(RADIANS(E307))+COS(RADIANS(G304))*COS(RADIANS(E307))*COS(RADIANS(X297))))</f>
        <v>#DIV/0!</v>
      </c>
      <c r="Y304" s="3" t="e">
        <f>IF(DEGREES(ACOS(SIN(RADIANS(G304))*SIN(RADIANS(E307))+COS(RADIANS(G304))*COS(RADIANS(E307))*COS(RADIANS(Y297))))&gt;90,0,$F$4*$F$5/E306^2*(SIN(RADIANS(G304))*SIN(RADIANS(E307))+COS(RADIANS(G304))*COS(RADIANS(E307))*COS(RADIANS(Y297))))</f>
        <v>#DIV/0!</v>
      </c>
      <c r="Z304" s="3" t="e">
        <f>IF(DEGREES(ACOS(SIN(RADIANS(G304))*SIN(RADIANS(E307))+COS(RADIANS(G304))*COS(RADIANS(E307))*COS(RADIANS(Z297))))&gt;90,0,$F$4*$F$5/E306^2*(SIN(RADIANS(G304))*SIN(RADIANS(E307))+COS(RADIANS(G304))*COS(RADIANS(E307))*COS(RADIANS(Z297))))</f>
        <v>#DIV/0!</v>
      </c>
      <c r="AA304" s="3" t="e">
        <f>IF(DEGREES(ACOS(SIN(RADIANS(G304))*SIN(RADIANS(E307))+COS(RADIANS(G304))*COS(RADIANS(E307))*COS(RADIANS(AA297))))&gt;90,0,$F$4*$F$5/E306^2*(SIN(RADIANS(G304))*SIN(RADIANS(E307))+COS(RADIANS(G304))*COS(RADIANS(E307))*COS(RADIANS(AA297))))</f>
        <v>#DIV/0!</v>
      </c>
      <c r="AB304" s="3" t="e">
        <f>IF(DEGREES(ACOS(SIN(RADIANS(G304))*SIN(RADIANS(E307))+COS(RADIANS(G304))*COS(RADIANS(E307))*COS(RADIANS(AB297))))&gt;90,0,$F$4*$F$5/E306^2*(SIN(RADIANS(G304))*SIN(RADIANS(E307))+COS(RADIANS(G304))*COS(RADIANS(E307))*COS(RADIANS(AB297))))</f>
        <v>#DIV/0!</v>
      </c>
      <c r="AC304" s="3" t="e">
        <f>IF(DEGREES(ACOS(SIN(RADIANS(G304))*SIN(RADIANS(E307))+COS(RADIANS(G304))*COS(RADIANS(E307))*COS(RADIANS(AC297))))&gt;90,0,$F$4*$F$5/E306^2*(SIN(RADIANS(G304))*SIN(RADIANS(E307))+COS(RADIANS(G304))*COS(RADIANS(E307))*COS(RADIANS(AC297))))</f>
        <v>#DIV/0!</v>
      </c>
      <c r="AD304" s="3" t="e">
        <f>IF(DEGREES(ACOS(SIN(RADIANS(G304))*SIN(RADIANS(E307))+COS(RADIANS(G304))*COS(RADIANS(E307))*COS(RADIANS(AD297))))&gt;90,0,$F$4*$F$5/E306^2*(SIN(RADIANS(G304))*SIN(RADIANS(E307))+COS(RADIANS(G304))*COS(RADIANS(E307))*COS(RADIANS(AD297))))</f>
        <v>#DIV/0!</v>
      </c>
      <c r="AE304" s="3" t="e">
        <f>IF(DEGREES(ACOS(SIN(RADIANS(G304))*SIN(RADIANS(E307))+COS(RADIANS(G304))*COS(RADIANS(E307))*COS(RADIANS(AE297))))&gt;90,0,$F$4*$F$5/E306^2*(SIN(RADIANS(G304))*SIN(RADIANS(E307))+COS(RADIANS(G304))*COS(RADIANS(E307))*COS(RADIANS(AE297))))</f>
        <v>#DIV/0!</v>
      </c>
      <c r="AF304" s="3" t="e">
        <f>IF(DEGREES(ACOS(SIN(RADIANS(G304))*SIN(RADIANS(E307))+COS(RADIANS(G304))*COS(RADIANS(E307))*COS(RADIANS(AF297))))&gt;90,0,$F$4*$F$5/E306^2*(SIN(RADIANS(G304))*SIN(RADIANS(E307))+COS(RADIANS(G304))*COS(RADIANS(E307))*COS(RADIANS(AF297))))</f>
        <v>#DIV/0!</v>
      </c>
      <c r="AG304" s="3" t="e">
        <f>IF(DEGREES(ACOS(SIN(RADIANS(G304))*SIN(RADIANS(E307))+COS(RADIANS(G304))*COS(RADIANS(E307))*COS(RADIANS(AG297))))&gt;90,0,$F$4*$F$5/E306^2*(SIN(RADIANS(G304))*SIN(RADIANS(E307))+COS(RADIANS(G304))*COS(RADIANS(E307))*COS(RADIANS(AG297))))</f>
        <v>#DIV/0!</v>
      </c>
      <c r="AH304" s="3" t="e">
        <f>IF(DEGREES(ACOS(SIN(RADIANS(G304))*SIN(RADIANS(E307))+COS(RADIANS(G304))*COS(RADIANS(E307))*COS(RADIANS(AH297))))&gt;90,0,$F$4*$F$5/E306^2*(SIN(RADIANS(G304))*SIN(RADIANS(E307))+COS(RADIANS(G304))*COS(RADIANS(E307))*COS(RADIANS(AH297))))</f>
        <v>#DIV/0!</v>
      </c>
      <c r="AI304" s="3" t="e">
        <f>IF(DEGREES(ACOS(SIN(RADIANS(G304))*SIN(RADIANS(E307))+COS(RADIANS(G304))*COS(RADIANS(E307))*COS(RADIANS(AI297))))&gt;90,0,$F$4*$F$5/E306^2*(SIN(RADIANS(G304))*SIN(RADIANS(E307))+COS(RADIANS(G304))*COS(RADIANS(E307))*COS(RADIANS(AI297))))</f>
        <v>#DIV/0!</v>
      </c>
      <c r="AJ304" s="3" t="e">
        <f>IF(DEGREES(ACOS(SIN(RADIANS(G304))*SIN(RADIANS(E307))+COS(RADIANS(G304))*COS(RADIANS(E307))*COS(RADIANS(AJ297))))&gt;90,0,$F$4*$F$5/E306^2*(SIN(RADIANS(G304))*SIN(RADIANS(E307))+COS(RADIANS(G304))*COS(RADIANS(E307))*COS(RADIANS(AJ297))))</f>
        <v>#DIV/0!</v>
      </c>
      <c r="AK304" s="3">
        <f>IF(DEGREES(ACOS(SIN(RADIANS(G304))*SIN(RADIANS(E307))+COS(RADIANS(G304))*COS(RADIANS(E307))*COS(RADIANS(AK297))))&gt;90,0,$F$4*$F$5/E306^2*(SIN(RADIANS(G304))*SIN(RADIANS(E307))+COS(RADIANS(G304))*COS(RADIANS(E307))*COS(RADIANS(AK297))))</f>
        <v>0</v>
      </c>
      <c r="AL304" s="3">
        <f>IF(DEGREES(ACOS(SIN(RADIANS(G304))*SIN(RADIANS(E307))+COS(RADIANS(G304))*COS(RADIANS(E307))*COS(RADIANS(AL297))))&gt;90,0,$F$4*$F$5/E306^2*(SIN(RADIANS(G304))*SIN(RADIANS(E307))+COS(RADIANS(G304))*COS(RADIANS(E307))*COS(RADIANS(AL297))))</f>
        <v>0</v>
      </c>
      <c r="AM304" s="3">
        <f>IF(DEGREES(ACOS(SIN(RADIANS(G304))*SIN(RADIANS(E307))+COS(RADIANS(G304))*COS(RADIANS(E307))*COS(RADIANS(AM297))))&gt;90,0,$F$4*$F$5/E306^2*(SIN(RADIANS(G304))*SIN(RADIANS(E307))+COS(RADIANS(G304))*COS(RADIANS(E307))*COS(RADIANS(AM297))))</f>
        <v>0</v>
      </c>
      <c r="AN304" s="3">
        <f>IF(DEGREES(ACOS(SIN(RADIANS(G304))*SIN(RADIANS(E307))+COS(RADIANS(G304))*COS(RADIANS(E307))*COS(RADIANS(AN297))))&gt;90,0,$F$4*$F$5/E306^2*(SIN(RADIANS(G304))*SIN(RADIANS(E307))+COS(RADIANS(G304))*COS(RADIANS(E307))*COS(RADIANS(AN297))))</f>
        <v>0</v>
      </c>
      <c r="AO304" s="3">
        <f>IF(DEGREES(ACOS(SIN(RADIANS(G304))*SIN(RADIANS(E307))+COS(RADIANS(G304))*COS(RADIANS(E307))*COS(RADIANS(AO297))))&gt;90,0,$F$4*$F$5/E306^2*(SIN(RADIANS(G304))*SIN(RADIANS(E307))+COS(RADIANS(G304))*COS(RADIANS(E307))*COS(RADIANS(AO297))))</f>
        <v>0</v>
      </c>
      <c r="AP304" s="3">
        <f>IF(DEGREES(ACOS(SIN(RADIANS(G304))*SIN(RADIANS(E307))+COS(RADIANS(G304))*COS(RADIANS(E307))*COS(RADIANS(AP297))))&gt;90,0,$F$4*$F$5/E306^2*(SIN(RADIANS(G304))*SIN(RADIANS(E307))+COS(RADIANS(G304))*COS(RADIANS(E307))*COS(RADIANS(AP297))))</f>
        <v>0</v>
      </c>
      <c r="AQ304" s="3">
        <f>IF(DEGREES(ACOS(SIN(RADIANS(G304))*SIN(RADIANS(E307))+COS(RADIANS(G304))*COS(RADIANS(E307))*COS(RADIANS(AQ297))))&gt;90,0,$F$4*$F$5/E306^2*(SIN(RADIANS(G304))*SIN(RADIANS(E307))+COS(RADIANS(G304))*COS(RADIANS(E307))*COS(RADIANS(AQ297))))</f>
        <v>0</v>
      </c>
      <c r="AR304" s="3">
        <f>IF(DEGREES(ACOS(SIN(RADIANS(G304))*SIN(RADIANS(E307))+COS(RADIANS(G304))*COS(RADIANS(E307))*COS(RADIANS(AR297))))&gt;90,0,$F$4*$F$5/E306^2*(SIN(RADIANS(G304))*SIN(RADIANS(E307))+COS(RADIANS(G304))*COS(RADIANS(E307))*COS(RADIANS(AR297))))</f>
        <v>0</v>
      </c>
    </row>
    <row r="305" spans="2:44" ht="15.75" customHeight="1" x14ac:dyDescent="0.2">
      <c r="B305" s="20" t="s">
        <v>787</v>
      </c>
      <c r="E305" s="3" t="str">
        <f>IF($F$10=0,"N/A",E304*$F$11/$F$10)</f>
        <v>N/A</v>
      </c>
      <c r="G305" s="3">
        <v>30</v>
      </c>
      <c r="I305" s="3">
        <f>IF(DEGREES(ACOS(SIN(RADIANS(G305))*SIN(RADIANS(E307))+COS(RADIANS(G305))*COS(RADIANS(E307))*COS(RADIANS(I297))))&gt;90,0,$F$4*$F$5/E306^2*(SIN(RADIANS(G305))*SIN(RADIANS(E307))+COS(RADIANS(G305))*COS(RADIANS(E307))*COS(RADIANS(I297))))</f>
        <v>0</v>
      </c>
      <c r="J305" s="3">
        <f>IF(DEGREES(ACOS(SIN(RADIANS(G305))*SIN(RADIANS(E307))+COS(RADIANS(G305))*COS(RADIANS(E307))*COS(RADIANS(J297))))&gt;90,0,$F$4*$F$5/E306^2*(SIN(RADIANS(G305))*SIN(RADIANS(E307))+COS(RADIANS(G305))*COS(RADIANS(E307))*COS(RADIANS(J297))))</f>
        <v>0</v>
      </c>
      <c r="K305" s="3">
        <f>IF(DEGREES(ACOS(SIN(RADIANS(G305))*SIN(RADIANS(E307))+COS(RADIANS(G305))*COS(RADIANS(E307))*COS(RADIANS(K297))))&gt;90,0,$F$4*$F$5/E306^2*(SIN(RADIANS(G305))*SIN(RADIANS(E307))+COS(RADIANS(G305))*COS(RADIANS(E307))*COS(RADIANS(K297))))</f>
        <v>0</v>
      </c>
      <c r="L305" s="3">
        <f>IF(DEGREES(ACOS(SIN(RADIANS(G305))*SIN(RADIANS(E307))+COS(RADIANS(G305))*COS(RADIANS(E307))*COS(RADIANS(L297))))&gt;90,0,$F$4*$F$5/E306^2*(SIN(RADIANS(G305))*SIN(RADIANS(E307))+COS(RADIANS(G305))*COS(RADIANS(E307))*COS(RADIANS(L297))))</f>
        <v>0</v>
      </c>
      <c r="M305" s="3">
        <f>IF(DEGREES(ACOS(SIN(RADIANS(G305))*SIN(RADIANS(E307))+COS(RADIANS(G305))*COS(RADIANS(E307))*COS(RADIANS(M297))))&gt;90,0,$F$4*$F$5/E306^2*(SIN(RADIANS(G305))*SIN(RADIANS(E307))+COS(RADIANS(G305))*COS(RADIANS(E307))*COS(RADIANS(M297))))</f>
        <v>0</v>
      </c>
      <c r="N305" s="3">
        <f>IF(DEGREES(ACOS(SIN(RADIANS(G305))*SIN(RADIANS(E307))+COS(RADIANS(G305))*COS(RADIANS(E307))*COS(RADIANS(N297))))&gt;90,0,$F$4*$F$5/E306^2*(SIN(RADIANS(G305))*SIN(RADIANS(E307))+COS(RADIANS(G305))*COS(RADIANS(E307))*COS(RADIANS(N297))))</f>
        <v>0</v>
      </c>
      <c r="O305" s="3">
        <f>IF(DEGREES(ACOS(SIN(RADIANS(G305))*SIN(RADIANS(E307))+COS(RADIANS(G305))*COS(RADIANS(E307))*COS(RADIANS(O297))))&gt;90,0,$F$4*$F$5/E306^2*(SIN(RADIANS(G305))*SIN(RADIANS(E307))+COS(RADIANS(G305))*COS(RADIANS(E307))*COS(RADIANS(O297))))</f>
        <v>0</v>
      </c>
      <c r="P305" s="3">
        <f>IF(DEGREES(ACOS(SIN(RADIANS(G305))*SIN(RADIANS(E307))+COS(RADIANS(G305))*COS(RADIANS(E307))*COS(RADIANS(P297))))&gt;90,0,$F$4*$F$5/E306^2*(SIN(RADIANS(G305))*SIN(RADIANS(E307))+COS(RADIANS(G305))*COS(RADIANS(E307))*COS(RADIANS(P297))))</f>
        <v>0</v>
      </c>
      <c r="Q305" s="3">
        <f>IF(DEGREES(ACOS(SIN(RADIANS(G305))*SIN(RADIANS(E307))+COS(RADIANS(G305))*COS(RADIANS(E307))*COS(RADIANS(Q297))))&gt;90,0,$F$4*$F$5/E306^2*(SIN(RADIANS(G305))*SIN(RADIANS(E307))+COS(RADIANS(G305))*COS(RADIANS(E307))*COS(RADIANS(Q297))))</f>
        <v>0</v>
      </c>
      <c r="R305" s="3" t="e">
        <f>IF(DEGREES(ACOS(SIN(RADIANS(G305))*SIN(RADIANS(E307))+COS(RADIANS(G305))*COS(RADIANS(E307))*COS(RADIANS(R297))))&gt;90,0,$F$4*$F$5/E306^2*(SIN(RADIANS(G305))*SIN(RADIANS(E307))+COS(RADIANS(G305))*COS(RADIANS(E307))*COS(RADIANS(R297))))</f>
        <v>#DIV/0!</v>
      </c>
      <c r="S305" s="3" t="e">
        <f>IF(DEGREES(ACOS(SIN(RADIANS(G305))*SIN(RADIANS(E307))+COS(RADIANS(G305))*COS(RADIANS(E307))*COS(RADIANS(S297))))&gt;90,0,$F$4*$F$5/E306^2*(SIN(RADIANS(G305))*SIN(RADIANS(E307))+COS(RADIANS(G305))*COS(RADIANS(E307))*COS(RADIANS(S297))))</f>
        <v>#DIV/0!</v>
      </c>
      <c r="T305" s="3" t="e">
        <f>IF(DEGREES(ACOS(SIN(RADIANS(G305))*SIN(RADIANS(E307))+COS(RADIANS(G305))*COS(RADIANS(E307))*COS(RADIANS(T297))))&gt;90,0,$F$4*$F$5/E306^2*(SIN(RADIANS(G305))*SIN(RADIANS(E307))+COS(RADIANS(G305))*COS(RADIANS(E307))*COS(RADIANS(T297))))</f>
        <v>#DIV/0!</v>
      </c>
      <c r="U305" s="3" t="e">
        <f>IF(DEGREES(ACOS(SIN(RADIANS(G305))*SIN(RADIANS(E307))+COS(RADIANS(G305))*COS(RADIANS(E307))*COS(RADIANS(U297))))&gt;90,0,$F$4*$F$5/E306^2*(SIN(RADIANS(G305))*SIN(RADIANS(E307))+COS(RADIANS(G305))*COS(RADIANS(E307))*COS(RADIANS(U297))))</f>
        <v>#DIV/0!</v>
      </c>
      <c r="V305" s="3" t="e">
        <f>IF(DEGREES(ACOS(SIN(RADIANS(G305))*SIN(RADIANS(E307))+COS(RADIANS(G305))*COS(RADIANS(E307))*COS(RADIANS(V297))))&gt;90,0,$F$4*$F$5/E306^2*(SIN(RADIANS(G305))*SIN(RADIANS(E307))+COS(RADIANS(G305))*COS(RADIANS(E307))*COS(RADIANS(V297))))</f>
        <v>#DIV/0!</v>
      </c>
      <c r="W305" s="3" t="e">
        <f>IF(DEGREES(ACOS(SIN(RADIANS(G305))*SIN(RADIANS(E307))+COS(RADIANS(G305))*COS(RADIANS(E307))*COS(RADIANS(W297))))&gt;90,0,$F$4*$F$5/E306^2*(SIN(RADIANS(G305))*SIN(RADIANS(E307))+COS(RADIANS(G305))*COS(RADIANS(E307))*COS(RADIANS(W297))))</f>
        <v>#DIV/0!</v>
      </c>
      <c r="X305" s="3" t="e">
        <f>IF(DEGREES(ACOS(SIN(RADIANS(G305))*SIN(RADIANS(E307))+COS(RADIANS(G305))*COS(RADIANS(E307))*COS(RADIANS(X297))))&gt;90,0,$F$4*$F$5/E306^2*(SIN(RADIANS(G305))*SIN(RADIANS(E307))+COS(RADIANS(G305))*COS(RADIANS(E307))*COS(RADIANS(X297))))</f>
        <v>#DIV/0!</v>
      </c>
      <c r="Y305" s="3" t="e">
        <f>IF(DEGREES(ACOS(SIN(RADIANS(G305))*SIN(RADIANS(E307))+COS(RADIANS(G305))*COS(RADIANS(E307))*COS(RADIANS(Y297))))&gt;90,0,$F$4*$F$5/E306^2*(SIN(RADIANS(G305))*SIN(RADIANS(E307))+COS(RADIANS(G305))*COS(RADIANS(E307))*COS(RADIANS(Y297))))</f>
        <v>#DIV/0!</v>
      </c>
      <c r="Z305" s="3" t="e">
        <f>IF(DEGREES(ACOS(SIN(RADIANS(G305))*SIN(RADIANS(E307))+COS(RADIANS(G305))*COS(RADIANS(E307))*COS(RADIANS(Z297))))&gt;90,0,$F$4*$F$5/E306^2*(SIN(RADIANS(G305))*SIN(RADIANS(E307))+COS(RADIANS(G305))*COS(RADIANS(E307))*COS(RADIANS(Z297))))</f>
        <v>#DIV/0!</v>
      </c>
      <c r="AA305" s="3" t="e">
        <f>IF(DEGREES(ACOS(SIN(RADIANS(G305))*SIN(RADIANS(E307))+COS(RADIANS(G305))*COS(RADIANS(E307))*COS(RADIANS(AA297))))&gt;90,0,$F$4*$F$5/E306^2*(SIN(RADIANS(G305))*SIN(RADIANS(E307))+COS(RADIANS(G305))*COS(RADIANS(E307))*COS(RADIANS(AA297))))</f>
        <v>#DIV/0!</v>
      </c>
      <c r="AB305" s="3" t="e">
        <f>IF(DEGREES(ACOS(SIN(RADIANS(G305))*SIN(RADIANS(E307))+COS(RADIANS(G305))*COS(RADIANS(E307))*COS(RADIANS(AB297))))&gt;90,0,$F$4*$F$5/E306^2*(SIN(RADIANS(G305))*SIN(RADIANS(E307))+COS(RADIANS(G305))*COS(RADIANS(E307))*COS(RADIANS(AB297))))</f>
        <v>#DIV/0!</v>
      </c>
      <c r="AC305" s="3" t="e">
        <f>IF(DEGREES(ACOS(SIN(RADIANS(G305))*SIN(RADIANS(E307))+COS(RADIANS(G305))*COS(RADIANS(E307))*COS(RADIANS(AC297))))&gt;90,0,$F$4*$F$5/E306^2*(SIN(RADIANS(G305))*SIN(RADIANS(E307))+COS(RADIANS(G305))*COS(RADIANS(E307))*COS(RADIANS(AC297))))</f>
        <v>#DIV/0!</v>
      </c>
      <c r="AD305" s="3" t="e">
        <f>IF(DEGREES(ACOS(SIN(RADIANS(G305))*SIN(RADIANS(E307))+COS(RADIANS(G305))*COS(RADIANS(E307))*COS(RADIANS(AD297))))&gt;90,0,$F$4*$F$5/E306^2*(SIN(RADIANS(G305))*SIN(RADIANS(E307))+COS(RADIANS(G305))*COS(RADIANS(E307))*COS(RADIANS(AD297))))</f>
        <v>#DIV/0!</v>
      </c>
      <c r="AE305" s="3" t="e">
        <f>IF(DEGREES(ACOS(SIN(RADIANS(G305))*SIN(RADIANS(E307))+COS(RADIANS(G305))*COS(RADIANS(E307))*COS(RADIANS(AE297))))&gt;90,0,$F$4*$F$5/E306^2*(SIN(RADIANS(G305))*SIN(RADIANS(E307))+COS(RADIANS(G305))*COS(RADIANS(E307))*COS(RADIANS(AE297))))</f>
        <v>#DIV/0!</v>
      </c>
      <c r="AF305" s="3" t="e">
        <f>IF(DEGREES(ACOS(SIN(RADIANS(G305))*SIN(RADIANS(E307))+COS(RADIANS(G305))*COS(RADIANS(E307))*COS(RADIANS(AF297))))&gt;90,0,$F$4*$F$5/E306^2*(SIN(RADIANS(G305))*SIN(RADIANS(E307))+COS(RADIANS(G305))*COS(RADIANS(E307))*COS(RADIANS(AF297))))</f>
        <v>#DIV/0!</v>
      </c>
      <c r="AG305" s="3" t="e">
        <f>IF(DEGREES(ACOS(SIN(RADIANS(G305))*SIN(RADIANS(E307))+COS(RADIANS(G305))*COS(RADIANS(E307))*COS(RADIANS(AG297))))&gt;90,0,$F$4*$F$5/E306^2*(SIN(RADIANS(G305))*SIN(RADIANS(E307))+COS(RADIANS(G305))*COS(RADIANS(E307))*COS(RADIANS(AG297))))</f>
        <v>#DIV/0!</v>
      </c>
      <c r="AH305" s="3" t="e">
        <f>IF(DEGREES(ACOS(SIN(RADIANS(G305))*SIN(RADIANS(E307))+COS(RADIANS(G305))*COS(RADIANS(E307))*COS(RADIANS(AH297))))&gt;90,0,$F$4*$F$5/E306^2*(SIN(RADIANS(G305))*SIN(RADIANS(E307))+COS(RADIANS(G305))*COS(RADIANS(E307))*COS(RADIANS(AH297))))</f>
        <v>#DIV/0!</v>
      </c>
      <c r="AI305" s="3" t="e">
        <f>IF(DEGREES(ACOS(SIN(RADIANS(G305))*SIN(RADIANS(E307))+COS(RADIANS(G305))*COS(RADIANS(E307))*COS(RADIANS(AI297))))&gt;90,0,$F$4*$F$5/E306^2*(SIN(RADIANS(G305))*SIN(RADIANS(E307))+COS(RADIANS(G305))*COS(RADIANS(E307))*COS(RADIANS(AI297))))</f>
        <v>#DIV/0!</v>
      </c>
      <c r="AJ305" s="3" t="e">
        <f>IF(DEGREES(ACOS(SIN(RADIANS(G305))*SIN(RADIANS(E307))+COS(RADIANS(G305))*COS(RADIANS(E307))*COS(RADIANS(AJ297))))&gt;90,0,$F$4*$F$5/E306^2*(SIN(RADIANS(G305))*SIN(RADIANS(E307))+COS(RADIANS(G305))*COS(RADIANS(E307))*COS(RADIANS(AJ297))))</f>
        <v>#DIV/0!</v>
      </c>
      <c r="AK305" s="3">
        <f>IF(DEGREES(ACOS(SIN(RADIANS(G305))*SIN(RADIANS(E307))+COS(RADIANS(G305))*COS(RADIANS(E307))*COS(RADIANS(AK297))))&gt;90,0,$F$4*$F$5/E306^2*(SIN(RADIANS(G305))*SIN(RADIANS(E307))+COS(RADIANS(G305))*COS(RADIANS(E307))*COS(RADIANS(AK297))))</f>
        <v>0</v>
      </c>
      <c r="AL305" s="3">
        <f>IF(DEGREES(ACOS(SIN(RADIANS(G305))*SIN(RADIANS(E307))+COS(RADIANS(G305))*COS(RADIANS(E307))*COS(RADIANS(AL297))))&gt;90,0,$F$4*$F$5/E306^2*(SIN(RADIANS(G305))*SIN(RADIANS(E307))+COS(RADIANS(G305))*COS(RADIANS(E307))*COS(RADIANS(AL297))))</f>
        <v>0</v>
      </c>
      <c r="AM305" s="3">
        <f>IF(DEGREES(ACOS(SIN(RADIANS(G305))*SIN(RADIANS(E307))+COS(RADIANS(G305))*COS(RADIANS(E307))*COS(RADIANS(AM297))))&gt;90,0,$F$4*$F$5/E306^2*(SIN(RADIANS(G305))*SIN(RADIANS(E307))+COS(RADIANS(G305))*COS(RADIANS(E307))*COS(RADIANS(AM297))))</f>
        <v>0</v>
      </c>
      <c r="AN305" s="3">
        <f>IF(DEGREES(ACOS(SIN(RADIANS(G305))*SIN(RADIANS(E307))+COS(RADIANS(G305))*COS(RADIANS(E307))*COS(RADIANS(AN297))))&gt;90,0,$F$4*$F$5/E306^2*(SIN(RADIANS(G305))*SIN(RADIANS(E307))+COS(RADIANS(G305))*COS(RADIANS(E307))*COS(RADIANS(AN297))))</f>
        <v>0</v>
      </c>
      <c r="AO305" s="3">
        <f>IF(DEGREES(ACOS(SIN(RADIANS(G305))*SIN(RADIANS(E307))+COS(RADIANS(G305))*COS(RADIANS(E307))*COS(RADIANS(AO297))))&gt;90,0,$F$4*$F$5/E306^2*(SIN(RADIANS(G305))*SIN(RADIANS(E307))+COS(RADIANS(G305))*COS(RADIANS(E307))*COS(RADIANS(AO297))))</f>
        <v>0</v>
      </c>
      <c r="AP305" s="3">
        <f>IF(DEGREES(ACOS(SIN(RADIANS(G305))*SIN(RADIANS(E307))+COS(RADIANS(G305))*COS(RADIANS(E307))*COS(RADIANS(AP297))))&gt;90,0,$F$4*$F$5/E306^2*(SIN(RADIANS(G305))*SIN(RADIANS(E307))+COS(RADIANS(G305))*COS(RADIANS(E307))*COS(RADIANS(AP297))))</f>
        <v>0</v>
      </c>
      <c r="AQ305" s="3">
        <f>IF(DEGREES(ACOS(SIN(RADIANS(G305))*SIN(RADIANS(E307))+COS(RADIANS(G305))*COS(RADIANS(E307))*COS(RADIANS(AQ297))))&gt;90,0,$F$4*$F$5/E306^2*(SIN(RADIANS(G305))*SIN(RADIANS(E307))+COS(RADIANS(G305))*COS(RADIANS(E307))*COS(RADIANS(AQ297))))</f>
        <v>0</v>
      </c>
      <c r="AR305" s="3">
        <f>IF(DEGREES(ACOS(SIN(RADIANS(G305))*SIN(RADIANS(E307))+COS(RADIANS(G305))*COS(RADIANS(E307))*COS(RADIANS(AR297))))&gt;90,0,$F$4*$F$5/E306^2*(SIN(RADIANS(G305))*SIN(RADIANS(E307))+COS(RADIANS(G305))*COS(RADIANS(E307))*COS(RADIANS(AR297))))</f>
        <v>0</v>
      </c>
    </row>
    <row r="306" spans="2:44" ht="15.75" customHeight="1" x14ac:dyDescent="0.2">
      <c r="B306" s="20" t="s">
        <v>788</v>
      </c>
      <c r="E306" s="3">
        <f>$F$6*(1-$F$7^2)/(1+$F$7*COS(RADIANS(E300)))</f>
        <v>0</v>
      </c>
      <c r="G306" s="3">
        <v>20</v>
      </c>
      <c r="I306" s="3">
        <f>IF(DEGREES(ACOS(SIN(RADIANS(G306))*SIN(RADIANS(E307))+COS(RADIANS(G306))*COS(RADIANS(E307))*COS(RADIANS(I297))))&gt;90,0,$F$4*$F$5/E306^2*(SIN(RADIANS(G306))*SIN(RADIANS(E307))+COS(RADIANS(G306))*COS(RADIANS(E307))*COS(RADIANS(I297))))</f>
        <v>0</v>
      </c>
      <c r="J306" s="3">
        <f>IF(DEGREES(ACOS(SIN(RADIANS(G306))*SIN(RADIANS(E307))+COS(RADIANS(G306))*COS(RADIANS(E307))*COS(RADIANS(J297))))&gt;90,0,$F$4*$F$5/E306^2*(SIN(RADIANS(G306))*SIN(RADIANS(E307))+COS(RADIANS(G306))*COS(RADIANS(E307))*COS(RADIANS(J297))))</f>
        <v>0</v>
      </c>
      <c r="K306" s="3">
        <f>IF(DEGREES(ACOS(SIN(RADIANS(G306))*SIN(RADIANS(E307))+COS(RADIANS(G306))*COS(RADIANS(E307))*COS(RADIANS(K297))))&gt;90,0,$F$4*$F$5/E306^2*(SIN(RADIANS(G306))*SIN(RADIANS(E307))+COS(RADIANS(G306))*COS(RADIANS(E307))*COS(RADIANS(K297))))</f>
        <v>0</v>
      </c>
      <c r="L306" s="3">
        <f>IF(DEGREES(ACOS(SIN(RADIANS(G306))*SIN(RADIANS(E307))+COS(RADIANS(G306))*COS(RADIANS(E307))*COS(RADIANS(L297))))&gt;90,0,$F$4*$F$5/E306^2*(SIN(RADIANS(G306))*SIN(RADIANS(E307))+COS(RADIANS(G306))*COS(RADIANS(E307))*COS(RADIANS(L297))))</f>
        <v>0</v>
      </c>
      <c r="M306" s="3">
        <f>IF(DEGREES(ACOS(SIN(RADIANS(G306))*SIN(RADIANS(E307))+COS(RADIANS(G306))*COS(RADIANS(E307))*COS(RADIANS(M297))))&gt;90,0,$F$4*$F$5/E306^2*(SIN(RADIANS(G306))*SIN(RADIANS(E307))+COS(RADIANS(G306))*COS(RADIANS(E307))*COS(RADIANS(M297))))</f>
        <v>0</v>
      </c>
      <c r="N306" s="3">
        <f>IF(DEGREES(ACOS(SIN(RADIANS(G306))*SIN(RADIANS(E307))+COS(RADIANS(G306))*COS(RADIANS(E307))*COS(RADIANS(N297))))&gt;90,0,$F$4*$F$5/E306^2*(SIN(RADIANS(G306))*SIN(RADIANS(E307))+COS(RADIANS(G306))*COS(RADIANS(E307))*COS(RADIANS(N297))))</f>
        <v>0</v>
      </c>
      <c r="O306" s="3">
        <f>IF(DEGREES(ACOS(SIN(RADIANS(G306))*SIN(RADIANS(E307))+COS(RADIANS(G306))*COS(RADIANS(E307))*COS(RADIANS(O297))))&gt;90,0,$F$4*$F$5/E306^2*(SIN(RADIANS(G306))*SIN(RADIANS(E307))+COS(RADIANS(G306))*COS(RADIANS(E307))*COS(RADIANS(O297))))</f>
        <v>0</v>
      </c>
      <c r="P306" s="3">
        <f>IF(DEGREES(ACOS(SIN(RADIANS(G306))*SIN(RADIANS(E307))+COS(RADIANS(G306))*COS(RADIANS(E307))*COS(RADIANS(P297))))&gt;90,0,$F$4*$F$5/E306^2*(SIN(RADIANS(G306))*SIN(RADIANS(E307))+COS(RADIANS(G306))*COS(RADIANS(E307))*COS(RADIANS(P297))))</f>
        <v>0</v>
      </c>
      <c r="Q306" s="3">
        <f>IF(DEGREES(ACOS(SIN(RADIANS(G306))*SIN(RADIANS(E307))+COS(RADIANS(G306))*COS(RADIANS(E307))*COS(RADIANS(Q297))))&gt;90,0,$F$4*$F$5/E306^2*(SIN(RADIANS(G306))*SIN(RADIANS(E307))+COS(RADIANS(G306))*COS(RADIANS(E307))*COS(RADIANS(Q297))))</f>
        <v>0</v>
      </c>
      <c r="R306" s="3" t="e">
        <f>IF(DEGREES(ACOS(SIN(RADIANS(G306))*SIN(RADIANS(E307))+COS(RADIANS(G306))*COS(RADIANS(E307))*COS(RADIANS(R297))))&gt;90,0,$F$4*$F$5/E306^2*(SIN(RADIANS(G306))*SIN(RADIANS(E307))+COS(RADIANS(G306))*COS(RADIANS(E307))*COS(RADIANS(R297))))</f>
        <v>#DIV/0!</v>
      </c>
      <c r="S306" s="3" t="e">
        <f>IF(DEGREES(ACOS(SIN(RADIANS(G306))*SIN(RADIANS(E307))+COS(RADIANS(G306))*COS(RADIANS(E307))*COS(RADIANS(S297))))&gt;90,0,$F$4*$F$5/E306^2*(SIN(RADIANS(G306))*SIN(RADIANS(E307))+COS(RADIANS(G306))*COS(RADIANS(E307))*COS(RADIANS(S297))))</f>
        <v>#DIV/0!</v>
      </c>
      <c r="T306" s="3" t="e">
        <f>IF(DEGREES(ACOS(SIN(RADIANS(G306))*SIN(RADIANS(E307))+COS(RADIANS(G306))*COS(RADIANS(E307))*COS(RADIANS(T297))))&gt;90,0,$F$4*$F$5/E306^2*(SIN(RADIANS(G306))*SIN(RADIANS(E307))+COS(RADIANS(G306))*COS(RADIANS(E307))*COS(RADIANS(T297))))</f>
        <v>#DIV/0!</v>
      </c>
      <c r="U306" s="3" t="e">
        <f>IF(DEGREES(ACOS(SIN(RADIANS(G306))*SIN(RADIANS(E307))+COS(RADIANS(G306))*COS(RADIANS(E307))*COS(RADIANS(U297))))&gt;90,0,$F$4*$F$5/E306^2*(SIN(RADIANS(G306))*SIN(RADIANS(E307))+COS(RADIANS(G306))*COS(RADIANS(E307))*COS(RADIANS(U297))))</f>
        <v>#DIV/0!</v>
      </c>
      <c r="V306" s="3" t="e">
        <f>IF(DEGREES(ACOS(SIN(RADIANS(G306))*SIN(RADIANS(E307))+COS(RADIANS(G306))*COS(RADIANS(E307))*COS(RADIANS(V297))))&gt;90,0,$F$4*$F$5/E306^2*(SIN(RADIANS(G306))*SIN(RADIANS(E307))+COS(RADIANS(G306))*COS(RADIANS(E307))*COS(RADIANS(V297))))</f>
        <v>#DIV/0!</v>
      </c>
      <c r="W306" s="3" t="e">
        <f>IF(DEGREES(ACOS(SIN(RADIANS(G306))*SIN(RADIANS(E307))+COS(RADIANS(G306))*COS(RADIANS(E307))*COS(RADIANS(W297))))&gt;90,0,$F$4*$F$5/E306^2*(SIN(RADIANS(G306))*SIN(RADIANS(E307))+COS(RADIANS(G306))*COS(RADIANS(E307))*COS(RADIANS(W297))))</f>
        <v>#DIV/0!</v>
      </c>
      <c r="X306" s="3" t="e">
        <f>IF(DEGREES(ACOS(SIN(RADIANS(G306))*SIN(RADIANS(E307))+COS(RADIANS(G306))*COS(RADIANS(E307))*COS(RADIANS(X297))))&gt;90,0,$F$4*$F$5/E306^2*(SIN(RADIANS(G306))*SIN(RADIANS(E307))+COS(RADIANS(G306))*COS(RADIANS(E307))*COS(RADIANS(X297))))</f>
        <v>#DIV/0!</v>
      </c>
      <c r="Y306" s="3" t="e">
        <f>IF(DEGREES(ACOS(SIN(RADIANS(G306))*SIN(RADIANS(E307))+COS(RADIANS(G306))*COS(RADIANS(E307))*COS(RADIANS(Y297))))&gt;90,0,$F$4*$F$5/E306^2*(SIN(RADIANS(G306))*SIN(RADIANS(E307))+COS(RADIANS(G306))*COS(RADIANS(E307))*COS(RADIANS(Y297))))</f>
        <v>#DIV/0!</v>
      </c>
      <c r="Z306" s="3" t="e">
        <f>IF(DEGREES(ACOS(SIN(RADIANS(G306))*SIN(RADIANS(E307))+COS(RADIANS(G306))*COS(RADIANS(E307))*COS(RADIANS(Z297))))&gt;90,0,$F$4*$F$5/E306^2*(SIN(RADIANS(G306))*SIN(RADIANS(E307))+COS(RADIANS(G306))*COS(RADIANS(E307))*COS(RADIANS(Z297))))</f>
        <v>#DIV/0!</v>
      </c>
      <c r="AA306" s="3" t="e">
        <f>IF(DEGREES(ACOS(SIN(RADIANS(G306))*SIN(RADIANS(E307))+COS(RADIANS(G306))*COS(RADIANS(E307))*COS(RADIANS(AA297))))&gt;90,0,$F$4*$F$5/E306^2*(SIN(RADIANS(G306))*SIN(RADIANS(E307))+COS(RADIANS(G306))*COS(RADIANS(E307))*COS(RADIANS(AA297))))</f>
        <v>#DIV/0!</v>
      </c>
      <c r="AB306" s="3" t="e">
        <f>IF(DEGREES(ACOS(SIN(RADIANS(G306))*SIN(RADIANS(E307))+COS(RADIANS(G306))*COS(RADIANS(E307))*COS(RADIANS(AB297))))&gt;90,0,$F$4*$F$5/E306^2*(SIN(RADIANS(G306))*SIN(RADIANS(E307))+COS(RADIANS(G306))*COS(RADIANS(E307))*COS(RADIANS(AB297))))</f>
        <v>#DIV/0!</v>
      </c>
      <c r="AC306" s="3" t="e">
        <f>IF(DEGREES(ACOS(SIN(RADIANS(G306))*SIN(RADIANS(E307))+COS(RADIANS(G306))*COS(RADIANS(E307))*COS(RADIANS(AC297))))&gt;90,0,$F$4*$F$5/E306^2*(SIN(RADIANS(G306))*SIN(RADIANS(E307))+COS(RADIANS(G306))*COS(RADIANS(E307))*COS(RADIANS(AC297))))</f>
        <v>#DIV/0!</v>
      </c>
      <c r="AD306" s="3" t="e">
        <f>IF(DEGREES(ACOS(SIN(RADIANS(G306))*SIN(RADIANS(E307))+COS(RADIANS(G306))*COS(RADIANS(E307))*COS(RADIANS(AD297))))&gt;90,0,$F$4*$F$5/E306^2*(SIN(RADIANS(G306))*SIN(RADIANS(E307))+COS(RADIANS(G306))*COS(RADIANS(E307))*COS(RADIANS(AD297))))</f>
        <v>#DIV/0!</v>
      </c>
      <c r="AE306" s="3" t="e">
        <f>IF(DEGREES(ACOS(SIN(RADIANS(G306))*SIN(RADIANS(E307))+COS(RADIANS(G306))*COS(RADIANS(E307))*COS(RADIANS(AE297))))&gt;90,0,$F$4*$F$5/E306^2*(SIN(RADIANS(G306))*SIN(RADIANS(E307))+COS(RADIANS(G306))*COS(RADIANS(E307))*COS(RADIANS(AE297))))</f>
        <v>#DIV/0!</v>
      </c>
      <c r="AF306" s="3" t="e">
        <f>IF(DEGREES(ACOS(SIN(RADIANS(G306))*SIN(RADIANS(E307))+COS(RADIANS(G306))*COS(RADIANS(E307))*COS(RADIANS(AF297))))&gt;90,0,$F$4*$F$5/E306^2*(SIN(RADIANS(G306))*SIN(RADIANS(E307))+COS(RADIANS(G306))*COS(RADIANS(E307))*COS(RADIANS(AF297))))</f>
        <v>#DIV/0!</v>
      </c>
      <c r="AG306" s="3" t="e">
        <f>IF(DEGREES(ACOS(SIN(RADIANS(G306))*SIN(RADIANS(E307))+COS(RADIANS(G306))*COS(RADIANS(E307))*COS(RADIANS(AG297))))&gt;90,0,$F$4*$F$5/E306^2*(SIN(RADIANS(G306))*SIN(RADIANS(E307))+COS(RADIANS(G306))*COS(RADIANS(E307))*COS(RADIANS(AG297))))</f>
        <v>#DIV/0!</v>
      </c>
      <c r="AH306" s="3" t="e">
        <f>IF(DEGREES(ACOS(SIN(RADIANS(G306))*SIN(RADIANS(E307))+COS(RADIANS(G306))*COS(RADIANS(E307))*COS(RADIANS(AH297))))&gt;90,0,$F$4*$F$5/E306^2*(SIN(RADIANS(G306))*SIN(RADIANS(E307))+COS(RADIANS(G306))*COS(RADIANS(E307))*COS(RADIANS(AH297))))</f>
        <v>#DIV/0!</v>
      </c>
      <c r="AI306" s="3" t="e">
        <f>IF(DEGREES(ACOS(SIN(RADIANS(G306))*SIN(RADIANS(E307))+COS(RADIANS(G306))*COS(RADIANS(E307))*COS(RADIANS(AI297))))&gt;90,0,$F$4*$F$5/E306^2*(SIN(RADIANS(G306))*SIN(RADIANS(E307))+COS(RADIANS(G306))*COS(RADIANS(E307))*COS(RADIANS(AI297))))</f>
        <v>#DIV/0!</v>
      </c>
      <c r="AJ306" s="3" t="e">
        <f>IF(DEGREES(ACOS(SIN(RADIANS(G306))*SIN(RADIANS(E307))+COS(RADIANS(G306))*COS(RADIANS(E307))*COS(RADIANS(AJ297))))&gt;90,0,$F$4*$F$5/E306^2*(SIN(RADIANS(G306))*SIN(RADIANS(E307))+COS(RADIANS(G306))*COS(RADIANS(E307))*COS(RADIANS(AJ297))))</f>
        <v>#DIV/0!</v>
      </c>
      <c r="AK306" s="3">
        <f>IF(DEGREES(ACOS(SIN(RADIANS(G306))*SIN(RADIANS(E307))+COS(RADIANS(G306))*COS(RADIANS(E307))*COS(RADIANS(AK297))))&gt;90,0,$F$4*$F$5/E306^2*(SIN(RADIANS(G306))*SIN(RADIANS(E307))+COS(RADIANS(G306))*COS(RADIANS(E307))*COS(RADIANS(AK297))))</f>
        <v>0</v>
      </c>
      <c r="AL306" s="3">
        <f>IF(DEGREES(ACOS(SIN(RADIANS(G306))*SIN(RADIANS(E307))+COS(RADIANS(G306))*COS(RADIANS(E307))*COS(RADIANS(AL297))))&gt;90,0,$F$4*$F$5/E306^2*(SIN(RADIANS(G306))*SIN(RADIANS(E307))+COS(RADIANS(G306))*COS(RADIANS(E307))*COS(RADIANS(AL297))))</f>
        <v>0</v>
      </c>
      <c r="AM306" s="3">
        <f>IF(DEGREES(ACOS(SIN(RADIANS(G306))*SIN(RADIANS(E307))+COS(RADIANS(G306))*COS(RADIANS(E307))*COS(RADIANS(AM297))))&gt;90,0,$F$4*$F$5/E306^2*(SIN(RADIANS(G306))*SIN(RADIANS(E307))+COS(RADIANS(G306))*COS(RADIANS(E307))*COS(RADIANS(AM297))))</f>
        <v>0</v>
      </c>
      <c r="AN306" s="3">
        <f>IF(DEGREES(ACOS(SIN(RADIANS(G306))*SIN(RADIANS(E307))+COS(RADIANS(G306))*COS(RADIANS(E307))*COS(RADIANS(AN297))))&gt;90,0,$F$4*$F$5/E306^2*(SIN(RADIANS(G306))*SIN(RADIANS(E307))+COS(RADIANS(G306))*COS(RADIANS(E307))*COS(RADIANS(AN297))))</f>
        <v>0</v>
      </c>
      <c r="AO306" s="3">
        <f>IF(DEGREES(ACOS(SIN(RADIANS(G306))*SIN(RADIANS(E307))+COS(RADIANS(G306))*COS(RADIANS(E307))*COS(RADIANS(AO297))))&gt;90,0,$F$4*$F$5/E306^2*(SIN(RADIANS(G306))*SIN(RADIANS(E307))+COS(RADIANS(G306))*COS(RADIANS(E307))*COS(RADIANS(AO297))))</f>
        <v>0</v>
      </c>
      <c r="AP306" s="3">
        <f>IF(DEGREES(ACOS(SIN(RADIANS(G306))*SIN(RADIANS(E307))+COS(RADIANS(G306))*COS(RADIANS(E307))*COS(RADIANS(AP297))))&gt;90,0,$F$4*$F$5/E306^2*(SIN(RADIANS(G306))*SIN(RADIANS(E307))+COS(RADIANS(G306))*COS(RADIANS(E307))*COS(RADIANS(AP297))))</f>
        <v>0</v>
      </c>
      <c r="AQ306" s="3">
        <f>IF(DEGREES(ACOS(SIN(RADIANS(G306))*SIN(RADIANS(E307))+COS(RADIANS(G306))*COS(RADIANS(E307))*COS(RADIANS(AQ297))))&gt;90,0,$F$4*$F$5/E306^2*(SIN(RADIANS(G306))*SIN(RADIANS(E307))+COS(RADIANS(G306))*COS(RADIANS(E307))*COS(RADIANS(AQ297))))</f>
        <v>0</v>
      </c>
      <c r="AR306" s="3">
        <f>IF(DEGREES(ACOS(SIN(RADIANS(G306))*SIN(RADIANS(E307))+COS(RADIANS(G306))*COS(RADIANS(E307))*COS(RADIANS(AR297))))&gt;90,0,$F$4*$F$5/E306^2*(SIN(RADIANS(G306))*SIN(RADIANS(E307))+COS(RADIANS(G306))*COS(RADIANS(E307))*COS(RADIANS(AR297))))</f>
        <v>0</v>
      </c>
    </row>
    <row r="307" spans="2:44" ht="15.75" customHeight="1" x14ac:dyDescent="0.2">
      <c r="B307" s="20" t="s">
        <v>737</v>
      </c>
      <c r="E307" s="3">
        <f>IF($F$8&gt;90,180-$F$8,$F$8)*SIN(RADIANS(E301))</f>
        <v>0</v>
      </c>
      <c r="G307" s="3">
        <v>10</v>
      </c>
      <c r="I307" s="3">
        <f>IF(DEGREES(ACOS(SIN(RADIANS(G307))*SIN(RADIANS(E307))+COS(RADIANS(G307))*COS(RADIANS(E307))*COS(RADIANS(I297))))&gt;90,0,$F$4*$F$5/E306^2*(SIN(RADIANS(G307))*SIN(RADIANS(E307))+COS(RADIANS(G307))*COS(RADIANS(E307))*COS(RADIANS(I297))))</f>
        <v>0</v>
      </c>
      <c r="J307" s="3">
        <f>IF(DEGREES(ACOS(SIN(RADIANS(G307))*SIN(RADIANS(E307))+COS(RADIANS(G307))*COS(RADIANS(E307))*COS(RADIANS(J297))))&gt;90,0,$F$4*$F$5/E306^2*(SIN(RADIANS(G307))*SIN(RADIANS(E307))+COS(RADIANS(G307))*COS(RADIANS(E307))*COS(RADIANS(J297))))</f>
        <v>0</v>
      </c>
      <c r="K307" s="3">
        <f>IF(DEGREES(ACOS(SIN(RADIANS(G307))*SIN(RADIANS(E307))+COS(RADIANS(G307))*COS(RADIANS(E307))*COS(RADIANS(K297))))&gt;90,0,$F$4*$F$5/E306^2*(SIN(RADIANS(G307))*SIN(RADIANS(E307))+COS(RADIANS(G307))*COS(RADIANS(E307))*COS(RADIANS(K297))))</f>
        <v>0</v>
      </c>
      <c r="L307" s="3">
        <f>IF(DEGREES(ACOS(SIN(RADIANS(G307))*SIN(RADIANS(E307))+COS(RADIANS(G307))*COS(RADIANS(E307))*COS(RADIANS(L297))))&gt;90,0,$F$4*$F$5/E306^2*(SIN(RADIANS(G307))*SIN(RADIANS(E307))+COS(RADIANS(G307))*COS(RADIANS(E307))*COS(RADIANS(L297))))</f>
        <v>0</v>
      </c>
      <c r="M307" s="3">
        <f>IF(DEGREES(ACOS(SIN(RADIANS(G307))*SIN(RADIANS(E307))+COS(RADIANS(G307))*COS(RADIANS(E307))*COS(RADIANS(M297))))&gt;90,0,$F$4*$F$5/E306^2*(SIN(RADIANS(G307))*SIN(RADIANS(E307))+COS(RADIANS(G307))*COS(RADIANS(E307))*COS(RADIANS(M297))))</f>
        <v>0</v>
      </c>
      <c r="N307" s="3">
        <f>IF(DEGREES(ACOS(SIN(RADIANS(G307))*SIN(RADIANS(E307))+COS(RADIANS(G307))*COS(RADIANS(E307))*COS(RADIANS(N297))))&gt;90,0,$F$4*$F$5/E306^2*(SIN(RADIANS(G307))*SIN(RADIANS(E307))+COS(RADIANS(G307))*COS(RADIANS(E307))*COS(RADIANS(N297))))</f>
        <v>0</v>
      </c>
      <c r="O307" s="3">
        <f>IF(DEGREES(ACOS(SIN(RADIANS(G307))*SIN(RADIANS(E307))+COS(RADIANS(G307))*COS(RADIANS(E307))*COS(RADIANS(O297))))&gt;90,0,$F$4*$F$5/E306^2*(SIN(RADIANS(G307))*SIN(RADIANS(E307))+COS(RADIANS(G307))*COS(RADIANS(E307))*COS(RADIANS(O297))))</f>
        <v>0</v>
      </c>
      <c r="P307" s="3">
        <f>IF(DEGREES(ACOS(SIN(RADIANS(G307))*SIN(RADIANS(E307))+COS(RADIANS(G307))*COS(RADIANS(E307))*COS(RADIANS(P297))))&gt;90,0,$F$4*$F$5/E306^2*(SIN(RADIANS(G307))*SIN(RADIANS(E307))+COS(RADIANS(G307))*COS(RADIANS(E307))*COS(RADIANS(P297))))</f>
        <v>0</v>
      </c>
      <c r="Q307" s="3">
        <f>IF(DEGREES(ACOS(SIN(RADIANS(G307))*SIN(RADIANS(E307))+COS(RADIANS(G307))*COS(RADIANS(E307))*COS(RADIANS(Q297))))&gt;90,0,$F$4*$F$5/E306^2*(SIN(RADIANS(G307))*SIN(RADIANS(E307))+COS(RADIANS(G307))*COS(RADIANS(E307))*COS(RADIANS(Q297))))</f>
        <v>0</v>
      </c>
      <c r="R307" s="3" t="e">
        <f>IF(DEGREES(ACOS(SIN(RADIANS(G307))*SIN(RADIANS(E307))+COS(RADIANS(G307))*COS(RADIANS(E307))*COS(RADIANS(R297))))&gt;90,0,$F$4*$F$5/E306^2*(SIN(RADIANS(G307))*SIN(RADIANS(E307))+COS(RADIANS(G307))*COS(RADIANS(E307))*COS(RADIANS(R297))))</f>
        <v>#DIV/0!</v>
      </c>
      <c r="S307" s="3" t="e">
        <f>IF(DEGREES(ACOS(SIN(RADIANS(G307))*SIN(RADIANS(E307))+COS(RADIANS(G307))*COS(RADIANS(E307))*COS(RADIANS(S297))))&gt;90,0,$F$4*$F$5/E306^2*(SIN(RADIANS(G307))*SIN(RADIANS(E307))+COS(RADIANS(G307))*COS(RADIANS(E307))*COS(RADIANS(S297))))</f>
        <v>#DIV/0!</v>
      </c>
      <c r="T307" s="3" t="e">
        <f>IF(DEGREES(ACOS(SIN(RADIANS(G307))*SIN(RADIANS(E307))+COS(RADIANS(G307))*COS(RADIANS(E307))*COS(RADIANS(T297))))&gt;90,0,$F$4*$F$5/E306^2*(SIN(RADIANS(G307))*SIN(RADIANS(E307))+COS(RADIANS(G307))*COS(RADIANS(E307))*COS(RADIANS(T297))))</f>
        <v>#DIV/0!</v>
      </c>
      <c r="U307" s="3" t="e">
        <f>IF(DEGREES(ACOS(SIN(RADIANS(G307))*SIN(RADIANS(E307))+COS(RADIANS(G307))*COS(RADIANS(E307))*COS(RADIANS(U297))))&gt;90,0,$F$4*$F$5/E306^2*(SIN(RADIANS(G307))*SIN(RADIANS(E307))+COS(RADIANS(G307))*COS(RADIANS(E307))*COS(RADIANS(U297))))</f>
        <v>#DIV/0!</v>
      </c>
      <c r="V307" s="3" t="e">
        <f>IF(DEGREES(ACOS(SIN(RADIANS(G307))*SIN(RADIANS(E307))+COS(RADIANS(G307))*COS(RADIANS(E307))*COS(RADIANS(V297))))&gt;90,0,$F$4*$F$5/E306^2*(SIN(RADIANS(G307))*SIN(RADIANS(E307))+COS(RADIANS(G307))*COS(RADIANS(E307))*COS(RADIANS(V297))))</f>
        <v>#DIV/0!</v>
      </c>
      <c r="W307" s="3" t="e">
        <f>IF(DEGREES(ACOS(SIN(RADIANS(G307))*SIN(RADIANS(E307))+COS(RADIANS(G307))*COS(RADIANS(E307))*COS(RADIANS(W297))))&gt;90,0,$F$4*$F$5/E306^2*(SIN(RADIANS(G307))*SIN(RADIANS(E307))+COS(RADIANS(G307))*COS(RADIANS(E307))*COS(RADIANS(W297))))</f>
        <v>#DIV/0!</v>
      </c>
      <c r="X307" s="3" t="e">
        <f>IF(DEGREES(ACOS(SIN(RADIANS(G307))*SIN(RADIANS(E307))+COS(RADIANS(G307))*COS(RADIANS(E307))*COS(RADIANS(X297))))&gt;90,0,$F$4*$F$5/E306^2*(SIN(RADIANS(G307))*SIN(RADIANS(E307))+COS(RADIANS(G307))*COS(RADIANS(E307))*COS(RADIANS(X297))))</f>
        <v>#DIV/0!</v>
      </c>
      <c r="Y307" s="3" t="e">
        <f>IF(DEGREES(ACOS(SIN(RADIANS(G307))*SIN(RADIANS(E307))+COS(RADIANS(G307))*COS(RADIANS(E307))*COS(RADIANS(Y297))))&gt;90,0,$F$4*$F$5/E306^2*(SIN(RADIANS(G307))*SIN(RADIANS(E307))+COS(RADIANS(G307))*COS(RADIANS(E307))*COS(RADIANS(Y297))))</f>
        <v>#DIV/0!</v>
      </c>
      <c r="Z307" s="3" t="e">
        <f>IF(DEGREES(ACOS(SIN(RADIANS(G307))*SIN(RADIANS(E307))+COS(RADIANS(G307))*COS(RADIANS(E307))*COS(RADIANS(Z297))))&gt;90,0,$F$4*$F$5/E306^2*(SIN(RADIANS(G307))*SIN(RADIANS(E307))+COS(RADIANS(G307))*COS(RADIANS(E307))*COS(RADIANS(Z297))))</f>
        <v>#DIV/0!</v>
      </c>
      <c r="AA307" s="3" t="e">
        <f>IF(DEGREES(ACOS(SIN(RADIANS(G307))*SIN(RADIANS(E307))+COS(RADIANS(G307))*COS(RADIANS(E307))*COS(RADIANS(AA297))))&gt;90,0,$F$4*$F$5/E306^2*(SIN(RADIANS(G307))*SIN(RADIANS(E307))+COS(RADIANS(G307))*COS(RADIANS(E307))*COS(RADIANS(AA297))))</f>
        <v>#DIV/0!</v>
      </c>
      <c r="AB307" s="3" t="e">
        <f>IF(DEGREES(ACOS(SIN(RADIANS(G307))*SIN(RADIANS(E307))+COS(RADIANS(G307))*COS(RADIANS(E307))*COS(RADIANS(AB297))))&gt;90,0,$F$4*$F$5/E306^2*(SIN(RADIANS(G307))*SIN(RADIANS(E307))+COS(RADIANS(G307))*COS(RADIANS(E307))*COS(RADIANS(AB297))))</f>
        <v>#DIV/0!</v>
      </c>
      <c r="AC307" s="3" t="e">
        <f>IF(DEGREES(ACOS(SIN(RADIANS(G307))*SIN(RADIANS(E307))+COS(RADIANS(G307))*COS(RADIANS(E307))*COS(RADIANS(AC297))))&gt;90,0,$F$4*$F$5/E306^2*(SIN(RADIANS(G307))*SIN(RADIANS(E307))+COS(RADIANS(G307))*COS(RADIANS(E307))*COS(RADIANS(AC297))))</f>
        <v>#DIV/0!</v>
      </c>
      <c r="AD307" s="3" t="e">
        <f>IF(DEGREES(ACOS(SIN(RADIANS(G307))*SIN(RADIANS(E307))+COS(RADIANS(G307))*COS(RADIANS(E307))*COS(RADIANS(AD297))))&gt;90,0,$F$4*$F$5/E306^2*(SIN(RADIANS(G307))*SIN(RADIANS(E307))+COS(RADIANS(G307))*COS(RADIANS(E307))*COS(RADIANS(AD297))))</f>
        <v>#DIV/0!</v>
      </c>
      <c r="AE307" s="3" t="e">
        <f>IF(DEGREES(ACOS(SIN(RADIANS(G307))*SIN(RADIANS(E307))+COS(RADIANS(G307))*COS(RADIANS(E307))*COS(RADIANS(AE297))))&gt;90,0,$F$4*$F$5/E306^2*(SIN(RADIANS(G307))*SIN(RADIANS(E307))+COS(RADIANS(G307))*COS(RADIANS(E307))*COS(RADIANS(AE297))))</f>
        <v>#DIV/0!</v>
      </c>
      <c r="AF307" s="3" t="e">
        <f>IF(DEGREES(ACOS(SIN(RADIANS(G307))*SIN(RADIANS(E307))+COS(RADIANS(G307))*COS(RADIANS(E307))*COS(RADIANS(AF297))))&gt;90,0,$F$4*$F$5/E306^2*(SIN(RADIANS(G307))*SIN(RADIANS(E307))+COS(RADIANS(G307))*COS(RADIANS(E307))*COS(RADIANS(AF297))))</f>
        <v>#DIV/0!</v>
      </c>
      <c r="AG307" s="3" t="e">
        <f>IF(DEGREES(ACOS(SIN(RADIANS(G307))*SIN(RADIANS(E307))+COS(RADIANS(G307))*COS(RADIANS(E307))*COS(RADIANS(AG297))))&gt;90,0,$F$4*$F$5/E306^2*(SIN(RADIANS(G307))*SIN(RADIANS(E307))+COS(RADIANS(G307))*COS(RADIANS(E307))*COS(RADIANS(AG297))))</f>
        <v>#DIV/0!</v>
      </c>
      <c r="AH307" s="3" t="e">
        <f>IF(DEGREES(ACOS(SIN(RADIANS(G307))*SIN(RADIANS(E307))+COS(RADIANS(G307))*COS(RADIANS(E307))*COS(RADIANS(AH297))))&gt;90,0,$F$4*$F$5/E306^2*(SIN(RADIANS(G307))*SIN(RADIANS(E307))+COS(RADIANS(G307))*COS(RADIANS(E307))*COS(RADIANS(AH297))))</f>
        <v>#DIV/0!</v>
      </c>
      <c r="AI307" s="3" t="e">
        <f>IF(DEGREES(ACOS(SIN(RADIANS(G307))*SIN(RADIANS(E307))+COS(RADIANS(G307))*COS(RADIANS(E307))*COS(RADIANS(AI297))))&gt;90,0,$F$4*$F$5/E306^2*(SIN(RADIANS(G307))*SIN(RADIANS(E307))+COS(RADIANS(G307))*COS(RADIANS(E307))*COS(RADIANS(AI297))))</f>
        <v>#DIV/0!</v>
      </c>
      <c r="AJ307" s="3" t="e">
        <f>IF(DEGREES(ACOS(SIN(RADIANS(G307))*SIN(RADIANS(E307))+COS(RADIANS(G307))*COS(RADIANS(E307))*COS(RADIANS(AJ297))))&gt;90,0,$F$4*$F$5/E306^2*(SIN(RADIANS(G307))*SIN(RADIANS(E307))+COS(RADIANS(G307))*COS(RADIANS(E307))*COS(RADIANS(AJ297))))</f>
        <v>#DIV/0!</v>
      </c>
      <c r="AK307" s="3">
        <f>IF(DEGREES(ACOS(SIN(RADIANS(G307))*SIN(RADIANS(E307))+COS(RADIANS(G307))*COS(RADIANS(E307))*COS(RADIANS(AK297))))&gt;90,0,$F$4*$F$5/E306^2*(SIN(RADIANS(G307))*SIN(RADIANS(E307))+COS(RADIANS(G307))*COS(RADIANS(E307))*COS(RADIANS(AK297))))</f>
        <v>0</v>
      </c>
      <c r="AL307" s="3">
        <f>IF(DEGREES(ACOS(SIN(RADIANS(G307))*SIN(RADIANS(E307))+COS(RADIANS(G307))*COS(RADIANS(E307))*COS(RADIANS(AL297))))&gt;90,0,$F$4*$F$5/E306^2*(SIN(RADIANS(G307))*SIN(RADIANS(E307))+COS(RADIANS(G307))*COS(RADIANS(E307))*COS(RADIANS(AL297))))</f>
        <v>0</v>
      </c>
      <c r="AM307" s="3">
        <f>IF(DEGREES(ACOS(SIN(RADIANS(G307))*SIN(RADIANS(E307))+COS(RADIANS(G307))*COS(RADIANS(E307))*COS(RADIANS(AM297))))&gt;90,0,$F$4*$F$5/E306^2*(SIN(RADIANS(G307))*SIN(RADIANS(E307))+COS(RADIANS(G307))*COS(RADIANS(E307))*COS(RADIANS(AM297))))</f>
        <v>0</v>
      </c>
      <c r="AN307" s="3">
        <f>IF(DEGREES(ACOS(SIN(RADIANS(G307))*SIN(RADIANS(E307))+COS(RADIANS(G307))*COS(RADIANS(E307))*COS(RADIANS(AN297))))&gt;90,0,$F$4*$F$5/E306^2*(SIN(RADIANS(G307))*SIN(RADIANS(E307))+COS(RADIANS(G307))*COS(RADIANS(E307))*COS(RADIANS(AN297))))</f>
        <v>0</v>
      </c>
      <c r="AO307" s="3">
        <f>IF(DEGREES(ACOS(SIN(RADIANS(G307))*SIN(RADIANS(E307))+COS(RADIANS(G307))*COS(RADIANS(E307))*COS(RADIANS(AO297))))&gt;90,0,$F$4*$F$5/E306^2*(SIN(RADIANS(G307))*SIN(RADIANS(E307))+COS(RADIANS(G307))*COS(RADIANS(E307))*COS(RADIANS(AO297))))</f>
        <v>0</v>
      </c>
      <c r="AP307" s="3">
        <f>IF(DEGREES(ACOS(SIN(RADIANS(G307))*SIN(RADIANS(E307))+COS(RADIANS(G307))*COS(RADIANS(E307))*COS(RADIANS(AP297))))&gt;90,0,$F$4*$F$5/E306^2*(SIN(RADIANS(G307))*SIN(RADIANS(E307))+COS(RADIANS(G307))*COS(RADIANS(E307))*COS(RADIANS(AP297))))</f>
        <v>0</v>
      </c>
      <c r="AQ307" s="3">
        <f>IF(DEGREES(ACOS(SIN(RADIANS(G307))*SIN(RADIANS(E307))+COS(RADIANS(G307))*COS(RADIANS(E307))*COS(RADIANS(AQ297))))&gt;90,0,$F$4*$F$5/E306^2*(SIN(RADIANS(G307))*SIN(RADIANS(E307))+COS(RADIANS(G307))*COS(RADIANS(E307))*COS(RADIANS(AQ297))))</f>
        <v>0</v>
      </c>
      <c r="AR307" s="3">
        <f>IF(DEGREES(ACOS(SIN(RADIANS(G307))*SIN(RADIANS(E307))+COS(RADIANS(G307))*COS(RADIANS(E307))*COS(RADIANS(AR297))))&gt;90,0,$F$4*$F$5/E306^2*(SIN(RADIANS(G307))*SIN(RADIANS(E307))+COS(RADIANS(G307))*COS(RADIANS(E307))*COS(RADIANS(AR297))))</f>
        <v>0</v>
      </c>
    </row>
    <row r="308" spans="2:44" ht="15.75" customHeight="1" x14ac:dyDescent="0.2">
      <c r="B308" s="20" t="s">
        <v>789</v>
      </c>
      <c r="E308" s="3">
        <f>IF($F$10=0,IF(E299&lt;360,E299,E299-360),($F$10+1)*E299)</f>
        <v>110</v>
      </c>
      <c r="G308" s="3">
        <v>0</v>
      </c>
      <c r="I308" s="3">
        <f>IF(DEGREES(ACOS(SIN(RADIANS(G308))*SIN(RADIANS(E307))+COS(RADIANS(G308))*COS(RADIANS(E307))*COS(RADIANS(I297))))&gt;90,0,$F$4*$F$5/E306^2*(SIN(RADIANS(G308))*SIN(RADIANS(E307))+COS(RADIANS(G308))*COS(RADIANS(E307))*COS(RADIANS(I297))))</f>
        <v>0</v>
      </c>
      <c r="J308" s="3">
        <f>IF(DEGREES(ACOS(SIN(RADIANS(G308))*SIN(RADIANS(E307))+COS(RADIANS(G308))*COS(RADIANS(E307))*COS(RADIANS(J297))))&gt;90,0,$F$4*$F$5/E306^2*(SIN(RADIANS(G308))*SIN(RADIANS(E307))+COS(RADIANS(G308))*COS(RADIANS(E307))*COS(RADIANS(J297))))</f>
        <v>0</v>
      </c>
      <c r="K308" s="3">
        <f>IF(DEGREES(ACOS(SIN(RADIANS(G308))*SIN(RADIANS(E307))+COS(RADIANS(G308))*COS(RADIANS(E307))*COS(RADIANS(K297))))&gt;90,0,$F$4*$F$5/E306^2*(SIN(RADIANS(G308))*SIN(RADIANS(E307))+COS(RADIANS(G308))*COS(RADIANS(E307))*COS(RADIANS(K297))))</f>
        <v>0</v>
      </c>
      <c r="L308" s="3">
        <f>IF(DEGREES(ACOS(SIN(RADIANS(G308))*SIN(RADIANS(E307))+COS(RADIANS(G308))*COS(RADIANS(E307))*COS(RADIANS(L297))))&gt;90,0,$F$4*$F$5/E306^2*(SIN(RADIANS(G308))*SIN(RADIANS(E307))+COS(RADIANS(G308))*COS(RADIANS(E307))*COS(RADIANS(L297))))</f>
        <v>0</v>
      </c>
      <c r="M308" s="3">
        <f>IF(DEGREES(ACOS(SIN(RADIANS(G308))*SIN(RADIANS(E307))+COS(RADIANS(G308))*COS(RADIANS(E307))*COS(RADIANS(M297))))&gt;90,0,$F$4*$F$5/E306^2*(SIN(RADIANS(G308))*SIN(RADIANS(E307))+COS(RADIANS(G308))*COS(RADIANS(E307))*COS(RADIANS(M297))))</f>
        <v>0</v>
      </c>
      <c r="N308" s="3">
        <f>IF(DEGREES(ACOS(SIN(RADIANS(G308))*SIN(RADIANS(E307))+COS(RADIANS(G308))*COS(RADIANS(E307))*COS(RADIANS(N297))))&gt;90,0,$F$4*$F$5/E306^2*(SIN(RADIANS(G308))*SIN(RADIANS(E307))+COS(RADIANS(G308))*COS(RADIANS(E307))*COS(RADIANS(N297))))</f>
        <v>0</v>
      </c>
      <c r="O308" s="3">
        <f>IF(DEGREES(ACOS(SIN(RADIANS(G308))*SIN(RADIANS(E307))+COS(RADIANS(G308))*COS(RADIANS(E307))*COS(RADIANS(O297))))&gt;90,0,$F$4*$F$5/E306^2*(SIN(RADIANS(G308))*SIN(RADIANS(E307))+COS(RADIANS(G308))*COS(RADIANS(E307))*COS(RADIANS(O297))))</f>
        <v>0</v>
      </c>
      <c r="P308" s="3">
        <f>IF(DEGREES(ACOS(SIN(RADIANS(G308))*SIN(RADIANS(E307))+COS(RADIANS(G308))*COS(RADIANS(E307))*COS(RADIANS(P297))))&gt;90,0,$F$4*$F$5/E306^2*(SIN(RADIANS(G308))*SIN(RADIANS(E307))+COS(RADIANS(G308))*COS(RADIANS(E307))*COS(RADIANS(P297))))</f>
        <v>0</v>
      </c>
      <c r="Q308" s="3">
        <f>IF(DEGREES(ACOS(SIN(RADIANS(G308))*SIN(RADIANS(E307))+COS(RADIANS(G308))*COS(RADIANS(E307))*COS(RADIANS(Q297))))&gt;90,0,$F$4*$F$5/E306^2*(SIN(RADIANS(G308))*SIN(RADIANS(E307))+COS(RADIANS(G308))*COS(RADIANS(E307))*COS(RADIANS(Q297))))</f>
        <v>0</v>
      </c>
      <c r="R308" s="3" t="e">
        <f>IF(DEGREES(ACOS(SIN(RADIANS(G308))*SIN(RADIANS(E307))+COS(RADIANS(G308))*COS(RADIANS(E307))*COS(RADIANS(R297))))&gt;90,0,$F$4*$F$5/E306^2*(SIN(RADIANS(G308))*SIN(RADIANS(E307))+COS(RADIANS(G308))*COS(RADIANS(E307))*COS(RADIANS(R297))))</f>
        <v>#DIV/0!</v>
      </c>
      <c r="S308" s="3" t="e">
        <f>IF(DEGREES(ACOS(SIN(RADIANS(G308))*SIN(RADIANS(E307))+COS(RADIANS(G308))*COS(RADIANS(E307))*COS(RADIANS(S297))))&gt;90,0,$F$4*$F$5/E306^2*(SIN(RADIANS(G308))*SIN(RADIANS(E307))+COS(RADIANS(G308))*COS(RADIANS(E307))*COS(RADIANS(S297))))</f>
        <v>#DIV/0!</v>
      </c>
      <c r="T308" s="3" t="e">
        <f>IF(DEGREES(ACOS(SIN(RADIANS(G308))*SIN(RADIANS(E307))+COS(RADIANS(G308))*COS(RADIANS(E307))*COS(RADIANS(T297))))&gt;90,0,$F$4*$F$5/E306^2*(SIN(RADIANS(G308))*SIN(RADIANS(E307))+COS(RADIANS(G308))*COS(RADIANS(E307))*COS(RADIANS(T297))))</f>
        <v>#DIV/0!</v>
      </c>
      <c r="U308" s="3" t="e">
        <f>IF(DEGREES(ACOS(SIN(RADIANS(G308))*SIN(RADIANS(E307))+COS(RADIANS(G308))*COS(RADIANS(E307))*COS(RADIANS(U297))))&gt;90,0,$F$4*$F$5/E306^2*(SIN(RADIANS(G308))*SIN(RADIANS(E307))+COS(RADIANS(G308))*COS(RADIANS(E307))*COS(RADIANS(U297))))</f>
        <v>#DIV/0!</v>
      </c>
      <c r="V308" s="3" t="e">
        <f>IF(DEGREES(ACOS(SIN(RADIANS(G308))*SIN(RADIANS(E307))+COS(RADIANS(G308))*COS(RADIANS(E307))*COS(RADIANS(V297))))&gt;90,0,$F$4*$F$5/E306^2*(SIN(RADIANS(G308))*SIN(RADIANS(E307))+COS(RADIANS(G308))*COS(RADIANS(E307))*COS(RADIANS(V297))))</f>
        <v>#DIV/0!</v>
      </c>
      <c r="W308" s="3" t="e">
        <f>IF(DEGREES(ACOS(SIN(RADIANS(G308))*SIN(RADIANS(E307))+COS(RADIANS(G308))*COS(RADIANS(E307))*COS(RADIANS(W297))))&gt;90,0,$F$4*$F$5/E306^2*(SIN(RADIANS(G308))*SIN(RADIANS(E307))+COS(RADIANS(G308))*COS(RADIANS(E307))*COS(RADIANS(W297))))</f>
        <v>#DIV/0!</v>
      </c>
      <c r="X308" s="3" t="e">
        <f>IF(DEGREES(ACOS(SIN(RADIANS(G308))*SIN(RADIANS(E307))+COS(RADIANS(G308))*COS(RADIANS(E307))*COS(RADIANS(X297))))&gt;90,0,$F$4*$F$5/E306^2*(SIN(RADIANS(G308))*SIN(RADIANS(E307))+COS(RADIANS(G308))*COS(RADIANS(E307))*COS(RADIANS(X297))))</f>
        <v>#DIV/0!</v>
      </c>
      <c r="Y308" s="3" t="e">
        <f>IF(DEGREES(ACOS(SIN(RADIANS(G308))*SIN(RADIANS(E307))+COS(RADIANS(G308))*COS(RADIANS(E307))*COS(RADIANS(Y297))))&gt;90,0,$F$4*$F$5/E306^2*(SIN(RADIANS(G308))*SIN(RADIANS(E307))+COS(RADIANS(G308))*COS(RADIANS(E307))*COS(RADIANS(Y297))))</f>
        <v>#DIV/0!</v>
      </c>
      <c r="Z308" s="3" t="e">
        <f>IF(DEGREES(ACOS(SIN(RADIANS(G308))*SIN(RADIANS(E307))+COS(RADIANS(G308))*COS(RADIANS(E307))*COS(RADIANS(Z297))))&gt;90,0,$F$4*$F$5/E306^2*(SIN(RADIANS(G308))*SIN(RADIANS(E307))+COS(RADIANS(G308))*COS(RADIANS(E307))*COS(RADIANS(Z297))))</f>
        <v>#DIV/0!</v>
      </c>
      <c r="AA308" s="3" t="e">
        <f>IF(DEGREES(ACOS(SIN(RADIANS(G308))*SIN(RADIANS(E307))+COS(RADIANS(G308))*COS(RADIANS(E307))*COS(RADIANS(AA297))))&gt;90,0,$F$4*$F$5/E306^2*(SIN(RADIANS(G308))*SIN(RADIANS(E307))+COS(RADIANS(G308))*COS(RADIANS(E307))*COS(RADIANS(AA297))))</f>
        <v>#DIV/0!</v>
      </c>
      <c r="AB308" s="3" t="e">
        <f>IF(DEGREES(ACOS(SIN(RADIANS(G308))*SIN(RADIANS(E307))+COS(RADIANS(G308))*COS(RADIANS(E307))*COS(RADIANS(AB297))))&gt;90,0,$F$4*$F$5/E306^2*(SIN(RADIANS(G308))*SIN(RADIANS(E307))+COS(RADIANS(G308))*COS(RADIANS(E307))*COS(RADIANS(AB297))))</f>
        <v>#DIV/0!</v>
      </c>
      <c r="AC308" s="3" t="e">
        <f>IF(DEGREES(ACOS(SIN(RADIANS(G308))*SIN(RADIANS(E307))+COS(RADIANS(G308))*COS(RADIANS(E307))*COS(RADIANS(AC297))))&gt;90,0,$F$4*$F$5/E306^2*(SIN(RADIANS(G308))*SIN(RADIANS(E307))+COS(RADIANS(G308))*COS(RADIANS(E307))*COS(RADIANS(AC297))))</f>
        <v>#DIV/0!</v>
      </c>
      <c r="AD308" s="3" t="e">
        <f>IF(DEGREES(ACOS(SIN(RADIANS(G308))*SIN(RADIANS(E307))+COS(RADIANS(G308))*COS(RADIANS(E307))*COS(RADIANS(AD297))))&gt;90,0,$F$4*$F$5/E306^2*(SIN(RADIANS(G308))*SIN(RADIANS(E307))+COS(RADIANS(G308))*COS(RADIANS(E307))*COS(RADIANS(AD297))))</f>
        <v>#DIV/0!</v>
      </c>
      <c r="AE308" s="3" t="e">
        <f>IF(DEGREES(ACOS(SIN(RADIANS(G308))*SIN(RADIANS(E307))+COS(RADIANS(G308))*COS(RADIANS(E307))*COS(RADIANS(AE297))))&gt;90,0,$F$4*$F$5/E306^2*(SIN(RADIANS(G308))*SIN(RADIANS(E307))+COS(RADIANS(G308))*COS(RADIANS(E307))*COS(RADIANS(AE297))))</f>
        <v>#DIV/0!</v>
      </c>
      <c r="AF308" s="3" t="e">
        <f>IF(DEGREES(ACOS(SIN(RADIANS(G308))*SIN(RADIANS(E307))+COS(RADIANS(G308))*COS(RADIANS(E307))*COS(RADIANS(AF297))))&gt;90,0,$F$4*$F$5/E306^2*(SIN(RADIANS(G308))*SIN(RADIANS(E307))+COS(RADIANS(G308))*COS(RADIANS(E307))*COS(RADIANS(AF297))))</f>
        <v>#DIV/0!</v>
      </c>
      <c r="AG308" s="3" t="e">
        <f>IF(DEGREES(ACOS(SIN(RADIANS(G308))*SIN(RADIANS(E307))+COS(RADIANS(G308))*COS(RADIANS(E307))*COS(RADIANS(AG297))))&gt;90,0,$F$4*$F$5/E306^2*(SIN(RADIANS(G308))*SIN(RADIANS(E307))+COS(RADIANS(G308))*COS(RADIANS(E307))*COS(RADIANS(AG297))))</f>
        <v>#DIV/0!</v>
      </c>
      <c r="AH308" s="3" t="e">
        <f>IF(DEGREES(ACOS(SIN(RADIANS(G308))*SIN(RADIANS(E307))+COS(RADIANS(G308))*COS(RADIANS(E307))*COS(RADIANS(AH297))))&gt;90,0,$F$4*$F$5/E306^2*(SIN(RADIANS(G308))*SIN(RADIANS(E307))+COS(RADIANS(G308))*COS(RADIANS(E307))*COS(RADIANS(AH297))))</f>
        <v>#DIV/0!</v>
      </c>
      <c r="AI308" s="3" t="e">
        <f>IF(DEGREES(ACOS(SIN(RADIANS(G308))*SIN(RADIANS(E307))+COS(RADIANS(G308))*COS(RADIANS(E307))*COS(RADIANS(AI297))))&gt;90,0,$F$4*$F$5/E306^2*(SIN(RADIANS(G308))*SIN(RADIANS(E307))+COS(RADIANS(G308))*COS(RADIANS(E307))*COS(RADIANS(AI297))))</f>
        <v>#DIV/0!</v>
      </c>
      <c r="AJ308" s="3" t="e">
        <f>IF(DEGREES(ACOS(SIN(RADIANS(G308))*SIN(RADIANS(E307))+COS(RADIANS(G308))*COS(RADIANS(E307))*COS(RADIANS(AJ297))))&gt;90,0,$F$4*$F$5/E306^2*(SIN(RADIANS(G308))*SIN(RADIANS(E307))+COS(RADIANS(G308))*COS(RADIANS(E307))*COS(RADIANS(AJ297))))</f>
        <v>#DIV/0!</v>
      </c>
      <c r="AK308" s="3">
        <f>IF(DEGREES(ACOS(SIN(RADIANS(G308))*SIN(RADIANS(E307))+COS(RADIANS(G308))*COS(RADIANS(E307))*COS(RADIANS(AK297))))&gt;90,0,$F$4*$F$5/E306^2*(SIN(RADIANS(G308))*SIN(RADIANS(E307))+COS(RADIANS(G308))*COS(RADIANS(E307))*COS(RADIANS(AK297))))</f>
        <v>0</v>
      </c>
      <c r="AL308" s="3">
        <f>IF(DEGREES(ACOS(SIN(RADIANS(G308))*SIN(RADIANS(E307))+COS(RADIANS(G308))*COS(RADIANS(E307))*COS(RADIANS(AL297))))&gt;90,0,$F$4*$F$5/E306^2*(SIN(RADIANS(G308))*SIN(RADIANS(E307))+COS(RADIANS(G308))*COS(RADIANS(E307))*COS(RADIANS(AL297))))</f>
        <v>0</v>
      </c>
      <c r="AM308" s="3">
        <f>IF(DEGREES(ACOS(SIN(RADIANS(G308))*SIN(RADIANS(E307))+COS(RADIANS(G308))*COS(RADIANS(E307))*COS(RADIANS(AM297))))&gt;90,0,$F$4*$F$5/E306^2*(SIN(RADIANS(G308))*SIN(RADIANS(E307))+COS(RADIANS(G308))*COS(RADIANS(E307))*COS(RADIANS(AM297))))</f>
        <v>0</v>
      </c>
      <c r="AN308" s="3">
        <f>IF(DEGREES(ACOS(SIN(RADIANS(G308))*SIN(RADIANS(E307))+COS(RADIANS(G308))*COS(RADIANS(E307))*COS(RADIANS(AN297))))&gt;90,0,$F$4*$F$5/E306^2*(SIN(RADIANS(G308))*SIN(RADIANS(E307))+COS(RADIANS(G308))*COS(RADIANS(E307))*COS(RADIANS(AN297))))</f>
        <v>0</v>
      </c>
      <c r="AO308" s="3">
        <f>IF(DEGREES(ACOS(SIN(RADIANS(G308))*SIN(RADIANS(E307))+COS(RADIANS(G308))*COS(RADIANS(E307))*COS(RADIANS(AO297))))&gt;90,0,$F$4*$F$5/E306^2*(SIN(RADIANS(G308))*SIN(RADIANS(E307))+COS(RADIANS(G308))*COS(RADIANS(E307))*COS(RADIANS(AO297))))</f>
        <v>0</v>
      </c>
      <c r="AP308" s="3">
        <f>IF(DEGREES(ACOS(SIN(RADIANS(G308))*SIN(RADIANS(E307))+COS(RADIANS(G308))*COS(RADIANS(E307))*COS(RADIANS(AP297))))&gt;90,0,$F$4*$F$5/E306^2*(SIN(RADIANS(G308))*SIN(RADIANS(E307))+COS(RADIANS(G308))*COS(RADIANS(E307))*COS(RADIANS(AP297))))</f>
        <v>0</v>
      </c>
      <c r="AQ308" s="3">
        <f>IF(DEGREES(ACOS(SIN(RADIANS(G308))*SIN(RADIANS(E307))+COS(RADIANS(G308))*COS(RADIANS(E307))*COS(RADIANS(AQ297))))&gt;90,0,$F$4*$F$5/E306^2*(SIN(RADIANS(G308))*SIN(RADIANS(E307))+COS(RADIANS(G308))*COS(RADIANS(E307))*COS(RADIANS(AQ297))))</f>
        <v>0</v>
      </c>
      <c r="AR308" s="3">
        <f>IF(DEGREES(ACOS(SIN(RADIANS(G308))*SIN(RADIANS(E307))+COS(RADIANS(G308))*COS(RADIANS(E307))*COS(RADIANS(AR297))))&gt;90,0,$F$4*$F$5/E306^2*(SIN(RADIANS(G308))*SIN(RADIANS(E307))+COS(RADIANS(G308))*COS(RADIANS(E307))*COS(RADIANS(AR297))))</f>
        <v>0</v>
      </c>
    </row>
    <row r="309" spans="2:44" ht="15.75" customHeight="1" x14ac:dyDescent="0.2">
      <c r="B309" s="20" t="s">
        <v>790</v>
      </c>
      <c r="E309" s="3">
        <f>E308-E300-360*ROUNDDOWN((E308-E300)/360,0)</f>
        <v>0</v>
      </c>
      <c r="G309" s="3">
        <v>-10</v>
      </c>
      <c r="I309" s="3">
        <f>IF(DEGREES(ACOS(SIN(RADIANS(G309))*SIN(RADIANS(E307))+COS(RADIANS(G309))*COS(RADIANS(E307))*COS(RADIANS(I297))))&gt;90,0,$F$4*$F$5/E306^2*(SIN(RADIANS(G309))*SIN(RADIANS(E307))+COS(RADIANS(G309))*COS(RADIANS(E307))*COS(RADIANS(I297))))</f>
        <v>0</v>
      </c>
      <c r="J309" s="3">
        <f>IF(DEGREES(ACOS(SIN(RADIANS(G309))*SIN(RADIANS(E307))+COS(RADIANS(G309))*COS(RADIANS(E307))*COS(RADIANS(J297))))&gt;90,0,$F$4*$F$5/E306^2*(SIN(RADIANS(G309))*SIN(RADIANS(E307))+COS(RADIANS(G309))*COS(RADIANS(E307))*COS(RADIANS(J297))))</f>
        <v>0</v>
      </c>
      <c r="K309" s="3">
        <f>IF(DEGREES(ACOS(SIN(RADIANS(G309))*SIN(RADIANS(E307))+COS(RADIANS(G309))*COS(RADIANS(E307))*COS(RADIANS(K297))))&gt;90,0,$F$4*$F$5/E306^2*(SIN(RADIANS(G309))*SIN(RADIANS(E307))+COS(RADIANS(G309))*COS(RADIANS(E307))*COS(RADIANS(K297))))</f>
        <v>0</v>
      </c>
      <c r="L309" s="3">
        <f>IF(DEGREES(ACOS(SIN(RADIANS(G309))*SIN(RADIANS(E307))+COS(RADIANS(G309))*COS(RADIANS(E307))*COS(RADIANS(L297))))&gt;90,0,$F$4*$F$5/E306^2*(SIN(RADIANS(G309))*SIN(RADIANS(E307))+COS(RADIANS(G309))*COS(RADIANS(E307))*COS(RADIANS(L297))))</f>
        <v>0</v>
      </c>
      <c r="M309" s="3">
        <f>IF(DEGREES(ACOS(SIN(RADIANS(G309))*SIN(RADIANS(E307))+COS(RADIANS(G309))*COS(RADIANS(E307))*COS(RADIANS(M297))))&gt;90,0,$F$4*$F$5/E306^2*(SIN(RADIANS(G309))*SIN(RADIANS(E307))+COS(RADIANS(G309))*COS(RADIANS(E307))*COS(RADIANS(M297))))</f>
        <v>0</v>
      </c>
      <c r="N309" s="3">
        <f>IF(DEGREES(ACOS(SIN(RADIANS(G309))*SIN(RADIANS(E307))+COS(RADIANS(G309))*COS(RADIANS(E307))*COS(RADIANS(N297))))&gt;90,0,$F$4*$F$5/E306^2*(SIN(RADIANS(G309))*SIN(RADIANS(E307))+COS(RADIANS(G309))*COS(RADIANS(E307))*COS(RADIANS(N297))))</f>
        <v>0</v>
      </c>
      <c r="O309" s="3">
        <f>IF(DEGREES(ACOS(SIN(RADIANS(G309))*SIN(RADIANS(E307))+COS(RADIANS(G309))*COS(RADIANS(E307))*COS(RADIANS(O297))))&gt;90,0,$F$4*$F$5/E306^2*(SIN(RADIANS(G309))*SIN(RADIANS(E307))+COS(RADIANS(G309))*COS(RADIANS(E307))*COS(RADIANS(O297))))</f>
        <v>0</v>
      </c>
      <c r="P309" s="3">
        <f>IF(DEGREES(ACOS(SIN(RADIANS(G309))*SIN(RADIANS(E307))+COS(RADIANS(G309))*COS(RADIANS(E307))*COS(RADIANS(P297))))&gt;90,0,$F$4*$F$5/E306^2*(SIN(RADIANS(G309))*SIN(RADIANS(E307))+COS(RADIANS(G309))*COS(RADIANS(E307))*COS(RADIANS(P297))))</f>
        <v>0</v>
      </c>
      <c r="Q309" s="3">
        <f>IF(DEGREES(ACOS(SIN(RADIANS(G309))*SIN(RADIANS(E307))+COS(RADIANS(G309))*COS(RADIANS(E307))*COS(RADIANS(Q297))))&gt;90,0,$F$4*$F$5/E306^2*(SIN(RADIANS(G309))*SIN(RADIANS(E307))+COS(RADIANS(G309))*COS(RADIANS(E307))*COS(RADIANS(Q297))))</f>
        <v>0</v>
      </c>
      <c r="R309" s="3" t="e">
        <f>IF(DEGREES(ACOS(SIN(RADIANS(G309))*SIN(RADIANS(E307))+COS(RADIANS(G309))*COS(RADIANS(E307))*COS(RADIANS(R297))))&gt;90,0,$F$4*$F$5/E306^2*(SIN(RADIANS(G309))*SIN(RADIANS(E307))+COS(RADIANS(G309))*COS(RADIANS(E307))*COS(RADIANS(R297))))</f>
        <v>#DIV/0!</v>
      </c>
      <c r="S309" s="3" t="e">
        <f>IF(DEGREES(ACOS(SIN(RADIANS(G309))*SIN(RADIANS(E307))+COS(RADIANS(G309))*COS(RADIANS(E307))*COS(RADIANS(S297))))&gt;90,0,$F$4*$F$5/E306^2*(SIN(RADIANS(G309))*SIN(RADIANS(E307))+COS(RADIANS(G309))*COS(RADIANS(E307))*COS(RADIANS(S297))))</f>
        <v>#DIV/0!</v>
      </c>
      <c r="T309" s="3" t="e">
        <f>IF(DEGREES(ACOS(SIN(RADIANS(G309))*SIN(RADIANS(E307))+COS(RADIANS(G309))*COS(RADIANS(E307))*COS(RADIANS(T297))))&gt;90,0,$F$4*$F$5/E306^2*(SIN(RADIANS(G309))*SIN(RADIANS(E307))+COS(RADIANS(G309))*COS(RADIANS(E307))*COS(RADIANS(T297))))</f>
        <v>#DIV/0!</v>
      </c>
      <c r="U309" s="3" t="e">
        <f>IF(DEGREES(ACOS(SIN(RADIANS(G309))*SIN(RADIANS(E307))+COS(RADIANS(G309))*COS(RADIANS(E307))*COS(RADIANS(U297))))&gt;90,0,$F$4*$F$5/E306^2*(SIN(RADIANS(G309))*SIN(RADIANS(E307))+COS(RADIANS(G309))*COS(RADIANS(E307))*COS(RADIANS(U297))))</f>
        <v>#DIV/0!</v>
      </c>
      <c r="V309" s="3" t="e">
        <f>IF(DEGREES(ACOS(SIN(RADIANS(G309))*SIN(RADIANS(E307))+COS(RADIANS(G309))*COS(RADIANS(E307))*COS(RADIANS(V297))))&gt;90,0,$F$4*$F$5/E306^2*(SIN(RADIANS(G309))*SIN(RADIANS(E307))+COS(RADIANS(G309))*COS(RADIANS(E307))*COS(RADIANS(V297))))</f>
        <v>#DIV/0!</v>
      </c>
      <c r="W309" s="3" t="e">
        <f>IF(DEGREES(ACOS(SIN(RADIANS(G309))*SIN(RADIANS(E307))+COS(RADIANS(G309))*COS(RADIANS(E307))*COS(RADIANS(W297))))&gt;90,0,$F$4*$F$5/E306^2*(SIN(RADIANS(G309))*SIN(RADIANS(E307))+COS(RADIANS(G309))*COS(RADIANS(E307))*COS(RADIANS(W297))))</f>
        <v>#DIV/0!</v>
      </c>
      <c r="X309" s="3" t="e">
        <f>IF(DEGREES(ACOS(SIN(RADIANS(G309))*SIN(RADIANS(E307))+COS(RADIANS(G309))*COS(RADIANS(E307))*COS(RADIANS(X297))))&gt;90,0,$F$4*$F$5/E306^2*(SIN(RADIANS(G309))*SIN(RADIANS(E307))+COS(RADIANS(G309))*COS(RADIANS(E307))*COS(RADIANS(X297))))</f>
        <v>#DIV/0!</v>
      </c>
      <c r="Y309" s="3" t="e">
        <f>IF(DEGREES(ACOS(SIN(RADIANS(G309))*SIN(RADIANS(E307))+COS(RADIANS(G309))*COS(RADIANS(E307))*COS(RADIANS(Y297))))&gt;90,0,$F$4*$F$5/E306^2*(SIN(RADIANS(G309))*SIN(RADIANS(E307))+COS(RADIANS(G309))*COS(RADIANS(E307))*COS(RADIANS(Y297))))</f>
        <v>#DIV/0!</v>
      </c>
      <c r="Z309" s="3" t="e">
        <f>IF(DEGREES(ACOS(SIN(RADIANS(G309))*SIN(RADIANS(E307))+COS(RADIANS(G309))*COS(RADIANS(E307))*COS(RADIANS(Z297))))&gt;90,0,$F$4*$F$5/E306^2*(SIN(RADIANS(G309))*SIN(RADIANS(E307))+COS(RADIANS(G309))*COS(RADIANS(E307))*COS(RADIANS(Z297))))</f>
        <v>#DIV/0!</v>
      </c>
      <c r="AA309" s="3" t="e">
        <f>IF(DEGREES(ACOS(SIN(RADIANS(G309))*SIN(RADIANS(E307))+COS(RADIANS(G309))*COS(RADIANS(E307))*COS(RADIANS(AA297))))&gt;90,0,$F$4*$F$5/E306^2*(SIN(RADIANS(G309))*SIN(RADIANS(E307))+COS(RADIANS(G309))*COS(RADIANS(E307))*COS(RADIANS(AA297))))</f>
        <v>#DIV/0!</v>
      </c>
      <c r="AB309" s="3" t="e">
        <f>IF(DEGREES(ACOS(SIN(RADIANS(G309))*SIN(RADIANS(E307))+COS(RADIANS(G309))*COS(RADIANS(E307))*COS(RADIANS(AB297))))&gt;90,0,$F$4*$F$5/E306^2*(SIN(RADIANS(G309))*SIN(RADIANS(E307))+COS(RADIANS(G309))*COS(RADIANS(E307))*COS(RADIANS(AB297))))</f>
        <v>#DIV/0!</v>
      </c>
      <c r="AC309" s="3" t="e">
        <f>IF(DEGREES(ACOS(SIN(RADIANS(G309))*SIN(RADIANS(E307))+COS(RADIANS(G309))*COS(RADIANS(E307))*COS(RADIANS(AC297))))&gt;90,0,$F$4*$F$5/E306^2*(SIN(RADIANS(G309))*SIN(RADIANS(E307))+COS(RADIANS(G309))*COS(RADIANS(E307))*COS(RADIANS(AC297))))</f>
        <v>#DIV/0!</v>
      </c>
      <c r="AD309" s="3" t="e">
        <f>IF(DEGREES(ACOS(SIN(RADIANS(G309))*SIN(RADIANS(E307))+COS(RADIANS(G309))*COS(RADIANS(E307))*COS(RADIANS(AD297))))&gt;90,0,$F$4*$F$5/E306^2*(SIN(RADIANS(G309))*SIN(RADIANS(E307))+COS(RADIANS(G309))*COS(RADIANS(E307))*COS(RADIANS(AD297))))</f>
        <v>#DIV/0!</v>
      </c>
      <c r="AE309" s="3" t="e">
        <f>IF(DEGREES(ACOS(SIN(RADIANS(G309))*SIN(RADIANS(E307))+COS(RADIANS(G309))*COS(RADIANS(E307))*COS(RADIANS(AE297))))&gt;90,0,$F$4*$F$5/E306^2*(SIN(RADIANS(G309))*SIN(RADIANS(E307))+COS(RADIANS(G309))*COS(RADIANS(E307))*COS(RADIANS(AE297))))</f>
        <v>#DIV/0!</v>
      </c>
      <c r="AF309" s="3" t="e">
        <f>IF(DEGREES(ACOS(SIN(RADIANS(G309))*SIN(RADIANS(E307))+COS(RADIANS(G309))*COS(RADIANS(E307))*COS(RADIANS(AF297))))&gt;90,0,$F$4*$F$5/E306^2*(SIN(RADIANS(G309))*SIN(RADIANS(E307))+COS(RADIANS(G309))*COS(RADIANS(E307))*COS(RADIANS(AF297))))</f>
        <v>#DIV/0!</v>
      </c>
      <c r="AG309" s="3" t="e">
        <f>IF(DEGREES(ACOS(SIN(RADIANS(G309))*SIN(RADIANS(E307))+COS(RADIANS(G309))*COS(RADIANS(E307))*COS(RADIANS(AG297))))&gt;90,0,$F$4*$F$5/E306^2*(SIN(RADIANS(G309))*SIN(RADIANS(E307))+COS(RADIANS(G309))*COS(RADIANS(E307))*COS(RADIANS(AG297))))</f>
        <v>#DIV/0!</v>
      </c>
      <c r="AH309" s="3" t="e">
        <f>IF(DEGREES(ACOS(SIN(RADIANS(G309))*SIN(RADIANS(E307))+COS(RADIANS(G309))*COS(RADIANS(E307))*COS(RADIANS(AH297))))&gt;90,0,$F$4*$F$5/E306^2*(SIN(RADIANS(G309))*SIN(RADIANS(E307))+COS(RADIANS(G309))*COS(RADIANS(E307))*COS(RADIANS(AH297))))</f>
        <v>#DIV/0!</v>
      </c>
      <c r="AI309" s="3" t="e">
        <f>IF(DEGREES(ACOS(SIN(RADIANS(G309))*SIN(RADIANS(E307))+COS(RADIANS(G309))*COS(RADIANS(E307))*COS(RADIANS(AI297))))&gt;90,0,$F$4*$F$5/E306^2*(SIN(RADIANS(G309))*SIN(RADIANS(E307))+COS(RADIANS(G309))*COS(RADIANS(E307))*COS(RADIANS(AI297))))</f>
        <v>#DIV/0!</v>
      </c>
      <c r="AJ309" s="3" t="e">
        <f>IF(DEGREES(ACOS(SIN(RADIANS(G309))*SIN(RADIANS(E307))+COS(RADIANS(G309))*COS(RADIANS(E307))*COS(RADIANS(AJ297))))&gt;90,0,$F$4*$F$5/E306^2*(SIN(RADIANS(G309))*SIN(RADIANS(E307))+COS(RADIANS(G309))*COS(RADIANS(E307))*COS(RADIANS(AJ297))))</f>
        <v>#DIV/0!</v>
      </c>
      <c r="AK309" s="3">
        <f>IF(DEGREES(ACOS(SIN(RADIANS(G309))*SIN(RADIANS(E307))+COS(RADIANS(G309))*COS(RADIANS(E307))*COS(RADIANS(AK297))))&gt;90,0,$F$4*$F$5/E306^2*(SIN(RADIANS(G309))*SIN(RADIANS(E307))+COS(RADIANS(G309))*COS(RADIANS(E307))*COS(RADIANS(AK297))))</f>
        <v>0</v>
      </c>
      <c r="AL309" s="3">
        <f>IF(DEGREES(ACOS(SIN(RADIANS(G309))*SIN(RADIANS(E307))+COS(RADIANS(G309))*COS(RADIANS(E307))*COS(RADIANS(AL297))))&gt;90,0,$F$4*$F$5/E306^2*(SIN(RADIANS(G309))*SIN(RADIANS(E307))+COS(RADIANS(G309))*COS(RADIANS(E307))*COS(RADIANS(AL297))))</f>
        <v>0</v>
      </c>
      <c r="AM309" s="3">
        <f>IF(DEGREES(ACOS(SIN(RADIANS(G309))*SIN(RADIANS(E307))+COS(RADIANS(G309))*COS(RADIANS(E307))*COS(RADIANS(AM297))))&gt;90,0,$F$4*$F$5/E306^2*(SIN(RADIANS(G309))*SIN(RADIANS(E307))+COS(RADIANS(G309))*COS(RADIANS(E307))*COS(RADIANS(AM297))))</f>
        <v>0</v>
      </c>
      <c r="AN309" s="3">
        <f>IF(DEGREES(ACOS(SIN(RADIANS(G309))*SIN(RADIANS(E307))+COS(RADIANS(G309))*COS(RADIANS(E307))*COS(RADIANS(AN297))))&gt;90,0,$F$4*$F$5/E306^2*(SIN(RADIANS(G309))*SIN(RADIANS(E307))+COS(RADIANS(G309))*COS(RADIANS(E307))*COS(RADIANS(AN297))))</f>
        <v>0</v>
      </c>
      <c r="AO309" s="3">
        <f>IF(DEGREES(ACOS(SIN(RADIANS(G309))*SIN(RADIANS(E307))+COS(RADIANS(G309))*COS(RADIANS(E307))*COS(RADIANS(AO297))))&gt;90,0,$F$4*$F$5/E306^2*(SIN(RADIANS(G309))*SIN(RADIANS(E307))+COS(RADIANS(G309))*COS(RADIANS(E307))*COS(RADIANS(AO297))))</f>
        <v>0</v>
      </c>
      <c r="AP309" s="3">
        <f>IF(DEGREES(ACOS(SIN(RADIANS(G309))*SIN(RADIANS(E307))+COS(RADIANS(G309))*COS(RADIANS(E307))*COS(RADIANS(AP297))))&gt;90,0,$F$4*$F$5/E306^2*(SIN(RADIANS(G309))*SIN(RADIANS(E307))+COS(RADIANS(G309))*COS(RADIANS(E307))*COS(RADIANS(AP297))))</f>
        <v>0</v>
      </c>
      <c r="AQ309" s="3">
        <f>IF(DEGREES(ACOS(SIN(RADIANS(G309))*SIN(RADIANS(E307))+COS(RADIANS(G309))*COS(RADIANS(E307))*COS(RADIANS(AQ297))))&gt;90,0,$F$4*$F$5/E306^2*(SIN(RADIANS(G309))*SIN(RADIANS(E307))+COS(RADIANS(G309))*COS(RADIANS(E307))*COS(RADIANS(AQ297))))</f>
        <v>0</v>
      </c>
      <c r="AR309" s="3">
        <f>IF(DEGREES(ACOS(SIN(RADIANS(G309))*SIN(RADIANS(E307))+COS(RADIANS(G309))*COS(RADIANS(E307))*COS(RADIANS(AR297))))&gt;90,0,$F$4*$F$5/E306^2*(SIN(RADIANS(G309))*SIN(RADIANS(E307))+COS(RADIANS(G309))*COS(RADIANS(E307))*COS(RADIANS(AR297))))</f>
        <v>0</v>
      </c>
    </row>
    <row r="310" spans="2:44" ht="15.75" customHeight="1" x14ac:dyDescent="0.2">
      <c r="G310" s="3">
        <v>-20</v>
      </c>
      <c r="I310" s="3">
        <f>IF(DEGREES(ACOS(SIN(RADIANS(G310))*SIN(RADIANS(E307))+COS(RADIANS(G310))*COS(RADIANS(E307))*COS(RADIANS(I297))))&gt;90,0,$F$4*$F$5/E306^2*(SIN(RADIANS(G310))*SIN(RADIANS(E307))+COS(RADIANS(G310))*COS(RADIANS(E307))*COS(RADIANS(I297))))</f>
        <v>0</v>
      </c>
      <c r="J310" s="3">
        <f>IF(DEGREES(ACOS(SIN(RADIANS(G310))*SIN(RADIANS(E307))+COS(RADIANS(G310))*COS(RADIANS(E307))*COS(RADIANS(J297))))&gt;90,0,$F$4*$F$5/E306^2*(SIN(RADIANS(G310))*SIN(RADIANS(E307))+COS(RADIANS(G310))*COS(RADIANS(E307))*COS(RADIANS(J297))))</f>
        <v>0</v>
      </c>
      <c r="K310" s="3">
        <f>IF(DEGREES(ACOS(SIN(RADIANS(G310))*SIN(RADIANS(E307))+COS(RADIANS(G310))*COS(RADIANS(E307))*COS(RADIANS(K297))))&gt;90,0,$F$4*$F$5/E306^2*(SIN(RADIANS(G310))*SIN(RADIANS(E307))+COS(RADIANS(G310))*COS(RADIANS(E307))*COS(RADIANS(K297))))</f>
        <v>0</v>
      </c>
      <c r="L310" s="3">
        <f>IF(DEGREES(ACOS(SIN(RADIANS(G310))*SIN(RADIANS(E307))+COS(RADIANS(G310))*COS(RADIANS(E307))*COS(RADIANS(L297))))&gt;90,0,$F$4*$F$5/E306^2*(SIN(RADIANS(G310))*SIN(RADIANS(E307))+COS(RADIANS(G310))*COS(RADIANS(E307))*COS(RADIANS(L297))))</f>
        <v>0</v>
      </c>
      <c r="M310" s="3">
        <f>IF(DEGREES(ACOS(SIN(RADIANS(G310))*SIN(RADIANS(E307))+COS(RADIANS(G310))*COS(RADIANS(E307))*COS(RADIANS(M297))))&gt;90,0,$F$4*$F$5/E306^2*(SIN(RADIANS(G310))*SIN(RADIANS(E307))+COS(RADIANS(G310))*COS(RADIANS(E307))*COS(RADIANS(M297))))</f>
        <v>0</v>
      </c>
      <c r="N310" s="3">
        <f>IF(DEGREES(ACOS(SIN(RADIANS(G310))*SIN(RADIANS(E307))+COS(RADIANS(G310))*COS(RADIANS(E307))*COS(RADIANS(N297))))&gt;90,0,$F$4*$F$5/E306^2*(SIN(RADIANS(G310))*SIN(RADIANS(E307))+COS(RADIANS(G310))*COS(RADIANS(E307))*COS(RADIANS(N297))))</f>
        <v>0</v>
      </c>
      <c r="O310" s="3">
        <f>IF(DEGREES(ACOS(SIN(RADIANS(G310))*SIN(RADIANS(E307))+COS(RADIANS(G310))*COS(RADIANS(E307))*COS(RADIANS(O297))))&gt;90,0,$F$4*$F$5/E306^2*(SIN(RADIANS(G310))*SIN(RADIANS(E307))+COS(RADIANS(G310))*COS(RADIANS(E307))*COS(RADIANS(O297))))</f>
        <v>0</v>
      </c>
      <c r="P310" s="3">
        <f>IF(DEGREES(ACOS(SIN(RADIANS(G310))*SIN(RADIANS(E307))+COS(RADIANS(G310))*COS(RADIANS(E307))*COS(RADIANS(P297))))&gt;90,0,$F$4*$F$5/E306^2*(SIN(RADIANS(G310))*SIN(RADIANS(E307))+COS(RADIANS(G310))*COS(RADIANS(E307))*COS(RADIANS(P297))))</f>
        <v>0</v>
      </c>
      <c r="Q310" s="3">
        <f>IF(DEGREES(ACOS(SIN(RADIANS(G310))*SIN(RADIANS(E307))+COS(RADIANS(G310))*COS(RADIANS(E307))*COS(RADIANS(Q297))))&gt;90,0,$F$4*$F$5/E306^2*(SIN(RADIANS(G310))*SIN(RADIANS(E307))+COS(RADIANS(G310))*COS(RADIANS(E307))*COS(RADIANS(Q297))))</f>
        <v>0</v>
      </c>
      <c r="R310" s="3" t="e">
        <f>IF(DEGREES(ACOS(SIN(RADIANS(G310))*SIN(RADIANS(E307))+COS(RADIANS(G310))*COS(RADIANS(E307))*COS(RADIANS(R297))))&gt;90,0,$F$4*$F$5/E306^2*(SIN(RADIANS(G310))*SIN(RADIANS(E307))+COS(RADIANS(G310))*COS(RADIANS(E307))*COS(RADIANS(R297))))</f>
        <v>#DIV/0!</v>
      </c>
      <c r="S310" s="3" t="e">
        <f>IF(DEGREES(ACOS(SIN(RADIANS(G310))*SIN(RADIANS(E307))+COS(RADIANS(G310))*COS(RADIANS(E307))*COS(RADIANS(S297))))&gt;90,0,$F$4*$F$5/E306^2*(SIN(RADIANS(G310))*SIN(RADIANS(E307))+COS(RADIANS(G310))*COS(RADIANS(E307))*COS(RADIANS(S297))))</f>
        <v>#DIV/0!</v>
      </c>
      <c r="T310" s="3" t="e">
        <f>IF(DEGREES(ACOS(SIN(RADIANS(G310))*SIN(RADIANS(E307))+COS(RADIANS(G310))*COS(RADIANS(E307))*COS(RADIANS(T297))))&gt;90,0,$F$4*$F$5/E306^2*(SIN(RADIANS(G310))*SIN(RADIANS(E307))+COS(RADIANS(G310))*COS(RADIANS(E307))*COS(RADIANS(T297))))</f>
        <v>#DIV/0!</v>
      </c>
      <c r="U310" s="3" t="e">
        <f>IF(DEGREES(ACOS(SIN(RADIANS(G310))*SIN(RADIANS(E307))+COS(RADIANS(G310))*COS(RADIANS(E307))*COS(RADIANS(U297))))&gt;90,0,$F$4*$F$5/E306^2*(SIN(RADIANS(G310))*SIN(RADIANS(E307))+COS(RADIANS(G310))*COS(RADIANS(E307))*COS(RADIANS(U297))))</f>
        <v>#DIV/0!</v>
      </c>
      <c r="V310" s="3" t="e">
        <f>IF(DEGREES(ACOS(SIN(RADIANS(G310))*SIN(RADIANS(E307))+COS(RADIANS(G310))*COS(RADIANS(E307))*COS(RADIANS(V297))))&gt;90,0,$F$4*$F$5/E306^2*(SIN(RADIANS(G310))*SIN(RADIANS(E307))+COS(RADIANS(G310))*COS(RADIANS(E307))*COS(RADIANS(V297))))</f>
        <v>#DIV/0!</v>
      </c>
      <c r="W310" s="3" t="e">
        <f>IF(DEGREES(ACOS(SIN(RADIANS(G310))*SIN(RADIANS(E307))+COS(RADIANS(G310))*COS(RADIANS(E307))*COS(RADIANS(W297))))&gt;90,0,$F$4*$F$5/E306^2*(SIN(RADIANS(G310))*SIN(RADIANS(E307))+COS(RADIANS(G310))*COS(RADIANS(E307))*COS(RADIANS(W297))))</f>
        <v>#DIV/0!</v>
      </c>
      <c r="X310" s="3" t="e">
        <f>IF(DEGREES(ACOS(SIN(RADIANS(G310))*SIN(RADIANS(E307))+COS(RADIANS(G310))*COS(RADIANS(E307))*COS(RADIANS(X297))))&gt;90,0,$F$4*$F$5/E306^2*(SIN(RADIANS(G310))*SIN(RADIANS(E307))+COS(RADIANS(G310))*COS(RADIANS(E307))*COS(RADIANS(X297))))</f>
        <v>#DIV/0!</v>
      </c>
      <c r="Y310" s="3" t="e">
        <f>IF(DEGREES(ACOS(SIN(RADIANS(G310))*SIN(RADIANS(E307))+COS(RADIANS(G310))*COS(RADIANS(E307))*COS(RADIANS(Y297))))&gt;90,0,$F$4*$F$5/E306^2*(SIN(RADIANS(G310))*SIN(RADIANS(E307))+COS(RADIANS(G310))*COS(RADIANS(E307))*COS(RADIANS(Y297))))</f>
        <v>#DIV/0!</v>
      </c>
      <c r="Z310" s="3" t="e">
        <f>IF(DEGREES(ACOS(SIN(RADIANS(G310))*SIN(RADIANS(E307))+COS(RADIANS(G310))*COS(RADIANS(E307))*COS(RADIANS(Z297))))&gt;90,0,$F$4*$F$5/E306^2*(SIN(RADIANS(G310))*SIN(RADIANS(E307))+COS(RADIANS(G310))*COS(RADIANS(E307))*COS(RADIANS(Z297))))</f>
        <v>#DIV/0!</v>
      </c>
      <c r="AA310" s="3" t="e">
        <f>IF(DEGREES(ACOS(SIN(RADIANS(G310))*SIN(RADIANS(E307))+COS(RADIANS(G310))*COS(RADIANS(E307))*COS(RADIANS(AA297))))&gt;90,0,$F$4*$F$5/E306^2*(SIN(RADIANS(G310))*SIN(RADIANS(E307))+COS(RADIANS(G310))*COS(RADIANS(E307))*COS(RADIANS(AA297))))</f>
        <v>#DIV/0!</v>
      </c>
      <c r="AB310" s="3" t="e">
        <f>IF(DEGREES(ACOS(SIN(RADIANS(G310))*SIN(RADIANS(E307))+COS(RADIANS(G310))*COS(RADIANS(E307))*COS(RADIANS(AB297))))&gt;90,0,$F$4*$F$5/E306^2*(SIN(RADIANS(G310))*SIN(RADIANS(E307))+COS(RADIANS(G310))*COS(RADIANS(E307))*COS(RADIANS(AB297))))</f>
        <v>#DIV/0!</v>
      </c>
      <c r="AC310" s="3" t="e">
        <f>IF(DEGREES(ACOS(SIN(RADIANS(G310))*SIN(RADIANS(E307))+COS(RADIANS(G310))*COS(RADIANS(E307))*COS(RADIANS(AC297))))&gt;90,0,$F$4*$F$5/E306^2*(SIN(RADIANS(G310))*SIN(RADIANS(E307))+COS(RADIANS(G310))*COS(RADIANS(E307))*COS(RADIANS(AC297))))</f>
        <v>#DIV/0!</v>
      </c>
      <c r="AD310" s="3" t="e">
        <f>IF(DEGREES(ACOS(SIN(RADIANS(G310))*SIN(RADIANS(E307))+COS(RADIANS(G310))*COS(RADIANS(E307))*COS(RADIANS(AD297))))&gt;90,0,$F$4*$F$5/E306^2*(SIN(RADIANS(G310))*SIN(RADIANS(E307))+COS(RADIANS(G310))*COS(RADIANS(E307))*COS(RADIANS(AD297))))</f>
        <v>#DIV/0!</v>
      </c>
      <c r="AE310" s="3" t="e">
        <f>IF(DEGREES(ACOS(SIN(RADIANS(G310))*SIN(RADIANS(E307))+COS(RADIANS(G310))*COS(RADIANS(E307))*COS(RADIANS(AE297))))&gt;90,0,$F$4*$F$5/E306^2*(SIN(RADIANS(G310))*SIN(RADIANS(E307))+COS(RADIANS(G310))*COS(RADIANS(E307))*COS(RADIANS(AE297))))</f>
        <v>#DIV/0!</v>
      </c>
      <c r="AF310" s="3" t="e">
        <f>IF(DEGREES(ACOS(SIN(RADIANS(G310))*SIN(RADIANS(E307))+COS(RADIANS(G310))*COS(RADIANS(E307))*COS(RADIANS(AF297))))&gt;90,0,$F$4*$F$5/E306^2*(SIN(RADIANS(G310))*SIN(RADIANS(E307))+COS(RADIANS(G310))*COS(RADIANS(E307))*COS(RADIANS(AF297))))</f>
        <v>#DIV/0!</v>
      </c>
      <c r="AG310" s="3" t="e">
        <f>IF(DEGREES(ACOS(SIN(RADIANS(G310))*SIN(RADIANS(E307))+COS(RADIANS(G310))*COS(RADIANS(E307))*COS(RADIANS(AG297))))&gt;90,0,$F$4*$F$5/E306^2*(SIN(RADIANS(G310))*SIN(RADIANS(E307))+COS(RADIANS(G310))*COS(RADIANS(E307))*COS(RADIANS(AG297))))</f>
        <v>#DIV/0!</v>
      </c>
      <c r="AH310" s="3" t="e">
        <f>IF(DEGREES(ACOS(SIN(RADIANS(G310))*SIN(RADIANS(E307))+COS(RADIANS(G310))*COS(RADIANS(E307))*COS(RADIANS(AH297))))&gt;90,0,$F$4*$F$5/E306^2*(SIN(RADIANS(G310))*SIN(RADIANS(E307))+COS(RADIANS(G310))*COS(RADIANS(E307))*COS(RADIANS(AH297))))</f>
        <v>#DIV/0!</v>
      </c>
      <c r="AI310" s="3" t="e">
        <f>IF(DEGREES(ACOS(SIN(RADIANS(G310))*SIN(RADIANS(E307))+COS(RADIANS(G310))*COS(RADIANS(E307))*COS(RADIANS(AI297))))&gt;90,0,$F$4*$F$5/E306^2*(SIN(RADIANS(G310))*SIN(RADIANS(E307))+COS(RADIANS(G310))*COS(RADIANS(E307))*COS(RADIANS(AI297))))</f>
        <v>#DIV/0!</v>
      </c>
      <c r="AJ310" s="3" t="e">
        <f>IF(DEGREES(ACOS(SIN(RADIANS(G310))*SIN(RADIANS(E307))+COS(RADIANS(G310))*COS(RADIANS(E307))*COS(RADIANS(AJ297))))&gt;90,0,$F$4*$F$5/E306^2*(SIN(RADIANS(G310))*SIN(RADIANS(E307))+COS(RADIANS(G310))*COS(RADIANS(E307))*COS(RADIANS(AJ297))))</f>
        <v>#DIV/0!</v>
      </c>
      <c r="AK310" s="3">
        <f>IF(DEGREES(ACOS(SIN(RADIANS(G310))*SIN(RADIANS(E307))+COS(RADIANS(G310))*COS(RADIANS(E307))*COS(RADIANS(AK297))))&gt;90,0,$F$4*$F$5/E306^2*(SIN(RADIANS(G310))*SIN(RADIANS(E307))+COS(RADIANS(G310))*COS(RADIANS(E307))*COS(RADIANS(AK297))))</f>
        <v>0</v>
      </c>
      <c r="AL310" s="3">
        <f>IF(DEGREES(ACOS(SIN(RADIANS(G310))*SIN(RADIANS(E307))+COS(RADIANS(G310))*COS(RADIANS(E307))*COS(RADIANS(AL297))))&gt;90,0,$F$4*$F$5/E306^2*(SIN(RADIANS(G310))*SIN(RADIANS(E307))+COS(RADIANS(G310))*COS(RADIANS(E307))*COS(RADIANS(AL297))))</f>
        <v>0</v>
      </c>
      <c r="AM310" s="3">
        <f>IF(DEGREES(ACOS(SIN(RADIANS(G310))*SIN(RADIANS(E307))+COS(RADIANS(G310))*COS(RADIANS(E307))*COS(RADIANS(AM297))))&gt;90,0,$F$4*$F$5/E306^2*(SIN(RADIANS(G310))*SIN(RADIANS(E307))+COS(RADIANS(G310))*COS(RADIANS(E307))*COS(RADIANS(AM297))))</f>
        <v>0</v>
      </c>
      <c r="AN310" s="3">
        <f>IF(DEGREES(ACOS(SIN(RADIANS(G310))*SIN(RADIANS(E307))+COS(RADIANS(G310))*COS(RADIANS(E307))*COS(RADIANS(AN297))))&gt;90,0,$F$4*$F$5/E306^2*(SIN(RADIANS(G310))*SIN(RADIANS(E307))+COS(RADIANS(G310))*COS(RADIANS(E307))*COS(RADIANS(AN297))))</f>
        <v>0</v>
      </c>
      <c r="AO310" s="3">
        <f>IF(DEGREES(ACOS(SIN(RADIANS(G310))*SIN(RADIANS(E307))+COS(RADIANS(G310))*COS(RADIANS(E307))*COS(RADIANS(AO297))))&gt;90,0,$F$4*$F$5/E306^2*(SIN(RADIANS(G310))*SIN(RADIANS(E307))+COS(RADIANS(G310))*COS(RADIANS(E307))*COS(RADIANS(AO297))))</f>
        <v>0</v>
      </c>
      <c r="AP310" s="3">
        <f>IF(DEGREES(ACOS(SIN(RADIANS(G310))*SIN(RADIANS(E307))+COS(RADIANS(G310))*COS(RADIANS(E307))*COS(RADIANS(AP297))))&gt;90,0,$F$4*$F$5/E306^2*(SIN(RADIANS(G310))*SIN(RADIANS(E307))+COS(RADIANS(G310))*COS(RADIANS(E307))*COS(RADIANS(AP297))))</f>
        <v>0</v>
      </c>
      <c r="AQ310" s="3">
        <f>IF(DEGREES(ACOS(SIN(RADIANS(G310))*SIN(RADIANS(E307))+COS(RADIANS(G310))*COS(RADIANS(E307))*COS(RADIANS(AQ297))))&gt;90,0,$F$4*$F$5/E306^2*(SIN(RADIANS(G310))*SIN(RADIANS(E307))+COS(RADIANS(G310))*COS(RADIANS(E307))*COS(RADIANS(AQ297))))</f>
        <v>0</v>
      </c>
      <c r="AR310" s="3">
        <f>IF(DEGREES(ACOS(SIN(RADIANS(G310))*SIN(RADIANS(E307))+COS(RADIANS(G310))*COS(RADIANS(E307))*COS(RADIANS(AR297))))&gt;90,0,$F$4*$F$5/E306^2*(SIN(RADIANS(G310))*SIN(RADIANS(E307))+COS(RADIANS(G310))*COS(RADIANS(E307))*COS(RADIANS(AR297))))</f>
        <v>0</v>
      </c>
    </row>
    <row r="311" spans="2:44" ht="15.75" customHeight="1" x14ac:dyDescent="0.2">
      <c r="G311" s="3">
        <v>-30</v>
      </c>
      <c r="I311" s="3">
        <f>IF(DEGREES(ACOS(SIN(RADIANS(G311))*SIN(RADIANS(E307))+COS(RADIANS(G311))*COS(RADIANS(E307))*COS(RADIANS(I297))))&gt;90,0,$F$4*$F$5/E306^2*(SIN(RADIANS(G311))*SIN(RADIANS(E307))+COS(RADIANS(G311))*COS(RADIANS(E307))*COS(RADIANS(I297))))</f>
        <v>0</v>
      </c>
      <c r="J311" s="3">
        <f>IF(DEGREES(ACOS(SIN(RADIANS(G311))*SIN(RADIANS(E307))+COS(RADIANS(G311))*COS(RADIANS(E307))*COS(RADIANS(J297))))&gt;90,0,$F$4*$F$5/E306^2*(SIN(RADIANS(G311))*SIN(RADIANS(E307))+COS(RADIANS(G311))*COS(RADIANS(E307))*COS(RADIANS(J297))))</f>
        <v>0</v>
      </c>
      <c r="K311" s="3">
        <f>IF(DEGREES(ACOS(SIN(RADIANS(G311))*SIN(RADIANS(E307))+COS(RADIANS(G311))*COS(RADIANS(E307))*COS(RADIANS(K297))))&gt;90,0,$F$4*$F$5/E306^2*(SIN(RADIANS(G311))*SIN(RADIANS(E307))+COS(RADIANS(G311))*COS(RADIANS(E307))*COS(RADIANS(K297))))</f>
        <v>0</v>
      </c>
      <c r="L311" s="3">
        <f>IF(DEGREES(ACOS(SIN(RADIANS(G311))*SIN(RADIANS(E307))+COS(RADIANS(G311))*COS(RADIANS(E307))*COS(RADIANS(L297))))&gt;90,0,$F$4*$F$5/E306^2*(SIN(RADIANS(G311))*SIN(RADIANS(E307))+COS(RADIANS(G311))*COS(RADIANS(E307))*COS(RADIANS(L297))))</f>
        <v>0</v>
      </c>
      <c r="M311" s="3">
        <f>IF(DEGREES(ACOS(SIN(RADIANS(G311))*SIN(RADIANS(E307))+COS(RADIANS(G311))*COS(RADIANS(E307))*COS(RADIANS(M297))))&gt;90,0,$F$4*$F$5/E306^2*(SIN(RADIANS(G311))*SIN(RADIANS(E307))+COS(RADIANS(G311))*COS(RADIANS(E307))*COS(RADIANS(M297))))</f>
        <v>0</v>
      </c>
      <c r="N311" s="3">
        <f>IF(DEGREES(ACOS(SIN(RADIANS(G311))*SIN(RADIANS(E307))+COS(RADIANS(G311))*COS(RADIANS(E307))*COS(RADIANS(N297))))&gt;90,0,$F$4*$F$5/E306^2*(SIN(RADIANS(G311))*SIN(RADIANS(E307))+COS(RADIANS(G311))*COS(RADIANS(E307))*COS(RADIANS(N297))))</f>
        <v>0</v>
      </c>
      <c r="O311" s="3">
        <f>IF(DEGREES(ACOS(SIN(RADIANS(G311))*SIN(RADIANS(E307))+COS(RADIANS(G311))*COS(RADIANS(E307))*COS(RADIANS(O297))))&gt;90,0,$F$4*$F$5/E306^2*(SIN(RADIANS(G311))*SIN(RADIANS(E307))+COS(RADIANS(G311))*COS(RADIANS(E307))*COS(RADIANS(O297))))</f>
        <v>0</v>
      </c>
      <c r="P311" s="3">
        <f>IF(DEGREES(ACOS(SIN(RADIANS(G311))*SIN(RADIANS(E307))+COS(RADIANS(G311))*COS(RADIANS(E307))*COS(RADIANS(P297))))&gt;90,0,$F$4*$F$5/E306^2*(SIN(RADIANS(G311))*SIN(RADIANS(E307))+COS(RADIANS(G311))*COS(RADIANS(E307))*COS(RADIANS(P297))))</f>
        <v>0</v>
      </c>
      <c r="Q311" s="3">
        <f>IF(DEGREES(ACOS(SIN(RADIANS(G311))*SIN(RADIANS(E307))+COS(RADIANS(G311))*COS(RADIANS(E307))*COS(RADIANS(Q297))))&gt;90,0,$F$4*$F$5/E306^2*(SIN(RADIANS(G311))*SIN(RADIANS(E307))+COS(RADIANS(G311))*COS(RADIANS(E307))*COS(RADIANS(Q297))))</f>
        <v>0</v>
      </c>
      <c r="R311" s="3" t="e">
        <f>IF(DEGREES(ACOS(SIN(RADIANS(G311))*SIN(RADIANS(E307))+COS(RADIANS(G311))*COS(RADIANS(E307))*COS(RADIANS(R297))))&gt;90,0,$F$4*$F$5/E306^2*(SIN(RADIANS(G311))*SIN(RADIANS(E307))+COS(RADIANS(G311))*COS(RADIANS(E307))*COS(RADIANS(R297))))</f>
        <v>#DIV/0!</v>
      </c>
      <c r="S311" s="3" t="e">
        <f>IF(DEGREES(ACOS(SIN(RADIANS(G311))*SIN(RADIANS(E307))+COS(RADIANS(G311))*COS(RADIANS(E307))*COS(RADIANS(S297))))&gt;90,0,$F$4*$F$5/E306^2*(SIN(RADIANS(G311))*SIN(RADIANS(E307))+COS(RADIANS(G311))*COS(RADIANS(E307))*COS(RADIANS(S297))))</f>
        <v>#DIV/0!</v>
      </c>
      <c r="T311" s="3" t="e">
        <f>IF(DEGREES(ACOS(SIN(RADIANS(G311))*SIN(RADIANS(E307))+COS(RADIANS(G311))*COS(RADIANS(E307))*COS(RADIANS(T297))))&gt;90,0,$F$4*$F$5/E306^2*(SIN(RADIANS(G311))*SIN(RADIANS(E307))+COS(RADIANS(G311))*COS(RADIANS(E307))*COS(RADIANS(T297))))</f>
        <v>#DIV/0!</v>
      </c>
      <c r="U311" s="3" t="e">
        <f>IF(DEGREES(ACOS(SIN(RADIANS(G311))*SIN(RADIANS(E307))+COS(RADIANS(G311))*COS(RADIANS(E307))*COS(RADIANS(U297))))&gt;90,0,$F$4*$F$5/E306^2*(SIN(RADIANS(G311))*SIN(RADIANS(E307))+COS(RADIANS(G311))*COS(RADIANS(E307))*COS(RADIANS(U297))))</f>
        <v>#DIV/0!</v>
      </c>
      <c r="V311" s="3" t="e">
        <f>IF(DEGREES(ACOS(SIN(RADIANS(G311))*SIN(RADIANS(E307))+COS(RADIANS(G311))*COS(RADIANS(E307))*COS(RADIANS(V297))))&gt;90,0,$F$4*$F$5/E306^2*(SIN(RADIANS(G311))*SIN(RADIANS(E307))+COS(RADIANS(G311))*COS(RADIANS(E307))*COS(RADIANS(V297))))</f>
        <v>#DIV/0!</v>
      </c>
      <c r="W311" s="3" t="e">
        <f>IF(DEGREES(ACOS(SIN(RADIANS(G311))*SIN(RADIANS(E307))+COS(RADIANS(G311))*COS(RADIANS(E307))*COS(RADIANS(W297))))&gt;90,0,$F$4*$F$5/E306^2*(SIN(RADIANS(G311))*SIN(RADIANS(E307))+COS(RADIANS(G311))*COS(RADIANS(E307))*COS(RADIANS(W297))))</f>
        <v>#DIV/0!</v>
      </c>
      <c r="X311" s="3" t="e">
        <f>IF(DEGREES(ACOS(SIN(RADIANS(G311))*SIN(RADIANS(E307))+COS(RADIANS(G311))*COS(RADIANS(E307))*COS(RADIANS(X297))))&gt;90,0,$F$4*$F$5/E306^2*(SIN(RADIANS(G311))*SIN(RADIANS(E307))+COS(RADIANS(G311))*COS(RADIANS(E307))*COS(RADIANS(X297))))</f>
        <v>#DIV/0!</v>
      </c>
      <c r="Y311" s="3" t="e">
        <f>IF(DEGREES(ACOS(SIN(RADIANS(G311))*SIN(RADIANS(E307))+COS(RADIANS(G311))*COS(RADIANS(E307))*COS(RADIANS(Y297))))&gt;90,0,$F$4*$F$5/E306^2*(SIN(RADIANS(G311))*SIN(RADIANS(E307))+COS(RADIANS(G311))*COS(RADIANS(E307))*COS(RADIANS(Y297))))</f>
        <v>#DIV/0!</v>
      </c>
      <c r="Z311" s="3" t="e">
        <f>IF(DEGREES(ACOS(SIN(RADIANS(G311))*SIN(RADIANS(E307))+COS(RADIANS(G311))*COS(RADIANS(E307))*COS(RADIANS(Z297))))&gt;90,0,$F$4*$F$5/E306^2*(SIN(RADIANS(G311))*SIN(RADIANS(E307))+COS(RADIANS(G311))*COS(RADIANS(E307))*COS(RADIANS(Z297))))</f>
        <v>#DIV/0!</v>
      </c>
      <c r="AA311" s="3" t="e">
        <f>IF(DEGREES(ACOS(SIN(RADIANS(G311))*SIN(RADIANS(E307))+COS(RADIANS(G311))*COS(RADIANS(E307))*COS(RADIANS(AA297))))&gt;90,0,$F$4*$F$5/E306^2*(SIN(RADIANS(G311))*SIN(RADIANS(E307))+COS(RADIANS(G311))*COS(RADIANS(E307))*COS(RADIANS(AA297))))</f>
        <v>#DIV/0!</v>
      </c>
      <c r="AB311" s="3" t="e">
        <f>IF(DEGREES(ACOS(SIN(RADIANS(G311))*SIN(RADIANS(E307))+COS(RADIANS(G311))*COS(RADIANS(E307))*COS(RADIANS(AB297))))&gt;90,0,$F$4*$F$5/E306^2*(SIN(RADIANS(G311))*SIN(RADIANS(E307))+COS(RADIANS(G311))*COS(RADIANS(E307))*COS(RADIANS(AB297))))</f>
        <v>#DIV/0!</v>
      </c>
      <c r="AC311" s="3" t="e">
        <f>IF(DEGREES(ACOS(SIN(RADIANS(G311))*SIN(RADIANS(E307))+COS(RADIANS(G311))*COS(RADIANS(E307))*COS(RADIANS(AC297))))&gt;90,0,$F$4*$F$5/E306^2*(SIN(RADIANS(G311))*SIN(RADIANS(E307))+COS(RADIANS(G311))*COS(RADIANS(E307))*COS(RADIANS(AC297))))</f>
        <v>#DIV/0!</v>
      </c>
      <c r="AD311" s="3" t="e">
        <f>IF(DEGREES(ACOS(SIN(RADIANS(G311))*SIN(RADIANS(E307))+COS(RADIANS(G311))*COS(RADIANS(E307))*COS(RADIANS(AD297))))&gt;90,0,$F$4*$F$5/E306^2*(SIN(RADIANS(G311))*SIN(RADIANS(E307))+COS(RADIANS(G311))*COS(RADIANS(E307))*COS(RADIANS(AD297))))</f>
        <v>#DIV/0!</v>
      </c>
      <c r="AE311" s="3" t="e">
        <f>IF(DEGREES(ACOS(SIN(RADIANS(G311))*SIN(RADIANS(E307))+COS(RADIANS(G311))*COS(RADIANS(E307))*COS(RADIANS(AE297))))&gt;90,0,$F$4*$F$5/E306^2*(SIN(RADIANS(G311))*SIN(RADIANS(E307))+COS(RADIANS(G311))*COS(RADIANS(E307))*COS(RADIANS(AE297))))</f>
        <v>#DIV/0!</v>
      </c>
      <c r="AF311" s="3" t="e">
        <f>IF(DEGREES(ACOS(SIN(RADIANS(G311))*SIN(RADIANS(E307))+COS(RADIANS(G311))*COS(RADIANS(E307))*COS(RADIANS(AF297))))&gt;90,0,$F$4*$F$5/E306^2*(SIN(RADIANS(G311))*SIN(RADIANS(E307))+COS(RADIANS(G311))*COS(RADIANS(E307))*COS(RADIANS(AF297))))</f>
        <v>#DIV/0!</v>
      </c>
      <c r="AG311" s="3" t="e">
        <f>IF(DEGREES(ACOS(SIN(RADIANS(G311))*SIN(RADIANS(E307))+COS(RADIANS(G311))*COS(RADIANS(E307))*COS(RADIANS(AG297))))&gt;90,0,$F$4*$F$5/E306^2*(SIN(RADIANS(G311))*SIN(RADIANS(E307))+COS(RADIANS(G311))*COS(RADIANS(E307))*COS(RADIANS(AG297))))</f>
        <v>#DIV/0!</v>
      </c>
      <c r="AH311" s="3" t="e">
        <f>IF(DEGREES(ACOS(SIN(RADIANS(G311))*SIN(RADIANS(E307))+COS(RADIANS(G311))*COS(RADIANS(E307))*COS(RADIANS(AH297))))&gt;90,0,$F$4*$F$5/E306^2*(SIN(RADIANS(G311))*SIN(RADIANS(E307))+COS(RADIANS(G311))*COS(RADIANS(E307))*COS(RADIANS(AH297))))</f>
        <v>#DIV/0!</v>
      </c>
      <c r="AI311" s="3" t="e">
        <f>IF(DEGREES(ACOS(SIN(RADIANS(G311))*SIN(RADIANS(E307))+COS(RADIANS(G311))*COS(RADIANS(E307))*COS(RADIANS(AI297))))&gt;90,0,$F$4*$F$5/E306^2*(SIN(RADIANS(G311))*SIN(RADIANS(E307))+COS(RADIANS(G311))*COS(RADIANS(E307))*COS(RADIANS(AI297))))</f>
        <v>#DIV/0!</v>
      </c>
      <c r="AJ311" s="3" t="e">
        <f>IF(DEGREES(ACOS(SIN(RADIANS(G311))*SIN(RADIANS(E307))+COS(RADIANS(G311))*COS(RADIANS(E307))*COS(RADIANS(AJ297))))&gt;90,0,$F$4*$F$5/E306^2*(SIN(RADIANS(G311))*SIN(RADIANS(E307))+COS(RADIANS(G311))*COS(RADIANS(E307))*COS(RADIANS(AJ297))))</f>
        <v>#DIV/0!</v>
      </c>
      <c r="AK311" s="3">
        <f>IF(DEGREES(ACOS(SIN(RADIANS(G311))*SIN(RADIANS(E307))+COS(RADIANS(G311))*COS(RADIANS(E307))*COS(RADIANS(AK297))))&gt;90,0,$F$4*$F$5/E306^2*(SIN(RADIANS(G311))*SIN(RADIANS(E307))+COS(RADIANS(G311))*COS(RADIANS(E307))*COS(RADIANS(AK297))))</f>
        <v>0</v>
      </c>
      <c r="AL311" s="3">
        <f>IF(DEGREES(ACOS(SIN(RADIANS(G311))*SIN(RADIANS(E307))+COS(RADIANS(G311))*COS(RADIANS(E307))*COS(RADIANS(AL297))))&gt;90,0,$F$4*$F$5/E306^2*(SIN(RADIANS(G311))*SIN(RADIANS(E307))+COS(RADIANS(G311))*COS(RADIANS(E307))*COS(RADIANS(AL297))))</f>
        <v>0</v>
      </c>
      <c r="AM311" s="3">
        <f>IF(DEGREES(ACOS(SIN(RADIANS(G311))*SIN(RADIANS(E307))+COS(RADIANS(G311))*COS(RADIANS(E307))*COS(RADIANS(AM297))))&gt;90,0,$F$4*$F$5/E306^2*(SIN(RADIANS(G311))*SIN(RADIANS(E307))+COS(RADIANS(G311))*COS(RADIANS(E307))*COS(RADIANS(AM297))))</f>
        <v>0</v>
      </c>
      <c r="AN311" s="3">
        <f>IF(DEGREES(ACOS(SIN(RADIANS(G311))*SIN(RADIANS(E307))+COS(RADIANS(G311))*COS(RADIANS(E307))*COS(RADIANS(AN297))))&gt;90,0,$F$4*$F$5/E306^2*(SIN(RADIANS(G311))*SIN(RADIANS(E307))+COS(RADIANS(G311))*COS(RADIANS(E307))*COS(RADIANS(AN297))))</f>
        <v>0</v>
      </c>
      <c r="AO311" s="3">
        <f>IF(DEGREES(ACOS(SIN(RADIANS(G311))*SIN(RADIANS(E307))+COS(RADIANS(G311))*COS(RADIANS(E307))*COS(RADIANS(AO297))))&gt;90,0,$F$4*$F$5/E306^2*(SIN(RADIANS(G311))*SIN(RADIANS(E307))+COS(RADIANS(G311))*COS(RADIANS(E307))*COS(RADIANS(AO297))))</f>
        <v>0</v>
      </c>
      <c r="AP311" s="3">
        <f>IF(DEGREES(ACOS(SIN(RADIANS(G311))*SIN(RADIANS(E307))+COS(RADIANS(G311))*COS(RADIANS(E307))*COS(RADIANS(AP297))))&gt;90,0,$F$4*$F$5/E306^2*(SIN(RADIANS(G311))*SIN(RADIANS(E307))+COS(RADIANS(G311))*COS(RADIANS(E307))*COS(RADIANS(AP297))))</f>
        <v>0</v>
      </c>
      <c r="AQ311" s="3">
        <f>IF(DEGREES(ACOS(SIN(RADIANS(G311))*SIN(RADIANS(E307))+COS(RADIANS(G311))*COS(RADIANS(E307))*COS(RADIANS(AQ297))))&gt;90,0,$F$4*$F$5/E306^2*(SIN(RADIANS(G311))*SIN(RADIANS(E307))+COS(RADIANS(G311))*COS(RADIANS(E307))*COS(RADIANS(AQ297))))</f>
        <v>0</v>
      </c>
      <c r="AR311" s="3">
        <f>IF(DEGREES(ACOS(SIN(RADIANS(G311))*SIN(RADIANS(E307))+COS(RADIANS(G311))*COS(RADIANS(E307))*COS(RADIANS(AR297))))&gt;90,0,$F$4*$F$5/E306^2*(SIN(RADIANS(G311))*SIN(RADIANS(E307))+COS(RADIANS(G311))*COS(RADIANS(E307))*COS(RADIANS(AR297))))</f>
        <v>0</v>
      </c>
    </row>
    <row r="312" spans="2:44" ht="15.75" customHeight="1" x14ac:dyDescent="0.2">
      <c r="G312" s="3">
        <v>-40</v>
      </c>
      <c r="I312" s="3">
        <f>IF(DEGREES(ACOS(SIN(RADIANS(G312))*SIN(RADIANS(E307))+COS(RADIANS(G312))*COS(RADIANS(E307))*COS(RADIANS(I297))))&gt;90,0,$F$4*$F$5/E306^2*(SIN(RADIANS(G312))*SIN(RADIANS(E307))+COS(RADIANS(G312))*COS(RADIANS(E307))*COS(RADIANS(I297))))</f>
        <v>0</v>
      </c>
      <c r="J312" s="3">
        <f>IF(DEGREES(ACOS(SIN(RADIANS(G312))*SIN(RADIANS(E307))+COS(RADIANS(G312))*COS(RADIANS(E307))*COS(RADIANS(J297))))&gt;90,0,$F$4*$F$5/E306^2*(SIN(RADIANS(G312))*SIN(RADIANS(E307))+COS(RADIANS(G312))*COS(RADIANS(E307))*COS(RADIANS(J297))))</f>
        <v>0</v>
      </c>
      <c r="K312" s="3">
        <f>IF(DEGREES(ACOS(SIN(RADIANS(G312))*SIN(RADIANS(E307))+COS(RADIANS(G312))*COS(RADIANS(E307))*COS(RADIANS(K297))))&gt;90,0,$F$4*$F$5/E306^2*(SIN(RADIANS(G312))*SIN(RADIANS(E307))+COS(RADIANS(G312))*COS(RADIANS(E307))*COS(RADIANS(K297))))</f>
        <v>0</v>
      </c>
      <c r="L312" s="3">
        <f>IF(DEGREES(ACOS(SIN(RADIANS(G312))*SIN(RADIANS(E307))+COS(RADIANS(G312))*COS(RADIANS(E307))*COS(RADIANS(L297))))&gt;90,0,$F$4*$F$5/E306^2*(SIN(RADIANS(G312))*SIN(RADIANS(E307))+COS(RADIANS(G312))*COS(RADIANS(E307))*COS(RADIANS(L297))))</f>
        <v>0</v>
      </c>
      <c r="M312" s="3">
        <f>IF(DEGREES(ACOS(SIN(RADIANS(G312))*SIN(RADIANS(E307))+COS(RADIANS(G312))*COS(RADIANS(E307))*COS(RADIANS(M297))))&gt;90,0,$F$4*$F$5/E306^2*(SIN(RADIANS(G312))*SIN(RADIANS(E307))+COS(RADIANS(G312))*COS(RADIANS(E307))*COS(RADIANS(M297))))</f>
        <v>0</v>
      </c>
      <c r="N312" s="3">
        <f>IF(DEGREES(ACOS(SIN(RADIANS(G312))*SIN(RADIANS(E307))+COS(RADIANS(G312))*COS(RADIANS(E307))*COS(RADIANS(N297))))&gt;90,0,$F$4*$F$5/E306^2*(SIN(RADIANS(G312))*SIN(RADIANS(E307))+COS(RADIANS(G312))*COS(RADIANS(E307))*COS(RADIANS(N297))))</f>
        <v>0</v>
      </c>
      <c r="O312" s="3">
        <f>IF(DEGREES(ACOS(SIN(RADIANS(G312))*SIN(RADIANS(E307))+COS(RADIANS(G312))*COS(RADIANS(E307))*COS(RADIANS(O297))))&gt;90,0,$F$4*$F$5/E306^2*(SIN(RADIANS(G312))*SIN(RADIANS(E307))+COS(RADIANS(G312))*COS(RADIANS(E307))*COS(RADIANS(O297))))</f>
        <v>0</v>
      </c>
      <c r="P312" s="3">
        <f>IF(DEGREES(ACOS(SIN(RADIANS(G312))*SIN(RADIANS(E307))+COS(RADIANS(G312))*COS(RADIANS(E307))*COS(RADIANS(P297))))&gt;90,0,$F$4*$F$5/E306^2*(SIN(RADIANS(G312))*SIN(RADIANS(E307))+COS(RADIANS(G312))*COS(RADIANS(E307))*COS(RADIANS(P297))))</f>
        <v>0</v>
      </c>
      <c r="Q312" s="3">
        <f>IF(DEGREES(ACOS(SIN(RADIANS(G312))*SIN(RADIANS(E307))+COS(RADIANS(G312))*COS(RADIANS(E307))*COS(RADIANS(Q297))))&gt;90,0,$F$4*$F$5/E306^2*(SIN(RADIANS(G312))*SIN(RADIANS(E307))+COS(RADIANS(G312))*COS(RADIANS(E307))*COS(RADIANS(Q297))))</f>
        <v>0</v>
      </c>
      <c r="R312" s="3" t="e">
        <f>IF(DEGREES(ACOS(SIN(RADIANS(G312))*SIN(RADIANS(E307))+COS(RADIANS(G312))*COS(RADIANS(E307))*COS(RADIANS(R297))))&gt;90,0,$F$4*$F$5/E306^2*(SIN(RADIANS(G312))*SIN(RADIANS(E307))+COS(RADIANS(G312))*COS(RADIANS(E307))*COS(RADIANS(R297))))</f>
        <v>#DIV/0!</v>
      </c>
      <c r="S312" s="3" t="e">
        <f>IF(DEGREES(ACOS(SIN(RADIANS(G312))*SIN(RADIANS(E307))+COS(RADIANS(G312))*COS(RADIANS(E307))*COS(RADIANS(S297))))&gt;90,0,$F$4*$F$5/E306^2*(SIN(RADIANS(G312))*SIN(RADIANS(E307))+COS(RADIANS(G312))*COS(RADIANS(E307))*COS(RADIANS(S297))))</f>
        <v>#DIV/0!</v>
      </c>
      <c r="T312" s="3" t="e">
        <f>IF(DEGREES(ACOS(SIN(RADIANS(G312))*SIN(RADIANS(E307))+COS(RADIANS(G312))*COS(RADIANS(E307))*COS(RADIANS(T297))))&gt;90,0,$F$4*$F$5/E306^2*(SIN(RADIANS(G312))*SIN(RADIANS(E307))+COS(RADIANS(G312))*COS(RADIANS(E307))*COS(RADIANS(T297))))</f>
        <v>#DIV/0!</v>
      </c>
      <c r="U312" s="3" t="e">
        <f>IF(DEGREES(ACOS(SIN(RADIANS(G312))*SIN(RADIANS(E307))+COS(RADIANS(G312))*COS(RADIANS(E307))*COS(RADIANS(U297))))&gt;90,0,$F$4*$F$5/E306^2*(SIN(RADIANS(G312))*SIN(RADIANS(E307))+COS(RADIANS(G312))*COS(RADIANS(E307))*COS(RADIANS(U297))))</f>
        <v>#DIV/0!</v>
      </c>
      <c r="V312" s="3" t="e">
        <f>IF(DEGREES(ACOS(SIN(RADIANS(G312))*SIN(RADIANS(E307))+COS(RADIANS(G312))*COS(RADIANS(E307))*COS(RADIANS(V297))))&gt;90,0,$F$4*$F$5/E306^2*(SIN(RADIANS(G312))*SIN(RADIANS(E307))+COS(RADIANS(G312))*COS(RADIANS(E307))*COS(RADIANS(V297))))</f>
        <v>#DIV/0!</v>
      </c>
      <c r="W312" s="3" t="e">
        <f>IF(DEGREES(ACOS(SIN(RADIANS(G312))*SIN(RADIANS(E307))+COS(RADIANS(G312))*COS(RADIANS(E307))*COS(RADIANS(W297))))&gt;90,0,$F$4*$F$5/E306^2*(SIN(RADIANS(G312))*SIN(RADIANS(E307))+COS(RADIANS(G312))*COS(RADIANS(E307))*COS(RADIANS(W297))))</f>
        <v>#DIV/0!</v>
      </c>
      <c r="X312" s="3" t="e">
        <f>IF(DEGREES(ACOS(SIN(RADIANS(G312))*SIN(RADIANS(E307))+COS(RADIANS(G312))*COS(RADIANS(E307))*COS(RADIANS(X297))))&gt;90,0,$F$4*$F$5/E306^2*(SIN(RADIANS(G312))*SIN(RADIANS(E307))+COS(RADIANS(G312))*COS(RADIANS(E307))*COS(RADIANS(X297))))</f>
        <v>#DIV/0!</v>
      </c>
      <c r="Y312" s="3" t="e">
        <f>IF(DEGREES(ACOS(SIN(RADIANS(G312))*SIN(RADIANS(E307))+COS(RADIANS(G312))*COS(RADIANS(E307))*COS(RADIANS(Y297))))&gt;90,0,$F$4*$F$5/E306^2*(SIN(RADIANS(G312))*SIN(RADIANS(E307))+COS(RADIANS(G312))*COS(RADIANS(E307))*COS(RADIANS(Y297))))</f>
        <v>#DIV/0!</v>
      </c>
      <c r="Z312" s="3" t="e">
        <f>IF(DEGREES(ACOS(SIN(RADIANS(G312))*SIN(RADIANS(E307))+COS(RADIANS(G312))*COS(RADIANS(E307))*COS(RADIANS(Z297))))&gt;90,0,$F$4*$F$5/E306^2*(SIN(RADIANS(G312))*SIN(RADIANS(E307))+COS(RADIANS(G312))*COS(RADIANS(E307))*COS(RADIANS(Z297))))</f>
        <v>#DIV/0!</v>
      </c>
      <c r="AA312" s="3" t="e">
        <f>IF(DEGREES(ACOS(SIN(RADIANS(G312))*SIN(RADIANS(E307))+COS(RADIANS(G312))*COS(RADIANS(E307))*COS(RADIANS(AA297))))&gt;90,0,$F$4*$F$5/E306^2*(SIN(RADIANS(G312))*SIN(RADIANS(E307))+COS(RADIANS(G312))*COS(RADIANS(E307))*COS(RADIANS(AA297))))</f>
        <v>#DIV/0!</v>
      </c>
      <c r="AB312" s="3" t="e">
        <f>IF(DEGREES(ACOS(SIN(RADIANS(G312))*SIN(RADIANS(E307))+COS(RADIANS(G312))*COS(RADIANS(E307))*COS(RADIANS(AB297))))&gt;90,0,$F$4*$F$5/E306^2*(SIN(RADIANS(G312))*SIN(RADIANS(E307))+COS(RADIANS(G312))*COS(RADIANS(E307))*COS(RADIANS(AB297))))</f>
        <v>#DIV/0!</v>
      </c>
      <c r="AC312" s="3" t="e">
        <f>IF(DEGREES(ACOS(SIN(RADIANS(G312))*SIN(RADIANS(E307))+COS(RADIANS(G312))*COS(RADIANS(E307))*COS(RADIANS(AC297))))&gt;90,0,$F$4*$F$5/E306^2*(SIN(RADIANS(G312))*SIN(RADIANS(E307))+COS(RADIANS(G312))*COS(RADIANS(E307))*COS(RADIANS(AC297))))</f>
        <v>#DIV/0!</v>
      </c>
      <c r="AD312" s="3" t="e">
        <f>IF(DEGREES(ACOS(SIN(RADIANS(G312))*SIN(RADIANS(E307))+COS(RADIANS(G312))*COS(RADIANS(E307))*COS(RADIANS(AD297))))&gt;90,0,$F$4*$F$5/E306^2*(SIN(RADIANS(G312))*SIN(RADIANS(E307))+COS(RADIANS(G312))*COS(RADIANS(E307))*COS(RADIANS(AD297))))</f>
        <v>#DIV/0!</v>
      </c>
      <c r="AE312" s="3" t="e">
        <f>IF(DEGREES(ACOS(SIN(RADIANS(G312))*SIN(RADIANS(E307))+COS(RADIANS(G312))*COS(RADIANS(E307))*COS(RADIANS(AE297))))&gt;90,0,$F$4*$F$5/E306^2*(SIN(RADIANS(G312))*SIN(RADIANS(E307))+COS(RADIANS(G312))*COS(RADIANS(E307))*COS(RADIANS(AE297))))</f>
        <v>#DIV/0!</v>
      </c>
      <c r="AF312" s="3" t="e">
        <f>IF(DEGREES(ACOS(SIN(RADIANS(G312))*SIN(RADIANS(E307))+COS(RADIANS(G312))*COS(RADIANS(E307))*COS(RADIANS(AF297))))&gt;90,0,$F$4*$F$5/E306^2*(SIN(RADIANS(G312))*SIN(RADIANS(E307))+COS(RADIANS(G312))*COS(RADIANS(E307))*COS(RADIANS(AF297))))</f>
        <v>#DIV/0!</v>
      </c>
      <c r="AG312" s="3" t="e">
        <f>IF(DEGREES(ACOS(SIN(RADIANS(G312))*SIN(RADIANS(E307))+COS(RADIANS(G312))*COS(RADIANS(E307))*COS(RADIANS(AG297))))&gt;90,0,$F$4*$F$5/E306^2*(SIN(RADIANS(G312))*SIN(RADIANS(E307))+COS(RADIANS(G312))*COS(RADIANS(E307))*COS(RADIANS(AG297))))</f>
        <v>#DIV/0!</v>
      </c>
      <c r="AH312" s="3" t="e">
        <f>IF(DEGREES(ACOS(SIN(RADIANS(G312))*SIN(RADIANS(E307))+COS(RADIANS(G312))*COS(RADIANS(E307))*COS(RADIANS(AH297))))&gt;90,0,$F$4*$F$5/E306^2*(SIN(RADIANS(G312))*SIN(RADIANS(E307))+COS(RADIANS(G312))*COS(RADIANS(E307))*COS(RADIANS(AH297))))</f>
        <v>#DIV/0!</v>
      </c>
      <c r="AI312" s="3" t="e">
        <f>IF(DEGREES(ACOS(SIN(RADIANS(G312))*SIN(RADIANS(E307))+COS(RADIANS(G312))*COS(RADIANS(E307))*COS(RADIANS(AI297))))&gt;90,0,$F$4*$F$5/E306^2*(SIN(RADIANS(G312))*SIN(RADIANS(E307))+COS(RADIANS(G312))*COS(RADIANS(E307))*COS(RADIANS(AI297))))</f>
        <v>#DIV/0!</v>
      </c>
      <c r="AJ312" s="3" t="e">
        <f>IF(DEGREES(ACOS(SIN(RADIANS(G312))*SIN(RADIANS(E307))+COS(RADIANS(G312))*COS(RADIANS(E307))*COS(RADIANS(AJ297))))&gt;90,0,$F$4*$F$5/E306^2*(SIN(RADIANS(G312))*SIN(RADIANS(E307))+COS(RADIANS(G312))*COS(RADIANS(E307))*COS(RADIANS(AJ297))))</f>
        <v>#DIV/0!</v>
      </c>
      <c r="AK312" s="3">
        <f>IF(DEGREES(ACOS(SIN(RADIANS(G312))*SIN(RADIANS(E307))+COS(RADIANS(G312))*COS(RADIANS(E307))*COS(RADIANS(AK297))))&gt;90,0,$F$4*$F$5/E306^2*(SIN(RADIANS(G312))*SIN(RADIANS(E307))+COS(RADIANS(G312))*COS(RADIANS(E307))*COS(RADIANS(AK297))))</f>
        <v>0</v>
      </c>
      <c r="AL312" s="3">
        <f>IF(DEGREES(ACOS(SIN(RADIANS(G312))*SIN(RADIANS(E307))+COS(RADIANS(G312))*COS(RADIANS(E307))*COS(RADIANS(AL297))))&gt;90,0,$F$4*$F$5/E306^2*(SIN(RADIANS(G312))*SIN(RADIANS(E307))+COS(RADIANS(G312))*COS(RADIANS(E307))*COS(RADIANS(AL297))))</f>
        <v>0</v>
      </c>
      <c r="AM312" s="3">
        <f>IF(DEGREES(ACOS(SIN(RADIANS(G312))*SIN(RADIANS(E307))+COS(RADIANS(G312))*COS(RADIANS(E307))*COS(RADIANS(AM297))))&gt;90,0,$F$4*$F$5/E306^2*(SIN(RADIANS(G312))*SIN(RADIANS(E307))+COS(RADIANS(G312))*COS(RADIANS(E307))*COS(RADIANS(AM297))))</f>
        <v>0</v>
      </c>
      <c r="AN312" s="3">
        <f>IF(DEGREES(ACOS(SIN(RADIANS(G312))*SIN(RADIANS(E307))+COS(RADIANS(G312))*COS(RADIANS(E307))*COS(RADIANS(AN297))))&gt;90,0,$F$4*$F$5/E306^2*(SIN(RADIANS(G312))*SIN(RADIANS(E307))+COS(RADIANS(G312))*COS(RADIANS(E307))*COS(RADIANS(AN297))))</f>
        <v>0</v>
      </c>
      <c r="AO312" s="3">
        <f>IF(DEGREES(ACOS(SIN(RADIANS(G312))*SIN(RADIANS(E307))+COS(RADIANS(G312))*COS(RADIANS(E307))*COS(RADIANS(AO297))))&gt;90,0,$F$4*$F$5/E306^2*(SIN(RADIANS(G312))*SIN(RADIANS(E307))+COS(RADIANS(G312))*COS(RADIANS(E307))*COS(RADIANS(AO297))))</f>
        <v>0</v>
      </c>
      <c r="AP312" s="3">
        <f>IF(DEGREES(ACOS(SIN(RADIANS(G312))*SIN(RADIANS(E307))+COS(RADIANS(G312))*COS(RADIANS(E307))*COS(RADIANS(AP297))))&gt;90,0,$F$4*$F$5/E306^2*(SIN(RADIANS(G312))*SIN(RADIANS(E307))+COS(RADIANS(G312))*COS(RADIANS(E307))*COS(RADIANS(AP297))))</f>
        <v>0</v>
      </c>
      <c r="AQ312" s="3">
        <f>IF(DEGREES(ACOS(SIN(RADIANS(G312))*SIN(RADIANS(E307))+COS(RADIANS(G312))*COS(RADIANS(E307))*COS(RADIANS(AQ297))))&gt;90,0,$F$4*$F$5/E306^2*(SIN(RADIANS(G312))*SIN(RADIANS(E307))+COS(RADIANS(G312))*COS(RADIANS(E307))*COS(RADIANS(AQ297))))</f>
        <v>0</v>
      </c>
      <c r="AR312" s="3">
        <f>IF(DEGREES(ACOS(SIN(RADIANS(G312))*SIN(RADIANS(E307))+COS(RADIANS(G312))*COS(RADIANS(E307))*COS(RADIANS(AR297))))&gt;90,0,$F$4*$F$5/E306^2*(SIN(RADIANS(G312))*SIN(RADIANS(E307))+COS(RADIANS(G312))*COS(RADIANS(E307))*COS(RADIANS(AR297))))</f>
        <v>0</v>
      </c>
    </row>
    <row r="313" spans="2:44" ht="15.75" customHeight="1" x14ac:dyDescent="0.2">
      <c r="G313" s="3">
        <v>-50</v>
      </c>
      <c r="I313" s="3">
        <f>IF(DEGREES(ACOS(SIN(RADIANS(G313))*SIN(RADIANS(E307))+COS(RADIANS(G313))*COS(RADIANS(E307))*COS(RADIANS(I297))))&gt;90,0,$F$4*$F$5/E306^2*(SIN(RADIANS(G313))*SIN(RADIANS(E307))+COS(RADIANS(G313))*COS(RADIANS(E307))*COS(RADIANS(I297))))</f>
        <v>0</v>
      </c>
      <c r="J313" s="3">
        <f>IF(DEGREES(ACOS(SIN(RADIANS(G313))*SIN(RADIANS(E307))+COS(RADIANS(G313))*COS(RADIANS(E307))*COS(RADIANS(J297))))&gt;90,0,$F$4*$F$5/E306^2*(SIN(RADIANS(G313))*SIN(RADIANS(E307))+COS(RADIANS(G313))*COS(RADIANS(E307))*COS(RADIANS(J297))))</f>
        <v>0</v>
      </c>
      <c r="K313" s="3">
        <f>IF(DEGREES(ACOS(SIN(RADIANS(G313))*SIN(RADIANS(E307))+COS(RADIANS(G313))*COS(RADIANS(E307))*COS(RADIANS(K297))))&gt;90,0,$F$4*$F$5/E306^2*(SIN(RADIANS(G313))*SIN(RADIANS(E307))+COS(RADIANS(G313))*COS(RADIANS(E307))*COS(RADIANS(K297))))</f>
        <v>0</v>
      </c>
      <c r="L313" s="3">
        <f>IF(DEGREES(ACOS(SIN(RADIANS(G313))*SIN(RADIANS(E307))+COS(RADIANS(G313))*COS(RADIANS(E307))*COS(RADIANS(L297))))&gt;90,0,$F$4*$F$5/E306^2*(SIN(RADIANS(G313))*SIN(RADIANS(E307))+COS(RADIANS(G313))*COS(RADIANS(E307))*COS(RADIANS(L297))))</f>
        <v>0</v>
      </c>
      <c r="M313" s="3">
        <f>IF(DEGREES(ACOS(SIN(RADIANS(G313))*SIN(RADIANS(E307))+COS(RADIANS(G313))*COS(RADIANS(E307))*COS(RADIANS(M297))))&gt;90,0,$F$4*$F$5/E306^2*(SIN(RADIANS(G313))*SIN(RADIANS(E307))+COS(RADIANS(G313))*COS(RADIANS(E307))*COS(RADIANS(M297))))</f>
        <v>0</v>
      </c>
      <c r="N313" s="3">
        <f>IF(DEGREES(ACOS(SIN(RADIANS(G313))*SIN(RADIANS(E307))+COS(RADIANS(G313))*COS(RADIANS(E307))*COS(RADIANS(N297))))&gt;90,0,$F$4*$F$5/E306^2*(SIN(RADIANS(G313))*SIN(RADIANS(E307))+COS(RADIANS(G313))*COS(RADIANS(E307))*COS(RADIANS(N297))))</f>
        <v>0</v>
      </c>
      <c r="O313" s="3">
        <f>IF(DEGREES(ACOS(SIN(RADIANS(G313))*SIN(RADIANS(E307))+COS(RADIANS(G313))*COS(RADIANS(E307))*COS(RADIANS(O297))))&gt;90,0,$F$4*$F$5/E306^2*(SIN(RADIANS(G313))*SIN(RADIANS(E307))+COS(RADIANS(G313))*COS(RADIANS(E307))*COS(RADIANS(O297))))</f>
        <v>0</v>
      </c>
      <c r="P313" s="3">
        <f>IF(DEGREES(ACOS(SIN(RADIANS(G313))*SIN(RADIANS(E307))+COS(RADIANS(G313))*COS(RADIANS(E307))*COS(RADIANS(P297))))&gt;90,0,$F$4*$F$5/E306^2*(SIN(RADIANS(G313))*SIN(RADIANS(E307))+COS(RADIANS(G313))*COS(RADIANS(E307))*COS(RADIANS(P297))))</f>
        <v>0</v>
      </c>
      <c r="Q313" s="3">
        <f>IF(DEGREES(ACOS(SIN(RADIANS(G313))*SIN(RADIANS(E307))+COS(RADIANS(G313))*COS(RADIANS(E307))*COS(RADIANS(Q297))))&gt;90,0,$F$4*$F$5/E306^2*(SIN(RADIANS(G313))*SIN(RADIANS(E307))+COS(RADIANS(G313))*COS(RADIANS(E307))*COS(RADIANS(Q297))))</f>
        <v>0</v>
      </c>
      <c r="R313" s="3" t="e">
        <f>IF(DEGREES(ACOS(SIN(RADIANS(G313))*SIN(RADIANS(E307))+COS(RADIANS(G313))*COS(RADIANS(E307))*COS(RADIANS(R297))))&gt;90,0,$F$4*$F$5/E306^2*(SIN(RADIANS(G313))*SIN(RADIANS(E307))+COS(RADIANS(G313))*COS(RADIANS(E307))*COS(RADIANS(R297))))</f>
        <v>#DIV/0!</v>
      </c>
      <c r="S313" s="3" t="e">
        <f>IF(DEGREES(ACOS(SIN(RADIANS(G313))*SIN(RADIANS(E307))+COS(RADIANS(G313))*COS(RADIANS(E307))*COS(RADIANS(S297))))&gt;90,0,$F$4*$F$5/E306^2*(SIN(RADIANS(G313))*SIN(RADIANS(E307))+COS(RADIANS(G313))*COS(RADIANS(E307))*COS(RADIANS(S297))))</f>
        <v>#DIV/0!</v>
      </c>
      <c r="T313" s="3" t="e">
        <f>IF(DEGREES(ACOS(SIN(RADIANS(G313))*SIN(RADIANS(E307))+COS(RADIANS(G313))*COS(RADIANS(E307))*COS(RADIANS(T297))))&gt;90,0,$F$4*$F$5/E306^2*(SIN(RADIANS(G313))*SIN(RADIANS(E307))+COS(RADIANS(G313))*COS(RADIANS(E307))*COS(RADIANS(T297))))</f>
        <v>#DIV/0!</v>
      </c>
      <c r="U313" s="3" t="e">
        <f>IF(DEGREES(ACOS(SIN(RADIANS(G313))*SIN(RADIANS(E307))+COS(RADIANS(G313))*COS(RADIANS(E307))*COS(RADIANS(U297))))&gt;90,0,$F$4*$F$5/E306^2*(SIN(RADIANS(G313))*SIN(RADIANS(E307))+COS(RADIANS(G313))*COS(RADIANS(E307))*COS(RADIANS(U297))))</f>
        <v>#DIV/0!</v>
      </c>
      <c r="V313" s="3" t="e">
        <f>IF(DEGREES(ACOS(SIN(RADIANS(G313))*SIN(RADIANS(E307))+COS(RADIANS(G313))*COS(RADIANS(E307))*COS(RADIANS(V297))))&gt;90,0,$F$4*$F$5/E306^2*(SIN(RADIANS(G313))*SIN(RADIANS(E307))+COS(RADIANS(G313))*COS(RADIANS(E307))*COS(RADIANS(V297))))</f>
        <v>#DIV/0!</v>
      </c>
      <c r="W313" s="3" t="e">
        <f>IF(DEGREES(ACOS(SIN(RADIANS(G313))*SIN(RADIANS(E307))+COS(RADIANS(G313))*COS(RADIANS(E307))*COS(RADIANS(W297))))&gt;90,0,$F$4*$F$5/E306^2*(SIN(RADIANS(G313))*SIN(RADIANS(E307))+COS(RADIANS(G313))*COS(RADIANS(E307))*COS(RADIANS(W297))))</f>
        <v>#DIV/0!</v>
      </c>
      <c r="X313" s="3" t="e">
        <f>IF(DEGREES(ACOS(SIN(RADIANS(G313))*SIN(RADIANS(E307))+COS(RADIANS(G313))*COS(RADIANS(E307))*COS(RADIANS(X297))))&gt;90,0,$F$4*$F$5/E306^2*(SIN(RADIANS(G313))*SIN(RADIANS(E307))+COS(RADIANS(G313))*COS(RADIANS(E307))*COS(RADIANS(X297))))</f>
        <v>#DIV/0!</v>
      </c>
      <c r="Y313" s="3" t="e">
        <f>IF(DEGREES(ACOS(SIN(RADIANS(G313))*SIN(RADIANS(E307))+COS(RADIANS(G313))*COS(RADIANS(E307))*COS(RADIANS(Y297))))&gt;90,0,$F$4*$F$5/E306^2*(SIN(RADIANS(G313))*SIN(RADIANS(E307))+COS(RADIANS(G313))*COS(RADIANS(E307))*COS(RADIANS(Y297))))</f>
        <v>#DIV/0!</v>
      </c>
      <c r="Z313" s="3" t="e">
        <f>IF(DEGREES(ACOS(SIN(RADIANS(G313))*SIN(RADIANS(E307))+COS(RADIANS(G313))*COS(RADIANS(E307))*COS(RADIANS(Z297))))&gt;90,0,$F$4*$F$5/E306^2*(SIN(RADIANS(G313))*SIN(RADIANS(E307))+COS(RADIANS(G313))*COS(RADIANS(E307))*COS(RADIANS(Z297))))</f>
        <v>#DIV/0!</v>
      </c>
      <c r="AA313" s="3" t="e">
        <f>IF(DEGREES(ACOS(SIN(RADIANS(G313))*SIN(RADIANS(E307))+COS(RADIANS(G313))*COS(RADIANS(E307))*COS(RADIANS(AA297))))&gt;90,0,$F$4*$F$5/E306^2*(SIN(RADIANS(G313))*SIN(RADIANS(E307))+COS(RADIANS(G313))*COS(RADIANS(E307))*COS(RADIANS(AA297))))</f>
        <v>#DIV/0!</v>
      </c>
      <c r="AB313" s="3" t="e">
        <f>IF(DEGREES(ACOS(SIN(RADIANS(G313))*SIN(RADIANS(E307))+COS(RADIANS(G313))*COS(RADIANS(E307))*COS(RADIANS(AB297))))&gt;90,0,$F$4*$F$5/E306^2*(SIN(RADIANS(G313))*SIN(RADIANS(E307))+COS(RADIANS(G313))*COS(RADIANS(E307))*COS(RADIANS(AB297))))</f>
        <v>#DIV/0!</v>
      </c>
      <c r="AC313" s="3" t="e">
        <f>IF(DEGREES(ACOS(SIN(RADIANS(G313))*SIN(RADIANS(E307))+COS(RADIANS(G313))*COS(RADIANS(E307))*COS(RADIANS(AC297))))&gt;90,0,$F$4*$F$5/E306^2*(SIN(RADIANS(G313))*SIN(RADIANS(E307))+COS(RADIANS(G313))*COS(RADIANS(E307))*COS(RADIANS(AC297))))</f>
        <v>#DIV/0!</v>
      </c>
      <c r="AD313" s="3" t="e">
        <f>IF(DEGREES(ACOS(SIN(RADIANS(G313))*SIN(RADIANS(E307))+COS(RADIANS(G313))*COS(RADIANS(E307))*COS(RADIANS(AD297))))&gt;90,0,$F$4*$F$5/E306^2*(SIN(RADIANS(G313))*SIN(RADIANS(E307))+COS(RADIANS(G313))*COS(RADIANS(E307))*COS(RADIANS(AD297))))</f>
        <v>#DIV/0!</v>
      </c>
      <c r="AE313" s="3" t="e">
        <f>IF(DEGREES(ACOS(SIN(RADIANS(G313))*SIN(RADIANS(E307))+COS(RADIANS(G313))*COS(RADIANS(E307))*COS(RADIANS(AE297))))&gt;90,0,$F$4*$F$5/E306^2*(SIN(RADIANS(G313))*SIN(RADIANS(E307))+COS(RADIANS(G313))*COS(RADIANS(E307))*COS(RADIANS(AE297))))</f>
        <v>#DIV/0!</v>
      </c>
      <c r="AF313" s="3" t="e">
        <f>IF(DEGREES(ACOS(SIN(RADIANS(G313))*SIN(RADIANS(E307))+COS(RADIANS(G313))*COS(RADIANS(E307))*COS(RADIANS(AF297))))&gt;90,0,$F$4*$F$5/E306^2*(SIN(RADIANS(G313))*SIN(RADIANS(E307))+COS(RADIANS(G313))*COS(RADIANS(E307))*COS(RADIANS(AF297))))</f>
        <v>#DIV/0!</v>
      </c>
      <c r="AG313" s="3" t="e">
        <f>IF(DEGREES(ACOS(SIN(RADIANS(G313))*SIN(RADIANS(E307))+COS(RADIANS(G313))*COS(RADIANS(E307))*COS(RADIANS(AG297))))&gt;90,0,$F$4*$F$5/E306^2*(SIN(RADIANS(G313))*SIN(RADIANS(E307))+COS(RADIANS(G313))*COS(RADIANS(E307))*COS(RADIANS(AG297))))</f>
        <v>#DIV/0!</v>
      </c>
      <c r="AH313" s="3" t="e">
        <f>IF(DEGREES(ACOS(SIN(RADIANS(G313))*SIN(RADIANS(E307))+COS(RADIANS(G313))*COS(RADIANS(E307))*COS(RADIANS(AH297))))&gt;90,0,$F$4*$F$5/E306^2*(SIN(RADIANS(G313))*SIN(RADIANS(E307))+COS(RADIANS(G313))*COS(RADIANS(E307))*COS(RADIANS(AH297))))</f>
        <v>#DIV/0!</v>
      </c>
      <c r="AI313" s="3" t="e">
        <f>IF(DEGREES(ACOS(SIN(RADIANS(G313))*SIN(RADIANS(E307))+COS(RADIANS(G313))*COS(RADIANS(E307))*COS(RADIANS(AI297))))&gt;90,0,$F$4*$F$5/E306^2*(SIN(RADIANS(G313))*SIN(RADIANS(E307))+COS(RADIANS(G313))*COS(RADIANS(E307))*COS(RADIANS(AI297))))</f>
        <v>#DIV/0!</v>
      </c>
      <c r="AJ313" s="3" t="e">
        <f>IF(DEGREES(ACOS(SIN(RADIANS(G313))*SIN(RADIANS(E307))+COS(RADIANS(G313))*COS(RADIANS(E307))*COS(RADIANS(AJ297))))&gt;90,0,$F$4*$F$5/E306^2*(SIN(RADIANS(G313))*SIN(RADIANS(E307))+COS(RADIANS(G313))*COS(RADIANS(E307))*COS(RADIANS(AJ297))))</f>
        <v>#DIV/0!</v>
      </c>
      <c r="AK313" s="3">
        <f>IF(DEGREES(ACOS(SIN(RADIANS(G313))*SIN(RADIANS(E307))+COS(RADIANS(G313))*COS(RADIANS(E307))*COS(RADIANS(AK297))))&gt;90,0,$F$4*$F$5/E306^2*(SIN(RADIANS(G313))*SIN(RADIANS(E307))+COS(RADIANS(G313))*COS(RADIANS(E307))*COS(RADIANS(AK297))))</f>
        <v>0</v>
      </c>
      <c r="AL313" s="3">
        <f>IF(DEGREES(ACOS(SIN(RADIANS(G313))*SIN(RADIANS(E307))+COS(RADIANS(G313))*COS(RADIANS(E307))*COS(RADIANS(AL297))))&gt;90,0,$F$4*$F$5/E306^2*(SIN(RADIANS(G313))*SIN(RADIANS(E307))+COS(RADIANS(G313))*COS(RADIANS(E307))*COS(RADIANS(AL297))))</f>
        <v>0</v>
      </c>
      <c r="AM313" s="3">
        <f>IF(DEGREES(ACOS(SIN(RADIANS(G313))*SIN(RADIANS(E307))+COS(RADIANS(G313))*COS(RADIANS(E307))*COS(RADIANS(AM297))))&gt;90,0,$F$4*$F$5/E306^2*(SIN(RADIANS(G313))*SIN(RADIANS(E307))+COS(RADIANS(G313))*COS(RADIANS(E307))*COS(RADIANS(AM297))))</f>
        <v>0</v>
      </c>
      <c r="AN313" s="3">
        <f>IF(DEGREES(ACOS(SIN(RADIANS(G313))*SIN(RADIANS(E307))+COS(RADIANS(G313))*COS(RADIANS(E307))*COS(RADIANS(AN297))))&gt;90,0,$F$4*$F$5/E306^2*(SIN(RADIANS(G313))*SIN(RADIANS(E307))+COS(RADIANS(G313))*COS(RADIANS(E307))*COS(RADIANS(AN297))))</f>
        <v>0</v>
      </c>
      <c r="AO313" s="3">
        <f>IF(DEGREES(ACOS(SIN(RADIANS(G313))*SIN(RADIANS(E307))+COS(RADIANS(G313))*COS(RADIANS(E307))*COS(RADIANS(AO297))))&gt;90,0,$F$4*$F$5/E306^2*(SIN(RADIANS(G313))*SIN(RADIANS(E307))+COS(RADIANS(G313))*COS(RADIANS(E307))*COS(RADIANS(AO297))))</f>
        <v>0</v>
      </c>
      <c r="AP313" s="3">
        <f>IF(DEGREES(ACOS(SIN(RADIANS(G313))*SIN(RADIANS(E307))+COS(RADIANS(G313))*COS(RADIANS(E307))*COS(RADIANS(AP297))))&gt;90,0,$F$4*$F$5/E306^2*(SIN(RADIANS(G313))*SIN(RADIANS(E307))+COS(RADIANS(G313))*COS(RADIANS(E307))*COS(RADIANS(AP297))))</f>
        <v>0</v>
      </c>
      <c r="AQ313" s="3">
        <f>IF(DEGREES(ACOS(SIN(RADIANS(G313))*SIN(RADIANS(E307))+COS(RADIANS(G313))*COS(RADIANS(E307))*COS(RADIANS(AQ297))))&gt;90,0,$F$4*$F$5/E306^2*(SIN(RADIANS(G313))*SIN(RADIANS(E307))+COS(RADIANS(G313))*COS(RADIANS(E307))*COS(RADIANS(AQ297))))</f>
        <v>0</v>
      </c>
      <c r="AR313" s="3">
        <f>IF(DEGREES(ACOS(SIN(RADIANS(G313))*SIN(RADIANS(E307))+COS(RADIANS(G313))*COS(RADIANS(E307))*COS(RADIANS(AR297))))&gt;90,0,$F$4*$F$5/E306^2*(SIN(RADIANS(G313))*SIN(RADIANS(E307))+COS(RADIANS(G313))*COS(RADIANS(E307))*COS(RADIANS(AR297))))</f>
        <v>0</v>
      </c>
    </row>
    <row r="314" spans="2:44" ht="15.75" customHeight="1" x14ac:dyDescent="0.2">
      <c r="G314" s="3">
        <v>-60</v>
      </c>
      <c r="I314" s="3">
        <f>IF(DEGREES(ACOS(SIN(RADIANS(G314))*SIN(RADIANS(E307))+COS(RADIANS(G314))*COS(RADIANS(E307))*COS(RADIANS(I297))))&gt;90,0,$F$4*$F$5/E306^2*(SIN(RADIANS(G314))*SIN(RADIANS(E307))+COS(RADIANS(G314))*COS(RADIANS(E307))*COS(RADIANS(I297))))</f>
        <v>0</v>
      </c>
      <c r="J314" s="3">
        <f>IF(DEGREES(ACOS(SIN(RADIANS(G314))*SIN(RADIANS(E307))+COS(RADIANS(G314))*COS(RADIANS(E307))*COS(RADIANS(J297))))&gt;90,0,$F$4*$F$5/E306^2*(SIN(RADIANS(G314))*SIN(RADIANS(E307))+COS(RADIANS(G314))*COS(RADIANS(E307))*COS(RADIANS(J297))))</f>
        <v>0</v>
      </c>
      <c r="K314" s="3">
        <f>IF(DEGREES(ACOS(SIN(RADIANS(G314))*SIN(RADIANS(E307))+COS(RADIANS(G314))*COS(RADIANS(E307))*COS(RADIANS(K297))))&gt;90,0,$F$4*$F$5/E306^2*(SIN(RADIANS(G314))*SIN(RADIANS(E307))+COS(RADIANS(G314))*COS(RADIANS(E307))*COS(RADIANS(K297))))</f>
        <v>0</v>
      </c>
      <c r="L314" s="3">
        <f>IF(DEGREES(ACOS(SIN(RADIANS(G314))*SIN(RADIANS(E307))+COS(RADIANS(G314))*COS(RADIANS(E307))*COS(RADIANS(L297))))&gt;90,0,$F$4*$F$5/E306^2*(SIN(RADIANS(G314))*SIN(RADIANS(E307))+COS(RADIANS(G314))*COS(RADIANS(E307))*COS(RADIANS(L297))))</f>
        <v>0</v>
      </c>
      <c r="M314" s="3">
        <f>IF(DEGREES(ACOS(SIN(RADIANS(G314))*SIN(RADIANS(E307))+COS(RADIANS(G314))*COS(RADIANS(E307))*COS(RADIANS(M297))))&gt;90,0,$F$4*$F$5/E306^2*(SIN(RADIANS(G314))*SIN(RADIANS(E307))+COS(RADIANS(G314))*COS(RADIANS(E307))*COS(RADIANS(M297))))</f>
        <v>0</v>
      </c>
      <c r="N314" s="3">
        <f>IF(DEGREES(ACOS(SIN(RADIANS(G314))*SIN(RADIANS(E307))+COS(RADIANS(G314))*COS(RADIANS(E307))*COS(RADIANS(N297))))&gt;90,0,$F$4*$F$5/E306^2*(SIN(RADIANS(G314))*SIN(RADIANS(E307))+COS(RADIANS(G314))*COS(RADIANS(E307))*COS(RADIANS(N297))))</f>
        <v>0</v>
      </c>
      <c r="O314" s="3">
        <f>IF(DEGREES(ACOS(SIN(RADIANS(G314))*SIN(RADIANS(E307))+COS(RADIANS(G314))*COS(RADIANS(E307))*COS(RADIANS(O297))))&gt;90,0,$F$4*$F$5/E306^2*(SIN(RADIANS(G314))*SIN(RADIANS(E307))+COS(RADIANS(G314))*COS(RADIANS(E307))*COS(RADIANS(O297))))</f>
        <v>0</v>
      </c>
      <c r="P314" s="3">
        <f>IF(DEGREES(ACOS(SIN(RADIANS(G314))*SIN(RADIANS(E307))+COS(RADIANS(G314))*COS(RADIANS(E307))*COS(RADIANS(P297))))&gt;90,0,$F$4*$F$5/E306^2*(SIN(RADIANS(G314))*SIN(RADIANS(E307))+COS(RADIANS(G314))*COS(RADIANS(E307))*COS(RADIANS(P297))))</f>
        <v>0</v>
      </c>
      <c r="Q314" s="3">
        <f>IF(DEGREES(ACOS(SIN(RADIANS(G314))*SIN(RADIANS(E307))+COS(RADIANS(G314))*COS(RADIANS(E307))*COS(RADIANS(Q297))))&gt;90,0,$F$4*$F$5/E306^2*(SIN(RADIANS(G314))*SIN(RADIANS(E307))+COS(RADIANS(G314))*COS(RADIANS(E307))*COS(RADIANS(Q297))))</f>
        <v>0</v>
      </c>
      <c r="R314" s="3" t="e">
        <f>IF(DEGREES(ACOS(SIN(RADIANS(G314))*SIN(RADIANS(E307))+COS(RADIANS(G314))*COS(RADIANS(E307))*COS(RADIANS(R297))))&gt;90,0,$F$4*$F$5/E306^2*(SIN(RADIANS(G314))*SIN(RADIANS(E307))+COS(RADIANS(G314))*COS(RADIANS(E307))*COS(RADIANS(R297))))</f>
        <v>#DIV/0!</v>
      </c>
      <c r="S314" s="3" t="e">
        <f>IF(DEGREES(ACOS(SIN(RADIANS(G314))*SIN(RADIANS(E307))+COS(RADIANS(G314))*COS(RADIANS(E307))*COS(RADIANS(S297))))&gt;90,0,$F$4*$F$5/E306^2*(SIN(RADIANS(G314))*SIN(RADIANS(E307))+COS(RADIANS(G314))*COS(RADIANS(E307))*COS(RADIANS(S297))))</f>
        <v>#DIV/0!</v>
      </c>
      <c r="T314" s="3" t="e">
        <f>IF(DEGREES(ACOS(SIN(RADIANS(G314))*SIN(RADIANS(E307))+COS(RADIANS(G314))*COS(RADIANS(E307))*COS(RADIANS(T297))))&gt;90,0,$F$4*$F$5/E306^2*(SIN(RADIANS(G314))*SIN(RADIANS(E307))+COS(RADIANS(G314))*COS(RADIANS(E307))*COS(RADIANS(T297))))</f>
        <v>#DIV/0!</v>
      </c>
      <c r="U314" s="3" t="e">
        <f>IF(DEGREES(ACOS(SIN(RADIANS(G314))*SIN(RADIANS(E307))+COS(RADIANS(G314))*COS(RADIANS(E307))*COS(RADIANS(U297))))&gt;90,0,$F$4*$F$5/E306^2*(SIN(RADIANS(G314))*SIN(RADIANS(E307))+COS(RADIANS(G314))*COS(RADIANS(E307))*COS(RADIANS(U297))))</f>
        <v>#DIV/0!</v>
      </c>
      <c r="V314" s="3" t="e">
        <f>IF(DEGREES(ACOS(SIN(RADIANS(G314))*SIN(RADIANS(E307))+COS(RADIANS(G314))*COS(RADIANS(E307))*COS(RADIANS(V297))))&gt;90,0,$F$4*$F$5/E306^2*(SIN(RADIANS(G314))*SIN(RADIANS(E307))+COS(RADIANS(G314))*COS(RADIANS(E307))*COS(RADIANS(V297))))</f>
        <v>#DIV/0!</v>
      </c>
      <c r="W314" s="3" t="e">
        <f>IF(DEGREES(ACOS(SIN(RADIANS(G314))*SIN(RADIANS(E307))+COS(RADIANS(G314))*COS(RADIANS(E307))*COS(RADIANS(W297))))&gt;90,0,$F$4*$F$5/E306^2*(SIN(RADIANS(G314))*SIN(RADIANS(E307))+COS(RADIANS(G314))*COS(RADIANS(E307))*COS(RADIANS(W297))))</f>
        <v>#DIV/0!</v>
      </c>
      <c r="X314" s="3" t="e">
        <f>IF(DEGREES(ACOS(SIN(RADIANS(G314))*SIN(RADIANS(E307))+COS(RADIANS(G314))*COS(RADIANS(E307))*COS(RADIANS(X297))))&gt;90,0,$F$4*$F$5/E306^2*(SIN(RADIANS(G314))*SIN(RADIANS(E307))+COS(RADIANS(G314))*COS(RADIANS(E307))*COS(RADIANS(X297))))</f>
        <v>#DIV/0!</v>
      </c>
      <c r="Y314" s="3" t="e">
        <f>IF(DEGREES(ACOS(SIN(RADIANS(G314))*SIN(RADIANS(E307))+COS(RADIANS(G314))*COS(RADIANS(E307))*COS(RADIANS(Y297))))&gt;90,0,$F$4*$F$5/E306^2*(SIN(RADIANS(G314))*SIN(RADIANS(E307))+COS(RADIANS(G314))*COS(RADIANS(E307))*COS(RADIANS(Y297))))</f>
        <v>#DIV/0!</v>
      </c>
      <c r="Z314" s="3" t="e">
        <f>IF(DEGREES(ACOS(SIN(RADIANS(G314))*SIN(RADIANS(E307))+COS(RADIANS(G314))*COS(RADIANS(E307))*COS(RADIANS(Z297))))&gt;90,0,$F$4*$F$5/E306^2*(SIN(RADIANS(G314))*SIN(RADIANS(E307))+COS(RADIANS(G314))*COS(RADIANS(E307))*COS(RADIANS(Z297))))</f>
        <v>#DIV/0!</v>
      </c>
      <c r="AA314" s="3" t="e">
        <f>IF(DEGREES(ACOS(SIN(RADIANS(G314))*SIN(RADIANS(E307))+COS(RADIANS(G314))*COS(RADIANS(E307))*COS(RADIANS(AA297))))&gt;90,0,$F$4*$F$5/E306^2*(SIN(RADIANS(G314))*SIN(RADIANS(E307))+COS(RADIANS(G314))*COS(RADIANS(E307))*COS(RADIANS(AA297))))</f>
        <v>#DIV/0!</v>
      </c>
      <c r="AB314" s="3" t="e">
        <f>IF(DEGREES(ACOS(SIN(RADIANS(G314))*SIN(RADIANS(E307))+COS(RADIANS(G314))*COS(RADIANS(E307))*COS(RADIANS(AB297))))&gt;90,0,$F$4*$F$5/E306^2*(SIN(RADIANS(G314))*SIN(RADIANS(E307))+COS(RADIANS(G314))*COS(RADIANS(E307))*COS(RADIANS(AB297))))</f>
        <v>#DIV/0!</v>
      </c>
      <c r="AC314" s="3" t="e">
        <f>IF(DEGREES(ACOS(SIN(RADIANS(G314))*SIN(RADIANS(E307))+COS(RADIANS(G314))*COS(RADIANS(E307))*COS(RADIANS(AC297))))&gt;90,0,$F$4*$F$5/E306^2*(SIN(RADIANS(G314))*SIN(RADIANS(E307))+COS(RADIANS(G314))*COS(RADIANS(E307))*COS(RADIANS(AC297))))</f>
        <v>#DIV/0!</v>
      </c>
      <c r="AD314" s="3" t="e">
        <f>IF(DEGREES(ACOS(SIN(RADIANS(G314))*SIN(RADIANS(E307))+COS(RADIANS(G314))*COS(RADIANS(E307))*COS(RADIANS(AD297))))&gt;90,0,$F$4*$F$5/E306^2*(SIN(RADIANS(G314))*SIN(RADIANS(E307))+COS(RADIANS(G314))*COS(RADIANS(E307))*COS(RADIANS(AD297))))</f>
        <v>#DIV/0!</v>
      </c>
      <c r="AE314" s="3" t="e">
        <f>IF(DEGREES(ACOS(SIN(RADIANS(G314))*SIN(RADIANS(E307))+COS(RADIANS(G314))*COS(RADIANS(E307))*COS(RADIANS(AE297))))&gt;90,0,$F$4*$F$5/E306^2*(SIN(RADIANS(G314))*SIN(RADIANS(E307))+COS(RADIANS(G314))*COS(RADIANS(E307))*COS(RADIANS(AE297))))</f>
        <v>#DIV/0!</v>
      </c>
      <c r="AF314" s="3" t="e">
        <f>IF(DEGREES(ACOS(SIN(RADIANS(G314))*SIN(RADIANS(E307))+COS(RADIANS(G314))*COS(RADIANS(E307))*COS(RADIANS(AF297))))&gt;90,0,$F$4*$F$5/E306^2*(SIN(RADIANS(G314))*SIN(RADIANS(E307))+COS(RADIANS(G314))*COS(RADIANS(E307))*COS(RADIANS(AF297))))</f>
        <v>#DIV/0!</v>
      </c>
      <c r="AG314" s="3" t="e">
        <f>IF(DEGREES(ACOS(SIN(RADIANS(G314))*SIN(RADIANS(E307))+COS(RADIANS(G314))*COS(RADIANS(E307))*COS(RADIANS(AG297))))&gt;90,0,$F$4*$F$5/E306^2*(SIN(RADIANS(G314))*SIN(RADIANS(E307))+COS(RADIANS(G314))*COS(RADIANS(E307))*COS(RADIANS(AG297))))</f>
        <v>#DIV/0!</v>
      </c>
      <c r="AH314" s="3" t="e">
        <f>IF(DEGREES(ACOS(SIN(RADIANS(G314))*SIN(RADIANS(E307))+COS(RADIANS(G314))*COS(RADIANS(E307))*COS(RADIANS(AH297))))&gt;90,0,$F$4*$F$5/E306^2*(SIN(RADIANS(G314))*SIN(RADIANS(E307))+COS(RADIANS(G314))*COS(RADIANS(E307))*COS(RADIANS(AH297))))</f>
        <v>#DIV/0!</v>
      </c>
      <c r="AI314" s="3" t="e">
        <f>IF(DEGREES(ACOS(SIN(RADIANS(G314))*SIN(RADIANS(E307))+COS(RADIANS(G314))*COS(RADIANS(E307))*COS(RADIANS(AI297))))&gt;90,0,$F$4*$F$5/E306^2*(SIN(RADIANS(G314))*SIN(RADIANS(E307))+COS(RADIANS(G314))*COS(RADIANS(E307))*COS(RADIANS(AI297))))</f>
        <v>#DIV/0!</v>
      </c>
      <c r="AJ314" s="3" t="e">
        <f>IF(DEGREES(ACOS(SIN(RADIANS(G314))*SIN(RADIANS(E307))+COS(RADIANS(G314))*COS(RADIANS(E307))*COS(RADIANS(AJ297))))&gt;90,0,$F$4*$F$5/E306^2*(SIN(RADIANS(G314))*SIN(RADIANS(E307))+COS(RADIANS(G314))*COS(RADIANS(E307))*COS(RADIANS(AJ297))))</f>
        <v>#DIV/0!</v>
      </c>
      <c r="AK314" s="3">
        <f>IF(DEGREES(ACOS(SIN(RADIANS(G314))*SIN(RADIANS(E307))+COS(RADIANS(G314))*COS(RADIANS(E307))*COS(RADIANS(AK297))))&gt;90,0,$F$4*$F$5/E306^2*(SIN(RADIANS(G314))*SIN(RADIANS(E307))+COS(RADIANS(G314))*COS(RADIANS(E307))*COS(RADIANS(AK297))))</f>
        <v>0</v>
      </c>
      <c r="AL314" s="3">
        <f>IF(DEGREES(ACOS(SIN(RADIANS(G314))*SIN(RADIANS(E307))+COS(RADIANS(G314))*COS(RADIANS(E307))*COS(RADIANS(AL297))))&gt;90,0,$F$4*$F$5/E306^2*(SIN(RADIANS(G314))*SIN(RADIANS(E307))+COS(RADIANS(G314))*COS(RADIANS(E307))*COS(RADIANS(AL297))))</f>
        <v>0</v>
      </c>
      <c r="AM314" s="3">
        <f>IF(DEGREES(ACOS(SIN(RADIANS(G314))*SIN(RADIANS(E307))+COS(RADIANS(G314))*COS(RADIANS(E307))*COS(RADIANS(AM297))))&gt;90,0,$F$4*$F$5/E306^2*(SIN(RADIANS(G314))*SIN(RADIANS(E307))+COS(RADIANS(G314))*COS(RADIANS(E307))*COS(RADIANS(AM297))))</f>
        <v>0</v>
      </c>
      <c r="AN314" s="3">
        <f>IF(DEGREES(ACOS(SIN(RADIANS(G314))*SIN(RADIANS(E307))+COS(RADIANS(G314))*COS(RADIANS(E307))*COS(RADIANS(AN297))))&gt;90,0,$F$4*$F$5/E306^2*(SIN(RADIANS(G314))*SIN(RADIANS(E307))+COS(RADIANS(G314))*COS(RADIANS(E307))*COS(RADIANS(AN297))))</f>
        <v>0</v>
      </c>
      <c r="AO314" s="3">
        <f>IF(DEGREES(ACOS(SIN(RADIANS(G314))*SIN(RADIANS(E307))+COS(RADIANS(G314))*COS(RADIANS(E307))*COS(RADIANS(AO297))))&gt;90,0,$F$4*$F$5/E306^2*(SIN(RADIANS(G314))*SIN(RADIANS(E307))+COS(RADIANS(G314))*COS(RADIANS(E307))*COS(RADIANS(AO297))))</f>
        <v>0</v>
      </c>
      <c r="AP314" s="3">
        <f>IF(DEGREES(ACOS(SIN(RADIANS(G314))*SIN(RADIANS(E307))+COS(RADIANS(G314))*COS(RADIANS(E307))*COS(RADIANS(AP297))))&gt;90,0,$F$4*$F$5/E306^2*(SIN(RADIANS(G314))*SIN(RADIANS(E307))+COS(RADIANS(G314))*COS(RADIANS(E307))*COS(RADIANS(AP297))))</f>
        <v>0</v>
      </c>
      <c r="AQ314" s="3">
        <f>IF(DEGREES(ACOS(SIN(RADIANS(G314))*SIN(RADIANS(E307))+COS(RADIANS(G314))*COS(RADIANS(E307))*COS(RADIANS(AQ297))))&gt;90,0,$F$4*$F$5/E306^2*(SIN(RADIANS(G314))*SIN(RADIANS(E307))+COS(RADIANS(G314))*COS(RADIANS(E307))*COS(RADIANS(AQ297))))</f>
        <v>0</v>
      </c>
      <c r="AR314" s="3">
        <f>IF(DEGREES(ACOS(SIN(RADIANS(G314))*SIN(RADIANS(E307))+COS(RADIANS(G314))*COS(RADIANS(E307))*COS(RADIANS(AR297))))&gt;90,0,$F$4*$F$5/E306^2*(SIN(RADIANS(G314))*SIN(RADIANS(E307))+COS(RADIANS(G314))*COS(RADIANS(E307))*COS(RADIANS(AR297))))</f>
        <v>0</v>
      </c>
    </row>
    <row r="315" spans="2:44" ht="15.75" customHeight="1" x14ac:dyDescent="0.2">
      <c r="G315" s="3">
        <v>-70</v>
      </c>
      <c r="I315" s="3">
        <f>IF(DEGREES(ACOS(SIN(RADIANS(G315))*SIN(RADIANS(E307))+COS(RADIANS(G315))*COS(RADIANS(E307))*COS(RADIANS(I297))))&gt;90,0,$F$4*$F$5/E306^2*(SIN(RADIANS(G315))*SIN(RADIANS(E307))+COS(RADIANS(G315))*COS(RADIANS(E307))*COS(RADIANS(I297))))</f>
        <v>0</v>
      </c>
      <c r="J315" s="3">
        <f>IF(DEGREES(ACOS(SIN(RADIANS(G315))*SIN(RADIANS(E307))+COS(RADIANS(G315))*COS(RADIANS(E307))*COS(RADIANS(J297))))&gt;90,0,$F$4*$F$5/E306^2*(SIN(RADIANS(G315))*SIN(RADIANS(E307))+COS(RADIANS(G315))*COS(RADIANS(E307))*COS(RADIANS(J297))))</f>
        <v>0</v>
      </c>
      <c r="K315" s="3">
        <f>IF(DEGREES(ACOS(SIN(RADIANS(G315))*SIN(RADIANS(E307))+COS(RADIANS(G315))*COS(RADIANS(E307))*COS(RADIANS(K297))))&gt;90,0,$F$4*$F$5/E306^2*(SIN(RADIANS(G315))*SIN(RADIANS(E307))+COS(RADIANS(G315))*COS(RADIANS(E307))*COS(RADIANS(K297))))</f>
        <v>0</v>
      </c>
      <c r="L315" s="3">
        <f>IF(DEGREES(ACOS(SIN(RADIANS(G315))*SIN(RADIANS(E307))+COS(RADIANS(G315))*COS(RADIANS(E307))*COS(RADIANS(L297))))&gt;90,0,$F$4*$F$5/E306^2*(SIN(RADIANS(G315))*SIN(RADIANS(E307))+COS(RADIANS(G315))*COS(RADIANS(E307))*COS(RADIANS(L297))))</f>
        <v>0</v>
      </c>
      <c r="M315" s="3">
        <f>IF(DEGREES(ACOS(SIN(RADIANS(G315))*SIN(RADIANS(E307))+COS(RADIANS(G315))*COS(RADIANS(E307))*COS(RADIANS(M297))))&gt;90,0,$F$4*$F$5/E306^2*(SIN(RADIANS(G315))*SIN(RADIANS(E307))+COS(RADIANS(G315))*COS(RADIANS(E307))*COS(RADIANS(M297))))</f>
        <v>0</v>
      </c>
      <c r="N315" s="3">
        <f>IF(DEGREES(ACOS(SIN(RADIANS(G315))*SIN(RADIANS(E307))+COS(RADIANS(G315))*COS(RADIANS(E307))*COS(RADIANS(N297))))&gt;90,0,$F$4*$F$5/E306^2*(SIN(RADIANS(G315))*SIN(RADIANS(E307))+COS(RADIANS(G315))*COS(RADIANS(E307))*COS(RADIANS(N297))))</f>
        <v>0</v>
      </c>
      <c r="O315" s="3">
        <f>IF(DEGREES(ACOS(SIN(RADIANS(G315))*SIN(RADIANS(E307))+COS(RADIANS(G315))*COS(RADIANS(E307))*COS(RADIANS(O297))))&gt;90,0,$F$4*$F$5/E306^2*(SIN(RADIANS(G315))*SIN(RADIANS(E307))+COS(RADIANS(G315))*COS(RADIANS(E307))*COS(RADIANS(O297))))</f>
        <v>0</v>
      </c>
      <c r="P315" s="3">
        <f>IF(DEGREES(ACOS(SIN(RADIANS(G315))*SIN(RADIANS(E307))+COS(RADIANS(G315))*COS(RADIANS(E307))*COS(RADIANS(P297))))&gt;90,0,$F$4*$F$5/E306^2*(SIN(RADIANS(G315))*SIN(RADIANS(E307))+COS(RADIANS(G315))*COS(RADIANS(E307))*COS(RADIANS(P297))))</f>
        <v>0</v>
      </c>
      <c r="Q315" s="3">
        <f>IF(DEGREES(ACOS(SIN(RADIANS(G315))*SIN(RADIANS(E307))+COS(RADIANS(G315))*COS(RADIANS(E307))*COS(RADIANS(Q297))))&gt;90,0,$F$4*$F$5/E306^2*(SIN(RADIANS(G315))*SIN(RADIANS(E307))+COS(RADIANS(G315))*COS(RADIANS(E307))*COS(RADIANS(Q297))))</f>
        <v>0</v>
      </c>
      <c r="R315" s="3" t="e">
        <f>IF(DEGREES(ACOS(SIN(RADIANS(G315))*SIN(RADIANS(E307))+COS(RADIANS(G315))*COS(RADIANS(E307))*COS(RADIANS(R297))))&gt;90,0,$F$4*$F$5/E306^2*(SIN(RADIANS(G315))*SIN(RADIANS(E307))+COS(RADIANS(G315))*COS(RADIANS(E307))*COS(RADIANS(R297))))</f>
        <v>#DIV/0!</v>
      </c>
      <c r="S315" s="3" t="e">
        <f>IF(DEGREES(ACOS(SIN(RADIANS(G315))*SIN(RADIANS(E307))+COS(RADIANS(G315))*COS(RADIANS(E307))*COS(RADIANS(S297))))&gt;90,0,$F$4*$F$5/E306^2*(SIN(RADIANS(G315))*SIN(RADIANS(E307))+COS(RADIANS(G315))*COS(RADIANS(E307))*COS(RADIANS(S297))))</f>
        <v>#DIV/0!</v>
      </c>
      <c r="T315" s="3" t="e">
        <f>IF(DEGREES(ACOS(SIN(RADIANS(G315))*SIN(RADIANS(E307))+COS(RADIANS(G315))*COS(RADIANS(E307))*COS(RADIANS(T297))))&gt;90,0,$F$4*$F$5/E306^2*(SIN(RADIANS(G315))*SIN(RADIANS(E307))+COS(RADIANS(G315))*COS(RADIANS(E307))*COS(RADIANS(T297))))</f>
        <v>#DIV/0!</v>
      </c>
      <c r="U315" s="3" t="e">
        <f>IF(DEGREES(ACOS(SIN(RADIANS(G315))*SIN(RADIANS(E307))+COS(RADIANS(G315))*COS(RADIANS(E307))*COS(RADIANS(U297))))&gt;90,0,$F$4*$F$5/E306^2*(SIN(RADIANS(G315))*SIN(RADIANS(E307))+COS(RADIANS(G315))*COS(RADIANS(E307))*COS(RADIANS(U297))))</f>
        <v>#DIV/0!</v>
      </c>
      <c r="V315" s="3" t="e">
        <f>IF(DEGREES(ACOS(SIN(RADIANS(G315))*SIN(RADIANS(E307))+COS(RADIANS(G315))*COS(RADIANS(E307))*COS(RADIANS(V297))))&gt;90,0,$F$4*$F$5/E306^2*(SIN(RADIANS(G315))*SIN(RADIANS(E307))+COS(RADIANS(G315))*COS(RADIANS(E307))*COS(RADIANS(V297))))</f>
        <v>#DIV/0!</v>
      </c>
      <c r="W315" s="3" t="e">
        <f>IF(DEGREES(ACOS(SIN(RADIANS(G315))*SIN(RADIANS(E307))+COS(RADIANS(G315))*COS(RADIANS(E307))*COS(RADIANS(W297))))&gt;90,0,$F$4*$F$5/E306^2*(SIN(RADIANS(G315))*SIN(RADIANS(E307))+COS(RADIANS(G315))*COS(RADIANS(E307))*COS(RADIANS(W297))))</f>
        <v>#DIV/0!</v>
      </c>
      <c r="X315" s="3" t="e">
        <f>IF(DEGREES(ACOS(SIN(RADIANS(G315))*SIN(RADIANS(E307))+COS(RADIANS(G315))*COS(RADIANS(E307))*COS(RADIANS(X297))))&gt;90,0,$F$4*$F$5/E306^2*(SIN(RADIANS(G315))*SIN(RADIANS(E307))+COS(RADIANS(G315))*COS(RADIANS(E307))*COS(RADIANS(X297))))</f>
        <v>#DIV/0!</v>
      </c>
      <c r="Y315" s="3" t="e">
        <f>IF(DEGREES(ACOS(SIN(RADIANS(G315))*SIN(RADIANS(E307))+COS(RADIANS(G315))*COS(RADIANS(E307))*COS(RADIANS(Y297))))&gt;90,0,$F$4*$F$5/E306^2*(SIN(RADIANS(G315))*SIN(RADIANS(E307))+COS(RADIANS(G315))*COS(RADIANS(E307))*COS(RADIANS(Y297))))</f>
        <v>#DIV/0!</v>
      </c>
      <c r="Z315" s="3" t="e">
        <f>IF(DEGREES(ACOS(SIN(RADIANS(G315))*SIN(RADIANS(E307))+COS(RADIANS(G315))*COS(RADIANS(E307))*COS(RADIANS(Z297))))&gt;90,0,$F$4*$F$5/E306^2*(SIN(RADIANS(G315))*SIN(RADIANS(E307))+COS(RADIANS(G315))*COS(RADIANS(E307))*COS(RADIANS(Z297))))</f>
        <v>#DIV/0!</v>
      </c>
      <c r="AA315" s="3" t="e">
        <f>IF(DEGREES(ACOS(SIN(RADIANS(G315))*SIN(RADIANS(E307))+COS(RADIANS(G315))*COS(RADIANS(E307))*COS(RADIANS(AA297))))&gt;90,0,$F$4*$F$5/E306^2*(SIN(RADIANS(G315))*SIN(RADIANS(E307))+COS(RADIANS(G315))*COS(RADIANS(E307))*COS(RADIANS(AA297))))</f>
        <v>#DIV/0!</v>
      </c>
      <c r="AB315" s="3" t="e">
        <f>IF(DEGREES(ACOS(SIN(RADIANS(G315))*SIN(RADIANS(E307))+COS(RADIANS(G315))*COS(RADIANS(E307))*COS(RADIANS(AB297))))&gt;90,0,$F$4*$F$5/E306^2*(SIN(RADIANS(G315))*SIN(RADIANS(E307))+COS(RADIANS(G315))*COS(RADIANS(E307))*COS(RADIANS(AB297))))</f>
        <v>#DIV/0!</v>
      </c>
      <c r="AC315" s="3" t="e">
        <f>IF(DEGREES(ACOS(SIN(RADIANS(G315))*SIN(RADIANS(E307))+COS(RADIANS(G315))*COS(RADIANS(E307))*COS(RADIANS(AC297))))&gt;90,0,$F$4*$F$5/E306^2*(SIN(RADIANS(G315))*SIN(RADIANS(E307))+COS(RADIANS(G315))*COS(RADIANS(E307))*COS(RADIANS(AC297))))</f>
        <v>#DIV/0!</v>
      </c>
      <c r="AD315" s="3" t="e">
        <f>IF(DEGREES(ACOS(SIN(RADIANS(G315))*SIN(RADIANS(E307))+COS(RADIANS(G315))*COS(RADIANS(E307))*COS(RADIANS(AD297))))&gt;90,0,$F$4*$F$5/E306^2*(SIN(RADIANS(G315))*SIN(RADIANS(E307))+COS(RADIANS(G315))*COS(RADIANS(E307))*COS(RADIANS(AD297))))</f>
        <v>#DIV/0!</v>
      </c>
      <c r="AE315" s="3" t="e">
        <f>IF(DEGREES(ACOS(SIN(RADIANS(G315))*SIN(RADIANS(E307))+COS(RADIANS(G315))*COS(RADIANS(E307))*COS(RADIANS(AE297))))&gt;90,0,$F$4*$F$5/E306^2*(SIN(RADIANS(G315))*SIN(RADIANS(E307))+COS(RADIANS(G315))*COS(RADIANS(E307))*COS(RADIANS(AE297))))</f>
        <v>#DIV/0!</v>
      </c>
      <c r="AF315" s="3" t="e">
        <f>IF(DEGREES(ACOS(SIN(RADIANS(G315))*SIN(RADIANS(E307))+COS(RADIANS(G315))*COS(RADIANS(E307))*COS(RADIANS(AF297))))&gt;90,0,$F$4*$F$5/E306^2*(SIN(RADIANS(G315))*SIN(RADIANS(E307))+COS(RADIANS(G315))*COS(RADIANS(E307))*COS(RADIANS(AF297))))</f>
        <v>#DIV/0!</v>
      </c>
      <c r="AG315" s="3" t="e">
        <f>IF(DEGREES(ACOS(SIN(RADIANS(G315))*SIN(RADIANS(E307))+COS(RADIANS(G315))*COS(RADIANS(E307))*COS(RADIANS(AG297))))&gt;90,0,$F$4*$F$5/E306^2*(SIN(RADIANS(G315))*SIN(RADIANS(E307))+COS(RADIANS(G315))*COS(RADIANS(E307))*COS(RADIANS(AG297))))</f>
        <v>#DIV/0!</v>
      </c>
      <c r="AH315" s="3" t="e">
        <f>IF(DEGREES(ACOS(SIN(RADIANS(G315))*SIN(RADIANS(E307))+COS(RADIANS(G315))*COS(RADIANS(E307))*COS(RADIANS(AH297))))&gt;90,0,$F$4*$F$5/E306^2*(SIN(RADIANS(G315))*SIN(RADIANS(E307))+COS(RADIANS(G315))*COS(RADIANS(E307))*COS(RADIANS(AH297))))</f>
        <v>#DIV/0!</v>
      </c>
      <c r="AI315" s="3" t="e">
        <f>IF(DEGREES(ACOS(SIN(RADIANS(G315))*SIN(RADIANS(E307))+COS(RADIANS(G315))*COS(RADIANS(E307))*COS(RADIANS(AI297))))&gt;90,0,$F$4*$F$5/E306^2*(SIN(RADIANS(G315))*SIN(RADIANS(E307))+COS(RADIANS(G315))*COS(RADIANS(E307))*COS(RADIANS(AI297))))</f>
        <v>#DIV/0!</v>
      </c>
      <c r="AJ315" s="3" t="e">
        <f>IF(DEGREES(ACOS(SIN(RADIANS(G315))*SIN(RADIANS(E307))+COS(RADIANS(G315))*COS(RADIANS(E307))*COS(RADIANS(AJ297))))&gt;90,0,$F$4*$F$5/E306^2*(SIN(RADIANS(G315))*SIN(RADIANS(E307))+COS(RADIANS(G315))*COS(RADIANS(E307))*COS(RADIANS(AJ297))))</f>
        <v>#DIV/0!</v>
      </c>
      <c r="AK315" s="3">
        <f>IF(DEGREES(ACOS(SIN(RADIANS(G315))*SIN(RADIANS(E307))+COS(RADIANS(G315))*COS(RADIANS(E307))*COS(RADIANS(AK297))))&gt;90,0,$F$4*$F$5/E306^2*(SIN(RADIANS(G315))*SIN(RADIANS(E307))+COS(RADIANS(G315))*COS(RADIANS(E307))*COS(RADIANS(AK297))))</f>
        <v>0</v>
      </c>
      <c r="AL315" s="3">
        <f>IF(DEGREES(ACOS(SIN(RADIANS(G315))*SIN(RADIANS(E307))+COS(RADIANS(G315))*COS(RADIANS(E307))*COS(RADIANS(AL297))))&gt;90,0,$F$4*$F$5/E306^2*(SIN(RADIANS(G315))*SIN(RADIANS(E307))+COS(RADIANS(G315))*COS(RADIANS(E307))*COS(RADIANS(AL297))))</f>
        <v>0</v>
      </c>
      <c r="AM315" s="3">
        <f>IF(DEGREES(ACOS(SIN(RADIANS(G315))*SIN(RADIANS(E307))+COS(RADIANS(G315))*COS(RADIANS(E307))*COS(RADIANS(AM297))))&gt;90,0,$F$4*$F$5/E306^2*(SIN(RADIANS(G315))*SIN(RADIANS(E307))+COS(RADIANS(G315))*COS(RADIANS(E307))*COS(RADIANS(AM297))))</f>
        <v>0</v>
      </c>
      <c r="AN315" s="3">
        <f>IF(DEGREES(ACOS(SIN(RADIANS(G315))*SIN(RADIANS(E307))+COS(RADIANS(G315))*COS(RADIANS(E307))*COS(RADIANS(AN297))))&gt;90,0,$F$4*$F$5/E306^2*(SIN(RADIANS(G315))*SIN(RADIANS(E307))+COS(RADIANS(G315))*COS(RADIANS(E307))*COS(RADIANS(AN297))))</f>
        <v>0</v>
      </c>
      <c r="AO315" s="3">
        <f>IF(DEGREES(ACOS(SIN(RADIANS(G315))*SIN(RADIANS(E307))+COS(RADIANS(G315))*COS(RADIANS(E307))*COS(RADIANS(AO297))))&gt;90,0,$F$4*$F$5/E306^2*(SIN(RADIANS(G315))*SIN(RADIANS(E307))+COS(RADIANS(G315))*COS(RADIANS(E307))*COS(RADIANS(AO297))))</f>
        <v>0</v>
      </c>
      <c r="AP315" s="3">
        <f>IF(DEGREES(ACOS(SIN(RADIANS(G315))*SIN(RADIANS(E307))+COS(RADIANS(G315))*COS(RADIANS(E307))*COS(RADIANS(AP297))))&gt;90,0,$F$4*$F$5/E306^2*(SIN(RADIANS(G315))*SIN(RADIANS(E307))+COS(RADIANS(G315))*COS(RADIANS(E307))*COS(RADIANS(AP297))))</f>
        <v>0</v>
      </c>
      <c r="AQ315" s="3">
        <f>IF(DEGREES(ACOS(SIN(RADIANS(G315))*SIN(RADIANS(E307))+COS(RADIANS(G315))*COS(RADIANS(E307))*COS(RADIANS(AQ297))))&gt;90,0,$F$4*$F$5/E306^2*(SIN(RADIANS(G315))*SIN(RADIANS(E307))+COS(RADIANS(G315))*COS(RADIANS(E307))*COS(RADIANS(AQ297))))</f>
        <v>0</v>
      </c>
      <c r="AR315" s="3">
        <f>IF(DEGREES(ACOS(SIN(RADIANS(G315))*SIN(RADIANS(E307))+COS(RADIANS(G315))*COS(RADIANS(E307))*COS(RADIANS(AR297))))&gt;90,0,$F$4*$F$5/E306^2*(SIN(RADIANS(G315))*SIN(RADIANS(E307))+COS(RADIANS(G315))*COS(RADIANS(E307))*COS(RADIANS(AR297))))</f>
        <v>0</v>
      </c>
    </row>
    <row r="316" spans="2:44" ht="15.75" customHeight="1" x14ac:dyDescent="0.2">
      <c r="G316" s="3">
        <v>-80</v>
      </c>
      <c r="I316" s="3">
        <f>IF(DEGREES(ACOS(SIN(RADIANS(G316))*SIN(RADIANS(E307))+COS(RADIANS(G316))*COS(RADIANS(E307))*COS(RADIANS(I297))))&gt;90,0,$F$4*$F$5/E306^2*(SIN(RADIANS(G316))*SIN(RADIANS(E307))+COS(RADIANS(G316))*COS(RADIANS(E307))*COS(RADIANS(I297))))</f>
        <v>0</v>
      </c>
      <c r="J316" s="3">
        <f>IF(DEGREES(ACOS(SIN(RADIANS(G316))*SIN(RADIANS(E307))+COS(RADIANS(G316))*COS(RADIANS(E307))*COS(RADIANS(J297))))&gt;90,0,$F$4*$F$5/E306^2*(SIN(RADIANS(G316))*SIN(RADIANS(E307))+COS(RADIANS(G316))*COS(RADIANS(E307))*COS(RADIANS(J297))))</f>
        <v>0</v>
      </c>
      <c r="K316" s="3">
        <f>IF(DEGREES(ACOS(SIN(RADIANS(G316))*SIN(RADIANS(E307))+COS(RADIANS(G316))*COS(RADIANS(E307))*COS(RADIANS(K297))))&gt;90,0,$F$4*$F$5/E306^2*(SIN(RADIANS(G316))*SIN(RADIANS(E307))+COS(RADIANS(G316))*COS(RADIANS(E307))*COS(RADIANS(K297))))</f>
        <v>0</v>
      </c>
      <c r="L316" s="3">
        <f>IF(DEGREES(ACOS(SIN(RADIANS(G316))*SIN(RADIANS(E307))+COS(RADIANS(G316))*COS(RADIANS(E307))*COS(RADIANS(L297))))&gt;90,0,$F$4*$F$5/E306^2*(SIN(RADIANS(G316))*SIN(RADIANS(E307))+COS(RADIANS(G316))*COS(RADIANS(E307))*COS(RADIANS(L297))))</f>
        <v>0</v>
      </c>
      <c r="M316" s="3">
        <f>IF(DEGREES(ACOS(SIN(RADIANS(G316))*SIN(RADIANS(E307))+COS(RADIANS(G316))*COS(RADIANS(E307))*COS(RADIANS(M297))))&gt;90,0,$F$4*$F$5/E306^2*(SIN(RADIANS(G316))*SIN(RADIANS(E307))+COS(RADIANS(G316))*COS(RADIANS(E307))*COS(RADIANS(M297))))</f>
        <v>0</v>
      </c>
      <c r="N316" s="3">
        <f>IF(DEGREES(ACOS(SIN(RADIANS(G316))*SIN(RADIANS(E307))+COS(RADIANS(G316))*COS(RADIANS(E307))*COS(RADIANS(N297))))&gt;90,0,$F$4*$F$5/E306^2*(SIN(RADIANS(G316))*SIN(RADIANS(E307))+COS(RADIANS(G316))*COS(RADIANS(E307))*COS(RADIANS(N297))))</f>
        <v>0</v>
      </c>
      <c r="O316" s="3">
        <f>IF(DEGREES(ACOS(SIN(RADIANS(G316))*SIN(RADIANS(E307))+COS(RADIANS(G316))*COS(RADIANS(E307))*COS(RADIANS(O297))))&gt;90,0,$F$4*$F$5/E306^2*(SIN(RADIANS(G316))*SIN(RADIANS(E307))+COS(RADIANS(G316))*COS(RADIANS(E307))*COS(RADIANS(O297))))</f>
        <v>0</v>
      </c>
      <c r="P316" s="3">
        <f>IF(DEGREES(ACOS(SIN(RADIANS(G316))*SIN(RADIANS(E307))+COS(RADIANS(G316))*COS(RADIANS(E307))*COS(RADIANS(P297))))&gt;90,0,$F$4*$F$5/E306^2*(SIN(RADIANS(G316))*SIN(RADIANS(E307))+COS(RADIANS(G316))*COS(RADIANS(E307))*COS(RADIANS(P297))))</f>
        <v>0</v>
      </c>
      <c r="Q316" s="3">
        <f>IF(DEGREES(ACOS(SIN(RADIANS(G316))*SIN(RADIANS(E307))+COS(RADIANS(G316))*COS(RADIANS(E307))*COS(RADIANS(Q297))))&gt;90,0,$F$4*$F$5/E306^2*(SIN(RADIANS(G316))*SIN(RADIANS(E307))+COS(RADIANS(G316))*COS(RADIANS(E307))*COS(RADIANS(Q297))))</f>
        <v>0</v>
      </c>
      <c r="R316" s="3" t="e">
        <f>IF(DEGREES(ACOS(SIN(RADIANS(G316))*SIN(RADIANS(E307))+COS(RADIANS(G316))*COS(RADIANS(E307))*COS(RADIANS(R297))))&gt;90,0,$F$4*$F$5/E306^2*(SIN(RADIANS(G316))*SIN(RADIANS(E307))+COS(RADIANS(G316))*COS(RADIANS(E307))*COS(RADIANS(R297))))</f>
        <v>#DIV/0!</v>
      </c>
      <c r="S316" s="3" t="e">
        <f>IF(DEGREES(ACOS(SIN(RADIANS(G316))*SIN(RADIANS(E307))+COS(RADIANS(G316))*COS(RADIANS(E307))*COS(RADIANS(S297))))&gt;90,0,$F$4*$F$5/E306^2*(SIN(RADIANS(G316))*SIN(RADIANS(E307))+COS(RADIANS(G316))*COS(RADIANS(E307))*COS(RADIANS(S297))))</f>
        <v>#DIV/0!</v>
      </c>
      <c r="T316" s="3" t="e">
        <f>IF(DEGREES(ACOS(SIN(RADIANS(G316))*SIN(RADIANS(E307))+COS(RADIANS(G316))*COS(RADIANS(E307))*COS(RADIANS(T297))))&gt;90,0,$F$4*$F$5/E306^2*(SIN(RADIANS(G316))*SIN(RADIANS(E307))+COS(RADIANS(G316))*COS(RADIANS(E307))*COS(RADIANS(T297))))</f>
        <v>#DIV/0!</v>
      </c>
      <c r="U316" s="3" t="e">
        <f>IF(DEGREES(ACOS(SIN(RADIANS(G316))*SIN(RADIANS(E307))+COS(RADIANS(G316))*COS(RADIANS(E307))*COS(RADIANS(U297))))&gt;90,0,$F$4*$F$5/E306^2*(SIN(RADIANS(G316))*SIN(RADIANS(E307))+COS(RADIANS(G316))*COS(RADIANS(E307))*COS(RADIANS(U297))))</f>
        <v>#DIV/0!</v>
      </c>
      <c r="V316" s="3" t="e">
        <f>IF(DEGREES(ACOS(SIN(RADIANS(G316))*SIN(RADIANS(E307))+COS(RADIANS(G316))*COS(RADIANS(E307))*COS(RADIANS(V297))))&gt;90,0,$F$4*$F$5/E306^2*(SIN(RADIANS(G316))*SIN(RADIANS(E307))+COS(RADIANS(G316))*COS(RADIANS(E307))*COS(RADIANS(V297))))</f>
        <v>#DIV/0!</v>
      </c>
      <c r="W316" s="3" t="e">
        <f>IF(DEGREES(ACOS(SIN(RADIANS(G316))*SIN(RADIANS(E307))+COS(RADIANS(G316))*COS(RADIANS(E307))*COS(RADIANS(W297))))&gt;90,0,$F$4*$F$5/E306^2*(SIN(RADIANS(G316))*SIN(RADIANS(E307))+COS(RADIANS(G316))*COS(RADIANS(E307))*COS(RADIANS(W297))))</f>
        <v>#DIV/0!</v>
      </c>
      <c r="X316" s="3" t="e">
        <f>IF(DEGREES(ACOS(SIN(RADIANS(G316))*SIN(RADIANS(E307))+COS(RADIANS(G316))*COS(RADIANS(E307))*COS(RADIANS(X297))))&gt;90,0,$F$4*$F$5/E306^2*(SIN(RADIANS(G316))*SIN(RADIANS(E307))+COS(RADIANS(G316))*COS(RADIANS(E307))*COS(RADIANS(X297))))</f>
        <v>#DIV/0!</v>
      </c>
      <c r="Y316" s="3" t="e">
        <f>IF(DEGREES(ACOS(SIN(RADIANS(G316))*SIN(RADIANS(E307))+COS(RADIANS(G316))*COS(RADIANS(E307))*COS(RADIANS(Y297))))&gt;90,0,$F$4*$F$5/E306^2*(SIN(RADIANS(G316))*SIN(RADIANS(E307))+COS(RADIANS(G316))*COS(RADIANS(E307))*COS(RADIANS(Y297))))</f>
        <v>#DIV/0!</v>
      </c>
      <c r="Z316" s="3" t="e">
        <f>IF(DEGREES(ACOS(SIN(RADIANS(G316))*SIN(RADIANS(E307))+COS(RADIANS(G316))*COS(RADIANS(E307))*COS(RADIANS(Z297))))&gt;90,0,$F$4*$F$5/E306^2*(SIN(RADIANS(G316))*SIN(RADIANS(E307))+COS(RADIANS(G316))*COS(RADIANS(E307))*COS(RADIANS(Z297))))</f>
        <v>#DIV/0!</v>
      </c>
      <c r="AA316" s="3" t="e">
        <f>IF(DEGREES(ACOS(SIN(RADIANS(G316))*SIN(RADIANS(E307))+COS(RADIANS(G316))*COS(RADIANS(E307))*COS(RADIANS(AA297))))&gt;90,0,$F$4*$F$5/E306^2*(SIN(RADIANS(G316))*SIN(RADIANS(E307))+COS(RADIANS(G316))*COS(RADIANS(E307))*COS(RADIANS(AA297))))</f>
        <v>#DIV/0!</v>
      </c>
      <c r="AB316" s="3" t="e">
        <f>IF(DEGREES(ACOS(SIN(RADIANS(G316))*SIN(RADIANS(E307))+COS(RADIANS(G316))*COS(RADIANS(E307))*COS(RADIANS(AB297))))&gt;90,0,$F$4*$F$5/E306^2*(SIN(RADIANS(G316))*SIN(RADIANS(E307))+COS(RADIANS(G316))*COS(RADIANS(E307))*COS(RADIANS(AB297))))</f>
        <v>#DIV/0!</v>
      </c>
      <c r="AC316" s="3" t="e">
        <f>IF(DEGREES(ACOS(SIN(RADIANS(G316))*SIN(RADIANS(E307))+COS(RADIANS(G316))*COS(RADIANS(E307))*COS(RADIANS(AC297))))&gt;90,0,$F$4*$F$5/E306^2*(SIN(RADIANS(G316))*SIN(RADIANS(E307))+COS(RADIANS(G316))*COS(RADIANS(E307))*COS(RADIANS(AC297))))</f>
        <v>#DIV/0!</v>
      </c>
      <c r="AD316" s="3" t="e">
        <f>IF(DEGREES(ACOS(SIN(RADIANS(G316))*SIN(RADIANS(E307))+COS(RADIANS(G316))*COS(RADIANS(E307))*COS(RADIANS(AD297))))&gt;90,0,$F$4*$F$5/E306^2*(SIN(RADIANS(G316))*SIN(RADIANS(E307))+COS(RADIANS(G316))*COS(RADIANS(E307))*COS(RADIANS(AD297))))</f>
        <v>#DIV/0!</v>
      </c>
      <c r="AE316" s="3" t="e">
        <f>IF(DEGREES(ACOS(SIN(RADIANS(G316))*SIN(RADIANS(E307))+COS(RADIANS(G316))*COS(RADIANS(E307))*COS(RADIANS(AE297))))&gt;90,0,$F$4*$F$5/E306^2*(SIN(RADIANS(G316))*SIN(RADIANS(E307))+COS(RADIANS(G316))*COS(RADIANS(E307))*COS(RADIANS(AE297))))</f>
        <v>#DIV/0!</v>
      </c>
      <c r="AF316" s="3" t="e">
        <f>IF(DEGREES(ACOS(SIN(RADIANS(G316))*SIN(RADIANS(E307))+COS(RADIANS(G316))*COS(RADIANS(E307))*COS(RADIANS(AF297))))&gt;90,0,$F$4*$F$5/E306^2*(SIN(RADIANS(G316))*SIN(RADIANS(E307))+COS(RADIANS(G316))*COS(RADIANS(E307))*COS(RADIANS(AF297))))</f>
        <v>#DIV/0!</v>
      </c>
      <c r="AG316" s="3" t="e">
        <f>IF(DEGREES(ACOS(SIN(RADIANS(G316))*SIN(RADIANS(E307))+COS(RADIANS(G316))*COS(RADIANS(E307))*COS(RADIANS(AG297))))&gt;90,0,$F$4*$F$5/E306^2*(SIN(RADIANS(G316))*SIN(RADIANS(E307))+COS(RADIANS(G316))*COS(RADIANS(E307))*COS(RADIANS(AG297))))</f>
        <v>#DIV/0!</v>
      </c>
      <c r="AH316" s="3" t="e">
        <f>IF(DEGREES(ACOS(SIN(RADIANS(G316))*SIN(RADIANS(E307))+COS(RADIANS(G316))*COS(RADIANS(E307))*COS(RADIANS(AH297))))&gt;90,0,$F$4*$F$5/E306^2*(SIN(RADIANS(G316))*SIN(RADIANS(E307))+COS(RADIANS(G316))*COS(RADIANS(E307))*COS(RADIANS(AH297))))</f>
        <v>#DIV/0!</v>
      </c>
      <c r="AI316" s="3" t="e">
        <f>IF(DEGREES(ACOS(SIN(RADIANS(G316))*SIN(RADIANS(E307))+COS(RADIANS(G316))*COS(RADIANS(E307))*COS(RADIANS(AI297))))&gt;90,0,$F$4*$F$5/E306^2*(SIN(RADIANS(G316))*SIN(RADIANS(E307))+COS(RADIANS(G316))*COS(RADIANS(E307))*COS(RADIANS(AI297))))</f>
        <v>#DIV/0!</v>
      </c>
      <c r="AJ316" s="3" t="e">
        <f>IF(DEGREES(ACOS(SIN(RADIANS(G316))*SIN(RADIANS(E307))+COS(RADIANS(G316))*COS(RADIANS(E307))*COS(RADIANS(AJ297))))&gt;90,0,$F$4*$F$5/E306^2*(SIN(RADIANS(G316))*SIN(RADIANS(E307))+COS(RADIANS(G316))*COS(RADIANS(E307))*COS(RADIANS(AJ297))))</f>
        <v>#DIV/0!</v>
      </c>
      <c r="AK316" s="3">
        <f>IF(DEGREES(ACOS(SIN(RADIANS(G316))*SIN(RADIANS(E307))+COS(RADIANS(G316))*COS(RADIANS(E307))*COS(RADIANS(AK297))))&gt;90,0,$F$4*$F$5/E306^2*(SIN(RADIANS(G316))*SIN(RADIANS(E307))+COS(RADIANS(G316))*COS(RADIANS(E307))*COS(RADIANS(AK297))))</f>
        <v>0</v>
      </c>
      <c r="AL316" s="3">
        <f>IF(DEGREES(ACOS(SIN(RADIANS(G316))*SIN(RADIANS(E307))+COS(RADIANS(G316))*COS(RADIANS(E307))*COS(RADIANS(AL297))))&gt;90,0,$F$4*$F$5/E306^2*(SIN(RADIANS(G316))*SIN(RADIANS(E307))+COS(RADIANS(G316))*COS(RADIANS(E307))*COS(RADIANS(AL297))))</f>
        <v>0</v>
      </c>
      <c r="AM316" s="3">
        <f>IF(DEGREES(ACOS(SIN(RADIANS(G316))*SIN(RADIANS(E307))+COS(RADIANS(G316))*COS(RADIANS(E307))*COS(RADIANS(AM297))))&gt;90,0,$F$4*$F$5/E306^2*(SIN(RADIANS(G316))*SIN(RADIANS(E307))+COS(RADIANS(G316))*COS(RADIANS(E307))*COS(RADIANS(AM297))))</f>
        <v>0</v>
      </c>
      <c r="AN316" s="3">
        <f>IF(DEGREES(ACOS(SIN(RADIANS(G316))*SIN(RADIANS(E307))+COS(RADIANS(G316))*COS(RADIANS(E307))*COS(RADIANS(AN297))))&gt;90,0,$F$4*$F$5/E306^2*(SIN(RADIANS(G316))*SIN(RADIANS(E307))+COS(RADIANS(G316))*COS(RADIANS(E307))*COS(RADIANS(AN297))))</f>
        <v>0</v>
      </c>
      <c r="AO316" s="3">
        <f>IF(DEGREES(ACOS(SIN(RADIANS(G316))*SIN(RADIANS(E307))+COS(RADIANS(G316))*COS(RADIANS(E307))*COS(RADIANS(AO297))))&gt;90,0,$F$4*$F$5/E306^2*(SIN(RADIANS(G316))*SIN(RADIANS(E307))+COS(RADIANS(G316))*COS(RADIANS(E307))*COS(RADIANS(AO297))))</f>
        <v>0</v>
      </c>
      <c r="AP316" s="3">
        <f>IF(DEGREES(ACOS(SIN(RADIANS(G316))*SIN(RADIANS(E307))+COS(RADIANS(G316))*COS(RADIANS(E307))*COS(RADIANS(AP297))))&gt;90,0,$F$4*$F$5/E306^2*(SIN(RADIANS(G316))*SIN(RADIANS(E307))+COS(RADIANS(G316))*COS(RADIANS(E307))*COS(RADIANS(AP297))))</f>
        <v>0</v>
      </c>
      <c r="AQ316" s="3">
        <f>IF(DEGREES(ACOS(SIN(RADIANS(G316))*SIN(RADIANS(E307))+COS(RADIANS(G316))*COS(RADIANS(E307))*COS(RADIANS(AQ297))))&gt;90,0,$F$4*$F$5/E306^2*(SIN(RADIANS(G316))*SIN(RADIANS(E307))+COS(RADIANS(G316))*COS(RADIANS(E307))*COS(RADIANS(AQ297))))</f>
        <v>0</v>
      </c>
      <c r="AR316" s="3">
        <f>IF(DEGREES(ACOS(SIN(RADIANS(G316))*SIN(RADIANS(E307))+COS(RADIANS(G316))*COS(RADIANS(E307))*COS(RADIANS(AR297))))&gt;90,0,$F$4*$F$5/E306^2*(SIN(RADIANS(G316))*SIN(RADIANS(E307))+COS(RADIANS(G316))*COS(RADIANS(E307))*COS(RADIANS(AR297))))</f>
        <v>0</v>
      </c>
    </row>
    <row r="317" spans="2:44" ht="15.75" customHeight="1" x14ac:dyDescent="0.2">
      <c r="G317" s="3">
        <v>-90</v>
      </c>
      <c r="I317" s="3" t="e">
        <f>IF(DEGREES(ACOS(SIN(RADIANS(G317))*SIN(RADIANS(E307))+COS(RADIANS(G317))*COS(RADIANS(E307))*COS(RADIANS(I297))))&gt;90,0,$F$4*$F$5/E306^2*(SIN(RADIANS(G317))*SIN(RADIANS(E307))+COS(RADIANS(G317))*COS(RADIANS(E307))*COS(RADIANS(I297))))</f>
        <v>#DIV/0!</v>
      </c>
      <c r="J317" s="3" t="e">
        <f>IF(DEGREES(ACOS(SIN(RADIANS(G317))*SIN(RADIANS(E307))+COS(RADIANS(G317))*COS(RADIANS(E307))*COS(RADIANS(J297))))&gt;90,0,$F$4*$F$5/E306^2*(SIN(RADIANS(G317))*SIN(RADIANS(E307))+COS(RADIANS(G317))*COS(RADIANS(E307))*COS(RADIANS(J297))))</f>
        <v>#DIV/0!</v>
      </c>
      <c r="K317" s="3" t="e">
        <f>IF(DEGREES(ACOS(SIN(RADIANS(G317))*SIN(RADIANS(E307))+COS(RADIANS(G317))*COS(RADIANS(E307))*COS(RADIANS(K297))))&gt;90,0,$F$4*$F$5/E306^2*(SIN(RADIANS(G317))*SIN(RADIANS(E307))+COS(RADIANS(G317))*COS(RADIANS(E307))*COS(RADIANS(K297))))</f>
        <v>#DIV/0!</v>
      </c>
      <c r="L317" s="3" t="e">
        <f>IF(DEGREES(ACOS(SIN(RADIANS(G317))*SIN(RADIANS(E307))+COS(RADIANS(G317))*COS(RADIANS(E307))*COS(RADIANS(L297))))&gt;90,0,$F$4*$F$5/E306^2*(SIN(RADIANS(G317))*SIN(RADIANS(E307))+COS(RADIANS(G317))*COS(RADIANS(E307))*COS(RADIANS(L297))))</f>
        <v>#DIV/0!</v>
      </c>
      <c r="M317" s="3" t="e">
        <f>IF(DEGREES(ACOS(SIN(RADIANS(G317))*SIN(RADIANS(E307))+COS(RADIANS(G317))*COS(RADIANS(E307))*COS(RADIANS(M297))))&gt;90,0,$F$4*$F$5/E306^2*(SIN(RADIANS(G317))*SIN(RADIANS(E307))+COS(RADIANS(G317))*COS(RADIANS(E307))*COS(RADIANS(M297))))</f>
        <v>#DIV/0!</v>
      </c>
      <c r="N317" s="3" t="e">
        <f>IF(DEGREES(ACOS(SIN(RADIANS(G317))*SIN(RADIANS(E307))+COS(RADIANS(G317))*COS(RADIANS(E307))*COS(RADIANS(N297))))&gt;90,0,$F$4*$F$5/E306^2*(SIN(RADIANS(G317))*SIN(RADIANS(E307))+COS(RADIANS(G317))*COS(RADIANS(E307))*COS(RADIANS(N297))))</f>
        <v>#DIV/0!</v>
      </c>
      <c r="O317" s="3" t="e">
        <f>IF(DEGREES(ACOS(SIN(RADIANS(G317))*SIN(RADIANS(E307))+COS(RADIANS(G317))*COS(RADIANS(E307))*COS(RADIANS(O297))))&gt;90,0,$F$4*$F$5/E306^2*(SIN(RADIANS(G317))*SIN(RADIANS(E307))+COS(RADIANS(G317))*COS(RADIANS(E307))*COS(RADIANS(O297))))</f>
        <v>#DIV/0!</v>
      </c>
      <c r="P317" s="3" t="e">
        <f>IF(DEGREES(ACOS(SIN(RADIANS(G317))*SIN(RADIANS(E307))+COS(RADIANS(G317))*COS(RADIANS(E307))*COS(RADIANS(P297))))&gt;90,0,$F$4*$F$5/E306^2*(SIN(RADIANS(G317))*SIN(RADIANS(E307))+COS(RADIANS(G317))*COS(RADIANS(E307))*COS(RADIANS(P297))))</f>
        <v>#DIV/0!</v>
      </c>
      <c r="Q317" s="3" t="e">
        <f>IF(DEGREES(ACOS(SIN(RADIANS(G317))*SIN(RADIANS(E307))+COS(RADIANS(G317))*COS(RADIANS(E307))*COS(RADIANS(Q297))))&gt;90,0,$F$4*$F$5/E306^2*(SIN(RADIANS(G317))*SIN(RADIANS(E307))+COS(RADIANS(G317))*COS(RADIANS(E307))*COS(RADIANS(Q297))))</f>
        <v>#DIV/0!</v>
      </c>
      <c r="R317" s="3" t="e">
        <f>IF(DEGREES(ACOS(SIN(RADIANS(G317))*SIN(RADIANS(E307))+COS(RADIANS(G317))*COS(RADIANS(E307))*COS(RADIANS(R297))))&gt;90,0,$F$4*$F$5/E306^2*(SIN(RADIANS(G317))*SIN(RADIANS(E307))+COS(RADIANS(G317))*COS(RADIANS(E307))*COS(RADIANS(R297))))</f>
        <v>#DIV/0!</v>
      </c>
      <c r="S317" s="3" t="e">
        <f>IF(DEGREES(ACOS(SIN(RADIANS(G317))*SIN(RADIANS(E307))+COS(RADIANS(G317))*COS(RADIANS(E307))*COS(RADIANS(S297))))&gt;90,0,$F$4*$F$5/E306^2*(SIN(RADIANS(G317))*SIN(RADIANS(E307))+COS(RADIANS(G317))*COS(RADIANS(E307))*COS(RADIANS(S297))))</f>
        <v>#DIV/0!</v>
      </c>
      <c r="T317" s="3" t="e">
        <f>IF(DEGREES(ACOS(SIN(RADIANS(G317))*SIN(RADIANS(E307))+COS(RADIANS(G317))*COS(RADIANS(E307))*COS(RADIANS(T297))))&gt;90,0,$F$4*$F$5/E306^2*(SIN(RADIANS(G317))*SIN(RADIANS(E307))+COS(RADIANS(G317))*COS(RADIANS(E307))*COS(RADIANS(T297))))</f>
        <v>#DIV/0!</v>
      </c>
      <c r="U317" s="3" t="e">
        <f>IF(DEGREES(ACOS(SIN(RADIANS(G317))*SIN(RADIANS(E307))+COS(RADIANS(G317))*COS(RADIANS(E307))*COS(RADIANS(U297))))&gt;90,0,$F$4*$F$5/E306^2*(SIN(RADIANS(G317))*SIN(RADIANS(E307))+COS(RADIANS(G317))*COS(RADIANS(E307))*COS(RADIANS(U297))))</f>
        <v>#DIV/0!</v>
      </c>
      <c r="V317" s="3" t="e">
        <f>IF(DEGREES(ACOS(SIN(RADIANS(G317))*SIN(RADIANS(E307))+COS(RADIANS(G317))*COS(RADIANS(E307))*COS(RADIANS(V297))))&gt;90,0,$F$4*$F$5/E306^2*(SIN(RADIANS(G317))*SIN(RADIANS(E307))+COS(RADIANS(G317))*COS(RADIANS(E307))*COS(RADIANS(V297))))</f>
        <v>#DIV/0!</v>
      </c>
      <c r="W317" s="3" t="e">
        <f>IF(DEGREES(ACOS(SIN(RADIANS(G317))*SIN(RADIANS(E307))+COS(RADIANS(G317))*COS(RADIANS(E307))*COS(RADIANS(W297))))&gt;90,0,$F$4*$F$5/E306^2*(SIN(RADIANS(G317))*SIN(RADIANS(E307))+COS(RADIANS(G317))*COS(RADIANS(E307))*COS(RADIANS(W297))))</f>
        <v>#DIV/0!</v>
      </c>
      <c r="X317" s="3" t="e">
        <f>IF(DEGREES(ACOS(SIN(RADIANS(G317))*SIN(RADIANS(E307))+COS(RADIANS(G317))*COS(RADIANS(E307))*COS(RADIANS(X297))))&gt;90,0,$F$4*$F$5/E306^2*(SIN(RADIANS(G317))*SIN(RADIANS(E307))+COS(RADIANS(G317))*COS(RADIANS(E307))*COS(RADIANS(X297))))</f>
        <v>#DIV/0!</v>
      </c>
      <c r="Y317" s="3" t="e">
        <f>IF(DEGREES(ACOS(SIN(RADIANS(G317))*SIN(RADIANS(E307))+COS(RADIANS(G317))*COS(RADIANS(E307))*COS(RADIANS(Y297))))&gt;90,0,$F$4*$F$5/E306^2*(SIN(RADIANS(G317))*SIN(RADIANS(E307))+COS(RADIANS(G317))*COS(RADIANS(E307))*COS(RADIANS(Y297))))</f>
        <v>#DIV/0!</v>
      </c>
      <c r="Z317" s="3" t="e">
        <f>IF(DEGREES(ACOS(SIN(RADIANS(G317))*SIN(RADIANS(E307))+COS(RADIANS(G317))*COS(RADIANS(E307))*COS(RADIANS(Z297))))&gt;90,0,$F$4*$F$5/E306^2*(SIN(RADIANS(G317))*SIN(RADIANS(E307))+COS(RADIANS(G317))*COS(RADIANS(E307))*COS(RADIANS(Z297))))</f>
        <v>#DIV/0!</v>
      </c>
      <c r="AA317" s="3" t="e">
        <f>IF(DEGREES(ACOS(SIN(RADIANS(G317))*SIN(RADIANS(E307))+COS(RADIANS(G317))*COS(RADIANS(E307))*COS(RADIANS(AA297))))&gt;90,0,$F$4*$F$5/E306^2*(SIN(RADIANS(G317))*SIN(RADIANS(E307))+COS(RADIANS(G317))*COS(RADIANS(E307))*COS(RADIANS(AA297))))</f>
        <v>#DIV/0!</v>
      </c>
      <c r="AB317" s="3" t="e">
        <f>IF(DEGREES(ACOS(SIN(RADIANS(G317))*SIN(RADIANS(E307))+COS(RADIANS(G317))*COS(RADIANS(E307))*COS(RADIANS(AB297))))&gt;90,0,$F$4*$F$5/E306^2*(SIN(RADIANS(G317))*SIN(RADIANS(E307))+COS(RADIANS(G317))*COS(RADIANS(E307))*COS(RADIANS(AB297))))</f>
        <v>#DIV/0!</v>
      </c>
      <c r="AC317" s="3" t="e">
        <f>IF(DEGREES(ACOS(SIN(RADIANS(G317))*SIN(RADIANS(E307))+COS(RADIANS(G317))*COS(RADIANS(E307))*COS(RADIANS(AC297))))&gt;90,0,$F$4*$F$5/E306^2*(SIN(RADIANS(G317))*SIN(RADIANS(E307))+COS(RADIANS(G317))*COS(RADIANS(E307))*COS(RADIANS(AC297))))</f>
        <v>#DIV/0!</v>
      </c>
      <c r="AD317" s="3" t="e">
        <f>IF(DEGREES(ACOS(SIN(RADIANS(G317))*SIN(RADIANS(E307))+COS(RADIANS(G317))*COS(RADIANS(E307))*COS(RADIANS(AD297))))&gt;90,0,$F$4*$F$5/E306^2*(SIN(RADIANS(G317))*SIN(RADIANS(E307))+COS(RADIANS(G317))*COS(RADIANS(E307))*COS(RADIANS(AD297))))</f>
        <v>#DIV/0!</v>
      </c>
      <c r="AE317" s="3" t="e">
        <f>IF(DEGREES(ACOS(SIN(RADIANS(G317))*SIN(RADIANS(E307))+COS(RADIANS(G317))*COS(RADIANS(E307))*COS(RADIANS(AE297))))&gt;90,0,$F$4*$F$5/E306^2*(SIN(RADIANS(G317))*SIN(RADIANS(E307))+COS(RADIANS(G317))*COS(RADIANS(E307))*COS(RADIANS(AE297))))</f>
        <v>#DIV/0!</v>
      </c>
      <c r="AF317" s="3" t="e">
        <f>IF(DEGREES(ACOS(SIN(RADIANS(G317))*SIN(RADIANS(E307))+COS(RADIANS(G317))*COS(RADIANS(E307))*COS(RADIANS(AF297))))&gt;90,0,$F$4*$F$5/E306^2*(SIN(RADIANS(G317))*SIN(RADIANS(E307))+COS(RADIANS(G317))*COS(RADIANS(E307))*COS(RADIANS(AF297))))</f>
        <v>#DIV/0!</v>
      </c>
      <c r="AG317" s="3" t="e">
        <f>IF(DEGREES(ACOS(SIN(RADIANS(G317))*SIN(RADIANS(E307))+COS(RADIANS(G317))*COS(RADIANS(E307))*COS(RADIANS(AG297))))&gt;90,0,$F$4*$F$5/E306^2*(SIN(RADIANS(G317))*SIN(RADIANS(E307))+COS(RADIANS(G317))*COS(RADIANS(E307))*COS(RADIANS(AG297))))</f>
        <v>#DIV/0!</v>
      </c>
      <c r="AH317" s="3" t="e">
        <f>IF(DEGREES(ACOS(SIN(RADIANS(G317))*SIN(RADIANS(E307))+COS(RADIANS(G317))*COS(RADIANS(E307))*COS(RADIANS(AH297))))&gt;90,0,$F$4*$F$5/E306^2*(SIN(RADIANS(G317))*SIN(RADIANS(E307))+COS(RADIANS(G317))*COS(RADIANS(E307))*COS(RADIANS(AH297))))</f>
        <v>#DIV/0!</v>
      </c>
      <c r="AI317" s="3" t="e">
        <f>IF(DEGREES(ACOS(SIN(RADIANS(G317))*SIN(RADIANS(E307))+COS(RADIANS(G317))*COS(RADIANS(E307))*COS(RADIANS(AI297))))&gt;90,0,$F$4*$F$5/E306^2*(SIN(RADIANS(G317))*SIN(RADIANS(E307))+COS(RADIANS(G317))*COS(RADIANS(E307))*COS(RADIANS(AI297))))</f>
        <v>#DIV/0!</v>
      </c>
      <c r="AJ317" s="3" t="e">
        <f>IF(DEGREES(ACOS(SIN(RADIANS(G317))*SIN(RADIANS(E307))+COS(RADIANS(G317))*COS(RADIANS(E307))*COS(RADIANS(AJ297))))&gt;90,0,$F$4*$F$5/E306^2*(SIN(RADIANS(G317))*SIN(RADIANS(E307))+COS(RADIANS(G317))*COS(RADIANS(E307))*COS(RADIANS(AJ297))))</f>
        <v>#DIV/0!</v>
      </c>
      <c r="AK317" s="3" t="e">
        <f>IF(DEGREES(ACOS(SIN(RADIANS(G317))*SIN(RADIANS(E307))+COS(RADIANS(G317))*COS(RADIANS(E307))*COS(RADIANS(AK297))))&gt;90,0,$F$4*$F$5/E306^2*(SIN(RADIANS(G317))*SIN(RADIANS(E307))+COS(RADIANS(G317))*COS(RADIANS(E307))*COS(RADIANS(AK297))))</f>
        <v>#DIV/0!</v>
      </c>
      <c r="AL317" s="3" t="e">
        <f>IF(DEGREES(ACOS(SIN(RADIANS(G317))*SIN(RADIANS(E307))+COS(RADIANS(G317))*COS(RADIANS(E307))*COS(RADIANS(AL297))))&gt;90,0,$F$4*$F$5/E306^2*(SIN(RADIANS(G317))*SIN(RADIANS(E307))+COS(RADIANS(G317))*COS(RADIANS(E307))*COS(RADIANS(AL297))))</f>
        <v>#DIV/0!</v>
      </c>
      <c r="AM317" s="3" t="e">
        <f>IF(DEGREES(ACOS(SIN(RADIANS(G317))*SIN(RADIANS(E307))+COS(RADIANS(G317))*COS(RADIANS(E307))*COS(RADIANS(AM297))))&gt;90,0,$F$4*$F$5/E306^2*(SIN(RADIANS(G317))*SIN(RADIANS(E307))+COS(RADIANS(G317))*COS(RADIANS(E307))*COS(RADIANS(AM297))))</f>
        <v>#DIV/0!</v>
      </c>
      <c r="AN317" s="3" t="e">
        <f>IF(DEGREES(ACOS(SIN(RADIANS(G317))*SIN(RADIANS(E307))+COS(RADIANS(G317))*COS(RADIANS(E307))*COS(RADIANS(AN297))))&gt;90,0,$F$4*$F$5/E306^2*(SIN(RADIANS(G317))*SIN(RADIANS(E307))+COS(RADIANS(G317))*COS(RADIANS(E307))*COS(RADIANS(AN297))))</f>
        <v>#DIV/0!</v>
      </c>
      <c r="AO317" s="3" t="e">
        <f>IF(DEGREES(ACOS(SIN(RADIANS(G317))*SIN(RADIANS(E307))+COS(RADIANS(G317))*COS(RADIANS(E307))*COS(RADIANS(AO297))))&gt;90,0,$F$4*$F$5/E306^2*(SIN(RADIANS(G317))*SIN(RADIANS(E307))+COS(RADIANS(G317))*COS(RADIANS(E307))*COS(RADIANS(AO297))))</f>
        <v>#DIV/0!</v>
      </c>
      <c r="AP317" s="3" t="e">
        <f>IF(DEGREES(ACOS(SIN(RADIANS(G317))*SIN(RADIANS(E307))+COS(RADIANS(G317))*COS(RADIANS(E307))*COS(RADIANS(AP297))))&gt;90,0,$F$4*$F$5/E306^2*(SIN(RADIANS(G317))*SIN(RADIANS(E307))+COS(RADIANS(G317))*COS(RADIANS(E307))*COS(RADIANS(AP297))))</f>
        <v>#DIV/0!</v>
      </c>
      <c r="AQ317" s="3" t="e">
        <f>IF(DEGREES(ACOS(SIN(RADIANS(G317))*SIN(RADIANS(E307))+COS(RADIANS(G317))*COS(RADIANS(E307))*COS(RADIANS(AQ297))))&gt;90,0,$F$4*$F$5/E306^2*(SIN(RADIANS(G317))*SIN(RADIANS(E307))+COS(RADIANS(G317))*COS(RADIANS(E307))*COS(RADIANS(AQ297))))</f>
        <v>#DIV/0!</v>
      </c>
      <c r="AR317" s="3" t="e">
        <f>IF(DEGREES(ACOS(SIN(RADIANS(G317))*SIN(RADIANS(E307))+COS(RADIANS(G317))*COS(RADIANS(E307))*COS(RADIANS(AR297))))&gt;90,0,$F$4*$F$5/E306^2*(SIN(RADIANS(G317))*SIN(RADIANS(E307))+COS(RADIANS(G317))*COS(RADIANS(E307))*COS(RADIANS(AR297))))</f>
        <v>#DIV/0!</v>
      </c>
    </row>
    <row r="318" spans="2:44" ht="15.75" customHeight="1" x14ac:dyDescent="0.2"/>
    <row r="319" spans="2:44" ht="15.75" customHeight="1" x14ac:dyDescent="0.2">
      <c r="H319" s="3" t="s">
        <v>771</v>
      </c>
      <c r="I319" s="3">
        <v>180</v>
      </c>
      <c r="J319" s="3">
        <v>170</v>
      </c>
      <c r="K319" s="3">
        <v>160</v>
      </c>
      <c r="L319" s="3">
        <v>150</v>
      </c>
      <c r="M319" s="3">
        <v>140</v>
      </c>
      <c r="N319" s="3">
        <v>130</v>
      </c>
      <c r="O319" s="3">
        <v>120</v>
      </c>
      <c r="P319" s="3">
        <v>110</v>
      </c>
      <c r="Q319" s="3">
        <v>100</v>
      </c>
      <c r="R319" s="3">
        <v>90</v>
      </c>
      <c r="S319" s="3">
        <v>80</v>
      </c>
      <c r="T319" s="3">
        <v>70</v>
      </c>
      <c r="U319" s="3">
        <v>60</v>
      </c>
      <c r="V319" s="3">
        <v>50</v>
      </c>
      <c r="W319" s="3">
        <v>40</v>
      </c>
      <c r="X319" s="3">
        <v>30</v>
      </c>
      <c r="Y319" s="3">
        <v>20</v>
      </c>
      <c r="Z319" s="3">
        <v>10</v>
      </c>
      <c r="AA319" s="3">
        <v>0</v>
      </c>
      <c r="AB319" s="3">
        <v>-10</v>
      </c>
      <c r="AC319" s="3">
        <v>-20</v>
      </c>
      <c r="AD319" s="3">
        <v>-30</v>
      </c>
      <c r="AE319" s="3">
        <v>-40</v>
      </c>
      <c r="AF319" s="3">
        <v>-50</v>
      </c>
      <c r="AG319" s="3">
        <v>-60</v>
      </c>
      <c r="AH319" s="3">
        <v>-70</v>
      </c>
      <c r="AI319" s="3">
        <v>-80</v>
      </c>
      <c r="AJ319" s="3">
        <v>-90</v>
      </c>
      <c r="AK319" s="3">
        <v>-100</v>
      </c>
      <c r="AL319" s="3">
        <v>-110</v>
      </c>
      <c r="AM319" s="3">
        <v>-120</v>
      </c>
      <c r="AN319" s="3">
        <v>-130</v>
      </c>
      <c r="AO319" s="3">
        <v>-140</v>
      </c>
      <c r="AP319" s="3">
        <v>-150</v>
      </c>
      <c r="AQ319" s="3">
        <v>-160</v>
      </c>
      <c r="AR319" s="3">
        <v>-170</v>
      </c>
    </row>
    <row r="320" spans="2:44" ht="15.75" customHeight="1" x14ac:dyDescent="0.2">
      <c r="H320" s="3" t="s">
        <v>782</v>
      </c>
      <c r="I320" s="3">
        <f>IF(ABS(I319-E332)&gt;180,IF(ABS(I319-E332)&gt;360,ABS(I319-E332)-360,360-ABS(I319-E332)),ABS(I319-E332))</f>
        <v>180</v>
      </c>
      <c r="J320" s="3">
        <f>IF(ABS(J319-E332)&gt;180,IF(ABS(J319-E332)&gt;360,ABS(J319-E332)-360,360-ABS(J319-E332)),ABS(J319-E332))</f>
        <v>170</v>
      </c>
      <c r="K320" s="3">
        <f>IF(ABS(K319-E332)&gt;180,IF(ABS(K319-E332)&gt;360,ABS(K319-E332)-360,360-ABS(K319-E332)),ABS(K319-E332))</f>
        <v>160</v>
      </c>
      <c r="L320" s="3">
        <f>IF(ABS(L319-E332)&gt;180,IF(ABS(L319-E332)&gt;360,ABS(L319-E332)-360,360-ABS(L319-E332)),ABS(L319-E332))</f>
        <v>150</v>
      </c>
      <c r="M320" s="3">
        <f>IF(ABS(M319-E332)&gt;180,IF(ABS(M319-E332)&gt;360,ABS(M319-E332)-360,360-ABS(M319-E332)),ABS(M319-E332))</f>
        <v>140</v>
      </c>
      <c r="N320" s="3">
        <f>IF(ABS(N319-E332)&gt;180,IF(ABS(N319-E332)&gt;360,ABS(N319-E332)-360,360-ABS(N319-E332)),ABS(N319-E332))</f>
        <v>130</v>
      </c>
      <c r="O320" s="3">
        <f>IF(ABS(O319-E332)&gt;180,IF(ABS(O319-E332)&gt;360,ABS(O319-E332)-360,360-ABS(O319-E332)),ABS(O319-E332))</f>
        <v>119.99999999999999</v>
      </c>
      <c r="P320" s="3">
        <f>IF(ABS(P319-E332)&gt;180,IF(ABS(P319-E332)&gt;360,ABS(P319-E332)-360,360-ABS(P319-E332)),ABS(P319-E332))</f>
        <v>109.99999999999999</v>
      </c>
      <c r="Q320" s="3">
        <f>IF(ABS(Q319-E332)&gt;180,IF(ABS(Q319-E332)&gt;360,ABS(Q319-E332)-360,360-ABS(Q319-E332)),ABS(Q319-E332))</f>
        <v>99.999999999999986</v>
      </c>
      <c r="R320" s="3">
        <f>IF(ABS(R319-E332)&gt;180,IF(ABS(R319-E332)&gt;360,ABS(R319-E332)-360,360-ABS(R319-E332)),ABS(R319-E332))</f>
        <v>89.999999999999986</v>
      </c>
      <c r="S320" s="3">
        <f>IF(ABS(S319-E332)&gt;180,IF(ABS(S319-E332)&gt;360,ABS(S319-E332)-360,360-ABS(S319-E332)),ABS(S319-E332))</f>
        <v>79.999999999999986</v>
      </c>
      <c r="T320" s="3">
        <f>IF(ABS(T319-E332)&gt;180,IF(ABS(T319-E332)&gt;360,ABS(T319-E332)-360,360-ABS(T319-E332)),ABS(T319-E332))</f>
        <v>69.999999999999986</v>
      </c>
      <c r="U320" s="3">
        <f>IF(ABS(U319-E332)&gt;180,IF(ABS(U319-E332)&gt;360,ABS(U319-E332)-360,360-ABS(U319-E332)),ABS(U319-E332))</f>
        <v>59.999999999999986</v>
      </c>
      <c r="V320" s="3">
        <f>IF(ABS(V319-E332)&gt;180,IF(ABS(V319-E332)&gt;360,ABS(V319-E332)-360,360-ABS(V319-E332)),ABS(V319-E332))</f>
        <v>49.999999999999986</v>
      </c>
      <c r="W320" s="3">
        <f>IF(ABS(W319-E332)&gt;180,IF(ABS(W319-E332)&gt;360,ABS(W319-E332)-360,360-ABS(W319-E332)),ABS(W319-E332))</f>
        <v>39.999999999999986</v>
      </c>
      <c r="X320" s="3">
        <f>IF(ABS(X319-E332)&gt;180,IF(ABS(X319-E332)&gt;360,ABS(X319-E332)-360,360-ABS(X319-E332)),ABS(X319-E332))</f>
        <v>29.999999999999986</v>
      </c>
      <c r="Y320" s="3">
        <f>IF(ABS(Y319-E332)&gt;180,IF(ABS(Y319-E332)&gt;360,ABS(Y319-E332)-360,360-ABS(Y319-E332)),ABS(Y319-E332))</f>
        <v>19.999999999999986</v>
      </c>
      <c r="Z320" s="3">
        <f>IF(ABS(Z319-E332)&gt;180,IF(ABS(Z319-E332)&gt;360,ABS(Z319-E332)-360,360-ABS(Z319-E332)),ABS(Z319-E332))</f>
        <v>9.9999999999999858</v>
      </c>
      <c r="AA320" s="3">
        <f>IF(ABS(AA319-E332)&gt;180,IF(ABS(AA319-E332)&gt;360,ABS(AA319-E332)-360,360-ABS(AA319-E332)),ABS(AA319-E332))</f>
        <v>1.4210854715202004E-14</v>
      </c>
      <c r="AB320" s="3">
        <f>IF(ABS(AB319-E332)&gt;180,IF(ABS(AB319-E332)&gt;360,ABS(AB319-E332)-360,360-ABS(AB319-E332)),ABS(AB319-E332))</f>
        <v>10.000000000000014</v>
      </c>
      <c r="AC320" s="3">
        <f>IF(ABS(AC319-E332)&gt;180,IF(ABS(AC319-E332)&gt;360,ABS(AC319-E332)-360,360-ABS(AC319-E332)),ABS(AC319-E332))</f>
        <v>20.000000000000014</v>
      </c>
      <c r="AD320" s="3">
        <f>IF(ABS(AD319-E332)&gt;180,IF(ABS(AD319-E332)&gt;360,ABS(AD319-E332)-360,360-ABS(AD319-E332)),ABS(AD319-E332))</f>
        <v>30.000000000000014</v>
      </c>
      <c r="AE320" s="3">
        <f>IF(ABS(AE319-E332)&gt;180,IF(ABS(AE319-E332)&gt;360,ABS(AE319-E332)-360,360-ABS(AE319-E332)),ABS(AE319-E332))</f>
        <v>40.000000000000014</v>
      </c>
      <c r="AF320" s="3">
        <f>IF(ABS(AF319-E332)&gt;180,IF(ABS(AF319-E332)&gt;360,ABS(AF319-E332)-360,360-ABS(AF319-E332)),ABS(AF319-E332))</f>
        <v>50.000000000000014</v>
      </c>
      <c r="AG320" s="3">
        <f>IF(ABS(AG319-E332)&gt;180,IF(ABS(AG319-E332)&gt;360,ABS(AG319-E332)-360,360-ABS(AG319-E332)),ABS(AG319-E332))</f>
        <v>60.000000000000014</v>
      </c>
      <c r="AH320" s="3">
        <f>IF(ABS(AH319-E332)&gt;180,IF(ABS(AH319-E332)&gt;360,ABS(AH319-E332)-360,360-ABS(AH319-E332)),ABS(AH319-E332))</f>
        <v>70.000000000000014</v>
      </c>
      <c r="AI320" s="3">
        <f>IF(ABS(AI319-E332)&gt;180,IF(ABS(AI319-E332)&gt;360,ABS(AI319-E332)-360,360-ABS(AI319-E332)),ABS(AI319-E332))</f>
        <v>80.000000000000014</v>
      </c>
      <c r="AJ320" s="3">
        <f>IF(ABS(AJ319-E332)&gt;180,IF(ABS(AJ319-E332)&gt;360,ABS(AJ319-E332)-360,360-ABS(AJ319-E332)),ABS(AJ319-E332))</f>
        <v>90.000000000000014</v>
      </c>
      <c r="AK320" s="3">
        <f>IF(ABS(AK319-E332)&gt;180,IF(ABS(AK319-E332)&gt;360,ABS(AK319-E332)-360,360-ABS(AK319-E332)),ABS(AK319-E332))</f>
        <v>100.00000000000001</v>
      </c>
      <c r="AL320" s="3">
        <f>IF(ABS(AL319-E332)&gt;180,IF(ABS(AL319-E332)&gt;360,ABS(AL319-E332)-360,360-ABS(AL319-E332)),ABS(AL319-E332))</f>
        <v>110.00000000000001</v>
      </c>
      <c r="AM320" s="3">
        <f>IF(ABS(AM319-E332)&gt;180,IF(ABS(AM319-E332)&gt;360,ABS(AM319-E332)-360,360-ABS(AM319-E332)),ABS(AM319-E332))</f>
        <v>120.00000000000001</v>
      </c>
      <c r="AN320" s="3">
        <f>IF(ABS(AN319-E332)&gt;180,IF(ABS(AN319-E332)&gt;360,ABS(AN319-E332)-360,360-ABS(AN319-E332)),ABS(AN319-E332))</f>
        <v>130</v>
      </c>
      <c r="AO320" s="3">
        <f>IF(ABS(AO319-E332)&gt;180,IF(ABS(AO319-E332)&gt;360,ABS(AO319-E332)-360,360-ABS(AO319-E332)),ABS(AO319-E332))</f>
        <v>140</v>
      </c>
      <c r="AP320" s="3">
        <f>IF(ABS(AP319-E332)&gt;180,IF(ABS(AP319-E332)&gt;360,ABS(AP319-E332)-360,360-ABS(AP319-E332)),ABS(AP319-E332))</f>
        <v>150</v>
      </c>
      <c r="AQ320" s="3">
        <f>IF(ABS(AQ319-E332)&gt;180,IF(ABS(AQ319-E332)&gt;360,ABS(AQ319-E332)-360,360-ABS(AQ319-E332)),ABS(AQ319-E332))</f>
        <v>160</v>
      </c>
      <c r="AR320" s="3">
        <f>IF(ABS(AR319-E332)&gt;180,IF(ABS(AR319-E332)&gt;360,ABS(AR319-E332)-360,360-ABS(AR319-E332)),ABS(AR319-E332))</f>
        <v>170</v>
      </c>
    </row>
    <row r="321" spans="2:44" ht="15.75" customHeight="1" x14ac:dyDescent="0.2">
      <c r="G321" s="3" t="s">
        <v>736</v>
      </c>
    </row>
    <row r="322" spans="2:44" ht="15.75" customHeight="1" x14ac:dyDescent="0.2">
      <c r="B322" s="3" t="s">
        <v>791</v>
      </c>
      <c r="E322" s="3">
        <v>120</v>
      </c>
      <c r="G322" s="3">
        <v>90</v>
      </c>
      <c r="I322" s="3" t="e">
        <f>IF(DEGREES(ACOS(SIN(RADIANS(G322))*SIN(RADIANS(E330))+COS(RADIANS(G322))*COS(RADIANS(E330))*COS(RADIANS(I320))))&gt;90,0,$F$4*$F$5/E329^2*(SIN(RADIANS(G322))*SIN(RADIANS(E330))+COS(RADIANS(G322))*COS(RADIANS(E330))*COS(RADIANS(I320))))</f>
        <v>#DIV/0!</v>
      </c>
      <c r="J322" s="3" t="e">
        <f>IF(DEGREES(ACOS(SIN(RADIANS(G322))*SIN(RADIANS(E330))+COS(RADIANS(G322))*COS(RADIANS(E330))*COS(RADIANS(J320))))&gt;90,0,$F$4*$F$5/E329^2*(SIN(RADIANS(G322))*SIN(RADIANS(E330))+COS(RADIANS(G322))*COS(RADIANS(E330))*COS(RADIANS(J320))))</f>
        <v>#DIV/0!</v>
      </c>
      <c r="K322" s="3" t="e">
        <f>IF(DEGREES(ACOS(SIN(RADIANS(G322))*SIN(RADIANS(E330))+COS(RADIANS(G322))*COS(RADIANS(E330))*COS(RADIANS(K320))))&gt;90,0,$F$4*$F$5/E329^2*(SIN(RADIANS(G322))*SIN(RADIANS(E330))+COS(RADIANS(G322))*COS(RADIANS(E330))*COS(RADIANS(K320))))</f>
        <v>#DIV/0!</v>
      </c>
      <c r="L322" s="3" t="e">
        <f>IF(DEGREES(ACOS(SIN(RADIANS(G322))*SIN(RADIANS(E330))+COS(RADIANS(G322))*COS(RADIANS(E330))*COS(RADIANS(L320))))&gt;90,0,$F$4*$F$5/E329^2*(SIN(RADIANS(G322))*SIN(RADIANS(E330))+COS(RADIANS(G322))*COS(RADIANS(E330))*COS(RADIANS(L320))))</f>
        <v>#DIV/0!</v>
      </c>
      <c r="M322" s="3" t="e">
        <f>IF(DEGREES(ACOS(SIN(RADIANS(G322))*SIN(RADIANS(E330))+COS(RADIANS(G322))*COS(RADIANS(E330))*COS(RADIANS(M320))))&gt;90,0,$F$4*$F$5/E329^2*(SIN(RADIANS(G322))*SIN(RADIANS(E330))+COS(RADIANS(G322))*COS(RADIANS(E330))*COS(RADIANS(M320))))</f>
        <v>#DIV/0!</v>
      </c>
      <c r="N322" s="3" t="e">
        <f>IF(DEGREES(ACOS(SIN(RADIANS(G322))*SIN(RADIANS(E330))+COS(RADIANS(G322))*COS(RADIANS(E330))*COS(RADIANS(N320))))&gt;90,0,$F$4*$F$5/E329^2*(SIN(RADIANS(G322))*SIN(RADIANS(E330))+COS(RADIANS(G322))*COS(RADIANS(E330))*COS(RADIANS(N320))))</f>
        <v>#DIV/0!</v>
      </c>
      <c r="O322" s="3" t="e">
        <f>IF(DEGREES(ACOS(SIN(RADIANS(G322))*SIN(RADIANS(E330))+COS(RADIANS(G322))*COS(RADIANS(E330))*COS(RADIANS(O320))))&gt;90,0,$F$4*$F$5/E329^2*(SIN(RADIANS(G322))*SIN(RADIANS(E330))+COS(RADIANS(G322))*COS(RADIANS(E330))*COS(RADIANS(O320))))</f>
        <v>#DIV/0!</v>
      </c>
      <c r="P322" s="3" t="e">
        <f>IF(DEGREES(ACOS(SIN(RADIANS(G322))*SIN(RADIANS(E330))+COS(RADIANS(G322))*COS(RADIANS(E330))*COS(RADIANS(P320))))&gt;90,0,$F$4*$F$5/E329^2*(SIN(RADIANS(G322))*SIN(RADIANS(E330))+COS(RADIANS(G322))*COS(RADIANS(E330))*COS(RADIANS(P320))))</f>
        <v>#DIV/0!</v>
      </c>
      <c r="Q322" s="3" t="e">
        <f>IF(DEGREES(ACOS(SIN(RADIANS(G322))*SIN(RADIANS(E330))+COS(RADIANS(G322))*COS(RADIANS(E330))*COS(RADIANS(Q320))))&gt;90,0,$F$4*$F$5/E329^2*(SIN(RADIANS(G322))*SIN(RADIANS(E330))+COS(RADIANS(G322))*COS(RADIANS(E330))*COS(RADIANS(Q320))))</f>
        <v>#DIV/0!</v>
      </c>
      <c r="R322" s="3" t="e">
        <f>IF(DEGREES(ACOS(SIN(RADIANS(G322))*SIN(RADIANS(E330))+COS(RADIANS(G322))*COS(RADIANS(E330))*COS(RADIANS(R320))))&gt;90,0,$F$4*$F$5/E329^2*(SIN(RADIANS(G322))*SIN(RADIANS(E330))+COS(RADIANS(G322))*COS(RADIANS(E330))*COS(RADIANS(R320))))</f>
        <v>#DIV/0!</v>
      </c>
      <c r="S322" s="3" t="e">
        <f>IF(DEGREES(ACOS(SIN(RADIANS(G322))*SIN(RADIANS(E330))+COS(RADIANS(G322))*COS(RADIANS(E330))*COS(RADIANS(S320))))&gt;90,0,$F$4*$F$5/E329^2*(SIN(RADIANS(G322))*SIN(RADIANS(E330))+COS(RADIANS(G322))*COS(RADIANS(E330))*COS(RADIANS(S320))))</f>
        <v>#DIV/0!</v>
      </c>
      <c r="T322" s="3" t="e">
        <f>IF(DEGREES(ACOS(SIN(RADIANS(G322))*SIN(RADIANS(E330))+COS(RADIANS(G322))*COS(RADIANS(E330))*COS(RADIANS(T320))))&gt;90,0,$F$4*$F$5/E329^2*(SIN(RADIANS(G322))*SIN(RADIANS(E330))+COS(RADIANS(G322))*COS(RADIANS(E330))*COS(RADIANS(T320))))</f>
        <v>#DIV/0!</v>
      </c>
      <c r="U322" s="3" t="e">
        <f>IF(DEGREES(ACOS(SIN(RADIANS(G322))*SIN(RADIANS(E330))+COS(RADIANS(G322))*COS(RADIANS(E330))*COS(RADIANS(U320))))&gt;90,0,$F$4*$F$5/E329^2*(SIN(RADIANS(G322))*SIN(RADIANS(E330))+COS(RADIANS(G322))*COS(RADIANS(E330))*COS(RADIANS(U320))))</f>
        <v>#DIV/0!</v>
      </c>
      <c r="V322" s="3" t="e">
        <f>IF(DEGREES(ACOS(SIN(RADIANS(G322))*SIN(RADIANS(E330))+COS(RADIANS(G322))*COS(RADIANS(E330))*COS(RADIANS(V320))))&gt;90,0,$F$4*$F$5/E329^2*(SIN(RADIANS(G322))*SIN(RADIANS(E330))+COS(RADIANS(G322))*COS(RADIANS(E330))*COS(RADIANS(V320))))</f>
        <v>#DIV/0!</v>
      </c>
      <c r="W322" s="3" t="e">
        <f>IF(DEGREES(ACOS(SIN(RADIANS(G322))*SIN(RADIANS(E330))+COS(RADIANS(G322))*COS(RADIANS(E330))*COS(RADIANS(W320))))&gt;90,0,$F$4*$F$5/E329^2*(SIN(RADIANS(G322))*SIN(RADIANS(E330))+COS(RADIANS(G322))*COS(RADIANS(E330))*COS(RADIANS(W320))))</f>
        <v>#DIV/0!</v>
      </c>
      <c r="X322" s="3" t="e">
        <f>IF(DEGREES(ACOS(SIN(RADIANS(G322))*SIN(RADIANS(E330))+COS(RADIANS(G322))*COS(RADIANS(E330))*COS(RADIANS(X320))))&gt;90,0,$F$4*$F$5/E329^2*(SIN(RADIANS(G322))*SIN(RADIANS(E330))+COS(RADIANS(G322))*COS(RADIANS(E330))*COS(RADIANS(X320))))</f>
        <v>#DIV/0!</v>
      </c>
      <c r="Y322" s="3" t="e">
        <f>IF(DEGREES(ACOS(SIN(RADIANS(G322))*SIN(RADIANS(E330))+COS(RADIANS(G322))*COS(RADIANS(E330))*COS(RADIANS(Y320))))&gt;90,0,$F$4*$F$5/E329^2*(SIN(RADIANS(G322))*SIN(RADIANS(E330))+COS(RADIANS(G322))*COS(RADIANS(E330))*COS(RADIANS(Y320))))</f>
        <v>#DIV/0!</v>
      </c>
      <c r="Z322" s="3" t="e">
        <f>IF(DEGREES(ACOS(SIN(RADIANS(G322))*SIN(RADIANS(E330))+COS(RADIANS(G322))*COS(RADIANS(E330))*COS(RADIANS(Z320))))&gt;90,0,$F$4*$F$5/E329^2*(SIN(RADIANS(G322))*SIN(RADIANS(E330))+COS(RADIANS(G322))*COS(RADIANS(E330))*COS(RADIANS(Z320))))</f>
        <v>#DIV/0!</v>
      </c>
      <c r="AA322" s="3" t="e">
        <f>IF(DEGREES(ACOS(SIN(RADIANS(G322))*SIN(RADIANS(E330))+COS(RADIANS(G322))*COS(RADIANS(E330))*COS(RADIANS(AA320))))&gt;90,0,$F$4*$F$5/E329^2*(SIN(RADIANS(G322))*SIN(RADIANS(E330))+COS(RADIANS(G322))*COS(RADIANS(E330))*COS(RADIANS(AA320))))</f>
        <v>#DIV/0!</v>
      </c>
      <c r="AB322" s="3" t="e">
        <f>IF(DEGREES(ACOS(SIN(RADIANS(G322))*SIN(RADIANS(E330))+COS(RADIANS(G322))*COS(RADIANS(E330))*COS(RADIANS(AB320))))&gt;90,0,$F$4*$F$5/E329^2*(SIN(RADIANS(G322))*SIN(RADIANS(E330))+COS(RADIANS(G322))*COS(RADIANS(E330))*COS(RADIANS(AB320))))</f>
        <v>#DIV/0!</v>
      </c>
      <c r="AC322" s="3" t="e">
        <f>IF(DEGREES(ACOS(SIN(RADIANS(G322))*SIN(RADIANS(E330))+COS(RADIANS(G322))*COS(RADIANS(E330))*COS(RADIANS(AC320))))&gt;90,0,$F$4*$F$5/E329^2*(SIN(RADIANS(G322))*SIN(RADIANS(E330))+COS(RADIANS(G322))*COS(RADIANS(E330))*COS(RADIANS(AC320))))</f>
        <v>#DIV/0!</v>
      </c>
      <c r="AD322" s="3" t="e">
        <f>IF(DEGREES(ACOS(SIN(RADIANS(G322))*SIN(RADIANS(E330))+COS(RADIANS(G322))*COS(RADIANS(E330))*COS(RADIANS(AD320))))&gt;90,0,$F$4*$F$5/E329^2*(SIN(RADIANS(G322))*SIN(RADIANS(E330))+COS(RADIANS(G322))*COS(RADIANS(E330))*COS(RADIANS(AD320))))</f>
        <v>#DIV/0!</v>
      </c>
      <c r="AE322" s="3" t="e">
        <f>IF(DEGREES(ACOS(SIN(RADIANS(G322))*SIN(RADIANS(E330))+COS(RADIANS(G322))*COS(RADIANS(E330))*COS(RADIANS(AE320))))&gt;90,0,$F$4*$F$5/E329^2*(SIN(RADIANS(G322))*SIN(RADIANS(E330))+COS(RADIANS(G322))*COS(RADIANS(E330))*COS(RADIANS(AE320))))</f>
        <v>#DIV/0!</v>
      </c>
      <c r="AF322" s="3" t="e">
        <f>IF(DEGREES(ACOS(SIN(RADIANS(G322))*SIN(RADIANS(E330))+COS(RADIANS(G322))*COS(RADIANS(E330))*COS(RADIANS(AF320))))&gt;90,0,$F$4*$F$5/E329^2*(SIN(RADIANS(G322))*SIN(RADIANS(E330))+COS(RADIANS(G322))*COS(RADIANS(E330))*COS(RADIANS(AF320))))</f>
        <v>#DIV/0!</v>
      </c>
      <c r="AG322" s="3" t="e">
        <f>IF(DEGREES(ACOS(SIN(RADIANS(G322))*SIN(RADIANS(E330))+COS(RADIANS(G322))*COS(RADIANS(E330))*COS(RADIANS(AG320))))&gt;90,0,$F$4*$F$5/E329^2*(SIN(RADIANS(G322))*SIN(RADIANS(E330))+COS(RADIANS(G322))*COS(RADIANS(E330))*COS(RADIANS(AG320))))</f>
        <v>#DIV/0!</v>
      </c>
      <c r="AH322" s="3" t="e">
        <f>IF(DEGREES(ACOS(SIN(RADIANS(G322))*SIN(RADIANS(E330))+COS(RADIANS(G322))*COS(RADIANS(E330))*COS(RADIANS(AH320))))&gt;90,0,$F$4*$F$5/E329^2*(SIN(RADIANS(G322))*SIN(RADIANS(E330))+COS(RADIANS(G322))*COS(RADIANS(E330))*COS(RADIANS(AH320))))</f>
        <v>#DIV/0!</v>
      </c>
      <c r="AI322" s="3" t="e">
        <f>IF(DEGREES(ACOS(SIN(RADIANS(G322))*SIN(RADIANS(E330))+COS(RADIANS(G322))*COS(RADIANS(E330))*COS(RADIANS(AI320))))&gt;90,0,$F$4*$F$5/E329^2*(SIN(RADIANS(G322))*SIN(RADIANS(E330))+COS(RADIANS(G322))*COS(RADIANS(E330))*COS(RADIANS(AI320))))</f>
        <v>#DIV/0!</v>
      </c>
      <c r="AJ322" s="3" t="e">
        <f>IF(DEGREES(ACOS(SIN(RADIANS(G322))*SIN(RADIANS(E330))+COS(RADIANS(G322))*COS(RADIANS(E330))*COS(RADIANS(AJ320))))&gt;90,0,$F$4*$F$5/E329^2*(SIN(RADIANS(G322))*SIN(RADIANS(E330))+COS(RADIANS(G322))*COS(RADIANS(E330))*COS(RADIANS(AJ320))))</f>
        <v>#DIV/0!</v>
      </c>
      <c r="AK322" s="3" t="e">
        <f>IF(DEGREES(ACOS(SIN(RADIANS(G322))*SIN(RADIANS(E330))+COS(RADIANS(G322))*COS(RADIANS(E330))*COS(RADIANS(AK320))))&gt;90,0,$F$4*$F$5/E329^2*(SIN(RADIANS(G322))*SIN(RADIANS(E330))+COS(RADIANS(G322))*COS(RADIANS(E330))*COS(RADIANS(AK320))))</f>
        <v>#DIV/0!</v>
      </c>
      <c r="AL322" s="3" t="e">
        <f>IF(DEGREES(ACOS(SIN(RADIANS(G322))*SIN(RADIANS(E330))+COS(RADIANS(G322))*COS(RADIANS(E330))*COS(RADIANS(AL320))))&gt;90,0,$F$4*$F$5/E329^2*(SIN(RADIANS(G322))*SIN(RADIANS(E330))+COS(RADIANS(G322))*COS(RADIANS(E330))*COS(RADIANS(AL320))))</f>
        <v>#DIV/0!</v>
      </c>
      <c r="AM322" s="3" t="e">
        <f>IF(DEGREES(ACOS(SIN(RADIANS(G322))*SIN(RADIANS(E330))+COS(RADIANS(G322))*COS(RADIANS(E330))*COS(RADIANS(AM320))))&gt;90,0,$F$4*$F$5/E329^2*(SIN(RADIANS(G322))*SIN(RADIANS(E330))+COS(RADIANS(G322))*COS(RADIANS(E330))*COS(RADIANS(AM320))))</f>
        <v>#DIV/0!</v>
      </c>
      <c r="AN322" s="3" t="e">
        <f>IF(DEGREES(ACOS(SIN(RADIANS(G322))*SIN(RADIANS(E330))+COS(RADIANS(G322))*COS(RADIANS(E330))*COS(RADIANS(AN320))))&gt;90,0,$F$4*$F$5/E329^2*(SIN(RADIANS(G322))*SIN(RADIANS(E330))+COS(RADIANS(G322))*COS(RADIANS(E330))*COS(RADIANS(AN320))))</f>
        <v>#DIV/0!</v>
      </c>
      <c r="AO322" s="3" t="e">
        <f>IF(DEGREES(ACOS(SIN(RADIANS(G322))*SIN(RADIANS(E330))+COS(RADIANS(G322))*COS(RADIANS(E330))*COS(RADIANS(AO320))))&gt;90,0,$F$4*$F$5/E329^2*(SIN(RADIANS(G322))*SIN(RADIANS(E330))+COS(RADIANS(G322))*COS(RADIANS(E330))*COS(RADIANS(AO320))))</f>
        <v>#DIV/0!</v>
      </c>
      <c r="AP322" s="3" t="e">
        <f>IF(DEGREES(ACOS(SIN(RADIANS(G322))*SIN(RADIANS(E330))+COS(RADIANS(G322))*COS(RADIANS(E330))*COS(RADIANS(AP320))))&gt;90,0,$F$4*$F$5/E329^2*(SIN(RADIANS(G322))*SIN(RADIANS(E330))+COS(RADIANS(G322))*COS(RADIANS(E330))*COS(RADIANS(AP320))))</f>
        <v>#DIV/0!</v>
      </c>
      <c r="AQ322" s="3" t="e">
        <f>IF(DEGREES(ACOS(SIN(RADIANS(G322))*SIN(RADIANS(E330))+COS(RADIANS(G322))*COS(RADIANS(E330))*COS(RADIANS(AQ320))))&gt;90,0,$F$4*$F$5/E329^2*(SIN(RADIANS(G322))*SIN(RADIANS(E330))+COS(RADIANS(G322))*COS(RADIANS(E330))*COS(RADIANS(AQ320))))</f>
        <v>#DIV/0!</v>
      </c>
      <c r="AR322" s="3" t="e">
        <f>IF(DEGREES(ACOS(SIN(RADIANS(G322))*SIN(RADIANS(E330))+COS(RADIANS(G322))*COS(RADIANS(E330))*COS(RADIANS(AR320))))&gt;90,0,$F$4*$F$5/E329^2*(SIN(RADIANS(G322))*SIN(RADIANS(E330))+COS(RADIANS(G322))*COS(RADIANS(E330))*COS(RADIANS(AR320))))</f>
        <v>#DIV/0!</v>
      </c>
    </row>
    <row r="323" spans="2:44" ht="15.75" customHeight="1" x14ac:dyDescent="0.2">
      <c r="B323" s="3" t="s">
        <v>728</v>
      </c>
      <c r="E323" s="3">
        <f t="array" ref="E323">INDEX($D$1751:$AM$1751,0,MATCH(E322-IF(E322&lt;360,0,360),$D$1700:$AM$1700,0))+IF(E322&gt;350,360,0)</f>
        <v>119.99999999999999</v>
      </c>
      <c r="G323" s="3">
        <v>80</v>
      </c>
      <c r="I323" s="3">
        <f>IF(DEGREES(ACOS(SIN(RADIANS(G323))*SIN(RADIANS(E330))+COS(RADIANS(G323))*COS(RADIANS(E330))*COS(RADIANS(I320))))&gt;90,0,$F$4*$F$5/E329^2*(SIN(RADIANS(G323))*SIN(RADIANS(E330))+COS(RADIANS(G323))*COS(RADIANS(E330))*COS(RADIANS(I320))))</f>
        <v>0</v>
      </c>
      <c r="J323" s="3">
        <f>IF(DEGREES(ACOS(SIN(RADIANS(G323))*SIN(RADIANS(E330))+COS(RADIANS(G323))*COS(RADIANS(E330))*COS(RADIANS(J320))))&gt;90,0,$F$4*$F$5/E329^2*(SIN(RADIANS(G323))*SIN(RADIANS(E330))+COS(RADIANS(G323))*COS(RADIANS(E330))*COS(RADIANS(J320))))</f>
        <v>0</v>
      </c>
      <c r="K323" s="3">
        <f>IF(DEGREES(ACOS(SIN(RADIANS(G323))*SIN(RADIANS(E330))+COS(RADIANS(G323))*COS(RADIANS(E330))*COS(RADIANS(K320))))&gt;90,0,$F$4*$F$5/E329^2*(SIN(RADIANS(G323))*SIN(RADIANS(E330))+COS(RADIANS(G323))*COS(RADIANS(E330))*COS(RADIANS(K320))))</f>
        <v>0</v>
      </c>
      <c r="L323" s="3">
        <f>IF(DEGREES(ACOS(SIN(RADIANS(G323))*SIN(RADIANS(E330))+COS(RADIANS(G323))*COS(RADIANS(E330))*COS(RADIANS(L320))))&gt;90,0,$F$4*$F$5/E329^2*(SIN(RADIANS(G323))*SIN(RADIANS(E330))+COS(RADIANS(G323))*COS(RADIANS(E330))*COS(RADIANS(L320))))</f>
        <v>0</v>
      </c>
      <c r="M323" s="3">
        <f>IF(DEGREES(ACOS(SIN(RADIANS(G323))*SIN(RADIANS(E330))+COS(RADIANS(G323))*COS(RADIANS(E330))*COS(RADIANS(M320))))&gt;90,0,$F$4*$F$5/E329^2*(SIN(RADIANS(G323))*SIN(RADIANS(E330))+COS(RADIANS(G323))*COS(RADIANS(E330))*COS(RADIANS(M320))))</f>
        <v>0</v>
      </c>
      <c r="N323" s="3">
        <f>IF(DEGREES(ACOS(SIN(RADIANS(G323))*SIN(RADIANS(E330))+COS(RADIANS(G323))*COS(RADIANS(E330))*COS(RADIANS(N320))))&gt;90,0,$F$4*$F$5/E329^2*(SIN(RADIANS(G323))*SIN(RADIANS(E330))+COS(RADIANS(G323))*COS(RADIANS(E330))*COS(RADIANS(N320))))</f>
        <v>0</v>
      </c>
      <c r="O323" s="3">
        <f>IF(DEGREES(ACOS(SIN(RADIANS(G323))*SIN(RADIANS(E330))+COS(RADIANS(G323))*COS(RADIANS(E330))*COS(RADIANS(O320))))&gt;90,0,$F$4*$F$5/E329^2*(SIN(RADIANS(G323))*SIN(RADIANS(E330))+COS(RADIANS(G323))*COS(RADIANS(E330))*COS(RADIANS(O320))))</f>
        <v>0</v>
      </c>
      <c r="P323" s="3">
        <f>IF(DEGREES(ACOS(SIN(RADIANS(G323))*SIN(RADIANS(E330))+COS(RADIANS(G323))*COS(RADIANS(E330))*COS(RADIANS(P320))))&gt;90,0,$F$4*$F$5/E329^2*(SIN(RADIANS(G323))*SIN(RADIANS(E330))+COS(RADIANS(G323))*COS(RADIANS(E330))*COS(RADIANS(P320))))</f>
        <v>0</v>
      </c>
      <c r="Q323" s="3">
        <f>IF(DEGREES(ACOS(SIN(RADIANS(G323))*SIN(RADIANS(E330))+COS(RADIANS(G323))*COS(RADIANS(E330))*COS(RADIANS(Q320))))&gt;90,0,$F$4*$F$5/E329^2*(SIN(RADIANS(G323))*SIN(RADIANS(E330))+COS(RADIANS(G323))*COS(RADIANS(E330))*COS(RADIANS(Q320))))</f>
        <v>0</v>
      </c>
      <c r="R323" s="3" t="e">
        <f>IF(DEGREES(ACOS(SIN(RADIANS(G323))*SIN(RADIANS(E330))+COS(RADIANS(G323))*COS(RADIANS(E330))*COS(RADIANS(R320))))&gt;90,0,$F$4*$F$5/E329^2*(SIN(RADIANS(G323))*SIN(RADIANS(E330))+COS(RADIANS(G323))*COS(RADIANS(E330))*COS(RADIANS(R320))))</f>
        <v>#DIV/0!</v>
      </c>
      <c r="S323" s="3" t="e">
        <f>IF(DEGREES(ACOS(SIN(RADIANS(G323))*SIN(RADIANS(E330))+COS(RADIANS(G323))*COS(RADIANS(E330))*COS(RADIANS(S320))))&gt;90,0,$F$4*$F$5/E329^2*(SIN(RADIANS(G323))*SIN(RADIANS(E330))+COS(RADIANS(G323))*COS(RADIANS(E330))*COS(RADIANS(S320))))</f>
        <v>#DIV/0!</v>
      </c>
      <c r="T323" s="3" t="e">
        <f>IF(DEGREES(ACOS(SIN(RADIANS(G323))*SIN(RADIANS(E330))+COS(RADIANS(G323))*COS(RADIANS(E330))*COS(RADIANS(T320))))&gt;90,0,$F$4*$F$5/E329^2*(SIN(RADIANS(G323))*SIN(RADIANS(E330))+COS(RADIANS(G323))*COS(RADIANS(E330))*COS(RADIANS(T320))))</f>
        <v>#DIV/0!</v>
      </c>
      <c r="U323" s="3" t="e">
        <f>IF(DEGREES(ACOS(SIN(RADIANS(G323))*SIN(RADIANS(E330))+COS(RADIANS(G323))*COS(RADIANS(E330))*COS(RADIANS(U320))))&gt;90,0,$F$4*$F$5/E329^2*(SIN(RADIANS(G323))*SIN(RADIANS(E330))+COS(RADIANS(G323))*COS(RADIANS(E330))*COS(RADIANS(U320))))</f>
        <v>#DIV/0!</v>
      </c>
      <c r="V323" s="3" t="e">
        <f>IF(DEGREES(ACOS(SIN(RADIANS(G323))*SIN(RADIANS(E330))+COS(RADIANS(G323))*COS(RADIANS(E330))*COS(RADIANS(V320))))&gt;90,0,$F$4*$F$5/E329^2*(SIN(RADIANS(G323))*SIN(RADIANS(E330))+COS(RADIANS(G323))*COS(RADIANS(E330))*COS(RADIANS(V320))))</f>
        <v>#DIV/0!</v>
      </c>
      <c r="W323" s="3" t="e">
        <f>IF(DEGREES(ACOS(SIN(RADIANS(G323))*SIN(RADIANS(E330))+COS(RADIANS(G323))*COS(RADIANS(E330))*COS(RADIANS(W320))))&gt;90,0,$F$4*$F$5/E329^2*(SIN(RADIANS(G323))*SIN(RADIANS(E330))+COS(RADIANS(G323))*COS(RADIANS(E330))*COS(RADIANS(W320))))</f>
        <v>#DIV/0!</v>
      </c>
      <c r="X323" s="3" t="e">
        <f>IF(DEGREES(ACOS(SIN(RADIANS(G323))*SIN(RADIANS(E330))+COS(RADIANS(G323))*COS(RADIANS(E330))*COS(RADIANS(X320))))&gt;90,0,$F$4*$F$5/E329^2*(SIN(RADIANS(G323))*SIN(RADIANS(E330))+COS(RADIANS(G323))*COS(RADIANS(E330))*COS(RADIANS(X320))))</f>
        <v>#DIV/0!</v>
      </c>
      <c r="Y323" s="3" t="e">
        <f>IF(DEGREES(ACOS(SIN(RADIANS(G323))*SIN(RADIANS(E330))+COS(RADIANS(G323))*COS(RADIANS(E330))*COS(RADIANS(Y320))))&gt;90,0,$F$4*$F$5/E329^2*(SIN(RADIANS(G323))*SIN(RADIANS(E330))+COS(RADIANS(G323))*COS(RADIANS(E330))*COS(RADIANS(Y320))))</f>
        <v>#DIV/0!</v>
      </c>
      <c r="Z323" s="3" t="e">
        <f>IF(DEGREES(ACOS(SIN(RADIANS(G323))*SIN(RADIANS(E330))+COS(RADIANS(G323))*COS(RADIANS(E330))*COS(RADIANS(Z320))))&gt;90,0,$F$4*$F$5/E329^2*(SIN(RADIANS(G323))*SIN(RADIANS(E330))+COS(RADIANS(G323))*COS(RADIANS(E330))*COS(RADIANS(Z320))))</f>
        <v>#DIV/0!</v>
      </c>
      <c r="AA323" s="3" t="e">
        <f>IF(DEGREES(ACOS(SIN(RADIANS(G323))*SIN(RADIANS(E330))+COS(RADIANS(G323))*COS(RADIANS(E330))*COS(RADIANS(AA320))))&gt;90,0,$F$4*$F$5/E329^2*(SIN(RADIANS(G323))*SIN(RADIANS(E330))+COS(RADIANS(G323))*COS(RADIANS(E330))*COS(RADIANS(AA320))))</f>
        <v>#DIV/0!</v>
      </c>
      <c r="AB323" s="3" t="e">
        <f>IF(DEGREES(ACOS(SIN(RADIANS(G323))*SIN(RADIANS(E330))+COS(RADIANS(G323))*COS(RADIANS(E330))*COS(RADIANS(AB320))))&gt;90,0,$F$4*$F$5/E329^2*(SIN(RADIANS(G323))*SIN(RADIANS(E330))+COS(RADIANS(G323))*COS(RADIANS(E330))*COS(RADIANS(AB320))))</f>
        <v>#DIV/0!</v>
      </c>
      <c r="AC323" s="3" t="e">
        <f>IF(DEGREES(ACOS(SIN(RADIANS(G323))*SIN(RADIANS(E330))+COS(RADIANS(G323))*COS(RADIANS(E330))*COS(RADIANS(AC320))))&gt;90,0,$F$4*$F$5/E329^2*(SIN(RADIANS(G323))*SIN(RADIANS(E330))+COS(RADIANS(G323))*COS(RADIANS(E330))*COS(RADIANS(AC320))))</f>
        <v>#DIV/0!</v>
      </c>
      <c r="AD323" s="3" t="e">
        <f>IF(DEGREES(ACOS(SIN(RADIANS(G323))*SIN(RADIANS(E330))+COS(RADIANS(G323))*COS(RADIANS(E330))*COS(RADIANS(AD320))))&gt;90,0,$F$4*$F$5/E329^2*(SIN(RADIANS(G323))*SIN(RADIANS(E330))+COS(RADIANS(G323))*COS(RADIANS(E330))*COS(RADIANS(AD320))))</f>
        <v>#DIV/0!</v>
      </c>
      <c r="AE323" s="3" t="e">
        <f>IF(DEGREES(ACOS(SIN(RADIANS(G323))*SIN(RADIANS(E330))+COS(RADIANS(G323))*COS(RADIANS(E330))*COS(RADIANS(AE320))))&gt;90,0,$F$4*$F$5/E329^2*(SIN(RADIANS(G323))*SIN(RADIANS(E330))+COS(RADIANS(G323))*COS(RADIANS(E330))*COS(RADIANS(AE320))))</f>
        <v>#DIV/0!</v>
      </c>
      <c r="AF323" s="3" t="e">
        <f>IF(DEGREES(ACOS(SIN(RADIANS(G323))*SIN(RADIANS(E330))+COS(RADIANS(G323))*COS(RADIANS(E330))*COS(RADIANS(AF320))))&gt;90,0,$F$4*$F$5/E329^2*(SIN(RADIANS(G323))*SIN(RADIANS(E330))+COS(RADIANS(G323))*COS(RADIANS(E330))*COS(RADIANS(AF320))))</f>
        <v>#DIV/0!</v>
      </c>
      <c r="AG323" s="3" t="e">
        <f>IF(DEGREES(ACOS(SIN(RADIANS(G323))*SIN(RADIANS(E330))+COS(RADIANS(G323))*COS(RADIANS(E330))*COS(RADIANS(AG320))))&gt;90,0,$F$4*$F$5/E329^2*(SIN(RADIANS(G323))*SIN(RADIANS(E330))+COS(RADIANS(G323))*COS(RADIANS(E330))*COS(RADIANS(AG320))))</f>
        <v>#DIV/0!</v>
      </c>
      <c r="AH323" s="3" t="e">
        <f>IF(DEGREES(ACOS(SIN(RADIANS(G323))*SIN(RADIANS(E330))+COS(RADIANS(G323))*COS(RADIANS(E330))*COS(RADIANS(AH320))))&gt;90,0,$F$4*$F$5/E329^2*(SIN(RADIANS(G323))*SIN(RADIANS(E330))+COS(RADIANS(G323))*COS(RADIANS(E330))*COS(RADIANS(AH320))))</f>
        <v>#DIV/0!</v>
      </c>
      <c r="AI323" s="3" t="e">
        <f>IF(DEGREES(ACOS(SIN(RADIANS(G323))*SIN(RADIANS(E330))+COS(RADIANS(G323))*COS(RADIANS(E330))*COS(RADIANS(AI320))))&gt;90,0,$F$4*$F$5/E329^2*(SIN(RADIANS(G323))*SIN(RADIANS(E330))+COS(RADIANS(G323))*COS(RADIANS(E330))*COS(RADIANS(AI320))))</f>
        <v>#DIV/0!</v>
      </c>
      <c r="AJ323" s="3" t="e">
        <f>IF(DEGREES(ACOS(SIN(RADIANS(G323))*SIN(RADIANS(E330))+COS(RADIANS(G323))*COS(RADIANS(E330))*COS(RADIANS(AJ320))))&gt;90,0,$F$4*$F$5/E329^2*(SIN(RADIANS(G323))*SIN(RADIANS(E330))+COS(RADIANS(G323))*COS(RADIANS(E330))*COS(RADIANS(AJ320))))</f>
        <v>#DIV/0!</v>
      </c>
      <c r="AK323" s="3">
        <f>IF(DEGREES(ACOS(SIN(RADIANS(G323))*SIN(RADIANS(E330))+COS(RADIANS(G323))*COS(RADIANS(E330))*COS(RADIANS(AK320))))&gt;90,0,$F$4*$F$5/E329^2*(SIN(RADIANS(G323))*SIN(RADIANS(E330))+COS(RADIANS(G323))*COS(RADIANS(E330))*COS(RADIANS(AK320))))</f>
        <v>0</v>
      </c>
      <c r="AL323" s="3">
        <f>IF(DEGREES(ACOS(SIN(RADIANS(G323))*SIN(RADIANS(E330))+COS(RADIANS(G323))*COS(RADIANS(E330))*COS(RADIANS(AL320))))&gt;90,0,$F$4*$F$5/E329^2*(SIN(RADIANS(G323))*SIN(RADIANS(E330))+COS(RADIANS(G323))*COS(RADIANS(E330))*COS(RADIANS(AL320))))</f>
        <v>0</v>
      </c>
      <c r="AM323" s="3">
        <f>IF(DEGREES(ACOS(SIN(RADIANS(G323))*SIN(RADIANS(E330))+COS(RADIANS(G323))*COS(RADIANS(E330))*COS(RADIANS(AM320))))&gt;90,0,$F$4*$F$5/E329^2*(SIN(RADIANS(G323))*SIN(RADIANS(E330))+COS(RADIANS(G323))*COS(RADIANS(E330))*COS(RADIANS(AM320))))</f>
        <v>0</v>
      </c>
      <c r="AN323" s="3">
        <f>IF(DEGREES(ACOS(SIN(RADIANS(G323))*SIN(RADIANS(E330))+COS(RADIANS(G323))*COS(RADIANS(E330))*COS(RADIANS(AN320))))&gt;90,0,$F$4*$F$5/E329^2*(SIN(RADIANS(G323))*SIN(RADIANS(E330))+COS(RADIANS(G323))*COS(RADIANS(E330))*COS(RADIANS(AN320))))</f>
        <v>0</v>
      </c>
      <c r="AO323" s="3">
        <f>IF(DEGREES(ACOS(SIN(RADIANS(G323))*SIN(RADIANS(E330))+COS(RADIANS(G323))*COS(RADIANS(E330))*COS(RADIANS(AO320))))&gt;90,0,$F$4*$F$5/E329^2*(SIN(RADIANS(G323))*SIN(RADIANS(E330))+COS(RADIANS(G323))*COS(RADIANS(E330))*COS(RADIANS(AO320))))</f>
        <v>0</v>
      </c>
      <c r="AP323" s="3">
        <f>IF(DEGREES(ACOS(SIN(RADIANS(G323))*SIN(RADIANS(E330))+COS(RADIANS(G323))*COS(RADIANS(E330))*COS(RADIANS(AP320))))&gt;90,0,$F$4*$F$5/E329^2*(SIN(RADIANS(G323))*SIN(RADIANS(E330))+COS(RADIANS(G323))*COS(RADIANS(E330))*COS(RADIANS(AP320))))</f>
        <v>0</v>
      </c>
      <c r="AQ323" s="3">
        <f>IF(DEGREES(ACOS(SIN(RADIANS(G323))*SIN(RADIANS(E330))+COS(RADIANS(G323))*COS(RADIANS(E330))*COS(RADIANS(AQ320))))&gt;90,0,$F$4*$F$5/E329^2*(SIN(RADIANS(G323))*SIN(RADIANS(E330))+COS(RADIANS(G323))*COS(RADIANS(E330))*COS(RADIANS(AQ320))))</f>
        <v>0</v>
      </c>
      <c r="AR323" s="3">
        <f>IF(DEGREES(ACOS(SIN(RADIANS(G323))*SIN(RADIANS(E330))+COS(RADIANS(G323))*COS(RADIANS(E330))*COS(RADIANS(AR320))))&gt;90,0,$F$4*$F$5/E329^2*(SIN(RADIANS(G323))*SIN(RADIANS(E330))+COS(RADIANS(G323))*COS(RADIANS(E330))*COS(RADIANS(AR320))))</f>
        <v>0</v>
      </c>
    </row>
    <row r="324" spans="2:44" ht="15.75" customHeight="1" x14ac:dyDescent="0.2">
      <c r="B324" s="20" t="s">
        <v>784</v>
      </c>
      <c r="E324" s="3">
        <f>IF(E323-$F$13&lt;0,E323-$F$13+360,IF(E323-$F$13&gt;360,E323-$F$13-360,E323-$F$13))</f>
        <v>210</v>
      </c>
      <c r="G324" s="3">
        <v>70</v>
      </c>
      <c r="I324" s="3">
        <f>IF(DEGREES(ACOS(SIN(RADIANS(G324))*SIN(RADIANS(E330))+COS(RADIANS(G324))*COS(RADIANS(E330))*COS(RADIANS(I320))))&gt;90,0,$F$4*$F$5/E329^2*(SIN(RADIANS(G324))*SIN(RADIANS(E330))+COS(RADIANS(G324))*COS(RADIANS(E330))*COS(RADIANS(I320))))</f>
        <v>0</v>
      </c>
      <c r="J324" s="3">
        <f>IF(DEGREES(ACOS(SIN(RADIANS(G324))*SIN(RADIANS(E330))+COS(RADIANS(G324))*COS(RADIANS(E330))*COS(RADIANS(J320))))&gt;90,0,$F$4*$F$5/E329^2*(SIN(RADIANS(G324))*SIN(RADIANS(E330))+COS(RADIANS(G324))*COS(RADIANS(E330))*COS(RADIANS(J320))))</f>
        <v>0</v>
      </c>
      <c r="K324" s="3">
        <f>IF(DEGREES(ACOS(SIN(RADIANS(G324))*SIN(RADIANS(E330))+COS(RADIANS(G324))*COS(RADIANS(E330))*COS(RADIANS(K320))))&gt;90,0,$F$4*$F$5/E329^2*(SIN(RADIANS(G324))*SIN(RADIANS(E330))+COS(RADIANS(G324))*COS(RADIANS(E330))*COS(RADIANS(K320))))</f>
        <v>0</v>
      </c>
      <c r="L324" s="3">
        <f>IF(DEGREES(ACOS(SIN(RADIANS(G324))*SIN(RADIANS(E330))+COS(RADIANS(G324))*COS(RADIANS(E330))*COS(RADIANS(L320))))&gt;90,0,$F$4*$F$5/E329^2*(SIN(RADIANS(G324))*SIN(RADIANS(E330))+COS(RADIANS(G324))*COS(RADIANS(E330))*COS(RADIANS(L320))))</f>
        <v>0</v>
      </c>
      <c r="M324" s="3">
        <f>IF(DEGREES(ACOS(SIN(RADIANS(G324))*SIN(RADIANS(E330))+COS(RADIANS(G324))*COS(RADIANS(E330))*COS(RADIANS(M320))))&gt;90,0,$F$4*$F$5/E329^2*(SIN(RADIANS(G324))*SIN(RADIANS(E330))+COS(RADIANS(G324))*COS(RADIANS(E330))*COS(RADIANS(M320))))</f>
        <v>0</v>
      </c>
      <c r="N324" s="3">
        <f>IF(DEGREES(ACOS(SIN(RADIANS(G324))*SIN(RADIANS(E330))+COS(RADIANS(G324))*COS(RADIANS(E330))*COS(RADIANS(N320))))&gt;90,0,$F$4*$F$5/E329^2*(SIN(RADIANS(G324))*SIN(RADIANS(E330))+COS(RADIANS(G324))*COS(RADIANS(E330))*COS(RADIANS(N320))))</f>
        <v>0</v>
      </c>
      <c r="O324" s="3">
        <f>IF(DEGREES(ACOS(SIN(RADIANS(G324))*SIN(RADIANS(E330))+COS(RADIANS(G324))*COS(RADIANS(E330))*COS(RADIANS(O320))))&gt;90,0,$F$4*$F$5/E329^2*(SIN(RADIANS(G324))*SIN(RADIANS(E330))+COS(RADIANS(G324))*COS(RADIANS(E330))*COS(RADIANS(O320))))</f>
        <v>0</v>
      </c>
      <c r="P324" s="3">
        <f>IF(DEGREES(ACOS(SIN(RADIANS(G324))*SIN(RADIANS(E330))+COS(RADIANS(G324))*COS(RADIANS(E330))*COS(RADIANS(P320))))&gt;90,0,$F$4*$F$5/E329^2*(SIN(RADIANS(G324))*SIN(RADIANS(E330))+COS(RADIANS(G324))*COS(RADIANS(E330))*COS(RADIANS(P320))))</f>
        <v>0</v>
      </c>
      <c r="Q324" s="3">
        <f>IF(DEGREES(ACOS(SIN(RADIANS(G324))*SIN(RADIANS(E330))+COS(RADIANS(G324))*COS(RADIANS(E330))*COS(RADIANS(Q320))))&gt;90,0,$F$4*$F$5/E329^2*(SIN(RADIANS(G324))*SIN(RADIANS(E330))+COS(RADIANS(G324))*COS(RADIANS(E330))*COS(RADIANS(Q320))))</f>
        <v>0</v>
      </c>
      <c r="R324" s="3" t="e">
        <f>IF(DEGREES(ACOS(SIN(RADIANS(G324))*SIN(RADIANS(E330))+COS(RADIANS(G324))*COS(RADIANS(E330))*COS(RADIANS(R320))))&gt;90,0,$F$4*$F$5/E329^2*(SIN(RADIANS(G324))*SIN(RADIANS(E330))+COS(RADIANS(G324))*COS(RADIANS(E330))*COS(RADIANS(R320))))</f>
        <v>#DIV/0!</v>
      </c>
      <c r="S324" s="3" t="e">
        <f>IF(DEGREES(ACOS(SIN(RADIANS(G324))*SIN(RADIANS(E330))+COS(RADIANS(G324))*COS(RADIANS(E330))*COS(RADIANS(S320))))&gt;90,0,$F$4*$F$5/E329^2*(SIN(RADIANS(G324))*SIN(RADIANS(E330))+COS(RADIANS(G324))*COS(RADIANS(E330))*COS(RADIANS(S320))))</f>
        <v>#DIV/0!</v>
      </c>
      <c r="T324" s="3" t="e">
        <f>IF(DEGREES(ACOS(SIN(RADIANS(G324))*SIN(RADIANS(E330))+COS(RADIANS(G324))*COS(RADIANS(E330))*COS(RADIANS(T320))))&gt;90,0,$F$4*$F$5/E329^2*(SIN(RADIANS(G324))*SIN(RADIANS(E330))+COS(RADIANS(G324))*COS(RADIANS(E330))*COS(RADIANS(T320))))</f>
        <v>#DIV/0!</v>
      </c>
      <c r="U324" s="3" t="e">
        <f>IF(DEGREES(ACOS(SIN(RADIANS(G324))*SIN(RADIANS(E330))+COS(RADIANS(G324))*COS(RADIANS(E330))*COS(RADIANS(U320))))&gt;90,0,$F$4*$F$5/E329^2*(SIN(RADIANS(G324))*SIN(RADIANS(E330))+COS(RADIANS(G324))*COS(RADIANS(E330))*COS(RADIANS(U320))))</f>
        <v>#DIV/0!</v>
      </c>
      <c r="V324" s="3" t="e">
        <f>IF(DEGREES(ACOS(SIN(RADIANS(G324))*SIN(RADIANS(E330))+COS(RADIANS(G324))*COS(RADIANS(E330))*COS(RADIANS(V320))))&gt;90,0,$F$4*$F$5/E329^2*(SIN(RADIANS(G324))*SIN(RADIANS(E330))+COS(RADIANS(G324))*COS(RADIANS(E330))*COS(RADIANS(V320))))</f>
        <v>#DIV/0!</v>
      </c>
      <c r="W324" s="3" t="e">
        <f>IF(DEGREES(ACOS(SIN(RADIANS(G324))*SIN(RADIANS(E330))+COS(RADIANS(G324))*COS(RADIANS(E330))*COS(RADIANS(W320))))&gt;90,0,$F$4*$F$5/E329^2*(SIN(RADIANS(G324))*SIN(RADIANS(E330))+COS(RADIANS(G324))*COS(RADIANS(E330))*COS(RADIANS(W320))))</f>
        <v>#DIV/0!</v>
      </c>
      <c r="X324" s="3" t="e">
        <f>IF(DEGREES(ACOS(SIN(RADIANS(G324))*SIN(RADIANS(E330))+COS(RADIANS(G324))*COS(RADIANS(E330))*COS(RADIANS(X320))))&gt;90,0,$F$4*$F$5/E329^2*(SIN(RADIANS(G324))*SIN(RADIANS(E330))+COS(RADIANS(G324))*COS(RADIANS(E330))*COS(RADIANS(X320))))</f>
        <v>#DIV/0!</v>
      </c>
      <c r="Y324" s="3" t="e">
        <f>IF(DEGREES(ACOS(SIN(RADIANS(G324))*SIN(RADIANS(E330))+COS(RADIANS(G324))*COS(RADIANS(E330))*COS(RADIANS(Y320))))&gt;90,0,$F$4*$F$5/E329^2*(SIN(RADIANS(G324))*SIN(RADIANS(E330))+COS(RADIANS(G324))*COS(RADIANS(E330))*COS(RADIANS(Y320))))</f>
        <v>#DIV/0!</v>
      </c>
      <c r="Z324" s="3" t="e">
        <f>IF(DEGREES(ACOS(SIN(RADIANS(G324))*SIN(RADIANS(E330))+COS(RADIANS(G324))*COS(RADIANS(E330))*COS(RADIANS(Z320))))&gt;90,0,$F$4*$F$5/E329^2*(SIN(RADIANS(G324))*SIN(RADIANS(E330))+COS(RADIANS(G324))*COS(RADIANS(E330))*COS(RADIANS(Z320))))</f>
        <v>#DIV/0!</v>
      </c>
      <c r="AA324" s="3" t="e">
        <f>IF(DEGREES(ACOS(SIN(RADIANS(G324))*SIN(RADIANS(E330))+COS(RADIANS(G324))*COS(RADIANS(E330))*COS(RADIANS(AA320))))&gt;90,0,$F$4*$F$5/E329^2*(SIN(RADIANS(G324))*SIN(RADIANS(E330))+COS(RADIANS(G324))*COS(RADIANS(E330))*COS(RADIANS(AA320))))</f>
        <v>#DIV/0!</v>
      </c>
      <c r="AB324" s="3" t="e">
        <f>IF(DEGREES(ACOS(SIN(RADIANS(G324))*SIN(RADIANS(E330))+COS(RADIANS(G324))*COS(RADIANS(E330))*COS(RADIANS(AB320))))&gt;90,0,$F$4*$F$5/E329^2*(SIN(RADIANS(G324))*SIN(RADIANS(E330))+COS(RADIANS(G324))*COS(RADIANS(E330))*COS(RADIANS(AB320))))</f>
        <v>#DIV/0!</v>
      </c>
      <c r="AC324" s="3" t="e">
        <f>IF(DEGREES(ACOS(SIN(RADIANS(G324))*SIN(RADIANS(E330))+COS(RADIANS(G324))*COS(RADIANS(E330))*COS(RADIANS(AC320))))&gt;90,0,$F$4*$F$5/E329^2*(SIN(RADIANS(G324))*SIN(RADIANS(E330))+COS(RADIANS(G324))*COS(RADIANS(E330))*COS(RADIANS(AC320))))</f>
        <v>#DIV/0!</v>
      </c>
      <c r="AD324" s="3" t="e">
        <f>IF(DEGREES(ACOS(SIN(RADIANS(G324))*SIN(RADIANS(E330))+COS(RADIANS(G324))*COS(RADIANS(E330))*COS(RADIANS(AD320))))&gt;90,0,$F$4*$F$5/E329^2*(SIN(RADIANS(G324))*SIN(RADIANS(E330))+COS(RADIANS(G324))*COS(RADIANS(E330))*COS(RADIANS(AD320))))</f>
        <v>#DIV/0!</v>
      </c>
      <c r="AE324" s="3" t="e">
        <f>IF(DEGREES(ACOS(SIN(RADIANS(G324))*SIN(RADIANS(E330))+COS(RADIANS(G324))*COS(RADIANS(E330))*COS(RADIANS(AE320))))&gt;90,0,$F$4*$F$5/E329^2*(SIN(RADIANS(G324))*SIN(RADIANS(E330))+COS(RADIANS(G324))*COS(RADIANS(E330))*COS(RADIANS(AE320))))</f>
        <v>#DIV/0!</v>
      </c>
      <c r="AF324" s="3" t="e">
        <f>IF(DEGREES(ACOS(SIN(RADIANS(G324))*SIN(RADIANS(E330))+COS(RADIANS(G324))*COS(RADIANS(E330))*COS(RADIANS(AF320))))&gt;90,0,$F$4*$F$5/E329^2*(SIN(RADIANS(G324))*SIN(RADIANS(E330))+COS(RADIANS(G324))*COS(RADIANS(E330))*COS(RADIANS(AF320))))</f>
        <v>#DIV/0!</v>
      </c>
      <c r="AG324" s="3" t="e">
        <f>IF(DEGREES(ACOS(SIN(RADIANS(G324))*SIN(RADIANS(E330))+COS(RADIANS(G324))*COS(RADIANS(E330))*COS(RADIANS(AG320))))&gt;90,0,$F$4*$F$5/E329^2*(SIN(RADIANS(G324))*SIN(RADIANS(E330))+COS(RADIANS(G324))*COS(RADIANS(E330))*COS(RADIANS(AG320))))</f>
        <v>#DIV/0!</v>
      </c>
      <c r="AH324" s="3" t="e">
        <f>IF(DEGREES(ACOS(SIN(RADIANS(G324))*SIN(RADIANS(E330))+COS(RADIANS(G324))*COS(RADIANS(E330))*COS(RADIANS(AH320))))&gt;90,0,$F$4*$F$5/E329^2*(SIN(RADIANS(G324))*SIN(RADIANS(E330))+COS(RADIANS(G324))*COS(RADIANS(E330))*COS(RADIANS(AH320))))</f>
        <v>#DIV/0!</v>
      </c>
      <c r="AI324" s="3" t="e">
        <f>IF(DEGREES(ACOS(SIN(RADIANS(G324))*SIN(RADIANS(E330))+COS(RADIANS(G324))*COS(RADIANS(E330))*COS(RADIANS(AI320))))&gt;90,0,$F$4*$F$5/E329^2*(SIN(RADIANS(G324))*SIN(RADIANS(E330))+COS(RADIANS(G324))*COS(RADIANS(E330))*COS(RADIANS(AI320))))</f>
        <v>#DIV/0!</v>
      </c>
      <c r="AJ324" s="3" t="e">
        <f>IF(DEGREES(ACOS(SIN(RADIANS(G324))*SIN(RADIANS(E330))+COS(RADIANS(G324))*COS(RADIANS(E330))*COS(RADIANS(AJ320))))&gt;90,0,$F$4*$F$5/E329^2*(SIN(RADIANS(G324))*SIN(RADIANS(E330))+COS(RADIANS(G324))*COS(RADIANS(E330))*COS(RADIANS(AJ320))))</f>
        <v>#DIV/0!</v>
      </c>
      <c r="AK324" s="3">
        <f>IF(DEGREES(ACOS(SIN(RADIANS(G324))*SIN(RADIANS(E330))+COS(RADIANS(G324))*COS(RADIANS(E330))*COS(RADIANS(AK320))))&gt;90,0,$F$4*$F$5/E329^2*(SIN(RADIANS(G324))*SIN(RADIANS(E330))+COS(RADIANS(G324))*COS(RADIANS(E330))*COS(RADIANS(AK320))))</f>
        <v>0</v>
      </c>
      <c r="AL324" s="3">
        <f>IF(DEGREES(ACOS(SIN(RADIANS(G324))*SIN(RADIANS(E330))+COS(RADIANS(G324))*COS(RADIANS(E330))*COS(RADIANS(AL320))))&gt;90,0,$F$4*$F$5/E329^2*(SIN(RADIANS(G324))*SIN(RADIANS(E330))+COS(RADIANS(G324))*COS(RADIANS(E330))*COS(RADIANS(AL320))))</f>
        <v>0</v>
      </c>
      <c r="AM324" s="3">
        <f>IF(DEGREES(ACOS(SIN(RADIANS(G324))*SIN(RADIANS(E330))+COS(RADIANS(G324))*COS(RADIANS(E330))*COS(RADIANS(AM320))))&gt;90,0,$F$4*$F$5/E329^2*(SIN(RADIANS(G324))*SIN(RADIANS(E330))+COS(RADIANS(G324))*COS(RADIANS(E330))*COS(RADIANS(AM320))))</f>
        <v>0</v>
      </c>
      <c r="AN324" s="3">
        <f>IF(DEGREES(ACOS(SIN(RADIANS(G324))*SIN(RADIANS(E330))+COS(RADIANS(G324))*COS(RADIANS(E330))*COS(RADIANS(AN320))))&gt;90,0,$F$4*$F$5/E329^2*(SIN(RADIANS(G324))*SIN(RADIANS(E330))+COS(RADIANS(G324))*COS(RADIANS(E330))*COS(RADIANS(AN320))))</f>
        <v>0</v>
      </c>
      <c r="AO324" s="3">
        <f>IF(DEGREES(ACOS(SIN(RADIANS(G324))*SIN(RADIANS(E330))+COS(RADIANS(G324))*COS(RADIANS(E330))*COS(RADIANS(AO320))))&gt;90,0,$F$4*$F$5/E329^2*(SIN(RADIANS(G324))*SIN(RADIANS(E330))+COS(RADIANS(G324))*COS(RADIANS(E330))*COS(RADIANS(AO320))))</f>
        <v>0</v>
      </c>
      <c r="AP324" s="3">
        <f>IF(DEGREES(ACOS(SIN(RADIANS(G324))*SIN(RADIANS(E330))+COS(RADIANS(G324))*COS(RADIANS(E330))*COS(RADIANS(AP320))))&gt;90,0,$F$4*$F$5/E329^2*(SIN(RADIANS(G324))*SIN(RADIANS(E330))+COS(RADIANS(G324))*COS(RADIANS(E330))*COS(RADIANS(AP320))))</f>
        <v>0</v>
      </c>
      <c r="AQ324" s="3">
        <f>IF(DEGREES(ACOS(SIN(RADIANS(G324))*SIN(RADIANS(E330))+COS(RADIANS(G324))*COS(RADIANS(E330))*COS(RADIANS(AQ320))))&gt;90,0,$F$4*$F$5/E329^2*(SIN(RADIANS(G324))*SIN(RADIANS(E330))+COS(RADIANS(G324))*COS(RADIANS(E330))*COS(RADIANS(AQ320))))</f>
        <v>0</v>
      </c>
      <c r="AR324" s="3">
        <f>IF(DEGREES(ACOS(SIN(RADIANS(G324))*SIN(RADIANS(E330))+COS(RADIANS(G324))*COS(RADIANS(E330))*COS(RADIANS(AR320))))&gt;90,0,$F$4*$F$5/E329^2*(SIN(RADIANS(G324))*SIN(RADIANS(E330))+COS(RADIANS(G324))*COS(RADIANS(E330))*COS(RADIANS(AR320))))</f>
        <v>0</v>
      </c>
    </row>
    <row r="325" spans="2:44" ht="15.75" customHeight="1" x14ac:dyDescent="0.2">
      <c r="B325" s="20" t="s">
        <v>729</v>
      </c>
      <c r="E325" s="3">
        <f>IF(E322&lt;360,E322/360,(E322-360)/360)</f>
        <v>0.33333333333333331</v>
      </c>
      <c r="G325" s="3">
        <v>60</v>
      </c>
      <c r="I325" s="3">
        <f>IF(DEGREES(ACOS(SIN(RADIANS(G325))*SIN(RADIANS(E330))+COS(RADIANS(G325))*COS(RADIANS(E330))*COS(RADIANS(I320))))&gt;90,0,$F$4*$F$5/E329^2*(SIN(RADIANS(G325))*SIN(RADIANS(E330))+COS(RADIANS(G325))*COS(RADIANS(E330))*COS(RADIANS(I320))))</f>
        <v>0</v>
      </c>
      <c r="J325" s="3">
        <f>IF(DEGREES(ACOS(SIN(RADIANS(G325))*SIN(RADIANS(E330))+COS(RADIANS(G325))*COS(RADIANS(E330))*COS(RADIANS(J320))))&gt;90,0,$F$4*$F$5/E329^2*(SIN(RADIANS(G325))*SIN(RADIANS(E330))+COS(RADIANS(G325))*COS(RADIANS(E330))*COS(RADIANS(J320))))</f>
        <v>0</v>
      </c>
      <c r="K325" s="3">
        <f>IF(DEGREES(ACOS(SIN(RADIANS(G325))*SIN(RADIANS(E330))+COS(RADIANS(G325))*COS(RADIANS(E330))*COS(RADIANS(K320))))&gt;90,0,$F$4*$F$5/E329^2*(SIN(RADIANS(G325))*SIN(RADIANS(E330))+COS(RADIANS(G325))*COS(RADIANS(E330))*COS(RADIANS(K320))))</f>
        <v>0</v>
      </c>
      <c r="L325" s="3">
        <f>IF(DEGREES(ACOS(SIN(RADIANS(G325))*SIN(RADIANS(E330))+COS(RADIANS(G325))*COS(RADIANS(E330))*COS(RADIANS(L320))))&gt;90,0,$F$4*$F$5/E329^2*(SIN(RADIANS(G325))*SIN(RADIANS(E330))+COS(RADIANS(G325))*COS(RADIANS(E330))*COS(RADIANS(L320))))</f>
        <v>0</v>
      </c>
      <c r="M325" s="3">
        <f>IF(DEGREES(ACOS(SIN(RADIANS(G325))*SIN(RADIANS(E330))+COS(RADIANS(G325))*COS(RADIANS(E330))*COS(RADIANS(M320))))&gt;90,0,$F$4*$F$5/E329^2*(SIN(RADIANS(G325))*SIN(RADIANS(E330))+COS(RADIANS(G325))*COS(RADIANS(E330))*COS(RADIANS(M320))))</f>
        <v>0</v>
      </c>
      <c r="N325" s="3">
        <f>IF(DEGREES(ACOS(SIN(RADIANS(G325))*SIN(RADIANS(E330))+COS(RADIANS(G325))*COS(RADIANS(E330))*COS(RADIANS(N320))))&gt;90,0,$F$4*$F$5/E329^2*(SIN(RADIANS(G325))*SIN(RADIANS(E330))+COS(RADIANS(G325))*COS(RADIANS(E330))*COS(RADIANS(N320))))</f>
        <v>0</v>
      </c>
      <c r="O325" s="3">
        <f>IF(DEGREES(ACOS(SIN(RADIANS(G325))*SIN(RADIANS(E330))+COS(RADIANS(G325))*COS(RADIANS(E330))*COS(RADIANS(O320))))&gt;90,0,$F$4*$F$5/E329^2*(SIN(RADIANS(G325))*SIN(RADIANS(E330))+COS(RADIANS(G325))*COS(RADIANS(E330))*COS(RADIANS(O320))))</f>
        <v>0</v>
      </c>
      <c r="P325" s="3">
        <f>IF(DEGREES(ACOS(SIN(RADIANS(G325))*SIN(RADIANS(E330))+COS(RADIANS(G325))*COS(RADIANS(E330))*COS(RADIANS(P320))))&gt;90,0,$F$4*$F$5/E329^2*(SIN(RADIANS(G325))*SIN(RADIANS(E330))+COS(RADIANS(G325))*COS(RADIANS(E330))*COS(RADIANS(P320))))</f>
        <v>0</v>
      </c>
      <c r="Q325" s="3">
        <f>IF(DEGREES(ACOS(SIN(RADIANS(G325))*SIN(RADIANS(E330))+COS(RADIANS(G325))*COS(RADIANS(E330))*COS(RADIANS(Q320))))&gt;90,0,$F$4*$F$5/E329^2*(SIN(RADIANS(G325))*SIN(RADIANS(E330))+COS(RADIANS(G325))*COS(RADIANS(E330))*COS(RADIANS(Q320))))</f>
        <v>0</v>
      </c>
      <c r="R325" s="3" t="e">
        <f>IF(DEGREES(ACOS(SIN(RADIANS(G325))*SIN(RADIANS(E330))+COS(RADIANS(G325))*COS(RADIANS(E330))*COS(RADIANS(R320))))&gt;90,0,$F$4*$F$5/E329^2*(SIN(RADIANS(G325))*SIN(RADIANS(E330))+COS(RADIANS(G325))*COS(RADIANS(E330))*COS(RADIANS(R320))))</f>
        <v>#DIV/0!</v>
      </c>
      <c r="S325" s="3" t="e">
        <f>IF(DEGREES(ACOS(SIN(RADIANS(G325))*SIN(RADIANS(E330))+COS(RADIANS(G325))*COS(RADIANS(E330))*COS(RADIANS(S320))))&gt;90,0,$F$4*$F$5/E329^2*(SIN(RADIANS(G325))*SIN(RADIANS(E330))+COS(RADIANS(G325))*COS(RADIANS(E330))*COS(RADIANS(S320))))</f>
        <v>#DIV/0!</v>
      </c>
      <c r="T325" s="3" t="e">
        <f>IF(DEGREES(ACOS(SIN(RADIANS(G325))*SIN(RADIANS(E330))+COS(RADIANS(G325))*COS(RADIANS(E330))*COS(RADIANS(T320))))&gt;90,0,$F$4*$F$5/E329^2*(SIN(RADIANS(G325))*SIN(RADIANS(E330))+COS(RADIANS(G325))*COS(RADIANS(E330))*COS(RADIANS(T320))))</f>
        <v>#DIV/0!</v>
      </c>
      <c r="U325" s="3" t="e">
        <f>IF(DEGREES(ACOS(SIN(RADIANS(G325))*SIN(RADIANS(E330))+COS(RADIANS(G325))*COS(RADIANS(E330))*COS(RADIANS(U320))))&gt;90,0,$F$4*$F$5/E329^2*(SIN(RADIANS(G325))*SIN(RADIANS(E330))+COS(RADIANS(G325))*COS(RADIANS(E330))*COS(RADIANS(U320))))</f>
        <v>#DIV/0!</v>
      </c>
      <c r="V325" s="3" t="e">
        <f>IF(DEGREES(ACOS(SIN(RADIANS(G325))*SIN(RADIANS(E330))+COS(RADIANS(G325))*COS(RADIANS(E330))*COS(RADIANS(V320))))&gt;90,0,$F$4*$F$5/E329^2*(SIN(RADIANS(G325))*SIN(RADIANS(E330))+COS(RADIANS(G325))*COS(RADIANS(E330))*COS(RADIANS(V320))))</f>
        <v>#DIV/0!</v>
      </c>
      <c r="W325" s="3" t="e">
        <f>IF(DEGREES(ACOS(SIN(RADIANS(G325))*SIN(RADIANS(E330))+COS(RADIANS(G325))*COS(RADIANS(E330))*COS(RADIANS(W320))))&gt;90,0,$F$4*$F$5/E329^2*(SIN(RADIANS(G325))*SIN(RADIANS(E330))+COS(RADIANS(G325))*COS(RADIANS(E330))*COS(RADIANS(W320))))</f>
        <v>#DIV/0!</v>
      </c>
      <c r="X325" s="3" t="e">
        <f>IF(DEGREES(ACOS(SIN(RADIANS(G325))*SIN(RADIANS(E330))+COS(RADIANS(G325))*COS(RADIANS(E330))*COS(RADIANS(X320))))&gt;90,0,$F$4*$F$5/E329^2*(SIN(RADIANS(G325))*SIN(RADIANS(E330))+COS(RADIANS(G325))*COS(RADIANS(E330))*COS(RADIANS(X320))))</f>
        <v>#DIV/0!</v>
      </c>
      <c r="Y325" s="3" t="e">
        <f>IF(DEGREES(ACOS(SIN(RADIANS(G325))*SIN(RADIANS(E330))+COS(RADIANS(G325))*COS(RADIANS(E330))*COS(RADIANS(Y320))))&gt;90,0,$F$4*$F$5/E329^2*(SIN(RADIANS(G325))*SIN(RADIANS(E330))+COS(RADIANS(G325))*COS(RADIANS(E330))*COS(RADIANS(Y320))))</f>
        <v>#DIV/0!</v>
      </c>
      <c r="Z325" s="3" t="e">
        <f>IF(DEGREES(ACOS(SIN(RADIANS(G325))*SIN(RADIANS(E330))+COS(RADIANS(G325))*COS(RADIANS(E330))*COS(RADIANS(Z320))))&gt;90,0,$F$4*$F$5/E329^2*(SIN(RADIANS(G325))*SIN(RADIANS(E330))+COS(RADIANS(G325))*COS(RADIANS(E330))*COS(RADIANS(Z320))))</f>
        <v>#DIV/0!</v>
      </c>
      <c r="AA325" s="3" t="e">
        <f>IF(DEGREES(ACOS(SIN(RADIANS(G325))*SIN(RADIANS(E330))+COS(RADIANS(G325))*COS(RADIANS(E330))*COS(RADIANS(AA320))))&gt;90,0,$F$4*$F$5/E329^2*(SIN(RADIANS(G325))*SIN(RADIANS(E330))+COS(RADIANS(G325))*COS(RADIANS(E330))*COS(RADIANS(AA320))))</f>
        <v>#DIV/0!</v>
      </c>
      <c r="AB325" s="3" t="e">
        <f>IF(DEGREES(ACOS(SIN(RADIANS(G325))*SIN(RADIANS(E330))+COS(RADIANS(G325))*COS(RADIANS(E330))*COS(RADIANS(AB320))))&gt;90,0,$F$4*$F$5/E329^2*(SIN(RADIANS(G325))*SIN(RADIANS(E330))+COS(RADIANS(G325))*COS(RADIANS(E330))*COS(RADIANS(AB320))))</f>
        <v>#DIV/0!</v>
      </c>
      <c r="AC325" s="3" t="e">
        <f>IF(DEGREES(ACOS(SIN(RADIANS(G325))*SIN(RADIANS(E330))+COS(RADIANS(G325))*COS(RADIANS(E330))*COS(RADIANS(AC320))))&gt;90,0,$F$4*$F$5/E329^2*(SIN(RADIANS(G325))*SIN(RADIANS(E330))+COS(RADIANS(G325))*COS(RADIANS(E330))*COS(RADIANS(AC320))))</f>
        <v>#DIV/0!</v>
      </c>
      <c r="AD325" s="3" t="e">
        <f>IF(DEGREES(ACOS(SIN(RADIANS(G325))*SIN(RADIANS(E330))+COS(RADIANS(G325))*COS(RADIANS(E330))*COS(RADIANS(AD320))))&gt;90,0,$F$4*$F$5/E329^2*(SIN(RADIANS(G325))*SIN(RADIANS(E330))+COS(RADIANS(G325))*COS(RADIANS(E330))*COS(RADIANS(AD320))))</f>
        <v>#DIV/0!</v>
      </c>
      <c r="AE325" s="3" t="e">
        <f>IF(DEGREES(ACOS(SIN(RADIANS(G325))*SIN(RADIANS(E330))+COS(RADIANS(G325))*COS(RADIANS(E330))*COS(RADIANS(AE320))))&gt;90,0,$F$4*$F$5/E329^2*(SIN(RADIANS(G325))*SIN(RADIANS(E330))+COS(RADIANS(G325))*COS(RADIANS(E330))*COS(RADIANS(AE320))))</f>
        <v>#DIV/0!</v>
      </c>
      <c r="AF325" s="3" t="e">
        <f>IF(DEGREES(ACOS(SIN(RADIANS(G325))*SIN(RADIANS(E330))+COS(RADIANS(G325))*COS(RADIANS(E330))*COS(RADIANS(AF320))))&gt;90,0,$F$4*$F$5/E329^2*(SIN(RADIANS(G325))*SIN(RADIANS(E330))+COS(RADIANS(G325))*COS(RADIANS(E330))*COS(RADIANS(AF320))))</f>
        <v>#DIV/0!</v>
      </c>
      <c r="AG325" s="3" t="e">
        <f>IF(DEGREES(ACOS(SIN(RADIANS(G325))*SIN(RADIANS(E330))+COS(RADIANS(G325))*COS(RADIANS(E330))*COS(RADIANS(AG320))))&gt;90,0,$F$4*$F$5/E329^2*(SIN(RADIANS(G325))*SIN(RADIANS(E330))+COS(RADIANS(G325))*COS(RADIANS(E330))*COS(RADIANS(AG320))))</f>
        <v>#DIV/0!</v>
      </c>
      <c r="AH325" s="3" t="e">
        <f>IF(DEGREES(ACOS(SIN(RADIANS(G325))*SIN(RADIANS(E330))+COS(RADIANS(G325))*COS(RADIANS(E330))*COS(RADIANS(AH320))))&gt;90,0,$F$4*$F$5/E329^2*(SIN(RADIANS(G325))*SIN(RADIANS(E330))+COS(RADIANS(G325))*COS(RADIANS(E330))*COS(RADIANS(AH320))))</f>
        <v>#DIV/0!</v>
      </c>
      <c r="AI325" s="3" t="e">
        <f>IF(DEGREES(ACOS(SIN(RADIANS(G325))*SIN(RADIANS(E330))+COS(RADIANS(G325))*COS(RADIANS(E330))*COS(RADIANS(AI320))))&gt;90,0,$F$4*$F$5/E329^2*(SIN(RADIANS(G325))*SIN(RADIANS(E330))+COS(RADIANS(G325))*COS(RADIANS(E330))*COS(RADIANS(AI320))))</f>
        <v>#DIV/0!</v>
      </c>
      <c r="AJ325" s="3" t="e">
        <f>IF(DEGREES(ACOS(SIN(RADIANS(G325))*SIN(RADIANS(E330))+COS(RADIANS(G325))*COS(RADIANS(E330))*COS(RADIANS(AJ320))))&gt;90,0,$F$4*$F$5/E329^2*(SIN(RADIANS(G325))*SIN(RADIANS(E330))+COS(RADIANS(G325))*COS(RADIANS(E330))*COS(RADIANS(AJ320))))</f>
        <v>#DIV/0!</v>
      </c>
      <c r="AK325" s="3">
        <f>IF(DEGREES(ACOS(SIN(RADIANS(G325))*SIN(RADIANS(E330))+COS(RADIANS(G325))*COS(RADIANS(E330))*COS(RADIANS(AK320))))&gt;90,0,$F$4*$F$5/E329^2*(SIN(RADIANS(G325))*SIN(RADIANS(E330))+COS(RADIANS(G325))*COS(RADIANS(E330))*COS(RADIANS(AK320))))</f>
        <v>0</v>
      </c>
      <c r="AL325" s="3">
        <f>IF(DEGREES(ACOS(SIN(RADIANS(G325))*SIN(RADIANS(E330))+COS(RADIANS(G325))*COS(RADIANS(E330))*COS(RADIANS(AL320))))&gt;90,0,$F$4*$F$5/E329^2*(SIN(RADIANS(G325))*SIN(RADIANS(E330))+COS(RADIANS(G325))*COS(RADIANS(E330))*COS(RADIANS(AL320))))</f>
        <v>0</v>
      </c>
      <c r="AM325" s="3">
        <f>IF(DEGREES(ACOS(SIN(RADIANS(G325))*SIN(RADIANS(E330))+COS(RADIANS(G325))*COS(RADIANS(E330))*COS(RADIANS(AM320))))&gt;90,0,$F$4*$F$5/E329^2*(SIN(RADIANS(G325))*SIN(RADIANS(E330))+COS(RADIANS(G325))*COS(RADIANS(E330))*COS(RADIANS(AM320))))</f>
        <v>0</v>
      </c>
      <c r="AN325" s="3">
        <f>IF(DEGREES(ACOS(SIN(RADIANS(G325))*SIN(RADIANS(E330))+COS(RADIANS(G325))*COS(RADIANS(E330))*COS(RADIANS(AN320))))&gt;90,0,$F$4*$F$5/E329^2*(SIN(RADIANS(G325))*SIN(RADIANS(E330))+COS(RADIANS(G325))*COS(RADIANS(E330))*COS(RADIANS(AN320))))</f>
        <v>0</v>
      </c>
      <c r="AO325" s="3">
        <f>IF(DEGREES(ACOS(SIN(RADIANS(G325))*SIN(RADIANS(E330))+COS(RADIANS(G325))*COS(RADIANS(E330))*COS(RADIANS(AO320))))&gt;90,0,$F$4*$F$5/E329^2*(SIN(RADIANS(G325))*SIN(RADIANS(E330))+COS(RADIANS(G325))*COS(RADIANS(E330))*COS(RADIANS(AO320))))</f>
        <v>0</v>
      </c>
      <c r="AP325" s="3">
        <f>IF(DEGREES(ACOS(SIN(RADIANS(G325))*SIN(RADIANS(E330))+COS(RADIANS(G325))*COS(RADIANS(E330))*COS(RADIANS(AP320))))&gt;90,0,$F$4*$F$5/E329^2*(SIN(RADIANS(G325))*SIN(RADIANS(E330))+COS(RADIANS(G325))*COS(RADIANS(E330))*COS(RADIANS(AP320))))</f>
        <v>0</v>
      </c>
      <c r="AQ325" s="3">
        <f>IF(DEGREES(ACOS(SIN(RADIANS(G325))*SIN(RADIANS(E330))+COS(RADIANS(G325))*COS(RADIANS(E330))*COS(RADIANS(AQ320))))&gt;90,0,$F$4*$F$5/E329^2*(SIN(RADIANS(G325))*SIN(RADIANS(E330))+COS(RADIANS(G325))*COS(RADIANS(E330))*COS(RADIANS(AQ320))))</f>
        <v>0</v>
      </c>
      <c r="AR325" s="3">
        <f>IF(DEGREES(ACOS(SIN(RADIANS(G325))*SIN(RADIANS(E330))+COS(RADIANS(G325))*COS(RADIANS(E330))*COS(RADIANS(AR320))))&gt;90,0,$F$4*$F$5/E329^2*(SIN(RADIANS(G325))*SIN(RADIANS(E330))+COS(RADIANS(G325))*COS(RADIANS(E330))*COS(RADIANS(AR320))))</f>
        <v>0</v>
      </c>
    </row>
    <row r="326" spans="2:44" ht="15.75" customHeight="1" x14ac:dyDescent="0.2">
      <c r="B326" s="20" t="s">
        <v>785</v>
      </c>
      <c r="E326" s="3">
        <f>E325*$F$11</f>
        <v>0</v>
      </c>
      <c r="G326" s="3">
        <v>50</v>
      </c>
      <c r="I326" s="3">
        <f>IF(DEGREES(ACOS(SIN(RADIANS(G326))*SIN(RADIANS(E330))+COS(RADIANS(G326))*COS(RADIANS(E330))*COS(RADIANS(I320))))&gt;90,0,$F$4*$F$5/E329^2*(SIN(RADIANS(G326))*SIN(RADIANS(E330))+COS(RADIANS(G326))*COS(RADIANS(E330))*COS(RADIANS(I320))))</f>
        <v>0</v>
      </c>
      <c r="J326" s="3">
        <f>IF(DEGREES(ACOS(SIN(RADIANS(G326))*SIN(RADIANS(E330))+COS(RADIANS(G326))*COS(RADIANS(E330))*COS(RADIANS(J320))))&gt;90,0,$F$4*$F$5/E329^2*(SIN(RADIANS(G326))*SIN(RADIANS(E330))+COS(RADIANS(G326))*COS(RADIANS(E330))*COS(RADIANS(J320))))</f>
        <v>0</v>
      </c>
      <c r="K326" s="3">
        <f>IF(DEGREES(ACOS(SIN(RADIANS(G326))*SIN(RADIANS(E330))+COS(RADIANS(G326))*COS(RADIANS(E330))*COS(RADIANS(K320))))&gt;90,0,$F$4*$F$5/E329^2*(SIN(RADIANS(G326))*SIN(RADIANS(E330))+COS(RADIANS(G326))*COS(RADIANS(E330))*COS(RADIANS(K320))))</f>
        <v>0</v>
      </c>
      <c r="L326" s="3">
        <f>IF(DEGREES(ACOS(SIN(RADIANS(G326))*SIN(RADIANS(E330))+COS(RADIANS(G326))*COS(RADIANS(E330))*COS(RADIANS(L320))))&gt;90,0,$F$4*$F$5/E329^2*(SIN(RADIANS(G326))*SIN(RADIANS(E330))+COS(RADIANS(G326))*COS(RADIANS(E330))*COS(RADIANS(L320))))</f>
        <v>0</v>
      </c>
      <c r="M326" s="3">
        <f>IF(DEGREES(ACOS(SIN(RADIANS(G326))*SIN(RADIANS(E330))+COS(RADIANS(G326))*COS(RADIANS(E330))*COS(RADIANS(M320))))&gt;90,0,$F$4*$F$5/E329^2*(SIN(RADIANS(G326))*SIN(RADIANS(E330))+COS(RADIANS(G326))*COS(RADIANS(E330))*COS(RADIANS(M320))))</f>
        <v>0</v>
      </c>
      <c r="N326" s="3">
        <f>IF(DEGREES(ACOS(SIN(RADIANS(G326))*SIN(RADIANS(E330))+COS(RADIANS(G326))*COS(RADIANS(E330))*COS(RADIANS(N320))))&gt;90,0,$F$4*$F$5/E329^2*(SIN(RADIANS(G326))*SIN(RADIANS(E330))+COS(RADIANS(G326))*COS(RADIANS(E330))*COS(RADIANS(N320))))</f>
        <v>0</v>
      </c>
      <c r="O326" s="3">
        <f>IF(DEGREES(ACOS(SIN(RADIANS(G326))*SIN(RADIANS(E330))+COS(RADIANS(G326))*COS(RADIANS(E330))*COS(RADIANS(O320))))&gt;90,0,$F$4*$F$5/E329^2*(SIN(RADIANS(G326))*SIN(RADIANS(E330))+COS(RADIANS(G326))*COS(RADIANS(E330))*COS(RADIANS(O320))))</f>
        <v>0</v>
      </c>
      <c r="P326" s="3">
        <f>IF(DEGREES(ACOS(SIN(RADIANS(G326))*SIN(RADIANS(E330))+COS(RADIANS(G326))*COS(RADIANS(E330))*COS(RADIANS(P320))))&gt;90,0,$F$4*$F$5/E329^2*(SIN(RADIANS(G326))*SIN(RADIANS(E330))+COS(RADIANS(G326))*COS(RADIANS(E330))*COS(RADIANS(P320))))</f>
        <v>0</v>
      </c>
      <c r="Q326" s="3">
        <f>IF(DEGREES(ACOS(SIN(RADIANS(G326))*SIN(RADIANS(E330))+COS(RADIANS(G326))*COS(RADIANS(E330))*COS(RADIANS(Q320))))&gt;90,0,$F$4*$F$5/E329^2*(SIN(RADIANS(G326))*SIN(RADIANS(E330))+COS(RADIANS(G326))*COS(RADIANS(E330))*COS(RADIANS(Q320))))</f>
        <v>0</v>
      </c>
      <c r="R326" s="3" t="e">
        <f>IF(DEGREES(ACOS(SIN(RADIANS(G326))*SIN(RADIANS(E330))+COS(RADIANS(G326))*COS(RADIANS(E330))*COS(RADIANS(R320))))&gt;90,0,$F$4*$F$5/E329^2*(SIN(RADIANS(G326))*SIN(RADIANS(E330))+COS(RADIANS(G326))*COS(RADIANS(E330))*COS(RADIANS(R320))))</f>
        <v>#DIV/0!</v>
      </c>
      <c r="S326" s="3" t="e">
        <f>IF(DEGREES(ACOS(SIN(RADIANS(G326))*SIN(RADIANS(E330))+COS(RADIANS(G326))*COS(RADIANS(E330))*COS(RADIANS(S320))))&gt;90,0,$F$4*$F$5/E329^2*(SIN(RADIANS(G326))*SIN(RADIANS(E330))+COS(RADIANS(G326))*COS(RADIANS(E330))*COS(RADIANS(S320))))</f>
        <v>#DIV/0!</v>
      </c>
      <c r="T326" s="3" t="e">
        <f>IF(DEGREES(ACOS(SIN(RADIANS(G326))*SIN(RADIANS(E330))+COS(RADIANS(G326))*COS(RADIANS(E330))*COS(RADIANS(T320))))&gt;90,0,$F$4*$F$5/E329^2*(SIN(RADIANS(G326))*SIN(RADIANS(E330))+COS(RADIANS(G326))*COS(RADIANS(E330))*COS(RADIANS(T320))))</f>
        <v>#DIV/0!</v>
      </c>
      <c r="U326" s="3" t="e">
        <f>IF(DEGREES(ACOS(SIN(RADIANS(G326))*SIN(RADIANS(E330))+COS(RADIANS(G326))*COS(RADIANS(E330))*COS(RADIANS(U320))))&gt;90,0,$F$4*$F$5/E329^2*(SIN(RADIANS(G326))*SIN(RADIANS(E330))+COS(RADIANS(G326))*COS(RADIANS(E330))*COS(RADIANS(U320))))</f>
        <v>#DIV/0!</v>
      </c>
      <c r="V326" s="3" t="e">
        <f>IF(DEGREES(ACOS(SIN(RADIANS(G326))*SIN(RADIANS(E330))+COS(RADIANS(G326))*COS(RADIANS(E330))*COS(RADIANS(V320))))&gt;90,0,$F$4*$F$5/E329^2*(SIN(RADIANS(G326))*SIN(RADIANS(E330))+COS(RADIANS(G326))*COS(RADIANS(E330))*COS(RADIANS(V320))))</f>
        <v>#DIV/0!</v>
      </c>
      <c r="W326" s="3" t="e">
        <f>IF(DEGREES(ACOS(SIN(RADIANS(G326))*SIN(RADIANS(E330))+COS(RADIANS(G326))*COS(RADIANS(E330))*COS(RADIANS(W320))))&gt;90,0,$F$4*$F$5/E329^2*(SIN(RADIANS(G326))*SIN(RADIANS(E330))+COS(RADIANS(G326))*COS(RADIANS(E330))*COS(RADIANS(W320))))</f>
        <v>#DIV/0!</v>
      </c>
      <c r="X326" s="3" t="e">
        <f>IF(DEGREES(ACOS(SIN(RADIANS(G326))*SIN(RADIANS(E330))+COS(RADIANS(G326))*COS(RADIANS(E330))*COS(RADIANS(X320))))&gt;90,0,$F$4*$F$5/E329^2*(SIN(RADIANS(G326))*SIN(RADIANS(E330))+COS(RADIANS(G326))*COS(RADIANS(E330))*COS(RADIANS(X320))))</f>
        <v>#DIV/0!</v>
      </c>
      <c r="Y326" s="3" t="e">
        <f>IF(DEGREES(ACOS(SIN(RADIANS(G326))*SIN(RADIANS(E330))+COS(RADIANS(G326))*COS(RADIANS(E330))*COS(RADIANS(Y320))))&gt;90,0,$F$4*$F$5/E329^2*(SIN(RADIANS(G326))*SIN(RADIANS(E330))+COS(RADIANS(G326))*COS(RADIANS(E330))*COS(RADIANS(Y320))))</f>
        <v>#DIV/0!</v>
      </c>
      <c r="Z326" s="3" t="e">
        <f>IF(DEGREES(ACOS(SIN(RADIANS(G326))*SIN(RADIANS(E330))+COS(RADIANS(G326))*COS(RADIANS(E330))*COS(RADIANS(Z320))))&gt;90,0,$F$4*$F$5/E329^2*(SIN(RADIANS(G326))*SIN(RADIANS(E330))+COS(RADIANS(G326))*COS(RADIANS(E330))*COS(RADIANS(Z320))))</f>
        <v>#DIV/0!</v>
      </c>
      <c r="AA326" s="3" t="e">
        <f>IF(DEGREES(ACOS(SIN(RADIANS(G326))*SIN(RADIANS(E330))+COS(RADIANS(G326))*COS(RADIANS(E330))*COS(RADIANS(AA320))))&gt;90,0,$F$4*$F$5/E329^2*(SIN(RADIANS(G326))*SIN(RADIANS(E330))+COS(RADIANS(G326))*COS(RADIANS(E330))*COS(RADIANS(AA320))))</f>
        <v>#DIV/0!</v>
      </c>
      <c r="AB326" s="3" t="e">
        <f>IF(DEGREES(ACOS(SIN(RADIANS(G326))*SIN(RADIANS(E330))+COS(RADIANS(G326))*COS(RADIANS(E330))*COS(RADIANS(AB320))))&gt;90,0,$F$4*$F$5/E329^2*(SIN(RADIANS(G326))*SIN(RADIANS(E330))+COS(RADIANS(G326))*COS(RADIANS(E330))*COS(RADIANS(AB320))))</f>
        <v>#DIV/0!</v>
      </c>
      <c r="AC326" s="3" t="e">
        <f>IF(DEGREES(ACOS(SIN(RADIANS(G326))*SIN(RADIANS(E330))+COS(RADIANS(G326))*COS(RADIANS(E330))*COS(RADIANS(AC320))))&gt;90,0,$F$4*$F$5/E329^2*(SIN(RADIANS(G326))*SIN(RADIANS(E330))+COS(RADIANS(G326))*COS(RADIANS(E330))*COS(RADIANS(AC320))))</f>
        <v>#DIV/0!</v>
      </c>
      <c r="AD326" s="3" t="e">
        <f>IF(DEGREES(ACOS(SIN(RADIANS(G326))*SIN(RADIANS(E330))+COS(RADIANS(G326))*COS(RADIANS(E330))*COS(RADIANS(AD320))))&gt;90,0,$F$4*$F$5/E329^2*(SIN(RADIANS(G326))*SIN(RADIANS(E330))+COS(RADIANS(G326))*COS(RADIANS(E330))*COS(RADIANS(AD320))))</f>
        <v>#DIV/0!</v>
      </c>
      <c r="AE326" s="3" t="e">
        <f>IF(DEGREES(ACOS(SIN(RADIANS(G326))*SIN(RADIANS(E330))+COS(RADIANS(G326))*COS(RADIANS(E330))*COS(RADIANS(AE320))))&gt;90,0,$F$4*$F$5/E329^2*(SIN(RADIANS(G326))*SIN(RADIANS(E330))+COS(RADIANS(G326))*COS(RADIANS(E330))*COS(RADIANS(AE320))))</f>
        <v>#DIV/0!</v>
      </c>
      <c r="AF326" s="3" t="e">
        <f>IF(DEGREES(ACOS(SIN(RADIANS(G326))*SIN(RADIANS(E330))+COS(RADIANS(G326))*COS(RADIANS(E330))*COS(RADIANS(AF320))))&gt;90,0,$F$4*$F$5/E329^2*(SIN(RADIANS(G326))*SIN(RADIANS(E330))+COS(RADIANS(G326))*COS(RADIANS(E330))*COS(RADIANS(AF320))))</f>
        <v>#DIV/0!</v>
      </c>
      <c r="AG326" s="3" t="e">
        <f>IF(DEGREES(ACOS(SIN(RADIANS(G326))*SIN(RADIANS(E330))+COS(RADIANS(G326))*COS(RADIANS(E330))*COS(RADIANS(AG320))))&gt;90,0,$F$4*$F$5/E329^2*(SIN(RADIANS(G326))*SIN(RADIANS(E330))+COS(RADIANS(G326))*COS(RADIANS(E330))*COS(RADIANS(AG320))))</f>
        <v>#DIV/0!</v>
      </c>
      <c r="AH326" s="3" t="e">
        <f>IF(DEGREES(ACOS(SIN(RADIANS(G326))*SIN(RADIANS(E330))+COS(RADIANS(G326))*COS(RADIANS(E330))*COS(RADIANS(AH320))))&gt;90,0,$F$4*$F$5/E329^2*(SIN(RADIANS(G326))*SIN(RADIANS(E330))+COS(RADIANS(G326))*COS(RADIANS(E330))*COS(RADIANS(AH320))))</f>
        <v>#DIV/0!</v>
      </c>
      <c r="AI326" s="3" t="e">
        <f>IF(DEGREES(ACOS(SIN(RADIANS(G326))*SIN(RADIANS(E330))+COS(RADIANS(G326))*COS(RADIANS(E330))*COS(RADIANS(AI320))))&gt;90,0,$F$4*$F$5/E329^2*(SIN(RADIANS(G326))*SIN(RADIANS(E330))+COS(RADIANS(G326))*COS(RADIANS(E330))*COS(RADIANS(AI320))))</f>
        <v>#DIV/0!</v>
      </c>
      <c r="AJ326" s="3" t="e">
        <f>IF(DEGREES(ACOS(SIN(RADIANS(G326))*SIN(RADIANS(E330))+COS(RADIANS(G326))*COS(RADIANS(E330))*COS(RADIANS(AJ320))))&gt;90,0,$F$4*$F$5/E329^2*(SIN(RADIANS(G326))*SIN(RADIANS(E330))+COS(RADIANS(G326))*COS(RADIANS(E330))*COS(RADIANS(AJ320))))</f>
        <v>#DIV/0!</v>
      </c>
      <c r="AK326" s="3">
        <f>IF(DEGREES(ACOS(SIN(RADIANS(G326))*SIN(RADIANS(E330))+COS(RADIANS(G326))*COS(RADIANS(E330))*COS(RADIANS(AK320))))&gt;90,0,$F$4*$F$5/E329^2*(SIN(RADIANS(G326))*SIN(RADIANS(E330))+COS(RADIANS(G326))*COS(RADIANS(E330))*COS(RADIANS(AK320))))</f>
        <v>0</v>
      </c>
      <c r="AL326" s="3">
        <f>IF(DEGREES(ACOS(SIN(RADIANS(G326))*SIN(RADIANS(E330))+COS(RADIANS(G326))*COS(RADIANS(E330))*COS(RADIANS(AL320))))&gt;90,0,$F$4*$F$5/E329^2*(SIN(RADIANS(G326))*SIN(RADIANS(E330))+COS(RADIANS(G326))*COS(RADIANS(E330))*COS(RADIANS(AL320))))</f>
        <v>0</v>
      </c>
      <c r="AM326" s="3">
        <f>IF(DEGREES(ACOS(SIN(RADIANS(G326))*SIN(RADIANS(E330))+COS(RADIANS(G326))*COS(RADIANS(E330))*COS(RADIANS(AM320))))&gt;90,0,$F$4*$F$5/E329^2*(SIN(RADIANS(G326))*SIN(RADIANS(E330))+COS(RADIANS(G326))*COS(RADIANS(E330))*COS(RADIANS(AM320))))</f>
        <v>0</v>
      </c>
      <c r="AN326" s="3">
        <f>IF(DEGREES(ACOS(SIN(RADIANS(G326))*SIN(RADIANS(E330))+COS(RADIANS(G326))*COS(RADIANS(E330))*COS(RADIANS(AN320))))&gt;90,0,$F$4*$F$5/E329^2*(SIN(RADIANS(G326))*SIN(RADIANS(E330))+COS(RADIANS(G326))*COS(RADIANS(E330))*COS(RADIANS(AN320))))</f>
        <v>0</v>
      </c>
      <c r="AO326" s="3">
        <f>IF(DEGREES(ACOS(SIN(RADIANS(G326))*SIN(RADIANS(E330))+COS(RADIANS(G326))*COS(RADIANS(E330))*COS(RADIANS(AO320))))&gt;90,0,$F$4*$F$5/E329^2*(SIN(RADIANS(G326))*SIN(RADIANS(E330))+COS(RADIANS(G326))*COS(RADIANS(E330))*COS(RADIANS(AO320))))</f>
        <v>0</v>
      </c>
      <c r="AP326" s="3">
        <f>IF(DEGREES(ACOS(SIN(RADIANS(G326))*SIN(RADIANS(E330))+COS(RADIANS(G326))*COS(RADIANS(E330))*COS(RADIANS(AP320))))&gt;90,0,$F$4*$F$5/E329^2*(SIN(RADIANS(G326))*SIN(RADIANS(E330))+COS(RADIANS(G326))*COS(RADIANS(E330))*COS(RADIANS(AP320))))</f>
        <v>0</v>
      </c>
      <c r="AQ326" s="3">
        <f>IF(DEGREES(ACOS(SIN(RADIANS(G326))*SIN(RADIANS(E330))+COS(RADIANS(G326))*COS(RADIANS(E330))*COS(RADIANS(AQ320))))&gt;90,0,$F$4*$F$5/E329^2*(SIN(RADIANS(G326))*SIN(RADIANS(E330))+COS(RADIANS(G326))*COS(RADIANS(E330))*COS(RADIANS(AQ320))))</f>
        <v>0</v>
      </c>
      <c r="AR326" s="3">
        <f>IF(DEGREES(ACOS(SIN(RADIANS(G326))*SIN(RADIANS(E330))+COS(RADIANS(G326))*COS(RADIANS(E330))*COS(RADIANS(AR320))))&gt;90,0,$F$4*$F$5/E329^2*(SIN(RADIANS(G326))*SIN(RADIANS(E330))+COS(RADIANS(G326))*COS(RADIANS(E330))*COS(RADIANS(AR320))))</f>
        <v>0</v>
      </c>
    </row>
    <row r="327" spans="2:44" ht="15.75" customHeight="1" x14ac:dyDescent="0.2">
      <c r="B327" s="20" t="s">
        <v>786</v>
      </c>
      <c r="E327" s="3" t="str">
        <f>IF($F$10=0,"N/A",$F$10*(E322/360)-ROUNDDOWN($F$10*(E322/360),0))</f>
        <v>N/A</v>
      </c>
      <c r="G327" s="3">
        <v>40</v>
      </c>
      <c r="I327" s="3">
        <f>IF(DEGREES(ACOS(SIN(RADIANS(G327))*SIN(RADIANS(E330))+COS(RADIANS(G327))*COS(RADIANS(E330))*COS(RADIANS(I320))))&gt;90,0,$F$4*$F$5/E329^2*(SIN(RADIANS(G327))*SIN(RADIANS(E330))+COS(RADIANS(G327))*COS(RADIANS(E330))*COS(RADIANS(I320))))</f>
        <v>0</v>
      </c>
      <c r="J327" s="3">
        <f>IF(DEGREES(ACOS(SIN(RADIANS(G327))*SIN(RADIANS(E330))+COS(RADIANS(G327))*COS(RADIANS(E330))*COS(RADIANS(J320))))&gt;90,0,$F$4*$F$5/E329^2*(SIN(RADIANS(G327))*SIN(RADIANS(E330))+COS(RADIANS(G327))*COS(RADIANS(E330))*COS(RADIANS(J320))))</f>
        <v>0</v>
      </c>
      <c r="K327" s="3">
        <f>IF(DEGREES(ACOS(SIN(RADIANS(G327))*SIN(RADIANS(E330))+COS(RADIANS(G327))*COS(RADIANS(E330))*COS(RADIANS(K320))))&gt;90,0,$F$4*$F$5/E329^2*(SIN(RADIANS(G327))*SIN(RADIANS(E330))+COS(RADIANS(G327))*COS(RADIANS(E330))*COS(RADIANS(K320))))</f>
        <v>0</v>
      </c>
      <c r="L327" s="3">
        <f>IF(DEGREES(ACOS(SIN(RADIANS(G327))*SIN(RADIANS(E330))+COS(RADIANS(G327))*COS(RADIANS(E330))*COS(RADIANS(L320))))&gt;90,0,$F$4*$F$5/E329^2*(SIN(RADIANS(G327))*SIN(RADIANS(E330))+COS(RADIANS(G327))*COS(RADIANS(E330))*COS(RADIANS(L320))))</f>
        <v>0</v>
      </c>
      <c r="M327" s="3">
        <f>IF(DEGREES(ACOS(SIN(RADIANS(G327))*SIN(RADIANS(E330))+COS(RADIANS(G327))*COS(RADIANS(E330))*COS(RADIANS(M320))))&gt;90,0,$F$4*$F$5/E329^2*(SIN(RADIANS(G327))*SIN(RADIANS(E330))+COS(RADIANS(G327))*COS(RADIANS(E330))*COS(RADIANS(M320))))</f>
        <v>0</v>
      </c>
      <c r="N327" s="3">
        <f>IF(DEGREES(ACOS(SIN(RADIANS(G327))*SIN(RADIANS(E330))+COS(RADIANS(G327))*COS(RADIANS(E330))*COS(RADIANS(N320))))&gt;90,0,$F$4*$F$5/E329^2*(SIN(RADIANS(G327))*SIN(RADIANS(E330))+COS(RADIANS(G327))*COS(RADIANS(E330))*COS(RADIANS(N320))))</f>
        <v>0</v>
      </c>
      <c r="O327" s="3">
        <f>IF(DEGREES(ACOS(SIN(RADIANS(G327))*SIN(RADIANS(E330))+COS(RADIANS(G327))*COS(RADIANS(E330))*COS(RADIANS(O320))))&gt;90,0,$F$4*$F$5/E329^2*(SIN(RADIANS(G327))*SIN(RADIANS(E330))+COS(RADIANS(G327))*COS(RADIANS(E330))*COS(RADIANS(O320))))</f>
        <v>0</v>
      </c>
      <c r="P327" s="3">
        <f>IF(DEGREES(ACOS(SIN(RADIANS(G327))*SIN(RADIANS(E330))+COS(RADIANS(G327))*COS(RADIANS(E330))*COS(RADIANS(P320))))&gt;90,0,$F$4*$F$5/E329^2*(SIN(RADIANS(G327))*SIN(RADIANS(E330))+COS(RADIANS(G327))*COS(RADIANS(E330))*COS(RADIANS(P320))))</f>
        <v>0</v>
      </c>
      <c r="Q327" s="3">
        <f>IF(DEGREES(ACOS(SIN(RADIANS(G327))*SIN(RADIANS(E330))+COS(RADIANS(G327))*COS(RADIANS(E330))*COS(RADIANS(Q320))))&gt;90,0,$F$4*$F$5/E329^2*(SIN(RADIANS(G327))*SIN(RADIANS(E330))+COS(RADIANS(G327))*COS(RADIANS(E330))*COS(RADIANS(Q320))))</f>
        <v>0</v>
      </c>
      <c r="R327" s="3" t="e">
        <f>IF(DEGREES(ACOS(SIN(RADIANS(G327))*SIN(RADIANS(E330))+COS(RADIANS(G327))*COS(RADIANS(E330))*COS(RADIANS(R320))))&gt;90,0,$F$4*$F$5/E329^2*(SIN(RADIANS(G327))*SIN(RADIANS(E330))+COS(RADIANS(G327))*COS(RADIANS(E330))*COS(RADIANS(R320))))</f>
        <v>#DIV/0!</v>
      </c>
      <c r="S327" s="3" t="e">
        <f>IF(DEGREES(ACOS(SIN(RADIANS(G327))*SIN(RADIANS(E330))+COS(RADIANS(G327))*COS(RADIANS(E330))*COS(RADIANS(S320))))&gt;90,0,$F$4*$F$5/E329^2*(SIN(RADIANS(G327))*SIN(RADIANS(E330))+COS(RADIANS(G327))*COS(RADIANS(E330))*COS(RADIANS(S320))))</f>
        <v>#DIV/0!</v>
      </c>
      <c r="T327" s="3" t="e">
        <f>IF(DEGREES(ACOS(SIN(RADIANS(G327))*SIN(RADIANS(E330))+COS(RADIANS(G327))*COS(RADIANS(E330))*COS(RADIANS(T320))))&gt;90,0,$F$4*$F$5/E329^2*(SIN(RADIANS(G327))*SIN(RADIANS(E330))+COS(RADIANS(G327))*COS(RADIANS(E330))*COS(RADIANS(T320))))</f>
        <v>#DIV/0!</v>
      </c>
      <c r="U327" s="3" t="e">
        <f>IF(DEGREES(ACOS(SIN(RADIANS(G327))*SIN(RADIANS(E330))+COS(RADIANS(G327))*COS(RADIANS(E330))*COS(RADIANS(U320))))&gt;90,0,$F$4*$F$5/E329^2*(SIN(RADIANS(G327))*SIN(RADIANS(E330))+COS(RADIANS(G327))*COS(RADIANS(E330))*COS(RADIANS(U320))))</f>
        <v>#DIV/0!</v>
      </c>
      <c r="V327" s="3" t="e">
        <f>IF(DEGREES(ACOS(SIN(RADIANS(G327))*SIN(RADIANS(E330))+COS(RADIANS(G327))*COS(RADIANS(E330))*COS(RADIANS(V320))))&gt;90,0,$F$4*$F$5/E329^2*(SIN(RADIANS(G327))*SIN(RADIANS(E330))+COS(RADIANS(G327))*COS(RADIANS(E330))*COS(RADIANS(V320))))</f>
        <v>#DIV/0!</v>
      </c>
      <c r="W327" s="3" t="e">
        <f>IF(DEGREES(ACOS(SIN(RADIANS(G327))*SIN(RADIANS(E330))+COS(RADIANS(G327))*COS(RADIANS(E330))*COS(RADIANS(W320))))&gt;90,0,$F$4*$F$5/E329^2*(SIN(RADIANS(G327))*SIN(RADIANS(E330))+COS(RADIANS(G327))*COS(RADIANS(E330))*COS(RADIANS(W320))))</f>
        <v>#DIV/0!</v>
      </c>
      <c r="X327" s="3" t="e">
        <f>IF(DEGREES(ACOS(SIN(RADIANS(G327))*SIN(RADIANS(E330))+COS(RADIANS(G327))*COS(RADIANS(E330))*COS(RADIANS(X320))))&gt;90,0,$F$4*$F$5/E329^2*(SIN(RADIANS(G327))*SIN(RADIANS(E330))+COS(RADIANS(G327))*COS(RADIANS(E330))*COS(RADIANS(X320))))</f>
        <v>#DIV/0!</v>
      </c>
      <c r="Y327" s="3" t="e">
        <f>IF(DEGREES(ACOS(SIN(RADIANS(G327))*SIN(RADIANS(E330))+COS(RADIANS(G327))*COS(RADIANS(E330))*COS(RADIANS(Y320))))&gt;90,0,$F$4*$F$5/E329^2*(SIN(RADIANS(G327))*SIN(RADIANS(E330))+COS(RADIANS(G327))*COS(RADIANS(E330))*COS(RADIANS(Y320))))</f>
        <v>#DIV/0!</v>
      </c>
      <c r="Z327" s="3" t="e">
        <f>IF(DEGREES(ACOS(SIN(RADIANS(G327))*SIN(RADIANS(E330))+COS(RADIANS(G327))*COS(RADIANS(E330))*COS(RADIANS(Z320))))&gt;90,0,$F$4*$F$5/E329^2*(SIN(RADIANS(G327))*SIN(RADIANS(E330))+COS(RADIANS(G327))*COS(RADIANS(E330))*COS(RADIANS(Z320))))</f>
        <v>#DIV/0!</v>
      </c>
      <c r="AA327" s="3" t="e">
        <f>IF(DEGREES(ACOS(SIN(RADIANS(G327))*SIN(RADIANS(E330))+COS(RADIANS(G327))*COS(RADIANS(E330))*COS(RADIANS(AA320))))&gt;90,0,$F$4*$F$5/E329^2*(SIN(RADIANS(G327))*SIN(RADIANS(E330))+COS(RADIANS(G327))*COS(RADIANS(E330))*COS(RADIANS(AA320))))</f>
        <v>#DIV/0!</v>
      </c>
      <c r="AB327" s="3" t="e">
        <f>IF(DEGREES(ACOS(SIN(RADIANS(G327))*SIN(RADIANS(E330))+COS(RADIANS(G327))*COS(RADIANS(E330))*COS(RADIANS(AB320))))&gt;90,0,$F$4*$F$5/E329^2*(SIN(RADIANS(G327))*SIN(RADIANS(E330))+COS(RADIANS(G327))*COS(RADIANS(E330))*COS(RADIANS(AB320))))</f>
        <v>#DIV/0!</v>
      </c>
      <c r="AC327" s="3" t="e">
        <f>IF(DEGREES(ACOS(SIN(RADIANS(G327))*SIN(RADIANS(E330))+COS(RADIANS(G327))*COS(RADIANS(E330))*COS(RADIANS(AC320))))&gt;90,0,$F$4*$F$5/E329^2*(SIN(RADIANS(G327))*SIN(RADIANS(E330))+COS(RADIANS(G327))*COS(RADIANS(E330))*COS(RADIANS(AC320))))</f>
        <v>#DIV/0!</v>
      </c>
      <c r="AD327" s="3" t="e">
        <f>IF(DEGREES(ACOS(SIN(RADIANS(G327))*SIN(RADIANS(E330))+COS(RADIANS(G327))*COS(RADIANS(E330))*COS(RADIANS(AD320))))&gt;90,0,$F$4*$F$5/E329^2*(SIN(RADIANS(G327))*SIN(RADIANS(E330))+COS(RADIANS(G327))*COS(RADIANS(E330))*COS(RADIANS(AD320))))</f>
        <v>#DIV/0!</v>
      </c>
      <c r="AE327" s="3" t="e">
        <f>IF(DEGREES(ACOS(SIN(RADIANS(G327))*SIN(RADIANS(E330))+COS(RADIANS(G327))*COS(RADIANS(E330))*COS(RADIANS(AE320))))&gt;90,0,$F$4*$F$5/E329^2*(SIN(RADIANS(G327))*SIN(RADIANS(E330))+COS(RADIANS(G327))*COS(RADIANS(E330))*COS(RADIANS(AE320))))</f>
        <v>#DIV/0!</v>
      </c>
      <c r="AF327" s="3" t="e">
        <f>IF(DEGREES(ACOS(SIN(RADIANS(G327))*SIN(RADIANS(E330))+COS(RADIANS(G327))*COS(RADIANS(E330))*COS(RADIANS(AF320))))&gt;90,0,$F$4*$F$5/E329^2*(SIN(RADIANS(G327))*SIN(RADIANS(E330))+COS(RADIANS(G327))*COS(RADIANS(E330))*COS(RADIANS(AF320))))</f>
        <v>#DIV/0!</v>
      </c>
      <c r="AG327" s="3" t="e">
        <f>IF(DEGREES(ACOS(SIN(RADIANS(G327))*SIN(RADIANS(E330))+COS(RADIANS(G327))*COS(RADIANS(E330))*COS(RADIANS(AG320))))&gt;90,0,$F$4*$F$5/E329^2*(SIN(RADIANS(G327))*SIN(RADIANS(E330))+COS(RADIANS(G327))*COS(RADIANS(E330))*COS(RADIANS(AG320))))</f>
        <v>#DIV/0!</v>
      </c>
      <c r="AH327" s="3" t="e">
        <f>IF(DEGREES(ACOS(SIN(RADIANS(G327))*SIN(RADIANS(E330))+COS(RADIANS(G327))*COS(RADIANS(E330))*COS(RADIANS(AH320))))&gt;90,0,$F$4*$F$5/E329^2*(SIN(RADIANS(G327))*SIN(RADIANS(E330))+COS(RADIANS(G327))*COS(RADIANS(E330))*COS(RADIANS(AH320))))</f>
        <v>#DIV/0!</v>
      </c>
      <c r="AI327" s="3" t="e">
        <f>IF(DEGREES(ACOS(SIN(RADIANS(G327))*SIN(RADIANS(E330))+COS(RADIANS(G327))*COS(RADIANS(E330))*COS(RADIANS(AI320))))&gt;90,0,$F$4*$F$5/E329^2*(SIN(RADIANS(G327))*SIN(RADIANS(E330))+COS(RADIANS(G327))*COS(RADIANS(E330))*COS(RADIANS(AI320))))</f>
        <v>#DIV/0!</v>
      </c>
      <c r="AJ327" s="3" t="e">
        <f>IF(DEGREES(ACOS(SIN(RADIANS(G327))*SIN(RADIANS(E330))+COS(RADIANS(G327))*COS(RADIANS(E330))*COS(RADIANS(AJ320))))&gt;90,0,$F$4*$F$5/E329^2*(SIN(RADIANS(G327))*SIN(RADIANS(E330))+COS(RADIANS(G327))*COS(RADIANS(E330))*COS(RADIANS(AJ320))))</f>
        <v>#DIV/0!</v>
      </c>
      <c r="AK327" s="3">
        <f>IF(DEGREES(ACOS(SIN(RADIANS(G327))*SIN(RADIANS(E330))+COS(RADIANS(G327))*COS(RADIANS(E330))*COS(RADIANS(AK320))))&gt;90,0,$F$4*$F$5/E329^2*(SIN(RADIANS(G327))*SIN(RADIANS(E330))+COS(RADIANS(G327))*COS(RADIANS(E330))*COS(RADIANS(AK320))))</f>
        <v>0</v>
      </c>
      <c r="AL327" s="3">
        <f>IF(DEGREES(ACOS(SIN(RADIANS(G327))*SIN(RADIANS(E330))+COS(RADIANS(G327))*COS(RADIANS(E330))*COS(RADIANS(AL320))))&gt;90,0,$F$4*$F$5/E329^2*(SIN(RADIANS(G327))*SIN(RADIANS(E330))+COS(RADIANS(G327))*COS(RADIANS(E330))*COS(RADIANS(AL320))))</f>
        <v>0</v>
      </c>
      <c r="AM327" s="3">
        <f>IF(DEGREES(ACOS(SIN(RADIANS(G327))*SIN(RADIANS(E330))+COS(RADIANS(G327))*COS(RADIANS(E330))*COS(RADIANS(AM320))))&gt;90,0,$F$4*$F$5/E329^2*(SIN(RADIANS(G327))*SIN(RADIANS(E330))+COS(RADIANS(G327))*COS(RADIANS(E330))*COS(RADIANS(AM320))))</f>
        <v>0</v>
      </c>
      <c r="AN327" s="3">
        <f>IF(DEGREES(ACOS(SIN(RADIANS(G327))*SIN(RADIANS(E330))+COS(RADIANS(G327))*COS(RADIANS(E330))*COS(RADIANS(AN320))))&gt;90,0,$F$4*$F$5/E329^2*(SIN(RADIANS(G327))*SIN(RADIANS(E330))+COS(RADIANS(G327))*COS(RADIANS(E330))*COS(RADIANS(AN320))))</f>
        <v>0</v>
      </c>
      <c r="AO327" s="3">
        <f>IF(DEGREES(ACOS(SIN(RADIANS(G327))*SIN(RADIANS(E330))+COS(RADIANS(G327))*COS(RADIANS(E330))*COS(RADIANS(AO320))))&gt;90,0,$F$4*$F$5/E329^2*(SIN(RADIANS(G327))*SIN(RADIANS(E330))+COS(RADIANS(G327))*COS(RADIANS(E330))*COS(RADIANS(AO320))))</f>
        <v>0</v>
      </c>
      <c r="AP327" s="3">
        <f>IF(DEGREES(ACOS(SIN(RADIANS(G327))*SIN(RADIANS(E330))+COS(RADIANS(G327))*COS(RADIANS(E330))*COS(RADIANS(AP320))))&gt;90,0,$F$4*$F$5/E329^2*(SIN(RADIANS(G327))*SIN(RADIANS(E330))+COS(RADIANS(G327))*COS(RADIANS(E330))*COS(RADIANS(AP320))))</f>
        <v>0</v>
      </c>
      <c r="AQ327" s="3">
        <f>IF(DEGREES(ACOS(SIN(RADIANS(G327))*SIN(RADIANS(E330))+COS(RADIANS(G327))*COS(RADIANS(E330))*COS(RADIANS(AQ320))))&gt;90,0,$F$4*$F$5/E329^2*(SIN(RADIANS(G327))*SIN(RADIANS(E330))+COS(RADIANS(G327))*COS(RADIANS(E330))*COS(RADIANS(AQ320))))</f>
        <v>0</v>
      </c>
      <c r="AR327" s="3">
        <f>IF(DEGREES(ACOS(SIN(RADIANS(G327))*SIN(RADIANS(E330))+COS(RADIANS(G327))*COS(RADIANS(E330))*COS(RADIANS(AR320))))&gt;90,0,$F$4*$F$5/E329^2*(SIN(RADIANS(G327))*SIN(RADIANS(E330))+COS(RADIANS(G327))*COS(RADIANS(E330))*COS(RADIANS(AR320))))</f>
        <v>0</v>
      </c>
    </row>
    <row r="328" spans="2:44" ht="15.75" customHeight="1" x14ac:dyDescent="0.2">
      <c r="B328" s="20" t="s">
        <v>787</v>
      </c>
      <c r="E328" s="3" t="str">
        <f>IF($F$10=0,"N/A",E327*$F$11/$F$10)</f>
        <v>N/A</v>
      </c>
      <c r="G328" s="3">
        <v>30</v>
      </c>
      <c r="I328" s="3">
        <f>IF(DEGREES(ACOS(SIN(RADIANS(G328))*SIN(RADIANS(E330))+COS(RADIANS(G328))*COS(RADIANS(E330))*COS(RADIANS(I320))))&gt;90,0,$F$4*$F$5/E329^2*(SIN(RADIANS(G328))*SIN(RADIANS(E330))+COS(RADIANS(G328))*COS(RADIANS(E330))*COS(RADIANS(I320))))</f>
        <v>0</v>
      </c>
      <c r="J328" s="3">
        <f>IF(DEGREES(ACOS(SIN(RADIANS(G328))*SIN(RADIANS(E330))+COS(RADIANS(G328))*COS(RADIANS(E330))*COS(RADIANS(J320))))&gt;90,0,$F$4*$F$5/E329^2*(SIN(RADIANS(G328))*SIN(RADIANS(E330))+COS(RADIANS(G328))*COS(RADIANS(E330))*COS(RADIANS(J320))))</f>
        <v>0</v>
      </c>
      <c r="K328" s="3">
        <f>IF(DEGREES(ACOS(SIN(RADIANS(G328))*SIN(RADIANS(E330))+COS(RADIANS(G328))*COS(RADIANS(E330))*COS(RADIANS(K320))))&gt;90,0,$F$4*$F$5/E329^2*(SIN(RADIANS(G328))*SIN(RADIANS(E330))+COS(RADIANS(G328))*COS(RADIANS(E330))*COS(RADIANS(K320))))</f>
        <v>0</v>
      </c>
      <c r="L328" s="3">
        <f>IF(DEGREES(ACOS(SIN(RADIANS(G328))*SIN(RADIANS(E330))+COS(RADIANS(G328))*COS(RADIANS(E330))*COS(RADIANS(L320))))&gt;90,0,$F$4*$F$5/E329^2*(SIN(RADIANS(G328))*SIN(RADIANS(E330))+COS(RADIANS(G328))*COS(RADIANS(E330))*COS(RADIANS(L320))))</f>
        <v>0</v>
      </c>
      <c r="M328" s="3">
        <f>IF(DEGREES(ACOS(SIN(RADIANS(G328))*SIN(RADIANS(E330))+COS(RADIANS(G328))*COS(RADIANS(E330))*COS(RADIANS(M320))))&gt;90,0,$F$4*$F$5/E329^2*(SIN(RADIANS(G328))*SIN(RADIANS(E330))+COS(RADIANS(G328))*COS(RADIANS(E330))*COS(RADIANS(M320))))</f>
        <v>0</v>
      </c>
      <c r="N328" s="3">
        <f>IF(DEGREES(ACOS(SIN(RADIANS(G328))*SIN(RADIANS(E330))+COS(RADIANS(G328))*COS(RADIANS(E330))*COS(RADIANS(N320))))&gt;90,0,$F$4*$F$5/E329^2*(SIN(RADIANS(G328))*SIN(RADIANS(E330))+COS(RADIANS(G328))*COS(RADIANS(E330))*COS(RADIANS(N320))))</f>
        <v>0</v>
      </c>
      <c r="O328" s="3">
        <f>IF(DEGREES(ACOS(SIN(RADIANS(G328))*SIN(RADIANS(E330))+COS(RADIANS(G328))*COS(RADIANS(E330))*COS(RADIANS(O320))))&gt;90,0,$F$4*$F$5/E329^2*(SIN(RADIANS(G328))*SIN(RADIANS(E330))+COS(RADIANS(G328))*COS(RADIANS(E330))*COS(RADIANS(O320))))</f>
        <v>0</v>
      </c>
      <c r="P328" s="3">
        <f>IF(DEGREES(ACOS(SIN(RADIANS(G328))*SIN(RADIANS(E330))+COS(RADIANS(G328))*COS(RADIANS(E330))*COS(RADIANS(P320))))&gt;90,0,$F$4*$F$5/E329^2*(SIN(RADIANS(G328))*SIN(RADIANS(E330))+COS(RADIANS(G328))*COS(RADIANS(E330))*COS(RADIANS(P320))))</f>
        <v>0</v>
      </c>
      <c r="Q328" s="3">
        <f>IF(DEGREES(ACOS(SIN(RADIANS(G328))*SIN(RADIANS(E330))+COS(RADIANS(G328))*COS(RADIANS(E330))*COS(RADIANS(Q320))))&gt;90,0,$F$4*$F$5/E329^2*(SIN(RADIANS(G328))*SIN(RADIANS(E330))+COS(RADIANS(G328))*COS(RADIANS(E330))*COS(RADIANS(Q320))))</f>
        <v>0</v>
      </c>
      <c r="R328" s="3" t="e">
        <f>IF(DEGREES(ACOS(SIN(RADIANS(G328))*SIN(RADIANS(E330))+COS(RADIANS(G328))*COS(RADIANS(E330))*COS(RADIANS(R320))))&gt;90,0,$F$4*$F$5/E329^2*(SIN(RADIANS(G328))*SIN(RADIANS(E330))+COS(RADIANS(G328))*COS(RADIANS(E330))*COS(RADIANS(R320))))</f>
        <v>#DIV/0!</v>
      </c>
      <c r="S328" s="3" t="e">
        <f>IF(DEGREES(ACOS(SIN(RADIANS(G328))*SIN(RADIANS(E330))+COS(RADIANS(G328))*COS(RADIANS(E330))*COS(RADIANS(S320))))&gt;90,0,$F$4*$F$5/E329^2*(SIN(RADIANS(G328))*SIN(RADIANS(E330))+COS(RADIANS(G328))*COS(RADIANS(E330))*COS(RADIANS(S320))))</f>
        <v>#DIV/0!</v>
      </c>
      <c r="T328" s="3" t="e">
        <f>IF(DEGREES(ACOS(SIN(RADIANS(G328))*SIN(RADIANS(E330))+COS(RADIANS(G328))*COS(RADIANS(E330))*COS(RADIANS(T320))))&gt;90,0,$F$4*$F$5/E329^2*(SIN(RADIANS(G328))*SIN(RADIANS(E330))+COS(RADIANS(G328))*COS(RADIANS(E330))*COS(RADIANS(T320))))</f>
        <v>#DIV/0!</v>
      </c>
      <c r="U328" s="3" t="e">
        <f>IF(DEGREES(ACOS(SIN(RADIANS(G328))*SIN(RADIANS(E330))+COS(RADIANS(G328))*COS(RADIANS(E330))*COS(RADIANS(U320))))&gt;90,0,$F$4*$F$5/E329^2*(SIN(RADIANS(G328))*SIN(RADIANS(E330))+COS(RADIANS(G328))*COS(RADIANS(E330))*COS(RADIANS(U320))))</f>
        <v>#DIV/0!</v>
      </c>
      <c r="V328" s="3" t="e">
        <f>IF(DEGREES(ACOS(SIN(RADIANS(G328))*SIN(RADIANS(E330))+COS(RADIANS(G328))*COS(RADIANS(E330))*COS(RADIANS(V320))))&gt;90,0,$F$4*$F$5/E329^2*(SIN(RADIANS(G328))*SIN(RADIANS(E330))+COS(RADIANS(G328))*COS(RADIANS(E330))*COS(RADIANS(V320))))</f>
        <v>#DIV/0!</v>
      </c>
      <c r="W328" s="3" t="e">
        <f>IF(DEGREES(ACOS(SIN(RADIANS(G328))*SIN(RADIANS(E330))+COS(RADIANS(G328))*COS(RADIANS(E330))*COS(RADIANS(W320))))&gt;90,0,$F$4*$F$5/E329^2*(SIN(RADIANS(G328))*SIN(RADIANS(E330))+COS(RADIANS(G328))*COS(RADIANS(E330))*COS(RADIANS(W320))))</f>
        <v>#DIV/0!</v>
      </c>
      <c r="X328" s="3" t="e">
        <f>IF(DEGREES(ACOS(SIN(RADIANS(G328))*SIN(RADIANS(E330))+COS(RADIANS(G328))*COS(RADIANS(E330))*COS(RADIANS(X320))))&gt;90,0,$F$4*$F$5/E329^2*(SIN(RADIANS(G328))*SIN(RADIANS(E330))+COS(RADIANS(G328))*COS(RADIANS(E330))*COS(RADIANS(X320))))</f>
        <v>#DIV/0!</v>
      </c>
      <c r="Y328" s="3" t="e">
        <f>IF(DEGREES(ACOS(SIN(RADIANS(G328))*SIN(RADIANS(E330))+COS(RADIANS(G328))*COS(RADIANS(E330))*COS(RADIANS(Y320))))&gt;90,0,$F$4*$F$5/E329^2*(SIN(RADIANS(G328))*SIN(RADIANS(E330))+COS(RADIANS(G328))*COS(RADIANS(E330))*COS(RADIANS(Y320))))</f>
        <v>#DIV/0!</v>
      </c>
      <c r="Z328" s="3" t="e">
        <f>IF(DEGREES(ACOS(SIN(RADIANS(G328))*SIN(RADIANS(E330))+COS(RADIANS(G328))*COS(RADIANS(E330))*COS(RADIANS(Z320))))&gt;90,0,$F$4*$F$5/E329^2*(SIN(RADIANS(G328))*SIN(RADIANS(E330))+COS(RADIANS(G328))*COS(RADIANS(E330))*COS(RADIANS(Z320))))</f>
        <v>#DIV/0!</v>
      </c>
      <c r="AA328" s="3" t="e">
        <f>IF(DEGREES(ACOS(SIN(RADIANS(G328))*SIN(RADIANS(E330))+COS(RADIANS(G328))*COS(RADIANS(E330))*COS(RADIANS(AA320))))&gt;90,0,$F$4*$F$5/E329^2*(SIN(RADIANS(G328))*SIN(RADIANS(E330))+COS(RADIANS(G328))*COS(RADIANS(E330))*COS(RADIANS(AA320))))</f>
        <v>#DIV/0!</v>
      </c>
      <c r="AB328" s="3" t="e">
        <f>IF(DEGREES(ACOS(SIN(RADIANS(G328))*SIN(RADIANS(E330))+COS(RADIANS(G328))*COS(RADIANS(E330))*COS(RADIANS(AB320))))&gt;90,0,$F$4*$F$5/E329^2*(SIN(RADIANS(G328))*SIN(RADIANS(E330))+COS(RADIANS(G328))*COS(RADIANS(E330))*COS(RADIANS(AB320))))</f>
        <v>#DIV/0!</v>
      </c>
      <c r="AC328" s="3" t="e">
        <f>IF(DEGREES(ACOS(SIN(RADIANS(G328))*SIN(RADIANS(E330))+COS(RADIANS(G328))*COS(RADIANS(E330))*COS(RADIANS(AC320))))&gt;90,0,$F$4*$F$5/E329^2*(SIN(RADIANS(G328))*SIN(RADIANS(E330))+COS(RADIANS(G328))*COS(RADIANS(E330))*COS(RADIANS(AC320))))</f>
        <v>#DIV/0!</v>
      </c>
      <c r="AD328" s="3" t="e">
        <f>IF(DEGREES(ACOS(SIN(RADIANS(G328))*SIN(RADIANS(E330))+COS(RADIANS(G328))*COS(RADIANS(E330))*COS(RADIANS(AD320))))&gt;90,0,$F$4*$F$5/E329^2*(SIN(RADIANS(G328))*SIN(RADIANS(E330))+COS(RADIANS(G328))*COS(RADIANS(E330))*COS(RADIANS(AD320))))</f>
        <v>#DIV/0!</v>
      </c>
      <c r="AE328" s="3" t="e">
        <f>IF(DEGREES(ACOS(SIN(RADIANS(G328))*SIN(RADIANS(E330))+COS(RADIANS(G328))*COS(RADIANS(E330))*COS(RADIANS(AE320))))&gt;90,0,$F$4*$F$5/E329^2*(SIN(RADIANS(G328))*SIN(RADIANS(E330))+COS(RADIANS(G328))*COS(RADIANS(E330))*COS(RADIANS(AE320))))</f>
        <v>#DIV/0!</v>
      </c>
      <c r="AF328" s="3" t="e">
        <f>IF(DEGREES(ACOS(SIN(RADIANS(G328))*SIN(RADIANS(E330))+COS(RADIANS(G328))*COS(RADIANS(E330))*COS(RADIANS(AF320))))&gt;90,0,$F$4*$F$5/E329^2*(SIN(RADIANS(G328))*SIN(RADIANS(E330))+COS(RADIANS(G328))*COS(RADIANS(E330))*COS(RADIANS(AF320))))</f>
        <v>#DIV/0!</v>
      </c>
      <c r="AG328" s="3" t="e">
        <f>IF(DEGREES(ACOS(SIN(RADIANS(G328))*SIN(RADIANS(E330))+COS(RADIANS(G328))*COS(RADIANS(E330))*COS(RADIANS(AG320))))&gt;90,0,$F$4*$F$5/E329^2*(SIN(RADIANS(G328))*SIN(RADIANS(E330))+COS(RADIANS(G328))*COS(RADIANS(E330))*COS(RADIANS(AG320))))</f>
        <v>#DIV/0!</v>
      </c>
      <c r="AH328" s="3" t="e">
        <f>IF(DEGREES(ACOS(SIN(RADIANS(G328))*SIN(RADIANS(E330))+COS(RADIANS(G328))*COS(RADIANS(E330))*COS(RADIANS(AH320))))&gt;90,0,$F$4*$F$5/E329^2*(SIN(RADIANS(G328))*SIN(RADIANS(E330))+COS(RADIANS(G328))*COS(RADIANS(E330))*COS(RADIANS(AH320))))</f>
        <v>#DIV/0!</v>
      </c>
      <c r="AI328" s="3" t="e">
        <f>IF(DEGREES(ACOS(SIN(RADIANS(G328))*SIN(RADIANS(E330))+COS(RADIANS(G328))*COS(RADIANS(E330))*COS(RADIANS(AI320))))&gt;90,0,$F$4*$F$5/E329^2*(SIN(RADIANS(G328))*SIN(RADIANS(E330))+COS(RADIANS(G328))*COS(RADIANS(E330))*COS(RADIANS(AI320))))</f>
        <v>#DIV/0!</v>
      </c>
      <c r="AJ328" s="3" t="e">
        <f>IF(DEGREES(ACOS(SIN(RADIANS(G328))*SIN(RADIANS(E330))+COS(RADIANS(G328))*COS(RADIANS(E330))*COS(RADIANS(AJ320))))&gt;90,0,$F$4*$F$5/E329^2*(SIN(RADIANS(G328))*SIN(RADIANS(E330))+COS(RADIANS(G328))*COS(RADIANS(E330))*COS(RADIANS(AJ320))))</f>
        <v>#DIV/0!</v>
      </c>
      <c r="AK328" s="3">
        <f>IF(DEGREES(ACOS(SIN(RADIANS(G328))*SIN(RADIANS(E330))+COS(RADIANS(G328))*COS(RADIANS(E330))*COS(RADIANS(AK320))))&gt;90,0,$F$4*$F$5/E329^2*(SIN(RADIANS(G328))*SIN(RADIANS(E330))+COS(RADIANS(G328))*COS(RADIANS(E330))*COS(RADIANS(AK320))))</f>
        <v>0</v>
      </c>
      <c r="AL328" s="3">
        <f>IF(DEGREES(ACOS(SIN(RADIANS(G328))*SIN(RADIANS(E330))+COS(RADIANS(G328))*COS(RADIANS(E330))*COS(RADIANS(AL320))))&gt;90,0,$F$4*$F$5/E329^2*(SIN(RADIANS(G328))*SIN(RADIANS(E330))+COS(RADIANS(G328))*COS(RADIANS(E330))*COS(RADIANS(AL320))))</f>
        <v>0</v>
      </c>
      <c r="AM328" s="3">
        <f>IF(DEGREES(ACOS(SIN(RADIANS(G328))*SIN(RADIANS(E330))+COS(RADIANS(G328))*COS(RADIANS(E330))*COS(RADIANS(AM320))))&gt;90,0,$F$4*$F$5/E329^2*(SIN(RADIANS(G328))*SIN(RADIANS(E330))+COS(RADIANS(G328))*COS(RADIANS(E330))*COS(RADIANS(AM320))))</f>
        <v>0</v>
      </c>
      <c r="AN328" s="3">
        <f>IF(DEGREES(ACOS(SIN(RADIANS(G328))*SIN(RADIANS(E330))+COS(RADIANS(G328))*COS(RADIANS(E330))*COS(RADIANS(AN320))))&gt;90,0,$F$4*$F$5/E329^2*(SIN(RADIANS(G328))*SIN(RADIANS(E330))+COS(RADIANS(G328))*COS(RADIANS(E330))*COS(RADIANS(AN320))))</f>
        <v>0</v>
      </c>
      <c r="AO328" s="3">
        <f>IF(DEGREES(ACOS(SIN(RADIANS(G328))*SIN(RADIANS(E330))+COS(RADIANS(G328))*COS(RADIANS(E330))*COS(RADIANS(AO320))))&gt;90,0,$F$4*$F$5/E329^2*(SIN(RADIANS(G328))*SIN(RADIANS(E330))+COS(RADIANS(G328))*COS(RADIANS(E330))*COS(RADIANS(AO320))))</f>
        <v>0</v>
      </c>
      <c r="AP328" s="3">
        <f>IF(DEGREES(ACOS(SIN(RADIANS(G328))*SIN(RADIANS(E330))+COS(RADIANS(G328))*COS(RADIANS(E330))*COS(RADIANS(AP320))))&gt;90,0,$F$4*$F$5/E329^2*(SIN(RADIANS(G328))*SIN(RADIANS(E330))+COS(RADIANS(G328))*COS(RADIANS(E330))*COS(RADIANS(AP320))))</f>
        <v>0</v>
      </c>
      <c r="AQ328" s="3">
        <f>IF(DEGREES(ACOS(SIN(RADIANS(G328))*SIN(RADIANS(E330))+COS(RADIANS(G328))*COS(RADIANS(E330))*COS(RADIANS(AQ320))))&gt;90,0,$F$4*$F$5/E329^2*(SIN(RADIANS(G328))*SIN(RADIANS(E330))+COS(RADIANS(G328))*COS(RADIANS(E330))*COS(RADIANS(AQ320))))</f>
        <v>0</v>
      </c>
      <c r="AR328" s="3">
        <f>IF(DEGREES(ACOS(SIN(RADIANS(G328))*SIN(RADIANS(E330))+COS(RADIANS(G328))*COS(RADIANS(E330))*COS(RADIANS(AR320))))&gt;90,0,$F$4*$F$5/E329^2*(SIN(RADIANS(G328))*SIN(RADIANS(E330))+COS(RADIANS(G328))*COS(RADIANS(E330))*COS(RADIANS(AR320))))</f>
        <v>0</v>
      </c>
    </row>
    <row r="329" spans="2:44" ht="15.75" customHeight="1" x14ac:dyDescent="0.2">
      <c r="B329" s="20" t="s">
        <v>788</v>
      </c>
      <c r="E329" s="3">
        <f>$F$6*(1-$F$7^2)/(1+$F$7*COS(RADIANS(E323)))</f>
        <v>0</v>
      </c>
      <c r="G329" s="3">
        <v>20</v>
      </c>
      <c r="I329" s="3">
        <f>IF(DEGREES(ACOS(SIN(RADIANS(G329))*SIN(RADIANS(E330))+COS(RADIANS(G329))*COS(RADIANS(E330))*COS(RADIANS(I320))))&gt;90,0,$F$4*$F$5/E329^2*(SIN(RADIANS(G329))*SIN(RADIANS(E330))+COS(RADIANS(G329))*COS(RADIANS(E330))*COS(RADIANS(I320))))</f>
        <v>0</v>
      </c>
      <c r="J329" s="3">
        <f>IF(DEGREES(ACOS(SIN(RADIANS(G329))*SIN(RADIANS(E330))+COS(RADIANS(G329))*COS(RADIANS(E330))*COS(RADIANS(J320))))&gt;90,0,$F$4*$F$5/E329^2*(SIN(RADIANS(G329))*SIN(RADIANS(E330))+COS(RADIANS(G329))*COS(RADIANS(E330))*COS(RADIANS(J320))))</f>
        <v>0</v>
      </c>
      <c r="K329" s="3">
        <f>IF(DEGREES(ACOS(SIN(RADIANS(G329))*SIN(RADIANS(E330))+COS(RADIANS(G329))*COS(RADIANS(E330))*COS(RADIANS(K320))))&gt;90,0,$F$4*$F$5/E329^2*(SIN(RADIANS(G329))*SIN(RADIANS(E330))+COS(RADIANS(G329))*COS(RADIANS(E330))*COS(RADIANS(K320))))</f>
        <v>0</v>
      </c>
      <c r="L329" s="3">
        <f>IF(DEGREES(ACOS(SIN(RADIANS(G329))*SIN(RADIANS(E330))+COS(RADIANS(G329))*COS(RADIANS(E330))*COS(RADIANS(L320))))&gt;90,0,$F$4*$F$5/E329^2*(SIN(RADIANS(G329))*SIN(RADIANS(E330))+COS(RADIANS(G329))*COS(RADIANS(E330))*COS(RADIANS(L320))))</f>
        <v>0</v>
      </c>
      <c r="M329" s="3">
        <f>IF(DEGREES(ACOS(SIN(RADIANS(G329))*SIN(RADIANS(E330))+COS(RADIANS(G329))*COS(RADIANS(E330))*COS(RADIANS(M320))))&gt;90,0,$F$4*$F$5/E329^2*(SIN(RADIANS(G329))*SIN(RADIANS(E330))+COS(RADIANS(G329))*COS(RADIANS(E330))*COS(RADIANS(M320))))</f>
        <v>0</v>
      </c>
      <c r="N329" s="3">
        <f>IF(DEGREES(ACOS(SIN(RADIANS(G329))*SIN(RADIANS(E330))+COS(RADIANS(G329))*COS(RADIANS(E330))*COS(RADIANS(N320))))&gt;90,0,$F$4*$F$5/E329^2*(SIN(RADIANS(G329))*SIN(RADIANS(E330))+COS(RADIANS(G329))*COS(RADIANS(E330))*COS(RADIANS(N320))))</f>
        <v>0</v>
      </c>
      <c r="O329" s="3">
        <f>IF(DEGREES(ACOS(SIN(RADIANS(G329))*SIN(RADIANS(E330))+COS(RADIANS(G329))*COS(RADIANS(E330))*COS(RADIANS(O320))))&gt;90,0,$F$4*$F$5/E329^2*(SIN(RADIANS(G329))*SIN(RADIANS(E330))+COS(RADIANS(G329))*COS(RADIANS(E330))*COS(RADIANS(O320))))</f>
        <v>0</v>
      </c>
      <c r="P329" s="3">
        <f>IF(DEGREES(ACOS(SIN(RADIANS(G329))*SIN(RADIANS(E330))+COS(RADIANS(G329))*COS(RADIANS(E330))*COS(RADIANS(P320))))&gt;90,0,$F$4*$F$5/E329^2*(SIN(RADIANS(G329))*SIN(RADIANS(E330))+COS(RADIANS(G329))*COS(RADIANS(E330))*COS(RADIANS(P320))))</f>
        <v>0</v>
      </c>
      <c r="Q329" s="3">
        <f>IF(DEGREES(ACOS(SIN(RADIANS(G329))*SIN(RADIANS(E330))+COS(RADIANS(G329))*COS(RADIANS(E330))*COS(RADIANS(Q320))))&gt;90,0,$F$4*$F$5/E329^2*(SIN(RADIANS(G329))*SIN(RADIANS(E330))+COS(RADIANS(G329))*COS(RADIANS(E330))*COS(RADIANS(Q320))))</f>
        <v>0</v>
      </c>
      <c r="R329" s="3" t="e">
        <f>IF(DEGREES(ACOS(SIN(RADIANS(G329))*SIN(RADIANS(E330))+COS(RADIANS(G329))*COS(RADIANS(E330))*COS(RADIANS(R320))))&gt;90,0,$F$4*$F$5/E329^2*(SIN(RADIANS(G329))*SIN(RADIANS(E330))+COS(RADIANS(G329))*COS(RADIANS(E330))*COS(RADIANS(R320))))</f>
        <v>#DIV/0!</v>
      </c>
      <c r="S329" s="3" t="e">
        <f>IF(DEGREES(ACOS(SIN(RADIANS(G329))*SIN(RADIANS(E330))+COS(RADIANS(G329))*COS(RADIANS(E330))*COS(RADIANS(S320))))&gt;90,0,$F$4*$F$5/E329^2*(SIN(RADIANS(G329))*SIN(RADIANS(E330))+COS(RADIANS(G329))*COS(RADIANS(E330))*COS(RADIANS(S320))))</f>
        <v>#DIV/0!</v>
      </c>
      <c r="T329" s="3" t="e">
        <f>IF(DEGREES(ACOS(SIN(RADIANS(G329))*SIN(RADIANS(E330))+COS(RADIANS(G329))*COS(RADIANS(E330))*COS(RADIANS(T320))))&gt;90,0,$F$4*$F$5/E329^2*(SIN(RADIANS(G329))*SIN(RADIANS(E330))+COS(RADIANS(G329))*COS(RADIANS(E330))*COS(RADIANS(T320))))</f>
        <v>#DIV/0!</v>
      </c>
      <c r="U329" s="3" t="e">
        <f>IF(DEGREES(ACOS(SIN(RADIANS(G329))*SIN(RADIANS(E330))+COS(RADIANS(G329))*COS(RADIANS(E330))*COS(RADIANS(U320))))&gt;90,0,$F$4*$F$5/E329^2*(SIN(RADIANS(G329))*SIN(RADIANS(E330))+COS(RADIANS(G329))*COS(RADIANS(E330))*COS(RADIANS(U320))))</f>
        <v>#DIV/0!</v>
      </c>
      <c r="V329" s="3" t="e">
        <f>IF(DEGREES(ACOS(SIN(RADIANS(G329))*SIN(RADIANS(E330))+COS(RADIANS(G329))*COS(RADIANS(E330))*COS(RADIANS(V320))))&gt;90,0,$F$4*$F$5/E329^2*(SIN(RADIANS(G329))*SIN(RADIANS(E330))+COS(RADIANS(G329))*COS(RADIANS(E330))*COS(RADIANS(V320))))</f>
        <v>#DIV/0!</v>
      </c>
      <c r="W329" s="3" t="e">
        <f>IF(DEGREES(ACOS(SIN(RADIANS(G329))*SIN(RADIANS(E330))+COS(RADIANS(G329))*COS(RADIANS(E330))*COS(RADIANS(W320))))&gt;90,0,$F$4*$F$5/E329^2*(SIN(RADIANS(G329))*SIN(RADIANS(E330))+COS(RADIANS(G329))*COS(RADIANS(E330))*COS(RADIANS(W320))))</f>
        <v>#DIV/0!</v>
      </c>
      <c r="X329" s="3" t="e">
        <f>IF(DEGREES(ACOS(SIN(RADIANS(G329))*SIN(RADIANS(E330))+COS(RADIANS(G329))*COS(RADIANS(E330))*COS(RADIANS(X320))))&gt;90,0,$F$4*$F$5/E329^2*(SIN(RADIANS(G329))*SIN(RADIANS(E330))+COS(RADIANS(G329))*COS(RADIANS(E330))*COS(RADIANS(X320))))</f>
        <v>#DIV/0!</v>
      </c>
      <c r="Y329" s="3" t="e">
        <f>IF(DEGREES(ACOS(SIN(RADIANS(G329))*SIN(RADIANS(E330))+COS(RADIANS(G329))*COS(RADIANS(E330))*COS(RADIANS(Y320))))&gt;90,0,$F$4*$F$5/E329^2*(SIN(RADIANS(G329))*SIN(RADIANS(E330))+COS(RADIANS(G329))*COS(RADIANS(E330))*COS(RADIANS(Y320))))</f>
        <v>#DIV/0!</v>
      </c>
      <c r="Z329" s="3" t="e">
        <f>IF(DEGREES(ACOS(SIN(RADIANS(G329))*SIN(RADIANS(E330))+COS(RADIANS(G329))*COS(RADIANS(E330))*COS(RADIANS(Z320))))&gt;90,0,$F$4*$F$5/E329^2*(SIN(RADIANS(G329))*SIN(RADIANS(E330))+COS(RADIANS(G329))*COS(RADIANS(E330))*COS(RADIANS(Z320))))</f>
        <v>#DIV/0!</v>
      </c>
      <c r="AA329" s="3" t="e">
        <f>IF(DEGREES(ACOS(SIN(RADIANS(G329))*SIN(RADIANS(E330))+COS(RADIANS(G329))*COS(RADIANS(E330))*COS(RADIANS(AA320))))&gt;90,0,$F$4*$F$5/E329^2*(SIN(RADIANS(G329))*SIN(RADIANS(E330))+COS(RADIANS(G329))*COS(RADIANS(E330))*COS(RADIANS(AA320))))</f>
        <v>#DIV/0!</v>
      </c>
      <c r="AB329" s="3" t="e">
        <f>IF(DEGREES(ACOS(SIN(RADIANS(G329))*SIN(RADIANS(E330))+COS(RADIANS(G329))*COS(RADIANS(E330))*COS(RADIANS(AB320))))&gt;90,0,$F$4*$F$5/E329^2*(SIN(RADIANS(G329))*SIN(RADIANS(E330))+COS(RADIANS(G329))*COS(RADIANS(E330))*COS(RADIANS(AB320))))</f>
        <v>#DIV/0!</v>
      </c>
      <c r="AC329" s="3" t="e">
        <f>IF(DEGREES(ACOS(SIN(RADIANS(G329))*SIN(RADIANS(E330))+COS(RADIANS(G329))*COS(RADIANS(E330))*COS(RADIANS(AC320))))&gt;90,0,$F$4*$F$5/E329^2*(SIN(RADIANS(G329))*SIN(RADIANS(E330))+COS(RADIANS(G329))*COS(RADIANS(E330))*COS(RADIANS(AC320))))</f>
        <v>#DIV/0!</v>
      </c>
      <c r="AD329" s="3" t="e">
        <f>IF(DEGREES(ACOS(SIN(RADIANS(G329))*SIN(RADIANS(E330))+COS(RADIANS(G329))*COS(RADIANS(E330))*COS(RADIANS(AD320))))&gt;90,0,$F$4*$F$5/E329^2*(SIN(RADIANS(G329))*SIN(RADIANS(E330))+COS(RADIANS(G329))*COS(RADIANS(E330))*COS(RADIANS(AD320))))</f>
        <v>#DIV/0!</v>
      </c>
      <c r="AE329" s="3" t="e">
        <f>IF(DEGREES(ACOS(SIN(RADIANS(G329))*SIN(RADIANS(E330))+COS(RADIANS(G329))*COS(RADIANS(E330))*COS(RADIANS(AE320))))&gt;90,0,$F$4*$F$5/E329^2*(SIN(RADIANS(G329))*SIN(RADIANS(E330))+COS(RADIANS(G329))*COS(RADIANS(E330))*COS(RADIANS(AE320))))</f>
        <v>#DIV/0!</v>
      </c>
      <c r="AF329" s="3" t="e">
        <f>IF(DEGREES(ACOS(SIN(RADIANS(G329))*SIN(RADIANS(E330))+COS(RADIANS(G329))*COS(RADIANS(E330))*COS(RADIANS(AF320))))&gt;90,0,$F$4*$F$5/E329^2*(SIN(RADIANS(G329))*SIN(RADIANS(E330))+COS(RADIANS(G329))*COS(RADIANS(E330))*COS(RADIANS(AF320))))</f>
        <v>#DIV/0!</v>
      </c>
      <c r="AG329" s="3" t="e">
        <f>IF(DEGREES(ACOS(SIN(RADIANS(G329))*SIN(RADIANS(E330))+COS(RADIANS(G329))*COS(RADIANS(E330))*COS(RADIANS(AG320))))&gt;90,0,$F$4*$F$5/E329^2*(SIN(RADIANS(G329))*SIN(RADIANS(E330))+COS(RADIANS(G329))*COS(RADIANS(E330))*COS(RADIANS(AG320))))</f>
        <v>#DIV/0!</v>
      </c>
      <c r="AH329" s="3" t="e">
        <f>IF(DEGREES(ACOS(SIN(RADIANS(G329))*SIN(RADIANS(E330))+COS(RADIANS(G329))*COS(RADIANS(E330))*COS(RADIANS(AH320))))&gt;90,0,$F$4*$F$5/E329^2*(SIN(RADIANS(G329))*SIN(RADIANS(E330))+COS(RADIANS(G329))*COS(RADIANS(E330))*COS(RADIANS(AH320))))</f>
        <v>#DIV/0!</v>
      </c>
      <c r="AI329" s="3" t="e">
        <f>IF(DEGREES(ACOS(SIN(RADIANS(G329))*SIN(RADIANS(E330))+COS(RADIANS(G329))*COS(RADIANS(E330))*COS(RADIANS(AI320))))&gt;90,0,$F$4*$F$5/E329^2*(SIN(RADIANS(G329))*SIN(RADIANS(E330))+COS(RADIANS(G329))*COS(RADIANS(E330))*COS(RADIANS(AI320))))</f>
        <v>#DIV/0!</v>
      </c>
      <c r="AJ329" s="3" t="e">
        <f>IF(DEGREES(ACOS(SIN(RADIANS(G329))*SIN(RADIANS(E330))+COS(RADIANS(G329))*COS(RADIANS(E330))*COS(RADIANS(AJ320))))&gt;90,0,$F$4*$F$5/E329^2*(SIN(RADIANS(G329))*SIN(RADIANS(E330))+COS(RADIANS(G329))*COS(RADIANS(E330))*COS(RADIANS(AJ320))))</f>
        <v>#DIV/0!</v>
      </c>
      <c r="AK329" s="3">
        <f>IF(DEGREES(ACOS(SIN(RADIANS(G329))*SIN(RADIANS(E330))+COS(RADIANS(G329))*COS(RADIANS(E330))*COS(RADIANS(AK320))))&gt;90,0,$F$4*$F$5/E329^2*(SIN(RADIANS(G329))*SIN(RADIANS(E330))+COS(RADIANS(G329))*COS(RADIANS(E330))*COS(RADIANS(AK320))))</f>
        <v>0</v>
      </c>
      <c r="AL329" s="3">
        <f>IF(DEGREES(ACOS(SIN(RADIANS(G329))*SIN(RADIANS(E330))+COS(RADIANS(G329))*COS(RADIANS(E330))*COS(RADIANS(AL320))))&gt;90,0,$F$4*$F$5/E329^2*(SIN(RADIANS(G329))*SIN(RADIANS(E330))+COS(RADIANS(G329))*COS(RADIANS(E330))*COS(RADIANS(AL320))))</f>
        <v>0</v>
      </c>
      <c r="AM329" s="3">
        <f>IF(DEGREES(ACOS(SIN(RADIANS(G329))*SIN(RADIANS(E330))+COS(RADIANS(G329))*COS(RADIANS(E330))*COS(RADIANS(AM320))))&gt;90,0,$F$4*$F$5/E329^2*(SIN(RADIANS(G329))*SIN(RADIANS(E330))+COS(RADIANS(G329))*COS(RADIANS(E330))*COS(RADIANS(AM320))))</f>
        <v>0</v>
      </c>
      <c r="AN329" s="3">
        <f>IF(DEGREES(ACOS(SIN(RADIANS(G329))*SIN(RADIANS(E330))+COS(RADIANS(G329))*COS(RADIANS(E330))*COS(RADIANS(AN320))))&gt;90,0,$F$4*$F$5/E329^2*(SIN(RADIANS(G329))*SIN(RADIANS(E330))+COS(RADIANS(G329))*COS(RADIANS(E330))*COS(RADIANS(AN320))))</f>
        <v>0</v>
      </c>
      <c r="AO329" s="3">
        <f>IF(DEGREES(ACOS(SIN(RADIANS(G329))*SIN(RADIANS(E330))+COS(RADIANS(G329))*COS(RADIANS(E330))*COS(RADIANS(AO320))))&gt;90,0,$F$4*$F$5/E329^2*(SIN(RADIANS(G329))*SIN(RADIANS(E330))+COS(RADIANS(G329))*COS(RADIANS(E330))*COS(RADIANS(AO320))))</f>
        <v>0</v>
      </c>
      <c r="AP329" s="3">
        <f>IF(DEGREES(ACOS(SIN(RADIANS(G329))*SIN(RADIANS(E330))+COS(RADIANS(G329))*COS(RADIANS(E330))*COS(RADIANS(AP320))))&gt;90,0,$F$4*$F$5/E329^2*(SIN(RADIANS(G329))*SIN(RADIANS(E330))+COS(RADIANS(G329))*COS(RADIANS(E330))*COS(RADIANS(AP320))))</f>
        <v>0</v>
      </c>
      <c r="AQ329" s="3">
        <f>IF(DEGREES(ACOS(SIN(RADIANS(G329))*SIN(RADIANS(E330))+COS(RADIANS(G329))*COS(RADIANS(E330))*COS(RADIANS(AQ320))))&gt;90,0,$F$4*$F$5/E329^2*(SIN(RADIANS(G329))*SIN(RADIANS(E330))+COS(RADIANS(G329))*COS(RADIANS(E330))*COS(RADIANS(AQ320))))</f>
        <v>0</v>
      </c>
      <c r="AR329" s="3">
        <f>IF(DEGREES(ACOS(SIN(RADIANS(G329))*SIN(RADIANS(E330))+COS(RADIANS(G329))*COS(RADIANS(E330))*COS(RADIANS(AR320))))&gt;90,0,$F$4*$F$5/E329^2*(SIN(RADIANS(G329))*SIN(RADIANS(E330))+COS(RADIANS(G329))*COS(RADIANS(E330))*COS(RADIANS(AR320))))</f>
        <v>0</v>
      </c>
    </row>
    <row r="330" spans="2:44" ht="15.75" customHeight="1" x14ac:dyDescent="0.2">
      <c r="B330" s="20" t="s">
        <v>737</v>
      </c>
      <c r="E330" s="3">
        <f>IF($F$8&gt;90,180-$F$8,$F$8)*SIN(RADIANS(E324))</f>
        <v>0</v>
      </c>
      <c r="G330" s="3">
        <v>10</v>
      </c>
      <c r="I330" s="3">
        <f>IF(DEGREES(ACOS(SIN(RADIANS(G330))*SIN(RADIANS(E330))+COS(RADIANS(G330))*COS(RADIANS(E330))*COS(RADIANS(I320))))&gt;90,0,$F$4*$F$5/E329^2*(SIN(RADIANS(G330))*SIN(RADIANS(E330))+COS(RADIANS(G330))*COS(RADIANS(E330))*COS(RADIANS(I320))))</f>
        <v>0</v>
      </c>
      <c r="J330" s="3">
        <f>IF(DEGREES(ACOS(SIN(RADIANS(G330))*SIN(RADIANS(E330))+COS(RADIANS(G330))*COS(RADIANS(E330))*COS(RADIANS(J320))))&gt;90,0,$F$4*$F$5/E329^2*(SIN(RADIANS(G330))*SIN(RADIANS(E330))+COS(RADIANS(G330))*COS(RADIANS(E330))*COS(RADIANS(J320))))</f>
        <v>0</v>
      </c>
      <c r="K330" s="3">
        <f>IF(DEGREES(ACOS(SIN(RADIANS(G330))*SIN(RADIANS(E330))+COS(RADIANS(G330))*COS(RADIANS(E330))*COS(RADIANS(K320))))&gt;90,0,$F$4*$F$5/E329^2*(SIN(RADIANS(G330))*SIN(RADIANS(E330))+COS(RADIANS(G330))*COS(RADIANS(E330))*COS(RADIANS(K320))))</f>
        <v>0</v>
      </c>
      <c r="L330" s="3">
        <f>IF(DEGREES(ACOS(SIN(RADIANS(G330))*SIN(RADIANS(E330))+COS(RADIANS(G330))*COS(RADIANS(E330))*COS(RADIANS(L320))))&gt;90,0,$F$4*$F$5/E329^2*(SIN(RADIANS(G330))*SIN(RADIANS(E330))+COS(RADIANS(G330))*COS(RADIANS(E330))*COS(RADIANS(L320))))</f>
        <v>0</v>
      </c>
      <c r="M330" s="3">
        <f>IF(DEGREES(ACOS(SIN(RADIANS(G330))*SIN(RADIANS(E330))+COS(RADIANS(G330))*COS(RADIANS(E330))*COS(RADIANS(M320))))&gt;90,0,$F$4*$F$5/E329^2*(SIN(RADIANS(G330))*SIN(RADIANS(E330))+COS(RADIANS(G330))*COS(RADIANS(E330))*COS(RADIANS(M320))))</f>
        <v>0</v>
      </c>
      <c r="N330" s="3">
        <f>IF(DEGREES(ACOS(SIN(RADIANS(G330))*SIN(RADIANS(E330))+COS(RADIANS(G330))*COS(RADIANS(E330))*COS(RADIANS(N320))))&gt;90,0,$F$4*$F$5/E329^2*(SIN(RADIANS(G330))*SIN(RADIANS(E330))+COS(RADIANS(G330))*COS(RADIANS(E330))*COS(RADIANS(N320))))</f>
        <v>0</v>
      </c>
      <c r="O330" s="3">
        <f>IF(DEGREES(ACOS(SIN(RADIANS(G330))*SIN(RADIANS(E330))+COS(RADIANS(G330))*COS(RADIANS(E330))*COS(RADIANS(O320))))&gt;90,0,$F$4*$F$5/E329^2*(SIN(RADIANS(G330))*SIN(RADIANS(E330))+COS(RADIANS(G330))*COS(RADIANS(E330))*COS(RADIANS(O320))))</f>
        <v>0</v>
      </c>
      <c r="P330" s="3">
        <f>IF(DEGREES(ACOS(SIN(RADIANS(G330))*SIN(RADIANS(E330))+COS(RADIANS(G330))*COS(RADIANS(E330))*COS(RADIANS(P320))))&gt;90,0,$F$4*$F$5/E329^2*(SIN(RADIANS(G330))*SIN(RADIANS(E330))+COS(RADIANS(G330))*COS(RADIANS(E330))*COS(RADIANS(P320))))</f>
        <v>0</v>
      </c>
      <c r="Q330" s="3">
        <f>IF(DEGREES(ACOS(SIN(RADIANS(G330))*SIN(RADIANS(E330))+COS(RADIANS(G330))*COS(RADIANS(E330))*COS(RADIANS(Q320))))&gt;90,0,$F$4*$F$5/E329^2*(SIN(RADIANS(G330))*SIN(RADIANS(E330))+COS(RADIANS(G330))*COS(RADIANS(E330))*COS(RADIANS(Q320))))</f>
        <v>0</v>
      </c>
      <c r="R330" s="3" t="e">
        <f>IF(DEGREES(ACOS(SIN(RADIANS(G330))*SIN(RADIANS(E330))+COS(RADIANS(G330))*COS(RADIANS(E330))*COS(RADIANS(R320))))&gt;90,0,$F$4*$F$5/E329^2*(SIN(RADIANS(G330))*SIN(RADIANS(E330))+COS(RADIANS(G330))*COS(RADIANS(E330))*COS(RADIANS(R320))))</f>
        <v>#DIV/0!</v>
      </c>
      <c r="S330" s="3" t="e">
        <f>IF(DEGREES(ACOS(SIN(RADIANS(G330))*SIN(RADIANS(E330))+COS(RADIANS(G330))*COS(RADIANS(E330))*COS(RADIANS(S320))))&gt;90,0,$F$4*$F$5/E329^2*(SIN(RADIANS(G330))*SIN(RADIANS(E330))+COS(RADIANS(G330))*COS(RADIANS(E330))*COS(RADIANS(S320))))</f>
        <v>#DIV/0!</v>
      </c>
      <c r="T330" s="3" t="e">
        <f>IF(DEGREES(ACOS(SIN(RADIANS(G330))*SIN(RADIANS(E330))+COS(RADIANS(G330))*COS(RADIANS(E330))*COS(RADIANS(T320))))&gt;90,0,$F$4*$F$5/E329^2*(SIN(RADIANS(G330))*SIN(RADIANS(E330))+COS(RADIANS(G330))*COS(RADIANS(E330))*COS(RADIANS(T320))))</f>
        <v>#DIV/0!</v>
      </c>
      <c r="U330" s="3" t="e">
        <f>IF(DEGREES(ACOS(SIN(RADIANS(G330))*SIN(RADIANS(E330))+COS(RADIANS(G330))*COS(RADIANS(E330))*COS(RADIANS(U320))))&gt;90,0,$F$4*$F$5/E329^2*(SIN(RADIANS(G330))*SIN(RADIANS(E330))+COS(RADIANS(G330))*COS(RADIANS(E330))*COS(RADIANS(U320))))</f>
        <v>#DIV/0!</v>
      </c>
      <c r="V330" s="3" t="e">
        <f>IF(DEGREES(ACOS(SIN(RADIANS(G330))*SIN(RADIANS(E330))+COS(RADIANS(G330))*COS(RADIANS(E330))*COS(RADIANS(V320))))&gt;90,0,$F$4*$F$5/E329^2*(SIN(RADIANS(G330))*SIN(RADIANS(E330))+COS(RADIANS(G330))*COS(RADIANS(E330))*COS(RADIANS(V320))))</f>
        <v>#DIV/0!</v>
      </c>
      <c r="W330" s="3" t="e">
        <f>IF(DEGREES(ACOS(SIN(RADIANS(G330))*SIN(RADIANS(E330))+COS(RADIANS(G330))*COS(RADIANS(E330))*COS(RADIANS(W320))))&gt;90,0,$F$4*$F$5/E329^2*(SIN(RADIANS(G330))*SIN(RADIANS(E330))+COS(RADIANS(G330))*COS(RADIANS(E330))*COS(RADIANS(W320))))</f>
        <v>#DIV/0!</v>
      </c>
      <c r="X330" s="3" t="e">
        <f>IF(DEGREES(ACOS(SIN(RADIANS(G330))*SIN(RADIANS(E330))+COS(RADIANS(G330))*COS(RADIANS(E330))*COS(RADIANS(X320))))&gt;90,0,$F$4*$F$5/E329^2*(SIN(RADIANS(G330))*SIN(RADIANS(E330))+COS(RADIANS(G330))*COS(RADIANS(E330))*COS(RADIANS(X320))))</f>
        <v>#DIV/0!</v>
      </c>
      <c r="Y330" s="3" t="e">
        <f>IF(DEGREES(ACOS(SIN(RADIANS(G330))*SIN(RADIANS(E330))+COS(RADIANS(G330))*COS(RADIANS(E330))*COS(RADIANS(Y320))))&gt;90,0,$F$4*$F$5/E329^2*(SIN(RADIANS(G330))*SIN(RADIANS(E330))+COS(RADIANS(G330))*COS(RADIANS(E330))*COS(RADIANS(Y320))))</f>
        <v>#DIV/0!</v>
      </c>
      <c r="Z330" s="3" t="e">
        <f>IF(DEGREES(ACOS(SIN(RADIANS(G330))*SIN(RADIANS(E330))+COS(RADIANS(G330))*COS(RADIANS(E330))*COS(RADIANS(Z320))))&gt;90,0,$F$4*$F$5/E329^2*(SIN(RADIANS(G330))*SIN(RADIANS(E330))+COS(RADIANS(G330))*COS(RADIANS(E330))*COS(RADIANS(Z320))))</f>
        <v>#DIV/0!</v>
      </c>
      <c r="AA330" s="3" t="e">
        <f>IF(DEGREES(ACOS(SIN(RADIANS(G330))*SIN(RADIANS(E330))+COS(RADIANS(G330))*COS(RADIANS(E330))*COS(RADIANS(AA320))))&gt;90,0,$F$4*$F$5/E329^2*(SIN(RADIANS(G330))*SIN(RADIANS(E330))+COS(RADIANS(G330))*COS(RADIANS(E330))*COS(RADIANS(AA320))))</f>
        <v>#DIV/0!</v>
      </c>
      <c r="AB330" s="3" t="e">
        <f>IF(DEGREES(ACOS(SIN(RADIANS(G330))*SIN(RADIANS(E330))+COS(RADIANS(G330))*COS(RADIANS(E330))*COS(RADIANS(AB320))))&gt;90,0,$F$4*$F$5/E329^2*(SIN(RADIANS(G330))*SIN(RADIANS(E330))+COS(RADIANS(G330))*COS(RADIANS(E330))*COS(RADIANS(AB320))))</f>
        <v>#DIV/0!</v>
      </c>
      <c r="AC330" s="3" t="e">
        <f>IF(DEGREES(ACOS(SIN(RADIANS(G330))*SIN(RADIANS(E330))+COS(RADIANS(G330))*COS(RADIANS(E330))*COS(RADIANS(AC320))))&gt;90,0,$F$4*$F$5/E329^2*(SIN(RADIANS(G330))*SIN(RADIANS(E330))+COS(RADIANS(G330))*COS(RADIANS(E330))*COS(RADIANS(AC320))))</f>
        <v>#DIV/0!</v>
      </c>
      <c r="AD330" s="3" t="e">
        <f>IF(DEGREES(ACOS(SIN(RADIANS(G330))*SIN(RADIANS(E330))+COS(RADIANS(G330))*COS(RADIANS(E330))*COS(RADIANS(AD320))))&gt;90,0,$F$4*$F$5/E329^2*(SIN(RADIANS(G330))*SIN(RADIANS(E330))+COS(RADIANS(G330))*COS(RADIANS(E330))*COS(RADIANS(AD320))))</f>
        <v>#DIV/0!</v>
      </c>
      <c r="AE330" s="3" t="e">
        <f>IF(DEGREES(ACOS(SIN(RADIANS(G330))*SIN(RADIANS(E330))+COS(RADIANS(G330))*COS(RADIANS(E330))*COS(RADIANS(AE320))))&gt;90,0,$F$4*$F$5/E329^2*(SIN(RADIANS(G330))*SIN(RADIANS(E330))+COS(RADIANS(G330))*COS(RADIANS(E330))*COS(RADIANS(AE320))))</f>
        <v>#DIV/0!</v>
      </c>
      <c r="AF330" s="3" t="e">
        <f>IF(DEGREES(ACOS(SIN(RADIANS(G330))*SIN(RADIANS(E330))+COS(RADIANS(G330))*COS(RADIANS(E330))*COS(RADIANS(AF320))))&gt;90,0,$F$4*$F$5/E329^2*(SIN(RADIANS(G330))*SIN(RADIANS(E330))+COS(RADIANS(G330))*COS(RADIANS(E330))*COS(RADIANS(AF320))))</f>
        <v>#DIV/0!</v>
      </c>
      <c r="AG330" s="3" t="e">
        <f>IF(DEGREES(ACOS(SIN(RADIANS(G330))*SIN(RADIANS(E330))+COS(RADIANS(G330))*COS(RADIANS(E330))*COS(RADIANS(AG320))))&gt;90,0,$F$4*$F$5/E329^2*(SIN(RADIANS(G330))*SIN(RADIANS(E330))+COS(RADIANS(G330))*COS(RADIANS(E330))*COS(RADIANS(AG320))))</f>
        <v>#DIV/0!</v>
      </c>
      <c r="AH330" s="3" t="e">
        <f>IF(DEGREES(ACOS(SIN(RADIANS(G330))*SIN(RADIANS(E330))+COS(RADIANS(G330))*COS(RADIANS(E330))*COS(RADIANS(AH320))))&gt;90,0,$F$4*$F$5/E329^2*(SIN(RADIANS(G330))*SIN(RADIANS(E330))+COS(RADIANS(G330))*COS(RADIANS(E330))*COS(RADIANS(AH320))))</f>
        <v>#DIV/0!</v>
      </c>
      <c r="AI330" s="3" t="e">
        <f>IF(DEGREES(ACOS(SIN(RADIANS(G330))*SIN(RADIANS(E330))+COS(RADIANS(G330))*COS(RADIANS(E330))*COS(RADIANS(AI320))))&gt;90,0,$F$4*$F$5/E329^2*(SIN(RADIANS(G330))*SIN(RADIANS(E330))+COS(RADIANS(G330))*COS(RADIANS(E330))*COS(RADIANS(AI320))))</f>
        <v>#DIV/0!</v>
      </c>
      <c r="AJ330" s="3" t="e">
        <f>IF(DEGREES(ACOS(SIN(RADIANS(G330))*SIN(RADIANS(E330))+COS(RADIANS(G330))*COS(RADIANS(E330))*COS(RADIANS(AJ320))))&gt;90,0,$F$4*$F$5/E329^2*(SIN(RADIANS(G330))*SIN(RADIANS(E330))+COS(RADIANS(G330))*COS(RADIANS(E330))*COS(RADIANS(AJ320))))</f>
        <v>#DIV/0!</v>
      </c>
      <c r="AK330" s="3">
        <f>IF(DEGREES(ACOS(SIN(RADIANS(G330))*SIN(RADIANS(E330))+COS(RADIANS(G330))*COS(RADIANS(E330))*COS(RADIANS(AK320))))&gt;90,0,$F$4*$F$5/E329^2*(SIN(RADIANS(G330))*SIN(RADIANS(E330))+COS(RADIANS(G330))*COS(RADIANS(E330))*COS(RADIANS(AK320))))</f>
        <v>0</v>
      </c>
      <c r="AL330" s="3">
        <f>IF(DEGREES(ACOS(SIN(RADIANS(G330))*SIN(RADIANS(E330))+COS(RADIANS(G330))*COS(RADIANS(E330))*COS(RADIANS(AL320))))&gt;90,0,$F$4*$F$5/E329^2*(SIN(RADIANS(G330))*SIN(RADIANS(E330))+COS(RADIANS(G330))*COS(RADIANS(E330))*COS(RADIANS(AL320))))</f>
        <v>0</v>
      </c>
      <c r="AM330" s="3">
        <f>IF(DEGREES(ACOS(SIN(RADIANS(G330))*SIN(RADIANS(E330))+COS(RADIANS(G330))*COS(RADIANS(E330))*COS(RADIANS(AM320))))&gt;90,0,$F$4*$F$5/E329^2*(SIN(RADIANS(G330))*SIN(RADIANS(E330))+COS(RADIANS(G330))*COS(RADIANS(E330))*COS(RADIANS(AM320))))</f>
        <v>0</v>
      </c>
      <c r="AN330" s="3">
        <f>IF(DEGREES(ACOS(SIN(RADIANS(G330))*SIN(RADIANS(E330))+COS(RADIANS(G330))*COS(RADIANS(E330))*COS(RADIANS(AN320))))&gt;90,0,$F$4*$F$5/E329^2*(SIN(RADIANS(G330))*SIN(RADIANS(E330))+COS(RADIANS(G330))*COS(RADIANS(E330))*COS(RADIANS(AN320))))</f>
        <v>0</v>
      </c>
      <c r="AO330" s="3">
        <f>IF(DEGREES(ACOS(SIN(RADIANS(G330))*SIN(RADIANS(E330))+COS(RADIANS(G330))*COS(RADIANS(E330))*COS(RADIANS(AO320))))&gt;90,0,$F$4*$F$5/E329^2*(SIN(RADIANS(G330))*SIN(RADIANS(E330))+COS(RADIANS(G330))*COS(RADIANS(E330))*COS(RADIANS(AO320))))</f>
        <v>0</v>
      </c>
      <c r="AP330" s="3">
        <f>IF(DEGREES(ACOS(SIN(RADIANS(G330))*SIN(RADIANS(E330))+COS(RADIANS(G330))*COS(RADIANS(E330))*COS(RADIANS(AP320))))&gt;90,0,$F$4*$F$5/E329^2*(SIN(RADIANS(G330))*SIN(RADIANS(E330))+COS(RADIANS(G330))*COS(RADIANS(E330))*COS(RADIANS(AP320))))</f>
        <v>0</v>
      </c>
      <c r="AQ330" s="3">
        <f>IF(DEGREES(ACOS(SIN(RADIANS(G330))*SIN(RADIANS(E330))+COS(RADIANS(G330))*COS(RADIANS(E330))*COS(RADIANS(AQ320))))&gt;90,0,$F$4*$F$5/E329^2*(SIN(RADIANS(G330))*SIN(RADIANS(E330))+COS(RADIANS(G330))*COS(RADIANS(E330))*COS(RADIANS(AQ320))))</f>
        <v>0</v>
      </c>
      <c r="AR330" s="3">
        <f>IF(DEGREES(ACOS(SIN(RADIANS(G330))*SIN(RADIANS(E330))+COS(RADIANS(G330))*COS(RADIANS(E330))*COS(RADIANS(AR320))))&gt;90,0,$F$4*$F$5/E329^2*(SIN(RADIANS(G330))*SIN(RADIANS(E330))+COS(RADIANS(G330))*COS(RADIANS(E330))*COS(RADIANS(AR320))))</f>
        <v>0</v>
      </c>
    </row>
    <row r="331" spans="2:44" ht="15.75" customHeight="1" x14ac:dyDescent="0.2">
      <c r="B331" s="20" t="s">
        <v>789</v>
      </c>
      <c r="E331" s="3">
        <f>IF($F$10=0,IF(E322&lt;360,E322,E322-360),($F$10+1)*E322)</f>
        <v>120</v>
      </c>
      <c r="G331" s="3">
        <v>0</v>
      </c>
      <c r="I331" s="3">
        <f>IF(DEGREES(ACOS(SIN(RADIANS(G331))*SIN(RADIANS(E330))+COS(RADIANS(G331))*COS(RADIANS(E330))*COS(RADIANS(I320))))&gt;90,0,$F$4*$F$5/E329^2*(SIN(RADIANS(G331))*SIN(RADIANS(E330))+COS(RADIANS(G331))*COS(RADIANS(E330))*COS(RADIANS(I320))))</f>
        <v>0</v>
      </c>
      <c r="J331" s="3">
        <f>IF(DEGREES(ACOS(SIN(RADIANS(G331))*SIN(RADIANS(E330))+COS(RADIANS(G331))*COS(RADIANS(E330))*COS(RADIANS(J320))))&gt;90,0,$F$4*$F$5/E329^2*(SIN(RADIANS(G331))*SIN(RADIANS(E330))+COS(RADIANS(G331))*COS(RADIANS(E330))*COS(RADIANS(J320))))</f>
        <v>0</v>
      </c>
      <c r="K331" s="3">
        <f>IF(DEGREES(ACOS(SIN(RADIANS(G331))*SIN(RADIANS(E330))+COS(RADIANS(G331))*COS(RADIANS(E330))*COS(RADIANS(K320))))&gt;90,0,$F$4*$F$5/E329^2*(SIN(RADIANS(G331))*SIN(RADIANS(E330))+COS(RADIANS(G331))*COS(RADIANS(E330))*COS(RADIANS(K320))))</f>
        <v>0</v>
      </c>
      <c r="L331" s="3">
        <f>IF(DEGREES(ACOS(SIN(RADIANS(G331))*SIN(RADIANS(E330))+COS(RADIANS(G331))*COS(RADIANS(E330))*COS(RADIANS(L320))))&gt;90,0,$F$4*$F$5/E329^2*(SIN(RADIANS(G331))*SIN(RADIANS(E330))+COS(RADIANS(G331))*COS(RADIANS(E330))*COS(RADIANS(L320))))</f>
        <v>0</v>
      </c>
      <c r="M331" s="3">
        <f>IF(DEGREES(ACOS(SIN(RADIANS(G331))*SIN(RADIANS(E330))+COS(RADIANS(G331))*COS(RADIANS(E330))*COS(RADIANS(M320))))&gt;90,0,$F$4*$F$5/E329^2*(SIN(RADIANS(G331))*SIN(RADIANS(E330))+COS(RADIANS(G331))*COS(RADIANS(E330))*COS(RADIANS(M320))))</f>
        <v>0</v>
      </c>
      <c r="N331" s="3">
        <f>IF(DEGREES(ACOS(SIN(RADIANS(G331))*SIN(RADIANS(E330))+COS(RADIANS(G331))*COS(RADIANS(E330))*COS(RADIANS(N320))))&gt;90,0,$F$4*$F$5/E329^2*(SIN(RADIANS(G331))*SIN(RADIANS(E330))+COS(RADIANS(G331))*COS(RADIANS(E330))*COS(RADIANS(N320))))</f>
        <v>0</v>
      </c>
      <c r="O331" s="3">
        <f>IF(DEGREES(ACOS(SIN(RADIANS(G331))*SIN(RADIANS(E330))+COS(RADIANS(G331))*COS(RADIANS(E330))*COS(RADIANS(O320))))&gt;90,0,$F$4*$F$5/E329^2*(SIN(RADIANS(G331))*SIN(RADIANS(E330))+COS(RADIANS(G331))*COS(RADIANS(E330))*COS(RADIANS(O320))))</f>
        <v>0</v>
      </c>
      <c r="P331" s="3">
        <f>IF(DEGREES(ACOS(SIN(RADIANS(G331))*SIN(RADIANS(E330))+COS(RADIANS(G331))*COS(RADIANS(E330))*COS(RADIANS(P320))))&gt;90,0,$F$4*$F$5/E329^2*(SIN(RADIANS(G331))*SIN(RADIANS(E330))+COS(RADIANS(G331))*COS(RADIANS(E330))*COS(RADIANS(P320))))</f>
        <v>0</v>
      </c>
      <c r="Q331" s="3">
        <f>IF(DEGREES(ACOS(SIN(RADIANS(G331))*SIN(RADIANS(E330))+COS(RADIANS(G331))*COS(RADIANS(E330))*COS(RADIANS(Q320))))&gt;90,0,$F$4*$F$5/E329^2*(SIN(RADIANS(G331))*SIN(RADIANS(E330))+COS(RADIANS(G331))*COS(RADIANS(E330))*COS(RADIANS(Q320))))</f>
        <v>0</v>
      </c>
      <c r="R331" s="3" t="e">
        <f>IF(DEGREES(ACOS(SIN(RADIANS(G331))*SIN(RADIANS(E330))+COS(RADIANS(G331))*COS(RADIANS(E330))*COS(RADIANS(R320))))&gt;90,0,$F$4*$F$5/E329^2*(SIN(RADIANS(G331))*SIN(RADIANS(E330))+COS(RADIANS(G331))*COS(RADIANS(E330))*COS(RADIANS(R320))))</f>
        <v>#DIV/0!</v>
      </c>
      <c r="S331" s="3" t="e">
        <f>IF(DEGREES(ACOS(SIN(RADIANS(G331))*SIN(RADIANS(E330))+COS(RADIANS(G331))*COS(RADIANS(E330))*COS(RADIANS(S320))))&gt;90,0,$F$4*$F$5/E329^2*(SIN(RADIANS(G331))*SIN(RADIANS(E330))+COS(RADIANS(G331))*COS(RADIANS(E330))*COS(RADIANS(S320))))</f>
        <v>#DIV/0!</v>
      </c>
      <c r="T331" s="3" t="e">
        <f>IF(DEGREES(ACOS(SIN(RADIANS(G331))*SIN(RADIANS(E330))+COS(RADIANS(G331))*COS(RADIANS(E330))*COS(RADIANS(T320))))&gt;90,0,$F$4*$F$5/E329^2*(SIN(RADIANS(G331))*SIN(RADIANS(E330))+COS(RADIANS(G331))*COS(RADIANS(E330))*COS(RADIANS(T320))))</f>
        <v>#DIV/0!</v>
      </c>
      <c r="U331" s="3" t="e">
        <f>IF(DEGREES(ACOS(SIN(RADIANS(G331))*SIN(RADIANS(E330))+COS(RADIANS(G331))*COS(RADIANS(E330))*COS(RADIANS(U320))))&gt;90,0,$F$4*$F$5/E329^2*(SIN(RADIANS(G331))*SIN(RADIANS(E330))+COS(RADIANS(G331))*COS(RADIANS(E330))*COS(RADIANS(U320))))</f>
        <v>#DIV/0!</v>
      </c>
      <c r="V331" s="3" t="e">
        <f>IF(DEGREES(ACOS(SIN(RADIANS(G331))*SIN(RADIANS(E330))+COS(RADIANS(G331))*COS(RADIANS(E330))*COS(RADIANS(V320))))&gt;90,0,$F$4*$F$5/E329^2*(SIN(RADIANS(G331))*SIN(RADIANS(E330))+COS(RADIANS(G331))*COS(RADIANS(E330))*COS(RADIANS(V320))))</f>
        <v>#DIV/0!</v>
      </c>
      <c r="W331" s="3" t="e">
        <f>IF(DEGREES(ACOS(SIN(RADIANS(G331))*SIN(RADIANS(E330))+COS(RADIANS(G331))*COS(RADIANS(E330))*COS(RADIANS(W320))))&gt;90,0,$F$4*$F$5/E329^2*(SIN(RADIANS(G331))*SIN(RADIANS(E330))+COS(RADIANS(G331))*COS(RADIANS(E330))*COS(RADIANS(W320))))</f>
        <v>#DIV/0!</v>
      </c>
      <c r="X331" s="3" t="e">
        <f>IF(DEGREES(ACOS(SIN(RADIANS(G331))*SIN(RADIANS(E330))+COS(RADIANS(G331))*COS(RADIANS(E330))*COS(RADIANS(X320))))&gt;90,0,$F$4*$F$5/E329^2*(SIN(RADIANS(G331))*SIN(RADIANS(E330))+COS(RADIANS(G331))*COS(RADIANS(E330))*COS(RADIANS(X320))))</f>
        <v>#DIV/0!</v>
      </c>
      <c r="Y331" s="3" t="e">
        <f>IF(DEGREES(ACOS(SIN(RADIANS(G331))*SIN(RADIANS(E330))+COS(RADIANS(G331))*COS(RADIANS(E330))*COS(RADIANS(Y320))))&gt;90,0,$F$4*$F$5/E329^2*(SIN(RADIANS(G331))*SIN(RADIANS(E330))+COS(RADIANS(G331))*COS(RADIANS(E330))*COS(RADIANS(Y320))))</f>
        <v>#DIV/0!</v>
      </c>
      <c r="Z331" s="3" t="e">
        <f>IF(DEGREES(ACOS(SIN(RADIANS(G331))*SIN(RADIANS(E330))+COS(RADIANS(G331))*COS(RADIANS(E330))*COS(RADIANS(Z320))))&gt;90,0,$F$4*$F$5/E329^2*(SIN(RADIANS(G331))*SIN(RADIANS(E330))+COS(RADIANS(G331))*COS(RADIANS(E330))*COS(RADIANS(Z320))))</f>
        <v>#DIV/0!</v>
      </c>
      <c r="AA331" s="3" t="e">
        <f>IF(DEGREES(ACOS(SIN(RADIANS(G331))*SIN(RADIANS(E330))+COS(RADIANS(G331))*COS(RADIANS(E330))*COS(RADIANS(AA320))))&gt;90,0,$F$4*$F$5/E329^2*(SIN(RADIANS(G331))*SIN(RADIANS(E330))+COS(RADIANS(G331))*COS(RADIANS(E330))*COS(RADIANS(AA320))))</f>
        <v>#DIV/0!</v>
      </c>
      <c r="AB331" s="3" t="e">
        <f>IF(DEGREES(ACOS(SIN(RADIANS(G331))*SIN(RADIANS(E330))+COS(RADIANS(G331))*COS(RADIANS(E330))*COS(RADIANS(AB320))))&gt;90,0,$F$4*$F$5/E329^2*(SIN(RADIANS(G331))*SIN(RADIANS(E330))+COS(RADIANS(G331))*COS(RADIANS(E330))*COS(RADIANS(AB320))))</f>
        <v>#DIV/0!</v>
      </c>
      <c r="AC331" s="3" t="e">
        <f>IF(DEGREES(ACOS(SIN(RADIANS(G331))*SIN(RADIANS(E330))+COS(RADIANS(G331))*COS(RADIANS(E330))*COS(RADIANS(AC320))))&gt;90,0,$F$4*$F$5/E329^2*(SIN(RADIANS(G331))*SIN(RADIANS(E330))+COS(RADIANS(G331))*COS(RADIANS(E330))*COS(RADIANS(AC320))))</f>
        <v>#DIV/0!</v>
      </c>
      <c r="AD331" s="3" t="e">
        <f>IF(DEGREES(ACOS(SIN(RADIANS(G331))*SIN(RADIANS(E330))+COS(RADIANS(G331))*COS(RADIANS(E330))*COS(RADIANS(AD320))))&gt;90,0,$F$4*$F$5/E329^2*(SIN(RADIANS(G331))*SIN(RADIANS(E330))+COS(RADIANS(G331))*COS(RADIANS(E330))*COS(RADIANS(AD320))))</f>
        <v>#DIV/0!</v>
      </c>
      <c r="AE331" s="3" t="e">
        <f>IF(DEGREES(ACOS(SIN(RADIANS(G331))*SIN(RADIANS(E330))+COS(RADIANS(G331))*COS(RADIANS(E330))*COS(RADIANS(AE320))))&gt;90,0,$F$4*$F$5/E329^2*(SIN(RADIANS(G331))*SIN(RADIANS(E330))+COS(RADIANS(G331))*COS(RADIANS(E330))*COS(RADIANS(AE320))))</f>
        <v>#DIV/0!</v>
      </c>
      <c r="AF331" s="3" t="e">
        <f>IF(DEGREES(ACOS(SIN(RADIANS(G331))*SIN(RADIANS(E330))+COS(RADIANS(G331))*COS(RADIANS(E330))*COS(RADIANS(AF320))))&gt;90,0,$F$4*$F$5/E329^2*(SIN(RADIANS(G331))*SIN(RADIANS(E330))+COS(RADIANS(G331))*COS(RADIANS(E330))*COS(RADIANS(AF320))))</f>
        <v>#DIV/0!</v>
      </c>
      <c r="AG331" s="3" t="e">
        <f>IF(DEGREES(ACOS(SIN(RADIANS(G331))*SIN(RADIANS(E330))+COS(RADIANS(G331))*COS(RADIANS(E330))*COS(RADIANS(AG320))))&gt;90,0,$F$4*$F$5/E329^2*(SIN(RADIANS(G331))*SIN(RADIANS(E330))+COS(RADIANS(G331))*COS(RADIANS(E330))*COS(RADIANS(AG320))))</f>
        <v>#DIV/0!</v>
      </c>
      <c r="AH331" s="3" t="e">
        <f>IF(DEGREES(ACOS(SIN(RADIANS(G331))*SIN(RADIANS(E330))+COS(RADIANS(G331))*COS(RADIANS(E330))*COS(RADIANS(AH320))))&gt;90,0,$F$4*$F$5/E329^2*(SIN(RADIANS(G331))*SIN(RADIANS(E330))+COS(RADIANS(G331))*COS(RADIANS(E330))*COS(RADIANS(AH320))))</f>
        <v>#DIV/0!</v>
      </c>
      <c r="AI331" s="3" t="e">
        <f>IF(DEGREES(ACOS(SIN(RADIANS(G331))*SIN(RADIANS(E330))+COS(RADIANS(G331))*COS(RADIANS(E330))*COS(RADIANS(AI320))))&gt;90,0,$F$4*$F$5/E329^2*(SIN(RADIANS(G331))*SIN(RADIANS(E330))+COS(RADIANS(G331))*COS(RADIANS(E330))*COS(RADIANS(AI320))))</f>
        <v>#DIV/0!</v>
      </c>
      <c r="AJ331" s="3" t="e">
        <f>IF(DEGREES(ACOS(SIN(RADIANS(G331))*SIN(RADIANS(E330))+COS(RADIANS(G331))*COS(RADIANS(E330))*COS(RADIANS(AJ320))))&gt;90,0,$F$4*$F$5/E329^2*(SIN(RADIANS(G331))*SIN(RADIANS(E330))+COS(RADIANS(G331))*COS(RADIANS(E330))*COS(RADIANS(AJ320))))</f>
        <v>#DIV/0!</v>
      </c>
      <c r="AK331" s="3">
        <f>IF(DEGREES(ACOS(SIN(RADIANS(G331))*SIN(RADIANS(E330))+COS(RADIANS(G331))*COS(RADIANS(E330))*COS(RADIANS(AK320))))&gt;90,0,$F$4*$F$5/E329^2*(SIN(RADIANS(G331))*SIN(RADIANS(E330))+COS(RADIANS(G331))*COS(RADIANS(E330))*COS(RADIANS(AK320))))</f>
        <v>0</v>
      </c>
      <c r="AL331" s="3">
        <f>IF(DEGREES(ACOS(SIN(RADIANS(G331))*SIN(RADIANS(E330))+COS(RADIANS(G331))*COS(RADIANS(E330))*COS(RADIANS(AL320))))&gt;90,0,$F$4*$F$5/E329^2*(SIN(RADIANS(G331))*SIN(RADIANS(E330))+COS(RADIANS(G331))*COS(RADIANS(E330))*COS(RADIANS(AL320))))</f>
        <v>0</v>
      </c>
      <c r="AM331" s="3">
        <f>IF(DEGREES(ACOS(SIN(RADIANS(G331))*SIN(RADIANS(E330))+COS(RADIANS(G331))*COS(RADIANS(E330))*COS(RADIANS(AM320))))&gt;90,0,$F$4*$F$5/E329^2*(SIN(RADIANS(G331))*SIN(RADIANS(E330))+COS(RADIANS(G331))*COS(RADIANS(E330))*COS(RADIANS(AM320))))</f>
        <v>0</v>
      </c>
      <c r="AN331" s="3">
        <f>IF(DEGREES(ACOS(SIN(RADIANS(G331))*SIN(RADIANS(E330))+COS(RADIANS(G331))*COS(RADIANS(E330))*COS(RADIANS(AN320))))&gt;90,0,$F$4*$F$5/E329^2*(SIN(RADIANS(G331))*SIN(RADIANS(E330))+COS(RADIANS(G331))*COS(RADIANS(E330))*COS(RADIANS(AN320))))</f>
        <v>0</v>
      </c>
      <c r="AO331" s="3">
        <f>IF(DEGREES(ACOS(SIN(RADIANS(G331))*SIN(RADIANS(E330))+COS(RADIANS(G331))*COS(RADIANS(E330))*COS(RADIANS(AO320))))&gt;90,0,$F$4*$F$5/E329^2*(SIN(RADIANS(G331))*SIN(RADIANS(E330))+COS(RADIANS(G331))*COS(RADIANS(E330))*COS(RADIANS(AO320))))</f>
        <v>0</v>
      </c>
      <c r="AP331" s="3">
        <f>IF(DEGREES(ACOS(SIN(RADIANS(G331))*SIN(RADIANS(E330))+COS(RADIANS(G331))*COS(RADIANS(E330))*COS(RADIANS(AP320))))&gt;90,0,$F$4*$F$5/E329^2*(SIN(RADIANS(G331))*SIN(RADIANS(E330))+COS(RADIANS(G331))*COS(RADIANS(E330))*COS(RADIANS(AP320))))</f>
        <v>0</v>
      </c>
      <c r="AQ331" s="3">
        <f>IF(DEGREES(ACOS(SIN(RADIANS(G331))*SIN(RADIANS(E330))+COS(RADIANS(G331))*COS(RADIANS(E330))*COS(RADIANS(AQ320))))&gt;90,0,$F$4*$F$5/E329^2*(SIN(RADIANS(G331))*SIN(RADIANS(E330))+COS(RADIANS(G331))*COS(RADIANS(E330))*COS(RADIANS(AQ320))))</f>
        <v>0</v>
      </c>
      <c r="AR331" s="3">
        <f>IF(DEGREES(ACOS(SIN(RADIANS(G331))*SIN(RADIANS(E330))+COS(RADIANS(G331))*COS(RADIANS(E330))*COS(RADIANS(AR320))))&gt;90,0,$F$4*$F$5/E329^2*(SIN(RADIANS(G331))*SIN(RADIANS(E330))+COS(RADIANS(G331))*COS(RADIANS(E330))*COS(RADIANS(AR320))))</f>
        <v>0</v>
      </c>
    </row>
    <row r="332" spans="2:44" ht="15.75" customHeight="1" x14ac:dyDescent="0.2">
      <c r="B332" s="20" t="s">
        <v>790</v>
      </c>
      <c r="E332" s="3">
        <f>E331-E323-360*ROUNDDOWN((E331-E323)/360,0)</f>
        <v>1.4210854715202004E-14</v>
      </c>
      <c r="G332" s="3">
        <v>-10</v>
      </c>
      <c r="I332" s="3">
        <f>IF(DEGREES(ACOS(SIN(RADIANS(G332))*SIN(RADIANS(E330))+COS(RADIANS(G332))*COS(RADIANS(E330))*COS(RADIANS(I320))))&gt;90,0,$F$4*$F$5/E329^2*(SIN(RADIANS(G332))*SIN(RADIANS(E330))+COS(RADIANS(G332))*COS(RADIANS(E330))*COS(RADIANS(I320))))</f>
        <v>0</v>
      </c>
      <c r="J332" s="3">
        <f>IF(DEGREES(ACOS(SIN(RADIANS(G332))*SIN(RADIANS(E330))+COS(RADIANS(G332))*COS(RADIANS(E330))*COS(RADIANS(J320))))&gt;90,0,$F$4*$F$5/E329^2*(SIN(RADIANS(G332))*SIN(RADIANS(E330))+COS(RADIANS(G332))*COS(RADIANS(E330))*COS(RADIANS(J320))))</f>
        <v>0</v>
      </c>
      <c r="K332" s="3">
        <f>IF(DEGREES(ACOS(SIN(RADIANS(G332))*SIN(RADIANS(E330))+COS(RADIANS(G332))*COS(RADIANS(E330))*COS(RADIANS(K320))))&gt;90,0,$F$4*$F$5/E329^2*(SIN(RADIANS(G332))*SIN(RADIANS(E330))+COS(RADIANS(G332))*COS(RADIANS(E330))*COS(RADIANS(K320))))</f>
        <v>0</v>
      </c>
      <c r="L332" s="3">
        <f>IF(DEGREES(ACOS(SIN(RADIANS(G332))*SIN(RADIANS(E330))+COS(RADIANS(G332))*COS(RADIANS(E330))*COS(RADIANS(L320))))&gt;90,0,$F$4*$F$5/E329^2*(SIN(RADIANS(G332))*SIN(RADIANS(E330))+COS(RADIANS(G332))*COS(RADIANS(E330))*COS(RADIANS(L320))))</f>
        <v>0</v>
      </c>
      <c r="M332" s="3">
        <f>IF(DEGREES(ACOS(SIN(RADIANS(G332))*SIN(RADIANS(E330))+COS(RADIANS(G332))*COS(RADIANS(E330))*COS(RADIANS(M320))))&gt;90,0,$F$4*$F$5/E329^2*(SIN(RADIANS(G332))*SIN(RADIANS(E330))+COS(RADIANS(G332))*COS(RADIANS(E330))*COS(RADIANS(M320))))</f>
        <v>0</v>
      </c>
      <c r="N332" s="3">
        <f>IF(DEGREES(ACOS(SIN(RADIANS(G332))*SIN(RADIANS(E330))+COS(RADIANS(G332))*COS(RADIANS(E330))*COS(RADIANS(N320))))&gt;90,0,$F$4*$F$5/E329^2*(SIN(RADIANS(G332))*SIN(RADIANS(E330))+COS(RADIANS(G332))*COS(RADIANS(E330))*COS(RADIANS(N320))))</f>
        <v>0</v>
      </c>
      <c r="O332" s="3">
        <f>IF(DEGREES(ACOS(SIN(RADIANS(G332))*SIN(RADIANS(E330))+COS(RADIANS(G332))*COS(RADIANS(E330))*COS(RADIANS(O320))))&gt;90,0,$F$4*$F$5/E329^2*(SIN(RADIANS(G332))*SIN(RADIANS(E330))+COS(RADIANS(G332))*COS(RADIANS(E330))*COS(RADIANS(O320))))</f>
        <v>0</v>
      </c>
      <c r="P332" s="3">
        <f>IF(DEGREES(ACOS(SIN(RADIANS(G332))*SIN(RADIANS(E330))+COS(RADIANS(G332))*COS(RADIANS(E330))*COS(RADIANS(P320))))&gt;90,0,$F$4*$F$5/E329^2*(SIN(RADIANS(G332))*SIN(RADIANS(E330))+COS(RADIANS(G332))*COS(RADIANS(E330))*COS(RADIANS(P320))))</f>
        <v>0</v>
      </c>
      <c r="Q332" s="3">
        <f>IF(DEGREES(ACOS(SIN(RADIANS(G332))*SIN(RADIANS(E330))+COS(RADIANS(G332))*COS(RADIANS(E330))*COS(RADIANS(Q320))))&gt;90,0,$F$4*$F$5/E329^2*(SIN(RADIANS(G332))*SIN(RADIANS(E330))+COS(RADIANS(G332))*COS(RADIANS(E330))*COS(RADIANS(Q320))))</f>
        <v>0</v>
      </c>
      <c r="R332" s="3" t="e">
        <f>IF(DEGREES(ACOS(SIN(RADIANS(G332))*SIN(RADIANS(E330))+COS(RADIANS(G332))*COS(RADIANS(E330))*COS(RADIANS(R320))))&gt;90,0,$F$4*$F$5/E329^2*(SIN(RADIANS(G332))*SIN(RADIANS(E330))+COS(RADIANS(G332))*COS(RADIANS(E330))*COS(RADIANS(R320))))</f>
        <v>#DIV/0!</v>
      </c>
      <c r="S332" s="3" t="e">
        <f>IF(DEGREES(ACOS(SIN(RADIANS(G332))*SIN(RADIANS(E330))+COS(RADIANS(G332))*COS(RADIANS(E330))*COS(RADIANS(S320))))&gt;90,0,$F$4*$F$5/E329^2*(SIN(RADIANS(G332))*SIN(RADIANS(E330))+COS(RADIANS(G332))*COS(RADIANS(E330))*COS(RADIANS(S320))))</f>
        <v>#DIV/0!</v>
      </c>
      <c r="T332" s="3" t="e">
        <f>IF(DEGREES(ACOS(SIN(RADIANS(G332))*SIN(RADIANS(E330))+COS(RADIANS(G332))*COS(RADIANS(E330))*COS(RADIANS(T320))))&gt;90,0,$F$4*$F$5/E329^2*(SIN(RADIANS(G332))*SIN(RADIANS(E330))+COS(RADIANS(G332))*COS(RADIANS(E330))*COS(RADIANS(T320))))</f>
        <v>#DIV/0!</v>
      </c>
      <c r="U332" s="3" t="e">
        <f>IF(DEGREES(ACOS(SIN(RADIANS(G332))*SIN(RADIANS(E330))+COS(RADIANS(G332))*COS(RADIANS(E330))*COS(RADIANS(U320))))&gt;90,0,$F$4*$F$5/E329^2*(SIN(RADIANS(G332))*SIN(RADIANS(E330))+COS(RADIANS(G332))*COS(RADIANS(E330))*COS(RADIANS(U320))))</f>
        <v>#DIV/0!</v>
      </c>
      <c r="V332" s="3" t="e">
        <f>IF(DEGREES(ACOS(SIN(RADIANS(G332))*SIN(RADIANS(E330))+COS(RADIANS(G332))*COS(RADIANS(E330))*COS(RADIANS(V320))))&gt;90,0,$F$4*$F$5/E329^2*(SIN(RADIANS(G332))*SIN(RADIANS(E330))+COS(RADIANS(G332))*COS(RADIANS(E330))*COS(RADIANS(V320))))</f>
        <v>#DIV/0!</v>
      </c>
      <c r="W332" s="3" t="e">
        <f>IF(DEGREES(ACOS(SIN(RADIANS(G332))*SIN(RADIANS(E330))+COS(RADIANS(G332))*COS(RADIANS(E330))*COS(RADIANS(W320))))&gt;90,0,$F$4*$F$5/E329^2*(SIN(RADIANS(G332))*SIN(RADIANS(E330))+COS(RADIANS(G332))*COS(RADIANS(E330))*COS(RADIANS(W320))))</f>
        <v>#DIV/0!</v>
      </c>
      <c r="X332" s="3" t="e">
        <f>IF(DEGREES(ACOS(SIN(RADIANS(G332))*SIN(RADIANS(E330))+COS(RADIANS(G332))*COS(RADIANS(E330))*COS(RADIANS(X320))))&gt;90,0,$F$4*$F$5/E329^2*(SIN(RADIANS(G332))*SIN(RADIANS(E330))+COS(RADIANS(G332))*COS(RADIANS(E330))*COS(RADIANS(X320))))</f>
        <v>#DIV/0!</v>
      </c>
      <c r="Y332" s="3" t="e">
        <f>IF(DEGREES(ACOS(SIN(RADIANS(G332))*SIN(RADIANS(E330))+COS(RADIANS(G332))*COS(RADIANS(E330))*COS(RADIANS(Y320))))&gt;90,0,$F$4*$F$5/E329^2*(SIN(RADIANS(G332))*SIN(RADIANS(E330))+COS(RADIANS(G332))*COS(RADIANS(E330))*COS(RADIANS(Y320))))</f>
        <v>#DIV/0!</v>
      </c>
      <c r="Z332" s="3" t="e">
        <f>IF(DEGREES(ACOS(SIN(RADIANS(G332))*SIN(RADIANS(E330))+COS(RADIANS(G332))*COS(RADIANS(E330))*COS(RADIANS(Z320))))&gt;90,0,$F$4*$F$5/E329^2*(SIN(RADIANS(G332))*SIN(RADIANS(E330))+COS(RADIANS(G332))*COS(RADIANS(E330))*COS(RADIANS(Z320))))</f>
        <v>#DIV/0!</v>
      </c>
      <c r="AA332" s="3" t="e">
        <f>IF(DEGREES(ACOS(SIN(RADIANS(G332))*SIN(RADIANS(E330))+COS(RADIANS(G332))*COS(RADIANS(E330))*COS(RADIANS(AA320))))&gt;90,0,$F$4*$F$5/E329^2*(SIN(RADIANS(G332))*SIN(RADIANS(E330))+COS(RADIANS(G332))*COS(RADIANS(E330))*COS(RADIANS(AA320))))</f>
        <v>#DIV/0!</v>
      </c>
      <c r="AB332" s="3" t="e">
        <f>IF(DEGREES(ACOS(SIN(RADIANS(G332))*SIN(RADIANS(E330))+COS(RADIANS(G332))*COS(RADIANS(E330))*COS(RADIANS(AB320))))&gt;90,0,$F$4*$F$5/E329^2*(SIN(RADIANS(G332))*SIN(RADIANS(E330))+COS(RADIANS(G332))*COS(RADIANS(E330))*COS(RADIANS(AB320))))</f>
        <v>#DIV/0!</v>
      </c>
      <c r="AC332" s="3" t="e">
        <f>IF(DEGREES(ACOS(SIN(RADIANS(G332))*SIN(RADIANS(E330))+COS(RADIANS(G332))*COS(RADIANS(E330))*COS(RADIANS(AC320))))&gt;90,0,$F$4*$F$5/E329^2*(SIN(RADIANS(G332))*SIN(RADIANS(E330))+COS(RADIANS(G332))*COS(RADIANS(E330))*COS(RADIANS(AC320))))</f>
        <v>#DIV/0!</v>
      </c>
      <c r="AD332" s="3" t="e">
        <f>IF(DEGREES(ACOS(SIN(RADIANS(G332))*SIN(RADIANS(E330))+COS(RADIANS(G332))*COS(RADIANS(E330))*COS(RADIANS(AD320))))&gt;90,0,$F$4*$F$5/E329^2*(SIN(RADIANS(G332))*SIN(RADIANS(E330))+COS(RADIANS(G332))*COS(RADIANS(E330))*COS(RADIANS(AD320))))</f>
        <v>#DIV/0!</v>
      </c>
      <c r="AE332" s="3" t="e">
        <f>IF(DEGREES(ACOS(SIN(RADIANS(G332))*SIN(RADIANS(E330))+COS(RADIANS(G332))*COS(RADIANS(E330))*COS(RADIANS(AE320))))&gt;90,0,$F$4*$F$5/E329^2*(SIN(RADIANS(G332))*SIN(RADIANS(E330))+COS(RADIANS(G332))*COS(RADIANS(E330))*COS(RADIANS(AE320))))</f>
        <v>#DIV/0!</v>
      </c>
      <c r="AF332" s="3" t="e">
        <f>IF(DEGREES(ACOS(SIN(RADIANS(G332))*SIN(RADIANS(E330))+COS(RADIANS(G332))*COS(RADIANS(E330))*COS(RADIANS(AF320))))&gt;90,0,$F$4*$F$5/E329^2*(SIN(RADIANS(G332))*SIN(RADIANS(E330))+COS(RADIANS(G332))*COS(RADIANS(E330))*COS(RADIANS(AF320))))</f>
        <v>#DIV/0!</v>
      </c>
      <c r="AG332" s="3" t="e">
        <f>IF(DEGREES(ACOS(SIN(RADIANS(G332))*SIN(RADIANS(E330))+COS(RADIANS(G332))*COS(RADIANS(E330))*COS(RADIANS(AG320))))&gt;90,0,$F$4*$F$5/E329^2*(SIN(RADIANS(G332))*SIN(RADIANS(E330))+COS(RADIANS(G332))*COS(RADIANS(E330))*COS(RADIANS(AG320))))</f>
        <v>#DIV/0!</v>
      </c>
      <c r="AH332" s="3" t="e">
        <f>IF(DEGREES(ACOS(SIN(RADIANS(G332))*SIN(RADIANS(E330))+COS(RADIANS(G332))*COS(RADIANS(E330))*COS(RADIANS(AH320))))&gt;90,0,$F$4*$F$5/E329^2*(SIN(RADIANS(G332))*SIN(RADIANS(E330))+COS(RADIANS(G332))*COS(RADIANS(E330))*COS(RADIANS(AH320))))</f>
        <v>#DIV/0!</v>
      </c>
      <c r="AI332" s="3" t="e">
        <f>IF(DEGREES(ACOS(SIN(RADIANS(G332))*SIN(RADIANS(E330))+COS(RADIANS(G332))*COS(RADIANS(E330))*COS(RADIANS(AI320))))&gt;90,0,$F$4*$F$5/E329^2*(SIN(RADIANS(G332))*SIN(RADIANS(E330))+COS(RADIANS(G332))*COS(RADIANS(E330))*COS(RADIANS(AI320))))</f>
        <v>#DIV/0!</v>
      </c>
      <c r="AJ332" s="3" t="e">
        <f>IF(DEGREES(ACOS(SIN(RADIANS(G332))*SIN(RADIANS(E330))+COS(RADIANS(G332))*COS(RADIANS(E330))*COS(RADIANS(AJ320))))&gt;90,0,$F$4*$F$5/E329^2*(SIN(RADIANS(G332))*SIN(RADIANS(E330))+COS(RADIANS(G332))*COS(RADIANS(E330))*COS(RADIANS(AJ320))))</f>
        <v>#DIV/0!</v>
      </c>
      <c r="AK332" s="3">
        <f>IF(DEGREES(ACOS(SIN(RADIANS(G332))*SIN(RADIANS(E330))+COS(RADIANS(G332))*COS(RADIANS(E330))*COS(RADIANS(AK320))))&gt;90,0,$F$4*$F$5/E329^2*(SIN(RADIANS(G332))*SIN(RADIANS(E330))+COS(RADIANS(G332))*COS(RADIANS(E330))*COS(RADIANS(AK320))))</f>
        <v>0</v>
      </c>
      <c r="AL332" s="3">
        <f>IF(DEGREES(ACOS(SIN(RADIANS(G332))*SIN(RADIANS(E330))+COS(RADIANS(G332))*COS(RADIANS(E330))*COS(RADIANS(AL320))))&gt;90,0,$F$4*$F$5/E329^2*(SIN(RADIANS(G332))*SIN(RADIANS(E330))+COS(RADIANS(G332))*COS(RADIANS(E330))*COS(RADIANS(AL320))))</f>
        <v>0</v>
      </c>
      <c r="AM332" s="3">
        <f>IF(DEGREES(ACOS(SIN(RADIANS(G332))*SIN(RADIANS(E330))+COS(RADIANS(G332))*COS(RADIANS(E330))*COS(RADIANS(AM320))))&gt;90,0,$F$4*$F$5/E329^2*(SIN(RADIANS(G332))*SIN(RADIANS(E330))+COS(RADIANS(G332))*COS(RADIANS(E330))*COS(RADIANS(AM320))))</f>
        <v>0</v>
      </c>
      <c r="AN332" s="3">
        <f>IF(DEGREES(ACOS(SIN(RADIANS(G332))*SIN(RADIANS(E330))+COS(RADIANS(G332))*COS(RADIANS(E330))*COS(RADIANS(AN320))))&gt;90,0,$F$4*$F$5/E329^2*(SIN(RADIANS(G332))*SIN(RADIANS(E330))+COS(RADIANS(G332))*COS(RADIANS(E330))*COS(RADIANS(AN320))))</f>
        <v>0</v>
      </c>
      <c r="AO332" s="3">
        <f>IF(DEGREES(ACOS(SIN(RADIANS(G332))*SIN(RADIANS(E330))+COS(RADIANS(G332))*COS(RADIANS(E330))*COS(RADIANS(AO320))))&gt;90,0,$F$4*$F$5/E329^2*(SIN(RADIANS(G332))*SIN(RADIANS(E330))+COS(RADIANS(G332))*COS(RADIANS(E330))*COS(RADIANS(AO320))))</f>
        <v>0</v>
      </c>
      <c r="AP332" s="3">
        <f>IF(DEGREES(ACOS(SIN(RADIANS(G332))*SIN(RADIANS(E330))+COS(RADIANS(G332))*COS(RADIANS(E330))*COS(RADIANS(AP320))))&gt;90,0,$F$4*$F$5/E329^2*(SIN(RADIANS(G332))*SIN(RADIANS(E330))+COS(RADIANS(G332))*COS(RADIANS(E330))*COS(RADIANS(AP320))))</f>
        <v>0</v>
      </c>
      <c r="AQ332" s="3">
        <f>IF(DEGREES(ACOS(SIN(RADIANS(G332))*SIN(RADIANS(E330))+COS(RADIANS(G332))*COS(RADIANS(E330))*COS(RADIANS(AQ320))))&gt;90,0,$F$4*$F$5/E329^2*(SIN(RADIANS(G332))*SIN(RADIANS(E330))+COS(RADIANS(G332))*COS(RADIANS(E330))*COS(RADIANS(AQ320))))</f>
        <v>0</v>
      </c>
      <c r="AR332" s="3">
        <f>IF(DEGREES(ACOS(SIN(RADIANS(G332))*SIN(RADIANS(E330))+COS(RADIANS(G332))*COS(RADIANS(E330))*COS(RADIANS(AR320))))&gt;90,0,$F$4*$F$5/E329^2*(SIN(RADIANS(G332))*SIN(RADIANS(E330))+COS(RADIANS(G332))*COS(RADIANS(E330))*COS(RADIANS(AR320))))</f>
        <v>0</v>
      </c>
    </row>
    <row r="333" spans="2:44" ht="15.75" customHeight="1" x14ac:dyDescent="0.2">
      <c r="G333" s="3">
        <v>-20</v>
      </c>
      <c r="I333" s="3">
        <f>IF(DEGREES(ACOS(SIN(RADIANS(G333))*SIN(RADIANS(E330))+COS(RADIANS(G333))*COS(RADIANS(E330))*COS(RADIANS(I320))))&gt;90,0,$F$4*$F$5/E329^2*(SIN(RADIANS(G333))*SIN(RADIANS(E330))+COS(RADIANS(G333))*COS(RADIANS(E330))*COS(RADIANS(I320))))</f>
        <v>0</v>
      </c>
      <c r="J333" s="3">
        <f>IF(DEGREES(ACOS(SIN(RADIANS(G333))*SIN(RADIANS(E330))+COS(RADIANS(G333))*COS(RADIANS(E330))*COS(RADIANS(J320))))&gt;90,0,$F$4*$F$5/E329^2*(SIN(RADIANS(G333))*SIN(RADIANS(E330))+COS(RADIANS(G333))*COS(RADIANS(E330))*COS(RADIANS(J320))))</f>
        <v>0</v>
      </c>
      <c r="K333" s="3">
        <f>IF(DEGREES(ACOS(SIN(RADIANS(G333))*SIN(RADIANS(E330))+COS(RADIANS(G333))*COS(RADIANS(E330))*COS(RADIANS(K320))))&gt;90,0,$F$4*$F$5/E329^2*(SIN(RADIANS(G333))*SIN(RADIANS(E330))+COS(RADIANS(G333))*COS(RADIANS(E330))*COS(RADIANS(K320))))</f>
        <v>0</v>
      </c>
      <c r="L333" s="3">
        <f>IF(DEGREES(ACOS(SIN(RADIANS(G333))*SIN(RADIANS(E330))+COS(RADIANS(G333))*COS(RADIANS(E330))*COS(RADIANS(L320))))&gt;90,0,$F$4*$F$5/E329^2*(SIN(RADIANS(G333))*SIN(RADIANS(E330))+COS(RADIANS(G333))*COS(RADIANS(E330))*COS(RADIANS(L320))))</f>
        <v>0</v>
      </c>
      <c r="M333" s="3">
        <f>IF(DEGREES(ACOS(SIN(RADIANS(G333))*SIN(RADIANS(E330))+COS(RADIANS(G333))*COS(RADIANS(E330))*COS(RADIANS(M320))))&gt;90,0,$F$4*$F$5/E329^2*(SIN(RADIANS(G333))*SIN(RADIANS(E330))+COS(RADIANS(G333))*COS(RADIANS(E330))*COS(RADIANS(M320))))</f>
        <v>0</v>
      </c>
      <c r="N333" s="3">
        <f>IF(DEGREES(ACOS(SIN(RADIANS(G333))*SIN(RADIANS(E330))+COS(RADIANS(G333))*COS(RADIANS(E330))*COS(RADIANS(N320))))&gt;90,0,$F$4*$F$5/E329^2*(SIN(RADIANS(G333))*SIN(RADIANS(E330))+COS(RADIANS(G333))*COS(RADIANS(E330))*COS(RADIANS(N320))))</f>
        <v>0</v>
      </c>
      <c r="O333" s="3">
        <f>IF(DEGREES(ACOS(SIN(RADIANS(G333))*SIN(RADIANS(E330))+COS(RADIANS(G333))*COS(RADIANS(E330))*COS(RADIANS(O320))))&gt;90,0,$F$4*$F$5/E329^2*(SIN(RADIANS(G333))*SIN(RADIANS(E330))+COS(RADIANS(G333))*COS(RADIANS(E330))*COS(RADIANS(O320))))</f>
        <v>0</v>
      </c>
      <c r="P333" s="3">
        <f>IF(DEGREES(ACOS(SIN(RADIANS(G333))*SIN(RADIANS(E330))+COS(RADIANS(G333))*COS(RADIANS(E330))*COS(RADIANS(P320))))&gt;90,0,$F$4*$F$5/E329^2*(SIN(RADIANS(G333))*SIN(RADIANS(E330))+COS(RADIANS(G333))*COS(RADIANS(E330))*COS(RADIANS(P320))))</f>
        <v>0</v>
      </c>
      <c r="Q333" s="3">
        <f>IF(DEGREES(ACOS(SIN(RADIANS(G333))*SIN(RADIANS(E330))+COS(RADIANS(G333))*COS(RADIANS(E330))*COS(RADIANS(Q320))))&gt;90,0,$F$4*$F$5/E329^2*(SIN(RADIANS(G333))*SIN(RADIANS(E330))+COS(RADIANS(G333))*COS(RADIANS(E330))*COS(RADIANS(Q320))))</f>
        <v>0</v>
      </c>
      <c r="R333" s="3" t="e">
        <f>IF(DEGREES(ACOS(SIN(RADIANS(G333))*SIN(RADIANS(E330))+COS(RADIANS(G333))*COS(RADIANS(E330))*COS(RADIANS(R320))))&gt;90,0,$F$4*$F$5/E329^2*(SIN(RADIANS(G333))*SIN(RADIANS(E330))+COS(RADIANS(G333))*COS(RADIANS(E330))*COS(RADIANS(R320))))</f>
        <v>#DIV/0!</v>
      </c>
      <c r="S333" s="3" t="e">
        <f>IF(DEGREES(ACOS(SIN(RADIANS(G333))*SIN(RADIANS(E330))+COS(RADIANS(G333))*COS(RADIANS(E330))*COS(RADIANS(S320))))&gt;90,0,$F$4*$F$5/E329^2*(SIN(RADIANS(G333))*SIN(RADIANS(E330))+COS(RADIANS(G333))*COS(RADIANS(E330))*COS(RADIANS(S320))))</f>
        <v>#DIV/0!</v>
      </c>
      <c r="T333" s="3" t="e">
        <f>IF(DEGREES(ACOS(SIN(RADIANS(G333))*SIN(RADIANS(E330))+COS(RADIANS(G333))*COS(RADIANS(E330))*COS(RADIANS(T320))))&gt;90,0,$F$4*$F$5/E329^2*(SIN(RADIANS(G333))*SIN(RADIANS(E330))+COS(RADIANS(G333))*COS(RADIANS(E330))*COS(RADIANS(T320))))</f>
        <v>#DIV/0!</v>
      </c>
      <c r="U333" s="3" t="e">
        <f>IF(DEGREES(ACOS(SIN(RADIANS(G333))*SIN(RADIANS(E330))+COS(RADIANS(G333))*COS(RADIANS(E330))*COS(RADIANS(U320))))&gt;90,0,$F$4*$F$5/E329^2*(SIN(RADIANS(G333))*SIN(RADIANS(E330))+COS(RADIANS(G333))*COS(RADIANS(E330))*COS(RADIANS(U320))))</f>
        <v>#DIV/0!</v>
      </c>
      <c r="V333" s="3" t="e">
        <f>IF(DEGREES(ACOS(SIN(RADIANS(G333))*SIN(RADIANS(E330))+COS(RADIANS(G333))*COS(RADIANS(E330))*COS(RADIANS(V320))))&gt;90,0,$F$4*$F$5/E329^2*(SIN(RADIANS(G333))*SIN(RADIANS(E330))+COS(RADIANS(G333))*COS(RADIANS(E330))*COS(RADIANS(V320))))</f>
        <v>#DIV/0!</v>
      </c>
      <c r="W333" s="3" t="e">
        <f>IF(DEGREES(ACOS(SIN(RADIANS(G333))*SIN(RADIANS(E330))+COS(RADIANS(G333))*COS(RADIANS(E330))*COS(RADIANS(W320))))&gt;90,0,$F$4*$F$5/E329^2*(SIN(RADIANS(G333))*SIN(RADIANS(E330))+COS(RADIANS(G333))*COS(RADIANS(E330))*COS(RADIANS(W320))))</f>
        <v>#DIV/0!</v>
      </c>
      <c r="X333" s="3" t="e">
        <f>IF(DEGREES(ACOS(SIN(RADIANS(G333))*SIN(RADIANS(E330))+COS(RADIANS(G333))*COS(RADIANS(E330))*COS(RADIANS(X320))))&gt;90,0,$F$4*$F$5/E329^2*(SIN(RADIANS(G333))*SIN(RADIANS(E330))+COS(RADIANS(G333))*COS(RADIANS(E330))*COS(RADIANS(X320))))</f>
        <v>#DIV/0!</v>
      </c>
      <c r="Y333" s="3" t="e">
        <f>IF(DEGREES(ACOS(SIN(RADIANS(G333))*SIN(RADIANS(E330))+COS(RADIANS(G333))*COS(RADIANS(E330))*COS(RADIANS(Y320))))&gt;90,0,$F$4*$F$5/E329^2*(SIN(RADIANS(G333))*SIN(RADIANS(E330))+COS(RADIANS(G333))*COS(RADIANS(E330))*COS(RADIANS(Y320))))</f>
        <v>#DIV/0!</v>
      </c>
      <c r="Z333" s="3" t="e">
        <f>IF(DEGREES(ACOS(SIN(RADIANS(G333))*SIN(RADIANS(E330))+COS(RADIANS(G333))*COS(RADIANS(E330))*COS(RADIANS(Z320))))&gt;90,0,$F$4*$F$5/E329^2*(SIN(RADIANS(G333))*SIN(RADIANS(E330))+COS(RADIANS(G333))*COS(RADIANS(E330))*COS(RADIANS(Z320))))</f>
        <v>#DIV/0!</v>
      </c>
      <c r="AA333" s="3" t="e">
        <f>IF(DEGREES(ACOS(SIN(RADIANS(G333))*SIN(RADIANS(E330))+COS(RADIANS(G333))*COS(RADIANS(E330))*COS(RADIANS(AA320))))&gt;90,0,$F$4*$F$5/E329^2*(SIN(RADIANS(G333))*SIN(RADIANS(E330))+COS(RADIANS(G333))*COS(RADIANS(E330))*COS(RADIANS(AA320))))</f>
        <v>#DIV/0!</v>
      </c>
      <c r="AB333" s="3" t="e">
        <f>IF(DEGREES(ACOS(SIN(RADIANS(G333))*SIN(RADIANS(E330))+COS(RADIANS(G333))*COS(RADIANS(E330))*COS(RADIANS(AB320))))&gt;90,0,$F$4*$F$5/E329^2*(SIN(RADIANS(G333))*SIN(RADIANS(E330))+COS(RADIANS(G333))*COS(RADIANS(E330))*COS(RADIANS(AB320))))</f>
        <v>#DIV/0!</v>
      </c>
      <c r="AC333" s="3" t="e">
        <f>IF(DEGREES(ACOS(SIN(RADIANS(G333))*SIN(RADIANS(E330))+COS(RADIANS(G333))*COS(RADIANS(E330))*COS(RADIANS(AC320))))&gt;90,0,$F$4*$F$5/E329^2*(SIN(RADIANS(G333))*SIN(RADIANS(E330))+COS(RADIANS(G333))*COS(RADIANS(E330))*COS(RADIANS(AC320))))</f>
        <v>#DIV/0!</v>
      </c>
      <c r="AD333" s="3" t="e">
        <f>IF(DEGREES(ACOS(SIN(RADIANS(G333))*SIN(RADIANS(E330))+COS(RADIANS(G333))*COS(RADIANS(E330))*COS(RADIANS(AD320))))&gt;90,0,$F$4*$F$5/E329^2*(SIN(RADIANS(G333))*SIN(RADIANS(E330))+COS(RADIANS(G333))*COS(RADIANS(E330))*COS(RADIANS(AD320))))</f>
        <v>#DIV/0!</v>
      </c>
      <c r="AE333" s="3" t="e">
        <f>IF(DEGREES(ACOS(SIN(RADIANS(G333))*SIN(RADIANS(E330))+COS(RADIANS(G333))*COS(RADIANS(E330))*COS(RADIANS(AE320))))&gt;90,0,$F$4*$F$5/E329^2*(SIN(RADIANS(G333))*SIN(RADIANS(E330))+COS(RADIANS(G333))*COS(RADIANS(E330))*COS(RADIANS(AE320))))</f>
        <v>#DIV/0!</v>
      </c>
      <c r="AF333" s="3" t="e">
        <f>IF(DEGREES(ACOS(SIN(RADIANS(G333))*SIN(RADIANS(E330))+COS(RADIANS(G333))*COS(RADIANS(E330))*COS(RADIANS(AF320))))&gt;90,0,$F$4*$F$5/E329^2*(SIN(RADIANS(G333))*SIN(RADIANS(E330))+COS(RADIANS(G333))*COS(RADIANS(E330))*COS(RADIANS(AF320))))</f>
        <v>#DIV/0!</v>
      </c>
      <c r="AG333" s="3" t="e">
        <f>IF(DEGREES(ACOS(SIN(RADIANS(G333))*SIN(RADIANS(E330))+COS(RADIANS(G333))*COS(RADIANS(E330))*COS(RADIANS(AG320))))&gt;90,0,$F$4*$F$5/E329^2*(SIN(RADIANS(G333))*SIN(RADIANS(E330))+COS(RADIANS(G333))*COS(RADIANS(E330))*COS(RADIANS(AG320))))</f>
        <v>#DIV/0!</v>
      </c>
      <c r="AH333" s="3" t="e">
        <f>IF(DEGREES(ACOS(SIN(RADIANS(G333))*SIN(RADIANS(E330))+COS(RADIANS(G333))*COS(RADIANS(E330))*COS(RADIANS(AH320))))&gt;90,0,$F$4*$F$5/E329^2*(SIN(RADIANS(G333))*SIN(RADIANS(E330))+COS(RADIANS(G333))*COS(RADIANS(E330))*COS(RADIANS(AH320))))</f>
        <v>#DIV/0!</v>
      </c>
      <c r="AI333" s="3" t="e">
        <f>IF(DEGREES(ACOS(SIN(RADIANS(G333))*SIN(RADIANS(E330))+COS(RADIANS(G333))*COS(RADIANS(E330))*COS(RADIANS(AI320))))&gt;90,0,$F$4*$F$5/E329^2*(SIN(RADIANS(G333))*SIN(RADIANS(E330))+COS(RADIANS(G333))*COS(RADIANS(E330))*COS(RADIANS(AI320))))</f>
        <v>#DIV/0!</v>
      </c>
      <c r="AJ333" s="3" t="e">
        <f>IF(DEGREES(ACOS(SIN(RADIANS(G333))*SIN(RADIANS(E330))+COS(RADIANS(G333))*COS(RADIANS(E330))*COS(RADIANS(AJ320))))&gt;90,0,$F$4*$F$5/E329^2*(SIN(RADIANS(G333))*SIN(RADIANS(E330))+COS(RADIANS(G333))*COS(RADIANS(E330))*COS(RADIANS(AJ320))))</f>
        <v>#DIV/0!</v>
      </c>
      <c r="AK333" s="3">
        <f>IF(DEGREES(ACOS(SIN(RADIANS(G333))*SIN(RADIANS(E330))+COS(RADIANS(G333))*COS(RADIANS(E330))*COS(RADIANS(AK320))))&gt;90,0,$F$4*$F$5/E329^2*(SIN(RADIANS(G333))*SIN(RADIANS(E330))+COS(RADIANS(G333))*COS(RADIANS(E330))*COS(RADIANS(AK320))))</f>
        <v>0</v>
      </c>
      <c r="AL333" s="3">
        <f>IF(DEGREES(ACOS(SIN(RADIANS(G333))*SIN(RADIANS(E330))+COS(RADIANS(G333))*COS(RADIANS(E330))*COS(RADIANS(AL320))))&gt;90,0,$F$4*$F$5/E329^2*(SIN(RADIANS(G333))*SIN(RADIANS(E330))+COS(RADIANS(G333))*COS(RADIANS(E330))*COS(RADIANS(AL320))))</f>
        <v>0</v>
      </c>
      <c r="AM333" s="3">
        <f>IF(DEGREES(ACOS(SIN(RADIANS(G333))*SIN(RADIANS(E330))+COS(RADIANS(G333))*COS(RADIANS(E330))*COS(RADIANS(AM320))))&gt;90,0,$F$4*$F$5/E329^2*(SIN(RADIANS(G333))*SIN(RADIANS(E330))+COS(RADIANS(G333))*COS(RADIANS(E330))*COS(RADIANS(AM320))))</f>
        <v>0</v>
      </c>
      <c r="AN333" s="3">
        <f>IF(DEGREES(ACOS(SIN(RADIANS(G333))*SIN(RADIANS(E330))+COS(RADIANS(G333))*COS(RADIANS(E330))*COS(RADIANS(AN320))))&gt;90,0,$F$4*$F$5/E329^2*(SIN(RADIANS(G333))*SIN(RADIANS(E330))+COS(RADIANS(G333))*COS(RADIANS(E330))*COS(RADIANS(AN320))))</f>
        <v>0</v>
      </c>
      <c r="AO333" s="3">
        <f>IF(DEGREES(ACOS(SIN(RADIANS(G333))*SIN(RADIANS(E330))+COS(RADIANS(G333))*COS(RADIANS(E330))*COS(RADIANS(AO320))))&gt;90,0,$F$4*$F$5/E329^2*(SIN(RADIANS(G333))*SIN(RADIANS(E330))+COS(RADIANS(G333))*COS(RADIANS(E330))*COS(RADIANS(AO320))))</f>
        <v>0</v>
      </c>
      <c r="AP333" s="3">
        <f>IF(DEGREES(ACOS(SIN(RADIANS(G333))*SIN(RADIANS(E330))+COS(RADIANS(G333))*COS(RADIANS(E330))*COS(RADIANS(AP320))))&gt;90,0,$F$4*$F$5/E329^2*(SIN(RADIANS(G333))*SIN(RADIANS(E330))+COS(RADIANS(G333))*COS(RADIANS(E330))*COS(RADIANS(AP320))))</f>
        <v>0</v>
      </c>
      <c r="AQ333" s="3">
        <f>IF(DEGREES(ACOS(SIN(RADIANS(G333))*SIN(RADIANS(E330))+COS(RADIANS(G333))*COS(RADIANS(E330))*COS(RADIANS(AQ320))))&gt;90,0,$F$4*$F$5/E329^2*(SIN(RADIANS(G333))*SIN(RADIANS(E330))+COS(RADIANS(G333))*COS(RADIANS(E330))*COS(RADIANS(AQ320))))</f>
        <v>0</v>
      </c>
      <c r="AR333" s="3">
        <f>IF(DEGREES(ACOS(SIN(RADIANS(G333))*SIN(RADIANS(E330))+COS(RADIANS(G333))*COS(RADIANS(E330))*COS(RADIANS(AR320))))&gt;90,0,$F$4*$F$5/E329^2*(SIN(RADIANS(G333))*SIN(RADIANS(E330))+COS(RADIANS(G333))*COS(RADIANS(E330))*COS(RADIANS(AR320))))</f>
        <v>0</v>
      </c>
    </row>
    <row r="334" spans="2:44" ht="15.75" customHeight="1" x14ac:dyDescent="0.2">
      <c r="G334" s="3">
        <v>-30</v>
      </c>
      <c r="I334" s="3">
        <f>IF(DEGREES(ACOS(SIN(RADIANS(G334))*SIN(RADIANS(E330))+COS(RADIANS(G334))*COS(RADIANS(E330))*COS(RADIANS(I320))))&gt;90,0,$F$4*$F$5/E329^2*(SIN(RADIANS(G334))*SIN(RADIANS(E330))+COS(RADIANS(G334))*COS(RADIANS(E330))*COS(RADIANS(I320))))</f>
        <v>0</v>
      </c>
      <c r="J334" s="3">
        <f>IF(DEGREES(ACOS(SIN(RADIANS(G334))*SIN(RADIANS(E330))+COS(RADIANS(G334))*COS(RADIANS(E330))*COS(RADIANS(J320))))&gt;90,0,$F$4*$F$5/E329^2*(SIN(RADIANS(G334))*SIN(RADIANS(E330))+COS(RADIANS(G334))*COS(RADIANS(E330))*COS(RADIANS(J320))))</f>
        <v>0</v>
      </c>
      <c r="K334" s="3">
        <f>IF(DEGREES(ACOS(SIN(RADIANS(G334))*SIN(RADIANS(E330))+COS(RADIANS(G334))*COS(RADIANS(E330))*COS(RADIANS(K320))))&gt;90,0,$F$4*$F$5/E329^2*(SIN(RADIANS(G334))*SIN(RADIANS(E330))+COS(RADIANS(G334))*COS(RADIANS(E330))*COS(RADIANS(K320))))</f>
        <v>0</v>
      </c>
      <c r="L334" s="3">
        <f>IF(DEGREES(ACOS(SIN(RADIANS(G334))*SIN(RADIANS(E330))+COS(RADIANS(G334))*COS(RADIANS(E330))*COS(RADIANS(L320))))&gt;90,0,$F$4*$F$5/E329^2*(SIN(RADIANS(G334))*SIN(RADIANS(E330))+COS(RADIANS(G334))*COS(RADIANS(E330))*COS(RADIANS(L320))))</f>
        <v>0</v>
      </c>
      <c r="M334" s="3">
        <f>IF(DEGREES(ACOS(SIN(RADIANS(G334))*SIN(RADIANS(E330))+COS(RADIANS(G334))*COS(RADIANS(E330))*COS(RADIANS(M320))))&gt;90,0,$F$4*$F$5/E329^2*(SIN(RADIANS(G334))*SIN(RADIANS(E330))+COS(RADIANS(G334))*COS(RADIANS(E330))*COS(RADIANS(M320))))</f>
        <v>0</v>
      </c>
      <c r="N334" s="3">
        <f>IF(DEGREES(ACOS(SIN(RADIANS(G334))*SIN(RADIANS(E330))+COS(RADIANS(G334))*COS(RADIANS(E330))*COS(RADIANS(N320))))&gt;90,0,$F$4*$F$5/E329^2*(SIN(RADIANS(G334))*SIN(RADIANS(E330))+COS(RADIANS(G334))*COS(RADIANS(E330))*COS(RADIANS(N320))))</f>
        <v>0</v>
      </c>
      <c r="O334" s="3">
        <f>IF(DEGREES(ACOS(SIN(RADIANS(G334))*SIN(RADIANS(E330))+COS(RADIANS(G334))*COS(RADIANS(E330))*COS(RADIANS(O320))))&gt;90,0,$F$4*$F$5/E329^2*(SIN(RADIANS(G334))*SIN(RADIANS(E330))+COS(RADIANS(G334))*COS(RADIANS(E330))*COS(RADIANS(O320))))</f>
        <v>0</v>
      </c>
      <c r="P334" s="3">
        <f>IF(DEGREES(ACOS(SIN(RADIANS(G334))*SIN(RADIANS(E330))+COS(RADIANS(G334))*COS(RADIANS(E330))*COS(RADIANS(P320))))&gt;90,0,$F$4*$F$5/E329^2*(SIN(RADIANS(G334))*SIN(RADIANS(E330))+COS(RADIANS(G334))*COS(RADIANS(E330))*COS(RADIANS(P320))))</f>
        <v>0</v>
      </c>
      <c r="Q334" s="3">
        <f>IF(DEGREES(ACOS(SIN(RADIANS(G334))*SIN(RADIANS(E330))+COS(RADIANS(G334))*COS(RADIANS(E330))*COS(RADIANS(Q320))))&gt;90,0,$F$4*$F$5/E329^2*(SIN(RADIANS(G334))*SIN(RADIANS(E330))+COS(RADIANS(G334))*COS(RADIANS(E330))*COS(RADIANS(Q320))))</f>
        <v>0</v>
      </c>
      <c r="R334" s="3" t="e">
        <f>IF(DEGREES(ACOS(SIN(RADIANS(G334))*SIN(RADIANS(E330))+COS(RADIANS(G334))*COS(RADIANS(E330))*COS(RADIANS(R320))))&gt;90,0,$F$4*$F$5/E329^2*(SIN(RADIANS(G334))*SIN(RADIANS(E330))+COS(RADIANS(G334))*COS(RADIANS(E330))*COS(RADIANS(R320))))</f>
        <v>#DIV/0!</v>
      </c>
      <c r="S334" s="3" t="e">
        <f>IF(DEGREES(ACOS(SIN(RADIANS(G334))*SIN(RADIANS(E330))+COS(RADIANS(G334))*COS(RADIANS(E330))*COS(RADIANS(S320))))&gt;90,0,$F$4*$F$5/E329^2*(SIN(RADIANS(G334))*SIN(RADIANS(E330))+COS(RADIANS(G334))*COS(RADIANS(E330))*COS(RADIANS(S320))))</f>
        <v>#DIV/0!</v>
      </c>
      <c r="T334" s="3" t="e">
        <f>IF(DEGREES(ACOS(SIN(RADIANS(G334))*SIN(RADIANS(E330))+COS(RADIANS(G334))*COS(RADIANS(E330))*COS(RADIANS(T320))))&gt;90,0,$F$4*$F$5/E329^2*(SIN(RADIANS(G334))*SIN(RADIANS(E330))+COS(RADIANS(G334))*COS(RADIANS(E330))*COS(RADIANS(T320))))</f>
        <v>#DIV/0!</v>
      </c>
      <c r="U334" s="3" t="e">
        <f>IF(DEGREES(ACOS(SIN(RADIANS(G334))*SIN(RADIANS(E330))+COS(RADIANS(G334))*COS(RADIANS(E330))*COS(RADIANS(U320))))&gt;90,0,$F$4*$F$5/E329^2*(SIN(RADIANS(G334))*SIN(RADIANS(E330))+COS(RADIANS(G334))*COS(RADIANS(E330))*COS(RADIANS(U320))))</f>
        <v>#DIV/0!</v>
      </c>
      <c r="V334" s="3" t="e">
        <f>IF(DEGREES(ACOS(SIN(RADIANS(G334))*SIN(RADIANS(E330))+COS(RADIANS(G334))*COS(RADIANS(E330))*COS(RADIANS(V320))))&gt;90,0,$F$4*$F$5/E329^2*(SIN(RADIANS(G334))*SIN(RADIANS(E330))+COS(RADIANS(G334))*COS(RADIANS(E330))*COS(RADIANS(V320))))</f>
        <v>#DIV/0!</v>
      </c>
      <c r="W334" s="3" t="e">
        <f>IF(DEGREES(ACOS(SIN(RADIANS(G334))*SIN(RADIANS(E330))+COS(RADIANS(G334))*COS(RADIANS(E330))*COS(RADIANS(W320))))&gt;90,0,$F$4*$F$5/E329^2*(SIN(RADIANS(G334))*SIN(RADIANS(E330))+COS(RADIANS(G334))*COS(RADIANS(E330))*COS(RADIANS(W320))))</f>
        <v>#DIV/0!</v>
      </c>
      <c r="X334" s="3" t="e">
        <f>IF(DEGREES(ACOS(SIN(RADIANS(G334))*SIN(RADIANS(E330))+COS(RADIANS(G334))*COS(RADIANS(E330))*COS(RADIANS(X320))))&gt;90,0,$F$4*$F$5/E329^2*(SIN(RADIANS(G334))*SIN(RADIANS(E330))+COS(RADIANS(G334))*COS(RADIANS(E330))*COS(RADIANS(X320))))</f>
        <v>#DIV/0!</v>
      </c>
      <c r="Y334" s="3" t="e">
        <f>IF(DEGREES(ACOS(SIN(RADIANS(G334))*SIN(RADIANS(E330))+COS(RADIANS(G334))*COS(RADIANS(E330))*COS(RADIANS(Y320))))&gt;90,0,$F$4*$F$5/E329^2*(SIN(RADIANS(G334))*SIN(RADIANS(E330))+COS(RADIANS(G334))*COS(RADIANS(E330))*COS(RADIANS(Y320))))</f>
        <v>#DIV/0!</v>
      </c>
      <c r="Z334" s="3" t="e">
        <f>IF(DEGREES(ACOS(SIN(RADIANS(G334))*SIN(RADIANS(E330))+COS(RADIANS(G334))*COS(RADIANS(E330))*COS(RADIANS(Z320))))&gt;90,0,$F$4*$F$5/E329^2*(SIN(RADIANS(G334))*SIN(RADIANS(E330))+COS(RADIANS(G334))*COS(RADIANS(E330))*COS(RADIANS(Z320))))</f>
        <v>#DIV/0!</v>
      </c>
      <c r="AA334" s="3" t="e">
        <f>IF(DEGREES(ACOS(SIN(RADIANS(G334))*SIN(RADIANS(E330))+COS(RADIANS(G334))*COS(RADIANS(E330))*COS(RADIANS(AA320))))&gt;90,0,$F$4*$F$5/E329^2*(SIN(RADIANS(G334))*SIN(RADIANS(E330))+COS(RADIANS(G334))*COS(RADIANS(E330))*COS(RADIANS(AA320))))</f>
        <v>#DIV/0!</v>
      </c>
      <c r="AB334" s="3" t="e">
        <f>IF(DEGREES(ACOS(SIN(RADIANS(G334))*SIN(RADIANS(E330))+COS(RADIANS(G334))*COS(RADIANS(E330))*COS(RADIANS(AB320))))&gt;90,0,$F$4*$F$5/E329^2*(SIN(RADIANS(G334))*SIN(RADIANS(E330))+COS(RADIANS(G334))*COS(RADIANS(E330))*COS(RADIANS(AB320))))</f>
        <v>#DIV/0!</v>
      </c>
      <c r="AC334" s="3" t="e">
        <f>IF(DEGREES(ACOS(SIN(RADIANS(G334))*SIN(RADIANS(E330))+COS(RADIANS(G334))*COS(RADIANS(E330))*COS(RADIANS(AC320))))&gt;90,0,$F$4*$F$5/E329^2*(SIN(RADIANS(G334))*SIN(RADIANS(E330))+COS(RADIANS(G334))*COS(RADIANS(E330))*COS(RADIANS(AC320))))</f>
        <v>#DIV/0!</v>
      </c>
      <c r="AD334" s="3" t="e">
        <f>IF(DEGREES(ACOS(SIN(RADIANS(G334))*SIN(RADIANS(E330))+COS(RADIANS(G334))*COS(RADIANS(E330))*COS(RADIANS(AD320))))&gt;90,0,$F$4*$F$5/E329^2*(SIN(RADIANS(G334))*SIN(RADIANS(E330))+COS(RADIANS(G334))*COS(RADIANS(E330))*COS(RADIANS(AD320))))</f>
        <v>#DIV/0!</v>
      </c>
      <c r="AE334" s="3" t="e">
        <f>IF(DEGREES(ACOS(SIN(RADIANS(G334))*SIN(RADIANS(E330))+COS(RADIANS(G334))*COS(RADIANS(E330))*COS(RADIANS(AE320))))&gt;90,0,$F$4*$F$5/E329^2*(SIN(RADIANS(G334))*SIN(RADIANS(E330))+COS(RADIANS(G334))*COS(RADIANS(E330))*COS(RADIANS(AE320))))</f>
        <v>#DIV/0!</v>
      </c>
      <c r="AF334" s="3" t="e">
        <f>IF(DEGREES(ACOS(SIN(RADIANS(G334))*SIN(RADIANS(E330))+COS(RADIANS(G334))*COS(RADIANS(E330))*COS(RADIANS(AF320))))&gt;90,0,$F$4*$F$5/E329^2*(SIN(RADIANS(G334))*SIN(RADIANS(E330))+COS(RADIANS(G334))*COS(RADIANS(E330))*COS(RADIANS(AF320))))</f>
        <v>#DIV/0!</v>
      </c>
      <c r="AG334" s="3" t="e">
        <f>IF(DEGREES(ACOS(SIN(RADIANS(G334))*SIN(RADIANS(E330))+COS(RADIANS(G334))*COS(RADIANS(E330))*COS(RADIANS(AG320))))&gt;90,0,$F$4*$F$5/E329^2*(SIN(RADIANS(G334))*SIN(RADIANS(E330))+COS(RADIANS(G334))*COS(RADIANS(E330))*COS(RADIANS(AG320))))</f>
        <v>#DIV/0!</v>
      </c>
      <c r="AH334" s="3" t="e">
        <f>IF(DEGREES(ACOS(SIN(RADIANS(G334))*SIN(RADIANS(E330))+COS(RADIANS(G334))*COS(RADIANS(E330))*COS(RADIANS(AH320))))&gt;90,0,$F$4*$F$5/E329^2*(SIN(RADIANS(G334))*SIN(RADIANS(E330))+COS(RADIANS(G334))*COS(RADIANS(E330))*COS(RADIANS(AH320))))</f>
        <v>#DIV/0!</v>
      </c>
      <c r="AI334" s="3" t="e">
        <f>IF(DEGREES(ACOS(SIN(RADIANS(G334))*SIN(RADIANS(E330))+COS(RADIANS(G334))*COS(RADIANS(E330))*COS(RADIANS(AI320))))&gt;90,0,$F$4*$F$5/E329^2*(SIN(RADIANS(G334))*SIN(RADIANS(E330))+COS(RADIANS(G334))*COS(RADIANS(E330))*COS(RADIANS(AI320))))</f>
        <v>#DIV/0!</v>
      </c>
      <c r="AJ334" s="3" t="e">
        <f>IF(DEGREES(ACOS(SIN(RADIANS(G334))*SIN(RADIANS(E330))+COS(RADIANS(G334))*COS(RADIANS(E330))*COS(RADIANS(AJ320))))&gt;90,0,$F$4*$F$5/E329^2*(SIN(RADIANS(G334))*SIN(RADIANS(E330))+COS(RADIANS(G334))*COS(RADIANS(E330))*COS(RADIANS(AJ320))))</f>
        <v>#DIV/0!</v>
      </c>
      <c r="AK334" s="3">
        <f>IF(DEGREES(ACOS(SIN(RADIANS(G334))*SIN(RADIANS(E330))+COS(RADIANS(G334))*COS(RADIANS(E330))*COS(RADIANS(AK320))))&gt;90,0,$F$4*$F$5/E329^2*(SIN(RADIANS(G334))*SIN(RADIANS(E330))+COS(RADIANS(G334))*COS(RADIANS(E330))*COS(RADIANS(AK320))))</f>
        <v>0</v>
      </c>
      <c r="AL334" s="3">
        <f>IF(DEGREES(ACOS(SIN(RADIANS(G334))*SIN(RADIANS(E330))+COS(RADIANS(G334))*COS(RADIANS(E330))*COS(RADIANS(AL320))))&gt;90,0,$F$4*$F$5/E329^2*(SIN(RADIANS(G334))*SIN(RADIANS(E330))+COS(RADIANS(G334))*COS(RADIANS(E330))*COS(RADIANS(AL320))))</f>
        <v>0</v>
      </c>
      <c r="AM334" s="3">
        <f>IF(DEGREES(ACOS(SIN(RADIANS(G334))*SIN(RADIANS(E330))+COS(RADIANS(G334))*COS(RADIANS(E330))*COS(RADIANS(AM320))))&gt;90,0,$F$4*$F$5/E329^2*(SIN(RADIANS(G334))*SIN(RADIANS(E330))+COS(RADIANS(G334))*COS(RADIANS(E330))*COS(RADIANS(AM320))))</f>
        <v>0</v>
      </c>
      <c r="AN334" s="3">
        <f>IF(DEGREES(ACOS(SIN(RADIANS(G334))*SIN(RADIANS(E330))+COS(RADIANS(G334))*COS(RADIANS(E330))*COS(RADIANS(AN320))))&gt;90,0,$F$4*$F$5/E329^2*(SIN(RADIANS(G334))*SIN(RADIANS(E330))+COS(RADIANS(G334))*COS(RADIANS(E330))*COS(RADIANS(AN320))))</f>
        <v>0</v>
      </c>
      <c r="AO334" s="3">
        <f>IF(DEGREES(ACOS(SIN(RADIANS(G334))*SIN(RADIANS(E330))+COS(RADIANS(G334))*COS(RADIANS(E330))*COS(RADIANS(AO320))))&gt;90,0,$F$4*$F$5/E329^2*(SIN(RADIANS(G334))*SIN(RADIANS(E330))+COS(RADIANS(G334))*COS(RADIANS(E330))*COS(RADIANS(AO320))))</f>
        <v>0</v>
      </c>
      <c r="AP334" s="3">
        <f>IF(DEGREES(ACOS(SIN(RADIANS(G334))*SIN(RADIANS(E330))+COS(RADIANS(G334))*COS(RADIANS(E330))*COS(RADIANS(AP320))))&gt;90,0,$F$4*$F$5/E329^2*(SIN(RADIANS(G334))*SIN(RADIANS(E330))+COS(RADIANS(G334))*COS(RADIANS(E330))*COS(RADIANS(AP320))))</f>
        <v>0</v>
      </c>
      <c r="AQ334" s="3">
        <f>IF(DEGREES(ACOS(SIN(RADIANS(G334))*SIN(RADIANS(E330))+COS(RADIANS(G334))*COS(RADIANS(E330))*COS(RADIANS(AQ320))))&gt;90,0,$F$4*$F$5/E329^2*(SIN(RADIANS(G334))*SIN(RADIANS(E330))+COS(RADIANS(G334))*COS(RADIANS(E330))*COS(RADIANS(AQ320))))</f>
        <v>0</v>
      </c>
      <c r="AR334" s="3">
        <f>IF(DEGREES(ACOS(SIN(RADIANS(G334))*SIN(RADIANS(E330))+COS(RADIANS(G334))*COS(RADIANS(E330))*COS(RADIANS(AR320))))&gt;90,0,$F$4*$F$5/E329^2*(SIN(RADIANS(G334))*SIN(RADIANS(E330))+COS(RADIANS(G334))*COS(RADIANS(E330))*COS(RADIANS(AR320))))</f>
        <v>0</v>
      </c>
    </row>
    <row r="335" spans="2:44" ht="15.75" customHeight="1" x14ac:dyDescent="0.2">
      <c r="G335" s="3">
        <v>-40</v>
      </c>
      <c r="I335" s="3">
        <f>IF(DEGREES(ACOS(SIN(RADIANS(G335))*SIN(RADIANS(E330))+COS(RADIANS(G335))*COS(RADIANS(E330))*COS(RADIANS(I320))))&gt;90,0,$F$4*$F$5/E329^2*(SIN(RADIANS(G335))*SIN(RADIANS(E330))+COS(RADIANS(G335))*COS(RADIANS(E330))*COS(RADIANS(I320))))</f>
        <v>0</v>
      </c>
      <c r="J335" s="3">
        <f>IF(DEGREES(ACOS(SIN(RADIANS(G335))*SIN(RADIANS(E330))+COS(RADIANS(G335))*COS(RADIANS(E330))*COS(RADIANS(J320))))&gt;90,0,$F$4*$F$5/E329^2*(SIN(RADIANS(G335))*SIN(RADIANS(E330))+COS(RADIANS(G335))*COS(RADIANS(E330))*COS(RADIANS(J320))))</f>
        <v>0</v>
      </c>
      <c r="K335" s="3">
        <f>IF(DEGREES(ACOS(SIN(RADIANS(G335))*SIN(RADIANS(E330))+COS(RADIANS(G335))*COS(RADIANS(E330))*COS(RADIANS(K320))))&gt;90,0,$F$4*$F$5/E329^2*(SIN(RADIANS(G335))*SIN(RADIANS(E330))+COS(RADIANS(G335))*COS(RADIANS(E330))*COS(RADIANS(K320))))</f>
        <v>0</v>
      </c>
      <c r="L335" s="3">
        <f>IF(DEGREES(ACOS(SIN(RADIANS(G335))*SIN(RADIANS(E330))+COS(RADIANS(G335))*COS(RADIANS(E330))*COS(RADIANS(L320))))&gt;90,0,$F$4*$F$5/E329^2*(SIN(RADIANS(G335))*SIN(RADIANS(E330))+COS(RADIANS(G335))*COS(RADIANS(E330))*COS(RADIANS(L320))))</f>
        <v>0</v>
      </c>
      <c r="M335" s="3">
        <f>IF(DEGREES(ACOS(SIN(RADIANS(G335))*SIN(RADIANS(E330))+COS(RADIANS(G335))*COS(RADIANS(E330))*COS(RADIANS(M320))))&gt;90,0,$F$4*$F$5/E329^2*(SIN(RADIANS(G335))*SIN(RADIANS(E330))+COS(RADIANS(G335))*COS(RADIANS(E330))*COS(RADIANS(M320))))</f>
        <v>0</v>
      </c>
      <c r="N335" s="3">
        <f>IF(DEGREES(ACOS(SIN(RADIANS(G335))*SIN(RADIANS(E330))+COS(RADIANS(G335))*COS(RADIANS(E330))*COS(RADIANS(N320))))&gt;90,0,$F$4*$F$5/E329^2*(SIN(RADIANS(G335))*SIN(RADIANS(E330))+COS(RADIANS(G335))*COS(RADIANS(E330))*COS(RADIANS(N320))))</f>
        <v>0</v>
      </c>
      <c r="O335" s="3">
        <f>IF(DEGREES(ACOS(SIN(RADIANS(G335))*SIN(RADIANS(E330))+COS(RADIANS(G335))*COS(RADIANS(E330))*COS(RADIANS(O320))))&gt;90,0,$F$4*$F$5/E329^2*(SIN(RADIANS(G335))*SIN(RADIANS(E330))+COS(RADIANS(G335))*COS(RADIANS(E330))*COS(RADIANS(O320))))</f>
        <v>0</v>
      </c>
      <c r="P335" s="3">
        <f>IF(DEGREES(ACOS(SIN(RADIANS(G335))*SIN(RADIANS(E330))+COS(RADIANS(G335))*COS(RADIANS(E330))*COS(RADIANS(P320))))&gt;90,0,$F$4*$F$5/E329^2*(SIN(RADIANS(G335))*SIN(RADIANS(E330))+COS(RADIANS(G335))*COS(RADIANS(E330))*COS(RADIANS(P320))))</f>
        <v>0</v>
      </c>
      <c r="Q335" s="3">
        <f>IF(DEGREES(ACOS(SIN(RADIANS(G335))*SIN(RADIANS(E330))+COS(RADIANS(G335))*COS(RADIANS(E330))*COS(RADIANS(Q320))))&gt;90,0,$F$4*$F$5/E329^2*(SIN(RADIANS(G335))*SIN(RADIANS(E330))+COS(RADIANS(G335))*COS(RADIANS(E330))*COS(RADIANS(Q320))))</f>
        <v>0</v>
      </c>
      <c r="R335" s="3" t="e">
        <f>IF(DEGREES(ACOS(SIN(RADIANS(G335))*SIN(RADIANS(E330))+COS(RADIANS(G335))*COS(RADIANS(E330))*COS(RADIANS(R320))))&gt;90,0,$F$4*$F$5/E329^2*(SIN(RADIANS(G335))*SIN(RADIANS(E330))+COS(RADIANS(G335))*COS(RADIANS(E330))*COS(RADIANS(R320))))</f>
        <v>#DIV/0!</v>
      </c>
      <c r="S335" s="3" t="e">
        <f>IF(DEGREES(ACOS(SIN(RADIANS(G335))*SIN(RADIANS(E330))+COS(RADIANS(G335))*COS(RADIANS(E330))*COS(RADIANS(S320))))&gt;90,0,$F$4*$F$5/E329^2*(SIN(RADIANS(G335))*SIN(RADIANS(E330))+COS(RADIANS(G335))*COS(RADIANS(E330))*COS(RADIANS(S320))))</f>
        <v>#DIV/0!</v>
      </c>
      <c r="T335" s="3" t="e">
        <f>IF(DEGREES(ACOS(SIN(RADIANS(G335))*SIN(RADIANS(E330))+COS(RADIANS(G335))*COS(RADIANS(E330))*COS(RADIANS(T320))))&gt;90,0,$F$4*$F$5/E329^2*(SIN(RADIANS(G335))*SIN(RADIANS(E330))+COS(RADIANS(G335))*COS(RADIANS(E330))*COS(RADIANS(T320))))</f>
        <v>#DIV/0!</v>
      </c>
      <c r="U335" s="3" t="e">
        <f>IF(DEGREES(ACOS(SIN(RADIANS(G335))*SIN(RADIANS(E330))+COS(RADIANS(G335))*COS(RADIANS(E330))*COS(RADIANS(U320))))&gt;90,0,$F$4*$F$5/E329^2*(SIN(RADIANS(G335))*SIN(RADIANS(E330))+COS(RADIANS(G335))*COS(RADIANS(E330))*COS(RADIANS(U320))))</f>
        <v>#DIV/0!</v>
      </c>
      <c r="V335" s="3" t="e">
        <f>IF(DEGREES(ACOS(SIN(RADIANS(G335))*SIN(RADIANS(E330))+COS(RADIANS(G335))*COS(RADIANS(E330))*COS(RADIANS(V320))))&gt;90,0,$F$4*$F$5/E329^2*(SIN(RADIANS(G335))*SIN(RADIANS(E330))+COS(RADIANS(G335))*COS(RADIANS(E330))*COS(RADIANS(V320))))</f>
        <v>#DIV/0!</v>
      </c>
      <c r="W335" s="3" t="e">
        <f>IF(DEGREES(ACOS(SIN(RADIANS(G335))*SIN(RADIANS(E330))+COS(RADIANS(G335))*COS(RADIANS(E330))*COS(RADIANS(W320))))&gt;90,0,$F$4*$F$5/E329^2*(SIN(RADIANS(G335))*SIN(RADIANS(E330))+COS(RADIANS(G335))*COS(RADIANS(E330))*COS(RADIANS(W320))))</f>
        <v>#DIV/0!</v>
      </c>
      <c r="X335" s="3" t="e">
        <f>IF(DEGREES(ACOS(SIN(RADIANS(G335))*SIN(RADIANS(E330))+COS(RADIANS(G335))*COS(RADIANS(E330))*COS(RADIANS(X320))))&gt;90,0,$F$4*$F$5/E329^2*(SIN(RADIANS(G335))*SIN(RADIANS(E330))+COS(RADIANS(G335))*COS(RADIANS(E330))*COS(RADIANS(X320))))</f>
        <v>#DIV/0!</v>
      </c>
      <c r="Y335" s="3" t="e">
        <f>IF(DEGREES(ACOS(SIN(RADIANS(G335))*SIN(RADIANS(E330))+COS(RADIANS(G335))*COS(RADIANS(E330))*COS(RADIANS(Y320))))&gt;90,0,$F$4*$F$5/E329^2*(SIN(RADIANS(G335))*SIN(RADIANS(E330))+COS(RADIANS(G335))*COS(RADIANS(E330))*COS(RADIANS(Y320))))</f>
        <v>#DIV/0!</v>
      </c>
      <c r="Z335" s="3" t="e">
        <f>IF(DEGREES(ACOS(SIN(RADIANS(G335))*SIN(RADIANS(E330))+COS(RADIANS(G335))*COS(RADIANS(E330))*COS(RADIANS(Z320))))&gt;90,0,$F$4*$F$5/E329^2*(SIN(RADIANS(G335))*SIN(RADIANS(E330))+COS(RADIANS(G335))*COS(RADIANS(E330))*COS(RADIANS(Z320))))</f>
        <v>#DIV/0!</v>
      </c>
      <c r="AA335" s="3" t="e">
        <f>IF(DEGREES(ACOS(SIN(RADIANS(G335))*SIN(RADIANS(E330))+COS(RADIANS(G335))*COS(RADIANS(E330))*COS(RADIANS(AA320))))&gt;90,0,$F$4*$F$5/E329^2*(SIN(RADIANS(G335))*SIN(RADIANS(E330))+COS(RADIANS(G335))*COS(RADIANS(E330))*COS(RADIANS(AA320))))</f>
        <v>#DIV/0!</v>
      </c>
      <c r="AB335" s="3" t="e">
        <f>IF(DEGREES(ACOS(SIN(RADIANS(G335))*SIN(RADIANS(E330))+COS(RADIANS(G335))*COS(RADIANS(E330))*COS(RADIANS(AB320))))&gt;90,0,$F$4*$F$5/E329^2*(SIN(RADIANS(G335))*SIN(RADIANS(E330))+COS(RADIANS(G335))*COS(RADIANS(E330))*COS(RADIANS(AB320))))</f>
        <v>#DIV/0!</v>
      </c>
      <c r="AC335" s="3" t="e">
        <f>IF(DEGREES(ACOS(SIN(RADIANS(G335))*SIN(RADIANS(E330))+COS(RADIANS(G335))*COS(RADIANS(E330))*COS(RADIANS(AC320))))&gt;90,0,$F$4*$F$5/E329^2*(SIN(RADIANS(G335))*SIN(RADIANS(E330))+COS(RADIANS(G335))*COS(RADIANS(E330))*COS(RADIANS(AC320))))</f>
        <v>#DIV/0!</v>
      </c>
      <c r="AD335" s="3" t="e">
        <f>IF(DEGREES(ACOS(SIN(RADIANS(G335))*SIN(RADIANS(E330))+COS(RADIANS(G335))*COS(RADIANS(E330))*COS(RADIANS(AD320))))&gt;90,0,$F$4*$F$5/E329^2*(SIN(RADIANS(G335))*SIN(RADIANS(E330))+COS(RADIANS(G335))*COS(RADIANS(E330))*COS(RADIANS(AD320))))</f>
        <v>#DIV/0!</v>
      </c>
      <c r="AE335" s="3" t="e">
        <f>IF(DEGREES(ACOS(SIN(RADIANS(G335))*SIN(RADIANS(E330))+COS(RADIANS(G335))*COS(RADIANS(E330))*COS(RADIANS(AE320))))&gt;90,0,$F$4*$F$5/E329^2*(SIN(RADIANS(G335))*SIN(RADIANS(E330))+COS(RADIANS(G335))*COS(RADIANS(E330))*COS(RADIANS(AE320))))</f>
        <v>#DIV/0!</v>
      </c>
      <c r="AF335" s="3" t="e">
        <f>IF(DEGREES(ACOS(SIN(RADIANS(G335))*SIN(RADIANS(E330))+COS(RADIANS(G335))*COS(RADIANS(E330))*COS(RADIANS(AF320))))&gt;90,0,$F$4*$F$5/E329^2*(SIN(RADIANS(G335))*SIN(RADIANS(E330))+COS(RADIANS(G335))*COS(RADIANS(E330))*COS(RADIANS(AF320))))</f>
        <v>#DIV/0!</v>
      </c>
      <c r="AG335" s="3" t="e">
        <f>IF(DEGREES(ACOS(SIN(RADIANS(G335))*SIN(RADIANS(E330))+COS(RADIANS(G335))*COS(RADIANS(E330))*COS(RADIANS(AG320))))&gt;90,0,$F$4*$F$5/E329^2*(SIN(RADIANS(G335))*SIN(RADIANS(E330))+COS(RADIANS(G335))*COS(RADIANS(E330))*COS(RADIANS(AG320))))</f>
        <v>#DIV/0!</v>
      </c>
      <c r="AH335" s="3" t="e">
        <f>IF(DEGREES(ACOS(SIN(RADIANS(G335))*SIN(RADIANS(E330))+COS(RADIANS(G335))*COS(RADIANS(E330))*COS(RADIANS(AH320))))&gt;90,0,$F$4*$F$5/E329^2*(SIN(RADIANS(G335))*SIN(RADIANS(E330))+COS(RADIANS(G335))*COS(RADIANS(E330))*COS(RADIANS(AH320))))</f>
        <v>#DIV/0!</v>
      </c>
      <c r="AI335" s="3" t="e">
        <f>IF(DEGREES(ACOS(SIN(RADIANS(G335))*SIN(RADIANS(E330))+COS(RADIANS(G335))*COS(RADIANS(E330))*COS(RADIANS(AI320))))&gt;90,0,$F$4*$F$5/E329^2*(SIN(RADIANS(G335))*SIN(RADIANS(E330))+COS(RADIANS(G335))*COS(RADIANS(E330))*COS(RADIANS(AI320))))</f>
        <v>#DIV/0!</v>
      </c>
      <c r="AJ335" s="3" t="e">
        <f>IF(DEGREES(ACOS(SIN(RADIANS(G335))*SIN(RADIANS(E330))+COS(RADIANS(G335))*COS(RADIANS(E330))*COS(RADIANS(AJ320))))&gt;90,0,$F$4*$F$5/E329^2*(SIN(RADIANS(G335))*SIN(RADIANS(E330))+COS(RADIANS(G335))*COS(RADIANS(E330))*COS(RADIANS(AJ320))))</f>
        <v>#DIV/0!</v>
      </c>
      <c r="AK335" s="3">
        <f>IF(DEGREES(ACOS(SIN(RADIANS(G335))*SIN(RADIANS(E330))+COS(RADIANS(G335))*COS(RADIANS(E330))*COS(RADIANS(AK320))))&gt;90,0,$F$4*$F$5/E329^2*(SIN(RADIANS(G335))*SIN(RADIANS(E330))+COS(RADIANS(G335))*COS(RADIANS(E330))*COS(RADIANS(AK320))))</f>
        <v>0</v>
      </c>
      <c r="AL335" s="3">
        <f>IF(DEGREES(ACOS(SIN(RADIANS(G335))*SIN(RADIANS(E330))+COS(RADIANS(G335))*COS(RADIANS(E330))*COS(RADIANS(AL320))))&gt;90,0,$F$4*$F$5/E329^2*(SIN(RADIANS(G335))*SIN(RADIANS(E330))+COS(RADIANS(G335))*COS(RADIANS(E330))*COS(RADIANS(AL320))))</f>
        <v>0</v>
      </c>
      <c r="AM335" s="3">
        <f>IF(DEGREES(ACOS(SIN(RADIANS(G335))*SIN(RADIANS(E330))+COS(RADIANS(G335))*COS(RADIANS(E330))*COS(RADIANS(AM320))))&gt;90,0,$F$4*$F$5/E329^2*(SIN(RADIANS(G335))*SIN(RADIANS(E330))+COS(RADIANS(G335))*COS(RADIANS(E330))*COS(RADIANS(AM320))))</f>
        <v>0</v>
      </c>
      <c r="AN335" s="3">
        <f>IF(DEGREES(ACOS(SIN(RADIANS(G335))*SIN(RADIANS(E330))+COS(RADIANS(G335))*COS(RADIANS(E330))*COS(RADIANS(AN320))))&gt;90,0,$F$4*$F$5/E329^2*(SIN(RADIANS(G335))*SIN(RADIANS(E330))+COS(RADIANS(G335))*COS(RADIANS(E330))*COS(RADIANS(AN320))))</f>
        <v>0</v>
      </c>
      <c r="AO335" s="3">
        <f>IF(DEGREES(ACOS(SIN(RADIANS(G335))*SIN(RADIANS(E330))+COS(RADIANS(G335))*COS(RADIANS(E330))*COS(RADIANS(AO320))))&gt;90,0,$F$4*$F$5/E329^2*(SIN(RADIANS(G335))*SIN(RADIANS(E330))+COS(RADIANS(G335))*COS(RADIANS(E330))*COS(RADIANS(AO320))))</f>
        <v>0</v>
      </c>
      <c r="AP335" s="3">
        <f>IF(DEGREES(ACOS(SIN(RADIANS(G335))*SIN(RADIANS(E330))+COS(RADIANS(G335))*COS(RADIANS(E330))*COS(RADIANS(AP320))))&gt;90,0,$F$4*$F$5/E329^2*(SIN(RADIANS(G335))*SIN(RADIANS(E330))+COS(RADIANS(G335))*COS(RADIANS(E330))*COS(RADIANS(AP320))))</f>
        <v>0</v>
      </c>
      <c r="AQ335" s="3">
        <f>IF(DEGREES(ACOS(SIN(RADIANS(G335))*SIN(RADIANS(E330))+COS(RADIANS(G335))*COS(RADIANS(E330))*COS(RADIANS(AQ320))))&gt;90,0,$F$4*$F$5/E329^2*(SIN(RADIANS(G335))*SIN(RADIANS(E330))+COS(RADIANS(G335))*COS(RADIANS(E330))*COS(RADIANS(AQ320))))</f>
        <v>0</v>
      </c>
      <c r="AR335" s="3">
        <f>IF(DEGREES(ACOS(SIN(RADIANS(G335))*SIN(RADIANS(E330))+COS(RADIANS(G335))*COS(RADIANS(E330))*COS(RADIANS(AR320))))&gt;90,0,$F$4*$F$5/E329^2*(SIN(RADIANS(G335))*SIN(RADIANS(E330))+COS(RADIANS(G335))*COS(RADIANS(E330))*COS(RADIANS(AR320))))</f>
        <v>0</v>
      </c>
    </row>
    <row r="336" spans="2:44" ht="15.75" customHeight="1" x14ac:dyDescent="0.2">
      <c r="G336" s="3">
        <v>-50</v>
      </c>
      <c r="I336" s="3">
        <f>IF(DEGREES(ACOS(SIN(RADIANS(G336))*SIN(RADIANS(E330))+COS(RADIANS(G336))*COS(RADIANS(E330))*COS(RADIANS(I320))))&gt;90,0,$F$4*$F$5/E329^2*(SIN(RADIANS(G336))*SIN(RADIANS(E330))+COS(RADIANS(G336))*COS(RADIANS(E330))*COS(RADIANS(I320))))</f>
        <v>0</v>
      </c>
      <c r="J336" s="3">
        <f>IF(DEGREES(ACOS(SIN(RADIANS(G336))*SIN(RADIANS(E330))+COS(RADIANS(G336))*COS(RADIANS(E330))*COS(RADIANS(J320))))&gt;90,0,$F$4*$F$5/E329^2*(SIN(RADIANS(G336))*SIN(RADIANS(E330))+COS(RADIANS(G336))*COS(RADIANS(E330))*COS(RADIANS(J320))))</f>
        <v>0</v>
      </c>
      <c r="K336" s="3">
        <f>IF(DEGREES(ACOS(SIN(RADIANS(G336))*SIN(RADIANS(E330))+COS(RADIANS(G336))*COS(RADIANS(E330))*COS(RADIANS(K320))))&gt;90,0,$F$4*$F$5/E329^2*(SIN(RADIANS(G336))*SIN(RADIANS(E330))+COS(RADIANS(G336))*COS(RADIANS(E330))*COS(RADIANS(K320))))</f>
        <v>0</v>
      </c>
      <c r="L336" s="3">
        <f>IF(DEGREES(ACOS(SIN(RADIANS(G336))*SIN(RADIANS(E330))+COS(RADIANS(G336))*COS(RADIANS(E330))*COS(RADIANS(L320))))&gt;90,0,$F$4*$F$5/E329^2*(SIN(RADIANS(G336))*SIN(RADIANS(E330))+COS(RADIANS(G336))*COS(RADIANS(E330))*COS(RADIANS(L320))))</f>
        <v>0</v>
      </c>
      <c r="M336" s="3">
        <f>IF(DEGREES(ACOS(SIN(RADIANS(G336))*SIN(RADIANS(E330))+COS(RADIANS(G336))*COS(RADIANS(E330))*COS(RADIANS(M320))))&gt;90,0,$F$4*$F$5/E329^2*(SIN(RADIANS(G336))*SIN(RADIANS(E330))+COS(RADIANS(G336))*COS(RADIANS(E330))*COS(RADIANS(M320))))</f>
        <v>0</v>
      </c>
      <c r="N336" s="3">
        <f>IF(DEGREES(ACOS(SIN(RADIANS(G336))*SIN(RADIANS(E330))+COS(RADIANS(G336))*COS(RADIANS(E330))*COS(RADIANS(N320))))&gt;90,0,$F$4*$F$5/E329^2*(SIN(RADIANS(G336))*SIN(RADIANS(E330))+COS(RADIANS(G336))*COS(RADIANS(E330))*COS(RADIANS(N320))))</f>
        <v>0</v>
      </c>
      <c r="O336" s="3">
        <f>IF(DEGREES(ACOS(SIN(RADIANS(G336))*SIN(RADIANS(E330))+COS(RADIANS(G336))*COS(RADIANS(E330))*COS(RADIANS(O320))))&gt;90,0,$F$4*$F$5/E329^2*(SIN(RADIANS(G336))*SIN(RADIANS(E330))+COS(RADIANS(G336))*COS(RADIANS(E330))*COS(RADIANS(O320))))</f>
        <v>0</v>
      </c>
      <c r="P336" s="3">
        <f>IF(DEGREES(ACOS(SIN(RADIANS(G336))*SIN(RADIANS(E330))+COS(RADIANS(G336))*COS(RADIANS(E330))*COS(RADIANS(P320))))&gt;90,0,$F$4*$F$5/E329^2*(SIN(RADIANS(G336))*SIN(RADIANS(E330))+COS(RADIANS(G336))*COS(RADIANS(E330))*COS(RADIANS(P320))))</f>
        <v>0</v>
      </c>
      <c r="Q336" s="3">
        <f>IF(DEGREES(ACOS(SIN(RADIANS(G336))*SIN(RADIANS(E330))+COS(RADIANS(G336))*COS(RADIANS(E330))*COS(RADIANS(Q320))))&gt;90,0,$F$4*$F$5/E329^2*(SIN(RADIANS(G336))*SIN(RADIANS(E330))+COS(RADIANS(G336))*COS(RADIANS(E330))*COS(RADIANS(Q320))))</f>
        <v>0</v>
      </c>
      <c r="R336" s="3" t="e">
        <f>IF(DEGREES(ACOS(SIN(RADIANS(G336))*SIN(RADIANS(E330))+COS(RADIANS(G336))*COS(RADIANS(E330))*COS(RADIANS(R320))))&gt;90,0,$F$4*$F$5/E329^2*(SIN(RADIANS(G336))*SIN(RADIANS(E330))+COS(RADIANS(G336))*COS(RADIANS(E330))*COS(RADIANS(R320))))</f>
        <v>#DIV/0!</v>
      </c>
      <c r="S336" s="3" t="e">
        <f>IF(DEGREES(ACOS(SIN(RADIANS(G336))*SIN(RADIANS(E330))+COS(RADIANS(G336))*COS(RADIANS(E330))*COS(RADIANS(S320))))&gt;90,0,$F$4*$F$5/E329^2*(SIN(RADIANS(G336))*SIN(RADIANS(E330))+COS(RADIANS(G336))*COS(RADIANS(E330))*COS(RADIANS(S320))))</f>
        <v>#DIV/0!</v>
      </c>
      <c r="T336" s="3" t="e">
        <f>IF(DEGREES(ACOS(SIN(RADIANS(G336))*SIN(RADIANS(E330))+COS(RADIANS(G336))*COS(RADIANS(E330))*COS(RADIANS(T320))))&gt;90,0,$F$4*$F$5/E329^2*(SIN(RADIANS(G336))*SIN(RADIANS(E330))+COS(RADIANS(G336))*COS(RADIANS(E330))*COS(RADIANS(T320))))</f>
        <v>#DIV/0!</v>
      </c>
      <c r="U336" s="3" t="e">
        <f>IF(DEGREES(ACOS(SIN(RADIANS(G336))*SIN(RADIANS(E330))+COS(RADIANS(G336))*COS(RADIANS(E330))*COS(RADIANS(U320))))&gt;90,0,$F$4*$F$5/E329^2*(SIN(RADIANS(G336))*SIN(RADIANS(E330))+COS(RADIANS(G336))*COS(RADIANS(E330))*COS(RADIANS(U320))))</f>
        <v>#DIV/0!</v>
      </c>
      <c r="V336" s="3" t="e">
        <f>IF(DEGREES(ACOS(SIN(RADIANS(G336))*SIN(RADIANS(E330))+COS(RADIANS(G336))*COS(RADIANS(E330))*COS(RADIANS(V320))))&gt;90,0,$F$4*$F$5/E329^2*(SIN(RADIANS(G336))*SIN(RADIANS(E330))+COS(RADIANS(G336))*COS(RADIANS(E330))*COS(RADIANS(V320))))</f>
        <v>#DIV/0!</v>
      </c>
      <c r="W336" s="3" t="e">
        <f>IF(DEGREES(ACOS(SIN(RADIANS(G336))*SIN(RADIANS(E330))+COS(RADIANS(G336))*COS(RADIANS(E330))*COS(RADIANS(W320))))&gt;90,0,$F$4*$F$5/E329^2*(SIN(RADIANS(G336))*SIN(RADIANS(E330))+COS(RADIANS(G336))*COS(RADIANS(E330))*COS(RADIANS(W320))))</f>
        <v>#DIV/0!</v>
      </c>
      <c r="X336" s="3" t="e">
        <f>IF(DEGREES(ACOS(SIN(RADIANS(G336))*SIN(RADIANS(E330))+COS(RADIANS(G336))*COS(RADIANS(E330))*COS(RADIANS(X320))))&gt;90,0,$F$4*$F$5/E329^2*(SIN(RADIANS(G336))*SIN(RADIANS(E330))+COS(RADIANS(G336))*COS(RADIANS(E330))*COS(RADIANS(X320))))</f>
        <v>#DIV/0!</v>
      </c>
      <c r="Y336" s="3" t="e">
        <f>IF(DEGREES(ACOS(SIN(RADIANS(G336))*SIN(RADIANS(E330))+COS(RADIANS(G336))*COS(RADIANS(E330))*COS(RADIANS(Y320))))&gt;90,0,$F$4*$F$5/E329^2*(SIN(RADIANS(G336))*SIN(RADIANS(E330))+COS(RADIANS(G336))*COS(RADIANS(E330))*COS(RADIANS(Y320))))</f>
        <v>#DIV/0!</v>
      </c>
      <c r="Z336" s="3" t="e">
        <f>IF(DEGREES(ACOS(SIN(RADIANS(G336))*SIN(RADIANS(E330))+COS(RADIANS(G336))*COS(RADIANS(E330))*COS(RADIANS(Z320))))&gt;90,0,$F$4*$F$5/E329^2*(SIN(RADIANS(G336))*SIN(RADIANS(E330))+COS(RADIANS(G336))*COS(RADIANS(E330))*COS(RADIANS(Z320))))</f>
        <v>#DIV/0!</v>
      </c>
      <c r="AA336" s="3" t="e">
        <f>IF(DEGREES(ACOS(SIN(RADIANS(G336))*SIN(RADIANS(E330))+COS(RADIANS(G336))*COS(RADIANS(E330))*COS(RADIANS(AA320))))&gt;90,0,$F$4*$F$5/E329^2*(SIN(RADIANS(G336))*SIN(RADIANS(E330))+COS(RADIANS(G336))*COS(RADIANS(E330))*COS(RADIANS(AA320))))</f>
        <v>#DIV/0!</v>
      </c>
      <c r="AB336" s="3" t="e">
        <f>IF(DEGREES(ACOS(SIN(RADIANS(G336))*SIN(RADIANS(E330))+COS(RADIANS(G336))*COS(RADIANS(E330))*COS(RADIANS(AB320))))&gt;90,0,$F$4*$F$5/E329^2*(SIN(RADIANS(G336))*SIN(RADIANS(E330))+COS(RADIANS(G336))*COS(RADIANS(E330))*COS(RADIANS(AB320))))</f>
        <v>#DIV/0!</v>
      </c>
      <c r="AC336" s="3" t="e">
        <f>IF(DEGREES(ACOS(SIN(RADIANS(G336))*SIN(RADIANS(E330))+COS(RADIANS(G336))*COS(RADIANS(E330))*COS(RADIANS(AC320))))&gt;90,0,$F$4*$F$5/E329^2*(SIN(RADIANS(G336))*SIN(RADIANS(E330))+COS(RADIANS(G336))*COS(RADIANS(E330))*COS(RADIANS(AC320))))</f>
        <v>#DIV/0!</v>
      </c>
      <c r="AD336" s="3" t="e">
        <f>IF(DEGREES(ACOS(SIN(RADIANS(G336))*SIN(RADIANS(E330))+COS(RADIANS(G336))*COS(RADIANS(E330))*COS(RADIANS(AD320))))&gt;90,0,$F$4*$F$5/E329^2*(SIN(RADIANS(G336))*SIN(RADIANS(E330))+COS(RADIANS(G336))*COS(RADIANS(E330))*COS(RADIANS(AD320))))</f>
        <v>#DIV/0!</v>
      </c>
      <c r="AE336" s="3" t="e">
        <f>IF(DEGREES(ACOS(SIN(RADIANS(G336))*SIN(RADIANS(E330))+COS(RADIANS(G336))*COS(RADIANS(E330))*COS(RADIANS(AE320))))&gt;90,0,$F$4*$F$5/E329^2*(SIN(RADIANS(G336))*SIN(RADIANS(E330))+COS(RADIANS(G336))*COS(RADIANS(E330))*COS(RADIANS(AE320))))</f>
        <v>#DIV/0!</v>
      </c>
      <c r="AF336" s="3" t="e">
        <f>IF(DEGREES(ACOS(SIN(RADIANS(G336))*SIN(RADIANS(E330))+COS(RADIANS(G336))*COS(RADIANS(E330))*COS(RADIANS(AF320))))&gt;90,0,$F$4*$F$5/E329^2*(SIN(RADIANS(G336))*SIN(RADIANS(E330))+COS(RADIANS(G336))*COS(RADIANS(E330))*COS(RADIANS(AF320))))</f>
        <v>#DIV/0!</v>
      </c>
      <c r="AG336" s="3" t="e">
        <f>IF(DEGREES(ACOS(SIN(RADIANS(G336))*SIN(RADIANS(E330))+COS(RADIANS(G336))*COS(RADIANS(E330))*COS(RADIANS(AG320))))&gt;90,0,$F$4*$F$5/E329^2*(SIN(RADIANS(G336))*SIN(RADIANS(E330))+COS(RADIANS(G336))*COS(RADIANS(E330))*COS(RADIANS(AG320))))</f>
        <v>#DIV/0!</v>
      </c>
      <c r="AH336" s="3" t="e">
        <f>IF(DEGREES(ACOS(SIN(RADIANS(G336))*SIN(RADIANS(E330))+COS(RADIANS(G336))*COS(RADIANS(E330))*COS(RADIANS(AH320))))&gt;90,0,$F$4*$F$5/E329^2*(SIN(RADIANS(G336))*SIN(RADIANS(E330))+COS(RADIANS(G336))*COS(RADIANS(E330))*COS(RADIANS(AH320))))</f>
        <v>#DIV/0!</v>
      </c>
      <c r="AI336" s="3" t="e">
        <f>IF(DEGREES(ACOS(SIN(RADIANS(G336))*SIN(RADIANS(E330))+COS(RADIANS(G336))*COS(RADIANS(E330))*COS(RADIANS(AI320))))&gt;90,0,$F$4*$F$5/E329^2*(SIN(RADIANS(G336))*SIN(RADIANS(E330))+COS(RADIANS(G336))*COS(RADIANS(E330))*COS(RADIANS(AI320))))</f>
        <v>#DIV/0!</v>
      </c>
      <c r="AJ336" s="3" t="e">
        <f>IF(DEGREES(ACOS(SIN(RADIANS(G336))*SIN(RADIANS(E330))+COS(RADIANS(G336))*COS(RADIANS(E330))*COS(RADIANS(AJ320))))&gt;90,0,$F$4*$F$5/E329^2*(SIN(RADIANS(G336))*SIN(RADIANS(E330))+COS(RADIANS(G336))*COS(RADIANS(E330))*COS(RADIANS(AJ320))))</f>
        <v>#DIV/0!</v>
      </c>
      <c r="AK336" s="3">
        <f>IF(DEGREES(ACOS(SIN(RADIANS(G336))*SIN(RADIANS(E330))+COS(RADIANS(G336))*COS(RADIANS(E330))*COS(RADIANS(AK320))))&gt;90,0,$F$4*$F$5/E329^2*(SIN(RADIANS(G336))*SIN(RADIANS(E330))+COS(RADIANS(G336))*COS(RADIANS(E330))*COS(RADIANS(AK320))))</f>
        <v>0</v>
      </c>
      <c r="AL336" s="3">
        <f>IF(DEGREES(ACOS(SIN(RADIANS(G336))*SIN(RADIANS(E330))+COS(RADIANS(G336))*COS(RADIANS(E330))*COS(RADIANS(AL320))))&gt;90,0,$F$4*$F$5/E329^2*(SIN(RADIANS(G336))*SIN(RADIANS(E330))+COS(RADIANS(G336))*COS(RADIANS(E330))*COS(RADIANS(AL320))))</f>
        <v>0</v>
      </c>
      <c r="AM336" s="3">
        <f>IF(DEGREES(ACOS(SIN(RADIANS(G336))*SIN(RADIANS(E330))+COS(RADIANS(G336))*COS(RADIANS(E330))*COS(RADIANS(AM320))))&gt;90,0,$F$4*$F$5/E329^2*(SIN(RADIANS(G336))*SIN(RADIANS(E330))+COS(RADIANS(G336))*COS(RADIANS(E330))*COS(RADIANS(AM320))))</f>
        <v>0</v>
      </c>
      <c r="AN336" s="3">
        <f>IF(DEGREES(ACOS(SIN(RADIANS(G336))*SIN(RADIANS(E330))+COS(RADIANS(G336))*COS(RADIANS(E330))*COS(RADIANS(AN320))))&gt;90,0,$F$4*$F$5/E329^2*(SIN(RADIANS(G336))*SIN(RADIANS(E330))+COS(RADIANS(G336))*COS(RADIANS(E330))*COS(RADIANS(AN320))))</f>
        <v>0</v>
      </c>
      <c r="AO336" s="3">
        <f>IF(DEGREES(ACOS(SIN(RADIANS(G336))*SIN(RADIANS(E330))+COS(RADIANS(G336))*COS(RADIANS(E330))*COS(RADIANS(AO320))))&gt;90,0,$F$4*$F$5/E329^2*(SIN(RADIANS(G336))*SIN(RADIANS(E330))+COS(RADIANS(G336))*COS(RADIANS(E330))*COS(RADIANS(AO320))))</f>
        <v>0</v>
      </c>
      <c r="AP336" s="3">
        <f>IF(DEGREES(ACOS(SIN(RADIANS(G336))*SIN(RADIANS(E330))+COS(RADIANS(G336))*COS(RADIANS(E330))*COS(RADIANS(AP320))))&gt;90,0,$F$4*$F$5/E329^2*(SIN(RADIANS(G336))*SIN(RADIANS(E330))+COS(RADIANS(G336))*COS(RADIANS(E330))*COS(RADIANS(AP320))))</f>
        <v>0</v>
      </c>
      <c r="AQ336" s="3">
        <f>IF(DEGREES(ACOS(SIN(RADIANS(G336))*SIN(RADIANS(E330))+COS(RADIANS(G336))*COS(RADIANS(E330))*COS(RADIANS(AQ320))))&gt;90,0,$F$4*$F$5/E329^2*(SIN(RADIANS(G336))*SIN(RADIANS(E330))+COS(RADIANS(G336))*COS(RADIANS(E330))*COS(RADIANS(AQ320))))</f>
        <v>0</v>
      </c>
      <c r="AR336" s="3">
        <f>IF(DEGREES(ACOS(SIN(RADIANS(G336))*SIN(RADIANS(E330))+COS(RADIANS(G336))*COS(RADIANS(E330))*COS(RADIANS(AR320))))&gt;90,0,$F$4*$F$5/E329^2*(SIN(RADIANS(G336))*SIN(RADIANS(E330))+COS(RADIANS(G336))*COS(RADIANS(E330))*COS(RADIANS(AR320))))</f>
        <v>0</v>
      </c>
    </row>
    <row r="337" spans="2:44" ht="15.75" customHeight="1" x14ac:dyDescent="0.2">
      <c r="G337" s="3">
        <v>-60</v>
      </c>
      <c r="I337" s="3">
        <f>IF(DEGREES(ACOS(SIN(RADIANS(G337))*SIN(RADIANS(E330))+COS(RADIANS(G337))*COS(RADIANS(E330))*COS(RADIANS(I320))))&gt;90,0,$F$4*$F$5/E329^2*(SIN(RADIANS(G337))*SIN(RADIANS(E330))+COS(RADIANS(G337))*COS(RADIANS(E330))*COS(RADIANS(I320))))</f>
        <v>0</v>
      </c>
      <c r="J337" s="3">
        <f>IF(DEGREES(ACOS(SIN(RADIANS(G337))*SIN(RADIANS(E330))+COS(RADIANS(G337))*COS(RADIANS(E330))*COS(RADIANS(J320))))&gt;90,0,$F$4*$F$5/E329^2*(SIN(RADIANS(G337))*SIN(RADIANS(E330))+COS(RADIANS(G337))*COS(RADIANS(E330))*COS(RADIANS(J320))))</f>
        <v>0</v>
      </c>
      <c r="K337" s="3">
        <f>IF(DEGREES(ACOS(SIN(RADIANS(G337))*SIN(RADIANS(E330))+COS(RADIANS(G337))*COS(RADIANS(E330))*COS(RADIANS(K320))))&gt;90,0,$F$4*$F$5/E329^2*(SIN(RADIANS(G337))*SIN(RADIANS(E330))+COS(RADIANS(G337))*COS(RADIANS(E330))*COS(RADIANS(K320))))</f>
        <v>0</v>
      </c>
      <c r="L337" s="3">
        <f>IF(DEGREES(ACOS(SIN(RADIANS(G337))*SIN(RADIANS(E330))+COS(RADIANS(G337))*COS(RADIANS(E330))*COS(RADIANS(L320))))&gt;90,0,$F$4*$F$5/E329^2*(SIN(RADIANS(G337))*SIN(RADIANS(E330))+COS(RADIANS(G337))*COS(RADIANS(E330))*COS(RADIANS(L320))))</f>
        <v>0</v>
      </c>
      <c r="M337" s="3">
        <f>IF(DEGREES(ACOS(SIN(RADIANS(G337))*SIN(RADIANS(E330))+COS(RADIANS(G337))*COS(RADIANS(E330))*COS(RADIANS(M320))))&gt;90,0,$F$4*$F$5/E329^2*(SIN(RADIANS(G337))*SIN(RADIANS(E330))+COS(RADIANS(G337))*COS(RADIANS(E330))*COS(RADIANS(M320))))</f>
        <v>0</v>
      </c>
      <c r="N337" s="3">
        <f>IF(DEGREES(ACOS(SIN(RADIANS(G337))*SIN(RADIANS(E330))+COS(RADIANS(G337))*COS(RADIANS(E330))*COS(RADIANS(N320))))&gt;90,0,$F$4*$F$5/E329^2*(SIN(RADIANS(G337))*SIN(RADIANS(E330))+COS(RADIANS(G337))*COS(RADIANS(E330))*COS(RADIANS(N320))))</f>
        <v>0</v>
      </c>
      <c r="O337" s="3">
        <f>IF(DEGREES(ACOS(SIN(RADIANS(G337))*SIN(RADIANS(E330))+COS(RADIANS(G337))*COS(RADIANS(E330))*COS(RADIANS(O320))))&gt;90,0,$F$4*$F$5/E329^2*(SIN(RADIANS(G337))*SIN(RADIANS(E330))+COS(RADIANS(G337))*COS(RADIANS(E330))*COS(RADIANS(O320))))</f>
        <v>0</v>
      </c>
      <c r="P337" s="3">
        <f>IF(DEGREES(ACOS(SIN(RADIANS(G337))*SIN(RADIANS(E330))+COS(RADIANS(G337))*COS(RADIANS(E330))*COS(RADIANS(P320))))&gt;90,0,$F$4*$F$5/E329^2*(SIN(RADIANS(G337))*SIN(RADIANS(E330))+COS(RADIANS(G337))*COS(RADIANS(E330))*COS(RADIANS(P320))))</f>
        <v>0</v>
      </c>
      <c r="Q337" s="3">
        <f>IF(DEGREES(ACOS(SIN(RADIANS(G337))*SIN(RADIANS(E330))+COS(RADIANS(G337))*COS(RADIANS(E330))*COS(RADIANS(Q320))))&gt;90,0,$F$4*$F$5/E329^2*(SIN(RADIANS(G337))*SIN(RADIANS(E330))+COS(RADIANS(G337))*COS(RADIANS(E330))*COS(RADIANS(Q320))))</f>
        <v>0</v>
      </c>
      <c r="R337" s="3" t="e">
        <f>IF(DEGREES(ACOS(SIN(RADIANS(G337))*SIN(RADIANS(E330))+COS(RADIANS(G337))*COS(RADIANS(E330))*COS(RADIANS(R320))))&gt;90,0,$F$4*$F$5/E329^2*(SIN(RADIANS(G337))*SIN(RADIANS(E330))+COS(RADIANS(G337))*COS(RADIANS(E330))*COS(RADIANS(R320))))</f>
        <v>#DIV/0!</v>
      </c>
      <c r="S337" s="3" t="e">
        <f>IF(DEGREES(ACOS(SIN(RADIANS(G337))*SIN(RADIANS(E330))+COS(RADIANS(G337))*COS(RADIANS(E330))*COS(RADIANS(S320))))&gt;90,0,$F$4*$F$5/E329^2*(SIN(RADIANS(G337))*SIN(RADIANS(E330))+COS(RADIANS(G337))*COS(RADIANS(E330))*COS(RADIANS(S320))))</f>
        <v>#DIV/0!</v>
      </c>
      <c r="T337" s="3" t="e">
        <f>IF(DEGREES(ACOS(SIN(RADIANS(G337))*SIN(RADIANS(E330))+COS(RADIANS(G337))*COS(RADIANS(E330))*COS(RADIANS(T320))))&gt;90,0,$F$4*$F$5/E329^2*(SIN(RADIANS(G337))*SIN(RADIANS(E330))+COS(RADIANS(G337))*COS(RADIANS(E330))*COS(RADIANS(T320))))</f>
        <v>#DIV/0!</v>
      </c>
      <c r="U337" s="3" t="e">
        <f>IF(DEGREES(ACOS(SIN(RADIANS(G337))*SIN(RADIANS(E330))+COS(RADIANS(G337))*COS(RADIANS(E330))*COS(RADIANS(U320))))&gt;90,0,$F$4*$F$5/E329^2*(SIN(RADIANS(G337))*SIN(RADIANS(E330))+COS(RADIANS(G337))*COS(RADIANS(E330))*COS(RADIANS(U320))))</f>
        <v>#DIV/0!</v>
      </c>
      <c r="V337" s="3" t="e">
        <f>IF(DEGREES(ACOS(SIN(RADIANS(G337))*SIN(RADIANS(E330))+COS(RADIANS(G337))*COS(RADIANS(E330))*COS(RADIANS(V320))))&gt;90,0,$F$4*$F$5/E329^2*(SIN(RADIANS(G337))*SIN(RADIANS(E330))+COS(RADIANS(G337))*COS(RADIANS(E330))*COS(RADIANS(V320))))</f>
        <v>#DIV/0!</v>
      </c>
      <c r="W337" s="3" t="e">
        <f>IF(DEGREES(ACOS(SIN(RADIANS(G337))*SIN(RADIANS(E330))+COS(RADIANS(G337))*COS(RADIANS(E330))*COS(RADIANS(W320))))&gt;90,0,$F$4*$F$5/E329^2*(SIN(RADIANS(G337))*SIN(RADIANS(E330))+COS(RADIANS(G337))*COS(RADIANS(E330))*COS(RADIANS(W320))))</f>
        <v>#DIV/0!</v>
      </c>
      <c r="X337" s="3" t="e">
        <f>IF(DEGREES(ACOS(SIN(RADIANS(G337))*SIN(RADIANS(E330))+COS(RADIANS(G337))*COS(RADIANS(E330))*COS(RADIANS(X320))))&gt;90,0,$F$4*$F$5/E329^2*(SIN(RADIANS(G337))*SIN(RADIANS(E330))+COS(RADIANS(G337))*COS(RADIANS(E330))*COS(RADIANS(X320))))</f>
        <v>#DIV/0!</v>
      </c>
      <c r="Y337" s="3" t="e">
        <f>IF(DEGREES(ACOS(SIN(RADIANS(G337))*SIN(RADIANS(E330))+COS(RADIANS(G337))*COS(RADIANS(E330))*COS(RADIANS(Y320))))&gt;90,0,$F$4*$F$5/E329^2*(SIN(RADIANS(G337))*SIN(RADIANS(E330))+COS(RADIANS(G337))*COS(RADIANS(E330))*COS(RADIANS(Y320))))</f>
        <v>#DIV/0!</v>
      </c>
      <c r="Z337" s="3" t="e">
        <f>IF(DEGREES(ACOS(SIN(RADIANS(G337))*SIN(RADIANS(E330))+COS(RADIANS(G337))*COS(RADIANS(E330))*COS(RADIANS(Z320))))&gt;90,0,$F$4*$F$5/E329^2*(SIN(RADIANS(G337))*SIN(RADIANS(E330))+COS(RADIANS(G337))*COS(RADIANS(E330))*COS(RADIANS(Z320))))</f>
        <v>#DIV/0!</v>
      </c>
      <c r="AA337" s="3" t="e">
        <f>IF(DEGREES(ACOS(SIN(RADIANS(G337))*SIN(RADIANS(E330))+COS(RADIANS(G337))*COS(RADIANS(E330))*COS(RADIANS(AA320))))&gt;90,0,$F$4*$F$5/E329^2*(SIN(RADIANS(G337))*SIN(RADIANS(E330))+COS(RADIANS(G337))*COS(RADIANS(E330))*COS(RADIANS(AA320))))</f>
        <v>#DIV/0!</v>
      </c>
      <c r="AB337" s="3" t="e">
        <f>IF(DEGREES(ACOS(SIN(RADIANS(G337))*SIN(RADIANS(E330))+COS(RADIANS(G337))*COS(RADIANS(E330))*COS(RADIANS(AB320))))&gt;90,0,$F$4*$F$5/E329^2*(SIN(RADIANS(G337))*SIN(RADIANS(E330))+COS(RADIANS(G337))*COS(RADIANS(E330))*COS(RADIANS(AB320))))</f>
        <v>#DIV/0!</v>
      </c>
      <c r="AC337" s="3" t="e">
        <f>IF(DEGREES(ACOS(SIN(RADIANS(G337))*SIN(RADIANS(E330))+COS(RADIANS(G337))*COS(RADIANS(E330))*COS(RADIANS(AC320))))&gt;90,0,$F$4*$F$5/E329^2*(SIN(RADIANS(G337))*SIN(RADIANS(E330))+COS(RADIANS(G337))*COS(RADIANS(E330))*COS(RADIANS(AC320))))</f>
        <v>#DIV/0!</v>
      </c>
      <c r="AD337" s="3" t="e">
        <f>IF(DEGREES(ACOS(SIN(RADIANS(G337))*SIN(RADIANS(E330))+COS(RADIANS(G337))*COS(RADIANS(E330))*COS(RADIANS(AD320))))&gt;90,0,$F$4*$F$5/E329^2*(SIN(RADIANS(G337))*SIN(RADIANS(E330))+COS(RADIANS(G337))*COS(RADIANS(E330))*COS(RADIANS(AD320))))</f>
        <v>#DIV/0!</v>
      </c>
      <c r="AE337" s="3" t="e">
        <f>IF(DEGREES(ACOS(SIN(RADIANS(G337))*SIN(RADIANS(E330))+COS(RADIANS(G337))*COS(RADIANS(E330))*COS(RADIANS(AE320))))&gt;90,0,$F$4*$F$5/E329^2*(SIN(RADIANS(G337))*SIN(RADIANS(E330))+COS(RADIANS(G337))*COS(RADIANS(E330))*COS(RADIANS(AE320))))</f>
        <v>#DIV/0!</v>
      </c>
      <c r="AF337" s="3" t="e">
        <f>IF(DEGREES(ACOS(SIN(RADIANS(G337))*SIN(RADIANS(E330))+COS(RADIANS(G337))*COS(RADIANS(E330))*COS(RADIANS(AF320))))&gt;90,0,$F$4*$F$5/E329^2*(SIN(RADIANS(G337))*SIN(RADIANS(E330))+COS(RADIANS(G337))*COS(RADIANS(E330))*COS(RADIANS(AF320))))</f>
        <v>#DIV/0!</v>
      </c>
      <c r="AG337" s="3" t="e">
        <f>IF(DEGREES(ACOS(SIN(RADIANS(G337))*SIN(RADIANS(E330))+COS(RADIANS(G337))*COS(RADIANS(E330))*COS(RADIANS(AG320))))&gt;90,0,$F$4*$F$5/E329^2*(SIN(RADIANS(G337))*SIN(RADIANS(E330))+COS(RADIANS(G337))*COS(RADIANS(E330))*COS(RADIANS(AG320))))</f>
        <v>#DIV/0!</v>
      </c>
      <c r="AH337" s="3" t="e">
        <f>IF(DEGREES(ACOS(SIN(RADIANS(G337))*SIN(RADIANS(E330))+COS(RADIANS(G337))*COS(RADIANS(E330))*COS(RADIANS(AH320))))&gt;90,0,$F$4*$F$5/E329^2*(SIN(RADIANS(G337))*SIN(RADIANS(E330))+COS(RADIANS(G337))*COS(RADIANS(E330))*COS(RADIANS(AH320))))</f>
        <v>#DIV/0!</v>
      </c>
      <c r="AI337" s="3" t="e">
        <f>IF(DEGREES(ACOS(SIN(RADIANS(G337))*SIN(RADIANS(E330))+COS(RADIANS(G337))*COS(RADIANS(E330))*COS(RADIANS(AI320))))&gt;90,0,$F$4*$F$5/E329^2*(SIN(RADIANS(G337))*SIN(RADIANS(E330))+COS(RADIANS(G337))*COS(RADIANS(E330))*COS(RADIANS(AI320))))</f>
        <v>#DIV/0!</v>
      </c>
      <c r="AJ337" s="3" t="e">
        <f>IF(DEGREES(ACOS(SIN(RADIANS(G337))*SIN(RADIANS(E330))+COS(RADIANS(G337))*COS(RADIANS(E330))*COS(RADIANS(AJ320))))&gt;90,0,$F$4*$F$5/E329^2*(SIN(RADIANS(G337))*SIN(RADIANS(E330))+COS(RADIANS(G337))*COS(RADIANS(E330))*COS(RADIANS(AJ320))))</f>
        <v>#DIV/0!</v>
      </c>
      <c r="AK337" s="3">
        <f>IF(DEGREES(ACOS(SIN(RADIANS(G337))*SIN(RADIANS(E330))+COS(RADIANS(G337))*COS(RADIANS(E330))*COS(RADIANS(AK320))))&gt;90,0,$F$4*$F$5/E329^2*(SIN(RADIANS(G337))*SIN(RADIANS(E330))+COS(RADIANS(G337))*COS(RADIANS(E330))*COS(RADIANS(AK320))))</f>
        <v>0</v>
      </c>
      <c r="AL337" s="3">
        <f>IF(DEGREES(ACOS(SIN(RADIANS(G337))*SIN(RADIANS(E330))+COS(RADIANS(G337))*COS(RADIANS(E330))*COS(RADIANS(AL320))))&gt;90,0,$F$4*$F$5/E329^2*(SIN(RADIANS(G337))*SIN(RADIANS(E330))+COS(RADIANS(G337))*COS(RADIANS(E330))*COS(RADIANS(AL320))))</f>
        <v>0</v>
      </c>
      <c r="AM337" s="3">
        <f>IF(DEGREES(ACOS(SIN(RADIANS(G337))*SIN(RADIANS(E330))+COS(RADIANS(G337))*COS(RADIANS(E330))*COS(RADIANS(AM320))))&gt;90,0,$F$4*$F$5/E329^2*(SIN(RADIANS(G337))*SIN(RADIANS(E330))+COS(RADIANS(G337))*COS(RADIANS(E330))*COS(RADIANS(AM320))))</f>
        <v>0</v>
      </c>
      <c r="AN337" s="3">
        <f>IF(DEGREES(ACOS(SIN(RADIANS(G337))*SIN(RADIANS(E330))+COS(RADIANS(G337))*COS(RADIANS(E330))*COS(RADIANS(AN320))))&gt;90,0,$F$4*$F$5/E329^2*(SIN(RADIANS(G337))*SIN(RADIANS(E330))+COS(RADIANS(G337))*COS(RADIANS(E330))*COS(RADIANS(AN320))))</f>
        <v>0</v>
      </c>
      <c r="AO337" s="3">
        <f>IF(DEGREES(ACOS(SIN(RADIANS(G337))*SIN(RADIANS(E330))+COS(RADIANS(G337))*COS(RADIANS(E330))*COS(RADIANS(AO320))))&gt;90,0,$F$4*$F$5/E329^2*(SIN(RADIANS(G337))*SIN(RADIANS(E330))+COS(RADIANS(G337))*COS(RADIANS(E330))*COS(RADIANS(AO320))))</f>
        <v>0</v>
      </c>
      <c r="AP337" s="3">
        <f>IF(DEGREES(ACOS(SIN(RADIANS(G337))*SIN(RADIANS(E330))+COS(RADIANS(G337))*COS(RADIANS(E330))*COS(RADIANS(AP320))))&gt;90,0,$F$4*$F$5/E329^2*(SIN(RADIANS(G337))*SIN(RADIANS(E330))+COS(RADIANS(G337))*COS(RADIANS(E330))*COS(RADIANS(AP320))))</f>
        <v>0</v>
      </c>
      <c r="AQ337" s="3">
        <f>IF(DEGREES(ACOS(SIN(RADIANS(G337))*SIN(RADIANS(E330))+COS(RADIANS(G337))*COS(RADIANS(E330))*COS(RADIANS(AQ320))))&gt;90,0,$F$4*$F$5/E329^2*(SIN(RADIANS(G337))*SIN(RADIANS(E330))+COS(RADIANS(G337))*COS(RADIANS(E330))*COS(RADIANS(AQ320))))</f>
        <v>0</v>
      </c>
      <c r="AR337" s="3">
        <f>IF(DEGREES(ACOS(SIN(RADIANS(G337))*SIN(RADIANS(E330))+COS(RADIANS(G337))*COS(RADIANS(E330))*COS(RADIANS(AR320))))&gt;90,0,$F$4*$F$5/E329^2*(SIN(RADIANS(G337))*SIN(RADIANS(E330))+COS(RADIANS(G337))*COS(RADIANS(E330))*COS(RADIANS(AR320))))</f>
        <v>0</v>
      </c>
    </row>
    <row r="338" spans="2:44" ht="15.75" customHeight="1" x14ac:dyDescent="0.2">
      <c r="G338" s="3">
        <v>-70</v>
      </c>
      <c r="I338" s="3">
        <f>IF(DEGREES(ACOS(SIN(RADIANS(G338))*SIN(RADIANS(E330))+COS(RADIANS(G338))*COS(RADIANS(E330))*COS(RADIANS(I320))))&gt;90,0,$F$4*$F$5/E329^2*(SIN(RADIANS(G338))*SIN(RADIANS(E330))+COS(RADIANS(G338))*COS(RADIANS(E330))*COS(RADIANS(I320))))</f>
        <v>0</v>
      </c>
      <c r="J338" s="3">
        <f>IF(DEGREES(ACOS(SIN(RADIANS(G338))*SIN(RADIANS(E330))+COS(RADIANS(G338))*COS(RADIANS(E330))*COS(RADIANS(J320))))&gt;90,0,$F$4*$F$5/E329^2*(SIN(RADIANS(G338))*SIN(RADIANS(E330))+COS(RADIANS(G338))*COS(RADIANS(E330))*COS(RADIANS(J320))))</f>
        <v>0</v>
      </c>
      <c r="K338" s="3">
        <f>IF(DEGREES(ACOS(SIN(RADIANS(G338))*SIN(RADIANS(E330))+COS(RADIANS(G338))*COS(RADIANS(E330))*COS(RADIANS(K320))))&gt;90,0,$F$4*$F$5/E329^2*(SIN(RADIANS(G338))*SIN(RADIANS(E330))+COS(RADIANS(G338))*COS(RADIANS(E330))*COS(RADIANS(K320))))</f>
        <v>0</v>
      </c>
      <c r="L338" s="3">
        <f>IF(DEGREES(ACOS(SIN(RADIANS(G338))*SIN(RADIANS(E330))+COS(RADIANS(G338))*COS(RADIANS(E330))*COS(RADIANS(L320))))&gt;90,0,$F$4*$F$5/E329^2*(SIN(RADIANS(G338))*SIN(RADIANS(E330))+COS(RADIANS(G338))*COS(RADIANS(E330))*COS(RADIANS(L320))))</f>
        <v>0</v>
      </c>
      <c r="M338" s="3">
        <f>IF(DEGREES(ACOS(SIN(RADIANS(G338))*SIN(RADIANS(E330))+COS(RADIANS(G338))*COS(RADIANS(E330))*COS(RADIANS(M320))))&gt;90,0,$F$4*$F$5/E329^2*(SIN(RADIANS(G338))*SIN(RADIANS(E330))+COS(RADIANS(G338))*COS(RADIANS(E330))*COS(RADIANS(M320))))</f>
        <v>0</v>
      </c>
      <c r="N338" s="3">
        <f>IF(DEGREES(ACOS(SIN(RADIANS(G338))*SIN(RADIANS(E330))+COS(RADIANS(G338))*COS(RADIANS(E330))*COS(RADIANS(N320))))&gt;90,0,$F$4*$F$5/E329^2*(SIN(RADIANS(G338))*SIN(RADIANS(E330))+COS(RADIANS(G338))*COS(RADIANS(E330))*COS(RADIANS(N320))))</f>
        <v>0</v>
      </c>
      <c r="O338" s="3">
        <f>IF(DEGREES(ACOS(SIN(RADIANS(G338))*SIN(RADIANS(E330))+COS(RADIANS(G338))*COS(RADIANS(E330))*COS(RADIANS(O320))))&gt;90,0,$F$4*$F$5/E329^2*(SIN(RADIANS(G338))*SIN(RADIANS(E330))+COS(RADIANS(G338))*COS(RADIANS(E330))*COS(RADIANS(O320))))</f>
        <v>0</v>
      </c>
      <c r="P338" s="3">
        <f>IF(DEGREES(ACOS(SIN(RADIANS(G338))*SIN(RADIANS(E330))+COS(RADIANS(G338))*COS(RADIANS(E330))*COS(RADIANS(P320))))&gt;90,0,$F$4*$F$5/E329^2*(SIN(RADIANS(G338))*SIN(RADIANS(E330))+COS(RADIANS(G338))*COS(RADIANS(E330))*COS(RADIANS(P320))))</f>
        <v>0</v>
      </c>
      <c r="Q338" s="3">
        <f>IF(DEGREES(ACOS(SIN(RADIANS(G338))*SIN(RADIANS(E330))+COS(RADIANS(G338))*COS(RADIANS(E330))*COS(RADIANS(Q320))))&gt;90,0,$F$4*$F$5/E329^2*(SIN(RADIANS(G338))*SIN(RADIANS(E330))+COS(RADIANS(G338))*COS(RADIANS(E330))*COS(RADIANS(Q320))))</f>
        <v>0</v>
      </c>
      <c r="R338" s="3" t="e">
        <f>IF(DEGREES(ACOS(SIN(RADIANS(G338))*SIN(RADIANS(E330))+COS(RADIANS(G338))*COS(RADIANS(E330))*COS(RADIANS(R320))))&gt;90,0,$F$4*$F$5/E329^2*(SIN(RADIANS(G338))*SIN(RADIANS(E330))+COS(RADIANS(G338))*COS(RADIANS(E330))*COS(RADIANS(R320))))</f>
        <v>#DIV/0!</v>
      </c>
      <c r="S338" s="3" t="e">
        <f>IF(DEGREES(ACOS(SIN(RADIANS(G338))*SIN(RADIANS(E330))+COS(RADIANS(G338))*COS(RADIANS(E330))*COS(RADIANS(S320))))&gt;90,0,$F$4*$F$5/E329^2*(SIN(RADIANS(G338))*SIN(RADIANS(E330))+COS(RADIANS(G338))*COS(RADIANS(E330))*COS(RADIANS(S320))))</f>
        <v>#DIV/0!</v>
      </c>
      <c r="T338" s="3" t="e">
        <f>IF(DEGREES(ACOS(SIN(RADIANS(G338))*SIN(RADIANS(E330))+COS(RADIANS(G338))*COS(RADIANS(E330))*COS(RADIANS(T320))))&gt;90,0,$F$4*$F$5/E329^2*(SIN(RADIANS(G338))*SIN(RADIANS(E330))+COS(RADIANS(G338))*COS(RADIANS(E330))*COS(RADIANS(T320))))</f>
        <v>#DIV/0!</v>
      </c>
      <c r="U338" s="3" t="e">
        <f>IF(DEGREES(ACOS(SIN(RADIANS(G338))*SIN(RADIANS(E330))+COS(RADIANS(G338))*COS(RADIANS(E330))*COS(RADIANS(U320))))&gt;90,0,$F$4*$F$5/E329^2*(SIN(RADIANS(G338))*SIN(RADIANS(E330))+COS(RADIANS(G338))*COS(RADIANS(E330))*COS(RADIANS(U320))))</f>
        <v>#DIV/0!</v>
      </c>
      <c r="V338" s="3" t="e">
        <f>IF(DEGREES(ACOS(SIN(RADIANS(G338))*SIN(RADIANS(E330))+COS(RADIANS(G338))*COS(RADIANS(E330))*COS(RADIANS(V320))))&gt;90,0,$F$4*$F$5/E329^2*(SIN(RADIANS(G338))*SIN(RADIANS(E330))+COS(RADIANS(G338))*COS(RADIANS(E330))*COS(RADIANS(V320))))</f>
        <v>#DIV/0!</v>
      </c>
      <c r="W338" s="3" t="e">
        <f>IF(DEGREES(ACOS(SIN(RADIANS(G338))*SIN(RADIANS(E330))+COS(RADIANS(G338))*COS(RADIANS(E330))*COS(RADIANS(W320))))&gt;90,0,$F$4*$F$5/E329^2*(SIN(RADIANS(G338))*SIN(RADIANS(E330))+COS(RADIANS(G338))*COS(RADIANS(E330))*COS(RADIANS(W320))))</f>
        <v>#DIV/0!</v>
      </c>
      <c r="X338" s="3" t="e">
        <f>IF(DEGREES(ACOS(SIN(RADIANS(G338))*SIN(RADIANS(E330))+COS(RADIANS(G338))*COS(RADIANS(E330))*COS(RADIANS(X320))))&gt;90,0,$F$4*$F$5/E329^2*(SIN(RADIANS(G338))*SIN(RADIANS(E330))+COS(RADIANS(G338))*COS(RADIANS(E330))*COS(RADIANS(X320))))</f>
        <v>#DIV/0!</v>
      </c>
      <c r="Y338" s="3" t="e">
        <f>IF(DEGREES(ACOS(SIN(RADIANS(G338))*SIN(RADIANS(E330))+COS(RADIANS(G338))*COS(RADIANS(E330))*COS(RADIANS(Y320))))&gt;90,0,$F$4*$F$5/E329^2*(SIN(RADIANS(G338))*SIN(RADIANS(E330))+COS(RADIANS(G338))*COS(RADIANS(E330))*COS(RADIANS(Y320))))</f>
        <v>#DIV/0!</v>
      </c>
      <c r="Z338" s="3" t="e">
        <f>IF(DEGREES(ACOS(SIN(RADIANS(G338))*SIN(RADIANS(E330))+COS(RADIANS(G338))*COS(RADIANS(E330))*COS(RADIANS(Z320))))&gt;90,0,$F$4*$F$5/E329^2*(SIN(RADIANS(G338))*SIN(RADIANS(E330))+COS(RADIANS(G338))*COS(RADIANS(E330))*COS(RADIANS(Z320))))</f>
        <v>#DIV/0!</v>
      </c>
      <c r="AA338" s="3" t="e">
        <f>IF(DEGREES(ACOS(SIN(RADIANS(G338))*SIN(RADIANS(E330))+COS(RADIANS(G338))*COS(RADIANS(E330))*COS(RADIANS(AA320))))&gt;90,0,$F$4*$F$5/E329^2*(SIN(RADIANS(G338))*SIN(RADIANS(E330))+COS(RADIANS(G338))*COS(RADIANS(E330))*COS(RADIANS(AA320))))</f>
        <v>#DIV/0!</v>
      </c>
      <c r="AB338" s="3" t="e">
        <f>IF(DEGREES(ACOS(SIN(RADIANS(G338))*SIN(RADIANS(E330))+COS(RADIANS(G338))*COS(RADIANS(E330))*COS(RADIANS(AB320))))&gt;90,0,$F$4*$F$5/E329^2*(SIN(RADIANS(G338))*SIN(RADIANS(E330))+COS(RADIANS(G338))*COS(RADIANS(E330))*COS(RADIANS(AB320))))</f>
        <v>#DIV/0!</v>
      </c>
      <c r="AC338" s="3" t="e">
        <f>IF(DEGREES(ACOS(SIN(RADIANS(G338))*SIN(RADIANS(E330))+COS(RADIANS(G338))*COS(RADIANS(E330))*COS(RADIANS(AC320))))&gt;90,0,$F$4*$F$5/E329^2*(SIN(RADIANS(G338))*SIN(RADIANS(E330))+COS(RADIANS(G338))*COS(RADIANS(E330))*COS(RADIANS(AC320))))</f>
        <v>#DIV/0!</v>
      </c>
      <c r="AD338" s="3" t="e">
        <f>IF(DEGREES(ACOS(SIN(RADIANS(G338))*SIN(RADIANS(E330))+COS(RADIANS(G338))*COS(RADIANS(E330))*COS(RADIANS(AD320))))&gt;90,0,$F$4*$F$5/E329^2*(SIN(RADIANS(G338))*SIN(RADIANS(E330))+COS(RADIANS(G338))*COS(RADIANS(E330))*COS(RADIANS(AD320))))</f>
        <v>#DIV/0!</v>
      </c>
      <c r="AE338" s="3" t="e">
        <f>IF(DEGREES(ACOS(SIN(RADIANS(G338))*SIN(RADIANS(E330))+COS(RADIANS(G338))*COS(RADIANS(E330))*COS(RADIANS(AE320))))&gt;90,0,$F$4*$F$5/E329^2*(SIN(RADIANS(G338))*SIN(RADIANS(E330))+COS(RADIANS(G338))*COS(RADIANS(E330))*COS(RADIANS(AE320))))</f>
        <v>#DIV/0!</v>
      </c>
      <c r="AF338" s="3" t="e">
        <f>IF(DEGREES(ACOS(SIN(RADIANS(G338))*SIN(RADIANS(E330))+COS(RADIANS(G338))*COS(RADIANS(E330))*COS(RADIANS(AF320))))&gt;90,0,$F$4*$F$5/E329^2*(SIN(RADIANS(G338))*SIN(RADIANS(E330))+COS(RADIANS(G338))*COS(RADIANS(E330))*COS(RADIANS(AF320))))</f>
        <v>#DIV/0!</v>
      </c>
      <c r="AG338" s="3" t="e">
        <f>IF(DEGREES(ACOS(SIN(RADIANS(G338))*SIN(RADIANS(E330))+COS(RADIANS(G338))*COS(RADIANS(E330))*COS(RADIANS(AG320))))&gt;90,0,$F$4*$F$5/E329^2*(SIN(RADIANS(G338))*SIN(RADIANS(E330))+COS(RADIANS(G338))*COS(RADIANS(E330))*COS(RADIANS(AG320))))</f>
        <v>#DIV/0!</v>
      </c>
      <c r="AH338" s="3" t="e">
        <f>IF(DEGREES(ACOS(SIN(RADIANS(G338))*SIN(RADIANS(E330))+COS(RADIANS(G338))*COS(RADIANS(E330))*COS(RADIANS(AH320))))&gt;90,0,$F$4*$F$5/E329^2*(SIN(RADIANS(G338))*SIN(RADIANS(E330))+COS(RADIANS(G338))*COS(RADIANS(E330))*COS(RADIANS(AH320))))</f>
        <v>#DIV/0!</v>
      </c>
      <c r="AI338" s="3" t="e">
        <f>IF(DEGREES(ACOS(SIN(RADIANS(G338))*SIN(RADIANS(E330))+COS(RADIANS(G338))*COS(RADIANS(E330))*COS(RADIANS(AI320))))&gt;90,0,$F$4*$F$5/E329^2*(SIN(RADIANS(G338))*SIN(RADIANS(E330))+COS(RADIANS(G338))*COS(RADIANS(E330))*COS(RADIANS(AI320))))</f>
        <v>#DIV/0!</v>
      </c>
      <c r="AJ338" s="3" t="e">
        <f>IF(DEGREES(ACOS(SIN(RADIANS(G338))*SIN(RADIANS(E330))+COS(RADIANS(G338))*COS(RADIANS(E330))*COS(RADIANS(AJ320))))&gt;90,0,$F$4*$F$5/E329^2*(SIN(RADIANS(G338))*SIN(RADIANS(E330))+COS(RADIANS(G338))*COS(RADIANS(E330))*COS(RADIANS(AJ320))))</f>
        <v>#DIV/0!</v>
      </c>
      <c r="AK338" s="3">
        <f>IF(DEGREES(ACOS(SIN(RADIANS(G338))*SIN(RADIANS(E330))+COS(RADIANS(G338))*COS(RADIANS(E330))*COS(RADIANS(AK320))))&gt;90,0,$F$4*$F$5/E329^2*(SIN(RADIANS(G338))*SIN(RADIANS(E330))+COS(RADIANS(G338))*COS(RADIANS(E330))*COS(RADIANS(AK320))))</f>
        <v>0</v>
      </c>
      <c r="AL338" s="3">
        <f>IF(DEGREES(ACOS(SIN(RADIANS(G338))*SIN(RADIANS(E330))+COS(RADIANS(G338))*COS(RADIANS(E330))*COS(RADIANS(AL320))))&gt;90,0,$F$4*$F$5/E329^2*(SIN(RADIANS(G338))*SIN(RADIANS(E330))+COS(RADIANS(G338))*COS(RADIANS(E330))*COS(RADIANS(AL320))))</f>
        <v>0</v>
      </c>
      <c r="AM338" s="3">
        <f>IF(DEGREES(ACOS(SIN(RADIANS(G338))*SIN(RADIANS(E330))+COS(RADIANS(G338))*COS(RADIANS(E330))*COS(RADIANS(AM320))))&gt;90,0,$F$4*$F$5/E329^2*(SIN(RADIANS(G338))*SIN(RADIANS(E330))+COS(RADIANS(G338))*COS(RADIANS(E330))*COS(RADIANS(AM320))))</f>
        <v>0</v>
      </c>
      <c r="AN338" s="3">
        <f>IF(DEGREES(ACOS(SIN(RADIANS(G338))*SIN(RADIANS(E330))+COS(RADIANS(G338))*COS(RADIANS(E330))*COS(RADIANS(AN320))))&gt;90,0,$F$4*$F$5/E329^2*(SIN(RADIANS(G338))*SIN(RADIANS(E330))+COS(RADIANS(G338))*COS(RADIANS(E330))*COS(RADIANS(AN320))))</f>
        <v>0</v>
      </c>
      <c r="AO338" s="3">
        <f>IF(DEGREES(ACOS(SIN(RADIANS(G338))*SIN(RADIANS(E330))+COS(RADIANS(G338))*COS(RADIANS(E330))*COS(RADIANS(AO320))))&gt;90,0,$F$4*$F$5/E329^2*(SIN(RADIANS(G338))*SIN(RADIANS(E330))+COS(RADIANS(G338))*COS(RADIANS(E330))*COS(RADIANS(AO320))))</f>
        <v>0</v>
      </c>
      <c r="AP338" s="3">
        <f>IF(DEGREES(ACOS(SIN(RADIANS(G338))*SIN(RADIANS(E330))+COS(RADIANS(G338))*COS(RADIANS(E330))*COS(RADIANS(AP320))))&gt;90,0,$F$4*$F$5/E329^2*(SIN(RADIANS(G338))*SIN(RADIANS(E330))+COS(RADIANS(G338))*COS(RADIANS(E330))*COS(RADIANS(AP320))))</f>
        <v>0</v>
      </c>
      <c r="AQ338" s="3">
        <f>IF(DEGREES(ACOS(SIN(RADIANS(G338))*SIN(RADIANS(E330))+COS(RADIANS(G338))*COS(RADIANS(E330))*COS(RADIANS(AQ320))))&gt;90,0,$F$4*$F$5/E329^2*(SIN(RADIANS(G338))*SIN(RADIANS(E330))+COS(RADIANS(G338))*COS(RADIANS(E330))*COS(RADIANS(AQ320))))</f>
        <v>0</v>
      </c>
      <c r="AR338" s="3">
        <f>IF(DEGREES(ACOS(SIN(RADIANS(G338))*SIN(RADIANS(E330))+COS(RADIANS(G338))*COS(RADIANS(E330))*COS(RADIANS(AR320))))&gt;90,0,$F$4*$F$5/E329^2*(SIN(RADIANS(G338))*SIN(RADIANS(E330))+COS(RADIANS(G338))*COS(RADIANS(E330))*COS(RADIANS(AR320))))</f>
        <v>0</v>
      </c>
    </row>
    <row r="339" spans="2:44" ht="15.75" customHeight="1" x14ac:dyDescent="0.2">
      <c r="G339" s="3">
        <v>-80</v>
      </c>
      <c r="I339" s="3">
        <f>IF(DEGREES(ACOS(SIN(RADIANS(G339))*SIN(RADIANS(E330))+COS(RADIANS(G339))*COS(RADIANS(E330))*COS(RADIANS(I320))))&gt;90,0,$F$4*$F$5/E329^2*(SIN(RADIANS(G339))*SIN(RADIANS(E330))+COS(RADIANS(G339))*COS(RADIANS(E330))*COS(RADIANS(I320))))</f>
        <v>0</v>
      </c>
      <c r="J339" s="3">
        <f>IF(DEGREES(ACOS(SIN(RADIANS(G339))*SIN(RADIANS(E330))+COS(RADIANS(G339))*COS(RADIANS(E330))*COS(RADIANS(J320))))&gt;90,0,$F$4*$F$5/E329^2*(SIN(RADIANS(G339))*SIN(RADIANS(E330))+COS(RADIANS(G339))*COS(RADIANS(E330))*COS(RADIANS(J320))))</f>
        <v>0</v>
      </c>
      <c r="K339" s="3">
        <f>IF(DEGREES(ACOS(SIN(RADIANS(G339))*SIN(RADIANS(E330))+COS(RADIANS(G339))*COS(RADIANS(E330))*COS(RADIANS(K320))))&gt;90,0,$F$4*$F$5/E329^2*(SIN(RADIANS(G339))*SIN(RADIANS(E330))+COS(RADIANS(G339))*COS(RADIANS(E330))*COS(RADIANS(K320))))</f>
        <v>0</v>
      </c>
      <c r="L339" s="3">
        <f>IF(DEGREES(ACOS(SIN(RADIANS(G339))*SIN(RADIANS(E330))+COS(RADIANS(G339))*COS(RADIANS(E330))*COS(RADIANS(L320))))&gt;90,0,$F$4*$F$5/E329^2*(SIN(RADIANS(G339))*SIN(RADIANS(E330))+COS(RADIANS(G339))*COS(RADIANS(E330))*COS(RADIANS(L320))))</f>
        <v>0</v>
      </c>
      <c r="M339" s="3">
        <f>IF(DEGREES(ACOS(SIN(RADIANS(G339))*SIN(RADIANS(E330))+COS(RADIANS(G339))*COS(RADIANS(E330))*COS(RADIANS(M320))))&gt;90,0,$F$4*$F$5/E329^2*(SIN(RADIANS(G339))*SIN(RADIANS(E330))+COS(RADIANS(G339))*COS(RADIANS(E330))*COS(RADIANS(M320))))</f>
        <v>0</v>
      </c>
      <c r="N339" s="3">
        <f>IF(DEGREES(ACOS(SIN(RADIANS(G339))*SIN(RADIANS(E330))+COS(RADIANS(G339))*COS(RADIANS(E330))*COS(RADIANS(N320))))&gt;90,0,$F$4*$F$5/E329^2*(SIN(RADIANS(G339))*SIN(RADIANS(E330))+COS(RADIANS(G339))*COS(RADIANS(E330))*COS(RADIANS(N320))))</f>
        <v>0</v>
      </c>
      <c r="O339" s="3">
        <f>IF(DEGREES(ACOS(SIN(RADIANS(G339))*SIN(RADIANS(E330))+COS(RADIANS(G339))*COS(RADIANS(E330))*COS(RADIANS(O320))))&gt;90,0,$F$4*$F$5/E329^2*(SIN(RADIANS(G339))*SIN(RADIANS(E330))+COS(RADIANS(G339))*COS(RADIANS(E330))*COS(RADIANS(O320))))</f>
        <v>0</v>
      </c>
      <c r="P339" s="3">
        <f>IF(DEGREES(ACOS(SIN(RADIANS(G339))*SIN(RADIANS(E330))+COS(RADIANS(G339))*COS(RADIANS(E330))*COS(RADIANS(P320))))&gt;90,0,$F$4*$F$5/E329^2*(SIN(RADIANS(G339))*SIN(RADIANS(E330))+COS(RADIANS(G339))*COS(RADIANS(E330))*COS(RADIANS(P320))))</f>
        <v>0</v>
      </c>
      <c r="Q339" s="3">
        <f>IF(DEGREES(ACOS(SIN(RADIANS(G339))*SIN(RADIANS(E330))+COS(RADIANS(G339))*COS(RADIANS(E330))*COS(RADIANS(Q320))))&gt;90,0,$F$4*$F$5/E329^2*(SIN(RADIANS(G339))*SIN(RADIANS(E330))+COS(RADIANS(G339))*COS(RADIANS(E330))*COS(RADIANS(Q320))))</f>
        <v>0</v>
      </c>
      <c r="R339" s="3" t="e">
        <f>IF(DEGREES(ACOS(SIN(RADIANS(G339))*SIN(RADIANS(E330))+COS(RADIANS(G339))*COS(RADIANS(E330))*COS(RADIANS(R320))))&gt;90,0,$F$4*$F$5/E329^2*(SIN(RADIANS(G339))*SIN(RADIANS(E330))+COS(RADIANS(G339))*COS(RADIANS(E330))*COS(RADIANS(R320))))</f>
        <v>#DIV/0!</v>
      </c>
      <c r="S339" s="3" t="e">
        <f>IF(DEGREES(ACOS(SIN(RADIANS(G339))*SIN(RADIANS(E330))+COS(RADIANS(G339))*COS(RADIANS(E330))*COS(RADIANS(S320))))&gt;90,0,$F$4*$F$5/E329^2*(SIN(RADIANS(G339))*SIN(RADIANS(E330))+COS(RADIANS(G339))*COS(RADIANS(E330))*COS(RADIANS(S320))))</f>
        <v>#DIV/0!</v>
      </c>
      <c r="T339" s="3" t="e">
        <f>IF(DEGREES(ACOS(SIN(RADIANS(G339))*SIN(RADIANS(E330))+COS(RADIANS(G339))*COS(RADIANS(E330))*COS(RADIANS(T320))))&gt;90,0,$F$4*$F$5/E329^2*(SIN(RADIANS(G339))*SIN(RADIANS(E330))+COS(RADIANS(G339))*COS(RADIANS(E330))*COS(RADIANS(T320))))</f>
        <v>#DIV/0!</v>
      </c>
      <c r="U339" s="3" t="e">
        <f>IF(DEGREES(ACOS(SIN(RADIANS(G339))*SIN(RADIANS(E330))+COS(RADIANS(G339))*COS(RADIANS(E330))*COS(RADIANS(U320))))&gt;90,0,$F$4*$F$5/E329^2*(SIN(RADIANS(G339))*SIN(RADIANS(E330))+COS(RADIANS(G339))*COS(RADIANS(E330))*COS(RADIANS(U320))))</f>
        <v>#DIV/0!</v>
      </c>
      <c r="V339" s="3" t="e">
        <f>IF(DEGREES(ACOS(SIN(RADIANS(G339))*SIN(RADIANS(E330))+COS(RADIANS(G339))*COS(RADIANS(E330))*COS(RADIANS(V320))))&gt;90,0,$F$4*$F$5/E329^2*(SIN(RADIANS(G339))*SIN(RADIANS(E330))+COS(RADIANS(G339))*COS(RADIANS(E330))*COS(RADIANS(V320))))</f>
        <v>#DIV/0!</v>
      </c>
      <c r="W339" s="3" t="e">
        <f>IF(DEGREES(ACOS(SIN(RADIANS(G339))*SIN(RADIANS(E330))+COS(RADIANS(G339))*COS(RADIANS(E330))*COS(RADIANS(W320))))&gt;90,0,$F$4*$F$5/E329^2*(SIN(RADIANS(G339))*SIN(RADIANS(E330))+COS(RADIANS(G339))*COS(RADIANS(E330))*COS(RADIANS(W320))))</f>
        <v>#DIV/0!</v>
      </c>
      <c r="X339" s="3" t="e">
        <f>IF(DEGREES(ACOS(SIN(RADIANS(G339))*SIN(RADIANS(E330))+COS(RADIANS(G339))*COS(RADIANS(E330))*COS(RADIANS(X320))))&gt;90,0,$F$4*$F$5/E329^2*(SIN(RADIANS(G339))*SIN(RADIANS(E330))+COS(RADIANS(G339))*COS(RADIANS(E330))*COS(RADIANS(X320))))</f>
        <v>#DIV/0!</v>
      </c>
      <c r="Y339" s="3" t="e">
        <f>IF(DEGREES(ACOS(SIN(RADIANS(G339))*SIN(RADIANS(E330))+COS(RADIANS(G339))*COS(RADIANS(E330))*COS(RADIANS(Y320))))&gt;90,0,$F$4*$F$5/E329^2*(SIN(RADIANS(G339))*SIN(RADIANS(E330))+COS(RADIANS(G339))*COS(RADIANS(E330))*COS(RADIANS(Y320))))</f>
        <v>#DIV/0!</v>
      </c>
      <c r="Z339" s="3" t="e">
        <f>IF(DEGREES(ACOS(SIN(RADIANS(G339))*SIN(RADIANS(E330))+COS(RADIANS(G339))*COS(RADIANS(E330))*COS(RADIANS(Z320))))&gt;90,0,$F$4*$F$5/E329^2*(SIN(RADIANS(G339))*SIN(RADIANS(E330))+COS(RADIANS(G339))*COS(RADIANS(E330))*COS(RADIANS(Z320))))</f>
        <v>#DIV/0!</v>
      </c>
      <c r="AA339" s="3" t="e">
        <f>IF(DEGREES(ACOS(SIN(RADIANS(G339))*SIN(RADIANS(E330))+COS(RADIANS(G339))*COS(RADIANS(E330))*COS(RADIANS(AA320))))&gt;90,0,$F$4*$F$5/E329^2*(SIN(RADIANS(G339))*SIN(RADIANS(E330))+COS(RADIANS(G339))*COS(RADIANS(E330))*COS(RADIANS(AA320))))</f>
        <v>#DIV/0!</v>
      </c>
      <c r="AB339" s="3" t="e">
        <f>IF(DEGREES(ACOS(SIN(RADIANS(G339))*SIN(RADIANS(E330))+COS(RADIANS(G339))*COS(RADIANS(E330))*COS(RADIANS(AB320))))&gt;90,0,$F$4*$F$5/E329^2*(SIN(RADIANS(G339))*SIN(RADIANS(E330))+COS(RADIANS(G339))*COS(RADIANS(E330))*COS(RADIANS(AB320))))</f>
        <v>#DIV/0!</v>
      </c>
      <c r="AC339" s="3" t="e">
        <f>IF(DEGREES(ACOS(SIN(RADIANS(G339))*SIN(RADIANS(E330))+COS(RADIANS(G339))*COS(RADIANS(E330))*COS(RADIANS(AC320))))&gt;90,0,$F$4*$F$5/E329^2*(SIN(RADIANS(G339))*SIN(RADIANS(E330))+COS(RADIANS(G339))*COS(RADIANS(E330))*COS(RADIANS(AC320))))</f>
        <v>#DIV/0!</v>
      </c>
      <c r="AD339" s="3" t="e">
        <f>IF(DEGREES(ACOS(SIN(RADIANS(G339))*SIN(RADIANS(E330))+COS(RADIANS(G339))*COS(RADIANS(E330))*COS(RADIANS(AD320))))&gt;90,0,$F$4*$F$5/E329^2*(SIN(RADIANS(G339))*SIN(RADIANS(E330))+COS(RADIANS(G339))*COS(RADIANS(E330))*COS(RADIANS(AD320))))</f>
        <v>#DIV/0!</v>
      </c>
      <c r="AE339" s="3" t="e">
        <f>IF(DEGREES(ACOS(SIN(RADIANS(G339))*SIN(RADIANS(E330))+COS(RADIANS(G339))*COS(RADIANS(E330))*COS(RADIANS(AE320))))&gt;90,0,$F$4*$F$5/E329^2*(SIN(RADIANS(G339))*SIN(RADIANS(E330))+COS(RADIANS(G339))*COS(RADIANS(E330))*COS(RADIANS(AE320))))</f>
        <v>#DIV/0!</v>
      </c>
      <c r="AF339" s="3" t="e">
        <f>IF(DEGREES(ACOS(SIN(RADIANS(G339))*SIN(RADIANS(E330))+COS(RADIANS(G339))*COS(RADIANS(E330))*COS(RADIANS(AF320))))&gt;90,0,$F$4*$F$5/E329^2*(SIN(RADIANS(G339))*SIN(RADIANS(E330))+COS(RADIANS(G339))*COS(RADIANS(E330))*COS(RADIANS(AF320))))</f>
        <v>#DIV/0!</v>
      </c>
      <c r="AG339" s="3" t="e">
        <f>IF(DEGREES(ACOS(SIN(RADIANS(G339))*SIN(RADIANS(E330))+COS(RADIANS(G339))*COS(RADIANS(E330))*COS(RADIANS(AG320))))&gt;90,0,$F$4*$F$5/E329^2*(SIN(RADIANS(G339))*SIN(RADIANS(E330))+COS(RADIANS(G339))*COS(RADIANS(E330))*COS(RADIANS(AG320))))</f>
        <v>#DIV/0!</v>
      </c>
      <c r="AH339" s="3" t="e">
        <f>IF(DEGREES(ACOS(SIN(RADIANS(G339))*SIN(RADIANS(E330))+COS(RADIANS(G339))*COS(RADIANS(E330))*COS(RADIANS(AH320))))&gt;90,0,$F$4*$F$5/E329^2*(SIN(RADIANS(G339))*SIN(RADIANS(E330))+COS(RADIANS(G339))*COS(RADIANS(E330))*COS(RADIANS(AH320))))</f>
        <v>#DIV/0!</v>
      </c>
      <c r="AI339" s="3" t="e">
        <f>IF(DEGREES(ACOS(SIN(RADIANS(G339))*SIN(RADIANS(E330))+COS(RADIANS(G339))*COS(RADIANS(E330))*COS(RADIANS(AI320))))&gt;90,0,$F$4*$F$5/E329^2*(SIN(RADIANS(G339))*SIN(RADIANS(E330))+COS(RADIANS(G339))*COS(RADIANS(E330))*COS(RADIANS(AI320))))</f>
        <v>#DIV/0!</v>
      </c>
      <c r="AJ339" s="3" t="e">
        <f>IF(DEGREES(ACOS(SIN(RADIANS(G339))*SIN(RADIANS(E330))+COS(RADIANS(G339))*COS(RADIANS(E330))*COS(RADIANS(AJ320))))&gt;90,0,$F$4*$F$5/E329^2*(SIN(RADIANS(G339))*SIN(RADIANS(E330))+COS(RADIANS(G339))*COS(RADIANS(E330))*COS(RADIANS(AJ320))))</f>
        <v>#DIV/0!</v>
      </c>
      <c r="AK339" s="3">
        <f>IF(DEGREES(ACOS(SIN(RADIANS(G339))*SIN(RADIANS(E330))+COS(RADIANS(G339))*COS(RADIANS(E330))*COS(RADIANS(AK320))))&gt;90,0,$F$4*$F$5/E329^2*(SIN(RADIANS(G339))*SIN(RADIANS(E330))+COS(RADIANS(G339))*COS(RADIANS(E330))*COS(RADIANS(AK320))))</f>
        <v>0</v>
      </c>
      <c r="AL339" s="3">
        <f>IF(DEGREES(ACOS(SIN(RADIANS(G339))*SIN(RADIANS(E330))+COS(RADIANS(G339))*COS(RADIANS(E330))*COS(RADIANS(AL320))))&gt;90,0,$F$4*$F$5/E329^2*(SIN(RADIANS(G339))*SIN(RADIANS(E330))+COS(RADIANS(G339))*COS(RADIANS(E330))*COS(RADIANS(AL320))))</f>
        <v>0</v>
      </c>
      <c r="AM339" s="3">
        <f>IF(DEGREES(ACOS(SIN(RADIANS(G339))*SIN(RADIANS(E330))+COS(RADIANS(G339))*COS(RADIANS(E330))*COS(RADIANS(AM320))))&gt;90,0,$F$4*$F$5/E329^2*(SIN(RADIANS(G339))*SIN(RADIANS(E330))+COS(RADIANS(G339))*COS(RADIANS(E330))*COS(RADIANS(AM320))))</f>
        <v>0</v>
      </c>
      <c r="AN339" s="3">
        <f>IF(DEGREES(ACOS(SIN(RADIANS(G339))*SIN(RADIANS(E330))+COS(RADIANS(G339))*COS(RADIANS(E330))*COS(RADIANS(AN320))))&gt;90,0,$F$4*$F$5/E329^2*(SIN(RADIANS(G339))*SIN(RADIANS(E330))+COS(RADIANS(G339))*COS(RADIANS(E330))*COS(RADIANS(AN320))))</f>
        <v>0</v>
      </c>
      <c r="AO339" s="3">
        <f>IF(DEGREES(ACOS(SIN(RADIANS(G339))*SIN(RADIANS(E330))+COS(RADIANS(G339))*COS(RADIANS(E330))*COS(RADIANS(AO320))))&gt;90,0,$F$4*$F$5/E329^2*(SIN(RADIANS(G339))*SIN(RADIANS(E330))+COS(RADIANS(G339))*COS(RADIANS(E330))*COS(RADIANS(AO320))))</f>
        <v>0</v>
      </c>
      <c r="AP339" s="3">
        <f>IF(DEGREES(ACOS(SIN(RADIANS(G339))*SIN(RADIANS(E330))+COS(RADIANS(G339))*COS(RADIANS(E330))*COS(RADIANS(AP320))))&gt;90,0,$F$4*$F$5/E329^2*(SIN(RADIANS(G339))*SIN(RADIANS(E330))+COS(RADIANS(G339))*COS(RADIANS(E330))*COS(RADIANS(AP320))))</f>
        <v>0</v>
      </c>
      <c r="AQ339" s="3">
        <f>IF(DEGREES(ACOS(SIN(RADIANS(G339))*SIN(RADIANS(E330))+COS(RADIANS(G339))*COS(RADIANS(E330))*COS(RADIANS(AQ320))))&gt;90,0,$F$4*$F$5/E329^2*(SIN(RADIANS(G339))*SIN(RADIANS(E330))+COS(RADIANS(G339))*COS(RADIANS(E330))*COS(RADIANS(AQ320))))</f>
        <v>0</v>
      </c>
      <c r="AR339" s="3">
        <f>IF(DEGREES(ACOS(SIN(RADIANS(G339))*SIN(RADIANS(E330))+COS(RADIANS(G339))*COS(RADIANS(E330))*COS(RADIANS(AR320))))&gt;90,0,$F$4*$F$5/E329^2*(SIN(RADIANS(G339))*SIN(RADIANS(E330))+COS(RADIANS(G339))*COS(RADIANS(E330))*COS(RADIANS(AR320))))</f>
        <v>0</v>
      </c>
    </row>
    <row r="340" spans="2:44" ht="15.75" customHeight="1" x14ac:dyDescent="0.2">
      <c r="G340" s="3">
        <v>-90</v>
      </c>
      <c r="I340" s="3" t="e">
        <f>IF(DEGREES(ACOS(SIN(RADIANS(G340))*SIN(RADIANS(E330))+COS(RADIANS(G340))*COS(RADIANS(E330))*COS(RADIANS(I320))))&gt;90,0,$F$4*$F$5/E329^2*(SIN(RADIANS(G340))*SIN(RADIANS(E330))+COS(RADIANS(G340))*COS(RADIANS(E330))*COS(RADIANS(I320))))</f>
        <v>#DIV/0!</v>
      </c>
      <c r="J340" s="3" t="e">
        <f>IF(DEGREES(ACOS(SIN(RADIANS(G340))*SIN(RADIANS(E330))+COS(RADIANS(G340))*COS(RADIANS(E330))*COS(RADIANS(J320))))&gt;90,0,$F$4*$F$5/E329^2*(SIN(RADIANS(G340))*SIN(RADIANS(E330))+COS(RADIANS(G340))*COS(RADIANS(E330))*COS(RADIANS(J320))))</f>
        <v>#DIV/0!</v>
      </c>
      <c r="K340" s="3" t="e">
        <f>IF(DEGREES(ACOS(SIN(RADIANS(G340))*SIN(RADIANS(E330))+COS(RADIANS(G340))*COS(RADIANS(E330))*COS(RADIANS(K320))))&gt;90,0,$F$4*$F$5/E329^2*(SIN(RADIANS(G340))*SIN(RADIANS(E330))+COS(RADIANS(G340))*COS(RADIANS(E330))*COS(RADIANS(K320))))</f>
        <v>#DIV/0!</v>
      </c>
      <c r="L340" s="3" t="e">
        <f>IF(DEGREES(ACOS(SIN(RADIANS(G340))*SIN(RADIANS(E330))+COS(RADIANS(G340))*COS(RADIANS(E330))*COS(RADIANS(L320))))&gt;90,0,$F$4*$F$5/E329^2*(SIN(RADIANS(G340))*SIN(RADIANS(E330))+COS(RADIANS(G340))*COS(RADIANS(E330))*COS(RADIANS(L320))))</f>
        <v>#DIV/0!</v>
      </c>
      <c r="M340" s="3" t="e">
        <f>IF(DEGREES(ACOS(SIN(RADIANS(G340))*SIN(RADIANS(E330))+COS(RADIANS(G340))*COS(RADIANS(E330))*COS(RADIANS(M320))))&gt;90,0,$F$4*$F$5/E329^2*(SIN(RADIANS(G340))*SIN(RADIANS(E330))+COS(RADIANS(G340))*COS(RADIANS(E330))*COS(RADIANS(M320))))</f>
        <v>#DIV/0!</v>
      </c>
      <c r="N340" s="3" t="e">
        <f>IF(DEGREES(ACOS(SIN(RADIANS(G340))*SIN(RADIANS(E330))+COS(RADIANS(G340))*COS(RADIANS(E330))*COS(RADIANS(N320))))&gt;90,0,$F$4*$F$5/E329^2*(SIN(RADIANS(G340))*SIN(RADIANS(E330))+COS(RADIANS(G340))*COS(RADIANS(E330))*COS(RADIANS(N320))))</f>
        <v>#DIV/0!</v>
      </c>
      <c r="O340" s="3" t="e">
        <f>IF(DEGREES(ACOS(SIN(RADIANS(G340))*SIN(RADIANS(E330))+COS(RADIANS(G340))*COS(RADIANS(E330))*COS(RADIANS(O320))))&gt;90,0,$F$4*$F$5/E329^2*(SIN(RADIANS(G340))*SIN(RADIANS(E330))+COS(RADIANS(G340))*COS(RADIANS(E330))*COS(RADIANS(O320))))</f>
        <v>#DIV/0!</v>
      </c>
      <c r="P340" s="3" t="e">
        <f>IF(DEGREES(ACOS(SIN(RADIANS(G340))*SIN(RADIANS(E330))+COS(RADIANS(G340))*COS(RADIANS(E330))*COS(RADIANS(P320))))&gt;90,0,$F$4*$F$5/E329^2*(SIN(RADIANS(G340))*SIN(RADIANS(E330))+COS(RADIANS(G340))*COS(RADIANS(E330))*COS(RADIANS(P320))))</f>
        <v>#DIV/0!</v>
      </c>
      <c r="Q340" s="3" t="e">
        <f>IF(DEGREES(ACOS(SIN(RADIANS(G340))*SIN(RADIANS(E330))+COS(RADIANS(G340))*COS(RADIANS(E330))*COS(RADIANS(Q320))))&gt;90,0,$F$4*$F$5/E329^2*(SIN(RADIANS(G340))*SIN(RADIANS(E330))+COS(RADIANS(G340))*COS(RADIANS(E330))*COS(RADIANS(Q320))))</f>
        <v>#DIV/0!</v>
      </c>
      <c r="R340" s="3" t="e">
        <f>IF(DEGREES(ACOS(SIN(RADIANS(G340))*SIN(RADIANS(E330))+COS(RADIANS(G340))*COS(RADIANS(E330))*COS(RADIANS(R320))))&gt;90,0,$F$4*$F$5/E329^2*(SIN(RADIANS(G340))*SIN(RADIANS(E330))+COS(RADIANS(G340))*COS(RADIANS(E330))*COS(RADIANS(R320))))</f>
        <v>#DIV/0!</v>
      </c>
      <c r="S340" s="3" t="e">
        <f>IF(DEGREES(ACOS(SIN(RADIANS(G340))*SIN(RADIANS(E330))+COS(RADIANS(G340))*COS(RADIANS(E330))*COS(RADIANS(S320))))&gt;90,0,$F$4*$F$5/E329^2*(SIN(RADIANS(G340))*SIN(RADIANS(E330))+COS(RADIANS(G340))*COS(RADIANS(E330))*COS(RADIANS(S320))))</f>
        <v>#DIV/0!</v>
      </c>
      <c r="T340" s="3" t="e">
        <f>IF(DEGREES(ACOS(SIN(RADIANS(G340))*SIN(RADIANS(E330))+COS(RADIANS(G340))*COS(RADIANS(E330))*COS(RADIANS(T320))))&gt;90,0,$F$4*$F$5/E329^2*(SIN(RADIANS(G340))*SIN(RADIANS(E330))+COS(RADIANS(G340))*COS(RADIANS(E330))*COS(RADIANS(T320))))</f>
        <v>#DIV/0!</v>
      </c>
      <c r="U340" s="3" t="e">
        <f>IF(DEGREES(ACOS(SIN(RADIANS(G340))*SIN(RADIANS(E330))+COS(RADIANS(G340))*COS(RADIANS(E330))*COS(RADIANS(U320))))&gt;90,0,$F$4*$F$5/E329^2*(SIN(RADIANS(G340))*SIN(RADIANS(E330))+COS(RADIANS(G340))*COS(RADIANS(E330))*COS(RADIANS(U320))))</f>
        <v>#DIV/0!</v>
      </c>
      <c r="V340" s="3" t="e">
        <f>IF(DEGREES(ACOS(SIN(RADIANS(G340))*SIN(RADIANS(E330))+COS(RADIANS(G340))*COS(RADIANS(E330))*COS(RADIANS(V320))))&gt;90,0,$F$4*$F$5/E329^2*(SIN(RADIANS(G340))*SIN(RADIANS(E330))+COS(RADIANS(G340))*COS(RADIANS(E330))*COS(RADIANS(V320))))</f>
        <v>#DIV/0!</v>
      </c>
      <c r="W340" s="3" t="e">
        <f>IF(DEGREES(ACOS(SIN(RADIANS(G340))*SIN(RADIANS(E330))+COS(RADIANS(G340))*COS(RADIANS(E330))*COS(RADIANS(W320))))&gt;90,0,$F$4*$F$5/E329^2*(SIN(RADIANS(G340))*SIN(RADIANS(E330))+COS(RADIANS(G340))*COS(RADIANS(E330))*COS(RADIANS(W320))))</f>
        <v>#DIV/0!</v>
      </c>
      <c r="X340" s="3" t="e">
        <f>IF(DEGREES(ACOS(SIN(RADIANS(G340))*SIN(RADIANS(E330))+COS(RADIANS(G340))*COS(RADIANS(E330))*COS(RADIANS(X320))))&gt;90,0,$F$4*$F$5/E329^2*(SIN(RADIANS(G340))*SIN(RADIANS(E330))+COS(RADIANS(G340))*COS(RADIANS(E330))*COS(RADIANS(X320))))</f>
        <v>#DIV/0!</v>
      </c>
      <c r="Y340" s="3" t="e">
        <f>IF(DEGREES(ACOS(SIN(RADIANS(G340))*SIN(RADIANS(E330))+COS(RADIANS(G340))*COS(RADIANS(E330))*COS(RADIANS(Y320))))&gt;90,0,$F$4*$F$5/E329^2*(SIN(RADIANS(G340))*SIN(RADIANS(E330))+COS(RADIANS(G340))*COS(RADIANS(E330))*COS(RADIANS(Y320))))</f>
        <v>#DIV/0!</v>
      </c>
      <c r="Z340" s="3" t="e">
        <f>IF(DEGREES(ACOS(SIN(RADIANS(G340))*SIN(RADIANS(E330))+COS(RADIANS(G340))*COS(RADIANS(E330))*COS(RADIANS(Z320))))&gt;90,0,$F$4*$F$5/E329^2*(SIN(RADIANS(G340))*SIN(RADIANS(E330))+COS(RADIANS(G340))*COS(RADIANS(E330))*COS(RADIANS(Z320))))</f>
        <v>#DIV/0!</v>
      </c>
      <c r="AA340" s="3" t="e">
        <f>IF(DEGREES(ACOS(SIN(RADIANS(G340))*SIN(RADIANS(E330))+COS(RADIANS(G340))*COS(RADIANS(E330))*COS(RADIANS(AA320))))&gt;90,0,$F$4*$F$5/E329^2*(SIN(RADIANS(G340))*SIN(RADIANS(E330))+COS(RADIANS(G340))*COS(RADIANS(E330))*COS(RADIANS(AA320))))</f>
        <v>#DIV/0!</v>
      </c>
      <c r="AB340" s="3" t="e">
        <f>IF(DEGREES(ACOS(SIN(RADIANS(G340))*SIN(RADIANS(E330))+COS(RADIANS(G340))*COS(RADIANS(E330))*COS(RADIANS(AB320))))&gt;90,0,$F$4*$F$5/E329^2*(SIN(RADIANS(G340))*SIN(RADIANS(E330))+COS(RADIANS(G340))*COS(RADIANS(E330))*COS(RADIANS(AB320))))</f>
        <v>#DIV/0!</v>
      </c>
      <c r="AC340" s="3" t="e">
        <f>IF(DEGREES(ACOS(SIN(RADIANS(G340))*SIN(RADIANS(E330))+COS(RADIANS(G340))*COS(RADIANS(E330))*COS(RADIANS(AC320))))&gt;90,0,$F$4*$F$5/E329^2*(SIN(RADIANS(G340))*SIN(RADIANS(E330))+COS(RADIANS(G340))*COS(RADIANS(E330))*COS(RADIANS(AC320))))</f>
        <v>#DIV/0!</v>
      </c>
      <c r="AD340" s="3" t="e">
        <f>IF(DEGREES(ACOS(SIN(RADIANS(G340))*SIN(RADIANS(E330))+COS(RADIANS(G340))*COS(RADIANS(E330))*COS(RADIANS(AD320))))&gt;90,0,$F$4*$F$5/E329^2*(SIN(RADIANS(G340))*SIN(RADIANS(E330))+COS(RADIANS(G340))*COS(RADIANS(E330))*COS(RADIANS(AD320))))</f>
        <v>#DIV/0!</v>
      </c>
      <c r="AE340" s="3" t="e">
        <f>IF(DEGREES(ACOS(SIN(RADIANS(G340))*SIN(RADIANS(E330))+COS(RADIANS(G340))*COS(RADIANS(E330))*COS(RADIANS(AE320))))&gt;90,0,$F$4*$F$5/E329^2*(SIN(RADIANS(G340))*SIN(RADIANS(E330))+COS(RADIANS(G340))*COS(RADIANS(E330))*COS(RADIANS(AE320))))</f>
        <v>#DIV/0!</v>
      </c>
      <c r="AF340" s="3" t="e">
        <f>IF(DEGREES(ACOS(SIN(RADIANS(G340))*SIN(RADIANS(E330))+COS(RADIANS(G340))*COS(RADIANS(E330))*COS(RADIANS(AF320))))&gt;90,0,$F$4*$F$5/E329^2*(SIN(RADIANS(G340))*SIN(RADIANS(E330))+COS(RADIANS(G340))*COS(RADIANS(E330))*COS(RADIANS(AF320))))</f>
        <v>#DIV/0!</v>
      </c>
      <c r="AG340" s="3" t="e">
        <f>IF(DEGREES(ACOS(SIN(RADIANS(G340))*SIN(RADIANS(E330))+COS(RADIANS(G340))*COS(RADIANS(E330))*COS(RADIANS(AG320))))&gt;90,0,$F$4*$F$5/E329^2*(SIN(RADIANS(G340))*SIN(RADIANS(E330))+COS(RADIANS(G340))*COS(RADIANS(E330))*COS(RADIANS(AG320))))</f>
        <v>#DIV/0!</v>
      </c>
      <c r="AH340" s="3" t="e">
        <f>IF(DEGREES(ACOS(SIN(RADIANS(G340))*SIN(RADIANS(E330))+COS(RADIANS(G340))*COS(RADIANS(E330))*COS(RADIANS(AH320))))&gt;90,0,$F$4*$F$5/E329^2*(SIN(RADIANS(G340))*SIN(RADIANS(E330))+COS(RADIANS(G340))*COS(RADIANS(E330))*COS(RADIANS(AH320))))</f>
        <v>#DIV/0!</v>
      </c>
      <c r="AI340" s="3" t="e">
        <f>IF(DEGREES(ACOS(SIN(RADIANS(G340))*SIN(RADIANS(E330))+COS(RADIANS(G340))*COS(RADIANS(E330))*COS(RADIANS(AI320))))&gt;90,0,$F$4*$F$5/E329^2*(SIN(RADIANS(G340))*SIN(RADIANS(E330))+COS(RADIANS(G340))*COS(RADIANS(E330))*COS(RADIANS(AI320))))</f>
        <v>#DIV/0!</v>
      </c>
      <c r="AJ340" s="3" t="e">
        <f>IF(DEGREES(ACOS(SIN(RADIANS(G340))*SIN(RADIANS(E330))+COS(RADIANS(G340))*COS(RADIANS(E330))*COS(RADIANS(AJ320))))&gt;90,0,$F$4*$F$5/E329^2*(SIN(RADIANS(G340))*SIN(RADIANS(E330))+COS(RADIANS(G340))*COS(RADIANS(E330))*COS(RADIANS(AJ320))))</f>
        <v>#DIV/0!</v>
      </c>
      <c r="AK340" s="3" t="e">
        <f>IF(DEGREES(ACOS(SIN(RADIANS(G340))*SIN(RADIANS(E330))+COS(RADIANS(G340))*COS(RADIANS(E330))*COS(RADIANS(AK320))))&gt;90,0,$F$4*$F$5/E329^2*(SIN(RADIANS(G340))*SIN(RADIANS(E330))+COS(RADIANS(G340))*COS(RADIANS(E330))*COS(RADIANS(AK320))))</f>
        <v>#DIV/0!</v>
      </c>
      <c r="AL340" s="3" t="e">
        <f>IF(DEGREES(ACOS(SIN(RADIANS(G340))*SIN(RADIANS(E330))+COS(RADIANS(G340))*COS(RADIANS(E330))*COS(RADIANS(AL320))))&gt;90,0,$F$4*$F$5/E329^2*(SIN(RADIANS(G340))*SIN(RADIANS(E330))+COS(RADIANS(G340))*COS(RADIANS(E330))*COS(RADIANS(AL320))))</f>
        <v>#DIV/0!</v>
      </c>
      <c r="AM340" s="3" t="e">
        <f>IF(DEGREES(ACOS(SIN(RADIANS(G340))*SIN(RADIANS(E330))+COS(RADIANS(G340))*COS(RADIANS(E330))*COS(RADIANS(AM320))))&gt;90,0,$F$4*$F$5/E329^2*(SIN(RADIANS(G340))*SIN(RADIANS(E330))+COS(RADIANS(G340))*COS(RADIANS(E330))*COS(RADIANS(AM320))))</f>
        <v>#DIV/0!</v>
      </c>
      <c r="AN340" s="3" t="e">
        <f>IF(DEGREES(ACOS(SIN(RADIANS(G340))*SIN(RADIANS(E330))+COS(RADIANS(G340))*COS(RADIANS(E330))*COS(RADIANS(AN320))))&gt;90,0,$F$4*$F$5/E329^2*(SIN(RADIANS(G340))*SIN(RADIANS(E330))+COS(RADIANS(G340))*COS(RADIANS(E330))*COS(RADIANS(AN320))))</f>
        <v>#DIV/0!</v>
      </c>
      <c r="AO340" s="3" t="e">
        <f>IF(DEGREES(ACOS(SIN(RADIANS(G340))*SIN(RADIANS(E330))+COS(RADIANS(G340))*COS(RADIANS(E330))*COS(RADIANS(AO320))))&gt;90,0,$F$4*$F$5/E329^2*(SIN(RADIANS(G340))*SIN(RADIANS(E330))+COS(RADIANS(G340))*COS(RADIANS(E330))*COS(RADIANS(AO320))))</f>
        <v>#DIV/0!</v>
      </c>
      <c r="AP340" s="3" t="e">
        <f>IF(DEGREES(ACOS(SIN(RADIANS(G340))*SIN(RADIANS(E330))+COS(RADIANS(G340))*COS(RADIANS(E330))*COS(RADIANS(AP320))))&gt;90,0,$F$4*$F$5/E329^2*(SIN(RADIANS(G340))*SIN(RADIANS(E330))+COS(RADIANS(G340))*COS(RADIANS(E330))*COS(RADIANS(AP320))))</f>
        <v>#DIV/0!</v>
      </c>
      <c r="AQ340" s="3" t="e">
        <f>IF(DEGREES(ACOS(SIN(RADIANS(G340))*SIN(RADIANS(E330))+COS(RADIANS(G340))*COS(RADIANS(E330))*COS(RADIANS(AQ320))))&gt;90,0,$F$4*$F$5/E329^2*(SIN(RADIANS(G340))*SIN(RADIANS(E330))+COS(RADIANS(G340))*COS(RADIANS(E330))*COS(RADIANS(AQ320))))</f>
        <v>#DIV/0!</v>
      </c>
      <c r="AR340" s="3" t="e">
        <f>IF(DEGREES(ACOS(SIN(RADIANS(G340))*SIN(RADIANS(E330))+COS(RADIANS(G340))*COS(RADIANS(E330))*COS(RADIANS(AR320))))&gt;90,0,$F$4*$F$5/E329^2*(SIN(RADIANS(G340))*SIN(RADIANS(E330))+COS(RADIANS(G340))*COS(RADIANS(E330))*COS(RADIANS(AR320))))</f>
        <v>#DIV/0!</v>
      </c>
    </row>
    <row r="341" spans="2:44" ht="15.75" customHeight="1" x14ac:dyDescent="0.2"/>
    <row r="342" spans="2:44" ht="15.75" customHeight="1" x14ac:dyDescent="0.2">
      <c r="H342" s="3" t="s">
        <v>771</v>
      </c>
      <c r="I342" s="3">
        <v>180</v>
      </c>
      <c r="J342" s="3">
        <v>170</v>
      </c>
      <c r="K342" s="3">
        <v>160</v>
      </c>
      <c r="L342" s="3">
        <v>150</v>
      </c>
      <c r="M342" s="3">
        <v>140</v>
      </c>
      <c r="N342" s="3">
        <v>130</v>
      </c>
      <c r="O342" s="3">
        <v>120</v>
      </c>
      <c r="P342" s="3">
        <v>110</v>
      </c>
      <c r="Q342" s="3">
        <v>100</v>
      </c>
      <c r="R342" s="3">
        <v>90</v>
      </c>
      <c r="S342" s="3">
        <v>80</v>
      </c>
      <c r="T342" s="3">
        <v>70</v>
      </c>
      <c r="U342" s="3">
        <v>60</v>
      </c>
      <c r="V342" s="3">
        <v>50</v>
      </c>
      <c r="W342" s="3">
        <v>40</v>
      </c>
      <c r="X342" s="3">
        <v>30</v>
      </c>
      <c r="Y342" s="3">
        <v>20</v>
      </c>
      <c r="Z342" s="3">
        <v>10</v>
      </c>
      <c r="AA342" s="3">
        <v>0</v>
      </c>
      <c r="AB342" s="3">
        <v>-10</v>
      </c>
      <c r="AC342" s="3">
        <v>-20</v>
      </c>
      <c r="AD342" s="3">
        <v>-30</v>
      </c>
      <c r="AE342" s="3">
        <v>-40</v>
      </c>
      <c r="AF342" s="3">
        <v>-50</v>
      </c>
      <c r="AG342" s="3">
        <v>-60</v>
      </c>
      <c r="AH342" s="3">
        <v>-70</v>
      </c>
      <c r="AI342" s="3">
        <v>-80</v>
      </c>
      <c r="AJ342" s="3">
        <v>-90</v>
      </c>
      <c r="AK342" s="3">
        <v>-100</v>
      </c>
      <c r="AL342" s="3">
        <v>-110</v>
      </c>
      <c r="AM342" s="3">
        <v>-120</v>
      </c>
      <c r="AN342" s="3">
        <v>-130</v>
      </c>
      <c r="AO342" s="3">
        <v>-140</v>
      </c>
      <c r="AP342" s="3">
        <v>-150</v>
      </c>
      <c r="AQ342" s="3">
        <v>-160</v>
      </c>
      <c r="AR342" s="3">
        <v>-170</v>
      </c>
    </row>
    <row r="343" spans="2:44" ht="15.75" customHeight="1" x14ac:dyDescent="0.2">
      <c r="H343" s="3" t="s">
        <v>782</v>
      </c>
      <c r="I343" s="3">
        <f>IF(ABS(I342-E355)&gt;180,IF(ABS(I342-E355)&gt;360,ABS(I342-E355)-360,360-ABS(I342-E355)),ABS(I342-E355))</f>
        <v>180</v>
      </c>
      <c r="J343" s="3">
        <f>IF(ABS(J342-E355)&gt;180,IF(ABS(J342-E355)&gt;360,ABS(J342-E355)-360,360-ABS(J342-E355)),ABS(J342-E355))</f>
        <v>170</v>
      </c>
      <c r="K343" s="3">
        <f>IF(ABS(K342-E355)&gt;180,IF(ABS(K342-E355)&gt;360,ABS(K342-E355)-360,360-ABS(K342-E355)),ABS(K342-E355))</f>
        <v>160</v>
      </c>
      <c r="L343" s="3">
        <f>IF(ABS(L342-E355)&gt;180,IF(ABS(L342-E355)&gt;360,ABS(L342-E355)-360,360-ABS(L342-E355)),ABS(L342-E355))</f>
        <v>150</v>
      </c>
      <c r="M343" s="3">
        <f>IF(ABS(M342-E355)&gt;180,IF(ABS(M342-E355)&gt;360,ABS(M342-E355)-360,360-ABS(M342-E355)),ABS(M342-E355))</f>
        <v>140</v>
      </c>
      <c r="N343" s="3">
        <f>IF(ABS(N342-E355)&gt;180,IF(ABS(N342-E355)&gt;360,ABS(N342-E355)-360,360-ABS(N342-E355)),ABS(N342-E355))</f>
        <v>130</v>
      </c>
      <c r="O343" s="3">
        <f>IF(ABS(O342-E355)&gt;180,IF(ABS(O342-E355)&gt;360,ABS(O342-E355)-360,360-ABS(O342-E355)),ABS(O342-E355))</f>
        <v>120</v>
      </c>
      <c r="P343" s="3">
        <f>IF(ABS(P342-E355)&gt;180,IF(ABS(P342-E355)&gt;360,ABS(P342-E355)-360,360-ABS(P342-E355)),ABS(P342-E355))</f>
        <v>110</v>
      </c>
      <c r="Q343" s="3">
        <f>IF(ABS(Q342-E355)&gt;180,IF(ABS(Q342-E355)&gt;360,ABS(Q342-E355)-360,360-ABS(Q342-E355)),ABS(Q342-E355))</f>
        <v>100</v>
      </c>
      <c r="R343" s="3">
        <f>IF(ABS(R342-E355)&gt;180,IF(ABS(R342-E355)&gt;360,ABS(R342-E355)-360,360-ABS(R342-E355)),ABS(R342-E355))</f>
        <v>90</v>
      </c>
      <c r="S343" s="3">
        <f>IF(ABS(S342-E355)&gt;180,IF(ABS(S342-E355)&gt;360,ABS(S342-E355)-360,360-ABS(S342-E355)),ABS(S342-E355))</f>
        <v>80</v>
      </c>
      <c r="T343" s="3">
        <f>IF(ABS(T342-E355)&gt;180,IF(ABS(T342-E355)&gt;360,ABS(T342-E355)-360,360-ABS(T342-E355)),ABS(T342-E355))</f>
        <v>70</v>
      </c>
      <c r="U343" s="3">
        <f>IF(ABS(U342-E355)&gt;180,IF(ABS(U342-E355)&gt;360,ABS(U342-E355)-360,360-ABS(U342-E355)),ABS(U342-E355))</f>
        <v>60</v>
      </c>
      <c r="V343" s="3">
        <f>IF(ABS(V342-E355)&gt;180,IF(ABS(V342-E355)&gt;360,ABS(V342-E355)-360,360-ABS(V342-E355)),ABS(V342-E355))</f>
        <v>50</v>
      </c>
      <c r="W343" s="3">
        <f>IF(ABS(W342-E355)&gt;180,IF(ABS(W342-E355)&gt;360,ABS(W342-E355)-360,360-ABS(W342-E355)),ABS(W342-E355))</f>
        <v>40</v>
      </c>
      <c r="X343" s="3">
        <f>IF(ABS(X342-E355)&gt;180,IF(ABS(X342-E355)&gt;360,ABS(X342-E355)-360,360-ABS(X342-E355)),ABS(X342-E355))</f>
        <v>30</v>
      </c>
      <c r="Y343" s="3">
        <f>IF(ABS(Y342-E355)&gt;180,IF(ABS(Y342-E355)&gt;360,ABS(Y342-E355)-360,360-ABS(Y342-E355)),ABS(Y342-E355))</f>
        <v>20</v>
      </c>
      <c r="Z343" s="3">
        <f>IF(ABS(Z342-E355)&gt;180,IF(ABS(Z342-E355)&gt;360,ABS(Z342-E355)-360,360-ABS(Z342-E355)),ABS(Z342-E355))</f>
        <v>10</v>
      </c>
      <c r="AA343" s="3">
        <f>IF(ABS(AA342-E355)&gt;180,IF(ABS(AA342-E355)&gt;360,ABS(AA342-E355)-360,360-ABS(AA342-E355)),ABS(AA342-E355))</f>
        <v>0</v>
      </c>
      <c r="AB343" s="3">
        <f>IF(ABS(AB342-E355)&gt;180,IF(ABS(AB342-E355)&gt;360,ABS(AB342-E355)-360,360-ABS(AB342-E355)),ABS(AB342-E355))</f>
        <v>10</v>
      </c>
      <c r="AC343" s="3">
        <f>IF(ABS(AC342-E355)&gt;180,IF(ABS(AC342-E355)&gt;360,ABS(AC342-E355)-360,360-ABS(AC342-E355)),ABS(AC342-E355))</f>
        <v>20</v>
      </c>
      <c r="AD343" s="3">
        <f>IF(ABS(AD342-E355)&gt;180,IF(ABS(AD342-E355)&gt;360,ABS(AD342-E355)-360,360-ABS(AD342-E355)),ABS(AD342-E355))</f>
        <v>30</v>
      </c>
      <c r="AE343" s="3">
        <f>IF(ABS(AE342-E355)&gt;180,IF(ABS(AE342-E355)&gt;360,ABS(AE342-E355)-360,360-ABS(AE342-E355)),ABS(AE342-E355))</f>
        <v>40</v>
      </c>
      <c r="AF343" s="3">
        <f>IF(ABS(AF342-E355)&gt;180,IF(ABS(AF342-E355)&gt;360,ABS(AF342-E355)-360,360-ABS(AF342-E355)),ABS(AF342-E355))</f>
        <v>50</v>
      </c>
      <c r="AG343" s="3">
        <f>IF(ABS(AG342-E355)&gt;180,IF(ABS(AG342-E355)&gt;360,ABS(AG342-E355)-360,360-ABS(AG342-E355)),ABS(AG342-E355))</f>
        <v>60</v>
      </c>
      <c r="AH343" s="3">
        <f>IF(ABS(AH342-E355)&gt;180,IF(ABS(AH342-E355)&gt;360,ABS(AH342-E355)-360,360-ABS(AH342-E355)),ABS(AH342-E355))</f>
        <v>70</v>
      </c>
      <c r="AI343" s="3">
        <f>IF(ABS(AI342-E355)&gt;180,IF(ABS(AI342-E355)&gt;360,ABS(AI342-E355)-360,360-ABS(AI342-E355)),ABS(AI342-E355))</f>
        <v>80</v>
      </c>
      <c r="AJ343" s="3">
        <f>IF(ABS(AJ342-E355)&gt;180,IF(ABS(AJ342-E355)&gt;360,ABS(AJ342-E355)-360,360-ABS(AJ342-E355)),ABS(AJ342-E355))</f>
        <v>90</v>
      </c>
      <c r="AK343" s="3">
        <f>IF(ABS(AK342-E355)&gt;180,IF(ABS(AK342-E355)&gt;360,ABS(AK342-E355)-360,360-ABS(AK342-E355)),ABS(AK342-E355))</f>
        <v>100</v>
      </c>
      <c r="AL343" s="3">
        <f>IF(ABS(AL342-E355)&gt;180,IF(ABS(AL342-E355)&gt;360,ABS(AL342-E355)-360,360-ABS(AL342-E355)),ABS(AL342-E355))</f>
        <v>110</v>
      </c>
      <c r="AM343" s="3">
        <f>IF(ABS(AM342-E355)&gt;180,IF(ABS(AM342-E355)&gt;360,ABS(AM342-E355)-360,360-ABS(AM342-E355)),ABS(AM342-E355))</f>
        <v>120</v>
      </c>
      <c r="AN343" s="3">
        <f>IF(ABS(AN342-E355)&gt;180,IF(ABS(AN342-E355)&gt;360,ABS(AN342-E355)-360,360-ABS(AN342-E355)),ABS(AN342-E355))</f>
        <v>130</v>
      </c>
      <c r="AO343" s="3">
        <f>IF(ABS(AO342-E355)&gt;180,IF(ABS(AO342-E355)&gt;360,ABS(AO342-E355)-360,360-ABS(AO342-E355)),ABS(AO342-E355))</f>
        <v>140</v>
      </c>
      <c r="AP343" s="3">
        <f>IF(ABS(AP342-E355)&gt;180,IF(ABS(AP342-E355)&gt;360,ABS(AP342-E355)-360,360-ABS(AP342-E355)),ABS(AP342-E355))</f>
        <v>150</v>
      </c>
      <c r="AQ343" s="3">
        <f>IF(ABS(AQ342-E355)&gt;180,IF(ABS(AQ342-E355)&gt;360,ABS(AQ342-E355)-360,360-ABS(AQ342-E355)),ABS(AQ342-E355))</f>
        <v>160</v>
      </c>
      <c r="AR343" s="3">
        <f>IF(ABS(AR342-E355)&gt;180,IF(ABS(AR342-E355)&gt;360,ABS(AR342-E355)-360,360-ABS(AR342-E355)),ABS(AR342-E355))</f>
        <v>170</v>
      </c>
    </row>
    <row r="344" spans="2:44" ht="15.75" customHeight="1" x14ac:dyDescent="0.2">
      <c r="G344" s="3" t="s">
        <v>736</v>
      </c>
    </row>
    <row r="345" spans="2:44" ht="15.75" customHeight="1" x14ac:dyDescent="0.2">
      <c r="B345" s="3" t="s">
        <v>791</v>
      </c>
      <c r="E345" s="3">
        <v>130</v>
      </c>
      <c r="G345" s="3">
        <v>90</v>
      </c>
      <c r="I345" s="3" t="e">
        <f>IF(DEGREES(ACOS(SIN(RADIANS(G345))*SIN(RADIANS(E353))+COS(RADIANS(G345))*COS(RADIANS(E353))*COS(RADIANS(I343))))&gt;90,0,$F$4*$F$5/E352^2*(SIN(RADIANS(G345))*SIN(RADIANS(E353))+COS(RADIANS(G345))*COS(RADIANS(E353))*COS(RADIANS(I343))))</f>
        <v>#DIV/0!</v>
      </c>
      <c r="J345" s="3" t="e">
        <f>IF(DEGREES(ACOS(SIN(RADIANS(G345))*SIN(RADIANS(E353))+COS(RADIANS(G345))*COS(RADIANS(E353))*COS(RADIANS(J343))))&gt;90,0,$F$4*$F$5/E352^2*(SIN(RADIANS(G345))*SIN(RADIANS(E353))+COS(RADIANS(G345))*COS(RADIANS(E353))*COS(RADIANS(J343))))</f>
        <v>#DIV/0!</v>
      </c>
      <c r="K345" s="3" t="e">
        <f>IF(DEGREES(ACOS(SIN(RADIANS(G345))*SIN(RADIANS(E353))+COS(RADIANS(G345))*COS(RADIANS(E353))*COS(RADIANS(K343))))&gt;90,0,$F$4*$F$5/E352^2*(SIN(RADIANS(G345))*SIN(RADIANS(E353))+COS(RADIANS(G345))*COS(RADIANS(E353))*COS(RADIANS(K343))))</f>
        <v>#DIV/0!</v>
      </c>
      <c r="L345" s="3" t="e">
        <f>IF(DEGREES(ACOS(SIN(RADIANS(G345))*SIN(RADIANS(E353))+COS(RADIANS(G345))*COS(RADIANS(E353))*COS(RADIANS(L343))))&gt;90,0,$F$4*$F$5/E352^2*(SIN(RADIANS(G345))*SIN(RADIANS(E353))+COS(RADIANS(G345))*COS(RADIANS(E353))*COS(RADIANS(L343))))</f>
        <v>#DIV/0!</v>
      </c>
      <c r="M345" s="3" t="e">
        <f>IF(DEGREES(ACOS(SIN(RADIANS(G345))*SIN(RADIANS(E353))+COS(RADIANS(G345))*COS(RADIANS(E353))*COS(RADIANS(M343))))&gt;90,0,$F$4*$F$5/E352^2*(SIN(RADIANS(G345))*SIN(RADIANS(E353))+COS(RADIANS(G345))*COS(RADIANS(E353))*COS(RADIANS(M343))))</f>
        <v>#DIV/0!</v>
      </c>
      <c r="N345" s="3" t="e">
        <f>IF(DEGREES(ACOS(SIN(RADIANS(G345))*SIN(RADIANS(E353))+COS(RADIANS(G345))*COS(RADIANS(E353))*COS(RADIANS(N343))))&gt;90,0,$F$4*$F$5/E352^2*(SIN(RADIANS(G345))*SIN(RADIANS(E353))+COS(RADIANS(G345))*COS(RADIANS(E353))*COS(RADIANS(N343))))</f>
        <v>#DIV/0!</v>
      </c>
      <c r="O345" s="3" t="e">
        <f>IF(DEGREES(ACOS(SIN(RADIANS(G345))*SIN(RADIANS(E353))+COS(RADIANS(G345))*COS(RADIANS(E353))*COS(RADIANS(O343))))&gt;90,0,$F$4*$F$5/E352^2*(SIN(RADIANS(G345))*SIN(RADIANS(E353))+COS(RADIANS(G345))*COS(RADIANS(E353))*COS(RADIANS(O343))))</f>
        <v>#DIV/0!</v>
      </c>
      <c r="P345" s="3" t="e">
        <f>IF(DEGREES(ACOS(SIN(RADIANS(G345))*SIN(RADIANS(E353))+COS(RADIANS(G345))*COS(RADIANS(E353))*COS(RADIANS(P343))))&gt;90,0,$F$4*$F$5/E352^2*(SIN(RADIANS(G345))*SIN(RADIANS(E353))+COS(RADIANS(G345))*COS(RADIANS(E353))*COS(RADIANS(P343))))</f>
        <v>#DIV/0!</v>
      </c>
      <c r="Q345" s="3" t="e">
        <f>IF(DEGREES(ACOS(SIN(RADIANS(G345))*SIN(RADIANS(E353))+COS(RADIANS(G345))*COS(RADIANS(E353))*COS(RADIANS(Q343))))&gt;90,0,$F$4*$F$5/E352^2*(SIN(RADIANS(G345))*SIN(RADIANS(E353))+COS(RADIANS(G345))*COS(RADIANS(E353))*COS(RADIANS(Q343))))</f>
        <v>#DIV/0!</v>
      </c>
      <c r="R345" s="3" t="e">
        <f>IF(DEGREES(ACOS(SIN(RADIANS(G345))*SIN(RADIANS(E353))+COS(RADIANS(G345))*COS(RADIANS(E353))*COS(RADIANS(R343))))&gt;90,0,$F$4*$F$5/E352^2*(SIN(RADIANS(G345))*SIN(RADIANS(E353))+COS(RADIANS(G345))*COS(RADIANS(E353))*COS(RADIANS(R343))))</f>
        <v>#DIV/0!</v>
      </c>
      <c r="S345" s="3" t="e">
        <f>IF(DEGREES(ACOS(SIN(RADIANS(G345))*SIN(RADIANS(E353))+COS(RADIANS(G345))*COS(RADIANS(E353))*COS(RADIANS(S343))))&gt;90,0,$F$4*$F$5/E352^2*(SIN(RADIANS(G345))*SIN(RADIANS(E353))+COS(RADIANS(G345))*COS(RADIANS(E353))*COS(RADIANS(S343))))</f>
        <v>#DIV/0!</v>
      </c>
      <c r="T345" s="3" t="e">
        <f>IF(DEGREES(ACOS(SIN(RADIANS(G345))*SIN(RADIANS(E353))+COS(RADIANS(G345))*COS(RADIANS(E353))*COS(RADIANS(T343))))&gt;90,0,$F$4*$F$5/E352^2*(SIN(RADIANS(G345))*SIN(RADIANS(E353))+COS(RADIANS(G345))*COS(RADIANS(E353))*COS(RADIANS(T343))))</f>
        <v>#DIV/0!</v>
      </c>
      <c r="U345" s="3" t="e">
        <f>IF(DEGREES(ACOS(SIN(RADIANS(G345))*SIN(RADIANS(E353))+COS(RADIANS(G345))*COS(RADIANS(E353))*COS(RADIANS(U343))))&gt;90,0,$F$4*$F$5/E352^2*(SIN(RADIANS(G345))*SIN(RADIANS(E353))+COS(RADIANS(G345))*COS(RADIANS(E353))*COS(RADIANS(U343))))</f>
        <v>#DIV/0!</v>
      </c>
      <c r="V345" s="3" t="e">
        <f>IF(DEGREES(ACOS(SIN(RADIANS(G345))*SIN(RADIANS(E353))+COS(RADIANS(G345))*COS(RADIANS(E353))*COS(RADIANS(V343))))&gt;90,0,$F$4*$F$5/E352^2*(SIN(RADIANS(G345))*SIN(RADIANS(E353))+COS(RADIANS(G345))*COS(RADIANS(E353))*COS(RADIANS(V343))))</f>
        <v>#DIV/0!</v>
      </c>
      <c r="W345" s="3" t="e">
        <f>IF(DEGREES(ACOS(SIN(RADIANS(G345))*SIN(RADIANS(E353))+COS(RADIANS(G345))*COS(RADIANS(E353))*COS(RADIANS(W343))))&gt;90,0,$F$4*$F$5/E352^2*(SIN(RADIANS(G345))*SIN(RADIANS(E353))+COS(RADIANS(G345))*COS(RADIANS(E353))*COS(RADIANS(W343))))</f>
        <v>#DIV/0!</v>
      </c>
      <c r="X345" s="3" t="e">
        <f>IF(DEGREES(ACOS(SIN(RADIANS(G345))*SIN(RADIANS(E353))+COS(RADIANS(G345))*COS(RADIANS(E353))*COS(RADIANS(X343))))&gt;90,0,$F$4*$F$5/E352^2*(SIN(RADIANS(G345))*SIN(RADIANS(E353))+COS(RADIANS(G345))*COS(RADIANS(E353))*COS(RADIANS(X343))))</f>
        <v>#DIV/0!</v>
      </c>
      <c r="Y345" s="3" t="e">
        <f>IF(DEGREES(ACOS(SIN(RADIANS(G345))*SIN(RADIANS(E353))+COS(RADIANS(G345))*COS(RADIANS(E353))*COS(RADIANS(Y343))))&gt;90,0,$F$4*$F$5/E352^2*(SIN(RADIANS(G345))*SIN(RADIANS(E353))+COS(RADIANS(G345))*COS(RADIANS(E353))*COS(RADIANS(Y343))))</f>
        <v>#DIV/0!</v>
      </c>
      <c r="Z345" s="3" t="e">
        <f>IF(DEGREES(ACOS(SIN(RADIANS(G345))*SIN(RADIANS(E353))+COS(RADIANS(G345))*COS(RADIANS(E353))*COS(RADIANS(Z343))))&gt;90,0,$F$4*$F$5/E352^2*(SIN(RADIANS(G345))*SIN(RADIANS(E353))+COS(RADIANS(G345))*COS(RADIANS(E353))*COS(RADIANS(Z343))))</f>
        <v>#DIV/0!</v>
      </c>
      <c r="AA345" s="3" t="e">
        <f>IF(DEGREES(ACOS(SIN(RADIANS(G345))*SIN(RADIANS(E353))+COS(RADIANS(G345))*COS(RADIANS(E353))*COS(RADIANS(AA343))))&gt;90,0,$F$4*$F$5/E352^2*(SIN(RADIANS(G345))*SIN(RADIANS(E353))+COS(RADIANS(G345))*COS(RADIANS(E353))*COS(RADIANS(AA343))))</f>
        <v>#DIV/0!</v>
      </c>
      <c r="AB345" s="3" t="e">
        <f>IF(DEGREES(ACOS(SIN(RADIANS(G345))*SIN(RADIANS(E353))+COS(RADIANS(G345))*COS(RADIANS(E353))*COS(RADIANS(AB343))))&gt;90,0,$F$4*$F$5/E352^2*(SIN(RADIANS(G345))*SIN(RADIANS(E353))+COS(RADIANS(G345))*COS(RADIANS(E353))*COS(RADIANS(AB343))))</f>
        <v>#DIV/0!</v>
      </c>
      <c r="AC345" s="3" t="e">
        <f>IF(DEGREES(ACOS(SIN(RADIANS(G345))*SIN(RADIANS(E353))+COS(RADIANS(G345))*COS(RADIANS(E353))*COS(RADIANS(AC343))))&gt;90,0,$F$4*$F$5/E352^2*(SIN(RADIANS(G345))*SIN(RADIANS(E353))+COS(RADIANS(G345))*COS(RADIANS(E353))*COS(RADIANS(AC343))))</f>
        <v>#DIV/0!</v>
      </c>
      <c r="AD345" s="3" t="e">
        <f>IF(DEGREES(ACOS(SIN(RADIANS(G345))*SIN(RADIANS(E353))+COS(RADIANS(G345))*COS(RADIANS(E353))*COS(RADIANS(AD343))))&gt;90,0,$F$4*$F$5/E352^2*(SIN(RADIANS(G345))*SIN(RADIANS(E353))+COS(RADIANS(G345))*COS(RADIANS(E353))*COS(RADIANS(AD343))))</f>
        <v>#DIV/0!</v>
      </c>
      <c r="AE345" s="3" t="e">
        <f>IF(DEGREES(ACOS(SIN(RADIANS(G345))*SIN(RADIANS(E353))+COS(RADIANS(G345))*COS(RADIANS(E353))*COS(RADIANS(AE343))))&gt;90,0,$F$4*$F$5/E352^2*(SIN(RADIANS(G345))*SIN(RADIANS(E353))+COS(RADIANS(G345))*COS(RADIANS(E353))*COS(RADIANS(AE343))))</f>
        <v>#DIV/0!</v>
      </c>
      <c r="AF345" s="3" t="e">
        <f>IF(DEGREES(ACOS(SIN(RADIANS(G345))*SIN(RADIANS(E353))+COS(RADIANS(G345))*COS(RADIANS(E353))*COS(RADIANS(AF343))))&gt;90,0,$F$4*$F$5/E352^2*(SIN(RADIANS(G345))*SIN(RADIANS(E353))+COS(RADIANS(G345))*COS(RADIANS(E353))*COS(RADIANS(AF343))))</f>
        <v>#DIV/0!</v>
      </c>
      <c r="AG345" s="3" t="e">
        <f>IF(DEGREES(ACOS(SIN(RADIANS(G345))*SIN(RADIANS(E353))+COS(RADIANS(G345))*COS(RADIANS(E353))*COS(RADIANS(AG343))))&gt;90,0,$F$4*$F$5/E352^2*(SIN(RADIANS(G345))*SIN(RADIANS(E353))+COS(RADIANS(G345))*COS(RADIANS(E353))*COS(RADIANS(AG343))))</f>
        <v>#DIV/0!</v>
      </c>
      <c r="AH345" s="3" t="e">
        <f>IF(DEGREES(ACOS(SIN(RADIANS(G345))*SIN(RADIANS(E353))+COS(RADIANS(G345))*COS(RADIANS(E353))*COS(RADIANS(AH343))))&gt;90,0,$F$4*$F$5/E352^2*(SIN(RADIANS(G345))*SIN(RADIANS(E353))+COS(RADIANS(G345))*COS(RADIANS(E353))*COS(RADIANS(AH343))))</f>
        <v>#DIV/0!</v>
      </c>
      <c r="AI345" s="3" t="e">
        <f>IF(DEGREES(ACOS(SIN(RADIANS(G345))*SIN(RADIANS(E353))+COS(RADIANS(G345))*COS(RADIANS(E353))*COS(RADIANS(AI343))))&gt;90,0,$F$4*$F$5/E352^2*(SIN(RADIANS(G345))*SIN(RADIANS(E353))+COS(RADIANS(G345))*COS(RADIANS(E353))*COS(RADIANS(AI343))))</f>
        <v>#DIV/0!</v>
      </c>
      <c r="AJ345" s="3" t="e">
        <f>IF(DEGREES(ACOS(SIN(RADIANS(G345))*SIN(RADIANS(E353))+COS(RADIANS(G345))*COS(RADIANS(E353))*COS(RADIANS(AJ343))))&gt;90,0,$F$4*$F$5/E352^2*(SIN(RADIANS(G345))*SIN(RADIANS(E353))+COS(RADIANS(G345))*COS(RADIANS(E353))*COS(RADIANS(AJ343))))</f>
        <v>#DIV/0!</v>
      </c>
      <c r="AK345" s="3" t="e">
        <f>IF(DEGREES(ACOS(SIN(RADIANS(G345))*SIN(RADIANS(E353))+COS(RADIANS(G345))*COS(RADIANS(E353))*COS(RADIANS(AK343))))&gt;90,0,$F$4*$F$5/E352^2*(SIN(RADIANS(G345))*SIN(RADIANS(E353))+COS(RADIANS(G345))*COS(RADIANS(E353))*COS(RADIANS(AK343))))</f>
        <v>#DIV/0!</v>
      </c>
      <c r="AL345" s="3" t="e">
        <f>IF(DEGREES(ACOS(SIN(RADIANS(G345))*SIN(RADIANS(E353))+COS(RADIANS(G345))*COS(RADIANS(E353))*COS(RADIANS(AL343))))&gt;90,0,$F$4*$F$5/E352^2*(SIN(RADIANS(G345))*SIN(RADIANS(E353))+COS(RADIANS(G345))*COS(RADIANS(E353))*COS(RADIANS(AL343))))</f>
        <v>#DIV/0!</v>
      </c>
      <c r="AM345" s="3" t="e">
        <f>IF(DEGREES(ACOS(SIN(RADIANS(G345))*SIN(RADIANS(E353))+COS(RADIANS(G345))*COS(RADIANS(E353))*COS(RADIANS(AM343))))&gt;90,0,$F$4*$F$5/E352^2*(SIN(RADIANS(G345))*SIN(RADIANS(E353))+COS(RADIANS(G345))*COS(RADIANS(E353))*COS(RADIANS(AM343))))</f>
        <v>#DIV/0!</v>
      </c>
      <c r="AN345" s="3" t="e">
        <f>IF(DEGREES(ACOS(SIN(RADIANS(G345))*SIN(RADIANS(E353))+COS(RADIANS(G345))*COS(RADIANS(E353))*COS(RADIANS(AN343))))&gt;90,0,$F$4*$F$5/E352^2*(SIN(RADIANS(G345))*SIN(RADIANS(E353))+COS(RADIANS(G345))*COS(RADIANS(E353))*COS(RADIANS(AN343))))</f>
        <v>#DIV/0!</v>
      </c>
      <c r="AO345" s="3" t="e">
        <f>IF(DEGREES(ACOS(SIN(RADIANS(G345))*SIN(RADIANS(E353))+COS(RADIANS(G345))*COS(RADIANS(E353))*COS(RADIANS(AO343))))&gt;90,0,$F$4*$F$5/E352^2*(SIN(RADIANS(G345))*SIN(RADIANS(E353))+COS(RADIANS(G345))*COS(RADIANS(E353))*COS(RADIANS(AO343))))</f>
        <v>#DIV/0!</v>
      </c>
      <c r="AP345" s="3" t="e">
        <f>IF(DEGREES(ACOS(SIN(RADIANS(G345))*SIN(RADIANS(E353))+COS(RADIANS(G345))*COS(RADIANS(E353))*COS(RADIANS(AP343))))&gt;90,0,$F$4*$F$5/E352^2*(SIN(RADIANS(G345))*SIN(RADIANS(E353))+COS(RADIANS(G345))*COS(RADIANS(E353))*COS(RADIANS(AP343))))</f>
        <v>#DIV/0!</v>
      </c>
      <c r="AQ345" s="3" t="e">
        <f>IF(DEGREES(ACOS(SIN(RADIANS(G345))*SIN(RADIANS(E353))+COS(RADIANS(G345))*COS(RADIANS(E353))*COS(RADIANS(AQ343))))&gt;90,0,$F$4*$F$5/E352^2*(SIN(RADIANS(G345))*SIN(RADIANS(E353))+COS(RADIANS(G345))*COS(RADIANS(E353))*COS(RADIANS(AQ343))))</f>
        <v>#DIV/0!</v>
      </c>
      <c r="AR345" s="3" t="e">
        <f>IF(DEGREES(ACOS(SIN(RADIANS(G345))*SIN(RADIANS(E353))+COS(RADIANS(G345))*COS(RADIANS(E353))*COS(RADIANS(AR343))))&gt;90,0,$F$4*$F$5/E352^2*(SIN(RADIANS(G345))*SIN(RADIANS(E353))+COS(RADIANS(G345))*COS(RADIANS(E353))*COS(RADIANS(AR343))))</f>
        <v>#DIV/0!</v>
      </c>
    </row>
    <row r="346" spans="2:44" ht="15.75" customHeight="1" x14ac:dyDescent="0.2">
      <c r="B346" s="3" t="s">
        <v>728</v>
      </c>
      <c r="E346" s="3">
        <f t="array" ref="E346">INDEX($D$1751:$AM$1751,0,MATCH(E345-IF(E345&lt;360,0,360),$D$1700:$AM$1700,0))+IF(E345&gt;350,360,0)</f>
        <v>130</v>
      </c>
      <c r="G346" s="3">
        <v>80</v>
      </c>
      <c r="I346" s="3">
        <f>IF(DEGREES(ACOS(SIN(RADIANS(G346))*SIN(RADIANS(E353))+COS(RADIANS(G346))*COS(RADIANS(E353))*COS(RADIANS(I343))))&gt;90,0,$F$4*$F$5/E352^2*(SIN(RADIANS(G346))*SIN(RADIANS(E353))+COS(RADIANS(G346))*COS(RADIANS(E353))*COS(RADIANS(I343))))</f>
        <v>0</v>
      </c>
      <c r="J346" s="3">
        <f>IF(DEGREES(ACOS(SIN(RADIANS(G346))*SIN(RADIANS(E353))+COS(RADIANS(G346))*COS(RADIANS(E353))*COS(RADIANS(J343))))&gt;90,0,$F$4*$F$5/E352^2*(SIN(RADIANS(G346))*SIN(RADIANS(E353))+COS(RADIANS(G346))*COS(RADIANS(E353))*COS(RADIANS(J343))))</f>
        <v>0</v>
      </c>
      <c r="K346" s="3">
        <f>IF(DEGREES(ACOS(SIN(RADIANS(G346))*SIN(RADIANS(E353))+COS(RADIANS(G346))*COS(RADIANS(E353))*COS(RADIANS(K343))))&gt;90,0,$F$4*$F$5/E352^2*(SIN(RADIANS(G346))*SIN(RADIANS(E353))+COS(RADIANS(G346))*COS(RADIANS(E353))*COS(RADIANS(K343))))</f>
        <v>0</v>
      </c>
      <c r="L346" s="3">
        <f>IF(DEGREES(ACOS(SIN(RADIANS(G346))*SIN(RADIANS(E353))+COS(RADIANS(G346))*COS(RADIANS(E353))*COS(RADIANS(L343))))&gt;90,0,$F$4*$F$5/E352^2*(SIN(RADIANS(G346))*SIN(RADIANS(E353))+COS(RADIANS(G346))*COS(RADIANS(E353))*COS(RADIANS(L343))))</f>
        <v>0</v>
      </c>
      <c r="M346" s="3">
        <f>IF(DEGREES(ACOS(SIN(RADIANS(G346))*SIN(RADIANS(E353))+COS(RADIANS(G346))*COS(RADIANS(E353))*COS(RADIANS(M343))))&gt;90,0,$F$4*$F$5/E352^2*(SIN(RADIANS(G346))*SIN(RADIANS(E353))+COS(RADIANS(G346))*COS(RADIANS(E353))*COS(RADIANS(M343))))</f>
        <v>0</v>
      </c>
      <c r="N346" s="3">
        <f>IF(DEGREES(ACOS(SIN(RADIANS(G346))*SIN(RADIANS(E353))+COS(RADIANS(G346))*COS(RADIANS(E353))*COS(RADIANS(N343))))&gt;90,0,$F$4*$F$5/E352^2*(SIN(RADIANS(G346))*SIN(RADIANS(E353))+COS(RADIANS(G346))*COS(RADIANS(E353))*COS(RADIANS(N343))))</f>
        <v>0</v>
      </c>
      <c r="O346" s="3">
        <f>IF(DEGREES(ACOS(SIN(RADIANS(G346))*SIN(RADIANS(E353))+COS(RADIANS(G346))*COS(RADIANS(E353))*COS(RADIANS(O343))))&gt;90,0,$F$4*$F$5/E352^2*(SIN(RADIANS(G346))*SIN(RADIANS(E353))+COS(RADIANS(G346))*COS(RADIANS(E353))*COS(RADIANS(O343))))</f>
        <v>0</v>
      </c>
      <c r="P346" s="3">
        <f>IF(DEGREES(ACOS(SIN(RADIANS(G346))*SIN(RADIANS(E353))+COS(RADIANS(G346))*COS(RADIANS(E353))*COS(RADIANS(P343))))&gt;90,0,$F$4*$F$5/E352^2*(SIN(RADIANS(G346))*SIN(RADIANS(E353))+COS(RADIANS(G346))*COS(RADIANS(E353))*COS(RADIANS(P343))))</f>
        <v>0</v>
      </c>
      <c r="Q346" s="3">
        <f>IF(DEGREES(ACOS(SIN(RADIANS(G346))*SIN(RADIANS(E353))+COS(RADIANS(G346))*COS(RADIANS(E353))*COS(RADIANS(Q343))))&gt;90,0,$F$4*$F$5/E352^2*(SIN(RADIANS(G346))*SIN(RADIANS(E353))+COS(RADIANS(G346))*COS(RADIANS(E353))*COS(RADIANS(Q343))))</f>
        <v>0</v>
      </c>
      <c r="R346" s="3" t="e">
        <f>IF(DEGREES(ACOS(SIN(RADIANS(G346))*SIN(RADIANS(E353))+COS(RADIANS(G346))*COS(RADIANS(E353))*COS(RADIANS(R343))))&gt;90,0,$F$4*$F$5/E352^2*(SIN(RADIANS(G346))*SIN(RADIANS(E353))+COS(RADIANS(G346))*COS(RADIANS(E353))*COS(RADIANS(R343))))</f>
        <v>#DIV/0!</v>
      </c>
      <c r="S346" s="3" t="e">
        <f>IF(DEGREES(ACOS(SIN(RADIANS(G346))*SIN(RADIANS(E353))+COS(RADIANS(G346))*COS(RADIANS(E353))*COS(RADIANS(S343))))&gt;90,0,$F$4*$F$5/E352^2*(SIN(RADIANS(G346))*SIN(RADIANS(E353))+COS(RADIANS(G346))*COS(RADIANS(E353))*COS(RADIANS(S343))))</f>
        <v>#DIV/0!</v>
      </c>
      <c r="T346" s="3" t="e">
        <f>IF(DEGREES(ACOS(SIN(RADIANS(G346))*SIN(RADIANS(E353))+COS(RADIANS(G346))*COS(RADIANS(E353))*COS(RADIANS(T343))))&gt;90,0,$F$4*$F$5/E352^2*(SIN(RADIANS(G346))*SIN(RADIANS(E353))+COS(RADIANS(G346))*COS(RADIANS(E353))*COS(RADIANS(T343))))</f>
        <v>#DIV/0!</v>
      </c>
      <c r="U346" s="3" t="e">
        <f>IF(DEGREES(ACOS(SIN(RADIANS(G346))*SIN(RADIANS(E353))+COS(RADIANS(G346))*COS(RADIANS(E353))*COS(RADIANS(U343))))&gt;90,0,$F$4*$F$5/E352^2*(SIN(RADIANS(G346))*SIN(RADIANS(E353))+COS(RADIANS(G346))*COS(RADIANS(E353))*COS(RADIANS(U343))))</f>
        <v>#DIV/0!</v>
      </c>
      <c r="V346" s="3" t="e">
        <f>IF(DEGREES(ACOS(SIN(RADIANS(G346))*SIN(RADIANS(E353))+COS(RADIANS(G346))*COS(RADIANS(E353))*COS(RADIANS(V343))))&gt;90,0,$F$4*$F$5/E352^2*(SIN(RADIANS(G346))*SIN(RADIANS(E353))+COS(RADIANS(G346))*COS(RADIANS(E353))*COS(RADIANS(V343))))</f>
        <v>#DIV/0!</v>
      </c>
      <c r="W346" s="3" t="e">
        <f>IF(DEGREES(ACOS(SIN(RADIANS(G346))*SIN(RADIANS(E353))+COS(RADIANS(G346))*COS(RADIANS(E353))*COS(RADIANS(W343))))&gt;90,0,$F$4*$F$5/E352^2*(SIN(RADIANS(G346))*SIN(RADIANS(E353))+COS(RADIANS(G346))*COS(RADIANS(E353))*COS(RADIANS(W343))))</f>
        <v>#DIV/0!</v>
      </c>
      <c r="X346" s="3" t="e">
        <f>IF(DEGREES(ACOS(SIN(RADIANS(G346))*SIN(RADIANS(E353))+COS(RADIANS(G346))*COS(RADIANS(E353))*COS(RADIANS(X343))))&gt;90,0,$F$4*$F$5/E352^2*(SIN(RADIANS(G346))*SIN(RADIANS(E353))+COS(RADIANS(G346))*COS(RADIANS(E353))*COS(RADIANS(X343))))</f>
        <v>#DIV/0!</v>
      </c>
      <c r="Y346" s="3" t="e">
        <f>IF(DEGREES(ACOS(SIN(RADIANS(G346))*SIN(RADIANS(E353))+COS(RADIANS(G346))*COS(RADIANS(E353))*COS(RADIANS(Y343))))&gt;90,0,$F$4*$F$5/E352^2*(SIN(RADIANS(G346))*SIN(RADIANS(E353))+COS(RADIANS(G346))*COS(RADIANS(E353))*COS(RADIANS(Y343))))</f>
        <v>#DIV/0!</v>
      </c>
      <c r="Z346" s="3" t="e">
        <f>IF(DEGREES(ACOS(SIN(RADIANS(G346))*SIN(RADIANS(E353))+COS(RADIANS(G346))*COS(RADIANS(E353))*COS(RADIANS(Z343))))&gt;90,0,$F$4*$F$5/E352^2*(SIN(RADIANS(G346))*SIN(RADIANS(E353))+COS(RADIANS(G346))*COS(RADIANS(E353))*COS(RADIANS(Z343))))</f>
        <v>#DIV/0!</v>
      </c>
      <c r="AA346" s="3" t="e">
        <f>IF(DEGREES(ACOS(SIN(RADIANS(G346))*SIN(RADIANS(E353))+COS(RADIANS(G346))*COS(RADIANS(E353))*COS(RADIANS(AA343))))&gt;90,0,$F$4*$F$5/E352^2*(SIN(RADIANS(G346))*SIN(RADIANS(E353))+COS(RADIANS(G346))*COS(RADIANS(E353))*COS(RADIANS(AA343))))</f>
        <v>#DIV/0!</v>
      </c>
      <c r="AB346" s="3" t="e">
        <f>IF(DEGREES(ACOS(SIN(RADIANS(G346))*SIN(RADIANS(E353))+COS(RADIANS(G346))*COS(RADIANS(E353))*COS(RADIANS(AB343))))&gt;90,0,$F$4*$F$5/E352^2*(SIN(RADIANS(G346))*SIN(RADIANS(E353))+COS(RADIANS(G346))*COS(RADIANS(E353))*COS(RADIANS(AB343))))</f>
        <v>#DIV/0!</v>
      </c>
      <c r="AC346" s="3" t="e">
        <f>IF(DEGREES(ACOS(SIN(RADIANS(G346))*SIN(RADIANS(E353))+COS(RADIANS(G346))*COS(RADIANS(E353))*COS(RADIANS(AC343))))&gt;90,0,$F$4*$F$5/E352^2*(SIN(RADIANS(G346))*SIN(RADIANS(E353))+COS(RADIANS(G346))*COS(RADIANS(E353))*COS(RADIANS(AC343))))</f>
        <v>#DIV/0!</v>
      </c>
      <c r="AD346" s="3" t="e">
        <f>IF(DEGREES(ACOS(SIN(RADIANS(G346))*SIN(RADIANS(E353))+COS(RADIANS(G346))*COS(RADIANS(E353))*COS(RADIANS(AD343))))&gt;90,0,$F$4*$F$5/E352^2*(SIN(RADIANS(G346))*SIN(RADIANS(E353))+COS(RADIANS(G346))*COS(RADIANS(E353))*COS(RADIANS(AD343))))</f>
        <v>#DIV/0!</v>
      </c>
      <c r="AE346" s="3" t="e">
        <f>IF(DEGREES(ACOS(SIN(RADIANS(G346))*SIN(RADIANS(E353))+COS(RADIANS(G346))*COS(RADIANS(E353))*COS(RADIANS(AE343))))&gt;90,0,$F$4*$F$5/E352^2*(SIN(RADIANS(G346))*SIN(RADIANS(E353))+COS(RADIANS(G346))*COS(RADIANS(E353))*COS(RADIANS(AE343))))</f>
        <v>#DIV/0!</v>
      </c>
      <c r="AF346" s="3" t="e">
        <f>IF(DEGREES(ACOS(SIN(RADIANS(G346))*SIN(RADIANS(E353))+COS(RADIANS(G346))*COS(RADIANS(E353))*COS(RADIANS(AF343))))&gt;90,0,$F$4*$F$5/E352^2*(SIN(RADIANS(G346))*SIN(RADIANS(E353))+COS(RADIANS(G346))*COS(RADIANS(E353))*COS(RADIANS(AF343))))</f>
        <v>#DIV/0!</v>
      </c>
      <c r="AG346" s="3" t="e">
        <f>IF(DEGREES(ACOS(SIN(RADIANS(G346))*SIN(RADIANS(E353))+COS(RADIANS(G346))*COS(RADIANS(E353))*COS(RADIANS(AG343))))&gt;90,0,$F$4*$F$5/E352^2*(SIN(RADIANS(G346))*SIN(RADIANS(E353))+COS(RADIANS(G346))*COS(RADIANS(E353))*COS(RADIANS(AG343))))</f>
        <v>#DIV/0!</v>
      </c>
      <c r="AH346" s="3" t="e">
        <f>IF(DEGREES(ACOS(SIN(RADIANS(G346))*SIN(RADIANS(E353))+COS(RADIANS(G346))*COS(RADIANS(E353))*COS(RADIANS(AH343))))&gt;90,0,$F$4*$F$5/E352^2*(SIN(RADIANS(G346))*SIN(RADIANS(E353))+COS(RADIANS(G346))*COS(RADIANS(E353))*COS(RADIANS(AH343))))</f>
        <v>#DIV/0!</v>
      </c>
      <c r="AI346" s="3" t="e">
        <f>IF(DEGREES(ACOS(SIN(RADIANS(G346))*SIN(RADIANS(E353))+COS(RADIANS(G346))*COS(RADIANS(E353))*COS(RADIANS(AI343))))&gt;90,0,$F$4*$F$5/E352^2*(SIN(RADIANS(G346))*SIN(RADIANS(E353))+COS(RADIANS(G346))*COS(RADIANS(E353))*COS(RADIANS(AI343))))</f>
        <v>#DIV/0!</v>
      </c>
      <c r="AJ346" s="3" t="e">
        <f>IF(DEGREES(ACOS(SIN(RADIANS(G346))*SIN(RADIANS(E353))+COS(RADIANS(G346))*COS(RADIANS(E353))*COS(RADIANS(AJ343))))&gt;90,0,$F$4*$F$5/E352^2*(SIN(RADIANS(G346))*SIN(RADIANS(E353))+COS(RADIANS(G346))*COS(RADIANS(E353))*COS(RADIANS(AJ343))))</f>
        <v>#DIV/0!</v>
      </c>
      <c r="AK346" s="3">
        <f>IF(DEGREES(ACOS(SIN(RADIANS(G346))*SIN(RADIANS(E353))+COS(RADIANS(G346))*COS(RADIANS(E353))*COS(RADIANS(AK343))))&gt;90,0,$F$4*$F$5/E352^2*(SIN(RADIANS(G346))*SIN(RADIANS(E353))+COS(RADIANS(G346))*COS(RADIANS(E353))*COS(RADIANS(AK343))))</f>
        <v>0</v>
      </c>
      <c r="AL346" s="3">
        <f>IF(DEGREES(ACOS(SIN(RADIANS(G346))*SIN(RADIANS(E353))+COS(RADIANS(G346))*COS(RADIANS(E353))*COS(RADIANS(AL343))))&gt;90,0,$F$4*$F$5/E352^2*(SIN(RADIANS(G346))*SIN(RADIANS(E353))+COS(RADIANS(G346))*COS(RADIANS(E353))*COS(RADIANS(AL343))))</f>
        <v>0</v>
      </c>
      <c r="AM346" s="3">
        <f>IF(DEGREES(ACOS(SIN(RADIANS(G346))*SIN(RADIANS(E353))+COS(RADIANS(G346))*COS(RADIANS(E353))*COS(RADIANS(AM343))))&gt;90,0,$F$4*$F$5/E352^2*(SIN(RADIANS(G346))*SIN(RADIANS(E353))+COS(RADIANS(G346))*COS(RADIANS(E353))*COS(RADIANS(AM343))))</f>
        <v>0</v>
      </c>
      <c r="AN346" s="3">
        <f>IF(DEGREES(ACOS(SIN(RADIANS(G346))*SIN(RADIANS(E353))+COS(RADIANS(G346))*COS(RADIANS(E353))*COS(RADIANS(AN343))))&gt;90,0,$F$4*$F$5/E352^2*(SIN(RADIANS(G346))*SIN(RADIANS(E353))+COS(RADIANS(G346))*COS(RADIANS(E353))*COS(RADIANS(AN343))))</f>
        <v>0</v>
      </c>
      <c r="AO346" s="3">
        <f>IF(DEGREES(ACOS(SIN(RADIANS(G346))*SIN(RADIANS(E353))+COS(RADIANS(G346))*COS(RADIANS(E353))*COS(RADIANS(AO343))))&gt;90,0,$F$4*$F$5/E352^2*(SIN(RADIANS(G346))*SIN(RADIANS(E353))+COS(RADIANS(G346))*COS(RADIANS(E353))*COS(RADIANS(AO343))))</f>
        <v>0</v>
      </c>
      <c r="AP346" s="3">
        <f>IF(DEGREES(ACOS(SIN(RADIANS(G346))*SIN(RADIANS(E353))+COS(RADIANS(G346))*COS(RADIANS(E353))*COS(RADIANS(AP343))))&gt;90,0,$F$4*$F$5/E352^2*(SIN(RADIANS(G346))*SIN(RADIANS(E353))+COS(RADIANS(G346))*COS(RADIANS(E353))*COS(RADIANS(AP343))))</f>
        <v>0</v>
      </c>
      <c r="AQ346" s="3">
        <f>IF(DEGREES(ACOS(SIN(RADIANS(G346))*SIN(RADIANS(E353))+COS(RADIANS(G346))*COS(RADIANS(E353))*COS(RADIANS(AQ343))))&gt;90,0,$F$4*$F$5/E352^2*(SIN(RADIANS(G346))*SIN(RADIANS(E353))+COS(RADIANS(G346))*COS(RADIANS(E353))*COS(RADIANS(AQ343))))</f>
        <v>0</v>
      </c>
      <c r="AR346" s="3">
        <f>IF(DEGREES(ACOS(SIN(RADIANS(G346))*SIN(RADIANS(E353))+COS(RADIANS(G346))*COS(RADIANS(E353))*COS(RADIANS(AR343))))&gt;90,0,$F$4*$F$5/E352^2*(SIN(RADIANS(G346))*SIN(RADIANS(E353))+COS(RADIANS(G346))*COS(RADIANS(E353))*COS(RADIANS(AR343))))</f>
        <v>0</v>
      </c>
    </row>
    <row r="347" spans="2:44" ht="15.75" customHeight="1" x14ac:dyDescent="0.2">
      <c r="B347" s="20" t="s">
        <v>784</v>
      </c>
      <c r="E347" s="3">
        <f>IF(E346-$F$13&lt;0,E346-$F$13+360,IF(E346-$F$13&gt;360,E346-$F$13-360,E346-$F$13))</f>
        <v>220</v>
      </c>
      <c r="G347" s="3">
        <v>70</v>
      </c>
      <c r="I347" s="3">
        <f>IF(DEGREES(ACOS(SIN(RADIANS(G347))*SIN(RADIANS(E353))+COS(RADIANS(G347))*COS(RADIANS(E353))*COS(RADIANS(I343))))&gt;90,0,$F$4*$F$5/E352^2*(SIN(RADIANS(G347))*SIN(RADIANS(E353))+COS(RADIANS(G347))*COS(RADIANS(E353))*COS(RADIANS(I343))))</f>
        <v>0</v>
      </c>
      <c r="J347" s="3">
        <f>IF(DEGREES(ACOS(SIN(RADIANS(G347))*SIN(RADIANS(E353))+COS(RADIANS(G347))*COS(RADIANS(E353))*COS(RADIANS(J343))))&gt;90,0,$F$4*$F$5/E352^2*(SIN(RADIANS(G347))*SIN(RADIANS(E353))+COS(RADIANS(G347))*COS(RADIANS(E353))*COS(RADIANS(J343))))</f>
        <v>0</v>
      </c>
      <c r="K347" s="3">
        <f>IF(DEGREES(ACOS(SIN(RADIANS(G347))*SIN(RADIANS(E353))+COS(RADIANS(G347))*COS(RADIANS(E353))*COS(RADIANS(K343))))&gt;90,0,$F$4*$F$5/E352^2*(SIN(RADIANS(G347))*SIN(RADIANS(E353))+COS(RADIANS(G347))*COS(RADIANS(E353))*COS(RADIANS(K343))))</f>
        <v>0</v>
      </c>
      <c r="L347" s="3">
        <f>IF(DEGREES(ACOS(SIN(RADIANS(G347))*SIN(RADIANS(E353))+COS(RADIANS(G347))*COS(RADIANS(E353))*COS(RADIANS(L343))))&gt;90,0,$F$4*$F$5/E352^2*(SIN(RADIANS(G347))*SIN(RADIANS(E353))+COS(RADIANS(G347))*COS(RADIANS(E353))*COS(RADIANS(L343))))</f>
        <v>0</v>
      </c>
      <c r="M347" s="3">
        <f>IF(DEGREES(ACOS(SIN(RADIANS(G347))*SIN(RADIANS(E353))+COS(RADIANS(G347))*COS(RADIANS(E353))*COS(RADIANS(M343))))&gt;90,0,$F$4*$F$5/E352^2*(SIN(RADIANS(G347))*SIN(RADIANS(E353))+COS(RADIANS(G347))*COS(RADIANS(E353))*COS(RADIANS(M343))))</f>
        <v>0</v>
      </c>
      <c r="N347" s="3">
        <f>IF(DEGREES(ACOS(SIN(RADIANS(G347))*SIN(RADIANS(E353))+COS(RADIANS(G347))*COS(RADIANS(E353))*COS(RADIANS(N343))))&gt;90,0,$F$4*$F$5/E352^2*(SIN(RADIANS(G347))*SIN(RADIANS(E353))+COS(RADIANS(G347))*COS(RADIANS(E353))*COS(RADIANS(N343))))</f>
        <v>0</v>
      </c>
      <c r="O347" s="3">
        <f>IF(DEGREES(ACOS(SIN(RADIANS(G347))*SIN(RADIANS(E353))+COS(RADIANS(G347))*COS(RADIANS(E353))*COS(RADIANS(O343))))&gt;90,0,$F$4*$F$5/E352^2*(SIN(RADIANS(G347))*SIN(RADIANS(E353))+COS(RADIANS(G347))*COS(RADIANS(E353))*COS(RADIANS(O343))))</f>
        <v>0</v>
      </c>
      <c r="P347" s="3">
        <f>IF(DEGREES(ACOS(SIN(RADIANS(G347))*SIN(RADIANS(E353))+COS(RADIANS(G347))*COS(RADIANS(E353))*COS(RADIANS(P343))))&gt;90,0,$F$4*$F$5/E352^2*(SIN(RADIANS(G347))*SIN(RADIANS(E353))+COS(RADIANS(G347))*COS(RADIANS(E353))*COS(RADIANS(P343))))</f>
        <v>0</v>
      </c>
      <c r="Q347" s="3">
        <f>IF(DEGREES(ACOS(SIN(RADIANS(G347))*SIN(RADIANS(E353))+COS(RADIANS(G347))*COS(RADIANS(E353))*COS(RADIANS(Q343))))&gt;90,0,$F$4*$F$5/E352^2*(SIN(RADIANS(G347))*SIN(RADIANS(E353))+COS(RADIANS(G347))*COS(RADIANS(E353))*COS(RADIANS(Q343))))</f>
        <v>0</v>
      </c>
      <c r="R347" s="3" t="e">
        <f>IF(DEGREES(ACOS(SIN(RADIANS(G347))*SIN(RADIANS(E353))+COS(RADIANS(G347))*COS(RADIANS(E353))*COS(RADIANS(R343))))&gt;90,0,$F$4*$F$5/E352^2*(SIN(RADIANS(G347))*SIN(RADIANS(E353))+COS(RADIANS(G347))*COS(RADIANS(E353))*COS(RADIANS(R343))))</f>
        <v>#DIV/0!</v>
      </c>
      <c r="S347" s="3" t="e">
        <f>IF(DEGREES(ACOS(SIN(RADIANS(G347))*SIN(RADIANS(E353))+COS(RADIANS(G347))*COS(RADIANS(E353))*COS(RADIANS(S343))))&gt;90,0,$F$4*$F$5/E352^2*(SIN(RADIANS(G347))*SIN(RADIANS(E353))+COS(RADIANS(G347))*COS(RADIANS(E353))*COS(RADIANS(S343))))</f>
        <v>#DIV/0!</v>
      </c>
      <c r="T347" s="3" t="e">
        <f>IF(DEGREES(ACOS(SIN(RADIANS(G347))*SIN(RADIANS(E353))+COS(RADIANS(G347))*COS(RADIANS(E353))*COS(RADIANS(T343))))&gt;90,0,$F$4*$F$5/E352^2*(SIN(RADIANS(G347))*SIN(RADIANS(E353))+COS(RADIANS(G347))*COS(RADIANS(E353))*COS(RADIANS(T343))))</f>
        <v>#DIV/0!</v>
      </c>
      <c r="U347" s="3" t="e">
        <f>IF(DEGREES(ACOS(SIN(RADIANS(G347))*SIN(RADIANS(E353))+COS(RADIANS(G347))*COS(RADIANS(E353))*COS(RADIANS(U343))))&gt;90,0,$F$4*$F$5/E352^2*(SIN(RADIANS(G347))*SIN(RADIANS(E353))+COS(RADIANS(G347))*COS(RADIANS(E353))*COS(RADIANS(U343))))</f>
        <v>#DIV/0!</v>
      </c>
      <c r="V347" s="3" t="e">
        <f>IF(DEGREES(ACOS(SIN(RADIANS(G347))*SIN(RADIANS(E353))+COS(RADIANS(G347))*COS(RADIANS(E353))*COS(RADIANS(V343))))&gt;90,0,$F$4*$F$5/E352^2*(SIN(RADIANS(G347))*SIN(RADIANS(E353))+COS(RADIANS(G347))*COS(RADIANS(E353))*COS(RADIANS(V343))))</f>
        <v>#DIV/0!</v>
      </c>
      <c r="W347" s="3" t="e">
        <f>IF(DEGREES(ACOS(SIN(RADIANS(G347))*SIN(RADIANS(E353))+COS(RADIANS(G347))*COS(RADIANS(E353))*COS(RADIANS(W343))))&gt;90,0,$F$4*$F$5/E352^2*(SIN(RADIANS(G347))*SIN(RADIANS(E353))+COS(RADIANS(G347))*COS(RADIANS(E353))*COS(RADIANS(W343))))</f>
        <v>#DIV/0!</v>
      </c>
      <c r="X347" s="3" t="e">
        <f>IF(DEGREES(ACOS(SIN(RADIANS(G347))*SIN(RADIANS(E353))+COS(RADIANS(G347))*COS(RADIANS(E353))*COS(RADIANS(X343))))&gt;90,0,$F$4*$F$5/E352^2*(SIN(RADIANS(G347))*SIN(RADIANS(E353))+COS(RADIANS(G347))*COS(RADIANS(E353))*COS(RADIANS(X343))))</f>
        <v>#DIV/0!</v>
      </c>
      <c r="Y347" s="3" t="e">
        <f>IF(DEGREES(ACOS(SIN(RADIANS(G347))*SIN(RADIANS(E353))+COS(RADIANS(G347))*COS(RADIANS(E353))*COS(RADIANS(Y343))))&gt;90,0,$F$4*$F$5/E352^2*(SIN(RADIANS(G347))*SIN(RADIANS(E353))+COS(RADIANS(G347))*COS(RADIANS(E353))*COS(RADIANS(Y343))))</f>
        <v>#DIV/0!</v>
      </c>
      <c r="Z347" s="3" t="e">
        <f>IF(DEGREES(ACOS(SIN(RADIANS(G347))*SIN(RADIANS(E353))+COS(RADIANS(G347))*COS(RADIANS(E353))*COS(RADIANS(Z343))))&gt;90,0,$F$4*$F$5/E352^2*(SIN(RADIANS(G347))*SIN(RADIANS(E353))+COS(RADIANS(G347))*COS(RADIANS(E353))*COS(RADIANS(Z343))))</f>
        <v>#DIV/0!</v>
      </c>
      <c r="AA347" s="3" t="e">
        <f>IF(DEGREES(ACOS(SIN(RADIANS(G347))*SIN(RADIANS(E353))+COS(RADIANS(G347))*COS(RADIANS(E353))*COS(RADIANS(AA343))))&gt;90,0,$F$4*$F$5/E352^2*(SIN(RADIANS(G347))*SIN(RADIANS(E353))+COS(RADIANS(G347))*COS(RADIANS(E353))*COS(RADIANS(AA343))))</f>
        <v>#DIV/0!</v>
      </c>
      <c r="AB347" s="3" t="e">
        <f>IF(DEGREES(ACOS(SIN(RADIANS(G347))*SIN(RADIANS(E353))+COS(RADIANS(G347))*COS(RADIANS(E353))*COS(RADIANS(AB343))))&gt;90,0,$F$4*$F$5/E352^2*(SIN(RADIANS(G347))*SIN(RADIANS(E353))+COS(RADIANS(G347))*COS(RADIANS(E353))*COS(RADIANS(AB343))))</f>
        <v>#DIV/0!</v>
      </c>
      <c r="AC347" s="3" t="e">
        <f>IF(DEGREES(ACOS(SIN(RADIANS(G347))*SIN(RADIANS(E353))+COS(RADIANS(G347))*COS(RADIANS(E353))*COS(RADIANS(AC343))))&gt;90,0,$F$4*$F$5/E352^2*(SIN(RADIANS(G347))*SIN(RADIANS(E353))+COS(RADIANS(G347))*COS(RADIANS(E353))*COS(RADIANS(AC343))))</f>
        <v>#DIV/0!</v>
      </c>
      <c r="AD347" s="3" t="e">
        <f>IF(DEGREES(ACOS(SIN(RADIANS(G347))*SIN(RADIANS(E353))+COS(RADIANS(G347))*COS(RADIANS(E353))*COS(RADIANS(AD343))))&gt;90,0,$F$4*$F$5/E352^2*(SIN(RADIANS(G347))*SIN(RADIANS(E353))+COS(RADIANS(G347))*COS(RADIANS(E353))*COS(RADIANS(AD343))))</f>
        <v>#DIV/0!</v>
      </c>
      <c r="AE347" s="3" t="e">
        <f>IF(DEGREES(ACOS(SIN(RADIANS(G347))*SIN(RADIANS(E353))+COS(RADIANS(G347))*COS(RADIANS(E353))*COS(RADIANS(AE343))))&gt;90,0,$F$4*$F$5/E352^2*(SIN(RADIANS(G347))*SIN(RADIANS(E353))+COS(RADIANS(G347))*COS(RADIANS(E353))*COS(RADIANS(AE343))))</f>
        <v>#DIV/0!</v>
      </c>
      <c r="AF347" s="3" t="e">
        <f>IF(DEGREES(ACOS(SIN(RADIANS(G347))*SIN(RADIANS(E353))+COS(RADIANS(G347))*COS(RADIANS(E353))*COS(RADIANS(AF343))))&gt;90,0,$F$4*$F$5/E352^2*(SIN(RADIANS(G347))*SIN(RADIANS(E353))+COS(RADIANS(G347))*COS(RADIANS(E353))*COS(RADIANS(AF343))))</f>
        <v>#DIV/0!</v>
      </c>
      <c r="AG347" s="3" t="e">
        <f>IF(DEGREES(ACOS(SIN(RADIANS(G347))*SIN(RADIANS(E353))+COS(RADIANS(G347))*COS(RADIANS(E353))*COS(RADIANS(AG343))))&gt;90,0,$F$4*$F$5/E352^2*(SIN(RADIANS(G347))*SIN(RADIANS(E353))+COS(RADIANS(G347))*COS(RADIANS(E353))*COS(RADIANS(AG343))))</f>
        <v>#DIV/0!</v>
      </c>
      <c r="AH347" s="3" t="e">
        <f>IF(DEGREES(ACOS(SIN(RADIANS(G347))*SIN(RADIANS(E353))+COS(RADIANS(G347))*COS(RADIANS(E353))*COS(RADIANS(AH343))))&gt;90,0,$F$4*$F$5/E352^2*(SIN(RADIANS(G347))*SIN(RADIANS(E353))+COS(RADIANS(G347))*COS(RADIANS(E353))*COS(RADIANS(AH343))))</f>
        <v>#DIV/0!</v>
      </c>
      <c r="AI347" s="3" t="e">
        <f>IF(DEGREES(ACOS(SIN(RADIANS(G347))*SIN(RADIANS(E353))+COS(RADIANS(G347))*COS(RADIANS(E353))*COS(RADIANS(AI343))))&gt;90,0,$F$4*$F$5/E352^2*(SIN(RADIANS(G347))*SIN(RADIANS(E353))+COS(RADIANS(G347))*COS(RADIANS(E353))*COS(RADIANS(AI343))))</f>
        <v>#DIV/0!</v>
      </c>
      <c r="AJ347" s="3" t="e">
        <f>IF(DEGREES(ACOS(SIN(RADIANS(G347))*SIN(RADIANS(E353))+COS(RADIANS(G347))*COS(RADIANS(E353))*COS(RADIANS(AJ343))))&gt;90,0,$F$4*$F$5/E352^2*(SIN(RADIANS(G347))*SIN(RADIANS(E353))+COS(RADIANS(G347))*COS(RADIANS(E353))*COS(RADIANS(AJ343))))</f>
        <v>#DIV/0!</v>
      </c>
      <c r="AK347" s="3">
        <f>IF(DEGREES(ACOS(SIN(RADIANS(G347))*SIN(RADIANS(E353))+COS(RADIANS(G347))*COS(RADIANS(E353))*COS(RADIANS(AK343))))&gt;90,0,$F$4*$F$5/E352^2*(SIN(RADIANS(G347))*SIN(RADIANS(E353))+COS(RADIANS(G347))*COS(RADIANS(E353))*COS(RADIANS(AK343))))</f>
        <v>0</v>
      </c>
      <c r="AL347" s="3">
        <f>IF(DEGREES(ACOS(SIN(RADIANS(G347))*SIN(RADIANS(E353))+COS(RADIANS(G347))*COS(RADIANS(E353))*COS(RADIANS(AL343))))&gt;90,0,$F$4*$F$5/E352^2*(SIN(RADIANS(G347))*SIN(RADIANS(E353))+COS(RADIANS(G347))*COS(RADIANS(E353))*COS(RADIANS(AL343))))</f>
        <v>0</v>
      </c>
      <c r="AM347" s="3">
        <f>IF(DEGREES(ACOS(SIN(RADIANS(G347))*SIN(RADIANS(E353))+COS(RADIANS(G347))*COS(RADIANS(E353))*COS(RADIANS(AM343))))&gt;90,0,$F$4*$F$5/E352^2*(SIN(RADIANS(G347))*SIN(RADIANS(E353))+COS(RADIANS(G347))*COS(RADIANS(E353))*COS(RADIANS(AM343))))</f>
        <v>0</v>
      </c>
      <c r="AN347" s="3">
        <f>IF(DEGREES(ACOS(SIN(RADIANS(G347))*SIN(RADIANS(E353))+COS(RADIANS(G347))*COS(RADIANS(E353))*COS(RADIANS(AN343))))&gt;90,0,$F$4*$F$5/E352^2*(SIN(RADIANS(G347))*SIN(RADIANS(E353))+COS(RADIANS(G347))*COS(RADIANS(E353))*COS(RADIANS(AN343))))</f>
        <v>0</v>
      </c>
      <c r="AO347" s="3">
        <f>IF(DEGREES(ACOS(SIN(RADIANS(G347))*SIN(RADIANS(E353))+COS(RADIANS(G347))*COS(RADIANS(E353))*COS(RADIANS(AO343))))&gt;90,0,$F$4*$F$5/E352^2*(SIN(RADIANS(G347))*SIN(RADIANS(E353))+COS(RADIANS(G347))*COS(RADIANS(E353))*COS(RADIANS(AO343))))</f>
        <v>0</v>
      </c>
      <c r="AP347" s="3">
        <f>IF(DEGREES(ACOS(SIN(RADIANS(G347))*SIN(RADIANS(E353))+COS(RADIANS(G347))*COS(RADIANS(E353))*COS(RADIANS(AP343))))&gt;90,0,$F$4*$F$5/E352^2*(SIN(RADIANS(G347))*SIN(RADIANS(E353))+COS(RADIANS(G347))*COS(RADIANS(E353))*COS(RADIANS(AP343))))</f>
        <v>0</v>
      </c>
      <c r="AQ347" s="3">
        <f>IF(DEGREES(ACOS(SIN(RADIANS(G347))*SIN(RADIANS(E353))+COS(RADIANS(G347))*COS(RADIANS(E353))*COS(RADIANS(AQ343))))&gt;90,0,$F$4*$F$5/E352^2*(SIN(RADIANS(G347))*SIN(RADIANS(E353))+COS(RADIANS(G347))*COS(RADIANS(E353))*COS(RADIANS(AQ343))))</f>
        <v>0</v>
      </c>
      <c r="AR347" s="3">
        <f>IF(DEGREES(ACOS(SIN(RADIANS(G347))*SIN(RADIANS(E353))+COS(RADIANS(G347))*COS(RADIANS(E353))*COS(RADIANS(AR343))))&gt;90,0,$F$4*$F$5/E352^2*(SIN(RADIANS(G347))*SIN(RADIANS(E353))+COS(RADIANS(G347))*COS(RADIANS(E353))*COS(RADIANS(AR343))))</f>
        <v>0</v>
      </c>
    </row>
    <row r="348" spans="2:44" ht="15.75" customHeight="1" x14ac:dyDescent="0.2">
      <c r="B348" s="20" t="s">
        <v>729</v>
      </c>
      <c r="E348" s="3">
        <f>IF(E345&lt;360,E345/360,(E345-360)/360)</f>
        <v>0.3611111111111111</v>
      </c>
      <c r="G348" s="3">
        <v>60</v>
      </c>
      <c r="I348" s="3">
        <f>IF(DEGREES(ACOS(SIN(RADIANS(G348))*SIN(RADIANS(E353))+COS(RADIANS(G348))*COS(RADIANS(E353))*COS(RADIANS(I343))))&gt;90,0,$F$4*$F$5/E352^2*(SIN(RADIANS(G348))*SIN(RADIANS(E353))+COS(RADIANS(G348))*COS(RADIANS(E353))*COS(RADIANS(I343))))</f>
        <v>0</v>
      </c>
      <c r="J348" s="3">
        <f>IF(DEGREES(ACOS(SIN(RADIANS(G348))*SIN(RADIANS(E353))+COS(RADIANS(G348))*COS(RADIANS(E353))*COS(RADIANS(J343))))&gt;90,0,$F$4*$F$5/E352^2*(SIN(RADIANS(G348))*SIN(RADIANS(E353))+COS(RADIANS(G348))*COS(RADIANS(E353))*COS(RADIANS(J343))))</f>
        <v>0</v>
      </c>
      <c r="K348" s="3">
        <f>IF(DEGREES(ACOS(SIN(RADIANS(G348))*SIN(RADIANS(E353))+COS(RADIANS(G348))*COS(RADIANS(E353))*COS(RADIANS(K343))))&gt;90,0,$F$4*$F$5/E352^2*(SIN(RADIANS(G348))*SIN(RADIANS(E353))+COS(RADIANS(G348))*COS(RADIANS(E353))*COS(RADIANS(K343))))</f>
        <v>0</v>
      </c>
      <c r="L348" s="3">
        <f>IF(DEGREES(ACOS(SIN(RADIANS(G348))*SIN(RADIANS(E353))+COS(RADIANS(G348))*COS(RADIANS(E353))*COS(RADIANS(L343))))&gt;90,0,$F$4*$F$5/E352^2*(SIN(RADIANS(G348))*SIN(RADIANS(E353))+COS(RADIANS(G348))*COS(RADIANS(E353))*COS(RADIANS(L343))))</f>
        <v>0</v>
      </c>
      <c r="M348" s="3">
        <f>IF(DEGREES(ACOS(SIN(RADIANS(G348))*SIN(RADIANS(E353))+COS(RADIANS(G348))*COS(RADIANS(E353))*COS(RADIANS(M343))))&gt;90,0,$F$4*$F$5/E352^2*(SIN(RADIANS(G348))*SIN(RADIANS(E353))+COS(RADIANS(G348))*COS(RADIANS(E353))*COS(RADIANS(M343))))</f>
        <v>0</v>
      </c>
      <c r="N348" s="3">
        <f>IF(DEGREES(ACOS(SIN(RADIANS(G348))*SIN(RADIANS(E353))+COS(RADIANS(G348))*COS(RADIANS(E353))*COS(RADIANS(N343))))&gt;90,0,$F$4*$F$5/E352^2*(SIN(RADIANS(G348))*SIN(RADIANS(E353))+COS(RADIANS(G348))*COS(RADIANS(E353))*COS(RADIANS(N343))))</f>
        <v>0</v>
      </c>
      <c r="O348" s="3">
        <f>IF(DEGREES(ACOS(SIN(RADIANS(G348))*SIN(RADIANS(E353))+COS(RADIANS(G348))*COS(RADIANS(E353))*COS(RADIANS(O343))))&gt;90,0,$F$4*$F$5/E352^2*(SIN(RADIANS(G348))*SIN(RADIANS(E353))+COS(RADIANS(G348))*COS(RADIANS(E353))*COS(RADIANS(O343))))</f>
        <v>0</v>
      </c>
      <c r="P348" s="3">
        <f>IF(DEGREES(ACOS(SIN(RADIANS(G348))*SIN(RADIANS(E353))+COS(RADIANS(G348))*COS(RADIANS(E353))*COS(RADIANS(P343))))&gt;90,0,$F$4*$F$5/E352^2*(SIN(RADIANS(G348))*SIN(RADIANS(E353))+COS(RADIANS(G348))*COS(RADIANS(E353))*COS(RADIANS(P343))))</f>
        <v>0</v>
      </c>
      <c r="Q348" s="3">
        <f>IF(DEGREES(ACOS(SIN(RADIANS(G348))*SIN(RADIANS(E353))+COS(RADIANS(G348))*COS(RADIANS(E353))*COS(RADIANS(Q343))))&gt;90,0,$F$4*$F$5/E352^2*(SIN(RADIANS(G348))*SIN(RADIANS(E353))+COS(RADIANS(G348))*COS(RADIANS(E353))*COS(RADIANS(Q343))))</f>
        <v>0</v>
      </c>
      <c r="R348" s="3" t="e">
        <f>IF(DEGREES(ACOS(SIN(RADIANS(G348))*SIN(RADIANS(E353))+COS(RADIANS(G348))*COS(RADIANS(E353))*COS(RADIANS(R343))))&gt;90,0,$F$4*$F$5/E352^2*(SIN(RADIANS(G348))*SIN(RADIANS(E353))+COS(RADIANS(G348))*COS(RADIANS(E353))*COS(RADIANS(R343))))</f>
        <v>#DIV/0!</v>
      </c>
      <c r="S348" s="3" t="e">
        <f>IF(DEGREES(ACOS(SIN(RADIANS(G348))*SIN(RADIANS(E353))+COS(RADIANS(G348))*COS(RADIANS(E353))*COS(RADIANS(S343))))&gt;90,0,$F$4*$F$5/E352^2*(SIN(RADIANS(G348))*SIN(RADIANS(E353))+COS(RADIANS(G348))*COS(RADIANS(E353))*COS(RADIANS(S343))))</f>
        <v>#DIV/0!</v>
      </c>
      <c r="T348" s="3" t="e">
        <f>IF(DEGREES(ACOS(SIN(RADIANS(G348))*SIN(RADIANS(E353))+COS(RADIANS(G348))*COS(RADIANS(E353))*COS(RADIANS(T343))))&gt;90,0,$F$4*$F$5/E352^2*(SIN(RADIANS(G348))*SIN(RADIANS(E353))+COS(RADIANS(G348))*COS(RADIANS(E353))*COS(RADIANS(T343))))</f>
        <v>#DIV/0!</v>
      </c>
      <c r="U348" s="3" t="e">
        <f>IF(DEGREES(ACOS(SIN(RADIANS(G348))*SIN(RADIANS(E353))+COS(RADIANS(G348))*COS(RADIANS(E353))*COS(RADIANS(U343))))&gt;90,0,$F$4*$F$5/E352^2*(SIN(RADIANS(G348))*SIN(RADIANS(E353))+COS(RADIANS(G348))*COS(RADIANS(E353))*COS(RADIANS(U343))))</f>
        <v>#DIV/0!</v>
      </c>
      <c r="V348" s="3" t="e">
        <f>IF(DEGREES(ACOS(SIN(RADIANS(G348))*SIN(RADIANS(E353))+COS(RADIANS(G348))*COS(RADIANS(E353))*COS(RADIANS(V343))))&gt;90,0,$F$4*$F$5/E352^2*(SIN(RADIANS(G348))*SIN(RADIANS(E353))+COS(RADIANS(G348))*COS(RADIANS(E353))*COS(RADIANS(V343))))</f>
        <v>#DIV/0!</v>
      </c>
      <c r="W348" s="3" t="e">
        <f>IF(DEGREES(ACOS(SIN(RADIANS(G348))*SIN(RADIANS(E353))+COS(RADIANS(G348))*COS(RADIANS(E353))*COS(RADIANS(W343))))&gt;90,0,$F$4*$F$5/E352^2*(SIN(RADIANS(G348))*SIN(RADIANS(E353))+COS(RADIANS(G348))*COS(RADIANS(E353))*COS(RADIANS(W343))))</f>
        <v>#DIV/0!</v>
      </c>
      <c r="X348" s="3" t="e">
        <f>IF(DEGREES(ACOS(SIN(RADIANS(G348))*SIN(RADIANS(E353))+COS(RADIANS(G348))*COS(RADIANS(E353))*COS(RADIANS(X343))))&gt;90,0,$F$4*$F$5/E352^2*(SIN(RADIANS(G348))*SIN(RADIANS(E353))+COS(RADIANS(G348))*COS(RADIANS(E353))*COS(RADIANS(X343))))</f>
        <v>#DIV/0!</v>
      </c>
      <c r="Y348" s="3" t="e">
        <f>IF(DEGREES(ACOS(SIN(RADIANS(G348))*SIN(RADIANS(E353))+COS(RADIANS(G348))*COS(RADIANS(E353))*COS(RADIANS(Y343))))&gt;90,0,$F$4*$F$5/E352^2*(SIN(RADIANS(G348))*SIN(RADIANS(E353))+COS(RADIANS(G348))*COS(RADIANS(E353))*COS(RADIANS(Y343))))</f>
        <v>#DIV/0!</v>
      </c>
      <c r="Z348" s="3" t="e">
        <f>IF(DEGREES(ACOS(SIN(RADIANS(G348))*SIN(RADIANS(E353))+COS(RADIANS(G348))*COS(RADIANS(E353))*COS(RADIANS(Z343))))&gt;90,0,$F$4*$F$5/E352^2*(SIN(RADIANS(G348))*SIN(RADIANS(E353))+COS(RADIANS(G348))*COS(RADIANS(E353))*COS(RADIANS(Z343))))</f>
        <v>#DIV/0!</v>
      </c>
      <c r="AA348" s="3" t="e">
        <f>IF(DEGREES(ACOS(SIN(RADIANS(G348))*SIN(RADIANS(E353))+COS(RADIANS(G348))*COS(RADIANS(E353))*COS(RADIANS(AA343))))&gt;90,0,$F$4*$F$5/E352^2*(SIN(RADIANS(G348))*SIN(RADIANS(E353))+COS(RADIANS(G348))*COS(RADIANS(E353))*COS(RADIANS(AA343))))</f>
        <v>#DIV/0!</v>
      </c>
      <c r="AB348" s="3" t="e">
        <f>IF(DEGREES(ACOS(SIN(RADIANS(G348))*SIN(RADIANS(E353))+COS(RADIANS(G348))*COS(RADIANS(E353))*COS(RADIANS(AB343))))&gt;90,0,$F$4*$F$5/E352^2*(SIN(RADIANS(G348))*SIN(RADIANS(E353))+COS(RADIANS(G348))*COS(RADIANS(E353))*COS(RADIANS(AB343))))</f>
        <v>#DIV/0!</v>
      </c>
      <c r="AC348" s="3" t="e">
        <f>IF(DEGREES(ACOS(SIN(RADIANS(G348))*SIN(RADIANS(E353))+COS(RADIANS(G348))*COS(RADIANS(E353))*COS(RADIANS(AC343))))&gt;90,0,$F$4*$F$5/E352^2*(SIN(RADIANS(G348))*SIN(RADIANS(E353))+COS(RADIANS(G348))*COS(RADIANS(E353))*COS(RADIANS(AC343))))</f>
        <v>#DIV/0!</v>
      </c>
      <c r="AD348" s="3" t="e">
        <f>IF(DEGREES(ACOS(SIN(RADIANS(G348))*SIN(RADIANS(E353))+COS(RADIANS(G348))*COS(RADIANS(E353))*COS(RADIANS(AD343))))&gt;90,0,$F$4*$F$5/E352^2*(SIN(RADIANS(G348))*SIN(RADIANS(E353))+COS(RADIANS(G348))*COS(RADIANS(E353))*COS(RADIANS(AD343))))</f>
        <v>#DIV/0!</v>
      </c>
      <c r="AE348" s="3" t="e">
        <f>IF(DEGREES(ACOS(SIN(RADIANS(G348))*SIN(RADIANS(E353))+COS(RADIANS(G348))*COS(RADIANS(E353))*COS(RADIANS(AE343))))&gt;90,0,$F$4*$F$5/E352^2*(SIN(RADIANS(G348))*SIN(RADIANS(E353))+COS(RADIANS(G348))*COS(RADIANS(E353))*COS(RADIANS(AE343))))</f>
        <v>#DIV/0!</v>
      </c>
      <c r="AF348" s="3" t="e">
        <f>IF(DEGREES(ACOS(SIN(RADIANS(G348))*SIN(RADIANS(E353))+COS(RADIANS(G348))*COS(RADIANS(E353))*COS(RADIANS(AF343))))&gt;90,0,$F$4*$F$5/E352^2*(SIN(RADIANS(G348))*SIN(RADIANS(E353))+COS(RADIANS(G348))*COS(RADIANS(E353))*COS(RADIANS(AF343))))</f>
        <v>#DIV/0!</v>
      </c>
      <c r="AG348" s="3" t="e">
        <f>IF(DEGREES(ACOS(SIN(RADIANS(G348))*SIN(RADIANS(E353))+COS(RADIANS(G348))*COS(RADIANS(E353))*COS(RADIANS(AG343))))&gt;90,0,$F$4*$F$5/E352^2*(SIN(RADIANS(G348))*SIN(RADIANS(E353))+COS(RADIANS(G348))*COS(RADIANS(E353))*COS(RADIANS(AG343))))</f>
        <v>#DIV/0!</v>
      </c>
      <c r="AH348" s="3" t="e">
        <f>IF(DEGREES(ACOS(SIN(RADIANS(G348))*SIN(RADIANS(E353))+COS(RADIANS(G348))*COS(RADIANS(E353))*COS(RADIANS(AH343))))&gt;90,0,$F$4*$F$5/E352^2*(SIN(RADIANS(G348))*SIN(RADIANS(E353))+COS(RADIANS(G348))*COS(RADIANS(E353))*COS(RADIANS(AH343))))</f>
        <v>#DIV/0!</v>
      </c>
      <c r="AI348" s="3" t="e">
        <f>IF(DEGREES(ACOS(SIN(RADIANS(G348))*SIN(RADIANS(E353))+COS(RADIANS(G348))*COS(RADIANS(E353))*COS(RADIANS(AI343))))&gt;90,0,$F$4*$F$5/E352^2*(SIN(RADIANS(G348))*SIN(RADIANS(E353))+COS(RADIANS(G348))*COS(RADIANS(E353))*COS(RADIANS(AI343))))</f>
        <v>#DIV/0!</v>
      </c>
      <c r="AJ348" s="3" t="e">
        <f>IF(DEGREES(ACOS(SIN(RADIANS(G348))*SIN(RADIANS(E353))+COS(RADIANS(G348))*COS(RADIANS(E353))*COS(RADIANS(AJ343))))&gt;90,0,$F$4*$F$5/E352^2*(SIN(RADIANS(G348))*SIN(RADIANS(E353))+COS(RADIANS(G348))*COS(RADIANS(E353))*COS(RADIANS(AJ343))))</f>
        <v>#DIV/0!</v>
      </c>
      <c r="AK348" s="3">
        <f>IF(DEGREES(ACOS(SIN(RADIANS(G348))*SIN(RADIANS(E353))+COS(RADIANS(G348))*COS(RADIANS(E353))*COS(RADIANS(AK343))))&gt;90,0,$F$4*$F$5/E352^2*(SIN(RADIANS(G348))*SIN(RADIANS(E353))+COS(RADIANS(G348))*COS(RADIANS(E353))*COS(RADIANS(AK343))))</f>
        <v>0</v>
      </c>
      <c r="AL348" s="3">
        <f>IF(DEGREES(ACOS(SIN(RADIANS(G348))*SIN(RADIANS(E353))+COS(RADIANS(G348))*COS(RADIANS(E353))*COS(RADIANS(AL343))))&gt;90,0,$F$4*$F$5/E352^2*(SIN(RADIANS(G348))*SIN(RADIANS(E353))+COS(RADIANS(G348))*COS(RADIANS(E353))*COS(RADIANS(AL343))))</f>
        <v>0</v>
      </c>
      <c r="AM348" s="3">
        <f>IF(DEGREES(ACOS(SIN(RADIANS(G348))*SIN(RADIANS(E353))+COS(RADIANS(G348))*COS(RADIANS(E353))*COS(RADIANS(AM343))))&gt;90,0,$F$4*$F$5/E352^2*(SIN(RADIANS(G348))*SIN(RADIANS(E353))+COS(RADIANS(G348))*COS(RADIANS(E353))*COS(RADIANS(AM343))))</f>
        <v>0</v>
      </c>
      <c r="AN348" s="3">
        <f>IF(DEGREES(ACOS(SIN(RADIANS(G348))*SIN(RADIANS(E353))+COS(RADIANS(G348))*COS(RADIANS(E353))*COS(RADIANS(AN343))))&gt;90,0,$F$4*$F$5/E352^2*(SIN(RADIANS(G348))*SIN(RADIANS(E353))+COS(RADIANS(G348))*COS(RADIANS(E353))*COS(RADIANS(AN343))))</f>
        <v>0</v>
      </c>
      <c r="AO348" s="3">
        <f>IF(DEGREES(ACOS(SIN(RADIANS(G348))*SIN(RADIANS(E353))+COS(RADIANS(G348))*COS(RADIANS(E353))*COS(RADIANS(AO343))))&gt;90,0,$F$4*$F$5/E352^2*(SIN(RADIANS(G348))*SIN(RADIANS(E353))+COS(RADIANS(G348))*COS(RADIANS(E353))*COS(RADIANS(AO343))))</f>
        <v>0</v>
      </c>
      <c r="AP348" s="3">
        <f>IF(DEGREES(ACOS(SIN(RADIANS(G348))*SIN(RADIANS(E353))+COS(RADIANS(G348))*COS(RADIANS(E353))*COS(RADIANS(AP343))))&gt;90,0,$F$4*$F$5/E352^2*(SIN(RADIANS(G348))*SIN(RADIANS(E353))+COS(RADIANS(G348))*COS(RADIANS(E353))*COS(RADIANS(AP343))))</f>
        <v>0</v>
      </c>
      <c r="AQ348" s="3">
        <f>IF(DEGREES(ACOS(SIN(RADIANS(G348))*SIN(RADIANS(E353))+COS(RADIANS(G348))*COS(RADIANS(E353))*COS(RADIANS(AQ343))))&gt;90,0,$F$4*$F$5/E352^2*(SIN(RADIANS(G348))*SIN(RADIANS(E353))+COS(RADIANS(G348))*COS(RADIANS(E353))*COS(RADIANS(AQ343))))</f>
        <v>0</v>
      </c>
      <c r="AR348" s="3">
        <f>IF(DEGREES(ACOS(SIN(RADIANS(G348))*SIN(RADIANS(E353))+COS(RADIANS(G348))*COS(RADIANS(E353))*COS(RADIANS(AR343))))&gt;90,0,$F$4*$F$5/E352^2*(SIN(RADIANS(G348))*SIN(RADIANS(E353))+COS(RADIANS(G348))*COS(RADIANS(E353))*COS(RADIANS(AR343))))</f>
        <v>0</v>
      </c>
    </row>
    <row r="349" spans="2:44" ht="15.75" customHeight="1" x14ac:dyDescent="0.2">
      <c r="B349" s="20" t="s">
        <v>785</v>
      </c>
      <c r="E349" s="3">
        <f>E348*$F$11</f>
        <v>0</v>
      </c>
      <c r="G349" s="3">
        <v>50</v>
      </c>
      <c r="I349" s="3">
        <f>IF(DEGREES(ACOS(SIN(RADIANS(G349))*SIN(RADIANS(E353))+COS(RADIANS(G349))*COS(RADIANS(E353))*COS(RADIANS(I343))))&gt;90,0,$F$4*$F$5/E352^2*(SIN(RADIANS(G349))*SIN(RADIANS(E353))+COS(RADIANS(G349))*COS(RADIANS(E353))*COS(RADIANS(I343))))</f>
        <v>0</v>
      </c>
      <c r="J349" s="3">
        <f>IF(DEGREES(ACOS(SIN(RADIANS(G349))*SIN(RADIANS(E353))+COS(RADIANS(G349))*COS(RADIANS(E353))*COS(RADIANS(J343))))&gt;90,0,$F$4*$F$5/E352^2*(SIN(RADIANS(G349))*SIN(RADIANS(E353))+COS(RADIANS(G349))*COS(RADIANS(E353))*COS(RADIANS(J343))))</f>
        <v>0</v>
      </c>
      <c r="K349" s="3">
        <f>IF(DEGREES(ACOS(SIN(RADIANS(G349))*SIN(RADIANS(E353))+COS(RADIANS(G349))*COS(RADIANS(E353))*COS(RADIANS(K343))))&gt;90,0,$F$4*$F$5/E352^2*(SIN(RADIANS(G349))*SIN(RADIANS(E353))+COS(RADIANS(G349))*COS(RADIANS(E353))*COS(RADIANS(K343))))</f>
        <v>0</v>
      </c>
      <c r="L349" s="3">
        <f>IF(DEGREES(ACOS(SIN(RADIANS(G349))*SIN(RADIANS(E353))+COS(RADIANS(G349))*COS(RADIANS(E353))*COS(RADIANS(L343))))&gt;90,0,$F$4*$F$5/E352^2*(SIN(RADIANS(G349))*SIN(RADIANS(E353))+COS(RADIANS(G349))*COS(RADIANS(E353))*COS(RADIANS(L343))))</f>
        <v>0</v>
      </c>
      <c r="M349" s="3">
        <f>IF(DEGREES(ACOS(SIN(RADIANS(G349))*SIN(RADIANS(E353))+COS(RADIANS(G349))*COS(RADIANS(E353))*COS(RADIANS(M343))))&gt;90,0,$F$4*$F$5/E352^2*(SIN(RADIANS(G349))*SIN(RADIANS(E353))+COS(RADIANS(G349))*COS(RADIANS(E353))*COS(RADIANS(M343))))</f>
        <v>0</v>
      </c>
      <c r="N349" s="3">
        <f>IF(DEGREES(ACOS(SIN(RADIANS(G349))*SIN(RADIANS(E353))+COS(RADIANS(G349))*COS(RADIANS(E353))*COS(RADIANS(N343))))&gt;90,0,$F$4*$F$5/E352^2*(SIN(RADIANS(G349))*SIN(RADIANS(E353))+COS(RADIANS(G349))*COS(RADIANS(E353))*COS(RADIANS(N343))))</f>
        <v>0</v>
      </c>
      <c r="O349" s="3">
        <f>IF(DEGREES(ACOS(SIN(RADIANS(G349))*SIN(RADIANS(E353))+COS(RADIANS(G349))*COS(RADIANS(E353))*COS(RADIANS(O343))))&gt;90,0,$F$4*$F$5/E352^2*(SIN(RADIANS(G349))*SIN(RADIANS(E353))+COS(RADIANS(G349))*COS(RADIANS(E353))*COS(RADIANS(O343))))</f>
        <v>0</v>
      </c>
      <c r="P349" s="3">
        <f>IF(DEGREES(ACOS(SIN(RADIANS(G349))*SIN(RADIANS(E353))+COS(RADIANS(G349))*COS(RADIANS(E353))*COS(RADIANS(P343))))&gt;90,0,$F$4*$F$5/E352^2*(SIN(RADIANS(G349))*SIN(RADIANS(E353))+COS(RADIANS(G349))*COS(RADIANS(E353))*COS(RADIANS(P343))))</f>
        <v>0</v>
      </c>
      <c r="Q349" s="3">
        <f>IF(DEGREES(ACOS(SIN(RADIANS(G349))*SIN(RADIANS(E353))+COS(RADIANS(G349))*COS(RADIANS(E353))*COS(RADIANS(Q343))))&gt;90,0,$F$4*$F$5/E352^2*(SIN(RADIANS(G349))*SIN(RADIANS(E353))+COS(RADIANS(G349))*COS(RADIANS(E353))*COS(RADIANS(Q343))))</f>
        <v>0</v>
      </c>
      <c r="R349" s="3" t="e">
        <f>IF(DEGREES(ACOS(SIN(RADIANS(G349))*SIN(RADIANS(E353))+COS(RADIANS(G349))*COS(RADIANS(E353))*COS(RADIANS(R343))))&gt;90,0,$F$4*$F$5/E352^2*(SIN(RADIANS(G349))*SIN(RADIANS(E353))+COS(RADIANS(G349))*COS(RADIANS(E353))*COS(RADIANS(R343))))</f>
        <v>#DIV/0!</v>
      </c>
      <c r="S349" s="3" t="e">
        <f>IF(DEGREES(ACOS(SIN(RADIANS(G349))*SIN(RADIANS(E353))+COS(RADIANS(G349))*COS(RADIANS(E353))*COS(RADIANS(S343))))&gt;90,0,$F$4*$F$5/E352^2*(SIN(RADIANS(G349))*SIN(RADIANS(E353))+COS(RADIANS(G349))*COS(RADIANS(E353))*COS(RADIANS(S343))))</f>
        <v>#DIV/0!</v>
      </c>
      <c r="T349" s="3" t="e">
        <f>IF(DEGREES(ACOS(SIN(RADIANS(G349))*SIN(RADIANS(E353))+COS(RADIANS(G349))*COS(RADIANS(E353))*COS(RADIANS(T343))))&gt;90,0,$F$4*$F$5/E352^2*(SIN(RADIANS(G349))*SIN(RADIANS(E353))+COS(RADIANS(G349))*COS(RADIANS(E353))*COS(RADIANS(T343))))</f>
        <v>#DIV/0!</v>
      </c>
      <c r="U349" s="3" t="e">
        <f>IF(DEGREES(ACOS(SIN(RADIANS(G349))*SIN(RADIANS(E353))+COS(RADIANS(G349))*COS(RADIANS(E353))*COS(RADIANS(U343))))&gt;90,0,$F$4*$F$5/E352^2*(SIN(RADIANS(G349))*SIN(RADIANS(E353))+COS(RADIANS(G349))*COS(RADIANS(E353))*COS(RADIANS(U343))))</f>
        <v>#DIV/0!</v>
      </c>
      <c r="V349" s="3" t="e">
        <f>IF(DEGREES(ACOS(SIN(RADIANS(G349))*SIN(RADIANS(E353))+COS(RADIANS(G349))*COS(RADIANS(E353))*COS(RADIANS(V343))))&gt;90,0,$F$4*$F$5/E352^2*(SIN(RADIANS(G349))*SIN(RADIANS(E353))+COS(RADIANS(G349))*COS(RADIANS(E353))*COS(RADIANS(V343))))</f>
        <v>#DIV/0!</v>
      </c>
      <c r="W349" s="3" t="e">
        <f>IF(DEGREES(ACOS(SIN(RADIANS(G349))*SIN(RADIANS(E353))+COS(RADIANS(G349))*COS(RADIANS(E353))*COS(RADIANS(W343))))&gt;90,0,$F$4*$F$5/E352^2*(SIN(RADIANS(G349))*SIN(RADIANS(E353))+COS(RADIANS(G349))*COS(RADIANS(E353))*COS(RADIANS(W343))))</f>
        <v>#DIV/0!</v>
      </c>
      <c r="X349" s="3" t="e">
        <f>IF(DEGREES(ACOS(SIN(RADIANS(G349))*SIN(RADIANS(E353))+COS(RADIANS(G349))*COS(RADIANS(E353))*COS(RADIANS(X343))))&gt;90,0,$F$4*$F$5/E352^2*(SIN(RADIANS(G349))*SIN(RADIANS(E353))+COS(RADIANS(G349))*COS(RADIANS(E353))*COS(RADIANS(X343))))</f>
        <v>#DIV/0!</v>
      </c>
      <c r="Y349" s="3" t="e">
        <f>IF(DEGREES(ACOS(SIN(RADIANS(G349))*SIN(RADIANS(E353))+COS(RADIANS(G349))*COS(RADIANS(E353))*COS(RADIANS(Y343))))&gt;90,0,$F$4*$F$5/E352^2*(SIN(RADIANS(G349))*SIN(RADIANS(E353))+COS(RADIANS(G349))*COS(RADIANS(E353))*COS(RADIANS(Y343))))</f>
        <v>#DIV/0!</v>
      </c>
      <c r="Z349" s="3" t="e">
        <f>IF(DEGREES(ACOS(SIN(RADIANS(G349))*SIN(RADIANS(E353))+COS(RADIANS(G349))*COS(RADIANS(E353))*COS(RADIANS(Z343))))&gt;90,0,$F$4*$F$5/E352^2*(SIN(RADIANS(G349))*SIN(RADIANS(E353))+COS(RADIANS(G349))*COS(RADIANS(E353))*COS(RADIANS(Z343))))</f>
        <v>#DIV/0!</v>
      </c>
      <c r="AA349" s="3" t="e">
        <f>IF(DEGREES(ACOS(SIN(RADIANS(G349))*SIN(RADIANS(E353))+COS(RADIANS(G349))*COS(RADIANS(E353))*COS(RADIANS(AA343))))&gt;90,0,$F$4*$F$5/E352^2*(SIN(RADIANS(G349))*SIN(RADIANS(E353))+COS(RADIANS(G349))*COS(RADIANS(E353))*COS(RADIANS(AA343))))</f>
        <v>#DIV/0!</v>
      </c>
      <c r="AB349" s="3" t="e">
        <f>IF(DEGREES(ACOS(SIN(RADIANS(G349))*SIN(RADIANS(E353))+COS(RADIANS(G349))*COS(RADIANS(E353))*COS(RADIANS(AB343))))&gt;90,0,$F$4*$F$5/E352^2*(SIN(RADIANS(G349))*SIN(RADIANS(E353))+COS(RADIANS(G349))*COS(RADIANS(E353))*COS(RADIANS(AB343))))</f>
        <v>#DIV/0!</v>
      </c>
      <c r="AC349" s="3" t="e">
        <f>IF(DEGREES(ACOS(SIN(RADIANS(G349))*SIN(RADIANS(E353))+COS(RADIANS(G349))*COS(RADIANS(E353))*COS(RADIANS(AC343))))&gt;90,0,$F$4*$F$5/E352^2*(SIN(RADIANS(G349))*SIN(RADIANS(E353))+COS(RADIANS(G349))*COS(RADIANS(E353))*COS(RADIANS(AC343))))</f>
        <v>#DIV/0!</v>
      </c>
      <c r="AD349" s="3" t="e">
        <f>IF(DEGREES(ACOS(SIN(RADIANS(G349))*SIN(RADIANS(E353))+COS(RADIANS(G349))*COS(RADIANS(E353))*COS(RADIANS(AD343))))&gt;90,0,$F$4*$F$5/E352^2*(SIN(RADIANS(G349))*SIN(RADIANS(E353))+COS(RADIANS(G349))*COS(RADIANS(E353))*COS(RADIANS(AD343))))</f>
        <v>#DIV/0!</v>
      </c>
      <c r="AE349" s="3" t="e">
        <f>IF(DEGREES(ACOS(SIN(RADIANS(G349))*SIN(RADIANS(E353))+COS(RADIANS(G349))*COS(RADIANS(E353))*COS(RADIANS(AE343))))&gt;90,0,$F$4*$F$5/E352^2*(SIN(RADIANS(G349))*SIN(RADIANS(E353))+COS(RADIANS(G349))*COS(RADIANS(E353))*COS(RADIANS(AE343))))</f>
        <v>#DIV/0!</v>
      </c>
      <c r="AF349" s="3" t="e">
        <f>IF(DEGREES(ACOS(SIN(RADIANS(G349))*SIN(RADIANS(E353))+COS(RADIANS(G349))*COS(RADIANS(E353))*COS(RADIANS(AF343))))&gt;90,0,$F$4*$F$5/E352^2*(SIN(RADIANS(G349))*SIN(RADIANS(E353))+COS(RADIANS(G349))*COS(RADIANS(E353))*COS(RADIANS(AF343))))</f>
        <v>#DIV/0!</v>
      </c>
      <c r="AG349" s="3" t="e">
        <f>IF(DEGREES(ACOS(SIN(RADIANS(G349))*SIN(RADIANS(E353))+COS(RADIANS(G349))*COS(RADIANS(E353))*COS(RADIANS(AG343))))&gt;90,0,$F$4*$F$5/E352^2*(SIN(RADIANS(G349))*SIN(RADIANS(E353))+COS(RADIANS(G349))*COS(RADIANS(E353))*COS(RADIANS(AG343))))</f>
        <v>#DIV/0!</v>
      </c>
      <c r="AH349" s="3" t="e">
        <f>IF(DEGREES(ACOS(SIN(RADIANS(G349))*SIN(RADIANS(E353))+COS(RADIANS(G349))*COS(RADIANS(E353))*COS(RADIANS(AH343))))&gt;90,0,$F$4*$F$5/E352^2*(SIN(RADIANS(G349))*SIN(RADIANS(E353))+COS(RADIANS(G349))*COS(RADIANS(E353))*COS(RADIANS(AH343))))</f>
        <v>#DIV/0!</v>
      </c>
      <c r="AI349" s="3" t="e">
        <f>IF(DEGREES(ACOS(SIN(RADIANS(G349))*SIN(RADIANS(E353))+COS(RADIANS(G349))*COS(RADIANS(E353))*COS(RADIANS(AI343))))&gt;90,0,$F$4*$F$5/E352^2*(SIN(RADIANS(G349))*SIN(RADIANS(E353))+COS(RADIANS(G349))*COS(RADIANS(E353))*COS(RADIANS(AI343))))</f>
        <v>#DIV/0!</v>
      </c>
      <c r="AJ349" s="3" t="e">
        <f>IF(DEGREES(ACOS(SIN(RADIANS(G349))*SIN(RADIANS(E353))+COS(RADIANS(G349))*COS(RADIANS(E353))*COS(RADIANS(AJ343))))&gt;90,0,$F$4*$F$5/E352^2*(SIN(RADIANS(G349))*SIN(RADIANS(E353))+COS(RADIANS(G349))*COS(RADIANS(E353))*COS(RADIANS(AJ343))))</f>
        <v>#DIV/0!</v>
      </c>
      <c r="AK349" s="3">
        <f>IF(DEGREES(ACOS(SIN(RADIANS(G349))*SIN(RADIANS(E353))+COS(RADIANS(G349))*COS(RADIANS(E353))*COS(RADIANS(AK343))))&gt;90,0,$F$4*$F$5/E352^2*(SIN(RADIANS(G349))*SIN(RADIANS(E353))+COS(RADIANS(G349))*COS(RADIANS(E353))*COS(RADIANS(AK343))))</f>
        <v>0</v>
      </c>
      <c r="AL349" s="3">
        <f>IF(DEGREES(ACOS(SIN(RADIANS(G349))*SIN(RADIANS(E353))+COS(RADIANS(G349))*COS(RADIANS(E353))*COS(RADIANS(AL343))))&gt;90,0,$F$4*$F$5/E352^2*(SIN(RADIANS(G349))*SIN(RADIANS(E353))+COS(RADIANS(G349))*COS(RADIANS(E353))*COS(RADIANS(AL343))))</f>
        <v>0</v>
      </c>
      <c r="AM349" s="3">
        <f>IF(DEGREES(ACOS(SIN(RADIANS(G349))*SIN(RADIANS(E353))+COS(RADIANS(G349))*COS(RADIANS(E353))*COS(RADIANS(AM343))))&gt;90,0,$F$4*$F$5/E352^2*(SIN(RADIANS(G349))*SIN(RADIANS(E353))+COS(RADIANS(G349))*COS(RADIANS(E353))*COS(RADIANS(AM343))))</f>
        <v>0</v>
      </c>
      <c r="AN349" s="3">
        <f>IF(DEGREES(ACOS(SIN(RADIANS(G349))*SIN(RADIANS(E353))+COS(RADIANS(G349))*COS(RADIANS(E353))*COS(RADIANS(AN343))))&gt;90,0,$F$4*$F$5/E352^2*(SIN(RADIANS(G349))*SIN(RADIANS(E353))+COS(RADIANS(G349))*COS(RADIANS(E353))*COS(RADIANS(AN343))))</f>
        <v>0</v>
      </c>
      <c r="AO349" s="3">
        <f>IF(DEGREES(ACOS(SIN(RADIANS(G349))*SIN(RADIANS(E353))+COS(RADIANS(G349))*COS(RADIANS(E353))*COS(RADIANS(AO343))))&gt;90,0,$F$4*$F$5/E352^2*(SIN(RADIANS(G349))*SIN(RADIANS(E353))+COS(RADIANS(G349))*COS(RADIANS(E353))*COS(RADIANS(AO343))))</f>
        <v>0</v>
      </c>
      <c r="AP349" s="3">
        <f>IF(DEGREES(ACOS(SIN(RADIANS(G349))*SIN(RADIANS(E353))+COS(RADIANS(G349))*COS(RADIANS(E353))*COS(RADIANS(AP343))))&gt;90,0,$F$4*$F$5/E352^2*(SIN(RADIANS(G349))*SIN(RADIANS(E353))+COS(RADIANS(G349))*COS(RADIANS(E353))*COS(RADIANS(AP343))))</f>
        <v>0</v>
      </c>
      <c r="AQ349" s="3">
        <f>IF(DEGREES(ACOS(SIN(RADIANS(G349))*SIN(RADIANS(E353))+COS(RADIANS(G349))*COS(RADIANS(E353))*COS(RADIANS(AQ343))))&gt;90,0,$F$4*$F$5/E352^2*(SIN(RADIANS(G349))*SIN(RADIANS(E353))+COS(RADIANS(G349))*COS(RADIANS(E353))*COS(RADIANS(AQ343))))</f>
        <v>0</v>
      </c>
      <c r="AR349" s="3">
        <f>IF(DEGREES(ACOS(SIN(RADIANS(G349))*SIN(RADIANS(E353))+COS(RADIANS(G349))*COS(RADIANS(E353))*COS(RADIANS(AR343))))&gt;90,0,$F$4*$F$5/E352^2*(SIN(RADIANS(G349))*SIN(RADIANS(E353))+COS(RADIANS(G349))*COS(RADIANS(E353))*COS(RADIANS(AR343))))</f>
        <v>0</v>
      </c>
    </row>
    <row r="350" spans="2:44" ht="15.75" customHeight="1" x14ac:dyDescent="0.2">
      <c r="B350" s="20" t="s">
        <v>786</v>
      </c>
      <c r="E350" s="3" t="str">
        <f>IF($F$10=0,"N/A",$F$10*(E345/360)-ROUNDDOWN($F$10*(E345/360),0))</f>
        <v>N/A</v>
      </c>
      <c r="G350" s="3">
        <v>40</v>
      </c>
      <c r="I350" s="3">
        <f>IF(DEGREES(ACOS(SIN(RADIANS(G350))*SIN(RADIANS(E353))+COS(RADIANS(G350))*COS(RADIANS(E353))*COS(RADIANS(I343))))&gt;90,0,$F$4*$F$5/E352^2*(SIN(RADIANS(G350))*SIN(RADIANS(E353))+COS(RADIANS(G350))*COS(RADIANS(E353))*COS(RADIANS(I343))))</f>
        <v>0</v>
      </c>
      <c r="J350" s="3">
        <f>IF(DEGREES(ACOS(SIN(RADIANS(G350))*SIN(RADIANS(E353))+COS(RADIANS(G350))*COS(RADIANS(E353))*COS(RADIANS(J343))))&gt;90,0,$F$4*$F$5/E352^2*(SIN(RADIANS(G350))*SIN(RADIANS(E353))+COS(RADIANS(G350))*COS(RADIANS(E353))*COS(RADIANS(J343))))</f>
        <v>0</v>
      </c>
      <c r="K350" s="3">
        <f>IF(DEGREES(ACOS(SIN(RADIANS(G350))*SIN(RADIANS(E353))+COS(RADIANS(G350))*COS(RADIANS(E353))*COS(RADIANS(K343))))&gt;90,0,$F$4*$F$5/E352^2*(SIN(RADIANS(G350))*SIN(RADIANS(E353))+COS(RADIANS(G350))*COS(RADIANS(E353))*COS(RADIANS(K343))))</f>
        <v>0</v>
      </c>
      <c r="L350" s="3">
        <f>IF(DEGREES(ACOS(SIN(RADIANS(G350))*SIN(RADIANS(E353))+COS(RADIANS(G350))*COS(RADIANS(E353))*COS(RADIANS(L343))))&gt;90,0,$F$4*$F$5/E352^2*(SIN(RADIANS(G350))*SIN(RADIANS(E353))+COS(RADIANS(G350))*COS(RADIANS(E353))*COS(RADIANS(L343))))</f>
        <v>0</v>
      </c>
      <c r="M350" s="3">
        <f>IF(DEGREES(ACOS(SIN(RADIANS(G350))*SIN(RADIANS(E353))+COS(RADIANS(G350))*COS(RADIANS(E353))*COS(RADIANS(M343))))&gt;90,0,$F$4*$F$5/E352^2*(SIN(RADIANS(G350))*SIN(RADIANS(E353))+COS(RADIANS(G350))*COS(RADIANS(E353))*COS(RADIANS(M343))))</f>
        <v>0</v>
      </c>
      <c r="N350" s="3">
        <f>IF(DEGREES(ACOS(SIN(RADIANS(G350))*SIN(RADIANS(E353))+COS(RADIANS(G350))*COS(RADIANS(E353))*COS(RADIANS(N343))))&gt;90,0,$F$4*$F$5/E352^2*(SIN(RADIANS(G350))*SIN(RADIANS(E353))+COS(RADIANS(G350))*COS(RADIANS(E353))*COS(RADIANS(N343))))</f>
        <v>0</v>
      </c>
      <c r="O350" s="3">
        <f>IF(DEGREES(ACOS(SIN(RADIANS(G350))*SIN(RADIANS(E353))+COS(RADIANS(G350))*COS(RADIANS(E353))*COS(RADIANS(O343))))&gt;90,0,$F$4*$F$5/E352^2*(SIN(RADIANS(G350))*SIN(RADIANS(E353))+COS(RADIANS(G350))*COS(RADIANS(E353))*COS(RADIANS(O343))))</f>
        <v>0</v>
      </c>
      <c r="P350" s="3">
        <f>IF(DEGREES(ACOS(SIN(RADIANS(G350))*SIN(RADIANS(E353))+COS(RADIANS(G350))*COS(RADIANS(E353))*COS(RADIANS(P343))))&gt;90,0,$F$4*$F$5/E352^2*(SIN(RADIANS(G350))*SIN(RADIANS(E353))+COS(RADIANS(G350))*COS(RADIANS(E353))*COS(RADIANS(P343))))</f>
        <v>0</v>
      </c>
      <c r="Q350" s="3">
        <f>IF(DEGREES(ACOS(SIN(RADIANS(G350))*SIN(RADIANS(E353))+COS(RADIANS(G350))*COS(RADIANS(E353))*COS(RADIANS(Q343))))&gt;90,0,$F$4*$F$5/E352^2*(SIN(RADIANS(G350))*SIN(RADIANS(E353))+COS(RADIANS(G350))*COS(RADIANS(E353))*COS(RADIANS(Q343))))</f>
        <v>0</v>
      </c>
      <c r="R350" s="3" t="e">
        <f>IF(DEGREES(ACOS(SIN(RADIANS(G350))*SIN(RADIANS(E353))+COS(RADIANS(G350))*COS(RADIANS(E353))*COS(RADIANS(R343))))&gt;90,0,$F$4*$F$5/E352^2*(SIN(RADIANS(G350))*SIN(RADIANS(E353))+COS(RADIANS(G350))*COS(RADIANS(E353))*COS(RADIANS(R343))))</f>
        <v>#DIV/0!</v>
      </c>
      <c r="S350" s="3" t="e">
        <f>IF(DEGREES(ACOS(SIN(RADIANS(G350))*SIN(RADIANS(E353))+COS(RADIANS(G350))*COS(RADIANS(E353))*COS(RADIANS(S343))))&gt;90,0,$F$4*$F$5/E352^2*(SIN(RADIANS(G350))*SIN(RADIANS(E353))+COS(RADIANS(G350))*COS(RADIANS(E353))*COS(RADIANS(S343))))</f>
        <v>#DIV/0!</v>
      </c>
      <c r="T350" s="3" t="e">
        <f>IF(DEGREES(ACOS(SIN(RADIANS(G350))*SIN(RADIANS(E353))+COS(RADIANS(G350))*COS(RADIANS(E353))*COS(RADIANS(T343))))&gt;90,0,$F$4*$F$5/E352^2*(SIN(RADIANS(G350))*SIN(RADIANS(E353))+COS(RADIANS(G350))*COS(RADIANS(E353))*COS(RADIANS(T343))))</f>
        <v>#DIV/0!</v>
      </c>
      <c r="U350" s="3" t="e">
        <f>IF(DEGREES(ACOS(SIN(RADIANS(G350))*SIN(RADIANS(E353))+COS(RADIANS(G350))*COS(RADIANS(E353))*COS(RADIANS(U343))))&gt;90,0,$F$4*$F$5/E352^2*(SIN(RADIANS(G350))*SIN(RADIANS(E353))+COS(RADIANS(G350))*COS(RADIANS(E353))*COS(RADIANS(U343))))</f>
        <v>#DIV/0!</v>
      </c>
      <c r="V350" s="3" t="e">
        <f>IF(DEGREES(ACOS(SIN(RADIANS(G350))*SIN(RADIANS(E353))+COS(RADIANS(G350))*COS(RADIANS(E353))*COS(RADIANS(V343))))&gt;90,0,$F$4*$F$5/E352^2*(SIN(RADIANS(G350))*SIN(RADIANS(E353))+COS(RADIANS(G350))*COS(RADIANS(E353))*COS(RADIANS(V343))))</f>
        <v>#DIV/0!</v>
      </c>
      <c r="W350" s="3" t="e">
        <f>IF(DEGREES(ACOS(SIN(RADIANS(G350))*SIN(RADIANS(E353))+COS(RADIANS(G350))*COS(RADIANS(E353))*COS(RADIANS(W343))))&gt;90,0,$F$4*$F$5/E352^2*(SIN(RADIANS(G350))*SIN(RADIANS(E353))+COS(RADIANS(G350))*COS(RADIANS(E353))*COS(RADIANS(W343))))</f>
        <v>#DIV/0!</v>
      </c>
      <c r="X350" s="3" t="e">
        <f>IF(DEGREES(ACOS(SIN(RADIANS(G350))*SIN(RADIANS(E353))+COS(RADIANS(G350))*COS(RADIANS(E353))*COS(RADIANS(X343))))&gt;90,0,$F$4*$F$5/E352^2*(SIN(RADIANS(G350))*SIN(RADIANS(E353))+COS(RADIANS(G350))*COS(RADIANS(E353))*COS(RADIANS(X343))))</f>
        <v>#DIV/0!</v>
      </c>
      <c r="Y350" s="3" t="e">
        <f>IF(DEGREES(ACOS(SIN(RADIANS(G350))*SIN(RADIANS(E353))+COS(RADIANS(G350))*COS(RADIANS(E353))*COS(RADIANS(Y343))))&gt;90,0,$F$4*$F$5/E352^2*(SIN(RADIANS(G350))*SIN(RADIANS(E353))+COS(RADIANS(G350))*COS(RADIANS(E353))*COS(RADIANS(Y343))))</f>
        <v>#DIV/0!</v>
      </c>
      <c r="Z350" s="3" t="e">
        <f>IF(DEGREES(ACOS(SIN(RADIANS(G350))*SIN(RADIANS(E353))+COS(RADIANS(G350))*COS(RADIANS(E353))*COS(RADIANS(Z343))))&gt;90,0,$F$4*$F$5/E352^2*(SIN(RADIANS(G350))*SIN(RADIANS(E353))+COS(RADIANS(G350))*COS(RADIANS(E353))*COS(RADIANS(Z343))))</f>
        <v>#DIV/0!</v>
      </c>
      <c r="AA350" s="3" t="e">
        <f>IF(DEGREES(ACOS(SIN(RADIANS(G350))*SIN(RADIANS(E353))+COS(RADIANS(G350))*COS(RADIANS(E353))*COS(RADIANS(AA343))))&gt;90,0,$F$4*$F$5/E352^2*(SIN(RADIANS(G350))*SIN(RADIANS(E353))+COS(RADIANS(G350))*COS(RADIANS(E353))*COS(RADIANS(AA343))))</f>
        <v>#DIV/0!</v>
      </c>
      <c r="AB350" s="3" t="e">
        <f>IF(DEGREES(ACOS(SIN(RADIANS(G350))*SIN(RADIANS(E353))+COS(RADIANS(G350))*COS(RADIANS(E353))*COS(RADIANS(AB343))))&gt;90,0,$F$4*$F$5/E352^2*(SIN(RADIANS(G350))*SIN(RADIANS(E353))+COS(RADIANS(G350))*COS(RADIANS(E353))*COS(RADIANS(AB343))))</f>
        <v>#DIV/0!</v>
      </c>
      <c r="AC350" s="3" t="e">
        <f>IF(DEGREES(ACOS(SIN(RADIANS(G350))*SIN(RADIANS(E353))+COS(RADIANS(G350))*COS(RADIANS(E353))*COS(RADIANS(AC343))))&gt;90,0,$F$4*$F$5/E352^2*(SIN(RADIANS(G350))*SIN(RADIANS(E353))+COS(RADIANS(G350))*COS(RADIANS(E353))*COS(RADIANS(AC343))))</f>
        <v>#DIV/0!</v>
      </c>
      <c r="AD350" s="3" t="e">
        <f>IF(DEGREES(ACOS(SIN(RADIANS(G350))*SIN(RADIANS(E353))+COS(RADIANS(G350))*COS(RADIANS(E353))*COS(RADIANS(AD343))))&gt;90,0,$F$4*$F$5/E352^2*(SIN(RADIANS(G350))*SIN(RADIANS(E353))+COS(RADIANS(G350))*COS(RADIANS(E353))*COS(RADIANS(AD343))))</f>
        <v>#DIV/0!</v>
      </c>
      <c r="AE350" s="3" t="e">
        <f>IF(DEGREES(ACOS(SIN(RADIANS(G350))*SIN(RADIANS(E353))+COS(RADIANS(G350))*COS(RADIANS(E353))*COS(RADIANS(AE343))))&gt;90,0,$F$4*$F$5/E352^2*(SIN(RADIANS(G350))*SIN(RADIANS(E353))+COS(RADIANS(G350))*COS(RADIANS(E353))*COS(RADIANS(AE343))))</f>
        <v>#DIV/0!</v>
      </c>
      <c r="AF350" s="3" t="e">
        <f>IF(DEGREES(ACOS(SIN(RADIANS(G350))*SIN(RADIANS(E353))+COS(RADIANS(G350))*COS(RADIANS(E353))*COS(RADIANS(AF343))))&gt;90,0,$F$4*$F$5/E352^2*(SIN(RADIANS(G350))*SIN(RADIANS(E353))+COS(RADIANS(G350))*COS(RADIANS(E353))*COS(RADIANS(AF343))))</f>
        <v>#DIV/0!</v>
      </c>
      <c r="AG350" s="3" t="e">
        <f>IF(DEGREES(ACOS(SIN(RADIANS(G350))*SIN(RADIANS(E353))+COS(RADIANS(G350))*COS(RADIANS(E353))*COS(RADIANS(AG343))))&gt;90,0,$F$4*$F$5/E352^2*(SIN(RADIANS(G350))*SIN(RADIANS(E353))+COS(RADIANS(G350))*COS(RADIANS(E353))*COS(RADIANS(AG343))))</f>
        <v>#DIV/0!</v>
      </c>
      <c r="AH350" s="3" t="e">
        <f>IF(DEGREES(ACOS(SIN(RADIANS(G350))*SIN(RADIANS(E353))+COS(RADIANS(G350))*COS(RADIANS(E353))*COS(RADIANS(AH343))))&gt;90,0,$F$4*$F$5/E352^2*(SIN(RADIANS(G350))*SIN(RADIANS(E353))+COS(RADIANS(G350))*COS(RADIANS(E353))*COS(RADIANS(AH343))))</f>
        <v>#DIV/0!</v>
      </c>
      <c r="AI350" s="3" t="e">
        <f>IF(DEGREES(ACOS(SIN(RADIANS(G350))*SIN(RADIANS(E353))+COS(RADIANS(G350))*COS(RADIANS(E353))*COS(RADIANS(AI343))))&gt;90,0,$F$4*$F$5/E352^2*(SIN(RADIANS(G350))*SIN(RADIANS(E353))+COS(RADIANS(G350))*COS(RADIANS(E353))*COS(RADIANS(AI343))))</f>
        <v>#DIV/0!</v>
      </c>
      <c r="AJ350" s="3" t="e">
        <f>IF(DEGREES(ACOS(SIN(RADIANS(G350))*SIN(RADIANS(E353))+COS(RADIANS(G350))*COS(RADIANS(E353))*COS(RADIANS(AJ343))))&gt;90,0,$F$4*$F$5/E352^2*(SIN(RADIANS(G350))*SIN(RADIANS(E353))+COS(RADIANS(G350))*COS(RADIANS(E353))*COS(RADIANS(AJ343))))</f>
        <v>#DIV/0!</v>
      </c>
      <c r="AK350" s="3">
        <f>IF(DEGREES(ACOS(SIN(RADIANS(G350))*SIN(RADIANS(E353))+COS(RADIANS(G350))*COS(RADIANS(E353))*COS(RADIANS(AK343))))&gt;90,0,$F$4*$F$5/E352^2*(SIN(RADIANS(G350))*SIN(RADIANS(E353))+COS(RADIANS(G350))*COS(RADIANS(E353))*COS(RADIANS(AK343))))</f>
        <v>0</v>
      </c>
      <c r="AL350" s="3">
        <f>IF(DEGREES(ACOS(SIN(RADIANS(G350))*SIN(RADIANS(E353))+COS(RADIANS(G350))*COS(RADIANS(E353))*COS(RADIANS(AL343))))&gt;90,0,$F$4*$F$5/E352^2*(SIN(RADIANS(G350))*SIN(RADIANS(E353))+COS(RADIANS(G350))*COS(RADIANS(E353))*COS(RADIANS(AL343))))</f>
        <v>0</v>
      </c>
      <c r="AM350" s="3">
        <f>IF(DEGREES(ACOS(SIN(RADIANS(G350))*SIN(RADIANS(E353))+COS(RADIANS(G350))*COS(RADIANS(E353))*COS(RADIANS(AM343))))&gt;90,0,$F$4*$F$5/E352^2*(SIN(RADIANS(G350))*SIN(RADIANS(E353))+COS(RADIANS(G350))*COS(RADIANS(E353))*COS(RADIANS(AM343))))</f>
        <v>0</v>
      </c>
      <c r="AN350" s="3">
        <f>IF(DEGREES(ACOS(SIN(RADIANS(G350))*SIN(RADIANS(E353))+COS(RADIANS(G350))*COS(RADIANS(E353))*COS(RADIANS(AN343))))&gt;90,0,$F$4*$F$5/E352^2*(SIN(RADIANS(G350))*SIN(RADIANS(E353))+COS(RADIANS(G350))*COS(RADIANS(E353))*COS(RADIANS(AN343))))</f>
        <v>0</v>
      </c>
      <c r="AO350" s="3">
        <f>IF(DEGREES(ACOS(SIN(RADIANS(G350))*SIN(RADIANS(E353))+COS(RADIANS(G350))*COS(RADIANS(E353))*COS(RADIANS(AO343))))&gt;90,0,$F$4*$F$5/E352^2*(SIN(RADIANS(G350))*SIN(RADIANS(E353))+COS(RADIANS(G350))*COS(RADIANS(E353))*COS(RADIANS(AO343))))</f>
        <v>0</v>
      </c>
      <c r="AP350" s="3">
        <f>IF(DEGREES(ACOS(SIN(RADIANS(G350))*SIN(RADIANS(E353))+COS(RADIANS(G350))*COS(RADIANS(E353))*COS(RADIANS(AP343))))&gt;90,0,$F$4*$F$5/E352^2*(SIN(RADIANS(G350))*SIN(RADIANS(E353))+COS(RADIANS(G350))*COS(RADIANS(E353))*COS(RADIANS(AP343))))</f>
        <v>0</v>
      </c>
      <c r="AQ350" s="3">
        <f>IF(DEGREES(ACOS(SIN(RADIANS(G350))*SIN(RADIANS(E353))+COS(RADIANS(G350))*COS(RADIANS(E353))*COS(RADIANS(AQ343))))&gt;90,0,$F$4*$F$5/E352^2*(SIN(RADIANS(G350))*SIN(RADIANS(E353))+COS(RADIANS(G350))*COS(RADIANS(E353))*COS(RADIANS(AQ343))))</f>
        <v>0</v>
      </c>
      <c r="AR350" s="3">
        <f>IF(DEGREES(ACOS(SIN(RADIANS(G350))*SIN(RADIANS(E353))+COS(RADIANS(G350))*COS(RADIANS(E353))*COS(RADIANS(AR343))))&gt;90,0,$F$4*$F$5/E352^2*(SIN(RADIANS(G350))*SIN(RADIANS(E353))+COS(RADIANS(G350))*COS(RADIANS(E353))*COS(RADIANS(AR343))))</f>
        <v>0</v>
      </c>
    </row>
    <row r="351" spans="2:44" ht="15.75" customHeight="1" x14ac:dyDescent="0.2">
      <c r="B351" s="20" t="s">
        <v>787</v>
      </c>
      <c r="E351" s="3" t="str">
        <f>IF($F$10=0,"N/A",E350*$F$11/$F$10)</f>
        <v>N/A</v>
      </c>
      <c r="G351" s="3">
        <v>30</v>
      </c>
      <c r="I351" s="3">
        <f>IF(DEGREES(ACOS(SIN(RADIANS(G351))*SIN(RADIANS(E353))+COS(RADIANS(G351))*COS(RADIANS(E353))*COS(RADIANS(I343))))&gt;90,0,$F$4*$F$5/E352^2*(SIN(RADIANS(G351))*SIN(RADIANS(E353))+COS(RADIANS(G351))*COS(RADIANS(E353))*COS(RADIANS(I343))))</f>
        <v>0</v>
      </c>
      <c r="J351" s="3">
        <f>IF(DEGREES(ACOS(SIN(RADIANS(G351))*SIN(RADIANS(E353))+COS(RADIANS(G351))*COS(RADIANS(E353))*COS(RADIANS(J343))))&gt;90,0,$F$4*$F$5/E352^2*(SIN(RADIANS(G351))*SIN(RADIANS(E353))+COS(RADIANS(G351))*COS(RADIANS(E353))*COS(RADIANS(J343))))</f>
        <v>0</v>
      </c>
      <c r="K351" s="3">
        <f>IF(DEGREES(ACOS(SIN(RADIANS(G351))*SIN(RADIANS(E353))+COS(RADIANS(G351))*COS(RADIANS(E353))*COS(RADIANS(K343))))&gt;90,0,$F$4*$F$5/E352^2*(SIN(RADIANS(G351))*SIN(RADIANS(E353))+COS(RADIANS(G351))*COS(RADIANS(E353))*COS(RADIANS(K343))))</f>
        <v>0</v>
      </c>
      <c r="L351" s="3">
        <f>IF(DEGREES(ACOS(SIN(RADIANS(G351))*SIN(RADIANS(E353))+COS(RADIANS(G351))*COS(RADIANS(E353))*COS(RADIANS(L343))))&gt;90,0,$F$4*$F$5/E352^2*(SIN(RADIANS(G351))*SIN(RADIANS(E353))+COS(RADIANS(G351))*COS(RADIANS(E353))*COS(RADIANS(L343))))</f>
        <v>0</v>
      </c>
      <c r="M351" s="3">
        <f>IF(DEGREES(ACOS(SIN(RADIANS(G351))*SIN(RADIANS(E353))+COS(RADIANS(G351))*COS(RADIANS(E353))*COS(RADIANS(M343))))&gt;90,0,$F$4*$F$5/E352^2*(SIN(RADIANS(G351))*SIN(RADIANS(E353))+COS(RADIANS(G351))*COS(RADIANS(E353))*COS(RADIANS(M343))))</f>
        <v>0</v>
      </c>
      <c r="N351" s="3">
        <f>IF(DEGREES(ACOS(SIN(RADIANS(G351))*SIN(RADIANS(E353))+COS(RADIANS(G351))*COS(RADIANS(E353))*COS(RADIANS(N343))))&gt;90,0,$F$4*$F$5/E352^2*(SIN(RADIANS(G351))*SIN(RADIANS(E353))+COS(RADIANS(G351))*COS(RADIANS(E353))*COS(RADIANS(N343))))</f>
        <v>0</v>
      </c>
      <c r="O351" s="3">
        <f>IF(DEGREES(ACOS(SIN(RADIANS(G351))*SIN(RADIANS(E353))+COS(RADIANS(G351))*COS(RADIANS(E353))*COS(RADIANS(O343))))&gt;90,0,$F$4*$F$5/E352^2*(SIN(RADIANS(G351))*SIN(RADIANS(E353))+COS(RADIANS(G351))*COS(RADIANS(E353))*COS(RADIANS(O343))))</f>
        <v>0</v>
      </c>
      <c r="P351" s="3">
        <f>IF(DEGREES(ACOS(SIN(RADIANS(G351))*SIN(RADIANS(E353))+COS(RADIANS(G351))*COS(RADIANS(E353))*COS(RADIANS(P343))))&gt;90,0,$F$4*$F$5/E352^2*(SIN(RADIANS(G351))*SIN(RADIANS(E353))+COS(RADIANS(G351))*COS(RADIANS(E353))*COS(RADIANS(P343))))</f>
        <v>0</v>
      </c>
      <c r="Q351" s="3">
        <f>IF(DEGREES(ACOS(SIN(RADIANS(G351))*SIN(RADIANS(E353))+COS(RADIANS(G351))*COS(RADIANS(E353))*COS(RADIANS(Q343))))&gt;90,0,$F$4*$F$5/E352^2*(SIN(RADIANS(G351))*SIN(RADIANS(E353))+COS(RADIANS(G351))*COS(RADIANS(E353))*COS(RADIANS(Q343))))</f>
        <v>0</v>
      </c>
      <c r="R351" s="3" t="e">
        <f>IF(DEGREES(ACOS(SIN(RADIANS(G351))*SIN(RADIANS(E353))+COS(RADIANS(G351))*COS(RADIANS(E353))*COS(RADIANS(R343))))&gt;90,0,$F$4*$F$5/E352^2*(SIN(RADIANS(G351))*SIN(RADIANS(E353))+COS(RADIANS(G351))*COS(RADIANS(E353))*COS(RADIANS(R343))))</f>
        <v>#DIV/0!</v>
      </c>
      <c r="S351" s="3" t="e">
        <f>IF(DEGREES(ACOS(SIN(RADIANS(G351))*SIN(RADIANS(E353))+COS(RADIANS(G351))*COS(RADIANS(E353))*COS(RADIANS(S343))))&gt;90,0,$F$4*$F$5/E352^2*(SIN(RADIANS(G351))*SIN(RADIANS(E353))+COS(RADIANS(G351))*COS(RADIANS(E353))*COS(RADIANS(S343))))</f>
        <v>#DIV/0!</v>
      </c>
      <c r="T351" s="3" t="e">
        <f>IF(DEGREES(ACOS(SIN(RADIANS(G351))*SIN(RADIANS(E353))+COS(RADIANS(G351))*COS(RADIANS(E353))*COS(RADIANS(T343))))&gt;90,0,$F$4*$F$5/E352^2*(SIN(RADIANS(G351))*SIN(RADIANS(E353))+COS(RADIANS(G351))*COS(RADIANS(E353))*COS(RADIANS(T343))))</f>
        <v>#DIV/0!</v>
      </c>
      <c r="U351" s="3" t="e">
        <f>IF(DEGREES(ACOS(SIN(RADIANS(G351))*SIN(RADIANS(E353))+COS(RADIANS(G351))*COS(RADIANS(E353))*COS(RADIANS(U343))))&gt;90,0,$F$4*$F$5/E352^2*(SIN(RADIANS(G351))*SIN(RADIANS(E353))+COS(RADIANS(G351))*COS(RADIANS(E353))*COS(RADIANS(U343))))</f>
        <v>#DIV/0!</v>
      </c>
      <c r="V351" s="3" t="e">
        <f>IF(DEGREES(ACOS(SIN(RADIANS(G351))*SIN(RADIANS(E353))+COS(RADIANS(G351))*COS(RADIANS(E353))*COS(RADIANS(V343))))&gt;90,0,$F$4*$F$5/E352^2*(SIN(RADIANS(G351))*SIN(RADIANS(E353))+COS(RADIANS(G351))*COS(RADIANS(E353))*COS(RADIANS(V343))))</f>
        <v>#DIV/0!</v>
      </c>
      <c r="W351" s="3" t="e">
        <f>IF(DEGREES(ACOS(SIN(RADIANS(G351))*SIN(RADIANS(E353))+COS(RADIANS(G351))*COS(RADIANS(E353))*COS(RADIANS(W343))))&gt;90,0,$F$4*$F$5/E352^2*(SIN(RADIANS(G351))*SIN(RADIANS(E353))+COS(RADIANS(G351))*COS(RADIANS(E353))*COS(RADIANS(W343))))</f>
        <v>#DIV/0!</v>
      </c>
      <c r="X351" s="3" t="e">
        <f>IF(DEGREES(ACOS(SIN(RADIANS(G351))*SIN(RADIANS(E353))+COS(RADIANS(G351))*COS(RADIANS(E353))*COS(RADIANS(X343))))&gt;90,0,$F$4*$F$5/E352^2*(SIN(RADIANS(G351))*SIN(RADIANS(E353))+COS(RADIANS(G351))*COS(RADIANS(E353))*COS(RADIANS(X343))))</f>
        <v>#DIV/0!</v>
      </c>
      <c r="Y351" s="3" t="e">
        <f>IF(DEGREES(ACOS(SIN(RADIANS(G351))*SIN(RADIANS(E353))+COS(RADIANS(G351))*COS(RADIANS(E353))*COS(RADIANS(Y343))))&gt;90,0,$F$4*$F$5/E352^2*(SIN(RADIANS(G351))*SIN(RADIANS(E353))+COS(RADIANS(G351))*COS(RADIANS(E353))*COS(RADIANS(Y343))))</f>
        <v>#DIV/0!</v>
      </c>
      <c r="Z351" s="3" t="e">
        <f>IF(DEGREES(ACOS(SIN(RADIANS(G351))*SIN(RADIANS(E353))+COS(RADIANS(G351))*COS(RADIANS(E353))*COS(RADIANS(Z343))))&gt;90,0,$F$4*$F$5/E352^2*(SIN(RADIANS(G351))*SIN(RADIANS(E353))+COS(RADIANS(G351))*COS(RADIANS(E353))*COS(RADIANS(Z343))))</f>
        <v>#DIV/0!</v>
      </c>
      <c r="AA351" s="3" t="e">
        <f>IF(DEGREES(ACOS(SIN(RADIANS(G351))*SIN(RADIANS(E353))+COS(RADIANS(G351))*COS(RADIANS(E353))*COS(RADIANS(AA343))))&gt;90,0,$F$4*$F$5/E352^2*(SIN(RADIANS(G351))*SIN(RADIANS(E353))+COS(RADIANS(G351))*COS(RADIANS(E353))*COS(RADIANS(AA343))))</f>
        <v>#DIV/0!</v>
      </c>
      <c r="AB351" s="3" t="e">
        <f>IF(DEGREES(ACOS(SIN(RADIANS(G351))*SIN(RADIANS(E353))+COS(RADIANS(G351))*COS(RADIANS(E353))*COS(RADIANS(AB343))))&gt;90,0,$F$4*$F$5/E352^2*(SIN(RADIANS(G351))*SIN(RADIANS(E353))+COS(RADIANS(G351))*COS(RADIANS(E353))*COS(RADIANS(AB343))))</f>
        <v>#DIV/0!</v>
      </c>
      <c r="AC351" s="3" t="e">
        <f>IF(DEGREES(ACOS(SIN(RADIANS(G351))*SIN(RADIANS(E353))+COS(RADIANS(G351))*COS(RADIANS(E353))*COS(RADIANS(AC343))))&gt;90,0,$F$4*$F$5/E352^2*(SIN(RADIANS(G351))*SIN(RADIANS(E353))+COS(RADIANS(G351))*COS(RADIANS(E353))*COS(RADIANS(AC343))))</f>
        <v>#DIV/0!</v>
      </c>
      <c r="AD351" s="3" t="e">
        <f>IF(DEGREES(ACOS(SIN(RADIANS(G351))*SIN(RADIANS(E353))+COS(RADIANS(G351))*COS(RADIANS(E353))*COS(RADIANS(AD343))))&gt;90,0,$F$4*$F$5/E352^2*(SIN(RADIANS(G351))*SIN(RADIANS(E353))+COS(RADIANS(G351))*COS(RADIANS(E353))*COS(RADIANS(AD343))))</f>
        <v>#DIV/0!</v>
      </c>
      <c r="AE351" s="3" t="e">
        <f>IF(DEGREES(ACOS(SIN(RADIANS(G351))*SIN(RADIANS(E353))+COS(RADIANS(G351))*COS(RADIANS(E353))*COS(RADIANS(AE343))))&gt;90,0,$F$4*$F$5/E352^2*(SIN(RADIANS(G351))*SIN(RADIANS(E353))+COS(RADIANS(G351))*COS(RADIANS(E353))*COS(RADIANS(AE343))))</f>
        <v>#DIV/0!</v>
      </c>
      <c r="AF351" s="3" t="e">
        <f>IF(DEGREES(ACOS(SIN(RADIANS(G351))*SIN(RADIANS(E353))+COS(RADIANS(G351))*COS(RADIANS(E353))*COS(RADIANS(AF343))))&gt;90,0,$F$4*$F$5/E352^2*(SIN(RADIANS(G351))*SIN(RADIANS(E353))+COS(RADIANS(G351))*COS(RADIANS(E353))*COS(RADIANS(AF343))))</f>
        <v>#DIV/0!</v>
      </c>
      <c r="AG351" s="3" t="e">
        <f>IF(DEGREES(ACOS(SIN(RADIANS(G351))*SIN(RADIANS(E353))+COS(RADIANS(G351))*COS(RADIANS(E353))*COS(RADIANS(AG343))))&gt;90,0,$F$4*$F$5/E352^2*(SIN(RADIANS(G351))*SIN(RADIANS(E353))+COS(RADIANS(G351))*COS(RADIANS(E353))*COS(RADIANS(AG343))))</f>
        <v>#DIV/0!</v>
      </c>
      <c r="AH351" s="3" t="e">
        <f>IF(DEGREES(ACOS(SIN(RADIANS(G351))*SIN(RADIANS(E353))+COS(RADIANS(G351))*COS(RADIANS(E353))*COS(RADIANS(AH343))))&gt;90,0,$F$4*$F$5/E352^2*(SIN(RADIANS(G351))*SIN(RADIANS(E353))+COS(RADIANS(G351))*COS(RADIANS(E353))*COS(RADIANS(AH343))))</f>
        <v>#DIV/0!</v>
      </c>
      <c r="AI351" s="3" t="e">
        <f>IF(DEGREES(ACOS(SIN(RADIANS(G351))*SIN(RADIANS(E353))+COS(RADIANS(G351))*COS(RADIANS(E353))*COS(RADIANS(AI343))))&gt;90,0,$F$4*$F$5/E352^2*(SIN(RADIANS(G351))*SIN(RADIANS(E353))+COS(RADIANS(G351))*COS(RADIANS(E353))*COS(RADIANS(AI343))))</f>
        <v>#DIV/0!</v>
      </c>
      <c r="AJ351" s="3" t="e">
        <f>IF(DEGREES(ACOS(SIN(RADIANS(G351))*SIN(RADIANS(E353))+COS(RADIANS(G351))*COS(RADIANS(E353))*COS(RADIANS(AJ343))))&gt;90,0,$F$4*$F$5/E352^2*(SIN(RADIANS(G351))*SIN(RADIANS(E353))+COS(RADIANS(G351))*COS(RADIANS(E353))*COS(RADIANS(AJ343))))</f>
        <v>#DIV/0!</v>
      </c>
      <c r="AK351" s="3">
        <f>IF(DEGREES(ACOS(SIN(RADIANS(G351))*SIN(RADIANS(E353))+COS(RADIANS(G351))*COS(RADIANS(E353))*COS(RADIANS(AK343))))&gt;90,0,$F$4*$F$5/E352^2*(SIN(RADIANS(G351))*SIN(RADIANS(E353))+COS(RADIANS(G351))*COS(RADIANS(E353))*COS(RADIANS(AK343))))</f>
        <v>0</v>
      </c>
      <c r="AL351" s="3">
        <f>IF(DEGREES(ACOS(SIN(RADIANS(G351))*SIN(RADIANS(E353))+COS(RADIANS(G351))*COS(RADIANS(E353))*COS(RADIANS(AL343))))&gt;90,0,$F$4*$F$5/E352^2*(SIN(RADIANS(G351))*SIN(RADIANS(E353))+COS(RADIANS(G351))*COS(RADIANS(E353))*COS(RADIANS(AL343))))</f>
        <v>0</v>
      </c>
      <c r="AM351" s="3">
        <f>IF(DEGREES(ACOS(SIN(RADIANS(G351))*SIN(RADIANS(E353))+COS(RADIANS(G351))*COS(RADIANS(E353))*COS(RADIANS(AM343))))&gt;90,0,$F$4*$F$5/E352^2*(SIN(RADIANS(G351))*SIN(RADIANS(E353))+COS(RADIANS(G351))*COS(RADIANS(E353))*COS(RADIANS(AM343))))</f>
        <v>0</v>
      </c>
      <c r="AN351" s="3">
        <f>IF(DEGREES(ACOS(SIN(RADIANS(G351))*SIN(RADIANS(E353))+COS(RADIANS(G351))*COS(RADIANS(E353))*COS(RADIANS(AN343))))&gt;90,0,$F$4*$F$5/E352^2*(SIN(RADIANS(G351))*SIN(RADIANS(E353))+COS(RADIANS(G351))*COS(RADIANS(E353))*COS(RADIANS(AN343))))</f>
        <v>0</v>
      </c>
      <c r="AO351" s="3">
        <f>IF(DEGREES(ACOS(SIN(RADIANS(G351))*SIN(RADIANS(E353))+COS(RADIANS(G351))*COS(RADIANS(E353))*COS(RADIANS(AO343))))&gt;90,0,$F$4*$F$5/E352^2*(SIN(RADIANS(G351))*SIN(RADIANS(E353))+COS(RADIANS(G351))*COS(RADIANS(E353))*COS(RADIANS(AO343))))</f>
        <v>0</v>
      </c>
      <c r="AP351" s="3">
        <f>IF(DEGREES(ACOS(SIN(RADIANS(G351))*SIN(RADIANS(E353))+COS(RADIANS(G351))*COS(RADIANS(E353))*COS(RADIANS(AP343))))&gt;90,0,$F$4*$F$5/E352^2*(SIN(RADIANS(G351))*SIN(RADIANS(E353))+COS(RADIANS(G351))*COS(RADIANS(E353))*COS(RADIANS(AP343))))</f>
        <v>0</v>
      </c>
      <c r="AQ351" s="3">
        <f>IF(DEGREES(ACOS(SIN(RADIANS(G351))*SIN(RADIANS(E353))+COS(RADIANS(G351))*COS(RADIANS(E353))*COS(RADIANS(AQ343))))&gt;90,0,$F$4*$F$5/E352^2*(SIN(RADIANS(G351))*SIN(RADIANS(E353))+COS(RADIANS(G351))*COS(RADIANS(E353))*COS(RADIANS(AQ343))))</f>
        <v>0</v>
      </c>
      <c r="AR351" s="3">
        <f>IF(DEGREES(ACOS(SIN(RADIANS(G351))*SIN(RADIANS(E353))+COS(RADIANS(G351))*COS(RADIANS(E353))*COS(RADIANS(AR343))))&gt;90,0,$F$4*$F$5/E352^2*(SIN(RADIANS(G351))*SIN(RADIANS(E353))+COS(RADIANS(G351))*COS(RADIANS(E353))*COS(RADIANS(AR343))))</f>
        <v>0</v>
      </c>
    </row>
    <row r="352" spans="2:44" ht="15.75" customHeight="1" x14ac:dyDescent="0.2">
      <c r="B352" s="20" t="s">
        <v>788</v>
      </c>
      <c r="E352" s="3">
        <f>$F$6*(1-$F$7^2)/(1+$F$7*COS(RADIANS(E346)))</f>
        <v>0</v>
      </c>
      <c r="G352" s="3">
        <v>20</v>
      </c>
      <c r="I352" s="3">
        <f>IF(DEGREES(ACOS(SIN(RADIANS(G352))*SIN(RADIANS(E353))+COS(RADIANS(G352))*COS(RADIANS(E353))*COS(RADIANS(I343))))&gt;90,0,$F$4*$F$5/E352^2*(SIN(RADIANS(G352))*SIN(RADIANS(E353))+COS(RADIANS(G352))*COS(RADIANS(E353))*COS(RADIANS(I343))))</f>
        <v>0</v>
      </c>
      <c r="J352" s="3">
        <f>IF(DEGREES(ACOS(SIN(RADIANS(G352))*SIN(RADIANS(E353))+COS(RADIANS(G352))*COS(RADIANS(E353))*COS(RADIANS(J343))))&gt;90,0,$F$4*$F$5/E352^2*(SIN(RADIANS(G352))*SIN(RADIANS(E353))+COS(RADIANS(G352))*COS(RADIANS(E353))*COS(RADIANS(J343))))</f>
        <v>0</v>
      </c>
      <c r="K352" s="3">
        <f>IF(DEGREES(ACOS(SIN(RADIANS(G352))*SIN(RADIANS(E353))+COS(RADIANS(G352))*COS(RADIANS(E353))*COS(RADIANS(K343))))&gt;90,0,$F$4*$F$5/E352^2*(SIN(RADIANS(G352))*SIN(RADIANS(E353))+COS(RADIANS(G352))*COS(RADIANS(E353))*COS(RADIANS(K343))))</f>
        <v>0</v>
      </c>
      <c r="L352" s="3">
        <f>IF(DEGREES(ACOS(SIN(RADIANS(G352))*SIN(RADIANS(E353))+COS(RADIANS(G352))*COS(RADIANS(E353))*COS(RADIANS(L343))))&gt;90,0,$F$4*$F$5/E352^2*(SIN(RADIANS(G352))*SIN(RADIANS(E353))+COS(RADIANS(G352))*COS(RADIANS(E353))*COS(RADIANS(L343))))</f>
        <v>0</v>
      </c>
      <c r="M352" s="3">
        <f>IF(DEGREES(ACOS(SIN(RADIANS(G352))*SIN(RADIANS(E353))+COS(RADIANS(G352))*COS(RADIANS(E353))*COS(RADIANS(M343))))&gt;90,0,$F$4*$F$5/E352^2*(SIN(RADIANS(G352))*SIN(RADIANS(E353))+COS(RADIANS(G352))*COS(RADIANS(E353))*COS(RADIANS(M343))))</f>
        <v>0</v>
      </c>
      <c r="N352" s="3">
        <f>IF(DEGREES(ACOS(SIN(RADIANS(G352))*SIN(RADIANS(E353))+COS(RADIANS(G352))*COS(RADIANS(E353))*COS(RADIANS(N343))))&gt;90,0,$F$4*$F$5/E352^2*(SIN(RADIANS(G352))*SIN(RADIANS(E353))+COS(RADIANS(G352))*COS(RADIANS(E353))*COS(RADIANS(N343))))</f>
        <v>0</v>
      </c>
      <c r="O352" s="3">
        <f>IF(DEGREES(ACOS(SIN(RADIANS(G352))*SIN(RADIANS(E353))+COS(RADIANS(G352))*COS(RADIANS(E353))*COS(RADIANS(O343))))&gt;90,0,$F$4*$F$5/E352^2*(SIN(RADIANS(G352))*SIN(RADIANS(E353))+COS(RADIANS(G352))*COS(RADIANS(E353))*COS(RADIANS(O343))))</f>
        <v>0</v>
      </c>
      <c r="P352" s="3">
        <f>IF(DEGREES(ACOS(SIN(RADIANS(G352))*SIN(RADIANS(E353))+COS(RADIANS(G352))*COS(RADIANS(E353))*COS(RADIANS(P343))))&gt;90,0,$F$4*$F$5/E352^2*(SIN(RADIANS(G352))*SIN(RADIANS(E353))+COS(RADIANS(G352))*COS(RADIANS(E353))*COS(RADIANS(P343))))</f>
        <v>0</v>
      </c>
      <c r="Q352" s="3">
        <f>IF(DEGREES(ACOS(SIN(RADIANS(G352))*SIN(RADIANS(E353))+COS(RADIANS(G352))*COS(RADIANS(E353))*COS(RADIANS(Q343))))&gt;90,0,$F$4*$F$5/E352^2*(SIN(RADIANS(G352))*SIN(RADIANS(E353))+COS(RADIANS(G352))*COS(RADIANS(E353))*COS(RADIANS(Q343))))</f>
        <v>0</v>
      </c>
      <c r="R352" s="3" t="e">
        <f>IF(DEGREES(ACOS(SIN(RADIANS(G352))*SIN(RADIANS(E353))+COS(RADIANS(G352))*COS(RADIANS(E353))*COS(RADIANS(R343))))&gt;90,0,$F$4*$F$5/E352^2*(SIN(RADIANS(G352))*SIN(RADIANS(E353))+COS(RADIANS(G352))*COS(RADIANS(E353))*COS(RADIANS(R343))))</f>
        <v>#DIV/0!</v>
      </c>
      <c r="S352" s="3" t="e">
        <f>IF(DEGREES(ACOS(SIN(RADIANS(G352))*SIN(RADIANS(E353))+COS(RADIANS(G352))*COS(RADIANS(E353))*COS(RADIANS(S343))))&gt;90,0,$F$4*$F$5/E352^2*(SIN(RADIANS(G352))*SIN(RADIANS(E353))+COS(RADIANS(G352))*COS(RADIANS(E353))*COS(RADIANS(S343))))</f>
        <v>#DIV/0!</v>
      </c>
      <c r="T352" s="3" t="e">
        <f>IF(DEGREES(ACOS(SIN(RADIANS(G352))*SIN(RADIANS(E353))+COS(RADIANS(G352))*COS(RADIANS(E353))*COS(RADIANS(T343))))&gt;90,0,$F$4*$F$5/E352^2*(SIN(RADIANS(G352))*SIN(RADIANS(E353))+COS(RADIANS(G352))*COS(RADIANS(E353))*COS(RADIANS(T343))))</f>
        <v>#DIV/0!</v>
      </c>
      <c r="U352" s="3" t="e">
        <f>IF(DEGREES(ACOS(SIN(RADIANS(G352))*SIN(RADIANS(E353))+COS(RADIANS(G352))*COS(RADIANS(E353))*COS(RADIANS(U343))))&gt;90,0,$F$4*$F$5/E352^2*(SIN(RADIANS(G352))*SIN(RADIANS(E353))+COS(RADIANS(G352))*COS(RADIANS(E353))*COS(RADIANS(U343))))</f>
        <v>#DIV/0!</v>
      </c>
      <c r="V352" s="3" t="e">
        <f>IF(DEGREES(ACOS(SIN(RADIANS(G352))*SIN(RADIANS(E353))+COS(RADIANS(G352))*COS(RADIANS(E353))*COS(RADIANS(V343))))&gt;90,0,$F$4*$F$5/E352^2*(SIN(RADIANS(G352))*SIN(RADIANS(E353))+COS(RADIANS(G352))*COS(RADIANS(E353))*COS(RADIANS(V343))))</f>
        <v>#DIV/0!</v>
      </c>
      <c r="W352" s="3" t="e">
        <f>IF(DEGREES(ACOS(SIN(RADIANS(G352))*SIN(RADIANS(E353))+COS(RADIANS(G352))*COS(RADIANS(E353))*COS(RADIANS(W343))))&gt;90,0,$F$4*$F$5/E352^2*(SIN(RADIANS(G352))*SIN(RADIANS(E353))+COS(RADIANS(G352))*COS(RADIANS(E353))*COS(RADIANS(W343))))</f>
        <v>#DIV/0!</v>
      </c>
      <c r="X352" s="3" t="e">
        <f>IF(DEGREES(ACOS(SIN(RADIANS(G352))*SIN(RADIANS(E353))+COS(RADIANS(G352))*COS(RADIANS(E353))*COS(RADIANS(X343))))&gt;90,0,$F$4*$F$5/E352^2*(SIN(RADIANS(G352))*SIN(RADIANS(E353))+COS(RADIANS(G352))*COS(RADIANS(E353))*COS(RADIANS(X343))))</f>
        <v>#DIV/0!</v>
      </c>
      <c r="Y352" s="3" t="e">
        <f>IF(DEGREES(ACOS(SIN(RADIANS(G352))*SIN(RADIANS(E353))+COS(RADIANS(G352))*COS(RADIANS(E353))*COS(RADIANS(Y343))))&gt;90,0,$F$4*$F$5/E352^2*(SIN(RADIANS(G352))*SIN(RADIANS(E353))+COS(RADIANS(G352))*COS(RADIANS(E353))*COS(RADIANS(Y343))))</f>
        <v>#DIV/0!</v>
      </c>
      <c r="Z352" s="3" t="e">
        <f>IF(DEGREES(ACOS(SIN(RADIANS(G352))*SIN(RADIANS(E353))+COS(RADIANS(G352))*COS(RADIANS(E353))*COS(RADIANS(Z343))))&gt;90,0,$F$4*$F$5/E352^2*(SIN(RADIANS(G352))*SIN(RADIANS(E353))+COS(RADIANS(G352))*COS(RADIANS(E353))*COS(RADIANS(Z343))))</f>
        <v>#DIV/0!</v>
      </c>
      <c r="AA352" s="3" t="e">
        <f>IF(DEGREES(ACOS(SIN(RADIANS(G352))*SIN(RADIANS(E353))+COS(RADIANS(G352))*COS(RADIANS(E353))*COS(RADIANS(AA343))))&gt;90,0,$F$4*$F$5/E352^2*(SIN(RADIANS(G352))*SIN(RADIANS(E353))+COS(RADIANS(G352))*COS(RADIANS(E353))*COS(RADIANS(AA343))))</f>
        <v>#DIV/0!</v>
      </c>
      <c r="AB352" s="3" t="e">
        <f>IF(DEGREES(ACOS(SIN(RADIANS(G352))*SIN(RADIANS(E353))+COS(RADIANS(G352))*COS(RADIANS(E353))*COS(RADIANS(AB343))))&gt;90,0,$F$4*$F$5/E352^2*(SIN(RADIANS(G352))*SIN(RADIANS(E353))+COS(RADIANS(G352))*COS(RADIANS(E353))*COS(RADIANS(AB343))))</f>
        <v>#DIV/0!</v>
      </c>
      <c r="AC352" s="3" t="e">
        <f>IF(DEGREES(ACOS(SIN(RADIANS(G352))*SIN(RADIANS(E353))+COS(RADIANS(G352))*COS(RADIANS(E353))*COS(RADIANS(AC343))))&gt;90,0,$F$4*$F$5/E352^2*(SIN(RADIANS(G352))*SIN(RADIANS(E353))+COS(RADIANS(G352))*COS(RADIANS(E353))*COS(RADIANS(AC343))))</f>
        <v>#DIV/0!</v>
      </c>
      <c r="AD352" s="3" t="e">
        <f>IF(DEGREES(ACOS(SIN(RADIANS(G352))*SIN(RADIANS(E353))+COS(RADIANS(G352))*COS(RADIANS(E353))*COS(RADIANS(AD343))))&gt;90,0,$F$4*$F$5/E352^2*(SIN(RADIANS(G352))*SIN(RADIANS(E353))+COS(RADIANS(G352))*COS(RADIANS(E353))*COS(RADIANS(AD343))))</f>
        <v>#DIV/0!</v>
      </c>
      <c r="AE352" s="3" t="e">
        <f>IF(DEGREES(ACOS(SIN(RADIANS(G352))*SIN(RADIANS(E353))+COS(RADIANS(G352))*COS(RADIANS(E353))*COS(RADIANS(AE343))))&gt;90,0,$F$4*$F$5/E352^2*(SIN(RADIANS(G352))*SIN(RADIANS(E353))+COS(RADIANS(G352))*COS(RADIANS(E353))*COS(RADIANS(AE343))))</f>
        <v>#DIV/0!</v>
      </c>
      <c r="AF352" s="3" t="e">
        <f>IF(DEGREES(ACOS(SIN(RADIANS(G352))*SIN(RADIANS(E353))+COS(RADIANS(G352))*COS(RADIANS(E353))*COS(RADIANS(AF343))))&gt;90,0,$F$4*$F$5/E352^2*(SIN(RADIANS(G352))*SIN(RADIANS(E353))+COS(RADIANS(G352))*COS(RADIANS(E353))*COS(RADIANS(AF343))))</f>
        <v>#DIV/0!</v>
      </c>
      <c r="AG352" s="3" t="e">
        <f>IF(DEGREES(ACOS(SIN(RADIANS(G352))*SIN(RADIANS(E353))+COS(RADIANS(G352))*COS(RADIANS(E353))*COS(RADIANS(AG343))))&gt;90,0,$F$4*$F$5/E352^2*(SIN(RADIANS(G352))*SIN(RADIANS(E353))+COS(RADIANS(G352))*COS(RADIANS(E353))*COS(RADIANS(AG343))))</f>
        <v>#DIV/0!</v>
      </c>
      <c r="AH352" s="3" t="e">
        <f>IF(DEGREES(ACOS(SIN(RADIANS(G352))*SIN(RADIANS(E353))+COS(RADIANS(G352))*COS(RADIANS(E353))*COS(RADIANS(AH343))))&gt;90,0,$F$4*$F$5/E352^2*(SIN(RADIANS(G352))*SIN(RADIANS(E353))+COS(RADIANS(G352))*COS(RADIANS(E353))*COS(RADIANS(AH343))))</f>
        <v>#DIV/0!</v>
      </c>
      <c r="AI352" s="3" t="e">
        <f>IF(DEGREES(ACOS(SIN(RADIANS(G352))*SIN(RADIANS(E353))+COS(RADIANS(G352))*COS(RADIANS(E353))*COS(RADIANS(AI343))))&gt;90,0,$F$4*$F$5/E352^2*(SIN(RADIANS(G352))*SIN(RADIANS(E353))+COS(RADIANS(G352))*COS(RADIANS(E353))*COS(RADIANS(AI343))))</f>
        <v>#DIV/0!</v>
      </c>
      <c r="AJ352" s="3" t="e">
        <f>IF(DEGREES(ACOS(SIN(RADIANS(G352))*SIN(RADIANS(E353))+COS(RADIANS(G352))*COS(RADIANS(E353))*COS(RADIANS(AJ343))))&gt;90,0,$F$4*$F$5/E352^2*(SIN(RADIANS(G352))*SIN(RADIANS(E353))+COS(RADIANS(G352))*COS(RADIANS(E353))*COS(RADIANS(AJ343))))</f>
        <v>#DIV/0!</v>
      </c>
      <c r="AK352" s="3">
        <f>IF(DEGREES(ACOS(SIN(RADIANS(G352))*SIN(RADIANS(E353))+COS(RADIANS(G352))*COS(RADIANS(E353))*COS(RADIANS(AK343))))&gt;90,0,$F$4*$F$5/E352^2*(SIN(RADIANS(G352))*SIN(RADIANS(E353))+COS(RADIANS(G352))*COS(RADIANS(E353))*COS(RADIANS(AK343))))</f>
        <v>0</v>
      </c>
      <c r="AL352" s="3">
        <f>IF(DEGREES(ACOS(SIN(RADIANS(G352))*SIN(RADIANS(E353))+COS(RADIANS(G352))*COS(RADIANS(E353))*COS(RADIANS(AL343))))&gt;90,0,$F$4*$F$5/E352^2*(SIN(RADIANS(G352))*SIN(RADIANS(E353))+COS(RADIANS(G352))*COS(RADIANS(E353))*COS(RADIANS(AL343))))</f>
        <v>0</v>
      </c>
      <c r="AM352" s="3">
        <f>IF(DEGREES(ACOS(SIN(RADIANS(G352))*SIN(RADIANS(E353))+COS(RADIANS(G352))*COS(RADIANS(E353))*COS(RADIANS(AM343))))&gt;90,0,$F$4*$F$5/E352^2*(SIN(RADIANS(G352))*SIN(RADIANS(E353))+COS(RADIANS(G352))*COS(RADIANS(E353))*COS(RADIANS(AM343))))</f>
        <v>0</v>
      </c>
      <c r="AN352" s="3">
        <f>IF(DEGREES(ACOS(SIN(RADIANS(G352))*SIN(RADIANS(E353))+COS(RADIANS(G352))*COS(RADIANS(E353))*COS(RADIANS(AN343))))&gt;90,0,$F$4*$F$5/E352^2*(SIN(RADIANS(G352))*SIN(RADIANS(E353))+COS(RADIANS(G352))*COS(RADIANS(E353))*COS(RADIANS(AN343))))</f>
        <v>0</v>
      </c>
      <c r="AO352" s="3">
        <f>IF(DEGREES(ACOS(SIN(RADIANS(G352))*SIN(RADIANS(E353))+COS(RADIANS(G352))*COS(RADIANS(E353))*COS(RADIANS(AO343))))&gt;90,0,$F$4*$F$5/E352^2*(SIN(RADIANS(G352))*SIN(RADIANS(E353))+COS(RADIANS(G352))*COS(RADIANS(E353))*COS(RADIANS(AO343))))</f>
        <v>0</v>
      </c>
      <c r="AP352" s="3">
        <f>IF(DEGREES(ACOS(SIN(RADIANS(G352))*SIN(RADIANS(E353))+COS(RADIANS(G352))*COS(RADIANS(E353))*COS(RADIANS(AP343))))&gt;90,0,$F$4*$F$5/E352^2*(SIN(RADIANS(G352))*SIN(RADIANS(E353))+COS(RADIANS(G352))*COS(RADIANS(E353))*COS(RADIANS(AP343))))</f>
        <v>0</v>
      </c>
      <c r="AQ352" s="3">
        <f>IF(DEGREES(ACOS(SIN(RADIANS(G352))*SIN(RADIANS(E353))+COS(RADIANS(G352))*COS(RADIANS(E353))*COS(RADIANS(AQ343))))&gt;90,0,$F$4*$F$5/E352^2*(SIN(RADIANS(G352))*SIN(RADIANS(E353))+COS(RADIANS(G352))*COS(RADIANS(E353))*COS(RADIANS(AQ343))))</f>
        <v>0</v>
      </c>
      <c r="AR352" s="3">
        <f>IF(DEGREES(ACOS(SIN(RADIANS(G352))*SIN(RADIANS(E353))+COS(RADIANS(G352))*COS(RADIANS(E353))*COS(RADIANS(AR343))))&gt;90,0,$F$4*$F$5/E352^2*(SIN(RADIANS(G352))*SIN(RADIANS(E353))+COS(RADIANS(G352))*COS(RADIANS(E353))*COS(RADIANS(AR343))))</f>
        <v>0</v>
      </c>
    </row>
    <row r="353" spans="2:44" ht="15.75" customHeight="1" x14ac:dyDescent="0.2">
      <c r="B353" s="20" t="s">
        <v>737</v>
      </c>
      <c r="E353" s="3">
        <f>IF($F$8&gt;90,180-$F$8,$F$8)*SIN(RADIANS(E347))</f>
        <v>0</v>
      </c>
      <c r="G353" s="3">
        <v>10</v>
      </c>
      <c r="I353" s="3">
        <f>IF(DEGREES(ACOS(SIN(RADIANS(G353))*SIN(RADIANS(E353))+COS(RADIANS(G353))*COS(RADIANS(E353))*COS(RADIANS(I343))))&gt;90,0,$F$4*$F$5/E352^2*(SIN(RADIANS(G353))*SIN(RADIANS(E353))+COS(RADIANS(G353))*COS(RADIANS(E353))*COS(RADIANS(I343))))</f>
        <v>0</v>
      </c>
      <c r="J353" s="3">
        <f>IF(DEGREES(ACOS(SIN(RADIANS(G353))*SIN(RADIANS(E353))+COS(RADIANS(G353))*COS(RADIANS(E353))*COS(RADIANS(J343))))&gt;90,0,$F$4*$F$5/E352^2*(SIN(RADIANS(G353))*SIN(RADIANS(E353))+COS(RADIANS(G353))*COS(RADIANS(E353))*COS(RADIANS(J343))))</f>
        <v>0</v>
      </c>
      <c r="K353" s="3">
        <f>IF(DEGREES(ACOS(SIN(RADIANS(G353))*SIN(RADIANS(E353))+COS(RADIANS(G353))*COS(RADIANS(E353))*COS(RADIANS(K343))))&gt;90,0,$F$4*$F$5/E352^2*(SIN(RADIANS(G353))*SIN(RADIANS(E353))+COS(RADIANS(G353))*COS(RADIANS(E353))*COS(RADIANS(K343))))</f>
        <v>0</v>
      </c>
      <c r="L353" s="3">
        <f>IF(DEGREES(ACOS(SIN(RADIANS(G353))*SIN(RADIANS(E353))+COS(RADIANS(G353))*COS(RADIANS(E353))*COS(RADIANS(L343))))&gt;90,0,$F$4*$F$5/E352^2*(SIN(RADIANS(G353))*SIN(RADIANS(E353))+COS(RADIANS(G353))*COS(RADIANS(E353))*COS(RADIANS(L343))))</f>
        <v>0</v>
      </c>
      <c r="M353" s="3">
        <f>IF(DEGREES(ACOS(SIN(RADIANS(G353))*SIN(RADIANS(E353))+COS(RADIANS(G353))*COS(RADIANS(E353))*COS(RADIANS(M343))))&gt;90,0,$F$4*$F$5/E352^2*(SIN(RADIANS(G353))*SIN(RADIANS(E353))+COS(RADIANS(G353))*COS(RADIANS(E353))*COS(RADIANS(M343))))</f>
        <v>0</v>
      </c>
      <c r="N353" s="3">
        <f>IF(DEGREES(ACOS(SIN(RADIANS(G353))*SIN(RADIANS(E353))+COS(RADIANS(G353))*COS(RADIANS(E353))*COS(RADIANS(N343))))&gt;90,0,$F$4*$F$5/E352^2*(SIN(RADIANS(G353))*SIN(RADIANS(E353))+COS(RADIANS(G353))*COS(RADIANS(E353))*COS(RADIANS(N343))))</f>
        <v>0</v>
      </c>
      <c r="O353" s="3">
        <f>IF(DEGREES(ACOS(SIN(RADIANS(G353))*SIN(RADIANS(E353))+COS(RADIANS(G353))*COS(RADIANS(E353))*COS(RADIANS(O343))))&gt;90,0,$F$4*$F$5/E352^2*(SIN(RADIANS(G353))*SIN(RADIANS(E353))+COS(RADIANS(G353))*COS(RADIANS(E353))*COS(RADIANS(O343))))</f>
        <v>0</v>
      </c>
      <c r="P353" s="3">
        <f>IF(DEGREES(ACOS(SIN(RADIANS(G353))*SIN(RADIANS(E353))+COS(RADIANS(G353))*COS(RADIANS(E353))*COS(RADIANS(P343))))&gt;90,0,$F$4*$F$5/E352^2*(SIN(RADIANS(G353))*SIN(RADIANS(E353))+COS(RADIANS(G353))*COS(RADIANS(E353))*COS(RADIANS(P343))))</f>
        <v>0</v>
      </c>
      <c r="Q353" s="3">
        <f>IF(DEGREES(ACOS(SIN(RADIANS(G353))*SIN(RADIANS(E353))+COS(RADIANS(G353))*COS(RADIANS(E353))*COS(RADIANS(Q343))))&gt;90,0,$F$4*$F$5/E352^2*(SIN(RADIANS(G353))*SIN(RADIANS(E353))+COS(RADIANS(G353))*COS(RADIANS(E353))*COS(RADIANS(Q343))))</f>
        <v>0</v>
      </c>
      <c r="R353" s="3" t="e">
        <f>IF(DEGREES(ACOS(SIN(RADIANS(G353))*SIN(RADIANS(E353))+COS(RADIANS(G353))*COS(RADIANS(E353))*COS(RADIANS(R343))))&gt;90,0,$F$4*$F$5/E352^2*(SIN(RADIANS(G353))*SIN(RADIANS(E353))+COS(RADIANS(G353))*COS(RADIANS(E353))*COS(RADIANS(R343))))</f>
        <v>#DIV/0!</v>
      </c>
      <c r="S353" s="3" t="e">
        <f>IF(DEGREES(ACOS(SIN(RADIANS(G353))*SIN(RADIANS(E353))+COS(RADIANS(G353))*COS(RADIANS(E353))*COS(RADIANS(S343))))&gt;90,0,$F$4*$F$5/E352^2*(SIN(RADIANS(G353))*SIN(RADIANS(E353))+COS(RADIANS(G353))*COS(RADIANS(E353))*COS(RADIANS(S343))))</f>
        <v>#DIV/0!</v>
      </c>
      <c r="T353" s="3" t="e">
        <f>IF(DEGREES(ACOS(SIN(RADIANS(G353))*SIN(RADIANS(E353))+COS(RADIANS(G353))*COS(RADIANS(E353))*COS(RADIANS(T343))))&gt;90,0,$F$4*$F$5/E352^2*(SIN(RADIANS(G353))*SIN(RADIANS(E353))+COS(RADIANS(G353))*COS(RADIANS(E353))*COS(RADIANS(T343))))</f>
        <v>#DIV/0!</v>
      </c>
      <c r="U353" s="3" t="e">
        <f>IF(DEGREES(ACOS(SIN(RADIANS(G353))*SIN(RADIANS(E353))+COS(RADIANS(G353))*COS(RADIANS(E353))*COS(RADIANS(U343))))&gt;90,0,$F$4*$F$5/E352^2*(SIN(RADIANS(G353))*SIN(RADIANS(E353))+COS(RADIANS(G353))*COS(RADIANS(E353))*COS(RADIANS(U343))))</f>
        <v>#DIV/0!</v>
      </c>
      <c r="V353" s="3" t="e">
        <f>IF(DEGREES(ACOS(SIN(RADIANS(G353))*SIN(RADIANS(E353))+COS(RADIANS(G353))*COS(RADIANS(E353))*COS(RADIANS(V343))))&gt;90,0,$F$4*$F$5/E352^2*(SIN(RADIANS(G353))*SIN(RADIANS(E353))+COS(RADIANS(G353))*COS(RADIANS(E353))*COS(RADIANS(V343))))</f>
        <v>#DIV/0!</v>
      </c>
      <c r="W353" s="3" t="e">
        <f>IF(DEGREES(ACOS(SIN(RADIANS(G353))*SIN(RADIANS(E353))+COS(RADIANS(G353))*COS(RADIANS(E353))*COS(RADIANS(W343))))&gt;90,0,$F$4*$F$5/E352^2*(SIN(RADIANS(G353))*SIN(RADIANS(E353))+COS(RADIANS(G353))*COS(RADIANS(E353))*COS(RADIANS(W343))))</f>
        <v>#DIV/0!</v>
      </c>
      <c r="X353" s="3" t="e">
        <f>IF(DEGREES(ACOS(SIN(RADIANS(G353))*SIN(RADIANS(E353))+COS(RADIANS(G353))*COS(RADIANS(E353))*COS(RADIANS(X343))))&gt;90,0,$F$4*$F$5/E352^2*(SIN(RADIANS(G353))*SIN(RADIANS(E353))+COS(RADIANS(G353))*COS(RADIANS(E353))*COS(RADIANS(X343))))</f>
        <v>#DIV/0!</v>
      </c>
      <c r="Y353" s="3" t="e">
        <f>IF(DEGREES(ACOS(SIN(RADIANS(G353))*SIN(RADIANS(E353))+COS(RADIANS(G353))*COS(RADIANS(E353))*COS(RADIANS(Y343))))&gt;90,0,$F$4*$F$5/E352^2*(SIN(RADIANS(G353))*SIN(RADIANS(E353))+COS(RADIANS(G353))*COS(RADIANS(E353))*COS(RADIANS(Y343))))</f>
        <v>#DIV/0!</v>
      </c>
      <c r="Z353" s="3" t="e">
        <f>IF(DEGREES(ACOS(SIN(RADIANS(G353))*SIN(RADIANS(E353))+COS(RADIANS(G353))*COS(RADIANS(E353))*COS(RADIANS(Z343))))&gt;90,0,$F$4*$F$5/E352^2*(SIN(RADIANS(G353))*SIN(RADIANS(E353))+COS(RADIANS(G353))*COS(RADIANS(E353))*COS(RADIANS(Z343))))</f>
        <v>#DIV/0!</v>
      </c>
      <c r="AA353" s="3" t="e">
        <f>IF(DEGREES(ACOS(SIN(RADIANS(G353))*SIN(RADIANS(E353))+COS(RADIANS(G353))*COS(RADIANS(E353))*COS(RADIANS(AA343))))&gt;90,0,$F$4*$F$5/E352^2*(SIN(RADIANS(G353))*SIN(RADIANS(E353))+COS(RADIANS(G353))*COS(RADIANS(E353))*COS(RADIANS(AA343))))</f>
        <v>#DIV/0!</v>
      </c>
      <c r="AB353" s="3" t="e">
        <f>IF(DEGREES(ACOS(SIN(RADIANS(G353))*SIN(RADIANS(E353))+COS(RADIANS(G353))*COS(RADIANS(E353))*COS(RADIANS(AB343))))&gt;90,0,$F$4*$F$5/E352^2*(SIN(RADIANS(G353))*SIN(RADIANS(E353))+COS(RADIANS(G353))*COS(RADIANS(E353))*COS(RADIANS(AB343))))</f>
        <v>#DIV/0!</v>
      </c>
      <c r="AC353" s="3" t="e">
        <f>IF(DEGREES(ACOS(SIN(RADIANS(G353))*SIN(RADIANS(E353))+COS(RADIANS(G353))*COS(RADIANS(E353))*COS(RADIANS(AC343))))&gt;90,0,$F$4*$F$5/E352^2*(SIN(RADIANS(G353))*SIN(RADIANS(E353))+COS(RADIANS(G353))*COS(RADIANS(E353))*COS(RADIANS(AC343))))</f>
        <v>#DIV/0!</v>
      </c>
      <c r="AD353" s="3" t="e">
        <f>IF(DEGREES(ACOS(SIN(RADIANS(G353))*SIN(RADIANS(E353))+COS(RADIANS(G353))*COS(RADIANS(E353))*COS(RADIANS(AD343))))&gt;90,0,$F$4*$F$5/E352^2*(SIN(RADIANS(G353))*SIN(RADIANS(E353))+COS(RADIANS(G353))*COS(RADIANS(E353))*COS(RADIANS(AD343))))</f>
        <v>#DIV/0!</v>
      </c>
      <c r="AE353" s="3" t="e">
        <f>IF(DEGREES(ACOS(SIN(RADIANS(G353))*SIN(RADIANS(E353))+COS(RADIANS(G353))*COS(RADIANS(E353))*COS(RADIANS(AE343))))&gt;90,0,$F$4*$F$5/E352^2*(SIN(RADIANS(G353))*SIN(RADIANS(E353))+COS(RADIANS(G353))*COS(RADIANS(E353))*COS(RADIANS(AE343))))</f>
        <v>#DIV/0!</v>
      </c>
      <c r="AF353" s="3" t="e">
        <f>IF(DEGREES(ACOS(SIN(RADIANS(G353))*SIN(RADIANS(E353))+COS(RADIANS(G353))*COS(RADIANS(E353))*COS(RADIANS(AF343))))&gt;90,0,$F$4*$F$5/E352^2*(SIN(RADIANS(G353))*SIN(RADIANS(E353))+COS(RADIANS(G353))*COS(RADIANS(E353))*COS(RADIANS(AF343))))</f>
        <v>#DIV/0!</v>
      </c>
      <c r="AG353" s="3" t="e">
        <f>IF(DEGREES(ACOS(SIN(RADIANS(G353))*SIN(RADIANS(E353))+COS(RADIANS(G353))*COS(RADIANS(E353))*COS(RADIANS(AG343))))&gt;90,0,$F$4*$F$5/E352^2*(SIN(RADIANS(G353))*SIN(RADIANS(E353))+COS(RADIANS(G353))*COS(RADIANS(E353))*COS(RADIANS(AG343))))</f>
        <v>#DIV/0!</v>
      </c>
      <c r="AH353" s="3" t="e">
        <f>IF(DEGREES(ACOS(SIN(RADIANS(G353))*SIN(RADIANS(E353))+COS(RADIANS(G353))*COS(RADIANS(E353))*COS(RADIANS(AH343))))&gt;90,0,$F$4*$F$5/E352^2*(SIN(RADIANS(G353))*SIN(RADIANS(E353))+COS(RADIANS(G353))*COS(RADIANS(E353))*COS(RADIANS(AH343))))</f>
        <v>#DIV/0!</v>
      </c>
      <c r="AI353" s="3" t="e">
        <f>IF(DEGREES(ACOS(SIN(RADIANS(G353))*SIN(RADIANS(E353))+COS(RADIANS(G353))*COS(RADIANS(E353))*COS(RADIANS(AI343))))&gt;90,0,$F$4*$F$5/E352^2*(SIN(RADIANS(G353))*SIN(RADIANS(E353))+COS(RADIANS(G353))*COS(RADIANS(E353))*COS(RADIANS(AI343))))</f>
        <v>#DIV/0!</v>
      </c>
      <c r="AJ353" s="3" t="e">
        <f>IF(DEGREES(ACOS(SIN(RADIANS(G353))*SIN(RADIANS(E353))+COS(RADIANS(G353))*COS(RADIANS(E353))*COS(RADIANS(AJ343))))&gt;90,0,$F$4*$F$5/E352^2*(SIN(RADIANS(G353))*SIN(RADIANS(E353))+COS(RADIANS(G353))*COS(RADIANS(E353))*COS(RADIANS(AJ343))))</f>
        <v>#DIV/0!</v>
      </c>
      <c r="AK353" s="3">
        <f>IF(DEGREES(ACOS(SIN(RADIANS(G353))*SIN(RADIANS(E353))+COS(RADIANS(G353))*COS(RADIANS(E353))*COS(RADIANS(AK343))))&gt;90,0,$F$4*$F$5/E352^2*(SIN(RADIANS(G353))*SIN(RADIANS(E353))+COS(RADIANS(G353))*COS(RADIANS(E353))*COS(RADIANS(AK343))))</f>
        <v>0</v>
      </c>
      <c r="AL353" s="3">
        <f>IF(DEGREES(ACOS(SIN(RADIANS(G353))*SIN(RADIANS(E353))+COS(RADIANS(G353))*COS(RADIANS(E353))*COS(RADIANS(AL343))))&gt;90,0,$F$4*$F$5/E352^2*(SIN(RADIANS(G353))*SIN(RADIANS(E353))+COS(RADIANS(G353))*COS(RADIANS(E353))*COS(RADIANS(AL343))))</f>
        <v>0</v>
      </c>
      <c r="AM353" s="3">
        <f>IF(DEGREES(ACOS(SIN(RADIANS(G353))*SIN(RADIANS(E353))+COS(RADIANS(G353))*COS(RADIANS(E353))*COS(RADIANS(AM343))))&gt;90,0,$F$4*$F$5/E352^2*(SIN(RADIANS(G353))*SIN(RADIANS(E353))+COS(RADIANS(G353))*COS(RADIANS(E353))*COS(RADIANS(AM343))))</f>
        <v>0</v>
      </c>
      <c r="AN353" s="3">
        <f>IF(DEGREES(ACOS(SIN(RADIANS(G353))*SIN(RADIANS(E353))+COS(RADIANS(G353))*COS(RADIANS(E353))*COS(RADIANS(AN343))))&gt;90,0,$F$4*$F$5/E352^2*(SIN(RADIANS(G353))*SIN(RADIANS(E353))+COS(RADIANS(G353))*COS(RADIANS(E353))*COS(RADIANS(AN343))))</f>
        <v>0</v>
      </c>
      <c r="AO353" s="3">
        <f>IF(DEGREES(ACOS(SIN(RADIANS(G353))*SIN(RADIANS(E353))+COS(RADIANS(G353))*COS(RADIANS(E353))*COS(RADIANS(AO343))))&gt;90,0,$F$4*$F$5/E352^2*(SIN(RADIANS(G353))*SIN(RADIANS(E353))+COS(RADIANS(G353))*COS(RADIANS(E353))*COS(RADIANS(AO343))))</f>
        <v>0</v>
      </c>
      <c r="AP353" s="3">
        <f>IF(DEGREES(ACOS(SIN(RADIANS(G353))*SIN(RADIANS(E353))+COS(RADIANS(G353))*COS(RADIANS(E353))*COS(RADIANS(AP343))))&gt;90,0,$F$4*$F$5/E352^2*(SIN(RADIANS(G353))*SIN(RADIANS(E353))+COS(RADIANS(G353))*COS(RADIANS(E353))*COS(RADIANS(AP343))))</f>
        <v>0</v>
      </c>
      <c r="AQ353" s="3">
        <f>IF(DEGREES(ACOS(SIN(RADIANS(G353))*SIN(RADIANS(E353))+COS(RADIANS(G353))*COS(RADIANS(E353))*COS(RADIANS(AQ343))))&gt;90,0,$F$4*$F$5/E352^2*(SIN(RADIANS(G353))*SIN(RADIANS(E353))+COS(RADIANS(G353))*COS(RADIANS(E353))*COS(RADIANS(AQ343))))</f>
        <v>0</v>
      </c>
      <c r="AR353" s="3">
        <f>IF(DEGREES(ACOS(SIN(RADIANS(G353))*SIN(RADIANS(E353))+COS(RADIANS(G353))*COS(RADIANS(E353))*COS(RADIANS(AR343))))&gt;90,0,$F$4*$F$5/E352^2*(SIN(RADIANS(G353))*SIN(RADIANS(E353))+COS(RADIANS(G353))*COS(RADIANS(E353))*COS(RADIANS(AR343))))</f>
        <v>0</v>
      </c>
    </row>
    <row r="354" spans="2:44" ht="15.75" customHeight="1" x14ac:dyDescent="0.2">
      <c r="B354" s="20" t="s">
        <v>789</v>
      </c>
      <c r="E354" s="3">
        <f>IF($F$10=0,IF(E345&lt;360,E345,E345-360),($F$10+1)*E345)</f>
        <v>130</v>
      </c>
      <c r="G354" s="3">
        <v>0</v>
      </c>
      <c r="I354" s="3">
        <f>IF(DEGREES(ACOS(SIN(RADIANS(G354))*SIN(RADIANS(E353))+COS(RADIANS(G354))*COS(RADIANS(E353))*COS(RADIANS(I343))))&gt;90,0,$F$4*$F$5/E352^2*(SIN(RADIANS(G354))*SIN(RADIANS(E353))+COS(RADIANS(G354))*COS(RADIANS(E353))*COS(RADIANS(I343))))</f>
        <v>0</v>
      </c>
      <c r="J354" s="3">
        <f>IF(DEGREES(ACOS(SIN(RADIANS(G354))*SIN(RADIANS(E353))+COS(RADIANS(G354))*COS(RADIANS(E353))*COS(RADIANS(J343))))&gt;90,0,$F$4*$F$5/E352^2*(SIN(RADIANS(G354))*SIN(RADIANS(E353))+COS(RADIANS(G354))*COS(RADIANS(E353))*COS(RADIANS(J343))))</f>
        <v>0</v>
      </c>
      <c r="K354" s="3">
        <f>IF(DEGREES(ACOS(SIN(RADIANS(G354))*SIN(RADIANS(E353))+COS(RADIANS(G354))*COS(RADIANS(E353))*COS(RADIANS(K343))))&gt;90,0,$F$4*$F$5/E352^2*(SIN(RADIANS(G354))*SIN(RADIANS(E353))+COS(RADIANS(G354))*COS(RADIANS(E353))*COS(RADIANS(K343))))</f>
        <v>0</v>
      </c>
      <c r="L354" s="3">
        <f>IF(DEGREES(ACOS(SIN(RADIANS(G354))*SIN(RADIANS(E353))+COS(RADIANS(G354))*COS(RADIANS(E353))*COS(RADIANS(L343))))&gt;90,0,$F$4*$F$5/E352^2*(SIN(RADIANS(G354))*SIN(RADIANS(E353))+COS(RADIANS(G354))*COS(RADIANS(E353))*COS(RADIANS(L343))))</f>
        <v>0</v>
      </c>
      <c r="M354" s="3">
        <f>IF(DEGREES(ACOS(SIN(RADIANS(G354))*SIN(RADIANS(E353))+COS(RADIANS(G354))*COS(RADIANS(E353))*COS(RADIANS(M343))))&gt;90,0,$F$4*$F$5/E352^2*(SIN(RADIANS(G354))*SIN(RADIANS(E353))+COS(RADIANS(G354))*COS(RADIANS(E353))*COS(RADIANS(M343))))</f>
        <v>0</v>
      </c>
      <c r="N354" s="3">
        <f>IF(DEGREES(ACOS(SIN(RADIANS(G354))*SIN(RADIANS(E353))+COS(RADIANS(G354))*COS(RADIANS(E353))*COS(RADIANS(N343))))&gt;90,0,$F$4*$F$5/E352^2*(SIN(RADIANS(G354))*SIN(RADIANS(E353))+COS(RADIANS(G354))*COS(RADIANS(E353))*COS(RADIANS(N343))))</f>
        <v>0</v>
      </c>
      <c r="O354" s="3">
        <f>IF(DEGREES(ACOS(SIN(RADIANS(G354))*SIN(RADIANS(E353))+COS(RADIANS(G354))*COS(RADIANS(E353))*COS(RADIANS(O343))))&gt;90,0,$F$4*$F$5/E352^2*(SIN(RADIANS(G354))*SIN(RADIANS(E353))+COS(RADIANS(G354))*COS(RADIANS(E353))*COS(RADIANS(O343))))</f>
        <v>0</v>
      </c>
      <c r="P354" s="3">
        <f>IF(DEGREES(ACOS(SIN(RADIANS(G354))*SIN(RADIANS(E353))+COS(RADIANS(G354))*COS(RADIANS(E353))*COS(RADIANS(P343))))&gt;90,0,$F$4*$F$5/E352^2*(SIN(RADIANS(G354))*SIN(RADIANS(E353))+COS(RADIANS(G354))*COS(RADIANS(E353))*COS(RADIANS(P343))))</f>
        <v>0</v>
      </c>
      <c r="Q354" s="3">
        <f>IF(DEGREES(ACOS(SIN(RADIANS(G354))*SIN(RADIANS(E353))+COS(RADIANS(G354))*COS(RADIANS(E353))*COS(RADIANS(Q343))))&gt;90,0,$F$4*$F$5/E352^2*(SIN(RADIANS(G354))*SIN(RADIANS(E353))+COS(RADIANS(G354))*COS(RADIANS(E353))*COS(RADIANS(Q343))))</f>
        <v>0</v>
      </c>
      <c r="R354" s="3" t="e">
        <f>IF(DEGREES(ACOS(SIN(RADIANS(G354))*SIN(RADIANS(E353))+COS(RADIANS(G354))*COS(RADIANS(E353))*COS(RADIANS(R343))))&gt;90,0,$F$4*$F$5/E352^2*(SIN(RADIANS(G354))*SIN(RADIANS(E353))+COS(RADIANS(G354))*COS(RADIANS(E353))*COS(RADIANS(R343))))</f>
        <v>#DIV/0!</v>
      </c>
      <c r="S354" s="3" t="e">
        <f>IF(DEGREES(ACOS(SIN(RADIANS(G354))*SIN(RADIANS(E353))+COS(RADIANS(G354))*COS(RADIANS(E353))*COS(RADIANS(S343))))&gt;90,0,$F$4*$F$5/E352^2*(SIN(RADIANS(G354))*SIN(RADIANS(E353))+COS(RADIANS(G354))*COS(RADIANS(E353))*COS(RADIANS(S343))))</f>
        <v>#DIV/0!</v>
      </c>
      <c r="T354" s="3" t="e">
        <f>IF(DEGREES(ACOS(SIN(RADIANS(G354))*SIN(RADIANS(E353))+COS(RADIANS(G354))*COS(RADIANS(E353))*COS(RADIANS(T343))))&gt;90,0,$F$4*$F$5/E352^2*(SIN(RADIANS(G354))*SIN(RADIANS(E353))+COS(RADIANS(G354))*COS(RADIANS(E353))*COS(RADIANS(T343))))</f>
        <v>#DIV/0!</v>
      </c>
      <c r="U354" s="3" t="e">
        <f>IF(DEGREES(ACOS(SIN(RADIANS(G354))*SIN(RADIANS(E353))+COS(RADIANS(G354))*COS(RADIANS(E353))*COS(RADIANS(U343))))&gt;90,0,$F$4*$F$5/E352^2*(SIN(RADIANS(G354))*SIN(RADIANS(E353))+COS(RADIANS(G354))*COS(RADIANS(E353))*COS(RADIANS(U343))))</f>
        <v>#DIV/0!</v>
      </c>
      <c r="V354" s="3" t="e">
        <f>IF(DEGREES(ACOS(SIN(RADIANS(G354))*SIN(RADIANS(E353))+COS(RADIANS(G354))*COS(RADIANS(E353))*COS(RADIANS(V343))))&gt;90,0,$F$4*$F$5/E352^2*(SIN(RADIANS(G354))*SIN(RADIANS(E353))+COS(RADIANS(G354))*COS(RADIANS(E353))*COS(RADIANS(V343))))</f>
        <v>#DIV/0!</v>
      </c>
      <c r="W354" s="3" t="e">
        <f>IF(DEGREES(ACOS(SIN(RADIANS(G354))*SIN(RADIANS(E353))+COS(RADIANS(G354))*COS(RADIANS(E353))*COS(RADIANS(W343))))&gt;90,0,$F$4*$F$5/E352^2*(SIN(RADIANS(G354))*SIN(RADIANS(E353))+COS(RADIANS(G354))*COS(RADIANS(E353))*COS(RADIANS(W343))))</f>
        <v>#DIV/0!</v>
      </c>
      <c r="X354" s="3" t="e">
        <f>IF(DEGREES(ACOS(SIN(RADIANS(G354))*SIN(RADIANS(E353))+COS(RADIANS(G354))*COS(RADIANS(E353))*COS(RADIANS(X343))))&gt;90,0,$F$4*$F$5/E352^2*(SIN(RADIANS(G354))*SIN(RADIANS(E353))+COS(RADIANS(G354))*COS(RADIANS(E353))*COS(RADIANS(X343))))</f>
        <v>#DIV/0!</v>
      </c>
      <c r="Y354" s="3" t="e">
        <f>IF(DEGREES(ACOS(SIN(RADIANS(G354))*SIN(RADIANS(E353))+COS(RADIANS(G354))*COS(RADIANS(E353))*COS(RADIANS(Y343))))&gt;90,0,$F$4*$F$5/E352^2*(SIN(RADIANS(G354))*SIN(RADIANS(E353))+COS(RADIANS(G354))*COS(RADIANS(E353))*COS(RADIANS(Y343))))</f>
        <v>#DIV/0!</v>
      </c>
      <c r="Z354" s="3" t="e">
        <f>IF(DEGREES(ACOS(SIN(RADIANS(G354))*SIN(RADIANS(E353))+COS(RADIANS(G354))*COS(RADIANS(E353))*COS(RADIANS(Z343))))&gt;90,0,$F$4*$F$5/E352^2*(SIN(RADIANS(G354))*SIN(RADIANS(E353))+COS(RADIANS(G354))*COS(RADIANS(E353))*COS(RADIANS(Z343))))</f>
        <v>#DIV/0!</v>
      </c>
      <c r="AA354" s="3" t="e">
        <f>IF(DEGREES(ACOS(SIN(RADIANS(G354))*SIN(RADIANS(E353))+COS(RADIANS(G354))*COS(RADIANS(E353))*COS(RADIANS(AA343))))&gt;90,0,$F$4*$F$5/E352^2*(SIN(RADIANS(G354))*SIN(RADIANS(E353))+COS(RADIANS(G354))*COS(RADIANS(E353))*COS(RADIANS(AA343))))</f>
        <v>#DIV/0!</v>
      </c>
      <c r="AB354" s="3" t="e">
        <f>IF(DEGREES(ACOS(SIN(RADIANS(G354))*SIN(RADIANS(E353))+COS(RADIANS(G354))*COS(RADIANS(E353))*COS(RADIANS(AB343))))&gt;90,0,$F$4*$F$5/E352^2*(SIN(RADIANS(G354))*SIN(RADIANS(E353))+COS(RADIANS(G354))*COS(RADIANS(E353))*COS(RADIANS(AB343))))</f>
        <v>#DIV/0!</v>
      </c>
      <c r="AC354" s="3" t="e">
        <f>IF(DEGREES(ACOS(SIN(RADIANS(G354))*SIN(RADIANS(E353))+COS(RADIANS(G354))*COS(RADIANS(E353))*COS(RADIANS(AC343))))&gt;90,0,$F$4*$F$5/E352^2*(SIN(RADIANS(G354))*SIN(RADIANS(E353))+COS(RADIANS(G354))*COS(RADIANS(E353))*COS(RADIANS(AC343))))</f>
        <v>#DIV/0!</v>
      </c>
      <c r="AD354" s="3" t="e">
        <f>IF(DEGREES(ACOS(SIN(RADIANS(G354))*SIN(RADIANS(E353))+COS(RADIANS(G354))*COS(RADIANS(E353))*COS(RADIANS(AD343))))&gt;90,0,$F$4*$F$5/E352^2*(SIN(RADIANS(G354))*SIN(RADIANS(E353))+COS(RADIANS(G354))*COS(RADIANS(E353))*COS(RADIANS(AD343))))</f>
        <v>#DIV/0!</v>
      </c>
      <c r="AE354" s="3" t="e">
        <f>IF(DEGREES(ACOS(SIN(RADIANS(G354))*SIN(RADIANS(E353))+COS(RADIANS(G354))*COS(RADIANS(E353))*COS(RADIANS(AE343))))&gt;90,0,$F$4*$F$5/E352^2*(SIN(RADIANS(G354))*SIN(RADIANS(E353))+COS(RADIANS(G354))*COS(RADIANS(E353))*COS(RADIANS(AE343))))</f>
        <v>#DIV/0!</v>
      </c>
      <c r="AF354" s="3" t="e">
        <f>IF(DEGREES(ACOS(SIN(RADIANS(G354))*SIN(RADIANS(E353))+COS(RADIANS(G354))*COS(RADIANS(E353))*COS(RADIANS(AF343))))&gt;90,0,$F$4*$F$5/E352^2*(SIN(RADIANS(G354))*SIN(RADIANS(E353))+COS(RADIANS(G354))*COS(RADIANS(E353))*COS(RADIANS(AF343))))</f>
        <v>#DIV/0!</v>
      </c>
      <c r="AG354" s="3" t="e">
        <f>IF(DEGREES(ACOS(SIN(RADIANS(G354))*SIN(RADIANS(E353))+COS(RADIANS(G354))*COS(RADIANS(E353))*COS(RADIANS(AG343))))&gt;90,0,$F$4*$F$5/E352^2*(SIN(RADIANS(G354))*SIN(RADIANS(E353))+COS(RADIANS(G354))*COS(RADIANS(E353))*COS(RADIANS(AG343))))</f>
        <v>#DIV/0!</v>
      </c>
      <c r="AH354" s="3" t="e">
        <f>IF(DEGREES(ACOS(SIN(RADIANS(G354))*SIN(RADIANS(E353))+COS(RADIANS(G354))*COS(RADIANS(E353))*COS(RADIANS(AH343))))&gt;90,0,$F$4*$F$5/E352^2*(SIN(RADIANS(G354))*SIN(RADIANS(E353))+COS(RADIANS(G354))*COS(RADIANS(E353))*COS(RADIANS(AH343))))</f>
        <v>#DIV/0!</v>
      </c>
      <c r="AI354" s="3" t="e">
        <f>IF(DEGREES(ACOS(SIN(RADIANS(G354))*SIN(RADIANS(E353))+COS(RADIANS(G354))*COS(RADIANS(E353))*COS(RADIANS(AI343))))&gt;90,0,$F$4*$F$5/E352^2*(SIN(RADIANS(G354))*SIN(RADIANS(E353))+COS(RADIANS(G354))*COS(RADIANS(E353))*COS(RADIANS(AI343))))</f>
        <v>#DIV/0!</v>
      </c>
      <c r="AJ354" s="3" t="e">
        <f>IF(DEGREES(ACOS(SIN(RADIANS(G354))*SIN(RADIANS(E353))+COS(RADIANS(G354))*COS(RADIANS(E353))*COS(RADIANS(AJ343))))&gt;90,0,$F$4*$F$5/E352^2*(SIN(RADIANS(G354))*SIN(RADIANS(E353))+COS(RADIANS(G354))*COS(RADIANS(E353))*COS(RADIANS(AJ343))))</f>
        <v>#DIV/0!</v>
      </c>
      <c r="AK354" s="3">
        <f>IF(DEGREES(ACOS(SIN(RADIANS(G354))*SIN(RADIANS(E353))+COS(RADIANS(G354))*COS(RADIANS(E353))*COS(RADIANS(AK343))))&gt;90,0,$F$4*$F$5/E352^2*(SIN(RADIANS(G354))*SIN(RADIANS(E353))+COS(RADIANS(G354))*COS(RADIANS(E353))*COS(RADIANS(AK343))))</f>
        <v>0</v>
      </c>
      <c r="AL354" s="3">
        <f>IF(DEGREES(ACOS(SIN(RADIANS(G354))*SIN(RADIANS(E353))+COS(RADIANS(G354))*COS(RADIANS(E353))*COS(RADIANS(AL343))))&gt;90,0,$F$4*$F$5/E352^2*(SIN(RADIANS(G354))*SIN(RADIANS(E353))+COS(RADIANS(G354))*COS(RADIANS(E353))*COS(RADIANS(AL343))))</f>
        <v>0</v>
      </c>
      <c r="AM354" s="3">
        <f>IF(DEGREES(ACOS(SIN(RADIANS(G354))*SIN(RADIANS(E353))+COS(RADIANS(G354))*COS(RADIANS(E353))*COS(RADIANS(AM343))))&gt;90,0,$F$4*$F$5/E352^2*(SIN(RADIANS(G354))*SIN(RADIANS(E353))+COS(RADIANS(G354))*COS(RADIANS(E353))*COS(RADIANS(AM343))))</f>
        <v>0</v>
      </c>
      <c r="AN354" s="3">
        <f>IF(DEGREES(ACOS(SIN(RADIANS(G354))*SIN(RADIANS(E353))+COS(RADIANS(G354))*COS(RADIANS(E353))*COS(RADIANS(AN343))))&gt;90,0,$F$4*$F$5/E352^2*(SIN(RADIANS(G354))*SIN(RADIANS(E353))+COS(RADIANS(G354))*COS(RADIANS(E353))*COS(RADIANS(AN343))))</f>
        <v>0</v>
      </c>
      <c r="AO354" s="3">
        <f>IF(DEGREES(ACOS(SIN(RADIANS(G354))*SIN(RADIANS(E353))+COS(RADIANS(G354))*COS(RADIANS(E353))*COS(RADIANS(AO343))))&gt;90,0,$F$4*$F$5/E352^2*(SIN(RADIANS(G354))*SIN(RADIANS(E353))+COS(RADIANS(G354))*COS(RADIANS(E353))*COS(RADIANS(AO343))))</f>
        <v>0</v>
      </c>
      <c r="AP354" s="3">
        <f>IF(DEGREES(ACOS(SIN(RADIANS(G354))*SIN(RADIANS(E353))+COS(RADIANS(G354))*COS(RADIANS(E353))*COS(RADIANS(AP343))))&gt;90,0,$F$4*$F$5/E352^2*(SIN(RADIANS(G354))*SIN(RADIANS(E353))+COS(RADIANS(G354))*COS(RADIANS(E353))*COS(RADIANS(AP343))))</f>
        <v>0</v>
      </c>
      <c r="AQ354" s="3">
        <f>IF(DEGREES(ACOS(SIN(RADIANS(G354))*SIN(RADIANS(E353))+COS(RADIANS(G354))*COS(RADIANS(E353))*COS(RADIANS(AQ343))))&gt;90,0,$F$4*$F$5/E352^2*(SIN(RADIANS(G354))*SIN(RADIANS(E353))+COS(RADIANS(G354))*COS(RADIANS(E353))*COS(RADIANS(AQ343))))</f>
        <v>0</v>
      </c>
      <c r="AR354" s="3">
        <f>IF(DEGREES(ACOS(SIN(RADIANS(G354))*SIN(RADIANS(E353))+COS(RADIANS(G354))*COS(RADIANS(E353))*COS(RADIANS(AR343))))&gt;90,0,$F$4*$F$5/E352^2*(SIN(RADIANS(G354))*SIN(RADIANS(E353))+COS(RADIANS(G354))*COS(RADIANS(E353))*COS(RADIANS(AR343))))</f>
        <v>0</v>
      </c>
    </row>
    <row r="355" spans="2:44" ht="15.75" customHeight="1" x14ac:dyDescent="0.2">
      <c r="B355" s="20" t="s">
        <v>790</v>
      </c>
      <c r="E355" s="3">
        <f>E354-E346-360*ROUNDDOWN((E354-E346)/360,0)</f>
        <v>0</v>
      </c>
      <c r="G355" s="3">
        <v>-10</v>
      </c>
      <c r="I355" s="3">
        <f>IF(DEGREES(ACOS(SIN(RADIANS(G355))*SIN(RADIANS(E353))+COS(RADIANS(G355))*COS(RADIANS(E353))*COS(RADIANS(I343))))&gt;90,0,$F$4*$F$5/E352^2*(SIN(RADIANS(G355))*SIN(RADIANS(E353))+COS(RADIANS(G355))*COS(RADIANS(E353))*COS(RADIANS(I343))))</f>
        <v>0</v>
      </c>
      <c r="J355" s="3">
        <f>IF(DEGREES(ACOS(SIN(RADIANS(G355))*SIN(RADIANS(E353))+COS(RADIANS(G355))*COS(RADIANS(E353))*COS(RADIANS(J343))))&gt;90,0,$F$4*$F$5/E352^2*(SIN(RADIANS(G355))*SIN(RADIANS(E353))+COS(RADIANS(G355))*COS(RADIANS(E353))*COS(RADIANS(J343))))</f>
        <v>0</v>
      </c>
      <c r="K355" s="3">
        <f>IF(DEGREES(ACOS(SIN(RADIANS(G355))*SIN(RADIANS(E353))+COS(RADIANS(G355))*COS(RADIANS(E353))*COS(RADIANS(K343))))&gt;90,0,$F$4*$F$5/E352^2*(SIN(RADIANS(G355))*SIN(RADIANS(E353))+COS(RADIANS(G355))*COS(RADIANS(E353))*COS(RADIANS(K343))))</f>
        <v>0</v>
      </c>
      <c r="L355" s="3">
        <f>IF(DEGREES(ACOS(SIN(RADIANS(G355))*SIN(RADIANS(E353))+COS(RADIANS(G355))*COS(RADIANS(E353))*COS(RADIANS(L343))))&gt;90,0,$F$4*$F$5/E352^2*(SIN(RADIANS(G355))*SIN(RADIANS(E353))+COS(RADIANS(G355))*COS(RADIANS(E353))*COS(RADIANS(L343))))</f>
        <v>0</v>
      </c>
      <c r="M355" s="3">
        <f>IF(DEGREES(ACOS(SIN(RADIANS(G355))*SIN(RADIANS(E353))+COS(RADIANS(G355))*COS(RADIANS(E353))*COS(RADIANS(M343))))&gt;90,0,$F$4*$F$5/E352^2*(SIN(RADIANS(G355))*SIN(RADIANS(E353))+COS(RADIANS(G355))*COS(RADIANS(E353))*COS(RADIANS(M343))))</f>
        <v>0</v>
      </c>
      <c r="N355" s="3">
        <f>IF(DEGREES(ACOS(SIN(RADIANS(G355))*SIN(RADIANS(E353))+COS(RADIANS(G355))*COS(RADIANS(E353))*COS(RADIANS(N343))))&gt;90,0,$F$4*$F$5/E352^2*(SIN(RADIANS(G355))*SIN(RADIANS(E353))+COS(RADIANS(G355))*COS(RADIANS(E353))*COS(RADIANS(N343))))</f>
        <v>0</v>
      </c>
      <c r="O355" s="3">
        <f>IF(DEGREES(ACOS(SIN(RADIANS(G355))*SIN(RADIANS(E353))+COS(RADIANS(G355))*COS(RADIANS(E353))*COS(RADIANS(O343))))&gt;90,0,$F$4*$F$5/E352^2*(SIN(RADIANS(G355))*SIN(RADIANS(E353))+COS(RADIANS(G355))*COS(RADIANS(E353))*COS(RADIANS(O343))))</f>
        <v>0</v>
      </c>
      <c r="P355" s="3">
        <f>IF(DEGREES(ACOS(SIN(RADIANS(G355))*SIN(RADIANS(E353))+COS(RADIANS(G355))*COS(RADIANS(E353))*COS(RADIANS(P343))))&gt;90,0,$F$4*$F$5/E352^2*(SIN(RADIANS(G355))*SIN(RADIANS(E353))+COS(RADIANS(G355))*COS(RADIANS(E353))*COS(RADIANS(P343))))</f>
        <v>0</v>
      </c>
      <c r="Q355" s="3">
        <f>IF(DEGREES(ACOS(SIN(RADIANS(G355))*SIN(RADIANS(E353))+COS(RADIANS(G355))*COS(RADIANS(E353))*COS(RADIANS(Q343))))&gt;90,0,$F$4*$F$5/E352^2*(SIN(RADIANS(G355))*SIN(RADIANS(E353))+COS(RADIANS(G355))*COS(RADIANS(E353))*COS(RADIANS(Q343))))</f>
        <v>0</v>
      </c>
      <c r="R355" s="3" t="e">
        <f>IF(DEGREES(ACOS(SIN(RADIANS(G355))*SIN(RADIANS(E353))+COS(RADIANS(G355))*COS(RADIANS(E353))*COS(RADIANS(R343))))&gt;90,0,$F$4*$F$5/E352^2*(SIN(RADIANS(G355))*SIN(RADIANS(E353))+COS(RADIANS(G355))*COS(RADIANS(E353))*COS(RADIANS(R343))))</f>
        <v>#DIV/0!</v>
      </c>
      <c r="S355" s="3" t="e">
        <f>IF(DEGREES(ACOS(SIN(RADIANS(G355))*SIN(RADIANS(E353))+COS(RADIANS(G355))*COS(RADIANS(E353))*COS(RADIANS(S343))))&gt;90,0,$F$4*$F$5/E352^2*(SIN(RADIANS(G355))*SIN(RADIANS(E353))+COS(RADIANS(G355))*COS(RADIANS(E353))*COS(RADIANS(S343))))</f>
        <v>#DIV/0!</v>
      </c>
      <c r="T355" s="3" t="e">
        <f>IF(DEGREES(ACOS(SIN(RADIANS(G355))*SIN(RADIANS(E353))+COS(RADIANS(G355))*COS(RADIANS(E353))*COS(RADIANS(T343))))&gt;90,0,$F$4*$F$5/E352^2*(SIN(RADIANS(G355))*SIN(RADIANS(E353))+COS(RADIANS(G355))*COS(RADIANS(E353))*COS(RADIANS(T343))))</f>
        <v>#DIV/0!</v>
      </c>
      <c r="U355" s="3" t="e">
        <f>IF(DEGREES(ACOS(SIN(RADIANS(G355))*SIN(RADIANS(E353))+COS(RADIANS(G355))*COS(RADIANS(E353))*COS(RADIANS(U343))))&gt;90,0,$F$4*$F$5/E352^2*(SIN(RADIANS(G355))*SIN(RADIANS(E353))+COS(RADIANS(G355))*COS(RADIANS(E353))*COS(RADIANS(U343))))</f>
        <v>#DIV/0!</v>
      </c>
      <c r="V355" s="3" t="e">
        <f>IF(DEGREES(ACOS(SIN(RADIANS(G355))*SIN(RADIANS(E353))+COS(RADIANS(G355))*COS(RADIANS(E353))*COS(RADIANS(V343))))&gt;90,0,$F$4*$F$5/E352^2*(SIN(RADIANS(G355))*SIN(RADIANS(E353))+COS(RADIANS(G355))*COS(RADIANS(E353))*COS(RADIANS(V343))))</f>
        <v>#DIV/0!</v>
      </c>
      <c r="W355" s="3" t="e">
        <f>IF(DEGREES(ACOS(SIN(RADIANS(G355))*SIN(RADIANS(E353))+COS(RADIANS(G355))*COS(RADIANS(E353))*COS(RADIANS(W343))))&gt;90,0,$F$4*$F$5/E352^2*(SIN(RADIANS(G355))*SIN(RADIANS(E353))+COS(RADIANS(G355))*COS(RADIANS(E353))*COS(RADIANS(W343))))</f>
        <v>#DIV/0!</v>
      </c>
      <c r="X355" s="3" t="e">
        <f>IF(DEGREES(ACOS(SIN(RADIANS(G355))*SIN(RADIANS(E353))+COS(RADIANS(G355))*COS(RADIANS(E353))*COS(RADIANS(X343))))&gt;90,0,$F$4*$F$5/E352^2*(SIN(RADIANS(G355))*SIN(RADIANS(E353))+COS(RADIANS(G355))*COS(RADIANS(E353))*COS(RADIANS(X343))))</f>
        <v>#DIV/0!</v>
      </c>
      <c r="Y355" s="3" t="e">
        <f>IF(DEGREES(ACOS(SIN(RADIANS(G355))*SIN(RADIANS(E353))+COS(RADIANS(G355))*COS(RADIANS(E353))*COS(RADIANS(Y343))))&gt;90,0,$F$4*$F$5/E352^2*(SIN(RADIANS(G355))*SIN(RADIANS(E353))+COS(RADIANS(G355))*COS(RADIANS(E353))*COS(RADIANS(Y343))))</f>
        <v>#DIV/0!</v>
      </c>
      <c r="Z355" s="3" t="e">
        <f>IF(DEGREES(ACOS(SIN(RADIANS(G355))*SIN(RADIANS(E353))+COS(RADIANS(G355))*COS(RADIANS(E353))*COS(RADIANS(Z343))))&gt;90,0,$F$4*$F$5/E352^2*(SIN(RADIANS(G355))*SIN(RADIANS(E353))+COS(RADIANS(G355))*COS(RADIANS(E353))*COS(RADIANS(Z343))))</f>
        <v>#DIV/0!</v>
      </c>
      <c r="AA355" s="3" t="e">
        <f>IF(DEGREES(ACOS(SIN(RADIANS(G355))*SIN(RADIANS(E353))+COS(RADIANS(G355))*COS(RADIANS(E353))*COS(RADIANS(AA343))))&gt;90,0,$F$4*$F$5/E352^2*(SIN(RADIANS(G355))*SIN(RADIANS(E353))+COS(RADIANS(G355))*COS(RADIANS(E353))*COS(RADIANS(AA343))))</f>
        <v>#DIV/0!</v>
      </c>
      <c r="AB355" s="3" t="e">
        <f>IF(DEGREES(ACOS(SIN(RADIANS(G355))*SIN(RADIANS(E353))+COS(RADIANS(G355))*COS(RADIANS(E353))*COS(RADIANS(AB343))))&gt;90,0,$F$4*$F$5/E352^2*(SIN(RADIANS(G355))*SIN(RADIANS(E353))+COS(RADIANS(G355))*COS(RADIANS(E353))*COS(RADIANS(AB343))))</f>
        <v>#DIV/0!</v>
      </c>
      <c r="AC355" s="3" t="e">
        <f>IF(DEGREES(ACOS(SIN(RADIANS(G355))*SIN(RADIANS(E353))+COS(RADIANS(G355))*COS(RADIANS(E353))*COS(RADIANS(AC343))))&gt;90,0,$F$4*$F$5/E352^2*(SIN(RADIANS(G355))*SIN(RADIANS(E353))+COS(RADIANS(G355))*COS(RADIANS(E353))*COS(RADIANS(AC343))))</f>
        <v>#DIV/0!</v>
      </c>
      <c r="AD355" s="3" t="e">
        <f>IF(DEGREES(ACOS(SIN(RADIANS(G355))*SIN(RADIANS(E353))+COS(RADIANS(G355))*COS(RADIANS(E353))*COS(RADIANS(AD343))))&gt;90,0,$F$4*$F$5/E352^2*(SIN(RADIANS(G355))*SIN(RADIANS(E353))+COS(RADIANS(G355))*COS(RADIANS(E353))*COS(RADIANS(AD343))))</f>
        <v>#DIV/0!</v>
      </c>
      <c r="AE355" s="3" t="e">
        <f>IF(DEGREES(ACOS(SIN(RADIANS(G355))*SIN(RADIANS(E353))+COS(RADIANS(G355))*COS(RADIANS(E353))*COS(RADIANS(AE343))))&gt;90,0,$F$4*$F$5/E352^2*(SIN(RADIANS(G355))*SIN(RADIANS(E353))+COS(RADIANS(G355))*COS(RADIANS(E353))*COS(RADIANS(AE343))))</f>
        <v>#DIV/0!</v>
      </c>
      <c r="AF355" s="3" t="e">
        <f>IF(DEGREES(ACOS(SIN(RADIANS(G355))*SIN(RADIANS(E353))+COS(RADIANS(G355))*COS(RADIANS(E353))*COS(RADIANS(AF343))))&gt;90,0,$F$4*$F$5/E352^2*(SIN(RADIANS(G355))*SIN(RADIANS(E353))+COS(RADIANS(G355))*COS(RADIANS(E353))*COS(RADIANS(AF343))))</f>
        <v>#DIV/0!</v>
      </c>
      <c r="AG355" s="3" t="e">
        <f>IF(DEGREES(ACOS(SIN(RADIANS(G355))*SIN(RADIANS(E353))+COS(RADIANS(G355))*COS(RADIANS(E353))*COS(RADIANS(AG343))))&gt;90,0,$F$4*$F$5/E352^2*(SIN(RADIANS(G355))*SIN(RADIANS(E353))+COS(RADIANS(G355))*COS(RADIANS(E353))*COS(RADIANS(AG343))))</f>
        <v>#DIV/0!</v>
      </c>
      <c r="AH355" s="3" t="e">
        <f>IF(DEGREES(ACOS(SIN(RADIANS(G355))*SIN(RADIANS(E353))+COS(RADIANS(G355))*COS(RADIANS(E353))*COS(RADIANS(AH343))))&gt;90,0,$F$4*$F$5/E352^2*(SIN(RADIANS(G355))*SIN(RADIANS(E353))+COS(RADIANS(G355))*COS(RADIANS(E353))*COS(RADIANS(AH343))))</f>
        <v>#DIV/0!</v>
      </c>
      <c r="AI355" s="3" t="e">
        <f>IF(DEGREES(ACOS(SIN(RADIANS(G355))*SIN(RADIANS(E353))+COS(RADIANS(G355))*COS(RADIANS(E353))*COS(RADIANS(AI343))))&gt;90,0,$F$4*$F$5/E352^2*(SIN(RADIANS(G355))*SIN(RADIANS(E353))+COS(RADIANS(G355))*COS(RADIANS(E353))*COS(RADIANS(AI343))))</f>
        <v>#DIV/0!</v>
      </c>
      <c r="AJ355" s="3" t="e">
        <f>IF(DEGREES(ACOS(SIN(RADIANS(G355))*SIN(RADIANS(E353))+COS(RADIANS(G355))*COS(RADIANS(E353))*COS(RADIANS(AJ343))))&gt;90,0,$F$4*$F$5/E352^2*(SIN(RADIANS(G355))*SIN(RADIANS(E353))+COS(RADIANS(G355))*COS(RADIANS(E353))*COS(RADIANS(AJ343))))</f>
        <v>#DIV/0!</v>
      </c>
      <c r="AK355" s="3">
        <f>IF(DEGREES(ACOS(SIN(RADIANS(G355))*SIN(RADIANS(E353))+COS(RADIANS(G355))*COS(RADIANS(E353))*COS(RADIANS(AK343))))&gt;90,0,$F$4*$F$5/E352^2*(SIN(RADIANS(G355))*SIN(RADIANS(E353))+COS(RADIANS(G355))*COS(RADIANS(E353))*COS(RADIANS(AK343))))</f>
        <v>0</v>
      </c>
      <c r="AL355" s="3">
        <f>IF(DEGREES(ACOS(SIN(RADIANS(G355))*SIN(RADIANS(E353))+COS(RADIANS(G355))*COS(RADIANS(E353))*COS(RADIANS(AL343))))&gt;90,0,$F$4*$F$5/E352^2*(SIN(RADIANS(G355))*SIN(RADIANS(E353))+COS(RADIANS(G355))*COS(RADIANS(E353))*COS(RADIANS(AL343))))</f>
        <v>0</v>
      </c>
      <c r="AM355" s="3">
        <f>IF(DEGREES(ACOS(SIN(RADIANS(G355))*SIN(RADIANS(E353))+COS(RADIANS(G355))*COS(RADIANS(E353))*COS(RADIANS(AM343))))&gt;90,0,$F$4*$F$5/E352^2*(SIN(RADIANS(G355))*SIN(RADIANS(E353))+COS(RADIANS(G355))*COS(RADIANS(E353))*COS(RADIANS(AM343))))</f>
        <v>0</v>
      </c>
      <c r="AN355" s="3">
        <f>IF(DEGREES(ACOS(SIN(RADIANS(G355))*SIN(RADIANS(E353))+COS(RADIANS(G355))*COS(RADIANS(E353))*COS(RADIANS(AN343))))&gt;90,0,$F$4*$F$5/E352^2*(SIN(RADIANS(G355))*SIN(RADIANS(E353))+COS(RADIANS(G355))*COS(RADIANS(E353))*COS(RADIANS(AN343))))</f>
        <v>0</v>
      </c>
      <c r="AO355" s="3">
        <f>IF(DEGREES(ACOS(SIN(RADIANS(G355))*SIN(RADIANS(E353))+COS(RADIANS(G355))*COS(RADIANS(E353))*COS(RADIANS(AO343))))&gt;90,0,$F$4*$F$5/E352^2*(SIN(RADIANS(G355))*SIN(RADIANS(E353))+COS(RADIANS(G355))*COS(RADIANS(E353))*COS(RADIANS(AO343))))</f>
        <v>0</v>
      </c>
      <c r="AP355" s="3">
        <f>IF(DEGREES(ACOS(SIN(RADIANS(G355))*SIN(RADIANS(E353))+COS(RADIANS(G355))*COS(RADIANS(E353))*COS(RADIANS(AP343))))&gt;90,0,$F$4*$F$5/E352^2*(SIN(RADIANS(G355))*SIN(RADIANS(E353))+COS(RADIANS(G355))*COS(RADIANS(E353))*COS(RADIANS(AP343))))</f>
        <v>0</v>
      </c>
      <c r="AQ355" s="3">
        <f>IF(DEGREES(ACOS(SIN(RADIANS(G355))*SIN(RADIANS(E353))+COS(RADIANS(G355))*COS(RADIANS(E353))*COS(RADIANS(AQ343))))&gt;90,0,$F$4*$F$5/E352^2*(SIN(RADIANS(G355))*SIN(RADIANS(E353))+COS(RADIANS(G355))*COS(RADIANS(E353))*COS(RADIANS(AQ343))))</f>
        <v>0</v>
      </c>
      <c r="AR355" s="3">
        <f>IF(DEGREES(ACOS(SIN(RADIANS(G355))*SIN(RADIANS(E353))+COS(RADIANS(G355))*COS(RADIANS(E353))*COS(RADIANS(AR343))))&gt;90,0,$F$4*$F$5/E352^2*(SIN(RADIANS(G355))*SIN(RADIANS(E353))+COS(RADIANS(G355))*COS(RADIANS(E353))*COS(RADIANS(AR343))))</f>
        <v>0</v>
      </c>
    </row>
    <row r="356" spans="2:44" ht="15.75" customHeight="1" x14ac:dyDescent="0.2">
      <c r="G356" s="3">
        <v>-20</v>
      </c>
      <c r="I356" s="3">
        <f>IF(DEGREES(ACOS(SIN(RADIANS(G356))*SIN(RADIANS(E353))+COS(RADIANS(G356))*COS(RADIANS(E353))*COS(RADIANS(I343))))&gt;90,0,$F$4*$F$5/E352^2*(SIN(RADIANS(G356))*SIN(RADIANS(E353))+COS(RADIANS(G356))*COS(RADIANS(E353))*COS(RADIANS(I343))))</f>
        <v>0</v>
      </c>
      <c r="J356" s="3">
        <f>IF(DEGREES(ACOS(SIN(RADIANS(G356))*SIN(RADIANS(E353))+COS(RADIANS(G356))*COS(RADIANS(E353))*COS(RADIANS(J343))))&gt;90,0,$F$4*$F$5/E352^2*(SIN(RADIANS(G356))*SIN(RADIANS(E353))+COS(RADIANS(G356))*COS(RADIANS(E353))*COS(RADIANS(J343))))</f>
        <v>0</v>
      </c>
      <c r="K356" s="3">
        <f>IF(DEGREES(ACOS(SIN(RADIANS(G356))*SIN(RADIANS(E353))+COS(RADIANS(G356))*COS(RADIANS(E353))*COS(RADIANS(K343))))&gt;90,0,$F$4*$F$5/E352^2*(SIN(RADIANS(G356))*SIN(RADIANS(E353))+COS(RADIANS(G356))*COS(RADIANS(E353))*COS(RADIANS(K343))))</f>
        <v>0</v>
      </c>
      <c r="L356" s="3">
        <f>IF(DEGREES(ACOS(SIN(RADIANS(G356))*SIN(RADIANS(E353))+COS(RADIANS(G356))*COS(RADIANS(E353))*COS(RADIANS(L343))))&gt;90,0,$F$4*$F$5/E352^2*(SIN(RADIANS(G356))*SIN(RADIANS(E353))+COS(RADIANS(G356))*COS(RADIANS(E353))*COS(RADIANS(L343))))</f>
        <v>0</v>
      </c>
      <c r="M356" s="3">
        <f>IF(DEGREES(ACOS(SIN(RADIANS(G356))*SIN(RADIANS(E353))+COS(RADIANS(G356))*COS(RADIANS(E353))*COS(RADIANS(M343))))&gt;90,0,$F$4*$F$5/E352^2*(SIN(RADIANS(G356))*SIN(RADIANS(E353))+COS(RADIANS(G356))*COS(RADIANS(E353))*COS(RADIANS(M343))))</f>
        <v>0</v>
      </c>
      <c r="N356" s="3">
        <f>IF(DEGREES(ACOS(SIN(RADIANS(G356))*SIN(RADIANS(E353))+COS(RADIANS(G356))*COS(RADIANS(E353))*COS(RADIANS(N343))))&gt;90,0,$F$4*$F$5/E352^2*(SIN(RADIANS(G356))*SIN(RADIANS(E353))+COS(RADIANS(G356))*COS(RADIANS(E353))*COS(RADIANS(N343))))</f>
        <v>0</v>
      </c>
      <c r="O356" s="3">
        <f>IF(DEGREES(ACOS(SIN(RADIANS(G356))*SIN(RADIANS(E353))+COS(RADIANS(G356))*COS(RADIANS(E353))*COS(RADIANS(O343))))&gt;90,0,$F$4*$F$5/E352^2*(SIN(RADIANS(G356))*SIN(RADIANS(E353))+COS(RADIANS(G356))*COS(RADIANS(E353))*COS(RADIANS(O343))))</f>
        <v>0</v>
      </c>
      <c r="P356" s="3">
        <f>IF(DEGREES(ACOS(SIN(RADIANS(G356))*SIN(RADIANS(E353))+COS(RADIANS(G356))*COS(RADIANS(E353))*COS(RADIANS(P343))))&gt;90,0,$F$4*$F$5/E352^2*(SIN(RADIANS(G356))*SIN(RADIANS(E353))+COS(RADIANS(G356))*COS(RADIANS(E353))*COS(RADIANS(P343))))</f>
        <v>0</v>
      </c>
      <c r="Q356" s="3">
        <f>IF(DEGREES(ACOS(SIN(RADIANS(G356))*SIN(RADIANS(E353))+COS(RADIANS(G356))*COS(RADIANS(E353))*COS(RADIANS(Q343))))&gt;90,0,$F$4*$F$5/E352^2*(SIN(RADIANS(G356))*SIN(RADIANS(E353))+COS(RADIANS(G356))*COS(RADIANS(E353))*COS(RADIANS(Q343))))</f>
        <v>0</v>
      </c>
      <c r="R356" s="3" t="e">
        <f>IF(DEGREES(ACOS(SIN(RADIANS(G356))*SIN(RADIANS(E353))+COS(RADIANS(G356))*COS(RADIANS(E353))*COS(RADIANS(R343))))&gt;90,0,$F$4*$F$5/E352^2*(SIN(RADIANS(G356))*SIN(RADIANS(E353))+COS(RADIANS(G356))*COS(RADIANS(E353))*COS(RADIANS(R343))))</f>
        <v>#DIV/0!</v>
      </c>
      <c r="S356" s="3" t="e">
        <f>IF(DEGREES(ACOS(SIN(RADIANS(G356))*SIN(RADIANS(E353))+COS(RADIANS(G356))*COS(RADIANS(E353))*COS(RADIANS(S343))))&gt;90,0,$F$4*$F$5/E352^2*(SIN(RADIANS(G356))*SIN(RADIANS(E353))+COS(RADIANS(G356))*COS(RADIANS(E353))*COS(RADIANS(S343))))</f>
        <v>#DIV/0!</v>
      </c>
      <c r="T356" s="3" t="e">
        <f>IF(DEGREES(ACOS(SIN(RADIANS(G356))*SIN(RADIANS(E353))+COS(RADIANS(G356))*COS(RADIANS(E353))*COS(RADIANS(T343))))&gt;90,0,$F$4*$F$5/E352^2*(SIN(RADIANS(G356))*SIN(RADIANS(E353))+COS(RADIANS(G356))*COS(RADIANS(E353))*COS(RADIANS(T343))))</f>
        <v>#DIV/0!</v>
      </c>
      <c r="U356" s="3" t="e">
        <f>IF(DEGREES(ACOS(SIN(RADIANS(G356))*SIN(RADIANS(E353))+COS(RADIANS(G356))*COS(RADIANS(E353))*COS(RADIANS(U343))))&gt;90,0,$F$4*$F$5/E352^2*(SIN(RADIANS(G356))*SIN(RADIANS(E353))+COS(RADIANS(G356))*COS(RADIANS(E353))*COS(RADIANS(U343))))</f>
        <v>#DIV/0!</v>
      </c>
      <c r="V356" s="3" t="e">
        <f>IF(DEGREES(ACOS(SIN(RADIANS(G356))*SIN(RADIANS(E353))+COS(RADIANS(G356))*COS(RADIANS(E353))*COS(RADIANS(V343))))&gt;90,0,$F$4*$F$5/E352^2*(SIN(RADIANS(G356))*SIN(RADIANS(E353))+COS(RADIANS(G356))*COS(RADIANS(E353))*COS(RADIANS(V343))))</f>
        <v>#DIV/0!</v>
      </c>
      <c r="W356" s="3" t="e">
        <f>IF(DEGREES(ACOS(SIN(RADIANS(G356))*SIN(RADIANS(E353))+COS(RADIANS(G356))*COS(RADIANS(E353))*COS(RADIANS(W343))))&gt;90,0,$F$4*$F$5/E352^2*(SIN(RADIANS(G356))*SIN(RADIANS(E353))+COS(RADIANS(G356))*COS(RADIANS(E353))*COS(RADIANS(W343))))</f>
        <v>#DIV/0!</v>
      </c>
      <c r="X356" s="3" t="e">
        <f>IF(DEGREES(ACOS(SIN(RADIANS(G356))*SIN(RADIANS(E353))+COS(RADIANS(G356))*COS(RADIANS(E353))*COS(RADIANS(X343))))&gt;90,0,$F$4*$F$5/E352^2*(SIN(RADIANS(G356))*SIN(RADIANS(E353))+COS(RADIANS(G356))*COS(RADIANS(E353))*COS(RADIANS(X343))))</f>
        <v>#DIV/0!</v>
      </c>
      <c r="Y356" s="3" t="e">
        <f>IF(DEGREES(ACOS(SIN(RADIANS(G356))*SIN(RADIANS(E353))+COS(RADIANS(G356))*COS(RADIANS(E353))*COS(RADIANS(Y343))))&gt;90,0,$F$4*$F$5/E352^2*(SIN(RADIANS(G356))*SIN(RADIANS(E353))+COS(RADIANS(G356))*COS(RADIANS(E353))*COS(RADIANS(Y343))))</f>
        <v>#DIV/0!</v>
      </c>
      <c r="Z356" s="3" t="e">
        <f>IF(DEGREES(ACOS(SIN(RADIANS(G356))*SIN(RADIANS(E353))+COS(RADIANS(G356))*COS(RADIANS(E353))*COS(RADIANS(Z343))))&gt;90,0,$F$4*$F$5/E352^2*(SIN(RADIANS(G356))*SIN(RADIANS(E353))+COS(RADIANS(G356))*COS(RADIANS(E353))*COS(RADIANS(Z343))))</f>
        <v>#DIV/0!</v>
      </c>
      <c r="AA356" s="3" t="e">
        <f>IF(DEGREES(ACOS(SIN(RADIANS(G356))*SIN(RADIANS(E353))+COS(RADIANS(G356))*COS(RADIANS(E353))*COS(RADIANS(AA343))))&gt;90,0,$F$4*$F$5/E352^2*(SIN(RADIANS(G356))*SIN(RADIANS(E353))+COS(RADIANS(G356))*COS(RADIANS(E353))*COS(RADIANS(AA343))))</f>
        <v>#DIV/0!</v>
      </c>
      <c r="AB356" s="3" t="e">
        <f>IF(DEGREES(ACOS(SIN(RADIANS(G356))*SIN(RADIANS(E353))+COS(RADIANS(G356))*COS(RADIANS(E353))*COS(RADIANS(AB343))))&gt;90,0,$F$4*$F$5/E352^2*(SIN(RADIANS(G356))*SIN(RADIANS(E353))+COS(RADIANS(G356))*COS(RADIANS(E353))*COS(RADIANS(AB343))))</f>
        <v>#DIV/0!</v>
      </c>
      <c r="AC356" s="3" t="e">
        <f>IF(DEGREES(ACOS(SIN(RADIANS(G356))*SIN(RADIANS(E353))+COS(RADIANS(G356))*COS(RADIANS(E353))*COS(RADIANS(AC343))))&gt;90,0,$F$4*$F$5/E352^2*(SIN(RADIANS(G356))*SIN(RADIANS(E353))+COS(RADIANS(G356))*COS(RADIANS(E353))*COS(RADIANS(AC343))))</f>
        <v>#DIV/0!</v>
      </c>
      <c r="AD356" s="3" t="e">
        <f>IF(DEGREES(ACOS(SIN(RADIANS(G356))*SIN(RADIANS(E353))+COS(RADIANS(G356))*COS(RADIANS(E353))*COS(RADIANS(AD343))))&gt;90,0,$F$4*$F$5/E352^2*(SIN(RADIANS(G356))*SIN(RADIANS(E353))+COS(RADIANS(G356))*COS(RADIANS(E353))*COS(RADIANS(AD343))))</f>
        <v>#DIV/0!</v>
      </c>
      <c r="AE356" s="3" t="e">
        <f>IF(DEGREES(ACOS(SIN(RADIANS(G356))*SIN(RADIANS(E353))+COS(RADIANS(G356))*COS(RADIANS(E353))*COS(RADIANS(AE343))))&gt;90,0,$F$4*$F$5/E352^2*(SIN(RADIANS(G356))*SIN(RADIANS(E353))+COS(RADIANS(G356))*COS(RADIANS(E353))*COS(RADIANS(AE343))))</f>
        <v>#DIV/0!</v>
      </c>
      <c r="AF356" s="3" t="e">
        <f>IF(DEGREES(ACOS(SIN(RADIANS(G356))*SIN(RADIANS(E353))+COS(RADIANS(G356))*COS(RADIANS(E353))*COS(RADIANS(AF343))))&gt;90,0,$F$4*$F$5/E352^2*(SIN(RADIANS(G356))*SIN(RADIANS(E353))+COS(RADIANS(G356))*COS(RADIANS(E353))*COS(RADIANS(AF343))))</f>
        <v>#DIV/0!</v>
      </c>
      <c r="AG356" s="3" t="e">
        <f>IF(DEGREES(ACOS(SIN(RADIANS(G356))*SIN(RADIANS(E353))+COS(RADIANS(G356))*COS(RADIANS(E353))*COS(RADIANS(AG343))))&gt;90,0,$F$4*$F$5/E352^2*(SIN(RADIANS(G356))*SIN(RADIANS(E353))+COS(RADIANS(G356))*COS(RADIANS(E353))*COS(RADIANS(AG343))))</f>
        <v>#DIV/0!</v>
      </c>
      <c r="AH356" s="3" t="e">
        <f>IF(DEGREES(ACOS(SIN(RADIANS(G356))*SIN(RADIANS(E353))+COS(RADIANS(G356))*COS(RADIANS(E353))*COS(RADIANS(AH343))))&gt;90,0,$F$4*$F$5/E352^2*(SIN(RADIANS(G356))*SIN(RADIANS(E353))+COS(RADIANS(G356))*COS(RADIANS(E353))*COS(RADIANS(AH343))))</f>
        <v>#DIV/0!</v>
      </c>
      <c r="AI356" s="3" t="e">
        <f>IF(DEGREES(ACOS(SIN(RADIANS(G356))*SIN(RADIANS(E353))+COS(RADIANS(G356))*COS(RADIANS(E353))*COS(RADIANS(AI343))))&gt;90,0,$F$4*$F$5/E352^2*(SIN(RADIANS(G356))*SIN(RADIANS(E353))+COS(RADIANS(G356))*COS(RADIANS(E353))*COS(RADIANS(AI343))))</f>
        <v>#DIV/0!</v>
      </c>
      <c r="AJ356" s="3" t="e">
        <f>IF(DEGREES(ACOS(SIN(RADIANS(G356))*SIN(RADIANS(E353))+COS(RADIANS(G356))*COS(RADIANS(E353))*COS(RADIANS(AJ343))))&gt;90,0,$F$4*$F$5/E352^2*(SIN(RADIANS(G356))*SIN(RADIANS(E353))+COS(RADIANS(G356))*COS(RADIANS(E353))*COS(RADIANS(AJ343))))</f>
        <v>#DIV/0!</v>
      </c>
      <c r="AK356" s="3">
        <f>IF(DEGREES(ACOS(SIN(RADIANS(G356))*SIN(RADIANS(E353))+COS(RADIANS(G356))*COS(RADIANS(E353))*COS(RADIANS(AK343))))&gt;90,0,$F$4*$F$5/E352^2*(SIN(RADIANS(G356))*SIN(RADIANS(E353))+COS(RADIANS(G356))*COS(RADIANS(E353))*COS(RADIANS(AK343))))</f>
        <v>0</v>
      </c>
      <c r="AL356" s="3">
        <f>IF(DEGREES(ACOS(SIN(RADIANS(G356))*SIN(RADIANS(E353))+COS(RADIANS(G356))*COS(RADIANS(E353))*COS(RADIANS(AL343))))&gt;90,0,$F$4*$F$5/E352^2*(SIN(RADIANS(G356))*SIN(RADIANS(E353))+COS(RADIANS(G356))*COS(RADIANS(E353))*COS(RADIANS(AL343))))</f>
        <v>0</v>
      </c>
      <c r="AM356" s="3">
        <f>IF(DEGREES(ACOS(SIN(RADIANS(G356))*SIN(RADIANS(E353))+COS(RADIANS(G356))*COS(RADIANS(E353))*COS(RADIANS(AM343))))&gt;90,0,$F$4*$F$5/E352^2*(SIN(RADIANS(G356))*SIN(RADIANS(E353))+COS(RADIANS(G356))*COS(RADIANS(E353))*COS(RADIANS(AM343))))</f>
        <v>0</v>
      </c>
      <c r="AN356" s="3">
        <f>IF(DEGREES(ACOS(SIN(RADIANS(G356))*SIN(RADIANS(E353))+COS(RADIANS(G356))*COS(RADIANS(E353))*COS(RADIANS(AN343))))&gt;90,0,$F$4*$F$5/E352^2*(SIN(RADIANS(G356))*SIN(RADIANS(E353))+COS(RADIANS(G356))*COS(RADIANS(E353))*COS(RADIANS(AN343))))</f>
        <v>0</v>
      </c>
      <c r="AO356" s="3">
        <f>IF(DEGREES(ACOS(SIN(RADIANS(G356))*SIN(RADIANS(E353))+COS(RADIANS(G356))*COS(RADIANS(E353))*COS(RADIANS(AO343))))&gt;90,0,$F$4*$F$5/E352^2*(SIN(RADIANS(G356))*SIN(RADIANS(E353))+COS(RADIANS(G356))*COS(RADIANS(E353))*COS(RADIANS(AO343))))</f>
        <v>0</v>
      </c>
      <c r="AP356" s="3">
        <f>IF(DEGREES(ACOS(SIN(RADIANS(G356))*SIN(RADIANS(E353))+COS(RADIANS(G356))*COS(RADIANS(E353))*COS(RADIANS(AP343))))&gt;90,0,$F$4*$F$5/E352^2*(SIN(RADIANS(G356))*SIN(RADIANS(E353))+COS(RADIANS(G356))*COS(RADIANS(E353))*COS(RADIANS(AP343))))</f>
        <v>0</v>
      </c>
      <c r="AQ356" s="3">
        <f>IF(DEGREES(ACOS(SIN(RADIANS(G356))*SIN(RADIANS(E353))+COS(RADIANS(G356))*COS(RADIANS(E353))*COS(RADIANS(AQ343))))&gt;90,0,$F$4*$F$5/E352^2*(SIN(RADIANS(G356))*SIN(RADIANS(E353))+COS(RADIANS(G356))*COS(RADIANS(E353))*COS(RADIANS(AQ343))))</f>
        <v>0</v>
      </c>
      <c r="AR356" s="3">
        <f>IF(DEGREES(ACOS(SIN(RADIANS(G356))*SIN(RADIANS(E353))+COS(RADIANS(G356))*COS(RADIANS(E353))*COS(RADIANS(AR343))))&gt;90,0,$F$4*$F$5/E352^2*(SIN(RADIANS(G356))*SIN(RADIANS(E353))+COS(RADIANS(G356))*COS(RADIANS(E353))*COS(RADIANS(AR343))))</f>
        <v>0</v>
      </c>
    </row>
    <row r="357" spans="2:44" ht="15.75" customHeight="1" x14ac:dyDescent="0.2">
      <c r="G357" s="3">
        <v>-30</v>
      </c>
      <c r="I357" s="3">
        <f>IF(DEGREES(ACOS(SIN(RADIANS(G357))*SIN(RADIANS(E353))+COS(RADIANS(G357))*COS(RADIANS(E353))*COS(RADIANS(I343))))&gt;90,0,$F$4*$F$5/E352^2*(SIN(RADIANS(G357))*SIN(RADIANS(E353))+COS(RADIANS(G357))*COS(RADIANS(E353))*COS(RADIANS(I343))))</f>
        <v>0</v>
      </c>
      <c r="J357" s="3">
        <f>IF(DEGREES(ACOS(SIN(RADIANS(G357))*SIN(RADIANS(E353))+COS(RADIANS(G357))*COS(RADIANS(E353))*COS(RADIANS(J343))))&gt;90,0,$F$4*$F$5/E352^2*(SIN(RADIANS(G357))*SIN(RADIANS(E353))+COS(RADIANS(G357))*COS(RADIANS(E353))*COS(RADIANS(J343))))</f>
        <v>0</v>
      </c>
      <c r="K357" s="3">
        <f>IF(DEGREES(ACOS(SIN(RADIANS(G357))*SIN(RADIANS(E353))+COS(RADIANS(G357))*COS(RADIANS(E353))*COS(RADIANS(K343))))&gt;90,0,$F$4*$F$5/E352^2*(SIN(RADIANS(G357))*SIN(RADIANS(E353))+COS(RADIANS(G357))*COS(RADIANS(E353))*COS(RADIANS(K343))))</f>
        <v>0</v>
      </c>
      <c r="L357" s="3">
        <f>IF(DEGREES(ACOS(SIN(RADIANS(G357))*SIN(RADIANS(E353))+COS(RADIANS(G357))*COS(RADIANS(E353))*COS(RADIANS(L343))))&gt;90,0,$F$4*$F$5/E352^2*(SIN(RADIANS(G357))*SIN(RADIANS(E353))+COS(RADIANS(G357))*COS(RADIANS(E353))*COS(RADIANS(L343))))</f>
        <v>0</v>
      </c>
      <c r="M357" s="3">
        <f>IF(DEGREES(ACOS(SIN(RADIANS(G357))*SIN(RADIANS(E353))+COS(RADIANS(G357))*COS(RADIANS(E353))*COS(RADIANS(M343))))&gt;90,0,$F$4*$F$5/E352^2*(SIN(RADIANS(G357))*SIN(RADIANS(E353))+COS(RADIANS(G357))*COS(RADIANS(E353))*COS(RADIANS(M343))))</f>
        <v>0</v>
      </c>
      <c r="N357" s="3">
        <f>IF(DEGREES(ACOS(SIN(RADIANS(G357))*SIN(RADIANS(E353))+COS(RADIANS(G357))*COS(RADIANS(E353))*COS(RADIANS(N343))))&gt;90,0,$F$4*$F$5/E352^2*(SIN(RADIANS(G357))*SIN(RADIANS(E353))+COS(RADIANS(G357))*COS(RADIANS(E353))*COS(RADIANS(N343))))</f>
        <v>0</v>
      </c>
      <c r="O357" s="3">
        <f>IF(DEGREES(ACOS(SIN(RADIANS(G357))*SIN(RADIANS(E353))+COS(RADIANS(G357))*COS(RADIANS(E353))*COS(RADIANS(O343))))&gt;90,0,$F$4*$F$5/E352^2*(SIN(RADIANS(G357))*SIN(RADIANS(E353))+COS(RADIANS(G357))*COS(RADIANS(E353))*COS(RADIANS(O343))))</f>
        <v>0</v>
      </c>
      <c r="P357" s="3">
        <f>IF(DEGREES(ACOS(SIN(RADIANS(G357))*SIN(RADIANS(E353))+COS(RADIANS(G357))*COS(RADIANS(E353))*COS(RADIANS(P343))))&gt;90,0,$F$4*$F$5/E352^2*(SIN(RADIANS(G357))*SIN(RADIANS(E353))+COS(RADIANS(G357))*COS(RADIANS(E353))*COS(RADIANS(P343))))</f>
        <v>0</v>
      </c>
      <c r="Q357" s="3">
        <f>IF(DEGREES(ACOS(SIN(RADIANS(G357))*SIN(RADIANS(E353))+COS(RADIANS(G357))*COS(RADIANS(E353))*COS(RADIANS(Q343))))&gt;90,0,$F$4*$F$5/E352^2*(SIN(RADIANS(G357))*SIN(RADIANS(E353))+COS(RADIANS(G357))*COS(RADIANS(E353))*COS(RADIANS(Q343))))</f>
        <v>0</v>
      </c>
      <c r="R357" s="3" t="e">
        <f>IF(DEGREES(ACOS(SIN(RADIANS(G357))*SIN(RADIANS(E353))+COS(RADIANS(G357))*COS(RADIANS(E353))*COS(RADIANS(R343))))&gt;90,0,$F$4*$F$5/E352^2*(SIN(RADIANS(G357))*SIN(RADIANS(E353))+COS(RADIANS(G357))*COS(RADIANS(E353))*COS(RADIANS(R343))))</f>
        <v>#DIV/0!</v>
      </c>
      <c r="S357" s="3" t="e">
        <f>IF(DEGREES(ACOS(SIN(RADIANS(G357))*SIN(RADIANS(E353))+COS(RADIANS(G357))*COS(RADIANS(E353))*COS(RADIANS(S343))))&gt;90,0,$F$4*$F$5/E352^2*(SIN(RADIANS(G357))*SIN(RADIANS(E353))+COS(RADIANS(G357))*COS(RADIANS(E353))*COS(RADIANS(S343))))</f>
        <v>#DIV/0!</v>
      </c>
      <c r="T357" s="3" t="e">
        <f>IF(DEGREES(ACOS(SIN(RADIANS(G357))*SIN(RADIANS(E353))+COS(RADIANS(G357))*COS(RADIANS(E353))*COS(RADIANS(T343))))&gt;90,0,$F$4*$F$5/E352^2*(SIN(RADIANS(G357))*SIN(RADIANS(E353))+COS(RADIANS(G357))*COS(RADIANS(E353))*COS(RADIANS(T343))))</f>
        <v>#DIV/0!</v>
      </c>
      <c r="U357" s="3" t="e">
        <f>IF(DEGREES(ACOS(SIN(RADIANS(G357))*SIN(RADIANS(E353))+COS(RADIANS(G357))*COS(RADIANS(E353))*COS(RADIANS(U343))))&gt;90,0,$F$4*$F$5/E352^2*(SIN(RADIANS(G357))*SIN(RADIANS(E353))+COS(RADIANS(G357))*COS(RADIANS(E353))*COS(RADIANS(U343))))</f>
        <v>#DIV/0!</v>
      </c>
      <c r="V357" s="3" t="e">
        <f>IF(DEGREES(ACOS(SIN(RADIANS(G357))*SIN(RADIANS(E353))+COS(RADIANS(G357))*COS(RADIANS(E353))*COS(RADIANS(V343))))&gt;90,0,$F$4*$F$5/E352^2*(SIN(RADIANS(G357))*SIN(RADIANS(E353))+COS(RADIANS(G357))*COS(RADIANS(E353))*COS(RADIANS(V343))))</f>
        <v>#DIV/0!</v>
      </c>
      <c r="W357" s="3" t="e">
        <f>IF(DEGREES(ACOS(SIN(RADIANS(G357))*SIN(RADIANS(E353))+COS(RADIANS(G357))*COS(RADIANS(E353))*COS(RADIANS(W343))))&gt;90,0,$F$4*$F$5/E352^2*(SIN(RADIANS(G357))*SIN(RADIANS(E353))+COS(RADIANS(G357))*COS(RADIANS(E353))*COS(RADIANS(W343))))</f>
        <v>#DIV/0!</v>
      </c>
      <c r="X357" s="3" t="e">
        <f>IF(DEGREES(ACOS(SIN(RADIANS(G357))*SIN(RADIANS(E353))+COS(RADIANS(G357))*COS(RADIANS(E353))*COS(RADIANS(X343))))&gt;90,0,$F$4*$F$5/E352^2*(SIN(RADIANS(G357))*SIN(RADIANS(E353))+COS(RADIANS(G357))*COS(RADIANS(E353))*COS(RADIANS(X343))))</f>
        <v>#DIV/0!</v>
      </c>
      <c r="Y357" s="3" t="e">
        <f>IF(DEGREES(ACOS(SIN(RADIANS(G357))*SIN(RADIANS(E353))+COS(RADIANS(G357))*COS(RADIANS(E353))*COS(RADIANS(Y343))))&gt;90,0,$F$4*$F$5/E352^2*(SIN(RADIANS(G357))*SIN(RADIANS(E353))+COS(RADIANS(G357))*COS(RADIANS(E353))*COS(RADIANS(Y343))))</f>
        <v>#DIV/0!</v>
      </c>
      <c r="Z357" s="3" t="e">
        <f>IF(DEGREES(ACOS(SIN(RADIANS(G357))*SIN(RADIANS(E353))+COS(RADIANS(G357))*COS(RADIANS(E353))*COS(RADIANS(Z343))))&gt;90,0,$F$4*$F$5/E352^2*(SIN(RADIANS(G357))*SIN(RADIANS(E353))+COS(RADIANS(G357))*COS(RADIANS(E353))*COS(RADIANS(Z343))))</f>
        <v>#DIV/0!</v>
      </c>
      <c r="AA357" s="3" t="e">
        <f>IF(DEGREES(ACOS(SIN(RADIANS(G357))*SIN(RADIANS(E353))+COS(RADIANS(G357))*COS(RADIANS(E353))*COS(RADIANS(AA343))))&gt;90,0,$F$4*$F$5/E352^2*(SIN(RADIANS(G357))*SIN(RADIANS(E353))+COS(RADIANS(G357))*COS(RADIANS(E353))*COS(RADIANS(AA343))))</f>
        <v>#DIV/0!</v>
      </c>
      <c r="AB357" s="3" t="e">
        <f>IF(DEGREES(ACOS(SIN(RADIANS(G357))*SIN(RADIANS(E353))+COS(RADIANS(G357))*COS(RADIANS(E353))*COS(RADIANS(AB343))))&gt;90,0,$F$4*$F$5/E352^2*(SIN(RADIANS(G357))*SIN(RADIANS(E353))+COS(RADIANS(G357))*COS(RADIANS(E353))*COS(RADIANS(AB343))))</f>
        <v>#DIV/0!</v>
      </c>
      <c r="AC357" s="3" t="e">
        <f>IF(DEGREES(ACOS(SIN(RADIANS(G357))*SIN(RADIANS(E353))+COS(RADIANS(G357))*COS(RADIANS(E353))*COS(RADIANS(AC343))))&gt;90,0,$F$4*$F$5/E352^2*(SIN(RADIANS(G357))*SIN(RADIANS(E353))+COS(RADIANS(G357))*COS(RADIANS(E353))*COS(RADIANS(AC343))))</f>
        <v>#DIV/0!</v>
      </c>
      <c r="AD357" s="3" t="e">
        <f>IF(DEGREES(ACOS(SIN(RADIANS(G357))*SIN(RADIANS(E353))+COS(RADIANS(G357))*COS(RADIANS(E353))*COS(RADIANS(AD343))))&gt;90,0,$F$4*$F$5/E352^2*(SIN(RADIANS(G357))*SIN(RADIANS(E353))+COS(RADIANS(G357))*COS(RADIANS(E353))*COS(RADIANS(AD343))))</f>
        <v>#DIV/0!</v>
      </c>
      <c r="AE357" s="3" t="e">
        <f>IF(DEGREES(ACOS(SIN(RADIANS(G357))*SIN(RADIANS(E353))+COS(RADIANS(G357))*COS(RADIANS(E353))*COS(RADIANS(AE343))))&gt;90,0,$F$4*$F$5/E352^2*(SIN(RADIANS(G357))*SIN(RADIANS(E353))+COS(RADIANS(G357))*COS(RADIANS(E353))*COS(RADIANS(AE343))))</f>
        <v>#DIV/0!</v>
      </c>
      <c r="AF357" s="3" t="e">
        <f>IF(DEGREES(ACOS(SIN(RADIANS(G357))*SIN(RADIANS(E353))+COS(RADIANS(G357))*COS(RADIANS(E353))*COS(RADIANS(AF343))))&gt;90,0,$F$4*$F$5/E352^2*(SIN(RADIANS(G357))*SIN(RADIANS(E353))+COS(RADIANS(G357))*COS(RADIANS(E353))*COS(RADIANS(AF343))))</f>
        <v>#DIV/0!</v>
      </c>
      <c r="AG357" s="3" t="e">
        <f>IF(DEGREES(ACOS(SIN(RADIANS(G357))*SIN(RADIANS(E353))+COS(RADIANS(G357))*COS(RADIANS(E353))*COS(RADIANS(AG343))))&gt;90,0,$F$4*$F$5/E352^2*(SIN(RADIANS(G357))*SIN(RADIANS(E353))+COS(RADIANS(G357))*COS(RADIANS(E353))*COS(RADIANS(AG343))))</f>
        <v>#DIV/0!</v>
      </c>
      <c r="AH357" s="3" t="e">
        <f>IF(DEGREES(ACOS(SIN(RADIANS(G357))*SIN(RADIANS(E353))+COS(RADIANS(G357))*COS(RADIANS(E353))*COS(RADIANS(AH343))))&gt;90,0,$F$4*$F$5/E352^2*(SIN(RADIANS(G357))*SIN(RADIANS(E353))+COS(RADIANS(G357))*COS(RADIANS(E353))*COS(RADIANS(AH343))))</f>
        <v>#DIV/0!</v>
      </c>
      <c r="AI357" s="3" t="e">
        <f>IF(DEGREES(ACOS(SIN(RADIANS(G357))*SIN(RADIANS(E353))+COS(RADIANS(G357))*COS(RADIANS(E353))*COS(RADIANS(AI343))))&gt;90,0,$F$4*$F$5/E352^2*(SIN(RADIANS(G357))*SIN(RADIANS(E353))+COS(RADIANS(G357))*COS(RADIANS(E353))*COS(RADIANS(AI343))))</f>
        <v>#DIV/0!</v>
      </c>
      <c r="AJ357" s="3" t="e">
        <f>IF(DEGREES(ACOS(SIN(RADIANS(G357))*SIN(RADIANS(E353))+COS(RADIANS(G357))*COS(RADIANS(E353))*COS(RADIANS(AJ343))))&gt;90,0,$F$4*$F$5/E352^2*(SIN(RADIANS(G357))*SIN(RADIANS(E353))+COS(RADIANS(G357))*COS(RADIANS(E353))*COS(RADIANS(AJ343))))</f>
        <v>#DIV/0!</v>
      </c>
      <c r="AK357" s="3">
        <f>IF(DEGREES(ACOS(SIN(RADIANS(G357))*SIN(RADIANS(E353))+COS(RADIANS(G357))*COS(RADIANS(E353))*COS(RADIANS(AK343))))&gt;90,0,$F$4*$F$5/E352^2*(SIN(RADIANS(G357))*SIN(RADIANS(E353))+COS(RADIANS(G357))*COS(RADIANS(E353))*COS(RADIANS(AK343))))</f>
        <v>0</v>
      </c>
      <c r="AL357" s="3">
        <f>IF(DEGREES(ACOS(SIN(RADIANS(G357))*SIN(RADIANS(E353))+COS(RADIANS(G357))*COS(RADIANS(E353))*COS(RADIANS(AL343))))&gt;90,0,$F$4*$F$5/E352^2*(SIN(RADIANS(G357))*SIN(RADIANS(E353))+COS(RADIANS(G357))*COS(RADIANS(E353))*COS(RADIANS(AL343))))</f>
        <v>0</v>
      </c>
      <c r="AM357" s="3">
        <f>IF(DEGREES(ACOS(SIN(RADIANS(G357))*SIN(RADIANS(E353))+COS(RADIANS(G357))*COS(RADIANS(E353))*COS(RADIANS(AM343))))&gt;90,0,$F$4*$F$5/E352^2*(SIN(RADIANS(G357))*SIN(RADIANS(E353))+COS(RADIANS(G357))*COS(RADIANS(E353))*COS(RADIANS(AM343))))</f>
        <v>0</v>
      </c>
      <c r="AN357" s="3">
        <f>IF(DEGREES(ACOS(SIN(RADIANS(G357))*SIN(RADIANS(E353))+COS(RADIANS(G357))*COS(RADIANS(E353))*COS(RADIANS(AN343))))&gt;90,0,$F$4*$F$5/E352^2*(SIN(RADIANS(G357))*SIN(RADIANS(E353))+COS(RADIANS(G357))*COS(RADIANS(E353))*COS(RADIANS(AN343))))</f>
        <v>0</v>
      </c>
      <c r="AO357" s="3">
        <f>IF(DEGREES(ACOS(SIN(RADIANS(G357))*SIN(RADIANS(E353))+COS(RADIANS(G357))*COS(RADIANS(E353))*COS(RADIANS(AO343))))&gt;90,0,$F$4*$F$5/E352^2*(SIN(RADIANS(G357))*SIN(RADIANS(E353))+COS(RADIANS(G357))*COS(RADIANS(E353))*COS(RADIANS(AO343))))</f>
        <v>0</v>
      </c>
      <c r="AP357" s="3">
        <f>IF(DEGREES(ACOS(SIN(RADIANS(G357))*SIN(RADIANS(E353))+COS(RADIANS(G357))*COS(RADIANS(E353))*COS(RADIANS(AP343))))&gt;90,0,$F$4*$F$5/E352^2*(SIN(RADIANS(G357))*SIN(RADIANS(E353))+COS(RADIANS(G357))*COS(RADIANS(E353))*COS(RADIANS(AP343))))</f>
        <v>0</v>
      </c>
      <c r="AQ357" s="3">
        <f>IF(DEGREES(ACOS(SIN(RADIANS(G357))*SIN(RADIANS(E353))+COS(RADIANS(G357))*COS(RADIANS(E353))*COS(RADIANS(AQ343))))&gt;90,0,$F$4*$F$5/E352^2*(SIN(RADIANS(G357))*SIN(RADIANS(E353))+COS(RADIANS(G357))*COS(RADIANS(E353))*COS(RADIANS(AQ343))))</f>
        <v>0</v>
      </c>
      <c r="AR357" s="3">
        <f>IF(DEGREES(ACOS(SIN(RADIANS(G357))*SIN(RADIANS(E353))+COS(RADIANS(G357))*COS(RADIANS(E353))*COS(RADIANS(AR343))))&gt;90,0,$F$4*$F$5/E352^2*(SIN(RADIANS(G357))*SIN(RADIANS(E353))+COS(RADIANS(G357))*COS(RADIANS(E353))*COS(RADIANS(AR343))))</f>
        <v>0</v>
      </c>
    </row>
    <row r="358" spans="2:44" ht="15.75" customHeight="1" x14ac:dyDescent="0.2">
      <c r="G358" s="3">
        <v>-40</v>
      </c>
      <c r="I358" s="3">
        <f>IF(DEGREES(ACOS(SIN(RADIANS(G358))*SIN(RADIANS(E353))+COS(RADIANS(G358))*COS(RADIANS(E353))*COS(RADIANS(I343))))&gt;90,0,$F$4*$F$5/E352^2*(SIN(RADIANS(G358))*SIN(RADIANS(E353))+COS(RADIANS(G358))*COS(RADIANS(E353))*COS(RADIANS(I343))))</f>
        <v>0</v>
      </c>
      <c r="J358" s="3">
        <f>IF(DEGREES(ACOS(SIN(RADIANS(G358))*SIN(RADIANS(E353))+COS(RADIANS(G358))*COS(RADIANS(E353))*COS(RADIANS(J343))))&gt;90,0,$F$4*$F$5/E352^2*(SIN(RADIANS(G358))*SIN(RADIANS(E353))+COS(RADIANS(G358))*COS(RADIANS(E353))*COS(RADIANS(J343))))</f>
        <v>0</v>
      </c>
      <c r="K358" s="3">
        <f>IF(DEGREES(ACOS(SIN(RADIANS(G358))*SIN(RADIANS(E353))+COS(RADIANS(G358))*COS(RADIANS(E353))*COS(RADIANS(K343))))&gt;90,0,$F$4*$F$5/E352^2*(SIN(RADIANS(G358))*SIN(RADIANS(E353))+COS(RADIANS(G358))*COS(RADIANS(E353))*COS(RADIANS(K343))))</f>
        <v>0</v>
      </c>
      <c r="L358" s="3">
        <f>IF(DEGREES(ACOS(SIN(RADIANS(G358))*SIN(RADIANS(E353))+COS(RADIANS(G358))*COS(RADIANS(E353))*COS(RADIANS(L343))))&gt;90,0,$F$4*$F$5/E352^2*(SIN(RADIANS(G358))*SIN(RADIANS(E353))+COS(RADIANS(G358))*COS(RADIANS(E353))*COS(RADIANS(L343))))</f>
        <v>0</v>
      </c>
      <c r="M358" s="3">
        <f>IF(DEGREES(ACOS(SIN(RADIANS(G358))*SIN(RADIANS(E353))+COS(RADIANS(G358))*COS(RADIANS(E353))*COS(RADIANS(M343))))&gt;90,0,$F$4*$F$5/E352^2*(SIN(RADIANS(G358))*SIN(RADIANS(E353))+COS(RADIANS(G358))*COS(RADIANS(E353))*COS(RADIANS(M343))))</f>
        <v>0</v>
      </c>
      <c r="N358" s="3">
        <f>IF(DEGREES(ACOS(SIN(RADIANS(G358))*SIN(RADIANS(E353))+COS(RADIANS(G358))*COS(RADIANS(E353))*COS(RADIANS(N343))))&gt;90,0,$F$4*$F$5/E352^2*(SIN(RADIANS(G358))*SIN(RADIANS(E353))+COS(RADIANS(G358))*COS(RADIANS(E353))*COS(RADIANS(N343))))</f>
        <v>0</v>
      </c>
      <c r="O358" s="3">
        <f>IF(DEGREES(ACOS(SIN(RADIANS(G358))*SIN(RADIANS(E353))+COS(RADIANS(G358))*COS(RADIANS(E353))*COS(RADIANS(O343))))&gt;90,0,$F$4*$F$5/E352^2*(SIN(RADIANS(G358))*SIN(RADIANS(E353))+COS(RADIANS(G358))*COS(RADIANS(E353))*COS(RADIANS(O343))))</f>
        <v>0</v>
      </c>
      <c r="P358" s="3">
        <f>IF(DEGREES(ACOS(SIN(RADIANS(G358))*SIN(RADIANS(E353))+COS(RADIANS(G358))*COS(RADIANS(E353))*COS(RADIANS(P343))))&gt;90,0,$F$4*$F$5/E352^2*(SIN(RADIANS(G358))*SIN(RADIANS(E353))+COS(RADIANS(G358))*COS(RADIANS(E353))*COS(RADIANS(P343))))</f>
        <v>0</v>
      </c>
      <c r="Q358" s="3">
        <f>IF(DEGREES(ACOS(SIN(RADIANS(G358))*SIN(RADIANS(E353))+COS(RADIANS(G358))*COS(RADIANS(E353))*COS(RADIANS(Q343))))&gt;90,0,$F$4*$F$5/E352^2*(SIN(RADIANS(G358))*SIN(RADIANS(E353))+COS(RADIANS(G358))*COS(RADIANS(E353))*COS(RADIANS(Q343))))</f>
        <v>0</v>
      </c>
      <c r="R358" s="3" t="e">
        <f>IF(DEGREES(ACOS(SIN(RADIANS(G358))*SIN(RADIANS(E353))+COS(RADIANS(G358))*COS(RADIANS(E353))*COS(RADIANS(R343))))&gt;90,0,$F$4*$F$5/E352^2*(SIN(RADIANS(G358))*SIN(RADIANS(E353))+COS(RADIANS(G358))*COS(RADIANS(E353))*COS(RADIANS(R343))))</f>
        <v>#DIV/0!</v>
      </c>
      <c r="S358" s="3" t="e">
        <f>IF(DEGREES(ACOS(SIN(RADIANS(G358))*SIN(RADIANS(E353))+COS(RADIANS(G358))*COS(RADIANS(E353))*COS(RADIANS(S343))))&gt;90,0,$F$4*$F$5/E352^2*(SIN(RADIANS(G358))*SIN(RADIANS(E353))+COS(RADIANS(G358))*COS(RADIANS(E353))*COS(RADIANS(S343))))</f>
        <v>#DIV/0!</v>
      </c>
      <c r="T358" s="3" t="e">
        <f>IF(DEGREES(ACOS(SIN(RADIANS(G358))*SIN(RADIANS(E353))+COS(RADIANS(G358))*COS(RADIANS(E353))*COS(RADIANS(T343))))&gt;90,0,$F$4*$F$5/E352^2*(SIN(RADIANS(G358))*SIN(RADIANS(E353))+COS(RADIANS(G358))*COS(RADIANS(E353))*COS(RADIANS(T343))))</f>
        <v>#DIV/0!</v>
      </c>
      <c r="U358" s="3" t="e">
        <f>IF(DEGREES(ACOS(SIN(RADIANS(G358))*SIN(RADIANS(E353))+COS(RADIANS(G358))*COS(RADIANS(E353))*COS(RADIANS(U343))))&gt;90,0,$F$4*$F$5/E352^2*(SIN(RADIANS(G358))*SIN(RADIANS(E353))+COS(RADIANS(G358))*COS(RADIANS(E353))*COS(RADIANS(U343))))</f>
        <v>#DIV/0!</v>
      </c>
      <c r="V358" s="3" t="e">
        <f>IF(DEGREES(ACOS(SIN(RADIANS(G358))*SIN(RADIANS(E353))+COS(RADIANS(G358))*COS(RADIANS(E353))*COS(RADIANS(V343))))&gt;90,0,$F$4*$F$5/E352^2*(SIN(RADIANS(G358))*SIN(RADIANS(E353))+COS(RADIANS(G358))*COS(RADIANS(E353))*COS(RADIANS(V343))))</f>
        <v>#DIV/0!</v>
      </c>
      <c r="W358" s="3" t="e">
        <f>IF(DEGREES(ACOS(SIN(RADIANS(G358))*SIN(RADIANS(E353))+COS(RADIANS(G358))*COS(RADIANS(E353))*COS(RADIANS(W343))))&gt;90,0,$F$4*$F$5/E352^2*(SIN(RADIANS(G358))*SIN(RADIANS(E353))+COS(RADIANS(G358))*COS(RADIANS(E353))*COS(RADIANS(W343))))</f>
        <v>#DIV/0!</v>
      </c>
      <c r="X358" s="3" t="e">
        <f>IF(DEGREES(ACOS(SIN(RADIANS(G358))*SIN(RADIANS(E353))+COS(RADIANS(G358))*COS(RADIANS(E353))*COS(RADIANS(X343))))&gt;90,0,$F$4*$F$5/E352^2*(SIN(RADIANS(G358))*SIN(RADIANS(E353))+COS(RADIANS(G358))*COS(RADIANS(E353))*COS(RADIANS(X343))))</f>
        <v>#DIV/0!</v>
      </c>
      <c r="Y358" s="3" t="e">
        <f>IF(DEGREES(ACOS(SIN(RADIANS(G358))*SIN(RADIANS(E353))+COS(RADIANS(G358))*COS(RADIANS(E353))*COS(RADIANS(Y343))))&gt;90,0,$F$4*$F$5/E352^2*(SIN(RADIANS(G358))*SIN(RADIANS(E353))+COS(RADIANS(G358))*COS(RADIANS(E353))*COS(RADIANS(Y343))))</f>
        <v>#DIV/0!</v>
      </c>
      <c r="Z358" s="3" t="e">
        <f>IF(DEGREES(ACOS(SIN(RADIANS(G358))*SIN(RADIANS(E353))+COS(RADIANS(G358))*COS(RADIANS(E353))*COS(RADIANS(Z343))))&gt;90,0,$F$4*$F$5/E352^2*(SIN(RADIANS(G358))*SIN(RADIANS(E353))+COS(RADIANS(G358))*COS(RADIANS(E353))*COS(RADIANS(Z343))))</f>
        <v>#DIV/0!</v>
      </c>
      <c r="AA358" s="3" t="e">
        <f>IF(DEGREES(ACOS(SIN(RADIANS(G358))*SIN(RADIANS(E353))+COS(RADIANS(G358))*COS(RADIANS(E353))*COS(RADIANS(AA343))))&gt;90,0,$F$4*$F$5/E352^2*(SIN(RADIANS(G358))*SIN(RADIANS(E353))+COS(RADIANS(G358))*COS(RADIANS(E353))*COS(RADIANS(AA343))))</f>
        <v>#DIV/0!</v>
      </c>
      <c r="AB358" s="3" t="e">
        <f>IF(DEGREES(ACOS(SIN(RADIANS(G358))*SIN(RADIANS(E353))+COS(RADIANS(G358))*COS(RADIANS(E353))*COS(RADIANS(AB343))))&gt;90,0,$F$4*$F$5/E352^2*(SIN(RADIANS(G358))*SIN(RADIANS(E353))+COS(RADIANS(G358))*COS(RADIANS(E353))*COS(RADIANS(AB343))))</f>
        <v>#DIV/0!</v>
      </c>
      <c r="AC358" s="3" t="e">
        <f>IF(DEGREES(ACOS(SIN(RADIANS(G358))*SIN(RADIANS(E353))+COS(RADIANS(G358))*COS(RADIANS(E353))*COS(RADIANS(AC343))))&gt;90,0,$F$4*$F$5/E352^2*(SIN(RADIANS(G358))*SIN(RADIANS(E353))+COS(RADIANS(G358))*COS(RADIANS(E353))*COS(RADIANS(AC343))))</f>
        <v>#DIV/0!</v>
      </c>
      <c r="AD358" s="3" t="e">
        <f>IF(DEGREES(ACOS(SIN(RADIANS(G358))*SIN(RADIANS(E353))+COS(RADIANS(G358))*COS(RADIANS(E353))*COS(RADIANS(AD343))))&gt;90,0,$F$4*$F$5/E352^2*(SIN(RADIANS(G358))*SIN(RADIANS(E353))+COS(RADIANS(G358))*COS(RADIANS(E353))*COS(RADIANS(AD343))))</f>
        <v>#DIV/0!</v>
      </c>
      <c r="AE358" s="3" t="e">
        <f>IF(DEGREES(ACOS(SIN(RADIANS(G358))*SIN(RADIANS(E353))+COS(RADIANS(G358))*COS(RADIANS(E353))*COS(RADIANS(AE343))))&gt;90,0,$F$4*$F$5/E352^2*(SIN(RADIANS(G358))*SIN(RADIANS(E353))+COS(RADIANS(G358))*COS(RADIANS(E353))*COS(RADIANS(AE343))))</f>
        <v>#DIV/0!</v>
      </c>
      <c r="AF358" s="3" t="e">
        <f>IF(DEGREES(ACOS(SIN(RADIANS(G358))*SIN(RADIANS(E353))+COS(RADIANS(G358))*COS(RADIANS(E353))*COS(RADIANS(AF343))))&gt;90,0,$F$4*$F$5/E352^2*(SIN(RADIANS(G358))*SIN(RADIANS(E353))+COS(RADIANS(G358))*COS(RADIANS(E353))*COS(RADIANS(AF343))))</f>
        <v>#DIV/0!</v>
      </c>
      <c r="AG358" s="3" t="e">
        <f>IF(DEGREES(ACOS(SIN(RADIANS(G358))*SIN(RADIANS(E353))+COS(RADIANS(G358))*COS(RADIANS(E353))*COS(RADIANS(AG343))))&gt;90,0,$F$4*$F$5/E352^2*(SIN(RADIANS(G358))*SIN(RADIANS(E353))+COS(RADIANS(G358))*COS(RADIANS(E353))*COS(RADIANS(AG343))))</f>
        <v>#DIV/0!</v>
      </c>
      <c r="AH358" s="3" t="e">
        <f>IF(DEGREES(ACOS(SIN(RADIANS(G358))*SIN(RADIANS(E353))+COS(RADIANS(G358))*COS(RADIANS(E353))*COS(RADIANS(AH343))))&gt;90,0,$F$4*$F$5/E352^2*(SIN(RADIANS(G358))*SIN(RADIANS(E353))+COS(RADIANS(G358))*COS(RADIANS(E353))*COS(RADIANS(AH343))))</f>
        <v>#DIV/0!</v>
      </c>
      <c r="AI358" s="3" t="e">
        <f>IF(DEGREES(ACOS(SIN(RADIANS(G358))*SIN(RADIANS(E353))+COS(RADIANS(G358))*COS(RADIANS(E353))*COS(RADIANS(AI343))))&gt;90,0,$F$4*$F$5/E352^2*(SIN(RADIANS(G358))*SIN(RADIANS(E353))+COS(RADIANS(G358))*COS(RADIANS(E353))*COS(RADIANS(AI343))))</f>
        <v>#DIV/0!</v>
      </c>
      <c r="AJ358" s="3" t="e">
        <f>IF(DEGREES(ACOS(SIN(RADIANS(G358))*SIN(RADIANS(E353))+COS(RADIANS(G358))*COS(RADIANS(E353))*COS(RADIANS(AJ343))))&gt;90,0,$F$4*$F$5/E352^2*(SIN(RADIANS(G358))*SIN(RADIANS(E353))+COS(RADIANS(G358))*COS(RADIANS(E353))*COS(RADIANS(AJ343))))</f>
        <v>#DIV/0!</v>
      </c>
      <c r="AK358" s="3">
        <f>IF(DEGREES(ACOS(SIN(RADIANS(G358))*SIN(RADIANS(E353))+COS(RADIANS(G358))*COS(RADIANS(E353))*COS(RADIANS(AK343))))&gt;90,0,$F$4*$F$5/E352^2*(SIN(RADIANS(G358))*SIN(RADIANS(E353))+COS(RADIANS(G358))*COS(RADIANS(E353))*COS(RADIANS(AK343))))</f>
        <v>0</v>
      </c>
      <c r="AL358" s="3">
        <f>IF(DEGREES(ACOS(SIN(RADIANS(G358))*SIN(RADIANS(E353))+COS(RADIANS(G358))*COS(RADIANS(E353))*COS(RADIANS(AL343))))&gt;90,0,$F$4*$F$5/E352^2*(SIN(RADIANS(G358))*SIN(RADIANS(E353))+COS(RADIANS(G358))*COS(RADIANS(E353))*COS(RADIANS(AL343))))</f>
        <v>0</v>
      </c>
      <c r="AM358" s="3">
        <f>IF(DEGREES(ACOS(SIN(RADIANS(G358))*SIN(RADIANS(E353))+COS(RADIANS(G358))*COS(RADIANS(E353))*COS(RADIANS(AM343))))&gt;90,0,$F$4*$F$5/E352^2*(SIN(RADIANS(G358))*SIN(RADIANS(E353))+COS(RADIANS(G358))*COS(RADIANS(E353))*COS(RADIANS(AM343))))</f>
        <v>0</v>
      </c>
      <c r="AN358" s="3">
        <f>IF(DEGREES(ACOS(SIN(RADIANS(G358))*SIN(RADIANS(E353))+COS(RADIANS(G358))*COS(RADIANS(E353))*COS(RADIANS(AN343))))&gt;90,0,$F$4*$F$5/E352^2*(SIN(RADIANS(G358))*SIN(RADIANS(E353))+COS(RADIANS(G358))*COS(RADIANS(E353))*COS(RADIANS(AN343))))</f>
        <v>0</v>
      </c>
      <c r="AO358" s="3">
        <f>IF(DEGREES(ACOS(SIN(RADIANS(G358))*SIN(RADIANS(E353))+COS(RADIANS(G358))*COS(RADIANS(E353))*COS(RADIANS(AO343))))&gt;90,0,$F$4*$F$5/E352^2*(SIN(RADIANS(G358))*SIN(RADIANS(E353))+COS(RADIANS(G358))*COS(RADIANS(E353))*COS(RADIANS(AO343))))</f>
        <v>0</v>
      </c>
      <c r="AP358" s="3">
        <f>IF(DEGREES(ACOS(SIN(RADIANS(G358))*SIN(RADIANS(E353))+COS(RADIANS(G358))*COS(RADIANS(E353))*COS(RADIANS(AP343))))&gt;90,0,$F$4*$F$5/E352^2*(SIN(RADIANS(G358))*SIN(RADIANS(E353))+COS(RADIANS(G358))*COS(RADIANS(E353))*COS(RADIANS(AP343))))</f>
        <v>0</v>
      </c>
      <c r="AQ358" s="3">
        <f>IF(DEGREES(ACOS(SIN(RADIANS(G358))*SIN(RADIANS(E353))+COS(RADIANS(G358))*COS(RADIANS(E353))*COS(RADIANS(AQ343))))&gt;90,0,$F$4*$F$5/E352^2*(SIN(RADIANS(G358))*SIN(RADIANS(E353))+COS(RADIANS(G358))*COS(RADIANS(E353))*COS(RADIANS(AQ343))))</f>
        <v>0</v>
      </c>
      <c r="AR358" s="3">
        <f>IF(DEGREES(ACOS(SIN(RADIANS(G358))*SIN(RADIANS(E353))+COS(RADIANS(G358))*COS(RADIANS(E353))*COS(RADIANS(AR343))))&gt;90,0,$F$4*$F$5/E352^2*(SIN(RADIANS(G358))*SIN(RADIANS(E353))+COS(RADIANS(G358))*COS(RADIANS(E353))*COS(RADIANS(AR343))))</f>
        <v>0</v>
      </c>
    </row>
    <row r="359" spans="2:44" ht="15.75" customHeight="1" x14ac:dyDescent="0.2">
      <c r="G359" s="3">
        <v>-50</v>
      </c>
      <c r="I359" s="3">
        <f>IF(DEGREES(ACOS(SIN(RADIANS(G359))*SIN(RADIANS(E353))+COS(RADIANS(G359))*COS(RADIANS(E353))*COS(RADIANS(I343))))&gt;90,0,$F$4*$F$5/E352^2*(SIN(RADIANS(G359))*SIN(RADIANS(E353))+COS(RADIANS(G359))*COS(RADIANS(E353))*COS(RADIANS(I343))))</f>
        <v>0</v>
      </c>
      <c r="J359" s="3">
        <f>IF(DEGREES(ACOS(SIN(RADIANS(G359))*SIN(RADIANS(E353))+COS(RADIANS(G359))*COS(RADIANS(E353))*COS(RADIANS(J343))))&gt;90,0,$F$4*$F$5/E352^2*(SIN(RADIANS(G359))*SIN(RADIANS(E353))+COS(RADIANS(G359))*COS(RADIANS(E353))*COS(RADIANS(J343))))</f>
        <v>0</v>
      </c>
      <c r="K359" s="3">
        <f>IF(DEGREES(ACOS(SIN(RADIANS(G359))*SIN(RADIANS(E353))+COS(RADIANS(G359))*COS(RADIANS(E353))*COS(RADIANS(K343))))&gt;90,0,$F$4*$F$5/E352^2*(SIN(RADIANS(G359))*SIN(RADIANS(E353))+COS(RADIANS(G359))*COS(RADIANS(E353))*COS(RADIANS(K343))))</f>
        <v>0</v>
      </c>
      <c r="L359" s="3">
        <f>IF(DEGREES(ACOS(SIN(RADIANS(G359))*SIN(RADIANS(E353))+COS(RADIANS(G359))*COS(RADIANS(E353))*COS(RADIANS(L343))))&gt;90,0,$F$4*$F$5/E352^2*(SIN(RADIANS(G359))*SIN(RADIANS(E353))+COS(RADIANS(G359))*COS(RADIANS(E353))*COS(RADIANS(L343))))</f>
        <v>0</v>
      </c>
      <c r="M359" s="3">
        <f>IF(DEGREES(ACOS(SIN(RADIANS(G359))*SIN(RADIANS(E353))+COS(RADIANS(G359))*COS(RADIANS(E353))*COS(RADIANS(M343))))&gt;90,0,$F$4*$F$5/E352^2*(SIN(RADIANS(G359))*SIN(RADIANS(E353))+COS(RADIANS(G359))*COS(RADIANS(E353))*COS(RADIANS(M343))))</f>
        <v>0</v>
      </c>
      <c r="N359" s="3">
        <f>IF(DEGREES(ACOS(SIN(RADIANS(G359))*SIN(RADIANS(E353))+COS(RADIANS(G359))*COS(RADIANS(E353))*COS(RADIANS(N343))))&gt;90,0,$F$4*$F$5/E352^2*(SIN(RADIANS(G359))*SIN(RADIANS(E353))+COS(RADIANS(G359))*COS(RADIANS(E353))*COS(RADIANS(N343))))</f>
        <v>0</v>
      </c>
      <c r="O359" s="3">
        <f>IF(DEGREES(ACOS(SIN(RADIANS(G359))*SIN(RADIANS(E353))+COS(RADIANS(G359))*COS(RADIANS(E353))*COS(RADIANS(O343))))&gt;90,0,$F$4*$F$5/E352^2*(SIN(RADIANS(G359))*SIN(RADIANS(E353))+COS(RADIANS(G359))*COS(RADIANS(E353))*COS(RADIANS(O343))))</f>
        <v>0</v>
      </c>
      <c r="P359" s="3">
        <f>IF(DEGREES(ACOS(SIN(RADIANS(G359))*SIN(RADIANS(E353))+COS(RADIANS(G359))*COS(RADIANS(E353))*COS(RADIANS(P343))))&gt;90,0,$F$4*$F$5/E352^2*(SIN(RADIANS(G359))*SIN(RADIANS(E353))+COS(RADIANS(G359))*COS(RADIANS(E353))*COS(RADIANS(P343))))</f>
        <v>0</v>
      </c>
      <c r="Q359" s="3">
        <f>IF(DEGREES(ACOS(SIN(RADIANS(G359))*SIN(RADIANS(E353))+COS(RADIANS(G359))*COS(RADIANS(E353))*COS(RADIANS(Q343))))&gt;90,0,$F$4*$F$5/E352^2*(SIN(RADIANS(G359))*SIN(RADIANS(E353))+COS(RADIANS(G359))*COS(RADIANS(E353))*COS(RADIANS(Q343))))</f>
        <v>0</v>
      </c>
      <c r="R359" s="3" t="e">
        <f>IF(DEGREES(ACOS(SIN(RADIANS(G359))*SIN(RADIANS(E353))+COS(RADIANS(G359))*COS(RADIANS(E353))*COS(RADIANS(R343))))&gt;90,0,$F$4*$F$5/E352^2*(SIN(RADIANS(G359))*SIN(RADIANS(E353))+COS(RADIANS(G359))*COS(RADIANS(E353))*COS(RADIANS(R343))))</f>
        <v>#DIV/0!</v>
      </c>
      <c r="S359" s="3" t="e">
        <f>IF(DEGREES(ACOS(SIN(RADIANS(G359))*SIN(RADIANS(E353))+COS(RADIANS(G359))*COS(RADIANS(E353))*COS(RADIANS(S343))))&gt;90,0,$F$4*$F$5/E352^2*(SIN(RADIANS(G359))*SIN(RADIANS(E353))+COS(RADIANS(G359))*COS(RADIANS(E353))*COS(RADIANS(S343))))</f>
        <v>#DIV/0!</v>
      </c>
      <c r="T359" s="3" t="e">
        <f>IF(DEGREES(ACOS(SIN(RADIANS(G359))*SIN(RADIANS(E353))+COS(RADIANS(G359))*COS(RADIANS(E353))*COS(RADIANS(T343))))&gt;90,0,$F$4*$F$5/E352^2*(SIN(RADIANS(G359))*SIN(RADIANS(E353))+COS(RADIANS(G359))*COS(RADIANS(E353))*COS(RADIANS(T343))))</f>
        <v>#DIV/0!</v>
      </c>
      <c r="U359" s="3" t="e">
        <f>IF(DEGREES(ACOS(SIN(RADIANS(G359))*SIN(RADIANS(E353))+COS(RADIANS(G359))*COS(RADIANS(E353))*COS(RADIANS(U343))))&gt;90,0,$F$4*$F$5/E352^2*(SIN(RADIANS(G359))*SIN(RADIANS(E353))+COS(RADIANS(G359))*COS(RADIANS(E353))*COS(RADIANS(U343))))</f>
        <v>#DIV/0!</v>
      </c>
      <c r="V359" s="3" t="e">
        <f>IF(DEGREES(ACOS(SIN(RADIANS(G359))*SIN(RADIANS(E353))+COS(RADIANS(G359))*COS(RADIANS(E353))*COS(RADIANS(V343))))&gt;90,0,$F$4*$F$5/E352^2*(SIN(RADIANS(G359))*SIN(RADIANS(E353))+COS(RADIANS(G359))*COS(RADIANS(E353))*COS(RADIANS(V343))))</f>
        <v>#DIV/0!</v>
      </c>
      <c r="W359" s="3" t="e">
        <f>IF(DEGREES(ACOS(SIN(RADIANS(G359))*SIN(RADIANS(E353))+COS(RADIANS(G359))*COS(RADIANS(E353))*COS(RADIANS(W343))))&gt;90,0,$F$4*$F$5/E352^2*(SIN(RADIANS(G359))*SIN(RADIANS(E353))+COS(RADIANS(G359))*COS(RADIANS(E353))*COS(RADIANS(W343))))</f>
        <v>#DIV/0!</v>
      </c>
      <c r="X359" s="3" t="e">
        <f>IF(DEGREES(ACOS(SIN(RADIANS(G359))*SIN(RADIANS(E353))+COS(RADIANS(G359))*COS(RADIANS(E353))*COS(RADIANS(X343))))&gt;90,0,$F$4*$F$5/E352^2*(SIN(RADIANS(G359))*SIN(RADIANS(E353))+COS(RADIANS(G359))*COS(RADIANS(E353))*COS(RADIANS(X343))))</f>
        <v>#DIV/0!</v>
      </c>
      <c r="Y359" s="3" t="e">
        <f>IF(DEGREES(ACOS(SIN(RADIANS(G359))*SIN(RADIANS(E353))+COS(RADIANS(G359))*COS(RADIANS(E353))*COS(RADIANS(Y343))))&gt;90,0,$F$4*$F$5/E352^2*(SIN(RADIANS(G359))*SIN(RADIANS(E353))+COS(RADIANS(G359))*COS(RADIANS(E353))*COS(RADIANS(Y343))))</f>
        <v>#DIV/0!</v>
      </c>
      <c r="Z359" s="3" t="e">
        <f>IF(DEGREES(ACOS(SIN(RADIANS(G359))*SIN(RADIANS(E353))+COS(RADIANS(G359))*COS(RADIANS(E353))*COS(RADIANS(Z343))))&gt;90,0,$F$4*$F$5/E352^2*(SIN(RADIANS(G359))*SIN(RADIANS(E353))+COS(RADIANS(G359))*COS(RADIANS(E353))*COS(RADIANS(Z343))))</f>
        <v>#DIV/0!</v>
      </c>
      <c r="AA359" s="3" t="e">
        <f>IF(DEGREES(ACOS(SIN(RADIANS(G359))*SIN(RADIANS(E353))+COS(RADIANS(G359))*COS(RADIANS(E353))*COS(RADIANS(AA343))))&gt;90,0,$F$4*$F$5/E352^2*(SIN(RADIANS(G359))*SIN(RADIANS(E353))+COS(RADIANS(G359))*COS(RADIANS(E353))*COS(RADIANS(AA343))))</f>
        <v>#DIV/0!</v>
      </c>
      <c r="AB359" s="3" t="e">
        <f>IF(DEGREES(ACOS(SIN(RADIANS(G359))*SIN(RADIANS(E353))+COS(RADIANS(G359))*COS(RADIANS(E353))*COS(RADIANS(AB343))))&gt;90,0,$F$4*$F$5/E352^2*(SIN(RADIANS(G359))*SIN(RADIANS(E353))+COS(RADIANS(G359))*COS(RADIANS(E353))*COS(RADIANS(AB343))))</f>
        <v>#DIV/0!</v>
      </c>
      <c r="AC359" s="3" t="e">
        <f>IF(DEGREES(ACOS(SIN(RADIANS(G359))*SIN(RADIANS(E353))+COS(RADIANS(G359))*COS(RADIANS(E353))*COS(RADIANS(AC343))))&gt;90,0,$F$4*$F$5/E352^2*(SIN(RADIANS(G359))*SIN(RADIANS(E353))+COS(RADIANS(G359))*COS(RADIANS(E353))*COS(RADIANS(AC343))))</f>
        <v>#DIV/0!</v>
      </c>
      <c r="AD359" s="3" t="e">
        <f>IF(DEGREES(ACOS(SIN(RADIANS(G359))*SIN(RADIANS(E353))+COS(RADIANS(G359))*COS(RADIANS(E353))*COS(RADIANS(AD343))))&gt;90,0,$F$4*$F$5/E352^2*(SIN(RADIANS(G359))*SIN(RADIANS(E353))+COS(RADIANS(G359))*COS(RADIANS(E353))*COS(RADIANS(AD343))))</f>
        <v>#DIV/0!</v>
      </c>
      <c r="AE359" s="3" t="e">
        <f>IF(DEGREES(ACOS(SIN(RADIANS(G359))*SIN(RADIANS(E353))+COS(RADIANS(G359))*COS(RADIANS(E353))*COS(RADIANS(AE343))))&gt;90,0,$F$4*$F$5/E352^2*(SIN(RADIANS(G359))*SIN(RADIANS(E353))+COS(RADIANS(G359))*COS(RADIANS(E353))*COS(RADIANS(AE343))))</f>
        <v>#DIV/0!</v>
      </c>
      <c r="AF359" s="3" t="e">
        <f>IF(DEGREES(ACOS(SIN(RADIANS(G359))*SIN(RADIANS(E353))+COS(RADIANS(G359))*COS(RADIANS(E353))*COS(RADIANS(AF343))))&gt;90,0,$F$4*$F$5/E352^2*(SIN(RADIANS(G359))*SIN(RADIANS(E353))+COS(RADIANS(G359))*COS(RADIANS(E353))*COS(RADIANS(AF343))))</f>
        <v>#DIV/0!</v>
      </c>
      <c r="AG359" s="3" t="e">
        <f>IF(DEGREES(ACOS(SIN(RADIANS(G359))*SIN(RADIANS(E353))+COS(RADIANS(G359))*COS(RADIANS(E353))*COS(RADIANS(AG343))))&gt;90,0,$F$4*$F$5/E352^2*(SIN(RADIANS(G359))*SIN(RADIANS(E353))+COS(RADIANS(G359))*COS(RADIANS(E353))*COS(RADIANS(AG343))))</f>
        <v>#DIV/0!</v>
      </c>
      <c r="AH359" s="3" t="e">
        <f>IF(DEGREES(ACOS(SIN(RADIANS(G359))*SIN(RADIANS(E353))+COS(RADIANS(G359))*COS(RADIANS(E353))*COS(RADIANS(AH343))))&gt;90,0,$F$4*$F$5/E352^2*(SIN(RADIANS(G359))*SIN(RADIANS(E353))+COS(RADIANS(G359))*COS(RADIANS(E353))*COS(RADIANS(AH343))))</f>
        <v>#DIV/0!</v>
      </c>
      <c r="AI359" s="3" t="e">
        <f>IF(DEGREES(ACOS(SIN(RADIANS(G359))*SIN(RADIANS(E353))+COS(RADIANS(G359))*COS(RADIANS(E353))*COS(RADIANS(AI343))))&gt;90,0,$F$4*$F$5/E352^2*(SIN(RADIANS(G359))*SIN(RADIANS(E353))+COS(RADIANS(G359))*COS(RADIANS(E353))*COS(RADIANS(AI343))))</f>
        <v>#DIV/0!</v>
      </c>
      <c r="AJ359" s="3" t="e">
        <f>IF(DEGREES(ACOS(SIN(RADIANS(G359))*SIN(RADIANS(E353))+COS(RADIANS(G359))*COS(RADIANS(E353))*COS(RADIANS(AJ343))))&gt;90,0,$F$4*$F$5/E352^2*(SIN(RADIANS(G359))*SIN(RADIANS(E353))+COS(RADIANS(G359))*COS(RADIANS(E353))*COS(RADIANS(AJ343))))</f>
        <v>#DIV/0!</v>
      </c>
      <c r="AK359" s="3">
        <f>IF(DEGREES(ACOS(SIN(RADIANS(G359))*SIN(RADIANS(E353))+COS(RADIANS(G359))*COS(RADIANS(E353))*COS(RADIANS(AK343))))&gt;90,0,$F$4*$F$5/E352^2*(SIN(RADIANS(G359))*SIN(RADIANS(E353))+COS(RADIANS(G359))*COS(RADIANS(E353))*COS(RADIANS(AK343))))</f>
        <v>0</v>
      </c>
      <c r="AL359" s="3">
        <f>IF(DEGREES(ACOS(SIN(RADIANS(G359))*SIN(RADIANS(E353))+COS(RADIANS(G359))*COS(RADIANS(E353))*COS(RADIANS(AL343))))&gt;90,0,$F$4*$F$5/E352^2*(SIN(RADIANS(G359))*SIN(RADIANS(E353))+COS(RADIANS(G359))*COS(RADIANS(E353))*COS(RADIANS(AL343))))</f>
        <v>0</v>
      </c>
      <c r="AM359" s="3">
        <f>IF(DEGREES(ACOS(SIN(RADIANS(G359))*SIN(RADIANS(E353))+COS(RADIANS(G359))*COS(RADIANS(E353))*COS(RADIANS(AM343))))&gt;90,0,$F$4*$F$5/E352^2*(SIN(RADIANS(G359))*SIN(RADIANS(E353))+COS(RADIANS(G359))*COS(RADIANS(E353))*COS(RADIANS(AM343))))</f>
        <v>0</v>
      </c>
      <c r="AN359" s="3">
        <f>IF(DEGREES(ACOS(SIN(RADIANS(G359))*SIN(RADIANS(E353))+COS(RADIANS(G359))*COS(RADIANS(E353))*COS(RADIANS(AN343))))&gt;90,0,$F$4*$F$5/E352^2*(SIN(RADIANS(G359))*SIN(RADIANS(E353))+COS(RADIANS(G359))*COS(RADIANS(E353))*COS(RADIANS(AN343))))</f>
        <v>0</v>
      </c>
      <c r="AO359" s="3">
        <f>IF(DEGREES(ACOS(SIN(RADIANS(G359))*SIN(RADIANS(E353))+COS(RADIANS(G359))*COS(RADIANS(E353))*COS(RADIANS(AO343))))&gt;90,0,$F$4*$F$5/E352^2*(SIN(RADIANS(G359))*SIN(RADIANS(E353))+COS(RADIANS(G359))*COS(RADIANS(E353))*COS(RADIANS(AO343))))</f>
        <v>0</v>
      </c>
      <c r="AP359" s="3">
        <f>IF(DEGREES(ACOS(SIN(RADIANS(G359))*SIN(RADIANS(E353))+COS(RADIANS(G359))*COS(RADIANS(E353))*COS(RADIANS(AP343))))&gt;90,0,$F$4*$F$5/E352^2*(SIN(RADIANS(G359))*SIN(RADIANS(E353))+COS(RADIANS(G359))*COS(RADIANS(E353))*COS(RADIANS(AP343))))</f>
        <v>0</v>
      </c>
      <c r="AQ359" s="3">
        <f>IF(DEGREES(ACOS(SIN(RADIANS(G359))*SIN(RADIANS(E353))+COS(RADIANS(G359))*COS(RADIANS(E353))*COS(RADIANS(AQ343))))&gt;90,0,$F$4*$F$5/E352^2*(SIN(RADIANS(G359))*SIN(RADIANS(E353))+COS(RADIANS(G359))*COS(RADIANS(E353))*COS(RADIANS(AQ343))))</f>
        <v>0</v>
      </c>
      <c r="AR359" s="3">
        <f>IF(DEGREES(ACOS(SIN(RADIANS(G359))*SIN(RADIANS(E353))+COS(RADIANS(G359))*COS(RADIANS(E353))*COS(RADIANS(AR343))))&gt;90,0,$F$4*$F$5/E352^2*(SIN(RADIANS(G359))*SIN(RADIANS(E353))+COS(RADIANS(G359))*COS(RADIANS(E353))*COS(RADIANS(AR343))))</f>
        <v>0</v>
      </c>
    </row>
    <row r="360" spans="2:44" ht="15.75" customHeight="1" x14ac:dyDescent="0.2">
      <c r="G360" s="3">
        <v>-60</v>
      </c>
      <c r="I360" s="3">
        <f>IF(DEGREES(ACOS(SIN(RADIANS(G360))*SIN(RADIANS(E353))+COS(RADIANS(G360))*COS(RADIANS(E353))*COS(RADIANS(I343))))&gt;90,0,$F$4*$F$5/E352^2*(SIN(RADIANS(G360))*SIN(RADIANS(E353))+COS(RADIANS(G360))*COS(RADIANS(E353))*COS(RADIANS(I343))))</f>
        <v>0</v>
      </c>
      <c r="J360" s="3">
        <f>IF(DEGREES(ACOS(SIN(RADIANS(G360))*SIN(RADIANS(E353))+COS(RADIANS(G360))*COS(RADIANS(E353))*COS(RADIANS(J343))))&gt;90,0,$F$4*$F$5/E352^2*(SIN(RADIANS(G360))*SIN(RADIANS(E353))+COS(RADIANS(G360))*COS(RADIANS(E353))*COS(RADIANS(J343))))</f>
        <v>0</v>
      </c>
      <c r="K360" s="3">
        <f>IF(DEGREES(ACOS(SIN(RADIANS(G360))*SIN(RADIANS(E353))+COS(RADIANS(G360))*COS(RADIANS(E353))*COS(RADIANS(K343))))&gt;90,0,$F$4*$F$5/E352^2*(SIN(RADIANS(G360))*SIN(RADIANS(E353))+COS(RADIANS(G360))*COS(RADIANS(E353))*COS(RADIANS(K343))))</f>
        <v>0</v>
      </c>
      <c r="L360" s="3">
        <f>IF(DEGREES(ACOS(SIN(RADIANS(G360))*SIN(RADIANS(E353))+COS(RADIANS(G360))*COS(RADIANS(E353))*COS(RADIANS(L343))))&gt;90,0,$F$4*$F$5/E352^2*(SIN(RADIANS(G360))*SIN(RADIANS(E353))+COS(RADIANS(G360))*COS(RADIANS(E353))*COS(RADIANS(L343))))</f>
        <v>0</v>
      </c>
      <c r="M360" s="3">
        <f>IF(DEGREES(ACOS(SIN(RADIANS(G360))*SIN(RADIANS(E353))+COS(RADIANS(G360))*COS(RADIANS(E353))*COS(RADIANS(M343))))&gt;90,0,$F$4*$F$5/E352^2*(SIN(RADIANS(G360))*SIN(RADIANS(E353))+COS(RADIANS(G360))*COS(RADIANS(E353))*COS(RADIANS(M343))))</f>
        <v>0</v>
      </c>
      <c r="N360" s="3">
        <f>IF(DEGREES(ACOS(SIN(RADIANS(G360))*SIN(RADIANS(E353))+COS(RADIANS(G360))*COS(RADIANS(E353))*COS(RADIANS(N343))))&gt;90,0,$F$4*$F$5/E352^2*(SIN(RADIANS(G360))*SIN(RADIANS(E353))+COS(RADIANS(G360))*COS(RADIANS(E353))*COS(RADIANS(N343))))</f>
        <v>0</v>
      </c>
      <c r="O360" s="3">
        <f>IF(DEGREES(ACOS(SIN(RADIANS(G360))*SIN(RADIANS(E353))+COS(RADIANS(G360))*COS(RADIANS(E353))*COS(RADIANS(O343))))&gt;90,0,$F$4*$F$5/E352^2*(SIN(RADIANS(G360))*SIN(RADIANS(E353))+COS(RADIANS(G360))*COS(RADIANS(E353))*COS(RADIANS(O343))))</f>
        <v>0</v>
      </c>
      <c r="P360" s="3">
        <f>IF(DEGREES(ACOS(SIN(RADIANS(G360))*SIN(RADIANS(E353))+COS(RADIANS(G360))*COS(RADIANS(E353))*COS(RADIANS(P343))))&gt;90,0,$F$4*$F$5/E352^2*(SIN(RADIANS(G360))*SIN(RADIANS(E353))+COS(RADIANS(G360))*COS(RADIANS(E353))*COS(RADIANS(P343))))</f>
        <v>0</v>
      </c>
      <c r="Q360" s="3">
        <f>IF(DEGREES(ACOS(SIN(RADIANS(G360))*SIN(RADIANS(E353))+COS(RADIANS(G360))*COS(RADIANS(E353))*COS(RADIANS(Q343))))&gt;90,0,$F$4*$F$5/E352^2*(SIN(RADIANS(G360))*SIN(RADIANS(E353))+COS(RADIANS(G360))*COS(RADIANS(E353))*COS(RADIANS(Q343))))</f>
        <v>0</v>
      </c>
      <c r="R360" s="3" t="e">
        <f>IF(DEGREES(ACOS(SIN(RADIANS(G360))*SIN(RADIANS(E353))+COS(RADIANS(G360))*COS(RADIANS(E353))*COS(RADIANS(R343))))&gt;90,0,$F$4*$F$5/E352^2*(SIN(RADIANS(G360))*SIN(RADIANS(E353))+COS(RADIANS(G360))*COS(RADIANS(E353))*COS(RADIANS(R343))))</f>
        <v>#DIV/0!</v>
      </c>
      <c r="S360" s="3" t="e">
        <f>IF(DEGREES(ACOS(SIN(RADIANS(G360))*SIN(RADIANS(E353))+COS(RADIANS(G360))*COS(RADIANS(E353))*COS(RADIANS(S343))))&gt;90,0,$F$4*$F$5/E352^2*(SIN(RADIANS(G360))*SIN(RADIANS(E353))+COS(RADIANS(G360))*COS(RADIANS(E353))*COS(RADIANS(S343))))</f>
        <v>#DIV/0!</v>
      </c>
      <c r="T360" s="3" t="e">
        <f>IF(DEGREES(ACOS(SIN(RADIANS(G360))*SIN(RADIANS(E353))+COS(RADIANS(G360))*COS(RADIANS(E353))*COS(RADIANS(T343))))&gt;90,0,$F$4*$F$5/E352^2*(SIN(RADIANS(G360))*SIN(RADIANS(E353))+COS(RADIANS(G360))*COS(RADIANS(E353))*COS(RADIANS(T343))))</f>
        <v>#DIV/0!</v>
      </c>
      <c r="U360" s="3" t="e">
        <f>IF(DEGREES(ACOS(SIN(RADIANS(G360))*SIN(RADIANS(E353))+COS(RADIANS(G360))*COS(RADIANS(E353))*COS(RADIANS(U343))))&gt;90,0,$F$4*$F$5/E352^2*(SIN(RADIANS(G360))*SIN(RADIANS(E353))+COS(RADIANS(G360))*COS(RADIANS(E353))*COS(RADIANS(U343))))</f>
        <v>#DIV/0!</v>
      </c>
      <c r="V360" s="3" t="e">
        <f>IF(DEGREES(ACOS(SIN(RADIANS(G360))*SIN(RADIANS(E353))+COS(RADIANS(G360))*COS(RADIANS(E353))*COS(RADIANS(V343))))&gt;90,0,$F$4*$F$5/E352^2*(SIN(RADIANS(G360))*SIN(RADIANS(E353))+COS(RADIANS(G360))*COS(RADIANS(E353))*COS(RADIANS(V343))))</f>
        <v>#DIV/0!</v>
      </c>
      <c r="W360" s="3" t="e">
        <f>IF(DEGREES(ACOS(SIN(RADIANS(G360))*SIN(RADIANS(E353))+COS(RADIANS(G360))*COS(RADIANS(E353))*COS(RADIANS(W343))))&gt;90,0,$F$4*$F$5/E352^2*(SIN(RADIANS(G360))*SIN(RADIANS(E353))+COS(RADIANS(G360))*COS(RADIANS(E353))*COS(RADIANS(W343))))</f>
        <v>#DIV/0!</v>
      </c>
      <c r="X360" s="3" t="e">
        <f>IF(DEGREES(ACOS(SIN(RADIANS(G360))*SIN(RADIANS(E353))+COS(RADIANS(G360))*COS(RADIANS(E353))*COS(RADIANS(X343))))&gt;90,0,$F$4*$F$5/E352^2*(SIN(RADIANS(G360))*SIN(RADIANS(E353))+COS(RADIANS(G360))*COS(RADIANS(E353))*COS(RADIANS(X343))))</f>
        <v>#DIV/0!</v>
      </c>
      <c r="Y360" s="3" t="e">
        <f>IF(DEGREES(ACOS(SIN(RADIANS(G360))*SIN(RADIANS(E353))+COS(RADIANS(G360))*COS(RADIANS(E353))*COS(RADIANS(Y343))))&gt;90,0,$F$4*$F$5/E352^2*(SIN(RADIANS(G360))*SIN(RADIANS(E353))+COS(RADIANS(G360))*COS(RADIANS(E353))*COS(RADIANS(Y343))))</f>
        <v>#DIV/0!</v>
      </c>
      <c r="Z360" s="3" t="e">
        <f>IF(DEGREES(ACOS(SIN(RADIANS(G360))*SIN(RADIANS(E353))+COS(RADIANS(G360))*COS(RADIANS(E353))*COS(RADIANS(Z343))))&gt;90,0,$F$4*$F$5/E352^2*(SIN(RADIANS(G360))*SIN(RADIANS(E353))+COS(RADIANS(G360))*COS(RADIANS(E353))*COS(RADIANS(Z343))))</f>
        <v>#DIV/0!</v>
      </c>
      <c r="AA360" s="3" t="e">
        <f>IF(DEGREES(ACOS(SIN(RADIANS(G360))*SIN(RADIANS(E353))+COS(RADIANS(G360))*COS(RADIANS(E353))*COS(RADIANS(AA343))))&gt;90,0,$F$4*$F$5/E352^2*(SIN(RADIANS(G360))*SIN(RADIANS(E353))+COS(RADIANS(G360))*COS(RADIANS(E353))*COS(RADIANS(AA343))))</f>
        <v>#DIV/0!</v>
      </c>
      <c r="AB360" s="3" t="e">
        <f>IF(DEGREES(ACOS(SIN(RADIANS(G360))*SIN(RADIANS(E353))+COS(RADIANS(G360))*COS(RADIANS(E353))*COS(RADIANS(AB343))))&gt;90,0,$F$4*$F$5/E352^2*(SIN(RADIANS(G360))*SIN(RADIANS(E353))+COS(RADIANS(G360))*COS(RADIANS(E353))*COS(RADIANS(AB343))))</f>
        <v>#DIV/0!</v>
      </c>
      <c r="AC360" s="3" t="e">
        <f>IF(DEGREES(ACOS(SIN(RADIANS(G360))*SIN(RADIANS(E353))+COS(RADIANS(G360))*COS(RADIANS(E353))*COS(RADIANS(AC343))))&gt;90,0,$F$4*$F$5/E352^2*(SIN(RADIANS(G360))*SIN(RADIANS(E353))+COS(RADIANS(G360))*COS(RADIANS(E353))*COS(RADIANS(AC343))))</f>
        <v>#DIV/0!</v>
      </c>
      <c r="AD360" s="3" t="e">
        <f>IF(DEGREES(ACOS(SIN(RADIANS(G360))*SIN(RADIANS(E353))+COS(RADIANS(G360))*COS(RADIANS(E353))*COS(RADIANS(AD343))))&gt;90,0,$F$4*$F$5/E352^2*(SIN(RADIANS(G360))*SIN(RADIANS(E353))+COS(RADIANS(G360))*COS(RADIANS(E353))*COS(RADIANS(AD343))))</f>
        <v>#DIV/0!</v>
      </c>
      <c r="AE360" s="3" t="e">
        <f>IF(DEGREES(ACOS(SIN(RADIANS(G360))*SIN(RADIANS(E353))+COS(RADIANS(G360))*COS(RADIANS(E353))*COS(RADIANS(AE343))))&gt;90,0,$F$4*$F$5/E352^2*(SIN(RADIANS(G360))*SIN(RADIANS(E353))+COS(RADIANS(G360))*COS(RADIANS(E353))*COS(RADIANS(AE343))))</f>
        <v>#DIV/0!</v>
      </c>
      <c r="AF360" s="3" t="e">
        <f>IF(DEGREES(ACOS(SIN(RADIANS(G360))*SIN(RADIANS(E353))+COS(RADIANS(G360))*COS(RADIANS(E353))*COS(RADIANS(AF343))))&gt;90,0,$F$4*$F$5/E352^2*(SIN(RADIANS(G360))*SIN(RADIANS(E353))+COS(RADIANS(G360))*COS(RADIANS(E353))*COS(RADIANS(AF343))))</f>
        <v>#DIV/0!</v>
      </c>
      <c r="AG360" s="3" t="e">
        <f>IF(DEGREES(ACOS(SIN(RADIANS(G360))*SIN(RADIANS(E353))+COS(RADIANS(G360))*COS(RADIANS(E353))*COS(RADIANS(AG343))))&gt;90,0,$F$4*$F$5/E352^2*(SIN(RADIANS(G360))*SIN(RADIANS(E353))+COS(RADIANS(G360))*COS(RADIANS(E353))*COS(RADIANS(AG343))))</f>
        <v>#DIV/0!</v>
      </c>
      <c r="AH360" s="3" t="e">
        <f>IF(DEGREES(ACOS(SIN(RADIANS(G360))*SIN(RADIANS(E353))+COS(RADIANS(G360))*COS(RADIANS(E353))*COS(RADIANS(AH343))))&gt;90,0,$F$4*$F$5/E352^2*(SIN(RADIANS(G360))*SIN(RADIANS(E353))+COS(RADIANS(G360))*COS(RADIANS(E353))*COS(RADIANS(AH343))))</f>
        <v>#DIV/0!</v>
      </c>
      <c r="AI360" s="3" t="e">
        <f>IF(DEGREES(ACOS(SIN(RADIANS(G360))*SIN(RADIANS(E353))+COS(RADIANS(G360))*COS(RADIANS(E353))*COS(RADIANS(AI343))))&gt;90,0,$F$4*$F$5/E352^2*(SIN(RADIANS(G360))*SIN(RADIANS(E353))+COS(RADIANS(G360))*COS(RADIANS(E353))*COS(RADIANS(AI343))))</f>
        <v>#DIV/0!</v>
      </c>
      <c r="AJ360" s="3" t="e">
        <f>IF(DEGREES(ACOS(SIN(RADIANS(G360))*SIN(RADIANS(E353))+COS(RADIANS(G360))*COS(RADIANS(E353))*COS(RADIANS(AJ343))))&gt;90,0,$F$4*$F$5/E352^2*(SIN(RADIANS(G360))*SIN(RADIANS(E353))+COS(RADIANS(G360))*COS(RADIANS(E353))*COS(RADIANS(AJ343))))</f>
        <v>#DIV/0!</v>
      </c>
      <c r="AK360" s="3">
        <f>IF(DEGREES(ACOS(SIN(RADIANS(G360))*SIN(RADIANS(E353))+COS(RADIANS(G360))*COS(RADIANS(E353))*COS(RADIANS(AK343))))&gt;90,0,$F$4*$F$5/E352^2*(SIN(RADIANS(G360))*SIN(RADIANS(E353))+COS(RADIANS(G360))*COS(RADIANS(E353))*COS(RADIANS(AK343))))</f>
        <v>0</v>
      </c>
      <c r="AL360" s="3">
        <f>IF(DEGREES(ACOS(SIN(RADIANS(G360))*SIN(RADIANS(E353))+COS(RADIANS(G360))*COS(RADIANS(E353))*COS(RADIANS(AL343))))&gt;90,0,$F$4*$F$5/E352^2*(SIN(RADIANS(G360))*SIN(RADIANS(E353))+COS(RADIANS(G360))*COS(RADIANS(E353))*COS(RADIANS(AL343))))</f>
        <v>0</v>
      </c>
      <c r="AM360" s="3">
        <f>IF(DEGREES(ACOS(SIN(RADIANS(G360))*SIN(RADIANS(E353))+COS(RADIANS(G360))*COS(RADIANS(E353))*COS(RADIANS(AM343))))&gt;90,0,$F$4*$F$5/E352^2*(SIN(RADIANS(G360))*SIN(RADIANS(E353))+COS(RADIANS(G360))*COS(RADIANS(E353))*COS(RADIANS(AM343))))</f>
        <v>0</v>
      </c>
      <c r="AN360" s="3">
        <f>IF(DEGREES(ACOS(SIN(RADIANS(G360))*SIN(RADIANS(E353))+COS(RADIANS(G360))*COS(RADIANS(E353))*COS(RADIANS(AN343))))&gt;90,0,$F$4*$F$5/E352^2*(SIN(RADIANS(G360))*SIN(RADIANS(E353))+COS(RADIANS(G360))*COS(RADIANS(E353))*COS(RADIANS(AN343))))</f>
        <v>0</v>
      </c>
      <c r="AO360" s="3">
        <f>IF(DEGREES(ACOS(SIN(RADIANS(G360))*SIN(RADIANS(E353))+COS(RADIANS(G360))*COS(RADIANS(E353))*COS(RADIANS(AO343))))&gt;90,0,$F$4*$F$5/E352^2*(SIN(RADIANS(G360))*SIN(RADIANS(E353))+COS(RADIANS(G360))*COS(RADIANS(E353))*COS(RADIANS(AO343))))</f>
        <v>0</v>
      </c>
      <c r="AP360" s="3">
        <f>IF(DEGREES(ACOS(SIN(RADIANS(G360))*SIN(RADIANS(E353))+COS(RADIANS(G360))*COS(RADIANS(E353))*COS(RADIANS(AP343))))&gt;90,0,$F$4*$F$5/E352^2*(SIN(RADIANS(G360))*SIN(RADIANS(E353))+COS(RADIANS(G360))*COS(RADIANS(E353))*COS(RADIANS(AP343))))</f>
        <v>0</v>
      </c>
      <c r="AQ360" s="3">
        <f>IF(DEGREES(ACOS(SIN(RADIANS(G360))*SIN(RADIANS(E353))+COS(RADIANS(G360))*COS(RADIANS(E353))*COS(RADIANS(AQ343))))&gt;90,0,$F$4*$F$5/E352^2*(SIN(RADIANS(G360))*SIN(RADIANS(E353))+COS(RADIANS(G360))*COS(RADIANS(E353))*COS(RADIANS(AQ343))))</f>
        <v>0</v>
      </c>
      <c r="AR360" s="3">
        <f>IF(DEGREES(ACOS(SIN(RADIANS(G360))*SIN(RADIANS(E353))+COS(RADIANS(G360))*COS(RADIANS(E353))*COS(RADIANS(AR343))))&gt;90,0,$F$4*$F$5/E352^2*(SIN(RADIANS(G360))*SIN(RADIANS(E353))+COS(RADIANS(G360))*COS(RADIANS(E353))*COS(RADIANS(AR343))))</f>
        <v>0</v>
      </c>
    </row>
    <row r="361" spans="2:44" ht="15.75" customHeight="1" x14ac:dyDescent="0.2">
      <c r="G361" s="3">
        <v>-70</v>
      </c>
      <c r="I361" s="3">
        <f>IF(DEGREES(ACOS(SIN(RADIANS(G361))*SIN(RADIANS(E353))+COS(RADIANS(G361))*COS(RADIANS(E353))*COS(RADIANS(I343))))&gt;90,0,$F$4*$F$5/E352^2*(SIN(RADIANS(G361))*SIN(RADIANS(E353))+COS(RADIANS(G361))*COS(RADIANS(E353))*COS(RADIANS(I343))))</f>
        <v>0</v>
      </c>
      <c r="J361" s="3">
        <f>IF(DEGREES(ACOS(SIN(RADIANS(G361))*SIN(RADIANS(E353))+COS(RADIANS(G361))*COS(RADIANS(E353))*COS(RADIANS(J343))))&gt;90,0,$F$4*$F$5/E352^2*(SIN(RADIANS(G361))*SIN(RADIANS(E353))+COS(RADIANS(G361))*COS(RADIANS(E353))*COS(RADIANS(J343))))</f>
        <v>0</v>
      </c>
      <c r="K361" s="3">
        <f>IF(DEGREES(ACOS(SIN(RADIANS(G361))*SIN(RADIANS(E353))+COS(RADIANS(G361))*COS(RADIANS(E353))*COS(RADIANS(K343))))&gt;90,0,$F$4*$F$5/E352^2*(SIN(RADIANS(G361))*SIN(RADIANS(E353))+COS(RADIANS(G361))*COS(RADIANS(E353))*COS(RADIANS(K343))))</f>
        <v>0</v>
      </c>
      <c r="L361" s="3">
        <f>IF(DEGREES(ACOS(SIN(RADIANS(G361))*SIN(RADIANS(E353))+COS(RADIANS(G361))*COS(RADIANS(E353))*COS(RADIANS(L343))))&gt;90,0,$F$4*$F$5/E352^2*(SIN(RADIANS(G361))*SIN(RADIANS(E353))+COS(RADIANS(G361))*COS(RADIANS(E353))*COS(RADIANS(L343))))</f>
        <v>0</v>
      </c>
      <c r="M361" s="3">
        <f>IF(DEGREES(ACOS(SIN(RADIANS(G361))*SIN(RADIANS(E353))+COS(RADIANS(G361))*COS(RADIANS(E353))*COS(RADIANS(M343))))&gt;90,0,$F$4*$F$5/E352^2*(SIN(RADIANS(G361))*SIN(RADIANS(E353))+COS(RADIANS(G361))*COS(RADIANS(E353))*COS(RADIANS(M343))))</f>
        <v>0</v>
      </c>
      <c r="N361" s="3">
        <f>IF(DEGREES(ACOS(SIN(RADIANS(G361))*SIN(RADIANS(E353))+COS(RADIANS(G361))*COS(RADIANS(E353))*COS(RADIANS(N343))))&gt;90,0,$F$4*$F$5/E352^2*(SIN(RADIANS(G361))*SIN(RADIANS(E353))+COS(RADIANS(G361))*COS(RADIANS(E353))*COS(RADIANS(N343))))</f>
        <v>0</v>
      </c>
      <c r="O361" s="3">
        <f>IF(DEGREES(ACOS(SIN(RADIANS(G361))*SIN(RADIANS(E353))+COS(RADIANS(G361))*COS(RADIANS(E353))*COS(RADIANS(O343))))&gt;90,0,$F$4*$F$5/E352^2*(SIN(RADIANS(G361))*SIN(RADIANS(E353))+COS(RADIANS(G361))*COS(RADIANS(E353))*COS(RADIANS(O343))))</f>
        <v>0</v>
      </c>
      <c r="P361" s="3">
        <f>IF(DEGREES(ACOS(SIN(RADIANS(G361))*SIN(RADIANS(E353))+COS(RADIANS(G361))*COS(RADIANS(E353))*COS(RADIANS(P343))))&gt;90,0,$F$4*$F$5/E352^2*(SIN(RADIANS(G361))*SIN(RADIANS(E353))+COS(RADIANS(G361))*COS(RADIANS(E353))*COS(RADIANS(P343))))</f>
        <v>0</v>
      </c>
      <c r="Q361" s="3">
        <f>IF(DEGREES(ACOS(SIN(RADIANS(G361))*SIN(RADIANS(E353))+COS(RADIANS(G361))*COS(RADIANS(E353))*COS(RADIANS(Q343))))&gt;90,0,$F$4*$F$5/E352^2*(SIN(RADIANS(G361))*SIN(RADIANS(E353))+COS(RADIANS(G361))*COS(RADIANS(E353))*COS(RADIANS(Q343))))</f>
        <v>0</v>
      </c>
      <c r="R361" s="3" t="e">
        <f>IF(DEGREES(ACOS(SIN(RADIANS(G361))*SIN(RADIANS(E353))+COS(RADIANS(G361))*COS(RADIANS(E353))*COS(RADIANS(R343))))&gt;90,0,$F$4*$F$5/E352^2*(SIN(RADIANS(G361))*SIN(RADIANS(E353))+COS(RADIANS(G361))*COS(RADIANS(E353))*COS(RADIANS(R343))))</f>
        <v>#DIV/0!</v>
      </c>
      <c r="S361" s="3" t="e">
        <f>IF(DEGREES(ACOS(SIN(RADIANS(G361))*SIN(RADIANS(E353))+COS(RADIANS(G361))*COS(RADIANS(E353))*COS(RADIANS(S343))))&gt;90,0,$F$4*$F$5/E352^2*(SIN(RADIANS(G361))*SIN(RADIANS(E353))+COS(RADIANS(G361))*COS(RADIANS(E353))*COS(RADIANS(S343))))</f>
        <v>#DIV/0!</v>
      </c>
      <c r="T361" s="3" t="e">
        <f>IF(DEGREES(ACOS(SIN(RADIANS(G361))*SIN(RADIANS(E353))+COS(RADIANS(G361))*COS(RADIANS(E353))*COS(RADIANS(T343))))&gt;90,0,$F$4*$F$5/E352^2*(SIN(RADIANS(G361))*SIN(RADIANS(E353))+COS(RADIANS(G361))*COS(RADIANS(E353))*COS(RADIANS(T343))))</f>
        <v>#DIV/0!</v>
      </c>
      <c r="U361" s="3" t="e">
        <f>IF(DEGREES(ACOS(SIN(RADIANS(G361))*SIN(RADIANS(E353))+COS(RADIANS(G361))*COS(RADIANS(E353))*COS(RADIANS(U343))))&gt;90,0,$F$4*$F$5/E352^2*(SIN(RADIANS(G361))*SIN(RADIANS(E353))+COS(RADIANS(G361))*COS(RADIANS(E353))*COS(RADIANS(U343))))</f>
        <v>#DIV/0!</v>
      </c>
      <c r="V361" s="3" t="e">
        <f>IF(DEGREES(ACOS(SIN(RADIANS(G361))*SIN(RADIANS(E353))+COS(RADIANS(G361))*COS(RADIANS(E353))*COS(RADIANS(V343))))&gt;90,0,$F$4*$F$5/E352^2*(SIN(RADIANS(G361))*SIN(RADIANS(E353))+COS(RADIANS(G361))*COS(RADIANS(E353))*COS(RADIANS(V343))))</f>
        <v>#DIV/0!</v>
      </c>
      <c r="W361" s="3" t="e">
        <f>IF(DEGREES(ACOS(SIN(RADIANS(G361))*SIN(RADIANS(E353))+COS(RADIANS(G361))*COS(RADIANS(E353))*COS(RADIANS(W343))))&gt;90,0,$F$4*$F$5/E352^2*(SIN(RADIANS(G361))*SIN(RADIANS(E353))+COS(RADIANS(G361))*COS(RADIANS(E353))*COS(RADIANS(W343))))</f>
        <v>#DIV/0!</v>
      </c>
      <c r="X361" s="3" t="e">
        <f>IF(DEGREES(ACOS(SIN(RADIANS(G361))*SIN(RADIANS(E353))+COS(RADIANS(G361))*COS(RADIANS(E353))*COS(RADIANS(X343))))&gt;90,0,$F$4*$F$5/E352^2*(SIN(RADIANS(G361))*SIN(RADIANS(E353))+COS(RADIANS(G361))*COS(RADIANS(E353))*COS(RADIANS(X343))))</f>
        <v>#DIV/0!</v>
      </c>
      <c r="Y361" s="3" t="e">
        <f>IF(DEGREES(ACOS(SIN(RADIANS(G361))*SIN(RADIANS(E353))+COS(RADIANS(G361))*COS(RADIANS(E353))*COS(RADIANS(Y343))))&gt;90,0,$F$4*$F$5/E352^2*(SIN(RADIANS(G361))*SIN(RADIANS(E353))+COS(RADIANS(G361))*COS(RADIANS(E353))*COS(RADIANS(Y343))))</f>
        <v>#DIV/0!</v>
      </c>
      <c r="Z361" s="3" t="e">
        <f>IF(DEGREES(ACOS(SIN(RADIANS(G361))*SIN(RADIANS(E353))+COS(RADIANS(G361))*COS(RADIANS(E353))*COS(RADIANS(Z343))))&gt;90,0,$F$4*$F$5/E352^2*(SIN(RADIANS(G361))*SIN(RADIANS(E353))+COS(RADIANS(G361))*COS(RADIANS(E353))*COS(RADIANS(Z343))))</f>
        <v>#DIV/0!</v>
      </c>
      <c r="AA361" s="3" t="e">
        <f>IF(DEGREES(ACOS(SIN(RADIANS(G361))*SIN(RADIANS(E353))+COS(RADIANS(G361))*COS(RADIANS(E353))*COS(RADIANS(AA343))))&gt;90,0,$F$4*$F$5/E352^2*(SIN(RADIANS(G361))*SIN(RADIANS(E353))+COS(RADIANS(G361))*COS(RADIANS(E353))*COS(RADIANS(AA343))))</f>
        <v>#DIV/0!</v>
      </c>
      <c r="AB361" s="3" t="e">
        <f>IF(DEGREES(ACOS(SIN(RADIANS(G361))*SIN(RADIANS(E353))+COS(RADIANS(G361))*COS(RADIANS(E353))*COS(RADIANS(AB343))))&gt;90,0,$F$4*$F$5/E352^2*(SIN(RADIANS(G361))*SIN(RADIANS(E353))+COS(RADIANS(G361))*COS(RADIANS(E353))*COS(RADIANS(AB343))))</f>
        <v>#DIV/0!</v>
      </c>
      <c r="AC361" s="3" t="e">
        <f>IF(DEGREES(ACOS(SIN(RADIANS(G361))*SIN(RADIANS(E353))+COS(RADIANS(G361))*COS(RADIANS(E353))*COS(RADIANS(AC343))))&gt;90,0,$F$4*$F$5/E352^2*(SIN(RADIANS(G361))*SIN(RADIANS(E353))+COS(RADIANS(G361))*COS(RADIANS(E353))*COS(RADIANS(AC343))))</f>
        <v>#DIV/0!</v>
      </c>
      <c r="AD361" s="3" t="e">
        <f>IF(DEGREES(ACOS(SIN(RADIANS(G361))*SIN(RADIANS(E353))+COS(RADIANS(G361))*COS(RADIANS(E353))*COS(RADIANS(AD343))))&gt;90,0,$F$4*$F$5/E352^2*(SIN(RADIANS(G361))*SIN(RADIANS(E353))+COS(RADIANS(G361))*COS(RADIANS(E353))*COS(RADIANS(AD343))))</f>
        <v>#DIV/0!</v>
      </c>
      <c r="AE361" s="3" t="e">
        <f>IF(DEGREES(ACOS(SIN(RADIANS(G361))*SIN(RADIANS(E353))+COS(RADIANS(G361))*COS(RADIANS(E353))*COS(RADIANS(AE343))))&gt;90,0,$F$4*$F$5/E352^2*(SIN(RADIANS(G361))*SIN(RADIANS(E353))+COS(RADIANS(G361))*COS(RADIANS(E353))*COS(RADIANS(AE343))))</f>
        <v>#DIV/0!</v>
      </c>
      <c r="AF361" s="3" t="e">
        <f>IF(DEGREES(ACOS(SIN(RADIANS(G361))*SIN(RADIANS(E353))+COS(RADIANS(G361))*COS(RADIANS(E353))*COS(RADIANS(AF343))))&gt;90,0,$F$4*$F$5/E352^2*(SIN(RADIANS(G361))*SIN(RADIANS(E353))+COS(RADIANS(G361))*COS(RADIANS(E353))*COS(RADIANS(AF343))))</f>
        <v>#DIV/0!</v>
      </c>
      <c r="AG361" s="3" t="e">
        <f>IF(DEGREES(ACOS(SIN(RADIANS(G361))*SIN(RADIANS(E353))+COS(RADIANS(G361))*COS(RADIANS(E353))*COS(RADIANS(AG343))))&gt;90,0,$F$4*$F$5/E352^2*(SIN(RADIANS(G361))*SIN(RADIANS(E353))+COS(RADIANS(G361))*COS(RADIANS(E353))*COS(RADIANS(AG343))))</f>
        <v>#DIV/0!</v>
      </c>
      <c r="AH361" s="3" t="e">
        <f>IF(DEGREES(ACOS(SIN(RADIANS(G361))*SIN(RADIANS(E353))+COS(RADIANS(G361))*COS(RADIANS(E353))*COS(RADIANS(AH343))))&gt;90,0,$F$4*$F$5/E352^2*(SIN(RADIANS(G361))*SIN(RADIANS(E353))+COS(RADIANS(G361))*COS(RADIANS(E353))*COS(RADIANS(AH343))))</f>
        <v>#DIV/0!</v>
      </c>
      <c r="AI361" s="3" t="e">
        <f>IF(DEGREES(ACOS(SIN(RADIANS(G361))*SIN(RADIANS(E353))+COS(RADIANS(G361))*COS(RADIANS(E353))*COS(RADIANS(AI343))))&gt;90,0,$F$4*$F$5/E352^2*(SIN(RADIANS(G361))*SIN(RADIANS(E353))+COS(RADIANS(G361))*COS(RADIANS(E353))*COS(RADIANS(AI343))))</f>
        <v>#DIV/0!</v>
      </c>
      <c r="AJ361" s="3" t="e">
        <f>IF(DEGREES(ACOS(SIN(RADIANS(G361))*SIN(RADIANS(E353))+COS(RADIANS(G361))*COS(RADIANS(E353))*COS(RADIANS(AJ343))))&gt;90,0,$F$4*$F$5/E352^2*(SIN(RADIANS(G361))*SIN(RADIANS(E353))+COS(RADIANS(G361))*COS(RADIANS(E353))*COS(RADIANS(AJ343))))</f>
        <v>#DIV/0!</v>
      </c>
      <c r="AK361" s="3">
        <f>IF(DEGREES(ACOS(SIN(RADIANS(G361))*SIN(RADIANS(E353))+COS(RADIANS(G361))*COS(RADIANS(E353))*COS(RADIANS(AK343))))&gt;90,0,$F$4*$F$5/E352^2*(SIN(RADIANS(G361))*SIN(RADIANS(E353))+COS(RADIANS(G361))*COS(RADIANS(E353))*COS(RADIANS(AK343))))</f>
        <v>0</v>
      </c>
      <c r="AL361" s="3">
        <f>IF(DEGREES(ACOS(SIN(RADIANS(G361))*SIN(RADIANS(E353))+COS(RADIANS(G361))*COS(RADIANS(E353))*COS(RADIANS(AL343))))&gt;90,0,$F$4*$F$5/E352^2*(SIN(RADIANS(G361))*SIN(RADIANS(E353))+COS(RADIANS(G361))*COS(RADIANS(E353))*COS(RADIANS(AL343))))</f>
        <v>0</v>
      </c>
      <c r="AM361" s="3">
        <f>IF(DEGREES(ACOS(SIN(RADIANS(G361))*SIN(RADIANS(E353))+COS(RADIANS(G361))*COS(RADIANS(E353))*COS(RADIANS(AM343))))&gt;90,0,$F$4*$F$5/E352^2*(SIN(RADIANS(G361))*SIN(RADIANS(E353))+COS(RADIANS(G361))*COS(RADIANS(E353))*COS(RADIANS(AM343))))</f>
        <v>0</v>
      </c>
      <c r="AN361" s="3">
        <f>IF(DEGREES(ACOS(SIN(RADIANS(G361))*SIN(RADIANS(E353))+COS(RADIANS(G361))*COS(RADIANS(E353))*COS(RADIANS(AN343))))&gt;90,0,$F$4*$F$5/E352^2*(SIN(RADIANS(G361))*SIN(RADIANS(E353))+COS(RADIANS(G361))*COS(RADIANS(E353))*COS(RADIANS(AN343))))</f>
        <v>0</v>
      </c>
      <c r="AO361" s="3">
        <f>IF(DEGREES(ACOS(SIN(RADIANS(G361))*SIN(RADIANS(E353))+COS(RADIANS(G361))*COS(RADIANS(E353))*COS(RADIANS(AO343))))&gt;90,0,$F$4*$F$5/E352^2*(SIN(RADIANS(G361))*SIN(RADIANS(E353))+COS(RADIANS(G361))*COS(RADIANS(E353))*COS(RADIANS(AO343))))</f>
        <v>0</v>
      </c>
      <c r="AP361" s="3">
        <f>IF(DEGREES(ACOS(SIN(RADIANS(G361))*SIN(RADIANS(E353))+COS(RADIANS(G361))*COS(RADIANS(E353))*COS(RADIANS(AP343))))&gt;90,0,$F$4*$F$5/E352^2*(SIN(RADIANS(G361))*SIN(RADIANS(E353))+COS(RADIANS(G361))*COS(RADIANS(E353))*COS(RADIANS(AP343))))</f>
        <v>0</v>
      </c>
      <c r="AQ361" s="3">
        <f>IF(DEGREES(ACOS(SIN(RADIANS(G361))*SIN(RADIANS(E353))+COS(RADIANS(G361))*COS(RADIANS(E353))*COS(RADIANS(AQ343))))&gt;90,0,$F$4*$F$5/E352^2*(SIN(RADIANS(G361))*SIN(RADIANS(E353))+COS(RADIANS(G361))*COS(RADIANS(E353))*COS(RADIANS(AQ343))))</f>
        <v>0</v>
      </c>
      <c r="AR361" s="3">
        <f>IF(DEGREES(ACOS(SIN(RADIANS(G361))*SIN(RADIANS(E353))+COS(RADIANS(G361))*COS(RADIANS(E353))*COS(RADIANS(AR343))))&gt;90,0,$F$4*$F$5/E352^2*(SIN(RADIANS(G361))*SIN(RADIANS(E353))+COS(RADIANS(G361))*COS(RADIANS(E353))*COS(RADIANS(AR343))))</f>
        <v>0</v>
      </c>
    </row>
    <row r="362" spans="2:44" ht="15.75" customHeight="1" x14ac:dyDescent="0.2">
      <c r="G362" s="3">
        <v>-80</v>
      </c>
      <c r="I362" s="3">
        <f>IF(DEGREES(ACOS(SIN(RADIANS(G362))*SIN(RADIANS(E353))+COS(RADIANS(G362))*COS(RADIANS(E353))*COS(RADIANS(I343))))&gt;90,0,$F$4*$F$5/E352^2*(SIN(RADIANS(G362))*SIN(RADIANS(E353))+COS(RADIANS(G362))*COS(RADIANS(E353))*COS(RADIANS(I343))))</f>
        <v>0</v>
      </c>
      <c r="J362" s="3">
        <f>IF(DEGREES(ACOS(SIN(RADIANS(G362))*SIN(RADIANS(E353))+COS(RADIANS(G362))*COS(RADIANS(E353))*COS(RADIANS(J343))))&gt;90,0,$F$4*$F$5/E352^2*(SIN(RADIANS(G362))*SIN(RADIANS(E353))+COS(RADIANS(G362))*COS(RADIANS(E353))*COS(RADIANS(J343))))</f>
        <v>0</v>
      </c>
      <c r="K362" s="3">
        <f>IF(DEGREES(ACOS(SIN(RADIANS(G362))*SIN(RADIANS(E353))+COS(RADIANS(G362))*COS(RADIANS(E353))*COS(RADIANS(K343))))&gt;90,0,$F$4*$F$5/E352^2*(SIN(RADIANS(G362))*SIN(RADIANS(E353))+COS(RADIANS(G362))*COS(RADIANS(E353))*COS(RADIANS(K343))))</f>
        <v>0</v>
      </c>
      <c r="L362" s="3">
        <f>IF(DEGREES(ACOS(SIN(RADIANS(G362))*SIN(RADIANS(E353))+COS(RADIANS(G362))*COS(RADIANS(E353))*COS(RADIANS(L343))))&gt;90,0,$F$4*$F$5/E352^2*(SIN(RADIANS(G362))*SIN(RADIANS(E353))+COS(RADIANS(G362))*COS(RADIANS(E353))*COS(RADIANS(L343))))</f>
        <v>0</v>
      </c>
      <c r="M362" s="3">
        <f>IF(DEGREES(ACOS(SIN(RADIANS(G362))*SIN(RADIANS(E353))+COS(RADIANS(G362))*COS(RADIANS(E353))*COS(RADIANS(M343))))&gt;90,0,$F$4*$F$5/E352^2*(SIN(RADIANS(G362))*SIN(RADIANS(E353))+COS(RADIANS(G362))*COS(RADIANS(E353))*COS(RADIANS(M343))))</f>
        <v>0</v>
      </c>
      <c r="N362" s="3">
        <f>IF(DEGREES(ACOS(SIN(RADIANS(G362))*SIN(RADIANS(E353))+COS(RADIANS(G362))*COS(RADIANS(E353))*COS(RADIANS(N343))))&gt;90,0,$F$4*$F$5/E352^2*(SIN(RADIANS(G362))*SIN(RADIANS(E353))+COS(RADIANS(G362))*COS(RADIANS(E353))*COS(RADIANS(N343))))</f>
        <v>0</v>
      </c>
      <c r="O362" s="3">
        <f>IF(DEGREES(ACOS(SIN(RADIANS(G362))*SIN(RADIANS(E353))+COS(RADIANS(G362))*COS(RADIANS(E353))*COS(RADIANS(O343))))&gt;90,0,$F$4*$F$5/E352^2*(SIN(RADIANS(G362))*SIN(RADIANS(E353))+COS(RADIANS(G362))*COS(RADIANS(E353))*COS(RADIANS(O343))))</f>
        <v>0</v>
      </c>
      <c r="P362" s="3">
        <f>IF(DEGREES(ACOS(SIN(RADIANS(G362))*SIN(RADIANS(E353))+COS(RADIANS(G362))*COS(RADIANS(E353))*COS(RADIANS(P343))))&gt;90,0,$F$4*$F$5/E352^2*(SIN(RADIANS(G362))*SIN(RADIANS(E353))+COS(RADIANS(G362))*COS(RADIANS(E353))*COS(RADIANS(P343))))</f>
        <v>0</v>
      </c>
      <c r="Q362" s="3">
        <f>IF(DEGREES(ACOS(SIN(RADIANS(G362))*SIN(RADIANS(E353))+COS(RADIANS(G362))*COS(RADIANS(E353))*COS(RADIANS(Q343))))&gt;90,0,$F$4*$F$5/E352^2*(SIN(RADIANS(G362))*SIN(RADIANS(E353))+COS(RADIANS(G362))*COS(RADIANS(E353))*COS(RADIANS(Q343))))</f>
        <v>0</v>
      </c>
      <c r="R362" s="3" t="e">
        <f>IF(DEGREES(ACOS(SIN(RADIANS(G362))*SIN(RADIANS(E353))+COS(RADIANS(G362))*COS(RADIANS(E353))*COS(RADIANS(R343))))&gt;90,0,$F$4*$F$5/E352^2*(SIN(RADIANS(G362))*SIN(RADIANS(E353))+COS(RADIANS(G362))*COS(RADIANS(E353))*COS(RADIANS(R343))))</f>
        <v>#DIV/0!</v>
      </c>
      <c r="S362" s="3" t="e">
        <f>IF(DEGREES(ACOS(SIN(RADIANS(G362))*SIN(RADIANS(E353))+COS(RADIANS(G362))*COS(RADIANS(E353))*COS(RADIANS(S343))))&gt;90,0,$F$4*$F$5/E352^2*(SIN(RADIANS(G362))*SIN(RADIANS(E353))+COS(RADIANS(G362))*COS(RADIANS(E353))*COS(RADIANS(S343))))</f>
        <v>#DIV/0!</v>
      </c>
      <c r="T362" s="3" t="e">
        <f>IF(DEGREES(ACOS(SIN(RADIANS(G362))*SIN(RADIANS(E353))+COS(RADIANS(G362))*COS(RADIANS(E353))*COS(RADIANS(T343))))&gt;90,0,$F$4*$F$5/E352^2*(SIN(RADIANS(G362))*SIN(RADIANS(E353))+COS(RADIANS(G362))*COS(RADIANS(E353))*COS(RADIANS(T343))))</f>
        <v>#DIV/0!</v>
      </c>
      <c r="U362" s="3" t="e">
        <f>IF(DEGREES(ACOS(SIN(RADIANS(G362))*SIN(RADIANS(E353))+COS(RADIANS(G362))*COS(RADIANS(E353))*COS(RADIANS(U343))))&gt;90,0,$F$4*$F$5/E352^2*(SIN(RADIANS(G362))*SIN(RADIANS(E353))+COS(RADIANS(G362))*COS(RADIANS(E353))*COS(RADIANS(U343))))</f>
        <v>#DIV/0!</v>
      </c>
      <c r="V362" s="3" t="e">
        <f>IF(DEGREES(ACOS(SIN(RADIANS(G362))*SIN(RADIANS(E353))+COS(RADIANS(G362))*COS(RADIANS(E353))*COS(RADIANS(V343))))&gt;90,0,$F$4*$F$5/E352^2*(SIN(RADIANS(G362))*SIN(RADIANS(E353))+COS(RADIANS(G362))*COS(RADIANS(E353))*COS(RADIANS(V343))))</f>
        <v>#DIV/0!</v>
      </c>
      <c r="W362" s="3" t="e">
        <f>IF(DEGREES(ACOS(SIN(RADIANS(G362))*SIN(RADIANS(E353))+COS(RADIANS(G362))*COS(RADIANS(E353))*COS(RADIANS(W343))))&gt;90,0,$F$4*$F$5/E352^2*(SIN(RADIANS(G362))*SIN(RADIANS(E353))+COS(RADIANS(G362))*COS(RADIANS(E353))*COS(RADIANS(W343))))</f>
        <v>#DIV/0!</v>
      </c>
      <c r="X362" s="3" t="e">
        <f>IF(DEGREES(ACOS(SIN(RADIANS(G362))*SIN(RADIANS(E353))+COS(RADIANS(G362))*COS(RADIANS(E353))*COS(RADIANS(X343))))&gt;90,0,$F$4*$F$5/E352^2*(SIN(RADIANS(G362))*SIN(RADIANS(E353))+COS(RADIANS(G362))*COS(RADIANS(E353))*COS(RADIANS(X343))))</f>
        <v>#DIV/0!</v>
      </c>
      <c r="Y362" s="3" t="e">
        <f>IF(DEGREES(ACOS(SIN(RADIANS(G362))*SIN(RADIANS(E353))+COS(RADIANS(G362))*COS(RADIANS(E353))*COS(RADIANS(Y343))))&gt;90,0,$F$4*$F$5/E352^2*(SIN(RADIANS(G362))*SIN(RADIANS(E353))+COS(RADIANS(G362))*COS(RADIANS(E353))*COS(RADIANS(Y343))))</f>
        <v>#DIV/0!</v>
      </c>
      <c r="Z362" s="3" t="e">
        <f>IF(DEGREES(ACOS(SIN(RADIANS(G362))*SIN(RADIANS(E353))+COS(RADIANS(G362))*COS(RADIANS(E353))*COS(RADIANS(Z343))))&gt;90,0,$F$4*$F$5/E352^2*(SIN(RADIANS(G362))*SIN(RADIANS(E353))+COS(RADIANS(G362))*COS(RADIANS(E353))*COS(RADIANS(Z343))))</f>
        <v>#DIV/0!</v>
      </c>
      <c r="AA362" s="3" t="e">
        <f>IF(DEGREES(ACOS(SIN(RADIANS(G362))*SIN(RADIANS(E353))+COS(RADIANS(G362))*COS(RADIANS(E353))*COS(RADIANS(AA343))))&gt;90,0,$F$4*$F$5/E352^2*(SIN(RADIANS(G362))*SIN(RADIANS(E353))+COS(RADIANS(G362))*COS(RADIANS(E353))*COS(RADIANS(AA343))))</f>
        <v>#DIV/0!</v>
      </c>
      <c r="AB362" s="3" t="e">
        <f>IF(DEGREES(ACOS(SIN(RADIANS(G362))*SIN(RADIANS(E353))+COS(RADIANS(G362))*COS(RADIANS(E353))*COS(RADIANS(AB343))))&gt;90,0,$F$4*$F$5/E352^2*(SIN(RADIANS(G362))*SIN(RADIANS(E353))+COS(RADIANS(G362))*COS(RADIANS(E353))*COS(RADIANS(AB343))))</f>
        <v>#DIV/0!</v>
      </c>
      <c r="AC362" s="3" t="e">
        <f>IF(DEGREES(ACOS(SIN(RADIANS(G362))*SIN(RADIANS(E353))+COS(RADIANS(G362))*COS(RADIANS(E353))*COS(RADIANS(AC343))))&gt;90,0,$F$4*$F$5/E352^2*(SIN(RADIANS(G362))*SIN(RADIANS(E353))+COS(RADIANS(G362))*COS(RADIANS(E353))*COS(RADIANS(AC343))))</f>
        <v>#DIV/0!</v>
      </c>
      <c r="AD362" s="3" t="e">
        <f>IF(DEGREES(ACOS(SIN(RADIANS(G362))*SIN(RADIANS(E353))+COS(RADIANS(G362))*COS(RADIANS(E353))*COS(RADIANS(AD343))))&gt;90,0,$F$4*$F$5/E352^2*(SIN(RADIANS(G362))*SIN(RADIANS(E353))+COS(RADIANS(G362))*COS(RADIANS(E353))*COS(RADIANS(AD343))))</f>
        <v>#DIV/0!</v>
      </c>
      <c r="AE362" s="3" t="e">
        <f>IF(DEGREES(ACOS(SIN(RADIANS(G362))*SIN(RADIANS(E353))+COS(RADIANS(G362))*COS(RADIANS(E353))*COS(RADIANS(AE343))))&gt;90,0,$F$4*$F$5/E352^2*(SIN(RADIANS(G362))*SIN(RADIANS(E353))+COS(RADIANS(G362))*COS(RADIANS(E353))*COS(RADIANS(AE343))))</f>
        <v>#DIV/0!</v>
      </c>
      <c r="AF362" s="3" t="e">
        <f>IF(DEGREES(ACOS(SIN(RADIANS(G362))*SIN(RADIANS(E353))+COS(RADIANS(G362))*COS(RADIANS(E353))*COS(RADIANS(AF343))))&gt;90,0,$F$4*$F$5/E352^2*(SIN(RADIANS(G362))*SIN(RADIANS(E353))+COS(RADIANS(G362))*COS(RADIANS(E353))*COS(RADIANS(AF343))))</f>
        <v>#DIV/0!</v>
      </c>
      <c r="AG362" s="3" t="e">
        <f>IF(DEGREES(ACOS(SIN(RADIANS(G362))*SIN(RADIANS(E353))+COS(RADIANS(G362))*COS(RADIANS(E353))*COS(RADIANS(AG343))))&gt;90,0,$F$4*$F$5/E352^2*(SIN(RADIANS(G362))*SIN(RADIANS(E353))+COS(RADIANS(G362))*COS(RADIANS(E353))*COS(RADIANS(AG343))))</f>
        <v>#DIV/0!</v>
      </c>
      <c r="AH362" s="3" t="e">
        <f>IF(DEGREES(ACOS(SIN(RADIANS(G362))*SIN(RADIANS(E353))+COS(RADIANS(G362))*COS(RADIANS(E353))*COS(RADIANS(AH343))))&gt;90,0,$F$4*$F$5/E352^2*(SIN(RADIANS(G362))*SIN(RADIANS(E353))+COS(RADIANS(G362))*COS(RADIANS(E353))*COS(RADIANS(AH343))))</f>
        <v>#DIV/0!</v>
      </c>
      <c r="AI362" s="3" t="e">
        <f>IF(DEGREES(ACOS(SIN(RADIANS(G362))*SIN(RADIANS(E353))+COS(RADIANS(G362))*COS(RADIANS(E353))*COS(RADIANS(AI343))))&gt;90,0,$F$4*$F$5/E352^2*(SIN(RADIANS(G362))*SIN(RADIANS(E353))+COS(RADIANS(G362))*COS(RADIANS(E353))*COS(RADIANS(AI343))))</f>
        <v>#DIV/0!</v>
      </c>
      <c r="AJ362" s="3" t="e">
        <f>IF(DEGREES(ACOS(SIN(RADIANS(G362))*SIN(RADIANS(E353))+COS(RADIANS(G362))*COS(RADIANS(E353))*COS(RADIANS(AJ343))))&gt;90,0,$F$4*$F$5/E352^2*(SIN(RADIANS(G362))*SIN(RADIANS(E353))+COS(RADIANS(G362))*COS(RADIANS(E353))*COS(RADIANS(AJ343))))</f>
        <v>#DIV/0!</v>
      </c>
      <c r="AK362" s="3">
        <f>IF(DEGREES(ACOS(SIN(RADIANS(G362))*SIN(RADIANS(E353))+COS(RADIANS(G362))*COS(RADIANS(E353))*COS(RADIANS(AK343))))&gt;90,0,$F$4*$F$5/E352^2*(SIN(RADIANS(G362))*SIN(RADIANS(E353))+COS(RADIANS(G362))*COS(RADIANS(E353))*COS(RADIANS(AK343))))</f>
        <v>0</v>
      </c>
      <c r="AL362" s="3">
        <f>IF(DEGREES(ACOS(SIN(RADIANS(G362))*SIN(RADIANS(E353))+COS(RADIANS(G362))*COS(RADIANS(E353))*COS(RADIANS(AL343))))&gt;90,0,$F$4*$F$5/E352^2*(SIN(RADIANS(G362))*SIN(RADIANS(E353))+COS(RADIANS(G362))*COS(RADIANS(E353))*COS(RADIANS(AL343))))</f>
        <v>0</v>
      </c>
      <c r="AM362" s="3">
        <f>IF(DEGREES(ACOS(SIN(RADIANS(G362))*SIN(RADIANS(E353))+COS(RADIANS(G362))*COS(RADIANS(E353))*COS(RADIANS(AM343))))&gt;90,0,$F$4*$F$5/E352^2*(SIN(RADIANS(G362))*SIN(RADIANS(E353))+COS(RADIANS(G362))*COS(RADIANS(E353))*COS(RADIANS(AM343))))</f>
        <v>0</v>
      </c>
      <c r="AN362" s="3">
        <f>IF(DEGREES(ACOS(SIN(RADIANS(G362))*SIN(RADIANS(E353))+COS(RADIANS(G362))*COS(RADIANS(E353))*COS(RADIANS(AN343))))&gt;90,0,$F$4*$F$5/E352^2*(SIN(RADIANS(G362))*SIN(RADIANS(E353))+COS(RADIANS(G362))*COS(RADIANS(E353))*COS(RADIANS(AN343))))</f>
        <v>0</v>
      </c>
      <c r="AO362" s="3">
        <f>IF(DEGREES(ACOS(SIN(RADIANS(G362))*SIN(RADIANS(E353))+COS(RADIANS(G362))*COS(RADIANS(E353))*COS(RADIANS(AO343))))&gt;90,0,$F$4*$F$5/E352^2*(SIN(RADIANS(G362))*SIN(RADIANS(E353))+COS(RADIANS(G362))*COS(RADIANS(E353))*COS(RADIANS(AO343))))</f>
        <v>0</v>
      </c>
      <c r="AP362" s="3">
        <f>IF(DEGREES(ACOS(SIN(RADIANS(G362))*SIN(RADIANS(E353))+COS(RADIANS(G362))*COS(RADIANS(E353))*COS(RADIANS(AP343))))&gt;90,0,$F$4*$F$5/E352^2*(SIN(RADIANS(G362))*SIN(RADIANS(E353))+COS(RADIANS(G362))*COS(RADIANS(E353))*COS(RADIANS(AP343))))</f>
        <v>0</v>
      </c>
      <c r="AQ362" s="3">
        <f>IF(DEGREES(ACOS(SIN(RADIANS(G362))*SIN(RADIANS(E353))+COS(RADIANS(G362))*COS(RADIANS(E353))*COS(RADIANS(AQ343))))&gt;90,0,$F$4*$F$5/E352^2*(SIN(RADIANS(G362))*SIN(RADIANS(E353))+COS(RADIANS(G362))*COS(RADIANS(E353))*COS(RADIANS(AQ343))))</f>
        <v>0</v>
      </c>
      <c r="AR362" s="3">
        <f>IF(DEGREES(ACOS(SIN(RADIANS(G362))*SIN(RADIANS(E353))+COS(RADIANS(G362))*COS(RADIANS(E353))*COS(RADIANS(AR343))))&gt;90,0,$F$4*$F$5/E352^2*(SIN(RADIANS(G362))*SIN(RADIANS(E353))+COS(RADIANS(G362))*COS(RADIANS(E353))*COS(RADIANS(AR343))))</f>
        <v>0</v>
      </c>
    </row>
    <row r="363" spans="2:44" ht="15.75" customHeight="1" x14ac:dyDescent="0.2">
      <c r="G363" s="3">
        <v>-90</v>
      </c>
      <c r="I363" s="3" t="e">
        <f>IF(DEGREES(ACOS(SIN(RADIANS(G363))*SIN(RADIANS(E353))+COS(RADIANS(G363))*COS(RADIANS(E353))*COS(RADIANS(I343))))&gt;90,0,$F$4*$F$5/E352^2*(SIN(RADIANS(G363))*SIN(RADIANS(E353))+COS(RADIANS(G363))*COS(RADIANS(E353))*COS(RADIANS(I343))))</f>
        <v>#DIV/0!</v>
      </c>
      <c r="J363" s="3" t="e">
        <f>IF(DEGREES(ACOS(SIN(RADIANS(G363))*SIN(RADIANS(E353))+COS(RADIANS(G363))*COS(RADIANS(E353))*COS(RADIANS(J343))))&gt;90,0,$F$4*$F$5/E352^2*(SIN(RADIANS(G363))*SIN(RADIANS(E353))+COS(RADIANS(G363))*COS(RADIANS(E353))*COS(RADIANS(J343))))</f>
        <v>#DIV/0!</v>
      </c>
      <c r="K363" s="3" t="e">
        <f>IF(DEGREES(ACOS(SIN(RADIANS(G363))*SIN(RADIANS(E353))+COS(RADIANS(G363))*COS(RADIANS(E353))*COS(RADIANS(K343))))&gt;90,0,$F$4*$F$5/E352^2*(SIN(RADIANS(G363))*SIN(RADIANS(E353))+COS(RADIANS(G363))*COS(RADIANS(E353))*COS(RADIANS(K343))))</f>
        <v>#DIV/0!</v>
      </c>
      <c r="L363" s="3" t="e">
        <f>IF(DEGREES(ACOS(SIN(RADIANS(G363))*SIN(RADIANS(E353))+COS(RADIANS(G363))*COS(RADIANS(E353))*COS(RADIANS(L343))))&gt;90,0,$F$4*$F$5/E352^2*(SIN(RADIANS(G363))*SIN(RADIANS(E353))+COS(RADIANS(G363))*COS(RADIANS(E353))*COS(RADIANS(L343))))</f>
        <v>#DIV/0!</v>
      </c>
      <c r="M363" s="3" t="e">
        <f>IF(DEGREES(ACOS(SIN(RADIANS(G363))*SIN(RADIANS(E353))+COS(RADIANS(G363))*COS(RADIANS(E353))*COS(RADIANS(M343))))&gt;90,0,$F$4*$F$5/E352^2*(SIN(RADIANS(G363))*SIN(RADIANS(E353))+COS(RADIANS(G363))*COS(RADIANS(E353))*COS(RADIANS(M343))))</f>
        <v>#DIV/0!</v>
      </c>
      <c r="N363" s="3" t="e">
        <f>IF(DEGREES(ACOS(SIN(RADIANS(G363))*SIN(RADIANS(E353))+COS(RADIANS(G363))*COS(RADIANS(E353))*COS(RADIANS(N343))))&gt;90,0,$F$4*$F$5/E352^2*(SIN(RADIANS(G363))*SIN(RADIANS(E353))+COS(RADIANS(G363))*COS(RADIANS(E353))*COS(RADIANS(N343))))</f>
        <v>#DIV/0!</v>
      </c>
      <c r="O363" s="3" t="e">
        <f>IF(DEGREES(ACOS(SIN(RADIANS(G363))*SIN(RADIANS(E353))+COS(RADIANS(G363))*COS(RADIANS(E353))*COS(RADIANS(O343))))&gt;90,0,$F$4*$F$5/E352^2*(SIN(RADIANS(G363))*SIN(RADIANS(E353))+COS(RADIANS(G363))*COS(RADIANS(E353))*COS(RADIANS(O343))))</f>
        <v>#DIV/0!</v>
      </c>
      <c r="P363" s="3" t="e">
        <f>IF(DEGREES(ACOS(SIN(RADIANS(G363))*SIN(RADIANS(E353))+COS(RADIANS(G363))*COS(RADIANS(E353))*COS(RADIANS(P343))))&gt;90,0,$F$4*$F$5/E352^2*(SIN(RADIANS(G363))*SIN(RADIANS(E353))+COS(RADIANS(G363))*COS(RADIANS(E353))*COS(RADIANS(P343))))</f>
        <v>#DIV/0!</v>
      </c>
      <c r="Q363" s="3" t="e">
        <f>IF(DEGREES(ACOS(SIN(RADIANS(G363))*SIN(RADIANS(E353))+COS(RADIANS(G363))*COS(RADIANS(E353))*COS(RADIANS(Q343))))&gt;90,0,$F$4*$F$5/E352^2*(SIN(RADIANS(G363))*SIN(RADIANS(E353))+COS(RADIANS(G363))*COS(RADIANS(E353))*COS(RADIANS(Q343))))</f>
        <v>#DIV/0!</v>
      </c>
      <c r="R363" s="3" t="e">
        <f>IF(DEGREES(ACOS(SIN(RADIANS(G363))*SIN(RADIANS(E353))+COS(RADIANS(G363))*COS(RADIANS(E353))*COS(RADIANS(R343))))&gt;90,0,$F$4*$F$5/E352^2*(SIN(RADIANS(G363))*SIN(RADIANS(E353))+COS(RADIANS(G363))*COS(RADIANS(E353))*COS(RADIANS(R343))))</f>
        <v>#DIV/0!</v>
      </c>
      <c r="S363" s="3" t="e">
        <f>IF(DEGREES(ACOS(SIN(RADIANS(G363))*SIN(RADIANS(E353))+COS(RADIANS(G363))*COS(RADIANS(E353))*COS(RADIANS(S343))))&gt;90,0,$F$4*$F$5/E352^2*(SIN(RADIANS(G363))*SIN(RADIANS(E353))+COS(RADIANS(G363))*COS(RADIANS(E353))*COS(RADIANS(S343))))</f>
        <v>#DIV/0!</v>
      </c>
      <c r="T363" s="3" t="e">
        <f>IF(DEGREES(ACOS(SIN(RADIANS(G363))*SIN(RADIANS(E353))+COS(RADIANS(G363))*COS(RADIANS(E353))*COS(RADIANS(T343))))&gt;90,0,$F$4*$F$5/E352^2*(SIN(RADIANS(G363))*SIN(RADIANS(E353))+COS(RADIANS(G363))*COS(RADIANS(E353))*COS(RADIANS(T343))))</f>
        <v>#DIV/0!</v>
      </c>
      <c r="U363" s="3" t="e">
        <f>IF(DEGREES(ACOS(SIN(RADIANS(G363))*SIN(RADIANS(E353))+COS(RADIANS(G363))*COS(RADIANS(E353))*COS(RADIANS(U343))))&gt;90,0,$F$4*$F$5/E352^2*(SIN(RADIANS(G363))*SIN(RADIANS(E353))+COS(RADIANS(G363))*COS(RADIANS(E353))*COS(RADIANS(U343))))</f>
        <v>#DIV/0!</v>
      </c>
      <c r="V363" s="3" t="e">
        <f>IF(DEGREES(ACOS(SIN(RADIANS(G363))*SIN(RADIANS(E353))+COS(RADIANS(G363))*COS(RADIANS(E353))*COS(RADIANS(V343))))&gt;90,0,$F$4*$F$5/E352^2*(SIN(RADIANS(G363))*SIN(RADIANS(E353))+COS(RADIANS(G363))*COS(RADIANS(E353))*COS(RADIANS(V343))))</f>
        <v>#DIV/0!</v>
      </c>
      <c r="W363" s="3" t="e">
        <f>IF(DEGREES(ACOS(SIN(RADIANS(G363))*SIN(RADIANS(E353))+COS(RADIANS(G363))*COS(RADIANS(E353))*COS(RADIANS(W343))))&gt;90,0,$F$4*$F$5/E352^2*(SIN(RADIANS(G363))*SIN(RADIANS(E353))+COS(RADIANS(G363))*COS(RADIANS(E353))*COS(RADIANS(W343))))</f>
        <v>#DIV/0!</v>
      </c>
      <c r="X363" s="3" t="e">
        <f>IF(DEGREES(ACOS(SIN(RADIANS(G363))*SIN(RADIANS(E353))+COS(RADIANS(G363))*COS(RADIANS(E353))*COS(RADIANS(X343))))&gt;90,0,$F$4*$F$5/E352^2*(SIN(RADIANS(G363))*SIN(RADIANS(E353))+COS(RADIANS(G363))*COS(RADIANS(E353))*COS(RADIANS(X343))))</f>
        <v>#DIV/0!</v>
      </c>
      <c r="Y363" s="3" t="e">
        <f>IF(DEGREES(ACOS(SIN(RADIANS(G363))*SIN(RADIANS(E353))+COS(RADIANS(G363))*COS(RADIANS(E353))*COS(RADIANS(Y343))))&gt;90,0,$F$4*$F$5/E352^2*(SIN(RADIANS(G363))*SIN(RADIANS(E353))+COS(RADIANS(G363))*COS(RADIANS(E353))*COS(RADIANS(Y343))))</f>
        <v>#DIV/0!</v>
      </c>
      <c r="Z363" s="3" t="e">
        <f>IF(DEGREES(ACOS(SIN(RADIANS(G363))*SIN(RADIANS(E353))+COS(RADIANS(G363))*COS(RADIANS(E353))*COS(RADIANS(Z343))))&gt;90,0,$F$4*$F$5/E352^2*(SIN(RADIANS(G363))*SIN(RADIANS(E353))+COS(RADIANS(G363))*COS(RADIANS(E353))*COS(RADIANS(Z343))))</f>
        <v>#DIV/0!</v>
      </c>
      <c r="AA363" s="3" t="e">
        <f>IF(DEGREES(ACOS(SIN(RADIANS(G363))*SIN(RADIANS(E353))+COS(RADIANS(G363))*COS(RADIANS(E353))*COS(RADIANS(AA343))))&gt;90,0,$F$4*$F$5/E352^2*(SIN(RADIANS(G363))*SIN(RADIANS(E353))+COS(RADIANS(G363))*COS(RADIANS(E353))*COS(RADIANS(AA343))))</f>
        <v>#DIV/0!</v>
      </c>
      <c r="AB363" s="3" t="e">
        <f>IF(DEGREES(ACOS(SIN(RADIANS(G363))*SIN(RADIANS(E353))+COS(RADIANS(G363))*COS(RADIANS(E353))*COS(RADIANS(AB343))))&gt;90,0,$F$4*$F$5/E352^2*(SIN(RADIANS(G363))*SIN(RADIANS(E353))+COS(RADIANS(G363))*COS(RADIANS(E353))*COS(RADIANS(AB343))))</f>
        <v>#DIV/0!</v>
      </c>
      <c r="AC363" s="3" t="e">
        <f>IF(DEGREES(ACOS(SIN(RADIANS(G363))*SIN(RADIANS(E353))+COS(RADIANS(G363))*COS(RADIANS(E353))*COS(RADIANS(AC343))))&gt;90,0,$F$4*$F$5/E352^2*(SIN(RADIANS(G363))*SIN(RADIANS(E353))+COS(RADIANS(G363))*COS(RADIANS(E353))*COS(RADIANS(AC343))))</f>
        <v>#DIV/0!</v>
      </c>
      <c r="AD363" s="3" t="e">
        <f>IF(DEGREES(ACOS(SIN(RADIANS(G363))*SIN(RADIANS(E353))+COS(RADIANS(G363))*COS(RADIANS(E353))*COS(RADIANS(AD343))))&gt;90,0,$F$4*$F$5/E352^2*(SIN(RADIANS(G363))*SIN(RADIANS(E353))+COS(RADIANS(G363))*COS(RADIANS(E353))*COS(RADIANS(AD343))))</f>
        <v>#DIV/0!</v>
      </c>
      <c r="AE363" s="3" t="e">
        <f>IF(DEGREES(ACOS(SIN(RADIANS(G363))*SIN(RADIANS(E353))+COS(RADIANS(G363))*COS(RADIANS(E353))*COS(RADIANS(AE343))))&gt;90,0,$F$4*$F$5/E352^2*(SIN(RADIANS(G363))*SIN(RADIANS(E353))+COS(RADIANS(G363))*COS(RADIANS(E353))*COS(RADIANS(AE343))))</f>
        <v>#DIV/0!</v>
      </c>
      <c r="AF363" s="3" t="e">
        <f>IF(DEGREES(ACOS(SIN(RADIANS(G363))*SIN(RADIANS(E353))+COS(RADIANS(G363))*COS(RADIANS(E353))*COS(RADIANS(AF343))))&gt;90,0,$F$4*$F$5/E352^2*(SIN(RADIANS(G363))*SIN(RADIANS(E353))+COS(RADIANS(G363))*COS(RADIANS(E353))*COS(RADIANS(AF343))))</f>
        <v>#DIV/0!</v>
      </c>
      <c r="AG363" s="3" t="e">
        <f>IF(DEGREES(ACOS(SIN(RADIANS(G363))*SIN(RADIANS(E353))+COS(RADIANS(G363))*COS(RADIANS(E353))*COS(RADIANS(AG343))))&gt;90,0,$F$4*$F$5/E352^2*(SIN(RADIANS(G363))*SIN(RADIANS(E353))+COS(RADIANS(G363))*COS(RADIANS(E353))*COS(RADIANS(AG343))))</f>
        <v>#DIV/0!</v>
      </c>
      <c r="AH363" s="3" t="e">
        <f>IF(DEGREES(ACOS(SIN(RADIANS(G363))*SIN(RADIANS(E353))+COS(RADIANS(G363))*COS(RADIANS(E353))*COS(RADIANS(AH343))))&gt;90,0,$F$4*$F$5/E352^2*(SIN(RADIANS(G363))*SIN(RADIANS(E353))+COS(RADIANS(G363))*COS(RADIANS(E353))*COS(RADIANS(AH343))))</f>
        <v>#DIV/0!</v>
      </c>
      <c r="AI363" s="3" t="e">
        <f>IF(DEGREES(ACOS(SIN(RADIANS(G363))*SIN(RADIANS(E353))+COS(RADIANS(G363))*COS(RADIANS(E353))*COS(RADIANS(AI343))))&gt;90,0,$F$4*$F$5/E352^2*(SIN(RADIANS(G363))*SIN(RADIANS(E353))+COS(RADIANS(G363))*COS(RADIANS(E353))*COS(RADIANS(AI343))))</f>
        <v>#DIV/0!</v>
      </c>
      <c r="AJ363" s="3" t="e">
        <f>IF(DEGREES(ACOS(SIN(RADIANS(G363))*SIN(RADIANS(E353))+COS(RADIANS(G363))*COS(RADIANS(E353))*COS(RADIANS(AJ343))))&gt;90,0,$F$4*$F$5/E352^2*(SIN(RADIANS(G363))*SIN(RADIANS(E353))+COS(RADIANS(G363))*COS(RADIANS(E353))*COS(RADIANS(AJ343))))</f>
        <v>#DIV/0!</v>
      </c>
      <c r="AK363" s="3" t="e">
        <f>IF(DEGREES(ACOS(SIN(RADIANS(G363))*SIN(RADIANS(E353))+COS(RADIANS(G363))*COS(RADIANS(E353))*COS(RADIANS(AK343))))&gt;90,0,$F$4*$F$5/E352^2*(SIN(RADIANS(G363))*SIN(RADIANS(E353))+COS(RADIANS(G363))*COS(RADIANS(E353))*COS(RADIANS(AK343))))</f>
        <v>#DIV/0!</v>
      </c>
      <c r="AL363" s="3" t="e">
        <f>IF(DEGREES(ACOS(SIN(RADIANS(G363))*SIN(RADIANS(E353))+COS(RADIANS(G363))*COS(RADIANS(E353))*COS(RADIANS(AL343))))&gt;90,0,$F$4*$F$5/E352^2*(SIN(RADIANS(G363))*SIN(RADIANS(E353))+COS(RADIANS(G363))*COS(RADIANS(E353))*COS(RADIANS(AL343))))</f>
        <v>#DIV/0!</v>
      </c>
      <c r="AM363" s="3" t="e">
        <f>IF(DEGREES(ACOS(SIN(RADIANS(G363))*SIN(RADIANS(E353))+COS(RADIANS(G363))*COS(RADIANS(E353))*COS(RADIANS(AM343))))&gt;90,0,$F$4*$F$5/E352^2*(SIN(RADIANS(G363))*SIN(RADIANS(E353))+COS(RADIANS(G363))*COS(RADIANS(E353))*COS(RADIANS(AM343))))</f>
        <v>#DIV/0!</v>
      </c>
      <c r="AN363" s="3" t="e">
        <f>IF(DEGREES(ACOS(SIN(RADIANS(G363))*SIN(RADIANS(E353))+COS(RADIANS(G363))*COS(RADIANS(E353))*COS(RADIANS(AN343))))&gt;90,0,$F$4*$F$5/E352^2*(SIN(RADIANS(G363))*SIN(RADIANS(E353))+COS(RADIANS(G363))*COS(RADIANS(E353))*COS(RADIANS(AN343))))</f>
        <v>#DIV/0!</v>
      </c>
      <c r="AO363" s="3" t="e">
        <f>IF(DEGREES(ACOS(SIN(RADIANS(G363))*SIN(RADIANS(E353))+COS(RADIANS(G363))*COS(RADIANS(E353))*COS(RADIANS(AO343))))&gt;90,0,$F$4*$F$5/E352^2*(SIN(RADIANS(G363))*SIN(RADIANS(E353))+COS(RADIANS(G363))*COS(RADIANS(E353))*COS(RADIANS(AO343))))</f>
        <v>#DIV/0!</v>
      </c>
      <c r="AP363" s="3" t="e">
        <f>IF(DEGREES(ACOS(SIN(RADIANS(G363))*SIN(RADIANS(E353))+COS(RADIANS(G363))*COS(RADIANS(E353))*COS(RADIANS(AP343))))&gt;90,0,$F$4*$F$5/E352^2*(SIN(RADIANS(G363))*SIN(RADIANS(E353))+COS(RADIANS(G363))*COS(RADIANS(E353))*COS(RADIANS(AP343))))</f>
        <v>#DIV/0!</v>
      </c>
      <c r="AQ363" s="3" t="e">
        <f>IF(DEGREES(ACOS(SIN(RADIANS(G363))*SIN(RADIANS(E353))+COS(RADIANS(G363))*COS(RADIANS(E353))*COS(RADIANS(AQ343))))&gt;90,0,$F$4*$F$5/E352^2*(SIN(RADIANS(G363))*SIN(RADIANS(E353))+COS(RADIANS(G363))*COS(RADIANS(E353))*COS(RADIANS(AQ343))))</f>
        <v>#DIV/0!</v>
      </c>
      <c r="AR363" s="3" t="e">
        <f>IF(DEGREES(ACOS(SIN(RADIANS(G363))*SIN(RADIANS(E353))+COS(RADIANS(G363))*COS(RADIANS(E353))*COS(RADIANS(AR343))))&gt;90,0,$F$4*$F$5/E352^2*(SIN(RADIANS(G363))*SIN(RADIANS(E353))+COS(RADIANS(G363))*COS(RADIANS(E353))*COS(RADIANS(AR343))))</f>
        <v>#DIV/0!</v>
      </c>
    </row>
    <row r="364" spans="2:44" ht="15.75" customHeight="1" x14ac:dyDescent="0.2"/>
    <row r="365" spans="2:44" ht="15.75" customHeight="1" x14ac:dyDescent="0.2">
      <c r="H365" s="3" t="s">
        <v>771</v>
      </c>
      <c r="I365" s="3">
        <v>180</v>
      </c>
      <c r="J365" s="3">
        <v>170</v>
      </c>
      <c r="K365" s="3">
        <v>160</v>
      </c>
      <c r="L365" s="3">
        <v>150</v>
      </c>
      <c r="M365" s="3">
        <v>140</v>
      </c>
      <c r="N365" s="3">
        <v>130</v>
      </c>
      <c r="O365" s="3">
        <v>120</v>
      </c>
      <c r="P365" s="3">
        <v>110</v>
      </c>
      <c r="Q365" s="3">
        <v>100</v>
      </c>
      <c r="R365" s="3">
        <v>90</v>
      </c>
      <c r="S365" s="3">
        <v>80</v>
      </c>
      <c r="T365" s="3">
        <v>70</v>
      </c>
      <c r="U365" s="3">
        <v>60</v>
      </c>
      <c r="V365" s="3">
        <v>50</v>
      </c>
      <c r="W365" s="3">
        <v>40</v>
      </c>
      <c r="X365" s="3">
        <v>30</v>
      </c>
      <c r="Y365" s="3">
        <v>20</v>
      </c>
      <c r="Z365" s="3">
        <v>10</v>
      </c>
      <c r="AA365" s="3">
        <v>0</v>
      </c>
      <c r="AB365" s="3">
        <v>-10</v>
      </c>
      <c r="AC365" s="3">
        <v>-20</v>
      </c>
      <c r="AD365" s="3">
        <v>-30</v>
      </c>
      <c r="AE365" s="3">
        <v>-40</v>
      </c>
      <c r="AF365" s="3">
        <v>-50</v>
      </c>
      <c r="AG365" s="3">
        <v>-60</v>
      </c>
      <c r="AH365" s="3">
        <v>-70</v>
      </c>
      <c r="AI365" s="3">
        <v>-80</v>
      </c>
      <c r="AJ365" s="3">
        <v>-90</v>
      </c>
      <c r="AK365" s="3">
        <v>-100</v>
      </c>
      <c r="AL365" s="3">
        <v>-110</v>
      </c>
      <c r="AM365" s="3">
        <v>-120</v>
      </c>
      <c r="AN365" s="3">
        <v>-130</v>
      </c>
      <c r="AO365" s="3">
        <v>-140</v>
      </c>
      <c r="AP365" s="3">
        <v>-150</v>
      </c>
      <c r="AQ365" s="3">
        <v>-160</v>
      </c>
      <c r="AR365" s="3">
        <v>-170</v>
      </c>
    </row>
    <row r="366" spans="2:44" ht="15.75" customHeight="1" x14ac:dyDescent="0.2">
      <c r="H366" s="3" t="s">
        <v>782</v>
      </c>
      <c r="I366" s="3">
        <f>IF(ABS(I365-E378)&gt;180,IF(ABS(I365-E378)&gt;360,ABS(I365-E378)-360,360-ABS(I365-E378)),ABS(I365-E378))</f>
        <v>180</v>
      </c>
      <c r="J366" s="3">
        <f>IF(ABS(J365-E378)&gt;180,IF(ABS(J365-E378)&gt;360,ABS(J365-E378)-360,360-ABS(J365-E378)),ABS(J365-E378))</f>
        <v>170</v>
      </c>
      <c r="K366" s="3">
        <f>IF(ABS(K365-E378)&gt;180,IF(ABS(K365-E378)&gt;360,ABS(K365-E378)-360,360-ABS(K365-E378)),ABS(K365-E378))</f>
        <v>160</v>
      </c>
      <c r="L366" s="3">
        <f>IF(ABS(L365-E378)&gt;180,IF(ABS(L365-E378)&gt;360,ABS(L365-E378)-360,360-ABS(L365-E378)),ABS(L365-E378))</f>
        <v>150</v>
      </c>
      <c r="M366" s="3">
        <f>IF(ABS(M365-E378)&gt;180,IF(ABS(M365-E378)&gt;360,ABS(M365-E378)-360,360-ABS(M365-E378)),ABS(M365-E378))</f>
        <v>140</v>
      </c>
      <c r="N366" s="3">
        <f>IF(ABS(N365-E378)&gt;180,IF(ABS(N365-E378)&gt;360,ABS(N365-E378)-360,360-ABS(N365-E378)),ABS(N365-E378))</f>
        <v>130</v>
      </c>
      <c r="O366" s="3">
        <f>IF(ABS(O365-E378)&gt;180,IF(ABS(O365-E378)&gt;360,ABS(O365-E378)-360,360-ABS(O365-E378)),ABS(O365-E378))</f>
        <v>120</v>
      </c>
      <c r="P366" s="3">
        <f>IF(ABS(P365-E378)&gt;180,IF(ABS(P365-E378)&gt;360,ABS(P365-E378)-360,360-ABS(P365-E378)),ABS(P365-E378))</f>
        <v>110</v>
      </c>
      <c r="Q366" s="3">
        <f>IF(ABS(Q365-E378)&gt;180,IF(ABS(Q365-E378)&gt;360,ABS(Q365-E378)-360,360-ABS(Q365-E378)),ABS(Q365-E378))</f>
        <v>100</v>
      </c>
      <c r="R366" s="3">
        <f>IF(ABS(R365-E378)&gt;180,IF(ABS(R365-E378)&gt;360,ABS(R365-E378)-360,360-ABS(R365-E378)),ABS(R365-E378))</f>
        <v>90</v>
      </c>
      <c r="S366" s="3">
        <f>IF(ABS(S365-E378)&gt;180,IF(ABS(S365-E378)&gt;360,ABS(S365-E378)-360,360-ABS(S365-E378)),ABS(S365-E378))</f>
        <v>80</v>
      </c>
      <c r="T366" s="3">
        <f>IF(ABS(T365-E378)&gt;180,IF(ABS(T365-E378)&gt;360,ABS(T365-E378)-360,360-ABS(T365-E378)),ABS(T365-E378))</f>
        <v>70</v>
      </c>
      <c r="U366" s="3">
        <f>IF(ABS(U365-E378)&gt;180,IF(ABS(U365-E378)&gt;360,ABS(U365-E378)-360,360-ABS(U365-E378)),ABS(U365-E378))</f>
        <v>60</v>
      </c>
      <c r="V366" s="3">
        <f>IF(ABS(V365-E378)&gt;180,IF(ABS(V365-E378)&gt;360,ABS(V365-E378)-360,360-ABS(V365-E378)),ABS(V365-E378))</f>
        <v>50</v>
      </c>
      <c r="W366" s="3">
        <f>IF(ABS(W365-E378)&gt;180,IF(ABS(W365-E378)&gt;360,ABS(W365-E378)-360,360-ABS(W365-E378)),ABS(W365-E378))</f>
        <v>40</v>
      </c>
      <c r="X366" s="3">
        <f>IF(ABS(X365-E378)&gt;180,IF(ABS(X365-E378)&gt;360,ABS(X365-E378)-360,360-ABS(X365-E378)),ABS(X365-E378))</f>
        <v>30</v>
      </c>
      <c r="Y366" s="3">
        <f>IF(ABS(Y365-E378)&gt;180,IF(ABS(Y365-E378)&gt;360,ABS(Y365-E378)-360,360-ABS(Y365-E378)),ABS(Y365-E378))</f>
        <v>20</v>
      </c>
      <c r="Z366" s="3">
        <f>IF(ABS(Z365-E378)&gt;180,IF(ABS(Z365-E378)&gt;360,ABS(Z365-E378)-360,360-ABS(Z365-E378)),ABS(Z365-E378))</f>
        <v>10</v>
      </c>
      <c r="AA366" s="3">
        <f>IF(ABS(AA365-E378)&gt;180,IF(ABS(AA365-E378)&gt;360,ABS(AA365-E378)-360,360-ABS(AA365-E378)),ABS(AA365-E378))</f>
        <v>0</v>
      </c>
      <c r="AB366" s="3">
        <f>IF(ABS(AB365-E378)&gt;180,IF(ABS(AB365-E378)&gt;360,ABS(AB365-E378)-360,360-ABS(AB365-E378)),ABS(AB365-E378))</f>
        <v>10</v>
      </c>
      <c r="AC366" s="3">
        <f>IF(ABS(AC365-E378)&gt;180,IF(ABS(AC365-E378)&gt;360,ABS(AC365-E378)-360,360-ABS(AC365-E378)),ABS(AC365-E378))</f>
        <v>20</v>
      </c>
      <c r="AD366" s="3">
        <f>IF(ABS(AD365-E378)&gt;180,IF(ABS(AD365-E378)&gt;360,ABS(AD365-E378)-360,360-ABS(AD365-E378)),ABS(AD365-E378))</f>
        <v>30</v>
      </c>
      <c r="AE366" s="3">
        <f>IF(ABS(AE365-E378)&gt;180,IF(ABS(AE365-E378)&gt;360,ABS(AE365-E378)-360,360-ABS(AE365-E378)),ABS(AE365-E378))</f>
        <v>40</v>
      </c>
      <c r="AF366" s="3">
        <f>IF(ABS(AF365-E378)&gt;180,IF(ABS(AF365-E378)&gt;360,ABS(AF365-E378)-360,360-ABS(AF365-E378)),ABS(AF365-E378))</f>
        <v>50</v>
      </c>
      <c r="AG366" s="3">
        <f>IF(ABS(AG365-E378)&gt;180,IF(ABS(AG365-E378)&gt;360,ABS(AG365-E378)-360,360-ABS(AG365-E378)),ABS(AG365-E378))</f>
        <v>60</v>
      </c>
      <c r="AH366" s="3">
        <f>IF(ABS(AH365-E378)&gt;180,IF(ABS(AH365-E378)&gt;360,ABS(AH365-E378)-360,360-ABS(AH365-E378)),ABS(AH365-E378))</f>
        <v>70</v>
      </c>
      <c r="AI366" s="3">
        <f>IF(ABS(AI365-E378)&gt;180,IF(ABS(AI365-E378)&gt;360,ABS(AI365-E378)-360,360-ABS(AI365-E378)),ABS(AI365-E378))</f>
        <v>80</v>
      </c>
      <c r="AJ366" s="3">
        <f>IF(ABS(AJ365-E378)&gt;180,IF(ABS(AJ365-E378)&gt;360,ABS(AJ365-E378)-360,360-ABS(AJ365-E378)),ABS(AJ365-E378))</f>
        <v>90</v>
      </c>
      <c r="AK366" s="3">
        <f>IF(ABS(AK365-E378)&gt;180,IF(ABS(AK365-E378)&gt;360,ABS(AK365-E378)-360,360-ABS(AK365-E378)),ABS(AK365-E378))</f>
        <v>100</v>
      </c>
      <c r="AL366" s="3">
        <f>IF(ABS(AL365-E378)&gt;180,IF(ABS(AL365-E378)&gt;360,ABS(AL365-E378)-360,360-ABS(AL365-E378)),ABS(AL365-E378))</f>
        <v>110</v>
      </c>
      <c r="AM366" s="3">
        <f>IF(ABS(AM365-E378)&gt;180,IF(ABS(AM365-E378)&gt;360,ABS(AM365-E378)-360,360-ABS(AM365-E378)),ABS(AM365-E378))</f>
        <v>120</v>
      </c>
      <c r="AN366" s="3">
        <f>IF(ABS(AN365-E378)&gt;180,IF(ABS(AN365-E378)&gt;360,ABS(AN365-E378)-360,360-ABS(AN365-E378)),ABS(AN365-E378))</f>
        <v>130</v>
      </c>
      <c r="AO366" s="3">
        <f>IF(ABS(AO365-E378)&gt;180,IF(ABS(AO365-E378)&gt;360,ABS(AO365-E378)-360,360-ABS(AO365-E378)),ABS(AO365-E378))</f>
        <v>140</v>
      </c>
      <c r="AP366" s="3">
        <f>IF(ABS(AP365-E378)&gt;180,IF(ABS(AP365-E378)&gt;360,ABS(AP365-E378)-360,360-ABS(AP365-E378)),ABS(AP365-E378))</f>
        <v>150</v>
      </c>
      <c r="AQ366" s="3">
        <f>IF(ABS(AQ365-E378)&gt;180,IF(ABS(AQ365-E378)&gt;360,ABS(AQ365-E378)-360,360-ABS(AQ365-E378)),ABS(AQ365-E378))</f>
        <v>160</v>
      </c>
      <c r="AR366" s="3">
        <f>IF(ABS(AR365-E378)&gt;180,IF(ABS(AR365-E378)&gt;360,ABS(AR365-E378)-360,360-ABS(AR365-E378)),ABS(AR365-E378))</f>
        <v>170</v>
      </c>
    </row>
    <row r="367" spans="2:44" ht="15.75" customHeight="1" x14ac:dyDescent="0.2">
      <c r="G367" s="3" t="s">
        <v>736</v>
      </c>
    </row>
    <row r="368" spans="2:44" ht="15.75" customHeight="1" x14ac:dyDescent="0.2">
      <c r="B368" s="3" t="s">
        <v>791</v>
      </c>
      <c r="E368" s="3">
        <v>140</v>
      </c>
      <c r="G368" s="3">
        <v>90</v>
      </c>
      <c r="I368" s="3" t="e">
        <f>IF(DEGREES(ACOS(SIN(RADIANS(G368))*SIN(RADIANS(E376))+COS(RADIANS(G368))*COS(RADIANS(E376))*COS(RADIANS(I366))))&gt;90,0,$F$4*$F$5/E375^2*(SIN(RADIANS(G368))*SIN(RADIANS(E376))+COS(RADIANS(G368))*COS(RADIANS(E376))*COS(RADIANS(I366))))</f>
        <v>#DIV/0!</v>
      </c>
      <c r="J368" s="3" t="e">
        <f>IF(DEGREES(ACOS(SIN(RADIANS(G368))*SIN(RADIANS(E376))+COS(RADIANS(G368))*COS(RADIANS(E376))*COS(RADIANS(J366))))&gt;90,0,$F$4*$F$5/E375^2*(SIN(RADIANS(G368))*SIN(RADIANS(E376))+COS(RADIANS(G368))*COS(RADIANS(E376))*COS(RADIANS(J366))))</f>
        <v>#DIV/0!</v>
      </c>
      <c r="K368" s="3" t="e">
        <f>IF(DEGREES(ACOS(SIN(RADIANS(G368))*SIN(RADIANS(E376))+COS(RADIANS(G368))*COS(RADIANS(E376))*COS(RADIANS(K366))))&gt;90,0,$F$4*$F$5/E375^2*(SIN(RADIANS(G368))*SIN(RADIANS(E376))+COS(RADIANS(G368))*COS(RADIANS(E376))*COS(RADIANS(K366))))</f>
        <v>#DIV/0!</v>
      </c>
      <c r="L368" s="3" t="e">
        <f>IF(DEGREES(ACOS(SIN(RADIANS(G368))*SIN(RADIANS(E376))+COS(RADIANS(G368))*COS(RADIANS(E376))*COS(RADIANS(L366))))&gt;90,0,$F$4*$F$5/E375^2*(SIN(RADIANS(G368))*SIN(RADIANS(E376))+COS(RADIANS(G368))*COS(RADIANS(E376))*COS(RADIANS(L366))))</f>
        <v>#DIV/0!</v>
      </c>
      <c r="M368" s="3" t="e">
        <f>IF(DEGREES(ACOS(SIN(RADIANS(G368))*SIN(RADIANS(E376))+COS(RADIANS(G368))*COS(RADIANS(E376))*COS(RADIANS(M366))))&gt;90,0,$F$4*$F$5/E375^2*(SIN(RADIANS(G368))*SIN(RADIANS(E376))+COS(RADIANS(G368))*COS(RADIANS(E376))*COS(RADIANS(M366))))</f>
        <v>#DIV/0!</v>
      </c>
      <c r="N368" s="3" t="e">
        <f>IF(DEGREES(ACOS(SIN(RADIANS(G368))*SIN(RADIANS(E376))+COS(RADIANS(G368))*COS(RADIANS(E376))*COS(RADIANS(N366))))&gt;90,0,$F$4*$F$5/E375^2*(SIN(RADIANS(G368))*SIN(RADIANS(E376))+COS(RADIANS(G368))*COS(RADIANS(E376))*COS(RADIANS(N366))))</f>
        <v>#DIV/0!</v>
      </c>
      <c r="O368" s="3" t="e">
        <f>IF(DEGREES(ACOS(SIN(RADIANS(G368))*SIN(RADIANS(E376))+COS(RADIANS(G368))*COS(RADIANS(E376))*COS(RADIANS(O366))))&gt;90,0,$F$4*$F$5/E375^2*(SIN(RADIANS(G368))*SIN(RADIANS(E376))+COS(RADIANS(G368))*COS(RADIANS(E376))*COS(RADIANS(O366))))</f>
        <v>#DIV/0!</v>
      </c>
      <c r="P368" s="3" t="e">
        <f>IF(DEGREES(ACOS(SIN(RADIANS(G368))*SIN(RADIANS(E376))+COS(RADIANS(G368))*COS(RADIANS(E376))*COS(RADIANS(P366))))&gt;90,0,$F$4*$F$5/E375^2*(SIN(RADIANS(G368))*SIN(RADIANS(E376))+COS(RADIANS(G368))*COS(RADIANS(E376))*COS(RADIANS(P366))))</f>
        <v>#DIV/0!</v>
      </c>
      <c r="Q368" s="3" t="e">
        <f>IF(DEGREES(ACOS(SIN(RADIANS(G368))*SIN(RADIANS(E376))+COS(RADIANS(G368))*COS(RADIANS(E376))*COS(RADIANS(Q366))))&gt;90,0,$F$4*$F$5/E375^2*(SIN(RADIANS(G368))*SIN(RADIANS(E376))+COS(RADIANS(G368))*COS(RADIANS(E376))*COS(RADIANS(Q366))))</f>
        <v>#DIV/0!</v>
      </c>
      <c r="R368" s="3" t="e">
        <f>IF(DEGREES(ACOS(SIN(RADIANS(G368))*SIN(RADIANS(E376))+COS(RADIANS(G368))*COS(RADIANS(E376))*COS(RADIANS(R366))))&gt;90,0,$F$4*$F$5/E375^2*(SIN(RADIANS(G368))*SIN(RADIANS(E376))+COS(RADIANS(G368))*COS(RADIANS(E376))*COS(RADIANS(R366))))</f>
        <v>#DIV/0!</v>
      </c>
      <c r="S368" s="3" t="e">
        <f>IF(DEGREES(ACOS(SIN(RADIANS(G368))*SIN(RADIANS(E376))+COS(RADIANS(G368))*COS(RADIANS(E376))*COS(RADIANS(S366))))&gt;90,0,$F$4*$F$5/E375^2*(SIN(RADIANS(G368))*SIN(RADIANS(E376))+COS(RADIANS(G368))*COS(RADIANS(E376))*COS(RADIANS(S366))))</f>
        <v>#DIV/0!</v>
      </c>
      <c r="T368" s="3" t="e">
        <f>IF(DEGREES(ACOS(SIN(RADIANS(G368))*SIN(RADIANS(E376))+COS(RADIANS(G368))*COS(RADIANS(E376))*COS(RADIANS(T366))))&gt;90,0,$F$4*$F$5/E375^2*(SIN(RADIANS(G368))*SIN(RADIANS(E376))+COS(RADIANS(G368))*COS(RADIANS(E376))*COS(RADIANS(T366))))</f>
        <v>#DIV/0!</v>
      </c>
      <c r="U368" s="3" t="e">
        <f>IF(DEGREES(ACOS(SIN(RADIANS(G368))*SIN(RADIANS(E376))+COS(RADIANS(G368))*COS(RADIANS(E376))*COS(RADIANS(U366))))&gt;90,0,$F$4*$F$5/E375^2*(SIN(RADIANS(G368))*SIN(RADIANS(E376))+COS(RADIANS(G368))*COS(RADIANS(E376))*COS(RADIANS(U366))))</f>
        <v>#DIV/0!</v>
      </c>
      <c r="V368" s="3" t="e">
        <f>IF(DEGREES(ACOS(SIN(RADIANS(G368))*SIN(RADIANS(E376))+COS(RADIANS(G368))*COS(RADIANS(E376))*COS(RADIANS(V366))))&gt;90,0,$F$4*$F$5/E375^2*(SIN(RADIANS(G368))*SIN(RADIANS(E376))+COS(RADIANS(G368))*COS(RADIANS(E376))*COS(RADIANS(V366))))</f>
        <v>#DIV/0!</v>
      </c>
      <c r="W368" s="3" t="e">
        <f>IF(DEGREES(ACOS(SIN(RADIANS(G368))*SIN(RADIANS(E376))+COS(RADIANS(G368))*COS(RADIANS(E376))*COS(RADIANS(W366))))&gt;90,0,$F$4*$F$5/E375^2*(SIN(RADIANS(G368))*SIN(RADIANS(E376))+COS(RADIANS(G368))*COS(RADIANS(E376))*COS(RADIANS(W366))))</f>
        <v>#DIV/0!</v>
      </c>
      <c r="X368" s="3" t="e">
        <f>IF(DEGREES(ACOS(SIN(RADIANS(G368))*SIN(RADIANS(E376))+COS(RADIANS(G368))*COS(RADIANS(E376))*COS(RADIANS(X366))))&gt;90,0,$F$4*$F$5/E375^2*(SIN(RADIANS(G368))*SIN(RADIANS(E376))+COS(RADIANS(G368))*COS(RADIANS(E376))*COS(RADIANS(X366))))</f>
        <v>#DIV/0!</v>
      </c>
      <c r="Y368" s="3" t="e">
        <f>IF(DEGREES(ACOS(SIN(RADIANS(G368))*SIN(RADIANS(E376))+COS(RADIANS(G368))*COS(RADIANS(E376))*COS(RADIANS(Y366))))&gt;90,0,$F$4*$F$5/E375^2*(SIN(RADIANS(G368))*SIN(RADIANS(E376))+COS(RADIANS(G368))*COS(RADIANS(E376))*COS(RADIANS(Y366))))</f>
        <v>#DIV/0!</v>
      </c>
      <c r="Z368" s="3" t="e">
        <f>IF(DEGREES(ACOS(SIN(RADIANS(G368))*SIN(RADIANS(E376))+COS(RADIANS(G368))*COS(RADIANS(E376))*COS(RADIANS(Z366))))&gt;90,0,$F$4*$F$5/E375^2*(SIN(RADIANS(G368))*SIN(RADIANS(E376))+COS(RADIANS(G368))*COS(RADIANS(E376))*COS(RADIANS(Z366))))</f>
        <v>#DIV/0!</v>
      </c>
      <c r="AA368" s="3" t="e">
        <f>IF(DEGREES(ACOS(SIN(RADIANS(G368))*SIN(RADIANS(E376))+COS(RADIANS(G368))*COS(RADIANS(E376))*COS(RADIANS(AA366))))&gt;90,0,$F$4*$F$5/E375^2*(SIN(RADIANS(G368))*SIN(RADIANS(E376))+COS(RADIANS(G368))*COS(RADIANS(E376))*COS(RADIANS(AA366))))</f>
        <v>#DIV/0!</v>
      </c>
      <c r="AB368" s="3" t="e">
        <f>IF(DEGREES(ACOS(SIN(RADIANS(G368))*SIN(RADIANS(E376))+COS(RADIANS(G368))*COS(RADIANS(E376))*COS(RADIANS(AB366))))&gt;90,0,$F$4*$F$5/E375^2*(SIN(RADIANS(G368))*SIN(RADIANS(E376))+COS(RADIANS(G368))*COS(RADIANS(E376))*COS(RADIANS(AB366))))</f>
        <v>#DIV/0!</v>
      </c>
      <c r="AC368" s="3" t="e">
        <f>IF(DEGREES(ACOS(SIN(RADIANS(G368))*SIN(RADIANS(E376))+COS(RADIANS(G368))*COS(RADIANS(E376))*COS(RADIANS(AC366))))&gt;90,0,$F$4*$F$5/E375^2*(SIN(RADIANS(G368))*SIN(RADIANS(E376))+COS(RADIANS(G368))*COS(RADIANS(E376))*COS(RADIANS(AC366))))</f>
        <v>#DIV/0!</v>
      </c>
      <c r="AD368" s="3" t="e">
        <f>IF(DEGREES(ACOS(SIN(RADIANS(G368))*SIN(RADIANS(E376))+COS(RADIANS(G368))*COS(RADIANS(E376))*COS(RADIANS(AD366))))&gt;90,0,$F$4*$F$5/E375^2*(SIN(RADIANS(G368))*SIN(RADIANS(E376))+COS(RADIANS(G368))*COS(RADIANS(E376))*COS(RADIANS(AD366))))</f>
        <v>#DIV/0!</v>
      </c>
      <c r="AE368" s="3" t="e">
        <f>IF(DEGREES(ACOS(SIN(RADIANS(G368))*SIN(RADIANS(E376))+COS(RADIANS(G368))*COS(RADIANS(E376))*COS(RADIANS(AE366))))&gt;90,0,$F$4*$F$5/E375^2*(SIN(RADIANS(G368))*SIN(RADIANS(E376))+COS(RADIANS(G368))*COS(RADIANS(E376))*COS(RADIANS(AE366))))</f>
        <v>#DIV/0!</v>
      </c>
      <c r="AF368" s="3" t="e">
        <f>IF(DEGREES(ACOS(SIN(RADIANS(G368))*SIN(RADIANS(E376))+COS(RADIANS(G368))*COS(RADIANS(E376))*COS(RADIANS(AF366))))&gt;90,0,$F$4*$F$5/E375^2*(SIN(RADIANS(G368))*SIN(RADIANS(E376))+COS(RADIANS(G368))*COS(RADIANS(E376))*COS(RADIANS(AF366))))</f>
        <v>#DIV/0!</v>
      </c>
      <c r="AG368" s="3" t="e">
        <f>IF(DEGREES(ACOS(SIN(RADIANS(G368))*SIN(RADIANS(E376))+COS(RADIANS(G368))*COS(RADIANS(E376))*COS(RADIANS(AG366))))&gt;90,0,$F$4*$F$5/E375^2*(SIN(RADIANS(G368))*SIN(RADIANS(E376))+COS(RADIANS(G368))*COS(RADIANS(E376))*COS(RADIANS(AG366))))</f>
        <v>#DIV/0!</v>
      </c>
      <c r="AH368" s="3" t="e">
        <f>IF(DEGREES(ACOS(SIN(RADIANS(G368))*SIN(RADIANS(E376))+COS(RADIANS(G368))*COS(RADIANS(E376))*COS(RADIANS(AH366))))&gt;90,0,$F$4*$F$5/E375^2*(SIN(RADIANS(G368))*SIN(RADIANS(E376))+COS(RADIANS(G368))*COS(RADIANS(E376))*COS(RADIANS(AH366))))</f>
        <v>#DIV/0!</v>
      </c>
      <c r="AI368" s="3" t="e">
        <f>IF(DEGREES(ACOS(SIN(RADIANS(G368))*SIN(RADIANS(E376))+COS(RADIANS(G368))*COS(RADIANS(E376))*COS(RADIANS(AI366))))&gt;90,0,$F$4*$F$5/E375^2*(SIN(RADIANS(G368))*SIN(RADIANS(E376))+COS(RADIANS(G368))*COS(RADIANS(E376))*COS(RADIANS(AI366))))</f>
        <v>#DIV/0!</v>
      </c>
      <c r="AJ368" s="3" t="e">
        <f>IF(DEGREES(ACOS(SIN(RADIANS(G368))*SIN(RADIANS(E376))+COS(RADIANS(G368))*COS(RADIANS(E376))*COS(RADIANS(AJ366))))&gt;90,0,$F$4*$F$5/E375^2*(SIN(RADIANS(G368))*SIN(RADIANS(E376))+COS(RADIANS(G368))*COS(RADIANS(E376))*COS(RADIANS(AJ366))))</f>
        <v>#DIV/0!</v>
      </c>
      <c r="AK368" s="3" t="e">
        <f>IF(DEGREES(ACOS(SIN(RADIANS(G368))*SIN(RADIANS(E376))+COS(RADIANS(G368))*COS(RADIANS(E376))*COS(RADIANS(AK366))))&gt;90,0,$F$4*$F$5/E375^2*(SIN(RADIANS(G368))*SIN(RADIANS(E376))+COS(RADIANS(G368))*COS(RADIANS(E376))*COS(RADIANS(AK366))))</f>
        <v>#DIV/0!</v>
      </c>
      <c r="AL368" s="3" t="e">
        <f>IF(DEGREES(ACOS(SIN(RADIANS(G368))*SIN(RADIANS(E376))+COS(RADIANS(G368))*COS(RADIANS(E376))*COS(RADIANS(AL366))))&gt;90,0,$F$4*$F$5/E375^2*(SIN(RADIANS(G368))*SIN(RADIANS(E376))+COS(RADIANS(G368))*COS(RADIANS(E376))*COS(RADIANS(AL366))))</f>
        <v>#DIV/0!</v>
      </c>
      <c r="AM368" s="3" t="e">
        <f>IF(DEGREES(ACOS(SIN(RADIANS(G368))*SIN(RADIANS(E376))+COS(RADIANS(G368))*COS(RADIANS(E376))*COS(RADIANS(AM366))))&gt;90,0,$F$4*$F$5/E375^2*(SIN(RADIANS(G368))*SIN(RADIANS(E376))+COS(RADIANS(G368))*COS(RADIANS(E376))*COS(RADIANS(AM366))))</f>
        <v>#DIV/0!</v>
      </c>
      <c r="AN368" s="3" t="e">
        <f>IF(DEGREES(ACOS(SIN(RADIANS(G368))*SIN(RADIANS(E376))+COS(RADIANS(G368))*COS(RADIANS(E376))*COS(RADIANS(AN366))))&gt;90,0,$F$4*$F$5/E375^2*(SIN(RADIANS(G368))*SIN(RADIANS(E376))+COS(RADIANS(G368))*COS(RADIANS(E376))*COS(RADIANS(AN366))))</f>
        <v>#DIV/0!</v>
      </c>
      <c r="AO368" s="3" t="e">
        <f>IF(DEGREES(ACOS(SIN(RADIANS(G368))*SIN(RADIANS(E376))+COS(RADIANS(G368))*COS(RADIANS(E376))*COS(RADIANS(AO366))))&gt;90,0,$F$4*$F$5/E375^2*(SIN(RADIANS(G368))*SIN(RADIANS(E376))+COS(RADIANS(G368))*COS(RADIANS(E376))*COS(RADIANS(AO366))))</f>
        <v>#DIV/0!</v>
      </c>
      <c r="AP368" s="3" t="e">
        <f>IF(DEGREES(ACOS(SIN(RADIANS(G368))*SIN(RADIANS(E376))+COS(RADIANS(G368))*COS(RADIANS(E376))*COS(RADIANS(AP366))))&gt;90,0,$F$4*$F$5/E375^2*(SIN(RADIANS(G368))*SIN(RADIANS(E376))+COS(RADIANS(G368))*COS(RADIANS(E376))*COS(RADIANS(AP366))))</f>
        <v>#DIV/0!</v>
      </c>
      <c r="AQ368" s="3" t="e">
        <f>IF(DEGREES(ACOS(SIN(RADIANS(G368))*SIN(RADIANS(E376))+COS(RADIANS(G368))*COS(RADIANS(E376))*COS(RADIANS(AQ366))))&gt;90,0,$F$4*$F$5/E375^2*(SIN(RADIANS(G368))*SIN(RADIANS(E376))+COS(RADIANS(G368))*COS(RADIANS(E376))*COS(RADIANS(AQ366))))</f>
        <v>#DIV/0!</v>
      </c>
      <c r="AR368" s="3" t="e">
        <f>IF(DEGREES(ACOS(SIN(RADIANS(G368))*SIN(RADIANS(E376))+COS(RADIANS(G368))*COS(RADIANS(E376))*COS(RADIANS(AR366))))&gt;90,0,$F$4*$F$5/E375^2*(SIN(RADIANS(G368))*SIN(RADIANS(E376))+COS(RADIANS(G368))*COS(RADIANS(E376))*COS(RADIANS(AR366))))</f>
        <v>#DIV/0!</v>
      </c>
    </row>
    <row r="369" spans="2:44" ht="15.75" customHeight="1" x14ac:dyDescent="0.2">
      <c r="B369" s="3" t="s">
        <v>728</v>
      </c>
      <c r="E369" s="3">
        <f t="array" ref="E369">INDEX($D$1751:$AM$1751,0,MATCH(E368-IF(E368&lt;360,0,360),$D$1700:$AM$1700,0))+IF(E368&gt;350,360,0)</f>
        <v>140</v>
      </c>
      <c r="G369" s="3">
        <v>80</v>
      </c>
      <c r="I369" s="3">
        <f>IF(DEGREES(ACOS(SIN(RADIANS(G369))*SIN(RADIANS(E376))+COS(RADIANS(G369))*COS(RADIANS(E376))*COS(RADIANS(I366))))&gt;90,0,$F$4*$F$5/E375^2*(SIN(RADIANS(G369))*SIN(RADIANS(E376))+COS(RADIANS(G369))*COS(RADIANS(E376))*COS(RADIANS(I366))))</f>
        <v>0</v>
      </c>
      <c r="J369" s="3">
        <f>IF(DEGREES(ACOS(SIN(RADIANS(G369))*SIN(RADIANS(E376))+COS(RADIANS(G369))*COS(RADIANS(E376))*COS(RADIANS(J366))))&gt;90,0,$F$4*$F$5/E375^2*(SIN(RADIANS(G369))*SIN(RADIANS(E376))+COS(RADIANS(G369))*COS(RADIANS(E376))*COS(RADIANS(J366))))</f>
        <v>0</v>
      </c>
      <c r="K369" s="3">
        <f>IF(DEGREES(ACOS(SIN(RADIANS(G369))*SIN(RADIANS(E376))+COS(RADIANS(G369))*COS(RADIANS(E376))*COS(RADIANS(K366))))&gt;90,0,$F$4*$F$5/E375^2*(SIN(RADIANS(G369))*SIN(RADIANS(E376))+COS(RADIANS(G369))*COS(RADIANS(E376))*COS(RADIANS(K366))))</f>
        <v>0</v>
      </c>
      <c r="L369" s="3">
        <f>IF(DEGREES(ACOS(SIN(RADIANS(G369))*SIN(RADIANS(E376))+COS(RADIANS(G369))*COS(RADIANS(E376))*COS(RADIANS(L366))))&gt;90,0,$F$4*$F$5/E375^2*(SIN(RADIANS(G369))*SIN(RADIANS(E376))+COS(RADIANS(G369))*COS(RADIANS(E376))*COS(RADIANS(L366))))</f>
        <v>0</v>
      </c>
      <c r="M369" s="3">
        <f>IF(DEGREES(ACOS(SIN(RADIANS(G369))*SIN(RADIANS(E376))+COS(RADIANS(G369))*COS(RADIANS(E376))*COS(RADIANS(M366))))&gt;90,0,$F$4*$F$5/E375^2*(SIN(RADIANS(G369))*SIN(RADIANS(E376))+COS(RADIANS(G369))*COS(RADIANS(E376))*COS(RADIANS(M366))))</f>
        <v>0</v>
      </c>
      <c r="N369" s="3">
        <f>IF(DEGREES(ACOS(SIN(RADIANS(G369))*SIN(RADIANS(E376))+COS(RADIANS(G369))*COS(RADIANS(E376))*COS(RADIANS(N366))))&gt;90,0,$F$4*$F$5/E375^2*(SIN(RADIANS(G369))*SIN(RADIANS(E376))+COS(RADIANS(G369))*COS(RADIANS(E376))*COS(RADIANS(N366))))</f>
        <v>0</v>
      </c>
      <c r="O369" s="3">
        <f>IF(DEGREES(ACOS(SIN(RADIANS(G369))*SIN(RADIANS(E376))+COS(RADIANS(G369))*COS(RADIANS(E376))*COS(RADIANS(O366))))&gt;90,0,$F$4*$F$5/E375^2*(SIN(RADIANS(G369))*SIN(RADIANS(E376))+COS(RADIANS(G369))*COS(RADIANS(E376))*COS(RADIANS(O366))))</f>
        <v>0</v>
      </c>
      <c r="P369" s="3">
        <f>IF(DEGREES(ACOS(SIN(RADIANS(G369))*SIN(RADIANS(E376))+COS(RADIANS(G369))*COS(RADIANS(E376))*COS(RADIANS(P366))))&gt;90,0,$F$4*$F$5/E375^2*(SIN(RADIANS(G369))*SIN(RADIANS(E376))+COS(RADIANS(G369))*COS(RADIANS(E376))*COS(RADIANS(P366))))</f>
        <v>0</v>
      </c>
      <c r="Q369" s="3">
        <f>IF(DEGREES(ACOS(SIN(RADIANS(G369))*SIN(RADIANS(E376))+COS(RADIANS(G369))*COS(RADIANS(E376))*COS(RADIANS(Q366))))&gt;90,0,$F$4*$F$5/E375^2*(SIN(RADIANS(G369))*SIN(RADIANS(E376))+COS(RADIANS(G369))*COS(RADIANS(E376))*COS(RADIANS(Q366))))</f>
        <v>0</v>
      </c>
      <c r="R369" s="3" t="e">
        <f>IF(DEGREES(ACOS(SIN(RADIANS(G369))*SIN(RADIANS(E376))+COS(RADIANS(G369))*COS(RADIANS(E376))*COS(RADIANS(R366))))&gt;90,0,$F$4*$F$5/E375^2*(SIN(RADIANS(G369))*SIN(RADIANS(E376))+COS(RADIANS(G369))*COS(RADIANS(E376))*COS(RADIANS(R366))))</f>
        <v>#DIV/0!</v>
      </c>
      <c r="S369" s="3" t="e">
        <f>IF(DEGREES(ACOS(SIN(RADIANS(G369))*SIN(RADIANS(E376))+COS(RADIANS(G369))*COS(RADIANS(E376))*COS(RADIANS(S366))))&gt;90,0,$F$4*$F$5/E375^2*(SIN(RADIANS(G369))*SIN(RADIANS(E376))+COS(RADIANS(G369))*COS(RADIANS(E376))*COS(RADIANS(S366))))</f>
        <v>#DIV/0!</v>
      </c>
      <c r="T369" s="3" t="e">
        <f>IF(DEGREES(ACOS(SIN(RADIANS(G369))*SIN(RADIANS(E376))+COS(RADIANS(G369))*COS(RADIANS(E376))*COS(RADIANS(T366))))&gt;90,0,$F$4*$F$5/E375^2*(SIN(RADIANS(G369))*SIN(RADIANS(E376))+COS(RADIANS(G369))*COS(RADIANS(E376))*COS(RADIANS(T366))))</f>
        <v>#DIV/0!</v>
      </c>
      <c r="U369" s="3" t="e">
        <f>IF(DEGREES(ACOS(SIN(RADIANS(G369))*SIN(RADIANS(E376))+COS(RADIANS(G369))*COS(RADIANS(E376))*COS(RADIANS(U366))))&gt;90,0,$F$4*$F$5/E375^2*(SIN(RADIANS(G369))*SIN(RADIANS(E376))+COS(RADIANS(G369))*COS(RADIANS(E376))*COS(RADIANS(U366))))</f>
        <v>#DIV/0!</v>
      </c>
      <c r="V369" s="3" t="e">
        <f>IF(DEGREES(ACOS(SIN(RADIANS(G369))*SIN(RADIANS(E376))+COS(RADIANS(G369))*COS(RADIANS(E376))*COS(RADIANS(V366))))&gt;90,0,$F$4*$F$5/E375^2*(SIN(RADIANS(G369))*SIN(RADIANS(E376))+COS(RADIANS(G369))*COS(RADIANS(E376))*COS(RADIANS(V366))))</f>
        <v>#DIV/0!</v>
      </c>
      <c r="W369" s="3" t="e">
        <f>IF(DEGREES(ACOS(SIN(RADIANS(G369))*SIN(RADIANS(E376))+COS(RADIANS(G369))*COS(RADIANS(E376))*COS(RADIANS(W366))))&gt;90,0,$F$4*$F$5/E375^2*(SIN(RADIANS(G369))*SIN(RADIANS(E376))+COS(RADIANS(G369))*COS(RADIANS(E376))*COS(RADIANS(W366))))</f>
        <v>#DIV/0!</v>
      </c>
      <c r="X369" s="3" t="e">
        <f>IF(DEGREES(ACOS(SIN(RADIANS(G369))*SIN(RADIANS(E376))+COS(RADIANS(G369))*COS(RADIANS(E376))*COS(RADIANS(X366))))&gt;90,0,$F$4*$F$5/E375^2*(SIN(RADIANS(G369))*SIN(RADIANS(E376))+COS(RADIANS(G369))*COS(RADIANS(E376))*COS(RADIANS(X366))))</f>
        <v>#DIV/0!</v>
      </c>
      <c r="Y369" s="3" t="e">
        <f>IF(DEGREES(ACOS(SIN(RADIANS(G369))*SIN(RADIANS(E376))+COS(RADIANS(G369))*COS(RADIANS(E376))*COS(RADIANS(Y366))))&gt;90,0,$F$4*$F$5/E375^2*(SIN(RADIANS(G369))*SIN(RADIANS(E376))+COS(RADIANS(G369))*COS(RADIANS(E376))*COS(RADIANS(Y366))))</f>
        <v>#DIV/0!</v>
      </c>
      <c r="Z369" s="3" t="e">
        <f>IF(DEGREES(ACOS(SIN(RADIANS(G369))*SIN(RADIANS(E376))+COS(RADIANS(G369))*COS(RADIANS(E376))*COS(RADIANS(Z366))))&gt;90,0,$F$4*$F$5/E375^2*(SIN(RADIANS(G369))*SIN(RADIANS(E376))+COS(RADIANS(G369))*COS(RADIANS(E376))*COS(RADIANS(Z366))))</f>
        <v>#DIV/0!</v>
      </c>
      <c r="AA369" s="3" t="e">
        <f>IF(DEGREES(ACOS(SIN(RADIANS(G369))*SIN(RADIANS(E376))+COS(RADIANS(G369))*COS(RADIANS(E376))*COS(RADIANS(AA366))))&gt;90,0,$F$4*$F$5/E375^2*(SIN(RADIANS(G369))*SIN(RADIANS(E376))+COS(RADIANS(G369))*COS(RADIANS(E376))*COS(RADIANS(AA366))))</f>
        <v>#DIV/0!</v>
      </c>
      <c r="AB369" s="3" t="e">
        <f>IF(DEGREES(ACOS(SIN(RADIANS(G369))*SIN(RADIANS(E376))+COS(RADIANS(G369))*COS(RADIANS(E376))*COS(RADIANS(AB366))))&gt;90,0,$F$4*$F$5/E375^2*(SIN(RADIANS(G369))*SIN(RADIANS(E376))+COS(RADIANS(G369))*COS(RADIANS(E376))*COS(RADIANS(AB366))))</f>
        <v>#DIV/0!</v>
      </c>
      <c r="AC369" s="3" t="e">
        <f>IF(DEGREES(ACOS(SIN(RADIANS(G369))*SIN(RADIANS(E376))+COS(RADIANS(G369))*COS(RADIANS(E376))*COS(RADIANS(AC366))))&gt;90,0,$F$4*$F$5/E375^2*(SIN(RADIANS(G369))*SIN(RADIANS(E376))+COS(RADIANS(G369))*COS(RADIANS(E376))*COS(RADIANS(AC366))))</f>
        <v>#DIV/0!</v>
      </c>
      <c r="AD369" s="3" t="e">
        <f>IF(DEGREES(ACOS(SIN(RADIANS(G369))*SIN(RADIANS(E376))+COS(RADIANS(G369))*COS(RADIANS(E376))*COS(RADIANS(AD366))))&gt;90,0,$F$4*$F$5/E375^2*(SIN(RADIANS(G369))*SIN(RADIANS(E376))+COS(RADIANS(G369))*COS(RADIANS(E376))*COS(RADIANS(AD366))))</f>
        <v>#DIV/0!</v>
      </c>
      <c r="AE369" s="3" t="e">
        <f>IF(DEGREES(ACOS(SIN(RADIANS(G369))*SIN(RADIANS(E376))+COS(RADIANS(G369))*COS(RADIANS(E376))*COS(RADIANS(AE366))))&gt;90,0,$F$4*$F$5/E375^2*(SIN(RADIANS(G369))*SIN(RADIANS(E376))+COS(RADIANS(G369))*COS(RADIANS(E376))*COS(RADIANS(AE366))))</f>
        <v>#DIV/0!</v>
      </c>
      <c r="AF369" s="3" t="e">
        <f>IF(DEGREES(ACOS(SIN(RADIANS(G369))*SIN(RADIANS(E376))+COS(RADIANS(G369))*COS(RADIANS(E376))*COS(RADIANS(AF366))))&gt;90,0,$F$4*$F$5/E375^2*(SIN(RADIANS(G369))*SIN(RADIANS(E376))+COS(RADIANS(G369))*COS(RADIANS(E376))*COS(RADIANS(AF366))))</f>
        <v>#DIV/0!</v>
      </c>
      <c r="AG369" s="3" t="e">
        <f>IF(DEGREES(ACOS(SIN(RADIANS(G369))*SIN(RADIANS(E376))+COS(RADIANS(G369))*COS(RADIANS(E376))*COS(RADIANS(AG366))))&gt;90,0,$F$4*$F$5/E375^2*(SIN(RADIANS(G369))*SIN(RADIANS(E376))+COS(RADIANS(G369))*COS(RADIANS(E376))*COS(RADIANS(AG366))))</f>
        <v>#DIV/0!</v>
      </c>
      <c r="AH369" s="3" t="e">
        <f>IF(DEGREES(ACOS(SIN(RADIANS(G369))*SIN(RADIANS(E376))+COS(RADIANS(G369))*COS(RADIANS(E376))*COS(RADIANS(AH366))))&gt;90,0,$F$4*$F$5/E375^2*(SIN(RADIANS(G369))*SIN(RADIANS(E376))+COS(RADIANS(G369))*COS(RADIANS(E376))*COS(RADIANS(AH366))))</f>
        <v>#DIV/0!</v>
      </c>
      <c r="AI369" s="3" t="e">
        <f>IF(DEGREES(ACOS(SIN(RADIANS(G369))*SIN(RADIANS(E376))+COS(RADIANS(G369))*COS(RADIANS(E376))*COS(RADIANS(AI366))))&gt;90,0,$F$4*$F$5/E375^2*(SIN(RADIANS(G369))*SIN(RADIANS(E376))+COS(RADIANS(G369))*COS(RADIANS(E376))*COS(RADIANS(AI366))))</f>
        <v>#DIV/0!</v>
      </c>
      <c r="AJ369" s="3" t="e">
        <f>IF(DEGREES(ACOS(SIN(RADIANS(G369))*SIN(RADIANS(E376))+COS(RADIANS(G369))*COS(RADIANS(E376))*COS(RADIANS(AJ366))))&gt;90,0,$F$4*$F$5/E375^2*(SIN(RADIANS(G369))*SIN(RADIANS(E376))+COS(RADIANS(G369))*COS(RADIANS(E376))*COS(RADIANS(AJ366))))</f>
        <v>#DIV/0!</v>
      </c>
      <c r="AK369" s="3">
        <f>IF(DEGREES(ACOS(SIN(RADIANS(G369))*SIN(RADIANS(E376))+COS(RADIANS(G369))*COS(RADIANS(E376))*COS(RADIANS(AK366))))&gt;90,0,$F$4*$F$5/E375^2*(SIN(RADIANS(G369))*SIN(RADIANS(E376))+COS(RADIANS(G369))*COS(RADIANS(E376))*COS(RADIANS(AK366))))</f>
        <v>0</v>
      </c>
      <c r="AL369" s="3">
        <f>IF(DEGREES(ACOS(SIN(RADIANS(G369))*SIN(RADIANS(E376))+COS(RADIANS(G369))*COS(RADIANS(E376))*COS(RADIANS(AL366))))&gt;90,0,$F$4*$F$5/E375^2*(SIN(RADIANS(G369))*SIN(RADIANS(E376))+COS(RADIANS(G369))*COS(RADIANS(E376))*COS(RADIANS(AL366))))</f>
        <v>0</v>
      </c>
      <c r="AM369" s="3">
        <f>IF(DEGREES(ACOS(SIN(RADIANS(G369))*SIN(RADIANS(E376))+COS(RADIANS(G369))*COS(RADIANS(E376))*COS(RADIANS(AM366))))&gt;90,0,$F$4*$F$5/E375^2*(SIN(RADIANS(G369))*SIN(RADIANS(E376))+COS(RADIANS(G369))*COS(RADIANS(E376))*COS(RADIANS(AM366))))</f>
        <v>0</v>
      </c>
      <c r="AN369" s="3">
        <f>IF(DEGREES(ACOS(SIN(RADIANS(G369))*SIN(RADIANS(E376))+COS(RADIANS(G369))*COS(RADIANS(E376))*COS(RADIANS(AN366))))&gt;90,0,$F$4*$F$5/E375^2*(SIN(RADIANS(G369))*SIN(RADIANS(E376))+COS(RADIANS(G369))*COS(RADIANS(E376))*COS(RADIANS(AN366))))</f>
        <v>0</v>
      </c>
      <c r="AO369" s="3">
        <f>IF(DEGREES(ACOS(SIN(RADIANS(G369))*SIN(RADIANS(E376))+COS(RADIANS(G369))*COS(RADIANS(E376))*COS(RADIANS(AO366))))&gt;90,0,$F$4*$F$5/E375^2*(SIN(RADIANS(G369))*SIN(RADIANS(E376))+COS(RADIANS(G369))*COS(RADIANS(E376))*COS(RADIANS(AO366))))</f>
        <v>0</v>
      </c>
      <c r="AP369" s="3">
        <f>IF(DEGREES(ACOS(SIN(RADIANS(G369))*SIN(RADIANS(E376))+COS(RADIANS(G369))*COS(RADIANS(E376))*COS(RADIANS(AP366))))&gt;90,0,$F$4*$F$5/E375^2*(SIN(RADIANS(G369))*SIN(RADIANS(E376))+COS(RADIANS(G369))*COS(RADIANS(E376))*COS(RADIANS(AP366))))</f>
        <v>0</v>
      </c>
      <c r="AQ369" s="3">
        <f>IF(DEGREES(ACOS(SIN(RADIANS(G369))*SIN(RADIANS(E376))+COS(RADIANS(G369))*COS(RADIANS(E376))*COS(RADIANS(AQ366))))&gt;90,0,$F$4*$F$5/E375^2*(SIN(RADIANS(G369))*SIN(RADIANS(E376))+COS(RADIANS(G369))*COS(RADIANS(E376))*COS(RADIANS(AQ366))))</f>
        <v>0</v>
      </c>
      <c r="AR369" s="3">
        <f>IF(DEGREES(ACOS(SIN(RADIANS(G369))*SIN(RADIANS(E376))+COS(RADIANS(G369))*COS(RADIANS(E376))*COS(RADIANS(AR366))))&gt;90,0,$F$4*$F$5/E375^2*(SIN(RADIANS(G369))*SIN(RADIANS(E376))+COS(RADIANS(G369))*COS(RADIANS(E376))*COS(RADIANS(AR366))))</f>
        <v>0</v>
      </c>
    </row>
    <row r="370" spans="2:44" ht="15.75" customHeight="1" x14ac:dyDescent="0.2">
      <c r="B370" s="20" t="s">
        <v>784</v>
      </c>
      <c r="E370" s="3">
        <f>IF(E369-$F$13&lt;0,E369-$F$13+360,IF(E369-$F$13&gt;360,E369-$F$13-360,E369-$F$13))</f>
        <v>230</v>
      </c>
      <c r="G370" s="3">
        <v>70</v>
      </c>
      <c r="I370" s="3">
        <f>IF(DEGREES(ACOS(SIN(RADIANS(G370))*SIN(RADIANS(E376))+COS(RADIANS(G370))*COS(RADIANS(E376))*COS(RADIANS(I366))))&gt;90,0,$F$4*$F$5/E375^2*(SIN(RADIANS(G370))*SIN(RADIANS(E376))+COS(RADIANS(G370))*COS(RADIANS(E376))*COS(RADIANS(I366))))</f>
        <v>0</v>
      </c>
      <c r="J370" s="3">
        <f>IF(DEGREES(ACOS(SIN(RADIANS(G370))*SIN(RADIANS(E376))+COS(RADIANS(G370))*COS(RADIANS(E376))*COS(RADIANS(J366))))&gt;90,0,$F$4*$F$5/E375^2*(SIN(RADIANS(G370))*SIN(RADIANS(E376))+COS(RADIANS(G370))*COS(RADIANS(E376))*COS(RADIANS(J366))))</f>
        <v>0</v>
      </c>
      <c r="K370" s="3">
        <f>IF(DEGREES(ACOS(SIN(RADIANS(G370))*SIN(RADIANS(E376))+COS(RADIANS(G370))*COS(RADIANS(E376))*COS(RADIANS(K366))))&gt;90,0,$F$4*$F$5/E375^2*(SIN(RADIANS(G370))*SIN(RADIANS(E376))+COS(RADIANS(G370))*COS(RADIANS(E376))*COS(RADIANS(K366))))</f>
        <v>0</v>
      </c>
      <c r="L370" s="3">
        <f>IF(DEGREES(ACOS(SIN(RADIANS(G370))*SIN(RADIANS(E376))+COS(RADIANS(G370))*COS(RADIANS(E376))*COS(RADIANS(L366))))&gt;90,0,$F$4*$F$5/E375^2*(SIN(RADIANS(G370))*SIN(RADIANS(E376))+COS(RADIANS(G370))*COS(RADIANS(E376))*COS(RADIANS(L366))))</f>
        <v>0</v>
      </c>
      <c r="M370" s="3">
        <f>IF(DEGREES(ACOS(SIN(RADIANS(G370))*SIN(RADIANS(E376))+COS(RADIANS(G370))*COS(RADIANS(E376))*COS(RADIANS(M366))))&gt;90,0,$F$4*$F$5/E375^2*(SIN(RADIANS(G370))*SIN(RADIANS(E376))+COS(RADIANS(G370))*COS(RADIANS(E376))*COS(RADIANS(M366))))</f>
        <v>0</v>
      </c>
      <c r="N370" s="3">
        <f>IF(DEGREES(ACOS(SIN(RADIANS(G370))*SIN(RADIANS(E376))+COS(RADIANS(G370))*COS(RADIANS(E376))*COS(RADIANS(N366))))&gt;90,0,$F$4*$F$5/E375^2*(SIN(RADIANS(G370))*SIN(RADIANS(E376))+COS(RADIANS(G370))*COS(RADIANS(E376))*COS(RADIANS(N366))))</f>
        <v>0</v>
      </c>
      <c r="O370" s="3">
        <f>IF(DEGREES(ACOS(SIN(RADIANS(G370))*SIN(RADIANS(E376))+COS(RADIANS(G370))*COS(RADIANS(E376))*COS(RADIANS(O366))))&gt;90,0,$F$4*$F$5/E375^2*(SIN(RADIANS(G370))*SIN(RADIANS(E376))+COS(RADIANS(G370))*COS(RADIANS(E376))*COS(RADIANS(O366))))</f>
        <v>0</v>
      </c>
      <c r="P370" s="3">
        <f>IF(DEGREES(ACOS(SIN(RADIANS(G370))*SIN(RADIANS(E376))+COS(RADIANS(G370))*COS(RADIANS(E376))*COS(RADIANS(P366))))&gt;90,0,$F$4*$F$5/E375^2*(SIN(RADIANS(G370))*SIN(RADIANS(E376))+COS(RADIANS(G370))*COS(RADIANS(E376))*COS(RADIANS(P366))))</f>
        <v>0</v>
      </c>
      <c r="Q370" s="3">
        <f>IF(DEGREES(ACOS(SIN(RADIANS(G370))*SIN(RADIANS(E376))+COS(RADIANS(G370))*COS(RADIANS(E376))*COS(RADIANS(Q366))))&gt;90,0,$F$4*$F$5/E375^2*(SIN(RADIANS(G370))*SIN(RADIANS(E376))+COS(RADIANS(G370))*COS(RADIANS(E376))*COS(RADIANS(Q366))))</f>
        <v>0</v>
      </c>
      <c r="R370" s="3" t="e">
        <f>IF(DEGREES(ACOS(SIN(RADIANS(G370))*SIN(RADIANS(E376))+COS(RADIANS(G370))*COS(RADIANS(E376))*COS(RADIANS(R366))))&gt;90,0,$F$4*$F$5/E375^2*(SIN(RADIANS(G370))*SIN(RADIANS(E376))+COS(RADIANS(G370))*COS(RADIANS(E376))*COS(RADIANS(R366))))</f>
        <v>#DIV/0!</v>
      </c>
      <c r="S370" s="3" t="e">
        <f>IF(DEGREES(ACOS(SIN(RADIANS(G370))*SIN(RADIANS(E376))+COS(RADIANS(G370))*COS(RADIANS(E376))*COS(RADIANS(S366))))&gt;90,0,$F$4*$F$5/E375^2*(SIN(RADIANS(G370))*SIN(RADIANS(E376))+COS(RADIANS(G370))*COS(RADIANS(E376))*COS(RADIANS(S366))))</f>
        <v>#DIV/0!</v>
      </c>
      <c r="T370" s="3" t="e">
        <f>IF(DEGREES(ACOS(SIN(RADIANS(G370))*SIN(RADIANS(E376))+COS(RADIANS(G370))*COS(RADIANS(E376))*COS(RADIANS(T366))))&gt;90,0,$F$4*$F$5/E375^2*(SIN(RADIANS(G370))*SIN(RADIANS(E376))+COS(RADIANS(G370))*COS(RADIANS(E376))*COS(RADIANS(T366))))</f>
        <v>#DIV/0!</v>
      </c>
      <c r="U370" s="3" t="e">
        <f>IF(DEGREES(ACOS(SIN(RADIANS(G370))*SIN(RADIANS(E376))+COS(RADIANS(G370))*COS(RADIANS(E376))*COS(RADIANS(U366))))&gt;90,0,$F$4*$F$5/E375^2*(SIN(RADIANS(G370))*SIN(RADIANS(E376))+COS(RADIANS(G370))*COS(RADIANS(E376))*COS(RADIANS(U366))))</f>
        <v>#DIV/0!</v>
      </c>
      <c r="V370" s="3" t="e">
        <f>IF(DEGREES(ACOS(SIN(RADIANS(G370))*SIN(RADIANS(E376))+COS(RADIANS(G370))*COS(RADIANS(E376))*COS(RADIANS(V366))))&gt;90,0,$F$4*$F$5/E375^2*(SIN(RADIANS(G370))*SIN(RADIANS(E376))+COS(RADIANS(G370))*COS(RADIANS(E376))*COS(RADIANS(V366))))</f>
        <v>#DIV/0!</v>
      </c>
      <c r="W370" s="3" t="e">
        <f>IF(DEGREES(ACOS(SIN(RADIANS(G370))*SIN(RADIANS(E376))+COS(RADIANS(G370))*COS(RADIANS(E376))*COS(RADIANS(W366))))&gt;90,0,$F$4*$F$5/E375^2*(SIN(RADIANS(G370))*SIN(RADIANS(E376))+COS(RADIANS(G370))*COS(RADIANS(E376))*COS(RADIANS(W366))))</f>
        <v>#DIV/0!</v>
      </c>
      <c r="X370" s="3" t="e">
        <f>IF(DEGREES(ACOS(SIN(RADIANS(G370))*SIN(RADIANS(E376))+COS(RADIANS(G370))*COS(RADIANS(E376))*COS(RADIANS(X366))))&gt;90,0,$F$4*$F$5/E375^2*(SIN(RADIANS(G370))*SIN(RADIANS(E376))+COS(RADIANS(G370))*COS(RADIANS(E376))*COS(RADIANS(X366))))</f>
        <v>#DIV/0!</v>
      </c>
      <c r="Y370" s="3" t="e">
        <f>IF(DEGREES(ACOS(SIN(RADIANS(G370))*SIN(RADIANS(E376))+COS(RADIANS(G370))*COS(RADIANS(E376))*COS(RADIANS(Y366))))&gt;90,0,$F$4*$F$5/E375^2*(SIN(RADIANS(G370))*SIN(RADIANS(E376))+COS(RADIANS(G370))*COS(RADIANS(E376))*COS(RADIANS(Y366))))</f>
        <v>#DIV/0!</v>
      </c>
      <c r="Z370" s="3" t="e">
        <f>IF(DEGREES(ACOS(SIN(RADIANS(G370))*SIN(RADIANS(E376))+COS(RADIANS(G370))*COS(RADIANS(E376))*COS(RADIANS(Z366))))&gt;90,0,$F$4*$F$5/E375^2*(SIN(RADIANS(G370))*SIN(RADIANS(E376))+COS(RADIANS(G370))*COS(RADIANS(E376))*COS(RADIANS(Z366))))</f>
        <v>#DIV/0!</v>
      </c>
      <c r="AA370" s="3" t="e">
        <f>IF(DEGREES(ACOS(SIN(RADIANS(G370))*SIN(RADIANS(E376))+COS(RADIANS(G370))*COS(RADIANS(E376))*COS(RADIANS(AA366))))&gt;90,0,$F$4*$F$5/E375^2*(SIN(RADIANS(G370))*SIN(RADIANS(E376))+COS(RADIANS(G370))*COS(RADIANS(E376))*COS(RADIANS(AA366))))</f>
        <v>#DIV/0!</v>
      </c>
      <c r="AB370" s="3" t="e">
        <f>IF(DEGREES(ACOS(SIN(RADIANS(G370))*SIN(RADIANS(E376))+COS(RADIANS(G370))*COS(RADIANS(E376))*COS(RADIANS(AB366))))&gt;90,0,$F$4*$F$5/E375^2*(SIN(RADIANS(G370))*SIN(RADIANS(E376))+COS(RADIANS(G370))*COS(RADIANS(E376))*COS(RADIANS(AB366))))</f>
        <v>#DIV/0!</v>
      </c>
      <c r="AC370" s="3" t="e">
        <f>IF(DEGREES(ACOS(SIN(RADIANS(G370))*SIN(RADIANS(E376))+COS(RADIANS(G370))*COS(RADIANS(E376))*COS(RADIANS(AC366))))&gt;90,0,$F$4*$F$5/E375^2*(SIN(RADIANS(G370))*SIN(RADIANS(E376))+COS(RADIANS(G370))*COS(RADIANS(E376))*COS(RADIANS(AC366))))</f>
        <v>#DIV/0!</v>
      </c>
      <c r="AD370" s="3" t="e">
        <f>IF(DEGREES(ACOS(SIN(RADIANS(G370))*SIN(RADIANS(E376))+COS(RADIANS(G370))*COS(RADIANS(E376))*COS(RADIANS(AD366))))&gt;90,0,$F$4*$F$5/E375^2*(SIN(RADIANS(G370))*SIN(RADIANS(E376))+COS(RADIANS(G370))*COS(RADIANS(E376))*COS(RADIANS(AD366))))</f>
        <v>#DIV/0!</v>
      </c>
      <c r="AE370" s="3" t="e">
        <f>IF(DEGREES(ACOS(SIN(RADIANS(G370))*SIN(RADIANS(E376))+COS(RADIANS(G370))*COS(RADIANS(E376))*COS(RADIANS(AE366))))&gt;90,0,$F$4*$F$5/E375^2*(SIN(RADIANS(G370))*SIN(RADIANS(E376))+COS(RADIANS(G370))*COS(RADIANS(E376))*COS(RADIANS(AE366))))</f>
        <v>#DIV/0!</v>
      </c>
      <c r="AF370" s="3" t="e">
        <f>IF(DEGREES(ACOS(SIN(RADIANS(G370))*SIN(RADIANS(E376))+COS(RADIANS(G370))*COS(RADIANS(E376))*COS(RADIANS(AF366))))&gt;90,0,$F$4*$F$5/E375^2*(SIN(RADIANS(G370))*SIN(RADIANS(E376))+COS(RADIANS(G370))*COS(RADIANS(E376))*COS(RADIANS(AF366))))</f>
        <v>#DIV/0!</v>
      </c>
      <c r="AG370" s="3" t="e">
        <f>IF(DEGREES(ACOS(SIN(RADIANS(G370))*SIN(RADIANS(E376))+COS(RADIANS(G370))*COS(RADIANS(E376))*COS(RADIANS(AG366))))&gt;90,0,$F$4*$F$5/E375^2*(SIN(RADIANS(G370))*SIN(RADIANS(E376))+COS(RADIANS(G370))*COS(RADIANS(E376))*COS(RADIANS(AG366))))</f>
        <v>#DIV/0!</v>
      </c>
      <c r="AH370" s="3" t="e">
        <f>IF(DEGREES(ACOS(SIN(RADIANS(G370))*SIN(RADIANS(E376))+COS(RADIANS(G370))*COS(RADIANS(E376))*COS(RADIANS(AH366))))&gt;90,0,$F$4*$F$5/E375^2*(SIN(RADIANS(G370))*SIN(RADIANS(E376))+COS(RADIANS(G370))*COS(RADIANS(E376))*COS(RADIANS(AH366))))</f>
        <v>#DIV/0!</v>
      </c>
      <c r="AI370" s="3" t="e">
        <f>IF(DEGREES(ACOS(SIN(RADIANS(G370))*SIN(RADIANS(E376))+COS(RADIANS(G370))*COS(RADIANS(E376))*COS(RADIANS(AI366))))&gt;90,0,$F$4*$F$5/E375^2*(SIN(RADIANS(G370))*SIN(RADIANS(E376))+COS(RADIANS(G370))*COS(RADIANS(E376))*COS(RADIANS(AI366))))</f>
        <v>#DIV/0!</v>
      </c>
      <c r="AJ370" s="3" t="e">
        <f>IF(DEGREES(ACOS(SIN(RADIANS(G370))*SIN(RADIANS(E376))+COS(RADIANS(G370))*COS(RADIANS(E376))*COS(RADIANS(AJ366))))&gt;90,0,$F$4*$F$5/E375^2*(SIN(RADIANS(G370))*SIN(RADIANS(E376))+COS(RADIANS(G370))*COS(RADIANS(E376))*COS(RADIANS(AJ366))))</f>
        <v>#DIV/0!</v>
      </c>
      <c r="AK370" s="3">
        <f>IF(DEGREES(ACOS(SIN(RADIANS(G370))*SIN(RADIANS(E376))+COS(RADIANS(G370))*COS(RADIANS(E376))*COS(RADIANS(AK366))))&gt;90,0,$F$4*$F$5/E375^2*(SIN(RADIANS(G370))*SIN(RADIANS(E376))+COS(RADIANS(G370))*COS(RADIANS(E376))*COS(RADIANS(AK366))))</f>
        <v>0</v>
      </c>
      <c r="AL370" s="3">
        <f>IF(DEGREES(ACOS(SIN(RADIANS(G370))*SIN(RADIANS(E376))+COS(RADIANS(G370))*COS(RADIANS(E376))*COS(RADIANS(AL366))))&gt;90,0,$F$4*$F$5/E375^2*(SIN(RADIANS(G370))*SIN(RADIANS(E376))+COS(RADIANS(G370))*COS(RADIANS(E376))*COS(RADIANS(AL366))))</f>
        <v>0</v>
      </c>
      <c r="AM370" s="3">
        <f>IF(DEGREES(ACOS(SIN(RADIANS(G370))*SIN(RADIANS(E376))+COS(RADIANS(G370))*COS(RADIANS(E376))*COS(RADIANS(AM366))))&gt;90,0,$F$4*$F$5/E375^2*(SIN(RADIANS(G370))*SIN(RADIANS(E376))+COS(RADIANS(G370))*COS(RADIANS(E376))*COS(RADIANS(AM366))))</f>
        <v>0</v>
      </c>
      <c r="AN370" s="3">
        <f>IF(DEGREES(ACOS(SIN(RADIANS(G370))*SIN(RADIANS(E376))+COS(RADIANS(G370))*COS(RADIANS(E376))*COS(RADIANS(AN366))))&gt;90,0,$F$4*$F$5/E375^2*(SIN(RADIANS(G370))*SIN(RADIANS(E376))+COS(RADIANS(G370))*COS(RADIANS(E376))*COS(RADIANS(AN366))))</f>
        <v>0</v>
      </c>
      <c r="AO370" s="3">
        <f>IF(DEGREES(ACOS(SIN(RADIANS(G370))*SIN(RADIANS(E376))+COS(RADIANS(G370))*COS(RADIANS(E376))*COS(RADIANS(AO366))))&gt;90,0,$F$4*$F$5/E375^2*(SIN(RADIANS(G370))*SIN(RADIANS(E376))+COS(RADIANS(G370))*COS(RADIANS(E376))*COS(RADIANS(AO366))))</f>
        <v>0</v>
      </c>
      <c r="AP370" s="3">
        <f>IF(DEGREES(ACOS(SIN(RADIANS(G370))*SIN(RADIANS(E376))+COS(RADIANS(G370))*COS(RADIANS(E376))*COS(RADIANS(AP366))))&gt;90,0,$F$4*$F$5/E375^2*(SIN(RADIANS(G370))*SIN(RADIANS(E376))+COS(RADIANS(G370))*COS(RADIANS(E376))*COS(RADIANS(AP366))))</f>
        <v>0</v>
      </c>
      <c r="AQ370" s="3">
        <f>IF(DEGREES(ACOS(SIN(RADIANS(G370))*SIN(RADIANS(E376))+COS(RADIANS(G370))*COS(RADIANS(E376))*COS(RADIANS(AQ366))))&gt;90,0,$F$4*$F$5/E375^2*(SIN(RADIANS(G370))*SIN(RADIANS(E376))+COS(RADIANS(G370))*COS(RADIANS(E376))*COS(RADIANS(AQ366))))</f>
        <v>0</v>
      </c>
      <c r="AR370" s="3">
        <f>IF(DEGREES(ACOS(SIN(RADIANS(G370))*SIN(RADIANS(E376))+COS(RADIANS(G370))*COS(RADIANS(E376))*COS(RADIANS(AR366))))&gt;90,0,$F$4*$F$5/E375^2*(SIN(RADIANS(G370))*SIN(RADIANS(E376))+COS(RADIANS(G370))*COS(RADIANS(E376))*COS(RADIANS(AR366))))</f>
        <v>0</v>
      </c>
    </row>
    <row r="371" spans="2:44" ht="15.75" customHeight="1" x14ac:dyDescent="0.2">
      <c r="B371" s="20" t="s">
        <v>729</v>
      </c>
      <c r="E371" s="3">
        <f>IF(E368&lt;360,E368/360,(E368-360)/360)</f>
        <v>0.3888888888888889</v>
      </c>
      <c r="G371" s="3">
        <v>60</v>
      </c>
      <c r="I371" s="3">
        <f>IF(DEGREES(ACOS(SIN(RADIANS(G371))*SIN(RADIANS(E376))+COS(RADIANS(G371))*COS(RADIANS(E376))*COS(RADIANS(I366))))&gt;90,0,$F$4*$F$5/E375^2*(SIN(RADIANS(G371))*SIN(RADIANS(E376))+COS(RADIANS(G371))*COS(RADIANS(E376))*COS(RADIANS(I366))))</f>
        <v>0</v>
      </c>
      <c r="J371" s="3">
        <f>IF(DEGREES(ACOS(SIN(RADIANS(G371))*SIN(RADIANS(E376))+COS(RADIANS(G371))*COS(RADIANS(E376))*COS(RADIANS(J366))))&gt;90,0,$F$4*$F$5/E375^2*(SIN(RADIANS(G371))*SIN(RADIANS(E376))+COS(RADIANS(G371))*COS(RADIANS(E376))*COS(RADIANS(J366))))</f>
        <v>0</v>
      </c>
      <c r="K371" s="3">
        <f>IF(DEGREES(ACOS(SIN(RADIANS(G371))*SIN(RADIANS(E376))+COS(RADIANS(G371))*COS(RADIANS(E376))*COS(RADIANS(K366))))&gt;90,0,$F$4*$F$5/E375^2*(SIN(RADIANS(G371))*SIN(RADIANS(E376))+COS(RADIANS(G371))*COS(RADIANS(E376))*COS(RADIANS(K366))))</f>
        <v>0</v>
      </c>
      <c r="L371" s="3">
        <f>IF(DEGREES(ACOS(SIN(RADIANS(G371))*SIN(RADIANS(E376))+COS(RADIANS(G371))*COS(RADIANS(E376))*COS(RADIANS(L366))))&gt;90,0,$F$4*$F$5/E375^2*(SIN(RADIANS(G371))*SIN(RADIANS(E376))+COS(RADIANS(G371))*COS(RADIANS(E376))*COS(RADIANS(L366))))</f>
        <v>0</v>
      </c>
      <c r="M371" s="3">
        <f>IF(DEGREES(ACOS(SIN(RADIANS(G371))*SIN(RADIANS(E376))+COS(RADIANS(G371))*COS(RADIANS(E376))*COS(RADIANS(M366))))&gt;90,0,$F$4*$F$5/E375^2*(SIN(RADIANS(G371))*SIN(RADIANS(E376))+COS(RADIANS(G371))*COS(RADIANS(E376))*COS(RADIANS(M366))))</f>
        <v>0</v>
      </c>
      <c r="N371" s="3">
        <f>IF(DEGREES(ACOS(SIN(RADIANS(G371))*SIN(RADIANS(E376))+COS(RADIANS(G371))*COS(RADIANS(E376))*COS(RADIANS(N366))))&gt;90,0,$F$4*$F$5/E375^2*(SIN(RADIANS(G371))*SIN(RADIANS(E376))+COS(RADIANS(G371))*COS(RADIANS(E376))*COS(RADIANS(N366))))</f>
        <v>0</v>
      </c>
      <c r="O371" s="3">
        <f>IF(DEGREES(ACOS(SIN(RADIANS(G371))*SIN(RADIANS(E376))+COS(RADIANS(G371))*COS(RADIANS(E376))*COS(RADIANS(O366))))&gt;90,0,$F$4*$F$5/E375^2*(SIN(RADIANS(G371))*SIN(RADIANS(E376))+COS(RADIANS(G371))*COS(RADIANS(E376))*COS(RADIANS(O366))))</f>
        <v>0</v>
      </c>
      <c r="P371" s="3">
        <f>IF(DEGREES(ACOS(SIN(RADIANS(G371))*SIN(RADIANS(E376))+COS(RADIANS(G371))*COS(RADIANS(E376))*COS(RADIANS(P366))))&gt;90,0,$F$4*$F$5/E375^2*(SIN(RADIANS(G371))*SIN(RADIANS(E376))+COS(RADIANS(G371))*COS(RADIANS(E376))*COS(RADIANS(P366))))</f>
        <v>0</v>
      </c>
      <c r="Q371" s="3">
        <f>IF(DEGREES(ACOS(SIN(RADIANS(G371))*SIN(RADIANS(E376))+COS(RADIANS(G371))*COS(RADIANS(E376))*COS(RADIANS(Q366))))&gt;90,0,$F$4*$F$5/E375^2*(SIN(RADIANS(G371))*SIN(RADIANS(E376))+COS(RADIANS(G371))*COS(RADIANS(E376))*COS(RADIANS(Q366))))</f>
        <v>0</v>
      </c>
      <c r="R371" s="3" t="e">
        <f>IF(DEGREES(ACOS(SIN(RADIANS(G371))*SIN(RADIANS(E376))+COS(RADIANS(G371))*COS(RADIANS(E376))*COS(RADIANS(R366))))&gt;90,0,$F$4*$F$5/E375^2*(SIN(RADIANS(G371))*SIN(RADIANS(E376))+COS(RADIANS(G371))*COS(RADIANS(E376))*COS(RADIANS(R366))))</f>
        <v>#DIV/0!</v>
      </c>
      <c r="S371" s="3" t="e">
        <f>IF(DEGREES(ACOS(SIN(RADIANS(G371))*SIN(RADIANS(E376))+COS(RADIANS(G371))*COS(RADIANS(E376))*COS(RADIANS(S366))))&gt;90,0,$F$4*$F$5/E375^2*(SIN(RADIANS(G371))*SIN(RADIANS(E376))+COS(RADIANS(G371))*COS(RADIANS(E376))*COS(RADIANS(S366))))</f>
        <v>#DIV/0!</v>
      </c>
      <c r="T371" s="3" t="e">
        <f>IF(DEGREES(ACOS(SIN(RADIANS(G371))*SIN(RADIANS(E376))+COS(RADIANS(G371))*COS(RADIANS(E376))*COS(RADIANS(T366))))&gt;90,0,$F$4*$F$5/E375^2*(SIN(RADIANS(G371))*SIN(RADIANS(E376))+COS(RADIANS(G371))*COS(RADIANS(E376))*COS(RADIANS(T366))))</f>
        <v>#DIV/0!</v>
      </c>
      <c r="U371" s="3" t="e">
        <f>IF(DEGREES(ACOS(SIN(RADIANS(G371))*SIN(RADIANS(E376))+COS(RADIANS(G371))*COS(RADIANS(E376))*COS(RADIANS(U366))))&gt;90,0,$F$4*$F$5/E375^2*(SIN(RADIANS(G371))*SIN(RADIANS(E376))+COS(RADIANS(G371))*COS(RADIANS(E376))*COS(RADIANS(U366))))</f>
        <v>#DIV/0!</v>
      </c>
      <c r="V371" s="3" t="e">
        <f>IF(DEGREES(ACOS(SIN(RADIANS(G371))*SIN(RADIANS(E376))+COS(RADIANS(G371))*COS(RADIANS(E376))*COS(RADIANS(V366))))&gt;90,0,$F$4*$F$5/E375^2*(SIN(RADIANS(G371))*SIN(RADIANS(E376))+COS(RADIANS(G371))*COS(RADIANS(E376))*COS(RADIANS(V366))))</f>
        <v>#DIV/0!</v>
      </c>
      <c r="W371" s="3" t="e">
        <f>IF(DEGREES(ACOS(SIN(RADIANS(G371))*SIN(RADIANS(E376))+COS(RADIANS(G371))*COS(RADIANS(E376))*COS(RADIANS(W366))))&gt;90,0,$F$4*$F$5/E375^2*(SIN(RADIANS(G371))*SIN(RADIANS(E376))+COS(RADIANS(G371))*COS(RADIANS(E376))*COS(RADIANS(W366))))</f>
        <v>#DIV/0!</v>
      </c>
      <c r="X371" s="3" t="e">
        <f>IF(DEGREES(ACOS(SIN(RADIANS(G371))*SIN(RADIANS(E376))+COS(RADIANS(G371))*COS(RADIANS(E376))*COS(RADIANS(X366))))&gt;90,0,$F$4*$F$5/E375^2*(SIN(RADIANS(G371))*SIN(RADIANS(E376))+COS(RADIANS(G371))*COS(RADIANS(E376))*COS(RADIANS(X366))))</f>
        <v>#DIV/0!</v>
      </c>
      <c r="Y371" s="3" t="e">
        <f>IF(DEGREES(ACOS(SIN(RADIANS(G371))*SIN(RADIANS(E376))+COS(RADIANS(G371))*COS(RADIANS(E376))*COS(RADIANS(Y366))))&gt;90,0,$F$4*$F$5/E375^2*(SIN(RADIANS(G371))*SIN(RADIANS(E376))+COS(RADIANS(G371))*COS(RADIANS(E376))*COS(RADIANS(Y366))))</f>
        <v>#DIV/0!</v>
      </c>
      <c r="Z371" s="3" t="e">
        <f>IF(DEGREES(ACOS(SIN(RADIANS(G371))*SIN(RADIANS(E376))+COS(RADIANS(G371))*COS(RADIANS(E376))*COS(RADIANS(Z366))))&gt;90,0,$F$4*$F$5/E375^2*(SIN(RADIANS(G371))*SIN(RADIANS(E376))+COS(RADIANS(G371))*COS(RADIANS(E376))*COS(RADIANS(Z366))))</f>
        <v>#DIV/0!</v>
      </c>
      <c r="AA371" s="3" t="e">
        <f>IF(DEGREES(ACOS(SIN(RADIANS(G371))*SIN(RADIANS(E376))+COS(RADIANS(G371))*COS(RADIANS(E376))*COS(RADIANS(AA366))))&gt;90,0,$F$4*$F$5/E375^2*(SIN(RADIANS(G371))*SIN(RADIANS(E376))+COS(RADIANS(G371))*COS(RADIANS(E376))*COS(RADIANS(AA366))))</f>
        <v>#DIV/0!</v>
      </c>
      <c r="AB371" s="3" t="e">
        <f>IF(DEGREES(ACOS(SIN(RADIANS(G371))*SIN(RADIANS(E376))+COS(RADIANS(G371))*COS(RADIANS(E376))*COS(RADIANS(AB366))))&gt;90,0,$F$4*$F$5/E375^2*(SIN(RADIANS(G371))*SIN(RADIANS(E376))+COS(RADIANS(G371))*COS(RADIANS(E376))*COS(RADIANS(AB366))))</f>
        <v>#DIV/0!</v>
      </c>
      <c r="AC371" s="3" t="e">
        <f>IF(DEGREES(ACOS(SIN(RADIANS(G371))*SIN(RADIANS(E376))+COS(RADIANS(G371))*COS(RADIANS(E376))*COS(RADIANS(AC366))))&gt;90,0,$F$4*$F$5/E375^2*(SIN(RADIANS(G371))*SIN(RADIANS(E376))+COS(RADIANS(G371))*COS(RADIANS(E376))*COS(RADIANS(AC366))))</f>
        <v>#DIV/0!</v>
      </c>
      <c r="AD371" s="3" t="e">
        <f>IF(DEGREES(ACOS(SIN(RADIANS(G371))*SIN(RADIANS(E376))+COS(RADIANS(G371))*COS(RADIANS(E376))*COS(RADIANS(AD366))))&gt;90,0,$F$4*$F$5/E375^2*(SIN(RADIANS(G371))*SIN(RADIANS(E376))+COS(RADIANS(G371))*COS(RADIANS(E376))*COS(RADIANS(AD366))))</f>
        <v>#DIV/0!</v>
      </c>
      <c r="AE371" s="3" t="e">
        <f>IF(DEGREES(ACOS(SIN(RADIANS(G371))*SIN(RADIANS(E376))+COS(RADIANS(G371))*COS(RADIANS(E376))*COS(RADIANS(AE366))))&gt;90,0,$F$4*$F$5/E375^2*(SIN(RADIANS(G371))*SIN(RADIANS(E376))+COS(RADIANS(G371))*COS(RADIANS(E376))*COS(RADIANS(AE366))))</f>
        <v>#DIV/0!</v>
      </c>
      <c r="AF371" s="3" t="e">
        <f>IF(DEGREES(ACOS(SIN(RADIANS(G371))*SIN(RADIANS(E376))+COS(RADIANS(G371))*COS(RADIANS(E376))*COS(RADIANS(AF366))))&gt;90,0,$F$4*$F$5/E375^2*(SIN(RADIANS(G371))*SIN(RADIANS(E376))+COS(RADIANS(G371))*COS(RADIANS(E376))*COS(RADIANS(AF366))))</f>
        <v>#DIV/0!</v>
      </c>
      <c r="AG371" s="3" t="e">
        <f>IF(DEGREES(ACOS(SIN(RADIANS(G371))*SIN(RADIANS(E376))+COS(RADIANS(G371))*COS(RADIANS(E376))*COS(RADIANS(AG366))))&gt;90,0,$F$4*$F$5/E375^2*(SIN(RADIANS(G371))*SIN(RADIANS(E376))+COS(RADIANS(G371))*COS(RADIANS(E376))*COS(RADIANS(AG366))))</f>
        <v>#DIV/0!</v>
      </c>
      <c r="AH371" s="3" t="e">
        <f>IF(DEGREES(ACOS(SIN(RADIANS(G371))*SIN(RADIANS(E376))+COS(RADIANS(G371))*COS(RADIANS(E376))*COS(RADIANS(AH366))))&gt;90,0,$F$4*$F$5/E375^2*(SIN(RADIANS(G371))*SIN(RADIANS(E376))+COS(RADIANS(G371))*COS(RADIANS(E376))*COS(RADIANS(AH366))))</f>
        <v>#DIV/0!</v>
      </c>
      <c r="AI371" s="3" t="e">
        <f>IF(DEGREES(ACOS(SIN(RADIANS(G371))*SIN(RADIANS(E376))+COS(RADIANS(G371))*COS(RADIANS(E376))*COS(RADIANS(AI366))))&gt;90,0,$F$4*$F$5/E375^2*(SIN(RADIANS(G371))*SIN(RADIANS(E376))+COS(RADIANS(G371))*COS(RADIANS(E376))*COS(RADIANS(AI366))))</f>
        <v>#DIV/0!</v>
      </c>
      <c r="AJ371" s="3" t="e">
        <f>IF(DEGREES(ACOS(SIN(RADIANS(G371))*SIN(RADIANS(E376))+COS(RADIANS(G371))*COS(RADIANS(E376))*COS(RADIANS(AJ366))))&gt;90,0,$F$4*$F$5/E375^2*(SIN(RADIANS(G371))*SIN(RADIANS(E376))+COS(RADIANS(G371))*COS(RADIANS(E376))*COS(RADIANS(AJ366))))</f>
        <v>#DIV/0!</v>
      </c>
      <c r="AK371" s="3">
        <f>IF(DEGREES(ACOS(SIN(RADIANS(G371))*SIN(RADIANS(E376))+COS(RADIANS(G371))*COS(RADIANS(E376))*COS(RADIANS(AK366))))&gt;90,0,$F$4*$F$5/E375^2*(SIN(RADIANS(G371))*SIN(RADIANS(E376))+COS(RADIANS(G371))*COS(RADIANS(E376))*COS(RADIANS(AK366))))</f>
        <v>0</v>
      </c>
      <c r="AL371" s="3">
        <f>IF(DEGREES(ACOS(SIN(RADIANS(G371))*SIN(RADIANS(E376))+COS(RADIANS(G371))*COS(RADIANS(E376))*COS(RADIANS(AL366))))&gt;90,0,$F$4*$F$5/E375^2*(SIN(RADIANS(G371))*SIN(RADIANS(E376))+COS(RADIANS(G371))*COS(RADIANS(E376))*COS(RADIANS(AL366))))</f>
        <v>0</v>
      </c>
      <c r="AM371" s="3">
        <f>IF(DEGREES(ACOS(SIN(RADIANS(G371))*SIN(RADIANS(E376))+COS(RADIANS(G371))*COS(RADIANS(E376))*COS(RADIANS(AM366))))&gt;90,0,$F$4*$F$5/E375^2*(SIN(RADIANS(G371))*SIN(RADIANS(E376))+COS(RADIANS(G371))*COS(RADIANS(E376))*COS(RADIANS(AM366))))</f>
        <v>0</v>
      </c>
      <c r="AN371" s="3">
        <f>IF(DEGREES(ACOS(SIN(RADIANS(G371))*SIN(RADIANS(E376))+COS(RADIANS(G371))*COS(RADIANS(E376))*COS(RADIANS(AN366))))&gt;90,0,$F$4*$F$5/E375^2*(SIN(RADIANS(G371))*SIN(RADIANS(E376))+COS(RADIANS(G371))*COS(RADIANS(E376))*COS(RADIANS(AN366))))</f>
        <v>0</v>
      </c>
      <c r="AO371" s="3">
        <f>IF(DEGREES(ACOS(SIN(RADIANS(G371))*SIN(RADIANS(E376))+COS(RADIANS(G371))*COS(RADIANS(E376))*COS(RADIANS(AO366))))&gt;90,0,$F$4*$F$5/E375^2*(SIN(RADIANS(G371))*SIN(RADIANS(E376))+COS(RADIANS(G371))*COS(RADIANS(E376))*COS(RADIANS(AO366))))</f>
        <v>0</v>
      </c>
      <c r="AP371" s="3">
        <f>IF(DEGREES(ACOS(SIN(RADIANS(G371))*SIN(RADIANS(E376))+COS(RADIANS(G371))*COS(RADIANS(E376))*COS(RADIANS(AP366))))&gt;90,0,$F$4*$F$5/E375^2*(SIN(RADIANS(G371))*SIN(RADIANS(E376))+COS(RADIANS(G371))*COS(RADIANS(E376))*COS(RADIANS(AP366))))</f>
        <v>0</v>
      </c>
      <c r="AQ371" s="3">
        <f>IF(DEGREES(ACOS(SIN(RADIANS(G371))*SIN(RADIANS(E376))+COS(RADIANS(G371))*COS(RADIANS(E376))*COS(RADIANS(AQ366))))&gt;90,0,$F$4*$F$5/E375^2*(SIN(RADIANS(G371))*SIN(RADIANS(E376))+COS(RADIANS(G371))*COS(RADIANS(E376))*COS(RADIANS(AQ366))))</f>
        <v>0</v>
      </c>
      <c r="AR371" s="3">
        <f>IF(DEGREES(ACOS(SIN(RADIANS(G371))*SIN(RADIANS(E376))+COS(RADIANS(G371))*COS(RADIANS(E376))*COS(RADIANS(AR366))))&gt;90,0,$F$4*$F$5/E375^2*(SIN(RADIANS(G371))*SIN(RADIANS(E376))+COS(RADIANS(G371))*COS(RADIANS(E376))*COS(RADIANS(AR366))))</f>
        <v>0</v>
      </c>
    </row>
    <row r="372" spans="2:44" ht="15.75" customHeight="1" x14ac:dyDescent="0.2">
      <c r="B372" s="20" t="s">
        <v>785</v>
      </c>
      <c r="E372" s="3">
        <f>E371*$F$11</f>
        <v>0</v>
      </c>
      <c r="G372" s="3">
        <v>50</v>
      </c>
      <c r="I372" s="3">
        <f>IF(DEGREES(ACOS(SIN(RADIANS(G372))*SIN(RADIANS(E376))+COS(RADIANS(G372))*COS(RADIANS(E376))*COS(RADIANS(I366))))&gt;90,0,$F$4*$F$5/E375^2*(SIN(RADIANS(G372))*SIN(RADIANS(E376))+COS(RADIANS(G372))*COS(RADIANS(E376))*COS(RADIANS(I366))))</f>
        <v>0</v>
      </c>
      <c r="J372" s="3">
        <f>IF(DEGREES(ACOS(SIN(RADIANS(G372))*SIN(RADIANS(E376))+COS(RADIANS(G372))*COS(RADIANS(E376))*COS(RADIANS(J366))))&gt;90,0,$F$4*$F$5/E375^2*(SIN(RADIANS(G372))*SIN(RADIANS(E376))+COS(RADIANS(G372))*COS(RADIANS(E376))*COS(RADIANS(J366))))</f>
        <v>0</v>
      </c>
      <c r="K372" s="3">
        <f>IF(DEGREES(ACOS(SIN(RADIANS(G372))*SIN(RADIANS(E376))+COS(RADIANS(G372))*COS(RADIANS(E376))*COS(RADIANS(K366))))&gt;90,0,$F$4*$F$5/E375^2*(SIN(RADIANS(G372))*SIN(RADIANS(E376))+COS(RADIANS(G372))*COS(RADIANS(E376))*COS(RADIANS(K366))))</f>
        <v>0</v>
      </c>
      <c r="L372" s="3">
        <f>IF(DEGREES(ACOS(SIN(RADIANS(G372))*SIN(RADIANS(E376))+COS(RADIANS(G372))*COS(RADIANS(E376))*COS(RADIANS(L366))))&gt;90,0,$F$4*$F$5/E375^2*(SIN(RADIANS(G372))*SIN(RADIANS(E376))+COS(RADIANS(G372))*COS(RADIANS(E376))*COS(RADIANS(L366))))</f>
        <v>0</v>
      </c>
      <c r="M372" s="3">
        <f>IF(DEGREES(ACOS(SIN(RADIANS(G372))*SIN(RADIANS(E376))+COS(RADIANS(G372))*COS(RADIANS(E376))*COS(RADIANS(M366))))&gt;90,0,$F$4*$F$5/E375^2*(SIN(RADIANS(G372))*SIN(RADIANS(E376))+COS(RADIANS(G372))*COS(RADIANS(E376))*COS(RADIANS(M366))))</f>
        <v>0</v>
      </c>
      <c r="N372" s="3">
        <f>IF(DEGREES(ACOS(SIN(RADIANS(G372))*SIN(RADIANS(E376))+COS(RADIANS(G372))*COS(RADIANS(E376))*COS(RADIANS(N366))))&gt;90,0,$F$4*$F$5/E375^2*(SIN(RADIANS(G372))*SIN(RADIANS(E376))+COS(RADIANS(G372))*COS(RADIANS(E376))*COS(RADIANS(N366))))</f>
        <v>0</v>
      </c>
      <c r="O372" s="3">
        <f>IF(DEGREES(ACOS(SIN(RADIANS(G372))*SIN(RADIANS(E376))+COS(RADIANS(G372))*COS(RADIANS(E376))*COS(RADIANS(O366))))&gt;90,0,$F$4*$F$5/E375^2*(SIN(RADIANS(G372))*SIN(RADIANS(E376))+COS(RADIANS(G372))*COS(RADIANS(E376))*COS(RADIANS(O366))))</f>
        <v>0</v>
      </c>
      <c r="P372" s="3">
        <f>IF(DEGREES(ACOS(SIN(RADIANS(G372))*SIN(RADIANS(E376))+COS(RADIANS(G372))*COS(RADIANS(E376))*COS(RADIANS(P366))))&gt;90,0,$F$4*$F$5/E375^2*(SIN(RADIANS(G372))*SIN(RADIANS(E376))+COS(RADIANS(G372))*COS(RADIANS(E376))*COS(RADIANS(P366))))</f>
        <v>0</v>
      </c>
      <c r="Q372" s="3">
        <f>IF(DEGREES(ACOS(SIN(RADIANS(G372))*SIN(RADIANS(E376))+COS(RADIANS(G372))*COS(RADIANS(E376))*COS(RADIANS(Q366))))&gt;90,0,$F$4*$F$5/E375^2*(SIN(RADIANS(G372))*SIN(RADIANS(E376))+COS(RADIANS(G372))*COS(RADIANS(E376))*COS(RADIANS(Q366))))</f>
        <v>0</v>
      </c>
      <c r="R372" s="3" t="e">
        <f>IF(DEGREES(ACOS(SIN(RADIANS(G372))*SIN(RADIANS(E376))+COS(RADIANS(G372))*COS(RADIANS(E376))*COS(RADIANS(R366))))&gt;90,0,$F$4*$F$5/E375^2*(SIN(RADIANS(G372))*SIN(RADIANS(E376))+COS(RADIANS(G372))*COS(RADIANS(E376))*COS(RADIANS(R366))))</f>
        <v>#DIV/0!</v>
      </c>
      <c r="S372" s="3" t="e">
        <f>IF(DEGREES(ACOS(SIN(RADIANS(G372))*SIN(RADIANS(E376))+COS(RADIANS(G372))*COS(RADIANS(E376))*COS(RADIANS(S366))))&gt;90,0,$F$4*$F$5/E375^2*(SIN(RADIANS(G372))*SIN(RADIANS(E376))+COS(RADIANS(G372))*COS(RADIANS(E376))*COS(RADIANS(S366))))</f>
        <v>#DIV/0!</v>
      </c>
      <c r="T372" s="3" t="e">
        <f>IF(DEGREES(ACOS(SIN(RADIANS(G372))*SIN(RADIANS(E376))+COS(RADIANS(G372))*COS(RADIANS(E376))*COS(RADIANS(T366))))&gt;90,0,$F$4*$F$5/E375^2*(SIN(RADIANS(G372))*SIN(RADIANS(E376))+COS(RADIANS(G372))*COS(RADIANS(E376))*COS(RADIANS(T366))))</f>
        <v>#DIV/0!</v>
      </c>
      <c r="U372" s="3" t="e">
        <f>IF(DEGREES(ACOS(SIN(RADIANS(G372))*SIN(RADIANS(E376))+COS(RADIANS(G372))*COS(RADIANS(E376))*COS(RADIANS(U366))))&gt;90,0,$F$4*$F$5/E375^2*(SIN(RADIANS(G372))*SIN(RADIANS(E376))+COS(RADIANS(G372))*COS(RADIANS(E376))*COS(RADIANS(U366))))</f>
        <v>#DIV/0!</v>
      </c>
      <c r="V372" s="3" t="e">
        <f>IF(DEGREES(ACOS(SIN(RADIANS(G372))*SIN(RADIANS(E376))+COS(RADIANS(G372))*COS(RADIANS(E376))*COS(RADIANS(V366))))&gt;90,0,$F$4*$F$5/E375^2*(SIN(RADIANS(G372))*SIN(RADIANS(E376))+COS(RADIANS(G372))*COS(RADIANS(E376))*COS(RADIANS(V366))))</f>
        <v>#DIV/0!</v>
      </c>
      <c r="W372" s="3" t="e">
        <f>IF(DEGREES(ACOS(SIN(RADIANS(G372))*SIN(RADIANS(E376))+COS(RADIANS(G372))*COS(RADIANS(E376))*COS(RADIANS(W366))))&gt;90,0,$F$4*$F$5/E375^2*(SIN(RADIANS(G372))*SIN(RADIANS(E376))+COS(RADIANS(G372))*COS(RADIANS(E376))*COS(RADIANS(W366))))</f>
        <v>#DIV/0!</v>
      </c>
      <c r="X372" s="3" t="e">
        <f>IF(DEGREES(ACOS(SIN(RADIANS(G372))*SIN(RADIANS(E376))+COS(RADIANS(G372))*COS(RADIANS(E376))*COS(RADIANS(X366))))&gt;90,0,$F$4*$F$5/E375^2*(SIN(RADIANS(G372))*SIN(RADIANS(E376))+COS(RADIANS(G372))*COS(RADIANS(E376))*COS(RADIANS(X366))))</f>
        <v>#DIV/0!</v>
      </c>
      <c r="Y372" s="3" t="e">
        <f>IF(DEGREES(ACOS(SIN(RADIANS(G372))*SIN(RADIANS(E376))+COS(RADIANS(G372))*COS(RADIANS(E376))*COS(RADIANS(Y366))))&gt;90,0,$F$4*$F$5/E375^2*(SIN(RADIANS(G372))*SIN(RADIANS(E376))+COS(RADIANS(G372))*COS(RADIANS(E376))*COS(RADIANS(Y366))))</f>
        <v>#DIV/0!</v>
      </c>
      <c r="Z372" s="3" t="e">
        <f>IF(DEGREES(ACOS(SIN(RADIANS(G372))*SIN(RADIANS(E376))+COS(RADIANS(G372))*COS(RADIANS(E376))*COS(RADIANS(Z366))))&gt;90,0,$F$4*$F$5/E375^2*(SIN(RADIANS(G372))*SIN(RADIANS(E376))+COS(RADIANS(G372))*COS(RADIANS(E376))*COS(RADIANS(Z366))))</f>
        <v>#DIV/0!</v>
      </c>
      <c r="AA372" s="3" t="e">
        <f>IF(DEGREES(ACOS(SIN(RADIANS(G372))*SIN(RADIANS(E376))+COS(RADIANS(G372))*COS(RADIANS(E376))*COS(RADIANS(AA366))))&gt;90,0,$F$4*$F$5/E375^2*(SIN(RADIANS(G372))*SIN(RADIANS(E376))+COS(RADIANS(G372))*COS(RADIANS(E376))*COS(RADIANS(AA366))))</f>
        <v>#DIV/0!</v>
      </c>
      <c r="AB372" s="3" t="e">
        <f>IF(DEGREES(ACOS(SIN(RADIANS(G372))*SIN(RADIANS(E376))+COS(RADIANS(G372))*COS(RADIANS(E376))*COS(RADIANS(AB366))))&gt;90,0,$F$4*$F$5/E375^2*(SIN(RADIANS(G372))*SIN(RADIANS(E376))+COS(RADIANS(G372))*COS(RADIANS(E376))*COS(RADIANS(AB366))))</f>
        <v>#DIV/0!</v>
      </c>
      <c r="AC372" s="3" t="e">
        <f>IF(DEGREES(ACOS(SIN(RADIANS(G372))*SIN(RADIANS(E376))+COS(RADIANS(G372))*COS(RADIANS(E376))*COS(RADIANS(AC366))))&gt;90,0,$F$4*$F$5/E375^2*(SIN(RADIANS(G372))*SIN(RADIANS(E376))+COS(RADIANS(G372))*COS(RADIANS(E376))*COS(RADIANS(AC366))))</f>
        <v>#DIV/0!</v>
      </c>
      <c r="AD372" s="3" t="e">
        <f>IF(DEGREES(ACOS(SIN(RADIANS(G372))*SIN(RADIANS(E376))+COS(RADIANS(G372))*COS(RADIANS(E376))*COS(RADIANS(AD366))))&gt;90,0,$F$4*$F$5/E375^2*(SIN(RADIANS(G372))*SIN(RADIANS(E376))+COS(RADIANS(G372))*COS(RADIANS(E376))*COS(RADIANS(AD366))))</f>
        <v>#DIV/0!</v>
      </c>
      <c r="AE372" s="3" t="e">
        <f>IF(DEGREES(ACOS(SIN(RADIANS(G372))*SIN(RADIANS(E376))+COS(RADIANS(G372))*COS(RADIANS(E376))*COS(RADIANS(AE366))))&gt;90,0,$F$4*$F$5/E375^2*(SIN(RADIANS(G372))*SIN(RADIANS(E376))+COS(RADIANS(G372))*COS(RADIANS(E376))*COS(RADIANS(AE366))))</f>
        <v>#DIV/0!</v>
      </c>
      <c r="AF372" s="3" t="e">
        <f>IF(DEGREES(ACOS(SIN(RADIANS(G372))*SIN(RADIANS(E376))+COS(RADIANS(G372))*COS(RADIANS(E376))*COS(RADIANS(AF366))))&gt;90,0,$F$4*$F$5/E375^2*(SIN(RADIANS(G372))*SIN(RADIANS(E376))+COS(RADIANS(G372))*COS(RADIANS(E376))*COS(RADIANS(AF366))))</f>
        <v>#DIV/0!</v>
      </c>
      <c r="AG372" s="3" t="e">
        <f>IF(DEGREES(ACOS(SIN(RADIANS(G372))*SIN(RADIANS(E376))+COS(RADIANS(G372))*COS(RADIANS(E376))*COS(RADIANS(AG366))))&gt;90,0,$F$4*$F$5/E375^2*(SIN(RADIANS(G372))*SIN(RADIANS(E376))+COS(RADIANS(G372))*COS(RADIANS(E376))*COS(RADIANS(AG366))))</f>
        <v>#DIV/0!</v>
      </c>
      <c r="AH372" s="3" t="e">
        <f>IF(DEGREES(ACOS(SIN(RADIANS(G372))*SIN(RADIANS(E376))+COS(RADIANS(G372))*COS(RADIANS(E376))*COS(RADIANS(AH366))))&gt;90,0,$F$4*$F$5/E375^2*(SIN(RADIANS(G372))*SIN(RADIANS(E376))+COS(RADIANS(G372))*COS(RADIANS(E376))*COS(RADIANS(AH366))))</f>
        <v>#DIV/0!</v>
      </c>
      <c r="AI372" s="3" t="e">
        <f>IF(DEGREES(ACOS(SIN(RADIANS(G372))*SIN(RADIANS(E376))+COS(RADIANS(G372))*COS(RADIANS(E376))*COS(RADIANS(AI366))))&gt;90,0,$F$4*$F$5/E375^2*(SIN(RADIANS(G372))*SIN(RADIANS(E376))+COS(RADIANS(G372))*COS(RADIANS(E376))*COS(RADIANS(AI366))))</f>
        <v>#DIV/0!</v>
      </c>
      <c r="AJ372" s="3" t="e">
        <f>IF(DEGREES(ACOS(SIN(RADIANS(G372))*SIN(RADIANS(E376))+COS(RADIANS(G372))*COS(RADIANS(E376))*COS(RADIANS(AJ366))))&gt;90,0,$F$4*$F$5/E375^2*(SIN(RADIANS(G372))*SIN(RADIANS(E376))+COS(RADIANS(G372))*COS(RADIANS(E376))*COS(RADIANS(AJ366))))</f>
        <v>#DIV/0!</v>
      </c>
      <c r="AK372" s="3">
        <f>IF(DEGREES(ACOS(SIN(RADIANS(G372))*SIN(RADIANS(E376))+COS(RADIANS(G372))*COS(RADIANS(E376))*COS(RADIANS(AK366))))&gt;90,0,$F$4*$F$5/E375^2*(SIN(RADIANS(G372))*SIN(RADIANS(E376))+COS(RADIANS(G372))*COS(RADIANS(E376))*COS(RADIANS(AK366))))</f>
        <v>0</v>
      </c>
      <c r="AL372" s="3">
        <f>IF(DEGREES(ACOS(SIN(RADIANS(G372))*SIN(RADIANS(E376))+COS(RADIANS(G372))*COS(RADIANS(E376))*COS(RADIANS(AL366))))&gt;90,0,$F$4*$F$5/E375^2*(SIN(RADIANS(G372))*SIN(RADIANS(E376))+COS(RADIANS(G372))*COS(RADIANS(E376))*COS(RADIANS(AL366))))</f>
        <v>0</v>
      </c>
      <c r="AM372" s="3">
        <f>IF(DEGREES(ACOS(SIN(RADIANS(G372))*SIN(RADIANS(E376))+COS(RADIANS(G372))*COS(RADIANS(E376))*COS(RADIANS(AM366))))&gt;90,0,$F$4*$F$5/E375^2*(SIN(RADIANS(G372))*SIN(RADIANS(E376))+COS(RADIANS(G372))*COS(RADIANS(E376))*COS(RADIANS(AM366))))</f>
        <v>0</v>
      </c>
      <c r="AN372" s="3">
        <f>IF(DEGREES(ACOS(SIN(RADIANS(G372))*SIN(RADIANS(E376))+COS(RADIANS(G372))*COS(RADIANS(E376))*COS(RADIANS(AN366))))&gt;90,0,$F$4*$F$5/E375^2*(SIN(RADIANS(G372))*SIN(RADIANS(E376))+COS(RADIANS(G372))*COS(RADIANS(E376))*COS(RADIANS(AN366))))</f>
        <v>0</v>
      </c>
      <c r="AO372" s="3">
        <f>IF(DEGREES(ACOS(SIN(RADIANS(G372))*SIN(RADIANS(E376))+COS(RADIANS(G372))*COS(RADIANS(E376))*COS(RADIANS(AO366))))&gt;90,0,$F$4*$F$5/E375^2*(SIN(RADIANS(G372))*SIN(RADIANS(E376))+COS(RADIANS(G372))*COS(RADIANS(E376))*COS(RADIANS(AO366))))</f>
        <v>0</v>
      </c>
      <c r="AP372" s="3">
        <f>IF(DEGREES(ACOS(SIN(RADIANS(G372))*SIN(RADIANS(E376))+COS(RADIANS(G372))*COS(RADIANS(E376))*COS(RADIANS(AP366))))&gt;90,0,$F$4*$F$5/E375^2*(SIN(RADIANS(G372))*SIN(RADIANS(E376))+COS(RADIANS(G372))*COS(RADIANS(E376))*COS(RADIANS(AP366))))</f>
        <v>0</v>
      </c>
      <c r="AQ372" s="3">
        <f>IF(DEGREES(ACOS(SIN(RADIANS(G372))*SIN(RADIANS(E376))+COS(RADIANS(G372))*COS(RADIANS(E376))*COS(RADIANS(AQ366))))&gt;90,0,$F$4*$F$5/E375^2*(SIN(RADIANS(G372))*SIN(RADIANS(E376))+COS(RADIANS(G372))*COS(RADIANS(E376))*COS(RADIANS(AQ366))))</f>
        <v>0</v>
      </c>
      <c r="AR372" s="3">
        <f>IF(DEGREES(ACOS(SIN(RADIANS(G372))*SIN(RADIANS(E376))+COS(RADIANS(G372))*COS(RADIANS(E376))*COS(RADIANS(AR366))))&gt;90,0,$F$4*$F$5/E375^2*(SIN(RADIANS(G372))*SIN(RADIANS(E376))+COS(RADIANS(G372))*COS(RADIANS(E376))*COS(RADIANS(AR366))))</f>
        <v>0</v>
      </c>
    </row>
    <row r="373" spans="2:44" ht="15.75" customHeight="1" x14ac:dyDescent="0.2">
      <c r="B373" s="20" t="s">
        <v>786</v>
      </c>
      <c r="E373" s="3" t="str">
        <f>IF($F$10=0,"N/A",$F$10*(E368/360)-ROUNDDOWN($F$10*(E368/360),0))</f>
        <v>N/A</v>
      </c>
      <c r="G373" s="3">
        <v>40</v>
      </c>
      <c r="I373" s="3">
        <f>IF(DEGREES(ACOS(SIN(RADIANS(G373))*SIN(RADIANS(E376))+COS(RADIANS(G373))*COS(RADIANS(E376))*COS(RADIANS(I366))))&gt;90,0,$F$4*$F$5/E375^2*(SIN(RADIANS(G373))*SIN(RADIANS(E376))+COS(RADIANS(G373))*COS(RADIANS(E376))*COS(RADIANS(I366))))</f>
        <v>0</v>
      </c>
      <c r="J373" s="3">
        <f>IF(DEGREES(ACOS(SIN(RADIANS(G373))*SIN(RADIANS(E376))+COS(RADIANS(G373))*COS(RADIANS(E376))*COS(RADIANS(J366))))&gt;90,0,$F$4*$F$5/E375^2*(SIN(RADIANS(G373))*SIN(RADIANS(E376))+COS(RADIANS(G373))*COS(RADIANS(E376))*COS(RADIANS(J366))))</f>
        <v>0</v>
      </c>
      <c r="K373" s="3">
        <f>IF(DEGREES(ACOS(SIN(RADIANS(G373))*SIN(RADIANS(E376))+COS(RADIANS(G373))*COS(RADIANS(E376))*COS(RADIANS(K366))))&gt;90,0,$F$4*$F$5/E375^2*(SIN(RADIANS(G373))*SIN(RADIANS(E376))+COS(RADIANS(G373))*COS(RADIANS(E376))*COS(RADIANS(K366))))</f>
        <v>0</v>
      </c>
      <c r="L373" s="3">
        <f>IF(DEGREES(ACOS(SIN(RADIANS(G373))*SIN(RADIANS(E376))+COS(RADIANS(G373))*COS(RADIANS(E376))*COS(RADIANS(L366))))&gt;90,0,$F$4*$F$5/E375^2*(SIN(RADIANS(G373))*SIN(RADIANS(E376))+COS(RADIANS(G373))*COS(RADIANS(E376))*COS(RADIANS(L366))))</f>
        <v>0</v>
      </c>
      <c r="M373" s="3">
        <f>IF(DEGREES(ACOS(SIN(RADIANS(G373))*SIN(RADIANS(E376))+COS(RADIANS(G373))*COS(RADIANS(E376))*COS(RADIANS(M366))))&gt;90,0,$F$4*$F$5/E375^2*(SIN(RADIANS(G373))*SIN(RADIANS(E376))+COS(RADIANS(G373))*COS(RADIANS(E376))*COS(RADIANS(M366))))</f>
        <v>0</v>
      </c>
      <c r="N373" s="3">
        <f>IF(DEGREES(ACOS(SIN(RADIANS(G373))*SIN(RADIANS(E376))+COS(RADIANS(G373))*COS(RADIANS(E376))*COS(RADIANS(N366))))&gt;90,0,$F$4*$F$5/E375^2*(SIN(RADIANS(G373))*SIN(RADIANS(E376))+COS(RADIANS(G373))*COS(RADIANS(E376))*COS(RADIANS(N366))))</f>
        <v>0</v>
      </c>
      <c r="O373" s="3">
        <f>IF(DEGREES(ACOS(SIN(RADIANS(G373))*SIN(RADIANS(E376))+COS(RADIANS(G373))*COS(RADIANS(E376))*COS(RADIANS(O366))))&gt;90,0,$F$4*$F$5/E375^2*(SIN(RADIANS(G373))*SIN(RADIANS(E376))+COS(RADIANS(G373))*COS(RADIANS(E376))*COS(RADIANS(O366))))</f>
        <v>0</v>
      </c>
      <c r="P373" s="3">
        <f>IF(DEGREES(ACOS(SIN(RADIANS(G373))*SIN(RADIANS(E376))+COS(RADIANS(G373))*COS(RADIANS(E376))*COS(RADIANS(P366))))&gt;90,0,$F$4*$F$5/E375^2*(SIN(RADIANS(G373))*SIN(RADIANS(E376))+COS(RADIANS(G373))*COS(RADIANS(E376))*COS(RADIANS(P366))))</f>
        <v>0</v>
      </c>
      <c r="Q373" s="3">
        <f>IF(DEGREES(ACOS(SIN(RADIANS(G373))*SIN(RADIANS(E376))+COS(RADIANS(G373))*COS(RADIANS(E376))*COS(RADIANS(Q366))))&gt;90,0,$F$4*$F$5/E375^2*(SIN(RADIANS(G373))*SIN(RADIANS(E376))+COS(RADIANS(G373))*COS(RADIANS(E376))*COS(RADIANS(Q366))))</f>
        <v>0</v>
      </c>
      <c r="R373" s="3" t="e">
        <f>IF(DEGREES(ACOS(SIN(RADIANS(G373))*SIN(RADIANS(E376))+COS(RADIANS(G373))*COS(RADIANS(E376))*COS(RADIANS(R366))))&gt;90,0,$F$4*$F$5/E375^2*(SIN(RADIANS(G373))*SIN(RADIANS(E376))+COS(RADIANS(G373))*COS(RADIANS(E376))*COS(RADIANS(R366))))</f>
        <v>#DIV/0!</v>
      </c>
      <c r="S373" s="3" t="e">
        <f>IF(DEGREES(ACOS(SIN(RADIANS(G373))*SIN(RADIANS(E376))+COS(RADIANS(G373))*COS(RADIANS(E376))*COS(RADIANS(S366))))&gt;90,0,$F$4*$F$5/E375^2*(SIN(RADIANS(G373))*SIN(RADIANS(E376))+COS(RADIANS(G373))*COS(RADIANS(E376))*COS(RADIANS(S366))))</f>
        <v>#DIV/0!</v>
      </c>
      <c r="T373" s="3" t="e">
        <f>IF(DEGREES(ACOS(SIN(RADIANS(G373))*SIN(RADIANS(E376))+COS(RADIANS(G373))*COS(RADIANS(E376))*COS(RADIANS(T366))))&gt;90,0,$F$4*$F$5/E375^2*(SIN(RADIANS(G373))*SIN(RADIANS(E376))+COS(RADIANS(G373))*COS(RADIANS(E376))*COS(RADIANS(T366))))</f>
        <v>#DIV/0!</v>
      </c>
      <c r="U373" s="3" t="e">
        <f>IF(DEGREES(ACOS(SIN(RADIANS(G373))*SIN(RADIANS(E376))+COS(RADIANS(G373))*COS(RADIANS(E376))*COS(RADIANS(U366))))&gt;90,0,$F$4*$F$5/E375^2*(SIN(RADIANS(G373))*SIN(RADIANS(E376))+COS(RADIANS(G373))*COS(RADIANS(E376))*COS(RADIANS(U366))))</f>
        <v>#DIV/0!</v>
      </c>
      <c r="V373" s="3" t="e">
        <f>IF(DEGREES(ACOS(SIN(RADIANS(G373))*SIN(RADIANS(E376))+COS(RADIANS(G373))*COS(RADIANS(E376))*COS(RADIANS(V366))))&gt;90,0,$F$4*$F$5/E375^2*(SIN(RADIANS(G373))*SIN(RADIANS(E376))+COS(RADIANS(G373))*COS(RADIANS(E376))*COS(RADIANS(V366))))</f>
        <v>#DIV/0!</v>
      </c>
      <c r="W373" s="3" t="e">
        <f>IF(DEGREES(ACOS(SIN(RADIANS(G373))*SIN(RADIANS(E376))+COS(RADIANS(G373))*COS(RADIANS(E376))*COS(RADIANS(W366))))&gt;90,0,$F$4*$F$5/E375^2*(SIN(RADIANS(G373))*SIN(RADIANS(E376))+COS(RADIANS(G373))*COS(RADIANS(E376))*COS(RADIANS(W366))))</f>
        <v>#DIV/0!</v>
      </c>
      <c r="X373" s="3" t="e">
        <f>IF(DEGREES(ACOS(SIN(RADIANS(G373))*SIN(RADIANS(E376))+COS(RADIANS(G373))*COS(RADIANS(E376))*COS(RADIANS(X366))))&gt;90,0,$F$4*$F$5/E375^2*(SIN(RADIANS(G373))*SIN(RADIANS(E376))+COS(RADIANS(G373))*COS(RADIANS(E376))*COS(RADIANS(X366))))</f>
        <v>#DIV/0!</v>
      </c>
      <c r="Y373" s="3" t="e">
        <f>IF(DEGREES(ACOS(SIN(RADIANS(G373))*SIN(RADIANS(E376))+COS(RADIANS(G373))*COS(RADIANS(E376))*COS(RADIANS(Y366))))&gt;90,0,$F$4*$F$5/E375^2*(SIN(RADIANS(G373))*SIN(RADIANS(E376))+COS(RADIANS(G373))*COS(RADIANS(E376))*COS(RADIANS(Y366))))</f>
        <v>#DIV/0!</v>
      </c>
      <c r="Z373" s="3" t="e">
        <f>IF(DEGREES(ACOS(SIN(RADIANS(G373))*SIN(RADIANS(E376))+COS(RADIANS(G373))*COS(RADIANS(E376))*COS(RADIANS(Z366))))&gt;90,0,$F$4*$F$5/E375^2*(SIN(RADIANS(G373))*SIN(RADIANS(E376))+COS(RADIANS(G373))*COS(RADIANS(E376))*COS(RADIANS(Z366))))</f>
        <v>#DIV/0!</v>
      </c>
      <c r="AA373" s="3" t="e">
        <f>IF(DEGREES(ACOS(SIN(RADIANS(G373))*SIN(RADIANS(E376))+COS(RADIANS(G373))*COS(RADIANS(E376))*COS(RADIANS(AA366))))&gt;90,0,$F$4*$F$5/E375^2*(SIN(RADIANS(G373))*SIN(RADIANS(E376))+COS(RADIANS(G373))*COS(RADIANS(E376))*COS(RADIANS(AA366))))</f>
        <v>#DIV/0!</v>
      </c>
      <c r="AB373" s="3" t="e">
        <f>IF(DEGREES(ACOS(SIN(RADIANS(G373))*SIN(RADIANS(E376))+COS(RADIANS(G373))*COS(RADIANS(E376))*COS(RADIANS(AB366))))&gt;90,0,$F$4*$F$5/E375^2*(SIN(RADIANS(G373))*SIN(RADIANS(E376))+COS(RADIANS(G373))*COS(RADIANS(E376))*COS(RADIANS(AB366))))</f>
        <v>#DIV/0!</v>
      </c>
      <c r="AC373" s="3" t="e">
        <f>IF(DEGREES(ACOS(SIN(RADIANS(G373))*SIN(RADIANS(E376))+COS(RADIANS(G373))*COS(RADIANS(E376))*COS(RADIANS(AC366))))&gt;90,0,$F$4*$F$5/E375^2*(SIN(RADIANS(G373))*SIN(RADIANS(E376))+COS(RADIANS(G373))*COS(RADIANS(E376))*COS(RADIANS(AC366))))</f>
        <v>#DIV/0!</v>
      </c>
      <c r="AD373" s="3" t="e">
        <f>IF(DEGREES(ACOS(SIN(RADIANS(G373))*SIN(RADIANS(E376))+COS(RADIANS(G373))*COS(RADIANS(E376))*COS(RADIANS(AD366))))&gt;90,0,$F$4*$F$5/E375^2*(SIN(RADIANS(G373))*SIN(RADIANS(E376))+COS(RADIANS(G373))*COS(RADIANS(E376))*COS(RADIANS(AD366))))</f>
        <v>#DIV/0!</v>
      </c>
      <c r="AE373" s="3" t="e">
        <f>IF(DEGREES(ACOS(SIN(RADIANS(G373))*SIN(RADIANS(E376))+COS(RADIANS(G373))*COS(RADIANS(E376))*COS(RADIANS(AE366))))&gt;90,0,$F$4*$F$5/E375^2*(SIN(RADIANS(G373))*SIN(RADIANS(E376))+COS(RADIANS(G373))*COS(RADIANS(E376))*COS(RADIANS(AE366))))</f>
        <v>#DIV/0!</v>
      </c>
      <c r="AF373" s="3" t="e">
        <f>IF(DEGREES(ACOS(SIN(RADIANS(G373))*SIN(RADIANS(E376))+COS(RADIANS(G373))*COS(RADIANS(E376))*COS(RADIANS(AF366))))&gt;90,0,$F$4*$F$5/E375^2*(SIN(RADIANS(G373))*SIN(RADIANS(E376))+COS(RADIANS(G373))*COS(RADIANS(E376))*COS(RADIANS(AF366))))</f>
        <v>#DIV/0!</v>
      </c>
      <c r="AG373" s="3" t="e">
        <f>IF(DEGREES(ACOS(SIN(RADIANS(G373))*SIN(RADIANS(E376))+COS(RADIANS(G373))*COS(RADIANS(E376))*COS(RADIANS(AG366))))&gt;90,0,$F$4*$F$5/E375^2*(SIN(RADIANS(G373))*SIN(RADIANS(E376))+COS(RADIANS(G373))*COS(RADIANS(E376))*COS(RADIANS(AG366))))</f>
        <v>#DIV/0!</v>
      </c>
      <c r="AH373" s="3" t="e">
        <f>IF(DEGREES(ACOS(SIN(RADIANS(G373))*SIN(RADIANS(E376))+COS(RADIANS(G373))*COS(RADIANS(E376))*COS(RADIANS(AH366))))&gt;90,0,$F$4*$F$5/E375^2*(SIN(RADIANS(G373))*SIN(RADIANS(E376))+COS(RADIANS(G373))*COS(RADIANS(E376))*COS(RADIANS(AH366))))</f>
        <v>#DIV/0!</v>
      </c>
      <c r="AI373" s="3" t="e">
        <f>IF(DEGREES(ACOS(SIN(RADIANS(G373))*SIN(RADIANS(E376))+COS(RADIANS(G373))*COS(RADIANS(E376))*COS(RADIANS(AI366))))&gt;90,0,$F$4*$F$5/E375^2*(SIN(RADIANS(G373))*SIN(RADIANS(E376))+COS(RADIANS(G373))*COS(RADIANS(E376))*COS(RADIANS(AI366))))</f>
        <v>#DIV/0!</v>
      </c>
      <c r="AJ373" s="3" t="e">
        <f>IF(DEGREES(ACOS(SIN(RADIANS(G373))*SIN(RADIANS(E376))+COS(RADIANS(G373))*COS(RADIANS(E376))*COS(RADIANS(AJ366))))&gt;90,0,$F$4*$F$5/E375^2*(SIN(RADIANS(G373))*SIN(RADIANS(E376))+COS(RADIANS(G373))*COS(RADIANS(E376))*COS(RADIANS(AJ366))))</f>
        <v>#DIV/0!</v>
      </c>
      <c r="AK373" s="3">
        <f>IF(DEGREES(ACOS(SIN(RADIANS(G373))*SIN(RADIANS(E376))+COS(RADIANS(G373))*COS(RADIANS(E376))*COS(RADIANS(AK366))))&gt;90,0,$F$4*$F$5/E375^2*(SIN(RADIANS(G373))*SIN(RADIANS(E376))+COS(RADIANS(G373))*COS(RADIANS(E376))*COS(RADIANS(AK366))))</f>
        <v>0</v>
      </c>
      <c r="AL373" s="3">
        <f>IF(DEGREES(ACOS(SIN(RADIANS(G373))*SIN(RADIANS(E376))+COS(RADIANS(G373))*COS(RADIANS(E376))*COS(RADIANS(AL366))))&gt;90,0,$F$4*$F$5/E375^2*(SIN(RADIANS(G373))*SIN(RADIANS(E376))+COS(RADIANS(G373))*COS(RADIANS(E376))*COS(RADIANS(AL366))))</f>
        <v>0</v>
      </c>
      <c r="AM373" s="3">
        <f>IF(DEGREES(ACOS(SIN(RADIANS(G373))*SIN(RADIANS(E376))+COS(RADIANS(G373))*COS(RADIANS(E376))*COS(RADIANS(AM366))))&gt;90,0,$F$4*$F$5/E375^2*(SIN(RADIANS(G373))*SIN(RADIANS(E376))+COS(RADIANS(G373))*COS(RADIANS(E376))*COS(RADIANS(AM366))))</f>
        <v>0</v>
      </c>
      <c r="AN373" s="3">
        <f>IF(DEGREES(ACOS(SIN(RADIANS(G373))*SIN(RADIANS(E376))+COS(RADIANS(G373))*COS(RADIANS(E376))*COS(RADIANS(AN366))))&gt;90,0,$F$4*$F$5/E375^2*(SIN(RADIANS(G373))*SIN(RADIANS(E376))+COS(RADIANS(G373))*COS(RADIANS(E376))*COS(RADIANS(AN366))))</f>
        <v>0</v>
      </c>
      <c r="AO373" s="3">
        <f>IF(DEGREES(ACOS(SIN(RADIANS(G373))*SIN(RADIANS(E376))+COS(RADIANS(G373))*COS(RADIANS(E376))*COS(RADIANS(AO366))))&gt;90,0,$F$4*$F$5/E375^2*(SIN(RADIANS(G373))*SIN(RADIANS(E376))+COS(RADIANS(G373))*COS(RADIANS(E376))*COS(RADIANS(AO366))))</f>
        <v>0</v>
      </c>
      <c r="AP373" s="3">
        <f>IF(DEGREES(ACOS(SIN(RADIANS(G373))*SIN(RADIANS(E376))+COS(RADIANS(G373))*COS(RADIANS(E376))*COS(RADIANS(AP366))))&gt;90,0,$F$4*$F$5/E375^2*(SIN(RADIANS(G373))*SIN(RADIANS(E376))+COS(RADIANS(G373))*COS(RADIANS(E376))*COS(RADIANS(AP366))))</f>
        <v>0</v>
      </c>
      <c r="AQ373" s="3">
        <f>IF(DEGREES(ACOS(SIN(RADIANS(G373))*SIN(RADIANS(E376))+COS(RADIANS(G373))*COS(RADIANS(E376))*COS(RADIANS(AQ366))))&gt;90,0,$F$4*$F$5/E375^2*(SIN(RADIANS(G373))*SIN(RADIANS(E376))+COS(RADIANS(G373))*COS(RADIANS(E376))*COS(RADIANS(AQ366))))</f>
        <v>0</v>
      </c>
      <c r="AR373" s="3">
        <f>IF(DEGREES(ACOS(SIN(RADIANS(G373))*SIN(RADIANS(E376))+COS(RADIANS(G373))*COS(RADIANS(E376))*COS(RADIANS(AR366))))&gt;90,0,$F$4*$F$5/E375^2*(SIN(RADIANS(G373))*SIN(RADIANS(E376))+COS(RADIANS(G373))*COS(RADIANS(E376))*COS(RADIANS(AR366))))</f>
        <v>0</v>
      </c>
    </row>
    <row r="374" spans="2:44" ht="15.75" customHeight="1" x14ac:dyDescent="0.2">
      <c r="B374" s="20" t="s">
        <v>787</v>
      </c>
      <c r="E374" s="3" t="str">
        <f>IF($F$10=0,"N/A",E373*$F$11/$F$10)</f>
        <v>N/A</v>
      </c>
      <c r="G374" s="3">
        <v>30</v>
      </c>
      <c r="I374" s="3">
        <f>IF(DEGREES(ACOS(SIN(RADIANS(G374))*SIN(RADIANS(E376))+COS(RADIANS(G374))*COS(RADIANS(E376))*COS(RADIANS(I366))))&gt;90,0,$F$4*$F$5/E375^2*(SIN(RADIANS(G374))*SIN(RADIANS(E376))+COS(RADIANS(G374))*COS(RADIANS(E376))*COS(RADIANS(I366))))</f>
        <v>0</v>
      </c>
      <c r="J374" s="3">
        <f>IF(DEGREES(ACOS(SIN(RADIANS(G374))*SIN(RADIANS(E376))+COS(RADIANS(G374))*COS(RADIANS(E376))*COS(RADIANS(J366))))&gt;90,0,$F$4*$F$5/E375^2*(SIN(RADIANS(G374))*SIN(RADIANS(E376))+COS(RADIANS(G374))*COS(RADIANS(E376))*COS(RADIANS(J366))))</f>
        <v>0</v>
      </c>
      <c r="K374" s="3">
        <f>IF(DEGREES(ACOS(SIN(RADIANS(G374))*SIN(RADIANS(E376))+COS(RADIANS(G374))*COS(RADIANS(E376))*COS(RADIANS(K366))))&gt;90,0,$F$4*$F$5/E375^2*(SIN(RADIANS(G374))*SIN(RADIANS(E376))+COS(RADIANS(G374))*COS(RADIANS(E376))*COS(RADIANS(K366))))</f>
        <v>0</v>
      </c>
      <c r="L374" s="3">
        <f>IF(DEGREES(ACOS(SIN(RADIANS(G374))*SIN(RADIANS(E376))+COS(RADIANS(G374))*COS(RADIANS(E376))*COS(RADIANS(L366))))&gt;90,0,$F$4*$F$5/E375^2*(SIN(RADIANS(G374))*SIN(RADIANS(E376))+COS(RADIANS(G374))*COS(RADIANS(E376))*COS(RADIANS(L366))))</f>
        <v>0</v>
      </c>
      <c r="M374" s="3">
        <f>IF(DEGREES(ACOS(SIN(RADIANS(G374))*SIN(RADIANS(E376))+COS(RADIANS(G374))*COS(RADIANS(E376))*COS(RADIANS(M366))))&gt;90,0,$F$4*$F$5/E375^2*(SIN(RADIANS(G374))*SIN(RADIANS(E376))+COS(RADIANS(G374))*COS(RADIANS(E376))*COS(RADIANS(M366))))</f>
        <v>0</v>
      </c>
      <c r="N374" s="3">
        <f>IF(DEGREES(ACOS(SIN(RADIANS(G374))*SIN(RADIANS(E376))+COS(RADIANS(G374))*COS(RADIANS(E376))*COS(RADIANS(N366))))&gt;90,0,$F$4*$F$5/E375^2*(SIN(RADIANS(G374))*SIN(RADIANS(E376))+COS(RADIANS(G374))*COS(RADIANS(E376))*COS(RADIANS(N366))))</f>
        <v>0</v>
      </c>
      <c r="O374" s="3">
        <f>IF(DEGREES(ACOS(SIN(RADIANS(G374))*SIN(RADIANS(E376))+COS(RADIANS(G374))*COS(RADIANS(E376))*COS(RADIANS(O366))))&gt;90,0,$F$4*$F$5/E375^2*(SIN(RADIANS(G374))*SIN(RADIANS(E376))+COS(RADIANS(G374))*COS(RADIANS(E376))*COS(RADIANS(O366))))</f>
        <v>0</v>
      </c>
      <c r="P374" s="3">
        <f>IF(DEGREES(ACOS(SIN(RADIANS(G374))*SIN(RADIANS(E376))+COS(RADIANS(G374))*COS(RADIANS(E376))*COS(RADIANS(P366))))&gt;90,0,$F$4*$F$5/E375^2*(SIN(RADIANS(G374))*SIN(RADIANS(E376))+COS(RADIANS(G374))*COS(RADIANS(E376))*COS(RADIANS(P366))))</f>
        <v>0</v>
      </c>
      <c r="Q374" s="3">
        <f>IF(DEGREES(ACOS(SIN(RADIANS(G374))*SIN(RADIANS(E376))+COS(RADIANS(G374))*COS(RADIANS(E376))*COS(RADIANS(Q366))))&gt;90,0,$F$4*$F$5/E375^2*(SIN(RADIANS(G374))*SIN(RADIANS(E376))+COS(RADIANS(G374))*COS(RADIANS(E376))*COS(RADIANS(Q366))))</f>
        <v>0</v>
      </c>
      <c r="R374" s="3" t="e">
        <f>IF(DEGREES(ACOS(SIN(RADIANS(G374))*SIN(RADIANS(E376))+COS(RADIANS(G374))*COS(RADIANS(E376))*COS(RADIANS(R366))))&gt;90,0,$F$4*$F$5/E375^2*(SIN(RADIANS(G374))*SIN(RADIANS(E376))+COS(RADIANS(G374))*COS(RADIANS(E376))*COS(RADIANS(R366))))</f>
        <v>#DIV/0!</v>
      </c>
      <c r="S374" s="3" t="e">
        <f>IF(DEGREES(ACOS(SIN(RADIANS(G374))*SIN(RADIANS(E376))+COS(RADIANS(G374))*COS(RADIANS(E376))*COS(RADIANS(S366))))&gt;90,0,$F$4*$F$5/E375^2*(SIN(RADIANS(G374))*SIN(RADIANS(E376))+COS(RADIANS(G374))*COS(RADIANS(E376))*COS(RADIANS(S366))))</f>
        <v>#DIV/0!</v>
      </c>
      <c r="T374" s="3" t="e">
        <f>IF(DEGREES(ACOS(SIN(RADIANS(G374))*SIN(RADIANS(E376))+COS(RADIANS(G374))*COS(RADIANS(E376))*COS(RADIANS(T366))))&gt;90,0,$F$4*$F$5/E375^2*(SIN(RADIANS(G374))*SIN(RADIANS(E376))+COS(RADIANS(G374))*COS(RADIANS(E376))*COS(RADIANS(T366))))</f>
        <v>#DIV/0!</v>
      </c>
      <c r="U374" s="3" t="e">
        <f>IF(DEGREES(ACOS(SIN(RADIANS(G374))*SIN(RADIANS(E376))+COS(RADIANS(G374))*COS(RADIANS(E376))*COS(RADIANS(U366))))&gt;90,0,$F$4*$F$5/E375^2*(SIN(RADIANS(G374))*SIN(RADIANS(E376))+COS(RADIANS(G374))*COS(RADIANS(E376))*COS(RADIANS(U366))))</f>
        <v>#DIV/0!</v>
      </c>
      <c r="V374" s="3" t="e">
        <f>IF(DEGREES(ACOS(SIN(RADIANS(G374))*SIN(RADIANS(E376))+COS(RADIANS(G374))*COS(RADIANS(E376))*COS(RADIANS(V366))))&gt;90,0,$F$4*$F$5/E375^2*(SIN(RADIANS(G374))*SIN(RADIANS(E376))+COS(RADIANS(G374))*COS(RADIANS(E376))*COS(RADIANS(V366))))</f>
        <v>#DIV/0!</v>
      </c>
      <c r="W374" s="3" t="e">
        <f>IF(DEGREES(ACOS(SIN(RADIANS(G374))*SIN(RADIANS(E376))+COS(RADIANS(G374))*COS(RADIANS(E376))*COS(RADIANS(W366))))&gt;90,0,$F$4*$F$5/E375^2*(SIN(RADIANS(G374))*SIN(RADIANS(E376))+COS(RADIANS(G374))*COS(RADIANS(E376))*COS(RADIANS(W366))))</f>
        <v>#DIV/0!</v>
      </c>
      <c r="X374" s="3" t="e">
        <f>IF(DEGREES(ACOS(SIN(RADIANS(G374))*SIN(RADIANS(E376))+COS(RADIANS(G374))*COS(RADIANS(E376))*COS(RADIANS(X366))))&gt;90,0,$F$4*$F$5/E375^2*(SIN(RADIANS(G374))*SIN(RADIANS(E376))+COS(RADIANS(G374))*COS(RADIANS(E376))*COS(RADIANS(X366))))</f>
        <v>#DIV/0!</v>
      </c>
      <c r="Y374" s="3" t="e">
        <f>IF(DEGREES(ACOS(SIN(RADIANS(G374))*SIN(RADIANS(E376))+COS(RADIANS(G374))*COS(RADIANS(E376))*COS(RADIANS(Y366))))&gt;90,0,$F$4*$F$5/E375^2*(SIN(RADIANS(G374))*SIN(RADIANS(E376))+COS(RADIANS(G374))*COS(RADIANS(E376))*COS(RADIANS(Y366))))</f>
        <v>#DIV/0!</v>
      </c>
      <c r="Z374" s="3" t="e">
        <f>IF(DEGREES(ACOS(SIN(RADIANS(G374))*SIN(RADIANS(E376))+COS(RADIANS(G374))*COS(RADIANS(E376))*COS(RADIANS(Z366))))&gt;90,0,$F$4*$F$5/E375^2*(SIN(RADIANS(G374))*SIN(RADIANS(E376))+COS(RADIANS(G374))*COS(RADIANS(E376))*COS(RADIANS(Z366))))</f>
        <v>#DIV/0!</v>
      </c>
      <c r="AA374" s="3" t="e">
        <f>IF(DEGREES(ACOS(SIN(RADIANS(G374))*SIN(RADIANS(E376))+COS(RADIANS(G374))*COS(RADIANS(E376))*COS(RADIANS(AA366))))&gt;90,0,$F$4*$F$5/E375^2*(SIN(RADIANS(G374))*SIN(RADIANS(E376))+COS(RADIANS(G374))*COS(RADIANS(E376))*COS(RADIANS(AA366))))</f>
        <v>#DIV/0!</v>
      </c>
      <c r="AB374" s="3" t="e">
        <f>IF(DEGREES(ACOS(SIN(RADIANS(G374))*SIN(RADIANS(E376))+COS(RADIANS(G374))*COS(RADIANS(E376))*COS(RADIANS(AB366))))&gt;90,0,$F$4*$F$5/E375^2*(SIN(RADIANS(G374))*SIN(RADIANS(E376))+COS(RADIANS(G374))*COS(RADIANS(E376))*COS(RADIANS(AB366))))</f>
        <v>#DIV/0!</v>
      </c>
      <c r="AC374" s="3" t="e">
        <f>IF(DEGREES(ACOS(SIN(RADIANS(G374))*SIN(RADIANS(E376))+COS(RADIANS(G374))*COS(RADIANS(E376))*COS(RADIANS(AC366))))&gt;90,0,$F$4*$F$5/E375^2*(SIN(RADIANS(G374))*SIN(RADIANS(E376))+COS(RADIANS(G374))*COS(RADIANS(E376))*COS(RADIANS(AC366))))</f>
        <v>#DIV/0!</v>
      </c>
      <c r="AD374" s="3" t="e">
        <f>IF(DEGREES(ACOS(SIN(RADIANS(G374))*SIN(RADIANS(E376))+COS(RADIANS(G374))*COS(RADIANS(E376))*COS(RADIANS(AD366))))&gt;90,0,$F$4*$F$5/E375^2*(SIN(RADIANS(G374))*SIN(RADIANS(E376))+COS(RADIANS(G374))*COS(RADIANS(E376))*COS(RADIANS(AD366))))</f>
        <v>#DIV/0!</v>
      </c>
      <c r="AE374" s="3" t="e">
        <f>IF(DEGREES(ACOS(SIN(RADIANS(G374))*SIN(RADIANS(E376))+COS(RADIANS(G374))*COS(RADIANS(E376))*COS(RADIANS(AE366))))&gt;90,0,$F$4*$F$5/E375^2*(SIN(RADIANS(G374))*SIN(RADIANS(E376))+COS(RADIANS(G374))*COS(RADIANS(E376))*COS(RADIANS(AE366))))</f>
        <v>#DIV/0!</v>
      </c>
      <c r="AF374" s="3" t="e">
        <f>IF(DEGREES(ACOS(SIN(RADIANS(G374))*SIN(RADIANS(E376))+COS(RADIANS(G374))*COS(RADIANS(E376))*COS(RADIANS(AF366))))&gt;90,0,$F$4*$F$5/E375^2*(SIN(RADIANS(G374))*SIN(RADIANS(E376))+COS(RADIANS(G374))*COS(RADIANS(E376))*COS(RADIANS(AF366))))</f>
        <v>#DIV/0!</v>
      </c>
      <c r="AG374" s="3" t="e">
        <f>IF(DEGREES(ACOS(SIN(RADIANS(G374))*SIN(RADIANS(E376))+COS(RADIANS(G374))*COS(RADIANS(E376))*COS(RADIANS(AG366))))&gt;90,0,$F$4*$F$5/E375^2*(SIN(RADIANS(G374))*SIN(RADIANS(E376))+COS(RADIANS(G374))*COS(RADIANS(E376))*COS(RADIANS(AG366))))</f>
        <v>#DIV/0!</v>
      </c>
      <c r="AH374" s="3" t="e">
        <f>IF(DEGREES(ACOS(SIN(RADIANS(G374))*SIN(RADIANS(E376))+COS(RADIANS(G374))*COS(RADIANS(E376))*COS(RADIANS(AH366))))&gt;90,0,$F$4*$F$5/E375^2*(SIN(RADIANS(G374))*SIN(RADIANS(E376))+COS(RADIANS(G374))*COS(RADIANS(E376))*COS(RADIANS(AH366))))</f>
        <v>#DIV/0!</v>
      </c>
      <c r="AI374" s="3" t="e">
        <f>IF(DEGREES(ACOS(SIN(RADIANS(G374))*SIN(RADIANS(E376))+COS(RADIANS(G374))*COS(RADIANS(E376))*COS(RADIANS(AI366))))&gt;90,0,$F$4*$F$5/E375^2*(SIN(RADIANS(G374))*SIN(RADIANS(E376))+COS(RADIANS(G374))*COS(RADIANS(E376))*COS(RADIANS(AI366))))</f>
        <v>#DIV/0!</v>
      </c>
      <c r="AJ374" s="3" t="e">
        <f>IF(DEGREES(ACOS(SIN(RADIANS(G374))*SIN(RADIANS(E376))+COS(RADIANS(G374))*COS(RADIANS(E376))*COS(RADIANS(AJ366))))&gt;90,0,$F$4*$F$5/E375^2*(SIN(RADIANS(G374))*SIN(RADIANS(E376))+COS(RADIANS(G374))*COS(RADIANS(E376))*COS(RADIANS(AJ366))))</f>
        <v>#DIV/0!</v>
      </c>
      <c r="AK374" s="3">
        <f>IF(DEGREES(ACOS(SIN(RADIANS(G374))*SIN(RADIANS(E376))+COS(RADIANS(G374))*COS(RADIANS(E376))*COS(RADIANS(AK366))))&gt;90,0,$F$4*$F$5/E375^2*(SIN(RADIANS(G374))*SIN(RADIANS(E376))+COS(RADIANS(G374))*COS(RADIANS(E376))*COS(RADIANS(AK366))))</f>
        <v>0</v>
      </c>
      <c r="AL374" s="3">
        <f>IF(DEGREES(ACOS(SIN(RADIANS(G374))*SIN(RADIANS(E376))+COS(RADIANS(G374))*COS(RADIANS(E376))*COS(RADIANS(AL366))))&gt;90,0,$F$4*$F$5/E375^2*(SIN(RADIANS(G374))*SIN(RADIANS(E376))+COS(RADIANS(G374))*COS(RADIANS(E376))*COS(RADIANS(AL366))))</f>
        <v>0</v>
      </c>
      <c r="AM374" s="3">
        <f>IF(DEGREES(ACOS(SIN(RADIANS(G374))*SIN(RADIANS(E376))+COS(RADIANS(G374))*COS(RADIANS(E376))*COS(RADIANS(AM366))))&gt;90,0,$F$4*$F$5/E375^2*(SIN(RADIANS(G374))*SIN(RADIANS(E376))+COS(RADIANS(G374))*COS(RADIANS(E376))*COS(RADIANS(AM366))))</f>
        <v>0</v>
      </c>
      <c r="AN374" s="3">
        <f>IF(DEGREES(ACOS(SIN(RADIANS(G374))*SIN(RADIANS(E376))+COS(RADIANS(G374))*COS(RADIANS(E376))*COS(RADIANS(AN366))))&gt;90,0,$F$4*$F$5/E375^2*(SIN(RADIANS(G374))*SIN(RADIANS(E376))+COS(RADIANS(G374))*COS(RADIANS(E376))*COS(RADIANS(AN366))))</f>
        <v>0</v>
      </c>
      <c r="AO374" s="3">
        <f>IF(DEGREES(ACOS(SIN(RADIANS(G374))*SIN(RADIANS(E376))+COS(RADIANS(G374))*COS(RADIANS(E376))*COS(RADIANS(AO366))))&gt;90,0,$F$4*$F$5/E375^2*(SIN(RADIANS(G374))*SIN(RADIANS(E376))+COS(RADIANS(G374))*COS(RADIANS(E376))*COS(RADIANS(AO366))))</f>
        <v>0</v>
      </c>
      <c r="AP374" s="3">
        <f>IF(DEGREES(ACOS(SIN(RADIANS(G374))*SIN(RADIANS(E376))+COS(RADIANS(G374))*COS(RADIANS(E376))*COS(RADIANS(AP366))))&gt;90,0,$F$4*$F$5/E375^2*(SIN(RADIANS(G374))*SIN(RADIANS(E376))+COS(RADIANS(G374))*COS(RADIANS(E376))*COS(RADIANS(AP366))))</f>
        <v>0</v>
      </c>
      <c r="AQ374" s="3">
        <f>IF(DEGREES(ACOS(SIN(RADIANS(G374))*SIN(RADIANS(E376))+COS(RADIANS(G374))*COS(RADIANS(E376))*COS(RADIANS(AQ366))))&gt;90,0,$F$4*$F$5/E375^2*(SIN(RADIANS(G374))*SIN(RADIANS(E376))+COS(RADIANS(G374))*COS(RADIANS(E376))*COS(RADIANS(AQ366))))</f>
        <v>0</v>
      </c>
      <c r="AR374" s="3">
        <f>IF(DEGREES(ACOS(SIN(RADIANS(G374))*SIN(RADIANS(E376))+COS(RADIANS(G374))*COS(RADIANS(E376))*COS(RADIANS(AR366))))&gt;90,0,$F$4*$F$5/E375^2*(SIN(RADIANS(G374))*SIN(RADIANS(E376))+COS(RADIANS(G374))*COS(RADIANS(E376))*COS(RADIANS(AR366))))</f>
        <v>0</v>
      </c>
    </row>
    <row r="375" spans="2:44" ht="15.75" customHeight="1" x14ac:dyDescent="0.2">
      <c r="B375" s="20" t="s">
        <v>788</v>
      </c>
      <c r="E375" s="3">
        <f>$F$6*(1-$F$7^2)/(1+$F$7*COS(RADIANS(E369)))</f>
        <v>0</v>
      </c>
      <c r="G375" s="3">
        <v>20</v>
      </c>
      <c r="I375" s="3">
        <f>IF(DEGREES(ACOS(SIN(RADIANS(G375))*SIN(RADIANS(E376))+COS(RADIANS(G375))*COS(RADIANS(E376))*COS(RADIANS(I366))))&gt;90,0,$F$4*$F$5/E375^2*(SIN(RADIANS(G375))*SIN(RADIANS(E376))+COS(RADIANS(G375))*COS(RADIANS(E376))*COS(RADIANS(I366))))</f>
        <v>0</v>
      </c>
      <c r="J375" s="3">
        <f>IF(DEGREES(ACOS(SIN(RADIANS(G375))*SIN(RADIANS(E376))+COS(RADIANS(G375))*COS(RADIANS(E376))*COS(RADIANS(J366))))&gt;90,0,$F$4*$F$5/E375^2*(SIN(RADIANS(G375))*SIN(RADIANS(E376))+COS(RADIANS(G375))*COS(RADIANS(E376))*COS(RADIANS(J366))))</f>
        <v>0</v>
      </c>
      <c r="K375" s="3">
        <f>IF(DEGREES(ACOS(SIN(RADIANS(G375))*SIN(RADIANS(E376))+COS(RADIANS(G375))*COS(RADIANS(E376))*COS(RADIANS(K366))))&gt;90,0,$F$4*$F$5/E375^2*(SIN(RADIANS(G375))*SIN(RADIANS(E376))+COS(RADIANS(G375))*COS(RADIANS(E376))*COS(RADIANS(K366))))</f>
        <v>0</v>
      </c>
      <c r="L375" s="3">
        <f>IF(DEGREES(ACOS(SIN(RADIANS(G375))*SIN(RADIANS(E376))+COS(RADIANS(G375))*COS(RADIANS(E376))*COS(RADIANS(L366))))&gt;90,0,$F$4*$F$5/E375^2*(SIN(RADIANS(G375))*SIN(RADIANS(E376))+COS(RADIANS(G375))*COS(RADIANS(E376))*COS(RADIANS(L366))))</f>
        <v>0</v>
      </c>
      <c r="M375" s="3">
        <f>IF(DEGREES(ACOS(SIN(RADIANS(G375))*SIN(RADIANS(E376))+COS(RADIANS(G375))*COS(RADIANS(E376))*COS(RADIANS(M366))))&gt;90,0,$F$4*$F$5/E375^2*(SIN(RADIANS(G375))*SIN(RADIANS(E376))+COS(RADIANS(G375))*COS(RADIANS(E376))*COS(RADIANS(M366))))</f>
        <v>0</v>
      </c>
      <c r="N375" s="3">
        <f>IF(DEGREES(ACOS(SIN(RADIANS(G375))*SIN(RADIANS(E376))+COS(RADIANS(G375))*COS(RADIANS(E376))*COS(RADIANS(N366))))&gt;90,0,$F$4*$F$5/E375^2*(SIN(RADIANS(G375))*SIN(RADIANS(E376))+COS(RADIANS(G375))*COS(RADIANS(E376))*COS(RADIANS(N366))))</f>
        <v>0</v>
      </c>
      <c r="O375" s="3">
        <f>IF(DEGREES(ACOS(SIN(RADIANS(G375))*SIN(RADIANS(E376))+COS(RADIANS(G375))*COS(RADIANS(E376))*COS(RADIANS(O366))))&gt;90,0,$F$4*$F$5/E375^2*(SIN(RADIANS(G375))*SIN(RADIANS(E376))+COS(RADIANS(G375))*COS(RADIANS(E376))*COS(RADIANS(O366))))</f>
        <v>0</v>
      </c>
      <c r="P375" s="3">
        <f>IF(DEGREES(ACOS(SIN(RADIANS(G375))*SIN(RADIANS(E376))+COS(RADIANS(G375))*COS(RADIANS(E376))*COS(RADIANS(P366))))&gt;90,0,$F$4*$F$5/E375^2*(SIN(RADIANS(G375))*SIN(RADIANS(E376))+COS(RADIANS(G375))*COS(RADIANS(E376))*COS(RADIANS(P366))))</f>
        <v>0</v>
      </c>
      <c r="Q375" s="3">
        <f>IF(DEGREES(ACOS(SIN(RADIANS(G375))*SIN(RADIANS(E376))+COS(RADIANS(G375))*COS(RADIANS(E376))*COS(RADIANS(Q366))))&gt;90,0,$F$4*$F$5/E375^2*(SIN(RADIANS(G375))*SIN(RADIANS(E376))+COS(RADIANS(G375))*COS(RADIANS(E376))*COS(RADIANS(Q366))))</f>
        <v>0</v>
      </c>
      <c r="R375" s="3" t="e">
        <f>IF(DEGREES(ACOS(SIN(RADIANS(G375))*SIN(RADIANS(E376))+COS(RADIANS(G375))*COS(RADIANS(E376))*COS(RADIANS(R366))))&gt;90,0,$F$4*$F$5/E375^2*(SIN(RADIANS(G375))*SIN(RADIANS(E376))+COS(RADIANS(G375))*COS(RADIANS(E376))*COS(RADIANS(R366))))</f>
        <v>#DIV/0!</v>
      </c>
      <c r="S375" s="3" t="e">
        <f>IF(DEGREES(ACOS(SIN(RADIANS(G375))*SIN(RADIANS(E376))+COS(RADIANS(G375))*COS(RADIANS(E376))*COS(RADIANS(S366))))&gt;90,0,$F$4*$F$5/E375^2*(SIN(RADIANS(G375))*SIN(RADIANS(E376))+COS(RADIANS(G375))*COS(RADIANS(E376))*COS(RADIANS(S366))))</f>
        <v>#DIV/0!</v>
      </c>
      <c r="T375" s="3" t="e">
        <f>IF(DEGREES(ACOS(SIN(RADIANS(G375))*SIN(RADIANS(E376))+COS(RADIANS(G375))*COS(RADIANS(E376))*COS(RADIANS(T366))))&gt;90,0,$F$4*$F$5/E375^2*(SIN(RADIANS(G375))*SIN(RADIANS(E376))+COS(RADIANS(G375))*COS(RADIANS(E376))*COS(RADIANS(T366))))</f>
        <v>#DIV/0!</v>
      </c>
      <c r="U375" s="3" t="e">
        <f>IF(DEGREES(ACOS(SIN(RADIANS(G375))*SIN(RADIANS(E376))+COS(RADIANS(G375))*COS(RADIANS(E376))*COS(RADIANS(U366))))&gt;90,0,$F$4*$F$5/E375^2*(SIN(RADIANS(G375))*SIN(RADIANS(E376))+COS(RADIANS(G375))*COS(RADIANS(E376))*COS(RADIANS(U366))))</f>
        <v>#DIV/0!</v>
      </c>
      <c r="V375" s="3" t="e">
        <f>IF(DEGREES(ACOS(SIN(RADIANS(G375))*SIN(RADIANS(E376))+COS(RADIANS(G375))*COS(RADIANS(E376))*COS(RADIANS(V366))))&gt;90,0,$F$4*$F$5/E375^2*(SIN(RADIANS(G375))*SIN(RADIANS(E376))+COS(RADIANS(G375))*COS(RADIANS(E376))*COS(RADIANS(V366))))</f>
        <v>#DIV/0!</v>
      </c>
      <c r="W375" s="3" t="e">
        <f>IF(DEGREES(ACOS(SIN(RADIANS(G375))*SIN(RADIANS(E376))+COS(RADIANS(G375))*COS(RADIANS(E376))*COS(RADIANS(W366))))&gt;90,0,$F$4*$F$5/E375^2*(SIN(RADIANS(G375))*SIN(RADIANS(E376))+COS(RADIANS(G375))*COS(RADIANS(E376))*COS(RADIANS(W366))))</f>
        <v>#DIV/0!</v>
      </c>
      <c r="X375" s="3" t="e">
        <f>IF(DEGREES(ACOS(SIN(RADIANS(G375))*SIN(RADIANS(E376))+COS(RADIANS(G375))*COS(RADIANS(E376))*COS(RADIANS(X366))))&gt;90,0,$F$4*$F$5/E375^2*(SIN(RADIANS(G375))*SIN(RADIANS(E376))+COS(RADIANS(G375))*COS(RADIANS(E376))*COS(RADIANS(X366))))</f>
        <v>#DIV/0!</v>
      </c>
      <c r="Y375" s="3" t="e">
        <f>IF(DEGREES(ACOS(SIN(RADIANS(G375))*SIN(RADIANS(E376))+COS(RADIANS(G375))*COS(RADIANS(E376))*COS(RADIANS(Y366))))&gt;90,0,$F$4*$F$5/E375^2*(SIN(RADIANS(G375))*SIN(RADIANS(E376))+COS(RADIANS(G375))*COS(RADIANS(E376))*COS(RADIANS(Y366))))</f>
        <v>#DIV/0!</v>
      </c>
      <c r="Z375" s="3" t="e">
        <f>IF(DEGREES(ACOS(SIN(RADIANS(G375))*SIN(RADIANS(E376))+COS(RADIANS(G375))*COS(RADIANS(E376))*COS(RADIANS(Z366))))&gt;90,0,$F$4*$F$5/E375^2*(SIN(RADIANS(G375))*SIN(RADIANS(E376))+COS(RADIANS(G375))*COS(RADIANS(E376))*COS(RADIANS(Z366))))</f>
        <v>#DIV/0!</v>
      </c>
      <c r="AA375" s="3" t="e">
        <f>IF(DEGREES(ACOS(SIN(RADIANS(G375))*SIN(RADIANS(E376))+COS(RADIANS(G375))*COS(RADIANS(E376))*COS(RADIANS(AA366))))&gt;90,0,$F$4*$F$5/E375^2*(SIN(RADIANS(G375))*SIN(RADIANS(E376))+COS(RADIANS(G375))*COS(RADIANS(E376))*COS(RADIANS(AA366))))</f>
        <v>#DIV/0!</v>
      </c>
      <c r="AB375" s="3" t="e">
        <f>IF(DEGREES(ACOS(SIN(RADIANS(G375))*SIN(RADIANS(E376))+COS(RADIANS(G375))*COS(RADIANS(E376))*COS(RADIANS(AB366))))&gt;90,0,$F$4*$F$5/E375^2*(SIN(RADIANS(G375))*SIN(RADIANS(E376))+COS(RADIANS(G375))*COS(RADIANS(E376))*COS(RADIANS(AB366))))</f>
        <v>#DIV/0!</v>
      </c>
      <c r="AC375" s="3" t="e">
        <f>IF(DEGREES(ACOS(SIN(RADIANS(G375))*SIN(RADIANS(E376))+COS(RADIANS(G375))*COS(RADIANS(E376))*COS(RADIANS(AC366))))&gt;90,0,$F$4*$F$5/E375^2*(SIN(RADIANS(G375))*SIN(RADIANS(E376))+COS(RADIANS(G375))*COS(RADIANS(E376))*COS(RADIANS(AC366))))</f>
        <v>#DIV/0!</v>
      </c>
      <c r="AD375" s="3" t="e">
        <f>IF(DEGREES(ACOS(SIN(RADIANS(G375))*SIN(RADIANS(E376))+COS(RADIANS(G375))*COS(RADIANS(E376))*COS(RADIANS(AD366))))&gt;90,0,$F$4*$F$5/E375^2*(SIN(RADIANS(G375))*SIN(RADIANS(E376))+COS(RADIANS(G375))*COS(RADIANS(E376))*COS(RADIANS(AD366))))</f>
        <v>#DIV/0!</v>
      </c>
      <c r="AE375" s="3" t="e">
        <f>IF(DEGREES(ACOS(SIN(RADIANS(G375))*SIN(RADIANS(E376))+COS(RADIANS(G375))*COS(RADIANS(E376))*COS(RADIANS(AE366))))&gt;90,0,$F$4*$F$5/E375^2*(SIN(RADIANS(G375))*SIN(RADIANS(E376))+COS(RADIANS(G375))*COS(RADIANS(E376))*COS(RADIANS(AE366))))</f>
        <v>#DIV/0!</v>
      </c>
      <c r="AF375" s="3" t="e">
        <f>IF(DEGREES(ACOS(SIN(RADIANS(G375))*SIN(RADIANS(E376))+COS(RADIANS(G375))*COS(RADIANS(E376))*COS(RADIANS(AF366))))&gt;90,0,$F$4*$F$5/E375^2*(SIN(RADIANS(G375))*SIN(RADIANS(E376))+COS(RADIANS(G375))*COS(RADIANS(E376))*COS(RADIANS(AF366))))</f>
        <v>#DIV/0!</v>
      </c>
      <c r="AG375" s="3" t="e">
        <f>IF(DEGREES(ACOS(SIN(RADIANS(G375))*SIN(RADIANS(E376))+COS(RADIANS(G375))*COS(RADIANS(E376))*COS(RADIANS(AG366))))&gt;90,0,$F$4*$F$5/E375^2*(SIN(RADIANS(G375))*SIN(RADIANS(E376))+COS(RADIANS(G375))*COS(RADIANS(E376))*COS(RADIANS(AG366))))</f>
        <v>#DIV/0!</v>
      </c>
      <c r="AH375" s="3" t="e">
        <f>IF(DEGREES(ACOS(SIN(RADIANS(G375))*SIN(RADIANS(E376))+COS(RADIANS(G375))*COS(RADIANS(E376))*COS(RADIANS(AH366))))&gt;90,0,$F$4*$F$5/E375^2*(SIN(RADIANS(G375))*SIN(RADIANS(E376))+COS(RADIANS(G375))*COS(RADIANS(E376))*COS(RADIANS(AH366))))</f>
        <v>#DIV/0!</v>
      </c>
      <c r="AI375" s="3" t="e">
        <f>IF(DEGREES(ACOS(SIN(RADIANS(G375))*SIN(RADIANS(E376))+COS(RADIANS(G375))*COS(RADIANS(E376))*COS(RADIANS(AI366))))&gt;90,0,$F$4*$F$5/E375^2*(SIN(RADIANS(G375))*SIN(RADIANS(E376))+COS(RADIANS(G375))*COS(RADIANS(E376))*COS(RADIANS(AI366))))</f>
        <v>#DIV/0!</v>
      </c>
      <c r="AJ375" s="3" t="e">
        <f>IF(DEGREES(ACOS(SIN(RADIANS(G375))*SIN(RADIANS(E376))+COS(RADIANS(G375))*COS(RADIANS(E376))*COS(RADIANS(AJ366))))&gt;90,0,$F$4*$F$5/E375^2*(SIN(RADIANS(G375))*SIN(RADIANS(E376))+COS(RADIANS(G375))*COS(RADIANS(E376))*COS(RADIANS(AJ366))))</f>
        <v>#DIV/0!</v>
      </c>
      <c r="AK375" s="3">
        <f>IF(DEGREES(ACOS(SIN(RADIANS(G375))*SIN(RADIANS(E376))+COS(RADIANS(G375))*COS(RADIANS(E376))*COS(RADIANS(AK366))))&gt;90,0,$F$4*$F$5/E375^2*(SIN(RADIANS(G375))*SIN(RADIANS(E376))+COS(RADIANS(G375))*COS(RADIANS(E376))*COS(RADIANS(AK366))))</f>
        <v>0</v>
      </c>
      <c r="AL375" s="3">
        <f>IF(DEGREES(ACOS(SIN(RADIANS(G375))*SIN(RADIANS(E376))+COS(RADIANS(G375))*COS(RADIANS(E376))*COS(RADIANS(AL366))))&gt;90,0,$F$4*$F$5/E375^2*(SIN(RADIANS(G375))*SIN(RADIANS(E376))+COS(RADIANS(G375))*COS(RADIANS(E376))*COS(RADIANS(AL366))))</f>
        <v>0</v>
      </c>
      <c r="AM375" s="3">
        <f>IF(DEGREES(ACOS(SIN(RADIANS(G375))*SIN(RADIANS(E376))+COS(RADIANS(G375))*COS(RADIANS(E376))*COS(RADIANS(AM366))))&gt;90,0,$F$4*$F$5/E375^2*(SIN(RADIANS(G375))*SIN(RADIANS(E376))+COS(RADIANS(G375))*COS(RADIANS(E376))*COS(RADIANS(AM366))))</f>
        <v>0</v>
      </c>
      <c r="AN375" s="3">
        <f>IF(DEGREES(ACOS(SIN(RADIANS(G375))*SIN(RADIANS(E376))+COS(RADIANS(G375))*COS(RADIANS(E376))*COS(RADIANS(AN366))))&gt;90,0,$F$4*$F$5/E375^2*(SIN(RADIANS(G375))*SIN(RADIANS(E376))+COS(RADIANS(G375))*COS(RADIANS(E376))*COS(RADIANS(AN366))))</f>
        <v>0</v>
      </c>
      <c r="AO375" s="3">
        <f>IF(DEGREES(ACOS(SIN(RADIANS(G375))*SIN(RADIANS(E376))+COS(RADIANS(G375))*COS(RADIANS(E376))*COS(RADIANS(AO366))))&gt;90,0,$F$4*$F$5/E375^2*(SIN(RADIANS(G375))*SIN(RADIANS(E376))+COS(RADIANS(G375))*COS(RADIANS(E376))*COS(RADIANS(AO366))))</f>
        <v>0</v>
      </c>
      <c r="AP375" s="3">
        <f>IF(DEGREES(ACOS(SIN(RADIANS(G375))*SIN(RADIANS(E376))+COS(RADIANS(G375))*COS(RADIANS(E376))*COS(RADIANS(AP366))))&gt;90,0,$F$4*$F$5/E375^2*(SIN(RADIANS(G375))*SIN(RADIANS(E376))+COS(RADIANS(G375))*COS(RADIANS(E376))*COS(RADIANS(AP366))))</f>
        <v>0</v>
      </c>
      <c r="AQ375" s="3">
        <f>IF(DEGREES(ACOS(SIN(RADIANS(G375))*SIN(RADIANS(E376))+COS(RADIANS(G375))*COS(RADIANS(E376))*COS(RADIANS(AQ366))))&gt;90,0,$F$4*$F$5/E375^2*(SIN(RADIANS(G375))*SIN(RADIANS(E376))+COS(RADIANS(G375))*COS(RADIANS(E376))*COS(RADIANS(AQ366))))</f>
        <v>0</v>
      </c>
      <c r="AR375" s="3">
        <f>IF(DEGREES(ACOS(SIN(RADIANS(G375))*SIN(RADIANS(E376))+COS(RADIANS(G375))*COS(RADIANS(E376))*COS(RADIANS(AR366))))&gt;90,0,$F$4*$F$5/E375^2*(SIN(RADIANS(G375))*SIN(RADIANS(E376))+COS(RADIANS(G375))*COS(RADIANS(E376))*COS(RADIANS(AR366))))</f>
        <v>0</v>
      </c>
    </row>
    <row r="376" spans="2:44" ht="15.75" customHeight="1" x14ac:dyDescent="0.2">
      <c r="B376" s="20" t="s">
        <v>737</v>
      </c>
      <c r="E376" s="3">
        <f>IF($F$8&gt;90,180-$F$8,$F$8)*SIN(RADIANS(E370))</f>
        <v>0</v>
      </c>
      <c r="G376" s="3">
        <v>10</v>
      </c>
      <c r="I376" s="3">
        <f>IF(DEGREES(ACOS(SIN(RADIANS(G376))*SIN(RADIANS(E376))+COS(RADIANS(G376))*COS(RADIANS(E376))*COS(RADIANS(I366))))&gt;90,0,$F$4*$F$5/E375^2*(SIN(RADIANS(G376))*SIN(RADIANS(E376))+COS(RADIANS(G376))*COS(RADIANS(E376))*COS(RADIANS(I366))))</f>
        <v>0</v>
      </c>
      <c r="J376" s="3">
        <f>IF(DEGREES(ACOS(SIN(RADIANS(G376))*SIN(RADIANS(E376))+COS(RADIANS(G376))*COS(RADIANS(E376))*COS(RADIANS(J366))))&gt;90,0,$F$4*$F$5/E375^2*(SIN(RADIANS(G376))*SIN(RADIANS(E376))+COS(RADIANS(G376))*COS(RADIANS(E376))*COS(RADIANS(J366))))</f>
        <v>0</v>
      </c>
      <c r="K376" s="3">
        <f>IF(DEGREES(ACOS(SIN(RADIANS(G376))*SIN(RADIANS(E376))+COS(RADIANS(G376))*COS(RADIANS(E376))*COS(RADIANS(K366))))&gt;90,0,$F$4*$F$5/E375^2*(SIN(RADIANS(G376))*SIN(RADIANS(E376))+COS(RADIANS(G376))*COS(RADIANS(E376))*COS(RADIANS(K366))))</f>
        <v>0</v>
      </c>
      <c r="L376" s="3">
        <f>IF(DEGREES(ACOS(SIN(RADIANS(G376))*SIN(RADIANS(E376))+COS(RADIANS(G376))*COS(RADIANS(E376))*COS(RADIANS(L366))))&gt;90,0,$F$4*$F$5/E375^2*(SIN(RADIANS(G376))*SIN(RADIANS(E376))+COS(RADIANS(G376))*COS(RADIANS(E376))*COS(RADIANS(L366))))</f>
        <v>0</v>
      </c>
      <c r="M376" s="3">
        <f>IF(DEGREES(ACOS(SIN(RADIANS(G376))*SIN(RADIANS(E376))+COS(RADIANS(G376))*COS(RADIANS(E376))*COS(RADIANS(M366))))&gt;90,0,$F$4*$F$5/E375^2*(SIN(RADIANS(G376))*SIN(RADIANS(E376))+COS(RADIANS(G376))*COS(RADIANS(E376))*COS(RADIANS(M366))))</f>
        <v>0</v>
      </c>
      <c r="N376" s="3">
        <f>IF(DEGREES(ACOS(SIN(RADIANS(G376))*SIN(RADIANS(E376))+COS(RADIANS(G376))*COS(RADIANS(E376))*COS(RADIANS(N366))))&gt;90,0,$F$4*$F$5/E375^2*(SIN(RADIANS(G376))*SIN(RADIANS(E376))+COS(RADIANS(G376))*COS(RADIANS(E376))*COS(RADIANS(N366))))</f>
        <v>0</v>
      </c>
      <c r="O376" s="3">
        <f>IF(DEGREES(ACOS(SIN(RADIANS(G376))*SIN(RADIANS(E376))+COS(RADIANS(G376))*COS(RADIANS(E376))*COS(RADIANS(O366))))&gt;90,0,$F$4*$F$5/E375^2*(SIN(RADIANS(G376))*SIN(RADIANS(E376))+COS(RADIANS(G376))*COS(RADIANS(E376))*COS(RADIANS(O366))))</f>
        <v>0</v>
      </c>
      <c r="P376" s="3">
        <f>IF(DEGREES(ACOS(SIN(RADIANS(G376))*SIN(RADIANS(E376))+COS(RADIANS(G376))*COS(RADIANS(E376))*COS(RADIANS(P366))))&gt;90,0,$F$4*$F$5/E375^2*(SIN(RADIANS(G376))*SIN(RADIANS(E376))+COS(RADIANS(G376))*COS(RADIANS(E376))*COS(RADIANS(P366))))</f>
        <v>0</v>
      </c>
      <c r="Q376" s="3">
        <f>IF(DEGREES(ACOS(SIN(RADIANS(G376))*SIN(RADIANS(E376))+COS(RADIANS(G376))*COS(RADIANS(E376))*COS(RADIANS(Q366))))&gt;90,0,$F$4*$F$5/E375^2*(SIN(RADIANS(G376))*SIN(RADIANS(E376))+COS(RADIANS(G376))*COS(RADIANS(E376))*COS(RADIANS(Q366))))</f>
        <v>0</v>
      </c>
      <c r="R376" s="3" t="e">
        <f>IF(DEGREES(ACOS(SIN(RADIANS(G376))*SIN(RADIANS(E376))+COS(RADIANS(G376))*COS(RADIANS(E376))*COS(RADIANS(R366))))&gt;90,0,$F$4*$F$5/E375^2*(SIN(RADIANS(G376))*SIN(RADIANS(E376))+COS(RADIANS(G376))*COS(RADIANS(E376))*COS(RADIANS(R366))))</f>
        <v>#DIV/0!</v>
      </c>
      <c r="S376" s="3" t="e">
        <f>IF(DEGREES(ACOS(SIN(RADIANS(G376))*SIN(RADIANS(E376))+COS(RADIANS(G376))*COS(RADIANS(E376))*COS(RADIANS(S366))))&gt;90,0,$F$4*$F$5/E375^2*(SIN(RADIANS(G376))*SIN(RADIANS(E376))+COS(RADIANS(G376))*COS(RADIANS(E376))*COS(RADIANS(S366))))</f>
        <v>#DIV/0!</v>
      </c>
      <c r="T376" s="3" t="e">
        <f>IF(DEGREES(ACOS(SIN(RADIANS(G376))*SIN(RADIANS(E376))+COS(RADIANS(G376))*COS(RADIANS(E376))*COS(RADIANS(T366))))&gt;90,0,$F$4*$F$5/E375^2*(SIN(RADIANS(G376))*SIN(RADIANS(E376))+COS(RADIANS(G376))*COS(RADIANS(E376))*COS(RADIANS(T366))))</f>
        <v>#DIV/0!</v>
      </c>
      <c r="U376" s="3" t="e">
        <f>IF(DEGREES(ACOS(SIN(RADIANS(G376))*SIN(RADIANS(E376))+COS(RADIANS(G376))*COS(RADIANS(E376))*COS(RADIANS(U366))))&gt;90,0,$F$4*$F$5/E375^2*(SIN(RADIANS(G376))*SIN(RADIANS(E376))+COS(RADIANS(G376))*COS(RADIANS(E376))*COS(RADIANS(U366))))</f>
        <v>#DIV/0!</v>
      </c>
      <c r="V376" s="3" t="e">
        <f>IF(DEGREES(ACOS(SIN(RADIANS(G376))*SIN(RADIANS(E376))+COS(RADIANS(G376))*COS(RADIANS(E376))*COS(RADIANS(V366))))&gt;90,0,$F$4*$F$5/E375^2*(SIN(RADIANS(G376))*SIN(RADIANS(E376))+COS(RADIANS(G376))*COS(RADIANS(E376))*COS(RADIANS(V366))))</f>
        <v>#DIV/0!</v>
      </c>
      <c r="W376" s="3" t="e">
        <f>IF(DEGREES(ACOS(SIN(RADIANS(G376))*SIN(RADIANS(E376))+COS(RADIANS(G376))*COS(RADIANS(E376))*COS(RADIANS(W366))))&gt;90,0,$F$4*$F$5/E375^2*(SIN(RADIANS(G376))*SIN(RADIANS(E376))+COS(RADIANS(G376))*COS(RADIANS(E376))*COS(RADIANS(W366))))</f>
        <v>#DIV/0!</v>
      </c>
      <c r="X376" s="3" t="e">
        <f>IF(DEGREES(ACOS(SIN(RADIANS(G376))*SIN(RADIANS(E376))+COS(RADIANS(G376))*COS(RADIANS(E376))*COS(RADIANS(X366))))&gt;90,0,$F$4*$F$5/E375^2*(SIN(RADIANS(G376))*SIN(RADIANS(E376))+COS(RADIANS(G376))*COS(RADIANS(E376))*COS(RADIANS(X366))))</f>
        <v>#DIV/0!</v>
      </c>
      <c r="Y376" s="3" t="e">
        <f>IF(DEGREES(ACOS(SIN(RADIANS(G376))*SIN(RADIANS(E376))+COS(RADIANS(G376))*COS(RADIANS(E376))*COS(RADIANS(Y366))))&gt;90,0,$F$4*$F$5/E375^2*(SIN(RADIANS(G376))*SIN(RADIANS(E376))+COS(RADIANS(G376))*COS(RADIANS(E376))*COS(RADIANS(Y366))))</f>
        <v>#DIV/0!</v>
      </c>
      <c r="Z376" s="3" t="e">
        <f>IF(DEGREES(ACOS(SIN(RADIANS(G376))*SIN(RADIANS(E376))+COS(RADIANS(G376))*COS(RADIANS(E376))*COS(RADIANS(Z366))))&gt;90,0,$F$4*$F$5/E375^2*(SIN(RADIANS(G376))*SIN(RADIANS(E376))+COS(RADIANS(G376))*COS(RADIANS(E376))*COS(RADIANS(Z366))))</f>
        <v>#DIV/0!</v>
      </c>
      <c r="AA376" s="3" t="e">
        <f>IF(DEGREES(ACOS(SIN(RADIANS(G376))*SIN(RADIANS(E376))+COS(RADIANS(G376))*COS(RADIANS(E376))*COS(RADIANS(AA366))))&gt;90,0,$F$4*$F$5/E375^2*(SIN(RADIANS(G376))*SIN(RADIANS(E376))+COS(RADIANS(G376))*COS(RADIANS(E376))*COS(RADIANS(AA366))))</f>
        <v>#DIV/0!</v>
      </c>
      <c r="AB376" s="3" t="e">
        <f>IF(DEGREES(ACOS(SIN(RADIANS(G376))*SIN(RADIANS(E376))+COS(RADIANS(G376))*COS(RADIANS(E376))*COS(RADIANS(AB366))))&gt;90,0,$F$4*$F$5/E375^2*(SIN(RADIANS(G376))*SIN(RADIANS(E376))+COS(RADIANS(G376))*COS(RADIANS(E376))*COS(RADIANS(AB366))))</f>
        <v>#DIV/0!</v>
      </c>
      <c r="AC376" s="3" t="e">
        <f>IF(DEGREES(ACOS(SIN(RADIANS(G376))*SIN(RADIANS(E376))+COS(RADIANS(G376))*COS(RADIANS(E376))*COS(RADIANS(AC366))))&gt;90,0,$F$4*$F$5/E375^2*(SIN(RADIANS(G376))*SIN(RADIANS(E376))+COS(RADIANS(G376))*COS(RADIANS(E376))*COS(RADIANS(AC366))))</f>
        <v>#DIV/0!</v>
      </c>
      <c r="AD376" s="3" t="e">
        <f>IF(DEGREES(ACOS(SIN(RADIANS(G376))*SIN(RADIANS(E376))+COS(RADIANS(G376))*COS(RADIANS(E376))*COS(RADIANS(AD366))))&gt;90,0,$F$4*$F$5/E375^2*(SIN(RADIANS(G376))*SIN(RADIANS(E376))+COS(RADIANS(G376))*COS(RADIANS(E376))*COS(RADIANS(AD366))))</f>
        <v>#DIV/0!</v>
      </c>
      <c r="AE376" s="3" t="e">
        <f>IF(DEGREES(ACOS(SIN(RADIANS(G376))*SIN(RADIANS(E376))+COS(RADIANS(G376))*COS(RADIANS(E376))*COS(RADIANS(AE366))))&gt;90,0,$F$4*$F$5/E375^2*(SIN(RADIANS(G376))*SIN(RADIANS(E376))+COS(RADIANS(G376))*COS(RADIANS(E376))*COS(RADIANS(AE366))))</f>
        <v>#DIV/0!</v>
      </c>
      <c r="AF376" s="3" t="e">
        <f>IF(DEGREES(ACOS(SIN(RADIANS(G376))*SIN(RADIANS(E376))+COS(RADIANS(G376))*COS(RADIANS(E376))*COS(RADIANS(AF366))))&gt;90,0,$F$4*$F$5/E375^2*(SIN(RADIANS(G376))*SIN(RADIANS(E376))+COS(RADIANS(G376))*COS(RADIANS(E376))*COS(RADIANS(AF366))))</f>
        <v>#DIV/0!</v>
      </c>
      <c r="AG376" s="3" t="e">
        <f>IF(DEGREES(ACOS(SIN(RADIANS(G376))*SIN(RADIANS(E376))+COS(RADIANS(G376))*COS(RADIANS(E376))*COS(RADIANS(AG366))))&gt;90,0,$F$4*$F$5/E375^2*(SIN(RADIANS(G376))*SIN(RADIANS(E376))+COS(RADIANS(G376))*COS(RADIANS(E376))*COS(RADIANS(AG366))))</f>
        <v>#DIV/0!</v>
      </c>
      <c r="AH376" s="3" t="e">
        <f>IF(DEGREES(ACOS(SIN(RADIANS(G376))*SIN(RADIANS(E376))+COS(RADIANS(G376))*COS(RADIANS(E376))*COS(RADIANS(AH366))))&gt;90,0,$F$4*$F$5/E375^2*(SIN(RADIANS(G376))*SIN(RADIANS(E376))+COS(RADIANS(G376))*COS(RADIANS(E376))*COS(RADIANS(AH366))))</f>
        <v>#DIV/0!</v>
      </c>
      <c r="AI376" s="3" t="e">
        <f>IF(DEGREES(ACOS(SIN(RADIANS(G376))*SIN(RADIANS(E376))+COS(RADIANS(G376))*COS(RADIANS(E376))*COS(RADIANS(AI366))))&gt;90,0,$F$4*$F$5/E375^2*(SIN(RADIANS(G376))*SIN(RADIANS(E376))+COS(RADIANS(G376))*COS(RADIANS(E376))*COS(RADIANS(AI366))))</f>
        <v>#DIV/0!</v>
      </c>
      <c r="AJ376" s="3" t="e">
        <f>IF(DEGREES(ACOS(SIN(RADIANS(G376))*SIN(RADIANS(E376))+COS(RADIANS(G376))*COS(RADIANS(E376))*COS(RADIANS(AJ366))))&gt;90,0,$F$4*$F$5/E375^2*(SIN(RADIANS(G376))*SIN(RADIANS(E376))+COS(RADIANS(G376))*COS(RADIANS(E376))*COS(RADIANS(AJ366))))</f>
        <v>#DIV/0!</v>
      </c>
      <c r="AK376" s="3">
        <f>IF(DEGREES(ACOS(SIN(RADIANS(G376))*SIN(RADIANS(E376))+COS(RADIANS(G376))*COS(RADIANS(E376))*COS(RADIANS(AK366))))&gt;90,0,$F$4*$F$5/E375^2*(SIN(RADIANS(G376))*SIN(RADIANS(E376))+COS(RADIANS(G376))*COS(RADIANS(E376))*COS(RADIANS(AK366))))</f>
        <v>0</v>
      </c>
      <c r="AL376" s="3">
        <f>IF(DEGREES(ACOS(SIN(RADIANS(G376))*SIN(RADIANS(E376))+COS(RADIANS(G376))*COS(RADIANS(E376))*COS(RADIANS(AL366))))&gt;90,0,$F$4*$F$5/E375^2*(SIN(RADIANS(G376))*SIN(RADIANS(E376))+COS(RADIANS(G376))*COS(RADIANS(E376))*COS(RADIANS(AL366))))</f>
        <v>0</v>
      </c>
      <c r="AM376" s="3">
        <f>IF(DEGREES(ACOS(SIN(RADIANS(G376))*SIN(RADIANS(E376))+COS(RADIANS(G376))*COS(RADIANS(E376))*COS(RADIANS(AM366))))&gt;90,0,$F$4*$F$5/E375^2*(SIN(RADIANS(G376))*SIN(RADIANS(E376))+COS(RADIANS(G376))*COS(RADIANS(E376))*COS(RADIANS(AM366))))</f>
        <v>0</v>
      </c>
      <c r="AN376" s="3">
        <f>IF(DEGREES(ACOS(SIN(RADIANS(G376))*SIN(RADIANS(E376))+COS(RADIANS(G376))*COS(RADIANS(E376))*COS(RADIANS(AN366))))&gt;90,0,$F$4*$F$5/E375^2*(SIN(RADIANS(G376))*SIN(RADIANS(E376))+COS(RADIANS(G376))*COS(RADIANS(E376))*COS(RADIANS(AN366))))</f>
        <v>0</v>
      </c>
      <c r="AO376" s="3">
        <f>IF(DEGREES(ACOS(SIN(RADIANS(G376))*SIN(RADIANS(E376))+COS(RADIANS(G376))*COS(RADIANS(E376))*COS(RADIANS(AO366))))&gt;90,0,$F$4*$F$5/E375^2*(SIN(RADIANS(G376))*SIN(RADIANS(E376))+COS(RADIANS(G376))*COS(RADIANS(E376))*COS(RADIANS(AO366))))</f>
        <v>0</v>
      </c>
      <c r="AP376" s="3">
        <f>IF(DEGREES(ACOS(SIN(RADIANS(G376))*SIN(RADIANS(E376))+COS(RADIANS(G376))*COS(RADIANS(E376))*COS(RADIANS(AP366))))&gt;90,0,$F$4*$F$5/E375^2*(SIN(RADIANS(G376))*SIN(RADIANS(E376))+COS(RADIANS(G376))*COS(RADIANS(E376))*COS(RADIANS(AP366))))</f>
        <v>0</v>
      </c>
      <c r="AQ376" s="3">
        <f>IF(DEGREES(ACOS(SIN(RADIANS(G376))*SIN(RADIANS(E376))+COS(RADIANS(G376))*COS(RADIANS(E376))*COS(RADIANS(AQ366))))&gt;90,0,$F$4*$F$5/E375^2*(SIN(RADIANS(G376))*SIN(RADIANS(E376))+COS(RADIANS(G376))*COS(RADIANS(E376))*COS(RADIANS(AQ366))))</f>
        <v>0</v>
      </c>
      <c r="AR376" s="3">
        <f>IF(DEGREES(ACOS(SIN(RADIANS(G376))*SIN(RADIANS(E376))+COS(RADIANS(G376))*COS(RADIANS(E376))*COS(RADIANS(AR366))))&gt;90,0,$F$4*$F$5/E375^2*(SIN(RADIANS(G376))*SIN(RADIANS(E376))+COS(RADIANS(G376))*COS(RADIANS(E376))*COS(RADIANS(AR366))))</f>
        <v>0</v>
      </c>
    </row>
    <row r="377" spans="2:44" ht="15.75" customHeight="1" x14ac:dyDescent="0.2">
      <c r="B377" s="20" t="s">
        <v>789</v>
      </c>
      <c r="E377" s="3">
        <f>IF($F$10=0,IF(E368&lt;360,E368,E368-360),($F$10+1)*E368)</f>
        <v>140</v>
      </c>
      <c r="G377" s="3">
        <v>0</v>
      </c>
      <c r="I377" s="3">
        <f>IF(DEGREES(ACOS(SIN(RADIANS(G377))*SIN(RADIANS(E376))+COS(RADIANS(G377))*COS(RADIANS(E376))*COS(RADIANS(I366))))&gt;90,0,$F$4*$F$5/E375^2*(SIN(RADIANS(G377))*SIN(RADIANS(E376))+COS(RADIANS(G377))*COS(RADIANS(E376))*COS(RADIANS(I366))))</f>
        <v>0</v>
      </c>
      <c r="J377" s="3">
        <f>IF(DEGREES(ACOS(SIN(RADIANS(G377))*SIN(RADIANS(E376))+COS(RADIANS(G377))*COS(RADIANS(E376))*COS(RADIANS(J366))))&gt;90,0,$F$4*$F$5/E375^2*(SIN(RADIANS(G377))*SIN(RADIANS(E376))+COS(RADIANS(G377))*COS(RADIANS(E376))*COS(RADIANS(J366))))</f>
        <v>0</v>
      </c>
      <c r="K377" s="3">
        <f>IF(DEGREES(ACOS(SIN(RADIANS(G377))*SIN(RADIANS(E376))+COS(RADIANS(G377))*COS(RADIANS(E376))*COS(RADIANS(K366))))&gt;90,0,$F$4*$F$5/E375^2*(SIN(RADIANS(G377))*SIN(RADIANS(E376))+COS(RADIANS(G377))*COS(RADIANS(E376))*COS(RADIANS(K366))))</f>
        <v>0</v>
      </c>
      <c r="L377" s="3">
        <f>IF(DEGREES(ACOS(SIN(RADIANS(G377))*SIN(RADIANS(E376))+COS(RADIANS(G377))*COS(RADIANS(E376))*COS(RADIANS(L366))))&gt;90,0,$F$4*$F$5/E375^2*(SIN(RADIANS(G377))*SIN(RADIANS(E376))+COS(RADIANS(G377))*COS(RADIANS(E376))*COS(RADIANS(L366))))</f>
        <v>0</v>
      </c>
      <c r="M377" s="3">
        <f>IF(DEGREES(ACOS(SIN(RADIANS(G377))*SIN(RADIANS(E376))+COS(RADIANS(G377))*COS(RADIANS(E376))*COS(RADIANS(M366))))&gt;90,0,$F$4*$F$5/E375^2*(SIN(RADIANS(G377))*SIN(RADIANS(E376))+COS(RADIANS(G377))*COS(RADIANS(E376))*COS(RADIANS(M366))))</f>
        <v>0</v>
      </c>
      <c r="N377" s="3">
        <f>IF(DEGREES(ACOS(SIN(RADIANS(G377))*SIN(RADIANS(E376))+COS(RADIANS(G377))*COS(RADIANS(E376))*COS(RADIANS(N366))))&gt;90,0,$F$4*$F$5/E375^2*(SIN(RADIANS(G377))*SIN(RADIANS(E376))+COS(RADIANS(G377))*COS(RADIANS(E376))*COS(RADIANS(N366))))</f>
        <v>0</v>
      </c>
      <c r="O377" s="3">
        <f>IF(DEGREES(ACOS(SIN(RADIANS(G377))*SIN(RADIANS(E376))+COS(RADIANS(G377))*COS(RADIANS(E376))*COS(RADIANS(O366))))&gt;90,0,$F$4*$F$5/E375^2*(SIN(RADIANS(G377))*SIN(RADIANS(E376))+COS(RADIANS(G377))*COS(RADIANS(E376))*COS(RADIANS(O366))))</f>
        <v>0</v>
      </c>
      <c r="P377" s="3">
        <f>IF(DEGREES(ACOS(SIN(RADIANS(G377))*SIN(RADIANS(E376))+COS(RADIANS(G377))*COS(RADIANS(E376))*COS(RADIANS(P366))))&gt;90,0,$F$4*$F$5/E375^2*(SIN(RADIANS(G377))*SIN(RADIANS(E376))+COS(RADIANS(G377))*COS(RADIANS(E376))*COS(RADIANS(P366))))</f>
        <v>0</v>
      </c>
      <c r="Q377" s="3">
        <f>IF(DEGREES(ACOS(SIN(RADIANS(G377))*SIN(RADIANS(E376))+COS(RADIANS(G377))*COS(RADIANS(E376))*COS(RADIANS(Q366))))&gt;90,0,$F$4*$F$5/E375^2*(SIN(RADIANS(G377))*SIN(RADIANS(E376))+COS(RADIANS(G377))*COS(RADIANS(E376))*COS(RADIANS(Q366))))</f>
        <v>0</v>
      </c>
      <c r="R377" s="3" t="e">
        <f>IF(DEGREES(ACOS(SIN(RADIANS(G377))*SIN(RADIANS(E376))+COS(RADIANS(G377))*COS(RADIANS(E376))*COS(RADIANS(R366))))&gt;90,0,$F$4*$F$5/E375^2*(SIN(RADIANS(G377))*SIN(RADIANS(E376))+COS(RADIANS(G377))*COS(RADIANS(E376))*COS(RADIANS(R366))))</f>
        <v>#DIV/0!</v>
      </c>
      <c r="S377" s="3" t="e">
        <f>IF(DEGREES(ACOS(SIN(RADIANS(G377))*SIN(RADIANS(E376))+COS(RADIANS(G377))*COS(RADIANS(E376))*COS(RADIANS(S366))))&gt;90,0,$F$4*$F$5/E375^2*(SIN(RADIANS(G377))*SIN(RADIANS(E376))+COS(RADIANS(G377))*COS(RADIANS(E376))*COS(RADIANS(S366))))</f>
        <v>#DIV/0!</v>
      </c>
      <c r="T377" s="3" t="e">
        <f>IF(DEGREES(ACOS(SIN(RADIANS(G377))*SIN(RADIANS(E376))+COS(RADIANS(G377))*COS(RADIANS(E376))*COS(RADIANS(T366))))&gt;90,0,$F$4*$F$5/E375^2*(SIN(RADIANS(G377))*SIN(RADIANS(E376))+COS(RADIANS(G377))*COS(RADIANS(E376))*COS(RADIANS(T366))))</f>
        <v>#DIV/0!</v>
      </c>
      <c r="U377" s="3" t="e">
        <f>IF(DEGREES(ACOS(SIN(RADIANS(G377))*SIN(RADIANS(E376))+COS(RADIANS(G377))*COS(RADIANS(E376))*COS(RADIANS(U366))))&gt;90,0,$F$4*$F$5/E375^2*(SIN(RADIANS(G377))*SIN(RADIANS(E376))+COS(RADIANS(G377))*COS(RADIANS(E376))*COS(RADIANS(U366))))</f>
        <v>#DIV/0!</v>
      </c>
      <c r="V377" s="3" t="e">
        <f>IF(DEGREES(ACOS(SIN(RADIANS(G377))*SIN(RADIANS(E376))+COS(RADIANS(G377))*COS(RADIANS(E376))*COS(RADIANS(V366))))&gt;90,0,$F$4*$F$5/E375^2*(SIN(RADIANS(G377))*SIN(RADIANS(E376))+COS(RADIANS(G377))*COS(RADIANS(E376))*COS(RADIANS(V366))))</f>
        <v>#DIV/0!</v>
      </c>
      <c r="W377" s="3" t="e">
        <f>IF(DEGREES(ACOS(SIN(RADIANS(G377))*SIN(RADIANS(E376))+COS(RADIANS(G377))*COS(RADIANS(E376))*COS(RADIANS(W366))))&gt;90,0,$F$4*$F$5/E375^2*(SIN(RADIANS(G377))*SIN(RADIANS(E376))+COS(RADIANS(G377))*COS(RADIANS(E376))*COS(RADIANS(W366))))</f>
        <v>#DIV/0!</v>
      </c>
      <c r="X377" s="3" t="e">
        <f>IF(DEGREES(ACOS(SIN(RADIANS(G377))*SIN(RADIANS(E376))+COS(RADIANS(G377))*COS(RADIANS(E376))*COS(RADIANS(X366))))&gt;90,0,$F$4*$F$5/E375^2*(SIN(RADIANS(G377))*SIN(RADIANS(E376))+COS(RADIANS(G377))*COS(RADIANS(E376))*COS(RADIANS(X366))))</f>
        <v>#DIV/0!</v>
      </c>
      <c r="Y377" s="3" t="e">
        <f>IF(DEGREES(ACOS(SIN(RADIANS(G377))*SIN(RADIANS(E376))+COS(RADIANS(G377))*COS(RADIANS(E376))*COS(RADIANS(Y366))))&gt;90,0,$F$4*$F$5/E375^2*(SIN(RADIANS(G377))*SIN(RADIANS(E376))+COS(RADIANS(G377))*COS(RADIANS(E376))*COS(RADIANS(Y366))))</f>
        <v>#DIV/0!</v>
      </c>
      <c r="Z377" s="3" t="e">
        <f>IF(DEGREES(ACOS(SIN(RADIANS(G377))*SIN(RADIANS(E376))+COS(RADIANS(G377))*COS(RADIANS(E376))*COS(RADIANS(Z366))))&gt;90,0,$F$4*$F$5/E375^2*(SIN(RADIANS(G377))*SIN(RADIANS(E376))+COS(RADIANS(G377))*COS(RADIANS(E376))*COS(RADIANS(Z366))))</f>
        <v>#DIV/0!</v>
      </c>
      <c r="AA377" s="3" t="e">
        <f>IF(DEGREES(ACOS(SIN(RADIANS(G377))*SIN(RADIANS(E376))+COS(RADIANS(G377))*COS(RADIANS(E376))*COS(RADIANS(AA366))))&gt;90,0,$F$4*$F$5/E375^2*(SIN(RADIANS(G377))*SIN(RADIANS(E376))+COS(RADIANS(G377))*COS(RADIANS(E376))*COS(RADIANS(AA366))))</f>
        <v>#DIV/0!</v>
      </c>
      <c r="AB377" s="3" t="e">
        <f>IF(DEGREES(ACOS(SIN(RADIANS(G377))*SIN(RADIANS(E376))+COS(RADIANS(G377))*COS(RADIANS(E376))*COS(RADIANS(AB366))))&gt;90,0,$F$4*$F$5/E375^2*(SIN(RADIANS(G377))*SIN(RADIANS(E376))+COS(RADIANS(G377))*COS(RADIANS(E376))*COS(RADIANS(AB366))))</f>
        <v>#DIV/0!</v>
      </c>
      <c r="AC377" s="3" t="e">
        <f>IF(DEGREES(ACOS(SIN(RADIANS(G377))*SIN(RADIANS(E376))+COS(RADIANS(G377))*COS(RADIANS(E376))*COS(RADIANS(AC366))))&gt;90,0,$F$4*$F$5/E375^2*(SIN(RADIANS(G377))*SIN(RADIANS(E376))+COS(RADIANS(G377))*COS(RADIANS(E376))*COS(RADIANS(AC366))))</f>
        <v>#DIV/0!</v>
      </c>
      <c r="AD377" s="3" t="e">
        <f>IF(DEGREES(ACOS(SIN(RADIANS(G377))*SIN(RADIANS(E376))+COS(RADIANS(G377))*COS(RADIANS(E376))*COS(RADIANS(AD366))))&gt;90,0,$F$4*$F$5/E375^2*(SIN(RADIANS(G377))*SIN(RADIANS(E376))+COS(RADIANS(G377))*COS(RADIANS(E376))*COS(RADIANS(AD366))))</f>
        <v>#DIV/0!</v>
      </c>
      <c r="AE377" s="3" t="e">
        <f>IF(DEGREES(ACOS(SIN(RADIANS(G377))*SIN(RADIANS(E376))+COS(RADIANS(G377))*COS(RADIANS(E376))*COS(RADIANS(AE366))))&gt;90,0,$F$4*$F$5/E375^2*(SIN(RADIANS(G377))*SIN(RADIANS(E376))+COS(RADIANS(G377))*COS(RADIANS(E376))*COS(RADIANS(AE366))))</f>
        <v>#DIV/0!</v>
      </c>
      <c r="AF377" s="3" t="e">
        <f>IF(DEGREES(ACOS(SIN(RADIANS(G377))*SIN(RADIANS(E376))+COS(RADIANS(G377))*COS(RADIANS(E376))*COS(RADIANS(AF366))))&gt;90,0,$F$4*$F$5/E375^2*(SIN(RADIANS(G377))*SIN(RADIANS(E376))+COS(RADIANS(G377))*COS(RADIANS(E376))*COS(RADIANS(AF366))))</f>
        <v>#DIV/0!</v>
      </c>
      <c r="AG377" s="3" t="e">
        <f>IF(DEGREES(ACOS(SIN(RADIANS(G377))*SIN(RADIANS(E376))+COS(RADIANS(G377))*COS(RADIANS(E376))*COS(RADIANS(AG366))))&gt;90,0,$F$4*$F$5/E375^2*(SIN(RADIANS(G377))*SIN(RADIANS(E376))+COS(RADIANS(G377))*COS(RADIANS(E376))*COS(RADIANS(AG366))))</f>
        <v>#DIV/0!</v>
      </c>
      <c r="AH377" s="3" t="e">
        <f>IF(DEGREES(ACOS(SIN(RADIANS(G377))*SIN(RADIANS(E376))+COS(RADIANS(G377))*COS(RADIANS(E376))*COS(RADIANS(AH366))))&gt;90,0,$F$4*$F$5/E375^2*(SIN(RADIANS(G377))*SIN(RADIANS(E376))+COS(RADIANS(G377))*COS(RADIANS(E376))*COS(RADIANS(AH366))))</f>
        <v>#DIV/0!</v>
      </c>
      <c r="AI377" s="3" t="e">
        <f>IF(DEGREES(ACOS(SIN(RADIANS(G377))*SIN(RADIANS(E376))+COS(RADIANS(G377))*COS(RADIANS(E376))*COS(RADIANS(AI366))))&gt;90,0,$F$4*$F$5/E375^2*(SIN(RADIANS(G377))*SIN(RADIANS(E376))+COS(RADIANS(G377))*COS(RADIANS(E376))*COS(RADIANS(AI366))))</f>
        <v>#DIV/0!</v>
      </c>
      <c r="AJ377" s="3" t="e">
        <f>IF(DEGREES(ACOS(SIN(RADIANS(G377))*SIN(RADIANS(E376))+COS(RADIANS(G377))*COS(RADIANS(E376))*COS(RADIANS(AJ366))))&gt;90,0,$F$4*$F$5/E375^2*(SIN(RADIANS(G377))*SIN(RADIANS(E376))+COS(RADIANS(G377))*COS(RADIANS(E376))*COS(RADIANS(AJ366))))</f>
        <v>#DIV/0!</v>
      </c>
      <c r="AK377" s="3">
        <f>IF(DEGREES(ACOS(SIN(RADIANS(G377))*SIN(RADIANS(E376))+COS(RADIANS(G377))*COS(RADIANS(E376))*COS(RADIANS(AK366))))&gt;90,0,$F$4*$F$5/E375^2*(SIN(RADIANS(G377))*SIN(RADIANS(E376))+COS(RADIANS(G377))*COS(RADIANS(E376))*COS(RADIANS(AK366))))</f>
        <v>0</v>
      </c>
      <c r="AL377" s="3">
        <f>IF(DEGREES(ACOS(SIN(RADIANS(G377))*SIN(RADIANS(E376))+COS(RADIANS(G377))*COS(RADIANS(E376))*COS(RADIANS(AL366))))&gt;90,0,$F$4*$F$5/E375^2*(SIN(RADIANS(G377))*SIN(RADIANS(E376))+COS(RADIANS(G377))*COS(RADIANS(E376))*COS(RADIANS(AL366))))</f>
        <v>0</v>
      </c>
      <c r="AM377" s="3">
        <f>IF(DEGREES(ACOS(SIN(RADIANS(G377))*SIN(RADIANS(E376))+COS(RADIANS(G377))*COS(RADIANS(E376))*COS(RADIANS(AM366))))&gt;90,0,$F$4*$F$5/E375^2*(SIN(RADIANS(G377))*SIN(RADIANS(E376))+COS(RADIANS(G377))*COS(RADIANS(E376))*COS(RADIANS(AM366))))</f>
        <v>0</v>
      </c>
      <c r="AN377" s="3">
        <f>IF(DEGREES(ACOS(SIN(RADIANS(G377))*SIN(RADIANS(E376))+COS(RADIANS(G377))*COS(RADIANS(E376))*COS(RADIANS(AN366))))&gt;90,0,$F$4*$F$5/E375^2*(SIN(RADIANS(G377))*SIN(RADIANS(E376))+COS(RADIANS(G377))*COS(RADIANS(E376))*COS(RADIANS(AN366))))</f>
        <v>0</v>
      </c>
      <c r="AO377" s="3">
        <f>IF(DEGREES(ACOS(SIN(RADIANS(G377))*SIN(RADIANS(E376))+COS(RADIANS(G377))*COS(RADIANS(E376))*COS(RADIANS(AO366))))&gt;90,0,$F$4*$F$5/E375^2*(SIN(RADIANS(G377))*SIN(RADIANS(E376))+COS(RADIANS(G377))*COS(RADIANS(E376))*COS(RADIANS(AO366))))</f>
        <v>0</v>
      </c>
      <c r="AP377" s="3">
        <f>IF(DEGREES(ACOS(SIN(RADIANS(G377))*SIN(RADIANS(E376))+COS(RADIANS(G377))*COS(RADIANS(E376))*COS(RADIANS(AP366))))&gt;90,0,$F$4*$F$5/E375^2*(SIN(RADIANS(G377))*SIN(RADIANS(E376))+COS(RADIANS(G377))*COS(RADIANS(E376))*COS(RADIANS(AP366))))</f>
        <v>0</v>
      </c>
      <c r="AQ377" s="3">
        <f>IF(DEGREES(ACOS(SIN(RADIANS(G377))*SIN(RADIANS(E376))+COS(RADIANS(G377))*COS(RADIANS(E376))*COS(RADIANS(AQ366))))&gt;90,0,$F$4*$F$5/E375^2*(SIN(RADIANS(G377))*SIN(RADIANS(E376))+COS(RADIANS(G377))*COS(RADIANS(E376))*COS(RADIANS(AQ366))))</f>
        <v>0</v>
      </c>
      <c r="AR377" s="3">
        <f>IF(DEGREES(ACOS(SIN(RADIANS(G377))*SIN(RADIANS(E376))+COS(RADIANS(G377))*COS(RADIANS(E376))*COS(RADIANS(AR366))))&gt;90,0,$F$4*$F$5/E375^2*(SIN(RADIANS(G377))*SIN(RADIANS(E376))+COS(RADIANS(G377))*COS(RADIANS(E376))*COS(RADIANS(AR366))))</f>
        <v>0</v>
      </c>
    </row>
    <row r="378" spans="2:44" ht="15.75" customHeight="1" x14ac:dyDescent="0.2">
      <c r="B378" s="20" t="s">
        <v>790</v>
      </c>
      <c r="E378" s="3">
        <f>E377-E369-360*ROUNDDOWN((E377-E369)/360,0)</f>
        <v>0</v>
      </c>
      <c r="G378" s="3">
        <v>-10</v>
      </c>
      <c r="I378" s="3">
        <f>IF(DEGREES(ACOS(SIN(RADIANS(G378))*SIN(RADIANS(E376))+COS(RADIANS(G378))*COS(RADIANS(E376))*COS(RADIANS(I366))))&gt;90,0,$F$4*$F$5/E375^2*(SIN(RADIANS(G378))*SIN(RADIANS(E376))+COS(RADIANS(G378))*COS(RADIANS(E376))*COS(RADIANS(I366))))</f>
        <v>0</v>
      </c>
      <c r="J378" s="3">
        <f>IF(DEGREES(ACOS(SIN(RADIANS(G378))*SIN(RADIANS(E376))+COS(RADIANS(G378))*COS(RADIANS(E376))*COS(RADIANS(J366))))&gt;90,0,$F$4*$F$5/E375^2*(SIN(RADIANS(G378))*SIN(RADIANS(E376))+COS(RADIANS(G378))*COS(RADIANS(E376))*COS(RADIANS(J366))))</f>
        <v>0</v>
      </c>
      <c r="K378" s="3">
        <f>IF(DEGREES(ACOS(SIN(RADIANS(G378))*SIN(RADIANS(E376))+COS(RADIANS(G378))*COS(RADIANS(E376))*COS(RADIANS(K366))))&gt;90,0,$F$4*$F$5/E375^2*(SIN(RADIANS(G378))*SIN(RADIANS(E376))+COS(RADIANS(G378))*COS(RADIANS(E376))*COS(RADIANS(K366))))</f>
        <v>0</v>
      </c>
      <c r="L378" s="3">
        <f>IF(DEGREES(ACOS(SIN(RADIANS(G378))*SIN(RADIANS(E376))+COS(RADIANS(G378))*COS(RADIANS(E376))*COS(RADIANS(L366))))&gt;90,0,$F$4*$F$5/E375^2*(SIN(RADIANS(G378))*SIN(RADIANS(E376))+COS(RADIANS(G378))*COS(RADIANS(E376))*COS(RADIANS(L366))))</f>
        <v>0</v>
      </c>
      <c r="M378" s="3">
        <f>IF(DEGREES(ACOS(SIN(RADIANS(G378))*SIN(RADIANS(E376))+COS(RADIANS(G378))*COS(RADIANS(E376))*COS(RADIANS(M366))))&gt;90,0,$F$4*$F$5/E375^2*(SIN(RADIANS(G378))*SIN(RADIANS(E376))+COS(RADIANS(G378))*COS(RADIANS(E376))*COS(RADIANS(M366))))</f>
        <v>0</v>
      </c>
      <c r="N378" s="3">
        <f>IF(DEGREES(ACOS(SIN(RADIANS(G378))*SIN(RADIANS(E376))+COS(RADIANS(G378))*COS(RADIANS(E376))*COS(RADIANS(N366))))&gt;90,0,$F$4*$F$5/E375^2*(SIN(RADIANS(G378))*SIN(RADIANS(E376))+COS(RADIANS(G378))*COS(RADIANS(E376))*COS(RADIANS(N366))))</f>
        <v>0</v>
      </c>
      <c r="O378" s="3">
        <f>IF(DEGREES(ACOS(SIN(RADIANS(G378))*SIN(RADIANS(E376))+COS(RADIANS(G378))*COS(RADIANS(E376))*COS(RADIANS(O366))))&gt;90,0,$F$4*$F$5/E375^2*(SIN(RADIANS(G378))*SIN(RADIANS(E376))+COS(RADIANS(G378))*COS(RADIANS(E376))*COS(RADIANS(O366))))</f>
        <v>0</v>
      </c>
      <c r="P378" s="3">
        <f>IF(DEGREES(ACOS(SIN(RADIANS(G378))*SIN(RADIANS(E376))+COS(RADIANS(G378))*COS(RADIANS(E376))*COS(RADIANS(P366))))&gt;90,0,$F$4*$F$5/E375^2*(SIN(RADIANS(G378))*SIN(RADIANS(E376))+COS(RADIANS(G378))*COS(RADIANS(E376))*COS(RADIANS(P366))))</f>
        <v>0</v>
      </c>
      <c r="Q378" s="3">
        <f>IF(DEGREES(ACOS(SIN(RADIANS(G378))*SIN(RADIANS(E376))+COS(RADIANS(G378))*COS(RADIANS(E376))*COS(RADIANS(Q366))))&gt;90,0,$F$4*$F$5/E375^2*(SIN(RADIANS(G378))*SIN(RADIANS(E376))+COS(RADIANS(G378))*COS(RADIANS(E376))*COS(RADIANS(Q366))))</f>
        <v>0</v>
      </c>
      <c r="R378" s="3" t="e">
        <f>IF(DEGREES(ACOS(SIN(RADIANS(G378))*SIN(RADIANS(E376))+COS(RADIANS(G378))*COS(RADIANS(E376))*COS(RADIANS(R366))))&gt;90,0,$F$4*$F$5/E375^2*(SIN(RADIANS(G378))*SIN(RADIANS(E376))+COS(RADIANS(G378))*COS(RADIANS(E376))*COS(RADIANS(R366))))</f>
        <v>#DIV/0!</v>
      </c>
      <c r="S378" s="3" t="e">
        <f>IF(DEGREES(ACOS(SIN(RADIANS(G378))*SIN(RADIANS(E376))+COS(RADIANS(G378))*COS(RADIANS(E376))*COS(RADIANS(S366))))&gt;90,0,$F$4*$F$5/E375^2*(SIN(RADIANS(G378))*SIN(RADIANS(E376))+COS(RADIANS(G378))*COS(RADIANS(E376))*COS(RADIANS(S366))))</f>
        <v>#DIV/0!</v>
      </c>
      <c r="T378" s="3" t="e">
        <f>IF(DEGREES(ACOS(SIN(RADIANS(G378))*SIN(RADIANS(E376))+COS(RADIANS(G378))*COS(RADIANS(E376))*COS(RADIANS(T366))))&gt;90,0,$F$4*$F$5/E375^2*(SIN(RADIANS(G378))*SIN(RADIANS(E376))+COS(RADIANS(G378))*COS(RADIANS(E376))*COS(RADIANS(T366))))</f>
        <v>#DIV/0!</v>
      </c>
      <c r="U378" s="3" t="e">
        <f>IF(DEGREES(ACOS(SIN(RADIANS(G378))*SIN(RADIANS(E376))+COS(RADIANS(G378))*COS(RADIANS(E376))*COS(RADIANS(U366))))&gt;90,0,$F$4*$F$5/E375^2*(SIN(RADIANS(G378))*SIN(RADIANS(E376))+COS(RADIANS(G378))*COS(RADIANS(E376))*COS(RADIANS(U366))))</f>
        <v>#DIV/0!</v>
      </c>
      <c r="V378" s="3" t="e">
        <f>IF(DEGREES(ACOS(SIN(RADIANS(G378))*SIN(RADIANS(E376))+COS(RADIANS(G378))*COS(RADIANS(E376))*COS(RADIANS(V366))))&gt;90,0,$F$4*$F$5/E375^2*(SIN(RADIANS(G378))*SIN(RADIANS(E376))+COS(RADIANS(G378))*COS(RADIANS(E376))*COS(RADIANS(V366))))</f>
        <v>#DIV/0!</v>
      </c>
      <c r="W378" s="3" t="e">
        <f>IF(DEGREES(ACOS(SIN(RADIANS(G378))*SIN(RADIANS(E376))+COS(RADIANS(G378))*COS(RADIANS(E376))*COS(RADIANS(W366))))&gt;90,0,$F$4*$F$5/E375^2*(SIN(RADIANS(G378))*SIN(RADIANS(E376))+COS(RADIANS(G378))*COS(RADIANS(E376))*COS(RADIANS(W366))))</f>
        <v>#DIV/0!</v>
      </c>
      <c r="X378" s="3" t="e">
        <f>IF(DEGREES(ACOS(SIN(RADIANS(G378))*SIN(RADIANS(E376))+COS(RADIANS(G378))*COS(RADIANS(E376))*COS(RADIANS(X366))))&gt;90,0,$F$4*$F$5/E375^2*(SIN(RADIANS(G378))*SIN(RADIANS(E376))+COS(RADIANS(G378))*COS(RADIANS(E376))*COS(RADIANS(X366))))</f>
        <v>#DIV/0!</v>
      </c>
      <c r="Y378" s="3" t="e">
        <f>IF(DEGREES(ACOS(SIN(RADIANS(G378))*SIN(RADIANS(E376))+COS(RADIANS(G378))*COS(RADIANS(E376))*COS(RADIANS(Y366))))&gt;90,0,$F$4*$F$5/E375^2*(SIN(RADIANS(G378))*SIN(RADIANS(E376))+COS(RADIANS(G378))*COS(RADIANS(E376))*COS(RADIANS(Y366))))</f>
        <v>#DIV/0!</v>
      </c>
      <c r="Z378" s="3" t="e">
        <f>IF(DEGREES(ACOS(SIN(RADIANS(G378))*SIN(RADIANS(E376))+COS(RADIANS(G378))*COS(RADIANS(E376))*COS(RADIANS(Z366))))&gt;90,0,$F$4*$F$5/E375^2*(SIN(RADIANS(G378))*SIN(RADIANS(E376))+COS(RADIANS(G378))*COS(RADIANS(E376))*COS(RADIANS(Z366))))</f>
        <v>#DIV/0!</v>
      </c>
      <c r="AA378" s="3" t="e">
        <f>IF(DEGREES(ACOS(SIN(RADIANS(G378))*SIN(RADIANS(E376))+COS(RADIANS(G378))*COS(RADIANS(E376))*COS(RADIANS(AA366))))&gt;90,0,$F$4*$F$5/E375^2*(SIN(RADIANS(G378))*SIN(RADIANS(E376))+COS(RADIANS(G378))*COS(RADIANS(E376))*COS(RADIANS(AA366))))</f>
        <v>#DIV/0!</v>
      </c>
      <c r="AB378" s="3" t="e">
        <f>IF(DEGREES(ACOS(SIN(RADIANS(G378))*SIN(RADIANS(E376))+COS(RADIANS(G378))*COS(RADIANS(E376))*COS(RADIANS(AB366))))&gt;90,0,$F$4*$F$5/E375^2*(SIN(RADIANS(G378))*SIN(RADIANS(E376))+COS(RADIANS(G378))*COS(RADIANS(E376))*COS(RADIANS(AB366))))</f>
        <v>#DIV/0!</v>
      </c>
      <c r="AC378" s="3" t="e">
        <f>IF(DEGREES(ACOS(SIN(RADIANS(G378))*SIN(RADIANS(E376))+COS(RADIANS(G378))*COS(RADIANS(E376))*COS(RADIANS(AC366))))&gt;90,0,$F$4*$F$5/E375^2*(SIN(RADIANS(G378))*SIN(RADIANS(E376))+COS(RADIANS(G378))*COS(RADIANS(E376))*COS(RADIANS(AC366))))</f>
        <v>#DIV/0!</v>
      </c>
      <c r="AD378" s="3" t="e">
        <f>IF(DEGREES(ACOS(SIN(RADIANS(G378))*SIN(RADIANS(E376))+COS(RADIANS(G378))*COS(RADIANS(E376))*COS(RADIANS(AD366))))&gt;90,0,$F$4*$F$5/E375^2*(SIN(RADIANS(G378))*SIN(RADIANS(E376))+COS(RADIANS(G378))*COS(RADIANS(E376))*COS(RADIANS(AD366))))</f>
        <v>#DIV/0!</v>
      </c>
      <c r="AE378" s="3" t="e">
        <f>IF(DEGREES(ACOS(SIN(RADIANS(G378))*SIN(RADIANS(E376))+COS(RADIANS(G378))*COS(RADIANS(E376))*COS(RADIANS(AE366))))&gt;90,0,$F$4*$F$5/E375^2*(SIN(RADIANS(G378))*SIN(RADIANS(E376))+COS(RADIANS(G378))*COS(RADIANS(E376))*COS(RADIANS(AE366))))</f>
        <v>#DIV/0!</v>
      </c>
      <c r="AF378" s="3" t="e">
        <f>IF(DEGREES(ACOS(SIN(RADIANS(G378))*SIN(RADIANS(E376))+COS(RADIANS(G378))*COS(RADIANS(E376))*COS(RADIANS(AF366))))&gt;90,0,$F$4*$F$5/E375^2*(SIN(RADIANS(G378))*SIN(RADIANS(E376))+COS(RADIANS(G378))*COS(RADIANS(E376))*COS(RADIANS(AF366))))</f>
        <v>#DIV/0!</v>
      </c>
      <c r="AG378" s="3" t="e">
        <f>IF(DEGREES(ACOS(SIN(RADIANS(G378))*SIN(RADIANS(E376))+COS(RADIANS(G378))*COS(RADIANS(E376))*COS(RADIANS(AG366))))&gt;90,0,$F$4*$F$5/E375^2*(SIN(RADIANS(G378))*SIN(RADIANS(E376))+COS(RADIANS(G378))*COS(RADIANS(E376))*COS(RADIANS(AG366))))</f>
        <v>#DIV/0!</v>
      </c>
      <c r="AH378" s="3" t="e">
        <f>IF(DEGREES(ACOS(SIN(RADIANS(G378))*SIN(RADIANS(E376))+COS(RADIANS(G378))*COS(RADIANS(E376))*COS(RADIANS(AH366))))&gt;90,0,$F$4*$F$5/E375^2*(SIN(RADIANS(G378))*SIN(RADIANS(E376))+COS(RADIANS(G378))*COS(RADIANS(E376))*COS(RADIANS(AH366))))</f>
        <v>#DIV/0!</v>
      </c>
      <c r="AI378" s="3" t="e">
        <f>IF(DEGREES(ACOS(SIN(RADIANS(G378))*SIN(RADIANS(E376))+COS(RADIANS(G378))*COS(RADIANS(E376))*COS(RADIANS(AI366))))&gt;90,0,$F$4*$F$5/E375^2*(SIN(RADIANS(G378))*SIN(RADIANS(E376))+COS(RADIANS(G378))*COS(RADIANS(E376))*COS(RADIANS(AI366))))</f>
        <v>#DIV/0!</v>
      </c>
      <c r="AJ378" s="3" t="e">
        <f>IF(DEGREES(ACOS(SIN(RADIANS(G378))*SIN(RADIANS(E376))+COS(RADIANS(G378))*COS(RADIANS(E376))*COS(RADIANS(AJ366))))&gt;90,0,$F$4*$F$5/E375^2*(SIN(RADIANS(G378))*SIN(RADIANS(E376))+COS(RADIANS(G378))*COS(RADIANS(E376))*COS(RADIANS(AJ366))))</f>
        <v>#DIV/0!</v>
      </c>
      <c r="AK378" s="3">
        <f>IF(DEGREES(ACOS(SIN(RADIANS(G378))*SIN(RADIANS(E376))+COS(RADIANS(G378))*COS(RADIANS(E376))*COS(RADIANS(AK366))))&gt;90,0,$F$4*$F$5/E375^2*(SIN(RADIANS(G378))*SIN(RADIANS(E376))+COS(RADIANS(G378))*COS(RADIANS(E376))*COS(RADIANS(AK366))))</f>
        <v>0</v>
      </c>
      <c r="AL378" s="3">
        <f>IF(DEGREES(ACOS(SIN(RADIANS(G378))*SIN(RADIANS(E376))+COS(RADIANS(G378))*COS(RADIANS(E376))*COS(RADIANS(AL366))))&gt;90,0,$F$4*$F$5/E375^2*(SIN(RADIANS(G378))*SIN(RADIANS(E376))+COS(RADIANS(G378))*COS(RADIANS(E376))*COS(RADIANS(AL366))))</f>
        <v>0</v>
      </c>
      <c r="AM378" s="3">
        <f>IF(DEGREES(ACOS(SIN(RADIANS(G378))*SIN(RADIANS(E376))+COS(RADIANS(G378))*COS(RADIANS(E376))*COS(RADIANS(AM366))))&gt;90,0,$F$4*$F$5/E375^2*(SIN(RADIANS(G378))*SIN(RADIANS(E376))+COS(RADIANS(G378))*COS(RADIANS(E376))*COS(RADIANS(AM366))))</f>
        <v>0</v>
      </c>
      <c r="AN378" s="3">
        <f>IF(DEGREES(ACOS(SIN(RADIANS(G378))*SIN(RADIANS(E376))+COS(RADIANS(G378))*COS(RADIANS(E376))*COS(RADIANS(AN366))))&gt;90,0,$F$4*$F$5/E375^2*(SIN(RADIANS(G378))*SIN(RADIANS(E376))+COS(RADIANS(G378))*COS(RADIANS(E376))*COS(RADIANS(AN366))))</f>
        <v>0</v>
      </c>
      <c r="AO378" s="3">
        <f>IF(DEGREES(ACOS(SIN(RADIANS(G378))*SIN(RADIANS(E376))+COS(RADIANS(G378))*COS(RADIANS(E376))*COS(RADIANS(AO366))))&gt;90,0,$F$4*$F$5/E375^2*(SIN(RADIANS(G378))*SIN(RADIANS(E376))+COS(RADIANS(G378))*COS(RADIANS(E376))*COS(RADIANS(AO366))))</f>
        <v>0</v>
      </c>
      <c r="AP378" s="3">
        <f>IF(DEGREES(ACOS(SIN(RADIANS(G378))*SIN(RADIANS(E376))+COS(RADIANS(G378))*COS(RADIANS(E376))*COS(RADIANS(AP366))))&gt;90,0,$F$4*$F$5/E375^2*(SIN(RADIANS(G378))*SIN(RADIANS(E376))+COS(RADIANS(G378))*COS(RADIANS(E376))*COS(RADIANS(AP366))))</f>
        <v>0</v>
      </c>
      <c r="AQ378" s="3">
        <f>IF(DEGREES(ACOS(SIN(RADIANS(G378))*SIN(RADIANS(E376))+COS(RADIANS(G378))*COS(RADIANS(E376))*COS(RADIANS(AQ366))))&gt;90,0,$F$4*$F$5/E375^2*(SIN(RADIANS(G378))*SIN(RADIANS(E376))+COS(RADIANS(G378))*COS(RADIANS(E376))*COS(RADIANS(AQ366))))</f>
        <v>0</v>
      </c>
      <c r="AR378" s="3">
        <f>IF(DEGREES(ACOS(SIN(RADIANS(G378))*SIN(RADIANS(E376))+COS(RADIANS(G378))*COS(RADIANS(E376))*COS(RADIANS(AR366))))&gt;90,0,$F$4*$F$5/E375^2*(SIN(RADIANS(G378))*SIN(RADIANS(E376))+COS(RADIANS(G378))*COS(RADIANS(E376))*COS(RADIANS(AR366))))</f>
        <v>0</v>
      </c>
    </row>
    <row r="379" spans="2:44" ht="15.75" customHeight="1" x14ac:dyDescent="0.2">
      <c r="G379" s="3">
        <v>-20</v>
      </c>
      <c r="I379" s="3">
        <f>IF(DEGREES(ACOS(SIN(RADIANS(G379))*SIN(RADIANS(E376))+COS(RADIANS(G379))*COS(RADIANS(E376))*COS(RADIANS(I366))))&gt;90,0,$F$4*$F$5/E375^2*(SIN(RADIANS(G379))*SIN(RADIANS(E376))+COS(RADIANS(G379))*COS(RADIANS(E376))*COS(RADIANS(I366))))</f>
        <v>0</v>
      </c>
      <c r="J379" s="3">
        <f>IF(DEGREES(ACOS(SIN(RADIANS(G379))*SIN(RADIANS(E376))+COS(RADIANS(G379))*COS(RADIANS(E376))*COS(RADIANS(J366))))&gt;90,0,$F$4*$F$5/E375^2*(SIN(RADIANS(G379))*SIN(RADIANS(E376))+COS(RADIANS(G379))*COS(RADIANS(E376))*COS(RADIANS(J366))))</f>
        <v>0</v>
      </c>
      <c r="K379" s="3">
        <f>IF(DEGREES(ACOS(SIN(RADIANS(G379))*SIN(RADIANS(E376))+COS(RADIANS(G379))*COS(RADIANS(E376))*COS(RADIANS(K366))))&gt;90,0,$F$4*$F$5/E375^2*(SIN(RADIANS(G379))*SIN(RADIANS(E376))+COS(RADIANS(G379))*COS(RADIANS(E376))*COS(RADIANS(K366))))</f>
        <v>0</v>
      </c>
      <c r="L379" s="3">
        <f>IF(DEGREES(ACOS(SIN(RADIANS(G379))*SIN(RADIANS(E376))+COS(RADIANS(G379))*COS(RADIANS(E376))*COS(RADIANS(L366))))&gt;90,0,$F$4*$F$5/E375^2*(SIN(RADIANS(G379))*SIN(RADIANS(E376))+COS(RADIANS(G379))*COS(RADIANS(E376))*COS(RADIANS(L366))))</f>
        <v>0</v>
      </c>
      <c r="M379" s="3">
        <f>IF(DEGREES(ACOS(SIN(RADIANS(G379))*SIN(RADIANS(E376))+COS(RADIANS(G379))*COS(RADIANS(E376))*COS(RADIANS(M366))))&gt;90,0,$F$4*$F$5/E375^2*(SIN(RADIANS(G379))*SIN(RADIANS(E376))+COS(RADIANS(G379))*COS(RADIANS(E376))*COS(RADIANS(M366))))</f>
        <v>0</v>
      </c>
      <c r="N379" s="3">
        <f>IF(DEGREES(ACOS(SIN(RADIANS(G379))*SIN(RADIANS(E376))+COS(RADIANS(G379))*COS(RADIANS(E376))*COS(RADIANS(N366))))&gt;90,0,$F$4*$F$5/E375^2*(SIN(RADIANS(G379))*SIN(RADIANS(E376))+COS(RADIANS(G379))*COS(RADIANS(E376))*COS(RADIANS(N366))))</f>
        <v>0</v>
      </c>
      <c r="O379" s="3">
        <f>IF(DEGREES(ACOS(SIN(RADIANS(G379))*SIN(RADIANS(E376))+COS(RADIANS(G379))*COS(RADIANS(E376))*COS(RADIANS(O366))))&gt;90,0,$F$4*$F$5/E375^2*(SIN(RADIANS(G379))*SIN(RADIANS(E376))+COS(RADIANS(G379))*COS(RADIANS(E376))*COS(RADIANS(O366))))</f>
        <v>0</v>
      </c>
      <c r="P379" s="3">
        <f>IF(DEGREES(ACOS(SIN(RADIANS(G379))*SIN(RADIANS(E376))+COS(RADIANS(G379))*COS(RADIANS(E376))*COS(RADIANS(P366))))&gt;90,0,$F$4*$F$5/E375^2*(SIN(RADIANS(G379))*SIN(RADIANS(E376))+COS(RADIANS(G379))*COS(RADIANS(E376))*COS(RADIANS(P366))))</f>
        <v>0</v>
      </c>
      <c r="Q379" s="3">
        <f>IF(DEGREES(ACOS(SIN(RADIANS(G379))*SIN(RADIANS(E376))+COS(RADIANS(G379))*COS(RADIANS(E376))*COS(RADIANS(Q366))))&gt;90,0,$F$4*$F$5/E375^2*(SIN(RADIANS(G379))*SIN(RADIANS(E376))+COS(RADIANS(G379))*COS(RADIANS(E376))*COS(RADIANS(Q366))))</f>
        <v>0</v>
      </c>
      <c r="R379" s="3" t="e">
        <f>IF(DEGREES(ACOS(SIN(RADIANS(G379))*SIN(RADIANS(E376))+COS(RADIANS(G379))*COS(RADIANS(E376))*COS(RADIANS(R366))))&gt;90,0,$F$4*$F$5/E375^2*(SIN(RADIANS(G379))*SIN(RADIANS(E376))+COS(RADIANS(G379))*COS(RADIANS(E376))*COS(RADIANS(R366))))</f>
        <v>#DIV/0!</v>
      </c>
      <c r="S379" s="3" t="e">
        <f>IF(DEGREES(ACOS(SIN(RADIANS(G379))*SIN(RADIANS(E376))+COS(RADIANS(G379))*COS(RADIANS(E376))*COS(RADIANS(S366))))&gt;90,0,$F$4*$F$5/E375^2*(SIN(RADIANS(G379))*SIN(RADIANS(E376))+COS(RADIANS(G379))*COS(RADIANS(E376))*COS(RADIANS(S366))))</f>
        <v>#DIV/0!</v>
      </c>
      <c r="T379" s="3" t="e">
        <f>IF(DEGREES(ACOS(SIN(RADIANS(G379))*SIN(RADIANS(E376))+COS(RADIANS(G379))*COS(RADIANS(E376))*COS(RADIANS(T366))))&gt;90,0,$F$4*$F$5/E375^2*(SIN(RADIANS(G379))*SIN(RADIANS(E376))+COS(RADIANS(G379))*COS(RADIANS(E376))*COS(RADIANS(T366))))</f>
        <v>#DIV/0!</v>
      </c>
      <c r="U379" s="3" t="e">
        <f>IF(DEGREES(ACOS(SIN(RADIANS(G379))*SIN(RADIANS(E376))+COS(RADIANS(G379))*COS(RADIANS(E376))*COS(RADIANS(U366))))&gt;90,0,$F$4*$F$5/E375^2*(SIN(RADIANS(G379))*SIN(RADIANS(E376))+COS(RADIANS(G379))*COS(RADIANS(E376))*COS(RADIANS(U366))))</f>
        <v>#DIV/0!</v>
      </c>
      <c r="V379" s="3" t="e">
        <f>IF(DEGREES(ACOS(SIN(RADIANS(G379))*SIN(RADIANS(E376))+COS(RADIANS(G379))*COS(RADIANS(E376))*COS(RADIANS(V366))))&gt;90,0,$F$4*$F$5/E375^2*(SIN(RADIANS(G379))*SIN(RADIANS(E376))+COS(RADIANS(G379))*COS(RADIANS(E376))*COS(RADIANS(V366))))</f>
        <v>#DIV/0!</v>
      </c>
      <c r="W379" s="3" t="e">
        <f>IF(DEGREES(ACOS(SIN(RADIANS(G379))*SIN(RADIANS(E376))+COS(RADIANS(G379))*COS(RADIANS(E376))*COS(RADIANS(W366))))&gt;90,0,$F$4*$F$5/E375^2*(SIN(RADIANS(G379))*SIN(RADIANS(E376))+COS(RADIANS(G379))*COS(RADIANS(E376))*COS(RADIANS(W366))))</f>
        <v>#DIV/0!</v>
      </c>
      <c r="X379" s="3" t="e">
        <f>IF(DEGREES(ACOS(SIN(RADIANS(G379))*SIN(RADIANS(E376))+COS(RADIANS(G379))*COS(RADIANS(E376))*COS(RADIANS(X366))))&gt;90,0,$F$4*$F$5/E375^2*(SIN(RADIANS(G379))*SIN(RADIANS(E376))+COS(RADIANS(G379))*COS(RADIANS(E376))*COS(RADIANS(X366))))</f>
        <v>#DIV/0!</v>
      </c>
      <c r="Y379" s="3" t="e">
        <f>IF(DEGREES(ACOS(SIN(RADIANS(G379))*SIN(RADIANS(E376))+COS(RADIANS(G379))*COS(RADIANS(E376))*COS(RADIANS(Y366))))&gt;90,0,$F$4*$F$5/E375^2*(SIN(RADIANS(G379))*SIN(RADIANS(E376))+COS(RADIANS(G379))*COS(RADIANS(E376))*COS(RADIANS(Y366))))</f>
        <v>#DIV/0!</v>
      </c>
      <c r="Z379" s="3" t="e">
        <f>IF(DEGREES(ACOS(SIN(RADIANS(G379))*SIN(RADIANS(E376))+COS(RADIANS(G379))*COS(RADIANS(E376))*COS(RADIANS(Z366))))&gt;90,0,$F$4*$F$5/E375^2*(SIN(RADIANS(G379))*SIN(RADIANS(E376))+COS(RADIANS(G379))*COS(RADIANS(E376))*COS(RADIANS(Z366))))</f>
        <v>#DIV/0!</v>
      </c>
      <c r="AA379" s="3" t="e">
        <f>IF(DEGREES(ACOS(SIN(RADIANS(G379))*SIN(RADIANS(E376))+COS(RADIANS(G379))*COS(RADIANS(E376))*COS(RADIANS(AA366))))&gt;90,0,$F$4*$F$5/E375^2*(SIN(RADIANS(G379))*SIN(RADIANS(E376))+COS(RADIANS(G379))*COS(RADIANS(E376))*COS(RADIANS(AA366))))</f>
        <v>#DIV/0!</v>
      </c>
      <c r="AB379" s="3" t="e">
        <f>IF(DEGREES(ACOS(SIN(RADIANS(G379))*SIN(RADIANS(E376))+COS(RADIANS(G379))*COS(RADIANS(E376))*COS(RADIANS(AB366))))&gt;90,0,$F$4*$F$5/E375^2*(SIN(RADIANS(G379))*SIN(RADIANS(E376))+COS(RADIANS(G379))*COS(RADIANS(E376))*COS(RADIANS(AB366))))</f>
        <v>#DIV/0!</v>
      </c>
      <c r="AC379" s="3" t="e">
        <f>IF(DEGREES(ACOS(SIN(RADIANS(G379))*SIN(RADIANS(E376))+COS(RADIANS(G379))*COS(RADIANS(E376))*COS(RADIANS(AC366))))&gt;90,0,$F$4*$F$5/E375^2*(SIN(RADIANS(G379))*SIN(RADIANS(E376))+COS(RADIANS(G379))*COS(RADIANS(E376))*COS(RADIANS(AC366))))</f>
        <v>#DIV/0!</v>
      </c>
      <c r="AD379" s="3" t="e">
        <f>IF(DEGREES(ACOS(SIN(RADIANS(G379))*SIN(RADIANS(E376))+COS(RADIANS(G379))*COS(RADIANS(E376))*COS(RADIANS(AD366))))&gt;90,0,$F$4*$F$5/E375^2*(SIN(RADIANS(G379))*SIN(RADIANS(E376))+COS(RADIANS(G379))*COS(RADIANS(E376))*COS(RADIANS(AD366))))</f>
        <v>#DIV/0!</v>
      </c>
      <c r="AE379" s="3" t="e">
        <f>IF(DEGREES(ACOS(SIN(RADIANS(G379))*SIN(RADIANS(E376))+COS(RADIANS(G379))*COS(RADIANS(E376))*COS(RADIANS(AE366))))&gt;90,0,$F$4*$F$5/E375^2*(SIN(RADIANS(G379))*SIN(RADIANS(E376))+COS(RADIANS(G379))*COS(RADIANS(E376))*COS(RADIANS(AE366))))</f>
        <v>#DIV/0!</v>
      </c>
      <c r="AF379" s="3" t="e">
        <f>IF(DEGREES(ACOS(SIN(RADIANS(G379))*SIN(RADIANS(E376))+COS(RADIANS(G379))*COS(RADIANS(E376))*COS(RADIANS(AF366))))&gt;90,0,$F$4*$F$5/E375^2*(SIN(RADIANS(G379))*SIN(RADIANS(E376))+COS(RADIANS(G379))*COS(RADIANS(E376))*COS(RADIANS(AF366))))</f>
        <v>#DIV/0!</v>
      </c>
      <c r="AG379" s="3" t="e">
        <f>IF(DEGREES(ACOS(SIN(RADIANS(G379))*SIN(RADIANS(E376))+COS(RADIANS(G379))*COS(RADIANS(E376))*COS(RADIANS(AG366))))&gt;90,0,$F$4*$F$5/E375^2*(SIN(RADIANS(G379))*SIN(RADIANS(E376))+COS(RADIANS(G379))*COS(RADIANS(E376))*COS(RADIANS(AG366))))</f>
        <v>#DIV/0!</v>
      </c>
      <c r="AH379" s="3" t="e">
        <f>IF(DEGREES(ACOS(SIN(RADIANS(G379))*SIN(RADIANS(E376))+COS(RADIANS(G379))*COS(RADIANS(E376))*COS(RADIANS(AH366))))&gt;90,0,$F$4*$F$5/E375^2*(SIN(RADIANS(G379))*SIN(RADIANS(E376))+COS(RADIANS(G379))*COS(RADIANS(E376))*COS(RADIANS(AH366))))</f>
        <v>#DIV/0!</v>
      </c>
      <c r="AI379" s="3" t="e">
        <f>IF(DEGREES(ACOS(SIN(RADIANS(G379))*SIN(RADIANS(E376))+COS(RADIANS(G379))*COS(RADIANS(E376))*COS(RADIANS(AI366))))&gt;90,0,$F$4*$F$5/E375^2*(SIN(RADIANS(G379))*SIN(RADIANS(E376))+COS(RADIANS(G379))*COS(RADIANS(E376))*COS(RADIANS(AI366))))</f>
        <v>#DIV/0!</v>
      </c>
      <c r="AJ379" s="3" t="e">
        <f>IF(DEGREES(ACOS(SIN(RADIANS(G379))*SIN(RADIANS(E376))+COS(RADIANS(G379))*COS(RADIANS(E376))*COS(RADIANS(AJ366))))&gt;90,0,$F$4*$F$5/E375^2*(SIN(RADIANS(G379))*SIN(RADIANS(E376))+COS(RADIANS(G379))*COS(RADIANS(E376))*COS(RADIANS(AJ366))))</f>
        <v>#DIV/0!</v>
      </c>
      <c r="AK379" s="3">
        <f>IF(DEGREES(ACOS(SIN(RADIANS(G379))*SIN(RADIANS(E376))+COS(RADIANS(G379))*COS(RADIANS(E376))*COS(RADIANS(AK366))))&gt;90,0,$F$4*$F$5/E375^2*(SIN(RADIANS(G379))*SIN(RADIANS(E376))+COS(RADIANS(G379))*COS(RADIANS(E376))*COS(RADIANS(AK366))))</f>
        <v>0</v>
      </c>
      <c r="AL379" s="3">
        <f>IF(DEGREES(ACOS(SIN(RADIANS(G379))*SIN(RADIANS(E376))+COS(RADIANS(G379))*COS(RADIANS(E376))*COS(RADIANS(AL366))))&gt;90,0,$F$4*$F$5/E375^2*(SIN(RADIANS(G379))*SIN(RADIANS(E376))+COS(RADIANS(G379))*COS(RADIANS(E376))*COS(RADIANS(AL366))))</f>
        <v>0</v>
      </c>
      <c r="AM379" s="3">
        <f>IF(DEGREES(ACOS(SIN(RADIANS(G379))*SIN(RADIANS(E376))+COS(RADIANS(G379))*COS(RADIANS(E376))*COS(RADIANS(AM366))))&gt;90,0,$F$4*$F$5/E375^2*(SIN(RADIANS(G379))*SIN(RADIANS(E376))+COS(RADIANS(G379))*COS(RADIANS(E376))*COS(RADIANS(AM366))))</f>
        <v>0</v>
      </c>
      <c r="AN379" s="3">
        <f>IF(DEGREES(ACOS(SIN(RADIANS(G379))*SIN(RADIANS(E376))+COS(RADIANS(G379))*COS(RADIANS(E376))*COS(RADIANS(AN366))))&gt;90,0,$F$4*$F$5/E375^2*(SIN(RADIANS(G379))*SIN(RADIANS(E376))+COS(RADIANS(G379))*COS(RADIANS(E376))*COS(RADIANS(AN366))))</f>
        <v>0</v>
      </c>
      <c r="AO379" s="3">
        <f>IF(DEGREES(ACOS(SIN(RADIANS(G379))*SIN(RADIANS(E376))+COS(RADIANS(G379))*COS(RADIANS(E376))*COS(RADIANS(AO366))))&gt;90,0,$F$4*$F$5/E375^2*(SIN(RADIANS(G379))*SIN(RADIANS(E376))+COS(RADIANS(G379))*COS(RADIANS(E376))*COS(RADIANS(AO366))))</f>
        <v>0</v>
      </c>
      <c r="AP379" s="3">
        <f>IF(DEGREES(ACOS(SIN(RADIANS(G379))*SIN(RADIANS(E376))+COS(RADIANS(G379))*COS(RADIANS(E376))*COS(RADIANS(AP366))))&gt;90,0,$F$4*$F$5/E375^2*(SIN(RADIANS(G379))*SIN(RADIANS(E376))+COS(RADIANS(G379))*COS(RADIANS(E376))*COS(RADIANS(AP366))))</f>
        <v>0</v>
      </c>
      <c r="AQ379" s="3">
        <f>IF(DEGREES(ACOS(SIN(RADIANS(G379))*SIN(RADIANS(E376))+COS(RADIANS(G379))*COS(RADIANS(E376))*COS(RADIANS(AQ366))))&gt;90,0,$F$4*$F$5/E375^2*(SIN(RADIANS(G379))*SIN(RADIANS(E376))+COS(RADIANS(G379))*COS(RADIANS(E376))*COS(RADIANS(AQ366))))</f>
        <v>0</v>
      </c>
      <c r="AR379" s="3">
        <f>IF(DEGREES(ACOS(SIN(RADIANS(G379))*SIN(RADIANS(E376))+COS(RADIANS(G379))*COS(RADIANS(E376))*COS(RADIANS(AR366))))&gt;90,0,$F$4*$F$5/E375^2*(SIN(RADIANS(G379))*SIN(RADIANS(E376))+COS(RADIANS(G379))*COS(RADIANS(E376))*COS(RADIANS(AR366))))</f>
        <v>0</v>
      </c>
    </row>
    <row r="380" spans="2:44" ht="15.75" customHeight="1" x14ac:dyDescent="0.2">
      <c r="G380" s="3">
        <v>-30</v>
      </c>
      <c r="I380" s="3">
        <f>IF(DEGREES(ACOS(SIN(RADIANS(G380))*SIN(RADIANS(E376))+COS(RADIANS(G380))*COS(RADIANS(E376))*COS(RADIANS(I366))))&gt;90,0,$F$4*$F$5/E375^2*(SIN(RADIANS(G380))*SIN(RADIANS(E376))+COS(RADIANS(G380))*COS(RADIANS(E376))*COS(RADIANS(I366))))</f>
        <v>0</v>
      </c>
      <c r="J380" s="3">
        <f>IF(DEGREES(ACOS(SIN(RADIANS(G380))*SIN(RADIANS(E376))+COS(RADIANS(G380))*COS(RADIANS(E376))*COS(RADIANS(J366))))&gt;90,0,$F$4*$F$5/E375^2*(SIN(RADIANS(G380))*SIN(RADIANS(E376))+COS(RADIANS(G380))*COS(RADIANS(E376))*COS(RADIANS(J366))))</f>
        <v>0</v>
      </c>
      <c r="K380" s="3">
        <f>IF(DEGREES(ACOS(SIN(RADIANS(G380))*SIN(RADIANS(E376))+COS(RADIANS(G380))*COS(RADIANS(E376))*COS(RADIANS(K366))))&gt;90,0,$F$4*$F$5/E375^2*(SIN(RADIANS(G380))*SIN(RADIANS(E376))+COS(RADIANS(G380))*COS(RADIANS(E376))*COS(RADIANS(K366))))</f>
        <v>0</v>
      </c>
      <c r="L380" s="3">
        <f>IF(DEGREES(ACOS(SIN(RADIANS(G380))*SIN(RADIANS(E376))+COS(RADIANS(G380))*COS(RADIANS(E376))*COS(RADIANS(L366))))&gt;90,0,$F$4*$F$5/E375^2*(SIN(RADIANS(G380))*SIN(RADIANS(E376))+COS(RADIANS(G380))*COS(RADIANS(E376))*COS(RADIANS(L366))))</f>
        <v>0</v>
      </c>
      <c r="M380" s="3">
        <f>IF(DEGREES(ACOS(SIN(RADIANS(G380))*SIN(RADIANS(E376))+COS(RADIANS(G380))*COS(RADIANS(E376))*COS(RADIANS(M366))))&gt;90,0,$F$4*$F$5/E375^2*(SIN(RADIANS(G380))*SIN(RADIANS(E376))+COS(RADIANS(G380))*COS(RADIANS(E376))*COS(RADIANS(M366))))</f>
        <v>0</v>
      </c>
      <c r="N380" s="3">
        <f>IF(DEGREES(ACOS(SIN(RADIANS(G380))*SIN(RADIANS(E376))+COS(RADIANS(G380))*COS(RADIANS(E376))*COS(RADIANS(N366))))&gt;90,0,$F$4*$F$5/E375^2*(SIN(RADIANS(G380))*SIN(RADIANS(E376))+COS(RADIANS(G380))*COS(RADIANS(E376))*COS(RADIANS(N366))))</f>
        <v>0</v>
      </c>
      <c r="O380" s="3">
        <f>IF(DEGREES(ACOS(SIN(RADIANS(G380))*SIN(RADIANS(E376))+COS(RADIANS(G380))*COS(RADIANS(E376))*COS(RADIANS(O366))))&gt;90,0,$F$4*$F$5/E375^2*(SIN(RADIANS(G380))*SIN(RADIANS(E376))+COS(RADIANS(G380))*COS(RADIANS(E376))*COS(RADIANS(O366))))</f>
        <v>0</v>
      </c>
      <c r="P380" s="3">
        <f>IF(DEGREES(ACOS(SIN(RADIANS(G380))*SIN(RADIANS(E376))+COS(RADIANS(G380))*COS(RADIANS(E376))*COS(RADIANS(P366))))&gt;90,0,$F$4*$F$5/E375^2*(SIN(RADIANS(G380))*SIN(RADIANS(E376))+COS(RADIANS(G380))*COS(RADIANS(E376))*COS(RADIANS(P366))))</f>
        <v>0</v>
      </c>
      <c r="Q380" s="3">
        <f>IF(DEGREES(ACOS(SIN(RADIANS(G380))*SIN(RADIANS(E376))+COS(RADIANS(G380))*COS(RADIANS(E376))*COS(RADIANS(Q366))))&gt;90,0,$F$4*$F$5/E375^2*(SIN(RADIANS(G380))*SIN(RADIANS(E376))+COS(RADIANS(G380))*COS(RADIANS(E376))*COS(RADIANS(Q366))))</f>
        <v>0</v>
      </c>
      <c r="R380" s="3" t="e">
        <f>IF(DEGREES(ACOS(SIN(RADIANS(G380))*SIN(RADIANS(E376))+COS(RADIANS(G380))*COS(RADIANS(E376))*COS(RADIANS(R366))))&gt;90,0,$F$4*$F$5/E375^2*(SIN(RADIANS(G380))*SIN(RADIANS(E376))+COS(RADIANS(G380))*COS(RADIANS(E376))*COS(RADIANS(R366))))</f>
        <v>#DIV/0!</v>
      </c>
      <c r="S380" s="3" t="e">
        <f>IF(DEGREES(ACOS(SIN(RADIANS(G380))*SIN(RADIANS(E376))+COS(RADIANS(G380))*COS(RADIANS(E376))*COS(RADIANS(S366))))&gt;90,0,$F$4*$F$5/E375^2*(SIN(RADIANS(G380))*SIN(RADIANS(E376))+COS(RADIANS(G380))*COS(RADIANS(E376))*COS(RADIANS(S366))))</f>
        <v>#DIV/0!</v>
      </c>
      <c r="T380" s="3" t="e">
        <f>IF(DEGREES(ACOS(SIN(RADIANS(G380))*SIN(RADIANS(E376))+COS(RADIANS(G380))*COS(RADIANS(E376))*COS(RADIANS(T366))))&gt;90,0,$F$4*$F$5/E375^2*(SIN(RADIANS(G380))*SIN(RADIANS(E376))+COS(RADIANS(G380))*COS(RADIANS(E376))*COS(RADIANS(T366))))</f>
        <v>#DIV/0!</v>
      </c>
      <c r="U380" s="3" t="e">
        <f>IF(DEGREES(ACOS(SIN(RADIANS(G380))*SIN(RADIANS(E376))+COS(RADIANS(G380))*COS(RADIANS(E376))*COS(RADIANS(U366))))&gt;90,0,$F$4*$F$5/E375^2*(SIN(RADIANS(G380))*SIN(RADIANS(E376))+COS(RADIANS(G380))*COS(RADIANS(E376))*COS(RADIANS(U366))))</f>
        <v>#DIV/0!</v>
      </c>
      <c r="V380" s="3" t="e">
        <f>IF(DEGREES(ACOS(SIN(RADIANS(G380))*SIN(RADIANS(E376))+COS(RADIANS(G380))*COS(RADIANS(E376))*COS(RADIANS(V366))))&gt;90,0,$F$4*$F$5/E375^2*(SIN(RADIANS(G380))*SIN(RADIANS(E376))+COS(RADIANS(G380))*COS(RADIANS(E376))*COS(RADIANS(V366))))</f>
        <v>#DIV/0!</v>
      </c>
      <c r="W380" s="3" t="e">
        <f>IF(DEGREES(ACOS(SIN(RADIANS(G380))*SIN(RADIANS(E376))+COS(RADIANS(G380))*COS(RADIANS(E376))*COS(RADIANS(W366))))&gt;90,0,$F$4*$F$5/E375^2*(SIN(RADIANS(G380))*SIN(RADIANS(E376))+COS(RADIANS(G380))*COS(RADIANS(E376))*COS(RADIANS(W366))))</f>
        <v>#DIV/0!</v>
      </c>
      <c r="X380" s="3" t="e">
        <f>IF(DEGREES(ACOS(SIN(RADIANS(G380))*SIN(RADIANS(E376))+COS(RADIANS(G380))*COS(RADIANS(E376))*COS(RADIANS(X366))))&gt;90,0,$F$4*$F$5/E375^2*(SIN(RADIANS(G380))*SIN(RADIANS(E376))+COS(RADIANS(G380))*COS(RADIANS(E376))*COS(RADIANS(X366))))</f>
        <v>#DIV/0!</v>
      </c>
      <c r="Y380" s="3" t="e">
        <f>IF(DEGREES(ACOS(SIN(RADIANS(G380))*SIN(RADIANS(E376))+COS(RADIANS(G380))*COS(RADIANS(E376))*COS(RADIANS(Y366))))&gt;90,0,$F$4*$F$5/E375^2*(SIN(RADIANS(G380))*SIN(RADIANS(E376))+COS(RADIANS(G380))*COS(RADIANS(E376))*COS(RADIANS(Y366))))</f>
        <v>#DIV/0!</v>
      </c>
      <c r="Z380" s="3" t="e">
        <f>IF(DEGREES(ACOS(SIN(RADIANS(G380))*SIN(RADIANS(E376))+COS(RADIANS(G380))*COS(RADIANS(E376))*COS(RADIANS(Z366))))&gt;90,0,$F$4*$F$5/E375^2*(SIN(RADIANS(G380))*SIN(RADIANS(E376))+COS(RADIANS(G380))*COS(RADIANS(E376))*COS(RADIANS(Z366))))</f>
        <v>#DIV/0!</v>
      </c>
      <c r="AA380" s="3" t="e">
        <f>IF(DEGREES(ACOS(SIN(RADIANS(G380))*SIN(RADIANS(E376))+COS(RADIANS(G380))*COS(RADIANS(E376))*COS(RADIANS(AA366))))&gt;90,0,$F$4*$F$5/E375^2*(SIN(RADIANS(G380))*SIN(RADIANS(E376))+COS(RADIANS(G380))*COS(RADIANS(E376))*COS(RADIANS(AA366))))</f>
        <v>#DIV/0!</v>
      </c>
      <c r="AB380" s="3" t="e">
        <f>IF(DEGREES(ACOS(SIN(RADIANS(G380))*SIN(RADIANS(E376))+COS(RADIANS(G380))*COS(RADIANS(E376))*COS(RADIANS(AB366))))&gt;90,0,$F$4*$F$5/E375^2*(SIN(RADIANS(G380))*SIN(RADIANS(E376))+COS(RADIANS(G380))*COS(RADIANS(E376))*COS(RADIANS(AB366))))</f>
        <v>#DIV/0!</v>
      </c>
      <c r="AC380" s="3" t="e">
        <f>IF(DEGREES(ACOS(SIN(RADIANS(G380))*SIN(RADIANS(E376))+COS(RADIANS(G380))*COS(RADIANS(E376))*COS(RADIANS(AC366))))&gt;90,0,$F$4*$F$5/E375^2*(SIN(RADIANS(G380))*SIN(RADIANS(E376))+COS(RADIANS(G380))*COS(RADIANS(E376))*COS(RADIANS(AC366))))</f>
        <v>#DIV/0!</v>
      </c>
      <c r="AD380" s="3" t="e">
        <f>IF(DEGREES(ACOS(SIN(RADIANS(G380))*SIN(RADIANS(E376))+COS(RADIANS(G380))*COS(RADIANS(E376))*COS(RADIANS(AD366))))&gt;90,0,$F$4*$F$5/E375^2*(SIN(RADIANS(G380))*SIN(RADIANS(E376))+COS(RADIANS(G380))*COS(RADIANS(E376))*COS(RADIANS(AD366))))</f>
        <v>#DIV/0!</v>
      </c>
      <c r="AE380" s="3" t="e">
        <f>IF(DEGREES(ACOS(SIN(RADIANS(G380))*SIN(RADIANS(E376))+COS(RADIANS(G380))*COS(RADIANS(E376))*COS(RADIANS(AE366))))&gt;90,0,$F$4*$F$5/E375^2*(SIN(RADIANS(G380))*SIN(RADIANS(E376))+COS(RADIANS(G380))*COS(RADIANS(E376))*COS(RADIANS(AE366))))</f>
        <v>#DIV/0!</v>
      </c>
      <c r="AF380" s="3" t="e">
        <f>IF(DEGREES(ACOS(SIN(RADIANS(G380))*SIN(RADIANS(E376))+COS(RADIANS(G380))*COS(RADIANS(E376))*COS(RADIANS(AF366))))&gt;90,0,$F$4*$F$5/E375^2*(SIN(RADIANS(G380))*SIN(RADIANS(E376))+COS(RADIANS(G380))*COS(RADIANS(E376))*COS(RADIANS(AF366))))</f>
        <v>#DIV/0!</v>
      </c>
      <c r="AG380" s="3" t="e">
        <f>IF(DEGREES(ACOS(SIN(RADIANS(G380))*SIN(RADIANS(E376))+COS(RADIANS(G380))*COS(RADIANS(E376))*COS(RADIANS(AG366))))&gt;90,0,$F$4*$F$5/E375^2*(SIN(RADIANS(G380))*SIN(RADIANS(E376))+COS(RADIANS(G380))*COS(RADIANS(E376))*COS(RADIANS(AG366))))</f>
        <v>#DIV/0!</v>
      </c>
      <c r="AH380" s="3" t="e">
        <f>IF(DEGREES(ACOS(SIN(RADIANS(G380))*SIN(RADIANS(E376))+COS(RADIANS(G380))*COS(RADIANS(E376))*COS(RADIANS(AH366))))&gt;90,0,$F$4*$F$5/E375^2*(SIN(RADIANS(G380))*SIN(RADIANS(E376))+COS(RADIANS(G380))*COS(RADIANS(E376))*COS(RADIANS(AH366))))</f>
        <v>#DIV/0!</v>
      </c>
      <c r="AI380" s="3" t="e">
        <f>IF(DEGREES(ACOS(SIN(RADIANS(G380))*SIN(RADIANS(E376))+COS(RADIANS(G380))*COS(RADIANS(E376))*COS(RADIANS(AI366))))&gt;90,0,$F$4*$F$5/E375^2*(SIN(RADIANS(G380))*SIN(RADIANS(E376))+COS(RADIANS(G380))*COS(RADIANS(E376))*COS(RADIANS(AI366))))</f>
        <v>#DIV/0!</v>
      </c>
      <c r="AJ380" s="3" t="e">
        <f>IF(DEGREES(ACOS(SIN(RADIANS(G380))*SIN(RADIANS(E376))+COS(RADIANS(G380))*COS(RADIANS(E376))*COS(RADIANS(AJ366))))&gt;90,0,$F$4*$F$5/E375^2*(SIN(RADIANS(G380))*SIN(RADIANS(E376))+COS(RADIANS(G380))*COS(RADIANS(E376))*COS(RADIANS(AJ366))))</f>
        <v>#DIV/0!</v>
      </c>
      <c r="AK380" s="3">
        <f>IF(DEGREES(ACOS(SIN(RADIANS(G380))*SIN(RADIANS(E376))+COS(RADIANS(G380))*COS(RADIANS(E376))*COS(RADIANS(AK366))))&gt;90,0,$F$4*$F$5/E375^2*(SIN(RADIANS(G380))*SIN(RADIANS(E376))+COS(RADIANS(G380))*COS(RADIANS(E376))*COS(RADIANS(AK366))))</f>
        <v>0</v>
      </c>
      <c r="AL380" s="3">
        <f>IF(DEGREES(ACOS(SIN(RADIANS(G380))*SIN(RADIANS(E376))+COS(RADIANS(G380))*COS(RADIANS(E376))*COS(RADIANS(AL366))))&gt;90,0,$F$4*$F$5/E375^2*(SIN(RADIANS(G380))*SIN(RADIANS(E376))+COS(RADIANS(G380))*COS(RADIANS(E376))*COS(RADIANS(AL366))))</f>
        <v>0</v>
      </c>
      <c r="AM380" s="3">
        <f>IF(DEGREES(ACOS(SIN(RADIANS(G380))*SIN(RADIANS(E376))+COS(RADIANS(G380))*COS(RADIANS(E376))*COS(RADIANS(AM366))))&gt;90,0,$F$4*$F$5/E375^2*(SIN(RADIANS(G380))*SIN(RADIANS(E376))+COS(RADIANS(G380))*COS(RADIANS(E376))*COS(RADIANS(AM366))))</f>
        <v>0</v>
      </c>
      <c r="AN380" s="3">
        <f>IF(DEGREES(ACOS(SIN(RADIANS(G380))*SIN(RADIANS(E376))+COS(RADIANS(G380))*COS(RADIANS(E376))*COS(RADIANS(AN366))))&gt;90,0,$F$4*$F$5/E375^2*(SIN(RADIANS(G380))*SIN(RADIANS(E376))+COS(RADIANS(G380))*COS(RADIANS(E376))*COS(RADIANS(AN366))))</f>
        <v>0</v>
      </c>
      <c r="AO380" s="3">
        <f>IF(DEGREES(ACOS(SIN(RADIANS(G380))*SIN(RADIANS(E376))+COS(RADIANS(G380))*COS(RADIANS(E376))*COS(RADIANS(AO366))))&gt;90,0,$F$4*$F$5/E375^2*(SIN(RADIANS(G380))*SIN(RADIANS(E376))+COS(RADIANS(G380))*COS(RADIANS(E376))*COS(RADIANS(AO366))))</f>
        <v>0</v>
      </c>
      <c r="AP380" s="3">
        <f>IF(DEGREES(ACOS(SIN(RADIANS(G380))*SIN(RADIANS(E376))+COS(RADIANS(G380))*COS(RADIANS(E376))*COS(RADIANS(AP366))))&gt;90,0,$F$4*$F$5/E375^2*(SIN(RADIANS(G380))*SIN(RADIANS(E376))+COS(RADIANS(G380))*COS(RADIANS(E376))*COS(RADIANS(AP366))))</f>
        <v>0</v>
      </c>
      <c r="AQ380" s="3">
        <f>IF(DEGREES(ACOS(SIN(RADIANS(G380))*SIN(RADIANS(E376))+COS(RADIANS(G380))*COS(RADIANS(E376))*COS(RADIANS(AQ366))))&gt;90,0,$F$4*$F$5/E375^2*(SIN(RADIANS(G380))*SIN(RADIANS(E376))+COS(RADIANS(G380))*COS(RADIANS(E376))*COS(RADIANS(AQ366))))</f>
        <v>0</v>
      </c>
      <c r="AR380" s="3">
        <f>IF(DEGREES(ACOS(SIN(RADIANS(G380))*SIN(RADIANS(E376))+COS(RADIANS(G380))*COS(RADIANS(E376))*COS(RADIANS(AR366))))&gt;90,0,$F$4*$F$5/E375^2*(SIN(RADIANS(G380))*SIN(RADIANS(E376))+COS(RADIANS(G380))*COS(RADIANS(E376))*COS(RADIANS(AR366))))</f>
        <v>0</v>
      </c>
    </row>
    <row r="381" spans="2:44" ht="15.75" customHeight="1" x14ac:dyDescent="0.2">
      <c r="G381" s="3">
        <v>-40</v>
      </c>
      <c r="I381" s="3">
        <f>IF(DEGREES(ACOS(SIN(RADIANS(G381))*SIN(RADIANS(E376))+COS(RADIANS(G381))*COS(RADIANS(E376))*COS(RADIANS(I366))))&gt;90,0,$F$4*$F$5/E375^2*(SIN(RADIANS(G381))*SIN(RADIANS(E376))+COS(RADIANS(G381))*COS(RADIANS(E376))*COS(RADIANS(I366))))</f>
        <v>0</v>
      </c>
      <c r="J381" s="3">
        <f>IF(DEGREES(ACOS(SIN(RADIANS(G381))*SIN(RADIANS(E376))+COS(RADIANS(G381))*COS(RADIANS(E376))*COS(RADIANS(J366))))&gt;90,0,$F$4*$F$5/E375^2*(SIN(RADIANS(G381))*SIN(RADIANS(E376))+COS(RADIANS(G381))*COS(RADIANS(E376))*COS(RADIANS(J366))))</f>
        <v>0</v>
      </c>
      <c r="K381" s="3">
        <f>IF(DEGREES(ACOS(SIN(RADIANS(G381))*SIN(RADIANS(E376))+COS(RADIANS(G381))*COS(RADIANS(E376))*COS(RADIANS(K366))))&gt;90,0,$F$4*$F$5/E375^2*(SIN(RADIANS(G381))*SIN(RADIANS(E376))+COS(RADIANS(G381))*COS(RADIANS(E376))*COS(RADIANS(K366))))</f>
        <v>0</v>
      </c>
      <c r="L381" s="3">
        <f>IF(DEGREES(ACOS(SIN(RADIANS(G381))*SIN(RADIANS(E376))+COS(RADIANS(G381))*COS(RADIANS(E376))*COS(RADIANS(L366))))&gt;90,0,$F$4*$F$5/E375^2*(SIN(RADIANS(G381))*SIN(RADIANS(E376))+COS(RADIANS(G381))*COS(RADIANS(E376))*COS(RADIANS(L366))))</f>
        <v>0</v>
      </c>
      <c r="M381" s="3">
        <f>IF(DEGREES(ACOS(SIN(RADIANS(G381))*SIN(RADIANS(E376))+COS(RADIANS(G381))*COS(RADIANS(E376))*COS(RADIANS(M366))))&gt;90,0,$F$4*$F$5/E375^2*(SIN(RADIANS(G381))*SIN(RADIANS(E376))+COS(RADIANS(G381))*COS(RADIANS(E376))*COS(RADIANS(M366))))</f>
        <v>0</v>
      </c>
      <c r="N381" s="3">
        <f>IF(DEGREES(ACOS(SIN(RADIANS(G381))*SIN(RADIANS(E376))+COS(RADIANS(G381))*COS(RADIANS(E376))*COS(RADIANS(N366))))&gt;90,0,$F$4*$F$5/E375^2*(SIN(RADIANS(G381))*SIN(RADIANS(E376))+COS(RADIANS(G381))*COS(RADIANS(E376))*COS(RADIANS(N366))))</f>
        <v>0</v>
      </c>
      <c r="O381" s="3">
        <f>IF(DEGREES(ACOS(SIN(RADIANS(G381))*SIN(RADIANS(E376))+COS(RADIANS(G381))*COS(RADIANS(E376))*COS(RADIANS(O366))))&gt;90,0,$F$4*$F$5/E375^2*(SIN(RADIANS(G381))*SIN(RADIANS(E376))+COS(RADIANS(G381))*COS(RADIANS(E376))*COS(RADIANS(O366))))</f>
        <v>0</v>
      </c>
      <c r="P381" s="3">
        <f>IF(DEGREES(ACOS(SIN(RADIANS(G381))*SIN(RADIANS(E376))+COS(RADIANS(G381))*COS(RADIANS(E376))*COS(RADIANS(P366))))&gt;90,0,$F$4*$F$5/E375^2*(SIN(RADIANS(G381))*SIN(RADIANS(E376))+COS(RADIANS(G381))*COS(RADIANS(E376))*COS(RADIANS(P366))))</f>
        <v>0</v>
      </c>
      <c r="Q381" s="3">
        <f>IF(DEGREES(ACOS(SIN(RADIANS(G381))*SIN(RADIANS(E376))+COS(RADIANS(G381))*COS(RADIANS(E376))*COS(RADIANS(Q366))))&gt;90,0,$F$4*$F$5/E375^2*(SIN(RADIANS(G381))*SIN(RADIANS(E376))+COS(RADIANS(G381))*COS(RADIANS(E376))*COS(RADIANS(Q366))))</f>
        <v>0</v>
      </c>
      <c r="R381" s="3" t="e">
        <f>IF(DEGREES(ACOS(SIN(RADIANS(G381))*SIN(RADIANS(E376))+COS(RADIANS(G381))*COS(RADIANS(E376))*COS(RADIANS(R366))))&gt;90,0,$F$4*$F$5/E375^2*(SIN(RADIANS(G381))*SIN(RADIANS(E376))+COS(RADIANS(G381))*COS(RADIANS(E376))*COS(RADIANS(R366))))</f>
        <v>#DIV/0!</v>
      </c>
      <c r="S381" s="3" t="e">
        <f>IF(DEGREES(ACOS(SIN(RADIANS(G381))*SIN(RADIANS(E376))+COS(RADIANS(G381))*COS(RADIANS(E376))*COS(RADIANS(S366))))&gt;90,0,$F$4*$F$5/E375^2*(SIN(RADIANS(G381))*SIN(RADIANS(E376))+COS(RADIANS(G381))*COS(RADIANS(E376))*COS(RADIANS(S366))))</f>
        <v>#DIV/0!</v>
      </c>
      <c r="T381" s="3" t="e">
        <f>IF(DEGREES(ACOS(SIN(RADIANS(G381))*SIN(RADIANS(E376))+COS(RADIANS(G381))*COS(RADIANS(E376))*COS(RADIANS(T366))))&gt;90,0,$F$4*$F$5/E375^2*(SIN(RADIANS(G381))*SIN(RADIANS(E376))+COS(RADIANS(G381))*COS(RADIANS(E376))*COS(RADIANS(T366))))</f>
        <v>#DIV/0!</v>
      </c>
      <c r="U381" s="3" t="e">
        <f>IF(DEGREES(ACOS(SIN(RADIANS(G381))*SIN(RADIANS(E376))+COS(RADIANS(G381))*COS(RADIANS(E376))*COS(RADIANS(U366))))&gt;90,0,$F$4*$F$5/E375^2*(SIN(RADIANS(G381))*SIN(RADIANS(E376))+COS(RADIANS(G381))*COS(RADIANS(E376))*COS(RADIANS(U366))))</f>
        <v>#DIV/0!</v>
      </c>
      <c r="V381" s="3" t="e">
        <f>IF(DEGREES(ACOS(SIN(RADIANS(G381))*SIN(RADIANS(E376))+COS(RADIANS(G381))*COS(RADIANS(E376))*COS(RADIANS(V366))))&gt;90,0,$F$4*$F$5/E375^2*(SIN(RADIANS(G381))*SIN(RADIANS(E376))+COS(RADIANS(G381))*COS(RADIANS(E376))*COS(RADIANS(V366))))</f>
        <v>#DIV/0!</v>
      </c>
      <c r="W381" s="3" t="e">
        <f>IF(DEGREES(ACOS(SIN(RADIANS(G381))*SIN(RADIANS(E376))+COS(RADIANS(G381))*COS(RADIANS(E376))*COS(RADIANS(W366))))&gt;90,0,$F$4*$F$5/E375^2*(SIN(RADIANS(G381))*SIN(RADIANS(E376))+COS(RADIANS(G381))*COS(RADIANS(E376))*COS(RADIANS(W366))))</f>
        <v>#DIV/0!</v>
      </c>
      <c r="X381" s="3" t="e">
        <f>IF(DEGREES(ACOS(SIN(RADIANS(G381))*SIN(RADIANS(E376))+COS(RADIANS(G381))*COS(RADIANS(E376))*COS(RADIANS(X366))))&gt;90,0,$F$4*$F$5/E375^2*(SIN(RADIANS(G381))*SIN(RADIANS(E376))+COS(RADIANS(G381))*COS(RADIANS(E376))*COS(RADIANS(X366))))</f>
        <v>#DIV/0!</v>
      </c>
      <c r="Y381" s="3" t="e">
        <f>IF(DEGREES(ACOS(SIN(RADIANS(G381))*SIN(RADIANS(E376))+COS(RADIANS(G381))*COS(RADIANS(E376))*COS(RADIANS(Y366))))&gt;90,0,$F$4*$F$5/E375^2*(SIN(RADIANS(G381))*SIN(RADIANS(E376))+COS(RADIANS(G381))*COS(RADIANS(E376))*COS(RADIANS(Y366))))</f>
        <v>#DIV/0!</v>
      </c>
      <c r="Z381" s="3" t="e">
        <f>IF(DEGREES(ACOS(SIN(RADIANS(G381))*SIN(RADIANS(E376))+COS(RADIANS(G381))*COS(RADIANS(E376))*COS(RADIANS(Z366))))&gt;90,0,$F$4*$F$5/E375^2*(SIN(RADIANS(G381))*SIN(RADIANS(E376))+COS(RADIANS(G381))*COS(RADIANS(E376))*COS(RADIANS(Z366))))</f>
        <v>#DIV/0!</v>
      </c>
      <c r="AA381" s="3" t="e">
        <f>IF(DEGREES(ACOS(SIN(RADIANS(G381))*SIN(RADIANS(E376))+COS(RADIANS(G381))*COS(RADIANS(E376))*COS(RADIANS(AA366))))&gt;90,0,$F$4*$F$5/E375^2*(SIN(RADIANS(G381))*SIN(RADIANS(E376))+COS(RADIANS(G381))*COS(RADIANS(E376))*COS(RADIANS(AA366))))</f>
        <v>#DIV/0!</v>
      </c>
      <c r="AB381" s="3" t="e">
        <f>IF(DEGREES(ACOS(SIN(RADIANS(G381))*SIN(RADIANS(E376))+COS(RADIANS(G381))*COS(RADIANS(E376))*COS(RADIANS(AB366))))&gt;90,0,$F$4*$F$5/E375^2*(SIN(RADIANS(G381))*SIN(RADIANS(E376))+COS(RADIANS(G381))*COS(RADIANS(E376))*COS(RADIANS(AB366))))</f>
        <v>#DIV/0!</v>
      </c>
      <c r="AC381" s="3" t="e">
        <f>IF(DEGREES(ACOS(SIN(RADIANS(G381))*SIN(RADIANS(E376))+COS(RADIANS(G381))*COS(RADIANS(E376))*COS(RADIANS(AC366))))&gt;90,0,$F$4*$F$5/E375^2*(SIN(RADIANS(G381))*SIN(RADIANS(E376))+COS(RADIANS(G381))*COS(RADIANS(E376))*COS(RADIANS(AC366))))</f>
        <v>#DIV/0!</v>
      </c>
      <c r="AD381" s="3" t="e">
        <f>IF(DEGREES(ACOS(SIN(RADIANS(G381))*SIN(RADIANS(E376))+COS(RADIANS(G381))*COS(RADIANS(E376))*COS(RADIANS(AD366))))&gt;90,0,$F$4*$F$5/E375^2*(SIN(RADIANS(G381))*SIN(RADIANS(E376))+COS(RADIANS(G381))*COS(RADIANS(E376))*COS(RADIANS(AD366))))</f>
        <v>#DIV/0!</v>
      </c>
      <c r="AE381" s="3" t="e">
        <f>IF(DEGREES(ACOS(SIN(RADIANS(G381))*SIN(RADIANS(E376))+COS(RADIANS(G381))*COS(RADIANS(E376))*COS(RADIANS(AE366))))&gt;90,0,$F$4*$F$5/E375^2*(SIN(RADIANS(G381))*SIN(RADIANS(E376))+COS(RADIANS(G381))*COS(RADIANS(E376))*COS(RADIANS(AE366))))</f>
        <v>#DIV/0!</v>
      </c>
      <c r="AF381" s="3" t="e">
        <f>IF(DEGREES(ACOS(SIN(RADIANS(G381))*SIN(RADIANS(E376))+COS(RADIANS(G381))*COS(RADIANS(E376))*COS(RADIANS(AF366))))&gt;90,0,$F$4*$F$5/E375^2*(SIN(RADIANS(G381))*SIN(RADIANS(E376))+COS(RADIANS(G381))*COS(RADIANS(E376))*COS(RADIANS(AF366))))</f>
        <v>#DIV/0!</v>
      </c>
      <c r="AG381" s="3" t="e">
        <f>IF(DEGREES(ACOS(SIN(RADIANS(G381))*SIN(RADIANS(E376))+COS(RADIANS(G381))*COS(RADIANS(E376))*COS(RADIANS(AG366))))&gt;90,0,$F$4*$F$5/E375^2*(SIN(RADIANS(G381))*SIN(RADIANS(E376))+COS(RADIANS(G381))*COS(RADIANS(E376))*COS(RADIANS(AG366))))</f>
        <v>#DIV/0!</v>
      </c>
      <c r="AH381" s="3" t="e">
        <f>IF(DEGREES(ACOS(SIN(RADIANS(G381))*SIN(RADIANS(E376))+COS(RADIANS(G381))*COS(RADIANS(E376))*COS(RADIANS(AH366))))&gt;90,0,$F$4*$F$5/E375^2*(SIN(RADIANS(G381))*SIN(RADIANS(E376))+COS(RADIANS(G381))*COS(RADIANS(E376))*COS(RADIANS(AH366))))</f>
        <v>#DIV/0!</v>
      </c>
      <c r="AI381" s="3" t="e">
        <f>IF(DEGREES(ACOS(SIN(RADIANS(G381))*SIN(RADIANS(E376))+COS(RADIANS(G381))*COS(RADIANS(E376))*COS(RADIANS(AI366))))&gt;90,0,$F$4*$F$5/E375^2*(SIN(RADIANS(G381))*SIN(RADIANS(E376))+COS(RADIANS(G381))*COS(RADIANS(E376))*COS(RADIANS(AI366))))</f>
        <v>#DIV/0!</v>
      </c>
      <c r="AJ381" s="3" t="e">
        <f>IF(DEGREES(ACOS(SIN(RADIANS(G381))*SIN(RADIANS(E376))+COS(RADIANS(G381))*COS(RADIANS(E376))*COS(RADIANS(AJ366))))&gt;90,0,$F$4*$F$5/E375^2*(SIN(RADIANS(G381))*SIN(RADIANS(E376))+COS(RADIANS(G381))*COS(RADIANS(E376))*COS(RADIANS(AJ366))))</f>
        <v>#DIV/0!</v>
      </c>
      <c r="AK381" s="3">
        <f>IF(DEGREES(ACOS(SIN(RADIANS(G381))*SIN(RADIANS(E376))+COS(RADIANS(G381))*COS(RADIANS(E376))*COS(RADIANS(AK366))))&gt;90,0,$F$4*$F$5/E375^2*(SIN(RADIANS(G381))*SIN(RADIANS(E376))+COS(RADIANS(G381))*COS(RADIANS(E376))*COS(RADIANS(AK366))))</f>
        <v>0</v>
      </c>
      <c r="AL381" s="3">
        <f>IF(DEGREES(ACOS(SIN(RADIANS(G381))*SIN(RADIANS(E376))+COS(RADIANS(G381))*COS(RADIANS(E376))*COS(RADIANS(AL366))))&gt;90,0,$F$4*$F$5/E375^2*(SIN(RADIANS(G381))*SIN(RADIANS(E376))+COS(RADIANS(G381))*COS(RADIANS(E376))*COS(RADIANS(AL366))))</f>
        <v>0</v>
      </c>
      <c r="AM381" s="3">
        <f>IF(DEGREES(ACOS(SIN(RADIANS(G381))*SIN(RADIANS(E376))+COS(RADIANS(G381))*COS(RADIANS(E376))*COS(RADIANS(AM366))))&gt;90,0,$F$4*$F$5/E375^2*(SIN(RADIANS(G381))*SIN(RADIANS(E376))+COS(RADIANS(G381))*COS(RADIANS(E376))*COS(RADIANS(AM366))))</f>
        <v>0</v>
      </c>
      <c r="AN381" s="3">
        <f>IF(DEGREES(ACOS(SIN(RADIANS(G381))*SIN(RADIANS(E376))+COS(RADIANS(G381))*COS(RADIANS(E376))*COS(RADIANS(AN366))))&gt;90,0,$F$4*$F$5/E375^2*(SIN(RADIANS(G381))*SIN(RADIANS(E376))+COS(RADIANS(G381))*COS(RADIANS(E376))*COS(RADIANS(AN366))))</f>
        <v>0</v>
      </c>
      <c r="AO381" s="3">
        <f>IF(DEGREES(ACOS(SIN(RADIANS(G381))*SIN(RADIANS(E376))+COS(RADIANS(G381))*COS(RADIANS(E376))*COS(RADIANS(AO366))))&gt;90,0,$F$4*$F$5/E375^2*(SIN(RADIANS(G381))*SIN(RADIANS(E376))+COS(RADIANS(G381))*COS(RADIANS(E376))*COS(RADIANS(AO366))))</f>
        <v>0</v>
      </c>
      <c r="AP381" s="3">
        <f>IF(DEGREES(ACOS(SIN(RADIANS(G381))*SIN(RADIANS(E376))+COS(RADIANS(G381))*COS(RADIANS(E376))*COS(RADIANS(AP366))))&gt;90,0,$F$4*$F$5/E375^2*(SIN(RADIANS(G381))*SIN(RADIANS(E376))+COS(RADIANS(G381))*COS(RADIANS(E376))*COS(RADIANS(AP366))))</f>
        <v>0</v>
      </c>
      <c r="AQ381" s="3">
        <f>IF(DEGREES(ACOS(SIN(RADIANS(G381))*SIN(RADIANS(E376))+COS(RADIANS(G381))*COS(RADIANS(E376))*COS(RADIANS(AQ366))))&gt;90,0,$F$4*$F$5/E375^2*(SIN(RADIANS(G381))*SIN(RADIANS(E376))+COS(RADIANS(G381))*COS(RADIANS(E376))*COS(RADIANS(AQ366))))</f>
        <v>0</v>
      </c>
      <c r="AR381" s="3">
        <f>IF(DEGREES(ACOS(SIN(RADIANS(G381))*SIN(RADIANS(E376))+COS(RADIANS(G381))*COS(RADIANS(E376))*COS(RADIANS(AR366))))&gt;90,0,$F$4*$F$5/E375^2*(SIN(RADIANS(G381))*SIN(RADIANS(E376))+COS(RADIANS(G381))*COS(RADIANS(E376))*COS(RADIANS(AR366))))</f>
        <v>0</v>
      </c>
    </row>
    <row r="382" spans="2:44" ht="15.75" customHeight="1" x14ac:dyDescent="0.2">
      <c r="G382" s="3">
        <v>-50</v>
      </c>
      <c r="I382" s="3">
        <f>IF(DEGREES(ACOS(SIN(RADIANS(G382))*SIN(RADIANS(E376))+COS(RADIANS(G382))*COS(RADIANS(E376))*COS(RADIANS(I366))))&gt;90,0,$F$4*$F$5/E375^2*(SIN(RADIANS(G382))*SIN(RADIANS(E376))+COS(RADIANS(G382))*COS(RADIANS(E376))*COS(RADIANS(I366))))</f>
        <v>0</v>
      </c>
      <c r="J382" s="3">
        <f>IF(DEGREES(ACOS(SIN(RADIANS(G382))*SIN(RADIANS(E376))+COS(RADIANS(G382))*COS(RADIANS(E376))*COS(RADIANS(J366))))&gt;90,0,$F$4*$F$5/E375^2*(SIN(RADIANS(G382))*SIN(RADIANS(E376))+COS(RADIANS(G382))*COS(RADIANS(E376))*COS(RADIANS(J366))))</f>
        <v>0</v>
      </c>
      <c r="K382" s="3">
        <f>IF(DEGREES(ACOS(SIN(RADIANS(G382))*SIN(RADIANS(E376))+COS(RADIANS(G382))*COS(RADIANS(E376))*COS(RADIANS(K366))))&gt;90,0,$F$4*$F$5/E375^2*(SIN(RADIANS(G382))*SIN(RADIANS(E376))+COS(RADIANS(G382))*COS(RADIANS(E376))*COS(RADIANS(K366))))</f>
        <v>0</v>
      </c>
      <c r="L382" s="3">
        <f>IF(DEGREES(ACOS(SIN(RADIANS(G382))*SIN(RADIANS(E376))+COS(RADIANS(G382))*COS(RADIANS(E376))*COS(RADIANS(L366))))&gt;90,0,$F$4*$F$5/E375^2*(SIN(RADIANS(G382))*SIN(RADIANS(E376))+COS(RADIANS(G382))*COS(RADIANS(E376))*COS(RADIANS(L366))))</f>
        <v>0</v>
      </c>
      <c r="M382" s="3">
        <f>IF(DEGREES(ACOS(SIN(RADIANS(G382))*SIN(RADIANS(E376))+COS(RADIANS(G382))*COS(RADIANS(E376))*COS(RADIANS(M366))))&gt;90,0,$F$4*$F$5/E375^2*(SIN(RADIANS(G382))*SIN(RADIANS(E376))+COS(RADIANS(G382))*COS(RADIANS(E376))*COS(RADIANS(M366))))</f>
        <v>0</v>
      </c>
      <c r="N382" s="3">
        <f>IF(DEGREES(ACOS(SIN(RADIANS(G382))*SIN(RADIANS(E376))+COS(RADIANS(G382))*COS(RADIANS(E376))*COS(RADIANS(N366))))&gt;90,0,$F$4*$F$5/E375^2*(SIN(RADIANS(G382))*SIN(RADIANS(E376))+COS(RADIANS(G382))*COS(RADIANS(E376))*COS(RADIANS(N366))))</f>
        <v>0</v>
      </c>
      <c r="O382" s="3">
        <f>IF(DEGREES(ACOS(SIN(RADIANS(G382))*SIN(RADIANS(E376))+COS(RADIANS(G382))*COS(RADIANS(E376))*COS(RADIANS(O366))))&gt;90,0,$F$4*$F$5/E375^2*(SIN(RADIANS(G382))*SIN(RADIANS(E376))+COS(RADIANS(G382))*COS(RADIANS(E376))*COS(RADIANS(O366))))</f>
        <v>0</v>
      </c>
      <c r="P382" s="3">
        <f>IF(DEGREES(ACOS(SIN(RADIANS(G382))*SIN(RADIANS(E376))+COS(RADIANS(G382))*COS(RADIANS(E376))*COS(RADIANS(P366))))&gt;90,0,$F$4*$F$5/E375^2*(SIN(RADIANS(G382))*SIN(RADIANS(E376))+COS(RADIANS(G382))*COS(RADIANS(E376))*COS(RADIANS(P366))))</f>
        <v>0</v>
      </c>
      <c r="Q382" s="3">
        <f>IF(DEGREES(ACOS(SIN(RADIANS(G382))*SIN(RADIANS(E376))+COS(RADIANS(G382))*COS(RADIANS(E376))*COS(RADIANS(Q366))))&gt;90,0,$F$4*$F$5/E375^2*(SIN(RADIANS(G382))*SIN(RADIANS(E376))+COS(RADIANS(G382))*COS(RADIANS(E376))*COS(RADIANS(Q366))))</f>
        <v>0</v>
      </c>
      <c r="R382" s="3" t="e">
        <f>IF(DEGREES(ACOS(SIN(RADIANS(G382))*SIN(RADIANS(E376))+COS(RADIANS(G382))*COS(RADIANS(E376))*COS(RADIANS(R366))))&gt;90,0,$F$4*$F$5/E375^2*(SIN(RADIANS(G382))*SIN(RADIANS(E376))+COS(RADIANS(G382))*COS(RADIANS(E376))*COS(RADIANS(R366))))</f>
        <v>#DIV/0!</v>
      </c>
      <c r="S382" s="3" t="e">
        <f>IF(DEGREES(ACOS(SIN(RADIANS(G382))*SIN(RADIANS(E376))+COS(RADIANS(G382))*COS(RADIANS(E376))*COS(RADIANS(S366))))&gt;90,0,$F$4*$F$5/E375^2*(SIN(RADIANS(G382))*SIN(RADIANS(E376))+COS(RADIANS(G382))*COS(RADIANS(E376))*COS(RADIANS(S366))))</f>
        <v>#DIV/0!</v>
      </c>
      <c r="T382" s="3" t="e">
        <f>IF(DEGREES(ACOS(SIN(RADIANS(G382))*SIN(RADIANS(E376))+COS(RADIANS(G382))*COS(RADIANS(E376))*COS(RADIANS(T366))))&gt;90,0,$F$4*$F$5/E375^2*(SIN(RADIANS(G382))*SIN(RADIANS(E376))+COS(RADIANS(G382))*COS(RADIANS(E376))*COS(RADIANS(T366))))</f>
        <v>#DIV/0!</v>
      </c>
      <c r="U382" s="3" t="e">
        <f>IF(DEGREES(ACOS(SIN(RADIANS(G382))*SIN(RADIANS(E376))+COS(RADIANS(G382))*COS(RADIANS(E376))*COS(RADIANS(U366))))&gt;90,0,$F$4*$F$5/E375^2*(SIN(RADIANS(G382))*SIN(RADIANS(E376))+COS(RADIANS(G382))*COS(RADIANS(E376))*COS(RADIANS(U366))))</f>
        <v>#DIV/0!</v>
      </c>
      <c r="V382" s="3" t="e">
        <f>IF(DEGREES(ACOS(SIN(RADIANS(G382))*SIN(RADIANS(E376))+COS(RADIANS(G382))*COS(RADIANS(E376))*COS(RADIANS(V366))))&gt;90,0,$F$4*$F$5/E375^2*(SIN(RADIANS(G382))*SIN(RADIANS(E376))+COS(RADIANS(G382))*COS(RADIANS(E376))*COS(RADIANS(V366))))</f>
        <v>#DIV/0!</v>
      </c>
      <c r="W382" s="3" t="e">
        <f>IF(DEGREES(ACOS(SIN(RADIANS(G382))*SIN(RADIANS(E376))+COS(RADIANS(G382))*COS(RADIANS(E376))*COS(RADIANS(W366))))&gt;90,0,$F$4*$F$5/E375^2*(SIN(RADIANS(G382))*SIN(RADIANS(E376))+COS(RADIANS(G382))*COS(RADIANS(E376))*COS(RADIANS(W366))))</f>
        <v>#DIV/0!</v>
      </c>
      <c r="X382" s="3" t="e">
        <f>IF(DEGREES(ACOS(SIN(RADIANS(G382))*SIN(RADIANS(E376))+COS(RADIANS(G382))*COS(RADIANS(E376))*COS(RADIANS(X366))))&gt;90,0,$F$4*$F$5/E375^2*(SIN(RADIANS(G382))*SIN(RADIANS(E376))+COS(RADIANS(G382))*COS(RADIANS(E376))*COS(RADIANS(X366))))</f>
        <v>#DIV/0!</v>
      </c>
      <c r="Y382" s="3" t="e">
        <f>IF(DEGREES(ACOS(SIN(RADIANS(G382))*SIN(RADIANS(E376))+COS(RADIANS(G382))*COS(RADIANS(E376))*COS(RADIANS(Y366))))&gt;90,0,$F$4*$F$5/E375^2*(SIN(RADIANS(G382))*SIN(RADIANS(E376))+COS(RADIANS(G382))*COS(RADIANS(E376))*COS(RADIANS(Y366))))</f>
        <v>#DIV/0!</v>
      </c>
      <c r="Z382" s="3" t="e">
        <f>IF(DEGREES(ACOS(SIN(RADIANS(G382))*SIN(RADIANS(E376))+COS(RADIANS(G382))*COS(RADIANS(E376))*COS(RADIANS(Z366))))&gt;90,0,$F$4*$F$5/E375^2*(SIN(RADIANS(G382))*SIN(RADIANS(E376))+COS(RADIANS(G382))*COS(RADIANS(E376))*COS(RADIANS(Z366))))</f>
        <v>#DIV/0!</v>
      </c>
      <c r="AA382" s="3" t="e">
        <f>IF(DEGREES(ACOS(SIN(RADIANS(G382))*SIN(RADIANS(E376))+COS(RADIANS(G382))*COS(RADIANS(E376))*COS(RADIANS(AA366))))&gt;90,0,$F$4*$F$5/E375^2*(SIN(RADIANS(G382))*SIN(RADIANS(E376))+COS(RADIANS(G382))*COS(RADIANS(E376))*COS(RADIANS(AA366))))</f>
        <v>#DIV/0!</v>
      </c>
      <c r="AB382" s="3" t="e">
        <f>IF(DEGREES(ACOS(SIN(RADIANS(G382))*SIN(RADIANS(E376))+COS(RADIANS(G382))*COS(RADIANS(E376))*COS(RADIANS(AB366))))&gt;90,0,$F$4*$F$5/E375^2*(SIN(RADIANS(G382))*SIN(RADIANS(E376))+COS(RADIANS(G382))*COS(RADIANS(E376))*COS(RADIANS(AB366))))</f>
        <v>#DIV/0!</v>
      </c>
      <c r="AC382" s="3" t="e">
        <f>IF(DEGREES(ACOS(SIN(RADIANS(G382))*SIN(RADIANS(E376))+COS(RADIANS(G382))*COS(RADIANS(E376))*COS(RADIANS(AC366))))&gt;90,0,$F$4*$F$5/E375^2*(SIN(RADIANS(G382))*SIN(RADIANS(E376))+COS(RADIANS(G382))*COS(RADIANS(E376))*COS(RADIANS(AC366))))</f>
        <v>#DIV/0!</v>
      </c>
      <c r="AD382" s="3" t="e">
        <f>IF(DEGREES(ACOS(SIN(RADIANS(G382))*SIN(RADIANS(E376))+COS(RADIANS(G382))*COS(RADIANS(E376))*COS(RADIANS(AD366))))&gt;90,0,$F$4*$F$5/E375^2*(SIN(RADIANS(G382))*SIN(RADIANS(E376))+COS(RADIANS(G382))*COS(RADIANS(E376))*COS(RADIANS(AD366))))</f>
        <v>#DIV/0!</v>
      </c>
      <c r="AE382" s="3" t="e">
        <f>IF(DEGREES(ACOS(SIN(RADIANS(G382))*SIN(RADIANS(E376))+COS(RADIANS(G382))*COS(RADIANS(E376))*COS(RADIANS(AE366))))&gt;90,0,$F$4*$F$5/E375^2*(SIN(RADIANS(G382))*SIN(RADIANS(E376))+COS(RADIANS(G382))*COS(RADIANS(E376))*COS(RADIANS(AE366))))</f>
        <v>#DIV/0!</v>
      </c>
      <c r="AF382" s="3" t="e">
        <f>IF(DEGREES(ACOS(SIN(RADIANS(G382))*SIN(RADIANS(E376))+COS(RADIANS(G382))*COS(RADIANS(E376))*COS(RADIANS(AF366))))&gt;90,0,$F$4*$F$5/E375^2*(SIN(RADIANS(G382))*SIN(RADIANS(E376))+COS(RADIANS(G382))*COS(RADIANS(E376))*COS(RADIANS(AF366))))</f>
        <v>#DIV/0!</v>
      </c>
      <c r="AG382" s="3" t="e">
        <f>IF(DEGREES(ACOS(SIN(RADIANS(G382))*SIN(RADIANS(E376))+COS(RADIANS(G382))*COS(RADIANS(E376))*COS(RADIANS(AG366))))&gt;90,0,$F$4*$F$5/E375^2*(SIN(RADIANS(G382))*SIN(RADIANS(E376))+COS(RADIANS(G382))*COS(RADIANS(E376))*COS(RADIANS(AG366))))</f>
        <v>#DIV/0!</v>
      </c>
      <c r="AH382" s="3" t="e">
        <f>IF(DEGREES(ACOS(SIN(RADIANS(G382))*SIN(RADIANS(E376))+COS(RADIANS(G382))*COS(RADIANS(E376))*COS(RADIANS(AH366))))&gt;90,0,$F$4*$F$5/E375^2*(SIN(RADIANS(G382))*SIN(RADIANS(E376))+COS(RADIANS(G382))*COS(RADIANS(E376))*COS(RADIANS(AH366))))</f>
        <v>#DIV/0!</v>
      </c>
      <c r="AI382" s="3" t="e">
        <f>IF(DEGREES(ACOS(SIN(RADIANS(G382))*SIN(RADIANS(E376))+COS(RADIANS(G382))*COS(RADIANS(E376))*COS(RADIANS(AI366))))&gt;90,0,$F$4*$F$5/E375^2*(SIN(RADIANS(G382))*SIN(RADIANS(E376))+COS(RADIANS(G382))*COS(RADIANS(E376))*COS(RADIANS(AI366))))</f>
        <v>#DIV/0!</v>
      </c>
      <c r="AJ382" s="3" t="e">
        <f>IF(DEGREES(ACOS(SIN(RADIANS(G382))*SIN(RADIANS(E376))+COS(RADIANS(G382))*COS(RADIANS(E376))*COS(RADIANS(AJ366))))&gt;90,0,$F$4*$F$5/E375^2*(SIN(RADIANS(G382))*SIN(RADIANS(E376))+COS(RADIANS(G382))*COS(RADIANS(E376))*COS(RADIANS(AJ366))))</f>
        <v>#DIV/0!</v>
      </c>
      <c r="AK382" s="3">
        <f>IF(DEGREES(ACOS(SIN(RADIANS(G382))*SIN(RADIANS(E376))+COS(RADIANS(G382))*COS(RADIANS(E376))*COS(RADIANS(AK366))))&gt;90,0,$F$4*$F$5/E375^2*(SIN(RADIANS(G382))*SIN(RADIANS(E376))+COS(RADIANS(G382))*COS(RADIANS(E376))*COS(RADIANS(AK366))))</f>
        <v>0</v>
      </c>
      <c r="AL382" s="3">
        <f>IF(DEGREES(ACOS(SIN(RADIANS(G382))*SIN(RADIANS(E376))+COS(RADIANS(G382))*COS(RADIANS(E376))*COS(RADIANS(AL366))))&gt;90,0,$F$4*$F$5/E375^2*(SIN(RADIANS(G382))*SIN(RADIANS(E376))+COS(RADIANS(G382))*COS(RADIANS(E376))*COS(RADIANS(AL366))))</f>
        <v>0</v>
      </c>
      <c r="AM382" s="3">
        <f>IF(DEGREES(ACOS(SIN(RADIANS(G382))*SIN(RADIANS(E376))+COS(RADIANS(G382))*COS(RADIANS(E376))*COS(RADIANS(AM366))))&gt;90,0,$F$4*$F$5/E375^2*(SIN(RADIANS(G382))*SIN(RADIANS(E376))+COS(RADIANS(G382))*COS(RADIANS(E376))*COS(RADIANS(AM366))))</f>
        <v>0</v>
      </c>
      <c r="AN382" s="3">
        <f>IF(DEGREES(ACOS(SIN(RADIANS(G382))*SIN(RADIANS(E376))+COS(RADIANS(G382))*COS(RADIANS(E376))*COS(RADIANS(AN366))))&gt;90,0,$F$4*$F$5/E375^2*(SIN(RADIANS(G382))*SIN(RADIANS(E376))+COS(RADIANS(G382))*COS(RADIANS(E376))*COS(RADIANS(AN366))))</f>
        <v>0</v>
      </c>
      <c r="AO382" s="3">
        <f>IF(DEGREES(ACOS(SIN(RADIANS(G382))*SIN(RADIANS(E376))+COS(RADIANS(G382))*COS(RADIANS(E376))*COS(RADIANS(AO366))))&gt;90,0,$F$4*$F$5/E375^2*(SIN(RADIANS(G382))*SIN(RADIANS(E376))+COS(RADIANS(G382))*COS(RADIANS(E376))*COS(RADIANS(AO366))))</f>
        <v>0</v>
      </c>
      <c r="AP382" s="3">
        <f>IF(DEGREES(ACOS(SIN(RADIANS(G382))*SIN(RADIANS(E376))+COS(RADIANS(G382))*COS(RADIANS(E376))*COS(RADIANS(AP366))))&gt;90,0,$F$4*$F$5/E375^2*(SIN(RADIANS(G382))*SIN(RADIANS(E376))+COS(RADIANS(G382))*COS(RADIANS(E376))*COS(RADIANS(AP366))))</f>
        <v>0</v>
      </c>
      <c r="AQ382" s="3">
        <f>IF(DEGREES(ACOS(SIN(RADIANS(G382))*SIN(RADIANS(E376))+COS(RADIANS(G382))*COS(RADIANS(E376))*COS(RADIANS(AQ366))))&gt;90,0,$F$4*$F$5/E375^2*(SIN(RADIANS(G382))*SIN(RADIANS(E376))+COS(RADIANS(G382))*COS(RADIANS(E376))*COS(RADIANS(AQ366))))</f>
        <v>0</v>
      </c>
      <c r="AR382" s="3">
        <f>IF(DEGREES(ACOS(SIN(RADIANS(G382))*SIN(RADIANS(E376))+COS(RADIANS(G382))*COS(RADIANS(E376))*COS(RADIANS(AR366))))&gt;90,0,$F$4*$F$5/E375^2*(SIN(RADIANS(G382))*SIN(RADIANS(E376))+COS(RADIANS(G382))*COS(RADIANS(E376))*COS(RADIANS(AR366))))</f>
        <v>0</v>
      </c>
    </row>
    <row r="383" spans="2:44" ht="15.75" customHeight="1" x14ac:dyDescent="0.2">
      <c r="G383" s="3">
        <v>-60</v>
      </c>
      <c r="I383" s="3">
        <f>IF(DEGREES(ACOS(SIN(RADIANS(G383))*SIN(RADIANS(E376))+COS(RADIANS(G383))*COS(RADIANS(E376))*COS(RADIANS(I366))))&gt;90,0,$F$4*$F$5/E375^2*(SIN(RADIANS(G383))*SIN(RADIANS(E376))+COS(RADIANS(G383))*COS(RADIANS(E376))*COS(RADIANS(I366))))</f>
        <v>0</v>
      </c>
      <c r="J383" s="3">
        <f>IF(DEGREES(ACOS(SIN(RADIANS(G383))*SIN(RADIANS(E376))+COS(RADIANS(G383))*COS(RADIANS(E376))*COS(RADIANS(J366))))&gt;90,0,$F$4*$F$5/E375^2*(SIN(RADIANS(G383))*SIN(RADIANS(E376))+COS(RADIANS(G383))*COS(RADIANS(E376))*COS(RADIANS(J366))))</f>
        <v>0</v>
      </c>
      <c r="K383" s="3">
        <f>IF(DEGREES(ACOS(SIN(RADIANS(G383))*SIN(RADIANS(E376))+COS(RADIANS(G383))*COS(RADIANS(E376))*COS(RADIANS(K366))))&gt;90,0,$F$4*$F$5/E375^2*(SIN(RADIANS(G383))*SIN(RADIANS(E376))+COS(RADIANS(G383))*COS(RADIANS(E376))*COS(RADIANS(K366))))</f>
        <v>0</v>
      </c>
      <c r="L383" s="3">
        <f>IF(DEGREES(ACOS(SIN(RADIANS(G383))*SIN(RADIANS(E376))+COS(RADIANS(G383))*COS(RADIANS(E376))*COS(RADIANS(L366))))&gt;90,0,$F$4*$F$5/E375^2*(SIN(RADIANS(G383))*SIN(RADIANS(E376))+COS(RADIANS(G383))*COS(RADIANS(E376))*COS(RADIANS(L366))))</f>
        <v>0</v>
      </c>
      <c r="M383" s="3">
        <f>IF(DEGREES(ACOS(SIN(RADIANS(G383))*SIN(RADIANS(E376))+COS(RADIANS(G383))*COS(RADIANS(E376))*COS(RADIANS(M366))))&gt;90,0,$F$4*$F$5/E375^2*(SIN(RADIANS(G383))*SIN(RADIANS(E376))+COS(RADIANS(G383))*COS(RADIANS(E376))*COS(RADIANS(M366))))</f>
        <v>0</v>
      </c>
      <c r="N383" s="3">
        <f>IF(DEGREES(ACOS(SIN(RADIANS(G383))*SIN(RADIANS(E376))+COS(RADIANS(G383))*COS(RADIANS(E376))*COS(RADIANS(N366))))&gt;90,0,$F$4*$F$5/E375^2*(SIN(RADIANS(G383))*SIN(RADIANS(E376))+COS(RADIANS(G383))*COS(RADIANS(E376))*COS(RADIANS(N366))))</f>
        <v>0</v>
      </c>
      <c r="O383" s="3">
        <f>IF(DEGREES(ACOS(SIN(RADIANS(G383))*SIN(RADIANS(E376))+COS(RADIANS(G383))*COS(RADIANS(E376))*COS(RADIANS(O366))))&gt;90,0,$F$4*$F$5/E375^2*(SIN(RADIANS(G383))*SIN(RADIANS(E376))+COS(RADIANS(G383))*COS(RADIANS(E376))*COS(RADIANS(O366))))</f>
        <v>0</v>
      </c>
      <c r="P383" s="3">
        <f>IF(DEGREES(ACOS(SIN(RADIANS(G383))*SIN(RADIANS(E376))+COS(RADIANS(G383))*COS(RADIANS(E376))*COS(RADIANS(P366))))&gt;90,0,$F$4*$F$5/E375^2*(SIN(RADIANS(G383))*SIN(RADIANS(E376))+COS(RADIANS(G383))*COS(RADIANS(E376))*COS(RADIANS(P366))))</f>
        <v>0</v>
      </c>
      <c r="Q383" s="3">
        <f>IF(DEGREES(ACOS(SIN(RADIANS(G383))*SIN(RADIANS(E376))+COS(RADIANS(G383))*COS(RADIANS(E376))*COS(RADIANS(Q366))))&gt;90,0,$F$4*$F$5/E375^2*(SIN(RADIANS(G383))*SIN(RADIANS(E376))+COS(RADIANS(G383))*COS(RADIANS(E376))*COS(RADIANS(Q366))))</f>
        <v>0</v>
      </c>
      <c r="R383" s="3" t="e">
        <f>IF(DEGREES(ACOS(SIN(RADIANS(G383))*SIN(RADIANS(E376))+COS(RADIANS(G383))*COS(RADIANS(E376))*COS(RADIANS(R366))))&gt;90,0,$F$4*$F$5/E375^2*(SIN(RADIANS(G383))*SIN(RADIANS(E376))+COS(RADIANS(G383))*COS(RADIANS(E376))*COS(RADIANS(R366))))</f>
        <v>#DIV/0!</v>
      </c>
      <c r="S383" s="3" t="e">
        <f>IF(DEGREES(ACOS(SIN(RADIANS(G383))*SIN(RADIANS(E376))+COS(RADIANS(G383))*COS(RADIANS(E376))*COS(RADIANS(S366))))&gt;90,0,$F$4*$F$5/E375^2*(SIN(RADIANS(G383))*SIN(RADIANS(E376))+COS(RADIANS(G383))*COS(RADIANS(E376))*COS(RADIANS(S366))))</f>
        <v>#DIV/0!</v>
      </c>
      <c r="T383" s="3" t="e">
        <f>IF(DEGREES(ACOS(SIN(RADIANS(G383))*SIN(RADIANS(E376))+COS(RADIANS(G383))*COS(RADIANS(E376))*COS(RADIANS(T366))))&gt;90,0,$F$4*$F$5/E375^2*(SIN(RADIANS(G383))*SIN(RADIANS(E376))+COS(RADIANS(G383))*COS(RADIANS(E376))*COS(RADIANS(T366))))</f>
        <v>#DIV/0!</v>
      </c>
      <c r="U383" s="3" t="e">
        <f>IF(DEGREES(ACOS(SIN(RADIANS(G383))*SIN(RADIANS(E376))+COS(RADIANS(G383))*COS(RADIANS(E376))*COS(RADIANS(U366))))&gt;90,0,$F$4*$F$5/E375^2*(SIN(RADIANS(G383))*SIN(RADIANS(E376))+COS(RADIANS(G383))*COS(RADIANS(E376))*COS(RADIANS(U366))))</f>
        <v>#DIV/0!</v>
      </c>
      <c r="V383" s="3" t="e">
        <f>IF(DEGREES(ACOS(SIN(RADIANS(G383))*SIN(RADIANS(E376))+COS(RADIANS(G383))*COS(RADIANS(E376))*COS(RADIANS(V366))))&gt;90,0,$F$4*$F$5/E375^2*(SIN(RADIANS(G383))*SIN(RADIANS(E376))+COS(RADIANS(G383))*COS(RADIANS(E376))*COS(RADIANS(V366))))</f>
        <v>#DIV/0!</v>
      </c>
      <c r="W383" s="3" t="e">
        <f>IF(DEGREES(ACOS(SIN(RADIANS(G383))*SIN(RADIANS(E376))+COS(RADIANS(G383))*COS(RADIANS(E376))*COS(RADIANS(W366))))&gt;90,0,$F$4*$F$5/E375^2*(SIN(RADIANS(G383))*SIN(RADIANS(E376))+COS(RADIANS(G383))*COS(RADIANS(E376))*COS(RADIANS(W366))))</f>
        <v>#DIV/0!</v>
      </c>
      <c r="X383" s="3" t="e">
        <f>IF(DEGREES(ACOS(SIN(RADIANS(G383))*SIN(RADIANS(E376))+COS(RADIANS(G383))*COS(RADIANS(E376))*COS(RADIANS(X366))))&gt;90,0,$F$4*$F$5/E375^2*(SIN(RADIANS(G383))*SIN(RADIANS(E376))+COS(RADIANS(G383))*COS(RADIANS(E376))*COS(RADIANS(X366))))</f>
        <v>#DIV/0!</v>
      </c>
      <c r="Y383" s="3" t="e">
        <f>IF(DEGREES(ACOS(SIN(RADIANS(G383))*SIN(RADIANS(E376))+COS(RADIANS(G383))*COS(RADIANS(E376))*COS(RADIANS(Y366))))&gt;90,0,$F$4*$F$5/E375^2*(SIN(RADIANS(G383))*SIN(RADIANS(E376))+COS(RADIANS(G383))*COS(RADIANS(E376))*COS(RADIANS(Y366))))</f>
        <v>#DIV/0!</v>
      </c>
      <c r="Z383" s="3" t="e">
        <f>IF(DEGREES(ACOS(SIN(RADIANS(G383))*SIN(RADIANS(E376))+COS(RADIANS(G383))*COS(RADIANS(E376))*COS(RADIANS(Z366))))&gt;90,0,$F$4*$F$5/E375^2*(SIN(RADIANS(G383))*SIN(RADIANS(E376))+COS(RADIANS(G383))*COS(RADIANS(E376))*COS(RADIANS(Z366))))</f>
        <v>#DIV/0!</v>
      </c>
      <c r="AA383" s="3" t="e">
        <f>IF(DEGREES(ACOS(SIN(RADIANS(G383))*SIN(RADIANS(E376))+COS(RADIANS(G383))*COS(RADIANS(E376))*COS(RADIANS(AA366))))&gt;90,0,$F$4*$F$5/E375^2*(SIN(RADIANS(G383))*SIN(RADIANS(E376))+COS(RADIANS(G383))*COS(RADIANS(E376))*COS(RADIANS(AA366))))</f>
        <v>#DIV/0!</v>
      </c>
      <c r="AB383" s="3" t="e">
        <f>IF(DEGREES(ACOS(SIN(RADIANS(G383))*SIN(RADIANS(E376))+COS(RADIANS(G383))*COS(RADIANS(E376))*COS(RADIANS(AB366))))&gt;90,0,$F$4*$F$5/E375^2*(SIN(RADIANS(G383))*SIN(RADIANS(E376))+COS(RADIANS(G383))*COS(RADIANS(E376))*COS(RADIANS(AB366))))</f>
        <v>#DIV/0!</v>
      </c>
      <c r="AC383" s="3" t="e">
        <f>IF(DEGREES(ACOS(SIN(RADIANS(G383))*SIN(RADIANS(E376))+COS(RADIANS(G383))*COS(RADIANS(E376))*COS(RADIANS(AC366))))&gt;90,0,$F$4*$F$5/E375^2*(SIN(RADIANS(G383))*SIN(RADIANS(E376))+COS(RADIANS(G383))*COS(RADIANS(E376))*COS(RADIANS(AC366))))</f>
        <v>#DIV/0!</v>
      </c>
      <c r="AD383" s="3" t="e">
        <f>IF(DEGREES(ACOS(SIN(RADIANS(G383))*SIN(RADIANS(E376))+COS(RADIANS(G383))*COS(RADIANS(E376))*COS(RADIANS(AD366))))&gt;90,0,$F$4*$F$5/E375^2*(SIN(RADIANS(G383))*SIN(RADIANS(E376))+COS(RADIANS(G383))*COS(RADIANS(E376))*COS(RADIANS(AD366))))</f>
        <v>#DIV/0!</v>
      </c>
      <c r="AE383" s="3" t="e">
        <f>IF(DEGREES(ACOS(SIN(RADIANS(G383))*SIN(RADIANS(E376))+COS(RADIANS(G383))*COS(RADIANS(E376))*COS(RADIANS(AE366))))&gt;90,0,$F$4*$F$5/E375^2*(SIN(RADIANS(G383))*SIN(RADIANS(E376))+COS(RADIANS(G383))*COS(RADIANS(E376))*COS(RADIANS(AE366))))</f>
        <v>#DIV/0!</v>
      </c>
      <c r="AF383" s="3" t="e">
        <f>IF(DEGREES(ACOS(SIN(RADIANS(G383))*SIN(RADIANS(E376))+COS(RADIANS(G383))*COS(RADIANS(E376))*COS(RADIANS(AF366))))&gt;90,0,$F$4*$F$5/E375^2*(SIN(RADIANS(G383))*SIN(RADIANS(E376))+COS(RADIANS(G383))*COS(RADIANS(E376))*COS(RADIANS(AF366))))</f>
        <v>#DIV/0!</v>
      </c>
      <c r="AG383" s="3" t="e">
        <f>IF(DEGREES(ACOS(SIN(RADIANS(G383))*SIN(RADIANS(E376))+COS(RADIANS(G383))*COS(RADIANS(E376))*COS(RADIANS(AG366))))&gt;90,0,$F$4*$F$5/E375^2*(SIN(RADIANS(G383))*SIN(RADIANS(E376))+COS(RADIANS(G383))*COS(RADIANS(E376))*COS(RADIANS(AG366))))</f>
        <v>#DIV/0!</v>
      </c>
      <c r="AH383" s="3" t="e">
        <f>IF(DEGREES(ACOS(SIN(RADIANS(G383))*SIN(RADIANS(E376))+COS(RADIANS(G383))*COS(RADIANS(E376))*COS(RADIANS(AH366))))&gt;90,0,$F$4*$F$5/E375^2*(SIN(RADIANS(G383))*SIN(RADIANS(E376))+COS(RADIANS(G383))*COS(RADIANS(E376))*COS(RADIANS(AH366))))</f>
        <v>#DIV/0!</v>
      </c>
      <c r="AI383" s="3" t="e">
        <f>IF(DEGREES(ACOS(SIN(RADIANS(G383))*SIN(RADIANS(E376))+COS(RADIANS(G383))*COS(RADIANS(E376))*COS(RADIANS(AI366))))&gt;90,0,$F$4*$F$5/E375^2*(SIN(RADIANS(G383))*SIN(RADIANS(E376))+COS(RADIANS(G383))*COS(RADIANS(E376))*COS(RADIANS(AI366))))</f>
        <v>#DIV/0!</v>
      </c>
      <c r="AJ383" s="3" t="e">
        <f>IF(DEGREES(ACOS(SIN(RADIANS(G383))*SIN(RADIANS(E376))+COS(RADIANS(G383))*COS(RADIANS(E376))*COS(RADIANS(AJ366))))&gt;90,0,$F$4*$F$5/E375^2*(SIN(RADIANS(G383))*SIN(RADIANS(E376))+COS(RADIANS(G383))*COS(RADIANS(E376))*COS(RADIANS(AJ366))))</f>
        <v>#DIV/0!</v>
      </c>
      <c r="AK383" s="3">
        <f>IF(DEGREES(ACOS(SIN(RADIANS(G383))*SIN(RADIANS(E376))+COS(RADIANS(G383))*COS(RADIANS(E376))*COS(RADIANS(AK366))))&gt;90,0,$F$4*$F$5/E375^2*(SIN(RADIANS(G383))*SIN(RADIANS(E376))+COS(RADIANS(G383))*COS(RADIANS(E376))*COS(RADIANS(AK366))))</f>
        <v>0</v>
      </c>
      <c r="AL383" s="3">
        <f>IF(DEGREES(ACOS(SIN(RADIANS(G383))*SIN(RADIANS(E376))+COS(RADIANS(G383))*COS(RADIANS(E376))*COS(RADIANS(AL366))))&gt;90,0,$F$4*$F$5/E375^2*(SIN(RADIANS(G383))*SIN(RADIANS(E376))+COS(RADIANS(G383))*COS(RADIANS(E376))*COS(RADIANS(AL366))))</f>
        <v>0</v>
      </c>
      <c r="AM383" s="3">
        <f>IF(DEGREES(ACOS(SIN(RADIANS(G383))*SIN(RADIANS(E376))+COS(RADIANS(G383))*COS(RADIANS(E376))*COS(RADIANS(AM366))))&gt;90,0,$F$4*$F$5/E375^2*(SIN(RADIANS(G383))*SIN(RADIANS(E376))+COS(RADIANS(G383))*COS(RADIANS(E376))*COS(RADIANS(AM366))))</f>
        <v>0</v>
      </c>
      <c r="AN383" s="3">
        <f>IF(DEGREES(ACOS(SIN(RADIANS(G383))*SIN(RADIANS(E376))+COS(RADIANS(G383))*COS(RADIANS(E376))*COS(RADIANS(AN366))))&gt;90,0,$F$4*$F$5/E375^2*(SIN(RADIANS(G383))*SIN(RADIANS(E376))+COS(RADIANS(G383))*COS(RADIANS(E376))*COS(RADIANS(AN366))))</f>
        <v>0</v>
      </c>
      <c r="AO383" s="3">
        <f>IF(DEGREES(ACOS(SIN(RADIANS(G383))*SIN(RADIANS(E376))+COS(RADIANS(G383))*COS(RADIANS(E376))*COS(RADIANS(AO366))))&gt;90,0,$F$4*$F$5/E375^2*(SIN(RADIANS(G383))*SIN(RADIANS(E376))+COS(RADIANS(G383))*COS(RADIANS(E376))*COS(RADIANS(AO366))))</f>
        <v>0</v>
      </c>
      <c r="AP383" s="3">
        <f>IF(DEGREES(ACOS(SIN(RADIANS(G383))*SIN(RADIANS(E376))+COS(RADIANS(G383))*COS(RADIANS(E376))*COS(RADIANS(AP366))))&gt;90,0,$F$4*$F$5/E375^2*(SIN(RADIANS(G383))*SIN(RADIANS(E376))+COS(RADIANS(G383))*COS(RADIANS(E376))*COS(RADIANS(AP366))))</f>
        <v>0</v>
      </c>
      <c r="AQ383" s="3">
        <f>IF(DEGREES(ACOS(SIN(RADIANS(G383))*SIN(RADIANS(E376))+COS(RADIANS(G383))*COS(RADIANS(E376))*COS(RADIANS(AQ366))))&gt;90,0,$F$4*$F$5/E375^2*(SIN(RADIANS(G383))*SIN(RADIANS(E376))+COS(RADIANS(G383))*COS(RADIANS(E376))*COS(RADIANS(AQ366))))</f>
        <v>0</v>
      </c>
      <c r="AR383" s="3">
        <f>IF(DEGREES(ACOS(SIN(RADIANS(G383))*SIN(RADIANS(E376))+COS(RADIANS(G383))*COS(RADIANS(E376))*COS(RADIANS(AR366))))&gt;90,0,$F$4*$F$5/E375^2*(SIN(RADIANS(G383))*SIN(RADIANS(E376))+COS(RADIANS(G383))*COS(RADIANS(E376))*COS(RADIANS(AR366))))</f>
        <v>0</v>
      </c>
    </row>
    <row r="384" spans="2:44" ht="15.75" customHeight="1" x14ac:dyDescent="0.2">
      <c r="G384" s="3">
        <v>-70</v>
      </c>
      <c r="I384" s="3">
        <f>IF(DEGREES(ACOS(SIN(RADIANS(G384))*SIN(RADIANS(E376))+COS(RADIANS(G384))*COS(RADIANS(E376))*COS(RADIANS(I366))))&gt;90,0,$F$4*$F$5/E375^2*(SIN(RADIANS(G384))*SIN(RADIANS(E376))+COS(RADIANS(G384))*COS(RADIANS(E376))*COS(RADIANS(I366))))</f>
        <v>0</v>
      </c>
      <c r="J384" s="3">
        <f>IF(DEGREES(ACOS(SIN(RADIANS(G384))*SIN(RADIANS(E376))+COS(RADIANS(G384))*COS(RADIANS(E376))*COS(RADIANS(J366))))&gt;90,0,$F$4*$F$5/E375^2*(SIN(RADIANS(G384))*SIN(RADIANS(E376))+COS(RADIANS(G384))*COS(RADIANS(E376))*COS(RADIANS(J366))))</f>
        <v>0</v>
      </c>
      <c r="K384" s="3">
        <f>IF(DEGREES(ACOS(SIN(RADIANS(G384))*SIN(RADIANS(E376))+COS(RADIANS(G384))*COS(RADIANS(E376))*COS(RADIANS(K366))))&gt;90,0,$F$4*$F$5/E375^2*(SIN(RADIANS(G384))*SIN(RADIANS(E376))+COS(RADIANS(G384))*COS(RADIANS(E376))*COS(RADIANS(K366))))</f>
        <v>0</v>
      </c>
      <c r="L384" s="3">
        <f>IF(DEGREES(ACOS(SIN(RADIANS(G384))*SIN(RADIANS(E376))+COS(RADIANS(G384))*COS(RADIANS(E376))*COS(RADIANS(L366))))&gt;90,0,$F$4*$F$5/E375^2*(SIN(RADIANS(G384))*SIN(RADIANS(E376))+COS(RADIANS(G384))*COS(RADIANS(E376))*COS(RADIANS(L366))))</f>
        <v>0</v>
      </c>
      <c r="M384" s="3">
        <f>IF(DEGREES(ACOS(SIN(RADIANS(G384))*SIN(RADIANS(E376))+COS(RADIANS(G384))*COS(RADIANS(E376))*COS(RADIANS(M366))))&gt;90,0,$F$4*$F$5/E375^2*(SIN(RADIANS(G384))*SIN(RADIANS(E376))+COS(RADIANS(G384))*COS(RADIANS(E376))*COS(RADIANS(M366))))</f>
        <v>0</v>
      </c>
      <c r="N384" s="3">
        <f>IF(DEGREES(ACOS(SIN(RADIANS(G384))*SIN(RADIANS(E376))+COS(RADIANS(G384))*COS(RADIANS(E376))*COS(RADIANS(N366))))&gt;90,0,$F$4*$F$5/E375^2*(SIN(RADIANS(G384))*SIN(RADIANS(E376))+COS(RADIANS(G384))*COS(RADIANS(E376))*COS(RADIANS(N366))))</f>
        <v>0</v>
      </c>
      <c r="O384" s="3">
        <f>IF(DEGREES(ACOS(SIN(RADIANS(G384))*SIN(RADIANS(E376))+COS(RADIANS(G384))*COS(RADIANS(E376))*COS(RADIANS(O366))))&gt;90,0,$F$4*$F$5/E375^2*(SIN(RADIANS(G384))*SIN(RADIANS(E376))+COS(RADIANS(G384))*COS(RADIANS(E376))*COS(RADIANS(O366))))</f>
        <v>0</v>
      </c>
      <c r="P384" s="3">
        <f>IF(DEGREES(ACOS(SIN(RADIANS(G384))*SIN(RADIANS(E376))+COS(RADIANS(G384))*COS(RADIANS(E376))*COS(RADIANS(P366))))&gt;90,0,$F$4*$F$5/E375^2*(SIN(RADIANS(G384))*SIN(RADIANS(E376))+COS(RADIANS(G384))*COS(RADIANS(E376))*COS(RADIANS(P366))))</f>
        <v>0</v>
      </c>
      <c r="Q384" s="3">
        <f>IF(DEGREES(ACOS(SIN(RADIANS(G384))*SIN(RADIANS(E376))+COS(RADIANS(G384))*COS(RADIANS(E376))*COS(RADIANS(Q366))))&gt;90,0,$F$4*$F$5/E375^2*(SIN(RADIANS(G384))*SIN(RADIANS(E376))+COS(RADIANS(G384))*COS(RADIANS(E376))*COS(RADIANS(Q366))))</f>
        <v>0</v>
      </c>
      <c r="R384" s="3" t="e">
        <f>IF(DEGREES(ACOS(SIN(RADIANS(G384))*SIN(RADIANS(E376))+COS(RADIANS(G384))*COS(RADIANS(E376))*COS(RADIANS(R366))))&gt;90,0,$F$4*$F$5/E375^2*(SIN(RADIANS(G384))*SIN(RADIANS(E376))+COS(RADIANS(G384))*COS(RADIANS(E376))*COS(RADIANS(R366))))</f>
        <v>#DIV/0!</v>
      </c>
      <c r="S384" s="3" t="e">
        <f>IF(DEGREES(ACOS(SIN(RADIANS(G384))*SIN(RADIANS(E376))+COS(RADIANS(G384))*COS(RADIANS(E376))*COS(RADIANS(S366))))&gt;90,0,$F$4*$F$5/E375^2*(SIN(RADIANS(G384))*SIN(RADIANS(E376))+COS(RADIANS(G384))*COS(RADIANS(E376))*COS(RADIANS(S366))))</f>
        <v>#DIV/0!</v>
      </c>
      <c r="T384" s="3" t="e">
        <f>IF(DEGREES(ACOS(SIN(RADIANS(G384))*SIN(RADIANS(E376))+COS(RADIANS(G384))*COS(RADIANS(E376))*COS(RADIANS(T366))))&gt;90,0,$F$4*$F$5/E375^2*(SIN(RADIANS(G384))*SIN(RADIANS(E376))+COS(RADIANS(G384))*COS(RADIANS(E376))*COS(RADIANS(T366))))</f>
        <v>#DIV/0!</v>
      </c>
      <c r="U384" s="3" t="e">
        <f>IF(DEGREES(ACOS(SIN(RADIANS(G384))*SIN(RADIANS(E376))+COS(RADIANS(G384))*COS(RADIANS(E376))*COS(RADIANS(U366))))&gt;90,0,$F$4*$F$5/E375^2*(SIN(RADIANS(G384))*SIN(RADIANS(E376))+COS(RADIANS(G384))*COS(RADIANS(E376))*COS(RADIANS(U366))))</f>
        <v>#DIV/0!</v>
      </c>
      <c r="V384" s="3" t="e">
        <f>IF(DEGREES(ACOS(SIN(RADIANS(G384))*SIN(RADIANS(E376))+COS(RADIANS(G384))*COS(RADIANS(E376))*COS(RADIANS(V366))))&gt;90,0,$F$4*$F$5/E375^2*(SIN(RADIANS(G384))*SIN(RADIANS(E376))+COS(RADIANS(G384))*COS(RADIANS(E376))*COS(RADIANS(V366))))</f>
        <v>#DIV/0!</v>
      </c>
      <c r="W384" s="3" t="e">
        <f>IF(DEGREES(ACOS(SIN(RADIANS(G384))*SIN(RADIANS(E376))+COS(RADIANS(G384))*COS(RADIANS(E376))*COS(RADIANS(W366))))&gt;90,0,$F$4*$F$5/E375^2*(SIN(RADIANS(G384))*SIN(RADIANS(E376))+COS(RADIANS(G384))*COS(RADIANS(E376))*COS(RADIANS(W366))))</f>
        <v>#DIV/0!</v>
      </c>
      <c r="X384" s="3" t="e">
        <f>IF(DEGREES(ACOS(SIN(RADIANS(G384))*SIN(RADIANS(E376))+COS(RADIANS(G384))*COS(RADIANS(E376))*COS(RADIANS(X366))))&gt;90,0,$F$4*$F$5/E375^2*(SIN(RADIANS(G384))*SIN(RADIANS(E376))+COS(RADIANS(G384))*COS(RADIANS(E376))*COS(RADIANS(X366))))</f>
        <v>#DIV/0!</v>
      </c>
      <c r="Y384" s="3" t="e">
        <f>IF(DEGREES(ACOS(SIN(RADIANS(G384))*SIN(RADIANS(E376))+COS(RADIANS(G384))*COS(RADIANS(E376))*COS(RADIANS(Y366))))&gt;90,0,$F$4*$F$5/E375^2*(SIN(RADIANS(G384))*SIN(RADIANS(E376))+COS(RADIANS(G384))*COS(RADIANS(E376))*COS(RADIANS(Y366))))</f>
        <v>#DIV/0!</v>
      </c>
      <c r="Z384" s="3" t="e">
        <f>IF(DEGREES(ACOS(SIN(RADIANS(G384))*SIN(RADIANS(E376))+COS(RADIANS(G384))*COS(RADIANS(E376))*COS(RADIANS(Z366))))&gt;90,0,$F$4*$F$5/E375^2*(SIN(RADIANS(G384))*SIN(RADIANS(E376))+COS(RADIANS(G384))*COS(RADIANS(E376))*COS(RADIANS(Z366))))</f>
        <v>#DIV/0!</v>
      </c>
      <c r="AA384" s="3" t="e">
        <f>IF(DEGREES(ACOS(SIN(RADIANS(G384))*SIN(RADIANS(E376))+COS(RADIANS(G384))*COS(RADIANS(E376))*COS(RADIANS(AA366))))&gt;90,0,$F$4*$F$5/E375^2*(SIN(RADIANS(G384))*SIN(RADIANS(E376))+COS(RADIANS(G384))*COS(RADIANS(E376))*COS(RADIANS(AA366))))</f>
        <v>#DIV/0!</v>
      </c>
      <c r="AB384" s="3" t="e">
        <f>IF(DEGREES(ACOS(SIN(RADIANS(G384))*SIN(RADIANS(E376))+COS(RADIANS(G384))*COS(RADIANS(E376))*COS(RADIANS(AB366))))&gt;90,0,$F$4*$F$5/E375^2*(SIN(RADIANS(G384))*SIN(RADIANS(E376))+COS(RADIANS(G384))*COS(RADIANS(E376))*COS(RADIANS(AB366))))</f>
        <v>#DIV/0!</v>
      </c>
      <c r="AC384" s="3" t="e">
        <f>IF(DEGREES(ACOS(SIN(RADIANS(G384))*SIN(RADIANS(E376))+COS(RADIANS(G384))*COS(RADIANS(E376))*COS(RADIANS(AC366))))&gt;90,0,$F$4*$F$5/E375^2*(SIN(RADIANS(G384))*SIN(RADIANS(E376))+COS(RADIANS(G384))*COS(RADIANS(E376))*COS(RADIANS(AC366))))</f>
        <v>#DIV/0!</v>
      </c>
      <c r="AD384" s="3" t="e">
        <f>IF(DEGREES(ACOS(SIN(RADIANS(G384))*SIN(RADIANS(E376))+COS(RADIANS(G384))*COS(RADIANS(E376))*COS(RADIANS(AD366))))&gt;90,0,$F$4*$F$5/E375^2*(SIN(RADIANS(G384))*SIN(RADIANS(E376))+COS(RADIANS(G384))*COS(RADIANS(E376))*COS(RADIANS(AD366))))</f>
        <v>#DIV/0!</v>
      </c>
      <c r="AE384" s="3" t="e">
        <f>IF(DEGREES(ACOS(SIN(RADIANS(G384))*SIN(RADIANS(E376))+COS(RADIANS(G384))*COS(RADIANS(E376))*COS(RADIANS(AE366))))&gt;90,0,$F$4*$F$5/E375^2*(SIN(RADIANS(G384))*SIN(RADIANS(E376))+COS(RADIANS(G384))*COS(RADIANS(E376))*COS(RADIANS(AE366))))</f>
        <v>#DIV/0!</v>
      </c>
      <c r="AF384" s="3" t="e">
        <f>IF(DEGREES(ACOS(SIN(RADIANS(G384))*SIN(RADIANS(E376))+COS(RADIANS(G384))*COS(RADIANS(E376))*COS(RADIANS(AF366))))&gt;90,0,$F$4*$F$5/E375^2*(SIN(RADIANS(G384))*SIN(RADIANS(E376))+COS(RADIANS(G384))*COS(RADIANS(E376))*COS(RADIANS(AF366))))</f>
        <v>#DIV/0!</v>
      </c>
      <c r="AG384" s="3" t="e">
        <f>IF(DEGREES(ACOS(SIN(RADIANS(G384))*SIN(RADIANS(E376))+COS(RADIANS(G384))*COS(RADIANS(E376))*COS(RADIANS(AG366))))&gt;90,0,$F$4*$F$5/E375^2*(SIN(RADIANS(G384))*SIN(RADIANS(E376))+COS(RADIANS(G384))*COS(RADIANS(E376))*COS(RADIANS(AG366))))</f>
        <v>#DIV/0!</v>
      </c>
      <c r="AH384" s="3" t="e">
        <f>IF(DEGREES(ACOS(SIN(RADIANS(G384))*SIN(RADIANS(E376))+COS(RADIANS(G384))*COS(RADIANS(E376))*COS(RADIANS(AH366))))&gt;90,0,$F$4*$F$5/E375^2*(SIN(RADIANS(G384))*SIN(RADIANS(E376))+COS(RADIANS(G384))*COS(RADIANS(E376))*COS(RADIANS(AH366))))</f>
        <v>#DIV/0!</v>
      </c>
      <c r="AI384" s="3" t="e">
        <f>IF(DEGREES(ACOS(SIN(RADIANS(G384))*SIN(RADIANS(E376))+COS(RADIANS(G384))*COS(RADIANS(E376))*COS(RADIANS(AI366))))&gt;90,0,$F$4*$F$5/E375^2*(SIN(RADIANS(G384))*SIN(RADIANS(E376))+COS(RADIANS(G384))*COS(RADIANS(E376))*COS(RADIANS(AI366))))</f>
        <v>#DIV/0!</v>
      </c>
      <c r="AJ384" s="3" t="e">
        <f>IF(DEGREES(ACOS(SIN(RADIANS(G384))*SIN(RADIANS(E376))+COS(RADIANS(G384))*COS(RADIANS(E376))*COS(RADIANS(AJ366))))&gt;90,0,$F$4*$F$5/E375^2*(SIN(RADIANS(G384))*SIN(RADIANS(E376))+COS(RADIANS(G384))*COS(RADIANS(E376))*COS(RADIANS(AJ366))))</f>
        <v>#DIV/0!</v>
      </c>
      <c r="AK384" s="3">
        <f>IF(DEGREES(ACOS(SIN(RADIANS(G384))*SIN(RADIANS(E376))+COS(RADIANS(G384))*COS(RADIANS(E376))*COS(RADIANS(AK366))))&gt;90,0,$F$4*$F$5/E375^2*(SIN(RADIANS(G384))*SIN(RADIANS(E376))+COS(RADIANS(G384))*COS(RADIANS(E376))*COS(RADIANS(AK366))))</f>
        <v>0</v>
      </c>
      <c r="AL384" s="3">
        <f>IF(DEGREES(ACOS(SIN(RADIANS(G384))*SIN(RADIANS(E376))+COS(RADIANS(G384))*COS(RADIANS(E376))*COS(RADIANS(AL366))))&gt;90,0,$F$4*$F$5/E375^2*(SIN(RADIANS(G384))*SIN(RADIANS(E376))+COS(RADIANS(G384))*COS(RADIANS(E376))*COS(RADIANS(AL366))))</f>
        <v>0</v>
      </c>
      <c r="AM384" s="3">
        <f>IF(DEGREES(ACOS(SIN(RADIANS(G384))*SIN(RADIANS(E376))+COS(RADIANS(G384))*COS(RADIANS(E376))*COS(RADIANS(AM366))))&gt;90,0,$F$4*$F$5/E375^2*(SIN(RADIANS(G384))*SIN(RADIANS(E376))+COS(RADIANS(G384))*COS(RADIANS(E376))*COS(RADIANS(AM366))))</f>
        <v>0</v>
      </c>
      <c r="AN384" s="3">
        <f>IF(DEGREES(ACOS(SIN(RADIANS(G384))*SIN(RADIANS(E376))+COS(RADIANS(G384))*COS(RADIANS(E376))*COS(RADIANS(AN366))))&gt;90,0,$F$4*$F$5/E375^2*(SIN(RADIANS(G384))*SIN(RADIANS(E376))+COS(RADIANS(G384))*COS(RADIANS(E376))*COS(RADIANS(AN366))))</f>
        <v>0</v>
      </c>
      <c r="AO384" s="3">
        <f>IF(DEGREES(ACOS(SIN(RADIANS(G384))*SIN(RADIANS(E376))+COS(RADIANS(G384))*COS(RADIANS(E376))*COS(RADIANS(AO366))))&gt;90,0,$F$4*$F$5/E375^2*(SIN(RADIANS(G384))*SIN(RADIANS(E376))+COS(RADIANS(G384))*COS(RADIANS(E376))*COS(RADIANS(AO366))))</f>
        <v>0</v>
      </c>
      <c r="AP384" s="3">
        <f>IF(DEGREES(ACOS(SIN(RADIANS(G384))*SIN(RADIANS(E376))+COS(RADIANS(G384))*COS(RADIANS(E376))*COS(RADIANS(AP366))))&gt;90,0,$F$4*$F$5/E375^2*(SIN(RADIANS(G384))*SIN(RADIANS(E376))+COS(RADIANS(G384))*COS(RADIANS(E376))*COS(RADIANS(AP366))))</f>
        <v>0</v>
      </c>
      <c r="AQ384" s="3">
        <f>IF(DEGREES(ACOS(SIN(RADIANS(G384))*SIN(RADIANS(E376))+COS(RADIANS(G384))*COS(RADIANS(E376))*COS(RADIANS(AQ366))))&gt;90,0,$F$4*$F$5/E375^2*(SIN(RADIANS(G384))*SIN(RADIANS(E376))+COS(RADIANS(G384))*COS(RADIANS(E376))*COS(RADIANS(AQ366))))</f>
        <v>0</v>
      </c>
      <c r="AR384" s="3">
        <f>IF(DEGREES(ACOS(SIN(RADIANS(G384))*SIN(RADIANS(E376))+COS(RADIANS(G384))*COS(RADIANS(E376))*COS(RADIANS(AR366))))&gt;90,0,$F$4*$F$5/E375^2*(SIN(RADIANS(G384))*SIN(RADIANS(E376))+COS(RADIANS(G384))*COS(RADIANS(E376))*COS(RADIANS(AR366))))</f>
        <v>0</v>
      </c>
    </row>
    <row r="385" spans="2:44" ht="15.75" customHeight="1" x14ac:dyDescent="0.2">
      <c r="G385" s="3">
        <v>-80</v>
      </c>
      <c r="I385" s="3">
        <f>IF(DEGREES(ACOS(SIN(RADIANS(G385))*SIN(RADIANS(E376))+COS(RADIANS(G385))*COS(RADIANS(E376))*COS(RADIANS(I366))))&gt;90,0,$F$4*$F$5/E375^2*(SIN(RADIANS(G385))*SIN(RADIANS(E376))+COS(RADIANS(G385))*COS(RADIANS(E376))*COS(RADIANS(I366))))</f>
        <v>0</v>
      </c>
      <c r="J385" s="3">
        <f>IF(DEGREES(ACOS(SIN(RADIANS(G385))*SIN(RADIANS(E376))+COS(RADIANS(G385))*COS(RADIANS(E376))*COS(RADIANS(J366))))&gt;90,0,$F$4*$F$5/E375^2*(SIN(RADIANS(G385))*SIN(RADIANS(E376))+COS(RADIANS(G385))*COS(RADIANS(E376))*COS(RADIANS(J366))))</f>
        <v>0</v>
      </c>
      <c r="K385" s="3">
        <f>IF(DEGREES(ACOS(SIN(RADIANS(G385))*SIN(RADIANS(E376))+COS(RADIANS(G385))*COS(RADIANS(E376))*COS(RADIANS(K366))))&gt;90,0,$F$4*$F$5/E375^2*(SIN(RADIANS(G385))*SIN(RADIANS(E376))+COS(RADIANS(G385))*COS(RADIANS(E376))*COS(RADIANS(K366))))</f>
        <v>0</v>
      </c>
      <c r="L385" s="3">
        <f>IF(DEGREES(ACOS(SIN(RADIANS(G385))*SIN(RADIANS(E376))+COS(RADIANS(G385))*COS(RADIANS(E376))*COS(RADIANS(L366))))&gt;90,0,$F$4*$F$5/E375^2*(SIN(RADIANS(G385))*SIN(RADIANS(E376))+COS(RADIANS(G385))*COS(RADIANS(E376))*COS(RADIANS(L366))))</f>
        <v>0</v>
      </c>
      <c r="M385" s="3">
        <f>IF(DEGREES(ACOS(SIN(RADIANS(G385))*SIN(RADIANS(E376))+COS(RADIANS(G385))*COS(RADIANS(E376))*COS(RADIANS(M366))))&gt;90,0,$F$4*$F$5/E375^2*(SIN(RADIANS(G385))*SIN(RADIANS(E376))+COS(RADIANS(G385))*COS(RADIANS(E376))*COS(RADIANS(M366))))</f>
        <v>0</v>
      </c>
      <c r="N385" s="3">
        <f>IF(DEGREES(ACOS(SIN(RADIANS(G385))*SIN(RADIANS(E376))+COS(RADIANS(G385))*COS(RADIANS(E376))*COS(RADIANS(N366))))&gt;90,0,$F$4*$F$5/E375^2*(SIN(RADIANS(G385))*SIN(RADIANS(E376))+COS(RADIANS(G385))*COS(RADIANS(E376))*COS(RADIANS(N366))))</f>
        <v>0</v>
      </c>
      <c r="O385" s="3">
        <f>IF(DEGREES(ACOS(SIN(RADIANS(G385))*SIN(RADIANS(E376))+COS(RADIANS(G385))*COS(RADIANS(E376))*COS(RADIANS(O366))))&gt;90,0,$F$4*$F$5/E375^2*(SIN(RADIANS(G385))*SIN(RADIANS(E376))+COS(RADIANS(G385))*COS(RADIANS(E376))*COS(RADIANS(O366))))</f>
        <v>0</v>
      </c>
      <c r="P385" s="3">
        <f>IF(DEGREES(ACOS(SIN(RADIANS(G385))*SIN(RADIANS(E376))+COS(RADIANS(G385))*COS(RADIANS(E376))*COS(RADIANS(P366))))&gt;90,0,$F$4*$F$5/E375^2*(SIN(RADIANS(G385))*SIN(RADIANS(E376))+COS(RADIANS(G385))*COS(RADIANS(E376))*COS(RADIANS(P366))))</f>
        <v>0</v>
      </c>
      <c r="Q385" s="3">
        <f>IF(DEGREES(ACOS(SIN(RADIANS(G385))*SIN(RADIANS(E376))+COS(RADIANS(G385))*COS(RADIANS(E376))*COS(RADIANS(Q366))))&gt;90,0,$F$4*$F$5/E375^2*(SIN(RADIANS(G385))*SIN(RADIANS(E376))+COS(RADIANS(G385))*COS(RADIANS(E376))*COS(RADIANS(Q366))))</f>
        <v>0</v>
      </c>
      <c r="R385" s="3" t="e">
        <f>IF(DEGREES(ACOS(SIN(RADIANS(G385))*SIN(RADIANS(E376))+COS(RADIANS(G385))*COS(RADIANS(E376))*COS(RADIANS(R366))))&gt;90,0,$F$4*$F$5/E375^2*(SIN(RADIANS(G385))*SIN(RADIANS(E376))+COS(RADIANS(G385))*COS(RADIANS(E376))*COS(RADIANS(R366))))</f>
        <v>#DIV/0!</v>
      </c>
      <c r="S385" s="3" t="e">
        <f>IF(DEGREES(ACOS(SIN(RADIANS(G385))*SIN(RADIANS(E376))+COS(RADIANS(G385))*COS(RADIANS(E376))*COS(RADIANS(S366))))&gt;90,0,$F$4*$F$5/E375^2*(SIN(RADIANS(G385))*SIN(RADIANS(E376))+COS(RADIANS(G385))*COS(RADIANS(E376))*COS(RADIANS(S366))))</f>
        <v>#DIV/0!</v>
      </c>
      <c r="T385" s="3" t="e">
        <f>IF(DEGREES(ACOS(SIN(RADIANS(G385))*SIN(RADIANS(E376))+COS(RADIANS(G385))*COS(RADIANS(E376))*COS(RADIANS(T366))))&gt;90,0,$F$4*$F$5/E375^2*(SIN(RADIANS(G385))*SIN(RADIANS(E376))+COS(RADIANS(G385))*COS(RADIANS(E376))*COS(RADIANS(T366))))</f>
        <v>#DIV/0!</v>
      </c>
      <c r="U385" s="3" t="e">
        <f>IF(DEGREES(ACOS(SIN(RADIANS(G385))*SIN(RADIANS(E376))+COS(RADIANS(G385))*COS(RADIANS(E376))*COS(RADIANS(U366))))&gt;90,0,$F$4*$F$5/E375^2*(SIN(RADIANS(G385))*SIN(RADIANS(E376))+COS(RADIANS(G385))*COS(RADIANS(E376))*COS(RADIANS(U366))))</f>
        <v>#DIV/0!</v>
      </c>
      <c r="V385" s="3" t="e">
        <f>IF(DEGREES(ACOS(SIN(RADIANS(G385))*SIN(RADIANS(E376))+COS(RADIANS(G385))*COS(RADIANS(E376))*COS(RADIANS(V366))))&gt;90,0,$F$4*$F$5/E375^2*(SIN(RADIANS(G385))*SIN(RADIANS(E376))+COS(RADIANS(G385))*COS(RADIANS(E376))*COS(RADIANS(V366))))</f>
        <v>#DIV/0!</v>
      </c>
      <c r="W385" s="3" t="e">
        <f>IF(DEGREES(ACOS(SIN(RADIANS(G385))*SIN(RADIANS(E376))+COS(RADIANS(G385))*COS(RADIANS(E376))*COS(RADIANS(W366))))&gt;90,0,$F$4*$F$5/E375^2*(SIN(RADIANS(G385))*SIN(RADIANS(E376))+COS(RADIANS(G385))*COS(RADIANS(E376))*COS(RADIANS(W366))))</f>
        <v>#DIV/0!</v>
      </c>
      <c r="X385" s="3" t="e">
        <f>IF(DEGREES(ACOS(SIN(RADIANS(G385))*SIN(RADIANS(E376))+COS(RADIANS(G385))*COS(RADIANS(E376))*COS(RADIANS(X366))))&gt;90,0,$F$4*$F$5/E375^2*(SIN(RADIANS(G385))*SIN(RADIANS(E376))+COS(RADIANS(G385))*COS(RADIANS(E376))*COS(RADIANS(X366))))</f>
        <v>#DIV/0!</v>
      </c>
      <c r="Y385" s="3" t="e">
        <f>IF(DEGREES(ACOS(SIN(RADIANS(G385))*SIN(RADIANS(E376))+COS(RADIANS(G385))*COS(RADIANS(E376))*COS(RADIANS(Y366))))&gt;90,0,$F$4*$F$5/E375^2*(SIN(RADIANS(G385))*SIN(RADIANS(E376))+COS(RADIANS(G385))*COS(RADIANS(E376))*COS(RADIANS(Y366))))</f>
        <v>#DIV/0!</v>
      </c>
      <c r="Z385" s="3" t="e">
        <f>IF(DEGREES(ACOS(SIN(RADIANS(G385))*SIN(RADIANS(E376))+COS(RADIANS(G385))*COS(RADIANS(E376))*COS(RADIANS(Z366))))&gt;90,0,$F$4*$F$5/E375^2*(SIN(RADIANS(G385))*SIN(RADIANS(E376))+COS(RADIANS(G385))*COS(RADIANS(E376))*COS(RADIANS(Z366))))</f>
        <v>#DIV/0!</v>
      </c>
      <c r="AA385" s="3" t="e">
        <f>IF(DEGREES(ACOS(SIN(RADIANS(G385))*SIN(RADIANS(E376))+COS(RADIANS(G385))*COS(RADIANS(E376))*COS(RADIANS(AA366))))&gt;90,0,$F$4*$F$5/E375^2*(SIN(RADIANS(G385))*SIN(RADIANS(E376))+COS(RADIANS(G385))*COS(RADIANS(E376))*COS(RADIANS(AA366))))</f>
        <v>#DIV/0!</v>
      </c>
      <c r="AB385" s="3" t="e">
        <f>IF(DEGREES(ACOS(SIN(RADIANS(G385))*SIN(RADIANS(E376))+COS(RADIANS(G385))*COS(RADIANS(E376))*COS(RADIANS(AB366))))&gt;90,0,$F$4*$F$5/E375^2*(SIN(RADIANS(G385))*SIN(RADIANS(E376))+COS(RADIANS(G385))*COS(RADIANS(E376))*COS(RADIANS(AB366))))</f>
        <v>#DIV/0!</v>
      </c>
      <c r="AC385" s="3" t="e">
        <f>IF(DEGREES(ACOS(SIN(RADIANS(G385))*SIN(RADIANS(E376))+COS(RADIANS(G385))*COS(RADIANS(E376))*COS(RADIANS(AC366))))&gt;90,0,$F$4*$F$5/E375^2*(SIN(RADIANS(G385))*SIN(RADIANS(E376))+COS(RADIANS(G385))*COS(RADIANS(E376))*COS(RADIANS(AC366))))</f>
        <v>#DIV/0!</v>
      </c>
      <c r="AD385" s="3" t="e">
        <f>IF(DEGREES(ACOS(SIN(RADIANS(G385))*SIN(RADIANS(E376))+COS(RADIANS(G385))*COS(RADIANS(E376))*COS(RADIANS(AD366))))&gt;90,0,$F$4*$F$5/E375^2*(SIN(RADIANS(G385))*SIN(RADIANS(E376))+COS(RADIANS(G385))*COS(RADIANS(E376))*COS(RADIANS(AD366))))</f>
        <v>#DIV/0!</v>
      </c>
      <c r="AE385" s="3" t="e">
        <f>IF(DEGREES(ACOS(SIN(RADIANS(G385))*SIN(RADIANS(E376))+COS(RADIANS(G385))*COS(RADIANS(E376))*COS(RADIANS(AE366))))&gt;90,0,$F$4*$F$5/E375^2*(SIN(RADIANS(G385))*SIN(RADIANS(E376))+COS(RADIANS(G385))*COS(RADIANS(E376))*COS(RADIANS(AE366))))</f>
        <v>#DIV/0!</v>
      </c>
      <c r="AF385" s="3" t="e">
        <f>IF(DEGREES(ACOS(SIN(RADIANS(G385))*SIN(RADIANS(E376))+COS(RADIANS(G385))*COS(RADIANS(E376))*COS(RADIANS(AF366))))&gt;90,0,$F$4*$F$5/E375^2*(SIN(RADIANS(G385))*SIN(RADIANS(E376))+COS(RADIANS(G385))*COS(RADIANS(E376))*COS(RADIANS(AF366))))</f>
        <v>#DIV/0!</v>
      </c>
      <c r="AG385" s="3" t="e">
        <f>IF(DEGREES(ACOS(SIN(RADIANS(G385))*SIN(RADIANS(E376))+COS(RADIANS(G385))*COS(RADIANS(E376))*COS(RADIANS(AG366))))&gt;90,0,$F$4*$F$5/E375^2*(SIN(RADIANS(G385))*SIN(RADIANS(E376))+COS(RADIANS(G385))*COS(RADIANS(E376))*COS(RADIANS(AG366))))</f>
        <v>#DIV/0!</v>
      </c>
      <c r="AH385" s="3" t="e">
        <f>IF(DEGREES(ACOS(SIN(RADIANS(G385))*SIN(RADIANS(E376))+COS(RADIANS(G385))*COS(RADIANS(E376))*COS(RADIANS(AH366))))&gt;90,0,$F$4*$F$5/E375^2*(SIN(RADIANS(G385))*SIN(RADIANS(E376))+COS(RADIANS(G385))*COS(RADIANS(E376))*COS(RADIANS(AH366))))</f>
        <v>#DIV/0!</v>
      </c>
      <c r="AI385" s="3" t="e">
        <f>IF(DEGREES(ACOS(SIN(RADIANS(G385))*SIN(RADIANS(E376))+COS(RADIANS(G385))*COS(RADIANS(E376))*COS(RADIANS(AI366))))&gt;90,0,$F$4*$F$5/E375^2*(SIN(RADIANS(G385))*SIN(RADIANS(E376))+COS(RADIANS(G385))*COS(RADIANS(E376))*COS(RADIANS(AI366))))</f>
        <v>#DIV/0!</v>
      </c>
      <c r="AJ385" s="3" t="e">
        <f>IF(DEGREES(ACOS(SIN(RADIANS(G385))*SIN(RADIANS(E376))+COS(RADIANS(G385))*COS(RADIANS(E376))*COS(RADIANS(AJ366))))&gt;90,0,$F$4*$F$5/E375^2*(SIN(RADIANS(G385))*SIN(RADIANS(E376))+COS(RADIANS(G385))*COS(RADIANS(E376))*COS(RADIANS(AJ366))))</f>
        <v>#DIV/0!</v>
      </c>
      <c r="AK385" s="3">
        <f>IF(DEGREES(ACOS(SIN(RADIANS(G385))*SIN(RADIANS(E376))+COS(RADIANS(G385))*COS(RADIANS(E376))*COS(RADIANS(AK366))))&gt;90,0,$F$4*$F$5/E375^2*(SIN(RADIANS(G385))*SIN(RADIANS(E376))+COS(RADIANS(G385))*COS(RADIANS(E376))*COS(RADIANS(AK366))))</f>
        <v>0</v>
      </c>
      <c r="AL385" s="3">
        <f>IF(DEGREES(ACOS(SIN(RADIANS(G385))*SIN(RADIANS(E376))+COS(RADIANS(G385))*COS(RADIANS(E376))*COS(RADIANS(AL366))))&gt;90,0,$F$4*$F$5/E375^2*(SIN(RADIANS(G385))*SIN(RADIANS(E376))+COS(RADIANS(G385))*COS(RADIANS(E376))*COS(RADIANS(AL366))))</f>
        <v>0</v>
      </c>
      <c r="AM385" s="3">
        <f>IF(DEGREES(ACOS(SIN(RADIANS(G385))*SIN(RADIANS(E376))+COS(RADIANS(G385))*COS(RADIANS(E376))*COS(RADIANS(AM366))))&gt;90,0,$F$4*$F$5/E375^2*(SIN(RADIANS(G385))*SIN(RADIANS(E376))+COS(RADIANS(G385))*COS(RADIANS(E376))*COS(RADIANS(AM366))))</f>
        <v>0</v>
      </c>
      <c r="AN385" s="3">
        <f>IF(DEGREES(ACOS(SIN(RADIANS(G385))*SIN(RADIANS(E376))+COS(RADIANS(G385))*COS(RADIANS(E376))*COS(RADIANS(AN366))))&gt;90,0,$F$4*$F$5/E375^2*(SIN(RADIANS(G385))*SIN(RADIANS(E376))+COS(RADIANS(G385))*COS(RADIANS(E376))*COS(RADIANS(AN366))))</f>
        <v>0</v>
      </c>
      <c r="AO385" s="3">
        <f>IF(DEGREES(ACOS(SIN(RADIANS(G385))*SIN(RADIANS(E376))+COS(RADIANS(G385))*COS(RADIANS(E376))*COS(RADIANS(AO366))))&gt;90,0,$F$4*$F$5/E375^2*(SIN(RADIANS(G385))*SIN(RADIANS(E376))+COS(RADIANS(G385))*COS(RADIANS(E376))*COS(RADIANS(AO366))))</f>
        <v>0</v>
      </c>
      <c r="AP385" s="3">
        <f>IF(DEGREES(ACOS(SIN(RADIANS(G385))*SIN(RADIANS(E376))+COS(RADIANS(G385))*COS(RADIANS(E376))*COS(RADIANS(AP366))))&gt;90,0,$F$4*$F$5/E375^2*(SIN(RADIANS(G385))*SIN(RADIANS(E376))+COS(RADIANS(G385))*COS(RADIANS(E376))*COS(RADIANS(AP366))))</f>
        <v>0</v>
      </c>
      <c r="AQ385" s="3">
        <f>IF(DEGREES(ACOS(SIN(RADIANS(G385))*SIN(RADIANS(E376))+COS(RADIANS(G385))*COS(RADIANS(E376))*COS(RADIANS(AQ366))))&gt;90,0,$F$4*$F$5/E375^2*(SIN(RADIANS(G385))*SIN(RADIANS(E376))+COS(RADIANS(G385))*COS(RADIANS(E376))*COS(RADIANS(AQ366))))</f>
        <v>0</v>
      </c>
      <c r="AR385" s="3">
        <f>IF(DEGREES(ACOS(SIN(RADIANS(G385))*SIN(RADIANS(E376))+COS(RADIANS(G385))*COS(RADIANS(E376))*COS(RADIANS(AR366))))&gt;90,0,$F$4*$F$5/E375^2*(SIN(RADIANS(G385))*SIN(RADIANS(E376))+COS(RADIANS(G385))*COS(RADIANS(E376))*COS(RADIANS(AR366))))</f>
        <v>0</v>
      </c>
    </row>
    <row r="386" spans="2:44" ht="15.75" customHeight="1" x14ac:dyDescent="0.2">
      <c r="G386" s="3">
        <v>-90</v>
      </c>
      <c r="I386" s="3" t="e">
        <f>IF(DEGREES(ACOS(SIN(RADIANS(G386))*SIN(RADIANS(E376))+COS(RADIANS(G386))*COS(RADIANS(E376))*COS(RADIANS(I366))))&gt;90,0,$F$4*$F$5/E375^2*(SIN(RADIANS(G386))*SIN(RADIANS(E376))+COS(RADIANS(G386))*COS(RADIANS(E376))*COS(RADIANS(I366))))</f>
        <v>#DIV/0!</v>
      </c>
      <c r="J386" s="3" t="e">
        <f>IF(DEGREES(ACOS(SIN(RADIANS(G386))*SIN(RADIANS(E376))+COS(RADIANS(G386))*COS(RADIANS(E376))*COS(RADIANS(J366))))&gt;90,0,$F$4*$F$5/E375^2*(SIN(RADIANS(G386))*SIN(RADIANS(E376))+COS(RADIANS(G386))*COS(RADIANS(E376))*COS(RADIANS(J366))))</f>
        <v>#DIV/0!</v>
      </c>
      <c r="K386" s="3" t="e">
        <f>IF(DEGREES(ACOS(SIN(RADIANS(G386))*SIN(RADIANS(E376))+COS(RADIANS(G386))*COS(RADIANS(E376))*COS(RADIANS(K366))))&gt;90,0,$F$4*$F$5/E375^2*(SIN(RADIANS(G386))*SIN(RADIANS(E376))+COS(RADIANS(G386))*COS(RADIANS(E376))*COS(RADIANS(K366))))</f>
        <v>#DIV/0!</v>
      </c>
      <c r="L386" s="3" t="e">
        <f>IF(DEGREES(ACOS(SIN(RADIANS(G386))*SIN(RADIANS(E376))+COS(RADIANS(G386))*COS(RADIANS(E376))*COS(RADIANS(L366))))&gt;90,0,$F$4*$F$5/E375^2*(SIN(RADIANS(G386))*SIN(RADIANS(E376))+COS(RADIANS(G386))*COS(RADIANS(E376))*COS(RADIANS(L366))))</f>
        <v>#DIV/0!</v>
      </c>
      <c r="M386" s="3" t="e">
        <f>IF(DEGREES(ACOS(SIN(RADIANS(G386))*SIN(RADIANS(E376))+COS(RADIANS(G386))*COS(RADIANS(E376))*COS(RADIANS(M366))))&gt;90,0,$F$4*$F$5/E375^2*(SIN(RADIANS(G386))*SIN(RADIANS(E376))+COS(RADIANS(G386))*COS(RADIANS(E376))*COS(RADIANS(M366))))</f>
        <v>#DIV/0!</v>
      </c>
      <c r="N386" s="3" t="e">
        <f>IF(DEGREES(ACOS(SIN(RADIANS(G386))*SIN(RADIANS(E376))+COS(RADIANS(G386))*COS(RADIANS(E376))*COS(RADIANS(N366))))&gt;90,0,$F$4*$F$5/E375^2*(SIN(RADIANS(G386))*SIN(RADIANS(E376))+COS(RADIANS(G386))*COS(RADIANS(E376))*COS(RADIANS(N366))))</f>
        <v>#DIV/0!</v>
      </c>
      <c r="O386" s="3" t="e">
        <f>IF(DEGREES(ACOS(SIN(RADIANS(G386))*SIN(RADIANS(E376))+COS(RADIANS(G386))*COS(RADIANS(E376))*COS(RADIANS(O366))))&gt;90,0,$F$4*$F$5/E375^2*(SIN(RADIANS(G386))*SIN(RADIANS(E376))+COS(RADIANS(G386))*COS(RADIANS(E376))*COS(RADIANS(O366))))</f>
        <v>#DIV/0!</v>
      </c>
      <c r="P386" s="3" t="e">
        <f>IF(DEGREES(ACOS(SIN(RADIANS(G386))*SIN(RADIANS(E376))+COS(RADIANS(G386))*COS(RADIANS(E376))*COS(RADIANS(P366))))&gt;90,0,$F$4*$F$5/E375^2*(SIN(RADIANS(G386))*SIN(RADIANS(E376))+COS(RADIANS(G386))*COS(RADIANS(E376))*COS(RADIANS(P366))))</f>
        <v>#DIV/0!</v>
      </c>
      <c r="Q386" s="3" t="e">
        <f>IF(DEGREES(ACOS(SIN(RADIANS(G386))*SIN(RADIANS(E376))+COS(RADIANS(G386))*COS(RADIANS(E376))*COS(RADIANS(Q366))))&gt;90,0,$F$4*$F$5/E375^2*(SIN(RADIANS(G386))*SIN(RADIANS(E376))+COS(RADIANS(G386))*COS(RADIANS(E376))*COS(RADIANS(Q366))))</f>
        <v>#DIV/0!</v>
      </c>
      <c r="R386" s="3" t="e">
        <f>IF(DEGREES(ACOS(SIN(RADIANS(G386))*SIN(RADIANS(E376))+COS(RADIANS(G386))*COS(RADIANS(E376))*COS(RADIANS(R366))))&gt;90,0,$F$4*$F$5/E375^2*(SIN(RADIANS(G386))*SIN(RADIANS(E376))+COS(RADIANS(G386))*COS(RADIANS(E376))*COS(RADIANS(R366))))</f>
        <v>#DIV/0!</v>
      </c>
      <c r="S386" s="3" t="e">
        <f>IF(DEGREES(ACOS(SIN(RADIANS(G386))*SIN(RADIANS(E376))+COS(RADIANS(G386))*COS(RADIANS(E376))*COS(RADIANS(S366))))&gt;90,0,$F$4*$F$5/E375^2*(SIN(RADIANS(G386))*SIN(RADIANS(E376))+COS(RADIANS(G386))*COS(RADIANS(E376))*COS(RADIANS(S366))))</f>
        <v>#DIV/0!</v>
      </c>
      <c r="T386" s="3" t="e">
        <f>IF(DEGREES(ACOS(SIN(RADIANS(G386))*SIN(RADIANS(E376))+COS(RADIANS(G386))*COS(RADIANS(E376))*COS(RADIANS(T366))))&gt;90,0,$F$4*$F$5/E375^2*(SIN(RADIANS(G386))*SIN(RADIANS(E376))+COS(RADIANS(G386))*COS(RADIANS(E376))*COS(RADIANS(T366))))</f>
        <v>#DIV/0!</v>
      </c>
      <c r="U386" s="3" t="e">
        <f>IF(DEGREES(ACOS(SIN(RADIANS(G386))*SIN(RADIANS(E376))+COS(RADIANS(G386))*COS(RADIANS(E376))*COS(RADIANS(U366))))&gt;90,0,$F$4*$F$5/E375^2*(SIN(RADIANS(G386))*SIN(RADIANS(E376))+COS(RADIANS(G386))*COS(RADIANS(E376))*COS(RADIANS(U366))))</f>
        <v>#DIV/0!</v>
      </c>
      <c r="V386" s="3" t="e">
        <f>IF(DEGREES(ACOS(SIN(RADIANS(G386))*SIN(RADIANS(E376))+COS(RADIANS(G386))*COS(RADIANS(E376))*COS(RADIANS(V366))))&gt;90,0,$F$4*$F$5/E375^2*(SIN(RADIANS(G386))*SIN(RADIANS(E376))+COS(RADIANS(G386))*COS(RADIANS(E376))*COS(RADIANS(V366))))</f>
        <v>#DIV/0!</v>
      </c>
      <c r="W386" s="3" t="e">
        <f>IF(DEGREES(ACOS(SIN(RADIANS(G386))*SIN(RADIANS(E376))+COS(RADIANS(G386))*COS(RADIANS(E376))*COS(RADIANS(W366))))&gt;90,0,$F$4*$F$5/E375^2*(SIN(RADIANS(G386))*SIN(RADIANS(E376))+COS(RADIANS(G386))*COS(RADIANS(E376))*COS(RADIANS(W366))))</f>
        <v>#DIV/0!</v>
      </c>
      <c r="X386" s="3" t="e">
        <f>IF(DEGREES(ACOS(SIN(RADIANS(G386))*SIN(RADIANS(E376))+COS(RADIANS(G386))*COS(RADIANS(E376))*COS(RADIANS(X366))))&gt;90,0,$F$4*$F$5/E375^2*(SIN(RADIANS(G386))*SIN(RADIANS(E376))+COS(RADIANS(G386))*COS(RADIANS(E376))*COS(RADIANS(X366))))</f>
        <v>#DIV/0!</v>
      </c>
      <c r="Y386" s="3" t="e">
        <f>IF(DEGREES(ACOS(SIN(RADIANS(G386))*SIN(RADIANS(E376))+COS(RADIANS(G386))*COS(RADIANS(E376))*COS(RADIANS(Y366))))&gt;90,0,$F$4*$F$5/E375^2*(SIN(RADIANS(G386))*SIN(RADIANS(E376))+COS(RADIANS(G386))*COS(RADIANS(E376))*COS(RADIANS(Y366))))</f>
        <v>#DIV/0!</v>
      </c>
      <c r="Z386" s="3" t="e">
        <f>IF(DEGREES(ACOS(SIN(RADIANS(G386))*SIN(RADIANS(E376))+COS(RADIANS(G386))*COS(RADIANS(E376))*COS(RADIANS(Z366))))&gt;90,0,$F$4*$F$5/E375^2*(SIN(RADIANS(G386))*SIN(RADIANS(E376))+COS(RADIANS(G386))*COS(RADIANS(E376))*COS(RADIANS(Z366))))</f>
        <v>#DIV/0!</v>
      </c>
      <c r="AA386" s="3" t="e">
        <f>IF(DEGREES(ACOS(SIN(RADIANS(G386))*SIN(RADIANS(E376))+COS(RADIANS(G386))*COS(RADIANS(E376))*COS(RADIANS(AA366))))&gt;90,0,$F$4*$F$5/E375^2*(SIN(RADIANS(G386))*SIN(RADIANS(E376))+COS(RADIANS(G386))*COS(RADIANS(E376))*COS(RADIANS(AA366))))</f>
        <v>#DIV/0!</v>
      </c>
      <c r="AB386" s="3" t="e">
        <f>IF(DEGREES(ACOS(SIN(RADIANS(G386))*SIN(RADIANS(E376))+COS(RADIANS(G386))*COS(RADIANS(E376))*COS(RADIANS(AB366))))&gt;90,0,$F$4*$F$5/E375^2*(SIN(RADIANS(G386))*SIN(RADIANS(E376))+COS(RADIANS(G386))*COS(RADIANS(E376))*COS(RADIANS(AB366))))</f>
        <v>#DIV/0!</v>
      </c>
      <c r="AC386" s="3" t="e">
        <f>IF(DEGREES(ACOS(SIN(RADIANS(G386))*SIN(RADIANS(E376))+COS(RADIANS(G386))*COS(RADIANS(E376))*COS(RADIANS(AC366))))&gt;90,0,$F$4*$F$5/E375^2*(SIN(RADIANS(G386))*SIN(RADIANS(E376))+COS(RADIANS(G386))*COS(RADIANS(E376))*COS(RADIANS(AC366))))</f>
        <v>#DIV/0!</v>
      </c>
      <c r="AD386" s="3" t="e">
        <f>IF(DEGREES(ACOS(SIN(RADIANS(G386))*SIN(RADIANS(E376))+COS(RADIANS(G386))*COS(RADIANS(E376))*COS(RADIANS(AD366))))&gt;90,0,$F$4*$F$5/E375^2*(SIN(RADIANS(G386))*SIN(RADIANS(E376))+COS(RADIANS(G386))*COS(RADIANS(E376))*COS(RADIANS(AD366))))</f>
        <v>#DIV/0!</v>
      </c>
      <c r="AE386" s="3" t="e">
        <f>IF(DEGREES(ACOS(SIN(RADIANS(G386))*SIN(RADIANS(E376))+COS(RADIANS(G386))*COS(RADIANS(E376))*COS(RADIANS(AE366))))&gt;90,0,$F$4*$F$5/E375^2*(SIN(RADIANS(G386))*SIN(RADIANS(E376))+COS(RADIANS(G386))*COS(RADIANS(E376))*COS(RADIANS(AE366))))</f>
        <v>#DIV/0!</v>
      </c>
      <c r="AF386" s="3" t="e">
        <f>IF(DEGREES(ACOS(SIN(RADIANS(G386))*SIN(RADIANS(E376))+COS(RADIANS(G386))*COS(RADIANS(E376))*COS(RADIANS(AF366))))&gt;90,0,$F$4*$F$5/E375^2*(SIN(RADIANS(G386))*SIN(RADIANS(E376))+COS(RADIANS(G386))*COS(RADIANS(E376))*COS(RADIANS(AF366))))</f>
        <v>#DIV/0!</v>
      </c>
      <c r="AG386" s="3" t="e">
        <f>IF(DEGREES(ACOS(SIN(RADIANS(G386))*SIN(RADIANS(E376))+COS(RADIANS(G386))*COS(RADIANS(E376))*COS(RADIANS(AG366))))&gt;90,0,$F$4*$F$5/E375^2*(SIN(RADIANS(G386))*SIN(RADIANS(E376))+COS(RADIANS(G386))*COS(RADIANS(E376))*COS(RADIANS(AG366))))</f>
        <v>#DIV/0!</v>
      </c>
      <c r="AH386" s="3" t="e">
        <f>IF(DEGREES(ACOS(SIN(RADIANS(G386))*SIN(RADIANS(E376))+COS(RADIANS(G386))*COS(RADIANS(E376))*COS(RADIANS(AH366))))&gt;90,0,$F$4*$F$5/E375^2*(SIN(RADIANS(G386))*SIN(RADIANS(E376))+COS(RADIANS(G386))*COS(RADIANS(E376))*COS(RADIANS(AH366))))</f>
        <v>#DIV/0!</v>
      </c>
      <c r="AI386" s="3" t="e">
        <f>IF(DEGREES(ACOS(SIN(RADIANS(G386))*SIN(RADIANS(E376))+COS(RADIANS(G386))*COS(RADIANS(E376))*COS(RADIANS(AI366))))&gt;90,0,$F$4*$F$5/E375^2*(SIN(RADIANS(G386))*SIN(RADIANS(E376))+COS(RADIANS(G386))*COS(RADIANS(E376))*COS(RADIANS(AI366))))</f>
        <v>#DIV/0!</v>
      </c>
      <c r="AJ386" s="3" t="e">
        <f>IF(DEGREES(ACOS(SIN(RADIANS(G386))*SIN(RADIANS(E376))+COS(RADIANS(G386))*COS(RADIANS(E376))*COS(RADIANS(AJ366))))&gt;90,0,$F$4*$F$5/E375^2*(SIN(RADIANS(G386))*SIN(RADIANS(E376))+COS(RADIANS(G386))*COS(RADIANS(E376))*COS(RADIANS(AJ366))))</f>
        <v>#DIV/0!</v>
      </c>
      <c r="AK386" s="3" t="e">
        <f>IF(DEGREES(ACOS(SIN(RADIANS(G386))*SIN(RADIANS(E376))+COS(RADIANS(G386))*COS(RADIANS(E376))*COS(RADIANS(AK366))))&gt;90,0,$F$4*$F$5/E375^2*(SIN(RADIANS(G386))*SIN(RADIANS(E376))+COS(RADIANS(G386))*COS(RADIANS(E376))*COS(RADIANS(AK366))))</f>
        <v>#DIV/0!</v>
      </c>
      <c r="AL386" s="3" t="e">
        <f>IF(DEGREES(ACOS(SIN(RADIANS(G386))*SIN(RADIANS(E376))+COS(RADIANS(G386))*COS(RADIANS(E376))*COS(RADIANS(AL366))))&gt;90,0,$F$4*$F$5/E375^2*(SIN(RADIANS(G386))*SIN(RADIANS(E376))+COS(RADIANS(G386))*COS(RADIANS(E376))*COS(RADIANS(AL366))))</f>
        <v>#DIV/0!</v>
      </c>
      <c r="AM386" s="3" t="e">
        <f>IF(DEGREES(ACOS(SIN(RADIANS(G386))*SIN(RADIANS(E376))+COS(RADIANS(G386))*COS(RADIANS(E376))*COS(RADIANS(AM366))))&gt;90,0,$F$4*$F$5/E375^2*(SIN(RADIANS(G386))*SIN(RADIANS(E376))+COS(RADIANS(G386))*COS(RADIANS(E376))*COS(RADIANS(AM366))))</f>
        <v>#DIV/0!</v>
      </c>
      <c r="AN386" s="3" t="e">
        <f>IF(DEGREES(ACOS(SIN(RADIANS(G386))*SIN(RADIANS(E376))+COS(RADIANS(G386))*COS(RADIANS(E376))*COS(RADIANS(AN366))))&gt;90,0,$F$4*$F$5/E375^2*(SIN(RADIANS(G386))*SIN(RADIANS(E376))+COS(RADIANS(G386))*COS(RADIANS(E376))*COS(RADIANS(AN366))))</f>
        <v>#DIV/0!</v>
      </c>
      <c r="AO386" s="3" t="e">
        <f>IF(DEGREES(ACOS(SIN(RADIANS(G386))*SIN(RADIANS(E376))+COS(RADIANS(G386))*COS(RADIANS(E376))*COS(RADIANS(AO366))))&gt;90,0,$F$4*$F$5/E375^2*(SIN(RADIANS(G386))*SIN(RADIANS(E376))+COS(RADIANS(G386))*COS(RADIANS(E376))*COS(RADIANS(AO366))))</f>
        <v>#DIV/0!</v>
      </c>
      <c r="AP386" s="3" t="e">
        <f>IF(DEGREES(ACOS(SIN(RADIANS(G386))*SIN(RADIANS(E376))+COS(RADIANS(G386))*COS(RADIANS(E376))*COS(RADIANS(AP366))))&gt;90,0,$F$4*$F$5/E375^2*(SIN(RADIANS(G386))*SIN(RADIANS(E376))+COS(RADIANS(G386))*COS(RADIANS(E376))*COS(RADIANS(AP366))))</f>
        <v>#DIV/0!</v>
      </c>
      <c r="AQ386" s="3" t="e">
        <f>IF(DEGREES(ACOS(SIN(RADIANS(G386))*SIN(RADIANS(E376))+COS(RADIANS(G386))*COS(RADIANS(E376))*COS(RADIANS(AQ366))))&gt;90,0,$F$4*$F$5/E375^2*(SIN(RADIANS(G386))*SIN(RADIANS(E376))+COS(RADIANS(G386))*COS(RADIANS(E376))*COS(RADIANS(AQ366))))</f>
        <v>#DIV/0!</v>
      </c>
      <c r="AR386" s="3" t="e">
        <f>IF(DEGREES(ACOS(SIN(RADIANS(G386))*SIN(RADIANS(E376))+COS(RADIANS(G386))*COS(RADIANS(E376))*COS(RADIANS(AR366))))&gt;90,0,$F$4*$F$5/E375^2*(SIN(RADIANS(G386))*SIN(RADIANS(E376))+COS(RADIANS(G386))*COS(RADIANS(E376))*COS(RADIANS(AR366))))</f>
        <v>#DIV/0!</v>
      </c>
    </row>
    <row r="387" spans="2:44" ht="15.75" customHeight="1" x14ac:dyDescent="0.2"/>
    <row r="388" spans="2:44" ht="15.75" customHeight="1" x14ac:dyDescent="0.2">
      <c r="H388" s="3" t="s">
        <v>771</v>
      </c>
      <c r="I388" s="3">
        <v>180</v>
      </c>
      <c r="J388" s="3">
        <v>170</v>
      </c>
      <c r="K388" s="3">
        <v>160</v>
      </c>
      <c r="L388" s="3">
        <v>150</v>
      </c>
      <c r="M388" s="3">
        <v>140</v>
      </c>
      <c r="N388" s="3">
        <v>130</v>
      </c>
      <c r="O388" s="3">
        <v>120</v>
      </c>
      <c r="P388" s="3">
        <v>110</v>
      </c>
      <c r="Q388" s="3">
        <v>100</v>
      </c>
      <c r="R388" s="3">
        <v>90</v>
      </c>
      <c r="S388" s="3">
        <v>80</v>
      </c>
      <c r="T388" s="3">
        <v>70</v>
      </c>
      <c r="U388" s="3">
        <v>60</v>
      </c>
      <c r="V388" s="3">
        <v>50</v>
      </c>
      <c r="W388" s="3">
        <v>40</v>
      </c>
      <c r="X388" s="3">
        <v>30</v>
      </c>
      <c r="Y388" s="3">
        <v>20</v>
      </c>
      <c r="Z388" s="3">
        <v>10</v>
      </c>
      <c r="AA388" s="3">
        <v>0</v>
      </c>
      <c r="AB388" s="3">
        <v>-10</v>
      </c>
      <c r="AC388" s="3">
        <v>-20</v>
      </c>
      <c r="AD388" s="3">
        <v>-30</v>
      </c>
      <c r="AE388" s="3">
        <v>-40</v>
      </c>
      <c r="AF388" s="3">
        <v>-50</v>
      </c>
      <c r="AG388" s="3">
        <v>-60</v>
      </c>
      <c r="AH388" s="3">
        <v>-70</v>
      </c>
      <c r="AI388" s="3">
        <v>-80</v>
      </c>
      <c r="AJ388" s="3">
        <v>-90</v>
      </c>
      <c r="AK388" s="3">
        <v>-100</v>
      </c>
      <c r="AL388" s="3">
        <v>-110</v>
      </c>
      <c r="AM388" s="3">
        <v>-120</v>
      </c>
      <c r="AN388" s="3">
        <v>-130</v>
      </c>
      <c r="AO388" s="3">
        <v>-140</v>
      </c>
      <c r="AP388" s="3">
        <v>-150</v>
      </c>
      <c r="AQ388" s="3">
        <v>-160</v>
      </c>
      <c r="AR388" s="3">
        <v>-170</v>
      </c>
    </row>
    <row r="389" spans="2:44" ht="15.75" customHeight="1" x14ac:dyDescent="0.2">
      <c r="H389" s="3" t="s">
        <v>782</v>
      </c>
      <c r="I389" s="3">
        <f>IF(ABS(I388-E401)&gt;180,IF(ABS(I388-E401)&gt;360,ABS(I388-E401)-360,360-ABS(I388-E401)),ABS(I388-E401))</f>
        <v>180.00000000000003</v>
      </c>
      <c r="J389" s="3">
        <f>IF(ABS(J388-E401)&gt;180,IF(ABS(J388-E401)&gt;360,ABS(J388-E401)-360,360-ABS(J388-E401)),ABS(J388-E401))</f>
        <v>170.00000000000003</v>
      </c>
      <c r="K389" s="3">
        <f>IF(ABS(K388-E401)&gt;180,IF(ABS(K388-E401)&gt;360,ABS(K388-E401)-360,360-ABS(K388-E401)),ABS(K388-E401))</f>
        <v>160.00000000000003</v>
      </c>
      <c r="L389" s="3">
        <f>IF(ABS(L388-E401)&gt;180,IF(ABS(L388-E401)&gt;360,ABS(L388-E401)-360,360-ABS(L388-E401)),ABS(L388-E401))</f>
        <v>150.00000000000003</v>
      </c>
      <c r="M389" s="3">
        <f>IF(ABS(M388-E401)&gt;180,IF(ABS(M388-E401)&gt;360,ABS(M388-E401)-360,360-ABS(M388-E401)),ABS(M388-E401))</f>
        <v>140.00000000000003</v>
      </c>
      <c r="N389" s="3">
        <f>IF(ABS(N388-E401)&gt;180,IF(ABS(N388-E401)&gt;360,ABS(N388-E401)-360,360-ABS(N388-E401)),ABS(N388-E401))</f>
        <v>130.00000000000003</v>
      </c>
      <c r="O389" s="3">
        <f>IF(ABS(O388-E401)&gt;180,IF(ABS(O388-E401)&gt;360,ABS(O388-E401)-360,360-ABS(O388-E401)),ABS(O388-E401))</f>
        <v>120.00000000000003</v>
      </c>
      <c r="P389" s="3">
        <f>IF(ABS(P388-E401)&gt;180,IF(ABS(P388-E401)&gt;360,ABS(P388-E401)-360,360-ABS(P388-E401)),ABS(P388-E401))</f>
        <v>110.00000000000003</v>
      </c>
      <c r="Q389" s="3">
        <f>IF(ABS(Q388-E401)&gt;180,IF(ABS(Q388-E401)&gt;360,ABS(Q388-E401)-360,360-ABS(Q388-E401)),ABS(Q388-E401))</f>
        <v>100.00000000000003</v>
      </c>
      <c r="R389" s="3">
        <f>IF(ABS(R388-E401)&gt;180,IF(ABS(R388-E401)&gt;360,ABS(R388-E401)-360,360-ABS(R388-E401)),ABS(R388-E401))</f>
        <v>90.000000000000028</v>
      </c>
      <c r="S389" s="3">
        <f>IF(ABS(S388-E401)&gt;180,IF(ABS(S388-E401)&gt;360,ABS(S388-E401)-360,360-ABS(S388-E401)),ABS(S388-E401))</f>
        <v>80.000000000000028</v>
      </c>
      <c r="T389" s="3">
        <f>IF(ABS(T388-E401)&gt;180,IF(ABS(T388-E401)&gt;360,ABS(T388-E401)-360,360-ABS(T388-E401)),ABS(T388-E401))</f>
        <v>70.000000000000028</v>
      </c>
      <c r="U389" s="3">
        <f>IF(ABS(U388-E401)&gt;180,IF(ABS(U388-E401)&gt;360,ABS(U388-E401)-360,360-ABS(U388-E401)),ABS(U388-E401))</f>
        <v>60.000000000000028</v>
      </c>
      <c r="V389" s="3">
        <f>IF(ABS(V388-E401)&gt;180,IF(ABS(V388-E401)&gt;360,ABS(V388-E401)-360,360-ABS(V388-E401)),ABS(V388-E401))</f>
        <v>50.000000000000028</v>
      </c>
      <c r="W389" s="3">
        <f>IF(ABS(W388-E401)&gt;180,IF(ABS(W388-E401)&gt;360,ABS(W388-E401)-360,360-ABS(W388-E401)),ABS(W388-E401))</f>
        <v>40.000000000000028</v>
      </c>
      <c r="X389" s="3">
        <f>IF(ABS(X388-E401)&gt;180,IF(ABS(X388-E401)&gt;360,ABS(X388-E401)-360,360-ABS(X388-E401)),ABS(X388-E401))</f>
        <v>30.000000000000028</v>
      </c>
      <c r="Y389" s="3">
        <f>IF(ABS(Y388-E401)&gt;180,IF(ABS(Y388-E401)&gt;360,ABS(Y388-E401)-360,360-ABS(Y388-E401)),ABS(Y388-E401))</f>
        <v>20.000000000000028</v>
      </c>
      <c r="Z389" s="3">
        <f>IF(ABS(Z388-E401)&gt;180,IF(ABS(Z388-E401)&gt;360,ABS(Z388-E401)-360,360-ABS(Z388-E401)),ABS(Z388-E401))</f>
        <v>10.000000000000028</v>
      </c>
      <c r="AA389" s="3">
        <f>IF(ABS(AA388-E401)&gt;180,IF(ABS(AA388-E401)&gt;360,ABS(AA388-E401)-360,360-ABS(AA388-E401)),ABS(AA388-E401))</f>
        <v>2.8421709430404007E-14</v>
      </c>
      <c r="AB389" s="3">
        <f>IF(ABS(AB388-E401)&gt;180,IF(ABS(AB388-E401)&gt;360,ABS(AB388-E401)-360,360-ABS(AB388-E401)),ABS(AB388-E401))</f>
        <v>9.9999999999999716</v>
      </c>
      <c r="AC389" s="3">
        <f>IF(ABS(AC388-E401)&gt;180,IF(ABS(AC388-E401)&gt;360,ABS(AC388-E401)-360,360-ABS(AC388-E401)),ABS(AC388-E401))</f>
        <v>19.999999999999972</v>
      </c>
      <c r="AD389" s="3">
        <f>IF(ABS(AD388-E401)&gt;180,IF(ABS(AD388-E401)&gt;360,ABS(AD388-E401)-360,360-ABS(AD388-E401)),ABS(AD388-E401))</f>
        <v>29.999999999999972</v>
      </c>
      <c r="AE389" s="3">
        <f>IF(ABS(AE388-E401)&gt;180,IF(ABS(AE388-E401)&gt;360,ABS(AE388-E401)-360,360-ABS(AE388-E401)),ABS(AE388-E401))</f>
        <v>39.999999999999972</v>
      </c>
      <c r="AF389" s="3">
        <f>IF(ABS(AF388-E401)&gt;180,IF(ABS(AF388-E401)&gt;360,ABS(AF388-E401)-360,360-ABS(AF388-E401)),ABS(AF388-E401))</f>
        <v>49.999999999999972</v>
      </c>
      <c r="AG389" s="3">
        <f>IF(ABS(AG388-E401)&gt;180,IF(ABS(AG388-E401)&gt;360,ABS(AG388-E401)-360,360-ABS(AG388-E401)),ABS(AG388-E401))</f>
        <v>59.999999999999972</v>
      </c>
      <c r="AH389" s="3">
        <f>IF(ABS(AH388-E401)&gt;180,IF(ABS(AH388-E401)&gt;360,ABS(AH388-E401)-360,360-ABS(AH388-E401)),ABS(AH388-E401))</f>
        <v>69.999999999999972</v>
      </c>
      <c r="AI389" s="3">
        <f>IF(ABS(AI388-E401)&gt;180,IF(ABS(AI388-E401)&gt;360,ABS(AI388-E401)-360,360-ABS(AI388-E401)),ABS(AI388-E401))</f>
        <v>79.999999999999972</v>
      </c>
      <c r="AJ389" s="3">
        <f>IF(ABS(AJ388-E401)&gt;180,IF(ABS(AJ388-E401)&gt;360,ABS(AJ388-E401)-360,360-ABS(AJ388-E401)),ABS(AJ388-E401))</f>
        <v>89.999999999999972</v>
      </c>
      <c r="AK389" s="3">
        <f>IF(ABS(AK388-E401)&gt;180,IF(ABS(AK388-E401)&gt;360,ABS(AK388-E401)-360,360-ABS(AK388-E401)),ABS(AK388-E401))</f>
        <v>99.999999999999972</v>
      </c>
      <c r="AL389" s="3">
        <f>IF(ABS(AL388-E401)&gt;180,IF(ABS(AL388-E401)&gt;360,ABS(AL388-E401)-360,360-ABS(AL388-E401)),ABS(AL388-E401))</f>
        <v>109.99999999999997</v>
      </c>
      <c r="AM389" s="3">
        <f>IF(ABS(AM388-E401)&gt;180,IF(ABS(AM388-E401)&gt;360,ABS(AM388-E401)-360,360-ABS(AM388-E401)),ABS(AM388-E401))</f>
        <v>119.99999999999997</v>
      </c>
      <c r="AN389" s="3">
        <f>IF(ABS(AN388-E401)&gt;180,IF(ABS(AN388-E401)&gt;360,ABS(AN388-E401)-360,360-ABS(AN388-E401)),ABS(AN388-E401))</f>
        <v>129.99999999999997</v>
      </c>
      <c r="AO389" s="3">
        <f>IF(ABS(AO388-E401)&gt;180,IF(ABS(AO388-E401)&gt;360,ABS(AO388-E401)-360,360-ABS(AO388-E401)),ABS(AO388-E401))</f>
        <v>139.99999999999997</v>
      </c>
      <c r="AP389" s="3">
        <f>IF(ABS(AP388-E401)&gt;180,IF(ABS(AP388-E401)&gt;360,ABS(AP388-E401)-360,360-ABS(AP388-E401)),ABS(AP388-E401))</f>
        <v>149.99999999999997</v>
      </c>
      <c r="AQ389" s="3">
        <f>IF(ABS(AQ388-E401)&gt;180,IF(ABS(AQ388-E401)&gt;360,ABS(AQ388-E401)-360,360-ABS(AQ388-E401)),ABS(AQ388-E401))</f>
        <v>159.99999999999997</v>
      </c>
      <c r="AR389" s="3">
        <f>IF(ABS(AR388-E401)&gt;180,IF(ABS(AR388-E401)&gt;360,ABS(AR388-E401)-360,360-ABS(AR388-E401)),ABS(AR388-E401))</f>
        <v>169.99999999999997</v>
      </c>
    </row>
    <row r="390" spans="2:44" ht="15.75" customHeight="1" x14ac:dyDescent="0.2">
      <c r="G390" s="3" t="s">
        <v>736</v>
      </c>
    </row>
    <row r="391" spans="2:44" ht="15.75" customHeight="1" x14ac:dyDescent="0.2">
      <c r="B391" s="3" t="s">
        <v>791</v>
      </c>
      <c r="E391" s="3">
        <v>150</v>
      </c>
      <c r="G391" s="3">
        <v>90</v>
      </c>
      <c r="I391" s="3" t="e">
        <f>IF(DEGREES(ACOS(SIN(RADIANS(G391))*SIN(RADIANS(E399))+COS(RADIANS(G391))*COS(RADIANS(E399))*COS(RADIANS(I389))))&gt;90,0,$F$4*$F$5/E398^2*(SIN(RADIANS(G391))*SIN(RADIANS(E399))+COS(RADIANS(G391))*COS(RADIANS(E399))*COS(RADIANS(I389))))</f>
        <v>#DIV/0!</v>
      </c>
      <c r="J391" s="3" t="e">
        <f>IF(DEGREES(ACOS(SIN(RADIANS(G391))*SIN(RADIANS(E399))+COS(RADIANS(G391))*COS(RADIANS(E399))*COS(RADIANS(J389))))&gt;90,0,$F$4*$F$5/E398^2*(SIN(RADIANS(G391))*SIN(RADIANS(E399))+COS(RADIANS(G391))*COS(RADIANS(E399))*COS(RADIANS(J389))))</f>
        <v>#DIV/0!</v>
      </c>
      <c r="K391" s="3" t="e">
        <f>IF(DEGREES(ACOS(SIN(RADIANS(G391))*SIN(RADIANS(E399))+COS(RADIANS(G391))*COS(RADIANS(E399))*COS(RADIANS(K389))))&gt;90,0,$F$4*$F$5/E398^2*(SIN(RADIANS(G391))*SIN(RADIANS(E399))+COS(RADIANS(G391))*COS(RADIANS(E399))*COS(RADIANS(K389))))</f>
        <v>#DIV/0!</v>
      </c>
      <c r="L391" s="3" t="e">
        <f>IF(DEGREES(ACOS(SIN(RADIANS(G391))*SIN(RADIANS(E399))+COS(RADIANS(G391))*COS(RADIANS(E399))*COS(RADIANS(L389))))&gt;90,0,$F$4*$F$5/E398^2*(SIN(RADIANS(G391))*SIN(RADIANS(E399))+COS(RADIANS(G391))*COS(RADIANS(E399))*COS(RADIANS(L389))))</f>
        <v>#DIV/0!</v>
      </c>
      <c r="M391" s="3" t="e">
        <f>IF(DEGREES(ACOS(SIN(RADIANS(G391))*SIN(RADIANS(E399))+COS(RADIANS(G391))*COS(RADIANS(E399))*COS(RADIANS(M389))))&gt;90,0,$F$4*$F$5/E398^2*(SIN(RADIANS(G391))*SIN(RADIANS(E399))+COS(RADIANS(G391))*COS(RADIANS(E399))*COS(RADIANS(M389))))</f>
        <v>#DIV/0!</v>
      </c>
      <c r="N391" s="3" t="e">
        <f>IF(DEGREES(ACOS(SIN(RADIANS(G391))*SIN(RADIANS(E399))+COS(RADIANS(G391))*COS(RADIANS(E399))*COS(RADIANS(N389))))&gt;90,0,$F$4*$F$5/E398^2*(SIN(RADIANS(G391))*SIN(RADIANS(E399))+COS(RADIANS(G391))*COS(RADIANS(E399))*COS(RADIANS(N389))))</f>
        <v>#DIV/0!</v>
      </c>
      <c r="O391" s="3" t="e">
        <f>IF(DEGREES(ACOS(SIN(RADIANS(G391))*SIN(RADIANS(E399))+COS(RADIANS(G391))*COS(RADIANS(E399))*COS(RADIANS(O389))))&gt;90,0,$F$4*$F$5/E398^2*(SIN(RADIANS(G391))*SIN(RADIANS(E399))+COS(RADIANS(G391))*COS(RADIANS(E399))*COS(RADIANS(O389))))</f>
        <v>#DIV/0!</v>
      </c>
      <c r="P391" s="3" t="e">
        <f>IF(DEGREES(ACOS(SIN(RADIANS(G391))*SIN(RADIANS(E399))+COS(RADIANS(G391))*COS(RADIANS(E399))*COS(RADIANS(P389))))&gt;90,0,$F$4*$F$5/E398^2*(SIN(RADIANS(G391))*SIN(RADIANS(E399))+COS(RADIANS(G391))*COS(RADIANS(E399))*COS(RADIANS(P389))))</f>
        <v>#DIV/0!</v>
      </c>
      <c r="Q391" s="3" t="e">
        <f>IF(DEGREES(ACOS(SIN(RADIANS(G391))*SIN(RADIANS(E399))+COS(RADIANS(G391))*COS(RADIANS(E399))*COS(RADIANS(Q389))))&gt;90,0,$F$4*$F$5/E398^2*(SIN(RADIANS(G391))*SIN(RADIANS(E399))+COS(RADIANS(G391))*COS(RADIANS(E399))*COS(RADIANS(Q389))))</f>
        <v>#DIV/0!</v>
      </c>
      <c r="R391" s="3" t="e">
        <f>IF(DEGREES(ACOS(SIN(RADIANS(G391))*SIN(RADIANS(E399))+COS(RADIANS(G391))*COS(RADIANS(E399))*COS(RADIANS(R389))))&gt;90,0,$F$4*$F$5/E398^2*(SIN(RADIANS(G391))*SIN(RADIANS(E399))+COS(RADIANS(G391))*COS(RADIANS(E399))*COS(RADIANS(R389))))</f>
        <v>#DIV/0!</v>
      </c>
      <c r="S391" s="3" t="e">
        <f>IF(DEGREES(ACOS(SIN(RADIANS(G391))*SIN(RADIANS(E399))+COS(RADIANS(G391))*COS(RADIANS(E399))*COS(RADIANS(S389))))&gt;90,0,$F$4*$F$5/E398^2*(SIN(RADIANS(G391))*SIN(RADIANS(E399))+COS(RADIANS(G391))*COS(RADIANS(E399))*COS(RADIANS(S389))))</f>
        <v>#DIV/0!</v>
      </c>
      <c r="T391" s="3" t="e">
        <f>IF(DEGREES(ACOS(SIN(RADIANS(G391))*SIN(RADIANS(E399))+COS(RADIANS(G391))*COS(RADIANS(E399))*COS(RADIANS(T389))))&gt;90,0,$F$4*$F$5/E398^2*(SIN(RADIANS(G391))*SIN(RADIANS(E399))+COS(RADIANS(G391))*COS(RADIANS(E399))*COS(RADIANS(T389))))</f>
        <v>#DIV/0!</v>
      </c>
      <c r="U391" s="3" t="e">
        <f>IF(DEGREES(ACOS(SIN(RADIANS(G391))*SIN(RADIANS(E399))+COS(RADIANS(G391))*COS(RADIANS(E399))*COS(RADIANS(U389))))&gt;90,0,$F$4*$F$5/E398^2*(SIN(RADIANS(G391))*SIN(RADIANS(E399))+COS(RADIANS(G391))*COS(RADIANS(E399))*COS(RADIANS(U389))))</f>
        <v>#DIV/0!</v>
      </c>
      <c r="V391" s="3" t="e">
        <f>IF(DEGREES(ACOS(SIN(RADIANS(G391))*SIN(RADIANS(E399))+COS(RADIANS(G391))*COS(RADIANS(E399))*COS(RADIANS(V389))))&gt;90,0,$F$4*$F$5/E398^2*(SIN(RADIANS(G391))*SIN(RADIANS(E399))+COS(RADIANS(G391))*COS(RADIANS(E399))*COS(RADIANS(V389))))</f>
        <v>#DIV/0!</v>
      </c>
      <c r="W391" s="3" t="e">
        <f>IF(DEGREES(ACOS(SIN(RADIANS(G391))*SIN(RADIANS(E399))+COS(RADIANS(G391))*COS(RADIANS(E399))*COS(RADIANS(W389))))&gt;90,0,$F$4*$F$5/E398^2*(SIN(RADIANS(G391))*SIN(RADIANS(E399))+COS(RADIANS(G391))*COS(RADIANS(E399))*COS(RADIANS(W389))))</f>
        <v>#DIV/0!</v>
      </c>
      <c r="X391" s="3" t="e">
        <f>IF(DEGREES(ACOS(SIN(RADIANS(G391))*SIN(RADIANS(E399))+COS(RADIANS(G391))*COS(RADIANS(E399))*COS(RADIANS(X389))))&gt;90,0,$F$4*$F$5/E398^2*(SIN(RADIANS(G391))*SIN(RADIANS(E399))+COS(RADIANS(G391))*COS(RADIANS(E399))*COS(RADIANS(X389))))</f>
        <v>#DIV/0!</v>
      </c>
      <c r="Y391" s="3" t="e">
        <f>IF(DEGREES(ACOS(SIN(RADIANS(G391))*SIN(RADIANS(E399))+COS(RADIANS(G391))*COS(RADIANS(E399))*COS(RADIANS(Y389))))&gt;90,0,$F$4*$F$5/E398^2*(SIN(RADIANS(G391))*SIN(RADIANS(E399))+COS(RADIANS(G391))*COS(RADIANS(E399))*COS(RADIANS(Y389))))</f>
        <v>#DIV/0!</v>
      </c>
      <c r="Z391" s="3" t="e">
        <f>IF(DEGREES(ACOS(SIN(RADIANS(G391))*SIN(RADIANS(E399))+COS(RADIANS(G391))*COS(RADIANS(E399))*COS(RADIANS(Z389))))&gt;90,0,$F$4*$F$5/E398^2*(SIN(RADIANS(G391))*SIN(RADIANS(E399))+COS(RADIANS(G391))*COS(RADIANS(E399))*COS(RADIANS(Z389))))</f>
        <v>#DIV/0!</v>
      </c>
      <c r="AA391" s="3" t="e">
        <f>IF(DEGREES(ACOS(SIN(RADIANS(G391))*SIN(RADIANS(E399))+COS(RADIANS(G391))*COS(RADIANS(E399))*COS(RADIANS(AA389))))&gt;90,0,$F$4*$F$5/E398^2*(SIN(RADIANS(G391))*SIN(RADIANS(E399))+COS(RADIANS(G391))*COS(RADIANS(E399))*COS(RADIANS(AA389))))</f>
        <v>#DIV/0!</v>
      </c>
      <c r="AB391" s="3" t="e">
        <f>IF(DEGREES(ACOS(SIN(RADIANS(G391))*SIN(RADIANS(E399))+COS(RADIANS(G391))*COS(RADIANS(E399))*COS(RADIANS(AB389))))&gt;90,0,$F$4*$F$5/E398^2*(SIN(RADIANS(G391))*SIN(RADIANS(E399))+COS(RADIANS(G391))*COS(RADIANS(E399))*COS(RADIANS(AB389))))</f>
        <v>#DIV/0!</v>
      </c>
      <c r="AC391" s="3" t="e">
        <f>IF(DEGREES(ACOS(SIN(RADIANS(G391))*SIN(RADIANS(E399))+COS(RADIANS(G391))*COS(RADIANS(E399))*COS(RADIANS(AC389))))&gt;90,0,$F$4*$F$5/E398^2*(SIN(RADIANS(G391))*SIN(RADIANS(E399))+COS(RADIANS(G391))*COS(RADIANS(E399))*COS(RADIANS(AC389))))</f>
        <v>#DIV/0!</v>
      </c>
      <c r="AD391" s="3" t="e">
        <f>IF(DEGREES(ACOS(SIN(RADIANS(G391))*SIN(RADIANS(E399))+COS(RADIANS(G391))*COS(RADIANS(E399))*COS(RADIANS(AD389))))&gt;90,0,$F$4*$F$5/E398^2*(SIN(RADIANS(G391))*SIN(RADIANS(E399))+COS(RADIANS(G391))*COS(RADIANS(E399))*COS(RADIANS(AD389))))</f>
        <v>#DIV/0!</v>
      </c>
      <c r="AE391" s="3" t="e">
        <f>IF(DEGREES(ACOS(SIN(RADIANS(G391))*SIN(RADIANS(E399))+COS(RADIANS(G391))*COS(RADIANS(E399))*COS(RADIANS(AE389))))&gt;90,0,$F$4*$F$5/E398^2*(SIN(RADIANS(G391))*SIN(RADIANS(E399))+COS(RADIANS(G391))*COS(RADIANS(E399))*COS(RADIANS(AE389))))</f>
        <v>#DIV/0!</v>
      </c>
      <c r="AF391" s="3" t="e">
        <f>IF(DEGREES(ACOS(SIN(RADIANS(G391))*SIN(RADIANS(E399))+COS(RADIANS(G391))*COS(RADIANS(E399))*COS(RADIANS(AF389))))&gt;90,0,$F$4*$F$5/E398^2*(SIN(RADIANS(G391))*SIN(RADIANS(E399))+COS(RADIANS(G391))*COS(RADIANS(E399))*COS(RADIANS(AF389))))</f>
        <v>#DIV/0!</v>
      </c>
      <c r="AG391" s="3" t="e">
        <f>IF(DEGREES(ACOS(SIN(RADIANS(G391))*SIN(RADIANS(E399))+COS(RADIANS(G391))*COS(RADIANS(E399))*COS(RADIANS(AG389))))&gt;90,0,$F$4*$F$5/E398^2*(SIN(RADIANS(G391))*SIN(RADIANS(E399))+COS(RADIANS(G391))*COS(RADIANS(E399))*COS(RADIANS(AG389))))</f>
        <v>#DIV/0!</v>
      </c>
      <c r="AH391" s="3" t="e">
        <f>IF(DEGREES(ACOS(SIN(RADIANS(G391))*SIN(RADIANS(E399))+COS(RADIANS(G391))*COS(RADIANS(E399))*COS(RADIANS(AH389))))&gt;90,0,$F$4*$F$5/E398^2*(SIN(RADIANS(G391))*SIN(RADIANS(E399))+COS(RADIANS(G391))*COS(RADIANS(E399))*COS(RADIANS(AH389))))</f>
        <v>#DIV/0!</v>
      </c>
      <c r="AI391" s="3" t="e">
        <f>IF(DEGREES(ACOS(SIN(RADIANS(G391))*SIN(RADIANS(E399))+COS(RADIANS(G391))*COS(RADIANS(E399))*COS(RADIANS(AI389))))&gt;90,0,$F$4*$F$5/E398^2*(SIN(RADIANS(G391))*SIN(RADIANS(E399))+COS(RADIANS(G391))*COS(RADIANS(E399))*COS(RADIANS(AI389))))</f>
        <v>#DIV/0!</v>
      </c>
      <c r="AJ391" s="3" t="e">
        <f>IF(DEGREES(ACOS(SIN(RADIANS(G391))*SIN(RADIANS(E399))+COS(RADIANS(G391))*COS(RADIANS(E399))*COS(RADIANS(AJ389))))&gt;90,0,$F$4*$F$5/E398^2*(SIN(RADIANS(G391))*SIN(RADIANS(E399))+COS(RADIANS(G391))*COS(RADIANS(E399))*COS(RADIANS(AJ389))))</f>
        <v>#DIV/0!</v>
      </c>
      <c r="AK391" s="3" t="e">
        <f>IF(DEGREES(ACOS(SIN(RADIANS(G391))*SIN(RADIANS(E399))+COS(RADIANS(G391))*COS(RADIANS(E399))*COS(RADIANS(AK389))))&gt;90,0,$F$4*$F$5/E398^2*(SIN(RADIANS(G391))*SIN(RADIANS(E399))+COS(RADIANS(G391))*COS(RADIANS(E399))*COS(RADIANS(AK389))))</f>
        <v>#DIV/0!</v>
      </c>
      <c r="AL391" s="3" t="e">
        <f>IF(DEGREES(ACOS(SIN(RADIANS(G391))*SIN(RADIANS(E399))+COS(RADIANS(G391))*COS(RADIANS(E399))*COS(RADIANS(AL389))))&gt;90,0,$F$4*$F$5/E398^2*(SIN(RADIANS(G391))*SIN(RADIANS(E399))+COS(RADIANS(G391))*COS(RADIANS(E399))*COS(RADIANS(AL389))))</f>
        <v>#DIV/0!</v>
      </c>
      <c r="AM391" s="3" t="e">
        <f>IF(DEGREES(ACOS(SIN(RADIANS(G391))*SIN(RADIANS(E399))+COS(RADIANS(G391))*COS(RADIANS(E399))*COS(RADIANS(AM389))))&gt;90,0,$F$4*$F$5/E398^2*(SIN(RADIANS(G391))*SIN(RADIANS(E399))+COS(RADIANS(G391))*COS(RADIANS(E399))*COS(RADIANS(AM389))))</f>
        <v>#DIV/0!</v>
      </c>
      <c r="AN391" s="3" t="e">
        <f>IF(DEGREES(ACOS(SIN(RADIANS(G391))*SIN(RADIANS(E399))+COS(RADIANS(G391))*COS(RADIANS(E399))*COS(RADIANS(AN389))))&gt;90,0,$F$4*$F$5/E398^2*(SIN(RADIANS(G391))*SIN(RADIANS(E399))+COS(RADIANS(G391))*COS(RADIANS(E399))*COS(RADIANS(AN389))))</f>
        <v>#DIV/0!</v>
      </c>
      <c r="AO391" s="3" t="e">
        <f>IF(DEGREES(ACOS(SIN(RADIANS(G391))*SIN(RADIANS(E399))+COS(RADIANS(G391))*COS(RADIANS(E399))*COS(RADIANS(AO389))))&gt;90,0,$F$4*$F$5/E398^2*(SIN(RADIANS(G391))*SIN(RADIANS(E399))+COS(RADIANS(G391))*COS(RADIANS(E399))*COS(RADIANS(AO389))))</f>
        <v>#DIV/0!</v>
      </c>
      <c r="AP391" s="3" t="e">
        <f>IF(DEGREES(ACOS(SIN(RADIANS(G391))*SIN(RADIANS(E399))+COS(RADIANS(G391))*COS(RADIANS(E399))*COS(RADIANS(AP389))))&gt;90,0,$F$4*$F$5/E398^2*(SIN(RADIANS(G391))*SIN(RADIANS(E399))+COS(RADIANS(G391))*COS(RADIANS(E399))*COS(RADIANS(AP389))))</f>
        <v>#DIV/0!</v>
      </c>
      <c r="AQ391" s="3" t="e">
        <f>IF(DEGREES(ACOS(SIN(RADIANS(G391))*SIN(RADIANS(E399))+COS(RADIANS(G391))*COS(RADIANS(E399))*COS(RADIANS(AQ389))))&gt;90,0,$F$4*$F$5/E398^2*(SIN(RADIANS(G391))*SIN(RADIANS(E399))+COS(RADIANS(G391))*COS(RADIANS(E399))*COS(RADIANS(AQ389))))</f>
        <v>#DIV/0!</v>
      </c>
      <c r="AR391" s="3" t="e">
        <f>IF(DEGREES(ACOS(SIN(RADIANS(G391))*SIN(RADIANS(E399))+COS(RADIANS(G391))*COS(RADIANS(E399))*COS(RADIANS(AR389))))&gt;90,0,$F$4*$F$5/E398^2*(SIN(RADIANS(G391))*SIN(RADIANS(E399))+COS(RADIANS(G391))*COS(RADIANS(E399))*COS(RADIANS(AR389))))</f>
        <v>#DIV/0!</v>
      </c>
    </row>
    <row r="392" spans="2:44" ht="15.75" customHeight="1" x14ac:dyDescent="0.2">
      <c r="B392" s="3" t="s">
        <v>728</v>
      </c>
      <c r="E392" s="3">
        <f t="array" ref="E392">INDEX($D$1751:$AM$1751,0,MATCH(E391-IF(E391&lt;360,0,360),$D$1700:$AM$1700,0))+IF(E391&gt;350,360,0)</f>
        <v>150.00000000000003</v>
      </c>
      <c r="G392" s="3">
        <v>80</v>
      </c>
      <c r="I392" s="3">
        <f>IF(DEGREES(ACOS(SIN(RADIANS(G392))*SIN(RADIANS(E399))+COS(RADIANS(G392))*COS(RADIANS(E399))*COS(RADIANS(I389))))&gt;90,0,$F$4*$F$5/E398^2*(SIN(RADIANS(G392))*SIN(RADIANS(E399))+COS(RADIANS(G392))*COS(RADIANS(E399))*COS(RADIANS(I389))))</f>
        <v>0</v>
      </c>
      <c r="J392" s="3">
        <f>IF(DEGREES(ACOS(SIN(RADIANS(G392))*SIN(RADIANS(E399))+COS(RADIANS(G392))*COS(RADIANS(E399))*COS(RADIANS(J389))))&gt;90,0,$F$4*$F$5/E398^2*(SIN(RADIANS(G392))*SIN(RADIANS(E399))+COS(RADIANS(G392))*COS(RADIANS(E399))*COS(RADIANS(J389))))</f>
        <v>0</v>
      </c>
      <c r="K392" s="3">
        <f>IF(DEGREES(ACOS(SIN(RADIANS(G392))*SIN(RADIANS(E399))+COS(RADIANS(G392))*COS(RADIANS(E399))*COS(RADIANS(K389))))&gt;90,0,$F$4*$F$5/E398^2*(SIN(RADIANS(G392))*SIN(RADIANS(E399))+COS(RADIANS(G392))*COS(RADIANS(E399))*COS(RADIANS(K389))))</f>
        <v>0</v>
      </c>
      <c r="L392" s="3">
        <f>IF(DEGREES(ACOS(SIN(RADIANS(G392))*SIN(RADIANS(E399))+COS(RADIANS(G392))*COS(RADIANS(E399))*COS(RADIANS(L389))))&gt;90,0,$F$4*$F$5/E398^2*(SIN(RADIANS(G392))*SIN(RADIANS(E399))+COS(RADIANS(G392))*COS(RADIANS(E399))*COS(RADIANS(L389))))</f>
        <v>0</v>
      </c>
      <c r="M392" s="3">
        <f>IF(DEGREES(ACOS(SIN(RADIANS(G392))*SIN(RADIANS(E399))+COS(RADIANS(G392))*COS(RADIANS(E399))*COS(RADIANS(M389))))&gt;90,0,$F$4*$F$5/E398^2*(SIN(RADIANS(G392))*SIN(RADIANS(E399))+COS(RADIANS(G392))*COS(RADIANS(E399))*COS(RADIANS(M389))))</f>
        <v>0</v>
      </c>
      <c r="N392" s="3">
        <f>IF(DEGREES(ACOS(SIN(RADIANS(G392))*SIN(RADIANS(E399))+COS(RADIANS(G392))*COS(RADIANS(E399))*COS(RADIANS(N389))))&gt;90,0,$F$4*$F$5/E398^2*(SIN(RADIANS(G392))*SIN(RADIANS(E399))+COS(RADIANS(G392))*COS(RADIANS(E399))*COS(RADIANS(N389))))</f>
        <v>0</v>
      </c>
      <c r="O392" s="3">
        <f>IF(DEGREES(ACOS(SIN(RADIANS(G392))*SIN(RADIANS(E399))+COS(RADIANS(G392))*COS(RADIANS(E399))*COS(RADIANS(O389))))&gt;90,0,$F$4*$F$5/E398^2*(SIN(RADIANS(G392))*SIN(RADIANS(E399))+COS(RADIANS(G392))*COS(RADIANS(E399))*COS(RADIANS(O389))))</f>
        <v>0</v>
      </c>
      <c r="P392" s="3">
        <f>IF(DEGREES(ACOS(SIN(RADIANS(G392))*SIN(RADIANS(E399))+COS(RADIANS(G392))*COS(RADIANS(E399))*COS(RADIANS(P389))))&gt;90,0,$F$4*$F$5/E398^2*(SIN(RADIANS(G392))*SIN(RADIANS(E399))+COS(RADIANS(G392))*COS(RADIANS(E399))*COS(RADIANS(P389))))</f>
        <v>0</v>
      </c>
      <c r="Q392" s="3">
        <f>IF(DEGREES(ACOS(SIN(RADIANS(G392))*SIN(RADIANS(E399))+COS(RADIANS(G392))*COS(RADIANS(E399))*COS(RADIANS(Q389))))&gt;90,0,$F$4*$F$5/E398^2*(SIN(RADIANS(G392))*SIN(RADIANS(E399))+COS(RADIANS(G392))*COS(RADIANS(E399))*COS(RADIANS(Q389))))</f>
        <v>0</v>
      </c>
      <c r="R392" s="3" t="e">
        <f>IF(DEGREES(ACOS(SIN(RADIANS(G392))*SIN(RADIANS(E399))+COS(RADIANS(G392))*COS(RADIANS(E399))*COS(RADIANS(R389))))&gt;90,0,$F$4*$F$5/E398^2*(SIN(RADIANS(G392))*SIN(RADIANS(E399))+COS(RADIANS(G392))*COS(RADIANS(E399))*COS(RADIANS(R389))))</f>
        <v>#DIV/0!</v>
      </c>
      <c r="S392" s="3" t="e">
        <f>IF(DEGREES(ACOS(SIN(RADIANS(G392))*SIN(RADIANS(E399))+COS(RADIANS(G392))*COS(RADIANS(E399))*COS(RADIANS(S389))))&gt;90,0,$F$4*$F$5/E398^2*(SIN(RADIANS(G392))*SIN(RADIANS(E399))+COS(RADIANS(G392))*COS(RADIANS(E399))*COS(RADIANS(S389))))</f>
        <v>#DIV/0!</v>
      </c>
      <c r="T392" s="3" t="e">
        <f>IF(DEGREES(ACOS(SIN(RADIANS(G392))*SIN(RADIANS(E399))+COS(RADIANS(G392))*COS(RADIANS(E399))*COS(RADIANS(T389))))&gt;90,0,$F$4*$F$5/E398^2*(SIN(RADIANS(G392))*SIN(RADIANS(E399))+COS(RADIANS(G392))*COS(RADIANS(E399))*COS(RADIANS(T389))))</f>
        <v>#DIV/0!</v>
      </c>
      <c r="U392" s="3" t="e">
        <f>IF(DEGREES(ACOS(SIN(RADIANS(G392))*SIN(RADIANS(E399))+COS(RADIANS(G392))*COS(RADIANS(E399))*COS(RADIANS(U389))))&gt;90,0,$F$4*$F$5/E398^2*(SIN(RADIANS(G392))*SIN(RADIANS(E399))+COS(RADIANS(G392))*COS(RADIANS(E399))*COS(RADIANS(U389))))</f>
        <v>#DIV/0!</v>
      </c>
      <c r="V392" s="3" t="e">
        <f>IF(DEGREES(ACOS(SIN(RADIANS(G392))*SIN(RADIANS(E399))+COS(RADIANS(G392))*COS(RADIANS(E399))*COS(RADIANS(V389))))&gt;90,0,$F$4*$F$5/E398^2*(SIN(RADIANS(G392))*SIN(RADIANS(E399))+COS(RADIANS(G392))*COS(RADIANS(E399))*COS(RADIANS(V389))))</f>
        <v>#DIV/0!</v>
      </c>
      <c r="W392" s="3" t="e">
        <f>IF(DEGREES(ACOS(SIN(RADIANS(G392))*SIN(RADIANS(E399))+COS(RADIANS(G392))*COS(RADIANS(E399))*COS(RADIANS(W389))))&gt;90,0,$F$4*$F$5/E398^2*(SIN(RADIANS(G392))*SIN(RADIANS(E399))+COS(RADIANS(G392))*COS(RADIANS(E399))*COS(RADIANS(W389))))</f>
        <v>#DIV/0!</v>
      </c>
      <c r="X392" s="3" t="e">
        <f>IF(DEGREES(ACOS(SIN(RADIANS(G392))*SIN(RADIANS(E399))+COS(RADIANS(G392))*COS(RADIANS(E399))*COS(RADIANS(X389))))&gt;90,0,$F$4*$F$5/E398^2*(SIN(RADIANS(G392))*SIN(RADIANS(E399))+COS(RADIANS(G392))*COS(RADIANS(E399))*COS(RADIANS(X389))))</f>
        <v>#DIV/0!</v>
      </c>
      <c r="Y392" s="3" t="e">
        <f>IF(DEGREES(ACOS(SIN(RADIANS(G392))*SIN(RADIANS(E399))+COS(RADIANS(G392))*COS(RADIANS(E399))*COS(RADIANS(Y389))))&gt;90,0,$F$4*$F$5/E398^2*(SIN(RADIANS(G392))*SIN(RADIANS(E399))+COS(RADIANS(G392))*COS(RADIANS(E399))*COS(RADIANS(Y389))))</f>
        <v>#DIV/0!</v>
      </c>
      <c r="Z392" s="3" t="e">
        <f>IF(DEGREES(ACOS(SIN(RADIANS(G392))*SIN(RADIANS(E399))+COS(RADIANS(G392))*COS(RADIANS(E399))*COS(RADIANS(Z389))))&gt;90,0,$F$4*$F$5/E398^2*(SIN(RADIANS(G392))*SIN(RADIANS(E399))+COS(RADIANS(G392))*COS(RADIANS(E399))*COS(RADIANS(Z389))))</f>
        <v>#DIV/0!</v>
      </c>
      <c r="AA392" s="3" t="e">
        <f>IF(DEGREES(ACOS(SIN(RADIANS(G392))*SIN(RADIANS(E399))+COS(RADIANS(G392))*COS(RADIANS(E399))*COS(RADIANS(AA389))))&gt;90,0,$F$4*$F$5/E398^2*(SIN(RADIANS(G392))*SIN(RADIANS(E399))+COS(RADIANS(G392))*COS(RADIANS(E399))*COS(RADIANS(AA389))))</f>
        <v>#DIV/0!</v>
      </c>
      <c r="AB392" s="3" t="e">
        <f>IF(DEGREES(ACOS(SIN(RADIANS(G392))*SIN(RADIANS(E399))+COS(RADIANS(G392))*COS(RADIANS(E399))*COS(RADIANS(AB389))))&gt;90,0,$F$4*$F$5/E398^2*(SIN(RADIANS(G392))*SIN(RADIANS(E399))+COS(RADIANS(G392))*COS(RADIANS(E399))*COS(RADIANS(AB389))))</f>
        <v>#DIV/0!</v>
      </c>
      <c r="AC392" s="3" t="e">
        <f>IF(DEGREES(ACOS(SIN(RADIANS(G392))*SIN(RADIANS(E399))+COS(RADIANS(G392))*COS(RADIANS(E399))*COS(RADIANS(AC389))))&gt;90,0,$F$4*$F$5/E398^2*(SIN(RADIANS(G392))*SIN(RADIANS(E399))+COS(RADIANS(G392))*COS(RADIANS(E399))*COS(RADIANS(AC389))))</f>
        <v>#DIV/0!</v>
      </c>
      <c r="AD392" s="3" t="e">
        <f>IF(DEGREES(ACOS(SIN(RADIANS(G392))*SIN(RADIANS(E399))+COS(RADIANS(G392))*COS(RADIANS(E399))*COS(RADIANS(AD389))))&gt;90,0,$F$4*$F$5/E398^2*(SIN(RADIANS(G392))*SIN(RADIANS(E399))+COS(RADIANS(G392))*COS(RADIANS(E399))*COS(RADIANS(AD389))))</f>
        <v>#DIV/0!</v>
      </c>
      <c r="AE392" s="3" t="e">
        <f>IF(DEGREES(ACOS(SIN(RADIANS(G392))*SIN(RADIANS(E399))+COS(RADIANS(G392))*COS(RADIANS(E399))*COS(RADIANS(AE389))))&gt;90,0,$F$4*$F$5/E398^2*(SIN(RADIANS(G392))*SIN(RADIANS(E399))+COS(RADIANS(G392))*COS(RADIANS(E399))*COS(RADIANS(AE389))))</f>
        <v>#DIV/0!</v>
      </c>
      <c r="AF392" s="3" t="e">
        <f>IF(DEGREES(ACOS(SIN(RADIANS(G392))*SIN(RADIANS(E399))+COS(RADIANS(G392))*COS(RADIANS(E399))*COS(RADIANS(AF389))))&gt;90,0,$F$4*$F$5/E398^2*(SIN(RADIANS(G392))*SIN(RADIANS(E399))+COS(RADIANS(G392))*COS(RADIANS(E399))*COS(RADIANS(AF389))))</f>
        <v>#DIV/0!</v>
      </c>
      <c r="AG392" s="3" t="e">
        <f>IF(DEGREES(ACOS(SIN(RADIANS(G392))*SIN(RADIANS(E399))+COS(RADIANS(G392))*COS(RADIANS(E399))*COS(RADIANS(AG389))))&gt;90,0,$F$4*$F$5/E398^2*(SIN(RADIANS(G392))*SIN(RADIANS(E399))+COS(RADIANS(G392))*COS(RADIANS(E399))*COS(RADIANS(AG389))))</f>
        <v>#DIV/0!</v>
      </c>
      <c r="AH392" s="3" t="e">
        <f>IF(DEGREES(ACOS(SIN(RADIANS(G392))*SIN(RADIANS(E399))+COS(RADIANS(G392))*COS(RADIANS(E399))*COS(RADIANS(AH389))))&gt;90,0,$F$4*$F$5/E398^2*(SIN(RADIANS(G392))*SIN(RADIANS(E399))+COS(RADIANS(G392))*COS(RADIANS(E399))*COS(RADIANS(AH389))))</f>
        <v>#DIV/0!</v>
      </c>
      <c r="AI392" s="3" t="e">
        <f>IF(DEGREES(ACOS(SIN(RADIANS(G392))*SIN(RADIANS(E399))+COS(RADIANS(G392))*COS(RADIANS(E399))*COS(RADIANS(AI389))))&gt;90,0,$F$4*$F$5/E398^2*(SIN(RADIANS(G392))*SIN(RADIANS(E399))+COS(RADIANS(G392))*COS(RADIANS(E399))*COS(RADIANS(AI389))))</f>
        <v>#DIV/0!</v>
      </c>
      <c r="AJ392" s="3" t="e">
        <f>IF(DEGREES(ACOS(SIN(RADIANS(G392))*SIN(RADIANS(E399))+COS(RADIANS(G392))*COS(RADIANS(E399))*COS(RADIANS(AJ389))))&gt;90,0,$F$4*$F$5/E398^2*(SIN(RADIANS(G392))*SIN(RADIANS(E399))+COS(RADIANS(G392))*COS(RADIANS(E399))*COS(RADIANS(AJ389))))</f>
        <v>#DIV/0!</v>
      </c>
      <c r="AK392" s="3">
        <f>IF(DEGREES(ACOS(SIN(RADIANS(G392))*SIN(RADIANS(E399))+COS(RADIANS(G392))*COS(RADIANS(E399))*COS(RADIANS(AK389))))&gt;90,0,$F$4*$F$5/E398^2*(SIN(RADIANS(G392))*SIN(RADIANS(E399))+COS(RADIANS(G392))*COS(RADIANS(E399))*COS(RADIANS(AK389))))</f>
        <v>0</v>
      </c>
      <c r="AL392" s="3">
        <f>IF(DEGREES(ACOS(SIN(RADIANS(G392))*SIN(RADIANS(E399))+COS(RADIANS(G392))*COS(RADIANS(E399))*COS(RADIANS(AL389))))&gt;90,0,$F$4*$F$5/E398^2*(SIN(RADIANS(G392))*SIN(RADIANS(E399))+COS(RADIANS(G392))*COS(RADIANS(E399))*COS(RADIANS(AL389))))</f>
        <v>0</v>
      </c>
      <c r="AM392" s="3">
        <f>IF(DEGREES(ACOS(SIN(RADIANS(G392))*SIN(RADIANS(E399))+COS(RADIANS(G392))*COS(RADIANS(E399))*COS(RADIANS(AM389))))&gt;90,0,$F$4*$F$5/E398^2*(SIN(RADIANS(G392))*SIN(RADIANS(E399))+COS(RADIANS(G392))*COS(RADIANS(E399))*COS(RADIANS(AM389))))</f>
        <v>0</v>
      </c>
      <c r="AN392" s="3">
        <f>IF(DEGREES(ACOS(SIN(RADIANS(G392))*SIN(RADIANS(E399))+COS(RADIANS(G392))*COS(RADIANS(E399))*COS(RADIANS(AN389))))&gt;90,0,$F$4*$F$5/E398^2*(SIN(RADIANS(G392))*SIN(RADIANS(E399))+COS(RADIANS(G392))*COS(RADIANS(E399))*COS(RADIANS(AN389))))</f>
        <v>0</v>
      </c>
      <c r="AO392" s="3">
        <f>IF(DEGREES(ACOS(SIN(RADIANS(G392))*SIN(RADIANS(E399))+COS(RADIANS(G392))*COS(RADIANS(E399))*COS(RADIANS(AO389))))&gt;90,0,$F$4*$F$5/E398^2*(SIN(RADIANS(G392))*SIN(RADIANS(E399))+COS(RADIANS(G392))*COS(RADIANS(E399))*COS(RADIANS(AO389))))</f>
        <v>0</v>
      </c>
      <c r="AP392" s="3">
        <f>IF(DEGREES(ACOS(SIN(RADIANS(G392))*SIN(RADIANS(E399))+COS(RADIANS(G392))*COS(RADIANS(E399))*COS(RADIANS(AP389))))&gt;90,0,$F$4*$F$5/E398^2*(SIN(RADIANS(G392))*SIN(RADIANS(E399))+COS(RADIANS(G392))*COS(RADIANS(E399))*COS(RADIANS(AP389))))</f>
        <v>0</v>
      </c>
      <c r="AQ392" s="3">
        <f>IF(DEGREES(ACOS(SIN(RADIANS(G392))*SIN(RADIANS(E399))+COS(RADIANS(G392))*COS(RADIANS(E399))*COS(RADIANS(AQ389))))&gt;90,0,$F$4*$F$5/E398^2*(SIN(RADIANS(G392))*SIN(RADIANS(E399))+COS(RADIANS(G392))*COS(RADIANS(E399))*COS(RADIANS(AQ389))))</f>
        <v>0</v>
      </c>
      <c r="AR392" s="3">
        <f>IF(DEGREES(ACOS(SIN(RADIANS(G392))*SIN(RADIANS(E399))+COS(RADIANS(G392))*COS(RADIANS(E399))*COS(RADIANS(AR389))))&gt;90,0,$F$4*$F$5/E398^2*(SIN(RADIANS(G392))*SIN(RADIANS(E399))+COS(RADIANS(G392))*COS(RADIANS(E399))*COS(RADIANS(AR389))))</f>
        <v>0</v>
      </c>
    </row>
    <row r="393" spans="2:44" ht="15.75" customHeight="1" x14ac:dyDescent="0.2">
      <c r="B393" s="20" t="s">
        <v>784</v>
      </c>
      <c r="E393" s="3">
        <f>IF(E392-$F$13&lt;0,E392-$F$13+360,IF(E392-$F$13&gt;360,E392-$F$13-360,E392-$F$13))</f>
        <v>240.00000000000003</v>
      </c>
      <c r="G393" s="3">
        <v>70</v>
      </c>
      <c r="I393" s="3">
        <f>IF(DEGREES(ACOS(SIN(RADIANS(G393))*SIN(RADIANS(E399))+COS(RADIANS(G393))*COS(RADIANS(E399))*COS(RADIANS(I389))))&gt;90,0,$F$4*$F$5/E398^2*(SIN(RADIANS(G393))*SIN(RADIANS(E399))+COS(RADIANS(G393))*COS(RADIANS(E399))*COS(RADIANS(I389))))</f>
        <v>0</v>
      </c>
      <c r="J393" s="3">
        <f>IF(DEGREES(ACOS(SIN(RADIANS(G393))*SIN(RADIANS(E399))+COS(RADIANS(G393))*COS(RADIANS(E399))*COS(RADIANS(J389))))&gt;90,0,$F$4*$F$5/E398^2*(SIN(RADIANS(G393))*SIN(RADIANS(E399))+COS(RADIANS(G393))*COS(RADIANS(E399))*COS(RADIANS(J389))))</f>
        <v>0</v>
      </c>
      <c r="K393" s="3">
        <f>IF(DEGREES(ACOS(SIN(RADIANS(G393))*SIN(RADIANS(E399))+COS(RADIANS(G393))*COS(RADIANS(E399))*COS(RADIANS(K389))))&gt;90,0,$F$4*$F$5/E398^2*(SIN(RADIANS(G393))*SIN(RADIANS(E399))+COS(RADIANS(G393))*COS(RADIANS(E399))*COS(RADIANS(K389))))</f>
        <v>0</v>
      </c>
      <c r="L393" s="3">
        <f>IF(DEGREES(ACOS(SIN(RADIANS(G393))*SIN(RADIANS(E399))+COS(RADIANS(G393))*COS(RADIANS(E399))*COS(RADIANS(L389))))&gt;90,0,$F$4*$F$5/E398^2*(SIN(RADIANS(G393))*SIN(RADIANS(E399))+COS(RADIANS(G393))*COS(RADIANS(E399))*COS(RADIANS(L389))))</f>
        <v>0</v>
      </c>
      <c r="M393" s="3">
        <f>IF(DEGREES(ACOS(SIN(RADIANS(G393))*SIN(RADIANS(E399))+COS(RADIANS(G393))*COS(RADIANS(E399))*COS(RADIANS(M389))))&gt;90,0,$F$4*$F$5/E398^2*(SIN(RADIANS(G393))*SIN(RADIANS(E399))+COS(RADIANS(G393))*COS(RADIANS(E399))*COS(RADIANS(M389))))</f>
        <v>0</v>
      </c>
      <c r="N393" s="3">
        <f>IF(DEGREES(ACOS(SIN(RADIANS(G393))*SIN(RADIANS(E399))+COS(RADIANS(G393))*COS(RADIANS(E399))*COS(RADIANS(N389))))&gt;90,0,$F$4*$F$5/E398^2*(SIN(RADIANS(G393))*SIN(RADIANS(E399))+COS(RADIANS(G393))*COS(RADIANS(E399))*COS(RADIANS(N389))))</f>
        <v>0</v>
      </c>
      <c r="O393" s="3">
        <f>IF(DEGREES(ACOS(SIN(RADIANS(G393))*SIN(RADIANS(E399))+COS(RADIANS(G393))*COS(RADIANS(E399))*COS(RADIANS(O389))))&gt;90,0,$F$4*$F$5/E398^2*(SIN(RADIANS(G393))*SIN(RADIANS(E399))+COS(RADIANS(G393))*COS(RADIANS(E399))*COS(RADIANS(O389))))</f>
        <v>0</v>
      </c>
      <c r="P393" s="3">
        <f>IF(DEGREES(ACOS(SIN(RADIANS(G393))*SIN(RADIANS(E399))+COS(RADIANS(G393))*COS(RADIANS(E399))*COS(RADIANS(P389))))&gt;90,0,$F$4*$F$5/E398^2*(SIN(RADIANS(G393))*SIN(RADIANS(E399))+COS(RADIANS(G393))*COS(RADIANS(E399))*COS(RADIANS(P389))))</f>
        <v>0</v>
      </c>
      <c r="Q393" s="3">
        <f>IF(DEGREES(ACOS(SIN(RADIANS(G393))*SIN(RADIANS(E399))+COS(RADIANS(G393))*COS(RADIANS(E399))*COS(RADIANS(Q389))))&gt;90,0,$F$4*$F$5/E398^2*(SIN(RADIANS(G393))*SIN(RADIANS(E399))+COS(RADIANS(G393))*COS(RADIANS(E399))*COS(RADIANS(Q389))))</f>
        <v>0</v>
      </c>
      <c r="R393" s="3" t="e">
        <f>IF(DEGREES(ACOS(SIN(RADIANS(G393))*SIN(RADIANS(E399))+COS(RADIANS(G393))*COS(RADIANS(E399))*COS(RADIANS(R389))))&gt;90,0,$F$4*$F$5/E398^2*(SIN(RADIANS(G393))*SIN(RADIANS(E399))+COS(RADIANS(G393))*COS(RADIANS(E399))*COS(RADIANS(R389))))</f>
        <v>#DIV/0!</v>
      </c>
      <c r="S393" s="3" t="e">
        <f>IF(DEGREES(ACOS(SIN(RADIANS(G393))*SIN(RADIANS(E399))+COS(RADIANS(G393))*COS(RADIANS(E399))*COS(RADIANS(S389))))&gt;90,0,$F$4*$F$5/E398^2*(SIN(RADIANS(G393))*SIN(RADIANS(E399))+COS(RADIANS(G393))*COS(RADIANS(E399))*COS(RADIANS(S389))))</f>
        <v>#DIV/0!</v>
      </c>
      <c r="T393" s="3" t="e">
        <f>IF(DEGREES(ACOS(SIN(RADIANS(G393))*SIN(RADIANS(E399))+COS(RADIANS(G393))*COS(RADIANS(E399))*COS(RADIANS(T389))))&gt;90,0,$F$4*$F$5/E398^2*(SIN(RADIANS(G393))*SIN(RADIANS(E399))+COS(RADIANS(G393))*COS(RADIANS(E399))*COS(RADIANS(T389))))</f>
        <v>#DIV/0!</v>
      </c>
      <c r="U393" s="3" t="e">
        <f>IF(DEGREES(ACOS(SIN(RADIANS(G393))*SIN(RADIANS(E399))+COS(RADIANS(G393))*COS(RADIANS(E399))*COS(RADIANS(U389))))&gt;90,0,$F$4*$F$5/E398^2*(SIN(RADIANS(G393))*SIN(RADIANS(E399))+COS(RADIANS(G393))*COS(RADIANS(E399))*COS(RADIANS(U389))))</f>
        <v>#DIV/0!</v>
      </c>
      <c r="V393" s="3" t="e">
        <f>IF(DEGREES(ACOS(SIN(RADIANS(G393))*SIN(RADIANS(E399))+COS(RADIANS(G393))*COS(RADIANS(E399))*COS(RADIANS(V389))))&gt;90,0,$F$4*$F$5/E398^2*(SIN(RADIANS(G393))*SIN(RADIANS(E399))+COS(RADIANS(G393))*COS(RADIANS(E399))*COS(RADIANS(V389))))</f>
        <v>#DIV/0!</v>
      </c>
      <c r="W393" s="3" t="e">
        <f>IF(DEGREES(ACOS(SIN(RADIANS(G393))*SIN(RADIANS(E399))+COS(RADIANS(G393))*COS(RADIANS(E399))*COS(RADIANS(W389))))&gt;90,0,$F$4*$F$5/E398^2*(SIN(RADIANS(G393))*SIN(RADIANS(E399))+COS(RADIANS(G393))*COS(RADIANS(E399))*COS(RADIANS(W389))))</f>
        <v>#DIV/0!</v>
      </c>
      <c r="X393" s="3" t="e">
        <f>IF(DEGREES(ACOS(SIN(RADIANS(G393))*SIN(RADIANS(E399))+COS(RADIANS(G393))*COS(RADIANS(E399))*COS(RADIANS(X389))))&gt;90,0,$F$4*$F$5/E398^2*(SIN(RADIANS(G393))*SIN(RADIANS(E399))+COS(RADIANS(G393))*COS(RADIANS(E399))*COS(RADIANS(X389))))</f>
        <v>#DIV/0!</v>
      </c>
      <c r="Y393" s="3" t="e">
        <f>IF(DEGREES(ACOS(SIN(RADIANS(G393))*SIN(RADIANS(E399))+COS(RADIANS(G393))*COS(RADIANS(E399))*COS(RADIANS(Y389))))&gt;90,0,$F$4*$F$5/E398^2*(SIN(RADIANS(G393))*SIN(RADIANS(E399))+COS(RADIANS(G393))*COS(RADIANS(E399))*COS(RADIANS(Y389))))</f>
        <v>#DIV/0!</v>
      </c>
      <c r="Z393" s="3" t="e">
        <f>IF(DEGREES(ACOS(SIN(RADIANS(G393))*SIN(RADIANS(E399))+COS(RADIANS(G393))*COS(RADIANS(E399))*COS(RADIANS(Z389))))&gt;90,0,$F$4*$F$5/E398^2*(SIN(RADIANS(G393))*SIN(RADIANS(E399))+COS(RADIANS(G393))*COS(RADIANS(E399))*COS(RADIANS(Z389))))</f>
        <v>#DIV/0!</v>
      </c>
      <c r="AA393" s="3" t="e">
        <f>IF(DEGREES(ACOS(SIN(RADIANS(G393))*SIN(RADIANS(E399))+COS(RADIANS(G393))*COS(RADIANS(E399))*COS(RADIANS(AA389))))&gt;90,0,$F$4*$F$5/E398^2*(SIN(RADIANS(G393))*SIN(RADIANS(E399))+COS(RADIANS(G393))*COS(RADIANS(E399))*COS(RADIANS(AA389))))</f>
        <v>#DIV/0!</v>
      </c>
      <c r="AB393" s="3" t="e">
        <f>IF(DEGREES(ACOS(SIN(RADIANS(G393))*SIN(RADIANS(E399))+COS(RADIANS(G393))*COS(RADIANS(E399))*COS(RADIANS(AB389))))&gt;90,0,$F$4*$F$5/E398^2*(SIN(RADIANS(G393))*SIN(RADIANS(E399))+COS(RADIANS(G393))*COS(RADIANS(E399))*COS(RADIANS(AB389))))</f>
        <v>#DIV/0!</v>
      </c>
      <c r="AC393" s="3" t="e">
        <f>IF(DEGREES(ACOS(SIN(RADIANS(G393))*SIN(RADIANS(E399))+COS(RADIANS(G393))*COS(RADIANS(E399))*COS(RADIANS(AC389))))&gt;90,0,$F$4*$F$5/E398^2*(SIN(RADIANS(G393))*SIN(RADIANS(E399))+COS(RADIANS(G393))*COS(RADIANS(E399))*COS(RADIANS(AC389))))</f>
        <v>#DIV/0!</v>
      </c>
      <c r="AD393" s="3" t="e">
        <f>IF(DEGREES(ACOS(SIN(RADIANS(G393))*SIN(RADIANS(E399))+COS(RADIANS(G393))*COS(RADIANS(E399))*COS(RADIANS(AD389))))&gt;90,0,$F$4*$F$5/E398^2*(SIN(RADIANS(G393))*SIN(RADIANS(E399))+COS(RADIANS(G393))*COS(RADIANS(E399))*COS(RADIANS(AD389))))</f>
        <v>#DIV/0!</v>
      </c>
      <c r="AE393" s="3" t="e">
        <f>IF(DEGREES(ACOS(SIN(RADIANS(G393))*SIN(RADIANS(E399))+COS(RADIANS(G393))*COS(RADIANS(E399))*COS(RADIANS(AE389))))&gt;90,0,$F$4*$F$5/E398^2*(SIN(RADIANS(G393))*SIN(RADIANS(E399))+COS(RADIANS(G393))*COS(RADIANS(E399))*COS(RADIANS(AE389))))</f>
        <v>#DIV/0!</v>
      </c>
      <c r="AF393" s="3" t="e">
        <f>IF(DEGREES(ACOS(SIN(RADIANS(G393))*SIN(RADIANS(E399))+COS(RADIANS(G393))*COS(RADIANS(E399))*COS(RADIANS(AF389))))&gt;90,0,$F$4*$F$5/E398^2*(SIN(RADIANS(G393))*SIN(RADIANS(E399))+COS(RADIANS(G393))*COS(RADIANS(E399))*COS(RADIANS(AF389))))</f>
        <v>#DIV/0!</v>
      </c>
      <c r="AG393" s="3" t="e">
        <f>IF(DEGREES(ACOS(SIN(RADIANS(G393))*SIN(RADIANS(E399))+COS(RADIANS(G393))*COS(RADIANS(E399))*COS(RADIANS(AG389))))&gt;90,0,$F$4*$F$5/E398^2*(SIN(RADIANS(G393))*SIN(RADIANS(E399))+COS(RADIANS(G393))*COS(RADIANS(E399))*COS(RADIANS(AG389))))</f>
        <v>#DIV/0!</v>
      </c>
      <c r="AH393" s="3" t="e">
        <f>IF(DEGREES(ACOS(SIN(RADIANS(G393))*SIN(RADIANS(E399))+COS(RADIANS(G393))*COS(RADIANS(E399))*COS(RADIANS(AH389))))&gt;90,0,$F$4*$F$5/E398^2*(SIN(RADIANS(G393))*SIN(RADIANS(E399))+COS(RADIANS(G393))*COS(RADIANS(E399))*COS(RADIANS(AH389))))</f>
        <v>#DIV/0!</v>
      </c>
      <c r="AI393" s="3" t="e">
        <f>IF(DEGREES(ACOS(SIN(RADIANS(G393))*SIN(RADIANS(E399))+COS(RADIANS(G393))*COS(RADIANS(E399))*COS(RADIANS(AI389))))&gt;90,0,$F$4*$F$5/E398^2*(SIN(RADIANS(G393))*SIN(RADIANS(E399))+COS(RADIANS(G393))*COS(RADIANS(E399))*COS(RADIANS(AI389))))</f>
        <v>#DIV/0!</v>
      </c>
      <c r="AJ393" s="3" t="e">
        <f>IF(DEGREES(ACOS(SIN(RADIANS(G393))*SIN(RADIANS(E399))+COS(RADIANS(G393))*COS(RADIANS(E399))*COS(RADIANS(AJ389))))&gt;90,0,$F$4*$F$5/E398^2*(SIN(RADIANS(G393))*SIN(RADIANS(E399))+COS(RADIANS(G393))*COS(RADIANS(E399))*COS(RADIANS(AJ389))))</f>
        <v>#DIV/0!</v>
      </c>
      <c r="AK393" s="3">
        <f>IF(DEGREES(ACOS(SIN(RADIANS(G393))*SIN(RADIANS(E399))+COS(RADIANS(G393))*COS(RADIANS(E399))*COS(RADIANS(AK389))))&gt;90,0,$F$4*$F$5/E398^2*(SIN(RADIANS(G393))*SIN(RADIANS(E399))+COS(RADIANS(G393))*COS(RADIANS(E399))*COS(RADIANS(AK389))))</f>
        <v>0</v>
      </c>
      <c r="AL393" s="3">
        <f>IF(DEGREES(ACOS(SIN(RADIANS(G393))*SIN(RADIANS(E399))+COS(RADIANS(G393))*COS(RADIANS(E399))*COS(RADIANS(AL389))))&gt;90,0,$F$4*$F$5/E398^2*(SIN(RADIANS(G393))*SIN(RADIANS(E399))+COS(RADIANS(G393))*COS(RADIANS(E399))*COS(RADIANS(AL389))))</f>
        <v>0</v>
      </c>
      <c r="AM393" s="3">
        <f>IF(DEGREES(ACOS(SIN(RADIANS(G393))*SIN(RADIANS(E399))+COS(RADIANS(G393))*COS(RADIANS(E399))*COS(RADIANS(AM389))))&gt;90,0,$F$4*$F$5/E398^2*(SIN(RADIANS(G393))*SIN(RADIANS(E399))+COS(RADIANS(G393))*COS(RADIANS(E399))*COS(RADIANS(AM389))))</f>
        <v>0</v>
      </c>
      <c r="AN393" s="3">
        <f>IF(DEGREES(ACOS(SIN(RADIANS(G393))*SIN(RADIANS(E399))+COS(RADIANS(G393))*COS(RADIANS(E399))*COS(RADIANS(AN389))))&gt;90,0,$F$4*$F$5/E398^2*(SIN(RADIANS(G393))*SIN(RADIANS(E399))+COS(RADIANS(G393))*COS(RADIANS(E399))*COS(RADIANS(AN389))))</f>
        <v>0</v>
      </c>
      <c r="AO393" s="3">
        <f>IF(DEGREES(ACOS(SIN(RADIANS(G393))*SIN(RADIANS(E399))+COS(RADIANS(G393))*COS(RADIANS(E399))*COS(RADIANS(AO389))))&gt;90,0,$F$4*$F$5/E398^2*(SIN(RADIANS(G393))*SIN(RADIANS(E399))+COS(RADIANS(G393))*COS(RADIANS(E399))*COS(RADIANS(AO389))))</f>
        <v>0</v>
      </c>
      <c r="AP393" s="3">
        <f>IF(DEGREES(ACOS(SIN(RADIANS(G393))*SIN(RADIANS(E399))+COS(RADIANS(G393))*COS(RADIANS(E399))*COS(RADIANS(AP389))))&gt;90,0,$F$4*$F$5/E398^2*(SIN(RADIANS(G393))*SIN(RADIANS(E399))+COS(RADIANS(G393))*COS(RADIANS(E399))*COS(RADIANS(AP389))))</f>
        <v>0</v>
      </c>
      <c r="AQ393" s="3">
        <f>IF(DEGREES(ACOS(SIN(RADIANS(G393))*SIN(RADIANS(E399))+COS(RADIANS(G393))*COS(RADIANS(E399))*COS(RADIANS(AQ389))))&gt;90,0,$F$4*$F$5/E398^2*(SIN(RADIANS(G393))*SIN(RADIANS(E399))+COS(RADIANS(G393))*COS(RADIANS(E399))*COS(RADIANS(AQ389))))</f>
        <v>0</v>
      </c>
      <c r="AR393" s="3">
        <f>IF(DEGREES(ACOS(SIN(RADIANS(G393))*SIN(RADIANS(E399))+COS(RADIANS(G393))*COS(RADIANS(E399))*COS(RADIANS(AR389))))&gt;90,0,$F$4*$F$5/E398^2*(SIN(RADIANS(G393))*SIN(RADIANS(E399))+COS(RADIANS(G393))*COS(RADIANS(E399))*COS(RADIANS(AR389))))</f>
        <v>0</v>
      </c>
    </row>
    <row r="394" spans="2:44" ht="15.75" customHeight="1" x14ac:dyDescent="0.2">
      <c r="B394" s="20" t="s">
        <v>729</v>
      </c>
      <c r="E394" s="3">
        <f>IF(E391&lt;360,E391/360,(E391-360)/360)</f>
        <v>0.41666666666666669</v>
      </c>
      <c r="G394" s="3">
        <v>60</v>
      </c>
      <c r="I394" s="3">
        <f>IF(DEGREES(ACOS(SIN(RADIANS(G394))*SIN(RADIANS(E399))+COS(RADIANS(G394))*COS(RADIANS(E399))*COS(RADIANS(I389))))&gt;90,0,$F$4*$F$5/E398^2*(SIN(RADIANS(G394))*SIN(RADIANS(E399))+COS(RADIANS(G394))*COS(RADIANS(E399))*COS(RADIANS(I389))))</f>
        <v>0</v>
      </c>
      <c r="J394" s="3">
        <f>IF(DEGREES(ACOS(SIN(RADIANS(G394))*SIN(RADIANS(E399))+COS(RADIANS(G394))*COS(RADIANS(E399))*COS(RADIANS(J389))))&gt;90,0,$F$4*$F$5/E398^2*(SIN(RADIANS(G394))*SIN(RADIANS(E399))+COS(RADIANS(G394))*COS(RADIANS(E399))*COS(RADIANS(J389))))</f>
        <v>0</v>
      </c>
      <c r="K394" s="3">
        <f>IF(DEGREES(ACOS(SIN(RADIANS(G394))*SIN(RADIANS(E399))+COS(RADIANS(G394))*COS(RADIANS(E399))*COS(RADIANS(K389))))&gt;90,0,$F$4*$F$5/E398^2*(SIN(RADIANS(G394))*SIN(RADIANS(E399))+COS(RADIANS(G394))*COS(RADIANS(E399))*COS(RADIANS(K389))))</f>
        <v>0</v>
      </c>
      <c r="L394" s="3">
        <f>IF(DEGREES(ACOS(SIN(RADIANS(G394))*SIN(RADIANS(E399))+COS(RADIANS(G394))*COS(RADIANS(E399))*COS(RADIANS(L389))))&gt;90,0,$F$4*$F$5/E398^2*(SIN(RADIANS(G394))*SIN(RADIANS(E399))+COS(RADIANS(G394))*COS(RADIANS(E399))*COS(RADIANS(L389))))</f>
        <v>0</v>
      </c>
      <c r="M394" s="3">
        <f>IF(DEGREES(ACOS(SIN(RADIANS(G394))*SIN(RADIANS(E399))+COS(RADIANS(G394))*COS(RADIANS(E399))*COS(RADIANS(M389))))&gt;90,0,$F$4*$F$5/E398^2*(SIN(RADIANS(G394))*SIN(RADIANS(E399))+COS(RADIANS(G394))*COS(RADIANS(E399))*COS(RADIANS(M389))))</f>
        <v>0</v>
      </c>
      <c r="N394" s="3">
        <f>IF(DEGREES(ACOS(SIN(RADIANS(G394))*SIN(RADIANS(E399))+COS(RADIANS(G394))*COS(RADIANS(E399))*COS(RADIANS(N389))))&gt;90,0,$F$4*$F$5/E398^2*(SIN(RADIANS(G394))*SIN(RADIANS(E399))+COS(RADIANS(G394))*COS(RADIANS(E399))*COS(RADIANS(N389))))</f>
        <v>0</v>
      </c>
      <c r="O394" s="3">
        <f>IF(DEGREES(ACOS(SIN(RADIANS(G394))*SIN(RADIANS(E399))+COS(RADIANS(G394))*COS(RADIANS(E399))*COS(RADIANS(O389))))&gt;90,0,$F$4*$F$5/E398^2*(SIN(RADIANS(G394))*SIN(RADIANS(E399))+COS(RADIANS(G394))*COS(RADIANS(E399))*COS(RADIANS(O389))))</f>
        <v>0</v>
      </c>
      <c r="P394" s="3">
        <f>IF(DEGREES(ACOS(SIN(RADIANS(G394))*SIN(RADIANS(E399))+COS(RADIANS(G394))*COS(RADIANS(E399))*COS(RADIANS(P389))))&gt;90,0,$F$4*$F$5/E398^2*(SIN(RADIANS(G394))*SIN(RADIANS(E399))+COS(RADIANS(G394))*COS(RADIANS(E399))*COS(RADIANS(P389))))</f>
        <v>0</v>
      </c>
      <c r="Q394" s="3">
        <f>IF(DEGREES(ACOS(SIN(RADIANS(G394))*SIN(RADIANS(E399))+COS(RADIANS(G394))*COS(RADIANS(E399))*COS(RADIANS(Q389))))&gt;90,0,$F$4*$F$5/E398^2*(SIN(RADIANS(G394))*SIN(RADIANS(E399))+COS(RADIANS(G394))*COS(RADIANS(E399))*COS(RADIANS(Q389))))</f>
        <v>0</v>
      </c>
      <c r="R394" s="3" t="e">
        <f>IF(DEGREES(ACOS(SIN(RADIANS(G394))*SIN(RADIANS(E399))+COS(RADIANS(G394))*COS(RADIANS(E399))*COS(RADIANS(R389))))&gt;90,0,$F$4*$F$5/E398^2*(SIN(RADIANS(G394))*SIN(RADIANS(E399))+COS(RADIANS(G394))*COS(RADIANS(E399))*COS(RADIANS(R389))))</f>
        <v>#DIV/0!</v>
      </c>
      <c r="S394" s="3" t="e">
        <f>IF(DEGREES(ACOS(SIN(RADIANS(G394))*SIN(RADIANS(E399))+COS(RADIANS(G394))*COS(RADIANS(E399))*COS(RADIANS(S389))))&gt;90,0,$F$4*$F$5/E398^2*(SIN(RADIANS(G394))*SIN(RADIANS(E399))+COS(RADIANS(G394))*COS(RADIANS(E399))*COS(RADIANS(S389))))</f>
        <v>#DIV/0!</v>
      </c>
      <c r="T394" s="3" t="e">
        <f>IF(DEGREES(ACOS(SIN(RADIANS(G394))*SIN(RADIANS(E399))+COS(RADIANS(G394))*COS(RADIANS(E399))*COS(RADIANS(T389))))&gt;90,0,$F$4*$F$5/E398^2*(SIN(RADIANS(G394))*SIN(RADIANS(E399))+COS(RADIANS(G394))*COS(RADIANS(E399))*COS(RADIANS(T389))))</f>
        <v>#DIV/0!</v>
      </c>
      <c r="U394" s="3" t="e">
        <f>IF(DEGREES(ACOS(SIN(RADIANS(G394))*SIN(RADIANS(E399))+COS(RADIANS(G394))*COS(RADIANS(E399))*COS(RADIANS(U389))))&gt;90,0,$F$4*$F$5/E398^2*(SIN(RADIANS(G394))*SIN(RADIANS(E399))+COS(RADIANS(G394))*COS(RADIANS(E399))*COS(RADIANS(U389))))</f>
        <v>#DIV/0!</v>
      </c>
      <c r="V394" s="3" t="e">
        <f>IF(DEGREES(ACOS(SIN(RADIANS(G394))*SIN(RADIANS(E399))+COS(RADIANS(G394))*COS(RADIANS(E399))*COS(RADIANS(V389))))&gt;90,0,$F$4*$F$5/E398^2*(SIN(RADIANS(G394))*SIN(RADIANS(E399))+COS(RADIANS(G394))*COS(RADIANS(E399))*COS(RADIANS(V389))))</f>
        <v>#DIV/0!</v>
      </c>
      <c r="W394" s="3" t="e">
        <f>IF(DEGREES(ACOS(SIN(RADIANS(G394))*SIN(RADIANS(E399))+COS(RADIANS(G394))*COS(RADIANS(E399))*COS(RADIANS(W389))))&gt;90,0,$F$4*$F$5/E398^2*(SIN(RADIANS(G394))*SIN(RADIANS(E399))+COS(RADIANS(G394))*COS(RADIANS(E399))*COS(RADIANS(W389))))</f>
        <v>#DIV/0!</v>
      </c>
      <c r="X394" s="3" t="e">
        <f>IF(DEGREES(ACOS(SIN(RADIANS(G394))*SIN(RADIANS(E399))+COS(RADIANS(G394))*COS(RADIANS(E399))*COS(RADIANS(X389))))&gt;90,0,$F$4*$F$5/E398^2*(SIN(RADIANS(G394))*SIN(RADIANS(E399))+COS(RADIANS(G394))*COS(RADIANS(E399))*COS(RADIANS(X389))))</f>
        <v>#DIV/0!</v>
      </c>
      <c r="Y394" s="3" t="e">
        <f>IF(DEGREES(ACOS(SIN(RADIANS(G394))*SIN(RADIANS(E399))+COS(RADIANS(G394))*COS(RADIANS(E399))*COS(RADIANS(Y389))))&gt;90,0,$F$4*$F$5/E398^2*(SIN(RADIANS(G394))*SIN(RADIANS(E399))+COS(RADIANS(G394))*COS(RADIANS(E399))*COS(RADIANS(Y389))))</f>
        <v>#DIV/0!</v>
      </c>
      <c r="Z394" s="3" t="e">
        <f>IF(DEGREES(ACOS(SIN(RADIANS(G394))*SIN(RADIANS(E399))+COS(RADIANS(G394))*COS(RADIANS(E399))*COS(RADIANS(Z389))))&gt;90,0,$F$4*$F$5/E398^2*(SIN(RADIANS(G394))*SIN(RADIANS(E399))+COS(RADIANS(G394))*COS(RADIANS(E399))*COS(RADIANS(Z389))))</f>
        <v>#DIV/0!</v>
      </c>
      <c r="AA394" s="3" t="e">
        <f>IF(DEGREES(ACOS(SIN(RADIANS(G394))*SIN(RADIANS(E399))+COS(RADIANS(G394))*COS(RADIANS(E399))*COS(RADIANS(AA389))))&gt;90,0,$F$4*$F$5/E398^2*(SIN(RADIANS(G394))*SIN(RADIANS(E399))+COS(RADIANS(G394))*COS(RADIANS(E399))*COS(RADIANS(AA389))))</f>
        <v>#DIV/0!</v>
      </c>
      <c r="AB394" s="3" t="e">
        <f>IF(DEGREES(ACOS(SIN(RADIANS(G394))*SIN(RADIANS(E399))+COS(RADIANS(G394))*COS(RADIANS(E399))*COS(RADIANS(AB389))))&gt;90,0,$F$4*$F$5/E398^2*(SIN(RADIANS(G394))*SIN(RADIANS(E399))+COS(RADIANS(G394))*COS(RADIANS(E399))*COS(RADIANS(AB389))))</f>
        <v>#DIV/0!</v>
      </c>
      <c r="AC394" s="3" t="e">
        <f>IF(DEGREES(ACOS(SIN(RADIANS(G394))*SIN(RADIANS(E399))+COS(RADIANS(G394))*COS(RADIANS(E399))*COS(RADIANS(AC389))))&gt;90,0,$F$4*$F$5/E398^2*(SIN(RADIANS(G394))*SIN(RADIANS(E399))+COS(RADIANS(G394))*COS(RADIANS(E399))*COS(RADIANS(AC389))))</f>
        <v>#DIV/0!</v>
      </c>
      <c r="AD394" s="3" t="e">
        <f>IF(DEGREES(ACOS(SIN(RADIANS(G394))*SIN(RADIANS(E399))+COS(RADIANS(G394))*COS(RADIANS(E399))*COS(RADIANS(AD389))))&gt;90,0,$F$4*$F$5/E398^2*(SIN(RADIANS(G394))*SIN(RADIANS(E399))+COS(RADIANS(G394))*COS(RADIANS(E399))*COS(RADIANS(AD389))))</f>
        <v>#DIV/0!</v>
      </c>
      <c r="AE394" s="3" t="e">
        <f>IF(DEGREES(ACOS(SIN(RADIANS(G394))*SIN(RADIANS(E399))+COS(RADIANS(G394))*COS(RADIANS(E399))*COS(RADIANS(AE389))))&gt;90,0,$F$4*$F$5/E398^2*(SIN(RADIANS(G394))*SIN(RADIANS(E399))+COS(RADIANS(G394))*COS(RADIANS(E399))*COS(RADIANS(AE389))))</f>
        <v>#DIV/0!</v>
      </c>
      <c r="AF394" s="3" t="e">
        <f>IF(DEGREES(ACOS(SIN(RADIANS(G394))*SIN(RADIANS(E399))+COS(RADIANS(G394))*COS(RADIANS(E399))*COS(RADIANS(AF389))))&gt;90,0,$F$4*$F$5/E398^2*(SIN(RADIANS(G394))*SIN(RADIANS(E399))+COS(RADIANS(G394))*COS(RADIANS(E399))*COS(RADIANS(AF389))))</f>
        <v>#DIV/0!</v>
      </c>
      <c r="AG394" s="3" t="e">
        <f>IF(DEGREES(ACOS(SIN(RADIANS(G394))*SIN(RADIANS(E399))+COS(RADIANS(G394))*COS(RADIANS(E399))*COS(RADIANS(AG389))))&gt;90,0,$F$4*$F$5/E398^2*(SIN(RADIANS(G394))*SIN(RADIANS(E399))+COS(RADIANS(G394))*COS(RADIANS(E399))*COS(RADIANS(AG389))))</f>
        <v>#DIV/0!</v>
      </c>
      <c r="AH394" s="3" t="e">
        <f>IF(DEGREES(ACOS(SIN(RADIANS(G394))*SIN(RADIANS(E399))+COS(RADIANS(G394))*COS(RADIANS(E399))*COS(RADIANS(AH389))))&gt;90,0,$F$4*$F$5/E398^2*(SIN(RADIANS(G394))*SIN(RADIANS(E399))+COS(RADIANS(G394))*COS(RADIANS(E399))*COS(RADIANS(AH389))))</f>
        <v>#DIV/0!</v>
      </c>
      <c r="AI394" s="3" t="e">
        <f>IF(DEGREES(ACOS(SIN(RADIANS(G394))*SIN(RADIANS(E399))+COS(RADIANS(G394))*COS(RADIANS(E399))*COS(RADIANS(AI389))))&gt;90,0,$F$4*$F$5/E398^2*(SIN(RADIANS(G394))*SIN(RADIANS(E399))+COS(RADIANS(G394))*COS(RADIANS(E399))*COS(RADIANS(AI389))))</f>
        <v>#DIV/0!</v>
      </c>
      <c r="AJ394" s="3" t="e">
        <f>IF(DEGREES(ACOS(SIN(RADIANS(G394))*SIN(RADIANS(E399))+COS(RADIANS(G394))*COS(RADIANS(E399))*COS(RADIANS(AJ389))))&gt;90,0,$F$4*$F$5/E398^2*(SIN(RADIANS(G394))*SIN(RADIANS(E399))+COS(RADIANS(G394))*COS(RADIANS(E399))*COS(RADIANS(AJ389))))</f>
        <v>#DIV/0!</v>
      </c>
      <c r="AK394" s="3">
        <f>IF(DEGREES(ACOS(SIN(RADIANS(G394))*SIN(RADIANS(E399))+COS(RADIANS(G394))*COS(RADIANS(E399))*COS(RADIANS(AK389))))&gt;90,0,$F$4*$F$5/E398^2*(SIN(RADIANS(G394))*SIN(RADIANS(E399))+COS(RADIANS(G394))*COS(RADIANS(E399))*COS(RADIANS(AK389))))</f>
        <v>0</v>
      </c>
      <c r="AL394" s="3">
        <f>IF(DEGREES(ACOS(SIN(RADIANS(G394))*SIN(RADIANS(E399))+COS(RADIANS(G394))*COS(RADIANS(E399))*COS(RADIANS(AL389))))&gt;90,0,$F$4*$F$5/E398^2*(SIN(RADIANS(G394))*SIN(RADIANS(E399))+COS(RADIANS(G394))*COS(RADIANS(E399))*COS(RADIANS(AL389))))</f>
        <v>0</v>
      </c>
      <c r="AM394" s="3">
        <f>IF(DEGREES(ACOS(SIN(RADIANS(G394))*SIN(RADIANS(E399))+COS(RADIANS(G394))*COS(RADIANS(E399))*COS(RADIANS(AM389))))&gt;90,0,$F$4*$F$5/E398^2*(SIN(RADIANS(G394))*SIN(RADIANS(E399))+COS(RADIANS(G394))*COS(RADIANS(E399))*COS(RADIANS(AM389))))</f>
        <v>0</v>
      </c>
      <c r="AN394" s="3">
        <f>IF(DEGREES(ACOS(SIN(RADIANS(G394))*SIN(RADIANS(E399))+COS(RADIANS(G394))*COS(RADIANS(E399))*COS(RADIANS(AN389))))&gt;90,0,$F$4*$F$5/E398^2*(SIN(RADIANS(G394))*SIN(RADIANS(E399))+COS(RADIANS(G394))*COS(RADIANS(E399))*COS(RADIANS(AN389))))</f>
        <v>0</v>
      </c>
      <c r="AO394" s="3">
        <f>IF(DEGREES(ACOS(SIN(RADIANS(G394))*SIN(RADIANS(E399))+COS(RADIANS(G394))*COS(RADIANS(E399))*COS(RADIANS(AO389))))&gt;90,0,$F$4*$F$5/E398^2*(SIN(RADIANS(G394))*SIN(RADIANS(E399))+COS(RADIANS(G394))*COS(RADIANS(E399))*COS(RADIANS(AO389))))</f>
        <v>0</v>
      </c>
      <c r="AP394" s="3">
        <f>IF(DEGREES(ACOS(SIN(RADIANS(G394))*SIN(RADIANS(E399))+COS(RADIANS(G394))*COS(RADIANS(E399))*COS(RADIANS(AP389))))&gt;90,0,$F$4*$F$5/E398^2*(SIN(RADIANS(G394))*SIN(RADIANS(E399))+COS(RADIANS(G394))*COS(RADIANS(E399))*COS(RADIANS(AP389))))</f>
        <v>0</v>
      </c>
      <c r="AQ394" s="3">
        <f>IF(DEGREES(ACOS(SIN(RADIANS(G394))*SIN(RADIANS(E399))+COS(RADIANS(G394))*COS(RADIANS(E399))*COS(RADIANS(AQ389))))&gt;90,0,$F$4*$F$5/E398^2*(SIN(RADIANS(G394))*SIN(RADIANS(E399))+COS(RADIANS(G394))*COS(RADIANS(E399))*COS(RADIANS(AQ389))))</f>
        <v>0</v>
      </c>
      <c r="AR394" s="3">
        <f>IF(DEGREES(ACOS(SIN(RADIANS(G394))*SIN(RADIANS(E399))+COS(RADIANS(G394))*COS(RADIANS(E399))*COS(RADIANS(AR389))))&gt;90,0,$F$4*$F$5/E398^2*(SIN(RADIANS(G394))*SIN(RADIANS(E399))+COS(RADIANS(G394))*COS(RADIANS(E399))*COS(RADIANS(AR389))))</f>
        <v>0</v>
      </c>
    </row>
    <row r="395" spans="2:44" ht="15.75" customHeight="1" x14ac:dyDescent="0.2">
      <c r="B395" s="20" t="s">
        <v>785</v>
      </c>
      <c r="E395" s="3">
        <f>E394*$F$11</f>
        <v>0</v>
      </c>
      <c r="G395" s="3">
        <v>50</v>
      </c>
      <c r="I395" s="3">
        <f>IF(DEGREES(ACOS(SIN(RADIANS(G395))*SIN(RADIANS(E399))+COS(RADIANS(G395))*COS(RADIANS(E399))*COS(RADIANS(I389))))&gt;90,0,$F$4*$F$5/E398^2*(SIN(RADIANS(G395))*SIN(RADIANS(E399))+COS(RADIANS(G395))*COS(RADIANS(E399))*COS(RADIANS(I389))))</f>
        <v>0</v>
      </c>
      <c r="J395" s="3">
        <f>IF(DEGREES(ACOS(SIN(RADIANS(G395))*SIN(RADIANS(E399))+COS(RADIANS(G395))*COS(RADIANS(E399))*COS(RADIANS(J389))))&gt;90,0,$F$4*$F$5/E398^2*(SIN(RADIANS(G395))*SIN(RADIANS(E399))+COS(RADIANS(G395))*COS(RADIANS(E399))*COS(RADIANS(J389))))</f>
        <v>0</v>
      </c>
      <c r="K395" s="3">
        <f>IF(DEGREES(ACOS(SIN(RADIANS(G395))*SIN(RADIANS(E399))+COS(RADIANS(G395))*COS(RADIANS(E399))*COS(RADIANS(K389))))&gt;90,0,$F$4*$F$5/E398^2*(SIN(RADIANS(G395))*SIN(RADIANS(E399))+COS(RADIANS(G395))*COS(RADIANS(E399))*COS(RADIANS(K389))))</f>
        <v>0</v>
      </c>
      <c r="L395" s="3">
        <f>IF(DEGREES(ACOS(SIN(RADIANS(G395))*SIN(RADIANS(E399))+COS(RADIANS(G395))*COS(RADIANS(E399))*COS(RADIANS(L389))))&gt;90,0,$F$4*$F$5/E398^2*(SIN(RADIANS(G395))*SIN(RADIANS(E399))+COS(RADIANS(G395))*COS(RADIANS(E399))*COS(RADIANS(L389))))</f>
        <v>0</v>
      </c>
      <c r="M395" s="3">
        <f>IF(DEGREES(ACOS(SIN(RADIANS(G395))*SIN(RADIANS(E399))+COS(RADIANS(G395))*COS(RADIANS(E399))*COS(RADIANS(M389))))&gt;90,0,$F$4*$F$5/E398^2*(SIN(RADIANS(G395))*SIN(RADIANS(E399))+COS(RADIANS(G395))*COS(RADIANS(E399))*COS(RADIANS(M389))))</f>
        <v>0</v>
      </c>
      <c r="N395" s="3">
        <f>IF(DEGREES(ACOS(SIN(RADIANS(G395))*SIN(RADIANS(E399))+COS(RADIANS(G395))*COS(RADIANS(E399))*COS(RADIANS(N389))))&gt;90,0,$F$4*$F$5/E398^2*(SIN(RADIANS(G395))*SIN(RADIANS(E399))+COS(RADIANS(G395))*COS(RADIANS(E399))*COS(RADIANS(N389))))</f>
        <v>0</v>
      </c>
      <c r="O395" s="3">
        <f>IF(DEGREES(ACOS(SIN(RADIANS(G395))*SIN(RADIANS(E399))+COS(RADIANS(G395))*COS(RADIANS(E399))*COS(RADIANS(O389))))&gt;90,0,$F$4*$F$5/E398^2*(SIN(RADIANS(G395))*SIN(RADIANS(E399))+COS(RADIANS(G395))*COS(RADIANS(E399))*COS(RADIANS(O389))))</f>
        <v>0</v>
      </c>
      <c r="P395" s="3">
        <f>IF(DEGREES(ACOS(SIN(RADIANS(G395))*SIN(RADIANS(E399))+COS(RADIANS(G395))*COS(RADIANS(E399))*COS(RADIANS(P389))))&gt;90,0,$F$4*$F$5/E398^2*(SIN(RADIANS(G395))*SIN(RADIANS(E399))+COS(RADIANS(G395))*COS(RADIANS(E399))*COS(RADIANS(P389))))</f>
        <v>0</v>
      </c>
      <c r="Q395" s="3">
        <f>IF(DEGREES(ACOS(SIN(RADIANS(G395))*SIN(RADIANS(E399))+COS(RADIANS(G395))*COS(RADIANS(E399))*COS(RADIANS(Q389))))&gt;90,0,$F$4*$F$5/E398^2*(SIN(RADIANS(G395))*SIN(RADIANS(E399))+COS(RADIANS(G395))*COS(RADIANS(E399))*COS(RADIANS(Q389))))</f>
        <v>0</v>
      </c>
      <c r="R395" s="3" t="e">
        <f>IF(DEGREES(ACOS(SIN(RADIANS(G395))*SIN(RADIANS(E399))+COS(RADIANS(G395))*COS(RADIANS(E399))*COS(RADIANS(R389))))&gt;90,0,$F$4*$F$5/E398^2*(SIN(RADIANS(G395))*SIN(RADIANS(E399))+COS(RADIANS(G395))*COS(RADIANS(E399))*COS(RADIANS(R389))))</f>
        <v>#DIV/0!</v>
      </c>
      <c r="S395" s="3" t="e">
        <f>IF(DEGREES(ACOS(SIN(RADIANS(G395))*SIN(RADIANS(E399))+COS(RADIANS(G395))*COS(RADIANS(E399))*COS(RADIANS(S389))))&gt;90,0,$F$4*$F$5/E398^2*(SIN(RADIANS(G395))*SIN(RADIANS(E399))+COS(RADIANS(G395))*COS(RADIANS(E399))*COS(RADIANS(S389))))</f>
        <v>#DIV/0!</v>
      </c>
      <c r="T395" s="3" t="e">
        <f>IF(DEGREES(ACOS(SIN(RADIANS(G395))*SIN(RADIANS(E399))+COS(RADIANS(G395))*COS(RADIANS(E399))*COS(RADIANS(T389))))&gt;90,0,$F$4*$F$5/E398^2*(SIN(RADIANS(G395))*SIN(RADIANS(E399))+COS(RADIANS(G395))*COS(RADIANS(E399))*COS(RADIANS(T389))))</f>
        <v>#DIV/0!</v>
      </c>
      <c r="U395" s="3" t="e">
        <f>IF(DEGREES(ACOS(SIN(RADIANS(G395))*SIN(RADIANS(E399))+COS(RADIANS(G395))*COS(RADIANS(E399))*COS(RADIANS(U389))))&gt;90,0,$F$4*$F$5/E398^2*(SIN(RADIANS(G395))*SIN(RADIANS(E399))+COS(RADIANS(G395))*COS(RADIANS(E399))*COS(RADIANS(U389))))</f>
        <v>#DIV/0!</v>
      </c>
      <c r="V395" s="3" t="e">
        <f>IF(DEGREES(ACOS(SIN(RADIANS(G395))*SIN(RADIANS(E399))+COS(RADIANS(G395))*COS(RADIANS(E399))*COS(RADIANS(V389))))&gt;90,0,$F$4*$F$5/E398^2*(SIN(RADIANS(G395))*SIN(RADIANS(E399))+COS(RADIANS(G395))*COS(RADIANS(E399))*COS(RADIANS(V389))))</f>
        <v>#DIV/0!</v>
      </c>
      <c r="W395" s="3" t="e">
        <f>IF(DEGREES(ACOS(SIN(RADIANS(G395))*SIN(RADIANS(E399))+COS(RADIANS(G395))*COS(RADIANS(E399))*COS(RADIANS(W389))))&gt;90,0,$F$4*$F$5/E398^2*(SIN(RADIANS(G395))*SIN(RADIANS(E399))+COS(RADIANS(G395))*COS(RADIANS(E399))*COS(RADIANS(W389))))</f>
        <v>#DIV/0!</v>
      </c>
      <c r="X395" s="3" t="e">
        <f>IF(DEGREES(ACOS(SIN(RADIANS(G395))*SIN(RADIANS(E399))+COS(RADIANS(G395))*COS(RADIANS(E399))*COS(RADIANS(X389))))&gt;90,0,$F$4*$F$5/E398^2*(SIN(RADIANS(G395))*SIN(RADIANS(E399))+COS(RADIANS(G395))*COS(RADIANS(E399))*COS(RADIANS(X389))))</f>
        <v>#DIV/0!</v>
      </c>
      <c r="Y395" s="3" t="e">
        <f>IF(DEGREES(ACOS(SIN(RADIANS(G395))*SIN(RADIANS(E399))+COS(RADIANS(G395))*COS(RADIANS(E399))*COS(RADIANS(Y389))))&gt;90,0,$F$4*$F$5/E398^2*(SIN(RADIANS(G395))*SIN(RADIANS(E399))+COS(RADIANS(G395))*COS(RADIANS(E399))*COS(RADIANS(Y389))))</f>
        <v>#DIV/0!</v>
      </c>
      <c r="Z395" s="3" t="e">
        <f>IF(DEGREES(ACOS(SIN(RADIANS(G395))*SIN(RADIANS(E399))+COS(RADIANS(G395))*COS(RADIANS(E399))*COS(RADIANS(Z389))))&gt;90,0,$F$4*$F$5/E398^2*(SIN(RADIANS(G395))*SIN(RADIANS(E399))+COS(RADIANS(G395))*COS(RADIANS(E399))*COS(RADIANS(Z389))))</f>
        <v>#DIV/0!</v>
      </c>
      <c r="AA395" s="3" t="e">
        <f>IF(DEGREES(ACOS(SIN(RADIANS(G395))*SIN(RADIANS(E399))+COS(RADIANS(G395))*COS(RADIANS(E399))*COS(RADIANS(AA389))))&gt;90,0,$F$4*$F$5/E398^2*(SIN(RADIANS(G395))*SIN(RADIANS(E399))+COS(RADIANS(G395))*COS(RADIANS(E399))*COS(RADIANS(AA389))))</f>
        <v>#DIV/0!</v>
      </c>
      <c r="AB395" s="3" t="e">
        <f>IF(DEGREES(ACOS(SIN(RADIANS(G395))*SIN(RADIANS(E399))+COS(RADIANS(G395))*COS(RADIANS(E399))*COS(RADIANS(AB389))))&gt;90,0,$F$4*$F$5/E398^2*(SIN(RADIANS(G395))*SIN(RADIANS(E399))+COS(RADIANS(G395))*COS(RADIANS(E399))*COS(RADIANS(AB389))))</f>
        <v>#DIV/0!</v>
      </c>
      <c r="AC395" s="3" t="e">
        <f>IF(DEGREES(ACOS(SIN(RADIANS(G395))*SIN(RADIANS(E399))+COS(RADIANS(G395))*COS(RADIANS(E399))*COS(RADIANS(AC389))))&gt;90,0,$F$4*$F$5/E398^2*(SIN(RADIANS(G395))*SIN(RADIANS(E399))+COS(RADIANS(G395))*COS(RADIANS(E399))*COS(RADIANS(AC389))))</f>
        <v>#DIV/0!</v>
      </c>
      <c r="AD395" s="3" t="e">
        <f>IF(DEGREES(ACOS(SIN(RADIANS(G395))*SIN(RADIANS(E399))+COS(RADIANS(G395))*COS(RADIANS(E399))*COS(RADIANS(AD389))))&gt;90,0,$F$4*$F$5/E398^2*(SIN(RADIANS(G395))*SIN(RADIANS(E399))+COS(RADIANS(G395))*COS(RADIANS(E399))*COS(RADIANS(AD389))))</f>
        <v>#DIV/0!</v>
      </c>
      <c r="AE395" s="3" t="e">
        <f>IF(DEGREES(ACOS(SIN(RADIANS(G395))*SIN(RADIANS(E399))+COS(RADIANS(G395))*COS(RADIANS(E399))*COS(RADIANS(AE389))))&gt;90,0,$F$4*$F$5/E398^2*(SIN(RADIANS(G395))*SIN(RADIANS(E399))+COS(RADIANS(G395))*COS(RADIANS(E399))*COS(RADIANS(AE389))))</f>
        <v>#DIV/0!</v>
      </c>
      <c r="AF395" s="3" t="e">
        <f>IF(DEGREES(ACOS(SIN(RADIANS(G395))*SIN(RADIANS(E399))+COS(RADIANS(G395))*COS(RADIANS(E399))*COS(RADIANS(AF389))))&gt;90,0,$F$4*$F$5/E398^2*(SIN(RADIANS(G395))*SIN(RADIANS(E399))+COS(RADIANS(G395))*COS(RADIANS(E399))*COS(RADIANS(AF389))))</f>
        <v>#DIV/0!</v>
      </c>
      <c r="AG395" s="3" t="e">
        <f>IF(DEGREES(ACOS(SIN(RADIANS(G395))*SIN(RADIANS(E399))+COS(RADIANS(G395))*COS(RADIANS(E399))*COS(RADIANS(AG389))))&gt;90,0,$F$4*$F$5/E398^2*(SIN(RADIANS(G395))*SIN(RADIANS(E399))+COS(RADIANS(G395))*COS(RADIANS(E399))*COS(RADIANS(AG389))))</f>
        <v>#DIV/0!</v>
      </c>
      <c r="AH395" s="3" t="e">
        <f>IF(DEGREES(ACOS(SIN(RADIANS(G395))*SIN(RADIANS(E399))+COS(RADIANS(G395))*COS(RADIANS(E399))*COS(RADIANS(AH389))))&gt;90,0,$F$4*$F$5/E398^2*(SIN(RADIANS(G395))*SIN(RADIANS(E399))+COS(RADIANS(G395))*COS(RADIANS(E399))*COS(RADIANS(AH389))))</f>
        <v>#DIV/0!</v>
      </c>
      <c r="AI395" s="3" t="e">
        <f>IF(DEGREES(ACOS(SIN(RADIANS(G395))*SIN(RADIANS(E399))+COS(RADIANS(G395))*COS(RADIANS(E399))*COS(RADIANS(AI389))))&gt;90,0,$F$4*$F$5/E398^2*(SIN(RADIANS(G395))*SIN(RADIANS(E399))+COS(RADIANS(G395))*COS(RADIANS(E399))*COS(RADIANS(AI389))))</f>
        <v>#DIV/0!</v>
      </c>
      <c r="AJ395" s="3" t="e">
        <f>IF(DEGREES(ACOS(SIN(RADIANS(G395))*SIN(RADIANS(E399))+COS(RADIANS(G395))*COS(RADIANS(E399))*COS(RADIANS(AJ389))))&gt;90,0,$F$4*$F$5/E398^2*(SIN(RADIANS(G395))*SIN(RADIANS(E399))+COS(RADIANS(G395))*COS(RADIANS(E399))*COS(RADIANS(AJ389))))</f>
        <v>#DIV/0!</v>
      </c>
      <c r="AK395" s="3">
        <f>IF(DEGREES(ACOS(SIN(RADIANS(G395))*SIN(RADIANS(E399))+COS(RADIANS(G395))*COS(RADIANS(E399))*COS(RADIANS(AK389))))&gt;90,0,$F$4*$F$5/E398^2*(SIN(RADIANS(G395))*SIN(RADIANS(E399))+COS(RADIANS(G395))*COS(RADIANS(E399))*COS(RADIANS(AK389))))</f>
        <v>0</v>
      </c>
      <c r="AL395" s="3">
        <f>IF(DEGREES(ACOS(SIN(RADIANS(G395))*SIN(RADIANS(E399))+COS(RADIANS(G395))*COS(RADIANS(E399))*COS(RADIANS(AL389))))&gt;90,0,$F$4*$F$5/E398^2*(SIN(RADIANS(G395))*SIN(RADIANS(E399))+COS(RADIANS(G395))*COS(RADIANS(E399))*COS(RADIANS(AL389))))</f>
        <v>0</v>
      </c>
      <c r="AM395" s="3">
        <f>IF(DEGREES(ACOS(SIN(RADIANS(G395))*SIN(RADIANS(E399))+COS(RADIANS(G395))*COS(RADIANS(E399))*COS(RADIANS(AM389))))&gt;90,0,$F$4*$F$5/E398^2*(SIN(RADIANS(G395))*SIN(RADIANS(E399))+COS(RADIANS(G395))*COS(RADIANS(E399))*COS(RADIANS(AM389))))</f>
        <v>0</v>
      </c>
      <c r="AN395" s="3">
        <f>IF(DEGREES(ACOS(SIN(RADIANS(G395))*SIN(RADIANS(E399))+COS(RADIANS(G395))*COS(RADIANS(E399))*COS(RADIANS(AN389))))&gt;90,0,$F$4*$F$5/E398^2*(SIN(RADIANS(G395))*SIN(RADIANS(E399))+COS(RADIANS(G395))*COS(RADIANS(E399))*COS(RADIANS(AN389))))</f>
        <v>0</v>
      </c>
      <c r="AO395" s="3">
        <f>IF(DEGREES(ACOS(SIN(RADIANS(G395))*SIN(RADIANS(E399))+COS(RADIANS(G395))*COS(RADIANS(E399))*COS(RADIANS(AO389))))&gt;90,0,$F$4*$F$5/E398^2*(SIN(RADIANS(G395))*SIN(RADIANS(E399))+COS(RADIANS(G395))*COS(RADIANS(E399))*COS(RADIANS(AO389))))</f>
        <v>0</v>
      </c>
      <c r="AP395" s="3">
        <f>IF(DEGREES(ACOS(SIN(RADIANS(G395))*SIN(RADIANS(E399))+COS(RADIANS(G395))*COS(RADIANS(E399))*COS(RADIANS(AP389))))&gt;90,0,$F$4*$F$5/E398^2*(SIN(RADIANS(G395))*SIN(RADIANS(E399))+COS(RADIANS(G395))*COS(RADIANS(E399))*COS(RADIANS(AP389))))</f>
        <v>0</v>
      </c>
      <c r="AQ395" s="3">
        <f>IF(DEGREES(ACOS(SIN(RADIANS(G395))*SIN(RADIANS(E399))+COS(RADIANS(G395))*COS(RADIANS(E399))*COS(RADIANS(AQ389))))&gt;90,0,$F$4*$F$5/E398^2*(SIN(RADIANS(G395))*SIN(RADIANS(E399))+COS(RADIANS(G395))*COS(RADIANS(E399))*COS(RADIANS(AQ389))))</f>
        <v>0</v>
      </c>
      <c r="AR395" s="3">
        <f>IF(DEGREES(ACOS(SIN(RADIANS(G395))*SIN(RADIANS(E399))+COS(RADIANS(G395))*COS(RADIANS(E399))*COS(RADIANS(AR389))))&gt;90,0,$F$4*$F$5/E398^2*(SIN(RADIANS(G395))*SIN(RADIANS(E399))+COS(RADIANS(G395))*COS(RADIANS(E399))*COS(RADIANS(AR389))))</f>
        <v>0</v>
      </c>
    </row>
    <row r="396" spans="2:44" ht="15.75" customHeight="1" x14ac:dyDescent="0.2">
      <c r="B396" s="20" t="s">
        <v>786</v>
      </c>
      <c r="E396" s="3" t="str">
        <f>IF($F$10=0,"N/A",$F$10*(E391/360)-ROUNDDOWN($F$10*(E391/360),0))</f>
        <v>N/A</v>
      </c>
      <c r="G396" s="3">
        <v>40</v>
      </c>
      <c r="I396" s="3">
        <f>IF(DEGREES(ACOS(SIN(RADIANS(G396))*SIN(RADIANS(E399))+COS(RADIANS(G396))*COS(RADIANS(E399))*COS(RADIANS(I389))))&gt;90,0,$F$4*$F$5/E398^2*(SIN(RADIANS(G396))*SIN(RADIANS(E399))+COS(RADIANS(G396))*COS(RADIANS(E399))*COS(RADIANS(I389))))</f>
        <v>0</v>
      </c>
      <c r="J396" s="3">
        <f>IF(DEGREES(ACOS(SIN(RADIANS(G396))*SIN(RADIANS(E399))+COS(RADIANS(G396))*COS(RADIANS(E399))*COS(RADIANS(J389))))&gt;90,0,$F$4*$F$5/E398^2*(SIN(RADIANS(G396))*SIN(RADIANS(E399))+COS(RADIANS(G396))*COS(RADIANS(E399))*COS(RADIANS(J389))))</f>
        <v>0</v>
      </c>
      <c r="K396" s="3">
        <f>IF(DEGREES(ACOS(SIN(RADIANS(G396))*SIN(RADIANS(E399))+COS(RADIANS(G396))*COS(RADIANS(E399))*COS(RADIANS(K389))))&gt;90,0,$F$4*$F$5/E398^2*(SIN(RADIANS(G396))*SIN(RADIANS(E399))+COS(RADIANS(G396))*COS(RADIANS(E399))*COS(RADIANS(K389))))</f>
        <v>0</v>
      </c>
      <c r="L396" s="3">
        <f>IF(DEGREES(ACOS(SIN(RADIANS(G396))*SIN(RADIANS(E399))+COS(RADIANS(G396))*COS(RADIANS(E399))*COS(RADIANS(L389))))&gt;90,0,$F$4*$F$5/E398^2*(SIN(RADIANS(G396))*SIN(RADIANS(E399))+COS(RADIANS(G396))*COS(RADIANS(E399))*COS(RADIANS(L389))))</f>
        <v>0</v>
      </c>
      <c r="M396" s="3">
        <f>IF(DEGREES(ACOS(SIN(RADIANS(G396))*SIN(RADIANS(E399))+COS(RADIANS(G396))*COS(RADIANS(E399))*COS(RADIANS(M389))))&gt;90,0,$F$4*$F$5/E398^2*(SIN(RADIANS(G396))*SIN(RADIANS(E399))+COS(RADIANS(G396))*COS(RADIANS(E399))*COS(RADIANS(M389))))</f>
        <v>0</v>
      </c>
      <c r="N396" s="3">
        <f>IF(DEGREES(ACOS(SIN(RADIANS(G396))*SIN(RADIANS(E399))+COS(RADIANS(G396))*COS(RADIANS(E399))*COS(RADIANS(N389))))&gt;90,0,$F$4*$F$5/E398^2*(SIN(RADIANS(G396))*SIN(RADIANS(E399))+COS(RADIANS(G396))*COS(RADIANS(E399))*COS(RADIANS(N389))))</f>
        <v>0</v>
      </c>
      <c r="O396" s="3">
        <f>IF(DEGREES(ACOS(SIN(RADIANS(G396))*SIN(RADIANS(E399))+COS(RADIANS(G396))*COS(RADIANS(E399))*COS(RADIANS(O389))))&gt;90,0,$F$4*$F$5/E398^2*(SIN(RADIANS(G396))*SIN(RADIANS(E399))+COS(RADIANS(G396))*COS(RADIANS(E399))*COS(RADIANS(O389))))</f>
        <v>0</v>
      </c>
      <c r="P396" s="3">
        <f>IF(DEGREES(ACOS(SIN(RADIANS(G396))*SIN(RADIANS(E399))+COS(RADIANS(G396))*COS(RADIANS(E399))*COS(RADIANS(P389))))&gt;90,0,$F$4*$F$5/E398^2*(SIN(RADIANS(G396))*SIN(RADIANS(E399))+COS(RADIANS(G396))*COS(RADIANS(E399))*COS(RADIANS(P389))))</f>
        <v>0</v>
      </c>
      <c r="Q396" s="3">
        <f>IF(DEGREES(ACOS(SIN(RADIANS(G396))*SIN(RADIANS(E399))+COS(RADIANS(G396))*COS(RADIANS(E399))*COS(RADIANS(Q389))))&gt;90,0,$F$4*$F$5/E398^2*(SIN(RADIANS(G396))*SIN(RADIANS(E399))+COS(RADIANS(G396))*COS(RADIANS(E399))*COS(RADIANS(Q389))))</f>
        <v>0</v>
      </c>
      <c r="R396" s="3" t="e">
        <f>IF(DEGREES(ACOS(SIN(RADIANS(G396))*SIN(RADIANS(E399))+COS(RADIANS(G396))*COS(RADIANS(E399))*COS(RADIANS(R389))))&gt;90,0,$F$4*$F$5/E398^2*(SIN(RADIANS(G396))*SIN(RADIANS(E399))+COS(RADIANS(G396))*COS(RADIANS(E399))*COS(RADIANS(R389))))</f>
        <v>#DIV/0!</v>
      </c>
      <c r="S396" s="3" t="e">
        <f>IF(DEGREES(ACOS(SIN(RADIANS(G396))*SIN(RADIANS(E399))+COS(RADIANS(G396))*COS(RADIANS(E399))*COS(RADIANS(S389))))&gt;90,0,$F$4*$F$5/E398^2*(SIN(RADIANS(G396))*SIN(RADIANS(E399))+COS(RADIANS(G396))*COS(RADIANS(E399))*COS(RADIANS(S389))))</f>
        <v>#DIV/0!</v>
      </c>
      <c r="T396" s="3" t="e">
        <f>IF(DEGREES(ACOS(SIN(RADIANS(G396))*SIN(RADIANS(E399))+COS(RADIANS(G396))*COS(RADIANS(E399))*COS(RADIANS(T389))))&gt;90,0,$F$4*$F$5/E398^2*(SIN(RADIANS(G396))*SIN(RADIANS(E399))+COS(RADIANS(G396))*COS(RADIANS(E399))*COS(RADIANS(T389))))</f>
        <v>#DIV/0!</v>
      </c>
      <c r="U396" s="3" t="e">
        <f>IF(DEGREES(ACOS(SIN(RADIANS(G396))*SIN(RADIANS(E399))+COS(RADIANS(G396))*COS(RADIANS(E399))*COS(RADIANS(U389))))&gt;90,0,$F$4*$F$5/E398^2*(SIN(RADIANS(G396))*SIN(RADIANS(E399))+COS(RADIANS(G396))*COS(RADIANS(E399))*COS(RADIANS(U389))))</f>
        <v>#DIV/0!</v>
      </c>
      <c r="V396" s="3" t="e">
        <f>IF(DEGREES(ACOS(SIN(RADIANS(G396))*SIN(RADIANS(E399))+COS(RADIANS(G396))*COS(RADIANS(E399))*COS(RADIANS(V389))))&gt;90,0,$F$4*$F$5/E398^2*(SIN(RADIANS(G396))*SIN(RADIANS(E399))+COS(RADIANS(G396))*COS(RADIANS(E399))*COS(RADIANS(V389))))</f>
        <v>#DIV/0!</v>
      </c>
      <c r="W396" s="3" t="e">
        <f>IF(DEGREES(ACOS(SIN(RADIANS(G396))*SIN(RADIANS(E399))+COS(RADIANS(G396))*COS(RADIANS(E399))*COS(RADIANS(W389))))&gt;90,0,$F$4*$F$5/E398^2*(SIN(RADIANS(G396))*SIN(RADIANS(E399))+COS(RADIANS(G396))*COS(RADIANS(E399))*COS(RADIANS(W389))))</f>
        <v>#DIV/0!</v>
      </c>
      <c r="X396" s="3" t="e">
        <f>IF(DEGREES(ACOS(SIN(RADIANS(G396))*SIN(RADIANS(E399))+COS(RADIANS(G396))*COS(RADIANS(E399))*COS(RADIANS(X389))))&gt;90,0,$F$4*$F$5/E398^2*(SIN(RADIANS(G396))*SIN(RADIANS(E399))+COS(RADIANS(G396))*COS(RADIANS(E399))*COS(RADIANS(X389))))</f>
        <v>#DIV/0!</v>
      </c>
      <c r="Y396" s="3" t="e">
        <f>IF(DEGREES(ACOS(SIN(RADIANS(G396))*SIN(RADIANS(E399))+COS(RADIANS(G396))*COS(RADIANS(E399))*COS(RADIANS(Y389))))&gt;90,0,$F$4*$F$5/E398^2*(SIN(RADIANS(G396))*SIN(RADIANS(E399))+COS(RADIANS(G396))*COS(RADIANS(E399))*COS(RADIANS(Y389))))</f>
        <v>#DIV/0!</v>
      </c>
      <c r="Z396" s="3" t="e">
        <f>IF(DEGREES(ACOS(SIN(RADIANS(G396))*SIN(RADIANS(E399))+COS(RADIANS(G396))*COS(RADIANS(E399))*COS(RADIANS(Z389))))&gt;90,0,$F$4*$F$5/E398^2*(SIN(RADIANS(G396))*SIN(RADIANS(E399))+COS(RADIANS(G396))*COS(RADIANS(E399))*COS(RADIANS(Z389))))</f>
        <v>#DIV/0!</v>
      </c>
      <c r="AA396" s="3" t="e">
        <f>IF(DEGREES(ACOS(SIN(RADIANS(G396))*SIN(RADIANS(E399))+COS(RADIANS(G396))*COS(RADIANS(E399))*COS(RADIANS(AA389))))&gt;90,0,$F$4*$F$5/E398^2*(SIN(RADIANS(G396))*SIN(RADIANS(E399))+COS(RADIANS(G396))*COS(RADIANS(E399))*COS(RADIANS(AA389))))</f>
        <v>#DIV/0!</v>
      </c>
      <c r="AB396" s="3" t="e">
        <f>IF(DEGREES(ACOS(SIN(RADIANS(G396))*SIN(RADIANS(E399))+COS(RADIANS(G396))*COS(RADIANS(E399))*COS(RADIANS(AB389))))&gt;90,0,$F$4*$F$5/E398^2*(SIN(RADIANS(G396))*SIN(RADIANS(E399))+COS(RADIANS(G396))*COS(RADIANS(E399))*COS(RADIANS(AB389))))</f>
        <v>#DIV/0!</v>
      </c>
      <c r="AC396" s="3" t="e">
        <f>IF(DEGREES(ACOS(SIN(RADIANS(G396))*SIN(RADIANS(E399))+COS(RADIANS(G396))*COS(RADIANS(E399))*COS(RADIANS(AC389))))&gt;90,0,$F$4*$F$5/E398^2*(SIN(RADIANS(G396))*SIN(RADIANS(E399))+COS(RADIANS(G396))*COS(RADIANS(E399))*COS(RADIANS(AC389))))</f>
        <v>#DIV/0!</v>
      </c>
      <c r="AD396" s="3" t="e">
        <f>IF(DEGREES(ACOS(SIN(RADIANS(G396))*SIN(RADIANS(E399))+COS(RADIANS(G396))*COS(RADIANS(E399))*COS(RADIANS(AD389))))&gt;90,0,$F$4*$F$5/E398^2*(SIN(RADIANS(G396))*SIN(RADIANS(E399))+COS(RADIANS(G396))*COS(RADIANS(E399))*COS(RADIANS(AD389))))</f>
        <v>#DIV/0!</v>
      </c>
      <c r="AE396" s="3" t="e">
        <f>IF(DEGREES(ACOS(SIN(RADIANS(G396))*SIN(RADIANS(E399))+COS(RADIANS(G396))*COS(RADIANS(E399))*COS(RADIANS(AE389))))&gt;90,0,$F$4*$F$5/E398^2*(SIN(RADIANS(G396))*SIN(RADIANS(E399))+COS(RADIANS(G396))*COS(RADIANS(E399))*COS(RADIANS(AE389))))</f>
        <v>#DIV/0!</v>
      </c>
      <c r="AF396" s="3" t="e">
        <f>IF(DEGREES(ACOS(SIN(RADIANS(G396))*SIN(RADIANS(E399))+COS(RADIANS(G396))*COS(RADIANS(E399))*COS(RADIANS(AF389))))&gt;90,0,$F$4*$F$5/E398^2*(SIN(RADIANS(G396))*SIN(RADIANS(E399))+COS(RADIANS(G396))*COS(RADIANS(E399))*COS(RADIANS(AF389))))</f>
        <v>#DIV/0!</v>
      </c>
      <c r="AG396" s="3" t="e">
        <f>IF(DEGREES(ACOS(SIN(RADIANS(G396))*SIN(RADIANS(E399))+COS(RADIANS(G396))*COS(RADIANS(E399))*COS(RADIANS(AG389))))&gt;90,0,$F$4*$F$5/E398^2*(SIN(RADIANS(G396))*SIN(RADIANS(E399))+COS(RADIANS(G396))*COS(RADIANS(E399))*COS(RADIANS(AG389))))</f>
        <v>#DIV/0!</v>
      </c>
      <c r="AH396" s="3" t="e">
        <f>IF(DEGREES(ACOS(SIN(RADIANS(G396))*SIN(RADIANS(E399))+COS(RADIANS(G396))*COS(RADIANS(E399))*COS(RADIANS(AH389))))&gt;90,0,$F$4*$F$5/E398^2*(SIN(RADIANS(G396))*SIN(RADIANS(E399))+COS(RADIANS(G396))*COS(RADIANS(E399))*COS(RADIANS(AH389))))</f>
        <v>#DIV/0!</v>
      </c>
      <c r="AI396" s="3" t="e">
        <f>IF(DEGREES(ACOS(SIN(RADIANS(G396))*SIN(RADIANS(E399))+COS(RADIANS(G396))*COS(RADIANS(E399))*COS(RADIANS(AI389))))&gt;90,0,$F$4*$F$5/E398^2*(SIN(RADIANS(G396))*SIN(RADIANS(E399))+COS(RADIANS(G396))*COS(RADIANS(E399))*COS(RADIANS(AI389))))</f>
        <v>#DIV/0!</v>
      </c>
      <c r="AJ396" s="3" t="e">
        <f>IF(DEGREES(ACOS(SIN(RADIANS(G396))*SIN(RADIANS(E399))+COS(RADIANS(G396))*COS(RADIANS(E399))*COS(RADIANS(AJ389))))&gt;90,0,$F$4*$F$5/E398^2*(SIN(RADIANS(G396))*SIN(RADIANS(E399))+COS(RADIANS(G396))*COS(RADIANS(E399))*COS(RADIANS(AJ389))))</f>
        <v>#DIV/0!</v>
      </c>
      <c r="AK396" s="3">
        <f>IF(DEGREES(ACOS(SIN(RADIANS(G396))*SIN(RADIANS(E399))+COS(RADIANS(G396))*COS(RADIANS(E399))*COS(RADIANS(AK389))))&gt;90,0,$F$4*$F$5/E398^2*(SIN(RADIANS(G396))*SIN(RADIANS(E399))+COS(RADIANS(G396))*COS(RADIANS(E399))*COS(RADIANS(AK389))))</f>
        <v>0</v>
      </c>
      <c r="AL396" s="3">
        <f>IF(DEGREES(ACOS(SIN(RADIANS(G396))*SIN(RADIANS(E399))+COS(RADIANS(G396))*COS(RADIANS(E399))*COS(RADIANS(AL389))))&gt;90,0,$F$4*$F$5/E398^2*(SIN(RADIANS(G396))*SIN(RADIANS(E399))+COS(RADIANS(G396))*COS(RADIANS(E399))*COS(RADIANS(AL389))))</f>
        <v>0</v>
      </c>
      <c r="AM396" s="3">
        <f>IF(DEGREES(ACOS(SIN(RADIANS(G396))*SIN(RADIANS(E399))+COS(RADIANS(G396))*COS(RADIANS(E399))*COS(RADIANS(AM389))))&gt;90,0,$F$4*$F$5/E398^2*(SIN(RADIANS(G396))*SIN(RADIANS(E399))+COS(RADIANS(G396))*COS(RADIANS(E399))*COS(RADIANS(AM389))))</f>
        <v>0</v>
      </c>
      <c r="AN396" s="3">
        <f>IF(DEGREES(ACOS(SIN(RADIANS(G396))*SIN(RADIANS(E399))+COS(RADIANS(G396))*COS(RADIANS(E399))*COS(RADIANS(AN389))))&gt;90,0,$F$4*$F$5/E398^2*(SIN(RADIANS(G396))*SIN(RADIANS(E399))+COS(RADIANS(G396))*COS(RADIANS(E399))*COS(RADIANS(AN389))))</f>
        <v>0</v>
      </c>
      <c r="AO396" s="3">
        <f>IF(DEGREES(ACOS(SIN(RADIANS(G396))*SIN(RADIANS(E399))+COS(RADIANS(G396))*COS(RADIANS(E399))*COS(RADIANS(AO389))))&gt;90,0,$F$4*$F$5/E398^2*(SIN(RADIANS(G396))*SIN(RADIANS(E399))+COS(RADIANS(G396))*COS(RADIANS(E399))*COS(RADIANS(AO389))))</f>
        <v>0</v>
      </c>
      <c r="AP396" s="3">
        <f>IF(DEGREES(ACOS(SIN(RADIANS(G396))*SIN(RADIANS(E399))+COS(RADIANS(G396))*COS(RADIANS(E399))*COS(RADIANS(AP389))))&gt;90,0,$F$4*$F$5/E398^2*(SIN(RADIANS(G396))*SIN(RADIANS(E399))+COS(RADIANS(G396))*COS(RADIANS(E399))*COS(RADIANS(AP389))))</f>
        <v>0</v>
      </c>
      <c r="AQ396" s="3">
        <f>IF(DEGREES(ACOS(SIN(RADIANS(G396))*SIN(RADIANS(E399))+COS(RADIANS(G396))*COS(RADIANS(E399))*COS(RADIANS(AQ389))))&gt;90,0,$F$4*$F$5/E398^2*(SIN(RADIANS(G396))*SIN(RADIANS(E399))+COS(RADIANS(G396))*COS(RADIANS(E399))*COS(RADIANS(AQ389))))</f>
        <v>0</v>
      </c>
      <c r="AR396" s="3">
        <f>IF(DEGREES(ACOS(SIN(RADIANS(G396))*SIN(RADIANS(E399))+COS(RADIANS(G396))*COS(RADIANS(E399))*COS(RADIANS(AR389))))&gt;90,0,$F$4*$F$5/E398^2*(SIN(RADIANS(G396))*SIN(RADIANS(E399))+COS(RADIANS(G396))*COS(RADIANS(E399))*COS(RADIANS(AR389))))</f>
        <v>0</v>
      </c>
    </row>
    <row r="397" spans="2:44" ht="15.75" customHeight="1" x14ac:dyDescent="0.2">
      <c r="B397" s="20" t="s">
        <v>787</v>
      </c>
      <c r="E397" s="3" t="str">
        <f>IF($F$10=0,"N/A",E396*$F$11/$F$10)</f>
        <v>N/A</v>
      </c>
      <c r="G397" s="3">
        <v>30</v>
      </c>
      <c r="I397" s="3">
        <f>IF(DEGREES(ACOS(SIN(RADIANS(G397))*SIN(RADIANS(E399))+COS(RADIANS(G397))*COS(RADIANS(E399))*COS(RADIANS(I389))))&gt;90,0,$F$4*$F$5/E398^2*(SIN(RADIANS(G397))*SIN(RADIANS(E399))+COS(RADIANS(G397))*COS(RADIANS(E399))*COS(RADIANS(I389))))</f>
        <v>0</v>
      </c>
      <c r="J397" s="3">
        <f>IF(DEGREES(ACOS(SIN(RADIANS(G397))*SIN(RADIANS(E399))+COS(RADIANS(G397))*COS(RADIANS(E399))*COS(RADIANS(J389))))&gt;90,0,$F$4*$F$5/E398^2*(SIN(RADIANS(G397))*SIN(RADIANS(E399))+COS(RADIANS(G397))*COS(RADIANS(E399))*COS(RADIANS(J389))))</f>
        <v>0</v>
      </c>
      <c r="K397" s="3">
        <f>IF(DEGREES(ACOS(SIN(RADIANS(G397))*SIN(RADIANS(E399))+COS(RADIANS(G397))*COS(RADIANS(E399))*COS(RADIANS(K389))))&gt;90,0,$F$4*$F$5/E398^2*(SIN(RADIANS(G397))*SIN(RADIANS(E399))+COS(RADIANS(G397))*COS(RADIANS(E399))*COS(RADIANS(K389))))</f>
        <v>0</v>
      </c>
      <c r="L397" s="3">
        <f>IF(DEGREES(ACOS(SIN(RADIANS(G397))*SIN(RADIANS(E399))+COS(RADIANS(G397))*COS(RADIANS(E399))*COS(RADIANS(L389))))&gt;90,0,$F$4*$F$5/E398^2*(SIN(RADIANS(G397))*SIN(RADIANS(E399))+COS(RADIANS(G397))*COS(RADIANS(E399))*COS(RADIANS(L389))))</f>
        <v>0</v>
      </c>
      <c r="M397" s="3">
        <f>IF(DEGREES(ACOS(SIN(RADIANS(G397))*SIN(RADIANS(E399))+COS(RADIANS(G397))*COS(RADIANS(E399))*COS(RADIANS(M389))))&gt;90,0,$F$4*$F$5/E398^2*(SIN(RADIANS(G397))*SIN(RADIANS(E399))+COS(RADIANS(G397))*COS(RADIANS(E399))*COS(RADIANS(M389))))</f>
        <v>0</v>
      </c>
      <c r="N397" s="3">
        <f>IF(DEGREES(ACOS(SIN(RADIANS(G397))*SIN(RADIANS(E399))+COS(RADIANS(G397))*COS(RADIANS(E399))*COS(RADIANS(N389))))&gt;90,0,$F$4*$F$5/E398^2*(SIN(RADIANS(G397))*SIN(RADIANS(E399))+COS(RADIANS(G397))*COS(RADIANS(E399))*COS(RADIANS(N389))))</f>
        <v>0</v>
      </c>
      <c r="O397" s="3">
        <f>IF(DEGREES(ACOS(SIN(RADIANS(G397))*SIN(RADIANS(E399))+COS(RADIANS(G397))*COS(RADIANS(E399))*COS(RADIANS(O389))))&gt;90,0,$F$4*$F$5/E398^2*(SIN(RADIANS(G397))*SIN(RADIANS(E399))+COS(RADIANS(G397))*COS(RADIANS(E399))*COS(RADIANS(O389))))</f>
        <v>0</v>
      </c>
      <c r="P397" s="3">
        <f>IF(DEGREES(ACOS(SIN(RADIANS(G397))*SIN(RADIANS(E399))+COS(RADIANS(G397))*COS(RADIANS(E399))*COS(RADIANS(P389))))&gt;90,0,$F$4*$F$5/E398^2*(SIN(RADIANS(G397))*SIN(RADIANS(E399))+COS(RADIANS(G397))*COS(RADIANS(E399))*COS(RADIANS(P389))))</f>
        <v>0</v>
      </c>
      <c r="Q397" s="3">
        <f>IF(DEGREES(ACOS(SIN(RADIANS(G397))*SIN(RADIANS(E399))+COS(RADIANS(G397))*COS(RADIANS(E399))*COS(RADIANS(Q389))))&gt;90,0,$F$4*$F$5/E398^2*(SIN(RADIANS(G397))*SIN(RADIANS(E399))+COS(RADIANS(G397))*COS(RADIANS(E399))*COS(RADIANS(Q389))))</f>
        <v>0</v>
      </c>
      <c r="R397" s="3" t="e">
        <f>IF(DEGREES(ACOS(SIN(RADIANS(G397))*SIN(RADIANS(E399))+COS(RADIANS(G397))*COS(RADIANS(E399))*COS(RADIANS(R389))))&gt;90,0,$F$4*$F$5/E398^2*(SIN(RADIANS(G397))*SIN(RADIANS(E399))+COS(RADIANS(G397))*COS(RADIANS(E399))*COS(RADIANS(R389))))</f>
        <v>#DIV/0!</v>
      </c>
      <c r="S397" s="3" t="e">
        <f>IF(DEGREES(ACOS(SIN(RADIANS(G397))*SIN(RADIANS(E399))+COS(RADIANS(G397))*COS(RADIANS(E399))*COS(RADIANS(S389))))&gt;90,0,$F$4*$F$5/E398^2*(SIN(RADIANS(G397))*SIN(RADIANS(E399))+COS(RADIANS(G397))*COS(RADIANS(E399))*COS(RADIANS(S389))))</f>
        <v>#DIV/0!</v>
      </c>
      <c r="T397" s="3" t="e">
        <f>IF(DEGREES(ACOS(SIN(RADIANS(G397))*SIN(RADIANS(E399))+COS(RADIANS(G397))*COS(RADIANS(E399))*COS(RADIANS(T389))))&gt;90,0,$F$4*$F$5/E398^2*(SIN(RADIANS(G397))*SIN(RADIANS(E399))+COS(RADIANS(G397))*COS(RADIANS(E399))*COS(RADIANS(T389))))</f>
        <v>#DIV/0!</v>
      </c>
      <c r="U397" s="3" t="e">
        <f>IF(DEGREES(ACOS(SIN(RADIANS(G397))*SIN(RADIANS(E399))+COS(RADIANS(G397))*COS(RADIANS(E399))*COS(RADIANS(U389))))&gt;90,0,$F$4*$F$5/E398^2*(SIN(RADIANS(G397))*SIN(RADIANS(E399))+COS(RADIANS(G397))*COS(RADIANS(E399))*COS(RADIANS(U389))))</f>
        <v>#DIV/0!</v>
      </c>
      <c r="V397" s="3" t="e">
        <f>IF(DEGREES(ACOS(SIN(RADIANS(G397))*SIN(RADIANS(E399))+COS(RADIANS(G397))*COS(RADIANS(E399))*COS(RADIANS(V389))))&gt;90,0,$F$4*$F$5/E398^2*(SIN(RADIANS(G397))*SIN(RADIANS(E399))+COS(RADIANS(G397))*COS(RADIANS(E399))*COS(RADIANS(V389))))</f>
        <v>#DIV/0!</v>
      </c>
      <c r="W397" s="3" t="e">
        <f>IF(DEGREES(ACOS(SIN(RADIANS(G397))*SIN(RADIANS(E399))+COS(RADIANS(G397))*COS(RADIANS(E399))*COS(RADIANS(W389))))&gt;90,0,$F$4*$F$5/E398^2*(SIN(RADIANS(G397))*SIN(RADIANS(E399))+COS(RADIANS(G397))*COS(RADIANS(E399))*COS(RADIANS(W389))))</f>
        <v>#DIV/0!</v>
      </c>
      <c r="X397" s="3" t="e">
        <f>IF(DEGREES(ACOS(SIN(RADIANS(G397))*SIN(RADIANS(E399))+COS(RADIANS(G397))*COS(RADIANS(E399))*COS(RADIANS(X389))))&gt;90,0,$F$4*$F$5/E398^2*(SIN(RADIANS(G397))*SIN(RADIANS(E399))+COS(RADIANS(G397))*COS(RADIANS(E399))*COS(RADIANS(X389))))</f>
        <v>#DIV/0!</v>
      </c>
      <c r="Y397" s="3" t="e">
        <f>IF(DEGREES(ACOS(SIN(RADIANS(G397))*SIN(RADIANS(E399))+COS(RADIANS(G397))*COS(RADIANS(E399))*COS(RADIANS(Y389))))&gt;90,0,$F$4*$F$5/E398^2*(SIN(RADIANS(G397))*SIN(RADIANS(E399))+COS(RADIANS(G397))*COS(RADIANS(E399))*COS(RADIANS(Y389))))</f>
        <v>#DIV/0!</v>
      </c>
      <c r="Z397" s="3" t="e">
        <f>IF(DEGREES(ACOS(SIN(RADIANS(G397))*SIN(RADIANS(E399))+COS(RADIANS(G397))*COS(RADIANS(E399))*COS(RADIANS(Z389))))&gt;90,0,$F$4*$F$5/E398^2*(SIN(RADIANS(G397))*SIN(RADIANS(E399))+COS(RADIANS(G397))*COS(RADIANS(E399))*COS(RADIANS(Z389))))</f>
        <v>#DIV/0!</v>
      </c>
      <c r="AA397" s="3" t="e">
        <f>IF(DEGREES(ACOS(SIN(RADIANS(G397))*SIN(RADIANS(E399))+COS(RADIANS(G397))*COS(RADIANS(E399))*COS(RADIANS(AA389))))&gt;90,0,$F$4*$F$5/E398^2*(SIN(RADIANS(G397))*SIN(RADIANS(E399))+COS(RADIANS(G397))*COS(RADIANS(E399))*COS(RADIANS(AA389))))</f>
        <v>#DIV/0!</v>
      </c>
      <c r="AB397" s="3" t="e">
        <f>IF(DEGREES(ACOS(SIN(RADIANS(G397))*SIN(RADIANS(E399))+COS(RADIANS(G397))*COS(RADIANS(E399))*COS(RADIANS(AB389))))&gt;90,0,$F$4*$F$5/E398^2*(SIN(RADIANS(G397))*SIN(RADIANS(E399))+COS(RADIANS(G397))*COS(RADIANS(E399))*COS(RADIANS(AB389))))</f>
        <v>#DIV/0!</v>
      </c>
      <c r="AC397" s="3" t="e">
        <f>IF(DEGREES(ACOS(SIN(RADIANS(G397))*SIN(RADIANS(E399))+COS(RADIANS(G397))*COS(RADIANS(E399))*COS(RADIANS(AC389))))&gt;90,0,$F$4*$F$5/E398^2*(SIN(RADIANS(G397))*SIN(RADIANS(E399))+COS(RADIANS(G397))*COS(RADIANS(E399))*COS(RADIANS(AC389))))</f>
        <v>#DIV/0!</v>
      </c>
      <c r="AD397" s="3" t="e">
        <f>IF(DEGREES(ACOS(SIN(RADIANS(G397))*SIN(RADIANS(E399))+COS(RADIANS(G397))*COS(RADIANS(E399))*COS(RADIANS(AD389))))&gt;90,0,$F$4*$F$5/E398^2*(SIN(RADIANS(G397))*SIN(RADIANS(E399))+COS(RADIANS(G397))*COS(RADIANS(E399))*COS(RADIANS(AD389))))</f>
        <v>#DIV/0!</v>
      </c>
      <c r="AE397" s="3" t="e">
        <f>IF(DEGREES(ACOS(SIN(RADIANS(G397))*SIN(RADIANS(E399))+COS(RADIANS(G397))*COS(RADIANS(E399))*COS(RADIANS(AE389))))&gt;90,0,$F$4*$F$5/E398^2*(SIN(RADIANS(G397))*SIN(RADIANS(E399))+COS(RADIANS(G397))*COS(RADIANS(E399))*COS(RADIANS(AE389))))</f>
        <v>#DIV/0!</v>
      </c>
      <c r="AF397" s="3" t="e">
        <f>IF(DEGREES(ACOS(SIN(RADIANS(G397))*SIN(RADIANS(E399))+COS(RADIANS(G397))*COS(RADIANS(E399))*COS(RADIANS(AF389))))&gt;90,0,$F$4*$F$5/E398^2*(SIN(RADIANS(G397))*SIN(RADIANS(E399))+COS(RADIANS(G397))*COS(RADIANS(E399))*COS(RADIANS(AF389))))</f>
        <v>#DIV/0!</v>
      </c>
      <c r="AG397" s="3" t="e">
        <f>IF(DEGREES(ACOS(SIN(RADIANS(G397))*SIN(RADIANS(E399))+COS(RADIANS(G397))*COS(RADIANS(E399))*COS(RADIANS(AG389))))&gt;90,0,$F$4*$F$5/E398^2*(SIN(RADIANS(G397))*SIN(RADIANS(E399))+COS(RADIANS(G397))*COS(RADIANS(E399))*COS(RADIANS(AG389))))</f>
        <v>#DIV/0!</v>
      </c>
      <c r="AH397" s="3" t="e">
        <f>IF(DEGREES(ACOS(SIN(RADIANS(G397))*SIN(RADIANS(E399))+COS(RADIANS(G397))*COS(RADIANS(E399))*COS(RADIANS(AH389))))&gt;90,0,$F$4*$F$5/E398^2*(SIN(RADIANS(G397))*SIN(RADIANS(E399))+COS(RADIANS(G397))*COS(RADIANS(E399))*COS(RADIANS(AH389))))</f>
        <v>#DIV/0!</v>
      </c>
      <c r="AI397" s="3" t="e">
        <f>IF(DEGREES(ACOS(SIN(RADIANS(G397))*SIN(RADIANS(E399))+COS(RADIANS(G397))*COS(RADIANS(E399))*COS(RADIANS(AI389))))&gt;90,0,$F$4*$F$5/E398^2*(SIN(RADIANS(G397))*SIN(RADIANS(E399))+COS(RADIANS(G397))*COS(RADIANS(E399))*COS(RADIANS(AI389))))</f>
        <v>#DIV/0!</v>
      </c>
      <c r="AJ397" s="3" t="e">
        <f>IF(DEGREES(ACOS(SIN(RADIANS(G397))*SIN(RADIANS(E399))+COS(RADIANS(G397))*COS(RADIANS(E399))*COS(RADIANS(AJ389))))&gt;90,0,$F$4*$F$5/E398^2*(SIN(RADIANS(G397))*SIN(RADIANS(E399))+COS(RADIANS(G397))*COS(RADIANS(E399))*COS(RADIANS(AJ389))))</f>
        <v>#DIV/0!</v>
      </c>
      <c r="AK397" s="3">
        <f>IF(DEGREES(ACOS(SIN(RADIANS(G397))*SIN(RADIANS(E399))+COS(RADIANS(G397))*COS(RADIANS(E399))*COS(RADIANS(AK389))))&gt;90,0,$F$4*$F$5/E398^2*(SIN(RADIANS(G397))*SIN(RADIANS(E399))+COS(RADIANS(G397))*COS(RADIANS(E399))*COS(RADIANS(AK389))))</f>
        <v>0</v>
      </c>
      <c r="AL397" s="3">
        <f>IF(DEGREES(ACOS(SIN(RADIANS(G397))*SIN(RADIANS(E399))+COS(RADIANS(G397))*COS(RADIANS(E399))*COS(RADIANS(AL389))))&gt;90,0,$F$4*$F$5/E398^2*(SIN(RADIANS(G397))*SIN(RADIANS(E399))+COS(RADIANS(G397))*COS(RADIANS(E399))*COS(RADIANS(AL389))))</f>
        <v>0</v>
      </c>
      <c r="AM397" s="3">
        <f>IF(DEGREES(ACOS(SIN(RADIANS(G397))*SIN(RADIANS(E399))+COS(RADIANS(G397))*COS(RADIANS(E399))*COS(RADIANS(AM389))))&gt;90,0,$F$4*$F$5/E398^2*(SIN(RADIANS(G397))*SIN(RADIANS(E399))+COS(RADIANS(G397))*COS(RADIANS(E399))*COS(RADIANS(AM389))))</f>
        <v>0</v>
      </c>
      <c r="AN397" s="3">
        <f>IF(DEGREES(ACOS(SIN(RADIANS(G397))*SIN(RADIANS(E399))+COS(RADIANS(G397))*COS(RADIANS(E399))*COS(RADIANS(AN389))))&gt;90,0,$F$4*$F$5/E398^2*(SIN(RADIANS(G397))*SIN(RADIANS(E399))+COS(RADIANS(G397))*COS(RADIANS(E399))*COS(RADIANS(AN389))))</f>
        <v>0</v>
      </c>
      <c r="AO397" s="3">
        <f>IF(DEGREES(ACOS(SIN(RADIANS(G397))*SIN(RADIANS(E399))+COS(RADIANS(G397))*COS(RADIANS(E399))*COS(RADIANS(AO389))))&gt;90,0,$F$4*$F$5/E398^2*(SIN(RADIANS(G397))*SIN(RADIANS(E399))+COS(RADIANS(G397))*COS(RADIANS(E399))*COS(RADIANS(AO389))))</f>
        <v>0</v>
      </c>
      <c r="AP397" s="3">
        <f>IF(DEGREES(ACOS(SIN(RADIANS(G397))*SIN(RADIANS(E399))+COS(RADIANS(G397))*COS(RADIANS(E399))*COS(RADIANS(AP389))))&gt;90,0,$F$4*$F$5/E398^2*(SIN(RADIANS(G397))*SIN(RADIANS(E399))+COS(RADIANS(G397))*COS(RADIANS(E399))*COS(RADIANS(AP389))))</f>
        <v>0</v>
      </c>
      <c r="AQ397" s="3">
        <f>IF(DEGREES(ACOS(SIN(RADIANS(G397))*SIN(RADIANS(E399))+COS(RADIANS(G397))*COS(RADIANS(E399))*COS(RADIANS(AQ389))))&gt;90,0,$F$4*$F$5/E398^2*(SIN(RADIANS(G397))*SIN(RADIANS(E399))+COS(RADIANS(G397))*COS(RADIANS(E399))*COS(RADIANS(AQ389))))</f>
        <v>0</v>
      </c>
      <c r="AR397" s="3">
        <f>IF(DEGREES(ACOS(SIN(RADIANS(G397))*SIN(RADIANS(E399))+COS(RADIANS(G397))*COS(RADIANS(E399))*COS(RADIANS(AR389))))&gt;90,0,$F$4*$F$5/E398^2*(SIN(RADIANS(G397))*SIN(RADIANS(E399))+COS(RADIANS(G397))*COS(RADIANS(E399))*COS(RADIANS(AR389))))</f>
        <v>0</v>
      </c>
    </row>
    <row r="398" spans="2:44" ht="15.75" customHeight="1" x14ac:dyDescent="0.2">
      <c r="B398" s="20" t="s">
        <v>788</v>
      </c>
      <c r="E398" s="3">
        <f>$F$6*(1-$F$7^2)/(1+$F$7*COS(RADIANS(E392)))</f>
        <v>0</v>
      </c>
      <c r="G398" s="3">
        <v>20</v>
      </c>
      <c r="I398" s="3">
        <f>IF(DEGREES(ACOS(SIN(RADIANS(G398))*SIN(RADIANS(E399))+COS(RADIANS(G398))*COS(RADIANS(E399))*COS(RADIANS(I389))))&gt;90,0,$F$4*$F$5/E398^2*(SIN(RADIANS(G398))*SIN(RADIANS(E399))+COS(RADIANS(G398))*COS(RADIANS(E399))*COS(RADIANS(I389))))</f>
        <v>0</v>
      </c>
      <c r="J398" s="3">
        <f>IF(DEGREES(ACOS(SIN(RADIANS(G398))*SIN(RADIANS(E399))+COS(RADIANS(G398))*COS(RADIANS(E399))*COS(RADIANS(J389))))&gt;90,0,$F$4*$F$5/E398^2*(SIN(RADIANS(G398))*SIN(RADIANS(E399))+COS(RADIANS(G398))*COS(RADIANS(E399))*COS(RADIANS(J389))))</f>
        <v>0</v>
      </c>
      <c r="K398" s="3">
        <f>IF(DEGREES(ACOS(SIN(RADIANS(G398))*SIN(RADIANS(E399))+COS(RADIANS(G398))*COS(RADIANS(E399))*COS(RADIANS(K389))))&gt;90,0,$F$4*$F$5/E398^2*(SIN(RADIANS(G398))*SIN(RADIANS(E399))+COS(RADIANS(G398))*COS(RADIANS(E399))*COS(RADIANS(K389))))</f>
        <v>0</v>
      </c>
      <c r="L398" s="3">
        <f>IF(DEGREES(ACOS(SIN(RADIANS(G398))*SIN(RADIANS(E399))+COS(RADIANS(G398))*COS(RADIANS(E399))*COS(RADIANS(L389))))&gt;90,0,$F$4*$F$5/E398^2*(SIN(RADIANS(G398))*SIN(RADIANS(E399))+COS(RADIANS(G398))*COS(RADIANS(E399))*COS(RADIANS(L389))))</f>
        <v>0</v>
      </c>
      <c r="M398" s="3">
        <f>IF(DEGREES(ACOS(SIN(RADIANS(G398))*SIN(RADIANS(E399))+COS(RADIANS(G398))*COS(RADIANS(E399))*COS(RADIANS(M389))))&gt;90,0,$F$4*$F$5/E398^2*(SIN(RADIANS(G398))*SIN(RADIANS(E399))+COS(RADIANS(G398))*COS(RADIANS(E399))*COS(RADIANS(M389))))</f>
        <v>0</v>
      </c>
      <c r="N398" s="3">
        <f>IF(DEGREES(ACOS(SIN(RADIANS(G398))*SIN(RADIANS(E399))+COS(RADIANS(G398))*COS(RADIANS(E399))*COS(RADIANS(N389))))&gt;90,0,$F$4*$F$5/E398^2*(SIN(RADIANS(G398))*SIN(RADIANS(E399))+COS(RADIANS(G398))*COS(RADIANS(E399))*COS(RADIANS(N389))))</f>
        <v>0</v>
      </c>
      <c r="O398" s="3">
        <f>IF(DEGREES(ACOS(SIN(RADIANS(G398))*SIN(RADIANS(E399))+COS(RADIANS(G398))*COS(RADIANS(E399))*COS(RADIANS(O389))))&gt;90,0,$F$4*$F$5/E398^2*(SIN(RADIANS(G398))*SIN(RADIANS(E399))+COS(RADIANS(G398))*COS(RADIANS(E399))*COS(RADIANS(O389))))</f>
        <v>0</v>
      </c>
      <c r="P398" s="3">
        <f>IF(DEGREES(ACOS(SIN(RADIANS(G398))*SIN(RADIANS(E399))+COS(RADIANS(G398))*COS(RADIANS(E399))*COS(RADIANS(P389))))&gt;90,0,$F$4*$F$5/E398^2*(SIN(RADIANS(G398))*SIN(RADIANS(E399))+COS(RADIANS(G398))*COS(RADIANS(E399))*COS(RADIANS(P389))))</f>
        <v>0</v>
      </c>
      <c r="Q398" s="3">
        <f>IF(DEGREES(ACOS(SIN(RADIANS(G398))*SIN(RADIANS(E399))+COS(RADIANS(G398))*COS(RADIANS(E399))*COS(RADIANS(Q389))))&gt;90,0,$F$4*$F$5/E398^2*(SIN(RADIANS(G398))*SIN(RADIANS(E399))+COS(RADIANS(G398))*COS(RADIANS(E399))*COS(RADIANS(Q389))))</f>
        <v>0</v>
      </c>
      <c r="R398" s="3" t="e">
        <f>IF(DEGREES(ACOS(SIN(RADIANS(G398))*SIN(RADIANS(E399))+COS(RADIANS(G398))*COS(RADIANS(E399))*COS(RADIANS(R389))))&gt;90,0,$F$4*$F$5/E398^2*(SIN(RADIANS(G398))*SIN(RADIANS(E399))+COS(RADIANS(G398))*COS(RADIANS(E399))*COS(RADIANS(R389))))</f>
        <v>#DIV/0!</v>
      </c>
      <c r="S398" s="3" t="e">
        <f>IF(DEGREES(ACOS(SIN(RADIANS(G398))*SIN(RADIANS(E399))+COS(RADIANS(G398))*COS(RADIANS(E399))*COS(RADIANS(S389))))&gt;90,0,$F$4*$F$5/E398^2*(SIN(RADIANS(G398))*SIN(RADIANS(E399))+COS(RADIANS(G398))*COS(RADIANS(E399))*COS(RADIANS(S389))))</f>
        <v>#DIV/0!</v>
      </c>
      <c r="T398" s="3" t="e">
        <f>IF(DEGREES(ACOS(SIN(RADIANS(G398))*SIN(RADIANS(E399))+COS(RADIANS(G398))*COS(RADIANS(E399))*COS(RADIANS(T389))))&gt;90,0,$F$4*$F$5/E398^2*(SIN(RADIANS(G398))*SIN(RADIANS(E399))+COS(RADIANS(G398))*COS(RADIANS(E399))*COS(RADIANS(T389))))</f>
        <v>#DIV/0!</v>
      </c>
      <c r="U398" s="3" t="e">
        <f>IF(DEGREES(ACOS(SIN(RADIANS(G398))*SIN(RADIANS(E399))+COS(RADIANS(G398))*COS(RADIANS(E399))*COS(RADIANS(U389))))&gt;90,0,$F$4*$F$5/E398^2*(SIN(RADIANS(G398))*SIN(RADIANS(E399))+COS(RADIANS(G398))*COS(RADIANS(E399))*COS(RADIANS(U389))))</f>
        <v>#DIV/0!</v>
      </c>
      <c r="V398" s="3" t="e">
        <f>IF(DEGREES(ACOS(SIN(RADIANS(G398))*SIN(RADIANS(E399))+COS(RADIANS(G398))*COS(RADIANS(E399))*COS(RADIANS(V389))))&gt;90,0,$F$4*$F$5/E398^2*(SIN(RADIANS(G398))*SIN(RADIANS(E399))+COS(RADIANS(G398))*COS(RADIANS(E399))*COS(RADIANS(V389))))</f>
        <v>#DIV/0!</v>
      </c>
      <c r="W398" s="3" t="e">
        <f>IF(DEGREES(ACOS(SIN(RADIANS(G398))*SIN(RADIANS(E399))+COS(RADIANS(G398))*COS(RADIANS(E399))*COS(RADIANS(W389))))&gt;90,0,$F$4*$F$5/E398^2*(SIN(RADIANS(G398))*SIN(RADIANS(E399))+COS(RADIANS(G398))*COS(RADIANS(E399))*COS(RADIANS(W389))))</f>
        <v>#DIV/0!</v>
      </c>
      <c r="X398" s="3" t="e">
        <f>IF(DEGREES(ACOS(SIN(RADIANS(G398))*SIN(RADIANS(E399))+COS(RADIANS(G398))*COS(RADIANS(E399))*COS(RADIANS(X389))))&gt;90,0,$F$4*$F$5/E398^2*(SIN(RADIANS(G398))*SIN(RADIANS(E399))+COS(RADIANS(G398))*COS(RADIANS(E399))*COS(RADIANS(X389))))</f>
        <v>#DIV/0!</v>
      </c>
      <c r="Y398" s="3" t="e">
        <f>IF(DEGREES(ACOS(SIN(RADIANS(G398))*SIN(RADIANS(E399))+COS(RADIANS(G398))*COS(RADIANS(E399))*COS(RADIANS(Y389))))&gt;90,0,$F$4*$F$5/E398^2*(SIN(RADIANS(G398))*SIN(RADIANS(E399))+COS(RADIANS(G398))*COS(RADIANS(E399))*COS(RADIANS(Y389))))</f>
        <v>#DIV/0!</v>
      </c>
      <c r="Z398" s="3" t="e">
        <f>IF(DEGREES(ACOS(SIN(RADIANS(G398))*SIN(RADIANS(E399))+COS(RADIANS(G398))*COS(RADIANS(E399))*COS(RADIANS(Z389))))&gt;90,0,$F$4*$F$5/E398^2*(SIN(RADIANS(G398))*SIN(RADIANS(E399))+COS(RADIANS(G398))*COS(RADIANS(E399))*COS(RADIANS(Z389))))</f>
        <v>#DIV/0!</v>
      </c>
      <c r="AA398" s="3" t="e">
        <f>IF(DEGREES(ACOS(SIN(RADIANS(G398))*SIN(RADIANS(E399))+COS(RADIANS(G398))*COS(RADIANS(E399))*COS(RADIANS(AA389))))&gt;90,0,$F$4*$F$5/E398^2*(SIN(RADIANS(G398))*SIN(RADIANS(E399))+COS(RADIANS(G398))*COS(RADIANS(E399))*COS(RADIANS(AA389))))</f>
        <v>#DIV/0!</v>
      </c>
      <c r="AB398" s="3" t="e">
        <f>IF(DEGREES(ACOS(SIN(RADIANS(G398))*SIN(RADIANS(E399))+COS(RADIANS(G398))*COS(RADIANS(E399))*COS(RADIANS(AB389))))&gt;90,0,$F$4*$F$5/E398^2*(SIN(RADIANS(G398))*SIN(RADIANS(E399))+COS(RADIANS(G398))*COS(RADIANS(E399))*COS(RADIANS(AB389))))</f>
        <v>#DIV/0!</v>
      </c>
      <c r="AC398" s="3" t="e">
        <f>IF(DEGREES(ACOS(SIN(RADIANS(G398))*SIN(RADIANS(E399))+COS(RADIANS(G398))*COS(RADIANS(E399))*COS(RADIANS(AC389))))&gt;90,0,$F$4*$F$5/E398^2*(SIN(RADIANS(G398))*SIN(RADIANS(E399))+COS(RADIANS(G398))*COS(RADIANS(E399))*COS(RADIANS(AC389))))</f>
        <v>#DIV/0!</v>
      </c>
      <c r="AD398" s="3" t="e">
        <f>IF(DEGREES(ACOS(SIN(RADIANS(G398))*SIN(RADIANS(E399))+COS(RADIANS(G398))*COS(RADIANS(E399))*COS(RADIANS(AD389))))&gt;90,0,$F$4*$F$5/E398^2*(SIN(RADIANS(G398))*SIN(RADIANS(E399))+COS(RADIANS(G398))*COS(RADIANS(E399))*COS(RADIANS(AD389))))</f>
        <v>#DIV/0!</v>
      </c>
      <c r="AE398" s="3" t="e">
        <f>IF(DEGREES(ACOS(SIN(RADIANS(G398))*SIN(RADIANS(E399))+COS(RADIANS(G398))*COS(RADIANS(E399))*COS(RADIANS(AE389))))&gt;90,0,$F$4*$F$5/E398^2*(SIN(RADIANS(G398))*SIN(RADIANS(E399))+COS(RADIANS(G398))*COS(RADIANS(E399))*COS(RADIANS(AE389))))</f>
        <v>#DIV/0!</v>
      </c>
      <c r="AF398" s="3" t="e">
        <f>IF(DEGREES(ACOS(SIN(RADIANS(G398))*SIN(RADIANS(E399))+COS(RADIANS(G398))*COS(RADIANS(E399))*COS(RADIANS(AF389))))&gt;90,0,$F$4*$F$5/E398^2*(SIN(RADIANS(G398))*SIN(RADIANS(E399))+COS(RADIANS(G398))*COS(RADIANS(E399))*COS(RADIANS(AF389))))</f>
        <v>#DIV/0!</v>
      </c>
      <c r="AG398" s="3" t="e">
        <f>IF(DEGREES(ACOS(SIN(RADIANS(G398))*SIN(RADIANS(E399))+COS(RADIANS(G398))*COS(RADIANS(E399))*COS(RADIANS(AG389))))&gt;90,0,$F$4*$F$5/E398^2*(SIN(RADIANS(G398))*SIN(RADIANS(E399))+COS(RADIANS(G398))*COS(RADIANS(E399))*COS(RADIANS(AG389))))</f>
        <v>#DIV/0!</v>
      </c>
      <c r="AH398" s="3" t="e">
        <f>IF(DEGREES(ACOS(SIN(RADIANS(G398))*SIN(RADIANS(E399))+COS(RADIANS(G398))*COS(RADIANS(E399))*COS(RADIANS(AH389))))&gt;90,0,$F$4*$F$5/E398^2*(SIN(RADIANS(G398))*SIN(RADIANS(E399))+COS(RADIANS(G398))*COS(RADIANS(E399))*COS(RADIANS(AH389))))</f>
        <v>#DIV/0!</v>
      </c>
      <c r="AI398" s="3" t="e">
        <f>IF(DEGREES(ACOS(SIN(RADIANS(G398))*SIN(RADIANS(E399))+COS(RADIANS(G398))*COS(RADIANS(E399))*COS(RADIANS(AI389))))&gt;90,0,$F$4*$F$5/E398^2*(SIN(RADIANS(G398))*SIN(RADIANS(E399))+COS(RADIANS(G398))*COS(RADIANS(E399))*COS(RADIANS(AI389))))</f>
        <v>#DIV/0!</v>
      </c>
      <c r="AJ398" s="3" t="e">
        <f>IF(DEGREES(ACOS(SIN(RADIANS(G398))*SIN(RADIANS(E399))+COS(RADIANS(G398))*COS(RADIANS(E399))*COS(RADIANS(AJ389))))&gt;90,0,$F$4*$F$5/E398^2*(SIN(RADIANS(G398))*SIN(RADIANS(E399))+COS(RADIANS(G398))*COS(RADIANS(E399))*COS(RADIANS(AJ389))))</f>
        <v>#DIV/0!</v>
      </c>
      <c r="AK398" s="3">
        <f>IF(DEGREES(ACOS(SIN(RADIANS(G398))*SIN(RADIANS(E399))+COS(RADIANS(G398))*COS(RADIANS(E399))*COS(RADIANS(AK389))))&gt;90,0,$F$4*$F$5/E398^2*(SIN(RADIANS(G398))*SIN(RADIANS(E399))+COS(RADIANS(G398))*COS(RADIANS(E399))*COS(RADIANS(AK389))))</f>
        <v>0</v>
      </c>
      <c r="AL398" s="3">
        <f>IF(DEGREES(ACOS(SIN(RADIANS(G398))*SIN(RADIANS(E399))+COS(RADIANS(G398))*COS(RADIANS(E399))*COS(RADIANS(AL389))))&gt;90,0,$F$4*$F$5/E398^2*(SIN(RADIANS(G398))*SIN(RADIANS(E399))+COS(RADIANS(G398))*COS(RADIANS(E399))*COS(RADIANS(AL389))))</f>
        <v>0</v>
      </c>
      <c r="AM398" s="3">
        <f>IF(DEGREES(ACOS(SIN(RADIANS(G398))*SIN(RADIANS(E399))+COS(RADIANS(G398))*COS(RADIANS(E399))*COS(RADIANS(AM389))))&gt;90,0,$F$4*$F$5/E398^2*(SIN(RADIANS(G398))*SIN(RADIANS(E399))+COS(RADIANS(G398))*COS(RADIANS(E399))*COS(RADIANS(AM389))))</f>
        <v>0</v>
      </c>
      <c r="AN398" s="3">
        <f>IF(DEGREES(ACOS(SIN(RADIANS(G398))*SIN(RADIANS(E399))+COS(RADIANS(G398))*COS(RADIANS(E399))*COS(RADIANS(AN389))))&gt;90,0,$F$4*$F$5/E398^2*(SIN(RADIANS(G398))*SIN(RADIANS(E399))+COS(RADIANS(G398))*COS(RADIANS(E399))*COS(RADIANS(AN389))))</f>
        <v>0</v>
      </c>
      <c r="AO398" s="3">
        <f>IF(DEGREES(ACOS(SIN(RADIANS(G398))*SIN(RADIANS(E399))+COS(RADIANS(G398))*COS(RADIANS(E399))*COS(RADIANS(AO389))))&gt;90,0,$F$4*$F$5/E398^2*(SIN(RADIANS(G398))*SIN(RADIANS(E399))+COS(RADIANS(G398))*COS(RADIANS(E399))*COS(RADIANS(AO389))))</f>
        <v>0</v>
      </c>
      <c r="AP398" s="3">
        <f>IF(DEGREES(ACOS(SIN(RADIANS(G398))*SIN(RADIANS(E399))+COS(RADIANS(G398))*COS(RADIANS(E399))*COS(RADIANS(AP389))))&gt;90,0,$F$4*$F$5/E398^2*(SIN(RADIANS(G398))*SIN(RADIANS(E399))+COS(RADIANS(G398))*COS(RADIANS(E399))*COS(RADIANS(AP389))))</f>
        <v>0</v>
      </c>
      <c r="AQ398" s="3">
        <f>IF(DEGREES(ACOS(SIN(RADIANS(G398))*SIN(RADIANS(E399))+COS(RADIANS(G398))*COS(RADIANS(E399))*COS(RADIANS(AQ389))))&gt;90,0,$F$4*$F$5/E398^2*(SIN(RADIANS(G398))*SIN(RADIANS(E399))+COS(RADIANS(G398))*COS(RADIANS(E399))*COS(RADIANS(AQ389))))</f>
        <v>0</v>
      </c>
      <c r="AR398" s="3">
        <f>IF(DEGREES(ACOS(SIN(RADIANS(G398))*SIN(RADIANS(E399))+COS(RADIANS(G398))*COS(RADIANS(E399))*COS(RADIANS(AR389))))&gt;90,0,$F$4*$F$5/E398^2*(SIN(RADIANS(G398))*SIN(RADIANS(E399))+COS(RADIANS(G398))*COS(RADIANS(E399))*COS(RADIANS(AR389))))</f>
        <v>0</v>
      </c>
    </row>
    <row r="399" spans="2:44" ht="15.75" customHeight="1" x14ac:dyDescent="0.2">
      <c r="B399" s="20" t="s">
        <v>737</v>
      </c>
      <c r="E399" s="3">
        <f>IF($F$8&gt;90,180-$F$8,$F$8)*SIN(RADIANS(E393))</f>
        <v>0</v>
      </c>
      <c r="G399" s="3">
        <v>10</v>
      </c>
      <c r="I399" s="3">
        <f>IF(DEGREES(ACOS(SIN(RADIANS(G399))*SIN(RADIANS(E399))+COS(RADIANS(G399))*COS(RADIANS(E399))*COS(RADIANS(I389))))&gt;90,0,$F$4*$F$5/E398^2*(SIN(RADIANS(G399))*SIN(RADIANS(E399))+COS(RADIANS(G399))*COS(RADIANS(E399))*COS(RADIANS(I389))))</f>
        <v>0</v>
      </c>
      <c r="J399" s="3">
        <f>IF(DEGREES(ACOS(SIN(RADIANS(G399))*SIN(RADIANS(E399))+COS(RADIANS(G399))*COS(RADIANS(E399))*COS(RADIANS(J389))))&gt;90,0,$F$4*$F$5/E398^2*(SIN(RADIANS(G399))*SIN(RADIANS(E399))+COS(RADIANS(G399))*COS(RADIANS(E399))*COS(RADIANS(J389))))</f>
        <v>0</v>
      </c>
      <c r="K399" s="3">
        <f>IF(DEGREES(ACOS(SIN(RADIANS(G399))*SIN(RADIANS(E399))+COS(RADIANS(G399))*COS(RADIANS(E399))*COS(RADIANS(K389))))&gt;90,0,$F$4*$F$5/E398^2*(SIN(RADIANS(G399))*SIN(RADIANS(E399))+COS(RADIANS(G399))*COS(RADIANS(E399))*COS(RADIANS(K389))))</f>
        <v>0</v>
      </c>
      <c r="L399" s="3">
        <f>IF(DEGREES(ACOS(SIN(RADIANS(G399))*SIN(RADIANS(E399))+COS(RADIANS(G399))*COS(RADIANS(E399))*COS(RADIANS(L389))))&gt;90,0,$F$4*$F$5/E398^2*(SIN(RADIANS(G399))*SIN(RADIANS(E399))+COS(RADIANS(G399))*COS(RADIANS(E399))*COS(RADIANS(L389))))</f>
        <v>0</v>
      </c>
      <c r="M399" s="3">
        <f>IF(DEGREES(ACOS(SIN(RADIANS(G399))*SIN(RADIANS(E399))+COS(RADIANS(G399))*COS(RADIANS(E399))*COS(RADIANS(M389))))&gt;90,0,$F$4*$F$5/E398^2*(SIN(RADIANS(G399))*SIN(RADIANS(E399))+COS(RADIANS(G399))*COS(RADIANS(E399))*COS(RADIANS(M389))))</f>
        <v>0</v>
      </c>
      <c r="N399" s="3">
        <f>IF(DEGREES(ACOS(SIN(RADIANS(G399))*SIN(RADIANS(E399))+COS(RADIANS(G399))*COS(RADIANS(E399))*COS(RADIANS(N389))))&gt;90,0,$F$4*$F$5/E398^2*(SIN(RADIANS(G399))*SIN(RADIANS(E399))+COS(RADIANS(G399))*COS(RADIANS(E399))*COS(RADIANS(N389))))</f>
        <v>0</v>
      </c>
      <c r="O399" s="3">
        <f>IF(DEGREES(ACOS(SIN(RADIANS(G399))*SIN(RADIANS(E399))+COS(RADIANS(G399))*COS(RADIANS(E399))*COS(RADIANS(O389))))&gt;90,0,$F$4*$F$5/E398^2*(SIN(RADIANS(G399))*SIN(RADIANS(E399))+COS(RADIANS(G399))*COS(RADIANS(E399))*COS(RADIANS(O389))))</f>
        <v>0</v>
      </c>
      <c r="P399" s="3">
        <f>IF(DEGREES(ACOS(SIN(RADIANS(G399))*SIN(RADIANS(E399))+COS(RADIANS(G399))*COS(RADIANS(E399))*COS(RADIANS(P389))))&gt;90,0,$F$4*$F$5/E398^2*(SIN(RADIANS(G399))*SIN(RADIANS(E399))+COS(RADIANS(G399))*COS(RADIANS(E399))*COS(RADIANS(P389))))</f>
        <v>0</v>
      </c>
      <c r="Q399" s="3">
        <f>IF(DEGREES(ACOS(SIN(RADIANS(G399))*SIN(RADIANS(E399))+COS(RADIANS(G399))*COS(RADIANS(E399))*COS(RADIANS(Q389))))&gt;90,0,$F$4*$F$5/E398^2*(SIN(RADIANS(G399))*SIN(RADIANS(E399))+COS(RADIANS(G399))*COS(RADIANS(E399))*COS(RADIANS(Q389))))</f>
        <v>0</v>
      </c>
      <c r="R399" s="3" t="e">
        <f>IF(DEGREES(ACOS(SIN(RADIANS(G399))*SIN(RADIANS(E399))+COS(RADIANS(G399))*COS(RADIANS(E399))*COS(RADIANS(R389))))&gt;90,0,$F$4*$F$5/E398^2*(SIN(RADIANS(G399))*SIN(RADIANS(E399))+COS(RADIANS(G399))*COS(RADIANS(E399))*COS(RADIANS(R389))))</f>
        <v>#DIV/0!</v>
      </c>
      <c r="S399" s="3" t="e">
        <f>IF(DEGREES(ACOS(SIN(RADIANS(G399))*SIN(RADIANS(E399))+COS(RADIANS(G399))*COS(RADIANS(E399))*COS(RADIANS(S389))))&gt;90,0,$F$4*$F$5/E398^2*(SIN(RADIANS(G399))*SIN(RADIANS(E399))+COS(RADIANS(G399))*COS(RADIANS(E399))*COS(RADIANS(S389))))</f>
        <v>#DIV/0!</v>
      </c>
      <c r="T399" s="3" t="e">
        <f>IF(DEGREES(ACOS(SIN(RADIANS(G399))*SIN(RADIANS(E399))+COS(RADIANS(G399))*COS(RADIANS(E399))*COS(RADIANS(T389))))&gt;90,0,$F$4*$F$5/E398^2*(SIN(RADIANS(G399))*SIN(RADIANS(E399))+COS(RADIANS(G399))*COS(RADIANS(E399))*COS(RADIANS(T389))))</f>
        <v>#DIV/0!</v>
      </c>
      <c r="U399" s="3" t="e">
        <f>IF(DEGREES(ACOS(SIN(RADIANS(G399))*SIN(RADIANS(E399))+COS(RADIANS(G399))*COS(RADIANS(E399))*COS(RADIANS(U389))))&gt;90,0,$F$4*$F$5/E398^2*(SIN(RADIANS(G399))*SIN(RADIANS(E399))+COS(RADIANS(G399))*COS(RADIANS(E399))*COS(RADIANS(U389))))</f>
        <v>#DIV/0!</v>
      </c>
      <c r="V399" s="3" t="e">
        <f>IF(DEGREES(ACOS(SIN(RADIANS(G399))*SIN(RADIANS(E399))+COS(RADIANS(G399))*COS(RADIANS(E399))*COS(RADIANS(V389))))&gt;90,0,$F$4*$F$5/E398^2*(SIN(RADIANS(G399))*SIN(RADIANS(E399))+COS(RADIANS(G399))*COS(RADIANS(E399))*COS(RADIANS(V389))))</f>
        <v>#DIV/0!</v>
      </c>
      <c r="W399" s="3" t="e">
        <f>IF(DEGREES(ACOS(SIN(RADIANS(G399))*SIN(RADIANS(E399))+COS(RADIANS(G399))*COS(RADIANS(E399))*COS(RADIANS(W389))))&gt;90,0,$F$4*$F$5/E398^2*(SIN(RADIANS(G399))*SIN(RADIANS(E399))+COS(RADIANS(G399))*COS(RADIANS(E399))*COS(RADIANS(W389))))</f>
        <v>#DIV/0!</v>
      </c>
      <c r="X399" s="3" t="e">
        <f>IF(DEGREES(ACOS(SIN(RADIANS(G399))*SIN(RADIANS(E399))+COS(RADIANS(G399))*COS(RADIANS(E399))*COS(RADIANS(X389))))&gt;90,0,$F$4*$F$5/E398^2*(SIN(RADIANS(G399))*SIN(RADIANS(E399))+COS(RADIANS(G399))*COS(RADIANS(E399))*COS(RADIANS(X389))))</f>
        <v>#DIV/0!</v>
      </c>
      <c r="Y399" s="3" t="e">
        <f>IF(DEGREES(ACOS(SIN(RADIANS(G399))*SIN(RADIANS(E399))+COS(RADIANS(G399))*COS(RADIANS(E399))*COS(RADIANS(Y389))))&gt;90,0,$F$4*$F$5/E398^2*(SIN(RADIANS(G399))*SIN(RADIANS(E399))+COS(RADIANS(G399))*COS(RADIANS(E399))*COS(RADIANS(Y389))))</f>
        <v>#DIV/0!</v>
      </c>
      <c r="Z399" s="3" t="e">
        <f>IF(DEGREES(ACOS(SIN(RADIANS(G399))*SIN(RADIANS(E399))+COS(RADIANS(G399))*COS(RADIANS(E399))*COS(RADIANS(Z389))))&gt;90,0,$F$4*$F$5/E398^2*(SIN(RADIANS(G399))*SIN(RADIANS(E399))+COS(RADIANS(G399))*COS(RADIANS(E399))*COS(RADIANS(Z389))))</f>
        <v>#DIV/0!</v>
      </c>
      <c r="AA399" s="3" t="e">
        <f>IF(DEGREES(ACOS(SIN(RADIANS(G399))*SIN(RADIANS(E399))+COS(RADIANS(G399))*COS(RADIANS(E399))*COS(RADIANS(AA389))))&gt;90,0,$F$4*$F$5/E398^2*(SIN(RADIANS(G399))*SIN(RADIANS(E399))+COS(RADIANS(G399))*COS(RADIANS(E399))*COS(RADIANS(AA389))))</f>
        <v>#DIV/0!</v>
      </c>
      <c r="AB399" s="3" t="e">
        <f>IF(DEGREES(ACOS(SIN(RADIANS(G399))*SIN(RADIANS(E399))+COS(RADIANS(G399))*COS(RADIANS(E399))*COS(RADIANS(AB389))))&gt;90,0,$F$4*$F$5/E398^2*(SIN(RADIANS(G399))*SIN(RADIANS(E399))+COS(RADIANS(G399))*COS(RADIANS(E399))*COS(RADIANS(AB389))))</f>
        <v>#DIV/0!</v>
      </c>
      <c r="AC399" s="3" t="e">
        <f>IF(DEGREES(ACOS(SIN(RADIANS(G399))*SIN(RADIANS(E399))+COS(RADIANS(G399))*COS(RADIANS(E399))*COS(RADIANS(AC389))))&gt;90,0,$F$4*$F$5/E398^2*(SIN(RADIANS(G399))*SIN(RADIANS(E399))+COS(RADIANS(G399))*COS(RADIANS(E399))*COS(RADIANS(AC389))))</f>
        <v>#DIV/0!</v>
      </c>
      <c r="AD399" s="3" t="e">
        <f>IF(DEGREES(ACOS(SIN(RADIANS(G399))*SIN(RADIANS(E399))+COS(RADIANS(G399))*COS(RADIANS(E399))*COS(RADIANS(AD389))))&gt;90,0,$F$4*$F$5/E398^2*(SIN(RADIANS(G399))*SIN(RADIANS(E399))+COS(RADIANS(G399))*COS(RADIANS(E399))*COS(RADIANS(AD389))))</f>
        <v>#DIV/0!</v>
      </c>
      <c r="AE399" s="3" t="e">
        <f>IF(DEGREES(ACOS(SIN(RADIANS(G399))*SIN(RADIANS(E399))+COS(RADIANS(G399))*COS(RADIANS(E399))*COS(RADIANS(AE389))))&gt;90,0,$F$4*$F$5/E398^2*(SIN(RADIANS(G399))*SIN(RADIANS(E399))+COS(RADIANS(G399))*COS(RADIANS(E399))*COS(RADIANS(AE389))))</f>
        <v>#DIV/0!</v>
      </c>
      <c r="AF399" s="3" t="e">
        <f>IF(DEGREES(ACOS(SIN(RADIANS(G399))*SIN(RADIANS(E399))+COS(RADIANS(G399))*COS(RADIANS(E399))*COS(RADIANS(AF389))))&gt;90,0,$F$4*$F$5/E398^2*(SIN(RADIANS(G399))*SIN(RADIANS(E399))+COS(RADIANS(G399))*COS(RADIANS(E399))*COS(RADIANS(AF389))))</f>
        <v>#DIV/0!</v>
      </c>
      <c r="AG399" s="3" t="e">
        <f>IF(DEGREES(ACOS(SIN(RADIANS(G399))*SIN(RADIANS(E399))+COS(RADIANS(G399))*COS(RADIANS(E399))*COS(RADIANS(AG389))))&gt;90,0,$F$4*$F$5/E398^2*(SIN(RADIANS(G399))*SIN(RADIANS(E399))+COS(RADIANS(G399))*COS(RADIANS(E399))*COS(RADIANS(AG389))))</f>
        <v>#DIV/0!</v>
      </c>
      <c r="AH399" s="3" t="e">
        <f>IF(DEGREES(ACOS(SIN(RADIANS(G399))*SIN(RADIANS(E399))+COS(RADIANS(G399))*COS(RADIANS(E399))*COS(RADIANS(AH389))))&gt;90,0,$F$4*$F$5/E398^2*(SIN(RADIANS(G399))*SIN(RADIANS(E399))+COS(RADIANS(G399))*COS(RADIANS(E399))*COS(RADIANS(AH389))))</f>
        <v>#DIV/0!</v>
      </c>
      <c r="AI399" s="3" t="e">
        <f>IF(DEGREES(ACOS(SIN(RADIANS(G399))*SIN(RADIANS(E399))+COS(RADIANS(G399))*COS(RADIANS(E399))*COS(RADIANS(AI389))))&gt;90,0,$F$4*$F$5/E398^2*(SIN(RADIANS(G399))*SIN(RADIANS(E399))+COS(RADIANS(G399))*COS(RADIANS(E399))*COS(RADIANS(AI389))))</f>
        <v>#DIV/0!</v>
      </c>
      <c r="AJ399" s="3" t="e">
        <f>IF(DEGREES(ACOS(SIN(RADIANS(G399))*SIN(RADIANS(E399))+COS(RADIANS(G399))*COS(RADIANS(E399))*COS(RADIANS(AJ389))))&gt;90,0,$F$4*$F$5/E398^2*(SIN(RADIANS(G399))*SIN(RADIANS(E399))+COS(RADIANS(G399))*COS(RADIANS(E399))*COS(RADIANS(AJ389))))</f>
        <v>#DIV/0!</v>
      </c>
      <c r="AK399" s="3">
        <f>IF(DEGREES(ACOS(SIN(RADIANS(G399))*SIN(RADIANS(E399))+COS(RADIANS(G399))*COS(RADIANS(E399))*COS(RADIANS(AK389))))&gt;90,0,$F$4*$F$5/E398^2*(SIN(RADIANS(G399))*SIN(RADIANS(E399))+COS(RADIANS(G399))*COS(RADIANS(E399))*COS(RADIANS(AK389))))</f>
        <v>0</v>
      </c>
      <c r="AL399" s="3">
        <f>IF(DEGREES(ACOS(SIN(RADIANS(G399))*SIN(RADIANS(E399))+COS(RADIANS(G399))*COS(RADIANS(E399))*COS(RADIANS(AL389))))&gt;90,0,$F$4*$F$5/E398^2*(SIN(RADIANS(G399))*SIN(RADIANS(E399))+COS(RADIANS(G399))*COS(RADIANS(E399))*COS(RADIANS(AL389))))</f>
        <v>0</v>
      </c>
      <c r="AM399" s="3">
        <f>IF(DEGREES(ACOS(SIN(RADIANS(G399))*SIN(RADIANS(E399))+COS(RADIANS(G399))*COS(RADIANS(E399))*COS(RADIANS(AM389))))&gt;90,0,$F$4*$F$5/E398^2*(SIN(RADIANS(G399))*SIN(RADIANS(E399))+COS(RADIANS(G399))*COS(RADIANS(E399))*COS(RADIANS(AM389))))</f>
        <v>0</v>
      </c>
      <c r="AN399" s="3">
        <f>IF(DEGREES(ACOS(SIN(RADIANS(G399))*SIN(RADIANS(E399))+COS(RADIANS(G399))*COS(RADIANS(E399))*COS(RADIANS(AN389))))&gt;90,0,$F$4*$F$5/E398^2*(SIN(RADIANS(G399))*SIN(RADIANS(E399))+COS(RADIANS(G399))*COS(RADIANS(E399))*COS(RADIANS(AN389))))</f>
        <v>0</v>
      </c>
      <c r="AO399" s="3">
        <f>IF(DEGREES(ACOS(SIN(RADIANS(G399))*SIN(RADIANS(E399))+COS(RADIANS(G399))*COS(RADIANS(E399))*COS(RADIANS(AO389))))&gt;90,0,$F$4*$F$5/E398^2*(SIN(RADIANS(G399))*SIN(RADIANS(E399))+COS(RADIANS(G399))*COS(RADIANS(E399))*COS(RADIANS(AO389))))</f>
        <v>0</v>
      </c>
      <c r="AP399" s="3">
        <f>IF(DEGREES(ACOS(SIN(RADIANS(G399))*SIN(RADIANS(E399))+COS(RADIANS(G399))*COS(RADIANS(E399))*COS(RADIANS(AP389))))&gt;90,0,$F$4*$F$5/E398^2*(SIN(RADIANS(G399))*SIN(RADIANS(E399))+COS(RADIANS(G399))*COS(RADIANS(E399))*COS(RADIANS(AP389))))</f>
        <v>0</v>
      </c>
      <c r="AQ399" s="3">
        <f>IF(DEGREES(ACOS(SIN(RADIANS(G399))*SIN(RADIANS(E399))+COS(RADIANS(G399))*COS(RADIANS(E399))*COS(RADIANS(AQ389))))&gt;90,0,$F$4*$F$5/E398^2*(SIN(RADIANS(G399))*SIN(RADIANS(E399))+COS(RADIANS(G399))*COS(RADIANS(E399))*COS(RADIANS(AQ389))))</f>
        <v>0</v>
      </c>
      <c r="AR399" s="3">
        <f>IF(DEGREES(ACOS(SIN(RADIANS(G399))*SIN(RADIANS(E399))+COS(RADIANS(G399))*COS(RADIANS(E399))*COS(RADIANS(AR389))))&gt;90,0,$F$4*$F$5/E398^2*(SIN(RADIANS(G399))*SIN(RADIANS(E399))+COS(RADIANS(G399))*COS(RADIANS(E399))*COS(RADIANS(AR389))))</f>
        <v>0</v>
      </c>
    </row>
    <row r="400" spans="2:44" ht="15.75" customHeight="1" x14ac:dyDescent="0.2">
      <c r="B400" s="20" t="s">
        <v>789</v>
      </c>
      <c r="E400" s="3">
        <f>IF($F$10=0,IF(E391&lt;360,E391,E391-360),($F$10+1)*E391)</f>
        <v>150</v>
      </c>
      <c r="G400" s="3">
        <v>0</v>
      </c>
      <c r="I400" s="3">
        <f>IF(DEGREES(ACOS(SIN(RADIANS(G400))*SIN(RADIANS(E399))+COS(RADIANS(G400))*COS(RADIANS(E399))*COS(RADIANS(I389))))&gt;90,0,$F$4*$F$5/E398^2*(SIN(RADIANS(G400))*SIN(RADIANS(E399))+COS(RADIANS(G400))*COS(RADIANS(E399))*COS(RADIANS(I389))))</f>
        <v>0</v>
      </c>
      <c r="J400" s="3">
        <f>IF(DEGREES(ACOS(SIN(RADIANS(G400))*SIN(RADIANS(E399))+COS(RADIANS(G400))*COS(RADIANS(E399))*COS(RADIANS(J389))))&gt;90,0,$F$4*$F$5/E398^2*(SIN(RADIANS(G400))*SIN(RADIANS(E399))+COS(RADIANS(G400))*COS(RADIANS(E399))*COS(RADIANS(J389))))</f>
        <v>0</v>
      </c>
      <c r="K400" s="3">
        <f>IF(DEGREES(ACOS(SIN(RADIANS(G400))*SIN(RADIANS(E399))+COS(RADIANS(G400))*COS(RADIANS(E399))*COS(RADIANS(K389))))&gt;90,0,$F$4*$F$5/E398^2*(SIN(RADIANS(G400))*SIN(RADIANS(E399))+COS(RADIANS(G400))*COS(RADIANS(E399))*COS(RADIANS(K389))))</f>
        <v>0</v>
      </c>
      <c r="L400" s="3">
        <f>IF(DEGREES(ACOS(SIN(RADIANS(G400))*SIN(RADIANS(E399))+COS(RADIANS(G400))*COS(RADIANS(E399))*COS(RADIANS(L389))))&gt;90,0,$F$4*$F$5/E398^2*(SIN(RADIANS(G400))*SIN(RADIANS(E399))+COS(RADIANS(G400))*COS(RADIANS(E399))*COS(RADIANS(L389))))</f>
        <v>0</v>
      </c>
      <c r="M400" s="3">
        <f>IF(DEGREES(ACOS(SIN(RADIANS(G400))*SIN(RADIANS(E399))+COS(RADIANS(G400))*COS(RADIANS(E399))*COS(RADIANS(M389))))&gt;90,0,$F$4*$F$5/E398^2*(SIN(RADIANS(G400))*SIN(RADIANS(E399))+COS(RADIANS(G400))*COS(RADIANS(E399))*COS(RADIANS(M389))))</f>
        <v>0</v>
      </c>
      <c r="N400" s="3">
        <f>IF(DEGREES(ACOS(SIN(RADIANS(G400))*SIN(RADIANS(E399))+COS(RADIANS(G400))*COS(RADIANS(E399))*COS(RADIANS(N389))))&gt;90,0,$F$4*$F$5/E398^2*(SIN(RADIANS(G400))*SIN(RADIANS(E399))+COS(RADIANS(G400))*COS(RADIANS(E399))*COS(RADIANS(N389))))</f>
        <v>0</v>
      </c>
      <c r="O400" s="3">
        <f>IF(DEGREES(ACOS(SIN(RADIANS(G400))*SIN(RADIANS(E399))+COS(RADIANS(G400))*COS(RADIANS(E399))*COS(RADIANS(O389))))&gt;90,0,$F$4*$F$5/E398^2*(SIN(RADIANS(G400))*SIN(RADIANS(E399))+COS(RADIANS(G400))*COS(RADIANS(E399))*COS(RADIANS(O389))))</f>
        <v>0</v>
      </c>
      <c r="P400" s="3">
        <f>IF(DEGREES(ACOS(SIN(RADIANS(G400))*SIN(RADIANS(E399))+COS(RADIANS(G400))*COS(RADIANS(E399))*COS(RADIANS(P389))))&gt;90,0,$F$4*$F$5/E398^2*(SIN(RADIANS(G400))*SIN(RADIANS(E399))+COS(RADIANS(G400))*COS(RADIANS(E399))*COS(RADIANS(P389))))</f>
        <v>0</v>
      </c>
      <c r="Q400" s="3">
        <f>IF(DEGREES(ACOS(SIN(RADIANS(G400))*SIN(RADIANS(E399))+COS(RADIANS(G400))*COS(RADIANS(E399))*COS(RADIANS(Q389))))&gt;90,0,$F$4*$F$5/E398^2*(SIN(RADIANS(G400))*SIN(RADIANS(E399))+COS(RADIANS(G400))*COS(RADIANS(E399))*COS(RADIANS(Q389))))</f>
        <v>0</v>
      </c>
      <c r="R400" s="3" t="e">
        <f>IF(DEGREES(ACOS(SIN(RADIANS(G400))*SIN(RADIANS(E399))+COS(RADIANS(G400))*COS(RADIANS(E399))*COS(RADIANS(R389))))&gt;90,0,$F$4*$F$5/E398^2*(SIN(RADIANS(G400))*SIN(RADIANS(E399))+COS(RADIANS(G400))*COS(RADIANS(E399))*COS(RADIANS(R389))))</f>
        <v>#DIV/0!</v>
      </c>
      <c r="S400" s="3" t="e">
        <f>IF(DEGREES(ACOS(SIN(RADIANS(G400))*SIN(RADIANS(E399))+COS(RADIANS(G400))*COS(RADIANS(E399))*COS(RADIANS(S389))))&gt;90,0,$F$4*$F$5/E398^2*(SIN(RADIANS(G400))*SIN(RADIANS(E399))+COS(RADIANS(G400))*COS(RADIANS(E399))*COS(RADIANS(S389))))</f>
        <v>#DIV/0!</v>
      </c>
      <c r="T400" s="3" t="e">
        <f>IF(DEGREES(ACOS(SIN(RADIANS(G400))*SIN(RADIANS(E399))+COS(RADIANS(G400))*COS(RADIANS(E399))*COS(RADIANS(T389))))&gt;90,0,$F$4*$F$5/E398^2*(SIN(RADIANS(G400))*SIN(RADIANS(E399))+COS(RADIANS(G400))*COS(RADIANS(E399))*COS(RADIANS(T389))))</f>
        <v>#DIV/0!</v>
      </c>
      <c r="U400" s="3" t="e">
        <f>IF(DEGREES(ACOS(SIN(RADIANS(G400))*SIN(RADIANS(E399))+COS(RADIANS(G400))*COS(RADIANS(E399))*COS(RADIANS(U389))))&gt;90,0,$F$4*$F$5/E398^2*(SIN(RADIANS(G400))*SIN(RADIANS(E399))+COS(RADIANS(G400))*COS(RADIANS(E399))*COS(RADIANS(U389))))</f>
        <v>#DIV/0!</v>
      </c>
      <c r="V400" s="3" t="e">
        <f>IF(DEGREES(ACOS(SIN(RADIANS(G400))*SIN(RADIANS(E399))+COS(RADIANS(G400))*COS(RADIANS(E399))*COS(RADIANS(V389))))&gt;90,0,$F$4*$F$5/E398^2*(SIN(RADIANS(G400))*SIN(RADIANS(E399))+COS(RADIANS(G400))*COS(RADIANS(E399))*COS(RADIANS(V389))))</f>
        <v>#DIV/0!</v>
      </c>
      <c r="W400" s="3" t="e">
        <f>IF(DEGREES(ACOS(SIN(RADIANS(G400))*SIN(RADIANS(E399))+COS(RADIANS(G400))*COS(RADIANS(E399))*COS(RADIANS(W389))))&gt;90,0,$F$4*$F$5/E398^2*(SIN(RADIANS(G400))*SIN(RADIANS(E399))+COS(RADIANS(G400))*COS(RADIANS(E399))*COS(RADIANS(W389))))</f>
        <v>#DIV/0!</v>
      </c>
      <c r="X400" s="3" t="e">
        <f>IF(DEGREES(ACOS(SIN(RADIANS(G400))*SIN(RADIANS(E399))+COS(RADIANS(G400))*COS(RADIANS(E399))*COS(RADIANS(X389))))&gt;90,0,$F$4*$F$5/E398^2*(SIN(RADIANS(G400))*SIN(RADIANS(E399))+COS(RADIANS(G400))*COS(RADIANS(E399))*COS(RADIANS(X389))))</f>
        <v>#DIV/0!</v>
      </c>
      <c r="Y400" s="3" t="e">
        <f>IF(DEGREES(ACOS(SIN(RADIANS(G400))*SIN(RADIANS(E399))+COS(RADIANS(G400))*COS(RADIANS(E399))*COS(RADIANS(Y389))))&gt;90,0,$F$4*$F$5/E398^2*(SIN(RADIANS(G400))*SIN(RADIANS(E399))+COS(RADIANS(G400))*COS(RADIANS(E399))*COS(RADIANS(Y389))))</f>
        <v>#DIV/0!</v>
      </c>
      <c r="Z400" s="3" t="e">
        <f>IF(DEGREES(ACOS(SIN(RADIANS(G400))*SIN(RADIANS(E399))+COS(RADIANS(G400))*COS(RADIANS(E399))*COS(RADIANS(Z389))))&gt;90,0,$F$4*$F$5/E398^2*(SIN(RADIANS(G400))*SIN(RADIANS(E399))+COS(RADIANS(G400))*COS(RADIANS(E399))*COS(RADIANS(Z389))))</f>
        <v>#DIV/0!</v>
      </c>
      <c r="AA400" s="3" t="e">
        <f>IF(DEGREES(ACOS(SIN(RADIANS(G400))*SIN(RADIANS(E399))+COS(RADIANS(G400))*COS(RADIANS(E399))*COS(RADIANS(AA389))))&gt;90,0,$F$4*$F$5/E398^2*(SIN(RADIANS(G400))*SIN(RADIANS(E399))+COS(RADIANS(G400))*COS(RADIANS(E399))*COS(RADIANS(AA389))))</f>
        <v>#DIV/0!</v>
      </c>
      <c r="AB400" s="3" t="e">
        <f>IF(DEGREES(ACOS(SIN(RADIANS(G400))*SIN(RADIANS(E399))+COS(RADIANS(G400))*COS(RADIANS(E399))*COS(RADIANS(AB389))))&gt;90,0,$F$4*$F$5/E398^2*(SIN(RADIANS(G400))*SIN(RADIANS(E399))+COS(RADIANS(G400))*COS(RADIANS(E399))*COS(RADIANS(AB389))))</f>
        <v>#DIV/0!</v>
      </c>
      <c r="AC400" s="3" t="e">
        <f>IF(DEGREES(ACOS(SIN(RADIANS(G400))*SIN(RADIANS(E399))+COS(RADIANS(G400))*COS(RADIANS(E399))*COS(RADIANS(AC389))))&gt;90,0,$F$4*$F$5/E398^2*(SIN(RADIANS(G400))*SIN(RADIANS(E399))+COS(RADIANS(G400))*COS(RADIANS(E399))*COS(RADIANS(AC389))))</f>
        <v>#DIV/0!</v>
      </c>
      <c r="AD400" s="3" t="e">
        <f>IF(DEGREES(ACOS(SIN(RADIANS(G400))*SIN(RADIANS(E399))+COS(RADIANS(G400))*COS(RADIANS(E399))*COS(RADIANS(AD389))))&gt;90,0,$F$4*$F$5/E398^2*(SIN(RADIANS(G400))*SIN(RADIANS(E399))+COS(RADIANS(G400))*COS(RADIANS(E399))*COS(RADIANS(AD389))))</f>
        <v>#DIV/0!</v>
      </c>
      <c r="AE400" s="3" t="e">
        <f>IF(DEGREES(ACOS(SIN(RADIANS(G400))*SIN(RADIANS(E399))+COS(RADIANS(G400))*COS(RADIANS(E399))*COS(RADIANS(AE389))))&gt;90,0,$F$4*$F$5/E398^2*(SIN(RADIANS(G400))*SIN(RADIANS(E399))+COS(RADIANS(G400))*COS(RADIANS(E399))*COS(RADIANS(AE389))))</f>
        <v>#DIV/0!</v>
      </c>
      <c r="AF400" s="3" t="e">
        <f>IF(DEGREES(ACOS(SIN(RADIANS(G400))*SIN(RADIANS(E399))+COS(RADIANS(G400))*COS(RADIANS(E399))*COS(RADIANS(AF389))))&gt;90,0,$F$4*$F$5/E398^2*(SIN(RADIANS(G400))*SIN(RADIANS(E399))+COS(RADIANS(G400))*COS(RADIANS(E399))*COS(RADIANS(AF389))))</f>
        <v>#DIV/0!</v>
      </c>
      <c r="AG400" s="3" t="e">
        <f>IF(DEGREES(ACOS(SIN(RADIANS(G400))*SIN(RADIANS(E399))+COS(RADIANS(G400))*COS(RADIANS(E399))*COS(RADIANS(AG389))))&gt;90,0,$F$4*$F$5/E398^2*(SIN(RADIANS(G400))*SIN(RADIANS(E399))+COS(RADIANS(G400))*COS(RADIANS(E399))*COS(RADIANS(AG389))))</f>
        <v>#DIV/0!</v>
      </c>
      <c r="AH400" s="3" t="e">
        <f>IF(DEGREES(ACOS(SIN(RADIANS(G400))*SIN(RADIANS(E399))+COS(RADIANS(G400))*COS(RADIANS(E399))*COS(RADIANS(AH389))))&gt;90,0,$F$4*$F$5/E398^2*(SIN(RADIANS(G400))*SIN(RADIANS(E399))+COS(RADIANS(G400))*COS(RADIANS(E399))*COS(RADIANS(AH389))))</f>
        <v>#DIV/0!</v>
      </c>
      <c r="AI400" s="3" t="e">
        <f>IF(DEGREES(ACOS(SIN(RADIANS(G400))*SIN(RADIANS(E399))+COS(RADIANS(G400))*COS(RADIANS(E399))*COS(RADIANS(AI389))))&gt;90,0,$F$4*$F$5/E398^2*(SIN(RADIANS(G400))*SIN(RADIANS(E399))+COS(RADIANS(G400))*COS(RADIANS(E399))*COS(RADIANS(AI389))))</f>
        <v>#DIV/0!</v>
      </c>
      <c r="AJ400" s="3" t="e">
        <f>IF(DEGREES(ACOS(SIN(RADIANS(G400))*SIN(RADIANS(E399))+COS(RADIANS(G400))*COS(RADIANS(E399))*COS(RADIANS(AJ389))))&gt;90,0,$F$4*$F$5/E398^2*(SIN(RADIANS(G400))*SIN(RADIANS(E399))+COS(RADIANS(G400))*COS(RADIANS(E399))*COS(RADIANS(AJ389))))</f>
        <v>#DIV/0!</v>
      </c>
      <c r="AK400" s="3">
        <f>IF(DEGREES(ACOS(SIN(RADIANS(G400))*SIN(RADIANS(E399))+COS(RADIANS(G400))*COS(RADIANS(E399))*COS(RADIANS(AK389))))&gt;90,0,$F$4*$F$5/E398^2*(SIN(RADIANS(G400))*SIN(RADIANS(E399))+COS(RADIANS(G400))*COS(RADIANS(E399))*COS(RADIANS(AK389))))</f>
        <v>0</v>
      </c>
      <c r="AL400" s="3">
        <f>IF(DEGREES(ACOS(SIN(RADIANS(G400))*SIN(RADIANS(E399))+COS(RADIANS(G400))*COS(RADIANS(E399))*COS(RADIANS(AL389))))&gt;90,0,$F$4*$F$5/E398^2*(SIN(RADIANS(G400))*SIN(RADIANS(E399))+COS(RADIANS(G400))*COS(RADIANS(E399))*COS(RADIANS(AL389))))</f>
        <v>0</v>
      </c>
      <c r="AM400" s="3">
        <f>IF(DEGREES(ACOS(SIN(RADIANS(G400))*SIN(RADIANS(E399))+COS(RADIANS(G400))*COS(RADIANS(E399))*COS(RADIANS(AM389))))&gt;90,0,$F$4*$F$5/E398^2*(SIN(RADIANS(G400))*SIN(RADIANS(E399))+COS(RADIANS(G400))*COS(RADIANS(E399))*COS(RADIANS(AM389))))</f>
        <v>0</v>
      </c>
      <c r="AN400" s="3">
        <f>IF(DEGREES(ACOS(SIN(RADIANS(G400))*SIN(RADIANS(E399))+COS(RADIANS(G400))*COS(RADIANS(E399))*COS(RADIANS(AN389))))&gt;90,0,$F$4*$F$5/E398^2*(SIN(RADIANS(G400))*SIN(RADIANS(E399))+COS(RADIANS(G400))*COS(RADIANS(E399))*COS(RADIANS(AN389))))</f>
        <v>0</v>
      </c>
      <c r="AO400" s="3">
        <f>IF(DEGREES(ACOS(SIN(RADIANS(G400))*SIN(RADIANS(E399))+COS(RADIANS(G400))*COS(RADIANS(E399))*COS(RADIANS(AO389))))&gt;90,0,$F$4*$F$5/E398^2*(SIN(RADIANS(G400))*SIN(RADIANS(E399))+COS(RADIANS(G400))*COS(RADIANS(E399))*COS(RADIANS(AO389))))</f>
        <v>0</v>
      </c>
      <c r="AP400" s="3">
        <f>IF(DEGREES(ACOS(SIN(RADIANS(G400))*SIN(RADIANS(E399))+COS(RADIANS(G400))*COS(RADIANS(E399))*COS(RADIANS(AP389))))&gt;90,0,$F$4*$F$5/E398^2*(SIN(RADIANS(G400))*SIN(RADIANS(E399))+COS(RADIANS(G400))*COS(RADIANS(E399))*COS(RADIANS(AP389))))</f>
        <v>0</v>
      </c>
      <c r="AQ400" s="3">
        <f>IF(DEGREES(ACOS(SIN(RADIANS(G400))*SIN(RADIANS(E399))+COS(RADIANS(G400))*COS(RADIANS(E399))*COS(RADIANS(AQ389))))&gt;90,0,$F$4*$F$5/E398^2*(SIN(RADIANS(G400))*SIN(RADIANS(E399))+COS(RADIANS(G400))*COS(RADIANS(E399))*COS(RADIANS(AQ389))))</f>
        <v>0</v>
      </c>
      <c r="AR400" s="3">
        <f>IF(DEGREES(ACOS(SIN(RADIANS(G400))*SIN(RADIANS(E399))+COS(RADIANS(G400))*COS(RADIANS(E399))*COS(RADIANS(AR389))))&gt;90,0,$F$4*$F$5/E398^2*(SIN(RADIANS(G400))*SIN(RADIANS(E399))+COS(RADIANS(G400))*COS(RADIANS(E399))*COS(RADIANS(AR389))))</f>
        <v>0</v>
      </c>
    </row>
    <row r="401" spans="2:44" ht="15.75" customHeight="1" x14ac:dyDescent="0.2">
      <c r="B401" s="20" t="s">
        <v>790</v>
      </c>
      <c r="E401" s="3">
        <f>E400-E392-360*ROUNDDOWN((E400-E392)/360,0)</f>
        <v>-2.8421709430404007E-14</v>
      </c>
      <c r="G401" s="3">
        <v>-10</v>
      </c>
      <c r="I401" s="3">
        <f>IF(DEGREES(ACOS(SIN(RADIANS(G401))*SIN(RADIANS(E399))+COS(RADIANS(G401))*COS(RADIANS(E399))*COS(RADIANS(I389))))&gt;90,0,$F$4*$F$5/E398^2*(SIN(RADIANS(G401))*SIN(RADIANS(E399))+COS(RADIANS(G401))*COS(RADIANS(E399))*COS(RADIANS(I389))))</f>
        <v>0</v>
      </c>
      <c r="J401" s="3">
        <f>IF(DEGREES(ACOS(SIN(RADIANS(G401))*SIN(RADIANS(E399))+COS(RADIANS(G401))*COS(RADIANS(E399))*COS(RADIANS(J389))))&gt;90,0,$F$4*$F$5/E398^2*(SIN(RADIANS(G401))*SIN(RADIANS(E399))+COS(RADIANS(G401))*COS(RADIANS(E399))*COS(RADIANS(J389))))</f>
        <v>0</v>
      </c>
      <c r="K401" s="3">
        <f>IF(DEGREES(ACOS(SIN(RADIANS(G401))*SIN(RADIANS(E399))+COS(RADIANS(G401))*COS(RADIANS(E399))*COS(RADIANS(K389))))&gt;90,0,$F$4*$F$5/E398^2*(SIN(RADIANS(G401))*SIN(RADIANS(E399))+COS(RADIANS(G401))*COS(RADIANS(E399))*COS(RADIANS(K389))))</f>
        <v>0</v>
      </c>
      <c r="L401" s="3">
        <f>IF(DEGREES(ACOS(SIN(RADIANS(G401))*SIN(RADIANS(E399))+COS(RADIANS(G401))*COS(RADIANS(E399))*COS(RADIANS(L389))))&gt;90,0,$F$4*$F$5/E398^2*(SIN(RADIANS(G401))*SIN(RADIANS(E399))+COS(RADIANS(G401))*COS(RADIANS(E399))*COS(RADIANS(L389))))</f>
        <v>0</v>
      </c>
      <c r="M401" s="3">
        <f>IF(DEGREES(ACOS(SIN(RADIANS(G401))*SIN(RADIANS(E399))+COS(RADIANS(G401))*COS(RADIANS(E399))*COS(RADIANS(M389))))&gt;90,0,$F$4*$F$5/E398^2*(SIN(RADIANS(G401))*SIN(RADIANS(E399))+COS(RADIANS(G401))*COS(RADIANS(E399))*COS(RADIANS(M389))))</f>
        <v>0</v>
      </c>
      <c r="N401" s="3">
        <f>IF(DEGREES(ACOS(SIN(RADIANS(G401))*SIN(RADIANS(E399))+COS(RADIANS(G401))*COS(RADIANS(E399))*COS(RADIANS(N389))))&gt;90,0,$F$4*$F$5/E398^2*(SIN(RADIANS(G401))*SIN(RADIANS(E399))+COS(RADIANS(G401))*COS(RADIANS(E399))*COS(RADIANS(N389))))</f>
        <v>0</v>
      </c>
      <c r="O401" s="3">
        <f>IF(DEGREES(ACOS(SIN(RADIANS(G401))*SIN(RADIANS(E399))+COS(RADIANS(G401))*COS(RADIANS(E399))*COS(RADIANS(O389))))&gt;90,0,$F$4*$F$5/E398^2*(SIN(RADIANS(G401))*SIN(RADIANS(E399))+COS(RADIANS(G401))*COS(RADIANS(E399))*COS(RADIANS(O389))))</f>
        <v>0</v>
      </c>
      <c r="P401" s="3">
        <f>IF(DEGREES(ACOS(SIN(RADIANS(G401))*SIN(RADIANS(E399))+COS(RADIANS(G401))*COS(RADIANS(E399))*COS(RADIANS(P389))))&gt;90,0,$F$4*$F$5/E398^2*(SIN(RADIANS(G401))*SIN(RADIANS(E399))+COS(RADIANS(G401))*COS(RADIANS(E399))*COS(RADIANS(P389))))</f>
        <v>0</v>
      </c>
      <c r="Q401" s="3">
        <f>IF(DEGREES(ACOS(SIN(RADIANS(G401))*SIN(RADIANS(E399))+COS(RADIANS(G401))*COS(RADIANS(E399))*COS(RADIANS(Q389))))&gt;90,0,$F$4*$F$5/E398^2*(SIN(RADIANS(G401))*SIN(RADIANS(E399))+COS(RADIANS(G401))*COS(RADIANS(E399))*COS(RADIANS(Q389))))</f>
        <v>0</v>
      </c>
      <c r="R401" s="3" t="e">
        <f>IF(DEGREES(ACOS(SIN(RADIANS(G401))*SIN(RADIANS(E399))+COS(RADIANS(G401))*COS(RADIANS(E399))*COS(RADIANS(R389))))&gt;90,0,$F$4*$F$5/E398^2*(SIN(RADIANS(G401))*SIN(RADIANS(E399))+COS(RADIANS(G401))*COS(RADIANS(E399))*COS(RADIANS(R389))))</f>
        <v>#DIV/0!</v>
      </c>
      <c r="S401" s="3" t="e">
        <f>IF(DEGREES(ACOS(SIN(RADIANS(G401))*SIN(RADIANS(E399))+COS(RADIANS(G401))*COS(RADIANS(E399))*COS(RADIANS(S389))))&gt;90,0,$F$4*$F$5/E398^2*(SIN(RADIANS(G401))*SIN(RADIANS(E399))+COS(RADIANS(G401))*COS(RADIANS(E399))*COS(RADIANS(S389))))</f>
        <v>#DIV/0!</v>
      </c>
      <c r="T401" s="3" t="e">
        <f>IF(DEGREES(ACOS(SIN(RADIANS(G401))*SIN(RADIANS(E399))+COS(RADIANS(G401))*COS(RADIANS(E399))*COS(RADIANS(T389))))&gt;90,0,$F$4*$F$5/E398^2*(SIN(RADIANS(G401))*SIN(RADIANS(E399))+COS(RADIANS(G401))*COS(RADIANS(E399))*COS(RADIANS(T389))))</f>
        <v>#DIV/0!</v>
      </c>
      <c r="U401" s="3" t="e">
        <f>IF(DEGREES(ACOS(SIN(RADIANS(G401))*SIN(RADIANS(E399))+COS(RADIANS(G401))*COS(RADIANS(E399))*COS(RADIANS(U389))))&gt;90,0,$F$4*$F$5/E398^2*(SIN(RADIANS(G401))*SIN(RADIANS(E399))+COS(RADIANS(G401))*COS(RADIANS(E399))*COS(RADIANS(U389))))</f>
        <v>#DIV/0!</v>
      </c>
      <c r="V401" s="3" t="e">
        <f>IF(DEGREES(ACOS(SIN(RADIANS(G401))*SIN(RADIANS(E399))+COS(RADIANS(G401))*COS(RADIANS(E399))*COS(RADIANS(V389))))&gt;90,0,$F$4*$F$5/E398^2*(SIN(RADIANS(G401))*SIN(RADIANS(E399))+COS(RADIANS(G401))*COS(RADIANS(E399))*COS(RADIANS(V389))))</f>
        <v>#DIV/0!</v>
      </c>
      <c r="W401" s="3" t="e">
        <f>IF(DEGREES(ACOS(SIN(RADIANS(G401))*SIN(RADIANS(E399))+COS(RADIANS(G401))*COS(RADIANS(E399))*COS(RADIANS(W389))))&gt;90,0,$F$4*$F$5/E398^2*(SIN(RADIANS(G401))*SIN(RADIANS(E399))+COS(RADIANS(G401))*COS(RADIANS(E399))*COS(RADIANS(W389))))</f>
        <v>#DIV/0!</v>
      </c>
      <c r="X401" s="3" t="e">
        <f>IF(DEGREES(ACOS(SIN(RADIANS(G401))*SIN(RADIANS(E399))+COS(RADIANS(G401))*COS(RADIANS(E399))*COS(RADIANS(X389))))&gt;90,0,$F$4*$F$5/E398^2*(SIN(RADIANS(G401))*SIN(RADIANS(E399))+COS(RADIANS(G401))*COS(RADIANS(E399))*COS(RADIANS(X389))))</f>
        <v>#DIV/0!</v>
      </c>
      <c r="Y401" s="3" t="e">
        <f>IF(DEGREES(ACOS(SIN(RADIANS(G401))*SIN(RADIANS(E399))+COS(RADIANS(G401))*COS(RADIANS(E399))*COS(RADIANS(Y389))))&gt;90,0,$F$4*$F$5/E398^2*(SIN(RADIANS(G401))*SIN(RADIANS(E399))+COS(RADIANS(G401))*COS(RADIANS(E399))*COS(RADIANS(Y389))))</f>
        <v>#DIV/0!</v>
      </c>
      <c r="Z401" s="3" t="e">
        <f>IF(DEGREES(ACOS(SIN(RADIANS(G401))*SIN(RADIANS(E399))+COS(RADIANS(G401))*COS(RADIANS(E399))*COS(RADIANS(Z389))))&gt;90,0,$F$4*$F$5/E398^2*(SIN(RADIANS(G401))*SIN(RADIANS(E399))+COS(RADIANS(G401))*COS(RADIANS(E399))*COS(RADIANS(Z389))))</f>
        <v>#DIV/0!</v>
      </c>
      <c r="AA401" s="3" t="e">
        <f>IF(DEGREES(ACOS(SIN(RADIANS(G401))*SIN(RADIANS(E399))+COS(RADIANS(G401))*COS(RADIANS(E399))*COS(RADIANS(AA389))))&gt;90,0,$F$4*$F$5/E398^2*(SIN(RADIANS(G401))*SIN(RADIANS(E399))+COS(RADIANS(G401))*COS(RADIANS(E399))*COS(RADIANS(AA389))))</f>
        <v>#DIV/0!</v>
      </c>
      <c r="AB401" s="3" t="e">
        <f>IF(DEGREES(ACOS(SIN(RADIANS(G401))*SIN(RADIANS(E399))+COS(RADIANS(G401))*COS(RADIANS(E399))*COS(RADIANS(AB389))))&gt;90,0,$F$4*$F$5/E398^2*(SIN(RADIANS(G401))*SIN(RADIANS(E399))+COS(RADIANS(G401))*COS(RADIANS(E399))*COS(RADIANS(AB389))))</f>
        <v>#DIV/0!</v>
      </c>
      <c r="AC401" s="3" t="e">
        <f>IF(DEGREES(ACOS(SIN(RADIANS(G401))*SIN(RADIANS(E399))+COS(RADIANS(G401))*COS(RADIANS(E399))*COS(RADIANS(AC389))))&gt;90,0,$F$4*$F$5/E398^2*(SIN(RADIANS(G401))*SIN(RADIANS(E399))+COS(RADIANS(G401))*COS(RADIANS(E399))*COS(RADIANS(AC389))))</f>
        <v>#DIV/0!</v>
      </c>
      <c r="AD401" s="3" t="e">
        <f>IF(DEGREES(ACOS(SIN(RADIANS(G401))*SIN(RADIANS(E399))+COS(RADIANS(G401))*COS(RADIANS(E399))*COS(RADIANS(AD389))))&gt;90,0,$F$4*$F$5/E398^2*(SIN(RADIANS(G401))*SIN(RADIANS(E399))+COS(RADIANS(G401))*COS(RADIANS(E399))*COS(RADIANS(AD389))))</f>
        <v>#DIV/0!</v>
      </c>
      <c r="AE401" s="3" t="e">
        <f>IF(DEGREES(ACOS(SIN(RADIANS(G401))*SIN(RADIANS(E399))+COS(RADIANS(G401))*COS(RADIANS(E399))*COS(RADIANS(AE389))))&gt;90,0,$F$4*$F$5/E398^2*(SIN(RADIANS(G401))*SIN(RADIANS(E399))+COS(RADIANS(G401))*COS(RADIANS(E399))*COS(RADIANS(AE389))))</f>
        <v>#DIV/0!</v>
      </c>
      <c r="AF401" s="3" t="e">
        <f>IF(DEGREES(ACOS(SIN(RADIANS(G401))*SIN(RADIANS(E399))+COS(RADIANS(G401))*COS(RADIANS(E399))*COS(RADIANS(AF389))))&gt;90,0,$F$4*$F$5/E398^2*(SIN(RADIANS(G401))*SIN(RADIANS(E399))+COS(RADIANS(G401))*COS(RADIANS(E399))*COS(RADIANS(AF389))))</f>
        <v>#DIV/0!</v>
      </c>
      <c r="AG401" s="3" t="e">
        <f>IF(DEGREES(ACOS(SIN(RADIANS(G401))*SIN(RADIANS(E399))+COS(RADIANS(G401))*COS(RADIANS(E399))*COS(RADIANS(AG389))))&gt;90,0,$F$4*$F$5/E398^2*(SIN(RADIANS(G401))*SIN(RADIANS(E399))+COS(RADIANS(G401))*COS(RADIANS(E399))*COS(RADIANS(AG389))))</f>
        <v>#DIV/0!</v>
      </c>
      <c r="AH401" s="3" t="e">
        <f>IF(DEGREES(ACOS(SIN(RADIANS(G401))*SIN(RADIANS(E399))+COS(RADIANS(G401))*COS(RADIANS(E399))*COS(RADIANS(AH389))))&gt;90,0,$F$4*$F$5/E398^2*(SIN(RADIANS(G401))*SIN(RADIANS(E399))+COS(RADIANS(G401))*COS(RADIANS(E399))*COS(RADIANS(AH389))))</f>
        <v>#DIV/0!</v>
      </c>
      <c r="AI401" s="3" t="e">
        <f>IF(DEGREES(ACOS(SIN(RADIANS(G401))*SIN(RADIANS(E399))+COS(RADIANS(G401))*COS(RADIANS(E399))*COS(RADIANS(AI389))))&gt;90,0,$F$4*$F$5/E398^2*(SIN(RADIANS(G401))*SIN(RADIANS(E399))+COS(RADIANS(G401))*COS(RADIANS(E399))*COS(RADIANS(AI389))))</f>
        <v>#DIV/0!</v>
      </c>
      <c r="AJ401" s="3" t="e">
        <f>IF(DEGREES(ACOS(SIN(RADIANS(G401))*SIN(RADIANS(E399))+COS(RADIANS(G401))*COS(RADIANS(E399))*COS(RADIANS(AJ389))))&gt;90,0,$F$4*$F$5/E398^2*(SIN(RADIANS(G401))*SIN(RADIANS(E399))+COS(RADIANS(G401))*COS(RADIANS(E399))*COS(RADIANS(AJ389))))</f>
        <v>#DIV/0!</v>
      </c>
      <c r="AK401" s="3">
        <f>IF(DEGREES(ACOS(SIN(RADIANS(G401))*SIN(RADIANS(E399))+COS(RADIANS(G401))*COS(RADIANS(E399))*COS(RADIANS(AK389))))&gt;90,0,$F$4*$F$5/E398^2*(SIN(RADIANS(G401))*SIN(RADIANS(E399))+COS(RADIANS(G401))*COS(RADIANS(E399))*COS(RADIANS(AK389))))</f>
        <v>0</v>
      </c>
      <c r="AL401" s="3">
        <f>IF(DEGREES(ACOS(SIN(RADIANS(G401))*SIN(RADIANS(E399))+COS(RADIANS(G401))*COS(RADIANS(E399))*COS(RADIANS(AL389))))&gt;90,0,$F$4*$F$5/E398^2*(SIN(RADIANS(G401))*SIN(RADIANS(E399))+COS(RADIANS(G401))*COS(RADIANS(E399))*COS(RADIANS(AL389))))</f>
        <v>0</v>
      </c>
      <c r="AM401" s="3">
        <f>IF(DEGREES(ACOS(SIN(RADIANS(G401))*SIN(RADIANS(E399))+COS(RADIANS(G401))*COS(RADIANS(E399))*COS(RADIANS(AM389))))&gt;90,0,$F$4*$F$5/E398^2*(SIN(RADIANS(G401))*SIN(RADIANS(E399))+COS(RADIANS(G401))*COS(RADIANS(E399))*COS(RADIANS(AM389))))</f>
        <v>0</v>
      </c>
      <c r="AN401" s="3">
        <f>IF(DEGREES(ACOS(SIN(RADIANS(G401))*SIN(RADIANS(E399))+COS(RADIANS(G401))*COS(RADIANS(E399))*COS(RADIANS(AN389))))&gt;90,0,$F$4*$F$5/E398^2*(SIN(RADIANS(G401))*SIN(RADIANS(E399))+COS(RADIANS(G401))*COS(RADIANS(E399))*COS(RADIANS(AN389))))</f>
        <v>0</v>
      </c>
      <c r="AO401" s="3">
        <f>IF(DEGREES(ACOS(SIN(RADIANS(G401))*SIN(RADIANS(E399))+COS(RADIANS(G401))*COS(RADIANS(E399))*COS(RADIANS(AO389))))&gt;90,0,$F$4*$F$5/E398^2*(SIN(RADIANS(G401))*SIN(RADIANS(E399))+COS(RADIANS(G401))*COS(RADIANS(E399))*COS(RADIANS(AO389))))</f>
        <v>0</v>
      </c>
      <c r="AP401" s="3">
        <f>IF(DEGREES(ACOS(SIN(RADIANS(G401))*SIN(RADIANS(E399))+COS(RADIANS(G401))*COS(RADIANS(E399))*COS(RADIANS(AP389))))&gt;90,0,$F$4*$F$5/E398^2*(SIN(RADIANS(G401))*SIN(RADIANS(E399))+COS(RADIANS(G401))*COS(RADIANS(E399))*COS(RADIANS(AP389))))</f>
        <v>0</v>
      </c>
      <c r="AQ401" s="3">
        <f>IF(DEGREES(ACOS(SIN(RADIANS(G401))*SIN(RADIANS(E399))+COS(RADIANS(G401))*COS(RADIANS(E399))*COS(RADIANS(AQ389))))&gt;90,0,$F$4*$F$5/E398^2*(SIN(RADIANS(G401))*SIN(RADIANS(E399))+COS(RADIANS(G401))*COS(RADIANS(E399))*COS(RADIANS(AQ389))))</f>
        <v>0</v>
      </c>
      <c r="AR401" s="3">
        <f>IF(DEGREES(ACOS(SIN(RADIANS(G401))*SIN(RADIANS(E399))+COS(RADIANS(G401))*COS(RADIANS(E399))*COS(RADIANS(AR389))))&gt;90,0,$F$4*$F$5/E398^2*(SIN(RADIANS(G401))*SIN(RADIANS(E399))+COS(RADIANS(G401))*COS(RADIANS(E399))*COS(RADIANS(AR389))))</f>
        <v>0</v>
      </c>
    </row>
    <row r="402" spans="2:44" ht="15.75" customHeight="1" x14ac:dyDescent="0.2">
      <c r="G402" s="3">
        <v>-20</v>
      </c>
      <c r="I402" s="3">
        <f>IF(DEGREES(ACOS(SIN(RADIANS(G402))*SIN(RADIANS(E399))+COS(RADIANS(G402))*COS(RADIANS(E399))*COS(RADIANS(I389))))&gt;90,0,$F$4*$F$5/E398^2*(SIN(RADIANS(G402))*SIN(RADIANS(E399))+COS(RADIANS(G402))*COS(RADIANS(E399))*COS(RADIANS(I389))))</f>
        <v>0</v>
      </c>
      <c r="J402" s="3">
        <f>IF(DEGREES(ACOS(SIN(RADIANS(G402))*SIN(RADIANS(E399))+COS(RADIANS(G402))*COS(RADIANS(E399))*COS(RADIANS(J389))))&gt;90,0,$F$4*$F$5/E398^2*(SIN(RADIANS(G402))*SIN(RADIANS(E399))+COS(RADIANS(G402))*COS(RADIANS(E399))*COS(RADIANS(J389))))</f>
        <v>0</v>
      </c>
      <c r="K402" s="3">
        <f>IF(DEGREES(ACOS(SIN(RADIANS(G402))*SIN(RADIANS(E399))+COS(RADIANS(G402))*COS(RADIANS(E399))*COS(RADIANS(K389))))&gt;90,0,$F$4*$F$5/E398^2*(SIN(RADIANS(G402))*SIN(RADIANS(E399))+COS(RADIANS(G402))*COS(RADIANS(E399))*COS(RADIANS(K389))))</f>
        <v>0</v>
      </c>
      <c r="L402" s="3">
        <f>IF(DEGREES(ACOS(SIN(RADIANS(G402))*SIN(RADIANS(E399))+COS(RADIANS(G402))*COS(RADIANS(E399))*COS(RADIANS(L389))))&gt;90,0,$F$4*$F$5/E398^2*(SIN(RADIANS(G402))*SIN(RADIANS(E399))+COS(RADIANS(G402))*COS(RADIANS(E399))*COS(RADIANS(L389))))</f>
        <v>0</v>
      </c>
      <c r="M402" s="3">
        <f>IF(DEGREES(ACOS(SIN(RADIANS(G402))*SIN(RADIANS(E399))+COS(RADIANS(G402))*COS(RADIANS(E399))*COS(RADIANS(M389))))&gt;90,0,$F$4*$F$5/E398^2*(SIN(RADIANS(G402))*SIN(RADIANS(E399))+COS(RADIANS(G402))*COS(RADIANS(E399))*COS(RADIANS(M389))))</f>
        <v>0</v>
      </c>
      <c r="N402" s="3">
        <f>IF(DEGREES(ACOS(SIN(RADIANS(G402))*SIN(RADIANS(E399))+COS(RADIANS(G402))*COS(RADIANS(E399))*COS(RADIANS(N389))))&gt;90,0,$F$4*$F$5/E398^2*(SIN(RADIANS(G402))*SIN(RADIANS(E399))+COS(RADIANS(G402))*COS(RADIANS(E399))*COS(RADIANS(N389))))</f>
        <v>0</v>
      </c>
      <c r="O402" s="3">
        <f>IF(DEGREES(ACOS(SIN(RADIANS(G402))*SIN(RADIANS(E399))+COS(RADIANS(G402))*COS(RADIANS(E399))*COS(RADIANS(O389))))&gt;90,0,$F$4*$F$5/E398^2*(SIN(RADIANS(G402))*SIN(RADIANS(E399))+COS(RADIANS(G402))*COS(RADIANS(E399))*COS(RADIANS(O389))))</f>
        <v>0</v>
      </c>
      <c r="P402" s="3">
        <f>IF(DEGREES(ACOS(SIN(RADIANS(G402))*SIN(RADIANS(E399))+COS(RADIANS(G402))*COS(RADIANS(E399))*COS(RADIANS(P389))))&gt;90,0,$F$4*$F$5/E398^2*(SIN(RADIANS(G402))*SIN(RADIANS(E399))+COS(RADIANS(G402))*COS(RADIANS(E399))*COS(RADIANS(P389))))</f>
        <v>0</v>
      </c>
      <c r="Q402" s="3">
        <f>IF(DEGREES(ACOS(SIN(RADIANS(G402))*SIN(RADIANS(E399))+COS(RADIANS(G402))*COS(RADIANS(E399))*COS(RADIANS(Q389))))&gt;90,0,$F$4*$F$5/E398^2*(SIN(RADIANS(G402))*SIN(RADIANS(E399))+COS(RADIANS(G402))*COS(RADIANS(E399))*COS(RADIANS(Q389))))</f>
        <v>0</v>
      </c>
      <c r="R402" s="3" t="e">
        <f>IF(DEGREES(ACOS(SIN(RADIANS(G402))*SIN(RADIANS(E399))+COS(RADIANS(G402))*COS(RADIANS(E399))*COS(RADIANS(R389))))&gt;90,0,$F$4*$F$5/E398^2*(SIN(RADIANS(G402))*SIN(RADIANS(E399))+COS(RADIANS(G402))*COS(RADIANS(E399))*COS(RADIANS(R389))))</f>
        <v>#DIV/0!</v>
      </c>
      <c r="S402" s="3" t="e">
        <f>IF(DEGREES(ACOS(SIN(RADIANS(G402))*SIN(RADIANS(E399))+COS(RADIANS(G402))*COS(RADIANS(E399))*COS(RADIANS(S389))))&gt;90,0,$F$4*$F$5/E398^2*(SIN(RADIANS(G402))*SIN(RADIANS(E399))+COS(RADIANS(G402))*COS(RADIANS(E399))*COS(RADIANS(S389))))</f>
        <v>#DIV/0!</v>
      </c>
      <c r="T402" s="3" t="e">
        <f>IF(DEGREES(ACOS(SIN(RADIANS(G402))*SIN(RADIANS(E399))+COS(RADIANS(G402))*COS(RADIANS(E399))*COS(RADIANS(T389))))&gt;90,0,$F$4*$F$5/E398^2*(SIN(RADIANS(G402))*SIN(RADIANS(E399))+COS(RADIANS(G402))*COS(RADIANS(E399))*COS(RADIANS(T389))))</f>
        <v>#DIV/0!</v>
      </c>
      <c r="U402" s="3" t="e">
        <f>IF(DEGREES(ACOS(SIN(RADIANS(G402))*SIN(RADIANS(E399))+COS(RADIANS(G402))*COS(RADIANS(E399))*COS(RADIANS(U389))))&gt;90,0,$F$4*$F$5/E398^2*(SIN(RADIANS(G402))*SIN(RADIANS(E399))+COS(RADIANS(G402))*COS(RADIANS(E399))*COS(RADIANS(U389))))</f>
        <v>#DIV/0!</v>
      </c>
      <c r="V402" s="3" t="e">
        <f>IF(DEGREES(ACOS(SIN(RADIANS(G402))*SIN(RADIANS(E399))+COS(RADIANS(G402))*COS(RADIANS(E399))*COS(RADIANS(V389))))&gt;90,0,$F$4*$F$5/E398^2*(SIN(RADIANS(G402))*SIN(RADIANS(E399))+COS(RADIANS(G402))*COS(RADIANS(E399))*COS(RADIANS(V389))))</f>
        <v>#DIV/0!</v>
      </c>
      <c r="W402" s="3" t="e">
        <f>IF(DEGREES(ACOS(SIN(RADIANS(G402))*SIN(RADIANS(E399))+COS(RADIANS(G402))*COS(RADIANS(E399))*COS(RADIANS(W389))))&gt;90,0,$F$4*$F$5/E398^2*(SIN(RADIANS(G402))*SIN(RADIANS(E399))+COS(RADIANS(G402))*COS(RADIANS(E399))*COS(RADIANS(W389))))</f>
        <v>#DIV/0!</v>
      </c>
      <c r="X402" s="3" t="e">
        <f>IF(DEGREES(ACOS(SIN(RADIANS(G402))*SIN(RADIANS(E399))+COS(RADIANS(G402))*COS(RADIANS(E399))*COS(RADIANS(X389))))&gt;90,0,$F$4*$F$5/E398^2*(SIN(RADIANS(G402))*SIN(RADIANS(E399))+COS(RADIANS(G402))*COS(RADIANS(E399))*COS(RADIANS(X389))))</f>
        <v>#DIV/0!</v>
      </c>
      <c r="Y402" s="3" t="e">
        <f>IF(DEGREES(ACOS(SIN(RADIANS(G402))*SIN(RADIANS(E399))+COS(RADIANS(G402))*COS(RADIANS(E399))*COS(RADIANS(Y389))))&gt;90,0,$F$4*$F$5/E398^2*(SIN(RADIANS(G402))*SIN(RADIANS(E399))+COS(RADIANS(G402))*COS(RADIANS(E399))*COS(RADIANS(Y389))))</f>
        <v>#DIV/0!</v>
      </c>
      <c r="Z402" s="3" t="e">
        <f>IF(DEGREES(ACOS(SIN(RADIANS(G402))*SIN(RADIANS(E399))+COS(RADIANS(G402))*COS(RADIANS(E399))*COS(RADIANS(Z389))))&gt;90,0,$F$4*$F$5/E398^2*(SIN(RADIANS(G402))*SIN(RADIANS(E399))+COS(RADIANS(G402))*COS(RADIANS(E399))*COS(RADIANS(Z389))))</f>
        <v>#DIV/0!</v>
      </c>
      <c r="AA402" s="3" t="e">
        <f>IF(DEGREES(ACOS(SIN(RADIANS(G402))*SIN(RADIANS(E399))+COS(RADIANS(G402))*COS(RADIANS(E399))*COS(RADIANS(AA389))))&gt;90,0,$F$4*$F$5/E398^2*(SIN(RADIANS(G402))*SIN(RADIANS(E399))+COS(RADIANS(G402))*COS(RADIANS(E399))*COS(RADIANS(AA389))))</f>
        <v>#DIV/0!</v>
      </c>
      <c r="AB402" s="3" t="e">
        <f>IF(DEGREES(ACOS(SIN(RADIANS(G402))*SIN(RADIANS(E399))+COS(RADIANS(G402))*COS(RADIANS(E399))*COS(RADIANS(AB389))))&gt;90,0,$F$4*$F$5/E398^2*(SIN(RADIANS(G402))*SIN(RADIANS(E399))+COS(RADIANS(G402))*COS(RADIANS(E399))*COS(RADIANS(AB389))))</f>
        <v>#DIV/0!</v>
      </c>
      <c r="AC402" s="3" t="e">
        <f>IF(DEGREES(ACOS(SIN(RADIANS(G402))*SIN(RADIANS(E399))+COS(RADIANS(G402))*COS(RADIANS(E399))*COS(RADIANS(AC389))))&gt;90,0,$F$4*$F$5/E398^2*(SIN(RADIANS(G402))*SIN(RADIANS(E399))+COS(RADIANS(G402))*COS(RADIANS(E399))*COS(RADIANS(AC389))))</f>
        <v>#DIV/0!</v>
      </c>
      <c r="AD402" s="3" t="e">
        <f>IF(DEGREES(ACOS(SIN(RADIANS(G402))*SIN(RADIANS(E399))+COS(RADIANS(G402))*COS(RADIANS(E399))*COS(RADIANS(AD389))))&gt;90,0,$F$4*$F$5/E398^2*(SIN(RADIANS(G402))*SIN(RADIANS(E399))+COS(RADIANS(G402))*COS(RADIANS(E399))*COS(RADIANS(AD389))))</f>
        <v>#DIV/0!</v>
      </c>
      <c r="AE402" s="3" t="e">
        <f>IF(DEGREES(ACOS(SIN(RADIANS(G402))*SIN(RADIANS(E399))+COS(RADIANS(G402))*COS(RADIANS(E399))*COS(RADIANS(AE389))))&gt;90,0,$F$4*$F$5/E398^2*(SIN(RADIANS(G402))*SIN(RADIANS(E399))+COS(RADIANS(G402))*COS(RADIANS(E399))*COS(RADIANS(AE389))))</f>
        <v>#DIV/0!</v>
      </c>
      <c r="AF402" s="3" t="e">
        <f>IF(DEGREES(ACOS(SIN(RADIANS(G402))*SIN(RADIANS(E399))+COS(RADIANS(G402))*COS(RADIANS(E399))*COS(RADIANS(AF389))))&gt;90,0,$F$4*$F$5/E398^2*(SIN(RADIANS(G402))*SIN(RADIANS(E399))+COS(RADIANS(G402))*COS(RADIANS(E399))*COS(RADIANS(AF389))))</f>
        <v>#DIV/0!</v>
      </c>
      <c r="AG402" s="3" t="e">
        <f>IF(DEGREES(ACOS(SIN(RADIANS(G402))*SIN(RADIANS(E399))+COS(RADIANS(G402))*COS(RADIANS(E399))*COS(RADIANS(AG389))))&gt;90,0,$F$4*$F$5/E398^2*(SIN(RADIANS(G402))*SIN(RADIANS(E399))+COS(RADIANS(G402))*COS(RADIANS(E399))*COS(RADIANS(AG389))))</f>
        <v>#DIV/0!</v>
      </c>
      <c r="AH402" s="3" t="e">
        <f>IF(DEGREES(ACOS(SIN(RADIANS(G402))*SIN(RADIANS(E399))+COS(RADIANS(G402))*COS(RADIANS(E399))*COS(RADIANS(AH389))))&gt;90,0,$F$4*$F$5/E398^2*(SIN(RADIANS(G402))*SIN(RADIANS(E399))+COS(RADIANS(G402))*COS(RADIANS(E399))*COS(RADIANS(AH389))))</f>
        <v>#DIV/0!</v>
      </c>
      <c r="AI402" s="3" t="e">
        <f>IF(DEGREES(ACOS(SIN(RADIANS(G402))*SIN(RADIANS(E399))+COS(RADIANS(G402))*COS(RADIANS(E399))*COS(RADIANS(AI389))))&gt;90,0,$F$4*$F$5/E398^2*(SIN(RADIANS(G402))*SIN(RADIANS(E399))+COS(RADIANS(G402))*COS(RADIANS(E399))*COS(RADIANS(AI389))))</f>
        <v>#DIV/0!</v>
      </c>
      <c r="AJ402" s="3" t="e">
        <f>IF(DEGREES(ACOS(SIN(RADIANS(G402))*SIN(RADIANS(E399))+COS(RADIANS(G402))*COS(RADIANS(E399))*COS(RADIANS(AJ389))))&gt;90,0,$F$4*$F$5/E398^2*(SIN(RADIANS(G402))*SIN(RADIANS(E399))+COS(RADIANS(G402))*COS(RADIANS(E399))*COS(RADIANS(AJ389))))</f>
        <v>#DIV/0!</v>
      </c>
      <c r="AK402" s="3">
        <f>IF(DEGREES(ACOS(SIN(RADIANS(G402))*SIN(RADIANS(E399))+COS(RADIANS(G402))*COS(RADIANS(E399))*COS(RADIANS(AK389))))&gt;90,0,$F$4*$F$5/E398^2*(SIN(RADIANS(G402))*SIN(RADIANS(E399))+COS(RADIANS(G402))*COS(RADIANS(E399))*COS(RADIANS(AK389))))</f>
        <v>0</v>
      </c>
      <c r="AL402" s="3">
        <f>IF(DEGREES(ACOS(SIN(RADIANS(G402))*SIN(RADIANS(E399))+COS(RADIANS(G402))*COS(RADIANS(E399))*COS(RADIANS(AL389))))&gt;90,0,$F$4*$F$5/E398^2*(SIN(RADIANS(G402))*SIN(RADIANS(E399))+COS(RADIANS(G402))*COS(RADIANS(E399))*COS(RADIANS(AL389))))</f>
        <v>0</v>
      </c>
      <c r="AM402" s="3">
        <f>IF(DEGREES(ACOS(SIN(RADIANS(G402))*SIN(RADIANS(E399))+COS(RADIANS(G402))*COS(RADIANS(E399))*COS(RADIANS(AM389))))&gt;90,0,$F$4*$F$5/E398^2*(SIN(RADIANS(G402))*SIN(RADIANS(E399))+COS(RADIANS(G402))*COS(RADIANS(E399))*COS(RADIANS(AM389))))</f>
        <v>0</v>
      </c>
      <c r="AN402" s="3">
        <f>IF(DEGREES(ACOS(SIN(RADIANS(G402))*SIN(RADIANS(E399))+COS(RADIANS(G402))*COS(RADIANS(E399))*COS(RADIANS(AN389))))&gt;90,0,$F$4*$F$5/E398^2*(SIN(RADIANS(G402))*SIN(RADIANS(E399))+COS(RADIANS(G402))*COS(RADIANS(E399))*COS(RADIANS(AN389))))</f>
        <v>0</v>
      </c>
      <c r="AO402" s="3">
        <f>IF(DEGREES(ACOS(SIN(RADIANS(G402))*SIN(RADIANS(E399))+COS(RADIANS(G402))*COS(RADIANS(E399))*COS(RADIANS(AO389))))&gt;90,0,$F$4*$F$5/E398^2*(SIN(RADIANS(G402))*SIN(RADIANS(E399))+COS(RADIANS(G402))*COS(RADIANS(E399))*COS(RADIANS(AO389))))</f>
        <v>0</v>
      </c>
      <c r="AP402" s="3">
        <f>IF(DEGREES(ACOS(SIN(RADIANS(G402))*SIN(RADIANS(E399))+COS(RADIANS(G402))*COS(RADIANS(E399))*COS(RADIANS(AP389))))&gt;90,0,$F$4*$F$5/E398^2*(SIN(RADIANS(G402))*SIN(RADIANS(E399))+COS(RADIANS(G402))*COS(RADIANS(E399))*COS(RADIANS(AP389))))</f>
        <v>0</v>
      </c>
      <c r="AQ402" s="3">
        <f>IF(DEGREES(ACOS(SIN(RADIANS(G402))*SIN(RADIANS(E399))+COS(RADIANS(G402))*COS(RADIANS(E399))*COS(RADIANS(AQ389))))&gt;90,0,$F$4*$F$5/E398^2*(SIN(RADIANS(G402))*SIN(RADIANS(E399))+COS(RADIANS(G402))*COS(RADIANS(E399))*COS(RADIANS(AQ389))))</f>
        <v>0</v>
      </c>
      <c r="AR402" s="3">
        <f>IF(DEGREES(ACOS(SIN(RADIANS(G402))*SIN(RADIANS(E399))+COS(RADIANS(G402))*COS(RADIANS(E399))*COS(RADIANS(AR389))))&gt;90,0,$F$4*$F$5/E398^2*(SIN(RADIANS(G402))*SIN(RADIANS(E399))+COS(RADIANS(G402))*COS(RADIANS(E399))*COS(RADIANS(AR389))))</f>
        <v>0</v>
      </c>
    </row>
    <row r="403" spans="2:44" ht="15.75" customHeight="1" x14ac:dyDescent="0.2">
      <c r="G403" s="3">
        <v>-30</v>
      </c>
      <c r="I403" s="3">
        <f>IF(DEGREES(ACOS(SIN(RADIANS(G403))*SIN(RADIANS(E399))+COS(RADIANS(G403))*COS(RADIANS(E399))*COS(RADIANS(I389))))&gt;90,0,$F$4*$F$5/E398^2*(SIN(RADIANS(G403))*SIN(RADIANS(E399))+COS(RADIANS(G403))*COS(RADIANS(E399))*COS(RADIANS(I389))))</f>
        <v>0</v>
      </c>
      <c r="J403" s="3">
        <f>IF(DEGREES(ACOS(SIN(RADIANS(G403))*SIN(RADIANS(E399))+COS(RADIANS(G403))*COS(RADIANS(E399))*COS(RADIANS(J389))))&gt;90,0,$F$4*$F$5/E398^2*(SIN(RADIANS(G403))*SIN(RADIANS(E399))+COS(RADIANS(G403))*COS(RADIANS(E399))*COS(RADIANS(J389))))</f>
        <v>0</v>
      </c>
      <c r="K403" s="3">
        <f>IF(DEGREES(ACOS(SIN(RADIANS(G403))*SIN(RADIANS(E399))+COS(RADIANS(G403))*COS(RADIANS(E399))*COS(RADIANS(K389))))&gt;90,0,$F$4*$F$5/E398^2*(SIN(RADIANS(G403))*SIN(RADIANS(E399))+COS(RADIANS(G403))*COS(RADIANS(E399))*COS(RADIANS(K389))))</f>
        <v>0</v>
      </c>
      <c r="L403" s="3">
        <f>IF(DEGREES(ACOS(SIN(RADIANS(G403))*SIN(RADIANS(E399))+COS(RADIANS(G403))*COS(RADIANS(E399))*COS(RADIANS(L389))))&gt;90,0,$F$4*$F$5/E398^2*(SIN(RADIANS(G403))*SIN(RADIANS(E399))+COS(RADIANS(G403))*COS(RADIANS(E399))*COS(RADIANS(L389))))</f>
        <v>0</v>
      </c>
      <c r="M403" s="3">
        <f>IF(DEGREES(ACOS(SIN(RADIANS(G403))*SIN(RADIANS(E399))+COS(RADIANS(G403))*COS(RADIANS(E399))*COS(RADIANS(M389))))&gt;90,0,$F$4*$F$5/E398^2*(SIN(RADIANS(G403))*SIN(RADIANS(E399))+COS(RADIANS(G403))*COS(RADIANS(E399))*COS(RADIANS(M389))))</f>
        <v>0</v>
      </c>
      <c r="N403" s="3">
        <f>IF(DEGREES(ACOS(SIN(RADIANS(G403))*SIN(RADIANS(E399))+COS(RADIANS(G403))*COS(RADIANS(E399))*COS(RADIANS(N389))))&gt;90,0,$F$4*$F$5/E398^2*(SIN(RADIANS(G403))*SIN(RADIANS(E399))+COS(RADIANS(G403))*COS(RADIANS(E399))*COS(RADIANS(N389))))</f>
        <v>0</v>
      </c>
      <c r="O403" s="3">
        <f>IF(DEGREES(ACOS(SIN(RADIANS(G403))*SIN(RADIANS(E399))+COS(RADIANS(G403))*COS(RADIANS(E399))*COS(RADIANS(O389))))&gt;90,0,$F$4*$F$5/E398^2*(SIN(RADIANS(G403))*SIN(RADIANS(E399))+COS(RADIANS(G403))*COS(RADIANS(E399))*COS(RADIANS(O389))))</f>
        <v>0</v>
      </c>
      <c r="P403" s="3">
        <f>IF(DEGREES(ACOS(SIN(RADIANS(G403))*SIN(RADIANS(E399))+COS(RADIANS(G403))*COS(RADIANS(E399))*COS(RADIANS(P389))))&gt;90,0,$F$4*$F$5/E398^2*(SIN(RADIANS(G403))*SIN(RADIANS(E399))+COS(RADIANS(G403))*COS(RADIANS(E399))*COS(RADIANS(P389))))</f>
        <v>0</v>
      </c>
      <c r="Q403" s="3">
        <f>IF(DEGREES(ACOS(SIN(RADIANS(G403))*SIN(RADIANS(E399))+COS(RADIANS(G403))*COS(RADIANS(E399))*COS(RADIANS(Q389))))&gt;90,0,$F$4*$F$5/E398^2*(SIN(RADIANS(G403))*SIN(RADIANS(E399))+COS(RADIANS(G403))*COS(RADIANS(E399))*COS(RADIANS(Q389))))</f>
        <v>0</v>
      </c>
      <c r="R403" s="3" t="e">
        <f>IF(DEGREES(ACOS(SIN(RADIANS(G403))*SIN(RADIANS(E399))+COS(RADIANS(G403))*COS(RADIANS(E399))*COS(RADIANS(R389))))&gt;90,0,$F$4*$F$5/E398^2*(SIN(RADIANS(G403))*SIN(RADIANS(E399))+COS(RADIANS(G403))*COS(RADIANS(E399))*COS(RADIANS(R389))))</f>
        <v>#DIV/0!</v>
      </c>
      <c r="S403" s="3" t="e">
        <f>IF(DEGREES(ACOS(SIN(RADIANS(G403))*SIN(RADIANS(E399))+COS(RADIANS(G403))*COS(RADIANS(E399))*COS(RADIANS(S389))))&gt;90,0,$F$4*$F$5/E398^2*(SIN(RADIANS(G403))*SIN(RADIANS(E399))+COS(RADIANS(G403))*COS(RADIANS(E399))*COS(RADIANS(S389))))</f>
        <v>#DIV/0!</v>
      </c>
      <c r="T403" s="3" t="e">
        <f>IF(DEGREES(ACOS(SIN(RADIANS(G403))*SIN(RADIANS(E399))+COS(RADIANS(G403))*COS(RADIANS(E399))*COS(RADIANS(T389))))&gt;90,0,$F$4*$F$5/E398^2*(SIN(RADIANS(G403))*SIN(RADIANS(E399))+COS(RADIANS(G403))*COS(RADIANS(E399))*COS(RADIANS(T389))))</f>
        <v>#DIV/0!</v>
      </c>
      <c r="U403" s="3" t="e">
        <f>IF(DEGREES(ACOS(SIN(RADIANS(G403))*SIN(RADIANS(E399))+COS(RADIANS(G403))*COS(RADIANS(E399))*COS(RADIANS(U389))))&gt;90,0,$F$4*$F$5/E398^2*(SIN(RADIANS(G403))*SIN(RADIANS(E399))+COS(RADIANS(G403))*COS(RADIANS(E399))*COS(RADIANS(U389))))</f>
        <v>#DIV/0!</v>
      </c>
      <c r="V403" s="3" t="e">
        <f>IF(DEGREES(ACOS(SIN(RADIANS(G403))*SIN(RADIANS(E399))+COS(RADIANS(G403))*COS(RADIANS(E399))*COS(RADIANS(V389))))&gt;90,0,$F$4*$F$5/E398^2*(SIN(RADIANS(G403))*SIN(RADIANS(E399))+COS(RADIANS(G403))*COS(RADIANS(E399))*COS(RADIANS(V389))))</f>
        <v>#DIV/0!</v>
      </c>
      <c r="W403" s="3" t="e">
        <f>IF(DEGREES(ACOS(SIN(RADIANS(G403))*SIN(RADIANS(E399))+COS(RADIANS(G403))*COS(RADIANS(E399))*COS(RADIANS(W389))))&gt;90,0,$F$4*$F$5/E398^2*(SIN(RADIANS(G403))*SIN(RADIANS(E399))+COS(RADIANS(G403))*COS(RADIANS(E399))*COS(RADIANS(W389))))</f>
        <v>#DIV/0!</v>
      </c>
      <c r="X403" s="3" t="e">
        <f>IF(DEGREES(ACOS(SIN(RADIANS(G403))*SIN(RADIANS(E399))+COS(RADIANS(G403))*COS(RADIANS(E399))*COS(RADIANS(X389))))&gt;90,0,$F$4*$F$5/E398^2*(SIN(RADIANS(G403))*SIN(RADIANS(E399))+COS(RADIANS(G403))*COS(RADIANS(E399))*COS(RADIANS(X389))))</f>
        <v>#DIV/0!</v>
      </c>
      <c r="Y403" s="3" t="e">
        <f>IF(DEGREES(ACOS(SIN(RADIANS(G403))*SIN(RADIANS(E399))+COS(RADIANS(G403))*COS(RADIANS(E399))*COS(RADIANS(Y389))))&gt;90,0,$F$4*$F$5/E398^2*(SIN(RADIANS(G403))*SIN(RADIANS(E399))+COS(RADIANS(G403))*COS(RADIANS(E399))*COS(RADIANS(Y389))))</f>
        <v>#DIV/0!</v>
      </c>
      <c r="Z403" s="3" t="e">
        <f>IF(DEGREES(ACOS(SIN(RADIANS(G403))*SIN(RADIANS(E399))+COS(RADIANS(G403))*COS(RADIANS(E399))*COS(RADIANS(Z389))))&gt;90,0,$F$4*$F$5/E398^2*(SIN(RADIANS(G403))*SIN(RADIANS(E399))+COS(RADIANS(G403))*COS(RADIANS(E399))*COS(RADIANS(Z389))))</f>
        <v>#DIV/0!</v>
      </c>
      <c r="AA403" s="3" t="e">
        <f>IF(DEGREES(ACOS(SIN(RADIANS(G403))*SIN(RADIANS(E399))+COS(RADIANS(G403))*COS(RADIANS(E399))*COS(RADIANS(AA389))))&gt;90,0,$F$4*$F$5/E398^2*(SIN(RADIANS(G403))*SIN(RADIANS(E399))+COS(RADIANS(G403))*COS(RADIANS(E399))*COS(RADIANS(AA389))))</f>
        <v>#DIV/0!</v>
      </c>
      <c r="AB403" s="3" t="e">
        <f>IF(DEGREES(ACOS(SIN(RADIANS(G403))*SIN(RADIANS(E399))+COS(RADIANS(G403))*COS(RADIANS(E399))*COS(RADIANS(AB389))))&gt;90,0,$F$4*$F$5/E398^2*(SIN(RADIANS(G403))*SIN(RADIANS(E399))+COS(RADIANS(G403))*COS(RADIANS(E399))*COS(RADIANS(AB389))))</f>
        <v>#DIV/0!</v>
      </c>
      <c r="AC403" s="3" t="e">
        <f>IF(DEGREES(ACOS(SIN(RADIANS(G403))*SIN(RADIANS(E399))+COS(RADIANS(G403))*COS(RADIANS(E399))*COS(RADIANS(AC389))))&gt;90,0,$F$4*$F$5/E398^2*(SIN(RADIANS(G403))*SIN(RADIANS(E399))+COS(RADIANS(G403))*COS(RADIANS(E399))*COS(RADIANS(AC389))))</f>
        <v>#DIV/0!</v>
      </c>
      <c r="AD403" s="3" t="e">
        <f>IF(DEGREES(ACOS(SIN(RADIANS(G403))*SIN(RADIANS(E399))+COS(RADIANS(G403))*COS(RADIANS(E399))*COS(RADIANS(AD389))))&gt;90,0,$F$4*$F$5/E398^2*(SIN(RADIANS(G403))*SIN(RADIANS(E399))+COS(RADIANS(G403))*COS(RADIANS(E399))*COS(RADIANS(AD389))))</f>
        <v>#DIV/0!</v>
      </c>
      <c r="AE403" s="3" t="e">
        <f>IF(DEGREES(ACOS(SIN(RADIANS(G403))*SIN(RADIANS(E399))+COS(RADIANS(G403))*COS(RADIANS(E399))*COS(RADIANS(AE389))))&gt;90,0,$F$4*$F$5/E398^2*(SIN(RADIANS(G403))*SIN(RADIANS(E399))+COS(RADIANS(G403))*COS(RADIANS(E399))*COS(RADIANS(AE389))))</f>
        <v>#DIV/0!</v>
      </c>
      <c r="AF403" s="3" t="e">
        <f>IF(DEGREES(ACOS(SIN(RADIANS(G403))*SIN(RADIANS(E399))+COS(RADIANS(G403))*COS(RADIANS(E399))*COS(RADIANS(AF389))))&gt;90,0,$F$4*$F$5/E398^2*(SIN(RADIANS(G403))*SIN(RADIANS(E399))+COS(RADIANS(G403))*COS(RADIANS(E399))*COS(RADIANS(AF389))))</f>
        <v>#DIV/0!</v>
      </c>
      <c r="AG403" s="3" t="e">
        <f>IF(DEGREES(ACOS(SIN(RADIANS(G403))*SIN(RADIANS(E399))+COS(RADIANS(G403))*COS(RADIANS(E399))*COS(RADIANS(AG389))))&gt;90,0,$F$4*$F$5/E398^2*(SIN(RADIANS(G403))*SIN(RADIANS(E399))+COS(RADIANS(G403))*COS(RADIANS(E399))*COS(RADIANS(AG389))))</f>
        <v>#DIV/0!</v>
      </c>
      <c r="AH403" s="3" t="e">
        <f>IF(DEGREES(ACOS(SIN(RADIANS(G403))*SIN(RADIANS(E399))+COS(RADIANS(G403))*COS(RADIANS(E399))*COS(RADIANS(AH389))))&gt;90,0,$F$4*$F$5/E398^2*(SIN(RADIANS(G403))*SIN(RADIANS(E399))+COS(RADIANS(G403))*COS(RADIANS(E399))*COS(RADIANS(AH389))))</f>
        <v>#DIV/0!</v>
      </c>
      <c r="AI403" s="3" t="e">
        <f>IF(DEGREES(ACOS(SIN(RADIANS(G403))*SIN(RADIANS(E399))+COS(RADIANS(G403))*COS(RADIANS(E399))*COS(RADIANS(AI389))))&gt;90,0,$F$4*$F$5/E398^2*(SIN(RADIANS(G403))*SIN(RADIANS(E399))+COS(RADIANS(G403))*COS(RADIANS(E399))*COS(RADIANS(AI389))))</f>
        <v>#DIV/0!</v>
      </c>
      <c r="AJ403" s="3" t="e">
        <f>IF(DEGREES(ACOS(SIN(RADIANS(G403))*SIN(RADIANS(E399))+COS(RADIANS(G403))*COS(RADIANS(E399))*COS(RADIANS(AJ389))))&gt;90,0,$F$4*$F$5/E398^2*(SIN(RADIANS(G403))*SIN(RADIANS(E399))+COS(RADIANS(G403))*COS(RADIANS(E399))*COS(RADIANS(AJ389))))</f>
        <v>#DIV/0!</v>
      </c>
      <c r="AK403" s="3">
        <f>IF(DEGREES(ACOS(SIN(RADIANS(G403))*SIN(RADIANS(E399))+COS(RADIANS(G403))*COS(RADIANS(E399))*COS(RADIANS(AK389))))&gt;90,0,$F$4*$F$5/E398^2*(SIN(RADIANS(G403))*SIN(RADIANS(E399))+COS(RADIANS(G403))*COS(RADIANS(E399))*COS(RADIANS(AK389))))</f>
        <v>0</v>
      </c>
      <c r="AL403" s="3">
        <f>IF(DEGREES(ACOS(SIN(RADIANS(G403))*SIN(RADIANS(E399))+COS(RADIANS(G403))*COS(RADIANS(E399))*COS(RADIANS(AL389))))&gt;90,0,$F$4*$F$5/E398^2*(SIN(RADIANS(G403))*SIN(RADIANS(E399))+COS(RADIANS(G403))*COS(RADIANS(E399))*COS(RADIANS(AL389))))</f>
        <v>0</v>
      </c>
      <c r="AM403" s="3">
        <f>IF(DEGREES(ACOS(SIN(RADIANS(G403))*SIN(RADIANS(E399))+COS(RADIANS(G403))*COS(RADIANS(E399))*COS(RADIANS(AM389))))&gt;90,0,$F$4*$F$5/E398^2*(SIN(RADIANS(G403))*SIN(RADIANS(E399))+COS(RADIANS(G403))*COS(RADIANS(E399))*COS(RADIANS(AM389))))</f>
        <v>0</v>
      </c>
      <c r="AN403" s="3">
        <f>IF(DEGREES(ACOS(SIN(RADIANS(G403))*SIN(RADIANS(E399))+COS(RADIANS(G403))*COS(RADIANS(E399))*COS(RADIANS(AN389))))&gt;90,0,$F$4*$F$5/E398^2*(SIN(RADIANS(G403))*SIN(RADIANS(E399))+COS(RADIANS(G403))*COS(RADIANS(E399))*COS(RADIANS(AN389))))</f>
        <v>0</v>
      </c>
      <c r="AO403" s="3">
        <f>IF(DEGREES(ACOS(SIN(RADIANS(G403))*SIN(RADIANS(E399))+COS(RADIANS(G403))*COS(RADIANS(E399))*COS(RADIANS(AO389))))&gt;90,0,$F$4*$F$5/E398^2*(SIN(RADIANS(G403))*SIN(RADIANS(E399))+COS(RADIANS(G403))*COS(RADIANS(E399))*COS(RADIANS(AO389))))</f>
        <v>0</v>
      </c>
      <c r="AP403" s="3">
        <f>IF(DEGREES(ACOS(SIN(RADIANS(G403))*SIN(RADIANS(E399))+COS(RADIANS(G403))*COS(RADIANS(E399))*COS(RADIANS(AP389))))&gt;90,0,$F$4*$F$5/E398^2*(SIN(RADIANS(G403))*SIN(RADIANS(E399))+COS(RADIANS(G403))*COS(RADIANS(E399))*COS(RADIANS(AP389))))</f>
        <v>0</v>
      </c>
      <c r="AQ403" s="3">
        <f>IF(DEGREES(ACOS(SIN(RADIANS(G403))*SIN(RADIANS(E399))+COS(RADIANS(G403))*COS(RADIANS(E399))*COS(RADIANS(AQ389))))&gt;90,0,$F$4*$F$5/E398^2*(SIN(RADIANS(G403))*SIN(RADIANS(E399))+COS(RADIANS(G403))*COS(RADIANS(E399))*COS(RADIANS(AQ389))))</f>
        <v>0</v>
      </c>
      <c r="AR403" s="3">
        <f>IF(DEGREES(ACOS(SIN(RADIANS(G403))*SIN(RADIANS(E399))+COS(RADIANS(G403))*COS(RADIANS(E399))*COS(RADIANS(AR389))))&gt;90,0,$F$4*$F$5/E398^2*(SIN(RADIANS(G403))*SIN(RADIANS(E399))+COS(RADIANS(G403))*COS(RADIANS(E399))*COS(RADIANS(AR389))))</f>
        <v>0</v>
      </c>
    </row>
    <row r="404" spans="2:44" ht="15.75" customHeight="1" x14ac:dyDescent="0.2">
      <c r="G404" s="3">
        <v>-40</v>
      </c>
      <c r="I404" s="3">
        <f>IF(DEGREES(ACOS(SIN(RADIANS(G404))*SIN(RADIANS(E399))+COS(RADIANS(G404))*COS(RADIANS(E399))*COS(RADIANS(I389))))&gt;90,0,$F$4*$F$5/E398^2*(SIN(RADIANS(G404))*SIN(RADIANS(E399))+COS(RADIANS(G404))*COS(RADIANS(E399))*COS(RADIANS(I389))))</f>
        <v>0</v>
      </c>
      <c r="J404" s="3">
        <f>IF(DEGREES(ACOS(SIN(RADIANS(G404))*SIN(RADIANS(E399))+COS(RADIANS(G404))*COS(RADIANS(E399))*COS(RADIANS(J389))))&gt;90,0,$F$4*$F$5/E398^2*(SIN(RADIANS(G404))*SIN(RADIANS(E399))+COS(RADIANS(G404))*COS(RADIANS(E399))*COS(RADIANS(J389))))</f>
        <v>0</v>
      </c>
      <c r="K404" s="3">
        <f>IF(DEGREES(ACOS(SIN(RADIANS(G404))*SIN(RADIANS(E399))+COS(RADIANS(G404))*COS(RADIANS(E399))*COS(RADIANS(K389))))&gt;90,0,$F$4*$F$5/E398^2*(SIN(RADIANS(G404))*SIN(RADIANS(E399))+COS(RADIANS(G404))*COS(RADIANS(E399))*COS(RADIANS(K389))))</f>
        <v>0</v>
      </c>
      <c r="L404" s="3">
        <f>IF(DEGREES(ACOS(SIN(RADIANS(G404))*SIN(RADIANS(E399))+COS(RADIANS(G404))*COS(RADIANS(E399))*COS(RADIANS(L389))))&gt;90,0,$F$4*$F$5/E398^2*(SIN(RADIANS(G404))*SIN(RADIANS(E399))+COS(RADIANS(G404))*COS(RADIANS(E399))*COS(RADIANS(L389))))</f>
        <v>0</v>
      </c>
      <c r="M404" s="3">
        <f>IF(DEGREES(ACOS(SIN(RADIANS(G404))*SIN(RADIANS(E399))+COS(RADIANS(G404))*COS(RADIANS(E399))*COS(RADIANS(M389))))&gt;90,0,$F$4*$F$5/E398^2*(SIN(RADIANS(G404))*SIN(RADIANS(E399))+COS(RADIANS(G404))*COS(RADIANS(E399))*COS(RADIANS(M389))))</f>
        <v>0</v>
      </c>
      <c r="N404" s="3">
        <f>IF(DEGREES(ACOS(SIN(RADIANS(G404))*SIN(RADIANS(E399))+COS(RADIANS(G404))*COS(RADIANS(E399))*COS(RADIANS(N389))))&gt;90,0,$F$4*$F$5/E398^2*(SIN(RADIANS(G404))*SIN(RADIANS(E399))+COS(RADIANS(G404))*COS(RADIANS(E399))*COS(RADIANS(N389))))</f>
        <v>0</v>
      </c>
      <c r="O404" s="3">
        <f>IF(DEGREES(ACOS(SIN(RADIANS(G404))*SIN(RADIANS(E399))+COS(RADIANS(G404))*COS(RADIANS(E399))*COS(RADIANS(O389))))&gt;90,0,$F$4*$F$5/E398^2*(SIN(RADIANS(G404))*SIN(RADIANS(E399))+COS(RADIANS(G404))*COS(RADIANS(E399))*COS(RADIANS(O389))))</f>
        <v>0</v>
      </c>
      <c r="P404" s="3">
        <f>IF(DEGREES(ACOS(SIN(RADIANS(G404))*SIN(RADIANS(E399))+COS(RADIANS(G404))*COS(RADIANS(E399))*COS(RADIANS(P389))))&gt;90,0,$F$4*$F$5/E398^2*(SIN(RADIANS(G404))*SIN(RADIANS(E399))+COS(RADIANS(G404))*COS(RADIANS(E399))*COS(RADIANS(P389))))</f>
        <v>0</v>
      </c>
      <c r="Q404" s="3">
        <f>IF(DEGREES(ACOS(SIN(RADIANS(G404))*SIN(RADIANS(E399))+COS(RADIANS(G404))*COS(RADIANS(E399))*COS(RADIANS(Q389))))&gt;90,0,$F$4*$F$5/E398^2*(SIN(RADIANS(G404))*SIN(RADIANS(E399))+COS(RADIANS(G404))*COS(RADIANS(E399))*COS(RADIANS(Q389))))</f>
        <v>0</v>
      </c>
      <c r="R404" s="3" t="e">
        <f>IF(DEGREES(ACOS(SIN(RADIANS(G404))*SIN(RADIANS(E399))+COS(RADIANS(G404))*COS(RADIANS(E399))*COS(RADIANS(R389))))&gt;90,0,$F$4*$F$5/E398^2*(SIN(RADIANS(G404))*SIN(RADIANS(E399))+COS(RADIANS(G404))*COS(RADIANS(E399))*COS(RADIANS(R389))))</f>
        <v>#DIV/0!</v>
      </c>
      <c r="S404" s="3" t="e">
        <f>IF(DEGREES(ACOS(SIN(RADIANS(G404))*SIN(RADIANS(E399))+COS(RADIANS(G404))*COS(RADIANS(E399))*COS(RADIANS(S389))))&gt;90,0,$F$4*$F$5/E398^2*(SIN(RADIANS(G404))*SIN(RADIANS(E399))+COS(RADIANS(G404))*COS(RADIANS(E399))*COS(RADIANS(S389))))</f>
        <v>#DIV/0!</v>
      </c>
      <c r="T404" s="3" t="e">
        <f>IF(DEGREES(ACOS(SIN(RADIANS(G404))*SIN(RADIANS(E399))+COS(RADIANS(G404))*COS(RADIANS(E399))*COS(RADIANS(T389))))&gt;90,0,$F$4*$F$5/E398^2*(SIN(RADIANS(G404))*SIN(RADIANS(E399))+COS(RADIANS(G404))*COS(RADIANS(E399))*COS(RADIANS(T389))))</f>
        <v>#DIV/0!</v>
      </c>
      <c r="U404" s="3" t="e">
        <f>IF(DEGREES(ACOS(SIN(RADIANS(G404))*SIN(RADIANS(E399))+COS(RADIANS(G404))*COS(RADIANS(E399))*COS(RADIANS(U389))))&gt;90,0,$F$4*$F$5/E398^2*(SIN(RADIANS(G404))*SIN(RADIANS(E399))+COS(RADIANS(G404))*COS(RADIANS(E399))*COS(RADIANS(U389))))</f>
        <v>#DIV/0!</v>
      </c>
      <c r="V404" s="3" t="e">
        <f>IF(DEGREES(ACOS(SIN(RADIANS(G404))*SIN(RADIANS(E399))+COS(RADIANS(G404))*COS(RADIANS(E399))*COS(RADIANS(V389))))&gt;90,0,$F$4*$F$5/E398^2*(SIN(RADIANS(G404))*SIN(RADIANS(E399))+COS(RADIANS(G404))*COS(RADIANS(E399))*COS(RADIANS(V389))))</f>
        <v>#DIV/0!</v>
      </c>
      <c r="W404" s="3" t="e">
        <f>IF(DEGREES(ACOS(SIN(RADIANS(G404))*SIN(RADIANS(E399))+COS(RADIANS(G404))*COS(RADIANS(E399))*COS(RADIANS(W389))))&gt;90,0,$F$4*$F$5/E398^2*(SIN(RADIANS(G404))*SIN(RADIANS(E399))+COS(RADIANS(G404))*COS(RADIANS(E399))*COS(RADIANS(W389))))</f>
        <v>#DIV/0!</v>
      </c>
      <c r="X404" s="3" t="e">
        <f>IF(DEGREES(ACOS(SIN(RADIANS(G404))*SIN(RADIANS(E399))+COS(RADIANS(G404))*COS(RADIANS(E399))*COS(RADIANS(X389))))&gt;90,0,$F$4*$F$5/E398^2*(SIN(RADIANS(G404))*SIN(RADIANS(E399))+COS(RADIANS(G404))*COS(RADIANS(E399))*COS(RADIANS(X389))))</f>
        <v>#DIV/0!</v>
      </c>
      <c r="Y404" s="3" t="e">
        <f>IF(DEGREES(ACOS(SIN(RADIANS(G404))*SIN(RADIANS(E399))+COS(RADIANS(G404))*COS(RADIANS(E399))*COS(RADIANS(Y389))))&gt;90,0,$F$4*$F$5/E398^2*(SIN(RADIANS(G404))*SIN(RADIANS(E399))+COS(RADIANS(G404))*COS(RADIANS(E399))*COS(RADIANS(Y389))))</f>
        <v>#DIV/0!</v>
      </c>
      <c r="Z404" s="3" t="e">
        <f>IF(DEGREES(ACOS(SIN(RADIANS(G404))*SIN(RADIANS(E399))+COS(RADIANS(G404))*COS(RADIANS(E399))*COS(RADIANS(Z389))))&gt;90,0,$F$4*$F$5/E398^2*(SIN(RADIANS(G404))*SIN(RADIANS(E399))+COS(RADIANS(G404))*COS(RADIANS(E399))*COS(RADIANS(Z389))))</f>
        <v>#DIV/0!</v>
      </c>
      <c r="AA404" s="3" t="e">
        <f>IF(DEGREES(ACOS(SIN(RADIANS(G404))*SIN(RADIANS(E399))+COS(RADIANS(G404))*COS(RADIANS(E399))*COS(RADIANS(AA389))))&gt;90,0,$F$4*$F$5/E398^2*(SIN(RADIANS(G404))*SIN(RADIANS(E399))+COS(RADIANS(G404))*COS(RADIANS(E399))*COS(RADIANS(AA389))))</f>
        <v>#DIV/0!</v>
      </c>
      <c r="AB404" s="3" t="e">
        <f>IF(DEGREES(ACOS(SIN(RADIANS(G404))*SIN(RADIANS(E399))+COS(RADIANS(G404))*COS(RADIANS(E399))*COS(RADIANS(AB389))))&gt;90,0,$F$4*$F$5/E398^2*(SIN(RADIANS(G404))*SIN(RADIANS(E399))+COS(RADIANS(G404))*COS(RADIANS(E399))*COS(RADIANS(AB389))))</f>
        <v>#DIV/0!</v>
      </c>
      <c r="AC404" s="3" t="e">
        <f>IF(DEGREES(ACOS(SIN(RADIANS(G404))*SIN(RADIANS(E399))+COS(RADIANS(G404))*COS(RADIANS(E399))*COS(RADIANS(AC389))))&gt;90,0,$F$4*$F$5/E398^2*(SIN(RADIANS(G404))*SIN(RADIANS(E399))+COS(RADIANS(G404))*COS(RADIANS(E399))*COS(RADIANS(AC389))))</f>
        <v>#DIV/0!</v>
      </c>
      <c r="AD404" s="3" t="e">
        <f>IF(DEGREES(ACOS(SIN(RADIANS(G404))*SIN(RADIANS(E399))+COS(RADIANS(G404))*COS(RADIANS(E399))*COS(RADIANS(AD389))))&gt;90,0,$F$4*$F$5/E398^2*(SIN(RADIANS(G404))*SIN(RADIANS(E399))+COS(RADIANS(G404))*COS(RADIANS(E399))*COS(RADIANS(AD389))))</f>
        <v>#DIV/0!</v>
      </c>
      <c r="AE404" s="3" t="e">
        <f>IF(DEGREES(ACOS(SIN(RADIANS(G404))*SIN(RADIANS(E399))+COS(RADIANS(G404))*COS(RADIANS(E399))*COS(RADIANS(AE389))))&gt;90,0,$F$4*$F$5/E398^2*(SIN(RADIANS(G404))*SIN(RADIANS(E399))+COS(RADIANS(G404))*COS(RADIANS(E399))*COS(RADIANS(AE389))))</f>
        <v>#DIV/0!</v>
      </c>
      <c r="AF404" s="3" t="e">
        <f>IF(DEGREES(ACOS(SIN(RADIANS(G404))*SIN(RADIANS(E399))+COS(RADIANS(G404))*COS(RADIANS(E399))*COS(RADIANS(AF389))))&gt;90,0,$F$4*$F$5/E398^2*(SIN(RADIANS(G404))*SIN(RADIANS(E399))+COS(RADIANS(G404))*COS(RADIANS(E399))*COS(RADIANS(AF389))))</f>
        <v>#DIV/0!</v>
      </c>
      <c r="AG404" s="3" t="e">
        <f>IF(DEGREES(ACOS(SIN(RADIANS(G404))*SIN(RADIANS(E399))+COS(RADIANS(G404))*COS(RADIANS(E399))*COS(RADIANS(AG389))))&gt;90,0,$F$4*$F$5/E398^2*(SIN(RADIANS(G404))*SIN(RADIANS(E399))+COS(RADIANS(G404))*COS(RADIANS(E399))*COS(RADIANS(AG389))))</f>
        <v>#DIV/0!</v>
      </c>
      <c r="AH404" s="3" t="e">
        <f>IF(DEGREES(ACOS(SIN(RADIANS(G404))*SIN(RADIANS(E399))+COS(RADIANS(G404))*COS(RADIANS(E399))*COS(RADIANS(AH389))))&gt;90,0,$F$4*$F$5/E398^2*(SIN(RADIANS(G404))*SIN(RADIANS(E399))+COS(RADIANS(G404))*COS(RADIANS(E399))*COS(RADIANS(AH389))))</f>
        <v>#DIV/0!</v>
      </c>
      <c r="AI404" s="3" t="e">
        <f>IF(DEGREES(ACOS(SIN(RADIANS(G404))*SIN(RADIANS(E399))+COS(RADIANS(G404))*COS(RADIANS(E399))*COS(RADIANS(AI389))))&gt;90,0,$F$4*$F$5/E398^2*(SIN(RADIANS(G404))*SIN(RADIANS(E399))+COS(RADIANS(G404))*COS(RADIANS(E399))*COS(RADIANS(AI389))))</f>
        <v>#DIV/0!</v>
      </c>
      <c r="AJ404" s="3" t="e">
        <f>IF(DEGREES(ACOS(SIN(RADIANS(G404))*SIN(RADIANS(E399))+COS(RADIANS(G404))*COS(RADIANS(E399))*COS(RADIANS(AJ389))))&gt;90,0,$F$4*$F$5/E398^2*(SIN(RADIANS(G404))*SIN(RADIANS(E399))+COS(RADIANS(G404))*COS(RADIANS(E399))*COS(RADIANS(AJ389))))</f>
        <v>#DIV/0!</v>
      </c>
      <c r="AK404" s="3">
        <f>IF(DEGREES(ACOS(SIN(RADIANS(G404))*SIN(RADIANS(E399))+COS(RADIANS(G404))*COS(RADIANS(E399))*COS(RADIANS(AK389))))&gt;90,0,$F$4*$F$5/E398^2*(SIN(RADIANS(G404))*SIN(RADIANS(E399))+COS(RADIANS(G404))*COS(RADIANS(E399))*COS(RADIANS(AK389))))</f>
        <v>0</v>
      </c>
      <c r="AL404" s="3">
        <f>IF(DEGREES(ACOS(SIN(RADIANS(G404))*SIN(RADIANS(E399))+COS(RADIANS(G404))*COS(RADIANS(E399))*COS(RADIANS(AL389))))&gt;90,0,$F$4*$F$5/E398^2*(SIN(RADIANS(G404))*SIN(RADIANS(E399))+COS(RADIANS(G404))*COS(RADIANS(E399))*COS(RADIANS(AL389))))</f>
        <v>0</v>
      </c>
      <c r="AM404" s="3">
        <f>IF(DEGREES(ACOS(SIN(RADIANS(G404))*SIN(RADIANS(E399))+COS(RADIANS(G404))*COS(RADIANS(E399))*COS(RADIANS(AM389))))&gt;90,0,$F$4*$F$5/E398^2*(SIN(RADIANS(G404))*SIN(RADIANS(E399))+COS(RADIANS(G404))*COS(RADIANS(E399))*COS(RADIANS(AM389))))</f>
        <v>0</v>
      </c>
      <c r="AN404" s="3">
        <f>IF(DEGREES(ACOS(SIN(RADIANS(G404))*SIN(RADIANS(E399))+COS(RADIANS(G404))*COS(RADIANS(E399))*COS(RADIANS(AN389))))&gt;90,0,$F$4*$F$5/E398^2*(SIN(RADIANS(G404))*SIN(RADIANS(E399))+COS(RADIANS(G404))*COS(RADIANS(E399))*COS(RADIANS(AN389))))</f>
        <v>0</v>
      </c>
      <c r="AO404" s="3">
        <f>IF(DEGREES(ACOS(SIN(RADIANS(G404))*SIN(RADIANS(E399))+COS(RADIANS(G404))*COS(RADIANS(E399))*COS(RADIANS(AO389))))&gt;90,0,$F$4*$F$5/E398^2*(SIN(RADIANS(G404))*SIN(RADIANS(E399))+COS(RADIANS(G404))*COS(RADIANS(E399))*COS(RADIANS(AO389))))</f>
        <v>0</v>
      </c>
      <c r="AP404" s="3">
        <f>IF(DEGREES(ACOS(SIN(RADIANS(G404))*SIN(RADIANS(E399))+COS(RADIANS(G404))*COS(RADIANS(E399))*COS(RADIANS(AP389))))&gt;90,0,$F$4*$F$5/E398^2*(SIN(RADIANS(G404))*SIN(RADIANS(E399))+COS(RADIANS(G404))*COS(RADIANS(E399))*COS(RADIANS(AP389))))</f>
        <v>0</v>
      </c>
      <c r="AQ404" s="3">
        <f>IF(DEGREES(ACOS(SIN(RADIANS(G404))*SIN(RADIANS(E399))+COS(RADIANS(G404))*COS(RADIANS(E399))*COS(RADIANS(AQ389))))&gt;90,0,$F$4*$F$5/E398^2*(SIN(RADIANS(G404))*SIN(RADIANS(E399))+COS(RADIANS(G404))*COS(RADIANS(E399))*COS(RADIANS(AQ389))))</f>
        <v>0</v>
      </c>
      <c r="AR404" s="3">
        <f>IF(DEGREES(ACOS(SIN(RADIANS(G404))*SIN(RADIANS(E399))+COS(RADIANS(G404))*COS(RADIANS(E399))*COS(RADIANS(AR389))))&gt;90,0,$F$4*$F$5/E398^2*(SIN(RADIANS(G404))*SIN(RADIANS(E399))+COS(RADIANS(G404))*COS(RADIANS(E399))*COS(RADIANS(AR389))))</f>
        <v>0</v>
      </c>
    </row>
    <row r="405" spans="2:44" ht="15.75" customHeight="1" x14ac:dyDescent="0.2">
      <c r="G405" s="3">
        <v>-50</v>
      </c>
      <c r="I405" s="3">
        <f>IF(DEGREES(ACOS(SIN(RADIANS(G405))*SIN(RADIANS(E399))+COS(RADIANS(G405))*COS(RADIANS(E399))*COS(RADIANS(I389))))&gt;90,0,$F$4*$F$5/E398^2*(SIN(RADIANS(G405))*SIN(RADIANS(E399))+COS(RADIANS(G405))*COS(RADIANS(E399))*COS(RADIANS(I389))))</f>
        <v>0</v>
      </c>
      <c r="J405" s="3">
        <f>IF(DEGREES(ACOS(SIN(RADIANS(G405))*SIN(RADIANS(E399))+COS(RADIANS(G405))*COS(RADIANS(E399))*COS(RADIANS(J389))))&gt;90,0,$F$4*$F$5/E398^2*(SIN(RADIANS(G405))*SIN(RADIANS(E399))+COS(RADIANS(G405))*COS(RADIANS(E399))*COS(RADIANS(J389))))</f>
        <v>0</v>
      </c>
      <c r="K405" s="3">
        <f>IF(DEGREES(ACOS(SIN(RADIANS(G405))*SIN(RADIANS(E399))+COS(RADIANS(G405))*COS(RADIANS(E399))*COS(RADIANS(K389))))&gt;90,0,$F$4*$F$5/E398^2*(SIN(RADIANS(G405))*SIN(RADIANS(E399))+COS(RADIANS(G405))*COS(RADIANS(E399))*COS(RADIANS(K389))))</f>
        <v>0</v>
      </c>
      <c r="L405" s="3">
        <f>IF(DEGREES(ACOS(SIN(RADIANS(G405))*SIN(RADIANS(E399))+COS(RADIANS(G405))*COS(RADIANS(E399))*COS(RADIANS(L389))))&gt;90,0,$F$4*$F$5/E398^2*(SIN(RADIANS(G405))*SIN(RADIANS(E399))+COS(RADIANS(G405))*COS(RADIANS(E399))*COS(RADIANS(L389))))</f>
        <v>0</v>
      </c>
      <c r="M405" s="3">
        <f>IF(DEGREES(ACOS(SIN(RADIANS(G405))*SIN(RADIANS(E399))+COS(RADIANS(G405))*COS(RADIANS(E399))*COS(RADIANS(M389))))&gt;90,0,$F$4*$F$5/E398^2*(SIN(RADIANS(G405))*SIN(RADIANS(E399))+COS(RADIANS(G405))*COS(RADIANS(E399))*COS(RADIANS(M389))))</f>
        <v>0</v>
      </c>
      <c r="N405" s="3">
        <f>IF(DEGREES(ACOS(SIN(RADIANS(G405))*SIN(RADIANS(E399))+COS(RADIANS(G405))*COS(RADIANS(E399))*COS(RADIANS(N389))))&gt;90,0,$F$4*$F$5/E398^2*(SIN(RADIANS(G405))*SIN(RADIANS(E399))+COS(RADIANS(G405))*COS(RADIANS(E399))*COS(RADIANS(N389))))</f>
        <v>0</v>
      </c>
      <c r="O405" s="3">
        <f>IF(DEGREES(ACOS(SIN(RADIANS(G405))*SIN(RADIANS(E399))+COS(RADIANS(G405))*COS(RADIANS(E399))*COS(RADIANS(O389))))&gt;90,0,$F$4*$F$5/E398^2*(SIN(RADIANS(G405))*SIN(RADIANS(E399))+COS(RADIANS(G405))*COS(RADIANS(E399))*COS(RADIANS(O389))))</f>
        <v>0</v>
      </c>
      <c r="P405" s="3">
        <f>IF(DEGREES(ACOS(SIN(RADIANS(G405))*SIN(RADIANS(E399))+COS(RADIANS(G405))*COS(RADIANS(E399))*COS(RADIANS(P389))))&gt;90,0,$F$4*$F$5/E398^2*(SIN(RADIANS(G405))*SIN(RADIANS(E399))+COS(RADIANS(G405))*COS(RADIANS(E399))*COS(RADIANS(P389))))</f>
        <v>0</v>
      </c>
      <c r="Q405" s="3">
        <f>IF(DEGREES(ACOS(SIN(RADIANS(G405))*SIN(RADIANS(E399))+COS(RADIANS(G405))*COS(RADIANS(E399))*COS(RADIANS(Q389))))&gt;90,0,$F$4*$F$5/E398^2*(SIN(RADIANS(G405))*SIN(RADIANS(E399))+COS(RADIANS(G405))*COS(RADIANS(E399))*COS(RADIANS(Q389))))</f>
        <v>0</v>
      </c>
      <c r="R405" s="3" t="e">
        <f>IF(DEGREES(ACOS(SIN(RADIANS(G405))*SIN(RADIANS(E399))+COS(RADIANS(G405))*COS(RADIANS(E399))*COS(RADIANS(R389))))&gt;90,0,$F$4*$F$5/E398^2*(SIN(RADIANS(G405))*SIN(RADIANS(E399))+COS(RADIANS(G405))*COS(RADIANS(E399))*COS(RADIANS(R389))))</f>
        <v>#DIV/0!</v>
      </c>
      <c r="S405" s="3" t="e">
        <f>IF(DEGREES(ACOS(SIN(RADIANS(G405))*SIN(RADIANS(E399))+COS(RADIANS(G405))*COS(RADIANS(E399))*COS(RADIANS(S389))))&gt;90,0,$F$4*$F$5/E398^2*(SIN(RADIANS(G405))*SIN(RADIANS(E399))+COS(RADIANS(G405))*COS(RADIANS(E399))*COS(RADIANS(S389))))</f>
        <v>#DIV/0!</v>
      </c>
      <c r="T405" s="3" t="e">
        <f>IF(DEGREES(ACOS(SIN(RADIANS(G405))*SIN(RADIANS(E399))+COS(RADIANS(G405))*COS(RADIANS(E399))*COS(RADIANS(T389))))&gt;90,0,$F$4*$F$5/E398^2*(SIN(RADIANS(G405))*SIN(RADIANS(E399))+COS(RADIANS(G405))*COS(RADIANS(E399))*COS(RADIANS(T389))))</f>
        <v>#DIV/0!</v>
      </c>
      <c r="U405" s="3" t="e">
        <f>IF(DEGREES(ACOS(SIN(RADIANS(G405))*SIN(RADIANS(E399))+COS(RADIANS(G405))*COS(RADIANS(E399))*COS(RADIANS(U389))))&gt;90,0,$F$4*$F$5/E398^2*(SIN(RADIANS(G405))*SIN(RADIANS(E399))+COS(RADIANS(G405))*COS(RADIANS(E399))*COS(RADIANS(U389))))</f>
        <v>#DIV/0!</v>
      </c>
      <c r="V405" s="3" t="e">
        <f>IF(DEGREES(ACOS(SIN(RADIANS(G405))*SIN(RADIANS(E399))+COS(RADIANS(G405))*COS(RADIANS(E399))*COS(RADIANS(V389))))&gt;90,0,$F$4*$F$5/E398^2*(SIN(RADIANS(G405))*SIN(RADIANS(E399))+COS(RADIANS(G405))*COS(RADIANS(E399))*COS(RADIANS(V389))))</f>
        <v>#DIV/0!</v>
      </c>
      <c r="W405" s="3" t="e">
        <f>IF(DEGREES(ACOS(SIN(RADIANS(G405))*SIN(RADIANS(E399))+COS(RADIANS(G405))*COS(RADIANS(E399))*COS(RADIANS(W389))))&gt;90,0,$F$4*$F$5/E398^2*(SIN(RADIANS(G405))*SIN(RADIANS(E399))+COS(RADIANS(G405))*COS(RADIANS(E399))*COS(RADIANS(W389))))</f>
        <v>#DIV/0!</v>
      </c>
      <c r="X405" s="3" t="e">
        <f>IF(DEGREES(ACOS(SIN(RADIANS(G405))*SIN(RADIANS(E399))+COS(RADIANS(G405))*COS(RADIANS(E399))*COS(RADIANS(X389))))&gt;90,0,$F$4*$F$5/E398^2*(SIN(RADIANS(G405))*SIN(RADIANS(E399))+COS(RADIANS(G405))*COS(RADIANS(E399))*COS(RADIANS(X389))))</f>
        <v>#DIV/0!</v>
      </c>
      <c r="Y405" s="3" t="e">
        <f>IF(DEGREES(ACOS(SIN(RADIANS(G405))*SIN(RADIANS(E399))+COS(RADIANS(G405))*COS(RADIANS(E399))*COS(RADIANS(Y389))))&gt;90,0,$F$4*$F$5/E398^2*(SIN(RADIANS(G405))*SIN(RADIANS(E399))+COS(RADIANS(G405))*COS(RADIANS(E399))*COS(RADIANS(Y389))))</f>
        <v>#DIV/0!</v>
      </c>
      <c r="Z405" s="3" t="e">
        <f>IF(DEGREES(ACOS(SIN(RADIANS(G405))*SIN(RADIANS(E399))+COS(RADIANS(G405))*COS(RADIANS(E399))*COS(RADIANS(Z389))))&gt;90,0,$F$4*$F$5/E398^2*(SIN(RADIANS(G405))*SIN(RADIANS(E399))+COS(RADIANS(G405))*COS(RADIANS(E399))*COS(RADIANS(Z389))))</f>
        <v>#DIV/0!</v>
      </c>
      <c r="AA405" s="3" t="e">
        <f>IF(DEGREES(ACOS(SIN(RADIANS(G405))*SIN(RADIANS(E399))+COS(RADIANS(G405))*COS(RADIANS(E399))*COS(RADIANS(AA389))))&gt;90,0,$F$4*$F$5/E398^2*(SIN(RADIANS(G405))*SIN(RADIANS(E399))+COS(RADIANS(G405))*COS(RADIANS(E399))*COS(RADIANS(AA389))))</f>
        <v>#DIV/0!</v>
      </c>
      <c r="AB405" s="3" t="e">
        <f>IF(DEGREES(ACOS(SIN(RADIANS(G405))*SIN(RADIANS(E399))+COS(RADIANS(G405))*COS(RADIANS(E399))*COS(RADIANS(AB389))))&gt;90,0,$F$4*$F$5/E398^2*(SIN(RADIANS(G405))*SIN(RADIANS(E399))+COS(RADIANS(G405))*COS(RADIANS(E399))*COS(RADIANS(AB389))))</f>
        <v>#DIV/0!</v>
      </c>
      <c r="AC405" s="3" t="e">
        <f>IF(DEGREES(ACOS(SIN(RADIANS(G405))*SIN(RADIANS(E399))+COS(RADIANS(G405))*COS(RADIANS(E399))*COS(RADIANS(AC389))))&gt;90,0,$F$4*$F$5/E398^2*(SIN(RADIANS(G405))*SIN(RADIANS(E399))+COS(RADIANS(G405))*COS(RADIANS(E399))*COS(RADIANS(AC389))))</f>
        <v>#DIV/0!</v>
      </c>
      <c r="AD405" s="3" t="e">
        <f>IF(DEGREES(ACOS(SIN(RADIANS(G405))*SIN(RADIANS(E399))+COS(RADIANS(G405))*COS(RADIANS(E399))*COS(RADIANS(AD389))))&gt;90,0,$F$4*$F$5/E398^2*(SIN(RADIANS(G405))*SIN(RADIANS(E399))+COS(RADIANS(G405))*COS(RADIANS(E399))*COS(RADIANS(AD389))))</f>
        <v>#DIV/0!</v>
      </c>
      <c r="AE405" s="3" t="e">
        <f>IF(DEGREES(ACOS(SIN(RADIANS(G405))*SIN(RADIANS(E399))+COS(RADIANS(G405))*COS(RADIANS(E399))*COS(RADIANS(AE389))))&gt;90,0,$F$4*$F$5/E398^2*(SIN(RADIANS(G405))*SIN(RADIANS(E399))+COS(RADIANS(G405))*COS(RADIANS(E399))*COS(RADIANS(AE389))))</f>
        <v>#DIV/0!</v>
      </c>
      <c r="AF405" s="3" t="e">
        <f>IF(DEGREES(ACOS(SIN(RADIANS(G405))*SIN(RADIANS(E399))+COS(RADIANS(G405))*COS(RADIANS(E399))*COS(RADIANS(AF389))))&gt;90,0,$F$4*$F$5/E398^2*(SIN(RADIANS(G405))*SIN(RADIANS(E399))+COS(RADIANS(G405))*COS(RADIANS(E399))*COS(RADIANS(AF389))))</f>
        <v>#DIV/0!</v>
      </c>
      <c r="AG405" s="3" t="e">
        <f>IF(DEGREES(ACOS(SIN(RADIANS(G405))*SIN(RADIANS(E399))+COS(RADIANS(G405))*COS(RADIANS(E399))*COS(RADIANS(AG389))))&gt;90,0,$F$4*$F$5/E398^2*(SIN(RADIANS(G405))*SIN(RADIANS(E399))+COS(RADIANS(G405))*COS(RADIANS(E399))*COS(RADIANS(AG389))))</f>
        <v>#DIV/0!</v>
      </c>
      <c r="AH405" s="3" t="e">
        <f>IF(DEGREES(ACOS(SIN(RADIANS(G405))*SIN(RADIANS(E399))+COS(RADIANS(G405))*COS(RADIANS(E399))*COS(RADIANS(AH389))))&gt;90,0,$F$4*$F$5/E398^2*(SIN(RADIANS(G405))*SIN(RADIANS(E399))+COS(RADIANS(G405))*COS(RADIANS(E399))*COS(RADIANS(AH389))))</f>
        <v>#DIV/0!</v>
      </c>
      <c r="AI405" s="3" t="e">
        <f>IF(DEGREES(ACOS(SIN(RADIANS(G405))*SIN(RADIANS(E399))+COS(RADIANS(G405))*COS(RADIANS(E399))*COS(RADIANS(AI389))))&gt;90,0,$F$4*$F$5/E398^2*(SIN(RADIANS(G405))*SIN(RADIANS(E399))+COS(RADIANS(G405))*COS(RADIANS(E399))*COS(RADIANS(AI389))))</f>
        <v>#DIV/0!</v>
      </c>
      <c r="AJ405" s="3" t="e">
        <f>IF(DEGREES(ACOS(SIN(RADIANS(G405))*SIN(RADIANS(E399))+COS(RADIANS(G405))*COS(RADIANS(E399))*COS(RADIANS(AJ389))))&gt;90,0,$F$4*$F$5/E398^2*(SIN(RADIANS(G405))*SIN(RADIANS(E399))+COS(RADIANS(G405))*COS(RADIANS(E399))*COS(RADIANS(AJ389))))</f>
        <v>#DIV/0!</v>
      </c>
      <c r="AK405" s="3">
        <f>IF(DEGREES(ACOS(SIN(RADIANS(G405))*SIN(RADIANS(E399))+COS(RADIANS(G405))*COS(RADIANS(E399))*COS(RADIANS(AK389))))&gt;90,0,$F$4*$F$5/E398^2*(SIN(RADIANS(G405))*SIN(RADIANS(E399))+COS(RADIANS(G405))*COS(RADIANS(E399))*COS(RADIANS(AK389))))</f>
        <v>0</v>
      </c>
      <c r="AL405" s="3">
        <f>IF(DEGREES(ACOS(SIN(RADIANS(G405))*SIN(RADIANS(E399))+COS(RADIANS(G405))*COS(RADIANS(E399))*COS(RADIANS(AL389))))&gt;90,0,$F$4*$F$5/E398^2*(SIN(RADIANS(G405))*SIN(RADIANS(E399))+COS(RADIANS(G405))*COS(RADIANS(E399))*COS(RADIANS(AL389))))</f>
        <v>0</v>
      </c>
      <c r="AM405" s="3">
        <f>IF(DEGREES(ACOS(SIN(RADIANS(G405))*SIN(RADIANS(E399))+COS(RADIANS(G405))*COS(RADIANS(E399))*COS(RADIANS(AM389))))&gt;90,0,$F$4*$F$5/E398^2*(SIN(RADIANS(G405))*SIN(RADIANS(E399))+COS(RADIANS(G405))*COS(RADIANS(E399))*COS(RADIANS(AM389))))</f>
        <v>0</v>
      </c>
      <c r="AN405" s="3">
        <f>IF(DEGREES(ACOS(SIN(RADIANS(G405))*SIN(RADIANS(E399))+COS(RADIANS(G405))*COS(RADIANS(E399))*COS(RADIANS(AN389))))&gt;90,0,$F$4*$F$5/E398^2*(SIN(RADIANS(G405))*SIN(RADIANS(E399))+COS(RADIANS(G405))*COS(RADIANS(E399))*COS(RADIANS(AN389))))</f>
        <v>0</v>
      </c>
      <c r="AO405" s="3">
        <f>IF(DEGREES(ACOS(SIN(RADIANS(G405))*SIN(RADIANS(E399))+COS(RADIANS(G405))*COS(RADIANS(E399))*COS(RADIANS(AO389))))&gt;90,0,$F$4*$F$5/E398^2*(SIN(RADIANS(G405))*SIN(RADIANS(E399))+COS(RADIANS(G405))*COS(RADIANS(E399))*COS(RADIANS(AO389))))</f>
        <v>0</v>
      </c>
      <c r="AP405" s="3">
        <f>IF(DEGREES(ACOS(SIN(RADIANS(G405))*SIN(RADIANS(E399))+COS(RADIANS(G405))*COS(RADIANS(E399))*COS(RADIANS(AP389))))&gt;90,0,$F$4*$F$5/E398^2*(SIN(RADIANS(G405))*SIN(RADIANS(E399))+COS(RADIANS(G405))*COS(RADIANS(E399))*COS(RADIANS(AP389))))</f>
        <v>0</v>
      </c>
      <c r="AQ405" s="3">
        <f>IF(DEGREES(ACOS(SIN(RADIANS(G405))*SIN(RADIANS(E399))+COS(RADIANS(G405))*COS(RADIANS(E399))*COS(RADIANS(AQ389))))&gt;90,0,$F$4*$F$5/E398^2*(SIN(RADIANS(G405))*SIN(RADIANS(E399))+COS(RADIANS(G405))*COS(RADIANS(E399))*COS(RADIANS(AQ389))))</f>
        <v>0</v>
      </c>
      <c r="AR405" s="3">
        <f>IF(DEGREES(ACOS(SIN(RADIANS(G405))*SIN(RADIANS(E399))+COS(RADIANS(G405))*COS(RADIANS(E399))*COS(RADIANS(AR389))))&gt;90,0,$F$4*$F$5/E398^2*(SIN(RADIANS(G405))*SIN(RADIANS(E399))+COS(RADIANS(G405))*COS(RADIANS(E399))*COS(RADIANS(AR389))))</f>
        <v>0</v>
      </c>
    </row>
    <row r="406" spans="2:44" ht="15.75" customHeight="1" x14ac:dyDescent="0.2">
      <c r="G406" s="3">
        <v>-60</v>
      </c>
      <c r="I406" s="3">
        <f>IF(DEGREES(ACOS(SIN(RADIANS(G406))*SIN(RADIANS(E399))+COS(RADIANS(G406))*COS(RADIANS(E399))*COS(RADIANS(I389))))&gt;90,0,$F$4*$F$5/E398^2*(SIN(RADIANS(G406))*SIN(RADIANS(E399))+COS(RADIANS(G406))*COS(RADIANS(E399))*COS(RADIANS(I389))))</f>
        <v>0</v>
      </c>
      <c r="J406" s="3">
        <f>IF(DEGREES(ACOS(SIN(RADIANS(G406))*SIN(RADIANS(E399))+COS(RADIANS(G406))*COS(RADIANS(E399))*COS(RADIANS(J389))))&gt;90,0,$F$4*$F$5/E398^2*(SIN(RADIANS(G406))*SIN(RADIANS(E399))+COS(RADIANS(G406))*COS(RADIANS(E399))*COS(RADIANS(J389))))</f>
        <v>0</v>
      </c>
      <c r="K406" s="3">
        <f>IF(DEGREES(ACOS(SIN(RADIANS(G406))*SIN(RADIANS(E399))+COS(RADIANS(G406))*COS(RADIANS(E399))*COS(RADIANS(K389))))&gt;90,0,$F$4*$F$5/E398^2*(SIN(RADIANS(G406))*SIN(RADIANS(E399))+COS(RADIANS(G406))*COS(RADIANS(E399))*COS(RADIANS(K389))))</f>
        <v>0</v>
      </c>
      <c r="L406" s="3">
        <f>IF(DEGREES(ACOS(SIN(RADIANS(G406))*SIN(RADIANS(E399))+COS(RADIANS(G406))*COS(RADIANS(E399))*COS(RADIANS(L389))))&gt;90,0,$F$4*$F$5/E398^2*(SIN(RADIANS(G406))*SIN(RADIANS(E399))+COS(RADIANS(G406))*COS(RADIANS(E399))*COS(RADIANS(L389))))</f>
        <v>0</v>
      </c>
      <c r="M406" s="3">
        <f>IF(DEGREES(ACOS(SIN(RADIANS(G406))*SIN(RADIANS(E399))+COS(RADIANS(G406))*COS(RADIANS(E399))*COS(RADIANS(M389))))&gt;90,0,$F$4*$F$5/E398^2*(SIN(RADIANS(G406))*SIN(RADIANS(E399))+COS(RADIANS(G406))*COS(RADIANS(E399))*COS(RADIANS(M389))))</f>
        <v>0</v>
      </c>
      <c r="N406" s="3">
        <f>IF(DEGREES(ACOS(SIN(RADIANS(G406))*SIN(RADIANS(E399))+COS(RADIANS(G406))*COS(RADIANS(E399))*COS(RADIANS(N389))))&gt;90,0,$F$4*$F$5/E398^2*(SIN(RADIANS(G406))*SIN(RADIANS(E399))+COS(RADIANS(G406))*COS(RADIANS(E399))*COS(RADIANS(N389))))</f>
        <v>0</v>
      </c>
      <c r="O406" s="3">
        <f>IF(DEGREES(ACOS(SIN(RADIANS(G406))*SIN(RADIANS(E399))+COS(RADIANS(G406))*COS(RADIANS(E399))*COS(RADIANS(O389))))&gt;90,0,$F$4*$F$5/E398^2*(SIN(RADIANS(G406))*SIN(RADIANS(E399))+COS(RADIANS(G406))*COS(RADIANS(E399))*COS(RADIANS(O389))))</f>
        <v>0</v>
      </c>
      <c r="P406" s="3">
        <f>IF(DEGREES(ACOS(SIN(RADIANS(G406))*SIN(RADIANS(E399))+COS(RADIANS(G406))*COS(RADIANS(E399))*COS(RADIANS(P389))))&gt;90,0,$F$4*$F$5/E398^2*(SIN(RADIANS(G406))*SIN(RADIANS(E399))+COS(RADIANS(G406))*COS(RADIANS(E399))*COS(RADIANS(P389))))</f>
        <v>0</v>
      </c>
      <c r="Q406" s="3">
        <f>IF(DEGREES(ACOS(SIN(RADIANS(G406))*SIN(RADIANS(E399))+COS(RADIANS(G406))*COS(RADIANS(E399))*COS(RADIANS(Q389))))&gt;90,0,$F$4*$F$5/E398^2*(SIN(RADIANS(G406))*SIN(RADIANS(E399))+COS(RADIANS(G406))*COS(RADIANS(E399))*COS(RADIANS(Q389))))</f>
        <v>0</v>
      </c>
      <c r="R406" s="3" t="e">
        <f>IF(DEGREES(ACOS(SIN(RADIANS(G406))*SIN(RADIANS(E399))+COS(RADIANS(G406))*COS(RADIANS(E399))*COS(RADIANS(R389))))&gt;90,0,$F$4*$F$5/E398^2*(SIN(RADIANS(G406))*SIN(RADIANS(E399))+COS(RADIANS(G406))*COS(RADIANS(E399))*COS(RADIANS(R389))))</f>
        <v>#DIV/0!</v>
      </c>
      <c r="S406" s="3" t="e">
        <f>IF(DEGREES(ACOS(SIN(RADIANS(G406))*SIN(RADIANS(E399))+COS(RADIANS(G406))*COS(RADIANS(E399))*COS(RADIANS(S389))))&gt;90,0,$F$4*$F$5/E398^2*(SIN(RADIANS(G406))*SIN(RADIANS(E399))+COS(RADIANS(G406))*COS(RADIANS(E399))*COS(RADIANS(S389))))</f>
        <v>#DIV/0!</v>
      </c>
      <c r="T406" s="3" t="e">
        <f>IF(DEGREES(ACOS(SIN(RADIANS(G406))*SIN(RADIANS(E399))+COS(RADIANS(G406))*COS(RADIANS(E399))*COS(RADIANS(T389))))&gt;90,0,$F$4*$F$5/E398^2*(SIN(RADIANS(G406))*SIN(RADIANS(E399))+COS(RADIANS(G406))*COS(RADIANS(E399))*COS(RADIANS(T389))))</f>
        <v>#DIV/0!</v>
      </c>
      <c r="U406" s="3" t="e">
        <f>IF(DEGREES(ACOS(SIN(RADIANS(G406))*SIN(RADIANS(E399))+COS(RADIANS(G406))*COS(RADIANS(E399))*COS(RADIANS(U389))))&gt;90,0,$F$4*$F$5/E398^2*(SIN(RADIANS(G406))*SIN(RADIANS(E399))+COS(RADIANS(G406))*COS(RADIANS(E399))*COS(RADIANS(U389))))</f>
        <v>#DIV/0!</v>
      </c>
      <c r="V406" s="3" t="e">
        <f>IF(DEGREES(ACOS(SIN(RADIANS(G406))*SIN(RADIANS(E399))+COS(RADIANS(G406))*COS(RADIANS(E399))*COS(RADIANS(V389))))&gt;90,0,$F$4*$F$5/E398^2*(SIN(RADIANS(G406))*SIN(RADIANS(E399))+COS(RADIANS(G406))*COS(RADIANS(E399))*COS(RADIANS(V389))))</f>
        <v>#DIV/0!</v>
      </c>
      <c r="W406" s="3" t="e">
        <f>IF(DEGREES(ACOS(SIN(RADIANS(G406))*SIN(RADIANS(E399))+COS(RADIANS(G406))*COS(RADIANS(E399))*COS(RADIANS(W389))))&gt;90,0,$F$4*$F$5/E398^2*(SIN(RADIANS(G406))*SIN(RADIANS(E399))+COS(RADIANS(G406))*COS(RADIANS(E399))*COS(RADIANS(W389))))</f>
        <v>#DIV/0!</v>
      </c>
      <c r="X406" s="3" t="e">
        <f>IF(DEGREES(ACOS(SIN(RADIANS(G406))*SIN(RADIANS(E399))+COS(RADIANS(G406))*COS(RADIANS(E399))*COS(RADIANS(X389))))&gt;90,0,$F$4*$F$5/E398^2*(SIN(RADIANS(G406))*SIN(RADIANS(E399))+COS(RADIANS(G406))*COS(RADIANS(E399))*COS(RADIANS(X389))))</f>
        <v>#DIV/0!</v>
      </c>
      <c r="Y406" s="3" t="e">
        <f>IF(DEGREES(ACOS(SIN(RADIANS(G406))*SIN(RADIANS(E399))+COS(RADIANS(G406))*COS(RADIANS(E399))*COS(RADIANS(Y389))))&gt;90,0,$F$4*$F$5/E398^2*(SIN(RADIANS(G406))*SIN(RADIANS(E399))+COS(RADIANS(G406))*COS(RADIANS(E399))*COS(RADIANS(Y389))))</f>
        <v>#DIV/0!</v>
      </c>
      <c r="Z406" s="3" t="e">
        <f>IF(DEGREES(ACOS(SIN(RADIANS(G406))*SIN(RADIANS(E399))+COS(RADIANS(G406))*COS(RADIANS(E399))*COS(RADIANS(Z389))))&gt;90,0,$F$4*$F$5/E398^2*(SIN(RADIANS(G406))*SIN(RADIANS(E399))+COS(RADIANS(G406))*COS(RADIANS(E399))*COS(RADIANS(Z389))))</f>
        <v>#DIV/0!</v>
      </c>
      <c r="AA406" s="3" t="e">
        <f>IF(DEGREES(ACOS(SIN(RADIANS(G406))*SIN(RADIANS(E399))+COS(RADIANS(G406))*COS(RADIANS(E399))*COS(RADIANS(AA389))))&gt;90,0,$F$4*$F$5/E398^2*(SIN(RADIANS(G406))*SIN(RADIANS(E399))+COS(RADIANS(G406))*COS(RADIANS(E399))*COS(RADIANS(AA389))))</f>
        <v>#DIV/0!</v>
      </c>
      <c r="AB406" s="3" t="e">
        <f>IF(DEGREES(ACOS(SIN(RADIANS(G406))*SIN(RADIANS(E399))+COS(RADIANS(G406))*COS(RADIANS(E399))*COS(RADIANS(AB389))))&gt;90,0,$F$4*$F$5/E398^2*(SIN(RADIANS(G406))*SIN(RADIANS(E399))+COS(RADIANS(G406))*COS(RADIANS(E399))*COS(RADIANS(AB389))))</f>
        <v>#DIV/0!</v>
      </c>
      <c r="AC406" s="3" t="e">
        <f>IF(DEGREES(ACOS(SIN(RADIANS(G406))*SIN(RADIANS(E399))+COS(RADIANS(G406))*COS(RADIANS(E399))*COS(RADIANS(AC389))))&gt;90,0,$F$4*$F$5/E398^2*(SIN(RADIANS(G406))*SIN(RADIANS(E399))+COS(RADIANS(G406))*COS(RADIANS(E399))*COS(RADIANS(AC389))))</f>
        <v>#DIV/0!</v>
      </c>
      <c r="AD406" s="3" t="e">
        <f>IF(DEGREES(ACOS(SIN(RADIANS(G406))*SIN(RADIANS(E399))+COS(RADIANS(G406))*COS(RADIANS(E399))*COS(RADIANS(AD389))))&gt;90,0,$F$4*$F$5/E398^2*(SIN(RADIANS(G406))*SIN(RADIANS(E399))+COS(RADIANS(G406))*COS(RADIANS(E399))*COS(RADIANS(AD389))))</f>
        <v>#DIV/0!</v>
      </c>
      <c r="AE406" s="3" t="e">
        <f>IF(DEGREES(ACOS(SIN(RADIANS(G406))*SIN(RADIANS(E399))+COS(RADIANS(G406))*COS(RADIANS(E399))*COS(RADIANS(AE389))))&gt;90,0,$F$4*$F$5/E398^2*(SIN(RADIANS(G406))*SIN(RADIANS(E399))+COS(RADIANS(G406))*COS(RADIANS(E399))*COS(RADIANS(AE389))))</f>
        <v>#DIV/0!</v>
      </c>
      <c r="AF406" s="3" t="e">
        <f>IF(DEGREES(ACOS(SIN(RADIANS(G406))*SIN(RADIANS(E399))+COS(RADIANS(G406))*COS(RADIANS(E399))*COS(RADIANS(AF389))))&gt;90,0,$F$4*$F$5/E398^2*(SIN(RADIANS(G406))*SIN(RADIANS(E399))+COS(RADIANS(G406))*COS(RADIANS(E399))*COS(RADIANS(AF389))))</f>
        <v>#DIV/0!</v>
      </c>
      <c r="AG406" s="3" t="e">
        <f>IF(DEGREES(ACOS(SIN(RADIANS(G406))*SIN(RADIANS(E399))+COS(RADIANS(G406))*COS(RADIANS(E399))*COS(RADIANS(AG389))))&gt;90,0,$F$4*$F$5/E398^2*(SIN(RADIANS(G406))*SIN(RADIANS(E399))+COS(RADIANS(G406))*COS(RADIANS(E399))*COS(RADIANS(AG389))))</f>
        <v>#DIV/0!</v>
      </c>
      <c r="AH406" s="3" t="e">
        <f>IF(DEGREES(ACOS(SIN(RADIANS(G406))*SIN(RADIANS(E399))+COS(RADIANS(G406))*COS(RADIANS(E399))*COS(RADIANS(AH389))))&gt;90,0,$F$4*$F$5/E398^2*(SIN(RADIANS(G406))*SIN(RADIANS(E399))+COS(RADIANS(G406))*COS(RADIANS(E399))*COS(RADIANS(AH389))))</f>
        <v>#DIV/0!</v>
      </c>
      <c r="AI406" s="3" t="e">
        <f>IF(DEGREES(ACOS(SIN(RADIANS(G406))*SIN(RADIANS(E399))+COS(RADIANS(G406))*COS(RADIANS(E399))*COS(RADIANS(AI389))))&gt;90,0,$F$4*$F$5/E398^2*(SIN(RADIANS(G406))*SIN(RADIANS(E399))+COS(RADIANS(G406))*COS(RADIANS(E399))*COS(RADIANS(AI389))))</f>
        <v>#DIV/0!</v>
      </c>
      <c r="AJ406" s="3" t="e">
        <f>IF(DEGREES(ACOS(SIN(RADIANS(G406))*SIN(RADIANS(E399))+COS(RADIANS(G406))*COS(RADIANS(E399))*COS(RADIANS(AJ389))))&gt;90,0,$F$4*$F$5/E398^2*(SIN(RADIANS(G406))*SIN(RADIANS(E399))+COS(RADIANS(G406))*COS(RADIANS(E399))*COS(RADIANS(AJ389))))</f>
        <v>#DIV/0!</v>
      </c>
      <c r="AK406" s="3">
        <f>IF(DEGREES(ACOS(SIN(RADIANS(G406))*SIN(RADIANS(E399))+COS(RADIANS(G406))*COS(RADIANS(E399))*COS(RADIANS(AK389))))&gt;90,0,$F$4*$F$5/E398^2*(SIN(RADIANS(G406))*SIN(RADIANS(E399))+COS(RADIANS(G406))*COS(RADIANS(E399))*COS(RADIANS(AK389))))</f>
        <v>0</v>
      </c>
      <c r="AL406" s="3">
        <f>IF(DEGREES(ACOS(SIN(RADIANS(G406))*SIN(RADIANS(E399))+COS(RADIANS(G406))*COS(RADIANS(E399))*COS(RADIANS(AL389))))&gt;90,0,$F$4*$F$5/E398^2*(SIN(RADIANS(G406))*SIN(RADIANS(E399))+COS(RADIANS(G406))*COS(RADIANS(E399))*COS(RADIANS(AL389))))</f>
        <v>0</v>
      </c>
      <c r="AM406" s="3">
        <f>IF(DEGREES(ACOS(SIN(RADIANS(G406))*SIN(RADIANS(E399))+COS(RADIANS(G406))*COS(RADIANS(E399))*COS(RADIANS(AM389))))&gt;90,0,$F$4*$F$5/E398^2*(SIN(RADIANS(G406))*SIN(RADIANS(E399))+COS(RADIANS(G406))*COS(RADIANS(E399))*COS(RADIANS(AM389))))</f>
        <v>0</v>
      </c>
      <c r="AN406" s="3">
        <f>IF(DEGREES(ACOS(SIN(RADIANS(G406))*SIN(RADIANS(E399))+COS(RADIANS(G406))*COS(RADIANS(E399))*COS(RADIANS(AN389))))&gt;90,0,$F$4*$F$5/E398^2*(SIN(RADIANS(G406))*SIN(RADIANS(E399))+COS(RADIANS(G406))*COS(RADIANS(E399))*COS(RADIANS(AN389))))</f>
        <v>0</v>
      </c>
      <c r="AO406" s="3">
        <f>IF(DEGREES(ACOS(SIN(RADIANS(G406))*SIN(RADIANS(E399))+COS(RADIANS(G406))*COS(RADIANS(E399))*COS(RADIANS(AO389))))&gt;90,0,$F$4*$F$5/E398^2*(SIN(RADIANS(G406))*SIN(RADIANS(E399))+COS(RADIANS(G406))*COS(RADIANS(E399))*COS(RADIANS(AO389))))</f>
        <v>0</v>
      </c>
      <c r="AP406" s="3">
        <f>IF(DEGREES(ACOS(SIN(RADIANS(G406))*SIN(RADIANS(E399))+COS(RADIANS(G406))*COS(RADIANS(E399))*COS(RADIANS(AP389))))&gt;90,0,$F$4*$F$5/E398^2*(SIN(RADIANS(G406))*SIN(RADIANS(E399))+COS(RADIANS(G406))*COS(RADIANS(E399))*COS(RADIANS(AP389))))</f>
        <v>0</v>
      </c>
      <c r="AQ406" s="3">
        <f>IF(DEGREES(ACOS(SIN(RADIANS(G406))*SIN(RADIANS(E399))+COS(RADIANS(G406))*COS(RADIANS(E399))*COS(RADIANS(AQ389))))&gt;90,0,$F$4*$F$5/E398^2*(SIN(RADIANS(G406))*SIN(RADIANS(E399))+COS(RADIANS(G406))*COS(RADIANS(E399))*COS(RADIANS(AQ389))))</f>
        <v>0</v>
      </c>
      <c r="AR406" s="3">
        <f>IF(DEGREES(ACOS(SIN(RADIANS(G406))*SIN(RADIANS(E399))+COS(RADIANS(G406))*COS(RADIANS(E399))*COS(RADIANS(AR389))))&gt;90,0,$F$4*$F$5/E398^2*(SIN(RADIANS(G406))*SIN(RADIANS(E399))+COS(RADIANS(G406))*COS(RADIANS(E399))*COS(RADIANS(AR389))))</f>
        <v>0</v>
      </c>
    </row>
    <row r="407" spans="2:44" ht="15.75" customHeight="1" x14ac:dyDescent="0.2">
      <c r="G407" s="3">
        <v>-70</v>
      </c>
      <c r="I407" s="3">
        <f>IF(DEGREES(ACOS(SIN(RADIANS(G407))*SIN(RADIANS(E399))+COS(RADIANS(G407))*COS(RADIANS(E399))*COS(RADIANS(I389))))&gt;90,0,$F$4*$F$5/E398^2*(SIN(RADIANS(G407))*SIN(RADIANS(E399))+COS(RADIANS(G407))*COS(RADIANS(E399))*COS(RADIANS(I389))))</f>
        <v>0</v>
      </c>
      <c r="J407" s="3">
        <f>IF(DEGREES(ACOS(SIN(RADIANS(G407))*SIN(RADIANS(E399))+COS(RADIANS(G407))*COS(RADIANS(E399))*COS(RADIANS(J389))))&gt;90,0,$F$4*$F$5/E398^2*(SIN(RADIANS(G407))*SIN(RADIANS(E399))+COS(RADIANS(G407))*COS(RADIANS(E399))*COS(RADIANS(J389))))</f>
        <v>0</v>
      </c>
      <c r="K407" s="3">
        <f>IF(DEGREES(ACOS(SIN(RADIANS(G407))*SIN(RADIANS(E399))+COS(RADIANS(G407))*COS(RADIANS(E399))*COS(RADIANS(K389))))&gt;90,0,$F$4*$F$5/E398^2*(SIN(RADIANS(G407))*SIN(RADIANS(E399))+COS(RADIANS(G407))*COS(RADIANS(E399))*COS(RADIANS(K389))))</f>
        <v>0</v>
      </c>
      <c r="L407" s="3">
        <f>IF(DEGREES(ACOS(SIN(RADIANS(G407))*SIN(RADIANS(E399))+COS(RADIANS(G407))*COS(RADIANS(E399))*COS(RADIANS(L389))))&gt;90,0,$F$4*$F$5/E398^2*(SIN(RADIANS(G407))*SIN(RADIANS(E399))+COS(RADIANS(G407))*COS(RADIANS(E399))*COS(RADIANS(L389))))</f>
        <v>0</v>
      </c>
      <c r="M407" s="3">
        <f>IF(DEGREES(ACOS(SIN(RADIANS(G407))*SIN(RADIANS(E399))+COS(RADIANS(G407))*COS(RADIANS(E399))*COS(RADIANS(M389))))&gt;90,0,$F$4*$F$5/E398^2*(SIN(RADIANS(G407))*SIN(RADIANS(E399))+COS(RADIANS(G407))*COS(RADIANS(E399))*COS(RADIANS(M389))))</f>
        <v>0</v>
      </c>
      <c r="N407" s="3">
        <f>IF(DEGREES(ACOS(SIN(RADIANS(G407))*SIN(RADIANS(E399))+COS(RADIANS(G407))*COS(RADIANS(E399))*COS(RADIANS(N389))))&gt;90,0,$F$4*$F$5/E398^2*(SIN(RADIANS(G407))*SIN(RADIANS(E399))+COS(RADIANS(G407))*COS(RADIANS(E399))*COS(RADIANS(N389))))</f>
        <v>0</v>
      </c>
      <c r="O407" s="3">
        <f>IF(DEGREES(ACOS(SIN(RADIANS(G407))*SIN(RADIANS(E399))+COS(RADIANS(G407))*COS(RADIANS(E399))*COS(RADIANS(O389))))&gt;90,0,$F$4*$F$5/E398^2*(SIN(RADIANS(G407))*SIN(RADIANS(E399))+COS(RADIANS(G407))*COS(RADIANS(E399))*COS(RADIANS(O389))))</f>
        <v>0</v>
      </c>
      <c r="P407" s="3">
        <f>IF(DEGREES(ACOS(SIN(RADIANS(G407))*SIN(RADIANS(E399))+COS(RADIANS(G407))*COS(RADIANS(E399))*COS(RADIANS(P389))))&gt;90,0,$F$4*$F$5/E398^2*(SIN(RADIANS(G407))*SIN(RADIANS(E399))+COS(RADIANS(G407))*COS(RADIANS(E399))*COS(RADIANS(P389))))</f>
        <v>0</v>
      </c>
      <c r="Q407" s="3">
        <f>IF(DEGREES(ACOS(SIN(RADIANS(G407))*SIN(RADIANS(E399))+COS(RADIANS(G407))*COS(RADIANS(E399))*COS(RADIANS(Q389))))&gt;90,0,$F$4*$F$5/E398^2*(SIN(RADIANS(G407))*SIN(RADIANS(E399))+COS(RADIANS(G407))*COS(RADIANS(E399))*COS(RADIANS(Q389))))</f>
        <v>0</v>
      </c>
      <c r="R407" s="3" t="e">
        <f>IF(DEGREES(ACOS(SIN(RADIANS(G407))*SIN(RADIANS(E399))+COS(RADIANS(G407))*COS(RADIANS(E399))*COS(RADIANS(R389))))&gt;90,0,$F$4*$F$5/E398^2*(SIN(RADIANS(G407))*SIN(RADIANS(E399))+COS(RADIANS(G407))*COS(RADIANS(E399))*COS(RADIANS(R389))))</f>
        <v>#DIV/0!</v>
      </c>
      <c r="S407" s="3" t="e">
        <f>IF(DEGREES(ACOS(SIN(RADIANS(G407))*SIN(RADIANS(E399))+COS(RADIANS(G407))*COS(RADIANS(E399))*COS(RADIANS(S389))))&gt;90,0,$F$4*$F$5/E398^2*(SIN(RADIANS(G407))*SIN(RADIANS(E399))+COS(RADIANS(G407))*COS(RADIANS(E399))*COS(RADIANS(S389))))</f>
        <v>#DIV/0!</v>
      </c>
      <c r="T407" s="3" t="e">
        <f>IF(DEGREES(ACOS(SIN(RADIANS(G407))*SIN(RADIANS(E399))+COS(RADIANS(G407))*COS(RADIANS(E399))*COS(RADIANS(T389))))&gt;90,0,$F$4*$F$5/E398^2*(SIN(RADIANS(G407))*SIN(RADIANS(E399))+COS(RADIANS(G407))*COS(RADIANS(E399))*COS(RADIANS(T389))))</f>
        <v>#DIV/0!</v>
      </c>
      <c r="U407" s="3" t="e">
        <f>IF(DEGREES(ACOS(SIN(RADIANS(G407))*SIN(RADIANS(E399))+COS(RADIANS(G407))*COS(RADIANS(E399))*COS(RADIANS(U389))))&gt;90,0,$F$4*$F$5/E398^2*(SIN(RADIANS(G407))*SIN(RADIANS(E399))+COS(RADIANS(G407))*COS(RADIANS(E399))*COS(RADIANS(U389))))</f>
        <v>#DIV/0!</v>
      </c>
      <c r="V407" s="3" t="e">
        <f>IF(DEGREES(ACOS(SIN(RADIANS(G407))*SIN(RADIANS(E399))+COS(RADIANS(G407))*COS(RADIANS(E399))*COS(RADIANS(V389))))&gt;90,0,$F$4*$F$5/E398^2*(SIN(RADIANS(G407))*SIN(RADIANS(E399))+COS(RADIANS(G407))*COS(RADIANS(E399))*COS(RADIANS(V389))))</f>
        <v>#DIV/0!</v>
      </c>
      <c r="W407" s="3" t="e">
        <f>IF(DEGREES(ACOS(SIN(RADIANS(G407))*SIN(RADIANS(E399))+COS(RADIANS(G407))*COS(RADIANS(E399))*COS(RADIANS(W389))))&gt;90,0,$F$4*$F$5/E398^2*(SIN(RADIANS(G407))*SIN(RADIANS(E399))+COS(RADIANS(G407))*COS(RADIANS(E399))*COS(RADIANS(W389))))</f>
        <v>#DIV/0!</v>
      </c>
      <c r="X407" s="3" t="e">
        <f>IF(DEGREES(ACOS(SIN(RADIANS(G407))*SIN(RADIANS(E399))+COS(RADIANS(G407))*COS(RADIANS(E399))*COS(RADIANS(X389))))&gt;90,0,$F$4*$F$5/E398^2*(SIN(RADIANS(G407))*SIN(RADIANS(E399))+COS(RADIANS(G407))*COS(RADIANS(E399))*COS(RADIANS(X389))))</f>
        <v>#DIV/0!</v>
      </c>
      <c r="Y407" s="3" t="e">
        <f>IF(DEGREES(ACOS(SIN(RADIANS(G407))*SIN(RADIANS(E399))+COS(RADIANS(G407))*COS(RADIANS(E399))*COS(RADIANS(Y389))))&gt;90,0,$F$4*$F$5/E398^2*(SIN(RADIANS(G407))*SIN(RADIANS(E399))+COS(RADIANS(G407))*COS(RADIANS(E399))*COS(RADIANS(Y389))))</f>
        <v>#DIV/0!</v>
      </c>
      <c r="Z407" s="3" t="e">
        <f>IF(DEGREES(ACOS(SIN(RADIANS(G407))*SIN(RADIANS(E399))+COS(RADIANS(G407))*COS(RADIANS(E399))*COS(RADIANS(Z389))))&gt;90,0,$F$4*$F$5/E398^2*(SIN(RADIANS(G407))*SIN(RADIANS(E399))+COS(RADIANS(G407))*COS(RADIANS(E399))*COS(RADIANS(Z389))))</f>
        <v>#DIV/0!</v>
      </c>
      <c r="AA407" s="3" t="e">
        <f>IF(DEGREES(ACOS(SIN(RADIANS(G407))*SIN(RADIANS(E399))+COS(RADIANS(G407))*COS(RADIANS(E399))*COS(RADIANS(AA389))))&gt;90,0,$F$4*$F$5/E398^2*(SIN(RADIANS(G407))*SIN(RADIANS(E399))+COS(RADIANS(G407))*COS(RADIANS(E399))*COS(RADIANS(AA389))))</f>
        <v>#DIV/0!</v>
      </c>
      <c r="AB407" s="3" t="e">
        <f>IF(DEGREES(ACOS(SIN(RADIANS(G407))*SIN(RADIANS(E399))+COS(RADIANS(G407))*COS(RADIANS(E399))*COS(RADIANS(AB389))))&gt;90,0,$F$4*$F$5/E398^2*(SIN(RADIANS(G407))*SIN(RADIANS(E399))+COS(RADIANS(G407))*COS(RADIANS(E399))*COS(RADIANS(AB389))))</f>
        <v>#DIV/0!</v>
      </c>
      <c r="AC407" s="3" t="e">
        <f>IF(DEGREES(ACOS(SIN(RADIANS(G407))*SIN(RADIANS(E399))+COS(RADIANS(G407))*COS(RADIANS(E399))*COS(RADIANS(AC389))))&gt;90,0,$F$4*$F$5/E398^2*(SIN(RADIANS(G407))*SIN(RADIANS(E399))+COS(RADIANS(G407))*COS(RADIANS(E399))*COS(RADIANS(AC389))))</f>
        <v>#DIV/0!</v>
      </c>
      <c r="AD407" s="3" t="e">
        <f>IF(DEGREES(ACOS(SIN(RADIANS(G407))*SIN(RADIANS(E399))+COS(RADIANS(G407))*COS(RADIANS(E399))*COS(RADIANS(AD389))))&gt;90,0,$F$4*$F$5/E398^2*(SIN(RADIANS(G407))*SIN(RADIANS(E399))+COS(RADIANS(G407))*COS(RADIANS(E399))*COS(RADIANS(AD389))))</f>
        <v>#DIV/0!</v>
      </c>
      <c r="AE407" s="3" t="e">
        <f>IF(DEGREES(ACOS(SIN(RADIANS(G407))*SIN(RADIANS(E399))+COS(RADIANS(G407))*COS(RADIANS(E399))*COS(RADIANS(AE389))))&gt;90,0,$F$4*$F$5/E398^2*(SIN(RADIANS(G407))*SIN(RADIANS(E399))+COS(RADIANS(G407))*COS(RADIANS(E399))*COS(RADIANS(AE389))))</f>
        <v>#DIV/0!</v>
      </c>
      <c r="AF407" s="3" t="e">
        <f>IF(DEGREES(ACOS(SIN(RADIANS(G407))*SIN(RADIANS(E399))+COS(RADIANS(G407))*COS(RADIANS(E399))*COS(RADIANS(AF389))))&gt;90,0,$F$4*$F$5/E398^2*(SIN(RADIANS(G407))*SIN(RADIANS(E399))+COS(RADIANS(G407))*COS(RADIANS(E399))*COS(RADIANS(AF389))))</f>
        <v>#DIV/0!</v>
      </c>
      <c r="AG407" s="3" t="e">
        <f>IF(DEGREES(ACOS(SIN(RADIANS(G407))*SIN(RADIANS(E399))+COS(RADIANS(G407))*COS(RADIANS(E399))*COS(RADIANS(AG389))))&gt;90,0,$F$4*$F$5/E398^2*(SIN(RADIANS(G407))*SIN(RADIANS(E399))+COS(RADIANS(G407))*COS(RADIANS(E399))*COS(RADIANS(AG389))))</f>
        <v>#DIV/0!</v>
      </c>
      <c r="AH407" s="3" t="e">
        <f>IF(DEGREES(ACOS(SIN(RADIANS(G407))*SIN(RADIANS(E399))+COS(RADIANS(G407))*COS(RADIANS(E399))*COS(RADIANS(AH389))))&gt;90,0,$F$4*$F$5/E398^2*(SIN(RADIANS(G407))*SIN(RADIANS(E399))+COS(RADIANS(G407))*COS(RADIANS(E399))*COS(RADIANS(AH389))))</f>
        <v>#DIV/0!</v>
      </c>
      <c r="AI407" s="3" t="e">
        <f>IF(DEGREES(ACOS(SIN(RADIANS(G407))*SIN(RADIANS(E399))+COS(RADIANS(G407))*COS(RADIANS(E399))*COS(RADIANS(AI389))))&gt;90,0,$F$4*$F$5/E398^2*(SIN(RADIANS(G407))*SIN(RADIANS(E399))+COS(RADIANS(G407))*COS(RADIANS(E399))*COS(RADIANS(AI389))))</f>
        <v>#DIV/0!</v>
      </c>
      <c r="AJ407" s="3" t="e">
        <f>IF(DEGREES(ACOS(SIN(RADIANS(G407))*SIN(RADIANS(E399))+COS(RADIANS(G407))*COS(RADIANS(E399))*COS(RADIANS(AJ389))))&gt;90,0,$F$4*$F$5/E398^2*(SIN(RADIANS(G407))*SIN(RADIANS(E399))+COS(RADIANS(G407))*COS(RADIANS(E399))*COS(RADIANS(AJ389))))</f>
        <v>#DIV/0!</v>
      </c>
      <c r="AK407" s="3">
        <f>IF(DEGREES(ACOS(SIN(RADIANS(G407))*SIN(RADIANS(E399))+COS(RADIANS(G407))*COS(RADIANS(E399))*COS(RADIANS(AK389))))&gt;90,0,$F$4*$F$5/E398^2*(SIN(RADIANS(G407))*SIN(RADIANS(E399))+COS(RADIANS(G407))*COS(RADIANS(E399))*COS(RADIANS(AK389))))</f>
        <v>0</v>
      </c>
      <c r="AL407" s="3">
        <f>IF(DEGREES(ACOS(SIN(RADIANS(G407))*SIN(RADIANS(E399))+COS(RADIANS(G407))*COS(RADIANS(E399))*COS(RADIANS(AL389))))&gt;90,0,$F$4*$F$5/E398^2*(SIN(RADIANS(G407))*SIN(RADIANS(E399))+COS(RADIANS(G407))*COS(RADIANS(E399))*COS(RADIANS(AL389))))</f>
        <v>0</v>
      </c>
      <c r="AM407" s="3">
        <f>IF(DEGREES(ACOS(SIN(RADIANS(G407))*SIN(RADIANS(E399))+COS(RADIANS(G407))*COS(RADIANS(E399))*COS(RADIANS(AM389))))&gt;90,0,$F$4*$F$5/E398^2*(SIN(RADIANS(G407))*SIN(RADIANS(E399))+COS(RADIANS(G407))*COS(RADIANS(E399))*COS(RADIANS(AM389))))</f>
        <v>0</v>
      </c>
      <c r="AN407" s="3">
        <f>IF(DEGREES(ACOS(SIN(RADIANS(G407))*SIN(RADIANS(E399))+COS(RADIANS(G407))*COS(RADIANS(E399))*COS(RADIANS(AN389))))&gt;90,0,$F$4*$F$5/E398^2*(SIN(RADIANS(G407))*SIN(RADIANS(E399))+COS(RADIANS(G407))*COS(RADIANS(E399))*COS(RADIANS(AN389))))</f>
        <v>0</v>
      </c>
      <c r="AO407" s="3">
        <f>IF(DEGREES(ACOS(SIN(RADIANS(G407))*SIN(RADIANS(E399))+COS(RADIANS(G407))*COS(RADIANS(E399))*COS(RADIANS(AO389))))&gt;90,0,$F$4*$F$5/E398^2*(SIN(RADIANS(G407))*SIN(RADIANS(E399))+COS(RADIANS(G407))*COS(RADIANS(E399))*COS(RADIANS(AO389))))</f>
        <v>0</v>
      </c>
      <c r="AP407" s="3">
        <f>IF(DEGREES(ACOS(SIN(RADIANS(G407))*SIN(RADIANS(E399))+COS(RADIANS(G407))*COS(RADIANS(E399))*COS(RADIANS(AP389))))&gt;90,0,$F$4*$F$5/E398^2*(SIN(RADIANS(G407))*SIN(RADIANS(E399))+COS(RADIANS(G407))*COS(RADIANS(E399))*COS(RADIANS(AP389))))</f>
        <v>0</v>
      </c>
      <c r="AQ407" s="3">
        <f>IF(DEGREES(ACOS(SIN(RADIANS(G407))*SIN(RADIANS(E399))+COS(RADIANS(G407))*COS(RADIANS(E399))*COS(RADIANS(AQ389))))&gt;90,0,$F$4*$F$5/E398^2*(SIN(RADIANS(G407))*SIN(RADIANS(E399))+COS(RADIANS(G407))*COS(RADIANS(E399))*COS(RADIANS(AQ389))))</f>
        <v>0</v>
      </c>
      <c r="AR407" s="3">
        <f>IF(DEGREES(ACOS(SIN(RADIANS(G407))*SIN(RADIANS(E399))+COS(RADIANS(G407))*COS(RADIANS(E399))*COS(RADIANS(AR389))))&gt;90,0,$F$4*$F$5/E398^2*(SIN(RADIANS(G407))*SIN(RADIANS(E399))+COS(RADIANS(G407))*COS(RADIANS(E399))*COS(RADIANS(AR389))))</f>
        <v>0</v>
      </c>
    </row>
    <row r="408" spans="2:44" ht="15.75" customHeight="1" x14ac:dyDescent="0.2">
      <c r="G408" s="3">
        <v>-80</v>
      </c>
      <c r="I408" s="3">
        <f>IF(DEGREES(ACOS(SIN(RADIANS(G408))*SIN(RADIANS(E399))+COS(RADIANS(G408))*COS(RADIANS(E399))*COS(RADIANS(I389))))&gt;90,0,$F$4*$F$5/E398^2*(SIN(RADIANS(G408))*SIN(RADIANS(E399))+COS(RADIANS(G408))*COS(RADIANS(E399))*COS(RADIANS(I389))))</f>
        <v>0</v>
      </c>
      <c r="J408" s="3">
        <f>IF(DEGREES(ACOS(SIN(RADIANS(G408))*SIN(RADIANS(E399))+COS(RADIANS(G408))*COS(RADIANS(E399))*COS(RADIANS(J389))))&gt;90,0,$F$4*$F$5/E398^2*(SIN(RADIANS(G408))*SIN(RADIANS(E399))+COS(RADIANS(G408))*COS(RADIANS(E399))*COS(RADIANS(J389))))</f>
        <v>0</v>
      </c>
      <c r="K408" s="3">
        <f>IF(DEGREES(ACOS(SIN(RADIANS(G408))*SIN(RADIANS(E399))+COS(RADIANS(G408))*COS(RADIANS(E399))*COS(RADIANS(K389))))&gt;90,0,$F$4*$F$5/E398^2*(SIN(RADIANS(G408))*SIN(RADIANS(E399))+COS(RADIANS(G408))*COS(RADIANS(E399))*COS(RADIANS(K389))))</f>
        <v>0</v>
      </c>
      <c r="L408" s="3">
        <f>IF(DEGREES(ACOS(SIN(RADIANS(G408))*SIN(RADIANS(E399))+COS(RADIANS(G408))*COS(RADIANS(E399))*COS(RADIANS(L389))))&gt;90,0,$F$4*$F$5/E398^2*(SIN(RADIANS(G408))*SIN(RADIANS(E399))+COS(RADIANS(G408))*COS(RADIANS(E399))*COS(RADIANS(L389))))</f>
        <v>0</v>
      </c>
      <c r="M408" s="3">
        <f>IF(DEGREES(ACOS(SIN(RADIANS(G408))*SIN(RADIANS(E399))+COS(RADIANS(G408))*COS(RADIANS(E399))*COS(RADIANS(M389))))&gt;90,0,$F$4*$F$5/E398^2*(SIN(RADIANS(G408))*SIN(RADIANS(E399))+COS(RADIANS(G408))*COS(RADIANS(E399))*COS(RADIANS(M389))))</f>
        <v>0</v>
      </c>
      <c r="N408" s="3">
        <f>IF(DEGREES(ACOS(SIN(RADIANS(G408))*SIN(RADIANS(E399))+COS(RADIANS(G408))*COS(RADIANS(E399))*COS(RADIANS(N389))))&gt;90,0,$F$4*$F$5/E398^2*(SIN(RADIANS(G408))*SIN(RADIANS(E399))+COS(RADIANS(G408))*COS(RADIANS(E399))*COS(RADIANS(N389))))</f>
        <v>0</v>
      </c>
      <c r="O408" s="3">
        <f>IF(DEGREES(ACOS(SIN(RADIANS(G408))*SIN(RADIANS(E399))+COS(RADIANS(G408))*COS(RADIANS(E399))*COS(RADIANS(O389))))&gt;90,0,$F$4*$F$5/E398^2*(SIN(RADIANS(G408))*SIN(RADIANS(E399))+COS(RADIANS(G408))*COS(RADIANS(E399))*COS(RADIANS(O389))))</f>
        <v>0</v>
      </c>
      <c r="P408" s="3">
        <f>IF(DEGREES(ACOS(SIN(RADIANS(G408))*SIN(RADIANS(E399))+COS(RADIANS(G408))*COS(RADIANS(E399))*COS(RADIANS(P389))))&gt;90,0,$F$4*$F$5/E398^2*(SIN(RADIANS(G408))*SIN(RADIANS(E399))+COS(RADIANS(G408))*COS(RADIANS(E399))*COS(RADIANS(P389))))</f>
        <v>0</v>
      </c>
      <c r="Q408" s="3">
        <f>IF(DEGREES(ACOS(SIN(RADIANS(G408))*SIN(RADIANS(E399))+COS(RADIANS(G408))*COS(RADIANS(E399))*COS(RADIANS(Q389))))&gt;90,0,$F$4*$F$5/E398^2*(SIN(RADIANS(G408))*SIN(RADIANS(E399))+COS(RADIANS(G408))*COS(RADIANS(E399))*COS(RADIANS(Q389))))</f>
        <v>0</v>
      </c>
      <c r="R408" s="3" t="e">
        <f>IF(DEGREES(ACOS(SIN(RADIANS(G408))*SIN(RADIANS(E399))+COS(RADIANS(G408))*COS(RADIANS(E399))*COS(RADIANS(R389))))&gt;90,0,$F$4*$F$5/E398^2*(SIN(RADIANS(G408))*SIN(RADIANS(E399))+COS(RADIANS(G408))*COS(RADIANS(E399))*COS(RADIANS(R389))))</f>
        <v>#DIV/0!</v>
      </c>
      <c r="S408" s="3" t="e">
        <f>IF(DEGREES(ACOS(SIN(RADIANS(G408))*SIN(RADIANS(E399))+COS(RADIANS(G408))*COS(RADIANS(E399))*COS(RADIANS(S389))))&gt;90,0,$F$4*$F$5/E398^2*(SIN(RADIANS(G408))*SIN(RADIANS(E399))+COS(RADIANS(G408))*COS(RADIANS(E399))*COS(RADIANS(S389))))</f>
        <v>#DIV/0!</v>
      </c>
      <c r="T408" s="3" t="e">
        <f>IF(DEGREES(ACOS(SIN(RADIANS(G408))*SIN(RADIANS(E399))+COS(RADIANS(G408))*COS(RADIANS(E399))*COS(RADIANS(T389))))&gt;90,0,$F$4*$F$5/E398^2*(SIN(RADIANS(G408))*SIN(RADIANS(E399))+COS(RADIANS(G408))*COS(RADIANS(E399))*COS(RADIANS(T389))))</f>
        <v>#DIV/0!</v>
      </c>
      <c r="U408" s="3" t="e">
        <f>IF(DEGREES(ACOS(SIN(RADIANS(G408))*SIN(RADIANS(E399))+COS(RADIANS(G408))*COS(RADIANS(E399))*COS(RADIANS(U389))))&gt;90,0,$F$4*$F$5/E398^2*(SIN(RADIANS(G408))*SIN(RADIANS(E399))+COS(RADIANS(G408))*COS(RADIANS(E399))*COS(RADIANS(U389))))</f>
        <v>#DIV/0!</v>
      </c>
      <c r="V408" s="3" t="e">
        <f>IF(DEGREES(ACOS(SIN(RADIANS(G408))*SIN(RADIANS(E399))+COS(RADIANS(G408))*COS(RADIANS(E399))*COS(RADIANS(V389))))&gt;90,0,$F$4*$F$5/E398^2*(SIN(RADIANS(G408))*SIN(RADIANS(E399))+COS(RADIANS(G408))*COS(RADIANS(E399))*COS(RADIANS(V389))))</f>
        <v>#DIV/0!</v>
      </c>
      <c r="W408" s="3" t="e">
        <f>IF(DEGREES(ACOS(SIN(RADIANS(G408))*SIN(RADIANS(E399))+COS(RADIANS(G408))*COS(RADIANS(E399))*COS(RADIANS(W389))))&gt;90,0,$F$4*$F$5/E398^2*(SIN(RADIANS(G408))*SIN(RADIANS(E399))+COS(RADIANS(G408))*COS(RADIANS(E399))*COS(RADIANS(W389))))</f>
        <v>#DIV/0!</v>
      </c>
      <c r="X408" s="3" t="e">
        <f>IF(DEGREES(ACOS(SIN(RADIANS(G408))*SIN(RADIANS(E399))+COS(RADIANS(G408))*COS(RADIANS(E399))*COS(RADIANS(X389))))&gt;90,0,$F$4*$F$5/E398^2*(SIN(RADIANS(G408))*SIN(RADIANS(E399))+COS(RADIANS(G408))*COS(RADIANS(E399))*COS(RADIANS(X389))))</f>
        <v>#DIV/0!</v>
      </c>
      <c r="Y408" s="3" t="e">
        <f>IF(DEGREES(ACOS(SIN(RADIANS(G408))*SIN(RADIANS(E399))+COS(RADIANS(G408))*COS(RADIANS(E399))*COS(RADIANS(Y389))))&gt;90,0,$F$4*$F$5/E398^2*(SIN(RADIANS(G408))*SIN(RADIANS(E399))+COS(RADIANS(G408))*COS(RADIANS(E399))*COS(RADIANS(Y389))))</f>
        <v>#DIV/0!</v>
      </c>
      <c r="Z408" s="3" t="e">
        <f>IF(DEGREES(ACOS(SIN(RADIANS(G408))*SIN(RADIANS(E399))+COS(RADIANS(G408))*COS(RADIANS(E399))*COS(RADIANS(Z389))))&gt;90,0,$F$4*$F$5/E398^2*(SIN(RADIANS(G408))*SIN(RADIANS(E399))+COS(RADIANS(G408))*COS(RADIANS(E399))*COS(RADIANS(Z389))))</f>
        <v>#DIV/0!</v>
      </c>
      <c r="AA408" s="3" t="e">
        <f>IF(DEGREES(ACOS(SIN(RADIANS(G408))*SIN(RADIANS(E399))+COS(RADIANS(G408))*COS(RADIANS(E399))*COS(RADIANS(AA389))))&gt;90,0,$F$4*$F$5/E398^2*(SIN(RADIANS(G408))*SIN(RADIANS(E399))+COS(RADIANS(G408))*COS(RADIANS(E399))*COS(RADIANS(AA389))))</f>
        <v>#DIV/0!</v>
      </c>
      <c r="AB408" s="3" t="e">
        <f>IF(DEGREES(ACOS(SIN(RADIANS(G408))*SIN(RADIANS(E399))+COS(RADIANS(G408))*COS(RADIANS(E399))*COS(RADIANS(AB389))))&gt;90,0,$F$4*$F$5/E398^2*(SIN(RADIANS(G408))*SIN(RADIANS(E399))+COS(RADIANS(G408))*COS(RADIANS(E399))*COS(RADIANS(AB389))))</f>
        <v>#DIV/0!</v>
      </c>
      <c r="AC408" s="3" t="e">
        <f>IF(DEGREES(ACOS(SIN(RADIANS(G408))*SIN(RADIANS(E399))+COS(RADIANS(G408))*COS(RADIANS(E399))*COS(RADIANS(AC389))))&gt;90,0,$F$4*$F$5/E398^2*(SIN(RADIANS(G408))*SIN(RADIANS(E399))+COS(RADIANS(G408))*COS(RADIANS(E399))*COS(RADIANS(AC389))))</f>
        <v>#DIV/0!</v>
      </c>
      <c r="AD408" s="3" t="e">
        <f>IF(DEGREES(ACOS(SIN(RADIANS(G408))*SIN(RADIANS(E399))+COS(RADIANS(G408))*COS(RADIANS(E399))*COS(RADIANS(AD389))))&gt;90,0,$F$4*$F$5/E398^2*(SIN(RADIANS(G408))*SIN(RADIANS(E399))+COS(RADIANS(G408))*COS(RADIANS(E399))*COS(RADIANS(AD389))))</f>
        <v>#DIV/0!</v>
      </c>
      <c r="AE408" s="3" t="e">
        <f>IF(DEGREES(ACOS(SIN(RADIANS(G408))*SIN(RADIANS(E399))+COS(RADIANS(G408))*COS(RADIANS(E399))*COS(RADIANS(AE389))))&gt;90,0,$F$4*$F$5/E398^2*(SIN(RADIANS(G408))*SIN(RADIANS(E399))+COS(RADIANS(G408))*COS(RADIANS(E399))*COS(RADIANS(AE389))))</f>
        <v>#DIV/0!</v>
      </c>
      <c r="AF408" s="3" t="e">
        <f>IF(DEGREES(ACOS(SIN(RADIANS(G408))*SIN(RADIANS(E399))+COS(RADIANS(G408))*COS(RADIANS(E399))*COS(RADIANS(AF389))))&gt;90,0,$F$4*$F$5/E398^2*(SIN(RADIANS(G408))*SIN(RADIANS(E399))+COS(RADIANS(G408))*COS(RADIANS(E399))*COS(RADIANS(AF389))))</f>
        <v>#DIV/0!</v>
      </c>
      <c r="AG408" s="3" t="e">
        <f>IF(DEGREES(ACOS(SIN(RADIANS(G408))*SIN(RADIANS(E399))+COS(RADIANS(G408))*COS(RADIANS(E399))*COS(RADIANS(AG389))))&gt;90,0,$F$4*$F$5/E398^2*(SIN(RADIANS(G408))*SIN(RADIANS(E399))+COS(RADIANS(G408))*COS(RADIANS(E399))*COS(RADIANS(AG389))))</f>
        <v>#DIV/0!</v>
      </c>
      <c r="AH408" s="3" t="e">
        <f>IF(DEGREES(ACOS(SIN(RADIANS(G408))*SIN(RADIANS(E399))+COS(RADIANS(G408))*COS(RADIANS(E399))*COS(RADIANS(AH389))))&gt;90,0,$F$4*$F$5/E398^2*(SIN(RADIANS(G408))*SIN(RADIANS(E399))+COS(RADIANS(G408))*COS(RADIANS(E399))*COS(RADIANS(AH389))))</f>
        <v>#DIV/0!</v>
      </c>
      <c r="AI408" s="3" t="e">
        <f>IF(DEGREES(ACOS(SIN(RADIANS(G408))*SIN(RADIANS(E399))+COS(RADIANS(G408))*COS(RADIANS(E399))*COS(RADIANS(AI389))))&gt;90,0,$F$4*$F$5/E398^2*(SIN(RADIANS(G408))*SIN(RADIANS(E399))+COS(RADIANS(G408))*COS(RADIANS(E399))*COS(RADIANS(AI389))))</f>
        <v>#DIV/0!</v>
      </c>
      <c r="AJ408" s="3" t="e">
        <f>IF(DEGREES(ACOS(SIN(RADIANS(G408))*SIN(RADIANS(E399))+COS(RADIANS(G408))*COS(RADIANS(E399))*COS(RADIANS(AJ389))))&gt;90,0,$F$4*$F$5/E398^2*(SIN(RADIANS(G408))*SIN(RADIANS(E399))+COS(RADIANS(G408))*COS(RADIANS(E399))*COS(RADIANS(AJ389))))</f>
        <v>#DIV/0!</v>
      </c>
      <c r="AK408" s="3">
        <f>IF(DEGREES(ACOS(SIN(RADIANS(G408))*SIN(RADIANS(E399))+COS(RADIANS(G408))*COS(RADIANS(E399))*COS(RADIANS(AK389))))&gt;90,0,$F$4*$F$5/E398^2*(SIN(RADIANS(G408))*SIN(RADIANS(E399))+COS(RADIANS(G408))*COS(RADIANS(E399))*COS(RADIANS(AK389))))</f>
        <v>0</v>
      </c>
      <c r="AL408" s="3">
        <f>IF(DEGREES(ACOS(SIN(RADIANS(G408))*SIN(RADIANS(E399))+COS(RADIANS(G408))*COS(RADIANS(E399))*COS(RADIANS(AL389))))&gt;90,0,$F$4*$F$5/E398^2*(SIN(RADIANS(G408))*SIN(RADIANS(E399))+COS(RADIANS(G408))*COS(RADIANS(E399))*COS(RADIANS(AL389))))</f>
        <v>0</v>
      </c>
      <c r="AM408" s="3">
        <f>IF(DEGREES(ACOS(SIN(RADIANS(G408))*SIN(RADIANS(E399))+COS(RADIANS(G408))*COS(RADIANS(E399))*COS(RADIANS(AM389))))&gt;90,0,$F$4*$F$5/E398^2*(SIN(RADIANS(G408))*SIN(RADIANS(E399))+COS(RADIANS(G408))*COS(RADIANS(E399))*COS(RADIANS(AM389))))</f>
        <v>0</v>
      </c>
      <c r="AN408" s="3">
        <f>IF(DEGREES(ACOS(SIN(RADIANS(G408))*SIN(RADIANS(E399))+COS(RADIANS(G408))*COS(RADIANS(E399))*COS(RADIANS(AN389))))&gt;90,0,$F$4*$F$5/E398^2*(SIN(RADIANS(G408))*SIN(RADIANS(E399))+COS(RADIANS(G408))*COS(RADIANS(E399))*COS(RADIANS(AN389))))</f>
        <v>0</v>
      </c>
      <c r="AO408" s="3">
        <f>IF(DEGREES(ACOS(SIN(RADIANS(G408))*SIN(RADIANS(E399))+COS(RADIANS(G408))*COS(RADIANS(E399))*COS(RADIANS(AO389))))&gt;90,0,$F$4*$F$5/E398^2*(SIN(RADIANS(G408))*SIN(RADIANS(E399))+COS(RADIANS(G408))*COS(RADIANS(E399))*COS(RADIANS(AO389))))</f>
        <v>0</v>
      </c>
      <c r="AP408" s="3">
        <f>IF(DEGREES(ACOS(SIN(RADIANS(G408))*SIN(RADIANS(E399))+COS(RADIANS(G408))*COS(RADIANS(E399))*COS(RADIANS(AP389))))&gt;90,0,$F$4*$F$5/E398^2*(SIN(RADIANS(G408))*SIN(RADIANS(E399))+COS(RADIANS(G408))*COS(RADIANS(E399))*COS(RADIANS(AP389))))</f>
        <v>0</v>
      </c>
      <c r="AQ408" s="3">
        <f>IF(DEGREES(ACOS(SIN(RADIANS(G408))*SIN(RADIANS(E399))+COS(RADIANS(G408))*COS(RADIANS(E399))*COS(RADIANS(AQ389))))&gt;90,0,$F$4*$F$5/E398^2*(SIN(RADIANS(G408))*SIN(RADIANS(E399))+COS(RADIANS(G408))*COS(RADIANS(E399))*COS(RADIANS(AQ389))))</f>
        <v>0</v>
      </c>
      <c r="AR408" s="3">
        <f>IF(DEGREES(ACOS(SIN(RADIANS(G408))*SIN(RADIANS(E399))+COS(RADIANS(G408))*COS(RADIANS(E399))*COS(RADIANS(AR389))))&gt;90,0,$F$4*$F$5/E398^2*(SIN(RADIANS(G408))*SIN(RADIANS(E399))+COS(RADIANS(G408))*COS(RADIANS(E399))*COS(RADIANS(AR389))))</f>
        <v>0</v>
      </c>
    </row>
    <row r="409" spans="2:44" ht="15.75" customHeight="1" x14ac:dyDescent="0.2">
      <c r="G409" s="3">
        <v>-90</v>
      </c>
      <c r="I409" s="3" t="e">
        <f>IF(DEGREES(ACOS(SIN(RADIANS(G409))*SIN(RADIANS(E399))+COS(RADIANS(G409))*COS(RADIANS(E399))*COS(RADIANS(I389))))&gt;90,0,$F$4*$F$5/E398^2*(SIN(RADIANS(G409))*SIN(RADIANS(E399))+COS(RADIANS(G409))*COS(RADIANS(E399))*COS(RADIANS(I389))))</f>
        <v>#DIV/0!</v>
      </c>
      <c r="J409" s="3" t="e">
        <f>IF(DEGREES(ACOS(SIN(RADIANS(G409))*SIN(RADIANS(E399))+COS(RADIANS(G409))*COS(RADIANS(E399))*COS(RADIANS(J389))))&gt;90,0,$F$4*$F$5/E398^2*(SIN(RADIANS(G409))*SIN(RADIANS(E399))+COS(RADIANS(G409))*COS(RADIANS(E399))*COS(RADIANS(J389))))</f>
        <v>#DIV/0!</v>
      </c>
      <c r="K409" s="3" t="e">
        <f>IF(DEGREES(ACOS(SIN(RADIANS(G409))*SIN(RADIANS(E399))+COS(RADIANS(G409))*COS(RADIANS(E399))*COS(RADIANS(K389))))&gt;90,0,$F$4*$F$5/E398^2*(SIN(RADIANS(G409))*SIN(RADIANS(E399))+COS(RADIANS(G409))*COS(RADIANS(E399))*COS(RADIANS(K389))))</f>
        <v>#DIV/0!</v>
      </c>
      <c r="L409" s="3" t="e">
        <f>IF(DEGREES(ACOS(SIN(RADIANS(G409))*SIN(RADIANS(E399))+COS(RADIANS(G409))*COS(RADIANS(E399))*COS(RADIANS(L389))))&gt;90,0,$F$4*$F$5/E398^2*(SIN(RADIANS(G409))*SIN(RADIANS(E399))+COS(RADIANS(G409))*COS(RADIANS(E399))*COS(RADIANS(L389))))</f>
        <v>#DIV/0!</v>
      </c>
      <c r="M409" s="3" t="e">
        <f>IF(DEGREES(ACOS(SIN(RADIANS(G409))*SIN(RADIANS(E399))+COS(RADIANS(G409))*COS(RADIANS(E399))*COS(RADIANS(M389))))&gt;90,0,$F$4*$F$5/E398^2*(SIN(RADIANS(G409))*SIN(RADIANS(E399))+COS(RADIANS(G409))*COS(RADIANS(E399))*COS(RADIANS(M389))))</f>
        <v>#DIV/0!</v>
      </c>
      <c r="N409" s="3" t="e">
        <f>IF(DEGREES(ACOS(SIN(RADIANS(G409))*SIN(RADIANS(E399))+COS(RADIANS(G409))*COS(RADIANS(E399))*COS(RADIANS(N389))))&gt;90,0,$F$4*$F$5/E398^2*(SIN(RADIANS(G409))*SIN(RADIANS(E399))+COS(RADIANS(G409))*COS(RADIANS(E399))*COS(RADIANS(N389))))</f>
        <v>#DIV/0!</v>
      </c>
      <c r="O409" s="3" t="e">
        <f>IF(DEGREES(ACOS(SIN(RADIANS(G409))*SIN(RADIANS(E399))+COS(RADIANS(G409))*COS(RADIANS(E399))*COS(RADIANS(O389))))&gt;90,0,$F$4*$F$5/E398^2*(SIN(RADIANS(G409))*SIN(RADIANS(E399))+COS(RADIANS(G409))*COS(RADIANS(E399))*COS(RADIANS(O389))))</f>
        <v>#DIV/0!</v>
      </c>
      <c r="P409" s="3" t="e">
        <f>IF(DEGREES(ACOS(SIN(RADIANS(G409))*SIN(RADIANS(E399))+COS(RADIANS(G409))*COS(RADIANS(E399))*COS(RADIANS(P389))))&gt;90,0,$F$4*$F$5/E398^2*(SIN(RADIANS(G409))*SIN(RADIANS(E399))+COS(RADIANS(G409))*COS(RADIANS(E399))*COS(RADIANS(P389))))</f>
        <v>#DIV/0!</v>
      </c>
      <c r="Q409" s="3" t="e">
        <f>IF(DEGREES(ACOS(SIN(RADIANS(G409))*SIN(RADIANS(E399))+COS(RADIANS(G409))*COS(RADIANS(E399))*COS(RADIANS(Q389))))&gt;90,0,$F$4*$F$5/E398^2*(SIN(RADIANS(G409))*SIN(RADIANS(E399))+COS(RADIANS(G409))*COS(RADIANS(E399))*COS(RADIANS(Q389))))</f>
        <v>#DIV/0!</v>
      </c>
      <c r="R409" s="3" t="e">
        <f>IF(DEGREES(ACOS(SIN(RADIANS(G409))*SIN(RADIANS(E399))+COS(RADIANS(G409))*COS(RADIANS(E399))*COS(RADIANS(R389))))&gt;90,0,$F$4*$F$5/E398^2*(SIN(RADIANS(G409))*SIN(RADIANS(E399))+COS(RADIANS(G409))*COS(RADIANS(E399))*COS(RADIANS(R389))))</f>
        <v>#DIV/0!</v>
      </c>
      <c r="S409" s="3" t="e">
        <f>IF(DEGREES(ACOS(SIN(RADIANS(G409))*SIN(RADIANS(E399))+COS(RADIANS(G409))*COS(RADIANS(E399))*COS(RADIANS(S389))))&gt;90,0,$F$4*$F$5/E398^2*(SIN(RADIANS(G409))*SIN(RADIANS(E399))+COS(RADIANS(G409))*COS(RADIANS(E399))*COS(RADIANS(S389))))</f>
        <v>#DIV/0!</v>
      </c>
      <c r="T409" s="3" t="e">
        <f>IF(DEGREES(ACOS(SIN(RADIANS(G409))*SIN(RADIANS(E399))+COS(RADIANS(G409))*COS(RADIANS(E399))*COS(RADIANS(T389))))&gt;90,0,$F$4*$F$5/E398^2*(SIN(RADIANS(G409))*SIN(RADIANS(E399))+COS(RADIANS(G409))*COS(RADIANS(E399))*COS(RADIANS(T389))))</f>
        <v>#DIV/0!</v>
      </c>
      <c r="U409" s="3" t="e">
        <f>IF(DEGREES(ACOS(SIN(RADIANS(G409))*SIN(RADIANS(E399))+COS(RADIANS(G409))*COS(RADIANS(E399))*COS(RADIANS(U389))))&gt;90,0,$F$4*$F$5/E398^2*(SIN(RADIANS(G409))*SIN(RADIANS(E399))+COS(RADIANS(G409))*COS(RADIANS(E399))*COS(RADIANS(U389))))</f>
        <v>#DIV/0!</v>
      </c>
      <c r="V409" s="3" t="e">
        <f>IF(DEGREES(ACOS(SIN(RADIANS(G409))*SIN(RADIANS(E399))+COS(RADIANS(G409))*COS(RADIANS(E399))*COS(RADIANS(V389))))&gt;90,0,$F$4*$F$5/E398^2*(SIN(RADIANS(G409))*SIN(RADIANS(E399))+COS(RADIANS(G409))*COS(RADIANS(E399))*COS(RADIANS(V389))))</f>
        <v>#DIV/0!</v>
      </c>
      <c r="W409" s="3" t="e">
        <f>IF(DEGREES(ACOS(SIN(RADIANS(G409))*SIN(RADIANS(E399))+COS(RADIANS(G409))*COS(RADIANS(E399))*COS(RADIANS(W389))))&gt;90,0,$F$4*$F$5/E398^2*(SIN(RADIANS(G409))*SIN(RADIANS(E399))+COS(RADIANS(G409))*COS(RADIANS(E399))*COS(RADIANS(W389))))</f>
        <v>#DIV/0!</v>
      </c>
      <c r="X409" s="3" t="e">
        <f>IF(DEGREES(ACOS(SIN(RADIANS(G409))*SIN(RADIANS(E399))+COS(RADIANS(G409))*COS(RADIANS(E399))*COS(RADIANS(X389))))&gt;90,0,$F$4*$F$5/E398^2*(SIN(RADIANS(G409))*SIN(RADIANS(E399))+COS(RADIANS(G409))*COS(RADIANS(E399))*COS(RADIANS(X389))))</f>
        <v>#DIV/0!</v>
      </c>
      <c r="Y409" s="3" t="e">
        <f>IF(DEGREES(ACOS(SIN(RADIANS(G409))*SIN(RADIANS(E399))+COS(RADIANS(G409))*COS(RADIANS(E399))*COS(RADIANS(Y389))))&gt;90,0,$F$4*$F$5/E398^2*(SIN(RADIANS(G409))*SIN(RADIANS(E399))+COS(RADIANS(G409))*COS(RADIANS(E399))*COS(RADIANS(Y389))))</f>
        <v>#DIV/0!</v>
      </c>
      <c r="Z409" s="3" t="e">
        <f>IF(DEGREES(ACOS(SIN(RADIANS(G409))*SIN(RADIANS(E399))+COS(RADIANS(G409))*COS(RADIANS(E399))*COS(RADIANS(Z389))))&gt;90,0,$F$4*$F$5/E398^2*(SIN(RADIANS(G409))*SIN(RADIANS(E399))+COS(RADIANS(G409))*COS(RADIANS(E399))*COS(RADIANS(Z389))))</f>
        <v>#DIV/0!</v>
      </c>
      <c r="AA409" s="3" t="e">
        <f>IF(DEGREES(ACOS(SIN(RADIANS(G409))*SIN(RADIANS(E399))+COS(RADIANS(G409))*COS(RADIANS(E399))*COS(RADIANS(AA389))))&gt;90,0,$F$4*$F$5/E398^2*(SIN(RADIANS(G409))*SIN(RADIANS(E399))+COS(RADIANS(G409))*COS(RADIANS(E399))*COS(RADIANS(AA389))))</f>
        <v>#DIV/0!</v>
      </c>
      <c r="AB409" s="3" t="e">
        <f>IF(DEGREES(ACOS(SIN(RADIANS(G409))*SIN(RADIANS(E399))+COS(RADIANS(G409))*COS(RADIANS(E399))*COS(RADIANS(AB389))))&gt;90,0,$F$4*$F$5/E398^2*(SIN(RADIANS(G409))*SIN(RADIANS(E399))+COS(RADIANS(G409))*COS(RADIANS(E399))*COS(RADIANS(AB389))))</f>
        <v>#DIV/0!</v>
      </c>
      <c r="AC409" s="3" t="e">
        <f>IF(DEGREES(ACOS(SIN(RADIANS(G409))*SIN(RADIANS(E399))+COS(RADIANS(G409))*COS(RADIANS(E399))*COS(RADIANS(AC389))))&gt;90,0,$F$4*$F$5/E398^2*(SIN(RADIANS(G409))*SIN(RADIANS(E399))+COS(RADIANS(G409))*COS(RADIANS(E399))*COS(RADIANS(AC389))))</f>
        <v>#DIV/0!</v>
      </c>
      <c r="AD409" s="3" t="e">
        <f>IF(DEGREES(ACOS(SIN(RADIANS(G409))*SIN(RADIANS(E399))+COS(RADIANS(G409))*COS(RADIANS(E399))*COS(RADIANS(AD389))))&gt;90,0,$F$4*$F$5/E398^2*(SIN(RADIANS(G409))*SIN(RADIANS(E399))+COS(RADIANS(G409))*COS(RADIANS(E399))*COS(RADIANS(AD389))))</f>
        <v>#DIV/0!</v>
      </c>
      <c r="AE409" s="3" t="e">
        <f>IF(DEGREES(ACOS(SIN(RADIANS(G409))*SIN(RADIANS(E399))+COS(RADIANS(G409))*COS(RADIANS(E399))*COS(RADIANS(AE389))))&gt;90,0,$F$4*$F$5/E398^2*(SIN(RADIANS(G409))*SIN(RADIANS(E399))+COS(RADIANS(G409))*COS(RADIANS(E399))*COS(RADIANS(AE389))))</f>
        <v>#DIV/0!</v>
      </c>
      <c r="AF409" s="3" t="e">
        <f>IF(DEGREES(ACOS(SIN(RADIANS(G409))*SIN(RADIANS(E399))+COS(RADIANS(G409))*COS(RADIANS(E399))*COS(RADIANS(AF389))))&gt;90,0,$F$4*$F$5/E398^2*(SIN(RADIANS(G409))*SIN(RADIANS(E399))+COS(RADIANS(G409))*COS(RADIANS(E399))*COS(RADIANS(AF389))))</f>
        <v>#DIV/0!</v>
      </c>
      <c r="AG409" s="3" t="e">
        <f>IF(DEGREES(ACOS(SIN(RADIANS(G409))*SIN(RADIANS(E399))+COS(RADIANS(G409))*COS(RADIANS(E399))*COS(RADIANS(AG389))))&gt;90,0,$F$4*$F$5/E398^2*(SIN(RADIANS(G409))*SIN(RADIANS(E399))+COS(RADIANS(G409))*COS(RADIANS(E399))*COS(RADIANS(AG389))))</f>
        <v>#DIV/0!</v>
      </c>
      <c r="AH409" s="3" t="e">
        <f>IF(DEGREES(ACOS(SIN(RADIANS(G409))*SIN(RADIANS(E399))+COS(RADIANS(G409))*COS(RADIANS(E399))*COS(RADIANS(AH389))))&gt;90,0,$F$4*$F$5/E398^2*(SIN(RADIANS(G409))*SIN(RADIANS(E399))+COS(RADIANS(G409))*COS(RADIANS(E399))*COS(RADIANS(AH389))))</f>
        <v>#DIV/0!</v>
      </c>
      <c r="AI409" s="3" t="e">
        <f>IF(DEGREES(ACOS(SIN(RADIANS(G409))*SIN(RADIANS(E399))+COS(RADIANS(G409))*COS(RADIANS(E399))*COS(RADIANS(AI389))))&gt;90,0,$F$4*$F$5/E398^2*(SIN(RADIANS(G409))*SIN(RADIANS(E399))+COS(RADIANS(G409))*COS(RADIANS(E399))*COS(RADIANS(AI389))))</f>
        <v>#DIV/0!</v>
      </c>
      <c r="AJ409" s="3" t="e">
        <f>IF(DEGREES(ACOS(SIN(RADIANS(G409))*SIN(RADIANS(E399))+COS(RADIANS(G409))*COS(RADIANS(E399))*COS(RADIANS(AJ389))))&gt;90,0,$F$4*$F$5/E398^2*(SIN(RADIANS(G409))*SIN(RADIANS(E399))+COS(RADIANS(G409))*COS(RADIANS(E399))*COS(RADIANS(AJ389))))</f>
        <v>#DIV/0!</v>
      </c>
      <c r="AK409" s="3" t="e">
        <f>IF(DEGREES(ACOS(SIN(RADIANS(G409))*SIN(RADIANS(E399))+COS(RADIANS(G409))*COS(RADIANS(E399))*COS(RADIANS(AK389))))&gt;90,0,$F$4*$F$5/E398^2*(SIN(RADIANS(G409))*SIN(RADIANS(E399))+COS(RADIANS(G409))*COS(RADIANS(E399))*COS(RADIANS(AK389))))</f>
        <v>#DIV/0!</v>
      </c>
      <c r="AL409" s="3" t="e">
        <f>IF(DEGREES(ACOS(SIN(RADIANS(G409))*SIN(RADIANS(E399))+COS(RADIANS(G409))*COS(RADIANS(E399))*COS(RADIANS(AL389))))&gt;90,0,$F$4*$F$5/E398^2*(SIN(RADIANS(G409))*SIN(RADIANS(E399))+COS(RADIANS(G409))*COS(RADIANS(E399))*COS(RADIANS(AL389))))</f>
        <v>#DIV/0!</v>
      </c>
      <c r="AM409" s="3" t="e">
        <f>IF(DEGREES(ACOS(SIN(RADIANS(G409))*SIN(RADIANS(E399))+COS(RADIANS(G409))*COS(RADIANS(E399))*COS(RADIANS(AM389))))&gt;90,0,$F$4*$F$5/E398^2*(SIN(RADIANS(G409))*SIN(RADIANS(E399))+COS(RADIANS(G409))*COS(RADIANS(E399))*COS(RADIANS(AM389))))</f>
        <v>#DIV/0!</v>
      </c>
      <c r="AN409" s="3" t="e">
        <f>IF(DEGREES(ACOS(SIN(RADIANS(G409))*SIN(RADIANS(E399))+COS(RADIANS(G409))*COS(RADIANS(E399))*COS(RADIANS(AN389))))&gt;90,0,$F$4*$F$5/E398^2*(SIN(RADIANS(G409))*SIN(RADIANS(E399))+COS(RADIANS(G409))*COS(RADIANS(E399))*COS(RADIANS(AN389))))</f>
        <v>#DIV/0!</v>
      </c>
      <c r="AO409" s="3" t="e">
        <f>IF(DEGREES(ACOS(SIN(RADIANS(G409))*SIN(RADIANS(E399))+COS(RADIANS(G409))*COS(RADIANS(E399))*COS(RADIANS(AO389))))&gt;90,0,$F$4*$F$5/E398^2*(SIN(RADIANS(G409))*SIN(RADIANS(E399))+COS(RADIANS(G409))*COS(RADIANS(E399))*COS(RADIANS(AO389))))</f>
        <v>#DIV/0!</v>
      </c>
      <c r="AP409" s="3" t="e">
        <f>IF(DEGREES(ACOS(SIN(RADIANS(G409))*SIN(RADIANS(E399))+COS(RADIANS(G409))*COS(RADIANS(E399))*COS(RADIANS(AP389))))&gt;90,0,$F$4*$F$5/E398^2*(SIN(RADIANS(G409))*SIN(RADIANS(E399))+COS(RADIANS(G409))*COS(RADIANS(E399))*COS(RADIANS(AP389))))</f>
        <v>#DIV/0!</v>
      </c>
      <c r="AQ409" s="3" t="e">
        <f>IF(DEGREES(ACOS(SIN(RADIANS(G409))*SIN(RADIANS(E399))+COS(RADIANS(G409))*COS(RADIANS(E399))*COS(RADIANS(AQ389))))&gt;90,0,$F$4*$F$5/E398^2*(SIN(RADIANS(G409))*SIN(RADIANS(E399))+COS(RADIANS(G409))*COS(RADIANS(E399))*COS(RADIANS(AQ389))))</f>
        <v>#DIV/0!</v>
      </c>
      <c r="AR409" s="3" t="e">
        <f>IF(DEGREES(ACOS(SIN(RADIANS(G409))*SIN(RADIANS(E399))+COS(RADIANS(G409))*COS(RADIANS(E399))*COS(RADIANS(AR389))))&gt;90,0,$F$4*$F$5/E398^2*(SIN(RADIANS(G409))*SIN(RADIANS(E399))+COS(RADIANS(G409))*COS(RADIANS(E399))*COS(RADIANS(AR389))))</f>
        <v>#DIV/0!</v>
      </c>
    </row>
    <row r="410" spans="2:44" ht="15.75" customHeight="1" x14ac:dyDescent="0.2"/>
    <row r="411" spans="2:44" ht="15.75" customHeight="1" x14ac:dyDescent="0.2">
      <c r="H411" s="3" t="s">
        <v>771</v>
      </c>
      <c r="I411" s="3">
        <v>180</v>
      </c>
      <c r="J411" s="3">
        <v>170</v>
      </c>
      <c r="K411" s="3">
        <v>160</v>
      </c>
      <c r="L411" s="3">
        <v>150</v>
      </c>
      <c r="M411" s="3">
        <v>140</v>
      </c>
      <c r="N411" s="3">
        <v>130</v>
      </c>
      <c r="O411" s="3">
        <v>120</v>
      </c>
      <c r="P411" s="3">
        <v>110</v>
      </c>
      <c r="Q411" s="3">
        <v>100</v>
      </c>
      <c r="R411" s="3">
        <v>90</v>
      </c>
      <c r="S411" s="3">
        <v>80</v>
      </c>
      <c r="T411" s="3">
        <v>70</v>
      </c>
      <c r="U411" s="3">
        <v>60</v>
      </c>
      <c r="V411" s="3">
        <v>50</v>
      </c>
      <c r="W411" s="3">
        <v>40</v>
      </c>
      <c r="X411" s="3">
        <v>30</v>
      </c>
      <c r="Y411" s="3">
        <v>20</v>
      </c>
      <c r="Z411" s="3">
        <v>10</v>
      </c>
      <c r="AA411" s="3">
        <v>0</v>
      </c>
      <c r="AB411" s="3">
        <v>-10</v>
      </c>
      <c r="AC411" s="3">
        <v>-20</v>
      </c>
      <c r="AD411" s="3">
        <v>-30</v>
      </c>
      <c r="AE411" s="3">
        <v>-40</v>
      </c>
      <c r="AF411" s="3">
        <v>-50</v>
      </c>
      <c r="AG411" s="3">
        <v>-60</v>
      </c>
      <c r="AH411" s="3">
        <v>-70</v>
      </c>
      <c r="AI411" s="3">
        <v>-80</v>
      </c>
      <c r="AJ411" s="3">
        <v>-90</v>
      </c>
      <c r="AK411" s="3">
        <v>-100</v>
      </c>
      <c r="AL411" s="3">
        <v>-110</v>
      </c>
      <c r="AM411" s="3">
        <v>-120</v>
      </c>
      <c r="AN411" s="3">
        <v>-130</v>
      </c>
      <c r="AO411" s="3">
        <v>-140</v>
      </c>
      <c r="AP411" s="3">
        <v>-150</v>
      </c>
      <c r="AQ411" s="3">
        <v>-160</v>
      </c>
      <c r="AR411" s="3">
        <v>-170</v>
      </c>
    </row>
    <row r="412" spans="2:44" ht="15.75" customHeight="1" x14ac:dyDescent="0.2">
      <c r="H412" s="3" t="s">
        <v>782</v>
      </c>
      <c r="I412" s="3">
        <f>IF(ABS(I411-E424)&gt;180,IF(ABS(I411-E424)&gt;360,ABS(I411-E424)-360,360-ABS(I411-E424)),ABS(I411-E424))</f>
        <v>180.00000000000003</v>
      </c>
      <c r="J412" s="3">
        <f>IF(ABS(J411-E424)&gt;180,IF(ABS(J411-E424)&gt;360,ABS(J411-E424)-360,360-ABS(J411-E424)),ABS(J411-E424))</f>
        <v>170.00000000000003</v>
      </c>
      <c r="K412" s="3">
        <f>IF(ABS(K411-E424)&gt;180,IF(ABS(K411-E424)&gt;360,ABS(K411-E424)-360,360-ABS(K411-E424)),ABS(K411-E424))</f>
        <v>160.00000000000003</v>
      </c>
      <c r="L412" s="3">
        <f>IF(ABS(L411-E424)&gt;180,IF(ABS(L411-E424)&gt;360,ABS(L411-E424)-360,360-ABS(L411-E424)),ABS(L411-E424))</f>
        <v>150.00000000000003</v>
      </c>
      <c r="M412" s="3">
        <f>IF(ABS(M411-E424)&gt;180,IF(ABS(M411-E424)&gt;360,ABS(M411-E424)-360,360-ABS(M411-E424)),ABS(M411-E424))</f>
        <v>140.00000000000003</v>
      </c>
      <c r="N412" s="3">
        <f>IF(ABS(N411-E424)&gt;180,IF(ABS(N411-E424)&gt;360,ABS(N411-E424)-360,360-ABS(N411-E424)),ABS(N411-E424))</f>
        <v>130.00000000000003</v>
      </c>
      <c r="O412" s="3">
        <f>IF(ABS(O411-E424)&gt;180,IF(ABS(O411-E424)&gt;360,ABS(O411-E424)-360,360-ABS(O411-E424)),ABS(O411-E424))</f>
        <v>120.00000000000003</v>
      </c>
      <c r="P412" s="3">
        <f>IF(ABS(P411-E424)&gt;180,IF(ABS(P411-E424)&gt;360,ABS(P411-E424)-360,360-ABS(P411-E424)),ABS(P411-E424))</f>
        <v>110.00000000000003</v>
      </c>
      <c r="Q412" s="3">
        <f>IF(ABS(Q411-E424)&gt;180,IF(ABS(Q411-E424)&gt;360,ABS(Q411-E424)-360,360-ABS(Q411-E424)),ABS(Q411-E424))</f>
        <v>100.00000000000003</v>
      </c>
      <c r="R412" s="3">
        <f>IF(ABS(R411-E424)&gt;180,IF(ABS(R411-E424)&gt;360,ABS(R411-E424)-360,360-ABS(R411-E424)),ABS(R411-E424))</f>
        <v>90.000000000000028</v>
      </c>
      <c r="S412" s="3">
        <f>IF(ABS(S411-E424)&gt;180,IF(ABS(S411-E424)&gt;360,ABS(S411-E424)-360,360-ABS(S411-E424)),ABS(S411-E424))</f>
        <v>80.000000000000028</v>
      </c>
      <c r="T412" s="3">
        <f>IF(ABS(T411-E424)&gt;180,IF(ABS(T411-E424)&gt;360,ABS(T411-E424)-360,360-ABS(T411-E424)),ABS(T411-E424))</f>
        <v>70.000000000000028</v>
      </c>
      <c r="U412" s="3">
        <f>IF(ABS(U411-E424)&gt;180,IF(ABS(U411-E424)&gt;360,ABS(U411-E424)-360,360-ABS(U411-E424)),ABS(U411-E424))</f>
        <v>60.000000000000028</v>
      </c>
      <c r="V412" s="3">
        <f>IF(ABS(V411-E424)&gt;180,IF(ABS(V411-E424)&gt;360,ABS(V411-E424)-360,360-ABS(V411-E424)),ABS(V411-E424))</f>
        <v>50.000000000000028</v>
      </c>
      <c r="W412" s="3">
        <f>IF(ABS(W411-E424)&gt;180,IF(ABS(W411-E424)&gt;360,ABS(W411-E424)-360,360-ABS(W411-E424)),ABS(W411-E424))</f>
        <v>40.000000000000028</v>
      </c>
      <c r="X412" s="3">
        <f>IF(ABS(X411-E424)&gt;180,IF(ABS(X411-E424)&gt;360,ABS(X411-E424)-360,360-ABS(X411-E424)),ABS(X411-E424))</f>
        <v>30.000000000000028</v>
      </c>
      <c r="Y412" s="3">
        <f>IF(ABS(Y411-E424)&gt;180,IF(ABS(Y411-E424)&gt;360,ABS(Y411-E424)-360,360-ABS(Y411-E424)),ABS(Y411-E424))</f>
        <v>20.000000000000028</v>
      </c>
      <c r="Z412" s="3">
        <f>IF(ABS(Z411-E424)&gt;180,IF(ABS(Z411-E424)&gt;360,ABS(Z411-E424)-360,360-ABS(Z411-E424)),ABS(Z411-E424))</f>
        <v>10.000000000000028</v>
      </c>
      <c r="AA412" s="3">
        <f>IF(ABS(AA411-E424)&gt;180,IF(ABS(AA411-E424)&gt;360,ABS(AA411-E424)-360,360-ABS(AA411-E424)),ABS(AA411-E424))</f>
        <v>2.8421709430404007E-14</v>
      </c>
      <c r="AB412" s="3">
        <f>IF(ABS(AB411-E424)&gt;180,IF(ABS(AB411-E424)&gt;360,ABS(AB411-E424)-360,360-ABS(AB411-E424)),ABS(AB411-E424))</f>
        <v>9.9999999999999716</v>
      </c>
      <c r="AC412" s="3">
        <f>IF(ABS(AC411-E424)&gt;180,IF(ABS(AC411-E424)&gt;360,ABS(AC411-E424)-360,360-ABS(AC411-E424)),ABS(AC411-E424))</f>
        <v>19.999999999999972</v>
      </c>
      <c r="AD412" s="3">
        <f>IF(ABS(AD411-E424)&gt;180,IF(ABS(AD411-E424)&gt;360,ABS(AD411-E424)-360,360-ABS(AD411-E424)),ABS(AD411-E424))</f>
        <v>29.999999999999972</v>
      </c>
      <c r="AE412" s="3">
        <f>IF(ABS(AE411-E424)&gt;180,IF(ABS(AE411-E424)&gt;360,ABS(AE411-E424)-360,360-ABS(AE411-E424)),ABS(AE411-E424))</f>
        <v>39.999999999999972</v>
      </c>
      <c r="AF412" s="3">
        <f>IF(ABS(AF411-E424)&gt;180,IF(ABS(AF411-E424)&gt;360,ABS(AF411-E424)-360,360-ABS(AF411-E424)),ABS(AF411-E424))</f>
        <v>49.999999999999972</v>
      </c>
      <c r="AG412" s="3">
        <f>IF(ABS(AG411-E424)&gt;180,IF(ABS(AG411-E424)&gt;360,ABS(AG411-E424)-360,360-ABS(AG411-E424)),ABS(AG411-E424))</f>
        <v>59.999999999999972</v>
      </c>
      <c r="AH412" s="3">
        <f>IF(ABS(AH411-E424)&gt;180,IF(ABS(AH411-E424)&gt;360,ABS(AH411-E424)-360,360-ABS(AH411-E424)),ABS(AH411-E424))</f>
        <v>69.999999999999972</v>
      </c>
      <c r="AI412" s="3">
        <f>IF(ABS(AI411-E424)&gt;180,IF(ABS(AI411-E424)&gt;360,ABS(AI411-E424)-360,360-ABS(AI411-E424)),ABS(AI411-E424))</f>
        <v>79.999999999999972</v>
      </c>
      <c r="AJ412" s="3">
        <f>IF(ABS(AJ411-E424)&gt;180,IF(ABS(AJ411-E424)&gt;360,ABS(AJ411-E424)-360,360-ABS(AJ411-E424)),ABS(AJ411-E424))</f>
        <v>89.999999999999972</v>
      </c>
      <c r="AK412" s="3">
        <f>IF(ABS(AK411-E424)&gt;180,IF(ABS(AK411-E424)&gt;360,ABS(AK411-E424)-360,360-ABS(AK411-E424)),ABS(AK411-E424))</f>
        <v>99.999999999999972</v>
      </c>
      <c r="AL412" s="3">
        <f>IF(ABS(AL411-E424)&gt;180,IF(ABS(AL411-E424)&gt;360,ABS(AL411-E424)-360,360-ABS(AL411-E424)),ABS(AL411-E424))</f>
        <v>109.99999999999997</v>
      </c>
      <c r="AM412" s="3">
        <f>IF(ABS(AM411-E424)&gt;180,IF(ABS(AM411-E424)&gt;360,ABS(AM411-E424)-360,360-ABS(AM411-E424)),ABS(AM411-E424))</f>
        <v>119.99999999999997</v>
      </c>
      <c r="AN412" s="3">
        <f>IF(ABS(AN411-E424)&gt;180,IF(ABS(AN411-E424)&gt;360,ABS(AN411-E424)-360,360-ABS(AN411-E424)),ABS(AN411-E424))</f>
        <v>129.99999999999997</v>
      </c>
      <c r="AO412" s="3">
        <f>IF(ABS(AO411-E424)&gt;180,IF(ABS(AO411-E424)&gt;360,ABS(AO411-E424)-360,360-ABS(AO411-E424)),ABS(AO411-E424))</f>
        <v>139.99999999999997</v>
      </c>
      <c r="AP412" s="3">
        <f>IF(ABS(AP411-E424)&gt;180,IF(ABS(AP411-E424)&gt;360,ABS(AP411-E424)-360,360-ABS(AP411-E424)),ABS(AP411-E424))</f>
        <v>149.99999999999997</v>
      </c>
      <c r="AQ412" s="3">
        <f>IF(ABS(AQ411-E424)&gt;180,IF(ABS(AQ411-E424)&gt;360,ABS(AQ411-E424)-360,360-ABS(AQ411-E424)),ABS(AQ411-E424))</f>
        <v>159.99999999999997</v>
      </c>
      <c r="AR412" s="3">
        <f>IF(ABS(AR411-E424)&gt;180,IF(ABS(AR411-E424)&gt;360,ABS(AR411-E424)-360,360-ABS(AR411-E424)),ABS(AR411-E424))</f>
        <v>169.99999999999997</v>
      </c>
    </row>
    <row r="413" spans="2:44" ht="15.75" customHeight="1" x14ac:dyDescent="0.2">
      <c r="G413" s="3" t="s">
        <v>736</v>
      </c>
    </row>
    <row r="414" spans="2:44" ht="15.75" customHeight="1" x14ac:dyDescent="0.2">
      <c r="B414" s="3" t="s">
        <v>791</v>
      </c>
      <c r="E414" s="3">
        <v>160</v>
      </c>
      <c r="G414" s="3">
        <v>90</v>
      </c>
      <c r="I414" s="3" t="e">
        <f>IF(DEGREES(ACOS(SIN(RADIANS(G414))*SIN(RADIANS(E422))+COS(RADIANS(G414))*COS(RADIANS(E422))*COS(RADIANS(I412))))&gt;90,0,$F$4*$F$5/E421^2*(SIN(RADIANS(G414))*SIN(RADIANS(E422))+COS(RADIANS(G414))*COS(RADIANS(E422))*COS(RADIANS(I412))))</f>
        <v>#DIV/0!</v>
      </c>
      <c r="J414" s="3" t="e">
        <f>IF(DEGREES(ACOS(SIN(RADIANS(G414))*SIN(RADIANS(E422))+COS(RADIANS(G414))*COS(RADIANS(E422))*COS(RADIANS(J412))))&gt;90,0,$F$4*$F$5/E421^2*(SIN(RADIANS(G414))*SIN(RADIANS(E422))+COS(RADIANS(G414))*COS(RADIANS(E422))*COS(RADIANS(J412))))</f>
        <v>#DIV/0!</v>
      </c>
      <c r="K414" s="3" t="e">
        <f>IF(DEGREES(ACOS(SIN(RADIANS(G414))*SIN(RADIANS(E422))+COS(RADIANS(G414))*COS(RADIANS(E422))*COS(RADIANS(K412))))&gt;90,0,$F$4*$F$5/E421^2*(SIN(RADIANS(G414))*SIN(RADIANS(E422))+COS(RADIANS(G414))*COS(RADIANS(E422))*COS(RADIANS(K412))))</f>
        <v>#DIV/0!</v>
      </c>
      <c r="L414" s="3" t="e">
        <f>IF(DEGREES(ACOS(SIN(RADIANS(G414))*SIN(RADIANS(E422))+COS(RADIANS(G414))*COS(RADIANS(E422))*COS(RADIANS(L412))))&gt;90,0,$F$4*$F$5/E421^2*(SIN(RADIANS(G414))*SIN(RADIANS(E422))+COS(RADIANS(G414))*COS(RADIANS(E422))*COS(RADIANS(L412))))</f>
        <v>#DIV/0!</v>
      </c>
      <c r="M414" s="3" t="e">
        <f>IF(DEGREES(ACOS(SIN(RADIANS(G414))*SIN(RADIANS(E422))+COS(RADIANS(G414))*COS(RADIANS(E422))*COS(RADIANS(M412))))&gt;90,0,$F$4*$F$5/E421^2*(SIN(RADIANS(G414))*SIN(RADIANS(E422))+COS(RADIANS(G414))*COS(RADIANS(E422))*COS(RADIANS(M412))))</f>
        <v>#DIV/0!</v>
      </c>
      <c r="N414" s="3" t="e">
        <f>IF(DEGREES(ACOS(SIN(RADIANS(G414))*SIN(RADIANS(E422))+COS(RADIANS(G414))*COS(RADIANS(E422))*COS(RADIANS(N412))))&gt;90,0,$F$4*$F$5/E421^2*(SIN(RADIANS(G414))*SIN(RADIANS(E422))+COS(RADIANS(G414))*COS(RADIANS(E422))*COS(RADIANS(N412))))</f>
        <v>#DIV/0!</v>
      </c>
      <c r="O414" s="3" t="e">
        <f>IF(DEGREES(ACOS(SIN(RADIANS(G414))*SIN(RADIANS(E422))+COS(RADIANS(G414))*COS(RADIANS(E422))*COS(RADIANS(O412))))&gt;90,0,$F$4*$F$5/E421^2*(SIN(RADIANS(G414))*SIN(RADIANS(E422))+COS(RADIANS(G414))*COS(RADIANS(E422))*COS(RADIANS(O412))))</f>
        <v>#DIV/0!</v>
      </c>
      <c r="P414" s="3" t="e">
        <f>IF(DEGREES(ACOS(SIN(RADIANS(G414))*SIN(RADIANS(E422))+COS(RADIANS(G414))*COS(RADIANS(E422))*COS(RADIANS(P412))))&gt;90,0,$F$4*$F$5/E421^2*(SIN(RADIANS(G414))*SIN(RADIANS(E422))+COS(RADIANS(G414))*COS(RADIANS(E422))*COS(RADIANS(P412))))</f>
        <v>#DIV/0!</v>
      </c>
      <c r="Q414" s="3" t="e">
        <f>IF(DEGREES(ACOS(SIN(RADIANS(G414))*SIN(RADIANS(E422))+COS(RADIANS(G414))*COS(RADIANS(E422))*COS(RADIANS(Q412))))&gt;90,0,$F$4*$F$5/E421^2*(SIN(RADIANS(G414))*SIN(RADIANS(E422))+COS(RADIANS(G414))*COS(RADIANS(E422))*COS(RADIANS(Q412))))</f>
        <v>#DIV/0!</v>
      </c>
      <c r="R414" s="3" t="e">
        <f>IF(DEGREES(ACOS(SIN(RADIANS(G414))*SIN(RADIANS(E422))+COS(RADIANS(G414))*COS(RADIANS(E422))*COS(RADIANS(R412))))&gt;90,0,$F$4*$F$5/E421^2*(SIN(RADIANS(G414))*SIN(RADIANS(E422))+COS(RADIANS(G414))*COS(RADIANS(E422))*COS(RADIANS(R412))))</f>
        <v>#DIV/0!</v>
      </c>
      <c r="S414" s="3" t="e">
        <f>IF(DEGREES(ACOS(SIN(RADIANS(G414))*SIN(RADIANS(E422))+COS(RADIANS(G414))*COS(RADIANS(E422))*COS(RADIANS(S412))))&gt;90,0,$F$4*$F$5/E421^2*(SIN(RADIANS(G414))*SIN(RADIANS(E422))+COS(RADIANS(G414))*COS(RADIANS(E422))*COS(RADIANS(S412))))</f>
        <v>#DIV/0!</v>
      </c>
      <c r="T414" s="3" t="e">
        <f>IF(DEGREES(ACOS(SIN(RADIANS(G414))*SIN(RADIANS(E422))+COS(RADIANS(G414))*COS(RADIANS(E422))*COS(RADIANS(T412))))&gt;90,0,$F$4*$F$5/E421^2*(SIN(RADIANS(G414))*SIN(RADIANS(E422))+COS(RADIANS(G414))*COS(RADIANS(E422))*COS(RADIANS(T412))))</f>
        <v>#DIV/0!</v>
      </c>
      <c r="U414" s="3" t="e">
        <f>IF(DEGREES(ACOS(SIN(RADIANS(G414))*SIN(RADIANS(E422))+COS(RADIANS(G414))*COS(RADIANS(E422))*COS(RADIANS(U412))))&gt;90,0,$F$4*$F$5/E421^2*(SIN(RADIANS(G414))*SIN(RADIANS(E422))+COS(RADIANS(G414))*COS(RADIANS(E422))*COS(RADIANS(U412))))</f>
        <v>#DIV/0!</v>
      </c>
      <c r="V414" s="3" t="e">
        <f>IF(DEGREES(ACOS(SIN(RADIANS(G414))*SIN(RADIANS(E422))+COS(RADIANS(G414))*COS(RADIANS(E422))*COS(RADIANS(V412))))&gt;90,0,$F$4*$F$5/E421^2*(SIN(RADIANS(G414))*SIN(RADIANS(E422))+COS(RADIANS(G414))*COS(RADIANS(E422))*COS(RADIANS(V412))))</f>
        <v>#DIV/0!</v>
      </c>
      <c r="W414" s="3" t="e">
        <f>IF(DEGREES(ACOS(SIN(RADIANS(G414))*SIN(RADIANS(E422))+COS(RADIANS(G414))*COS(RADIANS(E422))*COS(RADIANS(W412))))&gt;90,0,$F$4*$F$5/E421^2*(SIN(RADIANS(G414))*SIN(RADIANS(E422))+COS(RADIANS(G414))*COS(RADIANS(E422))*COS(RADIANS(W412))))</f>
        <v>#DIV/0!</v>
      </c>
      <c r="X414" s="3" t="e">
        <f>IF(DEGREES(ACOS(SIN(RADIANS(G414))*SIN(RADIANS(E422))+COS(RADIANS(G414))*COS(RADIANS(E422))*COS(RADIANS(X412))))&gt;90,0,$F$4*$F$5/E421^2*(SIN(RADIANS(G414))*SIN(RADIANS(E422))+COS(RADIANS(G414))*COS(RADIANS(E422))*COS(RADIANS(X412))))</f>
        <v>#DIV/0!</v>
      </c>
      <c r="Y414" s="3" t="e">
        <f>IF(DEGREES(ACOS(SIN(RADIANS(G414))*SIN(RADIANS(E422))+COS(RADIANS(G414))*COS(RADIANS(E422))*COS(RADIANS(Y412))))&gt;90,0,$F$4*$F$5/E421^2*(SIN(RADIANS(G414))*SIN(RADIANS(E422))+COS(RADIANS(G414))*COS(RADIANS(E422))*COS(RADIANS(Y412))))</f>
        <v>#DIV/0!</v>
      </c>
      <c r="Z414" s="3" t="e">
        <f>IF(DEGREES(ACOS(SIN(RADIANS(G414))*SIN(RADIANS(E422))+COS(RADIANS(G414))*COS(RADIANS(E422))*COS(RADIANS(Z412))))&gt;90,0,$F$4*$F$5/E421^2*(SIN(RADIANS(G414))*SIN(RADIANS(E422))+COS(RADIANS(G414))*COS(RADIANS(E422))*COS(RADIANS(Z412))))</f>
        <v>#DIV/0!</v>
      </c>
      <c r="AA414" s="3" t="e">
        <f>IF(DEGREES(ACOS(SIN(RADIANS(G414))*SIN(RADIANS(E422))+COS(RADIANS(G414))*COS(RADIANS(E422))*COS(RADIANS(AA412))))&gt;90,0,$F$4*$F$5/E421^2*(SIN(RADIANS(G414))*SIN(RADIANS(E422))+COS(RADIANS(G414))*COS(RADIANS(E422))*COS(RADIANS(AA412))))</f>
        <v>#DIV/0!</v>
      </c>
      <c r="AB414" s="3" t="e">
        <f>IF(DEGREES(ACOS(SIN(RADIANS(G414))*SIN(RADIANS(E422))+COS(RADIANS(G414))*COS(RADIANS(E422))*COS(RADIANS(AB412))))&gt;90,0,$F$4*$F$5/E421^2*(SIN(RADIANS(G414))*SIN(RADIANS(E422))+COS(RADIANS(G414))*COS(RADIANS(E422))*COS(RADIANS(AB412))))</f>
        <v>#DIV/0!</v>
      </c>
      <c r="AC414" s="3" t="e">
        <f>IF(DEGREES(ACOS(SIN(RADIANS(G414))*SIN(RADIANS(E422))+COS(RADIANS(G414))*COS(RADIANS(E422))*COS(RADIANS(AC412))))&gt;90,0,$F$4*$F$5/E421^2*(SIN(RADIANS(G414))*SIN(RADIANS(E422))+COS(RADIANS(G414))*COS(RADIANS(E422))*COS(RADIANS(AC412))))</f>
        <v>#DIV/0!</v>
      </c>
      <c r="AD414" s="3" t="e">
        <f>IF(DEGREES(ACOS(SIN(RADIANS(G414))*SIN(RADIANS(E422))+COS(RADIANS(G414))*COS(RADIANS(E422))*COS(RADIANS(AD412))))&gt;90,0,$F$4*$F$5/E421^2*(SIN(RADIANS(G414))*SIN(RADIANS(E422))+COS(RADIANS(G414))*COS(RADIANS(E422))*COS(RADIANS(AD412))))</f>
        <v>#DIV/0!</v>
      </c>
      <c r="AE414" s="3" t="e">
        <f>IF(DEGREES(ACOS(SIN(RADIANS(G414))*SIN(RADIANS(E422))+COS(RADIANS(G414))*COS(RADIANS(E422))*COS(RADIANS(AE412))))&gt;90,0,$F$4*$F$5/E421^2*(SIN(RADIANS(G414))*SIN(RADIANS(E422))+COS(RADIANS(G414))*COS(RADIANS(E422))*COS(RADIANS(AE412))))</f>
        <v>#DIV/0!</v>
      </c>
      <c r="AF414" s="3" t="e">
        <f>IF(DEGREES(ACOS(SIN(RADIANS(G414))*SIN(RADIANS(E422))+COS(RADIANS(G414))*COS(RADIANS(E422))*COS(RADIANS(AF412))))&gt;90,0,$F$4*$F$5/E421^2*(SIN(RADIANS(G414))*SIN(RADIANS(E422))+COS(RADIANS(G414))*COS(RADIANS(E422))*COS(RADIANS(AF412))))</f>
        <v>#DIV/0!</v>
      </c>
      <c r="AG414" s="3" t="e">
        <f>IF(DEGREES(ACOS(SIN(RADIANS(G414))*SIN(RADIANS(E422))+COS(RADIANS(G414))*COS(RADIANS(E422))*COS(RADIANS(AG412))))&gt;90,0,$F$4*$F$5/E421^2*(SIN(RADIANS(G414))*SIN(RADIANS(E422))+COS(RADIANS(G414))*COS(RADIANS(E422))*COS(RADIANS(AG412))))</f>
        <v>#DIV/0!</v>
      </c>
      <c r="AH414" s="3" t="e">
        <f>IF(DEGREES(ACOS(SIN(RADIANS(G414))*SIN(RADIANS(E422))+COS(RADIANS(G414))*COS(RADIANS(E422))*COS(RADIANS(AH412))))&gt;90,0,$F$4*$F$5/E421^2*(SIN(RADIANS(G414))*SIN(RADIANS(E422))+COS(RADIANS(G414))*COS(RADIANS(E422))*COS(RADIANS(AH412))))</f>
        <v>#DIV/0!</v>
      </c>
      <c r="AI414" s="3" t="e">
        <f>IF(DEGREES(ACOS(SIN(RADIANS(G414))*SIN(RADIANS(E422))+COS(RADIANS(G414))*COS(RADIANS(E422))*COS(RADIANS(AI412))))&gt;90,0,$F$4*$F$5/E421^2*(SIN(RADIANS(G414))*SIN(RADIANS(E422))+COS(RADIANS(G414))*COS(RADIANS(E422))*COS(RADIANS(AI412))))</f>
        <v>#DIV/0!</v>
      </c>
      <c r="AJ414" s="3" t="e">
        <f>IF(DEGREES(ACOS(SIN(RADIANS(G414))*SIN(RADIANS(E422))+COS(RADIANS(G414))*COS(RADIANS(E422))*COS(RADIANS(AJ412))))&gt;90,0,$F$4*$F$5/E421^2*(SIN(RADIANS(G414))*SIN(RADIANS(E422))+COS(RADIANS(G414))*COS(RADIANS(E422))*COS(RADIANS(AJ412))))</f>
        <v>#DIV/0!</v>
      </c>
      <c r="AK414" s="3" t="e">
        <f>IF(DEGREES(ACOS(SIN(RADIANS(G414))*SIN(RADIANS(E422))+COS(RADIANS(G414))*COS(RADIANS(E422))*COS(RADIANS(AK412))))&gt;90,0,$F$4*$F$5/E421^2*(SIN(RADIANS(G414))*SIN(RADIANS(E422))+COS(RADIANS(G414))*COS(RADIANS(E422))*COS(RADIANS(AK412))))</f>
        <v>#DIV/0!</v>
      </c>
      <c r="AL414" s="3" t="e">
        <f>IF(DEGREES(ACOS(SIN(RADIANS(G414))*SIN(RADIANS(E422))+COS(RADIANS(G414))*COS(RADIANS(E422))*COS(RADIANS(AL412))))&gt;90,0,$F$4*$F$5/E421^2*(SIN(RADIANS(G414))*SIN(RADIANS(E422))+COS(RADIANS(G414))*COS(RADIANS(E422))*COS(RADIANS(AL412))))</f>
        <v>#DIV/0!</v>
      </c>
      <c r="AM414" s="3" t="e">
        <f>IF(DEGREES(ACOS(SIN(RADIANS(G414))*SIN(RADIANS(E422))+COS(RADIANS(G414))*COS(RADIANS(E422))*COS(RADIANS(AM412))))&gt;90,0,$F$4*$F$5/E421^2*(SIN(RADIANS(G414))*SIN(RADIANS(E422))+COS(RADIANS(G414))*COS(RADIANS(E422))*COS(RADIANS(AM412))))</f>
        <v>#DIV/0!</v>
      </c>
      <c r="AN414" s="3" t="e">
        <f>IF(DEGREES(ACOS(SIN(RADIANS(G414))*SIN(RADIANS(E422))+COS(RADIANS(G414))*COS(RADIANS(E422))*COS(RADIANS(AN412))))&gt;90,0,$F$4*$F$5/E421^2*(SIN(RADIANS(G414))*SIN(RADIANS(E422))+COS(RADIANS(G414))*COS(RADIANS(E422))*COS(RADIANS(AN412))))</f>
        <v>#DIV/0!</v>
      </c>
      <c r="AO414" s="3" t="e">
        <f>IF(DEGREES(ACOS(SIN(RADIANS(G414))*SIN(RADIANS(E422))+COS(RADIANS(G414))*COS(RADIANS(E422))*COS(RADIANS(AO412))))&gt;90,0,$F$4*$F$5/E421^2*(SIN(RADIANS(G414))*SIN(RADIANS(E422))+COS(RADIANS(G414))*COS(RADIANS(E422))*COS(RADIANS(AO412))))</f>
        <v>#DIV/0!</v>
      </c>
      <c r="AP414" s="3" t="e">
        <f>IF(DEGREES(ACOS(SIN(RADIANS(G414))*SIN(RADIANS(E422))+COS(RADIANS(G414))*COS(RADIANS(E422))*COS(RADIANS(AP412))))&gt;90,0,$F$4*$F$5/E421^2*(SIN(RADIANS(G414))*SIN(RADIANS(E422))+COS(RADIANS(G414))*COS(RADIANS(E422))*COS(RADIANS(AP412))))</f>
        <v>#DIV/0!</v>
      </c>
      <c r="AQ414" s="3" t="e">
        <f>IF(DEGREES(ACOS(SIN(RADIANS(G414))*SIN(RADIANS(E422))+COS(RADIANS(G414))*COS(RADIANS(E422))*COS(RADIANS(AQ412))))&gt;90,0,$F$4*$F$5/E421^2*(SIN(RADIANS(G414))*SIN(RADIANS(E422))+COS(RADIANS(G414))*COS(RADIANS(E422))*COS(RADIANS(AQ412))))</f>
        <v>#DIV/0!</v>
      </c>
      <c r="AR414" s="3" t="e">
        <f>IF(DEGREES(ACOS(SIN(RADIANS(G414))*SIN(RADIANS(E422))+COS(RADIANS(G414))*COS(RADIANS(E422))*COS(RADIANS(AR412))))&gt;90,0,$F$4*$F$5/E421^2*(SIN(RADIANS(G414))*SIN(RADIANS(E422))+COS(RADIANS(G414))*COS(RADIANS(E422))*COS(RADIANS(AR412))))</f>
        <v>#DIV/0!</v>
      </c>
    </row>
    <row r="415" spans="2:44" ht="15.75" customHeight="1" x14ac:dyDescent="0.2">
      <c r="B415" s="3" t="s">
        <v>728</v>
      </c>
      <c r="E415" s="3">
        <f t="array" ref="E415">INDEX($D$1751:$AM$1751,0,MATCH(E414-IF(E414&lt;360,0,360),$D$1700:$AM$1700,0))+IF(E414&gt;350,360,0)</f>
        <v>160.00000000000003</v>
      </c>
      <c r="G415" s="3">
        <v>80</v>
      </c>
      <c r="I415" s="3">
        <f>IF(DEGREES(ACOS(SIN(RADIANS(G415))*SIN(RADIANS(E422))+COS(RADIANS(G415))*COS(RADIANS(E422))*COS(RADIANS(I412))))&gt;90,0,$F$4*$F$5/E421^2*(SIN(RADIANS(G415))*SIN(RADIANS(E422))+COS(RADIANS(G415))*COS(RADIANS(E422))*COS(RADIANS(I412))))</f>
        <v>0</v>
      </c>
      <c r="J415" s="3">
        <f>IF(DEGREES(ACOS(SIN(RADIANS(G415))*SIN(RADIANS(E422))+COS(RADIANS(G415))*COS(RADIANS(E422))*COS(RADIANS(J412))))&gt;90,0,$F$4*$F$5/E421^2*(SIN(RADIANS(G415))*SIN(RADIANS(E422))+COS(RADIANS(G415))*COS(RADIANS(E422))*COS(RADIANS(J412))))</f>
        <v>0</v>
      </c>
      <c r="K415" s="3">
        <f>IF(DEGREES(ACOS(SIN(RADIANS(G415))*SIN(RADIANS(E422))+COS(RADIANS(G415))*COS(RADIANS(E422))*COS(RADIANS(K412))))&gt;90,0,$F$4*$F$5/E421^2*(SIN(RADIANS(G415))*SIN(RADIANS(E422))+COS(RADIANS(G415))*COS(RADIANS(E422))*COS(RADIANS(K412))))</f>
        <v>0</v>
      </c>
      <c r="L415" s="3">
        <f>IF(DEGREES(ACOS(SIN(RADIANS(G415))*SIN(RADIANS(E422))+COS(RADIANS(G415))*COS(RADIANS(E422))*COS(RADIANS(L412))))&gt;90,0,$F$4*$F$5/E421^2*(SIN(RADIANS(G415))*SIN(RADIANS(E422))+COS(RADIANS(G415))*COS(RADIANS(E422))*COS(RADIANS(L412))))</f>
        <v>0</v>
      </c>
      <c r="M415" s="3">
        <f>IF(DEGREES(ACOS(SIN(RADIANS(G415))*SIN(RADIANS(E422))+COS(RADIANS(G415))*COS(RADIANS(E422))*COS(RADIANS(M412))))&gt;90,0,$F$4*$F$5/E421^2*(SIN(RADIANS(G415))*SIN(RADIANS(E422))+COS(RADIANS(G415))*COS(RADIANS(E422))*COS(RADIANS(M412))))</f>
        <v>0</v>
      </c>
      <c r="N415" s="3">
        <f>IF(DEGREES(ACOS(SIN(RADIANS(G415))*SIN(RADIANS(E422))+COS(RADIANS(G415))*COS(RADIANS(E422))*COS(RADIANS(N412))))&gt;90,0,$F$4*$F$5/E421^2*(SIN(RADIANS(G415))*SIN(RADIANS(E422))+COS(RADIANS(G415))*COS(RADIANS(E422))*COS(RADIANS(N412))))</f>
        <v>0</v>
      </c>
      <c r="O415" s="3">
        <f>IF(DEGREES(ACOS(SIN(RADIANS(G415))*SIN(RADIANS(E422))+COS(RADIANS(G415))*COS(RADIANS(E422))*COS(RADIANS(O412))))&gt;90,0,$F$4*$F$5/E421^2*(SIN(RADIANS(G415))*SIN(RADIANS(E422))+COS(RADIANS(G415))*COS(RADIANS(E422))*COS(RADIANS(O412))))</f>
        <v>0</v>
      </c>
      <c r="P415" s="3">
        <f>IF(DEGREES(ACOS(SIN(RADIANS(G415))*SIN(RADIANS(E422))+COS(RADIANS(G415))*COS(RADIANS(E422))*COS(RADIANS(P412))))&gt;90,0,$F$4*$F$5/E421^2*(SIN(RADIANS(G415))*SIN(RADIANS(E422))+COS(RADIANS(G415))*COS(RADIANS(E422))*COS(RADIANS(P412))))</f>
        <v>0</v>
      </c>
      <c r="Q415" s="3">
        <f>IF(DEGREES(ACOS(SIN(RADIANS(G415))*SIN(RADIANS(E422))+COS(RADIANS(G415))*COS(RADIANS(E422))*COS(RADIANS(Q412))))&gt;90,0,$F$4*$F$5/E421^2*(SIN(RADIANS(G415))*SIN(RADIANS(E422))+COS(RADIANS(G415))*COS(RADIANS(E422))*COS(RADIANS(Q412))))</f>
        <v>0</v>
      </c>
      <c r="R415" s="3" t="e">
        <f>IF(DEGREES(ACOS(SIN(RADIANS(G415))*SIN(RADIANS(E422))+COS(RADIANS(G415))*COS(RADIANS(E422))*COS(RADIANS(R412))))&gt;90,0,$F$4*$F$5/E421^2*(SIN(RADIANS(G415))*SIN(RADIANS(E422))+COS(RADIANS(G415))*COS(RADIANS(E422))*COS(RADIANS(R412))))</f>
        <v>#DIV/0!</v>
      </c>
      <c r="S415" s="3" t="e">
        <f>IF(DEGREES(ACOS(SIN(RADIANS(G415))*SIN(RADIANS(E422))+COS(RADIANS(G415))*COS(RADIANS(E422))*COS(RADIANS(S412))))&gt;90,0,$F$4*$F$5/E421^2*(SIN(RADIANS(G415))*SIN(RADIANS(E422))+COS(RADIANS(G415))*COS(RADIANS(E422))*COS(RADIANS(S412))))</f>
        <v>#DIV/0!</v>
      </c>
      <c r="T415" s="3" t="e">
        <f>IF(DEGREES(ACOS(SIN(RADIANS(G415))*SIN(RADIANS(E422))+COS(RADIANS(G415))*COS(RADIANS(E422))*COS(RADIANS(T412))))&gt;90,0,$F$4*$F$5/E421^2*(SIN(RADIANS(G415))*SIN(RADIANS(E422))+COS(RADIANS(G415))*COS(RADIANS(E422))*COS(RADIANS(T412))))</f>
        <v>#DIV/0!</v>
      </c>
      <c r="U415" s="3" t="e">
        <f>IF(DEGREES(ACOS(SIN(RADIANS(G415))*SIN(RADIANS(E422))+COS(RADIANS(G415))*COS(RADIANS(E422))*COS(RADIANS(U412))))&gt;90,0,$F$4*$F$5/E421^2*(SIN(RADIANS(G415))*SIN(RADIANS(E422))+COS(RADIANS(G415))*COS(RADIANS(E422))*COS(RADIANS(U412))))</f>
        <v>#DIV/0!</v>
      </c>
      <c r="V415" s="3" t="e">
        <f>IF(DEGREES(ACOS(SIN(RADIANS(G415))*SIN(RADIANS(E422))+COS(RADIANS(G415))*COS(RADIANS(E422))*COS(RADIANS(V412))))&gt;90,0,$F$4*$F$5/E421^2*(SIN(RADIANS(G415))*SIN(RADIANS(E422))+COS(RADIANS(G415))*COS(RADIANS(E422))*COS(RADIANS(V412))))</f>
        <v>#DIV/0!</v>
      </c>
      <c r="W415" s="3" t="e">
        <f>IF(DEGREES(ACOS(SIN(RADIANS(G415))*SIN(RADIANS(E422))+COS(RADIANS(G415))*COS(RADIANS(E422))*COS(RADIANS(W412))))&gt;90,0,$F$4*$F$5/E421^2*(SIN(RADIANS(G415))*SIN(RADIANS(E422))+COS(RADIANS(G415))*COS(RADIANS(E422))*COS(RADIANS(W412))))</f>
        <v>#DIV/0!</v>
      </c>
      <c r="X415" s="3" t="e">
        <f>IF(DEGREES(ACOS(SIN(RADIANS(G415))*SIN(RADIANS(E422))+COS(RADIANS(G415))*COS(RADIANS(E422))*COS(RADIANS(X412))))&gt;90,0,$F$4*$F$5/E421^2*(SIN(RADIANS(G415))*SIN(RADIANS(E422))+COS(RADIANS(G415))*COS(RADIANS(E422))*COS(RADIANS(X412))))</f>
        <v>#DIV/0!</v>
      </c>
      <c r="Y415" s="3" t="e">
        <f>IF(DEGREES(ACOS(SIN(RADIANS(G415))*SIN(RADIANS(E422))+COS(RADIANS(G415))*COS(RADIANS(E422))*COS(RADIANS(Y412))))&gt;90,0,$F$4*$F$5/E421^2*(SIN(RADIANS(G415))*SIN(RADIANS(E422))+COS(RADIANS(G415))*COS(RADIANS(E422))*COS(RADIANS(Y412))))</f>
        <v>#DIV/0!</v>
      </c>
      <c r="Z415" s="3" t="e">
        <f>IF(DEGREES(ACOS(SIN(RADIANS(G415))*SIN(RADIANS(E422))+COS(RADIANS(G415))*COS(RADIANS(E422))*COS(RADIANS(Z412))))&gt;90,0,$F$4*$F$5/E421^2*(SIN(RADIANS(G415))*SIN(RADIANS(E422))+COS(RADIANS(G415))*COS(RADIANS(E422))*COS(RADIANS(Z412))))</f>
        <v>#DIV/0!</v>
      </c>
      <c r="AA415" s="3" t="e">
        <f>IF(DEGREES(ACOS(SIN(RADIANS(G415))*SIN(RADIANS(E422))+COS(RADIANS(G415))*COS(RADIANS(E422))*COS(RADIANS(AA412))))&gt;90,0,$F$4*$F$5/E421^2*(SIN(RADIANS(G415))*SIN(RADIANS(E422))+COS(RADIANS(G415))*COS(RADIANS(E422))*COS(RADIANS(AA412))))</f>
        <v>#DIV/0!</v>
      </c>
      <c r="AB415" s="3" t="e">
        <f>IF(DEGREES(ACOS(SIN(RADIANS(G415))*SIN(RADIANS(E422))+COS(RADIANS(G415))*COS(RADIANS(E422))*COS(RADIANS(AB412))))&gt;90,0,$F$4*$F$5/E421^2*(SIN(RADIANS(G415))*SIN(RADIANS(E422))+COS(RADIANS(G415))*COS(RADIANS(E422))*COS(RADIANS(AB412))))</f>
        <v>#DIV/0!</v>
      </c>
      <c r="AC415" s="3" t="e">
        <f>IF(DEGREES(ACOS(SIN(RADIANS(G415))*SIN(RADIANS(E422))+COS(RADIANS(G415))*COS(RADIANS(E422))*COS(RADIANS(AC412))))&gt;90,0,$F$4*$F$5/E421^2*(SIN(RADIANS(G415))*SIN(RADIANS(E422))+COS(RADIANS(G415))*COS(RADIANS(E422))*COS(RADIANS(AC412))))</f>
        <v>#DIV/0!</v>
      </c>
      <c r="AD415" s="3" t="e">
        <f>IF(DEGREES(ACOS(SIN(RADIANS(G415))*SIN(RADIANS(E422))+COS(RADIANS(G415))*COS(RADIANS(E422))*COS(RADIANS(AD412))))&gt;90,0,$F$4*$F$5/E421^2*(SIN(RADIANS(G415))*SIN(RADIANS(E422))+COS(RADIANS(G415))*COS(RADIANS(E422))*COS(RADIANS(AD412))))</f>
        <v>#DIV/0!</v>
      </c>
      <c r="AE415" s="3" t="e">
        <f>IF(DEGREES(ACOS(SIN(RADIANS(G415))*SIN(RADIANS(E422))+COS(RADIANS(G415))*COS(RADIANS(E422))*COS(RADIANS(AE412))))&gt;90,0,$F$4*$F$5/E421^2*(SIN(RADIANS(G415))*SIN(RADIANS(E422))+COS(RADIANS(G415))*COS(RADIANS(E422))*COS(RADIANS(AE412))))</f>
        <v>#DIV/0!</v>
      </c>
      <c r="AF415" s="3" t="e">
        <f>IF(DEGREES(ACOS(SIN(RADIANS(G415))*SIN(RADIANS(E422))+COS(RADIANS(G415))*COS(RADIANS(E422))*COS(RADIANS(AF412))))&gt;90,0,$F$4*$F$5/E421^2*(SIN(RADIANS(G415))*SIN(RADIANS(E422))+COS(RADIANS(G415))*COS(RADIANS(E422))*COS(RADIANS(AF412))))</f>
        <v>#DIV/0!</v>
      </c>
      <c r="AG415" s="3" t="e">
        <f>IF(DEGREES(ACOS(SIN(RADIANS(G415))*SIN(RADIANS(E422))+COS(RADIANS(G415))*COS(RADIANS(E422))*COS(RADIANS(AG412))))&gt;90,0,$F$4*$F$5/E421^2*(SIN(RADIANS(G415))*SIN(RADIANS(E422))+COS(RADIANS(G415))*COS(RADIANS(E422))*COS(RADIANS(AG412))))</f>
        <v>#DIV/0!</v>
      </c>
      <c r="AH415" s="3" t="e">
        <f>IF(DEGREES(ACOS(SIN(RADIANS(G415))*SIN(RADIANS(E422))+COS(RADIANS(G415))*COS(RADIANS(E422))*COS(RADIANS(AH412))))&gt;90,0,$F$4*$F$5/E421^2*(SIN(RADIANS(G415))*SIN(RADIANS(E422))+COS(RADIANS(G415))*COS(RADIANS(E422))*COS(RADIANS(AH412))))</f>
        <v>#DIV/0!</v>
      </c>
      <c r="AI415" s="3" t="e">
        <f>IF(DEGREES(ACOS(SIN(RADIANS(G415))*SIN(RADIANS(E422))+COS(RADIANS(G415))*COS(RADIANS(E422))*COS(RADIANS(AI412))))&gt;90,0,$F$4*$F$5/E421^2*(SIN(RADIANS(G415))*SIN(RADIANS(E422))+COS(RADIANS(G415))*COS(RADIANS(E422))*COS(RADIANS(AI412))))</f>
        <v>#DIV/0!</v>
      </c>
      <c r="AJ415" s="3" t="e">
        <f>IF(DEGREES(ACOS(SIN(RADIANS(G415))*SIN(RADIANS(E422))+COS(RADIANS(G415))*COS(RADIANS(E422))*COS(RADIANS(AJ412))))&gt;90,0,$F$4*$F$5/E421^2*(SIN(RADIANS(G415))*SIN(RADIANS(E422))+COS(RADIANS(G415))*COS(RADIANS(E422))*COS(RADIANS(AJ412))))</f>
        <v>#DIV/0!</v>
      </c>
      <c r="AK415" s="3">
        <f>IF(DEGREES(ACOS(SIN(RADIANS(G415))*SIN(RADIANS(E422))+COS(RADIANS(G415))*COS(RADIANS(E422))*COS(RADIANS(AK412))))&gt;90,0,$F$4*$F$5/E421^2*(SIN(RADIANS(G415))*SIN(RADIANS(E422))+COS(RADIANS(G415))*COS(RADIANS(E422))*COS(RADIANS(AK412))))</f>
        <v>0</v>
      </c>
      <c r="AL415" s="3">
        <f>IF(DEGREES(ACOS(SIN(RADIANS(G415))*SIN(RADIANS(E422))+COS(RADIANS(G415))*COS(RADIANS(E422))*COS(RADIANS(AL412))))&gt;90,0,$F$4*$F$5/E421^2*(SIN(RADIANS(G415))*SIN(RADIANS(E422))+COS(RADIANS(G415))*COS(RADIANS(E422))*COS(RADIANS(AL412))))</f>
        <v>0</v>
      </c>
      <c r="AM415" s="3">
        <f>IF(DEGREES(ACOS(SIN(RADIANS(G415))*SIN(RADIANS(E422))+COS(RADIANS(G415))*COS(RADIANS(E422))*COS(RADIANS(AM412))))&gt;90,0,$F$4*$F$5/E421^2*(SIN(RADIANS(G415))*SIN(RADIANS(E422))+COS(RADIANS(G415))*COS(RADIANS(E422))*COS(RADIANS(AM412))))</f>
        <v>0</v>
      </c>
      <c r="AN415" s="3">
        <f>IF(DEGREES(ACOS(SIN(RADIANS(G415))*SIN(RADIANS(E422))+COS(RADIANS(G415))*COS(RADIANS(E422))*COS(RADIANS(AN412))))&gt;90,0,$F$4*$F$5/E421^2*(SIN(RADIANS(G415))*SIN(RADIANS(E422))+COS(RADIANS(G415))*COS(RADIANS(E422))*COS(RADIANS(AN412))))</f>
        <v>0</v>
      </c>
      <c r="AO415" s="3">
        <f>IF(DEGREES(ACOS(SIN(RADIANS(G415))*SIN(RADIANS(E422))+COS(RADIANS(G415))*COS(RADIANS(E422))*COS(RADIANS(AO412))))&gt;90,0,$F$4*$F$5/E421^2*(SIN(RADIANS(G415))*SIN(RADIANS(E422))+COS(RADIANS(G415))*COS(RADIANS(E422))*COS(RADIANS(AO412))))</f>
        <v>0</v>
      </c>
      <c r="AP415" s="3">
        <f>IF(DEGREES(ACOS(SIN(RADIANS(G415))*SIN(RADIANS(E422))+COS(RADIANS(G415))*COS(RADIANS(E422))*COS(RADIANS(AP412))))&gt;90,0,$F$4*$F$5/E421^2*(SIN(RADIANS(G415))*SIN(RADIANS(E422))+COS(RADIANS(G415))*COS(RADIANS(E422))*COS(RADIANS(AP412))))</f>
        <v>0</v>
      </c>
      <c r="AQ415" s="3">
        <f>IF(DEGREES(ACOS(SIN(RADIANS(G415))*SIN(RADIANS(E422))+COS(RADIANS(G415))*COS(RADIANS(E422))*COS(RADIANS(AQ412))))&gt;90,0,$F$4*$F$5/E421^2*(SIN(RADIANS(G415))*SIN(RADIANS(E422))+COS(RADIANS(G415))*COS(RADIANS(E422))*COS(RADIANS(AQ412))))</f>
        <v>0</v>
      </c>
      <c r="AR415" s="3">
        <f>IF(DEGREES(ACOS(SIN(RADIANS(G415))*SIN(RADIANS(E422))+COS(RADIANS(G415))*COS(RADIANS(E422))*COS(RADIANS(AR412))))&gt;90,0,$F$4*$F$5/E421^2*(SIN(RADIANS(G415))*SIN(RADIANS(E422))+COS(RADIANS(G415))*COS(RADIANS(E422))*COS(RADIANS(AR412))))</f>
        <v>0</v>
      </c>
    </row>
    <row r="416" spans="2:44" ht="15.75" customHeight="1" x14ac:dyDescent="0.2">
      <c r="B416" s="20" t="s">
        <v>784</v>
      </c>
      <c r="E416" s="3">
        <f>IF(E415-$F$13&lt;0,E415-$F$13+360,IF(E415-$F$13&gt;360,E415-$F$13-360,E415-$F$13))</f>
        <v>250.00000000000003</v>
      </c>
      <c r="G416" s="3">
        <v>70</v>
      </c>
      <c r="I416" s="3">
        <f>IF(DEGREES(ACOS(SIN(RADIANS(G416))*SIN(RADIANS(E422))+COS(RADIANS(G416))*COS(RADIANS(E422))*COS(RADIANS(I412))))&gt;90,0,$F$4*$F$5/E421^2*(SIN(RADIANS(G416))*SIN(RADIANS(E422))+COS(RADIANS(G416))*COS(RADIANS(E422))*COS(RADIANS(I412))))</f>
        <v>0</v>
      </c>
      <c r="J416" s="3">
        <f>IF(DEGREES(ACOS(SIN(RADIANS(G416))*SIN(RADIANS(E422))+COS(RADIANS(G416))*COS(RADIANS(E422))*COS(RADIANS(J412))))&gt;90,0,$F$4*$F$5/E421^2*(SIN(RADIANS(G416))*SIN(RADIANS(E422))+COS(RADIANS(G416))*COS(RADIANS(E422))*COS(RADIANS(J412))))</f>
        <v>0</v>
      </c>
      <c r="K416" s="3">
        <f>IF(DEGREES(ACOS(SIN(RADIANS(G416))*SIN(RADIANS(E422))+COS(RADIANS(G416))*COS(RADIANS(E422))*COS(RADIANS(K412))))&gt;90,0,$F$4*$F$5/E421^2*(SIN(RADIANS(G416))*SIN(RADIANS(E422))+COS(RADIANS(G416))*COS(RADIANS(E422))*COS(RADIANS(K412))))</f>
        <v>0</v>
      </c>
      <c r="L416" s="3">
        <f>IF(DEGREES(ACOS(SIN(RADIANS(G416))*SIN(RADIANS(E422))+COS(RADIANS(G416))*COS(RADIANS(E422))*COS(RADIANS(L412))))&gt;90,0,$F$4*$F$5/E421^2*(SIN(RADIANS(G416))*SIN(RADIANS(E422))+COS(RADIANS(G416))*COS(RADIANS(E422))*COS(RADIANS(L412))))</f>
        <v>0</v>
      </c>
      <c r="M416" s="3">
        <f>IF(DEGREES(ACOS(SIN(RADIANS(G416))*SIN(RADIANS(E422))+COS(RADIANS(G416))*COS(RADIANS(E422))*COS(RADIANS(M412))))&gt;90,0,$F$4*$F$5/E421^2*(SIN(RADIANS(G416))*SIN(RADIANS(E422))+COS(RADIANS(G416))*COS(RADIANS(E422))*COS(RADIANS(M412))))</f>
        <v>0</v>
      </c>
      <c r="N416" s="3">
        <f>IF(DEGREES(ACOS(SIN(RADIANS(G416))*SIN(RADIANS(E422))+COS(RADIANS(G416))*COS(RADIANS(E422))*COS(RADIANS(N412))))&gt;90,0,$F$4*$F$5/E421^2*(SIN(RADIANS(G416))*SIN(RADIANS(E422))+COS(RADIANS(G416))*COS(RADIANS(E422))*COS(RADIANS(N412))))</f>
        <v>0</v>
      </c>
      <c r="O416" s="3">
        <f>IF(DEGREES(ACOS(SIN(RADIANS(G416))*SIN(RADIANS(E422))+COS(RADIANS(G416))*COS(RADIANS(E422))*COS(RADIANS(O412))))&gt;90,0,$F$4*$F$5/E421^2*(SIN(RADIANS(G416))*SIN(RADIANS(E422))+COS(RADIANS(G416))*COS(RADIANS(E422))*COS(RADIANS(O412))))</f>
        <v>0</v>
      </c>
      <c r="P416" s="3">
        <f>IF(DEGREES(ACOS(SIN(RADIANS(G416))*SIN(RADIANS(E422))+COS(RADIANS(G416))*COS(RADIANS(E422))*COS(RADIANS(P412))))&gt;90,0,$F$4*$F$5/E421^2*(SIN(RADIANS(G416))*SIN(RADIANS(E422))+COS(RADIANS(G416))*COS(RADIANS(E422))*COS(RADIANS(P412))))</f>
        <v>0</v>
      </c>
      <c r="Q416" s="3">
        <f>IF(DEGREES(ACOS(SIN(RADIANS(G416))*SIN(RADIANS(E422))+COS(RADIANS(G416))*COS(RADIANS(E422))*COS(RADIANS(Q412))))&gt;90,0,$F$4*$F$5/E421^2*(SIN(RADIANS(G416))*SIN(RADIANS(E422))+COS(RADIANS(G416))*COS(RADIANS(E422))*COS(RADIANS(Q412))))</f>
        <v>0</v>
      </c>
      <c r="R416" s="3" t="e">
        <f>IF(DEGREES(ACOS(SIN(RADIANS(G416))*SIN(RADIANS(E422))+COS(RADIANS(G416))*COS(RADIANS(E422))*COS(RADIANS(R412))))&gt;90,0,$F$4*$F$5/E421^2*(SIN(RADIANS(G416))*SIN(RADIANS(E422))+COS(RADIANS(G416))*COS(RADIANS(E422))*COS(RADIANS(R412))))</f>
        <v>#DIV/0!</v>
      </c>
      <c r="S416" s="3" t="e">
        <f>IF(DEGREES(ACOS(SIN(RADIANS(G416))*SIN(RADIANS(E422))+COS(RADIANS(G416))*COS(RADIANS(E422))*COS(RADIANS(S412))))&gt;90,0,$F$4*$F$5/E421^2*(SIN(RADIANS(G416))*SIN(RADIANS(E422))+COS(RADIANS(G416))*COS(RADIANS(E422))*COS(RADIANS(S412))))</f>
        <v>#DIV/0!</v>
      </c>
      <c r="T416" s="3" t="e">
        <f>IF(DEGREES(ACOS(SIN(RADIANS(G416))*SIN(RADIANS(E422))+COS(RADIANS(G416))*COS(RADIANS(E422))*COS(RADIANS(T412))))&gt;90,0,$F$4*$F$5/E421^2*(SIN(RADIANS(G416))*SIN(RADIANS(E422))+COS(RADIANS(G416))*COS(RADIANS(E422))*COS(RADIANS(T412))))</f>
        <v>#DIV/0!</v>
      </c>
      <c r="U416" s="3" t="e">
        <f>IF(DEGREES(ACOS(SIN(RADIANS(G416))*SIN(RADIANS(E422))+COS(RADIANS(G416))*COS(RADIANS(E422))*COS(RADIANS(U412))))&gt;90,0,$F$4*$F$5/E421^2*(SIN(RADIANS(G416))*SIN(RADIANS(E422))+COS(RADIANS(G416))*COS(RADIANS(E422))*COS(RADIANS(U412))))</f>
        <v>#DIV/0!</v>
      </c>
      <c r="V416" s="3" t="e">
        <f>IF(DEGREES(ACOS(SIN(RADIANS(G416))*SIN(RADIANS(E422))+COS(RADIANS(G416))*COS(RADIANS(E422))*COS(RADIANS(V412))))&gt;90,0,$F$4*$F$5/E421^2*(SIN(RADIANS(G416))*SIN(RADIANS(E422))+COS(RADIANS(G416))*COS(RADIANS(E422))*COS(RADIANS(V412))))</f>
        <v>#DIV/0!</v>
      </c>
      <c r="W416" s="3" t="e">
        <f>IF(DEGREES(ACOS(SIN(RADIANS(G416))*SIN(RADIANS(E422))+COS(RADIANS(G416))*COS(RADIANS(E422))*COS(RADIANS(W412))))&gt;90,0,$F$4*$F$5/E421^2*(SIN(RADIANS(G416))*SIN(RADIANS(E422))+COS(RADIANS(G416))*COS(RADIANS(E422))*COS(RADIANS(W412))))</f>
        <v>#DIV/0!</v>
      </c>
      <c r="X416" s="3" t="e">
        <f>IF(DEGREES(ACOS(SIN(RADIANS(G416))*SIN(RADIANS(E422))+COS(RADIANS(G416))*COS(RADIANS(E422))*COS(RADIANS(X412))))&gt;90,0,$F$4*$F$5/E421^2*(SIN(RADIANS(G416))*SIN(RADIANS(E422))+COS(RADIANS(G416))*COS(RADIANS(E422))*COS(RADIANS(X412))))</f>
        <v>#DIV/0!</v>
      </c>
      <c r="Y416" s="3" t="e">
        <f>IF(DEGREES(ACOS(SIN(RADIANS(G416))*SIN(RADIANS(E422))+COS(RADIANS(G416))*COS(RADIANS(E422))*COS(RADIANS(Y412))))&gt;90,0,$F$4*$F$5/E421^2*(SIN(RADIANS(G416))*SIN(RADIANS(E422))+COS(RADIANS(G416))*COS(RADIANS(E422))*COS(RADIANS(Y412))))</f>
        <v>#DIV/0!</v>
      </c>
      <c r="Z416" s="3" t="e">
        <f>IF(DEGREES(ACOS(SIN(RADIANS(G416))*SIN(RADIANS(E422))+COS(RADIANS(G416))*COS(RADIANS(E422))*COS(RADIANS(Z412))))&gt;90,0,$F$4*$F$5/E421^2*(SIN(RADIANS(G416))*SIN(RADIANS(E422))+COS(RADIANS(G416))*COS(RADIANS(E422))*COS(RADIANS(Z412))))</f>
        <v>#DIV/0!</v>
      </c>
      <c r="AA416" s="3" t="e">
        <f>IF(DEGREES(ACOS(SIN(RADIANS(G416))*SIN(RADIANS(E422))+COS(RADIANS(G416))*COS(RADIANS(E422))*COS(RADIANS(AA412))))&gt;90,0,$F$4*$F$5/E421^2*(SIN(RADIANS(G416))*SIN(RADIANS(E422))+COS(RADIANS(G416))*COS(RADIANS(E422))*COS(RADIANS(AA412))))</f>
        <v>#DIV/0!</v>
      </c>
      <c r="AB416" s="3" t="e">
        <f>IF(DEGREES(ACOS(SIN(RADIANS(G416))*SIN(RADIANS(E422))+COS(RADIANS(G416))*COS(RADIANS(E422))*COS(RADIANS(AB412))))&gt;90,0,$F$4*$F$5/E421^2*(SIN(RADIANS(G416))*SIN(RADIANS(E422))+COS(RADIANS(G416))*COS(RADIANS(E422))*COS(RADIANS(AB412))))</f>
        <v>#DIV/0!</v>
      </c>
      <c r="AC416" s="3" t="e">
        <f>IF(DEGREES(ACOS(SIN(RADIANS(G416))*SIN(RADIANS(E422))+COS(RADIANS(G416))*COS(RADIANS(E422))*COS(RADIANS(AC412))))&gt;90,0,$F$4*$F$5/E421^2*(SIN(RADIANS(G416))*SIN(RADIANS(E422))+COS(RADIANS(G416))*COS(RADIANS(E422))*COS(RADIANS(AC412))))</f>
        <v>#DIV/0!</v>
      </c>
      <c r="AD416" s="3" t="e">
        <f>IF(DEGREES(ACOS(SIN(RADIANS(G416))*SIN(RADIANS(E422))+COS(RADIANS(G416))*COS(RADIANS(E422))*COS(RADIANS(AD412))))&gt;90,0,$F$4*$F$5/E421^2*(SIN(RADIANS(G416))*SIN(RADIANS(E422))+COS(RADIANS(G416))*COS(RADIANS(E422))*COS(RADIANS(AD412))))</f>
        <v>#DIV/0!</v>
      </c>
      <c r="AE416" s="3" t="e">
        <f>IF(DEGREES(ACOS(SIN(RADIANS(G416))*SIN(RADIANS(E422))+COS(RADIANS(G416))*COS(RADIANS(E422))*COS(RADIANS(AE412))))&gt;90,0,$F$4*$F$5/E421^2*(SIN(RADIANS(G416))*SIN(RADIANS(E422))+COS(RADIANS(G416))*COS(RADIANS(E422))*COS(RADIANS(AE412))))</f>
        <v>#DIV/0!</v>
      </c>
      <c r="AF416" s="3" t="e">
        <f>IF(DEGREES(ACOS(SIN(RADIANS(G416))*SIN(RADIANS(E422))+COS(RADIANS(G416))*COS(RADIANS(E422))*COS(RADIANS(AF412))))&gt;90,0,$F$4*$F$5/E421^2*(SIN(RADIANS(G416))*SIN(RADIANS(E422))+COS(RADIANS(G416))*COS(RADIANS(E422))*COS(RADIANS(AF412))))</f>
        <v>#DIV/0!</v>
      </c>
      <c r="AG416" s="3" t="e">
        <f>IF(DEGREES(ACOS(SIN(RADIANS(G416))*SIN(RADIANS(E422))+COS(RADIANS(G416))*COS(RADIANS(E422))*COS(RADIANS(AG412))))&gt;90,0,$F$4*$F$5/E421^2*(SIN(RADIANS(G416))*SIN(RADIANS(E422))+COS(RADIANS(G416))*COS(RADIANS(E422))*COS(RADIANS(AG412))))</f>
        <v>#DIV/0!</v>
      </c>
      <c r="AH416" s="3" t="e">
        <f>IF(DEGREES(ACOS(SIN(RADIANS(G416))*SIN(RADIANS(E422))+COS(RADIANS(G416))*COS(RADIANS(E422))*COS(RADIANS(AH412))))&gt;90,0,$F$4*$F$5/E421^2*(SIN(RADIANS(G416))*SIN(RADIANS(E422))+COS(RADIANS(G416))*COS(RADIANS(E422))*COS(RADIANS(AH412))))</f>
        <v>#DIV/0!</v>
      </c>
      <c r="AI416" s="3" t="e">
        <f>IF(DEGREES(ACOS(SIN(RADIANS(G416))*SIN(RADIANS(E422))+COS(RADIANS(G416))*COS(RADIANS(E422))*COS(RADIANS(AI412))))&gt;90,0,$F$4*$F$5/E421^2*(SIN(RADIANS(G416))*SIN(RADIANS(E422))+COS(RADIANS(G416))*COS(RADIANS(E422))*COS(RADIANS(AI412))))</f>
        <v>#DIV/0!</v>
      </c>
      <c r="AJ416" s="3" t="e">
        <f>IF(DEGREES(ACOS(SIN(RADIANS(G416))*SIN(RADIANS(E422))+COS(RADIANS(G416))*COS(RADIANS(E422))*COS(RADIANS(AJ412))))&gt;90,0,$F$4*$F$5/E421^2*(SIN(RADIANS(G416))*SIN(RADIANS(E422))+COS(RADIANS(G416))*COS(RADIANS(E422))*COS(RADIANS(AJ412))))</f>
        <v>#DIV/0!</v>
      </c>
      <c r="AK416" s="3">
        <f>IF(DEGREES(ACOS(SIN(RADIANS(G416))*SIN(RADIANS(E422))+COS(RADIANS(G416))*COS(RADIANS(E422))*COS(RADIANS(AK412))))&gt;90,0,$F$4*$F$5/E421^2*(SIN(RADIANS(G416))*SIN(RADIANS(E422))+COS(RADIANS(G416))*COS(RADIANS(E422))*COS(RADIANS(AK412))))</f>
        <v>0</v>
      </c>
      <c r="AL416" s="3">
        <f>IF(DEGREES(ACOS(SIN(RADIANS(G416))*SIN(RADIANS(E422))+COS(RADIANS(G416))*COS(RADIANS(E422))*COS(RADIANS(AL412))))&gt;90,0,$F$4*$F$5/E421^2*(SIN(RADIANS(G416))*SIN(RADIANS(E422))+COS(RADIANS(G416))*COS(RADIANS(E422))*COS(RADIANS(AL412))))</f>
        <v>0</v>
      </c>
      <c r="AM416" s="3">
        <f>IF(DEGREES(ACOS(SIN(RADIANS(G416))*SIN(RADIANS(E422))+COS(RADIANS(G416))*COS(RADIANS(E422))*COS(RADIANS(AM412))))&gt;90,0,$F$4*$F$5/E421^2*(SIN(RADIANS(G416))*SIN(RADIANS(E422))+COS(RADIANS(G416))*COS(RADIANS(E422))*COS(RADIANS(AM412))))</f>
        <v>0</v>
      </c>
      <c r="AN416" s="3">
        <f>IF(DEGREES(ACOS(SIN(RADIANS(G416))*SIN(RADIANS(E422))+COS(RADIANS(G416))*COS(RADIANS(E422))*COS(RADIANS(AN412))))&gt;90,0,$F$4*$F$5/E421^2*(SIN(RADIANS(G416))*SIN(RADIANS(E422))+COS(RADIANS(G416))*COS(RADIANS(E422))*COS(RADIANS(AN412))))</f>
        <v>0</v>
      </c>
      <c r="AO416" s="3">
        <f>IF(DEGREES(ACOS(SIN(RADIANS(G416))*SIN(RADIANS(E422))+COS(RADIANS(G416))*COS(RADIANS(E422))*COS(RADIANS(AO412))))&gt;90,0,$F$4*$F$5/E421^2*(SIN(RADIANS(G416))*SIN(RADIANS(E422))+COS(RADIANS(G416))*COS(RADIANS(E422))*COS(RADIANS(AO412))))</f>
        <v>0</v>
      </c>
      <c r="AP416" s="3">
        <f>IF(DEGREES(ACOS(SIN(RADIANS(G416))*SIN(RADIANS(E422))+COS(RADIANS(G416))*COS(RADIANS(E422))*COS(RADIANS(AP412))))&gt;90,0,$F$4*$F$5/E421^2*(SIN(RADIANS(G416))*SIN(RADIANS(E422))+COS(RADIANS(G416))*COS(RADIANS(E422))*COS(RADIANS(AP412))))</f>
        <v>0</v>
      </c>
      <c r="AQ416" s="3">
        <f>IF(DEGREES(ACOS(SIN(RADIANS(G416))*SIN(RADIANS(E422))+COS(RADIANS(G416))*COS(RADIANS(E422))*COS(RADIANS(AQ412))))&gt;90,0,$F$4*$F$5/E421^2*(SIN(RADIANS(G416))*SIN(RADIANS(E422))+COS(RADIANS(G416))*COS(RADIANS(E422))*COS(RADIANS(AQ412))))</f>
        <v>0</v>
      </c>
      <c r="AR416" s="3">
        <f>IF(DEGREES(ACOS(SIN(RADIANS(G416))*SIN(RADIANS(E422))+COS(RADIANS(G416))*COS(RADIANS(E422))*COS(RADIANS(AR412))))&gt;90,0,$F$4*$F$5/E421^2*(SIN(RADIANS(G416))*SIN(RADIANS(E422))+COS(RADIANS(G416))*COS(RADIANS(E422))*COS(RADIANS(AR412))))</f>
        <v>0</v>
      </c>
    </row>
    <row r="417" spans="2:44" ht="15.75" customHeight="1" x14ac:dyDescent="0.2">
      <c r="B417" s="20" t="s">
        <v>729</v>
      </c>
      <c r="E417" s="3">
        <f>IF(E414&lt;360,E414/360,(E414-360)/360)</f>
        <v>0.44444444444444442</v>
      </c>
      <c r="G417" s="3">
        <v>60</v>
      </c>
      <c r="I417" s="3">
        <f>IF(DEGREES(ACOS(SIN(RADIANS(G417))*SIN(RADIANS(E422))+COS(RADIANS(G417))*COS(RADIANS(E422))*COS(RADIANS(I412))))&gt;90,0,$F$4*$F$5/E421^2*(SIN(RADIANS(G417))*SIN(RADIANS(E422))+COS(RADIANS(G417))*COS(RADIANS(E422))*COS(RADIANS(I412))))</f>
        <v>0</v>
      </c>
      <c r="J417" s="3">
        <f>IF(DEGREES(ACOS(SIN(RADIANS(G417))*SIN(RADIANS(E422))+COS(RADIANS(G417))*COS(RADIANS(E422))*COS(RADIANS(J412))))&gt;90,0,$F$4*$F$5/E421^2*(SIN(RADIANS(G417))*SIN(RADIANS(E422))+COS(RADIANS(G417))*COS(RADIANS(E422))*COS(RADIANS(J412))))</f>
        <v>0</v>
      </c>
      <c r="K417" s="3">
        <f>IF(DEGREES(ACOS(SIN(RADIANS(G417))*SIN(RADIANS(E422))+COS(RADIANS(G417))*COS(RADIANS(E422))*COS(RADIANS(K412))))&gt;90,0,$F$4*$F$5/E421^2*(SIN(RADIANS(G417))*SIN(RADIANS(E422))+COS(RADIANS(G417))*COS(RADIANS(E422))*COS(RADIANS(K412))))</f>
        <v>0</v>
      </c>
      <c r="L417" s="3">
        <f>IF(DEGREES(ACOS(SIN(RADIANS(G417))*SIN(RADIANS(E422))+COS(RADIANS(G417))*COS(RADIANS(E422))*COS(RADIANS(L412))))&gt;90,0,$F$4*$F$5/E421^2*(SIN(RADIANS(G417))*SIN(RADIANS(E422))+COS(RADIANS(G417))*COS(RADIANS(E422))*COS(RADIANS(L412))))</f>
        <v>0</v>
      </c>
      <c r="M417" s="3">
        <f>IF(DEGREES(ACOS(SIN(RADIANS(G417))*SIN(RADIANS(E422))+COS(RADIANS(G417))*COS(RADIANS(E422))*COS(RADIANS(M412))))&gt;90,0,$F$4*$F$5/E421^2*(SIN(RADIANS(G417))*SIN(RADIANS(E422))+COS(RADIANS(G417))*COS(RADIANS(E422))*COS(RADIANS(M412))))</f>
        <v>0</v>
      </c>
      <c r="N417" s="3">
        <f>IF(DEGREES(ACOS(SIN(RADIANS(G417))*SIN(RADIANS(E422))+COS(RADIANS(G417))*COS(RADIANS(E422))*COS(RADIANS(N412))))&gt;90,0,$F$4*$F$5/E421^2*(SIN(RADIANS(G417))*SIN(RADIANS(E422))+COS(RADIANS(G417))*COS(RADIANS(E422))*COS(RADIANS(N412))))</f>
        <v>0</v>
      </c>
      <c r="O417" s="3">
        <f>IF(DEGREES(ACOS(SIN(RADIANS(G417))*SIN(RADIANS(E422))+COS(RADIANS(G417))*COS(RADIANS(E422))*COS(RADIANS(O412))))&gt;90,0,$F$4*$F$5/E421^2*(SIN(RADIANS(G417))*SIN(RADIANS(E422))+COS(RADIANS(G417))*COS(RADIANS(E422))*COS(RADIANS(O412))))</f>
        <v>0</v>
      </c>
      <c r="P417" s="3">
        <f>IF(DEGREES(ACOS(SIN(RADIANS(G417))*SIN(RADIANS(E422))+COS(RADIANS(G417))*COS(RADIANS(E422))*COS(RADIANS(P412))))&gt;90,0,$F$4*$F$5/E421^2*(SIN(RADIANS(G417))*SIN(RADIANS(E422))+COS(RADIANS(G417))*COS(RADIANS(E422))*COS(RADIANS(P412))))</f>
        <v>0</v>
      </c>
      <c r="Q417" s="3">
        <f>IF(DEGREES(ACOS(SIN(RADIANS(G417))*SIN(RADIANS(E422))+COS(RADIANS(G417))*COS(RADIANS(E422))*COS(RADIANS(Q412))))&gt;90,0,$F$4*$F$5/E421^2*(SIN(RADIANS(G417))*SIN(RADIANS(E422))+COS(RADIANS(G417))*COS(RADIANS(E422))*COS(RADIANS(Q412))))</f>
        <v>0</v>
      </c>
      <c r="R417" s="3" t="e">
        <f>IF(DEGREES(ACOS(SIN(RADIANS(G417))*SIN(RADIANS(E422))+COS(RADIANS(G417))*COS(RADIANS(E422))*COS(RADIANS(R412))))&gt;90,0,$F$4*$F$5/E421^2*(SIN(RADIANS(G417))*SIN(RADIANS(E422))+COS(RADIANS(G417))*COS(RADIANS(E422))*COS(RADIANS(R412))))</f>
        <v>#DIV/0!</v>
      </c>
      <c r="S417" s="3" t="e">
        <f>IF(DEGREES(ACOS(SIN(RADIANS(G417))*SIN(RADIANS(E422))+COS(RADIANS(G417))*COS(RADIANS(E422))*COS(RADIANS(S412))))&gt;90,0,$F$4*$F$5/E421^2*(SIN(RADIANS(G417))*SIN(RADIANS(E422))+COS(RADIANS(G417))*COS(RADIANS(E422))*COS(RADIANS(S412))))</f>
        <v>#DIV/0!</v>
      </c>
      <c r="T417" s="3" t="e">
        <f>IF(DEGREES(ACOS(SIN(RADIANS(G417))*SIN(RADIANS(E422))+COS(RADIANS(G417))*COS(RADIANS(E422))*COS(RADIANS(T412))))&gt;90,0,$F$4*$F$5/E421^2*(SIN(RADIANS(G417))*SIN(RADIANS(E422))+COS(RADIANS(G417))*COS(RADIANS(E422))*COS(RADIANS(T412))))</f>
        <v>#DIV/0!</v>
      </c>
      <c r="U417" s="3" t="e">
        <f>IF(DEGREES(ACOS(SIN(RADIANS(G417))*SIN(RADIANS(E422))+COS(RADIANS(G417))*COS(RADIANS(E422))*COS(RADIANS(U412))))&gt;90,0,$F$4*$F$5/E421^2*(SIN(RADIANS(G417))*SIN(RADIANS(E422))+COS(RADIANS(G417))*COS(RADIANS(E422))*COS(RADIANS(U412))))</f>
        <v>#DIV/0!</v>
      </c>
      <c r="V417" s="3" t="e">
        <f>IF(DEGREES(ACOS(SIN(RADIANS(G417))*SIN(RADIANS(E422))+COS(RADIANS(G417))*COS(RADIANS(E422))*COS(RADIANS(V412))))&gt;90,0,$F$4*$F$5/E421^2*(SIN(RADIANS(G417))*SIN(RADIANS(E422))+COS(RADIANS(G417))*COS(RADIANS(E422))*COS(RADIANS(V412))))</f>
        <v>#DIV/0!</v>
      </c>
      <c r="W417" s="3" t="e">
        <f>IF(DEGREES(ACOS(SIN(RADIANS(G417))*SIN(RADIANS(E422))+COS(RADIANS(G417))*COS(RADIANS(E422))*COS(RADIANS(W412))))&gt;90,0,$F$4*$F$5/E421^2*(SIN(RADIANS(G417))*SIN(RADIANS(E422))+COS(RADIANS(G417))*COS(RADIANS(E422))*COS(RADIANS(W412))))</f>
        <v>#DIV/0!</v>
      </c>
      <c r="X417" s="3" t="e">
        <f>IF(DEGREES(ACOS(SIN(RADIANS(G417))*SIN(RADIANS(E422))+COS(RADIANS(G417))*COS(RADIANS(E422))*COS(RADIANS(X412))))&gt;90,0,$F$4*$F$5/E421^2*(SIN(RADIANS(G417))*SIN(RADIANS(E422))+COS(RADIANS(G417))*COS(RADIANS(E422))*COS(RADIANS(X412))))</f>
        <v>#DIV/0!</v>
      </c>
      <c r="Y417" s="3" t="e">
        <f>IF(DEGREES(ACOS(SIN(RADIANS(G417))*SIN(RADIANS(E422))+COS(RADIANS(G417))*COS(RADIANS(E422))*COS(RADIANS(Y412))))&gt;90,0,$F$4*$F$5/E421^2*(SIN(RADIANS(G417))*SIN(RADIANS(E422))+COS(RADIANS(G417))*COS(RADIANS(E422))*COS(RADIANS(Y412))))</f>
        <v>#DIV/0!</v>
      </c>
      <c r="Z417" s="3" t="e">
        <f>IF(DEGREES(ACOS(SIN(RADIANS(G417))*SIN(RADIANS(E422))+COS(RADIANS(G417))*COS(RADIANS(E422))*COS(RADIANS(Z412))))&gt;90,0,$F$4*$F$5/E421^2*(SIN(RADIANS(G417))*SIN(RADIANS(E422))+COS(RADIANS(G417))*COS(RADIANS(E422))*COS(RADIANS(Z412))))</f>
        <v>#DIV/0!</v>
      </c>
      <c r="AA417" s="3" t="e">
        <f>IF(DEGREES(ACOS(SIN(RADIANS(G417))*SIN(RADIANS(E422))+COS(RADIANS(G417))*COS(RADIANS(E422))*COS(RADIANS(AA412))))&gt;90,0,$F$4*$F$5/E421^2*(SIN(RADIANS(G417))*SIN(RADIANS(E422))+COS(RADIANS(G417))*COS(RADIANS(E422))*COS(RADIANS(AA412))))</f>
        <v>#DIV/0!</v>
      </c>
      <c r="AB417" s="3" t="e">
        <f>IF(DEGREES(ACOS(SIN(RADIANS(G417))*SIN(RADIANS(E422))+COS(RADIANS(G417))*COS(RADIANS(E422))*COS(RADIANS(AB412))))&gt;90,0,$F$4*$F$5/E421^2*(SIN(RADIANS(G417))*SIN(RADIANS(E422))+COS(RADIANS(G417))*COS(RADIANS(E422))*COS(RADIANS(AB412))))</f>
        <v>#DIV/0!</v>
      </c>
      <c r="AC417" s="3" t="e">
        <f>IF(DEGREES(ACOS(SIN(RADIANS(G417))*SIN(RADIANS(E422))+COS(RADIANS(G417))*COS(RADIANS(E422))*COS(RADIANS(AC412))))&gt;90,0,$F$4*$F$5/E421^2*(SIN(RADIANS(G417))*SIN(RADIANS(E422))+COS(RADIANS(G417))*COS(RADIANS(E422))*COS(RADIANS(AC412))))</f>
        <v>#DIV/0!</v>
      </c>
      <c r="AD417" s="3" t="e">
        <f>IF(DEGREES(ACOS(SIN(RADIANS(G417))*SIN(RADIANS(E422))+COS(RADIANS(G417))*COS(RADIANS(E422))*COS(RADIANS(AD412))))&gt;90,0,$F$4*$F$5/E421^2*(SIN(RADIANS(G417))*SIN(RADIANS(E422))+COS(RADIANS(G417))*COS(RADIANS(E422))*COS(RADIANS(AD412))))</f>
        <v>#DIV/0!</v>
      </c>
      <c r="AE417" s="3" t="e">
        <f>IF(DEGREES(ACOS(SIN(RADIANS(G417))*SIN(RADIANS(E422))+COS(RADIANS(G417))*COS(RADIANS(E422))*COS(RADIANS(AE412))))&gt;90,0,$F$4*$F$5/E421^2*(SIN(RADIANS(G417))*SIN(RADIANS(E422))+COS(RADIANS(G417))*COS(RADIANS(E422))*COS(RADIANS(AE412))))</f>
        <v>#DIV/0!</v>
      </c>
      <c r="AF417" s="3" t="e">
        <f>IF(DEGREES(ACOS(SIN(RADIANS(G417))*SIN(RADIANS(E422))+COS(RADIANS(G417))*COS(RADIANS(E422))*COS(RADIANS(AF412))))&gt;90,0,$F$4*$F$5/E421^2*(SIN(RADIANS(G417))*SIN(RADIANS(E422))+COS(RADIANS(G417))*COS(RADIANS(E422))*COS(RADIANS(AF412))))</f>
        <v>#DIV/0!</v>
      </c>
      <c r="AG417" s="3" t="e">
        <f>IF(DEGREES(ACOS(SIN(RADIANS(G417))*SIN(RADIANS(E422))+COS(RADIANS(G417))*COS(RADIANS(E422))*COS(RADIANS(AG412))))&gt;90,0,$F$4*$F$5/E421^2*(SIN(RADIANS(G417))*SIN(RADIANS(E422))+COS(RADIANS(G417))*COS(RADIANS(E422))*COS(RADIANS(AG412))))</f>
        <v>#DIV/0!</v>
      </c>
      <c r="AH417" s="3" t="e">
        <f>IF(DEGREES(ACOS(SIN(RADIANS(G417))*SIN(RADIANS(E422))+COS(RADIANS(G417))*COS(RADIANS(E422))*COS(RADIANS(AH412))))&gt;90,0,$F$4*$F$5/E421^2*(SIN(RADIANS(G417))*SIN(RADIANS(E422))+COS(RADIANS(G417))*COS(RADIANS(E422))*COS(RADIANS(AH412))))</f>
        <v>#DIV/0!</v>
      </c>
      <c r="AI417" s="3" t="e">
        <f>IF(DEGREES(ACOS(SIN(RADIANS(G417))*SIN(RADIANS(E422))+COS(RADIANS(G417))*COS(RADIANS(E422))*COS(RADIANS(AI412))))&gt;90,0,$F$4*$F$5/E421^2*(SIN(RADIANS(G417))*SIN(RADIANS(E422))+COS(RADIANS(G417))*COS(RADIANS(E422))*COS(RADIANS(AI412))))</f>
        <v>#DIV/0!</v>
      </c>
      <c r="AJ417" s="3" t="e">
        <f>IF(DEGREES(ACOS(SIN(RADIANS(G417))*SIN(RADIANS(E422))+COS(RADIANS(G417))*COS(RADIANS(E422))*COS(RADIANS(AJ412))))&gt;90,0,$F$4*$F$5/E421^2*(SIN(RADIANS(G417))*SIN(RADIANS(E422))+COS(RADIANS(G417))*COS(RADIANS(E422))*COS(RADIANS(AJ412))))</f>
        <v>#DIV/0!</v>
      </c>
      <c r="AK417" s="3">
        <f>IF(DEGREES(ACOS(SIN(RADIANS(G417))*SIN(RADIANS(E422))+COS(RADIANS(G417))*COS(RADIANS(E422))*COS(RADIANS(AK412))))&gt;90,0,$F$4*$F$5/E421^2*(SIN(RADIANS(G417))*SIN(RADIANS(E422))+COS(RADIANS(G417))*COS(RADIANS(E422))*COS(RADIANS(AK412))))</f>
        <v>0</v>
      </c>
      <c r="AL417" s="3">
        <f>IF(DEGREES(ACOS(SIN(RADIANS(G417))*SIN(RADIANS(E422))+COS(RADIANS(G417))*COS(RADIANS(E422))*COS(RADIANS(AL412))))&gt;90,0,$F$4*$F$5/E421^2*(SIN(RADIANS(G417))*SIN(RADIANS(E422))+COS(RADIANS(G417))*COS(RADIANS(E422))*COS(RADIANS(AL412))))</f>
        <v>0</v>
      </c>
      <c r="AM417" s="3">
        <f>IF(DEGREES(ACOS(SIN(RADIANS(G417))*SIN(RADIANS(E422))+COS(RADIANS(G417))*COS(RADIANS(E422))*COS(RADIANS(AM412))))&gt;90,0,$F$4*$F$5/E421^2*(SIN(RADIANS(G417))*SIN(RADIANS(E422))+COS(RADIANS(G417))*COS(RADIANS(E422))*COS(RADIANS(AM412))))</f>
        <v>0</v>
      </c>
      <c r="AN417" s="3">
        <f>IF(DEGREES(ACOS(SIN(RADIANS(G417))*SIN(RADIANS(E422))+COS(RADIANS(G417))*COS(RADIANS(E422))*COS(RADIANS(AN412))))&gt;90,0,$F$4*$F$5/E421^2*(SIN(RADIANS(G417))*SIN(RADIANS(E422))+COS(RADIANS(G417))*COS(RADIANS(E422))*COS(RADIANS(AN412))))</f>
        <v>0</v>
      </c>
      <c r="AO417" s="3">
        <f>IF(DEGREES(ACOS(SIN(RADIANS(G417))*SIN(RADIANS(E422))+COS(RADIANS(G417))*COS(RADIANS(E422))*COS(RADIANS(AO412))))&gt;90,0,$F$4*$F$5/E421^2*(SIN(RADIANS(G417))*SIN(RADIANS(E422))+COS(RADIANS(G417))*COS(RADIANS(E422))*COS(RADIANS(AO412))))</f>
        <v>0</v>
      </c>
      <c r="AP417" s="3">
        <f>IF(DEGREES(ACOS(SIN(RADIANS(G417))*SIN(RADIANS(E422))+COS(RADIANS(G417))*COS(RADIANS(E422))*COS(RADIANS(AP412))))&gt;90,0,$F$4*$F$5/E421^2*(SIN(RADIANS(G417))*SIN(RADIANS(E422))+COS(RADIANS(G417))*COS(RADIANS(E422))*COS(RADIANS(AP412))))</f>
        <v>0</v>
      </c>
      <c r="AQ417" s="3">
        <f>IF(DEGREES(ACOS(SIN(RADIANS(G417))*SIN(RADIANS(E422))+COS(RADIANS(G417))*COS(RADIANS(E422))*COS(RADIANS(AQ412))))&gt;90,0,$F$4*$F$5/E421^2*(SIN(RADIANS(G417))*SIN(RADIANS(E422))+COS(RADIANS(G417))*COS(RADIANS(E422))*COS(RADIANS(AQ412))))</f>
        <v>0</v>
      </c>
      <c r="AR417" s="3">
        <f>IF(DEGREES(ACOS(SIN(RADIANS(G417))*SIN(RADIANS(E422))+COS(RADIANS(G417))*COS(RADIANS(E422))*COS(RADIANS(AR412))))&gt;90,0,$F$4*$F$5/E421^2*(SIN(RADIANS(G417))*SIN(RADIANS(E422))+COS(RADIANS(G417))*COS(RADIANS(E422))*COS(RADIANS(AR412))))</f>
        <v>0</v>
      </c>
    </row>
    <row r="418" spans="2:44" ht="15.75" customHeight="1" x14ac:dyDescent="0.2">
      <c r="B418" s="20" t="s">
        <v>785</v>
      </c>
      <c r="E418" s="3">
        <f>E417*$F$11</f>
        <v>0</v>
      </c>
      <c r="G418" s="3">
        <v>50</v>
      </c>
      <c r="I418" s="3">
        <f>IF(DEGREES(ACOS(SIN(RADIANS(G418))*SIN(RADIANS(E422))+COS(RADIANS(G418))*COS(RADIANS(E422))*COS(RADIANS(I412))))&gt;90,0,$F$4*$F$5/E421^2*(SIN(RADIANS(G418))*SIN(RADIANS(E422))+COS(RADIANS(G418))*COS(RADIANS(E422))*COS(RADIANS(I412))))</f>
        <v>0</v>
      </c>
      <c r="J418" s="3">
        <f>IF(DEGREES(ACOS(SIN(RADIANS(G418))*SIN(RADIANS(E422))+COS(RADIANS(G418))*COS(RADIANS(E422))*COS(RADIANS(J412))))&gt;90,0,$F$4*$F$5/E421^2*(SIN(RADIANS(G418))*SIN(RADIANS(E422))+COS(RADIANS(G418))*COS(RADIANS(E422))*COS(RADIANS(J412))))</f>
        <v>0</v>
      </c>
      <c r="K418" s="3">
        <f>IF(DEGREES(ACOS(SIN(RADIANS(G418))*SIN(RADIANS(E422))+COS(RADIANS(G418))*COS(RADIANS(E422))*COS(RADIANS(K412))))&gt;90,0,$F$4*$F$5/E421^2*(SIN(RADIANS(G418))*SIN(RADIANS(E422))+COS(RADIANS(G418))*COS(RADIANS(E422))*COS(RADIANS(K412))))</f>
        <v>0</v>
      </c>
      <c r="L418" s="3">
        <f>IF(DEGREES(ACOS(SIN(RADIANS(G418))*SIN(RADIANS(E422))+COS(RADIANS(G418))*COS(RADIANS(E422))*COS(RADIANS(L412))))&gt;90,0,$F$4*$F$5/E421^2*(SIN(RADIANS(G418))*SIN(RADIANS(E422))+COS(RADIANS(G418))*COS(RADIANS(E422))*COS(RADIANS(L412))))</f>
        <v>0</v>
      </c>
      <c r="M418" s="3">
        <f>IF(DEGREES(ACOS(SIN(RADIANS(G418))*SIN(RADIANS(E422))+COS(RADIANS(G418))*COS(RADIANS(E422))*COS(RADIANS(M412))))&gt;90,0,$F$4*$F$5/E421^2*(SIN(RADIANS(G418))*SIN(RADIANS(E422))+COS(RADIANS(G418))*COS(RADIANS(E422))*COS(RADIANS(M412))))</f>
        <v>0</v>
      </c>
      <c r="N418" s="3">
        <f>IF(DEGREES(ACOS(SIN(RADIANS(G418))*SIN(RADIANS(E422))+COS(RADIANS(G418))*COS(RADIANS(E422))*COS(RADIANS(N412))))&gt;90,0,$F$4*$F$5/E421^2*(SIN(RADIANS(G418))*SIN(RADIANS(E422))+COS(RADIANS(G418))*COS(RADIANS(E422))*COS(RADIANS(N412))))</f>
        <v>0</v>
      </c>
      <c r="O418" s="3">
        <f>IF(DEGREES(ACOS(SIN(RADIANS(G418))*SIN(RADIANS(E422))+COS(RADIANS(G418))*COS(RADIANS(E422))*COS(RADIANS(O412))))&gt;90,0,$F$4*$F$5/E421^2*(SIN(RADIANS(G418))*SIN(RADIANS(E422))+COS(RADIANS(G418))*COS(RADIANS(E422))*COS(RADIANS(O412))))</f>
        <v>0</v>
      </c>
      <c r="P418" s="3">
        <f>IF(DEGREES(ACOS(SIN(RADIANS(G418))*SIN(RADIANS(E422))+COS(RADIANS(G418))*COS(RADIANS(E422))*COS(RADIANS(P412))))&gt;90,0,$F$4*$F$5/E421^2*(SIN(RADIANS(G418))*SIN(RADIANS(E422))+COS(RADIANS(G418))*COS(RADIANS(E422))*COS(RADIANS(P412))))</f>
        <v>0</v>
      </c>
      <c r="Q418" s="3">
        <f>IF(DEGREES(ACOS(SIN(RADIANS(G418))*SIN(RADIANS(E422))+COS(RADIANS(G418))*COS(RADIANS(E422))*COS(RADIANS(Q412))))&gt;90,0,$F$4*$F$5/E421^2*(SIN(RADIANS(G418))*SIN(RADIANS(E422))+COS(RADIANS(G418))*COS(RADIANS(E422))*COS(RADIANS(Q412))))</f>
        <v>0</v>
      </c>
      <c r="R418" s="3" t="e">
        <f>IF(DEGREES(ACOS(SIN(RADIANS(G418))*SIN(RADIANS(E422))+COS(RADIANS(G418))*COS(RADIANS(E422))*COS(RADIANS(R412))))&gt;90,0,$F$4*$F$5/E421^2*(SIN(RADIANS(G418))*SIN(RADIANS(E422))+COS(RADIANS(G418))*COS(RADIANS(E422))*COS(RADIANS(R412))))</f>
        <v>#DIV/0!</v>
      </c>
      <c r="S418" s="3" t="e">
        <f>IF(DEGREES(ACOS(SIN(RADIANS(G418))*SIN(RADIANS(E422))+COS(RADIANS(G418))*COS(RADIANS(E422))*COS(RADIANS(S412))))&gt;90,0,$F$4*$F$5/E421^2*(SIN(RADIANS(G418))*SIN(RADIANS(E422))+COS(RADIANS(G418))*COS(RADIANS(E422))*COS(RADIANS(S412))))</f>
        <v>#DIV/0!</v>
      </c>
      <c r="T418" s="3" t="e">
        <f>IF(DEGREES(ACOS(SIN(RADIANS(G418))*SIN(RADIANS(E422))+COS(RADIANS(G418))*COS(RADIANS(E422))*COS(RADIANS(T412))))&gt;90,0,$F$4*$F$5/E421^2*(SIN(RADIANS(G418))*SIN(RADIANS(E422))+COS(RADIANS(G418))*COS(RADIANS(E422))*COS(RADIANS(T412))))</f>
        <v>#DIV/0!</v>
      </c>
      <c r="U418" s="3" t="e">
        <f>IF(DEGREES(ACOS(SIN(RADIANS(G418))*SIN(RADIANS(E422))+COS(RADIANS(G418))*COS(RADIANS(E422))*COS(RADIANS(U412))))&gt;90,0,$F$4*$F$5/E421^2*(SIN(RADIANS(G418))*SIN(RADIANS(E422))+COS(RADIANS(G418))*COS(RADIANS(E422))*COS(RADIANS(U412))))</f>
        <v>#DIV/0!</v>
      </c>
      <c r="V418" s="3" t="e">
        <f>IF(DEGREES(ACOS(SIN(RADIANS(G418))*SIN(RADIANS(E422))+COS(RADIANS(G418))*COS(RADIANS(E422))*COS(RADIANS(V412))))&gt;90,0,$F$4*$F$5/E421^2*(SIN(RADIANS(G418))*SIN(RADIANS(E422))+COS(RADIANS(G418))*COS(RADIANS(E422))*COS(RADIANS(V412))))</f>
        <v>#DIV/0!</v>
      </c>
      <c r="W418" s="3" t="e">
        <f>IF(DEGREES(ACOS(SIN(RADIANS(G418))*SIN(RADIANS(E422))+COS(RADIANS(G418))*COS(RADIANS(E422))*COS(RADIANS(W412))))&gt;90,0,$F$4*$F$5/E421^2*(SIN(RADIANS(G418))*SIN(RADIANS(E422))+COS(RADIANS(G418))*COS(RADIANS(E422))*COS(RADIANS(W412))))</f>
        <v>#DIV/0!</v>
      </c>
      <c r="X418" s="3" t="e">
        <f>IF(DEGREES(ACOS(SIN(RADIANS(G418))*SIN(RADIANS(E422))+COS(RADIANS(G418))*COS(RADIANS(E422))*COS(RADIANS(X412))))&gt;90,0,$F$4*$F$5/E421^2*(SIN(RADIANS(G418))*SIN(RADIANS(E422))+COS(RADIANS(G418))*COS(RADIANS(E422))*COS(RADIANS(X412))))</f>
        <v>#DIV/0!</v>
      </c>
      <c r="Y418" s="3" t="e">
        <f>IF(DEGREES(ACOS(SIN(RADIANS(G418))*SIN(RADIANS(E422))+COS(RADIANS(G418))*COS(RADIANS(E422))*COS(RADIANS(Y412))))&gt;90,0,$F$4*$F$5/E421^2*(SIN(RADIANS(G418))*SIN(RADIANS(E422))+COS(RADIANS(G418))*COS(RADIANS(E422))*COS(RADIANS(Y412))))</f>
        <v>#DIV/0!</v>
      </c>
      <c r="Z418" s="3" t="e">
        <f>IF(DEGREES(ACOS(SIN(RADIANS(G418))*SIN(RADIANS(E422))+COS(RADIANS(G418))*COS(RADIANS(E422))*COS(RADIANS(Z412))))&gt;90,0,$F$4*$F$5/E421^2*(SIN(RADIANS(G418))*SIN(RADIANS(E422))+COS(RADIANS(G418))*COS(RADIANS(E422))*COS(RADIANS(Z412))))</f>
        <v>#DIV/0!</v>
      </c>
      <c r="AA418" s="3" t="e">
        <f>IF(DEGREES(ACOS(SIN(RADIANS(G418))*SIN(RADIANS(E422))+COS(RADIANS(G418))*COS(RADIANS(E422))*COS(RADIANS(AA412))))&gt;90,0,$F$4*$F$5/E421^2*(SIN(RADIANS(G418))*SIN(RADIANS(E422))+COS(RADIANS(G418))*COS(RADIANS(E422))*COS(RADIANS(AA412))))</f>
        <v>#DIV/0!</v>
      </c>
      <c r="AB418" s="3" t="e">
        <f>IF(DEGREES(ACOS(SIN(RADIANS(G418))*SIN(RADIANS(E422))+COS(RADIANS(G418))*COS(RADIANS(E422))*COS(RADIANS(AB412))))&gt;90,0,$F$4*$F$5/E421^2*(SIN(RADIANS(G418))*SIN(RADIANS(E422))+COS(RADIANS(G418))*COS(RADIANS(E422))*COS(RADIANS(AB412))))</f>
        <v>#DIV/0!</v>
      </c>
      <c r="AC418" s="3" t="e">
        <f>IF(DEGREES(ACOS(SIN(RADIANS(G418))*SIN(RADIANS(E422))+COS(RADIANS(G418))*COS(RADIANS(E422))*COS(RADIANS(AC412))))&gt;90,0,$F$4*$F$5/E421^2*(SIN(RADIANS(G418))*SIN(RADIANS(E422))+COS(RADIANS(G418))*COS(RADIANS(E422))*COS(RADIANS(AC412))))</f>
        <v>#DIV/0!</v>
      </c>
      <c r="AD418" s="3" t="e">
        <f>IF(DEGREES(ACOS(SIN(RADIANS(G418))*SIN(RADIANS(E422))+COS(RADIANS(G418))*COS(RADIANS(E422))*COS(RADIANS(AD412))))&gt;90,0,$F$4*$F$5/E421^2*(SIN(RADIANS(G418))*SIN(RADIANS(E422))+COS(RADIANS(G418))*COS(RADIANS(E422))*COS(RADIANS(AD412))))</f>
        <v>#DIV/0!</v>
      </c>
      <c r="AE418" s="3" t="e">
        <f>IF(DEGREES(ACOS(SIN(RADIANS(G418))*SIN(RADIANS(E422))+COS(RADIANS(G418))*COS(RADIANS(E422))*COS(RADIANS(AE412))))&gt;90,0,$F$4*$F$5/E421^2*(SIN(RADIANS(G418))*SIN(RADIANS(E422))+COS(RADIANS(G418))*COS(RADIANS(E422))*COS(RADIANS(AE412))))</f>
        <v>#DIV/0!</v>
      </c>
      <c r="AF418" s="3" t="e">
        <f>IF(DEGREES(ACOS(SIN(RADIANS(G418))*SIN(RADIANS(E422))+COS(RADIANS(G418))*COS(RADIANS(E422))*COS(RADIANS(AF412))))&gt;90,0,$F$4*$F$5/E421^2*(SIN(RADIANS(G418))*SIN(RADIANS(E422))+COS(RADIANS(G418))*COS(RADIANS(E422))*COS(RADIANS(AF412))))</f>
        <v>#DIV/0!</v>
      </c>
      <c r="AG418" s="3" t="e">
        <f>IF(DEGREES(ACOS(SIN(RADIANS(G418))*SIN(RADIANS(E422))+COS(RADIANS(G418))*COS(RADIANS(E422))*COS(RADIANS(AG412))))&gt;90,0,$F$4*$F$5/E421^2*(SIN(RADIANS(G418))*SIN(RADIANS(E422))+COS(RADIANS(G418))*COS(RADIANS(E422))*COS(RADIANS(AG412))))</f>
        <v>#DIV/0!</v>
      </c>
      <c r="AH418" s="3" t="e">
        <f>IF(DEGREES(ACOS(SIN(RADIANS(G418))*SIN(RADIANS(E422))+COS(RADIANS(G418))*COS(RADIANS(E422))*COS(RADIANS(AH412))))&gt;90,0,$F$4*$F$5/E421^2*(SIN(RADIANS(G418))*SIN(RADIANS(E422))+COS(RADIANS(G418))*COS(RADIANS(E422))*COS(RADIANS(AH412))))</f>
        <v>#DIV/0!</v>
      </c>
      <c r="AI418" s="3" t="e">
        <f>IF(DEGREES(ACOS(SIN(RADIANS(G418))*SIN(RADIANS(E422))+COS(RADIANS(G418))*COS(RADIANS(E422))*COS(RADIANS(AI412))))&gt;90,0,$F$4*$F$5/E421^2*(SIN(RADIANS(G418))*SIN(RADIANS(E422))+COS(RADIANS(G418))*COS(RADIANS(E422))*COS(RADIANS(AI412))))</f>
        <v>#DIV/0!</v>
      </c>
      <c r="AJ418" s="3" t="e">
        <f>IF(DEGREES(ACOS(SIN(RADIANS(G418))*SIN(RADIANS(E422))+COS(RADIANS(G418))*COS(RADIANS(E422))*COS(RADIANS(AJ412))))&gt;90,0,$F$4*$F$5/E421^2*(SIN(RADIANS(G418))*SIN(RADIANS(E422))+COS(RADIANS(G418))*COS(RADIANS(E422))*COS(RADIANS(AJ412))))</f>
        <v>#DIV/0!</v>
      </c>
      <c r="AK418" s="3">
        <f>IF(DEGREES(ACOS(SIN(RADIANS(G418))*SIN(RADIANS(E422))+COS(RADIANS(G418))*COS(RADIANS(E422))*COS(RADIANS(AK412))))&gt;90,0,$F$4*$F$5/E421^2*(SIN(RADIANS(G418))*SIN(RADIANS(E422))+COS(RADIANS(G418))*COS(RADIANS(E422))*COS(RADIANS(AK412))))</f>
        <v>0</v>
      </c>
      <c r="AL418" s="3">
        <f>IF(DEGREES(ACOS(SIN(RADIANS(G418))*SIN(RADIANS(E422))+COS(RADIANS(G418))*COS(RADIANS(E422))*COS(RADIANS(AL412))))&gt;90,0,$F$4*$F$5/E421^2*(SIN(RADIANS(G418))*SIN(RADIANS(E422))+COS(RADIANS(G418))*COS(RADIANS(E422))*COS(RADIANS(AL412))))</f>
        <v>0</v>
      </c>
      <c r="AM418" s="3">
        <f>IF(DEGREES(ACOS(SIN(RADIANS(G418))*SIN(RADIANS(E422))+COS(RADIANS(G418))*COS(RADIANS(E422))*COS(RADIANS(AM412))))&gt;90,0,$F$4*$F$5/E421^2*(SIN(RADIANS(G418))*SIN(RADIANS(E422))+COS(RADIANS(G418))*COS(RADIANS(E422))*COS(RADIANS(AM412))))</f>
        <v>0</v>
      </c>
      <c r="AN418" s="3">
        <f>IF(DEGREES(ACOS(SIN(RADIANS(G418))*SIN(RADIANS(E422))+COS(RADIANS(G418))*COS(RADIANS(E422))*COS(RADIANS(AN412))))&gt;90,0,$F$4*$F$5/E421^2*(SIN(RADIANS(G418))*SIN(RADIANS(E422))+COS(RADIANS(G418))*COS(RADIANS(E422))*COS(RADIANS(AN412))))</f>
        <v>0</v>
      </c>
      <c r="AO418" s="3">
        <f>IF(DEGREES(ACOS(SIN(RADIANS(G418))*SIN(RADIANS(E422))+COS(RADIANS(G418))*COS(RADIANS(E422))*COS(RADIANS(AO412))))&gt;90,0,$F$4*$F$5/E421^2*(SIN(RADIANS(G418))*SIN(RADIANS(E422))+COS(RADIANS(G418))*COS(RADIANS(E422))*COS(RADIANS(AO412))))</f>
        <v>0</v>
      </c>
      <c r="AP418" s="3">
        <f>IF(DEGREES(ACOS(SIN(RADIANS(G418))*SIN(RADIANS(E422))+COS(RADIANS(G418))*COS(RADIANS(E422))*COS(RADIANS(AP412))))&gt;90,0,$F$4*$F$5/E421^2*(SIN(RADIANS(G418))*SIN(RADIANS(E422))+COS(RADIANS(G418))*COS(RADIANS(E422))*COS(RADIANS(AP412))))</f>
        <v>0</v>
      </c>
      <c r="AQ418" s="3">
        <f>IF(DEGREES(ACOS(SIN(RADIANS(G418))*SIN(RADIANS(E422))+COS(RADIANS(G418))*COS(RADIANS(E422))*COS(RADIANS(AQ412))))&gt;90,0,$F$4*$F$5/E421^2*(SIN(RADIANS(G418))*SIN(RADIANS(E422))+COS(RADIANS(G418))*COS(RADIANS(E422))*COS(RADIANS(AQ412))))</f>
        <v>0</v>
      </c>
      <c r="AR418" s="3">
        <f>IF(DEGREES(ACOS(SIN(RADIANS(G418))*SIN(RADIANS(E422))+COS(RADIANS(G418))*COS(RADIANS(E422))*COS(RADIANS(AR412))))&gt;90,0,$F$4*$F$5/E421^2*(SIN(RADIANS(G418))*SIN(RADIANS(E422))+COS(RADIANS(G418))*COS(RADIANS(E422))*COS(RADIANS(AR412))))</f>
        <v>0</v>
      </c>
    </row>
    <row r="419" spans="2:44" ht="15.75" customHeight="1" x14ac:dyDescent="0.2">
      <c r="B419" s="20" t="s">
        <v>786</v>
      </c>
      <c r="E419" s="3" t="str">
        <f>IF($F$10=0,"N/A",$F$10*(E414/360)-ROUNDDOWN($F$10*(E414/360),0))</f>
        <v>N/A</v>
      </c>
      <c r="G419" s="3">
        <v>40</v>
      </c>
      <c r="I419" s="3">
        <f>IF(DEGREES(ACOS(SIN(RADIANS(G419))*SIN(RADIANS(E422))+COS(RADIANS(G419))*COS(RADIANS(E422))*COS(RADIANS(I412))))&gt;90,0,$F$4*$F$5/E421^2*(SIN(RADIANS(G419))*SIN(RADIANS(E422))+COS(RADIANS(G419))*COS(RADIANS(E422))*COS(RADIANS(I412))))</f>
        <v>0</v>
      </c>
      <c r="J419" s="3">
        <f>IF(DEGREES(ACOS(SIN(RADIANS(G419))*SIN(RADIANS(E422))+COS(RADIANS(G419))*COS(RADIANS(E422))*COS(RADIANS(J412))))&gt;90,0,$F$4*$F$5/E421^2*(SIN(RADIANS(G419))*SIN(RADIANS(E422))+COS(RADIANS(G419))*COS(RADIANS(E422))*COS(RADIANS(J412))))</f>
        <v>0</v>
      </c>
      <c r="K419" s="3">
        <f>IF(DEGREES(ACOS(SIN(RADIANS(G419))*SIN(RADIANS(E422))+COS(RADIANS(G419))*COS(RADIANS(E422))*COS(RADIANS(K412))))&gt;90,0,$F$4*$F$5/E421^2*(SIN(RADIANS(G419))*SIN(RADIANS(E422))+COS(RADIANS(G419))*COS(RADIANS(E422))*COS(RADIANS(K412))))</f>
        <v>0</v>
      </c>
      <c r="L419" s="3">
        <f>IF(DEGREES(ACOS(SIN(RADIANS(G419))*SIN(RADIANS(E422))+COS(RADIANS(G419))*COS(RADIANS(E422))*COS(RADIANS(L412))))&gt;90,0,$F$4*$F$5/E421^2*(SIN(RADIANS(G419))*SIN(RADIANS(E422))+COS(RADIANS(G419))*COS(RADIANS(E422))*COS(RADIANS(L412))))</f>
        <v>0</v>
      </c>
      <c r="M419" s="3">
        <f>IF(DEGREES(ACOS(SIN(RADIANS(G419))*SIN(RADIANS(E422))+COS(RADIANS(G419))*COS(RADIANS(E422))*COS(RADIANS(M412))))&gt;90,0,$F$4*$F$5/E421^2*(SIN(RADIANS(G419))*SIN(RADIANS(E422))+COS(RADIANS(G419))*COS(RADIANS(E422))*COS(RADIANS(M412))))</f>
        <v>0</v>
      </c>
      <c r="N419" s="3">
        <f>IF(DEGREES(ACOS(SIN(RADIANS(G419))*SIN(RADIANS(E422))+COS(RADIANS(G419))*COS(RADIANS(E422))*COS(RADIANS(N412))))&gt;90,0,$F$4*$F$5/E421^2*(SIN(RADIANS(G419))*SIN(RADIANS(E422))+COS(RADIANS(G419))*COS(RADIANS(E422))*COS(RADIANS(N412))))</f>
        <v>0</v>
      </c>
      <c r="O419" s="3">
        <f>IF(DEGREES(ACOS(SIN(RADIANS(G419))*SIN(RADIANS(E422))+COS(RADIANS(G419))*COS(RADIANS(E422))*COS(RADIANS(O412))))&gt;90,0,$F$4*$F$5/E421^2*(SIN(RADIANS(G419))*SIN(RADIANS(E422))+COS(RADIANS(G419))*COS(RADIANS(E422))*COS(RADIANS(O412))))</f>
        <v>0</v>
      </c>
      <c r="P419" s="3">
        <f>IF(DEGREES(ACOS(SIN(RADIANS(G419))*SIN(RADIANS(E422))+COS(RADIANS(G419))*COS(RADIANS(E422))*COS(RADIANS(P412))))&gt;90,0,$F$4*$F$5/E421^2*(SIN(RADIANS(G419))*SIN(RADIANS(E422))+COS(RADIANS(G419))*COS(RADIANS(E422))*COS(RADIANS(P412))))</f>
        <v>0</v>
      </c>
      <c r="Q419" s="3">
        <f>IF(DEGREES(ACOS(SIN(RADIANS(G419))*SIN(RADIANS(E422))+COS(RADIANS(G419))*COS(RADIANS(E422))*COS(RADIANS(Q412))))&gt;90,0,$F$4*$F$5/E421^2*(SIN(RADIANS(G419))*SIN(RADIANS(E422))+COS(RADIANS(G419))*COS(RADIANS(E422))*COS(RADIANS(Q412))))</f>
        <v>0</v>
      </c>
      <c r="R419" s="3" t="e">
        <f>IF(DEGREES(ACOS(SIN(RADIANS(G419))*SIN(RADIANS(E422))+COS(RADIANS(G419))*COS(RADIANS(E422))*COS(RADIANS(R412))))&gt;90,0,$F$4*$F$5/E421^2*(SIN(RADIANS(G419))*SIN(RADIANS(E422))+COS(RADIANS(G419))*COS(RADIANS(E422))*COS(RADIANS(R412))))</f>
        <v>#DIV/0!</v>
      </c>
      <c r="S419" s="3" t="e">
        <f>IF(DEGREES(ACOS(SIN(RADIANS(G419))*SIN(RADIANS(E422))+COS(RADIANS(G419))*COS(RADIANS(E422))*COS(RADIANS(S412))))&gt;90,0,$F$4*$F$5/E421^2*(SIN(RADIANS(G419))*SIN(RADIANS(E422))+COS(RADIANS(G419))*COS(RADIANS(E422))*COS(RADIANS(S412))))</f>
        <v>#DIV/0!</v>
      </c>
      <c r="T419" s="3" t="e">
        <f>IF(DEGREES(ACOS(SIN(RADIANS(G419))*SIN(RADIANS(E422))+COS(RADIANS(G419))*COS(RADIANS(E422))*COS(RADIANS(T412))))&gt;90,0,$F$4*$F$5/E421^2*(SIN(RADIANS(G419))*SIN(RADIANS(E422))+COS(RADIANS(G419))*COS(RADIANS(E422))*COS(RADIANS(T412))))</f>
        <v>#DIV/0!</v>
      </c>
      <c r="U419" s="3" t="e">
        <f>IF(DEGREES(ACOS(SIN(RADIANS(G419))*SIN(RADIANS(E422))+COS(RADIANS(G419))*COS(RADIANS(E422))*COS(RADIANS(U412))))&gt;90,0,$F$4*$F$5/E421^2*(SIN(RADIANS(G419))*SIN(RADIANS(E422))+COS(RADIANS(G419))*COS(RADIANS(E422))*COS(RADIANS(U412))))</f>
        <v>#DIV/0!</v>
      </c>
      <c r="V419" s="3" t="e">
        <f>IF(DEGREES(ACOS(SIN(RADIANS(G419))*SIN(RADIANS(E422))+COS(RADIANS(G419))*COS(RADIANS(E422))*COS(RADIANS(V412))))&gt;90,0,$F$4*$F$5/E421^2*(SIN(RADIANS(G419))*SIN(RADIANS(E422))+COS(RADIANS(G419))*COS(RADIANS(E422))*COS(RADIANS(V412))))</f>
        <v>#DIV/0!</v>
      </c>
      <c r="W419" s="3" t="e">
        <f>IF(DEGREES(ACOS(SIN(RADIANS(G419))*SIN(RADIANS(E422))+COS(RADIANS(G419))*COS(RADIANS(E422))*COS(RADIANS(W412))))&gt;90,0,$F$4*$F$5/E421^2*(SIN(RADIANS(G419))*SIN(RADIANS(E422))+COS(RADIANS(G419))*COS(RADIANS(E422))*COS(RADIANS(W412))))</f>
        <v>#DIV/0!</v>
      </c>
      <c r="X419" s="3" t="e">
        <f>IF(DEGREES(ACOS(SIN(RADIANS(G419))*SIN(RADIANS(E422))+COS(RADIANS(G419))*COS(RADIANS(E422))*COS(RADIANS(X412))))&gt;90,0,$F$4*$F$5/E421^2*(SIN(RADIANS(G419))*SIN(RADIANS(E422))+COS(RADIANS(G419))*COS(RADIANS(E422))*COS(RADIANS(X412))))</f>
        <v>#DIV/0!</v>
      </c>
      <c r="Y419" s="3" t="e">
        <f>IF(DEGREES(ACOS(SIN(RADIANS(G419))*SIN(RADIANS(E422))+COS(RADIANS(G419))*COS(RADIANS(E422))*COS(RADIANS(Y412))))&gt;90,0,$F$4*$F$5/E421^2*(SIN(RADIANS(G419))*SIN(RADIANS(E422))+COS(RADIANS(G419))*COS(RADIANS(E422))*COS(RADIANS(Y412))))</f>
        <v>#DIV/0!</v>
      </c>
      <c r="Z419" s="3" t="e">
        <f>IF(DEGREES(ACOS(SIN(RADIANS(G419))*SIN(RADIANS(E422))+COS(RADIANS(G419))*COS(RADIANS(E422))*COS(RADIANS(Z412))))&gt;90,0,$F$4*$F$5/E421^2*(SIN(RADIANS(G419))*SIN(RADIANS(E422))+COS(RADIANS(G419))*COS(RADIANS(E422))*COS(RADIANS(Z412))))</f>
        <v>#DIV/0!</v>
      </c>
      <c r="AA419" s="3" t="e">
        <f>IF(DEGREES(ACOS(SIN(RADIANS(G419))*SIN(RADIANS(E422))+COS(RADIANS(G419))*COS(RADIANS(E422))*COS(RADIANS(AA412))))&gt;90,0,$F$4*$F$5/E421^2*(SIN(RADIANS(G419))*SIN(RADIANS(E422))+COS(RADIANS(G419))*COS(RADIANS(E422))*COS(RADIANS(AA412))))</f>
        <v>#DIV/0!</v>
      </c>
      <c r="AB419" s="3" t="e">
        <f>IF(DEGREES(ACOS(SIN(RADIANS(G419))*SIN(RADIANS(E422))+COS(RADIANS(G419))*COS(RADIANS(E422))*COS(RADIANS(AB412))))&gt;90,0,$F$4*$F$5/E421^2*(SIN(RADIANS(G419))*SIN(RADIANS(E422))+COS(RADIANS(G419))*COS(RADIANS(E422))*COS(RADIANS(AB412))))</f>
        <v>#DIV/0!</v>
      </c>
      <c r="AC419" s="3" t="e">
        <f>IF(DEGREES(ACOS(SIN(RADIANS(G419))*SIN(RADIANS(E422))+COS(RADIANS(G419))*COS(RADIANS(E422))*COS(RADIANS(AC412))))&gt;90,0,$F$4*$F$5/E421^2*(SIN(RADIANS(G419))*SIN(RADIANS(E422))+COS(RADIANS(G419))*COS(RADIANS(E422))*COS(RADIANS(AC412))))</f>
        <v>#DIV/0!</v>
      </c>
      <c r="AD419" s="3" t="e">
        <f>IF(DEGREES(ACOS(SIN(RADIANS(G419))*SIN(RADIANS(E422))+COS(RADIANS(G419))*COS(RADIANS(E422))*COS(RADIANS(AD412))))&gt;90,0,$F$4*$F$5/E421^2*(SIN(RADIANS(G419))*SIN(RADIANS(E422))+COS(RADIANS(G419))*COS(RADIANS(E422))*COS(RADIANS(AD412))))</f>
        <v>#DIV/0!</v>
      </c>
      <c r="AE419" s="3" t="e">
        <f>IF(DEGREES(ACOS(SIN(RADIANS(G419))*SIN(RADIANS(E422))+COS(RADIANS(G419))*COS(RADIANS(E422))*COS(RADIANS(AE412))))&gt;90,0,$F$4*$F$5/E421^2*(SIN(RADIANS(G419))*SIN(RADIANS(E422))+COS(RADIANS(G419))*COS(RADIANS(E422))*COS(RADIANS(AE412))))</f>
        <v>#DIV/0!</v>
      </c>
      <c r="AF419" s="3" t="e">
        <f>IF(DEGREES(ACOS(SIN(RADIANS(G419))*SIN(RADIANS(E422))+COS(RADIANS(G419))*COS(RADIANS(E422))*COS(RADIANS(AF412))))&gt;90,0,$F$4*$F$5/E421^2*(SIN(RADIANS(G419))*SIN(RADIANS(E422))+COS(RADIANS(G419))*COS(RADIANS(E422))*COS(RADIANS(AF412))))</f>
        <v>#DIV/0!</v>
      </c>
      <c r="AG419" s="3" t="e">
        <f>IF(DEGREES(ACOS(SIN(RADIANS(G419))*SIN(RADIANS(E422))+COS(RADIANS(G419))*COS(RADIANS(E422))*COS(RADIANS(AG412))))&gt;90,0,$F$4*$F$5/E421^2*(SIN(RADIANS(G419))*SIN(RADIANS(E422))+COS(RADIANS(G419))*COS(RADIANS(E422))*COS(RADIANS(AG412))))</f>
        <v>#DIV/0!</v>
      </c>
      <c r="AH419" s="3" t="e">
        <f>IF(DEGREES(ACOS(SIN(RADIANS(G419))*SIN(RADIANS(E422))+COS(RADIANS(G419))*COS(RADIANS(E422))*COS(RADIANS(AH412))))&gt;90,0,$F$4*$F$5/E421^2*(SIN(RADIANS(G419))*SIN(RADIANS(E422))+COS(RADIANS(G419))*COS(RADIANS(E422))*COS(RADIANS(AH412))))</f>
        <v>#DIV/0!</v>
      </c>
      <c r="AI419" s="3" t="e">
        <f>IF(DEGREES(ACOS(SIN(RADIANS(G419))*SIN(RADIANS(E422))+COS(RADIANS(G419))*COS(RADIANS(E422))*COS(RADIANS(AI412))))&gt;90,0,$F$4*$F$5/E421^2*(SIN(RADIANS(G419))*SIN(RADIANS(E422))+COS(RADIANS(G419))*COS(RADIANS(E422))*COS(RADIANS(AI412))))</f>
        <v>#DIV/0!</v>
      </c>
      <c r="AJ419" s="3" t="e">
        <f>IF(DEGREES(ACOS(SIN(RADIANS(G419))*SIN(RADIANS(E422))+COS(RADIANS(G419))*COS(RADIANS(E422))*COS(RADIANS(AJ412))))&gt;90,0,$F$4*$F$5/E421^2*(SIN(RADIANS(G419))*SIN(RADIANS(E422))+COS(RADIANS(G419))*COS(RADIANS(E422))*COS(RADIANS(AJ412))))</f>
        <v>#DIV/0!</v>
      </c>
      <c r="AK419" s="3">
        <f>IF(DEGREES(ACOS(SIN(RADIANS(G419))*SIN(RADIANS(E422))+COS(RADIANS(G419))*COS(RADIANS(E422))*COS(RADIANS(AK412))))&gt;90,0,$F$4*$F$5/E421^2*(SIN(RADIANS(G419))*SIN(RADIANS(E422))+COS(RADIANS(G419))*COS(RADIANS(E422))*COS(RADIANS(AK412))))</f>
        <v>0</v>
      </c>
      <c r="AL419" s="3">
        <f>IF(DEGREES(ACOS(SIN(RADIANS(G419))*SIN(RADIANS(E422))+COS(RADIANS(G419))*COS(RADIANS(E422))*COS(RADIANS(AL412))))&gt;90,0,$F$4*$F$5/E421^2*(SIN(RADIANS(G419))*SIN(RADIANS(E422))+COS(RADIANS(G419))*COS(RADIANS(E422))*COS(RADIANS(AL412))))</f>
        <v>0</v>
      </c>
      <c r="AM419" s="3">
        <f>IF(DEGREES(ACOS(SIN(RADIANS(G419))*SIN(RADIANS(E422))+COS(RADIANS(G419))*COS(RADIANS(E422))*COS(RADIANS(AM412))))&gt;90,0,$F$4*$F$5/E421^2*(SIN(RADIANS(G419))*SIN(RADIANS(E422))+COS(RADIANS(G419))*COS(RADIANS(E422))*COS(RADIANS(AM412))))</f>
        <v>0</v>
      </c>
      <c r="AN419" s="3">
        <f>IF(DEGREES(ACOS(SIN(RADIANS(G419))*SIN(RADIANS(E422))+COS(RADIANS(G419))*COS(RADIANS(E422))*COS(RADIANS(AN412))))&gt;90,0,$F$4*$F$5/E421^2*(SIN(RADIANS(G419))*SIN(RADIANS(E422))+COS(RADIANS(G419))*COS(RADIANS(E422))*COS(RADIANS(AN412))))</f>
        <v>0</v>
      </c>
      <c r="AO419" s="3">
        <f>IF(DEGREES(ACOS(SIN(RADIANS(G419))*SIN(RADIANS(E422))+COS(RADIANS(G419))*COS(RADIANS(E422))*COS(RADIANS(AO412))))&gt;90,0,$F$4*$F$5/E421^2*(SIN(RADIANS(G419))*SIN(RADIANS(E422))+COS(RADIANS(G419))*COS(RADIANS(E422))*COS(RADIANS(AO412))))</f>
        <v>0</v>
      </c>
      <c r="AP419" s="3">
        <f>IF(DEGREES(ACOS(SIN(RADIANS(G419))*SIN(RADIANS(E422))+COS(RADIANS(G419))*COS(RADIANS(E422))*COS(RADIANS(AP412))))&gt;90,0,$F$4*$F$5/E421^2*(SIN(RADIANS(G419))*SIN(RADIANS(E422))+COS(RADIANS(G419))*COS(RADIANS(E422))*COS(RADIANS(AP412))))</f>
        <v>0</v>
      </c>
      <c r="AQ419" s="3">
        <f>IF(DEGREES(ACOS(SIN(RADIANS(G419))*SIN(RADIANS(E422))+COS(RADIANS(G419))*COS(RADIANS(E422))*COS(RADIANS(AQ412))))&gt;90,0,$F$4*$F$5/E421^2*(SIN(RADIANS(G419))*SIN(RADIANS(E422))+COS(RADIANS(G419))*COS(RADIANS(E422))*COS(RADIANS(AQ412))))</f>
        <v>0</v>
      </c>
      <c r="AR419" s="3">
        <f>IF(DEGREES(ACOS(SIN(RADIANS(G419))*SIN(RADIANS(E422))+COS(RADIANS(G419))*COS(RADIANS(E422))*COS(RADIANS(AR412))))&gt;90,0,$F$4*$F$5/E421^2*(SIN(RADIANS(G419))*SIN(RADIANS(E422))+COS(RADIANS(G419))*COS(RADIANS(E422))*COS(RADIANS(AR412))))</f>
        <v>0</v>
      </c>
    </row>
    <row r="420" spans="2:44" ht="15.75" customHeight="1" x14ac:dyDescent="0.2">
      <c r="B420" s="20" t="s">
        <v>787</v>
      </c>
      <c r="E420" s="3" t="str">
        <f>IF($F$10=0,"N/A",E419*$F$11/$F$10)</f>
        <v>N/A</v>
      </c>
      <c r="G420" s="3">
        <v>30</v>
      </c>
      <c r="I420" s="3">
        <f>IF(DEGREES(ACOS(SIN(RADIANS(G420))*SIN(RADIANS(E422))+COS(RADIANS(G420))*COS(RADIANS(E422))*COS(RADIANS(I412))))&gt;90,0,$F$4*$F$5/E421^2*(SIN(RADIANS(G420))*SIN(RADIANS(E422))+COS(RADIANS(G420))*COS(RADIANS(E422))*COS(RADIANS(I412))))</f>
        <v>0</v>
      </c>
      <c r="J420" s="3">
        <f>IF(DEGREES(ACOS(SIN(RADIANS(G420))*SIN(RADIANS(E422))+COS(RADIANS(G420))*COS(RADIANS(E422))*COS(RADIANS(J412))))&gt;90,0,$F$4*$F$5/E421^2*(SIN(RADIANS(G420))*SIN(RADIANS(E422))+COS(RADIANS(G420))*COS(RADIANS(E422))*COS(RADIANS(J412))))</f>
        <v>0</v>
      </c>
      <c r="K420" s="3">
        <f>IF(DEGREES(ACOS(SIN(RADIANS(G420))*SIN(RADIANS(E422))+COS(RADIANS(G420))*COS(RADIANS(E422))*COS(RADIANS(K412))))&gt;90,0,$F$4*$F$5/E421^2*(SIN(RADIANS(G420))*SIN(RADIANS(E422))+COS(RADIANS(G420))*COS(RADIANS(E422))*COS(RADIANS(K412))))</f>
        <v>0</v>
      </c>
      <c r="L420" s="3">
        <f>IF(DEGREES(ACOS(SIN(RADIANS(G420))*SIN(RADIANS(E422))+COS(RADIANS(G420))*COS(RADIANS(E422))*COS(RADIANS(L412))))&gt;90,0,$F$4*$F$5/E421^2*(SIN(RADIANS(G420))*SIN(RADIANS(E422))+COS(RADIANS(G420))*COS(RADIANS(E422))*COS(RADIANS(L412))))</f>
        <v>0</v>
      </c>
      <c r="M420" s="3">
        <f>IF(DEGREES(ACOS(SIN(RADIANS(G420))*SIN(RADIANS(E422))+COS(RADIANS(G420))*COS(RADIANS(E422))*COS(RADIANS(M412))))&gt;90,0,$F$4*$F$5/E421^2*(SIN(RADIANS(G420))*SIN(RADIANS(E422))+COS(RADIANS(G420))*COS(RADIANS(E422))*COS(RADIANS(M412))))</f>
        <v>0</v>
      </c>
      <c r="N420" s="3">
        <f>IF(DEGREES(ACOS(SIN(RADIANS(G420))*SIN(RADIANS(E422))+COS(RADIANS(G420))*COS(RADIANS(E422))*COS(RADIANS(N412))))&gt;90,0,$F$4*$F$5/E421^2*(SIN(RADIANS(G420))*SIN(RADIANS(E422))+COS(RADIANS(G420))*COS(RADIANS(E422))*COS(RADIANS(N412))))</f>
        <v>0</v>
      </c>
      <c r="O420" s="3">
        <f>IF(DEGREES(ACOS(SIN(RADIANS(G420))*SIN(RADIANS(E422))+COS(RADIANS(G420))*COS(RADIANS(E422))*COS(RADIANS(O412))))&gt;90,0,$F$4*$F$5/E421^2*(SIN(RADIANS(G420))*SIN(RADIANS(E422))+COS(RADIANS(G420))*COS(RADIANS(E422))*COS(RADIANS(O412))))</f>
        <v>0</v>
      </c>
      <c r="P420" s="3">
        <f>IF(DEGREES(ACOS(SIN(RADIANS(G420))*SIN(RADIANS(E422))+COS(RADIANS(G420))*COS(RADIANS(E422))*COS(RADIANS(P412))))&gt;90,0,$F$4*$F$5/E421^2*(SIN(RADIANS(G420))*SIN(RADIANS(E422))+COS(RADIANS(G420))*COS(RADIANS(E422))*COS(RADIANS(P412))))</f>
        <v>0</v>
      </c>
      <c r="Q420" s="3">
        <f>IF(DEGREES(ACOS(SIN(RADIANS(G420))*SIN(RADIANS(E422))+COS(RADIANS(G420))*COS(RADIANS(E422))*COS(RADIANS(Q412))))&gt;90,0,$F$4*$F$5/E421^2*(SIN(RADIANS(G420))*SIN(RADIANS(E422))+COS(RADIANS(G420))*COS(RADIANS(E422))*COS(RADIANS(Q412))))</f>
        <v>0</v>
      </c>
      <c r="R420" s="3" t="e">
        <f>IF(DEGREES(ACOS(SIN(RADIANS(G420))*SIN(RADIANS(E422))+COS(RADIANS(G420))*COS(RADIANS(E422))*COS(RADIANS(R412))))&gt;90,0,$F$4*$F$5/E421^2*(SIN(RADIANS(G420))*SIN(RADIANS(E422))+COS(RADIANS(G420))*COS(RADIANS(E422))*COS(RADIANS(R412))))</f>
        <v>#DIV/0!</v>
      </c>
      <c r="S420" s="3" t="e">
        <f>IF(DEGREES(ACOS(SIN(RADIANS(G420))*SIN(RADIANS(E422))+COS(RADIANS(G420))*COS(RADIANS(E422))*COS(RADIANS(S412))))&gt;90,0,$F$4*$F$5/E421^2*(SIN(RADIANS(G420))*SIN(RADIANS(E422))+COS(RADIANS(G420))*COS(RADIANS(E422))*COS(RADIANS(S412))))</f>
        <v>#DIV/0!</v>
      </c>
      <c r="T420" s="3" t="e">
        <f>IF(DEGREES(ACOS(SIN(RADIANS(G420))*SIN(RADIANS(E422))+COS(RADIANS(G420))*COS(RADIANS(E422))*COS(RADIANS(T412))))&gt;90,0,$F$4*$F$5/E421^2*(SIN(RADIANS(G420))*SIN(RADIANS(E422))+COS(RADIANS(G420))*COS(RADIANS(E422))*COS(RADIANS(T412))))</f>
        <v>#DIV/0!</v>
      </c>
      <c r="U420" s="3" t="e">
        <f>IF(DEGREES(ACOS(SIN(RADIANS(G420))*SIN(RADIANS(E422))+COS(RADIANS(G420))*COS(RADIANS(E422))*COS(RADIANS(U412))))&gt;90,0,$F$4*$F$5/E421^2*(SIN(RADIANS(G420))*SIN(RADIANS(E422))+COS(RADIANS(G420))*COS(RADIANS(E422))*COS(RADIANS(U412))))</f>
        <v>#DIV/0!</v>
      </c>
      <c r="V420" s="3" t="e">
        <f>IF(DEGREES(ACOS(SIN(RADIANS(G420))*SIN(RADIANS(E422))+COS(RADIANS(G420))*COS(RADIANS(E422))*COS(RADIANS(V412))))&gt;90,0,$F$4*$F$5/E421^2*(SIN(RADIANS(G420))*SIN(RADIANS(E422))+COS(RADIANS(G420))*COS(RADIANS(E422))*COS(RADIANS(V412))))</f>
        <v>#DIV/0!</v>
      </c>
      <c r="W420" s="3" t="e">
        <f>IF(DEGREES(ACOS(SIN(RADIANS(G420))*SIN(RADIANS(E422))+COS(RADIANS(G420))*COS(RADIANS(E422))*COS(RADIANS(W412))))&gt;90,0,$F$4*$F$5/E421^2*(SIN(RADIANS(G420))*SIN(RADIANS(E422))+COS(RADIANS(G420))*COS(RADIANS(E422))*COS(RADIANS(W412))))</f>
        <v>#DIV/0!</v>
      </c>
      <c r="X420" s="3" t="e">
        <f>IF(DEGREES(ACOS(SIN(RADIANS(G420))*SIN(RADIANS(E422))+COS(RADIANS(G420))*COS(RADIANS(E422))*COS(RADIANS(X412))))&gt;90,0,$F$4*$F$5/E421^2*(SIN(RADIANS(G420))*SIN(RADIANS(E422))+COS(RADIANS(G420))*COS(RADIANS(E422))*COS(RADIANS(X412))))</f>
        <v>#DIV/0!</v>
      </c>
      <c r="Y420" s="3" t="e">
        <f>IF(DEGREES(ACOS(SIN(RADIANS(G420))*SIN(RADIANS(E422))+COS(RADIANS(G420))*COS(RADIANS(E422))*COS(RADIANS(Y412))))&gt;90,0,$F$4*$F$5/E421^2*(SIN(RADIANS(G420))*SIN(RADIANS(E422))+COS(RADIANS(G420))*COS(RADIANS(E422))*COS(RADIANS(Y412))))</f>
        <v>#DIV/0!</v>
      </c>
      <c r="Z420" s="3" t="e">
        <f>IF(DEGREES(ACOS(SIN(RADIANS(G420))*SIN(RADIANS(E422))+COS(RADIANS(G420))*COS(RADIANS(E422))*COS(RADIANS(Z412))))&gt;90,0,$F$4*$F$5/E421^2*(SIN(RADIANS(G420))*SIN(RADIANS(E422))+COS(RADIANS(G420))*COS(RADIANS(E422))*COS(RADIANS(Z412))))</f>
        <v>#DIV/0!</v>
      </c>
      <c r="AA420" s="3" t="e">
        <f>IF(DEGREES(ACOS(SIN(RADIANS(G420))*SIN(RADIANS(E422))+COS(RADIANS(G420))*COS(RADIANS(E422))*COS(RADIANS(AA412))))&gt;90,0,$F$4*$F$5/E421^2*(SIN(RADIANS(G420))*SIN(RADIANS(E422))+COS(RADIANS(G420))*COS(RADIANS(E422))*COS(RADIANS(AA412))))</f>
        <v>#DIV/0!</v>
      </c>
      <c r="AB420" s="3" t="e">
        <f>IF(DEGREES(ACOS(SIN(RADIANS(G420))*SIN(RADIANS(E422))+COS(RADIANS(G420))*COS(RADIANS(E422))*COS(RADIANS(AB412))))&gt;90,0,$F$4*$F$5/E421^2*(SIN(RADIANS(G420))*SIN(RADIANS(E422))+COS(RADIANS(G420))*COS(RADIANS(E422))*COS(RADIANS(AB412))))</f>
        <v>#DIV/0!</v>
      </c>
      <c r="AC420" s="3" t="e">
        <f>IF(DEGREES(ACOS(SIN(RADIANS(G420))*SIN(RADIANS(E422))+COS(RADIANS(G420))*COS(RADIANS(E422))*COS(RADIANS(AC412))))&gt;90,0,$F$4*$F$5/E421^2*(SIN(RADIANS(G420))*SIN(RADIANS(E422))+COS(RADIANS(G420))*COS(RADIANS(E422))*COS(RADIANS(AC412))))</f>
        <v>#DIV/0!</v>
      </c>
      <c r="AD420" s="3" t="e">
        <f>IF(DEGREES(ACOS(SIN(RADIANS(G420))*SIN(RADIANS(E422))+COS(RADIANS(G420))*COS(RADIANS(E422))*COS(RADIANS(AD412))))&gt;90,0,$F$4*$F$5/E421^2*(SIN(RADIANS(G420))*SIN(RADIANS(E422))+COS(RADIANS(G420))*COS(RADIANS(E422))*COS(RADIANS(AD412))))</f>
        <v>#DIV/0!</v>
      </c>
      <c r="AE420" s="3" t="e">
        <f>IF(DEGREES(ACOS(SIN(RADIANS(G420))*SIN(RADIANS(E422))+COS(RADIANS(G420))*COS(RADIANS(E422))*COS(RADIANS(AE412))))&gt;90,0,$F$4*$F$5/E421^2*(SIN(RADIANS(G420))*SIN(RADIANS(E422))+COS(RADIANS(G420))*COS(RADIANS(E422))*COS(RADIANS(AE412))))</f>
        <v>#DIV/0!</v>
      </c>
      <c r="AF420" s="3" t="e">
        <f>IF(DEGREES(ACOS(SIN(RADIANS(G420))*SIN(RADIANS(E422))+COS(RADIANS(G420))*COS(RADIANS(E422))*COS(RADIANS(AF412))))&gt;90,0,$F$4*$F$5/E421^2*(SIN(RADIANS(G420))*SIN(RADIANS(E422))+COS(RADIANS(G420))*COS(RADIANS(E422))*COS(RADIANS(AF412))))</f>
        <v>#DIV/0!</v>
      </c>
      <c r="AG420" s="3" t="e">
        <f>IF(DEGREES(ACOS(SIN(RADIANS(G420))*SIN(RADIANS(E422))+COS(RADIANS(G420))*COS(RADIANS(E422))*COS(RADIANS(AG412))))&gt;90,0,$F$4*$F$5/E421^2*(SIN(RADIANS(G420))*SIN(RADIANS(E422))+COS(RADIANS(G420))*COS(RADIANS(E422))*COS(RADIANS(AG412))))</f>
        <v>#DIV/0!</v>
      </c>
      <c r="AH420" s="3" t="e">
        <f>IF(DEGREES(ACOS(SIN(RADIANS(G420))*SIN(RADIANS(E422))+COS(RADIANS(G420))*COS(RADIANS(E422))*COS(RADIANS(AH412))))&gt;90,0,$F$4*$F$5/E421^2*(SIN(RADIANS(G420))*SIN(RADIANS(E422))+COS(RADIANS(G420))*COS(RADIANS(E422))*COS(RADIANS(AH412))))</f>
        <v>#DIV/0!</v>
      </c>
      <c r="AI420" s="3" t="e">
        <f>IF(DEGREES(ACOS(SIN(RADIANS(G420))*SIN(RADIANS(E422))+COS(RADIANS(G420))*COS(RADIANS(E422))*COS(RADIANS(AI412))))&gt;90,0,$F$4*$F$5/E421^2*(SIN(RADIANS(G420))*SIN(RADIANS(E422))+COS(RADIANS(G420))*COS(RADIANS(E422))*COS(RADIANS(AI412))))</f>
        <v>#DIV/0!</v>
      </c>
      <c r="AJ420" s="3" t="e">
        <f>IF(DEGREES(ACOS(SIN(RADIANS(G420))*SIN(RADIANS(E422))+COS(RADIANS(G420))*COS(RADIANS(E422))*COS(RADIANS(AJ412))))&gt;90,0,$F$4*$F$5/E421^2*(SIN(RADIANS(G420))*SIN(RADIANS(E422))+COS(RADIANS(G420))*COS(RADIANS(E422))*COS(RADIANS(AJ412))))</f>
        <v>#DIV/0!</v>
      </c>
      <c r="AK420" s="3">
        <f>IF(DEGREES(ACOS(SIN(RADIANS(G420))*SIN(RADIANS(E422))+COS(RADIANS(G420))*COS(RADIANS(E422))*COS(RADIANS(AK412))))&gt;90,0,$F$4*$F$5/E421^2*(SIN(RADIANS(G420))*SIN(RADIANS(E422))+COS(RADIANS(G420))*COS(RADIANS(E422))*COS(RADIANS(AK412))))</f>
        <v>0</v>
      </c>
      <c r="AL420" s="3">
        <f>IF(DEGREES(ACOS(SIN(RADIANS(G420))*SIN(RADIANS(E422))+COS(RADIANS(G420))*COS(RADIANS(E422))*COS(RADIANS(AL412))))&gt;90,0,$F$4*$F$5/E421^2*(SIN(RADIANS(G420))*SIN(RADIANS(E422))+COS(RADIANS(G420))*COS(RADIANS(E422))*COS(RADIANS(AL412))))</f>
        <v>0</v>
      </c>
      <c r="AM420" s="3">
        <f>IF(DEGREES(ACOS(SIN(RADIANS(G420))*SIN(RADIANS(E422))+COS(RADIANS(G420))*COS(RADIANS(E422))*COS(RADIANS(AM412))))&gt;90,0,$F$4*$F$5/E421^2*(SIN(RADIANS(G420))*SIN(RADIANS(E422))+COS(RADIANS(G420))*COS(RADIANS(E422))*COS(RADIANS(AM412))))</f>
        <v>0</v>
      </c>
      <c r="AN420" s="3">
        <f>IF(DEGREES(ACOS(SIN(RADIANS(G420))*SIN(RADIANS(E422))+COS(RADIANS(G420))*COS(RADIANS(E422))*COS(RADIANS(AN412))))&gt;90,0,$F$4*$F$5/E421^2*(SIN(RADIANS(G420))*SIN(RADIANS(E422))+COS(RADIANS(G420))*COS(RADIANS(E422))*COS(RADIANS(AN412))))</f>
        <v>0</v>
      </c>
      <c r="AO420" s="3">
        <f>IF(DEGREES(ACOS(SIN(RADIANS(G420))*SIN(RADIANS(E422))+COS(RADIANS(G420))*COS(RADIANS(E422))*COS(RADIANS(AO412))))&gt;90,0,$F$4*$F$5/E421^2*(SIN(RADIANS(G420))*SIN(RADIANS(E422))+COS(RADIANS(G420))*COS(RADIANS(E422))*COS(RADIANS(AO412))))</f>
        <v>0</v>
      </c>
      <c r="AP420" s="3">
        <f>IF(DEGREES(ACOS(SIN(RADIANS(G420))*SIN(RADIANS(E422))+COS(RADIANS(G420))*COS(RADIANS(E422))*COS(RADIANS(AP412))))&gt;90,0,$F$4*$F$5/E421^2*(SIN(RADIANS(G420))*SIN(RADIANS(E422))+COS(RADIANS(G420))*COS(RADIANS(E422))*COS(RADIANS(AP412))))</f>
        <v>0</v>
      </c>
      <c r="AQ420" s="3">
        <f>IF(DEGREES(ACOS(SIN(RADIANS(G420))*SIN(RADIANS(E422))+COS(RADIANS(G420))*COS(RADIANS(E422))*COS(RADIANS(AQ412))))&gt;90,0,$F$4*$F$5/E421^2*(SIN(RADIANS(G420))*SIN(RADIANS(E422))+COS(RADIANS(G420))*COS(RADIANS(E422))*COS(RADIANS(AQ412))))</f>
        <v>0</v>
      </c>
      <c r="AR420" s="3">
        <f>IF(DEGREES(ACOS(SIN(RADIANS(G420))*SIN(RADIANS(E422))+COS(RADIANS(G420))*COS(RADIANS(E422))*COS(RADIANS(AR412))))&gt;90,0,$F$4*$F$5/E421^2*(SIN(RADIANS(G420))*SIN(RADIANS(E422))+COS(RADIANS(G420))*COS(RADIANS(E422))*COS(RADIANS(AR412))))</f>
        <v>0</v>
      </c>
    </row>
    <row r="421" spans="2:44" ht="15.75" customHeight="1" x14ac:dyDescent="0.2">
      <c r="B421" s="20" t="s">
        <v>788</v>
      </c>
      <c r="E421" s="3">
        <f>$F$6*(1-$F$7^2)/(1+$F$7*COS(RADIANS(E415)))</f>
        <v>0</v>
      </c>
      <c r="G421" s="3">
        <v>20</v>
      </c>
      <c r="I421" s="3">
        <f>IF(DEGREES(ACOS(SIN(RADIANS(G421))*SIN(RADIANS(E422))+COS(RADIANS(G421))*COS(RADIANS(E422))*COS(RADIANS(I412))))&gt;90,0,$F$4*$F$5/E421^2*(SIN(RADIANS(G421))*SIN(RADIANS(E422))+COS(RADIANS(G421))*COS(RADIANS(E422))*COS(RADIANS(I412))))</f>
        <v>0</v>
      </c>
      <c r="J421" s="3">
        <f>IF(DEGREES(ACOS(SIN(RADIANS(G421))*SIN(RADIANS(E422))+COS(RADIANS(G421))*COS(RADIANS(E422))*COS(RADIANS(J412))))&gt;90,0,$F$4*$F$5/E421^2*(SIN(RADIANS(G421))*SIN(RADIANS(E422))+COS(RADIANS(G421))*COS(RADIANS(E422))*COS(RADIANS(J412))))</f>
        <v>0</v>
      </c>
      <c r="K421" s="3">
        <f>IF(DEGREES(ACOS(SIN(RADIANS(G421))*SIN(RADIANS(E422))+COS(RADIANS(G421))*COS(RADIANS(E422))*COS(RADIANS(K412))))&gt;90,0,$F$4*$F$5/E421^2*(SIN(RADIANS(G421))*SIN(RADIANS(E422))+COS(RADIANS(G421))*COS(RADIANS(E422))*COS(RADIANS(K412))))</f>
        <v>0</v>
      </c>
      <c r="L421" s="3">
        <f>IF(DEGREES(ACOS(SIN(RADIANS(G421))*SIN(RADIANS(E422))+COS(RADIANS(G421))*COS(RADIANS(E422))*COS(RADIANS(L412))))&gt;90,0,$F$4*$F$5/E421^2*(SIN(RADIANS(G421))*SIN(RADIANS(E422))+COS(RADIANS(G421))*COS(RADIANS(E422))*COS(RADIANS(L412))))</f>
        <v>0</v>
      </c>
      <c r="M421" s="3">
        <f>IF(DEGREES(ACOS(SIN(RADIANS(G421))*SIN(RADIANS(E422))+COS(RADIANS(G421))*COS(RADIANS(E422))*COS(RADIANS(M412))))&gt;90,0,$F$4*$F$5/E421^2*(SIN(RADIANS(G421))*SIN(RADIANS(E422))+COS(RADIANS(G421))*COS(RADIANS(E422))*COS(RADIANS(M412))))</f>
        <v>0</v>
      </c>
      <c r="N421" s="3">
        <f>IF(DEGREES(ACOS(SIN(RADIANS(G421))*SIN(RADIANS(E422))+COS(RADIANS(G421))*COS(RADIANS(E422))*COS(RADIANS(N412))))&gt;90,0,$F$4*$F$5/E421^2*(SIN(RADIANS(G421))*SIN(RADIANS(E422))+COS(RADIANS(G421))*COS(RADIANS(E422))*COS(RADIANS(N412))))</f>
        <v>0</v>
      </c>
      <c r="O421" s="3">
        <f>IF(DEGREES(ACOS(SIN(RADIANS(G421))*SIN(RADIANS(E422))+COS(RADIANS(G421))*COS(RADIANS(E422))*COS(RADIANS(O412))))&gt;90,0,$F$4*$F$5/E421^2*(SIN(RADIANS(G421))*SIN(RADIANS(E422))+COS(RADIANS(G421))*COS(RADIANS(E422))*COS(RADIANS(O412))))</f>
        <v>0</v>
      </c>
      <c r="P421" s="3">
        <f>IF(DEGREES(ACOS(SIN(RADIANS(G421))*SIN(RADIANS(E422))+COS(RADIANS(G421))*COS(RADIANS(E422))*COS(RADIANS(P412))))&gt;90,0,$F$4*$F$5/E421^2*(SIN(RADIANS(G421))*SIN(RADIANS(E422))+COS(RADIANS(G421))*COS(RADIANS(E422))*COS(RADIANS(P412))))</f>
        <v>0</v>
      </c>
      <c r="Q421" s="3">
        <f>IF(DEGREES(ACOS(SIN(RADIANS(G421))*SIN(RADIANS(E422))+COS(RADIANS(G421))*COS(RADIANS(E422))*COS(RADIANS(Q412))))&gt;90,0,$F$4*$F$5/E421^2*(SIN(RADIANS(G421))*SIN(RADIANS(E422))+COS(RADIANS(G421))*COS(RADIANS(E422))*COS(RADIANS(Q412))))</f>
        <v>0</v>
      </c>
      <c r="R421" s="3" t="e">
        <f>IF(DEGREES(ACOS(SIN(RADIANS(G421))*SIN(RADIANS(E422))+COS(RADIANS(G421))*COS(RADIANS(E422))*COS(RADIANS(R412))))&gt;90,0,$F$4*$F$5/E421^2*(SIN(RADIANS(G421))*SIN(RADIANS(E422))+COS(RADIANS(G421))*COS(RADIANS(E422))*COS(RADIANS(R412))))</f>
        <v>#DIV/0!</v>
      </c>
      <c r="S421" s="3" t="e">
        <f>IF(DEGREES(ACOS(SIN(RADIANS(G421))*SIN(RADIANS(E422))+COS(RADIANS(G421))*COS(RADIANS(E422))*COS(RADIANS(S412))))&gt;90,0,$F$4*$F$5/E421^2*(SIN(RADIANS(G421))*SIN(RADIANS(E422))+COS(RADIANS(G421))*COS(RADIANS(E422))*COS(RADIANS(S412))))</f>
        <v>#DIV/0!</v>
      </c>
      <c r="T421" s="3" t="e">
        <f>IF(DEGREES(ACOS(SIN(RADIANS(G421))*SIN(RADIANS(E422))+COS(RADIANS(G421))*COS(RADIANS(E422))*COS(RADIANS(T412))))&gt;90,0,$F$4*$F$5/E421^2*(SIN(RADIANS(G421))*SIN(RADIANS(E422))+COS(RADIANS(G421))*COS(RADIANS(E422))*COS(RADIANS(T412))))</f>
        <v>#DIV/0!</v>
      </c>
      <c r="U421" s="3" t="e">
        <f>IF(DEGREES(ACOS(SIN(RADIANS(G421))*SIN(RADIANS(E422))+COS(RADIANS(G421))*COS(RADIANS(E422))*COS(RADIANS(U412))))&gt;90,0,$F$4*$F$5/E421^2*(SIN(RADIANS(G421))*SIN(RADIANS(E422))+COS(RADIANS(G421))*COS(RADIANS(E422))*COS(RADIANS(U412))))</f>
        <v>#DIV/0!</v>
      </c>
      <c r="V421" s="3" t="e">
        <f>IF(DEGREES(ACOS(SIN(RADIANS(G421))*SIN(RADIANS(E422))+COS(RADIANS(G421))*COS(RADIANS(E422))*COS(RADIANS(V412))))&gt;90,0,$F$4*$F$5/E421^2*(SIN(RADIANS(G421))*SIN(RADIANS(E422))+COS(RADIANS(G421))*COS(RADIANS(E422))*COS(RADIANS(V412))))</f>
        <v>#DIV/0!</v>
      </c>
      <c r="W421" s="3" t="e">
        <f>IF(DEGREES(ACOS(SIN(RADIANS(G421))*SIN(RADIANS(E422))+COS(RADIANS(G421))*COS(RADIANS(E422))*COS(RADIANS(W412))))&gt;90,0,$F$4*$F$5/E421^2*(SIN(RADIANS(G421))*SIN(RADIANS(E422))+COS(RADIANS(G421))*COS(RADIANS(E422))*COS(RADIANS(W412))))</f>
        <v>#DIV/0!</v>
      </c>
      <c r="X421" s="3" t="e">
        <f>IF(DEGREES(ACOS(SIN(RADIANS(G421))*SIN(RADIANS(E422))+COS(RADIANS(G421))*COS(RADIANS(E422))*COS(RADIANS(X412))))&gt;90,0,$F$4*$F$5/E421^2*(SIN(RADIANS(G421))*SIN(RADIANS(E422))+COS(RADIANS(G421))*COS(RADIANS(E422))*COS(RADIANS(X412))))</f>
        <v>#DIV/0!</v>
      </c>
      <c r="Y421" s="3" t="e">
        <f>IF(DEGREES(ACOS(SIN(RADIANS(G421))*SIN(RADIANS(E422))+COS(RADIANS(G421))*COS(RADIANS(E422))*COS(RADIANS(Y412))))&gt;90,0,$F$4*$F$5/E421^2*(SIN(RADIANS(G421))*SIN(RADIANS(E422))+COS(RADIANS(G421))*COS(RADIANS(E422))*COS(RADIANS(Y412))))</f>
        <v>#DIV/0!</v>
      </c>
      <c r="Z421" s="3" t="e">
        <f>IF(DEGREES(ACOS(SIN(RADIANS(G421))*SIN(RADIANS(E422))+COS(RADIANS(G421))*COS(RADIANS(E422))*COS(RADIANS(Z412))))&gt;90,0,$F$4*$F$5/E421^2*(SIN(RADIANS(G421))*SIN(RADIANS(E422))+COS(RADIANS(G421))*COS(RADIANS(E422))*COS(RADIANS(Z412))))</f>
        <v>#DIV/0!</v>
      </c>
      <c r="AA421" s="3" t="e">
        <f>IF(DEGREES(ACOS(SIN(RADIANS(G421))*SIN(RADIANS(E422))+COS(RADIANS(G421))*COS(RADIANS(E422))*COS(RADIANS(AA412))))&gt;90,0,$F$4*$F$5/E421^2*(SIN(RADIANS(G421))*SIN(RADIANS(E422))+COS(RADIANS(G421))*COS(RADIANS(E422))*COS(RADIANS(AA412))))</f>
        <v>#DIV/0!</v>
      </c>
      <c r="AB421" s="3" t="e">
        <f>IF(DEGREES(ACOS(SIN(RADIANS(G421))*SIN(RADIANS(E422))+COS(RADIANS(G421))*COS(RADIANS(E422))*COS(RADIANS(AB412))))&gt;90,0,$F$4*$F$5/E421^2*(SIN(RADIANS(G421))*SIN(RADIANS(E422))+COS(RADIANS(G421))*COS(RADIANS(E422))*COS(RADIANS(AB412))))</f>
        <v>#DIV/0!</v>
      </c>
      <c r="AC421" s="3" t="e">
        <f>IF(DEGREES(ACOS(SIN(RADIANS(G421))*SIN(RADIANS(E422))+COS(RADIANS(G421))*COS(RADIANS(E422))*COS(RADIANS(AC412))))&gt;90,0,$F$4*$F$5/E421^2*(SIN(RADIANS(G421))*SIN(RADIANS(E422))+COS(RADIANS(G421))*COS(RADIANS(E422))*COS(RADIANS(AC412))))</f>
        <v>#DIV/0!</v>
      </c>
      <c r="AD421" s="3" t="e">
        <f>IF(DEGREES(ACOS(SIN(RADIANS(G421))*SIN(RADIANS(E422))+COS(RADIANS(G421))*COS(RADIANS(E422))*COS(RADIANS(AD412))))&gt;90,0,$F$4*$F$5/E421^2*(SIN(RADIANS(G421))*SIN(RADIANS(E422))+COS(RADIANS(G421))*COS(RADIANS(E422))*COS(RADIANS(AD412))))</f>
        <v>#DIV/0!</v>
      </c>
      <c r="AE421" s="3" t="e">
        <f>IF(DEGREES(ACOS(SIN(RADIANS(G421))*SIN(RADIANS(E422))+COS(RADIANS(G421))*COS(RADIANS(E422))*COS(RADIANS(AE412))))&gt;90,0,$F$4*$F$5/E421^2*(SIN(RADIANS(G421))*SIN(RADIANS(E422))+COS(RADIANS(G421))*COS(RADIANS(E422))*COS(RADIANS(AE412))))</f>
        <v>#DIV/0!</v>
      </c>
      <c r="AF421" s="3" t="e">
        <f>IF(DEGREES(ACOS(SIN(RADIANS(G421))*SIN(RADIANS(E422))+COS(RADIANS(G421))*COS(RADIANS(E422))*COS(RADIANS(AF412))))&gt;90,0,$F$4*$F$5/E421^2*(SIN(RADIANS(G421))*SIN(RADIANS(E422))+COS(RADIANS(G421))*COS(RADIANS(E422))*COS(RADIANS(AF412))))</f>
        <v>#DIV/0!</v>
      </c>
      <c r="AG421" s="3" t="e">
        <f>IF(DEGREES(ACOS(SIN(RADIANS(G421))*SIN(RADIANS(E422))+COS(RADIANS(G421))*COS(RADIANS(E422))*COS(RADIANS(AG412))))&gt;90,0,$F$4*$F$5/E421^2*(SIN(RADIANS(G421))*SIN(RADIANS(E422))+COS(RADIANS(G421))*COS(RADIANS(E422))*COS(RADIANS(AG412))))</f>
        <v>#DIV/0!</v>
      </c>
      <c r="AH421" s="3" t="e">
        <f>IF(DEGREES(ACOS(SIN(RADIANS(G421))*SIN(RADIANS(E422))+COS(RADIANS(G421))*COS(RADIANS(E422))*COS(RADIANS(AH412))))&gt;90,0,$F$4*$F$5/E421^2*(SIN(RADIANS(G421))*SIN(RADIANS(E422))+COS(RADIANS(G421))*COS(RADIANS(E422))*COS(RADIANS(AH412))))</f>
        <v>#DIV/0!</v>
      </c>
      <c r="AI421" s="3" t="e">
        <f>IF(DEGREES(ACOS(SIN(RADIANS(G421))*SIN(RADIANS(E422))+COS(RADIANS(G421))*COS(RADIANS(E422))*COS(RADIANS(AI412))))&gt;90,0,$F$4*$F$5/E421^2*(SIN(RADIANS(G421))*SIN(RADIANS(E422))+COS(RADIANS(G421))*COS(RADIANS(E422))*COS(RADIANS(AI412))))</f>
        <v>#DIV/0!</v>
      </c>
      <c r="AJ421" s="3" t="e">
        <f>IF(DEGREES(ACOS(SIN(RADIANS(G421))*SIN(RADIANS(E422))+COS(RADIANS(G421))*COS(RADIANS(E422))*COS(RADIANS(AJ412))))&gt;90,0,$F$4*$F$5/E421^2*(SIN(RADIANS(G421))*SIN(RADIANS(E422))+COS(RADIANS(G421))*COS(RADIANS(E422))*COS(RADIANS(AJ412))))</f>
        <v>#DIV/0!</v>
      </c>
      <c r="AK421" s="3">
        <f>IF(DEGREES(ACOS(SIN(RADIANS(G421))*SIN(RADIANS(E422))+COS(RADIANS(G421))*COS(RADIANS(E422))*COS(RADIANS(AK412))))&gt;90,0,$F$4*$F$5/E421^2*(SIN(RADIANS(G421))*SIN(RADIANS(E422))+COS(RADIANS(G421))*COS(RADIANS(E422))*COS(RADIANS(AK412))))</f>
        <v>0</v>
      </c>
      <c r="AL421" s="3">
        <f>IF(DEGREES(ACOS(SIN(RADIANS(G421))*SIN(RADIANS(E422))+COS(RADIANS(G421))*COS(RADIANS(E422))*COS(RADIANS(AL412))))&gt;90,0,$F$4*$F$5/E421^2*(SIN(RADIANS(G421))*SIN(RADIANS(E422))+COS(RADIANS(G421))*COS(RADIANS(E422))*COS(RADIANS(AL412))))</f>
        <v>0</v>
      </c>
      <c r="AM421" s="3">
        <f>IF(DEGREES(ACOS(SIN(RADIANS(G421))*SIN(RADIANS(E422))+COS(RADIANS(G421))*COS(RADIANS(E422))*COS(RADIANS(AM412))))&gt;90,0,$F$4*$F$5/E421^2*(SIN(RADIANS(G421))*SIN(RADIANS(E422))+COS(RADIANS(G421))*COS(RADIANS(E422))*COS(RADIANS(AM412))))</f>
        <v>0</v>
      </c>
      <c r="AN421" s="3">
        <f>IF(DEGREES(ACOS(SIN(RADIANS(G421))*SIN(RADIANS(E422))+COS(RADIANS(G421))*COS(RADIANS(E422))*COS(RADIANS(AN412))))&gt;90,0,$F$4*$F$5/E421^2*(SIN(RADIANS(G421))*SIN(RADIANS(E422))+COS(RADIANS(G421))*COS(RADIANS(E422))*COS(RADIANS(AN412))))</f>
        <v>0</v>
      </c>
      <c r="AO421" s="3">
        <f>IF(DEGREES(ACOS(SIN(RADIANS(G421))*SIN(RADIANS(E422))+COS(RADIANS(G421))*COS(RADIANS(E422))*COS(RADIANS(AO412))))&gt;90,0,$F$4*$F$5/E421^2*(SIN(RADIANS(G421))*SIN(RADIANS(E422))+COS(RADIANS(G421))*COS(RADIANS(E422))*COS(RADIANS(AO412))))</f>
        <v>0</v>
      </c>
      <c r="AP421" s="3">
        <f>IF(DEGREES(ACOS(SIN(RADIANS(G421))*SIN(RADIANS(E422))+COS(RADIANS(G421))*COS(RADIANS(E422))*COS(RADIANS(AP412))))&gt;90,0,$F$4*$F$5/E421^2*(SIN(RADIANS(G421))*SIN(RADIANS(E422))+COS(RADIANS(G421))*COS(RADIANS(E422))*COS(RADIANS(AP412))))</f>
        <v>0</v>
      </c>
      <c r="AQ421" s="3">
        <f>IF(DEGREES(ACOS(SIN(RADIANS(G421))*SIN(RADIANS(E422))+COS(RADIANS(G421))*COS(RADIANS(E422))*COS(RADIANS(AQ412))))&gt;90,0,$F$4*$F$5/E421^2*(SIN(RADIANS(G421))*SIN(RADIANS(E422))+COS(RADIANS(G421))*COS(RADIANS(E422))*COS(RADIANS(AQ412))))</f>
        <v>0</v>
      </c>
      <c r="AR421" s="3">
        <f>IF(DEGREES(ACOS(SIN(RADIANS(G421))*SIN(RADIANS(E422))+COS(RADIANS(G421))*COS(RADIANS(E422))*COS(RADIANS(AR412))))&gt;90,0,$F$4*$F$5/E421^2*(SIN(RADIANS(G421))*SIN(RADIANS(E422))+COS(RADIANS(G421))*COS(RADIANS(E422))*COS(RADIANS(AR412))))</f>
        <v>0</v>
      </c>
    </row>
    <row r="422" spans="2:44" ht="15.75" customHeight="1" x14ac:dyDescent="0.2">
      <c r="B422" s="20" t="s">
        <v>737</v>
      </c>
      <c r="E422" s="3">
        <f>IF($F$8&gt;90,180-$F$8,$F$8)*SIN(RADIANS(E416))</f>
        <v>0</v>
      </c>
      <c r="G422" s="3">
        <v>10</v>
      </c>
      <c r="I422" s="3">
        <f>IF(DEGREES(ACOS(SIN(RADIANS(G422))*SIN(RADIANS(E422))+COS(RADIANS(G422))*COS(RADIANS(E422))*COS(RADIANS(I412))))&gt;90,0,$F$4*$F$5/E421^2*(SIN(RADIANS(G422))*SIN(RADIANS(E422))+COS(RADIANS(G422))*COS(RADIANS(E422))*COS(RADIANS(I412))))</f>
        <v>0</v>
      </c>
      <c r="J422" s="3">
        <f>IF(DEGREES(ACOS(SIN(RADIANS(G422))*SIN(RADIANS(E422))+COS(RADIANS(G422))*COS(RADIANS(E422))*COS(RADIANS(J412))))&gt;90,0,$F$4*$F$5/E421^2*(SIN(RADIANS(G422))*SIN(RADIANS(E422))+COS(RADIANS(G422))*COS(RADIANS(E422))*COS(RADIANS(J412))))</f>
        <v>0</v>
      </c>
      <c r="K422" s="3">
        <f>IF(DEGREES(ACOS(SIN(RADIANS(G422))*SIN(RADIANS(E422))+COS(RADIANS(G422))*COS(RADIANS(E422))*COS(RADIANS(K412))))&gt;90,0,$F$4*$F$5/E421^2*(SIN(RADIANS(G422))*SIN(RADIANS(E422))+COS(RADIANS(G422))*COS(RADIANS(E422))*COS(RADIANS(K412))))</f>
        <v>0</v>
      </c>
      <c r="L422" s="3">
        <f>IF(DEGREES(ACOS(SIN(RADIANS(G422))*SIN(RADIANS(E422))+COS(RADIANS(G422))*COS(RADIANS(E422))*COS(RADIANS(L412))))&gt;90,0,$F$4*$F$5/E421^2*(SIN(RADIANS(G422))*SIN(RADIANS(E422))+COS(RADIANS(G422))*COS(RADIANS(E422))*COS(RADIANS(L412))))</f>
        <v>0</v>
      </c>
      <c r="M422" s="3">
        <f>IF(DEGREES(ACOS(SIN(RADIANS(G422))*SIN(RADIANS(E422))+COS(RADIANS(G422))*COS(RADIANS(E422))*COS(RADIANS(M412))))&gt;90,0,$F$4*$F$5/E421^2*(SIN(RADIANS(G422))*SIN(RADIANS(E422))+COS(RADIANS(G422))*COS(RADIANS(E422))*COS(RADIANS(M412))))</f>
        <v>0</v>
      </c>
      <c r="N422" s="3">
        <f>IF(DEGREES(ACOS(SIN(RADIANS(G422))*SIN(RADIANS(E422))+COS(RADIANS(G422))*COS(RADIANS(E422))*COS(RADIANS(N412))))&gt;90,0,$F$4*$F$5/E421^2*(SIN(RADIANS(G422))*SIN(RADIANS(E422))+COS(RADIANS(G422))*COS(RADIANS(E422))*COS(RADIANS(N412))))</f>
        <v>0</v>
      </c>
      <c r="O422" s="3">
        <f>IF(DEGREES(ACOS(SIN(RADIANS(G422))*SIN(RADIANS(E422))+COS(RADIANS(G422))*COS(RADIANS(E422))*COS(RADIANS(O412))))&gt;90,0,$F$4*$F$5/E421^2*(SIN(RADIANS(G422))*SIN(RADIANS(E422))+COS(RADIANS(G422))*COS(RADIANS(E422))*COS(RADIANS(O412))))</f>
        <v>0</v>
      </c>
      <c r="P422" s="3">
        <f>IF(DEGREES(ACOS(SIN(RADIANS(G422))*SIN(RADIANS(E422))+COS(RADIANS(G422))*COS(RADIANS(E422))*COS(RADIANS(P412))))&gt;90,0,$F$4*$F$5/E421^2*(SIN(RADIANS(G422))*SIN(RADIANS(E422))+COS(RADIANS(G422))*COS(RADIANS(E422))*COS(RADIANS(P412))))</f>
        <v>0</v>
      </c>
      <c r="Q422" s="3">
        <f>IF(DEGREES(ACOS(SIN(RADIANS(G422))*SIN(RADIANS(E422))+COS(RADIANS(G422))*COS(RADIANS(E422))*COS(RADIANS(Q412))))&gt;90,0,$F$4*$F$5/E421^2*(SIN(RADIANS(G422))*SIN(RADIANS(E422))+COS(RADIANS(G422))*COS(RADIANS(E422))*COS(RADIANS(Q412))))</f>
        <v>0</v>
      </c>
      <c r="R422" s="3" t="e">
        <f>IF(DEGREES(ACOS(SIN(RADIANS(G422))*SIN(RADIANS(E422))+COS(RADIANS(G422))*COS(RADIANS(E422))*COS(RADIANS(R412))))&gt;90,0,$F$4*$F$5/E421^2*(SIN(RADIANS(G422))*SIN(RADIANS(E422))+COS(RADIANS(G422))*COS(RADIANS(E422))*COS(RADIANS(R412))))</f>
        <v>#DIV/0!</v>
      </c>
      <c r="S422" s="3" t="e">
        <f>IF(DEGREES(ACOS(SIN(RADIANS(G422))*SIN(RADIANS(E422))+COS(RADIANS(G422))*COS(RADIANS(E422))*COS(RADIANS(S412))))&gt;90,0,$F$4*$F$5/E421^2*(SIN(RADIANS(G422))*SIN(RADIANS(E422))+COS(RADIANS(G422))*COS(RADIANS(E422))*COS(RADIANS(S412))))</f>
        <v>#DIV/0!</v>
      </c>
      <c r="T422" s="3" t="e">
        <f>IF(DEGREES(ACOS(SIN(RADIANS(G422))*SIN(RADIANS(E422))+COS(RADIANS(G422))*COS(RADIANS(E422))*COS(RADIANS(T412))))&gt;90,0,$F$4*$F$5/E421^2*(SIN(RADIANS(G422))*SIN(RADIANS(E422))+COS(RADIANS(G422))*COS(RADIANS(E422))*COS(RADIANS(T412))))</f>
        <v>#DIV/0!</v>
      </c>
      <c r="U422" s="3" t="e">
        <f>IF(DEGREES(ACOS(SIN(RADIANS(G422))*SIN(RADIANS(E422))+COS(RADIANS(G422))*COS(RADIANS(E422))*COS(RADIANS(U412))))&gt;90,0,$F$4*$F$5/E421^2*(SIN(RADIANS(G422))*SIN(RADIANS(E422))+COS(RADIANS(G422))*COS(RADIANS(E422))*COS(RADIANS(U412))))</f>
        <v>#DIV/0!</v>
      </c>
      <c r="V422" s="3" t="e">
        <f>IF(DEGREES(ACOS(SIN(RADIANS(G422))*SIN(RADIANS(E422))+COS(RADIANS(G422))*COS(RADIANS(E422))*COS(RADIANS(V412))))&gt;90,0,$F$4*$F$5/E421^2*(SIN(RADIANS(G422))*SIN(RADIANS(E422))+COS(RADIANS(G422))*COS(RADIANS(E422))*COS(RADIANS(V412))))</f>
        <v>#DIV/0!</v>
      </c>
      <c r="W422" s="3" t="e">
        <f>IF(DEGREES(ACOS(SIN(RADIANS(G422))*SIN(RADIANS(E422))+COS(RADIANS(G422))*COS(RADIANS(E422))*COS(RADIANS(W412))))&gt;90,0,$F$4*$F$5/E421^2*(SIN(RADIANS(G422))*SIN(RADIANS(E422))+COS(RADIANS(G422))*COS(RADIANS(E422))*COS(RADIANS(W412))))</f>
        <v>#DIV/0!</v>
      </c>
      <c r="X422" s="3" t="e">
        <f>IF(DEGREES(ACOS(SIN(RADIANS(G422))*SIN(RADIANS(E422))+COS(RADIANS(G422))*COS(RADIANS(E422))*COS(RADIANS(X412))))&gt;90,0,$F$4*$F$5/E421^2*(SIN(RADIANS(G422))*SIN(RADIANS(E422))+COS(RADIANS(G422))*COS(RADIANS(E422))*COS(RADIANS(X412))))</f>
        <v>#DIV/0!</v>
      </c>
      <c r="Y422" s="3" t="e">
        <f>IF(DEGREES(ACOS(SIN(RADIANS(G422))*SIN(RADIANS(E422))+COS(RADIANS(G422))*COS(RADIANS(E422))*COS(RADIANS(Y412))))&gt;90,0,$F$4*$F$5/E421^2*(SIN(RADIANS(G422))*SIN(RADIANS(E422))+COS(RADIANS(G422))*COS(RADIANS(E422))*COS(RADIANS(Y412))))</f>
        <v>#DIV/0!</v>
      </c>
      <c r="Z422" s="3" t="e">
        <f>IF(DEGREES(ACOS(SIN(RADIANS(G422))*SIN(RADIANS(E422))+COS(RADIANS(G422))*COS(RADIANS(E422))*COS(RADIANS(Z412))))&gt;90,0,$F$4*$F$5/E421^2*(SIN(RADIANS(G422))*SIN(RADIANS(E422))+COS(RADIANS(G422))*COS(RADIANS(E422))*COS(RADIANS(Z412))))</f>
        <v>#DIV/0!</v>
      </c>
      <c r="AA422" s="3" t="e">
        <f>IF(DEGREES(ACOS(SIN(RADIANS(G422))*SIN(RADIANS(E422))+COS(RADIANS(G422))*COS(RADIANS(E422))*COS(RADIANS(AA412))))&gt;90,0,$F$4*$F$5/E421^2*(SIN(RADIANS(G422))*SIN(RADIANS(E422))+COS(RADIANS(G422))*COS(RADIANS(E422))*COS(RADIANS(AA412))))</f>
        <v>#DIV/0!</v>
      </c>
      <c r="AB422" s="3" t="e">
        <f>IF(DEGREES(ACOS(SIN(RADIANS(G422))*SIN(RADIANS(E422))+COS(RADIANS(G422))*COS(RADIANS(E422))*COS(RADIANS(AB412))))&gt;90,0,$F$4*$F$5/E421^2*(SIN(RADIANS(G422))*SIN(RADIANS(E422))+COS(RADIANS(G422))*COS(RADIANS(E422))*COS(RADIANS(AB412))))</f>
        <v>#DIV/0!</v>
      </c>
      <c r="AC422" s="3" t="e">
        <f>IF(DEGREES(ACOS(SIN(RADIANS(G422))*SIN(RADIANS(E422))+COS(RADIANS(G422))*COS(RADIANS(E422))*COS(RADIANS(AC412))))&gt;90,0,$F$4*$F$5/E421^2*(SIN(RADIANS(G422))*SIN(RADIANS(E422))+COS(RADIANS(G422))*COS(RADIANS(E422))*COS(RADIANS(AC412))))</f>
        <v>#DIV/0!</v>
      </c>
      <c r="AD422" s="3" t="e">
        <f>IF(DEGREES(ACOS(SIN(RADIANS(G422))*SIN(RADIANS(E422))+COS(RADIANS(G422))*COS(RADIANS(E422))*COS(RADIANS(AD412))))&gt;90,0,$F$4*$F$5/E421^2*(SIN(RADIANS(G422))*SIN(RADIANS(E422))+COS(RADIANS(G422))*COS(RADIANS(E422))*COS(RADIANS(AD412))))</f>
        <v>#DIV/0!</v>
      </c>
      <c r="AE422" s="3" t="e">
        <f>IF(DEGREES(ACOS(SIN(RADIANS(G422))*SIN(RADIANS(E422))+COS(RADIANS(G422))*COS(RADIANS(E422))*COS(RADIANS(AE412))))&gt;90,0,$F$4*$F$5/E421^2*(SIN(RADIANS(G422))*SIN(RADIANS(E422))+COS(RADIANS(G422))*COS(RADIANS(E422))*COS(RADIANS(AE412))))</f>
        <v>#DIV/0!</v>
      </c>
      <c r="AF422" s="3" t="e">
        <f>IF(DEGREES(ACOS(SIN(RADIANS(G422))*SIN(RADIANS(E422))+COS(RADIANS(G422))*COS(RADIANS(E422))*COS(RADIANS(AF412))))&gt;90,0,$F$4*$F$5/E421^2*(SIN(RADIANS(G422))*SIN(RADIANS(E422))+COS(RADIANS(G422))*COS(RADIANS(E422))*COS(RADIANS(AF412))))</f>
        <v>#DIV/0!</v>
      </c>
      <c r="AG422" s="3" t="e">
        <f>IF(DEGREES(ACOS(SIN(RADIANS(G422))*SIN(RADIANS(E422))+COS(RADIANS(G422))*COS(RADIANS(E422))*COS(RADIANS(AG412))))&gt;90,0,$F$4*$F$5/E421^2*(SIN(RADIANS(G422))*SIN(RADIANS(E422))+COS(RADIANS(G422))*COS(RADIANS(E422))*COS(RADIANS(AG412))))</f>
        <v>#DIV/0!</v>
      </c>
      <c r="AH422" s="3" t="e">
        <f>IF(DEGREES(ACOS(SIN(RADIANS(G422))*SIN(RADIANS(E422))+COS(RADIANS(G422))*COS(RADIANS(E422))*COS(RADIANS(AH412))))&gt;90,0,$F$4*$F$5/E421^2*(SIN(RADIANS(G422))*SIN(RADIANS(E422))+COS(RADIANS(G422))*COS(RADIANS(E422))*COS(RADIANS(AH412))))</f>
        <v>#DIV/0!</v>
      </c>
      <c r="AI422" s="3" t="e">
        <f>IF(DEGREES(ACOS(SIN(RADIANS(G422))*SIN(RADIANS(E422))+COS(RADIANS(G422))*COS(RADIANS(E422))*COS(RADIANS(AI412))))&gt;90,0,$F$4*$F$5/E421^2*(SIN(RADIANS(G422))*SIN(RADIANS(E422))+COS(RADIANS(G422))*COS(RADIANS(E422))*COS(RADIANS(AI412))))</f>
        <v>#DIV/0!</v>
      </c>
      <c r="AJ422" s="3" t="e">
        <f>IF(DEGREES(ACOS(SIN(RADIANS(G422))*SIN(RADIANS(E422))+COS(RADIANS(G422))*COS(RADIANS(E422))*COS(RADIANS(AJ412))))&gt;90,0,$F$4*$F$5/E421^2*(SIN(RADIANS(G422))*SIN(RADIANS(E422))+COS(RADIANS(G422))*COS(RADIANS(E422))*COS(RADIANS(AJ412))))</f>
        <v>#DIV/0!</v>
      </c>
      <c r="AK422" s="3">
        <f>IF(DEGREES(ACOS(SIN(RADIANS(G422))*SIN(RADIANS(E422))+COS(RADIANS(G422))*COS(RADIANS(E422))*COS(RADIANS(AK412))))&gt;90,0,$F$4*$F$5/E421^2*(SIN(RADIANS(G422))*SIN(RADIANS(E422))+COS(RADIANS(G422))*COS(RADIANS(E422))*COS(RADIANS(AK412))))</f>
        <v>0</v>
      </c>
      <c r="AL422" s="3">
        <f>IF(DEGREES(ACOS(SIN(RADIANS(G422))*SIN(RADIANS(E422))+COS(RADIANS(G422))*COS(RADIANS(E422))*COS(RADIANS(AL412))))&gt;90,0,$F$4*$F$5/E421^2*(SIN(RADIANS(G422))*SIN(RADIANS(E422))+COS(RADIANS(G422))*COS(RADIANS(E422))*COS(RADIANS(AL412))))</f>
        <v>0</v>
      </c>
      <c r="AM422" s="3">
        <f>IF(DEGREES(ACOS(SIN(RADIANS(G422))*SIN(RADIANS(E422))+COS(RADIANS(G422))*COS(RADIANS(E422))*COS(RADIANS(AM412))))&gt;90,0,$F$4*$F$5/E421^2*(SIN(RADIANS(G422))*SIN(RADIANS(E422))+COS(RADIANS(G422))*COS(RADIANS(E422))*COS(RADIANS(AM412))))</f>
        <v>0</v>
      </c>
      <c r="AN422" s="3">
        <f>IF(DEGREES(ACOS(SIN(RADIANS(G422))*SIN(RADIANS(E422))+COS(RADIANS(G422))*COS(RADIANS(E422))*COS(RADIANS(AN412))))&gt;90,0,$F$4*$F$5/E421^2*(SIN(RADIANS(G422))*SIN(RADIANS(E422))+COS(RADIANS(G422))*COS(RADIANS(E422))*COS(RADIANS(AN412))))</f>
        <v>0</v>
      </c>
      <c r="AO422" s="3">
        <f>IF(DEGREES(ACOS(SIN(RADIANS(G422))*SIN(RADIANS(E422))+COS(RADIANS(G422))*COS(RADIANS(E422))*COS(RADIANS(AO412))))&gt;90,0,$F$4*$F$5/E421^2*(SIN(RADIANS(G422))*SIN(RADIANS(E422))+COS(RADIANS(G422))*COS(RADIANS(E422))*COS(RADIANS(AO412))))</f>
        <v>0</v>
      </c>
      <c r="AP422" s="3">
        <f>IF(DEGREES(ACOS(SIN(RADIANS(G422))*SIN(RADIANS(E422))+COS(RADIANS(G422))*COS(RADIANS(E422))*COS(RADIANS(AP412))))&gt;90,0,$F$4*$F$5/E421^2*(SIN(RADIANS(G422))*SIN(RADIANS(E422))+COS(RADIANS(G422))*COS(RADIANS(E422))*COS(RADIANS(AP412))))</f>
        <v>0</v>
      </c>
      <c r="AQ422" s="3">
        <f>IF(DEGREES(ACOS(SIN(RADIANS(G422))*SIN(RADIANS(E422))+COS(RADIANS(G422))*COS(RADIANS(E422))*COS(RADIANS(AQ412))))&gt;90,0,$F$4*$F$5/E421^2*(SIN(RADIANS(G422))*SIN(RADIANS(E422))+COS(RADIANS(G422))*COS(RADIANS(E422))*COS(RADIANS(AQ412))))</f>
        <v>0</v>
      </c>
      <c r="AR422" s="3">
        <f>IF(DEGREES(ACOS(SIN(RADIANS(G422))*SIN(RADIANS(E422))+COS(RADIANS(G422))*COS(RADIANS(E422))*COS(RADIANS(AR412))))&gt;90,0,$F$4*$F$5/E421^2*(SIN(RADIANS(G422))*SIN(RADIANS(E422))+COS(RADIANS(G422))*COS(RADIANS(E422))*COS(RADIANS(AR412))))</f>
        <v>0</v>
      </c>
    </row>
    <row r="423" spans="2:44" ht="15.75" customHeight="1" x14ac:dyDescent="0.2">
      <c r="B423" s="20" t="s">
        <v>789</v>
      </c>
      <c r="E423" s="3">
        <f>IF($F$10=0,IF(E414&lt;360,E414,E414-360),($F$10+1)*E414)</f>
        <v>160</v>
      </c>
      <c r="G423" s="3">
        <v>0</v>
      </c>
      <c r="I423" s="3">
        <f>IF(DEGREES(ACOS(SIN(RADIANS(G423))*SIN(RADIANS(E422))+COS(RADIANS(G423))*COS(RADIANS(E422))*COS(RADIANS(I412))))&gt;90,0,$F$4*$F$5/E421^2*(SIN(RADIANS(G423))*SIN(RADIANS(E422))+COS(RADIANS(G423))*COS(RADIANS(E422))*COS(RADIANS(I412))))</f>
        <v>0</v>
      </c>
      <c r="J423" s="3">
        <f>IF(DEGREES(ACOS(SIN(RADIANS(G423))*SIN(RADIANS(E422))+COS(RADIANS(G423))*COS(RADIANS(E422))*COS(RADIANS(J412))))&gt;90,0,$F$4*$F$5/E421^2*(SIN(RADIANS(G423))*SIN(RADIANS(E422))+COS(RADIANS(G423))*COS(RADIANS(E422))*COS(RADIANS(J412))))</f>
        <v>0</v>
      </c>
      <c r="K423" s="3">
        <f>IF(DEGREES(ACOS(SIN(RADIANS(G423))*SIN(RADIANS(E422))+COS(RADIANS(G423))*COS(RADIANS(E422))*COS(RADIANS(K412))))&gt;90,0,$F$4*$F$5/E421^2*(SIN(RADIANS(G423))*SIN(RADIANS(E422))+COS(RADIANS(G423))*COS(RADIANS(E422))*COS(RADIANS(K412))))</f>
        <v>0</v>
      </c>
      <c r="L423" s="3">
        <f>IF(DEGREES(ACOS(SIN(RADIANS(G423))*SIN(RADIANS(E422))+COS(RADIANS(G423))*COS(RADIANS(E422))*COS(RADIANS(L412))))&gt;90,0,$F$4*$F$5/E421^2*(SIN(RADIANS(G423))*SIN(RADIANS(E422))+COS(RADIANS(G423))*COS(RADIANS(E422))*COS(RADIANS(L412))))</f>
        <v>0</v>
      </c>
      <c r="M423" s="3">
        <f>IF(DEGREES(ACOS(SIN(RADIANS(G423))*SIN(RADIANS(E422))+COS(RADIANS(G423))*COS(RADIANS(E422))*COS(RADIANS(M412))))&gt;90,0,$F$4*$F$5/E421^2*(SIN(RADIANS(G423))*SIN(RADIANS(E422))+COS(RADIANS(G423))*COS(RADIANS(E422))*COS(RADIANS(M412))))</f>
        <v>0</v>
      </c>
      <c r="N423" s="3">
        <f>IF(DEGREES(ACOS(SIN(RADIANS(G423))*SIN(RADIANS(E422))+COS(RADIANS(G423))*COS(RADIANS(E422))*COS(RADIANS(N412))))&gt;90,0,$F$4*$F$5/E421^2*(SIN(RADIANS(G423))*SIN(RADIANS(E422))+COS(RADIANS(G423))*COS(RADIANS(E422))*COS(RADIANS(N412))))</f>
        <v>0</v>
      </c>
      <c r="O423" s="3">
        <f>IF(DEGREES(ACOS(SIN(RADIANS(G423))*SIN(RADIANS(E422))+COS(RADIANS(G423))*COS(RADIANS(E422))*COS(RADIANS(O412))))&gt;90,0,$F$4*$F$5/E421^2*(SIN(RADIANS(G423))*SIN(RADIANS(E422))+COS(RADIANS(G423))*COS(RADIANS(E422))*COS(RADIANS(O412))))</f>
        <v>0</v>
      </c>
      <c r="P423" s="3">
        <f>IF(DEGREES(ACOS(SIN(RADIANS(G423))*SIN(RADIANS(E422))+COS(RADIANS(G423))*COS(RADIANS(E422))*COS(RADIANS(P412))))&gt;90,0,$F$4*$F$5/E421^2*(SIN(RADIANS(G423))*SIN(RADIANS(E422))+COS(RADIANS(G423))*COS(RADIANS(E422))*COS(RADIANS(P412))))</f>
        <v>0</v>
      </c>
      <c r="Q423" s="3">
        <f>IF(DEGREES(ACOS(SIN(RADIANS(G423))*SIN(RADIANS(E422))+COS(RADIANS(G423))*COS(RADIANS(E422))*COS(RADIANS(Q412))))&gt;90,0,$F$4*$F$5/E421^2*(SIN(RADIANS(G423))*SIN(RADIANS(E422))+COS(RADIANS(G423))*COS(RADIANS(E422))*COS(RADIANS(Q412))))</f>
        <v>0</v>
      </c>
      <c r="R423" s="3" t="e">
        <f>IF(DEGREES(ACOS(SIN(RADIANS(G423))*SIN(RADIANS(E422))+COS(RADIANS(G423))*COS(RADIANS(E422))*COS(RADIANS(R412))))&gt;90,0,$F$4*$F$5/E421^2*(SIN(RADIANS(G423))*SIN(RADIANS(E422))+COS(RADIANS(G423))*COS(RADIANS(E422))*COS(RADIANS(R412))))</f>
        <v>#DIV/0!</v>
      </c>
      <c r="S423" s="3" t="e">
        <f>IF(DEGREES(ACOS(SIN(RADIANS(G423))*SIN(RADIANS(E422))+COS(RADIANS(G423))*COS(RADIANS(E422))*COS(RADIANS(S412))))&gt;90,0,$F$4*$F$5/E421^2*(SIN(RADIANS(G423))*SIN(RADIANS(E422))+COS(RADIANS(G423))*COS(RADIANS(E422))*COS(RADIANS(S412))))</f>
        <v>#DIV/0!</v>
      </c>
      <c r="T423" s="3" t="e">
        <f>IF(DEGREES(ACOS(SIN(RADIANS(G423))*SIN(RADIANS(E422))+COS(RADIANS(G423))*COS(RADIANS(E422))*COS(RADIANS(T412))))&gt;90,0,$F$4*$F$5/E421^2*(SIN(RADIANS(G423))*SIN(RADIANS(E422))+COS(RADIANS(G423))*COS(RADIANS(E422))*COS(RADIANS(T412))))</f>
        <v>#DIV/0!</v>
      </c>
      <c r="U423" s="3" t="e">
        <f>IF(DEGREES(ACOS(SIN(RADIANS(G423))*SIN(RADIANS(E422))+COS(RADIANS(G423))*COS(RADIANS(E422))*COS(RADIANS(U412))))&gt;90,0,$F$4*$F$5/E421^2*(SIN(RADIANS(G423))*SIN(RADIANS(E422))+COS(RADIANS(G423))*COS(RADIANS(E422))*COS(RADIANS(U412))))</f>
        <v>#DIV/0!</v>
      </c>
      <c r="V423" s="3" t="e">
        <f>IF(DEGREES(ACOS(SIN(RADIANS(G423))*SIN(RADIANS(E422))+COS(RADIANS(G423))*COS(RADIANS(E422))*COS(RADIANS(V412))))&gt;90,0,$F$4*$F$5/E421^2*(SIN(RADIANS(G423))*SIN(RADIANS(E422))+COS(RADIANS(G423))*COS(RADIANS(E422))*COS(RADIANS(V412))))</f>
        <v>#DIV/0!</v>
      </c>
      <c r="W423" s="3" t="e">
        <f>IF(DEGREES(ACOS(SIN(RADIANS(G423))*SIN(RADIANS(E422))+COS(RADIANS(G423))*COS(RADIANS(E422))*COS(RADIANS(W412))))&gt;90,0,$F$4*$F$5/E421^2*(SIN(RADIANS(G423))*SIN(RADIANS(E422))+COS(RADIANS(G423))*COS(RADIANS(E422))*COS(RADIANS(W412))))</f>
        <v>#DIV/0!</v>
      </c>
      <c r="X423" s="3" t="e">
        <f>IF(DEGREES(ACOS(SIN(RADIANS(G423))*SIN(RADIANS(E422))+COS(RADIANS(G423))*COS(RADIANS(E422))*COS(RADIANS(X412))))&gt;90,0,$F$4*$F$5/E421^2*(SIN(RADIANS(G423))*SIN(RADIANS(E422))+COS(RADIANS(G423))*COS(RADIANS(E422))*COS(RADIANS(X412))))</f>
        <v>#DIV/0!</v>
      </c>
      <c r="Y423" s="3" t="e">
        <f>IF(DEGREES(ACOS(SIN(RADIANS(G423))*SIN(RADIANS(E422))+COS(RADIANS(G423))*COS(RADIANS(E422))*COS(RADIANS(Y412))))&gt;90,0,$F$4*$F$5/E421^2*(SIN(RADIANS(G423))*SIN(RADIANS(E422))+COS(RADIANS(G423))*COS(RADIANS(E422))*COS(RADIANS(Y412))))</f>
        <v>#DIV/0!</v>
      </c>
      <c r="Z423" s="3" t="e">
        <f>IF(DEGREES(ACOS(SIN(RADIANS(G423))*SIN(RADIANS(E422))+COS(RADIANS(G423))*COS(RADIANS(E422))*COS(RADIANS(Z412))))&gt;90,0,$F$4*$F$5/E421^2*(SIN(RADIANS(G423))*SIN(RADIANS(E422))+COS(RADIANS(G423))*COS(RADIANS(E422))*COS(RADIANS(Z412))))</f>
        <v>#DIV/0!</v>
      </c>
      <c r="AA423" s="3" t="e">
        <f>IF(DEGREES(ACOS(SIN(RADIANS(G423))*SIN(RADIANS(E422))+COS(RADIANS(G423))*COS(RADIANS(E422))*COS(RADIANS(AA412))))&gt;90,0,$F$4*$F$5/E421^2*(SIN(RADIANS(G423))*SIN(RADIANS(E422))+COS(RADIANS(G423))*COS(RADIANS(E422))*COS(RADIANS(AA412))))</f>
        <v>#DIV/0!</v>
      </c>
      <c r="AB423" s="3" t="e">
        <f>IF(DEGREES(ACOS(SIN(RADIANS(G423))*SIN(RADIANS(E422))+COS(RADIANS(G423))*COS(RADIANS(E422))*COS(RADIANS(AB412))))&gt;90,0,$F$4*$F$5/E421^2*(SIN(RADIANS(G423))*SIN(RADIANS(E422))+COS(RADIANS(G423))*COS(RADIANS(E422))*COS(RADIANS(AB412))))</f>
        <v>#DIV/0!</v>
      </c>
      <c r="AC423" s="3" t="e">
        <f>IF(DEGREES(ACOS(SIN(RADIANS(G423))*SIN(RADIANS(E422))+COS(RADIANS(G423))*COS(RADIANS(E422))*COS(RADIANS(AC412))))&gt;90,0,$F$4*$F$5/E421^2*(SIN(RADIANS(G423))*SIN(RADIANS(E422))+COS(RADIANS(G423))*COS(RADIANS(E422))*COS(RADIANS(AC412))))</f>
        <v>#DIV/0!</v>
      </c>
      <c r="AD423" s="3" t="e">
        <f>IF(DEGREES(ACOS(SIN(RADIANS(G423))*SIN(RADIANS(E422))+COS(RADIANS(G423))*COS(RADIANS(E422))*COS(RADIANS(AD412))))&gt;90,0,$F$4*$F$5/E421^2*(SIN(RADIANS(G423))*SIN(RADIANS(E422))+COS(RADIANS(G423))*COS(RADIANS(E422))*COS(RADIANS(AD412))))</f>
        <v>#DIV/0!</v>
      </c>
      <c r="AE423" s="3" t="e">
        <f>IF(DEGREES(ACOS(SIN(RADIANS(G423))*SIN(RADIANS(E422))+COS(RADIANS(G423))*COS(RADIANS(E422))*COS(RADIANS(AE412))))&gt;90,0,$F$4*$F$5/E421^2*(SIN(RADIANS(G423))*SIN(RADIANS(E422))+COS(RADIANS(G423))*COS(RADIANS(E422))*COS(RADIANS(AE412))))</f>
        <v>#DIV/0!</v>
      </c>
      <c r="AF423" s="3" t="e">
        <f>IF(DEGREES(ACOS(SIN(RADIANS(G423))*SIN(RADIANS(E422))+COS(RADIANS(G423))*COS(RADIANS(E422))*COS(RADIANS(AF412))))&gt;90,0,$F$4*$F$5/E421^2*(SIN(RADIANS(G423))*SIN(RADIANS(E422))+COS(RADIANS(G423))*COS(RADIANS(E422))*COS(RADIANS(AF412))))</f>
        <v>#DIV/0!</v>
      </c>
      <c r="AG423" s="3" t="e">
        <f>IF(DEGREES(ACOS(SIN(RADIANS(G423))*SIN(RADIANS(E422))+COS(RADIANS(G423))*COS(RADIANS(E422))*COS(RADIANS(AG412))))&gt;90,0,$F$4*$F$5/E421^2*(SIN(RADIANS(G423))*SIN(RADIANS(E422))+COS(RADIANS(G423))*COS(RADIANS(E422))*COS(RADIANS(AG412))))</f>
        <v>#DIV/0!</v>
      </c>
      <c r="AH423" s="3" t="e">
        <f>IF(DEGREES(ACOS(SIN(RADIANS(G423))*SIN(RADIANS(E422))+COS(RADIANS(G423))*COS(RADIANS(E422))*COS(RADIANS(AH412))))&gt;90,0,$F$4*$F$5/E421^2*(SIN(RADIANS(G423))*SIN(RADIANS(E422))+COS(RADIANS(G423))*COS(RADIANS(E422))*COS(RADIANS(AH412))))</f>
        <v>#DIV/0!</v>
      </c>
      <c r="AI423" s="3" t="e">
        <f>IF(DEGREES(ACOS(SIN(RADIANS(G423))*SIN(RADIANS(E422))+COS(RADIANS(G423))*COS(RADIANS(E422))*COS(RADIANS(AI412))))&gt;90,0,$F$4*$F$5/E421^2*(SIN(RADIANS(G423))*SIN(RADIANS(E422))+COS(RADIANS(G423))*COS(RADIANS(E422))*COS(RADIANS(AI412))))</f>
        <v>#DIV/0!</v>
      </c>
      <c r="AJ423" s="3" t="e">
        <f>IF(DEGREES(ACOS(SIN(RADIANS(G423))*SIN(RADIANS(E422))+COS(RADIANS(G423))*COS(RADIANS(E422))*COS(RADIANS(AJ412))))&gt;90,0,$F$4*$F$5/E421^2*(SIN(RADIANS(G423))*SIN(RADIANS(E422))+COS(RADIANS(G423))*COS(RADIANS(E422))*COS(RADIANS(AJ412))))</f>
        <v>#DIV/0!</v>
      </c>
      <c r="AK423" s="3">
        <f>IF(DEGREES(ACOS(SIN(RADIANS(G423))*SIN(RADIANS(E422))+COS(RADIANS(G423))*COS(RADIANS(E422))*COS(RADIANS(AK412))))&gt;90,0,$F$4*$F$5/E421^2*(SIN(RADIANS(G423))*SIN(RADIANS(E422))+COS(RADIANS(G423))*COS(RADIANS(E422))*COS(RADIANS(AK412))))</f>
        <v>0</v>
      </c>
      <c r="AL423" s="3">
        <f>IF(DEGREES(ACOS(SIN(RADIANS(G423))*SIN(RADIANS(E422))+COS(RADIANS(G423))*COS(RADIANS(E422))*COS(RADIANS(AL412))))&gt;90,0,$F$4*$F$5/E421^2*(SIN(RADIANS(G423))*SIN(RADIANS(E422))+COS(RADIANS(G423))*COS(RADIANS(E422))*COS(RADIANS(AL412))))</f>
        <v>0</v>
      </c>
      <c r="AM423" s="3">
        <f>IF(DEGREES(ACOS(SIN(RADIANS(G423))*SIN(RADIANS(E422))+COS(RADIANS(G423))*COS(RADIANS(E422))*COS(RADIANS(AM412))))&gt;90,0,$F$4*$F$5/E421^2*(SIN(RADIANS(G423))*SIN(RADIANS(E422))+COS(RADIANS(G423))*COS(RADIANS(E422))*COS(RADIANS(AM412))))</f>
        <v>0</v>
      </c>
      <c r="AN423" s="3">
        <f>IF(DEGREES(ACOS(SIN(RADIANS(G423))*SIN(RADIANS(E422))+COS(RADIANS(G423))*COS(RADIANS(E422))*COS(RADIANS(AN412))))&gt;90,0,$F$4*$F$5/E421^2*(SIN(RADIANS(G423))*SIN(RADIANS(E422))+COS(RADIANS(G423))*COS(RADIANS(E422))*COS(RADIANS(AN412))))</f>
        <v>0</v>
      </c>
      <c r="AO423" s="3">
        <f>IF(DEGREES(ACOS(SIN(RADIANS(G423))*SIN(RADIANS(E422))+COS(RADIANS(G423))*COS(RADIANS(E422))*COS(RADIANS(AO412))))&gt;90,0,$F$4*$F$5/E421^2*(SIN(RADIANS(G423))*SIN(RADIANS(E422))+COS(RADIANS(G423))*COS(RADIANS(E422))*COS(RADIANS(AO412))))</f>
        <v>0</v>
      </c>
      <c r="AP423" s="3">
        <f>IF(DEGREES(ACOS(SIN(RADIANS(G423))*SIN(RADIANS(E422))+COS(RADIANS(G423))*COS(RADIANS(E422))*COS(RADIANS(AP412))))&gt;90,0,$F$4*$F$5/E421^2*(SIN(RADIANS(G423))*SIN(RADIANS(E422))+COS(RADIANS(G423))*COS(RADIANS(E422))*COS(RADIANS(AP412))))</f>
        <v>0</v>
      </c>
      <c r="AQ423" s="3">
        <f>IF(DEGREES(ACOS(SIN(RADIANS(G423))*SIN(RADIANS(E422))+COS(RADIANS(G423))*COS(RADIANS(E422))*COS(RADIANS(AQ412))))&gt;90,0,$F$4*$F$5/E421^2*(SIN(RADIANS(G423))*SIN(RADIANS(E422))+COS(RADIANS(G423))*COS(RADIANS(E422))*COS(RADIANS(AQ412))))</f>
        <v>0</v>
      </c>
      <c r="AR423" s="3">
        <f>IF(DEGREES(ACOS(SIN(RADIANS(G423))*SIN(RADIANS(E422))+COS(RADIANS(G423))*COS(RADIANS(E422))*COS(RADIANS(AR412))))&gt;90,0,$F$4*$F$5/E421^2*(SIN(RADIANS(G423))*SIN(RADIANS(E422))+COS(RADIANS(G423))*COS(RADIANS(E422))*COS(RADIANS(AR412))))</f>
        <v>0</v>
      </c>
    </row>
    <row r="424" spans="2:44" ht="15.75" customHeight="1" x14ac:dyDescent="0.2">
      <c r="B424" s="20" t="s">
        <v>790</v>
      </c>
      <c r="E424" s="3">
        <f>E423-E415-360*ROUNDDOWN((E423-E415)/360,0)</f>
        <v>-2.8421709430404007E-14</v>
      </c>
      <c r="G424" s="3">
        <v>-10</v>
      </c>
      <c r="I424" s="3">
        <f>IF(DEGREES(ACOS(SIN(RADIANS(G424))*SIN(RADIANS(E422))+COS(RADIANS(G424))*COS(RADIANS(E422))*COS(RADIANS(I412))))&gt;90,0,$F$4*$F$5/E421^2*(SIN(RADIANS(G424))*SIN(RADIANS(E422))+COS(RADIANS(G424))*COS(RADIANS(E422))*COS(RADIANS(I412))))</f>
        <v>0</v>
      </c>
      <c r="J424" s="3">
        <f>IF(DEGREES(ACOS(SIN(RADIANS(G424))*SIN(RADIANS(E422))+COS(RADIANS(G424))*COS(RADIANS(E422))*COS(RADIANS(J412))))&gt;90,0,$F$4*$F$5/E421^2*(SIN(RADIANS(G424))*SIN(RADIANS(E422))+COS(RADIANS(G424))*COS(RADIANS(E422))*COS(RADIANS(J412))))</f>
        <v>0</v>
      </c>
      <c r="K424" s="3">
        <f>IF(DEGREES(ACOS(SIN(RADIANS(G424))*SIN(RADIANS(E422))+COS(RADIANS(G424))*COS(RADIANS(E422))*COS(RADIANS(K412))))&gt;90,0,$F$4*$F$5/E421^2*(SIN(RADIANS(G424))*SIN(RADIANS(E422))+COS(RADIANS(G424))*COS(RADIANS(E422))*COS(RADIANS(K412))))</f>
        <v>0</v>
      </c>
      <c r="L424" s="3">
        <f>IF(DEGREES(ACOS(SIN(RADIANS(G424))*SIN(RADIANS(E422))+COS(RADIANS(G424))*COS(RADIANS(E422))*COS(RADIANS(L412))))&gt;90,0,$F$4*$F$5/E421^2*(SIN(RADIANS(G424))*SIN(RADIANS(E422))+COS(RADIANS(G424))*COS(RADIANS(E422))*COS(RADIANS(L412))))</f>
        <v>0</v>
      </c>
      <c r="M424" s="3">
        <f>IF(DEGREES(ACOS(SIN(RADIANS(G424))*SIN(RADIANS(E422))+COS(RADIANS(G424))*COS(RADIANS(E422))*COS(RADIANS(M412))))&gt;90,0,$F$4*$F$5/E421^2*(SIN(RADIANS(G424))*SIN(RADIANS(E422))+COS(RADIANS(G424))*COS(RADIANS(E422))*COS(RADIANS(M412))))</f>
        <v>0</v>
      </c>
      <c r="N424" s="3">
        <f>IF(DEGREES(ACOS(SIN(RADIANS(G424))*SIN(RADIANS(E422))+COS(RADIANS(G424))*COS(RADIANS(E422))*COS(RADIANS(N412))))&gt;90,0,$F$4*$F$5/E421^2*(SIN(RADIANS(G424))*SIN(RADIANS(E422))+COS(RADIANS(G424))*COS(RADIANS(E422))*COS(RADIANS(N412))))</f>
        <v>0</v>
      </c>
      <c r="O424" s="3">
        <f>IF(DEGREES(ACOS(SIN(RADIANS(G424))*SIN(RADIANS(E422))+COS(RADIANS(G424))*COS(RADIANS(E422))*COS(RADIANS(O412))))&gt;90,0,$F$4*$F$5/E421^2*(SIN(RADIANS(G424))*SIN(RADIANS(E422))+COS(RADIANS(G424))*COS(RADIANS(E422))*COS(RADIANS(O412))))</f>
        <v>0</v>
      </c>
      <c r="P424" s="3">
        <f>IF(DEGREES(ACOS(SIN(RADIANS(G424))*SIN(RADIANS(E422))+COS(RADIANS(G424))*COS(RADIANS(E422))*COS(RADIANS(P412))))&gt;90,0,$F$4*$F$5/E421^2*(SIN(RADIANS(G424))*SIN(RADIANS(E422))+COS(RADIANS(G424))*COS(RADIANS(E422))*COS(RADIANS(P412))))</f>
        <v>0</v>
      </c>
      <c r="Q424" s="3">
        <f>IF(DEGREES(ACOS(SIN(RADIANS(G424))*SIN(RADIANS(E422))+COS(RADIANS(G424))*COS(RADIANS(E422))*COS(RADIANS(Q412))))&gt;90,0,$F$4*$F$5/E421^2*(SIN(RADIANS(G424))*SIN(RADIANS(E422))+COS(RADIANS(G424))*COS(RADIANS(E422))*COS(RADIANS(Q412))))</f>
        <v>0</v>
      </c>
      <c r="R424" s="3" t="e">
        <f>IF(DEGREES(ACOS(SIN(RADIANS(G424))*SIN(RADIANS(E422))+COS(RADIANS(G424))*COS(RADIANS(E422))*COS(RADIANS(R412))))&gt;90,0,$F$4*$F$5/E421^2*(SIN(RADIANS(G424))*SIN(RADIANS(E422))+COS(RADIANS(G424))*COS(RADIANS(E422))*COS(RADIANS(R412))))</f>
        <v>#DIV/0!</v>
      </c>
      <c r="S424" s="3" t="e">
        <f>IF(DEGREES(ACOS(SIN(RADIANS(G424))*SIN(RADIANS(E422))+COS(RADIANS(G424))*COS(RADIANS(E422))*COS(RADIANS(S412))))&gt;90,0,$F$4*$F$5/E421^2*(SIN(RADIANS(G424))*SIN(RADIANS(E422))+COS(RADIANS(G424))*COS(RADIANS(E422))*COS(RADIANS(S412))))</f>
        <v>#DIV/0!</v>
      </c>
      <c r="T424" s="3" t="e">
        <f>IF(DEGREES(ACOS(SIN(RADIANS(G424))*SIN(RADIANS(E422))+COS(RADIANS(G424))*COS(RADIANS(E422))*COS(RADIANS(T412))))&gt;90,0,$F$4*$F$5/E421^2*(SIN(RADIANS(G424))*SIN(RADIANS(E422))+COS(RADIANS(G424))*COS(RADIANS(E422))*COS(RADIANS(T412))))</f>
        <v>#DIV/0!</v>
      </c>
      <c r="U424" s="3" t="e">
        <f>IF(DEGREES(ACOS(SIN(RADIANS(G424))*SIN(RADIANS(E422))+COS(RADIANS(G424))*COS(RADIANS(E422))*COS(RADIANS(U412))))&gt;90,0,$F$4*$F$5/E421^2*(SIN(RADIANS(G424))*SIN(RADIANS(E422))+COS(RADIANS(G424))*COS(RADIANS(E422))*COS(RADIANS(U412))))</f>
        <v>#DIV/0!</v>
      </c>
      <c r="V424" s="3" t="e">
        <f>IF(DEGREES(ACOS(SIN(RADIANS(G424))*SIN(RADIANS(E422))+COS(RADIANS(G424))*COS(RADIANS(E422))*COS(RADIANS(V412))))&gt;90,0,$F$4*$F$5/E421^2*(SIN(RADIANS(G424))*SIN(RADIANS(E422))+COS(RADIANS(G424))*COS(RADIANS(E422))*COS(RADIANS(V412))))</f>
        <v>#DIV/0!</v>
      </c>
      <c r="W424" s="3" t="e">
        <f>IF(DEGREES(ACOS(SIN(RADIANS(G424))*SIN(RADIANS(E422))+COS(RADIANS(G424))*COS(RADIANS(E422))*COS(RADIANS(W412))))&gt;90,0,$F$4*$F$5/E421^2*(SIN(RADIANS(G424))*SIN(RADIANS(E422))+COS(RADIANS(G424))*COS(RADIANS(E422))*COS(RADIANS(W412))))</f>
        <v>#DIV/0!</v>
      </c>
      <c r="X424" s="3" t="e">
        <f>IF(DEGREES(ACOS(SIN(RADIANS(G424))*SIN(RADIANS(E422))+COS(RADIANS(G424))*COS(RADIANS(E422))*COS(RADIANS(X412))))&gt;90,0,$F$4*$F$5/E421^2*(SIN(RADIANS(G424))*SIN(RADIANS(E422))+COS(RADIANS(G424))*COS(RADIANS(E422))*COS(RADIANS(X412))))</f>
        <v>#DIV/0!</v>
      </c>
      <c r="Y424" s="3" t="e">
        <f>IF(DEGREES(ACOS(SIN(RADIANS(G424))*SIN(RADIANS(E422))+COS(RADIANS(G424))*COS(RADIANS(E422))*COS(RADIANS(Y412))))&gt;90,0,$F$4*$F$5/E421^2*(SIN(RADIANS(G424))*SIN(RADIANS(E422))+COS(RADIANS(G424))*COS(RADIANS(E422))*COS(RADIANS(Y412))))</f>
        <v>#DIV/0!</v>
      </c>
      <c r="Z424" s="3" t="e">
        <f>IF(DEGREES(ACOS(SIN(RADIANS(G424))*SIN(RADIANS(E422))+COS(RADIANS(G424))*COS(RADIANS(E422))*COS(RADIANS(Z412))))&gt;90,0,$F$4*$F$5/E421^2*(SIN(RADIANS(G424))*SIN(RADIANS(E422))+COS(RADIANS(G424))*COS(RADIANS(E422))*COS(RADIANS(Z412))))</f>
        <v>#DIV/0!</v>
      </c>
      <c r="AA424" s="3" t="e">
        <f>IF(DEGREES(ACOS(SIN(RADIANS(G424))*SIN(RADIANS(E422))+COS(RADIANS(G424))*COS(RADIANS(E422))*COS(RADIANS(AA412))))&gt;90,0,$F$4*$F$5/E421^2*(SIN(RADIANS(G424))*SIN(RADIANS(E422))+COS(RADIANS(G424))*COS(RADIANS(E422))*COS(RADIANS(AA412))))</f>
        <v>#DIV/0!</v>
      </c>
      <c r="AB424" s="3" t="e">
        <f>IF(DEGREES(ACOS(SIN(RADIANS(G424))*SIN(RADIANS(E422))+COS(RADIANS(G424))*COS(RADIANS(E422))*COS(RADIANS(AB412))))&gt;90,0,$F$4*$F$5/E421^2*(SIN(RADIANS(G424))*SIN(RADIANS(E422))+COS(RADIANS(G424))*COS(RADIANS(E422))*COS(RADIANS(AB412))))</f>
        <v>#DIV/0!</v>
      </c>
      <c r="AC424" s="3" t="e">
        <f>IF(DEGREES(ACOS(SIN(RADIANS(G424))*SIN(RADIANS(E422))+COS(RADIANS(G424))*COS(RADIANS(E422))*COS(RADIANS(AC412))))&gt;90,0,$F$4*$F$5/E421^2*(SIN(RADIANS(G424))*SIN(RADIANS(E422))+COS(RADIANS(G424))*COS(RADIANS(E422))*COS(RADIANS(AC412))))</f>
        <v>#DIV/0!</v>
      </c>
      <c r="AD424" s="3" t="e">
        <f>IF(DEGREES(ACOS(SIN(RADIANS(G424))*SIN(RADIANS(E422))+COS(RADIANS(G424))*COS(RADIANS(E422))*COS(RADIANS(AD412))))&gt;90,0,$F$4*$F$5/E421^2*(SIN(RADIANS(G424))*SIN(RADIANS(E422))+COS(RADIANS(G424))*COS(RADIANS(E422))*COS(RADIANS(AD412))))</f>
        <v>#DIV/0!</v>
      </c>
      <c r="AE424" s="3" t="e">
        <f>IF(DEGREES(ACOS(SIN(RADIANS(G424))*SIN(RADIANS(E422))+COS(RADIANS(G424))*COS(RADIANS(E422))*COS(RADIANS(AE412))))&gt;90,0,$F$4*$F$5/E421^2*(SIN(RADIANS(G424))*SIN(RADIANS(E422))+COS(RADIANS(G424))*COS(RADIANS(E422))*COS(RADIANS(AE412))))</f>
        <v>#DIV/0!</v>
      </c>
      <c r="AF424" s="3" t="e">
        <f>IF(DEGREES(ACOS(SIN(RADIANS(G424))*SIN(RADIANS(E422))+COS(RADIANS(G424))*COS(RADIANS(E422))*COS(RADIANS(AF412))))&gt;90,0,$F$4*$F$5/E421^2*(SIN(RADIANS(G424))*SIN(RADIANS(E422))+COS(RADIANS(G424))*COS(RADIANS(E422))*COS(RADIANS(AF412))))</f>
        <v>#DIV/0!</v>
      </c>
      <c r="AG424" s="3" t="e">
        <f>IF(DEGREES(ACOS(SIN(RADIANS(G424))*SIN(RADIANS(E422))+COS(RADIANS(G424))*COS(RADIANS(E422))*COS(RADIANS(AG412))))&gt;90,0,$F$4*$F$5/E421^2*(SIN(RADIANS(G424))*SIN(RADIANS(E422))+COS(RADIANS(G424))*COS(RADIANS(E422))*COS(RADIANS(AG412))))</f>
        <v>#DIV/0!</v>
      </c>
      <c r="AH424" s="3" t="e">
        <f>IF(DEGREES(ACOS(SIN(RADIANS(G424))*SIN(RADIANS(E422))+COS(RADIANS(G424))*COS(RADIANS(E422))*COS(RADIANS(AH412))))&gt;90,0,$F$4*$F$5/E421^2*(SIN(RADIANS(G424))*SIN(RADIANS(E422))+COS(RADIANS(G424))*COS(RADIANS(E422))*COS(RADIANS(AH412))))</f>
        <v>#DIV/0!</v>
      </c>
      <c r="AI424" s="3" t="e">
        <f>IF(DEGREES(ACOS(SIN(RADIANS(G424))*SIN(RADIANS(E422))+COS(RADIANS(G424))*COS(RADIANS(E422))*COS(RADIANS(AI412))))&gt;90,0,$F$4*$F$5/E421^2*(SIN(RADIANS(G424))*SIN(RADIANS(E422))+COS(RADIANS(G424))*COS(RADIANS(E422))*COS(RADIANS(AI412))))</f>
        <v>#DIV/0!</v>
      </c>
      <c r="AJ424" s="3" t="e">
        <f>IF(DEGREES(ACOS(SIN(RADIANS(G424))*SIN(RADIANS(E422))+COS(RADIANS(G424))*COS(RADIANS(E422))*COS(RADIANS(AJ412))))&gt;90,0,$F$4*$F$5/E421^2*(SIN(RADIANS(G424))*SIN(RADIANS(E422))+COS(RADIANS(G424))*COS(RADIANS(E422))*COS(RADIANS(AJ412))))</f>
        <v>#DIV/0!</v>
      </c>
      <c r="AK424" s="3">
        <f>IF(DEGREES(ACOS(SIN(RADIANS(G424))*SIN(RADIANS(E422))+COS(RADIANS(G424))*COS(RADIANS(E422))*COS(RADIANS(AK412))))&gt;90,0,$F$4*$F$5/E421^2*(SIN(RADIANS(G424))*SIN(RADIANS(E422))+COS(RADIANS(G424))*COS(RADIANS(E422))*COS(RADIANS(AK412))))</f>
        <v>0</v>
      </c>
      <c r="AL424" s="3">
        <f>IF(DEGREES(ACOS(SIN(RADIANS(G424))*SIN(RADIANS(E422))+COS(RADIANS(G424))*COS(RADIANS(E422))*COS(RADIANS(AL412))))&gt;90,0,$F$4*$F$5/E421^2*(SIN(RADIANS(G424))*SIN(RADIANS(E422))+COS(RADIANS(G424))*COS(RADIANS(E422))*COS(RADIANS(AL412))))</f>
        <v>0</v>
      </c>
      <c r="AM424" s="3">
        <f>IF(DEGREES(ACOS(SIN(RADIANS(G424))*SIN(RADIANS(E422))+COS(RADIANS(G424))*COS(RADIANS(E422))*COS(RADIANS(AM412))))&gt;90,0,$F$4*$F$5/E421^2*(SIN(RADIANS(G424))*SIN(RADIANS(E422))+COS(RADIANS(G424))*COS(RADIANS(E422))*COS(RADIANS(AM412))))</f>
        <v>0</v>
      </c>
      <c r="AN424" s="3">
        <f>IF(DEGREES(ACOS(SIN(RADIANS(G424))*SIN(RADIANS(E422))+COS(RADIANS(G424))*COS(RADIANS(E422))*COS(RADIANS(AN412))))&gt;90,0,$F$4*$F$5/E421^2*(SIN(RADIANS(G424))*SIN(RADIANS(E422))+COS(RADIANS(G424))*COS(RADIANS(E422))*COS(RADIANS(AN412))))</f>
        <v>0</v>
      </c>
      <c r="AO424" s="3">
        <f>IF(DEGREES(ACOS(SIN(RADIANS(G424))*SIN(RADIANS(E422))+COS(RADIANS(G424))*COS(RADIANS(E422))*COS(RADIANS(AO412))))&gt;90,0,$F$4*$F$5/E421^2*(SIN(RADIANS(G424))*SIN(RADIANS(E422))+COS(RADIANS(G424))*COS(RADIANS(E422))*COS(RADIANS(AO412))))</f>
        <v>0</v>
      </c>
      <c r="AP424" s="3">
        <f>IF(DEGREES(ACOS(SIN(RADIANS(G424))*SIN(RADIANS(E422))+COS(RADIANS(G424))*COS(RADIANS(E422))*COS(RADIANS(AP412))))&gt;90,0,$F$4*$F$5/E421^2*(SIN(RADIANS(G424))*SIN(RADIANS(E422))+COS(RADIANS(G424))*COS(RADIANS(E422))*COS(RADIANS(AP412))))</f>
        <v>0</v>
      </c>
      <c r="AQ424" s="3">
        <f>IF(DEGREES(ACOS(SIN(RADIANS(G424))*SIN(RADIANS(E422))+COS(RADIANS(G424))*COS(RADIANS(E422))*COS(RADIANS(AQ412))))&gt;90,0,$F$4*$F$5/E421^2*(SIN(RADIANS(G424))*SIN(RADIANS(E422))+COS(RADIANS(G424))*COS(RADIANS(E422))*COS(RADIANS(AQ412))))</f>
        <v>0</v>
      </c>
      <c r="AR424" s="3">
        <f>IF(DEGREES(ACOS(SIN(RADIANS(G424))*SIN(RADIANS(E422))+COS(RADIANS(G424))*COS(RADIANS(E422))*COS(RADIANS(AR412))))&gt;90,0,$F$4*$F$5/E421^2*(SIN(RADIANS(G424))*SIN(RADIANS(E422))+COS(RADIANS(G424))*COS(RADIANS(E422))*COS(RADIANS(AR412))))</f>
        <v>0</v>
      </c>
    </row>
    <row r="425" spans="2:44" ht="15.75" customHeight="1" x14ac:dyDescent="0.2">
      <c r="G425" s="3">
        <v>-20</v>
      </c>
      <c r="I425" s="3">
        <f>IF(DEGREES(ACOS(SIN(RADIANS(G425))*SIN(RADIANS(E422))+COS(RADIANS(G425))*COS(RADIANS(E422))*COS(RADIANS(I412))))&gt;90,0,$F$4*$F$5/E421^2*(SIN(RADIANS(G425))*SIN(RADIANS(E422))+COS(RADIANS(G425))*COS(RADIANS(E422))*COS(RADIANS(I412))))</f>
        <v>0</v>
      </c>
      <c r="J425" s="3">
        <f>IF(DEGREES(ACOS(SIN(RADIANS(G425))*SIN(RADIANS(E422))+COS(RADIANS(G425))*COS(RADIANS(E422))*COS(RADIANS(J412))))&gt;90,0,$F$4*$F$5/E421^2*(SIN(RADIANS(G425))*SIN(RADIANS(E422))+COS(RADIANS(G425))*COS(RADIANS(E422))*COS(RADIANS(J412))))</f>
        <v>0</v>
      </c>
      <c r="K425" s="3">
        <f>IF(DEGREES(ACOS(SIN(RADIANS(G425))*SIN(RADIANS(E422))+COS(RADIANS(G425))*COS(RADIANS(E422))*COS(RADIANS(K412))))&gt;90,0,$F$4*$F$5/E421^2*(SIN(RADIANS(G425))*SIN(RADIANS(E422))+COS(RADIANS(G425))*COS(RADIANS(E422))*COS(RADIANS(K412))))</f>
        <v>0</v>
      </c>
      <c r="L425" s="3">
        <f>IF(DEGREES(ACOS(SIN(RADIANS(G425))*SIN(RADIANS(E422))+COS(RADIANS(G425))*COS(RADIANS(E422))*COS(RADIANS(L412))))&gt;90,0,$F$4*$F$5/E421^2*(SIN(RADIANS(G425))*SIN(RADIANS(E422))+COS(RADIANS(G425))*COS(RADIANS(E422))*COS(RADIANS(L412))))</f>
        <v>0</v>
      </c>
      <c r="M425" s="3">
        <f>IF(DEGREES(ACOS(SIN(RADIANS(G425))*SIN(RADIANS(E422))+COS(RADIANS(G425))*COS(RADIANS(E422))*COS(RADIANS(M412))))&gt;90,0,$F$4*$F$5/E421^2*(SIN(RADIANS(G425))*SIN(RADIANS(E422))+COS(RADIANS(G425))*COS(RADIANS(E422))*COS(RADIANS(M412))))</f>
        <v>0</v>
      </c>
      <c r="N425" s="3">
        <f>IF(DEGREES(ACOS(SIN(RADIANS(G425))*SIN(RADIANS(E422))+COS(RADIANS(G425))*COS(RADIANS(E422))*COS(RADIANS(N412))))&gt;90,0,$F$4*$F$5/E421^2*(SIN(RADIANS(G425))*SIN(RADIANS(E422))+COS(RADIANS(G425))*COS(RADIANS(E422))*COS(RADIANS(N412))))</f>
        <v>0</v>
      </c>
      <c r="O425" s="3">
        <f>IF(DEGREES(ACOS(SIN(RADIANS(G425))*SIN(RADIANS(E422))+COS(RADIANS(G425))*COS(RADIANS(E422))*COS(RADIANS(O412))))&gt;90,0,$F$4*$F$5/E421^2*(SIN(RADIANS(G425))*SIN(RADIANS(E422))+COS(RADIANS(G425))*COS(RADIANS(E422))*COS(RADIANS(O412))))</f>
        <v>0</v>
      </c>
      <c r="P425" s="3">
        <f>IF(DEGREES(ACOS(SIN(RADIANS(G425))*SIN(RADIANS(E422))+COS(RADIANS(G425))*COS(RADIANS(E422))*COS(RADIANS(P412))))&gt;90,0,$F$4*$F$5/E421^2*(SIN(RADIANS(G425))*SIN(RADIANS(E422))+COS(RADIANS(G425))*COS(RADIANS(E422))*COS(RADIANS(P412))))</f>
        <v>0</v>
      </c>
      <c r="Q425" s="3">
        <f>IF(DEGREES(ACOS(SIN(RADIANS(G425))*SIN(RADIANS(E422))+COS(RADIANS(G425))*COS(RADIANS(E422))*COS(RADIANS(Q412))))&gt;90,0,$F$4*$F$5/E421^2*(SIN(RADIANS(G425))*SIN(RADIANS(E422))+COS(RADIANS(G425))*COS(RADIANS(E422))*COS(RADIANS(Q412))))</f>
        <v>0</v>
      </c>
      <c r="R425" s="3" t="e">
        <f>IF(DEGREES(ACOS(SIN(RADIANS(G425))*SIN(RADIANS(E422))+COS(RADIANS(G425))*COS(RADIANS(E422))*COS(RADIANS(R412))))&gt;90,0,$F$4*$F$5/E421^2*(SIN(RADIANS(G425))*SIN(RADIANS(E422))+COS(RADIANS(G425))*COS(RADIANS(E422))*COS(RADIANS(R412))))</f>
        <v>#DIV/0!</v>
      </c>
      <c r="S425" s="3" t="e">
        <f>IF(DEGREES(ACOS(SIN(RADIANS(G425))*SIN(RADIANS(E422))+COS(RADIANS(G425))*COS(RADIANS(E422))*COS(RADIANS(S412))))&gt;90,0,$F$4*$F$5/E421^2*(SIN(RADIANS(G425))*SIN(RADIANS(E422))+COS(RADIANS(G425))*COS(RADIANS(E422))*COS(RADIANS(S412))))</f>
        <v>#DIV/0!</v>
      </c>
      <c r="T425" s="3" t="e">
        <f>IF(DEGREES(ACOS(SIN(RADIANS(G425))*SIN(RADIANS(E422))+COS(RADIANS(G425))*COS(RADIANS(E422))*COS(RADIANS(T412))))&gt;90,0,$F$4*$F$5/E421^2*(SIN(RADIANS(G425))*SIN(RADIANS(E422))+COS(RADIANS(G425))*COS(RADIANS(E422))*COS(RADIANS(T412))))</f>
        <v>#DIV/0!</v>
      </c>
      <c r="U425" s="3" t="e">
        <f>IF(DEGREES(ACOS(SIN(RADIANS(G425))*SIN(RADIANS(E422))+COS(RADIANS(G425))*COS(RADIANS(E422))*COS(RADIANS(U412))))&gt;90,0,$F$4*$F$5/E421^2*(SIN(RADIANS(G425))*SIN(RADIANS(E422))+COS(RADIANS(G425))*COS(RADIANS(E422))*COS(RADIANS(U412))))</f>
        <v>#DIV/0!</v>
      </c>
      <c r="V425" s="3" t="e">
        <f>IF(DEGREES(ACOS(SIN(RADIANS(G425))*SIN(RADIANS(E422))+COS(RADIANS(G425))*COS(RADIANS(E422))*COS(RADIANS(V412))))&gt;90,0,$F$4*$F$5/E421^2*(SIN(RADIANS(G425))*SIN(RADIANS(E422))+COS(RADIANS(G425))*COS(RADIANS(E422))*COS(RADIANS(V412))))</f>
        <v>#DIV/0!</v>
      </c>
      <c r="W425" s="3" t="e">
        <f>IF(DEGREES(ACOS(SIN(RADIANS(G425))*SIN(RADIANS(E422))+COS(RADIANS(G425))*COS(RADIANS(E422))*COS(RADIANS(W412))))&gt;90,0,$F$4*$F$5/E421^2*(SIN(RADIANS(G425))*SIN(RADIANS(E422))+COS(RADIANS(G425))*COS(RADIANS(E422))*COS(RADIANS(W412))))</f>
        <v>#DIV/0!</v>
      </c>
      <c r="X425" s="3" t="e">
        <f>IF(DEGREES(ACOS(SIN(RADIANS(G425))*SIN(RADIANS(E422))+COS(RADIANS(G425))*COS(RADIANS(E422))*COS(RADIANS(X412))))&gt;90,0,$F$4*$F$5/E421^2*(SIN(RADIANS(G425))*SIN(RADIANS(E422))+COS(RADIANS(G425))*COS(RADIANS(E422))*COS(RADIANS(X412))))</f>
        <v>#DIV/0!</v>
      </c>
      <c r="Y425" s="3" t="e">
        <f>IF(DEGREES(ACOS(SIN(RADIANS(G425))*SIN(RADIANS(E422))+COS(RADIANS(G425))*COS(RADIANS(E422))*COS(RADIANS(Y412))))&gt;90,0,$F$4*$F$5/E421^2*(SIN(RADIANS(G425))*SIN(RADIANS(E422))+COS(RADIANS(G425))*COS(RADIANS(E422))*COS(RADIANS(Y412))))</f>
        <v>#DIV/0!</v>
      </c>
      <c r="Z425" s="3" t="e">
        <f>IF(DEGREES(ACOS(SIN(RADIANS(G425))*SIN(RADIANS(E422))+COS(RADIANS(G425))*COS(RADIANS(E422))*COS(RADIANS(Z412))))&gt;90,0,$F$4*$F$5/E421^2*(SIN(RADIANS(G425))*SIN(RADIANS(E422))+COS(RADIANS(G425))*COS(RADIANS(E422))*COS(RADIANS(Z412))))</f>
        <v>#DIV/0!</v>
      </c>
      <c r="AA425" s="3" t="e">
        <f>IF(DEGREES(ACOS(SIN(RADIANS(G425))*SIN(RADIANS(E422))+COS(RADIANS(G425))*COS(RADIANS(E422))*COS(RADIANS(AA412))))&gt;90,0,$F$4*$F$5/E421^2*(SIN(RADIANS(G425))*SIN(RADIANS(E422))+COS(RADIANS(G425))*COS(RADIANS(E422))*COS(RADIANS(AA412))))</f>
        <v>#DIV/0!</v>
      </c>
      <c r="AB425" s="3" t="e">
        <f>IF(DEGREES(ACOS(SIN(RADIANS(G425))*SIN(RADIANS(E422))+COS(RADIANS(G425))*COS(RADIANS(E422))*COS(RADIANS(AB412))))&gt;90,0,$F$4*$F$5/E421^2*(SIN(RADIANS(G425))*SIN(RADIANS(E422))+COS(RADIANS(G425))*COS(RADIANS(E422))*COS(RADIANS(AB412))))</f>
        <v>#DIV/0!</v>
      </c>
      <c r="AC425" s="3" t="e">
        <f>IF(DEGREES(ACOS(SIN(RADIANS(G425))*SIN(RADIANS(E422))+COS(RADIANS(G425))*COS(RADIANS(E422))*COS(RADIANS(AC412))))&gt;90,0,$F$4*$F$5/E421^2*(SIN(RADIANS(G425))*SIN(RADIANS(E422))+COS(RADIANS(G425))*COS(RADIANS(E422))*COS(RADIANS(AC412))))</f>
        <v>#DIV/0!</v>
      </c>
      <c r="AD425" s="3" t="e">
        <f>IF(DEGREES(ACOS(SIN(RADIANS(G425))*SIN(RADIANS(E422))+COS(RADIANS(G425))*COS(RADIANS(E422))*COS(RADIANS(AD412))))&gt;90,0,$F$4*$F$5/E421^2*(SIN(RADIANS(G425))*SIN(RADIANS(E422))+COS(RADIANS(G425))*COS(RADIANS(E422))*COS(RADIANS(AD412))))</f>
        <v>#DIV/0!</v>
      </c>
      <c r="AE425" s="3" t="e">
        <f>IF(DEGREES(ACOS(SIN(RADIANS(G425))*SIN(RADIANS(E422))+COS(RADIANS(G425))*COS(RADIANS(E422))*COS(RADIANS(AE412))))&gt;90,0,$F$4*$F$5/E421^2*(SIN(RADIANS(G425))*SIN(RADIANS(E422))+COS(RADIANS(G425))*COS(RADIANS(E422))*COS(RADIANS(AE412))))</f>
        <v>#DIV/0!</v>
      </c>
      <c r="AF425" s="3" t="e">
        <f>IF(DEGREES(ACOS(SIN(RADIANS(G425))*SIN(RADIANS(E422))+COS(RADIANS(G425))*COS(RADIANS(E422))*COS(RADIANS(AF412))))&gt;90,0,$F$4*$F$5/E421^2*(SIN(RADIANS(G425))*SIN(RADIANS(E422))+COS(RADIANS(G425))*COS(RADIANS(E422))*COS(RADIANS(AF412))))</f>
        <v>#DIV/0!</v>
      </c>
      <c r="AG425" s="3" t="e">
        <f>IF(DEGREES(ACOS(SIN(RADIANS(G425))*SIN(RADIANS(E422))+COS(RADIANS(G425))*COS(RADIANS(E422))*COS(RADIANS(AG412))))&gt;90,0,$F$4*$F$5/E421^2*(SIN(RADIANS(G425))*SIN(RADIANS(E422))+COS(RADIANS(G425))*COS(RADIANS(E422))*COS(RADIANS(AG412))))</f>
        <v>#DIV/0!</v>
      </c>
      <c r="AH425" s="3" t="e">
        <f>IF(DEGREES(ACOS(SIN(RADIANS(G425))*SIN(RADIANS(E422))+COS(RADIANS(G425))*COS(RADIANS(E422))*COS(RADIANS(AH412))))&gt;90,0,$F$4*$F$5/E421^2*(SIN(RADIANS(G425))*SIN(RADIANS(E422))+COS(RADIANS(G425))*COS(RADIANS(E422))*COS(RADIANS(AH412))))</f>
        <v>#DIV/0!</v>
      </c>
      <c r="AI425" s="3" t="e">
        <f>IF(DEGREES(ACOS(SIN(RADIANS(G425))*SIN(RADIANS(E422))+COS(RADIANS(G425))*COS(RADIANS(E422))*COS(RADIANS(AI412))))&gt;90,0,$F$4*$F$5/E421^2*(SIN(RADIANS(G425))*SIN(RADIANS(E422))+COS(RADIANS(G425))*COS(RADIANS(E422))*COS(RADIANS(AI412))))</f>
        <v>#DIV/0!</v>
      </c>
      <c r="AJ425" s="3" t="e">
        <f>IF(DEGREES(ACOS(SIN(RADIANS(G425))*SIN(RADIANS(E422))+COS(RADIANS(G425))*COS(RADIANS(E422))*COS(RADIANS(AJ412))))&gt;90,0,$F$4*$F$5/E421^2*(SIN(RADIANS(G425))*SIN(RADIANS(E422))+COS(RADIANS(G425))*COS(RADIANS(E422))*COS(RADIANS(AJ412))))</f>
        <v>#DIV/0!</v>
      </c>
      <c r="AK425" s="3">
        <f>IF(DEGREES(ACOS(SIN(RADIANS(G425))*SIN(RADIANS(E422))+COS(RADIANS(G425))*COS(RADIANS(E422))*COS(RADIANS(AK412))))&gt;90,0,$F$4*$F$5/E421^2*(SIN(RADIANS(G425))*SIN(RADIANS(E422))+COS(RADIANS(G425))*COS(RADIANS(E422))*COS(RADIANS(AK412))))</f>
        <v>0</v>
      </c>
      <c r="AL425" s="3">
        <f>IF(DEGREES(ACOS(SIN(RADIANS(G425))*SIN(RADIANS(E422))+COS(RADIANS(G425))*COS(RADIANS(E422))*COS(RADIANS(AL412))))&gt;90,0,$F$4*$F$5/E421^2*(SIN(RADIANS(G425))*SIN(RADIANS(E422))+COS(RADIANS(G425))*COS(RADIANS(E422))*COS(RADIANS(AL412))))</f>
        <v>0</v>
      </c>
      <c r="AM425" s="3">
        <f>IF(DEGREES(ACOS(SIN(RADIANS(G425))*SIN(RADIANS(E422))+COS(RADIANS(G425))*COS(RADIANS(E422))*COS(RADIANS(AM412))))&gt;90,0,$F$4*$F$5/E421^2*(SIN(RADIANS(G425))*SIN(RADIANS(E422))+COS(RADIANS(G425))*COS(RADIANS(E422))*COS(RADIANS(AM412))))</f>
        <v>0</v>
      </c>
      <c r="AN425" s="3">
        <f>IF(DEGREES(ACOS(SIN(RADIANS(G425))*SIN(RADIANS(E422))+COS(RADIANS(G425))*COS(RADIANS(E422))*COS(RADIANS(AN412))))&gt;90,0,$F$4*$F$5/E421^2*(SIN(RADIANS(G425))*SIN(RADIANS(E422))+COS(RADIANS(G425))*COS(RADIANS(E422))*COS(RADIANS(AN412))))</f>
        <v>0</v>
      </c>
      <c r="AO425" s="3">
        <f>IF(DEGREES(ACOS(SIN(RADIANS(G425))*SIN(RADIANS(E422))+COS(RADIANS(G425))*COS(RADIANS(E422))*COS(RADIANS(AO412))))&gt;90,0,$F$4*$F$5/E421^2*(SIN(RADIANS(G425))*SIN(RADIANS(E422))+COS(RADIANS(G425))*COS(RADIANS(E422))*COS(RADIANS(AO412))))</f>
        <v>0</v>
      </c>
      <c r="AP425" s="3">
        <f>IF(DEGREES(ACOS(SIN(RADIANS(G425))*SIN(RADIANS(E422))+COS(RADIANS(G425))*COS(RADIANS(E422))*COS(RADIANS(AP412))))&gt;90,0,$F$4*$F$5/E421^2*(SIN(RADIANS(G425))*SIN(RADIANS(E422))+COS(RADIANS(G425))*COS(RADIANS(E422))*COS(RADIANS(AP412))))</f>
        <v>0</v>
      </c>
      <c r="AQ425" s="3">
        <f>IF(DEGREES(ACOS(SIN(RADIANS(G425))*SIN(RADIANS(E422))+COS(RADIANS(G425))*COS(RADIANS(E422))*COS(RADIANS(AQ412))))&gt;90,0,$F$4*$F$5/E421^2*(SIN(RADIANS(G425))*SIN(RADIANS(E422))+COS(RADIANS(G425))*COS(RADIANS(E422))*COS(RADIANS(AQ412))))</f>
        <v>0</v>
      </c>
      <c r="AR425" s="3">
        <f>IF(DEGREES(ACOS(SIN(RADIANS(G425))*SIN(RADIANS(E422))+COS(RADIANS(G425))*COS(RADIANS(E422))*COS(RADIANS(AR412))))&gt;90,0,$F$4*$F$5/E421^2*(SIN(RADIANS(G425))*SIN(RADIANS(E422))+COS(RADIANS(G425))*COS(RADIANS(E422))*COS(RADIANS(AR412))))</f>
        <v>0</v>
      </c>
    </row>
    <row r="426" spans="2:44" ht="15.75" customHeight="1" x14ac:dyDescent="0.2">
      <c r="G426" s="3">
        <v>-30</v>
      </c>
      <c r="I426" s="3">
        <f>IF(DEGREES(ACOS(SIN(RADIANS(G426))*SIN(RADIANS(E422))+COS(RADIANS(G426))*COS(RADIANS(E422))*COS(RADIANS(I412))))&gt;90,0,$F$4*$F$5/E421^2*(SIN(RADIANS(G426))*SIN(RADIANS(E422))+COS(RADIANS(G426))*COS(RADIANS(E422))*COS(RADIANS(I412))))</f>
        <v>0</v>
      </c>
      <c r="J426" s="3">
        <f>IF(DEGREES(ACOS(SIN(RADIANS(G426))*SIN(RADIANS(E422))+COS(RADIANS(G426))*COS(RADIANS(E422))*COS(RADIANS(J412))))&gt;90,0,$F$4*$F$5/E421^2*(SIN(RADIANS(G426))*SIN(RADIANS(E422))+COS(RADIANS(G426))*COS(RADIANS(E422))*COS(RADIANS(J412))))</f>
        <v>0</v>
      </c>
      <c r="K426" s="3">
        <f>IF(DEGREES(ACOS(SIN(RADIANS(G426))*SIN(RADIANS(E422))+COS(RADIANS(G426))*COS(RADIANS(E422))*COS(RADIANS(K412))))&gt;90,0,$F$4*$F$5/E421^2*(SIN(RADIANS(G426))*SIN(RADIANS(E422))+COS(RADIANS(G426))*COS(RADIANS(E422))*COS(RADIANS(K412))))</f>
        <v>0</v>
      </c>
      <c r="L426" s="3">
        <f>IF(DEGREES(ACOS(SIN(RADIANS(G426))*SIN(RADIANS(E422))+COS(RADIANS(G426))*COS(RADIANS(E422))*COS(RADIANS(L412))))&gt;90,0,$F$4*$F$5/E421^2*(SIN(RADIANS(G426))*SIN(RADIANS(E422))+COS(RADIANS(G426))*COS(RADIANS(E422))*COS(RADIANS(L412))))</f>
        <v>0</v>
      </c>
      <c r="M426" s="3">
        <f>IF(DEGREES(ACOS(SIN(RADIANS(G426))*SIN(RADIANS(E422))+COS(RADIANS(G426))*COS(RADIANS(E422))*COS(RADIANS(M412))))&gt;90,0,$F$4*$F$5/E421^2*(SIN(RADIANS(G426))*SIN(RADIANS(E422))+COS(RADIANS(G426))*COS(RADIANS(E422))*COS(RADIANS(M412))))</f>
        <v>0</v>
      </c>
      <c r="N426" s="3">
        <f>IF(DEGREES(ACOS(SIN(RADIANS(G426))*SIN(RADIANS(E422))+COS(RADIANS(G426))*COS(RADIANS(E422))*COS(RADIANS(N412))))&gt;90,0,$F$4*$F$5/E421^2*(SIN(RADIANS(G426))*SIN(RADIANS(E422))+COS(RADIANS(G426))*COS(RADIANS(E422))*COS(RADIANS(N412))))</f>
        <v>0</v>
      </c>
      <c r="O426" s="3">
        <f>IF(DEGREES(ACOS(SIN(RADIANS(G426))*SIN(RADIANS(E422))+COS(RADIANS(G426))*COS(RADIANS(E422))*COS(RADIANS(O412))))&gt;90,0,$F$4*$F$5/E421^2*(SIN(RADIANS(G426))*SIN(RADIANS(E422))+COS(RADIANS(G426))*COS(RADIANS(E422))*COS(RADIANS(O412))))</f>
        <v>0</v>
      </c>
      <c r="P426" s="3">
        <f>IF(DEGREES(ACOS(SIN(RADIANS(G426))*SIN(RADIANS(E422))+COS(RADIANS(G426))*COS(RADIANS(E422))*COS(RADIANS(P412))))&gt;90,0,$F$4*$F$5/E421^2*(SIN(RADIANS(G426))*SIN(RADIANS(E422))+COS(RADIANS(G426))*COS(RADIANS(E422))*COS(RADIANS(P412))))</f>
        <v>0</v>
      </c>
      <c r="Q426" s="3">
        <f>IF(DEGREES(ACOS(SIN(RADIANS(G426))*SIN(RADIANS(E422))+COS(RADIANS(G426))*COS(RADIANS(E422))*COS(RADIANS(Q412))))&gt;90,0,$F$4*$F$5/E421^2*(SIN(RADIANS(G426))*SIN(RADIANS(E422))+COS(RADIANS(G426))*COS(RADIANS(E422))*COS(RADIANS(Q412))))</f>
        <v>0</v>
      </c>
      <c r="R426" s="3" t="e">
        <f>IF(DEGREES(ACOS(SIN(RADIANS(G426))*SIN(RADIANS(E422))+COS(RADIANS(G426))*COS(RADIANS(E422))*COS(RADIANS(R412))))&gt;90,0,$F$4*$F$5/E421^2*(SIN(RADIANS(G426))*SIN(RADIANS(E422))+COS(RADIANS(G426))*COS(RADIANS(E422))*COS(RADIANS(R412))))</f>
        <v>#DIV/0!</v>
      </c>
      <c r="S426" s="3" t="e">
        <f>IF(DEGREES(ACOS(SIN(RADIANS(G426))*SIN(RADIANS(E422))+COS(RADIANS(G426))*COS(RADIANS(E422))*COS(RADIANS(S412))))&gt;90,0,$F$4*$F$5/E421^2*(SIN(RADIANS(G426))*SIN(RADIANS(E422))+COS(RADIANS(G426))*COS(RADIANS(E422))*COS(RADIANS(S412))))</f>
        <v>#DIV/0!</v>
      </c>
      <c r="T426" s="3" t="e">
        <f>IF(DEGREES(ACOS(SIN(RADIANS(G426))*SIN(RADIANS(E422))+COS(RADIANS(G426))*COS(RADIANS(E422))*COS(RADIANS(T412))))&gt;90,0,$F$4*$F$5/E421^2*(SIN(RADIANS(G426))*SIN(RADIANS(E422))+COS(RADIANS(G426))*COS(RADIANS(E422))*COS(RADIANS(T412))))</f>
        <v>#DIV/0!</v>
      </c>
      <c r="U426" s="3" t="e">
        <f>IF(DEGREES(ACOS(SIN(RADIANS(G426))*SIN(RADIANS(E422))+COS(RADIANS(G426))*COS(RADIANS(E422))*COS(RADIANS(U412))))&gt;90,0,$F$4*$F$5/E421^2*(SIN(RADIANS(G426))*SIN(RADIANS(E422))+COS(RADIANS(G426))*COS(RADIANS(E422))*COS(RADIANS(U412))))</f>
        <v>#DIV/0!</v>
      </c>
      <c r="V426" s="3" t="e">
        <f>IF(DEGREES(ACOS(SIN(RADIANS(G426))*SIN(RADIANS(E422))+COS(RADIANS(G426))*COS(RADIANS(E422))*COS(RADIANS(V412))))&gt;90,0,$F$4*$F$5/E421^2*(SIN(RADIANS(G426))*SIN(RADIANS(E422))+COS(RADIANS(G426))*COS(RADIANS(E422))*COS(RADIANS(V412))))</f>
        <v>#DIV/0!</v>
      </c>
      <c r="W426" s="3" t="e">
        <f>IF(DEGREES(ACOS(SIN(RADIANS(G426))*SIN(RADIANS(E422))+COS(RADIANS(G426))*COS(RADIANS(E422))*COS(RADIANS(W412))))&gt;90,0,$F$4*$F$5/E421^2*(SIN(RADIANS(G426))*SIN(RADIANS(E422))+COS(RADIANS(G426))*COS(RADIANS(E422))*COS(RADIANS(W412))))</f>
        <v>#DIV/0!</v>
      </c>
      <c r="X426" s="3" t="e">
        <f>IF(DEGREES(ACOS(SIN(RADIANS(G426))*SIN(RADIANS(E422))+COS(RADIANS(G426))*COS(RADIANS(E422))*COS(RADIANS(X412))))&gt;90,0,$F$4*$F$5/E421^2*(SIN(RADIANS(G426))*SIN(RADIANS(E422))+COS(RADIANS(G426))*COS(RADIANS(E422))*COS(RADIANS(X412))))</f>
        <v>#DIV/0!</v>
      </c>
      <c r="Y426" s="3" t="e">
        <f>IF(DEGREES(ACOS(SIN(RADIANS(G426))*SIN(RADIANS(E422))+COS(RADIANS(G426))*COS(RADIANS(E422))*COS(RADIANS(Y412))))&gt;90,0,$F$4*$F$5/E421^2*(SIN(RADIANS(G426))*SIN(RADIANS(E422))+COS(RADIANS(G426))*COS(RADIANS(E422))*COS(RADIANS(Y412))))</f>
        <v>#DIV/0!</v>
      </c>
      <c r="Z426" s="3" t="e">
        <f>IF(DEGREES(ACOS(SIN(RADIANS(G426))*SIN(RADIANS(E422))+COS(RADIANS(G426))*COS(RADIANS(E422))*COS(RADIANS(Z412))))&gt;90,0,$F$4*$F$5/E421^2*(SIN(RADIANS(G426))*SIN(RADIANS(E422))+COS(RADIANS(G426))*COS(RADIANS(E422))*COS(RADIANS(Z412))))</f>
        <v>#DIV/0!</v>
      </c>
      <c r="AA426" s="3" t="e">
        <f>IF(DEGREES(ACOS(SIN(RADIANS(G426))*SIN(RADIANS(E422))+COS(RADIANS(G426))*COS(RADIANS(E422))*COS(RADIANS(AA412))))&gt;90,0,$F$4*$F$5/E421^2*(SIN(RADIANS(G426))*SIN(RADIANS(E422))+COS(RADIANS(G426))*COS(RADIANS(E422))*COS(RADIANS(AA412))))</f>
        <v>#DIV/0!</v>
      </c>
      <c r="AB426" s="3" t="e">
        <f>IF(DEGREES(ACOS(SIN(RADIANS(G426))*SIN(RADIANS(E422))+COS(RADIANS(G426))*COS(RADIANS(E422))*COS(RADIANS(AB412))))&gt;90,0,$F$4*$F$5/E421^2*(SIN(RADIANS(G426))*SIN(RADIANS(E422))+COS(RADIANS(G426))*COS(RADIANS(E422))*COS(RADIANS(AB412))))</f>
        <v>#DIV/0!</v>
      </c>
      <c r="AC426" s="3" t="e">
        <f>IF(DEGREES(ACOS(SIN(RADIANS(G426))*SIN(RADIANS(E422))+COS(RADIANS(G426))*COS(RADIANS(E422))*COS(RADIANS(AC412))))&gt;90,0,$F$4*$F$5/E421^2*(SIN(RADIANS(G426))*SIN(RADIANS(E422))+COS(RADIANS(G426))*COS(RADIANS(E422))*COS(RADIANS(AC412))))</f>
        <v>#DIV/0!</v>
      </c>
      <c r="AD426" s="3" t="e">
        <f>IF(DEGREES(ACOS(SIN(RADIANS(G426))*SIN(RADIANS(E422))+COS(RADIANS(G426))*COS(RADIANS(E422))*COS(RADIANS(AD412))))&gt;90,0,$F$4*$F$5/E421^2*(SIN(RADIANS(G426))*SIN(RADIANS(E422))+COS(RADIANS(G426))*COS(RADIANS(E422))*COS(RADIANS(AD412))))</f>
        <v>#DIV/0!</v>
      </c>
      <c r="AE426" s="3" t="e">
        <f>IF(DEGREES(ACOS(SIN(RADIANS(G426))*SIN(RADIANS(E422))+COS(RADIANS(G426))*COS(RADIANS(E422))*COS(RADIANS(AE412))))&gt;90,0,$F$4*$F$5/E421^2*(SIN(RADIANS(G426))*SIN(RADIANS(E422))+COS(RADIANS(G426))*COS(RADIANS(E422))*COS(RADIANS(AE412))))</f>
        <v>#DIV/0!</v>
      </c>
      <c r="AF426" s="3" t="e">
        <f>IF(DEGREES(ACOS(SIN(RADIANS(G426))*SIN(RADIANS(E422))+COS(RADIANS(G426))*COS(RADIANS(E422))*COS(RADIANS(AF412))))&gt;90,0,$F$4*$F$5/E421^2*(SIN(RADIANS(G426))*SIN(RADIANS(E422))+COS(RADIANS(G426))*COS(RADIANS(E422))*COS(RADIANS(AF412))))</f>
        <v>#DIV/0!</v>
      </c>
      <c r="AG426" s="3" t="e">
        <f>IF(DEGREES(ACOS(SIN(RADIANS(G426))*SIN(RADIANS(E422))+COS(RADIANS(G426))*COS(RADIANS(E422))*COS(RADIANS(AG412))))&gt;90,0,$F$4*$F$5/E421^2*(SIN(RADIANS(G426))*SIN(RADIANS(E422))+COS(RADIANS(G426))*COS(RADIANS(E422))*COS(RADIANS(AG412))))</f>
        <v>#DIV/0!</v>
      </c>
      <c r="AH426" s="3" t="e">
        <f>IF(DEGREES(ACOS(SIN(RADIANS(G426))*SIN(RADIANS(E422))+COS(RADIANS(G426))*COS(RADIANS(E422))*COS(RADIANS(AH412))))&gt;90,0,$F$4*$F$5/E421^2*(SIN(RADIANS(G426))*SIN(RADIANS(E422))+COS(RADIANS(G426))*COS(RADIANS(E422))*COS(RADIANS(AH412))))</f>
        <v>#DIV/0!</v>
      </c>
      <c r="AI426" s="3" t="e">
        <f>IF(DEGREES(ACOS(SIN(RADIANS(G426))*SIN(RADIANS(E422))+COS(RADIANS(G426))*COS(RADIANS(E422))*COS(RADIANS(AI412))))&gt;90,0,$F$4*$F$5/E421^2*(SIN(RADIANS(G426))*SIN(RADIANS(E422))+COS(RADIANS(G426))*COS(RADIANS(E422))*COS(RADIANS(AI412))))</f>
        <v>#DIV/0!</v>
      </c>
      <c r="AJ426" s="3" t="e">
        <f>IF(DEGREES(ACOS(SIN(RADIANS(G426))*SIN(RADIANS(E422))+COS(RADIANS(G426))*COS(RADIANS(E422))*COS(RADIANS(AJ412))))&gt;90,0,$F$4*$F$5/E421^2*(SIN(RADIANS(G426))*SIN(RADIANS(E422))+COS(RADIANS(G426))*COS(RADIANS(E422))*COS(RADIANS(AJ412))))</f>
        <v>#DIV/0!</v>
      </c>
      <c r="AK426" s="3">
        <f>IF(DEGREES(ACOS(SIN(RADIANS(G426))*SIN(RADIANS(E422))+COS(RADIANS(G426))*COS(RADIANS(E422))*COS(RADIANS(AK412))))&gt;90,0,$F$4*$F$5/E421^2*(SIN(RADIANS(G426))*SIN(RADIANS(E422))+COS(RADIANS(G426))*COS(RADIANS(E422))*COS(RADIANS(AK412))))</f>
        <v>0</v>
      </c>
      <c r="AL426" s="3">
        <f>IF(DEGREES(ACOS(SIN(RADIANS(G426))*SIN(RADIANS(E422))+COS(RADIANS(G426))*COS(RADIANS(E422))*COS(RADIANS(AL412))))&gt;90,0,$F$4*$F$5/E421^2*(SIN(RADIANS(G426))*SIN(RADIANS(E422))+COS(RADIANS(G426))*COS(RADIANS(E422))*COS(RADIANS(AL412))))</f>
        <v>0</v>
      </c>
      <c r="AM426" s="3">
        <f>IF(DEGREES(ACOS(SIN(RADIANS(G426))*SIN(RADIANS(E422))+COS(RADIANS(G426))*COS(RADIANS(E422))*COS(RADIANS(AM412))))&gt;90,0,$F$4*$F$5/E421^2*(SIN(RADIANS(G426))*SIN(RADIANS(E422))+COS(RADIANS(G426))*COS(RADIANS(E422))*COS(RADIANS(AM412))))</f>
        <v>0</v>
      </c>
      <c r="AN426" s="3">
        <f>IF(DEGREES(ACOS(SIN(RADIANS(G426))*SIN(RADIANS(E422))+COS(RADIANS(G426))*COS(RADIANS(E422))*COS(RADIANS(AN412))))&gt;90,0,$F$4*$F$5/E421^2*(SIN(RADIANS(G426))*SIN(RADIANS(E422))+COS(RADIANS(G426))*COS(RADIANS(E422))*COS(RADIANS(AN412))))</f>
        <v>0</v>
      </c>
      <c r="AO426" s="3">
        <f>IF(DEGREES(ACOS(SIN(RADIANS(G426))*SIN(RADIANS(E422))+COS(RADIANS(G426))*COS(RADIANS(E422))*COS(RADIANS(AO412))))&gt;90,0,$F$4*$F$5/E421^2*(SIN(RADIANS(G426))*SIN(RADIANS(E422))+COS(RADIANS(G426))*COS(RADIANS(E422))*COS(RADIANS(AO412))))</f>
        <v>0</v>
      </c>
      <c r="AP426" s="3">
        <f>IF(DEGREES(ACOS(SIN(RADIANS(G426))*SIN(RADIANS(E422))+COS(RADIANS(G426))*COS(RADIANS(E422))*COS(RADIANS(AP412))))&gt;90,0,$F$4*$F$5/E421^2*(SIN(RADIANS(G426))*SIN(RADIANS(E422))+COS(RADIANS(G426))*COS(RADIANS(E422))*COS(RADIANS(AP412))))</f>
        <v>0</v>
      </c>
      <c r="AQ426" s="3">
        <f>IF(DEGREES(ACOS(SIN(RADIANS(G426))*SIN(RADIANS(E422))+COS(RADIANS(G426))*COS(RADIANS(E422))*COS(RADIANS(AQ412))))&gt;90,0,$F$4*$F$5/E421^2*(SIN(RADIANS(G426))*SIN(RADIANS(E422))+COS(RADIANS(G426))*COS(RADIANS(E422))*COS(RADIANS(AQ412))))</f>
        <v>0</v>
      </c>
      <c r="AR426" s="3">
        <f>IF(DEGREES(ACOS(SIN(RADIANS(G426))*SIN(RADIANS(E422))+COS(RADIANS(G426))*COS(RADIANS(E422))*COS(RADIANS(AR412))))&gt;90,0,$F$4*$F$5/E421^2*(SIN(RADIANS(G426))*SIN(RADIANS(E422))+COS(RADIANS(G426))*COS(RADIANS(E422))*COS(RADIANS(AR412))))</f>
        <v>0</v>
      </c>
    </row>
    <row r="427" spans="2:44" ht="15.75" customHeight="1" x14ac:dyDescent="0.2">
      <c r="G427" s="3">
        <v>-40</v>
      </c>
      <c r="I427" s="3">
        <f>IF(DEGREES(ACOS(SIN(RADIANS(G427))*SIN(RADIANS(E422))+COS(RADIANS(G427))*COS(RADIANS(E422))*COS(RADIANS(I412))))&gt;90,0,$F$4*$F$5/E421^2*(SIN(RADIANS(G427))*SIN(RADIANS(E422))+COS(RADIANS(G427))*COS(RADIANS(E422))*COS(RADIANS(I412))))</f>
        <v>0</v>
      </c>
      <c r="J427" s="3">
        <f>IF(DEGREES(ACOS(SIN(RADIANS(G427))*SIN(RADIANS(E422))+COS(RADIANS(G427))*COS(RADIANS(E422))*COS(RADIANS(J412))))&gt;90,0,$F$4*$F$5/E421^2*(SIN(RADIANS(G427))*SIN(RADIANS(E422))+COS(RADIANS(G427))*COS(RADIANS(E422))*COS(RADIANS(J412))))</f>
        <v>0</v>
      </c>
      <c r="K427" s="3">
        <f>IF(DEGREES(ACOS(SIN(RADIANS(G427))*SIN(RADIANS(E422))+COS(RADIANS(G427))*COS(RADIANS(E422))*COS(RADIANS(K412))))&gt;90,0,$F$4*$F$5/E421^2*(SIN(RADIANS(G427))*SIN(RADIANS(E422))+COS(RADIANS(G427))*COS(RADIANS(E422))*COS(RADIANS(K412))))</f>
        <v>0</v>
      </c>
      <c r="L427" s="3">
        <f>IF(DEGREES(ACOS(SIN(RADIANS(G427))*SIN(RADIANS(E422))+COS(RADIANS(G427))*COS(RADIANS(E422))*COS(RADIANS(L412))))&gt;90,0,$F$4*$F$5/E421^2*(SIN(RADIANS(G427))*SIN(RADIANS(E422))+COS(RADIANS(G427))*COS(RADIANS(E422))*COS(RADIANS(L412))))</f>
        <v>0</v>
      </c>
      <c r="M427" s="3">
        <f>IF(DEGREES(ACOS(SIN(RADIANS(G427))*SIN(RADIANS(E422))+COS(RADIANS(G427))*COS(RADIANS(E422))*COS(RADIANS(M412))))&gt;90,0,$F$4*$F$5/E421^2*(SIN(RADIANS(G427))*SIN(RADIANS(E422))+COS(RADIANS(G427))*COS(RADIANS(E422))*COS(RADIANS(M412))))</f>
        <v>0</v>
      </c>
      <c r="N427" s="3">
        <f>IF(DEGREES(ACOS(SIN(RADIANS(G427))*SIN(RADIANS(E422))+COS(RADIANS(G427))*COS(RADIANS(E422))*COS(RADIANS(N412))))&gt;90,0,$F$4*$F$5/E421^2*(SIN(RADIANS(G427))*SIN(RADIANS(E422))+COS(RADIANS(G427))*COS(RADIANS(E422))*COS(RADIANS(N412))))</f>
        <v>0</v>
      </c>
      <c r="O427" s="3">
        <f>IF(DEGREES(ACOS(SIN(RADIANS(G427))*SIN(RADIANS(E422))+COS(RADIANS(G427))*COS(RADIANS(E422))*COS(RADIANS(O412))))&gt;90,0,$F$4*$F$5/E421^2*(SIN(RADIANS(G427))*SIN(RADIANS(E422))+COS(RADIANS(G427))*COS(RADIANS(E422))*COS(RADIANS(O412))))</f>
        <v>0</v>
      </c>
      <c r="P427" s="3">
        <f>IF(DEGREES(ACOS(SIN(RADIANS(G427))*SIN(RADIANS(E422))+COS(RADIANS(G427))*COS(RADIANS(E422))*COS(RADIANS(P412))))&gt;90,0,$F$4*$F$5/E421^2*(SIN(RADIANS(G427))*SIN(RADIANS(E422))+COS(RADIANS(G427))*COS(RADIANS(E422))*COS(RADIANS(P412))))</f>
        <v>0</v>
      </c>
      <c r="Q427" s="3">
        <f>IF(DEGREES(ACOS(SIN(RADIANS(G427))*SIN(RADIANS(E422))+COS(RADIANS(G427))*COS(RADIANS(E422))*COS(RADIANS(Q412))))&gt;90,0,$F$4*$F$5/E421^2*(SIN(RADIANS(G427))*SIN(RADIANS(E422))+COS(RADIANS(G427))*COS(RADIANS(E422))*COS(RADIANS(Q412))))</f>
        <v>0</v>
      </c>
      <c r="R427" s="3" t="e">
        <f>IF(DEGREES(ACOS(SIN(RADIANS(G427))*SIN(RADIANS(E422))+COS(RADIANS(G427))*COS(RADIANS(E422))*COS(RADIANS(R412))))&gt;90,0,$F$4*$F$5/E421^2*(SIN(RADIANS(G427))*SIN(RADIANS(E422))+COS(RADIANS(G427))*COS(RADIANS(E422))*COS(RADIANS(R412))))</f>
        <v>#DIV/0!</v>
      </c>
      <c r="S427" s="3" t="e">
        <f>IF(DEGREES(ACOS(SIN(RADIANS(G427))*SIN(RADIANS(E422))+COS(RADIANS(G427))*COS(RADIANS(E422))*COS(RADIANS(S412))))&gt;90,0,$F$4*$F$5/E421^2*(SIN(RADIANS(G427))*SIN(RADIANS(E422))+COS(RADIANS(G427))*COS(RADIANS(E422))*COS(RADIANS(S412))))</f>
        <v>#DIV/0!</v>
      </c>
      <c r="T427" s="3" t="e">
        <f>IF(DEGREES(ACOS(SIN(RADIANS(G427))*SIN(RADIANS(E422))+COS(RADIANS(G427))*COS(RADIANS(E422))*COS(RADIANS(T412))))&gt;90,0,$F$4*$F$5/E421^2*(SIN(RADIANS(G427))*SIN(RADIANS(E422))+COS(RADIANS(G427))*COS(RADIANS(E422))*COS(RADIANS(T412))))</f>
        <v>#DIV/0!</v>
      </c>
      <c r="U427" s="3" t="e">
        <f>IF(DEGREES(ACOS(SIN(RADIANS(G427))*SIN(RADIANS(E422))+COS(RADIANS(G427))*COS(RADIANS(E422))*COS(RADIANS(U412))))&gt;90,0,$F$4*$F$5/E421^2*(SIN(RADIANS(G427))*SIN(RADIANS(E422))+COS(RADIANS(G427))*COS(RADIANS(E422))*COS(RADIANS(U412))))</f>
        <v>#DIV/0!</v>
      </c>
      <c r="V427" s="3" t="e">
        <f>IF(DEGREES(ACOS(SIN(RADIANS(G427))*SIN(RADIANS(E422))+COS(RADIANS(G427))*COS(RADIANS(E422))*COS(RADIANS(V412))))&gt;90,0,$F$4*$F$5/E421^2*(SIN(RADIANS(G427))*SIN(RADIANS(E422))+COS(RADIANS(G427))*COS(RADIANS(E422))*COS(RADIANS(V412))))</f>
        <v>#DIV/0!</v>
      </c>
      <c r="W427" s="3" t="e">
        <f>IF(DEGREES(ACOS(SIN(RADIANS(G427))*SIN(RADIANS(E422))+COS(RADIANS(G427))*COS(RADIANS(E422))*COS(RADIANS(W412))))&gt;90,0,$F$4*$F$5/E421^2*(SIN(RADIANS(G427))*SIN(RADIANS(E422))+COS(RADIANS(G427))*COS(RADIANS(E422))*COS(RADIANS(W412))))</f>
        <v>#DIV/0!</v>
      </c>
      <c r="X427" s="3" t="e">
        <f>IF(DEGREES(ACOS(SIN(RADIANS(G427))*SIN(RADIANS(E422))+COS(RADIANS(G427))*COS(RADIANS(E422))*COS(RADIANS(X412))))&gt;90,0,$F$4*$F$5/E421^2*(SIN(RADIANS(G427))*SIN(RADIANS(E422))+COS(RADIANS(G427))*COS(RADIANS(E422))*COS(RADIANS(X412))))</f>
        <v>#DIV/0!</v>
      </c>
      <c r="Y427" s="3" t="e">
        <f>IF(DEGREES(ACOS(SIN(RADIANS(G427))*SIN(RADIANS(E422))+COS(RADIANS(G427))*COS(RADIANS(E422))*COS(RADIANS(Y412))))&gt;90,0,$F$4*$F$5/E421^2*(SIN(RADIANS(G427))*SIN(RADIANS(E422))+COS(RADIANS(G427))*COS(RADIANS(E422))*COS(RADIANS(Y412))))</f>
        <v>#DIV/0!</v>
      </c>
      <c r="Z427" s="3" t="e">
        <f>IF(DEGREES(ACOS(SIN(RADIANS(G427))*SIN(RADIANS(E422))+COS(RADIANS(G427))*COS(RADIANS(E422))*COS(RADIANS(Z412))))&gt;90,0,$F$4*$F$5/E421^2*(SIN(RADIANS(G427))*SIN(RADIANS(E422))+COS(RADIANS(G427))*COS(RADIANS(E422))*COS(RADIANS(Z412))))</f>
        <v>#DIV/0!</v>
      </c>
      <c r="AA427" s="3" t="e">
        <f>IF(DEGREES(ACOS(SIN(RADIANS(G427))*SIN(RADIANS(E422))+COS(RADIANS(G427))*COS(RADIANS(E422))*COS(RADIANS(AA412))))&gt;90,0,$F$4*$F$5/E421^2*(SIN(RADIANS(G427))*SIN(RADIANS(E422))+COS(RADIANS(G427))*COS(RADIANS(E422))*COS(RADIANS(AA412))))</f>
        <v>#DIV/0!</v>
      </c>
      <c r="AB427" s="3" t="e">
        <f>IF(DEGREES(ACOS(SIN(RADIANS(G427))*SIN(RADIANS(E422))+COS(RADIANS(G427))*COS(RADIANS(E422))*COS(RADIANS(AB412))))&gt;90,0,$F$4*$F$5/E421^2*(SIN(RADIANS(G427))*SIN(RADIANS(E422))+COS(RADIANS(G427))*COS(RADIANS(E422))*COS(RADIANS(AB412))))</f>
        <v>#DIV/0!</v>
      </c>
      <c r="AC427" s="3" t="e">
        <f>IF(DEGREES(ACOS(SIN(RADIANS(G427))*SIN(RADIANS(E422))+COS(RADIANS(G427))*COS(RADIANS(E422))*COS(RADIANS(AC412))))&gt;90,0,$F$4*$F$5/E421^2*(SIN(RADIANS(G427))*SIN(RADIANS(E422))+COS(RADIANS(G427))*COS(RADIANS(E422))*COS(RADIANS(AC412))))</f>
        <v>#DIV/0!</v>
      </c>
      <c r="AD427" s="3" t="e">
        <f>IF(DEGREES(ACOS(SIN(RADIANS(G427))*SIN(RADIANS(E422))+COS(RADIANS(G427))*COS(RADIANS(E422))*COS(RADIANS(AD412))))&gt;90,0,$F$4*$F$5/E421^2*(SIN(RADIANS(G427))*SIN(RADIANS(E422))+COS(RADIANS(G427))*COS(RADIANS(E422))*COS(RADIANS(AD412))))</f>
        <v>#DIV/0!</v>
      </c>
      <c r="AE427" s="3" t="e">
        <f>IF(DEGREES(ACOS(SIN(RADIANS(G427))*SIN(RADIANS(E422))+COS(RADIANS(G427))*COS(RADIANS(E422))*COS(RADIANS(AE412))))&gt;90,0,$F$4*$F$5/E421^2*(SIN(RADIANS(G427))*SIN(RADIANS(E422))+COS(RADIANS(G427))*COS(RADIANS(E422))*COS(RADIANS(AE412))))</f>
        <v>#DIV/0!</v>
      </c>
      <c r="AF427" s="3" t="e">
        <f>IF(DEGREES(ACOS(SIN(RADIANS(G427))*SIN(RADIANS(E422))+COS(RADIANS(G427))*COS(RADIANS(E422))*COS(RADIANS(AF412))))&gt;90,0,$F$4*$F$5/E421^2*(SIN(RADIANS(G427))*SIN(RADIANS(E422))+COS(RADIANS(G427))*COS(RADIANS(E422))*COS(RADIANS(AF412))))</f>
        <v>#DIV/0!</v>
      </c>
      <c r="AG427" s="3" t="e">
        <f>IF(DEGREES(ACOS(SIN(RADIANS(G427))*SIN(RADIANS(E422))+COS(RADIANS(G427))*COS(RADIANS(E422))*COS(RADIANS(AG412))))&gt;90,0,$F$4*$F$5/E421^2*(SIN(RADIANS(G427))*SIN(RADIANS(E422))+COS(RADIANS(G427))*COS(RADIANS(E422))*COS(RADIANS(AG412))))</f>
        <v>#DIV/0!</v>
      </c>
      <c r="AH427" s="3" t="e">
        <f>IF(DEGREES(ACOS(SIN(RADIANS(G427))*SIN(RADIANS(E422))+COS(RADIANS(G427))*COS(RADIANS(E422))*COS(RADIANS(AH412))))&gt;90,0,$F$4*$F$5/E421^2*(SIN(RADIANS(G427))*SIN(RADIANS(E422))+COS(RADIANS(G427))*COS(RADIANS(E422))*COS(RADIANS(AH412))))</f>
        <v>#DIV/0!</v>
      </c>
      <c r="AI427" s="3" t="e">
        <f>IF(DEGREES(ACOS(SIN(RADIANS(G427))*SIN(RADIANS(E422))+COS(RADIANS(G427))*COS(RADIANS(E422))*COS(RADIANS(AI412))))&gt;90,0,$F$4*$F$5/E421^2*(SIN(RADIANS(G427))*SIN(RADIANS(E422))+COS(RADIANS(G427))*COS(RADIANS(E422))*COS(RADIANS(AI412))))</f>
        <v>#DIV/0!</v>
      </c>
      <c r="AJ427" s="3" t="e">
        <f>IF(DEGREES(ACOS(SIN(RADIANS(G427))*SIN(RADIANS(E422))+COS(RADIANS(G427))*COS(RADIANS(E422))*COS(RADIANS(AJ412))))&gt;90,0,$F$4*$F$5/E421^2*(SIN(RADIANS(G427))*SIN(RADIANS(E422))+COS(RADIANS(G427))*COS(RADIANS(E422))*COS(RADIANS(AJ412))))</f>
        <v>#DIV/0!</v>
      </c>
      <c r="AK427" s="3">
        <f>IF(DEGREES(ACOS(SIN(RADIANS(G427))*SIN(RADIANS(E422))+COS(RADIANS(G427))*COS(RADIANS(E422))*COS(RADIANS(AK412))))&gt;90,0,$F$4*$F$5/E421^2*(SIN(RADIANS(G427))*SIN(RADIANS(E422))+COS(RADIANS(G427))*COS(RADIANS(E422))*COS(RADIANS(AK412))))</f>
        <v>0</v>
      </c>
      <c r="AL427" s="3">
        <f>IF(DEGREES(ACOS(SIN(RADIANS(G427))*SIN(RADIANS(E422))+COS(RADIANS(G427))*COS(RADIANS(E422))*COS(RADIANS(AL412))))&gt;90,0,$F$4*$F$5/E421^2*(SIN(RADIANS(G427))*SIN(RADIANS(E422))+COS(RADIANS(G427))*COS(RADIANS(E422))*COS(RADIANS(AL412))))</f>
        <v>0</v>
      </c>
      <c r="AM427" s="3">
        <f>IF(DEGREES(ACOS(SIN(RADIANS(G427))*SIN(RADIANS(E422))+COS(RADIANS(G427))*COS(RADIANS(E422))*COS(RADIANS(AM412))))&gt;90,0,$F$4*$F$5/E421^2*(SIN(RADIANS(G427))*SIN(RADIANS(E422))+COS(RADIANS(G427))*COS(RADIANS(E422))*COS(RADIANS(AM412))))</f>
        <v>0</v>
      </c>
      <c r="AN427" s="3">
        <f>IF(DEGREES(ACOS(SIN(RADIANS(G427))*SIN(RADIANS(E422))+COS(RADIANS(G427))*COS(RADIANS(E422))*COS(RADIANS(AN412))))&gt;90,0,$F$4*$F$5/E421^2*(SIN(RADIANS(G427))*SIN(RADIANS(E422))+COS(RADIANS(G427))*COS(RADIANS(E422))*COS(RADIANS(AN412))))</f>
        <v>0</v>
      </c>
      <c r="AO427" s="3">
        <f>IF(DEGREES(ACOS(SIN(RADIANS(G427))*SIN(RADIANS(E422))+COS(RADIANS(G427))*COS(RADIANS(E422))*COS(RADIANS(AO412))))&gt;90,0,$F$4*$F$5/E421^2*(SIN(RADIANS(G427))*SIN(RADIANS(E422))+COS(RADIANS(G427))*COS(RADIANS(E422))*COS(RADIANS(AO412))))</f>
        <v>0</v>
      </c>
      <c r="AP427" s="3">
        <f>IF(DEGREES(ACOS(SIN(RADIANS(G427))*SIN(RADIANS(E422))+COS(RADIANS(G427))*COS(RADIANS(E422))*COS(RADIANS(AP412))))&gt;90,0,$F$4*$F$5/E421^2*(SIN(RADIANS(G427))*SIN(RADIANS(E422))+COS(RADIANS(G427))*COS(RADIANS(E422))*COS(RADIANS(AP412))))</f>
        <v>0</v>
      </c>
      <c r="AQ427" s="3">
        <f>IF(DEGREES(ACOS(SIN(RADIANS(G427))*SIN(RADIANS(E422))+COS(RADIANS(G427))*COS(RADIANS(E422))*COS(RADIANS(AQ412))))&gt;90,0,$F$4*$F$5/E421^2*(SIN(RADIANS(G427))*SIN(RADIANS(E422))+COS(RADIANS(G427))*COS(RADIANS(E422))*COS(RADIANS(AQ412))))</f>
        <v>0</v>
      </c>
      <c r="AR427" s="3">
        <f>IF(DEGREES(ACOS(SIN(RADIANS(G427))*SIN(RADIANS(E422))+COS(RADIANS(G427))*COS(RADIANS(E422))*COS(RADIANS(AR412))))&gt;90,0,$F$4*$F$5/E421^2*(SIN(RADIANS(G427))*SIN(RADIANS(E422))+COS(RADIANS(G427))*COS(RADIANS(E422))*COS(RADIANS(AR412))))</f>
        <v>0</v>
      </c>
    </row>
    <row r="428" spans="2:44" ht="15.75" customHeight="1" x14ac:dyDescent="0.2">
      <c r="G428" s="3">
        <v>-50</v>
      </c>
      <c r="I428" s="3">
        <f>IF(DEGREES(ACOS(SIN(RADIANS(G428))*SIN(RADIANS(E422))+COS(RADIANS(G428))*COS(RADIANS(E422))*COS(RADIANS(I412))))&gt;90,0,$F$4*$F$5/E421^2*(SIN(RADIANS(G428))*SIN(RADIANS(E422))+COS(RADIANS(G428))*COS(RADIANS(E422))*COS(RADIANS(I412))))</f>
        <v>0</v>
      </c>
      <c r="J428" s="3">
        <f>IF(DEGREES(ACOS(SIN(RADIANS(G428))*SIN(RADIANS(E422))+COS(RADIANS(G428))*COS(RADIANS(E422))*COS(RADIANS(J412))))&gt;90,0,$F$4*$F$5/E421^2*(SIN(RADIANS(G428))*SIN(RADIANS(E422))+COS(RADIANS(G428))*COS(RADIANS(E422))*COS(RADIANS(J412))))</f>
        <v>0</v>
      </c>
      <c r="K428" s="3">
        <f>IF(DEGREES(ACOS(SIN(RADIANS(G428))*SIN(RADIANS(E422))+COS(RADIANS(G428))*COS(RADIANS(E422))*COS(RADIANS(K412))))&gt;90,0,$F$4*$F$5/E421^2*(SIN(RADIANS(G428))*SIN(RADIANS(E422))+COS(RADIANS(G428))*COS(RADIANS(E422))*COS(RADIANS(K412))))</f>
        <v>0</v>
      </c>
      <c r="L428" s="3">
        <f>IF(DEGREES(ACOS(SIN(RADIANS(G428))*SIN(RADIANS(E422))+COS(RADIANS(G428))*COS(RADIANS(E422))*COS(RADIANS(L412))))&gt;90,0,$F$4*$F$5/E421^2*(SIN(RADIANS(G428))*SIN(RADIANS(E422))+COS(RADIANS(G428))*COS(RADIANS(E422))*COS(RADIANS(L412))))</f>
        <v>0</v>
      </c>
      <c r="M428" s="3">
        <f>IF(DEGREES(ACOS(SIN(RADIANS(G428))*SIN(RADIANS(E422))+COS(RADIANS(G428))*COS(RADIANS(E422))*COS(RADIANS(M412))))&gt;90,0,$F$4*$F$5/E421^2*(SIN(RADIANS(G428))*SIN(RADIANS(E422))+COS(RADIANS(G428))*COS(RADIANS(E422))*COS(RADIANS(M412))))</f>
        <v>0</v>
      </c>
      <c r="N428" s="3">
        <f>IF(DEGREES(ACOS(SIN(RADIANS(G428))*SIN(RADIANS(E422))+COS(RADIANS(G428))*COS(RADIANS(E422))*COS(RADIANS(N412))))&gt;90,0,$F$4*$F$5/E421^2*(SIN(RADIANS(G428))*SIN(RADIANS(E422))+COS(RADIANS(G428))*COS(RADIANS(E422))*COS(RADIANS(N412))))</f>
        <v>0</v>
      </c>
      <c r="O428" s="3">
        <f>IF(DEGREES(ACOS(SIN(RADIANS(G428))*SIN(RADIANS(E422))+COS(RADIANS(G428))*COS(RADIANS(E422))*COS(RADIANS(O412))))&gt;90,0,$F$4*$F$5/E421^2*(SIN(RADIANS(G428))*SIN(RADIANS(E422))+COS(RADIANS(G428))*COS(RADIANS(E422))*COS(RADIANS(O412))))</f>
        <v>0</v>
      </c>
      <c r="P428" s="3">
        <f>IF(DEGREES(ACOS(SIN(RADIANS(G428))*SIN(RADIANS(E422))+COS(RADIANS(G428))*COS(RADIANS(E422))*COS(RADIANS(P412))))&gt;90,0,$F$4*$F$5/E421^2*(SIN(RADIANS(G428))*SIN(RADIANS(E422))+COS(RADIANS(G428))*COS(RADIANS(E422))*COS(RADIANS(P412))))</f>
        <v>0</v>
      </c>
      <c r="Q428" s="3">
        <f>IF(DEGREES(ACOS(SIN(RADIANS(G428))*SIN(RADIANS(E422))+COS(RADIANS(G428))*COS(RADIANS(E422))*COS(RADIANS(Q412))))&gt;90,0,$F$4*$F$5/E421^2*(SIN(RADIANS(G428))*SIN(RADIANS(E422))+COS(RADIANS(G428))*COS(RADIANS(E422))*COS(RADIANS(Q412))))</f>
        <v>0</v>
      </c>
      <c r="R428" s="3" t="e">
        <f>IF(DEGREES(ACOS(SIN(RADIANS(G428))*SIN(RADIANS(E422))+COS(RADIANS(G428))*COS(RADIANS(E422))*COS(RADIANS(R412))))&gt;90,0,$F$4*$F$5/E421^2*(SIN(RADIANS(G428))*SIN(RADIANS(E422))+COS(RADIANS(G428))*COS(RADIANS(E422))*COS(RADIANS(R412))))</f>
        <v>#DIV/0!</v>
      </c>
      <c r="S428" s="3" t="e">
        <f>IF(DEGREES(ACOS(SIN(RADIANS(G428))*SIN(RADIANS(E422))+COS(RADIANS(G428))*COS(RADIANS(E422))*COS(RADIANS(S412))))&gt;90,0,$F$4*$F$5/E421^2*(SIN(RADIANS(G428))*SIN(RADIANS(E422))+COS(RADIANS(G428))*COS(RADIANS(E422))*COS(RADIANS(S412))))</f>
        <v>#DIV/0!</v>
      </c>
      <c r="T428" s="3" t="e">
        <f>IF(DEGREES(ACOS(SIN(RADIANS(G428))*SIN(RADIANS(E422))+COS(RADIANS(G428))*COS(RADIANS(E422))*COS(RADIANS(T412))))&gt;90,0,$F$4*$F$5/E421^2*(SIN(RADIANS(G428))*SIN(RADIANS(E422))+COS(RADIANS(G428))*COS(RADIANS(E422))*COS(RADIANS(T412))))</f>
        <v>#DIV/0!</v>
      </c>
      <c r="U428" s="3" t="e">
        <f>IF(DEGREES(ACOS(SIN(RADIANS(G428))*SIN(RADIANS(E422))+COS(RADIANS(G428))*COS(RADIANS(E422))*COS(RADIANS(U412))))&gt;90,0,$F$4*$F$5/E421^2*(SIN(RADIANS(G428))*SIN(RADIANS(E422))+COS(RADIANS(G428))*COS(RADIANS(E422))*COS(RADIANS(U412))))</f>
        <v>#DIV/0!</v>
      </c>
      <c r="V428" s="3" t="e">
        <f>IF(DEGREES(ACOS(SIN(RADIANS(G428))*SIN(RADIANS(E422))+COS(RADIANS(G428))*COS(RADIANS(E422))*COS(RADIANS(V412))))&gt;90,0,$F$4*$F$5/E421^2*(SIN(RADIANS(G428))*SIN(RADIANS(E422))+COS(RADIANS(G428))*COS(RADIANS(E422))*COS(RADIANS(V412))))</f>
        <v>#DIV/0!</v>
      </c>
      <c r="W428" s="3" t="e">
        <f>IF(DEGREES(ACOS(SIN(RADIANS(G428))*SIN(RADIANS(E422))+COS(RADIANS(G428))*COS(RADIANS(E422))*COS(RADIANS(W412))))&gt;90,0,$F$4*$F$5/E421^2*(SIN(RADIANS(G428))*SIN(RADIANS(E422))+COS(RADIANS(G428))*COS(RADIANS(E422))*COS(RADIANS(W412))))</f>
        <v>#DIV/0!</v>
      </c>
      <c r="X428" s="3" t="e">
        <f>IF(DEGREES(ACOS(SIN(RADIANS(G428))*SIN(RADIANS(E422))+COS(RADIANS(G428))*COS(RADIANS(E422))*COS(RADIANS(X412))))&gt;90,0,$F$4*$F$5/E421^2*(SIN(RADIANS(G428))*SIN(RADIANS(E422))+COS(RADIANS(G428))*COS(RADIANS(E422))*COS(RADIANS(X412))))</f>
        <v>#DIV/0!</v>
      </c>
      <c r="Y428" s="3" t="e">
        <f>IF(DEGREES(ACOS(SIN(RADIANS(G428))*SIN(RADIANS(E422))+COS(RADIANS(G428))*COS(RADIANS(E422))*COS(RADIANS(Y412))))&gt;90,0,$F$4*$F$5/E421^2*(SIN(RADIANS(G428))*SIN(RADIANS(E422))+COS(RADIANS(G428))*COS(RADIANS(E422))*COS(RADIANS(Y412))))</f>
        <v>#DIV/0!</v>
      </c>
      <c r="Z428" s="3" t="e">
        <f>IF(DEGREES(ACOS(SIN(RADIANS(G428))*SIN(RADIANS(E422))+COS(RADIANS(G428))*COS(RADIANS(E422))*COS(RADIANS(Z412))))&gt;90,0,$F$4*$F$5/E421^2*(SIN(RADIANS(G428))*SIN(RADIANS(E422))+COS(RADIANS(G428))*COS(RADIANS(E422))*COS(RADIANS(Z412))))</f>
        <v>#DIV/0!</v>
      </c>
      <c r="AA428" s="3" t="e">
        <f>IF(DEGREES(ACOS(SIN(RADIANS(G428))*SIN(RADIANS(E422))+COS(RADIANS(G428))*COS(RADIANS(E422))*COS(RADIANS(AA412))))&gt;90,0,$F$4*$F$5/E421^2*(SIN(RADIANS(G428))*SIN(RADIANS(E422))+COS(RADIANS(G428))*COS(RADIANS(E422))*COS(RADIANS(AA412))))</f>
        <v>#DIV/0!</v>
      </c>
      <c r="AB428" s="3" t="e">
        <f>IF(DEGREES(ACOS(SIN(RADIANS(G428))*SIN(RADIANS(E422))+COS(RADIANS(G428))*COS(RADIANS(E422))*COS(RADIANS(AB412))))&gt;90,0,$F$4*$F$5/E421^2*(SIN(RADIANS(G428))*SIN(RADIANS(E422))+COS(RADIANS(G428))*COS(RADIANS(E422))*COS(RADIANS(AB412))))</f>
        <v>#DIV/0!</v>
      </c>
      <c r="AC428" s="3" t="e">
        <f>IF(DEGREES(ACOS(SIN(RADIANS(G428))*SIN(RADIANS(E422))+COS(RADIANS(G428))*COS(RADIANS(E422))*COS(RADIANS(AC412))))&gt;90,0,$F$4*$F$5/E421^2*(SIN(RADIANS(G428))*SIN(RADIANS(E422))+COS(RADIANS(G428))*COS(RADIANS(E422))*COS(RADIANS(AC412))))</f>
        <v>#DIV/0!</v>
      </c>
      <c r="AD428" s="3" t="e">
        <f>IF(DEGREES(ACOS(SIN(RADIANS(G428))*SIN(RADIANS(E422))+COS(RADIANS(G428))*COS(RADIANS(E422))*COS(RADIANS(AD412))))&gt;90,0,$F$4*$F$5/E421^2*(SIN(RADIANS(G428))*SIN(RADIANS(E422))+COS(RADIANS(G428))*COS(RADIANS(E422))*COS(RADIANS(AD412))))</f>
        <v>#DIV/0!</v>
      </c>
      <c r="AE428" s="3" t="e">
        <f>IF(DEGREES(ACOS(SIN(RADIANS(G428))*SIN(RADIANS(E422))+COS(RADIANS(G428))*COS(RADIANS(E422))*COS(RADIANS(AE412))))&gt;90,0,$F$4*$F$5/E421^2*(SIN(RADIANS(G428))*SIN(RADIANS(E422))+COS(RADIANS(G428))*COS(RADIANS(E422))*COS(RADIANS(AE412))))</f>
        <v>#DIV/0!</v>
      </c>
      <c r="AF428" s="3" t="e">
        <f>IF(DEGREES(ACOS(SIN(RADIANS(G428))*SIN(RADIANS(E422))+COS(RADIANS(G428))*COS(RADIANS(E422))*COS(RADIANS(AF412))))&gt;90,0,$F$4*$F$5/E421^2*(SIN(RADIANS(G428))*SIN(RADIANS(E422))+COS(RADIANS(G428))*COS(RADIANS(E422))*COS(RADIANS(AF412))))</f>
        <v>#DIV/0!</v>
      </c>
      <c r="AG428" s="3" t="e">
        <f>IF(DEGREES(ACOS(SIN(RADIANS(G428))*SIN(RADIANS(E422))+COS(RADIANS(G428))*COS(RADIANS(E422))*COS(RADIANS(AG412))))&gt;90,0,$F$4*$F$5/E421^2*(SIN(RADIANS(G428))*SIN(RADIANS(E422))+COS(RADIANS(G428))*COS(RADIANS(E422))*COS(RADIANS(AG412))))</f>
        <v>#DIV/0!</v>
      </c>
      <c r="AH428" s="3" t="e">
        <f>IF(DEGREES(ACOS(SIN(RADIANS(G428))*SIN(RADIANS(E422))+COS(RADIANS(G428))*COS(RADIANS(E422))*COS(RADIANS(AH412))))&gt;90,0,$F$4*$F$5/E421^2*(SIN(RADIANS(G428))*SIN(RADIANS(E422))+COS(RADIANS(G428))*COS(RADIANS(E422))*COS(RADIANS(AH412))))</f>
        <v>#DIV/0!</v>
      </c>
      <c r="AI428" s="3" t="e">
        <f>IF(DEGREES(ACOS(SIN(RADIANS(G428))*SIN(RADIANS(E422))+COS(RADIANS(G428))*COS(RADIANS(E422))*COS(RADIANS(AI412))))&gt;90,0,$F$4*$F$5/E421^2*(SIN(RADIANS(G428))*SIN(RADIANS(E422))+COS(RADIANS(G428))*COS(RADIANS(E422))*COS(RADIANS(AI412))))</f>
        <v>#DIV/0!</v>
      </c>
      <c r="AJ428" s="3" t="e">
        <f>IF(DEGREES(ACOS(SIN(RADIANS(G428))*SIN(RADIANS(E422))+COS(RADIANS(G428))*COS(RADIANS(E422))*COS(RADIANS(AJ412))))&gt;90,0,$F$4*$F$5/E421^2*(SIN(RADIANS(G428))*SIN(RADIANS(E422))+COS(RADIANS(G428))*COS(RADIANS(E422))*COS(RADIANS(AJ412))))</f>
        <v>#DIV/0!</v>
      </c>
      <c r="AK428" s="3">
        <f>IF(DEGREES(ACOS(SIN(RADIANS(G428))*SIN(RADIANS(E422))+COS(RADIANS(G428))*COS(RADIANS(E422))*COS(RADIANS(AK412))))&gt;90,0,$F$4*$F$5/E421^2*(SIN(RADIANS(G428))*SIN(RADIANS(E422))+COS(RADIANS(G428))*COS(RADIANS(E422))*COS(RADIANS(AK412))))</f>
        <v>0</v>
      </c>
      <c r="AL428" s="3">
        <f>IF(DEGREES(ACOS(SIN(RADIANS(G428))*SIN(RADIANS(E422))+COS(RADIANS(G428))*COS(RADIANS(E422))*COS(RADIANS(AL412))))&gt;90,0,$F$4*$F$5/E421^2*(SIN(RADIANS(G428))*SIN(RADIANS(E422))+COS(RADIANS(G428))*COS(RADIANS(E422))*COS(RADIANS(AL412))))</f>
        <v>0</v>
      </c>
      <c r="AM428" s="3">
        <f>IF(DEGREES(ACOS(SIN(RADIANS(G428))*SIN(RADIANS(E422))+COS(RADIANS(G428))*COS(RADIANS(E422))*COS(RADIANS(AM412))))&gt;90,0,$F$4*$F$5/E421^2*(SIN(RADIANS(G428))*SIN(RADIANS(E422))+COS(RADIANS(G428))*COS(RADIANS(E422))*COS(RADIANS(AM412))))</f>
        <v>0</v>
      </c>
      <c r="AN428" s="3">
        <f>IF(DEGREES(ACOS(SIN(RADIANS(G428))*SIN(RADIANS(E422))+COS(RADIANS(G428))*COS(RADIANS(E422))*COS(RADIANS(AN412))))&gt;90,0,$F$4*$F$5/E421^2*(SIN(RADIANS(G428))*SIN(RADIANS(E422))+COS(RADIANS(G428))*COS(RADIANS(E422))*COS(RADIANS(AN412))))</f>
        <v>0</v>
      </c>
      <c r="AO428" s="3">
        <f>IF(DEGREES(ACOS(SIN(RADIANS(G428))*SIN(RADIANS(E422))+COS(RADIANS(G428))*COS(RADIANS(E422))*COS(RADIANS(AO412))))&gt;90,0,$F$4*$F$5/E421^2*(SIN(RADIANS(G428))*SIN(RADIANS(E422))+COS(RADIANS(G428))*COS(RADIANS(E422))*COS(RADIANS(AO412))))</f>
        <v>0</v>
      </c>
      <c r="AP428" s="3">
        <f>IF(DEGREES(ACOS(SIN(RADIANS(G428))*SIN(RADIANS(E422))+COS(RADIANS(G428))*COS(RADIANS(E422))*COS(RADIANS(AP412))))&gt;90,0,$F$4*$F$5/E421^2*(SIN(RADIANS(G428))*SIN(RADIANS(E422))+COS(RADIANS(G428))*COS(RADIANS(E422))*COS(RADIANS(AP412))))</f>
        <v>0</v>
      </c>
      <c r="AQ428" s="3">
        <f>IF(DEGREES(ACOS(SIN(RADIANS(G428))*SIN(RADIANS(E422))+COS(RADIANS(G428))*COS(RADIANS(E422))*COS(RADIANS(AQ412))))&gt;90,0,$F$4*$F$5/E421^2*(SIN(RADIANS(G428))*SIN(RADIANS(E422))+COS(RADIANS(G428))*COS(RADIANS(E422))*COS(RADIANS(AQ412))))</f>
        <v>0</v>
      </c>
      <c r="AR428" s="3">
        <f>IF(DEGREES(ACOS(SIN(RADIANS(G428))*SIN(RADIANS(E422))+COS(RADIANS(G428))*COS(RADIANS(E422))*COS(RADIANS(AR412))))&gt;90,0,$F$4*$F$5/E421^2*(SIN(RADIANS(G428))*SIN(RADIANS(E422))+COS(RADIANS(G428))*COS(RADIANS(E422))*COS(RADIANS(AR412))))</f>
        <v>0</v>
      </c>
    </row>
    <row r="429" spans="2:44" ht="15.75" customHeight="1" x14ac:dyDescent="0.2">
      <c r="G429" s="3">
        <v>-60</v>
      </c>
      <c r="I429" s="3">
        <f>IF(DEGREES(ACOS(SIN(RADIANS(G429))*SIN(RADIANS(E422))+COS(RADIANS(G429))*COS(RADIANS(E422))*COS(RADIANS(I412))))&gt;90,0,$F$4*$F$5/E421^2*(SIN(RADIANS(G429))*SIN(RADIANS(E422))+COS(RADIANS(G429))*COS(RADIANS(E422))*COS(RADIANS(I412))))</f>
        <v>0</v>
      </c>
      <c r="J429" s="3">
        <f>IF(DEGREES(ACOS(SIN(RADIANS(G429))*SIN(RADIANS(E422))+COS(RADIANS(G429))*COS(RADIANS(E422))*COS(RADIANS(J412))))&gt;90,0,$F$4*$F$5/E421^2*(SIN(RADIANS(G429))*SIN(RADIANS(E422))+COS(RADIANS(G429))*COS(RADIANS(E422))*COS(RADIANS(J412))))</f>
        <v>0</v>
      </c>
      <c r="K429" s="3">
        <f>IF(DEGREES(ACOS(SIN(RADIANS(G429))*SIN(RADIANS(E422))+COS(RADIANS(G429))*COS(RADIANS(E422))*COS(RADIANS(K412))))&gt;90,0,$F$4*$F$5/E421^2*(SIN(RADIANS(G429))*SIN(RADIANS(E422))+COS(RADIANS(G429))*COS(RADIANS(E422))*COS(RADIANS(K412))))</f>
        <v>0</v>
      </c>
      <c r="L429" s="3">
        <f>IF(DEGREES(ACOS(SIN(RADIANS(G429))*SIN(RADIANS(E422))+COS(RADIANS(G429))*COS(RADIANS(E422))*COS(RADIANS(L412))))&gt;90,0,$F$4*$F$5/E421^2*(SIN(RADIANS(G429))*SIN(RADIANS(E422))+COS(RADIANS(G429))*COS(RADIANS(E422))*COS(RADIANS(L412))))</f>
        <v>0</v>
      </c>
      <c r="M429" s="3">
        <f>IF(DEGREES(ACOS(SIN(RADIANS(G429))*SIN(RADIANS(E422))+COS(RADIANS(G429))*COS(RADIANS(E422))*COS(RADIANS(M412))))&gt;90,0,$F$4*$F$5/E421^2*(SIN(RADIANS(G429))*SIN(RADIANS(E422))+COS(RADIANS(G429))*COS(RADIANS(E422))*COS(RADIANS(M412))))</f>
        <v>0</v>
      </c>
      <c r="N429" s="3">
        <f>IF(DEGREES(ACOS(SIN(RADIANS(G429))*SIN(RADIANS(E422))+COS(RADIANS(G429))*COS(RADIANS(E422))*COS(RADIANS(N412))))&gt;90,0,$F$4*$F$5/E421^2*(SIN(RADIANS(G429))*SIN(RADIANS(E422))+COS(RADIANS(G429))*COS(RADIANS(E422))*COS(RADIANS(N412))))</f>
        <v>0</v>
      </c>
      <c r="O429" s="3">
        <f>IF(DEGREES(ACOS(SIN(RADIANS(G429))*SIN(RADIANS(E422))+COS(RADIANS(G429))*COS(RADIANS(E422))*COS(RADIANS(O412))))&gt;90,0,$F$4*$F$5/E421^2*(SIN(RADIANS(G429))*SIN(RADIANS(E422))+COS(RADIANS(G429))*COS(RADIANS(E422))*COS(RADIANS(O412))))</f>
        <v>0</v>
      </c>
      <c r="P429" s="3">
        <f>IF(DEGREES(ACOS(SIN(RADIANS(G429))*SIN(RADIANS(E422))+COS(RADIANS(G429))*COS(RADIANS(E422))*COS(RADIANS(P412))))&gt;90,0,$F$4*$F$5/E421^2*(SIN(RADIANS(G429))*SIN(RADIANS(E422))+COS(RADIANS(G429))*COS(RADIANS(E422))*COS(RADIANS(P412))))</f>
        <v>0</v>
      </c>
      <c r="Q429" s="3">
        <f>IF(DEGREES(ACOS(SIN(RADIANS(G429))*SIN(RADIANS(E422))+COS(RADIANS(G429))*COS(RADIANS(E422))*COS(RADIANS(Q412))))&gt;90,0,$F$4*$F$5/E421^2*(SIN(RADIANS(G429))*SIN(RADIANS(E422))+COS(RADIANS(G429))*COS(RADIANS(E422))*COS(RADIANS(Q412))))</f>
        <v>0</v>
      </c>
      <c r="R429" s="3" t="e">
        <f>IF(DEGREES(ACOS(SIN(RADIANS(G429))*SIN(RADIANS(E422))+COS(RADIANS(G429))*COS(RADIANS(E422))*COS(RADIANS(R412))))&gt;90,0,$F$4*$F$5/E421^2*(SIN(RADIANS(G429))*SIN(RADIANS(E422))+COS(RADIANS(G429))*COS(RADIANS(E422))*COS(RADIANS(R412))))</f>
        <v>#DIV/0!</v>
      </c>
      <c r="S429" s="3" t="e">
        <f>IF(DEGREES(ACOS(SIN(RADIANS(G429))*SIN(RADIANS(E422))+COS(RADIANS(G429))*COS(RADIANS(E422))*COS(RADIANS(S412))))&gt;90,0,$F$4*$F$5/E421^2*(SIN(RADIANS(G429))*SIN(RADIANS(E422))+COS(RADIANS(G429))*COS(RADIANS(E422))*COS(RADIANS(S412))))</f>
        <v>#DIV/0!</v>
      </c>
      <c r="T429" s="3" t="e">
        <f>IF(DEGREES(ACOS(SIN(RADIANS(G429))*SIN(RADIANS(E422))+COS(RADIANS(G429))*COS(RADIANS(E422))*COS(RADIANS(T412))))&gt;90,0,$F$4*$F$5/E421^2*(SIN(RADIANS(G429))*SIN(RADIANS(E422))+COS(RADIANS(G429))*COS(RADIANS(E422))*COS(RADIANS(T412))))</f>
        <v>#DIV/0!</v>
      </c>
      <c r="U429" s="3" t="e">
        <f>IF(DEGREES(ACOS(SIN(RADIANS(G429))*SIN(RADIANS(E422))+COS(RADIANS(G429))*COS(RADIANS(E422))*COS(RADIANS(U412))))&gt;90,0,$F$4*$F$5/E421^2*(SIN(RADIANS(G429))*SIN(RADIANS(E422))+COS(RADIANS(G429))*COS(RADIANS(E422))*COS(RADIANS(U412))))</f>
        <v>#DIV/0!</v>
      </c>
      <c r="V429" s="3" t="e">
        <f>IF(DEGREES(ACOS(SIN(RADIANS(G429))*SIN(RADIANS(E422))+COS(RADIANS(G429))*COS(RADIANS(E422))*COS(RADIANS(V412))))&gt;90,0,$F$4*$F$5/E421^2*(SIN(RADIANS(G429))*SIN(RADIANS(E422))+COS(RADIANS(G429))*COS(RADIANS(E422))*COS(RADIANS(V412))))</f>
        <v>#DIV/0!</v>
      </c>
      <c r="W429" s="3" t="e">
        <f>IF(DEGREES(ACOS(SIN(RADIANS(G429))*SIN(RADIANS(E422))+COS(RADIANS(G429))*COS(RADIANS(E422))*COS(RADIANS(W412))))&gt;90,0,$F$4*$F$5/E421^2*(SIN(RADIANS(G429))*SIN(RADIANS(E422))+COS(RADIANS(G429))*COS(RADIANS(E422))*COS(RADIANS(W412))))</f>
        <v>#DIV/0!</v>
      </c>
      <c r="X429" s="3" t="e">
        <f>IF(DEGREES(ACOS(SIN(RADIANS(G429))*SIN(RADIANS(E422))+COS(RADIANS(G429))*COS(RADIANS(E422))*COS(RADIANS(X412))))&gt;90,0,$F$4*$F$5/E421^2*(SIN(RADIANS(G429))*SIN(RADIANS(E422))+COS(RADIANS(G429))*COS(RADIANS(E422))*COS(RADIANS(X412))))</f>
        <v>#DIV/0!</v>
      </c>
      <c r="Y429" s="3" t="e">
        <f>IF(DEGREES(ACOS(SIN(RADIANS(G429))*SIN(RADIANS(E422))+COS(RADIANS(G429))*COS(RADIANS(E422))*COS(RADIANS(Y412))))&gt;90,0,$F$4*$F$5/E421^2*(SIN(RADIANS(G429))*SIN(RADIANS(E422))+COS(RADIANS(G429))*COS(RADIANS(E422))*COS(RADIANS(Y412))))</f>
        <v>#DIV/0!</v>
      </c>
      <c r="Z429" s="3" t="e">
        <f>IF(DEGREES(ACOS(SIN(RADIANS(G429))*SIN(RADIANS(E422))+COS(RADIANS(G429))*COS(RADIANS(E422))*COS(RADIANS(Z412))))&gt;90,0,$F$4*$F$5/E421^2*(SIN(RADIANS(G429))*SIN(RADIANS(E422))+COS(RADIANS(G429))*COS(RADIANS(E422))*COS(RADIANS(Z412))))</f>
        <v>#DIV/0!</v>
      </c>
      <c r="AA429" s="3" t="e">
        <f>IF(DEGREES(ACOS(SIN(RADIANS(G429))*SIN(RADIANS(E422))+COS(RADIANS(G429))*COS(RADIANS(E422))*COS(RADIANS(AA412))))&gt;90,0,$F$4*$F$5/E421^2*(SIN(RADIANS(G429))*SIN(RADIANS(E422))+COS(RADIANS(G429))*COS(RADIANS(E422))*COS(RADIANS(AA412))))</f>
        <v>#DIV/0!</v>
      </c>
      <c r="AB429" s="3" t="e">
        <f>IF(DEGREES(ACOS(SIN(RADIANS(G429))*SIN(RADIANS(E422))+COS(RADIANS(G429))*COS(RADIANS(E422))*COS(RADIANS(AB412))))&gt;90,0,$F$4*$F$5/E421^2*(SIN(RADIANS(G429))*SIN(RADIANS(E422))+COS(RADIANS(G429))*COS(RADIANS(E422))*COS(RADIANS(AB412))))</f>
        <v>#DIV/0!</v>
      </c>
      <c r="AC429" s="3" t="e">
        <f>IF(DEGREES(ACOS(SIN(RADIANS(G429))*SIN(RADIANS(E422))+COS(RADIANS(G429))*COS(RADIANS(E422))*COS(RADIANS(AC412))))&gt;90,0,$F$4*$F$5/E421^2*(SIN(RADIANS(G429))*SIN(RADIANS(E422))+COS(RADIANS(G429))*COS(RADIANS(E422))*COS(RADIANS(AC412))))</f>
        <v>#DIV/0!</v>
      </c>
      <c r="AD429" s="3" t="e">
        <f>IF(DEGREES(ACOS(SIN(RADIANS(G429))*SIN(RADIANS(E422))+COS(RADIANS(G429))*COS(RADIANS(E422))*COS(RADIANS(AD412))))&gt;90,0,$F$4*$F$5/E421^2*(SIN(RADIANS(G429))*SIN(RADIANS(E422))+COS(RADIANS(G429))*COS(RADIANS(E422))*COS(RADIANS(AD412))))</f>
        <v>#DIV/0!</v>
      </c>
      <c r="AE429" s="3" t="e">
        <f>IF(DEGREES(ACOS(SIN(RADIANS(G429))*SIN(RADIANS(E422))+COS(RADIANS(G429))*COS(RADIANS(E422))*COS(RADIANS(AE412))))&gt;90,0,$F$4*$F$5/E421^2*(SIN(RADIANS(G429))*SIN(RADIANS(E422))+COS(RADIANS(G429))*COS(RADIANS(E422))*COS(RADIANS(AE412))))</f>
        <v>#DIV/0!</v>
      </c>
      <c r="AF429" s="3" t="e">
        <f>IF(DEGREES(ACOS(SIN(RADIANS(G429))*SIN(RADIANS(E422))+COS(RADIANS(G429))*COS(RADIANS(E422))*COS(RADIANS(AF412))))&gt;90,0,$F$4*$F$5/E421^2*(SIN(RADIANS(G429))*SIN(RADIANS(E422))+COS(RADIANS(G429))*COS(RADIANS(E422))*COS(RADIANS(AF412))))</f>
        <v>#DIV/0!</v>
      </c>
      <c r="AG429" s="3" t="e">
        <f>IF(DEGREES(ACOS(SIN(RADIANS(G429))*SIN(RADIANS(E422))+COS(RADIANS(G429))*COS(RADIANS(E422))*COS(RADIANS(AG412))))&gt;90,0,$F$4*$F$5/E421^2*(SIN(RADIANS(G429))*SIN(RADIANS(E422))+COS(RADIANS(G429))*COS(RADIANS(E422))*COS(RADIANS(AG412))))</f>
        <v>#DIV/0!</v>
      </c>
      <c r="AH429" s="3" t="e">
        <f>IF(DEGREES(ACOS(SIN(RADIANS(G429))*SIN(RADIANS(E422))+COS(RADIANS(G429))*COS(RADIANS(E422))*COS(RADIANS(AH412))))&gt;90,0,$F$4*$F$5/E421^2*(SIN(RADIANS(G429))*SIN(RADIANS(E422))+COS(RADIANS(G429))*COS(RADIANS(E422))*COS(RADIANS(AH412))))</f>
        <v>#DIV/0!</v>
      </c>
      <c r="AI429" s="3" t="e">
        <f>IF(DEGREES(ACOS(SIN(RADIANS(G429))*SIN(RADIANS(E422))+COS(RADIANS(G429))*COS(RADIANS(E422))*COS(RADIANS(AI412))))&gt;90,0,$F$4*$F$5/E421^2*(SIN(RADIANS(G429))*SIN(RADIANS(E422))+COS(RADIANS(G429))*COS(RADIANS(E422))*COS(RADIANS(AI412))))</f>
        <v>#DIV/0!</v>
      </c>
      <c r="AJ429" s="3" t="e">
        <f>IF(DEGREES(ACOS(SIN(RADIANS(G429))*SIN(RADIANS(E422))+COS(RADIANS(G429))*COS(RADIANS(E422))*COS(RADIANS(AJ412))))&gt;90,0,$F$4*$F$5/E421^2*(SIN(RADIANS(G429))*SIN(RADIANS(E422))+COS(RADIANS(G429))*COS(RADIANS(E422))*COS(RADIANS(AJ412))))</f>
        <v>#DIV/0!</v>
      </c>
      <c r="AK429" s="3">
        <f>IF(DEGREES(ACOS(SIN(RADIANS(G429))*SIN(RADIANS(E422))+COS(RADIANS(G429))*COS(RADIANS(E422))*COS(RADIANS(AK412))))&gt;90,0,$F$4*$F$5/E421^2*(SIN(RADIANS(G429))*SIN(RADIANS(E422))+COS(RADIANS(G429))*COS(RADIANS(E422))*COS(RADIANS(AK412))))</f>
        <v>0</v>
      </c>
      <c r="AL429" s="3">
        <f>IF(DEGREES(ACOS(SIN(RADIANS(G429))*SIN(RADIANS(E422))+COS(RADIANS(G429))*COS(RADIANS(E422))*COS(RADIANS(AL412))))&gt;90,0,$F$4*$F$5/E421^2*(SIN(RADIANS(G429))*SIN(RADIANS(E422))+COS(RADIANS(G429))*COS(RADIANS(E422))*COS(RADIANS(AL412))))</f>
        <v>0</v>
      </c>
      <c r="AM429" s="3">
        <f>IF(DEGREES(ACOS(SIN(RADIANS(G429))*SIN(RADIANS(E422))+COS(RADIANS(G429))*COS(RADIANS(E422))*COS(RADIANS(AM412))))&gt;90,0,$F$4*$F$5/E421^2*(SIN(RADIANS(G429))*SIN(RADIANS(E422))+COS(RADIANS(G429))*COS(RADIANS(E422))*COS(RADIANS(AM412))))</f>
        <v>0</v>
      </c>
      <c r="AN429" s="3">
        <f>IF(DEGREES(ACOS(SIN(RADIANS(G429))*SIN(RADIANS(E422))+COS(RADIANS(G429))*COS(RADIANS(E422))*COS(RADIANS(AN412))))&gt;90,0,$F$4*$F$5/E421^2*(SIN(RADIANS(G429))*SIN(RADIANS(E422))+COS(RADIANS(G429))*COS(RADIANS(E422))*COS(RADIANS(AN412))))</f>
        <v>0</v>
      </c>
      <c r="AO429" s="3">
        <f>IF(DEGREES(ACOS(SIN(RADIANS(G429))*SIN(RADIANS(E422))+COS(RADIANS(G429))*COS(RADIANS(E422))*COS(RADIANS(AO412))))&gt;90,0,$F$4*$F$5/E421^2*(SIN(RADIANS(G429))*SIN(RADIANS(E422))+COS(RADIANS(G429))*COS(RADIANS(E422))*COS(RADIANS(AO412))))</f>
        <v>0</v>
      </c>
      <c r="AP429" s="3">
        <f>IF(DEGREES(ACOS(SIN(RADIANS(G429))*SIN(RADIANS(E422))+COS(RADIANS(G429))*COS(RADIANS(E422))*COS(RADIANS(AP412))))&gt;90,0,$F$4*$F$5/E421^2*(SIN(RADIANS(G429))*SIN(RADIANS(E422))+COS(RADIANS(G429))*COS(RADIANS(E422))*COS(RADIANS(AP412))))</f>
        <v>0</v>
      </c>
      <c r="AQ429" s="3">
        <f>IF(DEGREES(ACOS(SIN(RADIANS(G429))*SIN(RADIANS(E422))+COS(RADIANS(G429))*COS(RADIANS(E422))*COS(RADIANS(AQ412))))&gt;90,0,$F$4*$F$5/E421^2*(SIN(RADIANS(G429))*SIN(RADIANS(E422))+COS(RADIANS(G429))*COS(RADIANS(E422))*COS(RADIANS(AQ412))))</f>
        <v>0</v>
      </c>
      <c r="AR429" s="3">
        <f>IF(DEGREES(ACOS(SIN(RADIANS(G429))*SIN(RADIANS(E422))+COS(RADIANS(G429))*COS(RADIANS(E422))*COS(RADIANS(AR412))))&gt;90,0,$F$4*$F$5/E421^2*(SIN(RADIANS(G429))*SIN(RADIANS(E422))+COS(RADIANS(G429))*COS(RADIANS(E422))*COS(RADIANS(AR412))))</f>
        <v>0</v>
      </c>
    </row>
    <row r="430" spans="2:44" ht="15.75" customHeight="1" x14ac:dyDescent="0.2">
      <c r="G430" s="3">
        <v>-70</v>
      </c>
      <c r="I430" s="3">
        <f>IF(DEGREES(ACOS(SIN(RADIANS(G430))*SIN(RADIANS(E422))+COS(RADIANS(G430))*COS(RADIANS(E422))*COS(RADIANS(I412))))&gt;90,0,$F$4*$F$5/E421^2*(SIN(RADIANS(G430))*SIN(RADIANS(E422))+COS(RADIANS(G430))*COS(RADIANS(E422))*COS(RADIANS(I412))))</f>
        <v>0</v>
      </c>
      <c r="J430" s="3">
        <f>IF(DEGREES(ACOS(SIN(RADIANS(G430))*SIN(RADIANS(E422))+COS(RADIANS(G430))*COS(RADIANS(E422))*COS(RADIANS(J412))))&gt;90,0,$F$4*$F$5/E421^2*(SIN(RADIANS(G430))*SIN(RADIANS(E422))+COS(RADIANS(G430))*COS(RADIANS(E422))*COS(RADIANS(J412))))</f>
        <v>0</v>
      </c>
      <c r="K430" s="3">
        <f>IF(DEGREES(ACOS(SIN(RADIANS(G430))*SIN(RADIANS(E422))+COS(RADIANS(G430))*COS(RADIANS(E422))*COS(RADIANS(K412))))&gt;90,0,$F$4*$F$5/E421^2*(SIN(RADIANS(G430))*SIN(RADIANS(E422))+COS(RADIANS(G430))*COS(RADIANS(E422))*COS(RADIANS(K412))))</f>
        <v>0</v>
      </c>
      <c r="L430" s="3">
        <f>IF(DEGREES(ACOS(SIN(RADIANS(G430))*SIN(RADIANS(E422))+COS(RADIANS(G430))*COS(RADIANS(E422))*COS(RADIANS(L412))))&gt;90,0,$F$4*$F$5/E421^2*(SIN(RADIANS(G430))*SIN(RADIANS(E422))+COS(RADIANS(G430))*COS(RADIANS(E422))*COS(RADIANS(L412))))</f>
        <v>0</v>
      </c>
      <c r="M430" s="3">
        <f>IF(DEGREES(ACOS(SIN(RADIANS(G430))*SIN(RADIANS(E422))+COS(RADIANS(G430))*COS(RADIANS(E422))*COS(RADIANS(M412))))&gt;90,0,$F$4*$F$5/E421^2*(SIN(RADIANS(G430))*SIN(RADIANS(E422))+COS(RADIANS(G430))*COS(RADIANS(E422))*COS(RADIANS(M412))))</f>
        <v>0</v>
      </c>
      <c r="N430" s="3">
        <f>IF(DEGREES(ACOS(SIN(RADIANS(G430))*SIN(RADIANS(E422))+COS(RADIANS(G430))*COS(RADIANS(E422))*COS(RADIANS(N412))))&gt;90,0,$F$4*$F$5/E421^2*(SIN(RADIANS(G430))*SIN(RADIANS(E422))+COS(RADIANS(G430))*COS(RADIANS(E422))*COS(RADIANS(N412))))</f>
        <v>0</v>
      </c>
      <c r="O430" s="3">
        <f>IF(DEGREES(ACOS(SIN(RADIANS(G430))*SIN(RADIANS(E422))+COS(RADIANS(G430))*COS(RADIANS(E422))*COS(RADIANS(O412))))&gt;90,0,$F$4*$F$5/E421^2*(SIN(RADIANS(G430))*SIN(RADIANS(E422))+COS(RADIANS(G430))*COS(RADIANS(E422))*COS(RADIANS(O412))))</f>
        <v>0</v>
      </c>
      <c r="P430" s="3">
        <f>IF(DEGREES(ACOS(SIN(RADIANS(G430))*SIN(RADIANS(E422))+COS(RADIANS(G430))*COS(RADIANS(E422))*COS(RADIANS(P412))))&gt;90,0,$F$4*$F$5/E421^2*(SIN(RADIANS(G430))*SIN(RADIANS(E422))+COS(RADIANS(G430))*COS(RADIANS(E422))*COS(RADIANS(P412))))</f>
        <v>0</v>
      </c>
      <c r="Q430" s="3">
        <f>IF(DEGREES(ACOS(SIN(RADIANS(G430))*SIN(RADIANS(E422))+COS(RADIANS(G430))*COS(RADIANS(E422))*COS(RADIANS(Q412))))&gt;90,0,$F$4*$F$5/E421^2*(SIN(RADIANS(G430))*SIN(RADIANS(E422))+COS(RADIANS(G430))*COS(RADIANS(E422))*COS(RADIANS(Q412))))</f>
        <v>0</v>
      </c>
      <c r="R430" s="3" t="e">
        <f>IF(DEGREES(ACOS(SIN(RADIANS(G430))*SIN(RADIANS(E422))+COS(RADIANS(G430))*COS(RADIANS(E422))*COS(RADIANS(R412))))&gt;90,0,$F$4*$F$5/E421^2*(SIN(RADIANS(G430))*SIN(RADIANS(E422))+COS(RADIANS(G430))*COS(RADIANS(E422))*COS(RADIANS(R412))))</f>
        <v>#DIV/0!</v>
      </c>
      <c r="S430" s="3" t="e">
        <f>IF(DEGREES(ACOS(SIN(RADIANS(G430))*SIN(RADIANS(E422))+COS(RADIANS(G430))*COS(RADIANS(E422))*COS(RADIANS(S412))))&gt;90,0,$F$4*$F$5/E421^2*(SIN(RADIANS(G430))*SIN(RADIANS(E422))+COS(RADIANS(G430))*COS(RADIANS(E422))*COS(RADIANS(S412))))</f>
        <v>#DIV/0!</v>
      </c>
      <c r="T430" s="3" t="e">
        <f>IF(DEGREES(ACOS(SIN(RADIANS(G430))*SIN(RADIANS(E422))+COS(RADIANS(G430))*COS(RADIANS(E422))*COS(RADIANS(T412))))&gt;90,0,$F$4*$F$5/E421^2*(SIN(RADIANS(G430))*SIN(RADIANS(E422))+COS(RADIANS(G430))*COS(RADIANS(E422))*COS(RADIANS(T412))))</f>
        <v>#DIV/0!</v>
      </c>
      <c r="U430" s="3" t="e">
        <f>IF(DEGREES(ACOS(SIN(RADIANS(G430))*SIN(RADIANS(E422))+COS(RADIANS(G430))*COS(RADIANS(E422))*COS(RADIANS(U412))))&gt;90,0,$F$4*$F$5/E421^2*(SIN(RADIANS(G430))*SIN(RADIANS(E422))+COS(RADIANS(G430))*COS(RADIANS(E422))*COS(RADIANS(U412))))</f>
        <v>#DIV/0!</v>
      </c>
      <c r="V430" s="3" t="e">
        <f>IF(DEGREES(ACOS(SIN(RADIANS(G430))*SIN(RADIANS(E422))+COS(RADIANS(G430))*COS(RADIANS(E422))*COS(RADIANS(V412))))&gt;90,0,$F$4*$F$5/E421^2*(SIN(RADIANS(G430))*SIN(RADIANS(E422))+COS(RADIANS(G430))*COS(RADIANS(E422))*COS(RADIANS(V412))))</f>
        <v>#DIV/0!</v>
      </c>
      <c r="W430" s="3" t="e">
        <f>IF(DEGREES(ACOS(SIN(RADIANS(G430))*SIN(RADIANS(E422))+COS(RADIANS(G430))*COS(RADIANS(E422))*COS(RADIANS(W412))))&gt;90,0,$F$4*$F$5/E421^2*(SIN(RADIANS(G430))*SIN(RADIANS(E422))+COS(RADIANS(G430))*COS(RADIANS(E422))*COS(RADIANS(W412))))</f>
        <v>#DIV/0!</v>
      </c>
      <c r="X430" s="3" t="e">
        <f>IF(DEGREES(ACOS(SIN(RADIANS(G430))*SIN(RADIANS(E422))+COS(RADIANS(G430))*COS(RADIANS(E422))*COS(RADIANS(X412))))&gt;90,0,$F$4*$F$5/E421^2*(SIN(RADIANS(G430))*SIN(RADIANS(E422))+COS(RADIANS(G430))*COS(RADIANS(E422))*COS(RADIANS(X412))))</f>
        <v>#DIV/0!</v>
      </c>
      <c r="Y430" s="3" t="e">
        <f>IF(DEGREES(ACOS(SIN(RADIANS(G430))*SIN(RADIANS(E422))+COS(RADIANS(G430))*COS(RADIANS(E422))*COS(RADIANS(Y412))))&gt;90,0,$F$4*$F$5/E421^2*(SIN(RADIANS(G430))*SIN(RADIANS(E422))+COS(RADIANS(G430))*COS(RADIANS(E422))*COS(RADIANS(Y412))))</f>
        <v>#DIV/0!</v>
      </c>
      <c r="Z430" s="3" t="e">
        <f>IF(DEGREES(ACOS(SIN(RADIANS(G430))*SIN(RADIANS(E422))+COS(RADIANS(G430))*COS(RADIANS(E422))*COS(RADIANS(Z412))))&gt;90,0,$F$4*$F$5/E421^2*(SIN(RADIANS(G430))*SIN(RADIANS(E422))+COS(RADIANS(G430))*COS(RADIANS(E422))*COS(RADIANS(Z412))))</f>
        <v>#DIV/0!</v>
      </c>
      <c r="AA430" s="3" t="e">
        <f>IF(DEGREES(ACOS(SIN(RADIANS(G430))*SIN(RADIANS(E422))+COS(RADIANS(G430))*COS(RADIANS(E422))*COS(RADIANS(AA412))))&gt;90,0,$F$4*$F$5/E421^2*(SIN(RADIANS(G430))*SIN(RADIANS(E422))+COS(RADIANS(G430))*COS(RADIANS(E422))*COS(RADIANS(AA412))))</f>
        <v>#DIV/0!</v>
      </c>
      <c r="AB430" s="3" t="e">
        <f>IF(DEGREES(ACOS(SIN(RADIANS(G430))*SIN(RADIANS(E422))+COS(RADIANS(G430))*COS(RADIANS(E422))*COS(RADIANS(AB412))))&gt;90,0,$F$4*$F$5/E421^2*(SIN(RADIANS(G430))*SIN(RADIANS(E422))+COS(RADIANS(G430))*COS(RADIANS(E422))*COS(RADIANS(AB412))))</f>
        <v>#DIV/0!</v>
      </c>
      <c r="AC430" s="3" t="e">
        <f>IF(DEGREES(ACOS(SIN(RADIANS(G430))*SIN(RADIANS(E422))+COS(RADIANS(G430))*COS(RADIANS(E422))*COS(RADIANS(AC412))))&gt;90,0,$F$4*$F$5/E421^2*(SIN(RADIANS(G430))*SIN(RADIANS(E422))+COS(RADIANS(G430))*COS(RADIANS(E422))*COS(RADIANS(AC412))))</f>
        <v>#DIV/0!</v>
      </c>
      <c r="AD430" s="3" t="e">
        <f>IF(DEGREES(ACOS(SIN(RADIANS(G430))*SIN(RADIANS(E422))+COS(RADIANS(G430))*COS(RADIANS(E422))*COS(RADIANS(AD412))))&gt;90,0,$F$4*$F$5/E421^2*(SIN(RADIANS(G430))*SIN(RADIANS(E422))+COS(RADIANS(G430))*COS(RADIANS(E422))*COS(RADIANS(AD412))))</f>
        <v>#DIV/0!</v>
      </c>
      <c r="AE430" s="3" t="e">
        <f>IF(DEGREES(ACOS(SIN(RADIANS(G430))*SIN(RADIANS(E422))+COS(RADIANS(G430))*COS(RADIANS(E422))*COS(RADIANS(AE412))))&gt;90,0,$F$4*$F$5/E421^2*(SIN(RADIANS(G430))*SIN(RADIANS(E422))+COS(RADIANS(G430))*COS(RADIANS(E422))*COS(RADIANS(AE412))))</f>
        <v>#DIV/0!</v>
      </c>
      <c r="AF430" s="3" t="e">
        <f>IF(DEGREES(ACOS(SIN(RADIANS(G430))*SIN(RADIANS(E422))+COS(RADIANS(G430))*COS(RADIANS(E422))*COS(RADIANS(AF412))))&gt;90,0,$F$4*$F$5/E421^2*(SIN(RADIANS(G430))*SIN(RADIANS(E422))+COS(RADIANS(G430))*COS(RADIANS(E422))*COS(RADIANS(AF412))))</f>
        <v>#DIV/0!</v>
      </c>
      <c r="AG430" s="3" t="e">
        <f>IF(DEGREES(ACOS(SIN(RADIANS(G430))*SIN(RADIANS(E422))+COS(RADIANS(G430))*COS(RADIANS(E422))*COS(RADIANS(AG412))))&gt;90,0,$F$4*$F$5/E421^2*(SIN(RADIANS(G430))*SIN(RADIANS(E422))+COS(RADIANS(G430))*COS(RADIANS(E422))*COS(RADIANS(AG412))))</f>
        <v>#DIV/0!</v>
      </c>
      <c r="AH430" s="3" t="e">
        <f>IF(DEGREES(ACOS(SIN(RADIANS(G430))*SIN(RADIANS(E422))+COS(RADIANS(G430))*COS(RADIANS(E422))*COS(RADIANS(AH412))))&gt;90,0,$F$4*$F$5/E421^2*(SIN(RADIANS(G430))*SIN(RADIANS(E422))+COS(RADIANS(G430))*COS(RADIANS(E422))*COS(RADIANS(AH412))))</f>
        <v>#DIV/0!</v>
      </c>
      <c r="AI430" s="3" t="e">
        <f>IF(DEGREES(ACOS(SIN(RADIANS(G430))*SIN(RADIANS(E422))+COS(RADIANS(G430))*COS(RADIANS(E422))*COS(RADIANS(AI412))))&gt;90,0,$F$4*$F$5/E421^2*(SIN(RADIANS(G430))*SIN(RADIANS(E422))+COS(RADIANS(G430))*COS(RADIANS(E422))*COS(RADIANS(AI412))))</f>
        <v>#DIV/0!</v>
      </c>
      <c r="AJ430" s="3" t="e">
        <f>IF(DEGREES(ACOS(SIN(RADIANS(G430))*SIN(RADIANS(E422))+COS(RADIANS(G430))*COS(RADIANS(E422))*COS(RADIANS(AJ412))))&gt;90,0,$F$4*$F$5/E421^2*(SIN(RADIANS(G430))*SIN(RADIANS(E422))+COS(RADIANS(G430))*COS(RADIANS(E422))*COS(RADIANS(AJ412))))</f>
        <v>#DIV/0!</v>
      </c>
      <c r="AK430" s="3">
        <f>IF(DEGREES(ACOS(SIN(RADIANS(G430))*SIN(RADIANS(E422))+COS(RADIANS(G430))*COS(RADIANS(E422))*COS(RADIANS(AK412))))&gt;90,0,$F$4*$F$5/E421^2*(SIN(RADIANS(G430))*SIN(RADIANS(E422))+COS(RADIANS(G430))*COS(RADIANS(E422))*COS(RADIANS(AK412))))</f>
        <v>0</v>
      </c>
      <c r="AL430" s="3">
        <f>IF(DEGREES(ACOS(SIN(RADIANS(G430))*SIN(RADIANS(E422))+COS(RADIANS(G430))*COS(RADIANS(E422))*COS(RADIANS(AL412))))&gt;90,0,$F$4*$F$5/E421^2*(SIN(RADIANS(G430))*SIN(RADIANS(E422))+COS(RADIANS(G430))*COS(RADIANS(E422))*COS(RADIANS(AL412))))</f>
        <v>0</v>
      </c>
      <c r="AM430" s="3">
        <f>IF(DEGREES(ACOS(SIN(RADIANS(G430))*SIN(RADIANS(E422))+COS(RADIANS(G430))*COS(RADIANS(E422))*COS(RADIANS(AM412))))&gt;90,0,$F$4*$F$5/E421^2*(SIN(RADIANS(G430))*SIN(RADIANS(E422))+COS(RADIANS(G430))*COS(RADIANS(E422))*COS(RADIANS(AM412))))</f>
        <v>0</v>
      </c>
      <c r="AN430" s="3">
        <f>IF(DEGREES(ACOS(SIN(RADIANS(G430))*SIN(RADIANS(E422))+COS(RADIANS(G430))*COS(RADIANS(E422))*COS(RADIANS(AN412))))&gt;90,0,$F$4*$F$5/E421^2*(SIN(RADIANS(G430))*SIN(RADIANS(E422))+COS(RADIANS(G430))*COS(RADIANS(E422))*COS(RADIANS(AN412))))</f>
        <v>0</v>
      </c>
      <c r="AO430" s="3">
        <f>IF(DEGREES(ACOS(SIN(RADIANS(G430))*SIN(RADIANS(E422))+COS(RADIANS(G430))*COS(RADIANS(E422))*COS(RADIANS(AO412))))&gt;90,0,$F$4*$F$5/E421^2*(SIN(RADIANS(G430))*SIN(RADIANS(E422))+COS(RADIANS(G430))*COS(RADIANS(E422))*COS(RADIANS(AO412))))</f>
        <v>0</v>
      </c>
      <c r="AP430" s="3">
        <f>IF(DEGREES(ACOS(SIN(RADIANS(G430))*SIN(RADIANS(E422))+COS(RADIANS(G430))*COS(RADIANS(E422))*COS(RADIANS(AP412))))&gt;90,0,$F$4*$F$5/E421^2*(SIN(RADIANS(G430))*SIN(RADIANS(E422))+COS(RADIANS(G430))*COS(RADIANS(E422))*COS(RADIANS(AP412))))</f>
        <v>0</v>
      </c>
      <c r="AQ430" s="3">
        <f>IF(DEGREES(ACOS(SIN(RADIANS(G430))*SIN(RADIANS(E422))+COS(RADIANS(G430))*COS(RADIANS(E422))*COS(RADIANS(AQ412))))&gt;90,0,$F$4*$F$5/E421^2*(SIN(RADIANS(G430))*SIN(RADIANS(E422))+COS(RADIANS(G430))*COS(RADIANS(E422))*COS(RADIANS(AQ412))))</f>
        <v>0</v>
      </c>
      <c r="AR430" s="3">
        <f>IF(DEGREES(ACOS(SIN(RADIANS(G430))*SIN(RADIANS(E422))+COS(RADIANS(G430))*COS(RADIANS(E422))*COS(RADIANS(AR412))))&gt;90,0,$F$4*$F$5/E421^2*(SIN(RADIANS(G430))*SIN(RADIANS(E422))+COS(RADIANS(G430))*COS(RADIANS(E422))*COS(RADIANS(AR412))))</f>
        <v>0</v>
      </c>
    </row>
    <row r="431" spans="2:44" ht="15.75" customHeight="1" x14ac:dyDescent="0.2">
      <c r="G431" s="3">
        <v>-80</v>
      </c>
      <c r="I431" s="3">
        <f>IF(DEGREES(ACOS(SIN(RADIANS(G431))*SIN(RADIANS(E422))+COS(RADIANS(G431))*COS(RADIANS(E422))*COS(RADIANS(I412))))&gt;90,0,$F$4*$F$5/E421^2*(SIN(RADIANS(G431))*SIN(RADIANS(E422))+COS(RADIANS(G431))*COS(RADIANS(E422))*COS(RADIANS(I412))))</f>
        <v>0</v>
      </c>
      <c r="J431" s="3">
        <f>IF(DEGREES(ACOS(SIN(RADIANS(G431))*SIN(RADIANS(E422))+COS(RADIANS(G431))*COS(RADIANS(E422))*COS(RADIANS(J412))))&gt;90,0,$F$4*$F$5/E421^2*(SIN(RADIANS(G431))*SIN(RADIANS(E422))+COS(RADIANS(G431))*COS(RADIANS(E422))*COS(RADIANS(J412))))</f>
        <v>0</v>
      </c>
      <c r="K431" s="3">
        <f>IF(DEGREES(ACOS(SIN(RADIANS(G431))*SIN(RADIANS(E422))+COS(RADIANS(G431))*COS(RADIANS(E422))*COS(RADIANS(K412))))&gt;90,0,$F$4*$F$5/E421^2*(SIN(RADIANS(G431))*SIN(RADIANS(E422))+COS(RADIANS(G431))*COS(RADIANS(E422))*COS(RADIANS(K412))))</f>
        <v>0</v>
      </c>
      <c r="L431" s="3">
        <f>IF(DEGREES(ACOS(SIN(RADIANS(G431))*SIN(RADIANS(E422))+COS(RADIANS(G431))*COS(RADIANS(E422))*COS(RADIANS(L412))))&gt;90,0,$F$4*$F$5/E421^2*(SIN(RADIANS(G431))*SIN(RADIANS(E422))+COS(RADIANS(G431))*COS(RADIANS(E422))*COS(RADIANS(L412))))</f>
        <v>0</v>
      </c>
      <c r="M431" s="3">
        <f>IF(DEGREES(ACOS(SIN(RADIANS(G431))*SIN(RADIANS(E422))+COS(RADIANS(G431))*COS(RADIANS(E422))*COS(RADIANS(M412))))&gt;90,0,$F$4*$F$5/E421^2*(SIN(RADIANS(G431))*SIN(RADIANS(E422))+COS(RADIANS(G431))*COS(RADIANS(E422))*COS(RADIANS(M412))))</f>
        <v>0</v>
      </c>
      <c r="N431" s="3">
        <f>IF(DEGREES(ACOS(SIN(RADIANS(G431))*SIN(RADIANS(E422))+COS(RADIANS(G431))*COS(RADIANS(E422))*COS(RADIANS(N412))))&gt;90,0,$F$4*$F$5/E421^2*(SIN(RADIANS(G431))*SIN(RADIANS(E422))+COS(RADIANS(G431))*COS(RADIANS(E422))*COS(RADIANS(N412))))</f>
        <v>0</v>
      </c>
      <c r="O431" s="3">
        <f>IF(DEGREES(ACOS(SIN(RADIANS(G431))*SIN(RADIANS(E422))+COS(RADIANS(G431))*COS(RADIANS(E422))*COS(RADIANS(O412))))&gt;90,0,$F$4*$F$5/E421^2*(SIN(RADIANS(G431))*SIN(RADIANS(E422))+COS(RADIANS(G431))*COS(RADIANS(E422))*COS(RADIANS(O412))))</f>
        <v>0</v>
      </c>
      <c r="P431" s="3">
        <f>IF(DEGREES(ACOS(SIN(RADIANS(G431))*SIN(RADIANS(E422))+COS(RADIANS(G431))*COS(RADIANS(E422))*COS(RADIANS(P412))))&gt;90,0,$F$4*$F$5/E421^2*(SIN(RADIANS(G431))*SIN(RADIANS(E422))+COS(RADIANS(G431))*COS(RADIANS(E422))*COS(RADIANS(P412))))</f>
        <v>0</v>
      </c>
      <c r="Q431" s="3">
        <f>IF(DEGREES(ACOS(SIN(RADIANS(G431))*SIN(RADIANS(E422))+COS(RADIANS(G431))*COS(RADIANS(E422))*COS(RADIANS(Q412))))&gt;90,0,$F$4*$F$5/E421^2*(SIN(RADIANS(G431))*SIN(RADIANS(E422))+COS(RADIANS(G431))*COS(RADIANS(E422))*COS(RADIANS(Q412))))</f>
        <v>0</v>
      </c>
      <c r="R431" s="3" t="e">
        <f>IF(DEGREES(ACOS(SIN(RADIANS(G431))*SIN(RADIANS(E422))+COS(RADIANS(G431))*COS(RADIANS(E422))*COS(RADIANS(R412))))&gt;90,0,$F$4*$F$5/E421^2*(SIN(RADIANS(G431))*SIN(RADIANS(E422))+COS(RADIANS(G431))*COS(RADIANS(E422))*COS(RADIANS(R412))))</f>
        <v>#DIV/0!</v>
      </c>
      <c r="S431" s="3" t="e">
        <f>IF(DEGREES(ACOS(SIN(RADIANS(G431))*SIN(RADIANS(E422))+COS(RADIANS(G431))*COS(RADIANS(E422))*COS(RADIANS(S412))))&gt;90,0,$F$4*$F$5/E421^2*(SIN(RADIANS(G431))*SIN(RADIANS(E422))+COS(RADIANS(G431))*COS(RADIANS(E422))*COS(RADIANS(S412))))</f>
        <v>#DIV/0!</v>
      </c>
      <c r="T431" s="3" t="e">
        <f>IF(DEGREES(ACOS(SIN(RADIANS(G431))*SIN(RADIANS(E422))+COS(RADIANS(G431))*COS(RADIANS(E422))*COS(RADIANS(T412))))&gt;90,0,$F$4*$F$5/E421^2*(SIN(RADIANS(G431))*SIN(RADIANS(E422))+COS(RADIANS(G431))*COS(RADIANS(E422))*COS(RADIANS(T412))))</f>
        <v>#DIV/0!</v>
      </c>
      <c r="U431" s="3" t="e">
        <f>IF(DEGREES(ACOS(SIN(RADIANS(G431))*SIN(RADIANS(E422))+COS(RADIANS(G431))*COS(RADIANS(E422))*COS(RADIANS(U412))))&gt;90,0,$F$4*$F$5/E421^2*(SIN(RADIANS(G431))*SIN(RADIANS(E422))+COS(RADIANS(G431))*COS(RADIANS(E422))*COS(RADIANS(U412))))</f>
        <v>#DIV/0!</v>
      </c>
      <c r="V431" s="3" t="e">
        <f>IF(DEGREES(ACOS(SIN(RADIANS(G431))*SIN(RADIANS(E422))+COS(RADIANS(G431))*COS(RADIANS(E422))*COS(RADIANS(V412))))&gt;90,0,$F$4*$F$5/E421^2*(SIN(RADIANS(G431))*SIN(RADIANS(E422))+COS(RADIANS(G431))*COS(RADIANS(E422))*COS(RADIANS(V412))))</f>
        <v>#DIV/0!</v>
      </c>
      <c r="W431" s="3" t="e">
        <f>IF(DEGREES(ACOS(SIN(RADIANS(G431))*SIN(RADIANS(E422))+COS(RADIANS(G431))*COS(RADIANS(E422))*COS(RADIANS(W412))))&gt;90,0,$F$4*$F$5/E421^2*(SIN(RADIANS(G431))*SIN(RADIANS(E422))+COS(RADIANS(G431))*COS(RADIANS(E422))*COS(RADIANS(W412))))</f>
        <v>#DIV/0!</v>
      </c>
      <c r="X431" s="3" t="e">
        <f>IF(DEGREES(ACOS(SIN(RADIANS(G431))*SIN(RADIANS(E422))+COS(RADIANS(G431))*COS(RADIANS(E422))*COS(RADIANS(X412))))&gt;90,0,$F$4*$F$5/E421^2*(SIN(RADIANS(G431))*SIN(RADIANS(E422))+COS(RADIANS(G431))*COS(RADIANS(E422))*COS(RADIANS(X412))))</f>
        <v>#DIV/0!</v>
      </c>
      <c r="Y431" s="3" t="e">
        <f>IF(DEGREES(ACOS(SIN(RADIANS(G431))*SIN(RADIANS(E422))+COS(RADIANS(G431))*COS(RADIANS(E422))*COS(RADIANS(Y412))))&gt;90,0,$F$4*$F$5/E421^2*(SIN(RADIANS(G431))*SIN(RADIANS(E422))+COS(RADIANS(G431))*COS(RADIANS(E422))*COS(RADIANS(Y412))))</f>
        <v>#DIV/0!</v>
      </c>
      <c r="Z431" s="3" t="e">
        <f>IF(DEGREES(ACOS(SIN(RADIANS(G431))*SIN(RADIANS(E422))+COS(RADIANS(G431))*COS(RADIANS(E422))*COS(RADIANS(Z412))))&gt;90,0,$F$4*$F$5/E421^2*(SIN(RADIANS(G431))*SIN(RADIANS(E422))+COS(RADIANS(G431))*COS(RADIANS(E422))*COS(RADIANS(Z412))))</f>
        <v>#DIV/0!</v>
      </c>
      <c r="AA431" s="3" t="e">
        <f>IF(DEGREES(ACOS(SIN(RADIANS(G431))*SIN(RADIANS(E422))+COS(RADIANS(G431))*COS(RADIANS(E422))*COS(RADIANS(AA412))))&gt;90,0,$F$4*$F$5/E421^2*(SIN(RADIANS(G431))*SIN(RADIANS(E422))+COS(RADIANS(G431))*COS(RADIANS(E422))*COS(RADIANS(AA412))))</f>
        <v>#DIV/0!</v>
      </c>
      <c r="AB431" s="3" t="e">
        <f>IF(DEGREES(ACOS(SIN(RADIANS(G431))*SIN(RADIANS(E422))+COS(RADIANS(G431))*COS(RADIANS(E422))*COS(RADIANS(AB412))))&gt;90,0,$F$4*$F$5/E421^2*(SIN(RADIANS(G431))*SIN(RADIANS(E422))+COS(RADIANS(G431))*COS(RADIANS(E422))*COS(RADIANS(AB412))))</f>
        <v>#DIV/0!</v>
      </c>
      <c r="AC431" s="3" t="e">
        <f>IF(DEGREES(ACOS(SIN(RADIANS(G431))*SIN(RADIANS(E422))+COS(RADIANS(G431))*COS(RADIANS(E422))*COS(RADIANS(AC412))))&gt;90,0,$F$4*$F$5/E421^2*(SIN(RADIANS(G431))*SIN(RADIANS(E422))+COS(RADIANS(G431))*COS(RADIANS(E422))*COS(RADIANS(AC412))))</f>
        <v>#DIV/0!</v>
      </c>
      <c r="AD431" s="3" t="e">
        <f>IF(DEGREES(ACOS(SIN(RADIANS(G431))*SIN(RADIANS(E422))+COS(RADIANS(G431))*COS(RADIANS(E422))*COS(RADIANS(AD412))))&gt;90,0,$F$4*$F$5/E421^2*(SIN(RADIANS(G431))*SIN(RADIANS(E422))+COS(RADIANS(G431))*COS(RADIANS(E422))*COS(RADIANS(AD412))))</f>
        <v>#DIV/0!</v>
      </c>
      <c r="AE431" s="3" t="e">
        <f>IF(DEGREES(ACOS(SIN(RADIANS(G431))*SIN(RADIANS(E422))+COS(RADIANS(G431))*COS(RADIANS(E422))*COS(RADIANS(AE412))))&gt;90,0,$F$4*$F$5/E421^2*(SIN(RADIANS(G431))*SIN(RADIANS(E422))+COS(RADIANS(G431))*COS(RADIANS(E422))*COS(RADIANS(AE412))))</f>
        <v>#DIV/0!</v>
      </c>
      <c r="AF431" s="3" t="e">
        <f>IF(DEGREES(ACOS(SIN(RADIANS(G431))*SIN(RADIANS(E422))+COS(RADIANS(G431))*COS(RADIANS(E422))*COS(RADIANS(AF412))))&gt;90,0,$F$4*$F$5/E421^2*(SIN(RADIANS(G431))*SIN(RADIANS(E422))+COS(RADIANS(G431))*COS(RADIANS(E422))*COS(RADIANS(AF412))))</f>
        <v>#DIV/0!</v>
      </c>
      <c r="AG431" s="3" t="e">
        <f>IF(DEGREES(ACOS(SIN(RADIANS(G431))*SIN(RADIANS(E422))+COS(RADIANS(G431))*COS(RADIANS(E422))*COS(RADIANS(AG412))))&gt;90,0,$F$4*$F$5/E421^2*(SIN(RADIANS(G431))*SIN(RADIANS(E422))+COS(RADIANS(G431))*COS(RADIANS(E422))*COS(RADIANS(AG412))))</f>
        <v>#DIV/0!</v>
      </c>
      <c r="AH431" s="3" t="e">
        <f>IF(DEGREES(ACOS(SIN(RADIANS(G431))*SIN(RADIANS(E422))+COS(RADIANS(G431))*COS(RADIANS(E422))*COS(RADIANS(AH412))))&gt;90,0,$F$4*$F$5/E421^2*(SIN(RADIANS(G431))*SIN(RADIANS(E422))+COS(RADIANS(G431))*COS(RADIANS(E422))*COS(RADIANS(AH412))))</f>
        <v>#DIV/0!</v>
      </c>
      <c r="AI431" s="3" t="e">
        <f>IF(DEGREES(ACOS(SIN(RADIANS(G431))*SIN(RADIANS(E422))+COS(RADIANS(G431))*COS(RADIANS(E422))*COS(RADIANS(AI412))))&gt;90,0,$F$4*$F$5/E421^2*(SIN(RADIANS(G431))*SIN(RADIANS(E422))+COS(RADIANS(G431))*COS(RADIANS(E422))*COS(RADIANS(AI412))))</f>
        <v>#DIV/0!</v>
      </c>
      <c r="AJ431" s="3" t="e">
        <f>IF(DEGREES(ACOS(SIN(RADIANS(G431))*SIN(RADIANS(E422))+COS(RADIANS(G431))*COS(RADIANS(E422))*COS(RADIANS(AJ412))))&gt;90,0,$F$4*$F$5/E421^2*(SIN(RADIANS(G431))*SIN(RADIANS(E422))+COS(RADIANS(G431))*COS(RADIANS(E422))*COS(RADIANS(AJ412))))</f>
        <v>#DIV/0!</v>
      </c>
      <c r="AK431" s="3">
        <f>IF(DEGREES(ACOS(SIN(RADIANS(G431))*SIN(RADIANS(E422))+COS(RADIANS(G431))*COS(RADIANS(E422))*COS(RADIANS(AK412))))&gt;90,0,$F$4*$F$5/E421^2*(SIN(RADIANS(G431))*SIN(RADIANS(E422))+COS(RADIANS(G431))*COS(RADIANS(E422))*COS(RADIANS(AK412))))</f>
        <v>0</v>
      </c>
      <c r="AL431" s="3">
        <f>IF(DEGREES(ACOS(SIN(RADIANS(G431))*SIN(RADIANS(E422))+COS(RADIANS(G431))*COS(RADIANS(E422))*COS(RADIANS(AL412))))&gt;90,0,$F$4*$F$5/E421^2*(SIN(RADIANS(G431))*SIN(RADIANS(E422))+COS(RADIANS(G431))*COS(RADIANS(E422))*COS(RADIANS(AL412))))</f>
        <v>0</v>
      </c>
      <c r="AM431" s="3">
        <f>IF(DEGREES(ACOS(SIN(RADIANS(G431))*SIN(RADIANS(E422))+COS(RADIANS(G431))*COS(RADIANS(E422))*COS(RADIANS(AM412))))&gt;90,0,$F$4*$F$5/E421^2*(SIN(RADIANS(G431))*SIN(RADIANS(E422))+COS(RADIANS(G431))*COS(RADIANS(E422))*COS(RADIANS(AM412))))</f>
        <v>0</v>
      </c>
      <c r="AN431" s="3">
        <f>IF(DEGREES(ACOS(SIN(RADIANS(G431))*SIN(RADIANS(E422))+COS(RADIANS(G431))*COS(RADIANS(E422))*COS(RADIANS(AN412))))&gt;90,0,$F$4*$F$5/E421^2*(SIN(RADIANS(G431))*SIN(RADIANS(E422))+COS(RADIANS(G431))*COS(RADIANS(E422))*COS(RADIANS(AN412))))</f>
        <v>0</v>
      </c>
      <c r="AO431" s="3">
        <f>IF(DEGREES(ACOS(SIN(RADIANS(G431))*SIN(RADIANS(E422))+COS(RADIANS(G431))*COS(RADIANS(E422))*COS(RADIANS(AO412))))&gt;90,0,$F$4*$F$5/E421^2*(SIN(RADIANS(G431))*SIN(RADIANS(E422))+COS(RADIANS(G431))*COS(RADIANS(E422))*COS(RADIANS(AO412))))</f>
        <v>0</v>
      </c>
      <c r="AP431" s="3">
        <f>IF(DEGREES(ACOS(SIN(RADIANS(G431))*SIN(RADIANS(E422))+COS(RADIANS(G431))*COS(RADIANS(E422))*COS(RADIANS(AP412))))&gt;90,0,$F$4*$F$5/E421^2*(SIN(RADIANS(G431))*SIN(RADIANS(E422))+COS(RADIANS(G431))*COS(RADIANS(E422))*COS(RADIANS(AP412))))</f>
        <v>0</v>
      </c>
      <c r="AQ431" s="3">
        <f>IF(DEGREES(ACOS(SIN(RADIANS(G431))*SIN(RADIANS(E422))+COS(RADIANS(G431))*COS(RADIANS(E422))*COS(RADIANS(AQ412))))&gt;90,0,$F$4*$F$5/E421^2*(SIN(RADIANS(G431))*SIN(RADIANS(E422))+COS(RADIANS(G431))*COS(RADIANS(E422))*COS(RADIANS(AQ412))))</f>
        <v>0</v>
      </c>
      <c r="AR431" s="3">
        <f>IF(DEGREES(ACOS(SIN(RADIANS(G431))*SIN(RADIANS(E422))+COS(RADIANS(G431))*COS(RADIANS(E422))*COS(RADIANS(AR412))))&gt;90,0,$F$4*$F$5/E421^2*(SIN(RADIANS(G431))*SIN(RADIANS(E422))+COS(RADIANS(G431))*COS(RADIANS(E422))*COS(RADIANS(AR412))))</f>
        <v>0</v>
      </c>
    </row>
    <row r="432" spans="2:44" ht="15.75" customHeight="1" x14ac:dyDescent="0.2">
      <c r="G432" s="3">
        <v>-90</v>
      </c>
      <c r="I432" s="3" t="e">
        <f>IF(DEGREES(ACOS(SIN(RADIANS(G432))*SIN(RADIANS(E422))+COS(RADIANS(G432))*COS(RADIANS(E422))*COS(RADIANS(I412))))&gt;90,0,$F$4*$F$5/E421^2*(SIN(RADIANS(G432))*SIN(RADIANS(E422))+COS(RADIANS(G432))*COS(RADIANS(E422))*COS(RADIANS(I412))))</f>
        <v>#DIV/0!</v>
      </c>
      <c r="J432" s="3" t="e">
        <f>IF(DEGREES(ACOS(SIN(RADIANS(G432))*SIN(RADIANS(E422))+COS(RADIANS(G432))*COS(RADIANS(E422))*COS(RADIANS(J412))))&gt;90,0,$F$4*$F$5/E421^2*(SIN(RADIANS(G432))*SIN(RADIANS(E422))+COS(RADIANS(G432))*COS(RADIANS(E422))*COS(RADIANS(J412))))</f>
        <v>#DIV/0!</v>
      </c>
      <c r="K432" s="3" t="e">
        <f>IF(DEGREES(ACOS(SIN(RADIANS(G432))*SIN(RADIANS(E422))+COS(RADIANS(G432))*COS(RADIANS(E422))*COS(RADIANS(K412))))&gt;90,0,$F$4*$F$5/E421^2*(SIN(RADIANS(G432))*SIN(RADIANS(E422))+COS(RADIANS(G432))*COS(RADIANS(E422))*COS(RADIANS(K412))))</f>
        <v>#DIV/0!</v>
      </c>
      <c r="L432" s="3" t="e">
        <f>IF(DEGREES(ACOS(SIN(RADIANS(G432))*SIN(RADIANS(E422))+COS(RADIANS(G432))*COS(RADIANS(E422))*COS(RADIANS(L412))))&gt;90,0,$F$4*$F$5/E421^2*(SIN(RADIANS(G432))*SIN(RADIANS(E422))+COS(RADIANS(G432))*COS(RADIANS(E422))*COS(RADIANS(L412))))</f>
        <v>#DIV/0!</v>
      </c>
      <c r="M432" s="3" t="e">
        <f>IF(DEGREES(ACOS(SIN(RADIANS(G432))*SIN(RADIANS(E422))+COS(RADIANS(G432))*COS(RADIANS(E422))*COS(RADIANS(M412))))&gt;90,0,$F$4*$F$5/E421^2*(SIN(RADIANS(G432))*SIN(RADIANS(E422))+COS(RADIANS(G432))*COS(RADIANS(E422))*COS(RADIANS(M412))))</f>
        <v>#DIV/0!</v>
      </c>
      <c r="N432" s="3" t="e">
        <f>IF(DEGREES(ACOS(SIN(RADIANS(G432))*SIN(RADIANS(E422))+COS(RADIANS(G432))*COS(RADIANS(E422))*COS(RADIANS(N412))))&gt;90,0,$F$4*$F$5/E421^2*(SIN(RADIANS(G432))*SIN(RADIANS(E422))+COS(RADIANS(G432))*COS(RADIANS(E422))*COS(RADIANS(N412))))</f>
        <v>#DIV/0!</v>
      </c>
      <c r="O432" s="3" t="e">
        <f>IF(DEGREES(ACOS(SIN(RADIANS(G432))*SIN(RADIANS(E422))+COS(RADIANS(G432))*COS(RADIANS(E422))*COS(RADIANS(O412))))&gt;90,0,$F$4*$F$5/E421^2*(SIN(RADIANS(G432))*SIN(RADIANS(E422))+COS(RADIANS(G432))*COS(RADIANS(E422))*COS(RADIANS(O412))))</f>
        <v>#DIV/0!</v>
      </c>
      <c r="P432" s="3" t="e">
        <f>IF(DEGREES(ACOS(SIN(RADIANS(G432))*SIN(RADIANS(E422))+COS(RADIANS(G432))*COS(RADIANS(E422))*COS(RADIANS(P412))))&gt;90,0,$F$4*$F$5/E421^2*(SIN(RADIANS(G432))*SIN(RADIANS(E422))+COS(RADIANS(G432))*COS(RADIANS(E422))*COS(RADIANS(P412))))</f>
        <v>#DIV/0!</v>
      </c>
      <c r="Q432" s="3" t="e">
        <f>IF(DEGREES(ACOS(SIN(RADIANS(G432))*SIN(RADIANS(E422))+COS(RADIANS(G432))*COS(RADIANS(E422))*COS(RADIANS(Q412))))&gt;90,0,$F$4*$F$5/E421^2*(SIN(RADIANS(G432))*SIN(RADIANS(E422))+COS(RADIANS(G432))*COS(RADIANS(E422))*COS(RADIANS(Q412))))</f>
        <v>#DIV/0!</v>
      </c>
      <c r="R432" s="3" t="e">
        <f>IF(DEGREES(ACOS(SIN(RADIANS(G432))*SIN(RADIANS(E422))+COS(RADIANS(G432))*COS(RADIANS(E422))*COS(RADIANS(R412))))&gt;90,0,$F$4*$F$5/E421^2*(SIN(RADIANS(G432))*SIN(RADIANS(E422))+COS(RADIANS(G432))*COS(RADIANS(E422))*COS(RADIANS(R412))))</f>
        <v>#DIV/0!</v>
      </c>
      <c r="S432" s="3" t="e">
        <f>IF(DEGREES(ACOS(SIN(RADIANS(G432))*SIN(RADIANS(E422))+COS(RADIANS(G432))*COS(RADIANS(E422))*COS(RADIANS(S412))))&gt;90,0,$F$4*$F$5/E421^2*(SIN(RADIANS(G432))*SIN(RADIANS(E422))+COS(RADIANS(G432))*COS(RADIANS(E422))*COS(RADIANS(S412))))</f>
        <v>#DIV/0!</v>
      </c>
      <c r="T432" s="3" t="e">
        <f>IF(DEGREES(ACOS(SIN(RADIANS(G432))*SIN(RADIANS(E422))+COS(RADIANS(G432))*COS(RADIANS(E422))*COS(RADIANS(T412))))&gt;90,0,$F$4*$F$5/E421^2*(SIN(RADIANS(G432))*SIN(RADIANS(E422))+COS(RADIANS(G432))*COS(RADIANS(E422))*COS(RADIANS(T412))))</f>
        <v>#DIV/0!</v>
      </c>
      <c r="U432" s="3" t="e">
        <f>IF(DEGREES(ACOS(SIN(RADIANS(G432))*SIN(RADIANS(E422))+COS(RADIANS(G432))*COS(RADIANS(E422))*COS(RADIANS(U412))))&gt;90,0,$F$4*$F$5/E421^2*(SIN(RADIANS(G432))*SIN(RADIANS(E422))+COS(RADIANS(G432))*COS(RADIANS(E422))*COS(RADIANS(U412))))</f>
        <v>#DIV/0!</v>
      </c>
      <c r="V432" s="3" t="e">
        <f>IF(DEGREES(ACOS(SIN(RADIANS(G432))*SIN(RADIANS(E422))+COS(RADIANS(G432))*COS(RADIANS(E422))*COS(RADIANS(V412))))&gt;90,0,$F$4*$F$5/E421^2*(SIN(RADIANS(G432))*SIN(RADIANS(E422))+COS(RADIANS(G432))*COS(RADIANS(E422))*COS(RADIANS(V412))))</f>
        <v>#DIV/0!</v>
      </c>
      <c r="W432" s="3" t="e">
        <f>IF(DEGREES(ACOS(SIN(RADIANS(G432))*SIN(RADIANS(E422))+COS(RADIANS(G432))*COS(RADIANS(E422))*COS(RADIANS(W412))))&gt;90,0,$F$4*$F$5/E421^2*(SIN(RADIANS(G432))*SIN(RADIANS(E422))+COS(RADIANS(G432))*COS(RADIANS(E422))*COS(RADIANS(W412))))</f>
        <v>#DIV/0!</v>
      </c>
      <c r="X432" s="3" t="e">
        <f>IF(DEGREES(ACOS(SIN(RADIANS(G432))*SIN(RADIANS(E422))+COS(RADIANS(G432))*COS(RADIANS(E422))*COS(RADIANS(X412))))&gt;90,0,$F$4*$F$5/E421^2*(SIN(RADIANS(G432))*SIN(RADIANS(E422))+COS(RADIANS(G432))*COS(RADIANS(E422))*COS(RADIANS(X412))))</f>
        <v>#DIV/0!</v>
      </c>
      <c r="Y432" s="3" t="e">
        <f>IF(DEGREES(ACOS(SIN(RADIANS(G432))*SIN(RADIANS(E422))+COS(RADIANS(G432))*COS(RADIANS(E422))*COS(RADIANS(Y412))))&gt;90,0,$F$4*$F$5/E421^2*(SIN(RADIANS(G432))*SIN(RADIANS(E422))+COS(RADIANS(G432))*COS(RADIANS(E422))*COS(RADIANS(Y412))))</f>
        <v>#DIV/0!</v>
      </c>
      <c r="Z432" s="3" t="e">
        <f>IF(DEGREES(ACOS(SIN(RADIANS(G432))*SIN(RADIANS(E422))+COS(RADIANS(G432))*COS(RADIANS(E422))*COS(RADIANS(Z412))))&gt;90,0,$F$4*$F$5/E421^2*(SIN(RADIANS(G432))*SIN(RADIANS(E422))+COS(RADIANS(G432))*COS(RADIANS(E422))*COS(RADIANS(Z412))))</f>
        <v>#DIV/0!</v>
      </c>
      <c r="AA432" s="3" t="e">
        <f>IF(DEGREES(ACOS(SIN(RADIANS(G432))*SIN(RADIANS(E422))+COS(RADIANS(G432))*COS(RADIANS(E422))*COS(RADIANS(AA412))))&gt;90,0,$F$4*$F$5/E421^2*(SIN(RADIANS(G432))*SIN(RADIANS(E422))+COS(RADIANS(G432))*COS(RADIANS(E422))*COS(RADIANS(AA412))))</f>
        <v>#DIV/0!</v>
      </c>
      <c r="AB432" s="3" t="e">
        <f>IF(DEGREES(ACOS(SIN(RADIANS(G432))*SIN(RADIANS(E422))+COS(RADIANS(G432))*COS(RADIANS(E422))*COS(RADIANS(AB412))))&gt;90,0,$F$4*$F$5/E421^2*(SIN(RADIANS(G432))*SIN(RADIANS(E422))+COS(RADIANS(G432))*COS(RADIANS(E422))*COS(RADIANS(AB412))))</f>
        <v>#DIV/0!</v>
      </c>
      <c r="AC432" s="3" t="e">
        <f>IF(DEGREES(ACOS(SIN(RADIANS(G432))*SIN(RADIANS(E422))+COS(RADIANS(G432))*COS(RADIANS(E422))*COS(RADIANS(AC412))))&gt;90,0,$F$4*$F$5/E421^2*(SIN(RADIANS(G432))*SIN(RADIANS(E422))+COS(RADIANS(G432))*COS(RADIANS(E422))*COS(RADIANS(AC412))))</f>
        <v>#DIV/0!</v>
      </c>
      <c r="AD432" s="3" t="e">
        <f>IF(DEGREES(ACOS(SIN(RADIANS(G432))*SIN(RADIANS(E422))+COS(RADIANS(G432))*COS(RADIANS(E422))*COS(RADIANS(AD412))))&gt;90,0,$F$4*$F$5/E421^2*(SIN(RADIANS(G432))*SIN(RADIANS(E422))+COS(RADIANS(G432))*COS(RADIANS(E422))*COS(RADIANS(AD412))))</f>
        <v>#DIV/0!</v>
      </c>
      <c r="AE432" s="3" t="e">
        <f>IF(DEGREES(ACOS(SIN(RADIANS(G432))*SIN(RADIANS(E422))+COS(RADIANS(G432))*COS(RADIANS(E422))*COS(RADIANS(AE412))))&gt;90,0,$F$4*$F$5/E421^2*(SIN(RADIANS(G432))*SIN(RADIANS(E422))+COS(RADIANS(G432))*COS(RADIANS(E422))*COS(RADIANS(AE412))))</f>
        <v>#DIV/0!</v>
      </c>
      <c r="AF432" s="3" t="e">
        <f>IF(DEGREES(ACOS(SIN(RADIANS(G432))*SIN(RADIANS(E422))+COS(RADIANS(G432))*COS(RADIANS(E422))*COS(RADIANS(AF412))))&gt;90,0,$F$4*$F$5/E421^2*(SIN(RADIANS(G432))*SIN(RADIANS(E422))+COS(RADIANS(G432))*COS(RADIANS(E422))*COS(RADIANS(AF412))))</f>
        <v>#DIV/0!</v>
      </c>
      <c r="AG432" s="3" t="e">
        <f>IF(DEGREES(ACOS(SIN(RADIANS(G432))*SIN(RADIANS(E422))+COS(RADIANS(G432))*COS(RADIANS(E422))*COS(RADIANS(AG412))))&gt;90,0,$F$4*$F$5/E421^2*(SIN(RADIANS(G432))*SIN(RADIANS(E422))+COS(RADIANS(G432))*COS(RADIANS(E422))*COS(RADIANS(AG412))))</f>
        <v>#DIV/0!</v>
      </c>
      <c r="AH432" s="3" t="e">
        <f>IF(DEGREES(ACOS(SIN(RADIANS(G432))*SIN(RADIANS(E422))+COS(RADIANS(G432))*COS(RADIANS(E422))*COS(RADIANS(AH412))))&gt;90,0,$F$4*$F$5/E421^2*(SIN(RADIANS(G432))*SIN(RADIANS(E422))+COS(RADIANS(G432))*COS(RADIANS(E422))*COS(RADIANS(AH412))))</f>
        <v>#DIV/0!</v>
      </c>
      <c r="AI432" s="3" t="e">
        <f>IF(DEGREES(ACOS(SIN(RADIANS(G432))*SIN(RADIANS(E422))+COS(RADIANS(G432))*COS(RADIANS(E422))*COS(RADIANS(AI412))))&gt;90,0,$F$4*$F$5/E421^2*(SIN(RADIANS(G432))*SIN(RADIANS(E422))+COS(RADIANS(G432))*COS(RADIANS(E422))*COS(RADIANS(AI412))))</f>
        <v>#DIV/0!</v>
      </c>
      <c r="AJ432" s="3" t="e">
        <f>IF(DEGREES(ACOS(SIN(RADIANS(G432))*SIN(RADIANS(E422))+COS(RADIANS(G432))*COS(RADIANS(E422))*COS(RADIANS(AJ412))))&gt;90,0,$F$4*$F$5/E421^2*(SIN(RADIANS(G432))*SIN(RADIANS(E422))+COS(RADIANS(G432))*COS(RADIANS(E422))*COS(RADIANS(AJ412))))</f>
        <v>#DIV/0!</v>
      </c>
      <c r="AK432" s="3" t="e">
        <f>IF(DEGREES(ACOS(SIN(RADIANS(G432))*SIN(RADIANS(E422))+COS(RADIANS(G432))*COS(RADIANS(E422))*COS(RADIANS(AK412))))&gt;90,0,$F$4*$F$5/E421^2*(SIN(RADIANS(G432))*SIN(RADIANS(E422))+COS(RADIANS(G432))*COS(RADIANS(E422))*COS(RADIANS(AK412))))</f>
        <v>#DIV/0!</v>
      </c>
      <c r="AL432" s="3" t="e">
        <f>IF(DEGREES(ACOS(SIN(RADIANS(G432))*SIN(RADIANS(E422))+COS(RADIANS(G432))*COS(RADIANS(E422))*COS(RADIANS(AL412))))&gt;90,0,$F$4*$F$5/E421^2*(SIN(RADIANS(G432))*SIN(RADIANS(E422))+COS(RADIANS(G432))*COS(RADIANS(E422))*COS(RADIANS(AL412))))</f>
        <v>#DIV/0!</v>
      </c>
      <c r="AM432" s="3" t="e">
        <f>IF(DEGREES(ACOS(SIN(RADIANS(G432))*SIN(RADIANS(E422))+COS(RADIANS(G432))*COS(RADIANS(E422))*COS(RADIANS(AM412))))&gt;90,0,$F$4*$F$5/E421^2*(SIN(RADIANS(G432))*SIN(RADIANS(E422))+COS(RADIANS(G432))*COS(RADIANS(E422))*COS(RADIANS(AM412))))</f>
        <v>#DIV/0!</v>
      </c>
      <c r="AN432" s="3" t="e">
        <f>IF(DEGREES(ACOS(SIN(RADIANS(G432))*SIN(RADIANS(E422))+COS(RADIANS(G432))*COS(RADIANS(E422))*COS(RADIANS(AN412))))&gt;90,0,$F$4*$F$5/E421^2*(SIN(RADIANS(G432))*SIN(RADIANS(E422))+COS(RADIANS(G432))*COS(RADIANS(E422))*COS(RADIANS(AN412))))</f>
        <v>#DIV/0!</v>
      </c>
      <c r="AO432" s="3" t="e">
        <f>IF(DEGREES(ACOS(SIN(RADIANS(G432))*SIN(RADIANS(E422))+COS(RADIANS(G432))*COS(RADIANS(E422))*COS(RADIANS(AO412))))&gt;90,0,$F$4*$F$5/E421^2*(SIN(RADIANS(G432))*SIN(RADIANS(E422))+COS(RADIANS(G432))*COS(RADIANS(E422))*COS(RADIANS(AO412))))</f>
        <v>#DIV/0!</v>
      </c>
      <c r="AP432" s="3" t="e">
        <f>IF(DEGREES(ACOS(SIN(RADIANS(G432))*SIN(RADIANS(E422))+COS(RADIANS(G432))*COS(RADIANS(E422))*COS(RADIANS(AP412))))&gt;90,0,$F$4*$F$5/E421^2*(SIN(RADIANS(G432))*SIN(RADIANS(E422))+COS(RADIANS(G432))*COS(RADIANS(E422))*COS(RADIANS(AP412))))</f>
        <v>#DIV/0!</v>
      </c>
      <c r="AQ432" s="3" t="e">
        <f>IF(DEGREES(ACOS(SIN(RADIANS(G432))*SIN(RADIANS(E422))+COS(RADIANS(G432))*COS(RADIANS(E422))*COS(RADIANS(AQ412))))&gt;90,0,$F$4*$F$5/E421^2*(SIN(RADIANS(G432))*SIN(RADIANS(E422))+COS(RADIANS(G432))*COS(RADIANS(E422))*COS(RADIANS(AQ412))))</f>
        <v>#DIV/0!</v>
      </c>
      <c r="AR432" s="3" t="e">
        <f>IF(DEGREES(ACOS(SIN(RADIANS(G432))*SIN(RADIANS(E422))+COS(RADIANS(G432))*COS(RADIANS(E422))*COS(RADIANS(AR412))))&gt;90,0,$F$4*$F$5/E421^2*(SIN(RADIANS(G432))*SIN(RADIANS(E422))+COS(RADIANS(G432))*COS(RADIANS(E422))*COS(RADIANS(AR412))))</f>
        <v>#DIV/0!</v>
      </c>
    </row>
    <row r="433" spans="2:44" ht="15.75" customHeight="1" x14ac:dyDescent="0.2"/>
    <row r="434" spans="2:44" ht="15.75" customHeight="1" x14ac:dyDescent="0.2">
      <c r="H434" s="3" t="s">
        <v>771</v>
      </c>
      <c r="I434" s="3">
        <v>180</v>
      </c>
      <c r="J434" s="3">
        <v>170</v>
      </c>
      <c r="K434" s="3">
        <v>160</v>
      </c>
      <c r="L434" s="3">
        <v>150</v>
      </c>
      <c r="M434" s="3">
        <v>140</v>
      </c>
      <c r="N434" s="3">
        <v>130</v>
      </c>
      <c r="O434" s="3">
        <v>120</v>
      </c>
      <c r="P434" s="3">
        <v>110</v>
      </c>
      <c r="Q434" s="3">
        <v>100</v>
      </c>
      <c r="R434" s="3">
        <v>90</v>
      </c>
      <c r="S434" s="3">
        <v>80</v>
      </c>
      <c r="T434" s="3">
        <v>70</v>
      </c>
      <c r="U434" s="3">
        <v>60</v>
      </c>
      <c r="V434" s="3">
        <v>50</v>
      </c>
      <c r="W434" s="3">
        <v>40</v>
      </c>
      <c r="X434" s="3">
        <v>30</v>
      </c>
      <c r="Y434" s="3">
        <v>20</v>
      </c>
      <c r="Z434" s="3">
        <v>10</v>
      </c>
      <c r="AA434" s="3">
        <v>0</v>
      </c>
      <c r="AB434" s="3">
        <v>-10</v>
      </c>
      <c r="AC434" s="3">
        <v>-20</v>
      </c>
      <c r="AD434" s="3">
        <v>-30</v>
      </c>
      <c r="AE434" s="3">
        <v>-40</v>
      </c>
      <c r="AF434" s="3">
        <v>-50</v>
      </c>
      <c r="AG434" s="3">
        <v>-60</v>
      </c>
      <c r="AH434" s="3">
        <v>-70</v>
      </c>
      <c r="AI434" s="3">
        <v>-80</v>
      </c>
      <c r="AJ434" s="3">
        <v>-90</v>
      </c>
      <c r="AK434" s="3">
        <v>-100</v>
      </c>
      <c r="AL434" s="3">
        <v>-110</v>
      </c>
      <c r="AM434" s="3">
        <v>-120</v>
      </c>
      <c r="AN434" s="3">
        <v>-130</v>
      </c>
      <c r="AO434" s="3">
        <v>-140</v>
      </c>
      <c r="AP434" s="3">
        <v>-150</v>
      </c>
      <c r="AQ434" s="3">
        <v>-160</v>
      </c>
      <c r="AR434" s="3">
        <v>-170</v>
      </c>
    </row>
    <row r="435" spans="2:44" ht="15.75" customHeight="1" x14ac:dyDescent="0.2">
      <c r="H435" s="3" t="s">
        <v>782</v>
      </c>
      <c r="I435" s="3">
        <f>IF(ABS(I434-E447)&gt;180,IF(ABS(I434-E447)&gt;360,ABS(I434-E447)-360,360-ABS(I434-E447)),ABS(I434-E447))</f>
        <v>180</v>
      </c>
      <c r="J435" s="3">
        <f>IF(ABS(J434-E447)&gt;180,IF(ABS(J434-E447)&gt;360,ABS(J434-E447)-360,360-ABS(J434-E447)),ABS(J434-E447))</f>
        <v>170</v>
      </c>
      <c r="K435" s="3">
        <f>IF(ABS(K434-E447)&gt;180,IF(ABS(K434-E447)&gt;360,ABS(K434-E447)-360,360-ABS(K434-E447)),ABS(K434-E447))</f>
        <v>160</v>
      </c>
      <c r="L435" s="3">
        <f>IF(ABS(L434-E447)&gt;180,IF(ABS(L434-E447)&gt;360,ABS(L434-E447)-360,360-ABS(L434-E447)),ABS(L434-E447))</f>
        <v>150</v>
      </c>
      <c r="M435" s="3">
        <f>IF(ABS(M434-E447)&gt;180,IF(ABS(M434-E447)&gt;360,ABS(M434-E447)-360,360-ABS(M434-E447)),ABS(M434-E447))</f>
        <v>140</v>
      </c>
      <c r="N435" s="3">
        <f>IF(ABS(N434-E447)&gt;180,IF(ABS(N434-E447)&gt;360,ABS(N434-E447)-360,360-ABS(N434-E447)),ABS(N434-E447))</f>
        <v>130</v>
      </c>
      <c r="O435" s="3">
        <f>IF(ABS(O434-E447)&gt;180,IF(ABS(O434-E447)&gt;360,ABS(O434-E447)-360,360-ABS(O434-E447)),ABS(O434-E447))</f>
        <v>120</v>
      </c>
      <c r="P435" s="3">
        <f>IF(ABS(P434-E447)&gt;180,IF(ABS(P434-E447)&gt;360,ABS(P434-E447)-360,360-ABS(P434-E447)),ABS(P434-E447))</f>
        <v>110</v>
      </c>
      <c r="Q435" s="3">
        <f>IF(ABS(Q434-E447)&gt;180,IF(ABS(Q434-E447)&gt;360,ABS(Q434-E447)-360,360-ABS(Q434-E447)),ABS(Q434-E447))</f>
        <v>100</v>
      </c>
      <c r="R435" s="3">
        <f>IF(ABS(R434-E447)&gt;180,IF(ABS(R434-E447)&gt;360,ABS(R434-E447)-360,360-ABS(R434-E447)),ABS(R434-E447))</f>
        <v>90</v>
      </c>
      <c r="S435" s="3">
        <f>IF(ABS(S434-E447)&gt;180,IF(ABS(S434-E447)&gt;360,ABS(S434-E447)-360,360-ABS(S434-E447)),ABS(S434-E447))</f>
        <v>80</v>
      </c>
      <c r="T435" s="3">
        <f>IF(ABS(T434-E447)&gt;180,IF(ABS(T434-E447)&gt;360,ABS(T434-E447)-360,360-ABS(T434-E447)),ABS(T434-E447))</f>
        <v>70</v>
      </c>
      <c r="U435" s="3">
        <f>IF(ABS(U434-E447)&gt;180,IF(ABS(U434-E447)&gt;360,ABS(U434-E447)-360,360-ABS(U434-E447)),ABS(U434-E447))</f>
        <v>60</v>
      </c>
      <c r="V435" s="3">
        <f>IF(ABS(V434-E447)&gt;180,IF(ABS(V434-E447)&gt;360,ABS(V434-E447)-360,360-ABS(V434-E447)),ABS(V434-E447))</f>
        <v>50</v>
      </c>
      <c r="W435" s="3">
        <f>IF(ABS(W434-E447)&gt;180,IF(ABS(W434-E447)&gt;360,ABS(W434-E447)-360,360-ABS(W434-E447)),ABS(W434-E447))</f>
        <v>40</v>
      </c>
      <c r="X435" s="3">
        <f>IF(ABS(X434-E447)&gt;180,IF(ABS(X434-E447)&gt;360,ABS(X434-E447)-360,360-ABS(X434-E447)),ABS(X434-E447))</f>
        <v>30</v>
      </c>
      <c r="Y435" s="3">
        <f>IF(ABS(Y434-E447)&gt;180,IF(ABS(Y434-E447)&gt;360,ABS(Y434-E447)-360,360-ABS(Y434-E447)),ABS(Y434-E447))</f>
        <v>20</v>
      </c>
      <c r="Z435" s="3">
        <f>IF(ABS(Z434-E447)&gt;180,IF(ABS(Z434-E447)&gt;360,ABS(Z434-E447)-360,360-ABS(Z434-E447)),ABS(Z434-E447))</f>
        <v>10</v>
      </c>
      <c r="AA435" s="3">
        <f>IF(ABS(AA434-E447)&gt;180,IF(ABS(AA434-E447)&gt;360,ABS(AA434-E447)-360,360-ABS(AA434-E447)),ABS(AA434-E447))</f>
        <v>0</v>
      </c>
      <c r="AB435" s="3">
        <f>IF(ABS(AB434-E447)&gt;180,IF(ABS(AB434-E447)&gt;360,ABS(AB434-E447)-360,360-ABS(AB434-E447)),ABS(AB434-E447))</f>
        <v>10</v>
      </c>
      <c r="AC435" s="3">
        <f>IF(ABS(AC434-E447)&gt;180,IF(ABS(AC434-E447)&gt;360,ABS(AC434-E447)-360,360-ABS(AC434-E447)),ABS(AC434-E447))</f>
        <v>20</v>
      </c>
      <c r="AD435" s="3">
        <f>IF(ABS(AD434-E447)&gt;180,IF(ABS(AD434-E447)&gt;360,ABS(AD434-E447)-360,360-ABS(AD434-E447)),ABS(AD434-E447))</f>
        <v>30</v>
      </c>
      <c r="AE435" s="3">
        <f>IF(ABS(AE434-E447)&gt;180,IF(ABS(AE434-E447)&gt;360,ABS(AE434-E447)-360,360-ABS(AE434-E447)),ABS(AE434-E447))</f>
        <v>40</v>
      </c>
      <c r="AF435" s="3">
        <f>IF(ABS(AF434-E447)&gt;180,IF(ABS(AF434-E447)&gt;360,ABS(AF434-E447)-360,360-ABS(AF434-E447)),ABS(AF434-E447))</f>
        <v>50</v>
      </c>
      <c r="AG435" s="3">
        <f>IF(ABS(AG434-E447)&gt;180,IF(ABS(AG434-E447)&gt;360,ABS(AG434-E447)-360,360-ABS(AG434-E447)),ABS(AG434-E447))</f>
        <v>60</v>
      </c>
      <c r="AH435" s="3">
        <f>IF(ABS(AH434-E447)&gt;180,IF(ABS(AH434-E447)&gt;360,ABS(AH434-E447)-360,360-ABS(AH434-E447)),ABS(AH434-E447))</f>
        <v>70</v>
      </c>
      <c r="AI435" s="3">
        <f>IF(ABS(AI434-E447)&gt;180,IF(ABS(AI434-E447)&gt;360,ABS(AI434-E447)-360,360-ABS(AI434-E447)),ABS(AI434-E447))</f>
        <v>80</v>
      </c>
      <c r="AJ435" s="3">
        <f>IF(ABS(AJ434-E447)&gt;180,IF(ABS(AJ434-E447)&gt;360,ABS(AJ434-E447)-360,360-ABS(AJ434-E447)),ABS(AJ434-E447))</f>
        <v>90</v>
      </c>
      <c r="AK435" s="3">
        <f>IF(ABS(AK434-E447)&gt;180,IF(ABS(AK434-E447)&gt;360,ABS(AK434-E447)-360,360-ABS(AK434-E447)),ABS(AK434-E447))</f>
        <v>100</v>
      </c>
      <c r="AL435" s="3">
        <f>IF(ABS(AL434-E447)&gt;180,IF(ABS(AL434-E447)&gt;360,ABS(AL434-E447)-360,360-ABS(AL434-E447)),ABS(AL434-E447))</f>
        <v>110</v>
      </c>
      <c r="AM435" s="3">
        <f>IF(ABS(AM434-E447)&gt;180,IF(ABS(AM434-E447)&gt;360,ABS(AM434-E447)-360,360-ABS(AM434-E447)),ABS(AM434-E447))</f>
        <v>120</v>
      </c>
      <c r="AN435" s="3">
        <f>IF(ABS(AN434-E447)&gt;180,IF(ABS(AN434-E447)&gt;360,ABS(AN434-E447)-360,360-ABS(AN434-E447)),ABS(AN434-E447))</f>
        <v>130</v>
      </c>
      <c r="AO435" s="3">
        <f>IF(ABS(AO434-E447)&gt;180,IF(ABS(AO434-E447)&gt;360,ABS(AO434-E447)-360,360-ABS(AO434-E447)),ABS(AO434-E447))</f>
        <v>140</v>
      </c>
      <c r="AP435" s="3">
        <f>IF(ABS(AP434-E447)&gt;180,IF(ABS(AP434-E447)&gt;360,ABS(AP434-E447)-360,360-ABS(AP434-E447)),ABS(AP434-E447))</f>
        <v>150</v>
      </c>
      <c r="AQ435" s="3">
        <f>IF(ABS(AQ434-E447)&gt;180,IF(ABS(AQ434-E447)&gt;360,ABS(AQ434-E447)-360,360-ABS(AQ434-E447)),ABS(AQ434-E447))</f>
        <v>160</v>
      </c>
      <c r="AR435" s="3">
        <f>IF(ABS(AR434-E447)&gt;180,IF(ABS(AR434-E447)&gt;360,ABS(AR434-E447)-360,360-ABS(AR434-E447)),ABS(AR434-E447))</f>
        <v>170</v>
      </c>
    </row>
    <row r="436" spans="2:44" ht="15.75" customHeight="1" x14ac:dyDescent="0.2">
      <c r="G436" s="3" t="s">
        <v>736</v>
      </c>
    </row>
    <row r="437" spans="2:44" ht="15.75" customHeight="1" x14ac:dyDescent="0.2">
      <c r="B437" s="3" t="s">
        <v>791</v>
      </c>
      <c r="E437" s="3">
        <v>170</v>
      </c>
      <c r="G437" s="3">
        <v>90</v>
      </c>
      <c r="I437" s="3" t="e">
        <f>IF(DEGREES(ACOS(SIN(RADIANS(G437))*SIN(RADIANS(E445))+COS(RADIANS(G437))*COS(RADIANS(E445))*COS(RADIANS(I435))))&gt;90,0,$F$4*$F$5/E444^2*(SIN(RADIANS(G437))*SIN(RADIANS(E445))+COS(RADIANS(G437))*COS(RADIANS(E445))*COS(RADIANS(I435))))</f>
        <v>#DIV/0!</v>
      </c>
      <c r="J437" s="3" t="e">
        <f>IF(DEGREES(ACOS(SIN(RADIANS(G437))*SIN(RADIANS(E445))+COS(RADIANS(G437))*COS(RADIANS(E445))*COS(RADIANS(J435))))&gt;90,0,$F$4*$F$5/E444^2*(SIN(RADIANS(G437))*SIN(RADIANS(E445))+COS(RADIANS(G437))*COS(RADIANS(E445))*COS(RADIANS(J435))))</f>
        <v>#DIV/0!</v>
      </c>
      <c r="K437" s="3" t="e">
        <f>IF(DEGREES(ACOS(SIN(RADIANS(G437))*SIN(RADIANS(E445))+COS(RADIANS(G437))*COS(RADIANS(E445))*COS(RADIANS(K435))))&gt;90,0,$F$4*$F$5/E444^2*(SIN(RADIANS(G437))*SIN(RADIANS(E445))+COS(RADIANS(G437))*COS(RADIANS(E445))*COS(RADIANS(K435))))</f>
        <v>#DIV/0!</v>
      </c>
      <c r="L437" s="3" t="e">
        <f>IF(DEGREES(ACOS(SIN(RADIANS(G437))*SIN(RADIANS(E445))+COS(RADIANS(G437))*COS(RADIANS(E445))*COS(RADIANS(L435))))&gt;90,0,$F$4*$F$5/E444^2*(SIN(RADIANS(G437))*SIN(RADIANS(E445))+COS(RADIANS(G437))*COS(RADIANS(E445))*COS(RADIANS(L435))))</f>
        <v>#DIV/0!</v>
      </c>
      <c r="M437" s="3" t="e">
        <f>IF(DEGREES(ACOS(SIN(RADIANS(G437))*SIN(RADIANS(E445))+COS(RADIANS(G437))*COS(RADIANS(E445))*COS(RADIANS(M435))))&gt;90,0,$F$4*$F$5/E444^2*(SIN(RADIANS(G437))*SIN(RADIANS(E445))+COS(RADIANS(G437))*COS(RADIANS(E445))*COS(RADIANS(M435))))</f>
        <v>#DIV/0!</v>
      </c>
      <c r="N437" s="3" t="e">
        <f>IF(DEGREES(ACOS(SIN(RADIANS(G437))*SIN(RADIANS(E445))+COS(RADIANS(G437))*COS(RADIANS(E445))*COS(RADIANS(N435))))&gt;90,0,$F$4*$F$5/E444^2*(SIN(RADIANS(G437))*SIN(RADIANS(E445))+COS(RADIANS(G437))*COS(RADIANS(E445))*COS(RADIANS(N435))))</f>
        <v>#DIV/0!</v>
      </c>
      <c r="O437" s="3" t="e">
        <f>IF(DEGREES(ACOS(SIN(RADIANS(G437))*SIN(RADIANS(E445))+COS(RADIANS(G437))*COS(RADIANS(E445))*COS(RADIANS(O435))))&gt;90,0,$F$4*$F$5/E444^2*(SIN(RADIANS(G437))*SIN(RADIANS(E445))+COS(RADIANS(G437))*COS(RADIANS(E445))*COS(RADIANS(O435))))</f>
        <v>#DIV/0!</v>
      </c>
      <c r="P437" s="3" t="e">
        <f>IF(DEGREES(ACOS(SIN(RADIANS(G437))*SIN(RADIANS(E445))+COS(RADIANS(G437))*COS(RADIANS(E445))*COS(RADIANS(P435))))&gt;90,0,$F$4*$F$5/E444^2*(SIN(RADIANS(G437))*SIN(RADIANS(E445))+COS(RADIANS(G437))*COS(RADIANS(E445))*COS(RADIANS(P435))))</f>
        <v>#DIV/0!</v>
      </c>
      <c r="Q437" s="3" t="e">
        <f>IF(DEGREES(ACOS(SIN(RADIANS(G437))*SIN(RADIANS(E445))+COS(RADIANS(G437))*COS(RADIANS(E445))*COS(RADIANS(Q435))))&gt;90,0,$F$4*$F$5/E444^2*(SIN(RADIANS(G437))*SIN(RADIANS(E445))+COS(RADIANS(G437))*COS(RADIANS(E445))*COS(RADIANS(Q435))))</f>
        <v>#DIV/0!</v>
      </c>
      <c r="R437" s="3" t="e">
        <f>IF(DEGREES(ACOS(SIN(RADIANS(G437))*SIN(RADIANS(E445))+COS(RADIANS(G437))*COS(RADIANS(E445))*COS(RADIANS(R435))))&gt;90,0,$F$4*$F$5/E444^2*(SIN(RADIANS(G437))*SIN(RADIANS(E445))+COS(RADIANS(G437))*COS(RADIANS(E445))*COS(RADIANS(R435))))</f>
        <v>#DIV/0!</v>
      </c>
      <c r="S437" s="3" t="e">
        <f>IF(DEGREES(ACOS(SIN(RADIANS(G437))*SIN(RADIANS(E445))+COS(RADIANS(G437))*COS(RADIANS(E445))*COS(RADIANS(S435))))&gt;90,0,$F$4*$F$5/E444^2*(SIN(RADIANS(G437))*SIN(RADIANS(E445))+COS(RADIANS(G437))*COS(RADIANS(E445))*COS(RADIANS(S435))))</f>
        <v>#DIV/0!</v>
      </c>
      <c r="T437" s="3" t="e">
        <f>IF(DEGREES(ACOS(SIN(RADIANS(G437))*SIN(RADIANS(E445))+COS(RADIANS(G437))*COS(RADIANS(E445))*COS(RADIANS(T435))))&gt;90,0,$F$4*$F$5/E444^2*(SIN(RADIANS(G437))*SIN(RADIANS(E445))+COS(RADIANS(G437))*COS(RADIANS(E445))*COS(RADIANS(T435))))</f>
        <v>#DIV/0!</v>
      </c>
      <c r="U437" s="3" t="e">
        <f>IF(DEGREES(ACOS(SIN(RADIANS(G437))*SIN(RADIANS(E445))+COS(RADIANS(G437))*COS(RADIANS(E445))*COS(RADIANS(U435))))&gt;90,0,$F$4*$F$5/E444^2*(SIN(RADIANS(G437))*SIN(RADIANS(E445))+COS(RADIANS(G437))*COS(RADIANS(E445))*COS(RADIANS(U435))))</f>
        <v>#DIV/0!</v>
      </c>
      <c r="V437" s="3" t="e">
        <f>IF(DEGREES(ACOS(SIN(RADIANS(G437))*SIN(RADIANS(E445))+COS(RADIANS(G437))*COS(RADIANS(E445))*COS(RADIANS(V435))))&gt;90,0,$F$4*$F$5/E444^2*(SIN(RADIANS(G437))*SIN(RADIANS(E445))+COS(RADIANS(G437))*COS(RADIANS(E445))*COS(RADIANS(V435))))</f>
        <v>#DIV/0!</v>
      </c>
      <c r="W437" s="3" t="e">
        <f>IF(DEGREES(ACOS(SIN(RADIANS(G437))*SIN(RADIANS(E445))+COS(RADIANS(G437))*COS(RADIANS(E445))*COS(RADIANS(W435))))&gt;90,0,$F$4*$F$5/E444^2*(SIN(RADIANS(G437))*SIN(RADIANS(E445))+COS(RADIANS(G437))*COS(RADIANS(E445))*COS(RADIANS(W435))))</f>
        <v>#DIV/0!</v>
      </c>
      <c r="X437" s="3" t="e">
        <f>IF(DEGREES(ACOS(SIN(RADIANS(G437))*SIN(RADIANS(E445))+COS(RADIANS(G437))*COS(RADIANS(E445))*COS(RADIANS(X435))))&gt;90,0,$F$4*$F$5/E444^2*(SIN(RADIANS(G437))*SIN(RADIANS(E445))+COS(RADIANS(G437))*COS(RADIANS(E445))*COS(RADIANS(X435))))</f>
        <v>#DIV/0!</v>
      </c>
      <c r="Y437" s="3" t="e">
        <f>IF(DEGREES(ACOS(SIN(RADIANS(G437))*SIN(RADIANS(E445))+COS(RADIANS(G437))*COS(RADIANS(E445))*COS(RADIANS(Y435))))&gt;90,0,$F$4*$F$5/E444^2*(SIN(RADIANS(G437))*SIN(RADIANS(E445))+COS(RADIANS(G437))*COS(RADIANS(E445))*COS(RADIANS(Y435))))</f>
        <v>#DIV/0!</v>
      </c>
      <c r="Z437" s="3" t="e">
        <f>IF(DEGREES(ACOS(SIN(RADIANS(G437))*SIN(RADIANS(E445))+COS(RADIANS(G437))*COS(RADIANS(E445))*COS(RADIANS(Z435))))&gt;90,0,$F$4*$F$5/E444^2*(SIN(RADIANS(G437))*SIN(RADIANS(E445))+COS(RADIANS(G437))*COS(RADIANS(E445))*COS(RADIANS(Z435))))</f>
        <v>#DIV/0!</v>
      </c>
      <c r="AA437" s="3" t="e">
        <f>IF(DEGREES(ACOS(SIN(RADIANS(G437))*SIN(RADIANS(E445))+COS(RADIANS(G437))*COS(RADIANS(E445))*COS(RADIANS(AA435))))&gt;90,0,$F$4*$F$5/E444^2*(SIN(RADIANS(G437))*SIN(RADIANS(E445))+COS(RADIANS(G437))*COS(RADIANS(E445))*COS(RADIANS(AA435))))</f>
        <v>#DIV/0!</v>
      </c>
      <c r="AB437" s="3" t="e">
        <f>IF(DEGREES(ACOS(SIN(RADIANS(G437))*SIN(RADIANS(E445))+COS(RADIANS(G437))*COS(RADIANS(E445))*COS(RADIANS(AB435))))&gt;90,0,$F$4*$F$5/E444^2*(SIN(RADIANS(G437))*SIN(RADIANS(E445))+COS(RADIANS(G437))*COS(RADIANS(E445))*COS(RADIANS(AB435))))</f>
        <v>#DIV/0!</v>
      </c>
      <c r="AC437" s="3" t="e">
        <f>IF(DEGREES(ACOS(SIN(RADIANS(G437))*SIN(RADIANS(E445))+COS(RADIANS(G437))*COS(RADIANS(E445))*COS(RADIANS(AC435))))&gt;90,0,$F$4*$F$5/E444^2*(SIN(RADIANS(G437))*SIN(RADIANS(E445))+COS(RADIANS(G437))*COS(RADIANS(E445))*COS(RADIANS(AC435))))</f>
        <v>#DIV/0!</v>
      </c>
      <c r="AD437" s="3" t="e">
        <f>IF(DEGREES(ACOS(SIN(RADIANS(G437))*SIN(RADIANS(E445))+COS(RADIANS(G437))*COS(RADIANS(E445))*COS(RADIANS(AD435))))&gt;90,0,$F$4*$F$5/E444^2*(SIN(RADIANS(G437))*SIN(RADIANS(E445))+COS(RADIANS(G437))*COS(RADIANS(E445))*COS(RADIANS(AD435))))</f>
        <v>#DIV/0!</v>
      </c>
      <c r="AE437" s="3" t="e">
        <f>IF(DEGREES(ACOS(SIN(RADIANS(G437))*SIN(RADIANS(E445))+COS(RADIANS(G437))*COS(RADIANS(E445))*COS(RADIANS(AE435))))&gt;90,0,$F$4*$F$5/E444^2*(SIN(RADIANS(G437))*SIN(RADIANS(E445))+COS(RADIANS(G437))*COS(RADIANS(E445))*COS(RADIANS(AE435))))</f>
        <v>#DIV/0!</v>
      </c>
      <c r="AF437" s="3" t="e">
        <f>IF(DEGREES(ACOS(SIN(RADIANS(G437))*SIN(RADIANS(E445))+COS(RADIANS(G437))*COS(RADIANS(E445))*COS(RADIANS(AF435))))&gt;90,0,$F$4*$F$5/E444^2*(SIN(RADIANS(G437))*SIN(RADIANS(E445))+COS(RADIANS(G437))*COS(RADIANS(E445))*COS(RADIANS(AF435))))</f>
        <v>#DIV/0!</v>
      </c>
      <c r="AG437" s="3" t="e">
        <f>IF(DEGREES(ACOS(SIN(RADIANS(G437))*SIN(RADIANS(E445))+COS(RADIANS(G437))*COS(RADIANS(E445))*COS(RADIANS(AG435))))&gt;90,0,$F$4*$F$5/E444^2*(SIN(RADIANS(G437))*SIN(RADIANS(E445))+COS(RADIANS(G437))*COS(RADIANS(E445))*COS(RADIANS(AG435))))</f>
        <v>#DIV/0!</v>
      </c>
      <c r="AH437" s="3" t="e">
        <f>IF(DEGREES(ACOS(SIN(RADIANS(G437))*SIN(RADIANS(E445))+COS(RADIANS(G437))*COS(RADIANS(E445))*COS(RADIANS(AH435))))&gt;90,0,$F$4*$F$5/E444^2*(SIN(RADIANS(G437))*SIN(RADIANS(E445))+COS(RADIANS(G437))*COS(RADIANS(E445))*COS(RADIANS(AH435))))</f>
        <v>#DIV/0!</v>
      </c>
      <c r="AI437" s="3" t="e">
        <f>IF(DEGREES(ACOS(SIN(RADIANS(G437))*SIN(RADIANS(E445))+COS(RADIANS(G437))*COS(RADIANS(E445))*COS(RADIANS(AI435))))&gt;90,0,$F$4*$F$5/E444^2*(SIN(RADIANS(G437))*SIN(RADIANS(E445))+COS(RADIANS(G437))*COS(RADIANS(E445))*COS(RADIANS(AI435))))</f>
        <v>#DIV/0!</v>
      </c>
      <c r="AJ437" s="3" t="e">
        <f>IF(DEGREES(ACOS(SIN(RADIANS(G437))*SIN(RADIANS(E445))+COS(RADIANS(G437))*COS(RADIANS(E445))*COS(RADIANS(AJ435))))&gt;90,0,$F$4*$F$5/E444^2*(SIN(RADIANS(G437))*SIN(RADIANS(E445))+COS(RADIANS(G437))*COS(RADIANS(E445))*COS(RADIANS(AJ435))))</f>
        <v>#DIV/0!</v>
      </c>
      <c r="AK437" s="3" t="e">
        <f>IF(DEGREES(ACOS(SIN(RADIANS(G437))*SIN(RADIANS(E445))+COS(RADIANS(G437))*COS(RADIANS(E445))*COS(RADIANS(AK435))))&gt;90,0,$F$4*$F$5/E444^2*(SIN(RADIANS(G437))*SIN(RADIANS(E445))+COS(RADIANS(G437))*COS(RADIANS(E445))*COS(RADIANS(AK435))))</f>
        <v>#DIV/0!</v>
      </c>
      <c r="AL437" s="3" t="e">
        <f>IF(DEGREES(ACOS(SIN(RADIANS(G437))*SIN(RADIANS(E445))+COS(RADIANS(G437))*COS(RADIANS(E445))*COS(RADIANS(AL435))))&gt;90,0,$F$4*$F$5/E444^2*(SIN(RADIANS(G437))*SIN(RADIANS(E445))+COS(RADIANS(G437))*COS(RADIANS(E445))*COS(RADIANS(AL435))))</f>
        <v>#DIV/0!</v>
      </c>
      <c r="AM437" s="3" t="e">
        <f>IF(DEGREES(ACOS(SIN(RADIANS(G437))*SIN(RADIANS(E445))+COS(RADIANS(G437))*COS(RADIANS(E445))*COS(RADIANS(AM435))))&gt;90,0,$F$4*$F$5/E444^2*(SIN(RADIANS(G437))*SIN(RADIANS(E445))+COS(RADIANS(G437))*COS(RADIANS(E445))*COS(RADIANS(AM435))))</f>
        <v>#DIV/0!</v>
      </c>
      <c r="AN437" s="3" t="e">
        <f>IF(DEGREES(ACOS(SIN(RADIANS(G437))*SIN(RADIANS(E445))+COS(RADIANS(G437))*COS(RADIANS(E445))*COS(RADIANS(AN435))))&gt;90,0,$F$4*$F$5/E444^2*(SIN(RADIANS(G437))*SIN(RADIANS(E445))+COS(RADIANS(G437))*COS(RADIANS(E445))*COS(RADIANS(AN435))))</f>
        <v>#DIV/0!</v>
      </c>
      <c r="AO437" s="3" t="e">
        <f>IF(DEGREES(ACOS(SIN(RADIANS(G437))*SIN(RADIANS(E445))+COS(RADIANS(G437))*COS(RADIANS(E445))*COS(RADIANS(AO435))))&gt;90,0,$F$4*$F$5/E444^2*(SIN(RADIANS(G437))*SIN(RADIANS(E445))+COS(RADIANS(G437))*COS(RADIANS(E445))*COS(RADIANS(AO435))))</f>
        <v>#DIV/0!</v>
      </c>
      <c r="AP437" s="3" t="e">
        <f>IF(DEGREES(ACOS(SIN(RADIANS(G437))*SIN(RADIANS(E445))+COS(RADIANS(G437))*COS(RADIANS(E445))*COS(RADIANS(AP435))))&gt;90,0,$F$4*$F$5/E444^2*(SIN(RADIANS(G437))*SIN(RADIANS(E445))+COS(RADIANS(G437))*COS(RADIANS(E445))*COS(RADIANS(AP435))))</f>
        <v>#DIV/0!</v>
      </c>
      <c r="AQ437" s="3" t="e">
        <f>IF(DEGREES(ACOS(SIN(RADIANS(G437))*SIN(RADIANS(E445))+COS(RADIANS(G437))*COS(RADIANS(E445))*COS(RADIANS(AQ435))))&gt;90,0,$F$4*$F$5/E444^2*(SIN(RADIANS(G437))*SIN(RADIANS(E445))+COS(RADIANS(G437))*COS(RADIANS(E445))*COS(RADIANS(AQ435))))</f>
        <v>#DIV/0!</v>
      </c>
      <c r="AR437" s="3" t="e">
        <f>IF(DEGREES(ACOS(SIN(RADIANS(G437))*SIN(RADIANS(E445))+COS(RADIANS(G437))*COS(RADIANS(E445))*COS(RADIANS(AR435))))&gt;90,0,$F$4*$F$5/E444^2*(SIN(RADIANS(G437))*SIN(RADIANS(E445))+COS(RADIANS(G437))*COS(RADIANS(E445))*COS(RADIANS(AR435))))</f>
        <v>#DIV/0!</v>
      </c>
    </row>
    <row r="438" spans="2:44" ht="15.75" customHeight="1" x14ac:dyDescent="0.2">
      <c r="B438" s="3" t="s">
        <v>728</v>
      </c>
      <c r="E438" s="3">
        <f t="array" ref="E438">INDEX($D$1751:$AM$1751,0,MATCH(E437-IF(E437&lt;360,0,360),$D$1700:$AM$1700,0))+IF(E437&gt;350,360,0)</f>
        <v>170</v>
      </c>
      <c r="G438" s="3">
        <v>80</v>
      </c>
      <c r="I438" s="3">
        <f>IF(DEGREES(ACOS(SIN(RADIANS(G438))*SIN(RADIANS(E445))+COS(RADIANS(G438))*COS(RADIANS(E445))*COS(RADIANS(I435))))&gt;90,0,$F$4*$F$5/E444^2*(SIN(RADIANS(G438))*SIN(RADIANS(E445))+COS(RADIANS(G438))*COS(RADIANS(E445))*COS(RADIANS(I435))))</f>
        <v>0</v>
      </c>
      <c r="J438" s="3">
        <f>IF(DEGREES(ACOS(SIN(RADIANS(G438))*SIN(RADIANS(E445))+COS(RADIANS(G438))*COS(RADIANS(E445))*COS(RADIANS(J435))))&gt;90,0,$F$4*$F$5/E444^2*(SIN(RADIANS(G438))*SIN(RADIANS(E445))+COS(RADIANS(G438))*COS(RADIANS(E445))*COS(RADIANS(J435))))</f>
        <v>0</v>
      </c>
      <c r="K438" s="3">
        <f>IF(DEGREES(ACOS(SIN(RADIANS(G438))*SIN(RADIANS(E445))+COS(RADIANS(G438))*COS(RADIANS(E445))*COS(RADIANS(K435))))&gt;90,0,$F$4*$F$5/E444^2*(SIN(RADIANS(G438))*SIN(RADIANS(E445))+COS(RADIANS(G438))*COS(RADIANS(E445))*COS(RADIANS(K435))))</f>
        <v>0</v>
      </c>
      <c r="L438" s="3">
        <f>IF(DEGREES(ACOS(SIN(RADIANS(G438))*SIN(RADIANS(E445))+COS(RADIANS(G438))*COS(RADIANS(E445))*COS(RADIANS(L435))))&gt;90,0,$F$4*$F$5/E444^2*(SIN(RADIANS(G438))*SIN(RADIANS(E445))+COS(RADIANS(G438))*COS(RADIANS(E445))*COS(RADIANS(L435))))</f>
        <v>0</v>
      </c>
      <c r="M438" s="3">
        <f>IF(DEGREES(ACOS(SIN(RADIANS(G438))*SIN(RADIANS(E445))+COS(RADIANS(G438))*COS(RADIANS(E445))*COS(RADIANS(M435))))&gt;90,0,$F$4*$F$5/E444^2*(SIN(RADIANS(G438))*SIN(RADIANS(E445))+COS(RADIANS(G438))*COS(RADIANS(E445))*COS(RADIANS(M435))))</f>
        <v>0</v>
      </c>
      <c r="N438" s="3">
        <f>IF(DEGREES(ACOS(SIN(RADIANS(G438))*SIN(RADIANS(E445))+COS(RADIANS(G438))*COS(RADIANS(E445))*COS(RADIANS(N435))))&gt;90,0,$F$4*$F$5/E444^2*(SIN(RADIANS(G438))*SIN(RADIANS(E445))+COS(RADIANS(G438))*COS(RADIANS(E445))*COS(RADIANS(N435))))</f>
        <v>0</v>
      </c>
      <c r="O438" s="3">
        <f>IF(DEGREES(ACOS(SIN(RADIANS(G438))*SIN(RADIANS(E445))+COS(RADIANS(G438))*COS(RADIANS(E445))*COS(RADIANS(O435))))&gt;90,0,$F$4*$F$5/E444^2*(SIN(RADIANS(G438))*SIN(RADIANS(E445))+COS(RADIANS(G438))*COS(RADIANS(E445))*COS(RADIANS(O435))))</f>
        <v>0</v>
      </c>
      <c r="P438" s="3">
        <f>IF(DEGREES(ACOS(SIN(RADIANS(G438))*SIN(RADIANS(E445))+COS(RADIANS(G438))*COS(RADIANS(E445))*COS(RADIANS(P435))))&gt;90,0,$F$4*$F$5/E444^2*(SIN(RADIANS(G438))*SIN(RADIANS(E445))+COS(RADIANS(G438))*COS(RADIANS(E445))*COS(RADIANS(P435))))</f>
        <v>0</v>
      </c>
      <c r="Q438" s="3">
        <f>IF(DEGREES(ACOS(SIN(RADIANS(G438))*SIN(RADIANS(E445))+COS(RADIANS(G438))*COS(RADIANS(E445))*COS(RADIANS(Q435))))&gt;90,0,$F$4*$F$5/E444^2*(SIN(RADIANS(G438))*SIN(RADIANS(E445))+COS(RADIANS(G438))*COS(RADIANS(E445))*COS(RADIANS(Q435))))</f>
        <v>0</v>
      </c>
      <c r="R438" s="3" t="e">
        <f>IF(DEGREES(ACOS(SIN(RADIANS(G438))*SIN(RADIANS(E445))+COS(RADIANS(G438))*COS(RADIANS(E445))*COS(RADIANS(R435))))&gt;90,0,$F$4*$F$5/E444^2*(SIN(RADIANS(G438))*SIN(RADIANS(E445))+COS(RADIANS(G438))*COS(RADIANS(E445))*COS(RADIANS(R435))))</f>
        <v>#DIV/0!</v>
      </c>
      <c r="S438" s="3" t="e">
        <f>IF(DEGREES(ACOS(SIN(RADIANS(G438))*SIN(RADIANS(E445))+COS(RADIANS(G438))*COS(RADIANS(E445))*COS(RADIANS(S435))))&gt;90,0,$F$4*$F$5/E444^2*(SIN(RADIANS(G438))*SIN(RADIANS(E445))+COS(RADIANS(G438))*COS(RADIANS(E445))*COS(RADIANS(S435))))</f>
        <v>#DIV/0!</v>
      </c>
      <c r="T438" s="3" t="e">
        <f>IF(DEGREES(ACOS(SIN(RADIANS(G438))*SIN(RADIANS(E445))+COS(RADIANS(G438))*COS(RADIANS(E445))*COS(RADIANS(T435))))&gt;90,0,$F$4*$F$5/E444^2*(SIN(RADIANS(G438))*SIN(RADIANS(E445))+COS(RADIANS(G438))*COS(RADIANS(E445))*COS(RADIANS(T435))))</f>
        <v>#DIV/0!</v>
      </c>
      <c r="U438" s="3" t="e">
        <f>IF(DEGREES(ACOS(SIN(RADIANS(G438))*SIN(RADIANS(E445))+COS(RADIANS(G438))*COS(RADIANS(E445))*COS(RADIANS(U435))))&gt;90,0,$F$4*$F$5/E444^2*(SIN(RADIANS(G438))*SIN(RADIANS(E445))+COS(RADIANS(G438))*COS(RADIANS(E445))*COS(RADIANS(U435))))</f>
        <v>#DIV/0!</v>
      </c>
      <c r="V438" s="3" t="e">
        <f>IF(DEGREES(ACOS(SIN(RADIANS(G438))*SIN(RADIANS(E445))+COS(RADIANS(G438))*COS(RADIANS(E445))*COS(RADIANS(V435))))&gt;90,0,$F$4*$F$5/E444^2*(SIN(RADIANS(G438))*SIN(RADIANS(E445))+COS(RADIANS(G438))*COS(RADIANS(E445))*COS(RADIANS(V435))))</f>
        <v>#DIV/0!</v>
      </c>
      <c r="W438" s="3" t="e">
        <f>IF(DEGREES(ACOS(SIN(RADIANS(G438))*SIN(RADIANS(E445))+COS(RADIANS(G438))*COS(RADIANS(E445))*COS(RADIANS(W435))))&gt;90,0,$F$4*$F$5/E444^2*(SIN(RADIANS(G438))*SIN(RADIANS(E445))+COS(RADIANS(G438))*COS(RADIANS(E445))*COS(RADIANS(W435))))</f>
        <v>#DIV/0!</v>
      </c>
      <c r="X438" s="3" t="e">
        <f>IF(DEGREES(ACOS(SIN(RADIANS(G438))*SIN(RADIANS(E445))+COS(RADIANS(G438))*COS(RADIANS(E445))*COS(RADIANS(X435))))&gt;90,0,$F$4*$F$5/E444^2*(SIN(RADIANS(G438))*SIN(RADIANS(E445))+COS(RADIANS(G438))*COS(RADIANS(E445))*COS(RADIANS(X435))))</f>
        <v>#DIV/0!</v>
      </c>
      <c r="Y438" s="3" t="e">
        <f>IF(DEGREES(ACOS(SIN(RADIANS(G438))*SIN(RADIANS(E445))+COS(RADIANS(G438))*COS(RADIANS(E445))*COS(RADIANS(Y435))))&gt;90,0,$F$4*$F$5/E444^2*(SIN(RADIANS(G438))*SIN(RADIANS(E445))+COS(RADIANS(G438))*COS(RADIANS(E445))*COS(RADIANS(Y435))))</f>
        <v>#DIV/0!</v>
      </c>
      <c r="Z438" s="3" t="e">
        <f>IF(DEGREES(ACOS(SIN(RADIANS(G438))*SIN(RADIANS(E445))+COS(RADIANS(G438))*COS(RADIANS(E445))*COS(RADIANS(Z435))))&gt;90,0,$F$4*$F$5/E444^2*(SIN(RADIANS(G438))*SIN(RADIANS(E445))+COS(RADIANS(G438))*COS(RADIANS(E445))*COS(RADIANS(Z435))))</f>
        <v>#DIV/0!</v>
      </c>
      <c r="AA438" s="3" t="e">
        <f>IF(DEGREES(ACOS(SIN(RADIANS(G438))*SIN(RADIANS(E445))+COS(RADIANS(G438))*COS(RADIANS(E445))*COS(RADIANS(AA435))))&gt;90,0,$F$4*$F$5/E444^2*(SIN(RADIANS(G438))*SIN(RADIANS(E445))+COS(RADIANS(G438))*COS(RADIANS(E445))*COS(RADIANS(AA435))))</f>
        <v>#DIV/0!</v>
      </c>
      <c r="AB438" s="3" t="e">
        <f>IF(DEGREES(ACOS(SIN(RADIANS(G438))*SIN(RADIANS(E445))+COS(RADIANS(G438))*COS(RADIANS(E445))*COS(RADIANS(AB435))))&gt;90,0,$F$4*$F$5/E444^2*(SIN(RADIANS(G438))*SIN(RADIANS(E445))+COS(RADIANS(G438))*COS(RADIANS(E445))*COS(RADIANS(AB435))))</f>
        <v>#DIV/0!</v>
      </c>
      <c r="AC438" s="3" t="e">
        <f>IF(DEGREES(ACOS(SIN(RADIANS(G438))*SIN(RADIANS(E445))+COS(RADIANS(G438))*COS(RADIANS(E445))*COS(RADIANS(AC435))))&gt;90,0,$F$4*$F$5/E444^2*(SIN(RADIANS(G438))*SIN(RADIANS(E445))+COS(RADIANS(G438))*COS(RADIANS(E445))*COS(RADIANS(AC435))))</f>
        <v>#DIV/0!</v>
      </c>
      <c r="AD438" s="3" t="e">
        <f>IF(DEGREES(ACOS(SIN(RADIANS(G438))*SIN(RADIANS(E445))+COS(RADIANS(G438))*COS(RADIANS(E445))*COS(RADIANS(AD435))))&gt;90,0,$F$4*$F$5/E444^2*(SIN(RADIANS(G438))*SIN(RADIANS(E445))+COS(RADIANS(G438))*COS(RADIANS(E445))*COS(RADIANS(AD435))))</f>
        <v>#DIV/0!</v>
      </c>
      <c r="AE438" s="3" t="e">
        <f>IF(DEGREES(ACOS(SIN(RADIANS(G438))*SIN(RADIANS(E445))+COS(RADIANS(G438))*COS(RADIANS(E445))*COS(RADIANS(AE435))))&gt;90,0,$F$4*$F$5/E444^2*(SIN(RADIANS(G438))*SIN(RADIANS(E445))+COS(RADIANS(G438))*COS(RADIANS(E445))*COS(RADIANS(AE435))))</f>
        <v>#DIV/0!</v>
      </c>
      <c r="AF438" s="3" t="e">
        <f>IF(DEGREES(ACOS(SIN(RADIANS(G438))*SIN(RADIANS(E445))+COS(RADIANS(G438))*COS(RADIANS(E445))*COS(RADIANS(AF435))))&gt;90,0,$F$4*$F$5/E444^2*(SIN(RADIANS(G438))*SIN(RADIANS(E445))+COS(RADIANS(G438))*COS(RADIANS(E445))*COS(RADIANS(AF435))))</f>
        <v>#DIV/0!</v>
      </c>
      <c r="AG438" s="3" t="e">
        <f>IF(DEGREES(ACOS(SIN(RADIANS(G438))*SIN(RADIANS(E445))+COS(RADIANS(G438))*COS(RADIANS(E445))*COS(RADIANS(AG435))))&gt;90,0,$F$4*$F$5/E444^2*(SIN(RADIANS(G438))*SIN(RADIANS(E445))+COS(RADIANS(G438))*COS(RADIANS(E445))*COS(RADIANS(AG435))))</f>
        <v>#DIV/0!</v>
      </c>
      <c r="AH438" s="3" t="e">
        <f>IF(DEGREES(ACOS(SIN(RADIANS(G438))*SIN(RADIANS(E445))+COS(RADIANS(G438))*COS(RADIANS(E445))*COS(RADIANS(AH435))))&gt;90,0,$F$4*$F$5/E444^2*(SIN(RADIANS(G438))*SIN(RADIANS(E445))+COS(RADIANS(G438))*COS(RADIANS(E445))*COS(RADIANS(AH435))))</f>
        <v>#DIV/0!</v>
      </c>
      <c r="AI438" s="3" t="e">
        <f>IF(DEGREES(ACOS(SIN(RADIANS(G438))*SIN(RADIANS(E445))+COS(RADIANS(G438))*COS(RADIANS(E445))*COS(RADIANS(AI435))))&gt;90,0,$F$4*$F$5/E444^2*(SIN(RADIANS(G438))*SIN(RADIANS(E445))+COS(RADIANS(G438))*COS(RADIANS(E445))*COS(RADIANS(AI435))))</f>
        <v>#DIV/0!</v>
      </c>
      <c r="AJ438" s="3" t="e">
        <f>IF(DEGREES(ACOS(SIN(RADIANS(G438))*SIN(RADIANS(E445))+COS(RADIANS(G438))*COS(RADIANS(E445))*COS(RADIANS(AJ435))))&gt;90,0,$F$4*$F$5/E444^2*(SIN(RADIANS(G438))*SIN(RADIANS(E445))+COS(RADIANS(G438))*COS(RADIANS(E445))*COS(RADIANS(AJ435))))</f>
        <v>#DIV/0!</v>
      </c>
      <c r="AK438" s="3">
        <f>IF(DEGREES(ACOS(SIN(RADIANS(G438))*SIN(RADIANS(E445))+COS(RADIANS(G438))*COS(RADIANS(E445))*COS(RADIANS(AK435))))&gt;90,0,$F$4*$F$5/E444^2*(SIN(RADIANS(G438))*SIN(RADIANS(E445))+COS(RADIANS(G438))*COS(RADIANS(E445))*COS(RADIANS(AK435))))</f>
        <v>0</v>
      </c>
      <c r="AL438" s="3">
        <f>IF(DEGREES(ACOS(SIN(RADIANS(G438))*SIN(RADIANS(E445))+COS(RADIANS(G438))*COS(RADIANS(E445))*COS(RADIANS(AL435))))&gt;90,0,$F$4*$F$5/E444^2*(SIN(RADIANS(G438))*SIN(RADIANS(E445))+COS(RADIANS(G438))*COS(RADIANS(E445))*COS(RADIANS(AL435))))</f>
        <v>0</v>
      </c>
      <c r="AM438" s="3">
        <f>IF(DEGREES(ACOS(SIN(RADIANS(G438))*SIN(RADIANS(E445))+COS(RADIANS(G438))*COS(RADIANS(E445))*COS(RADIANS(AM435))))&gt;90,0,$F$4*$F$5/E444^2*(SIN(RADIANS(G438))*SIN(RADIANS(E445))+COS(RADIANS(G438))*COS(RADIANS(E445))*COS(RADIANS(AM435))))</f>
        <v>0</v>
      </c>
      <c r="AN438" s="3">
        <f>IF(DEGREES(ACOS(SIN(RADIANS(G438))*SIN(RADIANS(E445))+COS(RADIANS(G438))*COS(RADIANS(E445))*COS(RADIANS(AN435))))&gt;90,0,$F$4*$F$5/E444^2*(SIN(RADIANS(G438))*SIN(RADIANS(E445))+COS(RADIANS(G438))*COS(RADIANS(E445))*COS(RADIANS(AN435))))</f>
        <v>0</v>
      </c>
      <c r="AO438" s="3">
        <f>IF(DEGREES(ACOS(SIN(RADIANS(G438))*SIN(RADIANS(E445))+COS(RADIANS(G438))*COS(RADIANS(E445))*COS(RADIANS(AO435))))&gt;90,0,$F$4*$F$5/E444^2*(SIN(RADIANS(G438))*SIN(RADIANS(E445))+COS(RADIANS(G438))*COS(RADIANS(E445))*COS(RADIANS(AO435))))</f>
        <v>0</v>
      </c>
      <c r="AP438" s="3">
        <f>IF(DEGREES(ACOS(SIN(RADIANS(G438))*SIN(RADIANS(E445))+COS(RADIANS(G438))*COS(RADIANS(E445))*COS(RADIANS(AP435))))&gt;90,0,$F$4*$F$5/E444^2*(SIN(RADIANS(G438))*SIN(RADIANS(E445))+COS(RADIANS(G438))*COS(RADIANS(E445))*COS(RADIANS(AP435))))</f>
        <v>0</v>
      </c>
      <c r="AQ438" s="3">
        <f>IF(DEGREES(ACOS(SIN(RADIANS(G438))*SIN(RADIANS(E445))+COS(RADIANS(G438))*COS(RADIANS(E445))*COS(RADIANS(AQ435))))&gt;90,0,$F$4*$F$5/E444^2*(SIN(RADIANS(G438))*SIN(RADIANS(E445))+COS(RADIANS(G438))*COS(RADIANS(E445))*COS(RADIANS(AQ435))))</f>
        <v>0</v>
      </c>
      <c r="AR438" s="3">
        <f>IF(DEGREES(ACOS(SIN(RADIANS(G438))*SIN(RADIANS(E445))+COS(RADIANS(G438))*COS(RADIANS(E445))*COS(RADIANS(AR435))))&gt;90,0,$F$4*$F$5/E444^2*(SIN(RADIANS(G438))*SIN(RADIANS(E445))+COS(RADIANS(G438))*COS(RADIANS(E445))*COS(RADIANS(AR435))))</f>
        <v>0</v>
      </c>
    </row>
    <row r="439" spans="2:44" ht="15.75" customHeight="1" x14ac:dyDescent="0.2">
      <c r="B439" s="20" t="s">
        <v>784</v>
      </c>
      <c r="E439" s="3">
        <f>IF(E438-$F$13&lt;0,E438-$F$13+360,IF(E438-$F$13&gt;360,E438-$F$13-360,E438-$F$13))</f>
        <v>260</v>
      </c>
      <c r="G439" s="3">
        <v>70</v>
      </c>
      <c r="I439" s="3">
        <f>IF(DEGREES(ACOS(SIN(RADIANS(G439))*SIN(RADIANS(E445))+COS(RADIANS(G439))*COS(RADIANS(E445))*COS(RADIANS(I435))))&gt;90,0,$F$4*$F$5/E444^2*(SIN(RADIANS(G439))*SIN(RADIANS(E445))+COS(RADIANS(G439))*COS(RADIANS(E445))*COS(RADIANS(I435))))</f>
        <v>0</v>
      </c>
      <c r="J439" s="3">
        <f>IF(DEGREES(ACOS(SIN(RADIANS(G439))*SIN(RADIANS(E445))+COS(RADIANS(G439))*COS(RADIANS(E445))*COS(RADIANS(J435))))&gt;90,0,$F$4*$F$5/E444^2*(SIN(RADIANS(G439))*SIN(RADIANS(E445))+COS(RADIANS(G439))*COS(RADIANS(E445))*COS(RADIANS(J435))))</f>
        <v>0</v>
      </c>
      <c r="K439" s="3">
        <f>IF(DEGREES(ACOS(SIN(RADIANS(G439))*SIN(RADIANS(E445))+COS(RADIANS(G439))*COS(RADIANS(E445))*COS(RADIANS(K435))))&gt;90,0,$F$4*$F$5/E444^2*(SIN(RADIANS(G439))*SIN(RADIANS(E445))+COS(RADIANS(G439))*COS(RADIANS(E445))*COS(RADIANS(K435))))</f>
        <v>0</v>
      </c>
      <c r="L439" s="3">
        <f>IF(DEGREES(ACOS(SIN(RADIANS(G439))*SIN(RADIANS(E445))+COS(RADIANS(G439))*COS(RADIANS(E445))*COS(RADIANS(L435))))&gt;90,0,$F$4*$F$5/E444^2*(SIN(RADIANS(G439))*SIN(RADIANS(E445))+COS(RADIANS(G439))*COS(RADIANS(E445))*COS(RADIANS(L435))))</f>
        <v>0</v>
      </c>
      <c r="M439" s="3">
        <f>IF(DEGREES(ACOS(SIN(RADIANS(G439))*SIN(RADIANS(E445))+COS(RADIANS(G439))*COS(RADIANS(E445))*COS(RADIANS(M435))))&gt;90,0,$F$4*$F$5/E444^2*(SIN(RADIANS(G439))*SIN(RADIANS(E445))+COS(RADIANS(G439))*COS(RADIANS(E445))*COS(RADIANS(M435))))</f>
        <v>0</v>
      </c>
      <c r="N439" s="3">
        <f>IF(DEGREES(ACOS(SIN(RADIANS(G439))*SIN(RADIANS(E445))+COS(RADIANS(G439))*COS(RADIANS(E445))*COS(RADIANS(N435))))&gt;90,0,$F$4*$F$5/E444^2*(SIN(RADIANS(G439))*SIN(RADIANS(E445))+COS(RADIANS(G439))*COS(RADIANS(E445))*COS(RADIANS(N435))))</f>
        <v>0</v>
      </c>
      <c r="O439" s="3">
        <f>IF(DEGREES(ACOS(SIN(RADIANS(G439))*SIN(RADIANS(E445))+COS(RADIANS(G439))*COS(RADIANS(E445))*COS(RADIANS(O435))))&gt;90,0,$F$4*$F$5/E444^2*(SIN(RADIANS(G439))*SIN(RADIANS(E445))+COS(RADIANS(G439))*COS(RADIANS(E445))*COS(RADIANS(O435))))</f>
        <v>0</v>
      </c>
      <c r="P439" s="3">
        <f>IF(DEGREES(ACOS(SIN(RADIANS(G439))*SIN(RADIANS(E445))+COS(RADIANS(G439))*COS(RADIANS(E445))*COS(RADIANS(P435))))&gt;90,0,$F$4*$F$5/E444^2*(SIN(RADIANS(G439))*SIN(RADIANS(E445))+COS(RADIANS(G439))*COS(RADIANS(E445))*COS(RADIANS(P435))))</f>
        <v>0</v>
      </c>
      <c r="Q439" s="3">
        <f>IF(DEGREES(ACOS(SIN(RADIANS(G439))*SIN(RADIANS(E445))+COS(RADIANS(G439))*COS(RADIANS(E445))*COS(RADIANS(Q435))))&gt;90,0,$F$4*$F$5/E444^2*(SIN(RADIANS(G439))*SIN(RADIANS(E445))+COS(RADIANS(G439))*COS(RADIANS(E445))*COS(RADIANS(Q435))))</f>
        <v>0</v>
      </c>
      <c r="R439" s="3" t="e">
        <f>IF(DEGREES(ACOS(SIN(RADIANS(G439))*SIN(RADIANS(E445))+COS(RADIANS(G439))*COS(RADIANS(E445))*COS(RADIANS(R435))))&gt;90,0,$F$4*$F$5/E444^2*(SIN(RADIANS(G439))*SIN(RADIANS(E445))+COS(RADIANS(G439))*COS(RADIANS(E445))*COS(RADIANS(R435))))</f>
        <v>#DIV/0!</v>
      </c>
      <c r="S439" s="3" t="e">
        <f>IF(DEGREES(ACOS(SIN(RADIANS(G439))*SIN(RADIANS(E445))+COS(RADIANS(G439))*COS(RADIANS(E445))*COS(RADIANS(S435))))&gt;90,0,$F$4*$F$5/E444^2*(SIN(RADIANS(G439))*SIN(RADIANS(E445))+COS(RADIANS(G439))*COS(RADIANS(E445))*COS(RADIANS(S435))))</f>
        <v>#DIV/0!</v>
      </c>
      <c r="T439" s="3" t="e">
        <f>IF(DEGREES(ACOS(SIN(RADIANS(G439))*SIN(RADIANS(E445))+COS(RADIANS(G439))*COS(RADIANS(E445))*COS(RADIANS(T435))))&gt;90,0,$F$4*$F$5/E444^2*(SIN(RADIANS(G439))*SIN(RADIANS(E445))+COS(RADIANS(G439))*COS(RADIANS(E445))*COS(RADIANS(T435))))</f>
        <v>#DIV/0!</v>
      </c>
      <c r="U439" s="3" t="e">
        <f>IF(DEGREES(ACOS(SIN(RADIANS(G439))*SIN(RADIANS(E445))+COS(RADIANS(G439))*COS(RADIANS(E445))*COS(RADIANS(U435))))&gt;90,0,$F$4*$F$5/E444^2*(SIN(RADIANS(G439))*SIN(RADIANS(E445))+COS(RADIANS(G439))*COS(RADIANS(E445))*COS(RADIANS(U435))))</f>
        <v>#DIV/0!</v>
      </c>
      <c r="V439" s="3" t="e">
        <f>IF(DEGREES(ACOS(SIN(RADIANS(G439))*SIN(RADIANS(E445))+COS(RADIANS(G439))*COS(RADIANS(E445))*COS(RADIANS(V435))))&gt;90,0,$F$4*$F$5/E444^2*(SIN(RADIANS(G439))*SIN(RADIANS(E445))+COS(RADIANS(G439))*COS(RADIANS(E445))*COS(RADIANS(V435))))</f>
        <v>#DIV/0!</v>
      </c>
      <c r="W439" s="3" t="e">
        <f>IF(DEGREES(ACOS(SIN(RADIANS(G439))*SIN(RADIANS(E445))+COS(RADIANS(G439))*COS(RADIANS(E445))*COS(RADIANS(W435))))&gt;90,0,$F$4*$F$5/E444^2*(SIN(RADIANS(G439))*SIN(RADIANS(E445))+COS(RADIANS(G439))*COS(RADIANS(E445))*COS(RADIANS(W435))))</f>
        <v>#DIV/0!</v>
      </c>
      <c r="X439" s="3" t="e">
        <f>IF(DEGREES(ACOS(SIN(RADIANS(G439))*SIN(RADIANS(E445))+COS(RADIANS(G439))*COS(RADIANS(E445))*COS(RADIANS(X435))))&gt;90,0,$F$4*$F$5/E444^2*(SIN(RADIANS(G439))*SIN(RADIANS(E445))+COS(RADIANS(G439))*COS(RADIANS(E445))*COS(RADIANS(X435))))</f>
        <v>#DIV/0!</v>
      </c>
      <c r="Y439" s="3" t="e">
        <f>IF(DEGREES(ACOS(SIN(RADIANS(G439))*SIN(RADIANS(E445))+COS(RADIANS(G439))*COS(RADIANS(E445))*COS(RADIANS(Y435))))&gt;90,0,$F$4*$F$5/E444^2*(SIN(RADIANS(G439))*SIN(RADIANS(E445))+COS(RADIANS(G439))*COS(RADIANS(E445))*COS(RADIANS(Y435))))</f>
        <v>#DIV/0!</v>
      </c>
      <c r="Z439" s="3" t="e">
        <f>IF(DEGREES(ACOS(SIN(RADIANS(G439))*SIN(RADIANS(E445))+COS(RADIANS(G439))*COS(RADIANS(E445))*COS(RADIANS(Z435))))&gt;90,0,$F$4*$F$5/E444^2*(SIN(RADIANS(G439))*SIN(RADIANS(E445))+COS(RADIANS(G439))*COS(RADIANS(E445))*COS(RADIANS(Z435))))</f>
        <v>#DIV/0!</v>
      </c>
      <c r="AA439" s="3" t="e">
        <f>IF(DEGREES(ACOS(SIN(RADIANS(G439))*SIN(RADIANS(E445))+COS(RADIANS(G439))*COS(RADIANS(E445))*COS(RADIANS(AA435))))&gt;90,0,$F$4*$F$5/E444^2*(SIN(RADIANS(G439))*SIN(RADIANS(E445))+COS(RADIANS(G439))*COS(RADIANS(E445))*COS(RADIANS(AA435))))</f>
        <v>#DIV/0!</v>
      </c>
      <c r="AB439" s="3" t="e">
        <f>IF(DEGREES(ACOS(SIN(RADIANS(G439))*SIN(RADIANS(E445))+COS(RADIANS(G439))*COS(RADIANS(E445))*COS(RADIANS(AB435))))&gt;90,0,$F$4*$F$5/E444^2*(SIN(RADIANS(G439))*SIN(RADIANS(E445))+COS(RADIANS(G439))*COS(RADIANS(E445))*COS(RADIANS(AB435))))</f>
        <v>#DIV/0!</v>
      </c>
      <c r="AC439" s="3" t="e">
        <f>IF(DEGREES(ACOS(SIN(RADIANS(G439))*SIN(RADIANS(E445))+COS(RADIANS(G439))*COS(RADIANS(E445))*COS(RADIANS(AC435))))&gt;90,0,$F$4*$F$5/E444^2*(SIN(RADIANS(G439))*SIN(RADIANS(E445))+COS(RADIANS(G439))*COS(RADIANS(E445))*COS(RADIANS(AC435))))</f>
        <v>#DIV/0!</v>
      </c>
      <c r="AD439" s="3" t="e">
        <f>IF(DEGREES(ACOS(SIN(RADIANS(G439))*SIN(RADIANS(E445))+COS(RADIANS(G439))*COS(RADIANS(E445))*COS(RADIANS(AD435))))&gt;90,0,$F$4*$F$5/E444^2*(SIN(RADIANS(G439))*SIN(RADIANS(E445))+COS(RADIANS(G439))*COS(RADIANS(E445))*COS(RADIANS(AD435))))</f>
        <v>#DIV/0!</v>
      </c>
      <c r="AE439" s="3" t="e">
        <f>IF(DEGREES(ACOS(SIN(RADIANS(G439))*SIN(RADIANS(E445))+COS(RADIANS(G439))*COS(RADIANS(E445))*COS(RADIANS(AE435))))&gt;90,0,$F$4*$F$5/E444^2*(SIN(RADIANS(G439))*SIN(RADIANS(E445))+COS(RADIANS(G439))*COS(RADIANS(E445))*COS(RADIANS(AE435))))</f>
        <v>#DIV/0!</v>
      </c>
      <c r="AF439" s="3" t="e">
        <f>IF(DEGREES(ACOS(SIN(RADIANS(G439))*SIN(RADIANS(E445))+COS(RADIANS(G439))*COS(RADIANS(E445))*COS(RADIANS(AF435))))&gt;90,0,$F$4*$F$5/E444^2*(SIN(RADIANS(G439))*SIN(RADIANS(E445))+COS(RADIANS(G439))*COS(RADIANS(E445))*COS(RADIANS(AF435))))</f>
        <v>#DIV/0!</v>
      </c>
      <c r="AG439" s="3" t="e">
        <f>IF(DEGREES(ACOS(SIN(RADIANS(G439))*SIN(RADIANS(E445))+COS(RADIANS(G439))*COS(RADIANS(E445))*COS(RADIANS(AG435))))&gt;90,0,$F$4*$F$5/E444^2*(SIN(RADIANS(G439))*SIN(RADIANS(E445))+COS(RADIANS(G439))*COS(RADIANS(E445))*COS(RADIANS(AG435))))</f>
        <v>#DIV/0!</v>
      </c>
      <c r="AH439" s="3" t="e">
        <f>IF(DEGREES(ACOS(SIN(RADIANS(G439))*SIN(RADIANS(E445))+COS(RADIANS(G439))*COS(RADIANS(E445))*COS(RADIANS(AH435))))&gt;90,0,$F$4*$F$5/E444^2*(SIN(RADIANS(G439))*SIN(RADIANS(E445))+COS(RADIANS(G439))*COS(RADIANS(E445))*COS(RADIANS(AH435))))</f>
        <v>#DIV/0!</v>
      </c>
      <c r="AI439" s="3" t="e">
        <f>IF(DEGREES(ACOS(SIN(RADIANS(G439))*SIN(RADIANS(E445))+COS(RADIANS(G439))*COS(RADIANS(E445))*COS(RADIANS(AI435))))&gt;90,0,$F$4*$F$5/E444^2*(SIN(RADIANS(G439))*SIN(RADIANS(E445))+COS(RADIANS(G439))*COS(RADIANS(E445))*COS(RADIANS(AI435))))</f>
        <v>#DIV/0!</v>
      </c>
      <c r="AJ439" s="3" t="e">
        <f>IF(DEGREES(ACOS(SIN(RADIANS(G439))*SIN(RADIANS(E445))+COS(RADIANS(G439))*COS(RADIANS(E445))*COS(RADIANS(AJ435))))&gt;90,0,$F$4*$F$5/E444^2*(SIN(RADIANS(G439))*SIN(RADIANS(E445))+COS(RADIANS(G439))*COS(RADIANS(E445))*COS(RADIANS(AJ435))))</f>
        <v>#DIV/0!</v>
      </c>
      <c r="AK439" s="3">
        <f>IF(DEGREES(ACOS(SIN(RADIANS(G439))*SIN(RADIANS(E445))+COS(RADIANS(G439))*COS(RADIANS(E445))*COS(RADIANS(AK435))))&gt;90,0,$F$4*$F$5/E444^2*(SIN(RADIANS(G439))*SIN(RADIANS(E445))+COS(RADIANS(G439))*COS(RADIANS(E445))*COS(RADIANS(AK435))))</f>
        <v>0</v>
      </c>
      <c r="AL439" s="3">
        <f>IF(DEGREES(ACOS(SIN(RADIANS(G439))*SIN(RADIANS(E445))+COS(RADIANS(G439))*COS(RADIANS(E445))*COS(RADIANS(AL435))))&gt;90,0,$F$4*$F$5/E444^2*(SIN(RADIANS(G439))*SIN(RADIANS(E445))+COS(RADIANS(G439))*COS(RADIANS(E445))*COS(RADIANS(AL435))))</f>
        <v>0</v>
      </c>
      <c r="AM439" s="3">
        <f>IF(DEGREES(ACOS(SIN(RADIANS(G439))*SIN(RADIANS(E445))+COS(RADIANS(G439))*COS(RADIANS(E445))*COS(RADIANS(AM435))))&gt;90,0,$F$4*$F$5/E444^2*(SIN(RADIANS(G439))*SIN(RADIANS(E445))+COS(RADIANS(G439))*COS(RADIANS(E445))*COS(RADIANS(AM435))))</f>
        <v>0</v>
      </c>
      <c r="AN439" s="3">
        <f>IF(DEGREES(ACOS(SIN(RADIANS(G439))*SIN(RADIANS(E445))+COS(RADIANS(G439))*COS(RADIANS(E445))*COS(RADIANS(AN435))))&gt;90,0,$F$4*$F$5/E444^2*(SIN(RADIANS(G439))*SIN(RADIANS(E445))+COS(RADIANS(G439))*COS(RADIANS(E445))*COS(RADIANS(AN435))))</f>
        <v>0</v>
      </c>
      <c r="AO439" s="3">
        <f>IF(DEGREES(ACOS(SIN(RADIANS(G439))*SIN(RADIANS(E445))+COS(RADIANS(G439))*COS(RADIANS(E445))*COS(RADIANS(AO435))))&gt;90,0,$F$4*$F$5/E444^2*(SIN(RADIANS(G439))*SIN(RADIANS(E445))+COS(RADIANS(G439))*COS(RADIANS(E445))*COS(RADIANS(AO435))))</f>
        <v>0</v>
      </c>
      <c r="AP439" s="3">
        <f>IF(DEGREES(ACOS(SIN(RADIANS(G439))*SIN(RADIANS(E445))+COS(RADIANS(G439))*COS(RADIANS(E445))*COS(RADIANS(AP435))))&gt;90,0,$F$4*$F$5/E444^2*(SIN(RADIANS(G439))*SIN(RADIANS(E445))+COS(RADIANS(G439))*COS(RADIANS(E445))*COS(RADIANS(AP435))))</f>
        <v>0</v>
      </c>
      <c r="AQ439" s="3">
        <f>IF(DEGREES(ACOS(SIN(RADIANS(G439))*SIN(RADIANS(E445))+COS(RADIANS(G439))*COS(RADIANS(E445))*COS(RADIANS(AQ435))))&gt;90,0,$F$4*$F$5/E444^2*(SIN(RADIANS(G439))*SIN(RADIANS(E445))+COS(RADIANS(G439))*COS(RADIANS(E445))*COS(RADIANS(AQ435))))</f>
        <v>0</v>
      </c>
      <c r="AR439" s="3">
        <f>IF(DEGREES(ACOS(SIN(RADIANS(G439))*SIN(RADIANS(E445))+COS(RADIANS(G439))*COS(RADIANS(E445))*COS(RADIANS(AR435))))&gt;90,0,$F$4*$F$5/E444^2*(SIN(RADIANS(G439))*SIN(RADIANS(E445))+COS(RADIANS(G439))*COS(RADIANS(E445))*COS(RADIANS(AR435))))</f>
        <v>0</v>
      </c>
    </row>
    <row r="440" spans="2:44" ht="15.75" customHeight="1" x14ac:dyDescent="0.2">
      <c r="B440" s="20" t="s">
        <v>729</v>
      </c>
      <c r="E440" s="3">
        <f>IF(E437&lt;360,E437/360,(E437-360)/360)</f>
        <v>0.47222222222222221</v>
      </c>
      <c r="G440" s="3">
        <v>60</v>
      </c>
      <c r="I440" s="3">
        <f>IF(DEGREES(ACOS(SIN(RADIANS(G440))*SIN(RADIANS(E445))+COS(RADIANS(G440))*COS(RADIANS(E445))*COS(RADIANS(I435))))&gt;90,0,$F$4*$F$5/E444^2*(SIN(RADIANS(G440))*SIN(RADIANS(E445))+COS(RADIANS(G440))*COS(RADIANS(E445))*COS(RADIANS(I435))))</f>
        <v>0</v>
      </c>
      <c r="J440" s="3">
        <f>IF(DEGREES(ACOS(SIN(RADIANS(G440))*SIN(RADIANS(E445))+COS(RADIANS(G440))*COS(RADIANS(E445))*COS(RADIANS(J435))))&gt;90,0,$F$4*$F$5/E444^2*(SIN(RADIANS(G440))*SIN(RADIANS(E445))+COS(RADIANS(G440))*COS(RADIANS(E445))*COS(RADIANS(J435))))</f>
        <v>0</v>
      </c>
      <c r="K440" s="3">
        <f>IF(DEGREES(ACOS(SIN(RADIANS(G440))*SIN(RADIANS(E445))+COS(RADIANS(G440))*COS(RADIANS(E445))*COS(RADIANS(K435))))&gt;90,0,$F$4*$F$5/E444^2*(SIN(RADIANS(G440))*SIN(RADIANS(E445))+COS(RADIANS(G440))*COS(RADIANS(E445))*COS(RADIANS(K435))))</f>
        <v>0</v>
      </c>
      <c r="L440" s="3">
        <f>IF(DEGREES(ACOS(SIN(RADIANS(G440))*SIN(RADIANS(E445))+COS(RADIANS(G440))*COS(RADIANS(E445))*COS(RADIANS(L435))))&gt;90,0,$F$4*$F$5/E444^2*(SIN(RADIANS(G440))*SIN(RADIANS(E445))+COS(RADIANS(G440))*COS(RADIANS(E445))*COS(RADIANS(L435))))</f>
        <v>0</v>
      </c>
      <c r="M440" s="3">
        <f>IF(DEGREES(ACOS(SIN(RADIANS(G440))*SIN(RADIANS(E445))+COS(RADIANS(G440))*COS(RADIANS(E445))*COS(RADIANS(M435))))&gt;90,0,$F$4*$F$5/E444^2*(SIN(RADIANS(G440))*SIN(RADIANS(E445))+COS(RADIANS(G440))*COS(RADIANS(E445))*COS(RADIANS(M435))))</f>
        <v>0</v>
      </c>
      <c r="N440" s="3">
        <f>IF(DEGREES(ACOS(SIN(RADIANS(G440))*SIN(RADIANS(E445))+COS(RADIANS(G440))*COS(RADIANS(E445))*COS(RADIANS(N435))))&gt;90,0,$F$4*$F$5/E444^2*(SIN(RADIANS(G440))*SIN(RADIANS(E445))+COS(RADIANS(G440))*COS(RADIANS(E445))*COS(RADIANS(N435))))</f>
        <v>0</v>
      </c>
      <c r="O440" s="3">
        <f>IF(DEGREES(ACOS(SIN(RADIANS(G440))*SIN(RADIANS(E445))+COS(RADIANS(G440))*COS(RADIANS(E445))*COS(RADIANS(O435))))&gt;90,0,$F$4*$F$5/E444^2*(SIN(RADIANS(G440))*SIN(RADIANS(E445))+COS(RADIANS(G440))*COS(RADIANS(E445))*COS(RADIANS(O435))))</f>
        <v>0</v>
      </c>
      <c r="P440" s="3">
        <f>IF(DEGREES(ACOS(SIN(RADIANS(G440))*SIN(RADIANS(E445))+COS(RADIANS(G440))*COS(RADIANS(E445))*COS(RADIANS(P435))))&gt;90,0,$F$4*$F$5/E444^2*(SIN(RADIANS(G440))*SIN(RADIANS(E445))+COS(RADIANS(G440))*COS(RADIANS(E445))*COS(RADIANS(P435))))</f>
        <v>0</v>
      </c>
      <c r="Q440" s="3">
        <f>IF(DEGREES(ACOS(SIN(RADIANS(G440))*SIN(RADIANS(E445))+COS(RADIANS(G440))*COS(RADIANS(E445))*COS(RADIANS(Q435))))&gt;90,0,$F$4*$F$5/E444^2*(SIN(RADIANS(G440))*SIN(RADIANS(E445))+COS(RADIANS(G440))*COS(RADIANS(E445))*COS(RADIANS(Q435))))</f>
        <v>0</v>
      </c>
      <c r="R440" s="3" t="e">
        <f>IF(DEGREES(ACOS(SIN(RADIANS(G440))*SIN(RADIANS(E445))+COS(RADIANS(G440))*COS(RADIANS(E445))*COS(RADIANS(R435))))&gt;90,0,$F$4*$F$5/E444^2*(SIN(RADIANS(G440))*SIN(RADIANS(E445))+COS(RADIANS(G440))*COS(RADIANS(E445))*COS(RADIANS(R435))))</f>
        <v>#DIV/0!</v>
      </c>
      <c r="S440" s="3" t="e">
        <f>IF(DEGREES(ACOS(SIN(RADIANS(G440))*SIN(RADIANS(E445))+COS(RADIANS(G440))*COS(RADIANS(E445))*COS(RADIANS(S435))))&gt;90,0,$F$4*$F$5/E444^2*(SIN(RADIANS(G440))*SIN(RADIANS(E445))+COS(RADIANS(G440))*COS(RADIANS(E445))*COS(RADIANS(S435))))</f>
        <v>#DIV/0!</v>
      </c>
      <c r="T440" s="3" t="e">
        <f>IF(DEGREES(ACOS(SIN(RADIANS(G440))*SIN(RADIANS(E445))+COS(RADIANS(G440))*COS(RADIANS(E445))*COS(RADIANS(T435))))&gt;90,0,$F$4*$F$5/E444^2*(SIN(RADIANS(G440))*SIN(RADIANS(E445))+COS(RADIANS(G440))*COS(RADIANS(E445))*COS(RADIANS(T435))))</f>
        <v>#DIV/0!</v>
      </c>
      <c r="U440" s="3" t="e">
        <f>IF(DEGREES(ACOS(SIN(RADIANS(G440))*SIN(RADIANS(E445))+COS(RADIANS(G440))*COS(RADIANS(E445))*COS(RADIANS(U435))))&gt;90,0,$F$4*$F$5/E444^2*(SIN(RADIANS(G440))*SIN(RADIANS(E445))+COS(RADIANS(G440))*COS(RADIANS(E445))*COS(RADIANS(U435))))</f>
        <v>#DIV/0!</v>
      </c>
      <c r="V440" s="3" t="e">
        <f>IF(DEGREES(ACOS(SIN(RADIANS(G440))*SIN(RADIANS(E445))+COS(RADIANS(G440))*COS(RADIANS(E445))*COS(RADIANS(V435))))&gt;90,0,$F$4*$F$5/E444^2*(SIN(RADIANS(G440))*SIN(RADIANS(E445))+COS(RADIANS(G440))*COS(RADIANS(E445))*COS(RADIANS(V435))))</f>
        <v>#DIV/0!</v>
      </c>
      <c r="W440" s="3" t="e">
        <f>IF(DEGREES(ACOS(SIN(RADIANS(G440))*SIN(RADIANS(E445))+COS(RADIANS(G440))*COS(RADIANS(E445))*COS(RADIANS(W435))))&gt;90,0,$F$4*$F$5/E444^2*(SIN(RADIANS(G440))*SIN(RADIANS(E445))+COS(RADIANS(G440))*COS(RADIANS(E445))*COS(RADIANS(W435))))</f>
        <v>#DIV/0!</v>
      </c>
      <c r="X440" s="3" t="e">
        <f>IF(DEGREES(ACOS(SIN(RADIANS(G440))*SIN(RADIANS(E445))+COS(RADIANS(G440))*COS(RADIANS(E445))*COS(RADIANS(X435))))&gt;90,0,$F$4*$F$5/E444^2*(SIN(RADIANS(G440))*SIN(RADIANS(E445))+COS(RADIANS(G440))*COS(RADIANS(E445))*COS(RADIANS(X435))))</f>
        <v>#DIV/0!</v>
      </c>
      <c r="Y440" s="3" t="e">
        <f>IF(DEGREES(ACOS(SIN(RADIANS(G440))*SIN(RADIANS(E445))+COS(RADIANS(G440))*COS(RADIANS(E445))*COS(RADIANS(Y435))))&gt;90,0,$F$4*$F$5/E444^2*(SIN(RADIANS(G440))*SIN(RADIANS(E445))+COS(RADIANS(G440))*COS(RADIANS(E445))*COS(RADIANS(Y435))))</f>
        <v>#DIV/0!</v>
      </c>
      <c r="Z440" s="3" t="e">
        <f>IF(DEGREES(ACOS(SIN(RADIANS(G440))*SIN(RADIANS(E445))+COS(RADIANS(G440))*COS(RADIANS(E445))*COS(RADIANS(Z435))))&gt;90,0,$F$4*$F$5/E444^2*(SIN(RADIANS(G440))*SIN(RADIANS(E445))+COS(RADIANS(G440))*COS(RADIANS(E445))*COS(RADIANS(Z435))))</f>
        <v>#DIV/0!</v>
      </c>
      <c r="AA440" s="3" t="e">
        <f>IF(DEGREES(ACOS(SIN(RADIANS(G440))*SIN(RADIANS(E445))+COS(RADIANS(G440))*COS(RADIANS(E445))*COS(RADIANS(AA435))))&gt;90,0,$F$4*$F$5/E444^2*(SIN(RADIANS(G440))*SIN(RADIANS(E445))+COS(RADIANS(G440))*COS(RADIANS(E445))*COS(RADIANS(AA435))))</f>
        <v>#DIV/0!</v>
      </c>
      <c r="AB440" s="3" t="e">
        <f>IF(DEGREES(ACOS(SIN(RADIANS(G440))*SIN(RADIANS(E445))+COS(RADIANS(G440))*COS(RADIANS(E445))*COS(RADIANS(AB435))))&gt;90,0,$F$4*$F$5/E444^2*(SIN(RADIANS(G440))*SIN(RADIANS(E445))+COS(RADIANS(G440))*COS(RADIANS(E445))*COS(RADIANS(AB435))))</f>
        <v>#DIV/0!</v>
      </c>
      <c r="AC440" s="3" t="e">
        <f>IF(DEGREES(ACOS(SIN(RADIANS(G440))*SIN(RADIANS(E445))+COS(RADIANS(G440))*COS(RADIANS(E445))*COS(RADIANS(AC435))))&gt;90,0,$F$4*$F$5/E444^2*(SIN(RADIANS(G440))*SIN(RADIANS(E445))+COS(RADIANS(G440))*COS(RADIANS(E445))*COS(RADIANS(AC435))))</f>
        <v>#DIV/0!</v>
      </c>
      <c r="AD440" s="3" t="e">
        <f>IF(DEGREES(ACOS(SIN(RADIANS(G440))*SIN(RADIANS(E445))+COS(RADIANS(G440))*COS(RADIANS(E445))*COS(RADIANS(AD435))))&gt;90,0,$F$4*$F$5/E444^2*(SIN(RADIANS(G440))*SIN(RADIANS(E445))+COS(RADIANS(G440))*COS(RADIANS(E445))*COS(RADIANS(AD435))))</f>
        <v>#DIV/0!</v>
      </c>
      <c r="AE440" s="3" t="e">
        <f>IF(DEGREES(ACOS(SIN(RADIANS(G440))*SIN(RADIANS(E445))+COS(RADIANS(G440))*COS(RADIANS(E445))*COS(RADIANS(AE435))))&gt;90,0,$F$4*$F$5/E444^2*(SIN(RADIANS(G440))*SIN(RADIANS(E445))+COS(RADIANS(G440))*COS(RADIANS(E445))*COS(RADIANS(AE435))))</f>
        <v>#DIV/0!</v>
      </c>
      <c r="AF440" s="3" t="e">
        <f>IF(DEGREES(ACOS(SIN(RADIANS(G440))*SIN(RADIANS(E445))+COS(RADIANS(G440))*COS(RADIANS(E445))*COS(RADIANS(AF435))))&gt;90,0,$F$4*$F$5/E444^2*(SIN(RADIANS(G440))*SIN(RADIANS(E445))+COS(RADIANS(G440))*COS(RADIANS(E445))*COS(RADIANS(AF435))))</f>
        <v>#DIV/0!</v>
      </c>
      <c r="AG440" s="3" t="e">
        <f>IF(DEGREES(ACOS(SIN(RADIANS(G440))*SIN(RADIANS(E445))+COS(RADIANS(G440))*COS(RADIANS(E445))*COS(RADIANS(AG435))))&gt;90,0,$F$4*$F$5/E444^2*(SIN(RADIANS(G440))*SIN(RADIANS(E445))+COS(RADIANS(G440))*COS(RADIANS(E445))*COS(RADIANS(AG435))))</f>
        <v>#DIV/0!</v>
      </c>
      <c r="AH440" s="3" t="e">
        <f>IF(DEGREES(ACOS(SIN(RADIANS(G440))*SIN(RADIANS(E445))+COS(RADIANS(G440))*COS(RADIANS(E445))*COS(RADIANS(AH435))))&gt;90,0,$F$4*$F$5/E444^2*(SIN(RADIANS(G440))*SIN(RADIANS(E445))+COS(RADIANS(G440))*COS(RADIANS(E445))*COS(RADIANS(AH435))))</f>
        <v>#DIV/0!</v>
      </c>
      <c r="AI440" s="3" t="e">
        <f>IF(DEGREES(ACOS(SIN(RADIANS(G440))*SIN(RADIANS(E445))+COS(RADIANS(G440))*COS(RADIANS(E445))*COS(RADIANS(AI435))))&gt;90,0,$F$4*$F$5/E444^2*(SIN(RADIANS(G440))*SIN(RADIANS(E445))+COS(RADIANS(G440))*COS(RADIANS(E445))*COS(RADIANS(AI435))))</f>
        <v>#DIV/0!</v>
      </c>
      <c r="AJ440" s="3" t="e">
        <f>IF(DEGREES(ACOS(SIN(RADIANS(G440))*SIN(RADIANS(E445))+COS(RADIANS(G440))*COS(RADIANS(E445))*COS(RADIANS(AJ435))))&gt;90,0,$F$4*$F$5/E444^2*(SIN(RADIANS(G440))*SIN(RADIANS(E445))+COS(RADIANS(G440))*COS(RADIANS(E445))*COS(RADIANS(AJ435))))</f>
        <v>#DIV/0!</v>
      </c>
      <c r="AK440" s="3">
        <f>IF(DEGREES(ACOS(SIN(RADIANS(G440))*SIN(RADIANS(E445))+COS(RADIANS(G440))*COS(RADIANS(E445))*COS(RADIANS(AK435))))&gt;90,0,$F$4*$F$5/E444^2*(SIN(RADIANS(G440))*SIN(RADIANS(E445))+COS(RADIANS(G440))*COS(RADIANS(E445))*COS(RADIANS(AK435))))</f>
        <v>0</v>
      </c>
      <c r="AL440" s="3">
        <f>IF(DEGREES(ACOS(SIN(RADIANS(G440))*SIN(RADIANS(E445))+COS(RADIANS(G440))*COS(RADIANS(E445))*COS(RADIANS(AL435))))&gt;90,0,$F$4*$F$5/E444^2*(SIN(RADIANS(G440))*SIN(RADIANS(E445))+COS(RADIANS(G440))*COS(RADIANS(E445))*COS(RADIANS(AL435))))</f>
        <v>0</v>
      </c>
      <c r="AM440" s="3">
        <f>IF(DEGREES(ACOS(SIN(RADIANS(G440))*SIN(RADIANS(E445))+COS(RADIANS(G440))*COS(RADIANS(E445))*COS(RADIANS(AM435))))&gt;90,0,$F$4*$F$5/E444^2*(SIN(RADIANS(G440))*SIN(RADIANS(E445))+COS(RADIANS(G440))*COS(RADIANS(E445))*COS(RADIANS(AM435))))</f>
        <v>0</v>
      </c>
      <c r="AN440" s="3">
        <f>IF(DEGREES(ACOS(SIN(RADIANS(G440))*SIN(RADIANS(E445))+COS(RADIANS(G440))*COS(RADIANS(E445))*COS(RADIANS(AN435))))&gt;90,0,$F$4*$F$5/E444^2*(SIN(RADIANS(G440))*SIN(RADIANS(E445))+COS(RADIANS(G440))*COS(RADIANS(E445))*COS(RADIANS(AN435))))</f>
        <v>0</v>
      </c>
      <c r="AO440" s="3">
        <f>IF(DEGREES(ACOS(SIN(RADIANS(G440))*SIN(RADIANS(E445))+COS(RADIANS(G440))*COS(RADIANS(E445))*COS(RADIANS(AO435))))&gt;90,0,$F$4*$F$5/E444^2*(SIN(RADIANS(G440))*SIN(RADIANS(E445))+COS(RADIANS(G440))*COS(RADIANS(E445))*COS(RADIANS(AO435))))</f>
        <v>0</v>
      </c>
      <c r="AP440" s="3">
        <f>IF(DEGREES(ACOS(SIN(RADIANS(G440))*SIN(RADIANS(E445))+COS(RADIANS(G440))*COS(RADIANS(E445))*COS(RADIANS(AP435))))&gt;90,0,$F$4*$F$5/E444^2*(SIN(RADIANS(G440))*SIN(RADIANS(E445))+COS(RADIANS(G440))*COS(RADIANS(E445))*COS(RADIANS(AP435))))</f>
        <v>0</v>
      </c>
      <c r="AQ440" s="3">
        <f>IF(DEGREES(ACOS(SIN(RADIANS(G440))*SIN(RADIANS(E445))+COS(RADIANS(G440))*COS(RADIANS(E445))*COS(RADIANS(AQ435))))&gt;90,0,$F$4*$F$5/E444^2*(SIN(RADIANS(G440))*SIN(RADIANS(E445))+COS(RADIANS(G440))*COS(RADIANS(E445))*COS(RADIANS(AQ435))))</f>
        <v>0</v>
      </c>
      <c r="AR440" s="3">
        <f>IF(DEGREES(ACOS(SIN(RADIANS(G440))*SIN(RADIANS(E445))+COS(RADIANS(G440))*COS(RADIANS(E445))*COS(RADIANS(AR435))))&gt;90,0,$F$4*$F$5/E444^2*(SIN(RADIANS(G440))*SIN(RADIANS(E445))+COS(RADIANS(G440))*COS(RADIANS(E445))*COS(RADIANS(AR435))))</f>
        <v>0</v>
      </c>
    </row>
    <row r="441" spans="2:44" ht="15.75" customHeight="1" x14ac:dyDescent="0.2">
      <c r="B441" s="20" t="s">
        <v>785</v>
      </c>
      <c r="E441" s="3">
        <f>E440*$F$11</f>
        <v>0</v>
      </c>
      <c r="G441" s="3">
        <v>50</v>
      </c>
      <c r="I441" s="3">
        <f>IF(DEGREES(ACOS(SIN(RADIANS(G441))*SIN(RADIANS(E445))+COS(RADIANS(G441))*COS(RADIANS(E445))*COS(RADIANS(I435))))&gt;90,0,$F$4*$F$5/E444^2*(SIN(RADIANS(G441))*SIN(RADIANS(E445))+COS(RADIANS(G441))*COS(RADIANS(E445))*COS(RADIANS(I435))))</f>
        <v>0</v>
      </c>
      <c r="J441" s="3">
        <f>IF(DEGREES(ACOS(SIN(RADIANS(G441))*SIN(RADIANS(E445))+COS(RADIANS(G441))*COS(RADIANS(E445))*COS(RADIANS(J435))))&gt;90,0,$F$4*$F$5/E444^2*(SIN(RADIANS(G441))*SIN(RADIANS(E445))+COS(RADIANS(G441))*COS(RADIANS(E445))*COS(RADIANS(J435))))</f>
        <v>0</v>
      </c>
      <c r="K441" s="3">
        <f>IF(DEGREES(ACOS(SIN(RADIANS(G441))*SIN(RADIANS(E445))+COS(RADIANS(G441))*COS(RADIANS(E445))*COS(RADIANS(K435))))&gt;90,0,$F$4*$F$5/E444^2*(SIN(RADIANS(G441))*SIN(RADIANS(E445))+COS(RADIANS(G441))*COS(RADIANS(E445))*COS(RADIANS(K435))))</f>
        <v>0</v>
      </c>
      <c r="L441" s="3">
        <f>IF(DEGREES(ACOS(SIN(RADIANS(G441))*SIN(RADIANS(E445))+COS(RADIANS(G441))*COS(RADIANS(E445))*COS(RADIANS(L435))))&gt;90,0,$F$4*$F$5/E444^2*(SIN(RADIANS(G441))*SIN(RADIANS(E445))+COS(RADIANS(G441))*COS(RADIANS(E445))*COS(RADIANS(L435))))</f>
        <v>0</v>
      </c>
      <c r="M441" s="3">
        <f>IF(DEGREES(ACOS(SIN(RADIANS(G441))*SIN(RADIANS(E445))+COS(RADIANS(G441))*COS(RADIANS(E445))*COS(RADIANS(M435))))&gt;90,0,$F$4*$F$5/E444^2*(SIN(RADIANS(G441))*SIN(RADIANS(E445))+COS(RADIANS(G441))*COS(RADIANS(E445))*COS(RADIANS(M435))))</f>
        <v>0</v>
      </c>
      <c r="N441" s="3">
        <f>IF(DEGREES(ACOS(SIN(RADIANS(G441))*SIN(RADIANS(E445))+COS(RADIANS(G441))*COS(RADIANS(E445))*COS(RADIANS(N435))))&gt;90,0,$F$4*$F$5/E444^2*(SIN(RADIANS(G441))*SIN(RADIANS(E445))+COS(RADIANS(G441))*COS(RADIANS(E445))*COS(RADIANS(N435))))</f>
        <v>0</v>
      </c>
      <c r="O441" s="3">
        <f>IF(DEGREES(ACOS(SIN(RADIANS(G441))*SIN(RADIANS(E445))+COS(RADIANS(G441))*COS(RADIANS(E445))*COS(RADIANS(O435))))&gt;90,0,$F$4*$F$5/E444^2*(SIN(RADIANS(G441))*SIN(RADIANS(E445))+COS(RADIANS(G441))*COS(RADIANS(E445))*COS(RADIANS(O435))))</f>
        <v>0</v>
      </c>
      <c r="P441" s="3">
        <f>IF(DEGREES(ACOS(SIN(RADIANS(G441))*SIN(RADIANS(E445))+COS(RADIANS(G441))*COS(RADIANS(E445))*COS(RADIANS(P435))))&gt;90,0,$F$4*$F$5/E444^2*(SIN(RADIANS(G441))*SIN(RADIANS(E445))+COS(RADIANS(G441))*COS(RADIANS(E445))*COS(RADIANS(P435))))</f>
        <v>0</v>
      </c>
      <c r="Q441" s="3">
        <f>IF(DEGREES(ACOS(SIN(RADIANS(G441))*SIN(RADIANS(E445))+COS(RADIANS(G441))*COS(RADIANS(E445))*COS(RADIANS(Q435))))&gt;90,0,$F$4*$F$5/E444^2*(SIN(RADIANS(G441))*SIN(RADIANS(E445))+COS(RADIANS(G441))*COS(RADIANS(E445))*COS(RADIANS(Q435))))</f>
        <v>0</v>
      </c>
      <c r="R441" s="3" t="e">
        <f>IF(DEGREES(ACOS(SIN(RADIANS(G441))*SIN(RADIANS(E445))+COS(RADIANS(G441))*COS(RADIANS(E445))*COS(RADIANS(R435))))&gt;90,0,$F$4*$F$5/E444^2*(SIN(RADIANS(G441))*SIN(RADIANS(E445))+COS(RADIANS(G441))*COS(RADIANS(E445))*COS(RADIANS(R435))))</f>
        <v>#DIV/0!</v>
      </c>
      <c r="S441" s="3" t="e">
        <f>IF(DEGREES(ACOS(SIN(RADIANS(G441))*SIN(RADIANS(E445))+COS(RADIANS(G441))*COS(RADIANS(E445))*COS(RADIANS(S435))))&gt;90,0,$F$4*$F$5/E444^2*(SIN(RADIANS(G441))*SIN(RADIANS(E445))+COS(RADIANS(G441))*COS(RADIANS(E445))*COS(RADIANS(S435))))</f>
        <v>#DIV/0!</v>
      </c>
      <c r="T441" s="3" t="e">
        <f>IF(DEGREES(ACOS(SIN(RADIANS(G441))*SIN(RADIANS(E445))+COS(RADIANS(G441))*COS(RADIANS(E445))*COS(RADIANS(T435))))&gt;90,0,$F$4*$F$5/E444^2*(SIN(RADIANS(G441))*SIN(RADIANS(E445))+COS(RADIANS(G441))*COS(RADIANS(E445))*COS(RADIANS(T435))))</f>
        <v>#DIV/0!</v>
      </c>
      <c r="U441" s="3" t="e">
        <f>IF(DEGREES(ACOS(SIN(RADIANS(G441))*SIN(RADIANS(E445))+COS(RADIANS(G441))*COS(RADIANS(E445))*COS(RADIANS(U435))))&gt;90,0,$F$4*$F$5/E444^2*(SIN(RADIANS(G441))*SIN(RADIANS(E445))+COS(RADIANS(G441))*COS(RADIANS(E445))*COS(RADIANS(U435))))</f>
        <v>#DIV/0!</v>
      </c>
      <c r="V441" s="3" t="e">
        <f>IF(DEGREES(ACOS(SIN(RADIANS(G441))*SIN(RADIANS(E445))+COS(RADIANS(G441))*COS(RADIANS(E445))*COS(RADIANS(V435))))&gt;90,0,$F$4*$F$5/E444^2*(SIN(RADIANS(G441))*SIN(RADIANS(E445))+COS(RADIANS(G441))*COS(RADIANS(E445))*COS(RADIANS(V435))))</f>
        <v>#DIV/0!</v>
      </c>
      <c r="W441" s="3" t="e">
        <f>IF(DEGREES(ACOS(SIN(RADIANS(G441))*SIN(RADIANS(E445))+COS(RADIANS(G441))*COS(RADIANS(E445))*COS(RADIANS(W435))))&gt;90,0,$F$4*$F$5/E444^2*(SIN(RADIANS(G441))*SIN(RADIANS(E445))+COS(RADIANS(G441))*COS(RADIANS(E445))*COS(RADIANS(W435))))</f>
        <v>#DIV/0!</v>
      </c>
      <c r="X441" s="3" t="e">
        <f>IF(DEGREES(ACOS(SIN(RADIANS(G441))*SIN(RADIANS(E445))+COS(RADIANS(G441))*COS(RADIANS(E445))*COS(RADIANS(X435))))&gt;90,0,$F$4*$F$5/E444^2*(SIN(RADIANS(G441))*SIN(RADIANS(E445))+COS(RADIANS(G441))*COS(RADIANS(E445))*COS(RADIANS(X435))))</f>
        <v>#DIV/0!</v>
      </c>
      <c r="Y441" s="3" t="e">
        <f>IF(DEGREES(ACOS(SIN(RADIANS(G441))*SIN(RADIANS(E445))+COS(RADIANS(G441))*COS(RADIANS(E445))*COS(RADIANS(Y435))))&gt;90,0,$F$4*$F$5/E444^2*(SIN(RADIANS(G441))*SIN(RADIANS(E445))+COS(RADIANS(G441))*COS(RADIANS(E445))*COS(RADIANS(Y435))))</f>
        <v>#DIV/0!</v>
      </c>
      <c r="Z441" s="3" t="e">
        <f>IF(DEGREES(ACOS(SIN(RADIANS(G441))*SIN(RADIANS(E445))+COS(RADIANS(G441))*COS(RADIANS(E445))*COS(RADIANS(Z435))))&gt;90,0,$F$4*$F$5/E444^2*(SIN(RADIANS(G441))*SIN(RADIANS(E445))+COS(RADIANS(G441))*COS(RADIANS(E445))*COS(RADIANS(Z435))))</f>
        <v>#DIV/0!</v>
      </c>
      <c r="AA441" s="3" t="e">
        <f>IF(DEGREES(ACOS(SIN(RADIANS(G441))*SIN(RADIANS(E445))+COS(RADIANS(G441))*COS(RADIANS(E445))*COS(RADIANS(AA435))))&gt;90,0,$F$4*$F$5/E444^2*(SIN(RADIANS(G441))*SIN(RADIANS(E445))+COS(RADIANS(G441))*COS(RADIANS(E445))*COS(RADIANS(AA435))))</f>
        <v>#DIV/0!</v>
      </c>
      <c r="AB441" s="3" t="e">
        <f>IF(DEGREES(ACOS(SIN(RADIANS(G441))*SIN(RADIANS(E445))+COS(RADIANS(G441))*COS(RADIANS(E445))*COS(RADIANS(AB435))))&gt;90,0,$F$4*$F$5/E444^2*(SIN(RADIANS(G441))*SIN(RADIANS(E445))+COS(RADIANS(G441))*COS(RADIANS(E445))*COS(RADIANS(AB435))))</f>
        <v>#DIV/0!</v>
      </c>
      <c r="AC441" s="3" t="e">
        <f>IF(DEGREES(ACOS(SIN(RADIANS(G441))*SIN(RADIANS(E445))+COS(RADIANS(G441))*COS(RADIANS(E445))*COS(RADIANS(AC435))))&gt;90,0,$F$4*$F$5/E444^2*(SIN(RADIANS(G441))*SIN(RADIANS(E445))+COS(RADIANS(G441))*COS(RADIANS(E445))*COS(RADIANS(AC435))))</f>
        <v>#DIV/0!</v>
      </c>
      <c r="AD441" s="3" t="e">
        <f>IF(DEGREES(ACOS(SIN(RADIANS(G441))*SIN(RADIANS(E445))+COS(RADIANS(G441))*COS(RADIANS(E445))*COS(RADIANS(AD435))))&gt;90,0,$F$4*$F$5/E444^2*(SIN(RADIANS(G441))*SIN(RADIANS(E445))+COS(RADIANS(G441))*COS(RADIANS(E445))*COS(RADIANS(AD435))))</f>
        <v>#DIV/0!</v>
      </c>
      <c r="AE441" s="3" t="e">
        <f>IF(DEGREES(ACOS(SIN(RADIANS(G441))*SIN(RADIANS(E445))+COS(RADIANS(G441))*COS(RADIANS(E445))*COS(RADIANS(AE435))))&gt;90,0,$F$4*$F$5/E444^2*(SIN(RADIANS(G441))*SIN(RADIANS(E445))+COS(RADIANS(G441))*COS(RADIANS(E445))*COS(RADIANS(AE435))))</f>
        <v>#DIV/0!</v>
      </c>
      <c r="AF441" s="3" t="e">
        <f>IF(DEGREES(ACOS(SIN(RADIANS(G441))*SIN(RADIANS(E445))+COS(RADIANS(G441))*COS(RADIANS(E445))*COS(RADIANS(AF435))))&gt;90,0,$F$4*$F$5/E444^2*(SIN(RADIANS(G441))*SIN(RADIANS(E445))+COS(RADIANS(G441))*COS(RADIANS(E445))*COS(RADIANS(AF435))))</f>
        <v>#DIV/0!</v>
      </c>
      <c r="AG441" s="3" t="e">
        <f>IF(DEGREES(ACOS(SIN(RADIANS(G441))*SIN(RADIANS(E445))+COS(RADIANS(G441))*COS(RADIANS(E445))*COS(RADIANS(AG435))))&gt;90,0,$F$4*$F$5/E444^2*(SIN(RADIANS(G441))*SIN(RADIANS(E445))+COS(RADIANS(G441))*COS(RADIANS(E445))*COS(RADIANS(AG435))))</f>
        <v>#DIV/0!</v>
      </c>
      <c r="AH441" s="3" t="e">
        <f>IF(DEGREES(ACOS(SIN(RADIANS(G441))*SIN(RADIANS(E445))+COS(RADIANS(G441))*COS(RADIANS(E445))*COS(RADIANS(AH435))))&gt;90,0,$F$4*$F$5/E444^2*(SIN(RADIANS(G441))*SIN(RADIANS(E445))+COS(RADIANS(G441))*COS(RADIANS(E445))*COS(RADIANS(AH435))))</f>
        <v>#DIV/0!</v>
      </c>
      <c r="AI441" s="3" t="e">
        <f>IF(DEGREES(ACOS(SIN(RADIANS(G441))*SIN(RADIANS(E445))+COS(RADIANS(G441))*COS(RADIANS(E445))*COS(RADIANS(AI435))))&gt;90,0,$F$4*$F$5/E444^2*(SIN(RADIANS(G441))*SIN(RADIANS(E445))+COS(RADIANS(G441))*COS(RADIANS(E445))*COS(RADIANS(AI435))))</f>
        <v>#DIV/0!</v>
      </c>
      <c r="AJ441" s="3" t="e">
        <f>IF(DEGREES(ACOS(SIN(RADIANS(G441))*SIN(RADIANS(E445))+COS(RADIANS(G441))*COS(RADIANS(E445))*COS(RADIANS(AJ435))))&gt;90,0,$F$4*$F$5/E444^2*(SIN(RADIANS(G441))*SIN(RADIANS(E445))+COS(RADIANS(G441))*COS(RADIANS(E445))*COS(RADIANS(AJ435))))</f>
        <v>#DIV/0!</v>
      </c>
      <c r="AK441" s="3">
        <f>IF(DEGREES(ACOS(SIN(RADIANS(G441))*SIN(RADIANS(E445))+COS(RADIANS(G441))*COS(RADIANS(E445))*COS(RADIANS(AK435))))&gt;90,0,$F$4*$F$5/E444^2*(SIN(RADIANS(G441))*SIN(RADIANS(E445))+COS(RADIANS(G441))*COS(RADIANS(E445))*COS(RADIANS(AK435))))</f>
        <v>0</v>
      </c>
      <c r="AL441" s="3">
        <f>IF(DEGREES(ACOS(SIN(RADIANS(G441))*SIN(RADIANS(E445))+COS(RADIANS(G441))*COS(RADIANS(E445))*COS(RADIANS(AL435))))&gt;90,0,$F$4*$F$5/E444^2*(SIN(RADIANS(G441))*SIN(RADIANS(E445))+COS(RADIANS(G441))*COS(RADIANS(E445))*COS(RADIANS(AL435))))</f>
        <v>0</v>
      </c>
      <c r="AM441" s="3">
        <f>IF(DEGREES(ACOS(SIN(RADIANS(G441))*SIN(RADIANS(E445))+COS(RADIANS(G441))*COS(RADIANS(E445))*COS(RADIANS(AM435))))&gt;90,0,$F$4*$F$5/E444^2*(SIN(RADIANS(G441))*SIN(RADIANS(E445))+COS(RADIANS(G441))*COS(RADIANS(E445))*COS(RADIANS(AM435))))</f>
        <v>0</v>
      </c>
      <c r="AN441" s="3">
        <f>IF(DEGREES(ACOS(SIN(RADIANS(G441))*SIN(RADIANS(E445))+COS(RADIANS(G441))*COS(RADIANS(E445))*COS(RADIANS(AN435))))&gt;90,0,$F$4*$F$5/E444^2*(SIN(RADIANS(G441))*SIN(RADIANS(E445))+COS(RADIANS(G441))*COS(RADIANS(E445))*COS(RADIANS(AN435))))</f>
        <v>0</v>
      </c>
      <c r="AO441" s="3">
        <f>IF(DEGREES(ACOS(SIN(RADIANS(G441))*SIN(RADIANS(E445))+COS(RADIANS(G441))*COS(RADIANS(E445))*COS(RADIANS(AO435))))&gt;90,0,$F$4*$F$5/E444^2*(SIN(RADIANS(G441))*SIN(RADIANS(E445))+COS(RADIANS(G441))*COS(RADIANS(E445))*COS(RADIANS(AO435))))</f>
        <v>0</v>
      </c>
      <c r="AP441" s="3">
        <f>IF(DEGREES(ACOS(SIN(RADIANS(G441))*SIN(RADIANS(E445))+COS(RADIANS(G441))*COS(RADIANS(E445))*COS(RADIANS(AP435))))&gt;90,0,$F$4*$F$5/E444^2*(SIN(RADIANS(G441))*SIN(RADIANS(E445))+COS(RADIANS(G441))*COS(RADIANS(E445))*COS(RADIANS(AP435))))</f>
        <v>0</v>
      </c>
      <c r="AQ441" s="3">
        <f>IF(DEGREES(ACOS(SIN(RADIANS(G441))*SIN(RADIANS(E445))+COS(RADIANS(G441))*COS(RADIANS(E445))*COS(RADIANS(AQ435))))&gt;90,0,$F$4*$F$5/E444^2*(SIN(RADIANS(G441))*SIN(RADIANS(E445))+COS(RADIANS(G441))*COS(RADIANS(E445))*COS(RADIANS(AQ435))))</f>
        <v>0</v>
      </c>
      <c r="AR441" s="3">
        <f>IF(DEGREES(ACOS(SIN(RADIANS(G441))*SIN(RADIANS(E445))+COS(RADIANS(G441))*COS(RADIANS(E445))*COS(RADIANS(AR435))))&gt;90,0,$F$4*$F$5/E444^2*(SIN(RADIANS(G441))*SIN(RADIANS(E445))+COS(RADIANS(G441))*COS(RADIANS(E445))*COS(RADIANS(AR435))))</f>
        <v>0</v>
      </c>
    </row>
    <row r="442" spans="2:44" ht="15.75" customHeight="1" x14ac:dyDescent="0.2">
      <c r="B442" s="20" t="s">
        <v>786</v>
      </c>
      <c r="E442" s="3" t="str">
        <f>IF($F$10=0,"N/A",$F$10*(E437/360)-ROUNDDOWN($F$10*(E437/360),0))</f>
        <v>N/A</v>
      </c>
      <c r="G442" s="3">
        <v>40</v>
      </c>
      <c r="I442" s="3">
        <f>IF(DEGREES(ACOS(SIN(RADIANS(G442))*SIN(RADIANS(E445))+COS(RADIANS(G442))*COS(RADIANS(E445))*COS(RADIANS(I435))))&gt;90,0,$F$4*$F$5/E444^2*(SIN(RADIANS(G442))*SIN(RADIANS(E445))+COS(RADIANS(G442))*COS(RADIANS(E445))*COS(RADIANS(I435))))</f>
        <v>0</v>
      </c>
      <c r="J442" s="3">
        <f>IF(DEGREES(ACOS(SIN(RADIANS(G442))*SIN(RADIANS(E445))+COS(RADIANS(G442))*COS(RADIANS(E445))*COS(RADIANS(J435))))&gt;90,0,$F$4*$F$5/E444^2*(SIN(RADIANS(G442))*SIN(RADIANS(E445))+COS(RADIANS(G442))*COS(RADIANS(E445))*COS(RADIANS(J435))))</f>
        <v>0</v>
      </c>
      <c r="K442" s="3">
        <f>IF(DEGREES(ACOS(SIN(RADIANS(G442))*SIN(RADIANS(E445))+COS(RADIANS(G442))*COS(RADIANS(E445))*COS(RADIANS(K435))))&gt;90,0,$F$4*$F$5/E444^2*(SIN(RADIANS(G442))*SIN(RADIANS(E445))+COS(RADIANS(G442))*COS(RADIANS(E445))*COS(RADIANS(K435))))</f>
        <v>0</v>
      </c>
      <c r="L442" s="3">
        <f>IF(DEGREES(ACOS(SIN(RADIANS(G442))*SIN(RADIANS(E445))+COS(RADIANS(G442))*COS(RADIANS(E445))*COS(RADIANS(L435))))&gt;90,0,$F$4*$F$5/E444^2*(SIN(RADIANS(G442))*SIN(RADIANS(E445))+COS(RADIANS(G442))*COS(RADIANS(E445))*COS(RADIANS(L435))))</f>
        <v>0</v>
      </c>
      <c r="M442" s="3">
        <f>IF(DEGREES(ACOS(SIN(RADIANS(G442))*SIN(RADIANS(E445))+COS(RADIANS(G442))*COS(RADIANS(E445))*COS(RADIANS(M435))))&gt;90,0,$F$4*$F$5/E444^2*(SIN(RADIANS(G442))*SIN(RADIANS(E445))+COS(RADIANS(G442))*COS(RADIANS(E445))*COS(RADIANS(M435))))</f>
        <v>0</v>
      </c>
      <c r="N442" s="3">
        <f>IF(DEGREES(ACOS(SIN(RADIANS(G442))*SIN(RADIANS(E445))+COS(RADIANS(G442))*COS(RADIANS(E445))*COS(RADIANS(N435))))&gt;90,0,$F$4*$F$5/E444^2*(SIN(RADIANS(G442))*SIN(RADIANS(E445))+COS(RADIANS(G442))*COS(RADIANS(E445))*COS(RADIANS(N435))))</f>
        <v>0</v>
      </c>
      <c r="O442" s="3">
        <f>IF(DEGREES(ACOS(SIN(RADIANS(G442))*SIN(RADIANS(E445))+COS(RADIANS(G442))*COS(RADIANS(E445))*COS(RADIANS(O435))))&gt;90,0,$F$4*$F$5/E444^2*(SIN(RADIANS(G442))*SIN(RADIANS(E445))+COS(RADIANS(G442))*COS(RADIANS(E445))*COS(RADIANS(O435))))</f>
        <v>0</v>
      </c>
      <c r="P442" s="3">
        <f>IF(DEGREES(ACOS(SIN(RADIANS(G442))*SIN(RADIANS(E445))+COS(RADIANS(G442))*COS(RADIANS(E445))*COS(RADIANS(P435))))&gt;90,0,$F$4*$F$5/E444^2*(SIN(RADIANS(G442))*SIN(RADIANS(E445))+COS(RADIANS(G442))*COS(RADIANS(E445))*COS(RADIANS(P435))))</f>
        <v>0</v>
      </c>
      <c r="Q442" s="3">
        <f>IF(DEGREES(ACOS(SIN(RADIANS(G442))*SIN(RADIANS(E445))+COS(RADIANS(G442))*COS(RADIANS(E445))*COS(RADIANS(Q435))))&gt;90,0,$F$4*$F$5/E444^2*(SIN(RADIANS(G442))*SIN(RADIANS(E445))+COS(RADIANS(G442))*COS(RADIANS(E445))*COS(RADIANS(Q435))))</f>
        <v>0</v>
      </c>
      <c r="R442" s="3" t="e">
        <f>IF(DEGREES(ACOS(SIN(RADIANS(G442))*SIN(RADIANS(E445))+COS(RADIANS(G442))*COS(RADIANS(E445))*COS(RADIANS(R435))))&gt;90,0,$F$4*$F$5/E444^2*(SIN(RADIANS(G442))*SIN(RADIANS(E445))+COS(RADIANS(G442))*COS(RADIANS(E445))*COS(RADIANS(R435))))</f>
        <v>#DIV/0!</v>
      </c>
      <c r="S442" s="3" t="e">
        <f>IF(DEGREES(ACOS(SIN(RADIANS(G442))*SIN(RADIANS(E445))+COS(RADIANS(G442))*COS(RADIANS(E445))*COS(RADIANS(S435))))&gt;90,0,$F$4*$F$5/E444^2*(SIN(RADIANS(G442))*SIN(RADIANS(E445))+COS(RADIANS(G442))*COS(RADIANS(E445))*COS(RADIANS(S435))))</f>
        <v>#DIV/0!</v>
      </c>
      <c r="T442" s="3" t="e">
        <f>IF(DEGREES(ACOS(SIN(RADIANS(G442))*SIN(RADIANS(E445))+COS(RADIANS(G442))*COS(RADIANS(E445))*COS(RADIANS(T435))))&gt;90,0,$F$4*$F$5/E444^2*(SIN(RADIANS(G442))*SIN(RADIANS(E445))+COS(RADIANS(G442))*COS(RADIANS(E445))*COS(RADIANS(T435))))</f>
        <v>#DIV/0!</v>
      </c>
      <c r="U442" s="3" t="e">
        <f>IF(DEGREES(ACOS(SIN(RADIANS(G442))*SIN(RADIANS(E445))+COS(RADIANS(G442))*COS(RADIANS(E445))*COS(RADIANS(U435))))&gt;90,0,$F$4*$F$5/E444^2*(SIN(RADIANS(G442))*SIN(RADIANS(E445))+COS(RADIANS(G442))*COS(RADIANS(E445))*COS(RADIANS(U435))))</f>
        <v>#DIV/0!</v>
      </c>
      <c r="V442" s="3" t="e">
        <f>IF(DEGREES(ACOS(SIN(RADIANS(G442))*SIN(RADIANS(E445))+COS(RADIANS(G442))*COS(RADIANS(E445))*COS(RADIANS(V435))))&gt;90,0,$F$4*$F$5/E444^2*(SIN(RADIANS(G442))*SIN(RADIANS(E445))+COS(RADIANS(G442))*COS(RADIANS(E445))*COS(RADIANS(V435))))</f>
        <v>#DIV/0!</v>
      </c>
      <c r="W442" s="3" t="e">
        <f>IF(DEGREES(ACOS(SIN(RADIANS(G442))*SIN(RADIANS(E445))+COS(RADIANS(G442))*COS(RADIANS(E445))*COS(RADIANS(W435))))&gt;90,0,$F$4*$F$5/E444^2*(SIN(RADIANS(G442))*SIN(RADIANS(E445))+COS(RADIANS(G442))*COS(RADIANS(E445))*COS(RADIANS(W435))))</f>
        <v>#DIV/0!</v>
      </c>
      <c r="X442" s="3" t="e">
        <f>IF(DEGREES(ACOS(SIN(RADIANS(G442))*SIN(RADIANS(E445))+COS(RADIANS(G442))*COS(RADIANS(E445))*COS(RADIANS(X435))))&gt;90,0,$F$4*$F$5/E444^2*(SIN(RADIANS(G442))*SIN(RADIANS(E445))+COS(RADIANS(G442))*COS(RADIANS(E445))*COS(RADIANS(X435))))</f>
        <v>#DIV/0!</v>
      </c>
      <c r="Y442" s="3" t="e">
        <f>IF(DEGREES(ACOS(SIN(RADIANS(G442))*SIN(RADIANS(E445))+COS(RADIANS(G442))*COS(RADIANS(E445))*COS(RADIANS(Y435))))&gt;90,0,$F$4*$F$5/E444^2*(SIN(RADIANS(G442))*SIN(RADIANS(E445))+COS(RADIANS(G442))*COS(RADIANS(E445))*COS(RADIANS(Y435))))</f>
        <v>#DIV/0!</v>
      </c>
      <c r="Z442" s="3" t="e">
        <f>IF(DEGREES(ACOS(SIN(RADIANS(G442))*SIN(RADIANS(E445))+COS(RADIANS(G442))*COS(RADIANS(E445))*COS(RADIANS(Z435))))&gt;90,0,$F$4*$F$5/E444^2*(SIN(RADIANS(G442))*SIN(RADIANS(E445))+COS(RADIANS(G442))*COS(RADIANS(E445))*COS(RADIANS(Z435))))</f>
        <v>#DIV/0!</v>
      </c>
      <c r="AA442" s="3" t="e">
        <f>IF(DEGREES(ACOS(SIN(RADIANS(G442))*SIN(RADIANS(E445))+COS(RADIANS(G442))*COS(RADIANS(E445))*COS(RADIANS(AA435))))&gt;90,0,$F$4*$F$5/E444^2*(SIN(RADIANS(G442))*SIN(RADIANS(E445))+COS(RADIANS(G442))*COS(RADIANS(E445))*COS(RADIANS(AA435))))</f>
        <v>#DIV/0!</v>
      </c>
      <c r="AB442" s="3" t="e">
        <f>IF(DEGREES(ACOS(SIN(RADIANS(G442))*SIN(RADIANS(E445))+COS(RADIANS(G442))*COS(RADIANS(E445))*COS(RADIANS(AB435))))&gt;90,0,$F$4*$F$5/E444^2*(SIN(RADIANS(G442))*SIN(RADIANS(E445))+COS(RADIANS(G442))*COS(RADIANS(E445))*COS(RADIANS(AB435))))</f>
        <v>#DIV/0!</v>
      </c>
      <c r="AC442" s="3" t="e">
        <f>IF(DEGREES(ACOS(SIN(RADIANS(G442))*SIN(RADIANS(E445))+COS(RADIANS(G442))*COS(RADIANS(E445))*COS(RADIANS(AC435))))&gt;90,0,$F$4*$F$5/E444^2*(SIN(RADIANS(G442))*SIN(RADIANS(E445))+COS(RADIANS(G442))*COS(RADIANS(E445))*COS(RADIANS(AC435))))</f>
        <v>#DIV/0!</v>
      </c>
      <c r="AD442" s="3" t="e">
        <f>IF(DEGREES(ACOS(SIN(RADIANS(G442))*SIN(RADIANS(E445))+COS(RADIANS(G442))*COS(RADIANS(E445))*COS(RADIANS(AD435))))&gt;90,0,$F$4*$F$5/E444^2*(SIN(RADIANS(G442))*SIN(RADIANS(E445))+COS(RADIANS(G442))*COS(RADIANS(E445))*COS(RADIANS(AD435))))</f>
        <v>#DIV/0!</v>
      </c>
      <c r="AE442" s="3" t="e">
        <f>IF(DEGREES(ACOS(SIN(RADIANS(G442))*SIN(RADIANS(E445))+COS(RADIANS(G442))*COS(RADIANS(E445))*COS(RADIANS(AE435))))&gt;90,0,$F$4*$F$5/E444^2*(SIN(RADIANS(G442))*SIN(RADIANS(E445))+COS(RADIANS(G442))*COS(RADIANS(E445))*COS(RADIANS(AE435))))</f>
        <v>#DIV/0!</v>
      </c>
      <c r="AF442" s="3" t="e">
        <f>IF(DEGREES(ACOS(SIN(RADIANS(G442))*SIN(RADIANS(E445))+COS(RADIANS(G442))*COS(RADIANS(E445))*COS(RADIANS(AF435))))&gt;90,0,$F$4*$F$5/E444^2*(SIN(RADIANS(G442))*SIN(RADIANS(E445))+COS(RADIANS(G442))*COS(RADIANS(E445))*COS(RADIANS(AF435))))</f>
        <v>#DIV/0!</v>
      </c>
      <c r="AG442" s="3" t="e">
        <f>IF(DEGREES(ACOS(SIN(RADIANS(G442))*SIN(RADIANS(E445))+COS(RADIANS(G442))*COS(RADIANS(E445))*COS(RADIANS(AG435))))&gt;90,0,$F$4*$F$5/E444^2*(SIN(RADIANS(G442))*SIN(RADIANS(E445))+COS(RADIANS(G442))*COS(RADIANS(E445))*COS(RADIANS(AG435))))</f>
        <v>#DIV/0!</v>
      </c>
      <c r="AH442" s="3" t="e">
        <f>IF(DEGREES(ACOS(SIN(RADIANS(G442))*SIN(RADIANS(E445))+COS(RADIANS(G442))*COS(RADIANS(E445))*COS(RADIANS(AH435))))&gt;90,0,$F$4*$F$5/E444^2*(SIN(RADIANS(G442))*SIN(RADIANS(E445))+COS(RADIANS(G442))*COS(RADIANS(E445))*COS(RADIANS(AH435))))</f>
        <v>#DIV/0!</v>
      </c>
      <c r="AI442" s="3" t="e">
        <f>IF(DEGREES(ACOS(SIN(RADIANS(G442))*SIN(RADIANS(E445))+COS(RADIANS(G442))*COS(RADIANS(E445))*COS(RADIANS(AI435))))&gt;90,0,$F$4*$F$5/E444^2*(SIN(RADIANS(G442))*SIN(RADIANS(E445))+COS(RADIANS(G442))*COS(RADIANS(E445))*COS(RADIANS(AI435))))</f>
        <v>#DIV/0!</v>
      </c>
      <c r="AJ442" s="3" t="e">
        <f>IF(DEGREES(ACOS(SIN(RADIANS(G442))*SIN(RADIANS(E445))+COS(RADIANS(G442))*COS(RADIANS(E445))*COS(RADIANS(AJ435))))&gt;90,0,$F$4*$F$5/E444^2*(SIN(RADIANS(G442))*SIN(RADIANS(E445))+COS(RADIANS(G442))*COS(RADIANS(E445))*COS(RADIANS(AJ435))))</f>
        <v>#DIV/0!</v>
      </c>
      <c r="AK442" s="3">
        <f>IF(DEGREES(ACOS(SIN(RADIANS(G442))*SIN(RADIANS(E445))+COS(RADIANS(G442))*COS(RADIANS(E445))*COS(RADIANS(AK435))))&gt;90,0,$F$4*$F$5/E444^2*(SIN(RADIANS(G442))*SIN(RADIANS(E445))+COS(RADIANS(G442))*COS(RADIANS(E445))*COS(RADIANS(AK435))))</f>
        <v>0</v>
      </c>
      <c r="AL442" s="3">
        <f>IF(DEGREES(ACOS(SIN(RADIANS(G442))*SIN(RADIANS(E445))+COS(RADIANS(G442))*COS(RADIANS(E445))*COS(RADIANS(AL435))))&gt;90,0,$F$4*$F$5/E444^2*(SIN(RADIANS(G442))*SIN(RADIANS(E445))+COS(RADIANS(G442))*COS(RADIANS(E445))*COS(RADIANS(AL435))))</f>
        <v>0</v>
      </c>
      <c r="AM442" s="3">
        <f>IF(DEGREES(ACOS(SIN(RADIANS(G442))*SIN(RADIANS(E445))+COS(RADIANS(G442))*COS(RADIANS(E445))*COS(RADIANS(AM435))))&gt;90,0,$F$4*$F$5/E444^2*(SIN(RADIANS(G442))*SIN(RADIANS(E445))+COS(RADIANS(G442))*COS(RADIANS(E445))*COS(RADIANS(AM435))))</f>
        <v>0</v>
      </c>
      <c r="AN442" s="3">
        <f>IF(DEGREES(ACOS(SIN(RADIANS(G442))*SIN(RADIANS(E445))+COS(RADIANS(G442))*COS(RADIANS(E445))*COS(RADIANS(AN435))))&gt;90,0,$F$4*$F$5/E444^2*(SIN(RADIANS(G442))*SIN(RADIANS(E445))+COS(RADIANS(G442))*COS(RADIANS(E445))*COS(RADIANS(AN435))))</f>
        <v>0</v>
      </c>
      <c r="AO442" s="3">
        <f>IF(DEGREES(ACOS(SIN(RADIANS(G442))*SIN(RADIANS(E445))+COS(RADIANS(G442))*COS(RADIANS(E445))*COS(RADIANS(AO435))))&gt;90,0,$F$4*$F$5/E444^2*(SIN(RADIANS(G442))*SIN(RADIANS(E445))+COS(RADIANS(G442))*COS(RADIANS(E445))*COS(RADIANS(AO435))))</f>
        <v>0</v>
      </c>
      <c r="AP442" s="3">
        <f>IF(DEGREES(ACOS(SIN(RADIANS(G442))*SIN(RADIANS(E445))+COS(RADIANS(G442))*COS(RADIANS(E445))*COS(RADIANS(AP435))))&gt;90,0,$F$4*$F$5/E444^2*(SIN(RADIANS(G442))*SIN(RADIANS(E445))+COS(RADIANS(G442))*COS(RADIANS(E445))*COS(RADIANS(AP435))))</f>
        <v>0</v>
      </c>
      <c r="AQ442" s="3">
        <f>IF(DEGREES(ACOS(SIN(RADIANS(G442))*SIN(RADIANS(E445))+COS(RADIANS(G442))*COS(RADIANS(E445))*COS(RADIANS(AQ435))))&gt;90,0,$F$4*$F$5/E444^2*(SIN(RADIANS(G442))*SIN(RADIANS(E445))+COS(RADIANS(G442))*COS(RADIANS(E445))*COS(RADIANS(AQ435))))</f>
        <v>0</v>
      </c>
      <c r="AR442" s="3">
        <f>IF(DEGREES(ACOS(SIN(RADIANS(G442))*SIN(RADIANS(E445))+COS(RADIANS(G442))*COS(RADIANS(E445))*COS(RADIANS(AR435))))&gt;90,0,$F$4*$F$5/E444^2*(SIN(RADIANS(G442))*SIN(RADIANS(E445))+COS(RADIANS(G442))*COS(RADIANS(E445))*COS(RADIANS(AR435))))</f>
        <v>0</v>
      </c>
    </row>
    <row r="443" spans="2:44" ht="15.75" customHeight="1" x14ac:dyDescent="0.2">
      <c r="B443" s="20" t="s">
        <v>787</v>
      </c>
      <c r="E443" s="3" t="str">
        <f>IF($F$10=0,"N/A",E442*$F$11/$F$10)</f>
        <v>N/A</v>
      </c>
      <c r="G443" s="3">
        <v>30</v>
      </c>
      <c r="I443" s="3">
        <f>IF(DEGREES(ACOS(SIN(RADIANS(G443))*SIN(RADIANS(E445))+COS(RADIANS(G443))*COS(RADIANS(E445))*COS(RADIANS(I435))))&gt;90,0,$F$4*$F$5/E444^2*(SIN(RADIANS(G443))*SIN(RADIANS(E445))+COS(RADIANS(G443))*COS(RADIANS(E445))*COS(RADIANS(I435))))</f>
        <v>0</v>
      </c>
      <c r="J443" s="3">
        <f>IF(DEGREES(ACOS(SIN(RADIANS(G443))*SIN(RADIANS(E445))+COS(RADIANS(G443))*COS(RADIANS(E445))*COS(RADIANS(J435))))&gt;90,0,$F$4*$F$5/E444^2*(SIN(RADIANS(G443))*SIN(RADIANS(E445))+COS(RADIANS(G443))*COS(RADIANS(E445))*COS(RADIANS(J435))))</f>
        <v>0</v>
      </c>
      <c r="K443" s="3">
        <f>IF(DEGREES(ACOS(SIN(RADIANS(G443))*SIN(RADIANS(E445))+COS(RADIANS(G443))*COS(RADIANS(E445))*COS(RADIANS(K435))))&gt;90,0,$F$4*$F$5/E444^2*(SIN(RADIANS(G443))*SIN(RADIANS(E445))+COS(RADIANS(G443))*COS(RADIANS(E445))*COS(RADIANS(K435))))</f>
        <v>0</v>
      </c>
      <c r="L443" s="3">
        <f>IF(DEGREES(ACOS(SIN(RADIANS(G443))*SIN(RADIANS(E445))+COS(RADIANS(G443))*COS(RADIANS(E445))*COS(RADIANS(L435))))&gt;90,0,$F$4*$F$5/E444^2*(SIN(RADIANS(G443))*SIN(RADIANS(E445))+COS(RADIANS(G443))*COS(RADIANS(E445))*COS(RADIANS(L435))))</f>
        <v>0</v>
      </c>
      <c r="M443" s="3">
        <f>IF(DEGREES(ACOS(SIN(RADIANS(G443))*SIN(RADIANS(E445))+COS(RADIANS(G443))*COS(RADIANS(E445))*COS(RADIANS(M435))))&gt;90,0,$F$4*$F$5/E444^2*(SIN(RADIANS(G443))*SIN(RADIANS(E445))+COS(RADIANS(G443))*COS(RADIANS(E445))*COS(RADIANS(M435))))</f>
        <v>0</v>
      </c>
      <c r="N443" s="3">
        <f>IF(DEGREES(ACOS(SIN(RADIANS(G443))*SIN(RADIANS(E445))+COS(RADIANS(G443))*COS(RADIANS(E445))*COS(RADIANS(N435))))&gt;90,0,$F$4*$F$5/E444^2*(SIN(RADIANS(G443))*SIN(RADIANS(E445))+COS(RADIANS(G443))*COS(RADIANS(E445))*COS(RADIANS(N435))))</f>
        <v>0</v>
      </c>
      <c r="O443" s="3">
        <f>IF(DEGREES(ACOS(SIN(RADIANS(G443))*SIN(RADIANS(E445))+COS(RADIANS(G443))*COS(RADIANS(E445))*COS(RADIANS(O435))))&gt;90,0,$F$4*$F$5/E444^2*(SIN(RADIANS(G443))*SIN(RADIANS(E445))+COS(RADIANS(G443))*COS(RADIANS(E445))*COS(RADIANS(O435))))</f>
        <v>0</v>
      </c>
      <c r="P443" s="3">
        <f>IF(DEGREES(ACOS(SIN(RADIANS(G443))*SIN(RADIANS(E445))+COS(RADIANS(G443))*COS(RADIANS(E445))*COS(RADIANS(P435))))&gt;90,0,$F$4*$F$5/E444^2*(SIN(RADIANS(G443))*SIN(RADIANS(E445))+COS(RADIANS(G443))*COS(RADIANS(E445))*COS(RADIANS(P435))))</f>
        <v>0</v>
      </c>
      <c r="Q443" s="3">
        <f>IF(DEGREES(ACOS(SIN(RADIANS(G443))*SIN(RADIANS(E445))+COS(RADIANS(G443))*COS(RADIANS(E445))*COS(RADIANS(Q435))))&gt;90,0,$F$4*$F$5/E444^2*(SIN(RADIANS(G443))*SIN(RADIANS(E445))+COS(RADIANS(G443))*COS(RADIANS(E445))*COS(RADIANS(Q435))))</f>
        <v>0</v>
      </c>
      <c r="R443" s="3" t="e">
        <f>IF(DEGREES(ACOS(SIN(RADIANS(G443))*SIN(RADIANS(E445))+COS(RADIANS(G443))*COS(RADIANS(E445))*COS(RADIANS(R435))))&gt;90,0,$F$4*$F$5/E444^2*(SIN(RADIANS(G443))*SIN(RADIANS(E445))+COS(RADIANS(G443))*COS(RADIANS(E445))*COS(RADIANS(R435))))</f>
        <v>#DIV/0!</v>
      </c>
      <c r="S443" s="3" t="e">
        <f>IF(DEGREES(ACOS(SIN(RADIANS(G443))*SIN(RADIANS(E445))+COS(RADIANS(G443))*COS(RADIANS(E445))*COS(RADIANS(S435))))&gt;90,0,$F$4*$F$5/E444^2*(SIN(RADIANS(G443))*SIN(RADIANS(E445))+COS(RADIANS(G443))*COS(RADIANS(E445))*COS(RADIANS(S435))))</f>
        <v>#DIV/0!</v>
      </c>
      <c r="T443" s="3" t="e">
        <f>IF(DEGREES(ACOS(SIN(RADIANS(G443))*SIN(RADIANS(E445))+COS(RADIANS(G443))*COS(RADIANS(E445))*COS(RADIANS(T435))))&gt;90,0,$F$4*$F$5/E444^2*(SIN(RADIANS(G443))*SIN(RADIANS(E445))+COS(RADIANS(G443))*COS(RADIANS(E445))*COS(RADIANS(T435))))</f>
        <v>#DIV/0!</v>
      </c>
      <c r="U443" s="3" t="e">
        <f>IF(DEGREES(ACOS(SIN(RADIANS(G443))*SIN(RADIANS(E445))+COS(RADIANS(G443))*COS(RADIANS(E445))*COS(RADIANS(U435))))&gt;90,0,$F$4*$F$5/E444^2*(SIN(RADIANS(G443))*SIN(RADIANS(E445))+COS(RADIANS(G443))*COS(RADIANS(E445))*COS(RADIANS(U435))))</f>
        <v>#DIV/0!</v>
      </c>
      <c r="V443" s="3" t="e">
        <f>IF(DEGREES(ACOS(SIN(RADIANS(G443))*SIN(RADIANS(E445))+COS(RADIANS(G443))*COS(RADIANS(E445))*COS(RADIANS(V435))))&gt;90,0,$F$4*$F$5/E444^2*(SIN(RADIANS(G443))*SIN(RADIANS(E445))+COS(RADIANS(G443))*COS(RADIANS(E445))*COS(RADIANS(V435))))</f>
        <v>#DIV/0!</v>
      </c>
      <c r="W443" s="3" t="e">
        <f>IF(DEGREES(ACOS(SIN(RADIANS(G443))*SIN(RADIANS(E445))+COS(RADIANS(G443))*COS(RADIANS(E445))*COS(RADIANS(W435))))&gt;90,0,$F$4*$F$5/E444^2*(SIN(RADIANS(G443))*SIN(RADIANS(E445))+COS(RADIANS(G443))*COS(RADIANS(E445))*COS(RADIANS(W435))))</f>
        <v>#DIV/0!</v>
      </c>
      <c r="X443" s="3" t="e">
        <f>IF(DEGREES(ACOS(SIN(RADIANS(G443))*SIN(RADIANS(E445))+COS(RADIANS(G443))*COS(RADIANS(E445))*COS(RADIANS(X435))))&gt;90,0,$F$4*$F$5/E444^2*(SIN(RADIANS(G443))*SIN(RADIANS(E445))+COS(RADIANS(G443))*COS(RADIANS(E445))*COS(RADIANS(X435))))</f>
        <v>#DIV/0!</v>
      </c>
      <c r="Y443" s="3" t="e">
        <f>IF(DEGREES(ACOS(SIN(RADIANS(G443))*SIN(RADIANS(E445))+COS(RADIANS(G443))*COS(RADIANS(E445))*COS(RADIANS(Y435))))&gt;90,0,$F$4*$F$5/E444^2*(SIN(RADIANS(G443))*SIN(RADIANS(E445))+COS(RADIANS(G443))*COS(RADIANS(E445))*COS(RADIANS(Y435))))</f>
        <v>#DIV/0!</v>
      </c>
      <c r="Z443" s="3" t="e">
        <f>IF(DEGREES(ACOS(SIN(RADIANS(G443))*SIN(RADIANS(E445))+COS(RADIANS(G443))*COS(RADIANS(E445))*COS(RADIANS(Z435))))&gt;90,0,$F$4*$F$5/E444^2*(SIN(RADIANS(G443))*SIN(RADIANS(E445))+COS(RADIANS(G443))*COS(RADIANS(E445))*COS(RADIANS(Z435))))</f>
        <v>#DIV/0!</v>
      </c>
      <c r="AA443" s="3" t="e">
        <f>IF(DEGREES(ACOS(SIN(RADIANS(G443))*SIN(RADIANS(E445))+COS(RADIANS(G443))*COS(RADIANS(E445))*COS(RADIANS(AA435))))&gt;90,0,$F$4*$F$5/E444^2*(SIN(RADIANS(G443))*SIN(RADIANS(E445))+COS(RADIANS(G443))*COS(RADIANS(E445))*COS(RADIANS(AA435))))</f>
        <v>#DIV/0!</v>
      </c>
      <c r="AB443" s="3" t="e">
        <f>IF(DEGREES(ACOS(SIN(RADIANS(G443))*SIN(RADIANS(E445))+COS(RADIANS(G443))*COS(RADIANS(E445))*COS(RADIANS(AB435))))&gt;90,0,$F$4*$F$5/E444^2*(SIN(RADIANS(G443))*SIN(RADIANS(E445))+COS(RADIANS(G443))*COS(RADIANS(E445))*COS(RADIANS(AB435))))</f>
        <v>#DIV/0!</v>
      </c>
      <c r="AC443" s="3" t="e">
        <f>IF(DEGREES(ACOS(SIN(RADIANS(G443))*SIN(RADIANS(E445))+COS(RADIANS(G443))*COS(RADIANS(E445))*COS(RADIANS(AC435))))&gt;90,0,$F$4*$F$5/E444^2*(SIN(RADIANS(G443))*SIN(RADIANS(E445))+COS(RADIANS(G443))*COS(RADIANS(E445))*COS(RADIANS(AC435))))</f>
        <v>#DIV/0!</v>
      </c>
      <c r="AD443" s="3" t="e">
        <f>IF(DEGREES(ACOS(SIN(RADIANS(G443))*SIN(RADIANS(E445))+COS(RADIANS(G443))*COS(RADIANS(E445))*COS(RADIANS(AD435))))&gt;90,0,$F$4*$F$5/E444^2*(SIN(RADIANS(G443))*SIN(RADIANS(E445))+COS(RADIANS(G443))*COS(RADIANS(E445))*COS(RADIANS(AD435))))</f>
        <v>#DIV/0!</v>
      </c>
      <c r="AE443" s="3" t="e">
        <f>IF(DEGREES(ACOS(SIN(RADIANS(G443))*SIN(RADIANS(E445))+COS(RADIANS(G443))*COS(RADIANS(E445))*COS(RADIANS(AE435))))&gt;90,0,$F$4*$F$5/E444^2*(SIN(RADIANS(G443))*SIN(RADIANS(E445))+COS(RADIANS(G443))*COS(RADIANS(E445))*COS(RADIANS(AE435))))</f>
        <v>#DIV/0!</v>
      </c>
      <c r="AF443" s="3" t="e">
        <f>IF(DEGREES(ACOS(SIN(RADIANS(G443))*SIN(RADIANS(E445))+COS(RADIANS(G443))*COS(RADIANS(E445))*COS(RADIANS(AF435))))&gt;90,0,$F$4*$F$5/E444^2*(SIN(RADIANS(G443))*SIN(RADIANS(E445))+COS(RADIANS(G443))*COS(RADIANS(E445))*COS(RADIANS(AF435))))</f>
        <v>#DIV/0!</v>
      </c>
      <c r="AG443" s="3" t="e">
        <f>IF(DEGREES(ACOS(SIN(RADIANS(G443))*SIN(RADIANS(E445))+COS(RADIANS(G443))*COS(RADIANS(E445))*COS(RADIANS(AG435))))&gt;90,0,$F$4*$F$5/E444^2*(SIN(RADIANS(G443))*SIN(RADIANS(E445))+COS(RADIANS(G443))*COS(RADIANS(E445))*COS(RADIANS(AG435))))</f>
        <v>#DIV/0!</v>
      </c>
      <c r="AH443" s="3" t="e">
        <f>IF(DEGREES(ACOS(SIN(RADIANS(G443))*SIN(RADIANS(E445))+COS(RADIANS(G443))*COS(RADIANS(E445))*COS(RADIANS(AH435))))&gt;90,0,$F$4*$F$5/E444^2*(SIN(RADIANS(G443))*SIN(RADIANS(E445))+COS(RADIANS(G443))*COS(RADIANS(E445))*COS(RADIANS(AH435))))</f>
        <v>#DIV/0!</v>
      </c>
      <c r="AI443" s="3" t="e">
        <f>IF(DEGREES(ACOS(SIN(RADIANS(G443))*SIN(RADIANS(E445))+COS(RADIANS(G443))*COS(RADIANS(E445))*COS(RADIANS(AI435))))&gt;90,0,$F$4*$F$5/E444^2*(SIN(RADIANS(G443))*SIN(RADIANS(E445))+COS(RADIANS(G443))*COS(RADIANS(E445))*COS(RADIANS(AI435))))</f>
        <v>#DIV/0!</v>
      </c>
      <c r="AJ443" s="3" t="e">
        <f>IF(DEGREES(ACOS(SIN(RADIANS(G443))*SIN(RADIANS(E445))+COS(RADIANS(G443))*COS(RADIANS(E445))*COS(RADIANS(AJ435))))&gt;90,0,$F$4*$F$5/E444^2*(SIN(RADIANS(G443))*SIN(RADIANS(E445))+COS(RADIANS(G443))*COS(RADIANS(E445))*COS(RADIANS(AJ435))))</f>
        <v>#DIV/0!</v>
      </c>
      <c r="AK443" s="3">
        <f>IF(DEGREES(ACOS(SIN(RADIANS(G443))*SIN(RADIANS(E445))+COS(RADIANS(G443))*COS(RADIANS(E445))*COS(RADIANS(AK435))))&gt;90,0,$F$4*$F$5/E444^2*(SIN(RADIANS(G443))*SIN(RADIANS(E445))+COS(RADIANS(G443))*COS(RADIANS(E445))*COS(RADIANS(AK435))))</f>
        <v>0</v>
      </c>
      <c r="AL443" s="3">
        <f>IF(DEGREES(ACOS(SIN(RADIANS(G443))*SIN(RADIANS(E445))+COS(RADIANS(G443))*COS(RADIANS(E445))*COS(RADIANS(AL435))))&gt;90,0,$F$4*$F$5/E444^2*(SIN(RADIANS(G443))*SIN(RADIANS(E445))+COS(RADIANS(G443))*COS(RADIANS(E445))*COS(RADIANS(AL435))))</f>
        <v>0</v>
      </c>
      <c r="AM443" s="3">
        <f>IF(DEGREES(ACOS(SIN(RADIANS(G443))*SIN(RADIANS(E445))+COS(RADIANS(G443))*COS(RADIANS(E445))*COS(RADIANS(AM435))))&gt;90,0,$F$4*$F$5/E444^2*(SIN(RADIANS(G443))*SIN(RADIANS(E445))+COS(RADIANS(G443))*COS(RADIANS(E445))*COS(RADIANS(AM435))))</f>
        <v>0</v>
      </c>
      <c r="AN443" s="3">
        <f>IF(DEGREES(ACOS(SIN(RADIANS(G443))*SIN(RADIANS(E445))+COS(RADIANS(G443))*COS(RADIANS(E445))*COS(RADIANS(AN435))))&gt;90,0,$F$4*$F$5/E444^2*(SIN(RADIANS(G443))*SIN(RADIANS(E445))+COS(RADIANS(G443))*COS(RADIANS(E445))*COS(RADIANS(AN435))))</f>
        <v>0</v>
      </c>
      <c r="AO443" s="3">
        <f>IF(DEGREES(ACOS(SIN(RADIANS(G443))*SIN(RADIANS(E445))+COS(RADIANS(G443))*COS(RADIANS(E445))*COS(RADIANS(AO435))))&gt;90,0,$F$4*$F$5/E444^2*(SIN(RADIANS(G443))*SIN(RADIANS(E445))+COS(RADIANS(G443))*COS(RADIANS(E445))*COS(RADIANS(AO435))))</f>
        <v>0</v>
      </c>
      <c r="AP443" s="3">
        <f>IF(DEGREES(ACOS(SIN(RADIANS(G443))*SIN(RADIANS(E445))+COS(RADIANS(G443))*COS(RADIANS(E445))*COS(RADIANS(AP435))))&gt;90,0,$F$4*$F$5/E444^2*(SIN(RADIANS(G443))*SIN(RADIANS(E445))+COS(RADIANS(G443))*COS(RADIANS(E445))*COS(RADIANS(AP435))))</f>
        <v>0</v>
      </c>
      <c r="AQ443" s="3">
        <f>IF(DEGREES(ACOS(SIN(RADIANS(G443))*SIN(RADIANS(E445))+COS(RADIANS(G443))*COS(RADIANS(E445))*COS(RADIANS(AQ435))))&gt;90,0,$F$4*$F$5/E444^2*(SIN(RADIANS(G443))*SIN(RADIANS(E445))+COS(RADIANS(G443))*COS(RADIANS(E445))*COS(RADIANS(AQ435))))</f>
        <v>0</v>
      </c>
      <c r="AR443" s="3">
        <f>IF(DEGREES(ACOS(SIN(RADIANS(G443))*SIN(RADIANS(E445))+COS(RADIANS(G443))*COS(RADIANS(E445))*COS(RADIANS(AR435))))&gt;90,0,$F$4*$F$5/E444^2*(SIN(RADIANS(G443))*SIN(RADIANS(E445))+COS(RADIANS(G443))*COS(RADIANS(E445))*COS(RADIANS(AR435))))</f>
        <v>0</v>
      </c>
    </row>
    <row r="444" spans="2:44" ht="15.75" customHeight="1" x14ac:dyDescent="0.2">
      <c r="B444" s="20" t="s">
        <v>788</v>
      </c>
      <c r="E444" s="3">
        <f>$F$6*(1-$F$7^2)/(1+$F$7*COS(RADIANS(E438)))</f>
        <v>0</v>
      </c>
      <c r="G444" s="3">
        <v>20</v>
      </c>
      <c r="I444" s="3">
        <f>IF(DEGREES(ACOS(SIN(RADIANS(G444))*SIN(RADIANS(E445))+COS(RADIANS(G444))*COS(RADIANS(E445))*COS(RADIANS(I435))))&gt;90,0,$F$4*$F$5/E444^2*(SIN(RADIANS(G444))*SIN(RADIANS(E445))+COS(RADIANS(G444))*COS(RADIANS(E445))*COS(RADIANS(I435))))</f>
        <v>0</v>
      </c>
      <c r="J444" s="3">
        <f>IF(DEGREES(ACOS(SIN(RADIANS(G444))*SIN(RADIANS(E445))+COS(RADIANS(G444))*COS(RADIANS(E445))*COS(RADIANS(J435))))&gt;90,0,$F$4*$F$5/E444^2*(SIN(RADIANS(G444))*SIN(RADIANS(E445))+COS(RADIANS(G444))*COS(RADIANS(E445))*COS(RADIANS(J435))))</f>
        <v>0</v>
      </c>
      <c r="K444" s="3">
        <f>IF(DEGREES(ACOS(SIN(RADIANS(G444))*SIN(RADIANS(E445))+COS(RADIANS(G444))*COS(RADIANS(E445))*COS(RADIANS(K435))))&gt;90,0,$F$4*$F$5/E444^2*(SIN(RADIANS(G444))*SIN(RADIANS(E445))+COS(RADIANS(G444))*COS(RADIANS(E445))*COS(RADIANS(K435))))</f>
        <v>0</v>
      </c>
      <c r="L444" s="3">
        <f>IF(DEGREES(ACOS(SIN(RADIANS(G444))*SIN(RADIANS(E445))+COS(RADIANS(G444))*COS(RADIANS(E445))*COS(RADIANS(L435))))&gt;90,0,$F$4*$F$5/E444^2*(SIN(RADIANS(G444))*SIN(RADIANS(E445))+COS(RADIANS(G444))*COS(RADIANS(E445))*COS(RADIANS(L435))))</f>
        <v>0</v>
      </c>
      <c r="M444" s="3">
        <f>IF(DEGREES(ACOS(SIN(RADIANS(G444))*SIN(RADIANS(E445))+COS(RADIANS(G444))*COS(RADIANS(E445))*COS(RADIANS(M435))))&gt;90,0,$F$4*$F$5/E444^2*(SIN(RADIANS(G444))*SIN(RADIANS(E445))+COS(RADIANS(G444))*COS(RADIANS(E445))*COS(RADIANS(M435))))</f>
        <v>0</v>
      </c>
      <c r="N444" s="3">
        <f>IF(DEGREES(ACOS(SIN(RADIANS(G444))*SIN(RADIANS(E445))+COS(RADIANS(G444))*COS(RADIANS(E445))*COS(RADIANS(N435))))&gt;90,0,$F$4*$F$5/E444^2*(SIN(RADIANS(G444))*SIN(RADIANS(E445))+COS(RADIANS(G444))*COS(RADIANS(E445))*COS(RADIANS(N435))))</f>
        <v>0</v>
      </c>
      <c r="O444" s="3">
        <f>IF(DEGREES(ACOS(SIN(RADIANS(G444))*SIN(RADIANS(E445))+COS(RADIANS(G444))*COS(RADIANS(E445))*COS(RADIANS(O435))))&gt;90,0,$F$4*$F$5/E444^2*(SIN(RADIANS(G444))*SIN(RADIANS(E445))+COS(RADIANS(G444))*COS(RADIANS(E445))*COS(RADIANS(O435))))</f>
        <v>0</v>
      </c>
      <c r="P444" s="3">
        <f>IF(DEGREES(ACOS(SIN(RADIANS(G444))*SIN(RADIANS(E445))+COS(RADIANS(G444))*COS(RADIANS(E445))*COS(RADIANS(P435))))&gt;90,0,$F$4*$F$5/E444^2*(SIN(RADIANS(G444))*SIN(RADIANS(E445))+COS(RADIANS(G444))*COS(RADIANS(E445))*COS(RADIANS(P435))))</f>
        <v>0</v>
      </c>
      <c r="Q444" s="3">
        <f>IF(DEGREES(ACOS(SIN(RADIANS(G444))*SIN(RADIANS(E445))+COS(RADIANS(G444))*COS(RADIANS(E445))*COS(RADIANS(Q435))))&gt;90,0,$F$4*$F$5/E444^2*(SIN(RADIANS(G444))*SIN(RADIANS(E445))+COS(RADIANS(G444))*COS(RADIANS(E445))*COS(RADIANS(Q435))))</f>
        <v>0</v>
      </c>
      <c r="R444" s="3" t="e">
        <f>IF(DEGREES(ACOS(SIN(RADIANS(G444))*SIN(RADIANS(E445))+COS(RADIANS(G444))*COS(RADIANS(E445))*COS(RADIANS(R435))))&gt;90,0,$F$4*$F$5/E444^2*(SIN(RADIANS(G444))*SIN(RADIANS(E445))+COS(RADIANS(G444))*COS(RADIANS(E445))*COS(RADIANS(R435))))</f>
        <v>#DIV/0!</v>
      </c>
      <c r="S444" s="3" t="e">
        <f>IF(DEGREES(ACOS(SIN(RADIANS(G444))*SIN(RADIANS(E445))+COS(RADIANS(G444))*COS(RADIANS(E445))*COS(RADIANS(S435))))&gt;90,0,$F$4*$F$5/E444^2*(SIN(RADIANS(G444))*SIN(RADIANS(E445))+COS(RADIANS(G444))*COS(RADIANS(E445))*COS(RADIANS(S435))))</f>
        <v>#DIV/0!</v>
      </c>
      <c r="T444" s="3" t="e">
        <f>IF(DEGREES(ACOS(SIN(RADIANS(G444))*SIN(RADIANS(E445))+COS(RADIANS(G444))*COS(RADIANS(E445))*COS(RADIANS(T435))))&gt;90,0,$F$4*$F$5/E444^2*(SIN(RADIANS(G444))*SIN(RADIANS(E445))+COS(RADIANS(G444))*COS(RADIANS(E445))*COS(RADIANS(T435))))</f>
        <v>#DIV/0!</v>
      </c>
      <c r="U444" s="3" t="e">
        <f>IF(DEGREES(ACOS(SIN(RADIANS(G444))*SIN(RADIANS(E445))+COS(RADIANS(G444))*COS(RADIANS(E445))*COS(RADIANS(U435))))&gt;90,0,$F$4*$F$5/E444^2*(SIN(RADIANS(G444))*SIN(RADIANS(E445))+COS(RADIANS(G444))*COS(RADIANS(E445))*COS(RADIANS(U435))))</f>
        <v>#DIV/0!</v>
      </c>
      <c r="V444" s="3" t="e">
        <f>IF(DEGREES(ACOS(SIN(RADIANS(G444))*SIN(RADIANS(E445))+COS(RADIANS(G444))*COS(RADIANS(E445))*COS(RADIANS(V435))))&gt;90,0,$F$4*$F$5/E444^2*(SIN(RADIANS(G444))*SIN(RADIANS(E445))+COS(RADIANS(G444))*COS(RADIANS(E445))*COS(RADIANS(V435))))</f>
        <v>#DIV/0!</v>
      </c>
      <c r="W444" s="3" t="e">
        <f>IF(DEGREES(ACOS(SIN(RADIANS(G444))*SIN(RADIANS(E445))+COS(RADIANS(G444))*COS(RADIANS(E445))*COS(RADIANS(W435))))&gt;90,0,$F$4*$F$5/E444^2*(SIN(RADIANS(G444))*SIN(RADIANS(E445))+COS(RADIANS(G444))*COS(RADIANS(E445))*COS(RADIANS(W435))))</f>
        <v>#DIV/0!</v>
      </c>
      <c r="X444" s="3" t="e">
        <f>IF(DEGREES(ACOS(SIN(RADIANS(G444))*SIN(RADIANS(E445))+COS(RADIANS(G444))*COS(RADIANS(E445))*COS(RADIANS(X435))))&gt;90,0,$F$4*$F$5/E444^2*(SIN(RADIANS(G444))*SIN(RADIANS(E445))+COS(RADIANS(G444))*COS(RADIANS(E445))*COS(RADIANS(X435))))</f>
        <v>#DIV/0!</v>
      </c>
      <c r="Y444" s="3" t="e">
        <f>IF(DEGREES(ACOS(SIN(RADIANS(G444))*SIN(RADIANS(E445))+COS(RADIANS(G444))*COS(RADIANS(E445))*COS(RADIANS(Y435))))&gt;90,0,$F$4*$F$5/E444^2*(SIN(RADIANS(G444))*SIN(RADIANS(E445))+COS(RADIANS(G444))*COS(RADIANS(E445))*COS(RADIANS(Y435))))</f>
        <v>#DIV/0!</v>
      </c>
      <c r="Z444" s="3" t="e">
        <f>IF(DEGREES(ACOS(SIN(RADIANS(G444))*SIN(RADIANS(E445))+COS(RADIANS(G444))*COS(RADIANS(E445))*COS(RADIANS(Z435))))&gt;90,0,$F$4*$F$5/E444^2*(SIN(RADIANS(G444))*SIN(RADIANS(E445))+COS(RADIANS(G444))*COS(RADIANS(E445))*COS(RADIANS(Z435))))</f>
        <v>#DIV/0!</v>
      </c>
      <c r="AA444" s="3" t="e">
        <f>IF(DEGREES(ACOS(SIN(RADIANS(G444))*SIN(RADIANS(E445))+COS(RADIANS(G444))*COS(RADIANS(E445))*COS(RADIANS(AA435))))&gt;90,0,$F$4*$F$5/E444^2*(SIN(RADIANS(G444))*SIN(RADIANS(E445))+COS(RADIANS(G444))*COS(RADIANS(E445))*COS(RADIANS(AA435))))</f>
        <v>#DIV/0!</v>
      </c>
      <c r="AB444" s="3" t="e">
        <f>IF(DEGREES(ACOS(SIN(RADIANS(G444))*SIN(RADIANS(E445))+COS(RADIANS(G444))*COS(RADIANS(E445))*COS(RADIANS(AB435))))&gt;90,0,$F$4*$F$5/E444^2*(SIN(RADIANS(G444))*SIN(RADIANS(E445))+COS(RADIANS(G444))*COS(RADIANS(E445))*COS(RADIANS(AB435))))</f>
        <v>#DIV/0!</v>
      </c>
      <c r="AC444" s="3" t="e">
        <f>IF(DEGREES(ACOS(SIN(RADIANS(G444))*SIN(RADIANS(E445))+COS(RADIANS(G444))*COS(RADIANS(E445))*COS(RADIANS(AC435))))&gt;90,0,$F$4*$F$5/E444^2*(SIN(RADIANS(G444))*SIN(RADIANS(E445))+COS(RADIANS(G444))*COS(RADIANS(E445))*COS(RADIANS(AC435))))</f>
        <v>#DIV/0!</v>
      </c>
      <c r="AD444" s="3" t="e">
        <f>IF(DEGREES(ACOS(SIN(RADIANS(G444))*SIN(RADIANS(E445))+COS(RADIANS(G444))*COS(RADIANS(E445))*COS(RADIANS(AD435))))&gt;90,0,$F$4*$F$5/E444^2*(SIN(RADIANS(G444))*SIN(RADIANS(E445))+COS(RADIANS(G444))*COS(RADIANS(E445))*COS(RADIANS(AD435))))</f>
        <v>#DIV/0!</v>
      </c>
      <c r="AE444" s="3" t="e">
        <f>IF(DEGREES(ACOS(SIN(RADIANS(G444))*SIN(RADIANS(E445))+COS(RADIANS(G444))*COS(RADIANS(E445))*COS(RADIANS(AE435))))&gt;90,0,$F$4*$F$5/E444^2*(SIN(RADIANS(G444))*SIN(RADIANS(E445))+COS(RADIANS(G444))*COS(RADIANS(E445))*COS(RADIANS(AE435))))</f>
        <v>#DIV/0!</v>
      </c>
      <c r="AF444" s="3" t="e">
        <f>IF(DEGREES(ACOS(SIN(RADIANS(G444))*SIN(RADIANS(E445))+COS(RADIANS(G444))*COS(RADIANS(E445))*COS(RADIANS(AF435))))&gt;90,0,$F$4*$F$5/E444^2*(SIN(RADIANS(G444))*SIN(RADIANS(E445))+COS(RADIANS(G444))*COS(RADIANS(E445))*COS(RADIANS(AF435))))</f>
        <v>#DIV/0!</v>
      </c>
      <c r="AG444" s="3" t="e">
        <f>IF(DEGREES(ACOS(SIN(RADIANS(G444))*SIN(RADIANS(E445))+COS(RADIANS(G444))*COS(RADIANS(E445))*COS(RADIANS(AG435))))&gt;90,0,$F$4*$F$5/E444^2*(SIN(RADIANS(G444))*SIN(RADIANS(E445))+COS(RADIANS(G444))*COS(RADIANS(E445))*COS(RADIANS(AG435))))</f>
        <v>#DIV/0!</v>
      </c>
      <c r="AH444" s="3" t="e">
        <f>IF(DEGREES(ACOS(SIN(RADIANS(G444))*SIN(RADIANS(E445))+COS(RADIANS(G444))*COS(RADIANS(E445))*COS(RADIANS(AH435))))&gt;90,0,$F$4*$F$5/E444^2*(SIN(RADIANS(G444))*SIN(RADIANS(E445))+COS(RADIANS(G444))*COS(RADIANS(E445))*COS(RADIANS(AH435))))</f>
        <v>#DIV/0!</v>
      </c>
      <c r="AI444" s="3" t="e">
        <f>IF(DEGREES(ACOS(SIN(RADIANS(G444))*SIN(RADIANS(E445))+COS(RADIANS(G444))*COS(RADIANS(E445))*COS(RADIANS(AI435))))&gt;90,0,$F$4*$F$5/E444^2*(SIN(RADIANS(G444))*SIN(RADIANS(E445))+COS(RADIANS(G444))*COS(RADIANS(E445))*COS(RADIANS(AI435))))</f>
        <v>#DIV/0!</v>
      </c>
      <c r="AJ444" s="3" t="e">
        <f>IF(DEGREES(ACOS(SIN(RADIANS(G444))*SIN(RADIANS(E445))+COS(RADIANS(G444))*COS(RADIANS(E445))*COS(RADIANS(AJ435))))&gt;90,0,$F$4*$F$5/E444^2*(SIN(RADIANS(G444))*SIN(RADIANS(E445))+COS(RADIANS(G444))*COS(RADIANS(E445))*COS(RADIANS(AJ435))))</f>
        <v>#DIV/0!</v>
      </c>
      <c r="AK444" s="3">
        <f>IF(DEGREES(ACOS(SIN(RADIANS(G444))*SIN(RADIANS(E445))+COS(RADIANS(G444))*COS(RADIANS(E445))*COS(RADIANS(AK435))))&gt;90,0,$F$4*$F$5/E444^2*(SIN(RADIANS(G444))*SIN(RADIANS(E445))+COS(RADIANS(G444))*COS(RADIANS(E445))*COS(RADIANS(AK435))))</f>
        <v>0</v>
      </c>
      <c r="AL444" s="3">
        <f>IF(DEGREES(ACOS(SIN(RADIANS(G444))*SIN(RADIANS(E445))+COS(RADIANS(G444))*COS(RADIANS(E445))*COS(RADIANS(AL435))))&gt;90,0,$F$4*$F$5/E444^2*(SIN(RADIANS(G444))*SIN(RADIANS(E445))+COS(RADIANS(G444))*COS(RADIANS(E445))*COS(RADIANS(AL435))))</f>
        <v>0</v>
      </c>
      <c r="AM444" s="3">
        <f>IF(DEGREES(ACOS(SIN(RADIANS(G444))*SIN(RADIANS(E445))+COS(RADIANS(G444))*COS(RADIANS(E445))*COS(RADIANS(AM435))))&gt;90,0,$F$4*$F$5/E444^2*(SIN(RADIANS(G444))*SIN(RADIANS(E445))+COS(RADIANS(G444))*COS(RADIANS(E445))*COS(RADIANS(AM435))))</f>
        <v>0</v>
      </c>
      <c r="AN444" s="3">
        <f>IF(DEGREES(ACOS(SIN(RADIANS(G444))*SIN(RADIANS(E445))+COS(RADIANS(G444))*COS(RADIANS(E445))*COS(RADIANS(AN435))))&gt;90,0,$F$4*$F$5/E444^2*(SIN(RADIANS(G444))*SIN(RADIANS(E445))+COS(RADIANS(G444))*COS(RADIANS(E445))*COS(RADIANS(AN435))))</f>
        <v>0</v>
      </c>
      <c r="AO444" s="3">
        <f>IF(DEGREES(ACOS(SIN(RADIANS(G444))*SIN(RADIANS(E445))+COS(RADIANS(G444))*COS(RADIANS(E445))*COS(RADIANS(AO435))))&gt;90,0,$F$4*$F$5/E444^2*(SIN(RADIANS(G444))*SIN(RADIANS(E445))+COS(RADIANS(G444))*COS(RADIANS(E445))*COS(RADIANS(AO435))))</f>
        <v>0</v>
      </c>
      <c r="AP444" s="3">
        <f>IF(DEGREES(ACOS(SIN(RADIANS(G444))*SIN(RADIANS(E445))+COS(RADIANS(G444))*COS(RADIANS(E445))*COS(RADIANS(AP435))))&gt;90,0,$F$4*$F$5/E444^2*(SIN(RADIANS(G444))*SIN(RADIANS(E445))+COS(RADIANS(G444))*COS(RADIANS(E445))*COS(RADIANS(AP435))))</f>
        <v>0</v>
      </c>
      <c r="AQ444" s="3">
        <f>IF(DEGREES(ACOS(SIN(RADIANS(G444))*SIN(RADIANS(E445))+COS(RADIANS(G444))*COS(RADIANS(E445))*COS(RADIANS(AQ435))))&gt;90,0,$F$4*$F$5/E444^2*(SIN(RADIANS(G444))*SIN(RADIANS(E445))+COS(RADIANS(G444))*COS(RADIANS(E445))*COS(RADIANS(AQ435))))</f>
        <v>0</v>
      </c>
      <c r="AR444" s="3">
        <f>IF(DEGREES(ACOS(SIN(RADIANS(G444))*SIN(RADIANS(E445))+COS(RADIANS(G444))*COS(RADIANS(E445))*COS(RADIANS(AR435))))&gt;90,0,$F$4*$F$5/E444^2*(SIN(RADIANS(G444))*SIN(RADIANS(E445))+COS(RADIANS(G444))*COS(RADIANS(E445))*COS(RADIANS(AR435))))</f>
        <v>0</v>
      </c>
    </row>
    <row r="445" spans="2:44" ht="15.75" customHeight="1" x14ac:dyDescent="0.2">
      <c r="B445" s="20" t="s">
        <v>737</v>
      </c>
      <c r="E445" s="3">
        <f>IF($F$8&gt;90,180-$F$8,$F$8)*SIN(RADIANS(E439))</f>
        <v>0</v>
      </c>
      <c r="G445" s="3">
        <v>10</v>
      </c>
      <c r="I445" s="3">
        <f>IF(DEGREES(ACOS(SIN(RADIANS(G445))*SIN(RADIANS(E445))+COS(RADIANS(G445))*COS(RADIANS(E445))*COS(RADIANS(I435))))&gt;90,0,$F$4*$F$5/E444^2*(SIN(RADIANS(G445))*SIN(RADIANS(E445))+COS(RADIANS(G445))*COS(RADIANS(E445))*COS(RADIANS(I435))))</f>
        <v>0</v>
      </c>
      <c r="J445" s="3">
        <f>IF(DEGREES(ACOS(SIN(RADIANS(G445))*SIN(RADIANS(E445))+COS(RADIANS(G445))*COS(RADIANS(E445))*COS(RADIANS(J435))))&gt;90,0,$F$4*$F$5/E444^2*(SIN(RADIANS(G445))*SIN(RADIANS(E445))+COS(RADIANS(G445))*COS(RADIANS(E445))*COS(RADIANS(J435))))</f>
        <v>0</v>
      </c>
      <c r="K445" s="3">
        <f>IF(DEGREES(ACOS(SIN(RADIANS(G445))*SIN(RADIANS(E445))+COS(RADIANS(G445))*COS(RADIANS(E445))*COS(RADIANS(K435))))&gt;90,0,$F$4*$F$5/E444^2*(SIN(RADIANS(G445))*SIN(RADIANS(E445))+COS(RADIANS(G445))*COS(RADIANS(E445))*COS(RADIANS(K435))))</f>
        <v>0</v>
      </c>
      <c r="L445" s="3">
        <f>IF(DEGREES(ACOS(SIN(RADIANS(G445))*SIN(RADIANS(E445))+COS(RADIANS(G445))*COS(RADIANS(E445))*COS(RADIANS(L435))))&gt;90,0,$F$4*$F$5/E444^2*(SIN(RADIANS(G445))*SIN(RADIANS(E445))+COS(RADIANS(G445))*COS(RADIANS(E445))*COS(RADIANS(L435))))</f>
        <v>0</v>
      </c>
      <c r="M445" s="3">
        <f>IF(DEGREES(ACOS(SIN(RADIANS(G445))*SIN(RADIANS(E445))+COS(RADIANS(G445))*COS(RADIANS(E445))*COS(RADIANS(M435))))&gt;90,0,$F$4*$F$5/E444^2*(SIN(RADIANS(G445))*SIN(RADIANS(E445))+COS(RADIANS(G445))*COS(RADIANS(E445))*COS(RADIANS(M435))))</f>
        <v>0</v>
      </c>
      <c r="N445" s="3">
        <f>IF(DEGREES(ACOS(SIN(RADIANS(G445))*SIN(RADIANS(E445))+COS(RADIANS(G445))*COS(RADIANS(E445))*COS(RADIANS(N435))))&gt;90,0,$F$4*$F$5/E444^2*(SIN(RADIANS(G445))*SIN(RADIANS(E445))+COS(RADIANS(G445))*COS(RADIANS(E445))*COS(RADIANS(N435))))</f>
        <v>0</v>
      </c>
      <c r="O445" s="3">
        <f>IF(DEGREES(ACOS(SIN(RADIANS(G445))*SIN(RADIANS(E445))+COS(RADIANS(G445))*COS(RADIANS(E445))*COS(RADIANS(O435))))&gt;90,0,$F$4*$F$5/E444^2*(SIN(RADIANS(G445))*SIN(RADIANS(E445))+COS(RADIANS(G445))*COS(RADIANS(E445))*COS(RADIANS(O435))))</f>
        <v>0</v>
      </c>
      <c r="P445" s="3">
        <f>IF(DEGREES(ACOS(SIN(RADIANS(G445))*SIN(RADIANS(E445))+COS(RADIANS(G445))*COS(RADIANS(E445))*COS(RADIANS(P435))))&gt;90,0,$F$4*$F$5/E444^2*(SIN(RADIANS(G445))*SIN(RADIANS(E445))+COS(RADIANS(G445))*COS(RADIANS(E445))*COS(RADIANS(P435))))</f>
        <v>0</v>
      </c>
      <c r="Q445" s="3">
        <f>IF(DEGREES(ACOS(SIN(RADIANS(G445))*SIN(RADIANS(E445))+COS(RADIANS(G445))*COS(RADIANS(E445))*COS(RADIANS(Q435))))&gt;90,0,$F$4*$F$5/E444^2*(SIN(RADIANS(G445))*SIN(RADIANS(E445))+COS(RADIANS(G445))*COS(RADIANS(E445))*COS(RADIANS(Q435))))</f>
        <v>0</v>
      </c>
      <c r="R445" s="3" t="e">
        <f>IF(DEGREES(ACOS(SIN(RADIANS(G445))*SIN(RADIANS(E445))+COS(RADIANS(G445))*COS(RADIANS(E445))*COS(RADIANS(R435))))&gt;90,0,$F$4*$F$5/E444^2*(SIN(RADIANS(G445))*SIN(RADIANS(E445))+COS(RADIANS(G445))*COS(RADIANS(E445))*COS(RADIANS(R435))))</f>
        <v>#DIV/0!</v>
      </c>
      <c r="S445" s="3" t="e">
        <f>IF(DEGREES(ACOS(SIN(RADIANS(G445))*SIN(RADIANS(E445))+COS(RADIANS(G445))*COS(RADIANS(E445))*COS(RADIANS(S435))))&gt;90,0,$F$4*$F$5/E444^2*(SIN(RADIANS(G445))*SIN(RADIANS(E445))+COS(RADIANS(G445))*COS(RADIANS(E445))*COS(RADIANS(S435))))</f>
        <v>#DIV/0!</v>
      </c>
      <c r="T445" s="3" t="e">
        <f>IF(DEGREES(ACOS(SIN(RADIANS(G445))*SIN(RADIANS(E445))+COS(RADIANS(G445))*COS(RADIANS(E445))*COS(RADIANS(T435))))&gt;90,0,$F$4*$F$5/E444^2*(SIN(RADIANS(G445))*SIN(RADIANS(E445))+COS(RADIANS(G445))*COS(RADIANS(E445))*COS(RADIANS(T435))))</f>
        <v>#DIV/0!</v>
      </c>
      <c r="U445" s="3" t="e">
        <f>IF(DEGREES(ACOS(SIN(RADIANS(G445))*SIN(RADIANS(E445))+COS(RADIANS(G445))*COS(RADIANS(E445))*COS(RADIANS(U435))))&gt;90,0,$F$4*$F$5/E444^2*(SIN(RADIANS(G445))*SIN(RADIANS(E445))+COS(RADIANS(G445))*COS(RADIANS(E445))*COS(RADIANS(U435))))</f>
        <v>#DIV/0!</v>
      </c>
      <c r="V445" s="3" t="e">
        <f>IF(DEGREES(ACOS(SIN(RADIANS(G445))*SIN(RADIANS(E445))+COS(RADIANS(G445))*COS(RADIANS(E445))*COS(RADIANS(V435))))&gt;90,0,$F$4*$F$5/E444^2*(SIN(RADIANS(G445))*SIN(RADIANS(E445))+COS(RADIANS(G445))*COS(RADIANS(E445))*COS(RADIANS(V435))))</f>
        <v>#DIV/0!</v>
      </c>
      <c r="W445" s="3" t="e">
        <f>IF(DEGREES(ACOS(SIN(RADIANS(G445))*SIN(RADIANS(E445))+COS(RADIANS(G445))*COS(RADIANS(E445))*COS(RADIANS(W435))))&gt;90,0,$F$4*$F$5/E444^2*(SIN(RADIANS(G445))*SIN(RADIANS(E445))+COS(RADIANS(G445))*COS(RADIANS(E445))*COS(RADIANS(W435))))</f>
        <v>#DIV/0!</v>
      </c>
      <c r="X445" s="3" t="e">
        <f>IF(DEGREES(ACOS(SIN(RADIANS(G445))*SIN(RADIANS(E445))+COS(RADIANS(G445))*COS(RADIANS(E445))*COS(RADIANS(X435))))&gt;90,0,$F$4*$F$5/E444^2*(SIN(RADIANS(G445))*SIN(RADIANS(E445))+COS(RADIANS(G445))*COS(RADIANS(E445))*COS(RADIANS(X435))))</f>
        <v>#DIV/0!</v>
      </c>
      <c r="Y445" s="3" t="e">
        <f>IF(DEGREES(ACOS(SIN(RADIANS(G445))*SIN(RADIANS(E445))+COS(RADIANS(G445))*COS(RADIANS(E445))*COS(RADIANS(Y435))))&gt;90,0,$F$4*$F$5/E444^2*(SIN(RADIANS(G445))*SIN(RADIANS(E445))+COS(RADIANS(G445))*COS(RADIANS(E445))*COS(RADIANS(Y435))))</f>
        <v>#DIV/0!</v>
      </c>
      <c r="Z445" s="3" t="e">
        <f>IF(DEGREES(ACOS(SIN(RADIANS(G445))*SIN(RADIANS(E445))+COS(RADIANS(G445))*COS(RADIANS(E445))*COS(RADIANS(Z435))))&gt;90,0,$F$4*$F$5/E444^2*(SIN(RADIANS(G445))*SIN(RADIANS(E445))+COS(RADIANS(G445))*COS(RADIANS(E445))*COS(RADIANS(Z435))))</f>
        <v>#DIV/0!</v>
      </c>
      <c r="AA445" s="3" t="e">
        <f>IF(DEGREES(ACOS(SIN(RADIANS(G445))*SIN(RADIANS(E445))+COS(RADIANS(G445))*COS(RADIANS(E445))*COS(RADIANS(AA435))))&gt;90,0,$F$4*$F$5/E444^2*(SIN(RADIANS(G445))*SIN(RADIANS(E445))+COS(RADIANS(G445))*COS(RADIANS(E445))*COS(RADIANS(AA435))))</f>
        <v>#DIV/0!</v>
      </c>
      <c r="AB445" s="3" t="e">
        <f>IF(DEGREES(ACOS(SIN(RADIANS(G445))*SIN(RADIANS(E445))+COS(RADIANS(G445))*COS(RADIANS(E445))*COS(RADIANS(AB435))))&gt;90,0,$F$4*$F$5/E444^2*(SIN(RADIANS(G445))*SIN(RADIANS(E445))+COS(RADIANS(G445))*COS(RADIANS(E445))*COS(RADIANS(AB435))))</f>
        <v>#DIV/0!</v>
      </c>
      <c r="AC445" s="3" t="e">
        <f>IF(DEGREES(ACOS(SIN(RADIANS(G445))*SIN(RADIANS(E445))+COS(RADIANS(G445))*COS(RADIANS(E445))*COS(RADIANS(AC435))))&gt;90,0,$F$4*$F$5/E444^2*(SIN(RADIANS(G445))*SIN(RADIANS(E445))+COS(RADIANS(G445))*COS(RADIANS(E445))*COS(RADIANS(AC435))))</f>
        <v>#DIV/0!</v>
      </c>
      <c r="AD445" s="3" t="e">
        <f>IF(DEGREES(ACOS(SIN(RADIANS(G445))*SIN(RADIANS(E445))+COS(RADIANS(G445))*COS(RADIANS(E445))*COS(RADIANS(AD435))))&gt;90,0,$F$4*$F$5/E444^2*(SIN(RADIANS(G445))*SIN(RADIANS(E445))+COS(RADIANS(G445))*COS(RADIANS(E445))*COS(RADIANS(AD435))))</f>
        <v>#DIV/0!</v>
      </c>
      <c r="AE445" s="3" t="e">
        <f>IF(DEGREES(ACOS(SIN(RADIANS(G445))*SIN(RADIANS(E445))+COS(RADIANS(G445))*COS(RADIANS(E445))*COS(RADIANS(AE435))))&gt;90,0,$F$4*$F$5/E444^2*(SIN(RADIANS(G445))*SIN(RADIANS(E445))+COS(RADIANS(G445))*COS(RADIANS(E445))*COS(RADIANS(AE435))))</f>
        <v>#DIV/0!</v>
      </c>
      <c r="AF445" s="3" t="e">
        <f>IF(DEGREES(ACOS(SIN(RADIANS(G445))*SIN(RADIANS(E445))+COS(RADIANS(G445))*COS(RADIANS(E445))*COS(RADIANS(AF435))))&gt;90,0,$F$4*$F$5/E444^2*(SIN(RADIANS(G445))*SIN(RADIANS(E445))+COS(RADIANS(G445))*COS(RADIANS(E445))*COS(RADIANS(AF435))))</f>
        <v>#DIV/0!</v>
      </c>
      <c r="AG445" s="3" t="e">
        <f>IF(DEGREES(ACOS(SIN(RADIANS(G445))*SIN(RADIANS(E445))+COS(RADIANS(G445))*COS(RADIANS(E445))*COS(RADIANS(AG435))))&gt;90,0,$F$4*$F$5/E444^2*(SIN(RADIANS(G445))*SIN(RADIANS(E445))+COS(RADIANS(G445))*COS(RADIANS(E445))*COS(RADIANS(AG435))))</f>
        <v>#DIV/0!</v>
      </c>
      <c r="AH445" s="3" t="e">
        <f>IF(DEGREES(ACOS(SIN(RADIANS(G445))*SIN(RADIANS(E445))+COS(RADIANS(G445))*COS(RADIANS(E445))*COS(RADIANS(AH435))))&gt;90,0,$F$4*$F$5/E444^2*(SIN(RADIANS(G445))*SIN(RADIANS(E445))+COS(RADIANS(G445))*COS(RADIANS(E445))*COS(RADIANS(AH435))))</f>
        <v>#DIV/0!</v>
      </c>
      <c r="AI445" s="3" t="e">
        <f>IF(DEGREES(ACOS(SIN(RADIANS(G445))*SIN(RADIANS(E445))+COS(RADIANS(G445))*COS(RADIANS(E445))*COS(RADIANS(AI435))))&gt;90,0,$F$4*$F$5/E444^2*(SIN(RADIANS(G445))*SIN(RADIANS(E445))+COS(RADIANS(G445))*COS(RADIANS(E445))*COS(RADIANS(AI435))))</f>
        <v>#DIV/0!</v>
      </c>
      <c r="AJ445" s="3" t="e">
        <f>IF(DEGREES(ACOS(SIN(RADIANS(G445))*SIN(RADIANS(E445))+COS(RADIANS(G445))*COS(RADIANS(E445))*COS(RADIANS(AJ435))))&gt;90,0,$F$4*$F$5/E444^2*(SIN(RADIANS(G445))*SIN(RADIANS(E445))+COS(RADIANS(G445))*COS(RADIANS(E445))*COS(RADIANS(AJ435))))</f>
        <v>#DIV/0!</v>
      </c>
      <c r="AK445" s="3">
        <f>IF(DEGREES(ACOS(SIN(RADIANS(G445))*SIN(RADIANS(E445))+COS(RADIANS(G445))*COS(RADIANS(E445))*COS(RADIANS(AK435))))&gt;90,0,$F$4*$F$5/E444^2*(SIN(RADIANS(G445))*SIN(RADIANS(E445))+COS(RADIANS(G445))*COS(RADIANS(E445))*COS(RADIANS(AK435))))</f>
        <v>0</v>
      </c>
      <c r="AL445" s="3">
        <f>IF(DEGREES(ACOS(SIN(RADIANS(G445))*SIN(RADIANS(E445))+COS(RADIANS(G445))*COS(RADIANS(E445))*COS(RADIANS(AL435))))&gt;90,0,$F$4*$F$5/E444^2*(SIN(RADIANS(G445))*SIN(RADIANS(E445))+COS(RADIANS(G445))*COS(RADIANS(E445))*COS(RADIANS(AL435))))</f>
        <v>0</v>
      </c>
      <c r="AM445" s="3">
        <f>IF(DEGREES(ACOS(SIN(RADIANS(G445))*SIN(RADIANS(E445))+COS(RADIANS(G445))*COS(RADIANS(E445))*COS(RADIANS(AM435))))&gt;90,0,$F$4*$F$5/E444^2*(SIN(RADIANS(G445))*SIN(RADIANS(E445))+COS(RADIANS(G445))*COS(RADIANS(E445))*COS(RADIANS(AM435))))</f>
        <v>0</v>
      </c>
      <c r="AN445" s="3">
        <f>IF(DEGREES(ACOS(SIN(RADIANS(G445))*SIN(RADIANS(E445))+COS(RADIANS(G445))*COS(RADIANS(E445))*COS(RADIANS(AN435))))&gt;90,0,$F$4*$F$5/E444^2*(SIN(RADIANS(G445))*SIN(RADIANS(E445))+COS(RADIANS(G445))*COS(RADIANS(E445))*COS(RADIANS(AN435))))</f>
        <v>0</v>
      </c>
      <c r="AO445" s="3">
        <f>IF(DEGREES(ACOS(SIN(RADIANS(G445))*SIN(RADIANS(E445))+COS(RADIANS(G445))*COS(RADIANS(E445))*COS(RADIANS(AO435))))&gt;90,0,$F$4*$F$5/E444^2*(SIN(RADIANS(G445))*SIN(RADIANS(E445))+COS(RADIANS(G445))*COS(RADIANS(E445))*COS(RADIANS(AO435))))</f>
        <v>0</v>
      </c>
      <c r="AP445" s="3">
        <f>IF(DEGREES(ACOS(SIN(RADIANS(G445))*SIN(RADIANS(E445))+COS(RADIANS(G445))*COS(RADIANS(E445))*COS(RADIANS(AP435))))&gt;90,0,$F$4*$F$5/E444^2*(SIN(RADIANS(G445))*SIN(RADIANS(E445))+COS(RADIANS(G445))*COS(RADIANS(E445))*COS(RADIANS(AP435))))</f>
        <v>0</v>
      </c>
      <c r="AQ445" s="3">
        <f>IF(DEGREES(ACOS(SIN(RADIANS(G445))*SIN(RADIANS(E445))+COS(RADIANS(G445))*COS(RADIANS(E445))*COS(RADIANS(AQ435))))&gt;90,0,$F$4*$F$5/E444^2*(SIN(RADIANS(G445))*SIN(RADIANS(E445))+COS(RADIANS(G445))*COS(RADIANS(E445))*COS(RADIANS(AQ435))))</f>
        <v>0</v>
      </c>
      <c r="AR445" s="3">
        <f>IF(DEGREES(ACOS(SIN(RADIANS(G445))*SIN(RADIANS(E445))+COS(RADIANS(G445))*COS(RADIANS(E445))*COS(RADIANS(AR435))))&gt;90,0,$F$4*$F$5/E444^2*(SIN(RADIANS(G445))*SIN(RADIANS(E445))+COS(RADIANS(G445))*COS(RADIANS(E445))*COS(RADIANS(AR435))))</f>
        <v>0</v>
      </c>
    </row>
    <row r="446" spans="2:44" ht="15.75" customHeight="1" x14ac:dyDescent="0.2">
      <c r="B446" s="20" t="s">
        <v>789</v>
      </c>
      <c r="E446" s="3">
        <f>IF($F$10=0,IF(E437&lt;360,E437,E437-360),($F$10+1)*E437)</f>
        <v>170</v>
      </c>
      <c r="G446" s="3">
        <v>0</v>
      </c>
      <c r="I446" s="3">
        <f>IF(DEGREES(ACOS(SIN(RADIANS(G446))*SIN(RADIANS(E445))+COS(RADIANS(G446))*COS(RADIANS(E445))*COS(RADIANS(I435))))&gt;90,0,$F$4*$F$5/E444^2*(SIN(RADIANS(G446))*SIN(RADIANS(E445))+COS(RADIANS(G446))*COS(RADIANS(E445))*COS(RADIANS(I435))))</f>
        <v>0</v>
      </c>
      <c r="J446" s="3">
        <f>IF(DEGREES(ACOS(SIN(RADIANS(G446))*SIN(RADIANS(E445))+COS(RADIANS(G446))*COS(RADIANS(E445))*COS(RADIANS(J435))))&gt;90,0,$F$4*$F$5/E444^2*(SIN(RADIANS(G446))*SIN(RADIANS(E445))+COS(RADIANS(G446))*COS(RADIANS(E445))*COS(RADIANS(J435))))</f>
        <v>0</v>
      </c>
      <c r="K446" s="3">
        <f>IF(DEGREES(ACOS(SIN(RADIANS(G446))*SIN(RADIANS(E445))+COS(RADIANS(G446))*COS(RADIANS(E445))*COS(RADIANS(K435))))&gt;90,0,$F$4*$F$5/E444^2*(SIN(RADIANS(G446))*SIN(RADIANS(E445))+COS(RADIANS(G446))*COS(RADIANS(E445))*COS(RADIANS(K435))))</f>
        <v>0</v>
      </c>
      <c r="L446" s="3">
        <f>IF(DEGREES(ACOS(SIN(RADIANS(G446))*SIN(RADIANS(E445))+COS(RADIANS(G446))*COS(RADIANS(E445))*COS(RADIANS(L435))))&gt;90,0,$F$4*$F$5/E444^2*(SIN(RADIANS(G446))*SIN(RADIANS(E445))+COS(RADIANS(G446))*COS(RADIANS(E445))*COS(RADIANS(L435))))</f>
        <v>0</v>
      </c>
      <c r="M446" s="3">
        <f>IF(DEGREES(ACOS(SIN(RADIANS(G446))*SIN(RADIANS(E445))+COS(RADIANS(G446))*COS(RADIANS(E445))*COS(RADIANS(M435))))&gt;90,0,$F$4*$F$5/E444^2*(SIN(RADIANS(G446))*SIN(RADIANS(E445))+COS(RADIANS(G446))*COS(RADIANS(E445))*COS(RADIANS(M435))))</f>
        <v>0</v>
      </c>
      <c r="N446" s="3">
        <f>IF(DEGREES(ACOS(SIN(RADIANS(G446))*SIN(RADIANS(E445))+COS(RADIANS(G446))*COS(RADIANS(E445))*COS(RADIANS(N435))))&gt;90,0,$F$4*$F$5/E444^2*(SIN(RADIANS(G446))*SIN(RADIANS(E445))+COS(RADIANS(G446))*COS(RADIANS(E445))*COS(RADIANS(N435))))</f>
        <v>0</v>
      </c>
      <c r="O446" s="3">
        <f>IF(DEGREES(ACOS(SIN(RADIANS(G446))*SIN(RADIANS(E445))+COS(RADIANS(G446))*COS(RADIANS(E445))*COS(RADIANS(O435))))&gt;90,0,$F$4*$F$5/E444^2*(SIN(RADIANS(G446))*SIN(RADIANS(E445))+COS(RADIANS(G446))*COS(RADIANS(E445))*COS(RADIANS(O435))))</f>
        <v>0</v>
      </c>
      <c r="P446" s="3">
        <f>IF(DEGREES(ACOS(SIN(RADIANS(G446))*SIN(RADIANS(E445))+COS(RADIANS(G446))*COS(RADIANS(E445))*COS(RADIANS(P435))))&gt;90,0,$F$4*$F$5/E444^2*(SIN(RADIANS(G446))*SIN(RADIANS(E445))+COS(RADIANS(G446))*COS(RADIANS(E445))*COS(RADIANS(P435))))</f>
        <v>0</v>
      </c>
      <c r="Q446" s="3">
        <f>IF(DEGREES(ACOS(SIN(RADIANS(G446))*SIN(RADIANS(E445))+COS(RADIANS(G446))*COS(RADIANS(E445))*COS(RADIANS(Q435))))&gt;90,0,$F$4*$F$5/E444^2*(SIN(RADIANS(G446))*SIN(RADIANS(E445))+COS(RADIANS(G446))*COS(RADIANS(E445))*COS(RADIANS(Q435))))</f>
        <v>0</v>
      </c>
      <c r="R446" s="3" t="e">
        <f>IF(DEGREES(ACOS(SIN(RADIANS(G446))*SIN(RADIANS(E445))+COS(RADIANS(G446))*COS(RADIANS(E445))*COS(RADIANS(R435))))&gt;90,0,$F$4*$F$5/E444^2*(SIN(RADIANS(G446))*SIN(RADIANS(E445))+COS(RADIANS(G446))*COS(RADIANS(E445))*COS(RADIANS(R435))))</f>
        <v>#DIV/0!</v>
      </c>
      <c r="S446" s="3" t="e">
        <f>IF(DEGREES(ACOS(SIN(RADIANS(G446))*SIN(RADIANS(E445))+COS(RADIANS(G446))*COS(RADIANS(E445))*COS(RADIANS(S435))))&gt;90,0,$F$4*$F$5/E444^2*(SIN(RADIANS(G446))*SIN(RADIANS(E445))+COS(RADIANS(G446))*COS(RADIANS(E445))*COS(RADIANS(S435))))</f>
        <v>#DIV/0!</v>
      </c>
      <c r="T446" s="3" t="e">
        <f>IF(DEGREES(ACOS(SIN(RADIANS(G446))*SIN(RADIANS(E445))+COS(RADIANS(G446))*COS(RADIANS(E445))*COS(RADIANS(T435))))&gt;90,0,$F$4*$F$5/E444^2*(SIN(RADIANS(G446))*SIN(RADIANS(E445))+COS(RADIANS(G446))*COS(RADIANS(E445))*COS(RADIANS(T435))))</f>
        <v>#DIV/0!</v>
      </c>
      <c r="U446" s="3" t="e">
        <f>IF(DEGREES(ACOS(SIN(RADIANS(G446))*SIN(RADIANS(E445))+COS(RADIANS(G446))*COS(RADIANS(E445))*COS(RADIANS(U435))))&gt;90,0,$F$4*$F$5/E444^2*(SIN(RADIANS(G446))*SIN(RADIANS(E445))+COS(RADIANS(G446))*COS(RADIANS(E445))*COS(RADIANS(U435))))</f>
        <v>#DIV/0!</v>
      </c>
      <c r="V446" s="3" t="e">
        <f>IF(DEGREES(ACOS(SIN(RADIANS(G446))*SIN(RADIANS(E445))+COS(RADIANS(G446))*COS(RADIANS(E445))*COS(RADIANS(V435))))&gt;90,0,$F$4*$F$5/E444^2*(SIN(RADIANS(G446))*SIN(RADIANS(E445))+COS(RADIANS(G446))*COS(RADIANS(E445))*COS(RADIANS(V435))))</f>
        <v>#DIV/0!</v>
      </c>
      <c r="W446" s="3" t="e">
        <f>IF(DEGREES(ACOS(SIN(RADIANS(G446))*SIN(RADIANS(E445))+COS(RADIANS(G446))*COS(RADIANS(E445))*COS(RADIANS(W435))))&gt;90,0,$F$4*$F$5/E444^2*(SIN(RADIANS(G446))*SIN(RADIANS(E445))+COS(RADIANS(G446))*COS(RADIANS(E445))*COS(RADIANS(W435))))</f>
        <v>#DIV/0!</v>
      </c>
      <c r="X446" s="3" t="e">
        <f>IF(DEGREES(ACOS(SIN(RADIANS(G446))*SIN(RADIANS(E445))+COS(RADIANS(G446))*COS(RADIANS(E445))*COS(RADIANS(X435))))&gt;90,0,$F$4*$F$5/E444^2*(SIN(RADIANS(G446))*SIN(RADIANS(E445))+COS(RADIANS(G446))*COS(RADIANS(E445))*COS(RADIANS(X435))))</f>
        <v>#DIV/0!</v>
      </c>
      <c r="Y446" s="3" t="e">
        <f>IF(DEGREES(ACOS(SIN(RADIANS(G446))*SIN(RADIANS(E445))+COS(RADIANS(G446))*COS(RADIANS(E445))*COS(RADIANS(Y435))))&gt;90,0,$F$4*$F$5/E444^2*(SIN(RADIANS(G446))*SIN(RADIANS(E445))+COS(RADIANS(G446))*COS(RADIANS(E445))*COS(RADIANS(Y435))))</f>
        <v>#DIV/0!</v>
      </c>
      <c r="Z446" s="3" t="e">
        <f>IF(DEGREES(ACOS(SIN(RADIANS(G446))*SIN(RADIANS(E445))+COS(RADIANS(G446))*COS(RADIANS(E445))*COS(RADIANS(Z435))))&gt;90,0,$F$4*$F$5/E444^2*(SIN(RADIANS(G446))*SIN(RADIANS(E445))+COS(RADIANS(G446))*COS(RADIANS(E445))*COS(RADIANS(Z435))))</f>
        <v>#DIV/0!</v>
      </c>
      <c r="AA446" s="3" t="e">
        <f>IF(DEGREES(ACOS(SIN(RADIANS(G446))*SIN(RADIANS(E445))+COS(RADIANS(G446))*COS(RADIANS(E445))*COS(RADIANS(AA435))))&gt;90,0,$F$4*$F$5/E444^2*(SIN(RADIANS(G446))*SIN(RADIANS(E445))+COS(RADIANS(G446))*COS(RADIANS(E445))*COS(RADIANS(AA435))))</f>
        <v>#DIV/0!</v>
      </c>
      <c r="AB446" s="3" t="e">
        <f>IF(DEGREES(ACOS(SIN(RADIANS(G446))*SIN(RADIANS(E445))+COS(RADIANS(G446))*COS(RADIANS(E445))*COS(RADIANS(AB435))))&gt;90,0,$F$4*$F$5/E444^2*(SIN(RADIANS(G446))*SIN(RADIANS(E445))+COS(RADIANS(G446))*COS(RADIANS(E445))*COS(RADIANS(AB435))))</f>
        <v>#DIV/0!</v>
      </c>
      <c r="AC446" s="3" t="e">
        <f>IF(DEGREES(ACOS(SIN(RADIANS(G446))*SIN(RADIANS(E445))+COS(RADIANS(G446))*COS(RADIANS(E445))*COS(RADIANS(AC435))))&gt;90,0,$F$4*$F$5/E444^2*(SIN(RADIANS(G446))*SIN(RADIANS(E445))+COS(RADIANS(G446))*COS(RADIANS(E445))*COS(RADIANS(AC435))))</f>
        <v>#DIV/0!</v>
      </c>
      <c r="AD446" s="3" t="e">
        <f>IF(DEGREES(ACOS(SIN(RADIANS(G446))*SIN(RADIANS(E445))+COS(RADIANS(G446))*COS(RADIANS(E445))*COS(RADIANS(AD435))))&gt;90,0,$F$4*$F$5/E444^2*(SIN(RADIANS(G446))*SIN(RADIANS(E445))+COS(RADIANS(G446))*COS(RADIANS(E445))*COS(RADIANS(AD435))))</f>
        <v>#DIV/0!</v>
      </c>
      <c r="AE446" s="3" t="e">
        <f>IF(DEGREES(ACOS(SIN(RADIANS(G446))*SIN(RADIANS(E445))+COS(RADIANS(G446))*COS(RADIANS(E445))*COS(RADIANS(AE435))))&gt;90,0,$F$4*$F$5/E444^2*(SIN(RADIANS(G446))*SIN(RADIANS(E445))+COS(RADIANS(G446))*COS(RADIANS(E445))*COS(RADIANS(AE435))))</f>
        <v>#DIV/0!</v>
      </c>
      <c r="AF446" s="3" t="e">
        <f>IF(DEGREES(ACOS(SIN(RADIANS(G446))*SIN(RADIANS(E445))+COS(RADIANS(G446))*COS(RADIANS(E445))*COS(RADIANS(AF435))))&gt;90,0,$F$4*$F$5/E444^2*(SIN(RADIANS(G446))*SIN(RADIANS(E445))+COS(RADIANS(G446))*COS(RADIANS(E445))*COS(RADIANS(AF435))))</f>
        <v>#DIV/0!</v>
      </c>
      <c r="AG446" s="3" t="e">
        <f>IF(DEGREES(ACOS(SIN(RADIANS(G446))*SIN(RADIANS(E445))+COS(RADIANS(G446))*COS(RADIANS(E445))*COS(RADIANS(AG435))))&gt;90,0,$F$4*$F$5/E444^2*(SIN(RADIANS(G446))*SIN(RADIANS(E445))+COS(RADIANS(G446))*COS(RADIANS(E445))*COS(RADIANS(AG435))))</f>
        <v>#DIV/0!</v>
      </c>
      <c r="AH446" s="3" t="e">
        <f>IF(DEGREES(ACOS(SIN(RADIANS(G446))*SIN(RADIANS(E445))+COS(RADIANS(G446))*COS(RADIANS(E445))*COS(RADIANS(AH435))))&gt;90,0,$F$4*$F$5/E444^2*(SIN(RADIANS(G446))*SIN(RADIANS(E445))+COS(RADIANS(G446))*COS(RADIANS(E445))*COS(RADIANS(AH435))))</f>
        <v>#DIV/0!</v>
      </c>
      <c r="AI446" s="3" t="e">
        <f>IF(DEGREES(ACOS(SIN(RADIANS(G446))*SIN(RADIANS(E445))+COS(RADIANS(G446))*COS(RADIANS(E445))*COS(RADIANS(AI435))))&gt;90,0,$F$4*$F$5/E444^2*(SIN(RADIANS(G446))*SIN(RADIANS(E445))+COS(RADIANS(G446))*COS(RADIANS(E445))*COS(RADIANS(AI435))))</f>
        <v>#DIV/0!</v>
      </c>
      <c r="AJ446" s="3" t="e">
        <f>IF(DEGREES(ACOS(SIN(RADIANS(G446))*SIN(RADIANS(E445))+COS(RADIANS(G446))*COS(RADIANS(E445))*COS(RADIANS(AJ435))))&gt;90,0,$F$4*$F$5/E444^2*(SIN(RADIANS(G446))*SIN(RADIANS(E445))+COS(RADIANS(G446))*COS(RADIANS(E445))*COS(RADIANS(AJ435))))</f>
        <v>#DIV/0!</v>
      </c>
      <c r="AK446" s="3">
        <f>IF(DEGREES(ACOS(SIN(RADIANS(G446))*SIN(RADIANS(E445))+COS(RADIANS(G446))*COS(RADIANS(E445))*COS(RADIANS(AK435))))&gt;90,0,$F$4*$F$5/E444^2*(SIN(RADIANS(G446))*SIN(RADIANS(E445))+COS(RADIANS(G446))*COS(RADIANS(E445))*COS(RADIANS(AK435))))</f>
        <v>0</v>
      </c>
      <c r="AL446" s="3">
        <f>IF(DEGREES(ACOS(SIN(RADIANS(G446))*SIN(RADIANS(E445))+COS(RADIANS(G446))*COS(RADIANS(E445))*COS(RADIANS(AL435))))&gt;90,0,$F$4*$F$5/E444^2*(SIN(RADIANS(G446))*SIN(RADIANS(E445))+COS(RADIANS(G446))*COS(RADIANS(E445))*COS(RADIANS(AL435))))</f>
        <v>0</v>
      </c>
      <c r="AM446" s="3">
        <f>IF(DEGREES(ACOS(SIN(RADIANS(G446))*SIN(RADIANS(E445))+COS(RADIANS(G446))*COS(RADIANS(E445))*COS(RADIANS(AM435))))&gt;90,0,$F$4*$F$5/E444^2*(SIN(RADIANS(G446))*SIN(RADIANS(E445))+COS(RADIANS(G446))*COS(RADIANS(E445))*COS(RADIANS(AM435))))</f>
        <v>0</v>
      </c>
      <c r="AN446" s="3">
        <f>IF(DEGREES(ACOS(SIN(RADIANS(G446))*SIN(RADIANS(E445))+COS(RADIANS(G446))*COS(RADIANS(E445))*COS(RADIANS(AN435))))&gt;90,0,$F$4*$F$5/E444^2*(SIN(RADIANS(G446))*SIN(RADIANS(E445))+COS(RADIANS(G446))*COS(RADIANS(E445))*COS(RADIANS(AN435))))</f>
        <v>0</v>
      </c>
      <c r="AO446" s="3">
        <f>IF(DEGREES(ACOS(SIN(RADIANS(G446))*SIN(RADIANS(E445))+COS(RADIANS(G446))*COS(RADIANS(E445))*COS(RADIANS(AO435))))&gt;90,0,$F$4*$F$5/E444^2*(SIN(RADIANS(G446))*SIN(RADIANS(E445))+COS(RADIANS(G446))*COS(RADIANS(E445))*COS(RADIANS(AO435))))</f>
        <v>0</v>
      </c>
      <c r="AP446" s="3">
        <f>IF(DEGREES(ACOS(SIN(RADIANS(G446))*SIN(RADIANS(E445))+COS(RADIANS(G446))*COS(RADIANS(E445))*COS(RADIANS(AP435))))&gt;90,0,$F$4*$F$5/E444^2*(SIN(RADIANS(G446))*SIN(RADIANS(E445))+COS(RADIANS(G446))*COS(RADIANS(E445))*COS(RADIANS(AP435))))</f>
        <v>0</v>
      </c>
      <c r="AQ446" s="3">
        <f>IF(DEGREES(ACOS(SIN(RADIANS(G446))*SIN(RADIANS(E445))+COS(RADIANS(G446))*COS(RADIANS(E445))*COS(RADIANS(AQ435))))&gt;90,0,$F$4*$F$5/E444^2*(SIN(RADIANS(G446))*SIN(RADIANS(E445))+COS(RADIANS(G446))*COS(RADIANS(E445))*COS(RADIANS(AQ435))))</f>
        <v>0</v>
      </c>
      <c r="AR446" s="3">
        <f>IF(DEGREES(ACOS(SIN(RADIANS(G446))*SIN(RADIANS(E445))+COS(RADIANS(G446))*COS(RADIANS(E445))*COS(RADIANS(AR435))))&gt;90,0,$F$4*$F$5/E444^2*(SIN(RADIANS(G446))*SIN(RADIANS(E445))+COS(RADIANS(G446))*COS(RADIANS(E445))*COS(RADIANS(AR435))))</f>
        <v>0</v>
      </c>
    </row>
    <row r="447" spans="2:44" ht="15.75" customHeight="1" x14ac:dyDescent="0.2">
      <c r="B447" s="20" t="s">
        <v>790</v>
      </c>
      <c r="E447" s="3">
        <f>E446-E438-360*ROUNDDOWN((E446-E438)/360,0)</f>
        <v>0</v>
      </c>
      <c r="G447" s="3">
        <v>-10</v>
      </c>
      <c r="I447" s="3">
        <f>IF(DEGREES(ACOS(SIN(RADIANS(G447))*SIN(RADIANS(E445))+COS(RADIANS(G447))*COS(RADIANS(E445))*COS(RADIANS(I435))))&gt;90,0,$F$4*$F$5/E444^2*(SIN(RADIANS(G447))*SIN(RADIANS(E445))+COS(RADIANS(G447))*COS(RADIANS(E445))*COS(RADIANS(I435))))</f>
        <v>0</v>
      </c>
      <c r="J447" s="3">
        <f>IF(DEGREES(ACOS(SIN(RADIANS(G447))*SIN(RADIANS(E445))+COS(RADIANS(G447))*COS(RADIANS(E445))*COS(RADIANS(J435))))&gt;90,0,$F$4*$F$5/E444^2*(SIN(RADIANS(G447))*SIN(RADIANS(E445))+COS(RADIANS(G447))*COS(RADIANS(E445))*COS(RADIANS(J435))))</f>
        <v>0</v>
      </c>
      <c r="K447" s="3">
        <f>IF(DEGREES(ACOS(SIN(RADIANS(G447))*SIN(RADIANS(E445))+COS(RADIANS(G447))*COS(RADIANS(E445))*COS(RADIANS(K435))))&gt;90,0,$F$4*$F$5/E444^2*(SIN(RADIANS(G447))*SIN(RADIANS(E445))+COS(RADIANS(G447))*COS(RADIANS(E445))*COS(RADIANS(K435))))</f>
        <v>0</v>
      </c>
      <c r="L447" s="3">
        <f>IF(DEGREES(ACOS(SIN(RADIANS(G447))*SIN(RADIANS(E445))+COS(RADIANS(G447))*COS(RADIANS(E445))*COS(RADIANS(L435))))&gt;90,0,$F$4*$F$5/E444^2*(SIN(RADIANS(G447))*SIN(RADIANS(E445))+COS(RADIANS(G447))*COS(RADIANS(E445))*COS(RADIANS(L435))))</f>
        <v>0</v>
      </c>
      <c r="M447" s="3">
        <f>IF(DEGREES(ACOS(SIN(RADIANS(G447))*SIN(RADIANS(E445))+COS(RADIANS(G447))*COS(RADIANS(E445))*COS(RADIANS(M435))))&gt;90,0,$F$4*$F$5/E444^2*(SIN(RADIANS(G447))*SIN(RADIANS(E445))+COS(RADIANS(G447))*COS(RADIANS(E445))*COS(RADIANS(M435))))</f>
        <v>0</v>
      </c>
      <c r="N447" s="3">
        <f>IF(DEGREES(ACOS(SIN(RADIANS(G447))*SIN(RADIANS(E445))+COS(RADIANS(G447))*COS(RADIANS(E445))*COS(RADIANS(N435))))&gt;90,0,$F$4*$F$5/E444^2*(SIN(RADIANS(G447))*SIN(RADIANS(E445))+COS(RADIANS(G447))*COS(RADIANS(E445))*COS(RADIANS(N435))))</f>
        <v>0</v>
      </c>
      <c r="O447" s="3">
        <f>IF(DEGREES(ACOS(SIN(RADIANS(G447))*SIN(RADIANS(E445))+COS(RADIANS(G447))*COS(RADIANS(E445))*COS(RADIANS(O435))))&gt;90,0,$F$4*$F$5/E444^2*(SIN(RADIANS(G447))*SIN(RADIANS(E445))+COS(RADIANS(G447))*COS(RADIANS(E445))*COS(RADIANS(O435))))</f>
        <v>0</v>
      </c>
      <c r="P447" s="3">
        <f>IF(DEGREES(ACOS(SIN(RADIANS(G447))*SIN(RADIANS(E445))+COS(RADIANS(G447))*COS(RADIANS(E445))*COS(RADIANS(P435))))&gt;90,0,$F$4*$F$5/E444^2*(SIN(RADIANS(G447))*SIN(RADIANS(E445))+COS(RADIANS(G447))*COS(RADIANS(E445))*COS(RADIANS(P435))))</f>
        <v>0</v>
      </c>
      <c r="Q447" s="3">
        <f>IF(DEGREES(ACOS(SIN(RADIANS(G447))*SIN(RADIANS(E445))+COS(RADIANS(G447))*COS(RADIANS(E445))*COS(RADIANS(Q435))))&gt;90,0,$F$4*$F$5/E444^2*(SIN(RADIANS(G447))*SIN(RADIANS(E445))+COS(RADIANS(G447))*COS(RADIANS(E445))*COS(RADIANS(Q435))))</f>
        <v>0</v>
      </c>
      <c r="R447" s="3" t="e">
        <f>IF(DEGREES(ACOS(SIN(RADIANS(G447))*SIN(RADIANS(E445))+COS(RADIANS(G447))*COS(RADIANS(E445))*COS(RADIANS(R435))))&gt;90,0,$F$4*$F$5/E444^2*(SIN(RADIANS(G447))*SIN(RADIANS(E445))+COS(RADIANS(G447))*COS(RADIANS(E445))*COS(RADIANS(R435))))</f>
        <v>#DIV/0!</v>
      </c>
      <c r="S447" s="3" t="e">
        <f>IF(DEGREES(ACOS(SIN(RADIANS(G447))*SIN(RADIANS(E445))+COS(RADIANS(G447))*COS(RADIANS(E445))*COS(RADIANS(S435))))&gt;90,0,$F$4*$F$5/E444^2*(SIN(RADIANS(G447))*SIN(RADIANS(E445))+COS(RADIANS(G447))*COS(RADIANS(E445))*COS(RADIANS(S435))))</f>
        <v>#DIV/0!</v>
      </c>
      <c r="T447" s="3" t="e">
        <f>IF(DEGREES(ACOS(SIN(RADIANS(G447))*SIN(RADIANS(E445))+COS(RADIANS(G447))*COS(RADIANS(E445))*COS(RADIANS(T435))))&gt;90,0,$F$4*$F$5/E444^2*(SIN(RADIANS(G447))*SIN(RADIANS(E445))+COS(RADIANS(G447))*COS(RADIANS(E445))*COS(RADIANS(T435))))</f>
        <v>#DIV/0!</v>
      </c>
      <c r="U447" s="3" t="e">
        <f>IF(DEGREES(ACOS(SIN(RADIANS(G447))*SIN(RADIANS(E445))+COS(RADIANS(G447))*COS(RADIANS(E445))*COS(RADIANS(U435))))&gt;90,0,$F$4*$F$5/E444^2*(SIN(RADIANS(G447))*SIN(RADIANS(E445))+COS(RADIANS(G447))*COS(RADIANS(E445))*COS(RADIANS(U435))))</f>
        <v>#DIV/0!</v>
      </c>
      <c r="V447" s="3" t="e">
        <f>IF(DEGREES(ACOS(SIN(RADIANS(G447))*SIN(RADIANS(E445))+COS(RADIANS(G447))*COS(RADIANS(E445))*COS(RADIANS(V435))))&gt;90,0,$F$4*$F$5/E444^2*(SIN(RADIANS(G447))*SIN(RADIANS(E445))+COS(RADIANS(G447))*COS(RADIANS(E445))*COS(RADIANS(V435))))</f>
        <v>#DIV/0!</v>
      </c>
      <c r="W447" s="3" t="e">
        <f>IF(DEGREES(ACOS(SIN(RADIANS(G447))*SIN(RADIANS(E445))+COS(RADIANS(G447))*COS(RADIANS(E445))*COS(RADIANS(W435))))&gt;90,0,$F$4*$F$5/E444^2*(SIN(RADIANS(G447))*SIN(RADIANS(E445))+COS(RADIANS(G447))*COS(RADIANS(E445))*COS(RADIANS(W435))))</f>
        <v>#DIV/0!</v>
      </c>
      <c r="X447" s="3" t="e">
        <f>IF(DEGREES(ACOS(SIN(RADIANS(G447))*SIN(RADIANS(E445))+COS(RADIANS(G447))*COS(RADIANS(E445))*COS(RADIANS(X435))))&gt;90,0,$F$4*$F$5/E444^2*(SIN(RADIANS(G447))*SIN(RADIANS(E445))+COS(RADIANS(G447))*COS(RADIANS(E445))*COS(RADIANS(X435))))</f>
        <v>#DIV/0!</v>
      </c>
      <c r="Y447" s="3" t="e">
        <f>IF(DEGREES(ACOS(SIN(RADIANS(G447))*SIN(RADIANS(E445))+COS(RADIANS(G447))*COS(RADIANS(E445))*COS(RADIANS(Y435))))&gt;90,0,$F$4*$F$5/E444^2*(SIN(RADIANS(G447))*SIN(RADIANS(E445))+COS(RADIANS(G447))*COS(RADIANS(E445))*COS(RADIANS(Y435))))</f>
        <v>#DIV/0!</v>
      </c>
      <c r="Z447" s="3" t="e">
        <f>IF(DEGREES(ACOS(SIN(RADIANS(G447))*SIN(RADIANS(E445))+COS(RADIANS(G447))*COS(RADIANS(E445))*COS(RADIANS(Z435))))&gt;90,0,$F$4*$F$5/E444^2*(SIN(RADIANS(G447))*SIN(RADIANS(E445))+COS(RADIANS(G447))*COS(RADIANS(E445))*COS(RADIANS(Z435))))</f>
        <v>#DIV/0!</v>
      </c>
      <c r="AA447" s="3" t="e">
        <f>IF(DEGREES(ACOS(SIN(RADIANS(G447))*SIN(RADIANS(E445))+COS(RADIANS(G447))*COS(RADIANS(E445))*COS(RADIANS(AA435))))&gt;90,0,$F$4*$F$5/E444^2*(SIN(RADIANS(G447))*SIN(RADIANS(E445))+COS(RADIANS(G447))*COS(RADIANS(E445))*COS(RADIANS(AA435))))</f>
        <v>#DIV/0!</v>
      </c>
      <c r="AB447" s="3" t="e">
        <f>IF(DEGREES(ACOS(SIN(RADIANS(G447))*SIN(RADIANS(E445))+COS(RADIANS(G447))*COS(RADIANS(E445))*COS(RADIANS(AB435))))&gt;90,0,$F$4*$F$5/E444^2*(SIN(RADIANS(G447))*SIN(RADIANS(E445))+COS(RADIANS(G447))*COS(RADIANS(E445))*COS(RADIANS(AB435))))</f>
        <v>#DIV/0!</v>
      </c>
      <c r="AC447" s="3" t="e">
        <f>IF(DEGREES(ACOS(SIN(RADIANS(G447))*SIN(RADIANS(E445))+COS(RADIANS(G447))*COS(RADIANS(E445))*COS(RADIANS(AC435))))&gt;90,0,$F$4*$F$5/E444^2*(SIN(RADIANS(G447))*SIN(RADIANS(E445))+COS(RADIANS(G447))*COS(RADIANS(E445))*COS(RADIANS(AC435))))</f>
        <v>#DIV/0!</v>
      </c>
      <c r="AD447" s="3" t="e">
        <f>IF(DEGREES(ACOS(SIN(RADIANS(G447))*SIN(RADIANS(E445))+COS(RADIANS(G447))*COS(RADIANS(E445))*COS(RADIANS(AD435))))&gt;90,0,$F$4*$F$5/E444^2*(SIN(RADIANS(G447))*SIN(RADIANS(E445))+COS(RADIANS(G447))*COS(RADIANS(E445))*COS(RADIANS(AD435))))</f>
        <v>#DIV/0!</v>
      </c>
      <c r="AE447" s="3" t="e">
        <f>IF(DEGREES(ACOS(SIN(RADIANS(G447))*SIN(RADIANS(E445))+COS(RADIANS(G447))*COS(RADIANS(E445))*COS(RADIANS(AE435))))&gt;90,0,$F$4*$F$5/E444^2*(SIN(RADIANS(G447))*SIN(RADIANS(E445))+COS(RADIANS(G447))*COS(RADIANS(E445))*COS(RADIANS(AE435))))</f>
        <v>#DIV/0!</v>
      </c>
      <c r="AF447" s="3" t="e">
        <f>IF(DEGREES(ACOS(SIN(RADIANS(G447))*SIN(RADIANS(E445))+COS(RADIANS(G447))*COS(RADIANS(E445))*COS(RADIANS(AF435))))&gt;90,0,$F$4*$F$5/E444^2*(SIN(RADIANS(G447))*SIN(RADIANS(E445))+COS(RADIANS(G447))*COS(RADIANS(E445))*COS(RADIANS(AF435))))</f>
        <v>#DIV/0!</v>
      </c>
      <c r="AG447" s="3" t="e">
        <f>IF(DEGREES(ACOS(SIN(RADIANS(G447))*SIN(RADIANS(E445))+COS(RADIANS(G447))*COS(RADIANS(E445))*COS(RADIANS(AG435))))&gt;90,0,$F$4*$F$5/E444^2*(SIN(RADIANS(G447))*SIN(RADIANS(E445))+COS(RADIANS(G447))*COS(RADIANS(E445))*COS(RADIANS(AG435))))</f>
        <v>#DIV/0!</v>
      </c>
      <c r="AH447" s="3" t="e">
        <f>IF(DEGREES(ACOS(SIN(RADIANS(G447))*SIN(RADIANS(E445))+COS(RADIANS(G447))*COS(RADIANS(E445))*COS(RADIANS(AH435))))&gt;90,0,$F$4*$F$5/E444^2*(SIN(RADIANS(G447))*SIN(RADIANS(E445))+COS(RADIANS(G447))*COS(RADIANS(E445))*COS(RADIANS(AH435))))</f>
        <v>#DIV/0!</v>
      </c>
      <c r="AI447" s="3" t="e">
        <f>IF(DEGREES(ACOS(SIN(RADIANS(G447))*SIN(RADIANS(E445))+COS(RADIANS(G447))*COS(RADIANS(E445))*COS(RADIANS(AI435))))&gt;90,0,$F$4*$F$5/E444^2*(SIN(RADIANS(G447))*SIN(RADIANS(E445))+COS(RADIANS(G447))*COS(RADIANS(E445))*COS(RADIANS(AI435))))</f>
        <v>#DIV/0!</v>
      </c>
      <c r="AJ447" s="3" t="e">
        <f>IF(DEGREES(ACOS(SIN(RADIANS(G447))*SIN(RADIANS(E445))+COS(RADIANS(G447))*COS(RADIANS(E445))*COS(RADIANS(AJ435))))&gt;90,0,$F$4*$F$5/E444^2*(SIN(RADIANS(G447))*SIN(RADIANS(E445))+COS(RADIANS(G447))*COS(RADIANS(E445))*COS(RADIANS(AJ435))))</f>
        <v>#DIV/0!</v>
      </c>
      <c r="AK447" s="3">
        <f>IF(DEGREES(ACOS(SIN(RADIANS(G447))*SIN(RADIANS(E445))+COS(RADIANS(G447))*COS(RADIANS(E445))*COS(RADIANS(AK435))))&gt;90,0,$F$4*$F$5/E444^2*(SIN(RADIANS(G447))*SIN(RADIANS(E445))+COS(RADIANS(G447))*COS(RADIANS(E445))*COS(RADIANS(AK435))))</f>
        <v>0</v>
      </c>
      <c r="AL447" s="3">
        <f>IF(DEGREES(ACOS(SIN(RADIANS(G447))*SIN(RADIANS(E445))+COS(RADIANS(G447))*COS(RADIANS(E445))*COS(RADIANS(AL435))))&gt;90,0,$F$4*$F$5/E444^2*(SIN(RADIANS(G447))*SIN(RADIANS(E445))+COS(RADIANS(G447))*COS(RADIANS(E445))*COS(RADIANS(AL435))))</f>
        <v>0</v>
      </c>
      <c r="AM447" s="3">
        <f>IF(DEGREES(ACOS(SIN(RADIANS(G447))*SIN(RADIANS(E445))+COS(RADIANS(G447))*COS(RADIANS(E445))*COS(RADIANS(AM435))))&gt;90,0,$F$4*$F$5/E444^2*(SIN(RADIANS(G447))*SIN(RADIANS(E445))+COS(RADIANS(G447))*COS(RADIANS(E445))*COS(RADIANS(AM435))))</f>
        <v>0</v>
      </c>
      <c r="AN447" s="3">
        <f>IF(DEGREES(ACOS(SIN(RADIANS(G447))*SIN(RADIANS(E445))+COS(RADIANS(G447))*COS(RADIANS(E445))*COS(RADIANS(AN435))))&gt;90,0,$F$4*$F$5/E444^2*(SIN(RADIANS(G447))*SIN(RADIANS(E445))+COS(RADIANS(G447))*COS(RADIANS(E445))*COS(RADIANS(AN435))))</f>
        <v>0</v>
      </c>
      <c r="AO447" s="3">
        <f>IF(DEGREES(ACOS(SIN(RADIANS(G447))*SIN(RADIANS(E445))+COS(RADIANS(G447))*COS(RADIANS(E445))*COS(RADIANS(AO435))))&gt;90,0,$F$4*$F$5/E444^2*(SIN(RADIANS(G447))*SIN(RADIANS(E445))+COS(RADIANS(G447))*COS(RADIANS(E445))*COS(RADIANS(AO435))))</f>
        <v>0</v>
      </c>
      <c r="AP447" s="3">
        <f>IF(DEGREES(ACOS(SIN(RADIANS(G447))*SIN(RADIANS(E445))+COS(RADIANS(G447))*COS(RADIANS(E445))*COS(RADIANS(AP435))))&gt;90,0,$F$4*$F$5/E444^2*(SIN(RADIANS(G447))*SIN(RADIANS(E445))+COS(RADIANS(G447))*COS(RADIANS(E445))*COS(RADIANS(AP435))))</f>
        <v>0</v>
      </c>
      <c r="AQ447" s="3">
        <f>IF(DEGREES(ACOS(SIN(RADIANS(G447))*SIN(RADIANS(E445))+COS(RADIANS(G447))*COS(RADIANS(E445))*COS(RADIANS(AQ435))))&gt;90,0,$F$4*$F$5/E444^2*(SIN(RADIANS(G447))*SIN(RADIANS(E445))+COS(RADIANS(G447))*COS(RADIANS(E445))*COS(RADIANS(AQ435))))</f>
        <v>0</v>
      </c>
      <c r="AR447" s="3">
        <f>IF(DEGREES(ACOS(SIN(RADIANS(G447))*SIN(RADIANS(E445))+COS(RADIANS(G447))*COS(RADIANS(E445))*COS(RADIANS(AR435))))&gt;90,0,$F$4*$F$5/E444^2*(SIN(RADIANS(G447))*SIN(RADIANS(E445))+COS(RADIANS(G447))*COS(RADIANS(E445))*COS(RADIANS(AR435))))</f>
        <v>0</v>
      </c>
    </row>
    <row r="448" spans="2:44" ht="15.75" customHeight="1" x14ac:dyDescent="0.2">
      <c r="G448" s="3">
        <v>-20</v>
      </c>
      <c r="I448" s="3">
        <f>IF(DEGREES(ACOS(SIN(RADIANS(G448))*SIN(RADIANS(E445))+COS(RADIANS(G448))*COS(RADIANS(E445))*COS(RADIANS(I435))))&gt;90,0,$F$4*$F$5/E444^2*(SIN(RADIANS(G448))*SIN(RADIANS(E445))+COS(RADIANS(G448))*COS(RADIANS(E445))*COS(RADIANS(I435))))</f>
        <v>0</v>
      </c>
      <c r="J448" s="3">
        <f>IF(DEGREES(ACOS(SIN(RADIANS(G448))*SIN(RADIANS(E445))+COS(RADIANS(G448))*COS(RADIANS(E445))*COS(RADIANS(J435))))&gt;90,0,$F$4*$F$5/E444^2*(SIN(RADIANS(G448))*SIN(RADIANS(E445))+COS(RADIANS(G448))*COS(RADIANS(E445))*COS(RADIANS(J435))))</f>
        <v>0</v>
      </c>
      <c r="K448" s="3">
        <f>IF(DEGREES(ACOS(SIN(RADIANS(G448))*SIN(RADIANS(E445))+COS(RADIANS(G448))*COS(RADIANS(E445))*COS(RADIANS(K435))))&gt;90,0,$F$4*$F$5/E444^2*(SIN(RADIANS(G448))*SIN(RADIANS(E445))+COS(RADIANS(G448))*COS(RADIANS(E445))*COS(RADIANS(K435))))</f>
        <v>0</v>
      </c>
      <c r="L448" s="3">
        <f>IF(DEGREES(ACOS(SIN(RADIANS(G448))*SIN(RADIANS(E445))+COS(RADIANS(G448))*COS(RADIANS(E445))*COS(RADIANS(L435))))&gt;90,0,$F$4*$F$5/E444^2*(SIN(RADIANS(G448))*SIN(RADIANS(E445))+COS(RADIANS(G448))*COS(RADIANS(E445))*COS(RADIANS(L435))))</f>
        <v>0</v>
      </c>
      <c r="M448" s="3">
        <f>IF(DEGREES(ACOS(SIN(RADIANS(G448))*SIN(RADIANS(E445))+COS(RADIANS(G448))*COS(RADIANS(E445))*COS(RADIANS(M435))))&gt;90,0,$F$4*$F$5/E444^2*(SIN(RADIANS(G448))*SIN(RADIANS(E445))+COS(RADIANS(G448))*COS(RADIANS(E445))*COS(RADIANS(M435))))</f>
        <v>0</v>
      </c>
      <c r="N448" s="3">
        <f>IF(DEGREES(ACOS(SIN(RADIANS(G448))*SIN(RADIANS(E445))+COS(RADIANS(G448))*COS(RADIANS(E445))*COS(RADIANS(N435))))&gt;90,0,$F$4*$F$5/E444^2*(SIN(RADIANS(G448))*SIN(RADIANS(E445))+COS(RADIANS(G448))*COS(RADIANS(E445))*COS(RADIANS(N435))))</f>
        <v>0</v>
      </c>
      <c r="O448" s="3">
        <f>IF(DEGREES(ACOS(SIN(RADIANS(G448))*SIN(RADIANS(E445))+COS(RADIANS(G448))*COS(RADIANS(E445))*COS(RADIANS(O435))))&gt;90,0,$F$4*$F$5/E444^2*(SIN(RADIANS(G448))*SIN(RADIANS(E445))+COS(RADIANS(G448))*COS(RADIANS(E445))*COS(RADIANS(O435))))</f>
        <v>0</v>
      </c>
      <c r="P448" s="3">
        <f>IF(DEGREES(ACOS(SIN(RADIANS(G448))*SIN(RADIANS(E445))+COS(RADIANS(G448))*COS(RADIANS(E445))*COS(RADIANS(P435))))&gt;90,0,$F$4*$F$5/E444^2*(SIN(RADIANS(G448))*SIN(RADIANS(E445))+COS(RADIANS(G448))*COS(RADIANS(E445))*COS(RADIANS(P435))))</f>
        <v>0</v>
      </c>
      <c r="Q448" s="3">
        <f>IF(DEGREES(ACOS(SIN(RADIANS(G448))*SIN(RADIANS(E445))+COS(RADIANS(G448))*COS(RADIANS(E445))*COS(RADIANS(Q435))))&gt;90,0,$F$4*$F$5/E444^2*(SIN(RADIANS(G448))*SIN(RADIANS(E445))+COS(RADIANS(G448))*COS(RADIANS(E445))*COS(RADIANS(Q435))))</f>
        <v>0</v>
      </c>
      <c r="R448" s="3" t="e">
        <f>IF(DEGREES(ACOS(SIN(RADIANS(G448))*SIN(RADIANS(E445))+COS(RADIANS(G448))*COS(RADIANS(E445))*COS(RADIANS(R435))))&gt;90,0,$F$4*$F$5/E444^2*(SIN(RADIANS(G448))*SIN(RADIANS(E445))+COS(RADIANS(G448))*COS(RADIANS(E445))*COS(RADIANS(R435))))</f>
        <v>#DIV/0!</v>
      </c>
      <c r="S448" s="3" t="e">
        <f>IF(DEGREES(ACOS(SIN(RADIANS(G448))*SIN(RADIANS(E445))+COS(RADIANS(G448))*COS(RADIANS(E445))*COS(RADIANS(S435))))&gt;90,0,$F$4*$F$5/E444^2*(SIN(RADIANS(G448))*SIN(RADIANS(E445))+COS(RADIANS(G448))*COS(RADIANS(E445))*COS(RADIANS(S435))))</f>
        <v>#DIV/0!</v>
      </c>
      <c r="T448" s="3" t="e">
        <f>IF(DEGREES(ACOS(SIN(RADIANS(G448))*SIN(RADIANS(E445))+COS(RADIANS(G448))*COS(RADIANS(E445))*COS(RADIANS(T435))))&gt;90,0,$F$4*$F$5/E444^2*(SIN(RADIANS(G448))*SIN(RADIANS(E445))+COS(RADIANS(G448))*COS(RADIANS(E445))*COS(RADIANS(T435))))</f>
        <v>#DIV/0!</v>
      </c>
      <c r="U448" s="3" t="e">
        <f>IF(DEGREES(ACOS(SIN(RADIANS(G448))*SIN(RADIANS(E445))+COS(RADIANS(G448))*COS(RADIANS(E445))*COS(RADIANS(U435))))&gt;90,0,$F$4*$F$5/E444^2*(SIN(RADIANS(G448))*SIN(RADIANS(E445))+COS(RADIANS(G448))*COS(RADIANS(E445))*COS(RADIANS(U435))))</f>
        <v>#DIV/0!</v>
      </c>
      <c r="V448" s="3" t="e">
        <f>IF(DEGREES(ACOS(SIN(RADIANS(G448))*SIN(RADIANS(E445))+COS(RADIANS(G448))*COS(RADIANS(E445))*COS(RADIANS(V435))))&gt;90,0,$F$4*$F$5/E444^2*(SIN(RADIANS(G448))*SIN(RADIANS(E445))+COS(RADIANS(G448))*COS(RADIANS(E445))*COS(RADIANS(V435))))</f>
        <v>#DIV/0!</v>
      </c>
      <c r="W448" s="3" t="e">
        <f>IF(DEGREES(ACOS(SIN(RADIANS(G448))*SIN(RADIANS(E445))+COS(RADIANS(G448))*COS(RADIANS(E445))*COS(RADIANS(W435))))&gt;90,0,$F$4*$F$5/E444^2*(SIN(RADIANS(G448))*SIN(RADIANS(E445))+COS(RADIANS(G448))*COS(RADIANS(E445))*COS(RADIANS(W435))))</f>
        <v>#DIV/0!</v>
      </c>
      <c r="X448" s="3" t="e">
        <f>IF(DEGREES(ACOS(SIN(RADIANS(G448))*SIN(RADIANS(E445))+COS(RADIANS(G448))*COS(RADIANS(E445))*COS(RADIANS(X435))))&gt;90,0,$F$4*$F$5/E444^2*(SIN(RADIANS(G448))*SIN(RADIANS(E445))+COS(RADIANS(G448))*COS(RADIANS(E445))*COS(RADIANS(X435))))</f>
        <v>#DIV/0!</v>
      </c>
      <c r="Y448" s="3" t="e">
        <f>IF(DEGREES(ACOS(SIN(RADIANS(G448))*SIN(RADIANS(E445))+COS(RADIANS(G448))*COS(RADIANS(E445))*COS(RADIANS(Y435))))&gt;90,0,$F$4*$F$5/E444^2*(SIN(RADIANS(G448))*SIN(RADIANS(E445))+COS(RADIANS(G448))*COS(RADIANS(E445))*COS(RADIANS(Y435))))</f>
        <v>#DIV/0!</v>
      </c>
      <c r="Z448" s="3" t="e">
        <f>IF(DEGREES(ACOS(SIN(RADIANS(G448))*SIN(RADIANS(E445))+COS(RADIANS(G448))*COS(RADIANS(E445))*COS(RADIANS(Z435))))&gt;90,0,$F$4*$F$5/E444^2*(SIN(RADIANS(G448))*SIN(RADIANS(E445))+COS(RADIANS(G448))*COS(RADIANS(E445))*COS(RADIANS(Z435))))</f>
        <v>#DIV/0!</v>
      </c>
      <c r="AA448" s="3" t="e">
        <f>IF(DEGREES(ACOS(SIN(RADIANS(G448))*SIN(RADIANS(E445))+COS(RADIANS(G448))*COS(RADIANS(E445))*COS(RADIANS(AA435))))&gt;90,0,$F$4*$F$5/E444^2*(SIN(RADIANS(G448))*SIN(RADIANS(E445))+COS(RADIANS(G448))*COS(RADIANS(E445))*COS(RADIANS(AA435))))</f>
        <v>#DIV/0!</v>
      </c>
      <c r="AB448" s="3" t="e">
        <f>IF(DEGREES(ACOS(SIN(RADIANS(G448))*SIN(RADIANS(E445))+COS(RADIANS(G448))*COS(RADIANS(E445))*COS(RADIANS(AB435))))&gt;90,0,$F$4*$F$5/E444^2*(SIN(RADIANS(G448))*SIN(RADIANS(E445))+COS(RADIANS(G448))*COS(RADIANS(E445))*COS(RADIANS(AB435))))</f>
        <v>#DIV/0!</v>
      </c>
      <c r="AC448" s="3" t="e">
        <f>IF(DEGREES(ACOS(SIN(RADIANS(G448))*SIN(RADIANS(E445))+COS(RADIANS(G448))*COS(RADIANS(E445))*COS(RADIANS(AC435))))&gt;90,0,$F$4*$F$5/E444^2*(SIN(RADIANS(G448))*SIN(RADIANS(E445))+COS(RADIANS(G448))*COS(RADIANS(E445))*COS(RADIANS(AC435))))</f>
        <v>#DIV/0!</v>
      </c>
      <c r="AD448" s="3" t="e">
        <f>IF(DEGREES(ACOS(SIN(RADIANS(G448))*SIN(RADIANS(E445))+COS(RADIANS(G448))*COS(RADIANS(E445))*COS(RADIANS(AD435))))&gt;90,0,$F$4*$F$5/E444^2*(SIN(RADIANS(G448))*SIN(RADIANS(E445))+COS(RADIANS(G448))*COS(RADIANS(E445))*COS(RADIANS(AD435))))</f>
        <v>#DIV/0!</v>
      </c>
      <c r="AE448" s="3" t="e">
        <f>IF(DEGREES(ACOS(SIN(RADIANS(G448))*SIN(RADIANS(E445))+COS(RADIANS(G448))*COS(RADIANS(E445))*COS(RADIANS(AE435))))&gt;90,0,$F$4*$F$5/E444^2*(SIN(RADIANS(G448))*SIN(RADIANS(E445))+COS(RADIANS(G448))*COS(RADIANS(E445))*COS(RADIANS(AE435))))</f>
        <v>#DIV/0!</v>
      </c>
      <c r="AF448" s="3" t="e">
        <f>IF(DEGREES(ACOS(SIN(RADIANS(G448))*SIN(RADIANS(E445))+COS(RADIANS(G448))*COS(RADIANS(E445))*COS(RADIANS(AF435))))&gt;90,0,$F$4*$F$5/E444^2*(SIN(RADIANS(G448))*SIN(RADIANS(E445))+COS(RADIANS(G448))*COS(RADIANS(E445))*COS(RADIANS(AF435))))</f>
        <v>#DIV/0!</v>
      </c>
      <c r="AG448" s="3" t="e">
        <f>IF(DEGREES(ACOS(SIN(RADIANS(G448))*SIN(RADIANS(E445))+COS(RADIANS(G448))*COS(RADIANS(E445))*COS(RADIANS(AG435))))&gt;90,0,$F$4*$F$5/E444^2*(SIN(RADIANS(G448))*SIN(RADIANS(E445))+COS(RADIANS(G448))*COS(RADIANS(E445))*COS(RADIANS(AG435))))</f>
        <v>#DIV/0!</v>
      </c>
      <c r="AH448" s="3" t="e">
        <f>IF(DEGREES(ACOS(SIN(RADIANS(G448))*SIN(RADIANS(E445))+COS(RADIANS(G448))*COS(RADIANS(E445))*COS(RADIANS(AH435))))&gt;90,0,$F$4*$F$5/E444^2*(SIN(RADIANS(G448))*SIN(RADIANS(E445))+COS(RADIANS(G448))*COS(RADIANS(E445))*COS(RADIANS(AH435))))</f>
        <v>#DIV/0!</v>
      </c>
      <c r="AI448" s="3" t="e">
        <f>IF(DEGREES(ACOS(SIN(RADIANS(G448))*SIN(RADIANS(E445))+COS(RADIANS(G448))*COS(RADIANS(E445))*COS(RADIANS(AI435))))&gt;90,0,$F$4*$F$5/E444^2*(SIN(RADIANS(G448))*SIN(RADIANS(E445))+COS(RADIANS(G448))*COS(RADIANS(E445))*COS(RADIANS(AI435))))</f>
        <v>#DIV/0!</v>
      </c>
      <c r="AJ448" s="3" t="e">
        <f>IF(DEGREES(ACOS(SIN(RADIANS(G448))*SIN(RADIANS(E445))+COS(RADIANS(G448))*COS(RADIANS(E445))*COS(RADIANS(AJ435))))&gt;90,0,$F$4*$F$5/E444^2*(SIN(RADIANS(G448))*SIN(RADIANS(E445))+COS(RADIANS(G448))*COS(RADIANS(E445))*COS(RADIANS(AJ435))))</f>
        <v>#DIV/0!</v>
      </c>
      <c r="AK448" s="3">
        <f>IF(DEGREES(ACOS(SIN(RADIANS(G448))*SIN(RADIANS(E445))+COS(RADIANS(G448))*COS(RADIANS(E445))*COS(RADIANS(AK435))))&gt;90,0,$F$4*$F$5/E444^2*(SIN(RADIANS(G448))*SIN(RADIANS(E445))+COS(RADIANS(G448))*COS(RADIANS(E445))*COS(RADIANS(AK435))))</f>
        <v>0</v>
      </c>
      <c r="AL448" s="3">
        <f>IF(DEGREES(ACOS(SIN(RADIANS(G448))*SIN(RADIANS(E445))+COS(RADIANS(G448))*COS(RADIANS(E445))*COS(RADIANS(AL435))))&gt;90,0,$F$4*$F$5/E444^2*(SIN(RADIANS(G448))*SIN(RADIANS(E445))+COS(RADIANS(G448))*COS(RADIANS(E445))*COS(RADIANS(AL435))))</f>
        <v>0</v>
      </c>
      <c r="AM448" s="3">
        <f>IF(DEGREES(ACOS(SIN(RADIANS(G448))*SIN(RADIANS(E445))+COS(RADIANS(G448))*COS(RADIANS(E445))*COS(RADIANS(AM435))))&gt;90,0,$F$4*$F$5/E444^2*(SIN(RADIANS(G448))*SIN(RADIANS(E445))+COS(RADIANS(G448))*COS(RADIANS(E445))*COS(RADIANS(AM435))))</f>
        <v>0</v>
      </c>
      <c r="AN448" s="3">
        <f>IF(DEGREES(ACOS(SIN(RADIANS(G448))*SIN(RADIANS(E445))+COS(RADIANS(G448))*COS(RADIANS(E445))*COS(RADIANS(AN435))))&gt;90,0,$F$4*$F$5/E444^2*(SIN(RADIANS(G448))*SIN(RADIANS(E445))+COS(RADIANS(G448))*COS(RADIANS(E445))*COS(RADIANS(AN435))))</f>
        <v>0</v>
      </c>
      <c r="AO448" s="3">
        <f>IF(DEGREES(ACOS(SIN(RADIANS(G448))*SIN(RADIANS(E445))+COS(RADIANS(G448))*COS(RADIANS(E445))*COS(RADIANS(AO435))))&gt;90,0,$F$4*$F$5/E444^2*(SIN(RADIANS(G448))*SIN(RADIANS(E445))+COS(RADIANS(G448))*COS(RADIANS(E445))*COS(RADIANS(AO435))))</f>
        <v>0</v>
      </c>
      <c r="AP448" s="3">
        <f>IF(DEGREES(ACOS(SIN(RADIANS(G448))*SIN(RADIANS(E445))+COS(RADIANS(G448))*COS(RADIANS(E445))*COS(RADIANS(AP435))))&gt;90,0,$F$4*$F$5/E444^2*(SIN(RADIANS(G448))*SIN(RADIANS(E445))+COS(RADIANS(G448))*COS(RADIANS(E445))*COS(RADIANS(AP435))))</f>
        <v>0</v>
      </c>
      <c r="AQ448" s="3">
        <f>IF(DEGREES(ACOS(SIN(RADIANS(G448))*SIN(RADIANS(E445))+COS(RADIANS(G448))*COS(RADIANS(E445))*COS(RADIANS(AQ435))))&gt;90,0,$F$4*$F$5/E444^2*(SIN(RADIANS(G448))*SIN(RADIANS(E445))+COS(RADIANS(G448))*COS(RADIANS(E445))*COS(RADIANS(AQ435))))</f>
        <v>0</v>
      </c>
      <c r="AR448" s="3">
        <f>IF(DEGREES(ACOS(SIN(RADIANS(G448))*SIN(RADIANS(E445))+COS(RADIANS(G448))*COS(RADIANS(E445))*COS(RADIANS(AR435))))&gt;90,0,$F$4*$F$5/E444^2*(SIN(RADIANS(G448))*SIN(RADIANS(E445))+COS(RADIANS(G448))*COS(RADIANS(E445))*COS(RADIANS(AR435))))</f>
        <v>0</v>
      </c>
    </row>
    <row r="449" spans="2:44" ht="15.75" customHeight="1" x14ac:dyDescent="0.2">
      <c r="G449" s="3">
        <v>-30</v>
      </c>
      <c r="I449" s="3">
        <f>IF(DEGREES(ACOS(SIN(RADIANS(G449))*SIN(RADIANS(E445))+COS(RADIANS(G449))*COS(RADIANS(E445))*COS(RADIANS(I435))))&gt;90,0,$F$4*$F$5/E444^2*(SIN(RADIANS(G449))*SIN(RADIANS(E445))+COS(RADIANS(G449))*COS(RADIANS(E445))*COS(RADIANS(I435))))</f>
        <v>0</v>
      </c>
      <c r="J449" s="3">
        <f>IF(DEGREES(ACOS(SIN(RADIANS(G449))*SIN(RADIANS(E445))+COS(RADIANS(G449))*COS(RADIANS(E445))*COS(RADIANS(J435))))&gt;90,0,$F$4*$F$5/E444^2*(SIN(RADIANS(G449))*SIN(RADIANS(E445))+COS(RADIANS(G449))*COS(RADIANS(E445))*COS(RADIANS(J435))))</f>
        <v>0</v>
      </c>
      <c r="K449" s="3">
        <f>IF(DEGREES(ACOS(SIN(RADIANS(G449))*SIN(RADIANS(E445))+COS(RADIANS(G449))*COS(RADIANS(E445))*COS(RADIANS(K435))))&gt;90,0,$F$4*$F$5/E444^2*(SIN(RADIANS(G449))*SIN(RADIANS(E445))+COS(RADIANS(G449))*COS(RADIANS(E445))*COS(RADIANS(K435))))</f>
        <v>0</v>
      </c>
      <c r="L449" s="3">
        <f>IF(DEGREES(ACOS(SIN(RADIANS(G449))*SIN(RADIANS(E445))+COS(RADIANS(G449))*COS(RADIANS(E445))*COS(RADIANS(L435))))&gt;90,0,$F$4*$F$5/E444^2*(SIN(RADIANS(G449))*SIN(RADIANS(E445))+COS(RADIANS(G449))*COS(RADIANS(E445))*COS(RADIANS(L435))))</f>
        <v>0</v>
      </c>
      <c r="M449" s="3">
        <f>IF(DEGREES(ACOS(SIN(RADIANS(G449))*SIN(RADIANS(E445))+COS(RADIANS(G449))*COS(RADIANS(E445))*COS(RADIANS(M435))))&gt;90,0,$F$4*$F$5/E444^2*(SIN(RADIANS(G449))*SIN(RADIANS(E445))+COS(RADIANS(G449))*COS(RADIANS(E445))*COS(RADIANS(M435))))</f>
        <v>0</v>
      </c>
      <c r="N449" s="3">
        <f>IF(DEGREES(ACOS(SIN(RADIANS(G449))*SIN(RADIANS(E445))+COS(RADIANS(G449))*COS(RADIANS(E445))*COS(RADIANS(N435))))&gt;90,0,$F$4*$F$5/E444^2*(SIN(RADIANS(G449))*SIN(RADIANS(E445))+COS(RADIANS(G449))*COS(RADIANS(E445))*COS(RADIANS(N435))))</f>
        <v>0</v>
      </c>
      <c r="O449" s="3">
        <f>IF(DEGREES(ACOS(SIN(RADIANS(G449))*SIN(RADIANS(E445))+COS(RADIANS(G449))*COS(RADIANS(E445))*COS(RADIANS(O435))))&gt;90,0,$F$4*$F$5/E444^2*(SIN(RADIANS(G449))*SIN(RADIANS(E445))+COS(RADIANS(G449))*COS(RADIANS(E445))*COS(RADIANS(O435))))</f>
        <v>0</v>
      </c>
      <c r="P449" s="3">
        <f>IF(DEGREES(ACOS(SIN(RADIANS(G449))*SIN(RADIANS(E445))+COS(RADIANS(G449))*COS(RADIANS(E445))*COS(RADIANS(P435))))&gt;90,0,$F$4*$F$5/E444^2*(SIN(RADIANS(G449))*SIN(RADIANS(E445))+COS(RADIANS(G449))*COS(RADIANS(E445))*COS(RADIANS(P435))))</f>
        <v>0</v>
      </c>
      <c r="Q449" s="3">
        <f>IF(DEGREES(ACOS(SIN(RADIANS(G449))*SIN(RADIANS(E445))+COS(RADIANS(G449))*COS(RADIANS(E445))*COS(RADIANS(Q435))))&gt;90,0,$F$4*$F$5/E444^2*(SIN(RADIANS(G449))*SIN(RADIANS(E445))+COS(RADIANS(G449))*COS(RADIANS(E445))*COS(RADIANS(Q435))))</f>
        <v>0</v>
      </c>
      <c r="R449" s="3" t="e">
        <f>IF(DEGREES(ACOS(SIN(RADIANS(G449))*SIN(RADIANS(E445))+COS(RADIANS(G449))*COS(RADIANS(E445))*COS(RADIANS(R435))))&gt;90,0,$F$4*$F$5/E444^2*(SIN(RADIANS(G449))*SIN(RADIANS(E445))+COS(RADIANS(G449))*COS(RADIANS(E445))*COS(RADIANS(R435))))</f>
        <v>#DIV/0!</v>
      </c>
      <c r="S449" s="3" t="e">
        <f>IF(DEGREES(ACOS(SIN(RADIANS(G449))*SIN(RADIANS(E445))+COS(RADIANS(G449))*COS(RADIANS(E445))*COS(RADIANS(S435))))&gt;90,0,$F$4*$F$5/E444^2*(SIN(RADIANS(G449))*SIN(RADIANS(E445))+COS(RADIANS(G449))*COS(RADIANS(E445))*COS(RADIANS(S435))))</f>
        <v>#DIV/0!</v>
      </c>
      <c r="T449" s="3" t="e">
        <f>IF(DEGREES(ACOS(SIN(RADIANS(G449))*SIN(RADIANS(E445))+COS(RADIANS(G449))*COS(RADIANS(E445))*COS(RADIANS(T435))))&gt;90,0,$F$4*$F$5/E444^2*(SIN(RADIANS(G449))*SIN(RADIANS(E445))+COS(RADIANS(G449))*COS(RADIANS(E445))*COS(RADIANS(T435))))</f>
        <v>#DIV/0!</v>
      </c>
      <c r="U449" s="3" t="e">
        <f>IF(DEGREES(ACOS(SIN(RADIANS(G449))*SIN(RADIANS(E445))+COS(RADIANS(G449))*COS(RADIANS(E445))*COS(RADIANS(U435))))&gt;90,0,$F$4*$F$5/E444^2*(SIN(RADIANS(G449))*SIN(RADIANS(E445))+COS(RADIANS(G449))*COS(RADIANS(E445))*COS(RADIANS(U435))))</f>
        <v>#DIV/0!</v>
      </c>
      <c r="V449" s="3" t="e">
        <f>IF(DEGREES(ACOS(SIN(RADIANS(G449))*SIN(RADIANS(E445))+COS(RADIANS(G449))*COS(RADIANS(E445))*COS(RADIANS(V435))))&gt;90,0,$F$4*$F$5/E444^2*(SIN(RADIANS(G449))*SIN(RADIANS(E445))+COS(RADIANS(G449))*COS(RADIANS(E445))*COS(RADIANS(V435))))</f>
        <v>#DIV/0!</v>
      </c>
      <c r="W449" s="3" t="e">
        <f>IF(DEGREES(ACOS(SIN(RADIANS(G449))*SIN(RADIANS(E445))+COS(RADIANS(G449))*COS(RADIANS(E445))*COS(RADIANS(W435))))&gt;90,0,$F$4*$F$5/E444^2*(SIN(RADIANS(G449))*SIN(RADIANS(E445))+COS(RADIANS(G449))*COS(RADIANS(E445))*COS(RADIANS(W435))))</f>
        <v>#DIV/0!</v>
      </c>
      <c r="X449" s="3" t="e">
        <f>IF(DEGREES(ACOS(SIN(RADIANS(G449))*SIN(RADIANS(E445))+COS(RADIANS(G449))*COS(RADIANS(E445))*COS(RADIANS(X435))))&gt;90,0,$F$4*$F$5/E444^2*(SIN(RADIANS(G449))*SIN(RADIANS(E445))+COS(RADIANS(G449))*COS(RADIANS(E445))*COS(RADIANS(X435))))</f>
        <v>#DIV/0!</v>
      </c>
      <c r="Y449" s="3" t="e">
        <f>IF(DEGREES(ACOS(SIN(RADIANS(G449))*SIN(RADIANS(E445))+COS(RADIANS(G449))*COS(RADIANS(E445))*COS(RADIANS(Y435))))&gt;90,0,$F$4*$F$5/E444^2*(SIN(RADIANS(G449))*SIN(RADIANS(E445))+COS(RADIANS(G449))*COS(RADIANS(E445))*COS(RADIANS(Y435))))</f>
        <v>#DIV/0!</v>
      </c>
      <c r="Z449" s="3" t="e">
        <f>IF(DEGREES(ACOS(SIN(RADIANS(G449))*SIN(RADIANS(E445))+COS(RADIANS(G449))*COS(RADIANS(E445))*COS(RADIANS(Z435))))&gt;90,0,$F$4*$F$5/E444^2*(SIN(RADIANS(G449))*SIN(RADIANS(E445))+COS(RADIANS(G449))*COS(RADIANS(E445))*COS(RADIANS(Z435))))</f>
        <v>#DIV/0!</v>
      </c>
      <c r="AA449" s="3" t="e">
        <f>IF(DEGREES(ACOS(SIN(RADIANS(G449))*SIN(RADIANS(E445))+COS(RADIANS(G449))*COS(RADIANS(E445))*COS(RADIANS(AA435))))&gt;90,0,$F$4*$F$5/E444^2*(SIN(RADIANS(G449))*SIN(RADIANS(E445))+COS(RADIANS(G449))*COS(RADIANS(E445))*COS(RADIANS(AA435))))</f>
        <v>#DIV/0!</v>
      </c>
      <c r="AB449" s="3" t="e">
        <f>IF(DEGREES(ACOS(SIN(RADIANS(G449))*SIN(RADIANS(E445))+COS(RADIANS(G449))*COS(RADIANS(E445))*COS(RADIANS(AB435))))&gt;90,0,$F$4*$F$5/E444^2*(SIN(RADIANS(G449))*SIN(RADIANS(E445))+COS(RADIANS(G449))*COS(RADIANS(E445))*COS(RADIANS(AB435))))</f>
        <v>#DIV/0!</v>
      </c>
      <c r="AC449" s="3" t="e">
        <f>IF(DEGREES(ACOS(SIN(RADIANS(G449))*SIN(RADIANS(E445))+COS(RADIANS(G449))*COS(RADIANS(E445))*COS(RADIANS(AC435))))&gt;90,0,$F$4*$F$5/E444^2*(SIN(RADIANS(G449))*SIN(RADIANS(E445))+COS(RADIANS(G449))*COS(RADIANS(E445))*COS(RADIANS(AC435))))</f>
        <v>#DIV/0!</v>
      </c>
      <c r="AD449" s="3" t="e">
        <f>IF(DEGREES(ACOS(SIN(RADIANS(G449))*SIN(RADIANS(E445))+COS(RADIANS(G449))*COS(RADIANS(E445))*COS(RADIANS(AD435))))&gt;90,0,$F$4*$F$5/E444^2*(SIN(RADIANS(G449))*SIN(RADIANS(E445))+COS(RADIANS(G449))*COS(RADIANS(E445))*COS(RADIANS(AD435))))</f>
        <v>#DIV/0!</v>
      </c>
      <c r="AE449" s="3" t="e">
        <f>IF(DEGREES(ACOS(SIN(RADIANS(G449))*SIN(RADIANS(E445))+COS(RADIANS(G449))*COS(RADIANS(E445))*COS(RADIANS(AE435))))&gt;90,0,$F$4*$F$5/E444^2*(SIN(RADIANS(G449))*SIN(RADIANS(E445))+COS(RADIANS(G449))*COS(RADIANS(E445))*COS(RADIANS(AE435))))</f>
        <v>#DIV/0!</v>
      </c>
      <c r="AF449" s="3" t="e">
        <f>IF(DEGREES(ACOS(SIN(RADIANS(G449))*SIN(RADIANS(E445))+COS(RADIANS(G449))*COS(RADIANS(E445))*COS(RADIANS(AF435))))&gt;90,0,$F$4*$F$5/E444^2*(SIN(RADIANS(G449))*SIN(RADIANS(E445))+COS(RADIANS(G449))*COS(RADIANS(E445))*COS(RADIANS(AF435))))</f>
        <v>#DIV/0!</v>
      </c>
      <c r="AG449" s="3" t="e">
        <f>IF(DEGREES(ACOS(SIN(RADIANS(G449))*SIN(RADIANS(E445))+COS(RADIANS(G449))*COS(RADIANS(E445))*COS(RADIANS(AG435))))&gt;90,0,$F$4*$F$5/E444^2*(SIN(RADIANS(G449))*SIN(RADIANS(E445))+COS(RADIANS(G449))*COS(RADIANS(E445))*COS(RADIANS(AG435))))</f>
        <v>#DIV/0!</v>
      </c>
      <c r="AH449" s="3" t="e">
        <f>IF(DEGREES(ACOS(SIN(RADIANS(G449))*SIN(RADIANS(E445))+COS(RADIANS(G449))*COS(RADIANS(E445))*COS(RADIANS(AH435))))&gt;90,0,$F$4*$F$5/E444^2*(SIN(RADIANS(G449))*SIN(RADIANS(E445))+COS(RADIANS(G449))*COS(RADIANS(E445))*COS(RADIANS(AH435))))</f>
        <v>#DIV/0!</v>
      </c>
      <c r="AI449" s="3" t="e">
        <f>IF(DEGREES(ACOS(SIN(RADIANS(G449))*SIN(RADIANS(E445))+COS(RADIANS(G449))*COS(RADIANS(E445))*COS(RADIANS(AI435))))&gt;90,0,$F$4*$F$5/E444^2*(SIN(RADIANS(G449))*SIN(RADIANS(E445))+COS(RADIANS(G449))*COS(RADIANS(E445))*COS(RADIANS(AI435))))</f>
        <v>#DIV/0!</v>
      </c>
      <c r="AJ449" s="3" t="e">
        <f>IF(DEGREES(ACOS(SIN(RADIANS(G449))*SIN(RADIANS(E445))+COS(RADIANS(G449))*COS(RADIANS(E445))*COS(RADIANS(AJ435))))&gt;90,0,$F$4*$F$5/E444^2*(SIN(RADIANS(G449))*SIN(RADIANS(E445))+COS(RADIANS(G449))*COS(RADIANS(E445))*COS(RADIANS(AJ435))))</f>
        <v>#DIV/0!</v>
      </c>
      <c r="AK449" s="3">
        <f>IF(DEGREES(ACOS(SIN(RADIANS(G449))*SIN(RADIANS(E445))+COS(RADIANS(G449))*COS(RADIANS(E445))*COS(RADIANS(AK435))))&gt;90,0,$F$4*$F$5/E444^2*(SIN(RADIANS(G449))*SIN(RADIANS(E445))+COS(RADIANS(G449))*COS(RADIANS(E445))*COS(RADIANS(AK435))))</f>
        <v>0</v>
      </c>
      <c r="AL449" s="3">
        <f>IF(DEGREES(ACOS(SIN(RADIANS(G449))*SIN(RADIANS(E445))+COS(RADIANS(G449))*COS(RADIANS(E445))*COS(RADIANS(AL435))))&gt;90,0,$F$4*$F$5/E444^2*(SIN(RADIANS(G449))*SIN(RADIANS(E445))+COS(RADIANS(G449))*COS(RADIANS(E445))*COS(RADIANS(AL435))))</f>
        <v>0</v>
      </c>
      <c r="AM449" s="3">
        <f>IF(DEGREES(ACOS(SIN(RADIANS(G449))*SIN(RADIANS(E445))+COS(RADIANS(G449))*COS(RADIANS(E445))*COS(RADIANS(AM435))))&gt;90,0,$F$4*$F$5/E444^2*(SIN(RADIANS(G449))*SIN(RADIANS(E445))+COS(RADIANS(G449))*COS(RADIANS(E445))*COS(RADIANS(AM435))))</f>
        <v>0</v>
      </c>
      <c r="AN449" s="3">
        <f>IF(DEGREES(ACOS(SIN(RADIANS(G449))*SIN(RADIANS(E445))+COS(RADIANS(G449))*COS(RADIANS(E445))*COS(RADIANS(AN435))))&gt;90,0,$F$4*$F$5/E444^2*(SIN(RADIANS(G449))*SIN(RADIANS(E445))+COS(RADIANS(G449))*COS(RADIANS(E445))*COS(RADIANS(AN435))))</f>
        <v>0</v>
      </c>
      <c r="AO449" s="3">
        <f>IF(DEGREES(ACOS(SIN(RADIANS(G449))*SIN(RADIANS(E445))+COS(RADIANS(G449))*COS(RADIANS(E445))*COS(RADIANS(AO435))))&gt;90,0,$F$4*$F$5/E444^2*(SIN(RADIANS(G449))*SIN(RADIANS(E445))+COS(RADIANS(G449))*COS(RADIANS(E445))*COS(RADIANS(AO435))))</f>
        <v>0</v>
      </c>
      <c r="AP449" s="3">
        <f>IF(DEGREES(ACOS(SIN(RADIANS(G449))*SIN(RADIANS(E445))+COS(RADIANS(G449))*COS(RADIANS(E445))*COS(RADIANS(AP435))))&gt;90,0,$F$4*$F$5/E444^2*(SIN(RADIANS(G449))*SIN(RADIANS(E445))+COS(RADIANS(G449))*COS(RADIANS(E445))*COS(RADIANS(AP435))))</f>
        <v>0</v>
      </c>
      <c r="AQ449" s="3">
        <f>IF(DEGREES(ACOS(SIN(RADIANS(G449))*SIN(RADIANS(E445))+COS(RADIANS(G449))*COS(RADIANS(E445))*COS(RADIANS(AQ435))))&gt;90,0,$F$4*$F$5/E444^2*(SIN(RADIANS(G449))*SIN(RADIANS(E445))+COS(RADIANS(G449))*COS(RADIANS(E445))*COS(RADIANS(AQ435))))</f>
        <v>0</v>
      </c>
      <c r="AR449" s="3">
        <f>IF(DEGREES(ACOS(SIN(RADIANS(G449))*SIN(RADIANS(E445))+COS(RADIANS(G449))*COS(RADIANS(E445))*COS(RADIANS(AR435))))&gt;90,0,$F$4*$F$5/E444^2*(SIN(RADIANS(G449))*SIN(RADIANS(E445))+COS(RADIANS(G449))*COS(RADIANS(E445))*COS(RADIANS(AR435))))</f>
        <v>0</v>
      </c>
    </row>
    <row r="450" spans="2:44" ht="15.75" customHeight="1" x14ac:dyDescent="0.2">
      <c r="G450" s="3">
        <v>-40</v>
      </c>
      <c r="I450" s="3">
        <f>IF(DEGREES(ACOS(SIN(RADIANS(G450))*SIN(RADIANS(E445))+COS(RADIANS(G450))*COS(RADIANS(E445))*COS(RADIANS(I435))))&gt;90,0,$F$4*$F$5/E444^2*(SIN(RADIANS(G450))*SIN(RADIANS(E445))+COS(RADIANS(G450))*COS(RADIANS(E445))*COS(RADIANS(I435))))</f>
        <v>0</v>
      </c>
      <c r="J450" s="3">
        <f>IF(DEGREES(ACOS(SIN(RADIANS(G450))*SIN(RADIANS(E445))+COS(RADIANS(G450))*COS(RADIANS(E445))*COS(RADIANS(J435))))&gt;90,0,$F$4*$F$5/E444^2*(SIN(RADIANS(G450))*SIN(RADIANS(E445))+COS(RADIANS(G450))*COS(RADIANS(E445))*COS(RADIANS(J435))))</f>
        <v>0</v>
      </c>
      <c r="K450" s="3">
        <f>IF(DEGREES(ACOS(SIN(RADIANS(G450))*SIN(RADIANS(E445))+COS(RADIANS(G450))*COS(RADIANS(E445))*COS(RADIANS(K435))))&gt;90,0,$F$4*$F$5/E444^2*(SIN(RADIANS(G450))*SIN(RADIANS(E445))+COS(RADIANS(G450))*COS(RADIANS(E445))*COS(RADIANS(K435))))</f>
        <v>0</v>
      </c>
      <c r="L450" s="3">
        <f>IF(DEGREES(ACOS(SIN(RADIANS(G450))*SIN(RADIANS(E445))+COS(RADIANS(G450))*COS(RADIANS(E445))*COS(RADIANS(L435))))&gt;90,0,$F$4*$F$5/E444^2*(SIN(RADIANS(G450))*SIN(RADIANS(E445))+COS(RADIANS(G450))*COS(RADIANS(E445))*COS(RADIANS(L435))))</f>
        <v>0</v>
      </c>
      <c r="M450" s="3">
        <f>IF(DEGREES(ACOS(SIN(RADIANS(G450))*SIN(RADIANS(E445))+COS(RADIANS(G450))*COS(RADIANS(E445))*COS(RADIANS(M435))))&gt;90,0,$F$4*$F$5/E444^2*(SIN(RADIANS(G450))*SIN(RADIANS(E445))+COS(RADIANS(G450))*COS(RADIANS(E445))*COS(RADIANS(M435))))</f>
        <v>0</v>
      </c>
      <c r="N450" s="3">
        <f>IF(DEGREES(ACOS(SIN(RADIANS(G450))*SIN(RADIANS(E445))+COS(RADIANS(G450))*COS(RADIANS(E445))*COS(RADIANS(N435))))&gt;90,0,$F$4*$F$5/E444^2*(SIN(RADIANS(G450))*SIN(RADIANS(E445))+COS(RADIANS(G450))*COS(RADIANS(E445))*COS(RADIANS(N435))))</f>
        <v>0</v>
      </c>
      <c r="O450" s="3">
        <f>IF(DEGREES(ACOS(SIN(RADIANS(G450))*SIN(RADIANS(E445))+COS(RADIANS(G450))*COS(RADIANS(E445))*COS(RADIANS(O435))))&gt;90,0,$F$4*$F$5/E444^2*(SIN(RADIANS(G450))*SIN(RADIANS(E445))+COS(RADIANS(G450))*COS(RADIANS(E445))*COS(RADIANS(O435))))</f>
        <v>0</v>
      </c>
      <c r="P450" s="3">
        <f>IF(DEGREES(ACOS(SIN(RADIANS(G450))*SIN(RADIANS(E445))+COS(RADIANS(G450))*COS(RADIANS(E445))*COS(RADIANS(P435))))&gt;90,0,$F$4*$F$5/E444^2*(SIN(RADIANS(G450))*SIN(RADIANS(E445))+COS(RADIANS(G450))*COS(RADIANS(E445))*COS(RADIANS(P435))))</f>
        <v>0</v>
      </c>
      <c r="Q450" s="3">
        <f>IF(DEGREES(ACOS(SIN(RADIANS(G450))*SIN(RADIANS(E445))+COS(RADIANS(G450))*COS(RADIANS(E445))*COS(RADIANS(Q435))))&gt;90,0,$F$4*$F$5/E444^2*(SIN(RADIANS(G450))*SIN(RADIANS(E445))+COS(RADIANS(G450))*COS(RADIANS(E445))*COS(RADIANS(Q435))))</f>
        <v>0</v>
      </c>
      <c r="R450" s="3" t="e">
        <f>IF(DEGREES(ACOS(SIN(RADIANS(G450))*SIN(RADIANS(E445))+COS(RADIANS(G450))*COS(RADIANS(E445))*COS(RADIANS(R435))))&gt;90,0,$F$4*$F$5/E444^2*(SIN(RADIANS(G450))*SIN(RADIANS(E445))+COS(RADIANS(G450))*COS(RADIANS(E445))*COS(RADIANS(R435))))</f>
        <v>#DIV/0!</v>
      </c>
      <c r="S450" s="3" t="e">
        <f>IF(DEGREES(ACOS(SIN(RADIANS(G450))*SIN(RADIANS(E445))+COS(RADIANS(G450))*COS(RADIANS(E445))*COS(RADIANS(S435))))&gt;90,0,$F$4*$F$5/E444^2*(SIN(RADIANS(G450))*SIN(RADIANS(E445))+COS(RADIANS(G450))*COS(RADIANS(E445))*COS(RADIANS(S435))))</f>
        <v>#DIV/0!</v>
      </c>
      <c r="T450" s="3" t="e">
        <f>IF(DEGREES(ACOS(SIN(RADIANS(G450))*SIN(RADIANS(E445))+COS(RADIANS(G450))*COS(RADIANS(E445))*COS(RADIANS(T435))))&gt;90,0,$F$4*$F$5/E444^2*(SIN(RADIANS(G450))*SIN(RADIANS(E445))+COS(RADIANS(G450))*COS(RADIANS(E445))*COS(RADIANS(T435))))</f>
        <v>#DIV/0!</v>
      </c>
      <c r="U450" s="3" t="e">
        <f>IF(DEGREES(ACOS(SIN(RADIANS(G450))*SIN(RADIANS(E445))+COS(RADIANS(G450))*COS(RADIANS(E445))*COS(RADIANS(U435))))&gt;90,0,$F$4*$F$5/E444^2*(SIN(RADIANS(G450))*SIN(RADIANS(E445))+COS(RADIANS(G450))*COS(RADIANS(E445))*COS(RADIANS(U435))))</f>
        <v>#DIV/0!</v>
      </c>
      <c r="V450" s="3" t="e">
        <f>IF(DEGREES(ACOS(SIN(RADIANS(G450))*SIN(RADIANS(E445))+COS(RADIANS(G450))*COS(RADIANS(E445))*COS(RADIANS(V435))))&gt;90,0,$F$4*$F$5/E444^2*(SIN(RADIANS(G450))*SIN(RADIANS(E445))+COS(RADIANS(G450))*COS(RADIANS(E445))*COS(RADIANS(V435))))</f>
        <v>#DIV/0!</v>
      </c>
      <c r="W450" s="3" t="e">
        <f>IF(DEGREES(ACOS(SIN(RADIANS(G450))*SIN(RADIANS(E445))+COS(RADIANS(G450))*COS(RADIANS(E445))*COS(RADIANS(W435))))&gt;90,0,$F$4*$F$5/E444^2*(SIN(RADIANS(G450))*SIN(RADIANS(E445))+COS(RADIANS(G450))*COS(RADIANS(E445))*COS(RADIANS(W435))))</f>
        <v>#DIV/0!</v>
      </c>
      <c r="X450" s="3" t="e">
        <f>IF(DEGREES(ACOS(SIN(RADIANS(G450))*SIN(RADIANS(E445))+COS(RADIANS(G450))*COS(RADIANS(E445))*COS(RADIANS(X435))))&gt;90,0,$F$4*$F$5/E444^2*(SIN(RADIANS(G450))*SIN(RADIANS(E445))+COS(RADIANS(G450))*COS(RADIANS(E445))*COS(RADIANS(X435))))</f>
        <v>#DIV/0!</v>
      </c>
      <c r="Y450" s="3" t="e">
        <f>IF(DEGREES(ACOS(SIN(RADIANS(G450))*SIN(RADIANS(E445))+COS(RADIANS(G450))*COS(RADIANS(E445))*COS(RADIANS(Y435))))&gt;90,0,$F$4*$F$5/E444^2*(SIN(RADIANS(G450))*SIN(RADIANS(E445))+COS(RADIANS(G450))*COS(RADIANS(E445))*COS(RADIANS(Y435))))</f>
        <v>#DIV/0!</v>
      </c>
      <c r="Z450" s="3" t="e">
        <f>IF(DEGREES(ACOS(SIN(RADIANS(G450))*SIN(RADIANS(E445))+COS(RADIANS(G450))*COS(RADIANS(E445))*COS(RADIANS(Z435))))&gt;90,0,$F$4*$F$5/E444^2*(SIN(RADIANS(G450))*SIN(RADIANS(E445))+COS(RADIANS(G450))*COS(RADIANS(E445))*COS(RADIANS(Z435))))</f>
        <v>#DIV/0!</v>
      </c>
      <c r="AA450" s="3" t="e">
        <f>IF(DEGREES(ACOS(SIN(RADIANS(G450))*SIN(RADIANS(E445))+COS(RADIANS(G450))*COS(RADIANS(E445))*COS(RADIANS(AA435))))&gt;90,0,$F$4*$F$5/E444^2*(SIN(RADIANS(G450))*SIN(RADIANS(E445))+COS(RADIANS(G450))*COS(RADIANS(E445))*COS(RADIANS(AA435))))</f>
        <v>#DIV/0!</v>
      </c>
      <c r="AB450" s="3" t="e">
        <f>IF(DEGREES(ACOS(SIN(RADIANS(G450))*SIN(RADIANS(E445))+COS(RADIANS(G450))*COS(RADIANS(E445))*COS(RADIANS(AB435))))&gt;90,0,$F$4*$F$5/E444^2*(SIN(RADIANS(G450))*SIN(RADIANS(E445))+COS(RADIANS(G450))*COS(RADIANS(E445))*COS(RADIANS(AB435))))</f>
        <v>#DIV/0!</v>
      </c>
      <c r="AC450" s="3" t="e">
        <f>IF(DEGREES(ACOS(SIN(RADIANS(G450))*SIN(RADIANS(E445))+COS(RADIANS(G450))*COS(RADIANS(E445))*COS(RADIANS(AC435))))&gt;90,0,$F$4*$F$5/E444^2*(SIN(RADIANS(G450))*SIN(RADIANS(E445))+COS(RADIANS(G450))*COS(RADIANS(E445))*COS(RADIANS(AC435))))</f>
        <v>#DIV/0!</v>
      </c>
      <c r="AD450" s="3" t="e">
        <f>IF(DEGREES(ACOS(SIN(RADIANS(G450))*SIN(RADIANS(E445))+COS(RADIANS(G450))*COS(RADIANS(E445))*COS(RADIANS(AD435))))&gt;90,0,$F$4*$F$5/E444^2*(SIN(RADIANS(G450))*SIN(RADIANS(E445))+COS(RADIANS(G450))*COS(RADIANS(E445))*COS(RADIANS(AD435))))</f>
        <v>#DIV/0!</v>
      </c>
      <c r="AE450" s="3" t="e">
        <f>IF(DEGREES(ACOS(SIN(RADIANS(G450))*SIN(RADIANS(E445))+COS(RADIANS(G450))*COS(RADIANS(E445))*COS(RADIANS(AE435))))&gt;90,0,$F$4*$F$5/E444^2*(SIN(RADIANS(G450))*SIN(RADIANS(E445))+COS(RADIANS(G450))*COS(RADIANS(E445))*COS(RADIANS(AE435))))</f>
        <v>#DIV/0!</v>
      </c>
      <c r="AF450" s="3" t="e">
        <f>IF(DEGREES(ACOS(SIN(RADIANS(G450))*SIN(RADIANS(E445))+COS(RADIANS(G450))*COS(RADIANS(E445))*COS(RADIANS(AF435))))&gt;90,0,$F$4*$F$5/E444^2*(SIN(RADIANS(G450))*SIN(RADIANS(E445))+COS(RADIANS(G450))*COS(RADIANS(E445))*COS(RADIANS(AF435))))</f>
        <v>#DIV/0!</v>
      </c>
      <c r="AG450" s="3" t="e">
        <f>IF(DEGREES(ACOS(SIN(RADIANS(G450))*SIN(RADIANS(E445))+COS(RADIANS(G450))*COS(RADIANS(E445))*COS(RADIANS(AG435))))&gt;90,0,$F$4*$F$5/E444^2*(SIN(RADIANS(G450))*SIN(RADIANS(E445))+COS(RADIANS(G450))*COS(RADIANS(E445))*COS(RADIANS(AG435))))</f>
        <v>#DIV/0!</v>
      </c>
      <c r="AH450" s="3" t="e">
        <f>IF(DEGREES(ACOS(SIN(RADIANS(G450))*SIN(RADIANS(E445))+COS(RADIANS(G450))*COS(RADIANS(E445))*COS(RADIANS(AH435))))&gt;90,0,$F$4*$F$5/E444^2*(SIN(RADIANS(G450))*SIN(RADIANS(E445))+COS(RADIANS(G450))*COS(RADIANS(E445))*COS(RADIANS(AH435))))</f>
        <v>#DIV/0!</v>
      </c>
      <c r="AI450" s="3" t="e">
        <f>IF(DEGREES(ACOS(SIN(RADIANS(G450))*SIN(RADIANS(E445))+COS(RADIANS(G450))*COS(RADIANS(E445))*COS(RADIANS(AI435))))&gt;90,0,$F$4*$F$5/E444^2*(SIN(RADIANS(G450))*SIN(RADIANS(E445))+COS(RADIANS(G450))*COS(RADIANS(E445))*COS(RADIANS(AI435))))</f>
        <v>#DIV/0!</v>
      </c>
      <c r="AJ450" s="3" t="e">
        <f>IF(DEGREES(ACOS(SIN(RADIANS(G450))*SIN(RADIANS(E445))+COS(RADIANS(G450))*COS(RADIANS(E445))*COS(RADIANS(AJ435))))&gt;90,0,$F$4*$F$5/E444^2*(SIN(RADIANS(G450))*SIN(RADIANS(E445))+COS(RADIANS(G450))*COS(RADIANS(E445))*COS(RADIANS(AJ435))))</f>
        <v>#DIV/0!</v>
      </c>
      <c r="AK450" s="3">
        <f>IF(DEGREES(ACOS(SIN(RADIANS(G450))*SIN(RADIANS(E445))+COS(RADIANS(G450))*COS(RADIANS(E445))*COS(RADIANS(AK435))))&gt;90,0,$F$4*$F$5/E444^2*(SIN(RADIANS(G450))*SIN(RADIANS(E445))+COS(RADIANS(G450))*COS(RADIANS(E445))*COS(RADIANS(AK435))))</f>
        <v>0</v>
      </c>
      <c r="AL450" s="3">
        <f>IF(DEGREES(ACOS(SIN(RADIANS(G450))*SIN(RADIANS(E445))+COS(RADIANS(G450))*COS(RADIANS(E445))*COS(RADIANS(AL435))))&gt;90,0,$F$4*$F$5/E444^2*(SIN(RADIANS(G450))*SIN(RADIANS(E445))+COS(RADIANS(G450))*COS(RADIANS(E445))*COS(RADIANS(AL435))))</f>
        <v>0</v>
      </c>
      <c r="AM450" s="3">
        <f>IF(DEGREES(ACOS(SIN(RADIANS(G450))*SIN(RADIANS(E445))+COS(RADIANS(G450))*COS(RADIANS(E445))*COS(RADIANS(AM435))))&gt;90,0,$F$4*$F$5/E444^2*(SIN(RADIANS(G450))*SIN(RADIANS(E445))+COS(RADIANS(G450))*COS(RADIANS(E445))*COS(RADIANS(AM435))))</f>
        <v>0</v>
      </c>
      <c r="AN450" s="3">
        <f>IF(DEGREES(ACOS(SIN(RADIANS(G450))*SIN(RADIANS(E445))+COS(RADIANS(G450))*COS(RADIANS(E445))*COS(RADIANS(AN435))))&gt;90,0,$F$4*$F$5/E444^2*(SIN(RADIANS(G450))*SIN(RADIANS(E445))+COS(RADIANS(G450))*COS(RADIANS(E445))*COS(RADIANS(AN435))))</f>
        <v>0</v>
      </c>
      <c r="AO450" s="3">
        <f>IF(DEGREES(ACOS(SIN(RADIANS(G450))*SIN(RADIANS(E445))+COS(RADIANS(G450))*COS(RADIANS(E445))*COS(RADIANS(AO435))))&gt;90,0,$F$4*$F$5/E444^2*(SIN(RADIANS(G450))*SIN(RADIANS(E445))+COS(RADIANS(G450))*COS(RADIANS(E445))*COS(RADIANS(AO435))))</f>
        <v>0</v>
      </c>
      <c r="AP450" s="3">
        <f>IF(DEGREES(ACOS(SIN(RADIANS(G450))*SIN(RADIANS(E445))+COS(RADIANS(G450))*COS(RADIANS(E445))*COS(RADIANS(AP435))))&gt;90,0,$F$4*$F$5/E444^2*(SIN(RADIANS(G450))*SIN(RADIANS(E445))+COS(RADIANS(G450))*COS(RADIANS(E445))*COS(RADIANS(AP435))))</f>
        <v>0</v>
      </c>
      <c r="AQ450" s="3">
        <f>IF(DEGREES(ACOS(SIN(RADIANS(G450))*SIN(RADIANS(E445))+COS(RADIANS(G450))*COS(RADIANS(E445))*COS(RADIANS(AQ435))))&gt;90,0,$F$4*$F$5/E444^2*(SIN(RADIANS(G450))*SIN(RADIANS(E445))+COS(RADIANS(G450))*COS(RADIANS(E445))*COS(RADIANS(AQ435))))</f>
        <v>0</v>
      </c>
      <c r="AR450" s="3">
        <f>IF(DEGREES(ACOS(SIN(RADIANS(G450))*SIN(RADIANS(E445))+COS(RADIANS(G450))*COS(RADIANS(E445))*COS(RADIANS(AR435))))&gt;90,0,$F$4*$F$5/E444^2*(SIN(RADIANS(G450))*SIN(RADIANS(E445))+COS(RADIANS(G450))*COS(RADIANS(E445))*COS(RADIANS(AR435))))</f>
        <v>0</v>
      </c>
    </row>
    <row r="451" spans="2:44" ht="15.75" customHeight="1" x14ac:dyDescent="0.2">
      <c r="G451" s="3">
        <v>-50</v>
      </c>
      <c r="I451" s="3">
        <f>IF(DEGREES(ACOS(SIN(RADIANS(G451))*SIN(RADIANS(E445))+COS(RADIANS(G451))*COS(RADIANS(E445))*COS(RADIANS(I435))))&gt;90,0,$F$4*$F$5/E444^2*(SIN(RADIANS(G451))*SIN(RADIANS(E445))+COS(RADIANS(G451))*COS(RADIANS(E445))*COS(RADIANS(I435))))</f>
        <v>0</v>
      </c>
      <c r="J451" s="3">
        <f>IF(DEGREES(ACOS(SIN(RADIANS(G451))*SIN(RADIANS(E445))+COS(RADIANS(G451))*COS(RADIANS(E445))*COS(RADIANS(J435))))&gt;90,0,$F$4*$F$5/E444^2*(SIN(RADIANS(G451))*SIN(RADIANS(E445))+COS(RADIANS(G451))*COS(RADIANS(E445))*COS(RADIANS(J435))))</f>
        <v>0</v>
      </c>
      <c r="K451" s="3">
        <f>IF(DEGREES(ACOS(SIN(RADIANS(G451))*SIN(RADIANS(E445))+COS(RADIANS(G451))*COS(RADIANS(E445))*COS(RADIANS(K435))))&gt;90,0,$F$4*$F$5/E444^2*(SIN(RADIANS(G451))*SIN(RADIANS(E445))+COS(RADIANS(G451))*COS(RADIANS(E445))*COS(RADIANS(K435))))</f>
        <v>0</v>
      </c>
      <c r="L451" s="3">
        <f>IF(DEGREES(ACOS(SIN(RADIANS(G451))*SIN(RADIANS(E445))+COS(RADIANS(G451))*COS(RADIANS(E445))*COS(RADIANS(L435))))&gt;90,0,$F$4*$F$5/E444^2*(SIN(RADIANS(G451))*SIN(RADIANS(E445))+COS(RADIANS(G451))*COS(RADIANS(E445))*COS(RADIANS(L435))))</f>
        <v>0</v>
      </c>
      <c r="M451" s="3">
        <f>IF(DEGREES(ACOS(SIN(RADIANS(G451))*SIN(RADIANS(E445))+COS(RADIANS(G451))*COS(RADIANS(E445))*COS(RADIANS(M435))))&gt;90,0,$F$4*$F$5/E444^2*(SIN(RADIANS(G451))*SIN(RADIANS(E445))+COS(RADIANS(G451))*COS(RADIANS(E445))*COS(RADIANS(M435))))</f>
        <v>0</v>
      </c>
      <c r="N451" s="3">
        <f>IF(DEGREES(ACOS(SIN(RADIANS(G451))*SIN(RADIANS(E445))+COS(RADIANS(G451))*COS(RADIANS(E445))*COS(RADIANS(N435))))&gt;90,0,$F$4*$F$5/E444^2*(SIN(RADIANS(G451))*SIN(RADIANS(E445))+COS(RADIANS(G451))*COS(RADIANS(E445))*COS(RADIANS(N435))))</f>
        <v>0</v>
      </c>
      <c r="O451" s="3">
        <f>IF(DEGREES(ACOS(SIN(RADIANS(G451))*SIN(RADIANS(E445))+COS(RADIANS(G451))*COS(RADIANS(E445))*COS(RADIANS(O435))))&gt;90,0,$F$4*$F$5/E444^2*(SIN(RADIANS(G451))*SIN(RADIANS(E445))+COS(RADIANS(G451))*COS(RADIANS(E445))*COS(RADIANS(O435))))</f>
        <v>0</v>
      </c>
      <c r="P451" s="3">
        <f>IF(DEGREES(ACOS(SIN(RADIANS(G451))*SIN(RADIANS(E445))+COS(RADIANS(G451))*COS(RADIANS(E445))*COS(RADIANS(P435))))&gt;90,0,$F$4*$F$5/E444^2*(SIN(RADIANS(G451))*SIN(RADIANS(E445))+COS(RADIANS(G451))*COS(RADIANS(E445))*COS(RADIANS(P435))))</f>
        <v>0</v>
      </c>
      <c r="Q451" s="3">
        <f>IF(DEGREES(ACOS(SIN(RADIANS(G451))*SIN(RADIANS(E445))+COS(RADIANS(G451))*COS(RADIANS(E445))*COS(RADIANS(Q435))))&gt;90,0,$F$4*$F$5/E444^2*(SIN(RADIANS(G451))*SIN(RADIANS(E445))+COS(RADIANS(G451))*COS(RADIANS(E445))*COS(RADIANS(Q435))))</f>
        <v>0</v>
      </c>
      <c r="R451" s="3" t="e">
        <f>IF(DEGREES(ACOS(SIN(RADIANS(G451))*SIN(RADIANS(E445))+COS(RADIANS(G451))*COS(RADIANS(E445))*COS(RADIANS(R435))))&gt;90,0,$F$4*$F$5/E444^2*(SIN(RADIANS(G451))*SIN(RADIANS(E445))+COS(RADIANS(G451))*COS(RADIANS(E445))*COS(RADIANS(R435))))</f>
        <v>#DIV/0!</v>
      </c>
      <c r="S451" s="3" t="e">
        <f>IF(DEGREES(ACOS(SIN(RADIANS(G451))*SIN(RADIANS(E445))+COS(RADIANS(G451))*COS(RADIANS(E445))*COS(RADIANS(S435))))&gt;90,0,$F$4*$F$5/E444^2*(SIN(RADIANS(G451))*SIN(RADIANS(E445))+COS(RADIANS(G451))*COS(RADIANS(E445))*COS(RADIANS(S435))))</f>
        <v>#DIV/0!</v>
      </c>
      <c r="T451" s="3" t="e">
        <f>IF(DEGREES(ACOS(SIN(RADIANS(G451))*SIN(RADIANS(E445))+COS(RADIANS(G451))*COS(RADIANS(E445))*COS(RADIANS(T435))))&gt;90,0,$F$4*$F$5/E444^2*(SIN(RADIANS(G451))*SIN(RADIANS(E445))+COS(RADIANS(G451))*COS(RADIANS(E445))*COS(RADIANS(T435))))</f>
        <v>#DIV/0!</v>
      </c>
      <c r="U451" s="3" t="e">
        <f>IF(DEGREES(ACOS(SIN(RADIANS(G451))*SIN(RADIANS(E445))+COS(RADIANS(G451))*COS(RADIANS(E445))*COS(RADIANS(U435))))&gt;90,0,$F$4*$F$5/E444^2*(SIN(RADIANS(G451))*SIN(RADIANS(E445))+COS(RADIANS(G451))*COS(RADIANS(E445))*COS(RADIANS(U435))))</f>
        <v>#DIV/0!</v>
      </c>
      <c r="V451" s="3" t="e">
        <f>IF(DEGREES(ACOS(SIN(RADIANS(G451))*SIN(RADIANS(E445))+COS(RADIANS(G451))*COS(RADIANS(E445))*COS(RADIANS(V435))))&gt;90,0,$F$4*$F$5/E444^2*(SIN(RADIANS(G451))*SIN(RADIANS(E445))+COS(RADIANS(G451))*COS(RADIANS(E445))*COS(RADIANS(V435))))</f>
        <v>#DIV/0!</v>
      </c>
      <c r="W451" s="3" t="e">
        <f>IF(DEGREES(ACOS(SIN(RADIANS(G451))*SIN(RADIANS(E445))+COS(RADIANS(G451))*COS(RADIANS(E445))*COS(RADIANS(W435))))&gt;90,0,$F$4*$F$5/E444^2*(SIN(RADIANS(G451))*SIN(RADIANS(E445))+COS(RADIANS(G451))*COS(RADIANS(E445))*COS(RADIANS(W435))))</f>
        <v>#DIV/0!</v>
      </c>
      <c r="X451" s="3" t="e">
        <f>IF(DEGREES(ACOS(SIN(RADIANS(G451))*SIN(RADIANS(E445))+COS(RADIANS(G451))*COS(RADIANS(E445))*COS(RADIANS(X435))))&gt;90,0,$F$4*$F$5/E444^2*(SIN(RADIANS(G451))*SIN(RADIANS(E445))+COS(RADIANS(G451))*COS(RADIANS(E445))*COS(RADIANS(X435))))</f>
        <v>#DIV/0!</v>
      </c>
      <c r="Y451" s="3" t="e">
        <f>IF(DEGREES(ACOS(SIN(RADIANS(G451))*SIN(RADIANS(E445))+COS(RADIANS(G451))*COS(RADIANS(E445))*COS(RADIANS(Y435))))&gt;90,0,$F$4*$F$5/E444^2*(SIN(RADIANS(G451))*SIN(RADIANS(E445))+COS(RADIANS(G451))*COS(RADIANS(E445))*COS(RADIANS(Y435))))</f>
        <v>#DIV/0!</v>
      </c>
      <c r="Z451" s="3" t="e">
        <f>IF(DEGREES(ACOS(SIN(RADIANS(G451))*SIN(RADIANS(E445))+COS(RADIANS(G451))*COS(RADIANS(E445))*COS(RADIANS(Z435))))&gt;90,0,$F$4*$F$5/E444^2*(SIN(RADIANS(G451))*SIN(RADIANS(E445))+COS(RADIANS(G451))*COS(RADIANS(E445))*COS(RADIANS(Z435))))</f>
        <v>#DIV/0!</v>
      </c>
      <c r="AA451" s="3" t="e">
        <f>IF(DEGREES(ACOS(SIN(RADIANS(G451))*SIN(RADIANS(E445))+COS(RADIANS(G451))*COS(RADIANS(E445))*COS(RADIANS(AA435))))&gt;90,0,$F$4*$F$5/E444^2*(SIN(RADIANS(G451))*SIN(RADIANS(E445))+COS(RADIANS(G451))*COS(RADIANS(E445))*COS(RADIANS(AA435))))</f>
        <v>#DIV/0!</v>
      </c>
      <c r="AB451" s="3" t="e">
        <f>IF(DEGREES(ACOS(SIN(RADIANS(G451))*SIN(RADIANS(E445))+COS(RADIANS(G451))*COS(RADIANS(E445))*COS(RADIANS(AB435))))&gt;90,0,$F$4*$F$5/E444^2*(SIN(RADIANS(G451))*SIN(RADIANS(E445))+COS(RADIANS(G451))*COS(RADIANS(E445))*COS(RADIANS(AB435))))</f>
        <v>#DIV/0!</v>
      </c>
      <c r="AC451" s="3" t="e">
        <f>IF(DEGREES(ACOS(SIN(RADIANS(G451))*SIN(RADIANS(E445))+COS(RADIANS(G451))*COS(RADIANS(E445))*COS(RADIANS(AC435))))&gt;90,0,$F$4*$F$5/E444^2*(SIN(RADIANS(G451))*SIN(RADIANS(E445))+COS(RADIANS(G451))*COS(RADIANS(E445))*COS(RADIANS(AC435))))</f>
        <v>#DIV/0!</v>
      </c>
      <c r="AD451" s="3" t="e">
        <f>IF(DEGREES(ACOS(SIN(RADIANS(G451))*SIN(RADIANS(E445))+COS(RADIANS(G451))*COS(RADIANS(E445))*COS(RADIANS(AD435))))&gt;90,0,$F$4*$F$5/E444^2*(SIN(RADIANS(G451))*SIN(RADIANS(E445))+COS(RADIANS(G451))*COS(RADIANS(E445))*COS(RADIANS(AD435))))</f>
        <v>#DIV/0!</v>
      </c>
      <c r="AE451" s="3" t="e">
        <f>IF(DEGREES(ACOS(SIN(RADIANS(G451))*SIN(RADIANS(E445))+COS(RADIANS(G451))*COS(RADIANS(E445))*COS(RADIANS(AE435))))&gt;90,0,$F$4*$F$5/E444^2*(SIN(RADIANS(G451))*SIN(RADIANS(E445))+COS(RADIANS(G451))*COS(RADIANS(E445))*COS(RADIANS(AE435))))</f>
        <v>#DIV/0!</v>
      </c>
      <c r="AF451" s="3" t="e">
        <f>IF(DEGREES(ACOS(SIN(RADIANS(G451))*SIN(RADIANS(E445))+COS(RADIANS(G451))*COS(RADIANS(E445))*COS(RADIANS(AF435))))&gt;90,0,$F$4*$F$5/E444^2*(SIN(RADIANS(G451))*SIN(RADIANS(E445))+COS(RADIANS(G451))*COS(RADIANS(E445))*COS(RADIANS(AF435))))</f>
        <v>#DIV/0!</v>
      </c>
      <c r="AG451" s="3" t="e">
        <f>IF(DEGREES(ACOS(SIN(RADIANS(G451))*SIN(RADIANS(E445))+COS(RADIANS(G451))*COS(RADIANS(E445))*COS(RADIANS(AG435))))&gt;90,0,$F$4*$F$5/E444^2*(SIN(RADIANS(G451))*SIN(RADIANS(E445))+COS(RADIANS(G451))*COS(RADIANS(E445))*COS(RADIANS(AG435))))</f>
        <v>#DIV/0!</v>
      </c>
      <c r="AH451" s="3" t="e">
        <f>IF(DEGREES(ACOS(SIN(RADIANS(G451))*SIN(RADIANS(E445))+COS(RADIANS(G451))*COS(RADIANS(E445))*COS(RADIANS(AH435))))&gt;90,0,$F$4*$F$5/E444^2*(SIN(RADIANS(G451))*SIN(RADIANS(E445))+COS(RADIANS(G451))*COS(RADIANS(E445))*COS(RADIANS(AH435))))</f>
        <v>#DIV/0!</v>
      </c>
      <c r="AI451" s="3" t="e">
        <f>IF(DEGREES(ACOS(SIN(RADIANS(G451))*SIN(RADIANS(E445))+COS(RADIANS(G451))*COS(RADIANS(E445))*COS(RADIANS(AI435))))&gt;90,0,$F$4*$F$5/E444^2*(SIN(RADIANS(G451))*SIN(RADIANS(E445))+COS(RADIANS(G451))*COS(RADIANS(E445))*COS(RADIANS(AI435))))</f>
        <v>#DIV/0!</v>
      </c>
      <c r="AJ451" s="3" t="e">
        <f>IF(DEGREES(ACOS(SIN(RADIANS(G451))*SIN(RADIANS(E445))+COS(RADIANS(G451))*COS(RADIANS(E445))*COS(RADIANS(AJ435))))&gt;90,0,$F$4*$F$5/E444^2*(SIN(RADIANS(G451))*SIN(RADIANS(E445))+COS(RADIANS(G451))*COS(RADIANS(E445))*COS(RADIANS(AJ435))))</f>
        <v>#DIV/0!</v>
      </c>
      <c r="AK451" s="3">
        <f>IF(DEGREES(ACOS(SIN(RADIANS(G451))*SIN(RADIANS(E445))+COS(RADIANS(G451))*COS(RADIANS(E445))*COS(RADIANS(AK435))))&gt;90,0,$F$4*$F$5/E444^2*(SIN(RADIANS(G451))*SIN(RADIANS(E445))+COS(RADIANS(G451))*COS(RADIANS(E445))*COS(RADIANS(AK435))))</f>
        <v>0</v>
      </c>
      <c r="AL451" s="3">
        <f>IF(DEGREES(ACOS(SIN(RADIANS(G451))*SIN(RADIANS(E445))+COS(RADIANS(G451))*COS(RADIANS(E445))*COS(RADIANS(AL435))))&gt;90,0,$F$4*$F$5/E444^2*(SIN(RADIANS(G451))*SIN(RADIANS(E445))+COS(RADIANS(G451))*COS(RADIANS(E445))*COS(RADIANS(AL435))))</f>
        <v>0</v>
      </c>
      <c r="AM451" s="3">
        <f>IF(DEGREES(ACOS(SIN(RADIANS(G451))*SIN(RADIANS(E445))+COS(RADIANS(G451))*COS(RADIANS(E445))*COS(RADIANS(AM435))))&gt;90,0,$F$4*$F$5/E444^2*(SIN(RADIANS(G451))*SIN(RADIANS(E445))+COS(RADIANS(G451))*COS(RADIANS(E445))*COS(RADIANS(AM435))))</f>
        <v>0</v>
      </c>
      <c r="AN451" s="3">
        <f>IF(DEGREES(ACOS(SIN(RADIANS(G451))*SIN(RADIANS(E445))+COS(RADIANS(G451))*COS(RADIANS(E445))*COS(RADIANS(AN435))))&gt;90,0,$F$4*$F$5/E444^2*(SIN(RADIANS(G451))*SIN(RADIANS(E445))+COS(RADIANS(G451))*COS(RADIANS(E445))*COS(RADIANS(AN435))))</f>
        <v>0</v>
      </c>
      <c r="AO451" s="3">
        <f>IF(DEGREES(ACOS(SIN(RADIANS(G451))*SIN(RADIANS(E445))+COS(RADIANS(G451))*COS(RADIANS(E445))*COS(RADIANS(AO435))))&gt;90,0,$F$4*$F$5/E444^2*(SIN(RADIANS(G451))*SIN(RADIANS(E445))+COS(RADIANS(G451))*COS(RADIANS(E445))*COS(RADIANS(AO435))))</f>
        <v>0</v>
      </c>
      <c r="AP451" s="3">
        <f>IF(DEGREES(ACOS(SIN(RADIANS(G451))*SIN(RADIANS(E445))+COS(RADIANS(G451))*COS(RADIANS(E445))*COS(RADIANS(AP435))))&gt;90,0,$F$4*$F$5/E444^2*(SIN(RADIANS(G451))*SIN(RADIANS(E445))+COS(RADIANS(G451))*COS(RADIANS(E445))*COS(RADIANS(AP435))))</f>
        <v>0</v>
      </c>
      <c r="AQ451" s="3">
        <f>IF(DEGREES(ACOS(SIN(RADIANS(G451))*SIN(RADIANS(E445))+COS(RADIANS(G451))*COS(RADIANS(E445))*COS(RADIANS(AQ435))))&gt;90,0,$F$4*$F$5/E444^2*(SIN(RADIANS(G451))*SIN(RADIANS(E445))+COS(RADIANS(G451))*COS(RADIANS(E445))*COS(RADIANS(AQ435))))</f>
        <v>0</v>
      </c>
      <c r="AR451" s="3">
        <f>IF(DEGREES(ACOS(SIN(RADIANS(G451))*SIN(RADIANS(E445))+COS(RADIANS(G451))*COS(RADIANS(E445))*COS(RADIANS(AR435))))&gt;90,0,$F$4*$F$5/E444^2*(SIN(RADIANS(G451))*SIN(RADIANS(E445))+COS(RADIANS(G451))*COS(RADIANS(E445))*COS(RADIANS(AR435))))</f>
        <v>0</v>
      </c>
    </row>
    <row r="452" spans="2:44" ht="15.75" customHeight="1" x14ac:dyDescent="0.2">
      <c r="G452" s="3">
        <v>-60</v>
      </c>
      <c r="I452" s="3">
        <f>IF(DEGREES(ACOS(SIN(RADIANS(G452))*SIN(RADIANS(E445))+COS(RADIANS(G452))*COS(RADIANS(E445))*COS(RADIANS(I435))))&gt;90,0,$F$4*$F$5/E444^2*(SIN(RADIANS(G452))*SIN(RADIANS(E445))+COS(RADIANS(G452))*COS(RADIANS(E445))*COS(RADIANS(I435))))</f>
        <v>0</v>
      </c>
      <c r="J452" s="3">
        <f>IF(DEGREES(ACOS(SIN(RADIANS(G452))*SIN(RADIANS(E445))+COS(RADIANS(G452))*COS(RADIANS(E445))*COS(RADIANS(J435))))&gt;90,0,$F$4*$F$5/E444^2*(SIN(RADIANS(G452))*SIN(RADIANS(E445))+COS(RADIANS(G452))*COS(RADIANS(E445))*COS(RADIANS(J435))))</f>
        <v>0</v>
      </c>
      <c r="K452" s="3">
        <f>IF(DEGREES(ACOS(SIN(RADIANS(G452))*SIN(RADIANS(E445))+COS(RADIANS(G452))*COS(RADIANS(E445))*COS(RADIANS(K435))))&gt;90,0,$F$4*$F$5/E444^2*(SIN(RADIANS(G452))*SIN(RADIANS(E445))+COS(RADIANS(G452))*COS(RADIANS(E445))*COS(RADIANS(K435))))</f>
        <v>0</v>
      </c>
      <c r="L452" s="3">
        <f>IF(DEGREES(ACOS(SIN(RADIANS(G452))*SIN(RADIANS(E445))+COS(RADIANS(G452))*COS(RADIANS(E445))*COS(RADIANS(L435))))&gt;90,0,$F$4*$F$5/E444^2*(SIN(RADIANS(G452))*SIN(RADIANS(E445))+COS(RADIANS(G452))*COS(RADIANS(E445))*COS(RADIANS(L435))))</f>
        <v>0</v>
      </c>
      <c r="M452" s="3">
        <f>IF(DEGREES(ACOS(SIN(RADIANS(G452))*SIN(RADIANS(E445))+COS(RADIANS(G452))*COS(RADIANS(E445))*COS(RADIANS(M435))))&gt;90,0,$F$4*$F$5/E444^2*(SIN(RADIANS(G452))*SIN(RADIANS(E445))+COS(RADIANS(G452))*COS(RADIANS(E445))*COS(RADIANS(M435))))</f>
        <v>0</v>
      </c>
      <c r="N452" s="3">
        <f>IF(DEGREES(ACOS(SIN(RADIANS(G452))*SIN(RADIANS(E445))+COS(RADIANS(G452))*COS(RADIANS(E445))*COS(RADIANS(N435))))&gt;90,0,$F$4*$F$5/E444^2*(SIN(RADIANS(G452))*SIN(RADIANS(E445))+COS(RADIANS(G452))*COS(RADIANS(E445))*COS(RADIANS(N435))))</f>
        <v>0</v>
      </c>
      <c r="O452" s="3">
        <f>IF(DEGREES(ACOS(SIN(RADIANS(G452))*SIN(RADIANS(E445))+COS(RADIANS(G452))*COS(RADIANS(E445))*COS(RADIANS(O435))))&gt;90,0,$F$4*$F$5/E444^2*(SIN(RADIANS(G452))*SIN(RADIANS(E445))+COS(RADIANS(G452))*COS(RADIANS(E445))*COS(RADIANS(O435))))</f>
        <v>0</v>
      </c>
      <c r="P452" s="3">
        <f>IF(DEGREES(ACOS(SIN(RADIANS(G452))*SIN(RADIANS(E445))+COS(RADIANS(G452))*COS(RADIANS(E445))*COS(RADIANS(P435))))&gt;90,0,$F$4*$F$5/E444^2*(SIN(RADIANS(G452))*SIN(RADIANS(E445))+COS(RADIANS(G452))*COS(RADIANS(E445))*COS(RADIANS(P435))))</f>
        <v>0</v>
      </c>
      <c r="Q452" s="3">
        <f>IF(DEGREES(ACOS(SIN(RADIANS(G452))*SIN(RADIANS(E445))+COS(RADIANS(G452))*COS(RADIANS(E445))*COS(RADIANS(Q435))))&gt;90,0,$F$4*$F$5/E444^2*(SIN(RADIANS(G452))*SIN(RADIANS(E445))+COS(RADIANS(G452))*COS(RADIANS(E445))*COS(RADIANS(Q435))))</f>
        <v>0</v>
      </c>
      <c r="R452" s="3" t="e">
        <f>IF(DEGREES(ACOS(SIN(RADIANS(G452))*SIN(RADIANS(E445))+COS(RADIANS(G452))*COS(RADIANS(E445))*COS(RADIANS(R435))))&gt;90,0,$F$4*$F$5/E444^2*(SIN(RADIANS(G452))*SIN(RADIANS(E445))+COS(RADIANS(G452))*COS(RADIANS(E445))*COS(RADIANS(R435))))</f>
        <v>#DIV/0!</v>
      </c>
      <c r="S452" s="3" t="e">
        <f>IF(DEGREES(ACOS(SIN(RADIANS(G452))*SIN(RADIANS(E445))+COS(RADIANS(G452))*COS(RADIANS(E445))*COS(RADIANS(S435))))&gt;90,0,$F$4*$F$5/E444^2*(SIN(RADIANS(G452))*SIN(RADIANS(E445))+COS(RADIANS(G452))*COS(RADIANS(E445))*COS(RADIANS(S435))))</f>
        <v>#DIV/0!</v>
      </c>
      <c r="T452" s="3" t="e">
        <f>IF(DEGREES(ACOS(SIN(RADIANS(G452))*SIN(RADIANS(E445))+COS(RADIANS(G452))*COS(RADIANS(E445))*COS(RADIANS(T435))))&gt;90,0,$F$4*$F$5/E444^2*(SIN(RADIANS(G452))*SIN(RADIANS(E445))+COS(RADIANS(G452))*COS(RADIANS(E445))*COS(RADIANS(T435))))</f>
        <v>#DIV/0!</v>
      </c>
      <c r="U452" s="3" t="e">
        <f>IF(DEGREES(ACOS(SIN(RADIANS(G452))*SIN(RADIANS(E445))+COS(RADIANS(G452))*COS(RADIANS(E445))*COS(RADIANS(U435))))&gt;90,0,$F$4*$F$5/E444^2*(SIN(RADIANS(G452))*SIN(RADIANS(E445))+COS(RADIANS(G452))*COS(RADIANS(E445))*COS(RADIANS(U435))))</f>
        <v>#DIV/0!</v>
      </c>
      <c r="V452" s="3" t="e">
        <f>IF(DEGREES(ACOS(SIN(RADIANS(G452))*SIN(RADIANS(E445))+COS(RADIANS(G452))*COS(RADIANS(E445))*COS(RADIANS(V435))))&gt;90,0,$F$4*$F$5/E444^2*(SIN(RADIANS(G452))*SIN(RADIANS(E445))+COS(RADIANS(G452))*COS(RADIANS(E445))*COS(RADIANS(V435))))</f>
        <v>#DIV/0!</v>
      </c>
      <c r="W452" s="3" t="e">
        <f>IF(DEGREES(ACOS(SIN(RADIANS(G452))*SIN(RADIANS(E445))+COS(RADIANS(G452))*COS(RADIANS(E445))*COS(RADIANS(W435))))&gt;90,0,$F$4*$F$5/E444^2*(SIN(RADIANS(G452))*SIN(RADIANS(E445))+COS(RADIANS(G452))*COS(RADIANS(E445))*COS(RADIANS(W435))))</f>
        <v>#DIV/0!</v>
      </c>
      <c r="X452" s="3" t="e">
        <f>IF(DEGREES(ACOS(SIN(RADIANS(G452))*SIN(RADIANS(E445))+COS(RADIANS(G452))*COS(RADIANS(E445))*COS(RADIANS(X435))))&gt;90,0,$F$4*$F$5/E444^2*(SIN(RADIANS(G452))*SIN(RADIANS(E445))+COS(RADIANS(G452))*COS(RADIANS(E445))*COS(RADIANS(X435))))</f>
        <v>#DIV/0!</v>
      </c>
      <c r="Y452" s="3" t="e">
        <f>IF(DEGREES(ACOS(SIN(RADIANS(G452))*SIN(RADIANS(E445))+COS(RADIANS(G452))*COS(RADIANS(E445))*COS(RADIANS(Y435))))&gt;90,0,$F$4*$F$5/E444^2*(SIN(RADIANS(G452))*SIN(RADIANS(E445))+COS(RADIANS(G452))*COS(RADIANS(E445))*COS(RADIANS(Y435))))</f>
        <v>#DIV/0!</v>
      </c>
      <c r="Z452" s="3" t="e">
        <f>IF(DEGREES(ACOS(SIN(RADIANS(G452))*SIN(RADIANS(E445))+COS(RADIANS(G452))*COS(RADIANS(E445))*COS(RADIANS(Z435))))&gt;90,0,$F$4*$F$5/E444^2*(SIN(RADIANS(G452))*SIN(RADIANS(E445))+COS(RADIANS(G452))*COS(RADIANS(E445))*COS(RADIANS(Z435))))</f>
        <v>#DIV/0!</v>
      </c>
      <c r="AA452" s="3" t="e">
        <f>IF(DEGREES(ACOS(SIN(RADIANS(G452))*SIN(RADIANS(E445))+COS(RADIANS(G452))*COS(RADIANS(E445))*COS(RADIANS(AA435))))&gt;90,0,$F$4*$F$5/E444^2*(SIN(RADIANS(G452))*SIN(RADIANS(E445))+COS(RADIANS(G452))*COS(RADIANS(E445))*COS(RADIANS(AA435))))</f>
        <v>#DIV/0!</v>
      </c>
      <c r="AB452" s="3" t="e">
        <f>IF(DEGREES(ACOS(SIN(RADIANS(G452))*SIN(RADIANS(E445))+COS(RADIANS(G452))*COS(RADIANS(E445))*COS(RADIANS(AB435))))&gt;90,0,$F$4*$F$5/E444^2*(SIN(RADIANS(G452))*SIN(RADIANS(E445))+COS(RADIANS(G452))*COS(RADIANS(E445))*COS(RADIANS(AB435))))</f>
        <v>#DIV/0!</v>
      </c>
      <c r="AC452" s="3" t="e">
        <f>IF(DEGREES(ACOS(SIN(RADIANS(G452))*SIN(RADIANS(E445))+COS(RADIANS(G452))*COS(RADIANS(E445))*COS(RADIANS(AC435))))&gt;90,0,$F$4*$F$5/E444^2*(SIN(RADIANS(G452))*SIN(RADIANS(E445))+COS(RADIANS(G452))*COS(RADIANS(E445))*COS(RADIANS(AC435))))</f>
        <v>#DIV/0!</v>
      </c>
      <c r="AD452" s="3" t="e">
        <f>IF(DEGREES(ACOS(SIN(RADIANS(G452))*SIN(RADIANS(E445))+COS(RADIANS(G452))*COS(RADIANS(E445))*COS(RADIANS(AD435))))&gt;90,0,$F$4*$F$5/E444^2*(SIN(RADIANS(G452))*SIN(RADIANS(E445))+COS(RADIANS(G452))*COS(RADIANS(E445))*COS(RADIANS(AD435))))</f>
        <v>#DIV/0!</v>
      </c>
      <c r="AE452" s="3" t="e">
        <f>IF(DEGREES(ACOS(SIN(RADIANS(G452))*SIN(RADIANS(E445))+COS(RADIANS(G452))*COS(RADIANS(E445))*COS(RADIANS(AE435))))&gt;90,0,$F$4*$F$5/E444^2*(SIN(RADIANS(G452))*SIN(RADIANS(E445))+COS(RADIANS(G452))*COS(RADIANS(E445))*COS(RADIANS(AE435))))</f>
        <v>#DIV/0!</v>
      </c>
      <c r="AF452" s="3" t="e">
        <f>IF(DEGREES(ACOS(SIN(RADIANS(G452))*SIN(RADIANS(E445))+COS(RADIANS(G452))*COS(RADIANS(E445))*COS(RADIANS(AF435))))&gt;90,0,$F$4*$F$5/E444^2*(SIN(RADIANS(G452))*SIN(RADIANS(E445))+COS(RADIANS(G452))*COS(RADIANS(E445))*COS(RADIANS(AF435))))</f>
        <v>#DIV/0!</v>
      </c>
      <c r="AG452" s="3" t="e">
        <f>IF(DEGREES(ACOS(SIN(RADIANS(G452))*SIN(RADIANS(E445))+COS(RADIANS(G452))*COS(RADIANS(E445))*COS(RADIANS(AG435))))&gt;90,0,$F$4*$F$5/E444^2*(SIN(RADIANS(G452))*SIN(RADIANS(E445))+COS(RADIANS(G452))*COS(RADIANS(E445))*COS(RADIANS(AG435))))</f>
        <v>#DIV/0!</v>
      </c>
      <c r="AH452" s="3" t="e">
        <f>IF(DEGREES(ACOS(SIN(RADIANS(G452))*SIN(RADIANS(E445))+COS(RADIANS(G452))*COS(RADIANS(E445))*COS(RADIANS(AH435))))&gt;90,0,$F$4*$F$5/E444^2*(SIN(RADIANS(G452))*SIN(RADIANS(E445))+COS(RADIANS(G452))*COS(RADIANS(E445))*COS(RADIANS(AH435))))</f>
        <v>#DIV/0!</v>
      </c>
      <c r="AI452" s="3" t="e">
        <f>IF(DEGREES(ACOS(SIN(RADIANS(G452))*SIN(RADIANS(E445))+COS(RADIANS(G452))*COS(RADIANS(E445))*COS(RADIANS(AI435))))&gt;90,0,$F$4*$F$5/E444^2*(SIN(RADIANS(G452))*SIN(RADIANS(E445))+COS(RADIANS(G452))*COS(RADIANS(E445))*COS(RADIANS(AI435))))</f>
        <v>#DIV/0!</v>
      </c>
      <c r="AJ452" s="3" t="e">
        <f>IF(DEGREES(ACOS(SIN(RADIANS(G452))*SIN(RADIANS(E445))+COS(RADIANS(G452))*COS(RADIANS(E445))*COS(RADIANS(AJ435))))&gt;90,0,$F$4*$F$5/E444^2*(SIN(RADIANS(G452))*SIN(RADIANS(E445))+COS(RADIANS(G452))*COS(RADIANS(E445))*COS(RADIANS(AJ435))))</f>
        <v>#DIV/0!</v>
      </c>
      <c r="AK452" s="3">
        <f>IF(DEGREES(ACOS(SIN(RADIANS(G452))*SIN(RADIANS(E445))+COS(RADIANS(G452))*COS(RADIANS(E445))*COS(RADIANS(AK435))))&gt;90,0,$F$4*$F$5/E444^2*(SIN(RADIANS(G452))*SIN(RADIANS(E445))+COS(RADIANS(G452))*COS(RADIANS(E445))*COS(RADIANS(AK435))))</f>
        <v>0</v>
      </c>
      <c r="AL452" s="3">
        <f>IF(DEGREES(ACOS(SIN(RADIANS(G452))*SIN(RADIANS(E445))+COS(RADIANS(G452))*COS(RADIANS(E445))*COS(RADIANS(AL435))))&gt;90,0,$F$4*$F$5/E444^2*(SIN(RADIANS(G452))*SIN(RADIANS(E445))+COS(RADIANS(G452))*COS(RADIANS(E445))*COS(RADIANS(AL435))))</f>
        <v>0</v>
      </c>
      <c r="AM452" s="3">
        <f>IF(DEGREES(ACOS(SIN(RADIANS(G452))*SIN(RADIANS(E445))+COS(RADIANS(G452))*COS(RADIANS(E445))*COS(RADIANS(AM435))))&gt;90,0,$F$4*$F$5/E444^2*(SIN(RADIANS(G452))*SIN(RADIANS(E445))+COS(RADIANS(G452))*COS(RADIANS(E445))*COS(RADIANS(AM435))))</f>
        <v>0</v>
      </c>
      <c r="AN452" s="3">
        <f>IF(DEGREES(ACOS(SIN(RADIANS(G452))*SIN(RADIANS(E445))+COS(RADIANS(G452))*COS(RADIANS(E445))*COS(RADIANS(AN435))))&gt;90,0,$F$4*$F$5/E444^2*(SIN(RADIANS(G452))*SIN(RADIANS(E445))+COS(RADIANS(G452))*COS(RADIANS(E445))*COS(RADIANS(AN435))))</f>
        <v>0</v>
      </c>
      <c r="AO452" s="3">
        <f>IF(DEGREES(ACOS(SIN(RADIANS(G452))*SIN(RADIANS(E445))+COS(RADIANS(G452))*COS(RADIANS(E445))*COS(RADIANS(AO435))))&gt;90,0,$F$4*$F$5/E444^2*(SIN(RADIANS(G452))*SIN(RADIANS(E445))+COS(RADIANS(G452))*COS(RADIANS(E445))*COS(RADIANS(AO435))))</f>
        <v>0</v>
      </c>
      <c r="AP452" s="3">
        <f>IF(DEGREES(ACOS(SIN(RADIANS(G452))*SIN(RADIANS(E445))+COS(RADIANS(G452))*COS(RADIANS(E445))*COS(RADIANS(AP435))))&gt;90,0,$F$4*$F$5/E444^2*(SIN(RADIANS(G452))*SIN(RADIANS(E445))+COS(RADIANS(G452))*COS(RADIANS(E445))*COS(RADIANS(AP435))))</f>
        <v>0</v>
      </c>
      <c r="AQ452" s="3">
        <f>IF(DEGREES(ACOS(SIN(RADIANS(G452))*SIN(RADIANS(E445))+COS(RADIANS(G452))*COS(RADIANS(E445))*COS(RADIANS(AQ435))))&gt;90,0,$F$4*$F$5/E444^2*(SIN(RADIANS(G452))*SIN(RADIANS(E445))+COS(RADIANS(G452))*COS(RADIANS(E445))*COS(RADIANS(AQ435))))</f>
        <v>0</v>
      </c>
      <c r="AR452" s="3">
        <f>IF(DEGREES(ACOS(SIN(RADIANS(G452))*SIN(RADIANS(E445))+COS(RADIANS(G452))*COS(RADIANS(E445))*COS(RADIANS(AR435))))&gt;90,0,$F$4*$F$5/E444^2*(SIN(RADIANS(G452))*SIN(RADIANS(E445))+COS(RADIANS(G452))*COS(RADIANS(E445))*COS(RADIANS(AR435))))</f>
        <v>0</v>
      </c>
    </row>
    <row r="453" spans="2:44" ht="15.75" customHeight="1" x14ac:dyDescent="0.2">
      <c r="G453" s="3">
        <v>-70</v>
      </c>
      <c r="I453" s="3">
        <f>IF(DEGREES(ACOS(SIN(RADIANS(G453))*SIN(RADIANS(E445))+COS(RADIANS(G453))*COS(RADIANS(E445))*COS(RADIANS(I435))))&gt;90,0,$F$4*$F$5/E444^2*(SIN(RADIANS(G453))*SIN(RADIANS(E445))+COS(RADIANS(G453))*COS(RADIANS(E445))*COS(RADIANS(I435))))</f>
        <v>0</v>
      </c>
      <c r="J453" s="3">
        <f>IF(DEGREES(ACOS(SIN(RADIANS(G453))*SIN(RADIANS(E445))+COS(RADIANS(G453))*COS(RADIANS(E445))*COS(RADIANS(J435))))&gt;90,0,$F$4*$F$5/E444^2*(SIN(RADIANS(G453))*SIN(RADIANS(E445))+COS(RADIANS(G453))*COS(RADIANS(E445))*COS(RADIANS(J435))))</f>
        <v>0</v>
      </c>
      <c r="K453" s="3">
        <f>IF(DEGREES(ACOS(SIN(RADIANS(G453))*SIN(RADIANS(E445))+COS(RADIANS(G453))*COS(RADIANS(E445))*COS(RADIANS(K435))))&gt;90,0,$F$4*$F$5/E444^2*(SIN(RADIANS(G453))*SIN(RADIANS(E445))+COS(RADIANS(G453))*COS(RADIANS(E445))*COS(RADIANS(K435))))</f>
        <v>0</v>
      </c>
      <c r="L453" s="3">
        <f>IF(DEGREES(ACOS(SIN(RADIANS(G453))*SIN(RADIANS(E445))+COS(RADIANS(G453))*COS(RADIANS(E445))*COS(RADIANS(L435))))&gt;90,0,$F$4*$F$5/E444^2*(SIN(RADIANS(G453))*SIN(RADIANS(E445))+COS(RADIANS(G453))*COS(RADIANS(E445))*COS(RADIANS(L435))))</f>
        <v>0</v>
      </c>
      <c r="M453" s="3">
        <f>IF(DEGREES(ACOS(SIN(RADIANS(G453))*SIN(RADIANS(E445))+COS(RADIANS(G453))*COS(RADIANS(E445))*COS(RADIANS(M435))))&gt;90,0,$F$4*$F$5/E444^2*(SIN(RADIANS(G453))*SIN(RADIANS(E445))+COS(RADIANS(G453))*COS(RADIANS(E445))*COS(RADIANS(M435))))</f>
        <v>0</v>
      </c>
      <c r="N453" s="3">
        <f>IF(DEGREES(ACOS(SIN(RADIANS(G453))*SIN(RADIANS(E445))+COS(RADIANS(G453))*COS(RADIANS(E445))*COS(RADIANS(N435))))&gt;90,0,$F$4*$F$5/E444^2*(SIN(RADIANS(G453))*SIN(RADIANS(E445))+COS(RADIANS(G453))*COS(RADIANS(E445))*COS(RADIANS(N435))))</f>
        <v>0</v>
      </c>
      <c r="O453" s="3">
        <f>IF(DEGREES(ACOS(SIN(RADIANS(G453))*SIN(RADIANS(E445))+COS(RADIANS(G453))*COS(RADIANS(E445))*COS(RADIANS(O435))))&gt;90,0,$F$4*$F$5/E444^2*(SIN(RADIANS(G453))*SIN(RADIANS(E445))+COS(RADIANS(G453))*COS(RADIANS(E445))*COS(RADIANS(O435))))</f>
        <v>0</v>
      </c>
      <c r="P453" s="3">
        <f>IF(DEGREES(ACOS(SIN(RADIANS(G453))*SIN(RADIANS(E445))+COS(RADIANS(G453))*COS(RADIANS(E445))*COS(RADIANS(P435))))&gt;90,0,$F$4*$F$5/E444^2*(SIN(RADIANS(G453))*SIN(RADIANS(E445))+COS(RADIANS(G453))*COS(RADIANS(E445))*COS(RADIANS(P435))))</f>
        <v>0</v>
      </c>
      <c r="Q453" s="3">
        <f>IF(DEGREES(ACOS(SIN(RADIANS(G453))*SIN(RADIANS(E445))+COS(RADIANS(G453))*COS(RADIANS(E445))*COS(RADIANS(Q435))))&gt;90,0,$F$4*$F$5/E444^2*(SIN(RADIANS(G453))*SIN(RADIANS(E445))+COS(RADIANS(G453))*COS(RADIANS(E445))*COS(RADIANS(Q435))))</f>
        <v>0</v>
      </c>
      <c r="R453" s="3" t="e">
        <f>IF(DEGREES(ACOS(SIN(RADIANS(G453))*SIN(RADIANS(E445))+COS(RADIANS(G453))*COS(RADIANS(E445))*COS(RADIANS(R435))))&gt;90,0,$F$4*$F$5/E444^2*(SIN(RADIANS(G453))*SIN(RADIANS(E445))+COS(RADIANS(G453))*COS(RADIANS(E445))*COS(RADIANS(R435))))</f>
        <v>#DIV/0!</v>
      </c>
      <c r="S453" s="3" t="e">
        <f>IF(DEGREES(ACOS(SIN(RADIANS(G453))*SIN(RADIANS(E445))+COS(RADIANS(G453))*COS(RADIANS(E445))*COS(RADIANS(S435))))&gt;90,0,$F$4*$F$5/E444^2*(SIN(RADIANS(G453))*SIN(RADIANS(E445))+COS(RADIANS(G453))*COS(RADIANS(E445))*COS(RADIANS(S435))))</f>
        <v>#DIV/0!</v>
      </c>
      <c r="T453" s="3" t="e">
        <f>IF(DEGREES(ACOS(SIN(RADIANS(G453))*SIN(RADIANS(E445))+COS(RADIANS(G453))*COS(RADIANS(E445))*COS(RADIANS(T435))))&gt;90,0,$F$4*$F$5/E444^2*(SIN(RADIANS(G453))*SIN(RADIANS(E445))+COS(RADIANS(G453))*COS(RADIANS(E445))*COS(RADIANS(T435))))</f>
        <v>#DIV/0!</v>
      </c>
      <c r="U453" s="3" t="e">
        <f>IF(DEGREES(ACOS(SIN(RADIANS(G453))*SIN(RADIANS(E445))+COS(RADIANS(G453))*COS(RADIANS(E445))*COS(RADIANS(U435))))&gt;90,0,$F$4*$F$5/E444^2*(SIN(RADIANS(G453))*SIN(RADIANS(E445))+COS(RADIANS(G453))*COS(RADIANS(E445))*COS(RADIANS(U435))))</f>
        <v>#DIV/0!</v>
      </c>
      <c r="V453" s="3" t="e">
        <f>IF(DEGREES(ACOS(SIN(RADIANS(G453))*SIN(RADIANS(E445))+COS(RADIANS(G453))*COS(RADIANS(E445))*COS(RADIANS(V435))))&gt;90,0,$F$4*$F$5/E444^2*(SIN(RADIANS(G453))*SIN(RADIANS(E445))+COS(RADIANS(G453))*COS(RADIANS(E445))*COS(RADIANS(V435))))</f>
        <v>#DIV/0!</v>
      </c>
      <c r="W453" s="3" t="e">
        <f>IF(DEGREES(ACOS(SIN(RADIANS(G453))*SIN(RADIANS(E445))+COS(RADIANS(G453))*COS(RADIANS(E445))*COS(RADIANS(W435))))&gt;90,0,$F$4*$F$5/E444^2*(SIN(RADIANS(G453))*SIN(RADIANS(E445))+COS(RADIANS(G453))*COS(RADIANS(E445))*COS(RADIANS(W435))))</f>
        <v>#DIV/0!</v>
      </c>
      <c r="X453" s="3" t="e">
        <f>IF(DEGREES(ACOS(SIN(RADIANS(G453))*SIN(RADIANS(E445))+COS(RADIANS(G453))*COS(RADIANS(E445))*COS(RADIANS(X435))))&gt;90,0,$F$4*$F$5/E444^2*(SIN(RADIANS(G453))*SIN(RADIANS(E445))+COS(RADIANS(G453))*COS(RADIANS(E445))*COS(RADIANS(X435))))</f>
        <v>#DIV/0!</v>
      </c>
      <c r="Y453" s="3" t="e">
        <f>IF(DEGREES(ACOS(SIN(RADIANS(G453))*SIN(RADIANS(E445))+COS(RADIANS(G453))*COS(RADIANS(E445))*COS(RADIANS(Y435))))&gt;90,0,$F$4*$F$5/E444^2*(SIN(RADIANS(G453))*SIN(RADIANS(E445))+COS(RADIANS(G453))*COS(RADIANS(E445))*COS(RADIANS(Y435))))</f>
        <v>#DIV/0!</v>
      </c>
      <c r="Z453" s="3" t="e">
        <f>IF(DEGREES(ACOS(SIN(RADIANS(G453))*SIN(RADIANS(E445))+COS(RADIANS(G453))*COS(RADIANS(E445))*COS(RADIANS(Z435))))&gt;90,0,$F$4*$F$5/E444^2*(SIN(RADIANS(G453))*SIN(RADIANS(E445))+COS(RADIANS(G453))*COS(RADIANS(E445))*COS(RADIANS(Z435))))</f>
        <v>#DIV/0!</v>
      </c>
      <c r="AA453" s="3" t="e">
        <f>IF(DEGREES(ACOS(SIN(RADIANS(G453))*SIN(RADIANS(E445))+COS(RADIANS(G453))*COS(RADIANS(E445))*COS(RADIANS(AA435))))&gt;90,0,$F$4*$F$5/E444^2*(SIN(RADIANS(G453))*SIN(RADIANS(E445))+COS(RADIANS(G453))*COS(RADIANS(E445))*COS(RADIANS(AA435))))</f>
        <v>#DIV/0!</v>
      </c>
      <c r="AB453" s="3" t="e">
        <f>IF(DEGREES(ACOS(SIN(RADIANS(G453))*SIN(RADIANS(E445))+COS(RADIANS(G453))*COS(RADIANS(E445))*COS(RADIANS(AB435))))&gt;90,0,$F$4*$F$5/E444^2*(SIN(RADIANS(G453))*SIN(RADIANS(E445))+COS(RADIANS(G453))*COS(RADIANS(E445))*COS(RADIANS(AB435))))</f>
        <v>#DIV/0!</v>
      </c>
      <c r="AC453" s="3" t="e">
        <f>IF(DEGREES(ACOS(SIN(RADIANS(G453))*SIN(RADIANS(E445))+COS(RADIANS(G453))*COS(RADIANS(E445))*COS(RADIANS(AC435))))&gt;90,0,$F$4*$F$5/E444^2*(SIN(RADIANS(G453))*SIN(RADIANS(E445))+COS(RADIANS(G453))*COS(RADIANS(E445))*COS(RADIANS(AC435))))</f>
        <v>#DIV/0!</v>
      </c>
      <c r="AD453" s="3" t="e">
        <f>IF(DEGREES(ACOS(SIN(RADIANS(G453))*SIN(RADIANS(E445))+COS(RADIANS(G453))*COS(RADIANS(E445))*COS(RADIANS(AD435))))&gt;90,0,$F$4*$F$5/E444^2*(SIN(RADIANS(G453))*SIN(RADIANS(E445))+COS(RADIANS(G453))*COS(RADIANS(E445))*COS(RADIANS(AD435))))</f>
        <v>#DIV/0!</v>
      </c>
      <c r="AE453" s="3" t="e">
        <f>IF(DEGREES(ACOS(SIN(RADIANS(G453))*SIN(RADIANS(E445))+COS(RADIANS(G453))*COS(RADIANS(E445))*COS(RADIANS(AE435))))&gt;90,0,$F$4*$F$5/E444^2*(SIN(RADIANS(G453))*SIN(RADIANS(E445))+COS(RADIANS(G453))*COS(RADIANS(E445))*COS(RADIANS(AE435))))</f>
        <v>#DIV/0!</v>
      </c>
      <c r="AF453" s="3" t="e">
        <f>IF(DEGREES(ACOS(SIN(RADIANS(G453))*SIN(RADIANS(E445))+COS(RADIANS(G453))*COS(RADIANS(E445))*COS(RADIANS(AF435))))&gt;90,0,$F$4*$F$5/E444^2*(SIN(RADIANS(G453))*SIN(RADIANS(E445))+COS(RADIANS(G453))*COS(RADIANS(E445))*COS(RADIANS(AF435))))</f>
        <v>#DIV/0!</v>
      </c>
      <c r="AG453" s="3" t="e">
        <f>IF(DEGREES(ACOS(SIN(RADIANS(G453))*SIN(RADIANS(E445))+COS(RADIANS(G453))*COS(RADIANS(E445))*COS(RADIANS(AG435))))&gt;90,0,$F$4*$F$5/E444^2*(SIN(RADIANS(G453))*SIN(RADIANS(E445))+COS(RADIANS(G453))*COS(RADIANS(E445))*COS(RADIANS(AG435))))</f>
        <v>#DIV/0!</v>
      </c>
      <c r="AH453" s="3" t="e">
        <f>IF(DEGREES(ACOS(SIN(RADIANS(G453))*SIN(RADIANS(E445))+COS(RADIANS(G453))*COS(RADIANS(E445))*COS(RADIANS(AH435))))&gt;90,0,$F$4*$F$5/E444^2*(SIN(RADIANS(G453))*SIN(RADIANS(E445))+COS(RADIANS(G453))*COS(RADIANS(E445))*COS(RADIANS(AH435))))</f>
        <v>#DIV/0!</v>
      </c>
      <c r="AI453" s="3" t="e">
        <f>IF(DEGREES(ACOS(SIN(RADIANS(G453))*SIN(RADIANS(E445))+COS(RADIANS(G453))*COS(RADIANS(E445))*COS(RADIANS(AI435))))&gt;90,0,$F$4*$F$5/E444^2*(SIN(RADIANS(G453))*SIN(RADIANS(E445))+COS(RADIANS(G453))*COS(RADIANS(E445))*COS(RADIANS(AI435))))</f>
        <v>#DIV/0!</v>
      </c>
      <c r="AJ453" s="3" t="e">
        <f>IF(DEGREES(ACOS(SIN(RADIANS(G453))*SIN(RADIANS(E445))+COS(RADIANS(G453))*COS(RADIANS(E445))*COS(RADIANS(AJ435))))&gt;90,0,$F$4*$F$5/E444^2*(SIN(RADIANS(G453))*SIN(RADIANS(E445))+COS(RADIANS(G453))*COS(RADIANS(E445))*COS(RADIANS(AJ435))))</f>
        <v>#DIV/0!</v>
      </c>
      <c r="AK453" s="3">
        <f>IF(DEGREES(ACOS(SIN(RADIANS(G453))*SIN(RADIANS(E445))+COS(RADIANS(G453))*COS(RADIANS(E445))*COS(RADIANS(AK435))))&gt;90,0,$F$4*$F$5/E444^2*(SIN(RADIANS(G453))*SIN(RADIANS(E445))+COS(RADIANS(G453))*COS(RADIANS(E445))*COS(RADIANS(AK435))))</f>
        <v>0</v>
      </c>
      <c r="AL453" s="3">
        <f>IF(DEGREES(ACOS(SIN(RADIANS(G453))*SIN(RADIANS(E445))+COS(RADIANS(G453))*COS(RADIANS(E445))*COS(RADIANS(AL435))))&gt;90,0,$F$4*$F$5/E444^2*(SIN(RADIANS(G453))*SIN(RADIANS(E445))+COS(RADIANS(G453))*COS(RADIANS(E445))*COS(RADIANS(AL435))))</f>
        <v>0</v>
      </c>
      <c r="AM453" s="3">
        <f>IF(DEGREES(ACOS(SIN(RADIANS(G453))*SIN(RADIANS(E445))+COS(RADIANS(G453))*COS(RADIANS(E445))*COS(RADIANS(AM435))))&gt;90,0,$F$4*$F$5/E444^2*(SIN(RADIANS(G453))*SIN(RADIANS(E445))+COS(RADIANS(G453))*COS(RADIANS(E445))*COS(RADIANS(AM435))))</f>
        <v>0</v>
      </c>
      <c r="AN453" s="3">
        <f>IF(DEGREES(ACOS(SIN(RADIANS(G453))*SIN(RADIANS(E445))+COS(RADIANS(G453))*COS(RADIANS(E445))*COS(RADIANS(AN435))))&gt;90,0,$F$4*$F$5/E444^2*(SIN(RADIANS(G453))*SIN(RADIANS(E445))+COS(RADIANS(G453))*COS(RADIANS(E445))*COS(RADIANS(AN435))))</f>
        <v>0</v>
      </c>
      <c r="AO453" s="3">
        <f>IF(DEGREES(ACOS(SIN(RADIANS(G453))*SIN(RADIANS(E445))+COS(RADIANS(G453))*COS(RADIANS(E445))*COS(RADIANS(AO435))))&gt;90,0,$F$4*$F$5/E444^2*(SIN(RADIANS(G453))*SIN(RADIANS(E445))+COS(RADIANS(G453))*COS(RADIANS(E445))*COS(RADIANS(AO435))))</f>
        <v>0</v>
      </c>
      <c r="AP453" s="3">
        <f>IF(DEGREES(ACOS(SIN(RADIANS(G453))*SIN(RADIANS(E445))+COS(RADIANS(G453))*COS(RADIANS(E445))*COS(RADIANS(AP435))))&gt;90,0,$F$4*$F$5/E444^2*(SIN(RADIANS(G453))*SIN(RADIANS(E445))+COS(RADIANS(G453))*COS(RADIANS(E445))*COS(RADIANS(AP435))))</f>
        <v>0</v>
      </c>
      <c r="AQ453" s="3">
        <f>IF(DEGREES(ACOS(SIN(RADIANS(G453))*SIN(RADIANS(E445))+COS(RADIANS(G453))*COS(RADIANS(E445))*COS(RADIANS(AQ435))))&gt;90,0,$F$4*$F$5/E444^2*(SIN(RADIANS(G453))*SIN(RADIANS(E445))+COS(RADIANS(G453))*COS(RADIANS(E445))*COS(RADIANS(AQ435))))</f>
        <v>0</v>
      </c>
      <c r="AR453" s="3">
        <f>IF(DEGREES(ACOS(SIN(RADIANS(G453))*SIN(RADIANS(E445))+COS(RADIANS(G453))*COS(RADIANS(E445))*COS(RADIANS(AR435))))&gt;90,0,$F$4*$F$5/E444^2*(SIN(RADIANS(G453))*SIN(RADIANS(E445))+COS(RADIANS(G453))*COS(RADIANS(E445))*COS(RADIANS(AR435))))</f>
        <v>0</v>
      </c>
    </row>
    <row r="454" spans="2:44" ht="15.75" customHeight="1" x14ac:dyDescent="0.2">
      <c r="G454" s="3">
        <v>-80</v>
      </c>
      <c r="I454" s="3">
        <f>IF(DEGREES(ACOS(SIN(RADIANS(G454))*SIN(RADIANS(E445))+COS(RADIANS(G454))*COS(RADIANS(E445))*COS(RADIANS(I435))))&gt;90,0,$F$4*$F$5/E444^2*(SIN(RADIANS(G454))*SIN(RADIANS(E445))+COS(RADIANS(G454))*COS(RADIANS(E445))*COS(RADIANS(I435))))</f>
        <v>0</v>
      </c>
      <c r="J454" s="3">
        <f>IF(DEGREES(ACOS(SIN(RADIANS(G454))*SIN(RADIANS(E445))+COS(RADIANS(G454))*COS(RADIANS(E445))*COS(RADIANS(J435))))&gt;90,0,$F$4*$F$5/E444^2*(SIN(RADIANS(G454))*SIN(RADIANS(E445))+COS(RADIANS(G454))*COS(RADIANS(E445))*COS(RADIANS(J435))))</f>
        <v>0</v>
      </c>
      <c r="K454" s="3">
        <f>IF(DEGREES(ACOS(SIN(RADIANS(G454))*SIN(RADIANS(E445))+COS(RADIANS(G454))*COS(RADIANS(E445))*COS(RADIANS(K435))))&gt;90,0,$F$4*$F$5/E444^2*(SIN(RADIANS(G454))*SIN(RADIANS(E445))+COS(RADIANS(G454))*COS(RADIANS(E445))*COS(RADIANS(K435))))</f>
        <v>0</v>
      </c>
      <c r="L454" s="3">
        <f>IF(DEGREES(ACOS(SIN(RADIANS(G454))*SIN(RADIANS(E445))+COS(RADIANS(G454))*COS(RADIANS(E445))*COS(RADIANS(L435))))&gt;90,0,$F$4*$F$5/E444^2*(SIN(RADIANS(G454))*SIN(RADIANS(E445))+COS(RADIANS(G454))*COS(RADIANS(E445))*COS(RADIANS(L435))))</f>
        <v>0</v>
      </c>
      <c r="M454" s="3">
        <f>IF(DEGREES(ACOS(SIN(RADIANS(G454))*SIN(RADIANS(E445))+COS(RADIANS(G454))*COS(RADIANS(E445))*COS(RADIANS(M435))))&gt;90,0,$F$4*$F$5/E444^2*(SIN(RADIANS(G454))*SIN(RADIANS(E445))+COS(RADIANS(G454))*COS(RADIANS(E445))*COS(RADIANS(M435))))</f>
        <v>0</v>
      </c>
      <c r="N454" s="3">
        <f>IF(DEGREES(ACOS(SIN(RADIANS(G454))*SIN(RADIANS(E445))+COS(RADIANS(G454))*COS(RADIANS(E445))*COS(RADIANS(N435))))&gt;90,0,$F$4*$F$5/E444^2*(SIN(RADIANS(G454))*SIN(RADIANS(E445))+COS(RADIANS(G454))*COS(RADIANS(E445))*COS(RADIANS(N435))))</f>
        <v>0</v>
      </c>
      <c r="O454" s="3">
        <f>IF(DEGREES(ACOS(SIN(RADIANS(G454))*SIN(RADIANS(E445))+COS(RADIANS(G454))*COS(RADIANS(E445))*COS(RADIANS(O435))))&gt;90,0,$F$4*$F$5/E444^2*(SIN(RADIANS(G454))*SIN(RADIANS(E445))+COS(RADIANS(G454))*COS(RADIANS(E445))*COS(RADIANS(O435))))</f>
        <v>0</v>
      </c>
      <c r="P454" s="3">
        <f>IF(DEGREES(ACOS(SIN(RADIANS(G454))*SIN(RADIANS(E445))+COS(RADIANS(G454))*COS(RADIANS(E445))*COS(RADIANS(P435))))&gt;90,0,$F$4*$F$5/E444^2*(SIN(RADIANS(G454))*SIN(RADIANS(E445))+COS(RADIANS(G454))*COS(RADIANS(E445))*COS(RADIANS(P435))))</f>
        <v>0</v>
      </c>
      <c r="Q454" s="3">
        <f>IF(DEGREES(ACOS(SIN(RADIANS(G454))*SIN(RADIANS(E445))+COS(RADIANS(G454))*COS(RADIANS(E445))*COS(RADIANS(Q435))))&gt;90,0,$F$4*$F$5/E444^2*(SIN(RADIANS(G454))*SIN(RADIANS(E445))+COS(RADIANS(G454))*COS(RADIANS(E445))*COS(RADIANS(Q435))))</f>
        <v>0</v>
      </c>
      <c r="R454" s="3" t="e">
        <f>IF(DEGREES(ACOS(SIN(RADIANS(G454))*SIN(RADIANS(E445))+COS(RADIANS(G454))*COS(RADIANS(E445))*COS(RADIANS(R435))))&gt;90,0,$F$4*$F$5/E444^2*(SIN(RADIANS(G454))*SIN(RADIANS(E445))+COS(RADIANS(G454))*COS(RADIANS(E445))*COS(RADIANS(R435))))</f>
        <v>#DIV/0!</v>
      </c>
      <c r="S454" s="3" t="e">
        <f>IF(DEGREES(ACOS(SIN(RADIANS(G454))*SIN(RADIANS(E445))+COS(RADIANS(G454))*COS(RADIANS(E445))*COS(RADIANS(S435))))&gt;90,0,$F$4*$F$5/E444^2*(SIN(RADIANS(G454))*SIN(RADIANS(E445))+COS(RADIANS(G454))*COS(RADIANS(E445))*COS(RADIANS(S435))))</f>
        <v>#DIV/0!</v>
      </c>
      <c r="T454" s="3" t="e">
        <f>IF(DEGREES(ACOS(SIN(RADIANS(G454))*SIN(RADIANS(E445))+COS(RADIANS(G454))*COS(RADIANS(E445))*COS(RADIANS(T435))))&gt;90,0,$F$4*$F$5/E444^2*(SIN(RADIANS(G454))*SIN(RADIANS(E445))+COS(RADIANS(G454))*COS(RADIANS(E445))*COS(RADIANS(T435))))</f>
        <v>#DIV/0!</v>
      </c>
      <c r="U454" s="3" t="e">
        <f>IF(DEGREES(ACOS(SIN(RADIANS(G454))*SIN(RADIANS(E445))+COS(RADIANS(G454))*COS(RADIANS(E445))*COS(RADIANS(U435))))&gt;90,0,$F$4*$F$5/E444^2*(SIN(RADIANS(G454))*SIN(RADIANS(E445))+COS(RADIANS(G454))*COS(RADIANS(E445))*COS(RADIANS(U435))))</f>
        <v>#DIV/0!</v>
      </c>
      <c r="V454" s="3" t="e">
        <f>IF(DEGREES(ACOS(SIN(RADIANS(G454))*SIN(RADIANS(E445))+COS(RADIANS(G454))*COS(RADIANS(E445))*COS(RADIANS(V435))))&gt;90,0,$F$4*$F$5/E444^2*(SIN(RADIANS(G454))*SIN(RADIANS(E445))+COS(RADIANS(G454))*COS(RADIANS(E445))*COS(RADIANS(V435))))</f>
        <v>#DIV/0!</v>
      </c>
      <c r="W454" s="3" t="e">
        <f>IF(DEGREES(ACOS(SIN(RADIANS(G454))*SIN(RADIANS(E445))+COS(RADIANS(G454))*COS(RADIANS(E445))*COS(RADIANS(W435))))&gt;90,0,$F$4*$F$5/E444^2*(SIN(RADIANS(G454))*SIN(RADIANS(E445))+COS(RADIANS(G454))*COS(RADIANS(E445))*COS(RADIANS(W435))))</f>
        <v>#DIV/0!</v>
      </c>
      <c r="X454" s="3" t="e">
        <f>IF(DEGREES(ACOS(SIN(RADIANS(G454))*SIN(RADIANS(E445))+COS(RADIANS(G454))*COS(RADIANS(E445))*COS(RADIANS(X435))))&gt;90,0,$F$4*$F$5/E444^2*(SIN(RADIANS(G454))*SIN(RADIANS(E445))+COS(RADIANS(G454))*COS(RADIANS(E445))*COS(RADIANS(X435))))</f>
        <v>#DIV/0!</v>
      </c>
      <c r="Y454" s="3" t="e">
        <f>IF(DEGREES(ACOS(SIN(RADIANS(G454))*SIN(RADIANS(E445))+COS(RADIANS(G454))*COS(RADIANS(E445))*COS(RADIANS(Y435))))&gt;90,0,$F$4*$F$5/E444^2*(SIN(RADIANS(G454))*SIN(RADIANS(E445))+COS(RADIANS(G454))*COS(RADIANS(E445))*COS(RADIANS(Y435))))</f>
        <v>#DIV/0!</v>
      </c>
      <c r="Z454" s="3" t="e">
        <f>IF(DEGREES(ACOS(SIN(RADIANS(G454))*SIN(RADIANS(E445))+COS(RADIANS(G454))*COS(RADIANS(E445))*COS(RADIANS(Z435))))&gt;90,0,$F$4*$F$5/E444^2*(SIN(RADIANS(G454))*SIN(RADIANS(E445))+COS(RADIANS(G454))*COS(RADIANS(E445))*COS(RADIANS(Z435))))</f>
        <v>#DIV/0!</v>
      </c>
      <c r="AA454" s="3" t="e">
        <f>IF(DEGREES(ACOS(SIN(RADIANS(G454))*SIN(RADIANS(E445))+COS(RADIANS(G454))*COS(RADIANS(E445))*COS(RADIANS(AA435))))&gt;90,0,$F$4*$F$5/E444^2*(SIN(RADIANS(G454))*SIN(RADIANS(E445))+COS(RADIANS(G454))*COS(RADIANS(E445))*COS(RADIANS(AA435))))</f>
        <v>#DIV/0!</v>
      </c>
      <c r="AB454" s="3" t="e">
        <f>IF(DEGREES(ACOS(SIN(RADIANS(G454))*SIN(RADIANS(E445))+COS(RADIANS(G454))*COS(RADIANS(E445))*COS(RADIANS(AB435))))&gt;90,0,$F$4*$F$5/E444^2*(SIN(RADIANS(G454))*SIN(RADIANS(E445))+COS(RADIANS(G454))*COS(RADIANS(E445))*COS(RADIANS(AB435))))</f>
        <v>#DIV/0!</v>
      </c>
      <c r="AC454" s="3" t="e">
        <f>IF(DEGREES(ACOS(SIN(RADIANS(G454))*SIN(RADIANS(E445))+COS(RADIANS(G454))*COS(RADIANS(E445))*COS(RADIANS(AC435))))&gt;90,0,$F$4*$F$5/E444^2*(SIN(RADIANS(G454))*SIN(RADIANS(E445))+COS(RADIANS(G454))*COS(RADIANS(E445))*COS(RADIANS(AC435))))</f>
        <v>#DIV/0!</v>
      </c>
      <c r="AD454" s="3" t="e">
        <f>IF(DEGREES(ACOS(SIN(RADIANS(G454))*SIN(RADIANS(E445))+COS(RADIANS(G454))*COS(RADIANS(E445))*COS(RADIANS(AD435))))&gt;90,0,$F$4*$F$5/E444^2*(SIN(RADIANS(G454))*SIN(RADIANS(E445))+COS(RADIANS(G454))*COS(RADIANS(E445))*COS(RADIANS(AD435))))</f>
        <v>#DIV/0!</v>
      </c>
      <c r="AE454" s="3" t="e">
        <f>IF(DEGREES(ACOS(SIN(RADIANS(G454))*SIN(RADIANS(E445))+COS(RADIANS(G454))*COS(RADIANS(E445))*COS(RADIANS(AE435))))&gt;90,0,$F$4*$F$5/E444^2*(SIN(RADIANS(G454))*SIN(RADIANS(E445))+COS(RADIANS(G454))*COS(RADIANS(E445))*COS(RADIANS(AE435))))</f>
        <v>#DIV/0!</v>
      </c>
      <c r="AF454" s="3" t="e">
        <f>IF(DEGREES(ACOS(SIN(RADIANS(G454))*SIN(RADIANS(E445))+COS(RADIANS(G454))*COS(RADIANS(E445))*COS(RADIANS(AF435))))&gt;90,0,$F$4*$F$5/E444^2*(SIN(RADIANS(G454))*SIN(RADIANS(E445))+COS(RADIANS(G454))*COS(RADIANS(E445))*COS(RADIANS(AF435))))</f>
        <v>#DIV/0!</v>
      </c>
      <c r="AG454" s="3" t="e">
        <f>IF(DEGREES(ACOS(SIN(RADIANS(G454))*SIN(RADIANS(E445))+COS(RADIANS(G454))*COS(RADIANS(E445))*COS(RADIANS(AG435))))&gt;90,0,$F$4*$F$5/E444^2*(SIN(RADIANS(G454))*SIN(RADIANS(E445))+COS(RADIANS(G454))*COS(RADIANS(E445))*COS(RADIANS(AG435))))</f>
        <v>#DIV/0!</v>
      </c>
      <c r="AH454" s="3" t="e">
        <f>IF(DEGREES(ACOS(SIN(RADIANS(G454))*SIN(RADIANS(E445))+COS(RADIANS(G454))*COS(RADIANS(E445))*COS(RADIANS(AH435))))&gt;90,0,$F$4*$F$5/E444^2*(SIN(RADIANS(G454))*SIN(RADIANS(E445))+COS(RADIANS(G454))*COS(RADIANS(E445))*COS(RADIANS(AH435))))</f>
        <v>#DIV/0!</v>
      </c>
      <c r="AI454" s="3" t="e">
        <f>IF(DEGREES(ACOS(SIN(RADIANS(G454))*SIN(RADIANS(E445))+COS(RADIANS(G454))*COS(RADIANS(E445))*COS(RADIANS(AI435))))&gt;90,0,$F$4*$F$5/E444^2*(SIN(RADIANS(G454))*SIN(RADIANS(E445))+COS(RADIANS(G454))*COS(RADIANS(E445))*COS(RADIANS(AI435))))</f>
        <v>#DIV/0!</v>
      </c>
      <c r="AJ454" s="3" t="e">
        <f>IF(DEGREES(ACOS(SIN(RADIANS(G454))*SIN(RADIANS(E445))+COS(RADIANS(G454))*COS(RADIANS(E445))*COS(RADIANS(AJ435))))&gt;90,0,$F$4*$F$5/E444^2*(SIN(RADIANS(G454))*SIN(RADIANS(E445))+COS(RADIANS(G454))*COS(RADIANS(E445))*COS(RADIANS(AJ435))))</f>
        <v>#DIV/0!</v>
      </c>
      <c r="AK454" s="3">
        <f>IF(DEGREES(ACOS(SIN(RADIANS(G454))*SIN(RADIANS(E445))+COS(RADIANS(G454))*COS(RADIANS(E445))*COS(RADIANS(AK435))))&gt;90,0,$F$4*$F$5/E444^2*(SIN(RADIANS(G454))*SIN(RADIANS(E445))+COS(RADIANS(G454))*COS(RADIANS(E445))*COS(RADIANS(AK435))))</f>
        <v>0</v>
      </c>
      <c r="AL454" s="3">
        <f>IF(DEGREES(ACOS(SIN(RADIANS(G454))*SIN(RADIANS(E445))+COS(RADIANS(G454))*COS(RADIANS(E445))*COS(RADIANS(AL435))))&gt;90,0,$F$4*$F$5/E444^2*(SIN(RADIANS(G454))*SIN(RADIANS(E445))+COS(RADIANS(G454))*COS(RADIANS(E445))*COS(RADIANS(AL435))))</f>
        <v>0</v>
      </c>
      <c r="AM454" s="3">
        <f>IF(DEGREES(ACOS(SIN(RADIANS(G454))*SIN(RADIANS(E445))+COS(RADIANS(G454))*COS(RADIANS(E445))*COS(RADIANS(AM435))))&gt;90,0,$F$4*$F$5/E444^2*(SIN(RADIANS(G454))*SIN(RADIANS(E445))+COS(RADIANS(G454))*COS(RADIANS(E445))*COS(RADIANS(AM435))))</f>
        <v>0</v>
      </c>
      <c r="AN454" s="3">
        <f>IF(DEGREES(ACOS(SIN(RADIANS(G454))*SIN(RADIANS(E445))+COS(RADIANS(G454))*COS(RADIANS(E445))*COS(RADIANS(AN435))))&gt;90,0,$F$4*$F$5/E444^2*(SIN(RADIANS(G454))*SIN(RADIANS(E445))+COS(RADIANS(G454))*COS(RADIANS(E445))*COS(RADIANS(AN435))))</f>
        <v>0</v>
      </c>
      <c r="AO454" s="3">
        <f>IF(DEGREES(ACOS(SIN(RADIANS(G454))*SIN(RADIANS(E445))+COS(RADIANS(G454))*COS(RADIANS(E445))*COS(RADIANS(AO435))))&gt;90,0,$F$4*$F$5/E444^2*(SIN(RADIANS(G454))*SIN(RADIANS(E445))+COS(RADIANS(G454))*COS(RADIANS(E445))*COS(RADIANS(AO435))))</f>
        <v>0</v>
      </c>
      <c r="AP454" s="3">
        <f>IF(DEGREES(ACOS(SIN(RADIANS(G454))*SIN(RADIANS(E445))+COS(RADIANS(G454))*COS(RADIANS(E445))*COS(RADIANS(AP435))))&gt;90,0,$F$4*$F$5/E444^2*(SIN(RADIANS(G454))*SIN(RADIANS(E445))+COS(RADIANS(G454))*COS(RADIANS(E445))*COS(RADIANS(AP435))))</f>
        <v>0</v>
      </c>
      <c r="AQ454" s="3">
        <f>IF(DEGREES(ACOS(SIN(RADIANS(G454))*SIN(RADIANS(E445))+COS(RADIANS(G454))*COS(RADIANS(E445))*COS(RADIANS(AQ435))))&gt;90,0,$F$4*$F$5/E444^2*(SIN(RADIANS(G454))*SIN(RADIANS(E445))+COS(RADIANS(G454))*COS(RADIANS(E445))*COS(RADIANS(AQ435))))</f>
        <v>0</v>
      </c>
      <c r="AR454" s="3">
        <f>IF(DEGREES(ACOS(SIN(RADIANS(G454))*SIN(RADIANS(E445))+COS(RADIANS(G454))*COS(RADIANS(E445))*COS(RADIANS(AR435))))&gt;90,0,$F$4*$F$5/E444^2*(SIN(RADIANS(G454))*SIN(RADIANS(E445))+COS(RADIANS(G454))*COS(RADIANS(E445))*COS(RADIANS(AR435))))</f>
        <v>0</v>
      </c>
    </row>
    <row r="455" spans="2:44" ht="15.75" customHeight="1" x14ac:dyDescent="0.2">
      <c r="G455" s="3">
        <v>-90</v>
      </c>
      <c r="I455" s="3" t="e">
        <f>IF(DEGREES(ACOS(SIN(RADIANS(G455))*SIN(RADIANS(E445))+COS(RADIANS(G455))*COS(RADIANS(E445))*COS(RADIANS(I435))))&gt;90,0,$F$4*$F$5/E444^2*(SIN(RADIANS(G455))*SIN(RADIANS(E445))+COS(RADIANS(G455))*COS(RADIANS(E445))*COS(RADIANS(I435))))</f>
        <v>#DIV/0!</v>
      </c>
      <c r="J455" s="3" t="e">
        <f>IF(DEGREES(ACOS(SIN(RADIANS(G455))*SIN(RADIANS(E445))+COS(RADIANS(G455))*COS(RADIANS(E445))*COS(RADIANS(J435))))&gt;90,0,$F$4*$F$5/E444^2*(SIN(RADIANS(G455))*SIN(RADIANS(E445))+COS(RADIANS(G455))*COS(RADIANS(E445))*COS(RADIANS(J435))))</f>
        <v>#DIV/0!</v>
      </c>
      <c r="K455" s="3" t="e">
        <f>IF(DEGREES(ACOS(SIN(RADIANS(G455))*SIN(RADIANS(E445))+COS(RADIANS(G455))*COS(RADIANS(E445))*COS(RADIANS(K435))))&gt;90,0,$F$4*$F$5/E444^2*(SIN(RADIANS(G455))*SIN(RADIANS(E445))+COS(RADIANS(G455))*COS(RADIANS(E445))*COS(RADIANS(K435))))</f>
        <v>#DIV/0!</v>
      </c>
      <c r="L455" s="3" t="e">
        <f>IF(DEGREES(ACOS(SIN(RADIANS(G455))*SIN(RADIANS(E445))+COS(RADIANS(G455))*COS(RADIANS(E445))*COS(RADIANS(L435))))&gt;90,0,$F$4*$F$5/E444^2*(SIN(RADIANS(G455))*SIN(RADIANS(E445))+COS(RADIANS(G455))*COS(RADIANS(E445))*COS(RADIANS(L435))))</f>
        <v>#DIV/0!</v>
      </c>
      <c r="M455" s="3" t="e">
        <f>IF(DEGREES(ACOS(SIN(RADIANS(G455))*SIN(RADIANS(E445))+COS(RADIANS(G455))*COS(RADIANS(E445))*COS(RADIANS(M435))))&gt;90,0,$F$4*$F$5/E444^2*(SIN(RADIANS(G455))*SIN(RADIANS(E445))+COS(RADIANS(G455))*COS(RADIANS(E445))*COS(RADIANS(M435))))</f>
        <v>#DIV/0!</v>
      </c>
      <c r="N455" s="3" t="e">
        <f>IF(DEGREES(ACOS(SIN(RADIANS(G455))*SIN(RADIANS(E445))+COS(RADIANS(G455))*COS(RADIANS(E445))*COS(RADIANS(N435))))&gt;90,0,$F$4*$F$5/E444^2*(SIN(RADIANS(G455))*SIN(RADIANS(E445))+COS(RADIANS(G455))*COS(RADIANS(E445))*COS(RADIANS(N435))))</f>
        <v>#DIV/0!</v>
      </c>
      <c r="O455" s="3" t="e">
        <f>IF(DEGREES(ACOS(SIN(RADIANS(G455))*SIN(RADIANS(E445))+COS(RADIANS(G455))*COS(RADIANS(E445))*COS(RADIANS(O435))))&gt;90,0,$F$4*$F$5/E444^2*(SIN(RADIANS(G455))*SIN(RADIANS(E445))+COS(RADIANS(G455))*COS(RADIANS(E445))*COS(RADIANS(O435))))</f>
        <v>#DIV/0!</v>
      </c>
      <c r="P455" s="3" t="e">
        <f>IF(DEGREES(ACOS(SIN(RADIANS(G455))*SIN(RADIANS(E445))+COS(RADIANS(G455))*COS(RADIANS(E445))*COS(RADIANS(P435))))&gt;90,0,$F$4*$F$5/E444^2*(SIN(RADIANS(G455))*SIN(RADIANS(E445))+COS(RADIANS(G455))*COS(RADIANS(E445))*COS(RADIANS(P435))))</f>
        <v>#DIV/0!</v>
      </c>
      <c r="Q455" s="3" t="e">
        <f>IF(DEGREES(ACOS(SIN(RADIANS(G455))*SIN(RADIANS(E445))+COS(RADIANS(G455))*COS(RADIANS(E445))*COS(RADIANS(Q435))))&gt;90,0,$F$4*$F$5/E444^2*(SIN(RADIANS(G455))*SIN(RADIANS(E445))+COS(RADIANS(G455))*COS(RADIANS(E445))*COS(RADIANS(Q435))))</f>
        <v>#DIV/0!</v>
      </c>
      <c r="R455" s="3" t="e">
        <f>IF(DEGREES(ACOS(SIN(RADIANS(G455))*SIN(RADIANS(E445))+COS(RADIANS(G455))*COS(RADIANS(E445))*COS(RADIANS(R435))))&gt;90,0,$F$4*$F$5/E444^2*(SIN(RADIANS(G455))*SIN(RADIANS(E445))+COS(RADIANS(G455))*COS(RADIANS(E445))*COS(RADIANS(R435))))</f>
        <v>#DIV/0!</v>
      </c>
      <c r="S455" s="3" t="e">
        <f>IF(DEGREES(ACOS(SIN(RADIANS(G455))*SIN(RADIANS(E445))+COS(RADIANS(G455))*COS(RADIANS(E445))*COS(RADIANS(S435))))&gt;90,0,$F$4*$F$5/E444^2*(SIN(RADIANS(G455))*SIN(RADIANS(E445))+COS(RADIANS(G455))*COS(RADIANS(E445))*COS(RADIANS(S435))))</f>
        <v>#DIV/0!</v>
      </c>
      <c r="T455" s="3" t="e">
        <f>IF(DEGREES(ACOS(SIN(RADIANS(G455))*SIN(RADIANS(E445))+COS(RADIANS(G455))*COS(RADIANS(E445))*COS(RADIANS(T435))))&gt;90,0,$F$4*$F$5/E444^2*(SIN(RADIANS(G455))*SIN(RADIANS(E445))+COS(RADIANS(G455))*COS(RADIANS(E445))*COS(RADIANS(T435))))</f>
        <v>#DIV/0!</v>
      </c>
      <c r="U455" s="3" t="e">
        <f>IF(DEGREES(ACOS(SIN(RADIANS(G455))*SIN(RADIANS(E445))+COS(RADIANS(G455))*COS(RADIANS(E445))*COS(RADIANS(U435))))&gt;90,0,$F$4*$F$5/E444^2*(SIN(RADIANS(G455))*SIN(RADIANS(E445))+COS(RADIANS(G455))*COS(RADIANS(E445))*COS(RADIANS(U435))))</f>
        <v>#DIV/0!</v>
      </c>
      <c r="V455" s="3" t="e">
        <f>IF(DEGREES(ACOS(SIN(RADIANS(G455))*SIN(RADIANS(E445))+COS(RADIANS(G455))*COS(RADIANS(E445))*COS(RADIANS(V435))))&gt;90,0,$F$4*$F$5/E444^2*(SIN(RADIANS(G455))*SIN(RADIANS(E445))+COS(RADIANS(G455))*COS(RADIANS(E445))*COS(RADIANS(V435))))</f>
        <v>#DIV/0!</v>
      </c>
      <c r="W455" s="3" t="e">
        <f>IF(DEGREES(ACOS(SIN(RADIANS(G455))*SIN(RADIANS(E445))+COS(RADIANS(G455))*COS(RADIANS(E445))*COS(RADIANS(W435))))&gt;90,0,$F$4*$F$5/E444^2*(SIN(RADIANS(G455))*SIN(RADIANS(E445))+COS(RADIANS(G455))*COS(RADIANS(E445))*COS(RADIANS(W435))))</f>
        <v>#DIV/0!</v>
      </c>
      <c r="X455" s="3" t="e">
        <f>IF(DEGREES(ACOS(SIN(RADIANS(G455))*SIN(RADIANS(E445))+COS(RADIANS(G455))*COS(RADIANS(E445))*COS(RADIANS(X435))))&gt;90,0,$F$4*$F$5/E444^2*(SIN(RADIANS(G455))*SIN(RADIANS(E445))+COS(RADIANS(G455))*COS(RADIANS(E445))*COS(RADIANS(X435))))</f>
        <v>#DIV/0!</v>
      </c>
      <c r="Y455" s="3" t="e">
        <f>IF(DEGREES(ACOS(SIN(RADIANS(G455))*SIN(RADIANS(E445))+COS(RADIANS(G455))*COS(RADIANS(E445))*COS(RADIANS(Y435))))&gt;90,0,$F$4*$F$5/E444^2*(SIN(RADIANS(G455))*SIN(RADIANS(E445))+COS(RADIANS(G455))*COS(RADIANS(E445))*COS(RADIANS(Y435))))</f>
        <v>#DIV/0!</v>
      </c>
      <c r="Z455" s="3" t="e">
        <f>IF(DEGREES(ACOS(SIN(RADIANS(G455))*SIN(RADIANS(E445))+COS(RADIANS(G455))*COS(RADIANS(E445))*COS(RADIANS(Z435))))&gt;90,0,$F$4*$F$5/E444^2*(SIN(RADIANS(G455))*SIN(RADIANS(E445))+COS(RADIANS(G455))*COS(RADIANS(E445))*COS(RADIANS(Z435))))</f>
        <v>#DIV/0!</v>
      </c>
      <c r="AA455" s="3" t="e">
        <f>IF(DEGREES(ACOS(SIN(RADIANS(G455))*SIN(RADIANS(E445))+COS(RADIANS(G455))*COS(RADIANS(E445))*COS(RADIANS(AA435))))&gt;90,0,$F$4*$F$5/E444^2*(SIN(RADIANS(G455))*SIN(RADIANS(E445))+COS(RADIANS(G455))*COS(RADIANS(E445))*COS(RADIANS(AA435))))</f>
        <v>#DIV/0!</v>
      </c>
      <c r="AB455" s="3" t="e">
        <f>IF(DEGREES(ACOS(SIN(RADIANS(G455))*SIN(RADIANS(E445))+COS(RADIANS(G455))*COS(RADIANS(E445))*COS(RADIANS(AB435))))&gt;90,0,$F$4*$F$5/E444^2*(SIN(RADIANS(G455))*SIN(RADIANS(E445))+COS(RADIANS(G455))*COS(RADIANS(E445))*COS(RADIANS(AB435))))</f>
        <v>#DIV/0!</v>
      </c>
      <c r="AC455" s="3" t="e">
        <f>IF(DEGREES(ACOS(SIN(RADIANS(G455))*SIN(RADIANS(E445))+COS(RADIANS(G455))*COS(RADIANS(E445))*COS(RADIANS(AC435))))&gt;90,0,$F$4*$F$5/E444^2*(SIN(RADIANS(G455))*SIN(RADIANS(E445))+COS(RADIANS(G455))*COS(RADIANS(E445))*COS(RADIANS(AC435))))</f>
        <v>#DIV/0!</v>
      </c>
      <c r="AD455" s="3" t="e">
        <f>IF(DEGREES(ACOS(SIN(RADIANS(G455))*SIN(RADIANS(E445))+COS(RADIANS(G455))*COS(RADIANS(E445))*COS(RADIANS(AD435))))&gt;90,0,$F$4*$F$5/E444^2*(SIN(RADIANS(G455))*SIN(RADIANS(E445))+COS(RADIANS(G455))*COS(RADIANS(E445))*COS(RADIANS(AD435))))</f>
        <v>#DIV/0!</v>
      </c>
      <c r="AE455" s="3" t="e">
        <f>IF(DEGREES(ACOS(SIN(RADIANS(G455))*SIN(RADIANS(E445))+COS(RADIANS(G455))*COS(RADIANS(E445))*COS(RADIANS(AE435))))&gt;90,0,$F$4*$F$5/E444^2*(SIN(RADIANS(G455))*SIN(RADIANS(E445))+COS(RADIANS(G455))*COS(RADIANS(E445))*COS(RADIANS(AE435))))</f>
        <v>#DIV/0!</v>
      </c>
      <c r="AF455" s="3" t="e">
        <f>IF(DEGREES(ACOS(SIN(RADIANS(G455))*SIN(RADIANS(E445))+COS(RADIANS(G455))*COS(RADIANS(E445))*COS(RADIANS(AF435))))&gt;90,0,$F$4*$F$5/E444^2*(SIN(RADIANS(G455))*SIN(RADIANS(E445))+COS(RADIANS(G455))*COS(RADIANS(E445))*COS(RADIANS(AF435))))</f>
        <v>#DIV/0!</v>
      </c>
      <c r="AG455" s="3" t="e">
        <f>IF(DEGREES(ACOS(SIN(RADIANS(G455))*SIN(RADIANS(E445))+COS(RADIANS(G455))*COS(RADIANS(E445))*COS(RADIANS(AG435))))&gt;90,0,$F$4*$F$5/E444^2*(SIN(RADIANS(G455))*SIN(RADIANS(E445))+COS(RADIANS(G455))*COS(RADIANS(E445))*COS(RADIANS(AG435))))</f>
        <v>#DIV/0!</v>
      </c>
      <c r="AH455" s="3" t="e">
        <f>IF(DEGREES(ACOS(SIN(RADIANS(G455))*SIN(RADIANS(E445))+COS(RADIANS(G455))*COS(RADIANS(E445))*COS(RADIANS(AH435))))&gt;90,0,$F$4*$F$5/E444^2*(SIN(RADIANS(G455))*SIN(RADIANS(E445))+COS(RADIANS(G455))*COS(RADIANS(E445))*COS(RADIANS(AH435))))</f>
        <v>#DIV/0!</v>
      </c>
      <c r="AI455" s="3" t="e">
        <f>IF(DEGREES(ACOS(SIN(RADIANS(G455))*SIN(RADIANS(E445))+COS(RADIANS(G455))*COS(RADIANS(E445))*COS(RADIANS(AI435))))&gt;90,0,$F$4*$F$5/E444^2*(SIN(RADIANS(G455))*SIN(RADIANS(E445))+COS(RADIANS(G455))*COS(RADIANS(E445))*COS(RADIANS(AI435))))</f>
        <v>#DIV/0!</v>
      </c>
      <c r="AJ455" s="3" t="e">
        <f>IF(DEGREES(ACOS(SIN(RADIANS(G455))*SIN(RADIANS(E445))+COS(RADIANS(G455))*COS(RADIANS(E445))*COS(RADIANS(AJ435))))&gt;90,0,$F$4*$F$5/E444^2*(SIN(RADIANS(G455))*SIN(RADIANS(E445))+COS(RADIANS(G455))*COS(RADIANS(E445))*COS(RADIANS(AJ435))))</f>
        <v>#DIV/0!</v>
      </c>
      <c r="AK455" s="3" t="e">
        <f>IF(DEGREES(ACOS(SIN(RADIANS(G455))*SIN(RADIANS(E445))+COS(RADIANS(G455))*COS(RADIANS(E445))*COS(RADIANS(AK435))))&gt;90,0,$F$4*$F$5/E444^2*(SIN(RADIANS(G455))*SIN(RADIANS(E445))+COS(RADIANS(G455))*COS(RADIANS(E445))*COS(RADIANS(AK435))))</f>
        <v>#DIV/0!</v>
      </c>
      <c r="AL455" s="3" t="e">
        <f>IF(DEGREES(ACOS(SIN(RADIANS(G455))*SIN(RADIANS(E445))+COS(RADIANS(G455))*COS(RADIANS(E445))*COS(RADIANS(AL435))))&gt;90,0,$F$4*$F$5/E444^2*(SIN(RADIANS(G455))*SIN(RADIANS(E445))+COS(RADIANS(G455))*COS(RADIANS(E445))*COS(RADIANS(AL435))))</f>
        <v>#DIV/0!</v>
      </c>
      <c r="AM455" s="3" t="e">
        <f>IF(DEGREES(ACOS(SIN(RADIANS(G455))*SIN(RADIANS(E445))+COS(RADIANS(G455))*COS(RADIANS(E445))*COS(RADIANS(AM435))))&gt;90,0,$F$4*$F$5/E444^2*(SIN(RADIANS(G455))*SIN(RADIANS(E445))+COS(RADIANS(G455))*COS(RADIANS(E445))*COS(RADIANS(AM435))))</f>
        <v>#DIV/0!</v>
      </c>
      <c r="AN455" s="3" t="e">
        <f>IF(DEGREES(ACOS(SIN(RADIANS(G455))*SIN(RADIANS(E445))+COS(RADIANS(G455))*COS(RADIANS(E445))*COS(RADIANS(AN435))))&gt;90,0,$F$4*$F$5/E444^2*(SIN(RADIANS(G455))*SIN(RADIANS(E445))+COS(RADIANS(G455))*COS(RADIANS(E445))*COS(RADIANS(AN435))))</f>
        <v>#DIV/0!</v>
      </c>
      <c r="AO455" s="3" t="e">
        <f>IF(DEGREES(ACOS(SIN(RADIANS(G455))*SIN(RADIANS(E445))+COS(RADIANS(G455))*COS(RADIANS(E445))*COS(RADIANS(AO435))))&gt;90,0,$F$4*$F$5/E444^2*(SIN(RADIANS(G455))*SIN(RADIANS(E445))+COS(RADIANS(G455))*COS(RADIANS(E445))*COS(RADIANS(AO435))))</f>
        <v>#DIV/0!</v>
      </c>
      <c r="AP455" s="3" t="e">
        <f>IF(DEGREES(ACOS(SIN(RADIANS(G455))*SIN(RADIANS(E445))+COS(RADIANS(G455))*COS(RADIANS(E445))*COS(RADIANS(AP435))))&gt;90,0,$F$4*$F$5/E444^2*(SIN(RADIANS(G455))*SIN(RADIANS(E445))+COS(RADIANS(G455))*COS(RADIANS(E445))*COS(RADIANS(AP435))))</f>
        <v>#DIV/0!</v>
      </c>
      <c r="AQ455" s="3" t="e">
        <f>IF(DEGREES(ACOS(SIN(RADIANS(G455))*SIN(RADIANS(E445))+COS(RADIANS(G455))*COS(RADIANS(E445))*COS(RADIANS(AQ435))))&gt;90,0,$F$4*$F$5/E444^2*(SIN(RADIANS(G455))*SIN(RADIANS(E445))+COS(RADIANS(G455))*COS(RADIANS(E445))*COS(RADIANS(AQ435))))</f>
        <v>#DIV/0!</v>
      </c>
      <c r="AR455" s="3" t="e">
        <f>IF(DEGREES(ACOS(SIN(RADIANS(G455))*SIN(RADIANS(E445))+COS(RADIANS(G455))*COS(RADIANS(E445))*COS(RADIANS(AR435))))&gt;90,0,$F$4*$F$5/E444^2*(SIN(RADIANS(G455))*SIN(RADIANS(E445))+COS(RADIANS(G455))*COS(RADIANS(E445))*COS(RADIANS(AR435))))</f>
        <v>#DIV/0!</v>
      </c>
    </row>
    <row r="456" spans="2:44" ht="15.75" customHeight="1" x14ac:dyDescent="0.2"/>
    <row r="457" spans="2:44" ht="15.75" customHeight="1" x14ac:dyDescent="0.2">
      <c r="H457" s="3" t="s">
        <v>771</v>
      </c>
      <c r="I457" s="3">
        <v>180</v>
      </c>
      <c r="J457" s="3">
        <v>170</v>
      </c>
      <c r="K457" s="3">
        <v>160</v>
      </c>
      <c r="L457" s="3">
        <v>150</v>
      </c>
      <c r="M457" s="3">
        <v>140</v>
      </c>
      <c r="N457" s="3">
        <v>130</v>
      </c>
      <c r="O457" s="3">
        <v>120</v>
      </c>
      <c r="P457" s="3">
        <v>110</v>
      </c>
      <c r="Q457" s="3">
        <v>100</v>
      </c>
      <c r="R457" s="3">
        <v>90</v>
      </c>
      <c r="S457" s="3">
        <v>80</v>
      </c>
      <c r="T457" s="3">
        <v>70</v>
      </c>
      <c r="U457" s="3">
        <v>60</v>
      </c>
      <c r="V457" s="3">
        <v>50</v>
      </c>
      <c r="W457" s="3">
        <v>40</v>
      </c>
      <c r="X457" s="3">
        <v>30</v>
      </c>
      <c r="Y457" s="3">
        <v>20</v>
      </c>
      <c r="Z457" s="3">
        <v>10</v>
      </c>
      <c r="AA457" s="3">
        <v>0</v>
      </c>
      <c r="AB457" s="3">
        <v>-10</v>
      </c>
      <c r="AC457" s="3">
        <v>-20</v>
      </c>
      <c r="AD457" s="3">
        <v>-30</v>
      </c>
      <c r="AE457" s="3">
        <v>-40</v>
      </c>
      <c r="AF457" s="3">
        <v>-50</v>
      </c>
      <c r="AG457" s="3">
        <v>-60</v>
      </c>
      <c r="AH457" s="3">
        <v>-70</v>
      </c>
      <c r="AI457" s="3">
        <v>-80</v>
      </c>
      <c r="AJ457" s="3">
        <v>-90</v>
      </c>
      <c r="AK457" s="3">
        <v>-100</v>
      </c>
      <c r="AL457" s="3">
        <v>-110</v>
      </c>
      <c r="AM457" s="3">
        <v>-120</v>
      </c>
      <c r="AN457" s="3">
        <v>-130</v>
      </c>
      <c r="AO457" s="3">
        <v>-140</v>
      </c>
      <c r="AP457" s="3">
        <v>-150</v>
      </c>
      <c r="AQ457" s="3">
        <v>-160</v>
      </c>
      <c r="AR457" s="3">
        <v>-170</v>
      </c>
    </row>
    <row r="458" spans="2:44" ht="15.75" customHeight="1" x14ac:dyDescent="0.2">
      <c r="H458" s="3" t="s">
        <v>782</v>
      </c>
      <c r="I458" s="3">
        <f>IF(ABS(I457-E470)&gt;180,IF(ABS(I457-E470)&gt;360,ABS(I457-E470)-360,360-ABS(I457-E470)),ABS(I457-E470))</f>
        <v>180</v>
      </c>
      <c r="J458" s="3">
        <f>IF(ABS(J457-E470)&gt;180,IF(ABS(J457-E470)&gt;360,ABS(J457-E470)-360,360-ABS(J457-E470)),ABS(J457-E470))</f>
        <v>170</v>
      </c>
      <c r="K458" s="3">
        <f>IF(ABS(K457-E470)&gt;180,IF(ABS(K457-E470)&gt;360,ABS(K457-E470)-360,360-ABS(K457-E470)),ABS(K457-E470))</f>
        <v>160</v>
      </c>
      <c r="L458" s="3">
        <f>IF(ABS(L457-E470)&gt;180,IF(ABS(L457-E470)&gt;360,ABS(L457-E470)-360,360-ABS(L457-E470)),ABS(L457-E470))</f>
        <v>150</v>
      </c>
      <c r="M458" s="3">
        <f>IF(ABS(M457-E470)&gt;180,IF(ABS(M457-E470)&gt;360,ABS(M457-E470)-360,360-ABS(M457-E470)),ABS(M457-E470))</f>
        <v>140</v>
      </c>
      <c r="N458" s="3">
        <f>IF(ABS(N457-E470)&gt;180,IF(ABS(N457-E470)&gt;360,ABS(N457-E470)-360,360-ABS(N457-E470)),ABS(N457-E470))</f>
        <v>130</v>
      </c>
      <c r="O458" s="3">
        <f>IF(ABS(O457-E470)&gt;180,IF(ABS(O457-E470)&gt;360,ABS(O457-E470)-360,360-ABS(O457-E470)),ABS(O457-E470))</f>
        <v>120</v>
      </c>
      <c r="P458" s="3">
        <f>IF(ABS(P457-E470)&gt;180,IF(ABS(P457-E470)&gt;360,ABS(P457-E470)-360,360-ABS(P457-E470)),ABS(P457-E470))</f>
        <v>110</v>
      </c>
      <c r="Q458" s="3">
        <f>IF(ABS(Q457-E470)&gt;180,IF(ABS(Q457-E470)&gt;360,ABS(Q457-E470)-360,360-ABS(Q457-E470)),ABS(Q457-E470))</f>
        <v>100</v>
      </c>
      <c r="R458" s="3">
        <f>IF(ABS(R457-E470)&gt;180,IF(ABS(R457-E470)&gt;360,ABS(R457-E470)-360,360-ABS(R457-E470)),ABS(R457-E470))</f>
        <v>90</v>
      </c>
      <c r="S458" s="3">
        <f>IF(ABS(S457-E470)&gt;180,IF(ABS(S457-E470)&gt;360,ABS(S457-E470)-360,360-ABS(S457-E470)),ABS(S457-E470))</f>
        <v>80</v>
      </c>
      <c r="T458" s="3">
        <f>IF(ABS(T457-E470)&gt;180,IF(ABS(T457-E470)&gt;360,ABS(T457-E470)-360,360-ABS(T457-E470)),ABS(T457-E470))</f>
        <v>70</v>
      </c>
      <c r="U458" s="3">
        <f>IF(ABS(U457-E470)&gt;180,IF(ABS(U457-E470)&gt;360,ABS(U457-E470)-360,360-ABS(U457-E470)),ABS(U457-E470))</f>
        <v>60</v>
      </c>
      <c r="V458" s="3">
        <f>IF(ABS(V457-E470)&gt;180,IF(ABS(V457-E470)&gt;360,ABS(V457-E470)-360,360-ABS(V457-E470)),ABS(V457-E470))</f>
        <v>50</v>
      </c>
      <c r="W458" s="3">
        <f>IF(ABS(W457-E470)&gt;180,IF(ABS(W457-E470)&gt;360,ABS(W457-E470)-360,360-ABS(W457-E470)),ABS(W457-E470))</f>
        <v>40</v>
      </c>
      <c r="X458" s="3">
        <f>IF(ABS(X457-E470)&gt;180,IF(ABS(X457-E470)&gt;360,ABS(X457-E470)-360,360-ABS(X457-E470)),ABS(X457-E470))</f>
        <v>30</v>
      </c>
      <c r="Y458" s="3">
        <f>IF(ABS(Y457-E470)&gt;180,IF(ABS(Y457-E470)&gt;360,ABS(Y457-E470)-360,360-ABS(Y457-E470)),ABS(Y457-E470))</f>
        <v>20</v>
      </c>
      <c r="Z458" s="3">
        <f>IF(ABS(Z457-E470)&gt;180,IF(ABS(Z457-E470)&gt;360,ABS(Z457-E470)-360,360-ABS(Z457-E470)),ABS(Z457-E470))</f>
        <v>10</v>
      </c>
      <c r="AA458" s="3">
        <f>IF(ABS(AA457-E470)&gt;180,IF(ABS(AA457-E470)&gt;360,ABS(AA457-E470)-360,360-ABS(AA457-E470)),ABS(AA457-E470))</f>
        <v>0</v>
      </c>
      <c r="AB458" s="3">
        <f>IF(ABS(AB457-E470)&gt;180,IF(ABS(AB457-E470)&gt;360,ABS(AB457-E470)-360,360-ABS(AB457-E470)),ABS(AB457-E470))</f>
        <v>10</v>
      </c>
      <c r="AC458" s="3">
        <f>IF(ABS(AC457-E470)&gt;180,IF(ABS(AC457-E470)&gt;360,ABS(AC457-E470)-360,360-ABS(AC457-E470)),ABS(AC457-E470))</f>
        <v>20</v>
      </c>
      <c r="AD458" s="3">
        <f>IF(ABS(AD457-E470)&gt;180,IF(ABS(AD457-E470)&gt;360,ABS(AD457-E470)-360,360-ABS(AD457-E470)),ABS(AD457-E470))</f>
        <v>30</v>
      </c>
      <c r="AE458" s="3">
        <f>IF(ABS(AE457-E470)&gt;180,IF(ABS(AE457-E470)&gt;360,ABS(AE457-E470)-360,360-ABS(AE457-E470)),ABS(AE457-E470))</f>
        <v>40</v>
      </c>
      <c r="AF458" s="3">
        <f>IF(ABS(AF457-E470)&gt;180,IF(ABS(AF457-E470)&gt;360,ABS(AF457-E470)-360,360-ABS(AF457-E470)),ABS(AF457-E470))</f>
        <v>50</v>
      </c>
      <c r="AG458" s="3">
        <f>IF(ABS(AG457-E470)&gt;180,IF(ABS(AG457-E470)&gt;360,ABS(AG457-E470)-360,360-ABS(AG457-E470)),ABS(AG457-E470))</f>
        <v>60</v>
      </c>
      <c r="AH458" s="3">
        <f>IF(ABS(AH457-E470)&gt;180,IF(ABS(AH457-E470)&gt;360,ABS(AH457-E470)-360,360-ABS(AH457-E470)),ABS(AH457-E470))</f>
        <v>70</v>
      </c>
      <c r="AI458" s="3">
        <f>IF(ABS(AI457-E470)&gt;180,IF(ABS(AI457-E470)&gt;360,ABS(AI457-E470)-360,360-ABS(AI457-E470)),ABS(AI457-E470))</f>
        <v>80</v>
      </c>
      <c r="AJ458" s="3">
        <f>IF(ABS(AJ457-E470)&gt;180,IF(ABS(AJ457-E470)&gt;360,ABS(AJ457-E470)-360,360-ABS(AJ457-E470)),ABS(AJ457-E470))</f>
        <v>90</v>
      </c>
      <c r="AK458" s="3">
        <f>IF(ABS(AK457-E470)&gt;180,IF(ABS(AK457-E470)&gt;360,ABS(AK457-E470)-360,360-ABS(AK457-E470)),ABS(AK457-E470))</f>
        <v>100</v>
      </c>
      <c r="AL458" s="3">
        <f>IF(ABS(AL457-E470)&gt;180,IF(ABS(AL457-E470)&gt;360,ABS(AL457-E470)-360,360-ABS(AL457-E470)),ABS(AL457-E470))</f>
        <v>110</v>
      </c>
      <c r="AM458" s="3">
        <f>IF(ABS(AM457-E470)&gt;180,IF(ABS(AM457-E470)&gt;360,ABS(AM457-E470)-360,360-ABS(AM457-E470)),ABS(AM457-E470))</f>
        <v>120</v>
      </c>
      <c r="AN458" s="3">
        <f>IF(ABS(AN457-E470)&gt;180,IF(ABS(AN457-E470)&gt;360,ABS(AN457-E470)-360,360-ABS(AN457-E470)),ABS(AN457-E470))</f>
        <v>130</v>
      </c>
      <c r="AO458" s="3">
        <f>IF(ABS(AO457-E470)&gt;180,IF(ABS(AO457-E470)&gt;360,ABS(AO457-E470)-360,360-ABS(AO457-E470)),ABS(AO457-E470))</f>
        <v>140</v>
      </c>
      <c r="AP458" s="3">
        <f>IF(ABS(AP457-E470)&gt;180,IF(ABS(AP457-E470)&gt;360,ABS(AP457-E470)-360,360-ABS(AP457-E470)),ABS(AP457-E470))</f>
        <v>150</v>
      </c>
      <c r="AQ458" s="3">
        <f>IF(ABS(AQ457-E470)&gt;180,IF(ABS(AQ457-E470)&gt;360,ABS(AQ457-E470)-360,360-ABS(AQ457-E470)),ABS(AQ457-E470))</f>
        <v>160</v>
      </c>
      <c r="AR458" s="3">
        <f>IF(ABS(AR457-E470)&gt;180,IF(ABS(AR457-E470)&gt;360,ABS(AR457-E470)-360,360-ABS(AR457-E470)),ABS(AR457-E470))</f>
        <v>170</v>
      </c>
    </row>
    <row r="459" spans="2:44" ht="15.75" customHeight="1" x14ac:dyDescent="0.2">
      <c r="G459" s="3" t="s">
        <v>736</v>
      </c>
    </row>
    <row r="460" spans="2:44" ht="15.75" customHeight="1" x14ac:dyDescent="0.2">
      <c r="B460" s="3" t="s">
        <v>791</v>
      </c>
      <c r="E460" s="3">
        <v>180</v>
      </c>
      <c r="G460" s="3">
        <v>90</v>
      </c>
      <c r="I460" s="3" t="e">
        <f>IF(DEGREES(ACOS(SIN(RADIANS(G460))*SIN(RADIANS(E468))+COS(RADIANS(G460))*COS(RADIANS(E468))*COS(RADIANS(I458))))&gt;90,0,$F$4*$F$5/E467^2*(SIN(RADIANS(G460))*SIN(RADIANS(E468))+COS(RADIANS(G460))*COS(RADIANS(E468))*COS(RADIANS(I458))))</f>
        <v>#DIV/0!</v>
      </c>
      <c r="J460" s="3" t="e">
        <f>IF(DEGREES(ACOS(SIN(RADIANS(G460))*SIN(RADIANS(E468))+COS(RADIANS(G460))*COS(RADIANS(E468))*COS(RADIANS(J458))))&gt;90,0,$F$4*$F$5/E467^2*(SIN(RADIANS(G460))*SIN(RADIANS(E468))+COS(RADIANS(G460))*COS(RADIANS(E468))*COS(RADIANS(J458))))</f>
        <v>#DIV/0!</v>
      </c>
      <c r="K460" s="3" t="e">
        <f>IF(DEGREES(ACOS(SIN(RADIANS(G460))*SIN(RADIANS(E468))+COS(RADIANS(G460))*COS(RADIANS(E468))*COS(RADIANS(K458))))&gt;90,0,$F$4*$F$5/E467^2*(SIN(RADIANS(G460))*SIN(RADIANS(E468))+COS(RADIANS(G460))*COS(RADIANS(E468))*COS(RADIANS(K458))))</f>
        <v>#DIV/0!</v>
      </c>
      <c r="L460" s="3" t="e">
        <f>IF(DEGREES(ACOS(SIN(RADIANS(G460))*SIN(RADIANS(E468))+COS(RADIANS(G460))*COS(RADIANS(E468))*COS(RADIANS(L458))))&gt;90,0,$F$4*$F$5/E467^2*(SIN(RADIANS(G460))*SIN(RADIANS(E468))+COS(RADIANS(G460))*COS(RADIANS(E468))*COS(RADIANS(L458))))</f>
        <v>#DIV/0!</v>
      </c>
      <c r="M460" s="3" t="e">
        <f>IF(DEGREES(ACOS(SIN(RADIANS(G460))*SIN(RADIANS(E468))+COS(RADIANS(G460))*COS(RADIANS(E468))*COS(RADIANS(M458))))&gt;90,0,$F$4*$F$5/E467^2*(SIN(RADIANS(G460))*SIN(RADIANS(E468))+COS(RADIANS(G460))*COS(RADIANS(E468))*COS(RADIANS(M458))))</f>
        <v>#DIV/0!</v>
      </c>
      <c r="N460" s="3" t="e">
        <f>IF(DEGREES(ACOS(SIN(RADIANS(G460))*SIN(RADIANS(E468))+COS(RADIANS(G460))*COS(RADIANS(E468))*COS(RADIANS(N458))))&gt;90,0,$F$4*$F$5/E467^2*(SIN(RADIANS(G460))*SIN(RADIANS(E468))+COS(RADIANS(G460))*COS(RADIANS(E468))*COS(RADIANS(N458))))</f>
        <v>#DIV/0!</v>
      </c>
      <c r="O460" s="3" t="e">
        <f>IF(DEGREES(ACOS(SIN(RADIANS(G460))*SIN(RADIANS(E468))+COS(RADIANS(G460))*COS(RADIANS(E468))*COS(RADIANS(O458))))&gt;90,0,$F$4*$F$5/E467^2*(SIN(RADIANS(G460))*SIN(RADIANS(E468))+COS(RADIANS(G460))*COS(RADIANS(E468))*COS(RADIANS(O458))))</f>
        <v>#DIV/0!</v>
      </c>
      <c r="P460" s="3" t="e">
        <f>IF(DEGREES(ACOS(SIN(RADIANS(G460))*SIN(RADIANS(E468))+COS(RADIANS(G460))*COS(RADIANS(E468))*COS(RADIANS(P458))))&gt;90,0,$F$4*$F$5/E467^2*(SIN(RADIANS(G460))*SIN(RADIANS(E468))+COS(RADIANS(G460))*COS(RADIANS(E468))*COS(RADIANS(P458))))</f>
        <v>#DIV/0!</v>
      </c>
      <c r="Q460" s="3" t="e">
        <f>IF(DEGREES(ACOS(SIN(RADIANS(G460))*SIN(RADIANS(E468))+COS(RADIANS(G460))*COS(RADIANS(E468))*COS(RADIANS(Q458))))&gt;90,0,$F$4*$F$5/E467^2*(SIN(RADIANS(G460))*SIN(RADIANS(E468))+COS(RADIANS(G460))*COS(RADIANS(E468))*COS(RADIANS(Q458))))</f>
        <v>#DIV/0!</v>
      </c>
      <c r="R460" s="3" t="e">
        <f>IF(DEGREES(ACOS(SIN(RADIANS(G460))*SIN(RADIANS(E468))+COS(RADIANS(G460))*COS(RADIANS(E468))*COS(RADIANS(R458))))&gt;90,0,$F$4*$F$5/E467^2*(SIN(RADIANS(G460))*SIN(RADIANS(E468))+COS(RADIANS(G460))*COS(RADIANS(E468))*COS(RADIANS(R458))))</f>
        <v>#DIV/0!</v>
      </c>
      <c r="S460" s="3" t="e">
        <f>IF(DEGREES(ACOS(SIN(RADIANS(G460))*SIN(RADIANS(E468))+COS(RADIANS(G460))*COS(RADIANS(E468))*COS(RADIANS(S458))))&gt;90,0,$F$4*$F$5/E467^2*(SIN(RADIANS(G460))*SIN(RADIANS(E468))+COS(RADIANS(G460))*COS(RADIANS(E468))*COS(RADIANS(S458))))</f>
        <v>#DIV/0!</v>
      </c>
      <c r="T460" s="3" t="e">
        <f>IF(DEGREES(ACOS(SIN(RADIANS(G460))*SIN(RADIANS(E468))+COS(RADIANS(G460))*COS(RADIANS(E468))*COS(RADIANS(T458))))&gt;90,0,$F$4*$F$5/E467^2*(SIN(RADIANS(G460))*SIN(RADIANS(E468))+COS(RADIANS(G460))*COS(RADIANS(E468))*COS(RADIANS(T458))))</f>
        <v>#DIV/0!</v>
      </c>
      <c r="U460" s="3" t="e">
        <f>IF(DEGREES(ACOS(SIN(RADIANS(G460))*SIN(RADIANS(E468))+COS(RADIANS(G460))*COS(RADIANS(E468))*COS(RADIANS(U458))))&gt;90,0,$F$4*$F$5/E467^2*(SIN(RADIANS(G460))*SIN(RADIANS(E468))+COS(RADIANS(G460))*COS(RADIANS(E468))*COS(RADIANS(U458))))</f>
        <v>#DIV/0!</v>
      </c>
      <c r="V460" s="3" t="e">
        <f>IF(DEGREES(ACOS(SIN(RADIANS(G460))*SIN(RADIANS(E468))+COS(RADIANS(G460))*COS(RADIANS(E468))*COS(RADIANS(V458))))&gt;90,0,$F$4*$F$5/E467^2*(SIN(RADIANS(G460))*SIN(RADIANS(E468))+COS(RADIANS(G460))*COS(RADIANS(E468))*COS(RADIANS(V458))))</f>
        <v>#DIV/0!</v>
      </c>
      <c r="W460" s="3" t="e">
        <f>IF(DEGREES(ACOS(SIN(RADIANS(G460))*SIN(RADIANS(E468))+COS(RADIANS(G460))*COS(RADIANS(E468))*COS(RADIANS(W458))))&gt;90,0,$F$4*$F$5/E467^2*(SIN(RADIANS(G460))*SIN(RADIANS(E468))+COS(RADIANS(G460))*COS(RADIANS(E468))*COS(RADIANS(W458))))</f>
        <v>#DIV/0!</v>
      </c>
      <c r="X460" s="3" t="e">
        <f>IF(DEGREES(ACOS(SIN(RADIANS(G460))*SIN(RADIANS(E468))+COS(RADIANS(G460))*COS(RADIANS(E468))*COS(RADIANS(X458))))&gt;90,0,$F$4*$F$5/E467^2*(SIN(RADIANS(G460))*SIN(RADIANS(E468))+COS(RADIANS(G460))*COS(RADIANS(E468))*COS(RADIANS(X458))))</f>
        <v>#DIV/0!</v>
      </c>
      <c r="Y460" s="3" t="e">
        <f>IF(DEGREES(ACOS(SIN(RADIANS(G460))*SIN(RADIANS(E468))+COS(RADIANS(G460))*COS(RADIANS(E468))*COS(RADIANS(Y458))))&gt;90,0,$F$4*$F$5/E467^2*(SIN(RADIANS(G460))*SIN(RADIANS(E468))+COS(RADIANS(G460))*COS(RADIANS(E468))*COS(RADIANS(Y458))))</f>
        <v>#DIV/0!</v>
      </c>
      <c r="Z460" s="3" t="e">
        <f>IF(DEGREES(ACOS(SIN(RADIANS(G460))*SIN(RADIANS(E468))+COS(RADIANS(G460))*COS(RADIANS(E468))*COS(RADIANS(Z458))))&gt;90,0,$F$4*$F$5/E467^2*(SIN(RADIANS(G460))*SIN(RADIANS(E468))+COS(RADIANS(G460))*COS(RADIANS(E468))*COS(RADIANS(Z458))))</f>
        <v>#DIV/0!</v>
      </c>
      <c r="AA460" s="3" t="e">
        <f>IF(DEGREES(ACOS(SIN(RADIANS(G460))*SIN(RADIANS(E468))+COS(RADIANS(G460))*COS(RADIANS(E468))*COS(RADIANS(AA458))))&gt;90,0,$F$4*$F$5/E467^2*(SIN(RADIANS(G460))*SIN(RADIANS(E468))+COS(RADIANS(G460))*COS(RADIANS(E468))*COS(RADIANS(AA458))))</f>
        <v>#DIV/0!</v>
      </c>
      <c r="AB460" s="3" t="e">
        <f>IF(DEGREES(ACOS(SIN(RADIANS(G460))*SIN(RADIANS(E468))+COS(RADIANS(G460))*COS(RADIANS(E468))*COS(RADIANS(AB458))))&gt;90,0,$F$4*$F$5/E467^2*(SIN(RADIANS(G460))*SIN(RADIANS(E468))+COS(RADIANS(G460))*COS(RADIANS(E468))*COS(RADIANS(AB458))))</f>
        <v>#DIV/0!</v>
      </c>
      <c r="AC460" s="3" t="e">
        <f>IF(DEGREES(ACOS(SIN(RADIANS(G460))*SIN(RADIANS(E468))+COS(RADIANS(G460))*COS(RADIANS(E468))*COS(RADIANS(AC458))))&gt;90,0,$F$4*$F$5/E467^2*(SIN(RADIANS(G460))*SIN(RADIANS(E468))+COS(RADIANS(G460))*COS(RADIANS(E468))*COS(RADIANS(AC458))))</f>
        <v>#DIV/0!</v>
      </c>
      <c r="AD460" s="3" t="e">
        <f>IF(DEGREES(ACOS(SIN(RADIANS(G460))*SIN(RADIANS(E468))+COS(RADIANS(G460))*COS(RADIANS(E468))*COS(RADIANS(AD458))))&gt;90,0,$F$4*$F$5/E467^2*(SIN(RADIANS(G460))*SIN(RADIANS(E468))+COS(RADIANS(G460))*COS(RADIANS(E468))*COS(RADIANS(AD458))))</f>
        <v>#DIV/0!</v>
      </c>
      <c r="AE460" s="3" t="e">
        <f>IF(DEGREES(ACOS(SIN(RADIANS(G460))*SIN(RADIANS(E468))+COS(RADIANS(G460))*COS(RADIANS(E468))*COS(RADIANS(AE458))))&gt;90,0,$F$4*$F$5/E467^2*(SIN(RADIANS(G460))*SIN(RADIANS(E468))+COS(RADIANS(G460))*COS(RADIANS(E468))*COS(RADIANS(AE458))))</f>
        <v>#DIV/0!</v>
      </c>
      <c r="AF460" s="3" t="e">
        <f>IF(DEGREES(ACOS(SIN(RADIANS(G460))*SIN(RADIANS(E468))+COS(RADIANS(G460))*COS(RADIANS(E468))*COS(RADIANS(AF458))))&gt;90,0,$F$4*$F$5/E467^2*(SIN(RADIANS(G460))*SIN(RADIANS(E468))+COS(RADIANS(G460))*COS(RADIANS(E468))*COS(RADIANS(AF458))))</f>
        <v>#DIV/0!</v>
      </c>
      <c r="AG460" s="3" t="e">
        <f>IF(DEGREES(ACOS(SIN(RADIANS(G460))*SIN(RADIANS(E468))+COS(RADIANS(G460))*COS(RADIANS(E468))*COS(RADIANS(AG458))))&gt;90,0,$F$4*$F$5/E467^2*(SIN(RADIANS(G460))*SIN(RADIANS(E468))+COS(RADIANS(G460))*COS(RADIANS(E468))*COS(RADIANS(AG458))))</f>
        <v>#DIV/0!</v>
      </c>
      <c r="AH460" s="3" t="e">
        <f>IF(DEGREES(ACOS(SIN(RADIANS(G460))*SIN(RADIANS(E468))+COS(RADIANS(G460))*COS(RADIANS(E468))*COS(RADIANS(AH458))))&gt;90,0,$F$4*$F$5/E467^2*(SIN(RADIANS(G460))*SIN(RADIANS(E468))+COS(RADIANS(G460))*COS(RADIANS(E468))*COS(RADIANS(AH458))))</f>
        <v>#DIV/0!</v>
      </c>
      <c r="AI460" s="3" t="e">
        <f>IF(DEGREES(ACOS(SIN(RADIANS(G460))*SIN(RADIANS(E468))+COS(RADIANS(G460))*COS(RADIANS(E468))*COS(RADIANS(AI458))))&gt;90,0,$F$4*$F$5/E467^2*(SIN(RADIANS(G460))*SIN(RADIANS(E468))+COS(RADIANS(G460))*COS(RADIANS(E468))*COS(RADIANS(AI458))))</f>
        <v>#DIV/0!</v>
      </c>
      <c r="AJ460" s="3" t="e">
        <f>IF(DEGREES(ACOS(SIN(RADIANS(G460))*SIN(RADIANS(E468))+COS(RADIANS(G460))*COS(RADIANS(E468))*COS(RADIANS(AJ458))))&gt;90,0,$F$4*$F$5/E467^2*(SIN(RADIANS(G460))*SIN(RADIANS(E468))+COS(RADIANS(G460))*COS(RADIANS(E468))*COS(RADIANS(AJ458))))</f>
        <v>#DIV/0!</v>
      </c>
      <c r="AK460" s="3" t="e">
        <f>IF(DEGREES(ACOS(SIN(RADIANS(G460))*SIN(RADIANS(E468))+COS(RADIANS(G460))*COS(RADIANS(E468))*COS(RADIANS(AK458))))&gt;90,0,$F$4*$F$5/E467^2*(SIN(RADIANS(G460))*SIN(RADIANS(E468))+COS(RADIANS(G460))*COS(RADIANS(E468))*COS(RADIANS(AK458))))</f>
        <v>#DIV/0!</v>
      </c>
      <c r="AL460" s="3" t="e">
        <f>IF(DEGREES(ACOS(SIN(RADIANS(G460))*SIN(RADIANS(E468))+COS(RADIANS(G460))*COS(RADIANS(E468))*COS(RADIANS(AL458))))&gt;90,0,$F$4*$F$5/E467^2*(SIN(RADIANS(G460))*SIN(RADIANS(E468))+COS(RADIANS(G460))*COS(RADIANS(E468))*COS(RADIANS(AL458))))</f>
        <v>#DIV/0!</v>
      </c>
      <c r="AM460" s="3" t="e">
        <f>IF(DEGREES(ACOS(SIN(RADIANS(G460))*SIN(RADIANS(E468))+COS(RADIANS(G460))*COS(RADIANS(E468))*COS(RADIANS(AM458))))&gt;90,0,$F$4*$F$5/E467^2*(SIN(RADIANS(G460))*SIN(RADIANS(E468))+COS(RADIANS(G460))*COS(RADIANS(E468))*COS(RADIANS(AM458))))</f>
        <v>#DIV/0!</v>
      </c>
      <c r="AN460" s="3" t="e">
        <f>IF(DEGREES(ACOS(SIN(RADIANS(G460))*SIN(RADIANS(E468))+COS(RADIANS(G460))*COS(RADIANS(E468))*COS(RADIANS(AN458))))&gt;90,0,$F$4*$F$5/E467^2*(SIN(RADIANS(G460))*SIN(RADIANS(E468))+COS(RADIANS(G460))*COS(RADIANS(E468))*COS(RADIANS(AN458))))</f>
        <v>#DIV/0!</v>
      </c>
      <c r="AO460" s="3" t="e">
        <f>IF(DEGREES(ACOS(SIN(RADIANS(G460))*SIN(RADIANS(E468))+COS(RADIANS(G460))*COS(RADIANS(E468))*COS(RADIANS(AO458))))&gt;90,0,$F$4*$F$5/E467^2*(SIN(RADIANS(G460))*SIN(RADIANS(E468))+COS(RADIANS(G460))*COS(RADIANS(E468))*COS(RADIANS(AO458))))</f>
        <v>#DIV/0!</v>
      </c>
      <c r="AP460" s="3" t="e">
        <f>IF(DEGREES(ACOS(SIN(RADIANS(G460))*SIN(RADIANS(E468))+COS(RADIANS(G460))*COS(RADIANS(E468))*COS(RADIANS(AP458))))&gt;90,0,$F$4*$F$5/E467^2*(SIN(RADIANS(G460))*SIN(RADIANS(E468))+COS(RADIANS(G460))*COS(RADIANS(E468))*COS(RADIANS(AP458))))</f>
        <v>#DIV/0!</v>
      </c>
      <c r="AQ460" s="3" t="e">
        <f>IF(DEGREES(ACOS(SIN(RADIANS(G460))*SIN(RADIANS(E468))+COS(RADIANS(G460))*COS(RADIANS(E468))*COS(RADIANS(AQ458))))&gt;90,0,$F$4*$F$5/E467^2*(SIN(RADIANS(G460))*SIN(RADIANS(E468))+COS(RADIANS(G460))*COS(RADIANS(E468))*COS(RADIANS(AQ458))))</f>
        <v>#DIV/0!</v>
      </c>
      <c r="AR460" s="3" t="e">
        <f>IF(DEGREES(ACOS(SIN(RADIANS(G460))*SIN(RADIANS(E468))+COS(RADIANS(G460))*COS(RADIANS(E468))*COS(RADIANS(AR458))))&gt;90,0,$F$4*$F$5/E467^2*(SIN(RADIANS(G460))*SIN(RADIANS(E468))+COS(RADIANS(G460))*COS(RADIANS(E468))*COS(RADIANS(AR458))))</f>
        <v>#DIV/0!</v>
      </c>
    </row>
    <row r="461" spans="2:44" ht="15.75" customHeight="1" x14ac:dyDescent="0.2">
      <c r="B461" s="3" t="s">
        <v>728</v>
      </c>
      <c r="E461" s="3">
        <f t="array" ref="E461">INDEX($D$1751:$AM$1751,0,MATCH(E460-IF(E460&lt;360,0,360),$D$1700:$AM$1700,0))+IF(E460&gt;350,360,0)</f>
        <v>180</v>
      </c>
      <c r="G461" s="3">
        <v>80</v>
      </c>
      <c r="I461" s="3">
        <f>IF(DEGREES(ACOS(SIN(RADIANS(G461))*SIN(RADIANS(E468))+COS(RADIANS(G461))*COS(RADIANS(E468))*COS(RADIANS(I458))))&gt;90,0,$F$4*$F$5/E467^2*(SIN(RADIANS(G461))*SIN(RADIANS(E468))+COS(RADIANS(G461))*COS(RADIANS(E468))*COS(RADIANS(I458))))</f>
        <v>0</v>
      </c>
      <c r="J461" s="3">
        <f>IF(DEGREES(ACOS(SIN(RADIANS(G461))*SIN(RADIANS(E468))+COS(RADIANS(G461))*COS(RADIANS(E468))*COS(RADIANS(J458))))&gt;90,0,$F$4*$F$5/E467^2*(SIN(RADIANS(G461))*SIN(RADIANS(E468))+COS(RADIANS(G461))*COS(RADIANS(E468))*COS(RADIANS(J458))))</f>
        <v>0</v>
      </c>
      <c r="K461" s="3">
        <f>IF(DEGREES(ACOS(SIN(RADIANS(G461))*SIN(RADIANS(E468))+COS(RADIANS(G461))*COS(RADIANS(E468))*COS(RADIANS(K458))))&gt;90,0,$F$4*$F$5/E467^2*(SIN(RADIANS(G461))*SIN(RADIANS(E468))+COS(RADIANS(G461))*COS(RADIANS(E468))*COS(RADIANS(K458))))</f>
        <v>0</v>
      </c>
      <c r="L461" s="3">
        <f>IF(DEGREES(ACOS(SIN(RADIANS(G461))*SIN(RADIANS(E468))+COS(RADIANS(G461))*COS(RADIANS(E468))*COS(RADIANS(L458))))&gt;90,0,$F$4*$F$5/E467^2*(SIN(RADIANS(G461))*SIN(RADIANS(E468))+COS(RADIANS(G461))*COS(RADIANS(E468))*COS(RADIANS(L458))))</f>
        <v>0</v>
      </c>
      <c r="M461" s="3">
        <f>IF(DEGREES(ACOS(SIN(RADIANS(G461))*SIN(RADIANS(E468))+COS(RADIANS(G461))*COS(RADIANS(E468))*COS(RADIANS(M458))))&gt;90,0,$F$4*$F$5/E467^2*(SIN(RADIANS(G461))*SIN(RADIANS(E468))+COS(RADIANS(G461))*COS(RADIANS(E468))*COS(RADIANS(M458))))</f>
        <v>0</v>
      </c>
      <c r="N461" s="3">
        <f>IF(DEGREES(ACOS(SIN(RADIANS(G461))*SIN(RADIANS(E468))+COS(RADIANS(G461))*COS(RADIANS(E468))*COS(RADIANS(N458))))&gt;90,0,$F$4*$F$5/E467^2*(SIN(RADIANS(G461))*SIN(RADIANS(E468))+COS(RADIANS(G461))*COS(RADIANS(E468))*COS(RADIANS(N458))))</f>
        <v>0</v>
      </c>
      <c r="O461" s="3">
        <f>IF(DEGREES(ACOS(SIN(RADIANS(G461))*SIN(RADIANS(E468))+COS(RADIANS(G461))*COS(RADIANS(E468))*COS(RADIANS(O458))))&gt;90,0,$F$4*$F$5/E467^2*(SIN(RADIANS(G461))*SIN(RADIANS(E468))+COS(RADIANS(G461))*COS(RADIANS(E468))*COS(RADIANS(O458))))</f>
        <v>0</v>
      </c>
      <c r="P461" s="3">
        <f>IF(DEGREES(ACOS(SIN(RADIANS(G461))*SIN(RADIANS(E468))+COS(RADIANS(G461))*COS(RADIANS(E468))*COS(RADIANS(P458))))&gt;90,0,$F$4*$F$5/E467^2*(SIN(RADIANS(G461))*SIN(RADIANS(E468))+COS(RADIANS(G461))*COS(RADIANS(E468))*COS(RADIANS(P458))))</f>
        <v>0</v>
      </c>
      <c r="Q461" s="3">
        <f>IF(DEGREES(ACOS(SIN(RADIANS(G461))*SIN(RADIANS(E468))+COS(RADIANS(G461))*COS(RADIANS(E468))*COS(RADIANS(Q458))))&gt;90,0,$F$4*$F$5/E467^2*(SIN(RADIANS(G461))*SIN(RADIANS(E468))+COS(RADIANS(G461))*COS(RADIANS(E468))*COS(RADIANS(Q458))))</f>
        <v>0</v>
      </c>
      <c r="R461" s="3" t="e">
        <f>IF(DEGREES(ACOS(SIN(RADIANS(G461))*SIN(RADIANS(E468))+COS(RADIANS(G461))*COS(RADIANS(E468))*COS(RADIANS(R458))))&gt;90,0,$F$4*$F$5/E467^2*(SIN(RADIANS(G461))*SIN(RADIANS(E468))+COS(RADIANS(G461))*COS(RADIANS(E468))*COS(RADIANS(R458))))</f>
        <v>#DIV/0!</v>
      </c>
      <c r="S461" s="3" t="e">
        <f>IF(DEGREES(ACOS(SIN(RADIANS(G461))*SIN(RADIANS(E468))+COS(RADIANS(G461))*COS(RADIANS(E468))*COS(RADIANS(S458))))&gt;90,0,$F$4*$F$5/E467^2*(SIN(RADIANS(G461))*SIN(RADIANS(E468))+COS(RADIANS(G461))*COS(RADIANS(E468))*COS(RADIANS(S458))))</f>
        <v>#DIV/0!</v>
      </c>
      <c r="T461" s="3" t="e">
        <f>IF(DEGREES(ACOS(SIN(RADIANS(G461))*SIN(RADIANS(E468))+COS(RADIANS(G461))*COS(RADIANS(E468))*COS(RADIANS(T458))))&gt;90,0,$F$4*$F$5/E467^2*(SIN(RADIANS(G461))*SIN(RADIANS(E468))+COS(RADIANS(G461))*COS(RADIANS(E468))*COS(RADIANS(T458))))</f>
        <v>#DIV/0!</v>
      </c>
      <c r="U461" s="3" t="e">
        <f>IF(DEGREES(ACOS(SIN(RADIANS(G461))*SIN(RADIANS(E468))+COS(RADIANS(G461))*COS(RADIANS(E468))*COS(RADIANS(U458))))&gt;90,0,$F$4*$F$5/E467^2*(SIN(RADIANS(G461))*SIN(RADIANS(E468))+COS(RADIANS(G461))*COS(RADIANS(E468))*COS(RADIANS(U458))))</f>
        <v>#DIV/0!</v>
      </c>
      <c r="V461" s="3" t="e">
        <f>IF(DEGREES(ACOS(SIN(RADIANS(G461))*SIN(RADIANS(E468))+COS(RADIANS(G461))*COS(RADIANS(E468))*COS(RADIANS(V458))))&gt;90,0,$F$4*$F$5/E467^2*(SIN(RADIANS(G461))*SIN(RADIANS(E468))+COS(RADIANS(G461))*COS(RADIANS(E468))*COS(RADIANS(V458))))</f>
        <v>#DIV/0!</v>
      </c>
      <c r="W461" s="3" t="e">
        <f>IF(DEGREES(ACOS(SIN(RADIANS(G461))*SIN(RADIANS(E468))+COS(RADIANS(G461))*COS(RADIANS(E468))*COS(RADIANS(W458))))&gt;90,0,$F$4*$F$5/E467^2*(SIN(RADIANS(G461))*SIN(RADIANS(E468))+COS(RADIANS(G461))*COS(RADIANS(E468))*COS(RADIANS(W458))))</f>
        <v>#DIV/0!</v>
      </c>
      <c r="X461" s="3" t="e">
        <f>IF(DEGREES(ACOS(SIN(RADIANS(G461))*SIN(RADIANS(E468))+COS(RADIANS(G461))*COS(RADIANS(E468))*COS(RADIANS(X458))))&gt;90,0,$F$4*$F$5/E467^2*(SIN(RADIANS(G461))*SIN(RADIANS(E468))+COS(RADIANS(G461))*COS(RADIANS(E468))*COS(RADIANS(X458))))</f>
        <v>#DIV/0!</v>
      </c>
      <c r="Y461" s="3" t="e">
        <f>IF(DEGREES(ACOS(SIN(RADIANS(G461))*SIN(RADIANS(E468))+COS(RADIANS(G461))*COS(RADIANS(E468))*COS(RADIANS(Y458))))&gt;90,0,$F$4*$F$5/E467^2*(SIN(RADIANS(G461))*SIN(RADIANS(E468))+COS(RADIANS(G461))*COS(RADIANS(E468))*COS(RADIANS(Y458))))</f>
        <v>#DIV/0!</v>
      </c>
      <c r="Z461" s="3" t="e">
        <f>IF(DEGREES(ACOS(SIN(RADIANS(G461))*SIN(RADIANS(E468))+COS(RADIANS(G461))*COS(RADIANS(E468))*COS(RADIANS(Z458))))&gt;90,0,$F$4*$F$5/E467^2*(SIN(RADIANS(G461))*SIN(RADIANS(E468))+COS(RADIANS(G461))*COS(RADIANS(E468))*COS(RADIANS(Z458))))</f>
        <v>#DIV/0!</v>
      </c>
      <c r="AA461" s="3" t="e">
        <f>IF(DEGREES(ACOS(SIN(RADIANS(G461))*SIN(RADIANS(E468))+COS(RADIANS(G461))*COS(RADIANS(E468))*COS(RADIANS(AA458))))&gt;90,0,$F$4*$F$5/E467^2*(SIN(RADIANS(G461))*SIN(RADIANS(E468))+COS(RADIANS(G461))*COS(RADIANS(E468))*COS(RADIANS(AA458))))</f>
        <v>#DIV/0!</v>
      </c>
      <c r="AB461" s="3" t="e">
        <f>IF(DEGREES(ACOS(SIN(RADIANS(G461))*SIN(RADIANS(E468))+COS(RADIANS(G461))*COS(RADIANS(E468))*COS(RADIANS(AB458))))&gt;90,0,$F$4*$F$5/E467^2*(SIN(RADIANS(G461))*SIN(RADIANS(E468))+COS(RADIANS(G461))*COS(RADIANS(E468))*COS(RADIANS(AB458))))</f>
        <v>#DIV/0!</v>
      </c>
      <c r="AC461" s="3" t="e">
        <f>IF(DEGREES(ACOS(SIN(RADIANS(G461))*SIN(RADIANS(E468))+COS(RADIANS(G461))*COS(RADIANS(E468))*COS(RADIANS(AC458))))&gt;90,0,$F$4*$F$5/E467^2*(SIN(RADIANS(G461))*SIN(RADIANS(E468))+COS(RADIANS(G461))*COS(RADIANS(E468))*COS(RADIANS(AC458))))</f>
        <v>#DIV/0!</v>
      </c>
      <c r="AD461" s="3" t="e">
        <f>IF(DEGREES(ACOS(SIN(RADIANS(G461))*SIN(RADIANS(E468))+COS(RADIANS(G461))*COS(RADIANS(E468))*COS(RADIANS(AD458))))&gt;90,0,$F$4*$F$5/E467^2*(SIN(RADIANS(G461))*SIN(RADIANS(E468))+COS(RADIANS(G461))*COS(RADIANS(E468))*COS(RADIANS(AD458))))</f>
        <v>#DIV/0!</v>
      </c>
      <c r="AE461" s="3" t="e">
        <f>IF(DEGREES(ACOS(SIN(RADIANS(G461))*SIN(RADIANS(E468))+COS(RADIANS(G461))*COS(RADIANS(E468))*COS(RADIANS(AE458))))&gt;90,0,$F$4*$F$5/E467^2*(SIN(RADIANS(G461))*SIN(RADIANS(E468))+COS(RADIANS(G461))*COS(RADIANS(E468))*COS(RADIANS(AE458))))</f>
        <v>#DIV/0!</v>
      </c>
      <c r="AF461" s="3" t="e">
        <f>IF(DEGREES(ACOS(SIN(RADIANS(G461))*SIN(RADIANS(E468))+COS(RADIANS(G461))*COS(RADIANS(E468))*COS(RADIANS(AF458))))&gt;90,0,$F$4*$F$5/E467^2*(SIN(RADIANS(G461))*SIN(RADIANS(E468))+COS(RADIANS(G461))*COS(RADIANS(E468))*COS(RADIANS(AF458))))</f>
        <v>#DIV/0!</v>
      </c>
      <c r="AG461" s="3" t="e">
        <f>IF(DEGREES(ACOS(SIN(RADIANS(G461))*SIN(RADIANS(E468))+COS(RADIANS(G461))*COS(RADIANS(E468))*COS(RADIANS(AG458))))&gt;90,0,$F$4*$F$5/E467^2*(SIN(RADIANS(G461))*SIN(RADIANS(E468))+COS(RADIANS(G461))*COS(RADIANS(E468))*COS(RADIANS(AG458))))</f>
        <v>#DIV/0!</v>
      </c>
      <c r="AH461" s="3" t="e">
        <f>IF(DEGREES(ACOS(SIN(RADIANS(G461))*SIN(RADIANS(E468))+COS(RADIANS(G461))*COS(RADIANS(E468))*COS(RADIANS(AH458))))&gt;90,0,$F$4*$F$5/E467^2*(SIN(RADIANS(G461))*SIN(RADIANS(E468))+COS(RADIANS(G461))*COS(RADIANS(E468))*COS(RADIANS(AH458))))</f>
        <v>#DIV/0!</v>
      </c>
      <c r="AI461" s="3" t="e">
        <f>IF(DEGREES(ACOS(SIN(RADIANS(G461))*SIN(RADIANS(E468))+COS(RADIANS(G461))*COS(RADIANS(E468))*COS(RADIANS(AI458))))&gt;90,0,$F$4*$F$5/E467^2*(SIN(RADIANS(G461))*SIN(RADIANS(E468))+COS(RADIANS(G461))*COS(RADIANS(E468))*COS(RADIANS(AI458))))</f>
        <v>#DIV/0!</v>
      </c>
      <c r="AJ461" s="3" t="e">
        <f>IF(DEGREES(ACOS(SIN(RADIANS(G461))*SIN(RADIANS(E468))+COS(RADIANS(G461))*COS(RADIANS(E468))*COS(RADIANS(AJ458))))&gt;90,0,$F$4*$F$5/E467^2*(SIN(RADIANS(G461))*SIN(RADIANS(E468))+COS(RADIANS(G461))*COS(RADIANS(E468))*COS(RADIANS(AJ458))))</f>
        <v>#DIV/0!</v>
      </c>
      <c r="AK461" s="3">
        <f>IF(DEGREES(ACOS(SIN(RADIANS(G461))*SIN(RADIANS(E468))+COS(RADIANS(G461))*COS(RADIANS(E468))*COS(RADIANS(AK458))))&gt;90,0,$F$4*$F$5/E467^2*(SIN(RADIANS(G461))*SIN(RADIANS(E468))+COS(RADIANS(G461))*COS(RADIANS(E468))*COS(RADIANS(AK458))))</f>
        <v>0</v>
      </c>
      <c r="AL461" s="3">
        <f>IF(DEGREES(ACOS(SIN(RADIANS(G461))*SIN(RADIANS(E468))+COS(RADIANS(G461))*COS(RADIANS(E468))*COS(RADIANS(AL458))))&gt;90,0,$F$4*$F$5/E467^2*(SIN(RADIANS(G461))*SIN(RADIANS(E468))+COS(RADIANS(G461))*COS(RADIANS(E468))*COS(RADIANS(AL458))))</f>
        <v>0</v>
      </c>
      <c r="AM461" s="3">
        <f>IF(DEGREES(ACOS(SIN(RADIANS(G461))*SIN(RADIANS(E468))+COS(RADIANS(G461))*COS(RADIANS(E468))*COS(RADIANS(AM458))))&gt;90,0,$F$4*$F$5/E467^2*(SIN(RADIANS(G461))*SIN(RADIANS(E468))+COS(RADIANS(G461))*COS(RADIANS(E468))*COS(RADIANS(AM458))))</f>
        <v>0</v>
      </c>
      <c r="AN461" s="3">
        <f>IF(DEGREES(ACOS(SIN(RADIANS(G461))*SIN(RADIANS(E468))+COS(RADIANS(G461))*COS(RADIANS(E468))*COS(RADIANS(AN458))))&gt;90,0,$F$4*$F$5/E467^2*(SIN(RADIANS(G461))*SIN(RADIANS(E468))+COS(RADIANS(G461))*COS(RADIANS(E468))*COS(RADIANS(AN458))))</f>
        <v>0</v>
      </c>
      <c r="AO461" s="3">
        <f>IF(DEGREES(ACOS(SIN(RADIANS(G461))*SIN(RADIANS(E468))+COS(RADIANS(G461))*COS(RADIANS(E468))*COS(RADIANS(AO458))))&gt;90,0,$F$4*$F$5/E467^2*(SIN(RADIANS(G461))*SIN(RADIANS(E468))+COS(RADIANS(G461))*COS(RADIANS(E468))*COS(RADIANS(AO458))))</f>
        <v>0</v>
      </c>
      <c r="AP461" s="3">
        <f>IF(DEGREES(ACOS(SIN(RADIANS(G461))*SIN(RADIANS(E468))+COS(RADIANS(G461))*COS(RADIANS(E468))*COS(RADIANS(AP458))))&gt;90,0,$F$4*$F$5/E467^2*(SIN(RADIANS(G461))*SIN(RADIANS(E468))+COS(RADIANS(G461))*COS(RADIANS(E468))*COS(RADIANS(AP458))))</f>
        <v>0</v>
      </c>
      <c r="AQ461" s="3">
        <f>IF(DEGREES(ACOS(SIN(RADIANS(G461))*SIN(RADIANS(E468))+COS(RADIANS(G461))*COS(RADIANS(E468))*COS(RADIANS(AQ458))))&gt;90,0,$F$4*$F$5/E467^2*(SIN(RADIANS(G461))*SIN(RADIANS(E468))+COS(RADIANS(G461))*COS(RADIANS(E468))*COS(RADIANS(AQ458))))</f>
        <v>0</v>
      </c>
      <c r="AR461" s="3">
        <f>IF(DEGREES(ACOS(SIN(RADIANS(G461))*SIN(RADIANS(E468))+COS(RADIANS(G461))*COS(RADIANS(E468))*COS(RADIANS(AR458))))&gt;90,0,$F$4*$F$5/E467^2*(SIN(RADIANS(G461))*SIN(RADIANS(E468))+COS(RADIANS(G461))*COS(RADIANS(E468))*COS(RADIANS(AR458))))</f>
        <v>0</v>
      </c>
    </row>
    <row r="462" spans="2:44" ht="15.75" customHeight="1" x14ac:dyDescent="0.2">
      <c r="B462" s="20" t="s">
        <v>784</v>
      </c>
      <c r="E462" s="3">
        <f>IF(E461-$F$13&lt;0,E461-$F$13+360,IF(E461-$F$13&gt;360,E461-$F$13-360,E461-$F$13))</f>
        <v>270</v>
      </c>
      <c r="G462" s="3">
        <v>70</v>
      </c>
      <c r="I462" s="3">
        <f>IF(DEGREES(ACOS(SIN(RADIANS(G462))*SIN(RADIANS(E468))+COS(RADIANS(G462))*COS(RADIANS(E468))*COS(RADIANS(I458))))&gt;90,0,$F$4*$F$5/E467^2*(SIN(RADIANS(G462))*SIN(RADIANS(E468))+COS(RADIANS(G462))*COS(RADIANS(E468))*COS(RADIANS(I458))))</f>
        <v>0</v>
      </c>
      <c r="J462" s="3">
        <f>IF(DEGREES(ACOS(SIN(RADIANS(G462))*SIN(RADIANS(E468))+COS(RADIANS(G462))*COS(RADIANS(E468))*COS(RADIANS(J458))))&gt;90,0,$F$4*$F$5/E467^2*(SIN(RADIANS(G462))*SIN(RADIANS(E468))+COS(RADIANS(G462))*COS(RADIANS(E468))*COS(RADIANS(J458))))</f>
        <v>0</v>
      </c>
      <c r="K462" s="3">
        <f>IF(DEGREES(ACOS(SIN(RADIANS(G462))*SIN(RADIANS(E468))+COS(RADIANS(G462))*COS(RADIANS(E468))*COS(RADIANS(K458))))&gt;90,0,$F$4*$F$5/E467^2*(SIN(RADIANS(G462))*SIN(RADIANS(E468))+COS(RADIANS(G462))*COS(RADIANS(E468))*COS(RADIANS(K458))))</f>
        <v>0</v>
      </c>
      <c r="L462" s="3">
        <f>IF(DEGREES(ACOS(SIN(RADIANS(G462))*SIN(RADIANS(E468))+COS(RADIANS(G462))*COS(RADIANS(E468))*COS(RADIANS(L458))))&gt;90,0,$F$4*$F$5/E467^2*(SIN(RADIANS(G462))*SIN(RADIANS(E468))+COS(RADIANS(G462))*COS(RADIANS(E468))*COS(RADIANS(L458))))</f>
        <v>0</v>
      </c>
      <c r="M462" s="3">
        <f>IF(DEGREES(ACOS(SIN(RADIANS(G462))*SIN(RADIANS(E468))+COS(RADIANS(G462))*COS(RADIANS(E468))*COS(RADIANS(M458))))&gt;90,0,$F$4*$F$5/E467^2*(SIN(RADIANS(G462))*SIN(RADIANS(E468))+COS(RADIANS(G462))*COS(RADIANS(E468))*COS(RADIANS(M458))))</f>
        <v>0</v>
      </c>
      <c r="N462" s="3">
        <f>IF(DEGREES(ACOS(SIN(RADIANS(G462))*SIN(RADIANS(E468))+COS(RADIANS(G462))*COS(RADIANS(E468))*COS(RADIANS(N458))))&gt;90,0,$F$4*$F$5/E467^2*(SIN(RADIANS(G462))*SIN(RADIANS(E468))+COS(RADIANS(G462))*COS(RADIANS(E468))*COS(RADIANS(N458))))</f>
        <v>0</v>
      </c>
      <c r="O462" s="3">
        <f>IF(DEGREES(ACOS(SIN(RADIANS(G462))*SIN(RADIANS(E468))+COS(RADIANS(G462))*COS(RADIANS(E468))*COS(RADIANS(O458))))&gt;90,0,$F$4*$F$5/E467^2*(SIN(RADIANS(G462))*SIN(RADIANS(E468))+COS(RADIANS(G462))*COS(RADIANS(E468))*COS(RADIANS(O458))))</f>
        <v>0</v>
      </c>
      <c r="P462" s="3">
        <f>IF(DEGREES(ACOS(SIN(RADIANS(G462))*SIN(RADIANS(E468))+COS(RADIANS(G462))*COS(RADIANS(E468))*COS(RADIANS(P458))))&gt;90,0,$F$4*$F$5/E467^2*(SIN(RADIANS(G462))*SIN(RADIANS(E468))+COS(RADIANS(G462))*COS(RADIANS(E468))*COS(RADIANS(P458))))</f>
        <v>0</v>
      </c>
      <c r="Q462" s="3">
        <f>IF(DEGREES(ACOS(SIN(RADIANS(G462))*SIN(RADIANS(E468))+COS(RADIANS(G462))*COS(RADIANS(E468))*COS(RADIANS(Q458))))&gt;90,0,$F$4*$F$5/E467^2*(SIN(RADIANS(G462))*SIN(RADIANS(E468))+COS(RADIANS(G462))*COS(RADIANS(E468))*COS(RADIANS(Q458))))</f>
        <v>0</v>
      </c>
      <c r="R462" s="3" t="e">
        <f>IF(DEGREES(ACOS(SIN(RADIANS(G462))*SIN(RADIANS(E468))+COS(RADIANS(G462))*COS(RADIANS(E468))*COS(RADIANS(R458))))&gt;90,0,$F$4*$F$5/E467^2*(SIN(RADIANS(G462))*SIN(RADIANS(E468))+COS(RADIANS(G462))*COS(RADIANS(E468))*COS(RADIANS(R458))))</f>
        <v>#DIV/0!</v>
      </c>
      <c r="S462" s="3" t="e">
        <f>IF(DEGREES(ACOS(SIN(RADIANS(G462))*SIN(RADIANS(E468))+COS(RADIANS(G462))*COS(RADIANS(E468))*COS(RADIANS(S458))))&gt;90,0,$F$4*$F$5/E467^2*(SIN(RADIANS(G462))*SIN(RADIANS(E468))+COS(RADIANS(G462))*COS(RADIANS(E468))*COS(RADIANS(S458))))</f>
        <v>#DIV/0!</v>
      </c>
      <c r="T462" s="3" t="e">
        <f>IF(DEGREES(ACOS(SIN(RADIANS(G462))*SIN(RADIANS(E468))+COS(RADIANS(G462))*COS(RADIANS(E468))*COS(RADIANS(T458))))&gt;90,0,$F$4*$F$5/E467^2*(SIN(RADIANS(G462))*SIN(RADIANS(E468))+COS(RADIANS(G462))*COS(RADIANS(E468))*COS(RADIANS(T458))))</f>
        <v>#DIV/0!</v>
      </c>
      <c r="U462" s="3" t="e">
        <f>IF(DEGREES(ACOS(SIN(RADIANS(G462))*SIN(RADIANS(E468))+COS(RADIANS(G462))*COS(RADIANS(E468))*COS(RADIANS(U458))))&gt;90,0,$F$4*$F$5/E467^2*(SIN(RADIANS(G462))*SIN(RADIANS(E468))+COS(RADIANS(G462))*COS(RADIANS(E468))*COS(RADIANS(U458))))</f>
        <v>#DIV/0!</v>
      </c>
      <c r="V462" s="3" t="e">
        <f>IF(DEGREES(ACOS(SIN(RADIANS(G462))*SIN(RADIANS(E468))+COS(RADIANS(G462))*COS(RADIANS(E468))*COS(RADIANS(V458))))&gt;90,0,$F$4*$F$5/E467^2*(SIN(RADIANS(G462))*SIN(RADIANS(E468))+COS(RADIANS(G462))*COS(RADIANS(E468))*COS(RADIANS(V458))))</f>
        <v>#DIV/0!</v>
      </c>
      <c r="W462" s="3" t="e">
        <f>IF(DEGREES(ACOS(SIN(RADIANS(G462))*SIN(RADIANS(E468))+COS(RADIANS(G462))*COS(RADIANS(E468))*COS(RADIANS(W458))))&gt;90,0,$F$4*$F$5/E467^2*(SIN(RADIANS(G462))*SIN(RADIANS(E468))+COS(RADIANS(G462))*COS(RADIANS(E468))*COS(RADIANS(W458))))</f>
        <v>#DIV/0!</v>
      </c>
      <c r="X462" s="3" t="e">
        <f>IF(DEGREES(ACOS(SIN(RADIANS(G462))*SIN(RADIANS(E468))+COS(RADIANS(G462))*COS(RADIANS(E468))*COS(RADIANS(X458))))&gt;90,0,$F$4*$F$5/E467^2*(SIN(RADIANS(G462))*SIN(RADIANS(E468))+COS(RADIANS(G462))*COS(RADIANS(E468))*COS(RADIANS(X458))))</f>
        <v>#DIV/0!</v>
      </c>
      <c r="Y462" s="3" t="e">
        <f>IF(DEGREES(ACOS(SIN(RADIANS(G462))*SIN(RADIANS(E468))+COS(RADIANS(G462))*COS(RADIANS(E468))*COS(RADIANS(Y458))))&gt;90,0,$F$4*$F$5/E467^2*(SIN(RADIANS(G462))*SIN(RADIANS(E468))+COS(RADIANS(G462))*COS(RADIANS(E468))*COS(RADIANS(Y458))))</f>
        <v>#DIV/0!</v>
      </c>
      <c r="Z462" s="3" t="e">
        <f>IF(DEGREES(ACOS(SIN(RADIANS(G462))*SIN(RADIANS(E468))+COS(RADIANS(G462))*COS(RADIANS(E468))*COS(RADIANS(Z458))))&gt;90,0,$F$4*$F$5/E467^2*(SIN(RADIANS(G462))*SIN(RADIANS(E468))+COS(RADIANS(G462))*COS(RADIANS(E468))*COS(RADIANS(Z458))))</f>
        <v>#DIV/0!</v>
      </c>
      <c r="AA462" s="3" t="e">
        <f>IF(DEGREES(ACOS(SIN(RADIANS(G462))*SIN(RADIANS(E468))+COS(RADIANS(G462))*COS(RADIANS(E468))*COS(RADIANS(AA458))))&gt;90,0,$F$4*$F$5/E467^2*(SIN(RADIANS(G462))*SIN(RADIANS(E468))+COS(RADIANS(G462))*COS(RADIANS(E468))*COS(RADIANS(AA458))))</f>
        <v>#DIV/0!</v>
      </c>
      <c r="AB462" s="3" t="e">
        <f>IF(DEGREES(ACOS(SIN(RADIANS(G462))*SIN(RADIANS(E468))+COS(RADIANS(G462))*COS(RADIANS(E468))*COS(RADIANS(AB458))))&gt;90,0,$F$4*$F$5/E467^2*(SIN(RADIANS(G462))*SIN(RADIANS(E468))+COS(RADIANS(G462))*COS(RADIANS(E468))*COS(RADIANS(AB458))))</f>
        <v>#DIV/0!</v>
      </c>
      <c r="AC462" s="3" t="e">
        <f>IF(DEGREES(ACOS(SIN(RADIANS(G462))*SIN(RADIANS(E468))+COS(RADIANS(G462))*COS(RADIANS(E468))*COS(RADIANS(AC458))))&gt;90,0,$F$4*$F$5/E467^2*(SIN(RADIANS(G462))*SIN(RADIANS(E468))+COS(RADIANS(G462))*COS(RADIANS(E468))*COS(RADIANS(AC458))))</f>
        <v>#DIV/0!</v>
      </c>
      <c r="AD462" s="3" t="e">
        <f>IF(DEGREES(ACOS(SIN(RADIANS(G462))*SIN(RADIANS(E468))+COS(RADIANS(G462))*COS(RADIANS(E468))*COS(RADIANS(AD458))))&gt;90,0,$F$4*$F$5/E467^2*(SIN(RADIANS(G462))*SIN(RADIANS(E468))+COS(RADIANS(G462))*COS(RADIANS(E468))*COS(RADIANS(AD458))))</f>
        <v>#DIV/0!</v>
      </c>
      <c r="AE462" s="3" t="e">
        <f>IF(DEGREES(ACOS(SIN(RADIANS(G462))*SIN(RADIANS(E468))+COS(RADIANS(G462))*COS(RADIANS(E468))*COS(RADIANS(AE458))))&gt;90,0,$F$4*$F$5/E467^2*(SIN(RADIANS(G462))*SIN(RADIANS(E468))+COS(RADIANS(G462))*COS(RADIANS(E468))*COS(RADIANS(AE458))))</f>
        <v>#DIV/0!</v>
      </c>
      <c r="AF462" s="3" t="e">
        <f>IF(DEGREES(ACOS(SIN(RADIANS(G462))*SIN(RADIANS(E468))+COS(RADIANS(G462))*COS(RADIANS(E468))*COS(RADIANS(AF458))))&gt;90,0,$F$4*$F$5/E467^2*(SIN(RADIANS(G462))*SIN(RADIANS(E468))+COS(RADIANS(G462))*COS(RADIANS(E468))*COS(RADIANS(AF458))))</f>
        <v>#DIV/0!</v>
      </c>
      <c r="AG462" s="3" t="e">
        <f>IF(DEGREES(ACOS(SIN(RADIANS(G462))*SIN(RADIANS(E468))+COS(RADIANS(G462))*COS(RADIANS(E468))*COS(RADIANS(AG458))))&gt;90,0,$F$4*$F$5/E467^2*(SIN(RADIANS(G462))*SIN(RADIANS(E468))+COS(RADIANS(G462))*COS(RADIANS(E468))*COS(RADIANS(AG458))))</f>
        <v>#DIV/0!</v>
      </c>
      <c r="AH462" s="3" t="e">
        <f>IF(DEGREES(ACOS(SIN(RADIANS(G462))*SIN(RADIANS(E468))+COS(RADIANS(G462))*COS(RADIANS(E468))*COS(RADIANS(AH458))))&gt;90,0,$F$4*$F$5/E467^2*(SIN(RADIANS(G462))*SIN(RADIANS(E468))+COS(RADIANS(G462))*COS(RADIANS(E468))*COS(RADIANS(AH458))))</f>
        <v>#DIV/0!</v>
      </c>
      <c r="AI462" s="3" t="e">
        <f>IF(DEGREES(ACOS(SIN(RADIANS(G462))*SIN(RADIANS(E468))+COS(RADIANS(G462))*COS(RADIANS(E468))*COS(RADIANS(AI458))))&gt;90,0,$F$4*$F$5/E467^2*(SIN(RADIANS(G462))*SIN(RADIANS(E468))+COS(RADIANS(G462))*COS(RADIANS(E468))*COS(RADIANS(AI458))))</f>
        <v>#DIV/0!</v>
      </c>
      <c r="AJ462" s="3" t="e">
        <f>IF(DEGREES(ACOS(SIN(RADIANS(G462))*SIN(RADIANS(E468))+COS(RADIANS(G462))*COS(RADIANS(E468))*COS(RADIANS(AJ458))))&gt;90,0,$F$4*$F$5/E467^2*(SIN(RADIANS(G462))*SIN(RADIANS(E468))+COS(RADIANS(G462))*COS(RADIANS(E468))*COS(RADIANS(AJ458))))</f>
        <v>#DIV/0!</v>
      </c>
      <c r="AK462" s="3">
        <f>IF(DEGREES(ACOS(SIN(RADIANS(G462))*SIN(RADIANS(E468))+COS(RADIANS(G462))*COS(RADIANS(E468))*COS(RADIANS(AK458))))&gt;90,0,$F$4*$F$5/E467^2*(SIN(RADIANS(G462))*SIN(RADIANS(E468))+COS(RADIANS(G462))*COS(RADIANS(E468))*COS(RADIANS(AK458))))</f>
        <v>0</v>
      </c>
      <c r="AL462" s="3">
        <f>IF(DEGREES(ACOS(SIN(RADIANS(G462))*SIN(RADIANS(E468))+COS(RADIANS(G462))*COS(RADIANS(E468))*COS(RADIANS(AL458))))&gt;90,0,$F$4*$F$5/E467^2*(SIN(RADIANS(G462))*SIN(RADIANS(E468))+COS(RADIANS(G462))*COS(RADIANS(E468))*COS(RADIANS(AL458))))</f>
        <v>0</v>
      </c>
      <c r="AM462" s="3">
        <f>IF(DEGREES(ACOS(SIN(RADIANS(G462))*SIN(RADIANS(E468))+COS(RADIANS(G462))*COS(RADIANS(E468))*COS(RADIANS(AM458))))&gt;90,0,$F$4*$F$5/E467^2*(SIN(RADIANS(G462))*SIN(RADIANS(E468))+COS(RADIANS(G462))*COS(RADIANS(E468))*COS(RADIANS(AM458))))</f>
        <v>0</v>
      </c>
      <c r="AN462" s="3">
        <f>IF(DEGREES(ACOS(SIN(RADIANS(G462))*SIN(RADIANS(E468))+COS(RADIANS(G462))*COS(RADIANS(E468))*COS(RADIANS(AN458))))&gt;90,0,$F$4*$F$5/E467^2*(SIN(RADIANS(G462))*SIN(RADIANS(E468))+COS(RADIANS(G462))*COS(RADIANS(E468))*COS(RADIANS(AN458))))</f>
        <v>0</v>
      </c>
      <c r="AO462" s="3">
        <f>IF(DEGREES(ACOS(SIN(RADIANS(G462))*SIN(RADIANS(E468))+COS(RADIANS(G462))*COS(RADIANS(E468))*COS(RADIANS(AO458))))&gt;90,0,$F$4*$F$5/E467^2*(SIN(RADIANS(G462))*SIN(RADIANS(E468))+COS(RADIANS(G462))*COS(RADIANS(E468))*COS(RADIANS(AO458))))</f>
        <v>0</v>
      </c>
      <c r="AP462" s="3">
        <f>IF(DEGREES(ACOS(SIN(RADIANS(G462))*SIN(RADIANS(E468))+COS(RADIANS(G462))*COS(RADIANS(E468))*COS(RADIANS(AP458))))&gt;90,0,$F$4*$F$5/E467^2*(SIN(RADIANS(G462))*SIN(RADIANS(E468))+COS(RADIANS(G462))*COS(RADIANS(E468))*COS(RADIANS(AP458))))</f>
        <v>0</v>
      </c>
      <c r="AQ462" s="3">
        <f>IF(DEGREES(ACOS(SIN(RADIANS(G462))*SIN(RADIANS(E468))+COS(RADIANS(G462))*COS(RADIANS(E468))*COS(RADIANS(AQ458))))&gt;90,0,$F$4*$F$5/E467^2*(SIN(RADIANS(G462))*SIN(RADIANS(E468))+COS(RADIANS(G462))*COS(RADIANS(E468))*COS(RADIANS(AQ458))))</f>
        <v>0</v>
      </c>
      <c r="AR462" s="3">
        <f>IF(DEGREES(ACOS(SIN(RADIANS(G462))*SIN(RADIANS(E468))+COS(RADIANS(G462))*COS(RADIANS(E468))*COS(RADIANS(AR458))))&gt;90,0,$F$4*$F$5/E467^2*(SIN(RADIANS(G462))*SIN(RADIANS(E468))+COS(RADIANS(G462))*COS(RADIANS(E468))*COS(RADIANS(AR458))))</f>
        <v>0</v>
      </c>
    </row>
    <row r="463" spans="2:44" ht="15.75" customHeight="1" x14ac:dyDescent="0.2">
      <c r="B463" s="20" t="s">
        <v>729</v>
      </c>
      <c r="E463" s="3">
        <f>IF(E460&lt;360,E460/360,(E460-360)/360)</f>
        <v>0.5</v>
      </c>
      <c r="G463" s="3">
        <v>60</v>
      </c>
      <c r="I463" s="3">
        <f>IF(DEGREES(ACOS(SIN(RADIANS(G463))*SIN(RADIANS(E468))+COS(RADIANS(G463))*COS(RADIANS(E468))*COS(RADIANS(I458))))&gt;90,0,$F$4*$F$5/E467^2*(SIN(RADIANS(G463))*SIN(RADIANS(E468))+COS(RADIANS(G463))*COS(RADIANS(E468))*COS(RADIANS(I458))))</f>
        <v>0</v>
      </c>
      <c r="J463" s="3">
        <f>IF(DEGREES(ACOS(SIN(RADIANS(G463))*SIN(RADIANS(E468))+COS(RADIANS(G463))*COS(RADIANS(E468))*COS(RADIANS(J458))))&gt;90,0,$F$4*$F$5/E467^2*(SIN(RADIANS(G463))*SIN(RADIANS(E468))+COS(RADIANS(G463))*COS(RADIANS(E468))*COS(RADIANS(J458))))</f>
        <v>0</v>
      </c>
      <c r="K463" s="3">
        <f>IF(DEGREES(ACOS(SIN(RADIANS(G463))*SIN(RADIANS(E468))+COS(RADIANS(G463))*COS(RADIANS(E468))*COS(RADIANS(K458))))&gt;90,0,$F$4*$F$5/E467^2*(SIN(RADIANS(G463))*SIN(RADIANS(E468))+COS(RADIANS(G463))*COS(RADIANS(E468))*COS(RADIANS(K458))))</f>
        <v>0</v>
      </c>
      <c r="L463" s="3">
        <f>IF(DEGREES(ACOS(SIN(RADIANS(G463))*SIN(RADIANS(E468))+COS(RADIANS(G463))*COS(RADIANS(E468))*COS(RADIANS(L458))))&gt;90,0,$F$4*$F$5/E467^2*(SIN(RADIANS(G463))*SIN(RADIANS(E468))+COS(RADIANS(G463))*COS(RADIANS(E468))*COS(RADIANS(L458))))</f>
        <v>0</v>
      </c>
      <c r="M463" s="3">
        <f>IF(DEGREES(ACOS(SIN(RADIANS(G463))*SIN(RADIANS(E468))+COS(RADIANS(G463))*COS(RADIANS(E468))*COS(RADIANS(M458))))&gt;90,0,$F$4*$F$5/E467^2*(SIN(RADIANS(G463))*SIN(RADIANS(E468))+COS(RADIANS(G463))*COS(RADIANS(E468))*COS(RADIANS(M458))))</f>
        <v>0</v>
      </c>
      <c r="N463" s="3">
        <f>IF(DEGREES(ACOS(SIN(RADIANS(G463))*SIN(RADIANS(E468))+COS(RADIANS(G463))*COS(RADIANS(E468))*COS(RADIANS(N458))))&gt;90,0,$F$4*$F$5/E467^2*(SIN(RADIANS(G463))*SIN(RADIANS(E468))+COS(RADIANS(G463))*COS(RADIANS(E468))*COS(RADIANS(N458))))</f>
        <v>0</v>
      </c>
      <c r="O463" s="3">
        <f>IF(DEGREES(ACOS(SIN(RADIANS(G463))*SIN(RADIANS(E468))+COS(RADIANS(G463))*COS(RADIANS(E468))*COS(RADIANS(O458))))&gt;90,0,$F$4*$F$5/E467^2*(SIN(RADIANS(G463))*SIN(RADIANS(E468))+COS(RADIANS(G463))*COS(RADIANS(E468))*COS(RADIANS(O458))))</f>
        <v>0</v>
      </c>
      <c r="P463" s="3">
        <f>IF(DEGREES(ACOS(SIN(RADIANS(G463))*SIN(RADIANS(E468))+COS(RADIANS(G463))*COS(RADIANS(E468))*COS(RADIANS(P458))))&gt;90,0,$F$4*$F$5/E467^2*(SIN(RADIANS(G463))*SIN(RADIANS(E468))+COS(RADIANS(G463))*COS(RADIANS(E468))*COS(RADIANS(P458))))</f>
        <v>0</v>
      </c>
      <c r="Q463" s="3">
        <f>IF(DEGREES(ACOS(SIN(RADIANS(G463))*SIN(RADIANS(E468))+COS(RADIANS(G463))*COS(RADIANS(E468))*COS(RADIANS(Q458))))&gt;90,0,$F$4*$F$5/E467^2*(SIN(RADIANS(G463))*SIN(RADIANS(E468))+COS(RADIANS(G463))*COS(RADIANS(E468))*COS(RADIANS(Q458))))</f>
        <v>0</v>
      </c>
      <c r="R463" s="3" t="e">
        <f>IF(DEGREES(ACOS(SIN(RADIANS(G463))*SIN(RADIANS(E468))+COS(RADIANS(G463))*COS(RADIANS(E468))*COS(RADIANS(R458))))&gt;90,0,$F$4*$F$5/E467^2*(SIN(RADIANS(G463))*SIN(RADIANS(E468))+COS(RADIANS(G463))*COS(RADIANS(E468))*COS(RADIANS(R458))))</f>
        <v>#DIV/0!</v>
      </c>
      <c r="S463" s="3" t="e">
        <f>IF(DEGREES(ACOS(SIN(RADIANS(G463))*SIN(RADIANS(E468))+COS(RADIANS(G463))*COS(RADIANS(E468))*COS(RADIANS(S458))))&gt;90,0,$F$4*$F$5/E467^2*(SIN(RADIANS(G463))*SIN(RADIANS(E468))+COS(RADIANS(G463))*COS(RADIANS(E468))*COS(RADIANS(S458))))</f>
        <v>#DIV/0!</v>
      </c>
      <c r="T463" s="3" t="e">
        <f>IF(DEGREES(ACOS(SIN(RADIANS(G463))*SIN(RADIANS(E468))+COS(RADIANS(G463))*COS(RADIANS(E468))*COS(RADIANS(T458))))&gt;90,0,$F$4*$F$5/E467^2*(SIN(RADIANS(G463))*SIN(RADIANS(E468))+COS(RADIANS(G463))*COS(RADIANS(E468))*COS(RADIANS(T458))))</f>
        <v>#DIV/0!</v>
      </c>
      <c r="U463" s="3" t="e">
        <f>IF(DEGREES(ACOS(SIN(RADIANS(G463))*SIN(RADIANS(E468))+COS(RADIANS(G463))*COS(RADIANS(E468))*COS(RADIANS(U458))))&gt;90,0,$F$4*$F$5/E467^2*(SIN(RADIANS(G463))*SIN(RADIANS(E468))+COS(RADIANS(G463))*COS(RADIANS(E468))*COS(RADIANS(U458))))</f>
        <v>#DIV/0!</v>
      </c>
      <c r="V463" s="3" t="e">
        <f>IF(DEGREES(ACOS(SIN(RADIANS(G463))*SIN(RADIANS(E468))+COS(RADIANS(G463))*COS(RADIANS(E468))*COS(RADIANS(V458))))&gt;90,0,$F$4*$F$5/E467^2*(SIN(RADIANS(G463))*SIN(RADIANS(E468))+COS(RADIANS(G463))*COS(RADIANS(E468))*COS(RADIANS(V458))))</f>
        <v>#DIV/0!</v>
      </c>
      <c r="W463" s="3" t="e">
        <f>IF(DEGREES(ACOS(SIN(RADIANS(G463))*SIN(RADIANS(E468))+COS(RADIANS(G463))*COS(RADIANS(E468))*COS(RADIANS(W458))))&gt;90,0,$F$4*$F$5/E467^2*(SIN(RADIANS(G463))*SIN(RADIANS(E468))+COS(RADIANS(G463))*COS(RADIANS(E468))*COS(RADIANS(W458))))</f>
        <v>#DIV/0!</v>
      </c>
      <c r="X463" s="3" t="e">
        <f>IF(DEGREES(ACOS(SIN(RADIANS(G463))*SIN(RADIANS(E468))+COS(RADIANS(G463))*COS(RADIANS(E468))*COS(RADIANS(X458))))&gt;90,0,$F$4*$F$5/E467^2*(SIN(RADIANS(G463))*SIN(RADIANS(E468))+COS(RADIANS(G463))*COS(RADIANS(E468))*COS(RADIANS(X458))))</f>
        <v>#DIV/0!</v>
      </c>
      <c r="Y463" s="3" t="e">
        <f>IF(DEGREES(ACOS(SIN(RADIANS(G463))*SIN(RADIANS(E468))+COS(RADIANS(G463))*COS(RADIANS(E468))*COS(RADIANS(Y458))))&gt;90,0,$F$4*$F$5/E467^2*(SIN(RADIANS(G463))*SIN(RADIANS(E468))+COS(RADIANS(G463))*COS(RADIANS(E468))*COS(RADIANS(Y458))))</f>
        <v>#DIV/0!</v>
      </c>
      <c r="Z463" s="3" t="e">
        <f>IF(DEGREES(ACOS(SIN(RADIANS(G463))*SIN(RADIANS(E468))+COS(RADIANS(G463))*COS(RADIANS(E468))*COS(RADIANS(Z458))))&gt;90,0,$F$4*$F$5/E467^2*(SIN(RADIANS(G463))*SIN(RADIANS(E468))+COS(RADIANS(G463))*COS(RADIANS(E468))*COS(RADIANS(Z458))))</f>
        <v>#DIV/0!</v>
      </c>
      <c r="AA463" s="3" t="e">
        <f>IF(DEGREES(ACOS(SIN(RADIANS(G463))*SIN(RADIANS(E468))+COS(RADIANS(G463))*COS(RADIANS(E468))*COS(RADIANS(AA458))))&gt;90,0,$F$4*$F$5/E467^2*(SIN(RADIANS(G463))*SIN(RADIANS(E468))+COS(RADIANS(G463))*COS(RADIANS(E468))*COS(RADIANS(AA458))))</f>
        <v>#DIV/0!</v>
      </c>
      <c r="AB463" s="3" t="e">
        <f>IF(DEGREES(ACOS(SIN(RADIANS(G463))*SIN(RADIANS(E468))+COS(RADIANS(G463))*COS(RADIANS(E468))*COS(RADIANS(AB458))))&gt;90,0,$F$4*$F$5/E467^2*(SIN(RADIANS(G463))*SIN(RADIANS(E468))+COS(RADIANS(G463))*COS(RADIANS(E468))*COS(RADIANS(AB458))))</f>
        <v>#DIV/0!</v>
      </c>
      <c r="AC463" s="3" t="e">
        <f>IF(DEGREES(ACOS(SIN(RADIANS(G463))*SIN(RADIANS(E468))+COS(RADIANS(G463))*COS(RADIANS(E468))*COS(RADIANS(AC458))))&gt;90,0,$F$4*$F$5/E467^2*(SIN(RADIANS(G463))*SIN(RADIANS(E468))+COS(RADIANS(G463))*COS(RADIANS(E468))*COS(RADIANS(AC458))))</f>
        <v>#DIV/0!</v>
      </c>
      <c r="AD463" s="3" t="e">
        <f>IF(DEGREES(ACOS(SIN(RADIANS(G463))*SIN(RADIANS(E468))+COS(RADIANS(G463))*COS(RADIANS(E468))*COS(RADIANS(AD458))))&gt;90,0,$F$4*$F$5/E467^2*(SIN(RADIANS(G463))*SIN(RADIANS(E468))+COS(RADIANS(G463))*COS(RADIANS(E468))*COS(RADIANS(AD458))))</f>
        <v>#DIV/0!</v>
      </c>
      <c r="AE463" s="3" t="e">
        <f>IF(DEGREES(ACOS(SIN(RADIANS(G463))*SIN(RADIANS(E468))+COS(RADIANS(G463))*COS(RADIANS(E468))*COS(RADIANS(AE458))))&gt;90,0,$F$4*$F$5/E467^2*(SIN(RADIANS(G463))*SIN(RADIANS(E468))+COS(RADIANS(G463))*COS(RADIANS(E468))*COS(RADIANS(AE458))))</f>
        <v>#DIV/0!</v>
      </c>
      <c r="AF463" s="3" t="e">
        <f>IF(DEGREES(ACOS(SIN(RADIANS(G463))*SIN(RADIANS(E468))+COS(RADIANS(G463))*COS(RADIANS(E468))*COS(RADIANS(AF458))))&gt;90,0,$F$4*$F$5/E467^2*(SIN(RADIANS(G463))*SIN(RADIANS(E468))+COS(RADIANS(G463))*COS(RADIANS(E468))*COS(RADIANS(AF458))))</f>
        <v>#DIV/0!</v>
      </c>
      <c r="AG463" s="3" t="e">
        <f>IF(DEGREES(ACOS(SIN(RADIANS(G463))*SIN(RADIANS(E468))+COS(RADIANS(G463))*COS(RADIANS(E468))*COS(RADIANS(AG458))))&gt;90,0,$F$4*$F$5/E467^2*(SIN(RADIANS(G463))*SIN(RADIANS(E468))+COS(RADIANS(G463))*COS(RADIANS(E468))*COS(RADIANS(AG458))))</f>
        <v>#DIV/0!</v>
      </c>
      <c r="AH463" s="3" t="e">
        <f>IF(DEGREES(ACOS(SIN(RADIANS(G463))*SIN(RADIANS(E468))+COS(RADIANS(G463))*COS(RADIANS(E468))*COS(RADIANS(AH458))))&gt;90,0,$F$4*$F$5/E467^2*(SIN(RADIANS(G463))*SIN(RADIANS(E468))+COS(RADIANS(G463))*COS(RADIANS(E468))*COS(RADIANS(AH458))))</f>
        <v>#DIV/0!</v>
      </c>
      <c r="AI463" s="3" t="e">
        <f>IF(DEGREES(ACOS(SIN(RADIANS(G463))*SIN(RADIANS(E468))+COS(RADIANS(G463))*COS(RADIANS(E468))*COS(RADIANS(AI458))))&gt;90,0,$F$4*$F$5/E467^2*(SIN(RADIANS(G463))*SIN(RADIANS(E468))+COS(RADIANS(G463))*COS(RADIANS(E468))*COS(RADIANS(AI458))))</f>
        <v>#DIV/0!</v>
      </c>
      <c r="AJ463" s="3" t="e">
        <f>IF(DEGREES(ACOS(SIN(RADIANS(G463))*SIN(RADIANS(E468))+COS(RADIANS(G463))*COS(RADIANS(E468))*COS(RADIANS(AJ458))))&gt;90,0,$F$4*$F$5/E467^2*(SIN(RADIANS(G463))*SIN(RADIANS(E468))+COS(RADIANS(G463))*COS(RADIANS(E468))*COS(RADIANS(AJ458))))</f>
        <v>#DIV/0!</v>
      </c>
      <c r="AK463" s="3">
        <f>IF(DEGREES(ACOS(SIN(RADIANS(G463))*SIN(RADIANS(E468))+COS(RADIANS(G463))*COS(RADIANS(E468))*COS(RADIANS(AK458))))&gt;90,0,$F$4*$F$5/E467^2*(SIN(RADIANS(G463))*SIN(RADIANS(E468))+COS(RADIANS(G463))*COS(RADIANS(E468))*COS(RADIANS(AK458))))</f>
        <v>0</v>
      </c>
      <c r="AL463" s="3">
        <f>IF(DEGREES(ACOS(SIN(RADIANS(G463))*SIN(RADIANS(E468))+COS(RADIANS(G463))*COS(RADIANS(E468))*COS(RADIANS(AL458))))&gt;90,0,$F$4*$F$5/E467^2*(SIN(RADIANS(G463))*SIN(RADIANS(E468))+COS(RADIANS(G463))*COS(RADIANS(E468))*COS(RADIANS(AL458))))</f>
        <v>0</v>
      </c>
      <c r="AM463" s="3">
        <f>IF(DEGREES(ACOS(SIN(RADIANS(G463))*SIN(RADIANS(E468))+COS(RADIANS(G463))*COS(RADIANS(E468))*COS(RADIANS(AM458))))&gt;90,0,$F$4*$F$5/E467^2*(SIN(RADIANS(G463))*SIN(RADIANS(E468))+COS(RADIANS(G463))*COS(RADIANS(E468))*COS(RADIANS(AM458))))</f>
        <v>0</v>
      </c>
      <c r="AN463" s="3">
        <f>IF(DEGREES(ACOS(SIN(RADIANS(G463))*SIN(RADIANS(E468))+COS(RADIANS(G463))*COS(RADIANS(E468))*COS(RADIANS(AN458))))&gt;90,0,$F$4*$F$5/E467^2*(SIN(RADIANS(G463))*SIN(RADIANS(E468))+COS(RADIANS(G463))*COS(RADIANS(E468))*COS(RADIANS(AN458))))</f>
        <v>0</v>
      </c>
      <c r="AO463" s="3">
        <f>IF(DEGREES(ACOS(SIN(RADIANS(G463))*SIN(RADIANS(E468))+COS(RADIANS(G463))*COS(RADIANS(E468))*COS(RADIANS(AO458))))&gt;90,0,$F$4*$F$5/E467^2*(SIN(RADIANS(G463))*SIN(RADIANS(E468))+COS(RADIANS(G463))*COS(RADIANS(E468))*COS(RADIANS(AO458))))</f>
        <v>0</v>
      </c>
      <c r="AP463" s="3">
        <f>IF(DEGREES(ACOS(SIN(RADIANS(G463))*SIN(RADIANS(E468))+COS(RADIANS(G463))*COS(RADIANS(E468))*COS(RADIANS(AP458))))&gt;90,0,$F$4*$F$5/E467^2*(SIN(RADIANS(G463))*SIN(RADIANS(E468))+COS(RADIANS(G463))*COS(RADIANS(E468))*COS(RADIANS(AP458))))</f>
        <v>0</v>
      </c>
      <c r="AQ463" s="3">
        <f>IF(DEGREES(ACOS(SIN(RADIANS(G463))*SIN(RADIANS(E468))+COS(RADIANS(G463))*COS(RADIANS(E468))*COS(RADIANS(AQ458))))&gt;90,0,$F$4*$F$5/E467^2*(SIN(RADIANS(G463))*SIN(RADIANS(E468))+COS(RADIANS(G463))*COS(RADIANS(E468))*COS(RADIANS(AQ458))))</f>
        <v>0</v>
      </c>
      <c r="AR463" s="3">
        <f>IF(DEGREES(ACOS(SIN(RADIANS(G463))*SIN(RADIANS(E468))+COS(RADIANS(G463))*COS(RADIANS(E468))*COS(RADIANS(AR458))))&gt;90,0,$F$4*$F$5/E467^2*(SIN(RADIANS(G463))*SIN(RADIANS(E468))+COS(RADIANS(G463))*COS(RADIANS(E468))*COS(RADIANS(AR458))))</f>
        <v>0</v>
      </c>
    </row>
    <row r="464" spans="2:44" ht="15.75" customHeight="1" x14ac:dyDescent="0.2">
      <c r="B464" s="20" t="s">
        <v>785</v>
      </c>
      <c r="E464" s="3">
        <f>E463*$F$11</f>
        <v>0</v>
      </c>
      <c r="G464" s="3">
        <v>50</v>
      </c>
      <c r="I464" s="3">
        <f>IF(DEGREES(ACOS(SIN(RADIANS(G464))*SIN(RADIANS(E468))+COS(RADIANS(G464))*COS(RADIANS(E468))*COS(RADIANS(I458))))&gt;90,0,$F$4*$F$5/E467^2*(SIN(RADIANS(G464))*SIN(RADIANS(E468))+COS(RADIANS(G464))*COS(RADIANS(E468))*COS(RADIANS(I458))))</f>
        <v>0</v>
      </c>
      <c r="J464" s="3">
        <f>IF(DEGREES(ACOS(SIN(RADIANS(G464))*SIN(RADIANS(E468))+COS(RADIANS(G464))*COS(RADIANS(E468))*COS(RADIANS(J458))))&gt;90,0,$F$4*$F$5/E467^2*(SIN(RADIANS(G464))*SIN(RADIANS(E468))+COS(RADIANS(G464))*COS(RADIANS(E468))*COS(RADIANS(J458))))</f>
        <v>0</v>
      </c>
      <c r="K464" s="3">
        <f>IF(DEGREES(ACOS(SIN(RADIANS(G464))*SIN(RADIANS(E468))+COS(RADIANS(G464))*COS(RADIANS(E468))*COS(RADIANS(K458))))&gt;90,0,$F$4*$F$5/E467^2*(SIN(RADIANS(G464))*SIN(RADIANS(E468))+COS(RADIANS(G464))*COS(RADIANS(E468))*COS(RADIANS(K458))))</f>
        <v>0</v>
      </c>
      <c r="L464" s="3">
        <f>IF(DEGREES(ACOS(SIN(RADIANS(G464))*SIN(RADIANS(E468))+COS(RADIANS(G464))*COS(RADIANS(E468))*COS(RADIANS(L458))))&gt;90,0,$F$4*$F$5/E467^2*(SIN(RADIANS(G464))*SIN(RADIANS(E468))+COS(RADIANS(G464))*COS(RADIANS(E468))*COS(RADIANS(L458))))</f>
        <v>0</v>
      </c>
      <c r="M464" s="3">
        <f>IF(DEGREES(ACOS(SIN(RADIANS(G464))*SIN(RADIANS(E468))+COS(RADIANS(G464))*COS(RADIANS(E468))*COS(RADIANS(M458))))&gt;90,0,$F$4*$F$5/E467^2*(SIN(RADIANS(G464))*SIN(RADIANS(E468))+COS(RADIANS(G464))*COS(RADIANS(E468))*COS(RADIANS(M458))))</f>
        <v>0</v>
      </c>
      <c r="N464" s="3">
        <f>IF(DEGREES(ACOS(SIN(RADIANS(G464))*SIN(RADIANS(E468))+COS(RADIANS(G464))*COS(RADIANS(E468))*COS(RADIANS(N458))))&gt;90,0,$F$4*$F$5/E467^2*(SIN(RADIANS(G464))*SIN(RADIANS(E468))+COS(RADIANS(G464))*COS(RADIANS(E468))*COS(RADIANS(N458))))</f>
        <v>0</v>
      </c>
      <c r="O464" s="3">
        <f>IF(DEGREES(ACOS(SIN(RADIANS(G464))*SIN(RADIANS(E468))+COS(RADIANS(G464))*COS(RADIANS(E468))*COS(RADIANS(O458))))&gt;90,0,$F$4*$F$5/E467^2*(SIN(RADIANS(G464))*SIN(RADIANS(E468))+COS(RADIANS(G464))*COS(RADIANS(E468))*COS(RADIANS(O458))))</f>
        <v>0</v>
      </c>
      <c r="P464" s="3">
        <f>IF(DEGREES(ACOS(SIN(RADIANS(G464))*SIN(RADIANS(E468))+COS(RADIANS(G464))*COS(RADIANS(E468))*COS(RADIANS(P458))))&gt;90,0,$F$4*$F$5/E467^2*(SIN(RADIANS(G464))*SIN(RADIANS(E468))+COS(RADIANS(G464))*COS(RADIANS(E468))*COS(RADIANS(P458))))</f>
        <v>0</v>
      </c>
      <c r="Q464" s="3">
        <f>IF(DEGREES(ACOS(SIN(RADIANS(G464))*SIN(RADIANS(E468))+COS(RADIANS(G464))*COS(RADIANS(E468))*COS(RADIANS(Q458))))&gt;90,0,$F$4*$F$5/E467^2*(SIN(RADIANS(G464))*SIN(RADIANS(E468))+COS(RADIANS(G464))*COS(RADIANS(E468))*COS(RADIANS(Q458))))</f>
        <v>0</v>
      </c>
      <c r="R464" s="3" t="e">
        <f>IF(DEGREES(ACOS(SIN(RADIANS(G464))*SIN(RADIANS(E468))+COS(RADIANS(G464))*COS(RADIANS(E468))*COS(RADIANS(R458))))&gt;90,0,$F$4*$F$5/E467^2*(SIN(RADIANS(G464))*SIN(RADIANS(E468))+COS(RADIANS(G464))*COS(RADIANS(E468))*COS(RADIANS(R458))))</f>
        <v>#DIV/0!</v>
      </c>
      <c r="S464" s="3" t="e">
        <f>IF(DEGREES(ACOS(SIN(RADIANS(G464))*SIN(RADIANS(E468))+COS(RADIANS(G464))*COS(RADIANS(E468))*COS(RADIANS(S458))))&gt;90,0,$F$4*$F$5/E467^2*(SIN(RADIANS(G464))*SIN(RADIANS(E468))+COS(RADIANS(G464))*COS(RADIANS(E468))*COS(RADIANS(S458))))</f>
        <v>#DIV/0!</v>
      </c>
      <c r="T464" s="3" t="e">
        <f>IF(DEGREES(ACOS(SIN(RADIANS(G464))*SIN(RADIANS(E468))+COS(RADIANS(G464))*COS(RADIANS(E468))*COS(RADIANS(T458))))&gt;90,0,$F$4*$F$5/E467^2*(SIN(RADIANS(G464))*SIN(RADIANS(E468))+COS(RADIANS(G464))*COS(RADIANS(E468))*COS(RADIANS(T458))))</f>
        <v>#DIV/0!</v>
      </c>
      <c r="U464" s="3" t="e">
        <f>IF(DEGREES(ACOS(SIN(RADIANS(G464))*SIN(RADIANS(E468))+COS(RADIANS(G464))*COS(RADIANS(E468))*COS(RADIANS(U458))))&gt;90,0,$F$4*$F$5/E467^2*(SIN(RADIANS(G464))*SIN(RADIANS(E468))+COS(RADIANS(G464))*COS(RADIANS(E468))*COS(RADIANS(U458))))</f>
        <v>#DIV/0!</v>
      </c>
      <c r="V464" s="3" t="e">
        <f>IF(DEGREES(ACOS(SIN(RADIANS(G464))*SIN(RADIANS(E468))+COS(RADIANS(G464))*COS(RADIANS(E468))*COS(RADIANS(V458))))&gt;90,0,$F$4*$F$5/E467^2*(SIN(RADIANS(G464))*SIN(RADIANS(E468))+COS(RADIANS(G464))*COS(RADIANS(E468))*COS(RADIANS(V458))))</f>
        <v>#DIV/0!</v>
      </c>
      <c r="W464" s="3" t="e">
        <f>IF(DEGREES(ACOS(SIN(RADIANS(G464))*SIN(RADIANS(E468))+COS(RADIANS(G464))*COS(RADIANS(E468))*COS(RADIANS(W458))))&gt;90,0,$F$4*$F$5/E467^2*(SIN(RADIANS(G464))*SIN(RADIANS(E468))+COS(RADIANS(G464))*COS(RADIANS(E468))*COS(RADIANS(W458))))</f>
        <v>#DIV/0!</v>
      </c>
      <c r="X464" s="3" t="e">
        <f>IF(DEGREES(ACOS(SIN(RADIANS(G464))*SIN(RADIANS(E468))+COS(RADIANS(G464))*COS(RADIANS(E468))*COS(RADIANS(X458))))&gt;90,0,$F$4*$F$5/E467^2*(SIN(RADIANS(G464))*SIN(RADIANS(E468))+COS(RADIANS(G464))*COS(RADIANS(E468))*COS(RADIANS(X458))))</f>
        <v>#DIV/0!</v>
      </c>
      <c r="Y464" s="3" t="e">
        <f>IF(DEGREES(ACOS(SIN(RADIANS(G464))*SIN(RADIANS(E468))+COS(RADIANS(G464))*COS(RADIANS(E468))*COS(RADIANS(Y458))))&gt;90,0,$F$4*$F$5/E467^2*(SIN(RADIANS(G464))*SIN(RADIANS(E468))+COS(RADIANS(G464))*COS(RADIANS(E468))*COS(RADIANS(Y458))))</f>
        <v>#DIV/0!</v>
      </c>
      <c r="Z464" s="3" t="e">
        <f>IF(DEGREES(ACOS(SIN(RADIANS(G464))*SIN(RADIANS(E468))+COS(RADIANS(G464))*COS(RADIANS(E468))*COS(RADIANS(Z458))))&gt;90,0,$F$4*$F$5/E467^2*(SIN(RADIANS(G464))*SIN(RADIANS(E468))+COS(RADIANS(G464))*COS(RADIANS(E468))*COS(RADIANS(Z458))))</f>
        <v>#DIV/0!</v>
      </c>
      <c r="AA464" s="3" t="e">
        <f>IF(DEGREES(ACOS(SIN(RADIANS(G464))*SIN(RADIANS(E468))+COS(RADIANS(G464))*COS(RADIANS(E468))*COS(RADIANS(AA458))))&gt;90,0,$F$4*$F$5/E467^2*(SIN(RADIANS(G464))*SIN(RADIANS(E468))+COS(RADIANS(G464))*COS(RADIANS(E468))*COS(RADIANS(AA458))))</f>
        <v>#DIV/0!</v>
      </c>
      <c r="AB464" s="3" t="e">
        <f>IF(DEGREES(ACOS(SIN(RADIANS(G464))*SIN(RADIANS(E468))+COS(RADIANS(G464))*COS(RADIANS(E468))*COS(RADIANS(AB458))))&gt;90,0,$F$4*$F$5/E467^2*(SIN(RADIANS(G464))*SIN(RADIANS(E468))+COS(RADIANS(G464))*COS(RADIANS(E468))*COS(RADIANS(AB458))))</f>
        <v>#DIV/0!</v>
      </c>
      <c r="AC464" s="3" t="e">
        <f>IF(DEGREES(ACOS(SIN(RADIANS(G464))*SIN(RADIANS(E468))+COS(RADIANS(G464))*COS(RADIANS(E468))*COS(RADIANS(AC458))))&gt;90,0,$F$4*$F$5/E467^2*(SIN(RADIANS(G464))*SIN(RADIANS(E468))+COS(RADIANS(G464))*COS(RADIANS(E468))*COS(RADIANS(AC458))))</f>
        <v>#DIV/0!</v>
      </c>
      <c r="AD464" s="3" t="e">
        <f>IF(DEGREES(ACOS(SIN(RADIANS(G464))*SIN(RADIANS(E468))+COS(RADIANS(G464))*COS(RADIANS(E468))*COS(RADIANS(AD458))))&gt;90,0,$F$4*$F$5/E467^2*(SIN(RADIANS(G464))*SIN(RADIANS(E468))+COS(RADIANS(G464))*COS(RADIANS(E468))*COS(RADIANS(AD458))))</f>
        <v>#DIV/0!</v>
      </c>
      <c r="AE464" s="3" t="e">
        <f>IF(DEGREES(ACOS(SIN(RADIANS(G464))*SIN(RADIANS(E468))+COS(RADIANS(G464))*COS(RADIANS(E468))*COS(RADIANS(AE458))))&gt;90,0,$F$4*$F$5/E467^2*(SIN(RADIANS(G464))*SIN(RADIANS(E468))+COS(RADIANS(G464))*COS(RADIANS(E468))*COS(RADIANS(AE458))))</f>
        <v>#DIV/0!</v>
      </c>
      <c r="AF464" s="3" t="e">
        <f>IF(DEGREES(ACOS(SIN(RADIANS(G464))*SIN(RADIANS(E468))+COS(RADIANS(G464))*COS(RADIANS(E468))*COS(RADIANS(AF458))))&gt;90,0,$F$4*$F$5/E467^2*(SIN(RADIANS(G464))*SIN(RADIANS(E468))+COS(RADIANS(G464))*COS(RADIANS(E468))*COS(RADIANS(AF458))))</f>
        <v>#DIV/0!</v>
      </c>
      <c r="AG464" s="3" t="e">
        <f>IF(DEGREES(ACOS(SIN(RADIANS(G464))*SIN(RADIANS(E468))+COS(RADIANS(G464))*COS(RADIANS(E468))*COS(RADIANS(AG458))))&gt;90,0,$F$4*$F$5/E467^2*(SIN(RADIANS(G464))*SIN(RADIANS(E468))+COS(RADIANS(G464))*COS(RADIANS(E468))*COS(RADIANS(AG458))))</f>
        <v>#DIV/0!</v>
      </c>
      <c r="AH464" s="3" t="e">
        <f>IF(DEGREES(ACOS(SIN(RADIANS(G464))*SIN(RADIANS(E468))+COS(RADIANS(G464))*COS(RADIANS(E468))*COS(RADIANS(AH458))))&gt;90,0,$F$4*$F$5/E467^2*(SIN(RADIANS(G464))*SIN(RADIANS(E468))+COS(RADIANS(G464))*COS(RADIANS(E468))*COS(RADIANS(AH458))))</f>
        <v>#DIV/0!</v>
      </c>
      <c r="AI464" s="3" t="e">
        <f>IF(DEGREES(ACOS(SIN(RADIANS(G464))*SIN(RADIANS(E468))+COS(RADIANS(G464))*COS(RADIANS(E468))*COS(RADIANS(AI458))))&gt;90,0,$F$4*$F$5/E467^2*(SIN(RADIANS(G464))*SIN(RADIANS(E468))+COS(RADIANS(G464))*COS(RADIANS(E468))*COS(RADIANS(AI458))))</f>
        <v>#DIV/0!</v>
      </c>
      <c r="AJ464" s="3" t="e">
        <f>IF(DEGREES(ACOS(SIN(RADIANS(G464))*SIN(RADIANS(E468))+COS(RADIANS(G464))*COS(RADIANS(E468))*COS(RADIANS(AJ458))))&gt;90,0,$F$4*$F$5/E467^2*(SIN(RADIANS(G464))*SIN(RADIANS(E468))+COS(RADIANS(G464))*COS(RADIANS(E468))*COS(RADIANS(AJ458))))</f>
        <v>#DIV/0!</v>
      </c>
      <c r="AK464" s="3">
        <f>IF(DEGREES(ACOS(SIN(RADIANS(G464))*SIN(RADIANS(E468))+COS(RADIANS(G464))*COS(RADIANS(E468))*COS(RADIANS(AK458))))&gt;90,0,$F$4*$F$5/E467^2*(SIN(RADIANS(G464))*SIN(RADIANS(E468))+COS(RADIANS(G464))*COS(RADIANS(E468))*COS(RADIANS(AK458))))</f>
        <v>0</v>
      </c>
      <c r="AL464" s="3">
        <f>IF(DEGREES(ACOS(SIN(RADIANS(G464))*SIN(RADIANS(E468))+COS(RADIANS(G464))*COS(RADIANS(E468))*COS(RADIANS(AL458))))&gt;90,0,$F$4*$F$5/E467^2*(SIN(RADIANS(G464))*SIN(RADIANS(E468))+COS(RADIANS(G464))*COS(RADIANS(E468))*COS(RADIANS(AL458))))</f>
        <v>0</v>
      </c>
      <c r="AM464" s="3">
        <f>IF(DEGREES(ACOS(SIN(RADIANS(G464))*SIN(RADIANS(E468))+COS(RADIANS(G464))*COS(RADIANS(E468))*COS(RADIANS(AM458))))&gt;90,0,$F$4*$F$5/E467^2*(SIN(RADIANS(G464))*SIN(RADIANS(E468))+COS(RADIANS(G464))*COS(RADIANS(E468))*COS(RADIANS(AM458))))</f>
        <v>0</v>
      </c>
      <c r="AN464" s="3">
        <f>IF(DEGREES(ACOS(SIN(RADIANS(G464))*SIN(RADIANS(E468))+COS(RADIANS(G464))*COS(RADIANS(E468))*COS(RADIANS(AN458))))&gt;90,0,$F$4*$F$5/E467^2*(SIN(RADIANS(G464))*SIN(RADIANS(E468))+COS(RADIANS(G464))*COS(RADIANS(E468))*COS(RADIANS(AN458))))</f>
        <v>0</v>
      </c>
      <c r="AO464" s="3">
        <f>IF(DEGREES(ACOS(SIN(RADIANS(G464))*SIN(RADIANS(E468))+COS(RADIANS(G464))*COS(RADIANS(E468))*COS(RADIANS(AO458))))&gt;90,0,$F$4*$F$5/E467^2*(SIN(RADIANS(G464))*SIN(RADIANS(E468))+COS(RADIANS(G464))*COS(RADIANS(E468))*COS(RADIANS(AO458))))</f>
        <v>0</v>
      </c>
      <c r="AP464" s="3">
        <f>IF(DEGREES(ACOS(SIN(RADIANS(G464))*SIN(RADIANS(E468))+COS(RADIANS(G464))*COS(RADIANS(E468))*COS(RADIANS(AP458))))&gt;90,0,$F$4*$F$5/E467^2*(SIN(RADIANS(G464))*SIN(RADIANS(E468))+COS(RADIANS(G464))*COS(RADIANS(E468))*COS(RADIANS(AP458))))</f>
        <v>0</v>
      </c>
      <c r="AQ464" s="3">
        <f>IF(DEGREES(ACOS(SIN(RADIANS(G464))*SIN(RADIANS(E468))+COS(RADIANS(G464))*COS(RADIANS(E468))*COS(RADIANS(AQ458))))&gt;90,0,$F$4*$F$5/E467^2*(SIN(RADIANS(G464))*SIN(RADIANS(E468))+COS(RADIANS(G464))*COS(RADIANS(E468))*COS(RADIANS(AQ458))))</f>
        <v>0</v>
      </c>
      <c r="AR464" s="3">
        <f>IF(DEGREES(ACOS(SIN(RADIANS(G464))*SIN(RADIANS(E468))+COS(RADIANS(G464))*COS(RADIANS(E468))*COS(RADIANS(AR458))))&gt;90,0,$F$4*$F$5/E467^2*(SIN(RADIANS(G464))*SIN(RADIANS(E468))+COS(RADIANS(G464))*COS(RADIANS(E468))*COS(RADIANS(AR458))))</f>
        <v>0</v>
      </c>
    </row>
    <row r="465" spans="2:44" ht="15.75" customHeight="1" x14ac:dyDescent="0.2">
      <c r="B465" s="20" t="s">
        <v>786</v>
      </c>
      <c r="E465" s="3" t="str">
        <f>IF($F$10=0,"N/A",$F$10*(E460/360)-ROUNDDOWN($F$10*(E460/360),0))</f>
        <v>N/A</v>
      </c>
      <c r="G465" s="3">
        <v>40</v>
      </c>
      <c r="I465" s="3">
        <f>IF(DEGREES(ACOS(SIN(RADIANS(G465))*SIN(RADIANS(E468))+COS(RADIANS(G465))*COS(RADIANS(E468))*COS(RADIANS(I458))))&gt;90,0,$F$4*$F$5/E467^2*(SIN(RADIANS(G465))*SIN(RADIANS(E468))+COS(RADIANS(G465))*COS(RADIANS(E468))*COS(RADIANS(I458))))</f>
        <v>0</v>
      </c>
      <c r="J465" s="3">
        <f>IF(DEGREES(ACOS(SIN(RADIANS(G465))*SIN(RADIANS(E468))+COS(RADIANS(G465))*COS(RADIANS(E468))*COS(RADIANS(J458))))&gt;90,0,$F$4*$F$5/E467^2*(SIN(RADIANS(G465))*SIN(RADIANS(E468))+COS(RADIANS(G465))*COS(RADIANS(E468))*COS(RADIANS(J458))))</f>
        <v>0</v>
      </c>
      <c r="K465" s="3">
        <f>IF(DEGREES(ACOS(SIN(RADIANS(G465))*SIN(RADIANS(E468))+COS(RADIANS(G465))*COS(RADIANS(E468))*COS(RADIANS(K458))))&gt;90,0,$F$4*$F$5/E467^2*(SIN(RADIANS(G465))*SIN(RADIANS(E468))+COS(RADIANS(G465))*COS(RADIANS(E468))*COS(RADIANS(K458))))</f>
        <v>0</v>
      </c>
      <c r="L465" s="3">
        <f>IF(DEGREES(ACOS(SIN(RADIANS(G465))*SIN(RADIANS(E468))+COS(RADIANS(G465))*COS(RADIANS(E468))*COS(RADIANS(L458))))&gt;90,0,$F$4*$F$5/E467^2*(SIN(RADIANS(G465))*SIN(RADIANS(E468))+COS(RADIANS(G465))*COS(RADIANS(E468))*COS(RADIANS(L458))))</f>
        <v>0</v>
      </c>
      <c r="M465" s="3">
        <f>IF(DEGREES(ACOS(SIN(RADIANS(G465))*SIN(RADIANS(E468))+COS(RADIANS(G465))*COS(RADIANS(E468))*COS(RADIANS(M458))))&gt;90,0,$F$4*$F$5/E467^2*(SIN(RADIANS(G465))*SIN(RADIANS(E468))+COS(RADIANS(G465))*COS(RADIANS(E468))*COS(RADIANS(M458))))</f>
        <v>0</v>
      </c>
      <c r="N465" s="3">
        <f>IF(DEGREES(ACOS(SIN(RADIANS(G465))*SIN(RADIANS(E468))+COS(RADIANS(G465))*COS(RADIANS(E468))*COS(RADIANS(N458))))&gt;90,0,$F$4*$F$5/E467^2*(SIN(RADIANS(G465))*SIN(RADIANS(E468))+COS(RADIANS(G465))*COS(RADIANS(E468))*COS(RADIANS(N458))))</f>
        <v>0</v>
      </c>
      <c r="O465" s="3">
        <f>IF(DEGREES(ACOS(SIN(RADIANS(G465))*SIN(RADIANS(E468))+COS(RADIANS(G465))*COS(RADIANS(E468))*COS(RADIANS(O458))))&gt;90,0,$F$4*$F$5/E467^2*(SIN(RADIANS(G465))*SIN(RADIANS(E468))+COS(RADIANS(G465))*COS(RADIANS(E468))*COS(RADIANS(O458))))</f>
        <v>0</v>
      </c>
      <c r="P465" s="3">
        <f>IF(DEGREES(ACOS(SIN(RADIANS(G465))*SIN(RADIANS(E468))+COS(RADIANS(G465))*COS(RADIANS(E468))*COS(RADIANS(P458))))&gt;90,0,$F$4*$F$5/E467^2*(SIN(RADIANS(G465))*SIN(RADIANS(E468))+COS(RADIANS(G465))*COS(RADIANS(E468))*COS(RADIANS(P458))))</f>
        <v>0</v>
      </c>
      <c r="Q465" s="3">
        <f>IF(DEGREES(ACOS(SIN(RADIANS(G465))*SIN(RADIANS(E468))+COS(RADIANS(G465))*COS(RADIANS(E468))*COS(RADIANS(Q458))))&gt;90,0,$F$4*$F$5/E467^2*(SIN(RADIANS(G465))*SIN(RADIANS(E468))+COS(RADIANS(G465))*COS(RADIANS(E468))*COS(RADIANS(Q458))))</f>
        <v>0</v>
      </c>
      <c r="R465" s="3" t="e">
        <f>IF(DEGREES(ACOS(SIN(RADIANS(G465))*SIN(RADIANS(E468))+COS(RADIANS(G465))*COS(RADIANS(E468))*COS(RADIANS(R458))))&gt;90,0,$F$4*$F$5/E467^2*(SIN(RADIANS(G465))*SIN(RADIANS(E468))+COS(RADIANS(G465))*COS(RADIANS(E468))*COS(RADIANS(R458))))</f>
        <v>#DIV/0!</v>
      </c>
      <c r="S465" s="3" t="e">
        <f>IF(DEGREES(ACOS(SIN(RADIANS(G465))*SIN(RADIANS(E468))+COS(RADIANS(G465))*COS(RADIANS(E468))*COS(RADIANS(S458))))&gt;90,0,$F$4*$F$5/E467^2*(SIN(RADIANS(G465))*SIN(RADIANS(E468))+COS(RADIANS(G465))*COS(RADIANS(E468))*COS(RADIANS(S458))))</f>
        <v>#DIV/0!</v>
      </c>
      <c r="T465" s="3" t="e">
        <f>IF(DEGREES(ACOS(SIN(RADIANS(G465))*SIN(RADIANS(E468))+COS(RADIANS(G465))*COS(RADIANS(E468))*COS(RADIANS(T458))))&gt;90,0,$F$4*$F$5/E467^2*(SIN(RADIANS(G465))*SIN(RADIANS(E468))+COS(RADIANS(G465))*COS(RADIANS(E468))*COS(RADIANS(T458))))</f>
        <v>#DIV/0!</v>
      </c>
      <c r="U465" s="3" t="e">
        <f>IF(DEGREES(ACOS(SIN(RADIANS(G465))*SIN(RADIANS(E468))+COS(RADIANS(G465))*COS(RADIANS(E468))*COS(RADIANS(U458))))&gt;90,0,$F$4*$F$5/E467^2*(SIN(RADIANS(G465))*SIN(RADIANS(E468))+COS(RADIANS(G465))*COS(RADIANS(E468))*COS(RADIANS(U458))))</f>
        <v>#DIV/0!</v>
      </c>
      <c r="V465" s="3" t="e">
        <f>IF(DEGREES(ACOS(SIN(RADIANS(G465))*SIN(RADIANS(E468))+COS(RADIANS(G465))*COS(RADIANS(E468))*COS(RADIANS(V458))))&gt;90,0,$F$4*$F$5/E467^2*(SIN(RADIANS(G465))*SIN(RADIANS(E468))+COS(RADIANS(G465))*COS(RADIANS(E468))*COS(RADIANS(V458))))</f>
        <v>#DIV/0!</v>
      </c>
      <c r="W465" s="3" t="e">
        <f>IF(DEGREES(ACOS(SIN(RADIANS(G465))*SIN(RADIANS(E468))+COS(RADIANS(G465))*COS(RADIANS(E468))*COS(RADIANS(W458))))&gt;90,0,$F$4*$F$5/E467^2*(SIN(RADIANS(G465))*SIN(RADIANS(E468))+COS(RADIANS(G465))*COS(RADIANS(E468))*COS(RADIANS(W458))))</f>
        <v>#DIV/0!</v>
      </c>
      <c r="X465" s="3" t="e">
        <f>IF(DEGREES(ACOS(SIN(RADIANS(G465))*SIN(RADIANS(E468))+COS(RADIANS(G465))*COS(RADIANS(E468))*COS(RADIANS(X458))))&gt;90,0,$F$4*$F$5/E467^2*(SIN(RADIANS(G465))*SIN(RADIANS(E468))+COS(RADIANS(G465))*COS(RADIANS(E468))*COS(RADIANS(X458))))</f>
        <v>#DIV/0!</v>
      </c>
      <c r="Y465" s="3" t="e">
        <f>IF(DEGREES(ACOS(SIN(RADIANS(G465))*SIN(RADIANS(E468))+COS(RADIANS(G465))*COS(RADIANS(E468))*COS(RADIANS(Y458))))&gt;90,0,$F$4*$F$5/E467^2*(SIN(RADIANS(G465))*SIN(RADIANS(E468))+COS(RADIANS(G465))*COS(RADIANS(E468))*COS(RADIANS(Y458))))</f>
        <v>#DIV/0!</v>
      </c>
      <c r="Z465" s="3" t="e">
        <f>IF(DEGREES(ACOS(SIN(RADIANS(G465))*SIN(RADIANS(E468))+COS(RADIANS(G465))*COS(RADIANS(E468))*COS(RADIANS(Z458))))&gt;90,0,$F$4*$F$5/E467^2*(SIN(RADIANS(G465))*SIN(RADIANS(E468))+COS(RADIANS(G465))*COS(RADIANS(E468))*COS(RADIANS(Z458))))</f>
        <v>#DIV/0!</v>
      </c>
      <c r="AA465" s="3" t="e">
        <f>IF(DEGREES(ACOS(SIN(RADIANS(G465))*SIN(RADIANS(E468))+COS(RADIANS(G465))*COS(RADIANS(E468))*COS(RADIANS(AA458))))&gt;90,0,$F$4*$F$5/E467^2*(SIN(RADIANS(G465))*SIN(RADIANS(E468))+COS(RADIANS(G465))*COS(RADIANS(E468))*COS(RADIANS(AA458))))</f>
        <v>#DIV/0!</v>
      </c>
      <c r="AB465" s="3" t="e">
        <f>IF(DEGREES(ACOS(SIN(RADIANS(G465))*SIN(RADIANS(E468))+COS(RADIANS(G465))*COS(RADIANS(E468))*COS(RADIANS(AB458))))&gt;90,0,$F$4*$F$5/E467^2*(SIN(RADIANS(G465))*SIN(RADIANS(E468))+COS(RADIANS(G465))*COS(RADIANS(E468))*COS(RADIANS(AB458))))</f>
        <v>#DIV/0!</v>
      </c>
      <c r="AC465" s="3" t="e">
        <f>IF(DEGREES(ACOS(SIN(RADIANS(G465))*SIN(RADIANS(E468))+COS(RADIANS(G465))*COS(RADIANS(E468))*COS(RADIANS(AC458))))&gt;90,0,$F$4*$F$5/E467^2*(SIN(RADIANS(G465))*SIN(RADIANS(E468))+COS(RADIANS(G465))*COS(RADIANS(E468))*COS(RADIANS(AC458))))</f>
        <v>#DIV/0!</v>
      </c>
      <c r="AD465" s="3" t="e">
        <f>IF(DEGREES(ACOS(SIN(RADIANS(G465))*SIN(RADIANS(E468))+COS(RADIANS(G465))*COS(RADIANS(E468))*COS(RADIANS(AD458))))&gt;90,0,$F$4*$F$5/E467^2*(SIN(RADIANS(G465))*SIN(RADIANS(E468))+COS(RADIANS(G465))*COS(RADIANS(E468))*COS(RADIANS(AD458))))</f>
        <v>#DIV/0!</v>
      </c>
      <c r="AE465" s="3" t="e">
        <f>IF(DEGREES(ACOS(SIN(RADIANS(G465))*SIN(RADIANS(E468))+COS(RADIANS(G465))*COS(RADIANS(E468))*COS(RADIANS(AE458))))&gt;90,0,$F$4*$F$5/E467^2*(SIN(RADIANS(G465))*SIN(RADIANS(E468))+COS(RADIANS(G465))*COS(RADIANS(E468))*COS(RADIANS(AE458))))</f>
        <v>#DIV/0!</v>
      </c>
      <c r="AF465" s="3" t="e">
        <f>IF(DEGREES(ACOS(SIN(RADIANS(G465))*SIN(RADIANS(E468))+COS(RADIANS(G465))*COS(RADIANS(E468))*COS(RADIANS(AF458))))&gt;90,0,$F$4*$F$5/E467^2*(SIN(RADIANS(G465))*SIN(RADIANS(E468))+COS(RADIANS(G465))*COS(RADIANS(E468))*COS(RADIANS(AF458))))</f>
        <v>#DIV/0!</v>
      </c>
      <c r="AG465" s="3" t="e">
        <f>IF(DEGREES(ACOS(SIN(RADIANS(G465))*SIN(RADIANS(E468))+COS(RADIANS(G465))*COS(RADIANS(E468))*COS(RADIANS(AG458))))&gt;90,0,$F$4*$F$5/E467^2*(SIN(RADIANS(G465))*SIN(RADIANS(E468))+COS(RADIANS(G465))*COS(RADIANS(E468))*COS(RADIANS(AG458))))</f>
        <v>#DIV/0!</v>
      </c>
      <c r="AH465" s="3" t="e">
        <f>IF(DEGREES(ACOS(SIN(RADIANS(G465))*SIN(RADIANS(E468))+COS(RADIANS(G465))*COS(RADIANS(E468))*COS(RADIANS(AH458))))&gt;90,0,$F$4*$F$5/E467^2*(SIN(RADIANS(G465))*SIN(RADIANS(E468))+COS(RADIANS(G465))*COS(RADIANS(E468))*COS(RADIANS(AH458))))</f>
        <v>#DIV/0!</v>
      </c>
      <c r="AI465" s="3" t="e">
        <f>IF(DEGREES(ACOS(SIN(RADIANS(G465))*SIN(RADIANS(E468))+COS(RADIANS(G465))*COS(RADIANS(E468))*COS(RADIANS(AI458))))&gt;90,0,$F$4*$F$5/E467^2*(SIN(RADIANS(G465))*SIN(RADIANS(E468))+COS(RADIANS(G465))*COS(RADIANS(E468))*COS(RADIANS(AI458))))</f>
        <v>#DIV/0!</v>
      </c>
      <c r="AJ465" s="3" t="e">
        <f>IF(DEGREES(ACOS(SIN(RADIANS(G465))*SIN(RADIANS(E468))+COS(RADIANS(G465))*COS(RADIANS(E468))*COS(RADIANS(AJ458))))&gt;90,0,$F$4*$F$5/E467^2*(SIN(RADIANS(G465))*SIN(RADIANS(E468))+COS(RADIANS(G465))*COS(RADIANS(E468))*COS(RADIANS(AJ458))))</f>
        <v>#DIV/0!</v>
      </c>
      <c r="AK465" s="3">
        <f>IF(DEGREES(ACOS(SIN(RADIANS(G465))*SIN(RADIANS(E468))+COS(RADIANS(G465))*COS(RADIANS(E468))*COS(RADIANS(AK458))))&gt;90,0,$F$4*$F$5/E467^2*(SIN(RADIANS(G465))*SIN(RADIANS(E468))+COS(RADIANS(G465))*COS(RADIANS(E468))*COS(RADIANS(AK458))))</f>
        <v>0</v>
      </c>
      <c r="AL465" s="3">
        <f>IF(DEGREES(ACOS(SIN(RADIANS(G465))*SIN(RADIANS(E468))+COS(RADIANS(G465))*COS(RADIANS(E468))*COS(RADIANS(AL458))))&gt;90,0,$F$4*$F$5/E467^2*(SIN(RADIANS(G465))*SIN(RADIANS(E468))+COS(RADIANS(G465))*COS(RADIANS(E468))*COS(RADIANS(AL458))))</f>
        <v>0</v>
      </c>
      <c r="AM465" s="3">
        <f>IF(DEGREES(ACOS(SIN(RADIANS(G465))*SIN(RADIANS(E468))+COS(RADIANS(G465))*COS(RADIANS(E468))*COS(RADIANS(AM458))))&gt;90,0,$F$4*$F$5/E467^2*(SIN(RADIANS(G465))*SIN(RADIANS(E468))+COS(RADIANS(G465))*COS(RADIANS(E468))*COS(RADIANS(AM458))))</f>
        <v>0</v>
      </c>
      <c r="AN465" s="3">
        <f>IF(DEGREES(ACOS(SIN(RADIANS(G465))*SIN(RADIANS(E468))+COS(RADIANS(G465))*COS(RADIANS(E468))*COS(RADIANS(AN458))))&gt;90,0,$F$4*$F$5/E467^2*(SIN(RADIANS(G465))*SIN(RADIANS(E468))+COS(RADIANS(G465))*COS(RADIANS(E468))*COS(RADIANS(AN458))))</f>
        <v>0</v>
      </c>
      <c r="AO465" s="3">
        <f>IF(DEGREES(ACOS(SIN(RADIANS(G465))*SIN(RADIANS(E468))+COS(RADIANS(G465))*COS(RADIANS(E468))*COS(RADIANS(AO458))))&gt;90,0,$F$4*$F$5/E467^2*(SIN(RADIANS(G465))*SIN(RADIANS(E468))+COS(RADIANS(G465))*COS(RADIANS(E468))*COS(RADIANS(AO458))))</f>
        <v>0</v>
      </c>
      <c r="AP465" s="3">
        <f>IF(DEGREES(ACOS(SIN(RADIANS(G465))*SIN(RADIANS(E468))+COS(RADIANS(G465))*COS(RADIANS(E468))*COS(RADIANS(AP458))))&gt;90,0,$F$4*$F$5/E467^2*(SIN(RADIANS(G465))*SIN(RADIANS(E468))+COS(RADIANS(G465))*COS(RADIANS(E468))*COS(RADIANS(AP458))))</f>
        <v>0</v>
      </c>
      <c r="AQ465" s="3">
        <f>IF(DEGREES(ACOS(SIN(RADIANS(G465))*SIN(RADIANS(E468))+COS(RADIANS(G465))*COS(RADIANS(E468))*COS(RADIANS(AQ458))))&gt;90,0,$F$4*$F$5/E467^2*(SIN(RADIANS(G465))*SIN(RADIANS(E468))+COS(RADIANS(G465))*COS(RADIANS(E468))*COS(RADIANS(AQ458))))</f>
        <v>0</v>
      </c>
      <c r="AR465" s="3">
        <f>IF(DEGREES(ACOS(SIN(RADIANS(G465))*SIN(RADIANS(E468))+COS(RADIANS(G465))*COS(RADIANS(E468))*COS(RADIANS(AR458))))&gt;90,0,$F$4*$F$5/E467^2*(SIN(RADIANS(G465))*SIN(RADIANS(E468))+COS(RADIANS(G465))*COS(RADIANS(E468))*COS(RADIANS(AR458))))</f>
        <v>0</v>
      </c>
    </row>
    <row r="466" spans="2:44" ht="15.75" customHeight="1" x14ac:dyDescent="0.2">
      <c r="B466" s="20" t="s">
        <v>787</v>
      </c>
      <c r="E466" s="3" t="str">
        <f>IF($F$10=0,"N/A",E465*$F$11/$F$10)</f>
        <v>N/A</v>
      </c>
      <c r="G466" s="3">
        <v>30</v>
      </c>
      <c r="I466" s="3">
        <f>IF(DEGREES(ACOS(SIN(RADIANS(G466))*SIN(RADIANS(E468))+COS(RADIANS(G466))*COS(RADIANS(E468))*COS(RADIANS(I458))))&gt;90,0,$F$4*$F$5/E467^2*(SIN(RADIANS(G466))*SIN(RADIANS(E468))+COS(RADIANS(G466))*COS(RADIANS(E468))*COS(RADIANS(I458))))</f>
        <v>0</v>
      </c>
      <c r="J466" s="3">
        <f>IF(DEGREES(ACOS(SIN(RADIANS(G466))*SIN(RADIANS(E468))+COS(RADIANS(G466))*COS(RADIANS(E468))*COS(RADIANS(J458))))&gt;90,0,$F$4*$F$5/E467^2*(SIN(RADIANS(G466))*SIN(RADIANS(E468))+COS(RADIANS(G466))*COS(RADIANS(E468))*COS(RADIANS(J458))))</f>
        <v>0</v>
      </c>
      <c r="K466" s="3">
        <f>IF(DEGREES(ACOS(SIN(RADIANS(G466))*SIN(RADIANS(E468))+COS(RADIANS(G466))*COS(RADIANS(E468))*COS(RADIANS(K458))))&gt;90,0,$F$4*$F$5/E467^2*(SIN(RADIANS(G466))*SIN(RADIANS(E468))+COS(RADIANS(G466))*COS(RADIANS(E468))*COS(RADIANS(K458))))</f>
        <v>0</v>
      </c>
      <c r="L466" s="3">
        <f>IF(DEGREES(ACOS(SIN(RADIANS(G466))*SIN(RADIANS(E468))+COS(RADIANS(G466))*COS(RADIANS(E468))*COS(RADIANS(L458))))&gt;90,0,$F$4*$F$5/E467^2*(SIN(RADIANS(G466))*SIN(RADIANS(E468))+COS(RADIANS(G466))*COS(RADIANS(E468))*COS(RADIANS(L458))))</f>
        <v>0</v>
      </c>
      <c r="M466" s="3">
        <f>IF(DEGREES(ACOS(SIN(RADIANS(G466))*SIN(RADIANS(E468))+COS(RADIANS(G466))*COS(RADIANS(E468))*COS(RADIANS(M458))))&gt;90,0,$F$4*$F$5/E467^2*(SIN(RADIANS(G466))*SIN(RADIANS(E468))+COS(RADIANS(G466))*COS(RADIANS(E468))*COS(RADIANS(M458))))</f>
        <v>0</v>
      </c>
      <c r="N466" s="3">
        <f>IF(DEGREES(ACOS(SIN(RADIANS(G466))*SIN(RADIANS(E468))+COS(RADIANS(G466))*COS(RADIANS(E468))*COS(RADIANS(N458))))&gt;90,0,$F$4*$F$5/E467^2*(SIN(RADIANS(G466))*SIN(RADIANS(E468))+COS(RADIANS(G466))*COS(RADIANS(E468))*COS(RADIANS(N458))))</f>
        <v>0</v>
      </c>
      <c r="O466" s="3">
        <f>IF(DEGREES(ACOS(SIN(RADIANS(G466))*SIN(RADIANS(E468))+COS(RADIANS(G466))*COS(RADIANS(E468))*COS(RADIANS(O458))))&gt;90,0,$F$4*$F$5/E467^2*(SIN(RADIANS(G466))*SIN(RADIANS(E468))+COS(RADIANS(G466))*COS(RADIANS(E468))*COS(RADIANS(O458))))</f>
        <v>0</v>
      </c>
      <c r="P466" s="3">
        <f>IF(DEGREES(ACOS(SIN(RADIANS(G466))*SIN(RADIANS(E468))+COS(RADIANS(G466))*COS(RADIANS(E468))*COS(RADIANS(P458))))&gt;90,0,$F$4*$F$5/E467^2*(SIN(RADIANS(G466))*SIN(RADIANS(E468))+COS(RADIANS(G466))*COS(RADIANS(E468))*COS(RADIANS(P458))))</f>
        <v>0</v>
      </c>
      <c r="Q466" s="3">
        <f>IF(DEGREES(ACOS(SIN(RADIANS(G466))*SIN(RADIANS(E468))+COS(RADIANS(G466))*COS(RADIANS(E468))*COS(RADIANS(Q458))))&gt;90,0,$F$4*$F$5/E467^2*(SIN(RADIANS(G466))*SIN(RADIANS(E468))+COS(RADIANS(G466))*COS(RADIANS(E468))*COS(RADIANS(Q458))))</f>
        <v>0</v>
      </c>
      <c r="R466" s="3" t="e">
        <f>IF(DEGREES(ACOS(SIN(RADIANS(G466))*SIN(RADIANS(E468))+COS(RADIANS(G466))*COS(RADIANS(E468))*COS(RADIANS(R458))))&gt;90,0,$F$4*$F$5/E467^2*(SIN(RADIANS(G466))*SIN(RADIANS(E468))+COS(RADIANS(G466))*COS(RADIANS(E468))*COS(RADIANS(R458))))</f>
        <v>#DIV/0!</v>
      </c>
      <c r="S466" s="3" t="e">
        <f>IF(DEGREES(ACOS(SIN(RADIANS(G466))*SIN(RADIANS(E468))+COS(RADIANS(G466))*COS(RADIANS(E468))*COS(RADIANS(S458))))&gt;90,0,$F$4*$F$5/E467^2*(SIN(RADIANS(G466))*SIN(RADIANS(E468))+COS(RADIANS(G466))*COS(RADIANS(E468))*COS(RADIANS(S458))))</f>
        <v>#DIV/0!</v>
      </c>
      <c r="T466" s="3" t="e">
        <f>IF(DEGREES(ACOS(SIN(RADIANS(G466))*SIN(RADIANS(E468))+COS(RADIANS(G466))*COS(RADIANS(E468))*COS(RADIANS(T458))))&gt;90,0,$F$4*$F$5/E467^2*(SIN(RADIANS(G466))*SIN(RADIANS(E468))+COS(RADIANS(G466))*COS(RADIANS(E468))*COS(RADIANS(T458))))</f>
        <v>#DIV/0!</v>
      </c>
      <c r="U466" s="3" t="e">
        <f>IF(DEGREES(ACOS(SIN(RADIANS(G466))*SIN(RADIANS(E468))+COS(RADIANS(G466))*COS(RADIANS(E468))*COS(RADIANS(U458))))&gt;90,0,$F$4*$F$5/E467^2*(SIN(RADIANS(G466))*SIN(RADIANS(E468))+COS(RADIANS(G466))*COS(RADIANS(E468))*COS(RADIANS(U458))))</f>
        <v>#DIV/0!</v>
      </c>
      <c r="V466" s="3" t="e">
        <f>IF(DEGREES(ACOS(SIN(RADIANS(G466))*SIN(RADIANS(E468))+COS(RADIANS(G466))*COS(RADIANS(E468))*COS(RADIANS(V458))))&gt;90,0,$F$4*$F$5/E467^2*(SIN(RADIANS(G466))*SIN(RADIANS(E468))+COS(RADIANS(G466))*COS(RADIANS(E468))*COS(RADIANS(V458))))</f>
        <v>#DIV/0!</v>
      </c>
      <c r="W466" s="3" t="e">
        <f>IF(DEGREES(ACOS(SIN(RADIANS(G466))*SIN(RADIANS(E468))+COS(RADIANS(G466))*COS(RADIANS(E468))*COS(RADIANS(W458))))&gt;90,0,$F$4*$F$5/E467^2*(SIN(RADIANS(G466))*SIN(RADIANS(E468))+COS(RADIANS(G466))*COS(RADIANS(E468))*COS(RADIANS(W458))))</f>
        <v>#DIV/0!</v>
      </c>
      <c r="X466" s="3" t="e">
        <f>IF(DEGREES(ACOS(SIN(RADIANS(G466))*SIN(RADIANS(E468))+COS(RADIANS(G466))*COS(RADIANS(E468))*COS(RADIANS(X458))))&gt;90,0,$F$4*$F$5/E467^2*(SIN(RADIANS(G466))*SIN(RADIANS(E468))+COS(RADIANS(G466))*COS(RADIANS(E468))*COS(RADIANS(X458))))</f>
        <v>#DIV/0!</v>
      </c>
      <c r="Y466" s="3" t="e">
        <f>IF(DEGREES(ACOS(SIN(RADIANS(G466))*SIN(RADIANS(E468))+COS(RADIANS(G466))*COS(RADIANS(E468))*COS(RADIANS(Y458))))&gt;90,0,$F$4*$F$5/E467^2*(SIN(RADIANS(G466))*SIN(RADIANS(E468))+COS(RADIANS(G466))*COS(RADIANS(E468))*COS(RADIANS(Y458))))</f>
        <v>#DIV/0!</v>
      </c>
      <c r="Z466" s="3" t="e">
        <f>IF(DEGREES(ACOS(SIN(RADIANS(G466))*SIN(RADIANS(E468))+COS(RADIANS(G466))*COS(RADIANS(E468))*COS(RADIANS(Z458))))&gt;90,0,$F$4*$F$5/E467^2*(SIN(RADIANS(G466))*SIN(RADIANS(E468))+COS(RADIANS(G466))*COS(RADIANS(E468))*COS(RADIANS(Z458))))</f>
        <v>#DIV/0!</v>
      </c>
      <c r="AA466" s="3" t="e">
        <f>IF(DEGREES(ACOS(SIN(RADIANS(G466))*SIN(RADIANS(E468))+COS(RADIANS(G466))*COS(RADIANS(E468))*COS(RADIANS(AA458))))&gt;90,0,$F$4*$F$5/E467^2*(SIN(RADIANS(G466))*SIN(RADIANS(E468))+COS(RADIANS(G466))*COS(RADIANS(E468))*COS(RADIANS(AA458))))</f>
        <v>#DIV/0!</v>
      </c>
      <c r="AB466" s="3" t="e">
        <f>IF(DEGREES(ACOS(SIN(RADIANS(G466))*SIN(RADIANS(E468))+COS(RADIANS(G466))*COS(RADIANS(E468))*COS(RADIANS(AB458))))&gt;90,0,$F$4*$F$5/E467^2*(SIN(RADIANS(G466))*SIN(RADIANS(E468))+COS(RADIANS(G466))*COS(RADIANS(E468))*COS(RADIANS(AB458))))</f>
        <v>#DIV/0!</v>
      </c>
      <c r="AC466" s="3" t="e">
        <f>IF(DEGREES(ACOS(SIN(RADIANS(G466))*SIN(RADIANS(E468))+COS(RADIANS(G466))*COS(RADIANS(E468))*COS(RADIANS(AC458))))&gt;90,0,$F$4*$F$5/E467^2*(SIN(RADIANS(G466))*SIN(RADIANS(E468))+COS(RADIANS(G466))*COS(RADIANS(E468))*COS(RADIANS(AC458))))</f>
        <v>#DIV/0!</v>
      </c>
      <c r="AD466" s="3" t="e">
        <f>IF(DEGREES(ACOS(SIN(RADIANS(G466))*SIN(RADIANS(E468))+COS(RADIANS(G466))*COS(RADIANS(E468))*COS(RADIANS(AD458))))&gt;90,0,$F$4*$F$5/E467^2*(SIN(RADIANS(G466))*SIN(RADIANS(E468))+COS(RADIANS(G466))*COS(RADIANS(E468))*COS(RADIANS(AD458))))</f>
        <v>#DIV/0!</v>
      </c>
      <c r="AE466" s="3" t="e">
        <f>IF(DEGREES(ACOS(SIN(RADIANS(G466))*SIN(RADIANS(E468))+COS(RADIANS(G466))*COS(RADIANS(E468))*COS(RADIANS(AE458))))&gt;90,0,$F$4*$F$5/E467^2*(SIN(RADIANS(G466))*SIN(RADIANS(E468))+COS(RADIANS(G466))*COS(RADIANS(E468))*COS(RADIANS(AE458))))</f>
        <v>#DIV/0!</v>
      </c>
      <c r="AF466" s="3" t="e">
        <f>IF(DEGREES(ACOS(SIN(RADIANS(G466))*SIN(RADIANS(E468))+COS(RADIANS(G466))*COS(RADIANS(E468))*COS(RADIANS(AF458))))&gt;90,0,$F$4*$F$5/E467^2*(SIN(RADIANS(G466))*SIN(RADIANS(E468))+COS(RADIANS(G466))*COS(RADIANS(E468))*COS(RADIANS(AF458))))</f>
        <v>#DIV/0!</v>
      </c>
      <c r="AG466" s="3" t="e">
        <f>IF(DEGREES(ACOS(SIN(RADIANS(G466))*SIN(RADIANS(E468))+COS(RADIANS(G466))*COS(RADIANS(E468))*COS(RADIANS(AG458))))&gt;90,0,$F$4*$F$5/E467^2*(SIN(RADIANS(G466))*SIN(RADIANS(E468))+COS(RADIANS(G466))*COS(RADIANS(E468))*COS(RADIANS(AG458))))</f>
        <v>#DIV/0!</v>
      </c>
      <c r="AH466" s="3" t="e">
        <f>IF(DEGREES(ACOS(SIN(RADIANS(G466))*SIN(RADIANS(E468))+COS(RADIANS(G466))*COS(RADIANS(E468))*COS(RADIANS(AH458))))&gt;90,0,$F$4*$F$5/E467^2*(SIN(RADIANS(G466))*SIN(RADIANS(E468))+COS(RADIANS(G466))*COS(RADIANS(E468))*COS(RADIANS(AH458))))</f>
        <v>#DIV/0!</v>
      </c>
      <c r="AI466" s="3" t="e">
        <f>IF(DEGREES(ACOS(SIN(RADIANS(G466))*SIN(RADIANS(E468))+COS(RADIANS(G466))*COS(RADIANS(E468))*COS(RADIANS(AI458))))&gt;90,0,$F$4*$F$5/E467^2*(SIN(RADIANS(G466))*SIN(RADIANS(E468))+COS(RADIANS(G466))*COS(RADIANS(E468))*COS(RADIANS(AI458))))</f>
        <v>#DIV/0!</v>
      </c>
      <c r="AJ466" s="3" t="e">
        <f>IF(DEGREES(ACOS(SIN(RADIANS(G466))*SIN(RADIANS(E468))+COS(RADIANS(G466))*COS(RADIANS(E468))*COS(RADIANS(AJ458))))&gt;90,0,$F$4*$F$5/E467^2*(SIN(RADIANS(G466))*SIN(RADIANS(E468))+COS(RADIANS(G466))*COS(RADIANS(E468))*COS(RADIANS(AJ458))))</f>
        <v>#DIV/0!</v>
      </c>
      <c r="AK466" s="3">
        <f>IF(DEGREES(ACOS(SIN(RADIANS(G466))*SIN(RADIANS(E468))+COS(RADIANS(G466))*COS(RADIANS(E468))*COS(RADIANS(AK458))))&gt;90,0,$F$4*$F$5/E467^2*(SIN(RADIANS(G466))*SIN(RADIANS(E468))+COS(RADIANS(G466))*COS(RADIANS(E468))*COS(RADIANS(AK458))))</f>
        <v>0</v>
      </c>
      <c r="AL466" s="3">
        <f>IF(DEGREES(ACOS(SIN(RADIANS(G466))*SIN(RADIANS(E468))+COS(RADIANS(G466))*COS(RADIANS(E468))*COS(RADIANS(AL458))))&gt;90,0,$F$4*$F$5/E467^2*(SIN(RADIANS(G466))*SIN(RADIANS(E468))+COS(RADIANS(G466))*COS(RADIANS(E468))*COS(RADIANS(AL458))))</f>
        <v>0</v>
      </c>
      <c r="AM466" s="3">
        <f>IF(DEGREES(ACOS(SIN(RADIANS(G466))*SIN(RADIANS(E468))+COS(RADIANS(G466))*COS(RADIANS(E468))*COS(RADIANS(AM458))))&gt;90,0,$F$4*$F$5/E467^2*(SIN(RADIANS(G466))*SIN(RADIANS(E468))+COS(RADIANS(G466))*COS(RADIANS(E468))*COS(RADIANS(AM458))))</f>
        <v>0</v>
      </c>
      <c r="AN466" s="3">
        <f>IF(DEGREES(ACOS(SIN(RADIANS(G466))*SIN(RADIANS(E468))+COS(RADIANS(G466))*COS(RADIANS(E468))*COS(RADIANS(AN458))))&gt;90,0,$F$4*$F$5/E467^2*(SIN(RADIANS(G466))*SIN(RADIANS(E468))+COS(RADIANS(G466))*COS(RADIANS(E468))*COS(RADIANS(AN458))))</f>
        <v>0</v>
      </c>
      <c r="AO466" s="3">
        <f>IF(DEGREES(ACOS(SIN(RADIANS(G466))*SIN(RADIANS(E468))+COS(RADIANS(G466))*COS(RADIANS(E468))*COS(RADIANS(AO458))))&gt;90,0,$F$4*$F$5/E467^2*(SIN(RADIANS(G466))*SIN(RADIANS(E468))+COS(RADIANS(G466))*COS(RADIANS(E468))*COS(RADIANS(AO458))))</f>
        <v>0</v>
      </c>
      <c r="AP466" s="3">
        <f>IF(DEGREES(ACOS(SIN(RADIANS(G466))*SIN(RADIANS(E468))+COS(RADIANS(G466))*COS(RADIANS(E468))*COS(RADIANS(AP458))))&gt;90,0,$F$4*$F$5/E467^2*(SIN(RADIANS(G466))*SIN(RADIANS(E468))+COS(RADIANS(G466))*COS(RADIANS(E468))*COS(RADIANS(AP458))))</f>
        <v>0</v>
      </c>
      <c r="AQ466" s="3">
        <f>IF(DEGREES(ACOS(SIN(RADIANS(G466))*SIN(RADIANS(E468))+COS(RADIANS(G466))*COS(RADIANS(E468))*COS(RADIANS(AQ458))))&gt;90,0,$F$4*$F$5/E467^2*(SIN(RADIANS(G466))*SIN(RADIANS(E468))+COS(RADIANS(G466))*COS(RADIANS(E468))*COS(RADIANS(AQ458))))</f>
        <v>0</v>
      </c>
      <c r="AR466" s="3">
        <f>IF(DEGREES(ACOS(SIN(RADIANS(G466))*SIN(RADIANS(E468))+COS(RADIANS(G466))*COS(RADIANS(E468))*COS(RADIANS(AR458))))&gt;90,0,$F$4*$F$5/E467^2*(SIN(RADIANS(G466))*SIN(RADIANS(E468))+COS(RADIANS(G466))*COS(RADIANS(E468))*COS(RADIANS(AR458))))</f>
        <v>0</v>
      </c>
    </row>
    <row r="467" spans="2:44" ht="15.75" customHeight="1" x14ac:dyDescent="0.2">
      <c r="B467" s="20" t="s">
        <v>788</v>
      </c>
      <c r="E467" s="3">
        <f>$F$6*(1-$F$7^2)/(1+$F$7*COS(RADIANS(E461)))</f>
        <v>0</v>
      </c>
      <c r="G467" s="3">
        <v>20</v>
      </c>
      <c r="I467" s="3">
        <f>IF(DEGREES(ACOS(SIN(RADIANS(G467))*SIN(RADIANS(E468))+COS(RADIANS(G467))*COS(RADIANS(E468))*COS(RADIANS(I458))))&gt;90,0,$F$4*$F$5/E467^2*(SIN(RADIANS(G467))*SIN(RADIANS(E468))+COS(RADIANS(G467))*COS(RADIANS(E468))*COS(RADIANS(I458))))</f>
        <v>0</v>
      </c>
      <c r="J467" s="3">
        <f>IF(DEGREES(ACOS(SIN(RADIANS(G467))*SIN(RADIANS(E468))+COS(RADIANS(G467))*COS(RADIANS(E468))*COS(RADIANS(J458))))&gt;90,0,$F$4*$F$5/E467^2*(SIN(RADIANS(G467))*SIN(RADIANS(E468))+COS(RADIANS(G467))*COS(RADIANS(E468))*COS(RADIANS(J458))))</f>
        <v>0</v>
      </c>
      <c r="K467" s="3">
        <f>IF(DEGREES(ACOS(SIN(RADIANS(G467))*SIN(RADIANS(E468))+COS(RADIANS(G467))*COS(RADIANS(E468))*COS(RADIANS(K458))))&gt;90,0,$F$4*$F$5/E467^2*(SIN(RADIANS(G467))*SIN(RADIANS(E468))+COS(RADIANS(G467))*COS(RADIANS(E468))*COS(RADIANS(K458))))</f>
        <v>0</v>
      </c>
      <c r="L467" s="3">
        <f>IF(DEGREES(ACOS(SIN(RADIANS(G467))*SIN(RADIANS(E468))+COS(RADIANS(G467))*COS(RADIANS(E468))*COS(RADIANS(L458))))&gt;90,0,$F$4*$F$5/E467^2*(SIN(RADIANS(G467))*SIN(RADIANS(E468))+COS(RADIANS(G467))*COS(RADIANS(E468))*COS(RADIANS(L458))))</f>
        <v>0</v>
      </c>
      <c r="M467" s="3">
        <f>IF(DEGREES(ACOS(SIN(RADIANS(G467))*SIN(RADIANS(E468))+COS(RADIANS(G467))*COS(RADIANS(E468))*COS(RADIANS(M458))))&gt;90,0,$F$4*$F$5/E467^2*(SIN(RADIANS(G467))*SIN(RADIANS(E468))+COS(RADIANS(G467))*COS(RADIANS(E468))*COS(RADIANS(M458))))</f>
        <v>0</v>
      </c>
      <c r="N467" s="3">
        <f>IF(DEGREES(ACOS(SIN(RADIANS(G467))*SIN(RADIANS(E468))+COS(RADIANS(G467))*COS(RADIANS(E468))*COS(RADIANS(N458))))&gt;90,0,$F$4*$F$5/E467^2*(SIN(RADIANS(G467))*SIN(RADIANS(E468))+COS(RADIANS(G467))*COS(RADIANS(E468))*COS(RADIANS(N458))))</f>
        <v>0</v>
      </c>
      <c r="O467" s="3">
        <f>IF(DEGREES(ACOS(SIN(RADIANS(G467))*SIN(RADIANS(E468))+COS(RADIANS(G467))*COS(RADIANS(E468))*COS(RADIANS(O458))))&gt;90,0,$F$4*$F$5/E467^2*(SIN(RADIANS(G467))*SIN(RADIANS(E468))+COS(RADIANS(G467))*COS(RADIANS(E468))*COS(RADIANS(O458))))</f>
        <v>0</v>
      </c>
      <c r="P467" s="3">
        <f>IF(DEGREES(ACOS(SIN(RADIANS(G467))*SIN(RADIANS(E468))+COS(RADIANS(G467))*COS(RADIANS(E468))*COS(RADIANS(P458))))&gt;90,0,$F$4*$F$5/E467^2*(SIN(RADIANS(G467))*SIN(RADIANS(E468))+COS(RADIANS(G467))*COS(RADIANS(E468))*COS(RADIANS(P458))))</f>
        <v>0</v>
      </c>
      <c r="Q467" s="3">
        <f>IF(DEGREES(ACOS(SIN(RADIANS(G467))*SIN(RADIANS(E468))+COS(RADIANS(G467))*COS(RADIANS(E468))*COS(RADIANS(Q458))))&gt;90,0,$F$4*$F$5/E467^2*(SIN(RADIANS(G467))*SIN(RADIANS(E468))+COS(RADIANS(G467))*COS(RADIANS(E468))*COS(RADIANS(Q458))))</f>
        <v>0</v>
      </c>
      <c r="R467" s="3" t="e">
        <f>IF(DEGREES(ACOS(SIN(RADIANS(G467))*SIN(RADIANS(E468))+COS(RADIANS(G467))*COS(RADIANS(E468))*COS(RADIANS(R458))))&gt;90,0,$F$4*$F$5/E467^2*(SIN(RADIANS(G467))*SIN(RADIANS(E468))+COS(RADIANS(G467))*COS(RADIANS(E468))*COS(RADIANS(R458))))</f>
        <v>#DIV/0!</v>
      </c>
      <c r="S467" s="3" t="e">
        <f>IF(DEGREES(ACOS(SIN(RADIANS(G467))*SIN(RADIANS(E468))+COS(RADIANS(G467))*COS(RADIANS(E468))*COS(RADIANS(S458))))&gt;90,0,$F$4*$F$5/E467^2*(SIN(RADIANS(G467))*SIN(RADIANS(E468))+COS(RADIANS(G467))*COS(RADIANS(E468))*COS(RADIANS(S458))))</f>
        <v>#DIV/0!</v>
      </c>
      <c r="T467" s="3" t="e">
        <f>IF(DEGREES(ACOS(SIN(RADIANS(G467))*SIN(RADIANS(E468))+COS(RADIANS(G467))*COS(RADIANS(E468))*COS(RADIANS(T458))))&gt;90,0,$F$4*$F$5/E467^2*(SIN(RADIANS(G467))*SIN(RADIANS(E468))+COS(RADIANS(G467))*COS(RADIANS(E468))*COS(RADIANS(T458))))</f>
        <v>#DIV/0!</v>
      </c>
      <c r="U467" s="3" t="e">
        <f>IF(DEGREES(ACOS(SIN(RADIANS(G467))*SIN(RADIANS(E468))+COS(RADIANS(G467))*COS(RADIANS(E468))*COS(RADIANS(U458))))&gt;90,0,$F$4*$F$5/E467^2*(SIN(RADIANS(G467))*SIN(RADIANS(E468))+COS(RADIANS(G467))*COS(RADIANS(E468))*COS(RADIANS(U458))))</f>
        <v>#DIV/0!</v>
      </c>
      <c r="V467" s="3" t="e">
        <f>IF(DEGREES(ACOS(SIN(RADIANS(G467))*SIN(RADIANS(E468))+COS(RADIANS(G467))*COS(RADIANS(E468))*COS(RADIANS(V458))))&gt;90,0,$F$4*$F$5/E467^2*(SIN(RADIANS(G467))*SIN(RADIANS(E468))+COS(RADIANS(G467))*COS(RADIANS(E468))*COS(RADIANS(V458))))</f>
        <v>#DIV/0!</v>
      </c>
      <c r="W467" s="3" t="e">
        <f>IF(DEGREES(ACOS(SIN(RADIANS(G467))*SIN(RADIANS(E468))+COS(RADIANS(G467))*COS(RADIANS(E468))*COS(RADIANS(W458))))&gt;90,0,$F$4*$F$5/E467^2*(SIN(RADIANS(G467))*SIN(RADIANS(E468))+COS(RADIANS(G467))*COS(RADIANS(E468))*COS(RADIANS(W458))))</f>
        <v>#DIV/0!</v>
      </c>
      <c r="X467" s="3" t="e">
        <f>IF(DEGREES(ACOS(SIN(RADIANS(G467))*SIN(RADIANS(E468))+COS(RADIANS(G467))*COS(RADIANS(E468))*COS(RADIANS(X458))))&gt;90,0,$F$4*$F$5/E467^2*(SIN(RADIANS(G467))*SIN(RADIANS(E468))+COS(RADIANS(G467))*COS(RADIANS(E468))*COS(RADIANS(X458))))</f>
        <v>#DIV/0!</v>
      </c>
      <c r="Y467" s="3" t="e">
        <f>IF(DEGREES(ACOS(SIN(RADIANS(G467))*SIN(RADIANS(E468))+COS(RADIANS(G467))*COS(RADIANS(E468))*COS(RADIANS(Y458))))&gt;90,0,$F$4*$F$5/E467^2*(SIN(RADIANS(G467))*SIN(RADIANS(E468))+COS(RADIANS(G467))*COS(RADIANS(E468))*COS(RADIANS(Y458))))</f>
        <v>#DIV/0!</v>
      </c>
      <c r="Z467" s="3" t="e">
        <f>IF(DEGREES(ACOS(SIN(RADIANS(G467))*SIN(RADIANS(E468))+COS(RADIANS(G467))*COS(RADIANS(E468))*COS(RADIANS(Z458))))&gt;90,0,$F$4*$F$5/E467^2*(SIN(RADIANS(G467))*SIN(RADIANS(E468))+COS(RADIANS(G467))*COS(RADIANS(E468))*COS(RADIANS(Z458))))</f>
        <v>#DIV/0!</v>
      </c>
      <c r="AA467" s="3" t="e">
        <f>IF(DEGREES(ACOS(SIN(RADIANS(G467))*SIN(RADIANS(E468))+COS(RADIANS(G467))*COS(RADIANS(E468))*COS(RADIANS(AA458))))&gt;90,0,$F$4*$F$5/E467^2*(SIN(RADIANS(G467))*SIN(RADIANS(E468))+COS(RADIANS(G467))*COS(RADIANS(E468))*COS(RADIANS(AA458))))</f>
        <v>#DIV/0!</v>
      </c>
      <c r="AB467" s="3" t="e">
        <f>IF(DEGREES(ACOS(SIN(RADIANS(G467))*SIN(RADIANS(E468))+COS(RADIANS(G467))*COS(RADIANS(E468))*COS(RADIANS(AB458))))&gt;90,0,$F$4*$F$5/E467^2*(SIN(RADIANS(G467))*SIN(RADIANS(E468))+COS(RADIANS(G467))*COS(RADIANS(E468))*COS(RADIANS(AB458))))</f>
        <v>#DIV/0!</v>
      </c>
      <c r="AC467" s="3" t="e">
        <f>IF(DEGREES(ACOS(SIN(RADIANS(G467))*SIN(RADIANS(E468))+COS(RADIANS(G467))*COS(RADIANS(E468))*COS(RADIANS(AC458))))&gt;90,0,$F$4*$F$5/E467^2*(SIN(RADIANS(G467))*SIN(RADIANS(E468))+COS(RADIANS(G467))*COS(RADIANS(E468))*COS(RADIANS(AC458))))</f>
        <v>#DIV/0!</v>
      </c>
      <c r="AD467" s="3" t="e">
        <f>IF(DEGREES(ACOS(SIN(RADIANS(G467))*SIN(RADIANS(E468))+COS(RADIANS(G467))*COS(RADIANS(E468))*COS(RADIANS(AD458))))&gt;90,0,$F$4*$F$5/E467^2*(SIN(RADIANS(G467))*SIN(RADIANS(E468))+COS(RADIANS(G467))*COS(RADIANS(E468))*COS(RADIANS(AD458))))</f>
        <v>#DIV/0!</v>
      </c>
      <c r="AE467" s="3" t="e">
        <f>IF(DEGREES(ACOS(SIN(RADIANS(G467))*SIN(RADIANS(E468))+COS(RADIANS(G467))*COS(RADIANS(E468))*COS(RADIANS(AE458))))&gt;90,0,$F$4*$F$5/E467^2*(SIN(RADIANS(G467))*SIN(RADIANS(E468))+COS(RADIANS(G467))*COS(RADIANS(E468))*COS(RADIANS(AE458))))</f>
        <v>#DIV/0!</v>
      </c>
      <c r="AF467" s="3" t="e">
        <f>IF(DEGREES(ACOS(SIN(RADIANS(G467))*SIN(RADIANS(E468))+COS(RADIANS(G467))*COS(RADIANS(E468))*COS(RADIANS(AF458))))&gt;90,0,$F$4*$F$5/E467^2*(SIN(RADIANS(G467))*SIN(RADIANS(E468))+COS(RADIANS(G467))*COS(RADIANS(E468))*COS(RADIANS(AF458))))</f>
        <v>#DIV/0!</v>
      </c>
      <c r="AG467" s="3" t="e">
        <f>IF(DEGREES(ACOS(SIN(RADIANS(G467))*SIN(RADIANS(E468))+COS(RADIANS(G467))*COS(RADIANS(E468))*COS(RADIANS(AG458))))&gt;90,0,$F$4*$F$5/E467^2*(SIN(RADIANS(G467))*SIN(RADIANS(E468))+COS(RADIANS(G467))*COS(RADIANS(E468))*COS(RADIANS(AG458))))</f>
        <v>#DIV/0!</v>
      </c>
      <c r="AH467" s="3" t="e">
        <f>IF(DEGREES(ACOS(SIN(RADIANS(G467))*SIN(RADIANS(E468))+COS(RADIANS(G467))*COS(RADIANS(E468))*COS(RADIANS(AH458))))&gt;90,0,$F$4*$F$5/E467^2*(SIN(RADIANS(G467))*SIN(RADIANS(E468))+COS(RADIANS(G467))*COS(RADIANS(E468))*COS(RADIANS(AH458))))</f>
        <v>#DIV/0!</v>
      </c>
      <c r="AI467" s="3" t="e">
        <f>IF(DEGREES(ACOS(SIN(RADIANS(G467))*SIN(RADIANS(E468))+COS(RADIANS(G467))*COS(RADIANS(E468))*COS(RADIANS(AI458))))&gt;90,0,$F$4*$F$5/E467^2*(SIN(RADIANS(G467))*SIN(RADIANS(E468))+COS(RADIANS(G467))*COS(RADIANS(E468))*COS(RADIANS(AI458))))</f>
        <v>#DIV/0!</v>
      </c>
      <c r="AJ467" s="3" t="e">
        <f>IF(DEGREES(ACOS(SIN(RADIANS(G467))*SIN(RADIANS(E468))+COS(RADIANS(G467))*COS(RADIANS(E468))*COS(RADIANS(AJ458))))&gt;90,0,$F$4*$F$5/E467^2*(SIN(RADIANS(G467))*SIN(RADIANS(E468))+COS(RADIANS(G467))*COS(RADIANS(E468))*COS(RADIANS(AJ458))))</f>
        <v>#DIV/0!</v>
      </c>
      <c r="AK467" s="3">
        <f>IF(DEGREES(ACOS(SIN(RADIANS(G467))*SIN(RADIANS(E468))+COS(RADIANS(G467))*COS(RADIANS(E468))*COS(RADIANS(AK458))))&gt;90,0,$F$4*$F$5/E467^2*(SIN(RADIANS(G467))*SIN(RADIANS(E468))+COS(RADIANS(G467))*COS(RADIANS(E468))*COS(RADIANS(AK458))))</f>
        <v>0</v>
      </c>
      <c r="AL467" s="3">
        <f>IF(DEGREES(ACOS(SIN(RADIANS(G467))*SIN(RADIANS(E468))+COS(RADIANS(G467))*COS(RADIANS(E468))*COS(RADIANS(AL458))))&gt;90,0,$F$4*$F$5/E467^2*(SIN(RADIANS(G467))*SIN(RADIANS(E468))+COS(RADIANS(G467))*COS(RADIANS(E468))*COS(RADIANS(AL458))))</f>
        <v>0</v>
      </c>
      <c r="AM467" s="3">
        <f>IF(DEGREES(ACOS(SIN(RADIANS(G467))*SIN(RADIANS(E468))+COS(RADIANS(G467))*COS(RADIANS(E468))*COS(RADIANS(AM458))))&gt;90,0,$F$4*$F$5/E467^2*(SIN(RADIANS(G467))*SIN(RADIANS(E468))+COS(RADIANS(G467))*COS(RADIANS(E468))*COS(RADIANS(AM458))))</f>
        <v>0</v>
      </c>
      <c r="AN467" s="3">
        <f>IF(DEGREES(ACOS(SIN(RADIANS(G467))*SIN(RADIANS(E468))+COS(RADIANS(G467))*COS(RADIANS(E468))*COS(RADIANS(AN458))))&gt;90,0,$F$4*$F$5/E467^2*(SIN(RADIANS(G467))*SIN(RADIANS(E468))+COS(RADIANS(G467))*COS(RADIANS(E468))*COS(RADIANS(AN458))))</f>
        <v>0</v>
      </c>
      <c r="AO467" s="3">
        <f>IF(DEGREES(ACOS(SIN(RADIANS(G467))*SIN(RADIANS(E468))+COS(RADIANS(G467))*COS(RADIANS(E468))*COS(RADIANS(AO458))))&gt;90,0,$F$4*$F$5/E467^2*(SIN(RADIANS(G467))*SIN(RADIANS(E468))+COS(RADIANS(G467))*COS(RADIANS(E468))*COS(RADIANS(AO458))))</f>
        <v>0</v>
      </c>
      <c r="AP467" s="3">
        <f>IF(DEGREES(ACOS(SIN(RADIANS(G467))*SIN(RADIANS(E468))+COS(RADIANS(G467))*COS(RADIANS(E468))*COS(RADIANS(AP458))))&gt;90,0,$F$4*$F$5/E467^2*(SIN(RADIANS(G467))*SIN(RADIANS(E468))+COS(RADIANS(G467))*COS(RADIANS(E468))*COS(RADIANS(AP458))))</f>
        <v>0</v>
      </c>
      <c r="AQ467" s="3">
        <f>IF(DEGREES(ACOS(SIN(RADIANS(G467))*SIN(RADIANS(E468))+COS(RADIANS(G467))*COS(RADIANS(E468))*COS(RADIANS(AQ458))))&gt;90,0,$F$4*$F$5/E467^2*(SIN(RADIANS(G467))*SIN(RADIANS(E468))+COS(RADIANS(G467))*COS(RADIANS(E468))*COS(RADIANS(AQ458))))</f>
        <v>0</v>
      </c>
      <c r="AR467" s="3">
        <f>IF(DEGREES(ACOS(SIN(RADIANS(G467))*SIN(RADIANS(E468))+COS(RADIANS(G467))*COS(RADIANS(E468))*COS(RADIANS(AR458))))&gt;90,0,$F$4*$F$5/E467^2*(SIN(RADIANS(G467))*SIN(RADIANS(E468))+COS(RADIANS(G467))*COS(RADIANS(E468))*COS(RADIANS(AR458))))</f>
        <v>0</v>
      </c>
    </row>
    <row r="468" spans="2:44" ht="15.75" customHeight="1" x14ac:dyDescent="0.2">
      <c r="B468" s="20" t="s">
        <v>737</v>
      </c>
      <c r="E468" s="3">
        <f>IF($F$8&gt;90,180-$F$8,$F$8)*SIN(RADIANS(E462))</f>
        <v>0</v>
      </c>
      <c r="G468" s="3">
        <v>10</v>
      </c>
      <c r="I468" s="3">
        <f>IF(DEGREES(ACOS(SIN(RADIANS(G468))*SIN(RADIANS(E468))+COS(RADIANS(G468))*COS(RADIANS(E468))*COS(RADIANS(I458))))&gt;90,0,$F$4*$F$5/E467^2*(SIN(RADIANS(G468))*SIN(RADIANS(E468))+COS(RADIANS(G468))*COS(RADIANS(E468))*COS(RADIANS(I458))))</f>
        <v>0</v>
      </c>
      <c r="J468" s="3">
        <f>IF(DEGREES(ACOS(SIN(RADIANS(G468))*SIN(RADIANS(E468))+COS(RADIANS(G468))*COS(RADIANS(E468))*COS(RADIANS(J458))))&gt;90,0,$F$4*$F$5/E467^2*(SIN(RADIANS(G468))*SIN(RADIANS(E468))+COS(RADIANS(G468))*COS(RADIANS(E468))*COS(RADIANS(J458))))</f>
        <v>0</v>
      </c>
      <c r="K468" s="3">
        <f>IF(DEGREES(ACOS(SIN(RADIANS(G468))*SIN(RADIANS(E468))+COS(RADIANS(G468))*COS(RADIANS(E468))*COS(RADIANS(K458))))&gt;90,0,$F$4*$F$5/E467^2*(SIN(RADIANS(G468))*SIN(RADIANS(E468))+COS(RADIANS(G468))*COS(RADIANS(E468))*COS(RADIANS(K458))))</f>
        <v>0</v>
      </c>
      <c r="L468" s="3">
        <f>IF(DEGREES(ACOS(SIN(RADIANS(G468))*SIN(RADIANS(E468))+COS(RADIANS(G468))*COS(RADIANS(E468))*COS(RADIANS(L458))))&gt;90,0,$F$4*$F$5/E467^2*(SIN(RADIANS(G468))*SIN(RADIANS(E468))+COS(RADIANS(G468))*COS(RADIANS(E468))*COS(RADIANS(L458))))</f>
        <v>0</v>
      </c>
      <c r="M468" s="3">
        <f>IF(DEGREES(ACOS(SIN(RADIANS(G468))*SIN(RADIANS(E468))+COS(RADIANS(G468))*COS(RADIANS(E468))*COS(RADIANS(M458))))&gt;90,0,$F$4*$F$5/E467^2*(SIN(RADIANS(G468))*SIN(RADIANS(E468))+COS(RADIANS(G468))*COS(RADIANS(E468))*COS(RADIANS(M458))))</f>
        <v>0</v>
      </c>
      <c r="N468" s="3">
        <f>IF(DEGREES(ACOS(SIN(RADIANS(G468))*SIN(RADIANS(E468))+COS(RADIANS(G468))*COS(RADIANS(E468))*COS(RADIANS(N458))))&gt;90,0,$F$4*$F$5/E467^2*(SIN(RADIANS(G468))*SIN(RADIANS(E468))+COS(RADIANS(G468))*COS(RADIANS(E468))*COS(RADIANS(N458))))</f>
        <v>0</v>
      </c>
      <c r="O468" s="3">
        <f>IF(DEGREES(ACOS(SIN(RADIANS(G468))*SIN(RADIANS(E468))+COS(RADIANS(G468))*COS(RADIANS(E468))*COS(RADIANS(O458))))&gt;90,0,$F$4*$F$5/E467^2*(SIN(RADIANS(G468))*SIN(RADIANS(E468))+COS(RADIANS(G468))*COS(RADIANS(E468))*COS(RADIANS(O458))))</f>
        <v>0</v>
      </c>
      <c r="P468" s="3">
        <f>IF(DEGREES(ACOS(SIN(RADIANS(G468))*SIN(RADIANS(E468))+COS(RADIANS(G468))*COS(RADIANS(E468))*COS(RADIANS(P458))))&gt;90,0,$F$4*$F$5/E467^2*(SIN(RADIANS(G468))*SIN(RADIANS(E468))+COS(RADIANS(G468))*COS(RADIANS(E468))*COS(RADIANS(P458))))</f>
        <v>0</v>
      </c>
      <c r="Q468" s="3">
        <f>IF(DEGREES(ACOS(SIN(RADIANS(G468))*SIN(RADIANS(E468))+COS(RADIANS(G468))*COS(RADIANS(E468))*COS(RADIANS(Q458))))&gt;90,0,$F$4*$F$5/E467^2*(SIN(RADIANS(G468))*SIN(RADIANS(E468))+COS(RADIANS(G468))*COS(RADIANS(E468))*COS(RADIANS(Q458))))</f>
        <v>0</v>
      </c>
      <c r="R468" s="3" t="e">
        <f>IF(DEGREES(ACOS(SIN(RADIANS(G468))*SIN(RADIANS(E468))+COS(RADIANS(G468))*COS(RADIANS(E468))*COS(RADIANS(R458))))&gt;90,0,$F$4*$F$5/E467^2*(SIN(RADIANS(G468))*SIN(RADIANS(E468))+COS(RADIANS(G468))*COS(RADIANS(E468))*COS(RADIANS(R458))))</f>
        <v>#DIV/0!</v>
      </c>
      <c r="S468" s="3" t="e">
        <f>IF(DEGREES(ACOS(SIN(RADIANS(G468))*SIN(RADIANS(E468))+COS(RADIANS(G468))*COS(RADIANS(E468))*COS(RADIANS(S458))))&gt;90,0,$F$4*$F$5/E467^2*(SIN(RADIANS(G468))*SIN(RADIANS(E468))+COS(RADIANS(G468))*COS(RADIANS(E468))*COS(RADIANS(S458))))</f>
        <v>#DIV/0!</v>
      </c>
      <c r="T468" s="3" t="e">
        <f>IF(DEGREES(ACOS(SIN(RADIANS(G468))*SIN(RADIANS(E468))+COS(RADIANS(G468))*COS(RADIANS(E468))*COS(RADIANS(T458))))&gt;90,0,$F$4*$F$5/E467^2*(SIN(RADIANS(G468))*SIN(RADIANS(E468))+COS(RADIANS(G468))*COS(RADIANS(E468))*COS(RADIANS(T458))))</f>
        <v>#DIV/0!</v>
      </c>
      <c r="U468" s="3" t="e">
        <f>IF(DEGREES(ACOS(SIN(RADIANS(G468))*SIN(RADIANS(E468))+COS(RADIANS(G468))*COS(RADIANS(E468))*COS(RADIANS(U458))))&gt;90,0,$F$4*$F$5/E467^2*(SIN(RADIANS(G468))*SIN(RADIANS(E468))+COS(RADIANS(G468))*COS(RADIANS(E468))*COS(RADIANS(U458))))</f>
        <v>#DIV/0!</v>
      </c>
      <c r="V468" s="3" t="e">
        <f>IF(DEGREES(ACOS(SIN(RADIANS(G468))*SIN(RADIANS(E468))+COS(RADIANS(G468))*COS(RADIANS(E468))*COS(RADIANS(V458))))&gt;90,0,$F$4*$F$5/E467^2*(SIN(RADIANS(G468))*SIN(RADIANS(E468))+COS(RADIANS(G468))*COS(RADIANS(E468))*COS(RADIANS(V458))))</f>
        <v>#DIV/0!</v>
      </c>
      <c r="W468" s="3" t="e">
        <f>IF(DEGREES(ACOS(SIN(RADIANS(G468))*SIN(RADIANS(E468))+COS(RADIANS(G468))*COS(RADIANS(E468))*COS(RADIANS(W458))))&gt;90,0,$F$4*$F$5/E467^2*(SIN(RADIANS(G468))*SIN(RADIANS(E468))+COS(RADIANS(G468))*COS(RADIANS(E468))*COS(RADIANS(W458))))</f>
        <v>#DIV/0!</v>
      </c>
      <c r="X468" s="3" t="e">
        <f>IF(DEGREES(ACOS(SIN(RADIANS(G468))*SIN(RADIANS(E468))+COS(RADIANS(G468))*COS(RADIANS(E468))*COS(RADIANS(X458))))&gt;90,0,$F$4*$F$5/E467^2*(SIN(RADIANS(G468))*SIN(RADIANS(E468))+COS(RADIANS(G468))*COS(RADIANS(E468))*COS(RADIANS(X458))))</f>
        <v>#DIV/0!</v>
      </c>
      <c r="Y468" s="3" t="e">
        <f>IF(DEGREES(ACOS(SIN(RADIANS(G468))*SIN(RADIANS(E468))+COS(RADIANS(G468))*COS(RADIANS(E468))*COS(RADIANS(Y458))))&gt;90,0,$F$4*$F$5/E467^2*(SIN(RADIANS(G468))*SIN(RADIANS(E468))+COS(RADIANS(G468))*COS(RADIANS(E468))*COS(RADIANS(Y458))))</f>
        <v>#DIV/0!</v>
      </c>
      <c r="Z468" s="3" t="e">
        <f>IF(DEGREES(ACOS(SIN(RADIANS(G468))*SIN(RADIANS(E468))+COS(RADIANS(G468))*COS(RADIANS(E468))*COS(RADIANS(Z458))))&gt;90,0,$F$4*$F$5/E467^2*(SIN(RADIANS(G468))*SIN(RADIANS(E468))+COS(RADIANS(G468))*COS(RADIANS(E468))*COS(RADIANS(Z458))))</f>
        <v>#DIV/0!</v>
      </c>
      <c r="AA468" s="3" t="e">
        <f>IF(DEGREES(ACOS(SIN(RADIANS(G468))*SIN(RADIANS(E468))+COS(RADIANS(G468))*COS(RADIANS(E468))*COS(RADIANS(AA458))))&gt;90,0,$F$4*$F$5/E467^2*(SIN(RADIANS(G468))*SIN(RADIANS(E468))+COS(RADIANS(G468))*COS(RADIANS(E468))*COS(RADIANS(AA458))))</f>
        <v>#DIV/0!</v>
      </c>
      <c r="AB468" s="3" t="e">
        <f>IF(DEGREES(ACOS(SIN(RADIANS(G468))*SIN(RADIANS(E468))+COS(RADIANS(G468))*COS(RADIANS(E468))*COS(RADIANS(AB458))))&gt;90,0,$F$4*$F$5/E467^2*(SIN(RADIANS(G468))*SIN(RADIANS(E468))+COS(RADIANS(G468))*COS(RADIANS(E468))*COS(RADIANS(AB458))))</f>
        <v>#DIV/0!</v>
      </c>
      <c r="AC468" s="3" t="e">
        <f>IF(DEGREES(ACOS(SIN(RADIANS(G468))*SIN(RADIANS(E468))+COS(RADIANS(G468))*COS(RADIANS(E468))*COS(RADIANS(AC458))))&gt;90,0,$F$4*$F$5/E467^2*(SIN(RADIANS(G468))*SIN(RADIANS(E468))+COS(RADIANS(G468))*COS(RADIANS(E468))*COS(RADIANS(AC458))))</f>
        <v>#DIV/0!</v>
      </c>
      <c r="AD468" s="3" t="e">
        <f>IF(DEGREES(ACOS(SIN(RADIANS(G468))*SIN(RADIANS(E468))+COS(RADIANS(G468))*COS(RADIANS(E468))*COS(RADIANS(AD458))))&gt;90,0,$F$4*$F$5/E467^2*(SIN(RADIANS(G468))*SIN(RADIANS(E468))+COS(RADIANS(G468))*COS(RADIANS(E468))*COS(RADIANS(AD458))))</f>
        <v>#DIV/0!</v>
      </c>
      <c r="AE468" s="3" t="e">
        <f>IF(DEGREES(ACOS(SIN(RADIANS(G468))*SIN(RADIANS(E468))+COS(RADIANS(G468))*COS(RADIANS(E468))*COS(RADIANS(AE458))))&gt;90,0,$F$4*$F$5/E467^2*(SIN(RADIANS(G468))*SIN(RADIANS(E468))+COS(RADIANS(G468))*COS(RADIANS(E468))*COS(RADIANS(AE458))))</f>
        <v>#DIV/0!</v>
      </c>
      <c r="AF468" s="3" t="e">
        <f>IF(DEGREES(ACOS(SIN(RADIANS(G468))*SIN(RADIANS(E468))+COS(RADIANS(G468))*COS(RADIANS(E468))*COS(RADIANS(AF458))))&gt;90,0,$F$4*$F$5/E467^2*(SIN(RADIANS(G468))*SIN(RADIANS(E468))+COS(RADIANS(G468))*COS(RADIANS(E468))*COS(RADIANS(AF458))))</f>
        <v>#DIV/0!</v>
      </c>
      <c r="AG468" s="3" t="e">
        <f>IF(DEGREES(ACOS(SIN(RADIANS(G468))*SIN(RADIANS(E468))+COS(RADIANS(G468))*COS(RADIANS(E468))*COS(RADIANS(AG458))))&gt;90,0,$F$4*$F$5/E467^2*(SIN(RADIANS(G468))*SIN(RADIANS(E468))+COS(RADIANS(G468))*COS(RADIANS(E468))*COS(RADIANS(AG458))))</f>
        <v>#DIV/0!</v>
      </c>
      <c r="AH468" s="3" t="e">
        <f>IF(DEGREES(ACOS(SIN(RADIANS(G468))*SIN(RADIANS(E468))+COS(RADIANS(G468))*COS(RADIANS(E468))*COS(RADIANS(AH458))))&gt;90,0,$F$4*$F$5/E467^2*(SIN(RADIANS(G468))*SIN(RADIANS(E468))+COS(RADIANS(G468))*COS(RADIANS(E468))*COS(RADIANS(AH458))))</f>
        <v>#DIV/0!</v>
      </c>
      <c r="AI468" s="3" t="e">
        <f>IF(DEGREES(ACOS(SIN(RADIANS(G468))*SIN(RADIANS(E468))+COS(RADIANS(G468))*COS(RADIANS(E468))*COS(RADIANS(AI458))))&gt;90,0,$F$4*$F$5/E467^2*(SIN(RADIANS(G468))*SIN(RADIANS(E468))+COS(RADIANS(G468))*COS(RADIANS(E468))*COS(RADIANS(AI458))))</f>
        <v>#DIV/0!</v>
      </c>
      <c r="AJ468" s="3" t="e">
        <f>IF(DEGREES(ACOS(SIN(RADIANS(G468))*SIN(RADIANS(E468))+COS(RADIANS(G468))*COS(RADIANS(E468))*COS(RADIANS(AJ458))))&gt;90,0,$F$4*$F$5/E467^2*(SIN(RADIANS(G468))*SIN(RADIANS(E468))+COS(RADIANS(G468))*COS(RADIANS(E468))*COS(RADIANS(AJ458))))</f>
        <v>#DIV/0!</v>
      </c>
      <c r="AK468" s="3">
        <f>IF(DEGREES(ACOS(SIN(RADIANS(G468))*SIN(RADIANS(E468))+COS(RADIANS(G468))*COS(RADIANS(E468))*COS(RADIANS(AK458))))&gt;90,0,$F$4*$F$5/E467^2*(SIN(RADIANS(G468))*SIN(RADIANS(E468))+COS(RADIANS(G468))*COS(RADIANS(E468))*COS(RADIANS(AK458))))</f>
        <v>0</v>
      </c>
      <c r="AL468" s="3">
        <f>IF(DEGREES(ACOS(SIN(RADIANS(G468))*SIN(RADIANS(E468))+COS(RADIANS(G468))*COS(RADIANS(E468))*COS(RADIANS(AL458))))&gt;90,0,$F$4*$F$5/E467^2*(SIN(RADIANS(G468))*SIN(RADIANS(E468))+COS(RADIANS(G468))*COS(RADIANS(E468))*COS(RADIANS(AL458))))</f>
        <v>0</v>
      </c>
      <c r="AM468" s="3">
        <f>IF(DEGREES(ACOS(SIN(RADIANS(G468))*SIN(RADIANS(E468))+COS(RADIANS(G468))*COS(RADIANS(E468))*COS(RADIANS(AM458))))&gt;90,0,$F$4*$F$5/E467^2*(SIN(RADIANS(G468))*SIN(RADIANS(E468))+COS(RADIANS(G468))*COS(RADIANS(E468))*COS(RADIANS(AM458))))</f>
        <v>0</v>
      </c>
      <c r="AN468" s="3">
        <f>IF(DEGREES(ACOS(SIN(RADIANS(G468))*SIN(RADIANS(E468))+COS(RADIANS(G468))*COS(RADIANS(E468))*COS(RADIANS(AN458))))&gt;90,0,$F$4*$F$5/E467^2*(SIN(RADIANS(G468))*SIN(RADIANS(E468))+COS(RADIANS(G468))*COS(RADIANS(E468))*COS(RADIANS(AN458))))</f>
        <v>0</v>
      </c>
      <c r="AO468" s="3">
        <f>IF(DEGREES(ACOS(SIN(RADIANS(G468))*SIN(RADIANS(E468))+COS(RADIANS(G468))*COS(RADIANS(E468))*COS(RADIANS(AO458))))&gt;90,0,$F$4*$F$5/E467^2*(SIN(RADIANS(G468))*SIN(RADIANS(E468))+COS(RADIANS(G468))*COS(RADIANS(E468))*COS(RADIANS(AO458))))</f>
        <v>0</v>
      </c>
      <c r="AP468" s="3">
        <f>IF(DEGREES(ACOS(SIN(RADIANS(G468))*SIN(RADIANS(E468))+COS(RADIANS(G468))*COS(RADIANS(E468))*COS(RADIANS(AP458))))&gt;90,0,$F$4*$F$5/E467^2*(SIN(RADIANS(G468))*SIN(RADIANS(E468))+COS(RADIANS(G468))*COS(RADIANS(E468))*COS(RADIANS(AP458))))</f>
        <v>0</v>
      </c>
      <c r="AQ468" s="3">
        <f>IF(DEGREES(ACOS(SIN(RADIANS(G468))*SIN(RADIANS(E468))+COS(RADIANS(G468))*COS(RADIANS(E468))*COS(RADIANS(AQ458))))&gt;90,0,$F$4*$F$5/E467^2*(SIN(RADIANS(G468))*SIN(RADIANS(E468))+COS(RADIANS(G468))*COS(RADIANS(E468))*COS(RADIANS(AQ458))))</f>
        <v>0</v>
      </c>
      <c r="AR468" s="3">
        <f>IF(DEGREES(ACOS(SIN(RADIANS(G468))*SIN(RADIANS(E468))+COS(RADIANS(G468))*COS(RADIANS(E468))*COS(RADIANS(AR458))))&gt;90,0,$F$4*$F$5/E467^2*(SIN(RADIANS(G468))*SIN(RADIANS(E468))+COS(RADIANS(G468))*COS(RADIANS(E468))*COS(RADIANS(AR458))))</f>
        <v>0</v>
      </c>
    </row>
    <row r="469" spans="2:44" ht="15.75" customHeight="1" x14ac:dyDescent="0.2">
      <c r="B469" s="20" t="s">
        <v>789</v>
      </c>
      <c r="E469" s="3">
        <f>IF($F$10=0,IF(E460&lt;360,E460,E460-360),($F$10+1)*E460)</f>
        <v>180</v>
      </c>
      <c r="G469" s="3">
        <v>0</v>
      </c>
      <c r="I469" s="3">
        <f>IF(DEGREES(ACOS(SIN(RADIANS(G469))*SIN(RADIANS(E468))+COS(RADIANS(G469))*COS(RADIANS(E468))*COS(RADIANS(I458))))&gt;90,0,$F$4*$F$5/E467^2*(SIN(RADIANS(G469))*SIN(RADIANS(E468))+COS(RADIANS(G469))*COS(RADIANS(E468))*COS(RADIANS(I458))))</f>
        <v>0</v>
      </c>
      <c r="J469" s="3">
        <f>IF(DEGREES(ACOS(SIN(RADIANS(G469))*SIN(RADIANS(E468))+COS(RADIANS(G469))*COS(RADIANS(E468))*COS(RADIANS(J458))))&gt;90,0,$F$4*$F$5/E467^2*(SIN(RADIANS(G469))*SIN(RADIANS(E468))+COS(RADIANS(G469))*COS(RADIANS(E468))*COS(RADIANS(J458))))</f>
        <v>0</v>
      </c>
      <c r="K469" s="3">
        <f>IF(DEGREES(ACOS(SIN(RADIANS(G469))*SIN(RADIANS(E468))+COS(RADIANS(G469))*COS(RADIANS(E468))*COS(RADIANS(K458))))&gt;90,0,$F$4*$F$5/E467^2*(SIN(RADIANS(G469))*SIN(RADIANS(E468))+COS(RADIANS(G469))*COS(RADIANS(E468))*COS(RADIANS(K458))))</f>
        <v>0</v>
      </c>
      <c r="L469" s="3">
        <f>IF(DEGREES(ACOS(SIN(RADIANS(G469))*SIN(RADIANS(E468))+COS(RADIANS(G469))*COS(RADIANS(E468))*COS(RADIANS(L458))))&gt;90,0,$F$4*$F$5/E467^2*(SIN(RADIANS(G469))*SIN(RADIANS(E468))+COS(RADIANS(G469))*COS(RADIANS(E468))*COS(RADIANS(L458))))</f>
        <v>0</v>
      </c>
      <c r="M469" s="3">
        <f>IF(DEGREES(ACOS(SIN(RADIANS(G469))*SIN(RADIANS(E468))+COS(RADIANS(G469))*COS(RADIANS(E468))*COS(RADIANS(M458))))&gt;90,0,$F$4*$F$5/E467^2*(SIN(RADIANS(G469))*SIN(RADIANS(E468))+COS(RADIANS(G469))*COS(RADIANS(E468))*COS(RADIANS(M458))))</f>
        <v>0</v>
      </c>
      <c r="N469" s="3">
        <f>IF(DEGREES(ACOS(SIN(RADIANS(G469))*SIN(RADIANS(E468))+COS(RADIANS(G469))*COS(RADIANS(E468))*COS(RADIANS(N458))))&gt;90,0,$F$4*$F$5/E467^2*(SIN(RADIANS(G469))*SIN(RADIANS(E468))+COS(RADIANS(G469))*COS(RADIANS(E468))*COS(RADIANS(N458))))</f>
        <v>0</v>
      </c>
      <c r="O469" s="3">
        <f>IF(DEGREES(ACOS(SIN(RADIANS(G469))*SIN(RADIANS(E468))+COS(RADIANS(G469))*COS(RADIANS(E468))*COS(RADIANS(O458))))&gt;90,0,$F$4*$F$5/E467^2*(SIN(RADIANS(G469))*SIN(RADIANS(E468))+COS(RADIANS(G469))*COS(RADIANS(E468))*COS(RADIANS(O458))))</f>
        <v>0</v>
      </c>
      <c r="P469" s="3">
        <f>IF(DEGREES(ACOS(SIN(RADIANS(G469))*SIN(RADIANS(E468))+COS(RADIANS(G469))*COS(RADIANS(E468))*COS(RADIANS(P458))))&gt;90,0,$F$4*$F$5/E467^2*(SIN(RADIANS(G469))*SIN(RADIANS(E468))+COS(RADIANS(G469))*COS(RADIANS(E468))*COS(RADIANS(P458))))</f>
        <v>0</v>
      </c>
      <c r="Q469" s="3">
        <f>IF(DEGREES(ACOS(SIN(RADIANS(G469))*SIN(RADIANS(E468))+COS(RADIANS(G469))*COS(RADIANS(E468))*COS(RADIANS(Q458))))&gt;90,0,$F$4*$F$5/E467^2*(SIN(RADIANS(G469))*SIN(RADIANS(E468))+COS(RADIANS(G469))*COS(RADIANS(E468))*COS(RADIANS(Q458))))</f>
        <v>0</v>
      </c>
      <c r="R469" s="3" t="e">
        <f>IF(DEGREES(ACOS(SIN(RADIANS(G469))*SIN(RADIANS(E468))+COS(RADIANS(G469))*COS(RADIANS(E468))*COS(RADIANS(R458))))&gt;90,0,$F$4*$F$5/E467^2*(SIN(RADIANS(G469))*SIN(RADIANS(E468))+COS(RADIANS(G469))*COS(RADIANS(E468))*COS(RADIANS(R458))))</f>
        <v>#DIV/0!</v>
      </c>
      <c r="S469" s="3" t="e">
        <f>IF(DEGREES(ACOS(SIN(RADIANS(G469))*SIN(RADIANS(E468))+COS(RADIANS(G469))*COS(RADIANS(E468))*COS(RADIANS(S458))))&gt;90,0,$F$4*$F$5/E467^2*(SIN(RADIANS(G469))*SIN(RADIANS(E468))+COS(RADIANS(G469))*COS(RADIANS(E468))*COS(RADIANS(S458))))</f>
        <v>#DIV/0!</v>
      </c>
      <c r="T469" s="3" t="e">
        <f>IF(DEGREES(ACOS(SIN(RADIANS(G469))*SIN(RADIANS(E468))+COS(RADIANS(G469))*COS(RADIANS(E468))*COS(RADIANS(T458))))&gt;90,0,$F$4*$F$5/E467^2*(SIN(RADIANS(G469))*SIN(RADIANS(E468))+COS(RADIANS(G469))*COS(RADIANS(E468))*COS(RADIANS(T458))))</f>
        <v>#DIV/0!</v>
      </c>
      <c r="U469" s="3" t="e">
        <f>IF(DEGREES(ACOS(SIN(RADIANS(G469))*SIN(RADIANS(E468))+COS(RADIANS(G469))*COS(RADIANS(E468))*COS(RADIANS(U458))))&gt;90,0,$F$4*$F$5/E467^2*(SIN(RADIANS(G469))*SIN(RADIANS(E468))+COS(RADIANS(G469))*COS(RADIANS(E468))*COS(RADIANS(U458))))</f>
        <v>#DIV/0!</v>
      </c>
      <c r="V469" s="3" t="e">
        <f>IF(DEGREES(ACOS(SIN(RADIANS(G469))*SIN(RADIANS(E468))+COS(RADIANS(G469))*COS(RADIANS(E468))*COS(RADIANS(V458))))&gt;90,0,$F$4*$F$5/E467^2*(SIN(RADIANS(G469))*SIN(RADIANS(E468))+COS(RADIANS(G469))*COS(RADIANS(E468))*COS(RADIANS(V458))))</f>
        <v>#DIV/0!</v>
      </c>
      <c r="W469" s="3" t="e">
        <f>IF(DEGREES(ACOS(SIN(RADIANS(G469))*SIN(RADIANS(E468))+COS(RADIANS(G469))*COS(RADIANS(E468))*COS(RADIANS(W458))))&gt;90,0,$F$4*$F$5/E467^2*(SIN(RADIANS(G469))*SIN(RADIANS(E468))+COS(RADIANS(G469))*COS(RADIANS(E468))*COS(RADIANS(W458))))</f>
        <v>#DIV/0!</v>
      </c>
      <c r="X469" s="3" t="e">
        <f>IF(DEGREES(ACOS(SIN(RADIANS(G469))*SIN(RADIANS(E468))+COS(RADIANS(G469))*COS(RADIANS(E468))*COS(RADIANS(X458))))&gt;90,0,$F$4*$F$5/E467^2*(SIN(RADIANS(G469))*SIN(RADIANS(E468))+COS(RADIANS(G469))*COS(RADIANS(E468))*COS(RADIANS(X458))))</f>
        <v>#DIV/0!</v>
      </c>
      <c r="Y469" s="3" t="e">
        <f>IF(DEGREES(ACOS(SIN(RADIANS(G469))*SIN(RADIANS(E468))+COS(RADIANS(G469))*COS(RADIANS(E468))*COS(RADIANS(Y458))))&gt;90,0,$F$4*$F$5/E467^2*(SIN(RADIANS(G469))*SIN(RADIANS(E468))+COS(RADIANS(G469))*COS(RADIANS(E468))*COS(RADIANS(Y458))))</f>
        <v>#DIV/0!</v>
      </c>
      <c r="Z469" s="3" t="e">
        <f>IF(DEGREES(ACOS(SIN(RADIANS(G469))*SIN(RADIANS(E468))+COS(RADIANS(G469))*COS(RADIANS(E468))*COS(RADIANS(Z458))))&gt;90,0,$F$4*$F$5/E467^2*(SIN(RADIANS(G469))*SIN(RADIANS(E468))+COS(RADIANS(G469))*COS(RADIANS(E468))*COS(RADIANS(Z458))))</f>
        <v>#DIV/0!</v>
      </c>
      <c r="AA469" s="3" t="e">
        <f>IF(DEGREES(ACOS(SIN(RADIANS(G469))*SIN(RADIANS(E468))+COS(RADIANS(G469))*COS(RADIANS(E468))*COS(RADIANS(AA458))))&gt;90,0,$F$4*$F$5/E467^2*(SIN(RADIANS(G469))*SIN(RADIANS(E468))+COS(RADIANS(G469))*COS(RADIANS(E468))*COS(RADIANS(AA458))))</f>
        <v>#DIV/0!</v>
      </c>
      <c r="AB469" s="3" t="e">
        <f>IF(DEGREES(ACOS(SIN(RADIANS(G469))*SIN(RADIANS(E468))+COS(RADIANS(G469))*COS(RADIANS(E468))*COS(RADIANS(AB458))))&gt;90,0,$F$4*$F$5/E467^2*(SIN(RADIANS(G469))*SIN(RADIANS(E468))+COS(RADIANS(G469))*COS(RADIANS(E468))*COS(RADIANS(AB458))))</f>
        <v>#DIV/0!</v>
      </c>
      <c r="AC469" s="3" t="e">
        <f>IF(DEGREES(ACOS(SIN(RADIANS(G469))*SIN(RADIANS(E468))+COS(RADIANS(G469))*COS(RADIANS(E468))*COS(RADIANS(AC458))))&gt;90,0,$F$4*$F$5/E467^2*(SIN(RADIANS(G469))*SIN(RADIANS(E468))+COS(RADIANS(G469))*COS(RADIANS(E468))*COS(RADIANS(AC458))))</f>
        <v>#DIV/0!</v>
      </c>
      <c r="AD469" s="3" t="e">
        <f>IF(DEGREES(ACOS(SIN(RADIANS(G469))*SIN(RADIANS(E468))+COS(RADIANS(G469))*COS(RADIANS(E468))*COS(RADIANS(AD458))))&gt;90,0,$F$4*$F$5/E467^2*(SIN(RADIANS(G469))*SIN(RADIANS(E468))+COS(RADIANS(G469))*COS(RADIANS(E468))*COS(RADIANS(AD458))))</f>
        <v>#DIV/0!</v>
      </c>
      <c r="AE469" s="3" t="e">
        <f>IF(DEGREES(ACOS(SIN(RADIANS(G469))*SIN(RADIANS(E468))+COS(RADIANS(G469))*COS(RADIANS(E468))*COS(RADIANS(AE458))))&gt;90,0,$F$4*$F$5/E467^2*(SIN(RADIANS(G469))*SIN(RADIANS(E468))+COS(RADIANS(G469))*COS(RADIANS(E468))*COS(RADIANS(AE458))))</f>
        <v>#DIV/0!</v>
      </c>
      <c r="AF469" s="3" t="e">
        <f>IF(DEGREES(ACOS(SIN(RADIANS(G469))*SIN(RADIANS(E468))+COS(RADIANS(G469))*COS(RADIANS(E468))*COS(RADIANS(AF458))))&gt;90,0,$F$4*$F$5/E467^2*(SIN(RADIANS(G469))*SIN(RADIANS(E468))+COS(RADIANS(G469))*COS(RADIANS(E468))*COS(RADIANS(AF458))))</f>
        <v>#DIV/0!</v>
      </c>
      <c r="AG469" s="3" t="e">
        <f>IF(DEGREES(ACOS(SIN(RADIANS(G469))*SIN(RADIANS(E468))+COS(RADIANS(G469))*COS(RADIANS(E468))*COS(RADIANS(AG458))))&gt;90,0,$F$4*$F$5/E467^2*(SIN(RADIANS(G469))*SIN(RADIANS(E468))+COS(RADIANS(G469))*COS(RADIANS(E468))*COS(RADIANS(AG458))))</f>
        <v>#DIV/0!</v>
      </c>
      <c r="AH469" s="3" t="e">
        <f>IF(DEGREES(ACOS(SIN(RADIANS(G469))*SIN(RADIANS(E468))+COS(RADIANS(G469))*COS(RADIANS(E468))*COS(RADIANS(AH458))))&gt;90,0,$F$4*$F$5/E467^2*(SIN(RADIANS(G469))*SIN(RADIANS(E468))+COS(RADIANS(G469))*COS(RADIANS(E468))*COS(RADIANS(AH458))))</f>
        <v>#DIV/0!</v>
      </c>
      <c r="AI469" s="3" t="e">
        <f>IF(DEGREES(ACOS(SIN(RADIANS(G469))*SIN(RADIANS(E468))+COS(RADIANS(G469))*COS(RADIANS(E468))*COS(RADIANS(AI458))))&gt;90,0,$F$4*$F$5/E467^2*(SIN(RADIANS(G469))*SIN(RADIANS(E468))+COS(RADIANS(G469))*COS(RADIANS(E468))*COS(RADIANS(AI458))))</f>
        <v>#DIV/0!</v>
      </c>
      <c r="AJ469" s="3" t="e">
        <f>IF(DEGREES(ACOS(SIN(RADIANS(G469))*SIN(RADIANS(E468))+COS(RADIANS(G469))*COS(RADIANS(E468))*COS(RADIANS(AJ458))))&gt;90,0,$F$4*$F$5/E467^2*(SIN(RADIANS(G469))*SIN(RADIANS(E468))+COS(RADIANS(G469))*COS(RADIANS(E468))*COS(RADIANS(AJ458))))</f>
        <v>#DIV/0!</v>
      </c>
      <c r="AK469" s="3">
        <f>IF(DEGREES(ACOS(SIN(RADIANS(G469))*SIN(RADIANS(E468))+COS(RADIANS(G469))*COS(RADIANS(E468))*COS(RADIANS(AK458))))&gt;90,0,$F$4*$F$5/E467^2*(SIN(RADIANS(G469))*SIN(RADIANS(E468))+COS(RADIANS(G469))*COS(RADIANS(E468))*COS(RADIANS(AK458))))</f>
        <v>0</v>
      </c>
      <c r="AL469" s="3">
        <f>IF(DEGREES(ACOS(SIN(RADIANS(G469))*SIN(RADIANS(E468))+COS(RADIANS(G469))*COS(RADIANS(E468))*COS(RADIANS(AL458))))&gt;90,0,$F$4*$F$5/E467^2*(SIN(RADIANS(G469))*SIN(RADIANS(E468))+COS(RADIANS(G469))*COS(RADIANS(E468))*COS(RADIANS(AL458))))</f>
        <v>0</v>
      </c>
      <c r="AM469" s="3">
        <f>IF(DEGREES(ACOS(SIN(RADIANS(G469))*SIN(RADIANS(E468))+COS(RADIANS(G469))*COS(RADIANS(E468))*COS(RADIANS(AM458))))&gt;90,0,$F$4*$F$5/E467^2*(SIN(RADIANS(G469))*SIN(RADIANS(E468))+COS(RADIANS(G469))*COS(RADIANS(E468))*COS(RADIANS(AM458))))</f>
        <v>0</v>
      </c>
      <c r="AN469" s="3">
        <f>IF(DEGREES(ACOS(SIN(RADIANS(G469))*SIN(RADIANS(E468))+COS(RADIANS(G469))*COS(RADIANS(E468))*COS(RADIANS(AN458))))&gt;90,0,$F$4*$F$5/E467^2*(SIN(RADIANS(G469))*SIN(RADIANS(E468))+COS(RADIANS(G469))*COS(RADIANS(E468))*COS(RADIANS(AN458))))</f>
        <v>0</v>
      </c>
      <c r="AO469" s="3">
        <f>IF(DEGREES(ACOS(SIN(RADIANS(G469))*SIN(RADIANS(E468))+COS(RADIANS(G469))*COS(RADIANS(E468))*COS(RADIANS(AO458))))&gt;90,0,$F$4*$F$5/E467^2*(SIN(RADIANS(G469))*SIN(RADIANS(E468))+COS(RADIANS(G469))*COS(RADIANS(E468))*COS(RADIANS(AO458))))</f>
        <v>0</v>
      </c>
      <c r="AP469" s="3">
        <f>IF(DEGREES(ACOS(SIN(RADIANS(G469))*SIN(RADIANS(E468))+COS(RADIANS(G469))*COS(RADIANS(E468))*COS(RADIANS(AP458))))&gt;90,0,$F$4*$F$5/E467^2*(SIN(RADIANS(G469))*SIN(RADIANS(E468))+COS(RADIANS(G469))*COS(RADIANS(E468))*COS(RADIANS(AP458))))</f>
        <v>0</v>
      </c>
      <c r="AQ469" s="3">
        <f>IF(DEGREES(ACOS(SIN(RADIANS(G469))*SIN(RADIANS(E468))+COS(RADIANS(G469))*COS(RADIANS(E468))*COS(RADIANS(AQ458))))&gt;90,0,$F$4*$F$5/E467^2*(SIN(RADIANS(G469))*SIN(RADIANS(E468))+COS(RADIANS(G469))*COS(RADIANS(E468))*COS(RADIANS(AQ458))))</f>
        <v>0</v>
      </c>
      <c r="AR469" s="3">
        <f>IF(DEGREES(ACOS(SIN(RADIANS(G469))*SIN(RADIANS(E468))+COS(RADIANS(G469))*COS(RADIANS(E468))*COS(RADIANS(AR458))))&gt;90,0,$F$4*$F$5/E467^2*(SIN(RADIANS(G469))*SIN(RADIANS(E468))+COS(RADIANS(G469))*COS(RADIANS(E468))*COS(RADIANS(AR458))))</f>
        <v>0</v>
      </c>
    </row>
    <row r="470" spans="2:44" ht="15.75" customHeight="1" x14ac:dyDescent="0.2">
      <c r="B470" s="20" t="s">
        <v>790</v>
      </c>
      <c r="E470" s="3">
        <f>E469-E461-360*ROUNDDOWN((E469-E461)/360,0)</f>
        <v>0</v>
      </c>
      <c r="G470" s="3">
        <v>-10</v>
      </c>
      <c r="I470" s="3">
        <f>IF(DEGREES(ACOS(SIN(RADIANS(G470))*SIN(RADIANS(E468))+COS(RADIANS(G470))*COS(RADIANS(E468))*COS(RADIANS(I458))))&gt;90,0,$F$4*$F$5/E467^2*(SIN(RADIANS(G470))*SIN(RADIANS(E468))+COS(RADIANS(G470))*COS(RADIANS(E468))*COS(RADIANS(I458))))</f>
        <v>0</v>
      </c>
      <c r="J470" s="3">
        <f>IF(DEGREES(ACOS(SIN(RADIANS(G470))*SIN(RADIANS(E468))+COS(RADIANS(G470))*COS(RADIANS(E468))*COS(RADIANS(J458))))&gt;90,0,$F$4*$F$5/E467^2*(SIN(RADIANS(G470))*SIN(RADIANS(E468))+COS(RADIANS(G470))*COS(RADIANS(E468))*COS(RADIANS(J458))))</f>
        <v>0</v>
      </c>
      <c r="K470" s="3">
        <f>IF(DEGREES(ACOS(SIN(RADIANS(G470))*SIN(RADIANS(E468))+COS(RADIANS(G470))*COS(RADIANS(E468))*COS(RADIANS(K458))))&gt;90,0,$F$4*$F$5/E467^2*(SIN(RADIANS(G470))*SIN(RADIANS(E468))+COS(RADIANS(G470))*COS(RADIANS(E468))*COS(RADIANS(K458))))</f>
        <v>0</v>
      </c>
      <c r="L470" s="3">
        <f>IF(DEGREES(ACOS(SIN(RADIANS(G470))*SIN(RADIANS(E468))+COS(RADIANS(G470))*COS(RADIANS(E468))*COS(RADIANS(L458))))&gt;90,0,$F$4*$F$5/E467^2*(SIN(RADIANS(G470))*SIN(RADIANS(E468))+COS(RADIANS(G470))*COS(RADIANS(E468))*COS(RADIANS(L458))))</f>
        <v>0</v>
      </c>
      <c r="M470" s="3">
        <f>IF(DEGREES(ACOS(SIN(RADIANS(G470))*SIN(RADIANS(E468))+COS(RADIANS(G470))*COS(RADIANS(E468))*COS(RADIANS(M458))))&gt;90,0,$F$4*$F$5/E467^2*(SIN(RADIANS(G470))*SIN(RADIANS(E468))+COS(RADIANS(G470))*COS(RADIANS(E468))*COS(RADIANS(M458))))</f>
        <v>0</v>
      </c>
      <c r="N470" s="3">
        <f>IF(DEGREES(ACOS(SIN(RADIANS(G470))*SIN(RADIANS(E468))+COS(RADIANS(G470))*COS(RADIANS(E468))*COS(RADIANS(N458))))&gt;90,0,$F$4*$F$5/E467^2*(SIN(RADIANS(G470))*SIN(RADIANS(E468))+COS(RADIANS(G470))*COS(RADIANS(E468))*COS(RADIANS(N458))))</f>
        <v>0</v>
      </c>
      <c r="O470" s="3">
        <f>IF(DEGREES(ACOS(SIN(RADIANS(G470))*SIN(RADIANS(E468))+COS(RADIANS(G470))*COS(RADIANS(E468))*COS(RADIANS(O458))))&gt;90,0,$F$4*$F$5/E467^2*(SIN(RADIANS(G470))*SIN(RADIANS(E468))+COS(RADIANS(G470))*COS(RADIANS(E468))*COS(RADIANS(O458))))</f>
        <v>0</v>
      </c>
      <c r="P470" s="3">
        <f>IF(DEGREES(ACOS(SIN(RADIANS(G470))*SIN(RADIANS(E468))+COS(RADIANS(G470))*COS(RADIANS(E468))*COS(RADIANS(P458))))&gt;90,0,$F$4*$F$5/E467^2*(SIN(RADIANS(G470))*SIN(RADIANS(E468))+COS(RADIANS(G470))*COS(RADIANS(E468))*COS(RADIANS(P458))))</f>
        <v>0</v>
      </c>
      <c r="Q470" s="3">
        <f>IF(DEGREES(ACOS(SIN(RADIANS(G470))*SIN(RADIANS(E468))+COS(RADIANS(G470))*COS(RADIANS(E468))*COS(RADIANS(Q458))))&gt;90,0,$F$4*$F$5/E467^2*(SIN(RADIANS(G470))*SIN(RADIANS(E468))+COS(RADIANS(G470))*COS(RADIANS(E468))*COS(RADIANS(Q458))))</f>
        <v>0</v>
      </c>
      <c r="R470" s="3" t="e">
        <f>IF(DEGREES(ACOS(SIN(RADIANS(G470))*SIN(RADIANS(E468))+COS(RADIANS(G470))*COS(RADIANS(E468))*COS(RADIANS(R458))))&gt;90,0,$F$4*$F$5/E467^2*(SIN(RADIANS(G470))*SIN(RADIANS(E468))+COS(RADIANS(G470))*COS(RADIANS(E468))*COS(RADIANS(R458))))</f>
        <v>#DIV/0!</v>
      </c>
      <c r="S470" s="3" t="e">
        <f>IF(DEGREES(ACOS(SIN(RADIANS(G470))*SIN(RADIANS(E468))+COS(RADIANS(G470))*COS(RADIANS(E468))*COS(RADIANS(S458))))&gt;90,0,$F$4*$F$5/E467^2*(SIN(RADIANS(G470))*SIN(RADIANS(E468))+COS(RADIANS(G470))*COS(RADIANS(E468))*COS(RADIANS(S458))))</f>
        <v>#DIV/0!</v>
      </c>
      <c r="T470" s="3" t="e">
        <f>IF(DEGREES(ACOS(SIN(RADIANS(G470))*SIN(RADIANS(E468))+COS(RADIANS(G470))*COS(RADIANS(E468))*COS(RADIANS(T458))))&gt;90,0,$F$4*$F$5/E467^2*(SIN(RADIANS(G470))*SIN(RADIANS(E468))+COS(RADIANS(G470))*COS(RADIANS(E468))*COS(RADIANS(T458))))</f>
        <v>#DIV/0!</v>
      </c>
      <c r="U470" s="3" t="e">
        <f>IF(DEGREES(ACOS(SIN(RADIANS(G470))*SIN(RADIANS(E468))+COS(RADIANS(G470))*COS(RADIANS(E468))*COS(RADIANS(U458))))&gt;90,0,$F$4*$F$5/E467^2*(SIN(RADIANS(G470))*SIN(RADIANS(E468))+COS(RADIANS(G470))*COS(RADIANS(E468))*COS(RADIANS(U458))))</f>
        <v>#DIV/0!</v>
      </c>
      <c r="V470" s="3" t="e">
        <f>IF(DEGREES(ACOS(SIN(RADIANS(G470))*SIN(RADIANS(E468))+COS(RADIANS(G470))*COS(RADIANS(E468))*COS(RADIANS(V458))))&gt;90,0,$F$4*$F$5/E467^2*(SIN(RADIANS(G470))*SIN(RADIANS(E468))+COS(RADIANS(G470))*COS(RADIANS(E468))*COS(RADIANS(V458))))</f>
        <v>#DIV/0!</v>
      </c>
      <c r="W470" s="3" t="e">
        <f>IF(DEGREES(ACOS(SIN(RADIANS(G470))*SIN(RADIANS(E468))+COS(RADIANS(G470))*COS(RADIANS(E468))*COS(RADIANS(W458))))&gt;90,0,$F$4*$F$5/E467^2*(SIN(RADIANS(G470))*SIN(RADIANS(E468))+COS(RADIANS(G470))*COS(RADIANS(E468))*COS(RADIANS(W458))))</f>
        <v>#DIV/0!</v>
      </c>
      <c r="X470" s="3" t="e">
        <f>IF(DEGREES(ACOS(SIN(RADIANS(G470))*SIN(RADIANS(E468))+COS(RADIANS(G470))*COS(RADIANS(E468))*COS(RADIANS(X458))))&gt;90,0,$F$4*$F$5/E467^2*(SIN(RADIANS(G470))*SIN(RADIANS(E468))+COS(RADIANS(G470))*COS(RADIANS(E468))*COS(RADIANS(X458))))</f>
        <v>#DIV/0!</v>
      </c>
      <c r="Y470" s="3" t="e">
        <f>IF(DEGREES(ACOS(SIN(RADIANS(G470))*SIN(RADIANS(E468))+COS(RADIANS(G470))*COS(RADIANS(E468))*COS(RADIANS(Y458))))&gt;90,0,$F$4*$F$5/E467^2*(SIN(RADIANS(G470))*SIN(RADIANS(E468))+COS(RADIANS(G470))*COS(RADIANS(E468))*COS(RADIANS(Y458))))</f>
        <v>#DIV/0!</v>
      </c>
      <c r="Z470" s="3" t="e">
        <f>IF(DEGREES(ACOS(SIN(RADIANS(G470))*SIN(RADIANS(E468))+COS(RADIANS(G470))*COS(RADIANS(E468))*COS(RADIANS(Z458))))&gt;90,0,$F$4*$F$5/E467^2*(SIN(RADIANS(G470))*SIN(RADIANS(E468))+COS(RADIANS(G470))*COS(RADIANS(E468))*COS(RADIANS(Z458))))</f>
        <v>#DIV/0!</v>
      </c>
      <c r="AA470" s="3" t="e">
        <f>IF(DEGREES(ACOS(SIN(RADIANS(G470))*SIN(RADIANS(E468))+COS(RADIANS(G470))*COS(RADIANS(E468))*COS(RADIANS(AA458))))&gt;90,0,$F$4*$F$5/E467^2*(SIN(RADIANS(G470))*SIN(RADIANS(E468))+COS(RADIANS(G470))*COS(RADIANS(E468))*COS(RADIANS(AA458))))</f>
        <v>#DIV/0!</v>
      </c>
      <c r="AB470" s="3" t="e">
        <f>IF(DEGREES(ACOS(SIN(RADIANS(G470))*SIN(RADIANS(E468))+COS(RADIANS(G470))*COS(RADIANS(E468))*COS(RADIANS(AB458))))&gt;90,0,$F$4*$F$5/E467^2*(SIN(RADIANS(G470))*SIN(RADIANS(E468))+COS(RADIANS(G470))*COS(RADIANS(E468))*COS(RADIANS(AB458))))</f>
        <v>#DIV/0!</v>
      </c>
      <c r="AC470" s="3" t="e">
        <f>IF(DEGREES(ACOS(SIN(RADIANS(G470))*SIN(RADIANS(E468))+COS(RADIANS(G470))*COS(RADIANS(E468))*COS(RADIANS(AC458))))&gt;90,0,$F$4*$F$5/E467^2*(SIN(RADIANS(G470))*SIN(RADIANS(E468))+COS(RADIANS(G470))*COS(RADIANS(E468))*COS(RADIANS(AC458))))</f>
        <v>#DIV/0!</v>
      </c>
      <c r="AD470" s="3" t="e">
        <f>IF(DEGREES(ACOS(SIN(RADIANS(G470))*SIN(RADIANS(E468))+COS(RADIANS(G470))*COS(RADIANS(E468))*COS(RADIANS(AD458))))&gt;90,0,$F$4*$F$5/E467^2*(SIN(RADIANS(G470))*SIN(RADIANS(E468))+COS(RADIANS(G470))*COS(RADIANS(E468))*COS(RADIANS(AD458))))</f>
        <v>#DIV/0!</v>
      </c>
      <c r="AE470" s="3" t="e">
        <f>IF(DEGREES(ACOS(SIN(RADIANS(G470))*SIN(RADIANS(E468))+COS(RADIANS(G470))*COS(RADIANS(E468))*COS(RADIANS(AE458))))&gt;90,0,$F$4*$F$5/E467^2*(SIN(RADIANS(G470))*SIN(RADIANS(E468))+COS(RADIANS(G470))*COS(RADIANS(E468))*COS(RADIANS(AE458))))</f>
        <v>#DIV/0!</v>
      </c>
      <c r="AF470" s="3" t="e">
        <f>IF(DEGREES(ACOS(SIN(RADIANS(G470))*SIN(RADIANS(E468))+COS(RADIANS(G470))*COS(RADIANS(E468))*COS(RADIANS(AF458))))&gt;90,0,$F$4*$F$5/E467^2*(SIN(RADIANS(G470))*SIN(RADIANS(E468))+COS(RADIANS(G470))*COS(RADIANS(E468))*COS(RADIANS(AF458))))</f>
        <v>#DIV/0!</v>
      </c>
      <c r="AG470" s="3" t="e">
        <f>IF(DEGREES(ACOS(SIN(RADIANS(G470))*SIN(RADIANS(E468))+COS(RADIANS(G470))*COS(RADIANS(E468))*COS(RADIANS(AG458))))&gt;90,0,$F$4*$F$5/E467^2*(SIN(RADIANS(G470))*SIN(RADIANS(E468))+COS(RADIANS(G470))*COS(RADIANS(E468))*COS(RADIANS(AG458))))</f>
        <v>#DIV/0!</v>
      </c>
      <c r="AH470" s="3" t="e">
        <f>IF(DEGREES(ACOS(SIN(RADIANS(G470))*SIN(RADIANS(E468))+COS(RADIANS(G470))*COS(RADIANS(E468))*COS(RADIANS(AH458))))&gt;90,0,$F$4*$F$5/E467^2*(SIN(RADIANS(G470))*SIN(RADIANS(E468))+COS(RADIANS(G470))*COS(RADIANS(E468))*COS(RADIANS(AH458))))</f>
        <v>#DIV/0!</v>
      </c>
      <c r="AI470" s="3" t="e">
        <f>IF(DEGREES(ACOS(SIN(RADIANS(G470))*SIN(RADIANS(E468))+COS(RADIANS(G470))*COS(RADIANS(E468))*COS(RADIANS(AI458))))&gt;90,0,$F$4*$F$5/E467^2*(SIN(RADIANS(G470))*SIN(RADIANS(E468))+COS(RADIANS(G470))*COS(RADIANS(E468))*COS(RADIANS(AI458))))</f>
        <v>#DIV/0!</v>
      </c>
      <c r="AJ470" s="3" t="e">
        <f>IF(DEGREES(ACOS(SIN(RADIANS(G470))*SIN(RADIANS(E468))+COS(RADIANS(G470))*COS(RADIANS(E468))*COS(RADIANS(AJ458))))&gt;90,0,$F$4*$F$5/E467^2*(SIN(RADIANS(G470))*SIN(RADIANS(E468))+COS(RADIANS(G470))*COS(RADIANS(E468))*COS(RADIANS(AJ458))))</f>
        <v>#DIV/0!</v>
      </c>
      <c r="AK470" s="3">
        <f>IF(DEGREES(ACOS(SIN(RADIANS(G470))*SIN(RADIANS(E468))+COS(RADIANS(G470))*COS(RADIANS(E468))*COS(RADIANS(AK458))))&gt;90,0,$F$4*$F$5/E467^2*(SIN(RADIANS(G470))*SIN(RADIANS(E468))+COS(RADIANS(G470))*COS(RADIANS(E468))*COS(RADIANS(AK458))))</f>
        <v>0</v>
      </c>
      <c r="AL470" s="3">
        <f>IF(DEGREES(ACOS(SIN(RADIANS(G470))*SIN(RADIANS(E468))+COS(RADIANS(G470))*COS(RADIANS(E468))*COS(RADIANS(AL458))))&gt;90,0,$F$4*$F$5/E467^2*(SIN(RADIANS(G470))*SIN(RADIANS(E468))+COS(RADIANS(G470))*COS(RADIANS(E468))*COS(RADIANS(AL458))))</f>
        <v>0</v>
      </c>
      <c r="AM470" s="3">
        <f>IF(DEGREES(ACOS(SIN(RADIANS(G470))*SIN(RADIANS(E468))+COS(RADIANS(G470))*COS(RADIANS(E468))*COS(RADIANS(AM458))))&gt;90,0,$F$4*$F$5/E467^2*(SIN(RADIANS(G470))*SIN(RADIANS(E468))+COS(RADIANS(G470))*COS(RADIANS(E468))*COS(RADIANS(AM458))))</f>
        <v>0</v>
      </c>
      <c r="AN470" s="3">
        <f>IF(DEGREES(ACOS(SIN(RADIANS(G470))*SIN(RADIANS(E468))+COS(RADIANS(G470))*COS(RADIANS(E468))*COS(RADIANS(AN458))))&gt;90,0,$F$4*$F$5/E467^2*(SIN(RADIANS(G470))*SIN(RADIANS(E468))+COS(RADIANS(G470))*COS(RADIANS(E468))*COS(RADIANS(AN458))))</f>
        <v>0</v>
      </c>
      <c r="AO470" s="3">
        <f>IF(DEGREES(ACOS(SIN(RADIANS(G470))*SIN(RADIANS(E468))+COS(RADIANS(G470))*COS(RADIANS(E468))*COS(RADIANS(AO458))))&gt;90,0,$F$4*$F$5/E467^2*(SIN(RADIANS(G470))*SIN(RADIANS(E468))+COS(RADIANS(G470))*COS(RADIANS(E468))*COS(RADIANS(AO458))))</f>
        <v>0</v>
      </c>
      <c r="AP470" s="3">
        <f>IF(DEGREES(ACOS(SIN(RADIANS(G470))*SIN(RADIANS(E468))+COS(RADIANS(G470))*COS(RADIANS(E468))*COS(RADIANS(AP458))))&gt;90,0,$F$4*$F$5/E467^2*(SIN(RADIANS(G470))*SIN(RADIANS(E468))+COS(RADIANS(G470))*COS(RADIANS(E468))*COS(RADIANS(AP458))))</f>
        <v>0</v>
      </c>
      <c r="AQ470" s="3">
        <f>IF(DEGREES(ACOS(SIN(RADIANS(G470))*SIN(RADIANS(E468))+COS(RADIANS(G470))*COS(RADIANS(E468))*COS(RADIANS(AQ458))))&gt;90,0,$F$4*$F$5/E467^2*(SIN(RADIANS(G470))*SIN(RADIANS(E468))+COS(RADIANS(G470))*COS(RADIANS(E468))*COS(RADIANS(AQ458))))</f>
        <v>0</v>
      </c>
      <c r="AR470" s="3">
        <f>IF(DEGREES(ACOS(SIN(RADIANS(G470))*SIN(RADIANS(E468))+COS(RADIANS(G470))*COS(RADIANS(E468))*COS(RADIANS(AR458))))&gt;90,0,$F$4*$F$5/E467^2*(SIN(RADIANS(G470))*SIN(RADIANS(E468))+COS(RADIANS(G470))*COS(RADIANS(E468))*COS(RADIANS(AR458))))</f>
        <v>0</v>
      </c>
    </row>
    <row r="471" spans="2:44" ht="15.75" customHeight="1" x14ac:dyDescent="0.2">
      <c r="G471" s="3">
        <v>-20</v>
      </c>
      <c r="I471" s="3">
        <f>IF(DEGREES(ACOS(SIN(RADIANS(G471))*SIN(RADIANS(E468))+COS(RADIANS(G471))*COS(RADIANS(E468))*COS(RADIANS(I458))))&gt;90,0,$F$4*$F$5/E467^2*(SIN(RADIANS(G471))*SIN(RADIANS(E468))+COS(RADIANS(G471))*COS(RADIANS(E468))*COS(RADIANS(I458))))</f>
        <v>0</v>
      </c>
      <c r="J471" s="3">
        <f>IF(DEGREES(ACOS(SIN(RADIANS(G471))*SIN(RADIANS(E468))+COS(RADIANS(G471))*COS(RADIANS(E468))*COS(RADIANS(J458))))&gt;90,0,$F$4*$F$5/E467^2*(SIN(RADIANS(G471))*SIN(RADIANS(E468))+COS(RADIANS(G471))*COS(RADIANS(E468))*COS(RADIANS(J458))))</f>
        <v>0</v>
      </c>
      <c r="K471" s="3">
        <f>IF(DEGREES(ACOS(SIN(RADIANS(G471))*SIN(RADIANS(E468))+COS(RADIANS(G471))*COS(RADIANS(E468))*COS(RADIANS(K458))))&gt;90,0,$F$4*$F$5/E467^2*(SIN(RADIANS(G471))*SIN(RADIANS(E468))+COS(RADIANS(G471))*COS(RADIANS(E468))*COS(RADIANS(K458))))</f>
        <v>0</v>
      </c>
      <c r="L471" s="3">
        <f>IF(DEGREES(ACOS(SIN(RADIANS(G471))*SIN(RADIANS(E468))+COS(RADIANS(G471))*COS(RADIANS(E468))*COS(RADIANS(L458))))&gt;90,0,$F$4*$F$5/E467^2*(SIN(RADIANS(G471))*SIN(RADIANS(E468))+COS(RADIANS(G471))*COS(RADIANS(E468))*COS(RADIANS(L458))))</f>
        <v>0</v>
      </c>
      <c r="M471" s="3">
        <f>IF(DEGREES(ACOS(SIN(RADIANS(G471))*SIN(RADIANS(E468))+COS(RADIANS(G471))*COS(RADIANS(E468))*COS(RADIANS(M458))))&gt;90,0,$F$4*$F$5/E467^2*(SIN(RADIANS(G471))*SIN(RADIANS(E468))+COS(RADIANS(G471))*COS(RADIANS(E468))*COS(RADIANS(M458))))</f>
        <v>0</v>
      </c>
      <c r="N471" s="3">
        <f>IF(DEGREES(ACOS(SIN(RADIANS(G471))*SIN(RADIANS(E468))+COS(RADIANS(G471))*COS(RADIANS(E468))*COS(RADIANS(N458))))&gt;90,0,$F$4*$F$5/E467^2*(SIN(RADIANS(G471))*SIN(RADIANS(E468))+COS(RADIANS(G471))*COS(RADIANS(E468))*COS(RADIANS(N458))))</f>
        <v>0</v>
      </c>
      <c r="O471" s="3">
        <f>IF(DEGREES(ACOS(SIN(RADIANS(G471))*SIN(RADIANS(E468))+COS(RADIANS(G471))*COS(RADIANS(E468))*COS(RADIANS(O458))))&gt;90,0,$F$4*$F$5/E467^2*(SIN(RADIANS(G471))*SIN(RADIANS(E468))+COS(RADIANS(G471))*COS(RADIANS(E468))*COS(RADIANS(O458))))</f>
        <v>0</v>
      </c>
      <c r="P471" s="3">
        <f>IF(DEGREES(ACOS(SIN(RADIANS(G471))*SIN(RADIANS(E468))+COS(RADIANS(G471))*COS(RADIANS(E468))*COS(RADIANS(P458))))&gt;90,0,$F$4*$F$5/E467^2*(SIN(RADIANS(G471))*SIN(RADIANS(E468))+COS(RADIANS(G471))*COS(RADIANS(E468))*COS(RADIANS(P458))))</f>
        <v>0</v>
      </c>
      <c r="Q471" s="3">
        <f>IF(DEGREES(ACOS(SIN(RADIANS(G471))*SIN(RADIANS(E468))+COS(RADIANS(G471))*COS(RADIANS(E468))*COS(RADIANS(Q458))))&gt;90,0,$F$4*$F$5/E467^2*(SIN(RADIANS(G471))*SIN(RADIANS(E468))+COS(RADIANS(G471))*COS(RADIANS(E468))*COS(RADIANS(Q458))))</f>
        <v>0</v>
      </c>
      <c r="R471" s="3" t="e">
        <f>IF(DEGREES(ACOS(SIN(RADIANS(G471))*SIN(RADIANS(E468))+COS(RADIANS(G471))*COS(RADIANS(E468))*COS(RADIANS(R458))))&gt;90,0,$F$4*$F$5/E467^2*(SIN(RADIANS(G471))*SIN(RADIANS(E468))+COS(RADIANS(G471))*COS(RADIANS(E468))*COS(RADIANS(R458))))</f>
        <v>#DIV/0!</v>
      </c>
      <c r="S471" s="3" t="e">
        <f>IF(DEGREES(ACOS(SIN(RADIANS(G471))*SIN(RADIANS(E468))+COS(RADIANS(G471))*COS(RADIANS(E468))*COS(RADIANS(S458))))&gt;90,0,$F$4*$F$5/E467^2*(SIN(RADIANS(G471))*SIN(RADIANS(E468))+COS(RADIANS(G471))*COS(RADIANS(E468))*COS(RADIANS(S458))))</f>
        <v>#DIV/0!</v>
      </c>
      <c r="T471" s="3" t="e">
        <f>IF(DEGREES(ACOS(SIN(RADIANS(G471))*SIN(RADIANS(E468))+COS(RADIANS(G471))*COS(RADIANS(E468))*COS(RADIANS(T458))))&gt;90,0,$F$4*$F$5/E467^2*(SIN(RADIANS(G471))*SIN(RADIANS(E468))+COS(RADIANS(G471))*COS(RADIANS(E468))*COS(RADIANS(T458))))</f>
        <v>#DIV/0!</v>
      </c>
      <c r="U471" s="3" t="e">
        <f>IF(DEGREES(ACOS(SIN(RADIANS(G471))*SIN(RADIANS(E468))+COS(RADIANS(G471))*COS(RADIANS(E468))*COS(RADIANS(U458))))&gt;90,0,$F$4*$F$5/E467^2*(SIN(RADIANS(G471))*SIN(RADIANS(E468))+COS(RADIANS(G471))*COS(RADIANS(E468))*COS(RADIANS(U458))))</f>
        <v>#DIV/0!</v>
      </c>
      <c r="V471" s="3" t="e">
        <f>IF(DEGREES(ACOS(SIN(RADIANS(G471))*SIN(RADIANS(E468))+COS(RADIANS(G471))*COS(RADIANS(E468))*COS(RADIANS(V458))))&gt;90,0,$F$4*$F$5/E467^2*(SIN(RADIANS(G471))*SIN(RADIANS(E468))+COS(RADIANS(G471))*COS(RADIANS(E468))*COS(RADIANS(V458))))</f>
        <v>#DIV/0!</v>
      </c>
      <c r="W471" s="3" t="e">
        <f>IF(DEGREES(ACOS(SIN(RADIANS(G471))*SIN(RADIANS(E468))+COS(RADIANS(G471))*COS(RADIANS(E468))*COS(RADIANS(W458))))&gt;90,0,$F$4*$F$5/E467^2*(SIN(RADIANS(G471))*SIN(RADIANS(E468))+COS(RADIANS(G471))*COS(RADIANS(E468))*COS(RADIANS(W458))))</f>
        <v>#DIV/0!</v>
      </c>
      <c r="X471" s="3" t="e">
        <f>IF(DEGREES(ACOS(SIN(RADIANS(G471))*SIN(RADIANS(E468))+COS(RADIANS(G471))*COS(RADIANS(E468))*COS(RADIANS(X458))))&gt;90,0,$F$4*$F$5/E467^2*(SIN(RADIANS(G471))*SIN(RADIANS(E468))+COS(RADIANS(G471))*COS(RADIANS(E468))*COS(RADIANS(X458))))</f>
        <v>#DIV/0!</v>
      </c>
      <c r="Y471" s="3" t="e">
        <f>IF(DEGREES(ACOS(SIN(RADIANS(G471))*SIN(RADIANS(E468))+COS(RADIANS(G471))*COS(RADIANS(E468))*COS(RADIANS(Y458))))&gt;90,0,$F$4*$F$5/E467^2*(SIN(RADIANS(G471))*SIN(RADIANS(E468))+COS(RADIANS(G471))*COS(RADIANS(E468))*COS(RADIANS(Y458))))</f>
        <v>#DIV/0!</v>
      </c>
      <c r="Z471" s="3" t="e">
        <f>IF(DEGREES(ACOS(SIN(RADIANS(G471))*SIN(RADIANS(E468))+COS(RADIANS(G471))*COS(RADIANS(E468))*COS(RADIANS(Z458))))&gt;90,0,$F$4*$F$5/E467^2*(SIN(RADIANS(G471))*SIN(RADIANS(E468))+COS(RADIANS(G471))*COS(RADIANS(E468))*COS(RADIANS(Z458))))</f>
        <v>#DIV/0!</v>
      </c>
      <c r="AA471" s="3" t="e">
        <f>IF(DEGREES(ACOS(SIN(RADIANS(G471))*SIN(RADIANS(E468))+COS(RADIANS(G471))*COS(RADIANS(E468))*COS(RADIANS(AA458))))&gt;90,0,$F$4*$F$5/E467^2*(SIN(RADIANS(G471))*SIN(RADIANS(E468))+COS(RADIANS(G471))*COS(RADIANS(E468))*COS(RADIANS(AA458))))</f>
        <v>#DIV/0!</v>
      </c>
      <c r="AB471" s="3" t="e">
        <f>IF(DEGREES(ACOS(SIN(RADIANS(G471))*SIN(RADIANS(E468))+COS(RADIANS(G471))*COS(RADIANS(E468))*COS(RADIANS(AB458))))&gt;90,0,$F$4*$F$5/E467^2*(SIN(RADIANS(G471))*SIN(RADIANS(E468))+COS(RADIANS(G471))*COS(RADIANS(E468))*COS(RADIANS(AB458))))</f>
        <v>#DIV/0!</v>
      </c>
      <c r="AC471" s="3" t="e">
        <f>IF(DEGREES(ACOS(SIN(RADIANS(G471))*SIN(RADIANS(E468))+COS(RADIANS(G471))*COS(RADIANS(E468))*COS(RADIANS(AC458))))&gt;90,0,$F$4*$F$5/E467^2*(SIN(RADIANS(G471))*SIN(RADIANS(E468))+COS(RADIANS(G471))*COS(RADIANS(E468))*COS(RADIANS(AC458))))</f>
        <v>#DIV/0!</v>
      </c>
      <c r="AD471" s="3" t="e">
        <f>IF(DEGREES(ACOS(SIN(RADIANS(G471))*SIN(RADIANS(E468))+COS(RADIANS(G471))*COS(RADIANS(E468))*COS(RADIANS(AD458))))&gt;90,0,$F$4*$F$5/E467^2*(SIN(RADIANS(G471))*SIN(RADIANS(E468))+COS(RADIANS(G471))*COS(RADIANS(E468))*COS(RADIANS(AD458))))</f>
        <v>#DIV/0!</v>
      </c>
      <c r="AE471" s="3" t="e">
        <f>IF(DEGREES(ACOS(SIN(RADIANS(G471))*SIN(RADIANS(E468))+COS(RADIANS(G471))*COS(RADIANS(E468))*COS(RADIANS(AE458))))&gt;90,0,$F$4*$F$5/E467^2*(SIN(RADIANS(G471))*SIN(RADIANS(E468))+COS(RADIANS(G471))*COS(RADIANS(E468))*COS(RADIANS(AE458))))</f>
        <v>#DIV/0!</v>
      </c>
      <c r="AF471" s="3" t="e">
        <f>IF(DEGREES(ACOS(SIN(RADIANS(G471))*SIN(RADIANS(E468))+COS(RADIANS(G471))*COS(RADIANS(E468))*COS(RADIANS(AF458))))&gt;90,0,$F$4*$F$5/E467^2*(SIN(RADIANS(G471))*SIN(RADIANS(E468))+COS(RADIANS(G471))*COS(RADIANS(E468))*COS(RADIANS(AF458))))</f>
        <v>#DIV/0!</v>
      </c>
      <c r="AG471" s="3" t="e">
        <f>IF(DEGREES(ACOS(SIN(RADIANS(G471))*SIN(RADIANS(E468))+COS(RADIANS(G471))*COS(RADIANS(E468))*COS(RADIANS(AG458))))&gt;90,0,$F$4*$F$5/E467^2*(SIN(RADIANS(G471))*SIN(RADIANS(E468))+COS(RADIANS(G471))*COS(RADIANS(E468))*COS(RADIANS(AG458))))</f>
        <v>#DIV/0!</v>
      </c>
      <c r="AH471" s="3" t="e">
        <f>IF(DEGREES(ACOS(SIN(RADIANS(G471))*SIN(RADIANS(E468))+COS(RADIANS(G471))*COS(RADIANS(E468))*COS(RADIANS(AH458))))&gt;90,0,$F$4*$F$5/E467^2*(SIN(RADIANS(G471))*SIN(RADIANS(E468))+COS(RADIANS(G471))*COS(RADIANS(E468))*COS(RADIANS(AH458))))</f>
        <v>#DIV/0!</v>
      </c>
      <c r="AI471" s="3" t="e">
        <f>IF(DEGREES(ACOS(SIN(RADIANS(G471))*SIN(RADIANS(E468))+COS(RADIANS(G471))*COS(RADIANS(E468))*COS(RADIANS(AI458))))&gt;90,0,$F$4*$F$5/E467^2*(SIN(RADIANS(G471))*SIN(RADIANS(E468))+COS(RADIANS(G471))*COS(RADIANS(E468))*COS(RADIANS(AI458))))</f>
        <v>#DIV/0!</v>
      </c>
      <c r="AJ471" s="3" t="e">
        <f>IF(DEGREES(ACOS(SIN(RADIANS(G471))*SIN(RADIANS(E468))+COS(RADIANS(G471))*COS(RADIANS(E468))*COS(RADIANS(AJ458))))&gt;90,0,$F$4*$F$5/E467^2*(SIN(RADIANS(G471))*SIN(RADIANS(E468))+COS(RADIANS(G471))*COS(RADIANS(E468))*COS(RADIANS(AJ458))))</f>
        <v>#DIV/0!</v>
      </c>
      <c r="AK471" s="3">
        <f>IF(DEGREES(ACOS(SIN(RADIANS(G471))*SIN(RADIANS(E468))+COS(RADIANS(G471))*COS(RADIANS(E468))*COS(RADIANS(AK458))))&gt;90,0,$F$4*$F$5/E467^2*(SIN(RADIANS(G471))*SIN(RADIANS(E468))+COS(RADIANS(G471))*COS(RADIANS(E468))*COS(RADIANS(AK458))))</f>
        <v>0</v>
      </c>
      <c r="AL471" s="3">
        <f>IF(DEGREES(ACOS(SIN(RADIANS(G471))*SIN(RADIANS(E468))+COS(RADIANS(G471))*COS(RADIANS(E468))*COS(RADIANS(AL458))))&gt;90,0,$F$4*$F$5/E467^2*(SIN(RADIANS(G471))*SIN(RADIANS(E468))+COS(RADIANS(G471))*COS(RADIANS(E468))*COS(RADIANS(AL458))))</f>
        <v>0</v>
      </c>
      <c r="AM471" s="3">
        <f>IF(DEGREES(ACOS(SIN(RADIANS(G471))*SIN(RADIANS(E468))+COS(RADIANS(G471))*COS(RADIANS(E468))*COS(RADIANS(AM458))))&gt;90,0,$F$4*$F$5/E467^2*(SIN(RADIANS(G471))*SIN(RADIANS(E468))+COS(RADIANS(G471))*COS(RADIANS(E468))*COS(RADIANS(AM458))))</f>
        <v>0</v>
      </c>
      <c r="AN471" s="3">
        <f>IF(DEGREES(ACOS(SIN(RADIANS(G471))*SIN(RADIANS(E468))+COS(RADIANS(G471))*COS(RADIANS(E468))*COS(RADIANS(AN458))))&gt;90,0,$F$4*$F$5/E467^2*(SIN(RADIANS(G471))*SIN(RADIANS(E468))+COS(RADIANS(G471))*COS(RADIANS(E468))*COS(RADIANS(AN458))))</f>
        <v>0</v>
      </c>
      <c r="AO471" s="3">
        <f>IF(DEGREES(ACOS(SIN(RADIANS(G471))*SIN(RADIANS(E468))+COS(RADIANS(G471))*COS(RADIANS(E468))*COS(RADIANS(AO458))))&gt;90,0,$F$4*$F$5/E467^2*(SIN(RADIANS(G471))*SIN(RADIANS(E468))+COS(RADIANS(G471))*COS(RADIANS(E468))*COS(RADIANS(AO458))))</f>
        <v>0</v>
      </c>
      <c r="AP471" s="3">
        <f>IF(DEGREES(ACOS(SIN(RADIANS(G471))*SIN(RADIANS(E468))+COS(RADIANS(G471))*COS(RADIANS(E468))*COS(RADIANS(AP458))))&gt;90,0,$F$4*$F$5/E467^2*(SIN(RADIANS(G471))*SIN(RADIANS(E468))+COS(RADIANS(G471))*COS(RADIANS(E468))*COS(RADIANS(AP458))))</f>
        <v>0</v>
      </c>
      <c r="AQ471" s="3">
        <f>IF(DEGREES(ACOS(SIN(RADIANS(G471))*SIN(RADIANS(E468))+COS(RADIANS(G471))*COS(RADIANS(E468))*COS(RADIANS(AQ458))))&gt;90,0,$F$4*$F$5/E467^2*(SIN(RADIANS(G471))*SIN(RADIANS(E468))+COS(RADIANS(G471))*COS(RADIANS(E468))*COS(RADIANS(AQ458))))</f>
        <v>0</v>
      </c>
      <c r="AR471" s="3">
        <f>IF(DEGREES(ACOS(SIN(RADIANS(G471))*SIN(RADIANS(E468))+COS(RADIANS(G471))*COS(RADIANS(E468))*COS(RADIANS(AR458))))&gt;90,0,$F$4*$F$5/E467^2*(SIN(RADIANS(G471))*SIN(RADIANS(E468))+COS(RADIANS(G471))*COS(RADIANS(E468))*COS(RADIANS(AR458))))</f>
        <v>0</v>
      </c>
    </row>
    <row r="472" spans="2:44" ht="15.75" customHeight="1" x14ac:dyDescent="0.2">
      <c r="G472" s="3">
        <v>-30</v>
      </c>
      <c r="I472" s="3">
        <f>IF(DEGREES(ACOS(SIN(RADIANS(G472))*SIN(RADIANS(E468))+COS(RADIANS(G472))*COS(RADIANS(E468))*COS(RADIANS(I458))))&gt;90,0,$F$4*$F$5/E467^2*(SIN(RADIANS(G472))*SIN(RADIANS(E468))+COS(RADIANS(G472))*COS(RADIANS(E468))*COS(RADIANS(I458))))</f>
        <v>0</v>
      </c>
      <c r="J472" s="3">
        <f>IF(DEGREES(ACOS(SIN(RADIANS(G472))*SIN(RADIANS(E468))+COS(RADIANS(G472))*COS(RADIANS(E468))*COS(RADIANS(J458))))&gt;90,0,$F$4*$F$5/E467^2*(SIN(RADIANS(G472))*SIN(RADIANS(E468))+COS(RADIANS(G472))*COS(RADIANS(E468))*COS(RADIANS(J458))))</f>
        <v>0</v>
      </c>
      <c r="K472" s="3">
        <f>IF(DEGREES(ACOS(SIN(RADIANS(G472))*SIN(RADIANS(E468))+COS(RADIANS(G472))*COS(RADIANS(E468))*COS(RADIANS(K458))))&gt;90,0,$F$4*$F$5/E467^2*(SIN(RADIANS(G472))*SIN(RADIANS(E468))+COS(RADIANS(G472))*COS(RADIANS(E468))*COS(RADIANS(K458))))</f>
        <v>0</v>
      </c>
      <c r="L472" s="3">
        <f>IF(DEGREES(ACOS(SIN(RADIANS(G472))*SIN(RADIANS(E468))+COS(RADIANS(G472))*COS(RADIANS(E468))*COS(RADIANS(L458))))&gt;90,0,$F$4*$F$5/E467^2*(SIN(RADIANS(G472))*SIN(RADIANS(E468))+COS(RADIANS(G472))*COS(RADIANS(E468))*COS(RADIANS(L458))))</f>
        <v>0</v>
      </c>
      <c r="M472" s="3">
        <f>IF(DEGREES(ACOS(SIN(RADIANS(G472))*SIN(RADIANS(E468))+COS(RADIANS(G472))*COS(RADIANS(E468))*COS(RADIANS(M458))))&gt;90,0,$F$4*$F$5/E467^2*(SIN(RADIANS(G472))*SIN(RADIANS(E468))+COS(RADIANS(G472))*COS(RADIANS(E468))*COS(RADIANS(M458))))</f>
        <v>0</v>
      </c>
      <c r="N472" s="3">
        <f>IF(DEGREES(ACOS(SIN(RADIANS(G472))*SIN(RADIANS(E468))+COS(RADIANS(G472))*COS(RADIANS(E468))*COS(RADIANS(N458))))&gt;90,0,$F$4*$F$5/E467^2*(SIN(RADIANS(G472))*SIN(RADIANS(E468))+COS(RADIANS(G472))*COS(RADIANS(E468))*COS(RADIANS(N458))))</f>
        <v>0</v>
      </c>
      <c r="O472" s="3">
        <f>IF(DEGREES(ACOS(SIN(RADIANS(G472))*SIN(RADIANS(E468))+COS(RADIANS(G472))*COS(RADIANS(E468))*COS(RADIANS(O458))))&gt;90,0,$F$4*$F$5/E467^2*(SIN(RADIANS(G472))*SIN(RADIANS(E468))+COS(RADIANS(G472))*COS(RADIANS(E468))*COS(RADIANS(O458))))</f>
        <v>0</v>
      </c>
      <c r="P472" s="3">
        <f>IF(DEGREES(ACOS(SIN(RADIANS(G472))*SIN(RADIANS(E468))+COS(RADIANS(G472))*COS(RADIANS(E468))*COS(RADIANS(P458))))&gt;90,0,$F$4*$F$5/E467^2*(SIN(RADIANS(G472))*SIN(RADIANS(E468))+COS(RADIANS(G472))*COS(RADIANS(E468))*COS(RADIANS(P458))))</f>
        <v>0</v>
      </c>
      <c r="Q472" s="3">
        <f>IF(DEGREES(ACOS(SIN(RADIANS(G472))*SIN(RADIANS(E468))+COS(RADIANS(G472))*COS(RADIANS(E468))*COS(RADIANS(Q458))))&gt;90,0,$F$4*$F$5/E467^2*(SIN(RADIANS(G472))*SIN(RADIANS(E468))+COS(RADIANS(G472))*COS(RADIANS(E468))*COS(RADIANS(Q458))))</f>
        <v>0</v>
      </c>
      <c r="R472" s="3" t="e">
        <f>IF(DEGREES(ACOS(SIN(RADIANS(G472))*SIN(RADIANS(E468))+COS(RADIANS(G472))*COS(RADIANS(E468))*COS(RADIANS(R458))))&gt;90,0,$F$4*$F$5/E467^2*(SIN(RADIANS(G472))*SIN(RADIANS(E468))+COS(RADIANS(G472))*COS(RADIANS(E468))*COS(RADIANS(R458))))</f>
        <v>#DIV/0!</v>
      </c>
      <c r="S472" s="3" t="e">
        <f>IF(DEGREES(ACOS(SIN(RADIANS(G472))*SIN(RADIANS(E468))+COS(RADIANS(G472))*COS(RADIANS(E468))*COS(RADIANS(S458))))&gt;90,0,$F$4*$F$5/E467^2*(SIN(RADIANS(G472))*SIN(RADIANS(E468))+COS(RADIANS(G472))*COS(RADIANS(E468))*COS(RADIANS(S458))))</f>
        <v>#DIV/0!</v>
      </c>
      <c r="T472" s="3" t="e">
        <f>IF(DEGREES(ACOS(SIN(RADIANS(G472))*SIN(RADIANS(E468))+COS(RADIANS(G472))*COS(RADIANS(E468))*COS(RADIANS(T458))))&gt;90,0,$F$4*$F$5/E467^2*(SIN(RADIANS(G472))*SIN(RADIANS(E468))+COS(RADIANS(G472))*COS(RADIANS(E468))*COS(RADIANS(T458))))</f>
        <v>#DIV/0!</v>
      </c>
      <c r="U472" s="3" t="e">
        <f>IF(DEGREES(ACOS(SIN(RADIANS(G472))*SIN(RADIANS(E468))+COS(RADIANS(G472))*COS(RADIANS(E468))*COS(RADIANS(U458))))&gt;90,0,$F$4*$F$5/E467^2*(SIN(RADIANS(G472))*SIN(RADIANS(E468))+COS(RADIANS(G472))*COS(RADIANS(E468))*COS(RADIANS(U458))))</f>
        <v>#DIV/0!</v>
      </c>
      <c r="V472" s="3" t="e">
        <f>IF(DEGREES(ACOS(SIN(RADIANS(G472))*SIN(RADIANS(E468))+COS(RADIANS(G472))*COS(RADIANS(E468))*COS(RADIANS(V458))))&gt;90,0,$F$4*$F$5/E467^2*(SIN(RADIANS(G472))*SIN(RADIANS(E468))+COS(RADIANS(G472))*COS(RADIANS(E468))*COS(RADIANS(V458))))</f>
        <v>#DIV/0!</v>
      </c>
      <c r="W472" s="3" t="e">
        <f>IF(DEGREES(ACOS(SIN(RADIANS(G472))*SIN(RADIANS(E468))+COS(RADIANS(G472))*COS(RADIANS(E468))*COS(RADIANS(W458))))&gt;90,0,$F$4*$F$5/E467^2*(SIN(RADIANS(G472))*SIN(RADIANS(E468))+COS(RADIANS(G472))*COS(RADIANS(E468))*COS(RADIANS(W458))))</f>
        <v>#DIV/0!</v>
      </c>
      <c r="X472" s="3" t="e">
        <f>IF(DEGREES(ACOS(SIN(RADIANS(G472))*SIN(RADIANS(E468))+COS(RADIANS(G472))*COS(RADIANS(E468))*COS(RADIANS(X458))))&gt;90,0,$F$4*$F$5/E467^2*(SIN(RADIANS(G472))*SIN(RADIANS(E468))+COS(RADIANS(G472))*COS(RADIANS(E468))*COS(RADIANS(X458))))</f>
        <v>#DIV/0!</v>
      </c>
      <c r="Y472" s="3" t="e">
        <f>IF(DEGREES(ACOS(SIN(RADIANS(G472))*SIN(RADIANS(E468))+COS(RADIANS(G472))*COS(RADIANS(E468))*COS(RADIANS(Y458))))&gt;90,0,$F$4*$F$5/E467^2*(SIN(RADIANS(G472))*SIN(RADIANS(E468))+COS(RADIANS(G472))*COS(RADIANS(E468))*COS(RADIANS(Y458))))</f>
        <v>#DIV/0!</v>
      </c>
      <c r="Z472" s="3" t="e">
        <f>IF(DEGREES(ACOS(SIN(RADIANS(G472))*SIN(RADIANS(E468))+COS(RADIANS(G472))*COS(RADIANS(E468))*COS(RADIANS(Z458))))&gt;90,0,$F$4*$F$5/E467^2*(SIN(RADIANS(G472))*SIN(RADIANS(E468))+COS(RADIANS(G472))*COS(RADIANS(E468))*COS(RADIANS(Z458))))</f>
        <v>#DIV/0!</v>
      </c>
      <c r="AA472" s="3" t="e">
        <f>IF(DEGREES(ACOS(SIN(RADIANS(G472))*SIN(RADIANS(E468))+COS(RADIANS(G472))*COS(RADIANS(E468))*COS(RADIANS(AA458))))&gt;90,0,$F$4*$F$5/E467^2*(SIN(RADIANS(G472))*SIN(RADIANS(E468))+COS(RADIANS(G472))*COS(RADIANS(E468))*COS(RADIANS(AA458))))</f>
        <v>#DIV/0!</v>
      </c>
      <c r="AB472" s="3" t="e">
        <f>IF(DEGREES(ACOS(SIN(RADIANS(G472))*SIN(RADIANS(E468))+COS(RADIANS(G472))*COS(RADIANS(E468))*COS(RADIANS(AB458))))&gt;90,0,$F$4*$F$5/E467^2*(SIN(RADIANS(G472))*SIN(RADIANS(E468))+COS(RADIANS(G472))*COS(RADIANS(E468))*COS(RADIANS(AB458))))</f>
        <v>#DIV/0!</v>
      </c>
      <c r="AC472" s="3" t="e">
        <f>IF(DEGREES(ACOS(SIN(RADIANS(G472))*SIN(RADIANS(E468))+COS(RADIANS(G472))*COS(RADIANS(E468))*COS(RADIANS(AC458))))&gt;90,0,$F$4*$F$5/E467^2*(SIN(RADIANS(G472))*SIN(RADIANS(E468))+COS(RADIANS(G472))*COS(RADIANS(E468))*COS(RADIANS(AC458))))</f>
        <v>#DIV/0!</v>
      </c>
      <c r="AD472" s="3" t="e">
        <f>IF(DEGREES(ACOS(SIN(RADIANS(G472))*SIN(RADIANS(E468))+COS(RADIANS(G472))*COS(RADIANS(E468))*COS(RADIANS(AD458))))&gt;90,0,$F$4*$F$5/E467^2*(SIN(RADIANS(G472))*SIN(RADIANS(E468))+COS(RADIANS(G472))*COS(RADIANS(E468))*COS(RADIANS(AD458))))</f>
        <v>#DIV/0!</v>
      </c>
      <c r="AE472" s="3" t="e">
        <f>IF(DEGREES(ACOS(SIN(RADIANS(G472))*SIN(RADIANS(E468))+COS(RADIANS(G472))*COS(RADIANS(E468))*COS(RADIANS(AE458))))&gt;90,0,$F$4*$F$5/E467^2*(SIN(RADIANS(G472))*SIN(RADIANS(E468))+COS(RADIANS(G472))*COS(RADIANS(E468))*COS(RADIANS(AE458))))</f>
        <v>#DIV/0!</v>
      </c>
      <c r="AF472" s="3" t="e">
        <f>IF(DEGREES(ACOS(SIN(RADIANS(G472))*SIN(RADIANS(E468))+COS(RADIANS(G472))*COS(RADIANS(E468))*COS(RADIANS(AF458))))&gt;90,0,$F$4*$F$5/E467^2*(SIN(RADIANS(G472))*SIN(RADIANS(E468))+COS(RADIANS(G472))*COS(RADIANS(E468))*COS(RADIANS(AF458))))</f>
        <v>#DIV/0!</v>
      </c>
      <c r="AG472" s="3" t="e">
        <f>IF(DEGREES(ACOS(SIN(RADIANS(G472))*SIN(RADIANS(E468))+COS(RADIANS(G472))*COS(RADIANS(E468))*COS(RADIANS(AG458))))&gt;90,0,$F$4*$F$5/E467^2*(SIN(RADIANS(G472))*SIN(RADIANS(E468))+COS(RADIANS(G472))*COS(RADIANS(E468))*COS(RADIANS(AG458))))</f>
        <v>#DIV/0!</v>
      </c>
      <c r="AH472" s="3" t="e">
        <f>IF(DEGREES(ACOS(SIN(RADIANS(G472))*SIN(RADIANS(E468))+COS(RADIANS(G472))*COS(RADIANS(E468))*COS(RADIANS(AH458))))&gt;90,0,$F$4*$F$5/E467^2*(SIN(RADIANS(G472))*SIN(RADIANS(E468))+COS(RADIANS(G472))*COS(RADIANS(E468))*COS(RADIANS(AH458))))</f>
        <v>#DIV/0!</v>
      </c>
      <c r="AI472" s="3" t="e">
        <f>IF(DEGREES(ACOS(SIN(RADIANS(G472))*SIN(RADIANS(E468))+COS(RADIANS(G472))*COS(RADIANS(E468))*COS(RADIANS(AI458))))&gt;90,0,$F$4*$F$5/E467^2*(SIN(RADIANS(G472))*SIN(RADIANS(E468))+COS(RADIANS(G472))*COS(RADIANS(E468))*COS(RADIANS(AI458))))</f>
        <v>#DIV/0!</v>
      </c>
      <c r="AJ472" s="3" t="e">
        <f>IF(DEGREES(ACOS(SIN(RADIANS(G472))*SIN(RADIANS(E468))+COS(RADIANS(G472))*COS(RADIANS(E468))*COS(RADIANS(AJ458))))&gt;90,0,$F$4*$F$5/E467^2*(SIN(RADIANS(G472))*SIN(RADIANS(E468))+COS(RADIANS(G472))*COS(RADIANS(E468))*COS(RADIANS(AJ458))))</f>
        <v>#DIV/0!</v>
      </c>
      <c r="AK472" s="3">
        <f>IF(DEGREES(ACOS(SIN(RADIANS(G472))*SIN(RADIANS(E468))+COS(RADIANS(G472))*COS(RADIANS(E468))*COS(RADIANS(AK458))))&gt;90,0,$F$4*$F$5/E467^2*(SIN(RADIANS(G472))*SIN(RADIANS(E468))+COS(RADIANS(G472))*COS(RADIANS(E468))*COS(RADIANS(AK458))))</f>
        <v>0</v>
      </c>
      <c r="AL472" s="3">
        <f>IF(DEGREES(ACOS(SIN(RADIANS(G472))*SIN(RADIANS(E468))+COS(RADIANS(G472))*COS(RADIANS(E468))*COS(RADIANS(AL458))))&gt;90,0,$F$4*$F$5/E467^2*(SIN(RADIANS(G472))*SIN(RADIANS(E468))+COS(RADIANS(G472))*COS(RADIANS(E468))*COS(RADIANS(AL458))))</f>
        <v>0</v>
      </c>
      <c r="AM472" s="3">
        <f>IF(DEGREES(ACOS(SIN(RADIANS(G472))*SIN(RADIANS(E468))+COS(RADIANS(G472))*COS(RADIANS(E468))*COS(RADIANS(AM458))))&gt;90,0,$F$4*$F$5/E467^2*(SIN(RADIANS(G472))*SIN(RADIANS(E468))+COS(RADIANS(G472))*COS(RADIANS(E468))*COS(RADIANS(AM458))))</f>
        <v>0</v>
      </c>
      <c r="AN472" s="3">
        <f>IF(DEGREES(ACOS(SIN(RADIANS(G472))*SIN(RADIANS(E468))+COS(RADIANS(G472))*COS(RADIANS(E468))*COS(RADIANS(AN458))))&gt;90,0,$F$4*$F$5/E467^2*(SIN(RADIANS(G472))*SIN(RADIANS(E468))+COS(RADIANS(G472))*COS(RADIANS(E468))*COS(RADIANS(AN458))))</f>
        <v>0</v>
      </c>
      <c r="AO472" s="3">
        <f>IF(DEGREES(ACOS(SIN(RADIANS(G472))*SIN(RADIANS(E468))+COS(RADIANS(G472))*COS(RADIANS(E468))*COS(RADIANS(AO458))))&gt;90,0,$F$4*$F$5/E467^2*(SIN(RADIANS(G472))*SIN(RADIANS(E468))+COS(RADIANS(G472))*COS(RADIANS(E468))*COS(RADIANS(AO458))))</f>
        <v>0</v>
      </c>
      <c r="AP472" s="3">
        <f>IF(DEGREES(ACOS(SIN(RADIANS(G472))*SIN(RADIANS(E468))+COS(RADIANS(G472))*COS(RADIANS(E468))*COS(RADIANS(AP458))))&gt;90,0,$F$4*$F$5/E467^2*(SIN(RADIANS(G472))*SIN(RADIANS(E468))+COS(RADIANS(G472))*COS(RADIANS(E468))*COS(RADIANS(AP458))))</f>
        <v>0</v>
      </c>
      <c r="AQ472" s="3">
        <f>IF(DEGREES(ACOS(SIN(RADIANS(G472))*SIN(RADIANS(E468))+COS(RADIANS(G472))*COS(RADIANS(E468))*COS(RADIANS(AQ458))))&gt;90,0,$F$4*$F$5/E467^2*(SIN(RADIANS(G472))*SIN(RADIANS(E468))+COS(RADIANS(G472))*COS(RADIANS(E468))*COS(RADIANS(AQ458))))</f>
        <v>0</v>
      </c>
      <c r="AR472" s="3">
        <f>IF(DEGREES(ACOS(SIN(RADIANS(G472))*SIN(RADIANS(E468))+COS(RADIANS(G472))*COS(RADIANS(E468))*COS(RADIANS(AR458))))&gt;90,0,$F$4*$F$5/E467^2*(SIN(RADIANS(G472))*SIN(RADIANS(E468))+COS(RADIANS(G472))*COS(RADIANS(E468))*COS(RADIANS(AR458))))</f>
        <v>0</v>
      </c>
    </row>
    <row r="473" spans="2:44" ht="15.75" customHeight="1" x14ac:dyDescent="0.2">
      <c r="G473" s="3">
        <v>-40</v>
      </c>
      <c r="I473" s="3">
        <f>IF(DEGREES(ACOS(SIN(RADIANS(G473))*SIN(RADIANS(E468))+COS(RADIANS(G473))*COS(RADIANS(E468))*COS(RADIANS(I458))))&gt;90,0,$F$4*$F$5/E467^2*(SIN(RADIANS(G473))*SIN(RADIANS(E468))+COS(RADIANS(G473))*COS(RADIANS(E468))*COS(RADIANS(I458))))</f>
        <v>0</v>
      </c>
      <c r="J473" s="3">
        <f>IF(DEGREES(ACOS(SIN(RADIANS(G473))*SIN(RADIANS(E468))+COS(RADIANS(G473))*COS(RADIANS(E468))*COS(RADIANS(J458))))&gt;90,0,$F$4*$F$5/E467^2*(SIN(RADIANS(G473))*SIN(RADIANS(E468))+COS(RADIANS(G473))*COS(RADIANS(E468))*COS(RADIANS(J458))))</f>
        <v>0</v>
      </c>
      <c r="K473" s="3">
        <f>IF(DEGREES(ACOS(SIN(RADIANS(G473))*SIN(RADIANS(E468))+COS(RADIANS(G473))*COS(RADIANS(E468))*COS(RADIANS(K458))))&gt;90,0,$F$4*$F$5/E467^2*(SIN(RADIANS(G473))*SIN(RADIANS(E468))+COS(RADIANS(G473))*COS(RADIANS(E468))*COS(RADIANS(K458))))</f>
        <v>0</v>
      </c>
      <c r="L473" s="3">
        <f>IF(DEGREES(ACOS(SIN(RADIANS(G473))*SIN(RADIANS(E468))+COS(RADIANS(G473))*COS(RADIANS(E468))*COS(RADIANS(L458))))&gt;90,0,$F$4*$F$5/E467^2*(SIN(RADIANS(G473))*SIN(RADIANS(E468))+COS(RADIANS(G473))*COS(RADIANS(E468))*COS(RADIANS(L458))))</f>
        <v>0</v>
      </c>
      <c r="M473" s="3">
        <f>IF(DEGREES(ACOS(SIN(RADIANS(G473))*SIN(RADIANS(E468))+COS(RADIANS(G473))*COS(RADIANS(E468))*COS(RADIANS(M458))))&gt;90,0,$F$4*$F$5/E467^2*(SIN(RADIANS(G473))*SIN(RADIANS(E468))+COS(RADIANS(G473))*COS(RADIANS(E468))*COS(RADIANS(M458))))</f>
        <v>0</v>
      </c>
      <c r="N473" s="3">
        <f>IF(DEGREES(ACOS(SIN(RADIANS(G473))*SIN(RADIANS(E468))+COS(RADIANS(G473))*COS(RADIANS(E468))*COS(RADIANS(N458))))&gt;90,0,$F$4*$F$5/E467^2*(SIN(RADIANS(G473))*SIN(RADIANS(E468))+COS(RADIANS(G473))*COS(RADIANS(E468))*COS(RADIANS(N458))))</f>
        <v>0</v>
      </c>
      <c r="O473" s="3">
        <f>IF(DEGREES(ACOS(SIN(RADIANS(G473))*SIN(RADIANS(E468))+COS(RADIANS(G473))*COS(RADIANS(E468))*COS(RADIANS(O458))))&gt;90,0,$F$4*$F$5/E467^2*(SIN(RADIANS(G473))*SIN(RADIANS(E468))+COS(RADIANS(G473))*COS(RADIANS(E468))*COS(RADIANS(O458))))</f>
        <v>0</v>
      </c>
      <c r="P473" s="3">
        <f>IF(DEGREES(ACOS(SIN(RADIANS(G473))*SIN(RADIANS(E468))+COS(RADIANS(G473))*COS(RADIANS(E468))*COS(RADIANS(P458))))&gt;90,0,$F$4*$F$5/E467^2*(SIN(RADIANS(G473))*SIN(RADIANS(E468))+COS(RADIANS(G473))*COS(RADIANS(E468))*COS(RADIANS(P458))))</f>
        <v>0</v>
      </c>
      <c r="Q473" s="3">
        <f>IF(DEGREES(ACOS(SIN(RADIANS(G473))*SIN(RADIANS(E468))+COS(RADIANS(G473))*COS(RADIANS(E468))*COS(RADIANS(Q458))))&gt;90,0,$F$4*$F$5/E467^2*(SIN(RADIANS(G473))*SIN(RADIANS(E468))+COS(RADIANS(G473))*COS(RADIANS(E468))*COS(RADIANS(Q458))))</f>
        <v>0</v>
      </c>
      <c r="R473" s="3" t="e">
        <f>IF(DEGREES(ACOS(SIN(RADIANS(G473))*SIN(RADIANS(E468))+COS(RADIANS(G473))*COS(RADIANS(E468))*COS(RADIANS(R458))))&gt;90,0,$F$4*$F$5/E467^2*(SIN(RADIANS(G473))*SIN(RADIANS(E468))+COS(RADIANS(G473))*COS(RADIANS(E468))*COS(RADIANS(R458))))</f>
        <v>#DIV/0!</v>
      </c>
      <c r="S473" s="3" t="e">
        <f>IF(DEGREES(ACOS(SIN(RADIANS(G473))*SIN(RADIANS(E468))+COS(RADIANS(G473))*COS(RADIANS(E468))*COS(RADIANS(S458))))&gt;90,0,$F$4*$F$5/E467^2*(SIN(RADIANS(G473))*SIN(RADIANS(E468))+COS(RADIANS(G473))*COS(RADIANS(E468))*COS(RADIANS(S458))))</f>
        <v>#DIV/0!</v>
      </c>
      <c r="T473" s="3" t="e">
        <f>IF(DEGREES(ACOS(SIN(RADIANS(G473))*SIN(RADIANS(E468))+COS(RADIANS(G473))*COS(RADIANS(E468))*COS(RADIANS(T458))))&gt;90,0,$F$4*$F$5/E467^2*(SIN(RADIANS(G473))*SIN(RADIANS(E468))+COS(RADIANS(G473))*COS(RADIANS(E468))*COS(RADIANS(T458))))</f>
        <v>#DIV/0!</v>
      </c>
      <c r="U473" s="3" t="e">
        <f>IF(DEGREES(ACOS(SIN(RADIANS(G473))*SIN(RADIANS(E468))+COS(RADIANS(G473))*COS(RADIANS(E468))*COS(RADIANS(U458))))&gt;90,0,$F$4*$F$5/E467^2*(SIN(RADIANS(G473))*SIN(RADIANS(E468))+COS(RADIANS(G473))*COS(RADIANS(E468))*COS(RADIANS(U458))))</f>
        <v>#DIV/0!</v>
      </c>
      <c r="V473" s="3" t="e">
        <f>IF(DEGREES(ACOS(SIN(RADIANS(G473))*SIN(RADIANS(E468))+COS(RADIANS(G473))*COS(RADIANS(E468))*COS(RADIANS(V458))))&gt;90,0,$F$4*$F$5/E467^2*(SIN(RADIANS(G473))*SIN(RADIANS(E468))+COS(RADIANS(G473))*COS(RADIANS(E468))*COS(RADIANS(V458))))</f>
        <v>#DIV/0!</v>
      </c>
      <c r="W473" s="3" t="e">
        <f>IF(DEGREES(ACOS(SIN(RADIANS(G473))*SIN(RADIANS(E468))+COS(RADIANS(G473))*COS(RADIANS(E468))*COS(RADIANS(W458))))&gt;90,0,$F$4*$F$5/E467^2*(SIN(RADIANS(G473))*SIN(RADIANS(E468))+COS(RADIANS(G473))*COS(RADIANS(E468))*COS(RADIANS(W458))))</f>
        <v>#DIV/0!</v>
      </c>
      <c r="X473" s="3" t="e">
        <f>IF(DEGREES(ACOS(SIN(RADIANS(G473))*SIN(RADIANS(E468))+COS(RADIANS(G473))*COS(RADIANS(E468))*COS(RADIANS(X458))))&gt;90,0,$F$4*$F$5/E467^2*(SIN(RADIANS(G473))*SIN(RADIANS(E468))+COS(RADIANS(G473))*COS(RADIANS(E468))*COS(RADIANS(X458))))</f>
        <v>#DIV/0!</v>
      </c>
      <c r="Y473" s="3" t="e">
        <f>IF(DEGREES(ACOS(SIN(RADIANS(G473))*SIN(RADIANS(E468))+COS(RADIANS(G473))*COS(RADIANS(E468))*COS(RADIANS(Y458))))&gt;90,0,$F$4*$F$5/E467^2*(SIN(RADIANS(G473))*SIN(RADIANS(E468))+COS(RADIANS(G473))*COS(RADIANS(E468))*COS(RADIANS(Y458))))</f>
        <v>#DIV/0!</v>
      </c>
      <c r="Z473" s="3" t="e">
        <f>IF(DEGREES(ACOS(SIN(RADIANS(G473))*SIN(RADIANS(E468))+COS(RADIANS(G473))*COS(RADIANS(E468))*COS(RADIANS(Z458))))&gt;90,0,$F$4*$F$5/E467^2*(SIN(RADIANS(G473))*SIN(RADIANS(E468))+COS(RADIANS(G473))*COS(RADIANS(E468))*COS(RADIANS(Z458))))</f>
        <v>#DIV/0!</v>
      </c>
      <c r="AA473" s="3" t="e">
        <f>IF(DEGREES(ACOS(SIN(RADIANS(G473))*SIN(RADIANS(E468))+COS(RADIANS(G473))*COS(RADIANS(E468))*COS(RADIANS(AA458))))&gt;90,0,$F$4*$F$5/E467^2*(SIN(RADIANS(G473))*SIN(RADIANS(E468))+COS(RADIANS(G473))*COS(RADIANS(E468))*COS(RADIANS(AA458))))</f>
        <v>#DIV/0!</v>
      </c>
      <c r="AB473" s="3" t="e">
        <f>IF(DEGREES(ACOS(SIN(RADIANS(G473))*SIN(RADIANS(E468))+COS(RADIANS(G473))*COS(RADIANS(E468))*COS(RADIANS(AB458))))&gt;90,0,$F$4*$F$5/E467^2*(SIN(RADIANS(G473))*SIN(RADIANS(E468))+COS(RADIANS(G473))*COS(RADIANS(E468))*COS(RADIANS(AB458))))</f>
        <v>#DIV/0!</v>
      </c>
      <c r="AC473" s="3" t="e">
        <f>IF(DEGREES(ACOS(SIN(RADIANS(G473))*SIN(RADIANS(E468))+COS(RADIANS(G473))*COS(RADIANS(E468))*COS(RADIANS(AC458))))&gt;90,0,$F$4*$F$5/E467^2*(SIN(RADIANS(G473))*SIN(RADIANS(E468))+COS(RADIANS(G473))*COS(RADIANS(E468))*COS(RADIANS(AC458))))</f>
        <v>#DIV/0!</v>
      </c>
      <c r="AD473" s="3" t="e">
        <f>IF(DEGREES(ACOS(SIN(RADIANS(G473))*SIN(RADIANS(E468))+COS(RADIANS(G473))*COS(RADIANS(E468))*COS(RADIANS(AD458))))&gt;90,0,$F$4*$F$5/E467^2*(SIN(RADIANS(G473))*SIN(RADIANS(E468))+COS(RADIANS(G473))*COS(RADIANS(E468))*COS(RADIANS(AD458))))</f>
        <v>#DIV/0!</v>
      </c>
      <c r="AE473" s="3" t="e">
        <f>IF(DEGREES(ACOS(SIN(RADIANS(G473))*SIN(RADIANS(E468))+COS(RADIANS(G473))*COS(RADIANS(E468))*COS(RADIANS(AE458))))&gt;90,0,$F$4*$F$5/E467^2*(SIN(RADIANS(G473))*SIN(RADIANS(E468))+COS(RADIANS(G473))*COS(RADIANS(E468))*COS(RADIANS(AE458))))</f>
        <v>#DIV/0!</v>
      </c>
      <c r="AF473" s="3" t="e">
        <f>IF(DEGREES(ACOS(SIN(RADIANS(G473))*SIN(RADIANS(E468))+COS(RADIANS(G473))*COS(RADIANS(E468))*COS(RADIANS(AF458))))&gt;90,0,$F$4*$F$5/E467^2*(SIN(RADIANS(G473))*SIN(RADIANS(E468))+COS(RADIANS(G473))*COS(RADIANS(E468))*COS(RADIANS(AF458))))</f>
        <v>#DIV/0!</v>
      </c>
      <c r="AG473" s="3" t="e">
        <f>IF(DEGREES(ACOS(SIN(RADIANS(G473))*SIN(RADIANS(E468))+COS(RADIANS(G473))*COS(RADIANS(E468))*COS(RADIANS(AG458))))&gt;90,0,$F$4*$F$5/E467^2*(SIN(RADIANS(G473))*SIN(RADIANS(E468))+COS(RADIANS(G473))*COS(RADIANS(E468))*COS(RADIANS(AG458))))</f>
        <v>#DIV/0!</v>
      </c>
      <c r="AH473" s="3" t="e">
        <f>IF(DEGREES(ACOS(SIN(RADIANS(G473))*SIN(RADIANS(E468))+COS(RADIANS(G473))*COS(RADIANS(E468))*COS(RADIANS(AH458))))&gt;90,0,$F$4*$F$5/E467^2*(SIN(RADIANS(G473))*SIN(RADIANS(E468))+COS(RADIANS(G473))*COS(RADIANS(E468))*COS(RADIANS(AH458))))</f>
        <v>#DIV/0!</v>
      </c>
      <c r="AI473" s="3" t="e">
        <f>IF(DEGREES(ACOS(SIN(RADIANS(G473))*SIN(RADIANS(E468))+COS(RADIANS(G473))*COS(RADIANS(E468))*COS(RADIANS(AI458))))&gt;90,0,$F$4*$F$5/E467^2*(SIN(RADIANS(G473))*SIN(RADIANS(E468))+COS(RADIANS(G473))*COS(RADIANS(E468))*COS(RADIANS(AI458))))</f>
        <v>#DIV/0!</v>
      </c>
      <c r="AJ473" s="3" t="e">
        <f>IF(DEGREES(ACOS(SIN(RADIANS(G473))*SIN(RADIANS(E468))+COS(RADIANS(G473))*COS(RADIANS(E468))*COS(RADIANS(AJ458))))&gt;90,0,$F$4*$F$5/E467^2*(SIN(RADIANS(G473))*SIN(RADIANS(E468))+COS(RADIANS(G473))*COS(RADIANS(E468))*COS(RADIANS(AJ458))))</f>
        <v>#DIV/0!</v>
      </c>
      <c r="AK473" s="3">
        <f>IF(DEGREES(ACOS(SIN(RADIANS(G473))*SIN(RADIANS(E468))+COS(RADIANS(G473))*COS(RADIANS(E468))*COS(RADIANS(AK458))))&gt;90,0,$F$4*$F$5/E467^2*(SIN(RADIANS(G473))*SIN(RADIANS(E468))+COS(RADIANS(G473))*COS(RADIANS(E468))*COS(RADIANS(AK458))))</f>
        <v>0</v>
      </c>
      <c r="AL473" s="3">
        <f>IF(DEGREES(ACOS(SIN(RADIANS(G473))*SIN(RADIANS(E468))+COS(RADIANS(G473))*COS(RADIANS(E468))*COS(RADIANS(AL458))))&gt;90,0,$F$4*$F$5/E467^2*(SIN(RADIANS(G473))*SIN(RADIANS(E468))+COS(RADIANS(G473))*COS(RADIANS(E468))*COS(RADIANS(AL458))))</f>
        <v>0</v>
      </c>
      <c r="AM473" s="3">
        <f>IF(DEGREES(ACOS(SIN(RADIANS(G473))*SIN(RADIANS(E468))+COS(RADIANS(G473))*COS(RADIANS(E468))*COS(RADIANS(AM458))))&gt;90,0,$F$4*$F$5/E467^2*(SIN(RADIANS(G473))*SIN(RADIANS(E468))+COS(RADIANS(G473))*COS(RADIANS(E468))*COS(RADIANS(AM458))))</f>
        <v>0</v>
      </c>
      <c r="AN473" s="3">
        <f>IF(DEGREES(ACOS(SIN(RADIANS(G473))*SIN(RADIANS(E468))+COS(RADIANS(G473))*COS(RADIANS(E468))*COS(RADIANS(AN458))))&gt;90,0,$F$4*$F$5/E467^2*(SIN(RADIANS(G473))*SIN(RADIANS(E468))+COS(RADIANS(G473))*COS(RADIANS(E468))*COS(RADIANS(AN458))))</f>
        <v>0</v>
      </c>
      <c r="AO473" s="3">
        <f>IF(DEGREES(ACOS(SIN(RADIANS(G473))*SIN(RADIANS(E468))+COS(RADIANS(G473))*COS(RADIANS(E468))*COS(RADIANS(AO458))))&gt;90,0,$F$4*$F$5/E467^2*(SIN(RADIANS(G473))*SIN(RADIANS(E468))+COS(RADIANS(G473))*COS(RADIANS(E468))*COS(RADIANS(AO458))))</f>
        <v>0</v>
      </c>
      <c r="AP473" s="3">
        <f>IF(DEGREES(ACOS(SIN(RADIANS(G473))*SIN(RADIANS(E468))+COS(RADIANS(G473))*COS(RADIANS(E468))*COS(RADIANS(AP458))))&gt;90,0,$F$4*$F$5/E467^2*(SIN(RADIANS(G473))*SIN(RADIANS(E468))+COS(RADIANS(G473))*COS(RADIANS(E468))*COS(RADIANS(AP458))))</f>
        <v>0</v>
      </c>
      <c r="AQ473" s="3">
        <f>IF(DEGREES(ACOS(SIN(RADIANS(G473))*SIN(RADIANS(E468))+COS(RADIANS(G473))*COS(RADIANS(E468))*COS(RADIANS(AQ458))))&gt;90,0,$F$4*$F$5/E467^2*(SIN(RADIANS(G473))*SIN(RADIANS(E468))+COS(RADIANS(G473))*COS(RADIANS(E468))*COS(RADIANS(AQ458))))</f>
        <v>0</v>
      </c>
      <c r="AR473" s="3">
        <f>IF(DEGREES(ACOS(SIN(RADIANS(G473))*SIN(RADIANS(E468))+COS(RADIANS(G473))*COS(RADIANS(E468))*COS(RADIANS(AR458))))&gt;90,0,$F$4*$F$5/E467^2*(SIN(RADIANS(G473))*SIN(RADIANS(E468))+COS(RADIANS(G473))*COS(RADIANS(E468))*COS(RADIANS(AR458))))</f>
        <v>0</v>
      </c>
    </row>
    <row r="474" spans="2:44" ht="15.75" customHeight="1" x14ac:dyDescent="0.2">
      <c r="G474" s="3">
        <v>-50</v>
      </c>
      <c r="I474" s="3">
        <f>IF(DEGREES(ACOS(SIN(RADIANS(G474))*SIN(RADIANS(E468))+COS(RADIANS(G474))*COS(RADIANS(E468))*COS(RADIANS(I458))))&gt;90,0,$F$4*$F$5/E467^2*(SIN(RADIANS(G474))*SIN(RADIANS(E468))+COS(RADIANS(G474))*COS(RADIANS(E468))*COS(RADIANS(I458))))</f>
        <v>0</v>
      </c>
      <c r="J474" s="3">
        <f>IF(DEGREES(ACOS(SIN(RADIANS(G474))*SIN(RADIANS(E468))+COS(RADIANS(G474))*COS(RADIANS(E468))*COS(RADIANS(J458))))&gt;90,0,$F$4*$F$5/E467^2*(SIN(RADIANS(G474))*SIN(RADIANS(E468))+COS(RADIANS(G474))*COS(RADIANS(E468))*COS(RADIANS(J458))))</f>
        <v>0</v>
      </c>
      <c r="K474" s="3">
        <f>IF(DEGREES(ACOS(SIN(RADIANS(G474))*SIN(RADIANS(E468))+COS(RADIANS(G474))*COS(RADIANS(E468))*COS(RADIANS(K458))))&gt;90,0,$F$4*$F$5/E467^2*(SIN(RADIANS(G474))*SIN(RADIANS(E468))+COS(RADIANS(G474))*COS(RADIANS(E468))*COS(RADIANS(K458))))</f>
        <v>0</v>
      </c>
      <c r="L474" s="3">
        <f>IF(DEGREES(ACOS(SIN(RADIANS(G474))*SIN(RADIANS(E468))+COS(RADIANS(G474))*COS(RADIANS(E468))*COS(RADIANS(L458))))&gt;90,0,$F$4*$F$5/E467^2*(SIN(RADIANS(G474))*SIN(RADIANS(E468))+COS(RADIANS(G474))*COS(RADIANS(E468))*COS(RADIANS(L458))))</f>
        <v>0</v>
      </c>
      <c r="M474" s="3">
        <f>IF(DEGREES(ACOS(SIN(RADIANS(G474))*SIN(RADIANS(E468))+COS(RADIANS(G474))*COS(RADIANS(E468))*COS(RADIANS(M458))))&gt;90,0,$F$4*$F$5/E467^2*(SIN(RADIANS(G474))*SIN(RADIANS(E468))+COS(RADIANS(G474))*COS(RADIANS(E468))*COS(RADIANS(M458))))</f>
        <v>0</v>
      </c>
      <c r="N474" s="3">
        <f>IF(DEGREES(ACOS(SIN(RADIANS(G474))*SIN(RADIANS(E468))+COS(RADIANS(G474))*COS(RADIANS(E468))*COS(RADIANS(N458))))&gt;90,0,$F$4*$F$5/E467^2*(SIN(RADIANS(G474))*SIN(RADIANS(E468))+COS(RADIANS(G474))*COS(RADIANS(E468))*COS(RADIANS(N458))))</f>
        <v>0</v>
      </c>
      <c r="O474" s="3">
        <f>IF(DEGREES(ACOS(SIN(RADIANS(G474))*SIN(RADIANS(E468))+COS(RADIANS(G474))*COS(RADIANS(E468))*COS(RADIANS(O458))))&gt;90,0,$F$4*$F$5/E467^2*(SIN(RADIANS(G474))*SIN(RADIANS(E468))+COS(RADIANS(G474))*COS(RADIANS(E468))*COS(RADIANS(O458))))</f>
        <v>0</v>
      </c>
      <c r="P474" s="3">
        <f>IF(DEGREES(ACOS(SIN(RADIANS(G474))*SIN(RADIANS(E468))+COS(RADIANS(G474))*COS(RADIANS(E468))*COS(RADIANS(P458))))&gt;90,0,$F$4*$F$5/E467^2*(SIN(RADIANS(G474))*SIN(RADIANS(E468))+COS(RADIANS(G474))*COS(RADIANS(E468))*COS(RADIANS(P458))))</f>
        <v>0</v>
      </c>
      <c r="Q474" s="3">
        <f>IF(DEGREES(ACOS(SIN(RADIANS(G474))*SIN(RADIANS(E468))+COS(RADIANS(G474))*COS(RADIANS(E468))*COS(RADIANS(Q458))))&gt;90,0,$F$4*$F$5/E467^2*(SIN(RADIANS(G474))*SIN(RADIANS(E468))+COS(RADIANS(G474))*COS(RADIANS(E468))*COS(RADIANS(Q458))))</f>
        <v>0</v>
      </c>
      <c r="R474" s="3" t="e">
        <f>IF(DEGREES(ACOS(SIN(RADIANS(G474))*SIN(RADIANS(E468))+COS(RADIANS(G474))*COS(RADIANS(E468))*COS(RADIANS(R458))))&gt;90,0,$F$4*$F$5/E467^2*(SIN(RADIANS(G474))*SIN(RADIANS(E468))+COS(RADIANS(G474))*COS(RADIANS(E468))*COS(RADIANS(R458))))</f>
        <v>#DIV/0!</v>
      </c>
      <c r="S474" s="3" t="e">
        <f>IF(DEGREES(ACOS(SIN(RADIANS(G474))*SIN(RADIANS(E468))+COS(RADIANS(G474))*COS(RADIANS(E468))*COS(RADIANS(S458))))&gt;90,0,$F$4*$F$5/E467^2*(SIN(RADIANS(G474))*SIN(RADIANS(E468))+COS(RADIANS(G474))*COS(RADIANS(E468))*COS(RADIANS(S458))))</f>
        <v>#DIV/0!</v>
      </c>
      <c r="T474" s="3" t="e">
        <f>IF(DEGREES(ACOS(SIN(RADIANS(G474))*SIN(RADIANS(E468))+COS(RADIANS(G474))*COS(RADIANS(E468))*COS(RADIANS(T458))))&gt;90,0,$F$4*$F$5/E467^2*(SIN(RADIANS(G474))*SIN(RADIANS(E468))+COS(RADIANS(G474))*COS(RADIANS(E468))*COS(RADIANS(T458))))</f>
        <v>#DIV/0!</v>
      </c>
      <c r="U474" s="3" t="e">
        <f>IF(DEGREES(ACOS(SIN(RADIANS(G474))*SIN(RADIANS(E468))+COS(RADIANS(G474))*COS(RADIANS(E468))*COS(RADIANS(U458))))&gt;90,0,$F$4*$F$5/E467^2*(SIN(RADIANS(G474))*SIN(RADIANS(E468))+COS(RADIANS(G474))*COS(RADIANS(E468))*COS(RADIANS(U458))))</f>
        <v>#DIV/0!</v>
      </c>
      <c r="V474" s="3" t="e">
        <f>IF(DEGREES(ACOS(SIN(RADIANS(G474))*SIN(RADIANS(E468))+COS(RADIANS(G474))*COS(RADIANS(E468))*COS(RADIANS(V458))))&gt;90,0,$F$4*$F$5/E467^2*(SIN(RADIANS(G474))*SIN(RADIANS(E468))+COS(RADIANS(G474))*COS(RADIANS(E468))*COS(RADIANS(V458))))</f>
        <v>#DIV/0!</v>
      </c>
      <c r="W474" s="3" t="e">
        <f>IF(DEGREES(ACOS(SIN(RADIANS(G474))*SIN(RADIANS(E468))+COS(RADIANS(G474))*COS(RADIANS(E468))*COS(RADIANS(W458))))&gt;90,0,$F$4*$F$5/E467^2*(SIN(RADIANS(G474))*SIN(RADIANS(E468))+COS(RADIANS(G474))*COS(RADIANS(E468))*COS(RADIANS(W458))))</f>
        <v>#DIV/0!</v>
      </c>
      <c r="X474" s="3" t="e">
        <f>IF(DEGREES(ACOS(SIN(RADIANS(G474))*SIN(RADIANS(E468))+COS(RADIANS(G474))*COS(RADIANS(E468))*COS(RADIANS(X458))))&gt;90,0,$F$4*$F$5/E467^2*(SIN(RADIANS(G474))*SIN(RADIANS(E468))+COS(RADIANS(G474))*COS(RADIANS(E468))*COS(RADIANS(X458))))</f>
        <v>#DIV/0!</v>
      </c>
      <c r="Y474" s="3" t="e">
        <f>IF(DEGREES(ACOS(SIN(RADIANS(G474))*SIN(RADIANS(E468))+COS(RADIANS(G474))*COS(RADIANS(E468))*COS(RADIANS(Y458))))&gt;90,0,$F$4*$F$5/E467^2*(SIN(RADIANS(G474))*SIN(RADIANS(E468))+COS(RADIANS(G474))*COS(RADIANS(E468))*COS(RADIANS(Y458))))</f>
        <v>#DIV/0!</v>
      </c>
      <c r="Z474" s="3" t="e">
        <f>IF(DEGREES(ACOS(SIN(RADIANS(G474))*SIN(RADIANS(E468))+COS(RADIANS(G474))*COS(RADIANS(E468))*COS(RADIANS(Z458))))&gt;90,0,$F$4*$F$5/E467^2*(SIN(RADIANS(G474))*SIN(RADIANS(E468))+COS(RADIANS(G474))*COS(RADIANS(E468))*COS(RADIANS(Z458))))</f>
        <v>#DIV/0!</v>
      </c>
      <c r="AA474" s="3" t="e">
        <f>IF(DEGREES(ACOS(SIN(RADIANS(G474))*SIN(RADIANS(E468))+COS(RADIANS(G474))*COS(RADIANS(E468))*COS(RADIANS(AA458))))&gt;90,0,$F$4*$F$5/E467^2*(SIN(RADIANS(G474))*SIN(RADIANS(E468))+COS(RADIANS(G474))*COS(RADIANS(E468))*COS(RADIANS(AA458))))</f>
        <v>#DIV/0!</v>
      </c>
      <c r="AB474" s="3" t="e">
        <f>IF(DEGREES(ACOS(SIN(RADIANS(G474))*SIN(RADIANS(E468))+COS(RADIANS(G474))*COS(RADIANS(E468))*COS(RADIANS(AB458))))&gt;90,0,$F$4*$F$5/E467^2*(SIN(RADIANS(G474))*SIN(RADIANS(E468))+COS(RADIANS(G474))*COS(RADIANS(E468))*COS(RADIANS(AB458))))</f>
        <v>#DIV/0!</v>
      </c>
      <c r="AC474" s="3" t="e">
        <f>IF(DEGREES(ACOS(SIN(RADIANS(G474))*SIN(RADIANS(E468))+COS(RADIANS(G474))*COS(RADIANS(E468))*COS(RADIANS(AC458))))&gt;90,0,$F$4*$F$5/E467^2*(SIN(RADIANS(G474))*SIN(RADIANS(E468))+COS(RADIANS(G474))*COS(RADIANS(E468))*COS(RADIANS(AC458))))</f>
        <v>#DIV/0!</v>
      </c>
      <c r="AD474" s="3" t="e">
        <f>IF(DEGREES(ACOS(SIN(RADIANS(G474))*SIN(RADIANS(E468))+COS(RADIANS(G474))*COS(RADIANS(E468))*COS(RADIANS(AD458))))&gt;90,0,$F$4*$F$5/E467^2*(SIN(RADIANS(G474))*SIN(RADIANS(E468))+COS(RADIANS(G474))*COS(RADIANS(E468))*COS(RADIANS(AD458))))</f>
        <v>#DIV/0!</v>
      </c>
      <c r="AE474" s="3" t="e">
        <f>IF(DEGREES(ACOS(SIN(RADIANS(G474))*SIN(RADIANS(E468))+COS(RADIANS(G474))*COS(RADIANS(E468))*COS(RADIANS(AE458))))&gt;90,0,$F$4*$F$5/E467^2*(SIN(RADIANS(G474))*SIN(RADIANS(E468))+COS(RADIANS(G474))*COS(RADIANS(E468))*COS(RADIANS(AE458))))</f>
        <v>#DIV/0!</v>
      </c>
      <c r="AF474" s="3" t="e">
        <f>IF(DEGREES(ACOS(SIN(RADIANS(G474))*SIN(RADIANS(E468))+COS(RADIANS(G474))*COS(RADIANS(E468))*COS(RADIANS(AF458))))&gt;90,0,$F$4*$F$5/E467^2*(SIN(RADIANS(G474))*SIN(RADIANS(E468))+COS(RADIANS(G474))*COS(RADIANS(E468))*COS(RADIANS(AF458))))</f>
        <v>#DIV/0!</v>
      </c>
      <c r="AG474" s="3" t="e">
        <f>IF(DEGREES(ACOS(SIN(RADIANS(G474))*SIN(RADIANS(E468))+COS(RADIANS(G474))*COS(RADIANS(E468))*COS(RADIANS(AG458))))&gt;90,0,$F$4*$F$5/E467^2*(SIN(RADIANS(G474))*SIN(RADIANS(E468))+COS(RADIANS(G474))*COS(RADIANS(E468))*COS(RADIANS(AG458))))</f>
        <v>#DIV/0!</v>
      </c>
      <c r="AH474" s="3" t="e">
        <f>IF(DEGREES(ACOS(SIN(RADIANS(G474))*SIN(RADIANS(E468))+COS(RADIANS(G474))*COS(RADIANS(E468))*COS(RADIANS(AH458))))&gt;90,0,$F$4*$F$5/E467^2*(SIN(RADIANS(G474))*SIN(RADIANS(E468))+COS(RADIANS(G474))*COS(RADIANS(E468))*COS(RADIANS(AH458))))</f>
        <v>#DIV/0!</v>
      </c>
      <c r="AI474" s="3" t="e">
        <f>IF(DEGREES(ACOS(SIN(RADIANS(G474))*SIN(RADIANS(E468))+COS(RADIANS(G474))*COS(RADIANS(E468))*COS(RADIANS(AI458))))&gt;90,0,$F$4*$F$5/E467^2*(SIN(RADIANS(G474))*SIN(RADIANS(E468))+COS(RADIANS(G474))*COS(RADIANS(E468))*COS(RADIANS(AI458))))</f>
        <v>#DIV/0!</v>
      </c>
      <c r="AJ474" s="3" t="e">
        <f>IF(DEGREES(ACOS(SIN(RADIANS(G474))*SIN(RADIANS(E468))+COS(RADIANS(G474))*COS(RADIANS(E468))*COS(RADIANS(AJ458))))&gt;90,0,$F$4*$F$5/E467^2*(SIN(RADIANS(G474))*SIN(RADIANS(E468))+COS(RADIANS(G474))*COS(RADIANS(E468))*COS(RADIANS(AJ458))))</f>
        <v>#DIV/0!</v>
      </c>
      <c r="AK474" s="3">
        <f>IF(DEGREES(ACOS(SIN(RADIANS(G474))*SIN(RADIANS(E468))+COS(RADIANS(G474))*COS(RADIANS(E468))*COS(RADIANS(AK458))))&gt;90,0,$F$4*$F$5/E467^2*(SIN(RADIANS(G474))*SIN(RADIANS(E468))+COS(RADIANS(G474))*COS(RADIANS(E468))*COS(RADIANS(AK458))))</f>
        <v>0</v>
      </c>
      <c r="AL474" s="3">
        <f>IF(DEGREES(ACOS(SIN(RADIANS(G474))*SIN(RADIANS(E468))+COS(RADIANS(G474))*COS(RADIANS(E468))*COS(RADIANS(AL458))))&gt;90,0,$F$4*$F$5/E467^2*(SIN(RADIANS(G474))*SIN(RADIANS(E468))+COS(RADIANS(G474))*COS(RADIANS(E468))*COS(RADIANS(AL458))))</f>
        <v>0</v>
      </c>
      <c r="AM474" s="3">
        <f>IF(DEGREES(ACOS(SIN(RADIANS(G474))*SIN(RADIANS(E468))+COS(RADIANS(G474))*COS(RADIANS(E468))*COS(RADIANS(AM458))))&gt;90,0,$F$4*$F$5/E467^2*(SIN(RADIANS(G474))*SIN(RADIANS(E468))+COS(RADIANS(G474))*COS(RADIANS(E468))*COS(RADIANS(AM458))))</f>
        <v>0</v>
      </c>
      <c r="AN474" s="3">
        <f>IF(DEGREES(ACOS(SIN(RADIANS(G474))*SIN(RADIANS(E468))+COS(RADIANS(G474))*COS(RADIANS(E468))*COS(RADIANS(AN458))))&gt;90,0,$F$4*$F$5/E467^2*(SIN(RADIANS(G474))*SIN(RADIANS(E468))+COS(RADIANS(G474))*COS(RADIANS(E468))*COS(RADIANS(AN458))))</f>
        <v>0</v>
      </c>
      <c r="AO474" s="3">
        <f>IF(DEGREES(ACOS(SIN(RADIANS(G474))*SIN(RADIANS(E468))+COS(RADIANS(G474))*COS(RADIANS(E468))*COS(RADIANS(AO458))))&gt;90,0,$F$4*$F$5/E467^2*(SIN(RADIANS(G474))*SIN(RADIANS(E468))+COS(RADIANS(G474))*COS(RADIANS(E468))*COS(RADIANS(AO458))))</f>
        <v>0</v>
      </c>
      <c r="AP474" s="3">
        <f>IF(DEGREES(ACOS(SIN(RADIANS(G474))*SIN(RADIANS(E468))+COS(RADIANS(G474))*COS(RADIANS(E468))*COS(RADIANS(AP458))))&gt;90,0,$F$4*$F$5/E467^2*(SIN(RADIANS(G474))*SIN(RADIANS(E468))+COS(RADIANS(G474))*COS(RADIANS(E468))*COS(RADIANS(AP458))))</f>
        <v>0</v>
      </c>
      <c r="AQ474" s="3">
        <f>IF(DEGREES(ACOS(SIN(RADIANS(G474))*SIN(RADIANS(E468))+COS(RADIANS(G474))*COS(RADIANS(E468))*COS(RADIANS(AQ458))))&gt;90,0,$F$4*$F$5/E467^2*(SIN(RADIANS(G474))*SIN(RADIANS(E468))+COS(RADIANS(G474))*COS(RADIANS(E468))*COS(RADIANS(AQ458))))</f>
        <v>0</v>
      </c>
      <c r="AR474" s="3">
        <f>IF(DEGREES(ACOS(SIN(RADIANS(G474))*SIN(RADIANS(E468))+COS(RADIANS(G474))*COS(RADIANS(E468))*COS(RADIANS(AR458))))&gt;90,0,$F$4*$F$5/E467^2*(SIN(RADIANS(G474))*SIN(RADIANS(E468))+COS(RADIANS(G474))*COS(RADIANS(E468))*COS(RADIANS(AR458))))</f>
        <v>0</v>
      </c>
    </row>
    <row r="475" spans="2:44" ht="15.75" customHeight="1" x14ac:dyDescent="0.2">
      <c r="G475" s="3">
        <v>-60</v>
      </c>
      <c r="I475" s="3">
        <f>IF(DEGREES(ACOS(SIN(RADIANS(G475))*SIN(RADIANS(E468))+COS(RADIANS(G475))*COS(RADIANS(E468))*COS(RADIANS(I458))))&gt;90,0,$F$4*$F$5/E467^2*(SIN(RADIANS(G475))*SIN(RADIANS(E468))+COS(RADIANS(G475))*COS(RADIANS(E468))*COS(RADIANS(I458))))</f>
        <v>0</v>
      </c>
      <c r="J475" s="3">
        <f>IF(DEGREES(ACOS(SIN(RADIANS(G475))*SIN(RADIANS(E468))+COS(RADIANS(G475))*COS(RADIANS(E468))*COS(RADIANS(J458))))&gt;90,0,$F$4*$F$5/E467^2*(SIN(RADIANS(G475))*SIN(RADIANS(E468))+COS(RADIANS(G475))*COS(RADIANS(E468))*COS(RADIANS(J458))))</f>
        <v>0</v>
      </c>
      <c r="K475" s="3">
        <f>IF(DEGREES(ACOS(SIN(RADIANS(G475))*SIN(RADIANS(E468))+COS(RADIANS(G475))*COS(RADIANS(E468))*COS(RADIANS(K458))))&gt;90,0,$F$4*$F$5/E467^2*(SIN(RADIANS(G475))*SIN(RADIANS(E468))+COS(RADIANS(G475))*COS(RADIANS(E468))*COS(RADIANS(K458))))</f>
        <v>0</v>
      </c>
      <c r="L475" s="3">
        <f>IF(DEGREES(ACOS(SIN(RADIANS(G475))*SIN(RADIANS(E468))+COS(RADIANS(G475))*COS(RADIANS(E468))*COS(RADIANS(L458))))&gt;90,0,$F$4*$F$5/E467^2*(SIN(RADIANS(G475))*SIN(RADIANS(E468))+COS(RADIANS(G475))*COS(RADIANS(E468))*COS(RADIANS(L458))))</f>
        <v>0</v>
      </c>
      <c r="M475" s="3">
        <f>IF(DEGREES(ACOS(SIN(RADIANS(G475))*SIN(RADIANS(E468))+COS(RADIANS(G475))*COS(RADIANS(E468))*COS(RADIANS(M458))))&gt;90,0,$F$4*$F$5/E467^2*(SIN(RADIANS(G475))*SIN(RADIANS(E468))+COS(RADIANS(G475))*COS(RADIANS(E468))*COS(RADIANS(M458))))</f>
        <v>0</v>
      </c>
      <c r="N475" s="3">
        <f>IF(DEGREES(ACOS(SIN(RADIANS(G475))*SIN(RADIANS(E468))+COS(RADIANS(G475))*COS(RADIANS(E468))*COS(RADIANS(N458))))&gt;90,0,$F$4*$F$5/E467^2*(SIN(RADIANS(G475))*SIN(RADIANS(E468))+COS(RADIANS(G475))*COS(RADIANS(E468))*COS(RADIANS(N458))))</f>
        <v>0</v>
      </c>
      <c r="O475" s="3">
        <f>IF(DEGREES(ACOS(SIN(RADIANS(G475))*SIN(RADIANS(E468))+COS(RADIANS(G475))*COS(RADIANS(E468))*COS(RADIANS(O458))))&gt;90,0,$F$4*$F$5/E467^2*(SIN(RADIANS(G475))*SIN(RADIANS(E468))+COS(RADIANS(G475))*COS(RADIANS(E468))*COS(RADIANS(O458))))</f>
        <v>0</v>
      </c>
      <c r="P475" s="3">
        <f>IF(DEGREES(ACOS(SIN(RADIANS(G475))*SIN(RADIANS(E468))+COS(RADIANS(G475))*COS(RADIANS(E468))*COS(RADIANS(P458))))&gt;90,0,$F$4*$F$5/E467^2*(SIN(RADIANS(G475))*SIN(RADIANS(E468))+COS(RADIANS(G475))*COS(RADIANS(E468))*COS(RADIANS(P458))))</f>
        <v>0</v>
      </c>
      <c r="Q475" s="3">
        <f>IF(DEGREES(ACOS(SIN(RADIANS(G475))*SIN(RADIANS(E468))+COS(RADIANS(G475))*COS(RADIANS(E468))*COS(RADIANS(Q458))))&gt;90,0,$F$4*$F$5/E467^2*(SIN(RADIANS(G475))*SIN(RADIANS(E468))+COS(RADIANS(G475))*COS(RADIANS(E468))*COS(RADIANS(Q458))))</f>
        <v>0</v>
      </c>
      <c r="R475" s="3" t="e">
        <f>IF(DEGREES(ACOS(SIN(RADIANS(G475))*SIN(RADIANS(E468))+COS(RADIANS(G475))*COS(RADIANS(E468))*COS(RADIANS(R458))))&gt;90,0,$F$4*$F$5/E467^2*(SIN(RADIANS(G475))*SIN(RADIANS(E468))+COS(RADIANS(G475))*COS(RADIANS(E468))*COS(RADIANS(R458))))</f>
        <v>#DIV/0!</v>
      </c>
      <c r="S475" s="3" t="e">
        <f>IF(DEGREES(ACOS(SIN(RADIANS(G475))*SIN(RADIANS(E468))+COS(RADIANS(G475))*COS(RADIANS(E468))*COS(RADIANS(S458))))&gt;90,0,$F$4*$F$5/E467^2*(SIN(RADIANS(G475))*SIN(RADIANS(E468))+COS(RADIANS(G475))*COS(RADIANS(E468))*COS(RADIANS(S458))))</f>
        <v>#DIV/0!</v>
      </c>
      <c r="T475" s="3" t="e">
        <f>IF(DEGREES(ACOS(SIN(RADIANS(G475))*SIN(RADIANS(E468))+COS(RADIANS(G475))*COS(RADIANS(E468))*COS(RADIANS(T458))))&gt;90,0,$F$4*$F$5/E467^2*(SIN(RADIANS(G475))*SIN(RADIANS(E468))+COS(RADIANS(G475))*COS(RADIANS(E468))*COS(RADIANS(T458))))</f>
        <v>#DIV/0!</v>
      </c>
      <c r="U475" s="3" t="e">
        <f>IF(DEGREES(ACOS(SIN(RADIANS(G475))*SIN(RADIANS(E468))+COS(RADIANS(G475))*COS(RADIANS(E468))*COS(RADIANS(U458))))&gt;90,0,$F$4*$F$5/E467^2*(SIN(RADIANS(G475))*SIN(RADIANS(E468))+COS(RADIANS(G475))*COS(RADIANS(E468))*COS(RADIANS(U458))))</f>
        <v>#DIV/0!</v>
      </c>
      <c r="V475" s="3" t="e">
        <f>IF(DEGREES(ACOS(SIN(RADIANS(G475))*SIN(RADIANS(E468))+COS(RADIANS(G475))*COS(RADIANS(E468))*COS(RADIANS(V458))))&gt;90,0,$F$4*$F$5/E467^2*(SIN(RADIANS(G475))*SIN(RADIANS(E468))+COS(RADIANS(G475))*COS(RADIANS(E468))*COS(RADIANS(V458))))</f>
        <v>#DIV/0!</v>
      </c>
      <c r="W475" s="3" t="e">
        <f>IF(DEGREES(ACOS(SIN(RADIANS(G475))*SIN(RADIANS(E468))+COS(RADIANS(G475))*COS(RADIANS(E468))*COS(RADIANS(W458))))&gt;90,0,$F$4*$F$5/E467^2*(SIN(RADIANS(G475))*SIN(RADIANS(E468))+COS(RADIANS(G475))*COS(RADIANS(E468))*COS(RADIANS(W458))))</f>
        <v>#DIV/0!</v>
      </c>
      <c r="X475" s="3" t="e">
        <f>IF(DEGREES(ACOS(SIN(RADIANS(G475))*SIN(RADIANS(E468))+COS(RADIANS(G475))*COS(RADIANS(E468))*COS(RADIANS(X458))))&gt;90,0,$F$4*$F$5/E467^2*(SIN(RADIANS(G475))*SIN(RADIANS(E468))+COS(RADIANS(G475))*COS(RADIANS(E468))*COS(RADIANS(X458))))</f>
        <v>#DIV/0!</v>
      </c>
      <c r="Y475" s="3" t="e">
        <f>IF(DEGREES(ACOS(SIN(RADIANS(G475))*SIN(RADIANS(E468))+COS(RADIANS(G475))*COS(RADIANS(E468))*COS(RADIANS(Y458))))&gt;90,0,$F$4*$F$5/E467^2*(SIN(RADIANS(G475))*SIN(RADIANS(E468))+COS(RADIANS(G475))*COS(RADIANS(E468))*COS(RADIANS(Y458))))</f>
        <v>#DIV/0!</v>
      </c>
      <c r="Z475" s="3" t="e">
        <f>IF(DEGREES(ACOS(SIN(RADIANS(G475))*SIN(RADIANS(E468))+COS(RADIANS(G475))*COS(RADIANS(E468))*COS(RADIANS(Z458))))&gt;90,0,$F$4*$F$5/E467^2*(SIN(RADIANS(G475))*SIN(RADIANS(E468))+COS(RADIANS(G475))*COS(RADIANS(E468))*COS(RADIANS(Z458))))</f>
        <v>#DIV/0!</v>
      </c>
      <c r="AA475" s="3" t="e">
        <f>IF(DEGREES(ACOS(SIN(RADIANS(G475))*SIN(RADIANS(E468))+COS(RADIANS(G475))*COS(RADIANS(E468))*COS(RADIANS(AA458))))&gt;90,0,$F$4*$F$5/E467^2*(SIN(RADIANS(G475))*SIN(RADIANS(E468))+COS(RADIANS(G475))*COS(RADIANS(E468))*COS(RADIANS(AA458))))</f>
        <v>#DIV/0!</v>
      </c>
      <c r="AB475" s="3" t="e">
        <f>IF(DEGREES(ACOS(SIN(RADIANS(G475))*SIN(RADIANS(E468))+COS(RADIANS(G475))*COS(RADIANS(E468))*COS(RADIANS(AB458))))&gt;90,0,$F$4*$F$5/E467^2*(SIN(RADIANS(G475))*SIN(RADIANS(E468))+COS(RADIANS(G475))*COS(RADIANS(E468))*COS(RADIANS(AB458))))</f>
        <v>#DIV/0!</v>
      </c>
      <c r="AC475" s="3" t="e">
        <f>IF(DEGREES(ACOS(SIN(RADIANS(G475))*SIN(RADIANS(E468))+COS(RADIANS(G475))*COS(RADIANS(E468))*COS(RADIANS(AC458))))&gt;90,0,$F$4*$F$5/E467^2*(SIN(RADIANS(G475))*SIN(RADIANS(E468))+COS(RADIANS(G475))*COS(RADIANS(E468))*COS(RADIANS(AC458))))</f>
        <v>#DIV/0!</v>
      </c>
      <c r="AD475" s="3" t="e">
        <f>IF(DEGREES(ACOS(SIN(RADIANS(G475))*SIN(RADIANS(E468))+COS(RADIANS(G475))*COS(RADIANS(E468))*COS(RADIANS(AD458))))&gt;90,0,$F$4*$F$5/E467^2*(SIN(RADIANS(G475))*SIN(RADIANS(E468))+COS(RADIANS(G475))*COS(RADIANS(E468))*COS(RADIANS(AD458))))</f>
        <v>#DIV/0!</v>
      </c>
      <c r="AE475" s="3" t="e">
        <f>IF(DEGREES(ACOS(SIN(RADIANS(G475))*SIN(RADIANS(E468))+COS(RADIANS(G475))*COS(RADIANS(E468))*COS(RADIANS(AE458))))&gt;90,0,$F$4*$F$5/E467^2*(SIN(RADIANS(G475))*SIN(RADIANS(E468))+COS(RADIANS(G475))*COS(RADIANS(E468))*COS(RADIANS(AE458))))</f>
        <v>#DIV/0!</v>
      </c>
      <c r="AF475" s="3" t="e">
        <f>IF(DEGREES(ACOS(SIN(RADIANS(G475))*SIN(RADIANS(E468))+COS(RADIANS(G475))*COS(RADIANS(E468))*COS(RADIANS(AF458))))&gt;90,0,$F$4*$F$5/E467^2*(SIN(RADIANS(G475))*SIN(RADIANS(E468))+COS(RADIANS(G475))*COS(RADIANS(E468))*COS(RADIANS(AF458))))</f>
        <v>#DIV/0!</v>
      </c>
      <c r="AG475" s="3" t="e">
        <f>IF(DEGREES(ACOS(SIN(RADIANS(G475))*SIN(RADIANS(E468))+COS(RADIANS(G475))*COS(RADIANS(E468))*COS(RADIANS(AG458))))&gt;90,0,$F$4*$F$5/E467^2*(SIN(RADIANS(G475))*SIN(RADIANS(E468))+COS(RADIANS(G475))*COS(RADIANS(E468))*COS(RADIANS(AG458))))</f>
        <v>#DIV/0!</v>
      </c>
      <c r="AH475" s="3" t="e">
        <f>IF(DEGREES(ACOS(SIN(RADIANS(G475))*SIN(RADIANS(E468))+COS(RADIANS(G475))*COS(RADIANS(E468))*COS(RADIANS(AH458))))&gt;90,0,$F$4*$F$5/E467^2*(SIN(RADIANS(G475))*SIN(RADIANS(E468))+COS(RADIANS(G475))*COS(RADIANS(E468))*COS(RADIANS(AH458))))</f>
        <v>#DIV/0!</v>
      </c>
      <c r="AI475" s="3" t="e">
        <f>IF(DEGREES(ACOS(SIN(RADIANS(G475))*SIN(RADIANS(E468))+COS(RADIANS(G475))*COS(RADIANS(E468))*COS(RADIANS(AI458))))&gt;90,0,$F$4*$F$5/E467^2*(SIN(RADIANS(G475))*SIN(RADIANS(E468))+COS(RADIANS(G475))*COS(RADIANS(E468))*COS(RADIANS(AI458))))</f>
        <v>#DIV/0!</v>
      </c>
      <c r="AJ475" s="3" t="e">
        <f>IF(DEGREES(ACOS(SIN(RADIANS(G475))*SIN(RADIANS(E468))+COS(RADIANS(G475))*COS(RADIANS(E468))*COS(RADIANS(AJ458))))&gt;90,0,$F$4*$F$5/E467^2*(SIN(RADIANS(G475))*SIN(RADIANS(E468))+COS(RADIANS(G475))*COS(RADIANS(E468))*COS(RADIANS(AJ458))))</f>
        <v>#DIV/0!</v>
      </c>
      <c r="AK475" s="3">
        <f>IF(DEGREES(ACOS(SIN(RADIANS(G475))*SIN(RADIANS(E468))+COS(RADIANS(G475))*COS(RADIANS(E468))*COS(RADIANS(AK458))))&gt;90,0,$F$4*$F$5/E467^2*(SIN(RADIANS(G475))*SIN(RADIANS(E468))+COS(RADIANS(G475))*COS(RADIANS(E468))*COS(RADIANS(AK458))))</f>
        <v>0</v>
      </c>
      <c r="AL475" s="3">
        <f>IF(DEGREES(ACOS(SIN(RADIANS(G475))*SIN(RADIANS(E468))+COS(RADIANS(G475))*COS(RADIANS(E468))*COS(RADIANS(AL458))))&gt;90,0,$F$4*$F$5/E467^2*(SIN(RADIANS(G475))*SIN(RADIANS(E468))+COS(RADIANS(G475))*COS(RADIANS(E468))*COS(RADIANS(AL458))))</f>
        <v>0</v>
      </c>
      <c r="AM475" s="3">
        <f>IF(DEGREES(ACOS(SIN(RADIANS(G475))*SIN(RADIANS(E468))+COS(RADIANS(G475))*COS(RADIANS(E468))*COS(RADIANS(AM458))))&gt;90,0,$F$4*$F$5/E467^2*(SIN(RADIANS(G475))*SIN(RADIANS(E468))+COS(RADIANS(G475))*COS(RADIANS(E468))*COS(RADIANS(AM458))))</f>
        <v>0</v>
      </c>
      <c r="AN475" s="3">
        <f>IF(DEGREES(ACOS(SIN(RADIANS(G475))*SIN(RADIANS(E468))+COS(RADIANS(G475))*COS(RADIANS(E468))*COS(RADIANS(AN458))))&gt;90,0,$F$4*$F$5/E467^2*(SIN(RADIANS(G475))*SIN(RADIANS(E468))+COS(RADIANS(G475))*COS(RADIANS(E468))*COS(RADIANS(AN458))))</f>
        <v>0</v>
      </c>
      <c r="AO475" s="3">
        <f>IF(DEGREES(ACOS(SIN(RADIANS(G475))*SIN(RADIANS(E468))+COS(RADIANS(G475))*COS(RADIANS(E468))*COS(RADIANS(AO458))))&gt;90,0,$F$4*$F$5/E467^2*(SIN(RADIANS(G475))*SIN(RADIANS(E468))+COS(RADIANS(G475))*COS(RADIANS(E468))*COS(RADIANS(AO458))))</f>
        <v>0</v>
      </c>
      <c r="AP475" s="3">
        <f>IF(DEGREES(ACOS(SIN(RADIANS(G475))*SIN(RADIANS(E468))+COS(RADIANS(G475))*COS(RADIANS(E468))*COS(RADIANS(AP458))))&gt;90,0,$F$4*$F$5/E467^2*(SIN(RADIANS(G475))*SIN(RADIANS(E468))+COS(RADIANS(G475))*COS(RADIANS(E468))*COS(RADIANS(AP458))))</f>
        <v>0</v>
      </c>
      <c r="AQ475" s="3">
        <f>IF(DEGREES(ACOS(SIN(RADIANS(G475))*SIN(RADIANS(E468))+COS(RADIANS(G475))*COS(RADIANS(E468))*COS(RADIANS(AQ458))))&gt;90,0,$F$4*$F$5/E467^2*(SIN(RADIANS(G475))*SIN(RADIANS(E468))+COS(RADIANS(G475))*COS(RADIANS(E468))*COS(RADIANS(AQ458))))</f>
        <v>0</v>
      </c>
      <c r="AR475" s="3">
        <f>IF(DEGREES(ACOS(SIN(RADIANS(G475))*SIN(RADIANS(E468))+COS(RADIANS(G475))*COS(RADIANS(E468))*COS(RADIANS(AR458))))&gt;90,0,$F$4*$F$5/E467^2*(SIN(RADIANS(G475))*SIN(RADIANS(E468))+COS(RADIANS(G475))*COS(RADIANS(E468))*COS(RADIANS(AR458))))</f>
        <v>0</v>
      </c>
    </row>
    <row r="476" spans="2:44" ht="15.75" customHeight="1" x14ac:dyDescent="0.2">
      <c r="G476" s="3">
        <v>-70</v>
      </c>
      <c r="I476" s="3">
        <f>IF(DEGREES(ACOS(SIN(RADIANS(G476))*SIN(RADIANS(E468))+COS(RADIANS(G476))*COS(RADIANS(E468))*COS(RADIANS(I458))))&gt;90,0,$F$4*$F$5/E467^2*(SIN(RADIANS(G476))*SIN(RADIANS(E468))+COS(RADIANS(G476))*COS(RADIANS(E468))*COS(RADIANS(I458))))</f>
        <v>0</v>
      </c>
      <c r="J476" s="3">
        <f>IF(DEGREES(ACOS(SIN(RADIANS(G476))*SIN(RADIANS(E468))+COS(RADIANS(G476))*COS(RADIANS(E468))*COS(RADIANS(J458))))&gt;90,0,$F$4*$F$5/E467^2*(SIN(RADIANS(G476))*SIN(RADIANS(E468))+COS(RADIANS(G476))*COS(RADIANS(E468))*COS(RADIANS(J458))))</f>
        <v>0</v>
      </c>
      <c r="K476" s="3">
        <f>IF(DEGREES(ACOS(SIN(RADIANS(G476))*SIN(RADIANS(E468))+COS(RADIANS(G476))*COS(RADIANS(E468))*COS(RADIANS(K458))))&gt;90,0,$F$4*$F$5/E467^2*(SIN(RADIANS(G476))*SIN(RADIANS(E468))+COS(RADIANS(G476))*COS(RADIANS(E468))*COS(RADIANS(K458))))</f>
        <v>0</v>
      </c>
      <c r="L476" s="3">
        <f>IF(DEGREES(ACOS(SIN(RADIANS(G476))*SIN(RADIANS(E468))+COS(RADIANS(G476))*COS(RADIANS(E468))*COS(RADIANS(L458))))&gt;90,0,$F$4*$F$5/E467^2*(SIN(RADIANS(G476))*SIN(RADIANS(E468))+COS(RADIANS(G476))*COS(RADIANS(E468))*COS(RADIANS(L458))))</f>
        <v>0</v>
      </c>
      <c r="M476" s="3">
        <f>IF(DEGREES(ACOS(SIN(RADIANS(G476))*SIN(RADIANS(E468))+COS(RADIANS(G476))*COS(RADIANS(E468))*COS(RADIANS(M458))))&gt;90,0,$F$4*$F$5/E467^2*(SIN(RADIANS(G476))*SIN(RADIANS(E468))+COS(RADIANS(G476))*COS(RADIANS(E468))*COS(RADIANS(M458))))</f>
        <v>0</v>
      </c>
      <c r="N476" s="3">
        <f>IF(DEGREES(ACOS(SIN(RADIANS(G476))*SIN(RADIANS(E468))+COS(RADIANS(G476))*COS(RADIANS(E468))*COS(RADIANS(N458))))&gt;90,0,$F$4*$F$5/E467^2*(SIN(RADIANS(G476))*SIN(RADIANS(E468))+COS(RADIANS(G476))*COS(RADIANS(E468))*COS(RADIANS(N458))))</f>
        <v>0</v>
      </c>
      <c r="O476" s="3">
        <f>IF(DEGREES(ACOS(SIN(RADIANS(G476))*SIN(RADIANS(E468))+COS(RADIANS(G476))*COS(RADIANS(E468))*COS(RADIANS(O458))))&gt;90,0,$F$4*$F$5/E467^2*(SIN(RADIANS(G476))*SIN(RADIANS(E468))+COS(RADIANS(G476))*COS(RADIANS(E468))*COS(RADIANS(O458))))</f>
        <v>0</v>
      </c>
      <c r="P476" s="3">
        <f>IF(DEGREES(ACOS(SIN(RADIANS(G476))*SIN(RADIANS(E468))+COS(RADIANS(G476))*COS(RADIANS(E468))*COS(RADIANS(P458))))&gt;90,0,$F$4*$F$5/E467^2*(SIN(RADIANS(G476))*SIN(RADIANS(E468))+COS(RADIANS(G476))*COS(RADIANS(E468))*COS(RADIANS(P458))))</f>
        <v>0</v>
      </c>
      <c r="Q476" s="3">
        <f>IF(DEGREES(ACOS(SIN(RADIANS(G476))*SIN(RADIANS(E468))+COS(RADIANS(G476))*COS(RADIANS(E468))*COS(RADIANS(Q458))))&gt;90,0,$F$4*$F$5/E467^2*(SIN(RADIANS(G476))*SIN(RADIANS(E468))+COS(RADIANS(G476))*COS(RADIANS(E468))*COS(RADIANS(Q458))))</f>
        <v>0</v>
      </c>
      <c r="R476" s="3" t="e">
        <f>IF(DEGREES(ACOS(SIN(RADIANS(G476))*SIN(RADIANS(E468))+COS(RADIANS(G476))*COS(RADIANS(E468))*COS(RADIANS(R458))))&gt;90,0,$F$4*$F$5/E467^2*(SIN(RADIANS(G476))*SIN(RADIANS(E468))+COS(RADIANS(G476))*COS(RADIANS(E468))*COS(RADIANS(R458))))</f>
        <v>#DIV/0!</v>
      </c>
      <c r="S476" s="3" t="e">
        <f>IF(DEGREES(ACOS(SIN(RADIANS(G476))*SIN(RADIANS(E468))+COS(RADIANS(G476))*COS(RADIANS(E468))*COS(RADIANS(S458))))&gt;90,0,$F$4*$F$5/E467^2*(SIN(RADIANS(G476))*SIN(RADIANS(E468))+COS(RADIANS(G476))*COS(RADIANS(E468))*COS(RADIANS(S458))))</f>
        <v>#DIV/0!</v>
      </c>
      <c r="T476" s="3" t="e">
        <f>IF(DEGREES(ACOS(SIN(RADIANS(G476))*SIN(RADIANS(E468))+COS(RADIANS(G476))*COS(RADIANS(E468))*COS(RADIANS(T458))))&gt;90,0,$F$4*$F$5/E467^2*(SIN(RADIANS(G476))*SIN(RADIANS(E468))+COS(RADIANS(G476))*COS(RADIANS(E468))*COS(RADIANS(T458))))</f>
        <v>#DIV/0!</v>
      </c>
      <c r="U476" s="3" t="e">
        <f>IF(DEGREES(ACOS(SIN(RADIANS(G476))*SIN(RADIANS(E468))+COS(RADIANS(G476))*COS(RADIANS(E468))*COS(RADIANS(U458))))&gt;90,0,$F$4*$F$5/E467^2*(SIN(RADIANS(G476))*SIN(RADIANS(E468))+COS(RADIANS(G476))*COS(RADIANS(E468))*COS(RADIANS(U458))))</f>
        <v>#DIV/0!</v>
      </c>
      <c r="V476" s="3" t="e">
        <f>IF(DEGREES(ACOS(SIN(RADIANS(G476))*SIN(RADIANS(E468))+COS(RADIANS(G476))*COS(RADIANS(E468))*COS(RADIANS(V458))))&gt;90,0,$F$4*$F$5/E467^2*(SIN(RADIANS(G476))*SIN(RADIANS(E468))+COS(RADIANS(G476))*COS(RADIANS(E468))*COS(RADIANS(V458))))</f>
        <v>#DIV/0!</v>
      </c>
      <c r="W476" s="3" t="e">
        <f>IF(DEGREES(ACOS(SIN(RADIANS(G476))*SIN(RADIANS(E468))+COS(RADIANS(G476))*COS(RADIANS(E468))*COS(RADIANS(W458))))&gt;90,0,$F$4*$F$5/E467^2*(SIN(RADIANS(G476))*SIN(RADIANS(E468))+COS(RADIANS(G476))*COS(RADIANS(E468))*COS(RADIANS(W458))))</f>
        <v>#DIV/0!</v>
      </c>
      <c r="X476" s="3" t="e">
        <f>IF(DEGREES(ACOS(SIN(RADIANS(G476))*SIN(RADIANS(E468))+COS(RADIANS(G476))*COS(RADIANS(E468))*COS(RADIANS(X458))))&gt;90,0,$F$4*$F$5/E467^2*(SIN(RADIANS(G476))*SIN(RADIANS(E468))+COS(RADIANS(G476))*COS(RADIANS(E468))*COS(RADIANS(X458))))</f>
        <v>#DIV/0!</v>
      </c>
      <c r="Y476" s="3" t="e">
        <f>IF(DEGREES(ACOS(SIN(RADIANS(G476))*SIN(RADIANS(E468))+COS(RADIANS(G476))*COS(RADIANS(E468))*COS(RADIANS(Y458))))&gt;90,0,$F$4*$F$5/E467^2*(SIN(RADIANS(G476))*SIN(RADIANS(E468))+COS(RADIANS(G476))*COS(RADIANS(E468))*COS(RADIANS(Y458))))</f>
        <v>#DIV/0!</v>
      </c>
      <c r="Z476" s="3" t="e">
        <f>IF(DEGREES(ACOS(SIN(RADIANS(G476))*SIN(RADIANS(E468))+COS(RADIANS(G476))*COS(RADIANS(E468))*COS(RADIANS(Z458))))&gt;90,0,$F$4*$F$5/E467^2*(SIN(RADIANS(G476))*SIN(RADIANS(E468))+COS(RADIANS(G476))*COS(RADIANS(E468))*COS(RADIANS(Z458))))</f>
        <v>#DIV/0!</v>
      </c>
      <c r="AA476" s="3" t="e">
        <f>IF(DEGREES(ACOS(SIN(RADIANS(G476))*SIN(RADIANS(E468))+COS(RADIANS(G476))*COS(RADIANS(E468))*COS(RADIANS(AA458))))&gt;90,0,$F$4*$F$5/E467^2*(SIN(RADIANS(G476))*SIN(RADIANS(E468))+COS(RADIANS(G476))*COS(RADIANS(E468))*COS(RADIANS(AA458))))</f>
        <v>#DIV/0!</v>
      </c>
      <c r="AB476" s="3" t="e">
        <f>IF(DEGREES(ACOS(SIN(RADIANS(G476))*SIN(RADIANS(E468))+COS(RADIANS(G476))*COS(RADIANS(E468))*COS(RADIANS(AB458))))&gt;90,0,$F$4*$F$5/E467^2*(SIN(RADIANS(G476))*SIN(RADIANS(E468))+COS(RADIANS(G476))*COS(RADIANS(E468))*COS(RADIANS(AB458))))</f>
        <v>#DIV/0!</v>
      </c>
      <c r="AC476" s="3" t="e">
        <f>IF(DEGREES(ACOS(SIN(RADIANS(G476))*SIN(RADIANS(E468))+COS(RADIANS(G476))*COS(RADIANS(E468))*COS(RADIANS(AC458))))&gt;90,0,$F$4*$F$5/E467^2*(SIN(RADIANS(G476))*SIN(RADIANS(E468))+COS(RADIANS(G476))*COS(RADIANS(E468))*COS(RADIANS(AC458))))</f>
        <v>#DIV/0!</v>
      </c>
      <c r="AD476" s="3" t="e">
        <f>IF(DEGREES(ACOS(SIN(RADIANS(G476))*SIN(RADIANS(E468))+COS(RADIANS(G476))*COS(RADIANS(E468))*COS(RADIANS(AD458))))&gt;90,0,$F$4*$F$5/E467^2*(SIN(RADIANS(G476))*SIN(RADIANS(E468))+COS(RADIANS(G476))*COS(RADIANS(E468))*COS(RADIANS(AD458))))</f>
        <v>#DIV/0!</v>
      </c>
      <c r="AE476" s="3" t="e">
        <f>IF(DEGREES(ACOS(SIN(RADIANS(G476))*SIN(RADIANS(E468))+COS(RADIANS(G476))*COS(RADIANS(E468))*COS(RADIANS(AE458))))&gt;90,0,$F$4*$F$5/E467^2*(SIN(RADIANS(G476))*SIN(RADIANS(E468))+COS(RADIANS(G476))*COS(RADIANS(E468))*COS(RADIANS(AE458))))</f>
        <v>#DIV/0!</v>
      </c>
      <c r="AF476" s="3" t="e">
        <f>IF(DEGREES(ACOS(SIN(RADIANS(G476))*SIN(RADIANS(E468))+COS(RADIANS(G476))*COS(RADIANS(E468))*COS(RADIANS(AF458))))&gt;90,0,$F$4*$F$5/E467^2*(SIN(RADIANS(G476))*SIN(RADIANS(E468))+COS(RADIANS(G476))*COS(RADIANS(E468))*COS(RADIANS(AF458))))</f>
        <v>#DIV/0!</v>
      </c>
      <c r="AG476" s="3" t="e">
        <f>IF(DEGREES(ACOS(SIN(RADIANS(G476))*SIN(RADIANS(E468))+COS(RADIANS(G476))*COS(RADIANS(E468))*COS(RADIANS(AG458))))&gt;90,0,$F$4*$F$5/E467^2*(SIN(RADIANS(G476))*SIN(RADIANS(E468))+COS(RADIANS(G476))*COS(RADIANS(E468))*COS(RADIANS(AG458))))</f>
        <v>#DIV/0!</v>
      </c>
      <c r="AH476" s="3" t="e">
        <f>IF(DEGREES(ACOS(SIN(RADIANS(G476))*SIN(RADIANS(E468))+COS(RADIANS(G476))*COS(RADIANS(E468))*COS(RADIANS(AH458))))&gt;90,0,$F$4*$F$5/E467^2*(SIN(RADIANS(G476))*SIN(RADIANS(E468))+COS(RADIANS(G476))*COS(RADIANS(E468))*COS(RADIANS(AH458))))</f>
        <v>#DIV/0!</v>
      </c>
      <c r="AI476" s="3" t="e">
        <f>IF(DEGREES(ACOS(SIN(RADIANS(G476))*SIN(RADIANS(E468))+COS(RADIANS(G476))*COS(RADIANS(E468))*COS(RADIANS(AI458))))&gt;90,0,$F$4*$F$5/E467^2*(SIN(RADIANS(G476))*SIN(RADIANS(E468))+COS(RADIANS(G476))*COS(RADIANS(E468))*COS(RADIANS(AI458))))</f>
        <v>#DIV/0!</v>
      </c>
      <c r="AJ476" s="3" t="e">
        <f>IF(DEGREES(ACOS(SIN(RADIANS(G476))*SIN(RADIANS(E468))+COS(RADIANS(G476))*COS(RADIANS(E468))*COS(RADIANS(AJ458))))&gt;90,0,$F$4*$F$5/E467^2*(SIN(RADIANS(G476))*SIN(RADIANS(E468))+COS(RADIANS(G476))*COS(RADIANS(E468))*COS(RADIANS(AJ458))))</f>
        <v>#DIV/0!</v>
      </c>
      <c r="AK476" s="3">
        <f>IF(DEGREES(ACOS(SIN(RADIANS(G476))*SIN(RADIANS(E468))+COS(RADIANS(G476))*COS(RADIANS(E468))*COS(RADIANS(AK458))))&gt;90,0,$F$4*$F$5/E467^2*(SIN(RADIANS(G476))*SIN(RADIANS(E468))+COS(RADIANS(G476))*COS(RADIANS(E468))*COS(RADIANS(AK458))))</f>
        <v>0</v>
      </c>
      <c r="AL476" s="3">
        <f>IF(DEGREES(ACOS(SIN(RADIANS(G476))*SIN(RADIANS(E468))+COS(RADIANS(G476))*COS(RADIANS(E468))*COS(RADIANS(AL458))))&gt;90,0,$F$4*$F$5/E467^2*(SIN(RADIANS(G476))*SIN(RADIANS(E468))+COS(RADIANS(G476))*COS(RADIANS(E468))*COS(RADIANS(AL458))))</f>
        <v>0</v>
      </c>
      <c r="AM476" s="3">
        <f>IF(DEGREES(ACOS(SIN(RADIANS(G476))*SIN(RADIANS(E468))+COS(RADIANS(G476))*COS(RADIANS(E468))*COS(RADIANS(AM458))))&gt;90,0,$F$4*$F$5/E467^2*(SIN(RADIANS(G476))*SIN(RADIANS(E468))+COS(RADIANS(G476))*COS(RADIANS(E468))*COS(RADIANS(AM458))))</f>
        <v>0</v>
      </c>
      <c r="AN476" s="3">
        <f>IF(DEGREES(ACOS(SIN(RADIANS(G476))*SIN(RADIANS(E468))+COS(RADIANS(G476))*COS(RADIANS(E468))*COS(RADIANS(AN458))))&gt;90,0,$F$4*$F$5/E467^2*(SIN(RADIANS(G476))*SIN(RADIANS(E468))+COS(RADIANS(G476))*COS(RADIANS(E468))*COS(RADIANS(AN458))))</f>
        <v>0</v>
      </c>
      <c r="AO476" s="3">
        <f>IF(DEGREES(ACOS(SIN(RADIANS(G476))*SIN(RADIANS(E468))+COS(RADIANS(G476))*COS(RADIANS(E468))*COS(RADIANS(AO458))))&gt;90,0,$F$4*$F$5/E467^2*(SIN(RADIANS(G476))*SIN(RADIANS(E468))+COS(RADIANS(G476))*COS(RADIANS(E468))*COS(RADIANS(AO458))))</f>
        <v>0</v>
      </c>
      <c r="AP476" s="3">
        <f>IF(DEGREES(ACOS(SIN(RADIANS(G476))*SIN(RADIANS(E468))+COS(RADIANS(G476))*COS(RADIANS(E468))*COS(RADIANS(AP458))))&gt;90,0,$F$4*$F$5/E467^2*(SIN(RADIANS(G476))*SIN(RADIANS(E468))+COS(RADIANS(G476))*COS(RADIANS(E468))*COS(RADIANS(AP458))))</f>
        <v>0</v>
      </c>
      <c r="AQ476" s="3">
        <f>IF(DEGREES(ACOS(SIN(RADIANS(G476))*SIN(RADIANS(E468))+COS(RADIANS(G476))*COS(RADIANS(E468))*COS(RADIANS(AQ458))))&gt;90,0,$F$4*$F$5/E467^2*(SIN(RADIANS(G476))*SIN(RADIANS(E468))+COS(RADIANS(G476))*COS(RADIANS(E468))*COS(RADIANS(AQ458))))</f>
        <v>0</v>
      </c>
      <c r="AR476" s="3">
        <f>IF(DEGREES(ACOS(SIN(RADIANS(G476))*SIN(RADIANS(E468))+COS(RADIANS(G476))*COS(RADIANS(E468))*COS(RADIANS(AR458))))&gt;90,0,$F$4*$F$5/E467^2*(SIN(RADIANS(G476))*SIN(RADIANS(E468))+COS(RADIANS(G476))*COS(RADIANS(E468))*COS(RADIANS(AR458))))</f>
        <v>0</v>
      </c>
    </row>
    <row r="477" spans="2:44" ht="15.75" customHeight="1" x14ac:dyDescent="0.2">
      <c r="G477" s="3">
        <v>-80</v>
      </c>
      <c r="I477" s="3">
        <f>IF(DEGREES(ACOS(SIN(RADIANS(G477))*SIN(RADIANS(E468))+COS(RADIANS(G477))*COS(RADIANS(E468))*COS(RADIANS(I458))))&gt;90,0,$F$4*$F$5/E467^2*(SIN(RADIANS(G477))*SIN(RADIANS(E468))+COS(RADIANS(G477))*COS(RADIANS(E468))*COS(RADIANS(I458))))</f>
        <v>0</v>
      </c>
      <c r="J477" s="3">
        <f>IF(DEGREES(ACOS(SIN(RADIANS(G477))*SIN(RADIANS(E468))+COS(RADIANS(G477))*COS(RADIANS(E468))*COS(RADIANS(J458))))&gt;90,0,$F$4*$F$5/E467^2*(SIN(RADIANS(G477))*SIN(RADIANS(E468))+COS(RADIANS(G477))*COS(RADIANS(E468))*COS(RADIANS(J458))))</f>
        <v>0</v>
      </c>
      <c r="K477" s="3">
        <f>IF(DEGREES(ACOS(SIN(RADIANS(G477))*SIN(RADIANS(E468))+COS(RADIANS(G477))*COS(RADIANS(E468))*COS(RADIANS(K458))))&gt;90,0,$F$4*$F$5/E467^2*(SIN(RADIANS(G477))*SIN(RADIANS(E468))+COS(RADIANS(G477))*COS(RADIANS(E468))*COS(RADIANS(K458))))</f>
        <v>0</v>
      </c>
      <c r="L477" s="3">
        <f>IF(DEGREES(ACOS(SIN(RADIANS(G477))*SIN(RADIANS(E468))+COS(RADIANS(G477))*COS(RADIANS(E468))*COS(RADIANS(L458))))&gt;90,0,$F$4*$F$5/E467^2*(SIN(RADIANS(G477))*SIN(RADIANS(E468))+COS(RADIANS(G477))*COS(RADIANS(E468))*COS(RADIANS(L458))))</f>
        <v>0</v>
      </c>
      <c r="M477" s="3">
        <f>IF(DEGREES(ACOS(SIN(RADIANS(G477))*SIN(RADIANS(E468))+COS(RADIANS(G477))*COS(RADIANS(E468))*COS(RADIANS(M458))))&gt;90,0,$F$4*$F$5/E467^2*(SIN(RADIANS(G477))*SIN(RADIANS(E468))+COS(RADIANS(G477))*COS(RADIANS(E468))*COS(RADIANS(M458))))</f>
        <v>0</v>
      </c>
      <c r="N477" s="3">
        <f>IF(DEGREES(ACOS(SIN(RADIANS(G477))*SIN(RADIANS(E468))+COS(RADIANS(G477))*COS(RADIANS(E468))*COS(RADIANS(N458))))&gt;90,0,$F$4*$F$5/E467^2*(SIN(RADIANS(G477))*SIN(RADIANS(E468))+COS(RADIANS(G477))*COS(RADIANS(E468))*COS(RADIANS(N458))))</f>
        <v>0</v>
      </c>
      <c r="O477" s="3">
        <f>IF(DEGREES(ACOS(SIN(RADIANS(G477))*SIN(RADIANS(E468))+COS(RADIANS(G477))*COS(RADIANS(E468))*COS(RADIANS(O458))))&gt;90,0,$F$4*$F$5/E467^2*(SIN(RADIANS(G477))*SIN(RADIANS(E468))+COS(RADIANS(G477))*COS(RADIANS(E468))*COS(RADIANS(O458))))</f>
        <v>0</v>
      </c>
      <c r="P477" s="3">
        <f>IF(DEGREES(ACOS(SIN(RADIANS(G477))*SIN(RADIANS(E468))+COS(RADIANS(G477))*COS(RADIANS(E468))*COS(RADIANS(P458))))&gt;90,0,$F$4*$F$5/E467^2*(SIN(RADIANS(G477))*SIN(RADIANS(E468))+COS(RADIANS(G477))*COS(RADIANS(E468))*COS(RADIANS(P458))))</f>
        <v>0</v>
      </c>
      <c r="Q477" s="3">
        <f>IF(DEGREES(ACOS(SIN(RADIANS(G477))*SIN(RADIANS(E468))+COS(RADIANS(G477))*COS(RADIANS(E468))*COS(RADIANS(Q458))))&gt;90,0,$F$4*$F$5/E467^2*(SIN(RADIANS(G477))*SIN(RADIANS(E468))+COS(RADIANS(G477))*COS(RADIANS(E468))*COS(RADIANS(Q458))))</f>
        <v>0</v>
      </c>
      <c r="R477" s="3" t="e">
        <f>IF(DEGREES(ACOS(SIN(RADIANS(G477))*SIN(RADIANS(E468))+COS(RADIANS(G477))*COS(RADIANS(E468))*COS(RADIANS(R458))))&gt;90,0,$F$4*$F$5/E467^2*(SIN(RADIANS(G477))*SIN(RADIANS(E468))+COS(RADIANS(G477))*COS(RADIANS(E468))*COS(RADIANS(R458))))</f>
        <v>#DIV/0!</v>
      </c>
      <c r="S477" s="3" t="e">
        <f>IF(DEGREES(ACOS(SIN(RADIANS(G477))*SIN(RADIANS(E468))+COS(RADIANS(G477))*COS(RADIANS(E468))*COS(RADIANS(S458))))&gt;90,0,$F$4*$F$5/E467^2*(SIN(RADIANS(G477))*SIN(RADIANS(E468))+COS(RADIANS(G477))*COS(RADIANS(E468))*COS(RADIANS(S458))))</f>
        <v>#DIV/0!</v>
      </c>
      <c r="T477" s="3" t="e">
        <f>IF(DEGREES(ACOS(SIN(RADIANS(G477))*SIN(RADIANS(E468))+COS(RADIANS(G477))*COS(RADIANS(E468))*COS(RADIANS(T458))))&gt;90,0,$F$4*$F$5/E467^2*(SIN(RADIANS(G477))*SIN(RADIANS(E468))+COS(RADIANS(G477))*COS(RADIANS(E468))*COS(RADIANS(T458))))</f>
        <v>#DIV/0!</v>
      </c>
      <c r="U477" s="3" t="e">
        <f>IF(DEGREES(ACOS(SIN(RADIANS(G477))*SIN(RADIANS(E468))+COS(RADIANS(G477))*COS(RADIANS(E468))*COS(RADIANS(U458))))&gt;90,0,$F$4*$F$5/E467^2*(SIN(RADIANS(G477))*SIN(RADIANS(E468))+COS(RADIANS(G477))*COS(RADIANS(E468))*COS(RADIANS(U458))))</f>
        <v>#DIV/0!</v>
      </c>
      <c r="V477" s="3" t="e">
        <f>IF(DEGREES(ACOS(SIN(RADIANS(G477))*SIN(RADIANS(E468))+COS(RADIANS(G477))*COS(RADIANS(E468))*COS(RADIANS(V458))))&gt;90,0,$F$4*$F$5/E467^2*(SIN(RADIANS(G477))*SIN(RADIANS(E468))+COS(RADIANS(G477))*COS(RADIANS(E468))*COS(RADIANS(V458))))</f>
        <v>#DIV/0!</v>
      </c>
      <c r="W477" s="3" t="e">
        <f>IF(DEGREES(ACOS(SIN(RADIANS(G477))*SIN(RADIANS(E468))+COS(RADIANS(G477))*COS(RADIANS(E468))*COS(RADIANS(W458))))&gt;90,0,$F$4*$F$5/E467^2*(SIN(RADIANS(G477))*SIN(RADIANS(E468))+COS(RADIANS(G477))*COS(RADIANS(E468))*COS(RADIANS(W458))))</f>
        <v>#DIV/0!</v>
      </c>
      <c r="X477" s="3" t="e">
        <f>IF(DEGREES(ACOS(SIN(RADIANS(G477))*SIN(RADIANS(E468))+COS(RADIANS(G477))*COS(RADIANS(E468))*COS(RADIANS(X458))))&gt;90,0,$F$4*$F$5/E467^2*(SIN(RADIANS(G477))*SIN(RADIANS(E468))+COS(RADIANS(G477))*COS(RADIANS(E468))*COS(RADIANS(X458))))</f>
        <v>#DIV/0!</v>
      </c>
      <c r="Y477" s="3" t="e">
        <f>IF(DEGREES(ACOS(SIN(RADIANS(G477))*SIN(RADIANS(E468))+COS(RADIANS(G477))*COS(RADIANS(E468))*COS(RADIANS(Y458))))&gt;90,0,$F$4*$F$5/E467^2*(SIN(RADIANS(G477))*SIN(RADIANS(E468))+COS(RADIANS(G477))*COS(RADIANS(E468))*COS(RADIANS(Y458))))</f>
        <v>#DIV/0!</v>
      </c>
      <c r="Z477" s="3" t="e">
        <f>IF(DEGREES(ACOS(SIN(RADIANS(G477))*SIN(RADIANS(E468))+COS(RADIANS(G477))*COS(RADIANS(E468))*COS(RADIANS(Z458))))&gt;90,0,$F$4*$F$5/E467^2*(SIN(RADIANS(G477))*SIN(RADIANS(E468))+COS(RADIANS(G477))*COS(RADIANS(E468))*COS(RADIANS(Z458))))</f>
        <v>#DIV/0!</v>
      </c>
      <c r="AA477" s="3" t="e">
        <f>IF(DEGREES(ACOS(SIN(RADIANS(G477))*SIN(RADIANS(E468))+COS(RADIANS(G477))*COS(RADIANS(E468))*COS(RADIANS(AA458))))&gt;90,0,$F$4*$F$5/E467^2*(SIN(RADIANS(G477))*SIN(RADIANS(E468))+COS(RADIANS(G477))*COS(RADIANS(E468))*COS(RADIANS(AA458))))</f>
        <v>#DIV/0!</v>
      </c>
      <c r="AB477" s="3" t="e">
        <f>IF(DEGREES(ACOS(SIN(RADIANS(G477))*SIN(RADIANS(E468))+COS(RADIANS(G477))*COS(RADIANS(E468))*COS(RADIANS(AB458))))&gt;90,0,$F$4*$F$5/E467^2*(SIN(RADIANS(G477))*SIN(RADIANS(E468))+COS(RADIANS(G477))*COS(RADIANS(E468))*COS(RADIANS(AB458))))</f>
        <v>#DIV/0!</v>
      </c>
      <c r="AC477" s="3" t="e">
        <f>IF(DEGREES(ACOS(SIN(RADIANS(G477))*SIN(RADIANS(E468))+COS(RADIANS(G477))*COS(RADIANS(E468))*COS(RADIANS(AC458))))&gt;90,0,$F$4*$F$5/E467^2*(SIN(RADIANS(G477))*SIN(RADIANS(E468))+COS(RADIANS(G477))*COS(RADIANS(E468))*COS(RADIANS(AC458))))</f>
        <v>#DIV/0!</v>
      </c>
      <c r="AD477" s="3" t="e">
        <f>IF(DEGREES(ACOS(SIN(RADIANS(G477))*SIN(RADIANS(E468))+COS(RADIANS(G477))*COS(RADIANS(E468))*COS(RADIANS(AD458))))&gt;90,0,$F$4*$F$5/E467^2*(SIN(RADIANS(G477))*SIN(RADIANS(E468))+COS(RADIANS(G477))*COS(RADIANS(E468))*COS(RADIANS(AD458))))</f>
        <v>#DIV/0!</v>
      </c>
      <c r="AE477" s="3" t="e">
        <f>IF(DEGREES(ACOS(SIN(RADIANS(G477))*SIN(RADIANS(E468))+COS(RADIANS(G477))*COS(RADIANS(E468))*COS(RADIANS(AE458))))&gt;90,0,$F$4*$F$5/E467^2*(SIN(RADIANS(G477))*SIN(RADIANS(E468))+COS(RADIANS(G477))*COS(RADIANS(E468))*COS(RADIANS(AE458))))</f>
        <v>#DIV/0!</v>
      </c>
      <c r="AF477" s="3" t="e">
        <f>IF(DEGREES(ACOS(SIN(RADIANS(G477))*SIN(RADIANS(E468))+COS(RADIANS(G477))*COS(RADIANS(E468))*COS(RADIANS(AF458))))&gt;90,0,$F$4*$F$5/E467^2*(SIN(RADIANS(G477))*SIN(RADIANS(E468))+COS(RADIANS(G477))*COS(RADIANS(E468))*COS(RADIANS(AF458))))</f>
        <v>#DIV/0!</v>
      </c>
      <c r="AG477" s="3" t="e">
        <f>IF(DEGREES(ACOS(SIN(RADIANS(G477))*SIN(RADIANS(E468))+COS(RADIANS(G477))*COS(RADIANS(E468))*COS(RADIANS(AG458))))&gt;90,0,$F$4*$F$5/E467^2*(SIN(RADIANS(G477))*SIN(RADIANS(E468))+COS(RADIANS(G477))*COS(RADIANS(E468))*COS(RADIANS(AG458))))</f>
        <v>#DIV/0!</v>
      </c>
      <c r="AH477" s="3" t="e">
        <f>IF(DEGREES(ACOS(SIN(RADIANS(G477))*SIN(RADIANS(E468))+COS(RADIANS(G477))*COS(RADIANS(E468))*COS(RADIANS(AH458))))&gt;90,0,$F$4*$F$5/E467^2*(SIN(RADIANS(G477))*SIN(RADIANS(E468))+COS(RADIANS(G477))*COS(RADIANS(E468))*COS(RADIANS(AH458))))</f>
        <v>#DIV/0!</v>
      </c>
      <c r="AI477" s="3" t="e">
        <f>IF(DEGREES(ACOS(SIN(RADIANS(G477))*SIN(RADIANS(E468))+COS(RADIANS(G477))*COS(RADIANS(E468))*COS(RADIANS(AI458))))&gt;90,0,$F$4*$F$5/E467^2*(SIN(RADIANS(G477))*SIN(RADIANS(E468))+COS(RADIANS(G477))*COS(RADIANS(E468))*COS(RADIANS(AI458))))</f>
        <v>#DIV/0!</v>
      </c>
      <c r="AJ477" s="3" t="e">
        <f>IF(DEGREES(ACOS(SIN(RADIANS(G477))*SIN(RADIANS(E468))+COS(RADIANS(G477))*COS(RADIANS(E468))*COS(RADIANS(AJ458))))&gt;90,0,$F$4*$F$5/E467^2*(SIN(RADIANS(G477))*SIN(RADIANS(E468))+COS(RADIANS(G477))*COS(RADIANS(E468))*COS(RADIANS(AJ458))))</f>
        <v>#DIV/0!</v>
      </c>
      <c r="AK477" s="3">
        <f>IF(DEGREES(ACOS(SIN(RADIANS(G477))*SIN(RADIANS(E468))+COS(RADIANS(G477))*COS(RADIANS(E468))*COS(RADIANS(AK458))))&gt;90,0,$F$4*$F$5/E467^2*(SIN(RADIANS(G477))*SIN(RADIANS(E468))+COS(RADIANS(G477))*COS(RADIANS(E468))*COS(RADIANS(AK458))))</f>
        <v>0</v>
      </c>
      <c r="AL477" s="3">
        <f>IF(DEGREES(ACOS(SIN(RADIANS(G477))*SIN(RADIANS(E468))+COS(RADIANS(G477))*COS(RADIANS(E468))*COS(RADIANS(AL458))))&gt;90,0,$F$4*$F$5/E467^2*(SIN(RADIANS(G477))*SIN(RADIANS(E468))+COS(RADIANS(G477))*COS(RADIANS(E468))*COS(RADIANS(AL458))))</f>
        <v>0</v>
      </c>
      <c r="AM477" s="3">
        <f>IF(DEGREES(ACOS(SIN(RADIANS(G477))*SIN(RADIANS(E468))+COS(RADIANS(G477))*COS(RADIANS(E468))*COS(RADIANS(AM458))))&gt;90,0,$F$4*$F$5/E467^2*(SIN(RADIANS(G477))*SIN(RADIANS(E468))+COS(RADIANS(G477))*COS(RADIANS(E468))*COS(RADIANS(AM458))))</f>
        <v>0</v>
      </c>
      <c r="AN477" s="3">
        <f>IF(DEGREES(ACOS(SIN(RADIANS(G477))*SIN(RADIANS(E468))+COS(RADIANS(G477))*COS(RADIANS(E468))*COS(RADIANS(AN458))))&gt;90,0,$F$4*$F$5/E467^2*(SIN(RADIANS(G477))*SIN(RADIANS(E468))+COS(RADIANS(G477))*COS(RADIANS(E468))*COS(RADIANS(AN458))))</f>
        <v>0</v>
      </c>
      <c r="AO477" s="3">
        <f>IF(DEGREES(ACOS(SIN(RADIANS(G477))*SIN(RADIANS(E468))+COS(RADIANS(G477))*COS(RADIANS(E468))*COS(RADIANS(AO458))))&gt;90,0,$F$4*$F$5/E467^2*(SIN(RADIANS(G477))*SIN(RADIANS(E468))+COS(RADIANS(G477))*COS(RADIANS(E468))*COS(RADIANS(AO458))))</f>
        <v>0</v>
      </c>
      <c r="AP477" s="3">
        <f>IF(DEGREES(ACOS(SIN(RADIANS(G477))*SIN(RADIANS(E468))+COS(RADIANS(G477))*COS(RADIANS(E468))*COS(RADIANS(AP458))))&gt;90,0,$F$4*$F$5/E467^2*(SIN(RADIANS(G477))*SIN(RADIANS(E468))+COS(RADIANS(G477))*COS(RADIANS(E468))*COS(RADIANS(AP458))))</f>
        <v>0</v>
      </c>
      <c r="AQ477" s="3">
        <f>IF(DEGREES(ACOS(SIN(RADIANS(G477))*SIN(RADIANS(E468))+COS(RADIANS(G477))*COS(RADIANS(E468))*COS(RADIANS(AQ458))))&gt;90,0,$F$4*$F$5/E467^2*(SIN(RADIANS(G477))*SIN(RADIANS(E468))+COS(RADIANS(G477))*COS(RADIANS(E468))*COS(RADIANS(AQ458))))</f>
        <v>0</v>
      </c>
      <c r="AR477" s="3">
        <f>IF(DEGREES(ACOS(SIN(RADIANS(G477))*SIN(RADIANS(E468))+COS(RADIANS(G477))*COS(RADIANS(E468))*COS(RADIANS(AR458))))&gt;90,0,$F$4*$F$5/E467^2*(SIN(RADIANS(G477))*SIN(RADIANS(E468))+COS(RADIANS(G477))*COS(RADIANS(E468))*COS(RADIANS(AR458))))</f>
        <v>0</v>
      </c>
    </row>
    <row r="478" spans="2:44" ht="15.75" customHeight="1" x14ac:dyDescent="0.2">
      <c r="G478" s="3">
        <v>-90</v>
      </c>
      <c r="I478" s="3" t="e">
        <f>IF(DEGREES(ACOS(SIN(RADIANS(G478))*SIN(RADIANS(E468))+COS(RADIANS(G478))*COS(RADIANS(E468))*COS(RADIANS(I458))))&gt;90,0,$F$4*$F$5/E467^2*(SIN(RADIANS(G478))*SIN(RADIANS(E468))+COS(RADIANS(G478))*COS(RADIANS(E468))*COS(RADIANS(I458))))</f>
        <v>#DIV/0!</v>
      </c>
      <c r="J478" s="3" t="e">
        <f>IF(DEGREES(ACOS(SIN(RADIANS(G478))*SIN(RADIANS(E468))+COS(RADIANS(G478))*COS(RADIANS(E468))*COS(RADIANS(J458))))&gt;90,0,$F$4*$F$5/E467^2*(SIN(RADIANS(G478))*SIN(RADIANS(E468))+COS(RADIANS(G478))*COS(RADIANS(E468))*COS(RADIANS(J458))))</f>
        <v>#DIV/0!</v>
      </c>
      <c r="K478" s="3" t="e">
        <f>IF(DEGREES(ACOS(SIN(RADIANS(G478))*SIN(RADIANS(E468))+COS(RADIANS(G478))*COS(RADIANS(E468))*COS(RADIANS(K458))))&gt;90,0,$F$4*$F$5/E467^2*(SIN(RADIANS(G478))*SIN(RADIANS(E468))+COS(RADIANS(G478))*COS(RADIANS(E468))*COS(RADIANS(K458))))</f>
        <v>#DIV/0!</v>
      </c>
      <c r="L478" s="3" t="e">
        <f>IF(DEGREES(ACOS(SIN(RADIANS(G478))*SIN(RADIANS(E468))+COS(RADIANS(G478))*COS(RADIANS(E468))*COS(RADIANS(L458))))&gt;90,0,$F$4*$F$5/E467^2*(SIN(RADIANS(G478))*SIN(RADIANS(E468))+COS(RADIANS(G478))*COS(RADIANS(E468))*COS(RADIANS(L458))))</f>
        <v>#DIV/0!</v>
      </c>
      <c r="M478" s="3" t="e">
        <f>IF(DEGREES(ACOS(SIN(RADIANS(G478))*SIN(RADIANS(E468))+COS(RADIANS(G478))*COS(RADIANS(E468))*COS(RADIANS(M458))))&gt;90,0,$F$4*$F$5/E467^2*(SIN(RADIANS(G478))*SIN(RADIANS(E468))+COS(RADIANS(G478))*COS(RADIANS(E468))*COS(RADIANS(M458))))</f>
        <v>#DIV/0!</v>
      </c>
      <c r="N478" s="3" t="e">
        <f>IF(DEGREES(ACOS(SIN(RADIANS(G478))*SIN(RADIANS(E468))+COS(RADIANS(G478))*COS(RADIANS(E468))*COS(RADIANS(N458))))&gt;90,0,$F$4*$F$5/E467^2*(SIN(RADIANS(G478))*SIN(RADIANS(E468))+COS(RADIANS(G478))*COS(RADIANS(E468))*COS(RADIANS(N458))))</f>
        <v>#DIV/0!</v>
      </c>
      <c r="O478" s="3" t="e">
        <f>IF(DEGREES(ACOS(SIN(RADIANS(G478))*SIN(RADIANS(E468))+COS(RADIANS(G478))*COS(RADIANS(E468))*COS(RADIANS(O458))))&gt;90,0,$F$4*$F$5/E467^2*(SIN(RADIANS(G478))*SIN(RADIANS(E468))+COS(RADIANS(G478))*COS(RADIANS(E468))*COS(RADIANS(O458))))</f>
        <v>#DIV/0!</v>
      </c>
      <c r="P478" s="3" t="e">
        <f>IF(DEGREES(ACOS(SIN(RADIANS(G478))*SIN(RADIANS(E468))+COS(RADIANS(G478))*COS(RADIANS(E468))*COS(RADIANS(P458))))&gt;90,0,$F$4*$F$5/E467^2*(SIN(RADIANS(G478))*SIN(RADIANS(E468))+COS(RADIANS(G478))*COS(RADIANS(E468))*COS(RADIANS(P458))))</f>
        <v>#DIV/0!</v>
      </c>
      <c r="Q478" s="3" t="e">
        <f>IF(DEGREES(ACOS(SIN(RADIANS(G478))*SIN(RADIANS(E468))+COS(RADIANS(G478))*COS(RADIANS(E468))*COS(RADIANS(Q458))))&gt;90,0,$F$4*$F$5/E467^2*(SIN(RADIANS(G478))*SIN(RADIANS(E468))+COS(RADIANS(G478))*COS(RADIANS(E468))*COS(RADIANS(Q458))))</f>
        <v>#DIV/0!</v>
      </c>
      <c r="R478" s="3" t="e">
        <f>IF(DEGREES(ACOS(SIN(RADIANS(G478))*SIN(RADIANS(E468))+COS(RADIANS(G478))*COS(RADIANS(E468))*COS(RADIANS(R458))))&gt;90,0,$F$4*$F$5/E467^2*(SIN(RADIANS(G478))*SIN(RADIANS(E468))+COS(RADIANS(G478))*COS(RADIANS(E468))*COS(RADIANS(R458))))</f>
        <v>#DIV/0!</v>
      </c>
      <c r="S478" s="3" t="e">
        <f>IF(DEGREES(ACOS(SIN(RADIANS(G478))*SIN(RADIANS(E468))+COS(RADIANS(G478))*COS(RADIANS(E468))*COS(RADIANS(S458))))&gt;90,0,$F$4*$F$5/E467^2*(SIN(RADIANS(G478))*SIN(RADIANS(E468))+COS(RADIANS(G478))*COS(RADIANS(E468))*COS(RADIANS(S458))))</f>
        <v>#DIV/0!</v>
      </c>
      <c r="T478" s="3" t="e">
        <f>IF(DEGREES(ACOS(SIN(RADIANS(G478))*SIN(RADIANS(E468))+COS(RADIANS(G478))*COS(RADIANS(E468))*COS(RADIANS(T458))))&gt;90,0,$F$4*$F$5/E467^2*(SIN(RADIANS(G478))*SIN(RADIANS(E468))+COS(RADIANS(G478))*COS(RADIANS(E468))*COS(RADIANS(T458))))</f>
        <v>#DIV/0!</v>
      </c>
      <c r="U478" s="3" t="e">
        <f>IF(DEGREES(ACOS(SIN(RADIANS(G478))*SIN(RADIANS(E468))+COS(RADIANS(G478))*COS(RADIANS(E468))*COS(RADIANS(U458))))&gt;90,0,$F$4*$F$5/E467^2*(SIN(RADIANS(G478))*SIN(RADIANS(E468))+COS(RADIANS(G478))*COS(RADIANS(E468))*COS(RADIANS(U458))))</f>
        <v>#DIV/0!</v>
      </c>
      <c r="V478" s="3" t="e">
        <f>IF(DEGREES(ACOS(SIN(RADIANS(G478))*SIN(RADIANS(E468))+COS(RADIANS(G478))*COS(RADIANS(E468))*COS(RADIANS(V458))))&gt;90,0,$F$4*$F$5/E467^2*(SIN(RADIANS(G478))*SIN(RADIANS(E468))+COS(RADIANS(G478))*COS(RADIANS(E468))*COS(RADIANS(V458))))</f>
        <v>#DIV/0!</v>
      </c>
      <c r="W478" s="3" t="e">
        <f>IF(DEGREES(ACOS(SIN(RADIANS(G478))*SIN(RADIANS(E468))+COS(RADIANS(G478))*COS(RADIANS(E468))*COS(RADIANS(W458))))&gt;90,0,$F$4*$F$5/E467^2*(SIN(RADIANS(G478))*SIN(RADIANS(E468))+COS(RADIANS(G478))*COS(RADIANS(E468))*COS(RADIANS(W458))))</f>
        <v>#DIV/0!</v>
      </c>
      <c r="X478" s="3" t="e">
        <f>IF(DEGREES(ACOS(SIN(RADIANS(G478))*SIN(RADIANS(E468))+COS(RADIANS(G478))*COS(RADIANS(E468))*COS(RADIANS(X458))))&gt;90,0,$F$4*$F$5/E467^2*(SIN(RADIANS(G478))*SIN(RADIANS(E468))+COS(RADIANS(G478))*COS(RADIANS(E468))*COS(RADIANS(X458))))</f>
        <v>#DIV/0!</v>
      </c>
      <c r="Y478" s="3" t="e">
        <f>IF(DEGREES(ACOS(SIN(RADIANS(G478))*SIN(RADIANS(E468))+COS(RADIANS(G478))*COS(RADIANS(E468))*COS(RADIANS(Y458))))&gt;90,0,$F$4*$F$5/E467^2*(SIN(RADIANS(G478))*SIN(RADIANS(E468))+COS(RADIANS(G478))*COS(RADIANS(E468))*COS(RADIANS(Y458))))</f>
        <v>#DIV/0!</v>
      </c>
      <c r="Z478" s="3" t="e">
        <f>IF(DEGREES(ACOS(SIN(RADIANS(G478))*SIN(RADIANS(E468))+COS(RADIANS(G478))*COS(RADIANS(E468))*COS(RADIANS(Z458))))&gt;90,0,$F$4*$F$5/E467^2*(SIN(RADIANS(G478))*SIN(RADIANS(E468))+COS(RADIANS(G478))*COS(RADIANS(E468))*COS(RADIANS(Z458))))</f>
        <v>#DIV/0!</v>
      </c>
      <c r="AA478" s="3" t="e">
        <f>IF(DEGREES(ACOS(SIN(RADIANS(G478))*SIN(RADIANS(E468))+COS(RADIANS(G478))*COS(RADIANS(E468))*COS(RADIANS(AA458))))&gt;90,0,$F$4*$F$5/E467^2*(SIN(RADIANS(G478))*SIN(RADIANS(E468))+COS(RADIANS(G478))*COS(RADIANS(E468))*COS(RADIANS(AA458))))</f>
        <v>#DIV/0!</v>
      </c>
      <c r="AB478" s="3" t="e">
        <f>IF(DEGREES(ACOS(SIN(RADIANS(G478))*SIN(RADIANS(E468))+COS(RADIANS(G478))*COS(RADIANS(E468))*COS(RADIANS(AB458))))&gt;90,0,$F$4*$F$5/E467^2*(SIN(RADIANS(G478))*SIN(RADIANS(E468))+COS(RADIANS(G478))*COS(RADIANS(E468))*COS(RADIANS(AB458))))</f>
        <v>#DIV/0!</v>
      </c>
      <c r="AC478" s="3" t="e">
        <f>IF(DEGREES(ACOS(SIN(RADIANS(G478))*SIN(RADIANS(E468))+COS(RADIANS(G478))*COS(RADIANS(E468))*COS(RADIANS(AC458))))&gt;90,0,$F$4*$F$5/E467^2*(SIN(RADIANS(G478))*SIN(RADIANS(E468))+COS(RADIANS(G478))*COS(RADIANS(E468))*COS(RADIANS(AC458))))</f>
        <v>#DIV/0!</v>
      </c>
      <c r="AD478" s="3" t="e">
        <f>IF(DEGREES(ACOS(SIN(RADIANS(G478))*SIN(RADIANS(E468))+COS(RADIANS(G478))*COS(RADIANS(E468))*COS(RADIANS(AD458))))&gt;90,0,$F$4*$F$5/E467^2*(SIN(RADIANS(G478))*SIN(RADIANS(E468))+COS(RADIANS(G478))*COS(RADIANS(E468))*COS(RADIANS(AD458))))</f>
        <v>#DIV/0!</v>
      </c>
      <c r="AE478" s="3" t="e">
        <f>IF(DEGREES(ACOS(SIN(RADIANS(G478))*SIN(RADIANS(E468))+COS(RADIANS(G478))*COS(RADIANS(E468))*COS(RADIANS(AE458))))&gt;90,0,$F$4*$F$5/E467^2*(SIN(RADIANS(G478))*SIN(RADIANS(E468))+COS(RADIANS(G478))*COS(RADIANS(E468))*COS(RADIANS(AE458))))</f>
        <v>#DIV/0!</v>
      </c>
      <c r="AF478" s="3" t="e">
        <f>IF(DEGREES(ACOS(SIN(RADIANS(G478))*SIN(RADIANS(E468))+COS(RADIANS(G478))*COS(RADIANS(E468))*COS(RADIANS(AF458))))&gt;90,0,$F$4*$F$5/E467^2*(SIN(RADIANS(G478))*SIN(RADIANS(E468))+COS(RADIANS(G478))*COS(RADIANS(E468))*COS(RADIANS(AF458))))</f>
        <v>#DIV/0!</v>
      </c>
      <c r="AG478" s="3" t="e">
        <f>IF(DEGREES(ACOS(SIN(RADIANS(G478))*SIN(RADIANS(E468))+COS(RADIANS(G478))*COS(RADIANS(E468))*COS(RADIANS(AG458))))&gt;90,0,$F$4*$F$5/E467^2*(SIN(RADIANS(G478))*SIN(RADIANS(E468))+COS(RADIANS(G478))*COS(RADIANS(E468))*COS(RADIANS(AG458))))</f>
        <v>#DIV/0!</v>
      </c>
      <c r="AH478" s="3" t="e">
        <f>IF(DEGREES(ACOS(SIN(RADIANS(G478))*SIN(RADIANS(E468))+COS(RADIANS(G478))*COS(RADIANS(E468))*COS(RADIANS(AH458))))&gt;90,0,$F$4*$F$5/E467^2*(SIN(RADIANS(G478))*SIN(RADIANS(E468))+COS(RADIANS(G478))*COS(RADIANS(E468))*COS(RADIANS(AH458))))</f>
        <v>#DIV/0!</v>
      </c>
      <c r="AI478" s="3" t="e">
        <f>IF(DEGREES(ACOS(SIN(RADIANS(G478))*SIN(RADIANS(E468))+COS(RADIANS(G478))*COS(RADIANS(E468))*COS(RADIANS(AI458))))&gt;90,0,$F$4*$F$5/E467^2*(SIN(RADIANS(G478))*SIN(RADIANS(E468))+COS(RADIANS(G478))*COS(RADIANS(E468))*COS(RADIANS(AI458))))</f>
        <v>#DIV/0!</v>
      </c>
      <c r="AJ478" s="3" t="e">
        <f>IF(DEGREES(ACOS(SIN(RADIANS(G478))*SIN(RADIANS(E468))+COS(RADIANS(G478))*COS(RADIANS(E468))*COS(RADIANS(AJ458))))&gt;90,0,$F$4*$F$5/E467^2*(SIN(RADIANS(G478))*SIN(RADIANS(E468))+COS(RADIANS(G478))*COS(RADIANS(E468))*COS(RADIANS(AJ458))))</f>
        <v>#DIV/0!</v>
      </c>
      <c r="AK478" s="3" t="e">
        <f>IF(DEGREES(ACOS(SIN(RADIANS(G478))*SIN(RADIANS(E468))+COS(RADIANS(G478))*COS(RADIANS(E468))*COS(RADIANS(AK458))))&gt;90,0,$F$4*$F$5/E467^2*(SIN(RADIANS(G478))*SIN(RADIANS(E468))+COS(RADIANS(G478))*COS(RADIANS(E468))*COS(RADIANS(AK458))))</f>
        <v>#DIV/0!</v>
      </c>
      <c r="AL478" s="3" t="e">
        <f>IF(DEGREES(ACOS(SIN(RADIANS(G478))*SIN(RADIANS(E468))+COS(RADIANS(G478))*COS(RADIANS(E468))*COS(RADIANS(AL458))))&gt;90,0,$F$4*$F$5/E467^2*(SIN(RADIANS(G478))*SIN(RADIANS(E468))+COS(RADIANS(G478))*COS(RADIANS(E468))*COS(RADIANS(AL458))))</f>
        <v>#DIV/0!</v>
      </c>
      <c r="AM478" s="3" t="e">
        <f>IF(DEGREES(ACOS(SIN(RADIANS(G478))*SIN(RADIANS(E468))+COS(RADIANS(G478))*COS(RADIANS(E468))*COS(RADIANS(AM458))))&gt;90,0,$F$4*$F$5/E467^2*(SIN(RADIANS(G478))*SIN(RADIANS(E468))+COS(RADIANS(G478))*COS(RADIANS(E468))*COS(RADIANS(AM458))))</f>
        <v>#DIV/0!</v>
      </c>
      <c r="AN478" s="3" t="e">
        <f>IF(DEGREES(ACOS(SIN(RADIANS(G478))*SIN(RADIANS(E468))+COS(RADIANS(G478))*COS(RADIANS(E468))*COS(RADIANS(AN458))))&gt;90,0,$F$4*$F$5/E467^2*(SIN(RADIANS(G478))*SIN(RADIANS(E468))+COS(RADIANS(G478))*COS(RADIANS(E468))*COS(RADIANS(AN458))))</f>
        <v>#DIV/0!</v>
      </c>
      <c r="AO478" s="3" t="e">
        <f>IF(DEGREES(ACOS(SIN(RADIANS(G478))*SIN(RADIANS(E468))+COS(RADIANS(G478))*COS(RADIANS(E468))*COS(RADIANS(AO458))))&gt;90,0,$F$4*$F$5/E467^2*(SIN(RADIANS(G478))*SIN(RADIANS(E468))+COS(RADIANS(G478))*COS(RADIANS(E468))*COS(RADIANS(AO458))))</f>
        <v>#DIV/0!</v>
      </c>
      <c r="AP478" s="3" t="e">
        <f>IF(DEGREES(ACOS(SIN(RADIANS(G478))*SIN(RADIANS(E468))+COS(RADIANS(G478))*COS(RADIANS(E468))*COS(RADIANS(AP458))))&gt;90,0,$F$4*$F$5/E467^2*(SIN(RADIANS(G478))*SIN(RADIANS(E468))+COS(RADIANS(G478))*COS(RADIANS(E468))*COS(RADIANS(AP458))))</f>
        <v>#DIV/0!</v>
      </c>
      <c r="AQ478" s="3" t="e">
        <f>IF(DEGREES(ACOS(SIN(RADIANS(G478))*SIN(RADIANS(E468))+COS(RADIANS(G478))*COS(RADIANS(E468))*COS(RADIANS(AQ458))))&gt;90,0,$F$4*$F$5/E467^2*(SIN(RADIANS(G478))*SIN(RADIANS(E468))+COS(RADIANS(G478))*COS(RADIANS(E468))*COS(RADIANS(AQ458))))</f>
        <v>#DIV/0!</v>
      </c>
      <c r="AR478" s="3" t="e">
        <f>IF(DEGREES(ACOS(SIN(RADIANS(G478))*SIN(RADIANS(E468))+COS(RADIANS(G478))*COS(RADIANS(E468))*COS(RADIANS(AR458))))&gt;90,0,$F$4*$F$5/E467^2*(SIN(RADIANS(G478))*SIN(RADIANS(E468))+COS(RADIANS(G478))*COS(RADIANS(E468))*COS(RADIANS(AR458))))</f>
        <v>#DIV/0!</v>
      </c>
    </row>
    <row r="479" spans="2:44" ht="15.75" customHeight="1" x14ac:dyDescent="0.2"/>
    <row r="480" spans="2:44" ht="15.75" customHeight="1" x14ac:dyDescent="0.2">
      <c r="H480" s="3" t="s">
        <v>771</v>
      </c>
      <c r="I480" s="3">
        <v>180</v>
      </c>
      <c r="J480" s="3">
        <v>170</v>
      </c>
      <c r="K480" s="3">
        <v>160</v>
      </c>
      <c r="L480" s="3">
        <v>150</v>
      </c>
      <c r="M480" s="3">
        <v>140</v>
      </c>
      <c r="N480" s="3">
        <v>130</v>
      </c>
      <c r="O480" s="3">
        <v>120</v>
      </c>
      <c r="P480" s="3">
        <v>110</v>
      </c>
      <c r="Q480" s="3">
        <v>100</v>
      </c>
      <c r="R480" s="3">
        <v>90</v>
      </c>
      <c r="S480" s="3">
        <v>80</v>
      </c>
      <c r="T480" s="3">
        <v>70</v>
      </c>
      <c r="U480" s="3">
        <v>60</v>
      </c>
      <c r="V480" s="3">
        <v>50</v>
      </c>
      <c r="W480" s="3">
        <v>40</v>
      </c>
      <c r="X480" s="3">
        <v>30</v>
      </c>
      <c r="Y480" s="3">
        <v>20</v>
      </c>
      <c r="Z480" s="3">
        <v>10</v>
      </c>
      <c r="AA480" s="3">
        <v>0</v>
      </c>
      <c r="AB480" s="3">
        <v>-10</v>
      </c>
      <c r="AC480" s="3">
        <v>-20</v>
      </c>
      <c r="AD480" s="3">
        <v>-30</v>
      </c>
      <c r="AE480" s="3">
        <v>-40</v>
      </c>
      <c r="AF480" s="3">
        <v>-50</v>
      </c>
      <c r="AG480" s="3">
        <v>-60</v>
      </c>
      <c r="AH480" s="3">
        <v>-70</v>
      </c>
      <c r="AI480" s="3">
        <v>-80</v>
      </c>
      <c r="AJ480" s="3">
        <v>-90</v>
      </c>
      <c r="AK480" s="3">
        <v>-100</v>
      </c>
      <c r="AL480" s="3">
        <v>-110</v>
      </c>
      <c r="AM480" s="3">
        <v>-120</v>
      </c>
      <c r="AN480" s="3">
        <v>-130</v>
      </c>
      <c r="AO480" s="3">
        <v>-140</v>
      </c>
      <c r="AP480" s="3">
        <v>-150</v>
      </c>
      <c r="AQ480" s="3">
        <v>-160</v>
      </c>
      <c r="AR480" s="3">
        <v>-170</v>
      </c>
    </row>
    <row r="481" spans="2:44" ht="15.75" customHeight="1" x14ac:dyDescent="0.2">
      <c r="H481" s="3" t="s">
        <v>782</v>
      </c>
      <c r="I481" s="3">
        <f>IF(ABS(I480-E493)&gt;180,IF(ABS(I480-E493)&gt;360,ABS(I480-E493)-360,360-ABS(I480-E493)),ABS(I480-E493))</f>
        <v>180</v>
      </c>
      <c r="J481" s="3">
        <f>IF(ABS(J480-E493)&gt;180,IF(ABS(J480-E493)&gt;360,ABS(J480-E493)-360,360-ABS(J480-E493)),ABS(J480-E493))</f>
        <v>170</v>
      </c>
      <c r="K481" s="3">
        <f>IF(ABS(K480-E493)&gt;180,IF(ABS(K480-E493)&gt;360,ABS(K480-E493)-360,360-ABS(K480-E493)),ABS(K480-E493))</f>
        <v>160</v>
      </c>
      <c r="L481" s="3">
        <f>IF(ABS(L480-E493)&gt;180,IF(ABS(L480-E493)&gt;360,ABS(L480-E493)-360,360-ABS(L480-E493)),ABS(L480-E493))</f>
        <v>150</v>
      </c>
      <c r="M481" s="3">
        <f>IF(ABS(M480-E493)&gt;180,IF(ABS(M480-E493)&gt;360,ABS(M480-E493)-360,360-ABS(M480-E493)),ABS(M480-E493))</f>
        <v>140</v>
      </c>
      <c r="N481" s="3">
        <f>IF(ABS(N480-E493)&gt;180,IF(ABS(N480-E493)&gt;360,ABS(N480-E493)-360,360-ABS(N480-E493)),ABS(N480-E493))</f>
        <v>130</v>
      </c>
      <c r="O481" s="3">
        <f>IF(ABS(O480-E493)&gt;180,IF(ABS(O480-E493)&gt;360,ABS(O480-E493)-360,360-ABS(O480-E493)),ABS(O480-E493))</f>
        <v>120</v>
      </c>
      <c r="P481" s="3">
        <f>IF(ABS(P480-E493)&gt;180,IF(ABS(P480-E493)&gt;360,ABS(P480-E493)-360,360-ABS(P480-E493)),ABS(P480-E493))</f>
        <v>110</v>
      </c>
      <c r="Q481" s="3">
        <f>IF(ABS(Q480-E493)&gt;180,IF(ABS(Q480-E493)&gt;360,ABS(Q480-E493)-360,360-ABS(Q480-E493)),ABS(Q480-E493))</f>
        <v>100</v>
      </c>
      <c r="R481" s="3">
        <f>IF(ABS(R480-E493)&gt;180,IF(ABS(R480-E493)&gt;360,ABS(R480-E493)-360,360-ABS(R480-E493)),ABS(R480-E493))</f>
        <v>90</v>
      </c>
      <c r="S481" s="3">
        <f>IF(ABS(S480-E493)&gt;180,IF(ABS(S480-E493)&gt;360,ABS(S480-E493)-360,360-ABS(S480-E493)),ABS(S480-E493))</f>
        <v>80</v>
      </c>
      <c r="T481" s="3">
        <f>IF(ABS(T480-E493)&gt;180,IF(ABS(T480-E493)&gt;360,ABS(T480-E493)-360,360-ABS(T480-E493)),ABS(T480-E493))</f>
        <v>70</v>
      </c>
      <c r="U481" s="3">
        <f>IF(ABS(U480-E493)&gt;180,IF(ABS(U480-E493)&gt;360,ABS(U480-E493)-360,360-ABS(U480-E493)),ABS(U480-E493))</f>
        <v>60</v>
      </c>
      <c r="V481" s="3">
        <f>IF(ABS(V480-E493)&gt;180,IF(ABS(V480-E493)&gt;360,ABS(V480-E493)-360,360-ABS(V480-E493)),ABS(V480-E493))</f>
        <v>50</v>
      </c>
      <c r="W481" s="3">
        <f>IF(ABS(W480-E493)&gt;180,IF(ABS(W480-E493)&gt;360,ABS(W480-E493)-360,360-ABS(W480-E493)),ABS(W480-E493))</f>
        <v>40</v>
      </c>
      <c r="X481" s="3">
        <f>IF(ABS(X480-E493)&gt;180,IF(ABS(X480-E493)&gt;360,ABS(X480-E493)-360,360-ABS(X480-E493)),ABS(X480-E493))</f>
        <v>30</v>
      </c>
      <c r="Y481" s="3">
        <f>IF(ABS(Y480-E493)&gt;180,IF(ABS(Y480-E493)&gt;360,ABS(Y480-E493)-360,360-ABS(Y480-E493)),ABS(Y480-E493))</f>
        <v>20</v>
      </c>
      <c r="Z481" s="3">
        <f>IF(ABS(Z480-E493)&gt;180,IF(ABS(Z480-E493)&gt;360,ABS(Z480-E493)-360,360-ABS(Z480-E493)),ABS(Z480-E493))</f>
        <v>10</v>
      </c>
      <c r="AA481" s="3">
        <f>IF(ABS(AA480-E493)&gt;180,IF(ABS(AA480-E493)&gt;360,ABS(AA480-E493)-360,360-ABS(AA480-E493)),ABS(AA480-E493))</f>
        <v>0</v>
      </c>
      <c r="AB481" s="3">
        <f>IF(ABS(AB480-E493)&gt;180,IF(ABS(AB480-E493)&gt;360,ABS(AB480-E493)-360,360-ABS(AB480-E493)),ABS(AB480-E493))</f>
        <v>10</v>
      </c>
      <c r="AC481" s="3">
        <f>IF(ABS(AC480-E493)&gt;180,IF(ABS(AC480-E493)&gt;360,ABS(AC480-E493)-360,360-ABS(AC480-E493)),ABS(AC480-E493))</f>
        <v>20</v>
      </c>
      <c r="AD481" s="3">
        <f>IF(ABS(AD480-E493)&gt;180,IF(ABS(AD480-E493)&gt;360,ABS(AD480-E493)-360,360-ABS(AD480-E493)),ABS(AD480-E493))</f>
        <v>30</v>
      </c>
      <c r="AE481" s="3">
        <f>IF(ABS(AE480-E493)&gt;180,IF(ABS(AE480-E493)&gt;360,ABS(AE480-E493)-360,360-ABS(AE480-E493)),ABS(AE480-E493))</f>
        <v>40</v>
      </c>
      <c r="AF481" s="3">
        <f>IF(ABS(AF480-E493)&gt;180,IF(ABS(AF480-E493)&gt;360,ABS(AF480-E493)-360,360-ABS(AF480-E493)),ABS(AF480-E493))</f>
        <v>50</v>
      </c>
      <c r="AG481" s="3">
        <f>IF(ABS(AG480-E493)&gt;180,IF(ABS(AG480-E493)&gt;360,ABS(AG480-E493)-360,360-ABS(AG480-E493)),ABS(AG480-E493))</f>
        <v>60</v>
      </c>
      <c r="AH481" s="3">
        <f>IF(ABS(AH480-E493)&gt;180,IF(ABS(AH480-E493)&gt;360,ABS(AH480-E493)-360,360-ABS(AH480-E493)),ABS(AH480-E493))</f>
        <v>70</v>
      </c>
      <c r="AI481" s="3">
        <f>IF(ABS(AI480-E493)&gt;180,IF(ABS(AI480-E493)&gt;360,ABS(AI480-E493)-360,360-ABS(AI480-E493)),ABS(AI480-E493))</f>
        <v>80</v>
      </c>
      <c r="AJ481" s="3">
        <f>IF(ABS(AJ480-E493)&gt;180,IF(ABS(AJ480-E493)&gt;360,ABS(AJ480-E493)-360,360-ABS(AJ480-E493)),ABS(AJ480-E493))</f>
        <v>90</v>
      </c>
      <c r="AK481" s="3">
        <f>IF(ABS(AK480-E493)&gt;180,IF(ABS(AK480-E493)&gt;360,ABS(AK480-E493)-360,360-ABS(AK480-E493)),ABS(AK480-E493))</f>
        <v>100</v>
      </c>
      <c r="AL481" s="3">
        <f>IF(ABS(AL480-E493)&gt;180,IF(ABS(AL480-E493)&gt;360,ABS(AL480-E493)-360,360-ABS(AL480-E493)),ABS(AL480-E493))</f>
        <v>110</v>
      </c>
      <c r="AM481" s="3">
        <f>IF(ABS(AM480-E493)&gt;180,IF(ABS(AM480-E493)&gt;360,ABS(AM480-E493)-360,360-ABS(AM480-E493)),ABS(AM480-E493))</f>
        <v>120</v>
      </c>
      <c r="AN481" s="3">
        <f>IF(ABS(AN480-E493)&gt;180,IF(ABS(AN480-E493)&gt;360,ABS(AN480-E493)-360,360-ABS(AN480-E493)),ABS(AN480-E493))</f>
        <v>130</v>
      </c>
      <c r="AO481" s="3">
        <f>IF(ABS(AO480-E493)&gt;180,IF(ABS(AO480-E493)&gt;360,ABS(AO480-E493)-360,360-ABS(AO480-E493)),ABS(AO480-E493))</f>
        <v>140</v>
      </c>
      <c r="AP481" s="3">
        <f>IF(ABS(AP480-E493)&gt;180,IF(ABS(AP480-E493)&gt;360,ABS(AP480-E493)-360,360-ABS(AP480-E493)),ABS(AP480-E493))</f>
        <v>150</v>
      </c>
      <c r="AQ481" s="3">
        <f>IF(ABS(AQ480-E493)&gt;180,IF(ABS(AQ480-E493)&gt;360,ABS(AQ480-E493)-360,360-ABS(AQ480-E493)),ABS(AQ480-E493))</f>
        <v>160</v>
      </c>
      <c r="AR481" s="3">
        <f>IF(ABS(AR480-E493)&gt;180,IF(ABS(AR480-E493)&gt;360,ABS(AR480-E493)-360,360-ABS(AR480-E493)),ABS(AR480-E493))</f>
        <v>170</v>
      </c>
    </row>
    <row r="482" spans="2:44" ht="15.75" customHeight="1" x14ac:dyDescent="0.2">
      <c r="G482" s="3" t="s">
        <v>736</v>
      </c>
    </row>
    <row r="483" spans="2:44" ht="15.75" customHeight="1" x14ac:dyDescent="0.2">
      <c r="B483" s="3" t="s">
        <v>791</v>
      </c>
      <c r="E483" s="3">
        <v>190</v>
      </c>
      <c r="G483" s="3">
        <v>90</v>
      </c>
      <c r="I483" s="3" t="e">
        <f>IF(DEGREES(ACOS(SIN(RADIANS(G483))*SIN(RADIANS(E491))+COS(RADIANS(G483))*COS(RADIANS(E491))*COS(RADIANS(I481))))&gt;90,0,$F$4*$F$5/E490^2*(SIN(RADIANS(G483))*SIN(RADIANS(E491))+COS(RADIANS(G483))*COS(RADIANS(E491))*COS(RADIANS(I481))))</f>
        <v>#DIV/0!</v>
      </c>
      <c r="J483" s="3" t="e">
        <f>IF(DEGREES(ACOS(SIN(RADIANS(G483))*SIN(RADIANS(E491))+COS(RADIANS(G483))*COS(RADIANS(E491))*COS(RADIANS(J481))))&gt;90,0,$F$4*$F$5/E490^2*(SIN(RADIANS(G483))*SIN(RADIANS(E491))+COS(RADIANS(G483))*COS(RADIANS(E491))*COS(RADIANS(J481))))</f>
        <v>#DIV/0!</v>
      </c>
      <c r="K483" s="3" t="e">
        <f>IF(DEGREES(ACOS(SIN(RADIANS(G483))*SIN(RADIANS(E491))+COS(RADIANS(G483))*COS(RADIANS(E491))*COS(RADIANS(K481))))&gt;90,0,$F$4*$F$5/E490^2*(SIN(RADIANS(G483))*SIN(RADIANS(E491))+COS(RADIANS(G483))*COS(RADIANS(E491))*COS(RADIANS(K481))))</f>
        <v>#DIV/0!</v>
      </c>
      <c r="L483" s="3" t="e">
        <f>IF(DEGREES(ACOS(SIN(RADIANS(G483))*SIN(RADIANS(E491))+COS(RADIANS(G483))*COS(RADIANS(E491))*COS(RADIANS(L481))))&gt;90,0,$F$4*$F$5/E490^2*(SIN(RADIANS(G483))*SIN(RADIANS(E491))+COS(RADIANS(G483))*COS(RADIANS(E491))*COS(RADIANS(L481))))</f>
        <v>#DIV/0!</v>
      </c>
      <c r="M483" s="3" t="e">
        <f>IF(DEGREES(ACOS(SIN(RADIANS(G483))*SIN(RADIANS(E491))+COS(RADIANS(G483))*COS(RADIANS(E491))*COS(RADIANS(M481))))&gt;90,0,$F$4*$F$5/E490^2*(SIN(RADIANS(G483))*SIN(RADIANS(E491))+COS(RADIANS(G483))*COS(RADIANS(E491))*COS(RADIANS(M481))))</f>
        <v>#DIV/0!</v>
      </c>
      <c r="N483" s="3" t="e">
        <f>IF(DEGREES(ACOS(SIN(RADIANS(G483))*SIN(RADIANS(E491))+COS(RADIANS(G483))*COS(RADIANS(E491))*COS(RADIANS(N481))))&gt;90,0,$F$4*$F$5/E490^2*(SIN(RADIANS(G483))*SIN(RADIANS(E491))+COS(RADIANS(G483))*COS(RADIANS(E491))*COS(RADIANS(N481))))</f>
        <v>#DIV/0!</v>
      </c>
      <c r="O483" s="3" t="e">
        <f>IF(DEGREES(ACOS(SIN(RADIANS(G483))*SIN(RADIANS(E491))+COS(RADIANS(G483))*COS(RADIANS(E491))*COS(RADIANS(O481))))&gt;90,0,$F$4*$F$5/E490^2*(SIN(RADIANS(G483))*SIN(RADIANS(E491))+COS(RADIANS(G483))*COS(RADIANS(E491))*COS(RADIANS(O481))))</f>
        <v>#DIV/0!</v>
      </c>
      <c r="P483" s="3" t="e">
        <f>IF(DEGREES(ACOS(SIN(RADIANS(G483))*SIN(RADIANS(E491))+COS(RADIANS(G483))*COS(RADIANS(E491))*COS(RADIANS(P481))))&gt;90,0,$F$4*$F$5/E490^2*(SIN(RADIANS(G483))*SIN(RADIANS(E491))+COS(RADIANS(G483))*COS(RADIANS(E491))*COS(RADIANS(P481))))</f>
        <v>#DIV/0!</v>
      </c>
      <c r="Q483" s="3" t="e">
        <f>IF(DEGREES(ACOS(SIN(RADIANS(G483))*SIN(RADIANS(E491))+COS(RADIANS(G483))*COS(RADIANS(E491))*COS(RADIANS(Q481))))&gt;90,0,$F$4*$F$5/E490^2*(SIN(RADIANS(G483))*SIN(RADIANS(E491))+COS(RADIANS(G483))*COS(RADIANS(E491))*COS(RADIANS(Q481))))</f>
        <v>#DIV/0!</v>
      </c>
      <c r="R483" s="3" t="e">
        <f>IF(DEGREES(ACOS(SIN(RADIANS(G483))*SIN(RADIANS(E491))+COS(RADIANS(G483))*COS(RADIANS(E491))*COS(RADIANS(R481))))&gt;90,0,$F$4*$F$5/E490^2*(SIN(RADIANS(G483))*SIN(RADIANS(E491))+COS(RADIANS(G483))*COS(RADIANS(E491))*COS(RADIANS(R481))))</f>
        <v>#DIV/0!</v>
      </c>
      <c r="S483" s="3" t="e">
        <f>IF(DEGREES(ACOS(SIN(RADIANS(G483))*SIN(RADIANS(E491))+COS(RADIANS(G483))*COS(RADIANS(E491))*COS(RADIANS(S481))))&gt;90,0,$F$4*$F$5/E490^2*(SIN(RADIANS(G483))*SIN(RADIANS(E491))+COS(RADIANS(G483))*COS(RADIANS(E491))*COS(RADIANS(S481))))</f>
        <v>#DIV/0!</v>
      </c>
      <c r="T483" s="3" t="e">
        <f>IF(DEGREES(ACOS(SIN(RADIANS(G483))*SIN(RADIANS(E491))+COS(RADIANS(G483))*COS(RADIANS(E491))*COS(RADIANS(T481))))&gt;90,0,$F$4*$F$5/E490^2*(SIN(RADIANS(G483))*SIN(RADIANS(E491))+COS(RADIANS(G483))*COS(RADIANS(E491))*COS(RADIANS(T481))))</f>
        <v>#DIV/0!</v>
      </c>
      <c r="U483" s="3" t="e">
        <f>IF(DEGREES(ACOS(SIN(RADIANS(G483))*SIN(RADIANS(E491))+COS(RADIANS(G483))*COS(RADIANS(E491))*COS(RADIANS(U481))))&gt;90,0,$F$4*$F$5/E490^2*(SIN(RADIANS(G483))*SIN(RADIANS(E491))+COS(RADIANS(G483))*COS(RADIANS(E491))*COS(RADIANS(U481))))</f>
        <v>#DIV/0!</v>
      </c>
      <c r="V483" s="3" t="e">
        <f>IF(DEGREES(ACOS(SIN(RADIANS(G483))*SIN(RADIANS(E491))+COS(RADIANS(G483))*COS(RADIANS(E491))*COS(RADIANS(V481))))&gt;90,0,$F$4*$F$5/E490^2*(SIN(RADIANS(G483))*SIN(RADIANS(E491))+COS(RADIANS(G483))*COS(RADIANS(E491))*COS(RADIANS(V481))))</f>
        <v>#DIV/0!</v>
      </c>
      <c r="W483" s="3" t="e">
        <f>IF(DEGREES(ACOS(SIN(RADIANS(G483))*SIN(RADIANS(E491))+COS(RADIANS(G483))*COS(RADIANS(E491))*COS(RADIANS(W481))))&gt;90,0,$F$4*$F$5/E490^2*(SIN(RADIANS(G483))*SIN(RADIANS(E491))+COS(RADIANS(G483))*COS(RADIANS(E491))*COS(RADIANS(W481))))</f>
        <v>#DIV/0!</v>
      </c>
      <c r="X483" s="3" t="e">
        <f>IF(DEGREES(ACOS(SIN(RADIANS(G483))*SIN(RADIANS(E491))+COS(RADIANS(G483))*COS(RADIANS(E491))*COS(RADIANS(X481))))&gt;90,0,$F$4*$F$5/E490^2*(SIN(RADIANS(G483))*SIN(RADIANS(E491))+COS(RADIANS(G483))*COS(RADIANS(E491))*COS(RADIANS(X481))))</f>
        <v>#DIV/0!</v>
      </c>
      <c r="Y483" s="3" t="e">
        <f>IF(DEGREES(ACOS(SIN(RADIANS(G483))*SIN(RADIANS(E491))+COS(RADIANS(G483))*COS(RADIANS(E491))*COS(RADIANS(Y481))))&gt;90,0,$F$4*$F$5/E490^2*(SIN(RADIANS(G483))*SIN(RADIANS(E491))+COS(RADIANS(G483))*COS(RADIANS(E491))*COS(RADIANS(Y481))))</f>
        <v>#DIV/0!</v>
      </c>
      <c r="Z483" s="3" t="e">
        <f>IF(DEGREES(ACOS(SIN(RADIANS(G483))*SIN(RADIANS(E491))+COS(RADIANS(G483))*COS(RADIANS(E491))*COS(RADIANS(Z481))))&gt;90,0,$F$4*$F$5/E490^2*(SIN(RADIANS(G483))*SIN(RADIANS(E491))+COS(RADIANS(G483))*COS(RADIANS(E491))*COS(RADIANS(Z481))))</f>
        <v>#DIV/0!</v>
      </c>
      <c r="AA483" s="3" t="e">
        <f>IF(DEGREES(ACOS(SIN(RADIANS(G483))*SIN(RADIANS(E491))+COS(RADIANS(G483))*COS(RADIANS(E491))*COS(RADIANS(AA481))))&gt;90,0,$F$4*$F$5/E490^2*(SIN(RADIANS(G483))*SIN(RADIANS(E491))+COS(RADIANS(G483))*COS(RADIANS(E491))*COS(RADIANS(AA481))))</f>
        <v>#DIV/0!</v>
      </c>
      <c r="AB483" s="3" t="e">
        <f>IF(DEGREES(ACOS(SIN(RADIANS(G483))*SIN(RADIANS(E491))+COS(RADIANS(G483))*COS(RADIANS(E491))*COS(RADIANS(AB481))))&gt;90,0,$F$4*$F$5/E490^2*(SIN(RADIANS(G483))*SIN(RADIANS(E491))+COS(RADIANS(G483))*COS(RADIANS(E491))*COS(RADIANS(AB481))))</f>
        <v>#DIV/0!</v>
      </c>
      <c r="AC483" s="3" t="e">
        <f>IF(DEGREES(ACOS(SIN(RADIANS(G483))*SIN(RADIANS(E491))+COS(RADIANS(G483))*COS(RADIANS(E491))*COS(RADIANS(AC481))))&gt;90,0,$F$4*$F$5/E490^2*(SIN(RADIANS(G483))*SIN(RADIANS(E491))+COS(RADIANS(G483))*COS(RADIANS(E491))*COS(RADIANS(AC481))))</f>
        <v>#DIV/0!</v>
      </c>
      <c r="AD483" s="3" t="e">
        <f>IF(DEGREES(ACOS(SIN(RADIANS(G483))*SIN(RADIANS(E491))+COS(RADIANS(G483))*COS(RADIANS(E491))*COS(RADIANS(AD481))))&gt;90,0,$F$4*$F$5/E490^2*(SIN(RADIANS(G483))*SIN(RADIANS(E491))+COS(RADIANS(G483))*COS(RADIANS(E491))*COS(RADIANS(AD481))))</f>
        <v>#DIV/0!</v>
      </c>
      <c r="AE483" s="3" t="e">
        <f>IF(DEGREES(ACOS(SIN(RADIANS(G483))*SIN(RADIANS(E491))+COS(RADIANS(G483))*COS(RADIANS(E491))*COS(RADIANS(AE481))))&gt;90,0,$F$4*$F$5/E490^2*(SIN(RADIANS(G483))*SIN(RADIANS(E491))+COS(RADIANS(G483))*COS(RADIANS(E491))*COS(RADIANS(AE481))))</f>
        <v>#DIV/0!</v>
      </c>
      <c r="AF483" s="3" t="e">
        <f>IF(DEGREES(ACOS(SIN(RADIANS(G483))*SIN(RADIANS(E491))+COS(RADIANS(G483))*COS(RADIANS(E491))*COS(RADIANS(AF481))))&gt;90,0,$F$4*$F$5/E490^2*(SIN(RADIANS(G483))*SIN(RADIANS(E491))+COS(RADIANS(G483))*COS(RADIANS(E491))*COS(RADIANS(AF481))))</f>
        <v>#DIV/0!</v>
      </c>
      <c r="AG483" s="3" t="e">
        <f>IF(DEGREES(ACOS(SIN(RADIANS(G483))*SIN(RADIANS(E491))+COS(RADIANS(G483))*COS(RADIANS(E491))*COS(RADIANS(AG481))))&gt;90,0,$F$4*$F$5/E490^2*(SIN(RADIANS(G483))*SIN(RADIANS(E491))+COS(RADIANS(G483))*COS(RADIANS(E491))*COS(RADIANS(AG481))))</f>
        <v>#DIV/0!</v>
      </c>
      <c r="AH483" s="3" t="e">
        <f>IF(DEGREES(ACOS(SIN(RADIANS(G483))*SIN(RADIANS(E491))+COS(RADIANS(G483))*COS(RADIANS(E491))*COS(RADIANS(AH481))))&gt;90,0,$F$4*$F$5/E490^2*(SIN(RADIANS(G483))*SIN(RADIANS(E491))+COS(RADIANS(G483))*COS(RADIANS(E491))*COS(RADIANS(AH481))))</f>
        <v>#DIV/0!</v>
      </c>
      <c r="AI483" s="3" t="e">
        <f>IF(DEGREES(ACOS(SIN(RADIANS(G483))*SIN(RADIANS(E491))+COS(RADIANS(G483))*COS(RADIANS(E491))*COS(RADIANS(AI481))))&gt;90,0,$F$4*$F$5/E490^2*(SIN(RADIANS(G483))*SIN(RADIANS(E491))+COS(RADIANS(G483))*COS(RADIANS(E491))*COS(RADIANS(AI481))))</f>
        <v>#DIV/0!</v>
      </c>
      <c r="AJ483" s="3" t="e">
        <f>IF(DEGREES(ACOS(SIN(RADIANS(G483))*SIN(RADIANS(E491))+COS(RADIANS(G483))*COS(RADIANS(E491))*COS(RADIANS(AJ481))))&gt;90,0,$F$4*$F$5/E490^2*(SIN(RADIANS(G483))*SIN(RADIANS(E491))+COS(RADIANS(G483))*COS(RADIANS(E491))*COS(RADIANS(AJ481))))</f>
        <v>#DIV/0!</v>
      </c>
      <c r="AK483" s="3" t="e">
        <f>IF(DEGREES(ACOS(SIN(RADIANS(G483))*SIN(RADIANS(E491))+COS(RADIANS(G483))*COS(RADIANS(E491))*COS(RADIANS(AK481))))&gt;90,0,$F$4*$F$5/E490^2*(SIN(RADIANS(G483))*SIN(RADIANS(E491))+COS(RADIANS(G483))*COS(RADIANS(E491))*COS(RADIANS(AK481))))</f>
        <v>#DIV/0!</v>
      </c>
      <c r="AL483" s="3" t="e">
        <f>IF(DEGREES(ACOS(SIN(RADIANS(G483))*SIN(RADIANS(E491))+COS(RADIANS(G483))*COS(RADIANS(E491))*COS(RADIANS(AL481))))&gt;90,0,$F$4*$F$5/E490^2*(SIN(RADIANS(G483))*SIN(RADIANS(E491))+COS(RADIANS(G483))*COS(RADIANS(E491))*COS(RADIANS(AL481))))</f>
        <v>#DIV/0!</v>
      </c>
      <c r="AM483" s="3" t="e">
        <f>IF(DEGREES(ACOS(SIN(RADIANS(G483))*SIN(RADIANS(E491))+COS(RADIANS(G483))*COS(RADIANS(E491))*COS(RADIANS(AM481))))&gt;90,0,$F$4*$F$5/E490^2*(SIN(RADIANS(G483))*SIN(RADIANS(E491))+COS(RADIANS(G483))*COS(RADIANS(E491))*COS(RADIANS(AM481))))</f>
        <v>#DIV/0!</v>
      </c>
      <c r="AN483" s="3" t="e">
        <f>IF(DEGREES(ACOS(SIN(RADIANS(G483))*SIN(RADIANS(E491))+COS(RADIANS(G483))*COS(RADIANS(E491))*COS(RADIANS(AN481))))&gt;90,0,$F$4*$F$5/E490^2*(SIN(RADIANS(G483))*SIN(RADIANS(E491))+COS(RADIANS(G483))*COS(RADIANS(E491))*COS(RADIANS(AN481))))</f>
        <v>#DIV/0!</v>
      </c>
      <c r="AO483" s="3" t="e">
        <f>IF(DEGREES(ACOS(SIN(RADIANS(G483))*SIN(RADIANS(E491))+COS(RADIANS(G483))*COS(RADIANS(E491))*COS(RADIANS(AO481))))&gt;90,0,$F$4*$F$5/E490^2*(SIN(RADIANS(G483))*SIN(RADIANS(E491))+COS(RADIANS(G483))*COS(RADIANS(E491))*COS(RADIANS(AO481))))</f>
        <v>#DIV/0!</v>
      </c>
      <c r="AP483" s="3" t="e">
        <f>IF(DEGREES(ACOS(SIN(RADIANS(G483))*SIN(RADIANS(E491))+COS(RADIANS(G483))*COS(RADIANS(E491))*COS(RADIANS(AP481))))&gt;90,0,$F$4*$F$5/E490^2*(SIN(RADIANS(G483))*SIN(RADIANS(E491))+COS(RADIANS(G483))*COS(RADIANS(E491))*COS(RADIANS(AP481))))</f>
        <v>#DIV/0!</v>
      </c>
      <c r="AQ483" s="3" t="e">
        <f>IF(DEGREES(ACOS(SIN(RADIANS(G483))*SIN(RADIANS(E491))+COS(RADIANS(G483))*COS(RADIANS(E491))*COS(RADIANS(AQ481))))&gt;90,0,$F$4*$F$5/E490^2*(SIN(RADIANS(G483))*SIN(RADIANS(E491))+COS(RADIANS(G483))*COS(RADIANS(E491))*COS(RADIANS(AQ481))))</f>
        <v>#DIV/0!</v>
      </c>
      <c r="AR483" s="3" t="e">
        <f>IF(DEGREES(ACOS(SIN(RADIANS(G483))*SIN(RADIANS(E491))+COS(RADIANS(G483))*COS(RADIANS(E491))*COS(RADIANS(AR481))))&gt;90,0,$F$4*$F$5/E490^2*(SIN(RADIANS(G483))*SIN(RADIANS(E491))+COS(RADIANS(G483))*COS(RADIANS(E491))*COS(RADIANS(AR481))))</f>
        <v>#DIV/0!</v>
      </c>
    </row>
    <row r="484" spans="2:44" ht="15.75" customHeight="1" x14ac:dyDescent="0.2">
      <c r="B484" s="3" t="s">
        <v>728</v>
      </c>
      <c r="E484" s="3">
        <f t="array" ref="E484">INDEX($D$1751:$AM$1751,0,MATCH(E483-IF(E483&lt;360,0,360),$D$1700:$AM$1700,0))+IF(E483&gt;350,360,0)</f>
        <v>190</v>
      </c>
      <c r="G484" s="3">
        <v>80</v>
      </c>
      <c r="I484" s="3">
        <f>IF(DEGREES(ACOS(SIN(RADIANS(G484))*SIN(RADIANS(E491))+COS(RADIANS(G484))*COS(RADIANS(E491))*COS(RADIANS(I481))))&gt;90,0,$F$4*$F$5/E490^2*(SIN(RADIANS(G484))*SIN(RADIANS(E491))+COS(RADIANS(G484))*COS(RADIANS(E491))*COS(RADIANS(I481))))</f>
        <v>0</v>
      </c>
      <c r="J484" s="3">
        <f>IF(DEGREES(ACOS(SIN(RADIANS(G484))*SIN(RADIANS(E491))+COS(RADIANS(G484))*COS(RADIANS(E491))*COS(RADIANS(J481))))&gt;90,0,$F$4*$F$5/E490^2*(SIN(RADIANS(G484))*SIN(RADIANS(E491))+COS(RADIANS(G484))*COS(RADIANS(E491))*COS(RADIANS(J481))))</f>
        <v>0</v>
      </c>
      <c r="K484" s="3">
        <f>IF(DEGREES(ACOS(SIN(RADIANS(G484))*SIN(RADIANS(E491))+COS(RADIANS(G484))*COS(RADIANS(E491))*COS(RADIANS(K481))))&gt;90,0,$F$4*$F$5/E490^2*(SIN(RADIANS(G484))*SIN(RADIANS(E491))+COS(RADIANS(G484))*COS(RADIANS(E491))*COS(RADIANS(K481))))</f>
        <v>0</v>
      </c>
      <c r="L484" s="3">
        <f>IF(DEGREES(ACOS(SIN(RADIANS(G484))*SIN(RADIANS(E491))+COS(RADIANS(G484))*COS(RADIANS(E491))*COS(RADIANS(L481))))&gt;90,0,$F$4*$F$5/E490^2*(SIN(RADIANS(G484))*SIN(RADIANS(E491))+COS(RADIANS(G484))*COS(RADIANS(E491))*COS(RADIANS(L481))))</f>
        <v>0</v>
      </c>
      <c r="M484" s="3">
        <f>IF(DEGREES(ACOS(SIN(RADIANS(G484))*SIN(RADIANS(E491))+COS(RADIANS(G484))*COS(RADIANS(E491))*COS(RADIANS(M481))))&gt;90,0,$F$4*$F$5/E490^2*(SIN(RADIANS(G484))*SIN(RADIANS(E491))+COS(RADIANS(G484))*COS(RADIANS(E491))*COS(RADIANS(M481))))</f>
        <v>0</v>
      </c>
      <c r="N484" s="3">
        <f>IF(DEGREES(ACOS(SIN(RADIANS(G484))*SIN(RADIANS(E491))+COS(RADIANS(G484))*COS(RADIANS(E491))*COS(RADIANS(N481))))&gt;90,0,$F$4*$F$5/E490^2*(SIN(RADIANS(G484))*SIN(RADIANS(E491))+COS(RADIANS(G484))*COS(RADIANS(E491))*COS(RADIANS(N481))))</f>
        <v>0</v>
      </c>
      <c r="O484" s="3">
        <f>IF(DEGREES(ACOS(SIN(RADIANS(G484))*SIN(RADIANS(E491))+COS(RADIANS(G484))*COS(RADIANS(E491))*COS(RADIANS(O481))))&gt;90,0,$F$4*$F$5/E490^2*(SIN(RADIANS(G484))*SIN(RADIANS(E491))+COS(RADIANS(G484))*COS(RADIANS(E491))*COS(RADIANS(O481))))</f>
        <v>0</v>
      </c>
      <c r="P484" s="3">
        <f>IF(DEGREES(ACOS(SIN(RADIANS(G484))*SIN(RADIANS(E491))+COS(RADIANS(G484))*COS(RADIANS(E491))*COS(RADIANS(P481))))&gt;90,0,$F$4*$F$5/E490^2*(SIN(RADIANS(G484))*SIN(RADIANS(E491))+COS(RADIANS(G484))*COS(RADIANS(E491))*COS(RADIANS(P481))))</f>
        <v>0</v>
      </c>
      <c r="Q484" s="3">
        <f>IF(DEGREES(ACOS(SIN(RADIANS(G484))*SIN(RADIANS(E491))+COS(RADIANS(G484))*COS(RADIANS(E491))*COS(RADIANS(Q481))))&gt;90,0,$F$4*$F$5/E490^2*(SIN(RADIANS(G484))*SIN(RADIANS(E491))+COS(RADIANS(G484))*COS(RADIANS(E491))*COS(RADIANS(Q481))))</f>
        <v>0</v>
      </c>
      <c r="R484" s="3" t="e">
        <f>IF(DEGREES(ACOS(SIN(RADIANS(G484))*SIN(RADIANS(E491))+COS(RADIANS(G484))*COS(RADIANS(E491))*COS(RADIANS(R481))))&gt;90,0,$F$4*$F$5/E490^2*(SIN(RADIANS(G484))*SIN(RADIANS(E491))+COS(RADIANS(G484))*COS(RADIANS(E491))*COS(RADIANS(R481))))</f>
        <v>#DIV/0!</v>
      </c>
      <c r="S484" s="3" t="e">
        <f>IF(DEGREES(ACOS(SIN(RADIANS(G484))*SIN(RADIANS(E491))+COS(RADIANS(G484))*COS(RADIANS(E491))*COS(RADIANS(S481))))&gt;90,0,$F$4*$F$5/E490^2*(SIN(RADIANS(G484))*SIN(RADIANS(E491))+COS(RADIANS(G484))*COS(RADIANS(E491))*COS(RADIANS(S481))))</f>
        <v>#DIV/0!</v>
      </c>
      <c r="T484" s="3" t="e">
        <f>IF(DEGREES(ACOS(SIN(RADIANS(G484))*SIN(RADIANS(E491))+COS(RADIANS(G484))*COS(RADIANS(E491))*COS(RADIANS(T481))))&gt;90,0,$F$4*$F$5/E490^2*(SIN(RADIANS(G484))*SIN(RADIANS(E491))+COS(RADIANS(G484))*COS(RADIANS(E491))*COS(RADIANS(T481))))</f>
        <v>#DIV/0!</v>
      </c>
      <c r="U484" s="3" t="e">
        <f>IF(DEGREES(ACOS(SIN(RADIANS(G484))*SIN(RADIANS(E491))+COS(RADIANS(G484))*COS(RADIANS(E491))*COS(RADIANS(U481))))&gt;90,0,$F$4*$F$5/E490^2*(SIN(RADIANS(G484))*SIN(RADIANS(E491))+COS(RADIANS(G484))*COS(RADIANS(E491))*COS(RADIANS(U481))))</f>
        <v>#DIV/0!</v>
      </c>
      <c r="V484" s="3" t="e">
        <f>IF(DEGREES(ACOS(SIN(RADIANS(G484))*SIN(RADIANS(E491))+COS(RADIANS(G484))*COS(RADIANS(E491))*COS(RADIANS(V481))))&gt;90,0,$F$4*$F$5/E490^2*(SIN(RADIANS(G484))*SIN(RADIANS(E491))+COS(RADIANS(G484))*COS(RADIANS(E491))*COS(RADIANS(V481))))</f>
        <v>#DIV/0!</v>
      </c>
      <c r="W484" s="3" t="e">
        <f>IF(DEGREES(ACOS(SIN(RADIANS(G484))*SIN(RADIANS(E491))+COS(RADIANS(G484))*COS(RADIANS(E491))*COS(RADIANS(W481))))&gt;90,0,$F$4*$F$5/E490^2*(SIN(RADIANS(G484))*SIN(RADIANS(E491))+COS(RADIANS(G484))*COS(RADIANS(E491))*COS(RADIANS(W481))))</f>
        <v>#DIV/0!</v>
      </c>
      <c r="X484" s="3" t="e">
        <f>IF(DEGREES(ACOS(SIN(RADIANS(G484))*SIN(RADIANS(E491))+COS(RADIANS(G484))*COS(RADIANS(E491))*COS(RADIANS(X481))))&gt;90,0,$F$4*$F$5/E490^2*(SIN(RADIANS(G484))*SIN(RADIANS(E491))+COS(RADIANS(G484))*COS(RADIANS(E491))*COS(RADIANS(X481))))</f>
        <v>#DIV/0!</v>
      </c>
      <c r="Y484" s="3" t="e">
        <f>IF(DEGREES(ACOS(SIN(RADIANS(G484))*SIN(RADIANS(E491))+COS(RADIANS(G484))*COS(RADIANS(E491))*COS(RADIANS(Y481))))&gt;90,0,$F$4*$F$5/E490^2*(SIN(RADIANS(G484))*SIN(RADIANS(E491))+COS(RADIANS(G484))*COS(RADIANS(E491))*COS(RADIANS(Y481))))</f>
        <v>#DIV/0!</v>
      </c>
      <c r="Z484" s="3" t="e">
        <f>IF(DEGREES(ACOS(SIN(RADIANS(G484))*SIN(RADIANS(E491))+COS(RADIANS(G484))*COS(RADIANS(E491))*COS(RADIANS(Z481))))&gt;90,0,$F$4*$F$5/E490^2*(SIN(RADIANS(G484))*SIN(RADIANS(E491))+COS(RADIANS(G484))*COS(RADIANS(E491))*COS(RADIANS(Z481))))</f>
        <v>#DIV/0!</v>
      </c>
      <c r="AA484" s="3" t="e">
        <f>IF(DEGREES(ACOS(SIN(RADIANS(G484))*SIN(RADIANS(E491))+COS(RADIANS(G484))*COS(RADIANS(E491))*COS(RADIANS(AA481))))&gt;90,0,$F$4*$F$5/E490^2*(SIN(RADIANS(G484))*SIN(RADIANS(E491))+COS(RADIANS(G484))*COS(RADIANS(E491))*COS(RADIANS(AA481))))</f>
        <v>#DIV/0!</v>
      </c>
      <c r="AB484" s="3" t="e">
        <f>IF(DEGREES(ACOS(SIN(RADIANS(G484))*SIN(RADIANS(E491))+COS(RADIANS(G484))*COS(RADIANS(E491))*COS(RADIANS(AB481))))&gt;90,0,$F$4*$F$5/E490^2*(SIN(RADIANS(G484))*SIN(RADIANS(E491))+COS(RADIANS(G484))*COS(RADIANS(E491))*COS(RADIANS(AB481))))</f>
        <v>#DIV/0!</v>
      </c>
      <c r="AC484" s="3" t="e">
        <f>IF(DEGREES(ACOS(SIN(RADIANS(G484))*SIN(RADIANS(E491))+COS(RADIANS(G484))*COS(RADIANS(E491))*COS(RADIANS(AC481))))&gt;90,0,$F$4*$F$5/E490^2*(SIN(RADIANS(G484))*SIN(RADIANS(E491))+COS(RADIANS(G484))*COS(RADIANS(E491))*COS(RADIANS(AC481))))</f>
        <v>#DIV/0!</v>
      </c>
      <c r="AD484" s="3" t="e">
        <f>IF(DEGREES(ACOS(SIN(RADIANS(G484))*SIN(RADIANS(E491))+COS(RADIANS(G484))*COS(RADIANS(E491))*COS(RADIANS(AD481))))&gt;90,0,$F$4*$F$5/E490^2*(SIN(RADIANS(G484))*SIN(RADIANS(E491))+COS(RADIANS(G484))*COS(RADIANS(E491))*COS(RADIANS(AD481))))</f>
        <v>#DIV/0!</v>
      </c>
      <c r="AE484" s="3" t="e">
        <f>IF(DEGREES(ACOS(SIN(RADIANS(G484))*SIN(RADIANS(E491))+COS(RADIANS(G484))*COS(RADIANS(E491))*COS(RADIANS(AE481))))&gt;90,0,$F$4*$F$5/E490^2*(SIN(RADIANS(G484))*SIN(RADIANS(E491))+COS(RADIANS(G484))*COS(RADIANS(E491))*COS(RADIANS(AE481))))</f>
        <v>#DIV/0!</v>
      </c>
      <c r="AF484" s="3" t="e">
        <f>IF(DEGREES(ACOS(SIN(RADIANS(G484))*SIN(RADIANS(E491))+COS(RADIANS(G484))*COS(RADIANS(E491))*COS(RADIANS(AF481))))&gt;90,0,$F$4*$F$5/E490^2*(SIN(RADIANS(G484))*SIN(RADIANS(E491))+COS(RADIANS(G484))*COS(RADIANS(E491))*COS(RADIANS(AF481))))</f>
        <v>#DIV/0!</v>
      </c>
      <c r="AG484" s="3" t="e">
        <f>IF(DEGREES(ACOS(SIN(RADIANS(G484))*SIN(RADIANS(E491))+COS(RADIANS(G484))*COS(RADIANS(E491))*COS(RADIANS(AG481))))&gt;90,0,$F$4*$F$5/E490^2*(SIN(RADIANS(G484))*SIN(RADIANS(E491))+COS(RADIANS(G484))*COS(RADIANS(E491))*COS(RADIANS(AG481))))</f>
        <v>#DIV/0!</v>
      </c>
      <c r="AH484" s="3" t="e">
        <f>IF(DEGREES(ACOS(SIN(RADIANS(G484))*SIN(RADIANS(E491))+COS(RADIANS(G484))*COS(RADIANS(E491))*COS(RADIANS(AH481))))&gt;90,0,$F$4*$F$5/E490^2*(SIN(RADIANS(G484))*SIN(RADIANS(E491))+COS(RADIANS(G484))*COS(RADIANS(E491))*COS(RADIANS(AH481))))</f>
        <v>#DIV/0!</v>
      </c>
      <c r="AI484" s="3" t="e">
        <f>IF(DEGREES(ACOS(SIN(RADIANS(G484))*SIN(RADIANS(E491))+COS(RADIANS(G484))*COS(RADIANS(E491))*COS(RADIANS(AI481))))&gt;90,0,$F$4*$F$5/E490^2*(SIN(RADIANS(G484))*SIN(RADIANS(E491))+COS(RADIANS(G484))*COS(RADIANS(E491))*COS(RADIANS(AI481))))</f>
        <v>#DIV/0!</v>
      </c>
      <c r="AJ484" s="3" t="e">
        <f>IF(DEGREES(ACOS(SIN(RADIANS(G484))*SIN(RADIANS(E491))+COS(RADIANS(G484))*COS(RADIANS(E491))*COS(RADIANS(AJ481))))&gt;90,0,$F$4*$F$5/E490^2*(SIN(RADIANS(G484))*SIN(RADIANS(E491))+COS(RADIANS(G484))*COS(RADIANS(E491))*COS(RADIANS(AJ481))))</f>
        <v>#DIV/0!</v>
      </c>
      <c r="AK484" s="3">
        <f>IF(DEGREES(ACOS(SIN(RADIANS(G484))*SIN(RADIANS(E491))+COS(RADIANS(G484))*COS(RADIANS(E491))*COS(RADIANS(AK481))))&gt;90,0,$F$4*$F$5/E490^2*(SIN(RADIANS(G484))*SIN(RADIANS(E491))+COS(RADIANS(G484))*COS(RADIANS(E491))*COS(RADIANS(AK481))))</f>
        <v>0</v>
      </c>
      <c r="AL484" s="3">
        <f>IF(DEGREES(ACOS(SIN(RADIANS(G484))*SIN(RADIANS(E491))+COS(RADIANS(G484))*COS(RADIANS(E491))*COS(RADIANS(AL481))))&gt;90,0,$F$4*$F$5/E490^2*(SIN(RADIANS(G484))*SIN(RADIANS(E491))+COS(RADIANS(G484))*COS(RADIANS(E491))*COS(RADIANS(AL481))))</f>
        <v>0</v>
      </c>
      <c r="AM484" s="3">
        <f>IF(DEGREES(ACOS(SIN(RADIANS(G484))*SIN(RADIANS(E491))+COS(RADIANS(G484))*COS(RADIANS(E491))*COS(RADIANS(AM481))))&gt;90,0,$F$4*$F$5/E490^2*(SIN(RADIANS(G484))*SIN(RADIANS(E491))+COS(RADIANS(G484))*COS(RADIANS(E491))*COS(RADIANS(AM481))))</f>
        <v>0</v>
      </c>
      <c r="AN484" s="3">
        <f>IF(DEGREES(ACOS(SIN(RADIANS(G484))*SIN(RADIANS(E491))+COS(RADIANS(G484))*COS(RADIANS(E491))*COS(RADIANS(AN481))))&gt;90,0,$F$4*$F$5/E490^2*(SIN(RADIANS(G484))*SIN(RADIANS(E491))+COS(RADIANS(G484))*COS(RADIANS(E491))*COS(RADIANS(AN481))))</f>
        <v>0</v>
      </c>
      <c r="AO484" s="3">
        <f>IF(DEGREES(ACOS(SIN(RADIANS(G484))*SIN(RADIANS(E491))+COS(RADIANS(G484))*COS(RADIANS(E491))*COS(RADIANS(AO481))))&gt;90,0,$F$4*$F$5/E490^2*(SIN(RADIANS(G484))*SIN(RADIANS(E491))+COS(RADIANS(G484))*COS(RADIANS(E491))*COS(RADIANS(AO481))))</f>
        <v>0</v>
      </c>
      <c r="AP484" s="3">
        <f>IF(DEGREES(ACOS(SIN(RADIANS(G484))*SIN(RADIANS(E491))+COS(RADIANS(G484))*COS(RADIANS(E491))*COS(RADIANS(AP481))))&gt;90,0,$F$4*$F$5/E490^2*(SIN(RADIANS(G484))*SIN(RADIANS(E491))+COS(RADIANS(G484))*COS(RADIANS(E491))*COS(RADIANS(AP481))))</f>
        <v>0</v>
      </c>
      <c r="AQ484" s="3">
        <f>IF(DEGREES(ACOS(SIN(RADIANS(G484))*SIN(RADIANS(E491))+COS(RADIANS(G484))*COS(RADIANS(E491))*COS(RADIANS(AQ481))))&gt;90,0,$F$4*$F$5/E490^2*(SIN(RADIANS(G484))*SIN(RADIANS(E491))+COS(RADIANS(G484))*COS(RADIANS(E491))*COS(RADIANS(AQ481))))</f>
        <v>0</v>
      </c>
      <c r="AR484" s="3">
        <f>IF(DEGREES(ACOS(SIN(RADIANS(G484))*SIN(RADIANS(E491))+COS(RADIANS(G484))*COS(RADIANS(E491))*COS(RADIANS(AR481))))&gt;90,0,$F$4*$F$5/E490^2*(SIN(RADIANS(G484))*SIN(RADIANS(E491))+COS(RADIANS(G484))*COS(RADIANS(E491))*COS(RADIANS(AR481))))</f>
        <v>0</v>
      </c>
    </row>
    <row r="485" spans="2:44" ht="15.75" customHeight="1" x14ac:dyDescent="0.2">
      <c r="B485" s="20" t="s">
        <v>784</v>
      </c>
      <c r="E485" s="3">
        <f>IF(E484-$F$13&lt;0,E484-$F$13+360,IF(E484-$F$13&gt;360,E484-$F$13-360,E484-$F$13))</f>
        <v>280</v>
      </c>
      <c r="G485" s="3">
        <v>70</v>
      </c>
      <c r="I485" s="3">
        <f>IF(DEGREES(ACOS(SIN(RADIANS(G485))*SIN(RADIANS(E491))+COS(RADIANS(G485))*COS(RADIANS(E491))*COS(RADIANS(I481))))&gt;90,0,$F$4*$F$5/E490^2*(SIN(RADIANS(G485))*SIN(RADIANS(E491))+COS(RADIANS(G485))*COS(RADIANS(E491))*COS(RADIANS(I481))))</f>
        <v>0</v>
      </c>
      <c r="J485" s="3">
        <f>IF(DEGREES(ACOS(SIN(RADIANS(G485))*SIN(RADIANS(E491))+COS(RADIANS(G485))*COS(RADIANS(E491))*COS(RADIANS(J481))))&gt;90,0,$F$4*$F$5/E490^2*(SIN(RADIANS(G485))*SIN(RADIANS(E491))+COS(RADIANS(G485))*COS(RADIANS(E491))*COS(RADIANS(J481))))</f>
        <v>0</v>
      </c>
      <c r="K485" s="3">
        <f>IF(DEGREES(ACOS(SIN(RADIANS(G485))*SIN(RADIANS(E491))+COS(RADIANS(G485))*COS(RADIANS(E491))*COS(RADIANS(K481))))&gt;90,0,$F$4*$F$5/E490^2*(SIN(RADIANS(G485))*SIN(RADIANS(E491))+COS(RADIANS(G485))*COS(RADIANS(E491))*COS(RADIANS(K481))))</f>
        <v>0</v>
      </c>
      <c r="L485" s="3">
        <f>IF(DEGREES(ACOS(SIN(RADIANS(G485))*SIN(RADIANS(E491))+COS(RADIANS(G485))*COS(RADIANS(E491))*COS(RADIANS(L481))))&gt;90,0,$F$4*$F$5/E490^2*(SIN(RADIANS(G485))*SIN(RADIANS(E491))+COS(RADIANS(G485))*COS(RADIANS(E491))*COS(RADIANS(L481))))</f>
        <v>0</v>
      </c>
      <c r="M485" s="3">
        <f>IF(DEGREES(ACOS(SIN(RADIANS(G485))*SIN(RADIANS(E491))+COS(RADIANS(G485))*COS(RADIANS(E491))*COS(RADIANS(M481))))&gt;90,0,$F$4*$F$5/E490^2*(SIN(RADIANS(G485))*SIN(RADIANS(E491))+COS(RADIANS(G485))*COS(RADIANS(E491))*COS(RADIANS(M481))))</f>
        <v>0</v>
      </c>
      <c r="N485" s="3">
        <f>IF(DEGREES(ACOS(SIN(RADIANS(G485))*SIN(RADIANS(E491))+COS(RADIANS(G485))*COS(RADIANS(E491))*COS(RADIANS(N481))))&gt;90,0,$F$4*$F$5/E490^2*(SIN(RADIANS(G485))*SIN(RADIANS(E491))+COS(RADIANS(G485))*COS(RADIANS(E491))*COS(RADIANS(N481))))</f>
        <v>0</v>
      </c>
      <c r="O485" s="3">
        <f>IF(DEGREES(ACOS(SIN(RADIANS(G485))*SIN(RADIANS(E491))+COS(RADIANS(G485))*COS(RADIANS(E491))*COS(RADIANS(O481))))&gt;90,0,$F$4*$F$5/E490^2*(SIN(RADIANS(G485))*SIN(RADIANS(E491))+COS(RADIANS(G485))*COS(RADIANS(E491))*COS(RADIANS(O481))))</f>
        <v>0</v>
      </c>
      <c r="P485" s="3">
        <f>IF(DEGREES(ACOS(SIN(RADIANS(G485))*SIN(RADIANS(E491))+COS(RADIANS(G485))*COS(RADIANS(E491))*COS(RADIANS(P481))))&gt;90,0,$F$4*$F$5/E490^2*(SIN(RADIANS(G485))*SIN(RADIANS(E491))+COS(RADIANS(G485))*COS(RADIANS(E491))*COS(RADIANS(P481))))</f>
        <v>0</v>
      </c>
      <c r="Q485" s="3">
        <f>IF(DEGREES(ACOS(SIN(RADIANS(G485))*SIN(RADIANS(E491))+COS(RADIANS(G485))*COS(RADIANS(E491))*COS(RADIANS(Q481))))&gt;90,0,$F$4*$F$5/E490^2*(SIN(RADIANS(G485))*SIN(RADIANS(E491))+COS(RADIANS(G485))*COS(RADIANS(E491))*COS(RADIANS(Q481))))</f>
        <v>0</v>
      </c>
      <c r="R485" s="3" t="e">
        <f>IF(DEGREES(ACOS(SIN(RADIANS(G485))*SIN(RADIANS(E491))+COS(RADIANS(G485))*COS(RADIANS(E491))*COS(RADIANS(R481))))&gt;90,0,$F$4*$F$5/E490^2*(SIN(RADIANS(G485))*SIN(RADIANS(E491))+COS(RADIANS(G485))*COS(RADIANS(E491))*COS(RADIANS(R481))))</f>
        <v>#DIV/0!</v>
      </c>
      <c r="S485" s="3" t="e">
        <f>IF(DEGREES(ACOS(SIN(RADIANS(G485))*SIN(RADIANS(E491))+COS(RADIANS(G485))*COS(RADIANS(E491))*COS(RADIANS(S481))))&gt;90,0,$F$4*$F$5/E490^2*(SIN(RADIANS(G485))*SIN(RADIANS(E491))+COS(RADIANS(G485))*COS(RADIANS(E491))*COS(RADIANS(S481))))</f>
        <v>#DIV/0!</v>
      </c>
      <c r="T485" s="3" t="e">
        <f>IF(DEGREES(ACOS(SIN(RADIANS(G485))*SIN(RADIANS(E491))+COS(RADIANS(G485))*COS(RADIANS(E491))*COS(RADIANS(T481))))&gt;90,0,$F$4*$F$5/E490^2*(SIN(RADIANS(G485))*SIN(RADIANS(E491))+COS(RADIANS(G485))*COS(RADIANS(E491))*COS(RADIANS(T481))))</f>
        <v>#DIV/0!</v>
      </c>
      <c r="U485" s="3" t="e">
        <f>IF(DEGREES(ACOS(SIN(RADIANS(G485))*SIN(RADIANS(E491))+COS(RADIANS(G485))*COS(RADIANS(E491))*COS(RADIANS(U481))))&gt;90,0,$F$4*$F$5/E490^2*(SIN(RADIANS(G485))*SIN(RADIANS(E491))+COS(RADIANS(G485))*COS(RADIANS(E491))*COS(RADIANS(U481))))</f>
        <v>#DIV/0!</v>
      </c>
      <c r="V485" s="3" t="e">
        <f>IF(DEGREES(ACOS(SIN(RADIANS(G485))*SIN(RADIANS(E491))+COS(RADIANS(G485))*COS(RADIANS(E491))*COS(RADIANS(V481))))&gt;90,0,$F$4*$F$5/E490^2*(SIN(RADIANS(G485))*SIN(RADIANS(E491))+COS(RADIANS(G485))*COS(RADIANS(E491))*COS(RADIANS(V481))))</f>
        <v>#DIV/0!</v>
      </c>
      <c r="W485" s="3" t="e">
        <f>IF(DEGREES(ACOS(SIN(RADIANS(G485))*SIN(RADIANS(E491))+COS(RADIANS(G485))*COS(RADIANS(E491))*COS(RADIANS(W481))))&gt;90,0,$F$4*$F$5/E490^2*(SIN(RADIANS(G485))*SIN(RADIANS(E491))+COS(RADIANS(G485))*COS(RADIANS(E491))*COS(RADIANS(W481))))</f>
        <v>#DIV/0!</v>
      </c>
      <c r="X485" s="3" t="e">
        <f>IF(DEGREES(ACOS(SIN(RADIANS(G485))*SIN(RADIANS(E491))+COS(RADIANS(G485))*COS(RADIANS(E491))*COS(RADIANS(X481))))&gt;90,0,$F$4*$F$5/E490^2*(SIN(RADIANS(G485))*SIN(RADIANS(E491))+COS(RADIANS(G485))*COS(RADIANS(E491))*COS(RADIANS(X481))))</f>
        <v>#DIV/0!</v>
      </c>
      <c r="Y485" s="3" t="e">
        <f>IF(DEGREES(ACOS(SIN(RADIANS(G485))*SIN(RADIANS(E491))+COS(RADIANS(G485))*COS(RADIANS(E491))*COS(RADIANS(Y481))))&gt;90,0,$F$4*$F$5/E490^2*(SIN(RADIANS(G485))*SIN(RADIANS(E491))+COS(RADIANS(G485))*COS(RADIANS(E491))*COS(RADIANS(Y481))))</f>
        <v>#DIV/0!</v>
      </c>
      <c r="Z485" s="3" t="e">
        <f>IF(DEGREES(ACOS(SIN(RADIANS(G485))*SIN(RADIANS(E491))+COS(RADIANS(G485))*COS(RADIANS(E491))*COS(RADIANS(Z481))))&gt;90,0,$F$4*$F$5/E490^2*(SIN(RADIANS(G485))*SIN(RADIANS(E491))+COS(RADIANS(G485))*COS(RADIANS(E491))*COS(RADIANS(Z481))))</f>
        <v>#DIV/0!</v>
      </c>
      <c r="AA485" s="3" t="e">
        <f>IF(DEGREES(ACOS(SIN(RADIANS(G485))*SIN(RADIANS(E491))+COS(RADIANS(G485))*COS(RADIANS(E491))*COS(RADIANS(AA481))))&gt;90,0,$F$4*$F$5/E490^2*(SIN(RADIANS(G485))*SIN(RADIANS(E491))+COS(RADIANS(G485))*COS(RADIANS(E491))*COS(RADIANS(AA481))))</f>
        <v>#DIV/0!</v>
      </c>
      <c r="AB485" s="3" t="e">
        <f>IF(DEGREES(ACOS(SIN(RADIANS(G485))*SIN(RADIANS(E491))+COS(RADIANS(G485))*COS(RADIANS(E491))*COS(RADIANS(AB481))))&gt;90,0,$F$4*$F$5/E490^2*(SIN(RADIANS(G485))*SIN(RADIANS(E491))+COS(RADIANS(G485))*COS(RADIANS(E491))*COS(RADIANS(AB481))))</f>
        <v>#DIV/0!</v>
      </c>
      <c r="AC485" s="3" t="e">
        <f>IF(DEGREES(ACOS(SIN(RADIANS(G485))*SIN(RADIANS(E491))+COS(RADIANS(G485))*COS(RADIANS(E491))*COS(RADIANS(AC481))))&gt;90,0,$F$4*$F$5/E490^2*(SIN(RADIANS(G485))*SIN(RADIANS(E491))+COS(RADIANS(G485))*COS(RADIANS(E491))*COS(RADIANS(AC481))))</f>
        <v>#DIV/0!</v>
      </c>
      <c r="AD485" s="3" t="e">
        <f>IF(DEGREES(ACOS(SIN(RADIANS(G485))*SIN(RADIANS(E491))+COS(RADIANS(G485))*COS(RADIANS(E491))*COS(RADIANS(AD481))))&gt;90,0,$F$4*$F$5/E490^2*(SIN(RADIANS(G485))*SIN(RADIANS(E491))+COS(RADIANS(G485))*COS(RADIANS(E491))*COS(RADIANS(AD481))))</f>
        <v>#DIV/0!</v>
      </c>
      <c r="AE485" s="3" t="e">
        <f>IF(DEGREES(ACOS(SIN(RADIANS(G485))*SIN(RADIANS(E491))+COS(RADIANS(G485))*COS(RADIANS(E491))*COS(RADIANS(AE481))))&gt;90,0,$F$4*$F$5/E490^2*(SIN(RADIANS(G485))*SIN(RADIANS(E491))+COS(RADIANS(G485))*COS(RADIANS(E491))*COS(RADIANS(AE481))))</f>
        <v>#DIV/0!</v>
      </c>
      <c r="AF485" s="3" t="e">
        <f>IF(DEGREES(ACOS(SIN(RADIANS(G485))*SIN(RADIANS(E491))+COS(RADIANS(G485))*COS(RADIANS(E491))*COS(RADIANS(AF481))))&gt;90,0,$F$4*$F$5/E490^2*(SIN(RADIANS(G485))*SIN(RADIANS(E491))+COS(RADIANS(G485))*COS(RADIANS(E491))*COS(RADIANS(AF481))))</f>
        <v>#DIV/0!</v>
      </c>
      <c r="AG485" s="3" t="e">
        <f>IF(DEGREES(ACOS(SIN(RADIANS(G485))*SIN(RADIANS(E491))+COS(RADIANS(G485))*COS(RADIANS(E491))*COS(RADIANS(AG481))))&gt;90,0,$F$4*$F$5/E490^2*(SIN(RADIANS(G485))*SIN(RADIANS(E491))+COS(RADIANS(G485))*COS(RADIANS(E491))*COS(RADIANS(AG481))))</f>
        <v>#DIV/0!</v>
      </c>
      <c r="AH485" s="3" t="e">
        <f>IF(DEGREES(ACOS(SIN(RADIANS(G485))*SIN(RADIANS(E491))+COS(RADIANS(G485))*COS(RADIANS(E491))*COS(RADIANS(AH481))))&gt;90,0,$F$4*$F$5/E490^2*(SIN(RADIANS(G485))*SIN(RADIANS(E491))+COS(RADIANS(G485))*COS(RADIANS(E491))*COS(RADIANS(AH481))))</f>
        <v>#DIV/0!</v>
      </c>
      <c r="AI485" s="3" t="e">
        <f>IF(DEGREES(ACOS(SIN(RADIANS(G485))*SIN(RADIANS(E491))+COS(RADIANS(G485))*COS(RADIANS(E491))*COS(RADIANS(AI481))))&gt;90,0,$F$4*$F$5/E490^2*(SIN(RADIANS(G485))*SIN(RADIANS(E491))+COS(RADIANS(G485))*COS(RADIANS(E491))*COS(RADIANS(AI481))))</f>
        <v>#DIV/0!</v>
      </c>
      <c r="AJ485" s="3" t="e">
        <f>IF(DEGREES(ACOS(SIN(RADIANS(G485))*SIN(RADIANS(E491))+COS(RADIANS(G485))*COS(RADIANS(E491))*COS(RADIANS(AJ481))))&gt;90,0,$F$4*$F$5/E490^2*(SIN(RADIANS(G485))*SIN(RADIANS(E491))+COS(RADIANS(G485))*COS(RADIANS(E491))*COS(RADIANS(AJ481))))</f>
        <v>#DIV/0!</v>
      </c>
      <c r="AK485" s="3">
        <f>IF(DEGREES(ACOS(SIN(RADIANS(G485))*SIN(RADIANS(E491))+COS(RADIANS(G485))*COS(RADIANS(E491))*COS(RADIANS(AK481))))&gt;90,0,$F$4*$F$5/E490^2*(SIN(RADIANS(G485))*SIN(RADIANS(E491))+COS(RADIANS(G485))*COS(RADIANS(E491))*COS(RADIANS(AK481))))</f>
        <v>0</v>
      </c>
      <c r="AL485" s="3">
        <f>IF(DEGREES(ACOS(SIN(RADIANS(G485))*SIN(RADIANS(E491))+COS(RADIANS(G485))*COS(RADIANS(E491))*COS(RADIANS(AL481))))&gt;90,0,$F$4*$F$5/E490^2*(SIN(RADIANS(G485))*SIN(RADIANS(E491))+COS(RADIANS(G485))*COS(RADIANS(E491))*COS(RADIANS(AL481))))</f>
        <v>0</v>
      </c>
      <c r="AM485" s="3">
        <f>IF(DEGREES(ACOS(SIN(RADIANS(G485))*SIN(RADIANS(E491))+COS(RADIANS(G485))*COS(RADIANS(E491))*COS(RADIANS(AM481))))&gt;90,0,$F$4*$F$5/E490^2*(SIN(RADIANS(G485))*SIN(RADIANS(E491))+COS(RADIANS(G485))*COS(RADIANS(E491))*COS(RADIANS(AM481))))</f>
        <v>0</v>
      </c>
      <c r="AN485" s="3">
        <f>IF(DEGREES(ACOS(SIN(RADIANS(G485))*SIN(RADIANS(E491))+COS(RADIANS(G485))*COS(RADIANS(E491))*COS(RADIANS(AN481))))&gt;90,0,$F$4*$F$5/E490^2*(SIN(RADIANS(G485))*SIN(RADIANS(E491))+COS(RADIANS(G485))*COS(RADIANS(E491))*COS(RADIANS(AN481))))</f>
        <v>0</v>
      </c>
      <c r="AO485" s="3">
        <f>IF(DEGREES(ACOS(SIN(RADIANS(G485))*SIN(RADIANS(E491))+COS(RADIANS(G485))*COS(RADIANS(E491))*COS(RADIANS(AO481))))&gt;90,0,$F$4*$F$5/E490^2*(SIN(RADIANS(G485))*SIN(RADIANS(E491))+COS(RADIANS(G485))*COS(RADIANS(E491))*COS(RADIANS(AO481))))</f>
        <v>0</v>
      </c>
      <c r="AP485" s="3">
        <f>IF(DEGREES(ACOS(SIN(RADIANS(G485))*SIN(RADIANS(E491))+COS(RADIANS(G485))*COS(RADIANS(E491))*COS(RADIANS(AP481))))&gt;90,0,$F$4*$F$5/E490^2*(SIN(RADIANS(G485))*SIN(RADIANS(E491))+COS(RADIANS(G485))*COS(RADIANS(E491))*COS(RADIANS(AP481))))</f>
        <v>0</v>
      </c>
      <c r="AQ485" s="3">
        <f>IF(DEGREES(ACOS(SIN(RADIANS(G485))*SIN(RADIANS(E491))+COS(RADIANS(G485))*COS(RADIANS(E491))*COS(RADIANS(AQ481))))&gt;90,0,$F$4*$F$5/E490^2*(SIN(RADIANS(G485))*SIN(RADIANS(E491))+COS(RADIANS(G485))*COS(RADIANS(E491))*COS(RADIANS(AQ481))))</f>
        <v>0</v>
      </c>
      <c r="AR485" s="3">
        <f>IF(DEGREES(ACOS(SIN(RADIANS(G485))*SIN(RADIANS(E491))+COS(RADIANS(G485))*COS(RADIANS(E491))*COS(RADIANS(AR481))))&gt;90,0,$F$4*$F$5/E490^2*(SIN(RADIANS(G485))*SIN(RADIANS(E491))+COS(RADIANS(G485))*COS(RADIANS(E491))*COS(RADIANS(AR481))))</f>
        <v>0</v>
      </c>
    </row>
    <row r="486" spans="2:44" ht="15.75" customHeight="1" x14ac:dyDescent="0.2">
      <c r="B486" s="20" t="s">
        <v>729</v>
      </c>
      <c r="E486" s="3">
        <f>IF(E483&lt;360,E483/360,(E483-360)/360)</f>
        <v>0.52777777777777779</v>
      </c>
      <c r="G486" s="3">
        <v>60</v>
      </c>
      <c r="I486" s="3">
        <f>IF(DEGREES(ACOS(SIN(RADIANS(G486))*SIN(RADIANS(E491))+COS(RADIANS(G486))*COS(RADIANS(E491))*COS(RADIANS(I481))))&gt;90,0,$F$4*$F$5/E490^2*(SIN(RADIANS(G486))*SIN(RADIANS(E491))+COS(RADIANS(G486))*COS(RADIANS(E491))*COS(RADIANS(I481))))</f>
        <v>0</v>
      </c>
      <c r="J486" s="3">
        <f>IF(DEGREES(ACOS(SIN(RADIANS(G486))*SIN(RADIANS(E491))+COS(RADIANS(G486))*COS(RADIANS(E491))*COS(RADIANS(J481))))&gt;90,0,$F$4*$F$5/E490^2*(SIN(RADIANS(G486))*SIN(RADIANS(E491))+COS(RADIANS(G486))*COS(RADIANS(E491))*COS(RADIANS(J481))))</f>
        <v>0</v>
      </c>
      <c r="K486" s="3">
        <f>IF(DEGREES(ACOS(SIN(RADIANS(G486))*SIN(RADIANS(E491))+COS(RADIANS(G486))*COS(RADIANS(E491))*COS(RADIANS(K481))))&gt;90,0,$F$4*$F$5/E490^2*(SIN(RADIANS(G486))*SIN(RADIANS(E491))+COS(RADIANS(G486))*COS(RADIANS(E491))*COS(RADIANS(K481))))</f>
        <v>0</v>
      </c>
      <c r="L486" s="3">
        <f>IF(DEGREES(ACOS(SIN(RADIANS(G486))*SIN(RADIANS(E491))+COS(RADIANS(G486))*COS(RADIANS(E491))*COS(RADIANS(L481))))&gt;90,0,$F$4*$F$5/E490^2*(SIN(RADIANS(G486))*SIN(RADIANS(E491))+COS(RADIANS(G486))*COS(RADIANS(E491))*COS(RADIANS(L481))))</f>
        <v>0</v>
      </c>
      <c r="M486" s="3">
        <f>IF(DEGREES(ACOS(SIN(RADIANS(G486))*SIN(RADIANS(E491))+COS(RADIANS(G486))*COS(RADIANS(E491))*COS(RADIANS(M481))))&gt;90,0,$F$4*$F$5/E490^2*(SIN(RADIANS(G486))*SIN(RADIANS(E491))+COS(RADIANS(G486))*COS(RADIANS(E491))*COS(RADIANS(M481))))</f>
        <v>0</v>
      </c>
      <c r="N486" s="3">
        <f>IF(DEGREES(ACOS(SIN(RADIANS(G486))*SIN(RADIANS(E491))+COS(RADIANS(G486))*COS(RADIANS(E491))*COS(RADIANS(N481))))&gt;90,0,$F$4*$F$5/E490^2*(SIN(RADIANS(G486))*SIN(RADIANS(E491))+COS(RADIANS(G486))*COS(RADIANS(E491))*COS(RADIANS(N481))))</f>
        <v>0</v>
      </c>
      <c r="O486" s="3">
        <f>IF(DEGREES(ACOS(SIN(RADIANS(G486))*SIN(RADIANS(E491))+COS(RADIANS(G486))*COS(RADIANS(E491))*COS(RADIANS(O481))))&gt;90,0,$F$4*$F$5/E490^2*(SIN(RADIANS(G486))*SIN(RADIANS(E491))+COS(RADIANS(G486))*COS(RADIANS(E491))*COS(RADIANS(O481))))</f>
        <v>0</v>
      </c>
      <c r="P486" s="3">
        <f>IF(DEGREES(ACOS(SIN(RADIANS(G486))*SIN(RADIANS(E491))+COS(RADIANS(G486))*COS(RADIANS(E491))*COS(RADIANS(P481))))&gt;90,0,$F$4*$F$5/E490^2*(SIN(RADIANS(G486))*SIN(RADIANS(E491))+COS(RADIANS(G486))*COS(RADIANS(E491))*COS(RADIANS(P481))))</f>
        <v>0</v>
      </c>
      <c r="Q486" s="3">
        <f>IF(DEGREES(ACOS(SIN(RADIANS(G486))*SIN(RADIANS(E491))+COS(RADIANS(G486))*COS(RADIANS(E491))*COS(RADIANS(Q481))))&gt;90,0,$F$4*$F$5/E490^2*(SIN(RADIANS(G486))*SIN(RADIANS(E491))+COS(RADIANS(G486))*COS(RADIANS(E491))*COS(RADIANS(Q481))))</f>
        <v>0</v>
      </c>
      <c r="R486" s="3" t="e">
        <f>IF(DEGREES(ACOS(SIN(RADIANS(G486))*SIN(RADIANS(E491))+COS(RADIANS(G486))*COS(RADIANS(E491))*COS(RADIANS(R481))))&gt;90,0,$F$4*$F$5/E490^2*(SIN(RADIANS(G486))*SIN(RADIANS(E491))+COS(RADIANS(G486))*COS(RADIANS(E491))*COS(RADIANS(R481))))</f>
        <v>#DIV/0!</v>
      </c>
      <c r="S486" s="3" t="e">
        <f>IF(DEGREES(ACOS(SIN(RADIANS(G486))*SIN(RADIANS(E491))+COS(RADIANS(G486))*COS(RADIANS(E491))*COS(RADIANS(S481))))&gt;90,0,$F$4*$F$5/E490^2*(SIN(RADIANS(G486))*SIN(RADIANS(E491))+COS(RADIANS(G486))*COS(RADIANS(E491))*COS(RADIANS(S481))))</f>
        <v>#DIV/0!</v>
      </c>
      <c r="T486" s="3" t="e">
        <f>IF(DEGREES(ACOS(SIN(RADIANS(G486))*SIN(RADIANS(E491))+COS(RADIANS(G486))*COS(RADIANS(E491))*COS(RADIANS(T481))))&gt;90,0,$F$4*$F$5/E490^2*(SIN(RADIANS(G486))*SIN(RADIANS(E491))+COS(RADIANS(G486))*COS(RADIANS(E491))*COS(RADIANS(T481))))</f>
        <v>#DIV/0!</v>
      </c>
      <c r="U486" s="3" t="e">
        <f>IF(DEGREES(ACOS(SIN(RADIANS(G486))*SIN(RADIANS(E491))+COS(RADIANS(G486))*COS(RADIANS(E491))*COS(RADIANS(U481))))&gt;90,0,$F$4*$F$5/E490^2*(SIN(RADIANS(G486))*SIN(RADIANS(E491))+COS(RADIANS(G486))*COS(RADIANS(E491))*COS(RADIANS(U481))))</f>
        <v>#DIV/0!</v>
      </c>
      <c r="V486" s="3" t="e">
        <f>IF(DEGREES(ACOS(SIN(RADIANS(G486))*SIN(RADIANS(E491))+COS(RADIANS(G486))*COS(RADIANS(E491))*COS(RADIANS(V481))))&gt;90,0,$F$4*$F$5/E490^2*(SIN(RADIANS(G486))*SIN(RADIANS(E491))+COS(RADIANS(G486))*COS(RADIANS(E491))*COS(RADIANS(V481))))</f>
        <v>#DIV/0!</v>
      </c>
      <c r="W486" s="3" t="e">
        <f>IF(DEGREES(ACOS(SIN(RADIANS(G486))*SIN(RADIANS(E491))+COS(RADIANS(G486))*COS(RADIANS(E491))*COS(RADIANS(W481))))&gt;90,0,$F$4*$F$5/E490^2*(SIN(RADIANS(G486))*SIN(RADIANS(E491))+COS(RADIANS(G486))*COS(RADIANS(E491))*COS(RADIANS(W481))))</f>
        <v>#DIV/0!</v>
      </c>
      <c r="X486" s="3" t="e">
        <f>IF(DEGREES(ACOS(SIN(RADIANS(G486))*SIN(RADIANS(E491))+COS(RADIANS(G486))*COS(RADIANS(E491))*COS(RADIANS(X481))))&gt;90,0,$F$4*$F$5/E490^2*(SIN(RADIANS(G486))*SIN(RADIANS(E491))+COS(RADIANS(G486))*COS(RADIANS(E491))*COS(RADIANS(X481))))</f>
        <v>#DIV/0!</v>
      </c>
      <c r="Y486" s="3" t="e">
        <f>IF(DEGREES(ACOS(SIN(RADIANS(G486))*SIN(RADIANS(E491))+COS(RADIANS(G486))*COS(RADIANS(E491))*COS(RADIANS(Y481))))&gt;90,0,$F$4*$F$5/E490^2*(SIN(RADIANS(G486))*SIN(RADIANS(E491))+COS(RADIANS(G486))*COS(RADIANS(E491))*COS(RADIANS(Y481))))</f>
        <v>#DIV/0!</v>
      </c>
      <c r="Z486" s="3" t="e">
        <f>IF(DEGREES(ACOS(SIN(RADIANS(G486))*SIN(RADIANS(E491))+COS(RADIANS(G486))*COS(RADIANS(E491))*COS(RADIANS(Z481))))&gt;90,0,$F$4*$F$5/E490^2*(SIN(RADIANS(G486))*SIN(RADIANS(E491))+COS(RADIANS(G486))*COS(RADIANS(E491))*COS(RADIANS(Z481))))</f>
        <v>#DIV/0!</v>
      </c>
      <c r="AA486" s="3" t="e">
        <f>IF(DEGREES(ACOS(SIN(RADIANS(G486))*SIN(RADIANS(E491))+COS(RADIANS(G486))*COS(RADIANS(E491))*COS(RADIANS(AA481))))&gt;90,0,$F$4*$F$5/E490^2*(SIN(RADIANS(G486))*SIN(RADIANS(E491))+COS(RADIANS(G486))*COS(RADIANS(E491))*COS(RADIANS(AA481))))</f>
        <v>#DIV/0!</v>
      </c>
      <c r="AB486" s="3" t="e">
        <f>IF(DEGREES(ACOS(SIN(RADIANS(G486))*SIN(RADIANS(E491))+COS(RADIANS(G486))*COS(RADIANS(E491))*COS(RADIANS(AB481))))&gt;90,0,$F$4*$F$5/E490^2*(SIN(RADIANS(G486))*SIN(RADIANS(E491))+COS(RADIANS(G486))*COS(RADIANS(E491))*COS(RADIANS(AB481))))</f>
        <v>#DIV/0!</v>
      </c>
      <c r="AC486" s="3" t="e">
        <f>IF(DEGREES(ACOS(SIN(RADIANS(G486))*SIN(RADIANS(E491))+COS(RADIANS(G486))*COS(RADIANS(E491))*COS(RADIANS(AC481))))&gt;90,0,$F$4*$F$5/E490^2*(SIN(RADIANS(G486))*SIN(RADIANS(E491))+COS(RADIANS(G486))*COS(RADIANS(E491))*COS(RADIANS(AC481))))</f>
        <v>#DIV/0!</v>
      </c>
      <c r="AD486" s="3" t="e">
        <f>IF(DEGREES(ACOS(SIN(RADIANS(G486))*SIN(RADIANS(E491))+COS(RADIANS(G486))*COS(RADIANS(E491))*COS(RADIANS(AD481))))&gt;90,0,$F$4*$F$5/E490^2*(SIN(RADIANS(G486))*SIN(RADIANS(E491))+COS(RADIANS(G486))*COS(RADIANS(E491))*COS(RADIANS(AD481))))</f>
        <v>#DIV/0!</v>
      </c>
      <c r="AE486" s="3" t="e">
        <f>IF(DEGREES(ACOS(SIN(RADIANS(G486))*SIN(RADIANS(E491))+COS(RADIANS(G486))*COS(RADIANS(E491))*COS(RADIANS(AE481))))&gt;90,0,$F$4*$F$5/E490^2*(SIN(RADIANS(G486))*SIN(RADIANS(E491))+COS(RADIANS(G486))*COS(RADIANS(E491))*COS(RADIANS(AE481))))</f>
        <v>#DIV/0!</v>
      </c>
      <c r="AF486" s="3" t="e">
        <f>IF(DEGREES(ACOS(SIN(RADIANS(G486))*SIN(RADIANS(E491))+COS(RADIANS(G486))*COS(RADIANS(E491))*COS(RADIANS(AF481))))&gt;90,0,$F$4*$F$5/E490^2*(SIN(RADIANS(G486))*SIN(RADIANS(E491))+COS(RADIANS(G486))*COS(RADIANS(E491))*COS(RADIANS(AF481))))</f>
        <v>#DIV/0!</v>
      </c>
      <c r="AG486" s="3" t="e">
        <f>IF(DEGREES(ACOS(SIN(RADIANS(G486))*SIN(RADIANS(E491))+COS(RADIANS(G486))*COS(RADIANS(E491))*COS(RADIANS(AG481))))&gt;90,0,$F$4*$F$5/E490^2*(SIN(RADIANS(G486))*SIN(RADIANS(E491))+COS(RADIANS(G486))*COS(RADIANS(E491))*COS(RADIANS(AG481))))</f>
        <v>#DIV/0!</v>
      </c>
      <c r="AH486" s="3" t="e">
        <f>IF(DEGREES(ACOS(SIN(RADIANS(G486))*SIN(RADIANS(E491))+COS(RADIANS(G486))*COS(RADIANS(E491))*COS(RADIANS(AH481))))&gt;90,0,$F$4*$F$5/E490^2*(SIN(RADIANS(G486))*SIN(RADIANS(E491))+COS(RADIANS(G486))*COS(RADIANS(E491))*COS(RADIANS(AH481))))</f>
        <v>#DIV/0!</v>
      </c>
      <c r="AI486" s="3" t="e">
        <f>IF(DEGREES(ACOS(SIN(RADIANS(G486))*SIN(RADIANS(E491))+COS(RADIANS(G486))*COS(RADIANS(E491))*COS(RADIANS(AI481))))&gt;90,0,$F$4*$F$5/E490^2*(SIN(RADIANS(G486))*SIN(RADIANS(E491))+COS(RADIANS(G486))*COS(RADIANS(E491))*COS(RADIANS(AI481))))</f>
        <v>#DIV/0!</v>
      </c>
      <c r="AJ486" s="3" t="e">
        <f>IF(DEGREES(ACOS(SIN(RADIANS(G486))*SIN(RADIANS(E491))+COS(RADIANS(G486))*COS(RADIANS(E491))*COS(RADIANS(AJ481))))&gt;90,0,$F$4*$F$5/E490^2*(SIN(RADIANS(G486))*SIN(RADIANS(E491))+COS(RADIANS(G486))*COS(RADIANS(E491))*COS(RADIANS(AJ481))))</f>
        <v>#DIV/0!</v>
      </c>
      <c r="AK486" s="3">
        <f>IF(DEGREES(ACOS(SIN(RADIANS(G486))*SIN(RADIANS(E491))+COS(RADIANS(G486))*COS(RADIANS(E491))*COS(RADIANS(AK481))))&gt;90,0,$F$4*$F$5/E490^2*(SIN(RADIANS(G486))*SIN(RADIANS(E491))+COS(RADIANS(G486))*COS(RADIANS(E491))*COS(RADIANS(AK481))))</f>
        <v>0</v>
      </c>
      <c r="AL486" s="3">
        <f>IF(DEGREES(ACOS(SIN(RADIANS(G486))*SIN(RADIANS(E491))+COS(RADIANS(G486))*COS(RADIANS(E491))*COS(RADIANS(AL481))))&gt;90,0,$F$4*$F$5/E490^2*(SIN(RADIANS(G486))*SIN(RADIANS(E491))+COS(RADIANS(G486))*COS(RADIANS(E491))*COS(RADIANS(AL481))))</f>
        <v>0</v>
      </c>
      <c r="AM486" s="3">
        <f>IF(DEGREES(ACOS(SIN(RADIANS(G486))*SIN(RADIANS(E491))+COS(RADIANS(G486))*COS(RADIANS(E491))*COS(RADIANS(AM481))))&gt;90,0,$F$4*$F$5/E490^2*(SIN(RADIANS(G486))*SIN(RADIANS(E491))+COS(RADIANS(G486))*COS(RADIANS(E491))*COS(RADIANS(AM481))))</f>
        <v>0</v>
      </c>
      <c r="AN486" s="3">
        <f>IF(DEGREES(ACOS(SIN(RADIANS(G486))*SIN(RADIANS(E491))+COS(RADIANS(G486))*COS(RADIANS(E491))*COS(RADIANS(AN481))))&gt;90,0,$F$4*$F$5/E490^2*(SIN(RADIANS(G486))*SIN(RADIANS(E491))+COS(RADIANS(G486))*COS(RADIANS(E491))*COS(RADIANS(AN481))))</f>
        <v>0</v>
      </c>
      <c r="AO486" s="3">
        <f>IF(DEGREES(ACOS(SIN(RADIANS(G486))*SIN(RADIANS(E491))+COS(RADIANS(G486))*COS(RADIANS(E491))*COS(RADIANS(AO481))))&gt;90,0,$F$4*$F$5/E490^2*(SIN(RADIANS(G486))*SIN(RADIANS(E491))+COS(RADIANS(G486))*COS(RADIANS(E491))*COS(RADIANS(AO481))))</f>
        <v>0</v>
      </c>
      <c r="AP486" s="3">
        <f>IF(DEGREES(ACOS(SIN(RADIANS(G486))*SIN(RADIANS(E491))+COS(RADIANS(G486))*COS(RADIANS(E491))*COS(RADIANS(AP481))))&gt;90,0,$F$4*$F$5/E490^2*(SIN(RADIANS(G486))*SIN(RADIANS(E491))+COS(RADIANS(G486))*COS(RADIANS(E491))*COS(RADIANS(AP481))))</f>
        <v>0</v>
      </c>
      <c r="AQ486" s="3">
        <f>IF(DEGREES(ACOS(SIN(RADIANS(G486))*SIN(RADIANS(E491))+COS(RADIANS(G486))*COS(RADIANS(E491))*COS(RADIANS(AQ481))))&gt;90,0,$F$4*$F$5/E490^2*(SIN(RADIANS(G486))*SIN(RADIANS(E491))+COS(RADIANS(G486))*COS(RADIANS(E491))*COS(RADIANS(AQ481))))</f>
        <v>0</v>
      </c>
      <c r="AR486" s="3">
        <f>IF(DEGREES(ACOS(SIN(RADIANS(G486))*SIN(RADIANS(E491))+COS(RADIANS(G486))*COS(RADIANS(E491))*COS(RADIANS(AR481))))&gt;90,0,$F$4*$F$5/E490^2*(SIN(RADIANS(G486))*SIN(RADIANS(E491))+COS(RADIANS(G486))*COS(RADIANS(E491))*COS(RADIANS(AR481))))</f>
        <v>0</v>
      </c>
    </row>
    <row r="487" spans="2:44" ht="15.75" customHeight="1" x14ac:dyDescent="0.2">
      <c r="B487" s="20" t="s">
        <v>785</v>
      </c>
      <c r="E487" s="3">
        <f>E486*$F$11</f>
        <v>0</v>
      </c>
      <c r="G487" s="3">
        <v>50</v>
      </c>
      <c r="I487" s="3">
        <f>IF(DEGREES(ACOS(SIN(RADIANS(G487))*SIN(RADIANS(E491))+COS(RADIANS(G487))*COS(RADIANS(E491))*COS(RADIANS(I481))))&gt;90,0,$F$4*$F$5/E490^2*(SIN(RADIANS(G487))*SIN(RADIANS(E491))+COS(RADIANS(G487))*COS(RADIANS(E491))*COS(RADIANS(I481))))</f>
        <v>0</v>
      </c>
      <c r="J487" s="3">
        <f>IF(DEGREES(ACOS(SIN(RADIANS(G487))*SIN(RADIANS(E491))+COS(RADIANS(G487))*COS(RADIANS(E491))*COS(RADIANS(J481))))&gt;90,0,$F$4*$F$5/E490^2*(SIN(RADIANS(G487))*SIN(RADIANS(E491))+COS(RADIANS(G487))*COS(RADIANS(E491))*COS(RADIANS(J481))))</f>
        <v>0</v>
      </c>
      <c r="K487" s="3">
        <f>IF(DEGREES(ACOS(SIN(RADIANS(G487))*SIN(RADIANS(E491))+COS(RADIANS(G487))*COS(RADIANS(E491))*COS(RADIANS(K481))))&gt;90,0,$F$4*$F$5/E490^2*(SIN(RADIANS(G487))*SIN(RADIANS(E491))+COS(RADIANS(G487))*COS(RADIANS(E491))*COS(RADIANS(K481))))</f>
        <v>0</v>
      </c>
      <c r="L487" s="3">
        <f>IF(DEGREES(ACOS(SIN(RADIANS(G487))*SIN(RADIANS(E491))+COS(RADIANS(G487))*COS(RADIANS(E491))*COS(RADIANS(L481))))&gt;90,0,$F$4*$F$5/E490^2*(SIN(RADIANS(G487))*SIN(RADIANS(E491))+COS(RADIANS(G487))*COS(RADIANS(E491))*COS(RADIANS(L481))))</f>
        <v>0</v>
      </c>
      <c r="M487" s="3">
        <f>IF(DEGREES(ACOS(SIN(RADIANS(G487))*SIN(RADIANS(E491))+COS(RADIANS(G487))*COS(RADIANS(E491))*COS(RADIANS(M481))))&gt;90,0,$F$4*$F$5/E490^2*(SIN(RADIANS(G487))*SIN(RADIANS(E491))+COS(RADIANS(G487))*COS(RADIANS(E491))*COS(RADIANS(M481))))</f>
        <v>0</v>
      </c>
      <c r="N487" s="3">
        <f>IF(DEGREES(ACOS(SIN(RADIANS(G487))*SIN(RADIANS(E491))+COS(RADIANS(G487))*COS(RADIANS(E491))*COS(RADIANS(N481))))&gt;90,0,$F$4*$F$5/E490^2*(SIN(RADIANS(G487))*SIN(RADIANS(E491))+COS(RADIANS(G487))*COS(RADIANS(E491))*COS(RADIANS(N481))))</f>
        <v>0</v>
      </c>
      <c r="O487" s="3">
        <f>IF(DEGREES(ACOS(SIN(RADIANS(G487))*SIN(RADIANS(E491))+COS(RADIANS(G487))*COS(RADIANS(E491))*COS(RADIANS(O481))))&gt;90,0,$F$4*$F$5/E490^2*(SIN(RADIANS(G487))*SIN(RADIANS(E491))+COS(RADIANS(G487))*COS(RADIANS(E491))*COS(RADIANS(O481))))</f>
        <v>0</v>
      </c>
      <c r="P487" s="3">
        <f>IF(DEGREES(ACOS(SIN(RADIANS(G487))*SIN(RADIANS(E491))+COS(RADIANS(G487))*COS(RADIANS(E491))*COS(RADIANS(P481))))&gt;90,0,$F$4*$F$5/E490^2*(SIN(RADIANS(G487))*SIN(RADIANS(E491))+COS(RADIANS(G487))*COS(RADIANS(E491))*COS(RADIANS(P481))))</f>
        <v>0</v>
      </c>
      <c r="Q487" s="3">
        <f>IF(DEGREES(ACOS(SIN(RADIANS(G487))*SIN(RADIANS(E491))+COS(RADIANS(G487))*COS(RADIANS(E491))*COS(RADIANS(Q481))))&gt;90,0,$F$4*$F$5/E490^2*(SIN(RADIANS(G487))*SIN(RADIANS(E491))+COS(RADIANS(G487))*COS(RADIANS(E491))*COS(RADIANS(Q481))))</f>
        <v>0</v>
      </c>
      <c r="R487" s="3" t="e">
        <f>IF(DEGREES(ACOS(SIN(RADIANS(G487))*SIN(RADIANS(E491))+COS(RADIANS(G487))*COS(RADIANS(E491))*COS(RADIANS(R481))))&gt;90,0,$F$4*$F$5/E490^2*(SIN(RADIANS(G487))*SIN(RADIANS(E491))+COS(RADIANS(G487))*COS(RADIANS(E491))*COS(RADIANS(R481))))</f>
        <v>#DIV/0!</v>
      </c>
      <c r="S487" s="3" t="e">
        <f>IF(DEGREES(ACOS(SIN(RADIANS(G487))*SIN(RADIANS(E491))+COS(RADIANS(G487))*COS(RADIANS(E491))*COS(RADIANS(S481))))&gt;90,0,$F$4*$F$5/E490^2*(SIN(RADIANS(G487))*SIN(RADIANS(E491))+COS(RADIANS(G487))*COS(RADIANS(E491))*COS(RADIANS(S481))))</f>
        <v>#DIV/0!</v>
      </c>
      <c r="T487" s="3" t="e">
        <f>IF(DEGREES(ACOS(SIN(RADIANS(G487))*SIN(RADIANS(E491))+COS(RADIANS(G487))*COS(RADIANS(E491))*COS(RADIANS(T481))))&gt;90,0,$F$4*$F$5/E490^2*(SIN(RADIANS(G487))*SIN(RADIANS(E491))+COS(RADIANS(G487))*COS(RADIANS(E491))*COS(RADIANS(T481))))</f>
        <v>#DIV/0!</v>
      </c>
      <c r="U487" s="3" t="e">
        <f>IF(DEGREES(ACOS(SIN(RADIANS(G487))*SIN(RADIANS(E491))+COS(RADIANS(G487))*COS(RADIANS(E491))*COS(RADIANS(U481))))&gt;90,0,$F$4*$F$5/E490^2*(SIN(RADIANS(G487))*SIN(RADIANS(E491))+COS(RADIANS(G487))*COS(RADIANS(E491))*COS(RADIANS(U481))))</f>
        <v>#DIV/0!</v>
      </c>
      <c r="V487" s="3" t="e">
        <f>IF(DEGREES(ACOS(SIN(RADIANS(G487))*SIN(RADIANS(E491))+COS(RADIANS(G487))*COS(RADIANS(E491))*COS(RADIANS(V481))))&gt;90,0,$F$4*$F$5/E490^2*(SIN(RADIANS(G487))*SIN(RADIANS(E491))+COS(RADIANS(G487))*COS(RADIANS(E491))*COS(RADIANS(V481))))</f>
        <v>#DIV/0!</v>
      </c>
      <c r="W487" s="3" t="e">
        <f>IF(DEGREES(ACOS(SIN(RADIANS(G487))*SIN(RADIANS(E491))+COS(RADIANS(G487))*COS(RADIANS(E491))*COS(RADIANS(W481))))&gt;90,0,$F$4*$F$5/E490^2*(SIN(RADIANS(G487))*SIN(RADIANS(E491))+COS(RADIANS(G487))*COS(RADIANS(E491))*COS(RADIANS(W481))))</f>
        <v>#DIV/0!</v>
      </c>
      <c r="X487" s="3" t="e">
        <f>IF(DEGREES(ACOS(SIN(RADIANS(G487))*SIN(RADIANS(E491))+COS(RADIANS(G487))*COS(RADIANS(E491))*COS(RADIANS(X481))))&gt;90,0,$F$4*$F$5/E490^2*(SIN(RADIANS(G487))*SIN(RADIANS(E491))+COS(RADIANS(G487))*COS(RADIANS(E491))*COS(RADIANS(X481))))</f>
        <v>#DIV/0!</v>
      </c>
      <c r="Y487" s="3" t="e">
        <f>IF(DEGREES(ACOS(SIN(RADIANS(G487))*SIN(RADIANS(E491))+COS(RADIANS(G487))*COS(RADIANS(E491))*COS(RADIANS(Y481))))&gt;90,0,$F$4*$F$5/E490^2*(SIN(RADIANS(G487))*SIN(RADIANS(E491))+COS(RADIANS(G487))*COS(RADIANS(E491))*COS(RADIANS(Y481))))</f>
        <v>#DIV/0!</v>
      </c>
      <c r="Z487" s="3" t="e">
        <f>IF(DEGREES(ACOS(SIN(RADIANS(G487))*SIN(RADIANS(E491))+COS(RADIANS(G487))*COS(RADIANS(E491))*COS(RADIANS(Z481))))&gt;90,0,$F$4*$F$5/E490^2*(SIN(RADIANS(G487))*SIN(RADIANS(E491))+COS(RADIANS(G487))*COS(RADIANS(E491))*COS(RADIANS(Z481))))</f>
        <v>#DIV/0!</v>
      </c>
      <c r="AA487" s="3" t="e">
        <f>IF(DEGREES(ACOS(SIN(RADIANS(G487))*SIN(RADIANS(E491))+COS(RADIANS(G487))*COS(RADIANS(E491))*COS(RADIANS(AA481))))&gt;90,0,$F$4*$F$5/E490^2*(SIN(RADIANS(G487))*SIN(RADIANS(E491))+COS(RADIANS(G487))*COS(RADIANS(E491))*COS(RADIANS(AA481))))</f>
        <v>#DIV/0!</v>
      </c>
      <c r="AB487" s="3" t="e">
        <f>IF(DEGREES(ACOS(SIN(RADIANS(G487))*SIN(RADIANS(E491))+COS(RADIANS(G487))*COS(RADIANS(E491))*COS(RADIANS(AB481))))&gt;90,0,$F$4*$F$5/E490^2*(SIN(RADIANS(G487))*SIN(RADIANS(E491))+COS(RADIANS(G487))*COS(RADIANS(E491))*COS(RADIANS(AB481))))</f>
        <v>#DIV/0!</v>
      </c>
      <c r="AC487" s="3" t="e">
        <f>IF(DEGREES(ACOS(SIN(RADIANS(G487))*SIN(RADIANS(E491))+COS(RADIANS(G487))*COS(RADIANS(E491))*COS(RADIANS(AC481))))&gt;90,0,$F$4*$F$5/E490^2*(SIN(RADIANS(G487))*SIN(RADIANS(E491))+COS(RADIANS(G487))*COS(RADIANS(E491))*COS(RADIANS(AC481))))</f>
        <v>#DIV/0!</v>
      </c>
      <c r="AD487" s="3" t="e">
        <f>IF(DEGREES(ACOS(SIN(RADIANS(G487))*SIN(RADIANS(E491))+COS(RADIANS(G487))*COS(RADIANS(E491))*COS(RADIANS(AD481))))&gt;90,0,$F$4*$F$5/E490^2*(SIN(RADIANS(G487))*SIN(RADIANS(E491))+COS(RADIANS(G487))*COS(RADIANS(E491))*COS(RADIANS(AD481))))</f>
        <v>#DIV/0!</v>
      </c>
      <c r="AE487" s="3" t="e">
        <f>IF(DEGREES(ACOS(SIN(RADIANS(G487))*SIN(RADIANS(E491))+COS(RADIANS(G487))*COS(RADIANS(E491))*COS(RADIANS(AE481))))&gt;90,0,$F$4*$F$5/E490^2*(SIN(RADIANS(G487))*SIN(RADIANS(E491))+COS(RADIANS(G487))*COS(RADIANS(E491))*COS(RADIANS(AE481))))</f>
        <v>#DIV/0!</v>
      </c>
      <c r="AF487" s="3" t="e">
        <f>IF(DEGREES(ACOS(SIN(RADIANS(G487))*SIN(RADIANS(E491))+COS(RADIANS(G487))*COS(RADIANS(E491))*COS(RADIANS(AF481))))&gt;90,0,$F$4*$F$5/E490^2*(SIN(RADIANS(G487))*SIN(RADIANS(E491))+COS(RADIANS(G487))*COS(RADIANS(E491))*COS(RADIANS(AF481))))</f>
        <v>#DIV/0!</v>
      </c>
      <c r="AG487" s="3" t="e">
        <f>IF(DEGREES(ACOS(SIN(RADIANS(G487))*SIN(RADIANS(E491))+COS(RADIANS(G487))*COS(RADIANS(E491))*COS(RADIANS(AG481))))&gt;90,0,$F$4*$F$5/E490^2*(SIN(RADIANS(G487))*SIN(RADIANS(E491))+COS(RADIANS(G487))*COS(RADIANS(E491))*COS(RADIANS(AG481))))</f>
        <v>#DIV/0!</v>
      </c>
      <c r="AH487" s="3" t="e">
        <f>IF(DEGREES(ACOS(SIN(RADIANS(G487))*SIN(RADIANS(E491))+COS(RADIANS(G487))*COS(RADIANS(E491))*COS(RADIANS(AH481))))&gt;90,0,$F$4*$F$5/E490^2*(SIN(RADIANS(G487))*SIN(RADIANS(E491))+COS(RADIANS(G487))*COS(RADIANS(E491))*COS(RADIANS(AH481))))</f>
        <v>#DIV/0!</v>
      </c>
      <c r="AI487" s="3" t="e">
        <f>IF(DEGREES(ACOS(SIN(RADIANS(G487))*SIN(RADIANS(E491))+COS(RADIANS(G487))*COS(RADIANS(E491))*COS(RADIANS(AI481))))&gt;90,0,$F$4*$F$5/E490^2*(SIN(RADIANS(G487))*SIN(RADIANS(E491))+COS(RADIANS(G487))*COS(RADIANS(E491))*COS(RADIANS(AI481))))</f>
        <v>#DIV/0!</v>
      </c>
      <c r="AJ487" s="3" t="e">
        <f>IF(DEGREES(ACOS(SIN(RADIANS(G487))*SIN(RADIANS(E491))+COS(RADIANS(G487))*COS(RADIANS(E491))*COS(RADIANS(AJ481))))&gt;90,0,$F$4*$F$5/E490^2*(SIN(RADIANS(G487))*SIN(RADIANS(E491))+COS(RADIANS(G487))*COS(RADIANS(E491))*COS(RADIANS(AJ481))))</f>
        <v>#DIV/0!</v>
      </c>
      <c r="AK487" s="3">
        <f>IF(DEGREES(ACOS(SIN(RADIANS(G487))*SIN(RADIANS(E491))+COS(RADIANS(G487))*COS(RADIANS(E491))*COS(RADIANS(AK481))))&gt;90,0,$F$4*$F$5/E490^2*(SIN(RADIANS(G487))*SIN(RADIANS(E491))+COS(RADIANS(G487))*COS(RADIANS(E491))*COS(RADIANS(AK481))))</f>
        <v>0</v>
      </c>
      <c r="AL487" s="3">
        <f>IF(DEGREES(ACOS(SIN(RADIANS(G487))*SIN(RADIANS(E491))+COS(RADIANS(G487))*COS(RADIANS(E491))*COS(RADIANS(AL481))))&gt;90,0,$F$4*$F$5/E490^2*(SIN(RADIANS(G487))*SIN(RADIANS(E491))+COS(RADIANS(G487))*COS(RADIANS(E491))*COS(RADIANS(AL481))))</f>
        <v>0</v>
      </c>
      <c r="AM487" s="3">
        <f>IF(DEGREES(ACOS(SIN(RADIANS(G487))*SIN(RADIANS(E491))+COS(RADIANS(G487))*COS(RADIANS(E491))*COS(RADIANS(AM481))))&gt;90,0,$F$4*$F$5/E490^2*(SIN(RADIANS(G487))*SIN(RADIANS(E491))+COS(RADIANS(G487))*COS(RADIANS(E491))*COS(RADIANS(AM481))))</f>
        <v>0</v>
      </c>
      <c r="AN487" s="3">
        <f>IF(DEGREES(ACOS(SIN(RADIANS(G487))*SIN(RADIANS(E491))+COS(RADIANS(G487))*COS(RADIANS(E491))*COS(RADIANS(AN481))))&gt;90,0,$F$4*$F$5/E490^2*(SIN(RADIANS(G487))*SIN(RADIANS(E491))+COS(RADIANS(G487))*COS(RADIANS(E491))*COS(RADIANS(AN481))))</f>
        <v>0</v>
      </c>
      <c r="AO487" s="3">
        <f>IF(DEGREES(ACOS(SIN(RADIANS(G487))*SIN(RADIANS(E491))+COS(RADIANS(G487))*COS(RADIANS(E491))*COS(RADIANS(AO481))))&gt;90,0,$F$4*$F$5/E490^2*(SIN(RADIANS(G487))*SIN(RADIANS(E491))+COS(RADIANS(G487))*COS(RADIANS(E491))*COS(RADIANS(AO481))))</f>
        <v>0</v>
      </c>
      <c r="AP487" s="3">
        <f>IF(DEGREES(ACOS(SIN(RADIANS(G487))*SIN(RADIANS(E491))+COS(RADIANS(G487))*COS(RADIANS(E491))*COS(RADIANS(AP481))))&gt;90,0,$F$4*$F$5/E490^2*(SIN(RADIANS(G487))*SIN(RADIANS(E491))+COS(RADIANS(G487))*COS(RADIANS(E491))*COS(RADIANS(AP481))))</f>
        <v>0</v>
      </c>
      <c r="AQ487" s="3">
        <f>IF(DEGREES(ACOS(SIN(RADIANS(G487))*SIN(RADIANS(E491))+COS(RADIANS(G487))*COS(RADIANS(E491))*COS(RADIANS(AQ481))))&gt;90,0,$F$4*$F$5/E490^2*(SIN(RADIANS(G487))*SIN(RADIANS(E491))+COS(RADIANS(G487))*COS(RADIANS(E491))*COS(RADIANS(AQ481))))</f>
        <v>0</v>
      </c>
      <c r="AR487" s="3">
        <f>IF(DEGREES(ACOS(SIN(RADIANS(G487))*SIN(RADIANS(E491))+COS(RADIANS(G487))*COS(RADIANS(E491))*COS(RADIANS(AR481))))&gt;90,0,$F$4*$F$5/E490^2*(SIN(RADIANS(G487))*SIN(RADIANS(E491))+COS(RADIANS(G487))*COS(RADIANS(E491))*COS(RADIANS(AR481))))</f>
        <v>0</v>
      </c>
    </row>
    <row r="488" spans="2:44" ht="15.75" customHeight="1" x14ac:dyDescent="0.2">
      <c r="B488" s="20" t="s">
        <v>786</v>
      </c>
      <c r="E488" s="3" t="str">
        <f>IF($F$10=0,"N/A",$F$10*(E483/360)-ROUNDDOWN($F$10*(E483/360),0))</f>
        <v>N/A</v>
      </c>
      <c r="G488" s="3">
        <v>40</v>
      </c>
      <c r="I488" s="3">
        <f>IF(DEGREES(ACOS(SIN(RADIANS(G488))*SIN(RADIANS(E491))+COS(RADIANS(G488))*COS(RADIANS(E491))*COS(RADIANS(I481))))&gt;90,0,$F$4*$F$5/E490^2*(SIN(RADIANS(G488))*SIN(RADIANS(E491))+COS(RADIANS(G488))*COS(RADIANS(E491))*COS(RADIANS(I481))))</f>
        <v>0</v>
      </c>
      <c r="J488" s="3">
        <f>IF(DEGREES(ACOS(SIN(RADIANS(G488))*SIN(RADIANS(E491))+COS(RADIANS(G488))*COS(RADIANS(E491))*COS(RADIANS(J481))))&gt;90,0,$F$4*$F$5/E490^2*(SIN(RADIANS(G488))*SIN(RADIANS(E491))+COS(RADIANS(G488))*COS(RADIANS(E491))*COS(RADIANS(J481))))</f>
        <v>0</v>
      </c>
      <c r="K488" s="3">
        <f>IF(DEGREES(ACOS(SIN(RADIANS(G488))*SIN(RADIANS(E491))+COS(RADIANS(G488))*COS(RADIANS(E491))*COS(RADIANS(K481))))&gt;90,0,$F$4*$F$5/E490^2*(SIN(RADIANS(G488))*SIN(RADIANS(E491))+COS(RADIANS(G488))*COS(RADIANS(E491))*COS(RADIANS(K481))))</f>
        <v>0</v>
      </c>
      <c r="L488" s="3">
        <f>IF(DEGREES(ACOS(SIN(RADIANS(G488))*SIN(RADIANS(E491))+COS(RADIANS(G488))*COS(RADIANS(E491))*COS(RADIANS(L481))))&gt;90,0,$F$4*$F$5/E490^2*(SIN(RADIANS(G488))*SIN(RADIANS(E491))+COS(RADIANS(G488))*COS(RADIANS(E491))*COS(RADIANS(L481))))</f>
        <v>0</v>
      </c>
      <c r="M488" s="3">
        <f>IF(DEGREES(ACOS(SIN(RADIANS(G488))*SIN(RADIANS(E491))+COS(RADIANS(G488))*COS(RADIANS(E491))*COS(RADIANS(M481))))&gt;90,0,$F$4*$F$5/E490^2*(SIN(RADIANS(G488))*SIN(RADIANS(E491))+COS(RADIANS(G488))*COS(RADIANS(E491))*COS(RADIANS(M481))))</f>
        <v>0</v>
      </c>
      <c r="N488" s="3">
        <f>IF(DEGREES(ACOS(SIN(RADIANS(G488))*SIN(RADIANS(E491))+COS(RADIANS(G488))*COS(RADIANS(E491))*COS(RADIANS(N481))))&gt;90,0,$F$4*$F$5/E490^2*(SIN(RADIANS(G488))*SIN(RADIANS(E491))+COS(RADIANS(G488))*COS(RADIANS(E491))*COS(RADIANS(N481))))</f>
        <v>0</v>
      </c>
      <c r="O488" s="3">
        <f>IF(DEGREES(ACOS(SIN(RADIANS(G488))*SIN(RADIANS(E491))+COS(RADIANS(G488))*COS(RADIANS(E491))*COS(RADIANS(O481))))&gt;90,0,$F$4*$F$5/E490^2*(SIN(RADIANS(G488))*SIN(RADIANS(E491))+COS(RADIANS(G488))*COS(RADIANS(E491))*COS(RADIANS(O481))))</f>
        <v>0</v>
      </c>
      <c r="P488" s="3">
        <f>IF(DEGREES(ACOS(SIN(RADIANS(G488))*SIN(RADIANS(E491))+COS(RADIANS(G488))*COS(RADIANS(E491))*COS(RADIANS(P481))))&gt;90,0,$F$4*$F$5/E490^2*(SIN(RADIANS(G488))*SIN(RADIANS(E491))+COS(RADIANS(G488))*COS(RADIANS(E491))*COS(RADIANS(P481))))</f>
        <v>0</v>
      </c>
      <c r="Q488" s="3">
        <f>IF(DEGREES(ACOS(SIN(RADIANS(G488))*SIN(RADIANS(E491))+COS(RADIANS(G488))*COS(RADIANS(E491))*COS(RADIANS(Q481))))&gt;90,0,$F$4*$F$5/E490^2*(SIN(RADIANS(G488))*SIN(RADIANS(E491))+COS(RADIANS(G488))*COS(RADIANS(E491))*COS(RADIANS(Q481))))</f>
        <v>0</v>
      </c>
      <c r="R488" s="3" t="e">
        <f>IF(DEGREES(ACOS(SIN(RADIANS(G488))*SIN(RADIANS(E491))+COS(RADIANS(G488))*COS(RADIANS(E491))*COS(RADIANS(R481))))&gt;90,0,$F$4*$F$5/E490^2*(SIN(RADIANS(G488))*SIN(RADIANS(E491))+COS(RADIANS(G488))*COS(RADIANS(E491))*COS(RADIANS(R481))))</f>
        <v>#DIV/0!</v>
      </c>
      <c r="S488" s="3" t="e">
        <f>IF(DEGREES(ACOS(SIN(RADIANS(G488))*SIN(RADIANS(E491))+COS(RADIANS(G488))*COS(RADIANS(E491))*COS(RADIANS(S481))))&gt;90,0,$F$4*$F$5/E490^2*(SIN(RADIANS(G488))*SIN(RADIANS(E491))+COS(RADIANS(G488))*COS(RADIANS(E491))*COS(RADIANS(S481))))</f>
        <v>#DIV/0!</v>
      </c>
      <c r="T488" s="3" t="e">
        <f>IF(DEGREES(ACOS(SIN(RADIANS(G488))*SIN(RADIANS(E491))+COS(RADIANS(G488))*COS(RADIANS(E491))*COS(RADIANS(T481))))&gt;90,0,$F$4*$F$5/E490^2*(SIN(RADIANS(G488))*SIN(RADIANS(E491))+COS(RADIANS(G488))*COS(RADIANS(E491))*COS(RADIANS(T481))))</f>
        <v>#DIV/0!</v>
      </c>
      <c r="U488" s="3" t="e">
        <f>IF(DEGREES(ACOS(SIN(RADIANS(G488))*SIN(RADIANS(E491))+COS(RADIANS(G488))*COS(RADIANS(E491))*COS(RADIANS(U481))))&gt;90,0,$F$4*$F$5/E490^2*(SIN(RADIANS(G488))*SIN(RADIANS(E491))+COS(RADIANS(G488))*COS(RADIANS(E491))*COS(RADIANS(U481))))</f>
        <v>#DIV/0!</v>
      </c>
      <c r="V488" s="3" t="e">
        <f>IF(DEGREES(ACOS(SIN(RADIANS(G488))*SIN(RADIANS(E491))+COS(RADIANS(G488))*COS(RADIANS(E491))*COS(RADIANS(V481))))&gt;90,0,$F$4*$F$5/E490^2*(SIN(RADIANS(G488))*SIN(RADIANS(E491))+COS(RADIANS(G488))*COS(RADIANS(E491))*COS(RADIANS(V481))))</f>
        <v>#DIV/0!</v>
      </c>
      <c r="W488" s="3" t="e">
        <f>IF(DEGREES(ACOS(SIN(RADIANS(G488))*SIN(RADIANS(E491))+COS(RADIANS(G488))*COS(RADIANS(E491))*COS(RADIANS(W481))))&gt;90,0,$F$4*$F$5/E490^2*(SIN(RADIANS(G488))*SIN(RADIANS(E491))+COS(RADIANS(G488))*COS(RADIANS(E491))*COS(RADIANS(W481))))</f>
        <v>#DIV/0!</v>
      </c>
      <c r="X488" s="3" t="e">
        <f>IF(DEGREES(ACOS(SIN(RADIANS(G488))*SIN(RADIANS(E491))+COS(RADIANS(G488))*COS(RADIANS(E491))*COS(RADIANS(X481))))&gt;90,0,$F$4*$F$5/E490^2*(SIN(RADIANS(G488))*SIN(RADIANS(E491))+COS(RADIANS(G488))*COS(RADIANS(E491))*COS(RADIANS(X481))))</f>
        <v>#DIV/0!</v>
      </c>
      <c r="Y488" s="3" t="e">
        <f>IF(DEGREES(ACOS(SIN(RADIANS(G488))*SIN(RADIANS(E491))+COS(RADIANS(G488))*COS(RADIANS(E491))*COS(RADIANS(Y481))))&gt;90,0,$F$4*$F$5/E490^2*(SIN(RADIANS(G488))*SIN(RADIANS(E491))+COS(RADIANS(G488))*COS(RADIANS(E491))*COS(RADIANS(Y481))))</f>
        <v>#DIV/0!</v>
      </c>
      <c r="Z488" s="3" t="e">
        <f>IF(DEGREES(ACOS(SIN(RADIANS(G488))*SIN(RADIANS(E491))+COS(RADIANS(G488))*COS(RADIANS(E491))*COS(RADIANS(Z481))))&gt;90,0,$F$4*$F$5/E490^2*(SIN(RADIANS(G488))*SIN(RADIANS(E491))+COS(RADIANS(G488))*COS(RADIANS(E491))*COS(RADIANS(Z481))))</f>
        <v>#DIV/0!</v>
      </c>
      <c r="AA488" s="3" t="e">
        <f>IF(DEGREES(ACOS(SIN(RADIANS(G488))*SIN(RADIANS(E491))+COS(RADIANS(G488))*COS(RADIANS(E491))*COS(RADIANS(AA481))))&gt;90,0,$F$4*$F$5/E490^2*(SIN(RADIANS(G488))*SIN(RADIANS(E491))+COS(RADIANS(G488))*COS(RADIANS(E491))*COS(RADIANS(AA481))))</f>
        <v>#DIV/0!</v>
      </c>
      <c r="AB488" s="3" t="e">
        <f>IF(DEGREES(ACOS(SIN(RADIANS(G488))*SIN(RADIANS(E491))+COS(RADIANS(G488))*COS(RADIANS(E491))*COS(RADIANS(AB481))))&gt;90,0,$F$4*$F$5/E490^2*(SIN(RADIANS(G488))*SIN(RADIANS(E491))+COS(RADIANS(G488))*COS(RADIANS(E491))*COS(RADIANS(AB481))))</f>
        <v>#DIV/0!</v>
      </c>
      <c r="AC488" s="3" t="e">
        <f>IF(DEGREES(ACOS(SIN(RADIANS(G488))*SIN(RADIANS(E491))+COS(RADIANS(G488))*COS(RADIANS(E491))*COS(RADIANS(AC481))))&gt;90,0,$F$4*$F$5/E490^2*(SIN(RADIANS(G488))*SIN(RADIANS(E491))+COS(RADIANS(G488))*COS(RADIANS(E491))*COS(RADIANS(AC481))))</f>
        <v>#DIV/0!</v>
      </c>
      <c r="AD488" s="3" t="e">
        <f>IF(DEGREES(ACOS(SIN(RADIANS(G488))*SIN(RADIANS(E491))+COS(RADIANS(G488))*COS(RADIANS(E491))*COS(RADIANS(AD481))))&gt;90,0,$F$4*$F$5/E490^2*(SIN(RADIANS(G488))*SIN(RADIANS(E491))+COS(RADIANS(G488))*COS(RADIANS(E491))*COS(RADIANS(AD481))))</f>
        <v>#DIV/0!</v>
      </c>
      <c r="AE488" s="3" t="e">
        <f>IF(DEGREES(ACOS(SIN(RADIANS(G488))*SIN(RADIANS(E491))+COS(RADIANS(G488))*COS(RADIANS(E491))*COS(RADIANS(AE481))))&gt;90,0,$F$4*$F$5/E490^2*(SIN(RADIANS(G488))*SIN(RADIANS(E491))+COS(RADIANS(G488))*COS(RADIANS(E491))*COS(RADIANS(AE481))))</f>
        <v>#DIV/0!</v>
      </c>
      <c r="AF488" s="3" t="e">
        <f>IF(DEGREES(ACOS(SIN(RADIANS(G488))*SIN(RADIANS(E491))+COS(RADIANS(G488))*COS(RADIANS(E491))*COS(RADIANS(AF481))))&gt;90,0,$F$4*$F$5/E490^2*(SIN(RADIANS(G488))*SIN(RADIANS(E491))+COS(RADIANS(G488))*COS(RADIANS(E491))*COS(RADIANS(AF481))))</f>
        <v>#DIV/0!</v>
      </c>
      <c r="AG488" s="3" t="e">
        <f>IF(DEGREES(ACOS(SIN(RADIANS(G488))*SIN(RADIANS(E491))+COS(RADIANS(G488))*COS(RADIANS(E491))*COS(RADIANS(AG481))))&gt;90,0,$F$4*$F$5/E490^2*(SIN(RADIANS(G488))*SIN(RADIANS(E491))+COS(RADIANS(G488))*COS(RADIANS(E491))*COS(RADIANS(AG481))))</f>
        <v>#DIV/0!</v>
      </c>
      <c r="AH488" s="3" t="e">
        <f>IF(DEGREES(ACOS(SIN(RADIANS(G488))*SIN(RADIANS(E491))+COS(RADIANS(G488))*COS(RADIANS(E491))*COS(RADIANS(AH481))))&gt;90,0,$F$4*$F$5/E490^2*(SIN(RADIANS(G488))*SIN(RADIANS(E491))+COS(RADIANS(G488))*COS(RADIANS(E491))*COS(RADIANS(AH481))))</f>
        <v>#DIV/0!</v>
      </c>
      <c r="AI488" s="3" t="e">
        <f>IF(DEGREES(ACOS(SIN(RADIANS(G488))*SIN(RADIANS(E491))+COS(RADIANS(G488))*COS(RADIANS(E491))*COS(RADIANS(AI481))))&gt;90,0,$F$4*$F$5/E490^2*(SIN(RADIANS(G488))*SIN(RADIANS(E491))+COS(RADIANS(G488))*COS(RADIANS(E491))*COS(RADIANS(AI481))))</f>
        <v>#DIV/0!</v>
      </c>
      <c r="AJ488" s="3" t="e">
        <f>IF(DEGREES(ACOS(SIN(RADIANS(G488))*SIN(RADIANS(E491))+COS(RADIANS(G488))*COS(RADIANS(E491))*COS(RADIANS(AJ481))))&gt;90,0,$F$4*$F$5/E490^2*(SIN(RADIANS(G488))*SIN(RADIANS(E491))+COS(RADIANS(G488))*COS(RADIANS(E491))*COS(RADIANS(AJ481))))</f>
        <v>#DIV/0!</v>
      </c>
      <c r="AK488" s="3">
        <f>IF(DEGREES(ACOS(SIN(RADIANS(G488))*SIN(RADIANS(E491))+COS(RADIANS(G488))*COS(RADIANS(E491))*COS(RADIANS(AK481))))&gt;90,0,$F$4*$F$5/E490^2*(SIN(RADIANS(G488))*SIN(RADIANS(E491))+COS(RADIANS(G488))*COS(RADIANS(E491))*COS(RADIANS(AK481))))</f>
        <v>0</v>
      </c>
      <c r="AL488" s="3">
        <f>IF(DEGREES(ACOS(SIN(RADIANS(G488))*SIN(RADIANS(E491))+COS(RADIANS(G488))*COS(RADIANS(E491))*COS(RADIANS(AL481))))&gt;90,0,$F$4*$F$5/E490^2*(SIN(RADIANS(G488))*SIN(RADIANS(E491))+COS(RADIANS(G488))*COS(RADIANS(E491))*COS(RADIANS(AL481))))</f>
        <v>0</v>
      </c>
      <c r="AM488" s="3">
        <f>IF(DEGREES(ACOS(SIN(RADIANS(G488))*SIN(RADIANS(E491))+COS(RADIANS(G488))*COS(RADIANS(E491))*COS(RADIANS(AM481))))&gt;90,0,$F$4*$F$5/E490^2*(SIN(RADIANS(G488))*SIN(RADIANS(E491))+COS(RADIANS(G488))*COS(RADIANS(E491))*COS(RADIANS(AM481))))</f>
        <v>0</v>
      </c>
      <c r="AN488" s="3">
        <f>IF(DEGREES(ACOS(SIN(RADIANS(G488))*SIN(RADIANS(E491))+COS(RADIANS(G488))*COS(RADIANS(E491))*COS(RADIANS(AN481))))&gt;90,0,$F$4*$F$5/E490^2*(SIN(RADIANS(G488))*SIN(RADIANS(E491))+COS(RADIANS(G488))*COS(RADIANS(E491))*COS(RADIANS(AN481))))</f>
        <v>0</v>
      </c>
      <c r="AO488" s="3">
        <f>IF(DEGREES(ACOS(SIN(RADIANS(G488))*SIN(RADIANS(E491))+COS(RADIANS(G488))*COS(RADIANS(E491))*COS(RADIANS(AO481))))&gt;90,0,$F$4*$F$5/E490^2*(SIN(RADIANS(G488))*SIN(RADIANS(E491))+COS(RADIANS(G488))*COS(RADIANS(E491))*COS(RADIANS(AO481))))</f>
        <v>0</v>
      </c>
      <c r="AP488" s="3">
        <f>IF(DEGREES(ACOS(SIN(RADIANS(G488))*SIN(RADIANS(E491))+COS(RADIANS(G488))*COS(RADIANS(E491))*COS(RADIANS(AP481))))&gt;90,0,$F$4*$F$5/E490^2*(SIN(RADIANS(G488))*SIN(RADIANS(E491))+COS(RADIANS(G488))*COS(RADIANS(E491))*COS(RADIANS(AP481))))</f>
        <v>0</v>
      </c>
      <c r="AQ488" s="3">
        <f>IF(DEGREES(ACOS(SIN(RADIANS(G488))*SIN(RADIANS(E491))+COS(RADIANS(G488))*COS(RADIANS(E491))*COS(RADIANS(AQ481))))&gt;90,0,$F$4*$F$5/E490^2*(SIN(RADIANS(G488))*SIN(RADIANS(E491))+COS(RADIANS(G488))*COS(RADIANS(E491))*COS(RADIANS(AQ481))))</f>
        <v>0</v>
      </c>
      <c r="AR488" s="3">
        <f>IF(DEGREES(ACOS(SIN(RADIANS(G488))*SIN(RADIANS(E491))+COS(RADIANS(G488))*COS(RADIANS(E491))*COS(RADIANS(AR481))))&gt;90,0,$F$4*$F$5/E490^2*(SIN(RADIANS(G488))*SIN(RADIANS(E491))+COS(RADIANS(G488))*COS(RADIANS(E491))*COS(RADIANS(AR481))))</f>
        <v>0</v>
      </c>
    </row>
    <row r="489" spans="2:44" ht="15.75" customHeight="1" x14ac:dyDescent="0.2">
      <c r="B489" s="20" t="s">
        <v>787</v>
      </c>
      <c r="E489" s="3" t="str">
        <f>IF($F$10=0,"N/A",E488*$F$11/$F$10)</f>
        <v>N/A</v>
      </c>
      <c r="G489" s="3">
        <v>30</v>
      </c>
      <c r="I489" s="3">
        <f>IF(DEGREES(ACOS(SIN(RADIANS(G489))*SIN(RADIANS(E491))+COS(RADIANS(G489))*COS(RADIANS(E491))*COS(RADIANS(I481))))&gt;90,0,$F$4*$F$5/E490^2*(SIN(RADIANS(G489))*SIN(RADIANS(E491))+COS(RADIANS(G489))*COS(RADIANS(E491))*COS(RADIANS(I481))))</f>
        <v>0</v>
      </c>
      <c r="J489" s="3">
        <f>IF(DEGREES(ACOS(SIN(RADIANS(G489))*SIN(RADIANS(E491))+COS(RADIANS(G489))*COS(RADIANS(E491))*COS(RADIANS(J481))))&gt;90,0,$F$4*$F$5/E490^2*(SIN(RADIANS(G489))*SIN(RADIANS(E491))+COS(RADIANS(G489))*COS(RADIANS(E491))*COS(RADIANS(J481))))</f>
        <v>0</v>
      </c>
      <c r="K489" s="3">
        <f>IF(DEGREES(ACOS(SIN(RADIANS(G489))*SIN(RADIANS(E491))+COS(RADIANS(G489))*COS(RADIANS(E491))*COS(RADIANS(K481))))&gt;90,0,$F$4*$F$5/E490^2*(SIN(RADIANS(G489))*SIN(RADIANS(E491))+COS(RADIANS(G489))*COS(RADIANS(E491))*COS(RADIANS(K481))))</f>
        <v>0</v>
      </c>
      <c r="L489" s="3">
        <f>IF(DEGREES(ACOS(SIN(RADIANS(G489))*SIN(RADIANS(E491))+COS(RADIANS(G489))*COS(RADIANS(E491))*COS(RADIANS(L481))))&gt;90,0,$F$4*$F$5/E490^2*(SIN(RADIANS(G489))*SIN(RADIANS(E491))+COS(RADIANS(G489))*COS(RADIANS(E491))*COS(RADIANS(L481))))</f>
        <v>0</v>
      </c>
      <c r="M489" s="3">
        <f>IF(DEGREES(ACOS(SIN(RADIANS(G489))*SIN(RADIANS(E491))+COS(RADIANS(G489))*COS(RADIANS(E491))*COS(RADIANS(M481))))&gt;90,0,$F$4*$F$5/E490^2*(SIN(RADIANS(G489))*SIN(RADIANS(E491))+COS(RADIANS(G489))*COS(RADIANS(E491))*COS(RADIANS(M481))))</f>
        <v>0</v>
      </c>
      <c r="N489" s="3">
        <f>IF(DEGREES(ACOS(SIN(RADIANS(G489))*SIN(RADIANS(E491))+COS(RADIANS(G489))*COS(RADIANS(E491))*COS(RADIANS(N481))))&gt;90,0,$F$4*$F$5/E490^2*(SIN(RADIANS(G489))*SIN(RADIANS(E491))+COS(RADIANS(G489))*COS(RADIANS(E491))*COS(RADIANS(N481))))</f>
        <v>0</v>
      </c>
      <c r="O489" s="3">
        <f>IF(DEGREES(ACOS(SIN(RADIANS(G489))*SIN(RADIANS(E491))+COS(RADIANS(G489))*COS(RADIANS(E491))*COS(RADIANS(O481))))&gt;90,0,$F$4*$F$5/E490^2*(SIN(RADIANS(G489))*SIN(RADIANS(E491))+COS(RADIANS(G489))*COS(RADIANS(E491))*COS(RADIANS(O481))))</f>
        <v>0</v>
      </c>
      <c r="P489" s="3">
        <f>IF(DEGREES(ACOS(SIN(RADIANS(G489))*SIN(RADIANS(E491))+COS(RADIANS(G489))*COS(RADIANS(E491))*COS(RADIANS(P481))))&gt;90,0,$F$4*$F$5/E490^2*(SIN(RADIANS(G489))*SIN(RADIANS(E491))+COS(RADIANS(G489))*COS(RADIANS(E491))*COS(RADIANS(P481))))</f>
        <v>0</v>
      </c>
      <c r="Q489" s="3">
        <f>IF(DEGREES(ACOS(SIN(RADIANS(G489))*SIN(RADIANS(E491))+COS(RADIANS(G489))*COS(RADIANS(E491))*COS(RADIANS(Q481))))&gt;90,0,$F$4*$F$5/E490^2*(SIN(RADIANS(G489))*SIN(RADIANS(E491))+COS(RADIANS(G489))*COS(RADIANS(E491))*COS(RADIANS(Q481))))</f>
        <v>0</v>
      </c>
      <c r="R489" s="3" t="e">
        <f>IF(DEGREES(ACOS(SIN(RADIANS(G489))*SIN(RADIANS(E491))+COS(RADIANS(G489))*COS(RADIANS(E491))*COS(RADIANS(R481))))&gt;90,0,$F$4*$F$5/E490^2*(SIN(RADIANS(G489))*SIN(RADIANS(E491))+COS(RADIANS(G489))*COS(RADIANS(E491))*COS(RADIANS(R481))))</f>
        <v>#DIV/0!</v>
      </c>
      <c r="S489" s="3" t="e">
        <f>IF(DEGREES(ACOS(SIN(RADIANS(G489))*SIN(RADIANS(E491))+COS(RADIANS(G489))*COS(RADIANS(E491))*COS(RADIANS(S481))))&gt;90,0,$F$4*$F$5/E490^2*(SIN(RADIANS(G489))*SIN(RADIANS(E491))+COS(RADIANS(G489))*COS(RADIANS(E491))*COS(RADIANS(S481))))</f>
        <v>#DIV/0!</v>
      </c>
      <c r="T489" s="3" t="e">
        <f>IF(DEGREES(ACOS(SIN(RADIANS(G489))*SIN(RADIANS(E491))+COS(RADIANS(G489))*COS(RADIANS(E491))*COS(RADIANS(T481))))&gt;90,0,$F$4*$F$5/E490^2*(SIN(RADIANS(G489))*SIN(RADIANS(E491))+COS(RADIANS(G489))*COS(RADIANS(E491))*COS(RADIANS(T481))))</f>
        <v>#DIV/0!</v>
      </c>
      <c r="U489" s="3" t="e">
        <f>IF(DEGREES(ACOS(SIN(RADIANS(G489))*SIN(RADIANS(E491))+COS(RADIANS(G489))*COS(RADIANS(E491))*COS(RADIANS(U481))))&gt;90,0,$F$4*$F$5/E490^2*(SIN(RADIANS(G489))*SIN(RADIANS(E491))+COS(RADIANS(G489))*COS(RADIANS(E491))*COS(RADIANS(U481))))</f>
        <v>#DIV/0!</v>
      </c>
      <c r="V489" s="3" t="e">
        <f>IF(DEGREES(ACOS(SIN(RADIANS(G489))*SIN(RADIANS(E491))+COS(RADIANS(G489))*COS(RADIANS(E491))*COS(RADIANS(V481))))&gt;90,0,$F$4*$F$5/E490^2*(SIN(RADIANS(G489))*SIN(RADIANS(E491))+COS(RADIANS(G489))*COS(RADIANS(E491))*COS(RADIANS(V481))))</f>
        <v>#DIV/0!</v>
      </c>
      <c r="W489" s="3" t="e">
        <f>IF(DEGREES(ACOS(SIN(RADIANS(G489))*SIN(RADIANS(E491))+COS(RADIANS(G489))*COS(RADIANS(E491))*COS(RADIANS(W481))))&gt;90,0,$F$4*$F$5/E490^2*(SIN(RADIANS(G489))*SIN(RADIANS(E491))+COS(RADIANS(G489))*COS(RADIANS(E491))*COS(RADIANS(W481))))</f>
        <v>#DIV/0!</v>
      </c>
      <c r="X489" s="3" t="e">
        <f>IF(DEGREES(ACOS(SIN(RADIANS(G489))*SIN(RADIANS(E491))+COS(RADIANS(G489))*COS(RADIANS(E491))*COS(RADIANS(X481))))&gt;90,0,$F$4*$F$5/E490^2*(SIN(RADIANS(G489))*SIN(RADIANS(E491))+COS(RADIANS(G489))*COS(RADIANS(E491))*COS(RADIANS(X481))))</f>
        <v>#DIV/0!</v>
      </c>
      <c r="Y489" s="3" t="e">
        <f>IF(DEGREES(ACOS(SIN(RADIANS(G489))*SIN(RADIANS(E491))+COS(RADIANS(G489))*COS(RADIANS(E491))*COS(RADIANS(Y481))))&gt;90,0,$F$4*$F$5/E490^2*(SIN(RADIANS(G489))*SIN(RADIANS(E491))+COS(RADIANS(G489))*COS(RADIANS(E491))*COS(RADIANS(Y481))))</f>
        <v>#DIV/0!</v>
      </c>
      <c r="Z489" s="3" t="e">
        <f>IF(DEGREES(ACOS(SIN(RADIANS(G489))*SIN(RADIANS(E491))+COS(RADIANS(G489))*COS(RADIANS(E491))*COS(RADIANS(Z481))))&gt;90,0,$F$4*$F$5/E490^2*(SIN(RADIANS(G489))*SIN(RADIANS(E491))+COS(RADIANS(G489))*COS(RADIANS(E491))*COS(RADIANS(Z481))))</f>
        <v>#DIV/0!</v>
      </c>
      <c r="AA489" s="3" t="e">
        <f>IF(DEGREES(ACOS(SIN(RADIANS(G489))*SIN(RADIANS(E491))+COS(RADIANS(G489))*COS(RADIANS(E491))*COS(RADIANS(AA481))))&gt;90,0,$F$4*$F$5/E490^2*(SIN(RADIANS(G489))*SIN(RADIANS(E491))+COS(RADIANS(G489))*COS(RADIANS(E491))*COS(RADIANS(AA481))))</f>
        <v>#DIV/0!</v>
      </c>
      <c r="AB489" s="3" t="e">
        <f>IF(DEGREES(ACOS(SIN(RADIANS(G489))*SIN(RADIANS(E491))+COS(RADIANS(G489))*COS(RADIANS(E491))*COS(RADIANS(AB481))))&gt;90,0,$F$4*$F$5/E490^2*(SIN(RADIANS(G489))*SIN(RADIANS(E491))+COS(RADIANS(G489))*COS(RADIANS(E491))*COS(RADIANS(AB481))))</f>
        <v>#DIV/0!</v>
      </c>
      <c r="AC489" s="3" t="e">
        <f>IF(DEGREES(ACOS(SIN(RADIANS(G489))*SIN(RADIANS(E491))+COS(RADIANS(G489))*COS(RADIANS(E491))*COS(RADIANS(AC481))))&gt;90,0,$F$4*$F$5/E490^2*(SIN(RADIANS(G489))*SIN(RADIANS(E491))+COS(RADIANS(G489))*COS(RADIANS(E491))*COS(RADIANS(AC481))))</f>
        <v>#DIV/0!</v>
      </c>
      <c r="AD489" s="3" t="e">
        <f>IF(DEGREES(ACOS(SIN(RADIANS(G489))*SIN(RADIANS(E491))+COS(RADIANS(G489))*COS(RADIANS(E491))*COS(RADIANS(AD481))))&gt;90,0,$F$4*$F$5/E490^2*(SIN(RADIANS(G489))*SIN(RADIANS(E491))+COS(RADIANS(G489))*COS(RADIANS(E491))*COS(RADIANS(AD481))))</f>
        <v>#DIV/0!</v>
      </c>
      <c r="AE489" s="3" t="e">
        <f>IF(DEGREES(ACOS(SIN(RADIANS(G489))*SIN(RADIANS(E491))+COS(RADIANS(G489))*COS(RADIANS(E491))*COS(RADIANS(AE481))))&gt;90,0,$F$4*$F$5/E490^2*(SIN(RADIANS(G489))*SIN(RADIANS(E491))+COS(RADIANS(G489))*COS(RADIANS(E491))*COS(RADIANS(AE481))))</f>
        <v>#DIV/0!</v>
      </c>
      <c r="AF489" s="3" t="e">
        <f>IF(DEGREES(ACOS(SIN(RADIANS(G489))*SIN(RADIANS(E491))+COS(RADIANS(G489))*COS(RADIANS(E491))*COS(RADIANS(AF481))))&gt;90,0,$F$4*$F$5/E490^2*(SIN(RADIANS(G489))*SIN(RADIANS(E491))+COS(RADIANS(G489))*COS(RADIANS(E491))*COS(RADIANS(AF481))))</f>
        <v>#DIV/0!</v>
      </c>
      <c r="AG489" s="3" t="e">
        <f>IF(DEGREES(ACOS(SIN(RADIANS(G489))*SIN(RADIANS(E491))+COS(RADIANS(G489))*COS(RADIANS(E491))*COS(RADIANS(AG481))))&gt;90,0,$F$4*$F$5/E490^2*(SIN(RADIANS(G489))*SIN(RADIANS(E491))+COS(RADIANS(G489))*COS(RADIANS(E491))*COS(RADIANS(AG481))))</f>
        <v>#DIV/0!</v>
      </c>
      <c r="AH489" s="3" t="e">
        <f>IF(DEGREES(ACOS(SIN(RADIANS(G489))*SIN(RADIANS(E491))+COS(RADIANS(G489))*COS(RADIANS(E491))*COS(RADIANS(AH481))))&gt;90,0,$F$4*$F$5/E490^2*(SIN(RADIANS(G489))*SIN(RADIANS(E491))+COS(RADIANS(G489))*COS(RADIANS(E491))*COS(RADIANS(AH481))))</f>
        <v>#DIV/0!</v>
      </c>
      <c r="AI489" s="3" t="e">
        <f>IF(DEGREES(ACOS(SIN(RADIANS(G489))*SIN(RADIANS(E491))+COS(RADIANS(G489))*COS(RADIANS(E491))*COS(RADIANS(AI481))))&gt;90,0,$F$4*$F$5/E490^2*(SIN(RADIANS(G489))*SIN(RADIANS(E491))+COS(RADIANS(G489))*COS(RADIANS(E491))*COS(RADIANS(AI481))))</f>
        <v>#DIV/0!</v>
      </c>
      <c r="AJ489" s="3" t="e">
        <f>IF(DEGREES(ACOS(SIN(RADIANS(G489))*SIN(RADIANS(E491))+COS(RADIANS(G489))*COS(RADIANS(E491))*COS(RADIANS(AJ481))))&gt;90,0,$F$4*$F$5/E490^2*(SIN(RADIANS(G489))*SIN(RADIANS(E491))+COS(RADIANS(G489))*COS(RADIANS(E491))*COS(RADIANS(AJ481))))</f>
        <v>#DIV/0!</v>
      </c>
      <c r="AK489" s="3">
        <f>IF(DEGREES(ACOS(SIN(RADIANS(G489))*SIN(RADIANS(E491))+COS(RADIANS(G489))*COS(RADIANS(E491))*COS(RADIANS(AK481))))&gt;90,0,$F$4*$F$5/E490^2*(SIN(RADIANS(G489))*SIN(RADIANS(E491))+COS(RADIANS(G489))*COS(RADIANS(E491))*COS(RADIANS(AK481))))</f>
        <v>0</v>
      </c>
      <c r="AL489" s="3">
        <f>IF(DEGREES(ACOS(SIN(RADIANS(G489))*SIN(RADIANS(E491))+COS(RADIANS(G489))*COS(RADIANS(E491))*COS(RADIANS(AL481))))&gt;90,0,$F$4*$F$5/E490^2*(SIN(RADIANS(G489))*SIN(RADIANS(E491))+COS(RADIANS(G489))*COS(RADIANS(E491))*COS(RADIANS(AL481))))</f>
        <v>0</v>
      </c>
      <c r="AM489" s="3">
        <f>IF(DEGREES(ACOS(SIN(RADIANS(G489))*SIN(RADIANS(E491))+COS(RADIANS(G489))*COS(RADIANS(E491))*COS(RADIANS(AM481))))&gt;90,0,$F$4*$F$5/E490^2*(SIN(RADIANS(G489))*SIN(RADIANS(E491))+COS(RADIANS(G489))*COS(RADIANS(E491))*COS(RADIANS(AM481))))</f>
        <v>0</v>
      </c>
      <c r="AN489" s="3">
        <f>IF(DEGREES(ACOS(SIN(RADIANS(G489))*SIN(RADIANS(E491))+COS(RADIANS(G489))*COS(RADIANS(E491))*COS(RADIANS(AN481))))&gt;90,0,$F$4*$F$5/E490^2*(SIN(RADIANS(G489))*SIN(RADIANS(E491))+COS(RADIANS(G489))*COS(RADIANS(E491))*COS(RADIANS(AN481))))</f>
        <v>0</v>
      </c>
      <c r="AO489" s="3">
        <f>IF(DEGREES(ACOS(SIN(RADIANS(G489))*SIN(RADIANS(E491))+COS(RADIANS(G489))*COS(RADIANS(E491))*COS(RADIANS(AO481))))&gt;90,0,$F$4*$F$5/E490^2*(SIN(RADIANS(G489))*SIN(RADIANS(E491))+COS(RADIANS(G489))*COS(RADIANS(E491))*COS(RADIANS(AO481))))</f>
        <v>0</v>
      </c>
      <c r="AP489" s="3">
        <f>IF(DEGREES(ACOS(SIN(RADIANS(G489))*SIN(RADIANS(E491))+COS(RADIANS(G489))*COS(RADIANS(E491))*COS(RADIANS(AP481))))&gt;90,0,$F$4*$F$5/E490^2*(SIN(RADIANS(G489))*SIN(RADIANS(E491))+COS(RADIANS(G489))*COS(RADIANS(E491))*COS(RADIANS(AP481))))</f>
        <v>0</v>
      </c>
      <c r="AQ489" s="3">
        <f>IF(DEGREES(ACOS(SIN(RADIANS(G489))*SIN(RADIANS(E491))+COS(RADIANS(G489))*COS(RADIANS(E491))*COS(RADIANS(AQ481))))&gt;90,0,$F$4*$F$5/E490^2*(SIN(RADIANS(G489))*SIN(RADIANS(E491))+COS(RADIANS(G489))*COS(RADIANS(E491))*COS(RADIANS(AQ481))))</f>
        <v>0</v>
      </c>
      <c r="AR489" s="3">
        <f>IF(DEGREES(ACOS(SIN(RADIANS(G489))*SIN(RADIANS(E491))+COS(RADIANS(G489))*COS(RADIANS(E491))*COS(RADIANS(AR481))))&gt;90,0,$F$4*$F$5/E490^2*(SIN(RADIANS(G489))*SIN(RADIANS(E491))+COS(RADIANS(G489))*COS(RADIANS(E491))*COS(RADIANS(AR481))))</f>
        <v>0</v>
      </c>
    </row>
    <row r="490" spans="2:44" ht="15.75" customHeight="1" x14ac:dyDescent="0.2">
      <c r="B490" s="20" t="s">
        <v>788</v>
      </c>
      <c r="E490" s="3">
        <f>$F$6*(1-$F$7^2)/(1+$F$7*COS(RADIANS(E484)))</f>
        <v>0</v>
      </c>
      <c r="G490" s="3">
        <v>20</v>
      </c>
      <c r="I490" s="3">
        <f>IF(DEGREES(ACOS(SIN(RADIANS(G490))*SIN(RADIANS(E491))+COS(RADIANS(G490))*COS(RADIANS(E491))*COS(RADIANS(I481))))&gt;90,0,$F$4*$F$5/E490^2*(SIN(RADIANS(G490))*SIN(RADIANS(E491))+COS(RADIANS(G490))*COS(RADIANS(E491))*COS(RADIANS(I481))))</f>
        <v>0</v>
      </c>
      <c r="J490" s="3">
        <f>IF(DEGREES(ACOS(SIN(RADIANS(G490))*SIN(RADIANS(E491))+COS(RADIANS(G490))*COS(RADIANS(E491))*COS(RADIANS(J481))))&gt;90,0,$F$4*$F$5/E490^2*(SIN(RADIANS(G490))*SIN(RADIANS(E491))+COS(RADIANS(G490))*COS(RADIANS(E491))*COS(RADIANS(J481))))</f>
        <v>0</v>
      </c>
      <c r="K490" s="3">
        <f>IF(DEGREES(ACOS(SIN(RADIANS(G490))*SIN(RADIANS(E491))+COS(RADIANS(G490))*COS(RADIANS(E491))*COS(RADIANS(K481))))&gt;90,0,$F$4*$F$5/E490^2*(SIN(RADIANS(G490))*SIN(RADIANS(E491))+COS(RADIANS(G490))*COS(RADIANS(E491))*COS(RADIANS(K481))))</f>
        <v>0</v>
      </c>
      <c r="L490" s="3">
        <f>IF(DEGREES(ACOS(SIN(RADIANS(G490))*SIN(RADIANS(E491))+COS(RADIANS(G490))*COS(RADIANS(E491))*COS(RADIANS(L481))))&gt;90,0,$F$4*$F$5/E490^2*(SIN(RADIANS(G490))*SIN(RADIANS(E491))+COS(RADIANS(G490))*COS(RADIANS(E491))*COS(RADIANS(L481))))</f>
        <v>0</v>
      </c>
      <c r="M490" s="3">
        <f>IF(DEGREES(ACOS(SIN(RADIANS(G490))*SIN(RADIANS(E491))+COS(RADIANS(G490))*COS(RADIANS(E491))*COS(RADIANS(M481))))&gt;90,0,$F$4*$F$5/E490^2*(SIN(RADIANS(G490))*SIN(RADIANS(E491))+COS(RADIANS(G490))*COS(RADIANS(E491))*COS(RADIANS(M481))))</f>
        <v>0</v>
      </c>
      <c r="N490" s="3">
        <f>IF(DEGREES(ACOS(SIN(RADIANS(G490))*SIN(RADIANS(E491))+COS(RADIANS(G490))*COS(RADIANS(E491))*COS(RADIANS(N481))))&gt;90,0,$F$4*$F$5/E490^2*(SIN(RADIANS(G490))*SIN(RADIANS(E491))+COS(RADIANS(G490))*COS(RADIANS(E491))*COS(RADIANS(N481))))</f>
        <v>0</v>
      </c>
      <c r="O490" s="3">
        <f>IF(DEGREES(ACOS(SIN(RADIANS(G490))*SIN(RADIANS(E491))+COS(RADIANS(G490))*COS(RADIANS(E491))*COS(RADIANS(O481))))&gt;90,0,$F$4*$F$5/E490^2*(SIN(RADIANS(G490))*SIN(RADIANS(E491))+COS(RADIANS(G490))*COS(RADIANS(E491))*COS(RADIANS(O481))))</f>
        <v>0</v>
      </c>
      <c r="P490" s="3">
        <f>IF(DEGREES(ACOS(SIN(RADIANS(G490))*SIN(RADIANS(E491))+COS(RADIANS(G490))*COS(RADIANS(E491))*COS(RADIANS(P481))))&gt;90,0,$F$4*$F$5/E490^2*(SIN(RADIANS(G490))*SIN(RADIANS(E491))+COS(RADIANS(G490))*COS(RADIANS(E491))*COS(RADIANS(P481))))</f>
        <v>0</v>
      </c>
      <c r="Q490" s="3">
        <f>IF(DEGREES(ACOS(SIN(RADIANS(G490))*SIN(RADIANS(E491))+COS(RADIANS(G490))*COS(RADIANS(E491))*COS(RADIANS(Q481))))&gt;90,0,$F$4*$F$5/E490^2*(SIN(RADIANS(G490))*SIN(RADIANS(E491))+COS(RADIANS(G490))*COS(RADIANS(E491))*COS(RADIANS(Q481))))</f>
        <v>0</v>
      </c>
      <c r="R490" s="3" t="e">
        <f>IF(DEGREES(ACOS(SIN(RADIANS(G490))*SIN(RADIANS(E491))+COS(RADIANS(G490))*COS(RADIANS(E491))*COS(RADIANS(R481))))&gt;90,0,$F$4*$F$5/E490^2*(SIN(RADIANS(G490))*SIN(RADIANS(E491))+COS(RADIANS(G490))*COS(RADIANS(E491))*COS(RADIANS(R481))))</f>
        <v>#DIV/0!</v>
      </c>
      <c r="S490" s="3" t="e">
        <f>IF(DEGREES(ACOS(SIN(RADIANS(G490))*SIN(RADIANS(E491))+COS(RADIANS(G490))*COS(RADIANS(E491))*COS(RADIANS(S481))))&gt;90,0,$F$4*$F$5/E490^2*(SIN(RADIANS(G490))*SIN(RADIANS(E491))+COS(RADIANS(G490))*COS(RADIANS(E491))*COS(RADIANS(S481))))</f>
        <v>#DIV/0!</v>
      </c>
      <c r="T490" s="3" t="e">
        <f>IF(DEGREES(ACOS(SIN(RADIANS(G490))*SIN(RADIANS(E491))+COS(RADIANS(G490))*COS(RADIANS(E491))*COS(RADIANS(T481))))&gt;90,0,$F$4*$F$5/E490^2*(SIN(RADIANS(G490))*SIN(RADIANS(E491))+COS(RADIANS(G490))*COS(RADIANS(E491))*COS(RADIANS(T481))))</f>
        <v>#DIV/0!</v>
      </c>
      <c r="U490" s="3" t="e">
        <f>IF(DEGREES(ACOS(SIN(RADIANS(G490))*SIN(RADIANS(E491))+COS(RADIANS(G490))*COS(RADIANS(E491))*COS(RADIANS(U481))))&gt;90,0,$F$4*$F$5/E490^2*(SIN(RADIANS(G490))*SIN(RADIANS(E491))+COS(RADIANS(G490))*COS(RADIANS(E491))*COS(RADIANS(U481))))</f>
        <v>#DIV/0!</v>
      </c>
      <c r="V490" s="3" t="e">
        <f>IF(DEGREES(ACOS(SIN(RADIANS(G490))*SIN(RADIANS(E491))+COS(RADIANS(G490))*COS(RADIANS(E491))*COS(RADIANS(V481))))&gt;90,0,$F$4*$F$5/E490^2*(SIN(RADIANS(G490))*SIN(RADIANS(E491))+COS(RADIANS(G490))*COS(RADIANS(E491))*COS(RADIANS(V481))))</f>
        <v>#DIV/0!</v>
      </c>
      <c r="W490" s="3" t="e">
        <f>IF(DEGREES(ACOS(SIN(RADIANS(G490))*SIN(RADIANS(E491))+COS(RADIANS(G490))*COS(RADIANS(E491))*COS(RADIANS(W481))))&gt;90,0,$F$4*$F$5/E490^2*(SIN(RADIANS(G490))*SIN(RADIANS(E491))+COS(RADIANS(G490))*COS(RADIANS(E491))*COS(RADIANS(W481))))</f>
        <v>#DIV/0!</v>
      </c>
      <c r="X490" s="3" t="e">
        <f>IF(DEGREES(ACOS(SIN(RADIANS(G490))*SIN(RADIANS(E491))+COS(RADIANS(G490))*COS(RADIANS(E491))*COS(RADIANS(X481))))&gt;90,0,$F$4*$F$5/E490^2*(SIN(RADIANS(G490))*SIN(RADIANS(E491))+COS(RADIANS(G490))*COS(RADIANS(E491))*COS(RADIANS(X481))))</f>
        <v>#DIV/0!</v>
      </c>
      <c r="Y490" s="3" t="e">
        <f>IF(DEGREES(ACOS(SIN(RADIANS(G490))*SIN(RADIANS(E491))+COS(RADIANS(G490))*COS(RADIANS(E491))*COS(RADIANS(Y481))))&gt;90,0,$F$4*$F$5/E490^2*(SIN(RADIANS(G490))*SIN(RADIANS(E491))+COS(RADIANS(G490))*COS(RADIANS(E491))*COS(RADIANS(Y481))))</f>
        <v>#DIV/0!</v>
      </c>
      <c r="Z490" s="3" t="e">
        <f>IF(DEGREES(ACOS(SIN(RADIANS(G490))*SIN(RADIANS(E491))+COS(RADIANS(G490))*COS(RADIANS(E491))*COS(RADIANS(Z481))))&gt;90,0,$F$4*$F$5/E490^2*(SIN(RADIANS(G490))*SIN(RADIANS(E491))+COS(RADIANS(G490))*COS(RADIANS(E491))*COS(RADIANS(Z481))))</f>
        <v>#DIV/0!</v>
      </c>
      <c r="AA490" s="3" t="e">
        <f>IF(DEGREES(ACOS(SIN(RADIANS(G490))*SIN(RADIANS(E491))+COS(RADIANS(G490))*COS(RADIANS(E491))*COS(RADIANS(AA481))))&gt;90,0,$F$4*$F$5/E490^2*(SIN(RADIANS(G490))*SIN(RADIANS(E491))+COS(RADIANS(G490))*COS(RADIANS(E491))*COS(RADIANS(AA481))))</f>
        <v>#DIV/0!</v>
      </c>
      <c r="AB490" s="3" t="e">
        <f>IF(DEGREES(ACOS(SIN(RADIANS(G490))*SIN(RADIANS(E491))+COS(RADIANS(G490))*COS(RADIANS(E491))*COS(RADIANS(AB481))))&gt;90,0,$F$4*$F$5/E490^2*(SIN(RADIANS(G490))*SIN(RADIANS(E491))+COS(RADIANS(G490))*COS(RADIANS(E491))*COS(RADIANS(AB481))))</f>
        <v>#DIV/0!</v>
      </c>
      <c r="AC490" s="3" t="e">
        <f>IF(DEGREES(ACOS(SIN(RADIANS(G490))*SIN(RADIANS(E491))+COS(RADIANS(G490))*COS(RADIANS(E491))*COS(RADIANS(AC481))))&gt;90,0,$F$4*$F$5/E490^2*(SIN(RADIANS(G490))*SIN(RADIANS(E491))+COS(RADIANS(G490))*COS(RADIANS(E491))*COS(RADIANS(AC481))))</f>
        <v>#DIV/0!</v>
      </c>
      <c r="AD490" s="3" t="e">
        <f>IF(DEGREES(ACOS(SIN(RADIANS(G490))*SIN(RADIANS(E491))+COS(RADIANS(G490))*COS(RADIANS(E491))*COS(RADIANS(AD481))))&gt;90,0,$F$4*$F$5/E490^2*(SIN(RADIANS(G490))*SIN(RADIANS(E491))+COS(RADIANS(G490))*COS(RADIANS(E491))*COS(RADIANS(AD481))))</f>
        <v>#DIV/0!</v>
      </c>
      <c r="AE490" s="3" t="e">
        <f>IF(DEGREES(ACOS(SIN(RADIANS(G490))*SIN(RADIANS(E491))+COS(RADIANS(G490))*COS(RADIANS(E491))*COS(RADIANS(AE481))))&gt;90,0,$F$4*$F$5/E490^2*(SIN(RADIANS(G490))*SIN(RADIANS(E491))+COS(RADIANS(G490))*COS(RADIANS(E491))*COS(RADIANS(AE481))))</f>
        <v>#DIV/0!</v>
      </c>
      <c r="AF490" s="3" t="e">
        <f>IF(DEGREES(ACOS(SIN(RADIANS(G490))*SIN(RADIANS(E491))+COS(RADIANS(G490))*COS(RADIANS(E491))*COS(RADIANS(AF481))))&gt;90,0,$F$4*$F$5/E490^2*(SIN(RADIANS(G490))*SIN(RADIANS(E491))+COS(RADIANS(G490))*COS(RADIANS(E491))*COS(RADIANS(AF481))))</f>
        <v>#DIV/0!</v>
      </c>
      <c r="AG490" s="3" t="e">
        <f>IF(DEGREES(ACOS(SIN(RADIANS(G490))*SIN(RADIANS(E491))+COS(RADIANS(G490))*COS(RADIANS(E491))*COS(RADIANS(AG481))))&gt;90,0,$F$4*$F$5/E490^2*(SIN(RADIANS(G490))*SIN(RADIANS(E491))+COS(RADIANS(G490))*COS(RADIANS(E491))*COS(RADIANS(AG481))))</f>
        <v>#DIV/0!</v>
      </c>
      <c r="AH490" s="3" t="e">
        <f>IF(DEGREES(ACOS(SIN(RADIANS(G490))*SIN(RADIANS(E491))+COS(RADIANS(G490))*COS(RADIANS(E491))*COS(RADIANS(AH481))))&gt;90,0,$F$4*$F$5/E490^2*(SIN(RADIANS(G490))*SIN(RADIANS(E491))+COS(RADIANS(G490))*COS(RADIANS(E491))*COS(RADIANS(AH481))))</f>
        <v>#DIV/0!</v>
      </c>
      <c r="AI490" s="3" t="e">
        <f>IF(DEGREES(ACOS(SIN(RADIANS(G490))*SIN(RADIANS(E491))+COS(RADIANS(G490))*COS(RADIANS(E491))*COS(RADIANS(AI481))))&gt;90,0,$F$4*$F$5/E490^2*(SIN(RADIANS(G490))*SIN(RADIANS(E491))+COS(RADIANS(G490))*COS(RADIANS(E491))*COS(RADIANS(AI481))))</f>
        <v>#DIV/0!</v>
      </c>
      <c r="AJ490" s="3" t="e">
        <f>IF(DEGREES(ACOS(SIN(RADIANS(G490))*SIN(RADIANS(E491))+COS(RADIANS(G490))*COS(RADIANS(E491))*COS(RADIANS(AJ481))))&gt;90,0,$F$4*$F$5/E490^2*(SIN(RADIANS(G490))*SIN(RADIANS(E491))+COS(RADIANS(G490))*COS(RADIANS(E491))*COS(RADIANS(AJ481))))</f>
        <v>#DIV/0!</v>
      </c>
      <c r="AK490" s="3">
        <f>IF(DEGREES(ACOS(SIN(RADIANS(G490))*SIN(RADIANS(E491))+COS(RADIANS(G490))*COS(RADIANS(E491))*COS(RADIANS(AK481))))&gt;90,0,$F$4*$F$5/E490^2*(SIN(RADIANS(G490))*SIN(RADIANS(E491))+COS(RADIANS(G490))*COS(RADIANS(E491))*COS(RADIANS(AK481))))</f>
        <v>0</v>
      </c>
      <c r="AL490" s="3">
        <f>IF(DEGREES(ACOS(SIN(RADIANS(G490))*SIN(RADIANS(E491))+COS(RADIANS(G490))*COS(RADIANS(E491))*COS(RADIANS(AL481))))&gt;90,0,$F$4*$F$5/E490^2*(SIN(RADIANS(G490))*SIN(RADIANS(E491))+COS(RADIANS(G490))*COS(RADIANS(E491))*COS(RADIANS(AL481))))</f>
        <v>0</v>
      </c>
      <c r="AM490" s="3">
        <f>IF(DEGREES(ACOS(SIN(RADIANS(G490))*SIN(RADIANS(E491))+COS(RADIANS(G490))*COS(RADIANS(E491))*COS(RADIANS(AM481))))&gt;90,0,$F$4*$F$5/E490^2*(SIN(RADIANS(G490))*SIN(RADIANS(E491))+COS(RADIANS(G490))*COS(RADIANS(E491))*COS(RADIANS(AM481))))</f>
        <v>0</v>
      </c>
      <c r="AN490" s="3">
        <f>IF(DEGREES(ACOS(SIN(RADIANS(G490))*SIN(RADIANS(E491))+COS(RADIANS(G490))*COS(RADIANS(E491))*COS(RADIANS(AN481))))&gt;90,0,$F$4*$F$5/E490^2*(SIN(RADIANS(G490))*SIN(RADIANS(E491))+COS(RADIANS(G490))*COS(RADIANS(E491))*COS(RADIANS(AN481))))</f>
        <v>0</v>
      </c>
      <c r="AO490" s="3">
        <f>IF(DEGREES(ACOS(SIN(RADIANS(G490))*SIN(RADIANS(E491))+COS(RADIANS(G490))*COS(RADIANS(E491))*COS(RADIANS(AO481))))&gt;90,0,$F$4*$F$5/E490^2*(SIN(RADIANS(G490))*SIN(RADIANS(E491))+COS(RADIANS(G490))*COS(RADIANS(E491))*COS(RADIANS(AO481))))</f>
        <v>0</v>
      </c>
      <c r="AP490" s="3">
        <f>IF(DEGREES(ACOS(SIN(RADIANS(G490))*SIN(RADIANS(E491))+COS(RADIANS(G490))*COS(RADIANS(E491))*COS(RADIANS(AP481))))&gt;90,0,$F$4*$F$5/E490^2*(SIN(RADIANS(G490))*SIN(RADIANS(E491))+COS(RADIANS(G490))*COS(RADIANS(E491))*COS(RADIANS(AP481))))</f>
        <v>0</v>
      </c>
      <c r="AQ490" s="3">
        <f>IF(DEGREES(ACOS(SIN(RADIANS(G490))*SIN(RADIANS(E491))+COS(RADIANS(G490))*COS(RADIANS(E491))*COS(RADIANS(AQ481))))&gt;90,0,$F$4*$F$5/E490^2*(SIN(RADIANS(G490))*SIN(RADIANS(E491))+COS(RADIANS(G490))*COS(RADIANS(E491))*COS(RADIANS(AQ481))))</f>
        <v>0</v>
      </c>
      <c r="AR490" s="3">
        <f>IF(DEGREES(ACOS(SIN(RADIANS(G490))*SIN(RADIANS(E491))+COS(RADIANS(G490))*COS(RADIANS(E491))*COS(RADIANS(AR481))))&gt;90,0,$F$4*$F$5/E490^2*(SIN(RADIANS(G490))*SIN(RADIANS(E491))+COS(RADIANS(G490))*COS(RADIANS(E491))*COS(RADIANS(AR481))))</f>
        <v>0</v>
      </c>
    </row>
    <row r="491" spans="2:44" ht="15.75" customHeight="1" x14ac:dyDescent="0.2">
      <c r="B491" s="20" t="s">
        <v>737</v>
      </c>
      <c r="E491" s="3">
        <f>IF($F$8&gt;90,180-$F$8,$F$8)*SIN(RADIANS(E485))</f>
        <v>0</v>
      </c>
      <c r="G491" s="3">
        <v>10</v>
      </c>
      <c r="I491" s="3">
        <f>IF(DEGREES(ACOS(SIN(RADIANS(G491))*SIN(RADIANS(E491))+COS(RADIANS(G491))*COS(RADIANS(E491))*COS(RADIANS(I481))))&gt;90,0,$F$4*$F$5/E490^2*(SIN(RADIANS(G491))*SIN(RADIANS(E491))+COS(RADIANS(G491))*COS(RADIANS(E491))*COS(RADIANS(I481))))</f>
        <v>0</v>
      </c>
      <c r="J491" s="3">
        <f>IF(DEGREES(ACOS(SIN(RADIANS(G491))*SIN(RADIANS(E491))+COS(RADIANS(G491))*COS(RADIANS(E491))*COS(RADIANS(J481))))&gt;90,0,$F$4*$F$5/E490^2*(SIN(RADIANS(G491))*SIN(RADIANS(E491))+COS(RADIANS(G491))*COS(RADIANS(E491))*COS(RADIANS(J481))))</f>
        <v>0</v>
      </c>
      <c r="K491" s="3">
        <f>IF(DEGREES(ACOS(SIN(RADIANS(G491))*SIN(RADIANS(E491))+COS(RADIANS(G491))*COS(RADIANS(E491))*COS(RADIANS(K481))))&gt;90,0,$F$4*$F$5/E490^2*(SIN(RADIANS(G491))*SIN(RADIANS(E491))+COS(RADIANS(G491))*COS(RADIANS(E491))*COS(RADIANS(K481))))</f>
        <v>0</v>
      </c>
      <c r="L491" s="3">
        <f>IF(DEGREES(ACOS(SIN(RADIANS(G491))*SIN(RADIANS(E491))+COS(RADIANS(G491))*COS(RADIANS(E491))*COS(RADIANS(L481))))&gt;90,0,$F$4*$F$5/E490^2*(SIN(RADIANS(G491))*SIN(RADIANS(E491))+COS(RADIANS(G491))*COS(RADIANS(E491))*COS(RADIANS(L481))))</f>
        <v>0</v>
      </c>
      <c r="M491" s="3">
        <f>IF(DEGREES(ACOS(SIN(RADIANS(G491))*SIN(RADIANS(E491))+COS(RADIANS(G491))*COS(RADIANS(E491))*COS(RADIANS(M481))))&gt;90,0,$F$4*$F$5/E490^2*(SIN(RADIANS(G491))*SIN(RADIANS(E491))+COS(RADIANS(G491))*COS(RADIANS(E491))*COS(RADIANS(M481))))</f>
        <v>0</v>
      </c>
      <c r="N491" s="3">
        <f>IF(DEGREES(ACOS(SIN(RADIANS(G491))*SIN(RADIANS(E491))+COS(RADIANS(G491))*COS(RADIANS(E491))*COS(RADIANS(N481))))&gt;90,0,$F$4*$F$5/E490^2*(SIN(RADIANS(G491))*SIN(RADIANS(E491))+COS(RADIANS(G491))*COS(RADIANS(E491))*COS(RADIANS(N481))))</f>
        <v>0</v>
      </c>
      <c r="O491" s="3">
        <f>IF(DEGREES(ACOS(SIN(RADIANS(G491))*SIN(RADIANS(E491))+COS(RADIANS(G491))*COS(RADIANS(E491))*COS(RADIANS(O481))))&gt;90,0,$F$4*$F$5/E490^2*(SIN(RADIANS(G491))*SIN(RADIANS(E491))+COS(RADIANS(G491))*COS(RADIANS(E491))*COS(RADIANS(O481))))</f>
        <v>0</v>
      </c>
      <c r="P491" s="3">
        <f>IF(DEGREES(ACOS(SIN(RADIANS(G491))*SIN(RADIANS(E491))+COS(RADIANS(G491))*COS(RADIANS(E491))*COS(RADIANS(P481))))&gt;90,0,$F$4*$F$5/E490^2*(SIN(RADIANS(G491))*SIN(RADIANS(E491))+COS(RADIANS(G491))*COS(RADIANS(E491))*COS(RADIANS(P481))))</f>
        <v>0</v>
      </c>
      <c r="Q491" s="3">
        <f>IF(DEGREES(ACOS(SIN(RADIANS(G491))*SIN(RADIANS(E491))+COS(RADIANS(G491))*COS(RADIANS(E491))*COS(RADIANS(Q481))))&gt;90,0,$F$4*$F$5/E490^2*(SIN(RADIANS(G491))*SIN(RADIANS(E491))+COS(RADIANS(G491))*COS(RADIANS(E491))*COS(RADIANS(Q481))))</f>
        <v>0</v>
      </c>
      <c r="R491" s="3" t="e">
        <f>IF(DEGREES(ACOS(SIN(RADIANS(G491))*SIN(RADIANS(E491))+COS(RADIANS(G491))*COS(RADIANS(E491))*COS(RADIANS(R481))))&gt;90,0,$F$4*$F$5/E490^2*(SIN(RADIANS(G491))*SIN(RADIANS(E491))+COS(RADIANS(G491))*COS(RADIANS(E491))*COS(RADIANS(R481))))</f>
        <v>#DIV/0!</v>
      </c>
      <c r="S491" s="3" t="e">
        <f>IF(DEGREES(ACOS(SIN(RADIANS(G491))*SIN(RADIANS(E491))+COS(RADIANS(G491))*COS(RADIANS(E491))*COS(RADIANS(S481))))&gt;90,0,$F$4*$F$5/E490^2*(SIN(RADIANS(G491))*SIN(RADIANS(E491))+COS(RADIANS(G491))*COS(RADIANS(E491))*COS(RADIANS(S481))))</f>
        <v>#DIV/0!</v>
      </c>
      <c r="T491" s="3" t="e">
        <f>IF(DEGREES(ACOS(SIN(RADIANS(G491))*SIN(RADIANS(E491))+COS(RADIANS(G491))*COS(RADIANS(E491))*COS(RADIANS(T481))))&gt;90,0,$F$4*$F$5/E490^2*(SIN(RADIANS(G491))*SIN(RADIANS(E491))+COS(RADIANS(G491))*COS(RADIANS(E491))*COS(RADIANS(T481))))</f>
        <v>#DIV/0!</v>
      </c>
      <c r="U491" s="3" t="e">
        <f>IF(DEGREES(ACOS(SIN(RADIANS(G491))*SIN(RADIANS(E491))+COS(RADIANS(G491))*COS(RADIANS(E491))*COS(RADIANS(U481))))&gt;90,0,$F$4*$F$5/E490^2*(SIN(RADIANS(G491))*SIN(RADIANS(E491))+COS(RADIANS(G491))*COS(RADIANS(E491))*COS(RADIANS(U481))))</f>
        <v>#DIV/0!</v>
      </c>
      <c r="V491" s="3" t="e">
        <f>IF(DEGREES(ACOS(SIN(RADIANS(G491))*SIN(RADIANS(E491))+COS(RADIANS(G491))*COS(RADIANS(E491))*COS(RADIANS(V481))))&gt;90,0,$F$4*$F$5/E490^2*(SIN(RADIANS(G491))*SIN(RADIANS(E491))+COS(RADIANS(G491))*COS(RADIANS(E491))*COS(RADIANS(V481))))</f>
        <v>#DIV/0!</v>
      </c>
      <c r="W491" s="3" t="e">
        <f>IF(DEGREES(ACOS(SIN(RADIANS(G491))*SIN(RADIANS(E491))+COS(RADIANS(G491))*COS(RADIANS(E491))*COS(RADIANS(W481))))&gt;90,0,$F$4*$F$5/E490^2*(SIN(RADIANS(G491))*SIN(RADIANS(E491))+COS(RADIANS(G491))*COS(RADIANS(E491))*COS(RADIANS(W481))))</f>
        <v>#DIV/0!</v>
      </c>
      <c r="X491" s="3" t="e">
        <f>IF(DEGREES(ACOS(SIN(RADIANS(G491))*SIN(RADIANS(E491))+COS(RADIANS(G491))*COS(RADIANS(E491))*COS(RADIANS(X481))))&gt;90,0,$F$4*$F$5/E490^2*(SIN(RADIANS(G491))*SIN(RADIANS(E491))+COS(RADIANS(G491))*COS(RADIANS(E491))*COS(RADIANS(X481))))</f>
        <v>#DIV/0!</v>
      </c>
      <c r="Y491" s="3" t="e">
        <f>IF(DEGREES(ACOS(SIN(RADIANS(G491))*SIN(RADIANS(E491))+COS(RADIANS(G491))*COS(RADIANS(E491))*COS(RADIANS(Y481))))&gt;90,0,$F$4*$F$5/E490^2*(SIN(RADIANS(G491))*SIN(RADIANS(E491))+COS(RADIANS(G491))*COS(RADIANS(E491))*COS(RADIANS(Y481))))</f>
        <v>#DIV/0!</v>
      </c>
      <c r="Z491" s="3" t="e">
        <f>IF(DEGREES(ACOS(SIN(RADIANS(G491))*SIN(RADIANS(E491))+COS(RADIANS(G491))*COS(RADIANS(E491))*COS(RADIANS(Z481))))&gt;90,0,$F$4*$F$5/E490^2*(SIN(RADIANS(G491))*SIN(RADIANS(E491))+COS(RADIANS(G491))*COS(RADIANS(E491))*COS(RADIANS(Z481))))</f>
        <v>#DIV/0!</v>
      </c>
      <c r="AA491" s="3" t="e">
        <f>IF(DEGREES(ACOS(SIN(RADIANS(G491))*SIN(RADIANS(E491))+COS(RADIANS(G491))*COS(RADIANS(E491))*COS(RADIANS(AA481))))&gt;90,0,$F$4*$F$5/E490^2*(SIN(RADIANS(G491))*SIN(RADIANS(E491))+COS(RADIANS(G491))*COS(RADIANS(E491))*COS(RADIANS(AA481))))</f>
        <v>#DIV/0!</v>
      </c>
      <c r="AB491" s="3" t="e">
        <f>IF(DEGREES(ACOS(SIN(RADIANS(G491))*SIN(RADIANS(E491))+COS(RADIANS(G491))*COS(RADIANS(E491))*COS(RADIANS(AB481))))&gt;90,0,$F$4*$F$5/E490^2*(SIN(RADIANS(G491))*SIN(RADIANS(E491))+COS(RADIANS(G491))*COS(RADIANS(E491))*COS(RADIANS(AB481))))</f>
        <v>#DIV/0!</v>
      </c>
      <c r="AC491" s="3" t="e">
        <f>IF(DEGREES(ACOS(SIN(RADIANS(G491))*SIN(RADIANS(E491))+COS(RADIANS(G491))*COS(RADIANS(E491))*COS(RADIANS(AC481))))&gt;90,0,$F$4*$F$5/E490^2*(SIN(RADIANS(G491))*SIN(RADIANS(E491))+COS(RADIANS(G491))*COS(RADIANS(E491))*COS(RADIANS(AC481))))</f>
        <v>#DIV/0!</v>
      </c>
      <c r="AD491" s="3" t="e">
        <f>IF(DEGREES(ACOS(SIN(RADIANS(G491))*SIN(RADIANS(E491))+COS(RADIANS(G491))*COS(RADIANS(E491))*COS(RADIANS(AD481))))&gt;90,0,$F$4*$F$5/E490^2*(SIN(RADIANS(G491))*SIN(RADIANS(E491))+COS(RADIANS(G491))*COS(RADIANS(E491))*COS(RADIANS(AD481))))</f>
        <v>#DIV/0!</v>
      </c>
      <c r="AE491" s="3" t="e">
        <f>IF(DEGREES(ACOS(SIN(RADIANS(G491))*SIN(RADIANS(E491))+COS(RADIANS(G491))*COS(RADIANS(E491))*COS(RADIANS(AE481))))&gt;90,0,$F$4*$F$5/E490^2*(SIN(RADIANS(G491))*SIN(RADIANS(E491))+COS(RADIANS(G491))*COS(RADIANS(E491))*COS(RADIANS(AE481))))</f>
        <v>#DIV/0!</v>
      </c>
      <c r="AF491" s="3" t="e">
        <f>IF(DEGREES(ACOS(SIN(RADIANS(G491))*SIN(RADIANS(E491))+COS(RADIANS(G491))*COS(RADIANS(E491))*COS(RADIANS(AF481))))&gt;90,0,$F$4*$F$5/E490^2*(SIN(RADIANS(G491))*SIN(RADIANS(E491))+COS(RADIANS(G491))*COS(RADIANS(E491))*COS(RADIANS(AF481))))</f>
        <v>#DIV/0!</v>
      </c>
      <c r="AG491" s="3" t="e">
        <f>IF(DEGREES(ACOS(SIN(RADIANS(G491))*SIN(RADIANS(E491))+COS(RADIANS(G491))*COS(RADIANS(E491))*COS(RADIANS(AG481))))&gt;90,0,$F$4*$F$5/E490^2*(SIN(RADIANS(G491))*SIN(RADIANS(E491))+COS(RADIANS(G491))*COS(RADIANS(E491))*COS(RADIANS(AG481))))</f>
        <v>#DIV/0!</v>
      </c>
      <c r="AH491" s="3" t="e">
        <f>IF(DEGREES(ACOS(SIN(RADIANS(G491))*SIN(RADIANS(E491))+COS(RADIANS(G491))*COS(RADIANS(E491))*COS(RADIANS(AH481))))&gt;90,0,$F$4*$F$5/E490^2*(SIN(RADIANS(G491))*SIN(RADIANS(E491))+COS(RADIANS(G491))*COS(RADIANS(E491))*COS(RADIANS(AH481))))</f>
        <v>#DIV/0!</v>
      </c>
      <c r="AI491" s="3" t="e">
        <f>IF(DEGREES(ACOS(SIN(RADIANS(G491))*SIN(RADIANS(E491))+COS(RADIANS(G491))*COS(RADIANS(E491))*COS(RADIANS(AI481))))&gt;90,0,$F$4*$F$5/E490^2*(SIN(RADIANS(G491))*SIN(RADIANS(E491))+COS(RADIANS(G491))*COS(RADIANS(E491))*COS(RADIANS(AI481))))</f>
        <v>#DIV/0!</v>
      </c>
      <c r="AJ491" s="3" t="e">
        <f>IF(DEGREES(ACOS(SIN(RADIANS(G491))*SIN(RADIANS(E491))+COS(RADIANS(G491))*COS(RADIANS(E491))*COS(RADIANS(AJ481))))&gt;90,0,$F$4*$F$5/E490^2*(SIN(RADIANS(G491))*SIN(RADIANS(E491))+COS(RADIANS(G491))*COS(RADIANS(E491))*COS(RADIANS(AJ481))))</f>
        <v>#DIV/0!</v>
      </c>
      <c r="AK491" s="3">
        <f>IF(DEGREES(ACOS(SIN(RADIANS(G491))*SIN(RADIANS(E491))+COS(RADIANS(G491))*COS(RADIANS(E491))*COS(RADIANS(AK481))))&gt;90,0,$F$4*$F$5/E490^2*(SIN(RADIANS(G491))*SIN(RADIANS(E491))+COS(RADIANS(G491))*COS(RADIANS(E491))*COS(RADIANS(AK481))))</f>
        <v>0</v>
      </c>
      <c r="AL491" s="3">
        <f>IF(DEGREES(ACOS(SIN(RADIANS(G491))*SIN(RADIANS(E491))+COS(RADIANS(G491))*COS(RADIANS(E491))*COS(RADIANS(AL481))))&gt;90,0,$F$4*$F$5/E490^2*(SIN(RADIANS(G491))*SIN(RADIANS(E491))+COS(RADIANS(G491))*COS(RADIANS(E491))*COS(RADIANS(AL481))))</f>
        <v>0</v>
      </c>
      <c r="AM491" s="3">
        <f>IF(DEGREES(ACOS(SIN(RADIANS(G491))*SIN(RADIANS(E491))+COS(RADIANS(G491))*COS(RADIANS(E491))*COS(RADIANS(AM481))))&gt;90,0,$F$4*$F$5/E490^2*(SIN(RADIANS(G491))*SIN(RADIANS(E491))+COS(RADIANS(G491))*COS(RADIANS(E491))*COS(RADIANS(AM481))))</f>
        <v>0</v>
      </c>
      <c r="AN491" s="3">
        <f>IF(DEGREES(ACOS(SIN(RADIANS(G491))*SIN(RADIANS(E491))+COS(RADIANS(G491))*COS(RADIANS(E491))*COS(RADIANS(AN481))))&gt;90,0,$F$4*$F$5/E490^2*(SIN(RADIANS(G491))*SIN(RADIANS(E491))+COS(RADIANS(G491))*COS(RADIANS(E491))*COS(RADIANS(AN481))))</f>
        <v>0</v>
      </c>
      <c r="AO491" s="3">
        <f>IF(DEGREES(ACOS(SIN(RADIANS(G491))*SIN(RADIANS(E491))+COS(RADIANS(G491))*COS(RADIANS(E491))*COS(RADIANS(AO481))))&gt;90,0,$F$4*$F$5/E490^2*(SIN(RADIANS(G491))*SIN(RADIANS(E491))+COS(RADIANS(G491))*COS(RADIANS(E491))*COS(RADIANS(AO481))))</f>
        <v>0</v>
      </c>
      <c r="AP491" s="3">
        <f>IF(DEGREES(ACOS(SIN(RADIANS(G491))*SIN(RADIANS(E491))+COS(RADIANS(G491))*COS(RADIANS(E491))*COS(RADIANS(AP481))))&gt;90,0,$F$4*$F$5/E490^2*(SIN(RADIANS(G491))*SIN(RADIANS(E491))+COS(RADIANS(G491))*COS(RADIANS(E491))*COS(RADIANS(AP481))))</f>
        <v>0</v>
      </c>
      <c r="AQ491" s="3">
        <f>IF(DEGREES(ACOS(SIN(RADIANS(G491))*SIN(RADIANS(E491))+COS(RADIANS(G491))*COS(RADIANS(E491))*COS(RADIANS(AQ481))))&gt;90,0,$F$4*$F$5/E490^2*(SIN(RADIANS(G491))*SIN(RADIANS(E491))+COS(RADIANS(G491))*COS(RADIANS(E491))*COS(RADIANS(AQ481))))</f>
        <v>0</v>
      </c>
      <c r="AR491" s="3">
        <f>IF(DEGREES(ACOS(SIN(RADIANS(G491))*SIN(RADIANS(E491))+COS(RADIANS(G491))*COS(RADIANS(E491))*COS(RADIANS(AR481))))&gt;90,0,$F$4*$F$5/E490^2*(SIN(RADIANS(G491))*SIN(RADIANS(E491))+COS(RADIANS(G491))*COS(RADIANS(E491))*COS(RADIANS(AR481))))</f>
        <v>0</v>
      </c>
    </row>
    <row r="492" spans="2:44" ht="15.75" customHeight="1" x14ac:dyDescent="0.2">
      <c r="B492" s="20" t="s">
        <v>789</v>
      </c>
      <c r="E492" s="3">
        <f>IF($F$10=0,IF(E483&lt;360,E483,E483-360),($F$10+1)*E483)</f>
        <v>190</v>
      </c>
      <c r="G492" s="3">
        <v>0</v>
      </c>
      <c r="I492" s="3">
        <f>IF(DEGREES(ACOS(SIN(RADIANS(G492))*SIN(RADIANS(E491))+COS(RADIANS(G492))*COS(RADIANS(E491))*COS(RADIANS(I481))))&gt;90,0,$F$4*$F$5/E490^2*(SIN(RADIANS(G492))*SIN(RADIANS(E491))+COS(RADIANS(G492))*COS(RADIANS(E491))*COS(RADIANS(I481))))</f>
        <v>0</v>
      </c>
      <c r="J492" s="3">
        <f>IF(DEGREES(ACOS(SIN(RADIANS(G492))*SIN(RADIANS(E491))+COS(RADIANS(G492))*COS(RADIANS(E491))*COS(RADIANS(J481))))&gt;90,0,$F$4*$F$5/E490^2*(SIN(RADIANS(G492))*SIN(RADIANS(E491))+COS(RADIANS(G492))*COS(RADIANS(E491))*COS(RADIANS(J481))))</f>
        <v>0</v>
      </c>
      <c r="K492" s="3">
        <f>IF(DEGREES(ACOS(SIN(RADIANS(G492))*SIN(RADIANS(E491))+COS(RADIANS(G492))*COS(RADIANS(E491))*COS(RADIANS(K481))))&gt;90,0,$F$4*$F$5/E490^2*(SIN(RADIANS(G492))*SIN(RADIANS(E491))+COS(RADIANS(G492))*COS(RADIANS(E491))*COS(RADIANS(K481))))</f>
        <v>0</v>
      </c>
      <c r="L492" s="3">
        <f>IF(DEGREES(ACOS(SIN(RADIANS(G492))*SIN(RADIANS(E491))+COS(RADIANS(G492))*COS(RADIANS(E491))*COS(RADIANS(L481))))&gt;90,0,$F$4*$F$5/E490^2*(SIN(RADIANS(G492))*SIN(RADIANS(E491))+COS(RADIANS(G492))*COS(RADIANS(E491))*COS(RADIANS(L481))))</f>
        <v>0</v>
      </c>
      <c r="M492" s="3">
        <f>IF(DEGREES(ACOS(SIN(RADIANS(G492))*SIN(RADIANS(E491))+COS(RADIANS(G492))*COS(RADIANS(E491))*COS(RADIANS(M481))))&gt;90,0,$F$4*$F$5/E490^2*(SIN(RADIANS(G492))*SIN(RADIANS(E491))+COS(RADIANS(G492))*COS(RADIANS(E491))*COS(RADIANS(M481))))</f>
        <v>0</v>
      </c>
      <c r="N492" s="3">
        <f>IF(DEGREES(ACOS(SIN(RADIANS(G492))*SIN(RADIANS(E491))+COS(RADIANS(G492))*COS(RADIANS(E491))*COS(RADIANS(N481))))&gt;90,0,$F$4*$F$5/E490^2*(SIN(RADIANS(G492))*SIN(RADIANS(E491))+COS(RADIANS(G492))*COS(RADIANS(E491))*COS(RADIANS(N481))))</f>
        <v>0</v>
      </c>
      <c r="O492" s="3">
        <f>IF(DEGREES(ACOS(SIN(RADIANS(G492))*SIN(RADIANS(E491))+COS(RADIANS(G492))*COS(RADIANS(E491))*COS(RADIANS(O481))))&gt;90,0,$F$4*$F$5/E490^2*(SIN(RADIANS(G492))*SIN(RADIANS(E491))+COS(RADIANS(G492))*COS(RADIANS(E491))*COS(RADIANS(O481))))</f>
        <v>0</v>
      </c>
      <c r="P492" s="3">
        <f>IF(DEGREES(ACOS(SIN(RADIANS(G492))*SIN(RADIANS(E491))+COS(RADIANS(G492))*COS(RADIANS(E491))*COS(RADIANS(P481))))&gt;90,0,$F$4*$F$5/E490^2*(SIN(RADIANS(G492))*SIN(RADIANS(E491))+COS(RADIANS(G492))*COS(RADIANS(E491))*COS(RADIANS(P481))))</f>
        <v>0</v>
      </c>
      <c r="Q492" s="3">
        <f>IF(DEGREES(ACOS(SIN(RADIANS(G492))*SIN(RADIANS(E491))+COS(RADIANS(G492))*COS(RADIANS(E491))*COS(RADIANS(Q481))))&gt;90,0,$F$4*$F$5/E490^2*(SIN(RADIANS(G492))*SIN(RADIANS(E491))+COS(RADIANS(G492))*COS(RADIANS(E491))*COS(RADIANS(Q481))))</f>
        <v>0</v>
      </c>
      <c r="R492" s="3" t="e">
        <f>IF(DEGREES(ACOS(SIN(RADIANS(G492))*SIN(RADIANS(E491))+COS(RADIANS(G492))*COS(RADIANS(E491))*COS(RADIANS(R481))))&gt;90,0,$F$4*$F$5/E490^2*(SIN(RADIANS(G492))*SIN(RADIANS(E491))+COS(RADIANS(G492))*COS(RADIANS(E491))*COS(RADIANS(R481))))</f>
        <v>#DIV/0!</v>
      </c>
      <c r="S492" s="3" t="e">
        <f>IF(DEGREES(ACOS(SIN(RADIANS(G492))*SIN(RADIANS(E491))+COS(RADIANS(G492))*COS(RADIANS(E491))*COS(RADIANS(S481))))&gt;90,0,$F$4*$F$5/E490^2*(SIN(RADIANS(G492))*SIN(RADIANS(E491))+COS(RADIANS(G492))*COS(RADIANS(E491))*COS(RADIANS(S481))))</f>
        <v>#DIV/0!</v>
      </c>
      <c r="T492" s="3" t="e">
        <f>IF(DEGREES(ACOS(SIN(RADIANS(G492))*SIN(RADIANS(E491))+COS(RADIANS(G492))*COS(RADIANS(E491))*COS(RADIANS(T481))))&gt;90,0,$F$4*$F$5/E490^2*(SIN(RADIANS(G492))*SIN(RADIANS(E491))+COS(RADIANS(G492))*COS(RADIANS(E491))*COS(RADIANS(T481))))</f>
        <v>#DIV/0!</v>
      </c>
      <c r="U492" s="3" t="e">
        <f>IF(DEGREES(ACOS(SIN(RADIANS(G492))*SIN(RADIANS(E491))+COS(RADIANS(G492))*COS(RADIANS(E491))*COS(RADIANS(U481))))&gt;90,0,$F$4*$F$5/E490^2*(SIN(RADIANS(G492))*SIN(RADIANS(E491))+COS(RADIANS(G492))*COS(RADIANS(E491))*COS(RADIANS(U481))))</f>
        <v>#DIV/0!</v>
      </c>
      <c r="V492" s="3" t="e">
        <f>IF(DEGREES(ACOS(SIN(RADIANS(G492))*SIN(RADIANS(E491))+COS(RADIANS(G492))*COS(RADIANS(E491))*COS(RADIANS(V481))))&gt;90,0,$F$4*$F$5/E490^2*(SIN(RADIANS(G492))*SIN(RADIANS(E491))+COS(RADIANS(G492))*COS(RADIANS(E491))*COS(RADIANS(V481))))</f>
        <v>#DIV/0!</v>
      </c>
      <c r="W492" s="3" t="e">
        <f>IF(DEGREES(ACOS(SIN(RADIANS(G492))*SIN(RADIANS(E491))+COS(RADIANS(G492))*COS(RADIANS(E491))*COS(RADIANS(W481))))&gt;90,0,$F$4*$F$5/E490^2*(SIN(RADIANS(G492))*SIN(RADIANS(E491))+COS(RADIANS(G492))*COS(RADIANS(E491))*COS(RADIANS(W481))))</f>
        <v>#DIV/0!</v>
      </c>
      <c r="X492" s="3" t="e">
        <f>IF(DEGREES(ACOS(SIN(RADIANS(G492))*SIN(RADIANS(E491))+COS(RADIANS(G492))*COS(RADIANS(E491))*COS(RADIANS(X481))))&gt;90,0,$F$4*$F$5/E490^2*(SIN(RADIANS(G492))*SIN(RADIANS(E491))+COS(RADIANS(G492))*COS(RADIANS(E491))*COS(RADIANS(X481))))</f>
        <v>#DIV/0!</v>
      </c>
      <c r="Y492" s="3" t="e">
        <f>IF(DEGREES(ACOS(SIN(RADIANS(G492))*SIN(RADIANS(E491))+COS(RADIANS(G492))*COS(RADIANS(E491))*COS(RADIANS(Y481))))&gt;90,0,$F$4*$F$5/E490^2*(SIN(RADIANS(G492))*SIN(RADIANS(E491))+COS(RADIANS(G492))*COS(RADIANS(E491))*COS(RADIANS(Y481))))</f>
        <v>#DIV/0!</v>
      </c>
      <c r="Z492" s="3" t="e">
        <f>IF(DEGREES(ACOS(SIN(RADIANS(G492))*SIN(RADIANS(E491))+COS(RADIANS(G492))*COS(RADIANS(E491))*COS(RADIANS(Z481))))&gt;90,0,$F$4*$F$5/E490^2*(SIN(RADIANS(G492))*SIN(RADIANS(E491))+COS(RADIANS(G492))*COS(RADIANS(E491))*COS(RADIANS(Z481))))</f>
        <v>#DIV/0!</v>
      </c>
      <c r="AA492" s="3" t="e">
        <f>IF(DEGREES(ACOS(SIN(RADIANS(G492))*SIN(RADIANS(E491))+COS(RADIANS(G492))*COS(RADIANS(E491))*COS(RADIANS(AA481))))&gt;90,0,$F$4*$F$5/E490^2*(SIN(RADIANS(G492))*SIN(RADIANS(E491))+COS(RADIANS(G492))*COS(RADIANS(E491))*COS(RADIANS(AA481))))</f>
        <v>#DIV/0!</v>
      </c>
      <c r="AB492" s="3" t="e">
        <f>IF(DEGREES(ACOS(SIN(RADIANS(G492))*SIN(RADIANS(E491))+COS(RADIANS(G492))*COS(RADIANS(E491))*COS(RADIANS(AB481))))&gt;90,0,$F$4*$F$5/E490^2*(SIN(RADIANS(G492))*SIN(RADIANS(E491))+COS(RADIANS(G492))*COS(RADIANS(E491))*COS(RADIANS(AB481))))</f>
        <v>#DIV/0!</v>
      </c>
      <c r="AC492" s="3" t="e">
        <f>IF(DEGREES(ACOS(SIN(RADIANS(G492))*SIN(RADIANS(E491))+COS(RADIANS(G492))*COS(RADIANS(E491))*COS(RADIANS(AC481))))&gt;90,0,$F$4*$F$5/E490^2*(SIN(RADIANS(G492))*SIN(RADIANS(E491))+COS(RADIANS(G492))*COS(RADIANS(E491))*COS(RADIANS(AC481))))</f>
        <v>#DIV/0!</v>
      </c>
      <c r="AD492" s="3" t="e">
        <f>IF(DEGREES(ACOS(SIN(RADIANS(G492))*SIN(RADIANS(E491))+COS(RADIANS(G492))*COS(RADIANS(E491))*COS(RADIANS(AD481))))&gt;90,0,$F$4*$F$5/E490^2*(SIN(RADIANS(G492))*SIN(RADIANS(E491))+COS(RADIANS(G492))*COS(RADIANS(E491))*COS(RADIANS(AD481))))</f>
        <v>#DIV/0!</v>
      </c>
      <c r="AE492" s="3" t="e">
        <f>IF(DEGREES(ACOS(SIN(RADIANS(G492))*SIN(RADIANS(E491))+COS(RADIANS(G492))*COS(RADIANS(E491))*COS(RADIANS(AE481))))&gt;90,0,$F$4*$F$5/E490^2*(SIN(RADIANS(G492))*SIN(RADIANS(E491))+COS(RADIANS(G492))*COS(RADIANS(E491))*COS(RADIANS(AE481))))</f>
        <v>#DIV/0!</v>
      </c>
      <c r="AF492" s="3" t="e">
        <f>IF(DEGREES(ACOS(SIN(RADIANS(G492))*SIN(RADIANS(E491))+COS(RADIANS(G492))*COS(RADIANS(E491))*COS(RADIANS(AF481))))&gt;90,0,$F$4*$F$5/E490^2*(SIN(RADIANS(G492))*SIN(RADIANS(E491))+COS(RADIANS(G492))*COS(RADIANS(E491))*COS(RADIANS(AF481))))</f>
        <v>#DIV/0!</v>
      </c>
      <c r="AG492" s="3" t="e">
        <f>IF(DEGREES(ACOS(SIN(RADIANS(G492))*SIN(RADIANS(E491))+COS(RADIANS(G492))*COS(RADIANS(E491))*COS(RADIANS(AG481))))&gt;90,0,$F$4*$F$5/E490^2*(SIN(RADIANS(G492))*SIN(RADIANS(E491))+COS(RADIANS(G492))*COS(RADIANS(E491))*COS(RADIANS(AG481))))</f>
        <v>#DIV/0!</v>
      </c>
      <c r="AH492" s="3" t="e">
        <f>IF(DEGREES(ACOS(SIN(RADIANS(G492))*SIN(RADIANS(E491))+COS(RADIANS(G492))*COS(RADIANS(E491))*COS(RADIANS(AH481))))&gt;90,0,$F$4*$F$5/E490^2*(SIN(RADIANS(G492))*SIN(RADIANS(E491))+COS(RADIANS(G492))*COS(RADIANS(E491))*COS(RADIANS(AH481))))</f>
        <v>#DIV/0!</v>
      </c>
      <c r="AI492" s="3" t="e">
        <f>IF(DEGREES(ACOS(SIN(RADIANS(G492))*SIN(RADIANS(E491))+COS(RADIANS(G492))*COS(RADIANS(E491))*COS(RADIANS(AI481))))&gt;90,0,$F$4*$F$5/E490^2*(SIN(RADIANS(G492))*SIN(RADIANS(E491))+COS(RADIANS(G492))*COS(RADIANS(E491))*COS(RADIANS(AI481))))</f>
        <v>#DIV/0!</v>
      </c>
      <c r="AJ492" s="3" t="e">
        <f>IF(DEGREES(ACOS(SIN(RADIANS(G492))*SIN(RADIANS(E491))+COS(RADIANS(G492))*COS(RADIANS(E491))*COS(RADIANS(AJ481))))&gt;90,0,$F$4*$F$5/E490^2*(SIN(RADIANS(G492))*SIN(RADIANS(E491))+COS(RADIANS(G492))*COS(RADIANS(E491))*COS(RADIANS(AJ481))))</f>
        <v>#DIV/0!</v>
      </c>
      <c r="AK492" s="3">
        <f>IF(DEGREES(ACOS(SIN(RADIANS(G492))*SIN(RADIANS(E491))+COS(RADIANS(G492))*COS(RADIANS(E491))*COS(RADIANS(AK481))))&gt;90,0,$F$4*$F$5/E490^2*(SIN(RADIANS(G492))*SIN(RADIANS(E491))+COS(RADIANS(G492))*COS(RADIANS(E491))*COS(RADIANS(AK481))))</f>
        <v>0</v>
      </c>
      <c r="AL492" s="3">
        <f>IF(DEGREES(ACOS(SIN(RADIANS(G492))*SIN(RADIANS(E491))+COS(RADIANS(G492))*COS(RADIANS(E491))*COS(RADIANS(AL481))))&gt;90,0,$F$4*$F$5/E490^2*(SIN(RADIANS(G492))*SIN(RADIANS(E491))+COS(RADIANS(G492))*COS(RADIANS(E491))*COS(RADIANS(AL481))))</f>
        <v>0</v>
      </c>
      <c r="AM492" s="3">
        <f>IF(DEGREES(ACOS(SIN(RADIANS(G492))*SIN(RADIANS(E491))+COS(RADIANS(G492))*COS(RADIANS(E491))*COS(RADIANS(AM481))))&gt;90,0,$F$4*$F$5/E490^2*(SIN(RADIANS(G492))*SIN(RADIANS(E491))+COS(RADIANS(G492))*COS(RADIANS(E491))*COS(RADIANS(AM481))))</f>
        <v>0</v>
      </c>
      <c r="AN492" s="3">
        <f>IF(DEGREES(ACOS(SIN(RADIANS(G492))*SIN(RADIANS(E491))+COS(RADIANS(G492))*COS(RADIANS(E491))*COS(RADIANS(AN481))))&gt;90,0,$F$4*$F$5/E490^2*(SIN(RADIANS(G492))*SIN(RADIANS(E491))+COS(RADIANS(G492))*COS(RADIANS(E491))*COS(RADIANS(AN481))))</f>
        <v>0</v>
      </c>
      <c r="AO492" s="3">
        <f>IF(DEGREES(ACOS(SIN(RADIANS(G492))*SIN(RADIANS(E491))+COS(RADIANS(G492))*COS(RADIANS(E491))*COS(RADIANS(AO481))))&gt;90,0,$F$4*$F$5/E490^2*(SIN(RADIANS(G492))*SIN(RADIANS(E491))+COS(RADIANS(G492))*COS(RADIANS(E491))*COS(RADIANS(AO481))))</f>
        <v>0</v>
      </c>
      <c r="AP492" s="3">
        <f>IF(DEGREES(ACOS(SIN(RADIANS(G492))*SIN(RADIANS(E491))+COS(RADIANS(G492))*COS(RADIANS(E491))*COS(RADIANS(AP481))))&gt;90,0,$F$4*$F$5/E490^2*(SIN(RADIANS(G492))*SIN(RADIANS(E491))+COS(RADIANS(G492))*COS(RADIANS(E491))*COS(RADIANS(AP481))))</f>
        <v>0</v>
      </c>
      <c r="AQ492" s="3">
        <f>IF(DEGREES(ACOS(SIN(RADIANS(G492))*SIN(RADIANS(E491))+COS(RADIANS(G492))*COS(RADIANS(E491))*COS(RADIANS(AQ481))))&gt;90,0,$F$4*$F$5/E490^2*(SIN(RADIANS(G492))*SIN(RADIANS(E491))+COS(RADIANS(G492))*COS(RADIANS(E491))*COS(RADIANS(AQ481))))</f>
        <v>0</v>
      </c>
      <c r="AR492" s="3">
        <f>IF(DEGREES(ACOS(SIN(RADIANS(G492))*SIN(RADIANS(E491))+COS(RADIANS(G492))*COS(RADIANS(E491))*COS(RADIANS(AR481))))&gt;90,0,$F$4*$F$5/E490^2*(SIN(RADIANS(G492))*SIN(RADIANS(E491))+COS(RADIANS(G492))*COS(RADIANS(E491))*COS(RADIANS(AR481))))</f>
        <v>0</v>
      </c>
    </row>
    <row r="493" spans="2:44" ht="15.75" customHeight="1" x14ac:dyDescent="0.2">
      <c r="B493" s="20" t="s">
        <v>790</v>
      </c>
      <c r="E493" s="3">
        <f>E492-E484-360*ROUNDDOWN((E492-E484)/360,0)</f>
        <v>0</v>
      </c>
      <c r="G493" s="3">
        <v>-10</v>
      </c>
      <c r="I493" s="3">
        <f>IF(DEGREES(ACOS(SIN(RADIANS(G493))*SIN(RADIANS(E491))+COS(RADIANS(G493))*COS(RADIANS(E491))*COS(RADIANS(I481))))&gt;90,0,$F$4*$F$5/E490^2*(SIN(RADIANS(G493))*SIN(RADIANS(E491))+COS(RADIANS(G493))*COS(RADIANS(E491))*COS(RADIANS(I481))))</f>
        <v>0</v>
      </c>
      <c r="J493" s="3">
        <f>IF(DEGREES(ACOS(SIN(RADIANS(G493))*SIN(RADIANS(E491))+COS(RADIANS(G493))*COS(RADIANS(E491))*COS(RADIANS(J481))))&gt;90,0,$F$4*$F$5/E490^2*(SIN(RADIANS(G493))*SIN(RADIANS(E491))+COS(RADIANS(G493))*COS(RADIANS(E491))*COS(RADIANS(J481))))</f>
        <v>0</v>
      </c>
      <c r="K493" s="3">
        <f>IF(DEGREES(ACOS(SIN(RADIANS(G493))*SIN(RADIANS(E491))+COS(RADIANS(G493))*COS(RADIANS(E491))*COS(RADIANS(K481))))&gt;90,0,$F$4*$F$5/E490^2*(SIN(RADIANS(G493))*SIN(RADIANS(E491))+COS(RADIANS(G493))*COS(RADIANS(E491))*COS(RADIANS(K481))))</f>
        <v>0</v>
      </c>
      <c r="L493" s="3">
        <f>IF(DEGREES(ACOS(SIN(RADIANS(G493))*SIN(RADIANS(E491))+COS(RADIANS(G493))*COS(RADIANS(E491))*COS(RADIANS(L481))))&gt;90,0,$F$4*$F$5/E490^2*(SIN(RADIANS(G493))*SIN(RADIANS(E491))+COS(RADIANS(G493))*COS(RADIANS(E491))*COS(RADIANS(L481))))</f>
        <v>0</v>
      </c>
      <c r="M493" s="3">
        <f>IF(DEGREES(ACOS(SIN(RADIANS(G493))*SIN(RADIANS(E491))+COS(RADIANS(G493))*COS(RADIANS(E491))*COS(RADIANS(M481))))&gt;90,0,$F$4*$F$5/E490^2*(SIN(RADIANS(G493))*SIN(RADIANS(E491))+COS(RADIANS(G493))*COS(RADIANS(E491))*COS(RADIANS(M481))))</f>
        <v>0</v>
      </c>
      <c r="N493" s="3">
        <f>IF(DEGREES(ACOS(SIN(RADIANS(G493))*SIN(RADIANS(E491))+COS(RADIANS(G493))*COS(RADIANS(E491))*COS(RADIANS(N481))))&gt;90,0,$F$4*$F$5/E490^2*(SIN(RADIANS(G493))*SIN(RADIANS(E491))+COS(RADIANS(G493))*COS(RADIANS(E491))*COS(RADIANS(N481))))</f>
        <v>0</v>
      </c>
      <c r="O493" s="3">
        <f>IF(DEGREES(ACOS(SIN(RADIANS(G493))*SIN(RADIANS(E491))+COS(RADIANS(G493))*COS(RADIANS(E491))*COS(RADIANS(O481))))&gt;90,0,$F$4*$F$5/E490^2*(SIN(RADIANS(G493))*SIN(RADIANS(E491))+COS(RADIANS(G493))*COS(RADIANS(E491))*COS(RADIANS(O481))))</f>
        <v>0</v>
      </c>
      <c r="P493" s="3">
        <f>IF(DEGREES(ACOS(SIN(RADIANS(G493))*SIN(RADIANS(E491))+COS(RADIANS(G493))*COS(RADIANS(E491))*COS(RADIANS(P481))))&gt;90,0,$F$4*$F$5/E490^2*(SIN(RADIANS(G493))*SIN(RADIANS(E491))+COS(RADIANS(G493))*COS(RADIANS(E491))*COS(RADIANS(P481))))</f>
        <v>0</v>
      </c>
      <c r="Q493" s="3">
        <f>IF(DEGREES(ACOS(SIN(RADIANS(G493))*SIN(RADIANS(E491))+COS(RADIANS(G493))*COS(RADIANS(E491))*COS(RADIANS(Q481))))&gt;90,0,$F$4*$F$5/E490^2*(SIN(RADIANS(G493))*SIN(RADIANS(E491))+COS(RADIANS(G493))*COS(RADIANS(E491))*COS(RADIANS(Q481))))</f>
        <v>0</v>
      </c>
      <c r="R493" s="3" t="e">
        <f>IF(DEGREES(ACOS(SIN(RADIANS(G493))*SIN(RADIANS(E491))+COS(RADIANS(G493))*COS(RADIANS(E491))*COS(RADIANS(R481))))&gt;90,0,$F$4*$F$5/E490^2*(SIN(RADIANS(G493))*SIN(RADIANS(E491))+COS(RADIANS(G493))*COS(RADIANS(E491))*COS(RADIANS(R481))))</f>
        <v>#DIV/0!</v>
      </c>
      <c r="S493" s="3" t="e">
        <f>IF(DEGREES(ACOS(SIN(RADIANS(G493))*SIN(RADIANS(E491))+COS(RADIANS(G493))*COS(RADIANS(E491))*COS(RADIANS(S481))))&gt;90,0,$F$4*$F$5/E490^2*(SIN(RADIANS(G493))*SIN(RADIANS(E491))+COS(RADIANS(G493))*COS(RADIANS(E491))*COS(RADIANS(S481))))</f>
        <v>#DIV/0!</v>
      </c>
      <c r="T493" s="3" t="e">
        <f>IF(DEGREES(ACOS(SIN(RADIANS(G493))*SIN(RADIANS(E491))+COS(RADIANS(G493))*COS(RADIANS(E491))*COS(RADIANS(T481))))&gt;90,0,$F$4*$F$5/E490^2*(SIN(RADIANS(G493))*SIN(RADIANS(E491))+COS(RADIANS(G493))*COS(RADIANS(E491))*COS(RADIANS(T481))))</f>
        <v>#DIV/0!</v>
      </c>
      <c r="U493" s="3" t="e">
        <f>IF(DEGREES(ACOS(SIN(RADIANS(G493))*SIN(RADIANS(E491))+COS(RADIANS(G493))*COS(RADIANS(E491))*COS(RADIANS(U481))))&gt;90,0,$F$4*$F$5/E490^2*(SIN(RADIANS(G493))*SIN(RADIANS(E491))+COS(RADIANS(G493))*COS(RADIANS(E491))*COS(RADIANS(U481))))</f>
        <v>#DIV/0!</v>
      </c>
      <c r="V493" s="3" t="e">
        <f>IF(DEGREES(ACOS(SIN(RADIANS(G493))*SIN(RADIANS(E491))+COS(RADIANS(G493))*COS(RADIANS(E491))*COS(RADIANS(V481))))&gt;90,0,$F$4*$F$5/E490^2*(SIN(RADIANS(G493))*SIN(RADIANS(E491))+COS(RADIANS(G493))*COS(RADIANS(E491))*COS(RADIANS(V481))))</f>
        <v>#DIV/0!</v>
      </c>
      <c r="W493" s="3" t="e">
        <f>IF(DEGREES(ACOS(SIN(RADIANS(G493))*SIN(RADIANS(E491))+COS(RADIANS(G493))*COS(RADIANS(E491))*COS(RADIANS(W481))))&gt;90,0,$F$4*$F$5/E490^2*(SIN(RADIANS(G493))*SIN(RADIANS(E491))+COS(RADIANS(G493))*COS(RADIANS(E491))*COS(RADIANS(W481))))</f>
        <v>#DIV/0!</v>
      </c>
      <c r="X493" s="3" t="e">
        <f>IF(DEGREES(ACOS(SIN(RADIANS(G493))*SIN(RADIANS(E491))+COS(RADIANS(G493))*COS(RADIANS(E491))*COS(RADIANS(X481))))&gt;90,0,$F$4*$F$5/E490^2*(SIN(RADIANS(G493))*SIN(RADIANS(E491))+COS(RADIANS(G493))*COS(RADIANS(E491))*COS(RADIANS(X481))))</f>
        <v>#DIV/0!</v>
      </c>
      <c r="Y493" s="3" t="e">
        <f>IF(DEGREES(ACOS(SIN(RADIANS(G493))*SIN(RADIANS(E491))+COS(RADIANS(G493))*COS(RADIANS(E491))*COS(RADIANS(Y481))))&gt;90,0,$F$4*$F$5/E490^2*(SIN(RADIANS(G493))*SIN(RADIANS(E491))+COS(RADIANS(G493))*COS(RADIANS(E491))*COS(RADIANS(Y481))))</f>
        <v>#DIV/0!</v>
      </c>
      <c r="Z493" s="3" t="e">
        <f>IF(DEGREES(ACOS(SIN(RADIANS(G493))*SIN(RADIANS(E491))+COS(RADIANS(G493))*COS(RADIANS(E491))*COS(RADIANS(Z481))))&gt;90,0,$F$4*$F$5/E490^2*(SIN(RADIANS(G493))*SIN(RADIANS(E491))+COS(RADIANS(G493))*COS(RADIANS(E491))*COS(RADIANS(Z481))))</f>
        <v>#DIV/0!</v>
      </c>
      <c r="AA493" s="3" t="e">
        <f>IF(DEGREES(ACOS(SIN(RADIANS(G493))*SIN(RADIANS(E491))+COS(RADIANS(G493))*COS(RADIANS(E491))*COS(RADIANS(AA481))))&gt;90,0,$F$4*$F$5/E490^2*(SIN(RADIANS(G493))*SIN(RADIANS(E491))+COS(RADIANS(G493))*COS(RADIANS(E491))*COS(RADIANS(AA481))))</f>
        <v>#DIV/0!</v>
      </c>
      <c r="AB493" s="3" t="e">
        <f>IF(DEGREES(ACOS(SIN(RADIANS(G493))*SIN(RADIANS(E491))+COS(RADIANS(G493))*COS(RADIANS(E491))*COS(RADIANS(AB481))))&gt;90,0,$F$4*$F$5/E490^2*(SIN(RADIANS(G493))*SIN(RADIANS(E491))+COS(RADIANS(G493))*COS(RADIANS(E491))*COS(RADIANS(AB481))))</f>
        <v>#DIV/0!</v>
      </c>
      <c r="AC493" s="3" t="e">
        <f>IF(DEGREES(ACOS(SIN(RADIANS(G493))*SIN(RADIANS(E491))+COS(RADIANS(G493))*COS(RADIANS(E491))*COS(RADIANS(AC481))))&gt;90,0,$F$4*$F$5/E490^2*(SIN(RADIANS(G493))*SIN(RADIANS(E491))+COS(RADIANS(G493))*COS(RADIANS(E491))*COS(RADIANS(AC481))))</f>
        <v>#DIV/0!</v>
      </c>
      <c r="AD493" s="3" t="e">
        <f>IF(DEGREES(ACOS(SIN(RADIANS(G493))*SIN(RADIANS(E491))+COS(RADIANS(G493))*COS(RADIANS(E491))*COS(RADIANS(AD481))))&gt;90,0,$F$4*$F$5/E490^2*(SIN(RADIANS(G493))*SIN(RADIANS(E491))+COS(RADIANS(G493))*COS(RADIANS(E491))*COS(RADIANS(AD481))))</f>
        <v>#DIV/0!</v>
      </c>
      <c r="AE493" s="3" t="e">
        <f>IF(DEGREES(ACOS(SIN(RADIANS(G493))*SIN(RADIANS(E491))+COS(RADIANS(G493))*COS(RADIANS(E491))*COS(RADIANS(AE481))))&gt;90,0,$F$4*$F$5/E490^2*(SIN(RADIANS(G493))*SIN(RADIANS(E491))+COS(RADIANS(G493))*COS(RADIANS(E491))*COS(RADIANS(AE481))))</f>
        <v>#DIV/0!</v>
      </c>
      <c r="AF493" s="3" t="e">
        <f>IF(DEGREES(ACOS(SIN(RADIANS(G493))*SIN(RADIANS(E491))+COS(RADIANS(G493))*COS(RADIANS(E491))*COS(RADIANS(AF481))))&gt;90,0,$F$4*$F$5/E490^2*(SIN(RADIANS(G493))*SIN(RADIANS(E491))+COS(RADIANS(G493))*COS(RADIANS(E491))*COS(RADIANS(AF481))))</f>
        <v>#DIV/0!</v>
      </c>
      <c r="AG493" s="3" t="e">
        <f>IF(DEGREES(ACOS(SIN(RADIANS(G493))*SIN(RADIANS(E491))+COS(RADIANS(G493))*COS(RADIANS(E491))*COS(RADIANS(AG481))))&gt;90,0,$F$4*$F$5/E490^2*(SIN(RADIANS(G493))*SIN(RADIANS(E491))+COS(RADIANS(G493))*COS(RADIANS(E491))*COS(RADIANS(AG481))))</f>
        <v>#DIV/0!</v>
      </c>
      <c r="AH493" s="3" t="e">
        <f>IF(DEGREES(ACOS(SIN(RADIANS(G493))*SIN(RADIANS(E491))+COS(RADIANS(G493))*COS(RADIANS(E491))*COS(RADIANS(AH481))))&gt;90,0,$F$4*$F$5/E490^2*(SIN(RADIANS(G493))*SIN(RADIANS(E491))+COS(RADIANS(G493))*COS(RADIANS(E491))*COS(RADIANS(AH481))))</f>
        <v>#DIV/0!</v>
      </c>
      <c r="AI493" s="3" t="e">
        <f>IF(DEGREES(ACOS(SIN(RADIANS(G493))*SIN(RADIANS(E491))+COS(RADIANS(G493))*COS(RADIANS(E491))*COS(RADIANS(AI481))))&gt;90,0,$F$4*$F$5/E490^2*(SIN(RADIANS(G493))*SIN(RADIANS(E491))+COS(RADIANS(G493))*COS(RADIANS(E491))*COS(RADIANS(AI481))))</f>
        <v>#DIV/0!</v>
      </c>
      <c r="AJ493" s="3" t="e">
        <f>IF(DEGREES(ACOS(SIN(RADIANS(G493))*SIN(RADIANS(E491))+COS(RADIANS(G493))*COS(RADIANS(E491))*COS(RADIANS(AJ481))))&gt;90,0,$F$4*$F$5/E490^2*(SIN(RADIANS(G493))*SIN(RADIANS(E491))+COS(RADIANS(G493))*COS(RADIANS(E491))*COS(RADIANS(AJ481))))</f>
        <v>#DIV/0!</v>
      </c>
      <c r="AK493" s="3">
        <f>IF(DEGREES(ACOS(SIN(RADIANS(G493))*SIN(RADIANS(E491))+COS(RADIANS(G493))*COS(RADIANS(E491))*COS(RADIANS(AK481))))&gt;90,0,$F$4*$F$5/E490^2*(SIN(RADIANS(G493))*SIN(RADIANS(E491))+COS(RADIANS(G493))*COS(RADIANS(E491))*COS(RADIANS(AK481))))</f>
        <v>0</v>
      </c>
      <c r="AL493" s="3">
        <f>IF(DEGREES(ACOS(SIN(RADIANS(G493))*SIN(RADIANS(E491))+COS(RADIANS(G493))*COS(RADIANS(E491))*COS(RADIANS(AL481))))&gt;90,0,$F$4*$F$5/E490^2*(SIN(RADIANS(G493))*SIN(RADIANS(E491))+COS(RADIANS(G493))*COS(RADIANS(E491))*COS(RADIANS(AL481))))</f>
        <v>0</v>
      </c>
      <c r="AM493" s="3">
        <f>IF(DEGREES(ACOS(SIN(RADIANS(G493))*SIN(RADIANS(E491))+COS(RADIANS(G493))*COS(RADIANS(E491))*COS(RADIANS(AM481))))&gt;90,0,$F$4*$F$5/E490^2*(SIN(RADIANS(G493))*SIN(RADIANS(E491))+COS(RADIANS(G493))*COS(RADIANS(E491))*COS(RADIANS(AM481))))</f>
        <v>0</v>
      </c>
      <c r="AN493" s="3">
        <f>IF(DEGREES(ACOS(SIN(RADIANS(G493))*SIN(RADIANS(E491))+COS(RADIANS(G493))*COS(RADIANS(E491))*COS(RADIANS(AN481))))&gt;90,0,$F$4*$F$5/E490^2*(SIN(RADIANS(G493))*SIN(RADIANS(E491))+COS(RADIANS(G493))*COS(RADIANS(E491))*COS(RADIANS(AN481))))</f>
        <v>0</v>
      </c>
      <c r="AO493" s="3">
        <f>IF(DEGREES(ACOS(SIN(RADIANS(G493))*SIN(RADIANS(E491))+COS(RADIANS(G493))*COS(RADIANS(E491))*COS(RADIANS(AO481))))&gt;90,0,$F$4*$F$5/E490^2*(SIN(RADIANS(G493))*SIN(RADIANS(E491))+COS(RADIANS(G493))*COS(RADIANS(E491))*COS(RADIANS(AO481))))</f>
        <v>0</v>
      </c>
      <c r="AP493" s="3">
        <f>IF(DEGREES(ACOS(SIN(RADIANS(G493))*SIN(RADIANS(E491))+COS(RADIANS(G493))*COS(RADIANS(E491))*COS(RADIANS(AP481))))&gt;90,0,$F$4*$F$5/E490^2*(SIN(RADIANS(G493))*SIN(RADIANS(E491))+COS(RADIANS(G493))*COS(RADIANS(E491))*COS(RADIANS(AP481))))</f>
        <v>0</v>
      </c>
      <c r="AQ493" s="3">
        <f>IF(DEGREES(ACOS(SIN(RADIANS(G493))*SIN(RADIANS(E491))+COS(RADIANS(G493))*COS(RADIANS(E491))*COS(RADIANS(AQ481))))&gt;90,0,$F$4*$F$5/E490^2*(SIN(RADIANS(G493))*SIN(RADIANS(E491))+COS(RADIANS(G493))*COS(RADIANS(E491))*COS(RADIANS(AQ481))))</f>
        <v>0</v>
      </c>
      <c r="AR493" s="3">
        <f>IF(DEGREES(ACOS(SIN(RADIANS(G493))*SIN(RADIANS(E491))+COS(RADIANS(G493))*COS(RADIANS(E491))*COS(RADIANS(AR481))))&gt;90,0,$F$4*$F$5/E490^2*(SIN(RADIANS(G493))*SIN(RADIANS(E491))+COS(RADIANS(G493))*COS(RADIANS(E491))*COS(RADIANS(AR481))))</f>
        <v>0</v>
      </c>
    </row>
    <row r="494" spans="2:44" ht="15.75" customHeight="1" x14ac:dyDescent="0.2">
      <c r="G494" s="3">
        <v>-20</v>
      </c>
      <c r="I494" s="3">
        <f>IF(DEGREES(ACOS(SIN(RADIANS(G494))*SIN(RADIANS(E491))+COS(RADIANS(G494))*COS(RADIANS(E491))*COS(RADIANS(I481))))&gt;90,0,$F$4*$F$5/E490^2*(SIN(RADIANS(G494))*SIN(RADIANS(E491))+COS(RADIANS(G494))*COS(RADIANS(E491))*COS(RADIANS(I481))))</f>
        <v>0</v>
      </c>
      <c r="J494" s="3">
        <f>IF(DEGREES(ACOS(SIN(RADIANS(G494))*SIN(RADIANS(E491))+COS(RADIANS(G494))*COS(RADIANS(E491))*COS(RADIANS(J481))))&gt;90,0,$F$4*$F$5/E490^2*(SIN(RADIANS(G494))*SIN(RADIANS(E491))+COS(RADIANS(G494))*COS(RADIANS(E491))*COS(RADIANS(J481))))</f>
        <v>0</v>
      </c>
      <c r="K494" s="3">
        <f>IF(DEGREES(ACOS(SIN(RADIANS(G494))*SIN(RADIANS(E491))+COS(RADIANS(G494))*COS(RADIANS(E491))*COS(RADIANS(K481))))&gt;90,0,$F$4*$F$5/E490^2*(SIN(RADIANS(G494))*SIN(RADIANS(E491))+COS(RADIANS(G494))*COS(RADIANS(E491))*COS(RADIANS(K481))))</f>
        <v>0</v>
      </c>
      <c r="L494" s="3">
        <f>IF(DEGREES(ACOS(SIN(RADIANS(G494))*SIN(RADIANS(E491))+COS(RADIANS(G494))*COS(RADIANS(E491))*COS(RADIANS(L481))))&gt;90,0,$F$4*$F$5/E490^2*(SIN(RADIANS(G494))*SIN(RADIANS(E491))+COS(RADIANS(G494))*COS(RADIANS(E491))*COS(RADIANS(L481))))</f>
        <v>0</v>
      </c>
      <c r="M494" s="3">
        <f>IF(DEGREES(ACOS(SIN(RADIANS(G494))*SIN(RADIANS(E491))+COS(RADIANS(G494))*COS(RADIANS(E491))*COS(RADIANS(M481))))&gt;90,0,$F$4*$F$5/E490^2*(SIN(RADIANS(G494))*SIN(RADIANS(E491))+COS(RADIANS(G494))*COS(RADIANS(E491))*COS(RADIANS(M481))))</f>
        <v>0</v>
      </c>
      <c r="N494" s="3">
        <f>IF(DEGREES(ACOS(SIN(RADIANS(G494))*SIN(RADIANS(E491))+COS(RADIANS(G494))*COS(RADIANS(E491))*COS(RADIANS(N481))))&gt;90,0,$F$4*$F$5/E490^2*(SIN(RADIANS(G494))*SIN(RADIANS(E491))+COS(RADIANS(G494))*COS(RADIANS(E491))*COS(RADIANS(N481))))</f>
        <v>0</v>
      </c>
      <c r="O494" s="3">
        <f>IF(DEGREES(ACOS(SIN(RADIANS(G494))*SIN(RADIANS(E491))+COS(RADIANS(G494))*COS(RADIANS(E491))*COS(RADIANS(O481))))&gt;90,0,$F$4*$F$5/E490^2*(SIN(RADIANS(G494))*SIN(RADIANS(E491))+COS(RADIANS(G494))*COS(RADIANS(E491))*COS(RADIANS(O481))))</f>
        <v>0</v>
      </c>
      <c r="P494" s="3">
        <f>IF(DEGREES(ACOS(SIN(RADIANS(G494))*SIN(RADIANS(E491))+COS(RADIANS(G494))*COS(RADIANS(E491))*COS(RADIANS(P481))))&gt;90,0,$F$4*$F$5/E490^2*(SIN(RADIANS(G494))*SIN(RADIANS(E491))+COS(RADIANS(G494))*COS(RADIANS(E491))*COS(RADIANS(P481))))</f>
        <v>0</v>
      </c>
      <c r="Q494" s="3">
        <f>IF(DEGREES(ACOS(SIN(RADIANS(G494))*SIN(RADIANS(E491))+COS(RADIANS(G494))*COS(RADIANS(E491))*COS(RADIANS(Q481))))&gt;90,0,$F$4*$F$5/E490^2*(SIN(RADIANS(G494))*SIN(RADIANS(E491))+COS(RADIANS(G494))*COS(RADIANS(E491))*COS(RADIANS(Q481))))</f>
        <v>0</v>
      </c>
      <c r="R494" s="3" t="e">
        <f>IF(DEGREES(ACOS(SIN(RADIANS(G494))*SIN(RADIANS(E491))+COS(RADIANS(G494))*COS(RADIANS(E491))*COS(RADIANS(R481))))&gt;90,0,$F$4*$F$5/E490^2*(SIN(RADIANS(G494))*SIN(RADIANS(E491))+COS(RADIANS(G494))*COS(RADIANS(E491))*COS(RADIANS(R481))))</f>
        <v>#DIV/0!</v>
      </c>
      <c r="S494" s="3" t="e">
        <f>IF(DEGREES(ACOS(SIN(RADIANS(G494))*SIN(RADIANS(E491))+COS(RADIANS(G494))*COS(RADIANS(E491))*COS(RADIANS(S481))))&gt;90,0,$F$4*$F$5/E490^2*(SIN(RADIANS(G494))*SIN(RADIANS(E491))+COS(RADIANS(G494))*COS(RADIANS(E491))*COS(RADIANS(S481))))</f>
        <v>#DIV/0!</v>
      </c>
      <c r="T494" s="3" t="e">
        <f>IF(DEGREES(ACOS(SIN(RADIANS(G494))*SIN(RADIANS(E491))+COS(RADIANS(G494))*COS(RADIANS(E491))*COS(RADIANS(T481))))&gt;90,0,$F$4*$F$5/E490^2*(SIN(RADIANS(G494))*SIN(RADIANS(E491))+COS(RADIANS(G494))*COS(RADIANS(E491))*COS(RADIANS(T481))))</f>
        <v>#DIV/0!</v>
      </c>
      <c r="U494" s="3" t="e">
        <f>IF(DEGREES(ACOS(SIN(RADIANS(G494))*SIN(RADIANS(E491))+COS(RADIANS(G494))*COS(RADIANS(E491))*COS(RADIANS(U481))))&gt;90,0,$F$4*$F$5/E490^2*(SIN(RADIANS(G494))*SIN(RADIANS(E491))+COS(RADIANS(G494))*COS(RADIANS(E491))*COS(RADIANS(U481))))</f>
        <v>#DIV/0!</v>
      </c>
      <c r="V494" s="3" t="e">
        <f>IF(DEGREES(ACOS(SIN(RADIANS(G494))*SIN(RADIANS(E491))+COS(RADIANS(G494))*COS(RADIANS(E491))*COS(RADIANS(V481))))&gt;90,0,$F$4*$F$5/E490^2*(SIN(RADIANS(G494))*SIN(RADIANS(E491))+COS(RADIANS(G494))*COS(RADIANS(E491))*COS(RADIANS(V481))))</f>
        <v>#DIV/0!</v>
      </c>
      <c r="W494" s="3" t="e">
        <f>IF(DEGREES(ACOS(SIN(RADIANS(G494))*SIN(RADIANS(E491))+COS(RADIANS(G494))*COS(RADIANS(E491))*COS(RADIANS(W481))))&gt;90,0,$F$4*$F$5/E490^2*(SIN(RADIANS(G494))*SIN(RADIANS(E491))+COS(RADIANS(G494))*COS(RADIANS(E491))*COS(RADIANS(W481))))</f>
        <v>#DIV/0!</v>
      </c>
      <c r="X494" s="3" t="e">
        <f>IF(DEGREES(ACOS(SIN(RADIANS(G494))*SIN(RADIANS(E491))+COS(RADIANS(G494))*COS(RADIANS(E491))*COS(RADIANS(X481))))&gt;90,0,$F$4*$F$5/E490^2*(SIN(RADIANS(G494))*SIN(RADIANS(E491))+COS(RADIANS(G494))*COS(RADIANS(E491))*COS(RADIANS(X481))))</f>
        <v>#DIV/0!</v>
      </c>
      <c r="Y494" s="3" t="e">
        <f>IF(DEGREES(ACOS(SIN(RADIANS(G494))*SIN(RADIANS(E491))+COS(RADIANS(G494))*COS(RADIANS(E491))*COS(RADIANS(Y481))))&gt;90,0,$F$4*$F$5/E490^2*(SIN(RADIANS(G494))*SIN(RADIANS(E491))+COS(RADIANS(G494))*COS(RADIANS(E491))*COS(RADIANS(Y481))))</f>
        <v>#DIV/0!</v>
      </c>
      <c r="Z494" s="3" t="e">
        <f>IF(DEGREES(ACOS(SIN(RADIANS(G494))*SIN(RADIANS(E491))+COS(RADIANS(G494))*COS(RADIANS(E491))*COS(RADIANS(Z481))))&gt;90,0,$F$4*$F$5/E490^2*(SIN(RADIANS(G494))*SIN(RADIANS(E491))+COS(RADIANS(G494))*COS(RADIANS(E491))*COS(RADIANS(Z481))))</f>
        <v>#DIV/0!</v>
      </c>
      <c r="AA494" s="3" t="e">
        <f>IF(DEGREES(ACOS(SIN(RADIANS(G494))*SIN(RADIANS(E491))+COS(RADIANS(G494))*COS(RADIANS(E491))*COS(RADIANS(AA481))))&gt;90,0,$F$4*$F$5/E490^2*(SIN(RADIANS(G494))*SIN(RADIANS(E491))+COS(RADIANS(G494))*COS(RADIANS(E491))*COS(RADIANS(AA481))))</f>
        <v>#DIV/0!</v>
      </c>
      <c r="AB494" s="3" t="e">
        <f>IF(DEGREES(ACOS(SIN(RADIANS(G494))*SIN(RADIANS(E491))+COS(RADIANS(G494))*COS(RADIANS(E491))*COS(RADIANS(AB481))))&gt;90,0,$F$4*$F$5/E490^2*(SIN(RADIANS(G494))*SIN(RADIANS(E491))+COS(RADIANS(G494))*COS(RADIANS(E491))*COS(RADIANS(AB481))))</f>
        <v>#DIV/0!</v>
      </c>
      <c r="AC494" s="3" t="e">
        <f>IF(DEGREES(ACOS(SIN(RADIANS(G494))*SIN(RADIANS(E491))+COS(RADIANS(G494))*COS(RADIANS(E491))*COS(RADIANS(AC481))))&gt;90,0,$F$4*$F$5/E490^2*(SIN(RADIANS(G494))*SIN(RADIANS(E491))+COS(RADIANS(G494))*COS(RADIANS(E491))*COS(RADIANS(AC481))))</f>
        <v>#DIV/0!</v>
      </c>
      <c r="AD494" s="3" t="e">
        <f>IF(DEGREES(ACOS(SIN(RADIANS(G494))*SIN(RADIANS(E491))+COS(RADIANS(G494))*COS(RADIANS(E491))*COS(RADIANS(AD481))))&gt;90,0,$F$4*$F$5/E490^2*(SIN(RADIANS(G494))*SIN(RADIANS(E491))+COS(RADIANS(G494))*COS(RADIANS(E491))*COS(RADIANS(AD481))))</f>
        <v>#DIV/0!</v>
      </c>
      <c r="AE494" s="3" t="e">
        <f>IF(DEGREES(ACOS(SIN(RADIANS(G494))*SIN(RADIANS(E491))+COS(RADIANS(G494))*COS(RADIANS(E491))*COS(RADIANS(AE481))))&gt;90,0,$F$4*$F$5/E490^2*(SIN(RADIANS(G494))*SIN(RADIANS(E491))+COS(RADIANS(G494))*COS(RADIANS(E491))*COS(RADIANS(AE481))))</f>
        <v>#DIV/0!</v>
      </c>
      <c r="AF494" s="3" t="e">
        <f>IF(DEGREES(ACOS(SIN(RADIANS(G494))*SIN(RADIANS(E491))+COS(RADIANS(G494))*COS(RADIANS(E491))*COS(RADIANS(AF481))))&gt;90,0,$F$4*$F$5/E490^2*(SIN(RADIANS(G494))*SIN(RADIANS(E491))+COS(RADIANS(G494))*COS(RADIANS(E491))*COS(RADIANS(AF481))))</f>
        <v>#DIV/0!</v>
      </c>
      <c r="AG494" s="3" t="e">
        <f>IF(DEGREES(ACOS(SIN(RADIANS(G494))*SIN(RADIANS(E491))+COS(RADIANS(G494))*COS(RADIANS(E491))*COS(RADIANS(AG481))))&gt;90,0,$F$4*$F$5/E490^2*(SIN(RADIANS(G494))*SIN(RADIANS(E491))+COS(RADIANS(G494))*COS(RADIANS(E491))*COS(RADIANS(AG481))))</f>
        <v>#DIV/0!</v>
      </c>
      <c r="AH494" s="3" t="e">
        <f>IF(DEGREES(ACOS(SIN(RADIANS(G494))*SIN(RADIANS(E491))+COS(RADIANS(G494))*COS(RADIANS(E491))*COS(RADIANS(AH481))))&gt;90,0,$F$4*$F$5/E490^2*(SIN(RADIANS(G494))*SIN(RADIANS(E491))+COS(RADIANS(G494))*COS(RADIANS(E491))*COS(RADIANS(AH481))))</f>
        <v>#DIV/0!</v>
      </c>
      <c r="AI494" s="3" t="e">
        <f>IF(DEGREES(ACOS(SIN(RADIANS(G494))*SIN(RADIANS(E491))+COS(RADIANS(G494))*COS(RADIANS(E491))*COS(RADIANS(AI481))))&gt;90,0,$F$4*$F$5/E490^2*(SIN(RADIANS(G494))*SIN(RADIANS(E491))+COS(RADIANS(G494))*COS(RADIANS(E491))*COS(RADIANS(AI481))))</f>
        <v>#DIV/0!</v>
      </c>
      <c r="AJ494" s="3" t="e">
        <f>IF(DEGREES(ACOS(SIN(RADIANS(G494))*SIN(RADIANS(E491))+COS(RADIANS(G494))*COS(RADIANS(E491))*COS(RADIANS(AJ481))))&gt;90,0,$F$4*$F$5/E490^2*(SIN(RADIANS(G494))*SIN(RADIANS(E491))+COS(RADIANS(G494))*COS(RADIANS(E491))*COS(RADIANS(AJ481))))</f>
        <v>#DIV/0!</v>
      </c>
      <c r="AK494" s="3">
        <f>IF(DEGREES(ACOS(SIN(RADIANS(G494))*SIN(RADIANS(E491))+COS(RADIANS(G494))*COS(RADIANS(E491))*COS(RADIANS(AK481))))&gt;90,0,$F$4*$F$5/E490^2*(SIN(RADIANS(G494))*SIN(RADIANS(E491))+COS(RADIANS(G494))*COS(RADIANS(E491))*COS(RADIANS(AK481))))</f>
        <v>0</v>
      </c>
      <c r="AL494" s="3">
        <f>IF(DEGREES(ACOS(SIN(RADIANS(G494))*SIN(RADIANS(E491))+COS(RADIANS(G494))*COS(RADIANS(E491))*COS(RADIANS(AL481))))&gt;90,0,$F$4*$F$5/E490^2*(SIN(RADIANS(G494))*SIN(RADIANS(E491))+COS(RADIANS(G494))*COS(RADIANS(E491))*COS(RADIANS(AL481))))</f>
        <v>0</v>
      </c>
      <c r="AM494" s="3">
        <f>IF(DEGREES(ACOS(SIN(RADIANS(G494))*SIN(RADIANS(E491))+COS(RADIANS(G494))*COS(RADIANS(E491))*COS(RADIANS(AM481))))&gt;90,0,$F$4*$F$5/E490^2*(SIN(RADIANS(G494))*SIN(RADIANS(E491))+COS(RADIANS(G494))*COS(RADIANS(E491))*COS(RADIANS(AM481))))</f>
        <v>0</v>
      </c>
      <c r="AN494" s="3">
        <f>IF(DEGREES(ACOS(SIN(RADIANS(G494))*SIN(RADIANS(E491))+COS(RADIANS(G494))*COS(RADIANS(E491))*COS(RADIANS(AN481))))&gt;90,0,$F$4*$F$5/E490^2*(SIN(RADIANS(G494))*SIN(RADIANS(E491))+COS(RADIANS(G494))*COS(RADIANS(E491))*COS(RADIANS(AN481))))</f>
        <v>0</v>
      </c>
      <c r="AO494" s="3">
        <f>IF(DEGREES(ACOS(SIN(RADIANS(G494))*SIN(RADIANS(E491))+COS(RADIANS(G494))*COS(RADIANS(E491))*COS(RADIANS(AO481))))&gt;90,0,$F$4*$F$5/E490^2*(SIN(RADIANS(G494))*SIN(RADIANS(E491))+COS(RADIANS(G494))*COS(RADIANS(E491))*COS(RADIANS(AO481))))</f>
        <v>0</v>
      </c>
      <c r="AP494" s="3">
        <f>IF(DEGREES(ACOS(SIN(RADIANS(G494))*SIN(RADIANS(E491))+COS(RADIANS(G494))*COS(RADIANS(E491))*COS(RADIANS(AP481))))&gt;90,0,$F$4*$F$5/E490^2*(SIN(RADIANS(G494))*SIN(RADIANS(E491))+COS(RADIANS(G494))*COS(RADIANS(E491))*COS(RADIANS(AP481))))</f>
        <v>0</v>
      </c>
      <c r="AQ494" s="3">
        <f>IF(DEGREES(ACOS(SIN(RADIANS(G494))*SIN(RADIANS(E491))+COS(RADIANS(G494))*COS(RADIANS(E491))*COS(RADIANS(AQ481))))&gt;90,0,$F$4*$F$5/E490^2*(SIN(RADIANS(G494))*SIN(RADIANS(E491))+COS(RADIANS(G494))*COS(RADIANS(E491))*COS(RADIANS(AQ481))))</f>
        <v>0</v>
      </c>
      <c r="AR494" s="3">
        <f>IF(DEGREES(ACOS(SIN(RADIANS(G494))*SIN(RADIANS(E491))+COS(RADIANS(G494))*COS(RADIANS(E491))*COS(RADIANS(AR481))))&gt;90,0,$F$4*$F$5/E490^2*(SIN(RADIANS(G494))*SIN(RADIANS(E491))+COS(RADIANS(G494))*COS(RADIANS(E491))*COS(RADIANS(AR481))))</f>
        <v>0</v>
      </c>
    </row>
    <row r="495" spans="2:44" ht="15.75" customHeight="1" x14ac:dyDescent="0.2">
      <c r="G495" s="3">
        <v>-30</v>
      </c>
      <c r="I495" s="3">
        <f>IF(DEGREES(ACOS(SIN(RADIANS(G495))*SIN(RADIANS(E491))+COS(RADIANS(G495))*COS(RADIANS(E491))*COS(RADIANS(I481))))&gt;90,0,$F$4*$F$5/E490^2*(SIN(RADIANS(G495))*SIN(RADIANS(E491))+COS(RADIANS(G495))*COS(RADIANS(E491))*COS(RADIANS(I481))))</f>
        <v>0</v>
      </c>
      <c r="J495" s="3">
        <f>IF(DEGREES(ACOS(SIN(RADIANS(G495))*SIN(RADIANS(E491))+COS(RADIANS(G495))*COS(RADIANS(E491))*COS(RADIANS(J481))))&gt;90,0,$F$4*$F$5/E490^2*(SIN(RADIANS(G495))*SIN(RADIANS(E491))+COS(RADIANS(G495))*COS(RADIANS(E491))*COS(RADIANS(J481))))</f>
        <v>0</v>
      </c>
      <c r="K495" s="3">
        <f>IF(DEGREES(ACOS(SIN(RADIANS(G495))*SIN(RADIANS(E491))+COS(RADIANS(G495))*COS(RADIANS(E491))*COS(RADIANS(K481))))&gt;90,0,$F$4*$F$5/E490^2*(SIN(RADIANS(G495))*SIN(RADIANS(E491))+COS(RADIANS(G495))*COS(RADIANS(E491))*COS(RADIANS(K481))))</f>
        <v>0</v>
      </c>
      <c r="L495" s="3">
        <f>IF(DEGREES(ACOS(SIN(RADIANS(G495))*SIN(RADIANS(E491))+COS(RADIANS(G495))*COS(RADIANS(E491))*COS(RADIANS(L481))))&gt;90,0,$F$4*$F$5/E490^2*(SIN(RADIANS(G495))*SIN(RADIANS(E491))+COS(RADIANS(G495))*COS(RADIANS(E491))*COS(RADIANS(L481))))</f>
        <v>0</v>
      </c>
      <c r="M495" s="3">
        <f>IF(DEGREES(ACOS(SIN(RADIANS(G495))*SIN(RADIANS(E491))+COS(RADIANS(G495))*COS(RADIANS(E491))*COS(RADIANS(M481))))&gt;90,0,$F$4*$F$5/E490^2*(SIN(RADIANS(G495))*SIN(RADIANS(E491))+COS(RADIANS(G495))*COS(RADIANS(E491))*COS(RADIANS(M481))))</f>
        <v>0</v>
      </c>
      <c r="N495" s="3">
        <f>IF(DEGREES(ACOS(SIN(RADIANS(G495))*SIN(RADIANS(E491))+COS(RADIANS(G495))*COS(RADIANS(E491))*COS(RADIANS(N481))))&gt;90,0,$F$4*$F$5/E490^2*(SIN(RADIANS(G495))*SIN(RADIANS(E491))+COS(RADIANS(G495))*COS(RADIANS(E491))*COS(RADIANS(N481))))</f>
        <v>0</v>
      </c>
      <c r="O495" s="3">
        <f>IF(DEGREES(ACOS(SIN(RADIANS(G495))*SIN(RADIANS(E491))+COS(RADIANS(G495))*COS(RADIANS(E491))*COS(RADIANS(O481))))&gt;90,0,$F$4*$F$5/E490^2*(SIN(RADIANS(G495))*SIN(RADIANS(E491))+COS(RADIANS(G495))*COS(RADIANS(E491))*COS(RADIANS(O481))))</f>
        <v>0</v>
      </c>
      <c r="P495" s="3">
        <f>IF(DEGREES(ACOS(SIN(RADIANS(G495))*SIN(RADIANS(E491))+COS(RADIANS(G495))*COS(RADIANS(E491))*COS(RADIANS(P481))))&gt;90,0,$F$4*$F$5/E490^2*(SIN(RADIANS(G495))*SIN(RADIANS(E491))+COS(RADIANS(G495))*COS(RADIANS(E491))*COS(RADIANS(P481))))</f>
        <v>0</v>
      </c>
      <c r="Q495" s="3">
        <f>IF(DEGREES(ACOS(SIN(RADIANS(G495))*SIN(RADIANS(E491))+COS(RADIANS(G495))*COS(RADIANS(E491))*COS(RADIANS(Q481))))&gt;90,0,$F$4*$F$5/E490^2*(SIN(RADIANS(G495))*SIN(RADIANS(E491))+COS(RADIANS(G495))*COS(RADIANS(E491))*COS(RADIANS(Q481))))</f>
        <v>0</v>
      </c>
      <c r="R495" s="3" t="e">
        <f>IF(DEGREES(ACOS(SIN(RADIANS(G495))*SIN(RADIANS(E491))+COS(RADIANS(G495))*COS(RADIANS(E491))*COS(RADIANS(R481))))&gt;90,0,$F$4*$F$5/E490^2*(SIN(RADIANS(G495))*SIN(RADIANS(E491))+COS(RADIANS(G495))*COS(RADIANS(E491))*COS(RADIANS(R481))))</f>
        <v>#DIV/0!</v>
      </c>
      <c r="S495" s="3" t="e">
        <f>IF(DEGREES(ACOS(SIN(RADIANS(G495))*SIN(RADIANS(E491))+COS(RADIANS(G495))*COS(RADIANS(E491))*COS(RADIANS(S481))))&gt;90,0,$F$4*$F$5/E490^2*(SIN(RADIANS(G495))*SIN(RADIANS(E491))+COS(RADIANS(G495))*COS(RADIANS(E491))*COS(RADIANS(S481))))</f>
        <v>#DIV/0!</v>
      </c>
      <c r="T495" s="3" t="e">
        <f>IF(DEGREES(ACOS(SIN(RADIANS(G495))*SIN(RADIANS(E491))+COS(RADIANS(G495))*COS(RADIANS(E491))*COS(RADIANS(T481))))&gt;90,0,$F$4*$F$5/E490^2*(SIN(RADIANS(G495))*SIN(RADIANS(E491))+COS(RADIANS(G495))*COS(RADIANS(E491))*COS(RADIANS(T481))))</f>
        <v>#DIV/0!</v>
      </c>
      <c r="U495" s="3" t="e">
        <f>IF(DEGREES(ACOS(SIN(RADIANS(G495))*SIN(RADIANS(E491))+COS(RADIANS(G495))*COS(RADIANS(E491))*COS(RADIANS(U481))))&gt;90,0,$F$4*$F$5/E490^2*(SIN(RADIANS(G495))*SIN(RADIANS(E491))+COS(RADIANS(G495))*COS(RADIANS(E491))*COS(RADIANS(U481))))</f>
        <v>#DIV/0!</v>
      </c>
      <c r="V495" s="3" t="e">
        <f>IF(DEGREES(ACOS(SIN(RADIANS(G495))*SIN(RADIANS(E491))+COS(RADIANS(G495))*COS(RADIANS(E491))*COS(RADIANS(V481))))&gt;90,0,$F$4*$F$5/E490^2*(SIN(RADIANS(G495))*SIN(RADIANS(E491))+COS(RADIANS(G495))*COS(RADIANS(E491))*COS(RADIANS(V481))))</f>
        <v>#DIV/0!</v>
      </c>
      <c r="W495" s="3" t="e">
        <f>IF(DEGREES(ACOS(SIN(RADIANS(G495))*SIN(RADIANS(E491))+COS(RADIANS(G495))*COS(RADIANS(E491))*COS(RADIANS(W481))))&gt;90,0,$F$4*$F$5/E490^2*(SIN(RADIANS(G495))*SIN(RADIANS(E491))+COS(RADIANS(G495))*COS(RADIANS(E491))*COS(RADIANS(W481))))</f>
        <v>#DIV/0!</v>
      </c>
      <c r="X495" s="3" t="e">
        <f>IF(DEGREES(ACOS(SIN(RADIANS(G495))*SIN(RADIANS(E491))+COS(RADIANS(G495))*COS(RADIANS(E491))*COS(RADIANS(X481))))&gt;90,0,$F$4*$F$5/E490^2*(SIN(RADIANS(G495))*SIN(RADIANS(E491))+COS(RADIANS(G495))*COS(RADIANS(E491))*COS(RADIANS(X481))))</f>
        <v>#DIV/0!</v>
      </c>
      <c r="Y495" s="3" t="e">
        <f>IF(DEGREES(ACOS(SIN(RADIANS(G495))*SIN(RADIANS(E491))+COS(RADIANS(G495))*COS(RADIANS(E491))*COS(RADIANS(Y481))))&gt;90,0,$F$4*$F$5/E490^2*(SIN(RADIANS(G495))*SIN(RADIANS(E491))+COS(RADIANS(G495))*COS(RADIANS(E491))*COS(RADIANS(Y481))))</f>
        <v>#DIV/0!</v>
      </c>
      <c r="Z495" s="3" t="e">
        <f>IF(DEGREES(ACOS(SIN(RADIANS(G495))*SIN(RADIANS(E491))+COS(RADIANS(G495))*COS(RADIANS(E491))*COS(RADIANS(Z481))))&gt;90,0,$F$4*$F$5/E490^2*(SIN(RADIANS(G495))*SIN(RADIANS(E491))+COS(RADIANS(G495))*COS(RADIANS(E491))*COS(RADIANS(Z481))))</f>
        <v>#DIV/0!</v>
      </c>
      <c r="AA495" s="3" t="e">
        <f>IF(DEGREES(ACOS(SIN(RADIANS(G495))*SIN(RADIANS(E491))+COS(RADIANS(G495))*COS(RADIANS(E491))*COS(RADIANS(AA481))))&gt;90,0,$F$4*$F$5/E490^2*(SIN(RADIANS(G495))*SIN(RADIANS(E491))+COS(RADIANS(G495))*COS(RADIANS(E491))*COS(RADIANS(AA481))))</f>
        <v>#DIV/0!</v>
      </c>
      <c r="AB495" s="3" t="e">
        <f>IF(DEGREES(ACOS(SIN(RADIANS(G495))*SIN(RADIANS(E491))+COS(RADIANS(G495))*COS(RADIANS(E491))*COS(RADIANS(AB481))))&gt;90,0,$F$4*$F$5/E490^2*(SIN(RADIANS(G495))*SIN(RADIANS(E491))+COS(RADIANS(G495))*COS(RADIANS(E491))*COS(RADIANS(AB481))))</f>
        <v>#DIV/0!</v>
      </c>
      <c r="AC495" s="3" t="e">
        <f>IF(DEGREES(ACOS(SIN(RADIANS(G495))*SIN(RADIANS(E491))+COS(RADIANS(G495))*COS(RADIANS(E491))*COS(RADIANS(AC481))))&gt;90,0,$F$4*$F$5/E490^2*(SIN(RADIANS(G495))*SIN(RADIANS(E491))+COS(RADIANS(G495))*COS(RADIANS(E491))*COS(RADIANS(AC481))))</f>
        <v>#DIV/0!</v>
      </c>
      <c r="AD495" s="3" t="e">
        <f>IF(DEGREES(ACOS(SIN(RADIANS(G495))*SIN(RADIANS(E491))+COS(RADIANS(G495))*COS(RADIANS(E491))*COS(RADIANS(AD481))))&gt;90,0,$F$4*$F$5/E490^2*(SIN(RADIANS(G495))*SIN(RADIANS(E491))+COS(RADIANS(G495))*COS(RADIANS(E491))*COS(RADIANS(AD481))))</f>
        <v>#DIV/0!</v>
      </c>
      <c r="AE495" s="3" t="e">
        <f>IF(DEGREES(ACOS(SIN(RADIANS(G495))*SIN(RADIANS(E491))+COS(RADIANS(G495))*COS(RADIANS(E491))*COS(RADIANS(AE481))))&gt;90,0,$F$4*$F$5/E490^2*(SIN(RADIANS(G495))*SIN(RADIANS(E491))+COS(RADIANS(G495))*COS(RADIANS(E491))*COS(RADIANS(AE481))))</f>
        <v>#DIV/0!</v>
      </c>
      <c r="AF495" s="3" t="e">
        <f>IF(DEGREES(ACOS(SIN(RADIANS(G495))*SIN(RADIANS(E491))+COS(RADIANS(G495))*COS(RADIANS(E491))*COS(RADIANS(AF481))))&gt;90,0,$F$4*$F$5/E490^2*(SIN(RADIANS(G495))*SIN(RADIANS(E491))+COS(RADIANS(G495))*COS(RADIANS(E491))*COS(RADIANS(AF481))))</f>
        <v>#DIV/0!</v>
      </c>
      <c r="AG495" s="3" t="e">
        <f>IF(DEGREES(ACOS(SIN(RADIANS(G495))*SIN(RADIANS(E491))+COS(RADIANS(G495))*COS(RADIANS(E491))*COS(RADIANS(AG481))))&gt;90,0,$F$4*$F$5/E490^2*(SIN(RADIANS(G495))*SIN(RADIANS(E491))+COS(RADIANS(G495))*COS(RADIANS(E491))*COS(RADIANS(AG481))))</f>
        <v>#DIV/0!</v>
      </c>
      <c r="AH495" s="3" t="e">
        <f>IF(DEGREES(ACOS(SIN(RADIANS(G495))*SIN(RADIANS(E491))+COS(RADIANS(G495))*COS(RADIANS(E491))*COS(RADIANS(AH481))))&gt;90,0,$F$4*$F$5/E490^2*(SIN(RADIANS(G495))*SIN(RADIANS(E491))+COS(RADIANS(G495))*COS(RADIANS(E491))*COS(RADIANS(AH481))))</f>
        <v>#DIV/0!</v>
      </c>
      <c r="AI495" s="3" t="e">
        <f>IF(DEGREES(ACOS(SIN(RADIANS(G495))*SIN(RADIANS(E491))+COS(RADIANS(G495))*COS(RADIANS(E491))*COS(RADIANS(AI481))))&gt;90,0,$F$4*$F$5/E490^2*(SIN(RADIANS(G495))*SIN(RADIANS(E491))+COS(RADIANS(G495))*COS(RADIANS(E491))*COS(RADIANS(AI481))))</f>
        <v>#DIV/0!</v>
      </c>
      <c r="AJ495" s="3" t="e">
        <f>IF(DEGREES(ACOS(SIN(RADIANS(G495))*SIN(RADIANS(E491))+COS(RADIANS(G495))*COS(RADIANS(E491))*COS(RADIANS(AJ481))))&gt;90,0,$F$4*$F$5/E490^2*(SIN(RADIANS(G495))*SIN(RADIANS(E491))+COS(RADIANS(G495))*COS(RADIANS(E491))*COS(RADIANS(AJ481))))</f>
        <v>#DIV/0!</v>
      </c>
      <c r="AK495" s="3">
        <f>IF(DEGREES(ACOS(SIN(RADIANS(G495))*SIN(RADIANS(E491))+COS(RADIANS(G495))*COS(RADIANS(E491))*COS(RADIANS(AK481))))&gt;90,0,$F$4*$F$5/E490^2*(SIN(RADIANS(G495))*SIN(RADIANS(E491))+COS(RADIANS(G495))*COS(RADIANS(E491))*COS(RADIANS(AK481))))</f>
        <v>0</v>
      </c>
      <c r="AL495" s="3">
        <f>IF(DEGREES(ACOS(SIN(RADIANS(G495))*SIN(RADIANS(E491))+COS(RADIANS(G495))*COS(RADIANS(E491))*COS(RADIANS(AL481))))&gt;90,0,$F$4*$F$5/E490^2*(SIN(RADIANS(G495))*SIN(RADIANS(E491))+COS(RADIANS(G495))*COS(RADIANS(E491))*COS(RADIANS(AL481))))</f>
        <v>0</v>
      </c>
      <c r="AM495" s="3">
        <f>IF(DEGREES(ACOS(SIN(RADIANS(G495))*SIN(RADIANS(E491))+COS(RADIANS(G495))*COS(RADIANS(E491))*COS(RADIANS(AM481))))&gt;90,0,$F$4*$F$5/E490^2*(SIN(RADIANS(G495))*SIN(RADIANS(E491))+COS(RADIANS(G495))*COS(RADIANS(E491))*COS(RADIANS(AM481))))</f>
        <v>0</v>
      </c>
      <c r="AN495" s="3">
        <f>IF(DEGREES(ACOS(SIN(RADIANS(G495))*SIN(RADIANS(E491))+COS(RADIANS(G495))*COS(RADIANS(E491))*COS(RADIANS(AN481))))&gt;90,0,$F$4*$F$5/E490^2*(SIN(RADIANS(G495))*SIN(RADIANS(E491))+COS(RADIANS(G495))*COS(RADIANS(E491))*COS(RADIANS(AN481))))</f>
        <v>0</v>
      </c>
      <c r="AO495" s="3">
        <f>IF(DEGREES(ACOS(SIN(RADIANS(G495))*SIN(RADIANS(E491))+COS(RADIANS(G495))*COS(RADIANS(E491))*COS(RADIANS(AO481))))&gt;90,0,$F$4*$F$5/E490^2*(SIN(RADIANS(G495))*SIN(RADIANS(E491))+COS(RADIANS(G495))*COS(RADIANS(E491))*COS(RADIANS(AO481))))</f>
        <v>0</v>
      </c>
      <c r="AP495" s="3">
        <f>IF(DEGREES(ACOS(SIN(RADIANS(G495))*SIN(RADIANS(E491))+COS(RADIANS(G495))*COS(RADIANS(E491))*COS(RADIANS(AP481))))&gt;90,0,$F$4*$F$5/E490^2*(SIN(RADIANS(G495))*SIN(RADIANS(E491))+COS(RADIANS(G495))*COS(RADIANS(E491))*COS(RADIANS(AP481))))</f>
        <v>0</v>
      </c>
      <c r="AQ495" s="3">
        <f>IF(DEGREES(ACOS(SIN(RADIANS(G495))*SIN(RADIANS(E491))+COS(RADIANS(G495))*COS(RADIANS(E491))*COS(RADIANS(AQ481))))&gt;90,0,$F$4*$F$5/E490^2*(SIN(RADIANS(G495))*SIN(RADIANS(E491))+COS(RADIANS(G495))*COS(RADIANS(E491))*COS(RADIANS(AQ481))))</f>
        <v>0</v>
      </c>
      <c r="AR495" s="3">
        <f>IF(DEGREES(ACOS(SIN(RADIANS(G495))*SIN(RADIANS(E491))+COS(RADIANS(G495))*COS(RADIANS(E491))*COS(RADIANS(AR481))))&gt;90,0,$F$4*$F$5/E490^2*(SIN(RADIANS(G495))*SIN(RADIANS(E491))+COS(RADIANS(G495))*COS(RADIANS(E491))*COS(RADIANS(AR481))))</f>
        <v>0</v>
      </c>
    </row>
    <row r="496" spans="2:44" ht="15.75" customHeight="1" x14ac:dyDescent="0.2">
      <c r="G496" s="3">
        <v>-40</v>
      </c>
      <c r="I496" s="3">
        <f>IF(DEGREES(ACOS(SIN(RADIANS(G496))*SIN(RADIANS(E491))+COS(RADIANS(G496))*COS(RADIANS(E491))*COS(RADIANS(I481))))&gt;90,0,$F$4*$F$5/E490^2*(SIN(RADIANS(G496))*SIN(RADIANS(E491))+COS(RADIANS(G496))*COS(RADIANS(E491))*COS(RADIANS(I481))))</f>
        <v>0</v>
      </c>
      <c r="J496" s="3">
        <f>IF(DEGREES(ACOS(SIN(RADIANS(G496))*SIN(RADIANS(E491))+COS(RADIANS(G496))*COS(RADIANS(E491))*COS(RADIANS(J481))))&gt;90,0,$F$4*$F$5/E490^2*(SIN(RADIANS(G496))*SIN(RADIANS(E491))+COS(RADIANS(G496))*COS(RADIANS(E491))*COS(RADIANS(J481))))</f>
        <v>0</v>
      </c>
      <c r="K496" s="3">
        <f>IF(DEGREES(ACOS(SIN(RADIANS(G496))*SIN(RADIANS(E491))+COS(RADIANS(G496))*COS(RADIANS(E491))*COS(RADIANS(K481))))&gt;90,0,$F$4*$F$5/E490^2*(SIN(RADIANS(G496))*SIN(RADIANS(E491))+COS(RADIANS(G496))*COS(RADIANS(E491))*COS(RADIANS(K481))))</f>
        <v>0</v>
      </c>
      <c r="L496" s="3">
        <f>IF(DEGREES(ACOS(SIN(RADIANS(G496))*SIN(RADIANS(E491))+COS(RADIANS(G496))*COS(RADIANS(E491))*COS(RADIANS(L481))))&gt;90,0,$F$4*$F$5/E490^2*(SIN(RADIANS(G496))*SIN(RADIANS(E491))+COS(RADIANS(G496))*COS(RADIANS(E491))*COS(RADIANS(L481))))</f>
        <v>0</v>
      </c>
      <c r="M496" s="3">
        <f>IF(DEGREES(ACOS(SIN(RADIANS(G496))*SIN(RADIANS(E491))+COS(RADIANS(G496))*COS(RADIANS(E491))*COS(RADIANS(M481))))&gt;90,0,$F$4*$F$5/E490^2*(SIN(RADIANS(G496))*SIN(RADIANS(E491))+COS(RADIANS(G496))*COS(RADIANS(E491))*COS(RADIANS(M481))))</f>
        <v>0</v>
      </c>
      <c r="N496" s="3">
        <f>IF(DEGREES(ACOS(SIN(RADIANS(G496))*SIN(RADIANS(E491))+COS(RADIANS(G496))*COS(RADIANS(E491))*COS(RADIANS(N481))))&gt;90,0,$F$4*$F$5/E490^2*(SIN(RADIANS(G496))*SIN(RADIANS(E491))+COS(RADIANS(G496))*COS(RADIANS(E491))*COS(RADIANS(N481))))</f>
        <v>0</v>
      </c>
      <c r="O496" s="3">
        <f>IF(DEGREES(ACOS(SIN(RADIANS(G496))*SIN(RADIANS(E491))+COS(RADIANS(G496))*COS(RADIANS(E491))*COS(RADIANS(O481))))&gt;90,0,$F$4*$F$5/E490^2*(SIN(RADIANS(G496))*SIN(RADIANS(E491))+COS(RADIANS(G496))*COS(RADIANS(E491))*COS(RADIANS(O481))))</f>
        <v>0</v>
      </c>
      <c r="P496" s="3">
        <f>IF(DEGREES(ACOS(SIN(RADIANS(G496))*SIN(RADIANS(E491))+COS(RADIANS(G496))*COS(RADIANS(E491))*COS(RADIANS(P481))))&gt;90,0,$F$4*$F$5/E490^2*(SIN(RADIANS(G496))*SIN(RADIANS(E491))+COS(RADIANS(G496))*COS(RADIANS(E491))*COS(RADIANS(P481))))</f>
        <v>0</v>
      </c>
      <c r="Q496" s="3">
        <f>IF(DEGREES(ACOS(SIN(RADIANS(G496))*SIN(RADIANS(E491))+COS(RADIANS(G496))*COS(RADIANS(E491))*COS(RADIANS(Q481))))&gt;90,0,$F$4*$F$5/E490^2*(SIN(RADIANS(G496))*SIN(RADIANS(E491))+COS(RADIANS(G496))*COS(RADIANS(E491))*COS(RADIANS(Q481))))</f>
        <v>0</v>
      </c>
      <c r="R496" s="3" t="e">
        <f>IF(DEGREES(ACOS(SIN(RADIANS(G496))*SIN(RADIANS(E491))+COS(RADIANS(G496))*COS(RADIANS(E491))*COS(RADIANS(R481))))&gt;90,0,$F$4*$F$5/E490^2*(SIN(RADIANS(G496))*SIN(RADIANS(E491))+COS(RADIANS(G496))*COS(RADIANS(E491))*COS(RADIANS(R481))))</f>
        <v>#DIV/0!</v>
      </c>
      <c r="S496" s="3" t="e">
        <f>IF(DEGREES(ACOS(SIN(RADIANS(G496))*SIN(RADIANS(E491))+COS(RADIANS(G496))*COS(RADIANS(E491))*COS(RADIANS(S481))))&gt;90,0,$F$4*$F$5/E490^2*(SIN(RADIANS(G496))*SIN(RADIANS(E491))+COS(RADIANS(G496))*COS(RADIANS(E491))*COS(RADIANS(S481))))</f>
        <v>#DIV/0!</v>
      </c>
      <c r="T496" s="3" t="e">
        <f>IF(DEGREES(ACOS(SIN(RADIANS(G496))*SIN(RADIANS(E491))+COS(RADIANS(G496))*COS(RADIANS(E491))*COS(RADIANS(T481))))&gt;90,0,$F$4*$F$5/E490^2*(SIN(RADIANS(G496))*SIN(RADIANS(E491))+COS(RADIANS(G496))*COS(RADIANS(E491))*COS(RADIANS(T481))))</f>
        <v>#DIV/0!</v>
      </c>
      <c r="U496" s="3" t="e">
        <f>IF(DEGREES(ACOS(SIN(RADIANS(G496))*SIN(RADIANS(E491))+COS(RADIANS(G496))*COS(RADIANS(E491))*COS(RADIANS(U481))))&gt;90,0,$F$4*$F$5/E490^2*(SIN(RADIANS(G496))*SIN(RADIANS(E491))+COS(RADIANS(G496))*COS(RADIANS(E491))*COS(RADIANS(U481))))</f>
        <v>#DIV/0!</v>
      </c>
      <c r="V496" s="3" t="e">
        <f>IF(DEGREES(ACOS(SIN(RADIANS(G496))*SIN(RADIANS(E491))+COS(RADIANS(G496))*COS(RADIANS(E491))*COS(RADIANS(V481))))&gt;90,0,$F$4*$F$5/E490^2*(SIN(RADIANS(G496))*SIN(RADIANS(E491))+COS(RADIANS(G496))*COS(RADIANS(E491))*COS(RADIANS(V481))))</f>
        <v>#DIV/0!</v>
      </c>
      <c r="W496" s="3" t="e">
        <f>IF(DEGREES(ACOS(SIN(RADIANS(G496))*SIN(RADIANS(E491))+COS(RADIANS(G496))*COS(RADIANS(E491))*COS(RADIANS(W481))))&gt;90,0,$F$4*$F$5/E490^2*(SIN(RADIANS(G496))*SIN(RADIANS(E491))+COS(RADIANS(G496))*COS(RADIANS(E491))*COS(RADIANS(W481))))</f>
        <v>#DIV/0!</v>
      </c>
      <c r="X496" s="3" t="e">
        <f>IF(DEGREES(ACOS(SIN(RADIANS(G496))*SIN(RADIANS(E491))+COS(RADIANS(G496))*COS(RADIANS(E491))*COS(RADIANS(X481))))&gt;90,0,$F$4*$F$5/E490^2*(SIN(RADIANS(G496))*SIN(RADIANS(E491))+COS(RADIANS(G496))*COS(RADIANS(E491))*COS(RADIANS(X481))))</f>
        <v>#DIV/0!</v>
      </c>
      <c r="Y496" s="3" t="e">
        <f>IF(DEGREES(ACOS(SIN(RADIANS(G496))*SIN(RADIANS(E491))+COS(RADIANS(G496))*COS(RADIANS(E491))*COS(RADIANS(Y481))))&gt;90,0,$F$4*$F$5/E490^2*(SIN(RADIANS(G496))*SIN(RADIANS(E491))+COS(RADIANS(G496))*COS(RADIANS(E491))*COS(RADIANS(Y481))))</f>
        <v>#DIV/0!</v>
      </c>
      <c r="Z496" s="3" t="e">
        <f>IF(DEGREES(ACOS(SIN(RADIANS(G496))*SIN(RADIANS(E491))+COS(RADIANS(G496))*COS(RADIANS(E491))*COS(RADIANS(Z481))))&gt;90,0,$F$4*$F$5/E490^2*(SIN(RADIANS(G496))*SIN(RADIANS(E491))+COS(RADIANS(G496))*COS(RADIANS(E491))*COS(RADIANS(Z481))))</f>
        <v>#DIV/0!</v>
      </c>
      <c r="AA496" s="3" t="e">
        <f>IF(DEGREES(ACOS(SIN(RADIANS(G496))*SIN(RADIANS(E491))+COS(RADIANS(G496))*COS(RADIANS(E491))*COS(RADIANS(AA481))))&gt;90,0,$F$4*$F$5/E490^2*(SIN(RADIANS(G496))*SIN(RADIANS(E491))+COS(RADIANS(G496))*COS(RADIANS(E491))*COS(RADIANS(AA481))))</f>
        <v>#DIV/0!</v>
      </c>
      <c r="AB496" s="3" t="e">
        <f>IF(DEGREES(ACOS(SIN(RADIANS(G496))*SIN(RADIANS(E491))+COS(RADIANS(G496))*COS(RADIANS(E491))*COS(RADIANS(AB481))))&gt;90,0,$F$4*$F$5/E490^2*(SIN(RADIANS(G496))*SIN(RADIANS(E491))+COS(RADIANS(G496))*COS(RADIANS(E491))*COS(RADIANS(AB481))))</f>
        <v>#DIV/0!</v>
      </c>
      <c r="AC496" s="3" t="e">
        <f>IF(DEGREES(ACOS(SIN(RADIANS(G496))*SIN(RADIANS(E491))+COS(RADIANS(G496))*COS(RADIANS(E491))*COS(RADIANS(AC481))))&gt;90,0,$F$4*$F$5/E490^2*(SIN(RADIANS(G496))*SIN(RADIANS(E491))+COS(RADIANS(G496))*COS(RADIANS(E491))*COS(RADIANS(AC481))))</f>
        <v>#DIV/0!</v>
      </c>
      <c r="AD496" s="3" t="e">
        <f>IF(DEGREES(ACOS(SIN(RADIANS(G496))*SIN(RADIANS(E491))+COS(RADIANS(G496))*COS(RADIANS(E491))*COS(RADIANS(AD481))))&gt;90,0,$F$4*$F$5/E490^2*(SIN(RADIANS(G496))*SIN(RADIANS(E491))+COS(RADIANS(G496))*COS(RADIANS(E491))*COS(RADIANS(AD481))))</f>
        <v>#DIV/0!</v>
      </c>
      <c r="AE496" s="3" t="e">
        <f>IF(DEGREES(ACOS(SIN(RADIANS(G496))*SIN(RADIANS(E491))+COS(RADIANS(G496))*COS(RADIANS(E491))*COS(RADIANS(AE481))))&gt;90,0,$F$4*$F$5/E490^2*(SIN(RADIANS(G496))*SIN(RADIANS(E491))+COS(RADIANS(G496))*COS(RADIANS(E491))*COS(RADIANS(AE481))))</f>
        <v>#DIV/0!</v>
      </c>
      <c r="AF496" s="3" t="e">
        <f>IF(DEGREES(ACOS(SIN(RADIANS(G496))*SIN(RADIANS(E491))+COS(RADIANS(G496))*COS(RADIANS(E491))*COS(RADIANS(AF481))))&gt;90,0,$F$4*$F$5/E490^2*(SIN(RADIANS(G496))*SIN(RADIANS(E491))+COS(RADIANS(G496))*COS(RADIANS(E491))*COS(RADIANS(AF481))))</f>
        <v>#DIV/0!</v>
      </c>
      <c r="AG496" s="3" t="e">
        <f>IF(DEGREES(ACOS(SIN(RADIANS(G496))*SIN(RADIANS(E491))+COS(RADIANS(G496))*COS(RADIANS(E491))*COS(RADIANS(AG481))))&gt;90,0,$F$4*$F$5/E490^2*(SIN(RADIANS(G496))*SIN(RADIANS(E491))+COS(RADIANS(G496))*COS(RADIANS(E491))*COS(RADIANS(AG481))))</f>
        <v>#DIV/0!</v>
      </c>
      <c r="AH496" s="3" t="e">
        <f>IF(DEGREES(ACOS(SIN(RADIANS(G496))*SIN(RADIANS(E491))+COS(RADIANS(G496))*COS(RADIANS(E491))*COS(RADIANS(AH481))))&gt;90,0,$F$4*$F$5/E490^2*(SIN(RADIANS(G496))*SIN(RADIANS(E491))+COS(RADIANS(G496))*COS(RADIANS(E491))*COS(RADIANS(AH481))))</f>
        <v>#DIV/0!</v>
      </c>
      <c r="AI496" s="3" t="e">
        <f>IF(DEGREES(ACOS(SIN(RADIANS(G496))*SIN(RADIANS(E491))+COS(RADIANS(G496))*COS(RADIANS(E491))*COS(RADIANS(AI481))))&gt;90,0,$F$4*$F$5/E490^2*(SIN(RADIANS(G496))*SIN(RADIANS(E491))+COS(RADIANS(G496))*COS(RADIANS(E491))*COS(RADIANS(AI481))))</f>
        <v>#DIV/0!</v>
      </c>
      <c r="AJ496" s="3" t="e">
        <f>IF(DEGREES(ACOS(SIN(RADIANS(G496))*SIN(RADIANS(E491))+COS(RADIANS(G496))*COS(RADIANS(E491))*COS(RADIANS(AJ481))))&gt;90,0,$F$4*$F$5/E490^2*(SIN(RADIANS(G496))*SIN(RADIANS(E491))+COS(RADIANS(G496))*COS(RADIANS(E491))*COS(RADIANS(AJ481))))</f>
        <v>#DIV/0!</v>
      </c>
      <c r="AK496" s="3">
        <f>IF(DEGREES(ACOS(SIN(RADIANS(G496))*SIN(RADIANS(E491))+COS(RADIANS(G496))*COS(RADIANS(E491))*COS(RADIANS(AK481))))&gt;90,0,$F$4*$F$5/E490^2*(SIN(RADIANS(G496))*SIN(RADIANS(E491))+COS(RADIANS(G496))*COS(RADIANS(E491))*COS(RADIANS(AK481))))</f>
        <v>0</v>
      </c>
      <c r="AL496" s="3">
        <f>IF(DEGREES(ACOS(SIN(RADIANS(G496))*SIN(RADIANS(E491))+COS(RADIANS(G496))*COS(RADIANS(E491))*COS(RADIANS(AL481))))&gt;90,0,$F$4*$F$5/E490^2*(SIN(RADIANS(G496))*SIN(RADIANS(E491))+COS(RADIANS(G496))*COS(RADIANS(E491))*COS(RADIANS(AL481))))</f>
        <v>0</v>
      </c>
      <c r="AM496" s="3">
        <f>IF(DEGREES(ACOS(SIN(RADIANS(G496))*SIN(RADIANS(E491))+COS(RADIANS(G496))*COS(RADIANS(E491))*COS(RADIANS(AM481))))&gt;90,0,$F$4*$F$5/E490^2*(SIN(RADIANS(G496))*SIN(RADIANS(E491))+COS(RADIANS(G496))*COS(RADIANS(E491))*COS(RADIANS(AM481))))</f>
        <v>0</v>
      </c>
      <c r="AN496" s="3">
        <f>IF(DEGREES(ACOS(SIN(RADIANS(G496))*SIN(RADIANS(E491))+COS(RADIANS(G496))*COS(RADIANS(E491))*COS(RADIANS(AN481))))&gt;90,0,$F$4*$F$5/E490^2*(SIN(RADIANS(G496))*SIN(RADIANS(E491))+COS(RADIANS(G496))*COS(RADIANS(E491))*COS(RADIANS(AN481))))</f>
        <v>0</v>
      </c>
      <c r="AO496" s="3">
        <f>IF(DEGREES(ACOS(SIN(RADIANS(G496))*SIN(RADIANS(E491))+COS(RADIANS(G496))*COS(RADIANS(E491))*COS(RADIANS(AO481))))&gt;90,0,$F$4*$F$5/E490^2*(SIN(RADIANS(G496))*SIN(RADIANS(E491))+COS(RADIANS(G496))*COS(RADIANS(E491))*COS(RADIANS(AO481))))</f>
        <v>0</v>
      </c>
      <c r="AP496" s="3">
        <f>IF(DEGREES(ACOS(SIN(RADIANS(G496))*SIN(RADIANS(E491))+COS(RADIANS(G496))*COS(RADIANS(E491))*COS(RADIANS(AP481))))&gt;90,0,$F$4*$F$5/E490^2*(SIN(RADIANS(G496))*SIN(RADIANS(E491))+COS(RADIANS(G496))*COS(RADIANS(E491))*COS(RADIANS(AP481))))</f>
        <v>0</v>
      </c>
      <c r="AQ496" s="3">
        <f>IF(DEGREES(ACOS(SIN(RADIANS(G496))*SIN(RADIANS(E491))+COS(RADIANS(G496))*COS(RADIANS(E491))*COS(RADIANS(AQ481))))&gt;90,0,$F$4*$F$5/E490^2*(SIN(RADIANS(G496))*SIN(RADIANS(E491))+COS(RADIANS(G496))*COS(RADIANS(E491))*COS(RADIANS(AQ481))))</f>
        <v>0</v>
      </c>
      <c r="AR496" s="3">
        <f>IF(DEGREES(ACOS(SIN(RADIANS(G496))*SIN(RADIANS(E491))+COS(RADIANS(G496))*COS(RADIANS(E491))*COS(RADIANS(AR481))))&gt;90,0,$F$4*$F$5/E490^2*(SIN(RADIANS(G496))*SIN(RADIANS(E491))+COS(RADIANS(G496))*COS(RADIANS(E491))*COS(RADIANS(AR481))))</f>
        <v>0</v>
      </c>
    </row>
    <row r="497" spans="2:44" ht="15.75" customHeight="1" x14ac:dyDescent="0.2">
      <c r="G497" s="3">
        <v>-50</v>
      </c>
      <c r="I497" s="3">
        <f>IF(DEGREES(ACOS(SIN(RADIANS(G497))*SIN(RADIANS(E491))+COS(RADIANS(G497))*COS(RADIANS(E491))*COS(RADIANS(I481))))&gt;90,0,$F$4*$F$5/E490^2*(SIN(RADIANS(G497))*SIN(RADIANS(E491))+COS(RADIANS(G497))*COS(RADIANS(E491))*COS(RADIANS(I481))))</f>
        <v>0</v>
      </c>
      <c r="J497" s="3">
        <f>IF(DEGREES(ACOS(SIN(RADIANS(G497))*SIN(RADIANS(E491))+COS(RADIANS(G497))*COS(RADIANS(E491))*COS(RADIANS(J481))))&gt;90,0,$F$4*$F$5/E490^2*(SIN(RADIANS(G497))*SIN(RADIANS(E491))+COS(RADIANS(G497))*COS(RADIANS(E491))*COS(RADIANS(J481))))</f>
        <v>0</v>
      </c>
      <c r="K497" s="3">
        <f>IF(DEGREES(ACOS(SIN(RADIANS(G497))*SIN(RADIANS(E491))+COS(RADIANS(G497))*COS(RADIANS(E491))*COS(RADIANS(K481))))&gt;90,0,$F$4*$F$5/E490^2*(SIN(RADIANS(G497))*SIN(RADIANS(E491))+COS(RADIANS(G497))*COS(RADIANS(E491))*COS(RADIANS(K481))))</f>
        <v>0</v>
      </c>
      <c r="L497" s="3">
        <f>IF(DEGREES(ACOS(SIN(RADIANS(G497))*SIN(RADIANS(E491))+COS(RADIANS(G497))*COS(RADIANS(E491))*COS(RADIANS(L481))))&gt;90,0,$F$4*$F$5/E490^2*(SIN(RADIANS(G497))*SIN(RADIANS(E491))+COS(RADIANS(G497))*COS(RADIANS(E491))*COS(RADIANS(L481))))</f>
        <v>0</v>
      </c>
      <c r="M497" s="3">
        <f>IF(DEGREES(ACOS(SIN(RADIANS(G497))*SIN(RADIANS(E491))+COS(RADIANS(G497))*COS(RADIANS(E491))*COS(RADIANS(M481))))&gt;90,0,$F$4*$F$5/E490^2*(SIN(RADIANS(G497))*SIN(RADIANS(E491))+COS(RADIANS(G497))*COS(RADIANS(E491))*COS(RADIANS(M481))))</f>
        <v>0</v>
      </c>
      <c r="N497" s="3">
        <f>IF(DEGREES(ACOS(SIN(RADIANS(G497))*SIN(RADIANS(E491))+COS(RADIANS(G497))*COS(RADIANS(E491))*COS(RADIANS(N481))))&gt;90,0,$F$4*$F$5/E490^2*(SIN(RADIANS(G497))*SIN(RADIANS(E491))+COS(RADIANS(G497))*COS(RADIANS(E491))*COS(RADIANS(N481))))</f>
        <v>0</v>
      </c>
      <c r="O497" s="3">
        <f>IF(DEGREES(ACOS(SIN(RADIANS(G497))*SIN(RADIANS(E491))+COS(RADIANS(G497))*COS(RADIANS(E491))*COS(RADIANS(O481))))&gt;90,0,$F$4*$F$5/E490^2*(SIN(RADIANS(G497))*SIN(RADIANS(E491))+COS(RADIANS(G497))*COS(RADIANS(E491))*COS(RADIANS(O481))))</f>
        <v>0</v>
      </c>
      <c r="P497" s="3">
        <f>IF(DEGREES(ACOS(SIN(RADIANS(G497))*SIN(RADIANS(E491))+COS(RADIANS(G497))*COS(RADIANS(E491))*COS(RADIANS(P481))))&gt;90,0,$F$4*$F$5/E490^2*(SIN(RADIANS(G497))*SIN(RADIANS(E491))+COS(RADIANS(G497))*COS(RADIANS(E491))*COS(RADIANS(P481))))</f>
        <v>0</v>
      </c>
      <c r="Q497" s="3">
        <f>IF(DEGREES(ACOS(SIN(RADIANS(G497))*SIN(RADIANS(E491))+COS(RADIANS(G497))*COS(RADIANS(E491))*COS(RADIANS(Q481))))&gt;90,0,$F$4*$F$5/E490^2*(SIN(RADIANS(G497))*SIN(RADIANS(E491))+COS(RADIANS(G497))*COS(RADIANS(E491))*COS(RADIANS(Q481))))</f>
        <v>0</v>
      </c>
      <c r="R497" s="3" t="e">
        <f>IF(DEGREES(ACOS(SIN(RADIANS(G497))*SIN(RADIANS(E491))+COS(RADIANS(G497))*COS(RADIANS(E491))*COS(RADIANS(R481))))&gt;90,0,$F$4*$F$5/E490^2*(SIN(RADIANS(G497))*SIN(RADIANS(E491))+COS(RADIANS(G497))*COS(RADIANS(E491))*COS(RADIANS(R481))))</f>
        <v>#DIV/0!</v>
      </c>
      <c r="S497" s="3" t="e">
        <f>IF(DEGREES(ACOS(SIN(RADIANS(G497))*SIN(RADIANS(E491))+COS(RADIANS(G497))*COS(RADIANS(E491))*COS(RADIANS(S481))))&gt;90,0,$F$4*$F$5/E490^2*(SIN(RADIANS(G497))*SIN(RADIANS(E491))+COS(RADIANS(G497))*COS(RADIANS(E491))*COS(RADIANS(S481))))</f>
        <v>#DIV/0!</v>
      </c>
      <c r="T497" s="3" t="e">
        <f>IF(DEGREES(ACOS(SIN(RADIANS(G497))*SIN(RADIANS(E491))+COS(RADIANS(G497))*COS(RADIANS(E491))*COS(RADIANS(T481))))&gt;90,0,$F$4*$F$5/E490^2*(SIN(RADIANS(G497))*SIN(RADIANS(E491))+COS(RADIANS(G497))*COS(RADIANS(E491))*COS(RADIANS(T481))))</f>
        <v>#DIV/0!</v>
      </c>
      <c r="U497" s="3" t="e">
        <f>IF(DEGREES(ACOS(SIN(RADIANS(G497))*SIN(RADIANS(E491))+COS(RADIANS(G497))*COS(RADIANS(E491))*COS(RADIANS(U481))))&gt;90,0,$F$4*$F$5/E490^2*(SIN(RADIANS(G497))*SIN(RADIANS(E491))+COS(RADIANS(G497))*COS(RADIANS(E491))*COS(RADIANS(U481))))</f>
        <v>#DIV/0!</v>
      </c>
      <c r="V497" s="3" t="e">
        <f>IF(DEGREES(ACOS(SIN(RADIANS(G497))*SIN(RADIANS(E491))+COS(RADIANS(G497))*COS(RADIANS(E491))*COS(RADIANS(V481))))&gt;90,0,$F$4*$F$5/E490^2*(SIN(RADIANS(G497))*SIN(RADIANS(E491))+COS(RADIANS(G497))*COS(RADIANS(E491))*COS(RADIANS(V481))))</f>
        <v>#DIV/0!</v>
      </c>
      <c r="W497" s="3" t="e">
        <f>IF(DEGREES(ACOS(SIN(RADIANS(G497))*SIN(RADIANS(E491))+COS(RADIANS(G497))*COS(RADIANS(E491))*COS(RADIANS(W481))))&gt;90,0,$F$4*$F$5/E490^2*(SIN(RADIANS(G497))*SIN(RADIANS(E491))+COS(RADIANS(G497))*COS(RADIANS(E491))*COS(RADIANS(W481))))</f>
        <v>#DIV/0!</v>
      </c>
      <c r="X497" s="3" t="e">
        <f>IF(DEGREES(ACOS(SIN(RADIANS(G497))*SIN(RADIANS(E491))+COS(RADIANS(G497))*COS(RADIANS(E491))*COS(RADIANS(X481))))&gt;90,0,$F$4*$F$5/E490^2*(SIN(RADIANS(G497))*SIN(RADIANS(E491))+COS(RADIANS(G497))*COS(RADIANS(E491))*COS(RADIANS(X481))))</f>
        <v>#DIV/0!</v>
      </c>
      <c r="Y497" s="3" t="e">
        <f>IF(DEGREES(ACOS(SIN(RADIANS(G497))*SIN(RADIANS(E491))+COS(RADIANS(G497))*COS(RADIANS(E491))*COS(RADIANS(Y481))))&gt;90,0,$F$4*$F$5/E490^2*(SIN(RADIANS(G497))*SIN(RADIANS(E491))+COS(RADIANS(G497))*COS(RADIANS(E491))*COS(RADIANS(Y481))))</f>
        <v>#DIV/0!</v>
      </c>
      <c r="Z497" s="3" t="e">
        <f>IF(DEGREES(ACOS(SIN(RADIANS(G497))*SIN(RADIANS(E491))+COS(RADIANS(G497))*COS(RADIANS(E491))*COS(RADIANS(Z481))))&gt;90,0,$F$4*$F$5/E490^2*(SIN(RADIANS(G497))*SIN(RADIANS(E491))+COS(RADIANS(G497))*COS(RADIANS(E491))*COS(RADIANS(Z481))))</f>
        <v>#DIV/0!</v>
      </c>
      <c r="AA497" s="3" t="e">
        <f>IF(DEGREES(ACOS(SIN(RADIANS(G497))*SIN(RADIANS(E491))+COS(RADIANS(G497))*COS(RADIANS(E491))*COS(RADIANS(AA481))))&gt;90,0,$F$4*$F$5/E490^2*(SIN(RADIANS(G497))*SIN(RADIANS(E491))+COS(RADIANS(G497))*COS(RADIANS(E491))*COS(RADIANS(AA481))))</f>
        <v>#DIV/0!</v>
      </c>
      <c r="AB497" s="3" t="e">
        <f>IF(DEGREES(ACOS(SIN(RADIANS(G497))*SIN(RADIANS(E491))+COS(RADIANS(G497))*COS(RADIANS(E491))*COS(RADIANS(AB481))))&gt;90,0,$F$4*$F$5/E490^2*(SIN(RADIANS(G497))*SIN(RADIANS(E491))+COS(RADIANS(G497))*COS(RADIANS(E491))*COS(RADIANS(AB481))))</f>
        <v>#DIV/0!</v>
      </c>
      <c r="AC497" s="3" t="e">
        <f>IF(DEGREES(ACOS(SIN(RADIANS(G497))*SIN(RADIANS(E491))+COS(RADIANS(G497))*COS(RADIANS(E491))*COS(RADIANS(AC481))))&gt;90,0,$F$4*$F$5/E490^2*(SIN(RADIANS(G497))*SIN(RADIANS(E491))+COS(RADIANS(G497))*COS(RADIANS(E491))*COS(RADIANS(AC481))))</f>
        <v>#DIV/0!</v>
      </c>
      <c r="AD497" s="3" t="e">
        <f>IF(DEGREES(ACOS(SIN(RADIANS(G497))*SIN(RADIANS(E491))+COS(RADIANS(G497))*COS(RADIANS(E491))*COS(RADIANS(AD481))))&gt;90,0,$F$4*$F$5/E490^2*(SIN(RADIANS(G497))*SIN(RADIANS(E491))+COS(RADIANS(G497))*COS(RADIANS(E491))*COS(RADIANS(AD481))))</f>
        <v>#DIV/0!</v>
      </c>
      <c r="AE497" s="3" t="e">
        <f>IF(DEGREES(ACOS(SIN(RADIANS(G497))*SIN(RADIANS(E491))+COS(RADIANS(G497))*COS(RADIANS(E491))*COS(RADIANS(AE481))))&gt;90,0,$F$4*$F$5/E490^2*(SIN(RADIANS(G497))*SIN(RADIANS(E491))+COS(RADIANS(G497))*COS(RADIANS(E491))*COS(RADIANS(AE481))))</f>
        <v>#DIV/0!</v>
      </c>
      <c r="AF497" s="3" t="e">
        <f>IF(DEGREES(ACOS(SIN(RADIANS(G497))*SIN(RADIANS(E491))+COS(RADIANS(G497))*COS(RADIANS(E491))*COS(RADIANS(AF481))))&gt;90,0,$F$4*$F$5/E490^2*(SIN(RADIANS(G497))*SIN(RADIANS(E491))+COS(RADIANS(G497))*COS(RADIANS(E491))*COS(RADIANS(AF481))))</f>
        <v>#DIV/0!</v>
      </c>
      <c r="AG497" s="3" t="e">
        <f>IF(DEGREES(ACOS(SIN(RADIANS(G497))*SIN(RADIANS(E491))+COS(RADIANS(G497))*COS(RADIANS(E491))*COS(RADIANS(AG481))))&gt;90,0,$F$4*$F$5/E490^2*(SIN(RADIANS(G497))*SIN(RADIANS(E491))+COS(RADIANS(G497))*COS(RADIANS(E491))*COS(RADIANS(AG481))))</f>
        <v>#DIV/0!</v>
      </c>
      <c r="AH497" s="3" t="e">
        <f>IF(DEGREES(ACOS(SIN(RADIANS(G497))*SIN(RADIANS(E491))+COS(RADIANS(G497))*COS(RADIANS(E491))*COS(RADIANS(AH481))))&gt;90,0,$F$4*$F$5/E490^2*(SIN(RADIANS(G497))*SIN(RADIANS(E491))+COS(RADIANS(G497))*COS(RADIANS(E491))*COS(RADIANS(AH481))))</f>
        <v>#DIV/0!</v>
      </c>
      <c r="AI497" s="3" t="e">
        <f>IF(DEGREES(ACOS(SIN(RADIANS(G497))*SIN(RADIANS(E491))+COS(RADIANS(G497))*COS(RADIANS(E491))*COS(RADIANS(AI481))))&gt;90,0,$F$4*$F$5/E490^2*(SIN(RADIANS(G497))*SIN(RADIANS(E491))+COS(RADIANS(G497))*COS(RADIANS(E491))*COS(RADIANS(AI481))))</f>
        <v>#DIV/0!</v>
      </c>
      <c r="AJ497" s="3" t="e">
        <f>IF(DEGREES(ACOS(SIN(RADIANS(G497))*SIN(RADIANS(E491))+COS(RADIANS(G497))*COS(RADIANS(E491))*COS(RADIANS(AJ481))))&gt;90,0,$F$4*$F$5/E490^2*(SIN(RADIANS(G497))*SIN(RADIANS(E491))+COS(RADIANS(G497))*COS(RADIANS(E491))*COS(RADIANS(AJ481))))</f>
        <v>#DIV/0!</v>
      </c>
      <c r="AK497" s="3">
        <f>IF(DEGREES(ACOS(SIN(RADIANS(G497))*SIN(RADIANS(E491))+COS(RADIANS(G497))*COS(RADIANS(E491))*COS(RADIANS(AK481))))&gt;90,0,$F$4*$F$5/E490^2*(SIN(RADIANS(G497))*SIN(RADIANS(E491))+COS(RADIANS(G497))*COS(RADIANS(E491))*COS(RADIANS(AK481))))</f>
        <v>0</v>
      </c>
      <c r="AL497" s="3">
        <f>IF(DEGREES(ACOS(SIN(RADIANS(G497))*SIN(RADIANS(E491))+COS(RADIANS(G497))*COS(RADIANS(E491))*COS(RADIANS(AL481))))&gt;90,0,$F$4*$F$5/E490^2*(SIN(RADIANS(G497))*SIN(RADIANS(E491))+COS(RADIANS(G497))*COS(RADIANS(E491))*COS(RADIANS(AL481))))</f>
        <v>0</v>
      </c>
      <c r="AM497" s="3">
        <f>IF(DEGREES(ACOS(SIN(RADIANS(G497))*SIN(RADIANS(E491))+COS(RADIANS(G497))*COS(RADIANS(E491))*COS(RADIANS(AM481))))&gt;90,0,$F$4*$F$5/E490^2*(SIN(RADIANS(G497))*SIN(RADIANS(E491))+COS(RADIANS(G497))*COS(RADIANS(E491))*COS(RADIANS(AM481))))</f>
        <v>0</v>
      </c>
      <c r="AN497" s="3">
        <f>IF(DEGREES(ACOS(SIN(RADIANS(G497))*SIN(RADIANS(E491))+COS(RADIANS(G497))*COS(RADIANS(E491))*COS(RADIANS(AN481))))&gt;90,0,$F$4*$F$5/E490^2*(SIN(RADIANS(G497))*SIN(RADIANS(E491))+COS(RADIANS(G497))*COS(RADIANS(E491))*COS(RADIANS(AN481))))</f>
        <v>0</v>
      </c>
      <c r="AO497" s="3">
        <f>IF(DEGREES(ACOS(SIN(RADIANS(G497))*SIN(RADIANS(E491))+COS(RADIANS(G497))*COS(RADIANS(E491))*COS(RADIANS(AO481))))&gt;90,0,$F$4*$F$5/E490^2*(SIN(RADIANS(G497))*SIN(RADIANS(E491))+COS(RADIANS(G497))*COS(RADIANS(E491))*COS(RADIANS(AO481))))</f>
        <v>0</v>
      </c>
      <c r="AP497" s="3">
        <f>IF(DEGREES(ACOS(SIN(RADIANS(G497))*SIN(RADIANS(E491))+COS(RADIANS(G497))*COS(RADIANS(E491))*COS(RADIANS(AP481))))&gt;90,0,$F$4*$F$5/E490^2*(SIN(RADIANS(G497))*SIN(RADIANS(E491))+COS(RADIANS(G497))*COS(RADIANS(E491))*COS(RADIANS(AP481))))</f>
        <v>0</v>
      </c>
      <c r="AQ497" s="3">
        <f>IF(DEGREES(ACOS(SIN(RADIANS(G497))*SIN(RADIANS(E491))+COS(RADIANS(G497))*COS(RADIANS(E491))*COS(RADIANS(AQ481))))&gt;90,0,$F$4*$F$5/E490^2*(SIN(RADIANS(G497))*SIN(RADIANS(E491))+COS(RADIANS(G497))*COS(RADIANS(E491))*COS(RADIANS(AQ481))))</f>
        <v>0</v>
      </c>
      <c r="AR497" s="3">
        <f>IF(DEGREES(ACOS(SIN(RADIANS(G497))*SIN(RADIANS(E491))+COS(RADIANS(G497))*COS(RADIANS(E491))*COS(RADIANS(AR481))))&gt;90,0,$F$4*$F$5/E490^2*(SIN(RADIANS(G497))*SIN(RADIANS(E491))+COS(RADIANS(G497))*COS(RADIANS(E491))*COS(RADIANS(AR481))))</f>
        <v>0</v>
      </c>
    </row>
    <row r="498" spans="2:44" ht="15.75" customHeight="1" x14ac:dyDescent="0.2">
      <c r="G498" s="3">
        <v>-60</v>
      </c>
      <c r="I498" s="3">
        <f>IF(DEGREES(ACOS(SIN(RADIANS(G498))*SIN(RADIANS(E491))+COS(RADIANS(G498))*COS(RADIANS(E491))*COS(RADIANS(I481))))&gt;90,0,$F$4*$F$5/E490^2*(SIN(RADIANS(G498))*SIN(RADIANS(E491))+COS(RADIANS(G498))*COS(RADIANS(E491))*COS(RADIANS(I481))))</f>
        <v>0</v>
      </c>
      <c r="J498" s="3">
        <f>IF(DEGREES(ACOS(SIN(RADIANS(G498))*SIN(RADIANS(E491))+COS(RADIANS(G498))*COS(RADIANS(E491))*COS(RADIANS(J481))))&gt;90,0,$F$4*$F$5/E490^2*(SIN(RADIANS(G498))*SIN(RADIANS(E491))+COS(RADIANS(G498))*COS(RADIANS(E491))*COS(RADIANS(J481))))</f>
        <v>0</v>
      </c>
      <c r="K498" s="3">
        <f>IF(DEGREES(ACOS(SIN(RADIANS(G498))*SIN(RADIANS(E491))+COS(RADIANS(G498))*COS(RADIANS(E491))*COS(RADIANS(K481))))&gt;90,0,$F$4*$F$5/E490^2*(SIN(RADIANS(G498))*SIN(RADIANS(E491))+COS(RADIANS(G498))*COS(RADIANS(E491))*COS(RADIANS(K481))))</f>
        <v>0</v>
      </c>
      <c r="L498" s="3">
        <f>IF(DEGREES(ACOS(SIN(RADIANS(G498))*SIN(RADIANS(E491))+COS(RADIANS(G498))*COS(RADIANS(E491))*COS(RADIANS(L481))))&gt;90,0,$F$4*$F$5/E490^2*(SIN(RADIANS(G498))*SIN(RADIANS(E491))+COS(RADIANS(G498))*COS(RADIANS(E491))*COS(RADIANS(L481))))</f>
        <v>0</v>
      </c>
      <c r="M498" s="3">
        <f>IF(DEGREES(ACOS(SIN(RADIANS(G498))*SIN(RADIANS(E491))+COS(RADIANS(G498))*COS(RADIANS(E491))*COS(RADIANS(M481))))&gt;90,0,$F$4*$F$5/E490^2*(SIN(RADIANS(G498))*SIN(RADIANS(E491))+COS(RADIANS(G498))*COS(RADIANS(E491))*COS(RADIANS(M481))))</f>
        <v>0</v>
      </c>
      <c r="N498" s="3">
        <f>IF(DEGREES(ACOS(SIN(RADIANS(G498))*SIN(RADIANS(E491))+COS(RADIANS(G498))*COS(RADIANS(E491))*COS(RADIANS(N481))))&gt;90,0,$F$4*$F$5/E490^2*(SIN(RADIANS(G498))*SIN(RADIANS(E491))+COS(RADIANS(G498))*COS(RADIANS(E491))*COS(RADIANS(N481))))</f>
        <v>0</v>
      </c>
      <c r="O498" s="3">
        <f>IF(DEGREES(ACOS(SIN(RADIANS(G498))*SIN(RADIANS(E491))+COS(RADIANS(G498))*COS(RADIANS(E491))*COS(RADIANS(O481))))&gt;90,0,$F$4*$F$5/E490^2*(SIN(RADIANS(G498))*SIN(RADIANS(E491))+COS(RADIANS(G498))*COS(RADIANS(E491))*COS(RADIANS(O481))))</f>
        <v>0</v>
      </c>
      <c r="P498" s="3">
        <f>IF(DEGREES(ACOS(SIN(RADIANS(G498))*SIN(RADIANS(E491))+COS(RADIANS(G498))*COS(RADIANS(E491))*COS(RADIANS(P481))))&gt;90,0,$F$4*$F$5/E490^2*(SIN(RADIANS(G498))*SIN(RADIANS(E491))+COS(RADIANS(G498))*COS(RADIANS(E491))*COS(RADIANS(P481))))</f>
        <v>0</v>
      </c>
      <c r="Q498" s="3">
        <f>IF(DEGREES(ACOS(SIN(RADIANS(G498))*SIN(RADIANS(E491))+COS(RADIANS(G498))*COS(RADIANS(E491))*COS(RADIANS(Q481))))&gt;90,0,$F$4*$F$5/E490^2*(SIN(RADIANS(G498))*SIN(RADIANS(E491))+COS(RADIANS(G498))*COS(RADIANS(E491))*COS(RADIANS(Q481))))</f>
        <v>0</v>
      </c>
      <c r="R498" s="3" t="e">
        <f>IF(DEGREES(ACOS(SIN(RADIANS(G498))*SIN(RADIANS(E491))+COS(RADIANS(G498))*COS(RADIANS(E491))*COS(RADIANS(R481))))&gt;90,0,$F$4*$F$5/E490^2*(SIN(RADIANS(G498))*SIN(RADIANS(E491))+COS(RADIANS(G498))*COS(RADIANS(E491))*COS(RADIANS(R481))))</f>
        <v>#DIV/0!</v>
      </c>
      <c r="S498" s="3" t="e">
        <f>IF(DEGREES(ACOS(SIN(RADIANS(G498))*SIN(RADIANS(E491))+COS(RADIANS(G498))*COS(RADIANS(E491))*COS(RADIANS(S481))))&gt;90,0,$F$4*$F$5/E490^2*(SIN(RADIANS(G498))*SIN(RADIANS(E491))+COS(RADIANS(G498))*COS(RADIANS(E491))*COS(RADIANS(S481))))</f>
        <v>#DIV/0!</v>
      </c>
      <c r="T498" s="3" t="e">
        <f>IF(DEGREES(ACOS(SIN(RADIANS(G498))*SIN(RADIANS(E491))+COS(RADIANS(G498))*COS(RADIANS(E491))*COS(RADIANS(T481))))&gt;90,0,$F$4*$F$5/E490^2*(SIN(RADIANS(G498))*SIN(RADIANS(E491))+COS(RADIANS(G498))*COS(RADIANS(E491))*COS(RADIANS(T481))))</f>
        <v>#DIV/0!</v>
      </c>
      <c r="U498" s="3" t="e">
        <f>IF(DEGREES(ACOS(SIN(RADIANS(G498))*SIN(RADIANS(E491))+COS(RADIANS(G498))*COS(RADIANS(E491))*COS(RADIANS(U481))))&gt;90,0,$F$4*$F$5/E490^2*(SIN(RADIANS(G498))*SIN(RADIANS(E491))+COS(RADIANS(G498))*COS(RADIANS(E491))*COS(RADIANS(U481))))</f>
        <v>#DIV/0!</v>
      </c>
      <c r="V498" s="3" t="e">
        <f>IF(DEGREES(ACOS(SIN(RADIANS(G498))*SIN(RADIANS(E491))+COS(RADIANS(G498))*COS(RADIANS(E491))*COS(RADIANS(V481))))&gt;90,0,$F$4*$F$5/E490^2*(SIN(RADIANS(G498))*SIN(RADIANS(E491))+COS(RADIANS(G498))*COS(RADIANS(E491))*COS(RADIANS(V481))))</f>
        <v>#DIV/0!</v>
      </c>
      <c r="W498" s="3" t="e">
        <f>IF(DEGREES(ACOS(SIN(RADIANS(G498))*SIN(RADIANS(E491))+COS(RADIANS(G498))*COS(RADIANS(E491))*COS(RADIANS(W481))))&gt;90,0,$F$4*$F$5/E490^2*(SIN(RADIANS(G498))*SIN(RADIANS(E491))+COS(RADIANS(G498))*COS(RADIANS(E491))*COS(RADIANS(W481))))</f>
        <v>#DIV/0!</v>
      </c>
      <c r="X498" s="3" t="e">
        <f>IF(DEGREES(ACOS(SIN(RADIANS(G498))*SIN(RADIANS(E491))+COS(RADIANS(G498))*COS(RADIANS(E491))*COS(RADIANS(X481))))&gt;90,0,$F$4*$F$5/E490^2*(SIN(RADIANS(G498))*SIN(RADIANS(E491))+COS(RADIANS(G498))*COS(RADIANS(E491))*COS(RADIANS(X481))))</f>
        <v>#DIV/0!</v>
      </c>
      <c r="Y498" s="3" t="e">
        <f>IF(DEGREES(ACOS(SIN(RADIANS(G498))*SIN(RADIANS(E491))+COS(RADIANS(G498))*COS(RADIANS(E491))*COS(RADIANS(Y481))))&gt;90,0,$F$4*$F$5/E490^2*(SIN(RADIANS(G498))*SIN(RADIANS(E491))+COS(RADIANS(G498))*COS(RADIANS(E491))*COS(RADIANS(Y481))))</f>
        <v>#DIV/0!</v>
      </c>
      <c r="Z498" s="3" t="e">
        <f>IF(DEGREES(ACOS(SIN(RADIANS(G498))*SIN(RADIANS(E491))+COS(RADIANS(G498))*COS(RADIANS(E491))*COS(RADIANS(Z481))))&gt;90,0,$F$4*$F$5/E490^2*(SIN(RADIANS(G498))*SIN(RADIANS(E491))+COS(RADIANS(G498))*COS(RADIANS(E491))*COS(RADIANS(Z481))))</f>
        <v>#DIV/0!</v>
      </c>
      <c r="AA498" s="3" t="e">
        <f>IF(DEGREES(ACOS(SIN(RADIANS(G498))*SIN(RADIANS(E491))+COS(RADIANS(G498))*COS(RADIANS(E491))*COS(RADIANS(AA481))))&gt;90,0,$F$4*$F$5/E490^2*(SIN(RADIANS(G498))*SIN(RADIANS(E491))+COS(RADIANS(G498))*COS(RADIANS(E491))*COS(RADIANS(AA481))))</f>
        <v>#DIV/0!</v>
      </c>
      <c r="AB498" s="3" t="e">
        <f>IF(DEGREES(ACOS(SIN(RADIANS(G498))*SIN(RADIANS(E491))+COS(RADIANS(G498))*COS(RADIANS(E491))*COS(RADIANS(AB481))))&gt;90,0,$F$4*$F$5/E490^2*(SIN(RADIANS(G498))*SIN(RADIANS(E491))+COS(RADIANS(G498))*COS(RADIANS(E491))*COS(RADIANS(AB481))))</f>
        <v>#DIV/0!</v>
      </c>
      <c r="AC498" s="3" t="e">
        <f>IF(DEGREES(ACOS(SIN(RADIANS(G498))*SIN(RADIANS(E491))+COS(RADIANS(G498))*COS(RADIANS(E491))*COS(RADIANS(AC481))))&gt;90,0,$F$4*$F$5/E490^2*(SIN(RADIANS(G498))*SIN(RADIANS(E491))+COS(RADIANS(G498))*COS(RADIANS(E491))*COS(RADIANS(AC481))))</f>
        <v>#DIV/0!</v>
      </c>
      <c r="AD498" s="3" t="e">
        <f>IF(DEGREES(ACOS(SIN(RADIANS(G498))*SIN(RADIANS(E491))+COS(RADIANS(G498))*COS(RADIANS(E491))*COS(RADIANS(AD481))))&gt;90,0,$F$4*$F$5/E490^2*(SIN(RADIANS(G498))*SIN(RADIANS(E491))+COS(RADIANS(G498))*COS(RADIANS(E491))*COS(RADIANS(AD481))))</f>
        <v>#DIV/0!</v>
      </c>
      <c r="AE498" s="3" t="e">
        <f>IF(DEGREES(ACOS(SIN(RADIANS(G498))*SIN(RADIANS(E491))+COS(RADIANS(G498))*COS(RADIANS(E491))*COS(RADIANS(AE481))))&gt;90,0,$F$4*$F$5/E490^2*(SIN(RADIANS(G498))*SIN(RADIANS(E491))+COS(RADIANS(G498))*COS(RADIANS(E491))*COS(RADIANS(AE481))))</f>
        <v>#DIV/0!</v>
      </c>
      <c r="AF498" s="3" t="e">
        <f>IF(DEGREES(ACOS(SIN(RADIANS(G498))*SIN(RADIANS(E491))+COS(RADIANS(G498))*COS(RADIANS(E491))*COS(RADIANS(AF481))))&gt;90,0,$F$4*$F$5/E490^2*(SIN(RADIANS(G498))*SIN(RADIANS(E491))+COS(RADIANS(G498))*COS(RADIANS(E491))*COS(RADIANS(AF481))))</f>
        <v>#DIV/0!</v>
      </c>
      <c r="AG498" s="3" t="e">
        <f>IF(DEGREES(ACOS(SIN(RADIANS(G498))*SIN(RADIANS(E491))+COS(RADIANS(G498))*COS(RADIANS(E491))*COS(RADIANS(AG481))))&gt;90,0,$F$4*$F$5/E490^2*(SIN(RADIANS(G498))*SIN(RADIANS(E491))+COS(RADIANS(G498))*COS(RADIANS(E491))*COS(RADIANS(AG481))))</f>
        <v>#DIV/0!</v>
      </c>
      <c r="AH498" s="3" t="e">
        <f>IF(DEGREES(ACOS(SIN(RADIANS(G498))*SIN(RADIANS(E491))+COS(RADIANS(G498))*COS(RADIANS(E491))*COS(RADIANS(AH481))))&gt;90,0,$F$4*$F$5/E490^2*(SIN(RADIANS(G498))*SIN(RADIANS(E491))+COS(RADIANS(G498))*COS(RADIANS(E491))*COS(RADIANS(AH481))))</f>
        <v>#DIV/0!</v>
      </c>
      <c r="AI498" s="3" t="e">
        <f>IF(DEGREES(ACOS(SIN(RADIANS(G498))*SIN(RADIANS(E491))+COS(RADIANS(G498))*COS(RADIANS(E491))*COS(RADIANS(AI481))))&gt;90,0,$F$4*$F$5/E490^2*(SIN(RADIANS(G498))*SIN(RADIANS(E491))+COS(RADIANS(G498))*COS(RADIANS(E491))*COS(RADIANS(AI481))))</f>
        <v>#DIV/0!</v>
      </c>
      <c r="AJ498" s="3" t="e">
        <f>IF(DEGREES(ACOS(SIN(RADIANS(G498))*SIN(RADIANS(E491))+COS(RADIANS(G498))*COS(RADIANS(E491))*COS(RADIANS(AJ481))))&gt;90,0,$F$4*$F$5/E490^2*(SIN(RADIANS(G498))*SIN(RADIANS(E491))+COS(RADIANS(G498))*COS(RADIANS(E491))*COS(RADIANS(AJ481))))</f>
        <v>#DIV/0!</v>
      </c>
      <c r="AK498" s="3">
        <f>IF(DEGREES(ACOS(SIN(RADIANS(G498))*SIN(RADIANS(E491))+COS(RADIANS(G498))*COS(RADIANS(E491))*COS(RADIANS(AK481))))&gt;90,0,$F$4*$F$5/E490^2*(SIN(RADIANS(G498))*SIN(RADIANS(E491))+COS(RADIANS(G498))*COS(RADIANS(E491))*COS(RADIANS(AK481))))</f>
        <v>0</v>
      </c>
      <c r="AL498" s="3">
        <f>IF(DEGREES(ACOS(SIN(RADIANS(G498))*SIN(RADIANS(E491))+COS(RADIANS(G498))*COS(RADIANS(E491))*COS(RADIANS(AL481))))&gt;90,0,$F$4*$F$5/E490^2*(SIN(RADIANS(G498))*SIN(RADIANS(E491))+COS(RADIANS(G498))*COS(RADIANS(E491))*COS(RADIANS(AL481))))</f>
        <v>0</v>
      </c>
      <c r="AM498" s="3">
        <f>IF(DEGREES(ACOS(SIN(RADIANS(G498))*SIN(RADIANS(E491))+COS(RADIANS(G498))*COS(RADIANS(E491))*COS(RADIANS(AM481))))&gt;90,0,$F$4*$F$5/E490^2*(SIN(RADIANS(G498))*SIN(RADIANS(E491))+COS(RADIANS(G498))*COS(RADIANS(E491))*COS(RADIANS(AM481))))</f>
        <v>0</v>
      </c>
      <c r="AN498" s="3">
        <f>IF(DEGREES(ACOS(SIN(RADIANS(G498))*SIN(RADIANS(E491))+COS(RADIANS(G498))*COS(RADIANS(E491))*COS(RADIANS(AN481))))&gt;90,0,$F$4*$F$5/E490^2*(SIN(RADIANS(G498))*SIN(RADIANS(E491))+COS(RADIANS(G498))*COS(RADIANS(E491))*COS(RADIANS(AN481))))</f>
        <v>0</v>
      </c>
      <c r="AO498" s="3">
        <f>IF(DEGREES(ACOS(SIN(RADIANS(G498))*SIN(RADIANS(E491))+COS(RADIANS(G498))*COS(RADIANS(E491))*COS(RADIANS(AO481))))&gt;90,0,$F$4*$F$5/E490^2*(SIN(RADIANS(G498))*SIN(RADIANS(E491))+COS(RADIANS(G498))*COS(RADIANS(E491))*COS(RADIANS(AO481))))</f>
        <v>0</v>
      </c>
      <c r="AP498" s="3">
        <f>IF(DEGREES(ACOS(SIN(RADIANS(G498))*SIN(RADIANS(E491))+COS(RADIANS(G498))*COS(RADIANS(E491))*COS(RADIANS(AP481))))&gt;90,0,$F$4*$F$5/E490^2*(SIN(RADIANS(G498))*SIN(RADIANS(E491))+COS(RADIANS(G498))*COS(RADIANS(E491))*COS(RADIANS(AP481))))</f>
        <v>0</v>
      </c>
      <c r="AQ498" s="3">
        <f>IF(DEGREES(ACOS(SIN(RADIANS(G498))*SIN(RADIANS(E491))+COS(RADIANS(G498))*COS(RADIANS(E491))*COS(RADIANS(AQ481))))&gt;90,0,$F$4*$F$5/E490^2*(SIN(RADIANS(G498))*SIN(RADIANS(E491))+COS(RADIANS(G498))*COS(RADIANS(E491))*COS(RADIANS(AQ481))))</f>
        <v>0</v>
      </c>
      <c r="AR498" s="3">
        <f>IF(DEGREES(ACOS(SIN(RADIANS(G498))*SIN(RADIANS(E491))+COS(RADIANS(G498))*COS(RADIANS(E491))*COS(RADIANS(AR481))))&gt;90,0,$F$4*$F$5/E490^2*(SIN(RADIANS(G498))*SIN(RADIANS(E491))+COS(RADIANS(G498))*COS(RADIANS(E491))*COS(RADIANS(AR481))))</f>
        <v>0</v>
      </c>
    </row>
    <row r="499" spans="2:44" ht="15.75" customHeight="1" x14ac:dyDescent="0.2">
      <c r="G499" s="3">
        <v>-70</v>
      </c>
      <c r="I499" s="3">
        <f>IF(DEGREES(ACOS(SIN(RADIANS(G499))*SIN(RADIANS(E491))+COS(RADIANS(G499))*COS(RADIANS(E491))*COS(RADIANS(I481))))&gt;90,0,$F$4*$F$5/E490^2*(SIN(RADIANS(G499))*SIN(RADIANS(E491))+COS(RADIANS(G499))*COS(RADIANS(E491))*COS(RADIANS(I481))))</f>
        <v>0</v>
      </c>
      <c r="J499" s="3">
        <f>IF(DEGREES(ACOS(SIN(RADIANS(G499))*SIN(RADIANS(E491))+COS(RADIANS(G499))*COS(RADIANS(E491))*COS(RADIANS(J481))))&gt;90,0,$F$4*$F$5/E490^2*(SIN(RADIANS(G499))*SIN(RADIANS(E491))+COS(RADIANS(G499))*COS(RADIANS(E491))*COS(RADIANS(J481))))</f>
        <v>0</v>
      </c>
      <c r="K499" s="3">
        <f>IF(DEGREES(ACOS(SIN(RADIANS(G499))*SIN(RADIANS(E491))+COS(RADIANS(G499))*COS(RADIANS(E491))*COS(RADIANS(K481))))&gt;90,0,$F$4*$F$5/E490^2*(SIN(RADIANS(G499))*SIN(RADIANS(E491))+COS(RADIANS(G499))*COS(RADIANS(E491))*COS(RADIANS(K481))))</f>
        <v>0</v>
      </c>
      <c r="L499" s="3">
        <f>IF(DEGREES(ACOS(SIN(RADIANS(G499))*SIN(RADIANS(E491))+COS(RADIANS(G499))*COS(RADIANS(E491))*COS(RADIANS(L481))))&gt;90,0,$F$4*$F$5/E490^2*(SIN(RADIANS(G499))*SIN(RADIANS(E491))+COS(RADIANS(G499))*COS(RADIANS(E491))*COS(RADIANS(L481))))</f>
        <v>0</v>
      </c>
      <c r="M499" s="3">
        <f>IF(DEGREES(ACOS(SIN(RADIANS(G499))*SIN(RADIANS(E491))+COS(RADIANS(G499))*COS(RADIANS(E491))*COS(RADIANS(M481))))&gt;90,0,$F$4*$F$5/E490^2*(SIN(RADIANS(G499))*SIN(RADIANS(E491))+COS(RADIANS(G499))*COS(RADIANS(E491))*COS(RADIANS(M481))))</f>
        <v>0</v>
      </c>
      <c r="N499" s="3">
        <f>IF(DEGREES(ACOS(SIN(RADIANS(G499))*SIN(RADIANS(E491))+COS(RADIANS(G499))*COS(RADIANS(E491))*COS(RADIANS(N481))))&gt;90,0,$F$4*$F$5/E490^2*(SIN(RADIANS(G499))*SIN(RADIANS(E491))+COS(RADIANS(G499))*COS(RADIANS(E491))*COS(RADIANS(N481))))</f>
        <v>0</v>
      </c>
      <c r="O499" s="3">
        <f>IF(DEGREES(ACOS(SIN(RADIANS(G499))*SIN(RADIANS(E491))+COS(RADIANS(G499))*COS(RADIANS(E491))*COS(RADIANS(O481))))&gt;90,0,$F$4*$F$5/E490^2*(SIN(RADIANS(G499))*SIN(RADIANS(E491))+COS(RADIANS(G499))*COS(RADIANS(E491))*COS(RADIANS(O481))))</f>
        <v>0</v>
      </c>
      <c r="P499" s="3">
        <f>IF(DEGREES(ACOS(SIN(RADIANS(G499))*SIN(RADIANS(E491))+COS(RADIANS(G499))*COS(RADIANS(E491))*COS(RADIANS(P481))))&gt;90,0,$F$4*$F$5/E490^2*(SIN(RADIANS(G499))*SIN(RADIANS(E491))+COS(RADIANS(G499))*COS(RADIANS(E491))*COS(RADIANS(P481))))</f>
        <v>0</v>
      </c>
      <c r="Q499" s="3">
        <f>IF(DEGREES(ACOS(SIN(RADIANS(G499))*SIN(RADIANS(E491))+COS(RADIANS(G499))*COS(RADIANS(E491))*COS(RADIANS(Q481))))&gt;90,0,$F$4*$F$5/E490^2*(SIN(RADIANS(G499))*SIN(RADIANS(E491))+COS(RADIANS(G499))*COS(RADIANS(E491))*COS(RADIANS(Q481))))</f>
        <v>0</v>
      </c>
      <c r="R499" s="3" t="e">
        <f>IF(DEGREES(ACOS(SIN(RADIANS(G499))*SIN(RADIANS(E491))+COS(RADIANS(G499))*COS(RADIANS(E491))*COS(RADIANS(R481))))&gt;90,0,$F$4*$F$5/E490^2*(SIN(RADIANS(G499))*SIN(RADIANS(E491))+COS(RADIANS(G499))*COS(RADIANS(E491))*COS(RADIANS(R481))))</f>
        <v>#DIV/0!</v>
      </c>
      <c r="S499" s="3" t="e">
        <f>IF(DEGREES(ACOS(SIN(RADIANS(G499))*SIN(RADIANS(E491))+COS(RADIANS(G499))*COS(RADIANS(E491))*COS(RADIANS(S481))))&gt;90,0,$F$4*$F$5/E490^2*(SIN(RADIANS(G499))*SIN(RADIANS(E491))+COS(RADIANS(G499))*COS(RADIANS(E491))*COS(RADIANS(S481))))</f>
        <v>#DIV/0!</v>
      </c>
      <c r="T499" s="3" t="e">
        <f>IF(DEGREES(ACOS(SIN(RADIANS(G499))*SIN(RADIANS(E491))+COS(RADIANS(G499))*COS(RADIANS(E491))*COS(RADIANS(T481))))&gt;90,0,$F$4*$F$5/E490^2*(SIN(RADIANS(G499))*SIN(RADIANS(E491))+COS(RADIANS(G499))*COS(RADIANS(E491))*COS(RADIANS(T481))))</f>
        <v>#DIV/0!</v>
      </c>
      <c r="U499" s="3" t="e">
        <f>IF(DEGREES(ACOS(SIN(RADIANS(G499))*SIN(RADIANS(E491))+COS(RADIANS(G499))*COS(RADIANS(E491))*COS(RADIANS(U481))))&gt;90,0,$F$4*$F$5/E490^2*(SIN(RADIANS(G499))*SIN(RADIANS(E491))+COS(RADIANS(G499))*COS(RADIANS(E491))*COS(RADIANS(U481))))</f>
        <v>#DIV/0!</v>
      </c>
      <c r="V499" s="3" t="e">
        <f>IF(DEGREES(ACOS(SIN(RADIANS(G499))*SIN(RADIANS(E491))+COS(RADIANS(G499))*COS(RADIANS(E491))*COS(RADIANS(V481))))&gt;90,0,$F$4*$F$5/E490^2*(SIN(RADIANS(G499))*SIN(RADIANS(E491))+COS(RADIANS(G499))*COS(RADIANS(E491))*COS(RADIANS(V481))))</f>
        <v>#DIV/0!</v>
      </c>
      <c r="W499" s="3" t="e">
        <f>IF(DEGREES(ACOS(SIN(RADIANS(G499))*SIN(RADIANS(E491))+COS(RADIANS(G499))*COS(RADIANS(E491))*COS(RADIANS(W481))))&gt;90,0,$F$4*$F$5/E490^2*(SIN(RADIANS(G499))*SIN(RADIANS(E491))+COS(RADIANS(G499))*COS(RADIANS(E491))*COS(RADIANS(W481))))</f>
        <v>#DIV/0!</v>
      </c>
      <c r="X499" s="3" t="e">
        <f>IF(DEGREES(ACOS(SIN(RADIANS(G499))*SIN(RADIANS(E491))+COS(RADIANS(G499))*COS(RADIANS(E491))*COS(RADIANS(X481))))&gt;90,0,$F$4*$F$5/E490^2*(SIN(RADIANS(G499))*SIN(RADIANS(E491))+COS(RADIANS(G499))*COS(RADIANS(E491))*COS(RADIANS(X481))))</f>
        <v>#DIV/0!</v>
      </c>
      <c r="Y499" s="3" t="e">
        <f>IF(DEGREES(ACOS(SIN(RADIANS(G499))*SIN(RADIANS(E491))+COS(RADIANS(G499))*COS(RADIANS(E491))*COS(RADIANS(Y481))))&gt;90,0,$F$4*$F$5/E490^2*(SIN(RADIANS(G499))*SIN(RADIANS(E491))+COS(RADIANS(G499))*COS(RADIANS(E491))*COS(RADIANS(Y481))))</f>
        <v>#DIV/0!</v>
      </c>
      <c r="Z499" s="3" t="e">
        <f>IF(DEGREES(ACOS(SIN(RADIANS(G499))*SIN(RADIANS(E491))+COS(RADIANS(G499))*COS(RADIANS(E491))*COS(RADIANS(Z481))))&gt;90,0,$F$4*$F$5/E490^2*(SIN(RADIANS(G499))*SIN(RADIANS(E491))+COS(RADIANS(G499))*COS(RADIANS(E491))*COS(RADIANS(Z481))))</f>
        <v>#DIV/0!</v>
      </c>
      <c r="AA499" s="3" t="e">
        <f>IF(DEGREES(ACOS(SIN(RADIANS(G499))*SIN(RADIANS(E491))+COS(RADIANS(G499))*COS(RADIANS(E491))*COS(RADIANS(AA481))))&gt;90,0,$F$4*$F$5/E490^2*(SIN(RADIANS(G499))*SIN(RADIANS(E491))+COS(RADIANS(G499))*COS(RADIANS(E491))*COS(RADIANS(AA481))))</f>
        <v>#DIV/0!</v>
      </c>
      <c r="AB499" s="3" t="e">
        <f>IF(DEGREES(ACOS(SIN(RADIANS(G499))*SIN(RADIANS(E491))+COS(RADIANS(G499))*COS(RADIANS(E491))*COS(RADIANS(AB481))))&gt;90,0,$F$4*$F$5/E490^2*(SIN(RADIANS(G499))*SIN(RADIANS(E491))+COS(RADIANS(G499))*COS(RADIANS(E491))*COS(RADIANS(AB481))))</f>
        <v>#DIV/0!</v>
      </c>
      <c r="AC499" s="3" t="e">
        <f>IF(DEGREES(ACOS(SIN(RADIANS(G499))*SIN(RADIANS(E491))+COS(RADIANS(G499))*COS(RADIANS(E491))*COS(RADIANS(AC481))))&gt;90,0,$F$4*$F$5/E490^2*(SIN(RADIANS(G499))*SIN(RADIANS(E491))+COS(RADIANS(G499))*COS(RADIANS(E491))*COS(RADIANS(AC481))))</f>
        <v>#DIV/0!</v>
      </c>
      <c r="AD499" s="3" t="e">
        <f>IF(DEGREES(ACOS(SIN(RADIANS(G499))*SIN(RADIANS(E491))+COS(RADIANS(G499))*COS(RADIANS(E491))*COS(RADIANS(AD481))))&gt;90,0,$F$4*$F$5/E490^2*(SIN(RADIANS(G499))*SIN(RADIANS(E491))+COS(RADIANS(G499))*COS(RADIANS(E491))*COS(RADIANS(AD481))))</f>
        <v>#DIV/0!</v>
      </c>
      <c r="AE499" s="3" t="e">
        <f>IF(DEGREES(ACOS(SIN(RADIANS(G499))*SIN(RADIANS(E491))+COS(RADIANS(G499))*COS(RADIANS(E491))*COS(RADIANS(AE481))))&gt;90,0,$F$4*$F$5/E490^2*(SIN(RADIANS(G499))*SIN(RADIANS(E491))+COS(RADIANS(G499))*COS(RADIANS(E491))*COS(RADIANS(AE481))))</f>
        <v>#DIV/0!</v>
      </c>
      <c r="AF499" s="3" t="e">
        <f>IF(DEGREES(ACOS(SIN(RADIANS(G499))*SIN(RADIANS(E491))+COS(RADIANS(G499))*COS(RADIANS(E491))*COS(RADIANS(AF481))))&gt;90,0,$F$4*$F$5/E490^2*(SIN(RADIANS(G499))*SIN(RADIANS(E491))+COS(RADIANS(G499))*COS(RADIANS(E491))*COS(RADIANS(AF481))))</f>
        <v>#DIV/0!</v>
      </c>
      <c r="AG499" s="3" t="e">
        <f>IF(DEGREES(ACOS(SIN(RADIANS(G499))*SIN(RADIANS(E491))+COS(RADIANS(G499))*COS(RADIANS(E491))*COS(RADIANS(AG481))))&gt;90,0,$F$4*$F$5/E490^2*(SIN(RADIANS(G499))*SIN(RADIANS(E491))+COS(RADIANS(G499))*COS(RADIANS(E491))*COS(RADIANS(AG481))))</f>
        <v>#DIV/0!</v>
      </c>
      <c r="AH499" s="3" t="e">
        <f>IF(DEGREES(ACOS(SIN(RADIANS(G499))*SIN(RADIANS(E491))+COS(RADIANS(G499))*COS(RADIANS(E491))*COS(RADIANS(AH481))))&gt;90,0,$F$4*$F$5/E490^2*(SIN(RADIANS(G499))*SIN(RADIANS(E491))+COS(RADIANS(G499))*COS(RADIANS(E491))*COS(RADIANS(AH481))))</f>
        <v>#DIV/0!</v>
      </c>
      <c r="AI499" s="3" t="e">
        <f>IF(DEGREES(ACOS(SIN(RADIANS(G499))*SIN(RADIANS(E491))+COS(RADIANS(G499))*COS(RADIANS(E491))*COS(RADIANS(AI481))))&gt;90,0,$F$4*$F$5/E490^2*(SIN(RADIANS(G499))*SIN(RADIANS(E491))+COS(RADIANS(G499))*COS(RADIANS(E491))*COS(RADIANS(AI481))))</f>
        <v>#DIV/0!</v>
      </c>
      <c r="AJ499" s="3" t="e">
        <f>IF(DEGREES(ACOS(SIN(RADIANS(G499))*SIN(RADIANS(E491))+COS(RADIANS(G499))*COS(RADIANS(E491))*COS(RADIANS(AJ481))))&gt;90,0,$F$4*$F$5/E490^2*(SIN(RADIANS(G499))*SIN(RADIANS(E491))+COS(RADIANS(G499))*COS(RADIANS(E491))*COS(RADIANS(AJ481))))</f>
        <v>#DIV/0!</v>
      </c>
      <c r="AK499" s="3">
        <f>IF(DEGREES(ACOS(SIN(RADIANS(G499))*SIN(RADIANS(E491))+COS(RADIANS(G499))*COS(RADIANS(E491))*COS(RADIANS(AK481))))&gt;90,0,$F$4*$F$5/E490^2*(SIN(RADIANS(G499))*SIN(RADIANS(E491))+COS(RADIANS(G499))*COS(RADIANS(E491))*COS(RADIANS(AK481))))</f>
        <v>0</v>
      </c>
      <c r="AL499" s="3">
        <f>IF(DEGREES(ACOS(SIN(RADIANS(G499))*SIN(RADIANS(E491))+COS(RADIANS(G499))*COS(RADIANS(E491))*COS(RADIANS(AL481))))&gt;90,0,$F$4*$F$5/E490^2*(SIN(RADIANS(G499))*SIN(RADIANS(E491))+COS(RADIANS(G499))*COS(RADIANS(E491))*COS(RADIANS(AL481))))</f>
        <v>0</v>
      </c>
      <c r="AM499" s="3">
        <f>IF(DEGREES(ACOS(SIN(RADIANS(G499))*SIN(RADIANS(E491))+COS(RADIANS(G499))*COS(RADIANS(E491))*COS(RADIANS(AM481))))&gt;90,0,$F$4*$F$5/E490^2*(SIN(RADIANS(G499))*SIN(RADIANS(E491))+COS(RADIANS(G499))*COS(RADIANS(E491))*COS(RADIANS(AM481))))</f>
        <v>0</v>
      </c>
      <c r="AN499" s="3">
        <f>IF(DEGREES(ACOS(SIN(RADIANS(G499))*SIN(RADIANS(E491))+COS(RADIANS(G499))*COS(RADIANS(E491))*COS(RADIANS(AN481))))&gt;90,0,$F$4*$F$5/E490^2*(SIN(RADIANS(G499))*SIN(RADIANS(E491))+COS(RADIANS(G499))*COS(RADIANS(E491))*COS(RADIANS(AN481))))</f>
        <v>0</v>
      </c>
      <c r="AO499" s="3">
        <f>IF(DEGREES(ACOS(SIN(RADIANS(G499))*SIN(RADIANS(E491))+COS(RADIANS(G499))*COS(RADIANS(E491))*COS(RADIANS(AO481))))&gt;90,0,$F$4*$F$5/E490^2*(SIN(RADIANS(G499))*SIN(RADIANS(E491))+COS(RADIANS(G499))*COS(RADIANS(E491))*COS(RADIANS(AO481))))</f>
        <v>0</v>
      </c>
      <c r="AP499" s="3">
        <f>IF(DEGREES(ACOS(SIN(RADIANS(G499))*SIN(RADIANS(E491))+COS(RADIANS(G499))*COS(RADIANS(E491))*COS(RADIANS(AP481))))&gt;90,0,$F$4*$F$5/E490^2*(SIN(RADIANS(G499))*SIN(RADIANS(E491))+COS(RADIANS(G499))*COS(RADIANS(E491))*COS(RADIANS(AP481))))</f>
        <v>0</v>
      </c>
      <c r="AQ499" s="3">
        <f>IF(DEGREES(ACOS(SIN(RADIANS(G499))*SIN(RADIANS(E491))+COS(RADIANS(G499))*COS(RADIANS(E491))*COS(RADIANS(AQ481))))&gt;90,0,$F$4*$F$5/E490^2*(SIN(RADIANS(G499))*SIN(RADIANS(E491))+COS(RADIANS(G499))*COS(RADIANS(E491))*COS(RADIANS(AQ481))))</f>
        <v>0</v>
      </c>
      <c r="AR499" s="3">
        <f>IF(DEGREES(ACOS(SIN(RADIANS(G499))*SIN(RADIANS(E491))+COS(RADIANS(G499))*COS(RADIANS(E491))*COS(RADIANS(AR481))))&gt;90,0,$F$4*$F$5/E490^2*(SIN(RADIANS(G499))*SIN(RADIANS(E491))+COS(RADIANS(G499))*COS(RADIANS(E491))*COS(RADIANS(AR481))))</f>
        <v>0</v>
      </c>
    </row>
    <row r="500" spans="2:44" ht="15.75" customHeight="1" x14ac:dyDescent="0.2">
      <c r="G500" s="3">
        <v>-80</v>
      </c>
      <c r="I500" s="3">
        <f>IF(DEGREES(ACOS(SIN(RADIANS(G500))*SIN(RADIANS(E491))+COS(RADIANS(G500))*COS(RADIANS(E491))*COS(RADIANS(I481))))&gt;90,0,$F$4*$F$5/E490^2*(SIN(RADIANS(G500))*SIN(RADIANS(E491))+COS(RADIANS(G500))*COS(RADIANS(E491))*COS(RADIANS(I481))))</f>
        <v>0</v>
      </c>
      <c r="J500" s="3">
        <f>IF(DEGREES(ACOS(SIN(RADIANS(G500))*SIN(RADIANS(E491))+COS(RADIANS(G500))*COS(RADIANS(E491))*COS(RADIANS(J481))))&gt;90,0,$F$4*$F$5/E490^2*(SIN(RADIANS(G500))*SIN(RADIANS(E491))+COS(RADIANS(G500))*COS(RADIANS(E491))*COS(RADIANS(J481))))</f>
        <v>0</v>
      </c>
      <c r="K500" s="3">
        <f>IF(DEGREES(ACOS(SIN(RADIANS(G500))*SIN(RADIANS(E491))+COS(RADIANS(G500))*COS(RADIANS(E491))*COS(RADIANS(K481))))&gt;90,0,$F$4*$F$5/E490^2*(SIN(RADIANS(G500))*SIN(RADIANS(E491))+COS(RADIANS(G500))*COS(RADIANS(E491))*COS(RADIANS(K481))))</f>
        <v>0</v>
      </c>
      <c r="L500" s="3">
        <f>IF(DEGREES(ACOS(SIN(RADIANS(G500))*SIN(RADIANS(E491))+COS(RADIANS(G500))*COS(RADIANS(E491))*COS(RADIANS(L481))))&gt;90,0,$F$4*$F$5/E490^2*(SIN(RADIANS(G500))*SIN(RADIANS(E491))+COS(RADIANS(G500))*COS(RADIANS(E491))*COS(RADIANS(L481))))</f>
        <v>0</v>
      </c>
      <c r="M500" s="3">
        <f>IF(DEGREES(ACOS(SIN(RADIANS(G500))*SIN(RADIANS(E491))+COS(RADIANS(G500))*COS(RADIANS(E491))*COS(RADIANS(M481))))&gt;90,0,$F$4*$F$5/E490^2*(SIN(RADIANS(G500))*SIN(RADIANS(E491))+COS(RADIANS(G500))*COS(RADIANS(E491))*COS(RADIANS(M481))))</f>
        <v>0</v>
      </c>
      <c r="N500" s="3">
        <f>IF(DEGREES(ACOS(SIN(RADIANS(G500))*SIN(RADIANS(E491))+COS(RADIANS(G500))*COS(RADIANS(E491))*COS(RADIANS(N481))))&gt;90,0,$F$4*$F$5/E490^2*(SIN(RADIANS(G500))*SIN(RADIANS(E491))+COS(RADIANS(G500))*COS(RADIANS(E491))*COS(RADIANS(N481))))</f>
        <v>0</v>
      </c>
      <c r="O500" s="3">
        <f>IF(DEGREES(ACOS(SIN(RADIANS(G500))*SIN(RADIANS(E491))+COS(RADIANS(G500))*COS(RADIANS(E491))*COS(RADIANS(O481))))&gt;90,0,$F$4*$F$5/E490^2*(SIN(RADIANS(G500))*SIN(RADIANS(E491))+COS(RADIANS(G500))*COS(RADIANS(E491))*COS(RADIANS(O481))))</f>
        <v>0</v>
      </c>
      <c r="P500" s="3">
        <f>IF(DEGREES(ACOS(SIN(RADIANS(G500))*SIN(RADIANS(E491))+COS(RADIANS(G500))*COS(RADIANS(E491))*COS(RADIANS(P481))))&gt;90,0,$F$4*$F$5/E490^2*(SIN(RADIANS(G500))*SIN(RADIANS(E491))+COS(RADIANS(G500))*COS(RADIANS(E491))*COS(RADIANS(P481))))</f>
        <v>0</v>
      </c>
      <c r="Q500" s="3">
        <f>IF(DEGREES(ACOS(SIN(RADIANS(G500))*SIN(RADIANS(E491))+COS(RADIANS(G500))*COS(RADIANS(E491))*COS(RADIANS(Q481))))&gt;90,0,$F$4*$F$5/E490^2*(SIN(RADIANS(G500))*SIN(RADIANS(E491))+COS(RADIANS(G500))*COS(RADIANS(E491))*COS(RADIANS(Q481))))</f>
        <v>0</v>
      </c>
      <c r="R500" s="3" t="e">
        <f>IF(DEGREES(ACOS(SIN(RADIANS(G500))*SIN(RADIANS(E491))+COS(RADIANS(G500))*COS(RADIANS(E491))*COS(RADIANS(R481))))&gt;90,0,$F$4*$F$5/E490^2*(SIN(RADIANS(G500))*SIN(RADIANS(E491))+COS(RADIANS(G500))*COS(RADIANS(E491))*COS(RADIANS(R481))))</f>
        <v>#DIV/0!</v>
      </c>
      <c r="S500" s="3" t="e">
        <f>IF(DEGREES(ACOS(SIN(RADIANS(G500))*SIN(RADIANS(E491))+COS(RADIANS(G500))*COS(RADIANS(E491))*COS(RADIANS(S481))))&gt;90,0,$F$4*$F$5/E490^2*(SIN(RADIANS(G500))*SIN(RADIANS(E491))+COS(RADIANS(G500))*COS(RADIANS(E491))*COS(RADIANS(S481))))</f>
        <v>#DIV/0!</v>
      </c>
      <c r="T500" s="3" t="e">
        <f>IF(DEGREES(ACOS(SIN(RADIANS(G500))*SIN(RADIANS(E491))+COS(RADIANS(G500))*COS(RADIANS(E491))*COS(RADIANS(T481))))&gt;90,0,$F$4*$F$5/E490^2*(SIN(RADIANS(G500))*SIN(RADIANS(E491))+COS(RADIANS(G500))*COS(RADIANS(E491))*COS(RADIANS(T481))))</f>
        <v>#DIV/0!</v>
      </c>
      <c r="U500" s="3" t="e">
        <f>IF(DEGREES(ACOS(SIN(RADIANS(G500))*SIN(RADIANS(E491))+COS(RADIANS(G500))*COS(RADIANS(E491))*COS(RADIANS(U481))))&gt;90,0,$F$4*$F$5/E490^2*(SIN(RADIANS(G500))*SIN(RADIANS(E491))+COS(RADIANS(G500))*COS(RADIANS(E491))*COS(RADIANS(U481))))</f>
        <v>#DIV/0!</v>
      </c>
      <c r="V500" s="3" t="e">
        <f>IF(DEGREES(ACOS(SIN(RADIANS(G500))*SIN(RADIANS(E491))+COS(RADIANS(G500))*COS(RADIANS(E491))*COS(RADIANS(V481))))&gt;90,0,$F$4*$F$5/E490^2*(SIN(RADIANS(G500))*SIN(RADIANS(E491))+COS(RADIANS(G500))*COS(RADIANS(E491))*COS(RADIANS(V481))))</f>
        <v>#DIV/0!</v>
      </c>
      <c r="W500" s="3" t="e">
        <f>IF(DEGREES(ACOS(SIN(RADIANS(G500))*SIN(RADIANS(E491))+COS(RADIANS(G500))*COS(RADIANS(E491))*COS(RADIANS(W481))))&gt;90,0,$F$4*$F$5/E490^2*(SIN(RADIANS(G500))*SIN(RADIANS(E491))+COS(RADIANS(G500))*COS(RADIANS(E491))*COS(RADIANS(W481))))</f>
        <v>#DIV/0!</v>
      </c>
      <c r="X500" s="3" t="e">
        <f>IF(DEGREES(ACOS(SIN(RADIANS(G500))*SIN(RADIANS(E491))+COS(RADIANS(G500))*COS(RADIANS(E491))*COS(RADIANS(X481))))&gt;90,0,$F$4*$F$5/E490^2*(SIN(RADIANS(G500))*SIN(RADIANS(E491))+COS(RADIANS(G500))*COS(RADIANS(E491))*COS(RADIANS(X481))))</f>
        <v>#DIV/0!</v>
      </c>
      <c r="Y500" s="3" t="e">
        <f>IF(DEGREES(ACOS(SIN(RADIANS(G500))*SIN(RADIANS(E491))+COS(RADIANS(G500))*COS(RADIANS(E491))*COS(RADIANS(Y481))))&gt;90,0,$F$4*$F$5/E490^2*(SIN(RADIANS(G500))*SIN(RADIANS(E491))+COS(RADIANS(G500))*COS(RADIANS(E491))*COS(RADIANS(Y481))))</f>
        <v>#DIV/0!</v>
      </c>
      <c r="Z500" s="3" t="e">
        <f>IF(DEGREES(ACOS(SIN(RADIANS(G500))*SIN(RADIANS(E491))+COS(RADIANS(G500))*COS(RADIANS(E491))*COS(RADIANS(Z481))))&gt;90,0,$F$4*$F$5/E490^2*(SIN(RADIANS(G500))*SIN(RADIANS(E491))+COS(RADIANS(G500))*COS(RADIANS(E491))*COS(RADIANS(Z481))))</f>
        <v>#DIV/0!</v>
      </c>
      <c r="AA500" s="3" t="e">
        <f>IF(DEGREES(ACOS(SIN(RADIANS(G500))*SIN(RADIANS(E491))+COS(RADIANS(G500))*COS(RADIANS(E491))*COS(RADIANS(AA481))))&gt;90,0,$F$4*$F$5/E490^2*(SIN(RADIANS(G500))*SIN(RADIANS(E491))+COS(RADIANS(G500))*COS(RADIANS(E491))*COS(RADIANS(AA481))))</f>
        <v>#DIV/0!</v>
      </c>
      <c r="AB500" s="3" t="e">
        <f>IF(DEGREES(ACOS(SIN(RADIANS(G500))*SIN(RADIANS(E491))+COS(RADIANS(G500))*COS(RADIANS(E491))*COS(RADIANS(AB481))))&gt;90,0,$F$4*$F$5/E490^2*(SIN(RADIANS(G500))*SIN(RADIANS(E491))+COS(RADIANS(G500))*COS(RADIANS(E491))*COS(RADIANS(AB481))))</f>
        <v>#DIV/0!</v>
      </c>
      <c r="AC500" s="3" t="e">
        <f>IF(DEGREES(ACOS(SIN(RADIANS(G500))*SIN(RADIANS(E491))+COS(RADIANS(G500))*COS(RADIANS(E491))*COS(RADIANS(AC481))))&gt;90,0,$F$4*$F$5/E490^2*(SIN(RADIANS(G500))*SIN(RADIANS(E491))+COS(RADIANS(G500))*COS(RADIANS(E491))*COS(RADIANS(AC481))))</f>
        <v>#DIV/0!</v>
      </c>
      <c r="AD500" s="3" t="e">
        <f>IF(DEGREES(ACOS(SIN(RADIANS(G500))*SIN(RADIANS(E491))+COS(RADIANS(G500))*COS(RADIANS(E491))*COS(RADIANS(AD481))))&gt;90,0,$F$4*$F$5/E490^2*(SIN(RADIANS(G500))*SIN(RADIANS(E491))+COS(RADIANS(G500))*COS(RADIANS(E491))*COS(RADIANS(AD481))))</f>
        <v>#DIV/0!</v>
      </c>
      <c r="AE500" s="3" t="e">
        <f>IF(DEGREES(ACOS(SIN(RADIANS(G500))*SIN(RADIANS(E491))+COS(RADIANS(G500))*COS(RADIANS(E491))*COS(RADIANS(AE481))))&gt;90,0,$F$4*$F$5/E490^2*(SIN(RADIANS(G500))*SIN(RADIANS(E491))+COS(RADIANS(G500))*COS(RADIANS(E491))*COS(RADIANS(AE481))))</f>
        <v>#DIV/0!</v>
      </c>
      <c r="AF500" s="3" t="e">
        <f>IF(DEGREES(ACOS(SIN(RADIANS(G500))*SIN(RADIANS(E491))+COS(RADIANS(G500))*COS(RADIANS(E491))*COS(RADIANS(AF481))))&gt;90,0,$F$4*$F$5/E490^2*(SIN(RADIANS(G500))*SIN(RADIANS(E491))+COS(RADIANS(G500))*COS(RADIANS(E491))*COS(RADIANS(AF481))))</f>
        <v>#DIV/0!</v>
      </c>
      <c r="AG500" s="3" t="e">
        <f>IF(DEGREES(ACOS(SIN(RADIANS(G500))*SIN(RADIANS(E491))+COS(RADIANS(G500))*COS(RADIANS(E491))*COS(RADIANS(AG481))))&gt;90,0,$F$4*$F$5/E490^2*(SIN(RADIANS(G500))*SIN(RADIANS(E491))+COS(RADIANS(G500))*COS(RADIANS(E491))*COS(RADIANS(AG481))))</f>
        <v>#DIV/0!</v>
      </c>
      <c r="AH500" s="3" t="e">
        <f>IF(DEGREES(ACOS(SIN(RADIANS(G500))*SIN(RADIANS(E491))+COS(RADIANS(G500))*COS(RADIANS(E491))*COS(RADIANS(AH481))))&gt;90,0,$F$4*$F$5/E490^2*(SIN(RADIANS(G500))*SIN(RADIANS(E491))+COS(RADIANS(G500))*COS(RADIANS(E491))*COS(RADIANS(AH481))))</f>
        <v>#DIV/0!</v>
      </c>
      <c r="AI500" s="3" t="e">
        <f>IF(DEGREES(ACOS(SIN(RADIANS(G500))*SIN(RADIANS(E491))+COS(RADIANS(G500))*COS(RADIANS(E491))*COS(RADIANS(AI481))))&gt;90,0,$F$4*$F$5/E490^2*(SIN(RADIANS(G500))*SIN(RADIANS(E491))+COS(RADIANS(G500))*COS(RADIANS(E491))*COS(RADIANS(AI481))))</f>
        <v>#DIV/0!</v>
      </c>
      <c r="AJ500" s="3" t="e">
        <f>IF(DEGREES(ACOS(SIN(RADIANS(G500))*SIN(RADIANS(E491))+COS(RADIANS(G500))*COS(RADIANS(E491))*COS(RADIANS(AJ481))))&gt;90,0,$F$4*$F$5/E490^2*(SIN(RADIANS(G500))*SIN(RADIANS(E491))+COS(RADIANS(G500))*COS(RADIANS(E491))*COS(RADIANS(AJ481))))</f>
        <v>#DIV/0!</v>
      </c>
      <c r="AK500" s="3">
        <f>IF(DEGREES(ACOS(SIN(RADIANS(G500))*SIN(RADIANS(E491))+COS(RADIANS(G500))*COS(RADIANS(E491))*COS(RADIANS(AK481))))&gt;90,0,$F$4*$F$5/E490^2*(SIN(RADIANS(G500))*SIN(RADIANS(E491))+COS(RADIANS(G500))*COS(RADIANS(E491))*COS(RADIANS(AK481))))</f>
        <v>0</v>
      </c>
      <c r="AL500" s="3">
        <f>IF(DEGREES(ACOS(SIN(RADIANS(G500))*SIN(RADIANS(E491))+COS(RADIANS(G500))*COS(RADIANS(E491))*COS(RADIANS(AL481))))&gt;90,0,$F$4*$F$5/E490^2*(SIN(RADIANS(G500))*SIN(RADIANS(E491))+COS(RADIANS(G500))*COS(RADIANS(E491))*COS(RADIANS(AL481))))</f>
        <v>0</v>
      </c>
      <c r="AM500" s="3">
        <f>IF(DEGREES(ACOS(SIN(RADIANS(G500))*SIN(RADIANS(E491))+COS(RADIANS(G500))*COS(RADIANS(E491))*COS(RADIANS(AM481))))&gt;90,0,$F$4*$F$5/E490^2*(SIN(RADIANS(G500))*SIN(RADIANS(E491))+COS(RADIANS(G500))*COS(RADIANS(E491))*COS(RADIANS(AM481))))</f>
        <v>0</v>
      </c>
      <c r="AN500" s="3">
        <f>IF(DEGREES(ACOS(SIN(RADIANS(G500))*SIN(RADIANS(E491))+COS(RADIANS(G500))*COS(RADIANS(E491))*COS(RADIANS(AN481))))&gt;90,0,$F$4*$F$5/E490^2*(SIN(RADIANS(G500))*SIN(RADIANS(E491))+COS(RADIANS(G500))*COS(RADIANS(E491))*COS(RADIANS(AN481))))</f>
        <v>0</v>
      </c>
      <c r="AO500" s="3">
        <f>IF(DEGREES(ACOS(SIN(RADIANS(G500))*SIN(RADIANS(E491))+COS(RADIANS(G500))*COS(RADIANS(E491))*COS(RADIANS(AO481))))&gt;90,0,$F$4*$F$5/E490^2*(SIN(RADIANS(G500))*SIN(RADIANS(E491))+COS(RADIANS(G500))*COS(RADIANS(E491))*COS(RADIANS(AO481))))</f>
        <v>0</v>
      </c>
      <c r="AP500" s="3">
        <f>IF(DEGREES(ACOS(SIN(RADIANS(G500))*SIN(RADIANS(E491))+COS(RADIANS(G500))*COS(RADIANS(E491))*COS(RADIANS(AP481))))&gt;90,0,$F$4*$F$5/E490^2*(SIN(RADIANS(G500))*SIN(RADIANS(E491))+COS(RADIANS(G500))*COS(RADIANS(E491))*COS(RADIANS(AP481))))</f>
        <v>0</v>
      </c>
      <c r="AQ500" s="3">
        <f>IF(DEGREES(ACOS(SIN(RADIANS(G500))*SIN(RADIANS(E491))+COS(RADIANS(G500))*COS(RADIANS(E491))*COS(RADIANS(AQ481))))&gt;90,0,$F$4*$F$5/E490^2*(SIN(RADIANS(G500))*SIN(RADIANS(E491))+COS(RADIANS(G500))*COS(RADIANS(E491))*COS(RADIANS(AQ481))))</f>
        <v>0</v>
      </c>
      <c r="AR500" s="3">
        <f>IF(DEGREES(ACOS(SIN(RADIANS(G500))*SIN(RADIANS(E491))+COS(RADIANS(G500))*COS(RADIANS(E491))*COS(RADIANS(AR481))))&gt;90,0,$F$4*$F$5/E490^2*(SIN(RADIANS(G500))*SIN(RADIANS(E491))+COS(RADIANS(G500))*COS(RADIANS(E491))*COS(RADIANS(AR481))))</f>
        <v>0</v>
      </c>
    </row>
    <row r="501" spans="2:44" ht="15.75" customHeight="1" x14ac:dyDescent="0.2">
      <c r="G501" s="3">
        <v>-90</v>
      </c>
      <c r="I501" s="3" t="e">
        <f>IF(DEGREES(ACOS(SIN(RADIANS(G501))*SIN(RADIANS(E491))+COS(RADIANS(G501))*COS(RADIANS(E491))*COS(RADIANS(I481))))&gt;90,0,$F$4*$F$5/E490^2*(SIN(RADIANS(G501))*SIN(RADIANS(E491))+COS(RADIANS(G501))*COS(RADIANS(E491))*COS(RADIANS(I481))))</f>
        <v>#DIV/0!</v>
      </c>
      <c r="J501" s="3" t="e">
        <f>IF(DEGREES(ACOS(SIN(RADIANS(G501))*SIN(RADIANS(E491))+COS(RADIANS(G501))*COS(RADIANS(E491))*COS(RADIANS(J481))))&gt;90,0,$F$4*$F$5/E490^2*(SIN(RADIANS(G501))*SIN(RADIANS(E491))+COS(RADIANS(G501))*COS(RADIANS(E491))*COS(RADIANS(J481))))</f>
        <v>#DIV/0!</v>
      </c>
      <c r="K501" s="3" t="e">
        <f>IF(DEGREES(ACOS(SIN(RADIANS(G501))*SIN(RADIANS(E491))+COS(RADIANS(G501))*COS(RADIANS(E491))*COS(RADIANS(K481))))&gt;90,0,$F$4*$F$5/E490^2*(SIN(RADIANS(G501))*SIN(RADIANS(E491))+COS(RADIANS(G501))*COS(RADIANS(E491))*COS(RADIANS(K481))))</f>
        <v>#DIV/0!</v>
      </c>
      <c r="L501" s="3" t="e">
        <f>IF(DEGREES(ACOS(SIN(RADIANS(G501))*SIN(RADIANS(E491))+COS(RADIANS(G501))*COS(RADIANS(E491))*COS(RADIANS(L481))))&gt;90,0,$F$4*$F$5/E490^2*(SIN(RADIANS(G501))*SIN(RADIANS(E491))+COS(RADIANS(G501))*COS(RADIANS(E491))*COS(RADIANS(L481))))</f>
        <v>#DIV/0!</v>
      </c>
      <c r="M501" s="3" t="e">
        <f>IF(DEGREES(ACOS(SIN(RADIANS(G501))*SIN(RADIANS(E491))+COS(RADIANS(G501))*COS(RADIANS(E491))*COS(RADIANS(M481))))&gt;90,0,$F$4*$F$5/E490^2*(SIN(RADIANS(G501))*SIN(RADIANS(E491))+COS(RADIANS(G501))*COS(RADIANS(E491))*COS(RADIANS(M481))))</f>
        <v>#DIV/0!</v>
      </c>
      <c r="N501" s="3" t="e">
        <f>IF(DEGREES(ACOS(SIN(RADIANS(G501))*SIN(RADIANS(E491))+COS(RADIANS(G501))*COS(RADIANS(E491))*COS(RADIANS(N481))))&gt;90,0,$F$4*$F$5/E490^2*(SIN(RADIANS(G501))*SIN(RADIANS(E491))+COS(RADIANS(G501))*COS(RADIANS(E491))*COS(RADIANS(N481))))</f>
        <v>#DIV/0!</v>
      </c>
      <c r="O501" s="3" t="e">
        <f>IF(DEGREES(ACOS(SIN(RADIANS(G501))*SIN(RADIANS(E491))+COS(RADIANS(G501))*COS(RADIANS(E491))*COS(RADIANS(O481))))&gt;90,0,$F$4*$F$5/E490^2*(SIN(RADIANS(G501))*SIN(RADIANS(E491))+COS(RADIANS(G501))*COS(RADIANS(E491))*COS(RADIANS(O481))))</f>
        <v>#DIV/0!</v>
      </c>
      <c r="P501" s="3" t="e">
        <f>IF(DEGREES(ACOS(SIN(RADIANS(G501))*SIN(RADIANS(E491))+COS(RADIANS(G501))*COS(RADIANS(E491))*COS(RADIANS(P481))))&gt;90,0,$F$4*$F$5/E490^2*(SIN(RADIANS(G501))*SIN(RADIANS(E491))+COS(RADIANS(G501))*COS(RADIANS(E491))*COS(RADIANS(P481))))</f>
        <v>#DIV/0!</v>
      </c>
      <c r="Q501" s="3" t="e">
        <f>IF(DEGREES(ACOS(SIN(RADIANS(G501))*SIN(RADIANS(E491))+COS(RADIANS(G501))*COS(RADIANS(E491))*COS(RADIANS(Q481))))&gt;90,0,$F$4*$F$5/E490^2*(SIN(RADIANS(G501))*SIN(RADIANS(E491))+COS(RADIANS(G501))*COS(RADIANS(E491))*COS(RADIANS(Q481))))</f>
        <v>#DIV/0!</v>
      </c>
      <c r="R501" s="3" t="e">
        <f>IF(DEGREES(ACOS(SIN(RADIANS(G501))*SIN(RADIANS(E491))+COS(RADIANS(G501))*COS(RADIANS(E491))*COS(RADIANS(R481))))&gt;90,0,$F$4*$F$5/E490^2*(SIN(RADIANS(G501))*SIN(RADIANS(E491))+COS(RADIANS(G501))*COS(RADIANS(E491))*COS(RADIANS(R481))))</f>
        <v>#DIV/0!</v>
      </c>
      <c r="S501" s="3" t="e">
        <f>IF(DEGREES(ACOS(SIN(RADIANS(G501))*SIN(RADIANS(E491))+COS(RADIANS(G501))*COS(RADIANS(E491))*COS(RADIANS(S481))))&gt;90,0,$F$4*$F$5/E490^2*(SIN(RADIANS(G501))*SIN(RADIANS(E491))+COS(RADIANS(G501))*COS(RADIANS(E491))*COS(RADIANS(S481))))</f>
        <v>#DIV/0!</v>
      </c>
      <c r="T501" s="3" t="e">
        <f>IF(DEGREES(ACOS(SIN(RADIANS(G501))*SIN(RADIANS(E491))+COS(RADIANS(G501))*COS(RADIANS(E491))*COS(RADIANS(T481))))&gt;90,0,$F$4*$F$5/E490^2*(SIN(RADIANS(G501))*SIN(RADIANS(E491))+COS(RADIANS(G501))*COS(RADIANS(E491))*COS(RADIANS(T481))))</f>
        <v>#DIV/0!</v>
      </c>
      <c r="U501" s="3" t="e">
        <f>IF(DEGREES(ACOS(SIN(RADIANS(G501))*SIN(RADIANS(E491))+COS(RADIANS(G501))*COS(RADIANS(E491))*COS(RADIANS(U481))))&gt;90,0,$F$4*$F$5/E490^2*(SIN(RADIANS(G501))*SIN(RADIANS(E491))+COS(RADIANS(G501))*COS(RADIANS(E491))*COS(RADIANS(U481))))</f>
        <v>#DIV/0!</v>
      </c>
      <c r="V501" s="3" t="e">
        <f>IF(DEGREES(ACOS(SIN(RADIANS(G501))*SIN(RADIANS(E491))+COS(RADIANS(G501))*COS(RADIANS(E491))*COS(RADIANS(V481))))&gt;90,0,$F$4*$F$5/E490^2*(SIN(RADIANS(G501))*SIN(RADIANS(E491))+COS(RADIANS(G501))*COS(RADIANS(E491))*COS(RADIANS(V481))))</f>
        <v>#DIV/0!</v>
      </c>
      <c r="W501" s="3" t="e">
        <f>IF(DEGREES(ACOS(SIN(RADIANS(G501))*SIN(RADIANS(E491))+COS(RADIANS(G501))*COS(RADIANS(E491))*COS(RADIANS(W481))))&gt;90,0,$F$4*$F$5/E490^2*(SIN(RADIANS(G501))*SIN(RADIANS(E491))+COS(RADIANS(G501))*COS(RADIANS(E491))*COS(RADIANS(W481))))</f>
        <v>#DIV/0!</v>
      </c>
      <c r="X501" s="3" t="e">
        <f>IF(DEGREES(ACOS(SIN(RADIANS(G501))*SIN(RADIANS(E491))+COS(RADIANS(G501))*COS(RADIANS(E491))*COS(RADIANS(X481))))&gt;90,0,$F$4*$F$5/E490^2*(SIN(RADIANS(G501))*SIN(RADIANS(E491))+COS(RADIANS(G501))*COS(RADIANS(E491))*COS(RADIANS(X481))))</f>
        <v>#DIV/0!</v>
      </c>
      <c r="Y501" s="3" t="e">
        <f>IF(DEGREES(ACOS(SIN(RADIANS(G501))*SIN(RADIANS(E491))+COS(RADIANS(G501))*COS(RADIANS(E491))*COS(RADIANS(Y481))))&gt;90,0,$F$4*$F$5/E490^2*(SIN(RADIANS(G501))*SIN(RADIANS(E491))+COS(RADIANS(G501))*COS(RADIANS(E491))*COS(RADIANS(Y481))))</f>
        <v>#DIV/0!</v>
      </c>
      <c r="Z501" s="3" t="e">
        <f>IF(DEGREES(ACOS(SIN(RADIANS(G501))*SIN(RADIANS(E491))+COS(RADIANS(G501))*COS(RADIANS(E491))*COS(RADIANS(Z481))))&gt;90,0,$F$4*$F$5/E490^2*(SIN(RADIANS(G501))*SIN(RADIANS(E491))+COS(RADIANS(G501))*COS(RADIANS(E491))*COS(RADIANS(Z481))))</f>
        <v>#DIV/0!</v>
      </c>
      <c r="AA501" s="3" t="e">
        <f>IF(DEGREES(ACOS(SIN(RADIANS(G501))*SIN(RADIANS(E491))+COS(RADIANS(G501))*COS(RADIANS(E491))*COS(RADIANS(AA481))))&gt;90,0,$F$4*$F$5/E490^2*(SIN(RADIANS(G501))*SIN(RADIANS(E491))+COS(RADIANS(G501))*COS(RADIANS(E491))*COS(RADIANS(AA481))))</f>
        <v>#DIV/0!</v>
      </c>
      <c r="AB501" s="3" t="e">
        <f>IF(DEGREES(ACOS(SIN(RADIANS(G501))*SIN(RADIANS(E491))+COS(RADIANS(G501))*COS(RADIANS(E491))*COS(RADIANS(AB481))))&gt;90,0,$F$4*$F$5/E490^2*(SIN(RADIANS(G501))*SIN(RADIANS(E491))+COS(RADIANS(G501))*COS(RADIANS(E491))*COS(RADIANS(AB481))))</f>
        <v>#DIV/0!</v>
      </c>
      <c r="AC501" s="3" t="e">
        <f>IF(DEGREES(ACOS(SIN(RADIANS(G501))*SIN(RADIANS(E491))+COS(RADIANS(G501))*COS(RADIANS(E491))*COS(RADIANS(AC481))))&gt;90,0,$F$4*$F$5/E490^2*(SIN(RADIANS(G501))*SIN(RADIANS(E491))+COS(RADIANS(G501))*COS(RADIANS(E491))*COS(RADIANS(AC481))))</f>
        <v>#DIV/0!</v>
      </c>
      <c r="AD501" s="3" t="e">
        <f>IF(DEGREES(ACOS(SIN(RADIANS(G501))*SIN(RADIANS(E491))+COS(RADIANS(G501))*COS(RADIANS(E491))*COS(RADIANS(AD481))))&gt;90,0,$F$4*$F$5/E490^2*(SIN(RADIANS(G501))*SIN(RADIANS(E491))+COS(RADIANS(G501))*COS(RADIANS(E491))*COS(RADIANS(AD481))))</f>
        <v>#DIV/0!</v>
      </c>
      <c r="AE501" s="3" t="e">
        <f>IF(DEGREES(ACOS(SIN(RADIANS(G501))*SIN(RADIANS(E491))+COS(RADIANS(G501))*COS(RADIANS(E491))*COS(RADIANS(AE481))))&gt;90,0,$F$4*$F$5/E490^2*(SIN(RADIANS(G501))*SIN(RADIANS(E491))+COS(RADIANS(G501))*COS(RADIANS(E491))*COS(RADIANS(AE481))))</f>
        <v>#DIV/0!</v>
      </c>
      <c r="AF501" s="3" t="e">
        <f>IF(DEGREES(ACOS(SIN(RADIANS(G501))*SIN(RADIANS(E491))+COS(RADIANS(G501))*COS(RADIANS(E491))*COS(RADIANS(AF481))))&gt;90,0,$F$4*$F$5/E490^2*(SIN(RADIANS(G501))*SIN(RADIANS(E491))+COS(RADIANS(G501))*COS(RADIANS(E491))*COS(RADIANS(AF481))))</f>
        <v>#DIV/0!</v>
      </c>
      <c r="AG501" s="3" t="e">
        <f>IF(DEGREES(ACOS(SIN(RADIANS(G501))*SIN(RADIANS(E491))+COS(RADIANS(G501))*COS(RADIANS(E491))*COS(RADIANS(AG481))))&gt;90,0,$F$4*$F$5/E490^2*(SIN(RADIANS(G501))*SIN(RADIANS(E491))+COS(RADIANS(G501))*COS(RADIANS(E491))*COS(RADIANS(AG481))))</f>
        <v>#DIV/0!</v>
      </c>
      <c r="AH501" s="3" t="e">
        <f>IF(DEGREES(ACOS(SIN(RADIANS(G501))*SIN(RADIANS(E491))+COS(RADIANS(G501))*COS(RADIANS(E491))*COS(RADIANS(AH481))))&gt;90,0,$F$4*$F$5/E490^2*(SIN(RADIANS(G501))*SIN(RADIANS(E491))+COS(RADIANS(G501))*COS(RADIANS(E491))*COS(RADIANS(AH481))))</f>
        <v>#DIV/0!</v>
      </c>
      <c r="AI501" s="3" t="e">
        <f>IF(DEGREES(ACOS(SIN(RADIANS(G501))*SIN(RADIANS(E491))+COS(RADIANS(G501))*COS(RADIANS(E491))*COS(RADIANS(AI481))))&gt;90,0,$F$4*$F$5/E490^2*(SIN(RADIANS(G501))*SIN(RADIANS(E491))+COS(RADIANS(G501))*COS(RADIANS(E491))*COS(RADIANS(AI481))))</f>
        <v>#DIV/0!</v>
      </c>
      <c r="AJ501" s="3" t="e">
        <f>IF(DEGREES(ACOS(SIN(RADIANS(G501))*SIN(RADIANS(E491))+COS(RADIANS(G501))*COS(RADIANS(E491))*COS(RADIANS(AJ481))))&gt;90,0,$F$4*$F$5/E490^2*(SIN(RADIANS(G501))*SIN(RADIANS(E491))+COS(RADIANS(G501))*COS(RADIANS(E491))*COS(RADIANS(AJ481))))</f>
        <v>#DIV/0!</v>
      </c>
      <c r="AK501" s="3" t="e">
        <f>IF(DEGREES(ACOS(SIN(RADIANS(G501))*SIN(RADIANS(E491))+COS(RADIANS(G501))*COS(RADIANS(E491))*COS(RADIANS(AK481))))&gt;90,0,$F$4*$F$5/E490^2*(SIN(RADIANS(G501))*SIN(RADIANS(E491))+COS(RADIANS(G501))*COS(RADIANS(E491))*COS(RADIANS(AK481))))</f>
        <v>#DIV/0!</v>
      </c>
      <c r="AL501" s="3" t="e">
        <f>IF(DEGREES(ACOS(SIN(RADIANS(G501))*SIN(RADIANS(E491))+COS(RADIANS(G501))*COS(RADIANS(E491))*COS(RADIANS(AL481))))&gt;90,0,$F$4*$F$5/E490^2*(SIN(RADIANS(G501))*SIN(RADIANS(E491))+COS(RADIANS(G501))*COS(RADIANS(E491))*COS(RADIANS(AL481))))</f>
        <v>#DIV/0!</v>
      </c>
      <c r="AM501" s="3" t="e">
        <f>IF(DEGREES(ACOS(SIN(RADIANS(G501))*SIN(RADIANS(E491))+COS(RADIANS(G501))*COS(RADIANS(E491))*COS(RADIANS(AM481))))&gt;90,0,$F$4*$F$5/E490^2*(SIN(RADIANS(G501))*SIN(RADIANS(E491))+COS(RADIANS(G501))*COS(RADIANS(E491))*COS(RADIANS(AM481))))</f>
        <v>#DIV/0!</v>
      </c>
      <c r="AN501" s="3" t="e">
        <f>IF(DEGREES(ACOS(SIN(RADIANS(G501))*SIN(RADIANS(E491))+COS(RADIANS(G501))*COS(RADIANS(E491))*COS(RADIANS(AN481))))&gt;90,0,$F$4*$F$5/E490^2*(SIN(RADIANS(G501))*SIN(RADIANS(E491))+COS(RADIANS(G501))*COS(RADIANS(E491))*COS(RADIANS(AN481))))</f>
        <v>#DIV/0!</v>
      </c>
      <c r="AO501" s="3" t="e">
        <f>IF(DEGREES(ACOS(SIN(RADIANS(G501))*SIN(RADIANS(E491))+COS(RADIANS(G501))*COS(RADIANS(E491))*COS(RADIANS(AO481))))&gt;90,0,$F$4*$F$5/E490^2*(SIN(RADIANS(G501))*SIN(RADIANS(E491))+COS(RADIANS(G501))*COS(RADIANS(E491))*COS(RADIANS(AO481))))</f>
        <v>#DIV/0!</v>
      </c>
      <c r="AP501" s="3" t="e">
        <f>IF(DEGREES(ACOS(SIN(RADIANS(G501))*SIN(RADIANS(E491))+COS(RADIANS(G501))*COS(RADIANS(E491))*COS(RADIANS(AP481))))&gt;90,0,$F$4*$F$5/E490^2*(SIN(RADIANS(G501))*SIN(RADIANS(E491))+COS(RADIANS(G501))*COS(RADIANS(E491))*COS(RADIANS(AP481))))</f>
        <v>#DIV/0!</v>
      </c>
      <c r="AQ501" s="3" t="e">
        <f>IF(DEGREES(ACOS(SIN(RADIANS(G501))*SIN(RADIANS(E491))+COS(RADIANS(G501))*COS(RADIANS(E491))*COS(RADIANS(AQ481))))&gt;90,0,$F$4*$F$5/E490^2*(SIN(RADIANS(G501))*SIN(RADIANS(E491))+COS(RADIANS(G501))*COS(RADIANS(E491))*COS(RADIANS(AQ481))))</f>
        <v>#DIV/0!</v>
      </c>
      <c r="AR501" s="3" t="e">
        <f>IF(DEGREES(ACOS(SIN(RADIANS(G501))*SIN(RADIANS(E491))+COS(RADIANS(G501))*COS(RADIANS(E491))*COS(RADIANS(AR481))))&gt;90,0,$F$4*$F$5/E490^2*(SIN(RADIANS(G501))*SIN(RADIANS(E491))+COS(RADIANS(G501))*COS(RADIANS(E491))*COS(RADIANS(AR481))))</f>
        <v>#DIV/0!</v>
      </c>
    </row>
    <row r="502" spans="2:44" ht="15.75" customHeight="1" x14ac:dyDescent="0.2"/>
    <row r="503" spans="2:44" ht="15.75" customHeight="1" x14ac:dyDescent="0.2">
      <c r="H503" s="3" t="s">
        <v>771</v>
      </c>
      <c r="I503" s="3">
        <v>180</v>
      </c>
      <c r="J503" s="3">
        <v>170</v>
      </c>
      <c r="K503" s="3">
        <v>160</v>
      </c>
      <c r="L503" s="3">
        <v>150</v>
      </c>
      <c r="M503" s="3">
        <v>140</v>
      </c>
      <c r="N503" s="3">
        <v>130</v>
      </c>
      <c r="O503" s="3">
        <v>120</v>
      </c>
      <c r="P503" s="3">
        <v>110</v>
      </c>
      <c r="Q503" s="3">
        <v>100</v>
      </c>
      <c r="R503" s="3">
        <v>90</v>
      </c>
      <c r="S503" s="3">
        <v>80</v>
      </c>
      <c r="T503" s="3">
        <v>70</v>
      </c>
      <c r="U503" s="3">
        <v>60</v>
      </c>
      <c r="V503" s="3">
        <v>50</v>
      </c>
      <c r="W503" s="3">
        <v>40</v>
      </c>
      <c r="X503" s="3">
        <v>30</v>
      </c>
      <c r="Y503" s="3">
        <v>20</v>
      </c>
      <c r="Z503" s="3">
        <v>10</v>
      </c>
      <c r="AA503" s="3">
        <v>0</v>
      </c>
      <c r="AB503" s="3">
        <v>-10</v>
      </c>
      <c r="AC503" s="3">
        <v>-20</v>
      </c>
      <c r="AD503" s="3">
        <v>-30</v>
      </c>
      <c r="AE503" s="3">
        <v>-40</v>
      </c>
      <c r="AF503" s="3">
        <v>-50</v>
      </c>
      <c r="AG503" s="3">
        <v>-60</v>
      </c>
      <c r="AH503" s="3">
        <v>-70</v>
      </c>
      <c r="AI503" s="3">
        <v>-80</v>
      </c>
      <c r="AJ503" s="3">
        <v>-90</v>
      </c>
      <c r="AK503" s="3">
        <v>-100</v>
      </c>
      <c r="AL503" s="3">
        <v>-110</v>
      </c>
      <c r="AM503" s="3">
        <v>-120</v>
      </c>
      <c r="AN503" s="3">
        <v>-130</v>
      </c>
      <c r="AO503" s="3">
        <v>-140</v>
      </c>
      <c r="AP503" s="3">
        <v>-150</v>
      </c>
      <c r="AQ503" s="3">
        <v>-160</v>
      </c>
      <c r="AR503" s="3">
        <v>-170</v>
      </c>
    </row>
    <row r="504" spans="2:44" ht="15.75" customHeight="1" x14ac:dyDescent="0.2">
      <c r="H504" s="3" t="s">
        <v>782</v>
      </c>
      <c r="I504" s="3">
        <f>IF(ABS(I503-E516)&gt;180,IF(ABS(I503-E516)&gt;360,ABS(I503-E516)-360,360-ABS(I503-E516)),ABS(I503-E516))</f>
        <v>179.99999999999997</v>
      </c>
      <c r="J504" s="3">
        <f>IF(ABS(J503-E516)&gt;180,IF(ABS(J503-E516)&gt;360,ABS(J503-E516)-360,360-ABS(J503-E516)),ABS(J503-E516))</f>
        <v>169.99999999999997</v>
      </c>
      <c r="K504" s="3">
        <f>IF(ABS(K503-E516)&gt;180,IF(ABS(K503-E516)&gt;360,ABS(K503-E516)-360,360-ABS(K503-E516)),ABS(K503-E516))</f>
        <v>159.99999999999997</v>
      </c>
      <c r="L504" s="3">
        <f>IF(ABS(L503-E516)&gt;180,IF(ABS(L503-E516)&gt;360,ABS(L503-E516)-360,360-ABS(L503-E516)),ABS(L503-E516))</f>
        <v>149.99999999999997</v>
      </c>
      <c r="M504" s="3">
        <f>IF(ABS(M503-E516)&gt;180,IF(ABS(M503-E516)&gt;360,ABS(M503-E516)-360,360-ABS(M503-E516)),ABS(M503-E516))</f>
        <v>139.99999999999997</v>
      </c>
      <c r="N504" s="3">
        <f>IF(ABS(N503-E516)&gt;180,IF(ABS(N503-E516)&gt;360,ABS(N503-E516)-360,360-ABS(N503-E516)),ABS(N503-E516))</f>
        <v>129.99999999999997</v>
      </c>
      <c r="O504" s="3">
        <f>IF(ABS(O503-E516)&gt;180,IF(ABS(O503-E516)&gt;360,ABS(O503-E516)-360,360-ABS(O503-E516)),ABS(O503-E516))</f>
        <v>119.99999999999997</v>
      </c>
      <c r="P504" s="3">
        <f>IF(ABS(P503-E516)&gt;180,IF(ABS(P503-E516)&gt;360,ABS(P503-E516)-360,360-ABS(P503-E516)),ABS(P503-E516))</f>
        <v>109.99999999999997</v>
      </c>
      <c r="Q504" s="3">
        <f>IF(ABS(Q503-E516)&gt;180,IF(ABS(Q503-E516)&gt;360,ABS(Q503-E516)-360,360-ABS(Q503-E516)),ABS(Q503-E516))</f>
        <v>99.999999999999972</v>
      </c>
      <c r="R504" s="3">
        <f>IF(ABS(R503-E516)&gt;180,IF(ABS(R503-E516)&gt;360,ABS(R503-E516)-360,360-ABS(R503-E516)),ABS(R503-E516))</f>
        <v>89.999999999999972</v>
      </c>
      <c r="S504" s="3">
        <f>IF(ABS(S503-E516)&gt;180,IF(ABS(S503-E516)&gt;360,ABS(S503-E516)-360,360-ABS(S503-E516)),ABS(S503-E516))</f>
        <v>79.999999999999972</v>
      </c>
      <c r="T504" s="3">
        <f>IF(ABS(T503-E516)&gt;180,IF(ABS(T503-E516)&gt;360,ABS(T503-E516)-360,360-ABS(T503-E516)),ABS(T503-E516))</f>
        <v>69.999999999999972</v>
      </c>
      <c r="U504" s="3">
        <f>IF(ABS(U503-E516)&gt;180,IF(ABS(U503-E516)&gt;360,ABS(U503-E516)-360,360-ABS(U503-E516)),ABS(U503-E516))</f>
        <v>59.999999999999972</v>
      </c>
      <c r="V504" s="3">
        <f>IF(ABS(V503-E516)&gt;180,IF(ABS(V503-E516)&gt;360,ABS(V503-E516)-360,360-ABS(V503-E516)),ABS(V503-E516))</f>
        <v>49.999999999999972</v>
      </c>
      <c r="W504" s="3">
        <f>IF(ABS(W503-E516)&gt;180,IF(ABS(W503-E516)&gt;360,ABS(W503-E516)-360,360-ABS(W503-E516)),ABS(W503-E516))</f>
        <v>39.999999999999972</v>
      </c>
      <c r="X504" s="3">
        <f>IF(ABS(X503-E516)&gt;180,IF(ABS(X503-E516)&gt;360,ABS(X503-E516)-360,360-ABS(X503-E516)),ABS(X503-E516))</f>
        <v>29.999999999999972</v>
      </c>
      <c r="Y504" s="3">
        <f>IF(ABS(Y503-E516)&gt;180,IF(ABS(Y503-E516)&gt;360,ABS(Y503-E516)-360,360-ABS(Y503-E516)),ABS(Y503-E516))</f>
        <v>19.999999999999972</v>
      </c>
      <c r="Z504" s="3">
        <f>IF(ABS(Z503-E516)&gt;180,IF(ABS(Z503-E516)&gt;360,ABS(Z503-E516)-360,360-ABS(Z503-E516)),ABS(Z503-E516))</f>
        <v>9.9999999999999716</v>
      </c>
      <c r="AA504" s="3">
        <f>IF(ABS(AA503-E516)&gt;180,IF(ABS(AA503-E516)&gt;360,ABS(AA503-E516)-360,360-ABS(AA503-E516)),ABS(AA503-E516))</f>
        <v>2.8421709430404007E-14</v>
      </c>
      <c r="AB504" s="3">
        <f>IF(ABS(AB503-E516)&gt;180,IF(ABS(AB503-E516)&gt;360,ABS(AB503-E516)-360,360-ABS(AB503-E516)),ABS(AB503-E516))</f>
        <v>10.000000000000028</v>
      </c>
      <c r="AC504" s="3">
        <f>IF(ABS(AC503-E516)&gt;180,IF(ABS(AC503-E516)&gt;360,ABS(AC503-E516)-360,360-ABS(AC503-E516)),ABS(AC503-E516))</f>
        <v>20.000000000000028</v>
      </c>
      <c r="AD504" s="3">
        <f>IF(ABS(AD503-E516)&gt;180,IF(ABS(AD503-E516)&gt;360,ABS(AD503-E516)-360,360-ABS(AD503-E516)),ABS(AD503-E516))</f>
        <v>30.000000000000028</v>
      </c>
      <c r="AE504" s="3">
        <f>IF(ABS(AE503-E516)&gt;180,IF(ABS(AE503-E516)&gt;360,ABS(AE503-E516)-360,360-ABS(AE503-E516)),ABS(AE503-E516))</f>
        <v>40.000000000000028</v>
      </c>
      <c r="AF504" s="3">
        <f>IF(ABS(AF503-E516)&gt;180,IF(ABS(AF503-E516)&gt;360,ABS(AF503-E516)-360,360-ABS(AF503-E516)),ABS(AF503-E516))</f>
        <v>50.000000000000028</v>
      </c>
      <c r="AG504" s="3">
        <f>IF(ABS(AG503-E516)&gt;180,IF(ABS(AG503-E516)&gt;360,ABS(AG503-E516)-360,360-ABS(AG503-E516)),ABS(AG503-E516))</f>
        <v>60.000000000000028</v>
      </c>
      <c r="AH504" s="3">
        <f>IF(ABS(AH503-E516)&gt;180,IF(ABS(AH503-E516)&gt;360,ABS(AH503-E516)-360,360-ABS(AH503-E516)),ABS(AH503-E516))</f>
        <v>70.000000000000028</v>
      </c>
      <c r="AI504" s="3">
        <f>IF(ABS(AI503-E516)&gt;180,IF(ABS(AI503-E516)&gt;360,ABS(AI503-E516)-360,360-ABS(AI503-E516)),ABS(AI503-E516))</f>
        <v>80.000000000000028</v>
      </c>
      <c r="AJ504" s="3">
        <f>IF(ABS(AJ503-E516)&gt;180,IF(ABS(AJ503-E516)&gt;360,ABS(AJ503-E516)-360,360-ABS(AJ503-E516)),ABS(AJ503-E516))</f>
        <v>90.000000000000028</v>
      </c>
      <c r="AK504" s="3">
        <f>IF(ABS(AK503-E516)&gt;180,IF(ABS(AK503-E516)&gt;360,ABS(AK503-E516)-360,360-ABS(AK503-E516)),ABS(AK503-E516))</f>
        <v>100.00000000000003</v>
      </c>
      <c r="AL504" s="3">
        <f>IF(ABS(AL503-E516)&gt;180,IF(ABS(AL503-E516)&gt;360,ABS(AL503-E516)-360,360-ABS(AL503-E516)),ABS(AL503-E516))</f>
        <v>110.00000000000003</v>
      </c>
      <c r="AM504" s="3">
        <f>IF(ABS(AM503-E516)&gt;180,IF(ABS(AM503-E516)&gt;360,ABS(AM503-E516)-360,360-ABS(AM503-E516)),ABS(AM503-E516))</f>
        <v>120.00000000000003</v>
      </c>
      <c r="AN504" s="3">
        <f>IF(ABS(AN503-E516)&gt;180,IF(ABS(AN503-E516)&gt;360,ABS(AN503-E516)-360,360-ABS(AN503-E516)),ABS(AN503-E516))</f>
        <v>130.00000000000003</v>
      </c>
      <c r="AO504" s="3">
        <f>IF(ABS(AO503-E516)&gt;180,IF(ABS(AO503-E516)&gt;360,ABS(AO503-E516)-360,360-ABS(AO503-E516)),ABS(AO503-E516))</f>
        <v>140.00000000000003</v>
      </c>
      <c r="AP504" s="3">
        <f>IF(ABS(AP503-E516)&gt;180,IF(ABS(AP503-E516)&gt;360,ABS(AP503-E516)-360,360-ABS(AP503-E516)),ABS(AP503-E516))</f>
        <v>150.00000000000003</v>
      </c>
      <c r="AQ504" s="3">
        <f>IF(ABS(AQ503-E516)&gt;180,IF(ABS(AQ503-E516)&gt;360,ABS(AQ503-E516)-360,360-ABS(AQ503-E516)),ABS(AQ503-E516))</f>
        <v>160.00000000000003</v>
      </c>
      <c r="AR504" s="3">
        <f>IF(ABS(AR503-E516)&gt;180,IF(ABS(AR503-E516)&gt;360,ABS(AR503-E516)-360,360-ABS(AR503-E516)),ABS(AR503-E516))</f>
        <v>170.00000000000003</v>
      </c>
    </row>
    <row r="505" spans="2:44" ht="15.75" customHeight="1" x14ac:dyDescent="0.2">
      <c r="G505" s="3" t="s">
        <v>736</v>
      </c>
    </row>
    <row r="506" spans="2:44" ht="15.75" customHeight="1" x14ac:dyDescent="0.2">
      <c r="B506" s="3" t="s">
        <v>791</v>
      </c>
      <c r="E506" s="3">
        <v>200</v>
      </c>
      <c r="G506" s="3">
        <v>90</v>
      </c>
      <c r="I506" s="3" t="e">
        <f>IF(DEGREES(ACOS(SIN(RADIANS(G506))*SIN(RADIANS(E514))+COS(RADIANS(G506))*COS(RADIANS(E514))*COS(RADIANS(I504))))&gt;90,0,$F$4*$F$5/E513^2*(SIN(RADIANS(G506))*SIN(RADIANS(E514))+COS(RADIANS(G506))*COS(RADIANS(E514))*COS(RADIANS(I504))))</f>
        <v>#DIV/0!</v>
      </c>
      <c r="J506" s="3" t="e">
        <f>IF(DEGREES(ACOS(SIN(RADIANS(G506))*SIN(RADIANS(E514))+COS(RADIANS(G506))*COS(RADIANS(E514))*COS(RADIANS(J504))))&gt;90,0,$F$4*$F$5/E513^2*(SIN(RADIANS(G506))*SIN(RADIANS(E514))+COS(RADIANS(G506))*COS(RADIANS(E514))*COS(RADIANS(J504))))</f>
        <v>#DIV/0!</v>
      </c>
      <c r="K506" s="3" t="e">
        <f>IF(DEGREES(ACOS(SIN(RADIANS(G506))*SIN(RADIANS(E514))+COS(RADIANS(G506))*COS(RADIANS(E514))*COS(RADIANS(K504))))&gt;90,0,$F$4*$F$5/E513^2*(SIN(RADIANS(G506))*SIN(RADIANS(E514))+COS(RADIANS(G506))*COS(RADIANS(E514))*COS(RADIANS(K504))))</f>
        <v>#DIV/0!</v>
      </c>
      <c r="L506" s="3" t="e">
        <f>IF(DEGREES(ACOS(SIN(RADIANS(G506))*SIN(RADIANS(E514))+COS(RADIANS(G506))*COS(RADIANS(E514))*COS(RADIANS(L504))))&gt;90,0,$F$4*$F$5/E513^2*(SIN(RADIANS(G506))*SIN(RADIANS(E514))+COS(RADIANS(G506))*COS(RADIANS(E514))*COS(RADIANS(L504))))</f>
        <v>#DIV/0!</v>
      </c>
      <c r="M506" s="3" t="e">
        <f>IF(DEGREES(ACOS(SIN(RADIANS(G506))*SIN(RADIANS(E514))+COS(RADIANS(G506))*COS(RADIANS(E514))*COS(RADIANS(M504))))&gt;90,0,$F$4*$F$5/E513^2*(SIN(RADIANS(G506))*SIN(RADIANS(E514))+COS(RADIANS(G506))*COS(RADIANS(E514))*COS(RADIANS(M504))))</f>
        <v>#DIV/0!</v>
      </c>
      <c r="N506" s="3" t="e">
        <f>IF(DEGREES(ACOS(SIN(RADIANS(G506))*SIN(RADIANS(E514))+COS(RADIANS(G506))*COS(RADIANS(E514))*COS(RADIANS(N504))))&gt;90,0,$F$4*$F$5/E513^2*(SIN(RADIANS(G506))*SIN(RADIANS(E514))+COS(RADIANS(G506))*COS(RADIANS(E514))*COS(RADIANS(N504))))</f>
        <v>#DIV/0!</v>
      </c>
      <c r="O506" s="3" t="e">
        <f>IF(DEGREES(ACOS(SIN(RADIANS(G506))*SIN(RADIANS(E514))+COS(RADIANS(G506))*COS(RADIANS(E514))*COS(RADIANS(O504))))&gt;90,0,$F$4*$F$5/E513^2*(SIN(RADIANS(G506))*SIN(RADIANS(E514))+COS(RADIANS(G506))*COS(RADIANS(E514))*COS(RADIANS(O504))))</f>
        <v>#DIV/0!</v>
      </c>
      <c r="P506" s="3" t="e">
        <f>IF(DEGREES(ACOS(SIN(RADIANS(G506))*SIN(RADIANS(E514))+COS(RADIANS(G506))*COS(RADIANS(E514))*COS(RADIANS(P504))))&gt;90,0,$F$4*$F$5/E513^2*(SIN(RADIANS(G506))*SIN(RADIANS(E514))+COS(RADIANS(G506))*COS(RADIANS(E514))*COS(RADIANS(P504))))</f>
        <v>#DIV/0!</v>
      </c>
      <c r="Q506" s="3" t="e">
        <f>IF(DEGREES(ACOS(SIN(RADIANS(G506))*SIN(RADIANS(E514))+COS(RADIANS(G506))*COS(RADIANS(E514))*COS(RADIANS(Q504))))&gt;90,0,$F$4*$F$5/E513^2*(SIN(RADIANS(G506))*SIN(RADIANS(E514))+COS(RADIANS(G506))*COS(RADIANS(E514))*COS(RADIANS(Q504))))</f>
        <v>#DIV/0!</v>
      </c>
      <c r="R506" s="3" t="e">
        <f>IF(DEGREES(ACOS(SIN(RADIANS(G506))*SIN(RADIANS(E514))+COS(RADIANS(G506))*COS(RADIANS(E514))*COS(RADIANS(R504))))&gt;90,0,$F$4*$F$5/E513^2*(SIN(RADIANS(G506))*SIN(RADIANS(E514))+COS(RADIANS(G506))*COS(RADIANS(E514))*COS(RADIANS(R504))))</f>
        <v>#DIV/0!</v>
      </c>
      <c r="S506" s="3" t="e">
        <f>IF(DEGREES(ACOS(SIN(RADIANS(G506))*SIN(RADIANS(E514))+COS(RADIANS(G506))*COS(RADIANS(E514))*COS(RADIANS(S504))))&gt;90,0,$F$4*$F$5/E513^2*(SIN(RADIANS(G506))*SIN(RADIANS(E514))+COS(RADIANS(G506))*COS(RADIANS(E514))*COS(RADIANS(S504))))</f>
        <v>#DIV/0!</v>
      </c>
      <c r="T506" s="3" t="e">
        <f>IF(DEGREES(ACOS(SIN(RADIANS(G506))*SIN(RADIANS(E514))+COS(RADIANS(G506))*COS(RADIANS(E514))*COS(RADIANS(T504))))&gt;90,0,$F$4*$F$5/E513^2*(SIN(RADIANS(G506))*SIN(RADIANS(E514))+COS(RADIANS(G506))*COS(RADIANS(E514))*COS(RADIANS(T504))))</f>
        <v>#DIV/0!</v>
      </c>
      <c r="U506" s="3" t="e">
        <f>IF(DEGREES(ACOS(SIN(RADIANS(G506))*SIN(RADIANS(E514))+COS(RADIANS(G506))*COS(RADIANS(E514))*COS(RADIANS(U504))))&gt;90,0,$F$4*$F$5/E513^2*(SIN(RADIANS(G506))*SIN(RADIANS(E514))+COS(RADIANS(G506))*COS(RADIANS(E514))*COS(RADIANS(U504))))</f>
        <v>#DIV/0!</v>
      </c>
      <c r="V506" s="3" t="e">
        <f>IF(DEGREES(ACOS(SIN(RADIANS(G506))*SIN(RADIANS(E514))+COS(RADIANS(G506))*COS(RADIANS(E514))*COS(RADIANS(V504))))&gt;90,0,$F$4*$F$5/E513^2*(SIN(RADIANS(G506))*SIN(RADIANS(E514))+COS(RADIANS(G506))*COS(RADIANS(E514))*COS(RADIANS(V504))))</f>
        <v>#DIV/0!</v>
      </c>
      <c r="W506" s="3" t="e">
        <f>IF(DEGREES(ACOS(SIN(RADIANS(G506))*SIN(RADIANS(E514))+COS(RADIANS(G506))*COS(RADIANS(E514))*COS(RADIANS(W504))))&gt;90,0,$F$4*$F$5/E513^2*(SIN(RADIANS(G506))*SIN(RADIANS(E514))+COS(RADIANS(G506))*COS(RADIANS(E514))*COS(RADIANS(W504))))</f>
        <v>#DIV/0!</v>
      </c>
      <c r="X506" s="3" t="e">
        <f>IF(DEGREES(ACOS(SIN(RADIANS(G506))*SIN(RADIANS(E514))+COS(RADIANS(G506))*COS(RADIANS(E514))*COS(RADIANS(X504))))&gt;90,0,$F$4*$F$5/E513^2*(SIN(RADIANS(G506))*SIN(RADIANS(E514))+COS(RADIANS(G506))*COS(RADIANS(E514))*COS(RADIANS(X504))))</f>
        <v>#DIV/0!</v>
      </c>
      <c r="Y506" s="3" t="e">
        <f>IF(DEGREES(ACOS(SIN(RADIANS(G506))*SIN(RADIANS(E514))+COS(RADIANS(G506))*COS(RADIANS(E514))*COS(RADIANS(Y504))))&gt;90,0,$F$4*$F$5/E513^2*(SIN(RADIANS(G506))*SIN(RADIANS(E514))+COS(RADIANS(G506))*COS(RADIANS(E514))*COS(RADIANS(Y504))))</f>
        <v>#DIV/0!</v>
      </c>
      <c r="Z506" s="3" t="e">
        <f>IF(DEGREES(ACOS(SIN(RADIANS(G506))*SIN(RADIANS(E514))+COS(RADIANS(G506))*COS(RADIANS(E514))*COS(RADIANS(Z504))))&gt;90,0,$F$4*$F$5/E513^2*(SIN(RADIANS(G506))*SIN(RADIANS(E514))+COS(RADIANS(G506))*COS(RADIANS(E514))*COS(RADIANS(Z504))))</f>
        <v>#DIV/0!</v>
      </c>
      <c r="AA506" s="3" t="e">
        <f>IF(DEGREES(ACOS(SIN(RADIANS(G506))*SIN(RADIANS(E514))+COS(RADIANS(G506))*COS(RADIANS(E514))*COS(RADIANS(AA504))))&gt;90,0,$F$4*$F$5/E513^2*(SIN(RADIANS(G506))*SIN(RADIANS(E514))+COS(RADIANS(G506))*COS(RADIANS(E514))*COS(RADIANS(AA504))))</f>
        <v>#DIV/0!</v>
      </c>
      <c r="AB506" s="3" t="e">
        <f>IF(DEGREES(ACOS(SIN(RADIANS(G506))*SIN(RADIANS(E514))+COS(RADIANS(G506))*COS(RADIANS(E514))*COS(RADIANS(AB504))))&gt;90,0,$F$4*$F$5/E513^2*(SIN(RADIANS(G506))*SIN(RADIANS(E514))+COS(RADIANS(G506))*COS(RADIANS(E514))*COS(RADIANS(AB504))))</f>
        <v>#DIV/0!</v>
      </c>
      <c r="AC506" s="3" t="e">
        <f>IF(DEGREES(ACOS(SIN(RADIANS(G506))*SIN(RADIANS(E514))+COS(RADIANS(G506))*COS(RADIANS(E514))*COS(RADIANS(AC504))))&gt;90,0,$F$4*$F$5/E513^2*(SIN(RADIANS(G506))*SIN(RADIANS(E514))+COS(RADIANS(G506))*COS(RADIANS(E514))*COS(RADIANS(AC504))))</f>
        <v>#DIV/0!</v>
      </c>
      <c r="AD506" s="3" t="e">
        <f>IF(DEGREES(ACOS(SIN(RADIANS(G506))*SIN(RADIANS(E514))+COS(RADIANS(G506))*COS(RADIANS(E514))*COS(RADIANS(AD504))))&gt;90,0,$F$4*$F$5/E513^2*(SIN(RADIANS(G506))*SIN(RADIANS(E514))+COS(RADIANS(G506))*COS(RADIANS(E514))*COS(RADIANS(AD504))))</f>
        <v>#DIV/0!</v>
      </c>
      <c r="AE506" s="3" t="e">
        <f>IF(DEGREES(ACOS(SIN(RADIANS(G506))*SIN(RADIANS(E514))+COS(RADIANS(G506))*COS(RADIANS(E514))*COS(RADIANS(AE504))))&gt;90,0,$F$4*$F$5/E513^2*(SIN(RADIANS(G506))*SIN(RADIANS(E514))+COS(RADIANS(G506))*COS(RADIANS(E514))*COS(RADIANS(AE504))))</f>
        <v>#DIV/0!</v>
      </c>
      <c r="AF506" s="3" t="e">
        <f>IF(DEGREES(ACOS(SIN(RADIANS(G506))*SIN(RADIANS(E514))+COS(RADIANS(G506))*COS(RADIANS(E514))*COS(RADIANS(AF504))))&gt;90,0,$F$4*$F$5/E513^2*(SIN(RADIANS(G506))*SIN(RADIANS(E514))+COS(RADIANS(G506))*COS(RADIANS(E514))*COS(RADIANS(AF504))))</f>
        <v>#DIV/0!</v>
      </c>
      <c r="AG506" s="3" t="e">
        <f>IF(DEGREES(ACOS(SIN(RADIANS(G506))*SIN(RADIANS(E514))+COS(RADIANS(G506))*COS(RADIANS(E514))*COS(RADIANS(AG504))))&gt;90,0,$F$4*$F$5/E513^2*(SIN(RADIANS(G506))*SIN(RADIANS(E514))+COS(RADIANS(G506))*COS(RADIANS(E514))*COS(RADIANS(AG504))))</f>
        <v>#DIV/0!</v>
      </c>
      <c r="AH506" s="3" t="e">
        <f>IF(DEGREES(ACOS(SIN(RADIANS(G506))*SIN(RADIANS(E514))+COS(RADIANS(G506))*COS(RADIANS(E514))*COS(RADIANS(AH504))))&gt;90,0,$F$4*$F$5/E513^2*(SIN(RADIANS(G506))*SIN(RADIANS(E514))+COS(RADIANS(G506))*COS(RADIANS(E514))*COS(RADIANS(AH504))))</f>
        <v>#DIV/0!</v>
      </c>
      <c r="AI506" s="3" t="e">
        <f>IF(DEGREES(ACOS(SIN(RADIANS(G506))*SIN(RADIANS(E514))+COS(RADIANS(G506))*COS(RADIANS(E514))*COS(RADIANS(AI504))))&gt;90,0,$F$4*$F$5/E513^2*(SIN(RADIANS(G506))*SIN(RADIANS(E514))+COS(RADIANS(G506))*COS(RADIANS(E514))*COS(RADIANS(AI504))))</f>
        <v>#DIV/0!</v>
      </c>
      <c r="AJ506" s="3" t="e">
        <f>IF(DEGREES(ACOS(SIN(RADIANS(G506))*SIN(RADIANS(E514))+COS(RADIANS(G506))*COS(RADIANS(E514))*COS(RADIANS(AJ504))))&gt;90,0,$F$4*$F$5/E513^2*(SIN(RADIANS(G506))*SIN(RADIANS(E514))+COS(RADIANS(G506))*COS(RADIANS(E514))*COS(RADIANS(AJ504))))</f>
        <v>#DIV/0!</v>
      </c>
      <c r="AK506" s="3" t="e">
        <f>IF(DEGREES(ACOS(SIN(RADIANS(G506))*SIN(RADIANS(E514))+COS(RADIANS(G506))*COS(RADIANS(E514))*COS(RADIANS(AK504))))&gt;90,0,$F$4*$F$5/E513^2*(SIN(RADIANS(G506))*SIN(RADIANS(E514))+COS(RADIANS(G506))*COS(RADIANS(E514))*COS(RADIANS(AK504))))</f>
        <v>#DIV/0!</v>
      </c>
      <c r="AL506" s="3" t="e">
        <f>IF(DEGREES(ACOS(SIN(RADIANS(G506))*SIN(RADIANS(E514))+COS(RADIANS(G506))*COS(RADIANS(E514))*COS(RADIANS(AL504))))&gt;90,0,$F$4*$F$5/E513^2*(SIN(RADIANS(G506))*SIN(RADIANS(E514))+COS(RADIANS(G506))*COS(RADIANS(E514))*COS(RADIANS(AL504))))</f>
        <v>#DIV/0!</v>
      </c>
      <c r="AM506" s="3" t="e">
        <f>IF(DEGREES(ACOS(SIN(RADIANS(G506))*SIN(RADIANS(E514))+COS(RADIANS(G506))*COS(RADIANS(E514))*COS(RADIANS(AM504))))&gt;90,0,$F$4*$F$5/E513^2*(SIN(RADIANS(G506))*SIN(RADIANS(E514))+COS(RADIANS(G506))*COS(RADIANS(E514))*COS(RADIANS(AM504))))</f>
        <v>#DIV/0!</v>
      </c>
      <c r="AN506" s="3" t="e">
        <f>IF(DEGREES(ACOS(SIN(RADIANS(G506))*SIN(RADIANS(E514))+COS(RADIANS(G506))*COS(RADIANS(E514))*COS(RADIANS(AN504))))&gt;90,0,$F$4*$F$5/E513^2*(SIN(RADIANS(G506))*SIN(RADIANS(E514))+COS(RADIANS(G506))*COS(RADIANS(E514))*COS(RADIANS(AN504))))</f>
        <v>#DIV/0!</v>
      </c>
      <c r="AO506" s="3" t="e">
        <f>IF(DEGREES(ACOS(SIN(RADIANS(G506))*SIN(RADIANS(E514))+COS(RADIANS(G506))*COS(RADIANS(E514))*COS(RADIANS(AO504))))&gt;90,0,$F$4*$F$5/E513^2*(SIN(RADIANS(G506))*SIN(RADIANS(E514))+COS(RADIANS(G506))*COS(RADIANS(E514))*COS(RADIANS(AO504))))</f>
        <v>#DIV/0!</v>
      </c>
      <c r="AP506" s="3" t="e">
        <f>IF(DEGREES(ACOS(SIN(RADIANS(G506))*SIN(RADIANS(E514))+COS(RADIANS(G506))*COS(RADIANS(E514))*COS(RADIANS(AP504))))&gt;90,0,$F$4*$F$5/E513^2*(SIN(RADIANS(G506))*SIN(RADIANS(E514))+COS(RADIANS(G506))*COS(RADIANS(E514))*COS(RADIANS(AP504))))</f>
        <v>#DIV/0!</v>
      </c>
      <c r="AQ506" s="3" t="e">
        <f>IF(DEGREES(ACOS(SIN(RADIANS(G506))*SIN(RADIANS(E514))+COS(RADIANS(G506))*COS(RADIANS(E514))*COS(RADIANS(AQ504))))&gt;90,0,$F$4*$F$5/E513^2*(SIN(RADIANS(G506))*SIN(RADIANS(E514))+COS(RADIANS(G506))*COS(RADIANS(E514))*COS(RADIANS(AQ504))))</f>
        <v>#DIV/0!</v>
      </c>
      <c r="AR506" s="3" t="e">
        <f>IF(DEGREES(ACOS(SIN(RADIANS(G506))*SIN(RADIANS(E514))+COS(RADIANS(G506))*COS(RADIANS(E514))*COS(RADIANS(AR504))))&gt;90,0,$F$4*$F$5/E513^2*(SIN(RADIANS(G506))*SIN(RADIANS(E514))+COS(RADIANS(G506))*COS(RADIANS(E514))*COS(RADIANS(AR504))))</f>
        <v>#DIV/0!</v>
      </c>
    </row>
    <row r="507" spans="2:44" ht="15.75" customHeight="1" x14ac:dyDescent="0.2">
      <c r="B507" s="3" t="s">
        <v>728</v>
      </c>
      <c r="E507" s="3">
        <f t="array" ref="E507">INDEX($D$1751:$AM$1751,0,MATCH(E506-IF(E506&lt;360,0,360),$D$1700:$AM$1700,0))+IF(E506&gt;350,360,0)</f>
        <v>199.99999999999997</v>
      </c>
      <c r="G507" s="3">
        <v>80</v>
      </c>
      <c r="I507" s="3">
        <f>IF(DEGREES(ACOS(SIN(RADIANS(G507))*SIN(RADIANS(E514))+COS(RADIANS(G507))*COS(RADIANS(E514))*COS(RADIANS(I504))))&gt;90,0,$F$4*$F$5/E513^2*(SIN(RADIANS(G507))*SIN(RADIANS(E514))+COS(RADIANS(G507))*COS(RADIANS(E514))*COS(RADIANS(I504))))</f>
        <v>0</v>
      </c>
      <c r="J507" s="3">
        <f>IF(DEGREES(ACOS(SIN(RADIANS(G507))*SIN(RADIANS(E514))+COS(RADIANS(G507))*COS(RADIANS(E514))*COS(RADIANS(J504))))&gt;90,0,$F$4*$F$5/E513^2*(SIN(RADIANS(G507))*SIN(RADIANS(E514))+COS(RADIANS(G507))*COS(RADIANS(E514))*COS(RADIANS(J504))))</f>
        <v>0</v>
      </c>
      <c r="K507" s="3">
        <f>IF(DEGREES(ACOS(SIN(RADIANS(G507))*SIN(RADIANS(E514))+COS(RADIANS(G507))*COS(RADIANS(E514))*COS(RADIANS(K504))))&gt;90,0,$F$4*$F$5/E513^2*(SIN(RADIANS(G507))*SIN(RADIANS(E514))+COS(RADIANS(G507))*COS(RADIANS(E514))*COS(RADIANS(K504))))</f>
        <v>0</v>
      </c>
      <c r="L507" s="3">
        <f>IF(DEGREES(ACOS(SIN(RADIANS(G507))*SIN(RADIANS(E514))+COS(RADIANS(G507))*COS(RADIANS(E514))*COS(RADIANS(L504))))&gt;90,0,$F$4*$F$5/E513^2*(SIN(RADIANS(G507))*SIN(RADIANS(E514))+COS(RADIANS(G507))*COS(RADIANS(E514))*COS(RADIANS(L504))))</f>
        <v>0</v>
      </c>
      <c r="M507" s="3">
        <f>IF(DEGREES(ACOS(SIN(RADIANS(G507))*SIN(RADIANS(E514))+COS(RADIANS(G507))*COS(RADIANS(E514))*COS(RADIANS(M504))))&gt;90,0,$F$4*$F$5/E513^2*(SIN(RADIANS(G507))*SIN(RADIANS(E514))+COS(RADIANS(G507))*COS(RADIANS(E514))*COS(RADIANS(M504))))</f>
        <v>0</v>
      </c>
      <c r="N507" s="3">
        <f>IF(DEGREES(ACOS(SIN(RADIANS(G507))*SIN(RADIANS(E514))+COS(RADIANS(G507))*COS(RADIANS(E514))*COS(RADIANS(N504))))&gt;90,0,$F$4*$F$5/E513^2*(SIN(RADIANS(G507))*SIN(RADIANS(E514))+COS(RADIANS(G507))*COS(RADIANS(E514))*COS(RADIANS(N504))))</f>
        <v>0</v>
      </c>
      <c r="O507" s="3">
        <f>IF(DEGREES(ACOS(SIN(RADIANS(G507))*SIN(RADIANS(E514))+COS(RADIANS(G507))*COS(RADIANS(E514))*COS(RADIANS(O504))))&gt;90,0,$F$4*$F$5/E513^2*(SIN(RADIANS(G507))*SIN(RADIANS(E514))+COS(RADIANS(G507))*COS(RADIANS(E514))*COS(RADIANS(O504))))</f>
        <v>0</v>
      </c>
      <c r="P507" s="3">
        <f>IF(DEGREES(ACOS(SIN(RADIANS(G507))*SIN(RADIANS(E514))+COS(RADIANS(G507))*COS(RADIANS(E514))*COS(RADIANS(P504))))&gt;90,0,$F$4*$F$5/E513^2*(SIN(RADIANS(G507))*SIN(RADIANS(E514))+COS(RADIANS(G507))*COS(RADIANS(E514))*COS(RADIANS(P504))))</f>
        <v>0</v>
      </c>
      <c r="Q507" s="3">
        <f>IF(DEGREES(ACOS(SIN(RADIANS(G507))*SIN(RADIANS(E514))+COS(RADIANS(G507))*COS(RADIANS(E514))*COS(RADIANS(Q504))))&gt;90,0,$F$4*$F$5/E513^2*(SIN(RADIANS(G507))*SIN(RADIANS(E514))+COS(RADIANS(G507))*COS(RADIANS(E514))*COS(RADIANS(Q504))))</f>
        <v>0</v>
      </c>
      <c r="R507" s="3" t="e">
        <f>IF(DEGREES(ACOS(SIN(RADIANS(G507))*SIN(RADIANS(E514))+COS(RADIANS(G507))*COS(RADIANS(E514))*COS(RADIANS(R504))))&gt;90,0,$F$4*$F$5/E513^2*(SIN(RADIANS(G507))*SIN(RADIANS(E514))+COS(RADIANS(G507))*COS(RADIANS(E514))*COS(RADIANS(R504))))</f>
        <v>#DIV/0!</v>
      </c>
      <c r="S507" s="3" t="e">
        <f>IF(DEGREES(ACOS(SIN(RADIANS(G507))*SIN(RADIANS(E514))+COS(RADIANS(G507))*COS(RADIANS(E514))*COS(RADIANS(S504))))&gt;90,0,$F$4*$F$5/E513^2*(SIN(RADIANS(G507))*SIN(RADIANS(E514))+COS(RADIANS(G507))*COS(RADIANS(E514))*COS(RADIANS(S504))))</f>
        <v>#DIV/0!</v>
      </c>
      <c r="T507" s="3" t="e">
        <f>IF(DEGREES(ACOS(SIN(RADIANS(G507))*SIN(RADIANS(E514))+COS(RADIANS(G507))*COS(RADIANS(E514))*COS(RADIANS(T504))))&gt;90,0,$F$4*$F$5/E513^2*(SIN(RADIANS(G507))*SIN(RADIANS(E514))+COS(RADIANS(G507))*COS(RADIANS(E514))*COS(RADIANS(T504))))</f>
        <v>#DIV/0!</v>
      </c>
      <c r="U507" s="3" t="e">
        <f>IF(DEGREES(ACOS(SIN(RADIANS(G507))*SIN(RADIANS(E514))+COS(RADIANS(G507))*COS(RADIANS(E514))*COS(RADIANS(U504))))&gt;90,0,$F$4*$F$5/E513^2*(SIN(RADIANS(G507))*SIN(RADIANS(E514))+COS(RADIANS(G507))*COS(RADIANS(E514))*COS(RADIANS(U504))))</f>
        <v>#DIV/0!</v>
      </c>
      <c r="V507" s="3" t="e">
        <f>IF(DEGREES(ACOS(SIN(RADIANS(G507))*SIN(RADIANS(E514))+COS(RADIANS(G507))*COS(RADIANS(E514))*COS(RADIANS(V504))))&gt;90,0,$F$4*$F$5/E513^2*(SIN(RADIANS(G507))*SIN(RADIANS(E514))+COS(RADIANS(G507))*COS(RADIANS(E514))*COS(RADIANS(V504))))</f>
        <v>#DIV/0!</v>
      </c>
      <c r="W507" s="3" t="e">
        <f>IF(DEGREES(ACOS(SIN(RADIANS(G507))*SIN(RADIANS(E514))+COS(RADIANS(G507))*COS(RADIANS(E514))*COS(RADIANS(W504))))&gt;90,0,$F$4*$F$5/E513^2*(SIN(RADIANS(G507))*SIN(RADIANS(E514))+COS(RADIANS(G507))*COS(RADIANS(E514))*COS(RADIANS(W504))))</f>
        <v>#DIV/0!</v>
      </c>
      <c r="X507" s="3" t="e">
        <f>IF(DEGREES(ACOS(SIN(RADIANS(G507))*SIN(RADIANS(E514))+COS(RADIANS(G507))*COS(RADIANS(E514))*COS(RADIANS(X504))))&gt;90,0,$F$4*$F$5/E513^2*(SIN(RADIANS(G507))*SIN(RADIANS(E514))+COS(RADIANS(G507))*COS(RADIANS(E514))*COS(RADIANS(X504))))</f>
        <v>#DIV/0!</v>
      </c>
      <c r="Y507" s="3" t="e">
        <f>IF(DEGREES(ACOS(SIN(RADIANS(G507))*SIN(RADIANS(E514))+COS(RADIANS(G507))*COS(RADIANS(E514))*COS(RADIANS(Y504))))&gt;90,0,$F$4*$F$5/E513^2*(SIN(RADIANS(G507))*SIN(RADIANS(E514))+COS(RADIANS(G507))*COS(RADIANS(E514))*COS(RADIANS(Y504))))</f>
        <v>#DIV/0!</v>
      </c>
      <c r="Z507" s="3" t="e">
        <f>IF(DEGREES(ACOS(SIN(RADIANS(G507))*SIN(RADIANS(E514))+COS(RADIANS(G507))*COS(RADIANS(E514))*COS(RADIANS(Z504))))&gt;90,0,$F$4*$F$5/E513^2*(SIN(RADIANS(G507))*SIN(RADIANS(E514))+COS(RADIANS(G507))*COS(RADIANS(E514))*COS(RADIANS(Z504))))</f>
        <v>#DIV/0!</v>
      </c>
      <c r="AA507" s="3" t="e">
        <f>IF(DEGREES(ACOS(SIN(RADIANS(G507))*SIN(RADIANS(E514))+COS(RADIANS(G507))*COS(RADIANS(E514))*COS(RADIANS(AA504))))&gt;90,0,$F$4*$F$5/E513^2*(SIN(RADIANS(G507))*SIN(RADIANS(E514))+COS(RADIANS(G507))*COS(RADIANS(E514))*COS(RADIANS(AA504))))</f>
        <v>#DIV/0!</v>
      </c>
      <c r="AB507" s="3" t="e">
        <f>IF(DEGREES(ACOS(SIN(RADIANS(G507))*SIN(RADIANS(E514))+COS(RADIANS(G507))*COS(RADIANS(E514))*COS(RADIANS(AB504))))&gt;90,0,$F$4*$F$5/E513^2*(SIN(RADIANS(G507))*SIN(RADIANS(E514))+COS(RADIANS(G507))*COS(RADIANS(E514))*COS(RADIANS(AB504))))</f>
        <v>#DIV/0!</v>
      </c>
      <c r="AC507" s="3" t="e">
        <f>IF(DEGREES(ACOS(SIN(RADIANS(G507))*SIN(RADIANS(E514))+COS(RADIANS(G507))*COS(RADIANS(E514))*COS(RADIANS(AC504))))&gt;90,0,$F$4*$F$5/E513^2*(SIN(RADIANS(G507))*SIN(RADIANS(E514))+COS(RADIANS(G507))*COS(RADIANS(E514))*COS(RADIANS(AC504))))</f>
        <v>#DIV/0!</v>
      </c>
      <c r="AD507" s="3" t="e">
        <f>IF(DEGREES(ACOS(SIN(RADIANS(G507))*SIN(RADIANS(E514))+COS(RADIANS(G507))*COS(RADIANS(E514))*COS(RADIANS(AD504))))&gt;90,0,$F$4*$F$5/E513^2*(SIN(RADIANS(G507))*SIN(RADIANS(E514))+COS(RADIANS(G507))*COS(RADIANS(E514))*COS(RADIANS(AD504))))</f>
        <v>#DIV/0!</v>
      </c>
      <c r="AE507" s="3" t="e">
        <f>IF(DEGREES(ACOS(SIN(RADIANS(G507))*SIN(RADIANS(E514))+COS(RADIANS(G507))*COS(RADIANS(E514))*COS(RADIANS(AE504))))&gt;90,0,$F$4*$F$5/E513^2*(SIN(RADIANS(G507))*SIN(RADIANS(E514))+COS(RADIANS(G507))*COS(RADIANS(E514))*COS(RADIANS(AE504))))</f>
        <v>#DIV/0!</v>
      </c>
      <c r="AF507" s="3" t="e">
        <f>IF(DEGREES(ACOS(SIN(RADIANS(G507))*SIN(RADIANS(E514))+COS(RADIANS(G507))*COS(RADIANS(E514))*COS(RADIANS(AF504))))&gt;90,0,$F$4*$F$5/E513^2*(SIN(RADIANS(G507))*SIN(RADIANS(E514))+COS(RADIANS(G507))*COS(RADIANS(E514))*COS(RADIANS(AF504))))</f>
        <v>#DIV/0!</v>
      </c>
      <c r="AG507" s="3" t="e">
        <f>IF(DEGREES(ACOS(SIN(RADIANS(G507))*SIN(RADIANS(E514))+COS(RADIANS(G507))*COS(RADIANS(E514))*COS(RADIANS(AG504))))&gt;90,0,$F$4*$F$5/E513^2*(SIN(RADIANS(G507))*SIN(RADIANS(E514))+COS(RADIANS(G507))*COS(RADIANS(E514))*COS(RADIANS(AG504))))</f>
        <v>#DIV/0!</v>
      </c>
      <c r="AH507" s="3" t="e">
        <f>IF(DEGREES(ACOS(SIN(RADIANS(G507))*SIN(RADIANS(E514))+COS(RADIANS(G507))*COS(RADIANS(E514))*COS(RADIANS(AH504))))&gt;90,0,$F$4*$F$5/E513^2*(SIN(RADIANS(G507))*SIN(RADIANS(E514))+COS(RADIANS(G507))*COS(RADIANS(E514))*COS(RADIANS(AH504))))</f>
        <v>#DIV/0!</v>
      </c>
      <c r="AI507" s="3" t="e">
        <f>IF(DEGREES(ACOS(SIN(RADIANS(G507))*SIN(RADIANS(E514))+COS(RADIANS(G507))*COS(RADIANS(E514))*COS(RADIANS(AI504))))&gt;90,0,$F$4*$F$5/E513^2*(SIN(RADIANS(G507))*SIN(RADIANS(E514))+COS(RADIANS(G507))*COS(RADIANS(E514))*COS(RADIANS(AI504))))</f>
        <v>#DIV/0!</v>
      </c>
      <c r="AJ507" s="3" t="e">
        <f>IF(DEGREES(ACOS(SIN(RADIANS(G507))*SIN(RADIANS(E514))+COS(RADIANS(G507))*COS(RADIANS(E514))*COS(RADIANS(AJ504))))&gt;90,0,$F$4*$F$5/E513^2*(SIN(RADIANS(G507))*SIN(RADIANS(E514))+COS(RADIANS(G507))*COS(RADIANS(E514))*COS(RADIANS(AJ504))))</f>
        <v>#DIV/0!</v>
      </c>
      <c r="AK507" s="3">
        <f>IF(DEGREES(ACOS(SIN(RADIANS(G507))*SIN(RADIANS(E514))+COS(RADIANS(G507))*COS(RADIANS(E514))*COS(RADIANS(AK504))))&gt;90,0,$F$4*$F$5/E513^2*(SIN(RADIANS(G507))*SIN(RADIANS(E514))+COS(RADIANS(G507))*COS(RADIANS(E514))*COS(RADIANS(AK504))))</f>
        <v>0</v>
      </c>
      <c r="AL507" s="3">
        <f>IF(DEGREES(ACOS(SIN(RADIANS(G507))*SIN(RADIANS(E514))+COS(RADIANS(G507))*COS(RADIANS(E514))*COS(RADIANS(AL504))))&gt;90,0,$F$4*$F$5/E513^2*(SIN(RADIANS(G507))*SIN(RADIANS(E514))+COS(RADIANS(G507))*COS(RADIANS(E514))*COS(RADIANS(AL504))))</f>
        <v>0</v>
      </c>
      <c r="AM507" s="3">
        <f>IF(DEGREES(ACOS(SIN(RADIANS(G507))*SIN(RADIANS(E514))+COS(RADIANS(G507))*COS(RADIANS(E514))*COS(RADIANS(AM504))))&gt;90,0,$F$4*$F$5/E513^2*(SIN(RADIANS(G507))*SIN(RADIANS(E514))+COS(RADIANS(G507))*COS(RADIANS(E514))*COS(RADIANS(AM504))))</f>
        <v>0</v>
      </c>
      <c r="AN507" s="3">
        <f>IF(DEGREES(ACOS(SIN(RADIANS(G507))*SIN(RADIANS(E514))+COS(RADIANS(G507))*COS(RADIANS(E514))*COS(RADIANS(AN504))))&gt;90,0,$F$4*$F$5/E513^2*(SIN(RADIANS(G507))*SIN(RADIANS(E514))+COS(RADIANS(G507))*COS(RADIANS(E514))*COS(RADIANS(AN504))))</f>
        <v>0</v>
      </c>
      <c r="AO507" s="3">
        <f>IF(DEGREES(ACOS(SIN(RADIANS(G507))*SIN(RADIANS(E514))+COS(RADIANS(G507))*COS(RADIANS(E514))*COS(RADIANS(AO504))))&gt;90,0,$F$4*$F$5/E513^2*(SIN(RADIANS(G507))*SIN(RADIANS(E514))+COS(RADIANS(G507))*COS(RADIANS(E514))*COS(RADIANS(AO504))))</f>
        <v>0</v>
      </c>
      <c r="AP507" s="3">
        <f>IF(DEGREES(ACOS(SIN(RADIANS(G507))*SIN(RADIANS(E514))+COS(RADIANS(G507))*COS(RADIANS(E514))*COS(RADIANS(AP504))))&gt;90,0,$F$4*$F$5/E513^2*(SIN(RADIANS(G507))*SIN(RADIANS(E514))+COS(RADIANS(G507))*COS(RADIANS(E514))*COS(RADIANS(AP504))))</f>
        <v>0</v>
      </c>
      <c r="AQ507" s="3">
        <f>IF(DEGREES(ACOS(SIN(RADIANS(G507))*SIN(RADIANS(E514))+COS(RADIANS(G507))*COS(RADIANS(E514))*COS(RADIANS(AQ504))))&gt;90,0,$F$4*$F$5/E513^2*(SIN(RADIANS(G507))*SIN(RADIANS(E514))+COS(RADIANS(G507))*COS(RADIANS(E514))*COS(RADIANS(AQ504))))</f>
        <v>0</v>
      </c>
      <c r="AR507" s="3">
        <f>IF(DEGREES(ACOS(SIN(RADIANS(G507))*SIN(RADIANS(E514))+COS(RADIANS(G507))*COS(RADIANS(E514))*COS(RADIANS(AR504))))&gt;90,0,$F$4*$F$5/E513^2*(SIN(RADIANS(G507))*SIN(RADIANS(E514))+COS(RADIANS(G507))*COS(RADIANS(E514))*COS(RADIANS(AR504))))</f>
        <v>0</v>
      </c>
    </row>
    <row r="508" spans="2:44" ht="15.75" customHeight="1" x14ac:dyDescent="0.2">
      <c r="B508" s="20" t="s">
        <v>784</v>
      </c>
      <c r="E508" s="3">
        <f>IF(E507-$F$13&lt;0,E507-$F$13+360,IF(E507-$F$13&gt;360,E507-$F$13-360,E507-$F$13))</f>
        <v>290</v>
      </c>
      <c r="G508" s="3">
        <v>70</v>
      </c>
      <c r="I508" s="3">
        <f>IF(DEGREES(ACOS(SIN(RADIANS(G508))*SIN(RADIANS(E514))+COS(RADIANS(G508))*COS(RADIANS(E514))*COS(RADIANS(I504))))&gt;90,0,$F$4*$F$5/E513^2*(SIN(RADIANS(G508))*SIN(RADIANS(E514))+COS(RADIANS(G508))*COS(RADIANS(E514))*COS(RADIANS(I504))))</f>
        <v>0</v>
      </c>
      <c r="J508" s="3">
        <f>IF(DEGREES(ACOS(SIN(RADIANS(G508))*SIN(RADIANS(E514))+COS(RADIANS(G508))*COS(RADIANS(E514))*COS(RADIANS(J504))))&gt;90,0,$F$4*$F$5/E513^2*(SIN(RADIANS(G508))*SIN(RADIANS(E514))+COS(RADIANS(G508))*COS(RADIANS(E514))*COS(RADIANS(J504))))</f>
        <v>0</v>
      </c>
      <c r="K508" s="3">
        <f>IF(DEGREES(ACOS(SIN(RADIANS(G508))*SIN(RADIANS(E514))+COS(RADIANS(G508))*COS(RADIANS(E514))*COS(RADIANS(K504))))&gt;90,0,$F$4*$F$5/E513^2*(SIN(RADIANS(G508))*SIN(RADIANS(E514))+COS(RADIANS(G508))*COS(RADIANS(E514))*COS(RADIANS(K504))))</f>
        <v>0</v>
      </c>
      <c r="L508" s="3">
        <f>IF(DEGREES(ACOS(SIN(RADIANS(G508))*SIN(RADIANS(E514))+COS(RADIANS(G508))*COS(RADIANS(E514))*COS(RADIANS(L504))))&gt;90,0,$F$4*$F$5/E513^2*(SIN(RADIANS(G508))*SIN(RADIANS(E514))+COS(RADIANS(G508))*COS(RADIANS(E514))*COS(RADIANS(L504))))</f>
        <v>0</v>
      </c>
      <c r="M508" s="3">
        <f>IF(DEGREES(ACOS(SIN(RADIANS(G508))*SIN(RADIANS(E514))+COS(RADIANS(G508))*COS(RADIANS(E514))*COS(RADIANS(M504))))&gt;90,0,$F$4*$F$5/E513^2*(SIN(RADIANS(G508))*SIN(RADIANS(E514))+COS(RADIANS(G508))*COS(RADIANS(E514))*COS(RADIANS(M504))))</f>
        <v>0</v>
      </c>
      <c r="N508" s="3">
        <f>IF(DEGREES(ACOS(SIN(RADIANS(G508))*SIN(RADIANS(E514))+COS(RADIANS(G508))*COS(RADIANS(E514))*COS(RADIANS(N504))))&gt;90,0,$F$4*$F$5/E513^2*(SIN(RADIANS(G508))*SIN(RADIANS(E514))+COS(RADIANS(G508))*COS(RADIANS(E514))*COS(RADIANS(N504))))</f>
        <v>0</v>
      </c>
      <c r="O508" s="3">
        <f>IF(DEGREES(ACOS(SIN(RADIANS(G508))*SIN(RADIANS(E514))+COS(RADIANS(G508))*COS(RADIANS(E514))*COS(RADIANS(O504))))&gt;90,0,$F$4*$F$5/E513^2*(SIN(RADIANS(G508))*SIN(RADIANS(E514))+COS(RADIANS(G508))*COS(RADIANS(E514))*COS(RADIANS(O504))))</f>
        <v>0</v>
      </c>
      <c r="P508" s="3">
        <f>IF(DEGREES(ACOS(SIN(RADIANS(G508))*SIN(RADIANS(E514))+COS(RADIANS(G508))*COS(RADIANS(E514))*COS(RADIANS(P504))))&gt;90,0,$F$4*$F$5/E513^2*(SIN(RADIANS(G508))*SIN(RADIANS(E514))+COS(RADIANS(G508))*COS(RADIANS(E514))*COS(RADIANS(P504))))</f>
        <v>0</v>
      </c>
      <c r="Q508" s="3">
        <f>IF(DEGREES(ACOS(SIN(RADIANS(G508))*SIN(RADIANS(E514))+COS(RADIANS(G508))*COS(RADIANS(E514))*COS(RADIANS(Q504))))&gt;90,0,$F$4*$F$5/E513^2*(SIN(RADIANS(G508))*SIN(RADIANS(E514))+COS(RADIANS(G508))*COS(RADIANS(E514))*COS(RADIANS(Q504))))</f>
        <v>0</v>
      </c>
      <c r="R508" s="3" t="e">
        <f>IF(DEGREES(ACOS(SIN(RADIANS(G508))*SIN(RADIANS(E514))+COS(RADIANS(G508))*COS(RADIANS(E514))*COS(RADIANS(R504))))&gt;90,0,$F$4*$F$5/E513^2*(SIN(RADIANS(G508))*SIN(RADIANS(E514))+COS(RADIANS(G508))*COS(RADIANS(E514))*COS(RADIANS(R504))))</f>
        <v>#DIV/0!</v>
      </c>
      <c r="S508" s="3" t="e">
        <f>IF(DEGREES(ACOS(SIN(RADIANS(G508))*SIN(RADIANS(E514))+COS(RADIANS(G508))*COS(RADIANS(E514))*COS(RADIANS(S504))))&gt;90,0,$F$4*$F$5/E513^2*(SIN(RADIANS(G508))*SIN(RADIANS(E514))+COS(RADIANS(G508))*COS(RADIANS(E514))*COS(RADIANS(S504))))</f>
        <v>#DIV/0!</v>
      </c>
      <c r="T508" s="3" t="e">
        <f>IF(DEGREES(ACOS(SIN(RADIANS(G508))*SIN(RADIANS(E514))+COS(RADIANS(G508))*COS(RADIANS(E514))*COS(RADIANS(T504))))&gt;90,0,$F$4*$F$5/E513^2*(SIN(RADIANS(G508))*SIN(RADIANS(E514))+COS(RADIANS(G508))*COS(RADIANS(E514))*COS(RADIANS(T504))))</f>
        <v>#DIV/0!</v>
      </c>
      <c r="U508" s="3" t="e">
        <f>IF(DEGREES(ACOS(SIN(RADIANS(G508))*SIN(RADIANS(E514))+COS(RADIANS(G508))*COS(RADIANS(E514))*COS(RADIANS(U504))))&gt;90,0,$F$4*$F$5/E513^2*(SIN(RADIANS(G508))*SIN(RADIANS(E514))+COS(RADIANS(G508))*COS(RADIANS(E514))*COS(RADIANS(U504))))</f>
        <v>#DIV/0!</v>
      </c>
      <c r="V508" s="3" t="e">
        <f>IF(DEGREES(ACOS(SIN(RADIANS(G508))*SIN(RADIANS(E514))+COS(RADIANS(G508))*COS(RADIANS(E514))*COS(RADIANS(V504))))&gt;90,0,$F$4*$F$5/E513^2*(SIN(RADIANS(G508))*SIN(RADIANS(E514))+COS(RADIANS(G508))*COS(RADIANS(E514))*COS(RADIANS(V504))))</f>
        <v>#DIV/0!</v>
      </c>
      <c r="W508" s="3" t="e">
        <f>IF(DEGREES(ACOS(SIN(RADIANS(G508))*SIN(RADIANS(E514))+COS(RADIANS(G508))*COS(RADIANS(E514))*COS(RADIANS(W504))))&gt;90,0,$F$4*$F$5/E513^2*(SIN(RADIANS(G508))*SIN(RADIANS(E514))+COS(RADIANS(G508))*COS(RADIANS(E514))*COS(RADIANS(W504))))</f>
        <v>#DIV/0!</v>
      </c>
      <c r="X508" s="3" t="e">
        <f>IF(DEGREES(ACOS(SIN(RADIANS(G508))*SIN(RADIANS(E514))+COS(RADIANS(G508))*COS(RADIANS(E514))*COS(RADIANS(X504))))&gt;90,0,$F$4*$F$5/E513^2*(SIN(RADIANS(G508))*SIN(RADIANS(E514))+COS(RADIANS(G508))*COS(RADIANS(E514))*COS(RADIANS(X504))))</f>
        <v>#DIV/0!</v>
      </c>
      <c r="Y508" s="3" t="e">
        <f>IF(DEGREES(ACOS(SIN(RADIANS(G508))*SIN(RADIANS(E514))+COS(RADIANS(G508))*COS(RADIANS(E514))*COS(RADIANS(Y504))))&gt;90,0,$F$4*$F$5/E513^2*(SIN(RADIANS(G508))*SIN(RADIANS(E514))+COS(RADIANS(G508))*COS(RADIANS(E514))*COS(RADIANS(Y504))))</f>
        <v>#DIV/0!</v>
      </c>
      <c r="Z508" s="3" t="e">
        <f>IF(DEGREES(ACOS(SIN(RADIANS(G508))*SIN(RADIANS(E514))+COS(RADIANS(G508))*COS(RADIANS(E514))*COS(RADIANS(Z504))))&gt;90,0,$F$4*$F$5/E513^2*(SIN(RADIANS(G508))*SIN(RADIANS(E514))+COS(RADIANS(G508))*COS(RADIANS(E514))*COS(RADIANS(Z504))))</f>
        <v>#DIV/0!</v>
      </c>
      <c r="AA508" s="3" t="e">
        <f>IF(DEGREES(ACOS(SIN(RADIANS(G508))*SIN(RADIANS(E514))+COS(RADIANS(G508))*COS(RADIANS(E514))*COS(RADIANS(AA504))))&gt;90,0,$F$4*$F$5/E513^2*(SIN(RADIANS(G508))*SIN(RADIANS(E514))+COS(RADIANS(G508))*COS(RADIANS(E514))*COS(RADIANS(AA504))))</f>
        <v>#DIV/0!</v>
      </c>
      <c r="AB508" s="3" t="e">
        <f>IF(DEGREES(ACOS(SIN(RADIANS(G508))*SIN(RADIANS(E514))+COS(RADIANS(G508))*COS(RADIANS(E514))*COS(RADIANS(AB504))))&gt;90,0,$F$4*$F$5/E513^2*(SIN(RADIANS(G508))*SIN(RADIANS(E514))+COS(RADIANS(G508))*COS(RADIANS(E514))*COS(RADIANS(AB504))))</f>
        <v>#DIV/0!</v>
      </c>
      <c r="AC508" s="3" t="e">
        <f>IF(DEGREES(ACOS(SIN(RADIANS(G508))*SIN(RADIANS(E514))+COS(RADIANS(G508))*COS(RADIANS(E514))*COS(RADIANS(AC504))))&gt;90,0,$F$4*$F$5/E513^2*(SIN(RADIANS(G508))*SIN(RADIANS(E514))+COS(RADIANS(G508))*COS(RADIANS(E514))*COS(RADIANS(AC504))))</f>
        <v>#DIV/0!</v>
      </c>
      <c r="AD508" s="3" t="e">
        <f>IF(DEGREES(ACOS(SIN(RADIANS(G508))*SIN(RADIANS(E514))+COS(RADIANS(G508))*COS(RADIANS(E514))*COS(RADIANS(AD504))))&gt;90,0,$F$4*$F$5/E513^2*(SIN(RADIANS(G508))*SIN(RADIANS(E514))+COS(RADIANS(G508))*COS(RADIANS(E514))*COS(RADIANS(AD504))))</f>
        <v>#DIV/0!</v>
      </c>
      <c r="AE508" s="3" t="e">
        <f>IF(DEGREES(ACOS(SIN(RADIANS(G508))*SIN(RADIANS(E514))+COS(RADIANS(G508))*COS(RADIANS(E514))*COS(RADIANS(AE504))))&gt;90,0,$F$4*$F$5/E513^2*(SIN(RADIANS(G508))*SIN(RADIANS(E514))+COS(RADIANS(G508))*COS(RADIANS(E514))*COS(RADIANS(AE504))))</f>
        <v>#DIV/0!</v>
      </c>
      <c r="AF508" s="3" t="e">
        <f>IF(DEGREES(ACOS(SIN(RADIANS(G508))*SIN(RADIANS(E514))+COS(RADIANS(G508))*COS(RADIANS(E514))*COS(RADIANS(AF504))))&gt;90,0,$F$4*$F$5/E513^2*(SIN(RADIANS(G508))*SIN(RADIANS(E514))+COS(RADIANS(G508))*COS(RADIANS(E514))*COS(RADIANS(AF504))))</f>
        <v>#DIV/0!</v>
      </c>
      <c r="AG508" s="3" t="e">
        <f>IF(DEGREES(ACOS(SIN(RADIANS(G508))*SIN(RADIANS(E514))+COS(RADIANS(G508))*COS(RADIANS(E514))*COS(RADIANS(AG504))))&gt;90,0,$F$4*$F$5/E513^2*(SIN(RADIANS(G508))*SIN(RADIANS(E514))+COS(RADIANS(G508))*COS(RADIANS(E514))*COS(RADIANS(AG504))))</f>
        <v>#DIV/0!</v>
      </c>
      <c r="AH508" s="3" t="e">
        <f>IF(DEGREES(ACOS(SIN(RADIANS(G508))*SIN(RADIANS(E514))+COS(RADIANS(G508))*COS(RADIANS(E514))*COS(RADIANS(AH504))))&gt;90,0,$F$4*$F$5/E513^2*(SIN(RADIANS(G508))*SIN(RADIANS(E514))+COS(RADIANS(G508))*COS(RADIANS(E514))*COS(RADIANS(AH504))))</f>
        <v>#DIV/0!</v>
      </c>
      <c r="AI508" s="3" t="e">
        <f>IF(DEGREES(ACOS(SIN(RADIANS(G508))*SIN(RADIANS(E514))+COS(RADIANS(G508))*COS(RADIANS(E514))*COS(RADIANS(AI504))))&gt;90,0,$F$4*$F$5/E513^2*(SIN(RADIANS(G508))*SIN(RADIANS(E514))+COS(RADIANS(G508))*COS(RADIANS(E514))*COS(RADIANS(AI504))))</f>
        <v>#DIV/0!</v>
      </c>
      <c r="AJ508" s="3" t="e">
        <f>IF(DEGREES(ACOS(SIN(RADIANS(G508))*SIN(RADIANS(E514))+COS(RADIANS(G508))*COS(RADIANS(E514))*COS(RADIANS(AJ504))))&gt;90,0,$F$4*$F$5/E513^2*(SIN(RADIANS(G508))*SIN(RADIANS(E514))+COS(RADIANS(G508))*COS(RADIANS(E514))*COS(RADIANS(AJ504))))</f>
        <v>#DIV/0!</v>
      </c>
      <c r="AK508" s="3">
        <f>IF(DEGREES(ACOS(SIN(RADIANS(G508))*SIN(RADIANS(E514))+COS(RADIANS(G508))*COS(RADIANS(E514))*COS(RADIANS(AK504))))&gt;90,0,$F$4*$F$5/E513^2*(SIN(RADIANS(G508))*SIN(RADIANS(E514))+COS(RADIANS(G508))*COS(RADIANS(E514))*COS(RADIANS(AK504))))</f>
        <v>0</v>
      </c>
      <c r="AL508" s="3">
        <f>IF(DEGREES(ACOS(SIN(RADIANS(G508))*SIN(RADIANS(E514))+COS(RADIANS(G508))*COS(RADIANS(E514))*COS(RADIANS(AL504))))&gt;90,0,$F$4*$F$5/E513^2*(SIN(RADIANS(G508))*SIN(RADIANS(E514))+COS(RADIANS(G508))*COS(RADIANS(E514))*COS(RADIANS(AL504))))</f>
        <v>0</v>
      </c>
      <c r="AM508" s="3">
        <f>IF(DEGREES(ACOS(SIN(RADIANS(G508))*SIN(RADIANS(E514))+COS(RADIANS(G508))*COS(RADIANS(E514))*COS(RADIANS(AM504))))&gt;90,0,$F$4*$F$5/E513^2*(SIN(RADIANS(G508))*SIN(RADIANS(E514))+COS(RADIANS(G508))*COS(RADIANS(E514))*COS(RADIANS(AM504))))</f>
        <v>0</v>
      </c>
      <c r="AN508" s="3">
        <f>IF(DEGREES(ACOS(SIN(RADIANS(G508))*SIN(RADIANS(E514))+COS(RADIANS(G508))*COS(RADIANS(E514))*COS(RADIANS(AN504))))&gt;90,0,$F$4*$F$5/E513^2*(SIN(RADIANS(G508))*SIN(RADIANS(E514))+COS(RADIANS(G508))*COS(RADIANS(E514))*COS(RADIANS(AN504))))</f>
        <v>0</v>
      </c>
      <c r="AO508" s="3">
        <f>IF(DEGREES(ACOS(SIN(RADIANS(G508))*SIN(RADIANS(E514))+COS(RADIANS(G508))*COS(RADIANS(E514))*COS(RADIANS(AO504))))&gt;90,0,$F$4*$F$5/E513^2*(SIN(RADIANS(G508))*SIN(RADIANS(E514))+COS(RADIANS(G508))*COS(RADIANS(E514))*COS(RADIANS(AO504))))</f>
        <v>0</v>
      </c>
      <c r="AP508" s="3">
        <f>IF(DEGREES(ACOS(SIN(RADIANS(G508))*SIN(RADIANS(E514))+COS(RADIANS(G508))*COS(RADIANS(E514))*COS(RADIANS(AP504))))&gt;90,0,$F$4*$F$5/E513^2*(SIN(RADIANS(G508))*SIN(RADIANS(E514))+COS(RADIANS(G508))*COS(RADIANS(E514))*COS(RADIANS(AP504))))</f>
        <v>0</v>
      </c>
      <c r="AQ508" s="3">
        <f>IF(DEGREES(ACOS(SIN(RADIANS(G508))*SIN(RADIANS(E514))+COS(RADIANS(G508))*COS(RADIANS(E514))*COS(RADIANS(AQ504))))&gt;90,0,$F$4*$F$5/E513^2*(SIN(RADIANS(G508))*SIN(RADIANS(E514))+COS(RADIANS(G508))*COS(RADIANS(E514))*COS(RADIANS(AQ504))))</f>
        <v>0</v>
      </c>
      <c r="AR508" s="3">
        <f>IF(DEGREES(ACOS(SIN(RADIANS(G508))*SIN(RADIANS(E514))+COS(RADIANS(G508))*COS(RADIANS(E514))*COS(RADIANS(AR504))))&gt;90,0,$F$4*$F$5/E513^2*(SIN(RADIANS(G508))*SIN(RADIANS(E514))+COS(RADIANS(G508))*COS(RADIANS(E514))*COS(RADIANS(AR504))))</f>
        <v>0</v>
      </c>
    </row>
    <row r="509" spans="2:44" ht="15.75" customHeight="1" x14ac:dyDescent="0.2">
      <c r="B509" s="20" t="s">
        <v>729</v>
      </c>
      <c r="E509" s="3">
        <f>IF(E506&lt;360,E506/360,(E506-360)/360)</f>
        <v>0.55555555555555558</v>
      </c>
      <c r="G509" s="3">
        <v>60</v>
      </c>
      <c r="I509" s="3">
        <f>IF(DEGREES(ACOS(SIN(RADIANS(G509))*SIN(RADIANS(E514))+COS(RADIANS(G509))*COS(RADIANS(E514))*COS(RADIANS(I504))))&gt;90,0,$F$4*$F$5/E513^2*(SIN(RADIANS(G509))*SIN(RADIANS(E514))+COS(RADIANS(G509))*COS(RADIANS(E514))*COS(RADIANS(I504))))</f>
        <v>0</v>
      </c>
      <c r="J509" s="3">
        <f>IF(DEGREES(ACOS(SIN(RADIANS(G509))*SIN(RADIANS(E514))+COS(RADIANS(G509))*COS(RADIANS(E514))*COS(RADIANS(J504))))&gt;90,0,$F$4*$F$5/E513^2*(SIN(RADIANS(G509))*SIN(RADIANS(E514))+COS(RADIANS(G509))*COS(RADIANS(E514))*COS(RADIANS(J504))))</f>
        <v>0</v>
      </c>
      <c r="K509" s="3">
        <f>IF(DEGREES(ACOS(SIN(RADIANS(G509))*SIN(RADIANS(E514))+COS(RADIANS(G509))*COS(RADIANS(E514))*COS(RADIANS(K504))))&gt;90,0,$F$4*$F$5/E513^2*(SIN(RADIANS(G509))*SIN(RADIANS(E514))+COS(RADIANS(G509))*COS(RADIANS(E514))*COS(RADIANS(K504))))</f>
        <v>0</v>
      </c>
      <c r="L509" s="3">
        <f>IF(DEGREES(ACOS(SIN(RADIANS(G509))*SIN(RADIANS(E514))+COS(RADIANS(G509))*COS(RADIANS(E514))*COS(RADIANS(L504))))&gt;90,0,$F$4*$F$5/E513^2*(SIN(RADIANS(G509))*SIN(RADIANS(E514))+COS(RADIANS(G509))*COS(RADIANS(E514))*COS(RADIANS(L504))))</f>
        <v>0</v>
      </c>
      <c r="M509" s="3">
        <f>IF(DEGREES(ACOS(SIN(RADIANS(G509))*SIN(RADIANS(E514))+COS(RADIANS(G509))*COS(RADIANS(E514))*COS(RADIANS(M504))))&gt;90,0,$F$4*$F$5/E513^2*(SIN(RADIANS(G509))*SIN(RADIANS(E514))+COS(RADIANS(G509))*COS(RADIANS(E514))*COS(RADIANS(M504))))</f>
        <v>0</v>
      </c>
      <c r="N509" s="3">
        <f>IF(DEGREES(ACOS(SIN(RADIANS(G509))*SIN(RADIANS(E514))+COS(RADIANS(G509))*COS(RADIANS(E514))*COS(RADIANS(N504))))&gt;90,0,$F$4*$F$5/E513^2*(SIN(RADIANS(G509))*SIN(RADIANS(E514))+COS(RADIANS(G509))*COS(RADIANS(E514))*COS(RADIANS(N504))))</f>
        <v>0</v>
      </c>
      <c r="O509" s="3">
        <f>IF(DEGREES(ACOS(SIN(RADIANS(G509))*SIN(RADIANS(E514))+COS(RADIANS(G509))*COS(RADIANS(E514))*COS(RADIANS(O504))))&gt;90,0,$F$4*$F$5/E513^2*(SIN(RADIANS(G509))*SIN(RADIANS(E514))+COS(RADIANS(G509))*COS(RADIANS(E514))*COS(RADIANS(O504))))</f>
        <v>0</v>
      </c>
      <c r="P509" s="3">
        <f>IF(DEGREES(ACOS(SIN(RADIANS(G509))*SIN(RADIANS(E514))+COS(RADIANS(G509))*COS(RADIANS(E514))*COS(RADIANS(P504))))&gt;90,0,$F$4*$F$5/E513^2*(SIN(RADIANS(G509))*SIN(RADIANS(E514))+COS(RADIANS(G509))*COS(RADIANS(E514))*COS(RADIANS(P504))))</f>
        <v>0</v>
      </c>
      <c r="Q509" s="3">
        <f>IF(DEGREES(ACOS(SIN(RADIANS(G509))*SIN(RADIANS(E514))+COS(RADIANS(G509))*COS(RADIANS(E514))*COS(RADIANS(Q504))))&gt;90,0,$F$4*$F$5/E513^2*(SIN(RADIANS(G509))*SIN(RADIANS(E514))+COS(RADIANS(G509))*COS(RADIANS(E514))*COS(RADIANS(Q504))))</f>
        <v>0</v>
      </c>
      <c r="R509" s="3" t="e">
        <f>IF(DEGREES(ACOS(SIN(RADIANS(G509))*SIN(RADIANS(E514))+COS(RADIANS(G509))*COS(RADIANS(E514))*COS(RADIANS(R504))))&gt;90,0,$F$4*$F$5/E513^2*(SIN(RADIANS(G509))*SIN(RADIANS(E514))+COS(RADIANS(G509))*COS(RADIANS(E514))*COS(RADIANS(R504))))</f>
        <v>#DIV/0!</v>
      </c>
      <c r="S509" s="3" t="e">
        <f>IF(DEGREES(ACOS(SIN(RADIANS(G509))*SIN(RADIANS(E514))+COS(RADIANS(G509))*COS(RADIANS(E514))*COS(RADIANS(S504))))&gt;90,0,$F$4*$F$5/E513^2*(SIN(RADIANS(G509))*SIN(RADIANS(E514))+COS(RADIANS(G509))*COS(RADIANS(E514))*COS(RADIANS(S504))))</f>
        <v>#DIV/0!</v>
      </c>
      <c r="T509" s="3" t="e">
        <f>IF(DEGREES(ACOS(SIN(RADIANS(G509))*SIN(RADIANS(E514))+COS(RADIANS(G509))*COS(RADIANS(E514))*COS(RADIANS(T504))))&gt;90,0,$F$4*$F$5/E513^2*(SIN(RADIANS(G509))*SIN(RADIANS(E514))+COS(RADIANS(G509))*COS(RADIANS(E514))*COS(RADIANS(T504))))</f>
        <v>#DIV/0!</v>
      </c>
      <c r="U509" s="3" t="e">
        <f>IF(DEGREES(ACOS(SIN(RADIANS(G509))*SIN(RADIANS(E514))+COS(RADIANS(G509))*COS(RADIANS(E514))*COS(RADIANS(U504))))&gt;90,0,$F$4*$F$5/E513^2*(SIN(RADIANS(G509))*SIN(RADIANS(E514))+COS(RADIANS(G509))*COS(RADIANS(E514))*COS(RADIANS(U504))))</f>
        <v>#DIV/0!</v>
      </c>
      <c r="V509" s="3" t="e">
        <f>IF(DEGREES(ACOS(SIN(RADIANS(G509))*SIN(RADIANS(E514))+COS(RADIANS(G509))*COS(RADIANS(E514))*COS(RADIANS(V504))))&gt;90,0,$F$4*$F$5/E513^2*(SIN(RADIANS(G509))*SIN(RADIANS(E514))+COS(RADIANS(G509))*COS(RADIANS(E514))*COS(RADIANS(V504))))</f>
        <v>#DIV/0!</v>
      </c>
      <c r="W509" s="3" t="e">
        <f>IF(DEGREES(ACOS(SIN(RADIANS(G509))*SIN(RADIANS(E514))+COS(RADIANS(G509))*COS(RADIANS(E514))*COS(RADIANS(W504))))&gt;90,0,$F$4*$F$5/E513^2*(SIN(RADIANS(G509))*SIN(RADIANS(E514))+COS(RADIANS(G509))*COS(RADIANS(E514))*COS(RADIANS(W504))))</f>
        <v>#DIV/0!</v>
      </c>
      <c r="X509" s="3" t="e">
        <f>IF(DEGREES(ACOS(SIN(RADIANS(G509))*SIN(RADIANS(E514))+COS(RADIANS(G509))*COS(RADIANS(E514))*COS(RADIANS(X504))))&gt;90,0,$F$4*$F$5/E513^2*(SIN(RADIANS(G509))*SIN(RADIANS(E514))+COS(RADIANS(G509))*COS(RADIANS(E514))*COS(RADIANS(X504))))</f>
        <v>#DIV/0!</v>
      </c>
      <c r="Y509" s="3" t="e">
        <f>IF(DEGREES(ACOS(SIN(RADIANS(G509))*SIN(RADIANS(E514))+COS(RADIANS(G509))*COS(RADIANS(E514))*COS(RADIANS(Y504))))&gt;90,0,$F$4*$F$5/E513^2*(SIN(RADIANS(G509))*SIN(RADIANS(E514))+COS(RADIANS(G509))*COS(RADIANS(E514))*COS(RADIANS(Y504))))</f>
        <v>#DIV/0!</v>
      </c>
      <c r="Z509" s="3" t="e">
        <f>IF(DEGREES(ACOS(SIN(RADIANS(G509))*SIN(RADIANS(E514))+COS(RADIANS(G509))*COS(RADIANS(E514))*COS(RADIANS(Z504))))&gt;90,0,$F$4*$F$5/E513^2*(SIN(RADIANS(G509))*SIN(RADIANS(E514))+COS(RADIANS(G509))*COS(RADIANS(E514))*COS(RADIANS(Z504))))</f>
        <v>#DIV/0!</v>
      </c>
      <c r="AA509" s="3" t="e">
        <f>IF(DEGREES(ACOS(SIN(RADIANS(G509))*SIN(RADIANS(E514))+COS(RADIANS(G509))*COS(RADIANS(E514))*COS(RADIANS(AA504))))&gt;90,0,$F$4*$F$5/E513^2*(SIN(RADIANS(G509))*SIN(RADIANS(E514))+COS(RADIANS(G509))*COS(RADIANS(E514))*COS(RADIANS(AA504))))</f>
        <v>#DIV/0!</v>
      </c>
      <c r="AB509" s="3" t="e">
        <f>IF(DEGREES(ACOS(SIN(RADIANS(G509))*SIN(RADIANS(E514))+COS(RADIANS(G509))*COS(RADIANS(E514))*COS(RADIANS(AB504))))&gt;90,0,$F$4*$F$5/E513^2*(SIN(RADIANS(G509))*SIN(RADIANS(E514))+COS(RADIANS(G509))*COS(RADIANS(E514))*COS(RADIANS(AB504))))</f>
        <v>#DIV/0!</v>
      </c>
      <c r="AC509" s="3" t="e">
        <f>IF(DEGREES(ACOS(SIN(RADIANS(G509))*SIN(RADIANS(E514))+COS(RADIANS(G509))*COS(RADIANS(E514))*COS(RADIANS(AC504))))&gt;90,0,$F$4*$F$5/E513^2*(SIN(RADIANS(G509))*SIN(RADIANS(E514))+COS(RADIANS(G509))*COS(RADIANS(E514))*COS(RADIANS(AC504))))</f>
        <v>#DIV/0!</v>
      </c>
      <c r="AD509" s="3" t="e">
        <f>IF(DEGREES(ACOS(SIN(RADIANS(G509))*SIN(RADIANS(E514))+COS(RADIANS(G509))*COS(RADIANS(E514))*COS(RADIANS(AD504))))&gt;90,0,$F$4*$F$5/E513^2*(SIN(RADIANS(G509))*SIN(RADIANS(E514))+COS(RADIANS(G509))*COS(RADIANS(E514))*COS(RADIANS(AD504))))</f>
        <v>#DIV/0!</v>
      </c>
      <c r="AE509" s="3" t="e">
        <f>IF(DEGREES(ACOS(SIN(RADIANS(G509))*SIN(RADIANS(E514))+COS(RADIANS(G509))*COS(RADIANS(E514))*COS(RADIANS(AE504))))&gt;90,0,$F$4*$F$5/E513^2*(SIN(RADIANS(G509))*SIN(RADIANS(E514))+COS(RADIANS(G509))*COS(RADIANS(E514))*COS(RADIANS(AE504))))</f>
        <v>#DIV/0!</v>
      </c>
      <c r="AF509" s="3" t="e">
        <f>IF(DEGREES(ACOS(SIN(RADIANS(G509))*SIN(RADIANS(E514))+COS(RADIANS(G509))*COS(RADIANS(E514))*COS(RADIANS(AF504))))&gt;90,0,$F$4*$F$5/E513^2*(SIN(RADIANS(G509))*SIN(RADIANS(E514))+COS(RADIANS(G509))*COS(RADIANS(E514))*COS(RADIANS(AF504))))</f>
        <v>#DIV/0!</v>
      </c>
      <c r="AG509" s="3" t="e">
        <f>IF(DEGREES(ACOS(SIN(RADIANS(G509))*SIN(RADIANS(E514))+COS(RADIANS(G509))*COS(RADIANS(E514))*COS(RADIANS(AG504))))&gt;90,0,$F$4*$F$5/E513^2*(SIN(RADIANS(G509))*SIN(RADIANS(E514))+COS(RADIANS(G509))*COS(RADIANS(E514))*COS(RADIANS(AG504))))</f>
        <v>#DIV/0!</v>
      </c>
      <c r="AH509" s="3" t="e">
        <f>IF(DEGREES(ACOS(SIN(RADIANS(G509))*SIN(RADIANS(E514))+COS(RADIANS(G509))*COS(RADIANS(E514))*COS(RADIANS(AH504))))&gt;90,0,$F$4*$F$5/E513^2*(SIN(RADIANS(G509))*SIN(RADIANS(E514))+COS(RADIANS(G509))*COS(RADIANS(E514))*COS(RADIANS(AH504))))</f>
        <v>#DIV/0!</v>
      </c>
      <c r="AI509" s="3" t="e">
        <f>IF(DEGREES(ACOS(SIN(RADIANS(G509))*SIN(RADIANS(E514))+COS(RADIANS(G509))*COS(RADIANS(E514))*COS(RADIANS(AI504))))&gt;90,0,$F$4*$F$5/E513^2*(SIN(RADIANS(G509))*SIN(RADIANS(E514))+COS(RADIANS(G509))*COS(RADIANS(E514))*COS(RADIANS(AI504))))</f>
        <v>#DIV/0!</v>
      </c>
      <c r="AJ509" s="3" t="e">
        <f>IF(DEGREES(ACOS(SIN(RADIANS(G509))*SIN(RADIANS(E514))+COS(RADIANS(G509))*COS(RADIANS(E514))*COS(RADIANS(AJ504))))&gt;90,0,$F$4*$F$5/E513^2*(SIN(RADIANS(G509))*SIN(RADIANS(E514))+COS(RADIANS(G509))*COS(RADIANS(E514))*COS(RADIANS(AJ504))))</f>
        <v>#DIV/0!</v>
      </c>
      <c r="AK509" s="3">
        <f>IF(DEGREES(ACOS(SIN(RADIANS(G509))*SIN(RADIANS(E514))+COS(RADIANS(G509))*COS(RADIANS(E514))*COS(RADIANS(AK504))))&gt;90,0,$F$4*$F$5/E513^2*(SIN(RADIANS(G509))*SIN(RADIANS(E514))+COS(RADIANS(G509))*COS(RADIANS(E514))*COS(RADIANS(AK504))))</f>
        <v>0</v>
      </c>
      <c r="AL509" s="3">
        <f>IF(DEGREES(ACOS(SIN(RADIANS(G509))*SIN(RADIANS(E514))+COS(RADIANS(G509))*COS(RADIANS(E514))*COS(RADIANS(AL504))))&gt;90,0,$F$4*$F$5/E513^2*(SIN(RADIANS(G509))*SIN(RADIANS(E514))+COS(RADIANS(G509))*COS(RADIANS(E514))*COS(RADIANS(AL504))))</f>
        <v>0</v>
      </c>
      <c r="AM509" s="3">
        <f>IF(DEGREES(ACOS(SIN(RADIANS(G509))*SIN(RADIANS(E514))+COS(RADIANS(G509))*COS(RADIANS(E514))*COS(RADIANS(AM504))))&gt;90,0,$F$4*$F$5/E513^2*(SIN(RADIANS(G509))*SIN(RADIANS(E514))+COS(RADIANS(G509))*COS(RADIANS(E514))*COS(RADIANS(AM504))))</f>
        <v>0</v>
      </c>
      <c r="AN509" s="3">
        <f>IF(DEGREES(ACOS(SIN(RADIANS(G509))*SIN(RADIANS(E514))+COS(RADIANS(G509))*COS(RADIANS(E514))*COS(RADIANS(AN504))))&gt;90,0,$F$4*$F$5/E513^2*(SIN(RADIANS(G509))*SIN(RADIANS(E514))+COS(RADIANS(G509))*COS(RADIANS(E514))*COS(RADIANS(AN504))))</f>
        <v>0</v>
      </c>
      <c r="AO509" s="3">
        <f>IF(DEGREES(ACOS(SIN(RADIANS(G509))*SIN(RADIANS(E514))+COS(RADIANS(G509))*COS(RADIANS(E514))*COS(RADIANS(AO504))))&gt;90,0,$F$4*$F$5/E513^2*(SIN(RADIANS(G509))*SIN(RADIANS(E514))+COS(RADIANS(G509))*COS(RADIANS(E514))*COS(RADIANS(AO504))))</f>
        <v>0</v>
      </c>
      <c r="AP509" s="3">
        <f>IF(DEGREES(ACOS(SIN(RADIANS(G509))*SIN(RADIANS(E514))+COS(RADIANS(G509))*COS(RADIANS(E514))*COS(RADIANS(AP504))))&gt;90,0,$F$4*$F$5/E513^2*(SIN(RADIANS(G509))*SIN(RADIANS(E514))+COS(RADIANS(G509))*COS(RADIANS(E514))*COS(RADIANS(AP504))))</f>
        <v>0</v>
      </c>
      <c r="AQ509" s="3">
        <f>IF(DEGREES(ACOS(SIN(RADIANS(G509))*SIN(RADIANS(E514))+COS(RADIANS(G509))*COS(RADIANS(E514))*COS(RADIANS(AQ504))))&gt;90,0,$F$4*$F$5/E513^2*(SIN(RADIANS(G509))*SIN(RADIANS(E514))+COS(RADIANS(G509))*COS(RADIANS(E514))*COS(RADIANS(AQ504))))</f>
        <v>0</v>
      </c>
      <c r="AR509" s="3">
        <f>IF(DEGREES(ACOS(SIN(RADIANS(G509))*SIN(RADIANS(E514))+COS(RADIANS(G509))*COS(RADIANS(E514))*COS(RADIANS(AR504))))&gt;90,0,$F$4*$F$5/E513^2*(SIN(RADIANS(G509))*SIN(RADIANS(E514))+COS(RADIANS(G509))*COS(RADIANS(E514))*COS(RADIANS(AR504))))</f>
        <v>0</v>
      </c>
    </row>
    <row r="510" spans="2:44" ht="15.75" customHeight="1" x14ac:dyDescent="0.2">
      <c r="B510" s="20" t="s">
        <v>785</v>
      </c>
      <c r="E510" s="3">
        <f>E509*$F$11</f>
        <v>0</v>
      </c>
      <c r="G510" s="3">
        <v>50</v>
      </c>
      <c r="I510" s="3">
        <f>IF(DEGREES(ACOS(SIN(RADIANS(G510))*SIN(RADIANS(E514))+COS(RADIANS(G510))*COS(RADIANS(E514))*COS(RADIANS(I504))))&gt;90,0,$F$4*$F$5/E513^2*(SIN(RADIANS(G510))*SIN(RADIANS(E514))+COS(RADIANS(G510))*COS(RADIANS(E514))*COS(RADIANS(I504))))</f>
        <v>0</v>
      </c>
      <c r="J510" s="3">
        <f>IF(DEGREES(ACOS(SIN(RADIANS(G510))*SIN(RADIANS(E514))+COS(RADIANS(G510))*COS(RADIANS(E514))*COS(RADIANS(J504))))&gt;90,0,$F$4*$F$5/E513^2*(SIN(RADIANS(G510))*SIN(RADIANS(E514))+COS(RADIANS(G510))*COS(RADIANS(E514))*COS(RADIANS(J504))))</f>
        <v>0</v>
      </c>
      <c r="K510" s="3">
        <f>IF(DEGREES(ACOS(SIN(RADIANS(G510))*SIN(RADIANS(E514))+COS(RADIANS(G510))*COS(RADIANS(E514))*COS(RADIANS(K504))))&gt;90,0,$F$4*$F$5/E513^2*(SIN(RADIANS(G510))*SIN(RADIANS(E514))+COS(RADIANS(G510))*COS(RADIANS(E514))*COS(RADIANS(K504))))</f>
        <v>0</v>
      </c>
      <c r="L510" s="3">
        <f>IF(DEGREES(ACOS(SIN(RADIANS(G510))*SIN(RADIANS(E514))+COS(RADIANS(G510))*COS(RADIANS(E514))*COS(RADIANS(L504))))&gt;90,0,$F$4*$F$5/E513^2*(SIN(RADIANS(G510))*SIN(RADIANS(E514))+COS(RADIANS(G510))*COS(RADIANS(E514))*COS(RADIANS(L504))))</f>
        <v>0</v>
      </c>
      <c r="M510" s="3">
        <f>IF(DEGREES(ACOS(SIN(RADIANS(G510))*SIN(RADIANS(E514))+COS(RADIANS(G510))*COS(RADIANS(E514))*COS(RADIANS(M504))))&gt;90,0,$F$4*$F$5/E513^2*(SIN(RADIANS(G510))*SIN(RADIANS(E514))+COS(RADIANS(G510))*COS(RADIANS(E514))*COS(RADIANS(M504))))</f>
        <v>0</v>
      </c>
      <c r="N510" s="3">
        <f>IF(DEGREES(ACOS(SIN(RADIANS(G510))*SIN(RADIANS(E514))+COS(RADIANS(G510))*COS(RADIANS(E514))*COS(RADIANS(N504))))&gt;90,0,$F$4*$F$5/E513^2*(SIN(RADIANS(G510))*SIN(RADIANS(E514))+COS(RADIANS(G510))*COS(RADIANS(E514))*COS(RADIANS(N504))))</f>
        <v>0</v>
      </c>
      <c r="O510" s="3">
        <f>IF(DEGREES(ACOS(SIN(RADIANS(G510))*SIN(RADIANS(E514))+COS(RADIANS(G510))*COS(RADIANS(E514))*COS(RADIANS(O504))))&gt;90,0,$F$4*$F$5/E513^2*(SIN(RADIANS(G510))*SIN(RADIANS(E514))+COS(RADIANS(G510))*COS(RADIANS(E514))*COS(RADIANS(O504))))</f>
        <v>0</v>
      </c>
      <c r="P510" s="3">
        <f>IF(DEGREES(ACOS(SIN(RADIANS(G510))*SIN(RADIANS(E514))+COS(RADIANS(G510))*COS(RADIANS(E514))*COS(RADIANS(P504))))&gt;90,0,$F$4*$F$5/E513^2*(SIN(RADIANS(G510))*SIN(RADIANS(E514))+COS(RADIANS(G510))*COS(RADIANS(E514))*COS(RADIANS(P504))))</f>
        <v>0</v>
      </c>
      <c r="Q510" s="3">
        <f>IF(DEGREES(ACOS(SIN(RADIANS(G510))*SIN(RADIANS(E514))+COS(RADIANS(G510))*COS(RADIANS(E514))*COS(RADIANS(Q504))))&gt;90,0,$F$4*$F$5/E513^2*(SIN(RADIANS(G510))*SIN(RADIANS(E514))+COS(RADIANS(G510))*COS(RADIANS(E514))*COS(RADIANS(Q504))))</f>
        <v>0</v>
      </c>
      <c r="R510" s="3" t="e">
        <f>IF(DEGREES(ACOS(SIN(RADIANS(G510))*SIN(RADIANS(E514))+COS(RADIANS(G510))*COS(RADIANS(E514))*COS(RADIANS(R504))))&gt;90,0,$F$4*$F$5/E513^2*(SIN(RADIANS(G510))*SIN(RADIANS(E514))+COS(RADIANS(G510))*COS(RADIANS(E514))*COS(RADIANS(R504))))</f>
        <v>#DIV/0!</v>
      </c>
      <c r="S510" s="3" t="e">
        <f>IF(DEGREES(ACOS(SIN(RADIANS(G510))*SIN(RADIANS(E514))+COS(RADIANS(G510))*COS(RADIANS(E514))*COS(RADIANS(S504))))&gt;90,0,$F$4*$F$5/E513^2*(SIN(RADIANS(G510))*SIN(RADIANS(E514))+COS(RADIANS(G510))*COS(RADIANS(E514))*COS(RADIANS(S504))))</f>
        <v>#DIV/0!</v>
      </c>
      <c r="T510" s="3" t="e">
        <f>IF(DEGREES(ACOS(SIN(RADIANS(G510))*SIN(RADIANS(E514))+COS(RADIANS(G510))*COS(RADIANS(E514))*COS(RADIANS(T504))))&gt;90,0,$F$4*$F$5/E513^2*(SIN(RADIANS(G510))*SIN(RADIANS(E514))+COS(RADIANS(G510))*COS(RADIANS(E514))*COS(RADIANS(T504))))</f>
        <v>#DIV/0!</v>
      </c>
      <c r="U510" s="3" t="e">
        <f>IF(DEGREES(ACOS(SIN(RADIANS(G510))*SIN(RADIANS(E514))+COS(RADIANS(G510))*COS(RADIANS(E514))*COS(RADIANS(U504))))&gt;90,0,$F$4*$F$5/E513^2*(SIN(RADIANS(G510))*SIN(RADIANS(E514))+COS(RADIANS(G510))*COS(RADIANS(E514))*COS(RADIANS(U504))))</f>
        <v>#DIV/0!</v>
      </c>
      <c r="V510" s="3" t="e">
        <f>IF(DEGREES(ACOS(SIN(RADIANS(G510))*SIN(RADIANS(E514))+COS(RADIANS(G510))*COS(RADIANS(E514))*COS(RADIANS(V504))))&gt;90,0,$F$4*$F$5/E513^2*(SIN(RADIANS(G510))*SIN(RADIANS(E514))+COS(RADIANS(G510))*COS(RADIANS(E514))*COS(RADIANS(V504))))</f>
        <v>#DIV/0!</v>
      </c>
      <c r="W510" s="3" t="e">
        <f>IF(DEGREES(ACOS(SIN(RADIANS(G510))*SIN(RADIANS(E514))+COS(RADIANS(G510))*COS(RADIANS(E514))*COS(RADIANS(W504))))&gt;90,0,$F$4*$F$5/E513^2*(SIN(RADIANS(G510))*SIN(RADIANS(E514))+COS(RADIANS(G510))*COS(RADIANS(E514))*COS(RADIANS(W504))))</f>
        <v>#DIV/0!</v>
      </c>
      <c r="X510" s="3" t="e">
        <f>IF(DEGREES(ACOS(SIN(RADIANS(G510))*SIN(RADIANS(E514))+COS(RADIANS(G510))*COS(RADIANS(E514))*COS(RADIANS(X504))))&gt;90,0,$F$4*$F$5/E513^2*(SIN(RADIANS(G510))*SIN(RADIANS(E514))+COS(RADIANS(G510))*COS(RADIANS(E514))*COS(RADIANS(X504))))</f>
        <v>#DIV/0!</v>
      </c>
      <c r="Y510" s="3" t="e">
        <f>IF(DEGREES(ACOS(SIN(RADIANS(G510))*SIN(RADIANS(E514))+COS(RADIANS(G510))*COS(RADIANS(E514))*COS(RADIANS(Y504))))&gt;90,0,$F$4*$F$5/E513^2*(SIN(RADIANS(G510))*SIN(RADIANS(E514))+COS(RADIANS(G510))*COS(RADIANS(E514))*COS(RADIANS(Y504))))</f>
        <v>#DIV/0!</v>
      </c>
      <c r="Z510" s="3" t="e">
        <f>IF(DEGREES(ACOS(SIN(RADIANS(G510))*SIN(RADIANS(E514))+COS(RADIANS(G510))*COS(RADIANS(E514))*COS(RADIANS(Z504))))&gt;90,0,$F$4*$F$5/E513^2*(SIN(RADIANS(G510))*SIN(RADIANS(E514))+COS(RADIANS(G510))*COS(RADIANS(E514))*COS(RADIANS(Z504))))</f>
        <v>#DIV/0!</v>
      </c>
      <c r="AA510" s="3" t="e">
        <f>IF(DEGREES(ACOS(SIN(RADIANS(G510))*SIN(RADIANS(E514))+COS(RADIANS(G510))*COS(RADIANS(E514))*COS(RADIANS(AA504))))&gt;90,0,$F$4*$F$5/E513^2*(SIN(RADIANS(G510))*SIN(RADIANS(E514))+COS(RADIANS(G510))*COS(RADIANS(E514))*COS(RADIANS(AA504))))</f>
        <v>#DIV/0!</v>
      </c>
      <c r="AB510" s="3" t="e">
        <f>IF(DEGREES(ACOS(SIN(RADIANS(G510))*SIN(RADIANS(E514))+COS(RADIANS(G510))*COS(RADIANS(E514))*COS(RADIANS(AB504))))&gt;90,0,$F$4*$F$5/E513^2*(SIN(RADIANS(G510))*SIN(RADIANS(E514))+COS(RADIANS(G510))*COS(RADIANS(E514))*COS(RADIANS(AB504))))</f>
        <v>#DIV/0!</v>
      </c>
      <c r="AC510" s="3" t="e">
        <f>IF(DEGREES(ACOS(SIN(RADIANS(G510))*SIN(RADIANS(E514))+COS(RADIANS(G510))*COS(RADIANS(E514))*COS(RADIANS(AC504))))&gt;90,0,$F$4*$F$5/E513^2*(SIN(RADIANS(G510))*SIN(RADIANS(E514))+COS(RADIANS(G510))*COS(RADIANS(E514))*COS(RADIANS(AC504))))</f>
        <v>#DIV/0!</v>
      </c>
      <c r="AD510" s="3" t="e">
        <f>IF(DEGREES(ACOS(SIN(RADIANS(G510))*SIN(RADIANS(E514))+COS(RADIANS(G510))*COS(RADIANS(E514))*COS(RADIANS(AD504))))&gt;90,0,$F$4*$F$5/E513^2*(SIN(RADIANS(G510))*SIN(RADIANS(E514))+COS(RADIANS(G510))*COS(RADIANS(E514))*COS(RADIANS(AD504))))</f>
        <v>#DIV/0!</v>
      </c>
      <c r="AE510" s="3" t="e">
        <f>IF(DEGREES(ACOS(SIN(RADIANS(G510))*SIN(RADIANS(E514))+COS(RADIANS(G510))*COS(RADIANS(E514))*COS(RADIANS(AE504))))&gt;90,0,$F$4*$F$5/E513^2*(SIN(RADIANS(G510))*SIN(RADIANS(E514))+COS(RADIANS(G510))*COS(RADIANS(E514))*COS(RADIANS(AE504))))</f>
        <v>#DIV/0!</v>
      </c>
      <c r="AF510" s="3" t="e">
        <f>IF(DEGREES(ACOS(SIN(RADIANS(G510))*SIN(RADIANS(E514))+COS(RADIANS(G510))*COS(RADIANS(E514))*COS(RADIANS(AF504))))&gt;90,0,$F$4*$F$5/E513^2*(SIN(RADIANS(G510))*SIN(RADIANS(E514))+COS(RADIANS(G510))*COS(RADIANS(E514))*COS(RADIANS(AF504))))</f>
        <v>#DIV/0!</v>
      </c>
      <c r="AG510" s="3" t="e">
        <f>IF(DEGREES(ACOS(SIN(RADIANS(G510))*SIN(RADIANS(E514))+COS(RADIANS(G510))*COS(RADIANS(E514))*COS(RADIANS(AG504))))&gt;90,0,$F$4*$F$5/E513^2*(SIN(RADIANS(G510))*SIN(RADIANS(E514))+COS(RADIANS(G510))*COS(RADIANS(E514))*COS(RADIANS(AG504))))</f>
        <v>#DIV/0!</v>
      </c>
      <c r="AH510" s="3" t="e">
        <f>IF(DEGREES(ACOS(SIN(RADIANS(G510))*SIN(RADIANS(E514))+COS(RADIANS(G510))*COS(RADIANS(E514))*COS(RADIANS(AH504))))&gt;90,0,$F$4*$F$5/E513^2*(SIN(RADIANS(G510))*SIN(RADIANS(E514))+COS(RADIANS(G510))*COS(RADIANS(E514))*COS(RADIANS(AH504))))</f>
        <v>#DIV/0!</v>
      </c>
      <c r="AI510" s="3" t="e">
        <f>IF(DEGREES(ACOS(SIN(RADIANS(G510))*SIN(RADIANS(E514))+COS(RADIANS(G510))*COS(RADIANS(E514))*COS(RADIANS(AI504))))&gt;90,0,$F$4*$F$5/E513^2*(SIN(RADIANS(G510))*SIN(RADIANS(E514))+COS(RADIANS(G510))*COS(RADIANS(E514))*COS(RADIANS(AI504))))</f>
        <v>#DIV/0!</v>
      </c>
      <c r="AJ510" s="3" t="e">
        <f>IF(DEGREES(ACOS(SIN(RADIANS(G510))*SIN(RADIANS(E514))+COS(RADIANS(G510))*COS(RADIANS(E514))*COS(RADIANS(AJ504))))&gt;90,0,$F$4*$F$5/E513^2*(SIN(RADIANS(G510))*SIN(RADIANS(E514))+COS(RADIANS(G510))*COS(RADIANS(E514))*COS(RADIANS(AJ504))))</f>
        <v>#DIV/0!</v>
      </c>
      <c r="AK510" s="3">
        <f>IF(DEGREES(ACOS(SIN(RADIANS(G510))*SIN(RADIANS(E514))+COS(RADIANS(G510))*COS(RADIANS(E514))*COS(RADIANS(AK504))))&gt;90,0,$F$4*$F$5/E513^2*(SIN(RADIANS(G510))*SIN(RADIANS(E514))+COS(RADIANS(G510))*COS(RADIANS(E514))*COS(RADIANS(AK504))))</f>
        <v>0</v>
      </c>
      <c r="AL510" s="3">
        <f>IF(DEGREES(ACOS(SIN(RADIANS(G510))*SIN(RADIANS(E514))+COS(RADIANS(G510))*COS(RADIANS(E514))*COS(RADIANS(AL504))))&gt;90,0,$F$4*$F$5/E513^2*(SIN(RADIANS(G510))*SIN(RADIANS(E514))+COS(RADIANS(G510))*COS(RADIANS(E514))*COS(RADIANS(AL504))))</f>
        <v>0</v>
      </c>
      <c r="AM510" s="3">
        <f>IF(DEGREES(ACOS(SIN(RADIANS(G510))*SIN(RADIANS(E514))+COS(RADIANS(G510))*COS(RADIANS(E514))*COS(RADIANS(AM504))))&gt;90,0,$F$4*$F$5/E513^2*(SIN(RADIANS(G510))*SIN(RADIANS(E514))+COS(RADIANS(G510))*COS(RADIANS(E514))*COS(RADIANS(AM504))))</f>
        <v>0</v>
      </c>
      <c r="AN510" s="3">
        <f>IF(DEGREES(ACOS(SIN(RADIANS(G510))*SIN(RADIANS(E514))+COS(RADIANS(G510))*COS(RADIANS(E514))*COS(RADIANS(AN504))))&gt;90,0,$F$4*$F$5/E513^2*(SIN(RADIANS(G510))*SIN(RADIANS(E514))+COS(RADIANS(G510))*COS(RADIANS(E514))*COS(RADIANS(AN504))))</f>
        <v>0</v>
      </c>
      <c r="AO510" s="3">
        <f>IF(DEGREES(ACOS(SIN(RADIANS(G510))*SIN(RADIANS(E514))+COS(RADIANS(G510))*COS(RADIANS(E514))*COS(RADIANS(AO504))))&gt;90,0,$F$4*$F$5/E513^2*(SIN(RADIANS(G510))*SIN(RADIANS(E514))+COS(RADIANS(G510))*COS(RADIANS(E514))*COS(RADIANS(AO504))))</f>
        <v>0</v>
      </c>
      <c r="AP510" s="3">
        <f>IF(DEGREES(ACOS(SIN(RADIANS(G510))*SIN(RADIANS(E514))+COS(RADIANS(G510))*COS(RADIANS(E514))*COS(RADIANS(AP504))))&gt;90,0,$F$4*$F$5/E513^2*(SIN(RADIANS(G510))*SIN(RADIANS(E514))+COS(RADIANS(G510))*COS(RADIANS(E514))*COS(RADIANS(AP504))))</f>
        <v>0</v>
      </c>
      <c r="AQ510" s="3">
        <f>IF(DEGREES(ACOS(SIN(RADIANS(G510))*SIN(RADIANS(E514))+COS(RADIANS(G510))*COS(RADIANS(E514))*COS(RADIANS(AQ504))))&gt;90,0,$F$4*$F$5/E513^2*(SIN(RADIANS(G510))*SIN(RADIANS(E514))+COS(RADIANS(G510))*COS(RADIANS(E514))*COS(RADIANS(AQ504))))</f>
        <v>0</v>
      </c>
      <c r="AR510" s="3">
        <f>IF(DEGREES(ACOS(SIN(RADIANS(G510))*SIN(RADIANS(E514))+COS(RADIANS(G510))*COS(RADIANS(E514))*COS(RADIANS(AR504))))&gt;90,0,$F$4*$F$5/E513^2*(SIN(RADIANS(G510))*SIN(RADIANS(E514))+COS(RADIANS(G510))*COS(RADIANS(E514))*COS(RADIANS(AR504))))</f>
        <v>0</v>
      </c>
    </row>
    <row r="511" spans="2:44" ht="15.75" customHeight="1" x14ac:dyDescent="0.2">
      <c r="B511" s="20" t="s">
        <v>786</v>
      </c>
      <c r="E511" s="3" t="str">
        <f>IF($F$10=0,"N/A",$F$10*(E506/360)-ROUNDDOWN($F$10*(E506/360),0))</f>
        <v>N/A</v>
      </c>
      <c r="G511" s="3">
        <v>40</v>
      </c>
      <c r="I511" s="3">
        <f>IF(DEGREES(ACOS(SIN(RADIANS(G511))*SIN(RADIANS(E514))+COS(RADIANS(G511))*COS(RADIANS(E514))*COS(RADIANS(I504))))&gt;90,0,$F$4*$F$5/E513^2*(SIN(RADIANS(G511))*SIN(RADIANS(E514))+COS(RADIANS(G511))*COS(RADIANS(E514))*COS(RADIANS(I504))))</f>
        <v>0</v>
      </c>
      <c r="J511" s="3">
        <f>IF(DEGREES(ACOS(SIN(RADIANS(G511))*SIN(RADIANS(E514))+COS(RADIANS(G511))*COS(RADIANS(E514))*COS(RADIANS(J504))))&gt;90,0,$F$4*$F$5/E513^2*(SIN(RADIANS(G511))*SIN(RADIANS(E514))+COS(RADIANS(G511))*COS(RADIANS(E514))*COS(RADIANS(J504))))</f>
        <v>0</v>
      </c>
      <c r="K511" s="3">
        <f>IF(DEGREES(ACOS(SIN(RADIANS(G511))*SIN(RADIANS(E514))+COS(RADIANS(G511))*COS(RADIANS(E514))*COS(RADIANS(K504))))&gt;90,0,$F$4*$F$5/E513^2*(SIN(RADIANS(G511))*SIN(RADIANS(E514))+COS(RADIANS(G511))*COS(RADIANS(E514))*COS(RADIANS(K504))))</f>
        <v>0</v>
      </c>
      <c r="L511" s="3">
        <f>IF(DEGREES(ACOS(SIN(RADIANS(G511))*SIN(RADIANS(E514))+COS(RADIANS(G511))*COS(RADIANS(E514))*COS(RADIANS(L504))))&gt;90,0,$F$4*$F$5/E513^2*(SIN(RADIANS(G511))*SIN(RADIANS(E514))+COS(RADIANS(G511))*COS(RADIANS(E514))*COS(RADIANS(L504))))</f>
        <v>0</v>
      </c>
      <c r="M511" s="3">
        <f>IF(DEGREES(ACOS(SIN(RADIANS(G511))*SIN(RADIANS(E514))+COS(RADIANS(G511))*COS(RADIANS(E514))*COS(RADIANS(M504))))&gt;90,0,$F$4*$F$5/E513^2*(SIN(RADIANS(G511))*SIN(RADIANS(E514))+COS(RADIANS(G511))*COS(RADIANS(E514))*COS(RADIANS(M504))))</f>
        <v>0</v>
      </c>
      <c r="N511" s="3">
        <f>IF(DEGREES(ACOS(SIN(RADIANS(G511))*SIN(RADIANS(E514))+COS(RADIANS(G511))*COS(RADIANS(E514))*COS(RADIANS(N504))))&gt;90,0,$F$4*$F$5/E513^2*(SIN(RADIANS(G511))*SIN(RADIANS(E514))+COS(RADIANS(G511))*COS(RADIANS(E514))*COS(RADIANS(N504))))</f>
        <v>0</v>
      </c>
      <c r="O511" s="3">
        <f>IF(DEGREES(ACOS(SIN(RADIANS(G511))*SIN(RADIANS(E514))+COS(RADIANS(G511))*COS(RADIANS(E514))*COS(RADIANS(O504))))&gt;90,0,$F$4*$F$5/E513^2*(SIN(RADIANS(G511))*SIN(RADIANS(E514))+COS(RADIANS(G511))*COS(RADIANS(E514))*COS(RADIANS(O504))))</f>
        <v>0</v>
      </c>
      <c r="P511" s="3">
        <f>IF(DEGREES(ACOS(SIN(RADIANS(G511))*SIN(RADIANS(E514))+COS(RADIANS(G511))*COS(RADIANS(E514))*COS(RADIANS(P504))))&gt;90,0,$F$4*$F$5/E513^2*(SIN(RADIANS(G511))*SIN(RADIANS(E514))+COS(RADIANS(G511))*COS(RADIANS(E514))*COS(RADIANS(P504))))</f>
        <v>0</v>
      </c>
      <c r="Q511" s="3">
        <f>IF(DEGREES(ACOS(SIN(RADIANS(G511))*SIN(RADIANS(E514))+COS(RADIANS(G511))*COS(RADIANS(E514))*COS(RADIANS(Q504))))&gt;90,0,$F$4*$F$5/E513^2*(SIN(RADIANS(G511))*SIN(RADIANS(E514))+COS(RADIANS(G511))*COS(RADIANS(E514))*COS(RADIANS(Q504))))</f>
        <v>0</v>
      </c>
      <c r="R511" s="3" t="e">
        <f>IF(DEGREES(ACOS(SIN(RADIANS(G511))*SIN(RADIANS(E514))+COS(RADIANS(G511))*COS(RADIANS(E514))*COS(RADIANS(R504))))&gt;90,0,$F$4*$F$5/E513^2*(SIN(RADIANS(G511))*SIN(RADIANS(E514))+COS(RADIANS(G511))*COS(RADIANS(E514))*COS(RADIANS(R504))))</f>
        <v>#DIV/0!</v>
      </c>
      <c r="S511" s="3" t="e">
        <f>IF(DEGREES(ACOS(SIN(RADIANS(G511))*SIN(RADIANS(E514))+COS(RADIANS(G511))*COS(RADIANS(E514))*COS(RADIANS(S504))))&gt;90,0,$F$4*$F$5/E513^2*(SIN(RADIANS(G511))*SIN(RADIANS(E514))+COS(RADIANS(G511))*COS(RADIANS(E514))*COS(RADIANS(S504))))</f>
        <v>#DIV/0!</v>
      </c>
      <c r="T511" s="3" t="e">
        <f>IF(DEGREES(ACOS(SIN(RADIANS(G511))*SIN(RADIANS(E514))+COS(RADIANS(G511))*COS(RADIANS(E514))*COS(RADIANS(T504))))&gt;90,0,$F$4*$F$5/E513^2*(SIN(RADIANS(G511))*SIN(RADIANS(E514))+COS(RADIANS(G511))*COS(RADIANS(E514))*COS(RADIANS(T504))))</f>
        <v>#DIV/0!</v>
      </c>
      <c r="U511" s="3" t="e">
        <f>IF(DEGREES(ACOS(SIN(RADIANS(G511))*SIN(RADIANS(E514))+COS(RADIANS(G511))*COS(RADIANS(E514))*COS(RADIANS(U504))))&gt;90,0,$F$4*$F$5/E513^2*(SIN(RADIANS(G511))*SIN(RADIANS(E514))+COS(RADIANS(G511))*COS(RADIANS(E514))*COS(RADIANS(U504))))</f>
        <v>#DIV/0!</v>
      </c>
      <c r="V511" s="3" t="e">
        <f>IF(DEGREES(ACOS(SIN(RADIANS(G511))*SIN(RADIANS(E514))+COS(RADIANS(G511))*COS(RADIANS(E514))*COS(RADIANS(V504))))&gt;90,0,$F$4*$F$5/E513^2*(SIN(RADIANS(G511))*SIN(RADIANS(E514))+COS(RADIANS(G511))*COS(RADIANS(E514))*COS(RADIANS(V504))))</f>
        <v>#DIV/0!</v>
      </c>
      <c r="W511" s="3" t="e">
        <f>IF(DEGREES(ACOS(SIN(RADIANS(G511))*SIN(RADIANS(E514))+COS(RADIANS(G511))*COS(RADIANS(E514))*COS(RADIANS(W504))))&gt;90,0,$F$4*$F$5/E513^2*(SIN(RADIANS(G511))*SIN(RADIANS(E514))+COS(RADIANS(G511))*COS(RADIANS(E514))*COS(RADIANS(W504))))</f>
        <v>#DIV/0!</v>
      </c>
      <c r="X511" s="3" t="e">
        <f>IF(DEGREES(ACOS(SIN(RADIANS(G511))*SIN(RADIANS(E514))+COS(RADIANS(G511))*COS(RADIANS(E514))*COS(RADIANS(X504))))&gt;90,0,$F$4*$F$5/E513^2*(SIN(RADIANS(G511))*SIN(RADIANS(E514))+COS(RADIANS(G511))*COS(RADIANS(E514))*COS(RADIANS(X504))))</f>
        <v>#DIV/0!</v>
      </c>
      <c r="Y511" s="3" t="e">
        <f>IF(DEGREES(ACOS(SIN(RADIANS(G511))*SIN(RADIANS(E514))+COS(RADIANS(G511))*COS(RADIANS(E514))*COS(RADIANS(Y504))))&gt;90,0,$F$4*$F$5/E513^2*(SIN(RADIANS(G511))*SIN(RADIANS(E514))+COS(RADIANS(G511))*COS(RADIANS(E514))*COS(RADIANS(Y504))))</f>
        <v>#DIV/0!</v>
      </c>
      <c r="Z511" s="3" t="e">
        <f>IF(DEGREES(ACOS(SIN(RADIANS(G511))*SIN(RADIANS(E514))+COS(RADIANS(G511))*COS(RADIANS(E514))*COS(RADIANS(Z504))))&gt;90,0,$F$4*$F$5/E513^2*(SIN(RADIANS(G511))*SIN(RADIANS(E514))+COS(RADIANS(G511))*COS(RADIANS(E514))*COS(RADIANS(Z504))))</f>
        <v>#DIV/0!</v>
      </c>
      <c r="AA511" s="3" t="e">
        <f>IF(DEGREES(ACOS(SIN(RADIANS(G511))*SIN(RADIANS(E514))+COS(RADIANS(G511))*COS(RADIANS(E514))*COS(RADIANS(AA504))))&gt;90,0,$F$4*$F$5/E513^2*(SIN(RADIANS(G511))*SIN(RADIANS(E514))+COS(RADIANS(G511))*COS(RADIANS(E514))*COS(RADIANS(AA504))))</f>
        <v>#DIV/0!</v>
      </c>
      <c r="AB511" s="3" t="e">
        <f>IF(DEGREES(ACOS(SIN(RADIANS(G511))*SIN(RADIANS(E514))+COS(RADIANS(G511))*COS(RADIANS(E514))*COS(RADIANS(AB504))))&gt;90,0,$F$4*$F$5/E513^2*(SIN(RADIANS(G511))*SIN(RADIANS(E514))+COS(RADIANS(G511))*COS(RADIANS(E514))*COS(RADIANS(AB504))))</f>
        <v>#DIV/0!</v>
      </c>
      <c r="AC511" s="3" t="e">
        <f>IF(DEGREES(ACOS(SIN(RADIANS(G511))*SIN(RADIANS(E514))+COS(RADIANS(G511))*COS(RADIANS(E514))*COS(RADIANS(AC504))))&gt;90,0,$F$4*$F$5/E513^2*(SIN(RADIANS(G511))*SIN(RADIANS(E514))+COS(RADIANS(G511))*COS(RADIANS(E514))*COS(RADIANS(AC504))))</f>
        <v>#DIV/0!</v>
      </c>
      <c r="AD511" s="3" t="e">
        <f>IF(DEGREES(ACOS(SIN(RADIANS(G511))*SIN(RADIANS(E514))+COS(RADIANS(G511))*COS(RADIANS(E514))*COS(RADIANS(AD504))))&gt;90,0,$F$4*$F$5/E513^2*(SIN(RADIANS(G511))*SIN(RADIANS(E514))+COS(RADIANS(G511))*COS(RADIANS(E514))*COS(RADIANS(AD504))))</f>
        <v>#DIV/0!</v>
      </c>
      <c r="AE511" s="3" t="e">
        <f>IF(DEGREES(ACOS(SIN(RADIANS(G511))*SIN(RADIANS(E514))+COS(RADIANS(G511))*COS(RADIANS(E514))*COS(RADIANS(AE504))))&gt;90,0,$F$4*$F$5/E513^2*(SIN(RADIANS(G511))*SIN(RADIANS(E514))+COS(RADIANS(G511))*COS(RADIANS(E514))*COS(RADIANS(AE504))))</f>
        <v>#DIV/0!</v>
      </c>
      <c r="AF511" s="3" t="e">
        <f>IF(DEGREES(ACOS(SIN(RADIANS(G511))*SIN(RADIANS(E514))+COS(RADIANS(G511))*COS(RADIANS(E514))*COS(RADIANS(AF504))))&gt;90,0,$F$4*$F$5/E513^2*(SIN(RADIANS(G511))*SIN(RADIANS(E514))+COS(RADIANS(G511))*COS(RADIANS(E514))*COS(RADIANS(AF504))))</f>
        <v>#DIV/0!</v>
      </c>
      <c r="AG511" s="3" t="e">
        <f>IF(DEGREES(ACOS(SIN(RADIANS(G511))*SIN(RADIANS(E514))+COS(RADIANS(G511))*COS(RADIANS(E514))*COS(RADIANS(AG504))))&gt;90,0,$F$4*$F$5/E513^2*(SIN(RADIANS(G511))*SIN(RADIANS(E514))+COS(RADIANS(G511))*COS(RADIANS(E514))*COS(RADIANS(AG504))))</f>
        <v>#DIV/0!</v>
      </c>
      <c r="AH511" s="3" t="e">
        <f>IF(DEGREES(ACOS(SIN(RADIANS(G511))*SIN(RADIANS(E514))+COS(RADIANS(G511))*COS(RADIANS(E514))*COS(RADIANS(AH504))))&gt;90,0,$F$4*$F$5/E513^2*(SIN(RADIANS(G511))*SIN(RADIANS(E514))+COS(RADIANS(G511))*COS(RADIANS(E514))*COS(RADIANS(AH504))))</f>
        <v>#DIV/0!</v>
      </c>
      <c r="AI511" s="3" t="e">
        <f>IF(DEGREES(ACOS(SIN(RADIANS(G511))*SIN(RADIANS(E514))+COS(RADIANS(G511))*COS(RADIANS(E514))*COS(RADIANS(AI504))))&gt;90,0,$F$4*$F$5/E513^2*(SIN(RADIANS(G511))*SIN(RADIANS(E514))+COS(RADIANS(G511))*COS(RADIANS(E514))*COS(RADIANS(AI504))))</f>
        <v>#DIV/0!</v>
      </c>
      <c r="AJ511" s="3" t="e">
        <f>IF(DEGREES(ACOS(SIN(RADIANS(G511))*SIN(RADIANS(E514))+COS(RADIANS(G511))*COS(RADIANS(E514))*COS(RADIANS(AJ504))))&gt;90,0,$F$4*$F$5/E513^2*(SIN(RADIANS(G511))*SIN(RADIANS(E514))+COS(RADIANS(G511))*COS(RADIANS(E514))*COS(RADIANS(AJ504))))</f>
        <v>#DIV/0!</v>
      </c>
      <c r="AK511" s="3">
        <f>IF(DEGREES(ACOS(SIN(RADIANS(G511))*SIN(RADIANS(E514))+COS(RADIANS(G511))*COS(RADIANS(E514))*COS(RADIANS(AK504))))&gt;90,0,$F$4*$F$5/E513^2*(SIN(RADIANS(G511))*SIN(RADIANS(E514))+COS(RADIANS(G511))*COS(RADIANS(E514))*COS(RADIANS(AK504))))</f>
        <v>0</v>
      </c>
      <c r="AL511" s="3">
        <f>IF(DEGREES(ACOS(SIN(RADIANS(G511))*SIN(RADIANS(E514))+COS(RADIANS(G511))*COS(RADIANS(E514))*COS(RADIANS(AL504))))&gt;90,0,$F$4*$F$5/E513^2*(SIN(RADIANS(G511))*SIN(RADIANS(E514))+COS(RADIANS(G511))*COS(RADIANS(E514))*COS(RADIANS(AL504))))</f>
        <v>0</v>
      </c>
      <c r="AM511" s="3">
        <f>IF(DEGREES(ACOS(SIN(RADIANS(G511))*SIN(RADIANS(E514))+COS(RADIANS(G511))*COS(RADIANS(E514))*COS(RADIANS(AM504))))&gt;90,0,$F$4*$F$5/E513^2*(SIN(RADIANS(G511))*SIN(RADIANS(E514))+COS(RADIANS(G511))*COS(RADIANS(E514))*COS(RADIANS(AM504))))</f>
        <v>0</v>
      </c>
      <c r="AN511" s="3">
        <f>IF(DEGREES(ACOS(SIN(RADIANS(G511))*SIN(RADIANS(E514))+COS(RADIANS(G511))*COS(RADIANS(E514))*COS(RADIANS(AN504))))&gt;90,0,$F$4*$F$5/E513^2*(SIN(RADIANS(G511))*SIN(RADIANS(E514))+COS(RADIANS(G511))*COS(RADIANS(E514))*COS(RADIANS(AN504))))</f>
        <v>0</v>
      </c>
      <c r="AO511" s="3">
        <f>IF(DEGREES(ACOS(SIN(RADIANS(G511))*SIN(RADIANS(E514))+COS(RADIANS(G511))*COS(RADIANS(E514))*COS(RADIANS(AO504))))&gt;90,0,$F$4*$F$5/E513^2*(SIN(RADIANS(G511))*SIN(RADIANS(E514))+COS(RADIANS(G511))*COS(RADIANS(E514))*COS(RADIANS(AO504))))</f>
        <v>0</v>
      </c>
      <c r="AP511" s="3">
        <f>IF(DEGREES(ACOS(SIN(RADIANS(G511))*SIN(RADIANS(E514))+COS(RADIANS(G511))*COS(RADIANS(E514))*COS(RADIANS(AP504))))&gt;90,0,$F$4*$F$5/E513^2*(SIN(RADIANS(G511))*SIN(RADIANS(E514))+COS(RADIANS(G511))*COS(RADIANS(E514))*COS(RADIANS(AP504))))</f>
        <v>0</v>
      </c>
      <c r="AQ511" s="3">
        <f>IF(DEGREES(ACOS(SIN(RADIANS(G511))*SIN(RADIANS(E514))+COS(RADIANS(G511))*COS(RADIANS(E514))*COS(RADIANS(AQ504))))&gt;90,0,$F$4*$F$5/E513^2*(SIN(RADIANS(G511))*SIN(RADIANS(E514))+COS(RADIANS(G511))*COS(RADIANS(E514))*COS(RADIANS(AQ504))))</f>
        <v>0</v>
      </c>
      <c r="AR511" s="3">
        <f>IF(DEGREES(ACOS(SIN(RADIANS(G511))*SIN(RADIANS(E514))+COS(RADIANS(G511))*COS(RADIANS(E514))*COS(RADIANS(AR504))))&gt;90,0,$F$4*$F$5/E513^2*(SIN(RADIANS(G511))*SIN(RADIANS(E514))+COS(RADIANS(G511))*COS(RADIANS(E514))*COS(RADIANS(AR504))))</f>
        <v>0</v>
      </c>
    </row>
    <row r="512" spans="2:44" ht="15.75" customHeight="1" x14ac:dyDescent="0.2">
      <c r="B512" s="20" t="s">
        <v>787</v>
      </c>
      <c r="E512" s="3" t="str">
        <f>IF($F$10=0,"N/A",E511*$F$11/$F$10)</f>
        <v>N/A</v>
      </c>
      <c r="G512" s="3">
        <v>30</v>
      </c>
      <c r="I512" s="3">
        <f>IF(DEGREES(ACOS(SIN(RADIANS(G512))*SIN(RADIANS(E514))+COS(RADIANS(G512))*COS(RADIANS(E514))*COS(RADIANS(I504))))&gt;90,0,$F$4*$F$5/E513^2*(SIN(RADIANS(G512))*SIN(RADIANS(E514))+COS(RADIANS(G512))*COS(RADIANS(E514))*COS(RADIANS(I504))))</f>
        <v>0</v>
      </c>
      <c r="J512" s="3">
        <f>IF(DEGREES(ACOS(SIN(RADIANS(G512))*SIN(RADIANS(E514))+COS(RADIANS(G512))*COS(RADIANS(E514))*COS(RADIANS(J504))))&gt;90,0,$F$4*$F$5/E513^2*(SIN(RADIANS(G512))*SIN(RADIANS(E514))+COS(RADIANS(G512))*COS(RADIANS(E514))*COS(RADIANS(J504))))</f>
        <v>0</v>
      </c>
      <c r="K512" s="3">
        <f>IF(DEGREES(ACOS(SIN(RADIANS(G512))*SIN(RADIANS(E514))+COS(RADIANS(G512))*COS(RADIANS(E514))*COS(RADIANS(K504))))&gt;90,0,$F$4*$F$5/E513^2*(SIN(RADIANS(G512))*SIN(RADIANS(E514))+COS(RADIANS(G512))*COS(RADIANS(E514))*COS(RADIANS(K504))))</f>
        <v>0</v>
      </c>
      <c r="L512" s="3">
        <f>IF(DEGREES(ACOS(SIN(RADIANS(G512))*SIN(RADIANS(E514))+COS(RADIANS(G512))*COS(RADIANS(E514))*COS(RADIANS(L504))))&gt;90,0,$F$4*$F$5/E513^2*(SIN(RADIANS(G512))*SIN(RADIANS(E514))+COS(RADIANS(G512))*COS(RADIANS(E514))*COS(RADIANS(L504))))</f>
        <v>0</v>
      </c>
      <c r="M512" s="3">
        <f>IF(DEGREES(ACOS(SIN(RADIANS(G512))*SIN(RADIANS(E514))+COS(RADIANS(G512))*COS(RADIANS(E514))*COS(RADIANS(M504))))&gt;90,0,$F$4*$F$5/E513^2*(SIN(RADIANS(G512))*SIN(RADIANS(E514))+COS(RADIANS(G512))*COS(RADIANS(E514))*COS(RADIANS(M504))))</f>
        <v>0</v>
      </c>
      <c r="N512" s="3">
        <f>IF(DEGREES(ACOS(SIN(RADIANS(G512))*SIN(RADIANS(E514))+COS(RADIANS(G512))*COS(RADIANS(E514))*COS(RADIANS(N504))))&gt;90,0,$F$4*$F$5/E513^2*(SIN(RADIANS(G512))*SIN(RADIANS(E514))+COS(RADIANS(G512))*COS(RADIANS(E514))*COS(RADIANS(N504))))</f>
        <v>0</v>
      </c>
      <c r="O512" s="3">
        <f>IF(DEGREES(ACOS(SIN(RADIANS(G512))*SIN(RADIANS(E514))+COS(RADIANS(G512))*COS(RADIANS(E514))*COS(RADIANS(O504))))&gt;90,0,$F$4*$F$5/E513^2*(SIN(RADIANS(G512))*SIN(RADIANS(E514))+COS(RADIANS(G512))*COS(RADIANS(E514))*COS(RADIANS(O504))))</f>
        <v>0</v>
      </c>
      <c r="P512" s="3">
        <f>IF(DEGREES(ACOS(SIN(RADIANS(G512))*SIN(RADIANS(E514))+COS(RADIANS(G512))*COS(RADIANS(E514))*COS(RADIANS(P504))))&gt;90,0,$F$4*$F$5/E513^2*(SIN(RADIANS(G512))*SIN(RADIANS(E514))+COS(RADIANS(G512))*COS(RADIANS(E514))*COS(RADIANS(P504))))</f>
        <v>0</v>
      </c>
      <c r="Q512" s="3">
        <f>IF(DEGREES(ACOS(SIN(RADIANS(G512))*SIN(RADIANS(E514))+COS(RADIANS(G512))*COS(RADIANS(E514))*COS(RADIANS(Q504))))&gt;90,0,$F$4*$F$5/E513^2*(SIN(RADIANS(G512))*SIN(RADIANS(E514))+COS(RADIANS(G512))*COS(RADIANS(E514))*COS(RADIANS(Q504))))</f>
        <v>0</v>
      </c>
      <c r="R512" s="3" t="e">
        <f>IF(DEGREES(ACOS(SIN(RADIANS(G512))*SIN(RADIANS(E514))+COS(RADIANS(G512))*COS(RADIANS(E514))*COS(RADIANS(R504))))&gt;90,0,$F$4*$F$5/E513^2*(SIN(RADIANS(G512))*SIN(RADIANS(E514))+COS(RADIANS(G512))*COS(RADIANS(E514))*COS(RADIANS(R504))))</f>
        <v>#DIV/0!</v>
      </c>
      <c r="S512" s="3" t="e">
        <f>IF(DEGREES(ACOS(SIN(RADIANS(G512))*SIN(RADIANS(E514))+COS(RADIANS(G512))*COS(RADIANS(E514))*COS(RADIANS(S504))))&gt;90,0,$F$4*$F$5/E513^2*(SIN(RADIANS(G512))*SIN(RADIANS(E514))+COS(RADIANS(G512))*COS(RADIANS(E514))*COS(RADIANS(S504))))</f>
        <v>#DIV/0!</v>
      </c>
      <c r="T512" s="3" t="e">
        <f>IF(DEGREES(ACOS(SIN(RADIANS(G512))*SIN(RADIANS(E514))+COS(RADIANS(G512))*COS(RADIANS(E514))*COS(RADIANS(T504))))&gt;90,0,$F$4*$F$5/E513^2*(SIN(RADIANS(G512))*SIN(RADIANS(E514))+COS(RADIANS(G512))*COS(RADIANS(E514))*COS(RADIANS(T504))))</f>
        <v>#DIV/0!</v>
      </c>
      <c r="U512" s="3" t="e">
        <f>IF(DEGREES(ACOS(SIN(RADIANS(G512))*SIN(RADIANS(E514))+COS(RADIANS(G512))*COS(RADIANS(E514))*COS(RADIANS(U504))))&gt;90,0,$F$4*$F$5/E513^2*(SIN(RADIANS(G512))*SIN(RADIANS(E514))+COS(RADIANS(G512))*COS(RADIANS(E514))*COS(RADIANS(U504))))</f>
        <v>#DIV/0!</v>
      </c>
      <c r="V512" s="3" t="e">
        <f>IF(DEGREES(ACOS(SIN(RADIANS(G512))*SIN(RADIANS(E514))+COS(RADIANS(G512))*COS(RADIANS(E514))*COS(RADIANS(V504))))&gt;90,0,$F$4*$F$5/E513^2*(SIN(RADIANS(G512))*SIN(RADIANS(E514))+COS(RADIANS(G512))*COS(RADIANS(E514))*COS(RADIANS(V504))))</f>
        <v>#DIV/0!</v>
      </c>
      <c r="W512" s="3" t="e">
        <f>IF(DEGREES(ACOS(SIN(RADIANS(G512))*SIN(RADIANS(E514))+COS(RADIANS(G512))*COS(RADIANS(E514))*COS(RADIANS(W504))))&gt;90,0,$F$4*$F$5/E513^2*(SIN(RADIANS(G512))*SIN(RADIANS(E514))+COS(RADIANS(G512))*COS(RADIANS(E514))*COS(RADIANS(W504))))</f>
        <v>#DIV/0!</v>
      </c>
      <c r="X512" s="3" t="e">
        <f>IF(DEGREES(ACOS(SIN(RADIANS(G512))*SIN(RADIANS(E514))+COS(RADIANS(G512))*COS(RADIANS(E514))*COS(RADIANS(X504))))&gt;90,0,$F$4*$F$5/E513^2*(SIN(RADIANS(G512))*SIN(RADIANS(E514))+COS(RADIANS(G512))*COS(RADIANS(E514))*COS(RADIANS(X504))))</f>
        <v>#DIV/0!</v>
      </c>
      <c r="Y512" s="3" t="e">
        <f>IF(DEGREES(ACOS(SIN(RADIANS(G512))*SIN(RADIANS(E514))+COS(RADIANS(G512))*COS(RADIANS(E514))*COS(RADIANS(Y504))))&gt;90,0,$F$4*$F$5/E513^2*(SIN(RADIANS(G512))*SIN(RADIANS(E514))+COS(RADIANS(G512))*COS(RADIANS(E514))*COS(RADIANS(Y504))))</f>
        <v>#DIV/0!</v>
      </c>
      <c r="Z512" s="3" t="e">
        <f>IF(DEGREES(ACOS(SIN(RADIANS(G512))*SIN(RADIANS(E514))+COS(RADIANS(G512))*COS(RADIANS(E514))*COS(RADIANS(Z504))))&gt;90,0,$F$4*$F$5/E513^2*(SIN(RADIANS(G512))*SIN(RADIANS(E514))+COS(RADIANS(G512))*COS(RADIANS(E514))*COS(RADIANS(Z504))))</f>
        <v>#DIV/0!</v>
      </c>
      <c r="AA512" s="3" t="e">
        <f>IF(DEGREES(ACOS(SIN(RADIANS(G512))*SIN(RADIANS(E514))+COS(RADIANS(G512))*COS(RADIANS(E514))*COS(RADIANS(AA504))))&gt;90,0,$F$4*$F$5/E513^2*(SIN(RADIANS(G512))*SIN(RADIANS(E514))+COS(RADIANS(G512))*COS(RADIANS(E514))*COS(RADIANS(AA504))))</f>
        <v>#DIV/0!</v>
      </c>
      <c r="AB512" s="3" t="e">
        <f>IF(DEGREES(ACOS(SIN(RADIANS(G512))*SIN(RADIANS(E514))+COS(RADIANS(G512))*COS(RADIANS(E514))*COS(RADIANS(AB504))))&gt;90,0,$F$4*$F$5/E513^2*(SIN(RADIANS(G512))*SIN(RADIANS(E514))+COS(RADIANS(G512))*COS(RADIANS(E514))*COS(RADIANS(AB504))))</f>
        <v>#DIV/0!</v>
      </c>
      <c r="AC512" s="3" t="e">
        <f>IF(DEGREES(ACOS(SIN(RADIANS(G512))*SIN(RADIANS(E514))+COS(RADIANS(G512))*COS(RADIANS(E514))*COS(RADIANS(AC504))))&gt;90,0,$F$4*$F$5/E513^2*(SIN(RADIANS(G512))*SIN(RADIANS(E514))+COS(RADIANS(G512))*COS(RADIANS(E514))*COS(RADIANS(AC504))))</f>
        <v>#DIV/0!</v>
      </c>
      <c r="AD512" s="3" t="e">
        <f>IF(DEGREES(ACOS(SIN(RADIANS(G512))*SIN(RADIANS(E514))+COS(RADIANS(G512))*COS(RADIANS(E514))*COS(RADIANS(AD504))))&gt;90,0,$F$4*$F$5/E513^2*(SIN(RADIANS(G512))*SIN(RADIANS(E514))+COS(RADIANS(G512))*COS(RADIANS(E514))*COS(RADIANS(AD504))))</f>
        <v>#DIV/0!</v>
      </c>
      <c r="AE512" s="3" t="e">
        <f>IF(DEGREES(ACOS(SIN(RADIANS(G512))*SIN(RADIANS(E514))+COS(RADIANS(G512))*COS(RADIANS(E514))*COS(RADIANS(AE504))))&gt;90,0,$F$4*$F$5/E513^2*(SIN(RADIANS(G512))*SIN(RADIANS(E514))+COS(RADIANS(G512))*COS(RADIANS(E514))*COS(RADIANS(AE504))))</f>
        <v>#DIV/0!</v>
      </c>
      <c r="AF512" s="3" t="e">
        <f>IF(DEGREES(ACOS(SIN(RADIANS(G512))*SIN(RADIANS(E514))+COS(RADIANS(G512))*COS(RADIANS(E514))*COS(RADIANS(AF504))))&gt;90,0,$F$4*$F$5/E513^2*(SIN(RADIANS(G512))*SIN(RADIANS(E514))+COS(RADIANS(G512))*COS(RADIANS(E514))*COS(RADIANS(AF504))))</f>
        <v>#DIV/0!</v>
      </c>
      <c r="AG512" s="3" t="e">
        <f>IF(DEGREES(ACOS(SIN(RADIANS(G512))*SIN(RADIANS(E514))+COS(RADIANS(G512))*COS(RADIANS(E514))*COS(RADIANS(AG504))))&gt;90,0,$F$4*$F$5/E513^2*(SIN(RADIANS(G512))*SIN(RADIANS(E514))+COS(RADIANS(G512))*COS(RADIANS(E514))*COS(RADIANS(AG504))))</f>
        <v>#DIV/0!</v>
      </c>
      <c r="AH512" s="3" t="e">
        <f>IF(DEGREES(ACOS(SIN(RADIANS(G512))*SIN(RADIANS(E514))+COS(RADIANS(G512))*COS(RADIANS(E514))*COS(RADIANS(AH504))))&gt;90,0,$F$4*$F$5/E513^2*(SIN(RADIANS(G512))*SIN(RADIANS(E514))+COS(RADIANS(G512))*COS(RADIANS(E514))*COS(RADIANS(AH504))))</f>
        <v>#DIV/0!</v>
      </c>
      <c r="AI512" s="3" t="e">
        <f>IF(DEGREES(ACOS(SIN(RADIANS(G512))*SIN(RADIANS(E514))+COS(RADIANS(G512))*COS(RADIANS(E514))*COS(RADIANS(AI504))))&gt;90,0,$F$4*$F$5/E513^2*(SIN(RADIANS(G512))*SIN(RADIANS(E514))+COS(RADIANS(G512))*COS(RADIANS(E514))*COS(RADIANS(AI504))))</f>
        <v>#DIV/0!</v>
      </c>
      <c r="AJ512" s="3" t="e">
        <f>IF(DEGREES(ACOS(SIN(RADIANS(G512))*SIN(RADIANS(E514))+COS(RADIANS(G512))*COS(RADIANS(E514))*COS(RADIANS(AJ504))))&gt;90,0,$F$4*$F$5/E513^2*(SIN(RADIANS(G512))*SIN(RADIANS(E514))+COS(RADIANS(G512))*COS(RADIANS(E514))*COS(RADIANS(AJ504))))</f>
        <v>#DIV/0!</v>
      </c>
      <c r="AK512" s="3">
        <f>IF(DEGREES(ACOS(SIN(RADIANS(G512))*SIN(RADIANS(E514))+COS(RADIANS(G512))*COS(RADIANS(E514))*COS(RADIANS(AK504))))&gt;90,0,$F$4*$F$5/E513^2*(SIN(RADIANS(G512))*SIN(RADIANS(E514))+COS(RADIANS(G512))*COS(RADIANS(E514))*COS(RADIANS(AK504))))</f>
        <v>0</v>
      </c>
      <c r="AL512" s="3">
        <f>IF(DEGREES(ACOS(SIN(RADIANS(G512))*SIN(RADIANS(E514))+COS(RADIANS(G512))*COS(RADIANS(E514))*COS(RADIANS(AL504))))&gt;90,0,$F$4*$F$5/E513^2*(SIN(RADIANS(G512))*SIN(RADIANS(E514))+COS(RADIANS(G512))*COS(RADIANS(E514))*COS(RADIANS(AL504))))</f>
        <v>0</v>
      </c>
      <c r="AM512" s="3">
        <f>IF(DEGREES(ACOS(SIN(RADIANS(G512))*SIN(RADIANS(E514))+COS(RADIANS(G512))*COS(RADIANS(E514))*COS(RADIANS(AM504))))&gt;90,0,$F$4*$F$5/E513^2*(SIN(RADIANS(G512))*SIN(RADIANS(E514))+COS(RADIANS(G512))*COS(RADIANS(E514))*COS(RADIANS(AM504))))</f>
        <v>0</v>
      </c>
      <c r="AN512" s="3">
        <f>IF(DEGREES(ACOS(SIN(RADIANS(G512))*SIN(RADIANS(E514))+COS(RADIANS(G512))*COS(RADIANS(E514))*COS(RADIANS(AN504))))&gt;90,0,$F$4*$F$5/E513^2*(SIN(RADIANS(G512))*SIN(RADIANS(E514))+COS(RADIANS(G512))*COS(RADIANS(E514))*COS(RADIANS(AN504))))</f>
        <v>0</v>
      </c>
      <c r="AO512" s="3">
        <f>IF(DEGREES(ACOS(SIN(RADIANS(G512))*SIN(RADIANS(E514))+COS(RADIANS(G512))*COS(RADIANS(E514))*COS(RADIANS(AO504))))&gt;90,0,$F$4*$F$5/E513^2*(SIN(RADIANS(G512))*SIN(RADIANS(E514))+COS(RADIANS(G512))*COS(RADIANS(E514))*COS(RADIANS(AO504))))</f>
        <v>0</v>
      </c>
      <c r="AP512" s="3">
        <f>IF(DEGREES(ACOS(SIN(RADIANS(G512))*SIN(RADIANS(E514))+COS(RADIANS(G512))*COS(RADIANS(E514))*COS(RADIANS(AP504))))&gt;90,0,$F$4*$F$5/E513^2*(SIN(RADIANS(G512))*SIN(RADIANS(E514))+COS(RADIANS(G512))*COS(RADIANS(E514))*COS(RADIANS(AP504))))</f>
        <v>0</v>
      </c>
      <c r="AQ512" s="3">
        <f>IF(DEGREES(ACOS(SIN(RADIANS(G512))*SIN(RADIANS(E514))+COS(RADIANS(G512))*COS(RADIANS(E514))*COS(RADIANS(AQ504))))&gt;90,0,$F$4*$F$5/E513^2*(SIN(RADIANS(G512))*SIN(RADIANS(E514))+COS(RADIANS(G512))*COS(RADIANS(E514))*COS(RADIANS(AQ504))))</f>
        <v>0</v>
      </c>
      <c r="AR512" s="3">
        <f>IF(DEGREES(ACOS(SIN(RADIANS(G512))*SIN(RADIANS(E514))+COS(RADIANS(G512))*COS(RADIANS(E514))*COS(RADIANS(AR504))))&gt;90,0,$F$4*$F$5/E513^2*(SIN(RADIANS(G512))*SIN(RADIANS(E514))+COS(RADIANS(G512))*COS(RADIANS(E514))*COS(RADIANS(AR504))))</f>
        <v>0</v>
      </c>
    </row>
    <row r="513" spans="2:44" ht="15.75" customHeight="1" x14ac:dyDescent="0.2">
      <c r="B513" s="20" t="s">
        <v>788</v>
      </c>
      <c r="E513" s="3">
        <f>$F$6*(1-$F$7^2)/(1+$F$7*COS(RADIANS(E507)))</f>
        <v>0</v>
      </c>
      <c r="G513" s="3">
        <v>20</v>
      </c>
      <c r="I513" s="3">
        <f>IF(DEGREES(ACOS(SIN(RADIANS(G513))*SIN(RADIANS(E514))+COS(RADIANS(G513))*COS(RADIANS(E514))*COS(RADIANS(I504))))&gt;90,0,$F$4*$F$5/E513^2*(SIN(RADIANS(G513))*SIN(RADIANS(E514))+COS(RADIANS(G513))*COS(RADIANS(E514))*COS(RADIANS(I504))))</f>
        <v>0</v>
      </c>
      <c r="J513" s="3">
        <f>IF(DEGREES(ACOS(SIN(RADIANS(G513))*SIN(RADIANS(E514))+COS(RADIANS(G513))*COS(RADIANS(E514))*COS(RADIANS(J504))))&gt;90,0,$F$4*$F$5/E513^2*(SIN(RADIANS(G513))*SIN(RADIANS(E514))+COS(RADIANS(G513))*COS(RADIANS(E514))*COS(RADIANS(J504))))</f>
        <v>0</v>
      </c>
      <c r="K513" s="3">
        <f>IF(DEGREES(ACOS(SIN(RADIANS(G513))*SIN(RADIANS(E514))+COS(RADIANS(G513))*COS(RADIANS(E514))*COS(RADIANS(K504))))&gt;90,0,$F$4*$F$5/E513^2*(SIN(RADIANS(G513))*SIN(RADIANS(E514))+COS(RADIANS(G513))*COS(RADIANS(E514))*COS(RADIANS(K504))))</f>
        <v>0</v>
      </c>
      <c r="L513" s="3">
        <f>IF(DEGREES(ACOS(SIN(RADIANS(G513))*SIN(RADIANS(E514))+COS(RADIANS(G513))*COS(RADIANS(E514))*COS(RADIANS(L504))))&gt;90,0,$F$4*$F$5/E513^2*(SIN(RADIANS(G513))*SIN(RADIANS(E514))+COS(RADIANS(G513))*COS(RADIANS(E514))*COS(RADIANS(L504))))</f>
        <v>0</v>
      </c>
      <c r="M513" s="3">
        <f>IF(DEGREES(ACOS(SIN(RADIANS(G513))*SIN(RADIANS(E514))+COS(RADIANS(G513))*COS(RADIANS(E514))*COS(RADIANS(M504))))&gt;90,0,$F$4*$F$5/E513^2*(SIN(RADIANS(G513))*SIN(RADIANS(E514))+COS(RADIANS(G513))*COS(RADIANS(E514))*COS(RADIANS(M504))))</f>
        <v>0</v>
      </c>
      <c r="N513" s="3">
        <f>IF(DEGREES(ACOS(SIN(RADIANS(G513))*SIN(RADIANS(E514))+COS(RADIANS(G513))*COS(RADIANS(E514))*COS(RADIANS(N504))))&gt;90,0,$F$4*$F$5/E513^2*(SIN(RADIANS(G513))*SIN(RADIANS(E514))+COS(RADIANS(G513))*COS(RADIANS(E514))*COS(RADIANS(N504))))</f>
        <v>0</v>
      </c>
      <c r="O513" s="3">
        <f>IF(DEGREES(ACOS(SIN(RADIANS(G513))*SIN(RADIANS(E514))+COS(RADIANS(G513))*COS(RADIANS(E514))*COS(RADIANS(O504))))&gt;90,0,$F$4*$F$5/E513^2*(SIN(RADIANS(G513))*SIN(RADIANS(E514))+COS(RADIANS(G513))*COS(RADIANS(E514))*COS(RADIANS(O504))))</f>
        <v>0</v>
      </c>
      <c r="P513" s="3">
        <f>IF(DEGREES(ACOS(SIN(RADIANS(G513))*SIN(RADIANS(E514))+COS(RADIANS(G513))*COS(RADIANS(E514))*COS(RADIANS(P504))))&gt;90,0,$F$4*$F$5/E513^2*(SIN(RADIANS(G513))*SIN(RADIANS(E514))+COS(RADIANS(G513))*COS(RADIANS(E514))*COS(RADIANS(P504))))</f>
        <v>0</v>
      </c>
      <c r="Q513" s="3">
        <f>IF(DEGREES(ACOS(SIN(RADIANS(G513))*SIN(RADIANS(E514))+COS(RADIANS(G513))*COS(RADIANS(E514))*COS(RADIANS(Q504))))&gt;90,0,$F$4*$F$5/E513^2*(SIN(RADIANS(G513))*SIN(RADIANS(E514))+COS(RADIANS(G513))*COS(RADIANS(E514))*COS(RADIANS(Q504))))</f>
        <v>0</v>
      </c>
      <c r="R513" s="3" t="e">
        <f>IF(DEGREES(ACOS(SIN(RADIANS(G513))*SIN(RADIANS(E514))+COS(RADIANS(G513))*COS(RADIANS(E514))*COS(RADIANS(R504))))&gt;90,0,$F$4*$F$5/E513^2*(SIN(RADIANS(G513))*SIN(RADIANS(E514))+COS(RADIANS(G513))*COS(RADIANS(E514))*COS(RADIANS(R504))))</f>
        <v>#DIV/0!</v>
      </c>
      <c r="S513" s="3" t="e">
        <f>IF(DEGREES(ACOS(SIN(RADIANS(G513))*SIN(RADIANS(E514))+COS(RADIANS(G513))*COS(RADIANS(E514))*COS(RADIANS(S504))))&gt;90,0,$F$4*$F$5/E513^2*(SIN(RADIANS(G513))*SIN(RADIANS(E514))+COS(RADIANS(G513))*COS(RADIANS(E514))*COS(RADIANS(S504))))</f>
        <v>#DIV/0!</v>
      </c>
      <c r="T513" s="3" t="e">
        <f>IF(DEGREES(ACOS(SIN(RADIANS(G513))*SIN(RADIANS(E514))+COS(RADIANS(G513))*COS(RADIANS(E514))*COS(RADIANS(T504))))&gt;90,0,$F$4*$F$5/E513^2*(SIN(RADIANS(G513))*SIN(RADIANS(E514))+COS(RADIANS(G513))*COS(RADIANS(E514))*COS(RADIANS(T504))))</f>
        <v>#DIV/0!</v>
      </c>
      <c r="U513" s="3" t="e">
        <f>IF(DEGREES(ACOS(SIN(RADIANS(G513))*SIN(RADIANS(E514))+COS(RADIANS(G513))*COS(RADIANS(E514))*COS(RADIANS(U504))))&gt;90,0,$F$4*$F$5/E513^2*(SIN(RADIANS(G513))*SIN(RADIANS(E514))+COS(RADIANS(G513))*COS(RADIANS(E514))*COS(RADIANS(U504))))</f>
        <v>#DIV/0!</v>
      </c>
      <c r="V513" s="3" t="e">
        <f>IF(DEGREES(ACOS(SIN(RADIANS(G513))*SIN(RADIANS(E514))+COS(RADIANS(G513))*COS(RADIANS(E514))*COS(RADIANS(V504))))&gt;90,0,$F$4*$F$5/E513^2*(SIN(RADIANS(G513))*SIN(RADIANS(E514))+COS(RADIANS(G513))*COS(RADIANS(E514))*COS(RADIANS(V504))))</f>
        <v>#DIV/0!</v>
      </c>
      <c r="W513" s="3" t="e">
        <f>IF(DEGREES(ACOS(SIN(RADIANS(G513))*SIN(RADIANS(E514))+COS(RADIANS(G513))*COS(RADIANS(E514))*COS(RADIANS(W504))))&gt;90,0,$F$4*$F$5/E513^2*(SIN(RADIANS(G513))*SIN(RADIANS(E514))+COS(RADIANS(G513))*COS(RADIANS(E514))*COS(RADIANS(W504))))</f>
        <v>#DIV/0!</v>
      </c>
      <c r="X513" s="3" t="e">
        <f>IF(DEGREES(ACOS(SIN(RADIANS(G513))*SIN(RADIANS(E514))+COS(RADIANS(G513))*COS(RADIANS(E514))*COS(RADIANS(X504))))&gt;90,0,$F$4*$F$5/E513^2*(SIN(RADIANS(G513))*SIN(RADIANS(E514))+COS(RADIANS(G513))*COS(RADIANS(E514))*COS(RADIANS(X504))))</f>
        <v>#DIV/0!</v>
      </c>
      <c r="Y513" s="3" t="e">
        <f>IF(DEGREES(ACOS(SIN(RADIANS(G513))*SIN(RADIANS(E514))+COS(RADIANS(G513))*COS(RADIANS(E514))*COS(RADIANS(Y504))))&gt;90,0,$F$4*$F$5/E513^2*(SIN(RADIANS(G513))*SIN(RADIANS(E514))+COS(RADIANS(G513))*COS(RADIANS(E514))*COS(RADIANS(Y504))))</f>
        <v>#DIV/0!</v>
      </c>
      <c r="Z513" s="3" t="e">
        <f>IF(DEGREES(ACOS(SIN(RADIANS(G513))*SIN(RADIANS(E514))+COS(RADIANS(G513))*COS(RADIANS(E514))*COS(RADIANS(Z504))))&gt;90,0,$F$4*$F$5/E513^2*(SIN(RADIANS(G513))*SIN(RADIANS(E514))+COS(RADIANS(G513))*COS(RADIANS(E514))*COS(RADIANS(Z504))))</f>
        <v>#DIV/0!</v>
      </c>
      <c r="AA513" s="3" t="e">
        <f>IF(DEGREES(ACOS(SIN(RADIANS(G513))*SIN(RADIANS(E514))+COS(RADIANS(G513))*COS(RADIANS(E514))*COS(RADIANS(AA504))))&gt;90,0,$F$4*$F$5/E513^2*(SIN(RADIANS(G513))*SIN(RADIANS(E514))+COS(RADIANS(G513))*COS(RADIANS(E514))*COS(RADIANS(AA504))))</f>
        <v>#DIV/0!</v>
      </c>
      <c r="AB513" s="3" t="e">
        <f>IF(DEGREES(ACOS(SIN(RADIANS(G513))*SIN(RADIANS(E514))+COS(RADIANS(G513))*COS(RADIANS(E514))*COS(RADIANS(AB504))))&gt;90,0,$F$4*$F$5/E513^2*(SIN(RADIANS(G513))*SIN(RADIANS(E514))+COS(RADIANS(G513))*COS(RADIANS(E514))*COS(RADIANS(AB504))))</f>
        <v>#DIV/0!</v>
      </c>
      <c r="AC513" s="3" t="e">
        <f>IF(DEGREES(ACOS(SIN(RADIANS(G513))*SIN(RADIANS(E514))+COS(RADIANS(G513))*COS(RADIANS(E514))*COS(RADIANS(AC504))))&gt;90,0,$F$4*$F$5/E513^2*(SIN(RADIANS(G513))*SIN(RADIANS(E514))+COS(RADIANS(G513))*COS(RADIANS(E514))*COS(RADIANS(AC504))))</f>
        <v>#DIV/0!</v>
      </c>
      <c r="AD513" s="3" t="e">
        <f>IF(DEGREES(ACOS(SIN(RADIANS(G513))*SIN(RADIANS(E514))+COS(RADIANS(G513))*COS(RADIANS(E514))*COS(RADIANS(AD504))))&gt;90,0,$F$4*$F$5/E513^2*(SIN(RADIANS(G513))*SIN(RADIANS(E514))+COS(RADIANS(G513))*COS(RADIANS(E514))*COS(RADIANS(AD504))))</f>
        <v>#DIV/0!</v>
      </c>
      <c r="AE513" s="3" t="e">
        <f>IF(DEGREES(ACOS(SIN(RADIANS(G513))*SIN(RADIANS(E514))+COS(RADIANS(G513))*COS(RADIANS(E514))*COS(RADIANS(AE504))))&gt;90,0,$F$4*$F$5/E513^2*(SIN(RADIANS(G513))*SIN(RADIANS(E514))+COS(RADIANS(G513))*COS(RADIANS(E514))*COS(RADIANS(AE504))))</f>
        <v>#DIV/0!</v>
      </c>
      <c r="AF513" s="3" t="e">
        <f>IF(DEGREES(ACOS(SIN(RADIANS(G513))*SIN(RADIANS(E514))+COS(RADIANS(G513))*COS(RADIANS(E514))*COS(RADIANS(AF504))))&gt;90,0,$F$4*$F$5/E513^2*(SIN(RADIANS(G513))*SIN(RADIANS(E514))+COS(RADIANS(G513))*COS(RADIANS(E514))*COS(RADIANS(AF504))))</f>
        <v>#DIV/0!</v>
      </c>
      <c r="AG513" s="3" t="e">
        <f>IF(DEGREES(ACOS(SIN(RADIANS(G513))*SIN(RADIANS(E514))+COS(RADIANS(G513))*COS(RADIANS(E514))*COS(RADIANS(AG504))))&gt;90,0,$F$4*$F$5/E513^2*(SIN(RADIANS(G513))*SIN(RADIANS(E514))+COS(RADIANS(G513))*COS(RADIANS(E514))*COS(RADIANS(AG504))))</f>
        <v>#DIV/0!</v>
      </c>
      <c r="AH513" s="3" t="e">
        <f>IF(DEGREES(ACOS(SIN(RADIANS(G513))*SIN(RADIANS(E514))+COS(RADIANS(G513))*COS(RADIANS(E514))*COS(RADIANS(AH504))))&gt;90,0,$F$4*$F$5/E513^2*(SIN(RADIANS(G513))*SIN(RADIANS(E514))+COS(RADIANS(G513))*COS(RADIANS(E514))*COS(RADIANS(AH504))))</f>
        <v>#DIV/0!</v>
      </c>
      <c r="AI513" s="3" t="e">
        <f>IF(DEGREES(ACOS(SIN(RADIANS(G513))*SIN(RADIANS(E514))+COS(RADIANS(G513))*COS(RADIANS(E514))*COS(RADIANS(AI504))))&gt;90,0,$F$4*$F$5/E513^2*(SIN(RADIANS(G513))*SIN(RADIANS(E514))+COS(RADIANS(G513))*COS(RADIANS(E514))*COS(RADIANS(AI504))))</f>
        <v>#DIV/0!</v>
      </c>
      <c r="AJ513" s="3" t="e">
        <f>IF(DEGREES(ACOS(SIN(RADIANS(G513))*SIN(RADIANS(E514))+COS(RADIANS(G513))*COS(RADIANS(E514))*COS(RADIANS(AJ504))))&gt;90,0,$F$4*$F$5/E513^2*(SIN(RADIANS(G513))*SIN(RADIANS(E514))+COS(RADIANS(G513))*COS(RADIANS(E514))*COS(RADIANS(AJ504))))</f>
        <v>#DIV/0!</v>
      </c>
      <c r="AK513" s="3">
        <f>IF(DEGREES(ACOS(SIN(RADIANS(G513))*SIN(RADIANS(E514))+COS(RADIANS(G513))*COS(RADIANS(E514))*COS(RADIANS(AK504))))&gt;90,0,$F$4*$F$5/E513^2*(SIN(RADIANS(G513))*SIN(RADIANS(E514))+COS(RADIANS(G513))*COS(RADIANS(E514))*COS(RADIANS(AK504))))</f>
        <v>0</v>
      </c>
      <c r="AL513" s="3">
        <f>IF(DEGREES(ACOS(SIN(RADIANS(G513))*SIN(RADIANS(E514))+COS(RADIANS(G513))*COS(RADIANS(E514))*COS(RADIANS(AL504))))&gt;90,0,$F$4*$F$5/E513^2*(SIN(RADIANS(G513))*SIN(RADIANS(E514))+COS(RADIANS(G513))*COS(RADIANS(E514))*COS(RADIANS(AL504))))</f>
        <v>0</v>
      </c>
      <c r="AM513" s="3">
        <f>IF(DEGREES(ACOS(SIN(RADIANS(G513))*SIN(RADIANS(E514))+COS(RADIANS(G513))*COS(RADIANS(E514))*COS(RADIANS(AM504))))&gt;90,0,$F$4*$F$5/E513^2*(SIN(RADIANS(G513))*SIN(RADIANS(E514))+COS(RADIANS(G513))*COS(RADIANS(E514))*COS(RADIANS(AM504))))</f>
        <v>0</v>
      </c>
      <c r="AN513" s="3">
        <f>IF(DEGREES(ACOS(SIN(RADIANS(G513))*SIN(RADIANS(E514))+COS(RADIANS(G513))*COS(RADIANS(E514))*COS(RADIANS(AN504))))&gt;90,0,$F$4*$F$5/E513^2*(SIN(RADIANS(G513))*SIN(RADIANS(E514))+COS(RADIANS(G513))*COS(RADIANS(E514))*COS(RADIANS(AN504))))</f>
        <v>0</v>
      </c>
      <c r="AO513" s="3">
        <f>IF(DEGREES(ACOS(SIN(RADIANS(G513))*SIN(RADIANS(E514))+COS(RADIANS(G513))*COS(RADIANS(E514))*COS(RADIANS(AO504))))&gt;90,0,$F$4*$F$5/E513^2*(SIN(RADIANS(G513))*SIN(RADIANS(E514))+COS(RADIANS(G513))*COS(RADIANS(E514))*COS(RADIANS(AO504))))</f>
        <v>0</v>
      </c>
      <c r="AP513" s="3">
        <f>IF(DEGREES(ACOS(SIN(RADIANS(G513))*SIN(RADIANS(E514))+COS(RADIANS(G513))*COS(RADIANS(E514))*COS(RADIANS(AP504))))&gt;90,0,$F$4*$F$5/E513^2*(SIN(RADIANS(G513))*SIN(RADIANS(E514))+COS(RADIANS(G513))*COS(RADIANS(E514))*COS(RADIANS(AP504))))</f>
        <v>0</v>
      </c>
      <c r="AQ513" s="3">
        <f>IF(DEGREES(ACOS(SIN(RADIANS(G513))*SIN(RADIANS(E514))+COS(RADIANS(G513))*COS(RADIANS(E514))*COS(RADIANS(AQ504))))&gt;90,0,$F$4*$F$5/E513^2*(SIN(RADIANS(G513))*SIN(RADIANS(E514))+COS(RADIANS(G513))*COS(RADIANS(E514))*COS(RADIANS(AQ504))))</f>
        <v>0</v>
      </c>
      <c r="AR513" s="3">
        <f>IF(DEGREES(ACOS(SIN(RADIANS(G513))*SIN(RADIANS(E514))+COS(RADIANS(G513))*COS(RADIANS(E514))*COS(RADIANS(AR504))))&gt;90,0,$F$4*$F$5/E513^2*(SIN(RADIANS(G513))*SIN(RADIANS(E514))+COS(RADIANS(G513))*COS(RADIANS(E514))*COS(RADIANS(AR504))))</f>
        <v>0</v>
      </c>
    </row>
    <row r="514" spans="2:44" ht="15.75" customHeight="1" x14ac:dyDescent="0.2">
      <c r="B514" s="20" t="s">
        <v>737</v>
      </c>
      <c r="E514" s="3">
        <f>IF($F$8&gt;90,180-$F$8,$F$8)*SIN(RADIANS(E508))</f>
        <v>0</v>
      </c>
      <c r="G514" s="3">
        <v>10</v>
      </c>
      <c r="I514" s="3">
        <f>IF(DEGREES(ACOS(SIN(RADIANS(G514))*SIN(RADIANS(E514))+COS(RADIANS(G514))*COS(RADIANS(E514))*COS(RADIANS(I504))))&gt;90,0,$F$4*$F$5/E513^2*(SIN(RADIANS(G514))*SIN(RADIANS(E514))+COS(RADIANS(G514))*COS(RADIANS(E514))*COS(RADIANS(I504))))</f>
        <v>0</v>
      </c>
      <c r="J514" s="3">
        <f>IF(DEGREES(ACOS(SIN(RADIANS(G514))*SIN(RADIANS(E514))+COS(RADIANS(G514))*COS(RADIANS(E514))*COS(RADIANS(J504))))&gt;90,0,$F$4*$F$5/E513^2*(SIN(RADIANS(G514))*SIN(RADIANS(E514))+COS(RADIANS(G514))*COS(RADIANS(E514))*COS(RADIANS(J504))))</f>
        <v>0</v>
      </c>
      <c r="K514" s="3">
        <f>IF(DEGREES(ACOS(SIN(RADIANS(G514))*SIN(RADIANS(E514))+COS(RADIANS(G514))*COS(RADIANS(E514))*COS(RADIANS(K504))))&gt;90,0,$F$4*$F$5/E513^2*(SIN(RADIANS(G514))*SIN(RADIANS(E514))+COS(RADIANS(G514))*COS(RADIANS(E514))*COS(RADIANS(K504))))</f>
        <v>0</v>
      </c>
      <c r="L514" s="3">
        <f>IF(DEGREES(ACOS(SIN(RADIANS(G514))*SIN(RADIANS(E514))+COS(RADIANS(G514))*COS(RADIANS(E514))*COS(RADIANS(L504))))&gt;90,0,$F$4*$F$5/E513^2*(SIN(RADIANS(G514))*SIN(RADIANS(E514))+COS(RADIANS(G514))*COS(RADIANS(E514))*COS(RADIANS(L504))))</f>
        <v>0</v>
      </c>
      <c r="M514" s="3">
        <f>IF(DEGREES(ACOS(SIN(RADIANS(G514))*SIN(RADIANS(E514))+COS(RADIANS(G514))*COS(RADIANS(E514))*COS(RADIANS(M504))))&gt;90,0,$F$4*$F$5/E513^2*(SIN(RADIANS(G514))*SIN(RADIANS(E514))+COS(RADIANS(G514))*COS(RADIANS(E514))*COS(RADIANS(M504))))</f>
        <v>0</v>
      </c>
      <c r="N514" s="3">
        <f>IF(DEGREES(ACOS(SIN(RADIANS(G514))*SIN(RADIANS(E514))+COS(RADIANS(G514))*COS(RADIANS(E514))*COS(RADIANS(N504))))&gt;90,0,$F$4*$F$5/E513^2*(SIN(RADIANS(G514))*SIN(RADIANS(E514))+COS(RADIANS(G514))*COS(RADIANS(E514))*COS(RADIANS(N504))))</f>
        <v>0</v>
      </c>
      <c r="O514" s="3">
        <f>IF(DEGREES(ACOS(SIN(RADIANS(G514))*SIN(RADIANS(E514))+COS(RADIANS(G514))*COS(RADIANS(E514))*COS(RADIANS(O504))))&gt;90,0,$F$4*$F$5/E513^2*(SIN(RADIANS(G514))*SIN(RADIANS(E514))+COS(RADIANS(G514))*COS(RADIANS(E514))*COS(RADIANS(O504))))</f>
        <v>0</v>
      </c>
      <c r="P514" s="3">
        <f>IF(DEGREES(ACOS(SIN(RADIANS(G514))*SIN(RADIANS(E514))+COS(RADIANS(G514))*COS(RADIANS(E514))*COS(RADIANS(P504))))&gt;90,0,$F$4*$F$5/E513^2*(SIN(RADIANS(G514))*SIN(RADIANS(E514))+COS(RADIANS(G514))*COS(RADIANS(E514))*COS(RADIANS(P504))))</f>
        <v>0</v>
      </c>
      <c r="Q514" s="3">
        <f>IF(DEGREES(ACOS(SIN(RADIANS(G514))*SIN(RADIANS(E514))+COS(RADIANS(G514))*COS(RADIANS(E514))*COS(RADIANS(Q504))))&gt;90,0,$F$4*$F$5/E513^2*(SIN(RADIANS(G514))*SIN(RADIANS(E514))+COS(RADIANS(G514))*COS(RADIANS(E514))*COS(RADIANS(Q504))))</f>
        <v>0</v>
      </c>
      <c r="R514" s="3" t="e">
        <f>IF(DEGREES(ACOS(SIN(RADIANS(G514))*SIN(RADIANS(E514))+COS(RADIANS(G514))*COS(RADIANS(E514))*COS(RADIANS(R504))))&gt;90,0,$F$4*$F$5/E513^2*(SIN(RADIANS(G514))*SIN(RADIANS(E514))+COS(RADIANS(G514))*COS(RADIANS(E514))*COS(RADIANS(R504))))</f>
        <v>#DIV/0!</v>
      </c>
      <c r="S514" s="3" t="e">
        <f>IF(DEGREES(ACOS(SIN(RADIANS(G514))*SIN(RADIANS(E514))+COS(RADIANS(G514))*COS(RADIANS(E514))*COS(RADIANS(S504))))&gt;90,0,$F$4*$F$5/E513^2*(SIN(RADIANS(G514))*SIN(RADIANS(E514))+COS(RADIANS(G514))*COS(RADIANS(E514))*COS(RADIANS(S504))))</f>
        <v>#DIV/0!</v>
      </c>
      <c r="T514" s="3" t="e">
        <f>IF(DEGREES(ACOS(SIN(RADIANS(G514))*SIN(RADIANS(E514))+COS(RADIANS(G514))*COS(RADIANS(E514))*COS(RADIANS(T504))))&gt;90,0,$F$4*$F$5/E513^2*(SIN(RADIANS(G514))*SIN(RADIANS(E514))+COS(RADIANS(G514))*COS(RADIANS(E514))*COS(RADIANS(T504))))</f>
        <v>#DIV/0!</v>
      </c>
      <c r="U514" s="3" t="e">
        <f>IF(DEGREES(ACOS(SIN(RADIANS(G514))*SIN(RADIANS(E514))+COS(RADIANS(G514))*COS(RADIANS(E514))*COS(RADIANS(U504))))&gt;90,0,$F$4*$F$5/E513^2*(SIN(RADIANS(G514))*SIN(RADIANS(E514))+COS(RADIANS(G514))*COS(RADIANS(E514))*COS(RADIANS(U504))))</f>
        <v>#DIV/0!</v>
      </c>
      <c r="V514" s="3" t="e">
        <f>IF(DEGREES(ACOS(SIN(RADIANS(G514))*SIN(RADIANS(E514))+COS(RADIANS(G514))*COS(RADIANS(E514))*COS(RADIANS(V504))))&gt;90,0,$F$4*$F$5/E513^2*(SIN(RADIANS(G514))*SIN(RADIANS(E514))+COS(RADIANS(G514))*COS(RADIANS(E514))*COS(RADIANS(V504))))</f>
        <v>#DIV/0!</v>
      </c>
      <c r="W514" s="3" t="e">
        <f>IF(DEGREES(ACOS(SIN(RADIANS(G514))*SIN(RADIANS(E514))+COS(RADIANS(G514))*COS(RADIANS(E514))*COS(RADIANS(W504))))&gt;90,0,$F$4*$F$5/E513^2*(SIN(RADIANS(G514))*SIN(RADIANS(E514))+COS(RADIANS(G514))*COS(RADIANS(E514))*COS(RADIANS(W504))))</f>
        <v>#DIV/0!</v>
      </c>
      <c r="X514" s="3" t="e">
        <f>IF(DEGREES(ACOS(SIN(RADIANS(G514))*SIN(RADIANS(E514))+COS(RADIANS(G514))*COS(RADIANS(E514))*COS(RADIANS(X504))))&gt;90,0,$F$4*$F$5/E513^2*(SIN(RADIANS(G514))*SIN(RADIANS(E514))+COS(RADIANS(G514))*COS(RADIANS(E514))*COS(RADIANS(X504))))</f>
        <v>#DIV/0!</v>
      </c>
      <c r="Y514" s="3" t="e">
        <f>IF(DEGREES(ACOS(SIN(RADIANS(G514))*SIN(RADIANS(E514))+COS(RADIANS(G514))*COS(RADIANS(E514))*COS(RADIANS(Y504))))&gt;90,0,$F$4*$F$5/E513^2*(SIN(RADIANS(G514))*SIN(RADIANS(E514))+COS(RADIANS(G514))*COS(RADIANS(E514))*COS(RADIANS(Y504))))</f>
        <v>#DIV/0!</v>
      </c>
      <c r="Z514" s="3" t="e">
        <f>IF(DEGREES(ACOS(SIN(RADIANS(G514))*SIN(RADIANS(E514))+COS(RADIANS(G514))*COS(RADIANS(E514))*COS(RADIANS(Z504))))&gt;90,0,$F$4*$F$5/E513^2*(SIN(RADIANS(G514))*SIN(RADIANS(E514))+COS(RADIANS(G514))*COS(RADIANS(E514))*COS(RADIANS(Z504))))</f>
        <v>#DIV/0!</v>
      </c>
      <c r="AA514" s="3" t="e">
        <f>IF(DEGREES(ACOS(SIN(RADIANS(G514))*SIN(RADIANS(E514))+COS(RADIANS(G514))*COS(RADIANS(E514))*COS(RADIANS(AA504))))&gt;90,0,$F$4*$F$5/E513^2*(SIN(RADIANS(G514))*SIN(RADIANS(E514))+COS(RADIANS(G514))*COS(RADIANS(E514))*COS(RADIANS(AA504))))</f>
        <v>#DIV/0!</v>
      </c>
      <c r="AB514" s="3" t="e">
        <f>IF(DEGREES(ACOS(SIN(RADIANS(G514))*SIN(RADIANS(E514))+COS(RADIANS(G514))*COS(RADIANS(E514))*COS(RADIANS(AB504))))&gt;90,0,$F$4*$F$5/E513^2*(SIN(RADIANS(G514))*SIN(RADIANS(E514))+COS(RADIANS(G514))*COS(RADIANS(E514))*COS(RADIANS(AB504))))</f>
        <v>#DIV/0!</v>
      </c>
      <c r="AC514" s="3" t="e">
        <f>IF(DEGREES(ACOS(SIN(RADIANS(G514))*SIN(RADIANS(E514))+COS(RADIANS(G514))*COS(RADIANS(E514))*COS(RADIANS(AC504))))&gt;90,0,$F$4*$F$5/E513^2*(SIN(RADIANS(G514))*SIN(RADIANS(E514))+COS(RADIANS(G514))*COS(RADIANS(E514))*COS(RADIANS(AC504))))</f>
        <v>#DIV/0!</v>
      </c>
      <c r="AD514" s="3" t="e">
        <f>IF(DEGREES(ACOS(SIN(RADIANS(G514))*SIN(RADIANS(E514))+COS(RADIANS(G514))*COS(RADIANS(E514))*COS(RADIANS(AD504))))&gt;90,0,$F$4*$F$5/E513^2*(SIN(RADIANS(G514))*SIN(RADIANS(E514))+COS(RADIANS(G514))*COS(RADIANS(E514))*COS(RADIANS(AD504))))</f>
        <v>#DIV/0!</v>
      </c>
      <c r="AE514" s="3" t="e">
        <f>IF(DEGREES(ACOS(SIN(RADIANS(G514))*SIN(RADIANS(E514))+COS(RADIANS(G514))*COS(RADIANS(E514))*COS(RADIANS(AE504))))&gt;90,0,$F$4*$F$5/E513^2*(SIN(RADIANS(G514))*SIN(RADIANS(E514))+COS(RADIANS(G514))*COS(RADIANS(E514))*COS(RADIANS(AE504))))</f>
        <v>#DIV/0!</v>
      </c>
      <c r="AF514" s="3" t="e">
        <f>IF(DEGREES(ACOS(SIN(RADIANS(G514))*SIN(RADIANS(E514))+COS(RADIANS(G514))*COS(RADIANS(E514))*COS(RADIANS(AF504))))&gt;90,0,$F$4*$F$5/E513^2*(SIN(RADIANS(G514))*SIN(RADIANS(E514))+COS(RADIANS(G514))*COS(RADIANS(E514))*COS(RADIANS(AF504))))</f>
        <v>#DIV/0!</v>
      </c>
      <c r="AG514" s="3" t="e">
        <f>IF(DEGREES(ACOS(SIN(RADIANS(G514))*SIN(RADIANS(E514))+COS(RADIANS(G514))*COS(RADIANS(E514))*COS(RADIANS(AG504))))&gt;90,0,$F$4*$F$5/E513^2*(SIN(RADIANS(G514))*SIN(RADIANS(E514))+COS(RADIANS(G514))*COS(RADIANS(E514))*COS(RADIANS(AG504))))</f>
        <v>#DIV/0!</v>
      </c>
      <c r="AH514" s="3" t="e">
        <f>IF(DEGREES(ACOS(SIN(RADIANS(G514))*SIN(RADIANS(E514))+COS(RADIANS(G514))*COS(RADIANS(E514))*COS(RADIANS(AH504))))&gt;90,0,$F$4*$F$5/E513^2*(SIN(RADIANS(G514))*SIN(RADIANS(E514))+COS(RADIANS(G514))*COS(RADIANS(E514))*COS(RADIANS(AH504))))</f>
        <v>#DIV/0!</v>
      </c>
      <c r="AI514" s="3" t="e">
        <f>IF(DEGREES(ACOS(SIN(RADIANS(G514))*SIN(RADIANS(E514))+COS(RADIANS(G514))*COS(RADIANS(E514))*COS(RADIANS(AI504))))&gt;90,0,$F$4*$F$5/E513^2*(SIN(RADIANS(G514))*SIN(RADIANS(E514))+COS(RADIANS(G514))*COS(RADIANS(E514))*COS(RADIANS(AI504))))</f>
        <v>#DIV/0!</v>
      </c>
      <c r="AJ514" s="3" t="e">
        <f>IF(DEGREES(ACOS(SIN(RADIANS(G514))*SIN(RADIANS(E514))+COS(RADIANS(G514))*COS(RADIANS(E514))*COS(RADIANS(AJ504))))&gt;90,0,$F$4*$F$5/E513^2*(SIN(RADIANS(G514))*SIN(RADIANS(E514))+COS(RADIANS(G514))*COS(RADIANS(E514))*COS(RADIANS(AJ504))))</f>
        <v>#DIV/0!</v>
      </c>
      <c r="AK514" s="3">
        <f>IF(DEGREES(ACOS(SIN(RADIANS(G514))*SIN(RADIANS(E514))+COS(RADIANS(G514))*COS(RADIANS(E514))*COS(RADIANS(AK504))))&gt;90,0,$F$4*$F$5/E513^2*(SIN(RADIANS(G514))*SIN(RADIANS(E514))+COS(RADIANS(G514))*COS(RADIANS(E514))*COS(RADIANS(AK504))))</f>
        <v>0</v>
      </c>
      <c r="AL514" s="3">
        <f>IF(DEGREES(ACOS(SIN(RADIANS(G514))*SIN(RADIANS(E514))+COS(RADIANS(G514))*COS(RADIANS(E514))*COS(RADIANS(AL504))))&gt;90,0,$F$4*$F$5/E513^2*(SIN(RADIANS(G514))*SIN(RADIANS(E514))+COS(RADIANS(G514))*COS(RADIANS(E514))*COS(RADIANS(AL504))))</f>
        <v>0</v>
      </c>
      <c r="AM514" s="3">
        <f>IF(DEGREES(ACOS(SIN(RADIANS(G514))*SIN(RADIANS(E514))+COS(RADIANS(G514))*COS(RADIANS(E514))*COS(RADIANS(AM504))))&gt;90,0,$F$4*$F$5/E513^2*(SIN(RADIANS(G514))*SIN(RADIANS(E514))+COS(RADIANS(G514))*COS(RADIANS(E514))*COS(RADIANS(AM504))))</f>
        <v>0</v>
      </c>
      <c r="AN514" s="3">
        <f>IF(DEGREES(ACOS(SIN(RADIANS(G514))*SIN(RADIANS(E514))+COS(RADIANS(G514))*COS(RADIANS(E514))*COS(RADIANS(AN504))))&gt;90,0,$F$4*$F$5/E513^2*(SIN(RADIANS(G514))*SIN(RADIANS(E514))+COS(RADIANS(G514))*COS(RADIANS(E514))*COS(RADIANS(AN504))))</f>
        <v>0</v>
      </c>
      <c r="AO514" s="3">
        <f>IF(DEGREES(ACOS(SIN(RADIANS(G514))*SIN(RADIANS(E514))+COS(RADIANS(G514))*COS(RADIANS(E514))*COS(RADIANS(AO504))))&gt;90,0,$F$4*$F$5/E513^2*(SIN(RADIANS(G514))*SIN(RADIANS(E514))+COS(RADIANS(G514))*COS(RADIANS(E514))*COS(RADIANS(AO504))))</f>
        <v>0</v>
      </c>
      <c r="AP514" s="3">
        <f>IF(DEGREES(ACOS(SIN(RADIANS(G514))*SIN(RADIANS(E514))+COS(RADIANS(G514))*COS(RADIANS(E514))*COS(RADIANS(AP504))))&gt;90,0,$F$4*$F$5/E513^2*(SIN(RADIANS(G514))*SIN(RADIANS(E514))+COS(RADIANS(G514))*COS(RADIANS(E514))*COS(RADIANS(AP504))))</f>
        <v>0</v>
      </c>
      <c r="AQ514" s="3">
        <f>IF(DEGREES(ACOS(SIN(RADIANS(G514))*SIN(RADIANS(E514))+COS(RADIANS(G514))*COS(RADIANS(E514))*COS(RADIANS(AQ504))))&gt;90,0,$F$4*$F$5/E513^2*(SIN(RADIANS(G514))*SIN(RADIANS(E514))+COS(RADIANS(G514))*COS(RADIANS(E514))*COS(RADIANS(AQ504))))</f>
        <v>0</v>
      </c>
      <c r="AR514" s="3">
        <f>IF(DEGREES(ACOS(SIN(RADIANS(G514))*SIN(RADIANS(E514))+COS(RADIANS(G514))*COS(RADIANS(E514))*COS(RADIANS(AR504))))&gt;90,0,$F$4*$F$5/E513^2*(SIN(RADIANS(G514))*SIN(RADIANS(E514))+COS(RADIANS(G514))*COS(RADIANS(E514))*COS(RADIANS(AR504))))</f>
        <v>0</v>
      </c>
    </row>
    <row r="515" spans="2:44" ht="15.75" customHeight="1" x14ac:dyDescent="0.2">
      <c r="B515" s="20" t="s">
        <v>789</v>
      </c>
      <c r="E515" s="3">
        <f>IF($F$10=0,IF(E506&lt;360,E506,E506-360),($F$10+1)*E506)</f>
        <v>200</v>
      </c>
      <c r="G515" s="3">
        <v>0</v>
      </c>
      <c r="I515" s="3">
        <f>IF(DEGREES(ACOS(SIN(RADIANS(G515))*SIN(RADIANS(E514))+COS(RADIANS(G515))*COS(RADIANS(E514))*COS(RADIANS(I504))))&gt;90,0,$F$4*$F$5/E513^2*(SIN(RADIANS(G515))*SIN(RADIANS(E514))+COS(RADIANS(G515))*COS(RADIANS(E514))*COS(RADIANS(I504))))</f>
        <v>0</v>
      </c>
      <c r="J515" s="3">
        <f>IF(DEGREES(ACOS(SIN(RADIANS(G515))*SIN(RADIANS(E514))+COS(RADIANS(G515))*COS(RADIANS(E514))*COS(RADIANS(J504))))&gt;90,0,$F$4*$F$5/E513^2*(SIN(RADIANS(G515))*SIN(RADIANS(E514))+COS(RADIANS(G515))*COS(RADIANS(E514))*COS(RADIANS(J504))))</f>
        <v>0</v>
      </c>
      <c r="K515" s="3">
        <f>IF(DEGREES(ACOS(SIN(RADIANS(G515))*SIN(RADIANS(E514))+COS(RADIANS(G515))*COS(RADIANS(E514))*COS(RADIANS(K504))))&gt;90,0,$F$4*$F$5/E513^2*(SIN(RADIANS(G515))*SIN(RADIANS(E514))+COS(RADIANS(G515))*COS(RADIANS(E514))*COS(RADIANS(K504))))</f>
        <v>0</v>
      </c>
      <c r="L515" s="3">
        <f>IF(DEGREES(ACOS(SIN(RADIANS(G515))*SIN(RADIANS(E514))+COS(RADIANS(G515))*COS(RADIANS(E514))*COS(RADIANS(L504))))&gt;90,0,$F$4*$F$5/E513^2*(SIN(RADIANS(G515))*SIN(RADIANS(E514))+COS(RADIANS(G515))*COS(RADIANS(E514))*COS(RADIANS(L504))))</f>
        <v>0</v>
      </c>
      <c r="M515" s="3">
        <f>IF(DEGREES(ACOS(SIN(RADIANS(G515))*SIN(RADIANS(E514))+COS(RADIANS(G515))*COS(RADIANS(E514))*COS(RADIANS(M504))))&gt;90,0,$F$4*$F$5/E513^2*(SIN(RADIANS(G515))*SIN(RADIANS(E514))+COS(RADIANS(G515))*COS(RADIANS(E514))*COS(RADIANS(M504))))</f>
        <v>0</v>
      </c>
      <c r="N515" s="3">
        <f>IF(DEGREES(ACOS(SIN(RADIANS(G515))*SIN(RADIANS(E514))+COS(RADIANS(G515))*COS(RADIANS(E514))*COS(RADIANS(N504))))&gt;90,0,$F$4*$F$5/E513^2*(SIN(RADIANS(G515))*SIN(RADIANS(E514))+COS(RADIANS(G515))*COS(RADIANS(E514))*COS(RADIANS(N504))))</f>
        <v>0</v>
      </c>
      <c r="O515" s="3">
        <f>IF(DEGREES(ACOS(SIN(RADIANS(G515))*SIN(RADIANS(E514))+COS(RADIANS(G515))*COS(RADIANS(E514))*COS(RADIANS(O504))))&gt;90,0,$F$4*$F$5/E513^2*(SIN(RADIANS(G515))*SIN(RADIANS(E514))+COS(RADIANS(G515))*COS(RADIANS(E514))*COS(RADIANS(O504))))</f>
        <v>0</v>
      </c>
      <c r="P515" s="3">
        <f>IF(DEGREES(ACOS(SIN(RADIANS(G515))*SIN(RADIANS(E514))+COS(RADIANS(G515))*COS(RADIANS(E514))*COS(RADIANS(P504))))&gt;90,0,$F$4*$F$5/E513^2*(SIN(RADIANS(G515))*SIN(RADIANS(E514))+COS(RADIANS(G515))*COS(RADIANS(E514))*COS(RADIANS(P504))))</f>
        <v>0</v>
      </c>
      <c r="Q515" s="3">
        <f>IF(DEGREES(ACOS(SIN(RADIANS(G515))*SIN(RADIANS(E514))+COS(RADIANS(G515))*COS(RADIANS(E514))*COS(RADIANS(Q504))))&gt;90,0,$F$4*$F$5/E513^2*(SIN(RADIANS(G515))*SIN(RADIANS(E514))+COS(RADIANS(G515))*COS(RADIANS(E514))*COS(RADIANS(Q504))))</f>
        <v>0</v>
      </c>
      <c r="R515" s="3" t="e">
        <f>IF(DEGREES(ACOS(SIN(RADIANS(G515))*SIN(RADIANS(E514))+COS(RADIANS(G515))*COS(RADIANS(E514))*COS(RADIANS(R504))))&gt;90,0,$F$4*$F$5/E513^2*(SIN(RADIANS(G515))*SIN(RADIANS(E514))+COS(RADIANS(G515))*COS(RADIANS(E514))*COS(RADIANS(R504))))</f>
        <v>#DIV/0!</v>
      </c>
      <c r="S515" s="3" t="e">
        <f>IF(DEGREES(ACOS(SIN(RADIANS(G515))*SIN(RADIANS(E514))+COS(RADIANS(G515))*COS(RADIANS(E514))*COS(RADIANS(S504))))&gt;90,0,$F$4*$F$5/E513^2*(SIN(RADIANS(G515))*SIN(RADIANS(E514))+COS(RADIANS(G515))*COS(RADIANS(E514))*COS(RADIANS(S504))))</f>
        <v>#DIV/0!</v>
      </c>
      <c r="T515" s="3" t="e">
        <f>IF(DEGREES(ACOS(SIN(RADIANS(G515))*SIN(RADIANS(E514))+COS(RADIANS(G515))*COS(RADIANS(E514))*COS(RADIANS(T504))))&gt;90,0,$F$4*$F$5/E513^2*(SIN(RADIANS(G515))*SIN(RADIANS(E514))+COS(RADIANS(G515))*COS(RADIANS(E514))*COS(RADIANS(T504))))</f>
        <v>#DIV/0!</v>
      </c>
      <c r="U515" s="3" t="e">
        <f>IF(DEGREES(ACOS(SIN(RADIANS(G515))*SIN(RADIANS(E514))+COS(RADIANS(G515))*COS(RADIANS(E514))*COS(RADIANS(U504))))&gt;90,0,$F$4*$F$5/E513^2*(SIN(RADIANS(G515))*SIN(RADIANS(E514))+COS(RADIANS(G515))*COS(RADIANS(E514))*COS(RADIANS(U504))))</f>
        <v>#DIV/0!</v>
      </c>
      <c r="V515" s="3" t="e">
        <f>IF(DEGREES(ACOS(SIN(RADIANS(G515))*SIN(RADIANS(E514))+COS(RADIANS(G515))*COS(RADIANS(E514))*COS(RADIANS(V504))))&gt;90,0,$F$4*$F$5/E513^2*(SIN(RADIANS(G515))*SIN(RADIANS(E514))+COS(RADIANS(G515))*COS(RADIANS(E514))*COS(RADIANS(V504))))</f>
        <v>#DIV/0!</v>
      </c>
      <c r="W515" s="3" t="e">
        <f>IF(DEGREES(ACOS(SIN(RADIANS(G515))*SIN(RADIANS(E514))+COS(RADIANS(G515))*COS(RADIANS(E514))*COS(RADIANS(W504))))&gt;90,0,$F$4*$F$5/E513^2*(SIN(RADIANS(G515))*SIN(RADIANS(E514))+COS(RADIANS(G515))*COS(RADIANS(E514))*COS(RADIANS(W504))))</f>
        <v>#DIV/0!</v>
      </c>
      <c r="X515" s="3" t="e">
        <f>IF(DEGREES(ACOS(SIN(RADIANS(G515))*SIN(RADIANS(E514))+COS(RADIANS(G515))*COS(RADIANS(E514))*COS(RADIANS(X504))))&gt;90,0,$F$4*$F$5/E513^2*(SIN(RADIANS(G515))*SIN(RADIANS(E514))+COS(RADIANS(G515))*COS(RADIANS(E514))*COS(RADIANS(X504))))</f>
        <v>#DIV/0!</v>
      </c>
      <c r="Y515" s="3" t="e">
        <f>IF(DEGREES(ACOS(SIN(RADIANS(G515))*SIN(RADIANS(E514))+COS(RADIANS(G515))*COS(RADIANS(E514))*COS(RADIANS(Y504))))&gt;90,0,$F$4*$F$5/E513^2*(SIN(RADIANS(G515))*SIN(RADIANS(E514))+COS(RADIANS(G515))*COS(RADIANS(E514))*COS(RADIANS(Y504))))</f>
        <v>#DIV/0!</v>
      </c>
      <c r="Z515" s="3" t="e">
        <f>IF(DEGREES(ACOS(SIN(RADIANS(G515))*SIN(RADIANS(E514))+COS(RADIANS(G515))*COS(RADIANS(E514))*COS(RADIANS(Z504))))&gt;90,0,$F$4*$F$5/E513^2*(SIN(RADIANS(G515))*SIN(RADIANS(E514))+COS(RADIANS(G515))*COS(RADIANS(E514))*COS(RADIANS(Z504))))</f>
        <v>#DIV/0!</v>
      </c>
      <c r="AA515" s="3" t="e">
        <f>IF(DEGREES(ACOS(SIN(RADIANS(G515))*SIN(RADIANS(E514))+COS(RADIANS(G515))*COS(RADIANS(E514))*COS(RADIANS(AA504))))&gt;90,0,$F$4*$F$5/E513^2*(SIN(RADIANS(G515))*SIN(RADIANS(E514))+COS(RADIANS(G515))*COS(RADIANS(E514))*COS(RADIANS(AA504))))</f>
        <v>#DIV/0!</v>
      </c>
      <c r="AB515" s="3" t="e">
        <f>IF(DEGREES(ACOS(SIN(RADIANS(G515))*SIN(RADIANS(E514))+COS(RADIANS(G515))*COS(RADIANS(E514))*COS(RADIANS(AB504))))&gt;90,0,$F$4*$F$5/E513^2*(SIN(RADIANS(G515))*SIN(RADIANS(E514))+COS(RADIANS(G515))*COS(RADIANS(E514))*COS(RADIANS(AB504))))</f>
        <v>#DIV/0!</v>
      </c>
      <c r="AC515" s="3" t="e">
        <f>IF(DEGREES(ACOS(SIN(RADIANS(G515))*SIN(RADIANS(E514))+COS(RADIANS(G515))*COS(RADIANS(E514))*COS(RADIANS(AC504))))&gt;90,0,$F$4*$F$5/E513^2*(SIN(RADIANS(G515))*SIN(RADIANS(E514))+COS(RADIANS(G515))*COS(RADIANS(E514))*COS(RADIANS(AC504))))</f>
        <v>#DIV/0!</v>
      </c>
      <c r="AD515" s="3" t="e">
        <f>IF(DEGREES(ACOS(SIN(RADIANS(G515))*SIN(RADIANS(E514))+COS(RADIANS(G515))*COS(RADIANS(E514))*COS(RADIANS(AD504))))&gt;90,0,$F$4*$F$5/E513^2*(SIN(RADIANS(G515))*SIN(RADIANS(E514))+COS(RADIANS(G515))*COS(RADIANS(E514))*COS(RADIANS(AD504))))</f>
        <v>#DIV/0!</v>
      </c>
      <c r="AE515" s="3" t="e">
        <f>IF(DEGREES(ACOS(SIN(RADIANS(G515))*SIN(RADIANS(E514))+COS(RADIANS(G515))*COS(RADIANS(E514))*COS(RADIANS(AE504))))&gt;90,0,$F$4*$F$5/E513^2*(SIN(RADIANS(G515))*SIN(RADIANS(E514))+COS(RADIANS(G515))*COS(RADIANS(E514))*COS(RADIANS(AE504))))</f>
        <v>#DIV/0!</v>
      </c>
      <c r="AF515" s="3" t="e">
        <f>IF(DEGREES(ACOS(SIN(RADIANS(G515))*SIN(RADIANS(E514))+COS(RADIANS(G515))*COS(RADIANS(E514))*COS(RADIANS(AF504))))&gt;90,0,$F$4*$F$5/E513^2*(SIN(RADIANS(G515))*SIN(RADIANS(E514))+COS(RADIANS(G515))*COS(RADIANS(E514))*COS(RADIANS(AF504))))</f>
        <v>#DIV/0!</v>
      </c>
      <c r="AG515" s="3" t="e">
        <f>IF(DEGREES(ACOS(SIN(RADIANS(G515))*SIN(RADIANS(E514))+COS(RADIANS(G515))*COS(RADIANS(E514))*COS(RADIANS(AG504))))&gt;90,0,$F$4*$F$5/E513^2*(SIN(RADIANS(G515))*SIN(RADIANS(E514))+COS(RADIANS(G515))*COS(RADIANS(E514))*COS(RADIANS(AG504))))</f>
        <v>#DIV/0!</v>
      </c>
      <c r="AH515" s="3" t="e">
        <f>IF(DEGREES(ACOS(SIN(RADIANS(G515))*SIN(RADIANS(E514))+COS(RADIANS(G515))*COS(RADIANS(E514))*COS(RADIANS(AH504))))&gt;90,0,$F$4*$F$5/E513^2*(SIN(RADIANS(G515))*SIN(RADIANS(E514))+COS(RADIANS(G515))*COS(RADIANS(E514))*COS(RADIANS(AH504))))</f>
        <v>#DIV/0!</v>
      </c>
      <c r="AI515" s="3" t="e">
        <f>IF(DEGREES(ACOS(SIN(RADIANS(G515))*SIN(RADIANS(E514))+COS(RADIANS(G515))*COS(RADIANS(E514))*COS(RADIANS(AI504))))&gt;90,0,$F$4*$F$5/E513^2*(SIN(RADIANS(G515))*SIN(RADIANS(E514))+COS(RADIANS(G515))*COS(RADIANS(E514))*COS(RADIANS(AI504))))</f>
        <v>#DIV/0!</v>
      </c>
      <c r="AJ515" s="3" t="e">
        <f>IF(DEGREES(ACOS(SIN(RADIANS(G515))*SIN(RADIANS(E514))+COS(RADIANS(G515))*COS(RADIANS(E514))*COS(RADIANS(AJ504))))&gt;90,0,$F$4*$F$5/E513^2*(SIN(RADIANS(G515))*SIN(RADIANS(E514))+COS(RADIANS(G515))*COS(RADIANS(E514))*COS(RADIANS(AJ504))))</f>
        <v>#DIV/0!</v>
      </c>
      <c r="AK515" s="3">
        <f>IF(DEGREES(ACOS(SIN(RADIANS(G515))*SIN(RADIANS(E514))+COS(RADIANS(G515))*COS(RADIANS(E514))*COS(RADIANS(AK504))))&gt;90,0,$F$4*$F$5/E513^2*(SIN(RADIANS(G515))*SIN(RADIANS(E514))+COS(RADIANS(G515))*COS(RADIANS(E514))*COS(RADIANS(AK504))))</f>
        <v>0</v>
      </c>
      <c r="AL515" s="3">
        <f>IF(DEGREES(ACOS(SIN(RADIANS(G515))*SIN(RADIANS(E514))+COS(RADIANS(G515))*COS(RADIANS(E514))*COS(RADIANS(AL504))))&gt;90,0,$F$4*$F$5/E513^2*(SIN(RADIANS(G515))*SIN(RADIANS(E514))+COS(RADIANS(G515))*COS(RADIANS(E514))*COS(RADIANS(AL504))))</f>
        <v>0</v>
      </c>
      <c r="AM515" s="3">
        <f>IF(DEGREES(ACOS(SIN(RADIANS(G515))*SIN(RADIANS(E514))+COS(RADIANS(G515))*COS(RADIANS(E514))*COS(RADIANS(AM504))))&gt;90,0,$F$4*$F$5/E513^2*(SIN(RADIANS(G515))*SIN(RADIANS(E514))+COS(RADIANS(G515))*COS(RADIANS(E514))*COS(RADIANS(AM504))))</f>
        <v>0</v>
      </c>
      <c r="AN515" s="3">
        <f>IF(DEGREES(ACOS(SIN(RADIANS(G515))*SIN(RADIANS(E514))+COS(RADIANS(G515))*COS(RADIANS(E514))*COS(RADIANS(AN504))))&gt;90,0,$F$4*$F$5/E513^2*(SIN(RADIANS(G515))*SIN(RADIANS(E514))+COS(RADIANS(G515))*COS(RADIANS(E514))*COS(RADIANS(AN504))))</f>
        <v>0</v>
      </c>
      <c r="AO515" s="3">
        <f>IF(DEGREES(ACOS(SIN(RADIANS(G515))*SIN(RADIANS(E514))+COS(RADIANS(G515))*COS(RADIANS(E514))*COS(RADIANS(AO504))))&gt;90,0,$F$4*$F$5/E513^2*(SIN(RADIANS(G515))*SIN(RADIANS(E514))+COS(RADIANS(G515))*COS(RADIANS(E514))*COS(RADIANS(AO504))))</f>
        <v>0</v>
      </c>
      <c r="AP515" s="3">
        <f>IF(DEGREES(ACOS(SIN(RADIANS(G515))*SIN(RADIANS(E514))+COS(RADIANS(G515))*COS(RADIANS(E514))*COS(RADIANS(AP504))))&gt;90,0,$F$4*$F$5/E513^2*(SIN(RADIANS(G515))*SIN(RADIANS(E514))+COS(RADIANS(G515))*COS(RADIANS(E514))*COS(RADIANS(AP504))))</f>
        <v>0</v>
      </c>
      <c r="AQ515" s="3">
        <f>IF(DEGREES(ACOS(SIN(RADIANS(G515))*SIN(RADIANS(E514))+COS(RADIANS(G515))*COS(RADIANS(E514))*COS(RADIANS(AQ504))))&gt;90,0,$F$4*$F$5/E513^2*(SIN(RADIANS(G515))*SIN(RADIANS(E514))+COS(RADIANS(G515))*COS(RADIANS(E514))*COS(RADIANS(AQ504))))</f>
        <v>0</v>
      </c>
      <c r="AR515" s="3">
        <f>IF(DEGREES(ACOS(SIN(RADIANS(G515))*SIN(RADIANS(E514))+COS(RADIANS(G515))*COS(RADIANS(E514))*COS(RADIANS(AR504))))&gt;90,0,$F$4*$F$5/E513^2*(SIN(RADIANS(G515))*SIN(RADIANS(E514))+COS(RADIANS(G515))*COS(RADIANS(E514))*COS(RADIANS(AR504))))</f>
        <v>0</v>
      </c>
    </row>
    <row r="516" spans="2:44" ht="15.75" customHeight="1" x14ac:dyDescent="0.2">
      <c r="B516" s="20" t="s">
        <v>790</v>
      </c>
      <c r="E516" s="3">
        <f>E515-E507-360*ROUNDDOWN((E515-E507)/360,0)</f>
        <v>2.8421709430404007E-14</v>
      </c>
      <c r="G516" s="3">
        <v>-10</v>
      </c>
      <c r="I516" s="3">
        <f>IF(DEGREES(ACOS(SIN(RADIANS(G516))*SIN(RADIANS(E514))+COS(RADIANS(G516))*COS(RADIANS(E514))*COS(RADIANS(I504))))&gt;90,0,$F$4*$F$5/E513^2*(SIN(RADIANS(G516))*SIN(RADIANS(E514))+COS(RADIANS(G516))*COS(RADIANS(E514))*COS(RADIANS(I504))))</f>
        <v>0</v>
      </c>
      <c r="J516" s="3">
        <f>IF(DEGREES(ACOS(SIN(RADIANS(G516))*SIN(RADIANS(E514))+COS(RADIANS(G516))*COS(RADIANS(E514))*COS(RADIANS(J504))))&gt;90,0,$F$4*$F$5/E513^2*(SIN(RADIANS(G516))*SIN(RADIANS(E514))+COS(RADIANS(G516))*COS(RADIANS(E514))*COS(RADIANS(J504))))</f>
        <v>0</v>
      </c>
      <c r="K516" s="3">
        <f>IF(DEGREES(ACOS(SIN(RADIANS(G516))*SIN(RADIANS(E514))+COS(RADIANS(G516))*COS(RADIANS(E514))*COS(RADIANS(K504))))&gt;90,0,$F$4*$F$5/E513^2*(SIN(RADIANS(G516))*SIN(RADIANS(E514))+COS(RADIANS(G516))*COS(RADIANS(E514))*COS(RADIANS(K504))))</f>
        <v>0</v>
      </c>
      <c r="L516" s="3">
        <f>IF(DEGREES(ACOS(SIN(RADIANS(G516))*SIN(RADIANS(E514))+COS(RADIANS(G516))*COS(RADIANS(E514))*COS(RADIANS(L504))))&gt;90,0,$F$4*$F$5/E513^2*(SIN(RADIANS(G516))*SIN(RADIANS(E514))+COS(RADIANS(G516))*COS(RADIANS(E514))*COS(RADIANS(L504))))</f>
        <v>0</v>
      </c>
      <c r="M516" s="3">
        <f>IF(DEGREES(ACOS(SIN(RADIANS(G516))*SIN(RADIANS(E514))+COS(RADIANS(G516))*COS(RADIANS(E514))*COS(RADIANS(M504))))&gt;90,0,$F$4*$F$5/E513^2*(SIN(RADIANS(G516))*SIN(RADIANS(E514))+COS(RADIANS(G516))*COS(RADIANS(E514))*COS(RADIANS(M504))))</f>
        <v>0</v>
      </c>
      <c r="N516" s="3">
        <f>IF(DEGREES(ACOS(SIN(RADIANS(G516))*SIN(RADIANS(E514))+COS(RADIANS(G516))*COS(RADIANS(E514))*COS(RADIANS(N504))))&gt;90,0,$F$4*$F$5/E513^2*(SIN(RADIANS(G516))*SIN(RADIANS(E514))+COS(RADIANS(G516))*COS(RADIANS(E514))*COS(RADIANS(N504))))</f>
        <v>0</v>
      </c>
      <c r="O516" s="3">
        <f>IF(DEGREES(ACOS(SIN(RADIANS(G516))*SIN(RADIANS(E514))+COS(RADIANS(G516))*COS(RADIANS(E514))*COS(RADIANS(O504))))&gt;90,0,$F$4*$F$5/E513^2*(SIN(RADIANS(G516))*SIN(RADIANS(E514))+COS(RADIANS(G516))*COS(RADIANS(E514))*COS(RADIANS(O504))))</f>
        <v>0</v>
      </c>
      <c r="P516" s="3">
        <f>IF(DEGREES(ACOS(SIN(RADIANS(G516))*SIN(RADIANS(E514))+COS(RADIANS(G516))*COS(RADIANS(E514))*COS(RADIANS(P504))))&gt;90,0,$F$4*$F$5/E513^2*(SIN(RADIANS(G516))*SIN(RADIANS(E514))+COS(RADIANS(G516))*COS(RADIANS(E514))*COS(RADIANS(P504))))</f>
        <v>0</v>
      </c>
      <c r="Q516" s="3">
        <f>IF(DEGREES(ACOS(SIN(RADIANS(G516))*SIN(RADIANS(E514))+COS(RADIANS(G516))*COS(RADIANS(E514))*COS(RADIANS(Q504))))&gt;90,0,$F$4*$F$5/E513^2*(SIN(RADIANS(G516))*SIN(RADIANS(E514))+COS(RADIANS(G516))*COS(RADIANS(E514))*COS(RADIANS(Q504))))</f>
        <v>0</v>
      </c>
      <c r="R516" s="3" t="e">
        <f>IF(DEGREES(ACOS(SIN(RADIANS(G516))*SIN(RADIANS(E514))+COS(RADIANS(G516))*COS(RADIANS(E514))*COS(RADIANS(R504))))&gt;90,0,$F$4*$F$5/E513^2*(SIN(RADIANS(G516))*SIN(RADIANS(E514))+COS(RADIANS(G516))*COS(RADIANS(E514))*COS(RADIANS(R504))))</f>
        <v>#DIV/0!</v>
      </c>
      <c r="S516" s="3" t="e">
        <f>IF(DEGREES(ACOS(SIN(RADIANS(G516))*SIN(RADIANS(E514))+COS(RADIANS(G516))*COS(RADIANS(E514))*COS(RADIANS(S504))))&gt;90,0,$F$4*$F$5/E513^2*(SIN(RADIANS(G516))*SIN(RADIANS(E514))+COS(RADIANS(G516))*COS(RADIANS(E514))*COS(RADIANS(S504))))</f>
        <v>#DIV/0!</v>
      </c>
      <c r="T516" s="3" t="e">
        <f>IF(DEGREES(ACOS(SIN(RADIANS(G516))*SIN(RADIANS(E514))+COS(RADIANS(G516))*COS(RADIANS(E514))*COS(RADIANS(T504))))&gt;90,0,$F$4*$F$5/E513^2*(SIN(RADIANS(G516))*SIN(RADIANS(E514))+COS(RADIANS(G516))*COS(RADIANS(E514))*COS(RADIANS(T504))))</f>
        <v>#DIV/0!</v>
      </c>
      <c r="U516" s="3" t="e">
        <f>IF(DEGREES(ACOS(SIN(RADIANS(G516))*SIN(RADIANS(E514))+COS(RADIANS(G516))*COS(RADIANS(E514))*COS(RADIANS(U504))))&gt;90,0,$F$4*$F$5/E513^2*(SIN(RADIANS(G516))*SIN(RADIANS(E514))+COS(RADIANS(G516))*COS(RADIANS(E514))*COS(RADIANS(U504))))</f>
        <v>#DIV/0!</v>
      </c>
      <c r="V516" s="3" t="e">
        <f>IF(DEGREES(ACOS(SIN(RADIANS(G516))*SIN(RADIANS(E514))+COS(RADIANS(G516))*COS(RADIANS(E514))*COS(RADIANS(V504))))&gt;90,0,$F$4*$F$5/E513^2*(SIN(RADIANS(G516))*SIN(RADIANS(E514))+COS(RADIANS(G516))*COS(RADIANS(E514))*COS(RADIANS(V504))))</f>
        <v>#DIV/0!</v>
      </c>
      <c r="W516" s="3" t="e">
        <f>IF(DEGREES(ACOS(SIN(RADIANS(G516))*SIN(RADIANS(E514))+COS(RADIANS(G516))*COS(RADIANS(E514))*COS(RADIANS(W504))))&gt;90,0,$F$4*$F$5/E513^2*(SIN(RADIANS(G516))*SIN(RADIANS(E514))+COS(RADIANS(G516))*COS(RADIANS(E514))*COS(RADIANS(W504))))</f>
        <v>#DIV/0!</v>
      </c>
      <c r="X516" s="3" t="e">
        <f>IF(DEGREES(ACOS(SIN(RADIANS(G516))*SIN(RADIANS(E514))+COS(RADIANS(G516))*COS(RADIANS(E514))*COS(RADIANS(X504))))&gt;90,0,$F$4*$F$5/E513^2*(SIN(RADIANS(G516))*SIN(RADIANS(E514))+COS(RADIANS(G516))*COS(RADIANS(E514))*COS(RADIANS(X504))))</f>
        <v>#DIV/0!</v>
      </c>
      <c r="Y516" s="3" t="e">
        <f>IF(DEGREES(ACOS(SIN(RADIANS(G516))*SIN(RADIANS(E514))+COS(RADIANS(G516))*COS(RADIANS(E514))*COS(RADIANS(Y504))))&gt;90,0,$F$4*$F$5/E513^2*(SIN(RADIANS(G516))*SIN(RADIANS(E514))+COS(RADIANS(G516))*COS(RADIANS(E514))*COS(RADIANS(Y504))))</f>
        <v>#DIV/0!</v>
      </c>
      <c r="Z516" s="3" t="e">
        <f>IF(DEGREES(ACOS(SIN(RADIANS(G516))*SIN(RADIANS(E514))+COS(RADIANS(G516))*COS(RADIANS(E514))*COS(RADIANS(Z504))))&gt;90,0,$F$4*$F$5/E513^2*(SIN(RADIANS(G516))*SIN(RADIANS(E514))+COS(RADIANS(G516))*COS(RADIANS(E514))*COS(RADIANS(Z504))))</f>
        <v>#DIV/0!</v>
      </c>
      <c r="AA516" s="3" t="e">
        <f>IF(DEGREES(ACOS(SIN(RADIANS(G516))*SIN(RADIANS(E514))+COS(RADIANS(G516))*COS(RADIANS(E514))*COS(RADIANS(AA504))))&gt;90,0,$F$4*$F$5/E513^2*(SIN(RADIANS(G516))*SIN(RADIANS(E514))+COS(RADIANS(G516))*COS(RADIANS(E514))*COS(RADIANS(AA504))))</f>
        <v>#DIV/0!</v>
      </c>
      <c r="AB516" s="3" t="e">
        <f>IF(DEGREES(ACOS(SIN(RADIANS(G516))*SIN(RADIANS(E514))+COS(RADIANS(G516))*COS(RADIANS(E514))*COS(RADIANS(AB504))))&gt;90,0,$F$4*$F$5/E513^2*(SIN(RADIANS(G516))*SIN(RADIANS(E514))+COS(RADIANS(G516))*COS(RADIANS(E514))*COS(RADIANS(AB504))))</f>
        <v>#DIV/0!</v>
      </c>
      <c r="AC516" s="3" t="e">
        <f>IF(DEGREES(ACOS(SIN(RADIANS(G516))*SIN(RADIANS(E514))+COS(RADIANS(G516))*COS(RADIANS(E514))*COS(RADIANS(AC504))))&gt;90,0,$F$4*$F$5/E513^2*(SIN(RADIANS(G516))*SIN(RADIANS(E514))+COS(RADIANS(G516))*COS(RADIANS(E514))*COS(RADIANS(AC504))))</f>
        <v>#DIV/0!</v>
      </c>
      <c r="AD516" s="3" t="e">
        <f>IF(DEGREES(ACOS(SIN(RADIANS(G516))*SIN(RADIANS(E514))+COS(RADIANS(G516))*COS(RADIANS(E514))*COS(RADIANS(AD504))))&gt;90,0,$F$4*$F$5/E513^2*(SIN(RADIANS(G516))*SIN(RADIANS(E514))+COS(RADIANS(G516))*COS(RADIANS(E514))*COS(RADIANS(AD504))))</f>
        <v>#DIV/0!</v>
      </c>
      <c r="AE516" s="3" t="e">
        <f>IF(DEGREES(ACOS(SIN(RADIANS(G516))*SIN(RADIANS(E514))+COS(RADIANS(G516))*COS(RADIANS(E514))*COS(RADIANS(AE504))))&gt;90,0,$F$4*$F$5/E513^2*(SIN(RADIANS(G516))*SIN(RADIANS(E514))+COS(RADIANS(G516))*COS(RADIANS(E514))*COS(RADIANS(AE504))))</f>
        <v>#DIV/0!</v>
      </c>
      <c r="AF516" s="3" t="e">
        <f>IF(DEGREES(ACOS(SIN(RADIANS(G516))*SIN(RADIANS(E514))+COS(RADIANS(G516))*COS(RADIANS(E514))*COS(RADIANS(AF504))))&gt;90,0,$F$4*$F$5/E513^2*(SIN(RADIANS(G516))*SIN(RADIANS(E514))+COS(RADIANS(G516))*COS(RADIANS(E514))*COS(RADIANS(AF504))))</f>
        <v>#DIV/0!</v>
      </c>
      <c r="AG516" s="3" t="e">
        <f>IF(DEGREES(ACOS(SIN(RADIANS(G516))*SIN(RADIANS(E514))+COS(RADIANS(G516))*COS(RADIANS(E514))*COS(RADIANS(AG504))))&gt;90,0,$F$4*$F$5/E513^2*(SIN(RADIANS(G516))*SIN(RADIANS(E514))+COS(RADIANS(G516))*COS(RADIANS(E514))*COS(RADIANS(AG504))))</f>
        <v>#DIV/0!</v>
      </c>
      <c r="AH516" s="3" t="e">
        <f>IF(DEGREES(ACOS(SIN(RADIANS(G516))*SIN(RADIANS(E514))+COS(RADIANS(G516))*COS(RADIANS(E514))*COS(RADIANS(AH504))))&gt;90,0,$F$4*$F$5/E513^2*(SIN(RADIANS(G516))*SIN(RADIANS(E514))+COS(RADIANS(G516))*COS(RADIANS(E514))*COS(RADIANS(AH504))))</f>
        <v>#DIV/0!</v>
      </c>
      <c r="AI516" s="3" t="e">
        <f>IF(DEGREES(ACOS(SIN(RADIANS(G516))*SIN(RADIANS(E514))+COS(RADIANS(G516))*COS(RADIANS(E514))*COS(RADIANS(AI504))))&gt;90,0,$F$4*$F$5/E513^2*(SIN(RADIANS(G516))*SIN(RADIANS(E514))+COS(RADIANS(G516))*COS(RADIANS(E514))*COS(RADIANS(AI504))))</f>
        <v>#DIV/0!</v>
      </c>
      <c r="AJ516" s="3" t="e">
        <f>IF(DEGREES(ACOS(SIN(RADIANS(G516))*SIN(RADIANS(E514))+COS(RADIANS(G516))*COS(RADIANS(E514))*COS(RADIANS(AJ504))))&gt;90,0,$F$4*$F$5/E513^2*(SIN(RADIANS(G516))*SIN(RADIANS(E514))+COS(RADIANS(G516))*COS(RADIANS(E514))*COS(RADIANS(AJ504))))</f>
        <v>#DIV/0!</v>
      </c>
      <c r="AK516" s="3">
        <f>IF(DEGREES(ACOS(SIN(RADIANS(G516))*SIN(RADIANS(E514))+COS(RADIANS(G516))*COS(RADIANS(E514))*COS(RADIANS(AK504))))&gt;90,0,$F$4*$F$5/E513^2*(SIN(RADIANS(G516))*SIN(RADIANS(E514))+COS(RADIANS(G516))*COS(RADIANS(E514))*COS(RADIANS(AK504))))</f>
        <v>0</v>
      </c>
      <c r="AL516" s="3">
        <f>IF(DEGREES(ACOS(SIN(RADIANS(G516))*SIN(RADIANS(E514))+COS(RADIANS(G516))*COS(RADIANS(E514))*COS(RADIANS(AL504))))&gt;90,0,$F$4*$F$5/E513^2*(SIN(RADIANS(G516))*SIN(RADIANS(E514))+COS(RADIANS(G516))*COS(RADIANS(E514))*COS(RADIANS(AL504))))</f>
        <v>0</v>
      </c>
      <c r="AM516" s="3">
        <f>IF(DEGREES(ACOS(SIN(RADIANS(G516))*SIN(RADIANS(E514))+COS(RADIANS(G516))*COS(RADIANS(E514))*COS(RADIANS(AM504))))&gt;90,0,$F$4*$F$5/E513^2*(SIN(RADIANS(G516))*SIN(RADIANS(E514))+COS(RADIANS(G516))*COS(RADIANS(E514))*COS(RADIANS(AM504))))</f>
        <v>0</v>
      </c>
      <c r="AN516" s="3">
        <f>IF(DEGREES(ACOS(SIN(RADIANS(G516))*SIN(RADIANS(E514))+COS(RADIANS(G516))*COS(RADIANS(E514))*COS(RADIANS(AN504))))&gt;90,0,$F$4*$F$5/E513^2*(SIN(RADIANS(G516))*SIN(RADIANS(E514))+COS(RADIANS(G516))*COS(RADIANS(E514))*COS(RADIANS(AN504))))</f>
        <v>0</v>
      </c>
      <c r="AO516" s="3">
        <f>IF(DEGREES(ACOS(SIN(RADIANS(G516))*SIN(RADIANS(E514))+COS(RADIANS(G516))*COS(RADIANS(E514))*COS(RADIANS(AO504))))&gt;90,0,$F$4*$F$5/E513^2*(SIN(RADIANS(G516))*SIN(RADIANS(E514))+COS(RADIANS(G516))*COS(RADIANS(E514))*COS(RADIANS(AO504))))</f>
        <v>0</v>
      </c>
      <c r="AP516" s="3">
        <f>IF(DEGREES(ACOS(SIN(RADIANS(G516))*SIN(RADIANS(E514))+COS(RADIANS(G516))*COS(RADIANS(E514))*COS(RADIANS(AP504))))&gt;90,0,$F$4*$F$5/E513^2*(SIN(RADIANS(G516))*SIN(RADIANS(E514))+COS(RADIANS(G516))*COS(RADIANS(E514))*COS(RADIANS(AP504))))</f>
        <v>0</v>
      </c>
      <c r="AQ516" s="3">
        <f>IF(DEGREES(ACOS(SIN(RADIANS(G516))*SIN(RADIANS(E514))+COS(RADIANS(G516))*COS(RADIANS(E514))*COS(RADIANS(AQ504))))&gt;90,0,$F$4*$F$5/E513^2*(SIN(RADIANS(G516))*SIN(RADIANS(E514))+COS(RADIANS(G516))*COS(RADIANS(E514))*COS(RADIANS(AQ504))))</f>
        <v>0</v>
      </c>
      <c r="AR516" s="3">
        <f>IF(DEGREES(ACOS(SIN(RADIANS(G516))*SIN(RADIANS(E514))+COS(RADIANS(G516))*COS(RADIANS(E514))*COS(RADIANS(AR504))))&gt;90,0,$F$4*$F$5/E513^2*(SIN(RADIANS(G516))*SIN(RADIANS(E514))+COS(RADIANS(G516))*COS(RADIANS(E514))*COS(RADIANS(AR504))))</f>
        <v>0</v>
      </c>
    </row>
    <row r="517" spans="2:44" ht="15.75" customHeight="1" x14ac:dyDescent="0.2">
      <c r="G517" s="3">
        <v>-20</v>
      </c>
      <c r="I517" s="3">
        <f>IF(DEGREES(ACOS(SIN(RADIANS(G517))*SIN(RADIANS(E514))+COS(RADIANS(G517))*COS(RADIANS(E514))*COS(RADIANS(I504))))&gt;90,0,$F$4*$F$5/E513^2*(SIN(RADIANS(G517))*SIN(RADIANS(E514))+COS(RADIANS(G517))*COS(RADIANS(E514))*COS(RADIANS(I504))))</f>
        <v>0</v>
      </c>
      <c r="J517" s="3">
        <f>IF(DEGREES(ACOS(SIN(RADIANS(G517))*SIN(RADIANS(E514))+COS(RADIANS(G517))*COS(RADIANS(E514))*COS(RADIANS(J504))))&gt;90,0,$F$4*$F$5/E513^2*(SIN(RADIANS(G517))*SIN(RADIANS(E514))+COS(RADIANS(G517))*COS(RADIANS(E514))*COS(RADIANS(J504))))</f>
        <v>0</v>
      </c>
      <c r="K517" s="3">
        <f>IF(DEGREES(ACOS(SIN(RADIANS(G517))*SIN(RADIANS(E514))+COS(RADIANS(G517))*COS(RADIANS(E514))*COS(RADIANS(K504))))&gt;90,0,$F$4*$F$5/E513^2*(SIN(RADIANS(G517))*SIN(RADIANS(E514))+COS(RADIANS(G517))*COS(RADIANS(E514))*COS(RADIANS(K504))))</f>
        <v>0</v>
      </c>
      <c r="L517" s="3">
        <f>IF(DEGREES(ACOS(SIN(RADIANS(G517))*SIN(RADIANS(E514))+COS(RADIANS(G517))*COS(RADIANS(E514))*COS(RADIANS(L504))))&gt;90,0,$F$4*$F$5/E513^2*(SIN(RADIANS(G517))*SIN(RADIANS(E514))+COS(RADIANS(G517))*COS(RADIANS(E514))*COS(RADIANS(L504))))</f>
        <v>0</v>
      </c>
      <c r="M517" s="3">
        <f>IF(DEGREES(ACOS(SIN(RADIANS(G517))*SIN(RADIANS(E514))+COS(RADIANS(G517))*COS(RADIANS(E514))*COS(RADIANS(M504))))&gt;90,0,$F$4*$F$5/E513^2*(SIN(RADIANS(G517))*SIN(RADIANS(E514))+COS(RADIANS(G517))*COS(RADIANS(E514))*COS(RADIANS(M504))))</f>
        <v>0</v>
      </c>
      <c r="N517" s="3">
        <f>IF(DEGREES(ACOS(SIN(RADIANS(G517))*SIN(RADIANS(E514))+COS(RADIANS(G517))*COS(RADIANS(E514))*COS(RADIANS(N504))))&gt;90,0,$F$4*$F$5/E513^2*(SIN(RADIANS(G517))*SIN(RADIANS(E514))+COS(RADIANS(G517))*COS(RADIANS(E514))*COS(RADIANS(N504))))</f>
        <v>0</v>
      </c>
      <c r="O517" s="3">
        <f>IF(DEGREES(ACOS(SIN(RADIANS(G517))*SIN(RADIANS(E514))+COS(RADIANS(G517))*COS(RADIANS(E514))*COS(RADIANS(O504))))&gt;90,0,$F$4*$F$5/E513^2*(SIN(RADIANS(G517))*SIN(RADIANS(E514))+COS(RADIANS(G517))*COS(RADIANS(E514))*COS(RADIANS(O504))))</f>
        <v>0</v>
      </c>
      <c r="P517" s="3">
        <f>IF(DEGREES(ACOS(SIN(RADIANS(G517))*SIN(RADIANS(E514))+COS(RADIANS(G517))*COS(RADIANS(E514))*COS(RADIANS(P504))))&gt;90,0,$F$4*$F$5/E513^2*(SIN(RADIANS(G517))*SIN(RADIANS(E514))+COS(RADIANS(G517))*COS(RADIANS(E514))*COS(RADIANS(P504))))</f>
        <v>0</v>
      </c>
      <c r="Q517" s="3">
        <f>IF(DEGREES(ACOS(SIN(RADIANS(G517))*SIN(RADIANS(E514))+COS(RADIANS(G517))*COS(RADIANS(E514))*COS(RADIANS(Q504))))&gt;90,0,$F$4*$F$5/E513^2*(SIN(RADIANS(G517))*SIN(RADIANS(E514))+COS(RADIANS(G517))*COS(RADIANS(E514))*COS(RADIANS(Q504))))</f>
        <v>0</v>
      </c>
      <c r="R517" s="3" t="e">
        <f>IF(DEGREES(ACOS(SIN(RADIANS(G517))*SIN(RADIANS(E514))+COS(RADIANS(G517))*COS(RADIANS(E514))*COS(RADIANS(R504))))&gt;90,0,$F$4*$F$5/E513^2*(SIN(RADIANS(G517))*SIN(RADIANS(E514))+COS(RADIANS(G517))*COS(RADIANS(E514))*COS(RADIANS(R504))))</f>
        <v>#DIV/0!</v>
      </c>
      <c r="S517" s="3" t="e">
        <f>IF(DEGREES(ACOS(SIN(RADIANS(G517))*SIN(RADIANS(E514))+COS(RADIANS(G517))*COS(RADIANS(E514))*COS(RADIANS(S504))))&gt;90,0,$F$4*$F$5/E513^2*(SIN(RADIANS(G517))*SIN(RADIANS(E514))+COS(RADIANS(G517))*COS(RADIANS(E514))*COS(RADIANS(S504))))</f>
        <v>#DIV/0!</v>
      </c>
      <c r="T517" s="3" t="e">
        <f>IF(DEGREES(ACOS(SIN(RADIANS(G517))*SIN(RADIANS(E514))+COS(RADIANS(G517))*COS(RADIANS(E514))*COS(RADIANS(T504))))&gt;90,0,$F$4*$F$5/E513^2*(SIN(RADIANS(G517))*SIN(RADIANS(E514))+COS(RADIANS(G517))*COS(RADIANS(E514))*COS(RADIANS(T504))))</f>
        <v>#DIV/0!</v>
      </c>
      <c r="U517" s="3" t="e">
        <f>IF(DEGREES(ACOS(SIN(RADIANS(G517))*SIN(RADIANS(E514))+COS(RADIANS(G517))*COS(RADIANS(E514))*COS(RADIANS(U504))))&gt;90,0,$F$4*$F$5/E513^2*(SIN(RADIANS(G517))*SIN(RADIANS(E514))+COS(RADIANS(G517))*COS(RADIANS(E514))*COS(RADIANS(U504))))</f>
        <v>#DIV/0!</v>
      </c>
      <c r="V517" s="3" t="e">
        <f>IF(DEGREES(ACOS(SIN(RADIANS(G517))*SIN(RADIANS(E514))+COS(RADIANS(G517))*COS(RADIANS(E514))*COS(RADIANS(V504))))&gt;90,0,$F$4*$F$5/E513^2*(SIN(RADIANS(G517))*SIN(RADIANS(E514))+COS(RADIANS(G517))*COS(RADIANS(E514))*COS(RADIANS(V504))))</f>
        <v>#DIV/0!</v>
      </c>
      <c r="W517" s="3" t="e">
        <f>IF(DEGREES(ACOS(SIN(RADIANS(G517))*SIN(RADIANS(E514))+COS(RADIANS(G517))*COS(RADIANS(E514))*COS(RADIANS(W504))))&gt;90,0,$F$4*$F$5/E513^2*(SIN(RADIANS(G517))*SIN(RADIANS(E514))+COS(RADIANS(G517))*COS(RADIANS(E514))*COS(RADIANS(W504))))</f>
        <v>#DIV/0!</v>
      </c>
      <c r="X517" s="3" t="e">
        <f>IF(DEGREES(ACOS(SIN(RADIANS(G517))*SIN(RADIANS(E514))+COS(RADIANS(G517))*COS(RADIANS(E514))*COS(RADIANS(X504))))&gt;90,0,$F$4*$F$5/E513^2*(SIN(RADIANS(G517))*SIN(RADIANS(E514))+COS(RADIANS(G517))*COS(RADIANS(E514))*COS(RADIANS(X504))))</f>
        <v>#DIV/0!</v>
      </c>
      <c r="Y517" s="3" t="e">
        <f>IF(DEGREES(ACOS(SIN(RADIANS(G517))*SIN(RADIANS(E514))+COS(RADIANS(G517))*COS(RADIANS(E514))*COS(RADIANS(Y504))))&gt;90,0,$F$4*$F$5/E513^2*(SIN(RADIANS(G517))*SIN(RADIANS(E514))+COS(RADIANS(G517))*COS(RADIANS(E514))*COS(RADIANS(Y504))))</f>
        <v>#DIV/0!</v>
      </c>
      <c r="Z517" s="3" t="e">
        <f>IF(DEGREES(ACOS(SIN(RADIANS(G517))*SIN(RADIANS(E514))+COS(RADIANS(G517))*COS(RADIANS(E514))*COS(RADIANS(Z504))))&gt;90,0,$F$4*$F$5/E513^2*(SIN(RADIANS(G517))*SIN(RADIANS(E514))+COS(RADIANS(G517))*COS(RADIANS(E514))*COS(RADIANS(Z504))))</f>
        <v>#DIV/0!</v>
      </c>
      <c r="AA517" s="3" t="e">
        <f>IF(DEGREES(ACOS(SIN(RADIANS(G517))*SIN(RADIANS(E514))+COS(RADIANS(G517))*COS(RADIANS(E514))*COS(RADIANS(AA504))))&gt;90,0,$F$4*$F$5/E513^2*(SIN(RADIANS(G517))*SIN(RADIANS(E514))+COS(RADIANS(G517))*COS(RADIANS(E514))*COS(RADIANS(AA504))))</f>
        <v>#DIV/0!</v>
      </c>
      <c r="AB517" s="3" t="e">
        <f>IF(DEGREES(ACOS(SIN(RADIANS(G517))*SIN(RADIANS(E514))+COS(RADIANS(G517))*COS(RADIANS(E514))*COS(RADIANS(AB504))))&gt;90,0,$F$4*$F$5/E513^2*(SIN(RADIANS(G517))*SIN(RADIANS(E514))+COS(RADIANS(G517))*COS(RADIANS(E514))*COS(RADIANS(AB504))))</f>
        <v>#DIV/0!</v>
      </c>
      <c r="AC517" s="3" t="e">
        <f>IF(DEGREES(ACOS(SIN(RADIANS(G517))*SIN(RADIANS(E514))+COS(RADIANS(G517))*COS(RADIANS(E514))*COS(RADIANS(AC504))))&gt;90,0,$F$4*$F$5/E513^2*(SIN(RADIANS(G517))*SIN(RADIANS(E514))+COS(RADIANS(G517))*COS(RADIANS(E514))*COS(RADIANS(AC504))))</f>
        <v>#DIV/0!</v>
      </c>
      <c r="AD517" s="3" t="e">
        <f>IF(DEGREES(ACOS(SIN(RADIANS(G517))*SIN(RADIANS(E514))+COS(RADIANS(G517))*COS(RADIANS(E514))*COS(RADIANS(AD504))))&gt;90,0,$F$4*$F$5/E513^2*(SIN(RADIANS(G517))*SIN(RADIANS(E514))+COS(RADIANS(G517))*COS(RADIANS(E514))*COS(RADIANS(AD504))))</f>
        <v>#DIV/0!</v>
      </c>
      <c r="AE517" s="3" t="e">
        <f>IF(DEGREES(ACOS(SIN(RADIANS(G517))*SIN(RADIANS(E514))+COS(RADIANS(G517))*COS(RADIANS(E514))*COS(RADIANS(AE504))))&gt;90,0,$F$4*$F$5/E513^2*(SIN(RADIANS(G517))*SIN(RADIANS(E514))+COS(RADIANS(G517))*COS(RADIANS(E514))*COS(RADIANS(AE504))))</f>
        <v>#DIV/0!</v>
      </c>
      <c r="AF517" s="3" t="e">
        <f>IF(DEGREES(ACOS(SIN(RADIANS(G517))*SIN(RADIANS(E514))+COS(RADIANS(G517))*COS(RADIANS(E514))*COS(RADIANS(AF504))))&gt;90,0,$F$4*$F$5/E513^2*(SIN(RADIANS(G517))*SIN(RADIANS(E514))+COS(RADIANS(G517))*COS(RADIANS(E514))*COS(RADIANS(AF504))))</f>
        <v>#DIV/0!</v>
      </c>
      <c r="AG517" s="3" t="e">
        <f>IF(DEGREES(ACOS(SIN(RADIANS(G517))*SIN(RADIANS(E514))+COS(RADIANS(G517))*COS(RADIANS(E514))*COS(RADIANS(AG504))))&gt;90,0,$F$4*$F$5/E513^2*(SIN(RADIANS(G517))*SIN(RADIANS(E514))+COS(RADIANS(G517))*COS(RADIANS(E514))*COS(RADIANS(AG504))))</f>
        <v>#DIV/0!</v>
      </c>
      <c r="AH517" s="3" t="e">
        <f>IF(DEGREES(ACOS(SIN(RADIANS(G517))*SIN(RADIANS(E514))+COS(RADIANS(G517))*COS(RADIANS(E514))*COS(RADIANS(AH504))))&gt;90,0,$F$4*$F$5/E513^2*(SIN(RADIANS(G517))*SIN(RADIANS(E514))+COS(RADIANS(G517))*COS(RADIANS(E514))*COS(RADIANS(AH504))))</f>
        <v>#DIV/0!</v>
      </c>
      <c r="AI517" s="3" t="e">
        <f>IF(DEGREES(ACOS(SIN(RADIANS(G517))*SIN(RADIANS(E514))+COS(RADIANS(G517))*COS(RADIANS(E514))*COS(RADIANS(AI504))))&gt;90,0,$F$4*$F$5/E513^2*(SIN(RADIANS(G517))*SIN(RADIANS(E514))+COS(RADIANS(G517))*COS(RADIANS(E514))*COS(RADIANS(AI504))))</f>
        <v>#DIV/0!</v>
      </c>
      <c r="AJ517" s="3" t="e">
        <f>IF(DEGREES(ACOS(SIN(RADIANS(G517))*SIN(RADIANS(E514))+COS(RADIANS(G517))*COS(RADIANS(E514))*COS(RADIANS(AJ504))))&gt;90,0,$F$4*$F$5/E513^2*(SIN(RADIANS(G517))*SIN(RADIANS(E514))+COS(RADIANS(G517))*COS(RADIANS(E514))*COS(RADIANS(AJ504))))</f>
        <v>#DIV/0!</v>
      </c>
      <c r="AK517" s="3">
        <f>IF(DEGREES(ACOS(SIN(RADIANS(G517))*SIN(RADIANS(E514))+COS(RADIANS(G517))*COS(RADIANS(E514))*COS(RADIANS(AK504))))&gt;90,0,$F$4*$F$5/E513^2*(SIN(RADIANS(G517))*SIN(RADIANS(E514))+COS(RADIANS(G517))*COS(RADIANS(E514))*COS(RADIANS(AK504))))</f>
        <v>0</v>
      </c>
      <c r="AL517" s="3">
        <f>IF(DEGREES(ACOS(SIN(RADIANS(G517))*SIN(RADIANS(E514))+COS(RADIANS(G517))*COS(RADIANS(E514))*COS(RADIANS(AL504))))&gt;90,0,$F$4*$F$5/E513^2*(SIN(RADIANS(G517))*SIN(RADIANS(E514))+COS(RADIANS(G517))*COS(RADIANS(E514))*COS(RADIANS(AL504))))</f>
        <v>0</v>
      </c>
      <c r="AM517" s="3">
        <f>IF(DEGREES(ACOS(SIN(RADIANS(G517))*SIN(RADIANS(E514))+COS(RADIANS(G517))*COS(RADIANS(E514))*COS(RADIANS(AM504))))&gt;90,0,$F$4*$F$5/E513^2*(SIN(RADIANS(G517))*SIN(RADIANS(E514))+COS(RADIANS(G517))*COS(RADIANS(E514))*COS(RADIANS(AM504))))</f>
        <v>0</v>
      </c>
      <c r="AN517" s="3">
        <f>IF(DEGREES(ACOS(SIN(RADIANS(G517))*SIN(RADIANS(E514))+COS(RADIANS(G517))*COS(RADIANS(E514))*COS(RADIANS(AN504))))&gt;90,0,$F$4*$F$5/E513^2*(SIN(RADIANS(G517))*SIN(RADIANS(E514))+COS(RADIANS(G517))*COS(RADIANS(E514))*COS(RADIANS(AN504))))</f>
        <v>0</v>
      </c>
      <c r="AO517" s="3">
        <f>IF(DEGREES(ACOS(SIN(RADIANS(G517))*SIN(RADIANS(E514))+COS(RADIANS(G517))*COS(RADIANS(E514))*COS(RADIANS(AO504))))&gt;90,0,$F$4*$F$5/E513^2*(SIN(RADIANS(G517))*SIN(RADIANS(E514))+COS(RADIANS(G517))*COS(RADIANS(E514))*COS(RADIANS(AO504))))</f>
        <v>0</v>
      </c>
      <c r="AP517" s="3">
        <f>IF(DEGREES(ACOS(SIN(RADIANS(G517))*SIN(RADIANS(E514))+COS(RADIANS(G517))*COS(RADIANS(E514))*COS(RADIANS(AP504))))&gt;90,0,$F$4*$F$5/E513^2*(SIN(RADIANS(G517))*SIN(RADIANS(E514))+COS(RADIANS(G517))*COS(RADIANS(E514))*COS(RADIANS(AP504))))</f>
        <v>0</v>
      </c>
      <c r="AQ517" s="3">
        <f>IF(DEGREES(ACOS(SIN(RADIANS(G517))*SIN(RADIANS(E514))+COS(RADIANS(G517))*COS(RADIANS(E514))*COS(RADIANS(AQ504))))&gt;90,0,$F$4*$F$5/E513^2*(SIN(RADIANS(G517))*SIN(RADIANS(E514))+COS(RADIANS(G517))*COS(RADIANS(E514))*COS(RADIANS(AQ504))))</f>
        <v>0</v>
      </c>
      <c r="AR517" s="3">
        <f>IF(DEGREES(ACOS(SIN(RADIANS(G517))*SIN(RADIANS(E514))+COS(RADIANS(G517))*COS(RADIANS(E514))*COS(RADIANS(AR504))))&gt;90,0,$F$4*$F$5/E513^2*(SIN(RADIANS(G517))*SIN(RADIANS(E514))+COS(RADIANS(G517))*COS(RADIANS(E514))*COS(RADIANS(AR504))))</f>
        <v>0</v>
      </c>
    </row>
    <row r="518" spans="2:44" ht="15.75" customHeight="1" x14ac:dyDescent="0.2">
      <c r="G518" s="3">
        <v>-30</v>
      </c>
      <c r="I518" s="3">
        <f>IF(DEGREES(ACOS(SIN(RADIANS(G518))*SIN(RADIANS(E514))+COS(RADIANS(G518))*COS(RADIANS(E514))*COS(RADIANS(I504))))&gt;90,0,$F$4*$F$5/E513^2*(SIN(RADIANS(G518))*SIN(RADIANS(E514))+COS(RADIANS(G518))*COS(RADIANS(E514))*COS(RADIANS(I504))))</f>
        <v>0</v>
      </c>
      <c r="J518" s="3">
        <f>IF(DEGREES(ACOS(SIN(RADIANS(G518))*SIN(RADIANS(E514))+COS(RADIANS(G518))*COS(RADIANS(E514))*COS(RADIANS(J504))))&gt;90,0,$F$4*$F$5/E513^2*(SIN(RADIANS(G518))*SIN(RADIANS(E514))+COS(RADIANS(G518))*COS(RADIANS(E514))*COS(RADIANS(J504))))</f>
        <v>0</v>
      </c>
      <c r="K518" s="3">
        <f>IF(DEGREES(ACOS(SIN(RADIANS(G518))*SIN(RADIANS(E514))+COS(RADIANS(G518))*COS(RADIANS(E514))*COS(RADIANS(K504))))&gt;90,0,$F$4*$F$5/E513^2*(SIN(RADIANS(G518))*SIN(RADIANS(E514))+COS(RADIANS(G518))*COS(RADIANS(E514))*COS(RADIANS(K504))))</f>
        <v>0</v>
      </c>
      <c r="L518" s="3">
        <f>IF(DEGREES(ACOS(SIN(RADIANS(G518))*SIN(RADIANS(E514))+COS(RADIANS(G518))*COS(RADIANS(E514))*COS(RADIANS(L504))))&gt;90,0,$F$4*$F$5/E513^2*(SIN(RADIANS(G518))*SIN(RADIANS(E514))+COS(RADIANS(G518))*COS(RADIANS(E514))*COS(RADIANS(L504))))</f>
        <v>0</v>
      </c>
      <c r="M518" s="3">
        <f>IF(DEGREES(ACOS(SIN(RADIANS(G518))*SIN(RADIANS(E514))+COS(RADIANS(G518))*COS(RADIANS(E514))*COS(RADIANS(M504))))&gt;90,0,$F$4*$F$5/E513^2*(SIN(RADIANS(G518))*SIN(RADIANS(E514))+COS(RADIANS(G518))*COS(RADIANS(E514))*COS(RADIANS(M504))))</f>
        <v>0</v>
      </c>
      <c r="N518" s="3">
        <f>IF(DEGREES(ACOS(SIN(RADIANS(G518))*SIN(RADIANS(E514))+COS(RADIANS(G518))*COS(RADIANS(E514))*COS(RADIANS(N504))))&gt;90,0,$F$4*$F$5/E513^2*(SIN(RADIANS(G518))*SIN(RADIANS(E514))+COS(RADIANS(G518))*COS(RADIANS(E514))*COS(RADIANS(N504))))</f>
        <v>0</v>
      </c>
      <c r="O518" s="3">
        <f>IF(DEGREES(ACOS(SIN(RADIANS(G518))*SIN(RADIANS(E514))+COS(RADIANS(G518))*COS(RADIANS(E514))*COS(RADIANS(O504))))&gt;90,0,$F$4*$F$5/E513^2*(SIN(RADIANS(G518))*SIN(RADIANS(E514))+COS(RADIANS(G518))*COS(RADIANS(E514))*COS(RADIANS(O504))))</f>
        <v>0</v>
      </c>
      <c r="P518" s="3">
        <f>IF(DEGREES(ACOS(SIN(RADIANS(G518))*SIN(RADIANS(E514))+COS(RADIANS(G518))*COS(RADIANS(E514))*COS(RADIANS(P504))))&gt;90,0,$F$4*$F$5/E513^2*(SIN(RADIANS(G518))*SIN(RADIANS(E514))+COS(RADIANS(G518))*COS(RADIANS(E514))*COS(RADIANS(P504))))</f>
        <v>0</v>
      </c>
      <c r="Q518" s="3">
        <f>IF(DEGREES(ACOS(SIN(RADIANS(G518))*SIN(RADIANS(E514))+COS(RADIANS(G518))*COS(RADIANS(E514))*COS(RADIANS(Q504))))&gt;90,0,$F$4*$F$5/E513^2*(SIN(RADIANS(G518))*SIN(RADIANS(E514))+COS(RADIANS(G518))*COS(RADIANS(E514))*COS(RADIANS(Q504))))</f>
        <v>0</v>
      </c>
      <c r="R518" s="3" t="e">
        <f>IF(DEGREES(ACOS(SIN(RADIANS(G518))*SIN(RADIANS(E514))+COS(RADIANS(G518))*COS(RADIANS(E514))*COS(RADIANS(R504))))&gt;90,0,$F$4*$F$5/E513^2*(SIN(RADIANS(G518))*SIN(RADIANS(E514))+COS(RADIANS(G518))*COS(RADIANS(E514))*COS(RADIANS(R504))))</f>
        <v>#DIV/0!</v>
      </c>
      <c r="S518" s="3" t="e">
        <f>IF(DEGREES(ACOS(SIN(RADIANS(G518))*SIN(RADIANS(E514))+COS(RADIANS(G518))*COS(RADIANS(E514))*COS(RADIANS(S504))))&gt;90,0,$F$4*$F$5/E513^2*(SIN(RADIANS(G518))*SIN(RADIANS(E514))+COS(RADIANS(G518))*COS(RADIANS(E514))*COS(RADIANS(S504))))</f>
        <v>#DIV/0!</v>
      </c>
      <c r="T518" s="3" t="e">
        <f>IF(DEGREES(ACOS(SIN(RADIANS(G518))*SIN(RADIANS(E514))+COS(RADIANS(G518))*COS(RADIANS(E514))*COS(RADIANS(T504))))&gt;90,0,$F$4*$F$5/E513^2*(SIN(RADIANS(G518))*SIN(RADIANS(E514))+COS(RADIANS(G518))*COS(RADIANS(E514))*COS(RADIANS(T504))))</f>
        <v>#DIV/0!</v>
      </c>
      <c r="U518" s="3" t="e">
        <f>IF(DEGREES(ACOS(SIN(RADIANS(G518))*SIN(RADIANS(E514))+COS(RADIANS(G518))*COS(RADIANS(E514))*COS(RADIANS(U504))))&gt;90,0,$F$4*$F$5/E513^2*(SIN(RADIANS(G518))*SIN(RADIANS(E514))+COS(RADIANS(G518))*COS(RADIANS(E514))*COS(RADIANS(U504))))</f>
        <v>#DIV/0!</v>
      </c>
      <c r="V518" s="3" t="e">
        <f>IF(DEGREES(ACOS(SIN(RADIANS(G518))*SIN(RADIANS(E514))+COS(RADIANS(G518))*COS(RADIANS(E514))*COS(RADIANS(V504))))&gt;90,0,$F$4*$F$5/E513^2*(SIN(RADIANS(G518))*SIN(RADIANS(E514))+COS(RADIANS(G518))*COS(RADIANS(E514))*COS(RADIANS(V504))))</f>
        <v>#DIV/0!</v>
      </c>
      <c r="W518" s="3" t="e">
        <f>IF(DEGREES(ACOS(SIN(RADIANS(G518))*SIN(RADIANS(E514))+COS(RADIANS(G518))*COS(RADIANS(E514))*COS(RADIANS(W504))))&gt;90,0,$F$4*$F$5/E513^2*(SIN(RADIANS(G518))*SIN(RADIANS(E514))+COS(RADIANS(G518))*COS(RADIANS(E514))*COS(RADIANS(W504))))</f>
        <v>#DIV/0!</v>
      </c>
      <c r="X518" s="3" t="e">
        <f>IF(DEGREES(ACOS(SIN(RADIANS(G518))*SIN(RADIANS(E514))+COS(RADIANS(G518))*COS(RADIANS(E514))*COS(RADIANS(X504))))&gt;90,0,$F$4*$F$5/E513^2*(SIN(RADIANS(G518))*SIN(RADIANS(E514))+COS(RADIANS(G518))*COS(RADIANS(E514))*COS(RADIANS(X504))))</f>
        <v>#DIV/0!</v>
      </c>
      <c r="Y518" s="3" t="e">
        <f>IF(DEGREES(ACOS(SIN(RADIANS(G518))*SIN(RADIANS(E514))+COS(RADIANS(G518))*COS(RADIANS(E514))*COS(RADIANS(Y504))))&gt;90,0,$F$4*$F$5/E513^2*(SIN(RADIANS(G518))*SIN(RADIANS(E514))+COS(RADIANS(G518))*COS(RADIANS(E514))*COS(RADIANS(Y504))))</f>
        <v>#DIV/0!</v>
      </c>
      <c r="Z518" s="3" t="e">
        <f>IF(DEGREES(ACOS(SIN(RADIANS(G518))*SIN(RADIANS(E514))+COS(RADIANS(G518))*COS(RADIANS(E514))*COS(RADIANS(Z504))))&gt;90,0,$F$4*$F$5/E513^2*(SIN(RADIANS(G518))*SIN(RADIANS(E514))+COS(RADIANS(G518))*COS(RADIANS(E514))*COS(RADIANS(Z504))))</f>
        <v>#DIV/0!</v>
      </c>
      <c r="AA518" s="3" t="e">
        <f>IF(DEGREES(ACOS(SIN(RADIANS(G518))*SIN(RADIANS(E514))+COS(RADIANS(G518))*COS(RADIANS(E514))*COS(RADIANS(AA504))))&gt;90,0,$F$4*$F$5/E513^2*(SIN(RADIANS(G518))*SIN(RADIANS(E514))+COS(RADIANS(G518))*COS(RADIANS(E514))*COS(RADIANS(AA504))))</f>
        <v>#DIV/0!</v>
      </c>
      <c r="AB518" s="3" t="e">
        <f>IF(DEGREES(ACOS(SIN(RADIANS(G518))*SIN(RADIANS(E514))+COS(RADIANS(G518))*COS(RADIANS(E514))*COS(RADIANS(AB504))))&gt;90,0,$F$4*$F$5/E513^2*(SIN(RADIANS(G518))*SIN(RADIANS(E514))+COS(RADIANS(G518))*COS(RADIANS(E514))*COS(RADIANS(AB504))))</f>
        <v>#DIV/0!</v>
      </c>
      <c r="AC518" s="3" t="e">
        <f>IF(DEGREES(ACOS(SIN(RADIANS(G518))*SIN(RADIANS(E514))+COS(RADIANS(G518))*COS(RADIANS(E514))*COS(RADIANS(AC504))))&gt;90,0,$F$4*$F$5/E513^2*(SIN(RADIANS(G518))*SIN(RADIANS(E514))+COS(RADIANS(G518))*COS(RADIANS(E514))*COS(RADIANS(AC504))))</f>
        <v>#DIV/0!</v>
      </c>
      <c r="AD518" s="3" t="e">
        <f>IF(DEGREES(ACOS(SIN(RADIANS(G518))*SIN(RADIANS(E514))+COS(RADIANS(G518))*COS(RADIANS(E514))*COS(RADIANS(AD504))))&gt;90,0,$F$4*$F$5/E513^2*(SIN(RADIANS(G518))*SIN(RADIANS(E514))+COS(RADIANS(G518))*COS(RADIANS(E514))*COS(RADIANS(AD504))))</f>
        <v>#DIV/0!</v>
      </c>
      <c r="AE518" s="3" t="e">
        <f>IF(DEGREES(ACOS(SIN(RADIANS(G518))*SIN(RADIANS(E514))+COS(RADIANS(G518))*COS(RADIANS(E514))*COS(RADIANS(AE504))))&gt;90,0,$F$4*$F$5/E513^2*(SIN(RADIANS(G518))*SIN(RADIANS(E514))+COS(RADIANS(G518))*COS(RADIANS(E514))*COS(RADIANS(AE504))))</f>
        <v>#DIV/0!</v>
      </c>
      <c r="AF518" s="3" t="e">
        <f>IF(DEGREES(ACOS(SIN(RADIANS(G518))*SIN(RADIANS(E514))+COS(RADIANS(G518))*COS(RADIANS(E514))*COS(RADIANS(AF504))))&gt;90,0,$F$4*$F$5/E513^2*(SIN(RADIANS(G518))*SIN(RADIANS(E514))+COS(RADIANS(G518))*COS(RADIANS(E514))*COS(RADIANS(AF504))))</f>
        <v>#DIV/0!</v>
      </c>
      <c r="AG518" s="3" t="e">
        <f>IF(DEGREES(ACOS(SIN(RADIANS(G518))*SIN(RADIANS(E514))+COS(RADIANS(G518))*COS(RADIANS(E514))*COS(RADIANS(AG504))))&gt;90,0,$F$4*$F$5/E513^2*(SIN(RADIANS(G518))*SIN(RADIANS(E514))+COS(RADIANS(G518))*COS(RADIANS(E514))*COS(RADIANS(AG504))))</f>
        <v>#DIV/0!</v>
      </c>
      <c r="AH518" s="3" t="e">
        <f>IF(DEGREES(ACOS(SIN(RADIANS(G518))*SIN(RADIANS(E514))+COS(RADIANS(G518))*COS(RADIANS(E514))*COS(RADIANS(AH504))))&gt;90,0,$F$4*$F$5/E513^2*(SIN(RADIANS(G518))*SIN(RADIANS(E514))+COS(RADIANS(G518))*COS(RADIANS(E514))*COS(RADIANS(AH504))))</f>
        <v>#DIV/0!</v>
      </c>
      <c r="AI518" s="3" t="e">
        <f>IF(DEGREES(ACOS(SIN(RADIANS(G518))*SIN(RADIANS(E514))+COS(RADIANS(G518))*COS(RADIANS(E514))*COS(RADIANS(AI504))))&gt;90,0,$F$4*$F$5/E513^2*(SIN(RADIANS(G518))*SIN(RADIANS(E514))+COS(RADIANS(G518))*COS(RADIANS(E514))*COS(RADIANS(AI504))))</f>
        <v>#DIV/0!</v>
      </c>
      <c r="AJ518" s="3" t="e">
        <f>IF(DEGREES(ACOS(SIN(RADIANS(G518))*SIN(RADIANS(E514))+COS(RADIANS(G518))*COS(RADIANS(E514))*COS(RADIANS(AJ504))))&gt;90,0,$F$4*$F$5/E513^2*(SIN(RADIANS(G518))*SIN(RADIANS(E514))+COS(RADIANS(G518))*COS(RADIANS(E514))*COS(RADIANS(AJ504))))</f>
        <v>#DIV/0!</v>
      </c>
      <c r="AK518" s="3">
        <f>IF(DEGREES(ACOS(SIN(RADIANS(G518))*SIN(RADIANS(E514))+COS(RADIANS(G518))*COS(RADIANS(E514))*COS(RADIANS(AK504))))&gt;90,0,$F$4*$F$5/E513^2*(SIN(RADIANS(G518))*SIN(RADIANS(E514))+COS(RADIANS(G518))*COS(RADIANS(E514))*COS(RADIANS(AK504))))</f>
        <v>0</v>
      </c>
      <c r="AL518" s="3">
        <f>IF(DEGREES(ACOS(SIN(RADIANS(G518))*SIN(RADIANS(E514))+COS(RADIANS(G518))*COS(RADIANS(E514))*COS(RADIANS(AL504))))&gt;90,0,$F$4*$F$5/E513^2*(SIN(RADIANS(G518))*SIN(RADIANS(E514))+COS(RADIANS(G518))*COS(RADIANS(E514))*COS(RADIANS(AL504))))</f>
        <v>0</v>
      </c>
      <c r="AM518" s="3">
        <f>IF(DEGREES(ACOS(SIN(RADIANS(G518))*SIN(RADIANS(E514))+COS(RADIANS(G518))*COS(RADIANS(E514))*COS(RADIANS(AM504))))&gt;90,0,$F$4*$F$5/E513^2*(SIN(RADIANS(G518))*SIN(RADIANS(E514))+COS(RADIANS(G518))*COS(RADIANS(E514))*COS(RADIANS(AM504))))</f>
        <v>0</v>
      </c>
      <c r="AN518" s="3">
        <f>IF(DEGREES(ACOS(SIN(RADIANS(G518))*SIN(RADIANS(E514))+COS(RADIANS(G518))*COS(RADIANS(E514))*COS(RADIANS(AN504))))&gt;90,0,$F$4*$F$5/E513^2*(SIN(RADIANS(G518))*SIN(RADIANS(E514))+COS(RADIANS(G518))*COS(RADIANS(E514))*COS(RADIANS(AN504))))</f>
        <v>0</v>
      </c>
      <c r="AO518" s="3">
        <f>IF(DEGREES(ACOS(SIN(RADIANS(G518))*SIN(RADIANS(E514))+COS(RADIANS(G518))*COS(RADIANS(E514))*COS(RADIANS(AO504))))&gt;90,0,$F$4*$F$5/E513^2*(SIN(RADIANS(G518))*SIN(RADIANS(E514))+COS(RADIANS(G518))*COS(RADIANS(E514))*COS(RADIANS(AO504))))</f>
        <v>0</v>
      </c>
      <c r="AP518" s="3">
        <f>IF(DEGREES(ACOS(SIN(RADIANS(G518))*SIN(RADIANS(E514))+COS(RADIANS(G518))*COS(RADIANS(E514))*COS(RADIANS(AP504))))&gt;90,0,$F$4*$F$5/E513^2*(SIN(RADIANS(G518))*SIN(RADIANS(E514))+COS(RADIANS(G518))*COS(RADIANS(E514))*COS(RADIANS(AP504))))</f>
        <v>0</v>
      </c>
      <c r="AQ518" s="3">
        <f>IF(DEGREES(ACOS(SIN(RADIANS(G518))*SIN(RADIANS(E514))+COS(RADIANS(G518))*COS(RADIANS(E514))*COS(RADIANS(AQ504))))&gt;90,0,$F$4*$F$5/E513^2*(SIN(RADIANS(G518))*SIN(RADIANS(E514))+COS(RADIANS(G518))*COS(RADIANS(E514))*COS(RADIANS(AQ504))))</f>
        <v>0</v>
      </c>
      <c r="AR518" s="3">
        <f>IF(DEGREES(ACOS(SIN(RADIANS(G518))*SIN(RADIANS(E514))+COS(RADIANS(G518))*COS(RADIANS(E514))*COS(RADIANS(AR504))))&gt;90,0,$F$4*$F$5/E513^2*(SIN(RADIANS(G518))*SIN(RADIANS(E514))+COS(RADIANS(G518))*COS(RADIANS(E514))*COS(RADIANS(AR504))))</f>
        <v>0</v>
      </c>
    </row>
    <row r="519" spans="2:44" ht="15.75" customHeight="1" x14ac:dyDescent="0.2">
      <c r="G519" s="3">
        <v>-40</v>
      </c>
      <c r="I519" s="3">
        <f>IF(DEGREES(ACOS(SIN(RADIANS(G519))*SIN(RADIANS(E514))+COS(RADIANS(G519))*COS(RADIANS(E514))*COS(RADIANS(I504))))&gt;90,0,$F$4*$F$5/E513^2*(SIN(RADIANS(G519))*SIN(RADIANS(E514))+COS(RADIANS(G519))*COS(RADIANS(E514))*COS(RADIANS(I504))))</f>
        <v>0</v>
      </c>
      <c r="J519" s="3">
        <f>IF(DEGREES(ACOS(SIN(RADIANS(G519))*SIN(RADIANS(E514))+COS(RADIANS(G519))*COS(RADIANS(E514))*COS(RADIANS(J504))))&gt;90,0,$F$4*$F$5/E513^2*(SIN(RADIANS(G519))*SIN(RADIANS(E514))+COS(RADIANS(G519))*COS(RADIANS(E514))*COS(RADIANS(J504))))</f>
        <v>0</v>
      </c>
      <c r="K519" s="3">
        <f>IF(DEGREES(ACOS(SIN(RADIANS(G519))*SIN(RADIANS(E514))+COS(RADIANS(G519))*COS(RADIANS(E514))*COS(RADIANS(K504))))&gt;90,0,$F$4*$F$5/E513^2*(SIN(RADIANS(G519))*SIN(RADIANS(E514))+COS(RADIANS(G519))*COS(RADIANS(E514))*COS(RADIANS(K504))))</f>
        <v>0</v>
      </c>
      <c r="L519" s="3">
        <f>IF(DEGREES(ACOS(SIN(RADIANS(G519))*SIN(RADIANS(E514))+COS(RADIANS(G519))*COS(RADIANS(E514))*COS(RADIANS(L504))))&gt;90,0,$F$4*$F$5/E513^2*(SIN(RADIANS(G519))*SIN(RADIANS(E514))+COS(RADIANS(G519))*COS(RADIANS(E514))*COS(RADIANS(L504))))</f>
        <v>0</v>
      </c>
      <c r="M519" s="3">
        <f>IF(DEGREES(ACOS(SIN(RADIANS(G519))*SIN(RADIANS(E514))+COS(RADIANS(G519))*COS(RADIANS(E514))*COS(RADIANS(M504))))&gt;90,0,$F$4*$F$5/E513^2*(SIN(RADIANS(G519))*SIN(RADIANS(E514))+COS(RADIANS(G519))*COS(RADIANS(E514))*COS(RADIANS(M504))))</f>
        <v>0</v>
      </c>
      <c r="N519" s="3">
        <f>IF(DEGREES(ACOS(SIN(RADIANS(G519))*SIN(RADIANS(E514))+COS(RADIANS(G519))*COS(RADIANS(E514))*COS(RADIANS(N504))))&gt;90,0,$F$4*$F$5/E513^2*(SIN(RADIANS(G519))*SIN(RADIANS(E514))+COS(RADIANS(G519))*COS(RADIANS(E514))*COS(RADIANS(N504))))</f>
        <v>0</v>
      </c>
      <c r="O519" s="3">
        <f>IF(DEGREES(ACOS(SIN(RADIANS(G519))*SIN(RADIANS(E514))+COS(RADIANS(G519))*COS(RADIANS(E514))*COS(RADIANS(O504))))&gt;90,0,$F$4*$F$5/E513^2*(SIN(RADIANS(G519))*SIN(RADIANS(E514))+COS(RADIANS(G519))*COS(RADIANS(E514))*COS(RADIANS(O504))))</f>
        <v>0</v>
      </c>
      <c r="P519" s="3">
        <f>IF(DEGREES(ACOS(SIN(RADIANS(G519))*SIN(RADIANS(E514))+COS(RADIANS(G519))*COS(RADIANS(E514))*COS(RADIANS(P504))))&gt;90,0,$F$4*$F$5/E513^2*(SIN(RADIANS(G519))*SIN(RADIANS(E514))+COS(RADIANS(G519))*COS(RADIANS(E514))*COS(RADIANS(P504))))</f>
        <v>0</v>
      </c>
      <c r="Q519" s="3">
        <f>IF(DEGREES(ACOS(SIN(RADIANS(G519))*SIN(RADIANS(E514))+COS(RADIANS(G519))*COS(RADIANS(E514))*COS(RADIANS(Q504))))&gt;90,0,$F$4*$F$5/E513^2*(SIN(RADIANS(G519))*SIN(RADIANS(E514))+COS(RADIANS(G519))*COS(RADIANS(E514))*COS(RADIANS(Q504))))</f>
        <v>0</v>
      </c>
      <c r="R519" s="3" t="e">
        <f>IF(DEGREES(ACOS(SIN(RADIANS(G519))*SIN(RADIANS(E514))+COS(RADIANS(G519))*COS(RADIANS(E514))*COS(RADIANS(R504))))&gt;90,0,$F$4*$F$5/E513^2*(SIN(RADIANS(G519))*SIN(RADIANS(E514))+COS(RADIANS(G519))*COS(RADIANS(E514))*COS(RADIANS(R504))))</f>
        <v>#DIV/0!</v>
      </c>
      <c r="S519" s="3" t="e">
        <f>IF(DEGREES(ACOS(SIN(RADIANS(G519))*SIN(RADIANS(E514))+COS(RADIANS(G519))*COS(RADIANS(E514))*COS(RADIANS(S504))))&gt;90,0,$F$4*$F$5/E513^2*(SIN(RADIANS(G519))*SIN(RADIANS(E514))+COS(RADIANS(G519))*COS(RADIANS(E514))*COS(RADIANS(S504))))</f>
        <v>#DIV/0!</v>
      </c>
      <c r="T519" s="3" t="e">
        <f>IF(DEGREES(ACOS(SIN(RADIANS(G519))*SIN(RADIANS(E514))+COS(RADIANS(G519))*COS(RADIANS(E514))*COS(RADIANS(T504))))&gt;90,0,$F$4*$F$5/E513^2*(SIN(RADIANS(G519))*SIN(RADIANS(E514))+COS(RADIANS(G519))*COS(RADIANS(E514))*COS(RADIANS(T504))))</f>
        <v>#DIV/0!</v>
      </c>
      <c r="U519" s="3" t="e">
        <f>IF(DEGREES(ACOS(SIN(RADIANS(G519))*SIN(RADIANS(E514))+COS(RADIANS(G519))*COS(RADIANS(E514))*COS(RADIANS(U504))))&gt;90,0,$F$4*$F$5/E513^2*(SIN(RADIANS(G519))*SIN(RADIANS(E514))+COS(RADIANS(G519))*COS(RADIANS(E514))*COS(RADIANS(U504))))</f>
        <v>#DIV/0!</v>
      </c>
      <c r="V519" s="3" t="e">
        <f>IF(DEGREES(ACOS(SIN(RADIANS(G519))*SIN(RADIANS(E514))+COS(RADIANS(G519))*COS(RADIANS(E514))*COS(RADIANS(V504))))&gt;90,0,$F$4*$F$5/E513^2*(SIN(RADIANS(G519))*SIN(RADIANS(E514))+COS(RADIANS(G519))*COS(RADIANS(E514))*COS(RADIANS(V504))))</f>
        <v>#DIV/0!</v>
      </c>
      <c r="W519" s="3" t="e">
        <f>IF(DEGREES(ACOS(SIN(RADIANS(G519))*SIN(RADIANS(E514))+COS(RADIANS(G519))*COS(RADIANS(E514))*COS(RADIANS(W504))))&gt;90,0,$F$4*$F$5/E513^2*(SIN(RADIANS(G519))*SIN(RADIANS(E514))+COS(RADIANS(G519))*COS(RADIANS(E514))*COS(RADIANS(W504))))</f>
        <v>#DIV/0!</v>
      </c>
      <c r="X519" s="3" t="e">
        <f>IF(DEGREES(ACOS(SIN(RADIANS(G519))*SIN(RADIANS(E514))+COS(RADIANS(G519))*COS(RADIANS(E514))*COS(RADIANS(X504))))&gt;90,0,$F$4*$F$5/E513^2*(SIN(RADIANS(G519))*SIN(RADIANS(E514))+COS(RADIANS(G519))*COS(RADIANS(E514))*COS(RADIANS(X504))))</f>
        <v>#DIV/0!</v>
      </c>
      <c r="Y519" s="3" t="e">
        <f>IF(DEGREES(ACOS(SIN(RADIANS(G519))*SIN(RADIANS(E514))+COS(RADIANS(G519))*COS(RADIANS(E514))*COS(RADIANS(Y504))))&gt;90,0,$F$4*$F$5/E513^2*(SIN(RADIANS(G519))*SIN(RADIANS(E514))+COS(RADIANS(G519))*COS(RADIANS(E514))*COS(RADIANS(Y504))))</f>
        <v>#DIV/0!</v>
      </c>
      <c r="Z519" s="3" t="e">
        <f>IF(DEGREES(ACOS(SIN(RADIANS(G519))*SIN(RADIANS(E514))+COS(RADIANS(G519))*COS(RADIANS(E514))*COS(RADIANS(Z504))))&gt;90,0,$F$4*$F$5/E513^2*(SIN(RADIANS(G519))*SIN(RADIANS(E514))+COS(RADIANS(G519))*COS(RADIANS(E514))*COS(RADIANS(Z504))))</f>
        <v>#DIV/0!</v>
      </c>
      <c r="AA519" s="3" t="e">
        <f>IF(DEGREES(ACOS(SIN(RADIANS(G519))*SIN(RADIANS(E514))+COS(RADIANS(G519))*COS(RADIANS(E514))*COS(RADIANS(AA504))))&gt;90,0,$F$4*$F$5/E513^2*(SIN(RADIANS(G519))*SIN(RADIANS(E514))+COS(RADIANS(G519))*COS(RADIANS(E514))*COS(RADIANS(AA504))))</f>
        <v>#DIV/0!</v>
      </c>
      <c r="AB519" s="3" t="e">
        <f>IF(DEGREES(ACOS(SIN(RADIANS(G519))*SIN(RADIANS(E514))+COS(RADIANS(G519))*COS(RADIANS(E514))*COS(RADIANS(AB504))))&gt;90,0,$F$4*$F$5/E513^2*(SIN(RADIANS(G519))*SIN(RADIANS(E514))+COS(RADIANS(G519))*COS(RADIANS(E514))*COS(RADIANS(AB504))))</f>
        <v>#DIV/0!</v>
      </c>
      <c r="AC519" s="3" t="e">
        <f>IF(DEGREES(ACOS(SIN(RADIANS(G519))*SIN(RADIANS(E514))+COS(RADIANS(G519))*COS(RADIANS(E514))*COS(RADIANS(AC504))))&gt;90,0,$F$4*$F$5/E513^2*(SIN(RADIANS(G519))*SIN(RADIANS(E514))+COS(RADIANS(G519))*COS(RADIANS(E514))*COS(RADIANS(AC504))))</f>
        <v>#DIV/0!</v>
      </c>
      <c r="AD519" s="3" t="e">
        <f>IF(DEGREES(ACOS(SIN(RADIANS(G519))*SIN(RADIANS(E514))+COS(RADIANS(G519))*COS(RADIANS(E514))*COS(RADIANS(AD504))))&gt;90,0,$F$4*$F$5/E513^2*(SIN(RADIANS(G519))*SIN(RADIANS(E514))+COS(RADIANS(G519))*COS(RADIANS(E514))*COS(RADIANS(AD504))))</f>
        <v>#DIV/0!</v>
      </c>
      <c r="AE519" s="3" t="e">
        <f>IF(DEGREES(ACOS(SIN(RADIANS(G519))*SIN(RADIANS(E514))+COS(RADIANS(G519))*COS(RADIANS(E514))*COS(RADIANS(AE504))))&gt;90,0,$F$4*$F$5/E513^2*(SIN(RADIANS(G519))*SIN(RADIANS(E514))+COS(RADIANS(G519))*COS(RADIANS(E514))*COS(RADIANS(AE504))))</f>
        <v>#DIV/0!</v>
      </c>
      <c r="AF519" s="3" t="e">
        <f>IF(DEGREES(ACOS(SIN(RADIANS(G519))*SIN(RADIANS(E514))+COS(RADIANS(G519))*COS(RADIANS(E514))*COS(RADIANS(AF504))))&gt;90,0,$F$4*$F$5/E513^2*(SIN(RADIANS(G519))*SIN(RADIANS(E514))+COS(RADIANS(G519))*COS(RADIANS(E514))*COS(RADIANS(AF504))))</f>
        <v>#DIV/0!</v>
      </c>
      <c r="AG519" s="3" t="e">
        <f>IF(DEGREES(ACOS(SIN(RADIANS(G519))*SIN(RADIANS(E514))+COS(RADIANS(G519))*COS(RADIANS(E514))*COS(RADIANS(AG504))))&gt;90,0,$F$4*$F$5/E513^2*(SIN(RADIANS(G519))*SIN(RADIANS(E514))+COS(RADIANS(G519))*COS(RADIANS(E514))*COS(RADIANS(AG504))))</f>
        <v>#DIV/0!</v>
      </c>
      <c r="AH519" s="3" t="e">
        <f>IF(DEGREES(ACOS(SIN(RADIANS(G519))*SIN(RADIANS(E514))+COS(RADIANS(G519))*COS(RADIANS(E514))*COS(RADIANS(AH504))))&gt;90,0,$F$4*$F$5/E513^2*(SIN(RADIANS(G519))*SIN(RADIANS(E514))+COS(RADIANS(G519))*COS(RADIANS(E514))*COS(RADIANS(AH504))))</f>
        <v>#DIV/0!</v>
      </c>
      <c r="AI519" s="3" t="e">
        <f>IF(DEGREES(ACOS(SIN(RADIANS(G519))*SIN(RADIANS(E514))+COS(RADIANS(G519))*COS(RADIANS(E514))*COS(RADIANS(AI504))))&gt;90,0,$F$4*$F$5/E513^2*(SIN(RADIANS(G519))*SIN(RADIANS(E514))+COS(RADIANS(G519))*COS(RADIANS(E514))*COS(RADIANS(AI504))))</f>
        <v>#DIV/0!</v>
      </c>
      <c r="AJ519" s="3" t="e">
        <f>IF(DEGREES(ACOS(SIN(RADIANS(G519))*SIN(RADIANS(E514))+COS(RADIANS(G519))*COS(RADIANS(E514))*COS(RADIANS(AJ504))))&gt;90,0,$F$4*$F$5/E513^2*(SIN(RADIANS(G519))*SIN(RADIANS(E514))+COS(RADIANS(G519))*COS(RADIANS(E514))*COS(RADIANS(AJ504))))</f>
        <v>#DIV/0!</v>
      </c>
      <c r="AK519" s="3">
        <f>IF(DEGREES(ACOS(SIN(RADIANS(G519))*SIN(RADIANS(E514))+COS(RADIANS(G519))*COS(RADIANS(E514))*COS(RADIANS(AK504))))&gt;90,0,$F$4*$F$5/E513^2*(SIN(RADIANS(G519))*SIN(RADIANS(E514))+COS(RADIANS(G519))*COS(RADIANS(E514))*COS(RADIANS(AK504))))</f>
        <v>0</v>
      </c>
      <c r="AL519" s="3">
        <f>IF(DEGREES(ACOS(SIN(RADIANS(G519))*SIN(RADIANS(E514))+COS(RADIANS(G519))*COS(RADIANS(E514))*COS(RADIANS(AL504))))&gt;90,0,$F$4*$F$5/E513^2*(SIN(RADIANS(G519))*SIN(RADIANS(E514))+COS(RADIANS(G519))*COS(RADIANS(E514))*COS(RADIANS(AL504))))</f>
        <v>0</v>
      </c>
      <c r="AM519" s="3">
        <f>IF(DEGREES(ACOS(SIN(RADIANS(G519))*SIN(RADIANS(E514))+COS(RADIANS(G519))*COS(RADIANS(E514))*COS(RADIANS(AM504))))&gt;90,0,$F$4*$F$5/E513^2*(SIN(RADIANS(G519))*SIN(RADIANS(E514))+COS(RADIANS(G519))*COS(RADIANS(E514))*COS(RADIANS(AM504))))</f>
        <v>0</v>
      </c>
      <c r="AN519" s="3">
        <f>IF(DEGREES(ACOS(SIN(RADIANS(G519))*SIN(RADIANS(E514))+COS(RADIANS(G519))*COS(RADIANS(E514))*COS(RADIANS(AN504))))&gt;90,0,$F$4*$F$5/E513^2*(SIN(RADIANS(G519))*SIN(RADIANS(E514))+COS(RADIANS(G519))*COS(RADIANS(E514))*COS(RADIANS(AN504))))</f>
        <v>0</v>
      </c>
      <c r="AO519" s="3">
        <f>IF(DEGREES(ACOS(SIN(RADIANS(G519))*SIN(RADIANS(E514))+COS(RADIANS(G519))*COS(RADIANS(E514))*COS(RADIANS(AO504))))&gt;90,0,$F$4*$F$5/E513^2*(SIN(RADIANS(G519))*SIN(RADIANS(E514))+COS(RADIANS(G519))*COS(RADIANS(E514))*COS(RADIANS(AO504))))</f>
        <v>0</v>
      </c>
      <c r="AP519" s="3">
        <f>IF(DEGREES(ACOS(SIN(RADIANS(G519))*SIN(RADIANS(E514))+COS(RADIANS(G519))*COS(RADIANS(E514))*COS(RADIANS(AP504))))&gt;90,0,$F$4*$F$5/E513^2*(SIN(RADIANS(G519))*SIN(RADIANS(E514))+COS(RADIANS(G519))*COS(RADIANS(E514))*COS(RADIANS(AP504))))</f>
        <v>0</v>
      </c>
      <c r="AQ519" s="3">
        <f>IF(DEGREES(ACOS(SIN(RADIANS(G519))*SIN(RADIANS(E514))+COS(RADIANS(G519))*COS(RADIANS(E514))*COS(RADIANS(AQ504))))&gt;90,0,$F$4*$F$5/E513^2*(SIN(RADIANS(G519))*SIN(RADIANS(E514))+COS(RADIANS(G519))*COS(RADIANS(E514))*COS(RADIANS(AQ504))))</f>
        <v>0</v>
      </c>
      <c r="AR519" s="3">
        <f>IF(DEGREES(ACOS(SIN(RADIANS(G519))*SIN(RADIANS(E514))+COS(RADIANS(G519))*COS(RADIANS(E514))*COS(RADIANS(AR504))))&gt;90,0,$F$4*$F$5/E513^2*(SIN(RADIANS(G519))*SIN(RADIANS(E514))+COS(RADIANS(G519))*COS(RADIANS(E514))*COS(RADIANS(AR504))))</f>
        <v>0</v>
      </c>
    </row>
    <row r="520" spans="2:44" ht="15.75" customHeight="1" x14ac:dyDescent="0.2">
      <c r="G520" s="3">
        <v>-50</v>
      </c>
      <c r="I520" s="3">
        <f>IF(DEGREES(ACOS(SIN(RADIANS(G520))*SIN(RADIANS(E514))+COS(RADIANS(G520))*COS(RADIANS(E514))*COS(RADIANS(I504))))&gt;90,0,$F$4*$F$5/E513^2*(SIN(RADIANS(G520))*SIN(RADIANS(E514))+COS(RADIANS(G520))*COS(RADIANS(E514))*COS(RADIANS(I504))))</f>
        <v>0</v>
      </c>
      <c r="J520" s="3">
        <f>IF(DEGREES(ACOS(SIN(RADIANS(G520))*SIN(RADIANS(E514))+COS(RADIANS(G520))*COS(RADIANS(E514))*COS(RADIANS(J504))))&gt;90,0,$F$4*$F$5/E513^2*(SIN(RADIANS(G520))*SIN(RADIANS(E514))+COS(RADIANS(G520))*COS(RADIANS(E514))*COS(RADIANS(J504))))</f>
        <v>0</v>
      </c>
      <c r="K520" s="3">
        <f>IF(DEGREES(ACOS(SIN(RADIANS(G520))*SIN(RADIANS(E514))+COS(RADIANS(G520))*COS(RADIANS(E514))*COS(RADIANS(K504))))&gt;90,0,$F$4*$F$5/E513^2*(SIN(RADIANS(G520))*SIN(RADIANS(E514))+COS(RADIANS(G520))*COS(RADIANS(E514))*COS(RADIANS(K504))))</f>
        <v>0</v>
      </c>
      <c r="L520" s="3">
        <f>IF(DEGREES(ACOS(SIN(RADIANS(G520))*SIN(RADIANS(E514))+COS(RADIANS(G520))*COS(RADIANS(E514))*COS(RADIANS(L504))))&gt;90,0,$F$4*$F$5/E513^2*(SIN(RADIANS(G520))*SIN(RADIANS(E514))+COS(RADIANS(G520))*COS(RADIANS(E514))*COS(RADIANS(L504))))</f>
        <v>0</v>
      </c>
      <c r="M520" s="3">
        <f>IF(DEGREES(ACOS(SIN(RADIANS(G520))*SIN(RADIANS(E514))+COS(RADIANS(G520))*COS(RADIANS(E514))*COS(RADIANS(M504))))&gt;90,0,$F$4*$F$5/E513^2*(SIN(RADIANS(G520))*SIN(RADIANS(E514))+COS(RADIANS(G520))*COS(RADIANS(E514))*COS(RADIANS(M504))))</f>
        <v>0</v>
      </c>
      <c r="N520" s="3">
        <f>IF(DEGREES(ACOS(SIN(RADIANS(G520))*SIN(RADIANS(E514))+COS(RADIANS(G520))*COS(RADIANS(E514))*COS(RADIANS(N504))))&gt;90,0,$F$4*$F$5/E513^2*(SIN(RADIANS(G520))*SIN(RADIANS(E514))+COS(RADIANS(G520))*COS(RADIANS(E514))*COS(RADIANS(N504))))</f>
        <v>0</v>
      </c>
      <c r="O520" s="3">
        <f>IF(DEGREES(ACOS(SIN(RADIANS(G520))*SIN(RADIANS(E514))+COS(RADIANS(G520))*COS(RADIANS(E514))*COS(RADIANS(O504))))&gt;90,0,$F$4*$F$5/E513^2*(SIN(RADIANS(G520))*SIN(RADIANS(E514))+COS(RADIANS(G520))*COS(RADIANS(E514))*COS(RADIANS(O504))))</f>
        <v>0</v>
      </c>
      <c r="P520" s="3">
        <f>IF(DEGREES(ACOS(SIN(RADIANS(G520))*SIN(RADIANS(E514))+COS(RADIANS(G520))*COS(RADIANS(E514))*COS(RADIANS(P504))))&gt;90,0,$F$4*$F$5/E513^2*(SIN(RADIANS(G520))*SIN(RADIANS(E514))+COS(RADIANS(G520))*COS(RADIANS(E514))*COS(RADIANS(P504))))</f>
        <v>0</v>
      </c>
      <c r="Q520" s="3">
        <f>IF(DEGREES(ACOS(SIN(RADIANS(G520))*SIN(RADIANS(E514))+COS(RADIANS(G520))*COS(RADIANS(E514))*COS(RADIANS(Q504))))&gt;90,0,$F$4*$F$5/E513^2*(SIN(RADIANS(G520))*SIN(RADIANS(E514))+COS(RADIANS(G520))*COS(RADIANS(E514))*COS(RADIANS(Q504))))</f>
        <v>0</v>
      </c>
      <c r="R520" s="3" t="e">
        <f>IF(DEGREES(ACOS(SIN(RADIANS(G520))*SIN(RADIANS(E514))+COS(RADIANS(G520))*COS(RADIANS(E514))*COS(RADIANS(R504))))&gt;90,0,$F$4*$F$5/E513^2*(SIN(RADIANS(G520))*SIN(RADIANS(E514))+COS(RADIANS(G520))*COS(RADIANS(E514))*COS(RADIANS(R504))))</f>
        <v>#DIV/0!</v>
      </c>
      <c r="S520" s="3" t="e">
        <f>IF(DEGREES(ACOS(SIN(RADIANS(G520))*SIN(RADIANS(E514))+COS(RADIANS(G520))*COS(RADIANS(E514))*COS(RADIANS(S504))))&gt;90,0,$F$4*$F$5/E513^2*(SIN(RADIANS(G520))*SIN(RADIANS(E514))+COS(RADIANS(G520))*COS(RADIANS(E514))*COS(RADIANS(S504))))</f>
        <v>#DIV/0!</v>
      </c>
      <c r="T520" s="3" t="e">
        <f>IF(DEGREES(ACOS(SIN(RADIANS(G520))*SIN(RADIANS(E514))+COS(RADIANS(G520))*COS(RADIANS(E514))*COS(RADIANS(T504))))&gt;90,0,$F$4*$F$5/E513^2*(SIN(RADIANS(G520))*SIN(RADIANS(E514))+COS(RADIANS(G520))*COS(RADIANS(E514))*COS(RADIANS(T504))))</f>
        <v>#DIV/0!</v>
      </c>
      <c r="U520" s="3" t="e">
        <f>IF(DEGREES(ACOS(SIN(RADIANS(G520))*SIN(RADIANS(E514))+COS(RADIANS(G520))*COS(RADIANS(E514))*COS(RADIANS(U504))))&gt;90,0,$F$4*$F$5/E513^2*(SIN(RADIANS(G520))*SIN(RADIANS(E514))+COS(RADIANS(G520))*COS(RADIANS(E514))*COS(RADIANS(U504))))</f>
        <v>#DIV/0!</v>
      </c>
      <c r="V520" s="3" t="e">
        <f>IF(DEGREES(ACOS(SIN(RADIANS(G520))*SIN(RADIANS(E514))+COS(RADIANS(G520))*COS(RADIANS(E514))*COS(RADIANS(V504))))&gt;90,0,$F$4*$F$5/E513^2*(SIN(RADIANS(G520))*SIN(RADIANS(E514))+COS(RADIANS(G520))*COS(RADIANS(E514))*COS(RADIANS(V504))))</f>
        <v>#DIV/0!</v>
      </c>
      <c r="W520" s="3" t="e">
        <f>IF(DEGREES(ACOS(SIN(RADIANS(G520))*SIN(RADIANS(E514))+COS(RADIANS(G520))*COS(RADIANS(E514))*COS(RADIANS(W504))))&gt;90,0,$F$4*$F$5/E513^2*(SIN(RADIANS(G520))*SIN(RADIANS(E514))+COS(RADIANS(G520))*COS(RADIANS(E514))*COS(RADIANS(W504))))</f>
        <v>#DIV/0!</v>
      </c>
      <c r="X520" s="3" t="e">
        <f>IF(DEGREES(ACOS(SIN(RADIANS(G520))*SIN(RADIANS(E514))+COS(RADIANS(G520))*COS(RADIANS(E514))*COS(RADIANS(X504))))&gt;90,0,$F$4*$F$5/E513^2*(SIN(RADIANS(G520))*SIN(RADIANS(E514))+COS(RADIANS(G520))*COS(RADIANS(E514))*COS(RADIANS(X504))))</f>
        <v>#DIV/0!</v>
      </c>
      <c r="Y520" s="3" t="e">
        <f>IF(DEGREES(ACOS(SIN(RADIANS(G520))*SIN(RADIANS(E514))+COS(RADIANS(G520))*COS(RADIANS(E514))*COS(RADIANS(Y504))))&gt;90,0,$F$4*$F$5/E513^2*(SIN(RADIANS(G520))*SIN(RADIANS(E514))+COS(RADIANS(G520))*COS(RADIANS(E514))*COS(RADIANS(Y504))))</f>
        <v>#DIV/0!</v>
      </c>
      <c r="Z520" s="3" t="e">
        <f>IF(DEGREES(ACOS(SIN(RADIANS(G520))*SIN(RADIANS(E514))+COS(RADIANS(G520))*COS(RADIANS(E514))*COS(RADIANS(Z504))))&gt;90,0,$F$4*$F$5/E513^2*(SIN(RADIANS(G520))*SIN(RADIANS(E514))+COS(RADIANS(G520))*COS(RADIANS(E514))*COS(RADIANS(Z504))))</f>
        <v>#DIV/0!</v>
      </c>
      <c r="AA520" s="3" t="e">
        <f>IF(DEGREES(ACOS(SIN(RADIANS(G520))*SIN(RADIANS(E514))+COS(RADIANS(G520))*COS(RADIANS(E514))*COS(RADIANS(AA504))))&gt;90,0,$F$4*$F$5/E513^2*(SIN(RADIANS(G520))*SIN(RADIANS(E514))+COS(RADIANS(G520))*COS(RADIANS(E514))*COS(RADIANS(AA504))))</f>
        <v>#DIV/0!</v>
      </c>
      <c r="AB520" s="3" t="e">
        <f>IF(DEGREES(ACOS(SIN(RADIANS(G520))*SIN(RADIANS(E514))+COS(RADIANS(G520))*COS(RADIANS(E514))*COS(RADIANS(AB504))))&gt;90,0,$F$4*$F$5/E513^2*(SIN(RADIANS(G520))*SIN(RADIANS(E514))+COS(RADIANS(G520))*COS(RADIANS(E514))*COS(RADIANS(AB504))))</f>
        <v>#DIV/0!</v>
      </c>
      <c r="AC520" s="3" t="e">
        <f>IF(DEGREES(ACOS(SIN(RADIANS(G520))*SIN(RADIANS(E514))+COS(RADIANS(G520))*COS(RADIANS(E514))*COS(RADIANS(AC504))))&gt;90,0,$F$4*$F$5/E513^2*(SIN(RADIANS(G520))*SIN(RADIANS(E514))+COS(RADIANS(G520))*COS(RADIANS(E514))*COS(RADIANS(AC504))))</f>
        <v>#DIV/0!</v>
      </c>
      <c r="AD520" s="3" t="e">
        <f>IF(DEGREES(ACOS(SIN(RADIANS(G520))*SIN(RADIANS(E514))+COS(RADIANS(G520))*COS(RADIANS(E514))*COS(RADIANS(AD504))))&gt;90,0,$F$4*$F$5/E513^2*(SIN(RADIANS(G520))*SIN(RADIANS(E514))+COS(RADIANS(G520))*COS(RADIANS(E514))*COS(RADIANS(AD504))))</f>
        <v>#DIV/0!</v>
      </c>
      <c r="AE520" s="3" t="e">
        <f>IF(DEGREES(ACOS(SIN(RADIANS(G520))*SIN(RADIANS(E514))+COS(RADIANS(G520))*COS(RADIANS(E514))*COS(RADIANS(AE504))))&gt;90,0,$F$4*$F$5/E513^2*(SIN(RADIANS(G520))*SIN(RADIANS(E514))+COS(RADIANS(G520))*COS(RADIANS(E514))*COS(RADIANS(AE504))))</f>
        <v>#DIV/0!</v>
      </c>
      <c r="AF520" s="3" t="e">
        <f>IF(DEGREES(ACOS(SIN(RADIANS(G520))*SIN(RADIANS(E514))+COS(RADIANS(G520))*COS(RADIANS(E514))*COS(RADIANS(AF504))))&gt;90,0,$F$4*$F$5/E513^2*(SIN(RADIANS(G520))*SIN(RADIANS(E514))+COS(RADIANS(G520))*COS(RADIANS(E514))*COS(RADIANS(AF504))))</f>
        <v>#DIV/0!</v>
      </c>
      <c r="AG520" s="3" t="e">
        <f>IF(DEGREES(ACOS(SIN(RADIANS(G520))*SIN(RADIANS(E514))+COS(RADIANS(G520))*COS(RADIANS(E514))*COS(RADIANS(AG504))))&gt;90,0,$F$4*$F$5/E513^2*(SIN(RADIANS(G520))*SIN(RADIANS(E514))+COS(RADIANS(G520))*COS(RADIANS(E514))*COS(RADIANS(AG504))))</f>
        <v>#DIV/0!</v>
      </c>
      <c r="AH520" s="3" t="e">
        <f>IF(DEGREES(ACOS(SIN(RADIANS(G520))*SIN(RADIANS(E514))+COS(RADIANS(G520))*COS(RADIANS(E514))*COS(RADIANS(AH504))))&gt;90,0,$F$4*$F$5/E513^2*(SIN(RADIANS(G520))*SIN(RADIANS(E514))+COS(RADIANS(G520))*COS(RADIANS(E514))*COS(RADIANS(AH504))))</f>
        <v>#DIV/0!</v>
      </c>
      <c r="AI520" s="3" t="e">
        <f>IF(DEGREES(ACOS(SIN(RADIANS(G520))*SIN(RADIANS(E514))+COS(RADIANS(G520))*COS(RADIANS(E514))*COS(RADIANS(AI504))))&gt;90,0,$F$4*$F$5/E513^2*(SIN(RADIANS(G520))*SIN(RADIANS(E514))+COS(RADIANS(G520))*COS(RADIANS(E514))*COS(RADIANS(AI504))))</f>
        <v>#DIV/0!</v>
      </c>
      <c r="AJ520" s="3" t="e">
        <f>IF(DEGREES(ACOS(SIN(RADIANS(G520))*SIN(RADIANS(E514))+COS(RADIANS(G520))*COS(RADIANS(E514))*COS(RADIANS(AJ504))))&gt;90,0,$F$4*$F$5/E513^2*(SIN(RADIANS(G520))*SIN(RADIANS(E514))+COS(RADIANS(G520))*COS(RADIANS(E514))*COS(RADIANS(AJ504))))</f>
        <v>#DIV/0!</v>
      </c>
      <c r="AK520" s="3">
        <f>IF(DEGREES(ACOS(SIN(RADIANS(G520))*SIN(RADIANS(E514))+COS(RADIANS(G520))*COS(RADIANS(E514))*COS(RADIANS(AK504))))&gt;90,0,$F$4*$F$5/E513^2*(SIN(RADIANS(G520))*SIN(RADIANS(E514))+COS(RADIANS(G520))*COS(RADIANS(E514))*COS(RADIANS(AK504))))</f>
        <v>0</v>
      </c>
      <c r="AL520" s="3">
        <f>IF(DEGREES(ACOS(SIN(RADIANS(G520))*SIN(RADIANS(E514))+COS(RADIANS(G520))*COS(RADIANS(E514))*COS(RADIANS(AL504))))&gt;90,0,$F$4*$F$5/E513^2*(SIN(RADIANS(G520))*SIN(RADIANS(E514))+COS(RADIANS(G520))*COS(RADIANS(E514))*COS(RADIANS(AL504))))</f>
        <v>0</v>
      </c>
      <c r="AM520" s="3">
        <f>IF(DEGREES(ACOS(SIN(RADIANS(G520))*SIN(RADIANS(E514))+COS(RADIANS(G520))*COS(RADIANS(E514))*COS(RADIANS(AM504))))&gt;90,0,$F$4*$F$5/E513^2*(SIN(RADIANS(G520))*SIN(RADIANS(E514))+COS(RADIANS(G520))*COS(RADIANS(E514))*COS(RADIANS(AM504))))</f>
        <v>0</v>
      </c>
      <c r="AN520" s="3">
        <f>IF(DEGREES(ACOS(SIN(RADIANS(G520))*SIN(RADIANS(E514))+COS(RADIANS(G520))*COS(RADIANS(E514))*COS(RADIANS(AN504))))&gt;90,0,$F$4*$F$5/E513^2*(SIN(RADIANS(G520))*SIN(RADIANS(E514))+COS(RADIANS(G520))*COS(RADIANS(E514))*COS(RADIANS(AN504))))</f>
        <v>0</v>
      </c>
      <c r="AO520" s="3">
        <f>IF(DEGREES(ACOS(SIN(RADIANS(G520))*SIN(RADIANS(E514))+COS(RADIANS(G520))*COS(RADIANS(E514))*COS(RADIANS(AO504))))&gt;90,0,$F$4*$F$5/E513^2*(SIN(RADIANS(G520))*SIN(RADIANS(E514))+COS(RADIANS(G520))*COS(RADIANS(E514))*COS(RADIANS(AO504))))</f>
        <v>0</v>
      </c>
      <c r="AP520" s="3">
        <f>IF(DEGREES(ACOS(SIN(RADIANS(G520))*SIN(RADIANS(E514))+COS(RADIANS(G520))*COS(RADIANS(E514))*COS(RADIANS(AP504))))&gt;90,0,$F$4*$F$5/E513^2*(SIN(RADIANS(G520))*SIN(RADIANS(E514))+COS(RADIANS(G520))*COS(RADIANS(E514))*COS(RADIANS(AP504))))</f>
        <v>0</v>
      </c>
      <c r="AQ520" s="3">
        <f>IF(DEGREES(ACOS(SIN(RADIANS(G520))*SIN(RADIANS(E514))+COS(RADIANS(G520))*COS(RADIANS(E514))*COS(RADIANS(AQ504))))&gt;90,0,$F$4*$F$5/E513^2*(SIN(RADIANS(G520))*SIN(RADIANS(E514))+COS(RADIANS(G520))*COS(RADIANS(E514))*COS(RADIANS(AQ504))))</f>
        <v>0</v>
      </c>
      <c r="AR520" s="3">
        <f>IF(DEGREES(ACOS(SIN(RADIANS(G520))*SIN(RADIANS(E514))+COS(RADIANS(G520))*COS(RADIANS(E514))*COS(RADIANS(AR504))))&gt;90,0,$F$4*$F$5/E513^2*(SIN(RADIANS(G520))*SIN(RADIANS(E514))+COS(RADIANS(G520))*COS(RADIANS(E514))*COS(RADIANS(AR504))))</f>
        <v>0</v>
      </c>
    </row>
    <row r="521" spans="2:44" ht="15.75" customHeight="1" x14ac:dyDescent="0.2">
      <c r="G521" s="3">
        <v>-60</v>
      </c>
      <c r="I521" s="3">
        <f>IF(DEGREES(ACOS(SIN(RADIANS(G521))*SIN(RADIANS(E514))+COS(RADIANS(G521))*COS(RADIANS(E514))*COS(RADIANS(I504))))&gt;90,0,$F$4*$F$5/E513^2*(SIN(RADIANS(G521))*SIN(RADIANS(E514))+COS(RADIANS(G521))*COS(RADIANS(E514))*COS(RADIANS(I504))))</f>
        <v>0</v>
      </c>
      <c r="J521" s="3">
        <f>IF(DEGREES(ACOS(SIN(RADIANS(G521))*SIN(RADIANS(E514))+COS(RADIANS(G521))*COS(RADIANS(E514))*COS(RADIANS(J504))))&gt;90,0,$F$4*$F$5/E513^2*(SIN(RADIANS(G521))*SIN(RADIANS(E514))+COS(RADIANS(G521))*COS(RADIANS(E514))*COS(RADIANS(J504))))</f>
        <v>0</v>
      </c>
      <c r="K521" s="3">
        <f>IF(DEGREES(ACOS(SIN(RADIANS(G521))*SIN(RADIANS(E514))+COS(RADIANS(G521))*COS(RADIANS(E514))*COS(RADIANS(K504))))&gt;90,0,$F$4*$F$5/E513^2*(SIN(RADIANS(G521))*SIN(RADIANS(E514))+COS(RADIANS(G521))*COS(RADIANS(E514))*COS(RADIANS(K504))))</f>
        <v>0</v>
      </c>
      <c r="L521" s="3">
        <f>IF(DEGREES(ACOS(SIN(RADIANS(G521))*SIN(RADIANS(E514))+COS(RADIANS(G521))*COS(RADIANS(E514))*COS(RADIANS(L504))))&gt;90,0,$F$4*$F$5/E513^2*(SIN(RADIANS(G521))*SIN(RADIANS(E514))+COS(RADIANS(G521))*COS(RADIANS(E514))*COS(RADIANS(L504))))</f>
        <v>0</v>
      </c>
      <c r="M521" s="3">
        <f>IF(DEGREES(ACOS(SIN(RADIANS(G521))*SIN(RADIANS(E514))+COS(RADIANS(G521))*COS(RADIANS(E514))*COS(RADIANS(M504))))&gt;90,0,$F$4*$F$5/E513^2*(SIN(RADIANS(G521))*SIN(RADIANS(E514))+COS(RADIANS(G521))*COS(RADIANS(E514))*COS(RADIANS(M504))))</f>
        <v>0</v>
      </c>
      <c r="N521" s="3">
        <f>IF(DEGREES(ACOS(SIN(RADIANS(G521))*SIN(RADIANS(E514))+COS(RADIANS(G521))*COS(RADIANS(E514))*COS(RADIANS(N504))))&gt;90,0,$F$4*$F$5/E513^2*(SIN(RADIANS(G521))*SIN(RADIANS(E514))+COS(RADIANS(G521))*COS(RADIANS(E514))*COS(RADIANS(N504))))</f>
        <v>0</v>
      </c>
      <c r="O521" s="3">
        <f>IF(DEGREES(ACOS(SIN(RADIANS(G521))*SIN(RADIANS(E514))+COS(RADIANS(G521))*COS(RADIANS(E514))*COS(RADIANS(O504))))&gt;90,0,$F$4*$F$5/E513^2*(SIN(RADIANS(G521))*SIN(RADIANS(E514))+COS(RADIANS(G521))*COS(RADIANS(E514))*COS(RADIANS(O504))))</f>
        <v>0</v>
      </c>
      <c r="P521" s="3">
        <f>IF(DEGREES(ACOS(SIN(RADIANS(G521))*SIN(RADIANS(E514))+COS(RADIANS(G521))*COS(RADIANS(E514))*COS(RADIANS(P504))))&gt;90,0,$F$4*$F$5/E513^2*(SIN(RADIANS(G521))*SIN(RADIANS(E514))+COS(RADIANS(G521))*COS(RADIANS(E514))*COS(RADIANS(P504))))</f>
        <v>0</v>
      </c>
      <c r="Q521" s="3">
        <f>IF(DEGREES(ACOS(SIN(RADIANS(G521))*SIN(RADIANS(E514))+COS(RADIANS(G521))*COS(RADIANS(E514))*COS(RADIANS(Q504))))&gt;90,0,$F$4*$F$5/E513^2*(SIN(RADIANS(G521))*SIN(RADIANS(E514))+COS(RADIANS(G521))*COS(RADIANS(E514))*COS(RADIANS(Q504))))</f>
        <v>0</v>
      </c>
      <c r="R521" s="3" t="e">
        <f>IF(DEGREES(ACOS(SIN(RADIANS(G521))*SIN(RADIANS(E514))+COS(RADIANS(G521))*COS(RADIANS(E514))*COS(RADIANS(R504))))&gt;90,0,$F$4*$F$5/E513^2*(SIN(RADIANS(G521))*SIN(RADIANS(E514))+COS(RADIANS(G521))*COS(RADIANS(E514))*COS(RADIANS(R504))))</f>
        <v>#DIV/0!</v>
      </c>
      <c r="S521" s="3" t="e">
        <f>IF(DEGREES(ACOS(SIN(RADIANS(G521))*SIN(RADIANS(E514))+COS(RADIANS(G521))*COS(RADIANS(E514))*COS(RADIANS(S504))))&gt;90,0,$F$4*$F$5/E513^2*(SIN(RADIANS(G521))*SIN(RADIANS(E514))+COS(RADIANS(G521))*COS(RADIANS(E514))*COS(RADIANS(S504))))</f>
        <v>#DIV/0!</v>
      </c>
      <c r="T521" s="3" t="e">
        <f>IF(DEGREES(ACOS(SIN(RADIANS(G521))*SIN(RADIANS(E514))+COS(RADIANS(G521))*COS(RADIANS(E514))*COS(RADIANS(T504))))&gt;90,0,$F$4*$F$5/E513^2*(SIN(RADIANS(G521))*SIN(RADIANS(E514))+COS(RADIANS(G521))*COS(RADIANS(E514))*COS(RADIANS(T504))))</f>
        <v>#DIV/0!</v>
      </c>
      <c r="U521" s="3" t="e">
        <f>IF(DEGREES(ACOS(SIN(RADIANS(G521))*SIN(RADIANS(E514))+COS(RADIANS(G521))*COS(RADIANS(E514))*COS(RADIANS(U504))))&gt;90,0,$F$4*$F$5/E513^2*(SIN(RADIANS(G521))*SIN(RADIANS(E514))+COS(RADIANS(G521))*COS(RADIANS(E514))*COS(RADIANS(U504))))</f>
        <v>#DIV/0!</v>
      </c>
      <c r="V521" s="3" t="e">
        <f>IF(DEGREES(ACOS(SIN(RADIANS(G521))*SIN(RADIANS(E514))+COS(RADIANS(G521))*COS(RADIANS(E514))*COS(RADIANS(V504))))&gt;90,0,$F$4*$F$5/E513^2*(SIN(RADIANS(G521))*SIN(RADIANS(E514))+COS(RADIANS(G521))*COS(RADIANS(E514))*COS(RADIANS(V504))))</f>
        <v>#DIV/0!</v>
      </c>
      <c r="W521" s="3" t="e">
        <f>IF(DEGREES(ACOS(SIN(RADIANS(G521))*SIN(RADIANS(E514))+COS(RADIANS(G521))*COS(RADIANS(E514))*COS(RADIANS(W504))))&gt;90,0,$F$4*$F$5/E513^2*(SIN(RADIANS(G521))*SIN(RADIANS(E514))+COS(RADIANS(G521))*COS(RADIANS(E514))*COS(RADIANS(W504))))</f>
        <v>#DIV/0!</v>
      </c>
      <c r="X521" s="3" t="e">
        <f>IF(DEGREES(ACOS(SIN(RADIANS(G521))*SIN(RADIANS(E514))+COS(RADIANS(G521))*COS(RADIANS(E514))*COS(RADIANS(X504))))&gt;90,0,$F$4*$F$5/E513^2*(SIN(RADIANS(G521))*SIN(RADIANS(E514))+COS(RADIANS(G521))*COS(RADIANS(E514))*COS(RADIANS(X504))))</f>
        <v>#DIV/0!</v>
      </c>
      <c r="Y521" s="3" t="e">
        <f>IF(DEGREES(ACOS(SIN(RADIANS(G521))*SIN(RADIANS(E514))+COS(RADIANS(G521))*COS(RADIANS(E514))*COS(RADIANS(Y504))))&gt;90,0,$F$4*$F$5/E513^2*(SIN(RADIANS(G521))*SIN(RADIANS(E514))+COS(RADIANS(G521))*COS(RADIANS(E514))*COS(RADIANS(Y504))))</f>
        <v>#DIV/0!</v>
      </c>
      <c r="Z521" s="3" t="e">
        <f>IF(DEGREES(ACOS(SIN(RADIANS(G521))*SIN(RADIANS(E514))+COS(RADIANS(G521))*COS(RADIANS(E514))*COS(RADIANS(Z504))))&gt;90,0,$F$4*$F$5/E513^2*(SIN(RADIANS(G521))*SIN(RADIANS(E514))+COS(RADIANS(G521))*COS(RADIANS(E514))*COS(RADIANS(Z504))))</f>
        <v>#DIV/0!</v>
      </c>
      <c r="AA521" s="3" t="e">
        <f>IF(DEGREES(ACOS(SIN(RADIANS(G521))*SIN(RADIANS(E514))+COS(RADIANS(G521))*COS(RADIANS(E514))*COS(RADIANS(AA504))))&gt;90,0,$F$4*$F$5/E513^2*(SIN(RADIANS(G521))*SIN(RADIANS(E514))+COS(RADIANS(G521))*COS(RADIANS(E514))*COS(RADIANS(AA504))))</f>
        <v>#DIV/0!</v>
      </c>
      <c r="AB521" s="3" t="e">
        <f>IF(DEGREES(ACOS(SIN(RADIANS(G521))*SIN(RADIANS(E514))+COS(RADIANS(G521))*COS(RADIANS(E514))*COS(RADIANS(AB504))))&gt;90,0,$F$4*$F$5/E513^2*(SIN(RADIANS(G521))*SIN(RADIANS(E514))+COS(RADIANS(G521))*COS(RADIANS(E514))*COS(RADIANS(AB504))))</f>
        <v>#DIV/0!</v>
      </c>
      <c r="AC521" s="3" t="e">
        <f>IF(DEGREES(ACOS(SIN(RADIANS(G521))*SIN(RADIANS(E514))+COS(RADIANS(G521))*COS(RADIANS(E514))*COS(RADIANS(AC504))))&gt;90,0,$F$4*$F$5/E513^2*(SIN(RADIANS(G521))*SIN(RADIANS(E514))+COS(RADIANS(G521))*COS(RADIANS(E514))*COS(RADIANS(AC504))))</f>
        <v>#DIV/0!</v>
      </c>
      <c r="AD521" s="3" t="e">
        <f>IF(DEGREES(ACOS(SIN(RADIANS(G521))*SIN(RADIANS(E514))+COS(RADIANS(G521))*COS(RADIANS(E514))*COS(RADIANS(AD504))))&gt;90,0,$F$4*$F$5/E513^2*(SIN(RADIANS(G521))*SIN(RADIANS(E514))+COS(RADIANS(G521))*COS(RADIANS(E514))*COS(RADIANS(AD504))))</f>
        <v>#DIV/0!</v>
      </c>
      <c r="AE521" s="3" t="e">
        <f>IF(DEGREES(ACOS(SIN(RADIANS(G521))*SIN(RADIANS(E514))+COS(RADIANS(G521))*COS(RADIANS(E514))*COS(RADIANS(AE504))))&gt;90,0,$F$4*$F$5/E513^2*(SIN(RADIANS(G521))*SIN(RADIANS(E514))+COS(RADIANS(G521))*COS(RADIANS(E514))*COS(RADIANS(AE504))))</f>
        <v>#DIV/0!</v>
      </c>
      <c r="AF521" s="3" t="e">
        <f>IF(DEGREES(ACOS(SIN(RADIANS(G521))*SIN(RADIANS(E514))+COS(RADIANS(G521))*COS(RADIANS(E514))*COS(RADIANS(AF504))))&gt;90,0,$F$4*$F$5/E513^2*(SIN(RADIANS(G521))*SIN(RADIANS(E514))+COS(RADIANS(G521))*COS(RADIANS(E514))*COS(RADIANS(AF504))))</f>
        <v>#DIV/0!</v>
      </c>
      <c r="AG521" s="3" t="e">
        <f>IF(DEGREES(ACOS(SIN(RADIANS(G521))*SIN(RADIANS(E514))+COS(RADIANS(G521))*COS(RADIANS(E514))*COS(RADIANS(AG504))))&gt;90,0,$F$4*$F$5/E513^2*(SIN(RADIANS(G521))*SIN(RADIANS(E514))+COS(RADIANS(G521))*COS(RADIANS(E514))*COS(RADIANS(AG504))))</f>
        <v>#DIV/0!</v>
      </c>
      <c r="AH521" s="3" t="e">
        <f>IF(DEGREES(ACOS(SIN(RADIANS(G521))*SIN(RADIANS(E514))+COS(RADIANS(G521))*COS(RADIANS(E514))*COS(RADIANS(AH504))))&gt;90,0,$F$4*$F$5/E513^2*(SIN(RADIANS(G521))*SIN(RADIANS(E514))+COS(RADIANS(G521))*COS(RADIANS(E514))*COS(RADIANS(AH504))))</f>
        <v>#DIV/0!</v>
      </c>
      <c r="AI521" s="3" t="e">
        <f>IF(DEGREES(ACOS(SIN(RADIANS(G521))*SIN(RADIANS(E514))+COS(RADIANS(G521))*COS(RADIANS(E514))*COS(RADIANS(AI504))))&gt;90,0,$F$4*$F$5/E513^2*(SIN(RADIANS(G521))*SIN(RADIANS(E514))+COS(RADIANS(G521))*COS(RADIANS(E514))*COS(RADIANS(AI504))))</f>
        <v>#DIV/0!</v>
      </c>
      <c r="AJ521" s="3" t="e">
        <f>IF(DEGREES(ACOS(SIN(RADIANS(G521))*SIN(RADIANS(E514))+COS(RADIANS(G521))*COS(RADIANS(E514))*COS(RADIANS(AJ504))))&gt;90,0,$F$4*$F$5/E513^2*(SIN(RADIANS(G521))*SIN(RADIANS(E514))+COS(RADIANS(G521))*COS(RADIANS(E514))*COS(RADIANS(AJ504))))</f>
        <v>#DIV/0!</v>
      </c>
      <c r="AK521" s="3">
        <f>IF(DEGREES(ACOS(SIN(RADIANS(G521))*SIN(RADIANS(E514))+COS(RADIANS(G521))*COS(RADIANS(E514))*COS(RADIANS(AK504))))&gt;90,0,$F$4*$F$5/E513^2*(SIN(RADIANS(G521))*SIN(RADIANS(E514))+COS(RADIANS(G521))*COS(RADIANS(E514))*COS(RADIANS(AK504))))</f>
        <v>0</v>
      </c>
      <c r="AL521" s="3">
        <f>IF(DEGREES(ACOS(SIN(RADIANS(G521))*SIN(RADIANS(E514))+COS(RADIANS(G521))*COS(RADIANS(E514))*COS(RADIANS(AL504))))&gt;90,0,$F$4*$F$5/E513^2*(SIN(RADIANS(G521))*SIN(RADIANS(E514))+COS(RADIANS(G521))*COS(RADIANS(E514))*COS(RADIANS(AL504))))</f>
        <v>0</v>
      </c>
      <c r="AM521" s="3">
        <f>IF(DEGREES(ACOS(SIN(RADIANS(G521))*SIN(RADIANS(E514))+COS(RADIANS(G521))*COS(RADIANS(E514))*COS(RADIANS(AM504))))&gt;90,0,$F$4*$F$5/E513^2*(SIN(RADIANS(G521))*SIN(RADIANS(E514))+COS(RADIANS(G521))*COS(RADIANS(E514))*COS(RADIANS(AM504))))</f>
        <v>0</v>
      </c>
      <c r="AN521" s="3">
        <f>IF(DEGREES(ACOS(SIN(RADIANS(G521))*SIN(RADIANS(E514))+COS(RADIANS(G521))*COS(RADIANS(E514))*COS(RADIANS(AN504))))&gt;90,0,$F$4*$F$5/E513^2*(SIN(RADIANS(G521))*SIN(RADIANS(E514))+COS(RADIANS(G521))*COS(RADIANS(E514))*COS(RADIANS(AN504))))</f>
        <v>0</v>
      </c>
      <c r="AO521" s="3">
        <f>IF(DEGREES(ACOS(SIN(RADIANS(G521))*SIN(RADIANS(E514))+COS(RADIANS(G521))*COS(RADIANS(E514))*COS(RADIANS(AO504))))&gt;90,0,$F$4*$F$5/E513^2*(SIN(RADIANS(G521))*SIN(RADIANS(E514))+COS(RADIANS(G521))*COS(RADIANS(E514))*COS(RADIANS(AO504))))</f>
        <v>0</v>
      </c>
      <c r="AP521" s="3">
        <f>IF(DEGREES(ACOS(SIN(RADIANS(G521))*SIN(RADIANS(E514))+COS(RADIANS(G521))*COS(RADIANS(E514))*COS(RADIANS(AP504))))&gt;90,0,$F$4*$F$5/E513^2*(SIN(RADIANS(G521))*SIN(RADIANS(E514))+COS(RADIANS(G521))*COS(RADIANS(E514))*COS(RADIANS(AP504))))</f>
        <v>0</v>
      </c>
      <c r="AQ521" s="3">
        <f>IF(DEGREES(ACOS(SIN(RADIANS(G521))*SIN(RADIANS(E514))+COS(RADIANS(G521))*COS(RADIANS(E514))*COS(RADIANS(AQ504))))&gt;90,0,$F$4*$F$5/E513^2*(SIN(RADIANS(G521))*SIN(RADIANS(E514))+COS(RADIANS(G521))*COS(RADIANS(E514))*COS(RADIANS(AQ504))))</f>
        <v>0</v>
      </c>
      <c r="AR521" s="3">
        <f>IF(DEGREES(ACOS(SIN(RADIANS(G521))*SIN(RADIANS(E514))+COS(RADIANS(G521))*COS(RADIANS(E514))*COS(RADIANS(AR504))))&gt;90,0,$F$4*$F$5/E513^2*(SIN(RADIANS(G521))*SIN(RADIANS(E514))+COS(RADIANS(G521))*COS(RADIANS(E514))*COS(RADIANS(AR504))))</f>
        <v>0</v>
      </c>
    </row>
    <row r="522" spans="2:44" ht="15.75" customHeight="1" x14ac:dyDescent="0.2">
      <c r="G522" s="3">
        <v>-70</v>
      </c>
      <c r="I522" s="3">
        <f>IF(DEGREES(ACOS(SIN(RADIANS(G522))*SIN(RADIANS(E514))+COS(RADIANS(G522))*COS(RADIANS(E514))*COS(RADIANS(I504))))&gt;90,0,$F$4*$F$5/E513^2*(SIN(RADIANS(G522))*SIN(RADIANS(E514))+COS(RADIANS(G522))*COS(RADIANS(E514))*COS(RADIANS(I504))))</f>
        <v>0</v>
      </c>
      <c r="J522" s="3">
        <f>IF(DEGREES(ACOS(SIN(RADIANS(G522))*SIN(RADIANS(E514))+COS(RADIANS(G522))*COS(RADIANS(E514))*COS(RADIANS(J504))))&gt;90,0,$F$4*$F$5/E513^2*(SIN(RADIANS(G522))*SIN(RADIANS(E514))+COS(RADIANS(G522))*COS(RADIANS(E514))*COS(RADIANS(J504))))</f>
        <v>0</v>
      </c>
      <c r="K522" s="3">
        <f>IF(DEGREES(ACOS(SIN(RADIANS(G522))*SIN(RADIANS(E514))+COS(RADIANS(G522))*COS(RADIANS(E514))*COS(RADIANS(K504))))&gt;90,0,$F$4*$F$5/E513^2*(SIN(RADIANS(G522))*SIN(RADIANS(E514))+COS(RADIANS(G522))*COS(RADIANS(E514))*COS(RADIANS(K504))))</f>
        <v>0</v>
      </c>
      <c r="L522" s="3">
        <f>IF(DEGREES(ACOS(SIN(RADIANS(G522))*SIN(RADIANS(E514))+COS(RADIANS(G522))*COS(RADIANS(E514))*COS(RADIANS(L504))))&gt;90,0,$F$4*$F$5/E513^2*(SIN(RADIANS(G522))*SIN(RADIANS(E514))+COS(RADIANS(G522))*COS(RADIANS(E514))*COS(RADIANS(L504))))</f>
        <v>0</v>
      </c>
      <c r="M522" s="3">
        <f>IF(DEGREES(ACOS(SIN(RADIANS(G522))*SIN(RADIANS(E514))+COS(RADIANS(G522))*COS(RADIANS(E514))*COS(RADIANS(M504))))&gt;90,0,$F$4*$F$5/E513^2*(SIN(RADIANS(G522))*SIN(RADIANS(E514))+COS(RADIANS(G522))*COS(RADIANS(E514))*COS(RADIANS(M504))))</f>
        <v>0</v>
      </c>
      <c r="N522" s="3">
        <f>IF(DEGREES(ACOS(SIN(RADIANS(G522))*SIN(RADIANS(E514))+COS(RADIANS(G522))*COS(RADIANS(E514))*COS(RADIANS(N504))))&gt;90,0,$F$4*$F$5/E513^2*(SIN(RADIANS(G522))*SIN(RADIANS(E514))+COS(RADIANS(G522))*COS(RADIANS(E514))*COS(RADIANS(N504))))</f>
        <v>0</v>
      </c>
      <c r="O522" s="3">
        <f>IF(DEGREES(ACOS(SIN(RADIANS(G522))*SIN(RADIANS(E514))+COS(RADIANS(G522))*COS(RADIANS(E514))*COS(RADIANS(O504))))&gt;90,0,$F$4*$F$5/E513^2*(SIN(RADIANS(G522))*SIN(RADIANS(E514))+COS(RADIANS(G522))*COS(RADIANS(E514))*COS(RADIANS(O504))))</f>
        <v>0</v>
      </c>
      <c r="P522" s="3">
        <f>IF(DEGREES(ACOS(SIN(RADIANS(G522))*SIN(RADIANS(E514))+COS(RADIANS(G522))*COS(RADIANS(E514))*COS(RADIANS(P504))))&gt;90,0,$F$4*$F$5/E513^2*(SIN(RADIANS(G522))*SIN(RADIANS(E514))+COS(RADIANS(G522))*COS(RADIANS(E514))*COS(RADIANS(P504))))</f>
        <v>0</v>
      </c>
      <c r="Q522" s="3">
        <f>IF(DEGREES(ACOS(SIN(RADIANS(G522))*SIN(RADIANS(E514))+COS(RADIANS(G522))*COS(RADIANS(E514))*COS(RADIANS(Q504))))&gt;90,0,$F$4*$F$5/E513^2*(SIN(RADIANS(G522))*SIN(RADIANS(E514))+COS(RADIANS(G522))*COS(RADIANS(E514))*COS(RADIANS(Q504))))</f>
        <v>0</v>
      </c>
      <c r="R522" s="3" t="e">
        <f>IF(DEGREES(ACOS(SIN(RADIANS(G522))*SIN(RADIANS(E514))+COS(RADIANS(G522))*COS(RADIANS(E514))*COS(RADIANS(R504))))&gt;90,0,$F$4*$F$5/E513^2*(SIN(RADIANS(G522))*SIN(RADIANS(E514))+COS(RADIANS(G522))*COS(RADIANS(E514))*COS(RADIANS(R504))))</f>
        <v>#DIV/0!</v>
      </c>
      <c r="S522" s="3" t="e">
        <f>IF(DEGREES(ACOS(SIN(RADIANS(G522))*SIN(RADIANS(E514))+COS(RADIANS(G522))*COS(RADIANS(E514))*COS(RADIANS(S504))))&gt;90,0,$F$4*$F$5/E513^2*(SIN(RADIANS(G522))*SIN(RADIANS(E514))+COS(RADIANS(G522))*COS(RADIANS(E514))*COS(RADIANS(S504))))</f>
        <v>#DIV/0!</v>
      </c>
      <c r="T522" s="3" t="e">
        <f>IF(DEGREES(ACOS(SIN(RADIANS(G522))*SIN(RADIANS(E514))+COS(RADIANS(G522))*COS(RADIANS(E514))*COS(RADIANS(T504))))&gt;90,0,$F$4*$F$5/E513^2*(SIN(RADIANS(G522))*SIN(RADIANS(E514))+COS(RADIANS(G522))*COS(RADIANS(E514))*COS(RADIANS(T504))))</f>
        <v>#DIV/0!</v>
      </c>
      <c r="U522" s="3" t="e">
        <f>IF(DEGREES(ACOS(SIN(RADIANS(G522))*SIN(RADIANS(E514))+COS(RADIANS(G522))*COS(RADIANS(E514))*COS(RADIANS(U504))))&gt;90,0,$F$4*$F$5/E513^2*(SIN(RADIANS(G522))*SIN(RADIANS(E514))+COS(RADIANS(G522))*COS(RADIANS(E514))*COS(RADIANS(U504))))</f>
        <v>#DIV/0!</v>
      </c>
      <c r="V522" s="3" t="e">
        <f>IF(DEGREES(ACOS(SIN(RADIANS(G522))*SIN(RADIANS(E514))+COS(RADIANS(G522))*COS(RADIANS(E514))*COS(RADIANS(V504))))&gt;90,0,$F$4*$F$5/E513^2*(SIN(RADIANS(G522))*SIN(RADIANS(E514))+COS(RADIANS(G522))*COS(RADIANS(E514))*COS(RADIANS(V504))))</f>
        <v>#DIV/0!</v>
      </c>
      <c r="W522" s="3" t="e">
        <f>IF(DEGREES(ACOS(SIN(RADIANS(G522))*SIN(RADIANS(E514))+COS(RADIANS(G522))*COS(RADIANS(E514))*COS(RADIANS(W504))))&gt;90,0,$F$4*$F$5/E513^2*(SIN(RADIANS(G522))*SIN(RADIANS(E514))+COS(RADIANS(G522))*COS(RADIANS(E514))*COS(RADIANS(W504))))</f>
        <v>#DIV/0!</v>
      </c>
      <c r="X522" s="3" t="e">
        <f>IF(DEGREES(ACOS(SIN(RADIANS(G522))*SIN(RADIANS(E514))+COS(RADIANS(G522))*COS(RADIANS(E514))*COS(RADIANS(X504))))&gt;90,0,$F$4*$F$5/E513^2*(SIN(RADIANS(G522))*SIN(RADIANS(E514))+COS(RADIANS(G522))*COS(RADIANS(E514))*COS(RADIANS(X504))))</f>
        <v>#DIV/0!</v>
      </c>
      <c r="Y522" s="3" t="e">
        <f>IF(DEGREES(ACOS(SIN(RADIANS(G522))*SIN(RADIANS(E514))+COS(RADIANS(G522))*COS(RADIANS(E514))*COS(RADIANS(Y504))))&gt;90,0,$F$4*$F$5/E513^2*(SIN(RADIANS(G522))*SIN(RADIANS(E514))+COS(RADIANS(G522))*COS(RADIANS(E514))*COS(RADIANS(Y504))))</f>
        <v>#DIV/0!</v>
      </c>
      <c r="Z522" s="3" t="e">
        <f>IF(DEGREES(ACOS(SIN(RADIANS(G522))*SIN(RADIANS(E514))+COS(RADIANS(G522))*COS(RADIANS(E514))*COS(RADIANS(Z504))))&gt;90,0,$F$4*$F$5/E513^2*(SIN(RADIANS(G522))*SIN(RADIANS(E514))+COS(RADIANS(G522))*COS(RADIANS(E514))*COS(RADIANS(Z504))))</f>
        <v>#DIV/0!</v>
      </c>
      <c r="AA522" s="3" t="e">
        <f>IF(DEGREES(ACOS(SIN(RADIANS(G522))*SIN(RADIANS(E514))+COS(RADIANS(G522))*COS(RADIANS(E514))*COS(RADIANS(AA504))))&gt;90,0,$F$4*$F$5/E513^2*(SIN(RADIANS(G522))*SIN(RADIANS(E514))+COS(RADIANS(G522))*COS(RADIANS(E514))*COS(RADIANS(AA504))))</f>
        <v>#DIV/0!</v>
      </c>
      <c r="AB522" s="3" t="e">
        <f>IF(DEGREES(ACOS(SIN(RADIANS(G522))*SIN(RADIANS(E514))+COS(RADIANS(G522))*COS(RADIANS(E514))*COS(RADIANS(AB504))))&gt;90,0,$F$4*$F$5/E513^2*(SIN(RADIANS(G522))*SIN(RADIANS(E514))+COS(RADIANS(G522))*COS(RADIANS(E514))*COS(RADIANS(AB504))))</f>
        <v>#DIV/0!</v>
      </c>
      <c r="AC522" s="3" t="e">
        <f>IF(DEGREES(ACOS(SIN(RADIANS(G522))*SIN(RADIANS(E514))+COS(RADIANS(G522))*COS(RADIANS(E514))*COS(RADIANS(AC504))))&gt;90,0,$F$4*$F$5/E513^2*(SIN(RADIANS(G522))*SIN(RADIANS(E514))+COS(RADIANS(G522))*COS(RADIANS(E514))*COS(RADIANS(AC504))))</f>
        <v>#DIV/0!</v>
      </c>
      <c r="AD522" s="3" t="e">
        <f>IF(DEGREES(ACOS(SIN(RADIANS(G522))*SIN(RADIANS(E514))+COS(RADIANS(G522))*COS(RADIANS(E514))*COS(RADIANS(AD504))))&gt;90,0,$F$4*$F$5/E513^2*(SIN(RADIANS(G522))*SIN(RADIANS(E514))+COS(RADIANS(G522))*COS(RADIANS(E514))*COS(RADIANS(AD504))))</f>
        <v>#DIV/0!</v>
      </c>
      <c r="AE522" s="3" t="e">
        <f>IF(DEGREES(ACOS(SIN(RADIANS(G522))*SIN(RADIANS(E514))+COS(RADIANS(G522))*COS(RADIANS(E514))*COS(RADIANS(AE504))))&gt;90,0,$F$4*$F$5/E513^2*(SIN(RADIANS(G522))*SIN(RADIANS(E514))+COS(RADIANS(G522))*COS(RADIANS(E514))*COS(RADIANS(AE504))))</f>
        <v>#DIV/0!</v>
      </c>
      <c r="AF522" s="3" t="e">
        <f>IF(DEGREES(ACOS(SIN(RADIANS(G522))*SIN(RADIANS(E514))+COS(RADIANS(G522))*COS(RADIANS(E514))*COS(RADIANS(AF504))))&gt;90,0,$F$4*$F$5/E513^2*(SIN(RADIANS(G522))*SIN(RADIANS(E514))+COS(RADIANS(G522))*COS(RADIANS(E514))*COS(RADIANS(AF504))))</f>
        <v>#DIV/0!</v>
      </c>
      <c r="AG522" s="3" t="e">
        <f>IF(DEGREES(ACOS(SIN(RADIANS(G522))*SIN(RADIANS(E514))+COS(RADIANS(G522))*COS(RADIANS(E514))*COS(RADIANS(AG504))))&gt;90,0,$F$4*$F$5/E513^2*(SIN(RADIANS(G522))*SIN(RADIANS(E514))+COS(RADIANS(G522))*COS(RADIANS(E514))*COS(RADIANS(AG504))))</f>
        <v>#DIV/0!</v>
      </c>
      <c r="AH522" s="3" t="e">
        <f>IF(DEGREES(ACOS(SIN(RADIANS(G522))*SIN(RADIANS(E514))+COS(RADIANS(G522))*COS(RADIANS(E514))*COS(RADIANS(AH504))))&gt;90,0,$F$4*$F$5/E513^2*(SIN(RADIANS(G522))*SIN(RADIANS(E514))+COS(RADIANS(G522))*COS(RADIANS(E514))*COS(RADIANS(AH504))))</f>
        <v>#DIV/0!</v>
      </c>
      <c r="AI522" s="3" t="e">
        <f>IF(DEGREES(ACOS(SIN(RADIANS(G522))*SIN(RADIANS(E514))+COS(RADIANS(G522))*COS(RADIANS(E514))*COS(RADIANS(AI504))))&gt;90,0,$F$4*$F$5/E513^2*(SIN(RADIANS(G522))*SIN(RADIANS(E514))+COS(RADIANS(G522))*COS(RADIANS(E514))*COS(RADIANS(AI504))))</f>
        <v>#DIV/0!</v>
      </c>
      <c r="AJ522" s="3" t="e">
        <f>IF(DEGREES(ACOS(SIN(RADIANS(G522))*SIN(RADIANS(E514))+COS(RADIANS(G522))*COS(RADIANS(E514))*COS(RADIANS(AJ504))))&gt;90,0,$F$4*$F$5/E513^2*(SIN(RADIANS(G522))*SIN(RADIANS(E514))+COS(RADIANS(G522))*COS(RADIANS(E514))*COS(RADIANS(AJ504))))</f>
        <v>#DIV/0!</v>
      </c>
      <c r="AK522" s="3">
        <f>IF(DEGREES(ACOS(SIN(RADIANS(G522))*SIN(RADIANS(E514))+COS(RADIANS(G522))*COS(RADIANS(E514))*COS(RADIANS(AK504))))&gt;90,0,$F$4*$F$5/E513^2*(SIN(RADIANS(G522))*SIN(RADIANS(E514))+COS(RADIANS(G522))*COS(RADIANS(E514))*COS(RADIANS(AK504))))</f>
        <v>0</v>
      </c>
      <c r="AL522" s="3">
        <f>IF(DEGREES(ACOS(SIN(RADIANS(G522))*SIN(RADIANS(E514))+COS(RADIANS(G522))*COS(RADIANS(E514))*COS(RADIANS(AL504))))&gt;90,0,$F$4*$F$5/E513^2*(SIN(RADIANS(G522))*SIN(RADIANS(E514))+COS(RADIANS(G522))*COS(RADIANS(E514))*COS(RADIANS(AL504))))</f>
        <v>0</v>
      </c>
      <c r="AM522" s="3">
        <f>IF(DEGREES(ACOS(SIN(RADIANS(G522))*SIN(RADIANS(E514))+COS(RADIANS(G522))*COS(RADIANS(E514))*COS(RADIANS(AM504))))&gt;90,0,$F$4*$F$5/E513^2*(SIN(RADIANS(G522))*SIN(RADIANS(E514))+COS(RADIANS(G522))*COS(RADIANS(E514))*COS(RADIANS(AM504))))</f>
        <v>0</v>
      </c>
      <c r="AN522" s="3">
        <f>IF(DEGREES(ACOS(SIN(RADIANS(G522))*SIN(RADIANS(E514))+COS(RADIANS(G522))*COS(RADIANS(E514))*COS(RADIANS(AN504))))&gt;90,0,$F$4*$F$5/E513^2*(SIN(RADIANS(G522))*SIN(RADIANS(E514))+COS(RADIANS(G522))*COS(RADIANS(E514))*COS(RADIANS(AN504))))</f>
        <v>0</v>
      </c>
      <c r="AO522" s="3">
        <f>IF(DEGREES(ACOS(SIN(RADIANS(G522))*SIN(RADIANS(E514))+COS(RADIANS(G522))*COS(RADIANS(E514))*COS(RADIANS(AO504))))&gt;90,0,$F$4*$F$5/E513^2*(SIN(RADIANS(G522))*SIN(RADIANS(E514))+COS(RADIANS(G522))*COS(RADIANS(E514))*COS(RADIANS(AO504))))</f>
        <v>0</v>
      </c>
      <c r="AP522" s="3">
        <f>IF(DEGREES(ACOS(SIN(RADIANS(G522))*SIN(RADIANS(E514))+COS(RADIANS(G522))*COS(RADIANS(E514))*COS(RADIANS(AP504))))&gt;90,0,$F$4*$F$5/E513^2*(SIN(RADIANS(G522))*SIN(RADIANS(E514))+COS(RADIANS(G522))*COS(RADIANS(E514))*COS(RADIANS(AP504))))</f>
        <v>0</v>
      </c>
      <c r="AQ522" s="3">
        <f>IF(DEGREES(ACOS(SIN(RADIANS(G522))*SIN(RADIANS(E514))+COS(RADIANS(G522))*COS(RADIANS(E514))*COS(RADIANS(AQ504))))&gt;90,0,$F$4*$F$5/E513^2*(SIN(RADIANS(G522))*SIN(RADIANS(E514))+COS(RADIANS(G522))*COS(RADIANS(E514))*COS(RADIANS(AQ504))))</f>
        <v>0</v>
      </c>
      <c r="AR522" s="3">
        <f>IF(DEGREES(ACOS(SIN(RADIANS(G522))*SIN(RADIANS(E514))+COS(RADIANS(G522))*COS(RADIANS(E514))*COS(RADIANS(AR504))))&gt;90,0,$F$4*$F$5/E513^2*(SIN(RADIANS(G522))*SIN(RADIANS(E514))+COS(RADIANS(G522))*COS(RADIANS(E514))*COS(RADIANS(AR504))))</f>
        <v>0</v>
      </c>
    </row>
    <row r="523" spans="2:44" ht="15.75" customHeight="1" x14ac:dyDescent="0.2">
      <c r="G523" s="3">
        <v>-80</v>
      </c>
      <c r="I523" s="3">
        <f>IF(DEGREES(ACOS(SIN(RADIANS(G523))*SIN(RADIANS(E514))+COS(RADIANS(G523))*COS(RADIANS(E514))*COS(RADIANS(I504))))&gt;90,0,$F$4*$F$5/E513^2*(SIN(RADIANS(G523))*SIN(RADIANS(E514))+COS(RADIANS(G523))*COS(RADIANS(E514))*COS(RADIANS(I504))))</f>
        <v>0</v>
      </c>
      <c r="J523" s="3">
        <f>IF(DEGREES(ACOS(SIN(RADIANS(G523))*SIN(RADIANS(E514))+COS(RADIANS(G523))*COS(RADIANS(E514))*COS(RADIANS(J504))))&gt;90,0,$F$4*$F$5/E513^2*(SIN(RADIANS(G523))*SIN(RADIANS(E514))+COS(RADIANS(G523))*COS(RADIANS(E514))*COS(RADIANS(J504))))</f>
        <v>0</v>
      </c>
      <c r="K523" s="3">
        <f>IF(DEGREES(ACOS(SIN(RADIANS(G523))*SIN(RADIANS(E514))+COS(RADIANS(G523))*COS(RADIANS(E514))*COS(RADIANS(K504))))&gt;90,0,$F$4*$F$5/E513^2*(SIN(RADIANS(G523))*SIN(RADIANS(E514))+COS(RADIANS(G523))*COS(RADIANS(E514))*COS(RADIANS(K504))))</f>
        <v>0</v>
      </c>
      <c r="L523" s="3">
        <f>IF(DEGREES(ACOS(SIN(RADIANS(G523))*SIN(RADIANS(E514))+COS(RADIANS(G523))*COS(RADIANS(E514))*COS(RADIANS(L504))))&gt;90,0,$F$4*$F$5/E513^2*(SIN(RADIANS(G523))*SIN(RADIANS(E514))+COS(RADIANS(G523))*COS(RADIANS(E514))*COS(RADIANS(L504))))</f>
        <v>0</v>
      </c>
      <c r="M523" s="3">
        <f>IF(DEGREES(ACOS(SIN(RADIANS(G523))*SIN(RADIANS(E514))+COS(RADIANS(G523))*COS(RADIANS(E514))*COS(RADIANS(M504))))&gt;90,0,$F$4*$F$5/E513^2*(SIN(RADIANS(G523))*SIN(RADIANS(E514))+COS(RADIANS(G523))*COS(RADIANS(E514))*COS(RADIANS(M504))))</f>
        <v>0</v>
      </c>
      <c r="N523" s="3">
        <f>IF(DEGREES(ACOS(SIN(RADIANS(G523))*SIN(RADIANS(E514))+COS(RADIANS(G523))*COS(RADIANS(E514))*COS(RADIANS(N504))))&gt;90,0,$F$4*$F$5/E513^2*(SIN(RADIANS(G523))*SIN(RADIANS(E514))+COS(RADIANS(G523))*COS(RADIANS(E514))*COS(RADIANS(N504))))</f>
        <v>0</v>
      </c>
      <c r="O523" s="3">
        <f>IF(DEGREES(ACOS(SIN(RADIANS(G523))*SIN(RADIANS(E514))+COS(RADIANS(G523))*COS(RADIANS(E514))*COS(RADIANS(O504))))&gt;90,0,$F$4*$F$5/E513^2*(SIN(RADIANS(G523))*SIN(RADIANS(E514))+COS(RADIANS(G523))*COS(RADIANS(E514))*COS(RADIANS(O504))))</f>
        <v>0</v>
      </c>
      <c r="P523" s="3">
        <f>IF(DEGREES(ACOS(SIN(RADIANS(G523))*SIN(RADIANS(E514))+COS(RADIANS(G523))*COS(RADIANS(E514))*COS(RADIANS(P504))))&gt;90,0,$F$4*$F$5/E513^2*(SIN(RADIANS(G523))*SIN(RADIANS(E514))+COS(RADIANS(G523))*COS(RADIANS(E514))*COS(RADIANS(P504))))</f>
        <v>0</v>
      </c>
      <c r="Q523" s="3">
        <f>IF(DEGREES(ACOS(SIN(RADIANS(G523))*SIN(RADIANS(E514))+COS(RADIANS(G523))*COS(RADIANS(E514))*COS(RADIANS(Q504))))&gt;90,0,$F$4*$F$5/E513^2*(SIN(RADIANS(G523))*SIN(RADIANS(E514))+COS(RADIANS(G523))*COS(RADIANS(E514))*COS(RADIANS(Q504))))</f>
        <v>0</v>
      </c>
      <c r="R523" s="3" t="e">
        <f>IF(DEGREES(ACOS(SIN(RADIANS(G523))*SIN(RADIANS(E514))+COS(RADIANS(G523))*COS(RADIANS(E514))*COS(RADIANS(R504))))&gt;90,0,$F$4*$F$5/E513^2*(SIN(RADIANS(G523))*SIN(RADIANS(E514))+COS(RADIANS(G523))*COS(RADIANS(E514))*COS(RADIANS(R504))))</f>
        <v>#DIV/0!</v>
      </c>
      <c r="S523" s="3" t="e">
        <f>IF(DEGREES(ACOS(SIN(RADIANS(G523))*SIN(RADIANS(E514))+COS(RADIANS(G523))*COS(RADIANS(E514))*COS(RADIANS(S504))))&gt;90,0,$F$4*$F$5/E513^2*(SIN(RADIANS(G523))*SIN(RADIANS(E514))+COS(RADIANS(G523))*COS(RADIANS(E514))*COS(RADIANS(S504))))</f>
        <v>#DIV/0!</v>
      </c>
      <c r="T523" s="3" t="e">
        <f>IF(DEGREES(ACOS(SIN(RADIANS(G523))*SIN(RADIANS(E514))+COS(RADIANS(G523))*COS(RADIANS(E514))*COS(RADIANS(T504))))&gt;90,0,$F$4*$F$5/E513^2*(SIN(RADIANS(G523))*SIN(RADIANS(E514))+COS(RADIANS(G523))*COS(RADIANS(E514))*COS(RADIANS(T504))))</f>
        <v>#DIV/0!</v>
      </c>
      <c r="U523" s="3" t="e">
        <f>IF(DEGREES(ACOS(SIN(RADIANS(G523))*SIN(RADIANS(E514))+COS(RADIANS(G523))*COS(RADIANS(E514))*COS(RADIANS(U504))))&gt;90,0,$F$4*$F$5/E513^2*(SIN(RADIANS(G523))*SIN(RADIANS(E514))+COS(RADIANS(G523))*COS(RADIANS(E514))*COS(RADIANS(U504))))</f>
        <v>#DIV/0!</v>
      </c>
      <c r="V523" s="3" t="e">
        <f>IF(DEGREES(ACOS(SIN(RADIANS(G523))*SIN(RADIANS(E514))+COS(RADIANS(G523))*COS(RADIANS(E514))*COS(RADIANS(V504))))&gt;90,0,$F$4*$F$5/E513^2*(SIN(RADIANS(G523))*SIN(RADIANS(E514))+COS(RADIANS(G523))*COS(RADIANS(E514))*COS(RADIANS(V504))))</f>
        <v>#DIV/0!</v>
      </c>
      <c r="W523" s="3" t="e">
        <f>IF(DEGREES(ACOS(SIN(RADIANS(G523))*SIN(RADIANS(E514))+COS(RADIANS(G523))*COS(RADIANS(E514))*COS(RADIANS(W504))))&gt;90,0,$F$4*$F$5/E513^2*(SIN(RADIANS(G523))*SIN(RADIANS(E514))+COS(RADIANS(G523))*COS(RADIANS(E514))*COS(RADIANS(W504))))</f>
        <v>#DIV/0!</v>
      </c>
      <c r="X523" s="3" t="e">
        <f>IF(DEGREES(ACOS(SIN(RADIANS(G523))*SIN(RADIANS(E514))+COS(RADIANS(G523))*COS(RADIANS(E514))*COS(RADIANS(X504))))&gt;90,0,$F$4*$F$5/E513^2*(SIN(RADIANS(G523))*SIN(RADIANS(E514))+COS(RADIANS(G523))*COS(RADIANS(E514))*COS(RADIANS(X504))))</f>
        <v>#DIV/0!</v>
      </c>
      <c r="Y523" s="3" t="e">
        <f>IF(DEGREES(ACOS(SIN(RADIANS(G523))*SIN(RADIANS(E514))+COS(RADIANS(G523))*COS(RADIANS(E514))*COS(RADIANS(Y504))))&gt;90,0,$F$4*$F$5/E513^2*(SIN(RADIANS(G523))*SIN(RADIANS(E514))+COS(RADIANS(G523))*COS(RADIANS(E514))*COS(RADIANS(Y504))))</f>
        <v>#DIV/0!</v>
      </c>
      <c r="Z523" s="3" t="e">
        <f>IF(DEGREES(ACOS(SIN(RADIANS(G523))*SIN(RADIANS(E514))+COS(RADIANS(G523))*COS(RADIANS(E514))*COS(RADIANS(Z504))))&gt;90,0,$F$4*$F$5/E513^2*(SIN(RADIANS(G523))*SIN(RADIANS(E514))+COS(RADIANS(G523))*COS(RADIANS(E514))*COS(RADIANS(Z504))))</f>
        <v>#DIV/0!</v>
      </c>
      <c r="AA523" s="3" t="e">
        <f>IF(DEGREES(ACOS(SIN(RADIANS(G523))*SIN(RADIANS(E514))+COS(RADIANS(G523))*COS(RADIANS(E514))*COS(RADIANS(AA504))))&gt;90,0,$F$4*$F$5/E513^2*(SIN(RADIANS(G523))*SIN(RADIANS(E514))+COS(RADIANS(G523))*COS(RADIANS(E514))*COS(RADIANS(AA504))))</f>
        <v>#DIV/0!</v>
      </c>
      <c r="AB523" s="3" t="e">
        <f>IF(DEGREES(ACOS(SIN(RADIANS(G523))*SIN(RADIANS(E514))+COS(RADIANS(G523))*COS(RADIANS(E514))*COS(RADIANS(AB504))))&gt;90,0,$F$4*$F$5/E513^2*(SIN(RADIANS(G523))*SIN(RADIANS(E514))+COS(RADIANS(G523))*COS(RADIANS(E514))*COS(RADIANS(AB504))))</f>
        <v>#DIV/0!</v>
      </c>
      <c r="AC523" s="3" t="e">
        <f>IF(DEGREES(ACOS(SIN(RADIANS(G523))*SIN(RADIANS(E514))+COS(RADIANS(G523))*COS(RADIANS(E514))*COS(RADIANS(AC504))))&gt;90,0,$F$4*$F$5/E513^2*(SIN(RADIANS(G523))*SIN(RADIANS(E514))+COS(RADIANS(G523))*COS(RADIANS(E514))*COS(RADIANS(AC504))))</f>
        <v>#DIV/0!</v>
      </c>
      <c r="AD523" s="3" t="e">
        <f>IF(DEGREES(ACOS(SIN(RADIANS(G523))*SIN(RADIANS(E514))+COS(RADIANS(G523))*COS(RADIANS(E514))*COS(RADIANS(AD504))))&gt;90,0,$F$4*$F$5/E513^2*(SIN(RADIANS(G523))*SIN(RADIANS(E514))+COS(RADIANS(G523))*COS(RADIANS(E514))*COS(RADIANS(AD504))))</f>
        <v>#DIV/0!</v>
      </c>
      <c r="AE523" s="3" t="e">
        <f>IF(DEGREES(ACOS(SIN(RADIANS(G523))*SIN(RADIANS(E514))+COS(RADIANS(G523))*COS(RADIANS(E514))*COS(RADIANS(AE504))))&gt;90,0,$F$4*$F$5/E513^2*(SIN(RADIANS(G523))*SIN(RADIANS(E514))+COS(RADIANS(G523))*COS(RADIANS(E514))*COS(RADIANS(AE504))))</f>
        <v>#DIV/0!</v>
      </c>
      <c r="AF523" s="3" t="e">
        <f>IF(DEGREES(ACOS(SIN(RADIANS(G523))*SIN(RADIANS(E514))+COS(RADIANS(G523))*COS(RADIANS(E514))*COS(RADIANS(AF504))))&gt;90,0,$F$4*$F$5/E513^2*(SIN(RADIANS(G523))*SIN(RADIANS(E514))+COS(RADIANS(G523))*COS(RADIANS(E514))*COS(RADIANS(AF504))))</f>
        <v>#DIV/0!</v>
      </c>
      <c r="AG523" s="3" t="e">
        <f>IF(DEGREES(ACOS(SIN(RADIANS(G523))*SIN(RADIANS(E514))+COS(RADIANS(G523))*COS(RADIANS(E514))*COS(RADIANS(AG504))))&gt;90,0,$F$4*$F$5/E513^2*(SIN(RADIANS(G523))*SIN(RADIANS(E514))+COS(RADIANS(G523))*COS(RADIANS(E514))*COS(RADIANS(AG504))))</f>
        <v>#DIV/0!</v>
      </c>
      <c r="AH523" s="3" t="e">
        <f>IF(DEGREES(ACOS(SIN(RADIANS(G523))*SIN(RADIANS(E514))+COS(RADIANS(G523))*COS(RADIANS(E514))*COS(RADIANS(AH504))))&gt;90,0,$F$4*$F$5/E513^2*(SIN(RADIANS(G523))*SIN(RADIANS(E514))+COS(RADIANS(G523))*COS(RADIANS(E514))*COS(RADIANS(AH504))))</f>
        <v>#DIV/0!</v>
      </c>
      <c r="AI523" s="3" t="e">
        <f>IF(DEGREES(ACOS(SIN(RADIANS(G523))*SIN(RADIANS(E514))+COS(RADIANS(G523))*COS(RADIANS(E514))*COS(RADIANS(AI504))))&gt;90,0,$F$4*$F$5/E513^2*(SIN(RADIANS(G523))*SIN(RADIANS(E514))+COS(RADIANS(G523))*COS(RADIANS(E514))*COS(RADIANS(AI504))))</f>
        <v>#DIV/0!</v>
      </c>
      <c r="AJ523" s="3" t="e">
        <f>IF(DEGREES(ACOS(SIN(RADIANS(G523))*SIN(RADIANS(E514))+COS(RADIANS(G523))*COS(RADIANS(E514))*COS(RADIANS(AJ504))))&gt;90,0,$F$4*$F$5/E513^2*(SIN(RADIANS(G523))*SIN(RADIANS(E514))+COS(RADIANS(G523))*COS(RADIANS(E514))*COS(RADIANS(AJ504))))</f>
        <v>#DIV/0!</v>
      </c>
      <c r="AK523" s="3">
        <f>IF(DEGREES(ACOS(SIN(RADIANS(G523))*SIN(RADIANS(E514))+COS(RADIANS(G523))*COS(RADIANS(E514))*COS(RADIANS(AK504))))&gt;90,0,$F$4*$F$5/E513^2*(SIN(RADIANS(G523))*SIN(RADIANS(E514))+COS(RADIANS(G523))*COS(RADIANS(E514))*COS(RADIANS(AK504))))</f>
        <v>0</v>
      </c>
      <c r="AL523" s="3">
        <f>IF(DEGREES(ACOS(SIN(RADIANS(G523))*SIN(RADIANS(E514))+COS(RADIANS(G523))*COS(RADIANS(E514))*COS(RADIANS(AL504))))&gt;90,0,$F$4*$F$5/E513^2*(SIN(RADIANS(G523))*SIN(RADIANS(E514))+COS(RADIANS(G523))*COS(RADIANS(E514))*COS(RADIANS(AL504))))</f>
        <v>0</v>
      </c>
      <c r="AM523" s="3">
        <f>IF(DEGREES(ACOS(SIN(RADIANS(G523))*SIN(RADIANS(E514))+COS(RADIANS(G523))*COS(RADIANS(E514))*COS(RADIANS(AM504))))&gt;90,0,$F$4*$F$5/E513^2*(SIN(RADIANS(G523))*SIN(RADIANS(E514))+COS(RADIANS(G523))*COS(RADIANS(E514))*COS(RADIANS(AM504))))</f>
        <v>0</v>
      </c>
      <c r="AN523" s="3">
        <f>IF(DEGREES(ACOS(SIN(RADIANS(G523))*SIN(RADIANS(E514))+COS(RADIANS(G523))*COS(RADIANS(E514))*COS(RADIANS(AN504))))&gt;90,0,$F$4*$F$5/E513^2*(SIN(RADIANS(G523))*SIN(RADIANS(E514))+COS(RADIANS(G523))*COS(RADIANS(E514))*COS(RADIANS(AN504))))</f>
        <v>0</v>
      </c>
      <c r="AO523" s="3">
        <f>IF(DEGREES(ACOS(SIN(RADIANS(G523))*SIN(RADIANS(E514))+COS(RADIANS(G523))*COS(RADIANS(E514))*COS(RADIANS(AO504))))&gt;90,0,$F$4*$F$5/E513^2*(SIN(RADIANS(G523))*SIN(RADIANS(E514))+COS(RADIANS(G523))*COS(RADIANS(E514))*COS(RADIANS(AO504))))</f>
        <v>0</v>
      </c>
      <c r="AP523" s="3">
        <f>IF(DEGREES(ACOS(SIN(RADIANS(G523))*SIN(RADIANS(E514))+COS(RADIANS(G523))*COS(RADIANS(E514))*COS(RADIANS(AP504))))&gt;90,0,$F$4*$F$5/E513^2*(SIN(RADIANS(G523))*SIN(RADIANS(E514))+COS(RADIANS(G523))*COS(RADIANS(E514))*COS(RADIANS(AP504))))</f>
        <v>0</v>
      </c>
      <c r="AQ523" s="3">
        <f>IF(DEGREES(ACOS(SIN(RADIANS(G523))*SIN(RADIANS(E514))+COS(RADIANS(G523))*COS(RADIANS(E514))*COS(RADIANS(AQ504))))&gt;90,0,$F$4*$F$5/E513^2*(SIN(RADIANS(G523))*SIN(RADIANS(E514))+COS(RADIANS(G523))*COS(RADIANS(E514))*COS(RADIANS(AQ504))))</f>
        <v>0</v>
      </c>
      <c r="AR523" s="3">
        <f>IF(DEGREES(ACOS(SIN(RADIANS(G523))*SIN(RADIANS(E514))+COS(RADIANS(G523))*COS(RADIANS(E514))*COS(RADIANS(AR504))))&gt;90,0,$F$4*$F$5/E513^2*(SIN(RADIANS(G523))*SIN(RADIANS(E514))+COS(RADIANS(G523))*COS(RADIANS(E514))*COS(RADIANS(AR504))))</f>
        <v>0</v>
      </c>
    </row>
    <row r="524" spans="2:44" ht="15.75" customHeight="1" x14ac:dyDescent="0.2">
      <c r="G524" s="3">
        <v>-90</v>
      </c>
      <c r="I524" s="3" t="e">
        <f>IF(DEGREES(ACOS(SIN(RADIANS(G524))*SIN(RADIANS(E514))+COS(RADIANS(G524))*COS(RADIANS(E514))*COS(RADIANS(I504))))&gt;90,0,$F$4*$F$5/E513^2*(SIN(RADIANS(G524))*SIN(RADIANS(E514))+COS(RADIANS(G524))*COS(RADIANS(E514))*COS(RADIANS(I504))))</f>
        <v>#DIV/0!</v>
      </c>
      <c r="J524" s="3" t="e">
        <f>IF(DEGREES(ACOS(SIN(RADIANS(G524))*SIN(RADIANS(E514))+COS(RADIANS(G524))*COS(RADIANS(E514))*COS(RADIANS(J504))))&gt;90,0,$F$4*$F$5/E513^2*(SIN(RADIANS(G524))*SIN(RADIANS(E514))+COS(RADIANS(G524))*COS(RADIANS(E514))*COS(RADIANS(J504))))</f>
        <v>#DIV/0!</v>
      </c>
      <c r="K524" s="3" t="e">
        <f>IF(DEGREES(ACOS(SIN(RADIANS(G524))*SIN(RADIANS(E514))+COS(RADIANS(G524))*COS(RADIANS(E514))*COS(RADIANS(K504))))&gt;90,0,$F$4*$F$5/E513^2*(SIN(RADIANS(G524))*SIN(RADIANS(E514))+COS(RADIANS(G524))*COS(RADIANS(E514))*COS(RADIANS(K504))))</f>
        <v>#DIV/0!</v>
      </c>
      <c r="L524" s="3" t="e">
        <f>IF(DEGREES(ACOS(SIN(RADIANS(G524))*SIN(RADIANS(E514))+COS(RADIANS(G524))*COS(RADIANS(E514))*COS(RADIANS(L504))))&gt;90,0,$F$4*$F$5/E513^2*(SIN(RADIANS(G524))*SIN(RADIANS(E514))+COS(RADIANS(G524))*COS(RADIANS(E514))*COS(RADIANS(L504))))</f>
        <v>#DIV/0!</v>
      </c>
      <c r="M524" s="3" t="e">
        <f>IF(DEGREES(ACOS(SIN(RADIANS(G524))*SIN(RADIANS(E514))+COS(RADIANS(G524))*COS(RADIANS(E514))*COS(RADIANS(M504))))&gt;90,0,$F$4*$F$5/E513^2*(SIN(RADIANS(G524))*SIN(RADIANS(E514))+COS(RADIANS(G524))*COS(RADIANS(E514))*COS(RADIANS(M504))))</f>
        <v>#DIV/0!</v>
      </c>
      <c r="N524" s="3" t="e">
        <f>IF(DEGREES(ACOS(SIN(RADIANS(G524))*SIN(RADIANS(E514))+COS(RADIANS(G524))*COS(RADIANS(E514))*COS(RADIANS(N504))))&gt;90,0,$F$4*$F$5/E513^2*(SIN(RADIANS(G524))*SIN(RADIANS(E514))+COS(RADIANS(G524))*COS(RADIANS(E514))*COS(RADIANS(N504))))</f>
        <v>#DIV/0!</v>
      </c>
      <c r="O524" s="3" t="e">
        <f>IF(DEGREES(ACOS(SIN(RADIANS(G524))*SIN(RADIANS(E514))+COS(RADIANS(G524))*COS(RADIANS(E514))*COS(RADIANS(O504))))&gt;90,0,$F$4*$F$5/E513^2*(SIN(RADIANS(G524))*SIN(RADIANS(E514))+COS(RADIANS(G524))*COS(RADIANS(E514))*COS(RADIANS(O504))))</f>
        <v>#DIV/0!</v>
      </c>
      <c r="P524" s="3" t="e">
        <f>IF(DEGREES(ACOS(SIN(RADIANS(G524))*SIN(RADIANS(E514))+COS(RADIANS(G524))*COS(RADIANS(E514))*COS(RADIANS(P504))))&gt;90,0,$F$4*$F$5/E513^2*(SIN(RADIANS(G524))*SIN(RADIANS(E514))+COS(RADIANS(G524))*COS(RADIANS(E514))*COS(RADIANS(P504))))</f>
        <v>#DIV/0!</v>
      </c>
      <c r="Q524" s="3" t="e">
        <f>IF(DEGREES(ACOS(SIN(RADIANS(G524))*SIN(RADIANS(E514))+COS(RADIANS(G524))*COS(RADIANS(E514))*COS(RADIANS(Q504))))&gt;90,0,$F$4*$F$5/E513^2*(SIN(RADIANS(G524))*SIN(RADIANS(E514))+COS(RADIANS(G524))*COS(RADIANS(E514))*COS(RADIANS(Q504))))</f>
        <v>#DIV/0!</v>
      </c>
      <c r="R524" s="3" t="e">
        <f>IF(DEGREES(ACOS(SIN(RADIANS(G524))*SIN(RADIANS(E514))+COS(RADIANS(G524))*COS(RADIANS(E514))*COS(RADIANS(R504))))&gt;90,0,$F$4*$F$5/E513^2*(SIN(RADIANS(G524))*SIN(RADIANS(E514))+COS(RADIANS(G524))*COS(RADIANS(E514))*COS(RADIANS(R504))))</f>
        <v>#DIV/0!</v>
      </c>
      <c r="S524" s="3" t="e">
        <f>IF(DEGREES(ACOS(SIN(RADIANS(G524))*SIN(RADIANS(E514))+COS(RADIANS(G524))*COS(RADIANS(E514))*COS(RADIANS(S504))))&gt;90,0,$F$4*$F$5/E513^2*(SIN(RADIANS(G524))*SIN(RADIANS(E514))+COS(RADIANS(G524))*COS(RADIANS(E514))*COS(RADIANS(S504))))</f>
        <v>#DIV/0!</v>
      </c>
      <c r="T524" s="3" t="e">
        <f>IF(DEGREES(ACOS(SIN(RADIANS(G524))*SIN(RADIANS(E514))+COS(RADIANS(G524))*COS(RADIANS(E514))*COS(RADIANS(T504))))&gt;90,0,$F$4*$F$5/E513^2*(SIN(RADIANS(G524))*SIN(RADIANS(E514))+COS(RADIANS(G524))*COS(RADIANS(E514))*COS(RADIANS(T504))))</f>
        <v>#DIV/0!</v>
      </c>
      <c r="U524" s="3" t="e">
        <f>IF(DEGREES(ACOS(SIN(RADIANS(G524))*SIN(RADIANS(E514))+COS(RADIANS(G524))*COS(RADIANS(E514))*COS(RADIANS(U504))))&gt;90,0,$F$4*$F$5/E513^2*(SIN(RADIANS(G524))*SIN(RADIANS(E514))+COS(RADIANS(G524))*COS(RADIANS(E514))*COS(RADIANS(U504))))</f>
        <v>#DIV/0!</v>
      </c>
      <c r="V524" s="3" t="e">
        <f>IF(DEGREES(ACOS(SIN(RADIANS(G524))*SIN(RADIANS(E514))+COS(RADIANS(G524))*COS(RADIANS(E514))*COS(RADIANS(V504))))&gt;90,0,$F$4*$F$5/E513^2*(SIN(RADIANS(G524))*SIN(RADIANS(E514))+COS(RADIANS(G524))*COS(RADIANS(E514))*COS(RADIANS(V504))))</f>
        <v>#DIV/0!</v>
      </c>
      <c r="W524" s="3" t="e">
        <f>IF(DEGREES(ACOS(SIN(RADIANS(G524))*SIN(RADIANS(E514))+COS(RADIANS(G524))*COS(RADIANS(E514))*COS(RADIANS(W504))))&gt;90,0,$F$4*$F$5/E513^2*(SIN(RADIANS(G524))*SIN(RADIANS(E514))+COS(RADIANS(G524))*COS(RADIANS(E514))*COS(RADIANS(W504))))</f>
        <v>#DIV/0!</v>
      </c>
      <c r="X524" s="3" t="e">
        <f>IF(DEGREES(ACOS(SIN(RADIANS(G524))*SIN(RADIANS(E514))+COS(RADIANS(G524))*COS(RADIANS(E514))*COS(RADIANS(X504))))&gt;90,0,$F$4*$F$5/E513^2*(SIN(RADIANS(G524))*SIN(RADIANS(E514))+COS(RADIANS(G524))*COS(RADIANS(E514))*COS(RADIANS(X504))))</f>
        <v>#DIV/0!</v>
      </c>
      <c r="Y524" s="3" t="e">
        <f>IF(DEGREES(ACOS(SIN(RADIANS(G524))*SIN(RADIANS(E514))+COS(RADIANS(G524))*COS(RADIANS(E514))*COS(RADIANS(Y504))))&gt;90,0,$F$4*$F$5/E513^2*(SIN(RADIANS(G524))*SIN(RADIANS(E514))+COS(RADIANS(G524))*COS(RADIANS(E514))*COS(RADIANS(Y504))))</f>
        <v>#DIV/0!</v>
      </c>
      <c r="Z524" s="3" t="e">
        <f>IF(DEGREES(ACOS(SIN(RADIANS(G524))*SIN(RADIANS(E514))+COS(RADIANS(G524))*COS(RADIANS(E514))*COS(RADIANS(Z504))))&gt;90,0,$F$4*$F$5/E513^2*(SIN(RADIANS(G524))*SIN(RADIANS(E514))+COS(RADIANS(G524))*COS(RADIANS(E514))*COS(RADIANS(Z504))))</f>
        <v>#DIV/0!</v>
      </c>
      <c r="AA524" s="3" t="e">
        <f>IF(DEGREES(ACOS(SIN(RADIANS(G524))*SIN(RADIANS(E514))+COS(RADIANS(G524))*COS(RADIANS(E514))*COS(RADIANS(AA504))))&gt;90,0,$F$4*$F$5/E513^2*(SIN(RADIANS(G524))*SIN(RADIANS(E514))+COS(RADIANS(G524))*COS(RADIANS(E514))*COS(RADIANS(AA504))))</f>
        <v>#DIV/0!</v>
      </c>
      <c r="AB524" s="3" t="e">
        <f>IF(DEGREES(ACOS(SIN(RADIANS(G524))*SIN(RADIANS(E514))+COS(RADIANS(G524))*COS(RADIANS(E514))*COS(RADIANS(AB504))))&gt;90,0,$F$4*$F$5/E513^2*(SIN(RADIANS(G524))*SIN(RADIANS(E514))+COS(RADIANS(G524))*COS(RADIANS(E514))*COS(RADIANS(AB504))))</f>
        <v>#DIV/0!</v>
      </c>
      <c r="AC524" s="3" t="e">
        <f>IF(DEGREES(ACOS(SIN(RADIANS(G524))*SIN(RADIANS(E514))+COS(RADIANS(G524))*COS(RADIANS(E514))*COS(RADIANS(AC504))))&gt;90,0,$F$4*$F$5/E513^2*(SIN(RADIANS(G524))*SIN(RADIANS(E514))+COS(RADIANS(G524))*COS(RADIANS(E514))*COS(RADIANS(AC504))))</f>
        <v>#DIV/0!</v>
      </c>
      <c r="AD524" s="3" t="e">
        <f>IF(DEGREES(ACOS(SIN(RADIANS(G524))*SIN(RADIANS(E514))+COS(RADIANS(G524))*COS(RADIANS(E514))*COS(RADIANS(AD504))))&gt;90,0,$F$4*$F$5/E513^2*(SIN(RADIANS(G524))*SIN(RADIANS(E514))+COS(RADIANS(G524))*COS(RADIANS(E514))*COS(RADIANS(AD504))))</f>
        <v>#DIV/0!</v>
      </c>
      <c r="AE524" s="3" t="e">
        <f>IF(DEGREES(ACOS(SIN(RADIANS(G524))*SIN(RADIANS(E514))+COS(RADIANS(G524))*COS(RADIANS(E514))*COS(RADIANS(AE504))))&gt;90,0,$F$4*$F$5/E513^2*(SIN(RADIANS(G524))*SIN(RADIANS(E514))+COS(RADIANS(G524))*COS(RADIANS(E514))*COS(RADIANS(AE504))))</f>
        <v>#DIV/0!</v>
      </c>
      <c r="AF524" s="3" t="e">
        <f>IF(DEGREES(ACOS(SIN(RADIANS(G524))*SIN(RADIANS(E514))+COS(RADIANS(G524))*COS(RADIANS(E514))*COS(RADIANS(AF504))))&gt;90,0,$F$4*$F$5/E513^2*(SIN(RADIANS(G524))*SIN(RADIANS(E514))+COS(RADIANS(G524))*COS(RADIANS(E514))*COS(RADIANS(AF504))))</f>
        <v>#DIV/0!</v>
      </c>
      <c r="AG524" s="3" t="e">
        <f>IF(DEGREES(ACOS(SIN(RADIANS(G524))*SIN(RADIANS(E514))+COS(RADIANS(G524))*COS(RADIANS(E514))*COS(RADIANS(AG504))))&gt;90,0,$F$4*$F$5/E513^2*(SIN(RADIANS(G524))*SIN(RADIANS(E514))+COS(RADIANS(G524))*COS(RADIANS(E514))*COS(RADIANS(AG504))))</f>
        <v>#DIV/0!</v>
      </c>
      <c r="AH524" s="3" t="e">
        <f>IF(DEGREES(ACOS(SIN(RADIANS(G524))*SIN(RADIANS(E514))+COS(RADIANS(G524))*COS(RADIANS(E514))*COS(RADIANS(AH504))))&gt;90,0,$F$4*$F$5/E513^2*(SIN(RADIANS(G524))*SIN(RADIANS(E514))+COS(RADIANS(G524))*COS(RADIANS(E514))*COS(RADIANS(AH504))))</f>
        <v>#DIV/0!</v>
      </c>
      <c r="AI524" s="3" t="e">
        <f>IF(DEGREES(ACOS(SIN(RADIANS(G524))*SIN(RADIANS(E514))+COS(RADIANS(G524))*COS(RADIANS(E514))*COS(RADIANS(AI504))))&gt;90,0,$F$4*$F$5/E513^2*(SIN(RADIANS(G524))*SIN(RADIANS(E514))+COS(RADIANS(G524))*COS(RADIANS(E514))*COS(RADIANS(AI504))))</f>
        <v>#DIV/0!</v>
      </c>
      <c r="AJ524" s="3" t="e">
        <f>IF(DEGREES(ACOS(SIN(RADIANS(G524))*SIN(RADIANS(E514))+COS(RADIANS(G524))*COS(RADIANS(E514))*COS(RADIANS(AJ504))))&gt;90,0,$F$4*$F$5/E513^2*(SIN(RADIANS(G524))*SIN(RADIANS(E514))+COS(RADIANS(G524))*COS(RADIANS(E514))*COS(RADIANS(AJ504))))</f>
        <v>#DIV/0!</v>
      </c>
      <c r="AK524" s="3" t="e">
        <f>IF(DEGREES(ACOS(SIN(RADIANS(G524))*SIN(RADIANS(E514))+COS(RADIANS(G524))*COS(RADIANS(E514))*COS(RADIANS(AK504))))&gt;90,0,$F$4*$F$5/E513^2*(SIN(RADIANS(G524))*SIN(RADIANS(E514))+COS(RADIANS(G524))*COS(RADIANS(E514))*COS(RADIANS(AK504))))</f>
        <v>#DIV/0!</v>
      </c>
      <c r="AL524" s="3" t="e">
        <f>IF(DEGREES(ACOS(SIN(RADIANS(G524))*SIN(RADIANS(E514))+COS(RADIANS(G524))*COS(RADIANS(E514))*COS(RADIANS(AL504))))&gt;90,0,$F$4*$F$5/E513^2*(SIN(RADIANS(G524))*SIN(RADIANS(E514))+COS(RADIANS(G524))*COS(RADIANS(E514))*COS(RADIANS(AL504))))</f>
        <v>#DIV/0!</v>
      </c>
      <c r="AM524" s="3" t="e">
        <f>IF(DEGREES(ACOS(SIN(RADIANS(G524))*SIN(RADIANS(E514))+COS(RADIANS(G524))*COS(RADIANS(E514))*COS(RADIANS(AM504))))&gt;90,0,$F$4*$F$5/E513^2*(SIN(RADIANS(G524))*SIN(RADIANS(E514))+COS(RADIANS(G524))*COS(RADIANS(E514))*COS(RADIANS(AM504))))</f>
        <v>#DIV/0!</v>
      </c>
      <c r="AN524" s="3" t="e">
        <f>IF(DEGREES(ACOS(SIN(RADIANS(G524))*SIN(RADIANS(E514))+COS(RADIANS(G524))*COS(RADIANS(E514))*COS(RADIANS(AN504))))&gt;90,0,$F$4*$F$5/E513^2*(SIN(RADIANS(G524))*SIN(RADIANS(E514))+COS(RADIANS(G524))*COS(RADIANS(E514))*COS(RADIANS(AN504))))</f>
        <v>#DIV/0!</v>
      </c>
      <c r="AO524" s="3" t="e">
        <f>IF(DEGREES(ACOS(SIN(RADIANS(G524))*SIN(RADIANS(E514))+COS(RADIANS(G524))*COS(RADIANS(E514))*COS(RADIANS(AO504))))&gt;90,0,$F$4*$F$5/E513^2*(SIN(RADIANS(G524))*SIN(RADIANS(E514))+COS(RADIANS(G524))*COS(RADIANS(E514))*COS(RADIANS(AO504))))</f>
        <v>#DIV/0!</v>
      </c>
      <c r="AP524" s="3" t="e">
        <f>IF(DEGREES(ACOS(SIN(RADIANS(G524))*SIN(RADIANS(E514))+COS(RADIANS(G524))*COS(RADIANS(E514))*COS(RADIANS(AP504))))&gt;90,0,$F$4*$F$5/E513^2*(SIN(RADIANS(G524))*SIN(RADIANS(E514))+COS(RADIANS(G524))*COS(RADIANS(E514))*COS(RADIANS(AP504))))</f>
        <v>#DIV/0!</v>
      </c>
      <c r="AQ524" s="3" t="e">
        <f>IF(DEGREES(ACOS(SIN(RADIANS(G524))*SIN(RADIANS(E514))+COS(RADIANS(G524))*COS(RADIANS(E514))*COS(RADIANS(AQ504))))&gt;90,0,$F$4*$F$5/E513^2*(SIN(RADIANS(G524))*SIN(RADIANS(E514))+COS(RADIANS(G524))*COS(RADIANS(E514))*COS(RADIANS(AQ504))))</f>
        <v>#DIV/0!</v>
      </c>
      <c r="AR524" s="3" t="e">
        <f>IF(DEGREES(ACOS(SIN(RADIANS(G524))*SIN(RADIANS(E514))+COS(RADIANS(G524))*COS(RADIANS(E514))*COS(RADIANS(AR504))))&gt;90,0,$F$4*$F$5/E513^2*(SIN(RADIANS(G524))*SIN(RADIANS(E514))+COS(RADIANS(G524))*COS(RADIANS(E514))*COS(RADIANS(AR504))))</f>
        <v>#DIV/0!</v>
      </c>
    </row>
    <row r="525" spans="2:44" ht="15.75" customHeight="1" x14ac:dyDescent="0.2"/>
    <row r="526" spans="2:44" ht="15.75" customHeight="1" x14ac:dyDescent="0.2">
      <c r="H526" s="3" t="s">
        <v>771</v>
      </c>
      <c r="I526" s="3">
        <v>180</v>
      </c>
      <c r="J526" s="3">
        <v>170</v>
      </c>
      <c r="K526" s="3">
        <v>160</v>
      </c>
      <c r="L526" s="3">
        <v>150</v>
      </c>
      <c r="M526" s="3">
        <v>140</v>
      </c>
      <c r="N526" s="3">
        <v>130</v>
      </c>
      <c r="O526" s="3">
        <v>120</v>
      </c>
      <c r="P526" s="3">
        <v>110</v>
      </c>
      <c r="Q526" s="3">
        <v>100</v>
      </c>
      <c r="R526" s="3">
        <v>90</v>
      </c>
      <c r="S526" s="3">
        <v>80</v>
      </c>
      <c r="T526" s="3">
        <v>70</v>
      </c>
      <c r="U526" s="3">
        <v>60</v>
      </c>
      <c r="V526" s="3">
        <v>50</v>
      </c>
      <c r="W526" s="3">
        <v>40</v>
      </c>
      <c r="X526" s="3">
        <v>30</v>
      </c>
      <c r="Y526" s="3">
        <v>20</v>
      </c>
      <c r="Z526" s="3">
        <v>10</v>
      </c>
      <c r="AA526" s="3">
        <v>0</v>
      </c>
      <c r="AB526" s="3">
        <v>-10</v>
      </c>
      <c r="AC526" s="3">
        <v>-20</v>
      </c>
      <c r="AD526" s="3">
        <v>-30</v>
      </c>
      <c r="AE526" s="3">
        <v>-40</v>
      </c>
      <c r="AF526" s="3">
        <v>-50</v>
      </c>
      <c r="AG526" s="3">
        <v>-60</v>
      </c>
      <c r="AH526" s="3">
        <v>-70</v>
      </c>
      <c r="AI526" s="3">
        <v>-80</v>
      </c>
      <c r="AJ526" s="3">
        <v>-90</v>
      </c>
      <c r="AK526" s="3">
        <v>-100</v>
      </c>
      <c r="AL526" s="3">
        <v>-110</v>
      </c>
      <c r="AM526" s="3">
        <v>-120</v>
      </c>
      <c r="AN526" s="3">
        <v>-130</v>
      </c>
      <c r="AO526" s="3">
        <v>-140</v>
      </c>
      <c r="AP526" s="3">
        <v>-150</v>
      </c>
      <c r="AQ526" s="3">
        <v>-160</v>
      </c>
      <c r="AR526" s="3">
        <v>-170</v>
      </c>
    </row>
    <row r="527" spans="2:44" ht="15.75" customHeight="1" x14ac:dyDescent="0.2">
      <c r="H527" s="3" t="s">
        <v>782</v>
      </c>
      <c r="I527" s="3">
        <f>IF(ABS(I526-E539)&gt;180,IF(ABS(I526-E539)&gt;360,ABS(I526-E539)-360,360-ABS(I526-E539)),ABS(I526-E539))</f>
        <v>180.00000000000003</v>
      </c>
      <c r="J527" s="3">
        <f>IF(ABS(J526-E539)&gt;180,IF(ABS(J526-E539)&gt;360,ABS(J526-E539)-360,360-ABS(J526-E539)),ABS(J526-E539))</f>
        <v>170.00000000000003</v>
      </c>
      <c r="K527" s="3">
        <f>IF(ABS(K526-E539)&gt;180,IF(ABS(K526-E539)&gt;360,ABS(K526-E539)-360,360-ABS(K526-E539)),ABS(K526-E539))</f>
        <v>160.00000000000003</v>
      </c>
      <c r="L527" s="3">
        <f>IF(ABS(L526-E539)&gt;180,IF(ABS(L526-E539)&gt;360,ABS(L526-E539)-360,360-ABS(L526-E539)),ABS(L526-E539))</f>
        <v>150.00000000000003</v>
      </c>
      <c r="M527" s="3">
        <f>IF(ABS(M526-E539)&gt;180,IF(ABS(M526-E539)&gt;360,ABS(M526-E539)-360,360-ABS(M526-E539)),ABS(M526-E539))</f>
        <v>140.00000000000003</v>
      </c>
      <c r="N527" s="3">
        <f>IF(ABS(N526-E539)&gt;180,IF(ABS(N526-E539)&gt;360,ABS(N526-E539)-360,360-ABS(N526-E539)),ABS(N526-E539))</f>
        <v>130.00000000000003</v>
      </c>
      <c r="O527" s="3">
        <f>IF(ABS(O526-E539)&gt;180,IF(ABS(O526-E539)&gt;360,ABS(O526-E539)-360,360-ABS(O526-E539)),ABS(O526-E539))</f>
        <v>120.00000000000003</v>
      </c>
      <c r="P527" s="3">
        <f>IF(ABS(P526-E539)&gt;180,IF(ABS(P526-E539)&gt;360,ABS(P526-E539)-360,360-ABS(P526-E539)),ABS(P526-E539))</f>
        <v>110.00000000000003</v>
      </c>
      <c r="Q527" s="3">
        <f>IF(ABS(Q526-E539)&gt;180,IF(ABS(Q526-E539)&gt;360,ABS(Q526-E539)-360,360-ABS(Q526-E539)),ABS(Q526-E539))</f>
        <v>100.00000000000003</v>
      </c>
      <c r="R527" s="3">
        <f>IF(ABS(R526-E539)&gt;180,IF(ABS(R526-E539)&gt;360,ABS(R526-E539)-360,360-ABS(R526-E539)),ABS(R526-E539))</f>
        <v>90.000000000000028</v>
      </c>
      <c r="S527" s="3">
        <f>IF(ABS(S526-E539)&gt;180,IF(ABS(S526-E539)&gt;360,ABS(S526-E539)-360,360-ABS(S526-E539)),ABS(S526-E539))</f>
        <v>80.000000000000028</v>
      </c>
      <c r="T527" s="3">
        <f>IF(ABS(T526-E539)&gt;180,IF(ABS(T526-E539)&gt;360,ABS(T526-E539)-360,360-ABS(T526-E539)),ABS(T526-E539))</f>
        <v>70.000000000000028</v>
      </c>
      <c r="U527" s="3">
        <f>IF(ABS(U526-E539)&gt;180,IF(ABS(U526-E539)&gt;360,ABS(U526-E539)-360,360-ABS(U526-E539)),ABS(U526-E539))</f>
        <v>60.000000000000028</v>
      </c>
      <c r="V527" s="3">
        <f>IF(ABS(V526-E539)&gt;180,IF(ABS(V526-E539)&gt;360,ABS(V526-E539)-360,360-ABS(V526-E539)),ABS(V526-E539))</f>
        <v>50.000000000000028</v>
      </c>
      <c r="W527" s="3">
        <f>IF(ABS(W526-E539)&gt;180,IF(ABS(W526-E539)&gt;360,ABS(W526-E539)-360,360-ABS(W526-E539)),ABS(W526-E539))</f>
        <v>40.000000000000028</v>
      </c>
      <c r="X527" s="3">
        <f>IF(ABS(X526-E539)&gt;180,IF(ABS(X526-E539)&gt;360,ABS(X526-E539)-360,360-ABS(X526-E539)),ABS(X526-E539))</f>
        <v>30.000000000000028</v>
      </c>
      <c r="Y527" s="3">
        <f>IF(ABS(Y526-E539)&gt;180,IF(ABS(Y526-E539)&gt;360,ABS(Y526-E539)-360,360-ABS(Y526-E539)),ABS(Y526-E539))</f>
        <v>20.000000000000028</v>
      </c>
      <c r="Z527" s="3">
        <f>IF(ABS(Z526-E539)&gt;180,IF(ABS(Z526-E539)&gt;360,ABS(Z526-E539)-360,360-ABS(Z526-E539)),ABS(Z526-E539))</f>
        <v>10.000000000000028</v>
      </c>
      <c r="AA527" s="3">
        <f>IF(ABS(AA526-E539)&gt;180,IF(ABS(AA526-E539)&gt;360,ABS(AA526-E539)-360,360-ABS(AA526-E539)),ABS(AA526-E539))</f>
        <v>2.8421709430404007E-14</v>
      </c>
      <c r="AB527" s="3">
        <f>IF(ABS(AB526-E539)&gt;180,IF(ABS(AB526-E539)&gt;360,ABS(AB526-E539)-360,360-ABS(AB526-E539)),ABS(AB526-E539))</f>
        <v>9.9999999999999716</v>
      </c>
      <c r="AC527" s="3">
        <f>IF(ABS(AC526-E539)&gt;180,IF(ABS(AC526-E539)&gt;360,ABS(AC526-E539)-360,360-ABS(AC526-E539)),ABS(AC526-E539))</f>
        <v>19.999999999999972</v>
      </c>
      <c r="AD527" s="3">
        <f>IF(ABS(AD526-E539)&gt;180,IF(ABS(AD526-E539)&gt;360,ABS(AD526-E539)-360,360-ABS(AD526-E539)),ABS(AD526-E539))</f>
        <v>29.999999999999972</v>
      </c>
      <c r="AE527" s="3">
        <f>IF(ABS(AE526-E539)&gt;180,IF(ABS(AE526-E539)&gt;360,ABS(AE526-E539)-360,360-ABS(AE526-E539)),ABS(AE526-E539))</f>
        <v>39.999999999999972</v>
      </c>
      <c r="AF527" s="3">
        <f>IF(ABS(AF526-E539)&gt;180,IF(ABS(AF526-E539)&gt;360,ABS(AF526-E539)-360,360-ABS(AF526-E539)),ABS(AF526-E539))</f>
        <v>49.999999999999972</v>
      </c>
      <c r="AG527" s="3">
        <f>IF(ABS(AG526-E539)&gt;180,IF(ABS(AG526-E539)&gt;360,ABS(AG526-E539)-360,360-ABS(AG526-E539)),ABS(AG526-E539))</f>
        <v>59.999999999999972</v>
      </c>
      <c r="AH527" s="3">
        <f>IF(ABS(AH526-E539)&gt;180,IF(ABS(AH526-E539)&gt;360,ABS(AH526-E539)-360,360-ABS(AH526-E539)),ABS(AH526-E539))</f>
        <v>69.999999999999972</v>
      </c>
      <c r="AI527" s="3">
        <f>IF(ABS(AI526-E539)&gt;180,IF(ABS(AI526-E539)&gt;360,ABS(AI526-E539)-360,360-ABS(AI526-E539)),ABS(AI526-E539))</f>
        <v>79.999999999999972</v>
      </c>
      <c r="AJ527" s="3">
        <f>IF(ABS(AJ526-E539)&gt;180,IF(ABS(AJ526-E539)&gt;360,ABS(AJ526-E539)-360,360-ABS(AJ526-E539)),ABS(AJ526-E539))</f>
        <v>89.999999999999972</v>
      </c>
      <c r="AK527" s="3">
        <f>IF(ABS(AK526-E539)&gt;180,IF(ABS(AK526-E539)&gt;360,ABS(AK526-E539)-360,360-ABS(AK526-E539)),ABS(AK526-E539))</f>
        <v>99.999999999999972</v>
      </c>
      <c r="AL527" s="3">
        <f>IF(ABS(AL526-E539)&gt;180,IF(ABS(AL526-E539)&gt;360,ABS(AL526-E539)-360,360-ABS(AL526-E539)),ABS(AL526-E539))</f>
        <v>109.99999999999997</v>
      </c>
      <c r="AM527" s="3">
        <f>IF(ABS(AM526-E539)&gt;180,IF(ABS(AM526-E539)&gt;360,ABS(AM526-E539)-360,360-ABS(AM526-E539)),ABS(AM526-E539))</f>
        <v>119.99999999999997</v>
      </c>
      <c r="AN527" s="3">
        <f>IF(ABS(AN526-E539)&gt;180,IF(ABS(AN526-E539)&gt;360,ABS(AN526-E539)-360,360-ABS(AN526-E539)),ABS(AN526-E539))</f>
        <v>129.99999999999997</v>
      </c>
      <c r="AO527" s="3">
        <f>IF(ABS(AO526-E539)&gt;180,IF(ABS(AO526-E539)&gt;360,ABS(AO526-E539)-360,360-ABS(AO526-E539)),ABS(AO526-E539))</f>
        <v>139.99999999999997</v>
      </c>
      <c r="AP527" s="3">
        <f>IF(ABS(AP526-E539)&gt;180,IF(ABS(AP526-E539)&gt;360,ABS(AP526-E539)-360,360-ABS(AP526-E539)),ABS(AP526-E539))</f>
        <v>149.99999999999997</v>
      </c>
      <c r="AQ527" s="3">
        <f>IF(ABS(AQ526-E539)&gt;180,IF(ABS(AQ526-E539)&gt;360,ABS(AQ526-E539)-360,360-ABS(AQ526-E539)),ABS(AQ526-E539))</f>
        <v>159.99999999999997</v>
      </c>
      <c r="AR527" s="3">
        <f>IF(ABS(AR526-E539)&gt;180,IF(ABS(AR526-E539)&gt;360,ABS(AR526-E539)-360,360-ABS(AR526-E539)),ABS(AR526-E539))</f>
        <v>169.99999999999997</v>
      </c>
    </row>
    <row r="528" spans="2:44" ht="15.75" customHeight="1" x14ac:dyDescent="0.2">
      <c r="G528" s="3" t="s">
        <v>736</v>
      </c>
    </row>
    <row r="529" spans="2:44" ht="15.75" customHeight="1" x14ac:dyDescent="0.2">
      <c r="B529" s="3" t="s">
        <v>791</v>
      </c>
      <c r="E529" s="3">
        <v>210</v>
      </c>
      <c r="G529" s="3">
        <v>90</v>
      </c>
      <c r="I529" s="3" t="e">
        <f>IF(DEGREES(ACOS(SIN(RADIANS(G529))*SIN(RADIANS(E537))+COS(RADIANS(G529))*COS(RADIANS(E537))*COS(RADIANS(I527))))&gt;90,0,$F$4*$F$5/E536^2*(SIN(RADIANS(G529))*SIN(RADIANS(E537))+COS(RADIANS(G529))*COS(RADIANS(E537))*COS(RADIANS(I527))))</f>
        <v>#DIV/0!</v>
      </c>
      <c r="J529" s="3" t="e">
        <f>IF(DEGREES(ACOS(SIN(RADIANS(G529))*SIN(RADIANS(E537))+COS(RADIANS(G529))*COS(RADIANS(E537))*COS(RADIANS(J527))))&gt;90,0,$F$4*$F$5/E536^2*(SIN(RADIANS(G529))*SIN(RADIANS(E537))+COS(RADIANS(G529))*COS(RADIANS(E537))*COS(RADIANS(J527))))</f>
        <v>#DIV/0!</v>
      </c>
      <c r="K529" s="3" t="e">
        <f>IF(DEGREES(ACOS(SIN(RADIANS(G529))*SIN(RADIANS(E537))+COS(RADIANS(G529))*COS(RADIANS(E537))*COS(RADIANS(K527))))&gt;90,0,$F$4*$F$5/E536^2*(SIN(RADIANS(G529))*SIN(RADIANS(E537))+COS(RADIANS(G529))*COS(RADIANS(E537))*COS(RADIANS(K527))))</f>
        <v>#DIV/0!</v>
      </c>
      <c r="L529" s="3" t="e">
        <f>IF(DEGREES(ACOS(SIN(RADIANS(G529))*SIN(RADIANS(E537))+COS(RADIANS(G529))*COS(RADIANS(E537))*COS(RADIANS(L527))))&gt;90,0,$F$4*$F$5/E536^2*(SIN(RADIANS(G529))*SIN(RADIANS(E537))+COS(RADIANS(G529))*COS(RADIANS(E537))*COS(RADIANS(L527))))</f>
        <v>#DIV/0!</v>
      </c>
      <c r="M529" s="3" t="e">
        <f>IF(DEGREES(ACOS(SIN(RADIANS(G529))*SIN(RADIANS(E537))+COS(RADIANS(G529))*COS(RADIANS(E537))*COS(RADIANS(M527))))&gt;90,0,$F$4*$F$5/E536^2*(SIN(RADIANS(G529))*SIN(RADIANS(E537))+COS(RADIANS(G529))*COS(RADIANS(E537))*COS(RADIANS(M527))))</f>
        <v>#DIV/0!</v>
      </c>
      <c r="N529" s="3" t="e">
        <f>IF(DEGREES(ACOS(SIN(RADIANS(G529))*SIN(RADIANS(E537))+COS(RADIANS(G529))*COS(RADIANS(E537))*COS(RADIANS(N527))))&gt;90,0,$F$4*$F$5/E536^2*(SIN(RADIANS(G529))*SIN(RADIANS(E537))+COS(RADIANS(G529))*COS(RADIANS(E537))*COS(RADIANS(N527))))</f>
        <v>#DIV/0!</v>
      </c>
      <c r="O529" s="3" t="e">
        <f>IF(DEGREES(ACOS(SIN(RADIANS(G529))*SIN(RADIANS(E537))+COS(RADIANS(G529))*COS(RADIANS(E537))*COS(RADIANS(O527))))&gt;90,0,$F$4*$F$5/E536^2*(SIN(RADIANS(G529))*SIN(RADIANS(E537))+COS(RADIANS(G529))*COS(RADIANS(E537))*COS(RADIANS(O527))))</f>
        <v>#DIV/0!</v>
      </c>
      <c r="P529" s="3" t="e">
        <f>IF(DEGREES(ACOS(SIN(RADIANS(G529))*SIN(RADIANS(E537))+COS(RADIANS(G529))*COS(RADIANS(E537))*COS(RADIANS(P527))))&gt;90,0,$F$4*$F$5/E536^2*(SIN(RADIANS(G529))*SIN(RADIANS(E537))+COS(RADIANS(G529))*COS(RADIANS(E537))*COS(RADIANS(P527))))</f>
        <v>#DIV/0!</v>
      </c>
      <c r="Q529" s="3" t="e">
        <f>IF(DEGREES(ACOS(SIN(RADIANS(G529))*SIN(RADIANS(E537))+COS(RADIANS(G529))*COS(RADIANS(E537))*COS(RADIANS(Q527))))&gt;90,0,$F$4*$F$5/E536^2*(SIN(RADIANS(G529))*SIN(RADIANS(E537))+COS(RADIANS(G529))*COS(RADIANS(E537))*COS(RADIANS(Q527))))</f>
        <v>#DIV/0!</v>
      </c>
      <c r="R529" s="3" t="e">
        <f>IF(DEGREES(ACOS(SIN(RADIANS(G529))*SIN(RADIANS(E537))+COS(RADIANS(G529))*COS(RADIANS(E537))*COS(RADIANS(R527))))&gt;90,0,$F$4*$F$5/E536^2*(SIN(RADIANS(G529))*SIN(RADIANS(E537))+COS(RADIANS(G529))*COS(RADIANS(E537))*COS(RADIANS(R527))))</f>
        <v>#DIV/0!</v>
      </c>
      <c r="S529" s="3" t="e">
        <f>IF(DEGREES(ACOS(SIN(RADIANS(G529))*SIN(RADIANS(E537))+COS(RADIANS(G529))*COS(RADIANS(E537))*COS(RADIANS(S527))))&gt;90,0,$F$4*$F$5/E536^2*(SIN(RADIANS(G529))*SIN(RADIANS(E537))+COS(RADIANS(G529))*COS(RADIANS(E537))*COS(RADIANS(S527))))</f>
        <v>#DIV/0!</v>
      </c>
      <c r="T529" s="3" t="e">
        <f>IF(DEGREES(ACOS(SIN(RADIANS(G529))*SIN(RADIANS(E537))+COS(RADIANS(G529))*COS(RADIANS(E537))*COS(RADIANS(T527))))&gt;90,0,$F$4*$F$5/E536^2*(SIN(RADIANS(G529))*SIN(RADIANS(E537))+COS(RADIANS(G529))*COS(RADIANS(E537))*COS(RADIANS(T527))))</f>
        <v>#DIV/0!</v>
      </c>
      <c r="U529" s="3" t="e">
        <f>IF(DEGREES(ACOS(SIN(RADIANS(G529))*SIN(RADIANS(E537))+COS(RADIANS(G529))*COS(RADIANS(E537))*COS(RADIANS(U527))))&gt;90,0,$F$4*$F$5/E536^2*(SIN(RADIANS(G529))*SIN(RADIANS(E537))+COS(RADIANS(G529))*COS(RADIANS(E537))*COS(RADIANS(U527))))</f>
        <v>#DIV/0!</v>
      </c>
      <c r="V529" s="3" t="e">
        <f>IF(DEGREES(ACOS(SIN(RADIANS(G529))*SIN(RADIANS(E537))+COS(RADIANS(G529))*COS(RADIANS(E537))*COS(RADIANS(V527))))&gt;90,0,$F$4*$F$5/E536^2*(SIN(RADIANS(G529))*SIN(RADIANS(E537))+COS(RADIANS(G529))*COS(RADIANS(E537))*COS(RADIANS(V527))))</f>
        <v>#DIV/0!</v>
      </c>
      <c r="W529" s="3" t="e">
        <f>IF(DEGREES(ACOS(SIN(RADIANS(G529))*SIN(RADIANS(E537))+COS(RADIANS(G529))*COS(RADIANS(E537))*COS(RADIANS(W527))))&gt;90,0,$F$4*$F$5/E536^2*(SIN(RADIANS(G529))*SIN(RADIANS(E537))+COS(RADIANS(G529))*COS(RADIANS(E537))*COS(RADIANS(W527))))</f>
        <v>#DIV/0!</v>
      </c>
      <c r="X529" s="3" t="e">
        <f>IF(DEGREES(ACOS(SIN(RADIANS(G529))*SIN(RADIANS(E537))+COS(RADIANS(G529))*COS(RADIANS(E537))*COS(RADIANS(X527))))&gt;90,0,$F$4*$F$5/E536^2*(SIN(RADIANS(G529))*SIN(RADIANS(E537))+COS(RADIANS(G529))*COS(RADIANS(E537))*COS(RADIANS(X527))))</f>
        <v>#DIV/0!</v>
      </c>
      <c r="Y529" s="3" t="e">
        <f>IF(DEGREES(ACOS(SIN(RADIANS(G529))*SIN(RADIANS(E537))+COS(RADIANS(G529))*COS(RADIANS(E537))*COS(RADIANS(Y527))))&gt;90,0,$F$4*$F$5/E536^2*(SIN(RADIANS(G529))*SIN(RADIANS(E537))+COS(RADIANS(G529))*COS(RADIANS(E537))*COS(RADIANS(Y527))))</f>
        <v>#DIV/0!</v>
      </c>
      <c r="Z529" s="3" t="e">
        <f>IF(DEGREES(ACOS(SIN(RADIANS(G529))*SIN(RADIANS(E537))+COS(RADIANS(G529))*COS(RADIANS(E537))*COS(RADIANS(Z527))))&gt;90,0,$F$4*$F$5/E536^2*(SIN(RADIANS(G529))*SIN(RADIANS(E537))+COS(RADIANS(G529))*COS(RADIANS(E537))*COS(RADIANS(Z527))))</f>
        <v>#DIV/0!</v>
      </c>
      <c r="AA529" s="3" t="e">
        <f>IF(DEGREES(ACOS(SIN(RADIANS(G529))*SIN(RADIANS(E537))+COS(RADIANS(G529))*COS(RADIANS(E537))*COS(RADIANS(AA527))))&gt;90,0,$F$4*$F$5/E536^2*(SIN(RADIANS(G529))*SIN(RADIANS(E537))+COS(RADIANS(G529))*COS(RADIANS(E537))*COS(RADIANS(AA527))))</f>
        <v>#DIV/0!</v>
      </c>
      <c r="AB529" s="3" t="e">
        <f>IF(DEGREES(ACOS(SIN(RADIANS(G529))*SIN(RADIANS(E537))+COS(RADIANS(G529))*COS(RADIANS(E537))*COS(RADIANS(AB527))))&gt;90,0,$F$4*$F$5/E536^2*(SIN(RADIANS(G529))*SIN(RADIANS(E537))+COS(RADIANS(G529))*COS(RADIANS(E537))*COS(RADIANS(AB527))))</f>
        <v>#DIV/0!</v>
      </c>
      <c r="AC529" s="3" t="e">
        <f>IF(DEGREES(ACOS(SIN(RADIANS(G529))*SIN(RADIANS(E537))+COS(RADIANS(G529))*COS(RADIANS(E537))*COS(RADIANS(AC527))))&gt;90,0,$F$4*$F$5/E536^2*(SIN(RADIANS(G529))*SIN(RADIANS(E537))+COS(RADIANS(G529))*COS(RADIANS(E537))*COS(RADIANS(AC527))))</f>
        <v>#DIV/0!</v>
      </c>
      <c r="AD529" s="3" t="e">
        <f>IF(DEGREES(ACOS(SIN(RADIANS(G529))*SIN(RADIANS(E537))+COS(RADIANS(G529))*COS(RADIANS(E537))*COS(RADIANS(AD527))))&gt;90,0,$F$4*$F$5/E536^2*(SIN(RADIANS(G529))*SIN(RADIANS(E537))+COS(RADIANS(G529))*COS(RADIANS(E537))*COS(RADIANS(AD527))))</f>
        <v>#DIV/0!</v>
      </c>
      <c r="AE529" s="3" t="e">
        <f>IF(DEGREES(ACOS(SIN(RADIANS(G529))*SIN(RADIANS(E537))+COS(RADIANS(G529))*COS(RADIANS(E537))*COS(RADIANS(AE527))))&gt;90,0,$F$4*$F$5/E536^2*(SIN(RADIANS(G529))*SIN(RADIANS(E537))+COS(RADIANS(G529))*COS(RADIANS(E537))*COS(RADIANS(AE527))))</f>
        <v>#DIV/0!</v>
      </c>
      <c r="AF529" s="3" t="e">
        <f>IF(DEGREES(ACOS(SIN(RADIANS(G529))*SIN(RADIANS(E537))+COS(RADIANS(G529))*COS(RADIANS(E537))*COS(RADIANS(AF527))))&gt;90,0,$F$4*$F$5/E536^2*(SIN(RADIANS(G529))*SIN(RADIANS(E537))+COS(RADIANS(G529))*COS(RADIANS(E537))*COS(RADIANS(AF527))))</f>
        <v>#DIV/0!</v>
      </c>
      <c r="AG529" s="3" t="e">
        <f>IF(DEGREES(ACOS(SIN(RADIANS(G529))*SIN(RADIANS(E537))+COS(RADIANS(G529))*COS(RADIANS(E537))*COS(RADIANS(AG527))))&gt;90,0,$F$4*$F$5/E536^2*(SIN(RADIANS(G529))*SIN(RADIANS(E537))+COS(RADIANS(G529))*COS(RADIANS(E537))*COS(RADIANS(AG527))))</f>
        <v>#DIV/0!</v>
      </c>
      <c r="AH529" s="3" t="e">
        <f>IF(DEGREES(ACOS(SIN(RADIANS(G529))*SIN(RADIANS(E537))+COS(RADIANS(G529))*COS(RADIANS(E537))*COS(RADIANS(AH527))))&gt;90,0,$F$4*$F$5/E536^2*(SIN(RADIANS(G529))*SIN(RADIANS(E537))+COS(RADIANS(G529))*COS(RADIANS(E537))*COS(RADIANS(AH527))))</f>
        <v>#DIV/0!</v>
      </c>
      <c r="AI529" s="3" t="e">
        <f>IF(DEGREES(ACOS(SIN(RADIANS(G529))*SIN(RADIANS(E537))+COS(RADIANS(G529))*COS(RADIANS(E537))*COS(RADIANS(AI527))))&gt;90,0,$F$4*$F$5/E536^2*(SIN(RADIANS(G529))*SIN(RADIANS(E537))+COS(RADIANS(G529))*COS(RADIANS(E537))*COS(RADIANS(AI527))))</f>
        <v>#DIV/0!</v>
      </c>
      <c r="AJ529" s="3" t="e">
        <f>IF(DEGREES(ACOS(SIN(RADIANS(G529))*SIN(RADIANS(E537))+COS(RADIANS(G529))*COS(RADIANS(E537))*COS(RADIANS(AJ527))))&gt;90,0,$F$4*$F$5/E536^2*(SIN(RADIANS(G529))*SIN(RADIANS(E537))+COS(RADIANS(G529))*COS(RADIANS(E537))*COS(RADIANS(AJ527))))</f>
        <v>#DIV/0!</v>
      </c>
      <c r="AK529" s="3" t="e">
        <f>IF(DEGREES(ACOS(SIN(RADIANS(G529))*SIN(RADIANS(E537))+COS(RADIANS(G529))*COS(RADIANS(E537))*COS(RADIANS(AK527))))&gt;90,0,$F$4*$F$5/E536^2*(SIN(RADIANS(G529))*SIN(RADIANS(E537))+COS(RADIANS(G529))*COS(RADIANS(E537))*COS(RADIANS(AK527))))</f>
        <v>#DIV/0!</v>
      </c>
      <c r="AL529" s="3" t="e">
        <f>IF(DEGREES(ACOS(SIN(RADIANS(G529))*SIN(RADIANS(E537))+COS(RADIANS(G529))*COS(RADIANS(E537))*COS(RADIANS(AL527))))&gt;90,0,$F$4*$F$5/E536^2*(SIN(RADIANS(G529))*SIN(RADIANS(E537))+COS(RADIANS(G529))*COS(RADIANS(E537))*COS(RADIANS(AL527))))</f>
        <v>#DIV/0!</v>
      </c>
      <c r="AM529" s="3" t="e">
        <f>IF(DEGREES(ACOS(SIN(RADIANS(G529))*SIN(RADIANS(E537))+COS(RADIANS(G529))*COS(RADIANS(E537))*COS(RADIANS(AM527))))&gt;90,0,$F$4*$F$5/E536^2*(SIN(RADIANS(G529))*SIN(RADIANS(E537))+COS(RADIANS(G529))*COS(RADIANS(E537))*COS(RADIANS(AM527))))</f>
        <v>#DIV/0!</v>
      </c>
      <c r="AN529" s="3" t="e">
        <f>IF(DEGREES(ACOS(SIN(RADIANS(G529))*SIN(RADIANS(E537))+COS(RADIANS(G529))*COS(RADIANS(E537))*COS(RADIANS(AN527))))&gt;90,0,$F$4*$F$5/E536^2*(SIN(RADIANS(G529))*SIN(RADIANS(E537))+COS(RADIANS(G529))*COS(RADIANS(E537))*COS(RADIANS(AN527))))</f>
        <v>#DIV/0!</v>
      </c>
      <c r="AO529" s="3" t="e">
        <f>IF(DEGREES(ACOS(SIN(RADIANS(G529))*SIN(RADIANS(E537))+COS(RADIANS(G529))*COS(RADIANS(E537))*COS(RADIANS(AO527))))&gt;90,0,$F$4*$F$5/E536^2*(SIN(RADIANS(G529))*SIN(RADIANS(E537))+COS(RADIANS(G529))*COS(RADIANS(E537))*COS(RADIANS(AO527))))</f>
        <v>#DIV/0!</v>
      </c>
      <c r="AP529" s="3" t="e">
        <f>IF(DEGREES(ACOS(SIN(RADIANS(G529))*SIN(RADIANS(E537))+COS(RADIANS(G529))*COS(RADIANS(E537))*COS(RADIANS(AP527))))&gt;90,0,$F$4*$F$5/E536^2*(SIN(RADIANS(G529))*SIN(RADIANS(E537))+COS(RADIANS(G529))*COS(RADIANS(E537))*COS(RADIANS(AP527))))</f>
        <v>#DIV/0!</v>
      </c>
      <c r="AQ529" s="3" t="e">
        <f>IF(DEGREES(ACOS(SIN(RADIANS(G529))*SIN(RADIANS(E537))+COS(RADIANS(G529))*COS(RADIANS(E537))*COS(RADIANS(AQ527))))&gt;90,0,$F$4*$F$5/E536^2*(SIN(RADIANS(G529))*SIN(RADIANS(E537))+COS(RADIANS(G529))*COS(RADIANS(E537))*COS(RADIANS(AQ527))))</f>
        <v>#DIV/0!</v>
      </c>
      <c r="AR529" s="3" t="e">
        <f>IF(DEGREES(ACOS(SIN(RADIANS(G529))*SIN(RADIANS(E537))+COS(RADIANS(G529))*COS(RADIANS(E537))*COS(RADIANS(AR527))))&gt;90,0,$F$4*$F$5/E536^2*(SIN(RADIANS(G529))*SIN(RADIANS(E537))+COS(RADIANS(G529))*COS(RADIANS(E537))*COS(RADIANS(AR527))))</f>
        <v>#DIV/0!</v>
      </c>
    </row>
    <row r="530" spans="2:44" ht="15.75" customHeight="1" x14ac:dyDescent="0.2">
      <c r="B530" s="3" t="s">
        <v>728</v>
      </c>
      <c r="E530" s="3">
        <f t="array" ref="E530">INDEX($D$1751:$AM$1751,0,MATCH(E529-IF(E529&lt;360,0,360),$D$1700:$AM$1700,0))+IF(E529&gt;350,360,0)</f>
        <v>210.00000000000003</v>
      </c>
      <c r="G530" s="3">
        <v>80</v>
      </c>
      <c r="I530" s="3">
        <f>IF(DEGREES(ACOS(SIN(RADIANS(G530))*SIN(RADIANS(E537))+COS(RADIANS(G530))*COS(RADIANS(E537))*COS(RADIANS(I527))))&gt;90,0,$F$4*$F$5/E536^2*(SIN(RADIANS(G530))*SIN(RADIANS(E537))+COS(RADIANS(G530))*COS(RADIANS(E537))*COS(RADIANS(I527))))</f>
        <v>0</v>
      </c>
      <c r="J530" s="3">
        <f>IF(DEGREES(ACOS(SIN(RADIANS(G530))*SIN(RADIANS(E537))+COS(RADIANS(G530))*COS(RADIANS(E537))*COS(RADIANS(J527))))&gt;90,0,$F$4*$F$5/E536^2*(SIN(RADIANS(G530))*SIN(RADIANS(E537))+COS(RADIANS(G530))*COS(RADIANS(E537))*COS(RADIANS(J527))))</f>
        <v>0</v>
      </c>
      <c r="K530" s="3">
        <f>IF(DEGREES(ACOS(SIN(RADIANS(G530))*SIN(RADIANS(E537))+COS(RADIANS(G530))*COS(RADIANS(E537))*COS(RADIANS(K527))))&gt;90,0,$F$4*$F$5/E536^2*(SIN(RADIANS(G530))*SIN(RADIANS(E537))+COS(RADIANS(G530))*COS(RADIANS(E537))*COS(RADIANS(K527))))</f>
        <v>0</v>
      </c>
      <c r="L530" s="3">
        <f>IF(DEGREES(ACOS(SIN(RADIANS(G530))*SIN(RADIANS(E537))+COS(RADIANS(G530))*COS(RADIANS(E537))*COS(RADIANS(L527))))&gt;90,0,$F$4*$F$5/E536^2*(SIN(RADIANS(G530))*SIN(RADIANS(E537))+COS(RADIANS(G530))*COS(RADIANS(E537))*COS(RADIANS(L527))))</f>
        <v>0</v>
      </c>
      <c r="M530" s="3">
        <f>IF(DEGREES(ACOS(SIN(RADIANS(G530))*SIN(RADIANS(E537))+COS(RADIANS(G530))*COS(RADIANS(E537))*COS(RADIANS(M527))))&gt;90,0,$F$4*$F$5/E536^2*(SIN(RADIANS(G530))*SIN(RADIANS(E537))+COS(RADIANS(G530))*COS(RADIANS(E537))*COS(RADIANS(M527))))</f>
        <v>0</v>
      </c>
      <c r="N530" s="3">
        <f>IF(DEGREES(ACOS(SIN(RADIANS(G530))*SIN(RADIANS(E537))+COS(RADIANS(G530))*COS(RADIANS(E537))*COS(RADIANS(N527))))&gt;90,0,$F$4*$F$5/E536^2*(SIN(RADIANS(G530))*SIN(RADIANS(E537))+COS(RADIANS(G530))*COS(RADIANS(E537))*COS(RADIANS(N527))))</f>
        <v>0</v>
      </c>
      <c r="O530" s="3">
        <f>IF(DEGREES(ACOS(SIN(RADIANS(G530))*SIN(RADIANS(E537))+COS(RADIANS(G530))*COS(RADIANS(E537))*COS(RADIANS(O527))))&gt;90,0,$F$4*$F$5/E536^2*(SIN(RADIANS(G530))*SIN(RADIANS(E537))+COS(RADIANS(G530))*COS(RADIANS(E537))*COS(RADIANS(O527))))</f>
        <v>0</v>
      </c>
      <c r="P530" s="3">
        <f>IF(DEGREES(ACOS(SIN(RADIANS(G530))*SIN(RADIANS(E537))+COS(RADIANS(G530))*COS(RADIANS(E537))*COS(RADIANS(P527))))&gt;90,0,$F$4*$F$5/E536^2*(SIN(RADIANS(G530))*SIN(RADIANS(E537))+COS(RADIANS(G530))*COS(RADIANS(E537))*COS(RADIANS(P527))))</f>
        <v>0</v>
      </c>
      <c r="Q530" s="3">
        <f>IF(DEGREES(ACOS(SIN(RADIANS(G530))*SIN(RADIANS(E537))+COS(RADIANS(G530))*COS(RADIANS(E537))*COS(RADIANS(Q527))))&gt;90,0,$F$4*$F$5/E536^2*(SIN(RADIANS(G530))*SIN(RADIANS(E537))+COS(RADIANS(G530))*COS(RADIANS(E537))*COS(RADIANS(Q527))))</f>
        <v>0</v>
      </c>
      <c r="R530" s="3" t="e">
        <f>IF(DEGREES(ACOS(SIN(RADIANS(G530))*SIN(RADIANS(E537))+COS(RADIANS(G530))*COS(RADIANS(E537))*COS(RADIANS(R527))))&gt;90,0,$F$4*$F$5/E536^2*(SIN(RADIANS(G530))*SIN(RADIANS(E537))+COS(RADIANS(G530))*COS(RADIANS(E537))*COS(RADIANS(R527))))</f>
        <v>#DIV/0!</v>
      </c>
      <c r="S530" s="3" t="e">
        <f>IF(DEGREES(ACOS(SIN(RADIANS(G530))*SIN(RADIANS(E537))+COS(RADIANS(G530))*COS(RADIANS(E537))*COS(RADIANS(S527))))&gt;90,0,$F$4*$F$5/E536^2*(SIN(RADIANS(G530))*SIN(RADIANS(E537))+COS(RADIANS(G530))*COS(RADIANS(E537))*COS(RADIANS(S527))))</f>
        <v>#DIV/0!</v>
      </c>
      <c r="T530" s="3" t="e">
        <f>IF(DEGREES(ACOS(SIN(RADIANS(G530))*SIN(RADIANS(E537))+COS(RADIANS(G530))*COS(RADIANS(E537))*COS(RADIANS(T527))))&gt;90,0,$F$4*$F$5/E536^2*(SIN(RADIANS(G530))*SIN(RADIANS(E537))+COS(RADIANS(G530))*COS(RADIANS(E537))*COS(RADIANS(T527))))</f>
        <v>#DIV/0!</v>
      </c>
      <c r="U530" s="3" t="e">
        <f>IF(DEGREES(ACOS(SIN(RADIANS(G530))*SIN(RADIANS(E537))+COS(RADIANS(G530))*COS(RADIANS(E537))*COS(RADIANS(U527))))&gt;90,0,$F$4*$F$5/E536^2*(SIN(RADIANS(G530))*SIN(RADIANS(E537))+COS(RADIANS(G530))*COS(RADIANS(E537))*COS(RADIANS(U527))))</f>
        <v>#DIV/0!</v>
      </c>
      <c r="V530" s="3" t="e">
        <f>IF(DEGREES(ACOS(SIN(RADIANS(G530))*SIN(RADIANS(E537))+COS(RADIANS(G530))*COS(RADIANS(E537))*COS(RADIANS(V527))))&gt;90,0,$F$4*$F$5/E536^2*(SIN(RADIANS(G530))*SIN(RADIANS(E537))+COS(RADIANS(G530))*COS(RADIANS(E537))*COS(RADIANS(V527))))</f>
        <v>#DIV/0!</v>
      </c>
      <c r="W530" s="3" t="e">
        <f>IF(DEGREES(ACOS(SIN(RADIANS(G530))*SIN(RADIANS(E537))+COS(RADIANS(G530))*COS(RADIANS(E537))*COS(RADIANS(W527))))&gt;90,0,$F$4*$F$5/E536^2*(SIN(RADIANS(G530))*SIN(RADIANS(E537))+COS(RADIANS(G530))*COS(RADIANS(E537))*COS(RADIANS(W527))))</f>
        <v>#DIV/0!</v>
      </c>
      <c r="X530" s="3" t="e">
        <f>IF(DEGREES(ACOS(SIN(RADIANS(G530))*SIN(RADIANS(E537))+COS(RADIANS(G530))*COS(RADIANS(E537))*COS(RADIANS(X527))))&gt;90,0,$F$4*$F$5/E536^2*(SIN(RADIANS(G530))*SIN(RADIANS(E537))+COS(RADIANS(G530))*COS(RADIANS(E537))*COS(RADIANS(X527))))</f>
        <v>#DIV/0!</v>
      </c>
      <c r="Y530" s="3" t="e">
        <f>IF(DEGREES(ACOS(SIN(RADIANS(G530))*SIN(RADIANS(E537))+COS(RADIANS(G530))*COS(RADIANS(E537))*COS(RADIANS(Y527))))&gt;90,0,$F$4*$F$5/E536^2*(SIN(RADIANS(G530))*SIN(RADIANS(E537))+COS(RADIANS(G530))*COS(RADIANS(E537))*COS(RADIANS(Y527))))</f>
        <v>#DIV/0!</v>
      </c>
      <c r="Z530" s="3" t="e">
        <f>IF(DEGREES(ACOS(SIN(RADIANS(G530))*SIN(RADIANS(E537))+COS(RADIANS(G530))*COS(RADIANS(E537))*COS(RADIANS(Z527))))&gt;90,0,$F$4*$F$5/E536^2*(SIN(RADIANS(G530))*SIN(RADIANS(E537))+COS(RADIANS(G530))*COS(RADIANS(E537))*COS(RADIANS(Z527))))</f>
        <v>#DIV/0!</v>
      </c>
      <c r="AA530" s="3" t="e">
        <f>IF(DEGREES(ACOS(SIN(RADIANS(G530))*SIN(RADIANS(E537))+COS(RADIANS(G530))*COS(RADIANS(E537))*COS(RADIANS(AA527))))&gt;90,0,$F$4*$F$5/E536^2*(SIN(RADIANS(G530))*SIN(RADIANS(E537))+COS(RADIANS(G530))*COS(RADIANS(E537))*COS(RADIANS(AA527))))</f>
        <v>#DIV/0!</v>
      </c>
      <c r="AB530" s="3" t="e">
        <f>IF(DEGREES(ACOS(SIN(RADIANS(G530))*SIN(RADIANS(E537))+COS(RADIANS(G530))*COS(RADIANS(E537))*COS(RADIANS(AB527))))&gt;90,0,$F$4*$F$5/E536^2*(SIN(RADIANS(G530))*SIN(RADIANS(E537))+COS(RADIANS(G530))*COS(RADIANS(E537))*COS(RADIANS(AB527))))</f>
        <v>#DIV/0!</v>
      </c>
      <c r="AC530" s="3" t="e">
        <f>IF(DEGREES(ACOS(SIN(RADIANS(G530))*SIN(RADIANS(E537))+COS(RADIANS(G530))*COS(RADIANS(E537))*COS(RADIANS(AC527))))&gt;90,0,$F$4*$F$5/E536^2*(SIN(RADIANS(G530))*SIN(RADIANS(E537))+COS(RADIANS(G530))*COS(RADIANS(E537))*COS(RADIANS(AC527))))</f>
        <v>#DIV/0!</v>
      </c>
      <c r="AD530" s="3" t="e">
        <f>IF(DEGREES(ACOS(SIN(RADIANS(G530))*SIN(RADIANS(E537))+COS(RADIANS(G530))*COS(RADIANS(E537))*COS(RADIANS(AD527))))&gt;90,0,$F$4*$F$5/E536^2*(SIN(RADIANS(G530))*SIN(RADIANS(E537))+COS(RADIANS(G530))*COS(RADIANS(E537))*COS(RADIANS(AD527))))</f>
        <v>#DIV/0!</v>
      </c>
      <c r="AE530" s="3" t="e">
        <f>IF(DEGREES(ACOS(SIN(RADIANS(G530))*SIN(RADIANS(E537))+COS(RADIANS(G530))*COS(RADIANS(E537))*COS(RADIANS(AE527))))&gt;90,0,$F$4*$F$5/E536^2*(SIN(RADIANS(G530))*SIN(RADIANS(E537))+COS(RADIANS(G530))*COS(RADIANS(E537))*COS(RADIANS(AE527))))</f>
        <v>#DIV/0!</v>
      </c>
      <c r="AF530" s="3" t="e">
        <f>IF(DEGREES(ACOS(SIN(RADIANS(G530))*SIN(RADIANS(E537))+COS(RADIANS(G530))*COS(RADIANS(E537))*COS(RADIANS(AF527))))&gt;90,0,$F$4*$F$5/E536^2*(SIN(RADIANS(G530))*SIN(RADIANS(E537))+COS(RADIANS(G530))*COS(RADIANS(E537))*COS(RADIANS(AF527))))</f>
        <v>#DIV/0!</v>
      </c>
      <c r="AG530" s="3" t="e">
        <f>IF(DEGREES(ACOS(SIN(RADIANS(G530))*SIN(RADIANS(E537))+COS(RADIANS(G530))*COS(RADIANS(E537))*COS(RADIANS(AG527))))&gt;90,0,$F$4*$F$5/E536^2*(SIN(RADIANS(G530))*SIN(RADIANS(E537))+COS(RADIANS(G530))*COS(RADIANS(E537))*COS(RADIANS(AG527))))</f>
        <v>#DIV/0!</v>
      </c>
      <c r="AH530" s="3" t="e">
        <f>IF(DEGREES(ACOS(SIN(RADIANS(G530))*SIN(RADIANS(E537))+COS(RADIANS(G530))*COS(RADIANS(E537))*COS(RADIANS(AH527))))&gt;90,0,$F$4*$F$5/E536^2*(SIN(RADIANS(G530))*SIN(RADIANS(E537))+COS(RADIANS(G530))*COS(RADIANS(E537))*COS(RADIANS(AH527))))</f>
        <v>#DIV/0!</v>
      </c>
      <c r="AI530" s="3" t="e">
        <f>IF(DEGREES(ACOS(SIN(RADIANS(G530))*SIN(RADIANS(E537))+COS(RADIANS(G530))*COS(RADIANS(E537))*COS(RADIANS(AI527))))&gt;90,0,$F$4*$F$5/E536^2*(SIN(RADIANS(G530))*SIN(RADIANS(E537))+COS(RADIANS(G530))*COS(RADIANS(E537))*COS(RADIANS(AI527))))</f>
        <v>#DIV/0!</v>
      </c>
      <c r="AJ530" s="3" t="e">
        <f>IF(DEGREES(ACOS(SIN(RADIANS(G530))*SIN(RADIANS(E537))+COS(RADIANS(G530))*COS(RADIANS(E537))*COS(RADIANS(AJ527))))&gt;90,0,$F$4*$F$5/E536^2*(SIN(RADIANS(G530))*SIN(RADIANS(E537))+COS(RADIANS(G530))*COS(RADIANS(E537))*COS(RADIANS(AJ527))))</f>
        <v>#DIV/0!</v>
      </c>
      <c r="AK530" s="3">
        <f>IF(DEGREES(ACOS(SIN(RADIANS(G530))*SIN(RADIANS(E537))+COS(RADIANS(G530))*COS(RADIANS(E537))*COS(RADIANS(AK527))))&gt;90,0,$F$4*$F$5/E536^2*(SIN(RADIANS(G530))*SIN(RADIANS(E537))+COS(RADIANS(G530))*COS(RADIANS(E537))*COS(RADIANS(AK527))))</f>
        <v>0</v>
      </c>
      <c r="AL530" s="3">
        <f>IF(DEGREES(ACOS(SIN(RADIANS(G530))*SIN(RADIANS(E537))+COS(RADIANS(G530))*COS(RADIANS(E537))*COS(RADIANS(AL527))))&gt;90,0,$F$4*$F$5/E536^2*(SIN(RADIANS(G530))*SIN(RADIANS(E537))+COS(RADIANS(G530))*COS(RADIANS(E537))*COS(RADIANS(AL527))))</f>
        <v>0</v>
      </c>
      <c r="AM530" s="3">
        <f>IF(DEGREES(ACOS(SIN(RADIANS(G530))*SIN(RADIANS(E537))+COS(RADIANS(G530))*COS(RADIANS(E537))*COS(RADIANS(AM527))))&gt;90,0,$F$4*$F$5/E536^2*(SIN(RADIANS(G530))*SIN(RADIANS(E537))+COS(RADIANS(G530))*COS(RADIANS(E537))*COS(RADIANS(AM527))))</f>
        <v>0</v>
      </c>
      <c r="AN530" s="3">
        <f>IF(DEGREES(ACOS(SIN(RADIANS(G530))*SIN(RADIANS(E537))+COS(RADIANS(G530))*COS(RADIANS(E537))*COS(RADIANS(AN527))))&gt;90,0,$F$4*$F$5/E536^2*(SIN(RADIANS(G530))*SIN(RADIANS(E537))+COS(RADIANS(G530))*COS(RADIANS(E537))*COS(RADIANS(AN527))))</f>
        <v>0</v>
      </c>
      <c r="AO530" s="3">
        <f>IF(DEGREES(ACOS(SIN(RADIANS(G530))*SIN(RADIANS(E537))+COS(RADIANS(G530))*COS(RADIANS(E537))*COS(RADIANS(AO527))))&gt;90,0,$F$4*$F$5/E536^2*(SIN(RADIANS(G530))*SIN(RADIANS(E537))+COS(RADIANS(G530))*COS(RADIANS(E537))*COS(RADIANS(AO527))))</f>
        <v>0</v>
      </c>
      <c r="AP530" s="3">
        <f>IF(DEGREES(ACOS(SIN(RADIANS(G530))*SIN(RADIANS(E537))+COS(RADIANS(G530))*COS(RADIANS(E537))*COS(RADIANS(AP527))))&gt;90,0,$F$4*$F$5/E536^2*(SIN(RADIANS(G530))*SIN(RADIANS(E537))+COS(RADIANS(G530))*COS(RADIANS(E537))*COS(RADIANS(AP527))))</f>
        <v>0</v>
      </c>
      <c r="AQ530" s="3">
        <f>IF(DEGREES(ACOS(SIN(RADIANS(G530))*SIN(RADIANS(E537))+COS(RADIANS(G530))*COS(RADIANS(E537))*COS(RADIANS(AQ527))))&gt;90,0,$F$4*$F$5/E536^2*(SIN(RADIANS(G530))*SIN(RADIANS(E537))+COS(RADIANS(G530))*COS(RADIANS(E537))*COS(RADIANS(AQ527))))</f>
        <v>0</v>
      </c>
      <c r="AR530" s="3">
        <f>IF(DEGREES(ACOS(SIN(RADIANS(G530))*SIN(RADIANS(E537))+COS(RADIANS(G530))*COS(RADIANS(E537))*COS(RADIANS(AR527))))&gt;90,0,$F$4*$F$5/E536^2*(SIN(RADIANS(G530))*SIN(RADIANS(E537))+COS(RADIANS(G530))*COS(RADIANS(E537))*COS(RADIANS(AR527))))</f>
        <v>0</v>
      </c>
    </row>
    <row r="531" spans="2:44" ht="15.75" customHeight="1" x14ac:dyDescent="0.2">
      <c r="B531" s="20" t="s">
        <v>784</v>
      </c>
      <c r="E531" s="3">
        <f>IF(E530-$F$13&lt;0,E530-$F$13+360,IF(E530-$F$13&gt;360,E530-$F$13-360,E530-$F$13))</f>
        <v>300</v>
      </c>
      <c r="G531" s="3">
        <v>70</v>
      </c>
      <c r="I531" s="3">
        <f>IF(DEGREES(ACOS(SIN(RADIANS(G531))*SIN(RADIANS(E537))+COS(RADIANS(G531))*COS(RADIANS(E537))*COS(RADIANS(I527))))&gt;90,0,$F$4*$F$5/E536^2*(SIN(RADIANS(G531))*SIN(RADIANS(E537))+COS(RADIANS(G531))*COS(RADIANS(E537))*COS(RADIANS(I527))))</f>
        <v>0</v>
      </c>
      <c r="J531" s="3">
        <f>IF(DEGREES(ACOS(SIN(RADIANS(G531))*SIN(RADIANS(E537))+COS(RADIANS(G531))*COS(RADIANS(E537))*COS(RADIANS(J527))))&gt;90,0,$F$4*$F$5/E536^2*(SIN(RADIANS(G531))*SIN(RADIANS(E537))+COS(RADIANS(G531))*COS(RADIANS(E537))*COS(RADIANS(J527))))</f>
        <v>0</v>
      </c>
      <c r="K531" s="3">
        <f>IF(DEGREES(ACOS(SIN(RADIANS(G531))*SIN(RADIANS(E537))+COS(RADIANS(G531))*COS(RADIANS(E537))*COS(RADIANS(K527))))&gt;90,0,$F$4*$F$5/E536^2*(SIN(RADIANS(G531))*SIN(RADIANS(E537))+COS(RADIANS(G531))*COS(RADIANS(E537))*COS(RADIANS(K527))))</f>
        <v>0</v>
      </c>
      <c r="L531" s="3">
        <f>IF(DEGREES(ACOS(SIN(RADIANS(G531))*SIN(RADIANS(E537))+COS(RADIANS(G531))*COS(RADIANS(E537))*COS(RADIANS(L527))))&gt;90,0,$F$4*$F$5/E536^2*(SIN(RADIANS(G531))*SIN(RADIANS(E537))+COS(RADIANS(G531))*COS(RADIANS(E537))*COS(RADIANS(L527))))</f>
        <v>0</v>
      </c>
      <c r="M531" s="3">
        <f>IF(DEGREES(ACOS(SIN(RADIANS(G531))*SIN(RADIANS(E537))+COS(RADIANS(G531))*COS(RADIANS(E537))*COS(RADIANS(M527))))&gt;90,0,$F$4*$F$5/E536^2*(SIN(RADIANS(G531))*SIN(RADIANS(E537))+COS(RADIANS(G531))*COS(RADIANS(E537))*COS(RADIANS(M527))))</f>
        <v>0</v>
      </c>
      <c r="N531" s="3">
        <f>IF(DEGREES(ACOS(SIN(RADIANS(G531))*SIN(RADIANS(E537))+COS(RADIANS(G531))*COS(RADIANS(E537))*COS(RADIANS(N527))))&gt;90,0,$F$4*$F$5/E536^2*(SIN(RADIANS(G531))*SIN(RADIANS(E537))+COS(RADIANS(G531))*COS(RADIANS(E537))*COS(RADIANS(N527))))</f>
        <v>0</v>
      </c>
      <c r="O531" s="3">
        <f>IF(DEGREES(ACOS(SIN(RADIANS(G531))*SIN(RADIANS(E537))+COS(RADIANS(G531))*COS(RADIANS(E537))*COS(RADIANS(O527))))&gt;90,0,$F$4*$F$5/E536^2*(SIN(RADIANS(G531))*SIN(RADIANS(E537))+COS(RADIANS(G531))*COS(RADIANS(E537))*COS(RADIANS(O527))))</f>
        <v>0</v>
      </c>
      <c r="P531" s="3">
        <f>IF(DEGREES(ACOS(SIN(RADIANS(G531))*SIN(RADIANS(E537))+COS(RADIANS(G531))*COS(RADIANS(E537))*COS(RADIANS(P527))))&gt;90,0,$F$4*$F$5/E536^2*(SIN(RADIANS(G531))*SIN(RADIANS(E537))+COS(RADIANS(G531))*COS(RADIANS(E537))*COS(RADIANS(P527))))</f>
        <v>0</v>
      </c>
      <c r="Q531" s="3">
        <f>IF(DEGREES(ACOS(SIN(RADIANS(G531))*SIN(RADIANS(E537))+COS(RADIANS(G531))*COS(RADIANS(E537))*COS(RADIANS(Q527))))&gt;90,0,$F$4*$F$5/E536^2*(SIN(RADIANS(G531))*SIN(RADIANS(E537))+COS(RADIANS(G531))*COS(RADIANS(E537))*COS(RADIANS(Q527))))</f>
        <v>0</v>
      </c>
      <c r="R531" s="3" t="e">
        <f>IF(DEGREES(ACOS(SIN(RADIANS(G531))*SIN(RADIANS(E537))+COS(RADIANS(G531))*COS(RADIANS(E537))*COS(RADIANS(R527))))&gt;90,0,$F$4*$F$5/E536^2*(SIN(RADIANS(G531))*SIN(RADIANS(E537))+COS(RADIANS(G531))*COS(RADIANS(E537))*COS(RADIANS(R527))))</f>
        <v>#DIV/0!</v>
      </c>
      <c r="S531" s="3" t="e">
        <f>IF(DEGREES(ACOS(SIN(RADIANS(G531))*SIN(RADIANS(E537))+COS(RADIANS(G531))*COS(RADIANS(E537))*COS(RADIANS(S527))))&gt;90,0,$F$4*$F$5/E536^2*(SIN(RADIANS(G531))*SIN(RADIANS(E537))+COS(RADIANS(G531))*COS(RADIANS(E537))*COS(RADIANS(S527))))</f>
        <v>#DIV/0!</v>
      </c>
      <c r="T531" s="3" t="e">
        <f>IF(DEGREES(ACOS(SIN(RADIANS(G531))*SIN(RADIANS(E537))+COS(RADIANS(G531))*COS(RADIANS(E537))*COS(RADIANS(T527))))&gt;90,0,$F$4*$F$5/E536^2*(SIN(RADIANS(G531))*SIN(RADIANS(E537))+COS(RADIANS(G531))*COS(RADIANS(E537))*COS(RADIANS(T527))))</f>
        <v>#DIV/0!</v>
      </c>
      <c r="U531" s="3" t="e">
        <f>IF(DEGREES(ACOS(SIN(RADIANS(G531))*SIN(RADIANS(E537))+COS(RADIANS(G531))*COS(RADIANS(E537))*COS(RADIANS(U527))))&gt;90,0,$F$4*$F$5/E536^2*(SIN(RADIANS(G531))*SIN(RADIANS(E537))+COS(RADIANS(G531))*COS(RADIANS(E537))*COS(RADIANS(U527))))</f>
        <v>#DIV/0!</v>
      </c>
      <c r="V531" s="3" t="e">
        <f>IF(DEGREES(ACOS(SIN(RADIANS(G531))*SIN(RADIANS(E537))+COS(RADIANS(G531))*COS(RADIANS(E537))*COS(RADIANS(V527))))&gt;90,0,$F$4*$F$5/E536^2*(SIN(RADIANS(G531))*SIN(RADIANS(E537))+COS(RADIANS(G531))*COS(RADIANS(E537))*COS(RADIANS(V527))))</f>
        <v>#DIV/0!</v>
      </c>
      <c r="W531" s="3" t="e">
        <f>IF(DEGREES(ACOS(SIN(RADIANS(G531))*SIN(RADIANS(E537))+COS(RADIANS(G531))*COS(RADIANS(E537))*COS(RADIANS(W527))))&gt;90,0,$F$4*$F$5/E536^2*(SIN(RADIANS(G531))*SIN(RADIANS(E537))+COS(RADIANS(G531))*COS(RADIANS(E537))*COS(RADIANS(W527))))</f>
        <v>#DIV/0!</v>
      </c>
      <c r="X531" s="3" t="e">
        <f>IF(DEGREES(ACOS(SIN(RADIANS(G531))*SIN(RADIANS(E537))+COS(RADIANS(G531))*COS(RADIANS(E537))*COS(RADIANS(X527))))&gt;90,0,$F$4*$F$5/E536^2*(SIN(RADIANS(G531))*SIN(RADIANS(E537))+COS(RADIANS(G531))*COS(RADIANS(E537))*COS(RADIANS(X527))))</f>
        <v>#DIV/0!</v>
      </c>
      <c r="Y531" s="3" t="e">
        <f>IF(DEGREES(ACOS(SIN(RADIANS(G531))*SIN(RADIANS(E537))+COS(RADIANS(G531))*COS(RADIANS(E537))*COS(RADIANS(Y527))))&gt;90,0,$F$4*$F$5/E536^2*(SIN(RADIANS(G531))*SIN(RADIANS(E537))+COS(RADIANS(G531))*COS(RADIANS(E537))*COS(RADIANS(Y527))))</f>
        <v>#DIV/0!</v>
      </c>
      <c r="Z531" s="3" t="e">
        <f>IF(DEGREES(ACOS(SIN(RADIANS(G531))*SIN(RADIANS(E537))+COS(RADIANS(G531))*COS(RADIANS(E537))*COS(RADIANS(Z527))))&gt;90,0,$F$4*$F$5/E536^2*(SIN(RADIANS(G531))*SIN(RADIANS(E537))+COS(RADIANS(G531))*COS(RADIANS(E537))*COS(RADIANS(Z527))))</f>
        <v>#DIV/0!</v>
      </c>
      <c r="AA531" s="3" t="e">
        <f>IF(DEGREES(ACOS(SIN(RADIANS(G531))*SIN(RADIANS(E537))+COS(RADIANS(G531))*COS(RADIANS(E537))*COS(RADIANS(AA527))))&gt;90,0,$F$4*$F$5/E536^2*(SIN(RADIANS(G531))*SIN(RADIANS(E537))+COS(RADIANS(G531))*COS(RADIANS(E537))*COS(RADIANS(AA527))))</f>
        <v>#DIV/0!</v>
      </c>
      <c r="AB531" s="3" t="e">
        <f>IF(DEGREES(ACOS(SIN(RADIANS(G531))*SIN(RADIANS(E537))+COS(RADIANS(G531))*COS(RADIANS(E537))*COS(RADIANS(AB527))))&gt;90,0,$F$4*$F$5/E536^2*(SIN(RADIANS(G531))*SIN(RADIANS(E537))+COS(RADIANS(G531))*COS(RADIANS(E537))*COS(RADIANS(AB527))))</f>
        <v>#DIV/0!</v>
      </c>
      <c r="AC531" s="3" t="e">
        <f>IF(DEGREES(ACOS(SIN(RADIANS(G531))*SIN(RADIANS(E537))+COS(RADIANS(G531))*COS(RADIANS(E537))*COS(RADIANS(AC527))))&gt;90,0,$F$4*$F$5/E536^2*(SIN(RADIANS(G531))*SIN(RADIANS(E537))+COS(RADIANS(G531))*COS(RADIANS(E537))*COS(RADIANS(AC527))))</f>
        <v>#DIV/0!</v>
      </c>
      <c r="AD531" s="3" t="e">
        <f>IF(DEGREES(ACOS(SIN(RADIANS(G531))*SIN(RADIANS(E537))+COS(RADIANS(G531))*COS(RADIANS(E537))*COS(RADIANS(AD527))))&gt;90,0,$F$4*$F$5/E536^2*(SIN(RADIANS(G531))*SIN(RADIANS(E537))+COS(RADIANS(G531))*COS(RADIANS(E537))*COS(RADIANS(AD527))))</f>
        <v>#DIV/0!</v>
      </c>
      <c r="AE531" s="3" t="e">
        <f>IF(DEGREES(ACOS(SIN(RADIANS(G531))*SIN(RADIANS(E537))+COS(RADIANS(G531))*COS(RADIANS(E537))*COS(RADIANS(AE527))))&gt;90,0,$F$4*$F$5/E536^2*(SIN(RADIANS(G531))*SIN(RADIANS(E537))+COS(RADIANS(G531))*COS(RADIANS(E537))*COS(RADIANS(AE527))))</f>
        <v>#DIV/0!</v>
      </c>
      <c r="AF531" s="3" t="e">
        <f>IF(DEGREES(ACOS(SIN(RADIANS(G531))*SIN(RADIANS(E537))+COS(RADIANS(G531))*COS(RADIANS(E537))*COS(RADIANS(AF527))))&gt;90,0,$F$4*$F$5/E536^2*(SIN(RADIANS(G531))*SIN(RADIANS(E537))+COS(RADIANS(G531))*COS(RADIANS(E537))*COS(RADIANS(AF527))))</f>
        <v>#DIV/0!</v>
      </c>
      <c r="AG531" s="3" t="e">
        <f>IF(DEGREES(ACOS(SIN(RADIANS(G531))*SIN(RADIANS(E537))+COS(RADIANS(G531))*COS(RADIANS(E537))*COS(RADIANS(AG527))))&gt;90,0,$F$4*$F$5/E536^2*(SIN(RADIANS(G531))*SIN(RADIANS(E537))+COS(RADIANS(G531))*COS(RADIANS(E537))*COS(RADIANS(AG527))))</f>
        <v>#DIV/0!</v>
      </c>
      <c r="AH531" s="3" t="e">
        <f>IF(DEGREES(ACOS(SIN(RADIANS(G531))*SIN(RADIANS(E537))+COS(RADIANS(G531))*COS(RADIANS(E537))*COS(RADIANS(AH527))))&gt;90,0,$F$4*$F$5/E536^2*(SIN(RADIANS(G531))*SIN(RADIANS(E537))+COS(RADIANS(G531))*COS(RADIANS(E537))*COS(RADIANS(AH527))))</f>
        <v>#DIV/0!</v>
      </c>
      <c r="AI531" s="3" t="e">
        <f>IF(DEGREES(ACOS(SIN(RADIANS(G531))*SIN(RADIANS(E537))+COS(RADIANS(G531))*COS(RADIANS(E537))*COS(RADIANS(AI527))))&gt;90,0,$F$4*$F$5/E536^2*(SIN(RADIANS(G531))*SIN(RADIANS(E537))+COS(RADIANS(G531))*COS(RADIANS(E537))*COS(RADIANS(AI527))))</f>
        <v>#DIV/0!</v>
      </c>
      <c r="AJ531" s="3" t="e">
        <f>IF(DEGREES(ACOS(SIN(RADIANS(G531))*SIN(RADIANS(E537))+COS(RADIANS(G531))*COS(RADIANS(E537))*COS(RADIANS(AJ527))))&gt;90,0,$F$4*$F$5/E536^2*(SIN(RADIANS(G531))*SIN(RADIANS(E537))+COS(RADIANS(G531))*COS(RADIANS(E537))*COS(RADIANS(AJ527))))</f>
        <v>#DIV/0!</v>
      </c>
      <c r="AK531" s="3">
        <f>IF(DEGREES(ACOS(SIN(RADIANS(G531))*SIN(RADIANS(E537))+COS(RADIANS(G531))*COS(RADIANS(E537))*COS(RADIANS(AK527))))&gt;90,0,$F$4*$F$5/E536^2*(SIN(RADIANS(G531))*SIN(RADIANS(E537))+COS(RADIANS(G531))*COS(RADIANS(E537))*COS(RADIANS(AK527))))</f>
        <v>0</v>
      </c>
      <c r="AL531" s="3">
        <f>IF(DEGREES(ACOS(SIN(RADIANS(G531))*SIN(RADIANS(E537))+COS(RADIANS(G531))*COS(RADIANS(E537))*COS(RADIANS(AL527))))&gt;90,0,$F$4*$F$5/E536^2*(SIN(RADIANS(G531))*SIN(RADIANS(E537))+COS(RADIANS(G531))*COS(RADIANS(E537))*COS(RADIANS(AL527))))</f>
        <v>0</v>
      </c>
      <c r="AM531" s="3">
        <f>IF(DEGREES(ACOS(SIN(RADIANS(G531))*SIN(RADIANS(E537))+COS(RADIANS(G531))*COS(RADIANS(E537))*COS(RADIANS(AM527))))&gt;90,0,$F$4*$F$5/E536^2*(SIN(RADIANS(G531))*SIN(RADIANS(E537))+COS(RADIANS(G531))*COS(RADIANS(E537))*COS(RADIANS(AM527))))</f>
        <v>0</v>
      </c>
      <c r="AN531" s="3">
        <f>IF(DEGREES(ACOS(SIN(RADIANS(G531))*SIN(RADIANS(E537))+COS(RADIANS(G531))*COS(RADIANS(E537))*COS(RADIANS(AN527))))&gt;90,0,$F$4*$F$5/E536^2*(SIN(RADIANS(G531))*SIN(RADIANS(E537))+COS(RADIANS(G531))*COS(RADIANS(E537))*COS(RADIANS(AN527))))</f>
        <v>0</v>
      </c>
      <c r="AO531" s="3">
        <f>IF(DEGREES(ACOS(SIN(RADIANS(G531))*SIN(RADIANS(E537))+COS(RADIANS(G531))*COS(RADIANS(E537))*COS(RADIANS(AO527))))&gt;90,0,$F$4*$F$5/E536^2*(SIN(RADIANS(G531))*SIN(RADIANS(E537))+COS(RADIANS(G531))*COS(RADIANS(E537))*COS(RADIANS(AO527))))</f>
        <v>0</v>
      </c>
      <c r="AP531" s="3">
        <f>IF(DEGREES(ACOS(SIN(RADIANS(G531))*SIN(RADIANS(E537))+COS(RADIANS(G531))*COS(RADIANS(E537))*COS(RADIANS(AP527))))&gt;90,0,$F$4*$F$5/E536^2*(SIN(RADIANS(G531))*SIN(RADIANS(E537))+COS(RADIANS(G531))*COS(RADIANS(E537))*COS(RADIANS(AP527))))</f>
        <v>0</v>
      </c>
      <c r="AQ531" s="3">
        <f>IF(DEGREES(ACOS(SIN(RADIANS(G531))*SIN(RADIANS(E537))+COS(RADIANS(G531))*COS(RADIANS(E537))*COS(RADIANS(AQ527))))&gt;90,0,$F$4*$F$5/E536^2*(SIN(RADIANS(G531))*SIN(RADIANS(E537))+COS(RADIANS(G531))*COS(RADIANS(E537))*COS(RADIANS(AQ527))))</f>
        <v>0</v>
      </c>
      <c r="AR531" s="3">
        <f>IF(DEGREES(ACOS(SIN(RADIANS(G531))*SIN(RADIANS(E537))+COS(RADIANS(G531))*COS(RADIANS(E537))*COS(RADIANS(AR527))))&gt;90,0,$F$4*$F$5/E536^2*(SIN(RADIANS(G531))*SIN(RADIANS(E537))+COS(RADIANS(G531))*COS(RADIANS(E537))*COS(RADIANS(AR527))))</f>
        <v>0</v>
      </c>
    </row>
    <row r="532" spans="2:44" ht="15.75" customHeight="1" x14ac:dyDescent="0.2">
      <c r="B532" s="20" t="s">
        <v>729</v>
      </c>
      <c r="E532" s="3">
        <f>IF(E529&lt;360,E529/360,(E529-360)/360)</f>
        <v>0.58333333333333337</v>
      </c>
      <c r="G532" s="3">
        <v>60</v>
      </c>
      <c r="I532" s="3">
        <f>IF(DEGREES(ACOS(SIN(RADIANS(G532))*SIN(RADIANS(E537))+COS(RADIANS(G532))*COS(RADIANS(E537))*COS(RADIANS(I527))))&gt;90,0,$F$4*$F$5/E536^2*(SIN(RADIANS(G532))*SIN(RADIANS(E537))+COS(RADIANS(G532))*COS(RADIANS(E537))*COS(RADIANS(I527))))</f>
        <v>0</v>
      </c>
      <c r="J532" s="3">
        <f>IF(DEGREES(ACOS(SIN(RADIANS(G532))*SIN(RADIANS(E537))+COS(RADIANS(G532))*COS(RADIANS(E537))*COS(RADIANS(J527))))&gt;90,0,$F$4*$F$5/E536^2*(SIN(RADIANS(G532))*SIN(RADIANS(E537))+COS(RADIANS(G532))*COS(RADIANS(E537))*COS(RADIANS(J527))))</f>
        <v>0</v>
      </c>
      <c r="K532" s="3">
        <f>IF(DEGREES(ACOS(SIN(RADIANS(G532))*SIN(RADIANS(E537))+COS(RADIANS(G532))*COS(RADIANS(E537))*COS(RADIANS(K527))))&gt;90,0,$F$4*$F$5/E536^2*(SIN(RADIANS(G532))*SIN(RADIANS(E537))+COS(RADIANS(G532))*COS(RADIANS(E537))*COS(RADIANS(K527))))</f>
        <v>0</v>
      </c>
      <c r="L532" s="3">
        <f>IF(DEGREES(ACOS(SIN(RADIANS(G532))*SIN(RADIANS(E537))+COS(RADIANS(G532))*COS(RADIANS(E537))*COS(RADIANS(L527))))&gt;90,0,$F$4*$F$5/E536^2*(SIN(RADIANS(G532))*SIN(RADIANS(E537))+COS(RADIANS(G532))*COS(RADIANS(E537))*COS(RADIANS(L527))))</f>
        <v>0</v>
      </c>
      <c r="M532" s="3">
        <f>IF(DEGREES(ACOS(SIN(RADIANS(G532))*SIN(RADIANS(E537))+COS(RADIANS(G532))*COS(RADIANS(E537))*COS(RADIANS(M527))))&gt;90,0,$F$4*$F$5/E536^2*(SIN(RADIANS(G532))*SIN(RADIANS(E537))+COS(RADIANS(G532))*COS(RADIANS(E537))*COS(RADIANS(M527))))</f>
        <v>0</v>
      </c>
      <c r="N532" s="3">
        <f>IF(DEGREES(ACOS(SIN(RADIANS(G532))*SIN(RADIANS(E537))+COS(RADIANS(G532))*COS(RADIANS(E537))*COS(RADIANS(N527))))&gt;90,0,$F$4*$F$5/E536^2*(SIN(RADIANS(G532))*SIN(RADIANS(E537))+COS(RADIANS(G532))*COS(RADIANS(E537))*COS(RADIANS(N527))))</f>
        <v>0</v>
      </c>
      <c r="O532" s="3">
        <f>IF(DEGREES(ACOS(SIN(RADIANS(G532))*SIN(RADIANS(E537))+COS(RADIANS(G532))*COS(RADIANS(E537))*COS(RADIANS(O527))))&gt;90,0,$F$4*$F$5/E536^2*(SIN(RADIANS(G532))*SIN(RADIANS(E537))+COS(RADIANS(G532))*COS(RADIANS(E537))*COS(RADIANS(O527))))</f>
        <v>0</v>
      </c>
      <c r="P532" s="3">
        <f>IF(DEGREES(ACOS(SIN(RADIANS(G532))*SIN(RADIANS(E537))+COS(RADIANS(G532))*COS(RADIANS(E537))*COS(RADIANS(P527))))&gt;90,0,$F$4*$F$5/E536^2*(SIN(RADIANS(G532))*SIN(RADIANS(E537))+COS(RADIANS(G532))*COS(RADIANS(E537))*COS(RADIANS(P527))))</f>
        <v>0</v>
      </c>
      <c r="Q532" s="3">
        <f>IF(DEGREES(ACOS(SIN(RADIANS(G532))*SIN(RADIANS(E537))+COS(RADIANS(G532))*COS(RADIANS(E537))*COS(RADIANS(Q527))))&gt;90,0,$F$4*$F$5/E536^2*(SIN(RADIANS(G532))*SIN(RADIANS(E537))+COS(RADIANS(G532))*COS(RADIANS(E537))*COS(RADIANS(Q527))))</f>
        <v>0</v>
      </c>
      <c r="R532" s="3" t="e">
        <f>IF(DEGREES(ACOS(SIN(RADIANS(G532))*SIN(RADIANS(E537))+COS(RADIANS(G532))*COS(RADIANS(E537))*COS(RADIANS(R527))))&gt;90,0,$F$4*$F$5/E536^2*(SIN(RADIANS(G532))*SIN(RADIANS(E537))+COS(RADIANS(G532))*COS(RADIANS(E537))*COS(RADIANS(R527))))</f>
        <v>#DIV/0!</v>
      </c>
      <c r="S532" s="3" t="e">
        <f>IF(DEGREES(ACOS(SIN(RADIANS(G532))*SIN(RADIANS(E537))+COS(RADIANS(G532))*COS(RADIANS(E537))*COS(RADIANS(S527))))&gt;90,0,$F$4*$F$5/E536^2*(SIN(RADIANS(G532))*SIN(RADIANS(E537))+COS(RADIANS(G532))*COS(RADIANS(E537))*COS(RADIANS(S527))))</f>
        <v>#DIV/0!</v>
      </c>
      <c r="T532" s="3" t="e">
        <f>IF(DEGREES(ACOS(SIN(RADIANS(G532))*SIN(RADIANS(E537))+COS(RADIANS(G532))*COS(RADIANS(E537))*COS(RADIANS(T527))))&gt;90,0,$F$4*$F$5/E536^2*(SIN(RADIANS(G532))*SIN(RADIANS(E537))+COS(RADIANS(G532))*COS(RADIANS(E537))*COS(RADIANS(T527))))</f>
        <v>#DIV/0!</v>
      </c>
      <c r="U532" s="3" t="e">
        <f>IF(DEGREES(ACOS(SIN(RADIANS(G532))*SIN(RADIANS(E537))+COS(RADIANS(G532))*COS(RADIANS(E537))*COS(RADIANS(U527))))&gt;90,0,$F$4*$F$5/E536^2*(SIN(RADIANS(G532))*SIN(RADIANS(E537))+COS(RADIANS(G532))*COS(RADIANS(E537))*COS(RADIANS(U527))))</f>
        <v>#DIV/0!</v>
      </c>
      <c r="V532" s="3" t="e">
        <f>IF(DEGREES(ACOS(SIN(RADIANS(G532))*SIN(RADIANS(E537))+COS(RADIANS(G532))*COS(RADIANS(E537))*COS(RADIANS(V527))))&gt;90,0,$F$4*$F$5/E536^2*(SIN(RADIANS(G532))*SIN(RADIANS(E537))+COS(RADIANS(G532))*COS(RADIANS(E537))*COS(RADIANS(V527))))</f>
        <v>#DIV/0!</v>
      </c>
      <c r="W532" s="3" t="e">
        <f>IF(DEGREES(ACOS(SIN(RADIANS(G532))*SIN(RADIANS(E537))+COS(RADIANS(G532))*COS(RADIANS(E537))*COS(RADIANS(W527))))&gt;90,0,$F$4*$F$5/E536^2*(SIN(RADIANS(G532))*SIN(RADIANS(E537))+COS(RADIANS(G532))*COS(RADIANS(E537))*COS(RADIANS(W527))))</f>
        <v>#DIV/0!</v>
      </c>
      <c r="X532" s="3" t="e">
        <f>IF(DEGREES(ACOS(SIN(RADIANS(G532))*SIN(RADIANS(E537))+COS(RADIANS(G532))*COS(RADIANS(E537))*COS(RADIANS(X527))))&gt;90,0,$F$4*$F$5/E536^2*(SIN(RADIANS(G532))*SIN(RADIANS(E537))+COS(RADIANS(G532))*COS(RADIANS(E537))*COS(RADIANS(X527))))</f>
        <v>#DIV/0!</v>
      </c>
      <c r="Y532" s="3" t="e">
        <f>IF(DEGREES(ACOS(SIN(RADIANS(G532))*SIN(RADIANS(E537))+COS(RADIANS(G532))*COS(RADIANS(E537))*COS(RADIANS(Y527))))&gt;90,0,$F$4*$F$5/E536^2*(SIN(RADIANS(G532))*SIN(RADIANS(E537))+COS(RADIANS(G532))*COS(RADIANS(E537))*COS(RADIANS(Y527))))</f>
        <v>#DIV/0!</v>
      </c>
      <c r="Z532" s="3" t="e">
        <f>IF(DEGREES(ACOS(SIN(RADIANS(G532))*SIN(RADIANS(E537))+COS(RADIANS(G532))*COS(RADIANS(E537))*COS(RADIANS(Z527))))&gt;90,0,$F$4*$F$5/E536^2*(SIN(RADIANS(G532))*SIN(RADIANS(E537))+COS(RADIANS(G532))*COS(RADIANS(E537))*COS(RADIANS(Z527))))</f>
        <v>#DIV/0!</v>
      </c>
      <c r="AA532" s="3" t="e">
        <f>IF(DEGREES(ACOS(SIN(RADIANS(G532))*SIN(RADIANS(E537))+COS(RADIANS(G532))*COS(RADIANS(E537))*COS(RADIANS(AA527))))&gt;90,0,$F$4*$F$5/E536^2*(SIN(RADIANS(G532))*SIN(RADIANS(E537))+COS(RADIANS(G532))*COS(RADIANS(E537))*COS(RADIANS(AA527))))</f>
        <v>#DIV/0!</v>
      </c>
      <c r="AB532" s="3" t="e">
        <f>IF(DEGREES(ACOS(SIN(RADIANS(G532))*SIN(RADIANS(E537))+COS(RADIANS(G532))*COS(RADIANS(E537))*COS(RADIANS(AB527))))&gt;90,0,$F$4*$F$5/E536^2*(SIN(RADIANS(G532))*SIN(RADIANS(E537))+COS(RADIANS(G532))*COS(RADIANS(E537))*COS(RADIANS(AB527))))</f>
        <v>#DIV/0!</v>
      </c>
      <c r="AC532" s="3" t="e">
        <f>IF(DEGREES(ACOS(SIN(RADIANS(G532))*SIN(RADIANS(E537))+COS(RADIANS(G532))*COS(RADIANS(E537))*COS(RADIANS(AC527))))&gt;90,0,$F$4*$F$5/E536^2*(SIN(RADIANS(G532))*SIN(RADIANS(E537))+COS(RADIANS(G532))*COS(RADIANS(E537))*COS(RADIANS(AC527))))</f>
        <v>#DIV/0!</v>
      </c>
      <c r="AD532" s="3" t="e">
        <f>IF(DEGREES(ACOS(SIN(RADIANS(G532))*SIN(RADIANS(E537))+COS(RADIANS(G532))*COS(RADIANS(E537))*COS(RADIANS(AD527))))&gt;90,0,$F$4*$F$5/E536^2*(SIN(RADIANS(G532))*SIN(RADIANS(E537))+COS(RADIANS(G532))*COS(RADIANS(E537))*COS(RADIANS(AD527))))</f>
        <v>#DIV/0!</v>
      </c>
      <c r="AE532" s="3" t="e">
        <f>IF(DEGREES(ACOS(SIN(RADIANS(G532))*SIN(RADIANS(E537))+COS(RADIANS(G532))*COS(RADIANS(E537))*COS(RADIANS(AE527))))&gt;90,0,$F$4*$F$5/E536^2*(SIN(RADIANS(G532))*SIN(RADIANS(E537))+COS(RADIANS(G532))*COS(RADIANS(E537))*COS(RADIANS(AE527))))</f>
        <v>#DIV/0!</v>
      </c>
      <c r="AF532" s="3" t="e">
        <f>IF(DEGREES(ACOS(SIN(RADIANS(G532))*SIN(RADIANS(E537))+COS(RADIANS(G532))*COS(RADIANS(E537))*COS(RADIANS(AF527))))&gt;90,0,$F$4*$F$5/E536^2*(SIN(RADIANS(G532))*SIN(RADIANS(E537))+COS(RADIANS(G532))*COS(RADIANS(E537))*COS(RADIANS(AF527))))</f>
        <v>#DIV/0!</v>
      </c>
      <c r="AG532" s="3" t="e">
        <f>IF(DEGREES(ACOS(SIN(RADIANS(G532))*SIN(RADIANS(E537))+COS(RADIANS(G532))*COS(RADIANS(E537))*COS(RADIANS(AG527))))&gt;90,0,$F$4*$F$5/E536^2*(SIN(RADIANS(G532))*SIN(RADIANS(E537))+COS(RADIANS(G532))*COS(RADIANS(E537))*COS(RADIANS(AG527))))</f>
        <v>#DIV/0!</v>
      </c>
      <c r="AH532" s="3" t="e">
        <f>IF(DEGREES(ACOS(SIN(RADIANS(G532))*SIN(RADIANS(E537))+COS(RADIANS(G532))*COS(RADIANS(E537))*COS(RADIANS(AH527))))&gt;90,0,$F$4*$F$5/E536^2*(SIN(RADIANS(G532))*SIN(RADIANS(E537))+COS(RADIANS(G532))*COS(RADIANS(E537))*COS(RADIANS(AH527))))</f>
        <v>#DIV/0!</v>
      </c>
      <c r="AI532" s="3" t="e">
        <f>IF(DEGREES(ACOS(SIN(RADIANS(G532))*SIN(RADIANS(E537))+COS(RADIANS(G532))*COS(RADIANS(E537))*COS(RADIANS(AI527))))&gt;90,0,$F$4*$F$5/E536^2*(SIN(RADIANS(G532))*SIN(RADIANS(E537))+COS(RADIANS(G532))*COS(RADIANS(E537))*COS(RADIANS(AI527))))</f>
        <v>#DIV/0!</v>
      </c>
      <c r="AJ532" s="3" t="e">
        <f>IF(DEGREES(ACOS(SIN(RADIANS(G532))*SIN(RADIANS(E537))+COS(RADIANS(G532))*COS(RADIANS(E537))*COS(RADIANS(AJ527))))&gt;90,0,$F$4*$F$5/E536^2*(SIN(RADIANS(G532))*SIN(RADIANS(E537))+COS(RADIANS(G532))*COS(RADIANS(E537))*COS(RADIANS(AJ527))))</f>
        <v>#DIV/0!</v>
      </c>
      <c r="AK532" s="3">
        <f>IF(DEGREES(ACOS(SIN(RADIANS(G532))*SIN(RADIANS(E537))+COS(RADIANS(G532))*COS(RADIANS(E537))*COS(RADIANS(AK527))))&gt;90,0,$F$4*$F$5/E536^2*(SIN(RADIANS(G532))*SIN(RADIANS(E537))+COS(RADIANS(G532))*COS(RADIANS(E537))*COS(RADIANS(AK527))))</f>
        <v>0</v>
      </c>
      <c r="AL532" s="3">
        <f>IF(DEGREES(ACOS(SIN(RADIANS(G532))*SIN(RADIANS(E537))+COS(RADIANS(G532))*COS(RADIANS(E537))*COS(RADIANS(AL527))))&gt;90,0,$F$4*$F$5/E536^2*(SIN(RADIANS(G532))*SIN(RADIANS(E537))+COS(RADIANS(G532))*COS(RADIANS(E537))*COS(RADIANS(AL527))))</f>
        <v>0</v>
      </c>
      <c r="AM532" s="3">
        <f>IF(DEGREES(ACOS(SIN(RADIANS(G532))*SIN(RADIANS(E537))+COS(RADIANS(G532))*COS(RADIANS(E537))*COS(RADIANS(AM527))))&gt;90,0,$F$4*$F$5/E536^2*(SIN(RADIANS(G532))*SIN(RADIANS(E537))+COS(RADIANS(G532))*COS(RADIANS(E537))*COS(RADIANS(AM527))))</f>
        <v>0</v>
      </c>
      <c r="AN532" s="3">
        <f>IF(DEGREES(ACOS(SIN(RADIANS(G532))*SIN(RADIANS(E537))+COS(RADIANS(G532))*COS(RADIANS(E537))*COS(RADIANS(AN527))))&gt;90,0,$F$4*$F$5/E536^2*(SIN(RADIANS(G532))*SIN(RADIANS(E537))+COS(RADIANS(G532))*COS(RADIANS(E537))*COS(RADIANS(AN527))))</f>
        <v>0</v>
      </c>
      <c r="AO532" s="3">
        <f>IF(DEGREES(ACOS(SIN(RADIANS(G532))*SIN(RADIANS(E537))+COS(RADIANS(G532))*COS(RADIANS(E537))*COS(RADIANS(AO527))))&gt;90,0,$F$4*$F$5/E536^2*(SIN(RADIANS(G532))*SIN(RADIANS(E537))+COS(RADIANS(G532))*COS(RADIANS(E537))*COS(RADIANS(AO527))))</f>
        <v>0</v>
      </c>
      <c r="AP532" s="3">
        <f>IF(DEGREES(ACOS(SIN(RADIANS(G532))*SIN(RADIANS(E537))+COS(RADIANS(G532))*COS(RADIANS(E537))*COS(RADIANS(AP527))))&gt;90,0,$F$4*$F$5/E536^2*(SIN(RADIANS(G532))*SIN(RADIANS(E537))+COS(RADIANS(G532))*COS(RADIANS(E537))*COS(RADIANS(AP527))))</f>
        <v>0</v>
      </c>
      <c r="AQ532" s="3">
        <f>IF(DEGREES(ACOS(SIN(RADIANS(G532))*SIN(RADIANS(E537))+COS(RADIANS(G532))*COS(RADIANS(E537))*COS(RADIANS(AQ527))))&gt;90,0,$F$4*$F$5/E536^2*(SIN(RADIANS(G532))*SIN(RADIANS(E537))+COS(RADIANS(G532))*COS(RADIANS(E537))*COS(RADIANS(AQ527))))</f>
        <v>0</v>
      </c>
      <c r="AR532" s="3">
        <f>IF(DEGREES(ACOS(SIN(RADIANS(G532))*SIN(RADIANS(E537))+COS(RADIANS(G532))*COS(RADIANS(E537))*COS(RADIANS(AR527))))&gt;90,0,$F$4*$F$5/E536^2*(SIN(RADIANS(G532))*SIN(RADIANS(E537))+COS(RADIANS(G532))*COS(RADIANS(E537))*COS(RADIANS(AR527))))</f>
        <v>0</v>
      </c>
    </row>
    <row r="533" spans="2:44" ht="15.75" customHeight="1" x14ac:dyDescent="0.2">
      <c r="B533" s="20" t="s">
        <v>785</v>
      </c>
      <c r="E533" s="3">
        <f>E532*$F$11</f>
        <v>0</v>
      </c>
      <c r="G533" s="3">
        <v>50</v>
      </c>
      <c r="I533" s="3">
        <f>IF(DEGREES(ACOS(SIN(RADIANS(G533))*SIN(RADIANS(E537))+COS(RADIANS(G533))*COS(RADIANS(E537))*COS(RADIANS(I527))))&gt;90,0,$F$4*$F$5/E536^2*(SIN(RADIANS(G533))*SIN(RADIANS(E537))+COS(RADIANS(G533))*COS(RADIANS(E537))*COS(RADIANS(I527))))</f>
        <v>0</v>
      </c>
      <c r="J533" s="3">
        <f>IF(DEGREES(ACOS(SIN(RADIANS(G533))*SIN(RADIANS(E537))+COS(RADIANS(G533))*COS(RADIANS(E537))*COS(RADIANS(J527))))&gt;90,0,$F$4*$F$5/E536^2*(SIN(RADIANS(G533))*SIN(RADIANS(E537))+COS(RADIANS(G533))*COS(RADIANS(E537))*COS(RADIANS(J527))))</f>
        <v>0</v>
      </c>
      <c r="K533" s="3">
        <f>IF(DEGREES(ACOS(SIN(RADIANS(G533))*SIN(RADIANS(E537))+COS(RADIANS(G533))*COS(RADIANS(E537))*COS(RADIANS(K527))))&gt;90,0,$F$4*$F$5/E536^2*(SIN(RADIANS(G533))*SIN(RADIANS(E537))+COS(RADIANS(G533))*COS(RADIANS(E537))*COS(RADIANS(K527))))</f>
        <v>0</v>
      </c>
      <c r="L533" s="3">
        <f>IF(DEGREES(ACOS(SIN(RADIANS(G533))*SIN(RADIANS(E537))+COS(RADIANS(G533))*COS(RADIANS(E537))*COS(RADIANS(L527))))&gt;90,0,$F$4*$F$5/E536^2*(SIN(RADIANS(G533))*SIN(RADIANS(E537))+COS(RADIANS(G533))*COS(RADIANS(E537))*COS(RADIANS(L527))))</f>
        <v>0</v>
      </c>
      <c r="M533" s="3">
        <f>IF(DEGREES(ACOS(SIN(RADIANS(G533))*SIN(RADIANS(E537))+COS(RADIANS(G533))*COS(RADIANS(E537))*COS(RADIANS(M527))))&gt;90,0,$F$4*$F$5/E536^2*(SIN(RADIANS(G533))*SIN(RADIANS(E537))+COS(RADIANS(G533))*COS(RADIANS(E537))*COS(RADIANS(M527))))</f>
        <v>0</v>
      </c>
      <c r="N533" s="3">
        <f>IF(DEGREES(ACOS(SIN(RADIANS(G533))*SIN(RADIANS(E537))+COS(RADIANS(G533))*COS(RADIANS(E537))*COS(RADIANS(N527))))&gt;90,0,$F$4*$F$5/E536^2*(SIN(RADIANS(G533))*SIN(RADIANS(E537))+COS(RADIANS(G533))*COS(RADIANS(E537))*COS(RADIANS(N527))))</f>
        <v>0</v>
      </c>
      <c r="O533" s="3">
        <f>IF(DEGREES(ACOS(SIN(RADIANS(G533))*SIN(RADIANS(E537))+COS(RADIANS(G533))*COS(RADIANS(E537))*COS(RADIANS(O527))))&gt;90,0,$F$4*$F$5/E536^2*(SIN(RADIANS(G533))*SIN(RADIANS(E537))+COS(RADIANS(G533))*COS(RADIANS(E537))*COS(RADIANS(O527))))</f>
        <v>0</v>
      </c>
      <c r="P533" s="3">
        <f>IF(DEGREES(ACOS(SIN(RADIANS(G533))*SIN(RADIANS(E537))+COS(RADIANS(G533))*COS(RADIANS(E537))*COS(RADIANS(P527))))&gt;90,0,$F$4*$F$5/E536^2*(SIN(RADIANS(G533))*SIN(RADIANS(E537))+COS(RADIANS(G533))*COS(RADIANS(E537))*COS(RADIANS(P527))))</f>
        <v>0</v>
      </c>
      <c r="Q533" s="3">
        <f>IF(DEGREES(ACOS(SIN(RADIANS(G533))*SIN(RADIANS(E537))+COS(RADIANS(G533))*COS(RADIANS(E537))*COS(RADIANS(Q527))))&gt;90,0,$F$4*$F$5/E536^2*(SIN(RADIANS(G533))*SIN(RADIANS(E537))+COS(RADIANS(G533))*COS(RADIANS(E537))*COS(RADIANS(Q527))))</f>
        <v>0</v>
      </c>
      <c r="R533" s="3" t="e">
        <f>IF(DEGREES(ACOS(SIN(RADIANS(G533))*SIN(RADIANS(E537))+COS(RADIANS(G533))*COS(RADIANS(E537))*COS(RADIANS(R527))))&gt;90,0,$F$4*$F$5/E536^2*(SIN(RADIANS(G533))*SIN(RADIANS(E537))+COS(RADIANS(G533))*COS(RADIANS(E537))*COS(RADIANS(R527))))</f>
        <v>#DIV/0!</v>
      </c>
      <c r="S533" s="3" t="e">
        <f>IF(DEGREES(ACOS(SIN(RADIANS(G533))*SIN(RADIANS(E537))+COS(RADIANS(G533))*COS(RADIANS(E537))*COS(RADIANS(S527))))&gt;90,0,$F$4*$F$5/E536^2*(SIN(RADIANS(G533))*SIN(RADIANS(E537))+COS(RADIANS(G533))*COS(RADIANS(E537))*COS(RADIANS(S527))))</f>
        <v>#DIV/0!</v>
      </c>
      <c r="T533" s="3" t="e">
        <f>IF(DEGREES(ACOS(SIN(RADIANS(G533))*SIN(RADIANS(E537))+COS(RADIANS(G533))*COS(RADIANS(E537))*COS(RADIANS(T527))))&gt;90,0,$F$4*$F$5/E536^2*(SIN(RADIANS(G533))*SIN(RADIANS(E537))+COS(RADIANS(G533))*COS(RADIANS(E537))*COS(RADIANS(T527))))</f>
        <v>#DIV/0!</v>
      </c>
      <c r="U533" s="3" t="e">
        <f>IF(DEGREES(ACOS(SIN(RADIANS(G533))*SIN(RADIANS(E537))+COS(RADIANS(G533))*COS(RADIANS(E537))*COS(RADIANS(U527))))&gt;90,0,$F$4*$F$5/E536^2*(SIN(RADIANS(G533))*SIN(RADIANS(E537))+COS(RADIANS(G533))*COS(RADIANS(E537))*COS(RADIANS(U527))))</f>
        <v>#DIV/0!</v>
      </c>
      <c r="V533" s="3" t="e">
        <f>IF(DEGREES(ACOS(SIN(RADIANS(G533))*SIN(RADIANS(E537))+COS(RADIANS(G533))*COS(RADIANS(E537))*COS(RADIANS(V527))))&gt;90,0,$F$4*$F$5/E536^2*(SIN(RADIANS(G533))*SIN(RADIANS(E537))+COS(RADIANS(G533))*COS(RADIANS(E537))*COS(RADIANS(V527))))</f>
        <v>#DIV/0!</v>
      </c>
      <c r="W533" s="3" t="e">
        <f>IF(DEGREES(ACOS(SIN(RADIANS(G533))*SIN(RADIANS(E537))+COS(RADIANS(G533))*COS(RADIANS(E537))*COS(RADIANS(W527))))&gt;90,0,$F$4*$F$5/E536^2*(SIN(RADIANS(G533))*SIN(RADIANS(E537))+COS(RADIANS(G533))*COS(RADIANS(E537))*COS(RADIANS(W527))))</f>
        <v>#DIV/0!</v>
      </c>
      <c r="X533" s="3" t="e">
        <f>IF(DEGREES(ACOS(SIN(RADIANS(G533))*SIN(RADIANS(E537))+COS(RADIANS(G533))*COS(RADIANS(E537))*COS(RADIANS(X527))))&gt;90,0,$F$4*$F$5/E536^2*(SIN(RADIANS(G533))*SIN(RADIANS(E537))+COS(RADIANS(G533))*COS(RADIANS(E537))*COS(RADIANS(X527))))</f>
        <v>#DIV/0!</v>
      </c>
      <c r="Y533" s="3" t="e">
        <f>IF(DEGREES(ACOS(SIN(RADIANS(G533))*SIN(RADIANS(E537))+COS(RADIANS(G533))*COS(RADIANS(E537))*COS(RADIANS(Y527))))&gt;90,0,$F$4*$F$5/E536^2*(SIN(RADIANS(G533))*SIN(RADIANS(E537))+COS(RADIANS(G533))*COS(RADIANS(E537))*COS(RADIANS(Y527))))</f>
        <v>#DIV/0!</v>
      </c>
      <c r="Z533" s="3" t="e">
        <f>IF(DEGREES(ACOS(SIN(RADIANS(G533))*SIN(RADIANS(E537))+COS(RADIANS(G533))*COS(RADIANS(E537))*COS(RADIANS(Z527))))&gt;90,0,$F$4*$F$5/E536^2*(SIN(RADIANS(G533))*SIN(RADIANS(E537))+COS(RADIANS(G533))*COS(RADIANS(E537))*COS(RADIANS(Z527))))</f>
        <v>#DIV/0!</v>
      </c>
      <c r="AA533" s="3" t="e">
        <f>IF(DEGREES(ACOS(SIN(RADIANS(G533))*SIN(RADIANS(E537))+COS(RADIANS(G533))*COS(RADIANS(E537))*COS(RADIANS(AA527))))&gt;90,0,$F$4*$F$5/E536^2*(SIN(RADIANS(G533))*SIN(RADIANS(E537))+COS(RADIANS(G533))*COS(RADIANS(E537))*COS(RADIANS(AA527))))</f>
        <v>#DIV/0!</v>
      </c>
      <c r="AB533" s="3" t="e">
        <f>IF(DEGREES(ACOS(SIN(RADIANS(G533))*SIN(RADIANS(E537))+COS(RADIANS(G533))*COS(RADIANS(E537))*COS(RADIANS(AB527))))&gt;90,0,$F$4*$F$5/E536^2*(SIN(RADIANS(G533))*SIN(RADIANS(E537))+COS(RADIANS(G533))*COS(RADIANS(E537))*COS(RADIANS(AB527))))</f>
        <v>#DIV/0!</v>
      </c>
      <c r="AC533" s="3" t="e">
        <f>IF(DEGREES(ACOS(SIN(RADIANS(G533))*SIN(RADIANS(E537))+COS(RADIANS(G533))*COS(RADIANS(E537))*COS(RADIANS(AC527))))&gt;90,0,$F$4*$F$5/E536^2*(SIN(RADIANS(G533))*SIN(RADIANS(E537))+COS(RADIANS(G533))*COS(RADIANS(E537))*COS(RADIANS(AC527))))</f>
        <v>#DIV/0!</v>
      </c>
      <c r="AD533" s="3" t="e">
        <f>IF(DEGREES(ACOS(SIN(RADIANS(G533))*SIN(RADIANS(E537))+COS(RADIANS(G533))*COS(RADIANS(E537))*COS(RADIANS(AD527))))&gt;90,0,$F$4*$F$5/E536^2*(SIN(RADIANS(G533))*SIN(RADIANS(E537))+COS(RADIANS(G533))*COS(RADIANS(E537))*COS(RADIANS(AD527))))</f>
        <v>#DIV/0!</v>
      </c>
      <c r="AE533" s="3" t="e">
        <f>IF(DEGREES(ACOS(SIN(RADIANS(G533))*SIN(RADIANS(E537))+COS(RADIANS(G533))*COS(RADIANS(E537))*COS(RADIANS(AE527))))&gt;90,0,$F$4*$F$5/E536^2*(SIN(RADIANS(G533))*SIN(RADIANS(E537))+COS(RADIANS(G533))*COS(RADIANS(E537))*COS(RADIANS(AE527))))</f>
        <v>#DIV/0!</v>
      </c>
      <c r="AF533" s="3" t="e">
        <f>IF(DEGREES(ACOS(SIN(RADIANS(G533))*SIN(RADIANS(E537))+COS(RADIANS(G533))*COS(RADIANS(E537))*COS(RADIANS(AF527))))&gt;90,0,$F$4*$F$5/E536^2*(SIN(RADIANS(G533))*SIN(RADIANS(E537))+COS(RADIANS(G533))*COS(RADIANS(E537))*COS(RADIANS(AF527))))</f>
        <v>#DIV/0!</v>
      </c>
      <c r="AG533" s="3" t="e">
        <f>IF(DEGREES(ACOS(SIN(RADIANS(G533))*SIN(RADIANS(E537))+COS(RADIANS(G533))*COS(RADIANS(E537))*COS(RADIANS(AG527))))&gt;90,0,$F$4*$F$5/E536^2*(SIN(RADIANS(G533))*SIN(RADIANS(E537))+COS(RADIANS(G533))*COS(RADIANS(E537))*COS(RADIANS(AG527))))</f>
        <v>#DIV/0!</v>
      </c>
      <c r="AH533" s="3" t="e">
        <f>IF(DEGREES(ACOS(SIN(RADIANS(G533))*SIN(RADIANS(E537))+COS(RADIANS(G533))*COS(RADIANS(E537))*COS(RADIANS(AH527))))&gt;90,0,$F$4*$F$5/E536^2*(SIN(RADIANS(G533))*SIN(RADIANS(E537))+COS(RADIANS(G533))*COS(RADIANS(E537))*COS(RADIANS(AH527))))</f>
        <v>#DIV/0!</v>
      </c>
      <c r="AI533" s="3" t="e">
        <f>IF(DEGREES(ACOS(SIN(RADIANS(G533))*SIN(RADIANS(E537))+COS(RADIANS(G533))*COS(RADIANS(E537))*COS(RADIANS(AI527))))&gt;90,0,$F$4*$F$5/E536^2*(SIN(RADIANS(G533))*SIN(RADIANS(E537))+COS(RADIANS(G533))*COS(RADIANS(E537))*COS(RADIANS(AI527))))</f>
        <v>#DIV/0!</v>
      </c>
      <c r="AJ533" s="3" t="e">
        <f>IF(DEGREES(ACOS(SIN(RADIANS(G533))*SIN(RADIANS(E537))+COS(RADIANS(G533))*COS(RADIANS(E537))*COS(RADIANS(AJ527))))&gt;90,0,$F$4*$F$5/E536^2*(SIN(RADIANS(G533))*SIN(RADIANS(E537))+COS(RADIANS(G533))*COS(RADIANS(E537))*COS(RADIANS(AJ527))))</f>
        <v>#DIV/0!</v>
      </c>
      <c r="AK533" s="3">
        <f>IF(DEGREES(ACOS(SIN(RADIANS(G533))*SIN(RADIANS(E537))+COS(RADIANS(G533))*COS(RADIANS(E537))*COS(RADIANS(AK527))))&gt;90,0,$F$4*$F$5/E536^2*(SIN(RADIANS(G533))*SIN(RADIANS(E537))+COS(RADIANS(G533))*COS(RADIANS(E537))*COS(RADIANS(AK527))))</f>
        <v>0</v>
      </c>
      <c r="AL533" s="3">
        <f>IF(DEGREES(ACOS(SIN(RADIANS(G533))*SIN(RADIANS(E537))+COS(RADIANS(G533))*COS(RADIANS(E537))*COS(RADIANS(AL527))))&gt;90,0,$F$4*$F$5/E536^2*(SIN(RADIANS(G533))*SIN(RADIANS(E537))+COS(RADIANS(G533))*COS(RADIANS(E537))*COS(RADIANS(AL527))))</f>
        <v>0</v>
      </c>
      <c r="AM533" s="3">
        <f>IF(DEGREES(ACOS(SIN(RADIANS(G533))*SIN(RADIANS(E537))+COS(RADIANS(G533))*COS(RADIANS(E537))*COS(RADIANS(AM527))))&gt;90,0,$F$4*$F$5/E536^2*(SIN(RADIANS(G533))*SIN(RADIANS(E537))+COS(RADIANS(G533))*COS(RADIANS(E537))*COS(RADIANS(AM527))))</f>
        <v>0</v>
      </c>
      <c r="AN533" s="3">
        <f>IF(DEGREES(ACOS(SIN(RADIANS(G533))*SIN(RADIANS(E537))+COS(RADIANS(G533))*COS(RADIANS(E537))*COS(RADIANS(AN527))))&gt;90,0,$F$4*$F$5/E536^2*(SIN(RADIANS(G533))*SIN(RADIANS(E537))+COS(RADIANS(G533))*COS(RADIANS(E537))*COS(RADIANS(AN527))))</f>
        <v>0</v>
      </c>
      <c r="AO533" s="3">
        <f>IF(DEGREES(ACOS(SIN(RADIANS(G533))*SIN(RADIANS(E537))+COS(RADIANS(G533))*COS(RADIANS(E537))*COS(RADIANS(AO527))))&gt;90,0,$F$4*$F$5/E536^2*(SIN(RADIANS(G533))*SIN(RADIANS(E537))+COS(RADIANS(G533))*COS(RADIANS(E537))*COS(RADIANS(AO527))))</f>
        <v>0</v>
      </c>
      <c r="AP533" s="3">
        <f>IF(DEGREES(ACOS(SIN(RADIANS(G533))*SIN(RADIANS(E537))+COS(RADIANS(G533))*COS(RADIANS(E537))*COS(RADIANS(AP527))))&gt;90,0,$F$4*$F$5/E536^2*(SIN(RADIANS(G533))*SIN(RADIANS(E537))+COS(RADIANS(G533))*COS(RADIANS(E537))*COS(RADIANS(AP527))))</f>
        <v>0</v>
      </c>
      <c r="AQ533" s="3">
        <f>IF(DEGREES(ACOS(SIN(RADIANS(G533))*SIN(RADIANS(E537))+COS(RADIANS(G533))*COS(RADIANS(E537))*COS(RADIANS(AQ527))))&gt;90,0,$F$4*$F$5/E536^2*(SIN(RADIANS(G533))*SIN(RADIANS(E537))+COS(RADIANS(G533))*COS(RADIANS(E537))*COS(RADIANS(AQ527))))</f>
        <v>0</v>
      </c>
      <c r="AR533" s="3">
        <f>IF(DEGREES(ACOS(SIN(RADIANS(G533))*SIN(RADIANS(E537))+COS(RADIANS(G533))*COS(RADIANS(E537))*COS(RADIANS(AR527))))&gt;90,0,$F$4*$F$5/E536^2*(SIN(RADIANS(G533))*SIN(RADIANS(E537))+COS(RADIANS(G533))*COS(RADIANS(E537))*COS(RADIANS(AR527))))</f>
        <v>0</v>
      </c>
    </row>
    <row r="534" spans="2:44" ht="15.75" customHeight="1" x14ac:dyDescent="0.2">
      <c r="B534" s="20" t="s">
        <v>786</v>
      </c>
      <c r="E534" s="3" t="str">
        <f>IF($F$10=0,"N/A",$F$10*(E529/360)-ROUNDDOWN($F$10*(E529/360),0))</f>
        <v>N/A</v>
      </c>
      <c r="G534" s="3">
        <v>40</v>
      </c>
      <c r="I534" s="3">
        <f>IF(DEGREES(ACOS(SIN(RADIANS(G534))*SIN(RADIANS(E537))+COS(RADIANS(G534))*COS(RADIANS(E537))*COS(RADIANS(I527))))&gt;90,0,$F$4*$F$5/E536^2*(SIN(RADIANS(G534))*SIN(RADIANS(E537))+COS(RADIANS(G534))*COS(RADIANS(E537))*COS(RADIANS(I527))))</f>
        <v>0</v>
      </c>
      <c r="J534" s="3">
        <f>IF(DEGREES(ACOS(SIN(RADIANS(G534))*SIN(RADIANS(E537))+COS(RADIANS(G534))*COS(RADIANS(E537))*COS(RADIANS(J527))))&gt;90,0,$F$4*$F$5/E536^2*(SIN(RADIANS(G534))*SIN(RADIANS(E537))+COS(RADIANS(G534))*COS(RADIANS(E537))*COS(RADIANS(J527))))</f>
        <v>0</v>
      </c>
      <c r="K534" s="3">
        <f>IF(DEGREES(ACOS(SIN(RADIANS(G534))*SIN(RADIANS(E537))+COS(RADIANS(G534))*COS(RADIANS(E537))*COS(RADIANS(K527))))&gt;90,0,$F$4*$F$5/E536^2*(SIN(RADIANS(G534))*SIN(RADIANS(E537))+COS(RADIANS(G534))*COS(RADIANS(E537))*COS(RADIANS(K527))))</f>
        <v>0</v>
      </c>
      <c r="L534" s="3">
        <f>IF(DEGREES(ACOS(SIN(RADIANS(G534))*SIN(RADIANS(E537))+COS(RADIANS(G534))*COS(RADIANS(E537))*COS(RADIANS(L527))))&gt;90,0,$F$4*$F$5/E536^2*(SIN(RADIANS(G534))*SIN(RADIANS(E537))+COS(RADIANS(G534))*COS(RADIANS(E537))*COS(RADIANS(L527))))</f>
        <v>0</v>
      </c>
      <c r="M534" s="3">
        <f>IF(DEGREES(ACOS(SIN(RADIANS(G534))*SIN(RADIANS(E537))+COS(RADIANS(G534))*COS(RADIANS(E537))*COS(RADIANS(M527))))&gt;90,0,$F$4*$F$5/E536^2*(SIN(RADIANS(G534))*SIN(RADIANS(E537))+COS(RADIANS(G534))*COS(RADIANS(E537))*COS(RADIANS(M527))))</f>
        <v>0</v>
      </c>
      <c r="N534" s="3">
        <f>IF(DEGREES(ACOS(SIN(RADIANS(G534))*SIN(RADIANS(E537))+COS(RADIANS(G534))*COS(RADIANS(E537))*COS(RADIANS(N527))))&gt;90,0,$F$4*$F$5/E536^2*(SIN(RADIANS(G534))*SIN(RADIANS(E537))+COS(RADIANS(G534))*COS(RADIANS(E537))*COS(RADIANS(N527))))</f>
        <v>0</v>
      </c>
      <c r="O534" s="3">
        <f>IF(DEGREES(ACOS(SIN(RADIANS(G534))*SIN(RADIANS(E537))+COS(RADIANS(G534))*COS(RADIANS(E537))*COS(RADIANS(O527))))&gt;90,0,$F$4*$F$5/E536^2*(SIN(RADIANS(G534))*SIN(RADIANS(E537))+COS(RADIANS(G534))*COS(RADIANS(E537))*COS(RADIANS(O527))))</f>
        <v>0</v>
      </c>
      <c r="P534" s="3">
        <f>IF(DEGREES(ACOS(SIN(RADIANS(G534))*SIN(RADIANS(E537))+COS(RADIANS(G534))*COS(RADIANS(E537))*COS(RADIANS(P527))))&gt;90,0,$F$4*$F$5/E536^2*(SIN(RADIANS(G534))*SIN(RADIANS(E537))+COS(RADIANS(G534))*COS(RADIANS(E537))*COS(RADIANS(P527))))</f>
        <v>0</v>
      </c>
      <c r="Q534" s="3">
        <f>IF(DEGREES(ACOS(SIN(RADIANS(G534))*SIN(RADIANS(E537))+COS(RADIANS(G534))*COS(RADIANS(E537))*COS(RADIANS(Q527))))&gt;90,0,$F$4*$F$5/E536^2*(SIN(RADIANS(G534))*SIN(RADIANS(E537))+COS(RADIANS(G534))*COS(RADIANS(E537))*COS(RADIANS(Q527))))</f>
        <v>0</v>
      </c>
      <c r="R534" s="3" t="e">
        <f>IF(DEGREES(ACOS(SIN(RADIANS(G534))*SIN(RADIANS(E537))+COS(RADIANS(G534))*COS(RADIANS(E537))*COS(RADIANS(R527))))&gt;90,0,$F$4*$F$5/E536^2*(SIN(RADIANS(G534))*SIN(RADIANS(E537))+COS(RADIANS(G534))*COS(RADIANS(E537))*COS(RADIANS(R527))))</f>
        <v>#DIV/0!</v>
      </c>
      <c r="S534" s="3" t="e">
        <f>IF(DEGREES(ACOS(SIN(RADIANS(G534))*SIN(RADIANS(E537))+COS(RADIANS(G534))*COS(RADIANS(E537))*COS(RADIANS(S527))))&gt;90,0,$F$4*$F$5/E536^2*(SIN(RADIANS(G534))*SIN(RADIANS(E537))+COS(RADIANS(G534))*COS(RADIANS(E537))*COS(RADIANS(S527))))</f>
        <v>#DIV/0!</v>
      </c>
      <c r="T534" s="3" t="e">
        <f>IF(DEGREES(ACOS(SIN(RADIANS(G534))*SIN(RADIANS(E537))+COS(RADIANS(G534))*COS(RADIANS(E537))*COS(RADIANS(T527))))&gt;90,0,$F$4*$F$5/E536^2*(SIN(RADIANS(G534))*SIN(RADIANS(E537))+COS(RADIANS(G534))*COS(RADIANS(E537))*COS(RADIANS(T527))))</f>
        <v>#DIV/0!</v>
      </c>
      <c r="U534" s="3" t="e">
        <f>IF(DEGREES(ACOS(SIN(RADIANS(G534))*SIN(RADIANS(E537))+COS(RADIANS(G534))*COS(RADIANS(E537))*COS(RADIANS(U527))))&gt;90,0,$F$4*$F$5/E536^2*(SIN(RADIANS(G534))*SIN(RADIANS(E537))+COS(RADIANS(G534))*COS(RADIANS(E537))*COS(RADIANS(U527))))</f>
        <v>#DIV/0!</v>
      </c>
      <c r="V534" s="3" t="e">
        <f>IF(DEGREES(ACOS(SIN(RADIANS(G534))*SIN(RADIANS(E537))+COS(RADIANS(G534))*COS(RADIANS(E537))*COS(RADIANS(V527))))&gt;90,0,$F$4*$F$5/E536^2*(SIN(RADIANS(G534))*SIN(RADIANS(E537))+COS(RADIANS(G534))*COS(RADIANS(E537))*COS(RADIANS(V527))))</f>
        <v>#DIV/0!</v>
      </c>
      <c r="W534" s="3" t="e">
        <f>IF(DEGREES(ACOS(SIN(RADIANS(G534))*SIN(RADIANS(E537))+COS(RADIANS(G534))*COS(RADIANS(E537))*COS(RADIANS(W527))))&gt;90,0,$F$4*$F$5/E536^2*(SIN(RADIANS(G534))*SIN(RADIANS(E537))+COS(RADIANS(G534))*COS(RADIANS(E537))*COS(RADIANS(W527))))</f>
        <v>#DIV/0!</v>
      </c>
      <c r="X534" s="3" t="e">
        <f>IF(DEGREES(ACOS(SIN(RADIANS(G534))*SIN(RADIANS(E537))+COS(RADIANS(G534))*COS(RADIANS(E537))*COS(RADIANS(X527))))&gt;90,0,$F$4*$F$5/E536^2*(SIN(RADIANS(G534))*SIN(RADIANS(E537))+COS(RADIANS(G534))*COS(RADIANS(E537))*COS(RADIANS(X527))))</f>
        <v>#DIV/0!</v>
      </c>
      <c r="Y534" s="3" t="e">
        <f>IF(DEGREES(ACOS(SIN(RADIANS(G534))*SIN(RADIANS(E537))+COS(RADIANS(G534))*COS(RADIANS(E537))*COS(RADIANS(Y527))))&gt;90,0,$F$4*$F$5/E536^2*(SIN(RADIANS(G534))*SIN(RADIANS(E537))+COS(RADIANS(G534))*COS(RADIANS(E537))*COS(RADIANS(Y527))))</f>
        <v>#DIV/0!</v>
      </c>
      <c r="Z534" s="3" t="e">
        <f>IF(DEGREES(ACOS(SIN(RADIANS(G534))*SIN(RADIANS(E537))+COS(RADIANS(G534))*COS(RADIANS(E537))*COS(RADIANS(Z527))))&gt;90,0,$F$4*$F$5/E536^2*(SIN(RADIANS(G534))*SIN(RADIANS(E537))+COS(RADIANS(G534))*COS(RADIANS(E537))*COS(RADIANS(Z527))))</f>
        <v>#DIV/0!</v>
      </c>
      <c r="AA534" s="3" t="e">
        <f>IF(DEGREES(ACOS(SIN(RADIANS(G534))*SIN(RADIANS(E537))+COS(RADIANS(G534))*COS(RADIANS(E537))*COS(RADIANS(AA527))))&gt;90,0,$F$4*$F$5/E536^2*(SIN(RADIANS(G534))*SIN(RADIANS(E537))+COS(RADIANS(G534))*COS(RADIANS(E537))*COS(RADIANS(AA527))))</f>
        <v>#DIV/0!</v>
      </c>
      <c r="AB534" s="3" t="e">
        <f>IF(DEGREES(ACOS(SIN(RADIANS(G534))*SIN(RADIANS(E537))+COS(RADIANS(G534))*COS(RADIANS(E537))*COS(RADIANS(AB527))))&gt;90,0,$F$4*$F$5/E536^2*(SIN(RADIANS(G534))*SIN(RADIANS(E537))+COS(RADIANS(G534))*COS(RADIANS(E537))*COS(RADIANS(AB527))))</f>
        <v>#DIV/0!</v>
      </c>
      <c r="AC534" s="3" t="e">
        <f>IF(DEGREES(ACOS(SIN(RADIANS(G534))*SIN(RADIANS(E537))+COS(RADIANS(G534))*COS(RADIANS(E537))*COS(RADIANS(AC527))))&gt;90,0,$F$4*$F$5/E536^2*(SIN(RADIANS(G534))*SIN(RADIANS(E537))+COS(RADIANS(G534))*COS(RADIANS(E537))*COS(RADIANS(AC527))))</f>
        <v>#DIV/0!</v>
      </c>
      <c r="AD534" s="3" t="e">
        <f>IF(DEGREES(ACOS(SIN(RADIANS(G534))*SIN(RADIANS(E537))+COS(RADIANS(G534))*COS(RADIANS(E537))*COS(RADIANS(AD527))))&gt;90,0,$F$4*$F$5/E536^2*(SIN(RADIANS(G534))*SIN(RADIANS(E537))+COS(RADIANS(G534))*COS(RADIANS(E537))*COS(RADIANS(AD527))))</f>
        <v>#DIV/0!</v>
      </c>
      <c r="AE534" s="3" t="e">
        <f>IF(DEGREES(ACOS(SIN(RADIANS(G534))*SIN(RADIANS(E537))+COS(RADIANS(G534))*COS(RADIANS(E537))*COS(RADIANS(AE527))))&gt;90,0,$F$4*$F$5/E536^2*(SIN(RADIANS(G534))*SIN(RADIANS(E537))+COS(RADIANS(G534))*COS(RADIANS(E537))*COS(RADIANS(AE527))))</f>
        <v>#DIV/0!</v>
      </c>
      <c r="AF534" s="3" t="e">
        <f>IF(DEGREES(ACOS(SIN(RADIANS(G534))*SIN(RADIANS(E537))+COS(RADIANS(G534))*COS(RADIANS(E537))*COS(RADIANS(AF527))))&gt;90,0,$F$4*$F$5/E536^2*(SIN(RADIANS(G534))*SIN(RADIANS(E537))+COS(RADIANS(G534))*COS(RADIANS(E537))*COS(RADIANS(AF527))))</f>
        <v>#DIV/0!</v>
      </c>
      <c r="AG534" s="3" t="e">
        <f>IF(DEGREES(ACOS(SIN(RADIANS(G534))*SIN(RADIANS(E537))+COS(RADIANS(G534))*COS(RADIANS(E537))*COS(RADIANS(AG527))))&gt;90,0,$F$4*$F$5/E536^2*(SIN(RADIANS(G534))*SIN(RADIANS(E537))+COS(RADIANS(G534))*COS(RADIANS(E537))*COS(RADIANS(AG527))))</f>
        <v>#DIV/0!</v>
      </c>
      <c r="AH534" s="3" t="e">
        <f>IF(DEGREES(ACOS(SIN(RADIANS(G534))*SIN(RADIANS(E537))+COS(RADIANS(G534))*COS(RADIANS(E537))*COS(RADIANS(AH527))))&gt;90,0,$F$4*$F$5/E536^2*(SIN(RADIANS(G534))*SIN(RADIANS(E537))+COS(RADIANS(G534))*COS(RADIANS(E537))*COS(RADIANS(AH527))))</f>
        <v>#DIV/0!</v>
      </c>
      <c r="AI534" s="3" t="e">
        <f>IF(DEGREES(ACOS(SIN(RADIANS(G534))*SIN(RADIANS(E537))+COS(RADIANS(G534))*COS(RADIANS(E537))*COS(RADIANS(AI527))))&gt;90,0,$F$4*$F$5/E536^2*(SIN(RADIANS(G534))*SIN(RADIANS(E537))+COS(RADIANS(G534))*COS(RADIANS(E537))*COS(RADIANS(AI527))))</f>
        <v>#DIV/0!</v>
      </c>
      <c r="AJ534" s="3" t="e">
        <f>IF(DEGREES(ACOS(SIN(RADIANS(G534))*SIN(RADIANS(E537))+COS(RADIANS(G534))*COS(RADIANS(E537))*COS(RADIANS(AJ527))))&gt;90,0,$F$4*$F$5/E536^2*(SIN(RADIANS(G534))*SIN(RADIANS(E537))+COS(RADIANS(G534))*COS(RADIANS(E537))*COS(RADIANS(AJ527))))</f>
        <v>#DIV/0!</v>
      </c>
      <c r="AK534" s="3">
        <f>IF(DEGREES(ACOS(SIN(RADIANS(G534))*SIN(RADIANS(E537))+COS(RADIANS(G534))*COS(RADIANS(E537))*COS(RADIANS(AK527))))&gt;90,0,$F$4*$F$5/E536^2*(SIN(RADIANS(G534))*SIN(RADIANS(E537))+COS(RADIANS(G534))*COS(RADIANS(E537))*COS(RADIANS(AK527))))</f>
        <v>0</v>
      </c>
      <c r="AL534" s="3">
        <f>IF(DEGREES(ACOS(SIN(RADIANS(G534))*SIN(RADIANS(E537))+COS(RADIANS(G534))*COS(RADIANS(E537))*COS(RADIANS(AL527))))&gt;90,0,$F$4*$F$5/E536^2*(SIN(RADIANS(G534))*SIN(RADIANS(E537))+COS(RADIANS(G534))*COS(RADIANS(E537))*COS(RADIANS(AL527))))</f>
        <v>0</v>
      </c>
      <c r="AM534" s="3">
        <f>IF(DEGREES(ACOS(SIN(RADIANS(G534))*SIN(RADIANS(E537))+COS(RADIANS(G534))*COS(RADIANS(E537))*COS(RADIANS(AM527))))&gt;90,0,$F$4*$F$5/E536^2*(SIN(RADIANS(G534))*SIN(RADIANS(E537))+COS(RADIANS(G534))*COS(RADIANS(E537))*COS(RADIANS(AM527))))</f>
        <v>0</v>
      </c>
      <c r="AN534" s="3">
        <f>IF(DEGREES(ACOS(SIN(RADIANS(G534))*SIN(RADIANS(E537))+COS(RADIANS(G534))*COS(RADIANS(E537))*COS(RADIANS(AN527))))&gt;90,0,$F$4*$F$5/E536^2*(SIN(RADIANS(G534))*SIN(RADIANS(E537))+COS(RADIANS(G534))*COS(RADIANS(E537))*COS(RADIANS(AN527))))</f>
        <v>0</v>
      </c>
      <c r="AO534" s="3">
        <f>IF(DEGREES(ACOS(SIN(RADIANS(G534))*SIN(RADIANS(E537))+COS(RADIANS(G534))*COS(RADIANS(E537))*COS(RADIANS(AO527))))&gt;90,0,$F$4*$F$5/E536^2*(SIN(RADIANS(G534))*SIN(RADIANS(E537))+COS(RADIANS(G534))*COS(RADIANS(E537))*COS(RADIANS(AO527))))</f>
        <v>0</v>
      </c>
      <c r="AP534" s="3">
        <f>IF(DEGREES(ACOS(SIN(RADIANS(G534))*SIN(RADIANS(E537))+COS(RADIANS(G534))*COS(RADIANS(E537))*COS(RADIANS(AP527))))&gt;90,0,$F$4*$F$5/E536^2*(SIN(RADIANS(G534))*SIN(RADIANS(E537))+COS(RADIANS(G534))*COS(RADIANS(E537))*COS(RADIANS(AP527))))</f>
        <v>0</v>
      </c>
      <c r="AQ534" s="3">
        <f>IF(DEGREES(ACOS(SIN(RADIANS(G534))*SIN(RADIANS(E537))+COS(RADIANS(G534))*COS(RADIANS(E537))*COS(RADIANS(AQ527))))&gt;90,0,$F$4*$F$5/E536^2*(SIN(RADIANS(G534))*SIN(RADIANS(E537))+COS(RADIANS(G534))*COS(RADIANS(E537))*COS(RADIANS(AQ527))))</f>
        <v>0</v>
      </c>
      <c r="AR534" s="3">
        <f>IF(DEGREES(ACOS(SIN(RADIANS(G534))*SIN(RADIANS(E537))+COS(RADIANS(G534))*COS(RADIANS(E537))*COS(RADIANS(AR527))))&gt;90,0,$F$4*$F$5/E536^2*(SIN(RADIANS(G534))*SIN(RADIANS(E537))+COS(RADIANS(G534))*COS(RADIANS(E537))*COS(RADIANS(AR527))))</f>
        <v>0</v>
      </c>
    </row>
    <row r="535" spans="2:44" ht="15.75" customHeight="1" x14ac:dyDescent="0.2">
      <c r="B535" s="20" t="s">
        <v>787</v>
      </c>
      <c r="E535" s="3" t="str">
        <f>IF($F$10=0,"N/A",E534*$F$11/$F$10)</f>
        <v>N/A</v>
      </c>
      <c r="G535" s="3">
        <v>30</v>
      </c>
      <c r="I535" s="3">
        <f>IF(DEGREES(ACOS(SIN(RADIANS(G535))*SIN(RADIANS(E537))+COS(RADIANS(G535))*COS(RADIANS(E537))*COS(RADIANS(I527))))&gt;90,0,$F$4*$F$5/E536^2*(SIN(RADIANS(G535))*SIN(RADIANS(E537))+COS(RADIANS(G535))*COS(RADIANS(E537))*COS(RADIANS(I527))))</f>
        <v>0</v>
      </c>
      <c r="J535" s="3">
        <f>IF(DEGREES(ACOS(SIN(RADIANS(G535))*SIN(RADIANS(E537))+COS(RADIANS(G535))*COS(RADIANS(E537))*COS(RADIANS(J527))))&gt;90,0,$F$4*$F$5/E536^2*(SIN(RADIANS(G535))*SIN(RADIANS(E537))+COS(RADIANS(G535))*COS(RADIANS(E537))*COS(RADIANS(J527))))</f>
        <v>0</v>
      </c>
      <c r="K535" s="3">
        <f>IF(DEGREES(ACOS(SIN(RADIANS(G535))*SIN(RADIANS(E537))+COS(RADIANS(G535))*COS(RADIANS(E537))*COS(RADIANS(K527))))&gt;90,0,$F$4*$F$5/E536^2*(SIN(RADIANS(G535))*SIN(RADIANS(E537))+COS(RADIANS(G535))*COS(RADIANS(E537))*COS(RADIANS(K527))))</f>
        <v>0</v>
      </c>
      <c r="L535" s="3">
        <f>IF(DEGREES(ACOS(SIN(RADIANS(G535))*SIN(RADIANS(E537))+COS(RADIANS(G535))*COS(RADIANS(E537))*COS(RADIANS(L527))))&gt;90,0,$F$4*$F$5/E536^2*(SIN(RADIANS(G535))*SIN(RADIANS(E537))+COS(RADIANS(G535))*COS(RADIANS(E537))*COS(RADIANS(L527))))</f>
        <v>0</v>
      </c>
      <c r="M535" s="3">
        <f>IF(DEGREES(ACOS(SIN(RADIANS(G535))*SIN(RADIANS(E537))+COS(RADIANS(G535))*COS(RADIANS(E537))*COS(RADIANS(M527))))&gt;90,0,$F$4*$F$5/E536^2*(SIN(RADIANS(G535))*SIN(RADIANS(E537))+COS(RADIANS(G535))*COS(RADIANS(E537))*COS(RADIANS(M527))))</f>
        <v>0</v>
      </c>
      <c r="N535" s="3">
        <f>IF(DEGREES(ACOS(SIN(RADIANS(G535))*SIN(RADIANS(E537))+COS(RADIANS(G535))*COS(RADIANS(E537))*COS(RADIANS(N527))))&gt;90,0,$F$4*$F$5/E536^2*(SIN(RADIANS(G535))*SIN(RADIANS(E537))+COS(RADIANS(G535))*COS(RADIANS(E537))*COS(RADIANS(N527))))</f>
        <v>0</v>
      </c>
      <c r="O535" s="3">
        <f>IF(DEGREES(ACOS(SIN(RADIANS(G535))*SIN(RADIANS(E537))+COS(RADIANS(G535))*COS(RADIANS(E537))*COS(RADIANS(O527))))&gt;90,0,$F$4*$F$5/E536^2*(SIN(RADIANS(G535))*SIN(RADIANS(E537))+COS(RADIANS(G535))*COS(RADIANS(E537))*COS(RADIANS(O527))))</f>
        <v>0</v>
      </c>
      <c r="P535" s="3">
        <f>IF(DEGREES(ACOS(SIN(RADIANS(G535))*SIN(RADIANS(E537))+COS(RADIANS(G535))*COS(RADIANS(E537))*COS(RADIANS(P527))))&gt;90,0,$F$4*$F$5/E536^2*(SIN(RADIANS(G535))*SIN(RADIANS(E537))+COS(RADIANS(G535))*COS(RADIANS(E537))*COS(RADIANS(P527))))</f>
        <v>0</v>
      </c>
      <c r="Q535" s="3">
        <f>IF(DEGREES(ACOS(SIN(RADIANS(G535))*SIN(RADIANS(E537))+COS(RADIANS(G535))*COS(RADIANS(E537))*COS(RADIANS(Q527))))&gt;90,0,$F$4*$F$5/E536^2*(SIN(RADIANS(G535))*SIN(RADIANS(E537))+COS(RADIANS(G535))*COS(RADIANS(E537))*COS(RADIANS(Q527))))</f>
        <v>0</v>
      </c>
      <c r="R535" s="3" t="e">
        <f>IF(DEGREES(ACOS(SIN(RADIANS(G535))*SIN(RADIANS(E537))+COS(RADIANS(G535))*COS(RADIANS(E537))*COS(RADIANS(R527))))&gt;90,0,$F$4*$F$5/E536^2*(SIN(RADIANS(G535))*SIN(RADIANS(E537))+COS(RADIANS(G535))*COS(RADIANS(E537))*COS(RADIANS(R527))))</f>
        <v>#DIV/0!</v>
      </c>
      <c r="S535" s="3" t="e">
        <f>IF(DEGREES(ACOS(SIN(RADIANS(G535))*SIN(RADIANS(E537))+COS(RADIANS(G535))*COS(RADIANS(E537))*COS(RADIANS(S527))))&gt;90,0,$F$4*$F$5/E536^2*(SIN(RADIANS(G535))*SIN(RADIANS(E537))+COS(RADIANS(G535))*COS(RADIANS(E537))*COS(RADIANS(S527))))</f>
        <v>#DIV/0!</v>
      </c>
      <c r="T535" s="3" t="e">
        <f>IF(DEGREES(ACOS(SIN(RADIANS(G535))*SIN(RADIANS(E537))+COS(RADIANS(G535))*COS(RADIANS(E537))*COS(RADIANS(T527))))&gt;90,0,$F$4*$F$5/E536^2*(SIN(RADIANS(G535))*SIN(RADIANS(E537))+COS(RADIANS(G535))*COS(RADIANS(E537))*COS(RADIANS(T527))))</f>
        <v>#DIV/0!</v>
      </c>
      <c r="U535" s="3" t="e">
        <f>IF(DEGREES(ACOS(SIN(RADIANS(G535))*SIN(RADIANS(E537))+COS(RADIANS(G535))*COS(RADIANS(E537))*COS(RADIANS(U527))))&gt;90,0,$F$4*$F$5/E536^2*(SIN(RADIANS(G535))*SIN(RADIANS(E537))+COS(RADIANS(G535))*COS(RADIANS(E537))*COS(RADIANS(U527))))</f>
        <v>#DIV/0!</v>
      </c>
      <c r="V535" s="3" t="e">
        <f>IF(DEGREES(ACOS(SIN(RADIANS(G535))*SIN(RADIANS(E537))+COS(RADIANS(G535))*COS(RADIANS(E537))*COS(RADIANS(V527))))&gt;90,0,$F$4*$F$5/E536^2*(SIN(RADIANS(G535))*SIN(RADIANS(E537))+COS(RADIANS(G535))*COS(RADIANS(E537))*COS(RADIANS(V527))))</f>
        <v>#DIV/0!</v>
      </c>
      <c r="W535" s="3" t="e">
        <f>IF(DEGREES(ACOS(SIN(RADIANS(G535))*SIN(RADIANS(E537))+COS(RADIANS(G535))*COS(RADIANS(E537))*COS(RADIANS(W527))))&gt;90,0,$F$4*$F$5/E536^2*(SIN(RADIANS(G535))*SIN(RADIANS(E537))+COS(RADIANS(G535))*COS(RADIANS(E537))*COS(RADIANS(W527))))</f>
        <v>#DIV/0!</v>
      </c>
      <c r="X535" s="3" t="e">
        <f>IF(DEGREES(ACOS(SIN(RADIANS(G535))*SIN(RADIANS(E537))+COS(RADIANS(G535))*COS(RADIANS(E537))*COS(RADIANS(X527))))&gt;90,0,$F$4*$F$5/E536^2*(SIN(RADIANS(G535))*SIN(RADIANS(E537))+COS(RADIANS(G535))*COS(RADIANS(E537))*COS(RADIANS(X527))))</f>
        <v>#DIV/0!</v>
      </c>
      <c r="Y535" s="3" t="e">
        <f>IF(DEGREES(ACOS(SIN(RADIANS(G535))*SIN(RADIANS(E537))+COS(RADIANS(G535))*COS(RADIANS(E537))*COS(RADIANS(Y527))))&gt;90,0,$F$4*$F$5/E536^2*(SIN(RADIANS(G535))*SIN(RADIANS(E537))+COS(RADIANS(G535))*COS(RADIANS(E537))*COS(RADIANS(Y527))))</f>
        <v>#DIV/0!</v>
      </c>
      <c r="Z535" s="3" t="e">
        <f>IF(DEGREES(ACOS(SIN(RADIANS(G535))*SIN(RADIANS(E537))+COS(RADIANS(G535))*COS(RADIANS(E537))*COS(RADIANS(Z527))))&gt;90,0,$F$4*$F$5/E536^2*(SIN(RADIANS(G535))*SIN(RADIANS(E537))+COS(RADIANS(G535))*COS(RADIANS(E537))*COS(RADIANS(Z527))))</f>
        <v>#DIV/0!</v>
      </c>
      <c r="AA535" s="3" t="e">
        <f>IF(DEGREES(ACOS(SIN(RADIANS(G535))*SIN(RADIANS(E537))+COS(RADIANS(G535))*COS(RADIANS(E537))*COS(RADIANS(AA527))))&gt;90,0,$F$4*$F$5/E536^2*(SIN(RADIANS(G535))*SIN(RADIANS(E537))+COS(RADIANS(G535))*COS(RADIANS(E537))*COS(RADIANS(AA527))))</f>
        <v>#DIV/0!</v>
      </c>
      <c r="AB535" s="3" t="e">
        <f>IF(DEGREES(ACOS(SIN(RADIANS(G535))*SIN(RADIANS(E537))+COS(RADIANS(G535))*COS(RADIANS(E537))*COS(RADIANS(AB527))))&gt;90,0,$F$4*$F$5/E536^2*(SIN(RADIANS(G535))*SIN(RADIANS(E537))+COS(RADIANS(G535))*COS(RADIANS(E537))*COS(RADIANS(AB527))))</f>
        <v>#DIV/0!</v>
      </c>
      <c r="AC535" s="3" t="e">
        <f>IF(DEGREES(ACOS(SIN(RADIANS(G535))*SIN(RADIANS(E537))+COS(RADIANS(G535))*COS(RADIANS(E537))*COS(RADIANS(AC527))))&gt;90,0,$F$4*$F$5/E536^2*(SIN(RADIANS(G535))*SIN(RADIANS(E537))+COS(RADIANS(G535))*COS(RADIANS(E537))*COS(RADIANS(AC527))))</f>
        <v>#DIV/0!</v>
      </c>
      <c r="AD535" s="3" t="e">
        <f>IF(DEGREES(ACOS(SIN(RADIANS(G535))*SIN(RADIANS(E537))+COS(RADIANS(G535))*COS(RADIANS(E537))*COS(RADIANS(AD527))))&gt;90,0,$F$4*$F$5/E536^2*(SIN(RADIANS(G535))*SIN(RADIANS(E537))+COS(RADIANS(G535))*COS(RADIANS(E537))*COS(RADIANS(AD527))))</f>
        <v>#DIV/0!</v>
      </c>
      <c r="AE535" s="3" t="e">
        <f>IF(DEGREES(ACOS(SIN(RADIANS(G535))*SIN(RADIANS(E537))+COS(RADIANS(G535))*COS(RADIANS(E537))*COS(RADIANS(AE527))))&gt;90,0,$F$4*$F$5/E536^2*(SIN(RADIANS(G535))*SIN(RADIANS(E537))+COS(RADIANS(G535))*COS(RADIANS(E537))*COS(RADIANS(AE527))))</f>
        <v>#DIV/0!</v>
      </c>
      <c r="AF535" s="3" t="e">
        <f>IF(DEGREES(ACOS(SIN(RADIANS(G535))*SIN(RADIANS(E537))+COS(RADIANS(G535))*COS(RADIANS(E537))*COS(RADIANS(AF527))))&gt;90,0,$F$4*$F$5/E536^2*(SIN(RADIANS(G535))*SIN(RADIANS(E537))+COS(RADIANS(G535))*COS(RADIANS(E537))*COS(RADIANS(AF527))))</f>
        <v>#DIV/0!</v>
      </c>
      <c r="AG535" s="3" t="e">
        <f>IF(DEGREES(ACOS(SIN(RADIANS(G535))*SIN(RADIANS(E537))+COS(RADIANS(G535))*COS(RADIANS(E537))*COS(RADIANS(AG527))))&gt;90,0,$F$4*$F$5/E536^2*(SIN(RADIANS(G535))*SIN(RADIANS(E537))+COS(RADIANS(G535))*COS(RADIANS(E537))*COS(RADIANS(AG527))))</f>
        <v>#DIV/0!</v>
      </c>
      <c r="AH535" s="3" t="e">
        <f>IF(DEGREES(ACOS(SIN(RADIANS(G535))*SIN(RADIANS(E537))+COS(RADIANS(G535))*COS(RADIANS(E537))*COS(RADIANS(AH527))))&gt;90,0,$F$4*$F$5/E536^2*(SIN(RADIANS(G535))*SIN(RADIANS(E537))+COS(RADIANS(G535))*COS(RADIANS(E537))*COS(RADIANS(AH527))))</f>
        <v>#DIV/0!</v>
      </c>
      <c r="AI535" s="3" t="e">
        <f>IF(DEGREES(ACOS(SIN(RADIANS(G535))*SIN(RADIANS(E537))+COS(RADIANS(G535))*COS(RADIANS(E537))*COS(RADIANS(AI527))))&gt;90,0,$F$4*$F$5/E536^2*(SIN(RADIANS(G535))*SIN(RADIANS(E537))+COS(RADIANS(G535))*COS(RADIANS(E537))*COS(RADIANS(AI527))))</f>
        <v>#DIV/0!</v>
      </c>
      <c r="AJ535" s="3" t="e">
        <f>IF(DEGREES(ACOS(SIN(RADIANS(G535))*SIN(RADIANS(E537))+COS(RADIANS(G535))*COS(RADIANS(E537))*COS(RADIANS(AJ527))))&gt;90,0,$F$4*$F$5/E536^2*(SIN(RADIANS(G535))*SIN(RADIANS(E537))+COS(RADIANS(G535))*COS(RADIANS(E537))*COS(RADIANS(AJ527))))</f>
        <v>#DIV/0!</v>
      </c>
      <c r="AK535" s="3">
        <f>IF(DEGREES(ACOS(SIN(RADIANS(G535))*SIN(RADIANS(E537))+COS(RADIANS(G535))*COS(RADIANS(E537))*COS(RADIANS(AK527))))&gt;90,0,$F$4*$F$5/E536^2*(SIN(RADIANS(G535))*SIN(RADIANS(E537))+COS(RADIANS(G535))*COS(RADIANS(E537))*COS(RADIANS(AK527))))</f>
        <v>0</v>
      </c>
      <c r="AL535" s="3">
        <f>IF(DEGREES(ACOS(SIN(RADIANS(G535))*SIN(RADIANS(E537))+COS(RADIANS(G535))*COS(RADIANS(E537))*COS(RADIANS(AL527))))&gt;90,0,$F$4*$F$5/E536^2*(SIN(RADIANS(G535))*SIN(RADIANS(E537))+COS(RADIANS(G535))*COS(RADIANS(E537))*COS(RADIANS(AL527))))</f>
        <v>0</v>
      </c>
      <c r="AM535" s="3">
        <f>IF(DEGREES(ACOS(SIN(RADIANS(G535))*SIN(RADIANS(E537))+COS(RADIANS(G535))*COS(RADIANS(E537))*COS(RADIANS(AM527))))&gt;90,0,$F$4*$F$5/E536^2*(SIN(RADIANS(G535))*SIN(RADIANS(E537))+COS(RADIANS(G535))*COS(RADIANS(E537))*COS(RADIANS(AM527))))</f>
        <v>0</v>
      </c>
      <c r="AN535" s="3">
        <f>IF(DEGREES(ACOS(SIN(RADIANS(G535))*SIN(RADIANS(E537))+COS(RADIANS(G535))*COS(RADIANS(E537))*COS(RADIANS(AN527))))&gt;90,0,$F$4*$F$5/E536^2*(SIN(RADIANS(G535))*SIN(RADIANS(E537))+COS(RADIANS(G535))*COS(RADIANS(E537))*COS(RADIANS(AN527))))</f>
        <v>0</v>
      </c>
      <c r="AO535" s="3">
        <f>IF(DEGREES(ACOS(SIN(RADIANS(G535))*SIN(RADIANS(E537))+COS(RADIANS(G535))*COS(RADIANS(E537))*COS(RADIANS(AO527))))&gt;90,0,$F$4*$F$5/E536^2*(SIN(RADIANS(G535))*SIN(RADIANS(E537))+COS(RADIANS(G535))*COS(RADIANS(E537))*COS(RADIANS(AO527))))</f>
        <v>0</v>
      </c>
      <c r="AP535" s="3">
        <f>IF(DEGREES(ACOS(SIN(RADIANS(G535))*SIN(RADIANS(E537))+COS(RADIANS(G535))*COS(RADIANS(E537))*COS(RADIANS(AP527))))&gt;90,0,$F$4*$F$5/E536^2*(SIN(RADIANS(G535))*SIN(RADIANS(E537))+COS(RADIANS(G535))*COS(RADIANS(E537))*COS(RADIANS(AP527))))</f>
        <v>0</v>
      </c>
      <c r="AQ535" s="3">
        <f>IF(DEGREES(ACOS(SIN(RADIANS(G535))*SIN(RADIANS(E537))+COS(RADIANS(G535))*COS(RADIANS(E537))*COS(RADIANS(AQ527))))&gt;90,0,$F$4*$F$5/E536^2*(SIN(RADIANS(G535))*SIN(RADIANS(E537))+COS(RADIANS(G535))*COS(RADIANS(E537))*COS(RADIANS(AQ527))))</f>
        <v>0</v>
      </c>
      <c r="AR535" s="3">
        <f>IF(DEGREES(ACOS(SIN(RADIANS(G535))*SIN(RADIANS(E537))+COS(RADIANS(G535))*COS(RADIANS(E537))*COS(RADIANS(AR527))))&gt;90,0,$F$4*$F$5/E536^2*(SIN(RADIANS(G535))*SIN(RADIANS(E537))+COS(RADIANS(G535))*COS(RADIANS(E537))*COS(RADIANS(AR527))))</f>
        <v>0</v>
      </c>
    </row>
    <row r="536" spans="2:44" ht="15.75" customHeight="1" x14ac:dyDescent="0.2">
      <c r="B536" s="20" t="s">
        <v>788</v>
      </c>
      <c r="E536" s="3">
        <f>$F$6*(1-$F$7^2)/(1+$F$7*COS(RADIANS(E530)))</f>
        <v>0</v>
      </c>
      <c r="G536" s="3">
        <v>20</v>
      </c>
      <c r="I536" s="3">
        <f>IF(DEGREES(ACOS(SIN(RADIANS(G536))*SIN(RADIANS(E537))+COS(RADIANS(G536))*COS(RADIANS(E537))*COS(RADIANS(I527))))&gt;90,0,$F$4*$F$5/E536^2*(SIN(RADIANS(G536))*SIN(RADIANS(E537))+COS(RADIANS(G536))*COS(RADIANS(E537))*COS(RADIANS(I527))))</f>
        <v>0</v>
      </c>
      <c r="J536" s="3">
        <f>IF(DEGREES(ACOS(SIN(RADIANS(G536))*SIN(RADIANS(E537))+COS(RADIANS(G536))*COS(RADIANS(E537))*COS(RADIANS(J527))))&gt;90,0,$F$4*$F$5/E536^2*(SIN(RADIANS(G536))*SIN(RADIANS(E537))+COS(RADIANS(G536))*COS(RADIANS(E537))*COS(RADIANS(J527))))</f>
        <v>0</v>
      </c>
      <c r="K536" s="3">
        <f>IF(DEGREES(ACOS(SIN(RADIANS(G536))*SIN(RADIANS(E537))+COS(RADIANS(G536))*COS(RADIANS(E537))*COS(RADIANS(K527))))&gt;90,0,$F$4*$F$5/E536^2*(SIN(RADIANS(G536))*SIN(RADIANS(E537))+COS(RADIANS(G536))*COS(RADIANS(E537))*COS(RADIANS(K527))))</f>
        <v>0</v>
      </c>
      <c r="L536" s="3">
        <f>IF(DEGREES(ACOS(SIN(RADIANS(G536))*SIN(RADIANS(E537))+COS(RADIANS(G536))*COS(RADIANS(E537))*COS(RADIANS(L527))))&gt;90,0,$F$4*$F$5/E536^2*(SIN(RADIANS(G536))*SIN(RADIANS(E537))+COS(RADIANS(G536))*COS(RADIANS(E537))*COS(RADIANS(L527))))</f>
        <v>0</v>
      </c>
      <c r="M536" s="3">
        <f>IF(DEGREES(ACOS(SIN(RADIANS(G536))*SIN(RADIANS(E537))+COS(RADIANS(G536))*COS(RADIANS(E537))*COS(RADIANS(M527))))&gt;90,0,$F$4*$F$5/E536^2*(SIN(RADIANS(G536))*SIN(RADIANS(E537))+COS(RADIANS(G536))*COS(RADIANS(E537))*COS(RADIANS(M527))))</f>
        <v>0</v>
      </c>
      <c r="N536" s="3">
        <f>IF(DEGREES(ACOS(SIN(RADIANS(G536))*SIN(RADIANS(E537))+COS(RADIANS(G536))*COS(RADIANS(E537))*COS(RADIANS(N527))))&gt;90,0,$F$4*$F$5/E536^2*(SIN(RADIANS(G536))*SIN(RADIANS(E537))+COS(RADIANS(G536))*COS(RADIANS(E537))*COS(RADIANS(N527))))</f>
        <v>0</v>
      </c>
      <c r="O536" s="3">
        <f>IF(DEGREES(ACOS(SIN(RADIANS(G536))*SIN(RADIANS(E537))+COS(RADIANS(G536))*COS(RADIANS(E537))*COS(RADIANS(O527))))&gt;90,0,$F$4*$F$5/E536^2*(SIN(RADIANS(G536))*SIN(RADIANS(E537))+COS(RADIANS(G536))*COS(RADIANS(E537))*COS(RADIANS(O527))))</f>
        <v>0</v>
      </c>
      <c r="P536" s="3">
        <f>IF(DEGREES(ACOS(SIN(RADIANS(G536))*SIN(RADIANS(E537))+COS(RADIANS(G536))*COS(RADIANS(E537))*COS(RADIANS(P527))))&gt;90,0,$F$4*$F$5/E536^2*(SIN(RADIANS(G536))*SIN(RADIANS(E537))+COS(RADIANS(G536))*COS(RADIANS(E537))*COS(RADIANS(P527))))</f>
        <v>0</v>
      </c>
      <c r="Q536" s="3">
        <f>IF(DEGREES(ACOS(SIN(RADIANS(G536))*SIN(RADIANS(E537))+COS(RADIANS(G536))*COS(RADIANS(E537))*COS(RADIANS(Q527))))&gt;90,0,$F$4*$F$5/E536^2*(SIN(RADIANS(G536))*SIN(RADIANS(E537))+COS(RADIANS(G536))*COS(RADIANS(E537))*COS(RADIANS(Q527))))</f>
        <v>0</v>
      </c>
      <c r="R536" s="3" t="e">
        <f>IF(DEGREES(ACOS(SIN(RADIANS(G536))*SIN(RADIANS(E537))+COS(RADIANS(G536))*COS(RADIANS(E537))*COS(RADIANS(R527))))&gt;90,0,$F$4*$F$5/E536^2*(SIN(RADIANS(G536))*SIN(RADIANS(E537))+COS(RADIANS(G536))*COS(RADIANS(E537))*COS(RADIANS(R527))))</f>
        <v>#DIV/0!</v>
      </c>
      <c r="S536" s="3" t="e">
        <f>IF(DEGREES(ACOS(SIN(RADIANS(G536))*SIN(RADIANS(E537))+COS(RADIANS(G536))*COS(RADIANS(E537))*COS(RADIANS(S527))))&gt;90,0,$F$4*$F$5/E536^2*(SIN(RADIANS(G536))*SIN(RADIANS(E537))+COS(RADIANS(G536))*COS(RADIANS(E537))*COS(RADIANS(S527))))</f>
        <v>#DIV/0!</v>
      </c>
      <c r="T536" s="3" t="e">
        <f>IF(DEGREES(ACOS(SIN(RADIANS(G536))*SIN(RADIANS(E537))+COS(RADIANS(G536))*COS(RADIANS(E537))*COS(RADIANS(T527))))&gt;90,0,$F$4*$F$5/E536^2*(SIN(RADIANS(G536))*SIN(RADIANS(E537))+COS(RADIANS(G536))*COS(RADIANS(E537))*COS(RADIANS(T527))))</f>
        <v>#DIV/0!</v>
      </c>
      <c r="U536" s="3" t="e">
        <f>IF(DEGREES(ACOS(SIN(RADIANS(G536))*SIN(RADIANS(E537))+COS(RADIANS(G536))*COS(RADIANS(E537))*COS(RADIANS(U527))))&gt;90,0,$F$4*$F$5/E536^2*(SIN(RADIANS(G536))*SIN(RADIANS(E537))+COS(RADIANS(G536))*COS(RADIANS(E537))*COS(RADIANS(U527))))</f>
        <v>#DIV/0!</v>
      </c>
      <c r="V536" s="3" t="e">
        <f>IF(DEGREES(ACOS(SIN(RADIANS(G536))*SIN(RADIANS(E537))+COS(RADIANS(G536))*COS(RADIANS(E537))*COS(RADIANS(V527))))&gt;90,0,$F$4*$F$5/E536^2*(SIN(RADIANS(G536))*SIN(RADIANS(E537))+COS(RADIANS(G536))*COS(RADIANS(E537))*COS(RADIANS(V527))))</f>
        <v>#DIV/0!</v>
      </c>
      <c r="W536" s="3" t="e">
        <f>IF(DEGREES(ACOS(SIN(RADIANS(G536))*SIN(RADIANS(E537))+COS(RADIANS(G536))*COS(RADIANS(E537))*COS(RADIANS(W527))))&gt;90,0,$F$4*$F$5/E536^2*(SIN(RADIANS(G536))*SIN(RADIANS(E537))+COS(RADIANS(G536))*COS(RADIANS(E537))*COS(RADIANS(W527))))</f>
        <v>#DIV/0!</v>
      </c>
      <c r="X536" s="3" t="e">
        <f>IF(DEGREES(ACOS(SIN(RADIANS(G536))*SIN(RADIANS(E537))+COS(RADIANS(G536))*COS(RADIANS(E537))*COS(RADIANS(X527))))&gt;90,0,$F$4*$F$5/E536^2*(SIN(RADIANS(G536))*SIN(RADIANS(E537))+COS(RADIANS(G536))*COS(RADIANS(E537))*COS(RADIANS(X527))))</f>
        <v>#DIV/0!</v>
      </c>
      <c r="Y536" s="3" t="e">
        <f>IF(DEGREES(ACOS(SIN(RADIANS(G536))*SIN(RADIANS(E537))+COS(RADIANS(G536))*COS(RADIANS(E537))*COS(RADIANS(Y527))))&gt;90,0,$F$4*$F$5/E536^2*(SIN(RADIANS(G536))*SIN(RADIANS(E537))+COS(RADIANS(G536))*COS(RADIANS(E537))*COS(RADIANS(Y527))))</f>
        <v>#DIV/0!</v>
      </c>
      <c r="Z536" s="3" t="e">
        <f>IF(DEGREES(ACOS(SIN(RADIANS(G536))*SIN(RADIANS(E537))+COS(RADIANS(G536))*COS(RADIANS(E537))*COS(RADIANS(Z527))))&gt;90,0,$F$4*$F$5/E536^2*(SIN(RADIANS(G536))*SIN(RADIANS(E537))+COS(RADIANS(G536))*COS(RADIANS(E537))*COS(RADIANS(Z527))))</f>
        <v>#DIV/0!</v>
      </c>
      <c r="AA536" s="3" t="e">
        <f>IF(DEGREES(ACOS(SIN(RADIANS(G536))*SIN(RADIANS(E537))+COS(RADIANS(G536))*COS(RADIANS(E537))*COS(RADIANS(AA527))))&gt;90,0,$F$4*$F$5/E536^2*(SIN(RADIANS(G536))*SIN(RADIANS(E537))+COS(RADIANS(G536))*COS(RADIANS(E537))*COS(RADIANS(AA527))))</f>
        <v>#DIV/0!</v>
      </c>
      <c r="AB536" s="3" t="e">
        <f>IF(DEGREES(ACOS(SIN(RADIANS(G536))*SIN(RADIANS(E537))+COS(RADIANS(G536))*COS(RADIANS(E537))*COS(RADIANS(AB527))))&gt;90,0,$F$4*$F$5/E536^2*(SIN(RADIANS(G536))*SIN(RADIANS(E537))+COS(RADIANS(G536))*COS(RADIANS(E537))*COS(RADIANS(AB527))))</f>
        <v>#DIV/0!</v>
      </c>
      <c r="AC536" s="3" t="e">
        <f>IF(DEGREES(ACOS(SIN(RADIANS(G536))*SIN(RADIANS(E537))+COS(RADIANS(G536))*COS(RADIANS(E537))*COS(RADIANS(AC527))))&gt;90,0,$F$4*$F$5/E536^2*(SIN(RADIANS(G536))*SIN(RADIANS(E537))+COS(RADIANS(G536))*COS(RADIANS(E537))*COS(RADIANS(AC527))))</f>
        <v>#DIV/0!</v>
      </c>
      <c r="AD536" s="3" t="e">
        <f>IF(DEGREES(ACOS(SIN(RADIANS(G536))*SIN(RADIANS(E537))+COS(RADIANS(G536))*COS(RADIANS(E537))*COS(RADIANS(AD527))))&gt;90,0,$F$4*$F$5/E536^2*(SIN(RADIANS(G536))*SIN(RADIANS(E537))+COS(RADIANS(G536))*COS(RADIANS(E537))*COS(RADIANS(AD527))))</f>
        <v>#DIV/0!</v>
      </c>
      <c r="AE536" s="3" t="e">
        <f>IF(DEGREES(ACOS(SIN(RADIANS(G536))*SIN(RADIANS(E537))+COS(RADIANS(G536))*COS(RADIANS(E537))*COS(RADIANS(AE527))))&gt;90,0,$F$4*$F$5/E536^2*(SIN(RADIANS(G536))*SIN(RADIANS(E537))+COS(RADIANS(G536))*COS(RADIANS(E537))*COS(RADIANS(AE527))))</f>
        <v>#DIV/0!</v>
      </c>
      <c r="AF536" s="3" t="e">
        <f>IF(DEGREES(ACOS(SIN(RADIANS(G536))*SIN(RADIANS(E537))+COS(RADIANS(G536))*COS(RADIANS(E537))*COS(RADIANS(AF527))))&gt;90,0,$F$4*$F$5/E536^2*(SIN(RADIANS(G536))*SIN(RADIANS(E537))+COS(RADIANS(G536))*COS(RADIANS(E537))*COS(RADIANS(AF527))))</f>
        <v>#DIV/0!</v>
      </c>
      <c r="AG536" s="3" t="e">
        <f>IF(DEGREES(ACOS(SIN(RADIANS(G536))*SIN(RADIANS(E537))+COS(RADIANS(G536))*COS(RADIANS(E537))*COS(RADIANS(AG527))))&gt;90,0,$F$4*$F$5/E536^2*(SIN(RADIANS(G536))*SIN(RADIANS(E537))+COS(RADIANS(G536))*COS(RADIANS(E537))*COS(RADIANS(AG527))))</f>
        <v>#DIV/0!</v>
      </c>
      <c r="AH536" s="3" t="e">
        <f>IF(DEGREES(ACOS(SIN(RADIANS(G536))*SIN(RADIANS(E537))+COS(RADIANS(G536))*COS(RADIANS(E537))*COS(RADIANS(AH527))))&gt;90,0,$F$4*$F$5/E536^2*(SIN(RADIANS(G536))*SIN(RADIANS(E537))+COS(RADIANS(G536))*COS(RADIANS(E537))*COS(RADIANS(AH527))))</f>
        <v>#DIV/0!</v>
      </c>
      <c r="AI536" s="3" t="e">
        <f>IF(DEGREES(ACOS(SIN(RADIANS(G536))*SIN(RADIANS(E537))+COS(RADIANS(G536))*COS(RADIANS(E537))*COS(RADIANS(AI527))))&gt;90,0,$F$4*$F$5/E536^2*(SIN(RADIANS(G536))*SIN(RADIANS(E537))+COS(RADIANS(G536))*COS(RADIANS(E537))*COS(RADIANS(AI527))))</f>
        <v>#DIV/0!</v>
      </c>
      <c r="AJ536" s="3" t="e">
        <f>IF(DEGREES(ACOS(SIN(RADIANS(G536))*SIN(RADIANS(E537))+COS(RADIANS(G536))*COS(RADIANS(E537))*COS(RADIANS(AJ527))))&gt;90,0,$F$4*$F$5/E536^2*(SIN(RADIANS(G536))*SIN(RADIANS(E537))+COS(RADIANS(G536))*COS(RADIANS(E537))*COS(RADIANS(AJ527))))</f>
        <v>#DIV/0!</v>
      </c>
      <c r="AK536" s="3">
        <f>IF(DEGREES(ACOS(SIN(RADIANS(G536))*SIN(RADIANS(E537))+COS(RADIANS(G536))*COS(RADIANS(E537))*COS(RADIANS(AK527))))&gt;90,0,$F$4*$F$5/E536^2*(SIN(RADIANS(G536))*SIN(RADIANS(E537))+COS(RADIANS(G536))*COS(RADIANS(E537))*COS(RADIANS(AK527))))</f>
        <v>0</v>
      </c>
      <c r="AL536" s="3">
        <f>IF(DEGREES(ACOS(SIN(RADIANS(G536))*SIN(RADIANS(E537))+COS(RADIANS(G536))*COS(RADIANS(E537))*COS(RADIANS(AL527))))&gt;90,0,$F$4*$F$5/E536^2*(SIN(RADIANS(G536))*SIN(RADIANS(E537))+COS(RADIANS(G536))*COS(RADIANS(E537))*COS(RADIANS(AL527))))</f>
        <v>0</v>
      </c>
      <c r="AM536" s="3">
        <f>IF(DEGREES(ACOS(SIN(RADIANS(G536))*SIN(RADIANS(E537))+COS(RADIANS(G536))*COS(RADIANS(E537))*COS(RADIANS(AM527))))&gt;90,0,$F$4*$F$5/E536^2*(SIN(RADIANS(G536))*SIN(RADIANS(E537))+COS(RADIANS(G536))*COS(RADIANS(E537))*COS(RADIANS(AM527))))</f>
        <v>0</v>
      </c>
      <c r="AN536" s="3">
        <f>IF(DEGREES(ACOS(SIN(RADIANS(G536))*SIN(RADIANS(E537))+COS(RADIANS(G536))*COS(RADIANS(E537))*COS(RADIANS(AN527))))&gt;90,0,$F$4*$F$5/E536^2*(SIN(RADIANS(G536))*SIN(RADIANS(E537))+COS(RADIANS(G536))*COS(RADIANS(E537))*COS(RADIANS(AN527))))</f>
        <v>0</v>
      </c>
      <c r="AO536" s="3">
        <f>IF(DEGREES(ACOS(SIN(RADIANS(G536))*SIN(RADIANS(E537))+COS(RADIANS(G536))*COS(RADIANS(E537))*COS(RADIANS(AO527))))&gt;90,0,$F$4*$F$5/E536^2*(SIN(RADIANS(G536))*SIN(RADIANS(E537))+COS(RADIANS(G536))*COS(RADIANS(E537))*COS(RADIANS(AO527))))</f>
        <v>0</v>
      </c>
      <c r="AP536" s="3">
        <f>IF(DEGREES(ACOS(SIN(RADIANS(G536))*SIN(RADIANS(E537))+COS(RADIANS(G536))*COS(RADIANS(E537))*COS(RADIANS(AP527))))&gt;90,0,$F$4*$F$5/E536^2*(SIN(RADIANS(G536))*SIN(RADIANS(E537))+COS(RADIANS(G536))*COS(RADIANS(E537))*COS(RADIANS(AP527))))</f>
        <v>0</v>
      </c>
      <c r="AQ536" s="3">
        <f>IF(DEGREES(ACOS(SIN(RADIANS(G536))*SIN(RADIANS(E537))+COS(RADIANS(G536))*COS(RADIANS(E537))*COS(RADIANS(AQ527))))&gt;90,0,$F$4*$F$5/E536^2*(SIN(RADIANS(G536))*SIN(RADIANS(E537))+COS(RADIANS(G536))*COS(RADIANS(E537))*COS(RADIANS(AQ527))))</f>
        <v>0</v>
      </c>
      <c r="AR536" s="3">
        <f>IF(DEGREES(ACOS(SIN(RADIANS(G536))*SIN(RADIANS(E537))+COS(RADIANS(G536))*COS(RADIANS(E537))*COS(RADIANS(AR527))))&gt;90,0,$F$4*$F$5/E536^2*(SIN(RADIANS(G536))*SIN(RADIANS(E537))+COS(RADIANS(G536))*COS(RADIANS(E537))*COS(RADIANS(AR527))))</f>
        <v>0</v>
      </c>
    </row>
    <row r="537" spans="2:44" ht="15.75" customHeight="1" x14ac:dyDescent="0.2">
      <c r="B537" s="20" t="s">
        <v>737</v>
      </c>
      <c r="E537" s="3">
        <f>IF($F$8&gt;90,180-$F$8,$F$8)*SIN(RADIANS(E531))</f>
        <v>0</v>
      </c>
      <c r="G537" s="3">
        <v>10</v>
      </c>
      <c r="I537" s="3">
        <f>IF(DEGREES(ACOS(SIN(RADIANS(G537))*SIN(RADIANS(E537))+COS(RADIANS(G537))*COS(RADIANS(E537))*COS(RADIANS(I527))))&gt;90,0,$F$4*$F$5/E536^2*(SIN(RADIANS(G537))*SIN(RADIANS(E537))+COS(RADIANS(G537))*COS(RADIANS(E537))*COS(RADIANS(I527))))</f>
        <v>0</v>
      </c>
      <c r="J537" s="3">
        <f>IF(DEGREES(ACOS(SIN(RADIANS(G537))*SIN(RADIANS(E537))+COS(RADIANS(G537))*COS(RADIANS(E537))*COS(RADIANS(J527))))&gt;90,0,$F$4*$F$5/E536^2*(SIN(RADIANS(G537))*SIN(RADIANS(E537))+COS(RADIANS(G537))*COS(RADIANS(E537))*COS(RADIANS(J527))))</f>
        <v>0</v>
      </c>
      <c r="K537" s="3">
        <f>IF(DEGREES(ACOS(SIN(RADIANS(G537))*SIN(RADIANS(E537))+COS(RADIANS(G537))*COS(RADIANS(E537))*COS(RADIANS(K527))))&gt;90,0,$F$4*$F$5/E536^2*(SIN(RADIANS(G537))*SIN(RADIANS(E537))+COS(RADIANS(G537))*COS(RADIANS(E537))*COS(RADIANS(K527))))</f>
        <v>0</v>
      </c>
      <c r="L537" s="3">
        <f>IF(DEGREES(ACOS(SIN(RADIANS(G537))*SIN(RADIANS(E537))+COS(RADIANS(G537))*COS(RADIANS(E537))*COS(RADIANS(L527))))&gt;90,0,$F$4*$F$5/E536^2*(SIN(RADIANS(G537))*SIN(RADIANS(E537))+COS(RADIANS(G537))*COS(RADIANS(E537))*COS(RADIANS(L527))))</f>
        <v>0</v>
      </c>
      <c r="M537" s="3">
        <f>IF(DEGREES(ACOS(SIN(RADIANS(G537))*SIN(RADIANS(E537))+COS(RADIANS(G537))*COS(RADIANS(E537))*COS(RADIANS(M527))))&gt;90,0,$F$4*$F$5/E536^2*(SIN(RADIANS(G537))*SIN(RADIANS(E537))+COS(RADIANS(G537))*COS(RADIANS(E537))*COS(RADIANS(M527))))</f>
        <v>0</v>
      </c>
      <c r="N537" s="3">
        <f>IF(DEGREES(ACOS(SIN(RADIANS(G537))*SIN(RADIANS(E537))+COS(RADIANS(G537))*COS(RADIANS(E537))*COS(RADIANS(N527))))&gt;90,0,$F$4*$F$5/E536^2*(SIN(RADIANS(G537))*SIN(RADIANS(E537))+COS(RADIANS(G537))*COS(RADIANS(E537))*COS(RADIANS(N527))))</f>
        <v>0</v>
      </c>
      <c r="O537" s="3">
        <f>IF(DEGREES(ACOS(SIN(RADIANS(G537))*SIN(RADIANS(E537))+COS(RADIANS(G537))*COS(RADIANS(E537))*COS(RADIANS(O527))))&gt;90,0,$F$4*$F$5/E536^2*(SIN(RADIANS(G537))*SIN(RADIANS(E537))+COS(RADIANS(G537))*COS(RADIANS(E537))*COS(RADIANS(O527))))</f>
        <v>0</v>
      </c>
      <c r="P537" s="3">
        <f>IF(DEGREES(ACOS(SIN(RADIANS(G537))*SIN(RADIANS(E537))+COS(RADIANS(G537))*COS(RADIANS(E537))*COS(RADIANS(P527))))&gt;90,0,$F$4*$F$5/E536^2*(SIN(RADIANS(G537))*SIN(RADIANS(E537))+COS(RADIANS(G537))*COS(RADIANS(E537))*COS(RADIANS(P527))))</f>
        <v>0</v>
      </c>
      <c r="Q537" s="3">
        <f>IF(DEGREES(ACOS(SIN(RADIANS(G537))*SIN(RADIANS(E537))+COS(RADIANS(G537))*COS(RADIANS(E537))*COS(RADIANS(Q527))))&gt;90,0,$F$4*$F$5/E536^2*(SIN(RADIANS(G537))*SIN(RADIANS(E537))+COS(RADIANS(G537))*COS(RADIANS(E537))*COS(RADIANS(Q527))))</f>
        <v>0</v>
      </c>
      <c r="R537" s="3" t="e">
        <f>IF(DEGREES(ACOS(SIN(RADIANS(G537))*SIN(RADIANS(E537))+COS(RADIANS(G537))*COS(RADIANS(E537))*COS(RADIANS(R527))))&gt;90,0,$F$4*$F$5/E536^2*(SIN(RADIANS(G537))*SIN(RADIANS(E537))+COS(RADIANS(G537))*COS(RADIANS(E537))*COS(RADIANS(R527))))</f>
        <v>#DIV/0!</v>
      </c>
      <c r="S537" s="3" t="e">
        <f>IF(DEGREES(ACOS(SIN(RADIANS(G537))*SIN(RADIANS(E537))+COS(RADIANS(G537))*COS(RADIANS(E537))*COS(RADIANS(S527))))&gt;90,0,$F$4*$F$5/E536^2*(SIN(RADIANS(G537))*SIN(RADIANS(E537))+COS(RADIANS(G537))*COS(RADIANS(E537))*COS(RADIANS(S527))))</f>
        <v>#DIV/0!</v>
      </c>
      <c r="T537" s="3" t="e">
        <f>IF(DEGREES(ACOS(SIN(RADIANS(G537))*SIN(RADIANS(E537))+COS(RADIANS(G537))*COS(RADIANS(E537))*COS(RADIANS(T527))))&gt;90,0,$F$4*$F$5/E536^2*(SIN(RADIANS(G537))*SIN(RADIANS(E537))+COS(RADIANS(G537))*COS(RADIANS(E537))*COS(RADIANS(T527))))</f>
        <v>#DIV/0!</v>
      </c>
      <c r="U537" s="3" t="e">
        <f>IF(DEGREES(ACOS(SIN(RADIANS(G537))*SIN(RADIANS(E537))+COS(RADIANS(G537))*COS(RADIANS(E537))*COS(RADIANS(U527))))&gt;90,0,$F$4*$F$5/E536^2*(SIN(RADIANS(G537))*SIN(RADIANS(E537))+COS(RADIANS(G537))*COS(RADIANS(E537))*COS(RADIANS(U527))))</f>
        <v>#DIV/0!</v>
      </c>
      <c r="V537" s="3" t="e">
        <f>IF(DEGREES(ACOS(SIN(RADIANS(G537))*SIN(RADIANS(E537))+COS(RADIANS(G537))*COS(RADIANS(E537))*COS(RADIANS(V527))))&gt;90,0,$F$4*$F$5/E536^2*(SIN(RADIANS(G537))*SIN(RADIANS(E537))+COS(RADIANS(G537))*COS(RADIANS(E537))*COS(RADIANS(V527))))</f>
        <v>#DIV/0!</v>
      </c>
      <c r="W537" s="3" t="e">
        <f>IF(DEGREES(ACOS(SIN(RADIANS(G537))*SIN(RADIANS(E537))+COS(RADIANS(G537))*COS(RADIANS(E537))*COS(RADIANS(W527))))&gt;90,0,$F$4*$F$5/E536^2*(SIN(RADIANS(G537))*SIN(RADIANS(E537))+COS(RADIANS(G537))*COS(RADIANS(E537))*COS(RADIANS(W527))))</f>
        <v>#DIV/0!</v>
      </c>
      <c r="X537" s="3" t="e">
        <f>IF(DEGREES(ACOS(SIN(RADIANS(G537))*SIN(RADIANS(E537))+COS(RADIANS(G537))*COS(RADIANS(E537))*COS(RADIANS(X527))))&gt;90,0,$F$4*$F$5/E536^2*(SIN(RADIANS(G537))*SIN(RADIANS(E537))+COS(RADIANS(G537))*COS(RADIANS(E537))*COS(RADIANS(X527))))</f>
        <v>#DIV/0!</v>
      </c>
      <c r="Y537" s="3" t="e">
        <f>IF(DEGREES(ACOS(SIN(RADIANS(G537))*SIN(RADIANS(E537))+COS(RADIANS(G537))*COS(RADIANS(E537))*COS(RADIANS(Y527))))&gt;90,0,$F$4*$F$5/E536^2*(SIN(RADIANS(G537))*SIN(RADIANS(E537))+COS(RADIANS(G537))*COS(RADIANS(E537))*COS(RADIANS(Y527))))</f>
        <v>#DIV/0!</v>
      </c>
      <c r="Z537" s="3" t="e">
        <f>IF(DEGREES(ACOS(SIN(RADIANS(G537))*SIN(RADIANS(E537))+COS(RADIANS(G537))*COS(RADIANS(E537))*COS(RADIANS(Z527))))&gt;90,0,$F$4*$F$5/E536^2*(SIN(RADIANS(G537))*SIN(RADIANS(E537))+COS(RADIANS(G537))*COS(RADIANS(E537))*COS(RADIANS(Z527))))</f>
        <v>#DIV/0!</v>
      </c>
      <c r="AA537" s="3" t="e">
        <f>IF(DEGREES(ACOS(SIN(RADIANS(G537))*SIN(RADIANS(E537))+COS(RADIANS(G537))*COS(RADIANS(E537))*COS(RADIANS(AA527))))&gt;90,0,$F$4*$F$5/E536^2*(SIN(RADIANS(G537))*SIN(RADIANS(E537))+COS(RADIANS(G537))*COS(RADIANS(E537))*COS(RADIANS(AA527))))</f>
        <v>#DIV/0!</v>
      </c>
      <c r="AB537" s="3" t="e">
        <f>IF(DEGREES(ACOS(SIN(RADIANS(G537))*SIN(RADIANS(E537))+COS(RADIANS(G537))*COS(RADIANS(E537))*COS(RADIANS(AB527))))&gt;90,0,$F$4*$F$5/E536^2*(SIN(RADIANS(G537))*SIN(RADIANS(E537))+COS(RADIANS(G537))*COS(RADIANS(E537))*COS(RADIANS(AB527))))</f>
        <v>#DIV/0!</v>
      </c>
      <c r="AC537" s="3" t="e">
        <f>IF(DEGREES(ACOS(SIN(RADIANS(G537))*SIN(RADIANS(E537))+COS(RADIANS(G537))*COS(RADIANS(E537))*COS(RADIANS(AC527))))&gt;90,0,$F$4*$F$5/E536^2*(SIN(RADIANS(G537))*SIN(RADIANS(E537))+COS(RADIANS(G537))*COS(RADIANS(E537))*COS(RADIANS(AC527))))</f>
        <v>#DIV/0!</v>
      </c>
      <c r="AD537" s="3" t="e">
        <f>IF(DEGREES(ACOS(SIN(RADIANS(G537))*SIN(RADIANS(E537))+COS(RADIANS(G537))*COS(RADIANS(E537))*COS(RADIANS(AD527))))&gt;90,0,$F$4*$F$5/E536^2*(SIN(RADIANS(G537))*SIN(RADIANS(E537))+COS(RADIANS(G537))*COS(RADIANS(E537))*COS(RADIANS(AD527))))</f>
        <v>#DIV/0!</v>
      </c>
      <c r="AE537" s="3" t="e">
        <f>IF(DEGREES(ACOS(SIN(RADIANS(G537))*SIN(RADIANS(E537))+COS(RADIANS(G537))*COS(RADIANS(E537))*COS(RADIANS(AE527))))&gt;90,0,$F$4*$F$5/E536^2*(SIN(RADIANS(G537))*SIN(RADIANS(E537))+COS(RADIANS(G537))*COS(RADIANS(E537))*COS(RADIANS(AE527))))</f>
        <v>#DIV/0!</v>
      </c>
      <c r="AF537" s="3" t="e">
        <f>IF(DEGREES(ACOS(SIN(RADIANS(G537))*SIN(RADIANS(E537))+COS(RADIANS(G537))*COS(RADIANS(E537))*COS(RADIANS(AF527))))&gt;90,0,$F$4*$F$5/E536^2*(SIN(RADIANS(G537))*SIN(RADIANS(E537))+COS(RADIANS(G537))*COS(RADIANS(E537))*COS(RADIANS(AF527))))</f>
        <v>#DIV/0!</v>
      </c>
      <c r="AG537" s="3" t="e">
        <f>IF(DEGREES(ACOS(SIN(RADIANS(G537))*SIN(RADIANS(E537))+COS(RADIANS(G537))*COS(RADIANS(E537))*COS(RADIANS(AG527))))&gt;90,0,$F$4*$F$5/E536^2*(SIN(RADIANS(G537))*SIN(RADIANS(E537))+COS(RADIANS(G537))*COS(RADIANS(E537))*COS(RADIANS(AG527))))</f>
        <v>#DIV/0!</v>
      </c>
      <c r="AH537" s="3" t="e">
        <f>IF(DEGREES(ACOS(SIN(RADIANS(G537))*SIN(RADIANS(E537))+COS(RADIANS(G537))*COS(RADIANS(E537))*COS(RADIANS(AH527))))&gt;90,0,$F$4*$F$5/E536^2*(SIN(RADIANS(G537))*SIN(RADIANS(E537))+COS(RADIANS(G537))*COS(RADIANS(E537))*COS(RADIANS(AH527))))</f>
        <v>#DIV/0!</v>
      </c>
      <c r="AI537" s="3" t="e">
        <f>IF(DEGREES(ACOS(SIN(RADIANS(G537))*SIN(RADIANS(E537))+COS(RADIANS(G537))*COS(RADIANS(E537))*COS(RADIANS(AI527))))&gt;90,0,$F$4*$F$5/E536^2*(SIN(RADIANS(G537))*SIN(RADIANS(E537))+COS(RADIANS(G537))*COS(RADIANS(E537))*COS(RADIANS(AI527))))</f>
        <v>#DIV/0!</v>
      </c>
      <c r="AJ537" s="3" t="e">
        <f>IF(DEGREES(ACOS(SIN(RADIANS(G537))*SIN(RADIANS(E537))+COS(RADIANS(G537))*COS(RADIANS(E537))*COS(RADIANS(AJ527))))&gt;90,0,$F$4*$F$5/E536^2*(SIN(RADIANS(G537))*SIN(RADIANS(E537))+COS(RADIANS(G537))*COS(RADIANS(E537))*COS(RADIANS(AJ527))))</f>
        <v>#DIV/0!</v>
      </c>
      <c r="AK537" s="3">
        <f>IF(DEGREES(ACOS(SIN(RADIANS(G537))*SIN(RADIANS(E537))+COS(RADIANS(G537))*COS(RADIANS(E537))*COS(RADIANS(AK527))))&gt;90,0,$F$4*$F$5/E536^2*(SIN(RADIANS(G537))*SIN(RADIANS(E537))+COS(RADIANS(G537))*COS(RADIANS(E537))*COS(RADIANS(AK527))))</f>
        <v>0</v>
      </c>
      <c r="AL537" s="3">
        <f>IF(DEGREES(ACOS(SIN(RADIANS(G537))*SIN(RADIANS(E537))+COS(RADIANS(G537))*COS(RADIANS(E537))*COS(RADIANS(AL527))))&gt;90,0,$F$4*$F$5/E536^2*(SIN(RADIANS(G537))*SIN(RADIANS(E537))+COS(RADIANS(G537))*COS(RADIANS(E537))*COS(RADIANS(AL527))))</f>
        <v>0</v>
      </c>
      <c r="AM537" s="3">
        <f>IF(DEGREES(ACOS(SIN(RADIANS(G537))*SIN(RADIANS(E537))+COS(RADIANS(G537))*COS(RADIANS(E537))*COS(RADIANS(AM527))))&gt;90,0,$F$4*$F$5/E536^2*(SIN(RADIANS(G537))*SIN(RADIANS(E537))+COS(RADIANS(G537))*COS(RADIANS(E537))*COS(RADIANS(AM527))))</f>
        <v>0</v>
      </c>
      <c r="AN537" s="3">
        <f>IF(DEGREES(ACOS(SIN(RADIANS(G537))*SIN(RADIANS(E537))+COS(RADIANS(G537))*COS(RADIANS(E537))*COS(RADIANS(AN527))))&gt;90,0,$F$4*$F$5/E536^2*(SIN(RADIANS(G537))*SIN(RADIANS(E537))+COS(RADIANS(G537))*COS(RADIANS(E537))*COS(RADIANS(AN527))))</f>
        <v>0</v>
      </c>
      <c r="AO537" s="3">
        <f>IF(DEGREES(ACOS(SIN(RADIANS(G537))*SIN(RADIANS(E537))+COS(RADIANS(G537))*COS(RADIANS(E537))*COS(RADIANS(AO527))))&gt;90,0,$F$4*$F$5/E536^2*(SIN(RADIANS(G537))*SIN(RADIANS(E537))+COS(RADIANS(G537))*COS(RADIANS(E537))*COS(RADIANS(AO527))))</f>
        <v>0</v>
      </c>
      <c r="AP537" s="3">
        <f>IF(DEGREES(ACOS(SIN(RADIANS(G537))*SIN(RADIANS(E537))+COS(RADIANS(G537))*COS(RADIANS(E537))*COS(RADIANS(AP527))))&gt;90,0,$F$4*$F$5/E536^2*(SIN(RADIANS(G537))*SIN(RADIANS(E537))+COS(RADIANS(G537))*COS(RADIANS(E537))*COS(RADIANS(AP527))))</f>
        <v>0</v>
      </c>
      <c r="AQ537" s="3">
        <f>IF(DEGREES(ACOS(SIN(RADIANS(G537))*SIN(RADIANS(E537))+COS(RADIANS(G537))*COS(RADIANS(E537))*COS(RADIANS(AQ527))))&gt;90,0,$F$4*$F$5/E536^2*(SIN(RADIANS(G537))*SIN(RADIANS(E537))+COS(RADIANS(G537))*COS(RADIANS(E537))*COS(RADIANS(AQ527))))</f>
        <v>0</v>
      </c>
      <c r="AR537" s="3">
        <f>IF(DEGREES(ACOS(SIN(RADIANS(G537))*SIN(RADIANS(E537))+COS(RADIANS(G537))*COS(RADIANS(E537))*COS(RADIANS(AR527))))&gt;90,0,$F$4*$F$5/E536^2*(SIN(RADIANS(G537))*SIN(RADIANS(E537))+COS(RADIANS(G537))*COS(RADIANS(E537))*COS(RADIANS(AR527))))</f>
        <v>0</v>
      </c>
    </row>
    <row r="538" spans="2:44" ht="15.75" customHeight="1" x14ac:dyDescent="0.2">
      <c r="B538" s="20" t="s">
        <v>789</v>
      </c>
      <c r="E538" s="3">
        <f>IF($F$10=0,IF(E529&lt;360,E529,E529-360),($F$10+1)*E529)</f>
        <v>210</v>
      </c>
      <c r="G538" s="3">
        <v>0</v>
      </c>
      <c r="I538" s="3">
        <f>IF(DEGREES(ACOS(SIN(RADIANS(G538))*SIN(RADIANS(E537))+COS(RADIANS(G538))*COS(RADIANS(E537))*COS(RADIANS(I527))))&gt;90,0,$F$4*$F$5/E536^2*(SIN(RADIANS(G538))*SIN(RADIANS(E537))+COS(RADIANS(G538))*COS(RADIANS(E537))*COS(RADIANS(I527))))</f>
        <v>0</v>
      </c>
      <c r="J538" s="3">
        <f>IF(DEGREES(ACOS(SIN(RADIANS(G538))*SIN(RADIANS(E537))+COS(RADIANS(G538))*COS(RADIANS(E537))*COS(RADIANS(J527))))&gt;90,0,$F$4*$F$5/E536^2*(SIN(RADIANS(G538))*SIN(RADIANS(E537))+COS(RADIANS(G538))*COS(RADIANS(E537))*COS(RADIANS(J527))))</f>
        <v>0</v>
      </c>
      <c r="K538" s="3">
        <f>IF(DEGREES(ACOS(SIN(RADIANS(G538))*SIN(RADIANS(E537))+COS(RADIANS(G538))*COS(RADIANS(E537))*COS(RADIANS(K527))))&gt;90,0,$F$4*$F$5/E536^2*(SIN(RADIANS(G538))*SIN(RADIANS(E537))+COS(RADIANS(G538))*COS(RADIANS(E537))*COS(RADIANS(K527))))</f>
        <v>0</v>
      </c>
      <c r="L538" s="3">
        <f>IF(DEGREES(ACOS(SIN(RADIANS(G538))*SIN(RADIANS(E537))+COS(RADIANS(G538))*COS(RADIANS(E537))*COS(RADIANS(L527))))&gt;90,0,$F$4*$F$5/E536^2*(SIN(RADIANS(G538))*SIN(RADIANS(E537))+COS(RADIANS(G538))*COS(RADIANS(E537))*COS(RADIANS(L527))))</f>
        <v>0</v>
      </c>
      <c r="M538" s="3">
        <f>IF(DEGREES(ACOS(SIN(RADIANS(G538))*SIN(RADIANS(E537))+COS(RADIANS(G538))*COS(RADIANS(E537))*COS(RADIANS(M527))))&gt;90,0,$F$4*$F$5/E536^2*(SIN(RADIANS(G538))*SIN(RADIANS(E537))+COS(RADIANS(G538))*COS(RADIANS(E537))*COS(RADIANS(M527))))</f>
        <v>0</v>
      </c>
      <c r="N538" s="3">
        <f>IF(DEGREES(ACOS(SIN(RADIANS(G538))*SIN(RADIANS(E537))+COS(RADIANS(G538))*COS(RADIANS(E537))*COS(RADIANS(N527))))&gt;90,0,$F$4*$F$5/E536^2*(SIN(RADIANS(G538))*SIN(RADIANS(E537))+COS(RADIANS(G538))*COS(RADIANS(E537))*COS(RADIANS(N527))))</f>
        <v>0</v>
      </c>
      <c r="O538" s="3">
        <f>IF(DEGREES(ACOS(SIN(RADIANS(G538))*SIN(RADIANS(E537))+COS(RADIANS(G538))*COS(RADIANS(E537))*COS(RADIANS(O527))))&gt;90,0,$F$4*$F$5/E536^2*(SIN(RADIANS(G538))*SIN(RADIANS(E537))+COS(RADIANS(G538))*COS(RADIANS(E537))*COS(RADIANS(O527))))</f>
        <v>0</v>
      </c>
      <c r="P538" s="3">
        <f>IF(DEGREES(ACOS(SIN(RADIANS(G538))*SIN(RADIANS(E537))+COS(RADIANS(G538))*COS(RADIANS(E537))*COS(RADIANS(P527))))&gt;90,0,$F$4*$F$5/E536^2*(SIN(RADIANS(G538))*SIN(RADIANS(E537))+COS(RADIANS(G538))*COS(RADIANS(E537))*COS(RADIANS(P527))))</f>
        <v>0</v>
      </c>
      <c r="Q538" s="3">
        <f>IF(DEGREES(ACOS(SIN(RADIANS(G538))*SIN(RADIANS(E537))+COS(RADIANS(G538))*COS(RADIANS(E537))*COS(RADIANS(Q527))))&gt;90,0,$F$4*$F$5/E536^2*(SIN(RADIANS(G538))*SIN(RADIANS(E537))+COS(RADIANS(G538))*COS(RADIANS(E537))*COS(RADIANS(Q527))))</f>
        <v>0</v>
      </c>
      <c r="R538" s="3" t="e">
        <f>IF(DEGREES(ACOS(SIN(RADIANS(G538))*SIN(RADIANS(E537))+COS(RADIANS(G538))*COS(RADIANS(E537))*COS(RADIANS(R527))))&gt;90,0,$F$4*$F$5/E536^2*(SIN(RADIANS(G538))*SIN(RADIANS(E537))+COS(RADIANS(G538))*COS(RADIANS(E537))*COS(RADIANS(R527))))</f>
        <v>#DIV/0!</v>
      </c>
      <c r="S538" s="3" t="e">
        <f>IF(DEGREES(ACOS(SIN(RADIANS(G538))*SIN(RADIANS(E537))+COS(RADIANS(G538))*COS(RADIANS(E537))*COS(RADIANS(S527))))&gt;90,0,$F$4*$F$5/E536^2*(SIN(RADIANS(G538))*SIN(RADIANS(E537))+COS(RADIANS(G538))*COS(RADIANS(E537))*COS(RADIANS(S527))))</f>
        <v>#DIV/0!</v>
      </c>
      <c r="T538" s="3" t="e">
        <f>IF(DEGREES(ACOS(SIN(RADIANS(G538))*SIN(RADIANS(E537))+COS(RADIANS(G538))*COS(RADIANS(E537))*COS(RADIANS(T527))))&gt;90,0,$F$4*$F$5/E536^2*(SIN(RADIANS(G538))*SIN(RADIANS(E537))+COS(RADIANS(G538))*COS(RADIANS(E537))*COS(RADIANS(T527))))</f>
        <v>#DIV/0!</v>
      </c>
      <c r="U538" s="3" t="e">
        <f>IF(DEGREES(ACOS(SIN(RADIANS(G538))*SIN(RADIANS(E537))+COS(RADIANS(G538))*COS(RADIANS(E537))*COS(RADIANS(U527))))&gt;90,0,$F$4*$F$5/E536^2*(SIN(RADIANS(G538))*SIN(RADIANS(E537))+COS(RADIANS(G538))*COS(RADIANS(E537))*COS(RADIANS(U527))))</f>
        <v>#DIV/0!</v>
      </c>
      <c r="V538" s="3" t="e">
        <f>IF(DEGREES(ACOS(SIN(RADIANS(G538))*SIN(RADIANS(E537))+COS(RADIANS(G538))*COS(RADIANS(E537))*COS(RADIANS(V527))))&gt;90,0,$F$4*$F$5/E536^2*(SIN(RADIANS(G538))*SIN(RADIANS(E537))+COS(RADIANS(G538))*COS(RADIANS(E537))*COS(RADIANS(V527))))</f>
        <v>#DIV/0!</v>
      </c>
      <c r="W538" s="3" t="e">
        <f>IF(DEGREES(ACOS(SIN(RADIANS(G538))*SIN(RADIANS(E537))+COS(RADIANS(G538))*COS(RADIANS(E537))*COS(RADIANS(W527))))&gt;90,0,$F$4*$F$5/E536^2*(SIN(RADIANS(G538))*SIN(RADIANS(E537))+COS(RADIANS(G538))*COS(RADIANS(E537))*COS(RADIANS(W527))))</f>
        <v>#DIV/0!</v>
      </c>
      <c r="X538" s="3" t="e">
        <f>IF(DEGREES(ACOS(SIN(RADIANS(G538))*SIN(RADIANS(E537))+COS(RADIANS(G538))*COS(RADIANS(E537))*COS(RADIANS(X527))))&gt;90,0,$F$4*$F$5/E536^2*(SIN(RADIANS(G538))*SIN(RADIANS(E537))+COS(RADIANS(G538))*COS(RADIANS(E537))*COS(RADIANS(X527))))</f>
        <v>#DIV/0!</v>
      </c>
      <c r="Y538" s="3" t="e">
        <f>IF(DEGREES(ACOS(SIN(RADIANS(G538))*SIN(RADIANS(E537))+COS(RADIANS(G538))*COS(RADIANS(E537))*COS(RADIANS(Y527))))&gt;90,0,$F$4*$F$5/E536^2*(SIN(RADIANS(G538))*SIN(RADIANS(E537))+COS(RADIANS(G538))*COS(RADIANS(E537))*COS(RADIANS(Y527))))</f>
        <v>#DIV/0!</v>
      </c>
      <c r="Z538" s="3" t="e">
        <f>IF(DEGREES(ACOS(SIN(RADIANS(G538))*SIN(RADIANS(E537))+COS(RADIANS(G538))*COS(RADIANS(E537))*COS(RADIANS(Z527))))&gt;90,0,$F$4*$F$5/E536^2*(SIN(RADIANS(G538))*SIN(RADIANS(E537))+COS(RADIANS(G538))*COS(RADIANS(E537))*COS(RADIANS(Z527))))</f>
        <v>#DIV/0!</v>
      </c>
      <c r="AA538" s="3" t="e">
        <f>IF(DEGREES(ACOS(SIN(RADIANS(G538))*SIN(RADIANS(E537))+COS(RADIANS(G538))*COS(RADIANS(E537))*COS(RADIANS(AA527))))&gt;90,0,$F$4*$F$5/E536^2*(SIN(RADIANS(G538))*SIN(RADIANS(E537))+COS(RADIANS(G538))*COS(RADIANS(E537))*COS(RADIANS(AA527))))</f>
        <v>#DIV/0!</v>
      </c>
      <c r="AB538" s="3" t="e">
        <f>IF(DEGREES(ACOS(SIN(RADIANS(G538))*SIN(RADIANS(E537))+COS(RADIANS(G538))*COS(RADIANS(E537))*COS(RADIANS(AB527))))&gt;90,0,$F$4*$F$5/E536^2*(SIN(RADIANS(G538))*SIN(RADIANS(E537))+COS(RADIANS(G538))*COS(RADIANS(E537))*COS(RADIANS(AB527))))</f>
        <v>#DIV/0!</v>
      </c>
      <c r="AC538" s="3" t="e">
        <f>IF(DEGREES(ACOS(SIN(RADIANS(G538))*SIN(RADIANS(E537))+COS(RADIANS(G538))*COS(RADIANS(E537))*COS(RADIANS(AC527))))&gt;90,0,$F$4*$F$5/E536^2*(SIN(RADIANS(G538))*SIN(RADIANS(E537))+COS(RADIANS(G538))*COS(RADIANS(E537))*COS(RADIANS(AC527))))</f>
        <v>#DIV/0!</v>
      </c>
      <c r="AD538" s="3" t="e">
        <f>IF(DEGREES(ACOS(SIN(RADIANS(G538))*SIN(RADIANS(E537))+COS(RADIANS(G538))*COS(RADIANS(E537))*COS(RADIANS(AD527))))&gt;90,0,$F$4*$F$5/E536^2*(SIN(RADIANS(G538))*SIN(RADIANS(E537))+COS(RADIANS(G538))*COS(RADIANS(E537))*COS(RADIANS(AD527))))</f>
        <v>#DIV/0!</v>
      </c>
      <c r="AE538" s="3" t="e">
        <f>IF(DEGREES(ACOS(SIN(RADIANS(G538))*SIN(RADIANS(E537))+COS(RADIANS(G538))*COS(RADIANS(E537))*COS(RADIANS(AE527))))&gt;90,0,$F$4*$F$5/E536^2*(SIN(RADIANS(G538))*SIN(RADIANS(E537))+COS(RADIANS(G538))*COS(RADIANS(E537))*COS(RADIANS(AE527))))</f>
        <v>#DIV/0!</v>
      </c>
      <c r="AF538" s="3" t="e">
        <f>IF(DEGREES(ACOS(SIN(RADIANS(G538))*SIN(RADIANS(E537))+COS(RADIANS(G538))*COS(RADIANS(E537))*COS(RADIANS(AF527))))&gt;90,0,$F$4*$F$5/E536^2*(SIN(RADIANS(G538))*SIN(RADIANS(E537))+COS(RADIANS(G538))*COS(RADIANS(E537))*COS(RADIANS(AF527))))</f>
        <v>#DIV/0!</v>
      </c>
      <c r="AG538" s="3" t="e">
        <f>IF(DEGREES(ACOS(SIN(RADIANS(G538))*SIN(RADIANS(E537))+COS(RADIANS(G538))*COS(RADIANS(E537))*COS(RADIANS(AG527))))&gt;90,0,$F$4*$F$5/E536^2*(SIN(RADIANS(G538))*SIN(RADIANS(E537))+COS(RADIANS(G538))*COS(RADIANS(E537))*COS(RADIANS(AG527))))</f>
        <v>#DIV/0!</v>
      </c>
      <c r="AH538" s="3" t="e">
        <f>IF(DEGREES(ACOS(SIN(RADIANS(G538))*SIN(RADIANS(E537))+COS(RADIANS(G538))*COS(RADIANS(E537))*COS(RADIANS(AH527))))&gt;90,0,$F$4*$F$5/E536^2*(SIN(RADIANS(G538))*SIN(RADIANS(E537))+COS(RADIANS(G538))*COS(RADIANS(E537))*COS(RADIANS(AH527))))</f>
        <v>#DIV/0!</v>
      </c>
      <c r="AI538" s="3" t="e">
        <f>IF(DEGREES(ACOS(SIN(RADIANS(G538))*SIN(RADIANS(E537))+COS(RADIANS(G538))*COS(RADIANS(E537))*COS(RADIANS(AI527))))&gt;90,0,$F$4*$F$5/E536^2*(SIN(RADIANS(G538))*SIN(RADIANS(E537))+COS(RADIANS(G538))*COS(RADIANS(E537))*COS(RADIANS(AI527))))</f>
        <v>#DIV/0!</v>
      </c>
      <c r="AJ538" s="3" t="e">
        <f>IF(DEGREES(ACOS(SIN(RADIANS(G538))*SIN(RADIANS(E537))+COS(RADIANS(G538))*COS(RADIANS(E537))*COS(RADIANS(AJ527))))&gt;90,0,$F$4*$F$5/E536^2*(SIN(RADIANS(G538))*SIN(RADIANS(E537))+COS(RADIANS(G538))*COS(RADIANS(E537))*COS(RADIANS(AJ527))))</f>
        <v>#DIV/0!</v>
      </c>
      <c r="AK538" s="3">
        <f>IF(DEGREES(ACOS(SIN(RADIANS(G538))*SIN(RADIANS(E537))+COS(RADIANS(G538))*COS(RADIANS(E537))*COS(RADIANS(AK527))))&gt;90,0,$F$4*$F$5/E536^2*(SIN(RADIANS(G538))*SIN(RADIANS(E537))+COS(RADIANS(G538))*COS(RADIANS(E537))*COS(RADIANS(AK527))))</f>
        <v>0</v>
      </c>
      <c r="AL538" s="3">
        <f>IF(DEGREES(ACOS(SIN(RADIANS(G538))*SIN(RADIANS(E537))+COS(RADIANS(G538))*COS(RADIANS(E537))*COS(RADIANS(AL527))))&gt;90,0,$F$4*$F$5/E536^2*(SIN(RADIANS(G538))*SIN(RADIANS(E537))+COS(RADIANS(G538))*COS(RADIANS(E537))*COS(RADIANS(AL527))))</f>
        <v>0</v>
      </c>
      <c r="AM538" s="3">
        <f>IF(DEGREES(ACOS(SIN(RADIANS(G538))*SIN(RADIANS(E537))+COS(RADIANS(G538))*COS(RADIANS(E537))*COS(RADIANS(AM527))))&gt;90,0,$F$4*$F$5/E536^2*(SIN(RADIANS(G538))*SIN(RADIANS(E537))+COS(RADIANS(G538))*COS(RADIANS(E537))*COS(RADIANS(AM527))))</f>
        <v>0</v>
      </c>
      <c r="AN538" s="3">
        <f>IF(DEGREES(ACOS(SIN(RADIANS(G538))*SIN(RADIANS(E537))+COS(RADIANS(G538))*COS(RADIANS(E537))*COS(RADIANS(AN527))))&gt;90,0,$F$4*$F$5/E536^2*(SIN(RADIANS(G538))*SIN(RADIANS(E537))+COS(RADIANS(G538))*COS(RADIANS(E537))*COS(RADIANS(AN527))))</f>
        <v>0</v>
      </c>
      <c r="AO538" s="3">
        <f>IF(DEGREES(ACOS(SIN(RADIANS(G538))*SIN(RADIANS(E537))+COS(RADIANS(G538))*COS(RADIANS(E537))*COS(RADIANS(AO527))))&gt;90,0,$F$4*$F$5/E536^2*(SIN(RADIANS(G538))*SIN(RADIANS(E537))+COS(RADIANS(G538))*COS(RADIANS(E537))*COS(RADIANS(AO527))))</f>
        <v>0</v>
      </c>
      <c r="AP538" s="3">
        <f>IF(DEGREES(ACOS(SIN(RADIANS(G538))*SIN(RADIANS(E537))+COS(RADIANS(G538))*COS(RADIANS(E537))*COS(RADIANS(AP527))))&gt;90,0,$F$4*$F$5/E536^2*(SIN(RADIANS(G538))*SIN(RADIANS(E537))+COS(RADIANS(G538))*COS(RADIANS(E537))*COS(RADIANS(AP527))))</f>
        <v>0</v>
      </c>
      <c r="AQ538" s="3">
        <f>IF(DEGREES(ACOS(SIN(RADIANS(G538))*SIN(RADIANS(E537))+COS(RADIANS(G538))*COS(RADIANS(E537))*COS(RADIANS(AQ527))))&gt;90,0,$F$4*$F$5/E536^2*(SIN(RADIANS(G538))*SIN(RADIANS(E537))+COS(RADIANS(G538))*COS(RADIANS(E537))*COS(RADIANS(AQ527))))</f>
        <v>0</v>
      </c>
      <c r="AR538" s="3">
        <f>IF(DEGREES(ACOS(SIN(RADIANS(G538))*SIN(RADIANS(E537))+COS(RADIANS(G538))*COS(RADIANS(E537))*COS(RADIANS(AR527))))&gt;90,0,$F$4*$F$5/E536^2*(SIN(RADIANS(G538))*SIN(RADIANS(E537))+COS(RADIANS(G538))*COS(RADIANS(E537))*COS(RADIANS(AR527))))</f>
        <v>0</v>
      </c>
    </row>
    <row r="539" spans="2:44" ht="15.75" customHeight="1" x14ac:dyDescent="0.2">
      <c r="B539" s="20" t="s">
        <v>790</v>
      </c>
      <c r="E539" s="3">
        <f>E538-E530-360*ROUNDDOWN((E538-E530)/360,0)</f>
        <v>-2.8421709430404007E-14</v>
      </c>
      <c r="G539" s="3">
        <v>-10</v>
      </c>
      <c r="I539" s="3">
        <f>IF(DEGREES(ACOS(SIN(RADIANS(G539))*SIN(RADIANS(E537))+COS(RADIANS(G539))*COS(RADIANS(E537))*COS(RADIANS(I527))))&gt;90,0,$F$4*$F$5/E536^2*(SIN(RADIANS(G539))*SIN(RADIANS(E537))+COS(RADIANS(G539))*COS(RADIANS(E537))*COS(RADIANS(I527))))</f>
        <v>0</v>
      </c>
      <c r="J539" s="3">
        <f>IF(DEGREES(ACOS(SIN(RADIANS(G539))*SIN(RADIANS(E537))+COS(RADIANS(G539))*COS(RADIANS(E537))*COS(RADIANS(J527))))&gt;90,0,$F$4*$F$5/E536^2*(SIN(RADIANS(G539))*SIN(RADIANS(E537))+COS(RADIANS(G539))*COS(RADIANS(E537))*COS(RADIANS(J527))))</f>
        <v>0</v>
      </c>
      <c r="K539" s="3">
        <f>IF(DEGREES(ACOS(SIN(RADIANS(G539))*SIN(RADIANS(E537))+COS(RADIANS(G539))*COS(RADIANS(E537))*COS(RADIANS(K527))))&gt;90,0,$F$4*$F$5/E536^2*(SIN(RADIANS(G539))*SIN(RADIANS(E537))+COS(RADIANS(G539))*COS(RADIANS(E537))*COS(RADIANS(K527))))</f>
        <v>0</v>
      </c>
      <c r="L539" s="3">
        <f>IF(DEGREES(ACOS(SIN(RADIANS(G539))*SIN(RADIANS(E537))+COS(RADIANS(G539))*COS(RADIANS(E537))*COS(RADIANS(L527))))&gt;90,0,$F$4*$F$5/E536^2*(SIN(RADIANS(G539))*SIN(RADIANS(E537))+COS(RADIANS(G539))*COS(RADIANS(E537))*COS(RADIANS(L527))))</f>
        <v>0</v>
      </c>
      <c r="M539" s="3">
        <f>IF(DEGREES(ACOS(SIN(RADIANS(G539))*SIN(RADIANS(E537))+COS(RADIANS(G539))*COS(RADIANS(E537))*COS(RADIANS(M527))))&gt;90,0,$F$4*$F$5/E536^2*(SIN(RADIANS(G539))*SIN(RADIANS(E537))+COS(RADIANS(G539))*COS(RADIANS(E537))*COS(RADIANS(M527))))</f>
        <v>0</v>
      </c>
      <c r="N539" s="3">
        <f>IF(DEGREES(ACOS(SIN(RADIANS(G539))*SIN(RADIANS(E537))+COS(RADIANS(G539))*COS(RADIANS(E537))*COS(RADIANS(N527))))&gt;90,0,$F$4*$F$5/E536^2*(SIN(RADIANS(G539))*SIN(RADIANS(E537))+COS(RADIANS(G539))*COS(RADIANS(E537))*COS(RADIANS(N527))))</f>
        <v>0</v>
      </c>
      <c r="O539" s="3">
        <f>IF(DEGREES(ACOS(SIN(RADIANS(G539))*SIN(RADIANS(E537))+COS(RADIANS(G539))*COS(RADIANS(E537))*COS(RADIANS(O527))))&gt;90,0,$F$4*$F$5/E536^2*(SIN(RADIANS(G539))*SIN(RADIANS(E537))+COS(RADIANS(G539))*COS(RADIANS(E537))*COS(RADIANS(O527))))</f>
        <v>0</v>
      </c>
      <c r="P539" s="3">
        <f>IF(DEGREES(ACOS(SIN(RADIANS(G539))*SIN(RADIANS(E537))+COS(RADIANS(G539))*COS(RADIANS(E537))*COS(RADIANS(P527))))&gt;90,0,$F$4*$F$5/E536^2*(SIN(RADIANS(G539))*SIN(RADIANS(E537))+COS(RADIANS(G539))*COS(RADIANS(E537))*COS(RADIANS(P527))))</f>
        <v>0</v>
      </c>
      <c r="Q539" s="3">
        <f>IF(DEGREES(ACOS(SIN(RADIANS(G539))*SIN(RADIANS(E537))+COS(RADIANS(G539))*COS(RADIANS(E537))*COS(RADIANS(Q527))))&gt;90,0,$F$4*$F$5/E536^2*(SIN(RADIANS(G539))*SIN(RADIANS(E537))+COS(RADIANS(G539))*COS(RADIANS(E537))*COS(RADIANS(Q527))))</f>
        <v>0</v>
      </c>
      <c r="R539" s="3" t="e">
        <f>IF(DEGREES(ACOS(SIN(RADIANS(G539))*SIN(RADIANS(E537))+COS(RADIANS(G539))*COS(RADIANS(E537))*COS(RADIANS(R527))))&gt;90,0,$F$4*$F$5/E536^2*(SIN(RADIANS(G539))*SIN(RADIANS(E537))+COS(RADIANS(G539))*COS(RADIANS(E537))*COS(RADIANS(R527))))</f>
        <v>#DIV/0!</v>
      </c>
      <c r="S539" s="3" t="e">
        <f>IF(DEGREES(ACOS(SIN(RADIANS(G539))*SIN(RADIANS(E537))+COS(RADIANS(G539))*COS(RADIANS(E537))*COS(RADIANS(S527))))&gt;90,0,$F$4*$F$5/E536^2*(SIN(RADIANS(G539))*SIN(RADIANS(E537))+COS(RADIANS(G539))*COS(RADIANS(E537))*COS(RADIANS(S527))))</f>
        <v>#DIV/0!</v>
      </c>
      <c r="T539" s="3" t="e">
        <f>IF(DEGREES(ACOS(SIN(RADIANS(G539))*SIN(RADIANS(E537))+COS(RADIANS(G539))*COS(RADIANS(E537))*COS(RADIANS(T527))))&gt;90,0,$F$4*$F$5/E536^2*(SIN(RADIANS(G539))*SIN(RADIANS(E537))+COS(RADIANS(G539))*COS(RADIANS(E537))*COS(RADIANS(T527))))</f>
        <v>#DIV/0!</v>
      </c>
      <c r="U539" s="3" t="e">
        <f>IF(DEGREES(ACOS(SIN(RADIANS(G539))*SIN(RADIANS(E537))+COS(RADIANS(G539))*COS(RADIANS(E537))*COS(RADIANS(U527))))&gt;90,0,$F$4*$F$5/E536^2*(SIN(RADIANS(G539))*SIN(RADIANS(E537))+COS(RADIANS(G539))*COS(RADIANS(E537))*COS(RADIANS(U527))))</f>
        <v>#DIV/0!</v>
      </c>
      <c r="V539" s="3" t="e">
        <f>IF(DEGREES(ACOS(SIN(RADIANS(G539))*SIN(RADIANS(E537))+COS(RADIANS(G539))*COS(RADIANS(E537))*COS(RADIANS(V527))))&gt;90,0,$F$4*$F$5/E536^2*(SIN(RADIANS(G539))*SIN(RADIANS(E537))+COS(RADIANS(G539))*COS(RADIANS(E537))*COS(RADIANS(V527))))</f>
        <v>#DIV/0!</v>
      </c>
      <c r="W539" s="3" t="e">
        <f>IF(DEGREES(ACOS(SIN(RADIANS(G539))*SIN(RADIANS(E537))+COS(RADIANS(G539))*COS(RADIANS(E537))*COS(RADIANS(W527))))&gt;90,0,$F$4*$F$5/E536^2*(SIN(RADIANS(G539))*SIN(RADIANS(E537))+COS(RADIANS(G539))*COS(RADIANS(E537))*COS(RADIANS(W527))))</f>
        <v>#DIV/0!</v>
      </c>
      <c r="X539" s="3" t="e">
        <f>IF(DEGREES(ACOS(SIN(RADIANS(G539))*SIN(RADIANS(E537))+COS(RADIANS(G539))*COS(RADIANS(E537))*COS(RADIANS(X527))))&gt;90,0,$F$4*$F$5/E536^2*(SIN(RADIANS(G539))*SIN(RADIANS(E537))+COS(RADIANS(G539))*COS(RADIANS(E537))*COS(RADIANS(X527))))</f>
        <v>#DIV/0!</v>
      </c>
      <c r="Y539" s="3" t="e">
        <f>IF(DEGREES(ACOS(SIN(RADIANS(G539))*SIN(RADIANS(E537))+COS(RADIANS(G539))*COS(RADIANS(E537))*COS(RADIANS(Y527))))&gt;90,0,$F$4*$F$5/E536^2*(SIN(RADIANS(G539))*SIN(RADIANS(E537))+COS(RADIANS(G539))*COS(RADIANS(E537))*COS(RADIANS(Y527))))</f>
        <v>#DIV/0!</v>
      </c>
      <c r="Z539" s="3" t="e">
        <f>IF(DEGREES(ACOS(SIN(RADIANS(G539))*SIN(RADIANS(E537))+COS(RADIANS(G539))*COS(RADIANS(E537))*COS(RADIANS(Z527))))&gt;90,0,$F$4*$F$5/E536^2*(SIN(RADIANS(G539))*SIN(RADIANS(E537))+COS(RADIANS(G539))*COS(RADIANS(E537))*COS(RADIANS(Z527))))</f>
        <v>#DIV/0!</v>
      </c>
      <c r="AA539" s="3" t="e">
        <f>IF(DEGREES(ACOS(SIN(RADIANS(G539))*SIN(RADIANS(E537))+COS(RADIANS(G539))*COS(RADIANS(E537))*COS(RADIANS(AA527))))&gt;90,0,$F$4*$F$5/E536^2*(SIN(RADIANS(G539))*SIN(RADIANS(E537))+COS(RADIANS(G539))*COS(RADIANS(E537))*COS(RADIANS(AA527))))</f>
        <v>#DIV/0!</v>
      </c>
      <c r="AB539" s="3" t="e">
        <f>IF(DEGREES(ACOS(SIN(RADIANS(G539))*SIN(RADIANS(E537))+COS(RADIANS(G539))*COS(RADIANS(E537))*COS(RADIANS(AB527))))&gt;90,0,$F$4*$F$5/E536^2*(SIN(RADIANS(G539))*SIN(RADIANS(E537))+COS(RADIANS(G539))*COS(RADIANS(E537))*COS(RADIANS(AB527))))</f>
        <v>#DIV/0!</v>
      </c>
      <c r="AC539" s="3" t="e">
        <f>IF(DEGREES(ACOS(SIN(RADIANS(G539))*SIN(RADIANS(E537))+COS(RADIANS(G539))*COS(RADIANS(E537))*COS(RADIANS(AC527))))&gt;90,0,$F$4*$F$5/E536^2*(SIN(RADIANS(G539))*SIN(RADIANS(E537))+COS(RADIANS(G539))*COS(RADIANS(E537))*COS(RADIANS(AC527))))</f>
        <v>#DIV/0!</v>
      </c>
      <c r="AD539" s="3" t="e">
        <f>IF(DEGREES(ACOS(SIN(RADIANS(G539))*SIN(RADIANS(E537))+COS(RADIANS(G539))*COS(RADIANS(E537))*COS(RADIANS(AD527))))&gt;90,0,$F$4*$F$5/E536^2*(SIN(RADIANS(G539))*SIN(RADIANS(E537))+COS(RADIANS(G539))*COS(RADIANS(E537))*COS(RADIANS(AD527))))</f>
        <v>#DIV/0!</v>
      </c>
      <c r="AE539" s="3" t="e">
        <f>IF(DEGREES(ACOS(SIN(RADIANS(G539))*SIN(RADIANS(E537))+COS(RADIANS(G539))*COS(RADIANS(E537))*COS(RADIANS(AE527))))&gt;90,0,$F$4*$F$5/E536^2*(SIN(RADIANS(G539))*SIN(RADIANS(E537))+COS(RADIANS(G539))*COS(RADIANS(E537))*COS(RADIANS(AE527))))</f>
        <v>#DIV/0!</v>
      </c>
      <c r="AF539" s="3" t="e">
        <f>IF(DEGREES(ACOS(SIN(RADIANS(G539))*SIN(RADIANS(E537))+COS(RADIANS(G539))*COS(RADIANS(E537))*COS(RADIANS(AF527))))&gt;90,0,$F$4*$F$5/E536^2*(SIN(RADIANS(G539))*SIN(RADIANS(E537))+COS(RADIANS(G539))*COS(RADIANS(E537))*COS(RADIANS(AF527))))</f>
        <v>#DIV/0!</v>
      </c>
      <c r="AG539" s="3" t="e">
        <f>IF(DEGREES(ACOS(SIN(RADIANS(G539))*SIN(RADIANS(E537))+COS(RADIANS(G539))*COS(RADIANS(E537))*COS(RADIANS(AG527))))&gt;90,0,$F$4*$F$5/E536^2*(SIN(RADIANS(G539))*SIN(RADIANS(E537))+COS(RADIANS(G539))*COS(RADIANS(E537))*COS(RADIANS(AG527))))</f>
        <v>#DIV/0!</v>
      </c>
      <c r="AH539" s="3" t="e">
        <f>IF(DEGREES(ACOS(SIN(RADIANS(G539))*SIN(RADIANS(E537))+COS(RADIANS(G539))*COS(RADIANS(E537))*COS(RADIANS(AH527))))&gt;90,0,$F$4*$F$5/E536^2*(SIN(RADIANS(G539))*SIN(RADIANS(E537))+COS(RADIANS(G539))*COS(RADIANS(E537))*COS(RADIANS(AH527))))</f>
        <v>#DIV/0!</v>
      </c>
      <c r="AI539" s="3" t="e">
        <f>IF(DEGREES(ACOS(SIN(RADIANS(G539))*SIN(RADIANS(E537))+COS(RADIANS(G539))*COS(RADIANS(E537))*COS(RADIANS(AI527))))&gt;90,0,$F$4*$F$5/E536^2*(SIN(RADIANS(G539))*SIN(RADIANS(E537))+COS(RADIANS(G539))*COS(RADIANS(E537))*COS(RADIANS(AI527))))</f>
        <v>#DIV/0!</v>
      </c>
      <c r="AJ539" s="3" t="e">
        <f>IF(DEGREES(ACOS(SIN(RADIANS(G539))*SIN(RADIANS(E537))+COS(RADIANS(G539))*COS(RADIANS(E537))*COS(RADIANS(AJ527))))&gt;90,0,$F$4*$F$5/E536^2*(SIN(RADIANS(G539))*SIN(RADIANS(E537))+COS(RADIANS(G539))*COS(RADIANS(E537))*COS(RADIANS(AJ527))))</f>
        <v>#DIV/0!</v>
      </c>
      <c r="AK539" s="3">
        <f>IF(DEGREES(ACOS(SIN(RADIANS(G539))*SIN(RADIANS(E537))+COS(RADIANS(G539))*COS(RADIANS(E537))*COS(RADIANS(AK527))))&gt;90,0,$F$4*$F$5/E536^2*(SIN(RADIANS(G539))*SIN(RADIANS(E537))+COS(RADIANS(G539))*COS(RADIANS(E537))*COS(RADIANS(AK527))))</f>
        <v>0</v>
      </c>
      <c r="AL539" s="3">
        <f>IF(DEGREES(ACOS(SIN(RADIANS(G539))*SIN(RADIANS(E537))+COS(RADIANS(G539))*COS(RADIANS(E537))*COS(RADIANS(AL527))))&gt;90,0,$F$4*$F$5/E536^2*(SIN(RADIANS(G539))*SIN(RADIANS(E537))+COS(RADIANS(G539))*COS(RADIANS(E537))*COS(RADIANS(AL527))))</f>
        <v>0</v>
      </c>
      <c r="AM539" s="3">
        <f>IF(DEGREES(ACOS(SIN(RADIANS(G539))*SIN(RADIANS(E537))+COS(RADIANS(G539))*COS(RADIANS(E537))*COS(RADIANS(AM527))))&gt;90,0,$F$4*$F$5/E536^2*(SIN(RADIANS(G539))*SIN(RADIANS(E537))+COS(RADIANS(G539))*COS(RADIANS(E537))*COS(RADIANS(AM527))))</f>
        <v>0</v>
      </c>
      <c r="AN539" s="3">
        <f>IF(DEGREES(ACOS(SIN(RADIANS(G539))*SIN(RADIANS(E537))+COS(RADIANS(G539))*COS(RADIANS(E537))*COS(RADIANS(AN527))))&gt;90,0,$F$4*$F$5/E536^2*(SIN(RADIANS(G539))*SIN(RADIANS(E537))+COS(RADIANS(G539))*COS(RADIANS(E537))*COS(RADIANS(AN527))))</f>
        <v>0</v>
      </c>
      <c r="AO539" s="3">
        <f>IF(DEGREES(ACOS(SIN(RADIANS(G539))*SIN(RADIANS(E537))+COS(RADIANS(G539))*COS(RADIANS(E537))*COS(RADIANS(AO527))))&gt;90,0,$F$4*$F$5/E536^2*(SIN(RADIANS(G539))*SIN(RADIANS(E537))+COS(RADIANS(G539))*COS(RADIANS(E537))*COS(RADIANS(AO527))))</f>
        <v>0</v>
      </c>
      <c r="AP539" s="3">
        <f>IF(DEGREES(ACOS(SIN(RADIANS(G539))*SIN(RADIANS(E537))+COS(RADIANS(G539))*COS(RADIANS(E537))*COS(RADIANS(AP527))))&gt;90,0,$F$4*$F$5/E536^2*(SIN(RADIANS(G539))*SIN(RADIANS(E537))+COS(RADIANS(G539))*COS(RADIANS(E537))*COS(RADIANS(AP527))))</f>
        <v>0</v>
      </c>
      <c r="AQ539" s="3">
        <f>IF(DEGREES(ACOS(SIN(RADIANS(G539))*SIN(RADIANS(E537))+COS(RADIANS(G539))*COS(RADIANS(E537))*COS(RADIANS(AQ527))))&gt;90,0,$F$4*$F$5/E536^2*(SIN(RADIANS(G539))*SIN(RADIANS(E537))+COS(RADIANS(G539))*COS(RADIANS(E537))*COS(RADIANS(AQ527))))</f>
        <v>0</v>
      </c>
      <c r="AR539" s="3">
        <f>IF(DEGREES(ACOS(SIN(RADIANS(G539))*SIN(RADIANS(E537))+COS(RADIANS(G539))*COS(RADIANS(E537))*COS(RADIANS(AR527))))&gt;90,0,$F$4*$F$5/E536^2*(SIN(RADIANS(G539))*SIN(RADIANS(E537))+COS(RADIANS(G539))*COS(RADIANS(E537))*COS(RADIANS(AR527))))</f>
        <v>0</v>
      </c>
    </row>
    <row r="540" spans="2:44" ht="15.75" customHeight="1" x14ac:dyDescent="0.2">
      <c r="G540" s="3">
        <v>-20</v>
      </c>
      <c r="I540" s="3">
        <f>IF(DEGREES(ACOS(SIN(RADIANS(G540))*SIN(RADIANS(E537))+COS(RADIANS(G540))*COS(RADIANS(E537))*COS(RADIANS(I527))))&gt;90,0,$F$4*$F$5/E536^2*(SIN(RADIANS(G540))*SIN(RADIANS(E537))+COS(RADIANS(G540))*COS(RADIANS(E537))*COS(RADIANS(I527))))</f>
        <v>0</v>
      </c>
      <c r="J540" s="3">
        <f>IF(DEGREES(ACOS(SIN(RADIANS(G540))*SIN(RADIANS(E537))+COS(RADIANS(G540))*COS(RADIANS(E537))*COS(RADIANS(J527))))&gt;90,0,$F$4*$F$5/E536^2*(SIN(RADIANS(G540))*SIN(RADIANS(E537))+COS(RADIANS(G540))*COS(RADIANS(E537))*COS(RADIANS(J527))))</f>
        <v>0</v>
      </c>
      <c r="K540" s="3">
        <f>IF(DEGREES(ACOS(SIN(RADIANS(G540))*SIN(RADIANS(E537))+COS(RADIANS(G540))*COS(RADIANS(E537))*COS(RADIANS(K527))))&gt;90,0,$F$4*$F$5/E536^2*(SIN(RADIANS(G540))*SIN(RADIANS(E537))+COS(RADIANS(G540))*COS(RADIANS(E537))*COS(RADIANS(K527))))</f>
        <v>0</v>
      </c>
      <c r="L540" s="3">
        <f>IF(DEGREES(ACOS(SIN(RADIANS(G540))*SIN(RADIANS(E537))+COS(RADIANS(G540))*COS(RADIANS(E537))*COS(RADIANS(L527))))&gt;90,0,$F$4*$F$5/E536^2*(SIN(RADIANS(G540))*SIN(RADIANS(E537))+COS(RADIANS(G540))*COS(RADIANS(E537))*COS(RADIANS(L527))))</f>
        <v>0</v>
      </c>
      <c r="M540" s="3">
        <f>IF(DEGREES(ACOS(SIN(RADIANS(G540))*SIN(RADIANS(E537))+COS(RADIANS(G540))*COS(RADIANS(E537))*COS(RADIANS(M527))))&gt;90,0,$F$4*$F$5/E536^2*(SIN(RADIANS(G540))*SIN(RADIANS(E537))+COS(RADIANS(G540))*COS(RADIANS(E537))*COS(RADIANS(M527))))</f>
        <v>0</v>
      </c>
      <c r="N540" s="3">
        <f>IF(DEGREES(ACOS(SIN(RADIANS(G540))*SIN(RADIANS(E537))+COS(RADIANS(G540))*COS(RADIANS(E537))*COS(RADIANS(N527))))&gt;90,0,$F$4*$F$5/E536^2*(SIN(RADIANS(G540))*SIN(RADIANS(E537))+COS(RADIANS(G540))*COS(RADIANS(E537))*COS(RADIANS(N527))))</f>
        <v>0</v>
      </c>
      <c r="O540" s="3">
        <f>IF(DEGREES(ACOS(SIN(RADIANS(G540))*SIN(RADIANS(E537))+COS(RADIANS(G540))*COS(RADIANS(E537))*COS(RADIANS(O527))))&gt;90,0,$F$4*$F$5/E536^2*(SIN(RADIANS(G540))*SIN(RADIANS(E537))+COS(RADIANS(G540))*COS(RADIANS(E537))*COS(RADIANS(O527))))</f>
        <v>0</v>
      </c>
      <c r="P540" s="3">
        <f>IF(DEGREES(ACOS(SIN(RADIANS(G540))*SIN(RADIANS(E537))+COS(RADIANS(G540))*COS(RADIANS(E537))*COS(RADIANS(P527))))&gt;90,0,$F$4*$F$5/E536^2*(SIN(RADIANS(G540))*SIN(RADIANS(E537))+COS(RADIANS(G540))*COS(RADIANS(E537))*COS(RADIANS(P527))))</f>
        <v>0</v>
      </c>
      <c r="Q540" s="3">
        <f>IF(DEGREES(ACOS(SIN(RADIANS(G540))*SIN(RADIANS(E537))+COS(RADIANS(G540))*COS(RADIANS(E537))*COS(RADIANS(Q527))))&gt;90,0,$F$4*$F$5/E536^2*(SIN(RADIANS(G540))*SIN(RADIANS(E537))+COS(RADIANS(G540))*COS(RADIANS(E537))*COS(RADIANS(Q527))))</f>
        <v>0</v>
      </c>
      <c r="R540" s="3" t="e">
        <f>IF(DEGREES(ACOS(SIN(RADIANS(G540))*SIN(RADIANS(E537))+COS(RADIANS(G540))*COS(RADIANS(E537))*COS(RADIANS(R527))))&gt;90,0,$F$4*$F$5/E536^2*(SIN(RADIANS(G540))*SIN(RADIANS(E537))+COS(RADIANS(G540))*COS(RADIANS(E537))*COS(RADIANS(R527))))</f>
        <v>#DIV/0!</v>
      </c>
      <c r="S540" s="3" t="e">
        <f>IF(DEGREES(ACOS(SIN(RADIANS(G540))*SIN(RADIANS(E537))+COS(RADIANS(G540))*COS(RADIANS(E537))*COS(RADIANS(S527))))&gt;90,0,$F$4*$F$5/E536^2*(SIN(RADIANS(G540))*SIN(RADIANS(E537))+COS(RADIANS(G540))*COS(RADIANS(E537))*COS(RADIANS(S527))))</f>
        <v>#DIV/0!</v>
      </c>
      <c r="T540" s="3" t="e">
        <f>IF(DEGREES(ACOS(SIN(RADIANS(G540))*SIN(RADIANS(E537))+COS(RADIANS(G540))*COS(RADIANS(E537))*COS(RADIANS(T527))))&gt;90,0,$F$4*$F$5/E536^2*(SIN(RADIANS(G540))*SIN(RADIANS(E537))+COS(RADIANS(G540))*COS(RADIANS(E537))*COS(RADIANS(T527))))</f>
        <v>#DIV/0!</v>
      </c>
      <c r="U540" s="3" t="e">
        <f>IF(DEGREES(ACOS(SIN(RADIANS(G540))*SIN(RADIANS(E537))+COS(RADIANS(G540))*COS(RADIANS(E537))*COS(RADIANS(U527))))&gt;90,0,$F$4*$F$5/E536^2*(SIN(RADIANS(G540))*SIN(RADIANS(E537))+COS(RADIANS(G540))*COS(RADIANS(E537))*COS(RADIANS(U527))))</f>
        <v>#DIV/0!</v>
      </c>
      <c r="V540" s="3" t="e">
        <f>IF(DEGREES(ACOS(SIN(RADIANS(G540))*SIN(RADIANS(E537))+COS(RADIANS(G540))*COS(RADIANS(E537))*COS(RADIANS(V527))))&gt;90,0,$F$4*$F$5/E536^2*(SIN(RADIANS(G540))*SIN(RADIANS(E537))+COS(RADIANS(G540))*COS(RADIANS(E537))*COS(RADIANS(V527))))</f>
        <v>#DIV/0!</v>
      </c>
      <c r="W540" s="3" t="e">
        <f>IF(DEGREES(ACOS(SIN(RADIANS(G540))*SIN(RADIANS(E537))+COS(RADIANS(G540))*COS(RADIANS(E537))*COS(RADIANS(W527))))&gt;90,0,$F$4*$F$5/E536^2*(SIN(RADIANS(G540))*SIN(RADIANS(E537))+COS(RADIANS(G540))*COS(RADIANS(E537))*COS(RADIANS(W527))))</f>
        <v>#DIV/0!</v>
      </c>
      <c r="X540" s="3" t="e">
        <f>IF(DEGREES(ACOS(SIN(RADIANS(G540))*SIN(RADIANS(E537))+COS(RADIANS(G540))*COS(RADIANS(E537))*COS(RADIANS(X527))))&gt;90,0,$F$4*$F$5/E536^2*(SIN(RADIANS(G540))*SIN(RADIANS(E537))+COS(RADIANS(G540))*COS(RADIANS(E537))*COS(RADIANS(X527))))</f>
        <v>#DIV/0!</v>
      </c>
      <c r="Y540" s="3" t="e">
        <f>IF(DEGREES(ACOS(SIN(RADIANS(G540))*SIN(RADIANS(E537))+COS(RADIANS(G540))*COS(RADIANS(E537))*COS(RADIANS(Y527))))&gt;90,0,$F$4*$F$5/E536^2*(SIN(RADIANS(G540))*SIN(RADIANS(E537))+COS(RADIANS(G540))*COS(RADIANS(E537))*COS(RADIANS(Y527))))</f>
        <v>#DIV/0!</v>
      </c>
      <c r="Z540" s="3" t="e">
        <f>IF(DEGREES(ACOS(SIN(RADIANS(G540))*SIN(RADIANS(E537))+COS(RADIANS(G540))*COS(RADIANS(E537))*COS(RADIANS(Z527))))&gt;90,0,$F$4*$F$5/E536^2*(SIN(RADIANS(G540))*SIN(RADIANS(E537))+COS(RADIANS(G540))*COS(RADIANS(E537))*COS(RADIANS(Z527))))</f>
        <v>#DIV/0!</v>
      </c>
      <c r="AA540" s="3" t="e">
        <f>IF(DEGREES(ACOS(SIN(RADIANS(G540))*SIN(RADIANS(E537))+COS(RADIANS(G540))*COS(RADIANS(E537))*COS(RADIANS(AA527))))&gt;90,0,$F$4*$F$5/E536^2*(SIN(RADIANS(G540))*SIN(RADIANS(E537))+COS(RADIANS(G540))*COS(RADIANS(E537))*COS(RADIANS(AA527))))</f>
        <v>#DIV/0!</v>
      </c>
      <c r="AB540" s="3" t="e">
        <f>IF(DEGREES(ACOS(SIN(RADIANS(G540))*SIN(RADIANS(E537))+COS(RADIANS(G540))*COS(RADIANS(E537))*COS(RADIANS(AB527))))&gt;90,0,$F$4*$F$5/E536^2*(SIN(RADIANS(G540))*SIN(RADIANS(E537))+COS(RADIANS(G540))*COS(RADIANS(E537))*COS(RADIANS(AB527))))</f>
        <v>#DIV/0!</v>
      </c>
      <c r="AC540" s="3" t="e">
        <f>IF(DEGREES(ACOS(SIN(RADIANS(G540))*SIN(RADIANS(E537))+COS(RADIANS(G540))*COS(RADIANS(E537))*COS(RADIANS(AC527))))&gt;90,0,$F$4*$F$5/E536^2*(SIN(RADIANS(G540))*SIN(RADIANS(E537))+COS(RADIANS(G540))*COS(RADIANS(E537))*COS(RADIANS(AC527))))</f>
        <v>#DIV/0!</v>
      </c>
      <c r="AD540" s="3" t="e">
        <f>IF(DEGREES(ACOS(SIN(RADIANS(G540))*SIN(RADIANS(E537))+COS(RADIANS(G540))*COS(RADIANS(E537))*COS(RADIANS(AD527))))&gt;90,0,$F$4*$F$5/E536^2*(SIN(RADIANS(G540))*SIN(RADIANS(E537))+COS(RADIANS(G540))*COS(RADIANS(E537))*COS(RADIANS(AD527))))</f>
        <v>#DIV/0!</v>
      </c>
      <c r="AE540" s="3" t="e">
        <f>IF(DEGREES(ACOS(SIN(RADIANS(G540))*SIN(RADIANS(E537))+COS(RADIANS(G540))*COS(RADIANS(E537))*COS(RADIANS(AE527))))&gt;90,0,$F$4*$F$5/E536^2*(SIN(RADIANS(G540))*SIN(RADIANS(E537))+COS(RADIANS(G540))*COS(RADIANS(E537))*COS(RADIANS(AE527))))</f>
        <v>#DIV/0!</v>
      </c>
      <c r="AF540" s="3" t="e">
        <f>IF(DEGREES(ACOS(SIN(RADIANS(G540))*SIN(RADIANS(E537))+COS(RADIANS(G540))*COS(RADIANS(E537))*COS(RADIANS(AF527))))&gt;90,0,$F$4*$F$5/E536^2*(SIN(RADIANS(G540))*SIN(RADIANS(E537))+COS(RADIANS(G540))*COS(RADIANS(E537))*COS(RADIANS(AF527))))</f>
        <v>#DIV/0!</v>
      </c>
      <c r="AG540" s="3" t="e">
        <f>IF(DEGREES(ACOS(SIN(RADIANS(G540))*SIN(RADIANS(E537))+COS(RADIANS(G540))*COS(RADIANS(E537))*COS(RADIANS(AG527))))&gt;90,0,$F$4*$F$5/E536^2*(SIN(RADIANS(G540))*SIN(RADIANS(E537))+COS(RADIANS(G540))*COS(RADIANS(E537))*COS(RADIANS(AG527))))</f>
        <v>#DIV/0!</v>
      </c>
      <c r="AH540" s="3" t="e">
        <f>IF(DEGREES(ACOS(SIN(RADIANS(G540))*SIN(RADIANS(E537))+COS(RADIANS(G540))*COS(RADIANS(E537))*COS(RADIANS(AH527))))&gt;90,0,$F$4*$F$5/E536^2*(SIN(RADIANS(G540))*SIN(RADIANS(E537))+COS(RADIANS(G540))*COS(RADIANS(E537))*COS(RADIANS(AH527))))</f>
        <v>#DIV/0!</v>
      </c>
      <c r="AI540" s="3" t="e">
        <f>IF(DEGREES(ACOS(SIN(RADIANS(G540))*SIN(RADIANS(E537))+COS(RADIANS(G540))*COS(RADIANS(E537))*COS(RADIANS(AI527))))&gt;90,0,$F$4*$F$5/E536^2*(SIN(RADIANS(G540))*SIN(RADIANS(E537))+COS(RADIANS(G540))*COS(RADIANS(E537))*COS(RADIANS(AI527))))</f>
        <v>#DIV/0!</v>
      </c>
      <c r="AJ540" s="3" t="e">
        <f>IF(DEGREES(ACOS(SIN(RADIANS(G540))*SIN(RADIANS(E537))+COS(RADIANS(G540))*COS(RADIANS(E537))*COS(RADIANS(AJ527))))&gt;90,0,$F$4*$F$5/E536^2*(SIN(RADIANS(G540))*SIN(RADIANS(E537))+COS(RADIANS(G540))*COS(RADIANS(E537))*COS(RADIANS(AJ527))))</f>
        <v>#DIV/0!</v>
      </c>
      <c r="AK540" s="3">
        <f>IF(DEGREES(ACOS(SIN(RADIANS(G540))*SIN(RADIANS(E537))+COS(RADIANS(G540))*COS(RADIANS(E537))*COS(RADIANS(AK527))))&gt;90,0,$F$4*$F$5/E536^2*(SIN(RADIANS(G540))*SIN(RADIANS(E537))+COS(RADIANS(G540))*COS(RADIANS(E537))*COS(RADIANS(AK527))))</f>
        <v>0</v>
      </c>
      <c r="AL540" s="3">
        <f>IF(DEGREES(ACOS(SIN(RADIANS(G540))*SIN(RADIANS(E537))+COS(RADIANS(G540))*COS(RADIANS(E537))*COS(RADIANS(AL527))))&gt;90,0,$F$4*$F$5/E536^2*(SIN(RADIANS(G540))*SIN(RADIANS(E537))+COS(RADIANS(G540))*COS(RADIANS(E537))*COS(RADIANS(AL527))))</f>
        <v>0</v>
      </c>
      <c r="AM540" s="3">
        <f>IF(DEGREES(ACOS(SIN(RADIANS(G540))*SIN(RADIANS(E537))+COS(RADIANS(G540))*COS(RADIANS(E537))*COS(RADIANS(AM527))))&gt;90,0,$F$4*$F$5/E536^2*(SIN(RADIANS(G540))*SIN(RADIANS(E537))+COS(RADIANS(G540))*COS(RADIANS(E537))*COS(RADIANS(AM527))))</f>
        <v>0</v>
      </c>
      <c r="AN540" s="3">
        <f>IF(DEGREES(ACOS(SIN(RADIANS(G540))*SIN(RADIANS(E537))+COS(RADIANS(G540))*COS(RADIANS(E537))*COS(RADIANS(AN527))))&gt;90,0,$F$4*$F$5/E536^2*(SIN(RADIANS(G540))*SIN(RADIANS(E537))+COS(RADIANS(G540))*COS(RADIANS(E537))*COS(RADIANS(AN527))))</f>
        <v>0</v>
      </c>
      <c r="AO540" s="3">
        <f>IF(DEGREES(ACOS(SIN(RADIANS(G540))*SIN(RADIANS(E537))+COS(RADIANS(G540))*COS(RADIANS(E537))*COS(RADIANS(AO527))))&gt;90,0,$F$4*$F$5/E536^2*(SIN(RADIANS(G540))*SIN(RADIANS(E537))+COS(RADIANS(G540))*COS(RADIANS(E537))*COS(RADIANS(AO527))))</f>
        <v>0</v>
      </c>
      <c r="AP540" s="3">
        <f>IF(DEGREES(ACOS(SIN(RADIANS(G540))*SIN(RADIANS(E537))+COS(RADIANS(G540))*COS(RADIANS(E537))*COS(RADIANS(AP527))))&gt;90,0,$F$4*$F$5/E536^2*(SIN(RADIANS(G540))*SIN(RADIANS(E537))+COS(RADIANS(G540))*COS(RADIANS(E537))*COS(RADIANS(AP527))))</f>
        <v>0</v>
      </c>
      <c r="AQ540" s="3">
        <f>IF(DEGREES(ACOS(SIN(RADIANS(G540))*SIN(RADIANS(E537))+COS(RADIANS(G540))*COS(RADIANS(E537))*COS(RADIANS(AQ527))))&gt;90,0,$F$4*$F$5/E536^2*(SIN(RADIANS(G540))*SIN(RADIANS(E537))+COS(RADIANS(G540))*COS(RADIANS(E537))*COS(RADIANS(AQ527))))</f>
        <v>0</v>
      </c>
      <c r="AR540" s="3">
        <f>IF(DEGREES(ACOS(SIN(RADIANS(G540))*SIN(RADIANS(E537))+COS(RADIANS(G540))*COS(RADIANS(E537))*COS(RADIANS(AR527))))&gt;90,0,$F$4*$F$5/E536^2*(SIN(RADIANS(G540))*SIN(RADIANS(E537))+COS(RADIANS(G540))*COS(RADIANS(E537))*COS(RADIANS(AR527))))</f>
        <v>0</v>
      </c>
    </row>
    <row r="541" spans="2:44" ht="15.75" customHeight="1" x14ac:dyDescent="0.2">
      <c r="G541" s="3">
        <v>-30</v>
      </c>
      <c r="I541" s="3">
        <f>IF(DEGREES(ACOS(SIN(RADIANS(G541))*SIN(RADIANS(E537))+COS(RADIANS(G541))*COS(RADIANS(E537))*COS(RADIANS(I527))))&gt;90,0,$F$4*$F$5/E536^2*(SIN(RADIANS(G541))*SIN(RADIANS(E537))+COS(RADIANS(G541))*COS(RADIANS(E537))*COS(RADIANS(I527))))</f>
        <v>0</v>
      </c>
      <c r="J541" s="3">
        <f>IF(DEGREES(ACOS(SIN(RADIANS(G541))*SIN(RADIANS(E537))+COS(RADIANS(G541))*COS(RADIANS(E537))*COS(RADIANS(J527))))&gt;90,0,$F$4*$F$5/E536^2*(SIN(RADIANS(G541))*SIN(RADIANS(E537))+COS(RADIANS(G541))*COS(RADIANS(E537))*COS(RADIANS(J527))))</f>
        <v>0</v>
      </c>
      <c r="K541" s="3">
        <f>IF(DEGREES(ACOS(SIN(RADIANS(G541))*SIN(RADIANS(E537))+COS(RADIANS(G541))*COS(RADIANS(E537))*COS(RADIANS(K527))))&gt;90,0,$F$4*$F$5/E536^2*(SIN(RADIANS(G541))*SIN(RADIANS(E537))+COS(RADIANS(G541))*COS(RADIANS(E537))*COS(RADIANS(K527))))</f>
        <v>0</v>
      </c>
      <c r="L541" s="3">
        <f>IF(DEGREES(ACOS(SIN(RADIANS(G541))*SIN(RADIANS(E537))+COS(RADIANS(G541))*COS(RADIANS(E537))*COS(RADIANS(L527))))&gt;90,0,$F$4*$F$5/E536^2*(SIN(RADIANS(G541))*SIN(RADIANS(E537))+COS(RADIANS(G541))*COS(RADIANS(E537))*COS(RADIANS(L527))))</f>
        <v>0</v>
      </c>
      <c r="M541" s="3">
        <f>IF(DEGREES(ACOS(SIN(RADIANS(G541))*SIN(RADIANS(E537))+COS(RADIANS(G541))*COS(RADIANS(E537))*COS(RADIANS(M527))))&gt;90,0,$F$4*$F$5/E536^2*(SIN(RADIANS(G541))*SIN(RADIANS(E537))+COS(RADIANS(G541))*COS(RADIANS(E537))*COS(RADIANS(M527))))</f>
        <v>0</v>
      </c>
      <c r="N541" s="3">
        <f>IF(DEGREES(ACOS(SIN(RADIANS(G541))*SIN(RADIANS(E537))+COS(RADIANS(G541))*COS(RADIANS(E537))*COS(RADIANS(N527))))&gt;90,0,$F$4*$F$5/E536^2*(SIN(RADIANS(G541))*SIN(RADIANS(E537))+COS(RADIANS(G541))*COS(RADIANS(E537))*COS(RADIANS(N527))))</f>
        <v>0</v>
      </c>
      <c r="O541" s="3">
        <f>IF(DEGREES(ACOS(SIN(RADIANS(G541))*SIN(RADIANS(E537))+COS(RADIANS(G541))*COS(RADIANS(E537))*COS(RADIANS(O527))))&gt;90,0,$F$4*$F$5/E536^2*(SIN(RADIANS(G541))*SIN(RADIANS(E537))+COS(RADIANS(G541))*COS(RADIANS(E537))*COS(RADIANS(O527))))</f>
        <v>0</v>
      </c>
      <c r="P541" s="3">
        <f>IF(DEGREES(ACOS(SIN(RADIANS(G541))*SIN(RADIANS(E537))+COS(RADIANS(G541))*COS(RADIANS(E537))*COS(RADIANS(P527))))&gt;90,0,$F$4*$F$5/E536^2*(SIN(RADIANS(G541))*SIN(RADIANS(E537))+COS(RADIANS(G541))*COS(RADIANS(E537))*COS(RADIANS(P527))))</f>
        <v>0</v>
      </c>
      <c r="Q541" s="3">
        <f>IF(DEGREES(ACOS(SIN(RADIANS(G541))*SIN(RADIANS(E537))+COS(RADIANS(G541))*COS(RADIANS(E537))*COS(RADIANS(Q527))))&gt;90,0,$F$4*$F$5/E536^2*(SIN(RADIANS(G541))*SIN(RADIANS(E537))+COS(RADIANS(G541))*COS(RADIANS(E537))*COS(RADIANS(Q527))))</f>
        <v>0</v>
      </c>
      <c r="R541" s="3" t="e">
        <f>IF(DEGREES(ACOS(SIN(RADIANS(G541))*SIN(RADIANS(E537))+COS(RADIANS(G541))*COS(RADIANS(E537))*COS(RADIANS(R527))))&gt;90,0,$F$4*$F$5/E536^2*(SIN(RADIANS(G541))*SIN(RADIANS(E537))+COS(RADIANS(G541))*COS(RADIANS(E537))*COS(RADIANS(R527))))</f>
        <v>#DIV/0!</v>
      </c>
      <c r="S541" s="3" t="e">
        <f>IF(DEGREES(ACOS(SIN(RADIANS(G541))*SIN(RADIANS(E537))+COS(RADIANS(G541))*COS(RADIANS(E537))*COS(RADIANS(S527))))&gt;90,0,$F$4*$F$5/E536^2*(SIN(RADIANS(G541))*SIN(RADIANS(E537))+COS(RADIANS(G541))*COS(RADIANS(E537))*COS(RADIANS(S527))))</f>
        <v>#DIV/0!</v>
      </c>
      <c r="T541" s="3" t="e">
        <f>IF(DEGREES(ACOS(SIN(RADIANS(G541))*SIN(RADIANS(E537))+COS(RADIANS(G541))*COS(RADIANS(E537))*COS(RADIANS(T527))))&gt;90,0,$F$4*$F$5/E536^2*(SIN(RADIANS(G541))*SIN(RADIANS(E537))+COS(RADIANS(G541))*COS(RADIANS(E537))*COS(RADIANS(T527))))</f>
        <v>#DIV/0!</v>
      </c>
      <c r="U541" s="3" t="e">
        <f>IF(DEGREES(ACOS(SIN(RADIANS(G541))*SIN(RADIANS(E537))+COS(RADIANS(G541))*COS(RADIANS(E537))*COS(RADIANS(U527))))&gt;90,0,$F$4*$F$5/E536^2*(SIN(RADIANS(G541))*SIN(RADIANS(E537))+COS(RADIANS(G541))*COS(RADIANS(E537))*COS(RADIANS(U527))))</f>
        <v>#DIV/0!</v>
      </c>
      <c r="V541" s="3" t="e">
        <f>IF(DEGREES(ACOS(SIN(RADIANS(G541))*SIN(RADIANS(E537))+COS(RADIANS(G541))*COS(RADIANS(E537))*COS(RADIANS(V527))))&gt;90,0,$F$4*$F$5/E536^2*(SIN(RADIANS(G541))*SIN(RADIANS(E537))+COS(RADIANS(G541))*COS(RADIANS(E537))*COS(RADIANS(V527))))</f>
        <v>#DIV/0!</v>
      </c>
      <c r="W541" s="3" t="e">
        <f>IF(DEGREES(ACOS(SIN(RADIANS(G541))*SIN(RADIANS(E537))+COS(RADIANS(G541))*COS(RADIANS(E537))*COS(RADIANS(W527))))&gt;90,0,$F$4*$F$5/E536^2*(SIN(RADIANS(G541))*SIN(RADIANS(E537))+COS(RADIANS(G541))*COS(RADIANS(E537))*COS(RADIANS(W527))))</f>
        <v>#DIV/0!</v>
      </c>
      <c r="X541" s="3" t="e">
        <f>IF(DEGREES(ACOS(SIN(RADIANS(G541))*SIN(RADIANS(E537))+COS(RADIANS(G541))*COS(RADIANS(E537))*COS(RADIANS(X527))))&gt;90,0,$F$4*$F$5/E536^2*(SIN(RADIANS(G541))*SIN(RADIANS(E537))+COS(RADIANS(G541))*COS(RADIANS(E537))*COS(RADIANS(X527))))</f>
        <v>#DIV/0!</v>
      </c>
      <c r="Y541" s="3" t="e">
        <f>IF(DEGREES(ACOS(SIN(RADIANS(G541))*SIN(RADIANS(E537))+COS(RADIANS(G541))*COS(RADIANS(E537))*COS(RADIANS(Y527))))&gt;90,0,$F$4*$F$5/E536^2*(SIN(RADIANS(G541))*SIN(RADIANS(E537))+COS(RADIANS(G541))*COS(RADIANS(E537))*COS(RADIANS(Y527))))</f>
        <v>#DIV/0!</v>
      </c>
      <c r="Z541" s="3" t="e">
        <f>IF(DEGREES(ACOS(SIN(RADIANS(G541))*SIN(RADIANS(E537))+COS(RADIANS(G541))*COS(RADIANS(E537))*COS(RADIANS(Z527))))&gt;90,0,$F$4*$F$5/E536^2*(SIN(RADIANS(G541))*SIN(RADIANS(E537))+COS(RADIANS(G541))*COS(RADIANS(E537))*COS(RADIANS(Z527))))</f>
        <v>#DIV/0!</v>
      </c>
      <c r="AA541" s="3" t="e">
        <f>IF(DEGREES(ACOS(SIN(RADIANS(G541))*SIN(RADIANS(E537))+COS(RADIANS(G541))*COS(RADIANS(E537))*COS(RADIANS(AA527))))&gt;90,0,$F$4*$F$5/E536^2*(SIN(RADIANS(G541))*SIN(RADIANS(E537))+COS(RADIANS(G541))*COS(RADIANS(E537))*COS(RADIANS(AA527))))</f>
        <v>#DIV/0!</v>
      </c>
      <c r="AB541" s="3" t="e">
        <f>IF(DEGREES(ACOS(SIN(RADIANS(G541))*SIN(RADIANS(E537))+COS(RADIANS(G541))*COS(RADIANS(E537))*COS(RADIANS(AB527))))&gt;90,0,$F$4*$F$5/E536^2*(SIN(RADIANS(G541))*SIN(RADIANS(E537))+COS(RADIANS(G541))*COS(RADIANS(E537))*COS(RADIANS(AB527))))</f>
        <v>#DIV/0!</v>
      </c>
      <c r="AC541" s="3" t="e">
        <f>IF(DEGREES(ACOS(SIN(RADIANS(G541))*SIN(RADIANS(E537))+COS(RADIANS(G541))*COS(RADIANS(E537))*COS(RADIANS(AC527))))&gt;90,0,$F$4*$F$5/E536^2*(SIN(RADIANS(G541))*SIN(RADIANS(E537))+COS(RADIANS(G541))*COS(RADIANS(E537))*COS(RADIANS(AC527))))</f>
        <v>#DIV/0!</v>
      </c>
      <c r="AD541" s="3" t="e">
        <f>IF(DEGREES(ACOS(SIN(RADIANS(G541))*SIN(RADIANS(E537))+COS(RADIANS(G541))*COS(RADIANS(E537))*COS(RADIANS(AD527))))&gt;90,0,$F$4*$F$5/E536^2*(SIN(RADIANS(G541))*SIN(RADIANS(E537))+COS(RADIANS(G541))*COS(RADIANS(E537))*COS(RADIANS(AD527))))</f>
        <v>#DIV/0!</v>
      </c>
      <c r="AE541" s="3" t="e">
        <f>IF(DEGREES(ACOS(SIN(RADIANS(G541))*SIN(RADIANS(E537))+COS(RADIANS(G541))*COS(RADIANS(E537))*COS(RADIANS(AE527))))&gt;90,0,$F$4*$F$5/E536^2*(SIN(RADIANS(G541))*SIN(RADIANS(E537))+COS(RADIANS(G541))*COS(RADIANS(E537))*COS(RADIANS(AE527))))</f>
        <v>#DIV/0!</v>
      </c>
      <c r="AF541" s="3" t="e">
        <f>IF(DEGREES(ACOS(SIN(RADIANS(G541))*SIN(RADIANS(E537))+COS(RADIANS(G541))*COS(RADIANS(E537))*COS(RADIANS(AF527))))&gt;90,0,$F$4*$F$5/E536^2*(SIN(RADIANS(G541))*SIN(RADIANS(E537))+COS(RADIANS(G541))*COS(RADIANS(E537))*COS(RADIANS(AF527))))</f>
        <v>#DIV/0!</v>
      </c>
      <c r="AG541" s="3" t="e">
        <f>IF(DEGREES(ACOS(SIN(RADIANS(G541))*SIN(RADIANS(E537))+COS(RADIANS(G541))*COS(RADIANS(E537))*COS(RADIANS(AG527))))&gt;90,0,$F$4*$F$5/E536^2*(SIN(RADIANS(G541))*SIN(RADIANS(E537))+COS(RADIANS(G541))*COS(RADIANS(E537))*COS(RADIANS(AG527))))</f>
        <v>#DIV/0!</v>
      </c>
      <c r="AH541" s="3" t="e">
        <f>IF(DEGREES(ACOS(SIN(RADIANS(G541))*SIN(RADIANS(E537))+COS(RADIANS(G541))*COS(RADIANS(E537))*COS(RADIANS(AH527))))&gt;90,0,$F$4*$F$5/E536^2*(SIN(RADIANS(G541))*SIN(RADIANS(E537))+COS(RADIANS(G541))*COS(RADIANS(E537))*COS(RADIANS(AH527))))</f>
        <v>#DIV/0!</v>
      </c>
      <c r="AI541" s="3" t="e">
        <f>IF(DEGREES(ACOS(SIN(RADIANS(G541))*SIN(RADIANS(E537))+COS(RADIANS(G541))*COS(RADIANS(E537))*COS(RADIANS(AI527))))&gt;90,0,$F$4*$F$5/E536^2*(SIN(RADIANS(G541))*SIN(RADIANS(E537))+COS(RADIANS(G541))*COS(RADIANS(E537))*COS(RADIANS(AI527))))</f>
        <v>#DIV/0!</v>
      </c>
      <c r="AJ541" s="3" t="e">
        <f>IF(DEGREES(ACOS(SIN(RADIANS(G541))*SIN(RADIANS(E537))+COS(RADIANS(G541))*COS(RADIANS(E537))*COS(RADIANS(AJ527))))&gt;90,0,$F$4*$F$5/E536^2*(SIN(RADIANS(G541))*SIN(RADIANS(E537))+COS(RADIANS(G541))*COS(RADIANS(E537))*COS(RADIANS(AJ527))))</f>
        <v>#DIV/0!</v>
      </c>
      <c r="AK541" s="3">
        <f>IF(DEGREES(ACOS(SIN(RADIANS(G541))*SIN(RADIANS(E537))+COS(RADIANS(G541))*COS(RADIANS(E537))*COS(RADIANS(AK527))))&gt;90,0,$F$4*$F$5/E536^2*(SIN(RADIANS(G541))*SIN(RADIANS(E537))+COS(RADIANS(G541))*COS(RADIANS(E537))*COS(RADIANS(AK527))))</f>
        <v>0</v>
      </c>
      <c r="AL541" s="3">
        <f>IF(DEGREES(ACOS(SIN(RADIANS(G541))*SIN(RADIANS(E537))+COS(RADIANS(G541))*COS(RADIANS(E537))*COS(RADIANS(AL527))))&gt;90,0,$F$4*$F$5/E536^2*(SIN(RADIANS(G541))*SIN(RADIANS(E537))+COS(RADIANS(G541))*COS(RADIANS(E537))*COS(RADIANS(AL527))))</f>
        <v>0</v>
      </c>
      <c r="AM541" s="3">
        <f>IF(DEGREES(ACOS(SIN(RADIANS(G541))*SIN(RADIANS(E537))+COS(RADIANS(G541))*COS(RADIANS(E537))*COS(RADIANS(AM527))))&gt;90,0,$F$4*$F$5/E536^2*(SIN(RADIANS(G541))*SIN(RADIANS(E537))+COS(RADIANS(G541))*COS(RADIANS(E537))*COS(RADIANS(AM527))))</f>
        <v>0</v>
      </c>
      <c r="AN541" s="3">
        <f>IF(DEGREES(ACOS(SIN(RADIANS(G541))*SIN(RADIANS(E537))+COS(RADIANS(G541))*COS(RADIANS(E537))*COS(RADIANS(AN527))))&gt;90,0,$F$4*$F$5/E536^2*(SIN(RADIANS(G541))*SIN(RADIANS(E537))+COS(RADIANS(G541))*COS(RADIANS(E537))*COS(RADIANS(AN527))))</f>
        <v>0</v>
      </c>
      <c r="AO541" s="3">
        <f>IF(DEGREES(ACOS(SIN(RADIANS(G541))*SIN(RADIANS(E537))+COS(RADIANS(G541))*COS(RADIANS(E537))*COS(RADIANS(AO527))))&gt;90,0,$F$4*$F$5/E536^2*(SIN(RADIANS(G541))*SIN(RADIANS(E537))+COS(RADIANS(G541))*COS(RADIANS(E537))*COS(RADIANS(AO527))))</f>
        <v>0</v>
      </c>
      <c r="AP541" s="3">
        <f>IF(DEGREES(ACOS(SIN(RADIANS(G541))*SIN(RADIANS(E537))+COS(RADIANS(G541))*COS(RADIANS(E537))*COS(RADIANS(AP527))))&gt;90,0,$F$4*$F$5/E536^2*(SIN(RADIANS(G541))*SIN(RADIANS(E537))+COS(RADIANS(G541))*COS(RADIANS(E537))*COS(RADIANS(AP527))))</f>
        <v>0</v>
      </c>
      <c r="AQ541" s="3">
        <f>IF(DEGREES(ACOS(SIN(RADIANS(G541))*SIN(RADIANS(E537))+COS(RADIANS(G541))*COS(RADIANS(E537))*COS(RADIANS(AQ527))))&gt;90,0,$F$4*$F$5/E536^2*(SIN(RADIANS(G541))*SIN(RADIANS(E537))+COS(RADIANS(G541))*COS(RADIANS(E537))*COS(RADIANS(AQ527))))</f>
        <v>0</v>
      </c>
      <c r="AR541" s="3">
        <f>IF(DEGREES(ACOS(SIN(RADIANS(G541))*SIN(RADIANS(E537))+COS(RADIANS(G541))*COS(RADIANS(E537))*COS(RADIANS(AR527))))&gt;90,0,$F$4*$F$5/E536^2*(SIN(RADIANS(G541))*SIN(RADIANS(E537))+COS(RADIANS(G541))*COS(RADIANS(E537))*COS(RADIANS(AR527))))</f>
        <v>0</v>
      </c>
    </row>
    <row r="542" spans="2:44" ht="15.75" customHeight="1" x14ac:dyDescent="0.2">
      <c r="G542" s="3">
        <v>-40</v>
      </c>
      <c r="I542" s="3">
        <f>IF(DEGREES(ACOS(SIN(RADIANS(G542))*SIN(RADIANS(E537))+COS(RADIANS(G542))*COS(RADIANS(E537))*COS(RADIANS(I527))))&gt;90,0,$F$4*$F$5/E536^2*(SIN(RADIANS(G542))*SIN(RADIANS(E537))+COS(RADIANS(G542))*COS(RADIANS(E537))*COS(RADIANS(I527))))</f>
        <v>0</v>
      </c>
      <c r="J542" s="3">
        <f>IF(DEGREES(ACOS(SIN(RADIANS(G542))*SIN(RADIANS(E537))+COS(RADIANS(G542))*COS(RADIANS(E537))*COS(RADIANS(J527))))&gt;90,0,$F$4*$F$5/E536^2*(SIN(RADIANS(G542))*SIN(RADIANS(E537))+COS(RADIANS(G542))*COS(RADIANS(E537))*COS(RADIANS(J527))))</f>
        <v>0</v>
      </c>
      <c r="K542" s="3">
        <f>IF(DEGREES(ACOS(SIN(RADIANS(G542))*SIN(RADIANS(E537))+COS(RADIANS(G542))*COS(RADIANS(E537))*COS(RADIANS(K527))))&gt;90,0,$F$4*$F$5/E536^2*(SIN(RADIANS(G542))*SIN(RADIANS(E537))+COS(RADIANS(G542))*COS(RADIANS(E537))*COS(RADIANS(K527))))</f>
        <v>0</v>
      </c>
      <c r="L542" s="3">
        <f>IF(DEGREES(ACOS(SIN(RADIANS(G542))*SIN(RADIANS(E537))+COS(RADIANS(G542))*COS(RADIANS(E537))*COS(RADIANS(L527))))&gt;90,0,$F$4*$F$5/E536^2*(SIN(RADIANS(G542))*SIN(RADIANS(E537))+COS(RADIANS(G542))*COS(RADIANS(E537))*COS(RADIANS(L527))))</f>
        <v>0</v>
      </c>
      <c r="M542" s="3">
        <f>IF(DEGREES(ACOS(SIN(RADIANS(G542))*SIN(RADIANS(E537))+COS(RADIANS(G542))*COS(RADIANS(E537))*COS(RADIANS(M527))))&gt;90,0,$F$4*$F$5/E536^2*(SIN(RADIANS(G542))*SIN(RADIANS(E537))+COS(RADIANS(G542))*COS(RADIANS(E537))*COS(RADIANS(M527))))</f>
        <v>0</v>
      </c>
      <c r="N542" s="3">
        <f>IF(DEGREES(ACOS(SIN(RADIANS(G542))*SIN(RADIANS(E537))+COS(RADIANS(G542))*COS(RADIANS(E537))*COS(RADIANS(N527))))&gt;90,0,$F$4*$F$5/E536^2*(SIN(RADIANS(G542))*SIN(RADIANS(E537))+COS(RADIANS(G542))*COS(RADIANS(E537))*COS(RADIANS(N527))))</f>
        <v>0</v>
      </c>
      <c r="O542" s="3">
        <f>IF(DEGREES(ACOS(SIN(RADIANS(G542))*SIN(RADIANS(E537))+COS(RADIANS(G542))*COS(RADIANS(E537))*COS(RADIANS(O527))))&gt;90,0,$F$4*$F$5/E536^2*(SIN(RADIANS(G542))*SIN(RADIANS(E537))+COS(RADIANS(G542))*COS(RADIANS(E537))*COS(RADIANS(O527))))</f>
        <v>0</v>
      </c>
      <c r="P542" s="3">
        <f>IF(DEGREES(ACOS(SIN(RADIANS(G542))*SIN(RADIANS(E537))+COS(RADIANS(G542))*COS(RADIANS(E537))*COS(RADIANS(P527))))&gt;90,0,$F$4*$F$5/E536^2*(SIN(RADIANS(G542))*SIN(RADIANS(E537))+COS(RADIANS(G542))*COS(RADIANS(E537))*COS(RADIANS(P527))))</f>
        <v>0</v>
      </c>
      <c r="Q542" s="3">
        <f>IF(DEGREES(ACOS(SIN(RADIANS(G542))*SIN(RADIANS(E537))+COS(RADIANS(G542))*COS(RADIANS(E537))*COS(RADIANS(Q527))))&gt;90,0,$F$4*$F$5/E536^2*(SIN(RADIANS(G542))*SIN(RADIANS(E537))+COS(RADIANS(G542))*COS(RADIANS(E537))*COS(RADIANS(Q527))))</f>
        <v>0</v>
      </c>
      <c r="R542" s="3" t="e">
        <f>IF(DEGREES(ACOS(SIN(RADIANS(G542))*SIN(RADIANS(E537))+COS(RADIANS(G542))*COS(RADIANS(E537))*COS(RADIANS(R527))))&gt;90,0,$F$4*$F$5/E536^2*(SIN(RADIANS(G542))*SIN(RADIANS(E537))+COS(RADIANS(G542))*COS(RADIANS(E537))*COS(RADIANS(R527))))</f>
        <v>#DIV/0!</v>
      </c>
      <c r="S542" s="3" t="e">
        <f>IF(DEGREES(ACOS(SIN(RADIANS(G542))*SIN(RADIANS(E537))+COS(RADIANS(G542))*COS(RADIANS(E537))*COS(RADIANS(S527))))&gt;90,0,$F$4*$F$5/E536^2*(SIN(RADIANS(G542))*SIN(RADIANS(E537))+COS(RADIANS(G542))*COS(RADIANS(E537))*COS(RADIANS(S527))))</f>
        <v>#DIV/0!</v>
      </c>
      <c r="T542" s="3" t="e">
        <f>IF(DEGREES(ACOS(SIN(RADIANS(G542))*SIN(RADIANS(E537))+COS(RADIANS(G542))*COS(RADIANS(E537))*COS(RADIANS(T527))))&gt;90,0,$F$4*$F$5/E536^2*(SIN(RADIANS(G542))*SIN(RADIANS(E537))+COS(RADIANS(G542))*COS(RADIANS(E537))*COS(RADIANS(T527))))</f>
        <v>#DIV/0!</v>
      </c>
      <c r="U542" s="3" t="e">
        <f>IF(DEGREES(ACOS(SIN(RADIANS(G542))*SIN(RADIANS(E537))+COS(RADIANS(G542))*COS(RADIANS(E537))*COS(RADIANS(U527))))&gt;90,0,$F$4*$F$5/E536^2*(SIN(RADIANS(G542))*SIN(RADIANS(E537))+COS(RADIANS(G542))*COS(RADIANS(E537))*COS(RADIANS(U527))))</f>
        <v>#DIV/0!</v>
      </c>
      <c r="V542" s="3" t="e">
        <f>IF(DEGREES(ACOS(SIN(RADIANS(G542))*SIN(RADIANS(E537))+COS(RADIANS(G542))*COS(RADIANS(E537))*COS(RADIANS(V527))))&gt;90,0,$F$4*$F$5/E536^2*(SIN(RADIANS(G542))*SIN(RADIANS(E537))+COS(RADIANS(G542))*COS(RADIANS(E537))*COS(RADIANS(V527))))</f>
        <v>#DIV/0!</v>
      </c>
      <c r="W542" s="3" t="e">
        <f>IF(DEGREES(ACOS(SIN(RADIANS(G542))*SIN(RADIANS(E537))+COS(RADIANS(G542))*COS(RADIANS(E537))*COS(RADIANS(W527))))&gt;90,0,$F$4*$F$5/E536^2*(SIN(RADIANS(G542))*SIN(RADIANS(E537))+COS(RADIANS(G542))*COS(RADIANS(E537))*COS(RADIANS(W527))))</f>
        <v>#DIV/0!</v>
      </c>
      <c r="X542" s="3" t="e">
        <f>IF(DEGREES(ACOS(SIN(RADIANS(G542))*SIN(RADIANS(E537))+COS(RADIANS(G542))*COS(RADIANS(E537))*COS(RADIANS(X527))))&gt;90,0,$F$4*$F$5/E536^2*(SIN(RADIANS(G542))*SIN(RADIANS(E537))+COS(RADIANS(G542))*COS(RADIANS(E537))*COS(RADIANS(X527))))</f>
        <v>#DIV/0!</v>
      </c>
      <c r="Y542" s="3" t="e">
        <f>IF(DEGREES(ACOS(SIN(RADIANS(G542))*SIN(RADIANS(E537))+COS(RADIANS(G542))*COS(RADIANS(E537))*COS(RADIANS(Y527))))&gt;90,0,$F$4*$F$5/E536^2*(SIN(RADIANS(G542))*SIN(RADIANS(E537))+COS(RADIANS(G542))*COS(RADIANS(E537))*COS(RADIANS(Y527))))</f>
        <v>#DIV/0!</v>
      </c>
      <c r="Z542" s="3" t="e">
        <f>IF(DEGREES(ACOS(SIN(RADIANS(G542))*SIN(RADIANS(E537))+COS(RADIANS(G542))*COS(RADIANS(E537))*COS(RADIANS(Z527))))&gt;90,0,$F$4*$F$5/E536^2*(SIN(RADIANS(G542))*SIN(RADIANS(E537))+COS(RADIANS(G542))*COS(RADIANS(E537))*COS(RADIANS(Z527))))</f>
        <v>#DIV/0!</v>
      </c>
      <c r="AA542" s="3" t="e">
        <f>IF(DEGREES(ACOS(SIN(RADIANS(G542))*SIN(RADIANS(E537))+COS(RADIANS(G542))*COS(RADIANS(E537))*COS(RADIANS(AA527))))&gt;90,0,$F$4*$F$5/E536^2*(SIN(RADIANS(G542))*SIN(RADIANS(E537))+COS(RADIANS(G542))*COS(RADIANS(E537))*COS(RADIANS(AA527))))</f>
        <v>#DIV/0!</v>
      </c>
      <c r="AB542" s="3" t="e">
        <f>IF(DEGREES(ACOS(SIN(RADIANS(G542))*SIN(RADIANS(E537))+COS(RADIANS(G542))*COS(RADIANS(E537))*COS(RADIANS(AB527))))&gt;90,0,$F$4*$F$5/E536^2*(SIN(RADIANS(G542))*SIN(RADIANS(E537))+COS(RADIANS(G542))*COS(RADIANS(E537))*COS(RADIANS(AB527))))</f>
        <v>#DIV/0!</v>
      </c>
      <c r="AC542" s="3" t="e">
        <f>IF(DEGREES(ACOS(SIN(RADIANS(G542))*SIN(RADIANS(E537))+COS(RADIANS(G542))*COS(RADIANS(E537))*COS(RADIANS(AC527))))&gt;90,0,$F$4*$F$5/E536^2*(SIN(RADIANS(G542))*SIN(RADIANS(E537))+COS(RADIANS(G542))*COS(RADIANS(E537))*COS(RADIANS(AC527))))</f>
        <v>#DIV/0!</v>
      </c>
      <c r="AD542" s="3" t="e">
        <f>IF(DEGREES(ACOS(SIN(RADIANS(G542))*SIN(RADIANS(E537))+COS(RADIANS(G542))*COS(RADIANS(E537))*COS(RADIANS(AD527))))&gt;90,0,$F$4*$F$5/E536^2*(SIN(RADIANS(G542))*SIN(RADIANS(E537))+COS(RADIANS(G542))*COS(RADIANS(E537))*COS(RADIANS(AD527))))</f>
        <v>#DIV/0!</v>
      </c>
      <c r="AE542" s="3" t="e">
        <f>IF(DEGREES(ACOS(SIN(RADIANS(G542))*SIN(RADIANS(E537))+COS(RADIANS(G542))*COS(RADIANS(E537))*COS(RADIANS(AE527))))&gt;90,0,$F$4*$F$5/E536^2*(SIN(RADIANS(G542))*SIN(RADIANS(E537))+COS(RADIANS(G542))*COS(RADIANS(E537))*COS(RADIANS(AE527))))</f>
        <v>#DIV/0!</v>
      </c>
      <c r="AF542" s="3" t="e">
        <f>IF(DEGREES(ACOS(SIN(RADIANS(G542))*SIN(RADIANS(E537))+COS(RADIANS(G542))*COS(RADIANS(E537))*COS(RADIANS(AF527))))&gt;90,0,$F$4*$F$5/E536^2*(SIN(RADIANS(G542))*SIN(RADIANS(E537))+COS(RADIANS(G542))*COS(RADIANS(E537))*COS(RADIANS(AF527))))</f>
        <v>#DIV/0!</v>
      </c>
      <c r="AG542" s="3" t="e">
        <f>IF(DEGREES(ACOS(SIN(RADIANS(G542))*SIN(RADIANS(E537))+COS(RADIANS(G542))*COS(RADIANS(E537))*COS(RADIANS(AG527))))&gt;90,0,$F$4*$F$5/E536^2*(SIN(RADIANS(G542))*SIN(RADIANS(E537))+COS(RADIANS(G542))*COS(RADIANS(E537))*COS(RADIANS(AG527))))</f>
        <v>#DIV/0!</v>
      </c>
      <c r="AH542" s="3" t="e">
        <f>IF(DEGREES(ACOS(SIN(RADIANS(G542))*SIN(RADIANS(E537))+COS(RADIANS(G542))*COS(RADIANS(E537))*COS(RADIANS(AH527))))&gt;90,0,$F$4*$F$5/E536^2*(SIN(RADIANS(G542))*SIN(RADIANS(E537))+COS(RADIANS(G542))*COS(RADIANS(E537))*COS(RADIANS(AH527))))</f>
        <v>#DIV/0!</v>
      </c>
      <c r="AI542" s="3" t="e">
        <f>IF(DEGREES(ACOS(SIN(RADIANS(G542))*SIN(RADIANS(E537))+COS(RADIANS(G542))*COS(RADIANS(E537))*COS(RADIANS(AI527))))&gt;90,0,$F$4*$F$5/E536^2*(SIN(RADIANS(G542))*SIN(RADIANS(E537))+COS(RADIANS(G542))*COS(RADIANS(E537))*COS(RADIANS(AI527))))</f>
        <v>#DIV/0!</v>
      </c>
      <c r="AJ542" s="3" t="e">
        <f>IF(DEGREES(ACOS(SIN(RADIANS(G542))*SIN(RADIANS(E537))+COS(RADIANS(G542))*COS(RADIANS(E537))*COS(RADIANS(AJ527))))&gt;90,0,$F$4*$F$5/E536^2*(SIN(RADIANS(G542))*SIN(RADIANS(E537))+COS(RADIANS(G542))*COS(RADIANS(E537))*COS(RADIANS(AJ527))))</f>
        <v>#DIV/0!</v>
      </c>
      <c r="AK542" s="3">
        <f>IF(DEGREES(ACOS(SIN(RADIANS(G542))*SIN(RADIANS(E537))+COS(RADIANS(G542))*COS(RADIANS(E537))*COS(RADIANS(AK527))))&gt;90,0,$F$4*$F$5/E536^2*(SIN(RADIANS(G542))*SIN(RADIANS(E537))+COS(RADIANS(G542))*COS(RADIANS(E537))*COS(RADIANS(AK527))))</f>
        <v>0</v>
      </c>
      <c r="AL542" s="3">
        <f>IF(DEGREES(ACOS(SIN(RADIANS(G542))*SIN(RADIANS(E537))+COS(RADIANS(G542))*COS(RADIANS(E537))*COS(RADIANS(AL527))))&gt;90,0,$F$4*$F$5/E536^2*(SIN(RADIANS(G542))*SIN(RADIANS(E537))+COS(RADIANS(G542))*COS(RADIANS(E537))*COS(RADIANS(AL527))))</f>
        <v>0</v>
      </c>
      <c r="AM542" s="3">
        <f>IF(DEGREES(ACOS(SIN(RADIANS(G542))*SIN(RADIANS(E537))+COS(RADIANS(G542))*COS(RADIANS(E537))*COS(RADIANS(AM527))))&gt;90,0,$F$4*$F$5/E536^2*(SIN(RADIANS(G542))*SIN(RADIANS(E537))+COS(RADIANS(G542))*COS(RADIANS(E537))*COS(RADIANS(AM527))))</f>
        <v>0</v>
      </c>
      <c r="AN542" s="3">
        <f>IF(DEGREES(ACOS(SIN(RADIANS(G542))*SIN(RADIANS(E537))+COS(RADIANS(G542))*COS(RADIANS(E537))*COS(RADIANS(AN527))))&gt;90,0,$F$4*$F$5/E536^2*(SIN(RADIANS(G542))*SIN(RADIANS(E537))+COS(RADIANS(G542))*COS(RADIANS(E537))*COS(RADIANS(AN527))))</f>
        <v>0</v>
      </c>
      <c r="AO542" s="3">
        <f>IF(DEGREES(ACOS(SIN(RADIANS(G542))*SIN(RADIANS(E537))+COS(RADIANS(G542))*COS(RADIANS(E537))*COS(RADIANS(AO527))))&gt;90,0,$F$4*$F$5/E536^2*(SIN(RADIANS(G542))*SIN(RADIANS(E537))+COS(RADIANS(G542))*COS(RADIANS(E537))*COS(RADIANS(AO527))))</f>
        <v>0</v>
      </c>
      <c r="AP542" s="3">
        <f>IF(DEGREES(ACOS(SIN(RADIANS(G542))*SIN(RADIANS(E537))+COS(RADIANS(G542))*COS(RADIANS(E537))*COS(RADIANS(AP527))))&gt;90,0,$F$4*$F$5/E536^2*(SIN(RADIANS(G542))*SIN(RADIANS(E537))+COS(RADIANS(G542))*COS(RADIANS(E537))*COS(RADIANS(AP527))))</f>
        <v>0</v>
      </c>
      <c r="AQ542" s="3">
        <f>IF(DEGREES(ACOS(SIN(RADIANS(G542))*SIN(RADIANS(E537))+COS(RADIANS(G542))*COS(RADIANS(E537))*COS(RADIANS(AQ527))))&gt;90,0,$F$4*$F$5/E536^2*(SIN(RADIANS(G542))*SIN(RADIANS(E537))+COS(RADIANS(G542))*COS(RADIANS(E537))*COS(RADIANS(AQ527))))</f>
        <v>0</v>
      </c>
      <c r="AR542" s="3">
        <f>IF(DEGREES(ACOS(SIN(RADIANS(G542))*SIN(RADIANS(E537))+COS(RADIANS(G542))*COS(RADIANS(E537))*COS(RADIANS(AR527))))&gt;90,0,$F$4*$F$5/E536^2*(SIN(RADIANS(G542))*SIN(RADIANS(E537))+COS(RADIANS(G542))*COS(RADIANS(E537))*COS(RADIANS(AR527))))</f>
        <v>0</v>
      </c>
    </row>
    <row r="543" spans="2:44" ht="15.75" customHeight="1" x14ac:dyDescent="0.2">
      <c r="G543" s="3">
        <v>-50</v>
      </c>
      <c r="I543" s="3">
        <f>IF(DEGREES(ACOS(SIN(RADIANS(G543))*SIN(RADIANS(E537))+COS(RADIANS(G543))*COS(RADIANS(E537))*COS(RADIANS(I527))))&gt;90,0,$F$4*$F$5/E536^2*(SIN(RADIANS(G543))*SIN(RADIANS(E537))+COS(RADIANS(G543))*COS(RADIANS(E537))*COS(RADIANS(I527))))</f>
        <v>0</v>
      </c>
      <c r="J543" s="3">
        <f>IF(DEGREES(ACOS(SIN(RADIANS(G543))*SIN(RADIANS(E537))+COS(RADIANS(G543))*COS(RADIANS(E537))*COS(RADIANS(J527))))&gt;90,0,$F$4*$F$5/E536^2*(SIN(RADIANS(G543))*SIN(RADIANS(E537))+COS(RADIANS(G543))*COS(RADIANS(E537))*COS(RADIANS(J527))))</f>
        <v>0</v>
      </c>
      <c r="K543" s="3">
        <f>IF(DEGREES(ACOS(SIN(RADIANS(G543))*SIN(RADIANS(E537))+COS(RADIANS(G543))*COS(RADIANS(E537))*COS(RADIANS(K527))))&gt;90,0,$F$4*$F$5/E536^2*(SIN(RADIANS(G543))*SIN(RADIANS(E537))+COS(RADIANS(G543))*COS(RADIANS(E537))*COS(RADIANS(K527))))</f>
        <v>0</v>
      </c>
      <c r="L543" s="3">
        <f>IF(DEGREES(ACOS(SIN(RADIANS(G543))*SIN(RADIANS(E537))+COS(RADIANS(G543))*COS(RADIANS(E537))*COS(RADIANS(L527))))&gt;90,0,$F$4*$F$5/E536^2*(SIN(RADIANS(G543))*SIN(RADIANS(E537))+COS(RADIANS(G543))*COS(RADIANS(E537))*COS(RADIANS(L527))))</f>
        <v>0</v>
      </c>
      <c r="M543" s="3">
        <f>IF(DEGREES(ACOS(SIN(RADIANS(G543))*SIN(RADIANS(E537))+COS(RADIANS(G543))*COS(RADIANS(E537))*COS(RADIANS(M527))))&gt;90,0,$F$4*$F$5/E536^2*(SIN(RADIANS(G543))*SIN(RADIANS(E537))+COS(RADIANS(G543))*COS(RADIANS(E537))*COS(RADIANS(M527))))</f>
        <v>0</v>
      </c>
      <c r="N543" s="3">
        <f>IF(DEGREES(ACOS(SIN(RADIANS(G543))*SIN(RADIANS(E537))+COS(RADIANS(G543))*COS(RADIANS(E537))*COS(RADIANS(N527))))&gt;90,0,$F$4*$F$5/E536^2*(SIN(RADIANS(G543))*SIN(RADIANS(E537))+COS(RADIANS(G543))*COS(RADIANS(E537))*COS(RADIANS(N527))))</f>
        <v>0</v>
      </c>
      <c r="O543" s="3">
        <f>IF(DEGREES(ACOS(SIN(RADIANS(G543))*SIN(RADIANS(E537))+COS(RADIANS(G543))*COS(RADIANS(E537))*COS(RADIANS(O527))))&gt;90,0,$F$4*$F$5/E536^2*(SIN(RADIANS(G543))*SIN(RADIANS(E537))+COS(RADIANS(G543))*COS(RADIANS(E537))*COS(RADIANS(O527))))</f>
        <v>0</v>
      </c>
      <c r="P543" s="3">
        <f>IF(DEGREES(ACOS(SIN(RADIANS(G543))*SIN(RADIANS(E537))+COS(RADIANS(G543))*COS(RADIANS(E537))*COS(RADIANS(P527))))&gt;90,0,$F$4*$F$5/E536^2*(SIN(RADIANS(G543))*SIN(RADIANS(E537))+COS(RADIANS(G543))*COS(RADIANS(E537))*COS(RADIANS(P527))))</f>
        <v>0</v>
      </c>
      <c r="Q543" s="3">
        <f>IF(DEGREES(ACOS(SIN(RADIANS(G543))*SIN(RADIANS(E537))+COS(RADIANS(G543))*COS(RADIANS(E537))*COS(RADIANS(Q527))))&gt;90,0,$F$4*$F$5/E536^2*(SIN(RADIANS(G543))*SIN(RADIANS(E537))+COS(RADIANS(G543))*COS(RADIANS(E537))*COS(RADIANS(Q527))))</f>
        <v>0</v>
      </c>
      <c r="R543" s="3" t="e">
        <f>IF(DEGREES(ACOS(SIN(RADIANS(G543))*SIN(RADIANS(E537))+COS(RADIANS(G543))*COS(RADIANS(E537))*COS(RADIANS(R527))))&gt;90,0,$F$4*$F$5/E536^2*(SIN(RADIANS(G543))*SIN(RADIANS(E537))+COS(RADIANS(G543))*COS(RADIANS(E537))*COS(RADIANS(R527))))</f>
        <v>#DIV/0!</v>
      </c>
      <c r="S543" s="3" t="e">
        <f>IF(DEGREES(ACOS(SIN(RADIANS(G543))*SIN(RADIANS(E537))+COS(RADIANS(G543))*COS(RADIANS(E537))*COS(RADIANS(S527))))&gt;90,0,$F$4*$F$5/E536^2*(SIN(RADIANS(G543))*SIN(RADIANS(E537))+COS(RADIANS(G543))*COS(RADIANS(E537))*COS(RADIANS(S527))))</f>
        <v>#DIV/0!</v>
      </c>
      <c r="T543" s="3" t="e">
        <f>IF(DEGREES(ACOS(SIN(RADIANS(G543))*SIN(RADIANS(E537))+COS(RADIANS(G543))*COS(RADIANS(E537))*COS(RADIANS(T527))))&gt;90,0,$F$4*$F$5/E536^2*(SIN(RADIANS(G543))*SIN(RADIANS(E537))+COS(RADIANS(G543))*COS(RADIANS(E537))*COS(RADIANS(T527))))</f>
        <v>#DIV/0!</v>
      </c>
      <c r="U543" s="3" t="e">
        <f>IF(DEGREES(ACOS(SIN(RADIANS(G543))*SIN(RADIANS(E537))+COS(RADIANS(G543))*COS(RADIANS(E537))*COS(RADIANS(U527))))&gt;90,0,$F$4*$F$5/E536^2*(SIN(RADIANS(G543))*SIN(RADIANS(E537))+COS(RADIANS(G543))*COS(RADIANS(E537))*COS(RADIANS(U527))))</f>
        <v>#DIV/0!</v>
      </c>
      <c r="V543" s="3" t="e">
        <f>IF(DEGREES(ACOS(SIN(RADIANS(G543))*SIN(RADIANS(E537))+COS(RADIANS(G543))*COS(RADIANS(E537))*COS(RADIANS(V527))))&gt;90,0,$F$4*$F$5/E536^2*(SIN(RADIANS(G543))*SIN(RADIANS(E537))+COS(RADIANS(G543))*COS(RADIANS(E537))*COS(RADIANS(V527))))</f>
        <v>#DIV/0!</v>
      </c>
      <c r="W543" s="3" t="e">
        <f>IF(DEGREES(ACOS(SIN(RADIANS(G543))*SIN(RADIANS(E537))+COS(RADIANS(G543))*COS(RADIANS(E537))*COS(RADIANS(W527))))&gt;90,0,$F$4*$F$5/E536^2*(SIN(RADIANS(G543))*SIN(RADIANS(E537))+COS(RADIANS(G543))*COS(RADIANS(E537))*COS(RADIANS(W527))))</f>
        <v>#DIV/0!</v>
      </c>
      <c r="X543" s="3" t="e">
        <f>IF(DEGREES(ACOS(SIN(RADIANS(G543))*SIN(RADIANS(E537))+COS(RADIANS(G543))*COS(RADIANS(E537))*COS(RADIANS(X527))))&gt;90,0,$F$4*$F$5/E536^2*(SIN(RADIANS(G543))*SIN(RADIANS(E537))+COS(RADIANS(G543))*COS(RADIANS(E537))*COS(RADIANS(X527))))</f>
        <v>#DIV/0!</v>
      </c>
      <c r="Y543" s="3" t="e">
        <f>IF(DEGREES(ACOS(SIN(RADIANS(G543))*SIN(RADIANS(E537))+COS(RADIANS(G543))*COS(RADIANS(E537))*COS(RADIANS(Y527))))&gt;90,0,$F$4*$F$5/E536^2*(SIN(RADIANS(G543))*SIN(RADIANS(E537))+COS(RADIANS(G543))*COS(RADIANS(E537))*COS(RADIANS(Y527))))</f>
        <v>#DIV/0!</v>
      </c>
      <c r="Z543" s="3" t="e">
        <f>IF(DEGREES(ACOS(SIN(RADIANS(G543))*SIN(RADIANS(E537))+COS(RADIANS(G543))*COS(RADIANS(E537))*COS(RADIANS(Z527))))&gt;90,0,$F$4*$F$5/E536^2*(SIN(RADIANS(G543))*SIN(RADIANS(E537))+COS(RADIANS(G543))*COS(RADIANS(E537))*COS(RADIANS(Z527))))</f>
        <v>#DIV/0!</v>
      </c>
      <c r="AA543" s="3" t="e">
        <f>IF(DEGREES(ACOS(SIN(RADIANS(G543))*SIN(RADIANS(E537))+COS(RADIANS(G543))*COS(RADIANS(E537))*COS(RADIANS(AA527))))&gt;90,0,$F$4*$F$5/E536^2*(SIN(RADIANS(G543))*SIN(RADIANS(E537))+COS(RADIANS(G543))*COS(RADIANS(E537))*COS(RADIANS(AA527))))</f>
        <v>#DIV/0!</v>
      </c>
      <c r="AB543" s="3" t="e">
        <f>IF(DEGREES(ACOS(SIN(RADIANS(G543))*SIN(RADIANS(E537))+COS(RADIANS(G543))*COS(RADIANS(E537))*COS(RADIANS(AB527))))&gt;90,0,$F$4*$F$5/E536^2*(SIN(RADIANS(G543))*SIN(RADIANS(E537))+COS(RADIANS(G543))*COS(RADIANS(E537))*COS(RADIANS(AB527))))</f>
        <v>#DIV/0!</v>
      </c>
      <c r="AC543" s="3" t="e">
        <f>IF(DEGREES(ACOS(SIN(RADIANS(G543))*SIN(RADIANS(E537))+COS(RADIANS(G543))*COS(RADIANS(E537))*COS(RADIANS(AC527))))&gt;90,0,$F$4*$F$5/E536^2*(SIN(RADIANS(G543))*SIN(RADIANS(E537))+COS(RADIANS(G543))*COS(RADIANS(E537))*COS(RADIANS(AC527))))</f>
        <v>#DIV/0!</v>
      </c>
      <c r="AD543" s="3" t="e">
        <f>IF(DEGREES(ACOS(SIN(RADIANS(G543))*SIN(RADIANS(E537))+COS(RADIANS(G543))*COS(RADIANS(E537))*COS(RADIANS(AD527))))&gt;90,0,$F$4*$F$5/E536^2*(SIN(RADIANS(G543))*SIN(RADIANS(E537))+COS(RADIANS(G543))*COS(RADIANS(E537))*COS(RADIANS(AD527))))</f>
        <v>#DIV/0!</v>
      </c>
      <c r="AE543" s="3" t="e">
        <f>IF(DEGREES(ACOS(SIN(RADIANS(G543))*SIN(RADIANS(E537))+COS(RADIANS(G543))*COS(RADIANS(E537))*COS(RADIANS(AE527))))&gt;90,0,$F$4*$F$5/E536^2*(SIN(RADIANS(G543))*SIN(RADIANS(E537))+COS(RADIANS(G543))*COS(RADIANS(E537))*COS(RADIANS(AE527))))</f>
        <v>#DIV/0!</v>
      </c>
      <c r="AF543" s="3" t="e">
        <f>IF(DEGREES(ACOS(SIN(RADIANS(G543))*SIN(RADIANS(E537))+COS(RADIANS(G543))*COS(RADIANS(E537))*COS(RADIANS(AF527))))&gt;90,0,$F$4*$F$5/E536^2*(SIN(RADIANS(G543))*SIN(RADIANS(E537))+COS(RADIANS(G543))*COS(RADIANS(E537))*COS(RADIANS(AF527))))</f>
        <v>#DIV/0!</v>
      </c>
      <c r="AG543" s="3" t="e">
        <f>IF(DEGREES(ACOS(SIN(RADIANS(G543))*SIN(RADIANS(E537))+COS(RADIANS(G543))*COS(RADIANS(E537))*COS(RADIANS(AG527))))&gt;90,0,$F$4*$F$5/E536^2*(SIN(RADIANS(G543))*SIN(RADIANS(E537))+COS(RADIANS(G543))*COS(RADIANS(E537))*COS(RADIANS(AG527))))</f>
        <v>#DIV/0!</v>
      </c>
      <c r="AH543" s="3" t="e">
        <f>IF(DEGREES(ACOS(SIN(RADIANS(G543))*SIN(RADIANS(E537))+COS(RADIANS(G543))*COS(RADIANS(E537))*COS(RADIANS(AH527))))&gt;90,0,$F$4*$F$5/E536^2*(SIN(RADIANS(G543))*SIN(RADIANS(E537))+COS(RADIANS(G543))*COS(RADIANS(E537))*COS(RADIANS(AH527))))</f>
        <v>#DIV/0!</v>
      </c>
      <c r="AI543" s="3" t="e">
        <f>IF(DEGREES(ACOS(SIN(RADIANS(G543))*SIN(RADIANS(E537))+COS(RADIANS(G543))*COS(RADIANS(E537))*COS(RADIANS(AI527))))&gt;90,0,$F$4*$F$5/E536^2*(SIN(RADIANS(G543))*SIN(RADIANS(E537))+COS(RADIANS(G543))*COS(RADIANS(E537))*COS(RADIANS(AI527))))</f>
        <v>#DIV/0!</v>
      </c>
      <c r="AJ543" s="3" t="e">
        <f>IF(DEGREES(ACOS(SIN(RADIANS(G543))*SIN(RADIANS(E537))+COS(RADIANS(G543))*COS(RADIANS(E537))*COS(RADIANS(AJ527))))&gt;90,0,$F$4*$F$5/E536^2*(SIN(RADIANS(G543))*SIN(RADIANS(E537))+COS(RADIANS(G543))*COS(RADIANS(E537))*COS(RADIANS(AJ527))))</f>
        <v>#DIV/0!</v>
      </c>
      <c r="AK543" s="3">
        <f>IF(DEGREES(ACOS(SIN(RADIANS(G543))*SIN(RADIANS(E537))+COS(RADIANS(G543))*COS(RADIANS(E537))*COS(RADIANS(AK527))))&gt;90,0,$F$4*$F$5/E536^2*(SIN(RADIANS(G543))*SIN(RADIANS(E537))+COS(RADIANS(G543))*COS(RADIANS(E537))*COS(RADIANS(AK527))))</f>
        <v>0</v>
      </c>
      <c r="AL543" s="3">
        <f>IF(DEGREES(ACOS(SIN(RADIANS(G543))*SIN(RADIANS(E537))+COS(RADIANS(G543))*COS(RADIANS(E537))*COS(RADIANS(AL527))))&gt;90,0,$F$4*$F$5/E536^2*(SIN(RADIANS(G543))*SIN(RADIANS(E537))+COS(RADIANS(G543))*COS(RADIANS(E537))*COS(RADIANS(AL527))))</f>
        <v>0</v>
      </c>
      <c r="AM543" s="3">
        <f>IF(DEGREES(ACOS(SIN(RADIANS(G543))*SIN(RADIANS(E537))+COS(RADIANS(G543))*COS(RADIANS(E537))*COS(RADIANS(AM527))))&gt;90,0,$F$4*$F$5/E536^2*(SIN(RADIANS(G543))*SIN(RADIANS(E537))+COS(RADIANS(G543))*COS(RADIANS(E537))*COS(RADIANS(AM527))))</f>
        <v>0</v>
      </c>
      <c r="AN543" s="3">
        <f>IF(DEGREES(ACOS(SIN(RADIANS(G543))*SIN(RADIANS(E537))+COS(RADIANS(G543))*COS(RADIANS(E537))*COS(RADIANS(AN527))))&gt;90,0,$F$4*$F$5/E536^2*(SIN(RADIANS(G543))*SIN(RADIANS(E537))+COS(RADIANS(G543))*COS(RADIANS(E537))*COS(RADIANS(AN527))))</f>
        <v>0</v>
      </c>
      <c r="AO543" s="3">
        <f>IF(DEGREES(ACOS(SIN(RADIANS(G543))*SIN(RADIANS(E537))+COS(RADIANS(G543))*COS(RADIANS(E537))*COS(RADIANS(AO527))))&gt;90,0,$F$4*$F$5/E536^2*(SIN(RADIANS(G543))*SIN(RADIANS(E537))+COS(RADIANS(G543))*COS(RADIANS(E537))*COS(RADIANS(AO527))))</f>
        <v>0</v>
      </c>
      <c r="AP543" s="3">
        <f>IF(DEGREES(ACOS(SIN(RADIANS(G543))*SIN(RADIANS(E537))+COS(RADIANS(G543))*COS(RADIANS(E537))*COS(RADIANS(AP527))))&gt;90,0,$F$4*$F$5/E536^2*(SIN(RADIANS(G543))*SIN(RADIANS(E537))+COS(RADIANS(G543))*COS(RADIANS(E537))*COS(RADIANS(AP527))))</f>
        <v>0</v>
      </c>
      <c r="AQ543" s="3">
        <f>IF(DEGREES(ACOS(SIN(RADIANS(G543))*SIN(RADIANS(E537))+COS(RADIANS(G543))*COS(RADIANS(E537))*COS(RADIANS(AQ527))))&gt;90,0,$F$4*$F$5/E536^2*(SIN(RADIANS(G543))*SIN(RADIANS(E537))+COS(RADIANS(G543))*COS(RADIANS(E537))*COS(RADIANS(AQ527))))</f>
        <v>0</v>
      </c>
      <c r="AR543" s="3">
        <f>IF(DEGREES(ACOS(SIN(RADIANS(G543))*SIN(RADIANS(E537))+COS(RADIANS(G543))*COS(RADIANS(E537))*COS(RADIANS(AR527))))&gt;90,0,$F$4*$F$5/E536^2*(SIN(RADIANS(G543))*SIN(RADIANS(E537))+COS(RADIANS(G543))*COS(RADIANS(E537))*COS(RADIANS(AR527))))</f>
        <v>0</v>
      </c>
    </row>
    <row r="544" spans="2:44" ht="15.75" customHeight="1" x14ac:dyDescent="0.2">
      <c r="G544" s="3">
        <v>-60</v>
      </c>
      <c r="I544" s="3">
        <f>IF(DEGREES(ACOS(SIN(RADIANS(G544))*SIN(RADIANS(E537))+COS(RADIANS(G544))*COS(RADIANS(E537))*COS(RADIANS(I527))))&gt;90,0,$F$4*$F$5/E536^2*(SIN(RADIANS(G544))*SIN(RADIANS(E537))+COS(RADIANS(G544))*COS(RADIANS(E537))*COS(RADIANS(I527))))</f>
        <v>0</v>
      </c>
      <c r="J544" s="3">
        <f>IF(DEGREES(ACOS(SIN(RADIANS(G544))*SIN(RADIANS(E537))+COS(RADIANS(G544))*COS(RADIANS(E537))*COS(RADIANS(J527))))&gt;90,0,$F$4*$F$5/E536^2*(SIN(RADIANS(G544))*SIN(RADIANS(E537))+COS(RADIANS(G544))*COS(RADIANS(E537))*COS(RADIANS(J527))))</f>
        <v>0</v>
      </c>
      <c r="K544" s="3">
        <f>IF(DEGREES(ACOS(SIN(RADIANS(G544))*SIN(RADIANS(E537))+COS(RADIANS(G544))*COS(RADIANS(E537))*COS(RADIANS(K527))))&gt;90,0,$F$4*$F$5/E536^2*(SIN(RADIANS(G544))*SIN(RADIANS(E537))+COS(RADIANS(G544))*COS(RADIANS(E537))*COS(RADIANS(K527))))</f>
        <v>0</v>
      </c>
      <c r="L544" s="3">
        <f>IF(DEGREES(ACOS(SIN(RADIANS(G544))*SIN(RADIANS(E537))+COS(RADIANS(G544))*COS(RADIANS(E537))*COS(RADIANS(L527))))&gt;90,0,$F$4*$F$5/E536^2*(SIN(RADIANS(G544))*SIN(RADIANS(E537))+COS(RADIANS(G544))*COS(RADIANS(E537))*COS(RADIANS(L527))))</f>
        <v>0</v>
      </c>
      <c r="M544" s="3">
        <f>IF(DEGREES(ACOS(SIN(RADIANS(G544))*SIN(RADIANS(E537))+COS(RADIANS(G544))*COS(RADIANS(E537))*COS(RADIANS(M527))))&gt;90,0,$F$4*$F$5/E536^2*(SIN(RADIANS(G544))*SIN(RADIANS(E537))+COS(RADIANS(G544))*COS(RADIANS(E537))*COS(RADIANS(M527))))</f>
        <v>0</v>
      </c>
      <c r="N544" s="3">
        <f>IF(DEGREES(ACOS(SIN(RADIANS(G544))*SIN(RADIANS(E537))+COS(RADIANS(G544))*COS(RADIANS(E537))*COS(RADIANS(N527))))&gt;90,0,$F$4*$F$5/E536^2*(SIN(RADIANS(G544))*SIN(RADIANS(E537))+COS(RADIANS(G544))*COS(RADIANS(E537))*COS(RADIANS(N527))))</f>
        <v>0</v>
      </c>
      <c r="O544" s="3">
        <f>IF(DEGREES(ACOS(SIN(RADIANS(G544))*SIN(RADIANS(E537))+COS(RADIANS(G544))*COS(RADIANS(E537))*COS(RADIANS(O527))))&gt;90,0,$F$4*$F$5/E536^2*(SIN(RADIANS(G544))*SIN(RADIANS(E537))+COS(RADIANS(G544))*COS(RADIANS(E537))*COS(RADIANS(O527))))</f>
        <v>0</v>
      </c>
      <c r="P544" s="3">
        <f>IF(DEGREES(ACOS(SIN(RADIANS(G544))*SIN(RADIANS(E537))+COS(RADIANS(G544))*COS(RADIANS(E537))*COS(RADIANS(P527))))&gt;90,0,$F$4*$F$5/E536^2*(SIN(RADIANS(G544))*SIN(RADIANS(E537))+COS(RADIANS(G544))*COS(RADIANS(E537))*COS(RADIANS(P527))))</f>
        <v>0</v>
      </c>
      <c r="Q544" s="3">
        <f>IF(DEGREES(ACOS(SIN(RADIANS(G544))*SIN(RADIANS(E537))+COS(RADIANS(G544))*COS(RADIANS(E537))*COS(RADIANS(Q527))))&gt;90,0,$F$4*$F$5/E536^2*(SIN(RADIANS(G544))*SIN(RADIANS(E537))+COS(RADIANS(G544))*COS(RADIANS(E537))*COS(RADIANS(Q527))))</f>
        <v>0</v>
      </c>
      <c r="R544" s="3" t="e">
        <f>IF(DEGREES(ACOS(SIN(RADIANS(G544))*SIN(RADIANS(E537))+COS(RADIANS(G544))*COS(RADIANS(E537))*COS(RADIANS(R527))))&gt;90,0,$F$4*$F$5/E536^2*(SIN(RADIANS(G544))*SIN(RADIANS(E537))+COS(RADIANS(G544))*COS(RADIANS(E537))*COS(RADIANS(R527))))</f>
        <v>#DIV/0!</v>
      </c>
      <c r="S544" s="3" t="e">
        <f>IF(DEGREES(ACOS(SIN(RADIANS(G544))*SIN(RADIANS(E537))+COS(RADIANS(G544))*COS(RADIANS(E537))*COS(RADIANS(S527))))&gt;90,0,$F$4*$F$5/E536^2*(SIN(RADIANS(G544))*SIN(RADIANS(E537))+COS(RADIANS(G544))*COS(RADIANS(E537))*COS(RADIANS(S527))))</f>
        <v>#DIV/0!</v>
      </c>
      <c r="T544" s="3" t="e">
        <f>IF(DEGREES(ACOS(SIN(RADIANS(G544))*SIN(RADIANS(E537))+COS(RADIANS(G544))*COS(RADIANS(E537))*COS(RADIANS(T527))))&gt;90,0,$F$4*$F$5/E536^2*(SIN(RADIANS(G544))*SIN(RADIANS(E537))+COS(RADIANS(G544))*COS(RADIANS(E537))*COS(RADIANS(T527))))</f>
        <v>#DIV/0!</v>
      </c>
      <c r="U544" s="3" t="e">
        <f>IF(DEGREES(ACOS(SIN(RADIANS(G544))*SIN(RADIANS(E537))+COS(RADIANS(G544))*COS(RADIANS(E537))*COS(RADIANS(U527))))&gt;90,0,$F$4*$F$5/E536^2*(SIN(RADIANS(G544))*SIN(RADIANS(E537))+COS(RADIANS(G544))*COS(RADIANS(E537))*COS(RADIANS(U527))))</f>
        <v>#DIV/0!</v>
      </c>
      <c r="V544" s="3" t="e">
        <f>IF(DEGREES(ACOS(SIN(RADIANS(G544))*SIN(RADIANS(E537))+COS(RADIANS(G544))*COS(RADIANS(E537))*COS(RADIANS(V527))))&gt;90,0,$F$4*$F$5/E536^2*(SIN(RADIANS(G544))*SIN(RADIANS(E537))+COS(RADIANS(G544))*COS(RADIANS(E537))*COS(RADIANS(V527))))</f>
        <v>#DIV/0!</v>
      </c>
      <c r="W544" s="3" t="e">
        <f>IF(DEGREES(ACOS(SIN(RADIANS(G544))*SIN(RADIANS(E537))+COS(RADIANS(G544))*COS(RADIANS(E537))*COS(RADIANS(W527))))&gt;90,0,$F$4*$F$5/E536^2*(SIN(RADIANS(G544))*SIN(RADIANS(E537))+COS(RADIANS(G544))*COS(RADIANS(E537))*COS(RADIANS(W527))))</f>
        <v>#DIV/0!</v>
      </c>
      <c r="X544" s="3" t="e">
        <f>IF(DEGREES(ACOS(SIN(RADIANS(G544))*SIN(RADIANS(E537))+COS(RADIANS(G544))*COS(RADIANS(E537))*COS(RADIANS(X527))))&gt;90,0,$F$4*$F$5/E536^2*(SIN(RADIANS(G544))*SIN(RADIANS(E537))+COS(RADIANS(G544))*COS(RADIANS(E537))*COS(RADIANS(X527))))</f>
        <v>#DIV/0!</v>
      </c>
      <c r="Y544" s="3" t="e">
        <f>IF(DEGREES(ACOS(SIN(RADIANS(G544))*SIN(RADIANS(E537))+COS(RADIANS(G544))*COS(RADIANS(E537))*COS(RADIANS(Y527))))&gt;90,0,$F$4*$F$5/E536^2*(SIN(RADIANS(G544))*SIN(RADIANS(E537))+COS(RADIANS(G544))*COS(RADIANS(E537))*COS(RADIANS(Y527))))</f>
        <v>#DIV/0!</v>
      </c>
      <c r="Z544" s="3" t="e">
        <f>IF(DEGREES(ACOS(SIN(RADIANS(G544))*SIN(RADIANS(E537))+COS(RADIANS(G544))*COS(RADIANS(E537))*COS(RADIANS(Z527))))&gt;90,0,$F$4*$F$5/E536^2*(SIN(RADIANS(G544))*SIN(RADIANS(E537))+COS(RADIANS(G544))*COS(RADIANS(E537))*COS(RADIANS(Z527))))</f>
        <v>#DIV/0!</v>
      </c>
      <c r="AA544" s="3" t="e">
        <f>IF(DEGREES(ACOS(SIN(RADIANS(G544))*SIN(RADIANS(E537))+COS(RADIANS(G544))*COS(RADIANS(E537))*COS(RADIANS(AA527))))&gt;90,0,$F$4*$F$5/E536^2*(SIN(RADIANS(G544))*SIN(RADIANS(E537))+COS(RADIANS(G544))*COS(RADIANS(E537))*COS(RADIANS(AA527))))</f>
        <v>#DIV/0!</v>
      </c>
      <c r="AB544" s="3" t="e">
        <f>IF(DEGREES(ACOS(SIN(RADIANS(G544))*SIN(RADIANS(E537))+COS(RADIANS(G544))*COS(RADIANS(E537))*COS(RADIANS(AB527))))&gt;90,0,$F$4*$F$5/E536^2*(SIN(RADIANS(G544))*SIN(RADIANS(E537))+COS(RADIANS(G544))*COS(RADIANS(E537))*COS(RADIANS(AB527))))</f>
        <v>#DIV/0!</v>
      </c>
      <c r="AC544" s="3" t="e">
        <f>IF(DEGREES(ACOS(SIN(RADIANS(G544))*SIN(RADIANS(E537))+COS(RADIANS(G544))*COS(RADIANS(E537))*COS(RADIANS(AC527))))&gt;90,0,$F$4*$F$5/E536^2*(SIN(RADIANS(G544))*SIN(RADIANS(E537))+COS(RADIANS(G544))*COS(RADIANS(E537))*COS(RADIANS(AC527))))</f>
        <v>#DIV/0!</v>
      </c>
      <c r="AD544" s="3" t="e">
        <f>IF(DEGREES(ACOS(SIN(RADIANS(G544))*SIN(RADIANS(E537))+COS(RADIANS(G544))*COS(RADIANS(E537))*COS(RADIANS(AD527))))&gt;90,0,$F$4*$F$5/E536^2*(SIN(RADIANS(G544))*SIN(RADIANS(E537))+COS(RADIANS(G544))*COS(RADIANS(E537))*COS(RADIANS(AD527))))</f>
        <v>#DIV/0!</v>
      </c>
      <c r="AE544" s="3" t="e">
        <f>IF(DEGREES(ACOS(SIN(RADIANS(G544))*SIN(RADIANS(E537))+COS(RADIANS(G544))*COS(RADIANS(E537))*COS(RADIANS(AE527))))&gt;90,0,$F$4*$F$5/E536^2*(SIN(RADIANS(G544))*SIN(RADIANS(E537))+COS(RADIANS(G544))*COS(RADIANS(E537))*COS(RADIANS(AE527))))</f>
        <v>#DIV/0!</v>
      </c>
      <c r="AF544" s="3" t="e">
        <f>IF(DEGREES(ACOS(SIN(RADIANS(G544))*SIN(RADIANS(E537))+COS(RADIANS(G544))*COS(RADIANS(E537))*COS(RADIANS(AF527))))&gt;90,0,$F$4*$F$5/E536^2*(SIN(RADIANS(G544))*SIN(RADIANS(E537))+COS(RADIANS(G544))*COS(RADIANS(E537))*COS(RADIANS(AF527))))</f>
        <v>#DIV/0!</v>
      </c>
      <c r="AG544" s="3" t="e">
        <f>IF(DEGREES(ACOS(SIN(RADIANS(G544))*SIN(RADIANS(E537))+COS(RADIANS(G544))*COS(RADIANS(E537))*COS(RADIANS(AG527))))&gt;90,0,$F$4*$F$5/E536^2*(SIN(RADIANS(G544))*SIN(RADIANS(E537))+COS(RADIANS(G544))*COS(RADIANS(E537))*COS(RADIANS(AG527))))</f>
        <v>#DIV/0!</v>
      </c>
      <c r="AH544" s="3" t="e">
        <f>IF(DEGREES(ACOS(SIN(RADIANS(G544))*SIN(RADIANS(E537))+COS(RADIANS(G544))*COS(RADIANS(E537))*COS(RADIANS(AH527))))&gt;90,0,$F$4*$F$5/E536^2*(SIN(RADIANS(G544))*SIN(RADIANS(E537))+COS(RADIANS(G544))*COS(RADIANS(E537))*COS(RADIANS(AH527))))</f>
        <v>#DIV/0!</v>
      </c>
      <c r="AI544" s="3" t="e">
        <f>IF(DEGREES(ACOS(SIN(RADIANS(G544))*SIN(RADIANS(E537))+COS(RADIANS(G544))*COS(RADIANS(E537))*COS(RADIANS(AI527))))&gt;90,0,$F$4*$F$5/E536^2*(SIN(RADIANS(G544))*SIN(RADIANS(E537))+COS(RADIANS(G544))*COS(RADIANS(E537))*COS(RADIANS(AI527))))</f>
        <v>#DIV/0!</v>
      </c>
      <c r="AJ544" s="3" t="e">
        <f>IF(DEGREES(ACOS(SIN(RADIANS(G544))*SIN(RADIANS(E537))+COS(RADIANS(G544))*COS(RADIANS(E537))*COS(RADIANS(AJ527))))&gt;90,0,$F$4*$F$5/E536^2*(SIN(RADIANS(G544))*SIN(RADIANS(E537))+COS(RADIANS(G544))*COS(RADIANS(E537))*COS(RADIANS(AJ527))))</f>
        <v>#DIV/0!</v>
      </c>
      <c r="AK544" s="3">
        <f>IF(DEGREES(ACOS(SIN(RADIANS(G544))*SIN(RADIANS(E537))+COS(RADIANS(G544))*COS(RADIANS(E537))*COS(RADIANS(AK527))))&gt;90,0,$F$4*$F$5/E536^2*(SIN(RADIANS(G544))*SIN(RADIANS(E537))+COS(RADIANS(G544))*COS(RADIANS(E537))*COS(RADIANS(AK527))))</f>
        <v>0</v>
      </c>
      <c r="AL544" s="3">
        <f>IF(DEGREES(ACOS(SIN(RADIANS(G544))*SIN(RADIANS(E537))+COS(RADIANS(G544))*COS(RADIANS(E537))*COS(RADIANS(AL527))))&gt;90,0,$F$4*$F$5/E536^2*(SIN(RADIANS(G544))*SIN(RADIANS(E537))+COS(RADIANS(G544))*COS(RADIANS(E537))*COS(RADIANS(AL527))))</f>
        <v>0</v>
      </c>
      <c r="AM544" s="3">
        <f>IF(DEGREES(ACOS(SIN(RADIANS(G544))*SIN(RADIANS(E537))+COS(RADIANS(G544))*COS(RADIANS(E537))*COS(RADIANS(AM527))))&gt;90,0,$F$4*$F$5/E536^2*(SIN(RADIANS(G544))*SIN(RADIANS(E537))+COS(RADIANS(G544))*COS(RADIANS(E537))*COS(RADIANS(AM527))))</f>
        <v>0</v>
      </c>
      <c r="AN544" s="3">
        <f>IF(DEGREES(ACOS(SIN(RADIANS(G544))*SIN(RADIANS(E537))+COS(RADIANS(G544))*COS(RADIANS(E537))*COS(RADIANS(AN527))))&gt;90,0,$F$4*$F$5/E536^2*(SIN(RADIANS(G544))*SIN(RADIANS(E537))+COS(RADIANS(G544))*COS(RADIANS(E537))*COS(RADIANS(AN527))))</f>
        <v>0</v>
      </c>
      <c r="AO544" s="3">
        <f>IF(DEGREES(ACOS(SIN(RADIANS(G544))*SIN(RADIANS(E537))+COS(RADIANS(G544))*COS(RADIANS(E537))*COS(RADIANS(AO527))))&gt;90,0,$F$4*$F$5/E536^2*(SIN(RADIANS(G544))*SIN(RADIANS(E537))+COS(RADIANS(G544))*COS(RADIANS(E537))*COS(RADIANS(AO527))))</f>
        <v>0</v>
      </c>
      <c r="AP544" s="3">
        <f>IF(DEGREES(ACOS(SIN(RADIANS(G544))*SIN(RADIANS(E537))+COS(RADIANS(G544))*COS(RADIANS(E537))*COS(RADIANS(AP527))))&gt;90,0,$F$4*$F$5/E536^2*(SIN(RADIANS(G544))*SIN(RADIANS(E537))+COS(RADIANS(G544))*COS(RADIANS(E537))*COS(RADIANS(AP527))))</f>
        <v>0</v>
      </c>
      <c r="AQ544" s="3">
        <f>IF(DEGREES(ACOS(SIN(RADIANS(G544))*SIN(RADIANS(E537))+COS(RADIANS(G544))*COS(RADIANS(E537))*COS(RADIANS(AQ527))))&gt;90,0,$F$4*$F$5/E536^2*(SIN(RADIANS(G544))*SIN(RADIANS(E537))+COS(RADIANS(G544))*COS(RADIANS(E537))*COS(RADIANS(AQ527))))</f>
        <v>0</v>
      </c>
      <c r="AR544" s="3">
        <f>IF(DEGREES(ACOS(SIN(RADIANS(G544))*SIN(RADIANS(E537))+COS(RADIANS(G544))*COS(RADIANS(E537))*COS(RADIANS(AR527))))&gt;90,0,$F$4*$F$5/E536^2*(SIN(RADIANS(G544))*SIN(RADIANS(E537))+COS(RADIANS(G544))*COS(RADIANS(E537))*COS(RADIANS(AR527))))</f>
        <v>0</v>
      </c>
    </row>
    <row r="545" spans="2:44" ht="15.75" customHeight="1" x14ac:dyDescent="0.2">
      <c r="G545" s="3">
        <v>-70</v>
      </c>
      <c r="I545" s="3">
        <f>IF(DEGREES(ACOS(SIN(RADIANS(G545))*SIN(RADIANS(E537))+COS(RADIANS(G545))*COS(RADIANS(E537))*COS(RADIANS(I527))))&gt;90,0,$F$4*$F$5/E536^2*(SIN(RADIANS(G545))*SIN(RADIANS(E537))+COS(RADIANS(G545))*COS(RADIANS(E537))*COS(RADIANS(I527))))</f>
        <v>0</v>
      </c>
      <c r="J545" s="3">
        <f>IF(DEGREES(ACOS(SIN(RADIANS(G545))*SIN(RADIANS(E537))+COS(RADIANS(G545))*COS(RADIANS(E537))*COS(RADIANS(J527))))&gt;90,0,$F$4*$F$5/E536^2*(SIN(RADIANS(G545))*SIN(RADIANS(E537))+COS(RADIANS(G545))*COS(RADIANS(E537))*COS(RADIANS(J527))))</f>
        <v>0</v>
      </c>
      <c r="K545" s="3">
        <f>IF(DEGREES(ACOS(SIN(RADIANS(G545))*SIN(RADIANS(E537))+COS(RADIANS(G545))*COS(RADIANS(E537))*COS(RADIANS(K527))))&gt;90,0,$F$4*$F$5/E536^2*(SIN(RADIANS(G545))*SIN(RADIANS(E537))+COS(RADIANS(G545))*COS(RADIANS(E537))*COS(RADIANS(K527))))</f>
        <v>0</v>
      </c>
      <c r="L545" s="3">
        <f>IF(DEGREES(ACOS(SIN(RADIANS(G545))*SIN(RADIANS(E537))+COS(RADIANS(G545))*COS(RADIANS(E537))*COS(RADIANS(L527))))&gt;90,0,$F$4*$F$5/E536^2*(SIN(RADIANS(G545))*SIN(RADIANS(E537))+COS(RADIANS(G545))*COS(RADIANS(E537))*COS(RADIANS(L527))))</f>
        <v>0</v>
      </c>
      <c r="M545" s="3">
        <f>IF(DEGREES(ACOS(SIN(RADIANS(G545))*SIN(RADIANS(E537))+COS(RADIANS(G545))*COS(RADIANS(E537))*COS(RADIANS(M527))))&gt;90,0,$F$4*$F$5/E536^2*(SIN(RADIANS(G545))*SIN(RADIANS(E537))+COS(RADIANS(G545))*COS(RADIANS(E537))*COS(RADIANS(M527))))</f>
        <v>0</v>
      </c>
      <c r="N545" s="3">
        <f>IF(DEGREES(ACOS(SIN(RADIANS(G545))*SIN(RADIANS(E537))+COS(RADIANS(G545))*COS(RADIANS(E537))*COS(RADIANS(N527))))&gt;90,0,$F$4*$F$5/E536^2*(SIN(RADIANS(G545))*SIN(RADIANS(E537))+COS(RADIANS(G545))*COS(RADIANS(E537))*COS(RADIANS(N527))))</f>
        <v>0</v>
      </c>
      <c r="O545" s="3">
        <f>IF(DEGREES(ACOS(SIN(RADIANS(G545))*SIN(RADIANS(E537))+COS(RADIANS(G545))*COS(RADIANS(E537))*COS(RADIANS(O527))))&gt;90,0,$F$4*$F$5/E536^2*(SIN(RADIANS(G545))*SIN(RADIANS(E537))+COS(RADIANS(G545))*COS(RADIANS(E537))*COS(RADIANS(O527))))</f>
        <v>0</v>
      </c>
      <c r="P545" s="3">
        <f>IF(DEGREES(ACOS(SIN(RADIANS(G545))*SIN(RADIANS(E537))+COS(RADIANS(G545))*COS(RADIANS(E537))*COS(RADIANS(P527))))&gt;90,0,$F$4*$F$5/E536^2*(SIN(RADIANS(G545))*SIN(RADIANS(E537))+COS(RADIANS(G545))*COS(RADIANS(E537))*COS(RADIANS(P527))))</f>
        <v>0</v>
      </c>
      <c r="Q545" s="3">
        <f>IF(DEGREES(ACOS(SIN(RADIANS(G545))*SIN(RADIANS(E537))+COS(RADIANS(G545))*COS(RADIANS(E537))*COS(RADIANS(Q527))))&gt;90,0,$F$4*$F$5/E536^2*(SIN(RADIANS(G545))*SIN(RADIANS(E537))+COS(RADIANS(G545))*COS(RADIANS(E537))*COS(RADIANS(Q527))))</f>
        <v>0</v>
      </c>
      <c r="R545" s="3" t="e">
        <f>IF(DEGREES(ACOS(SIN(RADIANS(G545))*SIN(RADIANS(E537))+COS(RADIANS(G545))*COS(RADIANS(E537))*COS(RADIANS(R527))))&gt;90,0,$F$4*$F$5/E536^2*(SIN(RADIANS(G545))*SIN(RADIANS(E537))+COS(RADIANS(G545))*COS(RADIANS(E537))*COS(RADIANS(R527))))</f>
        <v>#DIV/0!</v>
      </c>
      <c r="S545" s="3" t="e">
        <f>IF(DEGREES(ACOS(SIN(RADIANS(G545))*SIN(RADIANS(E537))+COS(RADIANS(G545))*COS(RADIANS(E537))*COS(RADIANS(S527))))&gt;90,0,$F$4*$F$5/E536^2*(SIN(RADIANS(G545))*SIN(RADIANS(E537))+COS(RADIANS(G545))*COS(RADIANS(E537))*COS(RADIANS(S527))))</f>
        <v>#DIV/0!</v>
      </c>
      <c r="T545" s="3" t="e">
        <f>IF(DEGREES(ACOS(SIN(RADIANS(G545))*SIN(RADIANS(E537))+COS(RADIANS(G545))*COS(RADIANS(E537))*COS(RADIANS(T527))))&gt;90,0,$F$4*$F$5/E536^2*(SIN(RADIANS(G545))*SIN(RADIANS(E537))+COS(RADIANS(G545))*COS(RADIANS(E537))*COS(RADIANS(T527))))</f>
        <v>#DIV/0!</v>
      </c>
      <c r="U545" s="3" t="e">
        <f>IF(DEGREES(ACOS(SIN(RADIANS(G545))*SIN(RADIANS(E537))+COS(RADIANS(G545))*COS(RADIANS(E537))*COS(RADIANS(U527))))&gt;90,0,$F$4*$F$5/E536^2*(SIN(RADIANS(G545))*SIN(RADIANS(E537))+COS(RADIANS(G545))*COS(RADIANS(E537))*COS(RADIANS(U527))))</f>
        <v>#DIV/0!</v>
      </c>
      <c r="V545" s="3" t="e">
        <f>IF(DEGREES(ACOS(SIN(RADIANS(G545))*SIN(RADIANS(E537))+COS(RADIANS(G545))*COS(RADIANS(E537))*COS(RADIANS(V527))))&gt;90,0,$F$4*$F$5/E536^2*(SIN(RADIANS(G545))*SIN(RADIANS(E537))+COS(RADIANS(G545))*COS(RADIANS(E537))*COS(RADIANS(V527))))</f>
        <v>#DIV/0!</v>
      </c>
      <c r="W545" s="3" t="e">
        <f>IF(DEGREES(ACOS(SIN(RADIANS(G545))*SIN(RADIANS(E537))+COS(RADIANS(G545))*COS(RADIANS(E537))*COS(RADIANS(W527))))&gt;90,0,$F$4*$F$5/E536^2*(SIN(RADIANS(G545))*SIN(RADIANS(E537))+COS(RADIANS(G545))*COS(RADIANS(E537))*COS(RADIANS(W527))))</f>
        <v>#DIV/0!</v>
      </c>
      <c r="X545" s="3" t="e">
        <f>IF(DEGREES(ACOS(SIN(RADIANS(G545))*SIN(RADIANS(E537))+COS(RADIANS(G545))*COS(RADIANS(E537))*COS(RADIANS(X527))))&gt;90,0,$F$4*$F$5/E536^2*(SIN(RADIANS(G545))*SIN(RADIANS(E537))+COS(RADIANS(G545))*COS(RADIANS(E537))*COS(RADIANS(X527))))</f>
        <v>#DIV/0!</v>
      </c>
      <c r="Y545" s="3" t="e">
        <f>IF(DEGREES(ACOS(SIN(RADIANS(G545))*SIN(RADIANS(E537))+COS(RADIANS(G545))*COS(RADIANS(E537))*COS(RADIANS(Y527))))&gt;90,0,$F$4*$F$5/E536^2*(SIN(RADIANS(G545))*SIN(RADIANS(E537))+COS(RADIANS(G545))*COS(RADIANS(E537))*COS(RADIANS(Y527))))</f>
        <v>#DIV/0!</v>
      </c>
      <c r="Z545" s="3" t="e">
        <f>IF(DEGREES(ACOS(SIN(RADIANS(G545))*SIN(RADIANS(E537))+COS(RADIANS(G545))*COS(RADIANS(E537))*COS(RADIANS(Z527))))&gt;90,0,$F$4*$F$5/E536^2*(SIN(RADIANS(G545))*SIN(RADIANS(E537))+COS(RADIANS(G545))*COS(RADIANS(E537))*COS(RADIANS(Z527))))</f>
        <v>#DIV/0!</v>
      </c>
      <c r="AA545" s="3" t="e">
        <f>IF(DEGREES(ACOS(SIN(RADIANS(G545))*SIN(RADIANS(E537))+COS(RADIANS(G545))*COS(RADIANS(E537))*COS(RADIANS(AA527))))&gt;90,0,$F$4*$F$5/E536^2*(SIN(RADIANS(G545))*SIN(RADIANS(E537))+COS(RADIANS(G545))*COS(RADIANS(E537))*COS(RADIANS(AA527))))</f>
        <v>#DIV/0!</v>
      </c>
      <c r="AB545" s="3" t="e">
        <f>IF(DEGREES(ACOS(SIN(RADIANS(G545))*SIN(RADIANS(E537))+COS(RADIANS(G545))*COS(RADIANS(E537))*COS(RADIANS(AB527))))&gt;90,0,$F$4*$F$5/E536^2*(SIN(RADIANS(G545))*SIN(RADIANS(E537))+COS(RADIANS(G545))*COS(RADIANS(E537))*COS(RADIANS(AB527))))</f>
        <v>#DIV/0!</v>
      </c>
      <c r="AC545" s="3" t="e">
        <f>IF(DEGREES(ACOS(SIN(RADIANS(G545))*SIN(RADIANS(E537))+COS(RADIANS(G545))*COS(RADIANS(E537))*COS(RADIANS(AC527))))&gt;90,0,$F$4*$F$5/E536^2*(SIN(RADIANS(G545))*SIN(RADIANS(E537))+COS(RADIANS(G545))*COS(RADIANS(E537))*COS(RADIANS(AC527))))</f>
        <v>#DIV/0!</v>
      </c>
      <c r="AD545" s="3" t="e">
        <f>IF(DEGREES(ACOS(SIN(RADIANS(G545))*SIN(RADIANS(E537))+COS(RADIANS(G545))*COS(RADIANS(E537))*COS(RADIANS(AD527))))&gt;90,0,$F$4*$F$5/E536^2*(SIN(RADIANS(G545))*SIN(RADIANS(E537))+COS(RADIANS(G545))*COS(RADIANS(E537))*COS(RADIANS(AD527))))</f>
        <v>#DIV/0!</v>
      </c>
      <c r="AE545" s="3" t="e">
        <f>IF(DEGREES(ACOS(SIN(RADIANS(G545))*SIN(RADIANS(E537))+COS(RADIANS(G545))*COS(RADIANS(E537))*COS(RADIANS(AE527))))&gt;90,0,$F$4*$F$5/E536^2*(SIN(RADIANS(G545))*SIN(RADIANS(E537))+COS(RADIANS(G545))*COS(RADIANS(E537))*COS(RADIANS(AE527))))</f>
        <v>#DIV/0!</v>
      </c>
      <c r="AF545" s="3" t="e">
        <f>IF(DEGREES(ACOS(SIN(RADIANS(G545))*SIN(RADIANS(E537))+COS(RADIANS(G545))*COS(RADIANS(E537))*COS(RADIANS(AF527))))&gt;90,0,$F$4*$F$5/E536^2*(SIN(RADIANS(G545))*SIN(RADIANS(E537))+COS(RADIANS(G545))*COS(RADIANS(E537))*COS(RADIANS(AF527))))</f>
        <v>#DIV/0!</v>
      </c>
      <c r="AG545" s="3" t="e">
        <f>IF(DEGREES(ACOS(SIN(RADIANS(G545))*SIN(RADIANS(E537))+COS(RADIANS(G545))*COS(RADIANS(E537))*COS(RADIANS(AG527))))&gt;90,0,$F$4*$F$5/E536^2*(SIN(RADIANS(G545))*SIN(RADIANS(E537))+COS(RADIANS(G545))*COS(RADIANS(E537))*COS(RADIANS(AG527))))</f>
        <v>#DIV/0!</v>
      </c>
      <c r="AH545" s="3" t="e">
        <f>IF(DEGREES(ACOS(SIN(RADIANS(G545))*SIN(RADIANS(E537))+COS(RADIANS(G545))*COS(RADIANS(E537))*COS(RADIANS(AH527))))&gt;90,0,$F$4*$F$5/E536^2*(SIN(RADIANS(G545))*SIN(RADIANS(E537))+COS(RADIANS(G545))*COS(RADIANS(E537))*COS(RADIANS(AH527))))</f>
        <v>#DIV/0!</v>
      </c>
      <c r="AI545" s="3" t="e">
        <f>IF(DEGREES(ACOS(SIN(RADIANS(G545))*SIN(RADIANS(E537))+COS(RADIANS(G545))*COS(RADIANS(E537))*COS(RADIANS(AI527))))&gt;90,0,$F$4*$F$5/E536^2*(SIN(RADIANS(G545))*SIN(RADIANS(E537))+COS(RADIANS(G545))*COS(RADIANS(E537))*COS(RADIANS(AI527))))</f>
        <v>#DIV/0!</v>
      </c>
      <c r="AJ545" s="3" t="e">
        <f>IF(DEGREES(ACOS(SIN(RADIANS(G545))*SIN(RADIANS(E537))+COS(RADIANS(G545))*COS(RADIANS(E537))*COS(RADIANS(AJ527))))&gt;90,0,$F$4*$F$5/E536^2*(SIN(RADIANS(G545))*SIN(RADIANS(E537))+COS(RADIANS(G545))*COS(RADIANS(E537))*COS(RADIANS(AJ527))))</f>
        <v>#DIV/0!</v>
      </c>
      <c r="AK545" s="3">
        <f>IF(DEGREES(ACOS(SIN(RADIANS(G545))*SIN(RADIANS(E537))+COS(RADIANS(G545))*COS(RADIANS(E537))*COS(RADIANS(AK527))))&gt;90,0,$F$4*$F$5/E536^2*(SIN(RADIANS(G545))*SIN(RADIANS(E537))+COS(RADIANS(G545))*COS(RADIANS(E537))*COS(RADIANS(AK527))))</f>
        <v>0</v>
      </c>
      <c r="AL545" s="3">
        <f>IF(DEGREES(ACOS(SIN(RADIANS(G545))*SIN(RADIANS(E537))+COS(RADIANS(G545))*COS(RADIANS(E537))*COS(RADIANS(AL527))))&gt;90,0,$F$4*$F$5/E536^2*(SIN(RADIANS(G545))*SIN(RADIANS(E537))+COS(RADIANS(G545))*COS(RADIANS(E537))*COS(RADIANS(AL527))))</f>
        <v>0</v>
      </c>
      <c r="AM545" s="3">
        <f>IF(DEGREES(ACOS(SIN(RADIANS(G545))*SIN(RADIANS(E537))+COS(RADIANS(G545))*COS(RADIANS(E537))*COS(RADIANS(AM527))))&gt;90,0,$F$4*$F$5/E536^2*(SIN(RADIANS(G545))*SIN(RADIANS(E537))+COS(RADIANS(G545))*COS(RADIANS(E537))*COS(RADIANS(AM527))))</f>
        <v>0</v>
      </c>
      <c r="AN545" s="3">
        <f>IF(DEGREES(ACOS(SIN(RADIANS(G545))*SIN(RADIANS(E537))+COS(RADIANS(G545))*COS(RADIANS(E537))*COS(RADIANS(AN527))))&gt;90,0,$F$4*$F$5/E536^2*(SIN(RADIANS(G545))*SIN(RADIANS(E537))+COS(RADIANS(G545))*COS(RADIANS(E537))*COS(RADIANS(AN527))))</f>
        <v>0</v>
      </c>
      <c r="AO545" s="3">
        <f>IF(DEGREES(ACOS(SIN(RADIANS(G545))*SIN(RADIANS(E537))+COS(RADIANS(G545))*COS(RADIANS(E537))*COS(RADIANS(AO527))))&gt;90,0,$F$4*$F$5/E536^2*(SIN(RADIANS(G545))*SIN(RADIANS(E537))+COS(RADIANS(G545))*COS(RADIANS(E537))*COS(RADIANS(AO527))))</f>
        <v>0</v>
      </c>
      <c r="AP545" s="3">
        <f>IF(DEGREES(ACOS(SIN(RADIANS(G545))*SIN(RADIANS(E537))+COS(RADIANS(G545))*COS(RADIANS(E537))*COS(RADIANS(AP527))))&gt;90,0,$F$4*$F$5/E536^2*(SIN(RADIANS(G545))*SIN(RADIANS(E537))+COS(RADIANS(G545))*COS(RADIANS(E537))*COS(RADIANS(AP527))))</f>
        <v>0</v>
      </c>
      <c r="AQ545" s="3">
        <f>IF(DEGREES(ACOS(SIN(RADIANS(G545))*SIN(RADIANS(E537))+COS(RADIANS(G545))*COS(RADIANS(E537))*COS(RADIANS(AQ527))))&gt;90,0,$F$4*$F$5/E536^2*(SIN(RADIANS(G545))*SIN(RADIANS(E537))+COS(RADIANS(G545))*COS(RADIANS(E537))*COS(RADIANS(AQ527))))</f>
        <v>0</v>
      </c>
      <c r="AR545" s="3">
        <f>IF(DEGREES(ACOS(SIN(RADIANS(G545))*SIN(RADIANS(E537))+COS(RADIANS(G545))*COS(RADIANS(E537))*COS(RADIANS(AR527))))&gt;90,0,$F$4*$F$5/E536^2*(SIN(RADIANS(G545))*SIN(RADIANS(E537))+COS(RADIANS(G545))*COS(RADIANS(E537))*COS(RADIANS(AR527))))</f>
        <v>0</v>
      </c>
    </row>
    <row r="546" spans="2:44" ht="15.75" customHeight="1" x14ac:dyDescent="0.2">
      <c r="G546" s="3">
        <v>-80</v>
      </c>
      <c r="I546" s="3">
        <f>IF(DEGREES(ACOS(SIN(RADIANS(G546))*SIN(RADIANS(E537))+COS(RADIANS(G546))*COS(RADIANS(E537))*COS(RADIANS(I527))))&gt;90,0,$F$4*$F$5/E536^2*(SIN(RADIANS(G546))*SIN(RADIANS(E537))+COS(RADIANS(G546))*COS(RADIANS(E537))*COS(RADIANS(I527))))</f>
        <v>0</v>
      </c>
      <c r="J546" s="3">
        <f>IF(DEGREES(ACOS(SIN(RADIANS(G546))*SIN(RADIANS(E537))+COS(RADIANS(G546))*COS(RADIANS(E537))*COS(RADIANS(J527))))&gt;90,0,$F$4*$F$5/E536^2*(SIN(RADIANS(G546))*SIN(RADIANS(E537))+COS(RADIANS(G546))*COS(RADIANS(E537))*COS(RADIANS(J527))))</f>
        <v>0</v>
      </c>
      <c r="K546" s="3">
        <f>IF(DEGREES(ACOS(SIN(RADIANS(G546))*SIN(RADIANS(E537))+COS(RADIANS(G546))*COS(RADIANS(E537))*COS(RADIANS(K527))))&gt;90,0,$F$4*$F$5/E536^2*(SIN(RADIANS(G546))*SIN(RADIANS(E537))+COS(RADIANS(G546))*COS(RADIANS(E537))*COS(RADIANS(K527))))</f>
        <v>0</v>
      </c>
      <c r="L546" s="3">
        <f>IF(DEGREES(ACOS(SIN(RADIANS(G546))*SIN(RADIANS(E537))+COS(RADIANS(G546))*COS(RADIANS(E537))*COS(RADIANS(L527))))&gt;90,0,$F$4*$F$5/E536^2*(SIN(RADIANS(G546))*SIN(RADIANS(E537))+COS(RADIANS(G546))*COS(RADIANS(E537))*COS(RADIANS(L527))))</f>
        <v>0</v>
      </c>
      <c r="M546" s="3">
        <f>IF(DEGREES(ACOS(SIN(RADIANS(G546))*SIN(RADIANS(E537))+COS(RADIANS(G546))*COS(RADIANS(E537))*COS(RADIANS(M527))))&gt;90,0,$F$4*$F$5/E536^2*(SIN(RADIANS(G546))*SIN(RADIANS(E537))+COS(RADIANS(G546))*COS(RADIANS(E537))*COS(RADIANS(M527))))</f>
        <v>0</v>
      </c>
      <c r="N546" s="3">
        <f>IF(DEGREES(ACOS(SIN(RADIANS(G546))*SIN(RADIANS(E537))+COS(RADIANS(G546))*COS(RADIANS(E537))*COS(RADIANS(N527))))&gt;90,0,$F$4*$F$5/E536^2*(SIN(RADIANS(G546))*SIN(RADIANS(E537))+COS(RADIANS(G546))*COS(RADIANS(E537))*COS(RADIANS(N527))))</f>
        <v>0</v>
      </c>
      <c r="O546" s="3">
        <f>IF(DEGREES(ACOS(SIN(RADIANS(G546))*SIN(RADIANS(E537))+COS(RADIANS(G546))*COS(RADIANS(E537))*COS(RADIANS(O527))))&gt;90,0,$F$4*$F$5/E536^2*(SIN(RADIANS(G546))*SIN(RADIANS(E537))+COS(RADIANS(G546))*COS(RADIANS(E537))*COS(RADIANS(O527))))</f>
        <v>0</v>
      </c>
      <c r="P546" s="3">
        <f>IF(DEGREES(ACOS(SIN(RADIANS(G546))*SIN(RADIANS(E537))+COS(RADIANS(G546))*COS(RADIANS(E537))*COS(RADIANS(P527))))&gt;90,0,$F$4*$F$5/E536^2*(SIN(RADIANS(G546))*SIN(RADIANS(E537))+COS(RADIANS(G546))*COS(RADIANS(E537))*COS(RADIANS(P527))))</f>
        <v>0</v>
      </c>
      <c r="Q546" s="3">
        <f>IF(DEGREES(ACOS(SIN(RADIANS(G546))*SIN(RADIANS(E537))+COS(RADIANS(G546))*COS(RADIANS(E537))*COS(RADIANS(Q527))))&gt;90,0,$F$4*$F$5/E536^2*(SIN(RADIANS(G546))*SIN(RADIANS(E537))+COS(RADIANS(G546))*COS(RADIANS(E537))*COS(RADIANS(Q527))))</f>
        <v>0</v>
      </c>
      <c r="R546" s="3" t="e">
        <f>IF(DEGREES(ACOS(SIN(RADIANS(G546))*SIN(RADIANS(E537))+COS(RADIANS(G546))*COS(RADIANS(E537))*COS(RADIANS(R527))))&gt;90,0,$F$4*$F$5/E536^2*(SIN(RADIANS(G546))*SIN(RADIANS(E537))+COS(RADIANS(G546))*COS(RADIANS(E537))*COS(RADIANS(R527))))</f>
        <v>#DIV/0!</v>
      </c>
      <c r="S546" s="3" t="e">
        <f>IF(DEGREES(ACOS(SIN(RADIANS(G546))*SIN(RADIANS(E537))+COS(RADIANS(G546))*COS(RADIANS(E537))*COS(RADIANS(S527))))&gt;90,0,$F$4*$F$5/E536^2*(SIN(RADIANS(G546))*SIN(RADIANS(E537))+COS(RADIANS(G546))*COS(RADIANS(E537))*COS(RADIANS(S527))))</f>
        <v>#DIV/0!</v>
      </c>
      <c r="T546" s="3" t="e">
        <f>IF(DEGREES(ACOS(SIN(RADIANS(G546))*SIN(RADIANS(E537))+COS(RADIANS(G546))*COS(RADIANS(E537))*COS(RADIANS(T527))))&gt;90,0,$F$4*$F$5/E536^2*(SIN(RADIANS(G546))*SIN(RADIANS(E537))+COS(RADIANS(G546))*COS(RADIANS(E537))*COS(RADIANS(T527))))</f>
        <v>#DIV/0!</v>
      </c>
      <c r="U546" s="3" t="e">
        <f>IF(DEGREES(ACOS(SIN(RADIANS(G546))*SIN(RADIANS(E537))+COS(RADIANS(G546))*COS(RADIANS(E537))*COS(RADIANS(U527))))&gt;90,0,$F$4*$F$5/E536^2*(SIN(RADIANS(G546))*SIN(RADIANS(E537))+COS(RADIANS(G546))*COS(RADIANS(E537))*COS(RADIANS(U527))))</f>
        <v>#DIV/0!</v>
      </c>
      <c r="V546" s="3" t="e">
        <f>IF(DEGREES(ACOS(SIN(RADIANS(G546))*SIN(RADIANS(E537))+COS(RADIANS(G546))*COS(RADIANS(E537))*COS(RADIANS(V527))))&gt;90,0,$F$4*$F$5/E536^2*(SIN(RADIANS(G546))*SIN(RADIANS(E537))+COS(RADIANS(G546))*COS(RADIANS(E537))*COS(RADIANS(V527))))</f>
        <v>#DIV/0!</v>
      </c>
      <c r="W546" s="3" t="e">
        <f>IF(DEGREES(ACOS(SIN(RADIANS(G546))*SIN(RADIANS(E537))+COS(RADIANS(G546))*COS(RADIANS(E537))*COS(RADIANS(W527))))&gt;90,0,$F$4*$F$5/E536^2*(SIN(RADIANS(G546))*SIN(RADIANS(E537))+COS(RADIANS(G546))*COS(RADIANS(E537))*COS(RADIANS(W527))))</f>
        <v>#DIV/0!</v>
      </c>
      <c r="X546" s="3" t="e">
        <f>IF(DEGREES(ACOS(SIN(RADIANS(G546))*SIN(RADIANS(E537))+COS(RADIANS(G546))*COS(RADIANS(E537))*COS(RADIANS(X527))))&gt;90,0,$F$4*$F$5/E536^2*(SIN(RADIANS(G546))*SIN(RADIANS(E537))+COS(RADIANS(G546))*COS(RADIANS(E537))*COS(RADIANS(X527))))</f>
        <v>#DIV/0!</v>
      </c>
      <c r="Y546" s="3" t="e">
        <f>IF(DEGREES(ACOS(SIN(RADIANS(G546))*SIN(RADIANS(E537))+COS(RADIANS(G546))*COS(RADIANS(E537))*COS(RADIANS(Y527))))&gt;90,0,$F$4*$F$5/E536^2*(SIN(RADIANS(G546))*SIN(RADIANS(E537))+COS(RADIANS(G546))*COS(RADIANS(E537))*COS(RADIANS(Y527))))</f>
        <v>#DIV/0!</v>
      </c>
      <c r="Z546" s="3" t="e">
        <f>IF(DEGREES(ACOS(SIN(RADIANS(G546))*SIN(RADIANS(E537))+COS(RADIANS(G546))*COS(RADIANS(E537))*COS(RADIANS(Z527))))&gt;90,0,$F$4*$F$5/E536^2*(SIN(RADIANS(G546))*SIN(RADIANS(E537))+COS(RADIANS(G546))*COS(RADIANS(E537))*COS(RADIANS(Z527))))</f>
        <v>#DIV/0!</v>
      </c>
      <c r="AA546" s="3" t="e">
        <f>IF(DEGREES(ACOS(SIN(RADIANS(G546))*SIN(RADIANS(E537))+COS(RADIANS(G546))*COS(RADIANS(E537))*COS(RADIANS(AA527))))&gt;90,0,$F$4*$F$5/E536^2*(SIN(RADIANS(G546))*SIN(RADIANS(E537))+COS(RADIANS(G546))*COS(RADIANS(E537))*COS(RADIANS(AA527))))</f>
        <v>#DIV/0!</v>
      </c>
      <c r="AB546" s="3" t="e">
        <f>IF(DEGREES(ACOS(SIN(RADIANS(G546))*SIN(RADIANS(E537))+COS(RADIANS(G546))*COS(RADIANS(E537))*COS(RADIANS(AB527))))&gt;90,0,$F$4*$F$5/E536^2*(SIN(RADIANS(G546))*SIN(RADIANS(E537))+COS(RADIANS(G546))*COS(RADIANS(E537))*COS(RADIANS(AB527))))</f>
        <v>#DIV/0!</v>
      </c>
      <c r="AC546" s="3" t="e">
        <f>IF(DEGREES(ACOS(SIN(RADIANS(G546))*SIN(RADIANS(E537))+COS(RADIANS(G546))*COS(RADIANS(E537))*COS(RADIANS(AC527))))&gt;90,0,$F$4*$F$5/E536^2*(SIN(RADIANS(G546))*SIN(RADIANS(E537))+COS(RADIANS(G546))*COS(RADIANS(E537))*COS(RADIANS(AC527))))</f>
        <v>#DIV/0!</v>
      </c>
      <c r="AD546" s="3" t="e">
        <f>IF(DEGREES(ACOS(SIN(RADIANS(G546))*SIN(RADIANS(E537))+COS(RADIANS(G546))*COS(RADIANS(E537))*COS(RADIANS(AD527))))&gt;90,0,$F$4*$F$5/E536^2*(SIN(RADIANS(G546))*SIN(RADIANS(E537))+COS(RADIANS(G546))*COS(RADIANS(E537))*COS(RADIANS(AD527))))</f>
        <v>#DIV/0!</v>
      </c>
      <c r="AE546" s="3" t="e">
        <f>IF(DEGREES(ACOS(SIN(RADIANS(G546))*SIN(RADIANS(E537))+COS(RADIANS(G546))*COS(RADIANS(E537))*COS(RADIANS(AE527))))&gt;90,0,$F$4*$F$5/E536^2*(SIN(RADIANS(G546))*SIN(RADIANS(E537))+COS(RADIANS(G546))*COS(RADIANS(E537))*COS(RADIANS(AE527))))</f>
        <v>#DIV/0!</v>
      </c>
      <c r="AF546" s="3" t="e">
        <f>IF(DEGREES(ACOS(SIN(RADIANS(G546))*SIN(RADIANS(E537))+COS(RADIANS(G546))*COS(RADIANS(E537))*COS(RADIANS(AF527))))&gt;90,0,$F$4*$F$5/E536^2*(SIN(RADIANS(G546))*SIN(RADIANS(E537))+COS(RADIANS(G546))*COS(RADIANS(E537))*COS(RADIANS(AF527))))</f>
        <v>#DIV/0!</v>
      </c>
      <c r="AG546" s="3" t="e">
        <f>IF(DEGREES(ACOS(SIN(RADIANS(G546))*SIN(RADIANS(E537))+COS(RADIANS(G546))*COS(RADIANS(E537))*COS(RADIANS(AG527))))&gt;90,0,$F$4*$F$5/E536^2*(SIN(RADIANS(G546))*SIN(RADIANS(E537))+COS(RADIANS(G546))*COS(RADIANS(E537))*COS(RADIANS(AG527))))</f>
        <v>#DIV/0!</v>
      </c>
      <c r="AH546" s="3" t="e">
        <f>IF(DEGREES(ACOS(SIN(RADIANS(G546))*SIN(RADIANS(E537))+COS(RADIANS(G546))*COS(RADIANS(E537))*COS(RADIANS(AH527))))&gt;90,0,$F$4*$F$5/E536^2*(SIN(RADIANS(G546))*SIN(RADIANS(E537))+COS(RADIANS(G546))*COS(RADIANS(E537))*COS(RADIANS(AH527))))</f>
        <v>#DIV/0!</v>
      </c>
      <c r="AI546" s="3" t="e">
        <f>IF(DEGREES(ACOS(SIN(RADIANS(G546))*SIN(RADIANS(E537))+COS(RADIANS(G546))*COS(RADIANS(E537))*COS(RADIANS(AI527))))&gt;90,0,$F$4*$F$5/E536^2*(SIN(RADIANS(G546))*SIN(RADIANS(E537))+COS(RADIANS(G546))*COS(RADIANS(E537))*COS(RADIANS(AI527))))</f>
        <v>#DIV/0!</v>
      </c>
      <c r="AJ546" s="3" t="e">
        <f>IF(DEGREES(ACOS(SIN(RADIANS(G546))*SIN(RADIANS(E537))+COS(RADIANS(G546))*COS(RADIANS(E537))*COS(RADIANS(AJ527))))&gt;90,0,$F$4*$F$5/E536^2*(SIN(RADIANS(G546))*SIN(RADIANS(E537))+COS(RADIANS(G546))*COS(RADIANS(E537))*COS(RADIANS(AJ527))))</f>
        <v>#DIV/0!</v>
      </c>
      <c r="AK546" s="3">
        <f>IF(DEGREES(ACOS(SIN(RADIANS(G546))*SIN(RADIANS(E537))+COS(RADIANS(G546))*COS(RADIANS(E537))*COS(RADIANS(AK527))))&gt;90,0,$F$4*$F$5/E536^2*(SIN(RADIANS(G546))*SIN(RADIANS(E537))+COS(RADIANS(G546))*COS(RADIANS(E537))*COS(RADIANS(AK527))))</f>
        <v>0</v>
      </c>
      <c r="AL546" s="3">
        <f>IF(DEGREES(ACOS(SIN(RADIANS(G546))*SIN(RADIANS(E537))+COS(RADIANS(G546))*COS(RADIANS(E537))*COS(RADIANS(AL527))))&gt;90,0,$F$4*$F$5/E536^2*(SIN(RADIANS(G546))*SIN(RADIANS(E537))+COS(RADIANS(G546))*COS(RADIANS(E537))*COS(RADIANS(AL527))))</f>
        <v>0</v>
      </c>
      <c r="AM546" s="3">
        <f>IF(DEGREES(ACOS(SIN(RADIANS(G546))*SIN(RADIANS(E537))+COS(RADIANS(G546))*COS(RADIANS(E537))*COS(RADIANS(AM527))))&gt;90,0,$F$4*$F$5/E536^2*(SIN(RADIANS(G546))*SIN(RADIANS(E537))+COS(RADIANS(G546))*COS(RADIANS(E537))*COS(RADIANS(AM527))))</f>
        <v>0</v>
      </c>
      <c r="AN546" s="3">
        <f>IF(DEGREES(ACOS(SIN(RADIANS(G546))*SIN(RADIANS(E537))+COS(RADIANS(G546))*COS(RADIANS(E537))*COS(RADIANS(AN527))))&gt;90,0,$F$4*$F$5/E536^2*(SIN(RADIANS(G546))*SIN(RADIANS(E537))+COS(RADIANS(G546))*COS(RADIANS(E537))*COS(RADIANS(AN527))))</f>
        <v>0</v>
      </c>
      <c r="AO546" s="3">
        <f>IF(DEGREES(ACOS(SIN(RADIANS(G546))*SIN(RADIANS(E537))+COS(RADIANS(G546))*COS(RADIANS(E537))*COS(RADIANS(AO527))))&gt;90,0,$F$4*$F$5/E536^2*(SIN(RADIANS(G546))*SIN(RADIANS(E537))+COS(RADIANS(G546))*COS(RADIANS(E537))*COS(RADIANS(AO527))))</f>
        <v>0</v>
      </c>
      <c r="AP546" s="3">
        <f>IF(DEGREES(ACOS(SIN(RADIANS(G546))*SIN(RADIANS(E537))+COS(RADIANS(G546))*COS(RADIANS(E537))*COS(RADIANS(AP527))))&gt;90,0,$F$4*$F$5/E536^2*(SIN(RADIANS(G546))*SIN(RADIANS(E537))+COS(RADIANS(G546))*COS(RADIANS(E537))*COS(RADIANS(AP527))))</f>
        <v>0</v>
      </c>
      <c r="AQ546" s="3">
        <f>IF(DEGREES(ACOS(SIN(RADIANS(G546))*SIN(RADIANS(E537))+COS(RADIANS(G546))*COS(RADIANS(E537))*COS(RADIANS(AQ527))))&gt;90,0,$F$4*$F$5/E536^2*(SIN(RADIANS(G546))*SIN(RADIANS(E537))+COS(RADIANS(G546))*COS(RADIANS(E537))*COS(RADIANS(AQ527))))</f>
        <v>0</v>
      </c>
      <c r="AR546" s="3">
        <f>IF(DEGREES(ACOS(SIN(RADIANS(G546))*SIN(RADIANS(E537))+COS(RADIANS(G546))*COS(RADIANS(E537))*COS(RADIANS(AR527))))&gt;90,0,$F$4*$F$5/E536^2*(SIN(RADIANS(G546))*SIN(RADIANS(E537))+COS(RADIANS(G546))*COS(RADIANS(E537))*COS(RADIANS(AR527))))</f>
        <v>0</v>
      </c>
    </row>
    <row r="547" spans="2:44" ht="15.75" customHeight="1" x14ac:dyDescent="0.2">
      <c r="G547" s="3">
        <v>-90</v>
      </c>
      <c r="I547" s="3" t="e">
        <f>IF(DEGREES(ACOS(SIN(RADIANS(G547))*SIN(RADIANS(E537))+COS(RADIANS(G547))*COS(RADIANS(E537))*COS(RADIANS(I527))))&gt;90,0,$F$4*$F$5/E536^2*(SIN(RADIANS(G547))*SIN(RADIANS(E537))+COS(RADIANS(G547))*COS(RADIANS(E537))*COS(RADIANS(I527))))</f>
        <v>#DIV/0!</v>
      </c>
      <c r="J547" s="3" t="e">
        <f>IF(DEGREES(ACOS(SIN(RADIANS(G547))*SIN(RADIANS(E537))+COS(RADIANS(G547))*COS(RADIANS(E537))*COS(RADIANS(J527))))&gt;90,0,$F$4*$F$5/E536^2*(SIN(RADIANS(G547))*SIN(RADIANS(E537))+COS(RADIANS(G547))*COS(RADIANS(E537))*COS(RADIANS(J527))))</f>
        <v>#DIV/0!</v>
      </c>
      <c r="K547" s="3" t="e">
        <f>IF(DEGREES(ACOS(SIN(RADIANS(G547))*SIN(RADIANS(E537))+COS(RADIANS(G547))*COS(RADIANS(E537))*COS(RADIANS(K527))))&gt;90,0,$F$4*$F$5/E536^2*(SIN(RADIANS(G547))*SIN(RADIANS(E537))+COS(RADIANS(G547))*COS(RADIANS(E537))*COS(RADIANS(K527))))</f>
        <v>#DIV/0!</v>
      </c>
      <c r="L547" s="3" t="e">
        <f>IF(DEGREES(ACOS(SIN(RADIANS(G547))*SIN(RADIANS(E537))+COS(RADIANS(G547))*COS(RADIANS(E537))*COS(RADIANS(L527))))&gt;90,0,$F$4*$F$5/E536^2*(SIN(RADIANS(G547))*SIN(RADIANS(E537))+COS(RADIANS(G547))*COS(RADIANS(E537))*COS(RADIANS(L527))))</f>
        <v>#DIV/0!</v>
      </c>
      <c r="M547" s="3" t="e">
        <f>IF(DEGREES(ACOS(SIN(RADIANS(G547))*SIN(RADIANS(E537))+COS(RADIANS(G547))*COS(RADIANS(E537))*COS(RADIANS(M527))))&gt;90,0,$F$4*$F$5/E536^2*(SIN(RADIANS(G547))*SIN(RADIANS(E537))+COS(RADIANS(G547))*COS(RADIANS(E537))*COS(RADIANS(M527))))</f>
        <v>#DIV/0!</v>
      </c>
      <c r="N547" s="3" t="e">
        <f>IF(DEGREES(ACOS(SIN(RADIANS(G547))*SIN(RADIANS(E537))+COS(RADIANS(G547))*COS(RADIANS(E537))*COS(RADIANS(N527))))&gt;90,0,$F$4*$F$5/E536^2*(SIN(RADIANS(G547))*SIN(RADIANS(E537))+COS(RADIANS(G547))*COS(RADIANS(E537))*COS(RADIANS(N527))))</f>
        <v>#DIV/0!</v>
      </c>
      <c r="O547" s="3" t="e">
        <f>IF(DEGREES(ACOS(SIN(RADIANS(G547))*SIN(RADIANS(E537))+COS(RADIANS(G547))*COS(RADIANS(E537))*COS(RADIANS(O527))))&gt;90,0,$F$4*$F$5/E536^2*(SIN(RADIANS(G547))*SIN(RADIANS(E537))+COS(RADIANS(G547))*COS(RADIANS(E537))*COS(RADIANS(O527))))</f>
        <v>#DIV/0!</v>
      </c>
      <c r="P547" s="3" t="e">
        <f>IF(DEGREES(ACOS(SIN(RADIANS(G547))*SIN(RADIANS(E537))+COS(RADIANS(G547))*COS(RADIANS(E537))*COS(RADIANS(P527))))&gt;90,0,$F$4*$F$5/E536^2*(SIN(RADIANS(G547))*SIN(RADIANS(E537))+COS(RADIANS(G547))*COS(RADIANS(E537))*COS(RADIANS(P527))))</f>
        <v>#DIV/0!</v>
      </c>
      <c r="Q547" s="3" t="e">
        <f>IF(DEGREES(ACOS(SIN(RADIANS(G547))*SIN(RADIANS(E537))+COS(RADIANS(G547))*COS(RADIANS(E537))*COS(RADIANS(Q527))))&gt;90,0,$F$4*$F$5/E536^2*(SIN(RADIANS(G547))*SIN(RADIANS(E537))+COS(RADIANS(G547))*COS(RADIANS(E537))*COS(RADIANS(Q527))))</f>
        <v>#DIV/0!</v>
      </c>
      <c r="R547" s="3" t="e">
        <f>IF(DEGREES(ACOS(SIN(RADIANS(G547))*SIN(RADIANS(E537))+COS(RADIANS(G547))*COS(RADIANS(E537))*COS(RADIANS(R527))))&gt;90,0,$F$4*$F$5/E536^2*(SIN(RADIANS(G547))*SIN(RADIANS(E537))+COS(RADIANS(G547))*COS(RADIANS(E537))*COS(RADIANS(R527))))</f>
        <v>#DIV/0!</v>
      </c>
      <c r="S547" s="3" t="e">
        <f>IF(DEGREES(ACOS(SIN(RADIANS(G547))*SIN(RADIANS(E537))+COS(RADIANS(G547))*COS(RADIANS(E537))*COS(RADIANS(S527))))&gt;90,0,$F$4*$F$5/E536^2*(SIN(RADIANS(G547))*SIN(RADIANS(E537))+COS(RADIANS(G547))*COS(RADIANS(E537))*COS(RADIANS(S527))))</f>
        <v>#DIV/0!</v>
      </c>
      <c r="T547" s="3" t="e">
        <f>IF(DEGREES(ACOS(SIN(RADIANS(G547))*SIN(RADIANS(E537))+COS(RADIANS(G547))*COS(RADIANS(E537))*COS(RADIANS(T527))))&gt;90,0,$F$4*$F$5/E536^2*(SIN(RADIANS(G547))*SIN(RADIANS(E537))+COS(RADIANS(G547))*COS(RADIANS(E537))*COS(RADIANS(T527))))</f>
        <v>#DIV/0!</v>
      </c>
      <c r="U547" s="3" t="e">
        <f>IF(DEGREES(ACOS(SIN(RADIANS(G547))*SIN(RADIANS(E537))+COS(RADIANS(G547))*COS(RADIANS(E537))*COS(RADIANS(U527))))&gt;90,0,$F$4*$F$5/E536^2*(SIN(RADIANS(G547))*SIN(RADIANS(E537))+COS(RADIANS(G547))*COS(RADIANS(E537))*COS(RADIANS(U527))))</f>
        <v>#DIV/0!</v>
      </c>
      <c r="V547" s="3" t="e">
        <f>IF(DEGREES(ACOS(SIN(RADIANS(G547))*SIN(RADIANS(E537))+COS(RADIANS(G547))*COS(RADIANS(E537))*COS(RADIANS(V527))))&gt;90,0,$F$4*$F$5/E536^2*(SIN(RADIANS(G547))*SIN(RADIANS(E537))+COS(RADIANS(G547))*COS(RADIANS(E537))*COS(RADIANS(V527))))</f>
        <v>#DIV/0!</v>
      </c>
      <c r="W547" s="3" t="e">
        <f>IF(DEGREES(ACOS(SIN(RADIANS(G547))*SIN(RADIANS(E537))+COS(RADIANS(G547))*COS(RADIANS(E537))*COS(RADIANS(W527))))&gt;90,0,$F$4*$F$5/E536^2*(SIN(RADIANS(G547))*SIN(RADIANS(E537))+COS(RADIANS(G547))*COS(RADIANS(E537))*COS(RADIANS(W527))))</f>
        <v>#DIV/0!</v>
      </c>
      <c r="X547" s="3" t="e">
        <f>IF(DEGREES(ACOS(SIN(RADIANS(G547))*SIN(RADIANS(E537))+COS(RADIANS(G547))*COS(RADIANS(E537))*COS(RADIANS(X527))))&gt;90,0,$F$4*$F$5/E536^2*(SIN(RADIANS(G547))*SIN(RADIANS(E537))+COS(RADIANS(G547))*COS(RADIANS(E537))*COS(RADIANS(X527))))</f>
        <v>#DIV/0!</v>
      </c>
      <c r="Y547" s="3" t="e">
        <f>IF(DEGREES(ACOS(SIN(RADIANS(G547))*SIN(RADIANS(E537))+COS(RADIANS(G547))*COS(RADIANS(E537))*COS(RADIANS(Y527))))&gt;90,0,$F$4*$F$5/E536^2*(SIN(RADIANS(G547))*SIN(RADIANS(E537))+COS(RADIANS(G547))*COS(RADIANS(E537))*COS(RADIANS(Y527))))</f>
        <v>#DIV/0!</v>
      </c>
      <c r="Z547" s="3" t="e">
        <f>IF(DEGREES(ACOS(SIN(RADIANS(G547))*SIN(RADIANS(E537))+COS(RADIANS(G547))*COS(RADIANS(E537))*COS(RADIANS(Z527))))&gt;90,0,$F$4*$F$5/E536^2*(SIN(RADIANS(G547))*SIN(RADIANS(E537))+COS(RADIANS(G547))*COS(RADIANS(E537))*COS(RADIANS(Z527))))</f>
        <v>#DIV/0!</v>
      </c>
      <c r="AA547" s="3" t="e">
        <f>IF(DEGREES(ACOS(SIN(RADIANS(G547))*SIN(RADIANS(E537))+COS(RADIANS(G547))*COS(RADIANS(E537))*COS(RADIANS(AA527))))&gt;90,0,$F$4*$F$5/E536^2*(SIN(RADIANS(G547))*SIN(RADIANS(E537))+COS(RADIANS(G547))*COS(RADIANS(E537))*COS(RADIANS(AA527))))</f>
        <v>#DIV/0!</v>
      </c>
      <c r="AB547" s="3" t="e">
        <f>IF(DEGREES(ACOS(SIN(RADIANS(G547))*SIN(RADIANS(E537))+COS(RADIANS(G547))*COS(RADIANS(E537))*COS(RADIANS(AB527))))&gt;90,0,$F$4*$F$5/E536^2*(SIN(RADIANS(G547))*SIN(RADIANS(E537))+COS(RADIANS(G547))*COS(RADIANS(E537))*COS(RADIANS(AB527))))</f>
        <v>#DIV/0!</v>
      </c>
      <c r="AC547" s="3" t="e">
        <f>IF(DEGREES(ACOS(SIN(RADIANS(G547))*SIN(RADIANS(E537))+COS(RADIANS(G547))*COS(RADIANS(E537))*COS(RADIANS(AC527))))&gt;90,0,$F$4*$F$5/E536^2*(SIN(RADIANS(G547))*SIN(RADIANS(E537))+COS(RADIANS(G547))*COS(RADIANS(E537))*COS(RADIANS(AC527))))</f>
        <v>#DIV/0!</v>
      </c>
      <c r="AD547" s="3" t="e">
        <f>IF(DEGREES(ACOS(SIN(RADIANS(G547))*SIN(RADIANS(E537))+COS(RADIANS(G547))*COS(RADIANS(E537))*COS(RADIANS(AD527))))&gt;90,0,$F$4*$F$5/E536^2*(SIN(RADIANS(G547))*SIN(RADIANS(E537))+COS(RADIANS(G547))*COS(RADIANS(E537))*COS(RADIANS(AD527))))</f>
        <v>#DIV/0!</v>
      </c>
      <c r="AE547" s="3" t="e">
        <f>IF(DEGREES(ACOS(SIN(RADIANS(G547))*SIN(RADIANS(E537))+COS(RADIANS(G547))*COS(RADIANS(E537))*COS(RADIANS(AE527))))&gt;90,0,$F$4*$F$5/E536^2*(SIN(RADIANS(G547))*SIN(RADIANS(E537))+COS(RADIANS(G547))*COS(RADIANS(E537))*COS(RADIANS(AE527))))</f>
        <v>#DIV/0!</v>
      </c>
      <c r="AF547" s="3" t="e">
        <f>IF(DEGREES(ACOS(SIN(RADIANS(G547))*SIN(RADIANS(E537))+COS(RADIANS(G547))*COS(RADIANS(E537))*COS(RADIANS(AF527))))&gt;90,0,$F$4*$F$5/E536^2*(SIN(RADIANS(G547))*SIN(RADIANS(E537))+COS(RADIANS(G547))*COS(RADIANS(E537))*COS(RADIANS(AF527))))</f>
        <v>#DIV/0!</v>
      </c>
      <c r="AG547" s="3" t="e">
        <f>IF(DEGREES(ACOS(SIN(RADIANS(G547))*SIN(RADIANS(E537))+COS(RADIANS(G547))*COS(RADIANS(E537))*COS(RADIANS(AG527))))&gt;90,0,$F$4*$F$5/E536^2*(SIN(RADIANS(G547))*SIN(RADIANS(E537))+COS(RADIANS(G547))*COS(RADIANS(E537))*COS(RADIANS(AG527))))</f>
        <v>#DIV/0!</v>
      </c>
      <c r="AH547" s="3" t="e">
        <f>IF(DEGREES(ACOS(SIN(RADIANS(G547))*SIN(RADIANS(E537))+COS(RADIANS(G547))*COS(RADIANS(E537))*COS(RADIANS(AH527))))&gt;90,0,$F$4*$F$5/E536^2*(SIN(RADIANS(G547))*SIN(RADIANS(E537))+COS(RADIANS(G547))*COS(RADIANS(E537))*COS(RADIANS(AH527))))</f>
        <v>#DIV/0!</v>
      </c>
      <c r="AI547" s="3" t="e">
        <f>IF(DEGREES(ACOS(SIN(RADIANS(G547))*SIN(RADIANS(E537))+COS(RADIANS(G547))*COS(RADIANS(E537))*COS(RADIANS(AI527))))&gt;90,0,$F$4*$F$5/E536^2*(SIN(RADIANS(G547))*SIN(RADIANS(E537))+COS(RADIANS(G547))*COS(RADIANS(E537))*COS(RADIANS(AI527))))</f>
        <v>#DIV/0!</v>
      </c>
      <c r="AJ547" s="3" t="e">
        <f>IF(DEGREES(ACOS(SIN(RADIANS(G547))*SIN(RADIANS(E537))+COS(RADIANS(G547))*COS(RADIANS(E537))*COS(RADIANS(AJ527))))&gt;90,0,$F$4*$F$5/E536^2*(SIN(RADIANS(G547))*SIN(RADIANS(E537))+COS(RADIANS(G547))*COS(RADIANS(E537))*COS(RADIANS(AJ527))))</f>
        <v>#DIV/0!</v>
      </c>
      <c r="AK547" s="3" t="e">
        <f>IF(DEGREES(ACOS(SIN(RADIANS(G547))*SIN(RADIANS(E537))+COS(RADIANS(G547))*COS(RADIANS(E537))*COS(RADIANS(AK527))))&gt;90,0,$F$4*$F$5/E536^2*(SIN(RADIANS(G547))*SIN(RADIANS(E537))+COS(RADIANS(G547))*COS(RADIANS(E537))*COS(RADIANS(AK527))))</f>
        <v>#DIV/0!</v>
      </c>
      <c r="AL547" s="3" t="e">
        <f>IF(DEGREES(ACOS(SIN(RADIANS(G547))*SIN(RADIANS(E537))+COS(RADIANS(G547))*COS(RADIANS(E537))*COS(RADIANS(AL527))))&gt;90,0,$F$4*$F$5/E536^2*(SIN(RADIANS(G547))*SIN(RADIANS(E537))+COS(RADIANS(G547))*COS(RADIANS(E537))*COS(RADIANS(AL527))))</f>
        <v>#DIV/0!</v>
      </c>
      <c r="AM547" s="3" t="e">
        <f>IF(DEGREES(ACOS(SIN(RADIANS(G547))*SIN(RADIANS(E537))+COS(RADIANS(G547))*COS(RADIANS(E537))*COS(RADIANS(AM527))))&gt;90,0,$F$4*$F$5/E536^2*(SIN(RADIANS(G547))*SIN(RADIANS(E537))+COS(RADIANS(G547))*COS(RADIANS(E537))*COS(RADIANS(AM527))))</f>
        <v>#DIV/0!</v>
      </c>
      <c r="AN547" s="3" t="e">
        <f>IF(DEGREES(ACOS(SIN(RADIANS(G547))*SIN(RADIANS(E537))+COS(RADIANS(G547))*COS(RADIANS(E537))*COS(RADIANS(AN527))))&gt;90,0,$F$4*$F$5/E536^2*(SIN(RADIANS(G547))*SIN(RADIANS(E537))+COS(RADIANS(G547))*COS(RADIANS(E537))*COS(RADIANS(AN527))))</f>
        <v>#DIV/0!</v>
      </c>
      <c r="AO547" s="3" t="e">
        <f>IF(DEGREES(ACOS(SIN(RADIANS(G547))*SIN(RADIANS(E537))+COS(RADIANS(G547))*COS(RADIANS(E537))*COS(RADIANS(AO527))))&gt;90,0,$F$4*$F$5/E536^2*(SIN(RADIANS(G547))*SIN(RADIANS(E537))+COS(RADIANS(G547))*COS(RADIANS(E537))*COS(RADIANS(AO527))))</f>
        <v>#DIV/0!</v>
      </c>
      <c r="AP547" s="3" t="e">
        <f>IF(DEGREES(ACOS(SIN(RADIANS(G547))*SIN(RADIANS(E537))+COS(RADIANS(G547))*COS(RADIANS(E537))*COS(RADIANS(AP527))))&gt;90,0,$F$4*$F$5/E536^2*(SIN(RADIANS(G547))*SIN(RADIANS(E537))+COS(RADIANS(G547))*COS(RADIANS(E537))*COS(RADIANS(AP527))))</f>
        <v>#DIV/0!</v>
      </c>
      <c r="AQ547" s="3" t="e">
        <f>IF(DEGREES(ACOS(SIN(RADIANS(G547))*SIN(RADIANS(E537))+COS(RADIANS(G547))*COS(RADIANS(E537))*COS(RADIANS(AQ527))))&gt;90,0,$F$4*$F$5/E536^2*(SIN(RADIANS(G547))*SIN(RADIANS(E537))+COS(RADIANS(G547))*COS(RADIANS(E537))*COS(RADIANS(AQ527))))</f>
        <v>#DIV/0!</v>
      </c>
      <c r="AR547" s="3" t="e">
        <f>IF(DEGREES(ACOS(SIN(RADIANS(G547))*SIN(RADIANS(E537))+COS(RADIANS(G547))*COS(RADIANS(E537))*COS(RADIANS(AR527))))&gt;90,0,$F$4*$F$5/E536^2*(SIN(RADIANS(G547))*SIN(RADIANS(E537))+COS(RADIANS(G547))*COS(RADIANS(E537))*COS(RADIANS(AR527))))</f>
        <v>#DIV/0!</v>
      </c>
    </row>
    <row r="548" spans="2:44" ht="15.75" customHeight="1" x14ac:dyDescent="0.2"/>
    <row r="549" spans="2:44" ht="15.75" customHeight="1" x14ac:dyDescent="0.2">
      <c r="H549" s="3" t="s">
        <v>771</v>
      </c>
      <c r="I549" s="3">
        <v>180</v>
      </c>
      <c r="J549" s="3">
        <v>170</v>
      </c>
      <c r="K549" s="3">
        <v>160</v>
      </c>
      <c r="L549" s="3">
        <v>150</v>
      </c>
      <c r="M549" s="3">
        <v>140</v>
      </c>
      <c r="N549" s="3">
        <v>130</v>
      </c>
      <c r="O549" s="3">
        <v>120</v>
      </c>
      <c r="P549" s="3">
        <v>110</v>
      </c>
      <c r="Q549" s="3">
        <v>100</v>
      </c>
      <c r="R549" s="3">
        <v>90</v>
      </c>
      <c r="S549" s="3">
        <v>80</v>
      </c>
      <c r="T549" s="3">
        <v>70</v>
      </c>
      <c r="U549" s="3">
        <v>60</v>
      </c>
      <c r="V549" s="3">
        <v>50</v>
      </c>
      <c r="W549" s="3">
        <v>40</v>
      </c>
      <c r="X549" s="3">
        <v>30</v>
      </c>
      <c r="Y549" s="3">
        <v>20</v>
      </c>
      <c r="Z549" s="3">
        <v>10</v>
      </c>
      <c r="AA549" s="3">
        <v>0</v>
      </c>
      <c r="AB549" s="3">
        <v>-10</v>
      </c>
      <c r="AC549" s="3">
        <v>-20</v>
      </c>
      <c r="AD549" s="3">
        <v>-30</v>
      </c>
      <c r="AE549" s="3">
        <v>-40</v>
      </c>
      <c r="AF549" s="3">
        <v>-50</v>
      </c>
      <c r="AG549" s="3">
        <v>-60</v>
      </c>
      <c r="AH549" s="3">
        <v>-70</v>
      </c>
      <c r="AI549" s="3">
        <v>-80</v>
      </c>
      <c r="AJ549" s="3">
        <v>-90</v>
      </c>
      <c r="AK549" s="3">
        <v>-100</v>
      </c>
      <c r="AL549" s="3">
        <v>-110</v>
      </c>
      <c r="AM549" s="3">
        <v>-120</v>
      </c>
      <c r="AN549" s="3">
        <v>-130</v>
      </c>
      <c r="AO549" s="3">
        <v>-140</v>
      </c>
      <c r="AP549" s="3">
        <v>-150</v>
      </c>
      <c r="AQ549" s="3">
        <v>-160</v>
      </c>
      <c r="AR549" s="3">
        <v>-170</v>
      </c>
    </row>
    <row r="550" spans="2:44" ht="15.75" customHeight="1" x14ac:dyDescent="0.2">
      <c r="H550" s="3" t="s">
        <v>782</v>
      </c>
      <c r="I550" s="3">
        <f>IF(ABS(I549-E562)&gt;180,IF(ABS(I549-E562)&gt;360,ABS(I549-E562)-360,360-ABS(I549-E562)),ABS(I549-E562))</f>
        <v>180</v>
      </c>
      <c r="J550" s="3">
        <f>IF(ABS(J549-E562)&gt;180,IF(ABS(J549-E562)&gt;360,ABS(J549-E562)-360,360-ABS(J549-E562)),ABS(J549-E562))</f>
        <v>170</v>
      </c>
      <c r="K550" s="3">
        <f>IF(ABS(K549-E562)&gt;180,IF(ABS(K549-E562)&gt;360,ABS(K549-E562)-360,360-ABS(K549-E562)),ABS(K549-E562))</f>
        <v>160</v>
      </c>
      <c r="L550" s="3">
        <f>IF(ABS(L549-E562)&gt;180,IF(ABS(L549-E562)&gt;360,ABS(L549-E562)-360,360-ABS(L549-E562)),ABS(L549-E562))</f>
        <v>150</v>
      </c>
      <c r="M550" s="3">
        <f>IF(ABS(M549-E562)&gt;180,IF(ABS(M549-E562)&gt;360,ABS(M549-E562)-360,360-ABS(M549-E562)),ABS(M549-E562))</f>
        <v>140</v>
      </c>
      <c r="N550" s="3">
        <f>IF(ABS(N549-E562)&gt;180,IF(ABS(N549-E562)&gt;360,ABS(N549-E562)-360,360-ABS(N549-E562)),ABS(N549-E562))</f>
        <v>130</v>
      </c>
      <c r="O550" s="3">
        <f>IF(ABS(O549-E562)&gt;180,IF(ABS(O549-E562)&gt;360,ABS(O549-E562)-360,360-ABS(O549-E562)),ABS(O549-E562))</f>
        <v>120</v>
      </c>
      <c r="P550" s="3">
        <f>IF(ABS(P549-E562)&gt;180,IF(ABS(P549-E562)&gt;360,ABS(P549-E562)-360,360-ABS(P549-E562)),ABS(P549-E562))</f>
        <v>110</v>
      </c>
      <c r="Q550" s="3">
        <f>IF(ABS(Q549-E562)&gt;180,IF(ABS(Q549-E562)&gt;360,ABS(Q549-E562)-360,360-ABS(Q549-E562)),ABS(Q549-E562))</f>
        <v>100</v>
      </c>
      <c r="R550" s="3">
        <f>IF(ABS(R549-E562)&gt;180,IF(ABS(R549-E562)&gt;360,ABS(R549-E562)-360,360-ABS(R549-E562)),ABS(R549-E562))</f>
        <v>90</v>
      </c>
      <c r="S550" s="3">
        <f>IF(ABS(S549-E562)&gt;180,IF(ABS(S549-E562)&gt;360,ABS(S549-E562)-360,360-ABS(S549-E562)),ABS(S549-E562))</f>
        <v>80</v>
      </c>
      <c r="T550" s="3">
        <f>IF(ABS(T549-E562)&gt;180,IF(ABS(T549-E562)&gt;360,ABS(T549-E562)-360,360-ABS(T549-E562)),ABS(T549-E562))</f>
        <v>70</v>
      </c>
      <c r="U550" s="3">
        <f>IF(ABS(U549-E562)&gt;180,IF(ABS(U549-E562)&gt;360,ABS(U549-E562)-360,360-ABS(U549-E562)),ABS(U549-E562))</f>
        <v>60</v>
      </c>
      <c r="V550" s="3">
        <f>IF(ABS(V549-E562)&gt;180,IF(ABS(V549-E562)&gt;360,ABS(V549-E562)-360,360-ABS(V549-E562)),ABS(V549-E562))</f>
        <v>50</v>
      </c>
      <c r="W550" s="3">
        <f>IF(ABS(W549-E562)&gt;180,IF(ABS(W549-E562)&gt;360,ABS(W549-E562)-360,360-ABS(W549-E562)),ABS(W549-E562))</f>
        <v>40</v>
      </c>
      <c r="X550" s="3">
        <f>IF(ABS(X549-E562)&gt;180,IF(ABS(X549-E562)&gt;360,ABS(X549-E562)-360,360-ABS(X549-E562)),ABS(X549-E562))</f>
        <v>30</v>
      </c>
      <c r="Y550" s="3">
        <f>IF(ABS(Y549-E562)&gt;180,IF(ABS(Y549-E562)&gt;360,ABS(Y549-E562)-360,360-ABS(Y549-E562)),ABS(Y549-E562))</f>
        <v>20</v>
      </c>
      <c r="Z550" s="3">
        <f>IF(ABS(Z549-E562)&gt;180,IF(ABS(Z549-E562)&gt;360,ABS(Z549-E562)-360,360-ABS(Z549-E562)),ABS(Z549-E562))</f>
        <v>10</v>
      </c>
      <c r="AA550" s="3">
        <f>IF(ABS(AA549-E562)&gt;180,IF(ABS(AA549-E562)&gt;360,ABS(AA549-E562)-360,360-ABS(AA549-E562)),ABS(AA549-E562))</f>
        <v>0</v>
      </c>
      <c r="AB550" s="3">
        <f>IF(ABS(AB549-E562)&gt;180,IF(ABS(AB549-E562)&gt;360,ABS(AB549-E562)-360,360-ABS(AB549-E562)),ABS(AB549-E562))</f>
        <v>10</v>
      </c>
      <c r="AC550" s="3">
        <f>IF(ABS(AC549-E562)&gt;180,IF(ABS(AC549-E562)&gt;360,ABS(AC549-E562)-360,360-ABS(AC549-E562)),ABS(AC549-E562))</f>
        <v>20</v>
      </c>
      <c r="AD550" s="3">
        <f>IF(ABS(AD549-E562)&gt;180,IF(ABS(AD549-E562)&gt;360,ABS(AD549-E562)-360,360-ABS(AD549-E562)),ABS(AD549-E562))</f>
        <v>30</v>
      </c>
      <c r="AE550" s="3">
        <f>IF(ABS(AE549-E562)&gt;180,IF(ABS(AE549-E562)&gt;360,ABS(AE549-E562)-360,360-ABS(AE549-E562)),ABS(AE549-E562))</f>
        <v>40</v>
      </c>
      <c r="AF550" s="3">
        <f>IF(ABS(AF549-E562)&gt;180,IF(ABS(AF549-E562)&gt;360,ABS(AF549-E562)-360,360-ABS(AF549-E562)),ABS(AF549-E562))</f>
        <v>50</v>
      </c>
      <c r="AG550" s="3">
        <f>IF(ABS(AG549-E562)&gt;180,IF(ABS(AG549-E562)&gt;360,ABS(AG549-E562)-360,360-ABS(AG549-E562)),ABS(AG549-E562))</f>
        <v>60</v>
      </c>
      <c r="AH550" s="3">
        <f>IF(ABS(AH549-E562)&gt;180,IF(ABS(AH549-E562)&gt;360,ABS(AH549-E562)-360,360-ABS(AH549-E562)),ABS(AH549-E562))</f>
        <v>70</v>
      </c>
      <c r="AI550" s="3">
        <f>IF(ABS(AI549-E562)&gt;180,IF(ABS(AI549-E562)&gt;360,ABS(AI549-E562)-360,360-ABS(AI549-E562)),ABS(AI549-E562))</f>
        <v>80</v>
      </c>
      <c r="AJ550" s="3">
        <f>IF(ABS(AJ549-E562)&gt;180,IF(ABS(AJ549-E562)&gt;360,ABS(AJ549-E562)-360,360-ABS(AJ549-E562)),ABS(AJ549-E562))</f>
        <v>90</v>
      </c>
      <c r="AK550" s="3">
        <f>IF(ABS(AK549-E562)&gt;180,IF(ABS(AK549-E562)&gt;360,ABS(AK549-E562)-360,360-ABS(AK549-E562)),ABS(AK549-E562))</f>
        <v>100</v>
      </c>
      <c r="AL550" s="3">
        <f>IF(ABS(AL549-E562)&gt;180,IF(ABS(AL549-E562)&gt;360,ABS(AL549-E562)-360,360-ABS(AL549-E562)),ABS(AL549-E562))</f>
        <v>110</v>
      </c>
      <c r="AM550" s="3">
        <f>IF(ABS(AM549-E562)&gt;180,IF(ABS(AM549-E562)&gt;360,ABS(AM549-E562)-360,360-ABS(AM549-E562)),ABS(AM549-E562))</f>
        <v>120</v>
      </c>
      <c r="AN550" s="3">
        <f>IF(ABS(AN549-E562)&gt;180,IF(ABS(AN549-E562)&gt;360,ABS(AN549-E562)-360,360-ABS(AN549-E562)),ABS(AN549-E562))</f>
        <v>130</v>
      </c>
      <c r="AO550" s="3">
        <f>IF(ABS(AO549-E562)&gt;180,IF(ABS(AO549-E562)&gt;360,ABS(AO549-E562)-360,360-ABS(AO549-E562)),ABS(AO549-E562))</f>
        <v>140</v>
      </c>
      <c r="AP550" s="3">
        <f>IF(ABS(AP549-E562)&gt;180,IF(ABS(AP549-E562)&gt;360,ABS(AP549-E562)-360,360-ABS(AP549-E562)),ABS(AP549-E562))</f>
        <v>150</v>
      </c>
      <c r="AQ550" s="3">
        <f>IF(ABS(AQ549-E562)&gt;180,IF(ABS(AQ549-E562)&gt;360,ABS(AQ549-E562)-360,360-ABS(AQ549-E562)),ABS(AQ549-E562))</f>
        <v>160</v>
      </c>
      <c r="AR550" s="3">
        <f>IF(ABS(AR549-E562)&gt;180,IF(ABS(AR549-E562)&gt;360,ABS(AR549-E562)-360,360-ABS(AR549-E562)),ABS(AR549-E562))</f>
        <v>170</v>
      </c>
    </row>
    <row r="551" spans="2:44" ht="15.75" customHeight="1" x14ac:dyDescent="0.2">
      <c r="G551" s="3" t="s">
        <v>736</v>
      </c>
    </row>
    <row r="552" spans="2:44" ht="15.75" customHeight="1" x14ac:dyDescent="0.2">
      <c r="B552" s="3" t="s">
        <v>791</v>
      </c>
      <c r="E552" s="3">
        <v>220</v>
      </c>
      <c r="G552" s="3">
        <v>90</v>
      </c>
      <c r="I552" s="3" t="e">
        <f>IF(DEGREES(ACOS(SIN(RADIANS(G552))*SIN(RADIANS(E560))+COS(RADIANS(G552))*COS(RADIANS(E560))*COS(RADIANS(I550))))&gt;90,0,$F$4*$F$5/E559^2*(SIN(RADIANS(G552))*SIN(RADIANS(E560))+COS(RADIANS(G552))*COS(RADIANS(E560))*COS(RADIANS(I550))))</f>
        <v>#DIV/0!</v>
      </c>
      <c r="J552" s="3" t="e">
        <f>IF(DEGREES(ACOS(SIN(RADIANS(G552))*SIN(RADIANS(E560))+COS(RADIANS(G552))*COS(RADIANS(E560))*COS(RADIANS(J550))))&gt;90,0,$F$4*$F$5/E559^2*(SIN(RADIANS(G552))*SIN(RADIANS(E560))+COS(RADIANS(G552))*COS(RADIANS(E560))*COS(RADIANS(J550))))</f>
        <v>#DIV/0!</v>
      </c>
      <c r="K552" s="3" t="e">
        <f>IF(DEGREES(ACOS(SIN(RADIANS(G552))*SIN(RADIANS(E560))+COS(RADIANS(G552))*COS(RADIANS(E560))*COS(RADIANS(K550))))&gt;90,0,$F$4*$F$5/E559^2*(SIN(RADIANS(G552))*SIN(RADIANS(E560))+COS(RADIANS(G552))*COS(RADIANS(E560))*COS(RADIANS(K550))))</f>
        <v>#DIV/0!</v>
      </c>
      <c r="L552" s="3" t="e">
        <f>IF(DEGREES(ACOS(SIN(RADIANS(G552))*SIN(RADIANS(E560))+COS(RADIANS(G552))*COS(RADIANS(E560))*COS(RADIANS(L550))))&gt;90,0,$F$4*$F$5/E559^2*(SIN(RADIANS(G552))*SIN(RADIANS(E560))+COS(RADIANS(G552))*COS(RADIANS(E560))*COS(RADIANS(L550))))</f>
        <v>#DIV/0!</v>
      </c>
      <c r="M552" s="3" t="e">
        <f>IF(DEGREES(ACOS(SIN(RADIANS(G552))*SIN(RADIANS(E560))+COS(RADIANS(G552))*COS(RADIANS(E560))*COS(RADIANS(M550))))&gt;90,0,$F$4*$F$5/E559^2*(SIN(RADIANS(G552))*SIN(RADIANS(E560))+COS(RADIANS(G552))*COS(RADIANS(E560))*COS(RADIANS(M550))))</f>
        <v>#DIV/0!</v>
      </c>
      <c r="N552" s="3" t="e">
        <f>IF(DEGREES(ACOS(SIN(RADIANS(G552))*SIN(RADIANS(E560))+COS(RADIANS(G552))*COS(RADIANS(E560))*COS(RADIANS(N550))))&gt;90,0,$F$4*$F$5/E559^2*(SIN(RADIANS(G552))*SIN(RADIANS(E560))+COS(RADIANS(G552))*COS(RADIANS(E560))*COS(RADIANS(N550))))</f>
        <v>#DIV/0!</v>
      </c>
      <c r="O552" s="3" t="e">
        <f>IF(DEGREES(ACOS(SIN(RADIANS(G552))*SIN(RADIANS(E560))+COS(RADIANS(G552))*COS(RADIANS(E560))*COS(RADIANS(O550))))&gt;90,0,$F$4*$F$5/E559^2*(SIN(RADIANS(G552))*SIN(RADIANS(E560))+COS(RADIANS(G552))*COS(RADIANS(E560))*COS(RADIANS(O550))))</f>
        <v>#DIV/0!</v>
      </c>
      <c r="P552" s="3" t="e">
        <f>IF(DEGREES(ACOS(SIN(RADIANS(G552))*SIN(RADIANS(E560))+COS(RADIANS(G552))*COS(RADIANS(E560))*COS(RADIANS(P550))))&gt;90,0,$F$4*$F$5/E559^2*(SIN(RADIANS(G552))*SIN(RADIANS(E560))+COS(RADIANS(G552))*COS(RADIANS(E560))*COS(RADIANS(P550))))</f>
        <v>#DIV/0!</v>
      </c>
      <c r="Q552" s="3" t="e">
        <f>IF(DEGREES(ACOS(SIN(RADIANS(G552))*SIN(RADIANS(E560))+COS(RADIANS(G552))*COS(RADIANS(E560))*COS(RADIANS(Q550))))&gt;90,0,$F$4*$F$5/E559^2*(SIN(RADIANS(G552))*SIN(RADIANS(E560))+COS(RADIANS(G552))*COS(RADIANS(E560))*COS(RADIANS(Q550))))</f>
        <v>#DIV/0!</v>
      </c>
      <c r="R552" s="3" t="e">
        <f>IF(DEGREES(ACOS(SIN(RADIANS(G552))*SIN(RADIANS(E560))+COS(RADIANS(G552))*COS(RADIANS(E560))*COS(RADIANS(R550))))&gt;90,0,$F$4*$F$5/E559^2*(SIN(RADIANS(G552))*SIN(RADIANS(E560))+COS(RADIANS(G552))*COS(RADIANS(E560))*COS(RADIANS(R550))))</f>
        <v>#DIV/0!</v>
      </c>
      <c r="S552" s="3" t="e">
        <f>IF(DEGREES(ACOS(SIN(RADIANS(G552))*SIN(RADIANS(E560))+COS(RADIANS(G552))*COS(RADIANS(E560))*COS(RADIANS(S550))))&gt;90,0,$F$4*$F$5/E559^2*(SIN(RADIANS(G552))*SIN(RADIANS(E560))+COS(RADIANS(G552))*COS(RADIANS(E560))*COS(RADIANS(S550))))</f>
        <v>#DIV/0!</v>
      </c>
      <c r="T552" s="3" t="e">
        <f>IF(DEGREES(ACOS(SIN(RADIANS(G552))*SIN(RADIANS(E560))+COS(RADIANS(G552))*COS(RADIANS(E560))*COS(RADIANS(T550))))&gt;90,0,$F$4*$F$5/E559^2*(SIN(RADIANS(G552))*SIN(RADIANS(E560))+COS(RADIANS(G552))*COS(RADIANS(E560))*COS(RADIANS(T550))))</f>
        <v>#DIV/0!</v>
      </c>
      <c r="U552" s="3" t="e">
        <f>IF(DEGREES(ACOS(SIN(RADIANS(G552))*SIN(RADIANS(E560))+COS(RADIANS(G552))*COS(RADIANS(E560))*COS(RADIANS(U550))))&gt;90,0,$F$4*$F$5/E559^2*(SIN(RADIANS(G552))*SIN(RADIANS(E560))+COS(RADIANS(G552))*COS(RADIANS(E560))*COS(RADIANS(U550))))</f>
        <v>#DIV/0!</v>
      </c>
      <c r="V552" s="3" t="e">
        <f>IF(DEGREES(ACOS(SIN(RADIANS(G552))*SIN(RADIANS(E560))+COS(RADIANS(G552))*COS(RADIANS(E560))*COS(RADIANS(V550))))&gt;90,0,$F$4*$F$5/E559^2*(SIN(RADIANS(G552))*SIN(RADIANS(E560))+COS(RADIANS(G552))*COS(RADIANS(E560))*COS(RADIANS(V550))))</f>
        <v>#DIV/0!</v>
      </c>
      <c r="W552" s="3" t="e">
        <f>IF(DEGREES(ACOS(SIN(RADIANS(G552))*SIN(RADIANS(E560))+COS(RADIANS(G552))*COS(RADIANS(E560))*COS(RADIANS(W550))))&gt;90,0,$F$4*$F$5/E559^2*(SIN(RADIANS(G552))*SIN(RADIANS(E560))+COS(RADIANS(G552))*COS(RADIANS(E560))*COS(RADIANS(W550))))</f>
        <v>#DIV/0!</v>
      </c>
      <c r="X552" s="3" t="e">
        <f>IF(DEGREES(ACOS(SIN(RADIANS(G552))*SIN(RADIANS(E560))+COS(RADIANS(G552))*COS(RADIANS(E560))*COS(RADIANS(X550))))&gt;90,0,$F$4*$F$5/E559^2*(SIN(RADIANS(G552))*SIN(RADIANS(E560))+COS(RADIANS(G552))*COS(RADIANS(E560))*COS(RADIANS(X550))))</f>
        <v>#DIV/0!</v>
      </c>
      <c r="Y552" s="3" t="e">
        <f>IF(DEGREES(ACOS(SIN(RADIANS(G552))*SIN(RADIANS(E560))+COS(RADIANS(G552))*COS(RADIANS(E560))*COS(RADIANS(Y550))))&gt;90,0,$F$4*$F$5/E559^2*(SIN(RADIANS(G552))*SIN(RADIANS(E560))+COS(RADIANS(G552))*COS(RADIANS(E560))*COS(RADIANS(Y550))))</f>
        <v>#DIV/0!</v>
      </c>
      <c r="Z552" s="3" t="e">
        <f>IF(DEGREES(ACOS(SIN(RADIANS(G552))*SIN(RADIANS(E560))+COS(RADIANS(G552))*COS(RADIANS(E560))*COS(RADIANS(Z550))))&gt;90,0,$F$4*$F$5/E559^2*(SIN(RADIANS(G552))*SIN(RADIANS(E560))+COS(RADIANS(G552))*COS(RADIANS(E560))*COS(RADIANS(Z550))))</f>
        <v>#DIV/0!</v>
      </c>
      <c r="AA552" s="3" t="e">
        <f>IF(DEGREES(ACOS(SIN(RADIANS(G552))*SIN(RADIANS(E560))+COS(RADIANS(G552))*COS(RADIANS(E560))*COS(RADIANS(AA550))))&gt;90,0,$F$4*$F$5/E559^2*(SIN(RADIANS(G552))*SIN(RADIANS(E560))+COS(RADIANS(G552))*COS(RADIANS(E560))*COS(RADIANS(AA550))))</f>
        <v>#DIV/0!</v>
      </c>
      <c r="AB552" s="3" t="e">
        <f>IF(DEGREES(ACOS(SIN(RADIANS(G552))*SIN(RADIANS(E560))+COS(RADIANS(G552))*COS(RADIANS(E560))*COS(RADIANS(AB550))))&gt;90,0,$F$4*$F$5/E559^2*(SIN(RADIANS(G552))*SIN(RADIANS(E560))+COS(RADIANS(G552))*COS(RADIANS(E560))*COS(RADIANS(AB550))))</f>
        <v>#DIV/0!</v>
      </c>
      <c r="AC552" s="3" t="e">
        <f>IF(DEGREES(ACOS(SIN(RADIANS(G552))*SIN(RADIANS(E560))+COS(RADIANS(G552))*COS(RADIANS(E560))*COS(RADIANS(AC550))))&gt;90,0,$F$4*$F$5/E559^2*(SIN(RADIANS(G552))*SIN(RADIANS(E560))+COS(RADIANS(G552))*COS(RADIANS(E560))*COS(RADIANS(AC550))))</f>
        <v>#DIV/0!</v>
      </c>
      <c r="AD552" s="3" t="e">
        <f>IF(DEGREES(ACOS(SIN(RADIANS(G552))*SIN(RADIANS(E560))+COS(RADIANS(G552))*COS(RADIANS(E560))*COS(RADIANS(AD550))))&gt;90,0,$F$4*$F$5/E559^2*(SIN(RADIANS(G552))*SIN(RADIANS(E560))+COS(RADIANS(G552))*COS(RADIANS(E560))*COS(RADIANS(AD550))))</f>
        <v>#DIV/0!</v>
      </c>
      <c r="AE552" s="3" t="e">
        <f>IF(DEGREES(ACOS(SIN(RADIANS(G552))*SIN(RADIANS(E560))+COS(RADIANS(G552))*COS(RADIANS(E560))*COS(RADIANS(AE550))))&gt;90,0,$F$4*$F$5/E559^2*(SIN(RADIANS(G552))*SIN(RADIANS(E560))+COS(RADIANS(G552))*COS(RADIANS(E560))*COS(RADIANS(AE550))))</f>
        <v>#DIV/0!</v>
      </c>
      <c r="AF552" s="3" t="e">
        <f>IF(DEGREES(ACOS(SIN(RADIANS(G552))*SIN(RADIANS(E560))+COS(RADIANS(G552))*COS(RADIANS(E560))*COS(RADIANS(AF550))))&gt;90,0,$F$4*$F$5/E559^2*(SIN(RADIANS(G552))*SIN(RADIANS(E560))+COS(RADIANS(G552))*COS(RADIANS(E560))*COS(RADIANS(AF550))))</f>
        <v>#DIV/0!</v>
      </c>
      <c r="AG552" s="3" t="e">
        <f>IF(DEGREES(ACOS(SIN(RADIANS(G552))*SIN(RADIANS(E560))+COS(RADIANS(G552))*COS(RADIANS(E560))*COS(RADIANS(AG550))))&gt;90,0,$F$4*$F$5/E559^2*(SIN(RADIANS(G552))*SIN(RADIANS(E560))+COS(RADIANS(G552))*COS(RADIANS(E560))*COS(RADIANS(AG550))))</f>
        <v>#DIV/0!</v>
      </c>
      <c r="AH552" s="3" t="e">
        <f>IF(DEGREES(ACOS(SIN(RADIANS(G552))*SIN(RADIANS(E560))+COS(RADIANS(G552))*COS(RADIANS(E560))*COS(RADIANS(AH550))))&gt;90,0,$F$4*$F$5/E559^2*(SIN(RADIANS(G552))*SIN(RADIANS(E560))+COS(RADIANS(G552))*COS(RADIANS(E560))*COS(RADIANS(AH550))))</f>
        <v>#DIV/0!</v>
      </c>
      <c r="AI552" s="3" t="e">
        <f>IF(DEGREES(ACOS(SIN(RADIANS(G552))*SIN(RADIANS(E560))+COS(RADIANS(G552))*COS(RADIANS(E560))*COS(RADIANS(AI550))))&gt;90,0,$F$4*$F$5/E559^2*(SIN(RADIANS(G552))*SIN(RADIANS(E560))+COS(RADIANS(G552))*COS(RADIANS(E560))*COS(RADIANS(AI550))))</f>
        <v>#DIV/0!</v>
      </c>
      <c r="AJ552" s="3" t="e">
        <f>IF(DEGREES(ACOS(SIN(RADIANS(G552))*SIN(RADIANS(E560))+COS(RADIANS(G552))*COS(RADIANS(E560))*COS(RADIANS(AJ550))))&gt;90,0,$F$4*$F$5/E559^2*(SIN(RADIANS(G552))*SIN(RADIANS(E560))+COS(RADIANS(G552))*COS(RADIANS(E560))*COS(RADIANS(AJ550))))</f>
        <v>#DIV/0!</v>
      </c>
      <c r="AK552" s="3" t="e">
        <f>IF(DEGREES(ACOS(SIN(RADIANS(G552))*SIN(RADIANS(E560))+COS(RADIANS(G552))*COS(RADIANS(E560))*COS(RADIANS(AK550))))&gt;90,0,$F$4*$F$5/E559^2*(SIN(RADIANS(G552))*SIN(RADIANS(E560))+COS(RADIANS(G552))*COS(RADIANS(E560))*COS(RADIANS(AK550))))</f>
        <v>#DIV/0!</v>
      </c>
      <c r="AL552" s="3" t="e">
        <f>IF(DEGREES(ACOS(SIN(RADIANS(G552))*SIN(RADIANS(E560))+COS(RADIANS(G552))*COS(RADIANS(E560))*COS(RADIANS(AL550))))&gt;90,0,$F$4*$F$5/E559^2*(SIN(RADIANS(G552))*SIN(RADIANS(E560))+COS(RADIANS(G552))*COS(RADIANS(E560))*COS(RADIANS(AL550))))</f>
        <v>#DIV/0!</v>
      </c>
      <c r="AM552" s="3" t="e">
        <f>IF(DEGREES(ACOS(SIN(RADIANS(G552))*SIN(RADIANS(E560))+COS(RADIANS(G552))*COS(RADIANS(E560))*COS(RADIANS(AM550))))&gt;90,0,$F$4*$F$5/E559^2*(SIN(RADIANS(G552))*SIN(RADIANS(E560))+COS(RADIANS(G552))*COS(RADIANS(E560))*COS(RADIANS(AM550))))</f>
        <v>#DIV/0!</v>
      </c>
      <c r="AN552" s="3" t="e">
        <f>IF(DEGREES(ACOS(SIN(RADIANS(G552))*SIN(RADIANS(E560))+COS(RADIANS(G552))*COS(RADIANS(E560))*COS(RADIANS(AN550))))&gt;90,0,$F$4*$F$5/E559^2*(SIN(RADIANS(G552))*SIN(RADIANS(E560))+COS(RADIANS(G552))*COS(RADIANS(E560))*COS(RADIANS(AN550))))</f>
        <v>#DIV/0!</v>
      </c>
      <c r="AO552" s="3" t="e">
        <f>IF(DEGREES(ACOS(SIN(RADIANS(G552))*SIN(RADIANS(E560))+COS(RADIANS(G552))*COS(RADIANS(E560))*COS(RADIANS(AO550))))&gt;90,0,$F$4*$F$5/E559^2*(SIN(RADIANS(G552))*SIN(RADIANS(E560))+COS(RADIANS(G552))*COS(RADIANS(E560))*COS(RADIANS(AO550))))</f>
        <v>#DIV/0!</v>
      </c>
      <c r="AP552" s="3" t="e">
        <f>IF(DEGREES(ACOS(SIN(RADIANS(G552))*SIN(RADIANS(E560))+COS(RADIANS(G552))*COS(RADIANS(E560))*COS(RADIANS(AP550))))&gt;90,0,$F$4*$F$5/E559^2*(SIN(RADIANS(G552))*SIN(RADIANS(E560))+COS(RADIANS(G552))*COS(RADIANS(E560))*COS(RADIANS(AP550))))</f>
        <v>#DIV/0!</v>
      </c>
      <c r="AQ552" s="3" t="e">
        <f>IF(DEGREES(ACOS(SIN(RADIANS(G552))*SIN(RADIANS(E560))+COS(RADIANS(G552))*COS(RADIANS(E560))*COS(RADIANS(AQ550))))&gt;90,0,$F$4*$F$5/E559^2*(SIN(RADIANS(G552))*SIN(RADIANS(E560))+COS(RADIANS(G552))*COS(RADIANS(E560))*COS(RADIANS(AQ550))))</f>
        <v>#DIV/0!</v>
      </c>
      <c r="AR552" s="3" t="e">
        <f>IF(DEGREES(ACOS(SIN(RADIANS(G552))*SIN(RADIANS(E560))+COS(RADIANS(G552))*COS(RADIANS(E560))*COS(RADIANS(AR550))))&gt;90,0,$F$4*$F$5/E559^2*(SIN(RADIANS(G552))*SIN(RADIANS(E560))+COS(RADIANS(G552))*COS(RADIANS(E560))*COS(RADIANS(AR550))))</f>
        <v>#DIV/0!</v>
      </c>
    </row>
    <row r="553" spans="2:44" ht="15.75" customHeight="1" x14ac:dyDescent="0.2">
      <c r="B553" s="3" t="s">
        <v>728</v>
      </c>
      <c r="E553" s="3">
        <f t="array" ref="E553">INDEX($D$1751:$AM$1751,0,MATCH(E552-IF(E552&lt;360,0,360),$D$1700:$AM$1700,0))+IF(E552&gt;350,360,0)</f>
        <v>220</v>
      </c>
      <c r="G553" s="3">
        <v>80</v>
      </c>
      <c r="I553" s="3">
        <f>IF(DEGREES(ACOS(SIN(RADIANS(G553))*SIN(RADIANS(E560))+COS(RADIANS(G553))*COS(RADIANS(E560))*COS(RADIANS(I550))))&gt;90,0,$F$4*$F$5/E559^2*(SIN(RADIANS(G553))*SIN(RADIANS(E560))+COS(RADIANS(G553))*COS(RADIANS(E560))*COS(RADIANS(I550))))</f>
        <v>0</v>
      </c>
      <c r="J553" s="3">
        <f>IF(DEGREES(ACOS(SIN(RADIANS(G553))*SIN(RADIANS(E560))+COS(RADIANS(G553))*COS(RADIANS(E560))*COS(RADIANS(J550))))&gt;90,0,$F$4*$F$5/E559^2*(SIN(RADIANS(G553))*SIN(RADIANS(E560))+COS(RADIANS(G553))*COS(RADIANS(E560))*COS(RADIANS(J550))))</f>
        <v>0</v>
      </c>
      <c r="K553" s="3">
        <f>IF(DEGREES(ACOS(SIN(RADIANS(G553))*SIN(RADIANS(E560))+COS(RADIANS(G553))*COS(RADIANS(E560))*COS(RADIANS(K550))))&gt;90,0,$F$4*$F$5/E559^2*(SIN(RADIANS(G553))*SIN(RADIANS(E560))+COS(RADIANS(G553))*COS(RADIANS(E560))*COS(RADIANS(K550))))</f>
        <v>0</v>
      </c>
      <c r="L553" s="3">
        <f>IF(DEGREES(ACOS(SIN(RADIANS(G553))*SIN(RADIANS(E560))+COS(RADIANS(G553))*COS(RADIANS(E560))*COS(RADIANS(L550))))&gt;90,0,$F$4*$F$5/E559^2*(SIN(RADIANS(G553))*SIN(RADIANS(E560))+COS(RADIANS(G553))*COS(RADIANS(E560))*COS(RADIANS(L550))))</f>
        <v>0</v>
      </c>
      <c r="M553" s="3">
        <f>IF(DEGREES(ACOS(SIN(RADIANS(G553))*SIN(RADIANS(E560))+COS(RADIANS(G553))*COS(RADIANS(E560))*COS(RADIANS(M550))))&gt;90,0,$F$4*$F$5/E559^2*(SIN(RADIANS(G553))*SIN(RADIANS(E560))+COS(RADIANS(G553))*COS(RADIANS(E560))*COS(RADIANS(M550))))</f>
        <v>0</v>
      </c>
      <c r="N553" s="3">
        <f>IF(DEGREES(ACOS(SIN(RADIANS(G553))*SIN(RADIANS(E560))+COS(RADIANS(G553))*COS(RADIANS(E560))*COS(RADIANS(N550))))&gt;90,0,$F$4*$F$5/E559^2*(SIN(RADIANS(G553))*SIN(RADIANS(E560))+COS(RADIANS(G553))*COS(RADIANS(E560))*COS(RADIANS(N550))))</f>
        <v>0</v>
      </c>
      <c r="O553" s="3">
        <f>IF(DEGREES(ACOS(SIN(RADIANS(G553))*SIN(RADIANS(E560))+COS(RADIANS(G553))*COS(RADIANS(E560))*COS(RADIANS(O550))))&gt;90,0,$F$4*$F$5/E559^2*(SIN(RADIANS(G553))*SIN(RADIANS(E560))+COS(RADIANS(G553))*COS(RADIANS(E560))*COS(RADIANS(O550))))</f>
        <v>0</v>
      </c>
      <c r="P553" s="3">
        <f>IF(DEGREES(ACOS(SIN(RADIANS(G553))*SIN(RADIANS(E560))+COS(RADIANS(G553))*COS(RADIANS(E560))*COS(RADIANS(P550))))&gt;90,0,$F$4*$F$5/E559^2*(SIN(RADIANS(G553))*SIN(RADIANS(E560))+COS(RADIANS(G553))*COS(RADIANS(E560))*COS(RADIANS(P550))))</f>
        <v>0</v>
      </c>
      <c r="Q553" s="3">
        <f>IF(DEGREES(ACOS(SIN(RADIANS(G553))*SIN(RADIANS(E560))+COS(RADIANS(G553))*COS(RADIANS(E560))*COS(RADIANS(Q550))))&gt;90,0,$F$4*$F$5/E559^2*(SIN(RADIANS(G553))*SIN(RADIANS(E560))+COS(RADIANS(G553))*COS(RADIANS(E560))*COS(RADIANS(Q550))))</f>
        <v>0</v>
      </c>
      <c r="R553" s="3" t="e">
        <f>IF(DEGREES(ACOS(SIN(RADIANS(G553))*SIN(RADIANS(E560))+COS(RADIANS(G553))*COS(RADIANS(E560))*COS(RADIANS(R550))))&gt;90,0,$F$4*$F$5/E559^2*(SIN(RADIANS(G553))*SIN(RADIANS(E560))+COS(RADIANS(G553))*COS(RADIANS(E560))*COS(RADIANS(R550))))</f>
        <v>#DIV/0!</v>
      </c>
      <c r="S553" s="3" t="e">
        <f>IF(DEGREES(ACOS(SIN(RADIANS(G553))*SIN(RADIANS(E560))+COS(RADIANS(G553))*COS(RADIANS(E560))*COS(RADIANS(S550))))&gt;90,0,$F$4*$F$5/E559^2*(SIN(RADIANS(G553))*SIN(RADIANS(E560))+COS(RADIANS(G553))*COS(RADIANS(E560))*COS(RADIANS(S550))))</f>
        <v>#DIV/0!</v>
      </c>
      <c r="T553" s="3" t="e">
        <f>IF(DEGREES(ACOS(SIN(RADIANS(G553))*SIN(RADIANS(E560))+COS(RADIANS(G553))*COS(RADIANS(E560))*COS(RADIANS(T550))))&gt;90,0,$F$4*$F$5/E559^2*(SIN(RADIANS(G553))*SIN(RADIANS(E560))+COS(RADIANS(G553))*COS(RADIANS(E560))*COS(RADIANS(T550))))</f>
        <v>#DIV/0!</v>
      </c>
      <c r="U553" s="3" t="e">
        <f>IF(DEGREES(ACOS(SIN(RADIANS(G553))*SIN(RADIANS(E560))+COS(RADIANS(G553))*COS(RADIANS(E560))*COS(RADIANS(U550))))&gt;90,0,$F$4*$F$5/E559^2*(SIN(RADIANS(G553))*SIN(RADIANS(E560))+COS(RADIANS(G553))*COS(RADIANS(E560))*COS(RADIANS(U550))))</f>
        <v>#DIV/0!</v>
      </c>
      <c r="V553" s="3" t="e">
        <f>IF(DEGREES(ACOS(SIN(RADIANS(G553))*SIN(RADIANS(E560))+COS(RADIANS(G553))*COS(RADIANS(E560))*COS(RADIANS(V550))))&gt;90,0,$F$4*$F$5/E559^2*(SIN(RADIANS(G553))*SIN(RADIANS(E560))+COS(RADIANS(G553))*COS(RADIANS(E560))*COS(RADIANS(V550))))</f>
        <v>#DIV/0!</v>
      </c>
      <c r="W553" s="3" t="e">
        <f>IF(DEGREES(ACOS(SIN(RADIANS(G553))*SIN(RADIANS(E560))+COS(RADIANS(G553))*COS(RADIANS(E560))*COS(RADIANS(W550))))&gt;90,0,$F$4*$F$5/E559^2*(SIN(RADIANS(G553))*SIN(RADIANS(E560))+COS(RADIANS(G553))*COS(RADIANS(E560))*COS(RADIANS(W550))))</f>
        <v>#DIV/0!</v>
      </c>
      <c r="X553" s="3" t="e">
        <f>IF(DEGREES(ACOS(SIN(RADIANS(G553))*SIN(RADIANS(E560))+COS(RADIANS(G553))*COS(RADIANS(E560))*COS(RADIANS(X550))))&gt;90,0,$F$4*$F$5/E559^2*(SIN(RADIANS(G553))*SIN(RADIANS(E560))+COS(RADIANS(G553))*COS(RADIANS(E560))*COS(RADIANS(X550))))</f>
        <v>#DIV/0!</v>
      </c>
      <c r="Y553" s="3" t="e">
        <f>IF(DEGREES(ACOS(SIN(RADIANS(G553))*SIN(RADIANS(E560))+COS(RADIANS(G553))*COS(RADIANS(E560))*COS(RADIANS(Y550))))&gt;90,0,$F$4*$F$5/E559^2*(SIN(RADIANS(G553))*SIN(RADIANS(E560))+COS(RADIANS(G553))*COS(RADIANS(E560))*COS(RADIANS(Y550))))</f>
        <v>#DIV/0!</v>
      </c>
      <c r="Z553" s="3" t="e">
        <f>IF(DEGREES(ACOS(SIN(RADIANS(G553))*SIN(RADIANS(E560))+COS(RADIANS(G553))*COS(RADIANS(E560))*COS(RADIANS(Z550))))&gt;90,0,$F$4*$F$5/E559^2*(SIN(RADIANS(G553))*SIN(RADIANS(E560))+COS(RADIANS(G553))*COS(RADIANS(E560))*COS(RADIANS(Z550))))</f>
        <v>#DIV/0!</v>
      </c>
      <c r="AA553" s="3" t="e">
        <f>IF(DEGREES(ACOS(SIN(RADIANS(G553))*SIN(RADIANS(E560))+COS(RADIANS(G553))*COS(RADIANS(E560))*COS(RADIANS(AA550))))&gt;90,0,$F$4*$F$5/E559^2*(SIN(RADIANS(G553))*SIN(RADIANS(E560))+COS(RADIANS(G553))*COS(RADIANS(E560))*COS(RADIANS(AA550))))</f>
        <v>#DIV/0!</v>
      </c>
      <c r="AB553" s="3" t="e">
        <f>IF(DEGREES(ACOS(SIN(RADIANS(G553))*SIN(RADIANS(E560))+COS(RADIANS(G553))*COS(RADIANS(E560))*COS(RADIANS(AB550))))&gt;90,0,$F$4*$F$5/E559^2*(SIN(RADIANS(G553))*SIN(RADIANS(E560))+COS(RADIANS(G553))*COS(RADIANS(E560))*COS(RADIANS(AB550))))</f>
        <v>#DIV/0!</v>
      </c>
      <c r="AC553" s="3" t="e">
        <f>IF(DEGREES(ACOS(SIN(RADIANS(G553))*SIN(RADIANS(E560))+COS(RADIANS(G553))*COS(RADIANS(E560))*COS(RADIANS(AC550))))&gt;90,0,$F$4*$F$5/E559^2*(SIN(RADIANS(G553))*SIN(RADIANS(E560))+COS(RADIANS(G553))*COS(RADIANS(E560))*COS(RADIANS(AC550))))</f>
        <v>#DIV/0!</v>
      </c>
      <c r="AD553" s="3" t="e">
        <f>IF(DEGREES(ACOS(SIN(RADIANS(G553))*SIN(RADIANS(E560))+COS(RADIANS(G553))*COS(RADIANS(E560))*COS(RADIANS(AD550))))&gt;90,0,$F$4*$F$5/E559^2*(SIN(RADIANS(G553))*SIN(RADIANS(E560))+COS(RADIANS(G553))*COS(RADIANS(E560))*COS(RADIANS(AD550))))</f>
        <v>#DIV/0!</v>
      </c>
      <c r="AE553" s="3" t="e">
        <f>IF(DEGREES(ACOS(SIN(RADIANS(G553))*SIN(RADIANS(E560))+COS(RADIANS(G553))*COS(RADIANS(E560))*COS(RADIANS(AE550))))&gt;90,0,$F$4*$F$5/E559^2*(SIN(RADIANS(G553))*SIN(RADIANS(E560))+COS(RADIANS(G553))*COS(RADIANS(E560))*COS(RADIANS(AE550))))</f>
        <v>#DIV/0!</v>
      </c>
      <c r="AF553" s="3" t="e">
        <f>IF(DEGREES(ACOS(SIN(RADIANS(G553))*SIN(RADIANS(E560))+COS(RADIANS(G553))*COS(RADIANS(E560))*COS(RADIANS(AF550))))&gt;90,0,$F$4*$F$5/E559^2*(SIN(RADIANS(G553))*SIN(RADIANS(E560))+COS(RADIANS(G553))*COS(RADIANS(E560))*COS(RADIANS(AF550))))</f>
        <v>#DIV/0!</v>
      </c>
      <c r="AG553" s="3" t="e">
        <f>IF(DEGREES(ACOS(SIN(RADIANS(G553))*SIN(RADIANS(E560))+COS(RADIANS(G553))*COS(RADIANS(E560))*COS(RADIANS(AG550))))&gt;90,0,$F$4*$F$5/E559^2*(SIN(RADIANS(G553))*SIN(RADIANS(E560))+COS(RADIANS(G553))*COS(RADIANS(E560))*COS(RADIANS(AG550))))</f>
        <v>#DIV/0!</v>
      </c>
      <c r="AH553" s="3" t="e">
        <f>IF(DEGREES(ACOS(SIN(RADIANS(G553))*SIN(RADIANS(E560))+COS(RADIANS(G553))*COS(RADIANS(E560))*COS(RADIANS(AH550))))&gt;90,0,$F$4*$F$5/E559^2*(SIN(RADIANS(G553))*SIN(RADIANS(E560))+COS(RADIANS(G553))*COS(RADIANS(E560))*COS(RADIANS(AH550))))</f>
        <v>#DIV/0!</v>
      </c>
      <c r="AI553" s="3" t="e">
        <f>IF(DEGREES(ACOS(SIN(RADIANS(G553))*SIN(RADIANS(E560))+COS(RADIANS(G553))*COS(RADIANS(E560))*COS(RADIANS(AI550))))&gt;90,0,$F$4*$F$5/E559^2*(SIN(RADIANS(G553))*SIN(RADIANS(E560))+COS(RADIANS(G553))*COS(RADIANS(E560))*COS(RADIANS(AI550))))</f>
        <v>#DIV/0!</v>
      </c>
      <c r="AJ553" s="3" t="e">
        <f>IF(DEGREES(ACOS(SIN(RADIANS(G553))*SIN(RADIANS(E560))+COS(RADIANS(G553))*COS(RADIANS(E560))*COS(RADIANS(AJ550))))&gt;90,0,$F$4*$F$5/E559^2*(SIN(RADIANS(G553))*SIN(RADIANS(E560))+COS(RADIANS(G553))*COS(RADIANS(E560))*COS(RADIANS(AJ550))))</f>
        <v>#DIV/0!</v>
      </c>
      <c r="AK553" s="3">
        <f>IF(DEGREES(ACOS(SIN(RADIANS(G553))*SIN(RADIANS(E560))+COS(RADIANS(G553))*COS(RADIANS(E560))*COS(RADIANS(AK550))))&gt;90,0,$F$4*$F$5/E559^2*(SIN(RADIANS(G553))*SIN(RADIANS(E560))+COS(RADIANS(G553))*COS(RADIANS(E560))*COS(RADIANS(AK550))))</f>
        <v>0</v>
      </c>
      <c r="AL553" s="3">
        <f>IF(DEGREES(ACOS(SIN(RADIANS(G553))*SIN(RADIANS(E560))+COS(RADIANS(G553))*COS(RADIANS(E560))*COS(RADIANS(AL550))))&gt;90,0,$F$4*$F$5/E559^2*(SIN(RADIANS(G553))*SIN(RADIANS(E560))+COS(RADIANS(G553))*COS(RADIANS(E560))*COS(RADIANS(AL550))))</f>
        <v>0</v>
      </c>
      <c r="AM553" s="3">
        <f>IF(DEGREES(ACOS(SIN(RADIANS(G553))*SIN(RADIANS(E560))+COS(RADIANS(G553))*COS(RADIANS(E560))*COS(RADIANS(AM550))))&gt;90,0,$F$4*$F$5/E559^2*(SIN(RADIANS(G553))*SIN(RADIANS(E560))+COS(RADIANS(G553))*COS(RADIANS(E560))*COS(RADIANS(AM550))))</f>
        <v>0</v>
      </c>
      <c r="AN553" s="3">
        <f>IF(DEGREES(ACOS(SIN(RADIANS(G553))*SIN(RADIANS(E560))+COS(RADIANS(G553))*COS(RADIANS(E560))*COS(RADIANS(AN550))))&gt;90,0,$F$4*$F$5/E559^2*(SIN(RADIANS(G553))*SIN(RADIANS(E560))+COS(RADIANS(G553))*COS(RADIANS(E560))*COS(RADIANS(AN550))))</f>
        <v>0</v>
      </c>
      <c r="AO553" s="3">
        <f>IF(DEGREES(ACOS(SIN(RADIANS(G553))*SIN(RADIANS(E560))+COS(RADIANS(G553))*COS(RADIANS(E560))*COS(RADIANS(AO550))))&gt;90,0,$F$4*$F$5/E559^2*(SIN(RADIANS(G553))*SIN(RADIANS(E560))+COS(RADIANS(G553))*COS(RADIANS(E560))*COS(RADIANS(AO550))))</f>
        <v>0</v>
      </c>
      <c r="AP553" s="3">
        <f>IF(DEGREES(ACOS(SIN(RADIANS(G553))*SIN(RADIANS(E560))+COS(RADIANS(G553))*COS(RADIANS(E560))*COS(RADIANS(AP550))))&gt;90,0,$F$4*$F$5/E559^2*(SIN(RADIANS(G553))*SIN(RADIANS(E560))+COS(RADIANS(G553))*COS(RADIANS(E560))*COS(RADIANS(AP550))))</f>
        <v>0</v>
      </c>
      <c r="AQ553" s="3">
        <f>IF(DEGREES(ACOS(SIN(RADIANS(G553))*SIN(RADIANS(E560))+COS(RADIANS(G553))*COS(RADIANS(E560))*COS(RADIANS(AQ550))))&gt;90,0,$F$4*$F$5/E559^2*(SIN(RADIANS(G553))*SIN(RADIANS(E560))+COS(RADIANS(G553))*COS(RADIANS(E560))*COS(RADIANS(AQ550))))</f>
        <v>0</v>
      </c>
      <c r="AR553" s="3">
        <f>IF(DEGREES(ACOS(SIN(RADIANS(G553))*SIN(RADIANS(E560))+COS(RADIANS(G553))*COS(RADIANS(E560))*COS(RADIANS(AR550))))&gt;90,0,$F$4*$F$5/E559^2*(SIN(RADIANS(G553))*SIN(RADIANS(E560))+COS(RADIANS(G553))*COS(RADIANS(E560))*COS(RADIANS(AR550))))</f>
        <v>0</v>
      </c>
    </row>
    <row r="554" spans="2:44" ht="15.75" customHeight="1" x14ac:dyDescent="0.2">
      <c r="B554" s="20" t="s">
        <v>784</v>
      </c>
      <c r="E554" s="3">
        <f>IF(E553-$F$13&lt;0,E553-$F$13+360,IF(E553-$F$13&gt;360,E553-$F$13-360,E553-$F$13))</f>
        <v>310</v>
      </c>
      <c r="G554" s="3">
        <v>70</v>
      </c>
      <c r="I554" s="3">
        <f>IF(DEGREES(ACOS(SIN(RADIANS(G554))*SIN(RADIANS(E560))+COS(RADIANS(G554))*COS(RADIANS(E560))*COS(RADIANS(I550))))&gt;90,0,$F$4*$F$5/E559^2*(SIN(RADIANS(G554))*SIN(RADIANS(E560))+COS(RADIANS(G554))*COS(RADIANS(E560))*COS(RADIANS(I550))))</f>
        <v>0</v>
      </c>
      <c r="J554" s="3">
        <f>IF(DEGREES(ACOS(SIN(RADIANS(G554))*SIN(RADIANS(E560))+COS(RADIANS(G554))*COS(RADIANS(E560))*COS(RADIANS(J550))))&gt;90,0,$F$4*$F$5/E559^2*(SIN(RADIANS(G554))*SIN(RADIANS(E560))+COS(RADIANS(G554))*COS(RADIANS(E560))*COS(RADIANS(J550))))</f>
        <v>0</v>
      </c>
      <c r="K554" s="3">
        <f>IF(DEGREES(ACOS(SIN(RADIANS(G554))*SIN(RADIANS(E560))+COS(RADIANS(G554))*COS(RADIANS(E560))*COS(RADIANS(K550))))&gt;90,0,$F$4*$F$5/E559^2*(SIN(RADIANS(G554))*SIN(RADIANS(E560))+COS(RADIANS(G554))*COS(RADIANS(E560))*COS(RADIANS(K550))))</f>
        <v>0</v>
      </c>
      <c r="L554" s="3">
        <f>IF(DEGREES(ACOS(SIN(RADIANS(G554))*SIN(RADIANS(E560))+COS(RADIANS(G554))*COS(RADIANS(E560))*COS(RADIANS(L550))))&gt;90,0,$F$4*$F$5/E559^2*(SIN(RADIANS(G554))*SIN(RADIANS(E560))+COS(RADIANS(G554))*COS(RADIANS(E560))*COS(RADIANS(L550))))</f>
        <v>0</v>
      </c>
      <c r="M554" s="3">
        <f>IF(DEGREES(ACOS(SIN(RADIANS(G554))*SIN(RADIANS(E560))+COS(RADIANS(G554))*COS(RADIANS(E560))*COS(RADIANS(M550))))&gt;90,0,$F$4*$F$5/E559^2*(SIN(RADIANS(G554))*SIN(RADIANS(E560))+COS(RADIANS(G554))*COS(RADIANS(E560))*COS(RADIANS(M550))))</f>
        <v>0</v>
      </c>
      <c r="N554" s="3">
        <f>IF(DEGREES(ACOS(SIN(RADIANS(G554))*SIN(RADIANS(E560))+COS(RADIANS(G554))*COS(RADIANS(E560))*COS(RADIANS(N550))))&gt;90,0,$F$4*$F$5/E559^2*(SIN(RADIANS(G554))*SIN(RADIANS(E560))+COS(RADIANS(G554))*COS(RADIANS(E560))*COS(RADIANS(N550))))</f>
        <v>0</v>
      </c>
      <c r="O554" s="3">
        <f>IF(DEGREES(ACOS(SIN(RADIANS(G554))*SIN(RADIANS(E560))+COS(RADIANS(G554))*COS(RADIANS(E560))*COS(RADIANS(O550))))&gt;90,0,$F$4*$F$5/E559^2*(SIN(RADIANS(G554))*SIN(RADIANS(E560))+COS(RADIANS(G554))*COS(RADIANS(E560))*COS(RADIANS(O550))))</f>
        <v>0</v>
      </c>
      <c r="P554" s="3">
        <f>IF(DEGREES(ACOS(SIN(RADIANS(G554))*SIN(RADIANS(E560))+COS(RADIANS(G554))*COS(RADIANS(E560))*COS(RADIANS(P550))))&gt;90,0,$F$4*$F$5/E559^2*(SIN(RADIANS(G554))*SIN(RADIANS(E560))+COS(RADIANS(G554))*COS(RADIANS(E560))*COS(RADIANS(P550))))</f>
        <v>0</v>
      </c>
      <c r="Q554" s="3">
        <f>IF(DEGREES(ACOS(SIN(RADIANS(G554))*SIN(RADIANS(E560))+COS(RADIANS(G554))*COS(RADIANS(E560))*COS(RADIANS(Q550))))&gt;90,0,$F$4*$F$5/E559^2*(SIN(RADIANS(G554))*SIN(RADIANS(E560))+COS(RADIANS(G554))*COS(RADIANS(E560))*COS(RADIANS(Q550))))</f>
        <v>0</v>
      </c>
      <c r="R554" s="3" t="e">
        <f>IF(DEGREES(ACOS(SIN(RADIANS(G554))*SIN(RADIANS(E560))+COS(RADIANS(G554))*COS(RADIANS(E560))*COS(RADIANS(R550))))&gt;90,0,$F$4*$F$5/E559^2*(SIN(RADIANS(G554))*SIN(RADIANS(E560))+COS(RADIANS(G554))*COS(RADIANS(E560))*COS(RADIANS(R550))))</f>
        <v>#DIV/0!</v>
      </c>
      <c r="S554" s="3" t="e">
        <f>IF(DEGREES(ACOS(SIN(RADIANS(G554))*SIN(RADIANS(E560))+COS(RADIANS(G554))*COS(RADIANS(E560))*COS(RADIANS(S550))))&gt;90,0,$F$4*$F$5/E559^2*(SIN(RADIANS(G554))*SIN(RADIANS(E560))+COS(RADIANS(G554))*COS(RADIANS(E560))*COS(RADIANS(S550))))</f>
        <v>#DIV/0!</v>
      </c>
      <c r="T554" s="3" t="e">
        <f>IF(DEGREES(ACOS(SIN(RADIANS(G554))*SIN(RADIANS(E560))+COS(RADIANS(G554))*COS(RADIANS(E560))*COS(RADIANS(T550))))&gt;90,0,$F$4*$F$5/E559^2*(SIN(RADIANS(G554))*SIN(RADIANS(E560))+COS(RADIANS(G554))*COS(RADIANS(E560))*COS(RADIANS(T550))))</f>
        <v>#DIV/0!</v>
      </c>
      <c r="U554" s="3" t="e">
        <f>IF(DEGREES(ACOS(SIN(RADIANS(G554))*SIN(RADIANS(E560))+COS(RADIANS(G554))*COS(RADIANS(E560))*COS(RADIANS(U550))))&gt;90,0,$F$4*$F$5/E559^2*(SIN(RADIANS(G554))*SIN(RADIANS(E560))+COS(RADIANS(G554))*COS(RADIANS(E560))*COS(RADIANS(U550))))</f>
        <v>#DIV/0!</v>
      </c>
      <c r="V554" s="3" t="e">
        <f>IF(DEGREES(ACOS(SIN(RADIANS(G554))*SIN(RADIANS(E560))+COS(RADIANS(G554))*COS(RADIANS(E560))*COS(RADIANS(V550))))&gt;90,0,$F$4*$F$5/E559^2*(SIN(RADIANS(G554))*SIN(RADIANS(E560))+COS(RADIANS(G554))*COS(RADIANS(E560))*COS(RADIANS(V550))))</f>
        <v>#DIV/0!</v>
      </c>
      <c r="W554" s="3" t="e">
        <f>IF(DEGREES(ACOS(SIN(RADIANS(G554))*SIN(RADIANS(E560))+COS(RADIANS(G554))*COS(RADIANS(E560))*COS(RADIANS(W550))))&gt;90,0,$F$4*$F$5/E559^2*(SIN(RADIANS(G554))*SIN(RADIANS(E560))+COS(RADIANS(G554))*COS(RADIANS(E560))*COS(RADIANS(W550))))</f>
        <v>#DIV/0!</v>
      </c>
      <c r="X554" s="3" t="e">
        <f>IF(DEGREES(ACOS(SIN(RADIANS(G554))*SIN(RADIANS(E560))+COS(RADIANS(G554))*COS(RADIANS(E560))*COS(RADIANS(X550))))&gt;90,0,$F$4*$F$5/E559^2*(SIN(RADIANS(G554))*SIN(RADIANS(E560))+COS(RADIANS(G554))*COS(RADIANS(E560))*COS(RADIANS(X550))))</f>
        <v>#DIV/0!</v>
      </c>
      <c r="Y554" s="3" t="e">
        <f>IF(DEGREES(ACOS(SIN(RADIANS(G554))*SIN(RADIANS(E560))+COS(RADIANS(G554))*COS(RADIANS(E560))*COS(RADIANS(Y550))))&gt;90,0,$F$4*$F$5/E559^2*(SIN(RADIANS(G554))*SIN(RADIANS(E560))+COS(RADIANS(G554))*COS(RADIANS(E560))*COS(RADIANS(Y550))))</f>
        <v>#DIV/0!</v>
      </c>
      <c r="Z554" s="3" t="e">
        <f>IF(DEGREES(ACOS(SIN(RADIANS(G554))*SIN(RADIANS(E560))+COS(RADIANS(G554))*COS(RADIANS(E560))*COS(RADIANS(Z550))))&gt;90,0,$F$4*$F$5/E559^2*(SIN(RADIANS(G554))*SIN(RADIANS(E560))+COS(RADIANS(G554))*COS(RADIANS(E560))*COS(RADIANS(Z550))))</f>
        <v>#DIV/0!</v>
      </c>
      <c r="AA554" s="3" t="e">
        <f>IF(DEGREES(ACOS(SIN(RADIANS(G554))*SIN(RADIANS(E560))+COS(RADIANS(G554))*COS(RADIANS(E560))*COS(RADIANS(AA550))))&gt;90,0,$F$4*$F$5/E559^2*(SIN(RADIANS(G554))*SIN(RADIANS(E560))+COS(RADIANS(G554))*COS(RADIANS(E560))*COS(RADIANS(AA550))))</f>
        <v>#DIV/0!</v>
      </c>
      <c r="AB554" s="3" t="e">
        <f>IF(DEGREES(ACOS(SIN(RADIANS(G554))*SIN(RADIANS(E560))+COS(RADIANS(G554))*COS(RADIANS(E560))*COS(RADIANS(AB550))))&gt;90,0,$F$4*$F$5/E559^2*(SIN(RADIANS(G554))*SIN(RADIANS(E560))+COS(RADIANS(G554))*COS(RADIANS(E560))*COS(RADIANS(AB550))))</f>
        <v>#DIV/0!</v>
      </c>
      <c r="AC554" s="3" t="e">
        <f>IF(DEGREES(ACOS(SIN(RADIANS(G554))*SIN(RADIANS(E560))+COS(RADIANS(G554))*COS(RADIANS(E560))*COS(RADIANS(AC550))))&gt;90,0,$F$4*$F$5/E559^2*(SIN(RADIANS(G554))*SIN(RADIANS(E560))+COS(RADIANS(G554))*COS(RADIANS(E560))*COS(RADIANS(AC550))))</f>
        <v>#DIV/0!</v>
      </c>
      <c r="AD554" s="3" t="e">
        <f>IF(DEGREES(ACOS(SIN(RADIANS(G554))*SIN(RADIANS(E560))+COS(RADIANS(G554))*COS(RADIANS(E560))*COS(RADIANS(AD550))))&gt;90,0,$F$4*$F$5/E559^2*(SIN(RADIANS(G554))*SIN(RADIANS(E560))+COS(RADIANS(G554))*COS(RADIANS(E560))*COS(RADIANS(AD550))))</f>
        <v>#DIV/0!</v>
      </c>
      <c r="AE554" s="3" t="e">
        <f>IF(DEGREES(ACOS(SIN(RADIANS(G554))*SIN(RADIANS(E560))+COS(RADIANS(G554))*COS(RADIANS(E560))*COS(RADIANS(AE550))))&gt;90,0,$F$4*$F$5/E559^2*(SIN(RADIANS(G554))*SIN(RADIANS(E560))+COS(RADIANS(G554))*COS(RADIANS(E560))*COS(RADIANS(AE550))))</f>
        <v>#DIV/0!</v>
      </c>
      <c r="AF554" s="3" t="e">
        <f>IF(DEGREES(ACOS(SIN(RADIANS(G554))*SIN(RADIANS(E560))+COS(RADIANS(G554))*COS(RADIANS(E560))*COS(RADIANS(AF550))))&gt;90,0,$F$4*$F$5/E559^2*(SIN(RADIANS(G554))*SIN(RADIANS(E560))+COS(RADIANS(G554))*COS(RADIANS(E560))*COS(RADIANS(AF550))))</f>
        <v>#DIV/0!</v>
      </c>
      <c r="AG554" s="3" t="e">
        <f>IF(DEGREES(ACOS(SIN(RADIANS(G554))*SIN(RADIANS(E560))+COS(RADIANS(G554))*COS(RADIANS(E560))*COS(RADIANS(AG550))))&gt;90,0,$F$4*$F$5/E559^2*(SIN(RADIANS(G554))*SIN(RADIANS(E560))+COS(RADIANS(G554))*COS(RADIANS(E560))*COS(RADIANS(AG550))))</f>
        <v>#DIV/0!</v>
      </c>
      <c r="AH554" s="3" t="e">
        <f>IF(DEGREES(ACOS(SIN(RADIANS(G554))*SIN(RADIANS(E560))+COS(RADIANS(G554))*COS(RADIANS(E560))*COS(RADIANS(AH550))))&gt;90,0,$F$4*$F$5/E559^2*(SIN(RADIANS(G554))*SIN(RADIANS(E560))+COS(RADIANS(G554))*COS(RADIANS(E560))*COS(RADIANS(AH550))))</f>
        <v>#DIV/0!</v>
      </c>
      <c r="AI554" s="3" t="e">
        <f>IF(DEGREES(ACOS(SIN(RADIANS(G554))*SIN(RADIANS(E560))+COS(RADIANS(G554))*COS(RADIANS(E560))*COS(RADIANS(AI550))))&gt;90,0,$F$4*$F$5/E559^2*(SIN(RADIANS(G554))*SIN(RADIANS(E560))+COS(RADIANS(G554))*COS(RADIANS(E560))*COS(RADIANS(AI550))))</f>
        <v>#DIV/0!</v>
      </c>
      <c r="AJ554" s="3" t="e">
        <f>IF(DEGREES(ACOS(SIN(RADIANS(G554))*SIN(RADIANS(E560))+COS(RADIANS(G554))*COS(RADIANS(E560))*COS(RADIANS(AJ550))))&gt;90,0,$F$4*$F$5/E559^2*(SIN(RADIANS(G554))*SIN(RADIANS(E560))+COS(RADIANS(G554))*COS(RADIANS(E560))*COS(RADIANS(AJ550))))</f>
        <v>#DIV/0!</v>
      </c>
      <c r="AK554" s="3">
        <f>IF(DEGREES(ACOS(SIN(RADIANS(G554))*SIN(RADIANS(E560))+COS(RADIANS(G554))*COS(RADIANS(E560))*COS(RADIANS(AK550))))&gt;90,0,$F$4*$F$5/E559^2*(SIN(RADIANS(G554))*SIN(RADIANS(E560))+COS(RADIANS(G554))*COS(RADIANS(E560))*COS(RADIANS(AK550))))</f>
        <v>0</v>
      </c>
      <c r="AL554" s="3">
        <f>IF(DEGREES(ACOS(SIN(RADIANS(G554))*SIN(RADIANS(E560))+COS(RADIANS(G554))*COS(RADIANS(E560))*COS(RADIANS(AL550))))&gt;90,0,$F$4*$F$5/E559^2*(SIN(RADIANS(G554))*SIN(RADIANS(E560))+COS(RADIANS(G554))*COS(RADIANS(E560))*COS(RADIANS(AL550))))</f>
        <v>0</v>
      </c>
      <c r="AM554" s="3">
        <f>IF(DEGREES(ACOS(SIN(RADIANS(G554))*SIN(RADIANS(E560))+COS(RADIANS(G554))*COS(RADIANS(E560))*COS(RADIANS(AM550))))&gt;90,0,$F$4*$F$5/E559^2*(SIN(RADIANS(G554))*SIN(RADIANS(E560))+COS(RADIANS(G554))*COS(RADIANS(E560))*COS(RADIANS(AM550))))</f>
        <v>0</v>
      </c>
      <c r="AN554" s="3">
        <f>IF(DEGREES(ACOS(SIN(RADIANS(G554))*SIN(RADIANS(E560))+COS(RADIANS(G554))*COS(RADIANS(E560))*COS(RADIANS(AN550))))&gt;90,0,$F$4*$F$5/E559^2*(SIN(RADIANS(G554))*SIN(RADIANS(E560))+COS(RADIANS(G554))*COS(RADIANS(E560))*COS(RADIANS(AN550))))</f>
        <v>0</v>
      </c>
      <c r="AO554" s="3">
        <f>IF(DEGREES(ACOS(SIN(RADIANS(G554))*SIN(RADIANS(E560))+COS(RADIANS(G554))*COS(RADIANS(E560))*COS(RADIANS(AO550))))&gt;90,0,$F$4*$F$5/E559^2*(SIN(RADIANS(G554))*SIN(RADIANS(E560))+COS(RADIANS(G554))*COS(RADIANS(E560))*COS(RADIANS(AO550))))</f>
        <v>0</v>
      </c>
      <c r="AP554" s="3">
        <f>IF(DEGREES(ACOS(SIN(RADIANS(G554))*SIN(RADIANS(E560))+COS(RADIANS(G554))*COS(RADIANS(E560))*COS(RADIANS(AP550))))&gt;90,0,$F$4*$F$5/E559^2*(SIN(RADIANS(G554))*SIN(RADIANS(E560))+COS(RADIANS(G554))*COS(RADIANS(E560))*COS(RADIANS(AP550))))</f>
        <v>0</v>
      </c>
      <c r="AQ554" s="3">
        <f>IF(DEGREES(ACOS(SIN(RADIANS(G554))*SIN(RADIANS(E560))+COS(RADIANS(G554))*COS(RADIANS(E560))*COS(RADIANS(AQ550))))&gt;90,0,$F$4*$F$5/E559^2*(SIN(RADIANS(G554))*SIN(RADIANS(E560))+COS(RADIANS(G554))*COS(RADIANS(E560))*COS(RADIANS(AQ550))))</f>
        <v>0</v>
      </c>
      <c r="AR554" s="3">
        <f>IF(DEGREES(ACOS(SIN(RADIANS(G554))*SIN(RADIANS(E560))+COS(RADIANS(G554))*COS(RADIANS(E560))*COS(RADIANS(AR550))))&gt;90,0,$F$4*$F$5/E559^2*(SIN(RADIANS(G554))*SIN(RADIANS(E560))+COS(RADIANS(G554))*COS(RADIANS(E560))*COS(RADIANS(AR550))))</f>
        <v>0</v>
      </c>
    </row>
    <row r="555" spans="2:44" ht="15.75" customHeight="1" x14ac:dyDescent="0.2">
      <c r="B555" s="20" t="s">
        <v>729</v>
      </c>
      <c r="E555" s="3">
        <f>IF(E552&lt;360,E552/360,(E552-360)/360)</f>
        <v>0.61111111111111116</v>
      </c>
      <c r="G555" s="3">
        <v>60</v>
      </c>
      <c r="I555" s="3">
        <f>IF(DEGREES(ACOS(SIN(RADIANS(G555))*SIN(RADIANS(E560))+COS(RADIANS(G555))*COS(RADIANS(E560))*COS(RADIANS(I550))))&gt;90,0,$F$4*$F$5/E559^2*(SIN(RADIANS(G555))*SIN(RADIANS(E560))+COS(RADIANS(G555))*COS(RADIANS(E560))*COS(RADIANS(I550))))</f>
        <v>0</v>
      </c>
      <c r="J555" s="3">
        <f>IF(DEGREES(ACOS(SIN(RADIANS(G555))*SIN(RADIANS(E560))+COS(RADIANS(G555))*COS(RADIANS(E560))*COS(RADIANS(J550))))&gt;90,0,$F$4*$F$5/E559^2*(SIN(RADIANS(G555))*SIN(RADIANS(E560))+COS(RADIANS(G555))*COS(RADIANS(E560))*COS(RADIANS(J550))))</f>
        <v>0</v>
      </c>
      <c r="K555" s="3">
        <f>IF(DEGREES(ACOS(SIN(RADIANS(G555))*SIN(RADIANS(E560))+COS(RADIANS(G555))*COS(RADIANS(E560))*COS(RADIANS(K550))))&gt;90,0,$F$4*$F$5/E559^2*(SIN(RADIANS(G555))*SIN(RADIANS(E560))+COS(RADIANS(G555))*COS(RADIANS(E560))*COS(RADIANS(K550))))</f>
        <v>0</v>
      </c>
      <c r="L555" s="3">
        <f>IF(DEGREES(ACOS(SIN(RADIANS(G555))*SIN(RADIANS(E560))+COS(RADIANS(G555))*COS(RADIANS(E560))*COS(RADIANS(L550))))&gt;90,0,$F$4*$F$5/E559^2*(SIN(RADIANS(G555))*SIN(RADIANS(E560))+COS(RADIANS(G555))*COS(RADIANS(E560))*COS(RADIANS(L550))))</f>
        <v>0</v>
      </c>
      <c r="M555" s="3">
        <f>IF(DEGREES(ACOS(SIN(RADIANS(G555))*SIN(RADIANS(E560))+COS(RADIANS(G555))*COS(RADIANS(E560))*COS(RADIANS(M550))))&gt;90,0,$F$4*$F$5/E559^2*(SIN(RADIANS(G555))*SIN(RADIANS(E560))+COS(RADIANS(G555))*COS(RADIANS(E560))*COS(RADIANS(M550))))</f>
        <v>0</v>
      </c>
      <c r="N555" s="3">
        <f>IF(DEGREES(ACOS(SIN(RADIANS(G555))*SIN(RADIANS(E560))+COS(RADIANS(G555))*COS(RADIANS(E560))*COS(RADIANS(N550))))&gt;90,0,$F$4*$F$5/E559^2*(SIN(RADIANS(G555))*SIN(RADIANS(E560))+COS(RADIANS(G555))*COS(RADIANS(E560))*COS(RADIANS(N550))))</f>
        <v>0</v>
      </c>
      <c r="O555" s="3">
        <f>IF(DEGREES(ACOS(SIN(RADIANS(G555))*SIN(RADIANS(E560))+COS(RADIANS(G555))*COS(RADIANS(E560))*COS(RADIANS(O550))))&gt;90,0,$F$4*$F$5/E559^2*(SIN(RADIANS(G555))*SIN(RADIANS(E560))+COS(RADIANS(G555))*COS(RADIANS(E560))*COS(RADIANS(O550))))</f>
        <v>0</v>
      </c>
      <c r="P555" s="3">
        <f>IF(DEGREES(ACOS(SIN(RADIANS(G555))*SIN(RADIANS(E560))+COS(RADIANS(G555))*COS(RADIANS(E560))*COS(RADIANS(P550))))&gt;90,0,$F$4*$F$5/E559^2*(SIN(RADIANS(G555))*SIN(RADIANS(E560))+COS(RADIANS(G555))*COS(RADIANS(E560))*COS(RADIANS(P550))))</f>
        <v>0</v>
      </c>
      <c r="Q555" s="3">
        <f>IF(DEGREES(ACOS(SIN(RADIANS(G555))*SIN(RADIANS(E560))+COS(RADIANS(G555))*COS(RADIANS(E560))*COS(RADIANS(Q550))))&gt;90,0,$F$4*$F$5/E559^2*(SIN(RADIANS(G555))*SIN(RADIANS(E560))+COS(RADIANS(G555))*COS(RADIANS(E560))*COS(RADIANS(Q550))))</f>
        <v>0</v>
      </c>
      <c r="R555" s="3" t="e">
        <f>IF(DEGREES(ACOS(SIN(RADIANS(G555))*SIN(RADIANS(E560))+COS(RADIANS(G555))*COS(RADIANS(E560))*COS(RADIANS(R550))))&gt;90,0,$F$4*$F$5/E559^2*(SIN(RADIANS(G555))*SIN(RADIANS(E560))+COS(RADIANS(G555))*COS(RADIANS(E560))*COS(RADIANS(R550))))</f>
        <v>#DIV/0!</v>
      </c>
      <c r="S555" s="3" t="e">
        <f>IF(DEGREES(ACOS(SIN(RADIANS(G555))*SIN(RADIANS(E560))+COS(RADIANS(G555))*COS(RADIANS(E560))*COS(RADIANS(S550))))&gt;90,0,$F$4*$F$5/E559^2*(SIN(RADIANS(G555))*SIN(RADIANS(E560))+COS(RADIANS(G555))*COS(RADIANS(E560))*COS(RADIANS(S550))))</f>
        <v>#DIV/0!</v>
      </c>
      <c r="T555" s="3" t="e">
        <f>IF(DEGREES(ACOS(SIN(RADIANS(G555))*SIN(RADIANS(E560))+COS(RADIANS(G555))*COS(RADIANS(E560))*COS(RADIANS(T550))))&gt;90,0,$F$4*$F$5/E559^2*(SIN(RADIANS(G555))*SIN(RADIANS(E560))+COS(RADIANS(G555))*COS(RADIANS(E560))*COS(RADIANS(T550))))</f>
        <v>#DIV/0!</v>
      </c>
      <c r="U555" s="3" t="e">
        <f>IF(DEGREES(ACOS(SIN(RADIANS(G555))*SIN(RADIANS(E560))+COS(RADIANS(G555))*COS(RADIANS(E560))*COS(RADIANS(U550))))&gt;90,0,$F$4*$F$5/E559^2*(SIN(RADIANS(G555))*SIN(RADIANS(E560))+COS(RADIANS(G555))*COS(RADIANS(E560))*COS(RADIANS(U550))))</f>
        <v>#DIV/0!</v>
      </c>
      <c r="V555" s="3" t="e">
        <f>IF(DEGREES(ACOS(SIN(RADIANS(G555))*SIN(RADIANS(E560))+COS(RADIANS(G555))*COS(RADIANS(E560))*COS(RADIANS(V550))))&gt;90,0,$F$4*$F$5/E559^2*(SIN(RADIANS(G555))*SIN(RADIANS(E560))+COS(RADIANS(G555))*COS(RADIANS(E560))*COS(RADIANS(V550))))</f>
        <v>#DIV/0!</v>
      </c>
      <c r="W555" s="3" t="e">
        <f>IF(DEGREES(ACOS(SIN(RADIANS(G555))*SIN(RADIANS(E560))+COS(RADIANS(G555))*COS(RADIANS(E560))*COS(RADIANS(W550))))&gt;90,0,$F$4*$F$5/E559^2*(SIN(RADIANS(G555))*SIN(RADIANS(E560))+COS(RADIANS(G555))*COS(RADIANS(E560))*COS(RADIANS(W550))))</f>
        <v>#DIV/0!</v>
      </c>
      <c r="X555" s="3" t="e">
        <f>IF(DEGREES(ACOS(SIN(RADIANS(G555))*SIN(RADIANS(E560))+COS(RADIANS(G555))*COS(RADIANS(E560))*COS(RADIANS(X550))))&gt;90,0,$F$4*$F$5/E559^2*(SIN(RADIANS(G555))*SIN(RADIANS(E560))+COS(RADIANS(G555))*COS(RADIANS(E560))*COS(RADIANS(X550))))</f>
        <v>#DIV/0!</v>
      </c>
      <c r="Y555" s="3" t="e">
        <f>IF(DEGREES(ACOS(SIN(RADIANS(G555))*SIN(RADIANS(E560))+COS(RADIANS(G555))*COS(RADIANS(E560))*COS(RADIANS(Y550))))&gt;90,0,$F$4*$F$5/E559^2*(SIN(RADIANS(G555))*SIN(RADIANS(E560))+COS(RADIANS(G555))*COS(RADIANS(E560))*COS(RADIANS(Y550))))</f>
        <v>#DIV/0!</v>
      </c>
      <c r="Z555" s="3" t="e">
        <f>IF(DEGREES(ACOS(SIN(RADIANS(G555))*SIN(RADIANS(E560))+COS(RADIANS(G555))*COS(RADIANS(E560))*COS(RADIANS(Z550))))&gt;90,0,$F$4*$F$5/E559^2*(SIN(RADIANS(G555))*SIN(RADIANS(E560))+COS(RADIANS(G555))*COS(RADIANS(E560))*COS(RADIANS(Z550))))</f>
        <v>#DIV/0!</v>
      </c>
      <c r="AA555" s="3" t="e">
        <f>IF(DEGREES(ACOS(SIN(RADIANS(G555))*SIN(RADIANS(E560))+COS(RADIANS(G555))*COS(RADIANS(E560))*COS(RADIANS(AA550))))&gt;90,0,$F$4*$F$5/E559^2*(SIN(RADIANS(G555))*SIN(RADIANS(E560))+COS(RADIANS(G555))*COS(RADIANS(E560))*COS(RADIANS(AA550))))</f>
        <v>#DIV/0!</v>
      </c>
      <c r="AB555" s="3" t="e">
        <f>IF(DEGREES(ACOS(SIN(RADIANS(G555))*SIN(RADIANS(E560))+COS(RADIANS(G555))*COS(RADIANS(E560))*COS(RADIANS(AB550))))&gt;90,0,$F$4*$F$5/E559^2*(SIN(RADIANS(G555))*SIN(RADIANS(E560))+COS(RADIANS(G555))*COS(RADIANS(E560))*COS(RADIANS(AB550))))</f>
        <v>#DIV/0!</v>
      </c>
      <c r="AC555" s="3" t="e">
        <f>IF(DEGREES(ACOS(SIN(RADIANS(G555))*SIN(RADIANS(E560))+COS(RADIANS(G555))*COS(RADIANS(E560))*COS(RADIANS(AC550))))&gt;90,0,$F$4*$F$5/E559^2*(SIN(RADIANS(G555))*SIN(RADIANS(E560))+COS(RADIANS(G555))*COS(RADIANS(E560))*COS(RADIANS(AC550))))</f>
        <v>#DIV/0!</v>
      </c>
      <c r="AD555" s="3" t="e">
        <f>IF(DEGREES(ACOS(SIN(RADIANS(G555))*SIN(RADIANS(E560))+COS(RADIANS(G555))*COS(RADIANS(E560))*COS(RADIANS(AD550))))&gt;90,0,$F$4*$F$5/E559^2*(SIN(RADIANS(G555))*SIN(RADIANS(E560))+COS(RADIANS(G555))*COS(RADIANS(E560))*COS(RADIANS(AD550))))</f>
        <v>#DIV/0!</v>
      </c>
      <c r="AE555" s="3" t="e">
        <f>IF(DEGREES(ACOS(SIN(RADIANS(G555))*SIN(RADIANS(E560))+COS(RADIANS(G555))*COS(RADIANS(E560))*COS(RADIANS(AE550))))&gt;90,0,$F$4*$F$5/E559^2*(SIN(RADIANS(G555))*SIN(RADIANS(E560))+COS(RADIANS(G555))*COS(RADIANS(E560))*COS(RADIANS(AE550))))</f>
        <v>#DIV/0!</v>
      </c>
      <c r="AF555" s="3" t="e">
        <f>IF(DEGREES(ACOS(SIN(RADIANS(G555))*SIN(RADIANS(E560))+COS(RADIANS(G555))*COS(RADIANS(E560))*COS(RADIANS(AF550))))&gt;90,0,$F$4*$F$5/E559^2*(SIN(RADIANS(G555))*SIN(RADIANS(E560))+COS(RADIANS(G555))*COS(RADIANS(E560))*COS(RADIANS(AF550))))</f>
        <v>#DIV/0!</v>
      </c>
      <c r="AG555" s="3" t="e">
        <f>IF(DEGREES(ACOS(SIN(RADIANS(G555))*SIN(RADIANS(E560))+COS(RADIANS(G555))*COS(RADIANS(E560))*COS(RADIANS(AG550))))&gt;90,0,$F$4*$F$5/E559^2*(SIN(RADIANS(G555))*SIN(RADIANS(E560))+COS(RADIANS(G555))*COS(RADIANS(E560))*COS(RADIANS(AG550))))</f>
        <v>#DIV/0!</v>
      </c>
      <c r="AH555" s="3" t="e">
        <f>IF(DEGREES(ACOS(SIN(RADIANS(G555))*SIN(RADIANS(E560))+COS(RADIANS(G555))*COS(RADIANS(E560))*COS(RADIANS(AH550))))&gt;90,0,$F$4*$F$5/E559^2*(SIN(RADIANS(G555))*SIN(RADIANS(E560))+COS(RADIANS(G555))*COS(RADIANS(E560))*COS(RADIANS(AH550))))</f>
        <v>#DIV/0!</v>
      </c>
      <c r="AI555" s="3" t="e">
        <f>IF(DEGREES(ACOS(SIN(RADIANS(G555))*SIN(RADIANS(E560))+COS(RADIANS(G555))*COS(RADIANS(E560))*COS(RADIANS(AI550))))&gt;90,0,$F$4*$F$5/E559^2*(SIN(RADIANS(G555))*SIN(RADIANS(E560))+COS(RADIANS(G555))*COS(RADIANS(E560))*COS(RADIANS(AI550))))</f>
        <v>#DIV/0!</v>
      </c>
      <c r="AJ555" s="3" t="e">
        <f>IF(DEGREES(ACOS(SIN(RADIANS(G555))*SIN(RADIANS(E560))+COS(RADIANS(G555))*COS(RADIANS(E560))*COS(RADIANS(AJ550))))&gt;90,0,$F$4*$F$5/E559^2*(SIN(RADIANS(G555))*SIN(RADIANS(E560))+COS(RADIANS(G555))*COS(RADIANS(E560))*COS(RADIANS(AJ550))))</f>
        <v>#DIV/0!</v>
      </c>
      <c r="AK555" s="3">
        <f>IF(DEGREES(ACOS(SIN(RADIANS(G555))*SIN(RADIANS(E560))+COS(RADIANS(G555))*COS(RADIANS(E560))*COS(RADIANS(AK550))))&gt;90,0,$F$4*$F$5/E559^2*(SIN(RADIANS(G555))*SIN(RADIANS(E560))+COS(RADIANS(G555))*COS(RADIANS(E560))*COS(RADIANS(AK550))))</f>
        <v>0</v>
      </c>
      <c r="AL555" s="3">
        <f>IF(DEGREES(ACOS(SIN(RADIANS(G555))*SIN(RADIANS(E560))+COS(RADIANS(G555))*COS(RADIANS(E560))*COS(RADIANS(AL550))))&gt;90,0,$F$4*$F$5/E559^2*(SIN(RADIANS(G555))*SIN(RADIANS(E560))+COS(RADIANS(G555))*COS(RADIANS(E560))*COS(RADIANS(AL550))))</f>
        <v>0</v>
      </c>
      <c r="AM555" s="3">
        <f>IF(DEGREES(ACOS(SIN(RADIANS(G555))*SIN(RADIANS(E560))+COS(RADIANS(G555))*COS(RADIANS(E560))*COS(RADIANS(AM550))))&gt;90,0,$F$4*$F$5/E559^2*(SIN(RADIANS(G555))*SIN(RADIANS(E560))+COS(RADIANS(G555))*COS(RADIANS(E560))*COS(RADIANS(AM550))))</f>
        <v>0</v>
      </c>
      <c r="AN555" s="3">
        <f>IF(DEGREES(ACOS(SIN(RADIANS(G555))*SIN(RADIANS(E560))+COS(RADIANS(G555))*COS(RADIANS(E560))*COS(RADIANS(AN550))))&gt;90,0,$F$4*$F$5/E559^2*(SIN(RADIANS(G555))*SIN(RADIANS(E560))+COS(RADIANS(G555))*COS(RADIANS(E560))*COS(RADIANS(AN550))))</f>
        <v>0</v>
      </c>
      <c r="AO555" s="3">
        <f>IF(DEGREES(ACOS(SIN(RADIANS(G555))*SIN(RADIANS(E560))+COS(RADIANS(G555))*COS(RADIANS(E560))*COS(RADIANS(AO550))))&gt;90,0,$F$4*$F$5/E559^2*(SIN(RADIANS(G555))*SIN(RADIANS(E560))+COS(RADIANS(G555))*COS(RADIANS(E560))*COS(RADIANS(AO550))))</f>
        <v>0</v>
      </c>
      <c r="AP555" s="3">
        <f>IF(DEGREES(ACOS(SIN(RADIANS(G555))*SIN(RADIANS(E560))+COS(RADIANS(G555))*COS(RADIANS(E560))*COS(RADIANS(AP550))))&gt;90,0,$F$4*$F$5/E559^2*(SIN(RADIANS(G555))*SIN(RADIANS(E560))+COS(RADIANS(G555))*COS(RADIANS(E560))*COS(RADIANS(AP550))))</f>
        <v>0</v>
      </c>
      <c r="AQ555" s="3">
        <f>IF(DEGREES(ACOS(SIN(RADIANS(G555))*SIN(RADIANS(E560))+COS(RADIANS(G555))*COS(RADIANS(E560))*COS(RADIANS(AQ550))))&gt;90,0,$F$4*$F$5/E559^2*(SIN(RADIANS(G555))*SIN(RADIANS(E560))+COS(RADIANS(G555))*COS(RADIANS(E560))*COS(RADIANS(AQ550))))</f>
        <v>0</v>
      </c>
      <c r="AR555" s="3">
        <f>IF(DEGREES(ACOS(SIN(RADIANS(G555))*SIN(RADIANS(E560))+COS(RADIANS(G555))*COS(RADIANS(E560))*COS(RADIANS(AR550))))&gt;90,0,$F$4*$F$5/E559^2*(SIN(RADIANS(G555))*SIN(RADIANS(E560))+COS(RADIANS(G555))*COS(RADIANS(E560))*COS(RADIANS(AR550))))</f>
        <v>0</v>
      </c>
    </row>
    <row r="556" spans="2:44" ht="15.75" customHeight="1" x14ac:dyDescent="0.2">
      <c r="B556" s="20" t="s">
        <v>785</v>
      </c>
      <c r="E556" s="3">
        <f>E555*$F$11</f>
        <v>0</v>
      </c>
      <c r="G556" s="3">
        <v>50</v>
      </c>
      <c r="I556" s="3">
        <f>IF(DEGREES(ACOS(SIN(RADIANS(G556))*SIN(RADIANS(E560))+COS(RADIANS(G556))*COS(RADIANS(E560))*COS(RADIANS(I550))))&gt;90,0,$F$4*$F$5/E559^2*(SIN(RADIANS(G556))*SIN(RADIANS(E560))+COS(RADIANS(G556))*COS(RADIANS(E560))*COS(RADIANS(I550))))</f>
        <v>0</v>
      </c>
      <c r="J556" s="3">
        <f>IF(DEGREES(ACOS(SIN(RADIANS(G556))*SIN(RADIANS(E560))+COS(RADIANS(G556))*COS(RADIANS(E560))*COS(RADIANS(J550))))&gt;90,0,$F$4*$F$5/E559^2*(SIN(RADIANS(G556))*SIN(RADIANS(E560))+COS(RADIANS(G556))*COS(RADIANS(E560))*COS(RADIANS(J550))))</f>
        <v>0</v>
      </c>
      <c r="K556" s="3">
        <f>IF(DEGREES(ACOS(SIN(RADIANS(G556))*SIN(RADIANS(E560))+COS(RADIANS(G556))*COS(RADIANS(E560))*COS(RADIANS(K550))))&gt;90,0,$F$4*$F$5/E559^2*(SIN(RADIANS(G556))*SIN(RADIANS(E560))+COS(RADIANS(G556))*COS(RADIANS(E560))*COS(RADIANS(K550))))</f>
        <v>0</v>
      </c>
      <c r="L556" s="3">
        <f>IF(DEGREES(ACOS(SIN(RADIANS(G556))*SIN(RADIANS(E560))+COS(RADIANS(G556))*COS(RADIANS(E560))*COS(RADIANS(L550))))&gt;90,0,$F$4*$F$5/E559^2*(SIN(RADIANS(G556))*SIN(RADIANS(E560))+COS(RADIANS(G556))*COS(RADIANS(E560))*COS(RADIANS(L550))))</f>
        <v>0</v>
      </c>
      <c r="M556" s="3">
        <f>IF(DEGREES(ACOS(SIN(RADIANS(G556))*SIN(RADIANS(E560))+COS(RADIANS(G556))*COS(RADIANS(E560))*COS(RADIANS(M550))))&gt;90,0,$F$4*$F$5/E559^2*(SIN(RADIANS(G556))*SIN(RADIANS(E560))+COS(RADIANS(G556))*COS(RADIANS(E560))*COS(RADIANS(M550))))</f>
        <v>0</v>
      </c>
      <c r="N556" s="3">
        <f>IF(DEGREES(ACOS(SIN(RADIANS(G556))*SIN(RADIANS(E560))+COS(RADIANS(G556))*COS(RADIANS(E560))*COS(RADIANS(N550))))&gt;90,0,$F$4*$F$5/E559^2*(SIN(RADIANS(G556))*SIN(RADIANS(E560))+COS(RADIANS(G556))*COS(RADIANS(E560))*COS(RADIANS(N550))))</f>
        <v>0</v>
      </c>
      <c r="O556" s="3">
        <f>IF(DEGREES(ACOS(SIN(RADIANS(G556))*SIN(RADIANS(E560))+COS(RADIANS(G556))*COS(RADIANS(E560))*COS(RADIANS(O550))))&gt;90,0,$F$4*$F$5/E559^2*(SIN(RADIANS(G556))*SIN(RADIANS(E560))+COS(RADIANS(G556))*COS(RADIANS(E560))*COS(RADIANS(O550))))</f>
        <v>0</v>
      </c>
      <c r="P556" s="3">
        <f>IF(DEGREES(ACOS(SIN(RADIANS(G556))*SIN(RADIANS(E560))+COS(RADIANS(G556))*COS(RADIANS(E560))*COS(RADIANS(P550))))&gt;90,0,$F$4*$F$5/E559^2*(SIN(RADIANS(G556))*SIN(RADIANS(E560))+COS(RADIANS(G556))*COS(RADIANS(E560))*COS(RADIANS(P550))))</f>
        <v>0</v>
      </c>
      <c r="Q556" s="3">
        <f>IF(DEGREES(ACOS(SIN(RADIANS(G556))*SIN(RADIANS(E560))+COS(RADIANS(G556))*COS(RADIANS(E560))*COS(RADIANS(Q550))))&gt;90,0,$F$4*$F$5/E559^2*(SIN(RADIANS(G556))*SIN(RADIANS(E560))+COS(RADIANS(G556))*COS(RADIANS(E560))*COS(RADIANS(Q550))))</f>
        <v>0</v>
      </c>
      <c r="R556" s="3" t="e">
        <f>IF(DEGREES(ACOS(SIN(RADIANS(G556))*SIN(RADIANS(E560))+COS(RADIANS(G556))*COS(RADIANS(E560))*COS(RADIANS(R550))))&gt;90,0,$F$4*$F$5/E559^2*(SIN(RADIANS(G556))*SIN(RADIANS(E560))+COS(RADIANS(G556))*COS(RADIANS(E560))*COS(RADIANS(R550))))</f>
        <v>#DIV/0!</v>
      </c>
      <c r="S556" s="3" t="e">
        <f>IF(DEGREES(ACOS(SIN(RADIANS(G556))*SIN(RADIANS(E560))+COS(RADIANS(G556))*COS(RADIANS(E560))*COS(RADIANS(S550))))&gt;90,0,$F$4*$F$5/E559^2*(SIN(RADIANS(G556))*SIN(RADIANS(E560))+COS(RADIANS(G556))*COS(RADIANS(E560))*COS(RADIANS(S550))))</f>
        <v>#DIV/0!</v>
      </c>
      <c r="T556" s="3" t="e">
        <f>IF(DEGREES(ACOS(SIN(RADIANS(G556))*SIN(RADIANS(E560))+COS(RADIANS(G556))*COS(RADIANS(E560))*COS(RADIANS(T550))))&gt;90,0,$F$4*$F$5/E559^2*(SIN(RADIANS(G556))*SIN(RADIANS(E560))+COS(RADIANS(G556))*COS(RADIANS(E560))*COS(RADIANS(T550))))</f>
        <v>#DIV/0!</v>
      </c>
      <c r="U556" s="3" t="e">
        <f>IF(DEGREES(ACOS(SIN(RADIANS(G556))*SIN(RADIANS(E560))+COS(RADIANS(G556))*COS(RADIANS(E560))*COS(RADIANS(U550))))&gt;90,0,$F$4*$F$5/E559^2*(SIN(RADIANS(G556))*SIN(RADIANS(E560))+COS(RADIANS(G556))*COS(RADIANS(E560))*COS(RADIANS(U550))))</f>
        <v>#DIV/0!</v>
      </c>
      <c r="V556" s="3" t="e">
        <f>IF(DEGREES(ACOS(SIN(RADIANS(G556))*SIN(RADIANS(E560))+COS(RADIANS(G556))*COS(RADIANS(E560))*COS(RADIANS(V550))))&gt;90,0,$F$4*$F$5/E559^2*(SIN(RADIANS(G556))*SIN(RADIANS(E560))+COS(RADIANS(G556))*COS(RADIANS(E560))*COS(RADIANS(V550))))</f>
        <v>#DIV/0!</v>
      </c>
      <c r="W556" s="3" t="e">
        <f>IF(DEGREES(ACOS(SIN(RADIANS(G556))*SIN(RADIANS(E560))+COS(RADIANS(G556))*COS(RADIANS(E560))*COS(RADIANS(W550))))&gt;90,0,$F$4*$F$5/E559^2*(SIN(RADIANS(G556))*SIN(RADIANS(E560))+COS(RADIANS(G556))*COS(RADIANS(E560))*COS(RADIANS(W550))))</f>
        <v>#DIV/0!</v>
      </c>
      <c r="X556" s="3" t="e">
        <f>IF(DEGREES(ACOS(SIN(RADIANS(G556))*SIN(RADIANS(E560))+COS(RADIANS(G556))*COS(RADIANS(E560))*COS(RADIANS(X550))))&gt;90,0,$F$4*$F$5/E559^2*(SIN(RADIANS(G556))*SIN(RADIANS(E560))+COS(RADIANS(G556))*COS(RADIANS(E560))*COS(RADIANS(X550))))</f>
        <v>#DIV/0!</v>
      </c>
      <c r="Y556" s="3" t="e">
        <f>IF(DEGREES(ACOS(SIN(RADIANS(G556))*SIN(RADIANS(E560))+COS(RADIANS(G556))*COS(RADIANS(E560))*COS(RADIANS(Y550))))&gt;90,0,$F$4*$F$5/E559^2*(SIN(RADIANS(G556))*SIN(RADIANS(E560))+COS(RADIANS(G556))*COS(RADIANS(E560))*COS(RADIANS(Y550))))</f>
        <v>#DIV/0!</v>
      </c>
      <c r="Z556" s="3" t="e">
        <f>IF(DEGREES(ACOS(SIN(RADIANS(G556))*SIN(RADIANS(E560))+COS(RADIANS(G556))*COS(RADIANS(E560))*COS(RADIANS(Z550))))&gt;90,0,$F$4*$F$5/E559^2*(SIN(RADIANS(G556))*SIN(RADIANS(E560))+COS(RADIANS(G556))*COS(RADIANS(E560))*COS(RADIANS(Z550))))</f>
        <v>#DIV/0!</v>
      </c>
      <c r="AA556" s="3" t="e">
        <f>IF(DEGREES(ACOS(SIN(RADIANS(G556))*SIN(RADIANS(E560))+COS(RADIANS(G556))*COS(RADIANS(E560))*COS(RADIANS(AA550))))&gt;90,0,$F$4*$F$5/E559^2*(SIN(RADIANS(G556))*SIN(RADIANS(E560))+COS(RADIANS(G556))*COS(RADIANS(E560))*COS(RADIANS(AA550))))</f>
        <v>#DIV/0!</v>
      </c>
      <c r="AB556" s="3" t="e">
        <f>IF(DEGREES(ACOS(SIN(RADIANS(G556))*SIN(RADIANS(E560))+COS(RADIANS(G556))*COS(RADIANS(E560))*COS(RADIANS(AB550))))&gt;90,0,$F$4*$F$5/E559^2*(SIN(RADIANS(G556))*SIN(RADIANS(E560))+COS(RADIANS(G556))*COS(RADIANS(E560))*COS(RADIANS(AB550))))</f>
        <v>#DIV/0!</v>
      </c>
      <c r="AC556" s="3" t="e">
        <f>IF(DEGREES(ACOS(SIN(RADIANS(G556))*SIN(RADIANS(E560))+COS(RADIANS(G556))*COS(RADIANS(E560))*COS(RADIANS(AC550))))&gt;90,0,$F$4*$F$5/E559^2*(SIN(RADIANS(G556))*SIN(RADIANS(E560))+COS(RADIANS(G556))*COS(RADIANS(E560))*COS(RADIANS(AC550))))</f>
        <v>#DIV/0!</v>
      </c>
      <c r="AD556" s="3" t="e">
        <f>IF(DEGREES(ACOS(SIN(RADIANS(G556))*SIN(RADIANS(E560))+COS(RADIANS(G556))*COS(RADIANS(E560))*COS(RADIANS(AD550))))&gt;90,0,$F$4*$F$5/E559^2*(SIN(RADIANS(G556))*SIN(RADIANS(E560))+COS(RADIANS(G556))*COS(RADIANS(E560))*COS(RADIANS(AD550))))</f>
        <v>#DIV/0!</v>
      </c>
      <c r="AE556" s="3" t="e">
        <f>IF(DEGREES(ACOS(SIN(RADIANS(G556))*SIN(RADIANS(E560))+COS(RADIANS(G556))*COS(RADIANS(E560))*COS(RADIANS(AE550))))&gt;90,0,$F$4*$F$5/E559^2*(SIN(RADIANS(G556))*SIN(RADIANS(E560))+COS(RADIANS(G556))*COS(RADIANS(E560))*COS(RADIANS(AE550))))</f>
        <v>#DIV/0!</v>
      </c>
      <c r="AF556" s="3" t="e">
        <f>IF(DEGREES(ACOS(SIN(RADIANS(G556))*SIN(RADIANS(E560))+COS(RADIANS(G556))*COS(RADIANS(E560))*COS(RADIANS(AF550))))&gt;90,0,$F$4*$F$5/E559^2*(SIN(RADIANS(G556))*SIN(RADIANS(E560))+COS(RADIANS(G556))*COS(RADIANS(E560))*COS(RADIANS(AF550))))</f>
        <v>#DIV/0!</v>
      </c>
      <c r="AG556" s="3" t="e">
        <f>IF(DEGREES(ACOS(SIN(RADIANS(G556))*SIN(RADIANS(E560))+COS(RADIANS(G556))*COS(RADIANS(E560))*COS(RADIANS(AG550))))&gt;90,0,$F$4*$F$5/E559^2*(SIN(RADIANS(G556))*SIN(RADIANS(E560))+COS(RADIANS(G556))*COS(RADIANS(E560))*COS(RADIANS(AG550))))</f>
        <v>#DIV/0!</v>
      </c>
      <c r="AH556" s="3" t="e">
        <f>IF(DEGREES(ACOS(SIN(RADIANS(G556))*SIN(RADIANS(E560))+COS(RADIANS(G556))*COS(RADIANS(E560))*COS(RADIANS(AH550))))&gt;90,0,$F$4*$F$5/E559^2*(SIN(RADIANS(G556))*SIN(RADIANS(E560))+COS(RADIANS(G556))*COS(RADIANS(E560))*COS(RADIANS(AH550))))</f>
        <v>#DIV/0!</v>
      </c>
      <c r="AI556" s="3" t="e">
        <f>IF(DEGREES(ACOS(SIN(RADIANS(G556))*SIN(RADIANS(E560))+COS(RADIANS(G556))*COS(RADIANS(E560))*COS(RADIANS(AI550))))&gt;90,0,$F$4*$F$5/E559^2*(SIN(RADIANS(G556))*SIN(RADIANS(E560))+COS(RADIANS(G556))*COS(RADIANS(E560))*COS(RADIANS(AI550))))</f>
        <v>#DIV/0!</v>
      </c>
      <c r="AJ556" s="3" t="e">
        <f>IF(DEGREES(ACOS(SIN(RADIANS(G556))*SIN(RADIANS(E560))+COS(RADIANS(G556))*COS(RADIANS(E560))*COS(RADIANS(AJ550))))&gt;90,0,$F$4*$F$5/E559^2*(SIN(RADIANS(G556))*SIN(RADIANS(E560))+COS(RADIANS(G556))*COS(RADIANS(E560))*COS(RADIANS(AJ550))))</f>
        <v>#DIV/0!</v>
      </c>
      <c r="AK556" s="3">
        <f>IF(DEGREES(ACOS(SIN(RADIANS(G556))*SIN(RADIANS(E560))+COS(RADIANS(G556))*COS(RADIANS(E560))*COS(RADIANS(AK550))))&gt;90,0,$F$4*$F$5/E559^2*(SIN(RADIANS(G556))*SIN(RADIANS(E560))+COS(RADIANS(G556))*COS(RADIANS(E560))*COS(RADIANS(AK550))))</f>
        <v>0</v>
      </c>
      <c r="AL556" s="3">
        <f>IF(DEGREES(ACOS(SIN(RADIANS(G556))*SIN(RADIANS(E560))+COS(RADIANS(G556))*COS(RADIANS(E560))*COS(RADIANS(AL550))))&gt;90,0,$F$4*$F$5/E559^2*(SIN(RADIANS(G556))*SIN(RADIANS(E560))+COS(RADIANS(G556))*COS(RADIANS(E560))*COS(RADIANS(AL550))))</f>
        <v>0</v>
      </c>
      <c r="AM556" s="3">
        <f>IF(DEGREES(ACOS(SIN(RADIANS(G556))*SIN(RADIANS(E560))+COS(RADIANS(G556))*COS(RADIANS(E560))*COS(RADIANS(AM550))))&gt;90,0,$F$4*$F$5/E559^2*(SIN(RADIANS(G556))*SIN(RADIANS(E560))+COS(RADIANS(G556))*COS(RADIANS(E560))*COS(RADIANS(AM550))))</f>
        <v>0</v>
      </c>
      <c r="AN556" s="3">
        <f>IF(DEGREES(ACOS(SIN(RADIANS(G556))*SIN(RADIANS(E560))+COS(RADIANS(G556))*COS(RADIANS(E560))*COS(RADIANS(AN550))))&gt;90,0,$F$4*$F$5/E559^2*(SIN(RADIANS(G556))*SIN(RADIANS(E560))+COS(RADIANS(G556))*COS(RADIANS(E560))*COS(RADIANS(AN550))))</f>
        <v>0</v>
      </c>
      <c r="AO556" s="3">
        <f>IF(DEGREES(ACOS(SIN(RADIANS(G556))*SIN(RADIANS(E560))+COS(RADIANS(G556))*COS(RADIANS(E560))*COS(RADIANS(AO550))))&gt;90,0,$F$4*$F$5/E559^2*(SIN(RADIANS(G556))*SIN(RADIANS(E560))+COS(RADIANS(G556))*COS(RADIANS(E560))*COS(RADIANS(AO550))))</f>
        <v>0</v>
      </c>
      <c r="AP556" s="3">
        <f>IF(DEGREES(ACOS(SIN(RADIANS(G556))*SIN(RADIANS(E560))+COS(RADIANS(G556))*COS(RADIANS(E560))*COS(RADIANS(AP550))))&gt;90,0,$F$4*$F$5/E559^2*(SIN(RADIANS(G556))*SIN(RADIANS(E560))+COS(RADIANS(G556))*COS(RADIANS(E560))*COS(RADIANS(AP550))))</f>
        <v>0</v>
      </c>
      <c r="AQ556" s="3">
        <f>IF(DEGREES(ACOS(SIN(RADIANS(G556))*SIN(RADIANS(E560))+COS(RADIANS(G556))*COS(RADIANS(E560))*COS(RADIANS(AQ550))))&gt;90,0,$F$4*$F$5/E559^2*(SIN(RADIANS(G556))*SIN(RADIANS(E560))+COS(RADIANS(G556))*COS(RADIANS(E560))*COS(RADIANS(AQ550))))</f>
        <v>0</v>
      </c>
      <c r="AR556" s="3">
        <f>IF(DEGREES(ACOS(SIN(RADIANS(G556))*SIN(RADIANS(E560))+COS(RADIANS(G556))*COS(RADIANS(E560))*COS(RADIANS(AR550))))&gt;90,0,$F$4*$F$5/E559^2*(SIN(RADIANS(G556))*SIN(RADIANS(E560))+COS(RADIANS(G556))*COS(RADIANS(E560))*COS(RADIANS(AR550))))</f>
        <v>0</v>
      </c>
    </row>
    <row r="557" spans="2:44" ht="15.75" customHeight="1" x14ac:dyDescent="0.2">
      <c r="B557" s="20" t="s">
        <v>786</v>
      </c>
      <c r="E557" s="3" t="str">
        <f>IF($F$10=0,"N/A",$F$10*(E552/360)-ROUNDDOWN($F$10*(E552/360),0))</f>
        <v>N/A</v>
      </c>
      <c r="G557" s="3">
        <v>40</v>
      </c>
      <c r="I557" s="3">
        <f>IF(DEGREES(ACOS(SIN(RADIANS(G557))*SIN(RADIANS(E560))+COS(RADIANS(G557))*COS(RADIANS(E560))*COS(RADIANS(I550))))&gt;90,0,$F$4*$F$5/E559^2*(SIN(RADIANS(G557))*SIN(RADIANS(E560))+COS(RADIANS(G557))*COS(RADIANS(E560))*COS(RADIANS(I550))))</f>
        <v>0</v>
      </c>
      <c r="J557" s="3">
        <f>IF(DEGREES(ACOS(SIN(RADIANS(G557))*SIN(RADIANS(E560))+COS(RADIANS(G557))*COS(RADIANS(E560))*COS(RADIANS(J550))))&gt;90,0,$F$4*$F$5/E559^2*(SIN(RADIANS(G557))*SIN(RADIANS(E560))+COS(RADIANS(G557))*COS(RADIANS(E560))*COS(RADIANS(J550))))</f>
        <v>0</v>
      </c>
      <c r="K557" s="3">
        <f>IF(DEGREES(ACOS(SIN(RADIANS(G557))*SIN(RADIANS(E560))+COS(RADIANS(G557))*COS(RADIANS(E560))*COS(RADIANS(K550))))&gt;90,0,$F$4*$F$5/E559^2*(SIN(RADIANS(G557))*SIN(RADIANS(E560))+COS(RADIANS(G557))*COS(RADIANS(E560))*COS(RADIANS(K550))))</f>
        <v>0</v>
      </c>
      <c r="L557" s="3">
        <f>IF(DEGREES(ACOS(SIN(RADIANS(G557))*SIN(RADIANS(E560))+COS(RADIANS(G557))*COS(RADIANS(E560))*COS(RADIANS(L550))))&gt;90,0,$F$4*$F$5/E559^2*(SIN(RADIANS(G557))*SIN(RADIANS(E560))+COS(RADIANS(G557))*COS(RADIANS(E560))*COS(RADIANS(L550))))</f>
        <v>0</v>
      </c>
      <c r="M557" s="3">
        <f>IF(DEGREES(ACOS(SIN(RADIANS(G557))*SIN(RADIANS(E560))+COS(RADIANS(G557))*COS(RADIANS(E560))*COS(RADIANS(M550))))&gt;90,0,$F$4*$F$5/E559^2*(SIN(RADIANS(G557))*SIN(RADIANS(E560))+COS(RADIANS(G557))*COS(RADIANS(E560))*COS(RADIANS(M550))))</f>
        <v>0</v>
      </c>
      <c r="N557" s="3">
        <f>IF(DEGREES(ACOS(SIN(RADIANS(G557))*SIN(RADIANS(E560))+COS(RADIANS(G557))*COS(RADIANS(E560))*COS(RADIANS(N550))))&gt;90,0,$F$4*$F$5/E559^2*(SIN(RADIANS(G557))*SIN(RADIANS(E560))+COS(RADIANS(G557))*COS(RADIANS(E560))*COS(RADIANS(N550))))</f>
        <v>0</v>
      </c>
      <c r="O557" s="3">
        <f>IF(DEGREES(ACOS(SIN(RADIANS(G557))*SIN(RADIANS(E560))+COS(RADIANS(G557))*COS(RADIANS(E560))*COS(RADIANS(O550))))&gt;90,0,$F$4*$F$5/E559^2*(SIN(RADIANS(G557))*SIN(RADIANS(E560))+COS(RADIANS(G557))*COS(RADIANS(E560))*COS(RADIANS(O550))))</f>
        <v>0</v>
      </c>
      <c r="P557" s="3">
        <f>IF(DEGREES(ACOS(SIN(RADIANS(G557))*SIN(RADIANS(E560))+COS(RADIANS(G557))*COS(RADIANS(E560))*COS(RADIANS(P550))))&gt;90,0,$F$4*$F$5/E559^2*(SIN(RADIANS(G557))*SIN(RADIANS(E560))+COS(RADIANS(G557))*COS(RADIANS(E560))*COS(RADIANS(P550))))</f>
        <v>0</v>
      </c>
      <c r="Q557" s="3">
        <f>IF(DEGREES(ACOS(SIN(RADIANS(G557))*SIN(RADIANS(E560))+COS(RADIANS(G557))*COS(RADIANS(E560))*COS(RADIANS(Q550))))&gt;90,0,$F$4*$F$5/E559^2*(SIN(RADIANS(G557))*SIN(RADIANS(E560))+COS(RADIANS(G557))*COS(RADIANS(E560))*COS(RADIANS(Q550))))</f>
        <v>0</v>
      </c>
      <c r="R557" s="3" t="e">
        <f>IF(DEGREES(ACOS(SIN(RADIANS(G557))*SIN(RADIANS(E560))+COS(RADIANS(G557))*COS(RADIANS(E560))*COS(RADIANS(R550))))&gt;90,0,$F$4*$F$5/E559^2*(SIN(RADIANS(G557))*SIN(RADIANS(E560))+COS(RADIANS(G557))*COS(RADIANS(E560))*COS(RADIANS(R550))))</f>
        <v>#DIV/0!</v>
      </c>
      <c r="S557" s="3" t="e">
        <f>IF(DEGREES(ACOS(SIN(RADIANS(G557))*SIN(RADIANS(E560))+COS(RADIANS(G557))*COS(RADIANS(E560))*COS(RADIANS(S550))))&gt;90,0,$F$4*$F$5/E559^2*(SIN(RADIANS(G557))*SIN(RADIANS(E560))+COS(RADIANS(G557))*COS(RADIANS(E560))*COS(RADIANS(S550))))</f>
        <v>#DIV/0!</v>
      </c>
      <c r="T557" s="3" t="e">
        <f>IF(DEGREES(ACOS(SIN(RADIANS(G557))*SIN(RADIANS(E560))+COS(RADIANS(G557))*COS(RADIANS(E560))*COS(RADIANS(T550))))&gt;90,0,$F$4*$F$5/E559^2*(SIN(RADIANS(G557))*SIN(RADIANS(E560))+COS(RADIANS(G557))*COS(RADIANS(E560))*COS(RADIANS(T550))))</f>
        <v>#DIV/0!</v>
      </c>
      <c r="U557" s="3" t="e">
        <f>IF(DEGREES(ACOS(SIN(RADIANS(G557))*SIN(RADIANS(E560))+COS(RADIANS(G557))*COS(RADIANS(E560))*COS(RADIANS(U550))))&gt;90,0,$F$4*$F$5/E559^2*(SIN(RADIANS(G557))*SIN(RADIANS(E560))+COS(RADIANS(G557))*COS(RADIANS(E560))*COS(RADIANS(U550))))</f>
        <v>#DIV/0!</v>
      </c>
      <c r="V557" s="3" t="e">
        <f>IF(DEGREES(ACOS(SIN(RADIANS(G557))*SIN(RADIANS(E560))+COS(RADIANS(G557))*COS(RADIANS(E560))*COS(RADIANS(V550))))&gt;90,0,$F$4*$F$5/E559^2*(SIN(RADIANS(G557))*SIN(RADIANS(E560))+COS(RADIANS(G557))*COS(RADIANS(E560))*COS(RADIANS(V550))))</f>
        <v>#DIV/0!</v>
      </c>
      <c r="W557" s="3" t="e">
        <f>IF(DEGREES(ACOS(SIN(RADIANS(G557))*SIN(RADIANS(E560))+COS(RADIANS(G557))*COS(RADIANS(E560))*COS(RADIANS(W550))))&gt;90,0,$F$4*$F$5/E559^2*(SIN(RADIANS(G557))*SIN(RADIANS(E560))+COS(RADIANS(G557))*COS(RADIANS(E560))*COS(RADIANS(W550))))</f>
        <v>#DIV/0!</v>
      </c>
      <c r="X557" s="3" t="e">
        <f>IF(DEGREES(ACOS(SIN(RADIANS(G557))*SIN(RADIANS(E560))+COS(RADIANS(G557))*COS(RADIANS(E560))*COS(RADIANS(X550))))&gt;90,0,$F$4*$F$5/E559^2*(SIN(RADIANS(G557))*SIN(RADIANS(E560))+COS(RADIANS(G557))*COS(RADIANS(E560))*COS(RADIANS(X550))))</f>
        <v>#DIV/0!</v>
      </c>
      <c r="Y557" s="3" t="e">
        <f>IF(DEGREES(ACOS(SIN(RADIANS(G557))*SIN(RADIANS(E560))+COS(RADIANS(G557))*COS(RADIANS(E560))*COS(RADIANS(Y550))))&gt;90,0,$F$4*$F$5/E559^2*(SIN(RADIANS(G557))*SIN(RADIANS(E560))+COS(RADIANS(G557))*COS(RADIANS(E560))*COS(RADIANS(Y550))))</f>
        <v>#DIV/0!</v>
      </c>
      <c r="Z557" s="3" t="e">
        <f>IF(DEGREES(ACOS(SIN(RADIANS(G557))*SIN(RADIANS(E560))+COS(RADIANS(G557))*COS(RADIANS(E560))*COS(RADIANS(Z550))))&gt;90,0,$F$4*$F$5/E559^2*(SIN(RADIANS(G557))*SIN(RADIANS(E560))+COS(RADIANS(G557))*COS(RADIANS(E560))*COS(RADIANS(Z550))))</f>
        <v>#DIV/0!</v>
      </c>
      <c r="AA557" s="3" t="e">
        <f>IF(DEGREES(ACOS(SIN(RADIANS(G557))*SIN(RADIANS(E560))+COS(RADIANS(G557))*COS(RADIANS(E560))*COS(RADIANS(AA550))))&gt;90,0,$F$4*$F$5/E559^2*(SIN(RADIANS(G557))*SIN(RADIANS(E560))+COS(RADIANS(G557))*COS(RADIANS(E560))*COS(RADIANS(AA550))))</f>
        <v>#DIV/0!</v>
      </c>
      <c r="AB557" s="3" t="e">
        <f>IF(DEGREES(ACOS(SIN(RADIANS(G557))*SIN(RADIANS(E560))+COS(RADIANS(G557))*COS(RADIANS(E560))*COS(RADIANS(AB550))))&gt;90,0,$F$4*$F$5/E559^2*(SIN(RADIANS(G557))*SIN(RADIANS(E560))+COS(RADIANS(G557))*COS(RADIANS(E560))*COS(RADIANS(AB550))))</f>
        <v>#DIV/0!</v>
      </c>
      <c r="AC557" s="3" t="e">
        <f>IF(DEGREES(ACOS(SIN(RADIANS(G557))*SIN(RADIANS(E560))+COS(RADIANS(G557))*COS(RADIANS(E560))*COS(RADIANS(AC550))))&gt;90,0,$F$4*$F$5/E559^2*(SIN(RADIANS(G557))*SIN(RADIANS(E560))+COS(RADIANS(G557))*COS(RADIANS(E560))*COS(RADIANS(AC550))))</f>
        <v>#DIV/0!</v>
      </c>
      <c r="AD557" s="3" t="e">
        <f>IF(DEGREES(ACOS(SIN(RADIANS(G557))*SIN(RADIANS(E560))+COS(RADIANS(G557))*COS(RADIANS(E560))*COS(RADIANS(AD550))))&gt;90,0,$F$4*$F$5/E559^2*(SIN(RADIANS(G557))*SIN(RADIANS(E560))+COS(RADIANS(G557))*COS(RADIANS(E560))*COS(RADIANS(AD550))))</f>
        <v>#DIV/0!</v>
      </c>
      <c r="AE557" s="3" t="e">
        <f>IF(DEGREES(ACOS(SIN(RADIANS(G557))*SIN(RADIANS(E560))+COS(RADIANS(G557))*COS(RADIANS(E560))*COS(RADIANS(AE550))))&gt;90,0,$F$4*$F$5/E559^2*(SIN(RADIANS(G557))*SIN(RADIANS(E560))+COS(RADIANS(G557))*COS(RADIANS(E560))*COS(RADIANS(AE550))))</f>
        <v>#DIV/0!</v>
      </c>
      <c r="AF557" s="3" t="e">
        <f>IF(DEGREES(ACOS(SIN(RADIANS(G557))*SIN(RADIANS(E560))+COS(RADIANS(G557))*COS(RADIANS(E560))*COS(RADIANS(AF550))))&gt;90,0,$F$4*$F$5/E559^2*(SIN(RADIANS(G557))*SIN(RADIANS(E560))+COS(RADIANS(G557))*COS(RADIANS(E560))*COS(RADIANS(AF550))))</f>
        <v>#DIV/0!</v>
      </c>
      <c r="AG557" s="3" t="e">
        <f>IF(DEGREES(ACOS(SIN(RADIANS(G557))*SIN(RADIANS(E560))+COS(RADIANS(G557))*COS(RADIANS(E560))*COS(RADIANS(AG550))))&gt;90,0,$F$4*$F$5/E559^2*(SIN(RADIANS(G557))*SIN(RADIANS(E560))+COS(RADIANS(G557))*COS(RADIANS(E560))*COS(RADIANS(AG550))))</f>
        <v>#DIV/0!</v>
      </c>
      <c r="AH557" s="3" t="e">
        <f>IF(DEGREES(ACOS(SIN(RADIANS(G557))*SIN(RADIANS(E560))+COS(RADIANS(G557))*COS(RADIANS(E560))*COS(RADIANS(AH550))))&gt;90,0,$F$4*$F$5/E559^2*(SIN(RADIANS(G557))*SIN(RADIANS(E560))+COS(RADIANS(G557))*COS(RADIANS(E560))*COS(RADIANS(AH550))))</f>
        <v>#DIV/0!</v>
      </c>
      <c r="AI557" s="3" t="e">
        <f>IF(DEGREES(ACOS(SIN(RADIANS(G557))*SIN(RADIANS(E560))+COS(RADIANS(G557))*COS(RADIANS(E560))*COS(RADIANS(AI550))))&gt;90,0,$F$4*$F$5/E559^2*(SIN(RADIANS(G557))*SIN(RADIANS(E560))+COS(RADIANS(G557))*COS(RADIANS(E560))*COS(RADIANS(AI550))))</f>
        <v>#DIV/0!</v>
      </c>
      <c r="AJ557" s="3" t="e">
        <f>IF(DEGREES(ACOS(SIN(RADIANS(G557))*SIN(RADIANS(E560))+COS(RADIANS(G557))*COS(RADIANS(E560))*COS(RADIANS(AJ550))))&gt;90,0,$F$4*$F$5/E559^2*(SIN(RADIANS(G557))*SIN(RADIANS(E560))+COS(RADIANS(G557))*COS(RADIANS(E560))*COS(RADIANS(AJ550))))</f>
        <v>#DIV/0!</v>
      </c>
      <c r="AK557" s="3">
        <f>IF(DEGREES(ACOS(SIN(RADIANS(G557))*SIN(RADIANS(E560))+COS(RADIANS(G557))*COS(RADIANS(E560))*COS(RADIANS(AK550))))&gt;90,0,$F$4*$F$5/E559^2*(SIN(RADIANS(G557))*SIN(RADIANS(E560))+COS(RADIANS(G557))*COS(RADIANS(E560))*COS(RADIANS(AK550))))</f>
        <v>0</v>
      </c>
      <c r="AL557" s="3">
        <f>IF(DEGREES(ACOS(SIN(RADIANS(G557))*SIN(RADIANS(E560))+COS(RADIANS(G557))*COS(RADIANS(E560))*COS(RADIANS(AL550))))&gt;90,0,$F$4*$F$5/E559^2*(SIN(RADIANS(G557))*SIN(RADIANS(E560))+COS(RADIANS(G557))*COS(RADIANS(E560))*COS(RADIANS(AL550))))</f>
        <v>0</v>
      </c>
      <c r="AM557" s="3">
        <f>IF(DEGREES(ACOS(SIN(RADIANS(G557))*SIN(RADIANS(E560))+COS(RADIANS(G557))*COS(RADIANS(E560))*COS(RADIANS(AM550))))&gt;90,0,$F$4*$F$5/E559^2*(SIN(RADIANS(G557))*SIN(RADIANS(E560))+COS(RADIANS(G557))*COS(RADIANS(E560))*COS(RADIANS(AM550))))</f>
        <v>0</v>
      </c>
      <c r="AN557" s="3">
        <f>IF(DEGREES(ACOS(SIN(RADIANS(G557))*SIN(RADIANS(E560))+COS(RADIANS(G557))*COS(RADIANS(E560))*COS(RADIANS(AN550))))&gt;90,0,$F$4*$F$5/E559^2*(SIN(RADIANS(G557))*SIN(RADIANS(E560))+COS(RADIANS(G557))*COS(RADIANS(E560))*COS(RADIANS(AN550))))</f>
        <v>0</v>
      </c>
      <c r="AO557" s="3">
        <f>IF(DEGREES(ACOS(SIN(RADIANS(G557))*SIN(RADIANS(E560))+COS(RADIANS(G557))*COS(RADIANS(E560))*COS(RADIANS(AO550))))&gt;90,0,$F$4*$F$5/E559^2*(SIN(RADIANS(G557))*SIN(RADIANS(E560))+COS(RADIANS(G557))*COS(RADIANS(E560))*COS(RADIANS(AO550))))</f>
        <v>0</v>
      </c>
      <c r="AP557" s="3">
        <f>IF(DEGREES(ACOS(SIN(RADIANS(G557))*SIN(RADIANS(E560))+COS(RADIANS(G557))*COS(RADIANS(E560))*COS(RADIANS(AP550))))&gt;90,0,$F$4*$F$5/E559^2*(SIN(RADIANS(G557))*SIN(RADIANS(E560))+COS(RADIANS(G557))*COS(RADIANS(E560))*COS(RADIANS(AP550))))</f>
        <v>0</v>
      </c>
      <c r="AQ557" s="3">
        <f>IF(DEGREES(ACOS(SIN(RADIANS(G557))*SIN(RADIANS(E560))+COS(RADIANS(G557))*COS(RADIANS(E560))*COS(RADIANS(AQ550))))&gt;90,0,$F$4*$F$5/E559^2*(SIN(RADIANS(G557))*SIN(RADIANS(E560))+COS(RADIANS(G557))*COS(RADIANS(E560))*COS(RADIANS(AQ550))))</f>
        <v>0</v>
      </c>
      <c r="AR557" s="3">
        <f>IF(DEGREES(ACOS(SIN(RADIANS(G557))*SIN(RADIANS(E560))+COS(RADIANS(G557))*COS(RADIANS(E560))*COS(RADIANS(AR550))))&gt;90,0,$F$4*$F$5/E559^2*(SIN(RADIANS(G557))*SIN(RADIANS(E560))+COS(RADIANS(G557))*COS(RADIANS(E560))*COS(RADIANS(AR550))))</f>
        <v>0</v>
      </c>
    </row>
    <row r="558" spans="2:44" ht="15.75" customHeight="1" x14ac:dyDescent="0.2">
      <c r="B558" s="20" t="s">
        <v>787</v>
      </c>
      <c r="E558" s="3" t="str">
        <f>IF($F$10=0,"N/A",E557*$F$11/$F$10)</f>
        <v>N/A</v>
      </c>
      <c r="G558" s="3">
        <v>30</v>
      </c>
      <c r="I558" s="3">
        <f>IF(DEGREES(ACOS(SIN(RADIANS(G558))*SIN(RADIANS(E560))+COS(RADIANS(G558))*COS(RADIANS(E560))*COS(RADIANS(I550))))&gt;90,0,$F$4*$F$5/E559^2*(SIN(RADIANS(G558))*SIN(RADIANS(E560))+COS(RADIANS(G558))*COS(RADIANS(E560))*COS(RADIANS(I550))))</f>
        <v>0</v>
      </c>
      <c r="J558" s="3">
        <f>IF(DEGREES(ACOS(SIN(RADIANS(G558))*SIN(RADIANS(E560))+COS(RADIANS(G558))*COS(RADIANS(E560))*COS(RADIANS(J550))))&gt;90,0,$F$4*$F$5/E559^2*(SIN(RADIANS(G558))*SIN(RADIANS(E560))+COS(RADIANS(G558))*COS(RADIANS(E560))*COS(RADIANS(J550))))</f>
        <v>0</v>
      </c>
      <c r="K558" s="3">
        <f>IF(DEGREES(ACOS(SIN(RADIANS(G558))*SIN(RADIANS(E560))+COS(RADIANS(G558))*COS(RADIANS(E560))*COS(RADIANS(K550))))&gt;90,0,$F$4*$F$5/E559^2*(SIN(RADIANS(G558))*SIN(RADIANS(E560))+COS(RADIANS(G558))*COS(RADIANS(E560))*COS(RADIANS(K550))))</f>
        <v>0</v>
      </c>
      <c r="L558" s="3">
        <f>IF(DEGREES(ACOS(SIN(RADIANS(G558))*SIN(RADIANS(E560))+COS(RADIANS(G558))*COS(RADIANS(E560))*COS(RADIANS(L550))))&gt;90,0,$F$4*$F$5/E559^2*(SIN(RADIANS(G558))*SIN(RADIANS(E560))+COS(RADIANS(G558))*COS(RADIANS(E560))*COS(RADIANS(L550))))</f>
        <v>0</v>
      </c>
      <c r="M558" s="3">
        <f>IF(DEGREES(ACOS(SIN(RADIANS(G558))*SIN(RADIANS(E560))+COS(RADIANS(G558))*COS(RADIANS(E560))*COS(RADIANS(M550))))&gt;90,0,$F$4*$F$5/E559^2*(SIN(RADIANS(G558))*SIN(RADIANS(E560))+COS(RADIANS(G558))*COS(RADIANS(E560))*COS(RADIANS(M550))))</f>
        <v>0</v>
      </c>
      <c r="N558" s="3">
        <f>IF(DEGREES(ACOS(SIN(RADIANS(G558))*SIN(RADIANS(E560))+COS(RADIANS(G558))*COS(RADIANS(E560))*COS(RADIANS(N550))))&gt;90,0,$F$4*$F$5/E559^2*(SIN(RADIANS(G558))*SIN(RADIANS(E560))+COS(RADIANS(G558))*COS(RADIANS(E560))*COS(RADIANS(N550))))</f>
        <v>0</v>
      </c>
      <c r="O558" s="3">
        <f>IF(DEGREES(ACOS(SIN(RADIANS(G558))*SIN(RADIANS(E560))+COS(RADIANS(G558))*COS(RADIANS(E560))*COS(RADIANS(O550))))&gt;90,0,$F$4*$F$5/E559^2*(SIN(RADIANS(G558))*SIN(RADIANS(E560))+COS(RADIANS(G558))*COS(RADIANS(E560))*COS(RADIANS(O550))))</f>
        <v>0</v>
      </c>
      <c r="P558" s="3">
        <f>IF(DEGREES(ACOS(SIN(RADIANS(G558))*SIN(RADIANS(E560))+COS(RADIANS(G558))*COS(RADIANS(E560))*COS(RADIANS(P550))))&gt;90,0,$F$4*$F$5/E559^2*(SIN(RADIANS(G558))*SIN(RADIANS(E560))+COS(RADIANS(G558))*COS(RADIANS(E560))*COS(RADIANS(P550))))</f>
        <v>0</v>
      </c>
      <c r="Q558" s="3">
        <f>IF(DEGREES(ACOS(SIN(RADIANS(G558))*SIN(RADIANS(E560))+COS(RADIANS(G558))*COS(RADIANS(E560))*COS(RADIANS(Q550))))&gt;90,0,$F$4*$F$5/E559^2*(SIN(RADIANS(G558))*SIN(RADIANS(E560))+COS(RADIANS(G558))*COS(RADIANS(E560))*COS(RADIANS(Q550))))</f>
        <v>0</v>
      </c>
      <c r="R558" s="3" t="e">
        <f>IF(DEGREES(ACOS(SIN(RADIANS(G558))*SIN(RADIANS(E560))+COS(RADIANS(G558))*COS(RADIANS(E560))*COS(RADIANS(R550))))&gt;90,0,$F$4*$F$5/E559^2*(SIN(RADIANS(G558))*SIN(RADIANS(E560))+COS(RADIANS(G558))*COS(RADIANS(E560))*COS(RADIANS(R550))))</f>
        <v>#DIV/0!</v>
      </c>
      <c r="S558" s="3" t="e">
        <f>IF(DEGREES(ACOS(SIN(RADIANS(G558))*SIN(RADIANS(E560))+COS(RADIANS(G558))*COS(RADIANS(E560))*COS(RADIANS(S550))))&gt;90,0,$F$4*$F$5/E559^2*(SIN(RADIANS(G558))*SIN(RADIANS(E560))+COS(RADIANS(G558))*COS(RADIANS(E560))*COS(RADIANS(S550))))</f>
        <v>#DIV/0!</v>
      </c>
      <c r="T558" s="3" t="e">
        <f>IF(DEGREES(ACOS(SIN(RADIANS(G558))*SIN(RADIANS(E560))+COS(RADIANS(G558))*COS(RADIANS(E560))*COS(RADIANS(T550))))&gt;90,0,$F$4*$F$5/E559^2*(SIN(RADIANS(G558))*SIN(RADIANS(E560))+COS(RADIANS(G558))*COS(RADIANS(E560))*COS(RADIANS(T550))))</f>
        <v>#DIV/0!</v>
      </c>
      <c r="U558" s="3" t="e">
        <f>IF(DEGREES(ACOS(SIN(RADIANS(G558))*SIN(RADIANS(E560))+COS(RADIANS(G558))*COS(RADIANS(E560))*COS(RADIANS(U550))))&gt;90,0,$F$4*$F$5/E559^2*(SIN(RADIANS(G558))*SIN(RADIANS(E560))+COS(RADIANS(G558))*COS(RADIANS(E560))*COS(RADIANS(U550))))</f>
        <v>#DIV/0!</v>
      </c>
      <c r="V558" s="3" t="e">
        <f>IF(DEGREES(ACOS(SIN(RADIANS(G558))*SIN(RADIANS(E560))+COS(RADIANS(G558))*COS(RADIANS(E560))*COS(RADIANS(V550))))&gt;90,0,$F$4*$F$5/E559^2*(SIN(RADIANS(G558))*SIN(RADIANS(E560))+COS(RADIANS(G558))*COS(RADIANS(E560))*COS(RADIANS(V550))))</f>
        <v>#DIV/0!</v>
      </c>
      <c r="W558" s="3" t="e">
        <f>IF(DEGREES(ACOS(SIN(RADIANS(G558))*SIN(RADIANS(E560))+COS(RADIANS(G558))*COS(RADIANS(E560))*COS(RADIANS(W550))))&gt;90,0,$F$4*$F$5/E559^2*(SIN(RADIANS(G558))*SIN(RADIANS(E560))+COS(RADIANS(G558))*COS(RADIANS(E560))*COS(RADIANS(W550))))</f>
        <v>#DIV/0!</v>
      </c>
      <c r="X558" s="3" t="e">
        <f>IF(DEGREES(ACOS(SIN(RADIANS(G558))*SIN(RADIANS(E560))+COS(RADIANS(G558))*COS(RADIANS(E560))*COS(RADIANS(X550))))&gt;90,0,$F$4*$F$5/E559^2*(SIN(RADIANS(G558))*SIN(RADIANS(E560))+COS(RADIANS(G558))*COS(RADIANS(E560))*COS(RADIANS(X550))))</f>
        <v>#DIV/0!</v>
      </c>
      <c r="Y558" s="3" t="e">
        <f>IF(DEGREES(ACOS(SIN(RADIANS(G558))*SIN(RADIANS(E560))+COS(RADIANS(G558))*COS(RADIANS(E560))*COS(RADIANS(Y550))))&gt;90,0,$F$4*$F$5/E559^2*(SIN(RADIANS(G558))*SIN(RADIANS(E560))+COS(RADIANS(G558))*COS(RADIANS(E560))*COS(RADIANS(Y550))))</f>
        <v>#DIV/0!</v>
      </c>
      <c r="Z558" s="3" t="e">
        <f>IF(DEGREES(ACOS(SIN(RADIANS(G558))*SIN(RADIANS(E560))+COS(RADIANS(G558))*COS(RADIANS(E560))*COS(RADIANS(Z550))))&gt;90,0,$F$4*$F$5/E559^2*(SIN(RADIANS(G558))*SIN(RADIANS(E560))+COS(RADIANS(G558))*COS(RADIANS(E560))*COS(RADIANS(Z550))))</f>
        <v>#DIV/0!</v>
      </c>
      <c r="AA558" s="3" t="e">
        <f>IF(DEGREES(ACOS(SIN(RADIANS(G558))*SIN(RADIANS(E560))+COS(RADIANS(G558))*COS(RADIANS(E560))*COS(RADIANS(AA550))))&gt;90,0,$F$4*$F$5/E559^2*(SIN(RADIANS(G558))*SIN(RADIANS(E560))+COS(RADIANS(G558))*COS(RADIANS(E560))*COS(RADIANS(AA550))))</f>
        <v>#DIV/0!</v>
      </c>
      <c r="AB558" s="3" t="e">
        <f>IF(DEGREES(ACOS(SIN(RADIANS(G558))*SIN(RADIANS(E560))+COS(RADIANS(G558))*COS(RADIANS(E560))*COS(RADIANS(AB550))))&gt;90,0,$F$4*$F$5/E559^2*(SIN(RADIANS(G558))*SIN(RADIANS(E560))+COS(RADIANS(G558))*COS(RADIANS(E560))*COS(RADIANS(AB550))))</f>
        <v>#DIV/0!</v>
      </c>
      <c r="AC558" s="3" t="e">
        <f>IF(DEGREES(ACOS(SIN(RADIANS(G558))*SIN(RADIANS(E560))+COS(RADIANS(G558))*COS(RADIANS(E560))*COS(RADIANS(AC550))))&gt;90,0,$F$4*$F$5/E559^2*(SIN(RADIANS(G558))*SIN(RADIANS(E560))+COS(RADIANS(G558))*COS(RADIANS(E560))*COS(RADIANS(AC550))))</f>
        <v>#DIV/0!</v>
      </c>
      <c r="AD558" s="3" t="e">
        <f>IF(DEGREES(ACOS(SIN(RADIANS(G558))*SIN(RADIANS(E560))+COS(RADIANS(G558))*COS(RADIANS(E560))*COS(RADIANS(AD550))))&gt;90,0,$F$4*$F$5/E559^2*(SIN(RADIANS(G558))*SIN(RADIANS(E560))+COS(RADIANS(G558))*COS(RADIANS(E560))*COS(RADIANS(AD550))))</f>
        <v>#DIV/0!</v>
      </c>
      <c r="AE558" s="3" t="e">
        <f>IF(DEGREES(ACOS(SIN(RADIANS(G558))*SIN(RADIANS(E560))+COS(RADIANS(G558))*COS(RADIANS(E560))*COS(RADIANS(AE550))))&gt;90,0,$F$4*$F$5/E559^2*(SIN(RADIANS(G558))*SIN(RADIANS(E560))+COS(RADIANS(G558))*COS(RADIANS(E560))*COS(RADIANS(AE550))))</f>
        <v>#DIV/0!</v>
      </c>
      <c r="AF558" s="3" t="e">
        <f>IF(DEGREES(ACOS(SIN(RADIANS(G558))*SIN(RADIANS(E560))+COS(RADIANS(G558))*COS(RADIANS(E560))*COS(RADIANS(AF550))))&gt;90,0,$F$4*$F$5/E559^2*(SIN(RADIANS(G558))*SIN(RADIANS(E560))+COS(RADIANS(G558))*COS(RADIANS(E560))*COS(RADIANS(AF550))))</f>
        <v>#DIV/0!</v>
      </c>
      <c r="AG558" s="3" t="e">
        <f>IF(DEGREES(ACOS(SIN(RADIANS(G558))*SIN(RADIANS(E560))+COS(RADIANS(G558))*COS(RADIANS(E560))*COS(RADIANS(AG550))))&gt;90,0,$F$4*$F$5/E559^2*(SIN(RADIANS(G558))*SIN(RADIANS(E560))+COS(RADIANS(G558))*COS(RADIANS(E560))*COS(RADIANS(AG550))))</f>
        <v>#DIV/0!</v>
      </c>
      <c r="AH558" s="3" t="e">
        <f>IF(DEGREES(ACOS(SIN(RADIANS(G558))*SIN(RADIANS(E560))+COS(RADIANS(G558))*COS(RADIANS(E560))*COS(RADIANS(AH550))))&gt;90,0,$F$4*$F$5/E559^2*(SIN(RADIANS(G558))*SIN(RADIANS(E560))+COS(RADIANS(G558))*COS(RADIANS(E560))*COS(RADIANS(AH550))))</f>
        <v>#DIV/0!</v>
      </c>
      <c r="AI558" s="3" t="e">
        <f>IF(DEGREES(ACOS(SIN(RADIANS(G558))*SIN(RADIANS(E560))+COS(RADIANS(G558))*COS(RADIANS(E560))*COS(RADIANS(AI550))))&gt;90,0,$F$4*$F$5/E559^2*(SIN(RADIANS(G558))*SIN(RADIANS(E560))+COS(RADIANS(G558))*COS(RADIANS(E560))*COS(RADIANS(AI550))))</f>
        <v>#DIV/0!</v>
      </c>
      <c r="AJ558" s="3" t="e">
        <f>IF(DEGREES(ACOS(SIN(RADIANS(G558))*SIN(RADIANS(E560))+COS(RADIANS(G558))*COS(RADIANS(E560))*COS(RADIANS(AJ550))))&gt;90,0,$F$4*$F$5/E559^2*(SIN(RADIANS(G558))*SIN(RADIANS(E560))+COS(RADIANS(G558))*COS(RADIANS(E560))*COS(RADIANS(AJ550))))</f>
        <v>#DIV/0!</v>
      </c>
      <c r="AK558" s="3">
        <f>IF(DEGREES(ACOS(SIN(RADIANS(G558))*SIN(RADIANS(E560))+COS(RADIANS(G558))*COS(RADIANS(E560))*COS(RADIANS(AK550))))&gt;90,0,$F$4*$F$5/E559^2*(SIN(RADIANS(G558))*SIN(RADIANS(E560))+COS(RADIANS(G558))*COS(RADIANS(E560))*COS(RADIANS(AK550))))</f>
        <v>0</v>
      </c>
      <c r="AL558" s="3">
        <f>IF(DEGREES(ACOS(SIN(RADIANS(G558))*SIN(RADIANS(E560))+COS(RADIANS(G558))*COS(RADIANS(E560))*COS(RADIANS(AL550))))&gt;90,0,$F$4*$F$5/E559^2*(SIN(RADIANS(G558))*SIN(RADIANS(E560))+COS(RADIANS(G558))*COS(RADIANS(E560))*COS(RADIANS(AL550))))</f>
        <v>0</v>
      </c>
      <c r="AM558" s="3">
        <f>IF(DEGREES(ACOS(SIN(RADIANS(G558))*SIN(RADIANS(E560))+COS(RADIANS(G558))*COS(RADIANS(E560))*COS(RADIANS(AM550))))&gt;90,0,$F$4*$F$5/E559^2*(SIN(RADIANS(G558))*SIN(RADIANS(E560))+COS(RADIANS(G558))*COS(RADIANS(E560))*COS(RADIANS(AM550))))</f>
        <v>0</v>
      </c>
      <c r="AN558" s="3">
        <f>IF(DEGREES(ACOS(SIN(RADIANS(G558))*SIN(RADIANS(E560))+COS(RADIANS(G558))*COS(RADIANS(E560))*COS(RADIANS(AN550))))&gt;90,0,$F$4*$F$5/E559^2*(SIN(RADIANS(G558))*SIN(RADIANS(E560))+COS(RADIANS(G558))*COS(RADIANS(E560))*COS(RADIANS(AN550))))</f>
        <v>0</v>
      </c>
      <c r="AO558" s="3">
        <f>IF(DEGREES(ACOS(SIN(RADIANS(G558))*SIN(RADIANS(E560))+COS(RADIANS(G558))*COS(RADIANS(E560))*COS(RADIANS(AO550))))&gt;90,0,$F$4*$F$5/E559^2*(SIN(RADIANS(G558))*SIN(RADIANS(E560))+COS(RADIANS(G558))*COS(RADIANS(E560))*COS(RADIANS(AO550))))</f>
        <v>0</v>
      </c>
      <c r="AP558" s="3">
        <f>IF(DEGREES(ACOS(SIN(RADIANS(G558))*SIN(RADIANS(E560))+COS(RADIANS(G558))*COS(RADIANS(E560))*COS(RADIANS(AP550))))&gt;90,0,$F$4*$F$5/E559^2*(SIN(RADIANS(G558))*SIN(RADIANS(E560))+COS(RADIANS(G558))*COS(RADIANS(E560))*COS(RADIANS(AP550))))</f>
        <v>0</v>
      </c>
      <c r="AQ558" s="3">
        <f>IF(DEGREES(ACOS(SIN(RADIANS(G558))*SIN(RADIANS(E560))+COS(RADIANS(G558))*COS(RADIANS(E560))*COS(RADIANS(AQ550))))&gt;90,0,$F$4*$F$5/E559^2*(SIN(RADIANS(G558))*SIN(RADIANS(E560))+COS(RADIANS(G558))*COS(RADIANS(E560))*COS(RADIANS(AQ550))))</f>
        <v>0</v>
      </c>
      <c r="AR558" s="3">
        <f>IF(DEGREES(ACOS(SIN(RADIANS(G558))*SIN(RADIANS(E560))+COS(RADIANS(G558))*COS(RADIANS(E560))*COS(RADIANS(AR550))))&gt;90,0,$F$4*$F$5/E559^2*(SIN(RADIANS(G558))*SIN(RADIANS(E560))+COS(RADIANS(G558))*COS(RADIANS(E560))*COS(RADIANS(AR550))))</f>
        <v>0</v>
      </c>
    </row>
    <row r="559" spans="2:44" ht="15.75" customHeight="1" x14ac:dyDescent="0.2">
      <c r="B559" s="20" t="s">
        <v>788</v>
      </c>
      <c r="E559" s="3">
        <f>$F$6*(1-$F$7^2)/(1+$F$7*COS(RADIANS(E553)))</f>
        <v>0</v>
      </c>
      <c r="G559" s="3">
        <v>20</v>
      </c>
      <c r="I559" s="3">
        <f>IF(DEGREES(ACOS(SIN(RADIANS(G559))*SIN(RADIANS(E560))+COS(RADIANS(G559))*COS(RADIANS(E560))*COS(RADIANS(I550))))&gt;90,0,$F$4*$F$5/E559^2*(SIN(RADIANS(G559))*SIN(RADIANS(E560))+COS(RADIANS(G559))*COS(RADIANS(E560))*COS(RADIANS(I550))))</f>
        <v>0</v>
      </c>
      <c r="J559" s="3">
        <f>IF(DEGREES(ACOS(SIN(RADIANS(G559))*SIN(RADIANS(E560))+COS(RADIANS(G559))*COS(RADIANS(E560))*COS(RADIANS(J550))))&gt;90,0,$F$4*$F$5/E559^2*(SIN(RADIANS(G559))*SIN(RADIANS(E560))+COS(RADIANS(G559))*COS(RADIANS(E560))*COS(RADIANS(J550))))</f>
        <v>0</v>
      </c>
      <c r="K559" s="3">
        <f>IF(DEGREES(ACOS(SIN(RADIANS(G559))*SIN(RADIANS(E560))+COS(RADIANS(G559))*COS(RADIANS(E560))*COS(RADIANS(K550))))&gt;90,0,$F$4*$F$5/E559^2*(SIN(RADIANS(G559))*SIN(RADIANS(E560))+COS(RADIANS(G559))*COS(RADIANS(E560))*COS(RADIANS(K550))))</f>
        <v>0</v>
      </c>
      <c r="L559" s="3">
        <f>IF(DEGREES(ACOS(SIN(RADIANS(G559))*SIN(RADIANS(E560))+COS(RADIANS(G559))*COS(RADIANS(E560))*COS(RADIANS(L550))))&gt;90,0,$F$4*$F$5/E559^2*(SIN(RADIANS(G559))*SIN(RADIANS(E560))+COS(RADIANS(G559))*COS(RADIANS(E560))*COS(RADIANS(L550))))</f>
        <v>0</v>
      </c>
      <c r="M559" s="3">
        <f>IF(DEGREES(ACOS(SIN(RADIANS(G559))*SIN(RADIANS(E560))+COS(RADIANS(G559))*COS(RADIANS(E560))*COS(RADIANS(M550))))&gt;90,0,$F$4*$F$5/E559^2*(SIN(RADIANS(G559))*SIN(RADIANS(E560))+COS(RADIANS(G559))*COS(RADIANS(E560))*COS(RADIANS(M550))))</f>
        <v>0</v>
      </c>
      <c r="N559" s="3">
        <f>IF(DEGREES(ACOS(SIN(RADIANS(G559))*SIN(RADIANS(E560))+COS(RADIANS(G559))*COS(RADIANS(E560))*COS(RADIANS(N550))))&gt;90,0,$F$4*$F$5/E559^2*(SIN(RADIANS(G559))*SIN(RADIANS(E560))+COS(RADIANS(G559))*COS(RADIANS(E560))*COS(RADIANS(N550))))</f>
        <v>0</v>
      </c>
      <c r="O559" s="3">
        <f>IF(DEGREES(ACOS(SIN(RADIANS(G559))*SIN(RADIANS(E560))+COS(RADIANS(G559))*COS(RADIANS(E560))*COS(RADIANS(O550))))&gt;90,0,$F$4*$F$5/E559^2*(SIN(RADIANS(G559))*SIN(RADIANS(E560))+COS(RADIANS(G559))*COS(RADIANS(E560))*COS(RADIANS(O550))))</f>
        <v>0</v>
      </c>
      <c r="P559" s="3">
        <f>IF(DEGREES(ACOS(SIN(RADIANS(G559))*SIN(RADIANS(E560))+COS(RADIANS(G559))*COS(RADIANS(E560))*COS(RADIANS(P550))))&gt;90,0,$F$4*$F$5/E559^2*(SIN(RADIANS(G559))*SIN(RADIANS(E560))+COS(RADIANS(G559))*COS(RADIANS(E560))*COS(RADIANS(P550))))</f>
        <v>0</v>
      </c>
      <c r="Q559" s="3">
        <f>IF(DEGREES(ACOS(SIN(RADIANS(G559))*SIN(RADIANS(E560))+COS(RADIANS(G559))*COS(RADIANS(E560))*COS(RADIANS(Q550))))&gt;90,0,$F$4*$F$5/E559^2*(SIN(RADIANS(G559))*SIN(RADIANS(E560))+COS(RADIANS(G559))*COS(RADIANS(E560))*COS(RADIANS(Q550))))</f>
        <v>0</v>
      </c>
      <c r="R559" s="3" t="e">
        <f>IF(DEGREES(ACOS(SIN(RADIANS(G559))*SIN(RADIANS(E560))+COS(RADIANS(G559))*COS(RADIANS(E560))*COS(RADIANS(R550))))&gt;90,0,$F$4*$F$5/E559^2*(SIN(RADIANS(G559))*SIN(RADIANS(E560))+COS(RADIANS(G559))*COS(RADIANS(E560))*COS(RADIANS(R550))))</f>
        <v>#DIV/0!</v>
      </c>
      <c r="S559" s="3" t="e">
        <f>IF(DEGREES(ACOS(SIN(RADIANS(G559))*SIN(RADIANS(E560))+COS(RADIANS(G559))*COS(RADIANS(E560))*COS(RADIANS(S550))))&gt;90,0,$F$4*$F$5/E559^2*(SIN(RADIANS(G559))*SIN(RADIANS(E560))+COS(RADIANS(G559))*COS(RADIANS(E560))*COS(RADIANS(S550))))</f>
        <v>#DIV/0!</v>
      </c>
      <c r="T559" s="3" t="e">
        <f>IF(DEGREES(ACOS(SIN(RADIANS(G559))*SIN(RADIANS(E560))+COS(RADIANS(G559))*COS(RADIANS(E560))*COS(RADIANS(T550))))&gt;90,0,$F$4*$F$5/E559^2*(SIN(RADIANS(G559))*SIN(RADIANS(E560))+COS(RADIANS(G559))*COS(RADIANS(E560))*COS(RADIANS(T550))))</f>
        <v>#DIV/0!</v>
      </c>
      <c r="U559" s="3" t="e">
        <f>IF(DEGREES(ACOS(SIN(RADIANS(G559))*SIN(RADIANS(E560))+COS(RADIANS(G559))*COS(RADIANS(E560))*COS(RADIANS(U550))))&gt;90,0,$F$4*$F$5/E559^2*(SIN(RADIANS(G559))*SIN(RADIANS(E560))+COS(RADIANS(G559))*COS(RADIANS(E560))*COS(RADIANS(U550))))</f>
        <v>#DIV/0!</v>
      </c>
      <c r="V559" s="3" t="e">
        <f>IF(DEGREES(ACOS(SIN(RADIANS(G559))*SIN(RADIANS(E560))+COS(RADIANS(G559))*COS(RADIANS(E560))*COS(RADIANS(V550))))&gt;90,0,$F$4*$F$5/E559^2*(SIN(RADIANS(G559))*SIN(RADIANS(E560))+COS(RADIANS(G559))*COS(RADIANS(E560))*COS(RADIANS(V550))))</f>
        <v>#DIV/0!</v>
      </c>
      <c r="W559" s="3" t="e">
        <f>IF(DEGREES(ACOS(SIN(RADIANS(G559))*SIN(RADIANS(E560))+COS(RADIANS(G559))*COS(RADIANS(E560))*COS(RADIANS(W550))))&gt;90,0,$F$4*$F$5/E559^2*(SIN(RADIANS(G559))*SIN(RADIANS(E560))+COS(RADIANS(G559))*COS(RADIANS(E560))*COS(RADIANS(W550))))</f>
        <v>#DIV/0!</v>
      </c>
      <c r="X559" s="3" t="e">
        <f>IF(DEGREES(ACOS(SIN(RADIANS(G559))*SIN(RADIANS(E560))+COS(RADIANS(G559))*COS(RADIANS(E560))*COS(RADIANS(X550))))&gt;90,0,$F$4*$F$5/E559^2*(SIN(RADIANS(G559))*SIN(RADIANS(E560))+COS(RADIANS(G559))*COS(RADIANS(E560))*COS(RADIANS(X550))))</f>
        <v>#DIV/0!</v>
      </c>
      <c r="Y559" s="3" t="e">
        <f>IF(DEGREES(ACOS(SIN(RADIANS(G559))*SIN(RADIANS(E560))+COS(RADIANS(G559))*COS(RADIANS(E560))*COS(RADIANS(Y550))))&gt;90,0,$F$4*$F$5/E559^2*(SIN(RADIANS(G559))*SIN(RADIANS(E560))+COS(RADIANS(G559))*COS(RADIANS(E560))*COS(RADIANS(Y550))))</f>
        <v>#DIV/0!</v>
      </c>
      <c r="Z559" s="3" t="e">
        <f>IF(DEGREES(ACOS(SIN(RADIANS(G559))*SIN(RADIANS(E560))+COS(RADIANS(G559))*COS(RADIANS(E560))*COS(RADIANS(Z550))))&gt;90,0,$F$4*$F$5/E559^2*(SIN(RADIANS(G559))*SIN(RADIANS(E560))+COS(RADIANS(G559))*COS(RADIANS(E560))*COS(RADIANS(Z550))))</f>
        <v>#DIV/0!</v>
      </c>
      <c r="AA559" s="3" t="e">
        <f>IF(DEGREES(ACOS(SIN(RADIANS(G559))*SIN(RADIANS(E560))+COS(RADIANS(G559))*COS(RADIANS(E560))*COS(RADIANS(AA550))))&gt;90,0,$F$4*$F$5/E559^2*(SIN(RADIANS(G559))*SIN(RADIANS(E560))+COS(RADIANS(G559))*COS(RADIANS(E560))*COS(RADIANS(AA550))))</f>
        <v>#DIV/0!</v>
      </c>
      <c r="AB559" s="3" t="e">
        <f>IF(DEGREES(ACOS(SIN(RADIANS(G559))*SIN(RADIANS(E560))+COS(RADIANS(G559))*COS(RADIANS(E560))*COS(RADIANS(AB550))))&gt;90,0,$F$4*$F$5/E559^2*(SIN(RADIANS(G559))*SIN(RADIANS(E560))+COS(RADIANS(G559))*COS(RADIANS(E560))*COS(RADIANS(AB550))))</f>
        <v>#DIV/0!</v>
      </c>
      <c r="AC559" s="3" t="e">
        <f>IF(DEGREES(ACOS(SIN(RADIANS(G559))*SIN(RADIANS(E560))+COS(RADIANS(G559))*COS(RADIANS(E560))*COS(RADIANS(AC550))))&gt;90,0,$F$4*$F$5/E559^2*(SIN(RADIANS(G559))*SIN(RADIANS(E560))+COS(RADIANS(G559))*COS(RADIANS(E560))*COS(RADIANS(AC550))))</f>
        <v>#DIV/0!</v>
      </c>
      <c r="AD559" s="3" t="e">
        <f>IF(DEGREES(ACOS(SIN(RADIANS(G559))*SIN(RADIANS(E560))+COS(RADIANS(G559))*COS(RADIANS(E560))*COS(RADIANS(AD550))))&gt;90,0,$F$4*$F$5/E559^2*(SIN(RADIANS(G559))*SIN(RADIANS(E560))+COS(RADIANS(G559))*COS(RADIANS(E560))*COS(RADIANS(AD550))))</f>
        <v>#DIV/0!</v>
      </c>
      <c r="AE559" s="3" t="e">
        <f>IF(DEGREES(ACOS(SIN(RADIANS(G559))*SIN(RADIANS(E560))+COS(RADIANS(G559))*COS(RADIANS(E560))*COS(RADIANS(AE550))))&gt;90,0,$F$4*$F$5/E559^2*(SIN(RADIANS(G559))*SIN(RADIANS(E560))+COS(RADIANS(G559))*COS(RADIANS(E560))*COS(RADIANS(AE550))))</f>
        <v>#DIV/0!</v>
      </c>
      <c r="AF559" s="3" t="e">
        <f>IF(DEGREES(ACOS(SIN(RADIANS(G559))*SIN(RADIANS(E560))+COS(RADIANS(G559))*COS(RADIANS(E560))*COS(RADIANS(AF550))))&gt;90,0,$F$4*$F$5/E559^2*(SIN(RADIANS(G559))*SIN(RADIANS(E560))+COS(RADIANS(G559))*COS(RADIANS(E560))*COS(RADIANS(AF550))))</f>
        <v>#DIV/0!</v>
      </c>
      <c r="AG559" s="3" t="e">
        <f>IF(DEGREES(ACOS(SIN(RADIANS(G559))*SIN(RADIANS(E560))+COS(RADIANS(G559))*COS(RADIANS(E560))*COS(RADIANS(AG550))))&gt;90,0,$F$4*$F$5/E559^2*(SIN(RADIANS(G559))*SIN(RADIANS(E560))+COS(RADIANS(G559))*COS(RADIANS(E560))*COS(RADIANS(AG550))))</f>
        <v>#DIV/0!</v>
      </c>
      <c r="AH559" s="3" t="e">
        <f>IF(DEGREES(ACOS(SIN(RADIANS(G559))*SIN(RADIANS(E560))+COS(RADIANS(G559))*COS(RADIANS(E560))*COS(RADIANS(AH550))))&gt;90,0,$F$4*$F$5/E559^2*(SIN(RADIANS(G559))*SIN(RADIANS(E560))+COS(RADIANS(G559))*COS(RADIANS(E560))*COS(RADIANS(AH550))))</f>
        <v>#DIV/0!</v>
      </c>
      <c r="AI559" s="3" t="e">
        <f>IF(DEGREES(ACOS(SIN(RADIANS(G559))*SIN(RADIANS(E560))+COS(RADIANS(G559))*COS(RADIANS(E560))*COS(RADIANS(AI550))))&gt;90,0,$F$4*$F$5/E559^2*(SIN(RADIANS(G559))*SIN(RADIANS(E560))+COS(RADIANS(G559))*COS(RADIANS(E560))*COS(RADIANS(AI550))))</f>
        <v>#DIV/0!</v>
      </c>
      <c r="AJ559" s="3" t="e">
        <f>IF(DEGREES(ACOS(SIN(RADIANS(G559))*SIN(RADIANS(E560))+COS(RADIANS(G559))*COS(RADIANS(E560))*COS(RADIANS(AJ550))))&gt;90,0,$F$4*$F$5/E559^2*(SIN(RADIANS(G559))*SIN(RADIANS(E560))+COS(RADIANS(G559))*COS(RADIANS(E560))*COS(RADIANS(AJ550))))</f>
        <v>#DIV/0!</v>
      </c>
      <c r="AK559" s="3">
        <f>IF(DEGREES(ACOS(SIN(RADIANS(G559))*SIN(RADIANS(E560))+COS(RADIANS(G559))*COS(RADIANS(E560))*COS(RADIANS(AK550))))&gt;90,0,$F$4*$F$5/E559^2*(SIN(RADIANS(G559))*SIN(RADIANS(E560))+COS(RADIANS(G559))*COS(RADIANS(E560))*COS(RADIANS(AK550))))</f>
        <v>0</v>
      </c>
      <c r="AL559" s="3">
        <f>IF(DEGREES(ACOS(SIN(RADIANS(G559))*SIN(RADIANS(E560))+COS(RADIANS(G559))*COS(RADIANS(E560))*COS(RADIANS(AL550))))&gt;90,0,$F$4*$F$5/E559^2*(SIN(RADIANS(G559))*SIN(RADIANS(E560))+COS(RADIANS(G559))*COS(RADIANS(E560))*COS(RADIANS(AL550))))</f>
        <v>0</v>
      </c>
      <c r="AM559" s="3">
        <f>IF(DEGREES(ACOS(SIN(RADIANS(G559))*SIN(RADIANS(E560))+COS(RADIANS(G559))*COS(RADIANS(E560))*COS(RADIANS(AM550))))&gt;90,0,$F$4*$F$5/E559^2*(SIN(RADIANS(G559))*SIN(RADIANS(E560))+COS(RADIANS(G559))*COS(RADIANS(E560))*COS(RADIANS(AM550))))</f>
        <v>0</v>
      </c>
      <c r="AN559" s="3">
        <f>IF(DEGREES(ACOS(SIN(RADIANS(G559))*SIN(RADIANS(E560))+COS(RADIANS(G559))*COS(RADIANS(E560))*COS(RADIANS(AN550))))&gt;90,0,$F$4*$F$5/E559^2*(SIN(RADIANS(G559))*SIN(RADIANS(E560))+COS(RADIANS(G559))*COS(RADIANS(E560))*COS(RADIANS(AN550))))</f>
        <v>0</v>
      </c>
      <c r="AO559" s="3">
        <f>IF(DEGREES(ACOS(SIN(RADIANS(G559))*SIN(RADIANS(E560))+COS(RADIANS(G559))*COS(RADIANS(E560))*COS(RADIANS(AO550))))&gt;90,0,$F$4*$F$5/E559^2*(SIN(RADIANS(G559))*SIN(RADIANS(E560))+COS(RADIANS(G559))*COS(RADIANS(E560))*COS(RADIANS(AO550))))</f>
        <v>0</v>
      </c>
      <c r="AP559" s="3">
        <f>IF(DEGREES(ACOS(SIN(RADIANS(G559))*SIN(RADIANS(E560))+COS(RADIANS(G559))*COS(RADIANS(E560))*COS(RADIANS(AP550))))&gt;90,0,$F$4*$F$5/E559^2*(SIN(RADIANS(G559))*SIN(RADIANS(E560))+COS(RADIANS(G559))*COS(RADIANS(E560))*COS(RADIANS(AP550))))</f>
        <v>0</v>
      </c>
      <c r="AQ559" s="3">
        <f>IF(DEGREES(ACOS(SIN(RADIANS(G559))*SIN(RADIANS(E560))+COS(RADIANS(G559))*COS(RADIANS(E560))*COS(RADIANS(AQ550))))&gt;90,0,$F$4*$F$5/E559^2*(SIN(RADIANS(G559))*SIN(RADIANS(E560))+COS(RADIANS(G559))*COS(RADIANS(E560))*COS(RADIANS(AQ550))))</f>
        <v>0</v>
      </c>
      <c r="AR559" s="3">
        <f>IF(DEGREES(ACOS(SIN(RADIANS(G559))*SIN(RADIANS(E560))+COS(RADIANS(G559))*COS(RADIANS(E560))*COS(RADIANS(AR550))))&gt;90,0,$F$4*$F$5/E559^2*(SIN(RADIANS(G559))*SIN(RADIANS(E560))+COS(RADIANS(G559))*COS(RADIANS(E560))*COS(RADIANS(AR550))))</f>
        <v>0</v>
      </c>
    </row>
    <row r="560" spans="2:44" ht="15.75" customHeight="1" x14ac:dyDescent="0.2">
      <c r="B560" s="20" t="s">
        <v>737</v>
      </c>
      <c r="E560" s="3">
        <f>IF($F$8&gt;90,180-$F$8,$F$8)*SIN(RADIANS(E554))</f>
        <v>0</v>
      </c>
      <c r="G560" s="3">
        <v>10</v>
      </c>
      <c r="I560" s="3">
        <f>IF(DEGREES(ACOS(SIN(RADIANS(G560))*SIN(RADIANS(E560))+COS(RADIANS(G560))*COS(RADIANS(E560))*COS(RADIANS(I550))))&gt;90,0,$F$4*$F$5/E559^2*(SIN(RADIANS(G560))*SIN(RADIANS(E560))+COS(RADIANS(G560))*COS(RADIANS(E560))*COS(RADIANS(I550))))</f>
        <v>0</v>
      </c>
      <c r="J560" s="3">
        <f>IF(DEGREES(ACOS(SIN(RADIANS(G560))*SIN(RADIANS(E560))+COS(RADIANS(G560))*COS(RADIANS(E560))*COS(RADIANS(J550))))&gt;90,0,$F$4*$F$5/E559^2*(SIN(RADIANS(G560))*SIN(RADIANS(E560))+COS(RADIANS(G560))*COS(RADIANS(E560))*COS(RADIANS(J550))))</f>
        <v>0</v>
      </c>
      <c r="K560" s="3">
        <f>IF(DEGREES(ACOS(SIN(RADIANS(G560))*SIN(RADIANS(E560))+COS(RADIANS(G560))*COS(RADIANS(E560))*COS(RADIANS(K550))))&gt;90,0,$F$4*$F$5/E559^2*(SIN(RADIANS(G560))*SIN(RADIANS(E560))+COS(RADIANS(G560))*COS(RADIANS(E560))*COS(RADIANS(K550))))</f>
        <v>0</v>
      </c>
      <c r="L560" s="3">
        <f>IF(DEGREES(ACOS(SIN(RADIANS(G560))*SIN(RADIANS(E560))+COS(RADIANS(G560))*COS(RADIANS(E560))*COS(RADIANS(L550))))&gt;90,0,$F$4*$F$5/E559^2*(SIN(RADIANS(G560))*SIN(RADIANS(E560))+COS(RADIANS(G560))*COS(RADIANS(E560))*COS(RADIANS(L550))))</f>
        <v>0</v>
      </c>
      <c r="M560" s="3">
        <f>IF(DEGREES(ACOS(SIN(RADIANS(G560))*SIN(RADIANS(E560))+COS(RADIANS(G560))*COS(RADIANS(E560))*COS(RADIANS(M550))))&gt;90,0,$F$4*$F$5/E559^2*(SIN(RADIANS(G560))*SIN(RADIANS(E560))+COS(RADIANS(G560))*COS(RADIANS(E560))*COS(RADIANS(M550))))</f>
        <v>0</v>
      </c>
      <c r="N560" s="3">
        <f>IF(DEGREES(ACOS(SIN(RADIANS(G560))*SIN(RADIANS(E560))+COS(RADIANS(G560))*COS(RADIANS(E560))*COS(RADIANS(N550))))&gt;90,0,$F$4*$F$5/E559^2*(SIN(RADIANS(G560))*SIN(RADIANS(E560))+COS(RADIANS(G560))*COS(RADIANS(E560))*COS(RADIANS(N550))))</f>
        <v>0</v>
      </c>
      <c r="O560" s="3">
        <f>IF(DEGREES(ACOS(SIN(RADIANS(G560))*SIN(RADIANS(E560))+COS(RADIANS(G560))*COS(RADIANS(E560))*COS(RADIANS(O550))))&gt;90,0,$F$4*$F$5/E559^2*(SIN(RADIANS(G560))*SIN(RADIANS(E560))+COS(RADIANS(G560))*COS(RADIANS(E560))*COS(RADIANS(O550))))</f>
        <v>0</v>
      </c>
      <c r="P560" s="3">
        <f>IF(DEGREES(ACOS(SIN(RADIANS(G560))*SIN(RADIANS(E560))+COS(RADIANS(G560))*COS(RADIANS(E560))*COS(RADIANS(P550))))&gt;90,0,$F$4*$F$5/E559^2*(SIN(RADIANS(G560))*SIN(RADIANS(E560))+COS(RADIANS(G560))*COS(RADIANS(E560))*COS(RADIANS(P550))))</f>
        <v>0</v>
      </c>
      <c r="Q560" s="3">
        <f>IF(DEGREES(ACOS(SIN(RADIANS(G560))*SIN(RADIANS(E560))+COS(RADIANS(G560))*COS(RADIANS(E560))*COS(RADIANS(Q550))))&gt;90,0,$F$4*$F$5/E559^2*(SIN(RADIANS(G560))*SIN(RADIANS(E560))+COS(RADIANS(G560))*COS(RADIANS(E560))*COS(RADIANS(Q550))))</f>
        <v>0</v>
      </c>
      <c r="R560" s="3" t="e">
        <f>IF(DEGREES(ACOS(SIN(RADIANS(G560))*SIN(RADIANS(E560))+COS(RADIANS(G560))*COS(RADIANS(E560))*COS(RADIANS(R550))))&gt;90,0,$F$4*$F$5/E559^2*(SIN(RADIANS(G560))*SIN(RADIANS(E560))+COS(RADIANS(G560))*COS(RADIANS(E560))*COS(RADIANS(R550))))</f>
        <v>#DIV/0!</v>
      </c>
      <c r="S560" s="3" t="e">
        <f>IF(DEGREES(ACOS(SIN(RADIANS(G560))*SIN(RADIANS(E560))+COS(RADIANS(G560))*COS(RADIANS(E560))*COS(RADIANS(S550))))&gt;90,0,$F$4*$F$5/E559^2*(SIN(RADIANS(G560))*SIN(RADIANS(E560))+COS(RADIANS(G560))*COS(RADIANS(E560))*COS(RADIANS(S550))))</f>
        <v>#DIV/0!</v>
      </c>
      <c r="T560" s="3" t="e">
        <f>IF(DEGREES(ACOS(SIN(RADIANS(G560))*SIN(RADIANS(E560))+COS(RADIANS(G560))*COS(RADIANS(E560))*COS(RADIANS(T550))))&gt;90,0,$F$4*$F$5/E559^2*(SIN(RADIANS(G560))*SIN(RADIANS(E560))+COS(RADIANS(G560))*COS(RADIANS(E560))*COS(RADIANS(T550))))</f>
        <v>#DIV/0!</v>
      </c>
      <c r="U560" s="3" t="e">
        <f>IF(DEGREES(ACOS(SIN(RADIANS(G560))*SIN(RADIANS(E560))+COS(RADIANS(G560))*COS(RADIANS(E560))*COS(RADIANS(U550))))&gt;90,0,$F$4*$F$5/E559^2*(SIN(RADIANS(G560))*SIN(RADIANS(E560))+COS(RADIANS(G560))*COS(RADIANS(E560))*COS(RADIANS(U550))))</f>
        <v>#DIV/0!</v>
      </c>
      <c r="V560" s="3" t="e">
        <f>IF(DEGREES(ACOS(SIN(RADIANS(G560))*SIN(RADIANS(E560))+COS(RADIANS(G560))*COS(RADIANS(E560))*COS(RADIANS(V550))))&gt;90,0,$F$4*$F$5/E559^2*(SIN(RADIANS(G560))*SIN(RADIANS(E560))+COS(RADIANS(G560))*COS(RADIANS(E560))*COS(RADIANS(V550))))</f>
        <v>#DIV/0!</v>
      </c>
      <c r="W560" s="3" t="e">
        <f>IF(DEGREES(ACOS(SIN(RADIANS(G560))*SIN(RADIANS(E560))+COS(RADIANS(G560))*COS(RADIANS(E560))*COS(RADIANS(W550))))&gt;90,0,$F$4*$F$5/E559^2*(SIN(RADIANS(G560))*SIN(RADIANS(E560))+COS(RADIANS(G560))*COS(RADIANS(E560))*COS(RADIANS(W550))))</f>
        <v>#DIV/0!</v>
      </c>
      <c r="X560" s="3" t="e">
        <f>IF(DEGREES(ACOS(SIN(RADIANS(G560))*SIN(RADIANS(E560))+COS(RADIANS(G560))*COS(RADIANS(E560))*COS(RADIANS(X550))))&gt;90,0,$F$4*$F$5/E559^2*(SIN(RADIANS(G560))*SIN(RADIANS(E560))+COS(RADIANS(G560))*COS(RADIANS(E560))*COS(RADIANS(X550))))</f>
        <v>#DIV/0!</v>
      </c>
      <c r="Y560" s="3" t="e">
        <f>IF(DEGREES(ACOS(SIN(RADIANS(G560))*SIN(RADIANS(E560))+COS(RADIANS(G560))*COS(RADIANS(E560))*COS(RADIANS(Y550))))&gt;90,0,$F$4*$F$5/E559^2*(SIN(RADIANS(G560))*SIN(RADIANS(E560))+COS(RADIANS(G560))*COS(RADIANS(E560))*COS(RADIANS(Y550))))</f>
        <v>#DIV/0!</v>
      </c>
      <c r="Z560" s="3" t="e">
        <f>IF(DEGREES(ACOS(SIN(RADIANS(G560))*SIN(RADIANS(E560))+COS(RADIANS(G560))*COS(RADIANS(E560))*COS(RADIANS(Z550))))&gt;90,0,$F$4*$F$5/E559^2*(SIN(RADIANS(G560))*SIN(RADIANS(E560))+COS(RADIANS(G560))*COS(RADIANS(E560))*COS(RADIANS(Z550))))</f>
        <v>#DIV/0!</v>
      </c>
      <c r="AA560" s="3" t="e">
        <f>IF(DEGREES(ACOS(SIN(RADIANS(G560))*SIN(RADIANS(E560))+COS(RADIANS(G560))*COS(RADIANS(E560))*COS(RADIANS(AA550))))&gt;90,0,$F$4*$F$5/E559^2*(SIN(RADIANS(G560))*SIN(RADIANS(E560))+COS(RADIANS(G560))*COS(RADIANS(E560))*COS(RADIANS(AA550))))</f>
        <v>#DIV/0!</v>
      </c>
      <c r="AB560" s="3" t="e">
        <f>IF(DEGREES(ACOS(SIN(RADIANS(G560))*SIN(RADIANS(E560))+COS(RADIANS(G560))*COS(RADIANS(E560))*COS(RADIANS(AB550))))&gt;90,0,$F$4*$F$5/E559^2*(SIN(RADIANS(G560))*SIN(RADIANS(E560))+COS(RADIANS(G560))*COS(RADIANS(E560))*COS(RADIANS(AB550))))</f>
        <v>#DIV/0!</v>
      </c>
      <c r="AC560" s="3" t="e">
        <f>IF(DEGREES(ACOS(SIN(RADIANS(G560))*SIN(RADIANS(E560))+COS(RADIANS(G560))*COS(RADIANS(E560))*COS(RADIANS(AC550))))&gt;90,0,$F$4*$F$5/E559^2*(SIN(RADIANS(G560))*SIN(RADIANS(E560))+COS(RADIANS(G560))*COS(RADIANS(E560))*COS(RADIANS(AC550))))</f>
        <v>#DIV/0!</v>
      </c>
      <c r="AD560" s="3" t="e">
        <f>IF(DEGREES(ACOS(SIN(RADIANS(G560))*SIN(RADIANS(E560))+COS(RADIANS(G560))*COS(RADIANS(E560))*COS(RADIANS(AD550))))&gt;90,0,$F$4*$F$5/E559^2*(SIN(RADIANS(G560))*SIN(RADIANS(E560))+COS(RADIANS(G560))*COS(RADIANS(E560))*COS(RADIANS(AD550))))</f>
        <v>#DIV/0!</v>
      </c>
      <c r="AE560" s="3" t="e">
        <f>IF(DEGREES(ACOS(SIN(RADIANS(G560))*SIN(RADIANS(E560))+COS(RADIANS(G560))*COS(RADIANS(E560))*COS(RADIANS(AE550))))&gt;90,0,$F$4*$F$5/E559^2*(SIN(RADIANS(G560))*SIN(RADIANS(E560))+COS(RADIANS(G560))*COS(RADIANS(E560))*COS(RADIANS(AE550))))</f>
        <v>#DIV/0!</v>
      </c>
      <c r="AF560" s="3" t="e">
        <f>IF(DEGREES(ACOS(SIN(RADIANS(G560))*SIN(RADIANS(E560))+COS(RADIANS(G560))*COS(RADIANS(E560))*COS(RADIANS(AF550))))&gt;90,0,$F$4*$F$5/E559^2*(SIN(RADIANS(G560))*SIN(RADIANS(E560))+COS(RADIANS(G560))*COS(RADIANS(E560))*COS(RADIANS(AF550))))</f>
        <v>#DIV/0!</v>
      </c>
      <c r="AG560" s="3" t="e">
        <f>IF(DEGREES(ACOS(SIN(RADIANS(G560))*SIN(RADIANS(E560))+COS(RADIANS(G560))*COS(RADIANS(E560))*COS(RADIANS(AG550))))&gt;90,0,$F$4*$F$5/E559^2*(SIN(RADIANS(G560))*SIN(RADIANS(E560))+COS(RADIANS(G560))*COS(RADIANS(E560))*COS(RADIANS(AG550))))</f>
        <v>#DIV/0!</v>
      </c>
      <c r="AH560" s="3" t="e">
        <f>IF(DEGREES(ACOS(SIN(RADIANS(G560))*SIN(RADIANS(E560))+COS(RADIANS(G560))*COS(RADIANS(E560))*COS(RADIANS(AH550))))&gt;90,0,$F$4*$F$5/E559^2*(SIN(RADIANS(G560))*SIN(RADIANS(E560))+COS(RADIANS(G560))*COS(RADIANS(E560))*COS(RADIANS(AH550))))</f>
        <v>#DIV/0!</v>
      </c>
      <c r="AI560" s="3" t="e">
        <f>IF(DEGREES(ACOS(SIN(RADIANS(G560))*SIN(RADIANS(E560))+COS(RADIANS(G560))*COS(RADIANS(E560))*COS(RADIANS(AI550))))&gt;90,0,$F$4*$F$5/E559^2*(SIN(RADIANS(G560))*SIN(RADIANS(E560))+COS(RADIANS(G560))*COS(RADIANS(E560))*COS(RADIANS(AI550))))</f>
        <v>#DIV/0!</v>
      </c>
      <c r="AJ560" s="3" t="e">
        <f>IF(DEGREES(ACOS(SIN(RADIANS(G560))*SIN(RADIANS(E560))+COS(RADIANS(G560))*COS(RADIANS(E560))*COS(RADIANS(AJ550))))&gt;90,0,$F$4*$F$5/E559^2*(SIN(RADIANS(G560))*SIN(RADIANS(E560))+COS(RADIANS(G560))*COS(RADIANS(E560))*COS(RADIANS(AJ550))))</f>
        <v>#DIV/0!</v>
      </c>
      <c r="AK560" s="3">
        <f>IF(DEGREES(ACOS(SIN(RADIANS(G560))*SIN(RADIANS(E560))+COS(RADIANS(G560))*COS(RADIANS(E560))*COS(RADIANS(AK550))))&gt;90,0,$F$4*$F$5/E559^2*(SIN(RADIANS(G560))*SIN(RADIANS(E560))+COS(RADIANS(G560))*COS(RADIANS(E560))*COS(RADIANS(AK550))))</f>
        <v>0</v>
      </c>
      <c r="AL560" s="3">
        <f>IF(DEGREES(ACOS(SIN(RADIANS(G560))*SIN(RADIANS(E560))+COS(RADIANS(G560))*COS(RADIANS(E560))*COS(RADIANS(AL550))))&gt;90,0,$F$4*$F$5/E559^2*(SIN(RADIANS(G560))*SIN(RADIANS(E560))+COS(RADIANS(G560))*COS(RADIANS(E560))*COS(RADIANS(AL550))))</f>
        <v>0</v>
      </c>
      <c r="AM560" s="3">
        <f>IF(DEGREES(ACOS(SIN(RADIANS(G560))*SIN(RADIANS(E560))+COS(RADIANS(G560))*COS(RADIANS(E560))*COS(RADIANS(AM550))))&gt;90,0,$F$4*$F$5/E559^2*(SIN(RADIANS(G560))*SIN(RADIANS(E560))+COS(RADIANS(G560))*COS(RADIANS(E560))*COS(RADIANS(AM550))))</f>
        <v>0</v>
      </c>
      <c r="AN560" s="3">
        <f>IF(DEGREES(ACOS(SIN(RADIANS(G560))*SIN(RADIANS(E560))+COS(RADIANS(G560))*COS(RADIANS(E560))*COS(RADIANS(AN550))))&gt;90,0,$F$4*$F$5/E559^2*(SIN(RADIANS(G560))*SIN(RADIANS(E560))+COS(RADIANS(G560))*COS(RADIANS(E560))*COS(RADIANS(AN550))))</f>
        <v>0</v>
      </c>
      <c r="AO560" s="3">
        <f>IF(DEGREES(ACOS(SIN(RADIANS(G560))*SIN(RADIANS(E560))+COS(RADIANS(G560))*COS(RADIANS(E560))*COS(RADIANS(AO550))))&gt;90,0,$F$4*$F$5/E559^2*(SIN(RADIANS(G560))*SIN(RADIANS(E560))+COS(RADIANS(G560))*COS(RADIANS(E560))*COS(RADIANS(AO550))))</f>
        <v>0</v>
      </c>
      <c r="AP560" s="3">
        <f>IF(DEGREES(ACOS(SIN(RADIANS(G560))*SIN(RADIANS(E560))+COS(RADIANS(G560))*COS(RADIANS(E560))*COS(RADIANS(AP550))))&gt;90,0,$F$4*$F$5/E559^2*(SIN(RADIANS(G560))*SIN(RADIANS(E560))+COS(RADIANS(G560))*COS(RADIANS(E560))*COS(RADIANS(AP550))))</f>
        <v>0</v>
      </c>
      <c r="AQ560" s="3">
        <f>IF(DEGREES(ACOS(SIN(RADIANS(G560))*SIN(RADIANS(E560))+COS(RADIANS(G560))*COS(RADIANS(E560))*COS(RADIANS(AQ550))))&gt;90,0,$F$4*$F$5/E559^2*(SIN(RADIANS(G560))*SIN(RADIANS(E560))+COS(RADIANS(G560))*COS(RADIANS(E560))*COS(RADIANS(AQ550))))</f>
        <v>0</v>
      </c>
      <c r="AR560" s="3">
        <f>IF(DEGREES(ACOS(SIN(RADIANS(G560))*SIN(RADIANS(E560))+COS(RADIANS(G560))*COS(RADIANS(E560))*COS(RADIANS(AR550))))&gt;90,0,$F$4*$F$5/E559^2*(SIN(RADIANS(G560))*SIN(RADIANS(E560))+COS(RADIANS(G560))*COS(RADIANS(E560))*COS(RADIANS(AR550))))</f>
        <v>0</v>
      </c>
    </row>
    <row r="561" spans="2:44" ht="15.75" customHeight="1" x14ac:dyDescent="0.2">
      <c r="B561" s="20" t="s">
        <v>789</v>
      </c>
      <c r="E561" s="3">
        <f>IF($F$10=0,IF(E552&lt;360,E552,E552-360),($F$10+1)*E552)</f>
        <v>220</v>
      </c>
      <c r="G561" s="3">
        <v>0</v>
      </c>
      <c r="I561" s="3">
        <f>IF(DEGREES(ACOS(SIN(RADIANS(G561))*SIN(RADIANS(E560))+COS(RADIANS(G561))*COS(RADIANS(E560))*COS(RADIANS(I550))))&gt;90,0,$F$4*$F$5/E559^2*(SIN(RADIANS(G561))*SIN(RADIANS(E560))+COS(RADIANS(G561))*COS(RADIANS(E560))*COS(RADIANS(I550))))</f>
        <v>0</v>
      </c>
      <c r="J561" s="3">
        <f>IF(DEGREES(ACOS(SIN(RADIANS(G561))*SIN(RADIANS(E560))+COS(RADIANS(G561))*COS(RADIANS(E560))*COS(RADIANS(J550))))&gt;90,0,$F$4*$F$5/E559^2*(SIN(RADIANS(G561))*SIN(RADIANS(E560))+COS(RADIANS(G561))*COS(RADIANS(E560))*COS(RADIANS(J550))))</f>
        <v>0</v>
      </c>
      <c r="K561" s="3">
        <f>IF(DEGREES(ACOS(SIN(RADIANS(G561))*SIN(RADIANS(E560))+COS(RADIANS(G561))*COS(RADIANS(E560))*COS(RADIANS(K550))))&gt;90,0,$F$4*$F$5/E559^2*(SIN(RADIANS(G561))*SIN(RADIANS(E560))+COS(RADIANS(G561))*COS(RADIANS(E560))*COS(RADIANS(K550))))</f>
        <v>0</v>
      </c>
      <c r="L561" s="3">
        <f>IF(DEGREES(ACOS(SIN(RADIANS(G561))*SIN(RADIANS(E560))+COS(RADIANS(G561))*COS(RADIANS(E560))*COS(RADIANS(L550))))&gt;90,0,$F$4*$F$5/E559^2*(SIN(RADIANS(G561))*SIN(RADIANS(E560))+COS(RADIANS(G561))*COS(RADIANS(E560))*COS(RADIANS(L550))))</f>
        <v>0</v>
      </c>
      <c r="M561" s="3">
        <f>IF(DEGREES(ACOS(SIN(RADIANS(G561))*SIN(RADIANS(E560))+COS(RADIANS(G561))*COS(RADIANS(E560))*COS(RADIANS(M550))))&gt;90,0,$F$4*$F$5/E559^2*(SIN(RADIANS(G561))*SIN(RADIANS(E560))+COS(RADIANS(G561))*COS(RADIANS(E560))*COS(RADIANS(M550))))</f>
        <v>0</v>
      </c>
      <c r="N561" s="3">
        <f>IF(DEGREES(ACOS(SIN(RADIANS(G561))*SIN(RADIANS(E560))+COS(RADIANS(G561))*COS(RADIANS(E560))*COS(RADIANS(N550))))&gt;90,0,$F$4*$F$5/E559^2*(SIN(RADIANS(G561))*SIN(RADIANS(E560))+COS(RADIANS(G561))*COS(RADIANS(E560))*COS(RADIANS(N550))))</f>
        <v>0</v>
      </c>
      <c r="O561" s="3">
        <f>IF(DEGREES(ACOS(SIN(RADIANS(G561))*SIN(RADIANS(E560))+COS(RADIANS(G561))*COS(RADIANS(E560))*COS(RADIANS(O550))))&gt;90,0,$F$4*$F$5/E559^2*(SIN(RADIANS(G561))*SIN(RADIANS(E560))+COS(RADIANS(G561))*COS(RADIANS(E560))*COS(RADIANS(O550))))</f>
        <v>0</v>
      </c>
      <c r="P561" s="3">
        <f>IF(DEGREES(ACOS(SIN(RADIANS(G561))*SIN(RADIANS(E560))+COS(RADIANS(G561))*COS(RADIANS(E560))*COS(RADIANS(P550))))&gt;90,0,$F$4*$F$5/E559^2*(SIN(RADIANS(G561))*SIN(RADIANS(E560))+COS(RADIANS(G561))*COS(RADIANS(E560))*COS(RADIANS(P550))))</f>
        <v>0</v>
      </c>
      <c r="Q561" s="3">
        <f>IF(DEGREES(ACOS(SIN(RADIANS(G561))*SIN(RADIANS(E560))+COS(RADIANS(G561))*COS(RADIANS(E560))*COS(RADIANS(Q550))))&gt;90,0,$F$4*$F$5/E559^2*(SIN(RADIANS(G561))*SIN(RADIANS(E560))+COS(RADIANS(G561))*COS(RADIANS(E560))*COS(RADIANS(Q550))))</f>
        <v>0</v>
      </c>
      <c r="R561" s="3" t="e">
        <f>IF(DEGREES(ACOS(SIN(RADIANS(G561))*SIN(RADIANS(E560))+COS(RADIANS(G561))*COS(RADIANS(E560))*COS(RADIANS(R550))))&gt;90,0,$F$4*$F$5/E559^2*(SIN(RADIANS(G561))*SIN(RADIANS(E560))+COS(RADIANS(G561))*COS(RADIANS(E560))*COS(RADIANS(R550))))</f>
        <v>#DIV/0!</v>
      </c>
      <c r="S561" s="3" t="e">
        <f>IF(DEGREES(ACOS(SIN(RADIANS(G561))*SIN(RADIANS(E560))+COS(RADIANS(G561))*COS(RADIANS(E560))*COS(RADIANS(S550))))&gt;90,0,$F$4*$F$5/E559^2*(SIN(RADIANS(G561))*SIN(RADIANS(E560))+COS(RADIANS(G561))*COS(RADIANS(E560))*COS(RADIANS(S550))))</f>
        <v>#DIV/0!</v>
      </c>
      <c r="T561" s="3" t="e">
        <f>IF(DEGREES(ACOS(SIN(RADIANS(G561))*SIN(RADIANS(E560))+COS(RADIANS(G561))*COS(RADIANS(E560))*COS(RADIANS(T550))))&gt;90,0,$F$4*$F$5/E559^2*(SIN(RADIANS(G561))*SIN(RADIANS(E560))+COS(RADIANS(G561))*COS(RADIANS(E560))*COS(RADIANS(T550))))</f>
        <v>#DIV/0!</v>
      </c>
      <c r="U561" s="3" t="e">
        <f>IF(DEGREES(ACOS(SIN(RADIANS(G561))*SIN(RADIANS(E560))+COS(RADIANS(G561))*COS(RADIANS(E560))*COS(RADIANS(U550))))&gt;90,0,$F$4*$F$5/E559^2*(SIN(RADIANS(G561))*SIN(RADIANS(E560))+COS(RADIANS(G561))*COS(RADIANS(E560))*COS(RADIANS(U550))))</f>
        <v>#DIV/0!</v>
      </c>
      <c r="V561" s="3" t="e">
        <f>IF(DEGREES(ACOS(SIN(RADIANS(G561))*SIN(RADIANS(E560))+COS(RADIANS(G561))*COS(RADIANS(E560))*COS(RADIANS(V550))))&gt;90,0,$F$4*$F$5/E559^2*(SIN(RADIANS(G561))*SIN(RADIANS(E560))+COS(RADIANS(G561))*COS(RADIANS(E560))*COS(RADIANS(V550))))</f>
        <v>#DIV/0!</v>
      </c>
      <c r="W561" s="3" t="e">
        <f>IF(DEGREES(ACOS(SIN(RADIANS(G561))*SIN(RADIANS(E560))+COS(RADIANS(G561))*COS(RADIANS(E560))*COS(RADIANS(W550))))&gt;90,0,$F$4*$F$5/E559^2*(SIN(RADIANS(G561))*SIN(RADIANS(E560))+COS(RADIANS(G561))*COS(RADIANS(E560))*COS(RADIANS(W550))))</f>
        <v>#DIV/0!</v>
      </c>
      <c r="X561" s="3" t="e">
        <f>IF(DEGREES(ACOS(SIN(RADIANS(G561))*SIN(RADIANS(E560))+COS(RADIANS(G561))*COS(RADIANS(E560))*COS(RADIANS(X550))))&gt;90,0,$F$4*$F$5/E559^2*(SIN(RADIANS(G561))*SIN(RADIANS(E560))+COS(RADIANS(G561))*COS(RADIANS(E560))*COS(RADIANS(X550))))</f>
        <v>#DIV/0!</v>
      </c>
      <c r="Y561" s="3" t="e">
        <f>IF(DEGREES(ACOS(SIN(RADIANS(G561))*SIN(RADIANS(E560))+COS(RADIANS(G561))*COS(RADIANS(E560))*COS(RADIANS(Y550))))&gt;90,0,$F$4*$F$5/E559^2*(SIN(RADIANS(G561))*SIN(RADIANS(E560))+COS(RADIANS(G561))*COS(RADIANS(E560))*COS(RADIANS(Y550))))</f>
        <v>#DIV/0!</v>
      </c>
      <c r="Z561" s="3" t="e">
        <f>IF(DEGREES(ACOS(SIN(RADIANS(G561))*SIN(RADIANS(E560))+COS(RADIANS(G561))*COS(RADIANS(E560))*COS(RADIANS(Z550))))&gt;90,0,$F$4*$F$5/E559^2*(SIN(RADIANS(G561))*SIN(RADIANS(E560))+COS(RADIANS(G561))*COS(RADIANS(E560))*COS(RADIANS(Z550))))</f>
        <v>#DIV/0!</v>
      </c>
      <c r="AA561" s="3" t="e">
        <f>IF(DEGREES(ACOS(SIN(RADIANS(G561))*SIN(RADIANS(E560))+COS(RADIANS(G561))*COS(RADIANS(E560))*COS(RADIANS(AA550))))&gt;90,0,$F$4*$F$5/E559^2*(SIN(RADIANS(G561))*SIN(RADIANS(E560))+COS(RADIANS(G561))*COS(RADIANS(E560))*COS(RADIANS(AA550))))</f>
        <v>#DIV/0!</v>
      </c>
      <c r="AB561" s="3" t="e">
        <f>IF(DEGREES(ACOS(SIN(RADIANS(G561))*SIN(RADIANS(E560))+COS(RADIANS(G561))*COS(RADIANS(E560))*COS(RADIANS(AB550))))&gt;90,0,$F$4*$F$5/E559^2*(SIN(RADIANS(G561))*SIN(RADIANS(E560))+COS(RADIANS(G561))*COS(RADIANS(E560))*COS(RADIANS(AB550))))</f>
        <v>#DIV/0!</v>
      </c>
      <c r="AC561" s="3" t="e">
        <f>IF(DEGREES(ACOS(SIN(RADIANS(G561))*SIN(RADIANS(E560))+COS(RADIANS(G561))*COS(RADIANS(E560))*COS(RADIANS(AC550))))&gt;90,0,$F$4*$F$5/E559^2*(SIN(RADIANS(G561))*SIN(RADIANS(E560))+COS(RADIANS(G561))*COS(RADIANS(E560))*COS(RADIANS(AC550))))</f>
        <v>#DIV/0!</v>
      </c>
      <c r="AD561" s="3" t="e">
        <f>IF(DEGREES(ACOS(SIN(RADIANS(G561))*SIN(RADIANS(E560))+COS(RADIANS(G561))*COS(RADIANS(E560))*COS(RADIANS(AD550))))&gt;90,0,$F$4*$F$5/E559^2*(SIN(RADIANS(G561))*SIN(RADIANS(E560))+COS(RADIANS(G561))*COS(RADIANS(E560))*COS(RADIANS(AD550))))</f>
        <v>#DIV/0!</v>
      </c>
      <c r="AE561" s="3" t="e">
        <f>IF(DEGREES(ACOS(SIN(RADIANS(G561))*SIN(RADIANS(E560))+COS(RADIANS(G561))*COS(RADIANS(E560))*COS(RADIANS(AE550))))&gt;90,0,$F$4*$F$5/E559^2*(SIN(RADIANS(G561))*SIN(RADIANS(E560))+COS(RADIANS(G561))*COS(RADIANS(E560))*COS(RADIANS(AE550))))</f>
        <v>#DIV/0!</v>
      </c>
      <c r="AF561" s="3" t="e">
        <f>IF(DEGREES(ACOS(SIN(RADIANS(G561))*SIN(RADIANS(E560))+COS(RADIANS(G561))*COS(RADIANS(E560))*COS(RADIANS(AF550))))&gt;90,0,$F$4*$F$5/E559^2*(SIN(RADIANS(G561))*SIN(RADIANS(E560))+COS(RADIANS(G561))*COS(RADIANS(E560))*COS(RADIANS(AF550))))</f>
        <v>#DIV/0!</v>
      </c>
      <c r="AG561" s="3" t="e">
        <f>IF(DEGREES(ACOS(SIN(RADIANS(G561))*SIN(RADIANS(E560))+COS(RADIANS(G561))*COS(RADIANS(E560))*COS(RADIANS(AG550))))&gt;90,0,$F$4*$F$5/E559^2*(SIN(RADIANS(G561))*SIN(RADIANS(E560))+COS(RADIANS(G561))*COS(RADIANS(E560))*COS(RADIANS(AG550))))</f>
        <v>#DIV/0!</v>
      </c>
      <c r="AH561" s="3" t="e">
        <f>IF(DEGREES(ACOS(SIN(RADIANS(G561))*SIN(RADIANS(E560))+COS(RADIANS(G561))*COS(RADIANS(E560))*COS(RADIANS(AH550))))&gt;90,0,$F$4*$F$5/E559^2*(SIN(RADIANS(G561))*SIN(RADIANS(E560))+COS(RADIANS(G561))*COS(RADIANS(E560))*COS(RADIANS(AH550))))</f>
        <v>#DIV/0!</v>
      </c>
      <c r="AI561" s="3" t="e">
        <f>IF(DEGREES(ACOS(SIN(RADIANS(G561))*SIN(RADIANS(E560))+COS(RADIANS(G561))*COS(RADIANS(E560))*COS(RADIANS(AI550))))&gt;90,0,$F$4*$F$5/E559^2*(SIN(RADIANS(G561))*SIN(RADIANS(E560))+COS(RADIANS(G561))*COS(RADIANS(E560))*COS(RADIANS(AI550))))</f>
        <v>#DIV/0!</v>
      </c>
      <c r="AJ561" s="3" t="e">
        <f>IF(DEGREES(ACOS(SIN(RADIANS(G561))*SIN(RADIANS(E560))+COS(RADIANS(G561))*COS(RADIANS(E560))*COS(RADIANS(AJ550))))&gt;90,0,$F$4*$F$5/E559^2*(SIN(RADIANS(G561))*SIN(RADIANS(E560))+COS(RADIANS(G561))*COS(RADIANS(E560))*COS(RADIANS(AJ550))))</f>
        <v>#DIV/0!</v>
      </c>
      <c r="AK561" s="3">
        <f>IF(DEGREES(ACOS(SIN(RADIANS(G561))*SIN(RADIANS(E560))+COS(RADIANS(G561))*COS(RADIANS(E560))*COS(RADIANS(AK550))))&gt;90,0,$F$4*$F$5/E559^2*(SIN(RADIANS(G561))*SIN(RADIANS(E560))+COS(RADIANS(G561))*COS(RADIANS(E560))*COS(RADIANS(AK550))))</f>
        <v>0</v>
      </c>
      <c r="AL561" s="3">
        <f>IF(DEGREES(ACOS(SIN(RADIANS(G561))*SIN(RADIANS(E560))+COS(RADIANS(G561))*COS(RADIANS(E560))*COS(RADIANS(AL550))))&gt;90,0,$F$4*$F$5/E559^2*(SIN(RADIANS(G561))*SIN(RADIANS(E560))+COS(RADIANS(G561))*COS(RADIANS(E560))*COS(RADIANS(AL550))))</f>
        <v>0</v>
      </c>
      <c r="AM561" s="3">
        <f>IF(DEGREES(ACOS(SIN(RADIANS(G561))*SIN(RADIANS(E560))+COS(RADIANS(G561))*COS(RADIANS(E560))*COS(RADIANS(AM550))))&gt;90,0,$F$4*$F$5/E559^2*(SIN(RADIANS(G561))*SIN(RADIANS(E560))+COS(RADIANS(G561))*COS(RADIANS(E560))*COS(RADIANS(AM550))))</f>
        <v>0</v>
      </c>
      <c r="AN561" s="3">
        <f>IF(DEGREES(ACOS(SIN(RADIANS(G561))*SIN(RADIANS(E560))+COS(RADIANS(G561))*COS(RADIANS(E560))*COS(RADIANS(AN550))))&gt;90,0,$F$4*$F$5/E559^2*(SIN(RADIANS(G561))*SIN(RADIANS(E560))+COS(RADIANS(G561))*COS(RADIANS(E560))*COS(RADIANS(AN550))))</f>
        <v>0</v>
      </c>
      <c r="AO561" s="3">
        <f>IF(DEGREES(ACOS(SIN(RADIANS(G561))*SIN(RADIANS(E560))+COS(RADIANS(G561))*COS(RADIANS(E560))*COS(RADIANS(AO550))))&gt;90,0,$F$4*$F$5/E559^2*(SIN(RADIANS(G561))*SIN(RADIANS(E560))+COS(RADIANS(G561))*COS(RADIANS(E560))*COS(RADIANS(AO550))))</f>
        <v>0</v>
      </c>
      <c r="AP561" s="3">
        <f>IF(DEGREES(ACOS(SIN(RADIANS(G561))*SIN(RADIANS(E560))+COS(RADIANS(G561))*COS(RADIANS(E560))*COS(RADIANS(AP550))))&gt;90,0,$F$4*$F$5/E559^2*(SIN(RADIANS(G561))*SIN(RADIANS(E560))+COS(RADIANS(G561))*COS(RADIANS(E560))*COS(RADIANS(AP550))))</f>
        <v>0</v>
      </c>
      <c r="AQ561" s="3">
        <f>IF(DEGREES(ACOS(SIN(RADIANS(G561))*SIN(RADIANS(E560))+COS(RADIANS(G561))*COS(RADIANS(E560))*COS(RADIANS(AQ550))))&gt;90,0,$F$4*$F$5/E559^2*(SIN(RADIANS(G561))*SIN(RADIANS(E560))+COS(RADIANS(G561))*COS(RADIANS(E560))*COS(RADIANS(AQ550))))</f>
        <v>0</v>
      </c>
      <c r="AR561" s="3">
        <f>IF(DEGREES(ACOS(SIN(RADIANS(G561))*SIN(RADIANS(E560))+COS(RADIANS(G561))*COS(RADIANS(E560))*COS(RADIANS(AR550))))&gt;90,0,$F$4*$F$5/E559^2*(SIN(RADIANS(G561))*SIN(RADIANS(E560))+COS(RADIANS(G561))*COS(RADIANS(E560))*COS(RADIANS(AR550))))</f>
        <v>0</v>
      </c>
    </row>
    <row r="562" spans="2:44" ht="15.75" customHeight="1" x14ac:dyDescent="0.2">
      <c r="B562" s="20" t="s">
        <v>790</v>
      </c>
      <c r="E562" s="3">
        <f>E561-E553-360*ROUNDDOWN((E561-E553)/360,0)</f>
        <v>0</v>
      </c>
      <c r="G562" s="3">
        <v>-10</v>
      </c>
      <c r="I562" s="3">
        <f>IF(DEGREES(ACOS(SIN(RADIANS(G562))*SIN(RADIANS(E560))+COS(RADIANS(G562))*COS(RADIANS(E560))*COS(RADIANS(I550))))&gt;90,0,$F$4*$F$5/E559^2*(SIN(RADIANS(G562))*SIN(RADIANS(E560))+COS(RADIANS(G562))*COS(RADIANS(E560))*COS(RADIANS(I550))))</f>
        <v>0</v>
      </c>
      <c r="J562" s="3">
        <f>IF(DEGREES(ACOS(SIN(RADIANS(G562))*SIN(RADIANS(E560))+COS(RADIANS(G562))*COS(RADIANS(E560))*COS(RADIANS(J550))))&gt;90,0,$F$4*$F$5/E559^2*(SIN(RADIANS(G562))*SIN(RADIANS(E560))+COS(RADIANS(G562))*COS(RADIANS(E560))*COS(RADIANS(J550))))</f>
        <v>0</v>
      </c>
      <c r="K562" s="3">
        <f>IF(DEGREES(ACOS(SIN(RADIANS(G562))*SIN(RADIANS(E560))+COS(RADIANS(G562))*COS(RADIANS(E560))*COS(RADIANS(K550))))&gt;90,0,$F$4*$F$5/E559^2*(SIN(RADIANS(G562))*SIN(RADIANS(E560))+COS(RADIANS(G562))*COS(RADIANS(E560))*COS(RADIANS(K550))))</f>
        <v>0</v>
      </c>
      <c r="L562" s="3">
        <f>IF(DEGREES(ACOS(SIN(RADIANS(G562))*SIN(RADIANS(E560))+COS(RADIANS(G562))*COS(RADIANS(E560))*COS(RADIANS(L550))))&gt;90,0,$F$4*$F$5/E559^2*(SIN(RADIANS(G562))*SIN(RADIANS(E560))+COS(RADIANS(G562))*COS(RADIANS(E560))*COS(RADIANS(L550))))</f>
        <v>0</v>
      </c>
      <c r="M562" s="3">
        <f>IF(DEGREES(ACOS(SIN(RADIANS(G562))*SIN(RADIANS(E560))+COS(RADIANS(G562))*COS(RADIANS(E560))*COS(RADIANS(M550))))&gt;90,0,$F$4*$F$5/E559^2*(SIN(RADIANS(G562))*SIN(RADIANS(E560))+COS(RADIANS(G562))*COS(RADIANS(E560))*COS(RADIANS(M550))))</f>
        <v>0</v>
      </c>
      <c r="N562" s="3">
        <f>IF(DEGREES(ACOS(SIN(RADIANS(G562))*SIN(RADIANS(E560))+COS(RADIANS(G562))*COS(RADIANS(E560))*COS(RADIANS(N550))))&gt;90,0,$F$4*$F$5/E559^2*(SIN(RADIANS(G562))*SIN(RADIANS(E560))+COS(RADIANS(G562))*COS(RADIANS(E560))*COS(RADIANS(N550))))</f>
        <v>0</v>
      </c>
      <c r="O562" s="3">
        <f>IF(DEGREES(ACOS(SIN(RADIANS(G562))*SIN(RADIANS(E560))+COS(RADIANS(G562))*COS(RADIANS(E560))*COS(RADIANS(O550))))&gt;90,0,$F$4*$F$5/E559^2*(SIN(RADIANS(G562))*SIN(RADIANS(E560))+COS(RADIANS(G562))*COS(RADIANS(E560))*COS(RADIANS(O550))))</f>
        <v>0</v>
      </c>
      <c r="P562" s="3">
        <f>IF(DEGREES(ACOS(SIN(RADIANS(G562))*SIN(RADIANS(E560))+COS(RADIANS(G562))*COS(RADIANS(E560))*COS(RADIANS(P550))))&gt;90,0,$F$4*$F$5/E559^2*(SIN(RADIANS(G562))*SIN(RADIANS(E560))+COS(RADIANS(G562))*COS(RADIANS(E560))*COS(RADIANS(P550))))</f>
        <v>0</v>
      </c>
      <c r="Q562" s="3">
        <f>IF(DEGREES(ACOS(SIN(RADIANS(G562))*SIN(RADIANS(E560))+COS(RADIANS(G562))*COS(RADIANS(E560))*COS(RADIANS(Q550))))&gt;90,0,$F$4*$F$5/E559^2*(SIN(RADIANS(G562))*SIN(RADIANS(E560))+COS(RADIANS(G562))*COS(RADIANS(E560))*COS(RADIANS(Q550))))</f>
        <v>0</v>
      </c>
      <c r="R562" s="3" t="e">
        <f>IF(DEGREES(ACOS(SIN(RADIANS(G562))*SIN(RADIANS(E560))+COS(RADIANS(G562))*COS(RADIANS(E560))*COS(RADIANS(R550))))&gt;90,0,$F$4*$F$5/E559^2*(SIN(RADIANS(G562))*SIN(RADIANS(E560))+COS(RADIANS(G562))*COS(RADIANS(E560))*COS(RADIANS(R550))))</f>
        <v>#DIV/0!</v>
      </c>
      <c r="S562" s="3" t="e">
        <f>IF(DEGREES(ACOS(SIN(RADIANS(G562))*SIN(RADIANS(E560))+COS(RADIANS(G562))*COS(RADIANS(E560))*COS(RADIANS(S550))))&gt;90,0,$F$4*$F$5/E559^2*(SIN(RADIANS(G562))*SIN(RADIANS(E560))+COS(RADIANS(G562))*COS(RADIANS(E560))*COS(RADIANS(S550))))</f>
        <v>#DIV/0!</v>
      </c>
      <c r="T562" s="3" t="e">
        <f>IF(DEGREES(ACOS(SIN(RADIANS(G562))*SIN(RADIANS(E560))+COS(RADIANS(G562))*COS(RADIANS(E560))*COS(RADIANS(T550))))&gt;90,0,$F$4*$F$5/E559^2*(SIN(RADIANS(G562))*SIN(RADIANS(E560))+COS(RADIANS(G562))*COS(RADIANS(E560))*COS(RADIANS(T550))))</f>
        <v>#DIV/0!</v>
      </c>
      <c r="U562" s="3" t="e">
        <f>IF(DEGREES(ACOS(SIN(RADIANS(G562))*SIN(RADIANS(E560))+COS(RADIANS(G562))*COS(RADIANS(E560))*COS(RADIANS(U550))))&gt;90,0,$F$4*$F$5/E559^2*(SIN(RADIANS(G562))*SIN(RADIANS(E560))+COS(RADIANS(G562))*COS(RADIANS(E560))*COS(RADIANS(U550))))</f>
        <v>#DIV/0!</v>
      </c>
      <c r="V562" s="3" t="e">
        <f>IF(DEGREES(ACOS(SIN(RADIANS(G562))*SIN(RADIANS(E560))+COS(RADIANS(G562))*COS(RADIANS(E560))*COS(RADIANS(V550))))&gt;90,0,$F$4*$F$5/E559^2*(SIN(RADIANS(G562))*SIN(RADIANS(E560))+COS(RADIANS(G562))*COS(RADIANS(E560))*COS(RADIANS(V550))))</f>
        <v>#DIV/0!</v>
      </c>
      <c r="W562" s="3" t="e">
        <f>IF(DEGREES(ACOS(SIN(RADIANS(G562))*SIN(RADIANS(E560))+COS(RADIANS(G562))*COS(RADIANS(E560))*COS(RADIANS(W550))))&gt;90,0,$F$4*$F$5/E559^2*(SIN(RADIANS(G562))*SIN(RADIANS(E560))+COS(RADIANS(G562))*COS(RADIANS(E560))*COS(RADIANS(W550))))</f>
        <v>#DIV/0!</v>
      </c>
      <c r="X562" s="3" t="e">
        <f>IF(DEGREES(ACOS(SIN(RADIANS(G562))*SIN(RADIANS(E560))+COS(RADIANS(G562))*COS(RADIANS(E560))*COS(RADIANS(X550))))&gt;90,0,$F$4*$F$5/E559^2*(SIN(RADIANS(G562))*SIN(RADIANS(E560))+COS(RADIANS(G562))*COS(RADIANS(E560))*COS(RADIANS(X550))))</f>
        <v>#DIV/0!</v>
      </c>
      <c r="Y562" s="3" t="e">
        <f>IF(DEGREES(ACOS(SIN(RADIANS(G562))*SIN(RADIANS(E560))+COS(RADIANS(G562))*COS(RADIANS(E560))*COS(RADIANS(Y550))))&gt;90,0,$F$4*$F$5/E559^2*(SIN(RADIANS(G562))*SIN(RADIANS(E560))+COS(RADIANS(G562))*COS(RADIANS(E560))*COS(RADIANS(Y550))))</f>
        <v>#DIV/0!</v>
      </c>
      <c r="Z562" s="3" t="e">
        <f>IF(DEGREES(ACOS(SIN(RADIANS(G562))*SIN(RADIANS(E560))+COS(RADIANS(G562))*COS(RADIANS(E560))*COS(RADIANS(Z550))))&gt;90,0,$F$4*$F$5/E559^2*(SIN(RADIANS(G562))*SIN(RADIANS(E560))+COS(RADIANS(G562))*COS(RADIANS(E560))*COS(RADIANS(Z550))))</f>
        <v>#DIV/0!</v>
      </c>
      <c r="AA562" s="3" t="e">
        <f>IF(DEGREES(ACOS(SIN(RADIANS(G562))*SIN(RADIANS(E560))+COS(RADIANS(G562))*COS(RADIANS(E560))*COS(RADIANS(AA550))))&gt;90,0,$F$4*$F$5/E559^2*(SIN(RADIANS(G562))*SIN(RADIANS(E560))+COS(RADIANS(G562))*COS(RADIANS(E560))*COS(RADIANS(AA550))))</f>
        <v>#DIV/0!</v>
      </c>
      <c r="AB562" s="3" t="e">
        <f>IF(DEGREES(ACOS(SIN(RADIANS(G562))*SIN(RADIANS(E560))+COS(RADIANS(G562))*COS(RADIANS(E560))*COS(RADIANS(AB550))))&gt;90,0,$F$4*$F$5/E559^2*(SIN(RADIANS(G562))*SIN(RADIANS(E560))+COS(RADIANS(G562))*COS(RADIANS(E560))*COS(RADIANS(AB550))))</f>
        <v>#DIV/0!</v>
      </c>
      <c r="AC562" s="3" t="e">
        <f>IF(DEGREES(ACOS(SIN(RADIANS(G562))*SIN(RADIANS(E560))+COS(RADIANS(G562))*COS(RADIANS(E560))*COS(RADIANS(AC550))))&gt;90,0,$F$4*$F$5/E559^2*(SIN(RADIANS(G562))*SIN(RADIANS(E560))+COS(RADIANS(G562))*COS(RADIANS(E560))*COS(RADIANS(AC550))))</f>
        <v>#DIV/0!</v>
      </c>
      <c r="AD562" s="3" t="e">
        <f>IF(DEGREES(ACOS(SIN(RADIANS(G562))*SIN(RADIANS(E560))+COS(RADIANS(G562))*COS(RADIANS(E560))*COS(RADIANS(AD550))))&gt;90,0,$F$4*$F$5/E559^2*(SIN(RADIANS(G562))*SIN(RADIANS(E560))+COS(RADIANS(G562))*COS(RADIANS(E560))*COS(RADIANS(AD550))))</f>
        <v>#DIV/0!</v>
      </c>
      <c r="AE562" s="3" t="e">
        <f>IF(DEGREES(ACOS(SIN(RADIANS(G562))*SIN(RADIANS(E560))+COS(RADIANS(G562))*COS(RADIANS(E560))*COS(RADIANS(AE550))))&gt;90,0,$F$4*$F$5/E559^2*(SIN(RADIANS(G562))*SIN(RADIANS(E560))+COS(RADIANS(G562))*COS(RADIANS(E560))*COS(RADIANS(AE550))))</f>
        <v>#DIV/0!</v>
      </c>
      <c r="AF562" s="3" t="e">
        <f>IF(DEGREES(ACOS(SIN(RADIANS(G562))*SIN(RADIANS(E560))+COS(RADIANS(G562))*COS(RADIANS(E560))*COS(RADIANS(AF550))))&gt;90,0,$F$4*$F$5/E559^2*(SIN(RADIANS(G562))*SIN(RADIANS(E560))+COS(RADIANS(G562))*COS(RADIANS(E560))*COS(RADIANS(AF550))))</f>
        <v>#DIV/0!</v>
      </c>
      <c r="AG562" s="3" t="e">
        <f>IF(DEGREES(ACOS(SIN(RADIANS(G562))*SIN(RADIANS(E560))+COS(RADIANS(G562))*COS(RADIANS(E560))*COS(RADIANS(AG550))))&gt;90,0,$F$4*$F$5/E559^2*(SIN(RADIANS(G562))*SIN(RADIANS(E560))+COS(RADIANS(G562))*COS(RADIANS(E560))*COS(RADIANS(AG550))))</f>
        <v>#DIV/0!</v>
      </c>
      <c r="AH562" s="3" t="e">
        <f>IF(DEGREES(ACOS(SIN(RADIANS(G562))*SIN(RADIANS(E560))+COS(RADIANS(G562))*COS(RADIANS(E560))*COS(RADIANS(AH550))))&gt;90,0,$F$4*$F$5/E559^2*(SIN(RADIANS(G562))*SIN(RADIANS(E560))+COS(RADIANS(G562))*COS(RADIANS(E560))*COS(RADIANS(AH550))))</f>
        <v>#DIV/0!</v>
      </c>
      <c r="AI562" s="3" t="e">
        <f>IF(DEGREES(ACOS(SIN(RADIANS(G562))*SIN(RADIANS(E560))+COS(RADIANS(G562))*COS(RADIANS(E560))*COS(RADIANS(AI550))))&gt;90,0,$F$4*$F$5/E559^2*(SIN(RADIANS(G562))*SIN(RADIANS(E560))+COS(RADIANS(G562))*COS(RADIANS(E560))*COS(RADIANS(AI550))))</f>
        <v>#DIV/0!</v>
      </c>
      <c r="AJ562" s="3" t="e">
        <f>IF(DEGREES(ACOS(SIN(RADIANS(G562))*SIN(RADIANS(E560))+COS(RADIANS(G562))*COS(RADIANS(E560))*COS(RADIANS(AJ550))))&gt;90,0,$F$4*$F$5/E559^2*(SIN(RADIANS(G562))*SIN(RADIANS(E560))+COS(RADIANS(G562))*COS(RADIANS(E560))*COS(RADIANS(AJ550))))</f>
        <v>#DIV/0!</v>
      </c>
      <c r="AK562" s="3">
        <f>IF(DEGREES(ACOS(SIN(RADIANS(G562))*SIN(RADIANS(E560))+COS(RADIANS(G562))*COS(RADIANS(E560))*COS(RADIANS(AK550))))&gt;90,0,$F$4*$F$5/E559^2*(SIN(RADIANS(G562))*SIN(RADIANS(E560))+COS(RADIANS(G562))*COS(RADIANS(E560))*COS(RADIANS(AK550))))</f>
        <v>0</v>
      </c>
      <c r="AL562" s="3">
        <f>IF(DEGREES(ACOS(SIN(RADIANS(G562))*SIN(RADIANS(E560))+COS(RADIANS(G562))*COS(RADIANS(E560))*COS(RADIANS(AL550))))&gt;90,0,$F$4*$F$5/E559^2*(SIN(RADIANS(G562))*SIN(RADIANS(E560))+COS(RADIANS(G562))*COS(RADIANS(E560))*COS(RADIANS(AL550))))</f>
        <v>0</v>
      </c>
      <c r="AM562" s="3">
        <f>IF(DEGREES(ACOS(SIN(RADIANS(G562))*SIN(RADIANS(E560))+COS(RADIANS(G562))*COS(RADIANS(E560))*COS(RADIANS(AM550))))&gt;90,0,$F$4*$F$5/E559^2*(SIN(RADIANS(G562))*SIN(RADIANS(E560))+COS(RADIANS(G562))*COS(RADIANS(E560))*COS(RADIANS(AM550))))</f>
        <v>0</v>
      </c>
      <c r="AN562" s="3">
        <f>IF(DEGREES(ACOS(SIN(RADIANS(G562))*SIN(RADIANS(E560))+COS(RADIANS(G562))*COS(RADIANS(E560))*COS(RADIANS(AN550))))&gt;90,0,$F$4*$F$5/E559^2*(SIN(RADIANS(G562))*SIN(RADIANS(E560))+COS(RADIANS(G562))*COS(RADIANS(E560))*COS(RADIANS(AN550))))</f>
        <v>0</v>
      </c>
      <c r="AO562" s="3">
        <f>IF(DEGREES(ACOS(SIN(RADIANS(G562))*SIN(RADIANS(E560))+COS(RADIANS(G562))*COS(RADIANS(E560))*COS(RADIANS(AO550))))&gt;90,0,$F$4*$F$5/E559^2*(SIN(RADIANS(G562))*SIN(RADIANS(E560))+COS(RADIANS(G562))*COS(RADIANS(E560))*COS(RADIANS(AO550))))</f>
        <v>0</v>
      </c>
      <c r="AP562" s="3">
        <f>IF(DEGREES(ACOS(SIN(RADIANS(G562))*SIN(RADIANS(E560))+COS(RADIANS(G562))*COS(RADIANS(E560))*COS(RADIANS(AP550))))&gt;90,0,$F$4*$F$5/E559^2*(SIN(RADIANS(G562))*SIN(RADIANS(E560))+COS(RADIANS(G562))*COS(RADIANS(E560))*COS(RADIANS(AP550))))</f>
        <v>0</v>
      </c>
      <c r="AQ562" s="3">
        <f>IF(DEGREES(ACOS(SIN(RADIANS(G562))*SIN(RADIANS(E560))+COS(RADIANS(G562))*COS(RADIANS(E560))*COS(RADIANS(AQ550))))&gt;90,0,$F$4*$F$5/E559^2*(SIN(RADIANS(G562))*SIN(RADIANS(E560))+COS(RADIANS(G562))*COS(RADIANS(E560))*COS(RADIANS(AQ550))))</f>
        <v>0</v>
      </c>
      <c r="AR562" s="3">
        <f>IF(DEGREES(ACOS(SIN(RADIANS(G562))*SIN(RADIANS(E560))+COS(RADIANS(G562))*COS(RADIANS(E560))*COS(RADIANS(AR550))))&gt;90,0,$F$4*$F$5/E559^2*(SIN(RADIANS(G562))*SIN(RADIANS(E560))+COS(RADIANS(G562))*COS(RADIANS(E560))*COS(RADIANS(AR550))))</f>
        <v>0</v>
      </c>
    </row>
    <row r="563" spans="2:44" ht="15.75" customHeight="1" x14ac:dyDescent="0.2">
      <c r="G563" s="3">
        <v>-20</v>
      </c>
      <c r="I563" s="3">
        <f>IF(DEGREES(ACOS(SIN(RADIANS(G563))*SIN(RADIANS(E560))+COS(RADIANS(G563))*COS(RADIANS(E560))*COS(RADIANS(I550))))&gt;90,0,$F$4*$F$5/E559^2*(SIN(RADIANS(G563))*SIN(RADIANS(E560))+COS(RADIANS(G563))*COS(RADIANS(E560))*COS(RADIANS(I550))))</f>
        <v>0</v>
      </c>
      <c r="J563" s="3">
        <f>IF(DEGREES(ACOS(SIN(RADIANS(G563))*SIN(RADIANS(E560))+COS(RADIANS(G563))*COS(RADIANS(E560))*COS(RADIANS(J550))))&gt;90,0,$F$4*$F$5/E559^2*(SIN(RADIANS(G563))*SIN(RADIANS(E560))+COS(RADIANS(G563))*COS(RADIANS(E560))*COS(RADIANS(J550))))</f>
        <v>0</v>
      </c>
      <c r="K563" s="3">
        <f>IF(DEGREES(ACOS(SIN(RADIANS(G563))*SIN(RADIANS(E560))+COS(RADIANS(G563))*COS(RADIANS(E560))*COS(RADIANS(K550))))&gt;90,0,$F$4*$F$5/E559^2*(SIN(RADIANS(G563))*SIN(RADIANS(E560))+COS(RADIANS(G563))*COS(RADIANS(E560))*COS(RADIANS(K550))))</f>
        <v>0</v>
      </c>
      <c r="L563" s="3">
        <f>IF(DEGREES(ACOS(SIN(RADIANS(G563))*SIN(RADIANS(E560))+COS(RADIANS(G563))*COS(RADIANS(E560))*COS(RADIANS(L550))))&gt;90,0,$F$4*$F$5/E559^2*(SIN(RADIANS(G563))*SIN(RADIANS(E560))+COS(RADIANS(G563))*COS(RADIANS(E560))*COS(RADIANS(L550))))</f>
        <v>0</v>
      </c>
      <c r="M563" s="3">
        <f>IF(DEGREES(ACOS(SIN(RADIANS(G563))*SIN(RADIANS(E560))+COS(RADIANS(G563))*COS(RADIANS(E560))*COS(RADIANS(M550))))&gt;90,0,$F$4*$F$5/E559^2*(SIN(RADIANS(G563))*SIN(RADIANS(E560))+COS(RADIANS(G563))*COS(RADIANS(E560))*COS(RADIANS(M550))))</f>
        <v>0</v>
      </c>
      <c r="N563" s="3">
        <f>IF(DEGREES(ACOS(SIN(RADIANS(G563))*SIN(RADIANS(E560))+COS(RADIANS(G563))*COS(RADIANS(E560))*COS(RADIANS(N550))))&gt;90,0,$F$4*$F$5/E559^2*(SIN(RADIANS(G563))*SIN(RADIANS(E560))+COS(RADIANS(G563))*COS(RADIANS(E560))*COS(RADIANS(N550))))</f>
        <v>0</v>
      </c>
      <c r="O563" s="3">
        <f>IF(DEGREES(ACOS(SIN(RADIANS(G563))*SIN(RADIANS(E560))+COS(RADIANS(G563))*COS(RADIANS(E560))*COS(RADIANS(O550))))&gt;90,0,$F$4*$F$5/E559^2*(SIN(RADIANS(G563))*SIN(RADIANS(E560))+COS(RADIANS(G563))*COS(RADIANS(E560))*COS(RADIANS(O550))))</f>
        <v>0</v>
      </c>
      <c r="P563" s="3">
        <f>IF(DEGREES(ACOS(SIN(RADIANS(G563))*SIN(RADIANS(E560))+COS(RADIANS(G563))*COS(RADIANS(E560))*COS(RADIANS(P550))))&gt;90,0,$F$4*$F$5/E559^2*(SIN(RADIANS(G563))*SIN(RADIANS(E560))+COS(RADIANS(G563))*COS(RADIANS(E560))*COS(RADIANS(P550))))</f>
        <v>0</v>
      </c>
      <c r="Q563" s="3">
        <f>IF(DEGREES(ACOS(SIN(RADIANS(G563))*SIN(RADIANS(E560))+COS(RADIANS(G563))*COS(RADIANS(E560))*COS(RADIANS(Q550))))&gt;90,0,$F$4*$F$5/E559^2*(SIN(RADIANS(G563))*SIN(RADIANS(E560))+COS(RADIANS(G563))*COS(RADIANS(E560))*COS(RADIANS(Q550))))</f>
        <v>0</v>
      </c>
      <c r="R563" s="3" t="e">
        <f>IF(DEGREES(ACOS(SIN(RADIANS(G563))*SIN(RADIANS(E560))+COS(RADIANS(G563))*COS(RADIANS(E560))*COS(RADIANS(R550))))&gt;90,0,$F$4*$F$5/E559^2*(SIN(RADIANS(G563))*SIN(RADIANS(E560))+COS(RADIANS(G563))*COS(RADIANS(E560))*COS(RADIANS(R550))))</f>
        <v>#DIV/0!</v>
      </c>
      <c r="S563" s="3" t="e">
        <f>IF(DEGREES(ACOS(SIN(RADIANS(G563))*SIN(RADIANS(E560))+COS(RADIANS(G563))*COS(RADIANS(E560))*COS(RADIANS(S550))))&gt;90,0,$F$4*$F$5/E559^2*(SIN(RADIANS(G563))*SIN(RADIANS(E560))+COS(RADIANS(G563))*COS(RADIANS(E560))*COS(RADIANS(S550))))</f>
        <v>#DIV/0!</v>
      </c>
      <c r="T563" s="3" t="e">
        <f>IF(DEGREES(ACOS(SIN(RADIANS(G563))*SIN(RADIANS(E560))+COS(RADIANS(G563))*COS(RADIANS(E560))*COS(RADIANS(T550))))&gt;90,0,$F$4*$F$5/E559^2*(SIN(RADIANS(G563))*SIN(RADIANS(E560))+COS(RADIANS(G563))*COS(RADIANS(E560))*COS(RADIANS(T550))))</f>
        <v>#DIV/0!</v>
      </c>
      <c r="U563" s="3" t="e">
        <f>IF(DEGREES(ACOS(SIN(RADIANS(G563))*SIN(RADIANS(E560))+COS(RADIANS(G563))*COS(RADIANS(E560))*COS(RADIANS(U550))))&gt;90,0,$F$4*$F$5/E559^2*(SIN(RADIANS(G563))*SIN(RADIANS(E560))+COS(RADIANS(G563))*COS(RADIANS(E560))*COS(RADIANS(U550))))</f>
        <v>#DIV/0!</v>
      </c>
      <c r="V563" s="3" t="e">
        <f>IF(DEGREES(ACOS(SIN(RADIANS(G563))*SIN(RADIANS(E560))+COS(RADIANS(G563))*COS(RADIANS(E560))*COS(RADIANS(V550))))&gt;90,0,$F$4*$F$5/E559^2*(SIN(RADIANS(G563))*SIN(RADIANS(E560))+COS(RADIANS(G563))*COS(RADIANS(E560))*COS(RADIANS(V550))))</f>
        <v>#DIV/0!</v>
      </c>
      <c r="W563" s="3" t="e">
        <f>IF(DEGREES(ACOS(SIN(RADIANS(G563))*SIN(RADIANS(E560))+COS(RADIANS(G563))*COS(RADIANS(E560))*COS(RADIANS(W550))))&gt;90,0,$F$4*$F$5/E559^2*(SIN(RADIANS(G563))*SIN(RADIANS(E560))+COS(RADIANS(G563))*COS(RADIANS(E560))*COS(RADIANS(W550))))</f>
        <v>#DIV/0!</v>
      </c>
      <c r="X563" s="3" t="e">
        <f>IF(DEGREES(ACOS(SIN(RADIANS(G563))*SIN(RADIANS(E560))+COS(RADIANS(G563))*COS(RADIANS(E560))*COS(RADIANS(X550))))&gt;90,0,$F$4*$F$5/E559^2*(SIN(RADIANS(G563))*SIN(RADIANS(E560))+COS(RADIANS(G563))*COS(RADIANS(E560))*COS(RADIANS(X550))))</f>
        <v>#DIV/0!</v>
      </c>
      <c r="Y563" s="3" t="e">
        <f>IF(DEGREES(ACOS(SIN(RADIANS(G563))*SIN(RADIANS(E560))+COS(RADIANS(G563))*COS(RADIANS(E560))*COS(RADIANS(Y550))))&gt;90,0,$F$4*$F$5/E559^2*(SIN(RADIANS(G563))*SIN(RADIANS(E560))+COS(RADIANS(G563))*COS(RADIANS(E560))*COS(RADIANS(Y550))))</f>
        <v>#DIV/0!</v>
      </c>
      <c r="Z563" s="3" t="e">
        <f>IF(DEGREES(ACOS(SIN(RADIANS(G563))*SIN(RADIANS(E560))+COS(RADIANS(G563))*COS(RADIANS(E560))*COS(RADIANS(Z550))))&gt;90,0,$F$4*$F$5/E559^2*(SIN(RADIANS(G563))*SIN(RADIANS(E560))+COS(RADIANS(G563))*COS(RADIANS(E560))*COS(RADIANS(Z550))))</f>
        <v>#DIV/0!</v>
      </c>
      <c r="AA563" s="3" t="e">
        <f>IF(DEGREES(ACOS(SIN(RADIANS(G563))*SIN(RADIANS(E560))+COS(RADIANS(G563))*COS(RADIANS(E560))*COS(RADIANS(AA550))))&gt;90,0,$F$4*$F$5/E559^2*(SIN(RADIANS(G563))*SIN(RADIANS(E560))+COS(RADIANS(G563))*COS(RADIANS(E560))*COS(RADIANS(AA550))))</f>
        <v>#DIV/0!</v>
      </c>
      <c r="AB563" s="3" t="e">
        <f>IF(DEGREES(ACOS(SIN(RADIANS(G563))*SIN(RADIANS(E560))+COS(RADIANS(G563))*COS(RADIANS(E560))*COS(RADIANS(AB550))))&gt;90,0,$F$4*$F$5/E559^2*(SIN(RADIANS(G563))*SIN(RADIANS(E560))+COS(RADIANS(G563))*COS(RADIANS(E560))*COS(RADIANS(AB550))))</f>
        <v>#DIV/0!</v>
      </c>
      <c r="AC563" s="3" t="e">
        <f>IF(DEGREES(ACOS(SIN(RADIANS(G563))*SIN(RADIANS(E560))+COS(RADIANS(G563))*COS(RADIANS(E560))*COS(RADIANS(AC550))))&gt;90,0,$F$4*$F$5/E559^2*(SIN(RADIANS(G563))*SIN(RADIANS(E560))+COS(RADIANS(G563))*COS(RADIANS(E560))*COS(RADIANS(AC550))))</f>
        <v>#DIV/0!</v>
      </c>
      <c r="AD563" s="3" t="e">
        <f>IF(DEGREES(ACOS(SIN(RADIANS(G563))*SIN(RADIANS(E560))+COS(RADIANS(G563))*COS(RADIANS(E560))*COS(RADIANS(AD550))))&gt;90,0,$F$4*$F$5/E559^2*(SIN(RADIANS(G563))*SIN(RADIANS(E560))+COS(RADIANS(G563))*COS(RADIANS(E560))*COS(RADIANS(AD550))))</f>
        <v>#DIV/0!</v>
      </c>
      <c r="AE563" s="3" t="e">
        <f>IF(DEGREES(ACOS(SIN(RADIANS(G563))*SIN(RADIANS(E560))+COS(RADIANS(G563))*COS(RADIANS(E560))*COS(RADIANS(AE550))))&gt;90,0,$F$4*$F$5/E559^2*(SIN(RADIANS(G563))*SIN(RADIANS(E560))+COS(RADIANS(G563))*COS(RADIANS(E560))*COS(RADIANS(AE550))))</f>
        <v>#DIV/0!</v>
      </c>
      <c r="AF563" s="3" t="e">
        <f>IF(DEGREES(ACOS(SIN(RADIANS(G563))*SIN(RADIANS(E560))+COS(RADIANS(G563))*COS(RADIANS(E560))*COS(RADIANS(AF550))))&gt;90,0,$F$4*$F$5/E559^2*(SIN(RADIANS(G563))*SIN(RADIANS(E560))+COS(RADIANS(G563))*COS(RADIANS(E560))*COS(RADIANS(AF550))))</f>
        <v>#DIV/0!</v>
      </c>
      <c r="AG563" s="3" t="e">
        <f>IF(DEGREES(ACOS(SIN(RADIANS(G563))*SIN(RADIANS(E560))+COS(RADIANS(G563))*COS(RADIANS(E560))*COS(RADIANS(AG550))))&gt;90,0,$F$4*$F$5/E559^2*(SIN(RADIANS(G563))*SIN(RADIANS(E560))+COS(RADIANS(G563))*COS(RADIANS(E560))*COS(RADIANS(AG550))))</f>
        <v>#DIV/0!</v>
      </c>
      <c r="AH563" s="3" t="e">
        <f>IF(DEGREES(ACOS(SIN(RADIANS(G563))*SIN(RADIANS(E560))+COS(RADIANS(G563))*COS(RADIANS(E560))*COS(RADIANS(AH550))))&gt;90,0,$F$4*$F$5/E559^2*(SIN(RADIANS(G563))*SIN(RADIANS(E560))+COS(RADIANS(G563))*COS(RADIANS(E560))*COS(RADIANS(AH550))))</f>
        <v>#DIV/0!</v>
      </c>
      <c r="AI563" s="3" t="e">
        <f>IF(DEGREES(ACOS(SIN(RADIANS(G563))*SIN(RADIANS(E560))+COS(RADIANS(G563))*COS(RADIANS(E560))*COS(RADIANS(AI550))))&gt;90,0,$F$4*$F$5/E559^2*(SIN(RADIANS(G563))*SIN(RADIANS(E560))+COS(RADIANS(G563))*COS(RADIANS(E560))*COS(RADIANS(AI550))))</f>
        <v>#DIV/0!</v>
      </c>
      <c r="AJ563" s="3" t="e">
        <f>IF(DEGREES(ACOS(SIN(RADIANS(G563))*SIN(RADIANS(E560))+COS(RADIANS(G563))*COS(RADIANS(E560))*COS(RADIANS(AJ550))))&gt;90,0,$F$4*$F$5/E559^2*(SIN(RADIANS(G563))*SIN(RADIANS(E560))+COS(RADIANS(G563))*COS(RADIANS(E560))*COS(RADIANS(AJ550))))</f>
        <v>#DIV/0!</v>
      </c>
      <c r="AK563" s="3">
        <f>IF(DEGREES(ACOS(SIN(RADIANS(G563))*SIN(RADIANS(E560))+COS(RADIANS(G563))*COS(RADIANS(E560))*COS(RADIANS(AK550))))&gt;90,0,$F$4*$F$5/E559^2*(SIN(RADIANS(G563))*SIN(RADIANS(E560))+COS(RADIANS(G563))*COS(RADIANS(E560))*COS(RADIANS(AK550))))</f>
        <v>0</v>
      </c>
      <c r="AL563" s="3">
        <f>IF(DEGREES(ACOS(SIN(RADIANS(G563))*SIN(RADIANS(E560))+COS(RADIANS(G563))*COS(RADIANS(E560))*COS(RADIANS(AL550))))&gt;90,0,$F$4*$F$5/E559^2*(SIN(RADIANS(G563))*SIN(RADIANS(E560))+COS(RADIANS(G563))*COS(RADIANS(E560))*COS(RADIANS(AL550))))</f>
        <v>0</v>
      </c>
      <c r="AM563" s="3">
        <f>IF(DEGREES(ACOS(SIN(RADIANS(G563))*SIN(RADIANS(E560))+COS(RADIANS(G563))*COS(RADIANS(E560))*COS(RADIANS(AM550))))&gt;90,0,$F$4*$F$5/E559^2*(SIN(RADIANS(G563))*SIN(RADIANS(E560))+COS(RADIANS(G563))*COS(RADIANS(E560))*COS(RADIANS(AM550))))</f>
        <v>0</v>
      </c>
      <c r="AN563" s="3">
        <f>IF(DEGREES(ACOS(SIN(RADIANS(G563))*SIN(RADIANS(E560))+COS(RADIANS(G563))*COS(RADIANS(E560))*COS(RADIANS(AN550))))&gt;90,0,$F$4*$F$5/E559^2*(SIN(RADIANS(G563))*SIN(RADIANS(E560))+COS(RADIANS(G563))*COS(RADIANS(E560))*COS(RADIANS(AN550))))</f>
        <v>0</v>
      </c>
      <c r="AO563" s="3">
        <f>IF(DEGREES(ACOS(SIN(RADIANS(G563))*SIN(RADIANS(E560))+COS(RADIANS(G563))*COS(RADIANS(E560))*COS(RADIANS(AO550))))&gt;90,0,$F$4*$F$5/E559^2*(SIN(RADIANS(G563))*SIN(RADIANS(E560))+COS(RADIANS(G563))*COS(RADIANS(E560))*COS(RADIANS(AO550))))</f>
        <v>0</v>
      </c>
      <c r="AP563" s="3">
        <f>IF(DEGREES(ACOS(SIN(RADIANS(G563))*SIN(RADIANS(E560))+COS(RADIANS(G563))*COS(RADIANS(E560))*COS(RADIANS(AP550))))&gt;90,0,$F$4*$F$5/E559^2*(SIN(RADIANS(G563))*SIN(RADIANS(E560))+COS(RADIANS(G563))*COS(RADIANS(E560))*COS(RADIANS(AP550))))</f>
        <v>0</v>
      </c>
      <c r="AQ563" s="3">
        <f>IF(DEGREES(ACOS(SIN(RADIANS(G563))*SIN(RADIANS(E560))+COS(RADIANS(G563))*COS(RADIANS(E560))*COS(RADIANS(AQ550))))&gt;90,0,$F$4*$F$5/E559^2*(SIN(RADIANS(G563))*SIN(RADIANS(E560))+COS(RADIANS(G563))*COS(RADIANS(E560))*COS(RADIANS(AQ550))))</f>
        <v>0</v>
      </c>
      <c r="AR563" s="3">
        <f>IF(DEGREES(ACOS(SIN(RADIANS(G563))*SIN(RADIANS(E560))+COS(RADIANS(G563))*COS(RADIANS(E560))*COS(RADIANS(AR550))))&gt;90,0,$F$4*$F$5/E559^2*(SIN(RADIANS(G563))*SIN(RADIANS(E560))+COS(RADIANS(G563))*COS(RADIANS(E560))*COS(RADIANS(AR550))))</f>
        <v>0</v>
      </c>
    </row>
    <row r="564" spans="2:44" ht="15.75" customHeight="1" x14ac:dyDescent="0.2">
      <c r="G564" s="3">
        <v>-30</v>
      </c>
      <c r="I564" s="3">
        <f>IF(DEGREES(ACOS(SIN(RADIANS(G564))*SIN(RADIANS(E560))+COS(RADIANS(G564))*COS(RADIANS(E560))*COS(RADIANS(I550))))&gt;90,0,$F$4*$F$5/E559^2*(SIN(RADIANS(G564))*SIN(RADIANS(E560))+COS(RADIANS(G564))*COS(RADIANS(E560))*COS(RADIANS(I550))))</f>
        <v>0</v>
      </c>
      <c r="J564" s="3">
        <f>IF(DEGREES(ACOS(SIN(RADIANS(G564))*SIN(RADIANS(E560))+COS(RADIANS(G564))*COS(RADIANS(E560))*COS(RADIANS(J550))))&gt;90,0,$F$4*$F$5/E559^2*(SIN(RADIANS(G564))*SIN(RADIANS(E560))+COS(RADIANS(G564))*COS(RADIANS(E560))*COS(RADIANS(J550))))</f>
        <v>0</v>
      </c>
      <c r="K564" s="3">
        <f>IF(DEGREES(ACOS(SIN(RADIANS(G564))*SIN(RADIANS(E560))+COS(RADIANS(G564))*COS(RADIANS(E560))*COS(RADIANS(K550))))&gt;90,0,$F$4*$F$5/E559^2*(SIN(RADIANS(G564))*SIN(RADIANS(E560))+COS(RADIANS(G564))*COS(RADIANS(E560))*COS(RADIANS(K550))))</f>
        <v>0</v>
      </c>
      <c r="L564" s="3">
        <f>IF(DEGREES(ACOS(SIN(RADIANS(G564))*SIN(RADIANS(E560))+COS(RADIANS(G564))*COS(RADIANS(E560))*COS(RADIANS(L550))))&gt;90,0,$F$4*$F$5/E559^2*(SIN(RADIANS(G564))*SIN(RADIANS(E560))+COS(RADIANS(G564))*COS(RADIANS(E560))*COS(RADIANS(L550))))</f>
        <v>0</v>
      </c>
      <c r="M564" s="3">
        <f>IF(DEGREES(ACOS(SIN(RADIANS(G564))*SIN(RADIANS(E560))+COS(RADIANS(G564))*COS(RADIANS(E560))*COS(RADIANS(M550))))&gt;90,0,$F$4*$F$5/E559^2*(SIN(RADIANS(G564))*SIN(RADIANS(E560))+COS(RADIANS(G564))*COS(RADIANS(E560))*COS(RADIANS(M550))))</f>
        <v>0</v>
      </c>
      <c r="N564" s="3">
        <f>IF(DEGREES(ACOS(SIN(RADIANS(G564))*SIN(RADIANS(E560))+COS(RADIANS(G564))*COS(RADIANS(E560))*COS(RADIANS(N550))))&gt;90,0,$F$4*$F$5/E559^2*(SIN(RADIANS(G564))*SIN(RADIANS(E560))+COS(RADIANS(G564))*COS(RADIANS(E560))*COS(RADIANS(N550))))</f>
        <v>0</v>
      </c>
      <c r="O564" s="3">
        <f>IF(DEGREES(ACOS(SIN(RADIANS(G564))*SIN(RADIANS(E560))+COS(RADIANS(G564))*COS(RADIANS(E560))*COS(RADIANS(O550))))&gt;90,0,$F$4*$F$5/E559^2*(SIN(RADIANS(G564))*SIN(RADIANS(E560))+COS(RADIANS(G564))*COS(RADIANS(E560))*COS(RADIANS(O550))))</f>
        <v>0</v>
      </c>
      <c r="P564" s="3">
        <f>IF(DEGREES(ACOS(SIN(RADIANS(G564))*SIN(RADIANS(E560))+COS(RADIANS(G564))*COS(RADIANS(E560))*COS(RADIANS(P550))))&gt;90,0,$F$4*$F$5/E559^2*(SIN(RADIANS(G564))*SIN(RADIANS(E560))+COS(RADIANS(G564))*COS(RADIANS(E560))*COS(RADIANS(P550))))</f>
        <v>0</v>
      </c>
      <c r="Q564" s="3">
        <f>IF(DEGREES(ACOS(SIN(RADIANS(G564))*SIN(RADIANS(E560))+COS(RADIANS(G564))*COS(RADIANS(E560))*COS(RADIANS(Q550))))&gt;90,0,$F$4*$F$5/E559^2*(SIN(RADIANS(G564))*SIN(RADIANS(E560))+COS(RADIANS(G564))*COS(RADIANS(E560))*COS(RADIANS(Q550))))</f>
        <v>0</v>
      </c>
      <c r="R564" s="3" t="e">
        <f>IF(DEGREES(ACOS(SIN(RADIANS(G564))*SIN(RADIANS(E560))+COS(RADIANS(G564))*COS(RADIANS(E560))*COS(RADIANS(R550))))&gt;90,0,$F$4*$F$5/E559^2*(SIN(RADIANS(G564))*SIN(RADIANS(E560))+COS(RADIANS(G564))*COS(RADIANS(E560))*COS(RADIANS(R550))))</f>
        <v>#DIV/0!</v>
      </c>
      <c r="S564" s="3" t="e">
        <f>IF(DEGREES(ACOS(SIN(RADIANS(G564))*SIN(RADIANS(E560))+COS(RADIANS(G564))*COS(RADIANS(E560))*COS(RADIANS(S550))))&gt;90,0,$F$4*$F$5/E559^2*(SIN(RADIANS(G564))*SIN(RADIANS(E560))+COS(RADIANS(G564))*COS(RADIANS(E560))*COS(RADIANS(S550))))</f>
        <v>#DIV/0!</v>
      </c>
      <c r="T564" s="3" t="e">
        <f>IF(DEGREES(ACOS(SIN(RADIANS(G564))*SIN(RADIANS(E560))+COS(RADIANS(G564))*COS(RADIANS(E560))*COS(RADIANS(T550))))&gt;90,0,$F$4*$F$5/E559^2*(SIN(RADIANS(G564))*SIN(RADIANS(E560))+COS(RADIANS(G564))*COS(RADIANS(E560))*COS(RADIANS(T550))))</f>
        <v>#DIV/0!</v>
      </c>
      <c r="U564" s="3" t="e">
        <f>IF(DEGREES(ACOS(SIN(RADIANS(G564))*SIN(RADIANS(E560))+COS(RADIANS(G564))*COS(RADIANS(E560))*COS(RADIANS(U550))))&gt;90,0,$F$4*$F$5/E559^2*(SIN(RADIANS(G564))*SIN(RADIANS(E560))+COS(RADIANS(G564))*COS(RADIANS(E560))*COS(RADIANS(U550))))</f>
        <v>#DIV/0!</v>
      </c>
      <c r="V564" s="3" t="e">
        <f>IF(DEGREES(ACOS(SIN(RADIANS(G564))*SIN(RADIANS(E560))+COS(RADIANS(G564))*COS(RADIANS(E560))*COS(RADIANS(V550))))&gt;90,0,$F$4*$F$5/E559^2*(SIN(RADIANS(G564))*SIN(RADIANS(E560))+COS(RADIANS(G564))*COS(RADIANS(E560))*COS(RADIANS(V550))))</f>
        <v>#DIV/0!</v>
      </c>
      <c r="W564" s="3" t="e">
        <f>IF(DEGREES(ACOS(SIN(RADIANS(G564))*SIN(RADIANS(E560))+COS(RADIANS(G564))*COS(RADIANS(E560))*COS(RADIANS(W550))))&gt;90,0,$F$4*$F$5/E559^2*(SIN(RADIANS(G564))*SIN(RADIANS(E560))+COS(RADIANS(G564))*COS(RADIANS(E560))*COS(RADIANS(W550))))</f>
        <v>#DIV/0!</v>
      </c>
      <c r="X564" s="3" t="e">
        <f>IF(DEGREES(ACOS(SIN(RADIANS(G564))*SIN(RADIANS(E560))+COS(RADIANS(G564))*COS(RADIANS(E560))*COS(RADIANS(X550))))&gt;90,0,$F$4*$F$5/E559^2*(SIN(RADIANS(G564))*SIN(RADIANS(E560))+COS(RADIANS(G564))*COS(RADIANS(E560))*COS(RADIANS(X550))))</f>
        <v>#DIV/0!</v>
      </c>
      <c r="Y564" s="3" t="e">
        <f>IF(DEGREES(ACOS(SIN(RADIANS(G564))*SIN(RADIANS(E560))+COS(RADIANS(G564))*COS(RADIANS(E560))*COS(RADIANS(Y550))))&gt;90,0,$F$4*$F$5/E559^2*(SIN(RADIANS(G564))*SIN(RADIANS(E560))+COS(RADIANS(G564))*COS(RADIANS(E560))*COS(RADIANS(Y550))))</f>
        <v>#DIV/0!</v>
      </c>
      <c r="Z564" s="3" t="e">
        <f>IF(DEGREES(ACOS(SIN(RADIANS(G564))*SIN(RADIANS(E560))+COS(RADIANS(G564))*COS(RADIANS(E560))*COS(RADIANS(Z550))))&gt;90,0,$F$4*$F$5/E559^2*(SIN(RADIANS(G564))*SIN(RADIANS(E560))+COS(RADIANS(G564))*COS(RADIANS(E560))*COS(RADIANS(Z550))))</f>
        <v>#DIV/0!</v>
      </c>
      <c r="AA564" s="3" t="e">
        <f>IF(DEGREES(ACOS(SIN(RADIANS(G564))*SIN(RADIANS(E560))+COS(RADIANS(G564))*COS(RADIANS(E560))*COS(RADIANS(AA550))))&gt;90,0,$F$4*$F$5/E559^2*(SIN(RADIANS(G564))*SIN(RADIANS(E560))+COS(RADIANS(G564))*COS(RADIANS(E560))*COS(RADIANS(AA550))))</f>
        <v>#DIV/0!</v>
      </c>
      <c r="AB564" s="3" t="e">
        <f>IF(DEGREES(ACOS(SIN(RADIANS(G564))*SIN(RADIANS(E560))+COS(RADIANS(G564))*COS(RADIANS(E560))*COS(RADIANS(AB550))))&gt;90,0,$F$4*$F$5/E559^2*(SIN(RADIANS(G564))*SIN(RADIANS(E560))+COS(RADIANS(G564))*COS(RADIANS(E560))*COS(RADIANS(AB550))))</f>
        <v>#DIV/0!</v>
      </c>
      <c r="AC564" s="3" t="e">
        <f>IF(DEGREES(ACOS(SIN(RADIANS(G564))*SIN(RADIANS(E560))+COS(RADIANS(G564))*COS(RADIANS(E560))*COS(RADIANS(AC550))))&gt;90,0,$F$4*$F$5/E559^2*(SIN(RADIANS(G564))*SIN(RADIANS(E560))+COS(RADIANS(G564))*COS(RADIANS(E560))*COS(RADIANS(AC550))))</f>
        <v>#DIV/0!</v>
      </c>
      <c r="AD564" s="3" t="e">
        <f>IF(DEGREES(ACOS(SIN(RADIANS(G564))*SIN(RADIANS(E560))+COS(RADIANS(G564))*COS(RADIANS(E560))*COS(RADIANS(AD550))))&gt;90,0,$F$4*$F$5/E559^2*(SIN(RADIANS(G564))*SIN(RADIANS(E560))+COS(RADIANS(G564))*COS(RADIANS(E560))*COS(RADIANS(AD550))))</f>
        <v>#DIV/0!</v>
      </c>
      <c r="AE564" s="3" t="e">
        <f>IF(DEGREES(ACOS(SIN(RADIANS(G564))*SIN(RADIANS(E560))+COS(RADIANS(G564))*COS(RADIANS(E560))*COS(RADIANS(AE550))))&gt;90,0,$F$4*$F$5/E559^2*(SIN(RADIANS(G564))*SIN(RADIANS(E560))+COS(RADIANS(G564))*COS(RADIANS(E560))*COS(RADIANS(AE550))))</f>
        <v>#DIV/0!</v>
      </c>
      <c r="AF564" s="3" t="e">
        <f>IF(DEGREES(ACOS(SIN(RADIANS(G564))*SIN(RADIANS(E560))+COS(RADIANS(G564))*COS(RADIANS(E560))*COS(RADIANS(AF550))))&gt;90,0,$F$4*$F$5/E559^2*(SIN(RADIANS(G564))*SIN(RADIANS(E560))+COS(RADIANS(G564))*COS(RADIANS(E560))*COS(RADIANS(AF550))))</f>
        <v>#DIV/0!</v>
      </c>
      <c r="AG564" s="3" t="e">
        <f>IF(DEGREES(ACOS(SIN(RADIANS(G564))*SIN(RADIANS(E560))+COS(RADIANS(G564))*COS(RADIANS(E560))*COS(RADIANS(AG550))))&gt;90,0,$F$4*$F$5/E559^2*(SIN(RADIANS(G564))*SIN(RADIANS(E560))+COS(RADIANS(G564))*COS(RADIANS(E560))*COS(RADIANS(AG550))))</f>
        <v>#DIV/0!</v>
      </c>
      <c r="AH564" s="3" t="e">
        <f>IF(DEGREES(ACOS(SIN(RADIANS(G564))*SIN(RADIANS(E560))+COS(RADIANS(G564))*COS(RADIANS(E560))*COS(RADIANS(AH550))))&gt;90,0,$F$4*$F$5/E559^2*(SIN(RADIANS(G564))*SIN(RADIANS(E560))+COS(RADIANS(G564))*COS(RADIANS(E560))*COS(RADIANS(AH550))))</f>
        <v>#DIV/0!</v>
      </c>
      <c r="AI564" s="3" t="e">
        <f>IF(DEGREES(ACOS(SIN(RADIANS(G564))*SIN(RADIANS(E560))+COS(RADIANS(G564))*COS(RADIANS(E560))*COS(RADIANS(AI550))))&gt;90,0,$F$4*$F$5/E559^2*(SIN(RADIANS(G564))*SIN(RADIANS(E560))+COS(RADIANS(G564))*COS(RADIANS(E560))*COS(RADIANS(AI550))))</f>
        <v>#DIV/0!</v>
      </c>
      <c r="AJ564" s="3" t="e">
        <f>IF(DEGREES(ACOS(SIN(RADIANS(G564))*SIN(RADIANS(E560))+COS(RADIANS(G564))*COS(RADIANS(E560))*COS(RADIANS(AJ550))))&gt;90,0,$F$4*$F$5/E559^2*(SIN(RADIANS(G564))*SIN(RADIANS(E560))+COS(RADIANS(G564))*COS(RADIANS(E560))*COS(RADIANS(AJ550))))</f>
        <v>#DIV/0!</v>
      </c>
      <c r="AK564" s="3">
        <f>IF(DEGREES(ACOS(SIN(RADIANS(G564))*SIN(RADIANS(E560))+COS(RADIANS(G564))*COS(RADIANS(E560))*COS(RADIANS(AK550))))&gt;90,0,$F$4*$F$5/E559^2*(SIN(RADIANS(G564))*SIN(RADIANS(E560))+COS(RADIANS(G564))*COS(RADIANS(E560))*COS(RADIANS(AK550))))</f>
        <v>0</v>
      </c>
      <c r="AL564" s="3">
        <f>IF(DEGREES(ACOS(SIN(RADIANS(G564))*SIN(RADIANS(E560))+COS(RADIANS(G564))*COS(RADIANS(E560))*COS(RADIANS(AL550))))&gt;90,0,$F$4*$F$5/E559^2*(SIN(RADIANS(G564))*SIN(RADIANS(E560))+COS(RADIANS(G564))*COS(RADIANS(E560))*COS(RADIANS(AL550))))</f>
        <v>0</v>
      </c>
      <c r="AM564" s="3">
        <f>IF(DEGREES(ACOS(SIN(RADIANS(G564))*SIN(RADIANS(E560))+COS(RADIANS(G564))*COS(RADIANS(E560))*COS(RADIANS(AM550))))&gt;90,0,$F$4*$F$5/E559^2*(SIN(RADIANS(G564))*SIN(RADIANS(E560))+COS(RADIANS(G564))*COS(RADIANS(E560))*COS(RADIANS(AM550))))</f>
        <v>0</v>
      </c>
      <c r="AN564" s="3">
        <f>IF(DEGREES(ACOS(SIN(RADIANS(G564))*SIN(RADIANS(E560))+COS(RADIANS(G564))*COS(RADIANS(E560))*COS(RADIANS(AN550))))&gt;90,0,$F$4*$F$5/E559^2*(SIN(RADIANS(G564))*SIN(RADIANS(E560))+COS(RADIANS(G564))*COS(RADIANS(E560))*COS(RADIANS(AN550))))</f>
        <v>0</v>
      </c>
      <c r="AO564" s="3">
        <f>IF(DEGREES(ACOS(SIN(RADIANS(G564))*SIN(RADIANS(E560))+COS(RADIANS(G564))*COS(RADIANS(E560))*COS(RADIANS(AO550))))&gt;90,0,$F$4*$F$5/E559^2*(SIN(RADIANS(G564))*SIN(RADIANS(E560))+COS(RADIANS(G564))*COS(RADIANS(E560))*COS(RADIANS(AO550))))</f>
        <v>0</v>
      </c>
      <c r="AP564" s="3">
        <f>IF(DEGREES(ACOS(SIN(RADIANS(G564))*SIN(RADIANS(E560))+COS(RADIANS(G564))*COS(RADIANS(E560))*COS(RADIANS(AP550))))&gt;90,0,$F$4*$F$5/E559^2*(SIN(RADIANS(G564))*SIN(RADIANS(E560))+COS(RADIANS(G564))*COS(RADIANS(E560))*COS(RADIANS(AP550))))</f>
        <v>0</v>
      </c>
      <c r="AQ564" s="3">
        <f>IF(DEGREES(ACOS(SIN(RADIANS(G564))*SIN(RADIANS(E560))+COS(RADIANS(G564))*COS(RADIANS(E560))*COS(RADIANS(AQ550))))&gt;90,0,$F$4*$F$5/E559^2*(SIN(RADIANS(G564))*SIN(RADIANS(E560))+COS(RADIANS(G564))*COS(RADIANS(E560))*COS(RADIANS(AQ550))))</f>
        <v>0</v>
      </c>
      <c r="AR564" s="3">
        <f>IF(DEGREES(ACOS(SIN(RADIANS(G564))*SIN(RADIANS(E560))+COS(RADIANS(G564))*COS(RADIANS(E560))*COS(RADIANS(AR550))))&gt;90,0,$F$4*$F$5/E559^2*(SIN(RADIANS(G564))*SIN(RADIANS(E560))+COS(RADIANS(G564))*COS(RADIANS(E560))*COS(RADIANS(AR550))))</f>
        <v>0</v>
      </c>
    </row>
    <row r="565" spans="2:44" ht="15.75" customHeight="1" x14ac:dyDescent="0.2">
      <c r="G565" s="3">
        <v>-40</v>
      </c>
      <c r="I565" s="3">
        <f>IF(DEGREES(ACOS(SIN(RADIANS(G565))*SIN(RADIANS(E560))+COS(RADIANS(G565))*COS(RADIANS(E560))*COS(RADIANS(I550))))&gt;90,0,$F$4*$F$5/E559^2*(SIN(RADIANS(G565))*SIN(RADIANS(E560))+COS(RADIANS(G565))*COS(RADIANS(E560))*COS(RADIANS(I550))))</f>
        <v>0</v>
      </c>
      <c r="J565" s="3">
        <f>IF(DEGREES(ACOS(SIN(RADIANS(G565))*SIN(RADIANS(E560))+COS(RADIANS(G565))*COS(RADIANS(E560))*COS(RADIANS(J550))))&gt;90,0,$F$4*$F$5/E559^2*(SIN(RADIANS(G565))*SIN(RADIANS(E560))+COS(RADIANS(G565))*COS(RADIANS(E560))*COS(RADIANS(J550))))</f>
        <v>0</v>
      </c>
      <c r="K565" s="3">
        <f>IF(DEGREES(ACOS(SIN(RADIANS(G565))*SIN(RADIANS(E560))+COS(RADIANS(G565))*COS(RADIANS(E560))*COS(RADIANS(K550))))&gt;90,0,$F$4*$F$5/E559^2*(SIN(RADIANS(G565))*SIN(RADIANS(E560))+COS(RADIANS(G565))*COS(RADIANS(E560))*COS(RADIANS(K550))))</f>
        <v>0</v>
      </c>
      <c r="L565" s="3">
        <f>IF(DEGREES(ACOS(SIN(RADIANS(G565))*SIN(RADIANS(E560))+COS(RADIANS(G565))*COS(RADIANS(E560))*COS(RADIANS(L550))))&gt;90,0,$F$4*$F$5/E559^2*(SIN(RADIANS(G565))*SIN(RADIANS(E560))+COS(RADIANS(G565))*COS(RADIANS(E560))*COS(RADIANS(L550))))</f>
        <v>0</v>
      </c>
      <c r="M565" s="3">
        <f>IF(DEGREES(ACOS(SIN(RADIANS(G565))*SIN(RADIANS(E560))+COS(RADIANS(G565))*COS(RADIANS(E560))*COS(RADIANS(M550))))&gt;90,0,$F$4*$F$5/E559^2*(SIN(RADIANS(G565))*SIN(RADIANS(E560))+COS(RADIANS(G565))*COS(RADIANS(E560))*COS(RADIANS(M550))))</f>
        <v>0</v>
      </c>
      <c r="N565" s="3">
        <f>IF(DEGREES(ACOS(SIN(RADIANS(G565))*SIN(RADIANS(E560))+COS(RADIANS(G565))*COS(RADIANS(E560))*COS(RADIANS(N550))))&gt;90,0,$F$4*$F$5/E559^2*(SIN(RADIANS(G565))*SIN(RADIANS(E560))+COS(RADIANS(G565))*COS(RADIANS(E560))*COS(RADIANS(N550))))</f>
        <v>0</v>
      </c>
      <c r="O565" s="3">
        <f>IF(DEGREES(ACOS(SIN(RADIANS(G565))*SIN(RADIANS(E560))+COS(RADIANS(G565))*COS(RADIANS(E560))*COS(RADIANS(O550))))&gt;90,0,$F$4*$F$5/E559^2*(SIN(RADIANS(G565))*SIN(RADIANS(E560))+COS(RADIANS(G565))*COS(RADIANS(E560))*COS(RADIANS(O550))))</f>
        <v>0</v>
      </c>
      <c r="P565" s="3">
        <f>IF(DEGREES(ACOS(SIN(RADIANS(G565))*SIN(RADIANS(E560))+COS(RADIANS(G565))*COS(RADIANS(E560))*COS(RADIANS(P550))))&gt;90,0,$F$4*$F$5/E559^2*(SIN(RADIANS(G565))*SIN(RADIANS(E560))+COS(RADIANS(G565))*COS(RADIANS(E560))*COS(RADIANS(P550))))</f>
        <v>0</v>
      </c>
      <c r="Q565" s="3">
        <f>IF(DEGREES(ACOS(SIN(RADIANS(G565))*SIN(RADIANS(E560))+COS(RADIANS(G565))*COS(RADIANS(E560))*COS(RADIANS(Q550))))&gt;90,0,$F$4*$F$5/E559^2*(SIN(RADIANS(G565))*SIN(RADIANS(E560))+COS(RADIANS(G565))*COS(RADIANS(E560))*COS(RADIANS(Q550))))</f>
        <v>0</v>
      </c>
      <c r="R565" s="3" t="e">
        <f>IF(DEGREES(ACOS(SIN(RADIANS(G565))*SIN(RADIANS(E560))+COS(RADIANS(G565))*COS(RADIANS(E560))*COS(RADIANS(R550))))&gt;90,0,$F$4*$F$5/E559^2*(SIN(RADIANS(G565))*SIN(RADIANS(E560))+COS(RADIANS(G565))*COS(RADIANS(E560))*COS(RADIANS(R550))))</f>
        <v>#DIV/0!</v>
      </c>
      <c r="S565" s="3" t="e">
        <f>IF(DEGREES(ACOS(SIN(RADIANS(G565))*SIN(RADIANS(E560))+COS(RADIANS(G565))*COS(RADIANS(E560))*COS(RADIANS(S550))))&gt;90,0,$F$4*$F$5/E559^2*(SIN(RADIANS(G565))*SIN(RADIANS(E560))+COS(RADIANS(G565))*COS(RADIANS(E560))*COS(RADIANS(S550))))</f>
        <v>#DIV/0!</v>
      </c>
      <c r="T565" s="3" t="e">
        <f>IF(DEGREES(ACOS(SIN(RADIANS(G565))*SIN(RADIANS(E560))+COS(RADIANS(G565))*COS(RADIANS(E560))*COS(RADIANS(T550))))&gt;90,0,$F$4*$F$5/E559^2*(SIN(RADIANS(G565))*SIN(RADIANS(E560))+COS(RADIANS(G565))*COS(RADIANS(E560))*COS(RADIANS(T550))))</f>
        <v>#DIV/0!</v>
      </c>
      <c r="U565" s="3" t="e">
        <f>IF(DEGREES(ACOS(SIN(RADIANS(G565))*SIN(RADIANS(E560))+COS(RADIANS(G565))*COS(RADIANS(E560))*COS(RADIANS(U550))))&gt;90,0,$F$4*$F$5/E559^2*(SIN(RADIANS(G565))*SIN(RADIANS(E560))+COS(RADIANS(G565))*COS(RADIANS(E560))*COS(RADIANS(U550))))</f>
        <v>#DIV/0!</v>
      </c>
      <c r="V565" s="3" t="e">
        <f>IF(DEGREES(ACOS(SIN(RADIANS(G565))*SIN(RADIANS(E560))+COS(RADIANS(G565))*COS(RADIANS(E560))*COS(RADIANS(V550))))&gt;90,0,$F$4*$F$5/E559^2*(SIN(RADIANS(G565))*SIN(RADIANS(E560))+COS(RADIANS(G565))*COS(RADIANS(E560))*COS(RADIANS(V550))))</f>
        <v>#DIV/0!</v>
      </c>
      <c r="W565" s="3" t="e">
        <f>IF(DEGREES(ACOS(SIN(RADIANS(G565))*SIN(RADIANS(E560))+COS(RADIANS(G565))*COS(RADIANS(E560))*COS(RADIANS(W550))))&gt;90,0,$F$4*$F$5/E559^2*(SIN(RADIANS(G565))*SIN(RADIANS(E560))+COS(RADIANS(G565))*COS(RADIANS(E560))*COS(RADIANS(W550))))</f>
        <v>#DIV/0!</v>
      </c>
      <c r="X565" s="3" t="e">
        <f>IF(DEGREES(ACOS(SIN(RADIANS(G565))*SIN(RADIANS(E560))+COS(RADIANS(G565))*COS(RADIANS(E560))*COS(RADIANS(X550))))&gt;90,0,$F$4*$F$5/E559^2*(SIN(RADIANS(G565))*SIN(RADIANS(E560))+COS(RADIANS(G565))*COS(RADIANS(E560))*COS(RADIANS(X550))))</f>
        <v>#DIV/0!</v>
      </c>
      <c r="Y565" s="3" t="e">
        <f>IF(DEGREES(ACOS(SIN(RADIANS(G565))*SIN(RADIANS(E560))+COS(RADIANS(G565))*COS(RADIANS(E560))*COS(RADIANS(Y550))))&gt;90,0,$F$4*$F$5/E559^2*(SIN(RADIANS(G565))*SIN(RADIANS(E560))+COS(RADIANS(G565))*COS(RADIANS(E560))*COS(RADIANS(Y550))))</f>
        <v>#DIV/0!</v>
      </c>
      <c r="Z565" s="3" t="e">
        <f>IF(DEGREES(ACOS(SIN(RADIANS(G565))*SIN(RADIANS(E560))+COS(RADIANS(G565))*COS(RADIANS(E560))*COS(RADIANS(Z550))))&gt;90,0,$F$4*$F$5/E559^2*(SIN(RADIANS(G565))*SIN(RADIANS(E560))+COS(RADIANS(G565))*COS(RADIANS(E560))*COS(RADIANS(Z550))))</f>
        <v>#DIV/0!</v>
      </c>
      <c r="AA565" s="3" t="e">
        <f>IF(DEGREES(ACOS(SIN(RADIANS(G565))*SIN(RADIANS(E560))+COS(RADIANS(G565))*COS(RADIANS(E560))*COS(RADIANS(AA550))))&gt;90,0,$F$4*$F$5/E559^2*(SIN(RADIANS(G565))*SIN(RADIANS(E560))+COS(RADIANS(G565))*COS(RADIANS(E560))*COS(RADIANS(AA550))))</f>
        <v>#DIV/0!</v>
      </c>
      <c r="AB565" s="3" t="e">
        <f>IF(DEGREES(ACOS(SIN(RADIANS(G565))*SIN(RADIANS(E560))+COS(RADIANS(G565))*COS(RADIANS(E560))*COS(RADIANS(AB550))))&gt;90,0,$F$4*$F$5/E559^2*(SIN(RADIANS(G565))*SIN(RADIANS(E560))+COS(RADIANS(G565))*COS(RADIANS(E560))*COS(RADIANS(AB550))))</f>
        <v>#DIV/0!</v>
      </c>
      <c r="AC565" s="3" t="e">
        <f>IF(DEGREES(ACOS(SIN(RADIANS(G565))*SIN(RADIANS(E560))+COS(RADIANS(G565))*COS(RADIANS(E560))*COS(RADIANS(AC550))))&gt;90,0,$F$4*$F$5/E559^2*(SIN(RADIANS(G565))*SIN(RADIANS(E560))+COS(RADIANS(G565))*COS(RADIANS(E560))*COS(RADIANS(AC550))))</f>
        <v>#DIV/0!</v>
      </c>
      <c r="AD565" s="3" t="e">
        <f>IF(DEGREES(ACOS(SIN(RADIANS(G565))*SIN(RADIANS(E560))+COS(RADIANS(G565))*COS(RADIANS(E560))*COS(RADIANS(AD550))))&gt;90,0,$F$4*$F$5/E559^2*(SIN(RADIANS(G565))*SIN(RADIANS(E560))+COS(RADIANS(G565))*COS(RADIANS(E560))*COS(RADIANS(AD550))))</f>
        <v>#DIV/0!</v>
      </c>
      <c r="AE565" s="3" t="e">
        <f>IF(DEGREES(ACOS(SIN(RADIANS(G565))*SIN(RADIANS(E560))+COS(RADIANS(G565))*COS(RADIANS(E560))*COS(RADIANS(AE550))))&gt;90,0,$F$4*$F$5/E559^2*(SIN(RADIANS(G565))*SIN(RADIANS(E560))+COS(RADIANS(G565))*COS(RADIANS(E560))*COS(RADIANS(AE550))))</f>
        <v>#DIV/0!</v>
      </c>
      <c r="AF565" s="3" t="e">
        <f>IF(DEGREES(ACOS(SIN(RADIANS(G565))*SIN(RADIANS(E560))+COS(RADIANS(G565))*COS(RADIANS(E560))*COS(RADIANS(AF550))))&gt;90,0,$F$4*$F$5/E559^2*(SIN(RADIANS(G565))*SIN(RADIANS(E560))+COS(RADIANS(G565))*COS(RADIANS(E560))*COS(RADIANS(AF550))))</f>
        <v>#DIV/0!</v>
      </c>
      <c r="AG565" s="3" t="e">
        <f>IF(DEGREES(ACOS(SIN(RADIANS(G565))*SIN(RADIANS(E560))+COS(RADIANS(G565))*COS(RADIANS(E560))*COS(RADIANS(AG550))))&gt;90,0,$F$4*$F$5/E559^2*(SIN(RADIANS(G565))*SIN(RADIANS(E560))+COS(RADIANS(G565))*COS(RADIANS(E560))*COS(RADIANS(AG550))))</f>
        <v>#DIV/0!</v>
      </c>
      <c r="AH565" s="3" t="e">
        <f>IF(DEGREES(ACOS(SIN(RADIANS(G565))*SIN(RADIANS(E560))+COS(RADIANS(G565))*COS(RADIANS(E560))*COS(RADIANS(AH550))))&gt;90,0,$F$4*$F$5/E559^2*(SIN(RADIANS(G565))*SIN(RADIANS(E560))+COS(RADIANS(G565))*COS(RADIANS(E560))*COS(RADIANS(AH550))))</f>
        <v>#DIV/0!</v>
      </c>
      <c r="AI565" s="3" t="e">
        <f>IF(DEGREES(ACOS(SIN(RADIANS(G565))*SIN(RADIANS(E560))+COS(RADIANS(G565))*COS(RADIANS(E560))*COS(RADIANS(AI550))))&gt;90,0,$F$4*$F$5/E559^2*(SIN(RADIANS(G565))*SIN(RADIANS(E560))+COS(RADIANS(G565))*COS(RADIANS(E560))*COS(RADIANS(AI550))))</f>
        <v>#DIV/0!</v>
      </c>
      <c r="AJ565" s="3" t="e">
        <f>IF(DEGREES(ACOS(SIN(RADIANS(G565))*SIN(RADIANS(E560))+COS(RADIANS(G565))*COS(RADIANS(E560))*COS(RADIANS(AJ550))))&gt;90,0,$F$4*$F$5/E559^2*(SIN(RADIANS(G565))*SIN(RADIANS(E560))+COS(RADIANS(G565))*COS(RADIANS(E560))*COS(RADIANS(AJ550))))</f>
        <v>#DIV/0!</v>
      </c>
      <c r="AK565" s="3">
        <f>IF(DEGREES(ACOS(SIN(RADIANS(G565))*SIN(RADIANS(E560))+COS(RADIANS(G565))*COS(RADIANS(E560))*COS(RADIANS(AK550))))&gt;90,0,$F$4*$F$5/E559^2*(SIN(RADIANS(G565))*SIN(RADIANS(E560))+COS(RADIANS(G565))*COS(RADIANS(E560))*COS(RADIANS(AK550))))</f>
        <v>0</v>
      </c>
      <c r="AL565" s="3">
        <f>IF(DEGREES(ACOS(SIN(RADIANS(G565))*SIN(RADIANS(E560))+COS(RADIANS(G565))*COS(RADIANS(E560))*COS(RADIANS(AL550))))&gt;90,0,$F$4*$F$5/E559^2*(SIN(RADIANS(G565))*SIN(RADIANS(E560))+COS(RADIANS(G565))*COS(RADIANS(E560))*COS(RADIANS(AL550))))</f>
        <v>0</v>
      </c>
      <c r="AM565" s="3">
        <f>IF(DEGREES(ACOS(SIN(RADIANS(G565))*SIN(RADIANS(E560))+COS(RADIANS(G565))*COS(RADIANS(E560))*COS(RADIANS(AM550))))&gt;90,0,$F$4*$F$5/E559^2*(SIN(RADIANS(G565))*SIN(RADIANS(E560))+COS(RADIANS(G565))*COS(RADIANS(E560))*COS(RADIANS(AM550))))</f>
        <v>0</v>
      </c>
      <c r="AN565" s="3">
        <f>IF(DEGREES(ACOS(SIN(RADIANS(G565))*SIN(RADIANS(E560))+COS(RADIANS(G565))*COS(RADIANS(E560))*COS(RADIANS(AN550))))&gt;90,0,$F$4*$F$5/E559^2*(SIN(RADIANS(G565))*SIN(RADIANS(E560))+COS(RADIANS(G565))*COS(RADIANS(E560))*COS(RADIANS(AN550))))</f>
        <v>0</v>
      </c>
      <c r="AO565" s="3">
        <f>IF(DEGREES(ACOS(SIN(RADIANS(G565))*SIN(RADIANS(E560))+COS(RADIANS(G565))*COS(RADIANS(E560))*COS(RADIANS(AO550))))&gt;90,0,$F$4*$F$5/E559^2*(SIN(RADIANS(G565))*SIN(RADIANS(E560))+COS(RADIANS(G565))*COS(RADIANS(E560))*COS(RADIANS(AO550))))</f>
        <v>0</v>
      </c>
      <c r="AP565" s="3">
        <f>IF(DEGREES(ACOS(SIN(RADIANS(G565))*SIN(RADIANS(E560))+COS(RADIANS(G565))*COS(RADIANS(E560))*COS(RADIANS(AP550))))&gt;90,0,$F$4*$F$5/E559^2*(SIN(RADIANS(G565))*SIN(RADIANS(E560))+COS(RADIANS(G565))*COS(RADIANS(E560))*COS(RADIANS(AP550))))</f>
        <v>0</v>
      </c>
      <c r="AQ565" s="3">
        <f>IF(DEGREES(ACOS(SIN(RADIANS(G565))*SIN(RADIANS(E560))+COS(RADIANS(G565))*COS(RADIANS(E560))*COS(RADIANS(AQ550))))&gt;90,0,$F$4*$F$5/E559^2*(SIN(RADIANS(G565))*SIN(RADIANS(E560))+COS(RADIANS(G565))*COS(RADIANS(E560))*COS(RADIANS(AQ550))))</f>
        <v>0</v>
      </c>
      <c r="AR565" s="3">
        <f>IF(DEGREES(ACOS(SIN(RADIANS(G565))*SIN(RADIANS(E560))+COS(RADIANS(G565))*COS(RADIANS(E560))*COS(RADIANS(AR550))))&gt;90,0,$F$4*$F$5/E559^2*(SIN(RADIANS(G565))*SIN(RADIANS(E560))+COS(RADIANS(G565))*COS(RADIANS(E560))*COS(RADIANS(AR550))))</f>
        <v>0</v>
      </c>
    </row>
    <row r="566" spans="2:44" ht="15.75" customHeight="1" x14ac:dyDescent="0.2">
      <c r="G566" s="3">
        <v>-50</v>
      </c>
      <c r="I566" s="3">
        <f>IF(DEGREES(ACOS(SIN(RADIANS(G566))*SIN(RADIANS(E560))+COS(RADIANS(G566))*COS(RADIANS(E560))*COS(RADIANS(I550))))&gt;90,0,$F$4*$F$5/E559^2*(SIN(RADIANS(G566))*SIN(RADIANS(E560))+COS(RADIANS(G566))*COS(RADIANS(E560))*COS(RADIANS(I550))))</f>
        <v>0</v>
      </c>
      <c r="J566" s="3">
        <f>IF(DEGREES(ACOS(SIN(RADIANS(G566))*SIN(RADIANS(E560))+COS(RADIANS(G566))*COS(RADIANS(E560))*COS(RADIANS(J550))))&gt;90,0,$F$4*$F$5/E559^2*(SIN(RADIANS(G566))*SIN(RADIANS(E560))+COS(RADIANS(G566))*COS(RADIANS(E560))*COS(RADIANS(J550))))</f>
        <v>0</v>
      </c>
      <c r="K566" s="3">
        <f>IF(DEGREES(ACOS(SIN(RADIANS(G566))*SIN(RADIANS(E560))+COS(RADIANS(G566))*COS(RADIANS(E560))*COS(RADIANS(K550))))&gt;90,0,$F$4*$F$5/E559^2*(SIN(RADIANS(G566))*SIN(RADIANS(E560))+COS(RADIANS(G566))*COS(RADIANS(E560))*COS(RADIANS(K550))))</f>
        <v>0</v>
      </c>
      <c r="L566" s="3">
        <f>IF(DEGREES(ACOS(SIN(RADIANS(G566))*SIN(RADIANS(E560))+COS(RADIANS(G566))*COS(RADIANS(E560))*COS(RADIANS(L550))))&gt;90,0,$F$4*$F$5/E559^2*(SIN(RADIANS(G566))*SIN(RADIANS(E560))+COS(RADIANS(G566))*COS(RADIANS(E560))*COS(RADIANS(L550))))</f>
        <v>0</v>
      </c>
      <c r="M566" s="3">
        <f>IF(DEGREES(ACOS(SIN(RADIANS(G566))*SIN(RADIANS(E560))+COS(RADIANS(G566))*COS(RADIANS(E560))*COS(RADIANS(M550))))&gt;90,0,$F$4*$F$5/E559^2*(SIN(RADIANS(G566))*SIN(RADIANS(E560))+COS(RADIANS(G566))*COS(RADIANS(E560))*COS(RADIANS(M550))))</f>
        <v>0</v>
      </c>
      <c r="N566" s="3">
        <f>IF(DEGREES(ACOS(SIN(RADIANS(G566))*SIN(RADIANS(E560))+COS(RADIANS(G566))*COS(RADIANS(E560))*COS(RADIANS(N550))))&gt;90,0,$F$4*$F$5/E559^2*(SIN(RADIANS(G566))*SIN(RADIANS(E560))+COS(RADIANS(G566))*COS(RADIANS(E560))*COS(RADIANS(N550))))</f>
        <v>0</v>
      </c>
      <c r="O566" s="3">
        <f>IF(DEGREES(ACOS(SIN(RADIANS(G566))*SIN(RADIANS(E560))+COS(RADIANS(G566))*COS(RADIANS(E560))*COS(RADIANS(O550))))&gt;90,0,$F$4*$F$5/E559^2*(SIN(RADIANS(G566))*SIN(RADIANS(E560))+COS(RADIANS(G566))*COS(RADIANS(E560))*COS(RADIANS(O550))))</f>
        <v>0</v>
      </c>
      <c r="P566" s="3">
        <f>IF(DEGREES(ACOS(SIN(RADIANS(G566))*SIN(RADIANS(E560))+COS(RADIANS(G566))*COS(RADIANS(E560))*COS(RADIANS(P550))))&gt;90,0,$F$4*$F$5/E559^2*(SIN(RADIANS(G566))*SIN(RADIANS(E560))+COS(RADIANS(G566))*COS(RADIANS(E560))*COS(RADIANS(P550))))</f>
        <v>0</v>
      </c>
      <c r="Q566" s="3">
        <f>IF(DEGREES(ACOS(SIN(RADIANS(G566))*SIN(RADIANS(E560))+COS(RADIANS(G566))*COS(RADIANS(E560))*COS(RADIANS(Q550))))&gt;90,0,$F$4*$F$5/E559^2*(SIN(RADIANS(G566))*SIN(RADIANS(E560))+COS(RADIANS(G566))*COS(RADIANS(E560))*COS(RADIANS(Q550))))</f>
        <v>0</v>
      </c>
      <c r="R566" s="3" t="e">
        <f>IF(DEGREES(ACOS(SIN(RADIANS(G566))*SIN(RADIANS(E560))+COS(RADIANS(G566))*COS(RADIANS(E560))*COS(RADIANS(R550))))&gt;90,0,$F$4*$F$5/E559^2*(SIN(RADIANS(G566))*SIN(RADIANS(E560))+COS(RADIANS(G566))*COS(RADIANS(E560))*COS(RADIANS(R550))))</f>
        <v>#DIV/0!</v>
      </c>
      <c r="S566" s="3" t="e">
        <f>IF(DEGREES(ACOS(SIN(RADIANS(G566))*SIN(RADIANS(E560))+COS(RADIANS(G566))*COS(RADIANS(E560))*COS(RADIANS(S550))))&gt;90,0,$F$4*$F$5/E559^2*(SIN(RADIANS(G566))*SIN(RADIANS(E560))+COS(RADIANS(G566))*COS(RADIANS(E560))*COS(RADIANS(S550))))</f>
        <v>#DIV/0!</v>
      </c>
      <c r="T566" s="3" t="e">
        <f>IF(DEGREES(ACOS(SIN(RADIANS(G566))*SIN(RADIANS(E560))+COS(RADIANS(G566))*COS(RADIANS(E560))*COS(RADIANS(T550))))&gt;90,0,$F$4*$F$5/E559^2*(SIN(RADIANS(G566))*SIN(RADIANS(E560))+COS(RADIANS(G566))*COS(RADIANS(E560))*COS(RADIANS(T550))))</f>
        <v>#DIV/0!</v>
      </c>
      <c r="U566" s="3" t="e">
        <f>IF(DEGREES(ACOS(SIN(RADIANS(G566))*SIN(RADIANS(E560))+COS(RADIANS(G566))*COS(RADIANS(E560))*COS(RADIANS(U550))))&gt;90,0,$F$4*$F$5/E559^2*(SIN(RADIANS(G566))*SIN(RADIANS(E560))+COS(RADIANS(G566))*COS(RADIANS(E560))*COS(RADIANS(U550))))</f>
        <v>#DIV/0!</v>
      </c>
      <c r="V566" s="3" t="e">
        <f>IF(DEGREES(ACOS(SIN(RADIANS(G566))*SIN(RADIANS(E560))+COS(RADIANS(G566))*COS(RADIANS(E560))*COS(RADIANS(V550))))&gt;90,0,$F$4*$F$5/E559^2*(SIN(RADIANS(G566))*SIN(RADIANS(E560))+COS(RADIANS(G566))*COS(RADIANS(E560))*COS(RADIANS(V550))))</f>
        <v>#DIV/0!</v>
      </c>
      <c r="W566" s="3" t="e">
        <f>IF(DEGREES(ACOS(SIN(RADIANS(G566))*SIN(RADIANS(E560))+COS(RADIANS(G566))*COS(RADIANS(E560))*COS(RADIANS(W550))))&gt;90,0,$F$4*$F$5/E559^2*(SIN(RADIANS(G566))*SIN(RADIANS(E560))+COS(RADIANS(G566))*COS(RADIANS(E560))*COS(RADIANS(W550))))</f>
        <v>#DIV/0!</v>
      </c>
      <c r="X566" s="3" t="e">
        <f>IF(DEGREES(ACOS(SIN(RADIANS(G566))*SIN(RADIANS(E560))+COS(RADIANS(G566))*COS(RADIANS(E560))*COS(RADIANS(X550))))&gt;90,0,$F$4*$F$5/E559^2*(SIN(RADIANS(G566))*SIN(RADIANS(E560))+COS(RADIANS(G566))*COS(RADIANS(E560))*COS(RADIANS(X550))))</f>
        <v>#DIV/0!</v>
      </c>
      <c r="Y566" s="3" t="e">
        <f>IF(DEGREES(ACOS(SIN(RADIANS(G566))*SIN(RADIANS(E560))+COS(RADIANS(G566))*COS(RADIANS(E560))*COS(RADIANS(Y550))))&gt;90,0,$F$4*$F$5/E559^2*(SIN(RADIANS(G566))*SIN(RADIANS(E560))+COS(RADIANS(G566))*COS(RADIANS(E560))*COS(RADIANS(Y550))))</f>
        <v>#DIV/0!</v>
      </c>
      <c r="Z566" s="3" t="e">
        <f>IF(DEGREES(ACOS(SIN(RADIANS(G566))*SIN(RADIANS(E560))+COS(RADIANS(G566))*COS(RADIANS(E560))*COS(RADIANS(Z550))))&gt;90,0,$F$4*$F$5/E559^2*(SIN(RADIANS(G566))*SIN(RADIANS(E560))+COS(RADIANS(G566))*COS(RADIANS(E560))*COS(RADIANS(Z550))))</f>
        <v>#DIV/0!</v>
      </c>
      <c r="AA566" s="3" t="e">
        <f>IF(DEGREES(ACOS(SIN(RADIANS(G566))*SIN(RADIANS(E560))+COS(RADIANS(G566))*COS(RADIANS(E560))*COS(RADIANS(AA550))))&gt;90,0,$F$4*$F$5/E559^2*(SIN(RADIANS(G566))*SIN(RADIANS(E560))+COS(RADIANS(G566))*COS(RADIANS(E560))*COS(RADIANS(AA550))))</f>
        <v>#DIV/0!</v>
      </c>
      <c r="AB566" s="3" t="e">
        <f>IF(DEGREES(ACOS(SIN(RADIANS(G566))*SIN(RADIANS(E560))+COS(RADIANS(G566))*COS(RADIANS(E560))*COS(RADIANS(AB550))))&gt;90,0,$F$4*$F$5/E559^2*(SIN(RADIANS(G566))*SIN(RADIANS(E560))+COS(RADIANS(G566))*COS(RADIANS(E560))*COS(RADIANS(AB550))))</f>
        <v>#DIV/0!</v>
      </c>
      <c r="AC566" s="3" t="e">
        <f>IF(DEGREES(ACOS(SIN(RADIANS(G566))*SIN(RADIANS(E560))+COS(RADIANS(G566))*COS(RADIANS(E560))*COS(RADIANS(AC550))))&gt;90,0,$F$4*$F$5/E559^2*(SIN(RADIANS(G566))*SIN(RADIANS(E560))+COS(RADIANS(G566))*COS(RADIANS(E560))*COS(RADIANS(AC550))))</f>
        <v>#DIV/0!</v>
      </c>
      <c r="AD566" s="3" t="e">
        <f>IF(DEGREES(ACOS(SIN(RADIANS(G566))*SIN(RADIANS(E560))+COS(RADIANS(G566))*COS(RADIANS(E560))*COS(RADIANS(AD550))))&gt;90,0,$F$4*$F$5/E559^2*(SIN(RADIANS(G566))*SIN(RADIANS(E560))+COS(RADIANS(G566))*COS(RADIANS(E560))*COS(RADIANS(AD550))))</f>
        <v>#DIV/0!</v>
      </c>
      <c r="AE566" s="3" t="e">
        <f>IF(DEGREES(ACOS(SIN(RADIANS(G566))*SIN(RADIANS(E560))+COS(RADIANS(G566))*COS(RADIANS(E560))*COS(RADIANS(AE550))))&gt;90,0,$F$4*$F$5/E559^2*(SIN(RADIANS(G566))*SIN(RADIANS(E560))+COS(RADIANS(G566))*COS(RADIANS(E560))*COS(RADIANS(AE550))))</f>
        <v>#DIV/0!</v>
      </c>
      <c r="AF566" s="3" t="e">
        <f>IF(DEGREES(ACOS(SIN(RADIANS(G566))*SIN(RADIANS(E560))+COS(RADIANS(G566))*COS(RADIANS(E560))*COS(RADIANS(AF550))))&gt;90,0,$F$4*$F$5/E559^2*(SIN(RADIANS(G566))*SIN(RADIANS(E560))+COS(RADIANS(G566))*COS(RADIANS(E560))*COS(RADIANS(AF550))))</f>
        <v>#DIV/0!</v>
      </c>
      <c r="AG566" s="3" t="e">
        <f>IF(DEGREES(ACOS(SIN(RADIANS(G566))*SIN(RADIANS(E560))+COS(RADIANS(G566))*COS(RADIANS(E560))*COS(RADIANS(AG550))))&gt;90,0,$F$4*$F$5/E559^2*(SIN(RADIANS(G566))*SIN(RADIANS(E560))+COS(RADIANS(G566))*COS(RADIANS(E560))*COS(RADIANS(AG550))))</f>
        <v>#DIV/0!</v>
      </c>
      <c r="AH566" s="3" t="e">
        <f>IF(DEGREES(ACOS(SIN(RADIANS(G566))*SIN(RADIANS(E560))+COS(RADIANS(G566))*COS(RADIANS(E560))*COS(RADIANS(AH550))))&gt;90,0,$F$4*$F$5/E559^2*(SIN(RADIANS(G566))*SIN(RADIANS(E560))+COS(RADIANS(G566))*COS(RADIANS(E560))*COS(RADIANS(AH550))))</f>
        <v>#DIV/0!</v>
      </c>
      <c r="AI566" s="3" t="e">
        <f>IF(DEGREES(ACOS(SIN(RADIANS(G566))*SIN(RADIANS(E560))+COS(RADIANS(G566))*COS(RADIANS(E560))*COS(RADIANS(AI550))))&gt;90,0,$F$4*$F$5/E559^2*(SIN(RADIANS(G566))*SIN(RADIANS(E560))+COS(RADIANS(G566))*COS(RADIANS(E560))*COS(RADIANS(AI550))))</f>
        <v>#DIV/0!</v>
      </c>
      <c r="AJ566" s="3" t="e">
        <f>IF(DEGREES(ACOS(SIN(RADIANS(G566))*SIN(RADIANS(E560))+COS(RADIANS(G566))*COS(RADIANS(E560))*COS(RADIANS(AJ550))))&gt;90,0,$F$4*$F$5/E559^2*(SIN(RADIANS(G566))*SIN(RADIANS(E560))+COS(RADIANS(G566))*COS(RADIANS(E560))*COS(RADIANS(AJ550))))</f>
        <v>#DIV/0!</v>
      </c>
      <c r="AK566" s="3">
        <f>IF(DEGREES(ACOS(SIN(RADIANS(G566))*SIN(RADIANS(E560))+COS(RADIANS(G566))*COS(RADIANS(E560))*COS(RADIANS(AK550))))&gt;90,0,$F$4*$F$5/E559^2*(SIN(RADIANS(G566))*SIN(RADIANS(E560))+COS(RADIANS(G566))*COS(RADIANS(E560))*COS(RADIANS(AK550))))</f>
        <v>0</v>
      </c>
      <c r="AL566" s="3">
        <f>IF(DEGREES(ACOS(SIN(RADIANS(G566))*SIN(RADIANS(E560))+COS(RADIANS(G566))*COS(RADIANS(E560))*COS(RADIANS(AL550))))&gt;90,0,$F$4*$F$5/E559^2*(SIN(RADIANS(G566))*SIN(RADIANS(E560))+COS(RADIANS(G566))*COS(RADIANS(E560))*COS(RADIANS(AL550))))</f>
        <v>0</v>
      </c>
      <c r="AM566" s="3">
        <f>IF(DEGREES(ACOS(SIN(RADIANS(G566))*SIN(RADIANS(E560))+COS(RADIANS(G566))*COS(RADIANS(E560))*COS(RADIANS(AM550))))&gt;90,0,$F$4*$F$5/E559^2*(SIN(RADIANS(G566))*SIN(RADIANS(E560))+COS(RADIANS(G566))*COS(RADIANS(E560))*COS(RADIANS(AM550))))</f>
        <v>0</v>
      </c>
      <c r="AN566" s="3">
        <f>IF(DEGREES(ACOS(SIN(RADIANS(G566))*SIN(RADIANS(E560))+COS(RADIANS(G566))*COS(RADIANS(E560))*COS(RADIANS(AN550))))&gt;90,0,$F$4*$F$5/E559^2*(SIN(RADIANS(G566))*SIN(RADIANS(E560))+COS(RADIANS(G566))*COS(RADIANS(E560))*COS(RADIANS(AN550))))</f>
        <v>0</v>
      </c>
      <c r="AO566" s="3">
        <f>IF(DEGREES(ACOS(SIN(RADIANS(G566))*SIN(RADIANS(E560))+COS(RADIANS(G566))*COS(RADIANS(E560))*COS(RADIANS(AO550))))&gt;90,0,$F$4*$F$5/E559^2*(SIN(RADIANS(G566))*SIN(RADIANS(E560))+COS(RADIANS(G566))*COS(RADIANS(E560))*COS(RADIANS(AO550))))</f>
        <v>0</v>
      </c>
      <c r="AP566" s="3">
        <f>IF(DEGREES(ACOS(SIN(RADIANS(G566))*SIN(RADIANS(E560))+COS(RADIANS(G566))*COS(RADIANS(E560))*COS(RADIANS(AP550))))&gt;90,0,$F$4*$F$5/E559^2*(SIN(RADIANS(G566))*SIN(RADIANS(E560))+COS(RADIANS(G566))*COS(RADIANS(E560))*COS(RADIANS(AP550))))</f>
        <v>0</v>
      </c>
      <c r="AQ566" s="3">
        <f>IF(DEGREES(ACOS(SIN(RADIANS(G566))*SIN(RADIANS(E560))+COS(RADIANS(G566))*COS(RADIANS(E560))*COS(RADIANS(AQ550))))&gt;90,0,$F$4*$F$5/E559^2*(SIN(RADIANS(G566))*SIN(RADIANS(E560))+COS(RADIANS(G566))*COS(RADIANS(E560))*COS(RADIANS(AQ550))))</f>
        <v>0</v>
      </c>
      <c r="AR566" s="3">
        <f>IF(DEGREES(ACOS(SIN(RADIANS(G566))*SIN(RADIANS(E560))+COS(RADIANS(G566))*COS(RADIANS(E560))*COS(RADIANS(AR550))))&gt;90,0,$F$4*$F$5/E559^2*(SIN(RADIANS(G566))*SIN(RADIANS(E560))+COS(RADIANS(G566))*COS(RADIANS(E560))*COS(RADIANS(AR550))))</f>
        <v>0</v>
      </c>
    </row>
    <row r="567" spans="2:44" ht="15.75" customHeight="1" x14ac:dyDescent="0.2">
      <c r="G567" s="3">
        <v>-60</v>
      </c>
      <c r="I567" s="3">
        <f>IF(DEGREES(ACOS(SIN(RADIANS(G567))*SIN(RADIANS(E560))+COS(RADIANS(G567))*COS(RADIANS(E560))*COS(RADIANS(I550))))&gt;90,0,$F$4*$F$5/E559^2*(SIN(RADIANS(G567))*SIN(RADIANS(E560))+COS(RADIANS(G567))*COS(RADIANS(E560))*COS(RADIANS(I550))))</f>
        <v>0</v>
      </c>
      <c r="J567" s="3">
        <f>IF(DEGREES(ACOS(SIN(RADIANS(G567))*SIN(RADIANS(E560))+COS(RADIANS(G567))*COS(RADIANS(E560))*COS(RADIANS(J550))))&gt;90,0,$F$4*$F$5/E559^2*(SIN(RADIANS(G567))*SIN(RADIANS(E560))+COS(RADIANS(G567))*COS(RADIANS(E560))*COS(RADIANS(J550))))</f>
        <v>0</v>
      </c>
      <c r="K567" s="3">
        <f>IF(DEGREES(ACOS(SIN(RADIANS(G567))*SIN(RADIANS(E560))+COS(RADIANS(G567))*COS(RADIANS(E560))*COS(RADIANS(K550))))&gt;90,0,$F$4*$F$5/E559^2*(SIN(RADIANS(G567))*SIN(RADIANS(E560))+COS(RADIANS(G567))*COS(RADIANS(E560))*COS(RADIANS(K550))))</f>
        <v>0</v>
      </c>
      <c r="L567" s="3">
        <f>IF(DEGREES(ACOS(SIN(RADIANS(G567))*SIN(RADIANS(E560))+COS(RADIANS(G567))*COS(RADIANS(E560))*COS(RADIANS(L550))))&gt;90,0,$F$4*$F$5/E559^2*(SIN(RADIANS(G567))*SIN(RADIANS(E560))+COS(RADIANS(G567))*COS(RADIANS(E560))*COS(RADIANS(L550))))</f>
        <v>0</v>
      </c>
      <c r="M567" s="3">
        <f>IF(DEGREES(ACOS(SIN(RADIANS(G567))*SIN(RADIANS(E560))+COS(RADIANS(G567))*COS(RADIANS(E560))*COS(RADIANS(M550))))&gt;90,0,$F$4*$F$5/E559^2*(SIN(RADIANS(G567))*SIN(RADIANS(E560))+COS(RADIANS(G567))*COS(RADIANS(E560))*COS(RADIANS(M550))))</f>
        <v>0</v>
      </c>
      <c r="N567" s="3">
        <f>IF(DEGREES(ACOS(SIN(RADIANS(G567))*SIN(RADIANS(E560))+COS(RADIANS(G567))*COS(RADIANS(E560))*COS(RADIANS(N550))))&gt;90,0,$F$4*$F$5/E559^2*(SIN(RADIANS(G567))*SIN(RADIANS(E560))+COS(RADIANS(G567))*COS(RADIANS(E560))*COS(RADIANS(N550))))</f>
        <v>0</v>
      </c>
      <c r="O567" s="3">
        <f>IF(DEGREES(ACOS(SIN(RADIANS(G567))*SIN(RADIANS(E560))+COS(RADIANS(G567))*COS(RADIANS(E560))*COS(RADIANS(O550))))&gt;90,0,$F$4*$F$5/E559^2*(SIN(RADIANS(G567))*SIN(RADIANS(E560))+COS(RADIANS(G567))*COS(RADIANS(E560))*COS(RADIANS(O550))))</f>
        <v>0</v>
      </c>
      <c r="P567" s="3">
        <f>IF(DEGREES(ACOS(SIN(RADIANS(G567))*SIN(RADIANS(E560))+COS(RADIANS(G567))*COS(RADIANS(E560))*COS(RADIANS(P550))))&gt;90,0,$F$4*$F$5/E559^2*(SIN(RADIANS(G567))*SIN(RADIANS(E560))+COS(RADIANS(G567))*COS(RADIANS(E560))*COS(RADIANS(P550))))</f>
        <v>0</v>
      </c>
      <c r="Q567" s="3">
        <f>IF(DEGREES(ACOS(SIN(RADIANS(G567))*SIN(RADIANS(E560))+COS(RADIANS(G567))*COS(RADIANS(E560))*COS(RADIANS(Q550))))&gt;90,0,$F$4*$F$5/E559^2*(SIN(RADIANS(G567))*SIN(RADIANS(E560))+COS(RADIANS(G567))*COS(RADIANS(E560))*COS(RADIANS(Q550))))</f>
        <v>0</v>
      </c>
      <c r="R567" s="3" t="e">
        <f>IF(DEGREES(ACOS(SIN(RADIANS(G567))*SIN(RADIANS(E560))+COS(RADIANS(G567))*COS(RADIANS(E560))*COS(RADIANS(R550))))&gt;90,0,$F$4*$F$5/E559^2*(SIN(RADIANS(G567))*SIN(RADIANS(E560))+COS(RADIANS(G567))*COS(RADIANS(E560))*COS(RADIANS(R550))))</f>
        <v>#DIV/0!</v>
      </c>
      <c r="S567" s="3" t="e">
        <f>IF(DEGREES(ACOS(SIN(RADIANS(G567))*SIN(RADIANS(E560))+COS(RADIANS(G567))*COS(RADIANS(E560))*COS(RADIANS(S550))))&gt;90,0,$F$4*$F$5/E559^2*(SIN(RADIANS(G567))*SIN(RADIANS(E560))+COS(RADIANS(G567))*COS(RADIANS(E560))*COS(RADIANS(S550))))</f>
        <v>#DIV/0!</v>
      </c>
      <c r="T567" s="3" t="e">
        <f>IF(DEGREES(ACOS(SIN(RADIANS(G567))*SIN(RADIANS(E560))+COS(RADIANS(G567))*COS(RADIANS(E560))*COS(RADIANS(T550))))&gt;90,0,$F$4*$F$5/E559^2*(SIN(RADIANS(G567))*SIN(RADIANS(E560))+COS(RADIANS(G567))*COS(RADIANS(E560))*COS(RADIANS(T550))))</f>
        <v>#DIV/0!</v>
      </c>
      <c r="U567" s="3" t="e">
        <f>IF(DEGREES(ACOS(SIN(RADIANS(G567))*SIN(RADIANS(E560))+COS(RADIANS(G567))*COS(RADIANS(E560))*COS(RADIANS(U550))))&gt;90,0,$F$4*$F$5/E559^2*(SIN(RADIANS(G567))*SIN(RADIANS(E560))+COS(RADIANS(G567))*COS(RADIANS(E560))*COS(RADIANS(U550))))</f>
        <v>#DIV/0!</v>
      </c>
      <c r="V567" s="3" t="e">
        <f>IF(DEGREES(ACOS(SIN(RADIANS(G567))*SIN(RADIANS(E560))+COS(RADIANS(G567))*COS(RADIANS(E560))*COS(RADIANS(V550))))&gt;90,0,$F$4*$F$5/E559^2*(SIN(RADIANS(G567))*SIN(RADIANS(E560))+COS(RADIANS(G567))*COS(RADIANS(E560))*COS(RADIANS(V550))))</f>
        <v>#DIV/0!</v>
      </c>
      <c r="W567" s="3" t="e">
        <f>IF(DEGREES(ACOS(SIN(RADIANS(G567))*SIN(RADIANS(E560))+COS(RADIANS(G567))*COS(RADIANS(E560))*COS(RADIANS(W550))))&gt;90,0,$F$4*$F$5/E559^2*(SIN(RADIANS(G567))*SIN(RADIANS(E560))+COS(RADIANS(G567))*COS(RADIANS(E560))*COS(RADIANS(W550))))</f>
        <v>#DIV/0!</v>
      </c>
      <c r="X567" s="3" t="e">
        <f>IF(DEGREES(ACOS(SIN(RADIANS(G567))*SIN(RADIANS(E560))+COS(RADIANS(G567))*COS(RADIANS(E560))*COS(RADIANS(X550))))&gt;90,0,$F$4*$F$5/E559^2*(SIN(RADIANS(G567))*SIN(RADIANS(E560))+COS(RADIANS(G567))*COS(RADIANS(E560))*COS(RADIANS(X550))))</f>
        <v>#DIV/0!</v>
      </c>
      <c r="Y567" s="3" t="e">
        <f>IF(DEGREES(ACOS(SIN(RADIANS(G567))*SIN(RADIANS(E560))+COS(RADIANS(G567))*COS(RADIANS(E560))*COS(RADIANS(Y550))))&gt;90,0,$F$4*$F$5/E559^2*(SIN(RADIANS(G567))*SIN(RADIANS(E560))+COS(RADIANS(G567))*COS(RADIANS(E560))*COS(RADIANS(Y550))))</f>
        <v>#DIV/0!</v>
      </c>
      <c r="Z567" s="3" t="e">
        <f>IF(DEGREES(ACOS(SIN(RADIANS(G567))*SIN(RADIANS(E560))+COS(RADIANS(G567))*COS(RADIANS(E560))*COS(RADIANS(Z550))))&gt;90,0,$F$4*$F$5/E559^2*(SIN(RADIANS(G567))*SIN(RADIANS(E560))+COS(RADIANS(G567))*COS(RADIANS(E560))*COS(RADIANS(Z550))))</f>
        <v>#DIV/0!</v>
      </c>
      <c r="AA567" s="3" t="e">
        <f>IF(DEGREES(ACOS(SIN(RADIANS(G567))*SIN(RADIANS(E560))+COS(RADIANS(G567))*COS(RADIANS(E560))*COS(RADIANS(AA550))))&gt;90,0,$F$4*$F$5/E559^2*(SIN(RADIANS(G567))*SIN(RADIANS(E560))+COS(RADIANS(G567))*COS(RADIANS(E560))*COS(RADIANS(AA550))))</f>
        <v>#DIV/0!</v>
      </c>
      <c r="AB567" s="3" t="e">
        <f>IF(DEGREES(ACOS(SIN(RADIANS(G567))*SIN(RADIANS(E560))+COS(RADIANS(G567))*COS(RADIANS(E560))*COS(RADIANS(AB550))))&gt;90,0,$F$4*$F$5/E559^2*(SIN(RADIANS(G567))*SIN(RADIANS(E560))+COS(RADIANS(G567))*COS(RADIANS(E560))*COS(RADIANS(AB550))))</f>
        <v>#DIV/0!</v>
      </c>
      <c r="AC567" s="3" t="e">
        <f>IF(DEGREES(ACOS(SIN(RADIANS(G567))*SIN(RADIANS(E560))+COS(RADIANS(G567))*COS(RADIANS(E560))*COS(RADIANS(AC550))))&gt;90,0,$F$4*$F$5/E559^2*(SIN(RADIANS(G567))*SIN(RADIANS(E560))+COS(RADIANS(G567))*COS(RADIANS(E560))*COS(RADIANS(AC550))))</f>
        <v>#DIV/0!</v>
      </c>
      <c r="AD567" s="3" t="e">
        <f>IF(DEGREES(ACOS(SIN(RADIANS(G567))*SIN(RADIANS(E560))+COS(RADIANS(G567))*COS(RADIANS(E560))*COS(RADIANS(AD550))))&gt;90,0,$F$4*$F$5/E559^2*(SIN(RADIANS(G567))*SIN(RADIANS(E560))+COS(RADIANS(G567))*COS(RADIANS(E560))*COS(RADIANS(AD550))))</f>
        <v>#DIV/0!</v>
      </c>
      <c r="AE567" s="3" t="e">
        <f>IF(DEGREES(ACOS(SIN(RADIANS(G567))*SIN(RADIANS(E560))+COS(RADIANS(G567))*COS(RADIANS(E560))*COS(RADIANS(AE550))))&gt;90,0,$F$4*$F$5/E559^2*(SIN(RADIANS(G567))*SIN(RADIANS(E560))+COS(RADIANS(G567))*COS(RADIANS(E560))*COS(RADIANS(AE550))))</f>
        <v>#DIV/0!</v>
      </c>
      <c r="AF567" s="3" t="e">
        <f>IF(DEGREES(ACOS(SIN(RADIANS(G567))*SIN(RADIANS(E560))+COS(RADIANS(G567))*COS(RADIANS(E560))*COS(RADIANS(AF550))))&gt;90,0,$F$4*$F$5/E559^2*(SIN(RADIANS(G567))*SIN(RADIANS(E560))+COS(RADIANS(G567))*COS(RADIANS(E560))*COS(RADIANS(AF550))))</f>
        <v>#DIV/0!</v>
      </c>
      <c r="AG567" s="3" t="e">
        <f>IF(DEGREES(ACOS(SIN(RADIANS(G567))*SIN(RADIANS(E560))+COS(RADIANS(G567))*COS(RADIANS(E560))*COS(RADIANS(AG550))))&gt;90,0,$F$4*$F$5/E559^2*(SIN(RADIANS(G567))*SIN(RADIANS(E560))+COS(RADIANS(G567))*COS(RADIANS(E560))*COS(RADIANS(AG550))))</f>
        <v>#DIV/0!</v>
      </c>
      <c r="AH567" s="3" t="e">
        <f>IF(DEGREES(ACOS(SIN(RADIANS(G567))*SIN(RADIANS(E560))+COS(RADIANS(G567))*COS(RADIANS(E560))*COS(RADIANS(AH550))))&gt;90,0,$F$4*$F$5/E559^2*(SIN(RADIANS(G567))*SIN(RADIANS(E560))+COS(RADIANS(G567))*COS(RADIANS(E560))*COS(RADIANS(AH550))))</f>
        <v>#DIV/0!</v>
      </c>
      <c r="AI567" s="3" t="e">
        <f>IF(DEGREES(ACOS(SIN(RADIANS(G567))*SIN(RADIANS(E560))+COS(RADIANS(G567))*COS(RADIANS(E560))*COS(RADIANS(AI550))))&gt;90,0,$F$4*$F$5/E559^2*(SIN(RADIANS(G567))*SIN(RADIANS(E560))+COS(RADIANS(G567))*COS(RADIANS(E560))*COS(RADIANS(AI550))))</f>
        <v>#DIV/0!</v>
      </c>
      <c r="AJ567" s="3" t="e">
        <f>IF(DEGREES(ACOS(SIN(RADIANS(G567))*SIN(RADIANS(E560))+COS(RADIANS(G567))*COS(RADIANS(E560))*COS(RADIANS(AJ550))))&gt;90,0,$F$4*$F$5/E559^2*(SIN(RADIANS(G567))*SIN(RADIANS(E560))+COS(RADIANS(G567))*COS(RADIANS(E560))*COS(RADIANS(AJ550))))</f>
        <v>#DIV/0!</v>
      </c>
      <c r="AK567" s="3">
        <f>IF(DEGREES(ACOS(SIN(RADIANS(G567))*SIN(RADIANS(E560))+COS(RADIANS(G567))*COS(RADIANS(E560))*COS(RADIANS(AK550))))&gt;90,0,$F$4*$F$5/E559^2*(SIN(RADIANS(G567))*SIN(RADIANS(E560))+COS(RADIANS(G567))*COS(RADIANS(E560))*COS(RADIANS(AK550))))</f>
        <v>0</v>
      </c>
      <c r="AL567" s="3">
        <f>IF(DEGREES(ACOS(SIN(RADIANS(G567))*SIN(RADIANS(E560))+COS(RADIANS(G567))*COS(RADIANS(E560))*COS(RADIANS(AL550))))&gt;90,0,$F$4*$F$5/E559^2*(SIN(RADIANS(G567))*SIN(RADIANS(E560))+COS(RADIANS(G567))*COS(RADIANS(E560))*COS(RADIANS(AL550))))</f>
        <v>0</v>
      </c>
      <c r="AM567" s="3">
        <f>IF(DEGREES(ACOS(SIN(RADIANS(G567))*SIN(RADIANS(E560))+COS(RADIANS(G567))*COS(RADIANS(E560))*COS(RADIANS(AM550))))&gt;90,0,$F$4*$F$5/E559^2*(SIN(RADIANS(G567))*SIN(RADIANS(E560))+COS(RADIANS(G567))*COS(RADIANS(E560))*COS(RADIANS(AM550))))</f>
        <v>0</v>
      </c>
      <c r="AN567" s="3">
        <f>IF(DEGREES(ACOS(SIN(RADIANS(G567))*SIN(RADIANS(E560))+COS(RADIANS(G567))*COS(RADIANS(E560))*COS(RADIANS(AN550))))&gt;90,0,$F$4*$F$5/E559^2*(SIN(RADIANS(G567))*SIN(RADIANS(E560))+COS(RADIANS(G567))*COS(RADIANS(E560))*COS(RADIANS(AN550))))</f>
        <v>0</v>
      </c>
      <c r="AO567" s="3">
        <f>IF(DEGREES(ACOS(SIN(RADIANS(G567))*SIN(RADIANS(E560))+COS(RADIANS(G567))*COS(RADIANS(E560))*COS(RADIANS(AO550))))&gt;90,0,$F$4*$F$5/E559^2*(SIN(RADIANS(G567))*SIN(RADIANS(E560))+COS(RADIANS(G567))*COS(RADIANS(E560))*COS(RADIANS(AO550))))</f>
        <v>0</v>
      </c>
      <c r="AP567" s="3">
        <f>IF(DEGREES(ACOS(SIN(RADIANS(G567))*SIN(RADIANS(E560))+COS(RADIANS(G567))*COS(RADIANS(E560))*COS(RADIANS(AP550))))&gt;90,0,$F$4*$F$5/E559^2*(SIN(RADIANS(G567))*SIN(RADIANS(E560))+COS(RADIANS(G567))*COS(RADIANS(E560))*COS(RADIANS(AP550))))</f>
        <v>0</v>
      </c>
      <c r="AQ567" s="3">
        <f>IF(DEGREES(ACOS(SIN(RADIANS(G567))*SIN(RADIANS(E560))+COS(RADIANS(G567))*COS(RADIANS(E560))*COS(RADIANS(AQ550))))&gt;90,0,$F$4*$F$5/E559^2*(SIN(RADIANS(G567))*SIN(RADIANS(E560))+COS(RADIANS(G567))*COS(RADIANS(E560))*COS(RADIANS(AQ550))))</f>
        <v>0</v>
      </c>
      <c r="AR567" s="3">
        <f>IF(DEGREES(ACOS(SIN(RADIANS(G567))*SIN(RADIANS(E560))+COS(RADIANS(G567))*COS(RADIANS(E560))*COS(RADIANS(AR550))))&gt;90,0,$F$4*$F$5/E559^2*(SIN(RADIANS(G567))*SIN(RADIANS(E560))+COS(RADIANS(G567))*COS(RADIANS(E560))*COS(RADIANS(AR550))))</f>
        <v>0</v>
      </c>
    </row>
    <row r="568" spans="2:44" ht="15.75" customHeight="1" x14ac:dyDescent="0.2">
      <c r="G568" s="3">
        <v>-70</v>
      </c>
      <c r="I568" s="3">
        <f>IF(DEGREES(ACOS(SIN(RADIANS(G568))*SIN(RADIANS(E560))+COS(RADIANS(G568))*COS(RADIANS(E560))*COS(RADIANS(I550))))&gt;90,0,$F$4*$F$5/E559^2*(SIN(RADIANS(G568))*SIN(RADIANS(E560))+COS(RADIANS(G568))*COS(RADIANS(E560))*COS(RADIANS(I550))))</f>
        <v>0</v>
      </c>
      <c r="J568" s="3">
        <f>IF(DEGREES(ACOS(SIN(RADIANS(G568))*SIN(RADIANS(E560))+COS(RADIANS(G568))*COS(RADIANS(E560))*COS(RADIANS(J550))))&gt;90,0,$F$4*$F$5/E559^2*(SIN(RADIANS(G568))*SIN(RADIANS(E560))+COS(RADIANS(G568))*COS(RADIANS(E560))*COS(RADIANS(J550))))</f>
        <v>0</v>
      </c>
      <c r="K568" s="3">
        <f>IF(DEGREES(ACOS(SIN(RADIANS(G568))*SIN(RADIANS(E560))+COS(RADIANS(G568))*COS(RADIANS(E560))*COS(RADIANS(K550))))&gt;90,0,$F$4*$F$5/E559^2*(SIN(RADIANS(G568))*SIN(RADIANS(E560))+COS(RADIANS(G568))*COS(RADIANS(E560))*COS(RADIANS(K550))))</f>
        <v>0</v>
      </c>
      <c r="L568" s="3">
        <f>IF(DEGREES(ACOS(SIN(RADIANS(G568))*SIN(RADIANS(E560))+COS(RADIANS(G568))*COS(RADIANS(E560))*COS(RADIANS(L550))))&gt;90,0,$F$4*$F$5/E559^2*(SIN(RADIANS(G568))*SIN(RADIANS(E560))+COS(RADIANS(G568))*COS(RADIANS(E560))*COS(RADIANS(L550))))</f>
        <v>0</v>
      </c>
      <c r="M568" s="3">
        <f>IF(DEGREES(ACOS(SIN(RADIANS(G568))*SIN(RADIANS(E560))+COS(RADIANS(G568))*COS(RADIANS(E560))*COS(RADIANS(M550))))&gt;90,0,$F$4*$F$5/E559^2*(SIN(RADIANS(G568))*SIN(RADIANS(E560))+COS(RADIANS(G568))*COS(RADIANS(E560))*COS(RADIANS(M550))))</f>
        <v>0</v>
      </c>
      <c r="N568" s="3">
        <f>IF(DEGREES(ACOS(SIN(RADIANS(G568))*SIN(RADIANS(E560))+COS(RADIANS(G568))*COS(RADIANS(E560))*COS(RADIANS(N550))))&gt;90,0,$F$4*$F$5/E559^2*(SIN(RADIANS(G568))*SIN(RADIANS(E560))+COS(RADIANS(G568))*COS(RADIANS(E560))*COS(RADIANS(N550))))</f>
        <v>0</v>
      </c>
      <c r="O568" s="3">
        <f>IF(DEGREES(ACOS(SIN(RADIANS(G568))*SIN(RADIANS(E560))+COS(RADIANS(G568))*COS(RADIANS(E560))*COS(RADIANS(O550))))&gt;90,0,$F$4*$F$5/E559^2*(SIN(RADIANS(G568))*SIN(RADIANS(E560))+COS(RADIANS(G568))*COS(RADIANS(E560))*COS(RADIANS(O550))))</f>
        <v>0</v>
      </c>
      <c r="P568" s="3">
        <f>IF(DEGREES(ACOS(SIN(RADIANS(G568))*SIN(RADIANS(E560))+COS(RADIANS(G568))*COS(RADIANS(E560))*COS(RADIANS(P550))))&gt;90,0,$F$4*$F$5/E559^2*(SIN(RADIANS(G568))*SIN(RADIANS(E560))+COS(RADIANS(G568))*COS(RADIANS(E560))*COS(RADIANS(P550))))</f>
        <v>0</v>
      </c>
      <c r="Q568" s="3">
        <f>IF(DEGREES(ACOS(SIN(RADIANS(G568))*SIN(RADIANS(E560))+COS(RADIANS(G568))*COS(RADIANS(E560))*COS(RADIANS(Q550))))&gt;90,0,$F$4*$F$5/E559^2*(SIN(RADIANS(G568))*SIN(RADIANS(E560))+COS(RADIANS(G568))*COS(RADIANS(E560))*COS(RADIANS(Q550))))</f>
        <v>0</v>
      </c>
      <c r="R568" s="3" t="e">
        <f>IF(DEGREES(ACOS(SIN(RADIANS(G568))*SIN(RADIANS(E560))+COS(RADIANS(G568))*COS(RADIANS(E560))*COS(RADIANS(R550))))&gt;90,0,$F$4*$F$5/E559^2*(SIN(RADIANS(G568))*SIN(RADIANS(E560))+COS(RADIANS(G568))*COS(RADIANS(E560))*COS(RADIANS(R550))))</f>
        <v>#DIV/0!</v>
      </c>
      <c r="S568" s="3" t="e">
        <f>IF(DEGREES(ACOS(SIN(RADIANS(G568))*SIN(RADIANS(E560))+COS(RADIANS(G568))*COS(RADIANS(E560))*COS(RADIANS(S550))))&gt;90,0,$F$4*$F$5/E559^2*(SIN(RADIANS(G568))*SIN(RADIANS(E560))+COS(RADIANS(G568))*COS(RADIANS(E560))*COS(RADIANS(S550))))</f>
        <v>#DIV/0!</v>
      </c>
      <c r="T568" s="3" t="e">
        <f>IF(DEGREES(ACOS(SIN(RADIANS(G568))*SIN(RADIANS(E560))+COS(RADIANS(G568))*COS(RADIANS(E560))*COS(RADIANS(T550))))&gt;90,0,$F$4*$F$5/E559^2*(SIN(RADIANS(G568))*SIN(RADIANS(E560))+COS(RADIANS(G568))*COS(RADIANS(E560))*COS(RADIANS(T550))))</f>
        <v>#DIV/0!</v>
      </c>
      <c r="U568" s="3" t="e">
        <f>IF(DEGREES(ACOS(SIN(RADIANS(G568))*SIN(RADIANS(E560))+COS(RADIANS(G568))*COS(RADIANS(E560))*COS(RADIANS(U550))))&gt;90,0,$F$4*$F$5/E559^2*(SIN(RADIANS(G568))*SIN(RADIANS(E560))+COS(RADIANS(G568))*COS(RADIANS(E560))*COS(RADIANS(U550))))</f>
        <v>#DIV/0!</v>
      </c>
      <c r="V568" s="3" t="e">
        <f>IF(DEGREES(ACOS(SIN(RADIANS(G568))*SIN(RADIANS(E560))+COS(RADIANS(G568))*COS(RADIANS(E560))*COS(RADIANS(V550))))&gt;90,0,$F$4*$F$5/E559^2*(SIN(RADIANS(G568))*SIN(RADIANS(E560))+COS(RADIANS(G568))*COS(RADIANS(E560))*COS(RADIANS(V550))))</f>
        <v>#DIV/0!</v>
      </c>
      <c r="W568" s="3" t="e">
        <f>IF(DEGREES(ACOS(SIN(RADIANS(G568))*SIN(RADIANS(E560))+COS(RADIANS(G568))*COS(RADIANS(E560))*COS(RADIANS(W550))))&gt;90,0,$F$4*$F$5/E559^2*(SIN(RADIANS(G568))*SIN(RADIANS(E560))+COS(RADIANS(G568))*COS(RADIANS(E560))*COS(RADIANS(W550))))</f>
        <v>#DIV/0!</v>
      </c>
      <c r="X568" s="3" t="e">
        <f>IF(DEGREES(ACOS(SIN(RADIANS(G568))*SIN(RADIANS(E560))+COS(RADIANS(G568))*COS(RADIANS(E560))*COS(RADIANS(X550))))&gt;90,0,$F$4*$F$5/E559^2*(SIN(RADIANS(G568))*SIN(RADIANS(E560))+COS(RADIANS(G568))*COS(RADIANS(E560))*COS(RADIANS(X550))))</f>
        <v>#DIV/0!</v>
      </c>
      <c r="Y568" s="3" t="e">
        <f>IF(DEGREES(ACOS(SIN(RADIANS(G568))*SIN(RADIANS(E560))+COS(RADIANS(G568))*COS(RADIANS(E560))*COS(RADIANS(Y550))))&gt;90,0,$F$4*$F$5/E559^2*(SIN(RADIANS(G568))*SIN(RADIANS(E560))+COS(RADIANS(G568))*COS(RADIANS(E560))*COS(RADIANS(Y550))))</f>
        <v>#DIV/0!</v>
      </c>
      <c r="Z568" s="3" t="e">
        <f>IF(DEGREES(ACOS(SIN(RADIANS(G568))*SIN(RADIANS(E560))+COS(RADIANS(G568))*COS(RADIANS(E560))*COS(RADIANS(Z550))))&gt;90,0,$F$4*$F$5/E559^2*(SIN(RADIANS(G568))*SIN(RADIANS(E560))+COS(RADIANS(G568))*COS(RADIANS(E560))*COS(RADIANS(Z550))))</f>
        <v>#DIV/0!</v>
      </c>
      <c r="AA568" s="3" t="e">
        <f>IF(DEGREES(ACOS(SIN(RADIANS(G568))*SIN(RADIANS(E560))+COS(RADIANS(G568))*COS(RADIANS(E560))*COS(RADIANS(AA550))))&gt;90,0,$F$4*$F$5/E559^2*(SIN(RADIANS(G568))*SIN(RADIANS(E560))+COS(RADIANS(G568))*COS(RADIANS(E560))*COS(RADIANS(AA550))))</f>
        <v>#DIV/0!</v>
      </c>
      <c r="AB568" s="3" t="e">
        <f>IF(DEGREES(ACOS(SIN(RADIANS(G568))*SIN(RADIANS(E560))+COS(RADIANS(G568))*COS(RADIANS(E560))*COS(RADIANS(AB550))))&gt;90,0,$F$4*$F$5/E559^2*(SIN(RADIANS(G568))*SIN(RADIANS(E560))+COS(RADIANS(G568))*COS(RADIANS(E560))*COS(RADIANS(AB550))))</f>
        <v>#DIV/0!</v>
      </c>
      <c r="AC568" s="3" t="e">
        <f>IF(DEGREES(ACOS(SIN(RADIANS(G568))*SIN(RADIANS(E560))+COS(RADIANS(G568))*COS(RADIANS(E560))*COS(RADIANS(AC550))))&gt;90,0,$F$4*$F$5/E559^2*(SIN(RADIANS(G568))*SIN(RADIANS(E560))+COS(RADIANS(G568))*COS(RADIANS(E560))*COS(RADIANS(AC550))))</f>
        <v>#DIV/0!</v>
      </c>
      <c r="AD568" s="3" t="e">
        <f>IF(DEGREES(ACOS(SIN(RADIANS(G568))*SIN(RADIANS(E560))+COS(RADIANS(G568))*COS(RADIANS(E560))*COS(RADIANS(AD550))))&gt;90,0,$F$4*$F$5/E559^2*(SIN(RADIANS(G568))*SIN(RADIANS(E560))+COS(RADIANS(G568))*COS(RADIANS(E560))*COS(RADIANS(AD550))))</f>
        <v>#DIV/0!</v>
      </c>
      <c r="AE568" s="3" t="e">
        <f>IF(DEGREES(ACOS(SIN(RADIANS(G568))*SIN(RADIANS(E560))+COS(RADIANS(G568))*COS(RADIANS(E560))*COS(RADIANS(AE550))))&gt;90,0,$F$4*$F$5/E559^2*(SIN(RADIANS(G568))*SIN(RADIANS(E560))+COS(RADIANS(G568))*COS(RADIANS(E560))*COS(RADIANS(AE550))))</f>
        <v>#DIV/0!</v>
      </c>
      <c r="AF568" s="3" t="e">
        <f>IF(DEGREES(ACOS(SIN(RADIANS(G568))*SIN(RADIANS(E560))+COS(RADIANS(G568))*COS(RADIANS(E560))*COS(RADIANS(AF550))))&gt;90,0,$F$4*$F$5/E559^2*(SIN(RADIANS(G568))*SIN(RADIANS(E560))+COS(RADIANS(G568))*COS(RADIANS(E560))*COS(RADIANS(AF550))))</f>
        <v>#DIV/0!</v>
      </c>
      <c r="AG568" s="3" t="e">
        <f>IF(DEGREES(ACOS(SIN(RADIANS(G568))*SIN(RADIANS(E560))+COS(RADIANS(G568))*COS(RADIANS(E560))*COS(RADIANS(AG550))))&gt;90,0,$F$4*$F$5/E559^2*(SIN(RADIANS(G568))*SIN(RADIANS(E560))+COS(RADIANS(G568))*COS(RADIANS(E560))*COS(RADIANS(AG550))))</f>
        <v>#DIV/0!</v>
      </c>
      <c r="AH568" s="3" t="e">
        <f>IF(DEGREES(ACOS(SIN(RADIANS(G568))*SIN(RADIANS(E560))+COS(RADIANS(G568))*COS(RADIANS(E560))*COS(RADIANS(AH550))))&gt;90,0,$F$4*$F$5/E559^2*(SIN(RADIANS(G568))*SIN(RADIANS(E560))+COS(RADIANS(G568))*COS(RADIANS(E560))*COS(RADIANS(AH550))))</f>
        <v>#DIV/0!</v>
      </c>
      <c r="AI568" s="3" t="e">
        <f>IF(DEGREES(ACOS(SIN(RADIANS(G568))*SIN(RADIANS(E560))+COS(RADIANS(G568))*COS(RADIANS(E560))*COS(RADIANS(AI550))))&gt;90,0,$F$4*$F$5/E559^2*(SIN(RADIANS(G568))*SIN(RADIANS(E560))+COS(RADIANS(G568))*COS(RADIANS(E560))*COS(RADIANS(AI550))))</f>
        <v>#DIV/0!</v>
      </c>
      <c r="AJ568" s="3" t="e">
        <f>IF(DEGREES(ACOS(SIN(RADIANS(G568))*SIN(RADIANS(E560))+COS(RADIANS(G568))*COS(RADIANS(E560))*COS(RADIANS(AJ550))))&gt;90,0,$F$4*$F$5/E559^2*(SIN(RADIANS(G568))*SIN(RADIANS(E560))+COS(RADIANS(G568))*COS(RADIANS(E560))*COS(RADIANS(AJ550))))</f>
        <v>#DIV/0!</v>
      </c>
      <c r="AK568" s="3">
        <f>IF(DEGREES(ACOS(SIN(RADIANS(G568))*SIN(RADIANS(E560))+COS(RADIANS(G568))*COS(RADIANS(E560))*COS(RADIANS(AK550))))&gt;90,0,$F$4*$F$5/E559^2*(SIN(RADIANS(G568))*SIN(RADIANS(E560))+COS(RADIANS(G568))*COS(RADIANS(E560))*COS(RADIANS(AK550))))</f>
        <v>0</v>
      </c>
      <c r="AL568" s="3">
        <f>IF(DEGREES(ACOS(SIN(RADIANS(G568))*SIN(RADIANS(E560))+COS(RADIANS(G568))*COS(RADIANS(E560))*COS(RADIANS(AL550))))&gt;90,0,$F$4*$F$5/E559^2*(SIN(RADIANS(G568))*SIN(RADIANS(E560))+COS(RADIANS(G568))*COS(RADIANS(E560))*COS(RADIANS(AL550))))</f>
        <v>0</v>
      </c>
      <c r="AM568" s="3">
        <f>IF(DEGREES(ACOS(SIN(RADIANS(G568))*SIN(RADIANS(E560))+COS(RADIANS(G568))*COS(RADIANS(E560))*COS(RADIANS(AM550))))&gt;90,0,$F$4*$F$5/E559^2*(SIN(RADIANS(G568))*SIN(RADIANS(E560))+COS(RADIANS(G568))*COS(RADIANS(E560))*COS(RADIANS(AM550))))</f>
        <v>0</v>
      </c>
      <c r="AN568" s="3">
        <f>IF(DEGREES(ACOS(SIN(RADIANS(G568))*SIN(RADIANS(E560))+COS(RADIANS(G568))*COS(RADIANS(E560))*COS(RADIANS(AN550))))&gt;90,0,$F$4*$F$5/E559^2*(SIN(RADIANS(G568))*SIN(RADIANS(E560))+COS(RADIANS(G568))*COS(RADIANS(E560))*COS(RADIANS(AN550))))</f>
        <v>0</v>
      </c>
      <c r="AO568" s="3">
        <f>IF(DEGREES(ACOS(SIN(RADIANS(G568))*SIN(RADIANS(E560))+COS(RADIANS(G568))*COS(RADIANS(E560))*COS(RADIANS(AO550))))&gt;90,0,$F$4*$F$5/E559^2*(SIN(RADIANS(G568))*SIN(RADIANS(E560))+COS(RADIANS(G568))*COS(RADIANS(E560))*COS(RADIANS(AO550))))</f>
        <v>0</v>
      </c>
      <c r="AP568" s="3">
        <f>IF(DEGREES(ACOS(SIN(RADIANS(G568))*SIN(RADIANS(E560))+COS(RADIANS(G568))*COS(RADIANS(E560))*COS(RADIANS(AP550))))&gt;90,0,$F$4*$F$5/E559^2*(SIN(RADIANS(G568))*SIN(RADIANS(E560))+COS(RADIANS(G568))*COS(RADIANS(E560))*COS(RADIANS(AP550))))</f>
        <v>0</v>
      </c>
      <c r="AQ568" s="3">
        <f>IF(DEGREES(ACOS(SIN(RADIANS(G568))*SIN(RADIANS(E560))+COS(RADIANS(G568))*COS(RADIANS(E560))*COS(RADIANS(AQ550))))&gt;90,0,$F$4*$F$5/E559^2*(SIN(RADIANS(G568))*SIN(RADIANS(E560))+COS(RADIANS(G568))*COS(RADIANS(E560))*COS(RADIANS(AQ550))))</f>
        <v>0</v>
      </c>
      <c r="AR568" s="3">
        <f>IF(DEGREES(ACOS(SIN(RADIANS(G568))*SIN(RADIANS(E560))+COS(RADIANS(G568))*COS(RADIANS(E560))*COS(RADIANS(AR550))))&gt;90,0,$F$4*$F$5/E559^2*(SIN(RADIANS(G568))*SIN(RADIANS(E560))+COS(RADIANS(G568))*COS(RADIANS(E560))*COS(RADIANS(AR550))))</f>
        <v>0</v>
      </c>
    </row>
    <row r="569" spans="2:44" ht="15.75" customHeight="1" x14ac:dyDescent="0.2">
      <c r="G569" s="3">
        <v>-80</v>
      </c>
      <c r="I569" s="3">
        <f>IF(DEGREES(ACOS(SIN(RADIANS(G569))*SIN(RADIANS(E560))+COS(RADIANS(G569))*COS(RADIANS(E560))*COS(RADIANS(I550))))&gt;90,0,$F$4*$F$5/E559^2*(SIN(RADIANS(G569))*SIN(RADIANS(E560))+COS(RADIANS(G569))*COS(RADIANS(E560))*COS(RADIANS(I550))))</f>
        <v>0</v>
      </c>
      <c r="J569" s="3">
        <f>IF(DEGREES(ACOS(SIN(RADIANS(G569))*SIN(RADIANS(E560))+COS(RADIANS(G569))*COS(RADIANS(E560))*COS(RADIANS(J550))))&gt;90,0,$F$4*$F$5/E559^2*(SIN(RADIANS(G569))*SIN(RADIANS(E560))+COS(RADIANS(G569))*COS(RADIANS(E560))*COS(RADIANS(J550))))</f>
        <v>0</v>
      </c>
      <c r="K569" s="3">
        <f>IF(DEGREES(ACOS(SIN(RADIANS(G569))*SIN(RADIANS(E560))+COS(RADIANS(G569))*COS(RADIANS(E560))*COS(RADIANS(K550))))&gt;90,0,$F$4*$F$5/E559^2*(SIN(RADIANS(G569))*SIN(RADIANS(E560))+COS(RADIANS(G569))*COS(RADIANS(E560))*COS(RADIANS(K550))))</f>
        <v>0</v>
      </c>
      <c r="L569" s="3">
        <f>IF(DEGREES(ACOS(SIN(RADIANS(G569))*SIN(RADIANS(E560))+COS(RADIANS(G569))*COS(RADIANS(E560))*COS(RADIANS(L550))))&gt;90,0,$F$4*$F$5/E559^2*(SIN(RADIANS(G569))*SIN(RADIANS(E560))+COS(RADIANS(G569))*COS(RADIANS(E560))*COS(RADIANS(L550))))</f>
        <v>0</v>
      </c>
      <c r="M569" s="3">
        <f>IF(DEGREES(ACOS(SIN(RADIANS(G569))*SIN(RADIANS(E560))+COS(RADIANS(G569))*COS(RADIANS(E560))*COS(RADIANS(M550))))&gt;90,0,$F$4*$F$5/E559^2*(SIN(RADIANS(G569))*SIN(RADIANS(E560))+COS(RADIANS(G569))*COS(RADIANS(E560))*COS(RADIANS(M550))))</f>
        <v>0</v>
      </c>
      <c r="N569" s="3">
        <f>IF(DEGREES(ACOS(SIN(RADIANS(G569))*SIN(RADIANS(E560))+COS(RADIANS(G569))*COS(RADIANS(E560))*COS(RADIANS(N550))))&gt;90,0,$F$4*$F$5/E559^2*(SIN(RADIANS(G569))*SIN(RADIANS(E560))+COS(RADIANS(G569))*COS(RADIANS(E560))*COS(RADIANS(N550))))</f>
        <v>0</v>
      </c>
      <c r="O569" s="3">
        <f>IF(DEGREES(ACOS(SIN(RADIANS(G569))*SIN(RADIANS(E560))+COS(RADIANS(G569))*COS(RADIANS(E560))*COS(RADIANS(O550))))&gt;90,0,$F$4*$F$5/E559^2*(SIN(RADIANS(G569))*SIN(RADIANS(E560))+COS(RADIANS(G569))*COS(RADIANS(E560))*COS(RADIANS(O550))))</f>
        <v>0</v>
      </c>
      <c r="P569" s="3">
        <f>IF(DEGREES(ACOS(SIN(RADIANS(G569))*SIN(RADIANS(E560))+COS(RADIANS(G569))*COS(RADIANS(E560))*COS(RADIANS(P550))))&gt;90,0,$F$4*$F$5/E559^2*(SIN(RADIANS(G569))*SIN(RADIANS(E560))+COS(RADIANS(G569))*COS(RADIANS(E560))*COS(RADIANS(P550))))</f>
        <v>0</v>
      </c>
      <c r="Q569" s="3">
        <f>IF(DEGREES(ACOS(SIN(RADIANS(G569))*SIN(RADIANS(E560))+COS(RADIANS(G569))*COS(RADIANS(E560))*COS(RADIANS(Q550))))&gt;90,0,$F$4*$F$5/E559^2*(SIN(RADIANS(G569))*SIN(RADIANS(E560))+COS(RADIANS(G569))*COS(RADIANS(E560))*COS(RADIANS(Q550))))</f>
        <v>0</v>
      </c>
      <c r="R569" s="3" t="e">
        <f>IF(DEGREES(ACOS(SIN(RADIANS(G569))*SIN(RADIANS(E560))+COS(RADIANS(G569))*COS(RADIANS(E560))*COS(RADIANS(R550))))&gt;90,0,$F$4*$F$5/E559^2*(SIN(RADIANS(G569))*SIN(RADIANS(E560))+COS(RADIANS(G569))*COS(RADIANS(E560))*COS(RADIANS(R550))))</f>
        <v>#DIV/0!</v>
      </c>
      <c r="S569" s="3" t="e">
        <f>IF(DEGREES(ACOS(SIN(RADIANS(G569))*SIN(RADIANS(E560))+COS(RADIANS(G569))*COS(RADIANS(E560))*COS(RADIANS(S550))))&gt;90,0,$F$4*$F$5/E559^2*(SIN(RADIANS(G569))*SIN(RADIANS(E560))+COS(RADIANS(G569))*COS(RADIANS(E560))*COS(RADIANS(S550))))</f>
        <v>#DIV/0!</v>
      </c>
      <c r="T569" s="3" t="e">
        <f>IF(DEGREES(ACOS(SIN(RADIANS(G569))*SIN(RADIANS(E560))+COS(RADIANS(G569))*COS(RADIANS(E560))*COS(RADIANS(T550))))&gt;90,0,$F$4*$F$5/E559^2*(SIN(RADIANS(G569))*SIN(RADIANS(E560))+COS(RADIANS(G569))*COS(RADIANS(E560))*COS(RADIANS(T550))))</f>
        <v>#DIV/0!</v>
      </c>
      <c r="U569" s="3" t="e">
        <f>IF(DEGREES(ACOS(SIN(RADIANS(G569))*SIN(RADIANS(E560))+COS(RADIANS(G569))*COS(RADIANS(E560))*COS(RADIANS(U550))))&gt;90,0,$F$4*$F$5/E559^2*(SIN(RADIANS(G569))*SIN(RADIANS(E560))+COS(RADIANS(G569))*COS(RADIANS(E560))*COS(RADIANS(U550))))</f>
        <v>#DIV/0!</v>
      </c>
      <c r="V569" s="3" t="e">
        <f>IF(DEGREES(ACOS(SIN(RADIANS(G569))*SIN(RADIANS(E560))+COS(RADIANS(G569))*COS(RADIANS(E560))*COS(RADIANS(V550))))&gt;90,0,$F$4*$F$5/E559^2*(SIN(RADIANS(G569))*SIN(RADIANS(E560))+COS(RADIANS(G569))*COS(RADIANS(E560))*COS(RADIANS(V550))))</f>
        <v>#DIV/0!</v>
      </c>
      <c r="W569" s="3" t="e">
        <f>IF(DEGREES(ACOS(SIN(RADIANS(G569))*SIN(RADIANS(E560))+COS(RADIANS(G569))*COS(RADIANS(E560))*COS(RADIANS(W550))))&gt;90,0,$F$4*$F$5/E559^2*(SIN(RADIANS(G569))*SIN(RADIANS(E560))+COS(RADIANS(G569))*COS(RADIANS(E560))*COS(RADIANS(W550))))</f>
        <v>#DIV/0!</v>
      </c>
      <c r="X569" s="3" t="e">
        <f>IF(DEGREES(ACOS(SIN(RADIANS(G569))*SIN(RADIANS(E560))+COS(RADIANS(G569))*COS(RADIANS(E560))*COS(RADIANS(X550))))&gt;90,0,$F$4*$F$5/E559^2*(SIN(RADIANS(G569))*SIN(RADIANS(E560))+COS(RADIANS(G569))*COS(RADIANS(E560))*COS(RADIANS(X550))))</f>
        <v>#DIV/0!</v>
      </c>
      <c r="Y569" s="3" t="e">
        <f>IF(DEGREES(ACOS(SIN(RADIANS(G569))*SIN(RADIANS(E560))+COS(RADIANS(G569))*COS(RADIANS(E560))*COS(RADIANS(Y550))))&gt;90,0,$F$4*$F$5/E559^2*(SIN(RADIANS(G569))*SIN(RADIANS(E560))+COS(RADIANS(G569))*COS(RADIANS(E560))*COS(RADIANS(Y550))))</f>
        <v>#DIV/0!</v>
      </c>
      <c r="Z569" s="3" t="e">
        <f>IF(DEGREES(ACOS(SIN(RADIANS(G569))*SIN(RADIANS(E560))+COS(RADIANS(G569))*COS(RADIANS(E560))*COS(RADIANS(Z550))))&gt;90,0,$F$4*$F$5/E559^2*(SIN(RADIANS(G569))*SIN(RADIANS(E560))+COS(RADIANS(G569))*COS(RADIANS(E560))*COS(RADIANS(Z550))))</f>
        <v>#DIV/0!</v>
      </c>
      <c r="AA569" s="3" t="e">
        <f>IF(DEGREES(ACOS(SIN(RADIANS(G569))*SIN(RADIANS(E560))+COS(RADIANS(G569))*COS(RADIANS(E560))*COS(RADIANS(AA550))))&gt;90,0,$F$4*$F$5/E559^2*(SIN(RADIANS(G569))*SIN(RADIANS(E560))+COS(RADIANS(G569))*COS(RADIANS(E560))*COS(RADIANS(AA550))))</f>
        <v>#DIV/0!</v>
      </c>
      <c r="AB569" s="3" t="e">
        <f>IF(DEGREES(ACOS(SIN(RADIANS(G569))*SIN(RADIANS(E560))+COS(RADIANS(G569))*COS(RADIANS(E560))*COS(RADIANS(AB550))))&gt;90,0,$F$4*$F$5/E559^2*(SIN(RADIANS(G569))*SIN(RADIANS(E560))+COS(RADIANS(G569))*COS(RADIANS(E560))*COS(RADIANS(AB550))))</f>
        <v>#DIV/0!</v>
      </c>
      <c r="AC569" s="3" t="e">
        <f>IF(DEGREES(ACOS(SIN(RADIANS(G569))*SIN(RADIANS(E560))+COS(RADIANS(G569))*COS(RADIANS(E560))*COS(RADIANS(AC550))))&gt;90,0,$F$4*$F$5/E559^2*(SIN(RADIANS(G569))*SIN(RADIANS(E560))+COS(RADIANS(G569))*COS(RADIANS(E560))*COS(RADIANS(AC550))))</f>
        <v>#DIV/0!</v>
      </c>
      <c r="AD569" s="3" t="e">
        <f>IF(DEGREES(ACOS(SIN(RADIANS(G569))*SIN(RADIANS(E560))+COS(RADIANS(G569))*COS(RADIANS(E560))*COS(RADIANS(AD550))))&gt;90,0,$F$4*$F$5/E559^2*(SIN(RADIANS(G569))*SIN(RADIANS(E560))+COS(RADIANS(G569))*COS(RADIANS(E560))*COS(RADIANS(AD550))))</f>
        <v>#DIV/0!</v>
      </c>
      <c r="AE569" s="3" t="e">
        <f>IF(DEGREES(ACOS(SIN(RADIANS(G569))*SIN(RADIANS(E560))+COS(RADIANS(G569))*COS(RADIANS(E560))*COS(RADIANS(AE550))))&gt;90,0,$F$4*$F$5/E559^2*(SIN(RADIANS(G569))*SIN(RADIANS(E560))+COS(RADIANS(G569))*COS(RADIANS(E560))*COS(RADIANS(AE550))))</f>
        <v>#DIV/0!</v>
      </c>
      <c r="AF569" s="3" t="e">
        <f>IF(DEGREES(ACOS(SIN(RADIANS(G569))*SIN(RADIANS(E560))+COS(RADIANS(G569))*COS(RADIANS(E560))*COS(RADIANS(AF550))))&gt;90,0,$F$4*$F$5/E559^2*(SIN(RADIANS(G569))*SIN(RADIANS(E560))+COS(RADIANS(G569))*COS(RADIANS(E560))*COS(RADIANS(AF550))))</f>
        <v>#DIV/0!</v>
      </c>
      <c r="AG569" s="3" t="e">
        <f>IF(DEGREES(ACOS(SIN(RADIANS(G569))*SIN(RADIANS(E560))+COS(RADIANS(G569))*COS(RADIANS(E560))*COS(RADIANS(AG550))))&gt;90,0,$F$4*$F$5/E559^2*(SIN(RADIANS(G569))*SIN(RADIANS(E560))+COS(RADIANS(G569))*COS(RADIANS(E560))*COS(RADIANS(AG550))))</f>
        <v>#DIV/0!</v>
      </c>
      <c r="AH569" s="3" t="e">
        <f>IF(DEGREES(ACOS(SIN(RADIANS(G569))*SIN(RADIANS(E560))+COS(RADIANS(G569))*COS(RADIANS(E560))*COS(RADIANS(AH550))))&gt;90,0,$F$4*$F$5/E559^2*(SIN(RADIANS(G569))*SIN(RADIANS(E560))+COS(RADIANS(G569))*COS(RADIANS(E560))*COS(RADIANS(AH550))))</f>
        <v>#DIV/0!</v>
      </c>
      <c r="AI569" s="3" t="e">
        <f>IF(DEGREES(ACOS(SIN(RADIANS(G569))*SIN(RADIANS(E560))+COS(RADIANS(G569))*COS(RADIANS(E560))*COS(RADIANS(AI550))))&gt;90,0,$F$4*$F$5/E559^2*(SIN(RADIANS(G569))*SIN(RADIANS(E560))+COS(RADIANS(G569))*COS(RADIANS(E560))*COS(RADIANS(AI550))))</f>
        <v>#DIV/0!</v>
      </c>
      <c r="AJ569" s="3" t="e">
        <f>IF(DEGREES(ACOS(SIN(RADIANS(G569))*SIN(RADIANS(E560))+COS(RADIANS(G569))*COS(RADIANS(E560))*COS(RADIANS(AJ550))))&gt;90,0,$F$4*$F$5/E559^2*(SIN(RADIANS(G569))*SIN(RADIANS(E560))+COS(RADIANS(G569))*COS(RADIANS(E560))*COS(RADIANS(AJ550))))</f>
        <v>#DIV/0!</v>
      </c>
      <c r="AK569" s="3">
        <f>IF(DEGREES(ACOS(SIN(RADIANS(G569))*SIN(RADIANS(E560))+COS(RADIANS(G569))*COS(RADIANS(E560))*COS(RADIANS(AK550))))&gt;90,0,$F$4*$F$5/E559^2*(SIN(RADIANS(G569))*SIN(RADIANS(E560))+COS(RADIANS(G569))*COS(RADIANS(E560))*COS(RADIANS(AK550))))</f>
        <v>0</v>
      </c>
      <c r="AL569" s="3">
        <f>IF(DEGREES(ACOS(SIN(RADIANS(G569))*SIN(RADIANS(E560))+COS(RADIANS(G569))*COS(RADIANS(E560))*COS(RADIANS(AL550))))&gt;90,0,$F$4*$F$5/E559^2*(SIN(RADIANS(G569))*SIN(RADIANS(E560))+COS(RADIANS(G569))*COS(RADIANS(E560))*COS(RADIANS(AL550))))</f>
        <v>0</v>
      </c>
      <c r="AM569" s="3">
        <f>IF(DEGREES(ACOS(SIN(RADIANS(G569))*SIN(RADIANS(E560))+COS(RADIANS(G569))*COS(RADIANS(E560))*COS(RADIANS(AM550))))&gt;90,0,$F$4*$F$5/E559^2*(SIN(RADIANS(G569))*SIN(RADIANS(E560))+COS(RADIANS(G569))*COS(RADIANS(E560))*COS(RADIANS(AM550))))</f>
        <v>0</v>
      </c>
      <c r="AN569" s="3">
        <f>IF(DEGREES(ACOS(SIN(RADIANS(G569))*SIN(RADIANS(E560))+COS(RADIANS(G569))*COS(RADIANS(E560))*COS(RADIANS(AN550))))&gt;90,0,$F$4*$F$5/E559^2*(SIN(RADIANS(G569))*SIN(RADIANS(E560))+COS(RADIANS(G569))*COS(RADIANS(E560))*COS(RADIANS(AN550))))</f>
        <v>0</v>
      </c>
      <c r="AO569" s="3">
        <f>IF(DEGREES(ACOS(SIN(RADIANS(G569))*SIN(RADIANS(E560))+COS(RADIANS(G569))*COS(RADIANS(E560))*COS(RADIANS(AO550))))&gt;90,0,$F$4*$F$5/E559^2*(SIN(RADIANS(G569))*SIN(RADIANS(E560))+COS(RADIANS(G569))*COS(RADIANS(E560))*COS(RADIANS(AO550))))</f>
        <v>0</v>
      </c>
      <c r="AP569" s="3">
        <f>IF(DEGREES(ACOS(SIN(RADIANS(G569))*SIN(RADIANS(E560))+COS(RADIANS(G569))*COS(RADIANS(E560))*COS(RADIANS(AP550))))&gt;90,0,$F$4*$F$5/E559^2*(SIN(RADIANS(G569))*SIN(RADIANS(E560))+COS(RADIANS(G569))*COS(RADIANS(E560))*COS(RADIANS(AP550))))</f>
        <v>0</v>
      </c>
      <c r="AQ569" s="3">
        <f>IF(DEGREES(ACOS(SIN(RADIANS(G569))*SIN(RADIANS(E560))+COS(RADIANS(G569))*COS(RADIANS(E560))*COS(RADIANS(AQ550))))&gt;90,0,$F$4*$F$5/E559^2*(SIN(RADIANS(G569))*SIN(RADIANS(E560))+COS(RADIANS(G569))*COS(RADIANS(E560))*COS(RADIANS(AQ550))))</f>
        <v>0</v>
      </c>
      <c r="AR569" s="3">
        <f>IF(DEGREES(ACOS(SIN(RADIANS(G569))*SIN(RADIANS(E560))+COS(RADIANS(G569))*COS(RADIANS(E560))*COS(RADIANS(AR550))))&gt;90,0,$F$4*$F$5/E559^2*(SIN(RADIANS(G569))*SIN(RADIANS(E560))+COS(RADIANS(G569))*COS(RADIANS(E560))*COS(RADIANS(AR550))))</f>
        <v>0</v>
      </c>
    </row>
    <row r="570" spans="2:44" ht="15.75" customHeight="1" x14ac:dyDescent="0.2">
      <c r="G570" s="3">
        <v>-90</v>
      </c>
      <c r="I570" s="3" t="e">
        <f>IF(DEGREES(ACOS(SIN(RADIANS(G570))*SIN(RADIANS(E560))+COS(RADIANS(G570))*COS(RADIANS(E560))*COS(RADIANS(I550))))&gt;90,0,$F$4*$F$5/E559^2*(SIN(RADIANS(G570))*SIN(RADIANS(E560))+COS(RADIANS(G570))*COS(RADIANS(E560))*COS(RADIANS(I550))))</f>
        <v>#DIV/0!</v>
      </c>
      <c r="J570" s="3" t="e">
        <f>IF(DEGREES(ACOS(SIN(RADIANS(G570))*SIN(RADIANS(E560))+COS(RADIANS(G570))*COS(RADIANS(E560))*COS(RADIANS(J550))))&gt;90,0,$F$4*$F$5/E559^2*(SIN(RADIANS(G570))*SIN(RADIANS(E560))+COS(RADIANS(G570))*COS(RADIANS(E560))*COS(RADIANS(J550))))</f>
        <v>#DIV/0!</v>
      </c>
      <c r="K570" s="3" t="e">
        <f>IF(DEGREES(ACOS(SIN(RADIANS(G570))*SIN(RADIANS(E560))+COS(RADIANS(G570))*COS(RADIANS(E560))*COS(RADIANS(K550))))&gt;90,0,$F$4*$F$5/E559^2*(SIN(RADIANS(G570))*SIN(RADIANS(E560))+COS(RADIANS(G570))*COS(RADIANS(E560))*COS(RADIANS(K550))))</f>
        <v>#DIV/0!</v>
      </c>
      <c r="L570" s="3" t="e">
        <f>IF(DEGREES(ACOS(SIN(RADIANS(G570))*SIN(RADIANS(E560))+COS(RADIANS(G570))*COS(RADIANS(E560))*COS(RADIANS(L550))))&gt;90,0,$F$4*$F$5/E559^2*(SIN(RADIANS(G570))*SIN(RADIANS(E560))+COS(RADIANS(G570))*COS(RADIANS(E560))*COS(RADIANS(L550))))</f>
        <v>#DIV/0!</v>
      </c>
      <c r="M570" s="3" t="e">
        <f>IF(DEGREES(ACOS(SIN(RADIANS(G570))*SIN(RADIANS(E560))+COS(RADIANS(G570))*COS(RADIANS(E560))*COS(RADIANS(M550))))&gt;90,0,$F$4*$F$5/E559^2*(SIN(RADIANS(G570))*SIN(RADIANS(E560))+COS(RADIANS(G570))*COS(RADIANS(E560))*COS(RADIANS(M550))))</f>
        <v>#DIV/0!</v>
      </c>
      <c r="N570" s="3" t="e">
        <f>IF(DEGREES(ACOS(SIN(RADIANS(G570))*SIN(RADIANS(E560))+COS(RADIANS(G570))*COS(RADIANS(E560))*COS(RADIANS(N550))))&gt;90,0,$F$4*$F$5/E559^2*(SIN(RADIANS(G570))*SIN(RADIANS(E560))+COS(RADIANS(G570))*COS(RADIANS(E560))*COS(RADIANS(N550))))</f>
        <v>#DIV/0!</v>
      </c>
      <c r="O570" s="3" t="e">
        <f>IF(DEGREES(ACOS(SIN(RADIANS(G570))*SIN(RADIANS(E560))+COS(RADIANS(G570))*COS(RADIANS(E560))*COS(RADIANS(O550))))&gt;90,0,$F$4*$F$5/E559^2*(SIN(RADIANS(G570))*SIN(RADIANS(E560))+COS(RADIANS(G570))*COS(RADIANS(E560))*COS(RADIANS(O550))))</f>
        <v>#DIV/0!</v>
      </c>
      <c r="P570" s="3" t="e">
        <f>IF(DEGREES(ACOS(SIN(RADIANS(G570))*SIN(RADIANS(E560))+COS(RADIANS(G570))*COS(RADIANS(E560))*COS(RADIANS(P550))))&gt;90,0,$F$4*$F$5/E559^2*(SIN(RADIANS(G570))*SIN(RADIANS(E560))+COS(RADIANS(G570))*COS(RADIANS(E560))*COS(RADIANS(P550))))</f>
        <v>#DIV/0!</v>
      </c>
      <c r="Q570" s="3" t="e">
        <f>IF(DEGREES(ACOS(SIN(RADIANS(G570))*SIN(RADIANS(E560))+COS(RADIANS(G570))*COS(RADIANS(E560))*COS(RADIANS(Q550))))&gt;90,0,$F$4*$F$5/E559^2*(SIN(RADIANS(G570))*SIN(RADIANS(E560))+COS(RADIANS(G570))*COS(RADIANS(E560))*COS(RADIANS(Q550))))</f>
        <v>#DIV/0!</v>
      </c>
      <c r="R570" s="3" t="e">
        <f>IF(DEGREES(ACOS(SIN(RADIANS(G570))*SIN(RADIANS(E560))+COS(RADIANS(G570))*COS(RADIANS(E560))*COS(RADIANS(R550))))&gt;90,0,$F$4*$F$5/E559^2*(SIN(RADIANS(G570))*SIN(RADIANS(E560))+COS(RADIANS(G570))*COS(RADIANS(E560))*COS(RADIANS(R550))))</f>
        <v>#DIV/0!</v>
      </c>
      <c r="S570" s="3" t="e">
        <f>IF(DEGREES(ACOS(SIN(RADIANS(G570))*SIN(RADIANS(E560))+COS(RADIANS(G570))*COS(RADIANS(E560))*COS(RADIANS(S550))))&gt;90,0,$F$4*$F$5/E559^2*(SIN(RADIANS(G570))*SIN(RADIANS(E560))+COS(RADIANS(G570))*COS(RADIANS(E560))*COS(RADIANS(S550))))</f>
        <v>#DIV/0!</v>
      </c>
      <c r="T570" s="3" t="e">
        <f>IF(DEGREES(ACOS(SIN(RADIANS(G570))*SIN(RADIANS(E560))+COS(RADIANS(G570))*COS(RADIANS(E560))*COS(RADIANS(T550))))&gt;90,0,$F$4*$F$5/E559^2*(SIN(RADIANS(G570))*SIN(RADIANS(E560))+COS(RADIANS(G570))*COS(RADIANS(E560))*COS(RADIANS(T550))))</f>
        <v>#DIV/0!</v>
      </c>
      <c r="U570" s="3" t="e">
        <f>IF(DEGREES(ACOS(SIN(RADIANS(G570))*SIN(RADIANS(E560))+COS(RADIANS(G570))*COS(RADIANS(E560))*COS(RADIANS(U550))))&gt;90,0,$F$4*$F$5/E559^2*(SIN(RADIANS(G570))*SIN(RADIANS(E560))+COS(RADIANS(G570))*COS(RADIANS(E560))*COS(RADIANS(U550))))</f>
        <v>#DIV/0!</v>
      </c>
      <c r="V570" s="3" t="e">
        <f>IF(DEGREES(ACOS(SIN(RADIANS(G570))*SIN(RADIANS(E560))+COS(RADIANS(G570))*COS(RADIANS(E560))*COS(RADIANS(V550))))&gt;90,0,$F$4*$F$5/E559^2*(SIN(RADIANS(G570))*SIN(RADIANS(E560))+COS(RADIANS(G570))*COS(RADIANS(E560))*COS(RADIANS(V550))))</f>
        <v>#DIV/0!</v>
      </c>
      <c r="W570" s="3" t="e">
        <f>IF(DEGREES(ACOS(SIN(RADIANS(G570))*SIN(RADIANS(E560))+COS(RADIANS(G570))*COS(RADIANS(E560))*COS(RADIANS(W550))))&gt;90,0,$F$4*$F$5/E559^2*(SIN(RADIANS(G570))*SIN(RADIANS(E560))+COS(RADIANS(G570))*COS(RADIANS(E560))*COS(RADIANS(W550))))</f>
        <v>#DIV/0!</v>
      </c>
      <c r="X570" s="3" t="e">
        <f>IF(DEGREES(ACOS(SIN(RADIANS(G570))*SIN(RADIANS(E560))+COS(RADIANS(G570))*COS(RADIANS(E560))*COS(RADIANS(X550))))&gt;90,0,$F$4*$F$5/E559^2*(SIN(RADIANS(G570))*SIN(RADIANS(E560))+COS(RADIANS(G570))*COS(RADIANS(E560))*COS(RADIANS(X550))))</f>
        <v>#DIV/0!</v>
      </c>
      <c r="Y570" s="3" t="e">
        <f>IF(DEGREES(ACOS(SIN(RADIANS(G570))*SIN(RADIANS(E560))+COS(RADIANS(G570))*COS(RADIANS(E560))*COS(RADIANS(Y550))))&gt;90,0,$F$4*$F$5/E559^2*(SIN(RADIANS(G570))*SIN(RADIANS(E560))+COS(RADIANS(G570))*COS(RADIANS(E560))*COS(RADIANS(Y550))))</f>
        <v>#DIV/0!</v>
      </c>
      <c r="Z570" s="3" t="e">
        <f>IF(DEGREES(ACOS(SIN(RADIANS(G570))*SIN(RADIANS(E560))+COS(RADIANS(G570))*COS(RADIANS(E560))*COS(RADIANS(Z550))))&gt;90,0,$F$4*$F$5/E559^2*(SIN(RADIANS(G570))*SIN(RADIANS(E560))+COS(RADIANS(G570))*COS(RADIANS(E560))*COS(RADIANS(Z550))))</f>
        <v>#DIV/0!</v>
      </c>
      <c r="AA570" s="3" t="e">
        <f>IF(DEGREES(ACOS(SIN(RADIANS(G570))*SIN(RADIANS(E560))+COS(RADIANS(G570))*COS(RADIANS(E560))*COS(RADIANS(AA550))))&gt;90,0,$F$4*$F$5/E559^2*(SIN(RADIANS(G570))*SIN(RADIANS(E560))+COS(RADIANS(G570))*COS(RADIANS(E560))*COS(RADIANS(AA550))))</f>
        <v>#DIV/0!</v>
      </c>
      <c r="AB570" s="3" t="e">
        <f>IF(DEGREES(ACOS(SIN(RADIANS(G570))*SIN(RADIANS(E560))+COS(RADIANS(G570))*COS(RADIANS(E560))*COS(RADIANS(AB550))))&gt;90,0,$F$4*$F$5/E559^2*(SIN(RADIANS(G570))*SIN(RADIANS(E560))+COS(RADIANS(G570))*COS(RADIANS(E560))*COS(RADIANS(AB550))))</f>
        <v>#DIV/0!</v>
      </c>
      <c r="AC570" s="3" t="e">
        <f>IF(DEGREES(ACOS(SIN(RADIANS(G570))*SIN(RADIANS(E560))+COS(RADIANS(G570))*COS(RADIANS(E560))*COS(RADIANS(AC550))))&gt;90,0,$F$4*$F$5/E559^2*(SIN(RADIANS(G570))*SIN(RADIANS(E560))+COS(RADIANS(G570))*COS(RADIANS(E560))*COS(RADIANS(AC550))))</f>
        <v>#DIV/0!</v>
      </c>
      <c r="AD570" s="3" t="e">
        <f>IF(DEGREES(ACOS(SIN(RADIANS(G570))*SIN(RADIANS(E560))+COS(RADIANS(G570))*COS(RADIANS(E560))*COS(RADIANS(AD550))))&gt;90,0,$F$4*$F$5/E559^2*(SIN(RADIANS(G570))*SIN(RADIANS(E560))+COS(RADIANS(G570))*COS(RADIANS(E560))*COS(RADIANS(AD550))))</f>
        <v>#DIV/0!</v>
      </c>
      <c r="AE570" s="3" t="e">
        <f>IF(DEGREES(ACOS(SIN(RADIANS(G570))*SIN(RADIANS(E560))+COS(RADIANS(G570))*COS(RADIANS(E560))*COS(RADIANS(AE550))))&gt;90,0,$F$4*$F$5/E559^2*(SIN(RADIANS(G570))*SIN(RADIANS(E560))+COS(RADIANS(G570))*COS(RADIANS(E560))*COS(RADIANS(AE550))))</f>
        <v>#DIV/0!</v>
      </c>
      <c r="AF570" s="3" t="e">
        <f>IF(DEGREES(ACOS(SIN(RADIANS(G570))*SIN(RADIANS(E560))+COS(RADIANS(G570))*COS(RADIANS(E560))*COS(RADIANS(AF550))))&gt;90,0,$F$4*$F$5/E559^2*(SIN(RADIANS(G570))*SIN(RADIANS(E560))+COS(RADIANS(G570))*COS(RADIANS(E560))*COS(RADIANS(AF550))))</f>
        <v>#DIV/0!</v>
      </c>
      <c r="AG570" s="3" t="e">
        <f>IF(DEGREES(ACOS(SIN(RADIANS(G570))*SIN(RADIANS(E560))+COS(RADIANS(G570))*COS(RADIANS(E560))*COS(RADIANS(AG550))))&gt;90,0,$F$4*$F$5/E559^2*(SIN(RADIANS(G570))*SIN(RADIANS(E560))+COS(RADIANS(G570))*COS(RADIANS(E560))*COS(RADIANS(AG550))))</f>
        <v>#DIV/0!</v>
      </c>
      <c r="AH570" s="3" t="e">
        <f>IF(DEGREES(ACOS(SIN(RADIANS(G570))*SIN(RADIANS(E560))+COS(RADIANS(G570))*COS(RADIANS(E560))*COS(RADIANS(AH550))))&gt;90,0,$F$4*$F$5/E559^2*(SIN(RADIANS(G570))*SIN(RADIANS(E560))+COS(RADIANS(G570))*COS(RADIANS(E560))*COS(RADIANS(AH550))))</f>
        <v>#DIV/0!</v>
      </c>
      <c r="AI570" s="3" t="e">
        <f>IF(DEGREES(ACOS(SIN(RADIANS(G570))*SIN(RADIANS(E560))+COS(RADIANS(G570))*COS(RADIANS(E560))*COS(RADIANS(AI550))))&gt;90,0,$F$4*$F$5/E559^2*(SIN(RADIANS(G570))*SIN(RADIANS(E560))+COS(RADIANS(G570))*COS(RADIANS(E560))*COS(RADIANS(AI550))))</f>
        <v>#DIV/0!</v>
      </c>
      <c r="AJ570" s="3" t="e">
        <f>IF(DEGREES(ACOS(SIN(RADIANS(G570))*SIN(RADIANS(E560))+COS(RADIANS(G570))*COS(RADIANS(E560))*COS(RADIANS(AJ550))))&gt;90,0,$F$4*$F$5/E559^2*(SIN(RADIANS(G570))*SIN(RADIANS(E560))+COS(RADIANS(G570))*COS(RADIANS(E560))*COS(RADIANS(AJ550))))</f>
        <v>#DIV/0!</v>
      </c>
      <c r="AK570" s="3" t="e">
        <f>IF(DEGREES(ACOS(SIN(RADIANS(G570))*SIN(RADIANS(E560))+COS(RADIANS(G570))*COS(RADIANS(E560))*COS(RADIANS(AK550))))&gt;90,0,$F$4*$F$5/E559^2*(SIN(RADIANS(G570))*SIN(RADIANS(E560))+COS(RADIANS(G570))*COS(RADIANS(E560))*COS(RADIANS(AK550))))</f>
        <v>#DIV/0!</v>
      </c>
      <c r="AL570" s="3" t="e">
        <f>IF(DEGREES(ACOS(SIN(RADIANS(G570))*SIN(RADIANS(E560))+COS(RADIANS(G570))*COS(RADIANS(E560))*COS(RADIANS(AL550))))&gt;90,0,$F$4*$F$5/E559^2*(SIN(RADIANS(G570))*SIN(RADIANS(E560))+COS(RADIANS(G570))*COS(RADIANS(E560))*COS(RADIANS(AL550))))</f>
        <v>#DIV/0!</v>
      </c>
      <c r="AM570" s="3" t="e">
        <f>IF(DEGREES(ACOS(SIN(RADIANS(G570))*SIN(RADIANS(E560))+COS(RADIANS(G570))*COS(RADIANS(E560))*COS(RADIANS(AM550))))&gt;90,0,$F$4*$F$5/E559^2*(SIN(RADIANS(G570))*SIN(RADIANS(E560))+COS(RADIANS(G570))*COS(RADIANS(E560))*COS(RADIANS(AM550))))</f>
        <v>#DIV/0!</v>
      </c>
      <c r="AN570" s="3" t="e">
        <f>IF(DEGREES(ACOS(SIN(RADIANS(G570))*SIN(RADIANS(E560))+COS(RADIANS(G570))*COS(RADIANS(E560))*COS(RADIANS(AN550))))&gt;90,0,$F$4*$F$5/E559^2*(SIN(RADIANS(G570))*SIN(RADIANS(E560))+COS(RADIANS(G570))*COS(RADIANS(E560))*COS(RADIANS(AN550))))</f>
        <v>#DIV/0!</v>
      </c>
      <c r="AO570" s="3" t="e">
        <f>IF(DEGREES(ACOS(SIN(RADIANS(G570))*SIN(RADIANS(E560))+COS(RADIANS(G570))*COS(RADIANS(E560))*COS(RADIANS(AO550))))&gt;90,0,$F$4*$F$5/E559^2*(SIN(RADIANS(G570))*SIN(RADIANS(E560))+COS(RADIANS(G570))*COS(RADIANS(E560))*COS(RADIANS(AO550))))</f>
        <v>#DIV/0!</v>
      </c>
      <c r="AP570" s="3" t="e">
        <f>IF(DEGREES(ACOS(SIN(RADIANS(G570))*SIN(RADIANS(E560))+COS(RADIANS(G570))*COS(RADIANS(E560))*COS(RADIANS(AP550))))&gt;90,0,$F$4*$F$5/E559^2*(SIN(RADIANS(G570))*SIN(RADIANS(E560))+COS(RADIANS(G570))*COS(RADIANS(E560))*COS(RADIANS(AP550))))</f>
        <v>#DIV/0!</v>
      </c>
      <c r="AQ570" s="3" t="e">
        <f>IF(DEGREES(ACOS(SIN(RADIANS(G570))*SIN(RADIANS(E560))+COS(RADIANS(G570))*COS(RADIANS(E560))*COS(RADIANS(AQ550))))&gt;90,0,$F$4*$F$5/E559^2*(SIN(RADIANS(G570))*SIN(RADIANS(E560))+COS(RADIANS(G570))*COS(RADIANS(E560))*COS(RADIANS(AQ550))))</f>
        <v>#DIV/0!</v>
      </c>
      <c r="AR570" s="3" t="e">
        <f>IF(DEGREES(ACOS(SIN(RADIANS(G570))*SIN(RADIANS(E560))+COS(RADIANS(G570))*COS(RADIANS(E560))*COS(RADIANS(AR550))))&gt;90,0,$F$4*$F$5/E559^2*(SIN(RADIANS(G570))*SIN(RADIANS(E560))+COS(RADIANS(G570))*COS(RADIANS(E560))*COS(RADIANS(AR550))))</f>
        <v>#DIV/0!</v>
      </c>
    </row>
    <row r="571" spans="2:44" ht="15.75" customHeight="1" x14ac:dyDescent="0.2"/>
    <row r="572" spans="2:44" ht="15.75" customHeight="1" x14ac:dyDescent="0.2">
      <c r="H572" s="3" t="s">
        <v>771</v>
      </c>
      <c r="I572" s="3">
        <v>180</v>
      </c>
      <c r="J572" s="3">
        <v>170</v>
      </c>
      <c r="K572" s="3">
        <v>160</v>
      </c>
      <c r="L572" s="3">
        <v>150</v>
      </c>
      <c r="M572" s="3">
        <v>140</v>
      </c>
      <c r="N572" s="3">
        <v>130</v>
      </c>
      <c r="O572" s="3">
        <v>120</v>
      </c>
      <c r="P572" s="3">
        <v>110</v>
      </c>
      <c r="Q572" s="3">
        <v>100</v>
      </c>
      <c r="R572" s="3">
        <v>90</v>
      </c>
      <c r="S572" s="3">
        <v>80</v>
      </c>
      <c r="T572" s="3">
        <v>70</v>
      </c>
      <c r="U572" s="3">
        <v>60</v>
      </c>
      <c r="V572" s="3">
        <v>50</v>
      </c>
      <c r="W572" s="3">
        <v>40</v>
      </c>
      <c r="X572" s="3">
        <v>30</v>
      </c>
      <c r="Y572" s="3">
        <v>20</v>
      </c>
      <c r="Z572" s="3">
        <v>10</v>
      </c>
      <c r="AA572" s="3">
        <v>0</v>
      </c>
      <c r="AB572" s="3">
        <v>-10</v>
      </c>
      <c r="AC572" s="3">
        <v>-20</v>
      </c>
      <c r="AD572" s="3">
        <v>-30</v>
      </c>
      <c r="AE572" s="3">
        <v>-40</v>
      </c>
      <c r="AF572" s="3">
        <v>-50</v>
      </c>
      <c r="AG572" s="3">
        <v>-60</v>
      </c>
      <c r="AH572" s="3">
        <v>-70</v>
      </c>
      <c r="AI572" s="3">
        <v>-80</v>
      </c>
      <c r="AJ572" s="3">
        <v>-90</v>
      </c>
      <c r="AK572" s="3">
        <v>-100</v>
      </c>
      <c r="AL572" s="3">
        <v>-110</v>
      </c>
      <c r="AM572" s="3">
        <v>-120</v>
      </c>
      <c r="AN572" s="3">
        <v>-130</v>
      </c>
      <c r="AO572" s="3">
        <v>-140</v>
      </c>
      <c r="AP572" s="3">
        <v>-150</v>
      </c>
      <c r="AQ572" s="3">
        <v>-160</v>
      </c>
      <c r="AR572" s="3">
        <v>-170</v>
      </c>
    </row>
    <row r="573" spans="2:44" ht="15.75" customHeight="1" x14ac:dyDescent="0.2">
      <c r="H573" s="3" t="s">
        <v>782</v>
      </c>
      <c r="I573" s="3">
        <f>IF(ABS(I572-E585)&gt;180,IF(ABS(I572-E585)&gt;360,ABS(I572-E585)-360,360-ABS(I572-E585)),ABS(I572-E585))</f>
        <v>180</v>
      </c>
      <c r="J573" s="3">
        <f>IF(ABS(J572-E585)&gt;180,IF(ABS(J572-E585)&gt;360,ABS(J572-E585)-360,360-ABS(J572-E585)),ABS(J572-E585))</f>
        <v>170</v>
      </c>
      <c r="K573" s="3">
        <f>IF(ABS(K572-E585)&gt;180,IF(ABS(K572-E585)&gt;360,ABS(K572-E585)-360,360-ABS(K572-E585)),ABS(K572-E585))</f>
        <v>160</v>
      </c>
      <c r="L573" s="3">
        <f>IF(ABS(L572-E585)&gt;180,IF(ABS(L572-E585)&gt;360,ABS(L572-E585)-360,360-ABS(L572-E585)),ABS(L572-E585))</f>
        <v>150</v>
      </c>
      <c r="M573" s="3">
        <f>IF(ABS(M572-E585)&gt;180,IF(ABS(M572-E585)&gt;360,ABS(M572-E585)-360,360-ABS(M572-E585)),ABS(M572-E585))</f>
        <v>140</v>
      </c>
      <c r="N573" s="3">
        <f>IF(ABS(N572-E585)&gt;180,IF(ABS(N572-E585)&gt;360,ABS(N572-E585)-360,360-ABS(N572-E585)),ABS(N572-E585))</f>
        <v>130</v>
      </c>
      <c r="O573" s="3">
        <f>IF(ABS(O572-E585)&gt;180,IF(ABS(O572-E585)&gt;360,ABS(O572-E585)-360,360-ABS(O572-E585)),ABS(O572-E585))</f>
        <v>120</v>
      </c>
      <c r="P573" s="3">
        <f>IF(ABS(P572-E585)&gt;180,IF(ABS(P572-E585)&gt;360,ABS(P572-E585)-360,360-ABS(P572-E585)),ABS(P572-E585))</f>
        <v>110</v>
      </c>
      <c r="Q573" s="3">
        <f>IF(ABS(Q572-E585)&gt;180,IF(ABS(Q572-E585)&gt;360,ABS(Q572-E585)-360,360-ABS(Q572-E585)),ABS(Q572-E585))</f>
        <v>100</v>
      </c>
      <c r="R573" s="3">
        <f>IF(ABS(R572-E585)&gt;180,IF(ABS(R572-E585)&gt;360,ABS(R572-E585)-360,360-ABS(R572-E585)),ABS(R572-E585))</f>
        <v>90</v>
      </c>
      <c r="S573" s="3">
        <f>IF(ABS(S572-E585)&gt;180,IF(ABS(S572-E585)&gt;360,ABS(S572-E585)-360,360-ABS(S572-E585)),ABS(S572-E585))</f>
        <v>80</v>
      </c>
      <c r="T573" s="3">
        <f>IF(ABS(T572-E585)&gt;180,IF(ABS(T572-E585)&gt;360,ABS(T572-E585)-360,360-ABS(T572-E585)),ABS(T572-E585))</f>
        <v>70</v>
      </c>
      <c r="U573" s="3">
        <f>IF(ABS(U572-E585)&gt;180,IF(ABS(U572-E585)&gt;360,ABS(U572-E585)-360,360-ABS(U572-E585)),ABS(U572-E585))</f>
        <v>60</v>
      </c>
      <c r="V573" s="3">
        <f>IF(ABS(V572-E585)&gt;180,IF(ABS(V572-E585)&gt;360,ABS(V572-E585)-360,360-ABS(V572-E585)),ABS(V572-E585))</f>
        <v>50</v>
      </c>
      <c r="W573" s="3">
        <f>IF(ABS(W572-E585)&gt;180,IF(ABS(W572-E585)&gt;360,ABS(W572-E585)-360,360-ABS(W572-E585)),ABS(W572-E585))</f>
        <v>40</v>
      </c>
      <c r="X573" s="3">
        <f>IF(ABS(X572-E585)&gt;180,IF(ABS(X572-E585)&gt;360,ABS(X572-E585)-360,360-ABS(X572-E585)),ABS(X572-E585))</f>
        <v>30</v>
      </c>
      <c r="Y573" s="3">
        <f>IF(ABS(Y572-E585)&gt;180,IF(ABS(Y572-E585)&gt;360,ABS(Y572-E585)-360,360-ABS(Y572-E585)),ABS(Y572-E585))</f>
        <v>20</v>
      </c>
      <c r="Z573" s="3">
        <f>IF(ABS(Z572-E585)&gt;180,IF(ABS(Z572-E585)&gt;360,ABS(Z572-E585)-360,360-ABS(Z572-E585)),ABS(Z572-E585))</f>
        <v>10</v>
      </c>
      <c r="AA573" s="3">
        <f>IF(ABS(AA572-E585)&gt;180,IF(ABS(AA572-E585)&gt;360,ABS(AA572-E585)-360,360-ABS(AA572-E585)),ABS(AA572-E585))</f>
        <v>0</v>
      </c>
      <c r="AB573" s="3">
        <f>IF(ABS(AB572-E585)&gt;180,IF(ABS(AB572-E585)&gt;360,ABS(AB572-E585)-360,360-ABS(AB572-E585)),ABS(AB572-E585))</f>
        <v>10</v>
      </c>
      <c r="AC573" s="3">
        <f>IF(ABS(AC572-E585)&gt;180,IF(ABS(AC572-E585)&gt;360,ABS(AC572-E585)-360,360-ABS(AC572-E585)),ABS(AC572-E585))</f>
        <v>20</v>
      </c>
      <c r="AD573" s="3">
        <f>IF(ABS(AD572-E585)&gt;180,IF(ABS(AD572-E585)&gt;360,ABS(AD572-E585)-360,360-ABS(AD572-E585)),ABS(AD572-E585))</f>
        <v>30</v>
      </c>
      <c r="AE573" s="3">
        <f>IF(ABS(AE572-E585)&gt;180,IF(ABS(AE572-E585)&gt;360,ABS(AE572-E585)-360,360-ABS(AE572-E585)),ABS(AE572-E585))</f>
        <v>40</v>
      </c>
      <c r="AF573" s="3">
        <f>IF(ABS(AF572-E585)&gt;180,IF(ABS(AF572-E585)&gt;360,ABS(AF572-E585)-360,360-ABS(AF572-E585)),ABS(AF572-E585))</f>
        <v>50</v>
      </c>
      <c r="AG573" s="3">
        <f>IF(ABS(AG572-E585)&gt;180,IF(ABS(AG572-E585)&gt;360,ABS(AG572-E585)-360,360-ABS(AG572-E585)),ABS(AG572-E585))</f>
        <v>60</v>
      </c>
      <c r="AH573" s="3">
        <f>IF(ABS(AH572-E585)&gt;180,IF(ABS(AH572-E585)&gt;360,ABS(AH572-E585)-360,360-ABS(AH572-E585)),ABS(AH572-E585))</f>
        <v>70</v>
      </c>
      <c r="AI573" s="3">
        <f>IF(ABS(AI572-E585)&gt;180,IF(ABS(AI572-E585)&gt;360,ABS(AI572-E585)-360,360-ABS(AI572-E585)),ABS(AI572-E585))</f>
        <v>80</v>
      </c>
      <c r="AJ573" s="3">
        <f>IF(ABS(AJ572-E585)&gt;180,IF(ABS(AJ572-E585)&gt;360,ABS(AJ572-E585)-360,360-ABS(AJ572-E585)),ABS(AJ572-E585))</f>
        <v>90</v>
      </c>
      <c r="AK573" s="3">
        <f>IF(ABS(AK572-E585)&gt;180,IF(ABS(AK572-E585)&gt;360,ABS(AK572-E585)-360,360-ABS(AK572-E585)),ABS(AK572-E585))</f>
        <v>100</v>
      </c>
      <c r="AL573" s="3">
        <f>IF(ABS(AL572-E585)&gt;180,IF(ABS(AL572-E585)&gt;360,ABS(AL572-E585)-360,360-ABS(AL572-E585)),ABS(AL572-E585))</f>
        <v>110</v>
      </c>
      <c r="AM573" s="3">
        <f>IF(ABS(AM572-E585)&gt;180,IF(ABS(AM572-E585)&gt;360,ABS(AM572-E585)-360,360-ABS(AM572-E585)),ABS(AM572-E585))</f>
        <v>120</v>
      </c>
      <c r="AN573" s="3">
        <f>IF(ABS(AN572-E585)&gt;180,IF(ABS(AN572-E585)&gt;360,ABS(AN572-E585)-360,360-ABS(AN572-E585)),ABS(AN572-E585))</f>
        <v>130</v>
      </c>
      <c r="AO573" s="3">
        <f>IF(ABS(AO572-E585)&gt;180,IF(ABS(AO572-E585)&gt;360,ABS(AO572-E585)-360,360-ABS(AO572-E585)),ABS(AO572-E585))</f>
        <v>140</v>
      </c>
      <c r="AP573" s="3">
        <f>IF(ABS(AP572-E585)&gt;180,IF(ABS(AP572-E585)&gt;360,ABS(AP572-E585)-360,360-ABS(AP572-E585)),ABS(AP572-E585))</f>
        <v>150</v>
      </c>
      <c r="AQ573" s="3">
        <f>IF(ABS(AQ572-E585)&gt;180,IF(ABS(AQ572-E585)&gt;360,ABS(AQ572-E585)-360,360-ABS(AQ572-E585)),ABS(AQ572-E585))</f>
        <v>160</v>
      </c>
      <c r="AR573" s="3">
        <f>IF(ABS(AR572-E585)&gt;180,IF(ABS(AR572-E585)&gt;360,ABS(AR572-E585)-360,360-ABS(AR572-E585)),ABS(AR572-E585))</f>
        <v>170</v>
      </c>
    </row>
    <row r="574" spans="2:44" ht="15.75" customHeight="1" x14ac:dyDescent="0.2">
      <c r="G574" s="3" t="s">
        <v>736</v>
      </c>
    </row>
    <row r="575" spans="2:44" ht="15.75" customHeight="1" x14ac:dyDescent="0.2">
      <c r="B575" s="3" t="s">
        <v>791</v>
      </c>
      <c r="E575" s="3">
        <v>230</v>
      </c>
      <c r="G575" s="3">
        <v>90</v>
      </c>
      <c r="I575" s="3" t="e">
        <f>IF(DEGREES(ACOS(SIN(RADIANS(G575))*SIN(RADIANS(E583))+COS(RADIANS(G575))*COS(RADIANS(E583))*COS(RADIANS(I573))))&gt;90,0,$F$4*$F$5/E582^2*(SIN(RADIANS(G575))*SIN(RADIANS(E583))+COS(RADIANS(G575))*COS(RADIANS(E583))*COS(RADIANS(I573))))</f>
        <v>#DIV/0!</v>
      </c>
      <c r="J575" s="3" t="e">
        <f>IF(DEGREES(ACOS(SIN(RADIANS(G575))*SIN(RADIANS(E583))+COS(RADIANS(G575))*COS(RADIANS(E583))*COS(RADIANS(J573))))&gt;90,0,$F$4*$F$5/E582^2*(SIN(RADIANS(G575))*SIN(RADIANS(E583))+COS(RADIANS(G575))*COS(RADIANS(E583))*COS(RADIANS(J573))))</f>
        <v>#DIV/0!</v>
      </c>
      <c r="K575" s="3" t="e">
        <f>IF(DEGREES(ACOS(SIN(RADIANS(G575))*SIN(RADIANS(E583))+COS(RADIANS(G575))*COS(RADIANS(E583))*COS(RADIANS(K573))))&gt;90,0,$F$4*$F$5/E582^2*(SIN(RADIANS(G575))*SIN(RADIANS(E583))+COS(RADIANS(G575))*COS(RADIANS(E583))*COS(RADIANS(K573))))</f>
        <v>#DIV/0!</v>
      </c>
      <c r="L575" s="3" t="e">
        <f>IF(DEGREES(ACOS(SIN(RADIANS(G575))*SIN(RADIANS(E583))+COS(RADIANS(G575))*COS(RADIANS(E583))*COS(RADIANS(L573))))&gt;90,0,$F$4*$F$5/E582^2*(SIN(RADIANS(G575))*SIN(RADIANS(E583))+COS(RADIANS(G575))*COS(RADIANS(E583))*COS(RADIANS(L573))))</f>
        <v>#DIV/0!</v>
      </c>
      <c r="M575" s="3" t="e">
        <f>IF(DEGREES(ACOS(SIN(RADIANS(G575))*SIN(RADIANS(E583))+COS(RADIANS(G575))*COS(RADIANS(E583))*COS(RADIANS(M573))))&gt;90,0,$F$4*$F$5/E582^2*(SIN(RADIANS(G575))*SIN(RADIANS(E583))+COS(RADIANS(G575))*COS(RADIANS(E583))*COS(RADIANS(M573))))</f>
        <v>#DIV/0!</v>
      </c>
      <c r="N575" s="3" t="e">
        <f>IF(DEGREES(ACOS(SIN(RADIANS(G575))*SIN(RADIANS(E583))+COS(RADIANS(G575))*COS(RADIANS(E583))*COS(RADIANS(N573))))&gt;90,0,$F$4*$F$5/E582^2*(SIN(RADIANS(G575))*SIN(RADIANS(E583))+COS(RADIANS(G575))*COS(RADIANS(E583))*COS(RADIANS(N573))))</f>
        <v>#DIV/0!</v>
      </c>
      <c r="O575" s="3" t="e">
        <f>IF(DEGREES(ACOS(SIN(RADIANS(G575))*SIN(RADIANS(E583))+COS(RADIANS(G575))*COS(RADIANS(E583))*COS(RADIANS(O573))))&gt;90,0,$F$4*$F$5/E582^2*(SIN(RADIANS(G575))*SIN(RADIANS(E583))+COS(RADIANS(G575))*COS(RADIANS(E583))*COS(RADIANS(O573))))</f>
        <v>#DIV/0!</v>
      </c>
      <c r="P575" s="3" t="e">
        <f>IF(DEGREES(ACOS(SIN(RADIANS(G575))*SIN(RADIANS(E583))+COS(RADIANS(G575))*COS(RADIANS(E583))*COS(RADIANS(P573))))&gt;90,0,$F$4*$F$5/E582^2*(SIN(RADIANS(G575))*SIN(RADIANS(E583))+COS(RADIANS(G575))*COS(RADIANS(E583))*COS(RADIANS(P573))))</f>
        <v>#DIV/0!</v>
      </c>
      <c r="Q575" s="3" t="e">
        <f>IF(DEGREES(ACOS(SIN(RADIANS(G575))*SIN(RADIANS(E583))+COS(RADIANS(G575))*COS(RADIANS(E583))*COS(RADIANS(Q573))))&gt;90,0,$F$4*$F$5/E582^2*(SIN(RADIANS(G575))*SIN(RADIANS(E583))+COS(RADIANS(G575))*COS(RADIANS(E583))*COS(RADIANS(Q573))))</f>
        <v>#DIV/0!</v>
      </c>
      <c r="R575" s="3" t="e">
        <f>IF(DEGREES(ACOS(SIN(RADIANS(G575))*SIN(RADIANS(E583))+COS(RADIANS(G575))*COS(RADIANS(E583))*COS(RADIANS(R573))))&gt;90,0,$F$4*$F$5/E582^2*(SIN(RADIANS(G575))*SIN(RADIANS(E583))+COS(RADIANS(G575))*COS(RADIANS(E583))*COS(RADIANS(R573))))</f>
        <v>#DIV/0!</v>
      </c>
      <c r="S575" s="3" t="e">
        <f>IF(DEGREES(ACOS(SIN(RADIANS(G575))*SIN(RADIANS(E583))+COS(RADIANS(G575))*COS(RADIANS(E583))*COS(RADIANS(S573))))&gt;90,0,$F$4*$F$5/E582^2*(SIN(RADIANS(G575))*SIN(RADIANS(E583))+COS(RADIANS(G575))*COS(RADIANS(E583))*COS(RADIANS(S573))))</f>
        <v>#DIV/0!</v>
      </c>
      <c r="T575" s="3" t="e">
        <f>IF(DEGREES(ACOS(SIN(RADIANS(G575))*SIN(RADIANS(E583))+COS(RADIANS(G575))*COS(RADIANS(E583))*COS(RADIANS(T573))))&gt;90,0,$F$4*$F$5/E582^2*(SIN(RADIANS(G575))*SIN(RADIANS(E583))+COS(RADIANS(G575))*COS(RADIANS(E583))*COS(RADIANS(T573))))</f>
        <v>#DIV/0!</v>
      </c>
      <c r="U575" s="3" t="e">
        <f>IF(DEGREES(ACOS(SIN(RADIANS(G575))*SIN(RADIANS(E583))+COS(RADIANS(G575))*COS(RADIANS(E583))*COS(RADIANS(U573))))&gt;90,0,$F$4*$F$5/E582^2*(SIN(RADIANS(G575))*SIN(RADIANS(E583))+COS(RADIANS(G575))*COS(RADIANS(E583))*COS(RADIANS(U573))))</f>
        <v>#DIV/0!</v>
      </c>
      <c r="V575" s="3" t="e">
        <f>IF(DEGREES(ACOS(SIN(RADIANS(G575))*SIN(RADIANS(E583))+COS(RADIANS(G575))*COS(RADIANS(E583))*COS(RADIANS(V573))))&gt;90,0,$F$4*$F$5/E582^2*(SIN(RADIANS(G575))*SIN(RADIANS(E583))+COS(RADIANS(G575))*COS(RADIANS(E583))*COS(RADIANS(V573))))</f>
        <v>#DIV/0!</v>
      </c>
      <c r="W575" s="3" t="e">
        <f>IF(DEGREES(ACOS(SIN(RADIANS(G575))*SIN(RADIANS(E583))+COS(RADIANS(G575))*COS(RADIANS(E583))*COS(RADIANS(W573))))&gt;90,0,$F$4*$F$5/E582^2*(SIN(RADIANS(G575))*SIN(RADIANS(E583))+COS(RADIANS(G575))*COS(RADIANS(E583))*COS(RADIANS(W573))))</f>
        <v>#DIV/0!</v>
      </c>
      <c r="X575" s="3" t="e">
        <f>IF(DEGREES(ACOS(SIN(RADIANS(G575))*SIN(RADIANS(E583))+COS(RADIANS(G575))*COS(RADIANS(E583))*COS(RADIANS(X573))))&gt;90,0,$F$4*$F$5/E582^2*(SIN(RADIANS(G575))*SIN(RADIANS(E583))+COS(RADIANS(G575))*COS(RADIANS(E583))*COS(RADIANS(X573))))</f>
        <v>#DIV/0!</v>
      </c>
      <c r="Y575" s="3" t="e">
        <f>IF(DEGREES(ACOS(SIN(RADIANS(G575))*SIN(RADIANS(E583))+COS(RADIANS(G575))*COS(RADIANS(E583))*COS(RADIANS(Y573))))&gt;90,0,$F$4*$F$5/E582^2*(SIN(RADIANS(G575))*SIN(RADIANS(E583))+COS(RADIANS(G575))*COS(RADIANS(E583))*COS(RADIANS(Y573))))</f>
        <v>#DIV/0!</v>
      </c>
      <c r="Z575" s="3" t="e">
        <f>IF(DEGREES(ACOS(SIN(RADIANS(G575))*SIN(RADIANS(E583))+COS(RADIANS(G575))*COS(RADIANS(E583))*COS(RADIANS(Z573))))&gt;90,0,$F$4*$F$5/E582^2*(SIN(RADIANS(G575))*SIN(RADIANS(E583))+COS(RADIANS(G575))*COS(RADIANS(E583))*COS(RADIANS(Z573))))</f>
        <v>#DIV/0!</v>
      </c>
      <c r="AA575" s="3" t="e">
        <f>IF(DEGREES(ACOS(SIN(RADIANS(G575))*SIN(RADIANS(E583))+COS(RADIANS(G575))*COS(RADIANS(E583))*COS(RADIANS(AA573))))&gt;90,0,$F$4*$F$5/E582^2*(SIN(RADIANS(G575))*SIN(RADIANS(E583))+COS(RADIANS(G575))*COS(RADIANS(E583))*COS(RADIANS(AA573))))</f>
        <v>#DIV/0!</v>
      </c>
      <c r="AB575" s="3" t="e">
        <f>IF(DEGREES(ACOS(SIN(RADIANS(G575))*SIN(RADIANS(E583))+COS(RADIANS(G575))*COS(RADIANS(E583))*COS(RADIANS(AB573))))&gt;90,0,$F$4*$F$5/E582^2*(SIN(RADIANS(G575))*SIN(RADIANS(E583))+COS(RADIANS(G575))*COS(RADIANS(E583))*COS(RADIANS(AB573))))</f>
        <v>#DIV/0!</v>
      </c>
      <c r="AC575" s="3" t="e">
        <f>IF(DEGREES(ACOS(SIN(RADIANS(G575))*SIN(RADIANS(E583))+COS(RADIANS(G575))*COS(RADIANS(E583))*COS(RADIANS(AC573))))&gt;90,0,$F$4*$F$5/E582^2*(SIN(RADIANS(G575))*SIN(RADIANS(E583))+COS(RADIANS(G575))*COS(RADIANS(E583))*COS(RADIANS(AC573))))</f>
        <v>#DIV/0!</v>
      </c>
      <c r="AD575" s="3" t="e">
        <f>IF(DEGREES(ACOS(SIN(RADIANS(G575))*SIN(RADIANS(E583))+COS(RADIANS(G575))*COS(RADIANS(E583))*COS(RADIANS(AD573))))&gt;90,0,$F$4*$F$5/E582^2*(SIN(RADIANS(G575))*SIN(RADIANS(E583))+COS(RADIANS(G575))*COS(RADIANS(E583))*COS(RADIANS(AD573))))</f>
        <v>#DIV/0!</v>
      </c>
      <c r="AE575" s="3" t="e">
        <f>IF(DEGREES(ACOS(SIN(RADIANS(G575))*SIN(RADIANS(E583))+COS(RADIANS(G575))*COS(RADIANS(E583))*COS(RADIANS(AE573))))&gt;90,0,$F$4*$F$5/E582^2*(SIN(RADIANS(G575))*SIN(RADIANS(E583))+COS(RADIANS(G575))*COS(RADIANS(E583))*COS(RADIANS(AE573))))</f>
        <v>#DIV/0!</v>
      </c>
      <c r="AF575" s="3" t="e">
        <f>IF(DEGREES(ACOS(SIN(RADIANS(G575))*SIN(RADIANS(E583))+COS(RADIANS(G575))*COS(RADIANS(E583))*COS(RADIANS(AF573))))&gt;90,0,$F$4*$F$5/E582^2*(SIN(RADIANS(G575))*SIN(RADIANS(E583))+COS(RADIANS(G575))*COS(RADIANS(E583))*COS(RADIANS(AF573))))</f>
        <v>#DIV/0!</v>
      </c>
      <c r="AG575" s="3" t="e">
        <f>IF(DEGREES(ACOS(SIN(RADIANS(G575))*SIN(RADIANS(E583))+COS(RADIANS(G575))*COS(RADIANS(E583))*COS(RADIANS(AG573))))&gt;90,0,$F$4*$F$5/E582^2*(SIN(RADIANS(G575))*SIN(RADIANS(E583))+COS(RADIANS(G575))*COS(RADIANS(E583))*COS(RADIANS(AG573))))</f>
        <v>#DIV/0!</v>
      </c>
      <c r="AH575" s="3" t="e">
        <f>IF(DEGREES(ACOS(SIN(RADIANS(G575))*SIN(RADIANS(E583))+COS(RADIANS(G575))*COS(RADIANS(E583))*COS(RADIANS(AH573))))&gt;90,0,$F$4*$F$5/E582^2*(SIN(RADIANS(G575))*SIN(RADIANS(E583))+COS(RADIANS(G575))*COS(RADIANS(E583))*COS(RADIANS(AH573))))</f>
        <v>#DIV/0!</v>
      </c>
      <c r="AI575" s="3" t="e">
        <f>IF(DEGREES(ACOS(SIN(RADIANS(G575))*SIN(RADIANS(E583))+COS(RADIANS(G575))*COS(RADIANS(E583))*COS(RADIANS(AI573))))&gt;90,0,$F$4*$F$5/E582^2*(SIN(RADIANS(G575))*SIN(RADIANS(E583))+COS(RADIANS(G575))*COS(RADIANS(E583))*COS(RADIANS(AI573))))</f>
        <v>#DIV/0!</v>
      </c>
      <c r="AJ575" s="3" t="e">
        <f>IF(DEGREES(ACOS(SIN(RADIANS(G575))*SIN(RADIANS(E583))+COS(RADIANS(G575))*COS(RADIANS(E583))*COS(RADIANS(AJ573))))&gt;90,0,$F$4*$F$5/E582^2*(SIN(RADIANS(G575))*SIN(RADIANS(E583))+COS(RADIANS(G575))*COS(RADIANS(E583))*COS(RADIANS(AJ573))))</f>
        <v>#DIV/0!</v>
      </c>
      <c r="AK575" s="3" t="e">
        <f>IF(DEGREES(ACOS(SIN(RADIANS(G575))*SIN(RADIANS(E583))+COS(RADIANS(G575))*COS(RADIANS(E583))*COS(RADIANS(AK573))))&gt;90,0,$F$4*$F$5/E582^2*(SIN(RADIANS(G575))*SIN(RADIANS(E583))+COS(RADIANS(G575))*COS(RADIANS(E583))*COS(RADIANS(AK573))))</f>
        <v>#DIV/0!</v>
      </c>
      <c r="AL575" s="3" t="e">
        <f>IF(DEGREES(ACOS(SIN(RADIANS(G575))*SIN(RADIANS(E583))+COS(RADIANS(G575))*COS(RADIANS(E583))*COS(RADIANS(AL573))))&gt;90,0,$F$4*$F$5/E582^2*(SIN(RADIANS(G575))*SIN(RADIANS(E583))+COS(RADIANS(G575))*COS(RADIANS(E583))*COS(RADIANS(AL573))))</f>
        <v>#DIV/0!</v>
      </c>
      <c r="AM575" s="3" t="e">
        <f>IF(DEGREES(ACOS(SIN(RADIANS(G575))*SIN(RADIANS(E583))+COS(RADIANS(G575))*COS(RADIANS(E583))*COS(RADIANS(AM573))))&gt;90,0,$F$4*$F$5/E582^2*(SIN(RADIANS(G575))*SIN(RADIANS(E583))+COS(RADIANS(G575))*COS(RADIANS(E583))*COS(RADIANS(AM573))))</f>
        <v>#DIV/0!</v>
      </c>
      <c r="AN575" s="3" t="e">
        <f>IF(DEGREES(ACOS(SIN(RADIANS(G575))*SIN(RADIANS(E583))+COS(RADIANS(G575))*COS(RADIANS(E583))*COS(RADIANS(AN573))))&gt;90,0,$F$4*$F$5/E582^2*(SIN(RADIANS(G575))*SIN(RADIANS(E583))+COS(RADIANS(G575))*COS(RADIANS(E583))*COS(RADIANS(AN573))))</f>
        <v>#DIV/0!</v>
      </c>
      <c r="AO575" s="3" t="e">
        <f>IF(DEGREES(ACOS(SIN(RADIANS(G575))*SIN(RADIANS(E583))+COS(RADIANS(G575))*COS(RADIANS(E583))*COS(RADIANS(AO573))))&gt;90,0,$F$4*$F$5/E582^2*(SIN(RADIANS(G575))*SIN(RADIANS(E583))+COS(RADIANS(G575))*COS(RADIANS(E583))*COS(RADIANS(AO573))))</f>
        <v>#DIV/0!</v>
      </c>
      <c r="AP575" s="3" t="e">
        <f>IF(DEGREES(ACOS(SIN(RADIANS(G575))*SIN(RADIANS(E583))+COS(RADIANS(G575))*COS(RADIANS(E583))*COS(RADIANS(AP573))))&gt;90,0,$F$4*$F$5/E582^2*(SIN(RADIANS(G575))*SIN(RADIANS(E583))+COS(RADIANS(G575))*COS(RADIANS(E583))*COS(RADIANS(AP573))))</f>
        <v>#DIV/0!</v>
      </c>
      <c r="AQ575" s="3" t="e">
        <f>IF(DEGREES(ACOS(SIN(RADIANS(G575))*SIN(RADIANS(E583))+COS(RADIANS(G575))*COS(RADIANS(E583))*COS(RADIANS(AQ573))))&gt;90,0,$F$4*$F$5/E582^2*(SIN(RADIANS(G575))*SIN(RADIANS(E583))+COS(RADIANS(G575))*COS(RADIANS(E583))*COS(RADIANS(AQ573))))</f>
        <v>#DIV/0!</v>
      </c>
      <c r="AR575" s="3" t="e">
        <f>IF(DEGREES(ACOS(SIN(RADIANS(G575))*SIN(RADIANS(E583))+COS(RADIANS(G575))*COS(RADIANS(E583))*COS(RADIANS(AR573))))&gt;90,0,$F$4*$F$5/E582^2*(SIN(RADIANS(G575))*SIN(RADIANS(E583))+COS(RADIANS(G575))*COS(RADIANS(E583))*COS(RADIANS(AR573))))</f>
        <v>#DIV/0!</v>
      </c>
    </row>
    <row r="576" spans="2:44" ht="15.75" customHeight="1" x14ac:dyDescent="0.2">
      <c r="B576" s="3" t="s">
        <v>728</v>
      </c>
      <c r="E576" s="3">
        <f t="array" ref="E576">INDEX($D$1751:$AM$1751,0,MATCH(E575-IF(E575&lt;360,0,360),$D$1700:$AM$1700,0))+IF(E575&gt;350,360,0)</f>
        <v>230</v>
      </c>
      <c r="G576" s="3">
        <v>80</v>
      </c>
      <c r="I576" s="3">
        <f>IF(DEGREES(ACOS(SIN(RADIANS(G576))*SIN(RADIANS(E583))+COS(RADIANS(G576))*COS(RADIANS(E583))*COS(RADIANS(I573))))&gt;90,0,$F$4*$F$5/E582^2*(SIN(RADIANS(G576))*SIN(RADIANS(E583))+COS(RADIANS(G576))*COS(RADIANS(E583))*COS(RADIANS(I573))))</f>
        <v>0</v>
      </c>
      <c r="J576" s="3">
        <f>IF(DEGREES(ACOS(SIN(RADIANS(G576))*SIN(RADIANS(E583))+COS(RADIANS(G576))*COS(RADIANS(E583))*COS(RADIANS(J573))))&gt;90,0,$F$4*$F$5/E582^2*(SIN(RADIANS(G576))*SIN(RADIANS(E583))+COS(RADIANS(G576))*COS(RADIANS(E583))*COS(RADIANS(J573))))</f>
        <v>0</v>
      </c>
      <c r="K576" s="3">
        <f>IF(DEGREES(ACOS(SIN(RADIANS(G576))*SIN(RADIANS(E583))+COS(RADIANS(G576))*COS(RADIANS(E583))*COS(RADIANS(K573))))&gt;90,0,$F$4*$F$5/E582^2*(SIN(RADIANS(G576))*SIN(RADIANS(E583))+COS(RADIANS(G576))*COS(RADIANS(E583))*COS(RADIANS(K573))))</f>
        <v>0</v>
      </c>
      <c r="L576" s="3">
        <f>IF(DEGREES(ACOS(SIN(RADIANS(G576))*SIN(RADIANS(E583))+COS(RADIANS(G576))*COS(RADIANS(E583))*COS(RADIANS(L573))))&gt;90,0,$F$4*$F$5/E582^2*(SIN(RADIANS(G576))*SIN(RADIANS(E583))+COS(RADIANS(G576))*COS(RADIANS(E583))*COS(RADIANS(L573))))</f>
        <v>0</v>
      </c>
      <c r="M576" s="3">
        <f>IF(DEGREES(ACOS(SIN(RADIANS(G576))*SIN(RADIANS(E583))+COS(RADIANS(G576))*COS(RADIANS(E583))*COS(RADIANS(M573))))&gt;90,0,$F$4*$F$5/E582^2*(SIN(RADIANS(G576))*SIN(RADIANS(E583))+COS(RADIANS(G576))*COS(RADIANS(E583))*COS(RADIANS(M573))))</f>
        <v>0</v>
      </c>
      <c r="N576" s="3">
        <f>IF(DEGREES(ACOS(SIN(RADIANS(G576))*SIN(RADIANS(E583))+COS(RADIANS(G576))*COS(RADIANS(E583))*COS(RADIANS(N573))))&gt;90,0,$F$4*$F$5/E582^2*(SIN(RADIANS(G576))*SIN(RADIANS(E583))+COS(RADIANS(G576))*COS(RADIANS(E583))*COS(RADIANS(N573))))</f>
        <v>0</v>
      </c>
      <c r="O576" s="3">
        <f>IF(DEGREES(ACOS(SIN(RADIANS(G576))*SIN(RADIANS(E583))+COS(RADIANS(G576))*COS(RADIANS(E583))*COS(RADIANS(O573))))&gt;90,0,$F$4*$F$5/E582^2*(SIN(RADIANS(G576))*SIN(RADIANS(E583))+COS(RADIANS(G576))*COS(RADIANS(E583))*COS(RADIANS(O573))))</f>
        <v>0</v>
      </c>
      <c r="P576" s="3">
        <f>IF(DEGREES(ACOS(SIN(RADIANS(G576))*SIN(RADIANS(E583))+COS(RADIANS(G576))*COS(RADIANS(E583))*COS(RADIANS(P573))))&gt;90,0,$F$4*$F$5/E582^2*(SIN(RADIANS(G576))*SIN(RADIANS(E583))+COS(RADIANS(G576))*COS(RADIANS(E583))*COS(RADIANS(P573))))</f>
        <v>0</v>
      </c>
      <c r="Q576" s="3">
        <f>IF(DEGREES(ACOS(SIN(RADIANS(G576))*SIN(RADIANS(E583))+COS(RADIANS(G576))*COS(RADIANS(E583))*COS(RADIANS(Q573))))&gt;90,0,$F$4*$F$5/E582^2*(SIN(RADIANS(G576))*SIN(RADIANS(E583))+COS(RADIANS(G576))*COS(RADIANS(E583))*COS(RADIANS(Q573))))</f>
        <v>0</v>
      </c>
      <c r="R576" s="3" t="e">
        <f>IF(DEGREES(ACOS(SIN(RADIANS(G576))*SIN(RADIANS(E583))+COS(RADIANS(G576))*COS(RADIANS(E583))*COS(RADIANS(R573))))&gt;90,0,$F$4*$F$5/E582^2*(SIN(RADIANS(G576))*SIN(RADIANS(E583))+COS(RADIANS(G576))*COS(RADIANS(E583))*COS(RADIANS(R573))))</f>
        <v>#DIV/0!</v>
      </c>
      <c r="S576" s="3" t="e">
        <f>IF(DEGREES(ACOS(SIN(RADIANS(G576))*SIN(RADIANS(E583))+COS(RADIANS(G576))*COS(RADIANS(E583))*COS(RADIANS(S573))))&gt;90,0,$F$4*$F$5/E582^2*(SIN(RADIANS(G576))*SIN(RADIANS(E583))+COS(RADIANS(G576))*COS(RADIANS(E583))*COS(RADIANS(S573))))</f>
        <v>#DIV/0!</v>
      </c>
      <c r="T576" s="3" t="e">
        <f>IF(DEGREES(ACOS(SIN(RADIANS(G576))*SIN(RADIANS(E583))+COS(RADIANS(G576))*COS(RADIANS(E583))*COS(RADIANS(T573))))&gt;90,0,$F$4*$F$5/E582^2*(SIN(RADIANS(G576))*SIN(RADIANS(E583))+COS(RADIANS(G576))*COS(RADIANS(E583))*COS(RADIANS(T573))))</f>
        <v>#DIV/0!</v>
      </c>
      <c r="U576" s="3" t="e">
        <f>IF(DEGREES(ACOS(SIN(RADIANS(G576))*SIN(RADIANS(E583))+COS(RADIANS(G576))*COS(RADIANS(E583))*COS(RADIANS(U573))))&gt;90,0,$F$4*$F$5/E582^2*(SIN(RADIANS(G576))*SIN(RADIANS(E583))+COS(RADIANS(G576))*COS(RADIANS(E583))*COS(RADIANS(U573))))</f>
        <v>#DIV/0!</v>
      </c>
      <c r="V576" s="3" t="e">
        <f>IF(DEGREES(ACOS(SIN(RADIANS(G576))*SIN(RADIANS(E583))+COS(RADIANS(G576))*COS(RADIANS(E583))*COS(RADIANS(V573))))&gt;90,0,$F$4*$F$5/E582^2*(SIN(RADIANS(G576))*SIN(RADIANS(E583))+COS(RADIANS(G576))*COS(RADIANS(E583))*COS(RADIANS(V573))))</f>
        <v>#DIV/0!</v>
      </c>
      <c r="W576" s="3" t="e">
        <f>IF(DEGREES(ACOS(SIN(RADIANS(G576))*SIN(RADIANS(E583))+COS(RADIANS(G576))*COS(RADIANS(E583))*COS(RADIANS(W573))))&gt;90,0,$F$4*$F$5/E582^2*(SIN(RADIANS(G576))*SIN(RADIANS(E583))+COS(RADIANS(G576))*COS(RADIANS(E583))*COS(RADIANS(W573))))</f>
        <v>#DIV/0!</v>
      </c>
      <c r="X576" s="3" t="e">
        <f>IF(DEGREES(ACOS(SIN(RADIANS(G576))*SIN(RADIANS(E583))+COS(RADIANS(G576))*COS(RADIANS(E583))*COS(RADIANS(X573))))&gt;90,0,$F$4*$F$5/E582^2*(SIN(RADIANS(G576))*SIN(RADIANS(E583))+COS(RADIANS(G576))*COS(RADIANS(E583))*COS(RADIANS(X573))))</f>
        <v>#DIV/0!</v>
      </c>
      <c r="Y576" s="3" t="e">
        <f>IF(DEGREES(ACOS(SIN(RADIANS(G576))*SIN(RADIANS(E583))+COS(RADIANS(G576))*COS(RADIANS(E583))*COS(RADIANS(Y573))))&gt;90,0,$F$4*$F$5/E582^2*(SIN(RADIANS(G576))*SIN(RADIANS(E583))+COS(RADIANS(G576))*COS(RADIANS(E583))*COS(RADIANS(Y573))))</f>
        <v>#DIV/0!</v>
      </c>
      <c r="Z576" s="3" t="e">
        <f>IF(DEGREES(ACOS(SIN(RADIANS(G576))*SIN(RADIANS(E583))+COS(RADIANS(G576))*COS(RADIANS(E583))*COS(RADIANS(Z573))))&gt;90,0,$F$4*$F$5/E582^2*(SIN(RADIANS(G576))*SIN(RADIANS(E583))+COS(RADIANS(G576))*COS(RADIANS(E583))*COS(RADIANS(Z573))))</f>
        <v>#DIV/0!</v>
      </c>
      <c r="AA576" s="3" t="e">
        <f>IF(DEGREES(ACOS(SIN(RADIANS(G576))*SIN(RADIANS(E583))+COS(RADIANS(G576))*COS(RADIANS(E583))*COS(RADIANS(AA573))))&gt;90,0,$F$4*$F$5/E582^2*(SIN(RADIANS(G576))*SIN(RADIANS(E583))+COS(RADIANS(G576))*COS(RADIANS(E583))*COS(RADIANS(AA573))))</f>
        <v>#DIV/0!</v>
      </c>
      <c r="AB576" s="3" t="e">
        <f>IF(DEGREES(ACOS(SIN(RADIANS(G576))*SIN(RADIANS(E583))+COS(RADIANS(G576))*COS(RADIANS(E583))*COS(RADIANS(AB573))))&gt;90,0,$F$4*$F$5/E582^2*(SIN(RADIANS(G576))*SIN(RADIANS(E583))+COS(RADIANS(G576))*COS(RADIANS(E583))*COS(RADIANS(AB573))))</f>
        <v>#DIV/0!</v>
      </c>
      <c r="AC576" s="3" t="e">
        <f>IF(DEGREES(ACOS(SIN(RADIANS(G576))*SIN(RADIANS(E583))+COS(RADIANS(G576))*COS(RADIANS(E583))*COS(RADIANS(AC573))))&gt;90,0,$F$4*$F$5/E582^2*(SIN(RADIANS(G576))*SIN(RADIANS(E583))+COS(RADIANS(G576))*COS(RADIANS(E583))*COS(RADIANS(AC573))))</f>
        <v>#DIV/0!</v>
      </c>
      <c r="AD576" s="3" t="e">
        <f>IF(DEGREES(ACOS(SIN(RADIANS(G576))*SIN(RADIANS(E583))+COS(RADIANS(G576))*COS(RADIANS(E583))*COS(RADIANS(AD573))))&gt;90,0,$F$4*$F$5/E582^2*(SIN(RADIANS(G576))*SIN(RADIANS(E583))+COS(RADIANS(G576))*COS(RADIANS(E583))*COS(RADIANS(AD573))))</f>
        <v>#DIV/0!</v>
      </c>
      <c r="AE576" s="3" t="e">
        <f>IF(DEGREES(ACOS(SIN(RADIANS(G576))*SIN(RADIANS(E583))+COS(RADIANS(G576))*COS(RADIANS(E583))*COS(RADIANS(AE573))))&gt;90,0,$F$4*$F$5/E582^2*(SIN(RADIANS(G576))*SIN(RADIANS(E583))+COS(RADIANS(G576))*COS(RADIANS(E583))*COS(RADIANS(AE573))))</f>
        <v>#DIV/0!</v>
      </c>
      <c r="AF576" s="3" t="e">
        <f>IF(DEGREES(ACOS(SIN(RADIANS(G576))*SIN(RADIANS(E583))+COS(RADIANS(G576))*COS(RADIANS(E583))*COS(RADIANS(AF573))))&gt;90,0,$F$4*$F$5/E582^2*(SIN(RADIANS(G576))*SIN(RADIANS(E583))+COS(RADIANS(G576))*COS(RADIANS(E583))*COS(RADIANS(AF573))))</f>
        <v>#DIV/0!</v>
      </c>
      <c r="AG576" s="3" t="e">
        <f>IF(DEGREES(ACOS(SIN(RADIANS(G576))*SIN(RADIANS(E583))+COS(RADIANS(G576))*COS(RADIANS(E583))*COS(RADIANS(AG573))))&gt;90,0,$F$4*$F$5/E582^2*(SIN(RADIANS(G576))*SIN(RADIANS(E583))+COS(RADIANS(G576))*COS(RADIANS(E583))*COS(RADIANS(AG573))))</f>
        <v>#DIV/0!</v>
      </c>
      <c r="AH576" s="3" t="e">
        <f>IF(DEGREES(ACOS(SIN(RADIANS(G576))*SIN(RADIANS(E583))+COS(RADIANS(G576))*COS(RADIANS(E583))*COS(RADIANS(AH573))))&gt;90,0,$F$4*$F$5/E582^2*(SIN(RADIANS(G576))*SIN(RADIANS(E583))+COS(RADIANS(G576))*COS(RADIANS(E583))*COS(RADIANS(AH573))))</f>
        <v>#DIV/0!</v>
      </c>
      <c r="AI576" s="3" t="e">
        <f>IF(DEGREES(ACOS(SIN(RADIANS(G576))*SIN(RADIANS(E583))+COS(RADIANS(G576))*COS(RADIANS(E583))*COS(RADIANS(AI573))))&gt;90,0,$F$4*$F$5/E582^2*(SIN(RADIANS(G576))*SIN(RADIANS(E583))+COS(RADIANS(G576))*COS(RADIANS(E583))*COS(RADIANS(AI573))))</f>
        <v>#DIV/0!</v>
      </c>
      <c r="AJ576" s="3" t="e">
        <f>IF(DEGREES(ACOS(SIN(RADIANS(G576))*SIN(RADIANS(E583))+COS(RADIANS(G576))*COS(RADIANS(E583))*COS(RADIANS(AJ573))))&gt;90,0,$F$4*$F$5/E582^2*(SIN(RADIANS(G576))*SIN(RADIANS(E583))+COS(RADIANS(G576))*COS(RADIANS(E583))*COS(RADIANS(AJ573))))</f>
        <v>#DIV/0!</v>
      </c>
      <c r="AK576" s="3">
        <f>IF(DEGREES(ACOS(SIN(RADIANS(G576))*SIN(RADIANS(E583))+COS(RADIANS(G576))*COS(RADIANS(E583))*COS(RADIANS(AK573))))&gt;90,0,$F$4*$F$5/E582^2*(SIN(RADIANS(G576))*SIN(RADIANS(E583))+COS(RADIANS(G576))*COS(RADIANS(E583))*COS(RADIANS(AK573))))</f>
        <v>0</v>
      </c>
      <c r="AL576" s="3">
        <f>IF(DEGREES(ACOS(SIN(RADIANS(G576))*SIN(RADIANS(E583))+COS(RADIANS(G576))*COS(RADIANS(E583))*COS(RADIANS(AL573))))&gt;90,0,$F$4*$F$5/E582^2*(SIN(RADIANS(G576))*SIN(RADIANS(E583))+COS(RADIANS(G576))*COS(RADIANS(E583))*COS(RADIANS(AL573))))</f>
        <v>0</v>
      </c>
      <c r="AM576" s="3">
        <f>IF(DEGREES(ACOS(SIN(RADIANS(G576))*SIN(RADIANS(E583))+COS(RADIANS(G576))*COS(RADIANS(E583))*COS(RADIANS(AM573))))&gt;90,0,$F$4*$F$5/E582^2*(SIN(RADIANS(G576))*SIN(RADIANS(E583))+COS(RADIANS(G576))*COS(RADIANS(E583))*COS(RADIANS(AM573))))</f>
        <v>0</v>
      </c>
      <c r="AN576" s="3">
        <f>IF(DEGREES(ACOS(SIN(RADIANS(G576))*SIN(RADIANS(E583))+COS(RADIANS(G576))*COS(RADIANS(E583))*COS(RADIANS(AN573))))&gt;90,0,$F$4*$F$5/E582^2*(SIN(RADIANS(G576))*SIN(RADIANS(E583))+COS(RADIANS(G576))*COS(RADIANS(E583))*COS(RADIANS(AN573))))</f>
        <v>0</v>
      </c>
      <c r="AO576" s="3">
        <f>IF(DEGREES(ACOS(SIN(RADIANS(G576))*SIN(RADIANS(E583))+COS(RADIANS(G576))*COS(RADIANS(E583))*COS(RADIANS(AO573))))&gt;90,0,$F$4*$F$5/E582^2*(SIN(RADIANS(G576))*SIN(RADIANS(E583))+COS(RADIANS(G576))*COS(RADIANS(E583))*COS(RADIANS(AO573))))</f>
        <v>0</v>
      </c>
      <c r="AP576" s="3">
        <f>IF(DEGREES(ACOS(SIN(RADIANS(G576))*SIN(RADIANS(E583))+COS(RADIANS(G576))*COS(RADIANS(E583))*COS(RADIANS(AP573))))&gt;90,0,$F$4*$F$5/E582^2*(SIN(RADIANS(G576))*SIN(RADIANS(E583))+COS(RADIANS(G576))*COS(RADIANS(E583))*COS(RADIANS(AP573))))</f>
        <v>0</v>
      </c>
      <c r="AQ576" s="3">
        <f>IF(DEGREES(ACOS(SIN(RADIANS(G576))*SIN(RADIANS(E583))+COS(RADIANS(G576))*COS(RADIANS(E583))*COS(RADIANS(AQ573))))&gt;90,0,$F$4*$F$5/E582^2*(SIN(RADIANS(G576))*SIN(RADIANS(E583))+COS(RADIANS(G576))*COS(RADIANS(E583))*COS(RADIANS(AQ573))))</f>
        <v>0</v>
      </c>
      <c r="AR576" s="3">
        <f>IF(DEGREES(ACOS(SIN(RADIANS(G576))*SIN(RADIANS(E583))+COS(RADIANS(G576))*COS(RADIANS(E583))*COS(RADIANS(AR573))))&gt;90,0,$F$4*$F$5/E582^2*(SIN(RADIANS(G576))*SIN(RADIANS(E583))+COS(RADIANS(G576))*COS(RADIANS(E583))*COS(RADIANS(AR573))))</f>
        <v>0</v>
      </c>
    </row>
    <row r="577" spans="2:44" ht="15.75" customHeight="1" x14ac:dyDescent="0.2">
      <c r="B577" s="20" t="s">
        <v>784</v>
      </c>
      <c r="E577" s="3">
        <f>IF(E576-$F$13&lt;0,E576-$F$13+360,IF(E576-$F$13&gt;360,E576-$F$13-360,E576-$F$13))</f>
        <v>320</v>
      </c>
      <c r="G577" s="3">
        <v>70</v>
      </c>
      <c r="I577" s="3">
        <f>IF(DEGREES(ACOS(SIN(RADIANS(G577))*SIN(RADIANS(E583))+COS(RADIANS(G577))*COS(RADIANS(E583))*COS(RADIANS(I573))))&gt;90,0,$F$4*$F$5/E582^2*(SIN(RADIANS(G577))*SIN(RADIANS(E583))+COS(RADIANS(G577))*COS(RADIANS(E583))*COS(RADIANS(I573))))</f>
        <v>0</v>
      </c>
      <c r="J577" s="3">
        <f>IF(DEGREES(ACOS(SIN(RADIANS(G577))*SIN(RADIANS(E583))+COS(RADIANS(G577))*COS(RADIANS(E583))*COS(RADIANS(J573))))&gt;90,0,$F$4*$F$5/E582^2*(SIN(RADIANS(G577))*SIN(RADIANS(E583))+COS(RADIANS(G577))*COS(RADIANS(E583))*COS(RADIANS(J573))))</f>
        <v>0</v>
      </c>
      <c r="K577" s="3">
        <f>IF(DEGREES(ACOS(SIN(RADIANS(G577))*SIN(RADIANS(E583))+COS(RADIANS(G577))*COS(RADIANS(E583))*COS(RADIANS(K573))))&gt;90,0,$F$4*$F$5/E582^2*(SIN(RADIANS(G577))*SIN(RADIANS(E583))+COS(RADIANS(G577))*COS(RADIANS(E583))*COS(RADIANS(K573))))</f>
        <v>0</v>
      </c>
      <c r="L577" s="3">
        <f>IF(DEGREES(ACOS(SIN(RADIANS(G577))*SIN(RADIANS(E583))+COS(RADIANS(G577))*COS(RADIANS(E583))*COS(RADIANS(L573))))&gt;90,0,$F$4*$F$5/E582^2*(SIN(RADIANS(G577))*SIN(RADIANS(E583))+COS(RADIANS(G577))*COS(RADIANS(E583))*COS(RADIANS(L573))))</f>
        <v>0</v>
      </c>
      <c r="M577" s="3">
        <f>IF(DEGREES(ACOS(SIN(RADIANS(G577))*SIN(RADIANS(E583))+COS(RADIANS(G577))*COS(RADIANS(E583))*COS(RADIANS(M573))))&gt;90,0,$F$4*$F$5/E582^2*(SIN(RADIANS(G577))*SIN(RADIANS(E583))+COS(RADIANS(G577))*COS(RADIANS(E583))*COS(RADIANS(M573))))</f>
        <v>0</v>
      </c>
      <c r="N577" s="3">
        <f>IF(DEGREES(ACOS(SIN(RADIANS(G577))*SIN(RADIANS(E583))+COS(RADIANS(G577))*COS(RADIANS(E583))*COS(RADIANS(N573))))&gt;90,0,$F$4*$F$5/E582^2*(SIN(RADIANS(G577))*SIN(RADIANS(E583))+COS(RADIANS(G577))*COS(RADIANS(E583))*COS(RADIANS(N573))))</f>
        <v>0</v>
      </c>
      <c r="O577" s="3">
        <f>IF(DEGREES(ACOS(SIN(RADIANS(G577))*SIN(RADIANS(E583))+COS(RADIANS(G577))*COS(RADIANS(E583))*COS(RADIANS(O573))))&gt;90,0,$F$4*$F$5/E582^2*(SIN(RADIANS(G577))*SIN(RADIANS(E583))+COS(RADIANS(G577))*COS(RADIANS(E583))*COS(RADIANS(O573))))</f>
        <v>0</v>
      </c>
      <c r="P577" s="3">
        <f>IF(DEGREES(ACOS(SIN(RADIANS(G577))*SIN(RADIANS(E583))+COS(RADIANS(G577))*COS(RADIANS(E583))*COS(RADIANS(P573))))&gt;90,0,$F$4*$F$5/E582^2*(SIN(RADIANS(G577))*SIN(RADIANS(E583))+COS(RADIANS(G577))*COS(RADIANS(E583))*COS(RADIANS(P573))))</f>
        <v>0</v>
      </c>
      <c r="Q577" s="3">
        <f>IF(DEGREES(ACOS(SIN(RADIANS(G577))*SIN(RADIANS(E583))+COS(RADIANS(G577))*COS(RADIANS(E583))*COS(RADIANS(Q573))))&gt;90,0,$F$4*$F$5/E582^2*(SIN(RADIANS(G577))*SIN(RADIANS(E583))+COS(RADIANS(G577))*COS(RADIANS(E583))*COS(RADIANS(Q573))))</f>
        <v>0</v>
      </c>
      <c r="R577" s="3" t="e">
        <f>IF(DEGREES(ACOS(SIN(RADIANS(G577))*SIN(RADIANS(E583))+COS(RADIANS(G577))*COS(RADIANS(E583))*COS(RADIANS(R573))))&gt;90,0,$F$4*$F$5/E582^2*(SIN(RADIANS(G577))*SIN(RADIANS(E583))+COS(RADIANS(G577))*COS(RADIANS(E583))*COS(RADIANS(R573))))</f>
        <v>#DIV/0!</v>
      </c>
      <c r="S577" s="3" t="e">
        <f>IF(DEGREES(ACOS(SIN(RADIANS(G577))*SIN(RADIANS(E583))+COS(RADIANS(G577))*COS(RADIANS(E583))*COS(RADIANS(S573))))&gt;90,0,$F$4*$F$5/E582^2*(SIN(RADIANS(G577))*SIN(RADIANS(E583))+COS(RADIANS(G577))*COS(RADIANS(E583))*COS(RADIANS(S573))))</f>
        <v>#DIV/0!</v>
      </c>
      <c r="T577" s="3" t="e">
        <f>IF(DEGREES(ACOS(SIN(RADIANS(G577))*SIN(RADIANS(E583))+COS(RADIANS(G577))*COS(RADIANS(E583))*COS(RADIANS(T573))))&gt;90,0,$F$4*$F$5/E582^2*(SIN(RADIANS(G577))*SIN(RADIANS(E583))+COS(RADIANS(G577))*COS(RADIANS(E583))*COS(RADIANS(T573))))</f>
        <v>#DIV/0!</v>
      </c>
      <c r="U577" s="3" t="e">
        <f>IF(DEGREES(ACOS(SIN(RADIANS(G577))*SIN(RADIANS(E583))+COS(RADIANS(G577))*COS(RADIANS(E583))*COS(RADIANS(U573))))&gt;90,0,$F$4*$F$5/E582^2*(SIN(RADIANS(G577))*SIN(RADIANS(E583))+COS(RADIANS(G577))*COS(RADIANS(E583))*COS(RADIANS(U573))))</f>
        <v>#DIV/0!</v>
      </c>
      <c r="V577" s="3" t="e">
        <f>IF(DEGREES(ACOS(SIN(RADIANS(G577))*SIN(RADIANS(E583))+COS(RADIANS(G577))*COS(RADIANS(E583))*COS(RADIANS(V573))))&gt;90,0,$F$4*$F$5/E582^2*(SIN(RADIANS(G577))*SIN(RADIANS(E583))+COS(RADIANS(G577))*COS(RADIANS(E583))*COS(RADIANS(V573))))</f>
        <v>#DIV/0!</v>
      </c>
      <c r="W577" s="3" t="e">
        <f>IF(DEGREES(ACOS(SIN(RADIANS(G577))*SIN(RADIANS(E583))+COS(RADIANS(G577))*COS(RADIANS(E583))*COS(RADIANS(W573))))&gt;90,0,$F$4*$F$5/E582^2*(SIN(RADIANS(G577))*SIN(RADIANS(E583))+COS(RADIANS(G577))*COS(RADIANS(E583))*COS(RADIANS(W573))))</f>
        <v>#DIV/0!</v>
      </c>
      <c r="X577" s="3" t="e">
        <f>IF(DEGREES(ACOS(SIN(RADIANS(G577))*SIN(RADIANS(E583))+COS(RADIANS(G577))*COS(RADIANS(E583))*COS(RADIANS(X573))))&gt;90,0,$F$4*$F$5/E582^2*(SIN(RADIANS(G577))*SIN(RADIANS(E583))+COS(RADIANS(G577))*COS(RADIANS(E583))*COS(RADIANS(X573))))</f>
        <v>#DIV/0!</v>
      </c>
      <c r="Y577" s="3" t="e">
        <f>IF(DEGREES(ACOS(SIN(RADIANS(G577))*SIN(RADIANS(E583))+COS(RADIANS(G577))*COS(RADIANS(E583))*COS(RADIANS(Y573))))&gt;90,0,$F$4*$F$5/E582^2*(SIN(RADIANS(G577))*SIN(RADIANS(E583))+COS(RADIANS(G577))*COS(RADIANS(E583))*COS(RADIANS(Y573))))</f>
        <v>#DIV/0!</v>
      </c>
      <c r="Z577" s="3" t="e">
        <f>IF(DEGREES(ACOS(SIN(RADIANS(G577))*SIN(RADIANS(E583))+COS(RADIANS(G577))*COS(RADIANS(E583))*COS(RADIANS(Z573))))&gt;90,0,$F$4*$F$5/E582^2*(SIN(RADIANS(G577))*SIN(RADIANS(E583))+COS(RADIANS(G577))*COS(RADIANS(E583))*COS(RADIANS(Z573))))</f>
        <v>#DIV/0!</v>
      </c>
      <c r="AA577" s="3" t="e">
        <f>IF(DEGREES(ACOS(SIN(RADIANS(G577))*SIN(RADIANS(E583))+COS(RADIANS(G577))*COS(RADIANS(E583))*COS(RADIANS(AA573))))&gt;90,0,$F$4*$F$5/E582^2*(SIN(RADIANS(G577))*SIN(RADIANS(E583))+COS(RADIANS(G577))*COS(RADIANS(E583))*COS(RADIANS(AA573))))</f>
        <v>#DIV/0!</v>
      </c>
      <c r="AB577" s="3" t="e">
        <f>IF(DEGREES(ACOS(SIN(RADIANS(G577))*SIN(RADIANS(E583))+COS(RADIANS(G577))*COS(RADIANS(E583))*COS(RADIANS(AB573))))&gt;90,0,$F$4*$F$5/E582^2*(SIN(RADIANS(G577))*SIN(RADIANS(E583))+COS(RADIANS(G577))*COS(RADIANS(E583))*COS(RADIANS(AB573))))</f>
        <v>#DIV/0!</v>
      </c>
      <c r="AC577" s="3" t="e">
        <f>IF(DEGREES(ACOS(SIN(RADIANS(G577))*SIN(RADIANS(E583))+COS(RADIANS(G577))*COS(RADIANS(E583))*COS(RADIANS(AC573))))&gt;90,0,$F$4*$F$5/E582^2*(SIN(RADIANS(G577))*SIN(RADIANS(E583))+COS(RADIANS(G577))*COS(RADIANS(E583))*COS(RADIANS(AC573))))</f>
        <v>#DIV/0!</v>
      </c>
      <c r="AD577" s="3" t="e">
        <f>IF(DEGREES(ACOS(SIN(RADIANS(G577))*SIN(RADIANS(E583))+COS(RADIANS(G577))*COS(RADIANS(E583))*COS(RADIANS(AD573))))&gt;90,0,$F$4*$F$5/E582^2*(SIN(RADIANS(G577))*SIN(RADIANS(E583))+COS(RADIANS(G577))*COS(RADIANS(E583))*COS(RADIANS(AD573))))</f>
        <v>#DIV/0!</v>
      </c>
      <c r="AE577" s="3" t="e">
        <f>IF(DEGREES(ACOS(SIN(RADIANS(G577))*SIN(RADIANS(E583))+COS(RADIANS(G577))*COS(RADIANS(E583))*COS(RADIANS(AE573))))&gt;90,0,$F$4*$F$5/E582^2*(SIN(RADIANS(G577))*SIN(RADIANS(E583))+COS(RADIANS(G577))*COS(RADIANS(E583))*COS(RADIANS(AE573))))</f>
        <v>#DIV/0!</v>
      </c>
      <c r="AF577" s="3" t="e">
        <f>IF(DEGREES(ACOS(SIN(RADIANS(G577))*SIN(RADIANS(E583))+COS(RADIANS(G577))*COS(RADIANS(E583))*COS(RADIANS(AF573))))&gt;90,0,$F$4*$F$5/E582^2*(SIN(RADIANS(G577))*SIN(RADIANS(E583))+COS(RADIANS(G577))*COS(RADIANS(E583))*COS(RADIANS(AF573))))</f>
        <v>#DIV/0!</v>
      </c>
      <c r="AG577" s="3" t="e">
        <f>IF(DEGREES(ACOS(SIN(RADIANS(G577))*SIN(RADIANS(E583))+COS(RADIANS(G577))*COS(RADIANS(E583))*COS(RADIANS(AG573))))&gt;90,0,$F$4*$F$5/E582^2*(SIN(RADIANS(G577))*SIN(RADIANS(E583))+COS(RADIANS(G577))*COS(RADIANS(E583))*COS(RADIANS(AG573))))</f>
        <v>#DIV/0!</v>
      </c>
      <c r="AH577" s="3" t="e">
        <f>IF(DEGREES(ACOS(SIN(RADIANS(G577))*SIN(RADIANS(E583))+COS(RADIANS(G577))*COS(RADIANS(E583))*COS(RADIANS(AH573))))&gt;90,0,$F$4*$F$5/E582^2*(SIN(RADIANS(G577))*SIN(RADIANS(E583))+COS(RADIANS(G577))*COS(RADIANS(E583))*COS(RADIANS(AH573))))</f>
        <v>#DIV/0!</v>
      </c>
      <c r="AI577" s="3" t="e">
        <f>IF(DEGREES(ACOS(SIN(RADIANS(G577))*SIN(RADIANS(E583))+COS(RADIANS(G577))*COS(RADIANS(E583))*COS(RADIANS(AI573))))&gt;90,0,$F$4*$F$5/E582^2*(SIN(RADIANS(G577))*SIN(RADIANS(E583))+COS(RADIANS(G577))*COS(RADIANS(E583))*COS(RADIANS(AI573))))</f>
        <v>#DIV/0!</v>
      </c>
      <c r="AJ577" s="3" t="e">
        <f>IF(DEGREES(ACOS(SIN(RADIANS(G577))*SIN(RADIANS(E583))+COS(RADIANS(G577))*COS(RADIANS(E583))*COS(RADIANS(AJ573))))&gt;90,0,$F$4*$F$5/E582^2*(SIN(RADIANS(G577))*SIN(RADIANS(E583))+COS(RADIANS(G577))*COS(RADIANS(E583))*COS(RADIANS(AJ573))))</f>
        <v>#DIV/0!</v>
      </c>
      <c r="AK577" s="3">
        <f>IF(DEGREES(ACOS(SIN(RADIANS(G577))*SIN(RADIANS(E583))+COS(RADIANS(G577))*COS(RADIANS(E583))*COS(RADIANS(AK573))))&gt;90,0,$F$4*$F$5/E582^2*(SIN(RADIANS(G577))*SIN(RADIANS(E583))+COS(RADIANS(G577))*COS(RADIANS(E583))*COS(RADIANS(AK573))))</f>
        <v>0</v>
      </c>
      <c r="AL577" s="3">
        <f>IF(DEGREES(ACOS(SIN(RADIANS(G577))*SIN(RADIANS(E583))+COS(RADIANS(G577))*COS(RADIANS(E583))*COS(RADIANS(AL573))))&gt;90,0,$F$4*$F$5/E582^2*(SIN(RADIANS(G577))*SIN(RADIANS(E583))+COS(RADIANS(G577))*COS(RADIANS(E583))*COS(RADIANS(AL573))))</f>
        <v>0</v>
      </c>
      <c r="AM577" s="3">
        <f>IF(DEGREES(ACOS(SIN(RADIANS(G577))*SIN(RADIANS(E583))+COS(RADIANS(G577))*COS(RADIANS(E583))*COS(RADIANS(AM573))))&gt;90,0,$F$4*$F$5/E582^2*(SIN(RADIANS(G577))*SIN(RADIANS(E583))+COS(RADIANS(G577))*COS(RADIANS(E583))*COS(RADIANS(AM573))))</f>
        <v>0</v>
      </c>
      <c r="AN577" s="3">
        <f>IF(DEGREES(ACOS(SIN(RADIANS(G577))*SIN(RADIANS(E583))+COS(RADIANS(G577))*COS(RADIANS(E583))*COS(RADIANS(AN573))))&gt;90,0,$F$4*$F$5/E582^2*(SIN(RADIANS(G577))*SIN(RADIANS(E583))+COS(RADIANS(G577))*COS(RADIANS(E583))*COS(RADIANS(AN573))))</f>
        <v>0</v>
      </c>
      <c r="AO577" s="3">
        <f>IF(DEGREES(ACOS(SIN(RADIANS(G577))*SIN(RADIANS(E583))+COS(RADIANS(G577))*COS(RADIANS(E583))*COS(RADIANS(AO573))))&gt;90,0,$F$4*$F$5/E582^2*(SIN(RADIANS(G577))*SIN(RADIANS(E583))+COS(RADIANS(G577))*COS(RADIANS(E583))*COS(RADIANS(AO573))))</f>
        <v>0</v>
      </c>
      <c r="AP577" s="3">
        <f>IF(DEGREES(ACOS(SIN(RADIANS(G577))*SIN(RADIANS(E583))+COS(RADIANS(G577))*COS(RADIANS(E583))*COS(RADIANS(AP573))))&gt;90,0,$F$4*$F$5/E582^2*(SIN(RADIANS(G577))*SIN(RADIANS(E583))+COS(RADIANS(G577))*COS(RADIANS(E583))*COS(RADIANS(AP573))))</f>
        <v>0</v>
      </c>
      <c r="AQ577" s="3">
        <f>IF(DEGREES(ACOS(SIN(RADIANS(G577))*SIN(RADIANS(E583))+COS(RADIANS(G577))*COS(RADIANS(E583))*COS(RADIANS(AQ573))))&gt;90,0,$F$4*$F$5/E582^2*(SIN(RADIANS(G577))*SIN(RADIANS(E583))+COS(RADIANS(G577))*COS(RADIANS(E583))*COS(RADIANS(AQ573))))</f>
        <v>0</v>
      </c>
      <c r="AR577" s="3">
        <f>IF(DEGREES(ACOS(SIN(RADIANS(G577))*SIN(RADIANS(E583))+COS(RADIANS(G577))*COS(RADIANS(E583))*COS(RADIANS(AR573))))&gt;90,0,$F$4*$F$5/E582^2*(SIN(RADIANS(G577))*SIN(RADIANS(E583))+COS(RADIANS(G577))*COS(RADIANS(E583))*COS(RADIANS(AR573))))</f>
        <v>0</v>
      </c>
    </row>
    <row r="578" spans="2:44" ht="15.75" customHeight="1" x14ac:dyDescent="0.2">
      <c r="B578" s="20" t="s">
        <v>729</v>
      </c>
      <c r="E578" s="3">
        <f>IF(E575&lt;360,E575/360,(E575-360)/360)</f>
        <v>0.63888888888888884</v>
      </c>
      <c r="G578" s="3">
        <v>60</v>
      </c>
      <c r="I578" s="3">
        <f>IF(DEGREES(ACOS(SIN(RADIANS(G578))*SIN(RADIANS(E583))+COS(RADIANS(G578))*COS(RADIANS(E583))*COS(RADIANS(I573))))&gt;90,0,$F$4*$F$5/E582^2*(SIN(RADIANS(G578))*SIN(RADIANS(E583))+COS(RADIANS(G578))*COS(RADIANS(E583))*COS(RADIANS(I573))))</f>
        <v>0</v>
      </c>
      <c r="J578" s="3">
        <f>IF(DEGREES(ACOS(SIN(RADIANS(G578))*SIN(RADIANS(E583))+COS(RADIANS(G578))*COS(RADIANS(E583))*COS(RADIANS(J573))))&gt;90,0,$F$4*$F$5/E582^2*(SIN(RADIANS(G578))*SIN(RADIANS(E583))+COS(RADIANS(G578))*COS(RADIANS(E583))*COS(RADIANS(J573))))</f>
        <v>0</v>
      </c>
      <c r="K578" s="3">
        <f>IF(DEGREES(ACOS(SIN(RADIANS(G578))*SIN(RADIANS(E583))+COS(RADIANS(G578))*COS(RADIANS(E583))*COS(RADIANS(K573))))&gt;90,0,$F$4*$F$5/E582^2*(SIN(RADIANS(G578))*SIN(RADIANS(E583))+COS(RADIANS(G578))*COS(RADIANS(E583))*COS(RADIANS(K573))))</f>
        <v>0</v>
      </c>
      <c r="L578" s="3">
        <f>IF(DEGREES(ACOS(SIN(RADIANS(G578))*SIN(RADIANS(E583))+COS(RADIANS(G578))*COS(RADIANS(E583))*COS(RADIANS(L573))))&gt;90,0,$F$4*$F$5/E582^2*(SIN(RADIANS(G578))*SIN(RADIANS(E583))+COS(RADIANS(G578))*COS(RADIANS(E583))*COS(RADIANS(L573))))</f>
        <v>0</v>
      </c>
      <c r="M578" s="3">
        <f>IF(DEGREES(ACOS(SIN(RADIANS(G578))*SIN(RADIANS(E583))+COS(RADIANS(G578))*COS(RADIANS(E583))*COS(RADIANS(M573))))&gt;90,0,$F$4*$F$5/E582^2*(SIN(RADIANS(G578))*SIN(RADIANS(E583))+COS(RADIANS(G578))*COS(RADIANS(E583))*COS(RADIANS(M573))))</f>
        <v>0</v>
      </c>
      <c r="N578" s="3">
        <f>IF(DEGREES(ACOS(SIN(RADIANS(G578))*SIN(RADIANS(E583))+COS(RADIANS(G578))*COS(RADIANS(E583))*COS(RADIANS(N573))))&gt;90,0,$F$4*$F$5/E582^2*(SIN(RADIANS(G578))*SIN(RADIANS(E583))+COS(RADIANS(G578))*COS(RADIANS(E583))*COS(RADIANS(N573))))</f>
        <v>0</v>
      </c>
      <c r="O578" s="3">
        <f>IF(DEGREES(ACOS(SIN(RADIANS(G578))*SIN(RADIANS(E583))+COS(RADIANS(G578))*COS(RADIANS(E583))*COS(RADIANS(O573))))&gt;90,0,$F$4*$F$5/E582^2*(SIN(RADIANS(G578))*SIN(RADIANS(E583))+COS(RADIANS(G578))*COS(RADIANS(E583))*COS(RADIANS(O573))))</f>
        <v>0</v>
      </c>
      <c r="P578" s="3">
        <f>IF(DEGREES(ACOS(SIN(RADIANS(G578))*SIN(RADIANS(E583))+COS(RADIANS(G578))*COS(RADIANS(E583))*COS(RADIANS(P573))))&gt;90,0,$F$4*$F$5/E582^2*(SIN(RADIANS(G578))*SIN(RADIANS(E583))+COS(RADIANS(G578))*COS(RADIANS(E583))*COS(RADIANS(P573))))</f>
        <v>0</v>
      </c>
      <c r="Q578" s="3">
        <f>IF(DEGREES(ACOS(SIN(RADIANS(G578))*SIN(RADIANS(E583))+COS(RADIANS(G578))*COS(RADIANS(E583))*COS(RADIANS(Q573))))&gt;90,0,$F$4*$F$5/E582^2*(SIN(RADIANS(G578))*SIN(RADIANS(E583))+COS(RADIANS(G578))*COS(RADIANS(E583))*COS(RADIANS(Q573))))</f>
        <v>0</v>
      </c>
      <c r="R578" s="3" t="e">
        <f>IF(DEGREES(ACOS(SIN(RADIANS(G578))*SIN(RADIANS(E583))+COS(RADIANS(G578))*COS(RADIANS(E583))*COS(RADIANS(R573))))&gt;90,0,$F$4*$F$5/E582^2*(SIN(RADIANS(G578))*SIN(RADIANS(E583))+COS(RADIANS(G578))*COS(RADIANS(E583))*COS(RADIANS(R573))))</f>
        <v>#DIV/0!</v>
      </c>
      <c r="S578" s="3" t="e">
        <f>IF(DEGREES(ACOS(SIN(RADIANS(G578))*SIN(RADIANS(E583))+COS(RADIANS(G578))*COS(RADIANS(E583))*COS(RADIANS(S573))))&gt;90,0,$F$4*$F$5/E582^2*(SIN(RADIANS(G578))*SIN(RADIANS(E583))+COS(RADIANS(G578))*COS(RADIANS(E583))*COS(RADIANS(S573))))</f>
        <v>#DIV/0!</v>
      </c>
      <c r="T578" s="3" t="e">
        <f>IF(DEGREES(ACOS(SIN(RADIANS(G578))*SIN(RADIANS(E583))+COS(RADIANS(G578))*COS(RADIANS(E583))*COS(RADIANS(T573))))&gt;90,0,$F$4*$F$5/E582^2*(SIN(RADIANS(G578))*SIN(RADIANS(E583))+COS(RADIANS(G578))*COS(RADIANS(E583))*COS(RADIANS(T573))))</f>
        <v>#DIV/0!</v>
      </c>
      <c r="U578" s="3" t="e">
        <f>IF(DEGREES(ACOS(SIN(RADIANS(G578))*SIN(RADIANS(E583))+COS(RADIANS(G578))*COS(RADIANS(E583))*COS(RADIANS(U573))))&gt;90,0,$F$4*$F$5/E582^2*(SIN(RADIANS(G578))*SIN(RADIANS(E583))+COS(RADIANS(G578))*COS(RADIANS(E583))*COS(RADIANS(U573))))</f>
        <v>#DIV/0!</v>
      </c>
      <c r="V578" s="3" t="e">
        <f>IF(DEGREES(ACOS(SIN(RADIANS(G578))*SIN(RADIANS(E583))+COS(RADIANS(G578))*COS(RADIANS(E583))*COS(RADIANS(V573))))&gt;90,0,$F$4*$F$5/E582^2*(SIN(RADIANS(G578))*SIN(RADIANS(E583))+COS(RADIANS(G578))*COS(RADIANS(E583))*COS(RADIANS(V573))))</f>
        <v>#DIV/0!</v>
      </c>
      <c r="W578" s="3" t="e">
        <f>IF(DEGREES(ACOS(SIN(RADIANS(G578))*SIN(RADIANS(E583))+COS(RADIANS(G578))*COS(RADIANS(E583))*COS(RADIANS(W573))))&gt;90,0,$F$4*$F$5/E582^2*(SIN(RADIANS(G578))*SIN(RADIANS(E583))+COS(RADIANS(G578))*COS(RADIANS(E583))*COS(RADIANS(W573))))</f>
        <v>#DIV/0!</v>
      </c>
      <c r="X578" s="3" t="e">
        <f>IF(DEGREES(ACOS(SIN(RADIANS(G578))*SIN(RADIANS(E583))+COS(RADIANS(G578))*COS(RADIANS(E583))*COS(RADIANS(X573))))&gt;90,0,$F$4*$F$5/E582^2*(SIN(RADIANS(G578))*SIN(RADIANS(E583))+COS(RADIANS(G578))*COS(RADIANS(E583))*COS(RADIANS(X573))))</f>
        <v>#DIV/0!</v>
      </c>
      <c r="Y578" s="3" t="e">
        <f>IF(DEGREES(ACOS(SIN(RADIANS(G578))*SIN(RADIANS(E583))+COS(RADIANS(G578))*COS(RADIANS(E583))*COS(RADIANS(Y573))))&gt;90,0,$F$4*$F$5/E582^2*(SIN(RADIANS(G578))*SIN(RADIANS(E583))+COS(RADIANS(G578))*COS(RADIANS(E583))*COS(RADIANS(Y573))))</f>
        <v>#DIV/0!</v>
      </c>
      <c r="Z578" s="3" t="e">
        <f>IF(DEGREES(ACOS(SIN(RADIANS(G578))*SIN(RADIANS(E583))+COS(RADIANS(G578))*COS(RADIANS(E583))*COS(RADIANS(Z573))))&gt;90,0,$F$4*$F$5/E582^2*(SIN(RADIANS(G578))*SIN(RADIANS(E583))+COS(RADIANS(G578))*COS(RADIANS(E583))*COS(RADIANS(Z573))))</f>
        <v>#DIV/0!</v>
      </c>
      <c r="AA578" s="3" t="e">
        <f>IF(DEGREES(ACOS(SIN(RADIANS(G578))*SIN(RADIANS(E583))+COS(RADIANS(G578))*COS(RADIANS(E583))*COS(RADIANS(AA573))))&gt;90,0,$F$4*$F$5/E582^2*(SIN(RADIANS(G578))*SIN(RADIANS(E583))+COS(RADIANS(G578))*COS(RADIANS(E583))*COS(RADIANS(AA573))))</f>
        <v>#DIV/0!</v>
      </c>
      <c r="AB578" s="3" t="e">
        <f>IF(DEGREES(ACOS(SIN(RADIANS(G578))*SIN(RADIANS(E583))+COS(RADIANS(G578))*COS(RADIANS(E583))*COS(RADIANS(AB573))))&gt;90,0,$F$4*$F$5/E582^2*(SIN(RADIANS(G578))*SIN(RADIANS(E583))+COS(RADIANS(G578))*COS(RADIANS(E583))*COS(RADIANS(AB573))))</f>
        <v>#DIV/0!</v>
      </c>
      <c r="AC578" s="3" t="e">
        <f>IF(DEGREES(ACOS(SIN(RADIANS(G578))*SIN(RADIANS(E583))+COS(RADIANS(G578))*COS(RADIANS(E583))*COS(RADIANS(AC573))))&gt;90,0,$F$4*$F$5/E582^2*(SIN(RADIANS(G578))*SIN(RADIANS(E583))+COS(RADIANS(G578))*COS(RADIANS(E583))*COS(RADIANS(AC573))))</f>
        <v>#DIV/0!</v>
      </c>
      <c r="AD578" s="3" t="e">
        <f>IF(DEGREES(ACOS(SIN(RADIANS(G578))*SIN(RADIANS(E583))+COS(RADIANS(G578))*COS(RADIANS(E583))*COS(RADIANS(AD573))))&gt;90,0,$F$4*$F$5/E582^2*(SIN(RADIANS(G578))*SIN(RADIANS(E583))+COS(RADIANS(G578))*COS(RADIANS(E583))*COS(RADIANS(AD573))))</f>
        <v>#DIV/0!</v>
      </c>
      <c r="AE578" s="3" t="e">
        <f>IF(DEGREES(ACOS(SIN(RADIANS(G578))*SIN(RADIANS(E583))+COS(RADIANS(G578))*COS(RADIANS(E583))*COS(RADIANS(AE573))))&gt;90,0,$F$4*$F$5/E582^2*(SIN(RADIANS(G578))*SIN(RADIANS(E583))+COS(RADIANS(G578))*COS(RADIANS(E583))*COS(RADIANS(AE573))))</f>
        <v>#DIV/0!</v>
      </c>
      <c r="AF578" s="3" t="e">
        <f>IF(DEGREES(ACOS(SIN(RADIANS(G578))*SIN(RADIANS(E583))+COS(RADIANS(G578))*COS(RADIANS(E583))*COS(RADIANS(AF573))))&gt;90,0,$F$4*$F$5/E582^2*(SIN(RADIANS(G578))*SIN(RADIANS(E583))+COS(RADIANS(G578))*COS(RADIANS(E583))*COS(RADIANS(AF573))))</f>
        <v>#DIV/0!</v>
      </c>
      <c r="AG578" s="3" t="e">
        <f>IF(DEGREES(ACOS(SIN(RADIANS(G578))*SIN(RADIANS(E583))+COS(RADIANS(G578))*COS(RADIANS(E583))*COS(RADIANS(AG573))))&gt;90,0,$F$4*$F$5/E582^2*(SIN(RADIANS(G578))*SIN(RADIANS(E583))+COS(RADIANS(G578))*COS(RADIANS(E583))*COS(RADIANS(AG573))))</f>
        <v>#DIV/0!</v>
      </c>
      <c r="AH578" s="3" t="e">
        <f>IF(DEGREES(ACOS(SIN(RADIANS(G578))*SIN(RADIANS(E583))+COS(RADIANS(G578))*COS(RADIANS(E583))*COS(RADIANS(AH573))))&gt;90,0,$F$4*$F$5/E582^2*(SIN(RADIANS(G578))*SIN(RADIANS(E583))+COS(RADIANS(G578))*COS(RADIANS(E583))*COS(RADIANS(AH573))))</f>
        <v>#DIV/0!</v>
      </c>
      <c r="AI578" s="3" t="e">
        <f>IF(DEGREES(ACOS(SIN(RADIANS(G578))*SIN(RADIANS(E583))+COS(RADIANS(G578))*COS(RADIANS(E583))*COS(RADIANS(AI573))))&gt;90,0,$F$4*$F$5/E582^2*(SIN(RADIANS(G578))*SIN(RADIANS(E583))+COS(RADIANS(G578))*COS(RADIANS(E583))*COS(RADIANS(AI573))))</f>
        <v>#DIV/0!</v>
      </c>
      <c r="AJ578" s="3" t="e">
        <f>IF(DEGREES(ACOS(SIN(RADIANS(G578))*SIN(RADIANS(E583))+COS(RADIANS(G578))*COS(RADIANS(E583))*COS(RADIANS(AJ573))))&gt;90,0,$F$4*$F$5/E582^2*(SIN(RADIANS(G578))*SIN(RADIANS(E583))+COS(RADIANS(G578))*COS(RADIANS(E583))*COS(RADIANS(AJ573))))</f>
        <v>#DIV/0!</v>
      </c>
      <c r="AK578" s="3">
        <f>IF(DEGREES(ACOS(SIN(RADIANS(G578))*SIN(RADIANS(E583))+COS(RADIANS(G578))*COS(RADIANS(E583))*COS(RADIANS(AK573))))&gt;90,0,$F$4*$F$5/E582^2*(SIN(RADIANS(G578))*SIN(RADIANS(E583))+COS(RADIANS(G578))*COS(RADIANS(E583))*COS(RADIANS(AK573))))</f>
        <v>0</v>
      </c>
      <c r="AL578" s="3">
        <f>IF(DEGREES(ACOS(SIN(RADIANS(G578))*SIN(RADIANS(E583))+COS(RADIANS(G578))*COS(RADIANS(E583))*COS(RADIANS(AL573))))&gt;90,0,$F$4*$F$5/E582^2*(SIN(RADIANS(G578))*SIN(RADIANS(E583))+COS(RADIANS(G578))*COS(RADIANS(E583))*COS(RADIANS(AL573))))</f>
        <v>0</v>
      </c>
      <c r="AM578" s="3">
        <f>IF(DEGREES(ACOS(SIN(RADIANS(G578))*SIN(RADIANS(E583))+COS(RADIANS(G578))*COS(RADIANS(E583))*COS(RADIANS(AM573))))&gt;90,0,$F$4*$F$5/E582^2*(SIN(RADIANS(G578))*SIN(RADIANS(E583))+COS(RADIANS(G578))*COS(RADIANS(E583))*COS(RADIANS(AM573))))</f>
        <v>0</v>
      </c>
      <c r="AN578" s="3">
        <f>IF(DEGREES(ACOS(SIN(RADIANS(G578))*SIN(RADIANS(E583))+COS(RADIANS(G578))*COS(RADIANS(E583))*COS(RADIANS(AN573))))&gt;90,0,$F$4*$F$5/E582^2*(SIN(RADIANS(G578))*SIN(RADIANS(E583))+COS(RADIANS(G578))*COS(RADIANS(E583))*COS(RADIANS(AN573))))</f>
        <v>0</v>
      </c>
      <c r="AO578" s="3">
        <f>IF(DEGREES(ACOS(SIN(RADIANS(G578))*SIN(RADIANS(E583))+COS(RADIANS(G578))*COS(RADIANS(E583))*COS(RADIANS(AO573))))&gt;90,0,$F$4*$F$5/E582^2*(SIN(RADIANS(G578))*SIN(RADIANS(E583))+COS(RADIANS(G578))*COS(RADIANS(E583))*COS(RADIANS(AO573))))</f>
        <v>0</v>
      </c>
      <c r="AP578" s="3">
        <f>IF(DEGREES(ACOS(SIN(RADIANS(G578))*SIN(RADIANS(E583))+COS(RADIANS(G578))*COS(RADIANS(E583))*COS(RADIANS(AP573))))&gt;90,0,$F$4*$F$5/E582^2*(SIN(RADIANS(G578))*SIN(RADIANS(E583))+COS(RADIANS(G578))*COS(RADIANS(E583))*COS(RADIANS(AP573))))</f>
        <v>0</v>
      </c>
      <c r="AQ578" s="3">
        <f>IF(DEGREES(ACOS(SIN(RADIANS(G578))*SIN(RADIANS(E583))+COS(RADIANS(G578))*COS(RADIANS(E583))*COS(RADIANS(AQ573))))&gt;90,0,$F$4*$F$5/E582^2*(SIN(RADIANS(G578))*SIN(RADIANS(E583))+COS(RADIANS(G578))*COS(RADIANS(E583))*COS(RADIANS(AQ573))))</f>
        <v>0</v>
      </c>
      <c r="AR578" s="3">
        <f>IF(DEGREES(ACOS(SIN(RADIANS(G578))*SIN(RADIANS(E583))+COS(RADIANS(G578))*COS(RADIANS(E583))*COS(RADIANS(AR573))))&gt;90,0,$F$4*$F$5/E582^2*(SIN(RADIANS(G578))*SIN(RADIANS(E583))+COS(RADIANS(G578))*COS(RADIANS(E583))*COS(RADIANS(AR573))))</f>
        <v>0</v>
      </c>
    </row>
    <row r="579" spans="2:44" ht="15.75" customHeight="1" x14ac:dyDescent="0.2">
      <c r="B579" s="20" t="s">
        <v>785</v>
      </c>
      <c r="E579" s="3">
        <f>E578*$F$11</f>
        <v>0</v>
      </c>
      <c r="G579" s="3">
        <v>50</v>
      </c>
      <c r="I579" s="3">
        <f>IF(DEGREES(ACOS(SIN(RADIANS(G579))*SIN(RADIANS(E583))+COS(RADIANS(G579))*COS(RADIANS(E583))*COS(RADIANS(I573))))&gt;90,0,$F$4*$F$5/E582^2*(SIN(RADIANS(G579))*SIN(RADIANS(E583))+COS(RADIANS(G579))*COS(RADIANS(E583))*COS(RADIANS(I573))))</f>
        <v>0</v>
      </c>
      <c r="J579" s="3">
        <f>IF(DEGREES(ACOS(SIN(RADIANS(G579))*SIN(RADIANS(E583))+COS(RADIANS(G579))*COS(RADIANS(E583))*COS(RADIANS(J573))))&gt;90,0,$F$4*$F$5/E582^2*(SIN(RADIANS(G579))*SIN(RADIANS(E583))+COS(RADIANS(G579))*COS(RADIANS(E583))*COS(RADIANS(J573))))</f>
        <v>0</v>
      </c>
      <c r="K579" s="3">
        <f>IF(DEGREES(ACOS(SIN(RADIANS(G579))*SIN(RADIANS(E583))+COS(RADIANS(G579))*COS(RADIANS(E583))*COS(RADIANS(K573))))&gt;90,0,$F$4*$F$5/E582^2*(SIN(RADIANS(G579))*SIN(RADIANS(E583))+COS(RADIANS(G579))*COS(RADIANS(E583))*COS(RADIANS(K573))))</f>
        <v>0</v>
      </c>
      <c r="L579" s="3">
        <f>IF(DEGREES(ACOS(SIN(RADIANS(G579))*SIN(RADIANS(E583))+COS(RADIANS(G579))*COS(RADIANS(E583))*COS(RADIANS(L573))))&gt;90,0,$F$4*$F$5/E582^2*(SIN(RADIANS(G579))*SIN(RADIANS(E583))+COS(RADIANS(G579))*COS(RADIANS(E583))*COS(RADIANS(L573))))</f>
        <v>0</v>
      </c>
      <c r="M579" s="3">
        <f>IF(DEGREES(ACOS(SIN(RADIANS(G579))*SIN(RADIANS(E583))+COS(RADIANS(G579))*COS(RADIANS(E583))*COS(RADIANS(M573))))&gt;90,0,$F$4*$F$5/E582^2*(SIN(RADIANS(G579))*SIN(RADIANS(E583))+COS(RADIANS(G579))*COS(RADIANS(E583))*COS(RADIANS(M573))))</f>
        <v>0</v>
      </c>
      <c r="N579" s="3">
        <f>IF(DEGREES(ACOS(SIN(RADIANS(G579))*SIN(RADIANS(E583))+COS(RADIANS(G579))*COS(RADIANS(E583))*COS(RADIANS(N573))))&gt;90,0,$F$4*$F$5/E582^2*(SIN(RADIANS(G579))*SIN(RADIANS(E583))+COS(RADIANS(G579))*COS(RADIANS(E583))*COS(RADIANS(N573))))</f>
        <v>0</v>
      </c>
      <c r="O579" s="3">
        <f>IF(DEGREES(ACOS(SIN(RADIANS(G579))*SIN(RADIANS(E583))+COS(RADIANS(G579))*COS(RADIANS(E583))*COS(RADIANS(O573))))&gt;90,0,$F$4*$F$5/E582^2*(SIN(RADIANS(G579))*SIN(RADIANS(E583))+COS(RADIANS(G579))*COS(RADIANS(E583))*COS(RADIANS(O573))))</f>
        <v>0</v>
      </c>
      <c r="P579" s="3">
        <f>IF(DEGREES(ACOS(SIN(RADIANS(G579))*SIN(RADIANS(E583))+COS(RADIANS(G579))*COS(RADIANS(E583))*COS(RADIANS(P573))))&gt;90,0,$F$4*$F$5/E582^2*(SIN(RADIANS(G579))*SIN(RADIANS(E583))+COS(RADIANS(G579))*COS(RADIANS(E583))*COS(RADIANS(P573))))</f>
        <v>0</v>
      </c>
      <c r="Q579" s="3">
        <f>IF(DEGREES(ACOS(SIN(RADIANS(G579))*SIN(RADIANS(E583))+COS(RADIANS(G579))*COS(RADIANS(E583))*COS(RADIANS(Q573))))&gt;90,0,$F$4*$F$5/E582^2*(SIN(RADIANS(G579))*SIN(RADIANS(E583))+COS(RADIANS(G579))*COS(RADIANS(E583))*COS(RADIANS(Q573))))</f>
        <v>0</v>
      </c>
      <c r="R579" s="3" t="e">
        <f>IF(DEGREES(ACOS(SIN(RADIANS(G579))*SIN(RADIANS(E583))+COS(RADIANS(G579))*COS(RADIANS(E583))*COS(RADIANS(R573))))&gt;90,0,$F$4*$F$5/E582^2*(SIN(RADIANS(G579))*SIN(RADIANS(E583))+COS(RADIANS(G579))*COS(RADIANS(E583))*COS(RADIANS(R573))))</f>
        <v>#DIV/0!</v>
      </c>
      <c r="S579" s="3" t="e">
        <f>IF(DEGREES(ACOS(SIN(RADIANS(G579))*SIN(RADIANS(E583))+COS(RADIANS(G579))*COS(RADIANS(E583))*COS(RADIANS(S573))))&gt;90,0,$F$4*$F$5/E582^2*(SIN(RADIANS(G579))*SIN(RADIANS(E583))+COS(RADIANS(G579))*COS(RADIANS(E583))*COS(RADIANS(S573))))</f>
        <v>#DIV/0!</v>
      </c>
      <c r="T579" s="3" t="e">
        <f>IF(DEGREES(ACOS(SIN(RADIANS(G579))*SIN(RADIANS(E583))+COS(RADIANS(G579))*COS(RADIANS(E583))*COS(RADIANS(T573))))&gt;90,0,$F$4*$F$5/E582^2*(SIN(RADIANS(G579))*SIN(RADIANS(E583))+COS(RADIANS(G579))*COS(RADIANS(E583))*COS(RADIANS(T573))))</f>
        <v>#DIV/0!</v>
      </c>
      <c r="U579" s="3" t="e">
        <f>IF(DEGREES(ACOS(SIN(RADIANS(G579))*SIN(RADIANS(E583))+COS(RADIANS(G579))*COS(RADIANS(E583))*COS(RADIANS(U573))))&gt;90,0,$F$4*$F$5/E582^2*(SIN(RADIANS(G579))*SIN(RADIANS(E583))+COS(RADIANS(G579))*COS(RADIANS(E583))*COS(RADIANS(U573))))</f>
        <v>#DIV/0!</v>
      </c>
      <c r="V579" s="3" t="e">
        <f>IF(DEGREES(ACOS(SIN(RADIANS(G579))*SIN(RADIANS(E583))+COS(RADIANS(G579))*COS(RADIANS(E583))*COS(RADIANS(V573))))&gt;90,0,$F$4*$F$5/E582^2*(SIN(RADIANS(G579))*SIN(RADIANS(E583))+COS(RADIANS(G579))*COS(RADIANS(E583))*COS(RADIANS(V573))))</f>
        <v>#DIV/0!</v>
      </c>
      <c r="W579" s="3" t="e">
        <f>IF(DEGREES(ACOS(SIN(RADIANS(G579))*SIN(RADIANS(E583))+COS(RADIANS(G579))*COS(RADIANS(E583))*COS(RADIANS(W573))))&gt;90,0,$F$4*$F$5/E582^2*(SIN(RADIANS(G579))*SIN(RADIANS(E583))+COS(RADIANS(G579))*COS(RADIANS(E583))*COS(RADIANS(W573))))</f>
        <v>#DIV/0!</v>
      </c>
      <c r="X579" s="3" t="e">
        <f>IF(DEGREES(ACOS(SIN(RADIANS(G579))*SIN(RADIANS(E583))+COS(RADIANS(G579))*COS(RADIANS(E583))*COS(RADIANS(X573))))&gt;90,0,$F$4*$F$5/E582^2*(SIN(RADIANS(G579))*SIN(RADIANS(E583))+COS(RADIANS(G579))*COS(RADIANS(E583))*COS(RADIANS(X573))))</f>
        <v>#DIV/0!</v>
      </c>
      <c r="Y579" s="3" t="e">
        <f>IF(DEGREES(ACOS(SIN(RADIANS(G579))*SIN(RADIANS(E583))+COS(RADIANS(G579))*COS(RADIANS(E583))*COS(RADIANS(Y573))))&gt;90,0,$F$4*$F$5/E582^2*(SIN(RADIANS(G579))*SIN(RADIANS(E583))+COS(RADIANS(G579))*COS(RADIANS(E583))*COS(RADIANS(Y573))))</f>
        <v>#DIV/0!</v>
      </c>
      <c r="Z579" s="3" t="e">
        <f>IF(DEGREES(ACOS(SIN(RADIANS(G579))*SIN(RADIANS(E583))+COS(RADIANS(G579))*COS(RADIANS(E583))*COS(RADIANS(Z573))))&gt;90,0,$F$4*$F$5/E582^2*(SIN(RADIANS(G579))*SIN(RADIANS(E583))+COS(RADIANS(G579))*COS(RADIANS(E583))*COS(RADIANS(Z573))))</f>
        <v>#DIV/0!</v>
      </c>
      <c r="AA579" s="3" t="e">
        <f>IF(DEGREES(ACOS(SIN(RADIANS(G579))*SIN(RADIANS(E583))+COS(RADIANS(G579))*COS(RADIANS(E583))*COS(RADIANS(AA573))))&gt;90,0,$F$4*$F$5/E582^2*(SIN(RADIANS(G579))*SIN(RADIANS(E583))+COS(RADIANS(G579))*COS(RADIANS(E583))*COS(RADIANS(AA573))))</f>
        <v>#DIV/0!</v>
      </c>
      <c r="AB579" s="3" t="e">
        <f>IF(DEGREES(ACOS(SIN(RADIANS(G579))*SIN(RADIANS(E583))+COS(RADIANS(G579))*COS(RADIANS(E583))*COS(RADIANS(AB573))))&gt;90,0,$F$4*$F$5/E582^2*(SIN(RADIANS(G579))*SIN(RADIANS(E583))+COS(RADIANS(G579))*COS(RADIANS(E583))*COS(RADIANS(AB573))))</f>
        <v>#DIV/0!</v>
      </c>
      <c r="AC579" s="3" t="e">
        <f>IF(DEGREES(ACOS(SIN(RADIANS(G579))*SIN(RADIANS(E583))+COS(RADIANS(G579))*COS(RADIANS(E583))*COS(RADIANS(AC573))))&gt;90,0,$F$4*$F$5/E582^2*(SIN(RADIANS(G579))*SIN(RADIANS(E583))+COS(RADIANS(G579))*COS(RADIANS(E583))*COS(RADIANS(AC573))))</f>
        <v>#DIV/0!</v>
      </c>
      <c r="AD579" s="3" t="e">
        <f>IF(DEGREES(ACOS(SIN(RADIANS(G579))*SIN(RADIANS(E583))+COS(RADIANS(G579))*COS(RADIANS(E583))*COS(RADIANS(AD573))))&gt;90,0,$F$4*$F$5/E582^2*(SIN(RADIANS(G579))*SIN(RADIANS(E583))+COS(RADIANS(G579))*COS(RADIANS(E583))*COS(RADIANS(AD573))))</f>
        <v>#DIV/0!</v>
      </c>
      <c r="AE579" s="3" t="e">
        <f>IF(DEGREES(ACOS(SIN(RADIANS(G579))*SIN(RADIANS(E583))+COS(RADIANS(G579))*COS(RADIANS(E583))*COS(RADIANS(AE573))))&gt;90,0,$F$4*$F$5/E582^2*(SIN(RADIANS(G579))*SIN(RADIANS(E583))+COS(RADIANS(G579))*COS(RADIANS(E583))*COS(RADIANS(AE573))))</f>
        <v>#DIV/0!</v>
      </c>
      <c r="AF579" s="3" t="e">
        <f>IF(DEGREES(ACOS(SIN(RADIANS(G579))*SIN(RADIANS(E583))+COS(RADIANS(G579))*COS(RADIANS(E583))*COS(RADIANS(AF573))))&gt;90,0,$F$4*$F$5/E582^2*(SIN(RADIANS(G579))*SIN(RADIANS(E583))+COS(RADIANS(G579))*COS(RADIANS(E583))*COS(RADIANS(AF573))))</f>
        <v>#DIV/0!</v>
      </c>
      <c r="AG579" s="3" t="e">
        <f>IF(DEGREES(ACOS(SIN(RADIANS(G579))*SIN(RADIANS(E583))+COS(RADIANS(G579))*COS(RADIANS(E583))*COS(RADIANS(AG573))))&gt;90,0,$F$4*$F$5/E582^2*(SIN(RADIANS(G579))*SIN(RADIANS(E583))+COS(RADIANS(G579))*COS(RADIANS(E583))*COS(RADIANS(AG573))))</f>
        <v>#DIV/0!</v>
      </c>
      <c r="AH579" s="3" t="e">
        <f>IF(DEGREES(ACOS(SIN(RADIANS(G579))*SIN(RADIANS(E583))+COS(RADIANS(G579))*COS(RADIANS(E583))*COS(RADIANS(AH573))))&gt;90,0,$F$4*$F$5/E582^2*(SIN(RADIANS(G579))*SIN(RADIANS(E583))+COS(RADIANS(G579))*COS(RADIANS(E583))*COS(RADIANS(AH573))))</f>
        <v>#DIV/0!</v>
      </c>
      <c r="AI579" s="3" t="e">
        <f>IF(DEGREES(ACOS(SIN(RADIANS(G579))*SIN(RADIANS(E583))+COS(RADIANS(G579))*COS(RADIANS(E583))*COS(RADIANS(AI573))))&gt;90,0,$F$4*$F$5/E582^2*(SIN(RADIANS(G579))*SIN(RADIANS(E583))+COS(RADIANS(G579))*COS(RADIANS(E583))*COS(RADIANS(AI573))))</f>
        <v>#DIV/0!</v>
      </c>
      <c r="AJ579" s="3" t="e">
        <f>IF(DEGREES(ACOS(SIN(RADIANS(G579))*SIN(RADIANS(E583))+COS(RADIANS(G579))*COS(RADIANS(E583))*COS(RADIANS(AJ573))))&gt;90,0,$F$4*$F$5/E582^2*(SIN(RADIANS(G579))*SIN(RADIANS(E583))+COS(RADIANS(G579))*COS(RADIANS(E583))*COS(RADIANS(AJ573))))</f>
        <v>#DIV/0!</v>
      </c>
      <c r="AK579" s="3">
        <f>IF(DEGREES(ACOS(SIN(RADIANS(G579))*SIN(RADIANS(E583))+COS(RADIANS(G579))*COS(RADIANS(E583))*COS(RADIANS(AK573))))&gt;90,0,$F$4*$F$5/E582^2*(SIN(RADIANS(G579))*SIN(RADIANS(E583))+COS(RADIANS(G579))*COS(RADIANS(E583))*COS(RADIANS(AK573))))</f>
        <v>0</v>
      </c>
      <c r="AL579" s="3">
        <f>IF(DEGREES(ACOS(SIN(RADIANS(G579))*SIN(RADIANS(E583))+COS(RADIANS(G579))*COS(RADIANS(E583))*COS(RADIANS(AL573))))&gt;90,0,$F$4*$F$5/E582^2*(SIN(RADIANS(G579))*SIN(RADIANS(E583))+COS(RADIANS(G579))*COS(RADIANS(E583))*COS(RADIANS(AL573))))</f>
        <v>0</v>
      </c>
      <c r="AM579" s="3">
        <f>IF(DEGREES(ACOS(SIN(RADIANS(G579))*SIN(RADIANS(E583))+COS(RADIANS(G579))*COS(RADIANS(E583))*COS(RADIANS(AM573))))&gt;90,0,$F$4*$F$5/E582^2*(SIN(RADIANS(G579))*SIN(RADIANS(E583))+COS(RADIANS(G579))*COS(RADIANS(E583))*COS(RADIANS(AM573))))</f>
        <v>0</v>
      </c>
      <c r="AN579" s="3">
        <f>IF(DEGREES(ACOS(SIN(RADIANS(G579))*SIN(RADIANS(E583))+COS(RADIANS(G579))*COS(RADIANS(E583))*COS(RADIANS(AN573))))&gt;90,0,$F$4*$F$5/E582^2*(SIN(RADIANS(G579))*SIN(RADIANS(E583))+COS(RADIANS(G579))*COS(RADIANS(E583))*COS(RADIANS(AN573))))</f>
        <v>0</v>
      </c>
      <c r="AO579" s="3">
        <f>IF(DEGREES(ACOS(SIN(RADIANS(G579))*SIN(RADIANS(E583))+COS(RADIANS(G579))*COS(RADIANS(E583))*COS(RADIANS(AO573))))&gt;90,0,$F$4*$F$5/E582^2*(SIN(RADIANS(G579))*SIN(RADIANS(E583))+COS(RADIANS(G579))*COS(RADIANS(E583))*COS(RADIANS(AO573))))</f>
        <v>0</v>
      </c>
      <c r="AP579" s="3">
        <f>IF(DEGREES(ACOS(SIN(RADIANS(G579))*SIN(RADIANS(E583))+COS(RADIANS(G579))*COS(RADIANS(E583))*COS(RADIANS(AP573))))&gt;90,0,$F$4*$F$5/E582^2*(SIN(RADIANS(G579))*SIN(RADIANS(E583))+COS(RADIANS(G579))*COS(RADIANS(E583))*COS(RADIANS(AP573))))</f>
        <v>0</v>
      </c>
      <c r="AQ579" s="3">
        <f>IF(DEGREES(ACOS(SIN(RADIANS(G579))*SIN(RADIANS(E583))+COS(RADIANS(G579))*COS(RADIANS(E583))*COS(RADIANS(AQ573))))&gt;90,0,$F$4*$F$5/E582^2*(SIN(RADIANS(G579))*SIN(RADIANS(E583))+COS(RADIANS(G579))*COS(RADIANS(E583))*COS(RADIANS(AQ573))))</f>
        <v>0</v>
      </c>
      <c r="AR579" s="3">
        <f>IF(DEGREES(ACOS(SIN(RADIANS(G579))*SIN(RADIANS(E583))+COS(RADIANS(G579))*COS(RADIANS(E583))*COS(RADIANS(AR573))))&gt;90,0,$F$4*$F$5/E582^2*(SIN(RADIANS(G579))*SIN(RADIANS(E583))+COS(RADIANS(G579))*COS(RADIANS(E583))*COS(RADIANS(AR573))))</f>
        <v>0</v>
      </c>
    </row>
    <row r="580" spans="2:44" ht="15.75" customHeight="1" x14ac:dyDescent="0.2">
      <c r="B580" s="20" t="s">
        <v>786</v>
      </c>
      <c r="E580" s="3" t="str">
        <f>IF($F$10=0,"N/A",$F$10*(E575/360)-ROUNDDOWN($F$10*(E575/360),0))</f>
        <v>N/A</v>
      </c>
      <c r="G580" s="3">
        <v>40</v>
      </c>
      <c r="I580" s="3">
        <f>IF(DEGREES(ACOS(SIN(RADIANS(G580))*SIN(RADIANS(E583))+COS(RADIANS(G580))*COS(RADIANS(E583))*COS(RADIANS(I573))))&gt;90,0,$F$4*$F$5/E582^2*(SIN(RADIANS(G580))*SIN(RADIANS(E583))+COS(RADIANS(G580))*COS(RADIANS(E583))*COS(RADIANS(I573))))</f>
        <v>0</v>
      </c>
      <c r="J580" s="3">
        <f>IF(DEGREES(ACOS(SIN(RADIANS(G580))*SIN(RADIANS(E583))+COS(RADIANS(G580))*COS(RADIANS(E583))*COS(RADIANS(J573))))&gt;90,0,$F$4*$F$5/E582^2*(SIN(RADIANS(G580))*SIN(RADIANS(E583))+COS(RADIANS(G580))*COS(RADIANS(E583))*COS(RADIANS(J573))))</f>
        <v>0</v>
      </c>
      <c r="K580" s="3">
        <f>IF(DEGREES(ACOS(SIN(RADIANS(G580))*SIN(RADIANS(E583))+COS(RADIANS(G580))*COS(RADIANS(E583))*COS(RADIANS(K573))))&gt;90,0,$F$4*$F$5/E582^2*(SIN(RADIANS(G580))*SIN(RADIANS(E583))+COS(RADIANS(G580))*COS(RADIANS(E583))*COS(RADIANS(K573))))</f>
        <v>0</v>
      </c>
      <c r="L580" s="3">
        <f>IF(DEGREES(ACOS(SIN(RADIANS(G580))*SIN(RADIANS(E583))+COS(RADIANS(G580))*COS(RADIANS(E583))*COS(RADIANS(L573))))&gt;90,0,$F$4*$F$5/E582^2*(SIN(RADIANS(G580))*SIN(RADIANS(E583))+COS(RADIANS(G580))*COS(RADIANS(E583))*COS(RADIANS(L573))))</f>
        <v>0</v>
      </c>
      <c r="M580" s="3">
        <f>IF(DEGREES(ACOS(SIN(RADIANS(G580))*SIN(RADIANS(E583))+COS(RADIANS(G580))*COS(RADIANS(E583))*COS(RADIANS(M573))))&gt;90,0,$F$4*$F$5/E582^2*(SIN(RADIANS(G580))*SIN(RADIANS(E583))+COS(RADIANS(G580))*COS(RADIANS(E583))*COS(RADIANS(M573))))</f>
        <v>0</v>
      </c>
      <c r="N580" s="3">
        <f>IF(DEGREES(ACOS(SIN(RADIANS(G580))*SIN(RADIANS(E583))+COS(RADIANS(G580))*COS(RADIANS(E583))*COS(RADIANS(N573))))&gt;90,0,$F$4*$F$5/E582^2*(SIN(RADIANS(G580))*SIN(RADIANS(E583))+COS(RADIANS(G580))*COS(RADIANS(E583))*COS(RADIANS(N573))))</f>
        <v>0</v>
      </c>
      <c r="O580" s="3">
        <f>IF(DEGREES(ACOS(SIN(RADIANS(G580))*SIN(RADIANS(E583))+COS(RADIANS(G580))*COS(RADIANS(E583))*COS(RADIANS(O573))))&gt;90,0,$F$4*$F$5/E582^2*(SIN(RADIANS(G580))*SIN(RADIANS(E583))+COS(RADIANS(G580))*COS(RADIANS(E583))*COS(RADIANS(O573))))</f>
        <v>0</v>
      </c>
      <c r="P580" s="3">
        <f>IF(DEGREES(ACOS(SIN(RADIANS(G580))*SIN(RADIANS(E583))+COS(RADIANS(G580))*COS(RADIANS(E583))*COS(RADIANS(P573))))&gt;90,0,$F$4*$F$5/E582^2*(SIN(RADIANS(G580))*SIN(RADIANS(E583))+COS(RADIANS(G580))*COS(RADIANS(E583))*COS(RADIANS(P573))))</f>
        <v>0</v>
      </c>
      <c r="Q580" s="3">
        <f>IF(DEGREES(ACOS(SIN(RADIANS(G580))*SIN(RADIANS(E583))+COS(RADIANS(G580))*COS(RADIANS(E583))*COS(RADIANS(Q573))))&gt;90,0,$F$4*$F$5/E582^2*(SIN(RADIANS(G580))*SIN(RADIANS(E583))+COS(RADIANS(G580))*COS(RADIANS(E583))*COS(RADIANS(Q573))))</f>
        <v>0</v>
      </c>
      <c r="R580" s="3" t="e">
        <f>IF(DEGREES(ACOS(SIN(RADIANS(G580))*SIN(RADIANS(E583))+COS(RADIANS(G580))*COS(RADIANS(E583))*COS(RADIANS(R573))))&gt;90,0,$F$4*$F$5/E582^2*(SIN(RADIANS(G580))*SIN(RADIANS(E583))+COS(RADIANS(G580))*COS(RADIANS(E583))*COS(RADIANS(R573))))</f>
        <v>#DIV/0!</v>
      </c>
      <c r="S580" s="3" t="e">
        <f>IF(DEGREES(ACOS(SIN(RADIANS(G580))*SIN(RADIANS(E583))+COS(RADIANS(G580))*COS(RADIANS(E583))*COS(RADIANS(S573))))&gt;90,0,$F$4*$F$5/E582^2*(SIN(RADIANS(G580))*SIN(RADIANS(E583))+COS(RADIANS(G580))*COS(RADIANS(E583))*COS(RADIANS(S573))))</f>
        <v>#DIV/0!</v>
      </c>
      <c r="T580" s="3" t="e">
        <f>IF(DEGREES(ACOS(SIN(RADIANS(G580))*SIN(RADIANS(E583))+COS(RADIANS(G580))*COS(RADIANS(E583))*COS(RADIANS(T573))))&gt;90,0,$F$4*$F$5/E582^2*(SIN(RADIANS(G580))*SIN(RADIANS(E583))+COS(RADIANS(G580))*COS(RADIANS(E583))*COS(RADIANS(T573))))</f>
        <v>#DIV/0!</v>
      </c>
      <c r="U580" s="3" t="e">
        <f>IF(DEGREES(ACOS(SIN(RADIANS(G580))*SIN(RADIANS(E583))+COS(RADIANS(G580))*COS(RADIANS(E583))*COS(RADIANS(U573))))&gt;90,0,$F$4*$F$5/E582^2*(SIN(RADIANS(G580))*SIN(RADIANS(E583))+COS(RADIANS(G580))*COS(RADIANS(E583))*COS(RADIANS(U573))))</f>
        <v>#DIV/0!</v>
      </c>
      <c r="V580" s="3" t="e">
        <f>IF(DEGREES(ACOS(SIN(RADIANS(G580))*SIN(RADIANS(E583))+COS(RADIANS(G580))*COS(RADIANS(E583))*COS(RADIANS(V573))))&gt;90,0,$F$4*$F$5/E582^2*(SIN(RADIANS(G580))*SIN(RADIANS(E583))+COS(RADIANS(G580))*COS(RADIANS(E583))*COS(RADIANS(V573))))</f>
        <v>#DIV/0!</v>
      </c>
      <c r="W580" s="3" t="e">
        <f>IF(DEGREES(ACOS(SIN(RADIANS(G580))*SIN(RADIANS(E583))+COS(RADIANS(G580))*COS(RADIANS(E583))*COS(RADIANS(W573))))&gt;90,0,$F$4*$F$5/E582^2*(SIN(RADIANS(G580))*SIN(RADIANS(E583))+COS(RADIANS(G580))*COS(RADIANS(E583))*COS(RADIANS(W573))))</f>
        <v>#DIV/0!</v>
      </c>
      <c r="X580" s="3" t="e">
        <f>IF(DEGREES(ACOS(SIN(RADIANS(G580))*SIN(RADIANS(E583))+COS(RADIANS(G580))*COS(RADIANS(E583))*COS(RADIANS(X573))))&gt;90,0,$F$4*$F$5/E582^2*(SIN(RADIANS(G580))*SIN(RADIANS(E583))+COS(RADIANS(G580))*COS(RADIANS(E583))*COS(RADIANS(X573))))</f>
        <v>#DIV/0!</v>
      </c>
      <c r="Y580" s="3" t="e">
        <f>IF(DEGREES(ACOS(SIN(RADIANS(G580))*SIN(RADIANS(E583))+COS(RADIANS(G580))*COS(RADIANS(E583))*COS(RADIANS(Y573))))&gt;90,0,$F$4*$F$5/E582^2*(SIN(RADIANS(G580))*SIN(RADIANS(E583))+COS(RADIANS(G580))*COS(RADIANS(E583))*COS(RADIANS(Y573))))</f>
        <v>#DIV/0!</v>
      </c>
      <c r="Z580" s="3" t="e">
        <f>IF(DEGREES(ACOS(SIN(RADIANS(G580))*SIN(RADIANS(E583))+COS(RADIANS(G580))*COS(RADIANS(E583))*COS(RADIANS(Z573))))&gt;90,0,$F$4*$F$5/E582^2*(SIN(RADIANS(G580))*SIN(RADIANS(E583))+COS(RADIANS(G580))*COS(RADIANS(E583))*COS(RADIANS(Z573))))</f>
        <v>#DIV/0!</v>
      </c>
      <c r="AA580" s="3" t="e">
        <f>IF(DEGREES(ACOS(SIN(RADIANS(G580))*SIN(RADIANS(E583))+COS(RADIANS(G580))*COS(RADIANS(E583))*COS(RADIANS(AA573))))&gt;90,0,$F$4*$F$5/E582^2*(SIN(RADIANS(G580))*SIN(RADIANS(E583))+COS(RADIANS(G580))*COS(RADIANS(E583))*COS(RADIANS(AA573))))</f>
        <v>#DIV/0!</v>
      </c>
      <c r="AB580" s="3" t="e">
        <f>IF(DEGREES(ACOS(SIN(RADIANS(G580))*SIN(RADIANS(E583))+COS(RADIANS(G580))*COS(RADIANS(E583))*COS(RADIANS(AB573))))&gt;90,0,$F$4*$F$5/E582^2*(SIN(RADIANS(G580))*SIN(RADIANS(E583))+COS(RADIANS(G580))*COS(RADIANS(E583))*COS(RADIANS(AB573))))</f>
        <v>#DIV/0!</v>
      </c>
      <c r="AC580" s="3" t="e">
        <f>IF(DEGREES(ACOS(SIN(RADIANS(G580))*SIN(RADIANS(E583))+COS(RADIANS(G580))*COS(RADIANS(E583))*COS(RADIANS(AC573))))&gt;90,0,$F$4*$F$5/E582^2*(SIN(RADIANS(G580))*SIN(RADIANS(E583))+COS(RADIANS(G580))*COS(RADIANS(E583))*COS(RADIANS(AC573))))</f>
        <v>#DIV/0!</v>
      </c>
      <c r="AD580" s="3" t="e">
        <f>IF(DEGREES(ACOS(SIN(RADIANS(G580))*SIN(RADIANS(E583))+COS(RADIANS(G580))*COS(RADIANS(E583))*COS(RADIANS(AD573))))&gt;90,0,$F$4*$F$5/E582^2*(SIN(RADIANS(G580))*SIN(RADIANS(E583))+COS(RADIANS(G580))*COS(RADIANS(E583))*COS(RADIANS(AD573))))</f>
        <v>#DIV/0!</v>
      </c>
      <c r="AE580" s="3" t="e">
        <f>IF(DEGREES(ACOS(SIN(RADIANS(G580))*SIN(RADIANS(E583))+COS(RADIANS(G580))*COS(RADIANS(E583))*COS(RADIANS(AE573))))&gt;90,0,$F$4*$F$5/E582^2*(SIN(RADIANS(G580))*SIN(RADIANS(E583))+COS(RADIANS(G580))*COS(RADIANS(E583))*COS(RADIANS(AE573))))</f>
        <v>#DIV/0!</v>
      </c>
      <c r="AF580" s="3" t="e">
        <f>IF(DEGREES(ACOS(SIN(RADIANS(G580))*SIN(RADIANS(E583))+COS(RADIANS(G580))*COS(RADIANS(E583))*COS(RADIANS(AF573))))&gt;90,0,$F$4*$F$5/E582^2*(SIN(RADIANS(G580))*SIN(RADIANS(E583))+COS(RADIANS(G580))*COS(RADIANS(E583))*COS(RADIANS(AF573))))</f>
        <v>#DIV/0!</v>
      </c>
      <c r="AG580" s="3" t="e">
        <f>IF(DEGREES(ACOS(SIN(RADIANS(G580))*SIN(RADIANS(E583))+COS(RADIANS(G580))*COS(RADIANS(E583))*COS(RADIANS(AG573))))&gt;90,0,$F$4*$F$5/E582^2*(SIN(RADIANS(G580))*SIN(RADIANS(E583))+COS(RADIANS(G580))*COS(RADIANS(E583))*COS(RADIANS(AG573))))</f>
        <v>#DIV/0!</v>
      </c>
      <c r="AH580" s="3" t="e">
        <f>IF(DEGREES(ACOS(SIN(RADIANS(G580))*SIN(RADIANS(E583))+COS(RADIANS(G580))*COS(RADIANS(E583))*COS(RADIANS(AH573))))&gt;90,0,$F$4*$F$5/E582^2*(SIN(RADIANS(G580))*SIN(RADIANS(E583))+COS(RADIANS(G580))*COS(RADIANS(E583))*COS(RADIANS(AH573))))</f>
        <v>#DIV/0!</v>
      </c>
      <c r="AI580" s="3" t="e">
        <f>IF(DEGREES(ACOS(SIN(RADIANS(G580))*SIN(RADIANS(E583))+COS(RADIANS(G580))*COS(RADIANS(E583))*COS(RADIANS(AI573))))&gt;90,0,$F$4*$F$5/E582^2*(SIN(RADIANS(G580))*SIN(RADIANS(E583))+COS(RADIANS(G580))*COS(RADIANS(E583))*COS(RADIANS(AI573))))</f>
        <v>#DIV/0!</v>
      </c>
      <c r="AJ580" s="3" t="e">
        <f>IF(DEGREES(ACOS(SIN(RADIANS(G580))*SIN(RADIANS(E583))+COS(RADIANS(G580))*COS(RADIANS(E583))*COS(RADIANS(AJ573))))&gt;90,0,$F$4*$F$5/E582^2*(SIN(RADIANS(G580))*SIN(RADIANS(E583))+COS(RADIANS(G580))*COS(RADIANS(E583))*COS(RADIANS(AJ573))))</f>
        <v>#DIV/0!</v>
      </c>
      <c r="AK580" s="3">
        <f>IF(DEGREES(ACOS(SIN(RADIANS(G580))*SIN(RADIANS(E583))+COS(RADIANS(G580))*COS(RADIANS(E583))*COS(RADIANS(AK573))))&gt;90,0,$F$4*$F$5/E582^2*(SIN(RADIANS(G580))*SIN(RADIANS(E583))+COS(RADIANS(G580))*COS(RADIANS(E583))*COS(RADIANS(AK573))))</f>
        <v>0</v>
      </c>
      <c r="AL580" s="3">
        <f>IF(DEGREES(ACOS(SIN(RADIANS(G580))*SIN(RADIANS(E583))+COS(RADIANS(G580))*COS(RADIANS(E583))*COS(RADIANS(AL573))))&gt;90,0,$F$4*$F$5/E582^2*(SIN(RADIANS(G580))*SIN(RADIANS(E583))+COS(RADIANS(G580))*COS(RADIANS(E583))*COS(RADIANS(AL573))))</f>
        <v>0</v>
      </c>
      <c r="AM580" s="3">
        <f>IF(DEGREES(ACOS(SIN(RADIANS(G580))*SIN(RADIANS(E583))+COS(RADIANS(G580))*COS(RADIANS(E583))*COS(RADIANS(AM573))))&gt;90,0,$F$4*$F$5/E582^2*(SIN(RADIANS(G580))*SIN(RADIANS(E583))+COS(RADIANS(G580))*COS(RADIANS(E583))*COS(RADIANS(AM573))))</f>
        <v>0</v>
      </c>
      <c r="AN580" s="3">
        <f>IF(DEGREES(ACOS(SIN(RADIANS(G580))*SIN(RADIANS(E583))+COS(RADIANS(G580))*COS(RADIANS(E583))*COS(RADIANS(AN573))))&gt;90,0,$F$4*$F$5/E582^2*(SIN(RADIANS(G580))*SIN(RADIANS(E583))+COS(RADIANS(G580))*COS(RADIANS(E583))*COS(RADIANS(AN573))))</f>
        <v>0</v>
      </c>
      <c r="AO580" s="3">
        <f>IF(DEGREES(ACOS(SIN(RADIANS(G580))*SIN(RADIANS(E583))+COS(RADIANS(G580))*COS(RADIANS(E583))*COS(RADIANS(AO573))))&gt;90,0,$F$4*$F$5/E582^2*(SIN(RADIANS(G580))*SIN(RADIANS(E583))+COS(RADIANS(G580))*COS(RADIANS(E583))*COS(RADIANS(AO573))))</f>
        <v>0</v>
      </c>
      <c r="AP580" s="3">
        <f>IF(DEGREES(ACOS(SIN(RADIANS(G580))*SIN(RADIANS(E583))+COS(RADIANS(G580))*COS(RADIANS(E583))*COS(RADIANS(AP573))))&gt;90,0,$F$4*$F$5/E582^2*(SIN(RADIANS(G580))*SIN(RADIANS(E583))+COS(RADIANS(G580))*COS(RADIANS(E583))*COS(RADIANS(AP573))))</f>
        <v>0</v>
      </c>
      <c r="AQ580" s="3">
        <f>IF(DEGREES(ACOS(SIN(RADIANS(G580))*SIN(RADIANS(E583))+COS(RADIANS(G580))*COS(RADIANS(E583))*COS(RADIANS(AQ573))))&gt;90,0,$F$4*$F$5/E582^2*(SIN(RADIANS(G580))*SIN(RADIANS(E583))+COS(RADIANS(G580))*COS(RADIANS(E583))*COS(RADIANS(AQ573))))</f>
        <v>0</v>
      </c>
      <c r="AR580" s="3">
        <f>IF(DEGREES(ACOS(SIN(RADIANS(G580))*SIN(RADIANS(E583))+COS(RADIANS(G580))*COS(RADIANS(E583))*COS(RADIANS(AR573))))&gt;90,0,$F$4*$F$5/E582^2*(SIN(RADIANS(G580))*SIN(RADIANS(E583))+COS(RADIANS(G580))*COS(RADIANS(E583))*COS(RADIANS(AR573))))</f>
        <v>0</v>
      </c>
    </row>
    <row r="581" spans="2:44" ht="15.75" customHeight="1" x14ac:dyDescent="0.2">
      <c r="B581" s="20" t="s">
        <v>787</v>
      </c>
      <c r="E581" s="3" t="str">
        <f>IF($F$10=0,"N/A",E580*$F$11/$F$10)</f>
        <v>N/A</v>
      </c>
      <c r="G581" s="3">
        <v>30</v>
      </c>
      <c r="I581" s="3">
        <f>IF(DEGREES(ACOS(SIN(RADIANS(G581))*SIN(RADIANS(E583))+COS(RADIANS(G581))*COS(RADIANS(E583))*COS(RADIANS(I573))))&gt;90,0,$F$4*$F$5/E582^2*(SIN(RADIANS(G581))*SIN(RADIANS(E583))+COS(RADIANS(G581))*COS(RADIANS(E583))*COS(RADIANS(I573))))</f>
        <v>0</v>
      </c>
      <c r="J581" s="3">
        <f>IF(DEGREES(ACOS(SIN(RADIANS(G581))*SIN(RADIANS(E583))+COS(RADIANS(G581))*COS(RADIANS(E583))*COS(RADIANS(J573))))&gt;90,0,$F$4*$F$5/E582^2*(SIN(RADIANS(G581))*SIN(RADIANS(E583))+COS(RADIANS(G581))*COS(RADIANS(E583))*COS(RADIANS(J573))))</f>
        <v>0</v>
      </c>
      <c r="K581" s="3">
        <f>IF(DEGREES(ACOS(SIN(RADIANS(G581))*SIN(RADIANS(E583))+COS(RADIANS(G581))*COS(RADIANS(E583))*COS(RADIANS(K573))))&gt;90,0,$F$4*$F$5/E582^2*(SIN(RADIANS(G581))*SIN(RADIANS(E583))+COS(RADIANS(G581))*COS(RADIANS(E583))*COS(RADIANS(K573))))</f>
        <v>0</v>
      </c>
      <c r="L581" s="3">
        <f>IF(DEGREES(ACOS(SIN(RADIANS(G581))*SIN(RADIANS(E583))+COS(RADIANS(G581))*COS(RADIANS(E583))*COS(RADIANS(L573))))&gt;90,0,$F$4*$F$5/E582^2*(SIN(RADIANS(G581))*SIN(RADIANS(E583))+COS(RADIANS(G581))*COS(RADIANS(E583))*COS(RADIANS(L573))))</f>
        <v>0</v>
      </c>
      <c r="M581" s="3">
        <f>IF(DEGREES(ACOS(SIN(RADIANS(G581))*SIN(RADIANS(E583))+COS(RADIANS(G581))*COS(RADIANS(E583))*COS(RADIANS(M573))))&gt;90,0,$F$4*$F$5/E582^2*(SIN(RADIANS(G581))*SIN(RADIANS(E583))+COS(RADIANS(G581))*COS(RADIANS(E583))*COS(RADIANS(M573))))</f>
        <v>0</v>
      </c>
      <c r="N581" s="3">
        <f>IF(DEGREES(ACOS(SIN(RADIANS(G581))*SIN(RADIANS(E583))+COS(RADIANS(G581))*COS(RADIANS(E583))*COS(RADIANS(N573))))&gt;90,0,$F$4*$F$5/E582^2*(SIN(RADIANS(G581))*SIN(RADIANS(E583))+COS(RADIANS(G581))*COS(RADIANS(E583))*COS(RADIANS(N573))))</f>
        <v>0</v>
      </c>
      <c r="O581" s="3">
        <f>IF(DEGREES(ACOS(SIN(RADIANS(G581))*SIN(RADIANS(E583))+COS(RADIANS(G581))*COS(RADIANS(E583))*COS(RADIANS(O573))))&gt;90,0,$F$4*$F$5/E582^2*(SIN(RADIANS(G581))*SIN(RADIANS(E583))+COS(RADIANS(G581))*COS(RADIANS(E583))*COS(RADIANS(O573))))</f>
        <v>0</v>
      </c>
      <c r="P581" s="3">
        <f>IF(DEGREES(ACOS(SIN(RADIANS(G581))*SIN(RADIANS(E583))+COS(RADIANS(G581))*COS(RADIANS(E583))*COS(RADIANS(P573))))&gt;90,0,$F$4*$F$5/E582^2*(SIN(RADIANS(G581))*SIN(RADIANS(E583))+COS(RADIANS(G581))*COS(RADIANS(E583))*COS(RADIANS(P573))))</f>
        <v>0</v>
      </c>
      <c r="Q581" s="3">
        <f>IF(DEGREES(ACOS(SIN(RADIANS(G581))*SIN(RADIANS(E583))+COS(RADIANS(G581))*COS(RADIANS(E583))*COS(RADIANS(Q573))))&gt;90,0,$F$4*$F$5/E582^2*(SIN(RADIANS(G581))*SIN(RADIANS(E583))+COS(RADIANS(G581))*COS(RADIANS(E583))*COS(RADIANS(Q573))))</f>
        <v>0</v>
      </c>
      <c r="R581" s="3" t="e">
        <f>IF(DEGREES(ACOS(SIN(RADIANS(G581))*SIN(RADIANS(E583))+COS(RADIANS(G581))*COS(RADIANS(E583))*COS(RADIANS(R573))))&gt;90,0,$F$4*$F$5/E582^2*(SIN(RADIANS(G581))*SIN(RADIANS(E583))+COS(RADIANS(G581))*COS(RADIANS(E583))*COS(RADIANS(R573))))</f>
        <v>#DIV/0!</v>
      </c>
      <c r="S581" s="3" t="e">
        <f>IF(DEGREES(ACOS(SIN(RADIANS(G581))*SIN(RADIANS(E583))+COS(RADIANS(G581))*COS(RADIANS(E583))*COS(RADIANS(S573))))&gt;90,0,$F$4*$F$5/E582^2*(SIN(RADIANS(G581))*SIN(RADIANS(E583))+COS(RADIANS(G581))*COS(RADIANS(E583))*COS(RADIANS(S573))))</f>
        <v>#DIV/0!</v>
      </c>
      <c r="T581" s="3" t="e">
        <f>IF(DEGREES(ACOS(SIN(RADIANS(G581))*SIN(RADIANS(E583))+COS(RADIANS(G581))*COS(RADIANS(E583))*COS(RADIANS(T573))))&gt;90,0,$F$4*$F$5/E582^2*(SIN(RADIANS(G581))*SIN(RADIANS(E583))+COS(RADIANS(G581))*COS(RADIANS(E583))*COS(RADIANS(T573))))</f>
        <v>#DIV/0!</v>
      </c>
      <c r="U581" s="3" t="e">
        <f>IF(DEGREES(ACOS(SIN(RADIANS(G581))*SIN(RADIANS(E583))+COS(RADIANS(G581))*COS(RADIANS(E583))*COS(RADIANS(U573))))&gt;90,0,$F$4*$F$5/E582^2*(SIN(RADIANS(G581))*SIN(RADIANS(E583))+COS(RADIANS(G581))*COS(RADIANS(E583))*COS(RADIANS(U573))))</f>
        <v>#DIV/0!</v>
      </c>
      <c r="V581" s="3" t="e">
        <f>IF(DEGREES(ACOS(SIN(RADIANS(G581))*SIN(RADIANS(E583))+COS(RADIANS(G581))*COS(RADIANS(E583))*COS(RADIANS(V573))))&gt;90,0,$F$4*$F$5/E582^2*(SIN(RADIANS(G581))*SIN(RADIANS(E583))+COS(RADIANS(G581))*COS(RADIANS(E583))*COS(RADIANS(V573))))</f>
        <v>#DIV/0!</v>
      </c>
      <c r="W581" s="3" t="e">
        <f>IF(DEGREES(ACOS(SIN(RADIANS(G581))*SIN(RADIANS(E583))+COS(RADIANS(G581))*COS(RADIANS(E583))*COS(RADIANS(W573))))&gt;90,0,$F$4*$F$5/E582^2*(SIN(RADIANS(G581))*SIN(RADIANS(E583))+COS(RADIANS(G581))*COS(RADIANS(E583))*COS(RADIANS(W573))))</f>
        <v>#DIV/0!</v>
      </c>
      <c r="X581" s="3" t="e">
        <f>IF(DEGREES(ACOS(SIN(RADIANS(G581))*SIN(RADIANS(E583))+COS(RADIANS(G581))*COS(RADIANS(E583))*COS(RADIANS(X573))))&gt;90,0,$F$4*$F$5/E582^2*(SIN(RADIANS(G581))*SIN(RADIANS(E583))+COS(RADIANS(G581))*COS(RADIANS(E583))*COS(RADIANS(X573))))</f>
        <v>#DIV/0!</v>
      </c>
      <c r="Y581" s="3" t="e">
        <f>IF(DEGREES(ACOS(SIN(RADIANS(G581))*SIN(RADIANS(E583))+COS(RADIANS(G581))*COS(RADIANS(E583))*COS(RADIANS(Y573))))&gt;90,0,$F$4*$F$5/E582^2*(SIN(RADIANS(G581))*SIN(RADIANS(E583))+COS(RADIANS(G581))*COS(RADIANS(E583))*COS(RADIANS(Y573))))</f>
        <v>#DIV/0!</v>
      </c>
      <c r="Z581" s="3" t="e">
        <f>IF(DEGREES(ACOS(SIN(RADIANS(G581))*SIN(RADIANS(E583))+COS(RADIANS(G581))*COS(RADIANS(E583))*COS(RADIANS(Z573))))&gt;90,0,$F$4*$F$5/E582^2*(SIN(RADIANS(G581))*SIN(RADIANS(E583))+COS(RADIANS(G581))*COS(RADIANS(E583))*COS(RADIANS(Z573))))</f>
        <v>#DIV/0!</v>
      </c>
      <c r="AA581" s="3" t="e">
        <f>IF(DEGREES(ACOS(SIN(RADIANS(G581))*SIN(RADIANS(E583))+COS(RADIANS(G581))*COS(RADIANS(E583))*COS(RADIANS(AA573))))&gt;90,0,$F$4*$F$5/E582^2*(SIN(RADIANS(G581))*SIN(RADIANS(E583))+COS(RADIANS(G581))*COS(RADIANS(E583))*COS(RADIANS(AA573))))</f>
        <v>#DIV/0!</v>
      </c>
      <c r="AB581" s="3" t="e">
        <f>IF(DEGREES(ACOS(SIN(RADIANS(G581))*SIN(RADIANS(E583))+COS(RADIANS(G581))*COS(RADIANS(E583))*COS(RADIANS(AB573))))&gt;90,0,$F$4*$F$5/E582^2*(SIN(RADIANS(G581))*SIN(RADIANS(E583))+COS(RADIANS(G581))*COS(RADIANS(E583))*COS(RADIANS(AB573))))</f>
        <v>#DIV/0!</v>
      </c>
      <c r="AC581" s="3" t="e">
        <f>IF(DEGREES(ACOS(SIN(RADIANS(G581))*SIN(RADIANS(E583))+COS(RADIANS(G581))*COS(RADIANS(E583))*COS(RADIANS(AC573))))&gt;90,0,$F$4*$F$5/E582^2*(SIN(RADIANS(G581))*SIN(RADIANS(E583))+COS(RADIANS(G581))*COS(RADIANS(E583))*COS(RADIANS(AC573))))</f>
        <v>#DIV/0!</v>
      </c>
      <c r="AD581" s="3" t="e">
        <f>IF(DEGREES(ACOS(SIN(RADIANS(G581))*SIN(RADIANS(E583))+COS(RADIANS(G581))*COS(RADIANS(E583))*COS(RADIANS(AD573))))&gt;90,0,$F$4*$F$5/E582^2*(SIN(RADIANS(G581))*SIN(RADIANS(E583))+COS(RADIANS(G581))*COS(RADIANS(E583))*COS(RADIANS(AD573))))</f>
        <v>#DIV/0!</v>
      </c>
      <c r="AE581" s="3" t="e">
        <f>IF(DEGREES(ACOS(SIN(RADIANS(G581))*SIN(RADIANS(E583))+COS(RADIANS(G581))*COS(RADIANS(E583))*COS(RADIANS(AE573))))&gt;90,0,$F$4*$F$5/E582^2*(SIN(RADIANS(G581))*SIN(RADIANS(E583))+COS(RADIANS(G581))*COS(RADIANS(E583))*COS(RADIANS(AE573))))</f>
        <v>#DIV/0!</v>
      </c>
      <c r="AF581" s="3" t="e">
        <f>IF(DEGREES(ACOS(SIN(RADIANS(G581))*SIN(RADIANS(E583))+COS(RADIANS(G581))*COS(RADIANS(E583))*COS(RADIANS(AF573))))&gt;90,0,$F$4*$F$5/E582^2*(SIN(RADIANS(G581))*SIN(RADIANS(E583))+COS(RADIANS(G581))*COS(RADIANS(E583))*COS(RADIANS(AF573))))</f>
        <v>#DIV/0!</v>
      </c>
      <c r="AG581" s="3" t="e">
        <f>IF(DEGREES(ACOS(SIN(RADIANS(G581))*SIN(RADIANS(E583))+COS(RADIANS(G581))*COS(RADIANS(E583))*COS(RADIANS(AG573))))&gt;90,0,$F$4*$F$5/E582^2*(SIN(RADIANS(G581))*SIN(RADIANS(E583))+COS(RADIANS(G581))*COS(RADIANS(E583))*COS(RADIANS(AG573))))</f>
        <v>#DIV/0!</v>
      </c>
      <c r="AH581" s="3" t="e">
        <f>IF(DEGREES(ACOS(SIN(RADIANS(G581))*SIN(RADIANS(E583))+COS(RADIANS(G581))*COS(RADIANS(E583))*COS(RADIANS(AH573))))&gt;90,0,$F$4*$F$5/E582^2*(SIN(RADIANS(G581))*SIN(RADIANS(E583))+COS(RADIANS(G581))*COS(RADIANS(E583))*COS(RADIANS(AH573))))</f>
        <v>#DIV/0!</v>
      </c>
      <c r="AI581" s="3" t="e">
        <f>IF(DEGREES(ACOS(SIN(RADIANS(G581))*SIN(RADIANS(E583))+COS(RADIANS(G581))*COS(RADIANS(E583))*COS(RADIANS(AI573))))&gt;90,0,$F$4*$F$5/E582^2*(SIN(RADIANS(G581))*SIN(RADIANS(E583))+COS(RADIANS(G581))*COS(RADIANS(E583))*COS(RADIANS(AI573))))</f>
        <v>#DIV/0!</v>
      </c>
      <c r="AJ581" s="3" t="e">
        <f>IF(DEGREES(ACOS(SIN(RADIANS(G581))*SIN(RADIANS(E583))+COS(RADIANS(G581))*COS(RADIANS(E583))*COS(RADIANS(AJ573))))&gt;90,0,$F$4*$F$5/E582^2*(SIN(RADIANS(G581))*SIN(RADIANS(E583))+COS(RADIANS(G581))*COS(RADIANS(E583))*COS(RADIANS(AJ573))))</f>
        <v>#DIV/0!</v>
      </c>
      <c r="AK581" s="3">
        <f>IF(DEGREES(ACOS(SIN(RADIANS(G581))*SIN(RADIANS(E583))+COS(RADIANS(G581))*COS(RADIANS(E583))*COS(RADIANS(AK573))))&gt;90,0,$F$4*$F$5/E582^2*(SIN(RADIANS(G581))*SIN(RADIANS(E583))+COS(RADIANS(G581))*COS(RADIANS(E583))*COS(RADIANS(AK573))))</f>
        <v>0</v>
      </c>
      <c r="AL581" s="3">
        <f>IF(DEGREES(ACOS(SIN(RADIANS(G581))*SIN(RADIANS(E583))+COS(RADIANS(G581))*COS(RADIANS(E583))*COS(RADIANS(AL573))))&gt;90,0,$F$4*$F$5/E582^2*(SIN(RADIANS(G581))*SIN(RADIANS(E583))+COS(RADIANS(G581))*COS(RADIANS(E583))*COS(RADIANS(AL573))))</f>
        <v>0</v>
      </c>
      <c r="AM581" s="3">
        <f>IF(DEGREES(ACOS(SIN(RADIANS(G581))*SIN(RADIANS(E583))+COS(RADIANS(G581))*COS(RADIANS(E583))*COS(RADIANS(AM573))))&gt;90,0,$F$4*$F$5/E582^2*(SIN(RADIANS(G581))*SIN(RADIANS(E583))+COS(RADIANS(G581))*COS(RADIANS(E583))*COS(RADIANS(AM573))))</f>
        <v>0</v>
      </c>
      <c r="AN581" s="3">
        <f>IF(DEGREES(ACOS(SIN(RADIANS(G581))*SIN(RADIANS(E583))+COS(RADIANS(G581))*COS(RADIANS(E583))*COS(RADIANS(AN573))))&gt;90,0,$F$4*$F$5/E582^2*(SIN(RADIANS(G581))*SIN(RADIANS(E583))+COS(RADIANS(G581))*COS(RADIANS(E583))*COS(RADIANS(AN573))))</f>
        <v>0</v>
      </c>
      <c r="AO581" s="3">
        <f>IF(DEGREES(ACOS(SIN(RADIANS(G581))*SIN(RADIANS(E583))+COS(RADIANS(G581))*COS(RADIANS(E583))*COS(RADIANS(AO573))))&gt;90,0,$F$4*$F$5/E582^2*(SIN(RADIANS(G581))*SIN(RADIANS(E583))+COS(RADIANS(G581))*COS(RADIANS(E583))*COS(RADIANS(AO573))))</f>
        <v>0</v>
      </c>
      <c r="AP581" s="3">
        <f>IF(DEGREES(ACOS(SIN(RADIANS(G581))*SIN(RADIANS(E583))+COS(RADIANS(G581))*COS(RADIANS(E583))*COS(RADIANS(AP573))))&gt;90,0,$F$4*$F$5/E582^2*(SIN(RADIANS(G581))*SIN(RADIANS(E583))+COS(RADIANS(G581))*COS(RADIANS(E583))*COS(RADIANS(AP573))))</f>
        <v>0</v>
      </c>
      <c r="AQ581" s="3">
        <f>IF(DEGREES(ACOS(SIN(RADIANS(G581))*SIN(RADIANS(E583))+COS(RADIANS(G581))*COS(RADIANS(E583))*COS(RADIANS(AQ573))))&gt;90,0,$F$4*$F$5/E582^2*(SIN(RADIANS(G581))*SIN(RADIANS(E583))+COS(RADIANS(G581))*COS(RADIANS(E583))*COS(RADIANS(AQ573))))</f>
        <v>0</v>
      </c>
      <c r="AR581" s="3">
        <f>IF(DEGREES(ACOS(SIN(RADIANS(G581))*SIN(RADIANS(E583))+COS(RADIANS(G581))*COS(RADIANS(E583))*COS(RADIANS(AR573))))&gt;90,0,$F$4*$F$5/E582^2*(SIN(RADIANS(G581))*SIN(RADIANS(E583))+COS(RADIANS(G581))*COS(RADIANS(E583))*COS(RADIANS(AR573))))</f>
        <v>0</v>
      </c>
    </row>
    <row r="582" spans="2:44" ht="15.75" customHeight="1" x14ac:dyDescent="0.2">
      <c r="B582" s="20" t="s">
        <v>788</v>
      </c>
      <c r="E582" s="3">
        <f>$F$6*(1-$F$7^2)/(1+$F$7*COS(RADIANS(E576)))</f>
        <v>0</v>
      </c>
      <c r="G582" s="3">
        <v>20</v>
      </c>
      <c r="I582" s="3">
        <f>IF(DEGREES(ACOS(SIN(RADIANS(G582))*SIN(RADIANS(E583))+COS(RADIANS(G582))*COS(RADIANS(E583))*COS(RADIANS(I573))))&gt;90,0,$F$4*$F$5/E582^2*(SIN(RADIANS(G582))*SIN(RADIANS(E583))+COS(RADIANS(G582))*COS(RADIANS(E583))*COS(RADIANS(I573))))</f>
        <v>0</v>
      </c>
      <c r="J582" s="3">
        <f>IF(DEGREES(ACOS(SIN(RADIANS(G582))*SIN(RADIANS(E583))+COS(RADIANS(G582))*COS(RADIANS(E583))*COS(RADIANS(J573))))&gt;90,0,$F$4*$F$5/E582^2*(SIN(RADIANS(G582))*SIN(RADIANS(E583))+COS(RADIANS(G582))*COS(RADIANS(E583))*COS(RADIANS(J573))))</f>
        <v>0</v>
      </c>
      <c r="K582" s="3">
        <f>IF(DEGREES(ACOS(SIN(RADIANS(G582))*SIN(RADIANS(E583))+COS(RADIANS(G582))*COS(RADIANS(E583))*COS(RADIANS(K573))))&gt;90,0,$F$4*$F$5/E582^2*(SIN(RADIANS(G582))*SIN(RADIANS(E583))+COS(RADIANS(G582))*COS(RADIANS(E583))*COS(RADIANS(K573))))</f>
        <v>0</v>
      </c>
      <c r="L582" s="3">
        <f>IF(DEGREES(ACOS(SIN(RADIANS(G582))*SIN(RADIANS(E583))+COS(RADIANS(G582))*COS(RADIANS(E583))*COS(RADIANS(L573))))&gt;90,0,$F$4*$F$5/E582^2*(SIN(RADIANS(G582))*SIN(RADIANS(E583))+COS(RADIANS(G582))*COS(RADIANS(E583))*COS(RADIANS(L573))))</f>
        <v>0</v>
      </c>
      <c r="M582" s="3">
        <f>IF(DEGREES(ACOS(SIN(RADIANS(G582))*SIN(RADIANS(E583))+COS(RADIANS(G582))*COS(RADIANS(E583))*COS(RADIANS(M573))))&gt;90,0,$F$4*$F$5/E582^2*(SIN(RADIANS(G582))*SIN(RADIANS(E583))+COS(RADIANS(G582))*COS(RADIANS(E583))*COS(RADIANS(M573))))</f>
        <v>0</v>
      </c>
      <c r="N582" s="3">
        <f>IF(DEGREES(ACOS(SIN(RADIANS(G582))*SIN(RADIANS(E583))+COS(RADIANS(G582))*COS(RADIANS(E583))*COS(RADIANS(N573))))&gt;90,0,$F$4*$F$5/E582^2*(SIN(RADIANS(G582))*SIN(RADIANS(E583))+COS(RADIANS(G582))*COS(RADIANS(E583))*COS(RADIANS(N573))))</f>
        <v>0</v>
      </c>
      <c r="O582" s="3">
        <f>IF(DEGREES(ACOS(SIN(RADIANS(G582))*SIN(RADIANS(E583))+COS(RADIANS(G582))*COS(RADIANS(E583))*COS(RADIANS(O573))))&gt;90,0,$F$4*$F$5/E582^2*(SIN(RADIANS(G582))*SIN(RADIANS(E583))+COS(RADIANS(G582))*COS(RADIANS(E583))*COS(RADIANS(O573))))</f>
        <v>0</v>
      </c>
      <c r="P582" s="3">
        <f>IF(DEGREES(ACOS(SIN(RADIANS(G582))*SIN(RADIANS(E583))+COS(RADIANS(G582))*COS(RADIANS(E583))*COS(RADIANS(P573))))&gt;90,0,$F$4*$F$5/E582^2*(SIN(RADIANS(G582))*SIN(RADIANS(E583))+COS(RADIANS(G582))*COS(RADIANS(E583))*COS(RADIANS(P573))))</f>
        <v>0</v>
      </c>
      <c r="Q582" s="3">
        <f>IF(DEGREES(ACOS(SIN(RADIANS(G582))*SIN(RADIANS(E583))+COS(RADIANS(G582))*COS(RADIANS(E583))*COS(RADIANS(Q573))))&gt;90,0,$F$4*$F$5/E582^2*(SIN(RADIANS(G582))*SIN(RADIANS(E583))+COS(RADIANS(G582))*COS(RADIANS(E583))*COS(RADIANS(Q573))))</f>
        <v>0</v>
      </c>
      <c r="R582" s="3" t="e">
        <f>IF(DEGREES(ACOS(SIN(RADIANS(G582))*SIN(RADIANS(E583))+COS(RADIANS(G582))*COS(RADIANS(E583))*COS(RADIANS(R573))))&gt;90,0,$F$4*$F$5/E582^2*(SIN(RADIANS(G582))*SIN(RADIANS(E583))+COS(RADIANS(G582))*COS(RADIANS(E583))*COS(RADIANS(R573))))</f>
        <v>#DIV/0!</v>
      </c>
      <c r="S582" s="3" t="e">
        <f>IF(DEGREES(ACOS(SIN(RADIANS(G582))*SIN(RADIANS(E583))+COS(RADIANS(G582))*COS(RADIANS(E583))*COS(RADIANS(S573))))&gt;90,0,$F$4*$F$5/E582^2*(SIN(RADIANS(G582))*SIN(RADIANS(E583))+COS(RADIANS(G582))*COS(RADIANS(E583))*COS(RADIANS(S573))))</f>
        <v>#DIV/0!</v>
      </c>
      <c r="T582" s="3" t="e">
        <f>IF(DEGREES(ACOS(SIN(RADIANS(G582))*SIN(RADIANS(E583))+COS(RADIANS(G582))*COS(RADIANS(E583))*COS(RADIANS(T573))))&gt;90,0,$F$4*$F$5/E582^2*(SIN(RADIANS(G582))*SIN(RADIANS(E583))+COS(RADIANS(G582))*COS(RADIANS(E583))*COS(RADIANS(T573))))</f>
        <v>#DIV/0!</v>
      </c>
      <c r="U582" s="3" t="e">
        <f>IF(DEGREES(ACOS(SIN(RADIANS(G582))*SIN(RADIANS(E583))+COS(RADIANS(G582))*COS(RADIANS(E583))*COS(RADIANS(U573))))&gt;90,0,$F$4*$F$5/E582^2*(SIN(RADIANS(G582))*SIN(RADIANS(E583))+COS(RADIANS(G582))*COS(RADIANS(E583))*COS(RADIANS(U573))))</f>
        <v>#DIV/0!</v>
      </c>
      <c r="V582" s="3" t="e">
        <f>IF(DEGREES(ACOS(SIN(RADIANS(G582))*SIN(RADIANS(E583))+COS(RADIANS(G582))*COS(RADIANS(E583))*COS(RADIANS(V573))))&gt;90,0,$F$4*$F$5/E582^2*(SIN(RADIANS(G582))*SIN(RADIANS(E583))+COS(RADIANS(G582))*COS(RADIANS(E583))*COS(RADIANS(V573))))</f>
        <v>#DIV/0!</v>
      </c>
      <c r="W582" s="3" t="e">
        <f>IF(DEGREES(ACOS(SIN(RADIANS(G582))*SIN(RADIANS(E583))+COS(RADIANS(G582))*COS(RADIANS(E583))*COS(RADIANS(W573))))&gt;90,0,$F$4*$F$5/E582^2*(SIN(RADIANS(G582))*SIN(RADIANS(E583))+COS(RADIANS(G582))*COS(RADIANS(E583))*COS(RADIANS(W573))))</f>
        <v>#DIV/0!</v>
      </c>
      <c r="X582" s="3" t="e">
        <f>IF(DEGREES(ACOS(SIN(RADIANS(G582))*SIN(RADIANS(E583))+COS(RADIANS(G582))*COS(RADIANS(E583))*COS(RADIANS(X573))))&gt;90,0,$F$4*$F$5/E582^2*(SIN(RADIANS(G582))*SIN(RADIANS(E583))+COS(RADIANS(G582))*COS(RADIANS(E583))*COS(RADIANS(X573))))</f>
        <v>#DIV/0!</v>
      </c>
      <c r="Y582" s="3" t="e">
        <f>IF(DEGREES(ACOS(SIN(RADIANS(G582))*SIN(RADIANS(E583))+COS(RADIANS(G582))*COS(RADIANS(E583))*COS(RADIANS(Y573))))&gt;90,0,$F$4*$F$5/E582^2*(SIN(RADIANS(G582))*SIN(RADIANS(E583))+COS(RADIANS(G582))*COS(RADIANS(E583))*COS(RADIANS(Y573))))</f>
        <v>#DIV/0!</v>
      </c>
      <c r="Z582" s="3" t="e">
        <f>IF(DEGREES(ACOS(SIN(RADIANS(G582))*SIN(RADIANS(E583))+COS(RADIANS(G582))*COS(RADIANS(E583))*COS(RADIANS(Z573))))&gt;90,0,$F$4*$F$5/E582^2*(SIN(RADIANS(G582))*SIN(RADIANS(E583))+COS(RADIANS(G582))*COS(RADIANS(E583))*COS(RADIANS(Z573))))</f>
        <v>#DIV/0!</v>
      </c>
      <c r="AA582" s="3" t="e">
        <f>IF(DEGREES(ACOS(SIN(RADIANS(G582))*SIN(RADIANS(E583))+COS(RADIANS(G582))*COS(RADIANS(E583))*COS(RADIANS(AA573))))&gt;90,0,$F$4*$F$5/E582^2*(SIN(RADIANS(G582))*SIN(RADIANS(E583))+COS(RADIANS(G582))*COS(RADIANS(E583))*COS(RADIANS(AA573))))</f>
        <v>#DIV/0!</v>
      </c>
      <c r="AB582" s="3" t="e">
        <f>IF(DEGREES(ACOS(SIN(RADIANS(G582))*SIN(RADIANS(E583))+COS(RADIANS(G582))*COS(RADIANS(E583))*COS(RADIANS(AB573))))&gt;90,0,$F$4*$F$5/E582^2*(SIN(RADIANS(G582))*SIN(RADIANS(E583))+COS(RADIANS(G582))*COS(RADIANS(E583))*COS(RADIANS(AB573))))</f>
        <v>#DIV/0!</v>
      </c>
      <c r="AC582" s="3" t="e">
        <f>IF(DEGREES(ACOS(SIN(RADIANS(G582))*SIN(RADIANS(E583))+COS(RADIANS(G582))*COS(RADIANS(E583))*COS(RADIANS(AC573))))&gt;90,0,$F$4*$F$5/E582^2*(SIN(RADIANS(G582))*SIN(RADIANS(E583))+COS(RADIANS(G582))*COS(RADIANS(E583))*COS(RADIANS(AC573))))</f>
        <v>#DIV/0!</v>
      </c>
      <c r="AD582" s="3" t="e">
        <f>IF(DEGREES(ACOS(SIN(RADIANS(G582))*SIN(RADIANS(E583))+COS(RADIANS(G582))*COS(RADIANS(E583))*COS(RADIANS(AD573))))&gt;90,0,$F$4*$F$5/E582^2*(SIN(RADIANS(G582))*SIN(RADIANS(E583))+COS(RADIANS(G582))*COS(RADIANS(E583))*COS(RADIANS(AD573))))</f>
        <v>#DIV/0!</v>
      </c>
      <c r="AE582" s="3" t="e">
        <f>IF(DEGREES(ACOS(SIN(RADIANS(G582))*SIN(RADIANS(E583))+COS(RADIANS(G582))*COS(RADIANS(E583))*COS(RADIANS(AE573))))&gt;90,0,$F$4*$F$5/E582^2*(SIN(RADIANS(G582))*SIN(RADIANS(E583))+COS(RADIANS(G582))*COS(RADIANS(E583))*COS(RADIANS(AE573))))</f>
        <v>#DIV/0!</v>
      </c>
      <c r="AF582" s="3" t="e">
        <f>IF(DEGREES(ACOS(SIN(RADIANS(G582))*SIN(RADIANS(E583))+COS(RADIANS(G582))*COS(RADIANS(E583))*COS(RADIANS(AF573))))&gt;90,0,$F$4*$F$5/E582^2*(SIN(RADIANS(G582))*SIN(RADIANS(E583))+COS(RADIANS(G582))*COS(RADIANS(E583))*COS(RADIANS(AF573))))</f>
        <v>#DIV/0!</v>
      </c>
      <c r="AG582" s="3" t="e">
        <f>IF(DEGREES(ACOS(SIN(RADIANS(G582))*SIN(RADIANS(E583))+COS(RADIANS(G582))*COS(RADIANS(E583))*COS(RADIANS(AG573))))&gt;90,0,$F$4*$F$5/E582^2*(SIN(RADIANS(G582))*SIN(RADIANS(E583))+COS(RADIANS(G582))*COS(RADIANS(E583))*COS(RADIANS(AG573))))</f>
        <v>#DIV/0!</v>
      </c>
      <c r="AH582" s="3" t="e">
        <f>IF(DEGREES(ACOS(SIN(RADIANS(G582))*SIN(RADIANS(E583))+COS(RADIANS(G582))*COS(RADIANS(E583))*COS(RADIANS(AH573))))&gt;90,0,$F$4*$F$5/E582^2*(SIN(RADIANS(G582))*SIN(RADIANS(E583))+COS(RADIANS(G582))*COS(RADIANS(E583))*COS(RADIANS(AH573))))</f>
        <v>#DIV/0!</v>
      </c>
      <c r="AI582" s="3" t="e">
        <f>IF(DEGREES(ACOS(SIN(RADIANS(G582))*SIN(RADIANS(E583))+COS(RADIANS(G582))*COS(RADIANS(E583))*COS(RADIANS(AI573))))&gt;90,0,$F$4*$F$5/E582^2*(SIN(RADIANS(G582))*SIN(RADIANS(E583))+COS(RADIANS(G582))*COS(RADIANS(E583))*COS(RADIANS(AI573))))</f>
        <v>#DIV/0!</v>
      </c>
      <c r="AJ582" s="3" t="e">
        <f>IF(DEGREES(ACOS(SIN(RADIANS(G582))*SIN(RADIANS(E583))+COS(RADIANS(G582))*COS(RADIANS(E583))*COS(RADIANS(AJ573))))&gt;90,0,$F$4*$F$5/E582^2*(SIN(RADIANS(G582))*SIN(RADIANS(E583))+COS(RADIANS(G582))*COS(RADIANS(E583))*COS(RADIANS(AJ573))))</f>
        <v>#DIV/0!</v>
      </c>
      <c r="AK582" s="3">
        <f>IF(DEGREES(ACOS(SIN(RADIANS(G582))*SIN(RADIANS(E583))+COS(RADIANS(G582))*COS(RADIANS(E583))*COS(RADIANS(AK573))))&gt;90,0,$F$4*$F$5/E582^2*(SIN(RADIANS(G582))*SIN(RADIANS(E583))+COS(RADIANS(G582))*COS(RADIANS(E583))*COS(RADIANS(AK573))))</f>
        <v>0</v>
      </c>
      <c r="AL582" s="3">
        <f>IF(DEGREES(ACOS(SIN(RADIANS(G582))*SIN(RADIANS(E583))+COS(RADIANS(G582))*COS(RADIANS(E583))*COS(RADIANS(AL573))))&gt;90,0,$F$4*$F$5/E582^2*(SIN(RADIANS(G582))*SIN(RADIANS(E583))+COS(RADIANS(G582))*COS(RADIANS(E583))*COS(RADIANS(AL573))))</f>
        <v>0</v>
      </c>
      <c r="AM582" s="3">
        <f>IF(DEGREES(ACOS(SIN(RADIANS(G582))*SIN(RADIANS(E583))+COS(RADIANS(G582))*COS(RADIANS(E583))*COS(RADIANS(AM573))))&gt;90,0,$F$4*$F$5/E582^2*(SIN(RADIANS(G582))*SIN(RADIANS(E583))+COS(RADIANS(G582))*COS(RADIANS(E583))*COS(RADIANS(AM573))))</f>
        <v>0</v>
      </c>
      <c r="AN582" s="3">
        <f>IF(DEGREES(ACOS(SIN(RADIANS(G582))*SIN(RADIANS(E583))+COS(RADIANS(G582))*COS(RADIANS(E583))*COS(RADIANS(AN573))))&gt;90,0,$F$4*$F$5/E582^2*(SIN(RADIANS(G582))*SIN(RADIANS(E583))+COS(RADIANS(G582))*COS(RADIANS(E583))*COS(RADIANS(AN573))))</f>
        <v>0</v>
      </c>
      <c r="AO582" s="3">
        <f>IF(DEGREES(ACOS(SIN(RADIANS(G582))*SIN(RADIANS(E583))+COS(RADIANS(G582))*COS(RADIANS(E583))*COS(RADIANS(AO573))))&gt;90,0,$F$4*$F$5/E582^2*(SIN(RADIANS(G582))*SIN(RADIANS(E583))+COS(RADIANS(G582))*COS(RADIANS(E583))*COS(RADIANS(AO573))))</f>
        <v>0</v>
      </c>
      <c r="AP582" s="3">
        <f>IF(DEGREES(ACOS(SIN(RADIANS(G582))*SIN(RADIANS(E583))+COS(RADIANS(G582))*COS(RADIANS(E583))*COS(RADIANS(AP573))))&gt;90,0,$F$4*$F$5/E582^2*(SIN(RADIANS(G582))*SIN(RADIANS(E583))+COS(RADIANS(G582))*COS(RADIANS(E583))*COS(RADIANS(AP573))))</f>
        <v>0</v>
      </c>
      <c r="AQ582" s="3">
        <f>IF(DEGREES(ACOS(SIN(RADIANS(G582))*SIN(RADIANS(E583))+COS(RADIANS(G582))*COS(RADIANS(E583))*COS(RADIANS(AQ573))))&gt;90,0,$F$4*$F$5/E582^2*(SIN(RADIANS(G582))*SIN(RADIANS(E583))+COS(RADIANS(G582))*COS(RADIANS(E583))*COS(RADIANS(AQ573))))</f>
        <v>0</v>
      </c>
      <c r="AR582" s="3">
        <f>IF(DEGREES(ACOS(SIN(RADIANS(G582))*SIN(RADIANS(E583))+COS(RADIANS(G582))*COS(RADIANS(E583))*COS(RADIANS(AR573))))&gt;90,0,$F$4*$F$5/E582^2*(SIN(RADIANS(G582))*SIN(RADIANS(E583))+COS(RADIANS(G582))*COS(RADIANS(E583))*COS(RADIANS(AR573))))</f>
        <v>0</v>
      </c>
    </row>
    <row r="583" spans="2:44" ht="15.75" customHeight="1" x14ac:dyDescent="0.2">
      <c r="B583" s="20" t="s">
        <v>737</v>
      </c>
      <c r="E583" s="3">
        <f>IF($F$8&gt;90,180-$F$8,$F$8)*SIN(RADIANS(E577))</f>
        <v>0</v>
      </c>
      <c r="G583" s="3">
        <v>10</v>
      </c>
      <c r="I583" s="3">
        <f>IF(DEGREES(ACOS(SIN(RADIANS(G583))*SIN(RADIANS(E583))+COS(RADIANS(G583))*COS(RADIANS(E583))*COS(RADIANS(I573))))&gt;90,0,$F$4*$F$5/E582^2*(SIN(RADIANS(G583))*SIN(RADIANS(E583))+COS(RADIANS(G583))*COS(RADIANS(E583))*COS(RADIANS(I573))))</f>
        <v>0</v>
      </c>
      <c r="J583" s="3">
        <f>IF(DEGREES(ACOS(SIN(RADIANS(G583))*SIN(RADIANS(E583))+COS(RADIANS(G583))*COS(RADIANS(E583))*COS(RADIANS(J573))))&gt;90,0,$F$4*$F$5/E582^2*(SIN(RADIANS(G583))*SIN(RADIANS(E583))+COS(RADIANS(G583))*COS(RADIANS(E583))*COS(RADIANS(J573))))</f>
        <v>0</v>
      </c>
      <c r="K583" s="3">
        <f>IF(DEGREES(ACOS(SIN(RADIANS(G583))*SIN(RADIANS(E583))+COS(RADIANS(G583))*COS(RADIANS(E583))*COS(RADIANS(K573))))&gt;90,0,$F$4*$F$5/E582^2*(SIN(RADIANS(G583))*SIN(RADIANS(E583))+COS(RADIANS(G583))*COS(RADIANS(E583))*COS(RADIANS(K573))))</f>
        <v>0</v>
      </c>
      <c r="L583" s="3">
        <f>IF(DEGREES(ACOS(SIN(RADIANS(G583))*SIN(RADIANS(E583))+COS(RADIANS(G583))*COS(RADIANS(E583))*COS(RADIANS(L573))))&gt;90,0,$F$4*$F$5/E582^2*(SIN(RADIANS(G583))*SIN(RADIANS(E583))+COS(RADIANS(G583))*COS(RADIANS(E583))*COS(RADIANS(L573))))</f>
        <v>0</v>
      </c>
      <c r="M583" s="3">
        <f>IF(DEGREES(ACOS(SIN(RADIANS(G583))*SIN(RADIANS(E583))+COS(RADIANS(G583))*COS(RADIANS(E583))*COS(RADIANS(M573))))&gt;90,0,$F$4*$F$5/E582^2*(SIN(RADIANS(G583))*SIN(RADIANS(E583))+COS(RADIANS(G583))*COS(RADIANS(E583))*COS(RADIANS(M573))))</f>
        <v>0</v>
      </c>
      <c r="N583" s="3">
        <f>IF(DEGREES(ACOS(SIN(RADIANS(G583))*SIN(RADIANS(E583))+COS(RADIANS(G583))*COS(RADIANS(E583))*COS(RADIANS(N573))))&gt;90,0,$F$4*$F$5/E582^2*(SIN(RADIANS(G583))*SIN(RADIANS(E583))+COS(RADIANS(G583))*COS(RADIANS(E583))*COS(RADIANS(N573))))</f>
        <v>0</v>
      </c>
      <c r="O583" s="3">
        <f>IF(DEGREES(ACOS(SIN(RADIANS(G583))*SIN(RADIANS(E583))+COS(RADIANS(G583))*COS(RADIANS(E583))*COS(RADIANS(O573))))&gt;90,0,$F$4*$F$5/E582^2*(SIN(RADIANS(G583))*SIN(RADIANS(E583))+COS(RADIANS(G583))*COS(RADIANS(E583))*COS(RADIANS(O573))))</f>
        <v>0</v>
      </c>
      <c r="P583" s="3">
        <f>IF(DEGREES(ACOS(SIN(RADIANS(G583))*SIN(RADIANS(E583))+COS(RADIANS(G583))*COS(RADIANS(E583))*COS(RADIANS(P573))))&gt;90,0,$F$4*$F$5/E582^2*(SIN(RADIANS(G583))*SIN(RADIANS(E583))+COS(RADIANS(G583))*COS(RADIANS(E583))*COS(RADIANS(P573))))</f>
        <v>0</v>
      </c>
      <c r="Q583" s="3">
        <f>IF(DEGREES(ACOS(SIN(RADIANS(G583))*SIN(RADIANS(E583))+COS(RADIANS(G583))*COS(RADIANS(E583))*COS(RADIANS(Q573))))&gt;90,0,$F$4*$F$5/E582^2*(SIN(RADIANS(G583))*SIN(RADIANS(E583))+COS(RADIANS(G583))*COS(RADIANS(E583))*COS(RADIANS(Q573))))</f>
        <v>0</v>
      </c>
      <c r="R583" s="3" t="e">
        <f>IF(DEGREES(ACOS(SIN(RADIANS(G583))*SIN(RADIANS(E583))+COS(RADIANS(G583))*COS(RADIANS(E583))*COS(RADIANS(R573))))&gt;90,0,$F$4*$F$5/E582^2*(SIN(RADIANS(G583))*SIN(RADIANS(E583))+COS(RADIANS(G583))*COS(RADIANS(E583))*COS(RADIANS(R573))))</f>
        <v>#DIV/0!</v>
      </c>
      <c r="S583" s="3" t="e">
        <f>IF(DEGREES(ACOS(SIN(RADIANS(G583))*SIN(RADIANS(E583))+COS(RADIANS(G583))*COS(RADIANS(E583))*COS(RADIANS(S573))))&gt;90,0,$F$4*$F$5/E582^2*(SIN(RADIANS(G583))*SIN(RADIANS(E583))+COS(RADIANS(G583))*COS(RADIANS(E583))*COS(RADIANS(S573))))</f>
        <v>#DIV/0!</v>
      </c>
      <c r="T583" s="3" t="e">
        <f>IF(DEGREES(ACOS(SIN(RADIANS(G583))*SIN(RADIANS(E583))+COS(RADIANS(G583))*COS(RADIANS(E583))*COS(RADIANS(T573))))&gt;90,0,$F$4*$F$5/E582^2*(SIN(RADIANS(G583))*SIN(RADIANS(E583))+COS(RADIANS(G583))*COS(RADIANS(E583))*COS(RADIANS(T573))))</f>
        <v>#DIV/0!</v>
      </c>
      <c r="U583" s="3" t="e">
        <f>IF(DEGREES(ACOS(SIN(RADIANS(G583))*SIN(RADIANS(E583))+COS(RADIANS(G583))*COS(RADIANS(E583))*COS(RADIANS(U573))))&gt;90,0,$F$4*$F$5/E582^2*(SIN(RADIANS(G583))*SIN(RADIANS(E583))+COS(RADIANS(G583))*COS(RADIANS(E583))*COS(RADIANS(U573))))</f>
        <v>#DIV/0!</v>
      </c>
      <c r="V583" s="3" t="e">
        <f>IF(DEGREES(ACOS(SIN(RADIANS(G583))*SIN(RADIANS(E583))+COS(RADIANS(G583))*COS(RADIANS(E583))*COS(RADIANS(V573))))&gt;90,0,$F$4*$F$5/E582^2*(SIN(RADIANS(G583))*SIN(RADIANS(E583))+COS(RADIANS(G583))*COS(RADIANS(E583))*COS(RADIANS(V573))))</f>
        <v>#DIV/0!</v>
      </c>
      <c r="W583" s="3" t="e">
        <f>IF(DEGREES(ACOS(SIN(RADIANS(G583))*SIN(RADIANS(E583))+COS(RADIANS(G583))*COS(RADIANS(E583))*COS(RADIANS(W573))))&gt;90,0,$F$4*$F$5/E582^2*(SIN(RADIANS(G583))*SIN(RADIANS(E583))+COS(RADIANS(G583))*COS(RADIANS(E583))*COS(RADIANS(W573))))</f>
        <v>#DIV/0!</v>
      </c>
      <c r="X583" s="3" t="e">
        <f>IF(DEGREES(ACOS(SIN(RADIANS(G583))*SIN(RADIANS(E583))+COS(RADIANS(G583))*COS(RADIANS(E583))*COS(RADIANS(X573))))&gt;90,0,$F$4*$F$5/E582^2*(SIN(RADIANS(G583))*SIN(RADIANS(E583))+COS(RADIANS(G583))*COS(RADIANS(E583))*COS(RADIANS(X573))))</f>
        <v>#DIV/0!</v>
      </c>
      <c r="Y583" s="3" t="e">
        <f>IF(DEGREES(ACOS(SIN(RADIANS(G583))*SIN(RADIANS(E583))+COS(RADIANS(G583))*COS(RADIANS(E583))*COS(RADIANS(Y573))))&gt;90,0,$F$4*$F$5/E582^2*(SIN(RADIANS(G583))*SIN(RADIANS(E583))+COS(RADIANS(G583))*COS(RADIANS(E583))*COS(RADIANS(Y573))))</f>
        <v>#DIV/0!</v>
      </c>
      <c r="Z583" s="3" t="e">
        <f>IF(DEGREES(ACOS(SIN(RADIANS(G583))*SIN(RADIANS(E583))+COS(RADIANS(G583))*COS(RADIANS(E583))*COS(RADIANS(Z573))))&gt;90,0,$F$4*$F$5/E582^2*(SIN(RADIANS(G583))*SIN(RADIANS(E583))+COS(RADIANS(G583))*COS(RADIANS(E583))*COS(RADIANS(Z573))))</f>
        <v>#DIV/0!</v>
      </c>
      <c r="AA583" s="3" t="e">
        <f>IF(DEGREES(ACOS(SIN(RADIANS(G583))*SIN(RADIANS(E583))+COS(RADIANS(G583))*COS(RADIANS(E583))*COS(RADIANS(AA573))))&gt;90,0,$F$4*$F$5/E582^2*(SIN(RADIANS(G583))*SIN(RADIANS(E583))+COS(RADIANS(G583))*COS(RADIANS(E583))*COS(RADIANS(AA573))))</f>
        <v>#DIV/0!</v>
      </c>
      <c r="AB583" s="3" t="e">
        <f>IF(DEGREES(ACOS(SIN(RADIANS(G583))*SIN(RADIANS(E583))+COS(RADIANS(G583))*COS(RADIANS(E583))*COS(RADIANS(AB573))))&gt;90,0,$F$4*$F$5/E582^2*(SIN(RADIANS(G583))*SIN(RADIANS(E583))+COS(RADIANS(G583))*COS(RADIANS(E583))*COS(RADIANS(AB573))))</f>
        <v>#DIV/0!</v>
      </c>
      <c r="AC583" s="3" t="e">
        <f>IF(DEGREES(ACOS(SIN(RADIANS(G583))*SIN(RADIANS(E583))+COS(RADIANS(G583))*COS(RADIANS(E583))*COS(RADIANS(AC573))))&gt;90,0,$F$4*$F$5/E582^2*(SIN(RADIANS(G583))*SIN(RADIANS(E583))+COS(RADIANS(G583))*COS(RADIANS(E583))*COS(RADIANS(AC573))))</f>
        <v>#DIV/0!</v>
      </c>
      <c r="AD583" s="3" t="e">
        <f>IF(DEGREES(ACOS(SIN(RADIANS(G583))*SIN(RADIANS(E583))+COS(RADIANS(G583))*COS(RADIANS(E583))*COS(RADIANS(AD573))))&gt;90,0,$F$4*$F$5/E582^2*(SIN(RADIANS(G583))*SIN(RADIANS(E583))+COS(RADIANS(G583))*COS(RADIANS(E583))*COS(RADIANS(AD573))))</f>
        <v>#DIV/0!</v>
      </c>
      <c r="AE583" s="3" t="e">
        <f>IF(DEGREES(ACOS(SIN(RADIANS(G583))*SIN(RADIANS(E583))+COS(RADIANS(G583))*COS(RADIANS(E583))*COS(RADIANS(AE573))))&gt;90,0,$F$4*$F$5/E582^2*(SIN(RADIANS(G583))*SIN(RADIANS(E583))+COS(RADIANS(G583))*COS(RADIANS(E583))*COS(RADIANS(AE573))))</f>
        <v>#DIV/0!</v>
      </c>
      <c r="AF583" s="3" t="e">
        <f>IF(DEGREES(ACOS(SIN(RADIANS(G583))*SIN(RADIANS(E583))+COS(RADIANS(G583))*COS(RADIANS(E583))*COS(RADIANS(AF573))))&gt;90,0,$F$4*$F$5/E582^2*(SIN(RADIANS(G583))*SIN(RADIANS(E583))+COS(RADIANS(G583))*COS(RADIANS(E583))*COS(RADIANS(AF573))))</f>
        <v>#DIV/0!</v>
      </c>
      <c r="AG583" s="3" t="e">
        <f>IF(DEGREES(ACOS(SIN(RADIANS(G583))*SIN(RADIANS(E583))+COS(RADIANS(G583))*COS(RADIANS(E583))*COS(RADIANS(AG573))))&gt;90,0,$F$4*$F$5/E582^2*(SIN(RADIANS(G583))*SIN(RADIANS(E583))+COS(RADIANS(G583))*COS(RADIANS(E583))*COS(RADIANS(AG573))))</f>
        <v>#DIV/0!</v>
      </c>
      <c r="AH583" s="3" t="e">
        <f>IF(DEGREES(ACOS(SIN(RADIANS(G583))*SIN(RADIANS(E583))+COS(RADIANS(G583))*COS(RADIANS(E583))*COS(RADIANS(AH573))))&gt;90,0,$F$4*$F$5/E582^2*(SIN(RADIANS(G583))*SIN(RADIANS(E583))+COS(RADIANS(G583))*COS(RADIANS(E583))*COS(RADIANS(AH573))))</f>
        <v>#DIV/0!</v>
      </c>
      <c r="AI583" s="3" t="e">
        <f>IF(DEGREES(ACOS(SIN(RADIANS(G583))*SIN(RADIANS(E583))+COS(RADIANS(G583))*COS(RADIANS(E583))*COS(RADIANS(AI573))))&gt;90,0,$F$4*$F$5/E582^2*(SIN(RADIANS(G583))*SIN(RADIANS(E583))+COS(RADIANS(G583))*COS(RADIANS(E583))*COS(RADIANS(AI573))))</f>
        <v>#DIV/0!</v>
      </c>
      <c r="AJ583" s="3" t="e">
        <f>IF(DEGREES(ACOS(SIN(RADIANS(G583))*SIN(RADIANS(E583))+COS(RADIANS(G583))*COS(RADIANS(E583))*COS(RADIANS(AJ573))))&gt;90,0,$F$4*$F$5/E582^2*(SIN(RADIANS(G583))*SIN(RADIANS(E583))+COS(RADIANS(G583))*COS(RADIANS(E583))*COS(RADIANS(AJ573))))</f>
        <v>#DIV/0!</v>
      </c>
      <c r="AK583" s="3">
        <f>IF(DEGREES(ACOS(SIN(RADIANS(G583))*SIN(RADIANS(E583))+COS(RADIANS(G583))*COS(RADIANS(E583))*COS(RADIANS(AK573))))&gt;90,0,$F$4*$F$5/E582^2*(SIN(RADIANS(G583))*SIN(RADIANS(E583))+COS(RADIANS(G583))*COS(RADIANS(E583))*COS(RADIANS(AK573))))</f>
        <v>0</v>
      </c>
      <c r="AL583" s="3">
        <f>IF(DEGREES(ACOS(SIN(RADIANS(G583))*SIN(RADIANS(E583))+COS(RADIANS(G583))*COS(RADIANS(E583))*COS(RADIANS(AL573))))&gt;90,0,$F$4*$F$5/E582^2*(SIN(RADIANS(G583))*SIN(RADIANS(E583))+COS(RADIANS(G583))*COS(RADIANS(E583))*COS(RADIANS(AL573))))</f>
        <v>0</v>
      </c>
      <c r="AM583" s="3">
        <f>IF(DEGREES(ACOS(SIN(RADIANS(G583))*SIN(RADIANS(E583))+COS(RADIANS(G583))*COS(RADIANS(E583))*COS(RADIANS(AM573))))&gt;90,0,$F$4*$F$5/E582^2*(SIN(RADIANS(G583))*SIN(RADIANS(E583))+COS(RADIANS(G583))*COS(RADIANS(E583))*COS(RADIANS(AM573))))</f>
        <v>0</v>
      </c>
      <c r="AN583" s="3">
        <f>IF(DEGREES(ACOS(SIN(RADIANS(G583))*SIN(RADIANS(E583))+COS(RADIANS(G583))*COS(RADIANS(E583))*COS(RADIANS(AN573))))&gt;90,0,$F$4*$F$5/E582^2*(SIN(RADIANS(G583))*SIN(RADIANS(E583))+COS(RADIANS(G583))*COS(RADIANS(E583))*COS(RADIANS(AN573))))</f>
        <v>0</v>
      </c>
      <c r="AO583" s="3">
        <f>IF(DEGREES(ACOS(SIN(RADIANS(G583))*SIN(RADIANS(E583))+COS(RADIANS(G583))*COS(RADIANS(E583))*COS(RADIANS(AO573))))&gt;90,0,$F$4*$F$5/E582^2*(SIN(RADIANS(G583))*SIN(RADIANS(E583))+COS(RADIANS(G583))*COS(RADIANS(E583))*COS(RADIANS(AO573))))</f>
        <v>0</v>
      </c>
      <c r="AP583" s="3">
        <f>IF(DEGREES(ACOS(SIN(RADIANS(G583))*SIN(RADIANS(E583))+COS(RADIANS(G583))*COS(RADIANS(E583))*COS(RADIANS(AP573))))&gt;90,0,$F$4*$F$5/E582^2*(SIN(RADIANS(G583))*SIN(RADIANS(E583))+COS(RADIANS(G583))*COS(RADIANS(E583))*COS(RADIANS(AP573))))</f>
        <v>0</v>
      </c>
      <c r="AQ583" s="3">
        <f>IF(DEGREES(ACOS(SIN(RADIANS(G583))*SIN(RADIANS(E583))+COS(RADIANS(G583))*COS(RADIANS(E583))*COS(RADIANS(AQ573))))&gt;90,0,$F$4*$F$5/E582^2*(SIN(RADIANS(G583))*SIN(RADIANS(E583))+COS(RADIANS(G583))*COS(RADIANS(E583))*COS(RADIANS(AQ573))))</f>
        <v>0</v>
      </c>
      <c r="AR583" s="3">
        <f>IF(DEGREES(ACOS(SIN(RADIANS(G583))*SIN(RADIANS(E583))+COS(RADIANS(G583))*COS(RADIANS(E583))*COS(RADIANS(AR573))))&gt;90,0,$F$4*$F$5/E582^2*(SIN(RADIANS(G583))*SIN(RADIANS(E583))+COS(RADIANS(G583))*COS(RADIANS(E583))*COS(RADIANS(AR573))))</f>
        <v>0</v>
      </c>
    </row>
    <row r="584" spans="2:44" ht="15.75" customHeight="1" x14ac:dyDescent="0.2">
      <c r="B584" s="20" t="s">
        <v>789</v>
      </c>
      <c r="E584" s="3">
        <f>IF($F$10=0,IF(E575&lt;360,E575,E575-360),($F$10+1)*E575)</f>
        <v>230</v>
      </c>
      <c r="G584" s="3">
        <v>0</v>
      </c>
      <c r="I584" s="3">
        <f>IF(DEGREES(ACOS(SIN(RADIANS(G584))*SIN(RADIANS(E583))+COS(RADIANS(G584))*COS(RADIANS(E583))*COS(RADIANS(I573))))&gt;90,0,$F$4*$F$5/E582^2*(SIN(RADIANS(G584))*SIN(RADIANS(E583))+COS(RADIANS(G584))*COS(RADIANS(E583))*COS(RADIANS(I573))))</f>
        <v>0</v>
      </c>
      <c r="J584" s="3">
        <f>IF(DEGREES(ACOS(SIN(RADIANS(G584))*SIN(RADIANS(E583))+COS(RADIANS(G584))*COS(RADIANS(E583))*COS(RADIANS(J573))))&gt;90,0,$F$4*$F$5/E582^2*(SIN(RADIANS(G584))*SIN(RADIANS(E583))+COS(RADIANS(G584))*COS(RADIANS(E583))*COS(RADIANS(J573))))</f>
        <v>0</v>
      </c>
      <c r="K584" s="3">
        <f>IF(DEGREES(ACOS(SIN(RADIANS(G584))*SIN(RADIANS(E583))+COS(RADIANS(G584))*COS(RADIANS(E583))*COS(RADIANS(K573))))&gt;90,0,$F$4*$F$5/E582^2*(SIN(RADIANS(G584))*SIN(RADIANS(E583))+COS(RADIANS(G584))*COS(RADIANS(E583))*COS(RADIANS(K573))))</f>
        <v>0</v>
      </c>
      <c r="L584" s="3">
        <f>IF(DEGREES(ACOS(SIN(RADIANS(G584))*SIN(RADIANS(E583))+COS(RADIANS(G584))*COS(RADIANS(E583))*COS(RADIANS(L573))))&gt;90,0,$F$4*$F$5/E582^2*(SIN(RADIANS(G584))*SIN(RADIANS(E583))+COS(RADIANS(G584))*COS(RADIANS(E583))*COS(RADIANS(L573))))</f>
        <v>0</v>
      </c>
      <c r="M584" s="3">
        <f>IF(DEGREES(ACOS(SIN(RADIANS(G584))*SIN(RADIANS(E583))+COS(RADIANS(G584))*COS(RADIANS(E583))*COS(RADIANS(M573))))&gt;90,0,$F$4*$F$5/E582^2*(SIN(RADIANS(G584))*SIN(RADIANS(E583))+COS(RADIANS(G584))*COS(RADIANS(E583))*COS(RADIANS(M573))))</f>
        <v>0</v>
      </c>
      <c r="N584" s="3">
        <f>IF(DEGREES(ACOS(SIN(RADIANS(G584))*SIN(RADIANS(E583))+COS(RADIANS(G584))*COS(RADIANS(E583))*COS(RADIANS(N573))))&gt;90,0,$F$4*$F$5/E582^2*(SIN(RADIANS(G584))*SIN(RADIANS(E583))+COS(RADIANS(G584))*COS(RADIANS(E583))*COS(RADIANS(N573))))</f>
        <v>0</v>
      </c>
      <c r="O584" s="3">
        <f>IF(DEGREES(ACOS(SIN(RADIANS(G584))*SIN(RADIANS(E583))+COS(RADIANS(G584))*COS(RADIANS(E583))*COS(RADIANS(O573))))&gt;90,0,$F$4*$F$5/E582^2*(SIN(RADIANS(G584))*SIN(RADIANS(E583))+COS(RADIANS(G584))*COS(RADIANS(E583))*COS(RADIANS(O573))))</f>
        <v>0</v>
      </c>
      <c r="P584" s="3">
        <f>IF(DEGREES(ACOS(SIN(RADIANS(G584))*SIN(RADIANS(E583))+COS(RADIANS(G584))*COS(RADIANS(E583))*COS(RADIANS(P573))))&gt;90,0,$F$4*$F$5/E582^2*(SIN(RADIANS(G584))*SIN(RADIANS(E583))+COS(RADIANS(G584))*COS(RADIANS(E583))*COS(RADIANS(P573))))</f>
        <v>0</v>
      </c>
      <c r="Q584" s="3">
        <f>IF(DEGREES(ACOS(SIN(RADIANS(G584))*SIN(RADIANS(E583))+COS(RADIANS(G584))*COS(RADIANS(E583))*COS(RADIANS(Q573))))&gt;90,0,$F$4*$F$5/E582^2*(SIN(RADIANS(G584))*SIN(RADIANS(E583))+COS(RADIANS(G584))*COS(RADIANS(E583))*COS(RADIANS(Q573))))</f>
        <v>0</v>
      </c>
      <c r="R584" s="3" t="e">
        <f>IF(DEGREES(ACOS(SIN(RADIANS(G584))*SIN(RADIANS(E583))+COS(RADIANS(G584))*COS(RADIANS(E583))*COS(RADIANS(R573))))&gt;90,0,$F$4*$F$5/E582^2*(SIN(RADIANS(G584))*SIN(RADIANS(E583))+COS(RADIANS(G584))*COS(RADIANS(E583))*COS(RADIANS(R573))))</f>
        <v>#DIV/0!</v>
      </c>
      <c r="S584" s="3" t="e">
        <f>IF(DEGREES(ACOS(SIN(RADIANS(G584))*SIN(RADIANS(E583))+COS(RADIANS(G584))*COS(RADIANS(E583))*COS(RADIANS(S573))))&gt;90,0,$F$4*$F$5/E582^2*(SIN(RADIANS(G584))*SIN(RADIANS(E583))+COS(RADIANS(G584))*COS(RADIANS(E583))*COS(RADIANS(S573))))</f>
        <v>#DIV/0!</v>
      </c>
      <c r="T584" s="3" t="e">
        <f>IF(DEGREES(ACOS(SIN(RADIANS(G584))*SIN(RADIANS(E583))+COS(RADIANS(G584))*COS(RADIANS(E583))*COS(RADIANS(T573))))&gt;90,0,$F$4*$F$5/E582^2*(SIN(RADIANS(G584))*SIN(RADIANS(E583))+COS(RADIANS(G584))*COS(RADIANS(E583))*COS(RADIANS(T573))))</f>
        <v>#DIV/0!</v>
      </c>
      <c r="U584" s="3" t="e">
        <f>IF(DEGREES(ACOS(SIN(RADIANS(G584))*SIN(RADIANS(E583))+COS(RADIANS(G584))*COS(RADIANS(E583))*COS(RADIANS(U573))))&gt;90,0,$F$4*$F$5/E582^2*(SIN(RADIANS(G584))*SIN(RADIANS(E583))+COS(RADIANS(G584))*COS(RADIANS(E583))*COS(RADIANS(U573))))</f>
        <v>#DIV/0!</v>
      </c>
      <c r="V584" s="3" t="e">
        <f>IF(DEGREES(ACOS(SIN(RADIANS(G584))*SIN(RADIANS(E583))+COS(RADIANS(G584))*COS(RADIANS(E583))*COS(RADIANS(V573))))&gt;90,0,$F$4*$F$5/E582^2*(SIN(RADIANS(G584))*SIN(RADIANS(E583))+COS(RADIANS(G584))*COS(RADIANS(E583))*COS(RADIANS(V573))))</f>
        <v>#DIV/0!</v>
      </c>
      <c r="W584" s="3" t="e">
        <f>IF(DEGREES(ACOS(SIN(RADIANS(G584))*SIN(RADIANS(E583))+COS(RADIANS(G584))*COS(RADIANS(E583))*COS(RADIANS(W573))))&gt;90,0,$F$4*$F$5/E582^2*(SIN(RADIANS(G584))*SIN(RADIANS(E583))+COS(RADIANS(G584))*COS(RADIANS(E583))*COS(RADIANS(W573))))</f>
        <v>#DIV/0!</v>
      </c>
      <c r="X584" s="3" t="e">
        <f>IF(DEGREES(ACOS(SIN(RADIANS(G584))*SIN(RADIANS(E583))+COS(RADIANS(G584))*COS(RADIANS(E583))*COS(RADIANS(X573))))&gt;90,0,$F$4*$F$5/E582^2*(SIN(RADIANS(G584))*SIN(RADIANS(E583))+COS(RADIANS(G584))*COS(RADIANS(E583))*COS(RADIANS(X573))))</f>
        <v>#DIV/0!</v>
      </c>
      <c r="Y584" s="3" t="e">
        <f>IF(DEGREES(ACOS(SIN(RADIANS(G584))*SIN(RADIANS(E583))+COS(RADIANS(G584))*COS(RADIANS(E583))*COS(RADIANS(Y573))))&gt;90,0,$F$4*$F$5/E582^2*(SIN(RADIANS(G584))*SIN(RADIANS(E583))+COS(RADIANS(G584))*COS(RADIANS(E583))*COS(RADIANS(Y573))))</f>
        <v>#DIV/0!</v>
      </c>
      <c r="Z584" s="3" t="e">
        <f>IF(DEGREES(ACOS(SIN(RADIANS(G584))*SIN(RADIANS(E583))+COS(RADIANS(G584))*COS(RADIANS(E583))*COS(RADIANS(Z573))))&gt;90,0,$F$4*$F$5/E582^2*(SIN(RADIANS(G584))*SIN(RADIANS(E583))+COS(RADIANS(G584))*COS(RADIANS(E583))*COS(RADIANS(Z573))))</f>
        <v>#DIV/0!</v>
      </c>
      <c r="AA584" s="3" t="e">
        <f>IF(DEGREES(ACOS(SIN(RADIANS(G584))*SIN(RADIANS(E583))+COS(RADIANS(G584))*COS(RADIANS(E583))*COS(RADIANS(AA573))))&gt;90,0,$F$4*$F$5/E582^2*(SIN(RADIANS(G584))*SIN(RADIANS(E583))+COS(RADIANS(G584))*COS(RADIANS(E583))*COS(RADIANS(AA573))))</f>
        <v>#DIV/0!</v>
      </c>
      <c r="AB584" s="3" t="e">
        <f>IF(DEGREES(ACOS(SIN(RADIANS(G584))*SIN(RADIANS(E583))+COS(RADIANS(G584))*COS(RADIANS(E583))*COS(RADIANS(AB573))))&gt;90,0,$F$4*$F$5/E582^2*(SIN(RADIANS(G584))*SIN(RADIANS(E583))+COS(RADIANS(G584))*COS(RADIANS(E583))*COS(RADIANS(AB573))))</f>
        <v>#DIV/0!</v>
      </c>
      <c r="AC584" s="3" t="e">
        <f>IF(DEGREES(ACOS(SIN(RADIANS(G584))*SIN(RADIANS(E583))+COS(RADIANS(G584))*COS(RADIANS(E583))*COS(RADIANS(AC573))))&gt;90,0,$F$4*$F$5/E582^2*(SIN(RADIANS(G584))*SIN(RADIANS(E583))+COS(RADIANS(G584))*COS(RADIANS(E583))*COS(RADIANS(AC573))))</f>
        <v>#DIV/0!</v>
      </c>
      <c r="AD584" s="3" t="e">
        <f>IF(DEGREES(ACOS(SIN(RADIANS(G584))*SIN(RADIANS(E583))+COS(RADIANS(G584))*COS(RADIANS(E583))*COS(RADIANS(AD573))))&gt;90,0,$F$4*$F$5/E582^2*(SIN(RADIANS(G584))*SIN(RADIANS(E583))+COS(RADIANS(G584))*COS(RADIANS(E583))*COS(RADIANS(AD573))))</f>
        <v>#DIV/0!</v>
      </c>
      <c r="AE584" s="3" t="e">
        <f>IF(DEGREES(ACOS(SIN(RADIANS(G584))*SIN(RADIANS(E583))+COS(RADIANS(G584))*COS(RADIANS(E583))*COS(RADIANS(AE573))))&gt;90,0,$F$4*$F$5/E582^2*(SIN(RADIANS(G584))*SIN(RADIANS(E583))+COS(RADIANS(G584))*COS(RADIANS(E583))*COS(RADIANS(AE573))))</f>
        <v>#DIV/0!</v>
      </c>
      <c r="AF584" s="3" t="e">
        <f>IF(DEGREES(ACOS(SIN(RADIANS(G584))*SIN(RADIANS(E583))+COS(RADIANS(G584))*COS(RADIANS(E583))*COS(RADIANS(AF573))))&gt;90,0,$F$4*$F$5/E582^2*(SIN(RADIANS(G584))*SIN(RADIANS(E583))+COS(RADIANS(G584))*COS(RADIANS(E583))*COS(RADIANS(AF573))))</f>
        <v>#DIV/0!</v>
      </c>
      <c r="AG584" s="3" t="e">
        <f>IF(DEGREES(ACOS(SIN(RADIANS(G584))*SIN(RADIANS(E583))+COS(RADIANS(G584))*COS(RADIANS(E583))*COS(RADIANS(AG573))))&gt;90,0,$F$4*$F$5/E582^2*(SIN(RADIANS(G584))*SIN(RADIANS(E583))+COS(RADIANS(G584))*COS(RADIANS(E583))*COS(RADIANS(AG573))))</f>
        <v>#DIV/0!</v>
      </c>
      <c r="AH584" s="3" t="e">
        <f>IF(DEGREES(ACOS(SIN(RADIANS(G584))*SIN(RADIANS(E583))+COS(RADIANS(G584))*COS(RADIANS(E583))*COS(RADIANS(AH573))))&gt;90,0,$F$4*$F$5/E582^2*(SIN(RADIANS(G584))*SIN(RADIANS(E583))+COS(RADIANS(G584))*COS(RADIANS(E583))*COS(RADIANS(AH573))))</f>
        <v>#DIV/0!</v>
      </c>
      <c r="AI584" s="3" t="e">
        <f>IF(DEGREES(ACOS(SIN(RADIANS(G584))*SIN(RADIANS(E583))+COS(RADIANS(G584))*COS(RADIANS(E583))*COS(RADIANS(AI573))))&gt;90,0,$F$4*$F$5/E582^2*(SIN(RADIANS(G584))*SIN(RADIANS(E583))+COS(RADIANS(G584))*COS(RADIANS(E583))*COS(RADIANS(AI573))))</f>
        <v>#DIV/0!</v>
      </c>
      <c r="AJ584" s="3" t="e">
        <f>IF(DEGREES(ACOS(SIN(RADIANS(G584))*SIN(RADIANS(E583))+COS(RADIANS(G584))*COS(RADIANS(E583))*COS(RADIANS(AJ573))))&gt;90,0,$F$4*$F$5/E582^2*(SIN(RADIANS(G584))*SIN(RADIANS(E583))+COS(RADIANS(G584))*COS(RADIANS(E583))*COS(RADIANS(AJ573))))</f>
        <v>#DIV/0!</v>
      </c>
      <c r="AK584" s="3">
        <f>IF(DEGREES(ACOS(SIN(RADIANS(G584))*SIN(RADIANS(E583))+COS(RADIANS(G584))*COS(RADIANS(E583))*COS(RADIANS(AK573))))&gt;90,0,$F$4*$F$5/E582^2*(SIN(RADIANS(G584))*SIN(RADIANS(E583))+COS(RADIANS(G584))*COS(RADIANS(E583))*COS(RADIANS(AK573))))</f>
        <v>0</v>
      </c>
      <c r="AL584" s="3">
        <f>IF(DEGREES(ACOS(SIN(RADIANS(G584))*SIN(RADIANS(E583))+COS(RADIANS(G584))*COS(RADIANS(E583))*COS(RADIANS(AL573))))&gt;90,0,$F$4*$F$5/E582^2*(SIN(RADIANS(G584))*SIN(RADIANS(E583))+COS(RADIANS(G584))*COS(RADIANS(E583))*COS(RADIANS(AL573))))</f>
        <v>0</v>
      </c>
      <c r="AM584" s="3">
        <f>IF(DEGREES(ACOS(SIN(RADIANS(G584))*SIN(RADIANS(E583))+COS(RADIANS(G584))*COS(RADIANS(E583))*COS(RADIANS(AM573))))&gt;90,0,$F$4*$F$5/E582^2*(SIN(RADIANS(G584))*SIN(RADIANS(E583))+COS(RADIANS(G584))*COS(RADIANS(E583))*COS(RADIANS(AM573))))</f>
        <v>0</v>
      </c>
      <c r="AN584" s="3">
        <f>IF(DEGREES(ACOS(SIN(RADIANS(G584))*SIN(RADIANS(E583))+COS(RADIANS(G584))*COS(RADIANS(E583))*COS(RADIANS(AN573))))&gt;90,0,$F$4*$F$5/E582^2*(SIN(RADIANS(G584))*SIN(RADIANS(E583))+COS(RADIANS(G584))*COS(RADIANS(E583))*COS(RADIANS(AN573))))</f>
        <v>0</v>
      </c>
      <c r="AO584" s="3">
        <f>IF(DEGREES(ACOS(SIN(RADIANS(G584))*SIN(RADIANS(E583))+COS(RADIANS(G584))*COS(RADIANS(E583))*COS(RADIANS(AO573))))&gt;90,0,$F$4*$F$5/E582^2*(SIN(RADIANS(G584))*SIN(RADIANS(E583))+COS(RADIANS(G584))*COS(RADIANS(E583))*COS(RADIANS(AO573))))</f>
        <v>0</v>
      </c>
      <c r="AP584" s="3">
        <f>IF(DEGREES(ACOS(SIN(RADIANS(G584))*SIN(RADIANS(E583))+COS(RADIANS(G584))*COS(RADIANS(E583))*COS(RADIANS(AP573))))&gt;90,0,$F$4*$F$5/E582^2*(SIN(RADIANS(G584))*SIN(RADIANS(E583))+COS(RADIANS(G584))*COS(RADIANS(E583))*COS(RADIANS(AP573))))</f>
        <v>0</v>
      </c>
      <c r="AQ584" s="3">
        <f>IF(DEGREES(ACOS(SIN(RADIANS(G584))*SIN(RADIANS(E583))+COS(RADIANS(G584))*COS(RADIANS(E583))*COS(RADIANS(AQ573))))&gt;90,0,$F$4*$F$5/E582^2*(SIN(RADIANS(G584))*SIN(RADIANS(E583))+COS(RADIANS(G584))*COS(RADIANS(E583))*COS(RADIANS(AQ573))))</f>
        <v>0</v>
      </c>
      <c r="AR584" s="3">
        <f>IF(DEGREES(ACOS(SIN(RADIANS(G584))*SIN(RADIANS(E583))+COS(RADIANS(G584))*COS(RADIANS(E583))*COS(RADIANS(AR573))))&gt;90,0,$F$4*$F$5/E582^2*(SIN(RADIANS(G584))*SIN(RADIANS(E583))+COS(RADIANS(G584))*COS(RADIANS(E583))*COS(RADIANS(AR573))))</f>
        <v>0</v>
      </c>
    </row>
    <row r="585" spans="2:44" ht="15.75" customHeight="1" x14ac:dyDescent="0.2">
      <c r="B585" s="20" t="s">
        <v>790</v>
      </c>
      <c r="E585" s="3">
        <f>E584-E576-360*ROUNDDOWN((E584-E576)/360,0)</f>
        <v>0</v>
      </c>
      <c r="G585" s="3">
        <v>-10</v>
      </c>
      <c r="I585" s="3">
        <f>IF(DEGREES(ACOS(SIN(RADIANS(G585))*SIN(RADIANS(E583))+COS(RADIANS(G585))*COS(RADIANS(E583))*COS(RADIANS(I573))))&gt;90,0,$F$4*$F$5/E582^2*(SIN(RADIANS(G585))*SIN(RADIANS(E583))+COS(RADIANS(G585))*COS(RADIANS(E583))*COS(RADIANS(I573))))</f>
        <v>0</v>
      </c>
      <c r="J585" s="3">
        <f>IF(DEGREES(ACOS(SIN(RADIANS(G585))*SIN(RADIANS(E583))+COS(RADIANS(G585))*COS(RADIANS(E583))*COS(RADIANS(J573))))&gt;90,0,$F$4*$F$5/E582^2*(SIN(RADIANS(G585))*SIN(RADIANS(E583))+COS(RADIANS(G585))*COS(RADIANS(E583))*COS(RADIANS(J573))))</f>
        <v>0</v>
      </c>
      <c r="K585" s="3">
        <f>IF(DEGREES(ACOS(SIN(RADIANS(G585))*SIN(RADIANS(E583))+COS(RADIANS(G585))*COS(RADIANS(E583))*COS(RADIANS(K573))))&gt;90,0,$F$4*$F$5/E582^2*(SIN(RADIANS(G585))*SIN(RADIANS(E583))+COS(RADIANS(G585))*COS(RADIANS(E583))*COS(RADIANS(K573))))</f>
        <v>0</v>
      </c>
      <c r="L585" s="3">
        <f>IF(DEGREES(ACOS(SIN(RADIANS(G585))*SIN(RADIANS(E583))+COS(RADIANS(G585))*COS(RADIANS(E583))*COS(RADIANS(L573))))&gt;90,0,$F$4*$F$5/E582^2*(SIN(RADIANS(G585))*SIN(RADIANS(E583))+COS(RADIANS(G585))*COS(RADIANS(E583))*COS(RADIANS(L573))))</f>
        <v>0</v>
      </c>
      <c r="M585" s="3">
        <f>IF(DEGREES(ACOS(SIN(RADIANS(G585))*SIN(RADIANS(E583))+COS(RADIANS(G585))*COS(RADIANS(E583))*COS(RADIANS(M573))))&gt;90,0,$F$4*$F$5/E582^2*(SIN(RADIANS(G585))*SIN(RADIANS(E583))+COS(RADIANS(G585))*COS(RADIANS(E583))*COS(RADIANS(M573))))</f>
        <v>0</v>
      </c>
      <c r="N585" s="3">
        <f>IF(DEGREES(ACOS(SIN(RADIANS(G585))*SIN(RADIANS(E583))+COS(RADIANS(G585))*COS(RADIANS(E583))*COS(RADIANS(N573))))&gt;90,0,$F$4*$F$5/E582^2*(SIN(RADIANS(G585))*SIN(RADIANS(E583))+COS(RADIANS(G585))*COS(RADIANS(E583))*COS(RADIANS(N573))))</f>
        <v>0</v>
      </c>
      <c r="O585" s="3">
        <f>IF(DEGREES(ACOS(SIN(RADIANS(G585))*SIN(RADIANS(E583))+COS(RADIANS(G585))*COS(RADIANS(E583))*COS(RADIANS(O573))))&gt;90,0,$F$4*$F$5/E582^2*(SIN(RADIANS(G585))*SIN(RADIANS(E583))+COS(RADIANS(G585))*COS(RADIANS(E583))*COS(RADIANS(O573))))</f>
        <v>0</v>
      </c>
      <c r="P585" s="3">
        <f>IF(DEGREES(ACOS(SIN(RADIANS(G585))*SIN(RADIANS(E583))+COS(RADIANS(G585))*COS(RADIANS(E583))*COS(RADIANS(P573))))&gt;90,0,$F$4*$F$5/E582^2*(SIN(RADIANS(G585))*SIN(RADIANS(E583))+COS(RADIANS(G585))*COS(RADIANS(E583))*COS(RADIANS(P573))))</f>
        <v>0</v>
      </c>
      <c r="Q585" s="3">
        <f>IF(DEGREES(ACOS(SIN(RADIANS(G585))*SIN(RADIANS(E583))+COS(RADIANS(G585))*COS(RADIANS(E583))*COS(RADIANS(Q573))))&gt;90,0,$F$4*$F$5/E582^2*(SIN(RADIANS(G585))*SIN(RADIANS(E583))+COS(RADIANS(G585))*COS(RADIANS(E583))*COS(RADIANS(Q573))))</f>
        <v>0</v>
      </c>
      <c r="R585" s="3" t="e">
        <f>IF(DEGREES(ACOS(SIN(RADIANS(G585))*SIN(RADIANS(E583))+COS(RADIANS(G585))*COS(RADIANS(E583))*COS(RADIANS(R573))))&gt;90,0,$F$4*$F$5/E582^2*(SIN(RADIANS(G585))*SIN(RADIANS(E583))+COS(RADIANS(G585))*COS(RADIANS(E583))*COS(RADIANS(R573))))</f>
        <v>#DIV/0!</v>
      </c>
      <c r="S585" s="3" t="e">
        <f>IF(DEGREES(ACOS(SIN(RADIANS(G585))*SIN(RADIANS(E583))+COS(RADIANS(G585))*COS(RADIANS(E583))*COS(RADIANS(S573))))&gt;90,0,$F$4*$F$5/E582^2*(SIN(RADIANS(G585))*SIN(RADIANS(E583))+COS(RADIANS(G585))*COS(RADIANS(E583))*COS(RADIANS(S573))))</f>
        <v>#DIV/0!</v>
      </c>
      <c r="T585" s="3" t="e">
        <f>IF(DEGREES(ACOS(SIN(RADIANS(G585))*SIN(RADIANS(E583))+COS(RADIANS(G585))*COS(RADIANS(E583))*COS(RADIANS(T573))))&gt;90,0,$F$4*$F$5/E582^2*(SIN(RADIANS(G585))*SIN(RADIANS(E583))+COS(RADIANS(G585))*COS(RADIANS(E583))*COS(RADIANS(T573))))</f>
        <v>#DIV/0!</v>
      </c>
      <c r="U585" s="3" t="e">
        <f>IF(DEGREES(ACOS(SIN(RADIANS(G585))*SIN(RADIANS(E583))+COS(RADIANS(G585))*COS(RADIANS(E583))*COS(RADIANS(U573))))&gt;90,0,$F$4*$F$5/E582^2*(SIN(RADIANS(G585))*SIN(RADIANS(E583))+COS(RADIANS(G585))*COS(RADIANS(E583))*COS(RADIANS(U573))))</f>
        <v>#DIV/0!</v>
      </c>
      <c r="V585" s="3" t="e">
        <f>IF(DEGREES(ACOS(SIN(RADIANS(G585))*SIN(RADIANS(E583))+COS(RADIANS(G585))*COS(RADIANS(E583))*COS(RADIANS(V573))))&gt;90,0,$F$4*$F$5/E582^2*(SIN(RADIANS(G585))*SIN(RADIANS(E583))+COS(RADIANS(G585))*COS(RADIANS(E583))*COS(RADIANS(V573))))</f>
        <v>#DIV/0!</v>
      </c>
      <c r="W585" s="3" t="e">
        <f>IF(DEGREES(ACOS(SIN(RADIANS(G585))*SIN(RADIANS(E583))+COS(RADIANS(G585))*COS(RADIANS(E583))*COS(RADIANS(W573))))&gt;90,0,$F$4*$F$5/E582^2*(SIN(RADIANS(G585))*SIN(RADIANS(E583))+COS(RADIANS(G585))*COS(RADIANS(E583))*COS(RADIANS(W573))))</f>
        <v>#DIV/0!</v>
      </c>
      <c r="X585" s="3" t="e">
        <f>IF(DEGREES(ACOS(SIN(RADIANS(G585))*SIN(RADIANS(E583))+COS(RADIANS(G585))*COS(RADIANS(E583))*COS(RADIANS(X573))))&gt;90,0,$F$4*$F$5/E582^2*(SIN(RADIANS(G585))*SIN(RADIANS(E583))+COS(RADIANS(G585))*COS(RADIANS(E583))*COS(RADIANS(X573))))</f>
        <v>#DIV/0!</v>
      </c>
      <c r="Y585" s="3" t="e">
        <f>IF(DEGREES(ACOS(SIN(RADIANS(G585))*SIN(RADIANS(E583))+COS(RADIANS(G585))*COS(RADIANS(E583))*COS(RADIANS(Y573))))&gt;90,0,$F$4*$F$5/E582^2*(SIN(RADIANS(G585))*SIN(RADIANS(E583))+COS(RADIANS(G585))*COS(RADIANS(E583))*COS(RADIANS(Y573))))</f>
        <v>#DIV/0!</v>
      </c>
      <c r="Z585" s="3" t="e">
        <f>IF(DEGREES(ACOS(SIN(RADIANS(G585))*SIN(RADIANS(E583))+COS(RADIANS(G585))*COS(RADIANS(E583))*COS(RADIANS(Z573))))&gt;90,0,$F$4*$F$5/E582^2*(SIN(RADIANS(G585))*SIN(RADIANS(E583))+COS(RADIANS(G585))*COS(RADIANS(E583))*COS(RADIANS(Z573))))</f>
        <v>#DIV/0!</v>
      </c>
      <c r="AA585" s="3" t="e">
        <f>IF(DEGREES(ACOS(SIN(RADIANS(G585))*SIN(RADIANS(E583))+COS(RADIANS(G585))*COS(RADIANS(E583))*COS(RADIANS(AA573))))&gt;90,0,$F$4*$F$5/E582^2*(SIN(RADIANS(G585))*SIN(RADIANS(E583))+COS(RADIANS(G585))*COS(RADIANS(E583))*COS(RADIANS(AA573))))</f>
        <v>#DIV/0!</v>
      </c>
      <c r="AB585" s="3" t="e">
        <f>IF(DEGREES(ACOS(SIN(RADIANS(G585))*SIN(RADIANS(E583))+COS(RADIANS(G585))*COS(RADIANS(E583))*COS(RADIANS(AB573))))&gt;90,0,$F$4*$F$5/E582^2*(SIN(RADIANS(G585))*SIN(RADIANS(E583))+COS(RADIANS(G585))*COS(RADIANS(E583))*COS(RADIANS(AB573))))</f>
        <v>#DIV/0!</v>
      </c>
      <c r="AC585" s="3" t="e">
        <f>IF(DEGREES(ACOS(SIN(RADIANS(G585))*SIN(RADIANS(E583))+COS(RADIANS(G585))*COS(RADIANS(E583))*COS(RADIANS(AC573))))&gt;90,0,$F$4*$F$5/E582^2*(SIN(RADIANS(G585))*SIN(RADIANS(E583))+COS(RADIANS(G585))*COS(RADIANS(E583))*COS(RADIANS(AC573))))</f>
        <v>#DIV/0!</v>
      </c>
      <c r="AD585" s="3" t="e">
        <f>IF(DEGREES(ACOS(SIN(RADIANS(G585))*SIN(RADIANS(E583))+COS(RADIANS(G585))*COS(RADIANS(E583))*COS(RADIANS(AD573))))&gt;90,0,$F$4*$F$5/E582^2*(SIN(RADIANS(G585))*SIN(RADIANS(E583))+COS(RADIANS(G585))*COS(RADIANS(E583))*COS(RADIANS(AD573))))</f>
        <v>#DIV/0!</v>
      </c>
      <c r="AE585" s="3" t="e">
        <f>IF(DEGREES(ACOS(SIN(RADIANS(G585))*SIN(RADIANS(E583))+COS(RADIANS(G585))*COS(RADIANS(E583))*COS(RADIANS(AE573))))&gt;90,0,$F$4*$F$5/E582^2*(SIN(RADIANS(G585))*SIN(RADIANS(E583))+COS(RADIANS(G585))*COS(RADIANS(E583))*COS(RADIANS(AE573))))</f>
        <v>#DIV/0!</v>
      </c>
      <c r="AF585" s="3" t="e">
        <f>IF(DEGREES(ACOS(SIN(RADIANS(G585))*SIN(RADIANS(E583))+COS(RADIANS(G585))*COS(RADIANS(E583))*COS(RADIANS(AF573))))&gt;90,0,$F$4*$F$5/E582^2*(SIN(RADIANS(G585))*SIN(RADIANS(E583))+COS(RADIANS(G585))*COS(RADIANS(E583))*COS(RADIANS(AF573))))</f>
        <v>#DIV/0!</v>
      </c>
      <c r="AG585" s="3" t="e">
        <f>IF(DEGREES(ACOS(SIN(RADIANS(G585))*SIN(RADIANS(E583))+COS(RADIANS(G585))*COS(RADIANS(E583))*COS(RADIANS(AG573))))&gt;90,0,$F$4*$F$5/E582^2*(SIN(RADIANS(G585))*SIN(RADIANS(E583))+COS(RADIANS(G585))*COS(RADIANS(E583))*COS(RADIANS(AG573))))</f>
        <v>#DIV/0!</v>
      </c>
      <c r="AH585" s="3" t="e">
        <f>IF(DEGREES(ACOS(SIN(RADIANS(G585))*SIN(RADIANS(E583))+COS(RADIANS(G585))*COS(RADIANS(E583))*COS(RADIANS(AH573))))&gt;90,0,$F$4*$F$5/E582^2*(SIN(RADIANS(G585))*SIN(RADIANS(E583))+COS(RADIANS(G585))*COS(RADIANS(E583))*COS(RADIANS(AH573))))</f>
        <v>#DIV/0!</v>
      </c>
      <c r="AI585" s="3" t="e">
        <f>IF(DEGREES(ACOS(SIN(RADIANS(G585))*SIN(RADIANS(E583))+COS(RADIANS(G585))*COS(RADIANS(E583))*COS(RADIANS(AI573))))&gt;90,0,$F$4*$F$5/E582^2*(SIN(RADIANS(G585))*SIN(RADIANS(E583))+COS(RADIANS(G585))*COS(RADIANS(E583))*COS(RADIANS(AI573))))</f>
        <v>#DIV/0!</v>
      </c>
      <c r="AJ585" s="3" t="e">
        <f>IF(DEGREES(ACOS(SIN(RADIANS(G585))*SIN(RADIANS(E583))+COS(RADIANS(G585))*COS(RADIANS(E583))*COS(RADIANS(AJ573))))&gt;90,0,$F$4*$F$5/E582^2*(SIN(RADIANS(G585))*SIN(RADIANS(E583))+COS(RADIANS(G585))*COS(RADIANS(E583))*COS(RADIANS(AJ573))))</f>
        <v>#DIV/0!</v>
      </c>
      <c r="AK585" s="3">
        <f>IF(DEGREES(ACOS(SIN(RADIANS(G585))*SIN(RADIANS(E583))+COS(RADIANS(G585))*COS(RADIANS(E583))*COS(RADIANS(AK573))))&gt;90,0,$F$4*$F$5/E582^2*(SIN(RADIANS(G585))*SIN(RADIANS(E583))+COS(RADIANS(G585))*COS(RADIANS(E583))*COS(RADIANS(AK573))))</f>
        <v>0</v>
      </c>
      <c r="AL585" s="3">
        <f>IF(DEGREES(ACOS(SIN(RADIANS(G585))*SIN(RADIANS(E583))+COS(RADIANS(G585))*COS(RADIANS(E583))*COS(RADIANS(AL573))))&gt;90,0,$F$4*$F$5/E582^2*(SIN(RADIANS(G585))*SIN(RADIANS(E583))+COS(RADIANS(G585))*COS(RADIANS(E583))*COS(RADIANS(AL573))))</f>
        <v>0</v>
      </c>
      <c r="AM585" s="3">
        <f>IF(DEGREES(ACOS(SIN(RADIANS(G585))*SIN(RADIANS(E583))+COS(RADIANS(G585))*COS(RADIANS(E583))*COS(RADIANS(AM573))))&gt;90,0,$F$4*$F$5/E582^2*(SIN(RADIANS(G585))*SIN(RADIANS(E583))+COS(RADIANS(G585))*COS(RADIANS(E583))*COS(RADIANS(AM573))))</f>
        <v>0</v>
      </c>
      <c r="AN585" s="3">
        <f>IF(DEGREES(ACOS(SIN(RADIANS(G585))*SIN(RADIANS(E583))+COS(RADIANS(G585))*COS(RADIANS(E583))*COS(RADIANS(AN573))))&gt;90,0,$F$4*$F$5/E582^2*(SIN(RADIANS(G585))*SIN(RADIANS(E583))+COS(RADIANS(G585))*COS(RADIANS(E583))*COS(RADIANS(AN573))))</f>
        <v>0</v>
      </c>
      <c r="AO585" s="3">
        <f>IF(DEGREES(ACOS(SIN(RADIANS(G585))*SIN(RADIANS(E583))+COS(RADIANS(G585))*COS(RADIANS(E583))*COS(RADIANS(AO573))))&gt;90,0,$F$4*$F$5/E582^2*(SIN(RADIANS(G585))*SIN(RADIANS(E583))+COS(RADIANS(G585))*COS(RADIANS(E583))*COS(RADIANS(AO573))))</f>
        <v>0</v>
      </c>
      <c r="AP585" s="3">
        <f>IF(DEGREES(ACOS(SIN(RADIANS(G585))*SIN(RADIANS(E583))+COS(RADIANS(G585))*COS(RADIANS(E583))*COS(RADIANS(AP573))))&gt;90,0,$F$4*$F$5/E582^2*(SIN(RADIANS(G585))*SIN(RADIANS(E583))+COS(RADIANS(G585))*COS(RADIANS(E583))*COS(RADIANS(AP573))))</f>
        <v>0</v>
      </c>
      <c r="AQ585" s="3">
        <f>IF(DEGREES(ACOS(SIN(RADIANS(G585))*SIN(RADIANS(E583))+COS(RADIANS(G585))*COS(RADIANS(E583))*COS(RADIANS(AQ573))))&gt;90,0,$F$4*$F$5/E582^2*(SIN(RADIANS(G585))*SIN(RADIANS(E583))+COS(RADIANS(G585))*COS(RADIANS(E583))*COS(RADIANS(AQ573))))</f>
        <v>0</v>
      </c>
      <c r="AR585" s="3">
        <f>IF(DEGREES(ACOS(SIN(RADIANS(G585))*SIN(RADIANS(E583))+COS(RADIANS(G585))*COS(RADIANS(E583))*COS(RADIANS(AR573))))&gt;90,0,$F$4*$F$5/E582^2*(SIN(RADIANS(G585))*SIN(RADIANS(E583))+COS(RADIANS(G585))*COS(RADIANS(E583))*COS(RADIANS(AR573))))</f>
        <v>0</v>
      </c>
    </row>
    <row r="586" spans="2:44" ht="15.75" customHeight="1" x14ac:dyDescent="0.2">
      <c r="G586" s="3">
        <v>-20</v>
      </c>
      <c r="I586" s="3">
        <f>IF(DEGREES(ACOS(SIN(RADIANS(G586))*SIN(RADIANS(E583))+COS(RADIANS(G586))*COS(RADIANS(E583))*COS(RADIANS(I573))))&gt;90,0,$F$4*$F$5/E582^2*(SIN(RADIANS(G586))*SIN(RADIANS(E583))+COS(RADIANS(G586))*COS(RADIANS(E583))*COS(RADIANS(I573))))</f>
        <v>0</v>
      </c>
      <c r="J586" s="3">
        <f>IF(DEGREES(ACOS(SIN(RADIANS(G586))*SIN(RADIANS(E583))+COS(RADIANS(G586))*COS(RADIANS(E583))*COS(RADIANS(J573))))&gt;90,0,$F$4*$F$5/E582^2*(SIN(RADIANS(G586))*SIN(RADIANS(E583))+COS(RADIANS(G586))*COS(RADIANS(E583))*COS(RADIANS(J573))))</f>
        <v>0</v>
      </c>
      <c r="K586" s="3">
        <f>IF(DEGREES(ACOS(SIN(RADIANS(G586))*SIN(RADIANS(E583))+COS(RADIANS(G586))*COS(RADIANS(E583))*COS(RADIANS(K573))))&gt;90,0,$F$4*$F$5/E582^2*(SIN(RADIANS(G586))*SIN(RADIANS(E583))+COS(RADIANS(G586))*COS(RADIANS(E583))*COS(RADIANS(K573))))</f>
        <v>0</v>
      </c>
      <c r="L586" s="3">
        <f>IF(DEGREES(ACOS(SIN(RADIANS(G586))*SIN(RADIANS(E583))+COS(RADIANS(G586))*COS(RADIANS(E583))*COS(RADIANS(L573))))&gt;90,0,$F$4*$F$5/E582^2*(SIN(RADIANS(G586))*SIN(RADIANS(E583))+COS(RADIANS(G586))*COS(RADIANS(E583))*COS(RADIANS(L573))))</f>
        <v>0</v>
      </c>
      <c r="M586" s="3">
        <f>IF(DEGREES(ACOS(SIN(RADIANS(G586))*SIN(RADIANS(E583))+COS(RADIANS(G586))*COS(RADIANS(E583))*COS(RADIANS(M573))))&gt;90,0,$F$4*$F$5/E582^2*(SIN(RADIANS(G586))*SIN(RADIANS(E583))+COS(RADIANS(G586))*COS(RADIANS(E583))*COS(RADIANS(M573))))</f>
        <v>0</v>
      </c>
      <c r="N586" s="3">
        <f>IF(DEGREES(ACOS(SIN(RADIANS(G586))*SIN(RADIANS(E583))+COS(RADIANS(G586))*COS(RADIANS(E583))*COS(RADIANS(N573))))&gt;90,0,$F$4*$F$5/E582^2*(SIN(RADIANS(G586))*SIN(RADIANS(E583))+COS(RADIANS(G586))*COS(RADIANS(E583))*COS(RADIANS(N573))))</f>
        <v>0</v>
      </c>
      <c r="O586" s="3">
        <f>IF(DEGREES(ACOS(SIN(RADIANS(G586))*SIN(RADIANS(E583))+COS(RADIANS(G586))*COS(RADIANS(E583))*COS(RADIANS(O573))))&gt;90,0,$F$4*$F$5/E582^2*(SIN(RADIANS(G586))*SIN(RADIANS(E583))+COS(RADIANS(G586))*COS(RADIANS(E583))*COS(RADIANS(O573))))</f>
        <v>0</v>
      </c>
      <c r="P586" s="3">
        <f>IF(DEGREES(ACOS(SIN(RADIANS(G586))*SIN(RADIANS(E583))+COS(RADIANS(G586))*COS(RADIANS(E583))*COS(RADIANS(P573))))&gt;90,0,$F$4*$F$5/E582^2*(SIN(RADIANS(G586))*SIN(RADIANS(E583))+COS(RADIANS(G586))*COS(RADIANS(E583))*COS(RADIANS(P573))))</f>
        <v>0</v>
      </c>
      <c r="Q586" s="3">
        <f>IF(DEGREES(ACOS(SIN(RADIANS(G586))*SIN(RADIANS(E583))+COS(RADIANS(G586))*COS(RADIANS(E583))*COS(RADIANS(Q573))))&gt;90,0,$F$4*$F$5/E582^2*(SIN(RADIANS(G586))*SIN(RADIANS(E583))+COS(RADIANS(G586))*COS(RADIANS(E583))*COS(RADIANS(Q573))))</f>
        <v>0</v>
      </c>
      <c r="R586" s="3" t="e">
        <f>IF(DEGREES(ACOS(SIN(RADIANS(G586))*SIN(RADIANS(E583))+COS(RADIANS(G586))*COS(RADIANS(E583))*COS(RADIANS(R573))))&gt;90,0,$F$4*$F$5/E582^2*(SIN(RADIANS(G586))*SIN(RADIANS(E583))+COS(RADIANS(G586))*COS(RADIANS(E583))*COS(RADIANS(R573))))</f>
        <v>#DIV/0!</v>
      </c>
      <c r="S586" s="3" t="e">
        <f>IF(DEGREES(ACOS(SIN(RADIANS(G586))*SIN(RADIANS(E583))+COS(RADIANS(G586))*COS(RADIANS(E583))*COS(RADIANS(S573))))&gt;90,0,$F$4*$F$5/E582^2*(SIN(RADIANS(G586))*SIN(RADIANS(E583))+COS(RADIANS(G586))*COS(RADIANS(E583))*COS(RADIANS(S573))))</f>
        <v>#DIV/0!</v>
      </c>
      <c r="T586" s="3" t="e">
        <f>IF(DEGREES(ACOS(SIN(RADIANS(G586))*SIN(RADIANS(E583))+COS(RADIANS(G586))*COS(RADIANS(E583))*COS(RADIANS(T573))))&gt;90,0,$F$4*$F$5/E582^2*(SIN(RADIANS(G586))*SIN(RADIANS(E583))+COS(RADIANS(G586))*COS(RADIANS(E583))*COS(RADIANS(T573))))</f>
        <v>#DIV/0!</v>
      </c>
      <c r="U586" s="3" t="e">
        <f>IF(DEGREES(ACOS(SIN(RADIANS(G586))*SIN(RADIANS(E583))+COS(RADIANS(G586))*COS(RADIANS(E583))*COS(RADIANS(U573))))&gt;90,0,$F$4*$F$5/E582^2*(SIN(RADIANS(G586))*SIN(RADIANS(E583))+COS(RADIANS(G586))*COS(RADIANS(E583))*COS(RADIANS(U573))))</f>
        <v>#DIV/0!</v>
      </c>
      <c r="V586" s="3" t="e">
        <f>IF(DEGREES(ACOS(SIN(RADIANS(G586))*SIN(RADIANS(E583))+COS(RADIANS(G586))*COS(RADIANS(E583))*COS(RADIANS(V573))))&gt;90,0,$F$4*$F$5/E582^2*(SIN(RADIANS(G586))*SIN(RADIANS(E583))+COS(RADIANS(G586))*COS(RADIANS(E583))*COS(RADIANS(V573))))</f>
        <v>#DIV/0!</v>
      </c>
      <c r="W586" s="3" t="e">
        <f>IF(DEGREES(ACOS(SIN(RADIANS(G586))*SIN(RADIANS(E583))+COS(RADIANS(G586))*COS(RADIANS(E583))*COS(RADIANS(W573))))&gt;90,0,$F$4*$F$5/E582^2*(SIN(RADIANS(G586))*SIN(RADIANS(E583))+COS(RADIANS(G586))*COS(RADIANS(E583))*COS(RADIANS(W573))))</f>
        <v>#DIV/0!</v>
      </c>
      <c r="X586" s="3" t="e">
        <f>IF(DEGREES(ACOS(SIN(RADIANS(G586))*SIN(RADIANS(E583))+COS(RADIANS(G586))*COS(RADIANS(E583))*COS(RADIANS(X573))))&gt;90,0,$F$4*$F$5/E582^2*(SIN(RADIANS(G586))*SIN(RADIANS(E583))+COS(RADIANS(G586))*COS(RADIANS(E583))*COS(RADIANS(X573))))</f>
        <v>#DIV/0!</v>
      </c>
      <c r="Y586" s="3" t="e">
        <f>IF(DEGREES(ACOS(SIN(RADIANS(G586))*SIN(RADIANS(E583))+COS(RADIANS(G586))*COS(RADIANS(E583))*COS(RADIANS(Y573))))&gt;90,0,$F$4*$F$5/E582^2*(SIN(RADIANS(G586))*SIN(RADIANS(E583))+COS(RADIANS(G586))*COS(RADIANS(E583))*COS(RADIANS(Y573))))</f>
        <v>#DIV/0!</v>
      </c>
      <c r="Z586" s="3" t="e">
        <f>IF(DEGREES(ACOS(SIN(RADIANS(G586))*SIN(RADIANS(E583))+COS(RADIANS(G586))*COS(RADIANS(E583))*COS(RADIANS(Z573))))&gt;90,0,$F$4*$F$5/E582^2*(SIN(RADIANS(G586))*SIN(RADIANS(E583))+COS(RADIANS(G586))*COS(RADIANS(E583))*COS(RADIANS(Z573))))</f>
        <v>#DIV/0!</v>
      </c>
      <c r="AA586" s="3" t="e">
        <f>IF(DEGREES(ACOS(SIN(RADIANS(G586))*SIN(RADIANS(E583))+COS(RADIANS(G586))*COS(RADIANS(E583))*COS(RADIANS(AA573))))&gt;90,0,$F$4*$F$5/E582^2*(SIN(RADIANS(G586))*SIN(RADIANS(E583))+COS(RADIANS(G586))*COS(RADIANS(E583))*COS(RADIANS(AA573))))</f>
        <v>#DIV/0!</v>
      </c>
      <c r="AB586" s="3" t="e">
        <f>IF(DEGREES(ACOS(SIN(RADIANS(G586))*SIN(RADIANS(E583))+COS(RADIANS(G586))*COS(RADIANS(E583))*COS(RADIANS(AB573))))&gt;90,0,$F$4*$F$5/E582^2*(SIN(RADIANS(G586))*SIN(RADIANS(E583))+COS(RADIANS(G586))*COS(RADIANS(E583))*COS(RADIANS(AB573))))</f>
        <v>#DIV/0!</v>
      </c>
      <c r="AC586" s="3" t="e">
        <f>IF(DEGREES(ACOS(SIN(RADIANS(G586))*SIN(RADIANS(E583))+COS(RADIANS(G586))*COS(RADIANS(E583))*COS(RADIANS(AC573))))&gt;90,0,$F$4*$F$5/E582^2*(SIN(RADIANS(G586))*SIN(RADIANS(E583))+COS(RADIANS(G586))*COS(RADIANS(E583))*COS(RADIANS(AC573))))</f>
        <v>#DIV/0!</v>
      </c>
      <c r="AD586" s="3" t="e">
        <f>IF(DEGREES(ACOS(SIN(RADIANS(G586))*SIN(RADIANS(E583))+COS(RADIANS(G586))*COS(RADIANS(E583))*COS(RADIANS(AD573))))&gt;90,0,$F$4*$F$5/E582^2*(SIN(RADIANS(G586))*SIN(RADIANS(E583))+COS(RADIANS(G586))*COS(RADIANS(E583))*COS(RADIANS(AD573))))</f>
        <v>#DIV/0!</v>
      </c>
      <c r="AE586" s="3" t="e">
        <f>IF(DEGREES(ACOS(SIN(RADIANS(G586))*SIN(RADIANS(E583))+COS(RADIANS(G586))*COS(RADIANS(E583))*COS(RADIANS(AE573))))&gt;90,0,$F$4*$F$5/E582^2*(SIN(RADIANS(G586))*SIN(RADIANS(E583))+COS(RADIANS(G586))*COS(RADIANS(E583))*COS(RADIANS(AE573))))</f>
        <v>#DIV/0!</v>
      </c>
      <c r="AF586" s="3" t="e">
        <f>IF(DEGREES(ACOS(SIN(RADIANS(G586))*SIN(RADIANS(E583))+COS(RADIANS(G586))*COS(RADIANS(E583))*COS(RADIANS(AF573))))&gt;90,0,$F$4*$F$5/E582^2*(SIN(RADIANS(G586))*SIN(RADIANS(E583))+COS(RADIANS(G586))*COS(RADIANS(E583))*COS(RADIANS(AF573))))</f>
        <v>#DIV/0!</v>
      </c>
      <c r="AG586" s="3" t="e">
        <f>IF(DEGREES(ACOS(SIN(RADIANS(G586))*SIN(RADIANS(E583))+COS(RADIANS(G586))*COS(RADIANS(E583))*COS(RADIANS(AG573))))&gt;90,0,$F$4*$F$5/E582^2*(SIN(RADIANS(G586))*SIN(RADIANS(E583))+COS(RADIANS(G586))*COS(RADIANS(E583))*COS(RADIANS(AG573))))</f>
        <v>#DIV/0!</v>
      </c>
      <c r="AH586" s="3" t="e">
        <f>IF(DEGREES(ACOS(SIN(RADIANS(G586))*SIN(RADIANS(E583))+COS(RADIANS(G586))*COS(RADIANS(E583))*COS(RADIANS(AH573))))&gt;90,0,$F$4*$F$5/E582^2*(SIN(RADIANS(G586))*SIN(RADIANS(E583))+COS(RADIANS(G586))*COS(RADIANS(E583))*COS(RADIANS(AH573))))</f>
        <v>#DIV/0!</v>
      </c>
      <c r="AI586" s="3" t="e">
        <f>IF(DEGREES(ACOS(SIN(RADIANS(G586))*SIN(RADIANS(E583))+COS(RADIANS(G586))*COS(RADIANS(E583))*COS(RADIANS(AI573))))&gt;90,0,$F$4*$F$5/E582^2*(SIN(RADIANS(G586))*SIN(RADIANS(E583))+COS(RADIANS(G586))*COS(RADIANS(E583))*COS(RADIANS(AI573))))</f>
        <v>#DIV/0!</v>
      </c>
      <c r="AJ586" s="3" t="e">
        <f>IF(DEGREES(ACOS(SIN(RADIANS(G586))*SIN(RADIANS(E583))+COS(RADIANS(G586))*COS(RADIANS(E583))*COS(RADIANS(AJ573))))&gt;90,0,$F$4*$F$5/E582^2*(SIN(RADIANS(G586))*SIN(RADIANS(E583))+COS(RADIANS(G586))*COS(RADIANS(E583))*COS(RADIANS(AJ573))))</f>
        <v>#DIV/0!</v>
      </c>
      <c r="AK586" s="3">
        <f>IF(DEGREES(ACOS(SIN(RADIANS(G586))*SIN(RADIANS(E583))+COS(RADIANS(G586))*COS(RADIANS(E583))*COS(RADIANS(AK573))))&gt;90,0,$F$4*$F$5/E582^2*(SIN(RADIANS(G586))*SIN(RADIANS(E583))+COS(RADIANS(G586))*COS(RADIANS(E583))*COS(RADIANS(AK573))))</f>
        <v>0</v>
      </c>
      <c r="AL586" s="3">
        <f>IF(DEGREES(ACOS(SIN(RADIANS(G586))*SIN(RADIANS(E583))+COS(RADIANS(G586))*COS(RADIANS(E583))*COS(RADIANS(AL573))))&gt;90,0,$F$4*$F$5/E582^2*(SIN(RADIANS(G586))*SIN(RADIANS(E583))+COS(RADIANS(G586))*COS(RADIANS(E583))*COS(RADIANS(AL573))))</f>
        <v>0</v>
      </c>
      <c r="AM586" s="3">
        <f>IF(DEGREES(ACOS(SIN(RADIANS(G586))*SIN(RADIANS(E583))+COS(RADIANS(G586))*COS(RADIANS(E583))*COS(RADIANS(AM573))))&gt;90,0,$F$4*$F$5/E582^2*(SIN(RADIANS(G586))*SIN(RADIANS(E583))+COS(RADIANS(G586))*COS(RADIANS(E583))*COS(RADIANS(AM573))))</f>
        <v>0</v>
      </c>
      <c r="AN586" s="3">
        <f>IF(DEGREES(ACOS(SIN(RADIANS(G586))*SIN(RADIANS(E583))+COS(RADIANS(G586))*COS(RADIANS(E583))*COS(RADIANS(AN573))))&gt;90,0,$F$4*$F$5/E582^2*(SIN(RADIANS(G586))*SIN(RADIANS(E583))+COS(RADIANS(G586))*COS(RADIANS(E583))*COS(RADIANS(AN573))))</f>
        <v>0</v>
      </c>
      <c r="AO586" s="3">
        <f>IF(DEGREES(ACOS(SIN(RADIANS(G586))*SIN(RADIANS(E583))+COS(RADIANS(G586))*COS(RADIANS(E583))*COS(RADIANS(AO573))))&gt;90,0,$F$4*$F$5/E582^2*(SIN(RADIANS(G586))*SIN(RADIANS(E583))+COS(RADIANS(G586))*COS(RADIANS(E583))*COS(RADIANS(AO573))))</f>
        <v>0</v>
      </c>
      <c r="AP586" s="3">
        <f>IF(DEGREES(ACOS(SIN(RADIANS(G586))*SIN(RADIANS(E583))+COS(RADIANS(G586))*COS(RADIANS(E583))*COS(RADIANS(AP573))))&gt;90,0,$F$4*$F$5/E582^2*(SIN(RADIANS(G586))*SIN(RADIANS(E583))+COS(RADIANS(G586))*COS(RADIANS(E583))*COS(RADIANS(AP573))))</f>
        <v>0</v>
      </c>
      <c r="AQ586" s="3">
        <f>IF(DEGREES(ACOS(SIN(RADIANS(G586))*SIN(RADIANS(E583))+COS(RADIANS(G586))*COS(RADIANS(E583))*COS(RADIANS(AQ573))))&gt;90,0,$F$4*$F$5/E582^2*(SIN(RADIANS(G586))*SIN(RADIANS(E583))+COS(RADIANS(G586))*COS(RADIANS(E583))*COS(RADIANS(AQ573))))</f>
        <v>0</v>
      </c>
      <c r="AR586" s="3">
        <f>IF(DEGREES(ACOS(SIN(RADIANS(G586))*SIN(RADIANS(E583))+COS(RADIANS(G586))*COS(RADIANS(E583))*COS(RADIANS(AR573))))&gt;90,0,$F$4*$F$5/E582^2*(SIN(RADIANS(G586))*SIN(RADIANS(E583))+COS(RADIANS(G586))*COS(RADIANS(E583))*COS(RADIANS(AR573))))</f>
        <v>0</v>
      </c>
    </row>
    <row r="587" spans="2:44" ht="15.75" customHeight="1" x14ac:dyDescent="0.2">
      <c r="G587" s="3">
        <v>-30</v>
      </c>
      <c r="I587" s="3">
        <f>IF(DEGREES(ACOS(SIN(RADIANS(G587))*SIN(RADIANS(E583))+COS(RADIANS(G587))*COS(RADIANS(E583))*COS(RADIANS(I573))))&gt;90,0,$F$4*$F$5/E582^2*(SIN(RADIANS(G587))*SIN(RADIANS(E583))+COS(RADIANS(G587))*COS(RADIANS(E583))*COS(RADIANS(I573))))</f>
        <v>0</v>
      </c>
      <c r="J587" s="3">
        <f>IF(DEGREES(ACOS(SIN(RADIANS(G587))*SIN(RADIANS(E583))+COS(RADIANS(G587))*COS(RADIANS(E583))*COS(RADIANS(J573))))&gt;90,0,$F$4*$F$5/E582^2*(SIN(RADIANS(G587))*SIN(RADIANS(E583))+COS(RADIANS(G587))*COS(RADIANS(E583))*COS(RADIANS(J573))))</f>
        <v>0</v>
      </c>
      <c r="K587" s="3">
        <f>IF(DEGREES(ACOS(SIN(RADIANS(G587))*SIN(RADIANS(E583))+COS(RADIANS(G587))*COS(RADIANS(E583))*COS(RADIANS(K573))))&gt;90,0,$F$4*$F$5/E582^2*(SIN(RADIANS(G587))*SIN(RADIANS(E583))+COS(RADIANS(G587))*COS(RADIANS(E583))*COS(RADIANS(K573))))</f>
        <v>0</v>
      </c>
      <c r="L587" s="3">
        <f>IF(DEGREES(ACOS(SIN(RADIANS(G587))*SIN(RADIANS(E583))+COS(RADIANS(G587))*COS(RADIANS(E583))*COS(RADIANS(L573))))&gt;90,0,$F$4*$F$5/E582^2*(SIN(RADIANS(G587))*SIN(RADIANS(E583))+COS(RADIANS(G587))*COS(RADIANS(E583))*COS(RADIANS(L573))))</f>
        <v>0</v>
      </c>
      <c r="M587" s="3">
        <f>IF(DEGREES(ACOS(SIN(RADIANS(G587))*SIN(RADIANS(E583))+COS(RADIANS(G587))*COS(RADIANS(E583))*COS(RADIANS(M573))))&gt;90,0,$F$4*$F$5/E582^2*(SIN(RADIANS(G587))*SIN(RADIANS(E583))+COS(RADIANS(G587))*COS(RADIANS(E583))*COS(RADIANS(M573))))</f>
        <v>0</v>
      </c>
      <c r="N587" s="3">
        <f>IF(DEGREES(ACOS(SIN(RADIANS(G587))*SIN(RADIANS(E583))+COS(RADIANS(G587))*COS(RADIANS(E583))*COS(RADIANS(N573))))&gt;90,0,$F$4*$F$5/E582^2*(SIN(RADIANS(G587))*SIN(RADIANS(E583))+COS(RADIANS(G587))*COS(RADIANS(E583))*COS(RADIANS(N573))))</f>
        <v>0</v>
      </c>
      <c r="O587" s="3">
        <f>IF(DEGREES(ACOS(SIN(RADIANS(G587))*SIN(RADIANS(E583))+COS(RADIANS(G587))*COS(RADIANS(E583))*COS(RADIANS(O573))))&gt;90,0,$F$4*$F$5/E582^2*(SIN(RADIANS(G587))*SIN(RADIANS(E583))+COS(RADIANS(G587))*COS(RADIANS(E583))*COS(RADIANS(O573))))</f>
        <v>0</v>
      </c>
      <c r="P587" s="3">
        <f>IF(DEGREES(ACOS(SIN(RADIANS(G587))*SIN(RADIANS(E583))+COS(RADIANS(G587))*COS(RADIANS(E583))*COS(RADIANS(P573))))&gt;90,0,$F$4*$F$5/E582^2*(SIN(RADIANS(G587))*SIN(RADIANS(E583))+COS(RADIANS(G587))*COS(RADIANS(E583))*COS(RADIANS(P573))))</f>
        <v>0</v>
      </c>
      <c r="Q587" s="3">
        <f>IF(DEGREES(ACOS(SIN(RADIANS(G587))*SIN(RADIANS(E583))+COS(RADIANS(G587))*COS(RADIANS(E583))*COS(RADIANS(Q573))))&gt;90,0,$F$4*$F$5/E582^2*(SIN(RADIANS(G587))*SIN(RADIANS(E583))+COS(RADIANS(G587))*COS(RADIANS(E583))*COS(RADIANS(Q573))))</f>
        <v>0</v>
      </c>
      <c r="R587" s="3" t="e">
        <f>IF(DEGREES(ACOS(SIN(RADIANS(G587))*SIN(RADIANS(E583))+COS(RADIANS(G587))*COS(RADIANS(E583))*COS(RADIANS(R573))))&gt;90,0,$F$4*$F$5/E582^2*(SIN(RADIANS(G587))*SIN(RADIANS(E583))+COS(RADIANS(G587))*COS(RADIANS(E583))*COS(RADIANS(R573))))</f>
        <v>#DIV/0!</v>
      </c>
      <c r="S587" s="3" t="e">
        <f>IF(DEGREES(ACOS(SIN(RADIANS(G587))*SIN(RADIANS(E583))+COS(RADIANS(G587))*COS(RADIANS(E583))*COS(RADIANS(S573))))&gt;90,0,$F$4*$F$5/E582^2*(SIN(RADIANS(G587))*SIN(RADIANS(E583))+COS(RADIANS(G587))*COS(RADIANS(E583))*COS(RADIANS(S573))))</f>
        <v>#DIV/0!</v>
      </c>
      <c r="T587" s="3" t="e">
        <f>IF(DEGREES(ACOS(SIN(RADIANS(G587))*SIN(RADIANS(E583))+COS(RADIANS(G587))*COS(RADIANS(E583))*COS(RADIANS(T573))))&gt;90,0,$F$4*$F$5/E582^2*(SIN(RADIANS(G587))*SIN(RADIANS(E583))+COS(RADIANS(G587))*COS(RADIANS(E583))*COS(RADIANS(T573))))</f>
        <v>#DIV/0!</v>
      </c>
      <c r="U587" s="3" t="e">
        <f>IF(DEGREES(ACOS(SIN(RADIANS(G587))*SIN(RADIANS(E583))+COS(RADIANS(G587))*COS(RADIANS(E583))*COS(RADIANS(U573))))&gt;90,0,$F$4*$F$5/E582^2*(SIN(RADIANS(G587))*SIN(RADIANS(E583))+COS(RADIANS(G587))*COS(RADIANS(E583))*COS(RADIANS(U573))))</f>
        <v>#DIV/0!</v>
      </c>
      <c r="V587" s="3" t="e">
        <f>IF(DEGREES(ACOS(SIN(RADIANS(G587))*SIN(RADIANS(E583))+COS(RADIANS(G587))*COS(RADIANS(E583))*COS(RADIANS(V573))))&gt;90,0,$F$4*$F$5/E582^2*(SIN(RADIANS(G587))*SIN(RADIANS(E583))+COS(RADIANS(G587))*COS(RADIANS(E583))*COS(RADIANS(V573))))</f>
        <v>#DIV/0!</v>
      </c>
      <c r="W587" s="3" t="e">
        <f>IF(DEGREES(ACOS(SIN(RADIANS(G587))*SIN(RADIANS(E583))+COS(RADIANS(G587))*COS(RADIANS(E583))*COS(RADIANS(W573))))&gt;90,0,$F$4*$F$5/E582^2*(SIN(RADIANS(G587))*SIN(RADIANS(E583))+COS(RADIANS(G587))*COS(RADIANS(E583))*COS(RADIANS(W573))))</f>
        <v>#DIV/0!</v>
      </c>
      <c r="X587" s="3" t="e">
        <f>IF(DEGREES(ACOS(SIN(RADIANS(G587))*SIN(RADIANS(E583))+COS(RADIANS(G587))*COS(RADIANS(E583))*COS(RADIANS(X573))))&gt;90,0,$F$4*$F$5/E582^2*(SIN(RADIANS(G587))*SIN(RADIANS(E583))+COS(RADIANS(G587))*COS(RADIANS(E583))*COS(RADIANS(X573))))</f>
        <v>#DIV/0!</v>
      </c>
      <c r="Y587" s="3" t="e">
        <f>IF(DEGREES(ACOS(SIN(RADIANS(G587))*SIN(RADIANS(E583))+COS(RADIANS(G587))*COS(RADIANS(E583))*COS(RADIANS(Y573))))&gt;90,0,$F$4*$F$5/E582^2*(SIN(RADIANS(G587))*SIN(RADIANS(E583))+COS(RADIANS(G587))*COS(RADIANS(E583))*COS(RADIANS(Y573))))</f>
        <v>#DIV/0!</v>
      </c>
      <c r="Z587" s="3" t="e">
        <f>IF(DEGREES(ACOS(SIN(RADIANS(G587))*SIN(RADIANS(E583))+COS(RADIANS(G587))*COS(RADIANS(E583))*COS(RADIANS(Z573))))&gt;90,0,$F$4*$F$5/E582^2*(SIN(RADIANS(G587))*SIN(RADIANS(E583))+COS(RADIANS(G587))*COS(RADIANS(E583))*COS(RADIANS(Z573))))</f>
        <v>#DIV/0!</v>
      </c>
      <c r="AA587" s="3" t="e">
        <f>IF(DEGREES(ACOS(SIN(RADIANS(G587))*SIN(RADIANS(E583))+COS(RADIANS(G587))*COS(RADIANS(E583))*COS(RADIANS(AA573))))&gt;90,0,$F$4*$F$5/E582^2*(SIN(RADIANS(G587))*SIN(RADIANS(E583))+COS(RADIANS(G587))*COS(RADIANS(E583))*COS(RADIANS(AA573))))</f>
        <v>#DIV/0!</v>
      </c>
      <c r="AB587" s="3" t="e">
        <f>IF(DEGREES(ACOS(SIN(RADIANS(G587))*SIN(RADIANS(E583))+COS(RADIANS(G587))*COS(RADIANS(E583))*COS(RADIANS(AB573))))&gt;90,0,$F$4*$F$5/E582^2*(SIN(RADIANS(G587))*SIN(RADIANS(E583))+COS(RADIANS(G587))*COS(RADIANS(E583))*COS(RADIANS(AB573))))</f>
        <v>#DIV/0!</v>
      </c>
      <c r="AC587" s="3" t="e">
        <f>IF(DEGREES(ACOS(SIN(RADIANS(G587))*SIN(RADIANS(E583))+COS(RADIANS(G587))*COS(RADIANS(E583))*COS(RADIANS(AC573))))&gt;90,0,$F$4*$F$5/E582^2*(SIN(RADIANS(G587))*SIN(RADIANS(E583))+COS(RADIANS(G587))*COS(RADIANS(E583))*COS(RADIANS(AC573))))</f>
        <v>#DIV/0!</v>
      </c>
      <c r="AD587" s="3" t="e">
        <f>IF(DEGREES(ACOS(SIN(RADIANS(G587))*SIN(RADIANS(E583))+COS(RADIANS(G587))*COS(RADIANS(E583))*COS(RADIANS(AD573))))&gt;90,0,$F$4*$F$5/E582^2*(SIN(RADIANS(G587))*SIN(RADIANS(E583))+COS(RADIANS(G587))*COS(RADIANS(E583))*COS(RADIANS(AD573))))</f>
        <v>#DIV/0!</v>
      </c>
      <c r="AE587" s="3" t="e">
        <f>IF(DEGREES(ACOS(SIN(RADIANS(G587))*SIN(RADIANS(E583))+COS(RADIANS(G587))*COS(RADIANS(E583))*COS(RADIANS(AE573))))&gt;90,0,$F$4*$F$5/E582^2*(SIN(RADIANS(G587))*SIN(RADIANS(E583))+COS(RADIANS(G587))*COS(RADIANS(E583))*COS(RADIANS(AE573))))</f>
        <v>#DIV/0!</v>
      </c>
      <c r="AF587" s="3" t="e">
        <f>IF(DEGREES(ACOS(SIN(RADIANS(G587))*SIN(RADIANS(E583))+COS(RADIANS(G587))*COS(RADIANS(E583))*COS(RADIANS(AF573))))&gt;90,0,$F$4*$F$5/E582^2*(SIN(RADIANS(G587))*SIN(RADIANS(E583))+COS(RADIANS(G587))*COS(RADIANS(E583))*COS(RADIANS(AF573))))</f>
        <v>#DIV/0!</v>
      </c>
      <c r="AG587" s="3" t="e">
        <f>IF(DEGREES(ACOS(SIN(RADIANS(G587))*SIN(RADIANS(E583))+COS(RADIANS(G587))*COS(RADIANS(E583))*COS(RADIANS(AG573))))&gt;90,0,$F$4*$F$5/E582^2*(SIN(RADIANS(G587))*SIN(RADIANS(E583))+COS(RADIANS(G587))*COS(RADIANS(E583))*COS(RADIANS(AG573))))</f>
        <v>#DIV/0!</v>
      </c>
      <c r="AH587" s="3" t="e">
        <f>IF(DEGREES(ACOS(SIN(RADIANS(G587))*SIN(RADIANS(E583))+COS(RADIANS(G587))*COS(RADIANS(E583))*COS(RADIANS(AH573))))&gt;90,0,$F$4*$F$5/E582^2*(SIN(RADIANS(G587))*SIN(RADIANS(E583))+COS(RADIANS(G587))*COS(RADIANS(E583))*COS(RADIANS(AH573))))</f>
        <v>#DIV/0!</v>
      </c>
      <c r="AI587" s="3" t="e">
        <f>IF(DEGREES(ACOS(SIN(RADIANS(G587))*SIN(RADIANS(E583))+COS(RADIANS(G587))*COS(RADIANS(E583))*COS(RADIANS(AI573))))&gt;90,0,$F$4*$F$5/E582^2*(SIN(RADIANS(G587))*SIN(RADIANS(E583))+COS(RADIANS(G587))*COS(RADIANS(E583))*COS(RADIANS(AI573))))</f>
        <v>#DIV/0!</v>
      </c>
      <c r="AJ587" s="3" t="e">
        <f>IF(DEGREES(ACOS(SIN(RADIANS(G587))*SIN(RADIANS(E583))+COS(RADIANS(G587))*COS(RADIANS(E583))*COS(RADIANS(AJ573))))&gt;90,0,$F$4*$F$5/E582^2*(SIN(RADIANS(G587))*SIN(RADIANS(E583))+COS(RADIANS(G587))*COS(RADIANS(E583))*COS(RADIANS(AJ573))))</f>
        <v>#DIV/0!</v>
      </c>
      <c r="AK587" s="3">
        <f>IF(DEGREES(ACOS(SIN(RADIANS(G587))*SIN(RADIANS(E583))+COS(RADIANS(G587))*COS(RADIANS(E583))*COS(RADIANS(AK573))))&gt;90,0,$F$4*$F$5/E582^2*(SIN(RADIANS(G587))*SIN(RADIANS(E583))+COS(RADIANS(G587))*COS(RADIANS(E583))*COS(RADIANS(AK573))))</f>
        <v>0</v>
      </c>
      <c r="AL587" s="3">
        <f>IF(DEGREES(ACOS(SIN(RADIANS(G587))*SIN(RADIANS(E583))+COS(RADIANS(G587))*COS(RADIANS(E583))*COS(RADIANS(AL573))))&gt;90,0,$F$4*$F$5/E582^2*(SIN(RADIANS(G587))*SIN(RADIANS(E583))+COS(RADIANS(G587))*COS(RADIANS(E583))*COS(RADIANS(AL573))))</f>
        <v>0</v>
      </c>
      <c r="AM587" s="3">
        <f>IF(DEGREES(ACOS(SIN(RADIANS(G587))*SIN(RADIANS(E583))+COS(RADIANS(G587))*COS(RADIANS(E583))*COS(RADIANS(AM573))))&gt;90,0,$F$4*$F$5/E582^2*(SIN(RADIANS(G587))*SIN(RADIANS(E583))+COS(RADIANS(G587))*COS(RADIANS(E583))*COS(RADIANS(AM573))))</f>
        <v>0</v>
      </c>
      <c r="AN587" s="3">
        <f>IF(DEGREES(ACOS(SIN(RADIANS(G587))*SIN(RADIANS(E583))+COS(RADIANS(G587))*COS(RADIANS(E583))*COS(RADIANS(AN573))))&gt;90,0,$F$4*$F$5/E582^2*(SIN(RADIANS(G587))*SIN(RADIANS(E583))+COS(RADIANS(G587))*COS(RADIANS(E583))*COS(RADIANS(AN573))))</f>
        <v>0</v>
      </c>
      <c r="AO587" s="3">
        <f>IF(DEGREES(ACOS(SIN(RADIANS(G587))*SIN(RADIANS(E583))+COS(RADIANS(G587))*COS(RADIANS(E583))*COS(RADIANS(AO573))))&gt;90,0,$F$4*$F$5/E582^2*(SIN(RADIANS(G587))*SIN(RADIANS(E583))+COS(RADIANS(G587))*COS(RADIANS(E583))*COS(RADIANS(AO573))))</f>
        <v>0</v>
      </c>
      <c r="AP587" s="3">
        <f>IF(DEGREES(ACOS(SIN(RADIANS(G587))*SIN(RADIANS(E583))+COS(RADIANS(G587))*COS(RADIANS(E583))*COS(RADIANS(AP573))))&gt;90,0,$F$4*$F$5/E582^2*(SIN(RADIANS(G587))*SIN(RADIANS(E583))+COS(RADIANS(G587))*COS(RADIANS(E583))*COS(RADIANS(AP573))))</f>
        <v>0</v>
      </c>
      <c r="AQ587" s="3">
        <f>IF(DEGREES(ACOS(SIN(RADIANS(G587))*SIN(RADIANS(E583))+COS(RADIANS(G587))*COS(RADIANS(E583))*COS(RADIANS(AQ573))))&gt;90,0,$F$4*$F$5/E582^2*(SIN(RADIANS(G587))*SIN(RADIANS(E583))+COS(RADIANS(G587))*COS(RADIANS(E583))*COS(RADIANS(AQ573))))</f>
        <v>0</v>
      </c>
      <c r="AR587" s="3">
        <f>IF(DEGREES(ACOS(SIN(RADIANS(G587))*SIN(RADIANS(E583))+COS(RADIANS(G587))*COS(RADIANS(E583))*COS(RADIANS(AR573))))&gt;90,0,$F$4*$F$5/E582^2*(SIN(RADIANS(G587))*SIN(RADIANS(E583))+COS(RADIANS(G587))*COS(RADIANS(E583))*COS(RADIANS(AR573))))</f>
        <v>0</v>
      </c>
    </row>
    <row r="588" spans="2:44" ht="15.75" customHeight="1" x14ac:dyDescent="0.2">
      <c r="G588" s="3">
        <v>-40</v>
      </c>
      <c r="I588" s="3">
        <f>IF(DEGREES(ACOS(SIN(RADIANS(G588))*SIN(RADIANS(E583))+COS(RADIANS(G588))*COS(RADIANS(E583))*COS(RADIANS(I573))))&gt;90,0,$F$4*$F$5/E582^2*(SIN(RADIANS(G588))*SIN(RADIANS(E583))+COS(RADIANS(G588))*COS(RADIANS(E583))*COS(RADIANS(I573))))</f>
        <v>0</v>
      </c>
      <c r="J588" s="3">
        <f>IF(DEGREES(ACOS(SIN(RADIANS(G588))*SIN(RADIANS(E583))+COS(RADIANS(G588))*COS(RADIANS(E583))*COS(RADIANS(J573))))&gt;90,0,$F$4*$F$5/E582^2*(SIN(RADIANS(G588))*SIN(RADIANS(E583))+COS(RADIANS(G588))*COS(RADIANS(E583))*COS(RADIANS(J573))))</f>
        <v>0</v>
      </c>
      <c r="K588" s="3">
        <f>IF(DEGREES(ACOS(SIN(RADIANS(G588))*SIN(RADIANS(E583))+COS(RADIANS(G588))*COS(RADIANS(E583))*COS(RADIANS(K573))))&gt;90,0,$F$4*$F$5/E582^2*(SIN(RADIANS(G588))*SIN(RADIANS(E583))+COS(RADIANS(G588))*COS(RADIANS(E583))*COS(RADIANS(K573))))</f>
        <v>0</v>
      </c>
      <c r="L588" s="3">
        <f>IF(DEGREES(ACOS(SIN(RADIANS(G588))*SIN(RADIANS(E583))+COS(RADIANS(G588))*COS(RADIANS(E583))*COS(RADIANS(L573))))&gt;90,0,$F$4*$F$5/E582^2*(SIN(RADIANS(G588))*SIN(RADIANS(E583))+COS(RADIANS(G588))*COS(RADIANS(E583))*COS(RADIANS(L573))))</f>
        <v>0</v>
      </c>
      <c r="M588" s="3">
        <f>IF(DEGREES(ACOS(SIN(RADIANS(G588))*SIN(RADIANS(E583))+COS(RADIANS(G588))*COS(RADIANS(E583))*COS(RADIANS(M573))))&gt;90,0,$F$4*$F$5/E582^2*(SIN(RADIANS(G588))*SIN(RADIANS(E583))+COS(RADIANS(G588))*COS(RADIANS(E583))*COS(RADIANS(M573))))</f>
        <v>0</v>
      </c>
      <c r="N588" s="3">
        <f>IF(DEGREES(ACOS(SIN(RADIANS(G588))*SIN(RADIANS(E583))+COS(RADIANS(G588))*COS(RADIANS(E583))*COS(RADIANS(N573))))&gt;90,0,$F$4*$F$5/E582^2*(SIN(RADIANS(G588))*SIN(RADIANS(E583))+COS(RADIANS(G588))*COS(RADIANS(E583))*COS(RADIANS(N573))))</f>
        <v>0</v>
      </c>
      <c r="O588" s="3">
        <f>IF(DEGREES(ACOS(SIN(RADIANS(G588))*SIN(RADIANS(E583))+COS(RADIANS(G588))*COS(RADIANS(E583))*COS(RADIANS(O573))))&gt;90,0,$F$4*$F$5/E582^2*(SIN(RADIANS(G588))*SIN(RADIANS(E583))+COS(RADIANS(G588))*COS(RADIANS(E583))*COS(RADIANS(O573))))</f>
        <v>0</v>
      </c>
      <c r="P588" s="3">
        <f>IF(DEGREES(ACOS(SIN(RADIANS(G588))*SIN(RADIANS(E583))+COS(RADIANS(G588))*COS(RADIANS(E583))*COS(RADIANS(P573))))&gt;90,0,$F$4*$F$5/E582^2*(SIN(RADIANS(G588))*SIN(RADIANS(E583))+COS(RADIANS(G588))*COS(RADIANS(E583))*COS(RADIANS(P573))))</f>
        <v>0</v>
      </c>
      <c r="Q588" s="3">
        <f>IF(DEGREES(ACOS(SIN(RADIANS(G588))*SIN(RADIANS(E583))+COS(RADIANS(G588))*COS(RADIANS(E583))*COS(RADIANS(Q573))))&gt;90,0,$F$4*$F$5/E582^2*(SIN(RADIANS(G588))*SIN(RADIANS(E583))+COS(RADIANS(G588))*COS(RADIANS(E583))*COS(RADIANS(Q573))))</f>
        <v>0</v>
      </c>
      <c r="R588" s="3" t="e">
        <f>IF(DEGREES(ACOS(SIN(RADIANS(G588))*SIN(RADIANS(E583))+COS(RADIANS(G588))*COS(RADIANS(E583))*COS(RADIANS(R573))))&gt;90,0,$F$4*$F$5/E582^2*(SIN(RADIANS(G588))*SIN(RADIANS(E583))+COS(RADIANS(G588))*COS(RADIANS(E583))*COS(RADIANS(R573))))</f>
        <v>#DIV/0!</v>
      </c>
      <c r="S588" s="3" t="e">
        <f>IF(DEGREES(ACOS(SIN(RADIANS(G588))*SIN(RADIANS(E583))+COS(RADIANS(G588))*COS(RADIANS(E583))*COS(RADIANS(S573))))&gt;90,0,$F$4*$F$5/E582^2*(SIN(RADIANS(G588))*SIN(RADIANS(E583))+COS(RADIANS(G588))*COS(RADIANS(E583))*COS(RADIANS(S573))))</f>
        <v>#DIV/0!</v>
      </c>
      <c r="T588" s="3" t="e">
        <f>IF(DEGREES(ACOS(SIN(RADIANS(G588))*SIN(RADIANS(E583))+COS(RADIANS(G588))*COS(RADIANS(E583))*COS(RADIANS(T573))))&gt;90,0,$F$4*$F$5/E582^2*(SIN(RADIANS(G588))*SIN(RADIANS(E583))+COS(RADIANS(G588))*COS(RADIANS(E583))*COS(RADIANS(T573))))</f>
        <v>#DIV/0!</v>
      </c>
      <c r="U588" s="3" t="e">
        <f>IF(DEGREES(ACOS(SIN(RADIANS(G588))*SIN(RADIANS(E583))+COS(RADIANS(G588))*COS(RADIANS(E583))*COS(RADIANS(U573))))&gt;90,0,$F$4*$F$5/E582^2*(SIN(RADIANS(G588))*SIN(RADIANS(E583))+COS(RADIANS(G588))*COS(RADIANS(E583))*COS(RADIANS(U573))))</f>
        <v>#DIV/0!</v>
      </c>
      <c r="V588" s="3" t="e">
        <f>IF(DEGREES(ACOS(SIN(RADIANS(G588))*SIN(RADIANS(E583))+COS(RADIANS(G588))*COS(RADIANS(E583))*COS(RADIANS(V573))))&gt;90,0,$F$4*$F$5/E582^2*(SIN(RADIANS(G588))*SIN(RADIANS(E583))+COS(RADIANS(G588))*COS(RADIANS(E583))*COS(RADIANS(V573))))</f>
        <v>#DIV/0!</v>
      </c>
      <c r="W588" s="3" t="e">
        <f>IF(DEGREES(ACOS(SIN(RADIANS(G588))*SIN(RADIANS(E583))+COS(RADIANS(G588))*COS(RADIANS(E583))*COS(RADIANS(W573))))&gt;90,0,$F$4*$F$5/E582^2*(SIN(RADIANS(G588))*SIN(RADIANS(E583))+COS(RADIANS(G588))*COS(RADIANS(E583))*COS(RADIANS(W573))))</f>
        <v>#DIV/0!</v>
      </c>
      <c r="X588" s="3" t="e">
        <f>IF(DEGREES(ACOS(SIN(RADIANS(G588))*SIN(RADIANS(E583))+COS(RADIANS(G588))*COS(RADIANS(E583))*COS(RADIANS(X573))))&gt;90,0,$F$4*$F$5/E582^2*(SIN(RADIANS(G588))*SIN(RADIANS(E583))+COS(RADIANS(G588))*COS(RADIANS(E583))*COS(RADIANS(X573))))</f>
        <v>#DIV/0!</v>
      </c>
      <c r="Y588" s="3" t="e">
        <f>IF(DEGREES(ACOS(SIN(RADIANS(G588))*SIN(RADIANS(E583))+COS(RADIANS(G588))*COS(RADIANS(E583))*COS(RADIANS(Y573))))&gt;90,0,$F$4*$F$5/E582^2*(SIN(RADIANS(G588))*SIN(RADIANS(E583))+COS(RADIANS(G588))*COS(RADIANS(E583))*COS(RADIANS(Y573))))</f>
        <v>#DIV/0!</v>
      </c>
      <c r="Z588" s="3" t="e">
        <f>IF(DEGREES(ACOS(SIN(RADIANS(G588))*SIN(RADIANS(E583))+COS(RADIANS(G588))*COS(RADIANS(E583))*COS(RADIANS(Z573))))&gt;90,0,$F$4*$F$5/E582^2*(SIN(RADIANS(G588))*SIN(RADIANS(E583))+COS(RADIANS(G588))*COS(RADIANS(E583))*COS(RADIANS(Z573))))</f>
        <v>#DIV/0!</v>
      </c>
      <c r="AA588" s="3" t="e">
        <f>IF(DEGREES(ACOS(SIN(RADIANS(G588))*SIN(RADIANS(E583))+COS(RADIANS(G588))*COS(RADIANS(E583))*COS(RADIANS(AA573))))&gt;90,0,$F$4*$F$5/E582^2*(SIN(RADIANS(G588))*SIN(RADIANS(E583))+COS(RADIANS(G588))*COS(RADIANS(E583))*COS(RADIANS(AA573))))</f>
        <v>#DIV/0!</v>
      </c>
      <c r="AB588" s="3" t="e">
        <f>IF(DEGREES(ACOS(SIN(RADIANS(G588))*SIN(RADIANS(E583))+COS(RADIANS(G588))*COS(RADIANS(E583))*COS(RADIANS(AB573))))&gt;90,0,$F$4*$F$5/E582^2*(SIN(RADIANS(G588))*SIN(RADIANS(E583))+COS(RADIANS(G588))*COS(RADIANS(E583))*COS(RADIANS(AB573))))</f>
        <v>#DIV/0!</v>
      </c>
      <c r="AC588" s="3" t="e">
        <f>IF(DEGREES(ACOS(SIN(RADIANS(G588))*SIN(RADIANS(E583))+COS(RADIANS(G588))*COS(RADIANS(E583))*COS(RADIANS(AC573))))&gt;90,0,$F$4*$F$5/E582^2*(SIN(RADIANS(G588))*SIN(RADIANS(E583))+COS(RADIANS(G588))*COS(RADIANS(E583))*COS(RADIANS(AC573))))</f>
        <v>#DIV/0!</v>
      </c>
      <c r="AD588" s="3" t="e">
        <f>IF(DEGREES(ACOS(SIN(RADIANS(G588))*SIN(RADIANS(E583))+COS(RADIANS(G588))*COS(RADIANS(E583))*COS(RADIANS(AD573))))&gt;90,0,$F$4*$F$5/E582^2*(SIN(RADIANS(G588))*SIN(RADIANS(E583))+COS(RADIANS(G588))*COS(RADIANS(E583))*COS(RADIANS(AD573))))</f>
        <v>#DIV/0!</v>
      </c>
      <c r="AE588" s="3" t="e">
        <f>IF(DEGREES(ACOS(SIN(RADIANS(G588))*SIN(RADIANS(E583))+COS(RADIANS(G588))*COS(RADIANS(E583))*COS(RADIANS(AE573))))&gt;90,0,$F$4*$F$5/E582^2*(SIN(RADIANS(G588))*SIN(RADIANS(E583))+COS(RADIANS(G588))*COS(RADIANS(E583))*COS(RADIANS(AE573))))</f>
        <v>#DIV/0!</v>
      </c>
      <c r="AF588" s="3" t="e">
        <f>IF(DEGREES(ACOS(SIN(RADIANS(G588))*SIN(RADIANS(E583))+COS(RADIANS(G588))*COS(RADIANS(E583))*COS(RADIANS(AF573))))&gt;90,0,$F$4*$F$5/E582^2*(SIN(RADIANS(G588))*SIN(RADIANS(E583))+COS(RADIANS(G588))*COS(RADIANS(E583))*COS(RADIANS(AF573))))</f>
        <v>#DIV/0!</v>
      </c>
      <c r="AG588" s="3" t="e">
        <f>IF(DEGREES(ACOS(SIN(RADIANS(G588))*SIN(RADIANS(E583))+COS(RADIANS(G588))*COS(RADIANS(E583))*COS(RADIANS(AG573))))&gt;90,0,$F$4*$F$5/E582^2*(SIN(RADIANS(G588))*SIN(RADIANS(E583))+COS(RADIANS(G588))*COS(RADIANS(E583))*COS(RADIANS(AG573))))</f>
        <v>#DIV/0!</v>
      </c>
      <c r="AH588" s="3" t="e">
        <f>IF(DEGREES(ACOS(SIN(RADIANS(G588))*SIN(RADIANS(E583))+COS(RADIANS(G588))*COS(RADIANS(E583))*COS(RADIANS(AH573))))&gt;90,0,$F$4*$F$5/E582^2*(SIN(RADIANS(G588))*SIN(RADIANS(E583))+COS(RADIANS(G588))*COS(RADIANS(E583))*COS(RADIANS(AH573))))</f>
        <v>#DIV/0!</v>
      </c>
      <c r="AI588" s="3" t="e">
        <f>IF(DEGREES(ACOS(SIN(RADIANS(G588))*SIN(RADIANS(E583))+COS(RADIANS(G588))*COS(RADIANS(E583))*COS(RADIANS(AI573))))&gt;90,0,$F$4*$F$5/E582^2*(SIN(RADIANS(G588))*SIN(RADIANS(E583))+COS(RADIANS(G588))*COS(RADIANS(E583))*COS(RADIANS(AI573))))</f>
        <v>#DIV/0!</v>
      </c>
      <c r="AJ588" s="3" t="e">
        <f>IF(DEGREES(ACOS(SIN(RADIANS(G588))*SIN(RADIANS(E583))+COS(RADIANS(G588))*COS(RADIANS(E583))*COS(RADIANS(AJ573))))&gt;90,0,$F$4*$F$5/E582^2*(SIN(RADIANS(G588))*SIN(RADIANS(E583))+COS(RADIANS(G588))*COS(RADIANS(E583))*COS(RADIANS(AJ573))))</f>
        <v>#DIV/0!</v>
      </c>
      <c r="AK588" s="3">
        <f>IF(DEGREES(ACOS(SIN(RADIANS(G588))*SIN(RADIANS(E583))+COS(RADIANS(G588))*COS(RADIANS(E583))*COS(RADIANS(AK573))))&gt;90,0,$F$4*$F$5/E582^2*(SIN(RADIANS(G588))*SIN(RADIANS(E583))+COS(RADIANS(G588))*COS(RADIANS(E583))*COS(RADIANS(AK573))))</f>
        <v>0</v>
      </c>
      <c r="AL588" s="3">
        <f>IF(DEGREES(ACOS(SIN(RADIANS(G588))*SIN(RADIANS(E583))+COS(RADIANS(G588))*COS(RADIANS(E583))*COS(RADIANS(AL573))))&gt;90,0,$F$4*$F$5/E582^2*(SIN(RADIANS(G588))*SIN(RADIANS(E583))+COS(RADIANS(G588))*COS(RADIANS(E583))*COS(RADIANS(AL573))))</f>
        <v>0</v>
      </c>
      <c r="AM588" s="3">
        <f>IF(DEGREES(ACOS(SIN(RADIANS(G588))*SIN(RADIANS(E583))+COS(RADIANS(G588))*COS(RADIANS(E583))*COS(RADIANS(AM573))))&gt;90,0,$F$4*$F$5/E582^2*(SIN(RADIANS(G588))*SIN(RADIANS(E583))+COS(RADIANS(G588))*COS(RADIANS(E583))*COS(RADIANS(AM573))))</f>
        <v>0</v>
      </c>
      <c r="AN588" s="3">
        <f>IF(DEGREES(ACOS(SIN(RADIANS(G588))*SIN(RADIANS(E583))+COS(RADIANS(G588))*COS(RADIANS(E583))*COS(RADIANS(AN573))))&gt;90,0,$F$4*$F$5/E582^2*(SIN(RADIANS(G588))*SIN(RADIANS(E583))+COS(RADIANS(G588))*COS(RADIANS(E583))*COS(RADIANS(AN573))))</f>
        <v>0</v>
      </c>
      <c r="AO588" s="3">
        <f>IF(DEGREES(ACOS(SIN(RADIANS(G588))*SIN(RADIANS(E583))+COS(RADIANS(G588))*COS(RADIANS(E583))*COS(RADIANS(AO573))))&gt;90,0,$F$4*$F$5/E582^2*(SIN(RADIANS(G588))*SIN(RADIANS(E583))+COS(RADIANS(G588))*COS(RADIANS(E583))*COS(RADIANS(AO573))))</f>
        <v>0</v>
      </c>
      <c r="AP588" s="3">
        <f>IF(DEGREES(ACOS(SIN(RADIANS(G588))*SIN(RADIANS(E583))+COS(RADIANS(G588))*COS(RADIANS(E583))*COS(RADIANS(AP573))))&gt;90,0,$F$4*$F$5/E582^2*(SIN(RADIANS(G588))*SIN(RADIANS(E583))+COS(RADIANS(G588))*COS(RADIANS(E583))*COS(RADIANS(AP573))))</f>
        <v>0</v>
      </c>
      <c r="AQ588" s="3">
        <f>IF(DEGREES(ACOS(SIN(RADIANS(G588))*SIN(RADIANS(E583))+COS(RADIANS(G588))*COS(RADIANS(E583))*COS(RADIANS(AQ573))))&gt;90,0,$F$4*$F$5/E582^2*(SIN(RADIANS(G588))*SIN(RADIANS(E583))+COS(RADIANS(G588))*COS(RADIANS(E583))*COS(RADIANS(AQ573))))</f>
        <v>0</v>
      </c>
      <c r="AR588" s="3">
        <f>IF(DEGREES(ACOS(SIN(RADIANS(G588))*SIN(RADIANS(E583))+COS(RADIANS(G588))*COS(RADIANS(E583))*COS(RADIANS(AR573))))&gt;90,0,$F$4*$F$5/E582^2*(SIN(RADIANS(G588))*SIN(RADIANS(E583))+COS(RADIANS(G588))*COS(RADIANS(E583))*COS(RADIANS(AR573))))</f>
        <v>0</v>
      </c>
    </row>
    <row r="589" spans="2:44" ht="15.75" customHeight="1" x14ac:dyDescent="0.2">
      <c r="G589" s="3">
        <v>-50</v>
      </c>
      <c r="I589" s="3">
        <f>IF(DEGREES(ACOS(SIN(RADIANS(G589))*SIN(RADIANS(E583))+COS(RADIANS(G589))*COS(RADIANS(E583))*COS(RADIANS(I573))))&gt;90,0,$F$4*$F$5/E582^2*(SIN(RADIANS(G589))*SIN(RADIANS(E583))+COS(RADIANS(G589))*COS(RADIANS(E583))*COS(RADIANS(I573))))</f>
        <v>0</v>
      </c>
      <c r="J589" s="3">
        <f>IF(DEGREES(ACOS(SIN(RADIANS(G589))*SIN(RADIANS(E583))+COS(RADIANS(G589))*COS(RADIANS(E583))*COS(RADIANS(J573))))&gt;90,0,$F$4*$F$5/E582^2*(SIN(RADIANS(G589))*SIN(RADIANS(E583))+COS(RADIANS(G589))*COS(RADIANS(E583))*COS(RADIANS(J573))))</f>
        <v>0</v>
      </c>
      <c r="K589" s="3">
        <f>IF(DEGREES(ACOS(SIN(RADIANS(G589))*SIN(RADIANS(E583))+COS(RADIANS(G589))*COS(RADIANS(E583))*COS(RADIANS(K573))))&gt;90,0,$F$4*$F$5/E582^2*(SIN(RADIANS(G589))*SIN(RADIANS(E583))+COS(RADIANS(G589))*COS(RADIANS(E583))*COS(RADIANS(K573))))</f>
        <v>0</v>
      </c>
      <c r="L589" s="3">
        <f>IF(DEGREES(ACOS(SIN(RADIANS(G589))*SIN(RADIANS(E583))+COS(RADIANS(G589))*COS(RADIANS(E583))*COS(RADIANS(L573))))&gt;90,0,$F$4*$F$5/E582^2*(SIN(RADIANS(G589))*SIN(RADIANS(E583))+COS(RADIANS(G589))*COS(RADIANS(E583))*COS(RADIANS(L573))))</f>
        <v>0</v>
      </c>
      <c r="M589" s="3">
        <f>IF(DEGREES(ACOS(SIN(RADIANS(G589))*SIN(RADIANS(E583))+COS(RADIANS(G589))*COS(RADIANS(E583))*COS(RADIANS(M573))))&gt;90,0,$F$4*$F$5/E582^2*(SIN(RADIANS(G589))*SIN(RADIANS(E583))+COS(RADIANS(G589))*COS(RADIANS(E583))*COS(RADIANS(M573))))</f>
        <v>0</v>
      </c>
      <c r="N589" s="3">
        <f>IF(DEGREES(ACOS(SIN(RADIANS(G589))*SIN(RADIANS(E583))+COS(RADIANS(G589))*COS(RADIANS(E583))*COS(RADIANS(N573))))&gt;90,0,$F$4*$F$5/E582^2*(SIN(RADIANS(G589))*SIN(RADIANS(E583))+COS(RADIANS(G589))*COS(RADIANS(E583))*COS(RADIANS(N573))))</f>
        <v>0</v>
      </c>
      <c r="O589" s="3">
        <f>IF(DEGREES(ACOS(SIN(RADIANS(G589))*SIN(RADIANS(E583))+COS(RADIANS(G589))*COS(RADIANS(E583))*COS(RADIANS(O573))))&gt;90,0,$F$4*$F$5/E582^2*(SIN(RADIANS(G589))*SIN(RADIANS(E583))+COS(RADIANS(G589))*COS(RADIANS(E583))*COS(RADIANS(O573))))</f>
        <v>0</v>
      </c>
      <c r="P589" s="3">
        <f>IF(DEGREES(ACOS(SIN(RADIANS(G589))*SIN(RADIANS(E583))+COS(RADIANS(G589))*COS(RADIANS(E583))*COS(RADIANS(P573))))&gt;90,0,$F$4*$F$5/E582^2*(SIN(RADIANS(G589))*SIN(RADIANS(E583))+COS(RADIANS(G589))*COS(RADIANS(E583))*COS(RADIANS(P573))))</f>
        <v>0</v>
      </c>
      <c r="Q589" s="3">
        <f>IF(DEGREES(ACOS(SIN(RADIANS(G589))*SIN(RADIANS(E583))+COS(RADIANS(G589))*COS(RADIANS(E583))*COS(RADIANS(Q573))))&gt;90,0,$F$4*$F$5/E582^2*(SIN(RADIANS(G589))*SIN(RADIANS(E583))+COS(RADIANS(G589))*COS(RADIANS(E583))*COS(RADIANS(Q573))))</f>
        <v>0</v>
      </c>
      <c r="R589" s="3" t="e">
        <f>IF(DEGREES(ACOS(SIN(RADIANS(G589))*SIN(RADIANS(E583))+COS(RADIANS(G589))*COS(RADIANS(E583))*COS(RADIANS(R573))))&gt;90,0,$F$4*$F$5/E582^2*(SIN(RADIANS(G589))*SIN(RADIANS(E583))+COS(RADIANS(G589))*COS(RADIANS(E583))*COS(RADIANS(R573))))</f>
        <v>#DIV/0!</v>
      </c>
      <c r="S589" s="3" t="e">
        <f>IF(DEGREES(ACOS(SIN(RADIANS(G589))*SIN(RADIANS(E583))+COS(RADIANS(G589))*COS(RADIANS(E583))*COS(RADIANS(S573))))&gt;90,0,$F$4*$F$5/E582^2*(SIN(RADIANS(G589))*SIN(RADIANS(E583))+COS(RADIANS(G589))*COS(RADIANS(E583))*COS(RADIANS(S573))))</f>
        <v>#DIV/0!</v>
      </c>
      <c r="T589" s="3" t="e">
        <f>IF(DEGREES(ACOS(SIN(RADIANS(G589))*SIN(RADIANS(E583))+COS(RADIANS(G589))*COS(RADIANS(E583))*COS(RADIANS(T573))))&gt;90,0,$F$4*$F$5/E582^2*(SIN(RADIANS(G589))*SIN(RADIANS(E583))+COS(RADIANS(G589))*COS(RADIANS(E583))*COS(RADIANS(T573))))</f>
        <v>#DIV/0!</v>
      </c>
      <c r="U589" s="3" t="e">
        <f>IF(DEGREES(ACOS(SIN(RADIANS(G589))*SIN(RADIANS(E583))+COS(RADIANS(G589))*COS(RADIANS(E583))*COS(RADIANS(U573))))&gt;90,0,$F$4*$F$5/E582^2*(SIN(RADIANS(G589))*SIN(RADIANS(E583))+COS(RADIANS(G589))*COS(RADIANS(E583))*COS(RADIANS(U573))))</f>
        <v>#DIV/0!</v>
      </c>
      <c r="V589" s="3" t="e">
        <f>IF(DEGREES(ACOS(SIN(RADIANS(G589))*SIN(RADIANS(E583))+COS(RADIANS(G589))*COS(RADIANS(E583))*COS(RADIANS(V573))))&gt;90,0,$F$4*$F$5/E582^2*(SIN(RADIANS(G589))*SIN(RADIANS(E583))+COS(RADIANS(G589))*COS(RADIANS(E583))*COS(RADIANS(V573))))</f>
        <v>#DIV/0!</v>
      </c>
      <c r="W589" s="3" t="e">
        <f>IF(DEGREES(ACOS(SIN(RADIANS(G589))*SIN(RADIANS(E583))+COS(RADIANS(G589))*COS(RADIANS(E583))*COS(RADIANS(W573))))&gt;90,0,$F$4*$F$5/E582^2*(SIN(RADIANS(G589))*SIN(RADIANS(E583))+COS(RADIANS(G589))*COS(RADIANS(E583))*COS(RADIANS(W573))))</f>
        <v>#DIV/0!</v>
      </c>
      <c r="X589" s="3" t="e">
        <f>IF(DEGREES(ACOS(SIN(RADIANS(G589))*SIN(RADIANS(E583))+COS(RADIANS(G589))*COS(RADIANS(E583))*COS(RADIANS(X573))))&gt;90,0,$F$4*$F$5/E582^2*(SIN(RADIANS(G589))*SIN(RADIANS(E583))+COS(RADIANS(G589))*COS(RADIANS(E583))*COS(RADIANS(X573))))</f>
        <v>#DIV/0!</v>
      </c>
      <c r="Y589" s="3" t="e">
        <f>IF(DEGREES(ACOS(SIN(RADIANS(G589))*SIN(RADIANS(E583))+COS(RADIANS(G589))*COS(RADIANS(E583))*COS(RADIANS(Y573))))&gt;90,0,$F$4*$F$5/E582^2*(SIN(RADIANS(G589))*SIN(RADIANS(E583))+COS(RADIANS(G589))*COS(RADIANS(E583))*COS(RADIANS(Y573))))</f>
        <v>#DIV/0!</v>
      </c>
      <c r="Z589" s="3" t="e">
        <f>IF(DEGREES(ACOS(SIN(RADIANS(G589))*SIN(RADIANS(E583))+COS(RADIANS(G589))*COS(RADIANS(E583))*COS(RADIANS(Z573))))&gt;90,0,$F$4*$F$5/E582^2*(SIN(RADIANS(G589))*SIN(RADIANS(E583))+COS(RADIANS(G589))*COS(RADIANS(E583))*COS(RADIANS(Z573))))</f>
        <v>#DIV/0!</v>
      </c>
      <c r="AA589" s="3" t="e">
        <f>IF(DEGREES(ACOS(SIN(RADIANS(G589))*SIN(RADIANS(E583))+COS(RADIANS(G589))*COS(RADIANS(E583))*COS(RADIANS(AA573))))&gt;90,0,$F$4*$F$5/E582^2*(SIN(RADIANS(G589))*SIN(RADIANS(E583))+COS(RADIANS(G589))*COS(RADIANS(E583))*COS(RADIANS(AA573))))</f>
        <v>#DIV/0!</v>
      </c>
      <c r="AB589" s="3" t="e">
        <f>IF(DEGREES(ACOS(SIN(RADIANS(G589))*SIN(RADIANS(E583))+COS(RADIANS(G589))*COS(RADIANS(E583))*COS(RADIANS(AB573))))&gt;90,0,$F$4*$F$5/E582^2*(SIN(RADIANS(G589))*SIN(RADIANS(E583))+COS(RADIANS(G589))*COS(RADIANS(E583))*COS(RADIANS(AB573))))</f>
        <v>#DIV/0!</v>
      </c>
      <c r="AC589" s="3" t="e">
        <f>IF(DEGREES(ACOS(SIN(RADIANS(G589))*SIN(RADIANS(E583))+COS(RADIANS(G589))*COS(RADIANS(E583))*COS(RADIANS(AC573))))&gt;90,0,$F$4*$F$5/E582^2*(SIN(RADIANS(G589))*SIN(RADIANS(E583))+COS(RADIANS(G589))*COS(RADIANS(E583))*COS(RADIANS(AC573))))</f>
        <v>#DIV/0!</v>
      </c>
      <c r="AD589" s="3" t="e">
        <f>IF(DEGREES(ACOS(SIN(RADIANS(G589))*SIN(RADIANS(E583))+COS(RADIANS(G589))*COS(RADIANS(E583))*COS(RADIANS(AD573))))&gt;90,0,$F$4*$F$5/E582^2*(SIN(RADIANS(G589))*SIN(RADIANS(E583))+COS(RADIANS(G589))*COS(RADIANS(E583))*COS(RADIANS(AD573))))</f>
        <v>#DIV/0!</v>
      </c>
      <c r="AE589" s="3" t="e">
        <f>IF(DEGREES(ACOS(SIN(RADIANS(G589))*SIN(RADIANS(E583))+COS(RADIANS(G589))*COS(RADIANS(E583))*COS(RADIANS(AE573))))&gt;90,0,$F$4*$F$5/E582^2*(SIN(RADIANS(G589))*SIN(RADIANS(E583))+COS(RADIANS(G589))*COS(RADIANS(E583))*COS(RADIANS(AE573))))</f>
        <v>#DIV/0!</v>
      </c>
      <c r="AF589" s="3" t="e">
        <f>IF(DEGREES(ACOS(SIN(RADIANS(G589))*SIN(RADIANS(E583))+COS(RADIANS(G589))*COS(RADIANS(E583))*COS(RADIANS(AF573))))&gt;90,0,$F$4*$F$5/E582^2*(SIN(RADIANS(G589))*SIN(RADIANS(E583))+COS(RADIANS(G589))*COS(RADIANS(E583))*COS(RADIANS(AF573))))</f>
        <v>#DIV/0!</v>
      </c>
      <c r="AG589" s="3" t="e">
        <f>IF(DEGREES(ACOS(SIN(RADIANS(G589))*SIN(RADIANS(E583))+COS(RADIANS(G589))*COS(RADIANS(E583))*COS(RADIANS(AG573))))&gt;90,0,$F$4*$F$5/E582^2*(SIN(RADIANS(G589))*SIN(RADIANS(E583))+COS(RADIANS(G589))*COS(RADIANS(E583))*COS(RADIANS(AG573))))</f>
        <v>#DIV/0!</v>
      </c>
      <c r="AH589" s="3" t="e">
        <f>IF(DEGREES(ACOS(SIN(RADIANS(G589))*SIN(RADIANS(E583))+COS(RADIANS(G589))*COS(RADIANS(E583))*COS(RADIANS(AH573))))&gt;90,0,$F$4*$F$5/E582^2*(SIN(RADIANS(G589))*SIN(RADIANS(E583))+COS(RADIANS(G589))*COS(RADIANS(E583))*COS(RADIANS(AH573))))</f>
        <v>#DIV/0!</v>
      </c>
      <c r="AI589" s="3" t="e">
        <f>IF(DEGREES(ACOS(SIN(RADIANS(G589))*SIN(RADIANS(E583))+COS(RADIANS(G589))*COS(RADIANS(E583))*COS(RADIANS(AI573))))&gt;90,0,$F$4*$F$5/E582^2*(SIN(RADIANS(G589))*SIN(RADIANS(E583))+COS(RADIANS(G589))*COS(RADIANS(E583))*COS(RADIANS(AI573))))</f>
        <v>#DIV/0!</v>
      </c>
      <c r="AJ589" s="3" t="e">
        <f>IF(DEGREES(ACOS(SIN(RADIANS(G589))*SIN(RADIANS(E583))+COS(RADIANS(G589))*COS(RADIANS(E583))*COS(RADIANS(AJ573))))&gt;90,0,$F$4*$F$5/E582^2*(SIN(RADIANS(G589))*SIN(RADIANS(E583))+COS(RADIANS(G589))*COS(RADIANS(E583))*COS(RADIANS(AJ573))))</f>
        <v>#DIV/0!</v>
      </c>
      <c r="AK589" s="3">
        <f>IF(DEGREES(ACOS(SIN(RADIANS(G589))*SIN(RADIANS(E583))+COS(RADIANS(G589))*COS(RADIANS(E583))*COS(RADIANS(AK573))))&gt;90,0,$F$4*$F$5/E582^2*(SIN(RADIANS(G589))*SIN(RADIANS(E583))+COS(RADIANS(G589))*COS(RADIANS(E583))*COS(RADIANS(AK573))))</f>
        <v>0</v>
      </c>
      <c r="AL589" s="3">
        <f>IF(DEGREES(ACOS(SIN(RADIANS(G589))*SIN(RADIANS(E583))+COS(RADIANS(G589))*COS(RADIANS(E583))*COS(RADIANS(AL573))))&gt;90,0,$F$4*$F$5/E582^2*(SIN(RADIANS(G589))*SIN(RADIANS(E583))+COS(RADIANS(G589))*COS(RADIANS(E583))*COS(RADIANS(AL573))))</f>
        <v>0</v>
      </c>
      <c r="AM589" s="3">
        <f>IF(DEGREES(ACOS(SIN(RADIANS(G589))*SIN(RADIANS(E583))+COS(RADIANS(G589))*COS(RADIANS(E583))*COS(RADIANS(AM573))))&gt;90,0,$F$4*$F$5/E582^2*(SIN(RADIANS(G589))*SIN(RADIANS(E583))+COS(RADIANS(G589))*COS(RADIANS(E583))*COS(RADIANS(AM573))))</f>
        <v>0</v>
      </c>
      <c r="AN589" s="3">
        <f>IF(DEGREES(ACOS(SIN(RADIANS(G589))*SIN(RADIANS(E583))+COS(RADIANS(G589))*COS(RADIANS(E583))*COS(RADIANS(AN573))))&gt;90,0,$F$4*$F$5/E582^2*(SIN(RADIANS(G589))*SIN(RADIANS(E583))+COS(RADIANS(G589))*COS(RADIANS(E583))*COS(RADIANS(AN573))))</f>
        <v>0</v>
      </c>
      <c r="AO589" s="3">
        <f>IF(DEGREES(ACOS(SIN(RADIANS(G589))*SIN(RADIANS(E583))+COS(RADIANS(G589))*COS(RADIANS(E583))*COS(RADIANS(AO573))))&gt;90,0,$F$4*$F$5/E582^2*(SIN(RADIANS(G589))*SIN(RADIANS(E583))+COS(RADIANS(G589))*COS(RADIANS(E583))*COS(RADIANS(AO573))))</f>
        <v>0</v>
      </c>
      <c r="AP589" s="3">
        <f>IF(DEGREES(ACOS(SIN(RADIANS(G589))*SIN(RADIANS(E583))+COS(RADIANS(G589))*COS(RADIANS(E583))*COS(RADIANS(AP573))))&gt;90,0,$F$4*$F$5/E582^2*(SIN(RADIANS(G589))*SIN(RADIANS(E583))+COS(RADIANS(G589))*COS(RADIANS(E583))*COS(RADIANS(AP573))))</f>
        <v>0</v>
      </c>
      <c r="AQ589" s="3">
        <f>IF(DEGREES(ACOS(SIN(RADIANS(G589))*SIN(RADIANS(E583))+COS(RADIANS(G589))*COS(RADIANS(E583))*COS(RADIANS(AQ573))))&gt;90,0,$F$4*$F$5/E582^2*(SIN(RADIANS(G589))*SIN(RADIANS(E583))+COS(RADIANS(G589))*COS(RADIANS(E583))*COS(RADIANS(AQ573))))</f>
        <v>0</v>
      </c>
      <c r="AR589" s="3">
        <f>IF(DEGREES(ACOS(SIN(RADIANS(G589))*SIN(RADIANS(E583))+COS(RADIANS(G589))*COS(RADIANS(E583))*COS(RADIANS(AR573))))&gt;90,0,$F$4*$F$5/E582^2*(SIN(RADIANS(G589))*SIN(RADIANS(E583))+COS(RADIANS(G589))*COS(RADIANS(E583))*COS(RADIANS(AR573))))</f>
        <v>0</v>
      </c>
    </row>
    <row r="590" spans="2:44" ht="15.75" customHeight="1" x14ac:dyDescent="0.2">
      <c r="G590" s="3">
        <v>-60</v>
      </c>
      <c r="I590" s="3">
        <f>IF(DEGREES(ACOS(SIN(RADIANS(G590))*SIN(RADIANS(E583))+COS(RADIANS(G590))*COS(RADIANS(E583))*COS(RADIANS(I573))))&gt;90,0,$F$4*$F$5/E582^2*(SIN(RADIANS(G590))*SIN(RADIANS(E583))+COS(RADIANS(G590))*COS(RADIANS(E583))*COS(RADIANS(I573))))</f>
        <v>0</v>
      </c>
      <c r="J590" s="3">
        <f>IF(DEGREES(ACOS(SIN(RADIANS(G590))*SIN(RADIANS(E583))+COS(RADIANS(G590))*COS(RADIANS(E583))*COS(RADIANS(J573))))&gt;90,0,$F$4*$F$5/E582^2*(SIN(RADIANS(G590))*SIN(RADIANS(E583))+COS(RADIANS(G590))*COS(RADIANS(E583))*COS(RADIANS(J573))))</f>
        <v>0</v>
      </c>
      <c r="K590" s="3">
        <f>IF(DEGREES(ACOS(SIN(RADIANS(G590))*SIN(RADIANS(E583))+COS(RADIANS(G590))*COS(RADIANS(E583))*COS(RADIANS(K573))))&gt;90,0,$F$4*$F$5/E582^2*(SIN(RADIANS(G590))*SIN(RADIANS(E583))+COS(RADIANS(G590))*COS(RADIANS(E583))*COS(RADIANS(K573))))</f>
        <v>0</v>
      </c>
      <c r="L590" s="3">
        <f>IF(DEGREES(ACOS(SIN(RADIANS(G590))*SIN(RADIANS(E583))+COS(RADIANS(G590))*COS(RADIANS(E583))*COS(RADIANS(L573))))&gt;90,0,$F$4*$F$5/E582^2*(SIN(RADIANS(G590))*SIN(RADIANS(E583))+COS(RADIANS(G590))*COS(RADIANS(E583))*COS(RADIANS(L573))))</f>
        <v>0</v>
      </c>
      <c r="M590" s="3">
        <f>IF(DEGREES(ACOS(SIN(RADIANS(G590))*SIN(RADIANS(E583))+COS(RADIANS(G590))*COS(RADIANS(E583))*COS(RADIANS(M573))))&gt;90,0,$F$4*$F$5/E582^2*(SIN(RADIANS(G590))*SIN(RADIANS(E583))+COS(RADIANS(G590))*COS(RADIANS(E583))*COS(RADIANS(M573))))</f>
        <v>0</v>
      </c>
      <c r="N590" s="3">
        <f>IF(DEGREES(ACOS(SIN(RADIANS(G590))*SIN(RADIANS(E583))+COS(RADIANS(G590))*COS(RADIANS(E583))*COS(RADIANS(N573))))&gt;90,0,$F$4*$F$5/E582^2*(SIN(RADIANS(G590))*SIN(RADIANS(E583))+COS(RADIANS(G590))*COS(RADIANS(E583))*COS(RADIANS(N573))))</f>
        <v>0</v>
      </c>
      <c r="O590" s="3">
        <f>IF(DEGREES(ACOS(SIN(RADIANS(G590))*SIN(RADIANS(E583))+COS(RADIANS(G590))*COS(RADIANS(E583))*COS(RADIANS(O573))))&gt;90,0,$F$4*$F$5/E582^2*(SIN(RADIANS(G590))*SIN(RADIANS(E583))+COS(RADIANS(G590))*COS(RADIANS(E583))*COS(RADIANS(O573))))</f>
        <v>0</v>
      </c>
      <c r="P590" s="3">
        <f>IF(DEGREES(ACOS(SIN(RADIANS(G590))*SIN(RADIANS(E583))+COS(RADIANS(G590))*COS(RADIANS(E583))*COS(RADIANS(P573))))&gt;90,0,$F$4*$F$5/E582^2*(SIN(RADIANS(G590))*SIN(RADIANS(E583))+COS(RADIANS(G590))*COS(RADIANS(E583))*COS(RADIANS(P573))))</f>
        <v>0</v>
      </c>
      <c r="Q590" s="3">
        <f>IF(DEGREES(ACOS(SIN(RADIANS(G590))*SIN(RADIANS(E583))+COS(RADIANS(G590))*COS(RADIANS(E583))*COS(RADIANS(Q573))))&gt;90,0,$F$4*$F$5/E582^2*(SIN(RADIANS(G590))*SIN(RADIANS(E583))+COS(RADIANS(G590))*COS(RADIANS(E583))*COS(RADIANS(Q573))))</f>
        <v>0</v>
      </c>
      <c r="R590" s="3" t="e">
        <f>IF(DEGREES(ACOS(SIN(RADIANS(G590))*SIN(RADIANS(E583))+COS(RADIANS(G590))*COS(RADIANS(E583))*COS(RADIANS(R573))))&gt;90,0,$F$4*$F$5/E582^2*(SIN(RADIANS(G590))*SIN(RADIANS(E583))+COS(RADIANS(G590))*COS(RADIANS(E583))*COS(RADIANS(R573))))</f>
        <v>#DIV/0!</v>
      </c>
      <c r="S590" s="3" t="e">
        <f>IF(DEGREES(ACOS(SIN(RADIANS(G590))*SIN(RADIANS(E583))+COS(RADIANS(G590))*COS(RADIANS(E583))*COS(RADIANS(S573))))&gt;90,0,$F$4*$F$5/E582^2*(SIN(RADIANS(G590))*SIN(RADIANS(E583))+COS(RADIANS(G590))*COS(RADIANS(E583))*COS(RADIANS(S573))))</f>
        <v>#DIV/0!</v>
      </c>
      <c r="T590" s="3" t="e">
        <f>IF(DEGREES(ACOS(SIN(RADIANS(G590))*SIN(RADIANS(E583))+COS(RADIANS(G590))*COS(RADIANS(E583))*COS(RADIANS(T573))))&gt;90,0,$F$4*$F$5/E582^2*(SIN(RADIANS(G590))*SIN(RADIANS(E583))+COS(RADIANS(G590))*COS(RADIANS(E583))*COS(RADIANS(T573))))</f>
        <v>#DIV/0!</v>
      </c>
      <c r="U590" s="3" t="e">
        <f>IF(DEGREES(ACOS(SIN(RADIANS(G590))*SIN(RADIANS(E583))+COS(RADIANS(G590))*COS(RADIANS(E583))*COS(RADIANS(U573))))&gt;90,0,$F$4*$F$5/E582^2*(SIN(RADIANS(G590))*SIN(RADIANS(E583))+COS(RADIANS(G590))*COS(RADIANS(E583))*COS(RADIANS(U573))))</f>
        <v>#DIV/0!</v>
      </c>
      <c r="V590" s="3" t="e">
        <f>IF(DEGREES(ACOS(SIN(RADIANS(G590))*SIN(RADIANS(E583))+COS(RADIANS(G590))*COS(RADIANS(E583))*COS(RADIANS(V573))))&gt;90,0,$F$4*$F$5/E582^2*(SIN(RADIANS(G590))*SIN(RADIANS(E583))+COS(RADIANS(G590))*COS(RADIANS(E583))*COS(RADIANS(V573))))</f>
        <v>#DIV/0!</v>
      </c>
      <c r="W590" s="3" t="e">
        <f>IF(DEGREES(ACOS(SIN(RADIANS(G590))*SIN(RADIANS(E583))+COS(RADIANS(G590))*COS(RADIANS(E583))*COS(RADIANS(W573))))&gt;90,0,$F$4*$F$5/E582^2*(SIN(RADIANS(G590))*SIN(RADIANS(E583))+COS(RADIANS(G590))*COS(RADIANS(E583))*COS(RADIANS(W573))))</f>
        <v>#DIV/0!</v>
      </c>
      <c r="X590" s="3" t="e">
        <f>IF(DEGREES(ACOS(SIN(RADIANS(G590))*SIN(RADIANS(E583))+COS(RADIANS(G590))*COS(RADIANS(E583))*COS(RADIANS(X573))))&gt;90,0,$F$4*$F$5/E582^2*(SIN(RADIANS(G590))*SIN(RADIANS(E583))+COS(RADIANS(G590))*COS(RADIANS(E583))*COS(RADIANS(X573))))</f>
        <v>#DIV/0!</v>
      </c>
      <c r="Y590" s="3" t="e">
        <f>IF(DEGREES(ACOS(SIN(RADIANS(G590))*SIN(RADIANS(E583))+COS(RADIANS(G590))*COS(RADIANS(E583))*COS(RADIANS(Y573))))&gt;90,0,$F$4*$F$5/E582^2*(SIN(RADIANS(G590))*SIN(RADIANS(E583))+COS(RADIANS(G590))*COS(RADIANS(E583))*COS(RADIANS(Y573))))</f>
        <v>#DIV/0!</v>
      </c>
      <c r="Z590" s="3" t="e">
        <f>IF(DEGREES(ACOS(SIN(RADIANS(G590))*SIN(RADIANS(E583))+COS(RADIANS(G590))*COS(RADIANS(E583))*COS(RADIANS(Z573))))&gt;90,0,$F$4*$F$5/E582^2*(SIN(RADIANS(G590))*SIN(RADIANS(E583))+COS(RADIANS(G590))*COS(RADIANS(E583))*COS(RADIANS(Z573))))</f>
        <v>#DIV/0!</v>
      </c>
      <c r="AA590" s="3" t="e">
        <f>IF(DEGREES(ACOS(SIN(RADIANS(G590))*SIN(RADIANS(E583))+COS(RADIANS(G590))*COS(RADIANS(E583))*COS(RADIANS(AA573))))&gt;90,0,$F$4*$F$5/E582^2*(SIN(RADIANS(G590))*SIN(RADIANS(E583))+COS(RADIANS(G590))*COS(RADIANS(E583))*COS(RADIANS(AA573))))</f>
        <v>#DIV/0!</v>
      </c>
      <c r="AB590" s="3" t="e">
        <f>IF(DEGREES(ACOS(SIN(RADIANS(G590))*SIN(RADIANS(E583))+COS(RADIANS(G590))*COS(RADIANS(E583))*COS(RADIANS(AB573))))&gt;90,0,$F$4*$F$5/E582^2*(SIN(RADIANS(G590))*SIN(RADIANS(E583))+COS(RADIANS(G590))*COS(RADIANS(E583))*COS(RADIANS(AB573))))</f>
        <v>#DIV/0!</v>
      </c>
      <c r="AC590" s="3" t="e">
        <f>IF(DEGREES(ACOS(SIN(RADIANS(G590))*SIN(RADIANS(E583))+COS(RADIANS(G590))*COS(RADIANS(E583))*COS(RADIANS(AC573))))&gt;90,0,$F$4*$F$5/E582^2*(SIN(RADIANS(G590))*SIN(RADIANS(E583))+COS(RADIANS(G590))*COS(RADIANS(E583))*COS(RADIANS(AC573))))</f>
        <v>#DIV/0!</v>
      </c>
      <c r="AD590" s="3" t="e">
        <f>IF(DEGREES(ACOS(SIN(RADIANS(G590))*SIN(RADIANS(E583))+COS(RADIANS(G590))*COS(RADIANS(E583))*COS(RADIANS(AD573))))&gt;90,0,$F$4*$F$5/E582^2*(SIN(RADIANS(G590))*SIN(RADIANS(E583))+COS(RADIANS(G590))*COS(RADIANS(E583))*COS(RADIANS(AD573))))</f>
        <v>#DIV/0!</v>
      </c>
      <c r="AE590" s="3" t="e">
        <f>IF(DEGREES(ACOS(SIN(RADIANS(G590))*SIN(RADIANS(E583))+COS(RADIANS(G590))*COS(RADIANS(E583))*COS(RADIANS(AE573))))&gt;90,0,$F$4*$F$5/E582^2*(SIN(RADIANS(G590))*SIN(RADIANS(E583))+COS(RADIANS(G590))*COS(RADIANS(E583))*COS(RADIANS(AE573))))</f>
        <v>#DIV/0!</v>
      </c>
      <c r="AF590" s="3" t="e">
        <f>IF(DEGREES(ACOS(SIN(RADIANS(G590))*SIN(RADIANS(E583))+COS(RADIANS(G590))*COS(RADIANS(E583))*COS(RADIANS(AF573))))&gt;90,0,$F$4*$F$5/E582^2*(SIN(RADIANS(G590))*SIN(RADIANS(E583))+COS(RADIANS(G590))*COS(RADIANS(E583))*COS(RADIANS(AF573))))</f>
        <v>#DIV/0!</v>
      </c>
      <c r="AG590" s="3" t="e">
        <f>IF(DEGREES(ACOS(SIN(RADIANS(G590))*SIN(RADIANS(E583))+COS(RADIANS(G590))*COS(RADIANS(E583))*COS(RADIANS(AG573))))&gt;90,0,$F$4*$F$5/E582^2*(SIN(RADIANS(G590))*SIN(RADIANS(E583))+COS(RADIANS(G590))*COS(RADIANS(E583))*COS(RADIANS(AG573))))</f>
        <v>#DIV/0!</v>
      </c>
      <c r="AH590" s="3" t="e">
        <f>IF(DEGREES(ACOS(SIN(RADIANS(G590))*SIN(RADIANS(E583))+COS(RADIANS(G590))*COS(RADIANS(E583))*COS(RADIANS(AH573))))&gt;90,0,$F$4*$F$5/E582^2*(SIN(RADIANS(G590))*SIN(RADIANS(E583))+COS(RADIANS(G590))*COS(RADIANS(E583))*COS(RADIANS(AH573))))</f>
        <v>#DIV/0!</v>
      </c>
      <c r="AI590" s="3" t="e">
        <f>IF(DEGREES(ACOS(SIN(RADIANS(G590))*SIN(RADIANS(E583))+COS(RADIANS(G590))*COS(RADIANS(E583))*COS(RADIANS(AI573))))&gt;90,0,$F$4*$F$5/E582^2*(SIN(RADIANS(G590))*SIN(RADIANS(E583))+COS(RADIANS(G590))*COS(RADIANS(E583))*COS(RADIANS(AI573))))</f>
        <v>#DIV/0!</v>
      </c>
      <c r="AJ590" s="3" t="e">
        <f>IF(DEGREES(ACOS(SIN(RADIANS(G590))*SIN(RADIANS(E583))+COS(RADIANS(G590))*COS(RADIANS(E583))*COS(RADIANS(AJ573))))&gt;90,0,$F$4*$F$5/E582^2*(SIN(RADIANS(G590))*SIN(RADIANS(E583))+COS(RADIANS(G590))*COS(RADIANS(E583))*COS(RADIANS(AJ573))))</f>
        <v>#DIV/0!</v>
      </c>
      <c r="AK590" s="3">
        <f>IF(DEGREES(ACOS(SIN(RADIANS(G590))*SIN(RADIANS(E583))+COS(RADIANS(G590))*COS(RADIANS(E583))*COS(RADIANS(AK573))))&gt;90,0,$F$4*$F$5/E582^2*(SIN(RADIANS(G590))*SIN(RADIANS(E583))+COS(RADIANS(G590))*COS(RADIANS(E583))*COS(RADIANS(AK573))))</f>
        <v>0</v>
      </c>
      <c r="AL590" s="3">
        <f>IF(DEGREES(ACOS(SIN(RADIANS(G590))*SIN(RADIANS(E583))+COS(RADIANS(G590))*COS(RADIANS(E583))*COS(RADIANS(AL573))))&gt;90,0,$F$4*$F$5/E582^2*(SIN(RADIANS(G590))*SIN(RADIANS(E583))+COS(RADIANS(G590))*COS(RADIANS(E583))*COS(RADIANS(AL573))))</f>
        <v>0</v>
      </c>
      <c r="AM590" s="3">
        <f>IF(DEGREES(ACOS(SIN(RADIANS(G590))*SIN(RADIANS(E583))+COS(RADIANS(G590))*COS(RADIANS(E583))*COS(RADIANS(AM573))))&gt;90,0,$F$4*$F$5/E582^2*(SIN(RADIANS(G590))*SIN(RADIANS(E583))+COS(RADIANS(G590))*COS(RADIANS(E583))*COS(RADIANS(AM573))))</f>
        <v>0</v>
      </c>
      <c r="AN590" s="3">
        <f>IF(DEGREES(ACOS(SIN(RADIANS(G590))*SIN(RADIANS(E583))+COS(RADIANS(G590))*COS(RADIANS(E583))*COS(RADIANS(AN573))))&gt;90,0,$F$4*$F$5/E582^2*(SIN(RADIANS(G590))*SIN(RADIANS(E583))+COS(RADIANS(G590))*COS(RADIANS(E583))*COS(RADIANS(AN573))))</f>
        <v>0</v>
      </c>
      <c r="AO590" s="3">
        <f>IF(DEGREES(ACOS(SIN(RADIANS(G590))*SIN(RADIANS(E583))+COS(RADIANS(G590))*COS(RADIANS(E583))*COS(RADIANS(AO573))))&gt;90,0,$F$4*$F$5/E582^2*(SIN(RADIANS(G590))*SIN(RADIANS(E583))+COS(RADIANS(G590))*COS(RADIANS(E583))*COS(RADIANS(AO573))))</f>
        <v>0</v>
      </c>
      <c r="AP590" s="3">
        <f>IF(DEGREES(ACOS(SIN(RADIANS(G590))*SIN(RADIANS(E583))+COS(RADIANS(G590))*COS(RADIANS(E583))*COS(RADIANS(AP573))))&gt;90,0,$F$4*$F$5/E582^2*(SIN(RADIANS(G590))*SIN(RADIANS(E583))+COS(RADIANS(G590))*COS(RADIANS(E583))*COS(RADIANS(AP573))))</f>
        <v>0</v>
      </c>
      <c r="AQ590" s="3">
        <f>IF(DEGREES(ACOS(SIN(RADIANS(G590))*SIN(RADIANS(E583))+COS(RADIANS(G590))*COS(RADIANS(E583))*COS(RADIANS(AQ573))))&gt;90,0,$F$4*$F$5/E582^2*(SIN(RADIANS(G590))*SIN(RADIANS(E583))+COS(RADIANS(G590))*COS(RADIANS(E583))*COS(RADIANS(AQ573))))</f>
        <v>0</v>
      </c>
      <c r="AR590" s="3">
        <f>IF(DEGREES(ACOS(SIN(RADIANS(G590))*SIN(RADIANS(E583))+COS(RADIANS(G590))*COS(RADIANS(E583))*COS(RADIANS(AR573))))&gt;90,0,$F$4*$F$5/E582^2*(SIN(RADIANS(G590))*SIN(RADIANS(E583))+COS(RADIANS(G590))*COS(RADIANS(E583))*COS(RADIANS(AR573))))</f>
        <v>0</v>
      </c>
    </row>
    <row r="591" spans="2:44" ht="15.75" customHeight="1" x14ac:dyDescent="0.2">
      <c r="G591" s="3">
        <v>-70</v>
      </c>
      <c r="I591" s="3">
        <f>IF(DEGREES(ACOS(SIN(RADIANS(G591))*SIN(RADIANS(E583))+COS(RADIANS(G591))*COS(RADIANS(E583))*COS(RADIANS(I573))))&gt;90,0,$F$4*$F$5/E582^2*(SIN(RADIANS(G591))*SIN(RADIANS(E583))+COS(RADIANS(G591))*COS(RADIANS(E583))*COS(RADIANS(I573))))</f>
        <v>0</v>
      </c>
      <c r="J591" s="3">
        <f>IF(DEGREES(ACOS(SIN(RADIANS(G591))*SIN(RADIANS(E583))+COS(RADIANS(G591))*COS(RADIANS(E583))*COS(RADIANS(J573))))&gt;90,0,$F$4*$F$5/E582^2*(SIN(RADIANS(G591))*SIN(RADIANS(E583))+COS(RADIANS(G591))*COS(RADIANS(E583))*COS(RADIANS(J573))))</f>
        <v>0</v>
      </c>
      <c r="K591" s="3">
        <f>IF(DEGREES(ACOS(SIN(RADIANS(G591))*SIN(RADIANS(E583))+COS(RADIANS(G591))*COS(RADIANS(E583))*COS(RADIANS(K573))))&gt;90,0,$F$4*$F$5/E582^2*(SIN(RADIANS(G591))*SIN(RADIANS(E583))+COS(RADIANS(G591))*COS(RADIANS(E583))*COS(RADIANS(K573))))</f>
        <v>0</v>
      </c>
      <c r="L591" s="3">
        <f>IF(DEGREES(ACOS(SIN(RADIANS(G591))*SIN(RADIANS(E583))+COS(RADIANS(G591))*COS(RADIANS(E583))*COS(RADIANS(L573))))&gt;90,0,$F$4*$F$5/E582^2*(SIN(RADIANS(G591))*SIN(RADIANS(E583))+COS(RADIANS(G591))*COS(RADIANS(E583))*COS(RADIANS(L573))))</f>
        <v>0</v>
      </c>
      <c r="M591" s="3">
        <f>IF(DEGREES(ACOS(SIN(RADIANS(G591))*SIN(RADIANS(E583))+COS(RADIANS(G591))*COS(RADIANS(E583))*COS(RADIANS(M573))))&gt;90,0,$F$4*$F$5/E582^2*(SIN(RADIANS(G591))*SIN(RADIANS(E583))+COS(RADIANS(G591))*COS(RADIANS(E583))*COS(RADIANS(M573))))</f>
        <v>0</v>
      </c>
      <c r="N591" s="3">
        <f>IF(DEGREES(ACOS(SIN(RADIANS(G591))*SIN(RADIANS(E583))+COS(RADIANS(G591))*COS(RADIANS(E583))*COS(RADIANS(N573))))&gt;90,0,$F$4*$F$5/E582^2*(SIN(RADIANS(G591))*SIN(RADIANS(E583))+COS(RADIANS(G591))*COS(RADIANS(E583))*COS(RADIANS(N573))))</f>
        <v>0</v>
      </c>
      <c r="O591" s="3">
        <f>IF(DEGREES(ACOS(SIN(RADIANS(G591))*SIN(RADIANS(E583))+COS(RADIANS(G591))*COS(RADIANS(E583))*COS(RADIANS(O573))))&gt;90,0,$F$4*$F$5/E582^2*(SIN(RADIANS(G591))*SIN(RADIANS(E583))+COS(RADIANS(G591))*COS(RADIANS(E583))*COS(RADIANS(O573))))</f>
        <v>0</v>
      </c>
      <c r="P591" s="3">
        <f>IF(DEGREES(ACOS(SIN(RADIANS(G591))*SIN(RADIANS(E583))+COS(RADIANS(G591))*COS(RADIANS(E583))*COS(RADIANS(P573))))&gt;90,0,$F$4*$F$5/E582^2*(SIN(RADIANS(G591))*SIN(RADIANS(E583))+COS(RADIANS(G591))*COS(RADIANS(E583))*COS(RADIANS(P573))))</f>
        <v>0</v>
      </c>
      <c r="Q591" s="3">
        <f>IF(DEGREES(ACOS(SIN(RADIANS(G591))*SIN(RADIANS(E583))+COS(RADIANS(G591))*COS(RADIANS(E583))*COS(RADIANS(Q573))))&gt;90,0,$F$4*$F$5/E582^2*(SIN(RADIANS(G591))*SIN(RADIANS(E583))+COS(RADIANS(G591))*COS(RADIANS(E583))*COS(RADIANS(Q573))))</f>
        <v>0</v>
      </c>
      <c r="R591" s="3" t="e">
        <f>IF(DEGREES(ACOS(SIN(RADIANS(G591))*SIN(RADIANS(E583))+COS(RADIANS(G591))*COS(RADIANS(E583))*COS(RADIANS(R573))))&gt;90,0,$F$4*$F$5/E582^2*(SIN(RADIANS(G591))*SIN(RADIANS(E583))+COS(RADIANS(G591))*COS(RADIANS(E583))*COS(RADIANS(R573))))</f>
        <v>#DIV/0!</v>
      </c>
      <c r="S591" s="3" t="e">
        <f>IF(DEGREES(ACOS(SIN(RADIANS(G591))*SIN(RADIANS(E583))+COS(RADIANS(G591))*COS(RADIANS(E583))*COS(RADIANS(S573))))&gt;90,0,$F$4*$F$5/E582^2*(SIN(RADIANS(G591))*SIN(RADIANS(E583))+COS(RADIANS(G591))*COS(RADIANS(E583))*COS(RADIANS(S573))))</f>
        <v>#DIV/0!</v>
      </c>
      <c r="T591" s="3" t="e">
        <f>IF(DEGREES(ACOS(SIN(RADIANS(G591))*SIN(RADIANS(E583))+COS(RADIANS(G591))*COS(RADIANS(E583))*COS(RADIANS(T573))))&gt;90,0,$F$4*$F$5/E582^2*(SIN(RADIANS(G591))*SIN(RADIANS(E583))+COS(RADIANS(G591))*COS(RADIANS(E583))*COS(RADIANS(T573))))</f>
        <v>#DIV/0!</v>
      </c>
      <c r="U591" s="3" t="e">
        <f>IF(DEGREES(ACOS(SIN(RADIANS(G591))*SIN(RADIANS(E583))+COS(RADIANS(G591))*COS(RADIANS(E583))*COS(RADIANS(U573))))&gt;90,0,$F$4*$F$5/E582^2*(SIN(RADIANS(G591))*SIN(RADIANS(E583))+COS(RADIANS(G591))*COS(RADIANS(E583))*COS(RADIANS(U573))))</f>
        <v>#DIV/0!</v>
      </c>
      <c r="V591" s="3" t="e">
        <f>IF(DEGREES(ACOS(SIN(RADIANS(G591))*SIN(RADIANS(E583))+COS(RADIANS(G591))*COS(RADIANS(E583))*COS(RADIANS(V573))))&gt;90,0,$F$4*$F$5/E582^2*(SIN(RADIANS(G591))*SIN(RADIANS(E583))+COS(RADIANS(G591))*COS(RADIANS(E583))*COS(RADIANS(V573))))</f>
        <v>#DIV/0!</v>
      </c>
      <c r="W591" s="3" t="e">
        <f>IF(DEGREES(ACOS(SIN(RADIANS(G591))*SIN(RADIANS(E583))+COS(RADIANS(G591))*COS(RADIANS(E583))*COS(RADIANS(W573))))&gt;90,0,$F$4*$F$5/E582^2*(SIN(RADIANS(G591))*SIN(RADIANS(E583))+COS(RADIANS(G591))*COS(RADIANS(E583))*COS(RADIANS(W573))))</f>
        <v>#DIV/0!</v>
      </c>
      <c r="X591" s="3" t="e">
        <f>IF(DEGREES(ACOS(SIN(RADIANS(G591))*SIN(RADIANS(E583))+COS(RADIANS(G591))*COS(RADIANS(E583))*COS(RADIANS(X573))))&gt;90,0,$F$4*$F$5/E582^2*(SIN(RADIANS(G591))*SIN(RADIANS(E583))+COS(RADIANS(G591))*COS(RADIANS(E583))*COS(RADIANS(X573))))</f>
        <v>#DIV/0!</v>
      </c>
      <c r="Y591" s="3" t="e">
        <f>IF(DEGREES(ACOS(SIN(RADIANS(G591))*SIN(RADIANS(E583))+COS(RADIANS(G591))*COS(RADIANS(E583))*COS(RADIANS(Y573))))&gt;90,0,$F$4*$F$5/E582^2*(SIN(RADIANS(G591))*SIN(RADIANS(E583))+COS(RADIANS(G591))*COS(RADIANS(E583))*COS(RADIANS(Y573))))</f>
        <v>#DIV/0!</v>
      </c>
      <c r="Z591" s="3" t="e">
        <f>IF(DEGREES(ACOS(SIN(RADIANS(G591))*SIN(RADIANS(E583))+COS(RADIANS(G591))*COS(RADIANS(E583))*COS(RADIANS(Z573))))&gt;90,0,$F$4*$F$5/E582^2*(SIN(RADIANS(G591))*SIN(RADIANS(E583))+COS(RADIANS(G591))*COS(RADIANS(E583))*COS(RADIANS(Z573))))</f>
        <v>#DIV/0!</v>
      </c>
      <c r="AA591" s="3" t="e">
        <f>IF(DEGREES(ACOS(SIN(RADIANS(G591))*SIN(RADIANS(E583))+COS(RADIANS(G591))*COS(RADIANS(E583))*COS(RADIANS(AA573))))&gt;90,0,$F$4*$F$5/E582^2*(SIN(RADIANS(G591))*SIN(RADIANS(E583))+COS(RADIANS(G591))*COS(RADIANS(E583))*COS(RADIANS(AA573))))</f>
        <v>#DIV/0!</v>
      </c>
      <c r="AB591" s="3" t="e">
        <f>IF(DEGREES(ACOS(SIN(RADIANS(G591))*SIN(RADIANS(E583))+COS(RADIANS(G591))*COS(RADIANS(E583))*COS(RADIANS(AB573))))&gt;90,0,$F$4*$F$5/E582^2*(SIN(RADIANS(G591))*SIN(RADIANS(E583))+COS(RADIANS(G591))*COS(RADIANS(E583))*COS(RADIANS(AB573))))</f>
        <v>#DIV/0!</v>
      </c>
      <c r="AC591" s="3" t="e">
        <f>IF(DEGREES(ACOS(SIN(RADIANS(G591))*SIN(RADIANS(E583))+COS(RADIANS(G591))*COS(RADIANS(E583))*COS(RADIANS(AC573))))&gt;90,0,$F$4*$F$5/E582^2*(SIN(RADIANS(G591))*SIN(RADIANS(E583))+COS(RADIANS(G591))*COS(RADIANS(E583))*COS(RADIANS(AC573))))</f>
        <v>#DIV/0!</v>
      </c>
      <c r="AD591" s="3" t="e">
        <f>IF(DEGREES(ACOS(SIN(RADIANS(G591))*SIN(RADIANS(E583))+COS(RADIANS(G591))*COS(RADIANS(E583))*COS(RADIANS(AD573))))&gt;90,0,$F$4*$F$5/E582^2*(SIN(RADIANS(G591))*SIN(RADIANS(E583))+COS(RADIANS(G591))*COS(RADIANS(E583))*COS(RADIANS(AD573))))</f>
        <v>#DIV/0!</v>
      </c>
      <c r="AE591" s="3" t="e">
        <f>IF(DEGREES(ACOS(SIN(RADIANS(G591))*SIN(RADIANS(E583))+COS(RADIANS(G591))*COS(RADIANS(E583))*COS(RADIANS(AE573))))&gt;90,0,$F$4*$F$5/E582^2*(SIN(RADIANS(G591))*SIN(RADIANS(E583))+COS(RADIANS(G591))*COS(RADIANS(E583))*COS(RADIANS(AE573))))</f>
        <v>#DIV/0!</v>
      </c>
      <c r="AF591" s="3" t="e">
        <f>IF(DEGREES(ACOS(SIN(RADIANS(G591))*SIN(RADIANS(E583))+COS(RADIANS(G591))*COS(RADIANS(E583))*COS(RADIANS(AF573))))&gt;90,0,$F$4*$F$5/E582^2*(SIN(RADIANS(G591))*SIN(RADIANS(E583))+COS(RADIANS(G591))*COS(RADIANS(E583))*COS(RADIANS(AF573))))</f>
        <v>#DIV/0!</v>
      </c>
      <c r="AG591" s="3" t="e">
        <f>IF(DEGREES(ACOS(SIN(RADIANS(G591))*SIN(RADIANS(E583))+COS(RADIANS(G591))*COS(RADIANS(E583))*COS(RADIANS(AG573))))&gt;90,0,$F$4*$F$5/E582^2*(SIN(RADIANS(G591))*SIN(RADIANS(E583))+COS(RADIANS(G591))*COS(RADIANS(E583))*COS(RADIANS(AG573))))</f>
        <v>#DIV/0!</v>
      </c>
      <c r="AH591" s="3" t="e">
        <f>IF(DEGREES(ACOS(SIN(RADIANS(G591))*SIN(RADIANS(E583))+COS(RADIANS(G591))*COS(RADIANS(E583))*COS(RADIANS(AH573))))&gt;90,0,$F$4*$F$5/E582^2*(SIN(RADIANS(G591))*SIN(RADIANS(E583))+COS(RADIANS(G591))*COS(RADIANS(E583))*COS(RADIANS(AH573))))</f>
        <v>#DIV/0!</v>
      </c>
      <c r="AI591" s="3" t="e">
        <f>IF(DEGREES(ACOS(SIN(RADIANS(G591))*SIN(RADIANS(E583))+COS(RADIANS(G591))*COS(RADIANS(E583))*COS(RADIANS(AI573))))&gt;90,0,$F$4*$F$5/E582^2*(SIN(RADIANS(G591))*SIN(RADIANS(E583))+COS(RADIANS(G591))*COS(RADIANS(E583))*COS(RADIANS(AI573))))</f>
        <v>#DIV/0!</v>
      </c>
      <c r="AJ591" s="3" t="e">
        <f>IF(DEGREES(ACOS(SIN(RADIANS(G591))*SIN(RADIANS(E583))+COS(RADIANS(G591))*COS(RADIANS(E583))*COS(RADIANS(AJ573))))&gt;90,0,$F$4*$F$5/E582^2*(SIN(RADIANS(G591))*SIN(RADIANS(E583))+COS(RADIANS(G591))*COS(RADIANS(E583))*COS(RADIANS(AJ573))))</f>
        <v>#DIV/0!</v>
      </c>
      <c r="AK591" s="3">
        <f>IF(DEGREES(ACOS(SIN(RADIANS(G591))*SIN(RADIANS(E583))+COS(RADIANS(G591))*COS(RADIANS(E583))*COS(RADIANS(AK573))))&gt;90,0,$F$4*$F$5/E582^2*(SIN(RADIANS(G591))*SIN(RADIANS(E583))+COS(RADIANS(G591))*COS(RADIANS(E583))*COS(RADIANS(AK573))))</f>
        <v>0</v>
      </c>
      <c r="AL591" s="3">
        <f>IF(DEGREES(ACOS(SIN(RADIANS(G591))*SIN(RADIANS(E583))+COS(RADIANS(G591))*COS(RADIANS(E583))*COS(RADIANS(AL573))))&gt;90,0,$F$4*$F$5/E582^2*(SIN(RADIANS(G591))*SIN(RADIANS(E583))+COS(RADIANS(G591))*COS(RADIANS(E583))*COS(RADIANS(AL573))))</f>
        <v>0</v>
      </c>
      <c r="AM591" s="3">
        <f>IF(DEGREES(ACOS(SIN(RADIANS(G591))*SIN(RADIANS(E583))+COS(RADIANS(G591))*COS(RADIANS(E583))*COS(RADIANS(AM573))))&gt;90,0,$F$4*$F$5/E582^2*(SIN(RADIANS(G591))*SIN(RADIANS(E583))+COS(RADIANS(G591))*COS(RADIANS(E583))*COS(RADIANS(AM573))))</f>
        <v>0</v>
      </c>
      <c r="AN591" s="3">
        <f>IF(DEGREES(ACOS(SIN(RADIANS(G591))*SIN(RADIANS(E583))+COS(RADIANS(G591))*COS(RADIANS(E583))*COS(RADIANS(AN573))))&gt;90,0,$F$4*$F$5/E582^2*(SIN(RADIANS(G591))*SIN(RADIANS(E583))+COS(RADIANS(G591))*COS(RADIANS(E583))*COS(RADIANS(AN573))))</f>
        <v>0</v>
      </c>
      <c r="AO591" s="3">
        <f>IF(DEGREES(ACOS(SIN(RADIANS(G591))*SIN(RADIANS(E583))+COS(RADIANS(G591))*COS(RADIANS(E583))*COS(RADIANS(AO573))))&gt;90,0,$F$4*$F$5/E582^2*(SIN(RADIANS(G591))*SIN(RADIANS(E583))+COS(RADIANS(G591))*COS(RADIANS(E583))*COS(RADIANS(AO573))))</f>
        <v>0</v>
      </c>
      <c r="AP591" s="3">
        <f>IF(DEGREES(ACOS(SIN(RADIANS(G591))*SIN(RADIANS(E583))+COS(RADIANS(G591))*COS(RADIANS(E583))*COS(RADIANS(AP573))))&gt;90,0,$F$4*$F$5/E582^2*(SIN(RADIANS(G591))*SIN(RADIANS(E583))+COS(RADIANS(G591))*COS(RADIANS(E583))*COS(RADIANS(AP573))))</f>
        <v>0</v>
      </c>
      <c r="AQ591" s="3">
        <f>IF(DEGREES(ACOS(SIN(RADIANS(G591))*SIN(RADIANS(E583))+COS(RADIANS(G591))*COS(RADIANS(E583))*COS(RADIANS(AQ573))))&gt;90,0,$F$4*$F$5/E582^2*(SIN(RADIANS(G591))*SIN(RADIANS(E583))+COS(RADIANS(G591))*COS(RADIANS(E583))*COS(RADIANS(AQ573))))</f>
        <v>0</v>
      </c>
      <c r="AR591" s="3">
        <f>IF(DEGREES(ACOS(SIN(RADIANS(G591))*SIN(RADIANS(E583))+COS(RADIANS(G591))*COS(RADIANS(E583))*COS(RADIANS(AR573))))&gt;90,0,$F$4*$F$5/E582^2*(SIN(RADIANS(G591))*SIN(RADIANS(E583))+COS(RADIANS(G591))*COS(RADIANS(E583))*COS(RADIANS(AR573))))</f>
        <v>0</v>
      </c>
    </row>
    <row r="592" spans="2:44" ht="15.75" customHeight="1" x14ac:dyDescent="0.2">
      <c r="G592" s="3">
        <v>-80</v>
      </c>
      <c r="I592" s="3">
        <f>IF(DEGREES(ACOS(SIN(RADIANS(G592))*SIN(RADIANS(E583))+COS(RADIANS(G592))*COS(RADIANS(E583))*COS(RADIANS(I573))))&gt;90,0,$F$4*$F$5/E582^2*(SIN(RADIANS(G592))*SIN(RADIANS(E583))+COS(RADIANS(G592))*COS(RADIANS(E583))*COS(RADIANS(I573))))</f>
        <v>0</v>
      </c>
      <c r="J592" s="3">
        <f>IF(DEGREES(ACOS(SIN(RADIANS(G592))*SIN(RADIANS(E583))+COS(RADIANS(G592))*COS(RADIANS(E583))*COS(RADIANS(J573))))&gt;90,0,$F$4*$F$5/E582^2*(SIN(RADIANS(G592))*SIN(RADIANS(E583))+COS(RADIANS(G592))*COS(RADIANS(E583))*COS(RADIANS(J573))))</f>
        <v>0</v>
      </c>
      <c r="K592" s="3">
        <f>IF(DEGREES(ACOS(SIN(RADIANS(G592))*SIN(RADIANS(E583))+COS(RADIANS(G592))*COS(RADIANS(E583))*COS(RADIANS(K573))))&gt;90,0,$F$4*$F$5/E582^2*(SIN(RADIANS(G592))*SIN(RADIANS(E583))+COS(RADIANS(G592))*COS(RADIANS(E583))*COS(RADIANS(K573))))</f>
        <v>0</v>
      </c>
      <c r="L592" s="3">
        <f>IF(DEGREES(ACOS(SIN(RADIANS(G592))*SIN(RADIANS(E583))+COS(RADIANS(G592))*COS(RADIANS(E583))*COS(RADIANS(L573))))&gt;90,0,$F$4*$F$5/E582^2*(SIN(RADIANS(G592))*SIN(RADIANS(E583))+COS(RADIANS(G592))*COS(RADIANS(E583))*COS(RADIANS(L573))))</f>
        <v>0</v>
      </c>
      <c r="M592" s="3">
        <f>IF(DEGREES(ACOS(SIN(RADIANS(G592))*SIN(RADIANS(E583))+COS(RADIANS(G592))*COS(RADIANS(E583))*COS(RADIANS(M573))))&gt;90,0,$F$4*$F$5/E582^2*(SIN(RADIANS(G592))*SIN(RADIANS(E583))+COS(RADIANS(G592))*COS(RADIANS(E583))*COS(RADIANS(M573))))</f>
        <v>0</v>
      </c>
      <c r="N592" s="3">
        <f>IF(DEGREES(ACOS(SIN(RADIANS(G592))*SIN(RADIANS(E583))+COS(RADIANS(G592))*COS(RADIANS(E583))*COS(RADIANS(N573))))&gt;90,0,$F$4*$F$5/E582^2*(SIN(RADIANS(G592))*SIN(RADIANS(E583))+COS(RADIANS(G592))*COS(RADIANS(E583))*COS(RADIANS(N573))))</f>
        <v>0</v>
      </c>
      <c r="O592" s="3">
        <f>IF(DEGREES(ACOS(SIN(RADIANS(G592))*SIN(RADIANS(E583))+COS(RADIANS(G592))*COS(RADIANS(E583))*COS(RADIANS(O573))))&gt;90,0,$F$4*$F$5/E582^2*(SIN(RADIANS(G592))*SIN(RADIANS(E583))+COS(RADIANS(G592))*COS(RADIANS(E583))*COS(RADIANS(O573))))</f>
        <v>0</v>
      </c>
      <c r="P592" s="3">
        <f>IF(DEGREES(ACOS(SIN(RADIANS(G592))*SIN(RADIANS(E583))+COS(RADIANS(G592))*COS(RADIANS(E583))*COS(RADIANS(P573))))&gt;90,0,$F$4*$F$5/E582^2*(SIN(RADIANS(G592))*SIN(RADIANS(E583))+COS(RADIANS(G592))*COS(RADIANS(E583))*COS(RADIANS(P573))))</f>
        <v>0</v>
      </c>
      <c r="Q592" s="3">
        <f>IF(DEGREES(ACOS(SIN(RADIANS(G592))*SIN(RADIANS(E583))+COS(RADIANS(G592))*COS(RADIANS(E583))*COS(RADIANS(Q573))))&gt;90,0,$F$4*$F$5/E582^2*(SIN(RADIANS(G592))*SIN(RADIANS(E583))+COS(RADIANS(G592))*COS(RADIANS(E583))*COS(RADIANS(Q573))))</f>
        <v>0</v>
      </c>
      <c r="R592" s="3" t="e">
        <f>IF(DEGREES(ACOS(SIN(RADIANS(G592))*SIN(RADIANS(E583))+COS(RADIANS(G592))*COS(RADIANS(E583))*COS(RADIANS(R573))))&gt;90,0,$F$4*$F$5/E582^2*(SIN(RADIANS(G592))*SIN(RADIANS(E583))+COS(RADIANS(G592))*COS(RADIANS(E583))*COS(RADIANS(R573))))</f>
        <v>#DIV/0!</v>
      </c>
      <c r="S592" s="3" t="e">
        <f>IF(DEGREES(ACOS(SIN(RADIANS(G592))*SIN(RADIANS(E583))+COS(RADIANS(G592))*COS(RADIANS(E583))*COS(RADIANS(S573))))&gt;90,0,$F$4*$F$5/E582^2*(SIN(RADIANS(G592))*SIN(RADIANS(E583))+COS(RADIANS(G592))*COS(RADIANS(E583))*COS(RADIANS(S573))))</f>
        <v>#DIV/0!</v>
      </c>
      <c r="T592" s="3" t="e">
        <f>IF(DEGREES(ACOS(SIN(RADIANS(G592))*SIN(RADIANS(E583))+COS(RADIANS(G592))*COS(RADIANS(E583))*COS(RADIANS(T573))))&gt;90,0,$F$4*$F$5/E582^2*(SIN(RADIANS(G592))*SIN(RADIANS(E583))+COS(RADIANS(G592))*COS(RADIANS(E583))*COS(RADIANS(T573))))</f>
        <v>#DIV/0!</v>
      </c>
      <c r="U592" s="3" t="e">
        <f>IF(DEGREES(ACOS(SIN(RADIANS(G592))*SIN(RADIANS(E583))+COS(RADIANS(G592))*COS(RADIANS(E583))*COS(RADIANS(U573))))&gt;90,0,$F$4*$F$5/E582^2*(SIN(RADIANS(G592))*SIN(RADIANS(E583))+COS(RADIANS(G592))*COS(RADIANS(E583))*COS(RADIANS(U573))))</f>
        <v>#DIV/0!</v>
      </c>
      <c r="V592" s="3" t="e">
        <f>IF(DEGREES(ACOS(SIN(RADIANS(G592))*SIN(RADIANS(E583))+COS(RADIANS(G592))*COS(RADIANS(E583))*COS(RADIANS(V573))))&gt;90,0,$F$4*$F$5/E582^2*(SIN(RADIANS(G592))*SIN(RADIANS(E583))+COS(RADIANS(G592))*COS(RADIANS(E583))*COS(RADIANS(V573))))</f>
        <v>#DIV/0!</v>
      </c>
      <c r="W592" s="3" t="e">
        <f>IF(DEGREES(ACOS(SIN(RADIANS(G592))*SIN(RADIANS(E583))+COS(RADIANS(G592))*COS(RADIANS(E583))*COS(RADIANS(W573))))&gt;90,0,$F$4*$F$5/E582^2*(SIN(RADIANS(G592))*SIN(RADIANS(E583))+COS(RADIANS(G592))*COS(RADIANS(E583))*COS(RADIANS(W573))))</f>
        <v>#DIV/0!</v>
      </c>
      <c r="X592" s="3" t="e">
        <f>IF(DEGREES(ACOS(SIN(RADIANS(G592))*SIN(RADIANS(E583))+COS(RADIANS(G592))*COS(RADIANS(E583))*COS(RADIANS(X573))))&gt;90,0,$F$4*$F$5/E582^2*(SIN(RADIANS(G592))*SIN(RADIANS(E583))+COS(RADIANS(G592))*COS(RADIANS(E583))*COS(RADIANS(X573))))</f>
        <v>#DIV/0!</v>
      </c>
      <c r="Y592" s="3" t="e">
        <f>IF(DEGREES(ACOS(SIN(RADIANS(G592))*SIN(RADIANS(E583))+COS(RADIANS(G592))*COS(RADIANS(E583))*COS(RADIANS(Y573))))&gt;90,0,$F$4*$F$5/E582^2*(SIN(RADIANS(G592))*SIN(RADIANS(E583))+COS(RADIANS(G592))*COS(RADIANS(E583))*COS(RADIANS(Y573))))</f>
        <v>#DIV/0!</v>
      </c>
      <c r="Z592" s="3" t="e">
        <f>IF(DEGREES(ACOS(SIN(RADIANS(G592))*SIN(RADIANS(E583))+COS(RADIANS(G592))*COS(RADIANS(E583))*COS(RADIANS(Z573))))&gt;90,0,$F$4*$F$5/E582^2*(SIN(RADIANS(G592))*SIN(RADIANS(E583))+COS(RADIANS(G592))*COS(RADIANS(E583))*COS(RADIANS(Z573))))</f>
        <v>#DIV/0!</v>
      </c>
      <c r="AA592" s="3" t="e">
        <f>IF(DEGREES(ACOS(SIN(RADIANS(G592))*SIN(RADIANS(E583))+COS(RADIANS(G592))*COS(RADIANS(E583))*COS(RADIANS(AA573))))&gt;90,0,$F$4*$F$5/E582^2*(SIN(RADIANS(G592))*SIN(RADIANS(E583))+COS(RADIANS(G592))*COS(RADIANS(E583))*COS(RADIANS(AA573))))</f>
        <v>#DIV/0!</v>
      </c>
      <c r="AB592" s="3" t="e">
        <f>IF(DEGREES(ACOS(SIN(RADIANS(G592))*SIN(RADIANS(E583))+COS(RADIANS(G592))*COS(RADIANS(E583))*COS(RADIANS(AB573))))&gt;90,0,$F$4*$F$5/E582^2*(SIN(RADIANS(G592))*SIN(RADIANS(E583))+COS(RADIANS(G592))*COS(RADIANS(E583))*COS(RADIANS(AB573))))</f>
        <v>#DIV/0!</v>
      </c>
      <c r="AC592" s="3" t="e">
        <f>IF(DEGREES(ACOS(SIN(RADIANS(G592))*SIN(RADIANS(E583))+COS(RADIANS(G592))*COS(RADIANS(E583))*COS(RADIANS(AC573))))&gt;90,0,$F$4*$F$5/E582^2*(SIN(RADIANS(G592))*SIN(RADIANS(E583))+COS(RADIANS(G592))*COS(RADIANS(E583))*COS(RADIANS(AC573))))</f>
        <v>#DIV/0!</v>
      </c>
      <c r="AD592" s="3" t="e">
        <f>IF(DEGREES(ACOS(SIN(RADIANS(G592))*SIN(RADIANS(E583))+COS(RADIANS(G592))*COS(RADIANS(E583))*COS(RADIANS(AD573))))&gt;90,0,$F$4*$F$5/E582^2*(SIN(RADIANS(G592))*SIN(RADIANS(E583))+COS(RADIANS(G592))*COS(RADIANS(E583))*COS(RADIANS(AD573))))</f>
        <v>#DIV/0!</v>
      </c>
      <c r="AE592" s="3" t="e">
        <f>IF(DEGREES(ACOS(SIN(RADIANS(G592))*SIN(RADIANS(E583))+COS(RADIANS(G592))*COS(RADIANS(E583))*COS(RADIANS(AE573))))&gt;90,0,$F$4*$F$5/E582^2*(SIN(RADIANS(G592))*SIN(RADIANS(E583))+COS(RADIANS(G592))*COS(RADIANS(E583))*COS(RADIANS(AE573))))</f>
        <v>#DIV/0!</v>
      </c>
      <c r="AF592" s="3" t="e">
        <f>IF(DEGREES(ACOS(SIN(RADIANS(G592))*SIN(RADIANS(E583))+COS(RADIANS(G592))*COS(RADIANS(E583))*COS(RADIANS(AF573))))&gt;90,0,$F$4*$F$5/E582^2*(SIN(RADIANS(G592))*SIN(RADIANS(E583))+COS(RADIANS(G592))*COS(RADIANS(E583))*COS(RADIANS(AF573))))</f>
        <v>#DIV/0!</v>
      </c>
      <c r="AG592" s="3" t="e">
        <f>IF(DEGREES(ACOS(SIN(RADIANS(G592))*SIN(RADIANS(E583))+COS(RADIANS(G592))*COS(RADIANS(E583))*COS(RADIANS(AG573))))&gt;90,0,$F$4*$F$5/E582^2*(SIN(RADIANS(G592))*SIN(RADIANS(E583))+COS(RADIANS(G592))*COS(RADIANS(E583))*COS(RADIANS(AG573))))</f>
        <v>#DIV/0!</v>
      </c>
      <c r="AH592" s="3" t="e">
        <f>IF(DEGREES(ACOS(SIN(RADIANS(G592))*SIN(RADIANS(E583))+COS(RADIANS(G592))*COS(RADIANS(E583))*COS(RADIANS(AH573))))&gt;90,0,$F$4*$F$5/E582^2*(SIN(RADIANS(G592))*SIN(RADIANS(E583))+COS(RADIANS(G592))*COS(RADIANS(E583))*COS(RADIANS(AH573))))</f>
        <v>#DIV/0!</v>
      </c>
      <c r="AI592" s="3" t="e">
        <f>IF(DEGREES(ACOS(SIN(RADIANS(G592))*SIN(RADIANS(E583))+COS(RADIANS(G592))*COS(RADIANS(E583))*COS(RADIANS(AI573))))&gt;90,0,$F$4*$F$5/E582^2*(SIN(RADIANS(G592))*SIN(RADIANS(E583))+COS(RADIANS(G592))*COS(RADIANS(E583))*COS(RADIANS(AI573))))</f>
        <v>#DIV/0!</v>
      </c>
      <c r="AJ592" s="3" t="e">
        <f>IF(DEGREES(ACOS(SIN(RADIANS(G592))*SIN(RADIANS(E583))+COS(RADIANS(G592))*COS(RADIANS(E583))*COS(RADIANS(AJ573))))&gt;90,0,$F$4*$F$5/E582^2*(SIN(RADIANS(G592))*SIN(RADIANS(E583))+COS(RADIANS(G592))*COS(RADIANS(E583))*COS(RADIANS(AJ573))))</f>
        <v>#DIV/0!</v>
      </c>
      <c r="AK592" s="3">
        <f>IF(DEGREES(ACOS(SIN(RADIANS(G592))*SIN(RADIANS(E583))+COS(RADIANS(G592))*COS(RADIANS(E583))*COS(RADIANS(AK573))))&gt;90,0,$F$4*$F$5/E582^2*(SIN(RADIANS(G592))*SIN(RADIANS(E583))+COS(RADIANS(G592))*COS(RADIANS(E583))*COS(RADIANS(AK573))))</f>
        <v>0</v>
      </c>
      <c r="AL592" s="3">
        <f>IF(DEGREES(ACOS(SIN(RADIANS(G592))*SIN(RADIANS(E583))+COS(RADIANS(G592))*COS(RADIANS(E583))*COS(RADIANS(AL573))))&gt;90,0,$F$4*$F$5/E582^2*(SIN(RADIANS(G592))*SIN(RADIANS(E583))+COS(RADIANS(G592))*COS(RADIANS(E583))*COS(RADIANS(AL573))))</f>
        <v>0</v>
      </c>
      <c r="AM592" s="3">
        <f>IF(DEGREES(ACOS(SIN(RADIANS(G592))*SIN(RADIANS(E583))+COS(RADIANS(G592))*COS(RADIANS(E583))*COS(RADIANS(AM573))))&gt;90,0,$F$4*$F$5/E582^2*(SIN(RADIANS(G592))*SIN(RADIANS(E583))+COS(RADIANS(G592))*COS(RADIANS(E583))*COS(RADIANS(AM573))))</f>
        <v>0</v>
      </c>
      <c r="AN592" s="3">
        <f>IF(DEGREES(ACOS(SIN(RADIANS(G592))*SIN(RADIANS(E583))+COS(RADIANS(G592))*COS(RADIANS(E583))*COS(RADIANS(AN573))))&gt;90,0,$F$4*$F$5/E582^2*(SIN(RADIANS(G592))*SIN(RADIANS(E583))+COS(RADIANS(G592))*COS(RADIANS(E583))*COS(RADIANS(AN573))))</f>
        <v>0</v>
      </c>
      <c r="AO592" s="3">
        <f>IF(DEGREES(ACOS(SIN(RADIANS(G592))*SIN(RADIANS(E583))+COS(RADIANS(G592))*COS(RADIANS(E583))*COS(RADIANS(AO573))))&gt;90,0,$F$4*$F$5/E582^2*(SIN(RADIANS(G592))*SIN(RADIANS(E583))+COS(RADIANS(G592))*COS(RADIANS(E583))*COS(RADIANS(AO573))))</f>
        <v>0</v>
      </c>
      <c r="AP592" s="3">
        <f>IF(DEGREES(ACOS(SIN(RADIANS(G592))*SIN(RADIANS(E583))+COS(RADIANS(G592))*COS(RADIANS(E583))*COS(RADIANS(AP573))))&gt;90,0,$F$4*$F$5/E582^2*(SIN(RADIANS(G592))*SIN(RADIANS(E583))+COS(RADIANS(G592))*COS(RADIANS(E583))*COS(RADIANS(AP573))))</f>
        <v>0</v>
      </c>
      <c r="AQ592" s="3">
        <f>IF(DEGREES(ACOS(SIN(RADIANS(G592))*SIN(RADIANS(E583))+COS(RADIANS(G592))*COS(RADIANS(E583))*COS(RADIANS(AQ573))))&gt;90,0,$F$4*$F$5/E582^2*(SIN(RADIANS(G592))*SIN(RADIANS(E583))+COS(RADIANS(G592))*COS(RADIANS(E583))*COS(RADIANS(AQ573))))</f>
        <v>0</v>
      </c>
      <c r="AR592" s="3">
        <f>IF(DEGREES(ACOS(SIN(RADIANS(G592))*SIN(RADIANS(E583))+COS(RADIANS(G592))*COS(RADIANS(E583))*COS(RADIANS(AR573))))&gt;90,0,$F$4*$F$5/E582^2*(SIN(RADIANS(G592))*SIN(RADIANS(E583))+COS(RADIANS(G592))*COS(RADIANS(E583))*COS(RADIANS(AR573))))</f>
        <v>0</v>
      </c>
    </row>
    <row r="593" spans="2:44" ht="15.75" customHeight="1" x14ac:dyDescent="0.2">
      <c r="G593" s="3">
        <v>-90</v>
      </c>
      <c r="I593" s="3" t="e">
        <f>IF(DEGREES(ACOS(SIN(RADIANS(G593))*SIN(RADIANS(E583))+COS(RADIANS(G593))*COS(RADIANS(E583))*COS(RADIANS(I573))))&gt;90,0,$F$4*$F$5/E582^2*(SIN(RADIANS(G593))*SIN(RADIANS(E583))+COS(RADIANS(G593))*COS(RADIANS(E583))*COS(RADIANS(I573))))</f>
        <v>#DIV/0!</v>
      </c>
      <c r="J593" s="3" t="e">
        <f>IF(DEGREES(ACOS(SIN(RADIANS(G593))*SIN(RADIANS(E583))+COS(RADIANS(G593))*COS(RADIANS(E583))*COS(RADIANS(J573))))&gt;90,0,$F$4*$F$5/E582^2*(SIN(RADIANS(G593))*SIN(RADIANS(E583))+COS(RADIANS(G593))*COS(RADIANS(E583))*COS(RADIANS(J573))))</f>
        <v>#DIV/0!</v>
      </c>
      <c r="K593" s="3" t="e">
        <f>IF(DEGREES(ACOS(SIN(RADIANS(G593))*SIN(RADIANS(E583))+COS(RADIANS(G593))*COS(RADIANS(E583))*COS(RADIANS(K573))))&gt;90,0,$F$4*$F$5/E582^2*(SIN(RADIANS(G593))*SIN(RADIANS(E583))+COS(RADIANS(G593))*COS(RADIANS(E583))*COS(RADIANS(K573))))</f>
        <v>#DIV/0!</v>
      </c>
      <c r="L593" s="3" t="e">
        <f>IF(DEGREES(ACOS(SIN(RADIANS(G593))*SIN(RADIANS(E583))+COS(RADIANS(G593))*COS(RADIANS(E583))*COS(RADIANS(L573))))&gt;90,0,$F$4*$F$5/E582^2*(SIN(RADIANS(G593))*SIN(RADIANS(E583))+COS(RADIANS(G593))*COS(RADIANS(E583))*COS(RADIANS(L573))))</f>
        <v>#DIV/0!</v>
      </c>
      <c r="M593" s="3" t="e">
        <f>IF(DEGREES(ACOS(SIN(RADIANS(G593))*SIN(RADIANS(E583))+COS(RADIANS(G593))*COS(RADIANS(E583))*COS(RADIANS(M573))))&gt;90,0,$F$4*$F$5/E582^2*(SIN(RADIANS(G593))*SIN(RADIANS(E583))+COS(RADIANS(G593))*COS(RADIANS(E583))*COS(RADIANS(M573))))</f>
        <v>#DIV/0!</v>
      </c>
      <c r="N593" s="3" t="e">
        <f>IF(DEGREES(ACOS(SIN(RADIANS(G593))*SIN(RADIANS(E583))+COS(RADIANS(G593))*COS(RADIANS(E583))*COS(RADIANS(N573))))&gt;90,0,$F$4*$F$5/E582^2*(SIN(RADIANS(G593))*SIN(RADIANS(E583))+COS(RADIANS(G593))*COS(RADIANS(E583))*COS(RADIANS(N573))))</f>
        <v>#DIV/0!</v>
      </c>
      <c r="O593" s="3" t="e">
        <f>IF(DEGREES(ACOS(SIN(RADIANS(G593))*SIN(RADIANS(E583))+COS(RADIANS(G593))*COS(RADIANS(E583))*COS(RADIANS(O573))))&gt;90,0,$F$4*$F$5/E582^2*(SIN(RADIANS(G593))*SIN(RADIANS(E583))+COS(RADIANS(G593))*COS(RADIANS(E583))*COS(RADIANS(O573))))</f>
        <v>#DIV/0!</v>
      </c>
      <c r="P593" s="3" t="e">
        <f>IF(DEGREES(ACOS(SIN(RADIANS(G593))*SIN(RADIANS(E583))+COS(RADIANS(G593))*COS(RADIANS(E583))*COS(RADIANS(P573))))&gt;90,0,$F$4*$F$5/E582^2*(SIN(RADIANS(G593))*SIN(RADIANS(E583))+COS(RADIANS(G593))*COS(RADIANS(E583))*COS(RADIANS(P573))))</f>
        <v>#DIV/0!</v>
      </c>
      <c r="Q593" s="3" t="e">
        <f>IF(DEGREES(ACOS(SIN(RADIANS(G593))*SIN(RADIANS(E583))+COS(RADIANS(G593))*COS(RADIANS(E583))*COS(RADIANS(Q573))))&gt;90,0,$F$4*$F$5/E582^2*(SIN(RADIANS(G593))*SIN(RADIANS(E583))+COS(RADIANS(G593))*COS(RADIANS(E583))*COS(RADIANS(Q573))))</f>
        <v>#DIV/0!</v>
      </c>
      <c r="R593" s="3" t="e">
        <f>IF(DEGREES(ACOS(SIN(RADIANS(G593))*SIN(RADIANS(E583))+COS(RADIANS(G593))*COS(RADIANS(E583))*COS(RADIANS(R573))))&gt;90,0,$F$4*$F$5/E582^2*(SIN(RADIANS(G593))*SIN(RADIANS(E583))+COS(RADIANS(G593))*COS(RADIANS(E583))*COS(RADIANS(R573))))</f>
        <v>#DIV/0!</v>
      </c>
      <c r="S593" s="3" t="e">
        <f>IF(DEGREES(ACOS(SIN(RADIANS(G593))*SIN(RADIANS(E583))+COS(RADIANS(G593))*COS(RADIANS(E583))*COS(RADIANS(S573))))&gt;90,0,$F$4*$F$5/E582^2*(SIN(RADIANS(G593))*SIN(RADIANS(E583))+COS(RADIANS(G593))*COS(RADIANS(E583))*COS(RADIANS(S573))))</f>
        <v>#DIV/0!</v>
      </c>
      <c r="T593" s="3" t="e">
        <f>IF(DEGREES(ACOS(SIN(RADIANS(G593))*SIN(RADIANS(E583))+COS(RADIANS(G593))*COS(RADIANS(E583))*COS(RADIANS(T573))))&gt;90,0,$F$4*$F$5/E582^2*(SIN(RADIANS(G593))*SIN(RADIANS(E583))+COS(RADIANS(G593))*COS(RADIANS(E583))*COS(RADIANS(T573))))</f>
        <v>#DIV/0!</v>
      </c>
      <c r="U593" s="3" t="e">
        <f>IF(DEGREES(ACOS(SIN(RADIANS(G593))*SIN(RADIANS(E583))+COS(RADIANS(G593))*COS(RADIANS(E583))*COS(RADIANS(U573))))&gt;90,0,$F$4*$F$5/E582^2*(SIN(RADIANS(G593))*SIN(RADIANS(E583))+COS(RADIANS(G593))*COS(RADIANS(E583))*COS(RADIANS(U573))))</f>
        <v>#DIV/0!</v>
      </c>
      <c r="V593" s="3" t="e">
        <f>IF(DEGREES(ACOS(SIN(RADIANS(G593))*SIN(RADIANS(E583))+COS(RADIANS(G593))*COS(RADIANS(E583))*COS(RADIANS(V573))))&gt;90,0,$F$4*$F$5/E582^2*(SIN(RADIANS(G593))*SIN(RADIANS(E583))+COS(RADIANS(G593))*COS(RADIANS(E583))*COS(RADIANS(V573))))</f>
        <v>#DIV/0!</v>
      </c>
      <c r="W593" s="3" t="e">
        <f>IF(DEGREES(ACOS(SIN(RADIANS(G593))*SIN(RADIANS(E583))+COS(RADIANS(G593))*COS(RADIANS(E583))*COS(RADIANS(W573))))&gt;90,0,$F$4*$F$5/E582^2*(SIN(RADIANS(G593))*SIN(RADIANS(E583))+COS(RADIANS(G593))*COS(RADIANS(E583))*COS(RADIANS(W573))))</f>
        <v>#DIV/0!</v>
      </c>
      <c r="X593" s="3" t="e">
        <f>IF(DEGREES(ACOS(SIN(RADIANS(G593))*SIN(RADIANS(E583))+COS(RADIANS(G593))*COS(RADIANS(E583))*COS(RADIANS(X573))))&gt;90,0,$F$4*$F$5/E582^2*(SIN(RADIANS(G593))*SIN(RADIANS(E583))+COS(RADIANS(G593))*COS(RADIANS(E583))*COS(RADIANS(X573))))</f>
        <v>#DIV/0!</v>
      </c>
      <c r="Y593" s="3" t="e">
        <f>IF(DEGREES(ACOS(SIN(RADIANS(G593))*SIN(RADIANS(E583))+COS(RADIANS(G593))*COS(RADIANS(E583))*COS(RADIANS(Y573))))&gt;90,0,$F$4*$F$5/E582^2*(SIN(RADIANS(G593))*SIN(RADIANS(E583))+COS(RADIANS(G593))*COS(RADIANS(E583))*COS(RADIANS(Y573))))</f>
        <v>#DIV/0!</v>
      </c>
      <c r="Z593" s="3" t="e">
        <f>IF(DEGREES(ACOS(SIN(RADIANS(G593))*SIN(RADIANS(E583))+COS(RADIANS(G593))*COS(RADIANS(E583))*COS(RADIANS(Z573))))&gt;90,0,$F$4*$F$5/E582^2*(SIN(RADIANS(G593))*SIN(RADIANS(E583))+COS(RADIANS(G593))*COS(RADIANS(E583))*COS(RADIANS(Z573))))</f>
        <v>#DIV/0!</v>
      </c>
      <c r="AA593" s="3" t="e">
        <f>IF(DEGREES(ACOS(SIN(RADIANS(G593))*SIN(RADIANS(E583))+COS(RADIANS(G593))*COS(RADIANS(E583))*COS(RADIANS(AA573))))&gt;90,0,$F$4*$F$5/E582^2*(SIN(RADIANS(G593))*SIN(RADIANS(E583))+COS(RADIANS(G593))*COS(RADIANS(E583))*COS(RADIANS(AA573))))</f>
        <v>#DIV/0!</v>
      </c>
      <c r="AB593" s="3" t="e">
        <f>IF(DEGREES(ACOS(SIN(RADIANS(G593))*SIN(RADIANS(E583))+COS(RADIANS(G593))*COS(RADIANS(E583))*COS(RADIANS(AB573))))&gt;90,0,$F$4*$F$5/E582^2*(SIN(RADIANS(G593))*SIN(RADIANS(E583))+COS(RADIANS(G593))*COS(RADIANS(E583))*COS(RADIANS(AB573))))</f>
        <v>#DIV/0!</v>
      </c>
      <c r="AC593" s="3" t="e">
        <f>IF(DEGREES(ACOS(SIN(RADIANS(G593))*SIN(RADIANS(E583))+COS(RADIANS(G593))*COS(RADIANS(E583))*COS(RADIANS(AC573))))&gt;90,0,$F$4*$F$5/E582^2*(SIN(RADIANS(G593))*SIN(RADIANS(E583))+COS(RADIANS(G593))*COS(RADIANS(E583))*COS(RADIANS(AC573))))</f>
        <v>#DIV/0!</v>
      </c>
      <c r="AD593" s="3" t="e">
        <f>IF(DEGREES(ACOS(SIN(RADIANS(G593))*SIN(RADIANS(E583))+COS(RADIANS(G593))*COS(RADIANS(E583))*COS(RADIANS(AD573))))&gt;90,0,$F$4*$F$5/E582^2*(SIN(RADIANS(G593))*SIN(RADIANS(E583))+COS(RADIANS(G593))*COS(RADIANS(E583))*COS(RADIANS(AD573))))</f>
        <v>#DIV/0!</v>
      </c>
      <c r="AE593" s="3" t="e">
        <f>IF(DEGREES(ACOS(SIN(RADIANS(G593))*SIN(RADIANS(E583))+COS(RADIANS(G593))*COS(RADIANS(E583))*COS(RADIANS(AE573))))&gt;90,0,$F$4*$F$5/E582^2*(SIN(RADIANS(G593))*SIN(RADIANS(E583))+COS(RADIANS(G593))*COS(RADIANS(E583))*COS(RADIANS(AE573))))</f>
        <v>#DIV/0!</v>
      </c>
      <c r="AF593" s="3" t="e">
        <f>IF(DEGREES(ACOS(SIN(RADIANS(G593))*SIN(RADIANS(E583))+COS(RADIANS(G593))*COS(RADIANS(E583))*COS(RADIANS(AF573))))&gt;90,0,$F$4*$F$5/E582^2*(SIN(RADIANS(G593))*SIN(RADIANS(E583))+COS(RADIANS(G593))*COS(RADIANS(E583))*COS(RADIANS(AF573))))</f>
        <v>#DIV/0!</v>
      </c>
      <c r="AG593" s="3" t="e">
        <f>IF(DEGREES(ACOS(SIN(RADIANS(G593))*SIN(RADIANS(E583))+COS(RADIANS(G593))*COS(RADIANS(E583))*COS(RADIANS(AG573))))&gt;90,0,$F$4*$F$5/E582^2*(SIN(RADIANS(G593))*SIN(RADIANS(E583))+COS(RADIANS(G593))*COS(RADIANS(E583))*COS(RADIANS(AG573))))</f>
        <v>#DIV/0!</v>
      </c>
      <c r="AH593" s="3" t="e">
        <f>IF(DEGREES(ACOS(SIN(RADIANS(G593))*SIN(RADIANS(E583))+COS(RADIANS(G593))*COS(RADIANS(E583))*COS(RADIANS(AH573))))&gt;90,0,$F$4*$F$5/E582^2*(SIN(RADIANS(G593))*SIN(RADIANS(E583))+COS(RADIANS(G593))*COS(RADIANS(E583))*COS(RADIANS(AH573))))</f>
        <v>#DIV/0!</v>
      </c>
      <c r="AI593" s="3" t="e">
        <f>IF(DEGREES(ACOS(SIN(RADIANS(G593))*SIN(RADIANS(E583))+COS(RADIANS(G593))*COS(RADIANS(E583))*COS(RADIANS(AI573))))&gt;90,0,$F$4*$F$5/E582^2*(SIN(RADIANS(G593))*SIN(RADIANS(E583))+COS(RADIANS(G593))*COS(RADIANS(E583))*COS(RADIANS(AI573))))</f>
        <v>#DIV/0!</v>
      </c>
      <c r="AJ593" s="3" t="e">
        <f>IF(DEGREES(ACOS(SIN(RADIANS(G593))*SIN(RADIANS(E583))+COS(RADIANS(G593))*COS(RADIANS(E583))*COS(RADIANS(AJ573))))&gt;90,0,$F$4*$F$5/E582^2*(SIN(RADIANS(G593))*SIN(RADIANS(E583))+COS(RADIANS(G593))*COS(RADIANS(E583))*COS(RADIANS(AJ573))))</f>
        <v>#DIV/0!</v>
      </c>
      <c r="AK593" s="3" t="e">
        <f>IF(DEGREES(ACOS(SIN(RADIANS(G593))*SIN(RADIANS(E583))+COS(RADIANS(G593))*COS(RADIANS(E583))*COS(RADIANS(AK573))))&gt;90,0,$F$4*$F$5/E582^2*(SIN(RADIANS(G593))*SIN(RADIANS(E583))+COS(RADIANS(G593))*COS(RADIANS(E583))*COS(RADIANS(AK573))))</f>
        <v>#DIV/0!</v>
      </c>
      <c r="AL593" s="3" t="e">
        <f>IF(DEGREES(ACOS(SIN(RADIANS(G593))*SIN(RADIANS(E583))+COS(RADIANS(G593))*COS(RADIANS(E583))*COS(RADIANS(AL573))))&gt;90,0,$F$4*$F$5/E582^2*(SIN(RADIANS(G593))*SIN(RADIANS(E583))+COS(RADIANS(G593))*COS(RADIANS(E583))*COS(RADIANS(AL573))))</f>
        <v>#DIV/0!</v>
      </c>
      <c r="AM593" s="3" t="e">
        <f>IF(DEGREES(ACOS(SIN(RADIANS(G593))*SIN(RADIANS(E583))+COS(RADIANS(G593))*COS(RADIANS(E583))*COS(RADIANS(AM573))))&gt;90,0,$F$4*$F$5/E582^2*(SIN(RADIANS(G593))*SIN(RADIANS(E583))+COS(RADIANS(G593))*COS(RADIANS(E583))*COS(RADIANS(AM573))))</f>
        <v>#DIV/0!</v>
      </c>
      <c r="AN593" s="3" t="e">
        <f>IF(DEGREES(ACOS(SIN(RADIANS(G593))*SIN(RADIANS(E583))+COS(RADIANS(G593))*COS(RADIANS(E583))*COS(RADIANS(AN573))))&gt;90,0,$F$4*$F$5/E582^2*(SIN(RADIANS(G593))*SIN(RADIANS(E583))+COS(RADIANS(G593))*COS(RADIANS(E583))*COS(RADIANS(AN573))))</f>
        <v>#DIV/0!</v>
      </c>
      <c r="AO593" s="3" t="e">
        <f>IF(DEGREES(ACOS(SIN(RADIANS(G593))*SIN(RADIANS(E583))+COS(RADIANS(G593))*COS(RADIANS(E583))*COS(RADIANS(AO573))))&gt;90,0,$F$4*$F$5/E582^2*(SIN(RADIANS(G593))*SIN(RADIANS(E583))+COS(RADIANS(G593))*COS(RADIANS(E583))*COS(RADIANS(AO573))))</f>
        <v>#DIV/0!</v>
      </c>
      <c r="AP593" s="3" t="e">
        <f>IF(DEGREES(ACOS(SIN(RADIANS(G593))*SIN(RADIANS(E583))+COS(RADIANS(G593))*COS(RADIANS(E583))*COS(RADIANS(AP573))))&gt;90,0,$F$4*$F$5/E582^2*(SIN(RADIANS(G593))*SIN(RADIANS(E583))+COS(RADIANS(G593))*COS(RADIANS(E583))*COS(RADIANS(AP573))))</f>
        <v>#DIV/0!</v>
      </c>
      <c r="AQ593" s="3" t="e">
        <f>IF(DEGREES(ACOS(SIN(RADIANS(G593))*SIN(RADIANS(E583))+COS(RADIANS(G593))*COS(RADIANS(E583))*COS(RADIANS(AQ573))))&gt;90,0,$F$4*$F$5/E582^2*(SIN(RADIANS(G593))*SIN(RADIANS(E583))+COS(RADIANS(G593))*COS(RADIANS(E583))*COS(RADIANS(AQ573))))</f>
        <v>#DIV/0!</v>
      </c>
      <c r="AR593" s="3" t="e">
        <f>IF(DEGREES(ACOS(SIN(RADIANS(G593))*SIN(RADIANS(E583))+COS(RADIANS(G593))*COS(RADIANS(E583))*COS(RADIANS(AR573))))&gt;90,0,$F$4*$F$5/E582^2*(SIN(RADIANS(G593))*SIN(RADIANS(E583))+COS(RADIANS(G593))*COS(RADIANS(E583))*COS(RADIANS(AR573))))</f>
        <v>#DIV/0!</v>
      </c>
    </row>
    <row r="594" spans="2:44" ht="15.75" customHeight="1" x14ac:dyDescent="0.2"/>
    <row r="595" spans="2:44" ht="15.75" customHeight="1" x14ac:dyDescent="0.2">
      <c r="H595" s="3" t="s">
        <v>771</v>
      </c>
      <c r="I595" s="3">
        <v>180</v>
      </c>
      <c r="J595" s="3">
        <v>170</v>
      </c>
      <c r="K595" s="3">
        <v>160</v>
      </c>
      <c r="L595" s="3">
        <v>150</v>
      </c>
      <c r="M595" s="3">
        <v>140</v>
      </c>
      <c r="N595" s="3">
        <v>130</v>
      </c>
      <c r="O595" s="3">
        <v>120</v>
      </c>
      <c r="P595" s="3">
        <v>110</v>
      </c>
      <c r="Q595" s="3">
        <v>100</v>
      </c>
      <c r="R595" s="3">
        <v>90</v>
      </c>
      <c r="S595" s="3">
        <v>80</v>
      </c>
      <c r="T595" s="3">
        <v>70</v>
      </c>
      <c r="U595" s="3">
        <v>60</v>
      </c>
      <c r="V595" s="3">
        <v>50</v>
      </c>
      <c r="W595" s="3">
        <v>40</v>
      </c>
      <c r="X595" s="3">
        <v>30</v>
      </c>
      <c r="Y595" s="3">
        <v>20</v>
      </c>
      <c r="Z595" s="3">
        <v>10</v>
      </c>
      <c r="AA595" s="3">
        <v>0</v>
      </c>
      <c r="AB595" s="3">
        <v>-10</v>
      </c>
      <c r="AC595" s="3">
        <v>-20</v>
      </c>
      <c r="AD595" s="3">
        <v>-30</v>
      </c>
      <c r="AE595" s="3">
        <v>-40</v>
      </c>
      <c r="AF595" s="3">
        <v>-50</v>
      </c>
      <c r="AG595" s="3">
        <v>-60</v>
      </c>
      <c r="AH595" s="3">
        <v>-70</v>
      </c>
      <c r="AI595" s="3">
        <v>-80</v>
      </c>
      <c r="AJ595" s="3">
        <v>-90</v>
      </c>
      <c r="AK595" s="3">
        <v>-100</v>
      </c>
      <c r="AL595" s="3">
        <v>-110</v>
      </c>
      <c r="AM595" s="3">
        <v>-120</v>
      </c>
      <c r="AN595" s="3">
        <v>-130</v>
      </c>
      <c r="AO595" s="3">
        <v>-140</v>
      </c>
      <c r="AP595" s="3">
        <v>-150</v>
      </c>
      <c r="AQ595" s="3">
        <v>-160</v>
      </c>
      <c r="AR595" s="3">
        <v>-170</v>
      </c>
    </row>
    <row r="596" spans="2:44" ht="15.75" customHeight="1" x14ac:dyDescent="0.2">
      <c r="H596" s="3" t="s">
        <v>782</v>
      </c>
      <c r="I596" s="3">
        <f>IF(ABS(I595-E608)&gt;180,IF(ABS(I595-E608)&gt;360,ABS(I595-E608)-360,360-ABS(I595-E608)),ABS(I595-E608))</f>
        <v>180</v>
      </c>
      <c r="J596" s="3">
        <f>IF(ABS(J595-E608)&gt;180,IF(ABS(J595-E608)&gt;360,ABS(J595-E608)-360,360-ABS(J595-E608)),ABS(J595-E608))</f>
        <v>170</v>
      </c>
      <c r="K596" s="3">
        <f>IF(ABS(K595-E608)&gt;180,IF(ABS(K595-E608)&gt;360,ABS(K595-E608)-360,360-ABS(K595-E608)),ABS(K595-E608))</f>
        <v>160</v>
      </c>
      <c r="L596" s="3">
        <f>IF(ABS(L595-E608)&gt;180,IF(ABS(L595-E608)&gt;360,ABS(L595-E608)-360,360-ABS(L595-E608)),ABS(L595-E608))</f>
        <v>150</v>
      </c>
      <c r="M596" s="3">
        <f>IF(ABS(M595-E608)&gt;180,IF(ABS(M595-E608)&gt;360,ABS(M595-E608)-360,360-ABS(M595-E608)),ABS(M595-E608))</f>
        <v>140</v>
      </c>
      <c r="N596" s="3">
        <f>IF(ABS(N595-E608)&gt;180,IF(ABS(N595-E608)&gt;360,ABS(N595-E608)-360,360-ABS(N595-E608)),ABS(N595-E608))</f>
        <v>130</v>
      </c>
      <c r="O596" s="3">
        <f>IF(ABS(O595-E608)&gt;180,IF(ABS(O595-E608)&gt;360,ABS(O595-E608)-360,360-ABS(O595-E608)),ABS(O595-E608))</f>
        <v>120</v>
      </c>
      <c r="P596" s="3">
        <f>IF(ABS(P595-E608)&gt;180,IF(ABS(P595-E608)&gt;360,ABS(P595-E608)-360,360-ABS(P595-E608)),ABS(P595-E608))</f>
        <v>110</v>
      </c>
      <c r="Q596" s="3">
        <f>IF(ABS(Q595-E608)&gt;180,IF(ABS(Q595-E608)&gt;360,ABS(Q595-E608)-360,360-ABS(Q595-E608)),ABS(Q595-E608))</f>
        <v>100</v>
      </c>
      <c r="R596" s="3">
        <f>IF(ABS(R595-E608)&gt;180,IF(ABS(R595-E608)&gt;360,ABS(R595-E608)-360,360-ABS(R595-E608)),ABS(R595-E608))</f>
        <v>90</v>
      </c>
      <c r="S596" s="3">
        <f>IF(ABS(S595-E608)&gt;180,IF(ABS(S595-E608)&gt;360,ABS(S595-E608)-360,360-ABS(S595-E608)),ABS(S595-E608))</f>
        <v>80</v>
      </c>
      <c r="T596" s="3">
        <f>IF(ABS(T595-E608)&gt;180,IF(ABS(T595-E608)&gt;360,ABS(T595-E608)-360,360-ABS(T595-E608)),ABS(T595-E608))</f>
        <v>70</v>
      </c>
      <c r="U596" s="3">
        <f>IF(ABS(U595-E608)&gt;180,IF(ABS(U595-E608)&gt;360,ABS(U595-E608)-360,360-ABS(U595-E608)),ABS(U595-E608))</f>
        <v>60</v>
      </c>
      <c r="V596" s="3">
        <f>IF(ABS(V595-E608)&gt;180,IF(ABS(V595-E608)&gt;360,ABS(V595-E608)-360,360-ABS(V595-E608)),ABS(V595-E608))</f>
        <v>50</v>
      </c>
      <c r="W596" s="3">
        <f>IF(ABS(W595-E608)&gt;180,IF(ABS(W595-E608)&gt;360,ABS(W595-E608)-360,360-ABS(W595-E608)),ABS(W595-E608))</f>
        <v>40</v>
      </c>
      <c r="X596" s="3">
        <f>IF(ABS(X595-E608)&gt;180,IF(ABS(X595-E608)&gt;360,ABS(X595-E608)-360,360-ABS(X595-E608)),ABS(X595-E608))</f>
        <v>30</v>
      </c>
      <c r="Y596" s="3">
        <f>IF(ABS(Y595-E608)&gt;180,IF(ABS(Y595-E608)&gt;360,ABS(Y595-E608)-360,360-ABS(Y595-E608)),ABS(Y595-E608))</f>
        <v>20</v>
      </c>
      <c r="Z596" s="3">
        <f>IF(ABS(Z595-E608)&gt;180,IF(ABS(Z595-E608)&gt;360,ABS(Z595-E608)-360,360-ABS(Z595-E608)),ABS(Z595-E608))</f>
        <v>10</v>
      </c>
      <c r="AA596" s="3">
        <f>IF(ABS(AA595-E608)&gt;180,IF(ABS(AA595-E608)&gt;360,ABS(AA595-E608)-360,360-ABS(AA595-E608)),ABS(AA595-E608))</f>
        <v>0</v>
      </c>
      <c r="AB596" s="3">
        <f>IF(ABS(AB595-E608)&gt;180,IF(ABS(AB595-E608)&gt;360,ABS(AB595-E608)-360,360-ABS(AB595-E608)),ABS(AB595-E608))</f>
        <v>10</v>
      </c>
      <c r="AC596" s="3">
        <f>IF(ABS(AC595-E608)&gt;180,IF(ABS(AC595-E608)&gt;360,ABS(AC595-E608)-360,360-ABS(AC595-E608)),ABS(AC595-E608))</f>
        <v>20</v>
      </c>
      <c r="AD596" s="3">
        <f>IF(ABS(AD595-E608)&gt;180,IF(ABS(AD595-E608)&gt;360,ABS(AD595-E608)-360,360-ABS(AD595-E608)),ABS(AD595-E608))</f>
        <v>30</v>
      </c>
      <c r="AE596" s="3">
        <f>IF(ABS(AE595-E608)&gt;180,IF(ABS(AE595-E608)&gt;360,ABS(AE595-E608)-360,360-ABS(AE595-E608)),ABS(AE595-E608))</f>
        <v>40</v>
      </c>
      <c r="AF596" s="3">
        <f>IF(ABS(AF595-E608)&gt;180,IF(ABS(AF595-E608)&gt;360,ABS(AF595-E608)-360,360-ABS(AF595-E608)),ABS(AF595-E608))</f>
        <v>50</v>
      </c>
      <c r="AG596" s="3">
        <f>IF(ABS(AG595-E608)&gt;180,IF(ABS(AG595-E608)&gt;360,ABS(AG595-E608)-360,360-ABS(AG595-E608)),ABS(AG595-E608))</f>
        <v>60</v>
      </c>
      <c r="AH596" s="3">
        <f>IF(ABS(AH595-E608)&gt;180,IF(ABS(AH595-E608)&gt;360,ABS(AH595-E608)-360,360-ABS(AH595-E608)),ABS(AH595-E608))</f>
        <v>70</v>
      </c>
      <c r="AI596" s="3">
        <f>IF(ABS(AI595-E608)&gt;180,IF(ABS(AI595-E608)&gt;360,ABS(AI595-E608)-360,360-ABS(AI595-E608)),ABS(AI595-E608))</f>
        <v>80</v>
      </c>
      <c r="AJ596" s="3">
        <f>IF(ABS(AJ595-E608)&gt;180,IF(ABS(AJ595-E608)&gt;360,ABS(AJ595-E608)-360,360-ABS(AJ595-E608)),ABS(AJ595-E608))</f>
        <v>90</v>
      </c>
      <c r="AK596" s="3">
        <f>IF(ABS(AK595-E608)&gt;180,IF(ABS(AK595-E608)&gt;360,ABS(AK595-E608)-360,360-ABS(AK595-E608)),ABS(AK595-E608))</f>
        <v>100</v>
      </c>
      <c r="AL596" s="3">
        <f>IF(ABS(AL595-E608)&gt;180,IF(ABS(AL595-E608)&gt;360,ABS(AL595-E608)-360,360-ABS(AL595-E608)),ABS(AL595-E608))</f>
        <v>110</v>
      </c>
      <c r="AM596" s="3">
        <f>IF(ABS(AM595-E608)&gt;180,IF(ABS(AM595-E608)&gt;360,ABS(AM595-E608)-360,360-ABS(AM595-E608)),ABS(AM595-E608))</f>
        <v>120</v>
      </c>
      <c r="AN596" s="3">
        <f>IF(ABS(AN595-E608)&gt;180,IF(ABS(AN595-E608)&gt;360,ABS(AN595-E608)-360,360-ABS(AN595-E608)),ABS(AN595-E608))</f>
        <v>130</v>
      </c>
      <c r="AO596" s="3">
        <f>IF(ABS(AO595-E608)&gt;180,IF(ABS(AO595-E608)&gt;360,ABS(AO595-E608)-360,360-ABS(AO595-E608)),ABS(AO595-E608))</f>
        <v>140</v>
      </c>
      <c r="AP596" s="3">
        <f>IF(ABS(AP595-E608)&gt;180,IF(ABS(AP595-E608)&gt;360,ABS(AP595-E608)-360,360-ABS(AP595-E608)),ABS(AP595-E608))</f>
        <v>150</v>
      </c>
      <c r="AQ596" s="3">
        <f>IF(ABS(AQ595-E608)&gt;180,IF(ABS(AQ595-E608)&gt;360,ABS(AQ595-E608)-360,360-ABS(AQ595-E608)),ABS(AQ595-E608))</f>
        <v>160</v>
      </c>
      <c r="AR596" s="3">
        <f>IF(ABS(AR595-E608)&gt;180,IF(ABS(AR595-E608)&gt;360,ABS(AR595-E608)-360,360-ABS(AR595-E608)),ABS(AR595-E608))</f>
        <v>170</v>
      </c>
    </row>
    <row r="597" spans="2:44" ht="15.75" customHeight="1" x14ac:dyDescent="0.2">
      <c r="G597" s="3" t="s">
        <v>736</v>
      </c>
    </row>
    <row r="598" spans="2:44" ht="15.75" customHeight="1" x14ac:dyDescent="0.2">
      <c r="B598" s="3" t="s">
        <v>791</v>
      </c>
      <c r="E598" s="3">
        <v>240</v>
      </c>
      <c r="G598" s="3">
        <v>90</v>
      </c>
      <c r="I598" s="3" t="e">
        <f>IF(DEGREES(ACOS(SIN(RADIANS(G598))*SIN(RADIANS(E606))+COS(RADIANS(G598))*COS(RADIANS(E606))*COS(RADIANS(I596))))&gt;90,0,$F$4*$F$5/E605^2*(SIN(RADIANS(G598))*SIN(RADIANS(E606))+COS(RADIANS(G598))*COS(RADIANS(E606))*COS(RADIANS(I596))))</f>
        <v>#DIV/0!</v>
      </c>
      <c r="J598" s="3" t="e">
        <f>IF(DEGREES(ACOS(SIN(RADIANS(G598))*SIN(RADIANS(E606))+COS(RADIANS(G598))*COS(RADIANS(E606))*COS(RADIANS(J596))))&gt;90,0,$F$4*$F$5/E605^2*(SIN(RADIANS(G598))*SIN(RADIANS(E606))+COS(RADIANS(G598))*COS(RADIANS(E606))*COS(RADIANS(J596))))</f>
        <v>#DIV/0!</v>
      </c>
      <c r="K598" s="3" t="e">
        <f>IF(DEGREES(ACOS(SIN(RADIANS(G598))*SIN(RADIANS(E606))+COS(RADIANS(G598))*COS(RADIANS(E606))*COS(RADIANS(K596))))&gt;90,0,$F$4*$F$5/E605^2*(SIN(RADIANS(G598))*SIN(RADIANS(E606))+COS(RADIANS(G598))*COS(RADIANS(E606))*COS(RADIANS(K596))))</f>
        <v>#DIV/0!</v>
      </c>
      <c r="L598" s="3" t="e">
        <f>IF(DEGREES(ACOS(SIN(RADIANS(G598))*SIN(RADIANS(E606))+COS(RADIANS(G598))*COS(RADIANS(E606))*COS(RADIANS(L596))))&gt;90,0,$F$4*$F$5/E605^2*(SIN(RADIANS(G598))*SIN(RADIANS(E606))+COS(RADIANS(G598))*COS(RADIANS(E606))*COS(RADIANS(L596))))</f>
        <v>#DIV/0!</v>
      </c>
      <c r="M598" s="3" t="e">
        <f>IF(DEGREES(ACOS(SIN(RADIANS(G598))*SIN(RADIANS(E606))+COS(RADIANS(G598))*COS(RADIANS(E606))*COS(RADIANS(M596))))&gt;90,0,$F$4*$F$5/E605^2*(SIN(RADIANS(G598))*SIN(RADIANS(E606))+COS(RADIANS(G598))*COS(RADIANS(E606))*COS(RADIANS(M596))))</f>
        <v>#DIV/0!</v>
      </c>
      <c r="N598" s="3" t="e">
        <f>IF(DEGREES(ACOS(SIN(RADIANS(G598))*SIN(RADIANS(E606))+COS(RADIANS(G598))*COS(RADIANS(E606))*COS(RADIANS(N596))))&gt;90,0,$F$4*$F$5/E605^2*(SIN(RADIANS(G598))*SIN(RADIANS(E606))+COS(RADIANS(G598))*COS(RADIANS(E606))*COS(RADIANS(N596))))</f>
        <v>#DIV/0!</v>
      </c>
      <c r="O598" s="3" t="e">
        <f>IF(DEGREES(ACOS(SIN(RADIANS(G598))*SIN(RADIANS(E606))+COS(RADIANS(G598))*COS(RADIANS(E606))*COS(RADIANS(O596))))&gt;90,0,$F$4*$F$5/E605^2*(SIN(RADIANS(G598))*SIN(RADIANS(E606))+COS(RADIANS(G598))*COS(RADIANS(E606))*COS(RADIANS(O596))))</f>
        <v>#DIV/0!</v>
      </c>
      <c r="P598" s="3" t="e">
        <f>IF(DEGREES(ACOS(SIN(RADIANS(G598))*SIN(RADIANS(E606))+COS(RADIANS(G598))*COS(RADIANS(E606))*COS(RADIANS(P596))))&gt;90,0,$F$4*$F$5/E605^2*(SIN(RADIANS(G598))*SIN(RADIANS(E606))+COS(RADIANS(G598))*COS(RADIANS(E606))*COS(RADIANS(P596))))</f>
        <v>#DIV/0!</v>
      </c>
      <c r="Q598" s="3" t="e">
        <f>IF(DEGREES(ACOS(SIN(RADIANS(G598))*SIN(RADIANS(E606))+COS(RADIANS(G598))*COS(RADIANS(E606))*COS(RADIANS(Q596))))&gt;90,0,$F$4*$F$5/E605^2*(SIN(RADIANS(G598))*SIN(RADIANS(E606))+COS(RADIANS(G598))*COS(RADIANS(E606))*COS(RADIANS(Q596))))</f>
        <v>#DIV/0!</v>
      </c>
      <c r="R598" s="3" t="e">
        <f>IF(DEGREES(ACOS(SIN(RADIANS(G598))*SIN(RADIANS(E606))+COS(RADIANS(G598))*COS(RADIANS(E606))*COS(RADIANS(R596))))&gt;90,0,$F$4*$F$5/E605^2*(SIN(RADIANS(G598))*SIN(RADIANS(E606))+COS(RADIANS(G598))*COS(RADIANS(E606))*COS(RADIANS(R596))))</f>
        <v>#DIV/0!</v>
      </c>
      <c r="S598" s="3" t="e">
        <f>IF(DEGREES(ACOS(SIN(RADIANS(G598))*SIN(RADIANS(E606))+COS(RADIANS(G598))*COS(RADIANS(E606))*COS(RADIANS(S596))))&gt;90,0,$F$4*$F$5/E605^2*(SIN(RADIANS(G598))*SIN(RADIANS(E606))+COS(RADIANS(G598))*COS(RADIANS(E606))*COS(RADIANS(S596))))</f>
        <v>#DIV/0!</v>
      </c>
      <c r="T598" s="3" t="e">
        <f>IF(DEGREES(ACOS(SIN(RADIANS(G598))*SIN(RADIANS(E606))+COS(RADIANS(G598))*COS(RADIANS(E606))*COS(RADIANS(T596))))&gt;90,0,$F$4*$F$5/E605^2*(SIN(RADIANS(G598))*SIN(RADIANS(E606))+COS(RADIANS(G598))*COS(RADIANS(E606))*COS(RADIANS(T596))))</f>
        <v>#DIV/0!</v>
      </c>
      <c r="U598" s="3" t="e">
        <f>IF(DEGREES(ACOS(SIN(RADIANS(G598))*SIN(RADIANS(E606))+COS(RADIANS(G598))*COS(RADIANS(E606))*COS(RADIANS(U596))))&gt;90,0,$F$4*$F$5/E605^2*(SIN(RADIANS(G598))*SIN(RADIANS(E606))+COS(RADIANS(G598))*COS(RADIANS(E606))*COS(RADIANS(U596))))</f>
        <v>#DIV/0!</v>
      </c>
      <c r="V598" s="3" t="e">
        <f>IF(DEGREES(ACOS(SIN(RADIANS(G598))*SIN(RADIANS(E606))+COS(RADIANS(G598))*COS(RADIANS(E606))*COS(RADIANS(V596))))&gt;90,0,$F$4*$F$5/E605^2*(SIN(RADIANS(G598))*SIN(RADIANS(E606))+COS(RADIANS(G598))*COS(RADIANS(E606))*COS(RADIANS(V596))))</f>
        <v>#DIV/0!</v>
      </c>
      <c r="W598" s="3" t="e">
        <f>IF(DEGREES(ACOS(SIN(RADIANS(G598))*SIN(RADIANS(E606))+COS(RADIANS(G598))*COS(RADIANS(E606))*COS(RADIANS(W596))))&gt;90,0,$F$4*$F$5/E605^2*(SIN(RADIANS(G598))*SIN(RADIANS(E606))+COS(RADIANS(G598))*COS(RADIANS(E606))*COS(RADIANS(W596))))</f>
        <v>#DIV/0!</v>
      </c>
      <c r="X598" s="3" t="e">
        <f>IF(DEGREES(ACOS(SIN(RADIANS(G598))*SIN(RADIANS(E606))+COS(RADIANS(G598))*COS(RADIANS(E606))*COS(RADIANS(X596))))&gt;90,0,$F$4*$F$5/E605^2*(SIN(RADIANS(G598))*SIN(RADIANS(E606))+COS(RADIANS(G598))*COS(RADIANS(E606))*COS(RADIANS(X596))))</f>
        <v>#DIV/0!</v>
      </c>
      <c r="Y598" s="3" t="e">
        <f>IF(DEGREES(ACOS(SIN(RADIANS(G598))*SIN(RADIANS(E606))+COS(RADIANS(G598))*COS(RADIANS(E606))*COS(RADIANS(Y596))))&gt;90,0,$F$4*$F$5/E605^2*(SIN(RADIANS(G598))*SIN(RADIANS(E606))+COS(RADIANS(G598))*COS(RADIANS(E606))*COS(RADIANS(Y596))))</f>
        <v>#DIV/0!</v>
      </c>
      <c r="Z598" s="3" t="e">
        <f>IF(DEGREES(ACOS(SIN(RADIANS(G598))*SIN(RADIANS(E606))+COS(RADIANS(G598))*COS(RADIANS(E606))*COS(RADIANS(Z596))))&gt;90,0,$F$4*$F$5/E605^2*(SIN(RADIANS(G598))*SIN(RADIANS(E606))+COS(RADIANS(G598))*COS(RADIANS(E606))*COS(RADIANS(Z596))))</f>
        <v>#DIV/0!</v>
      </c>
      <c r="AA598" s="3" t="e">
        <f>IF(DEGREES(ACOS(SIN(RADIANS(G598))*SIN(RADIANS(E606))+COS(RADIANS(G598))*COS(RADIANS(E606))*COS(RADIANS(AA596))))&gt;90,0,$F$4*$F$5/E605^2*(SIN(RADIANS(G598))*SIN(RADIANS(E606))+COS(RADIANS(G598))*COS(RADIANS(E606))*COS(RADIANS(AA596))))</f>
        <v>#DIV/0!</v>
      </c>
      <c r="AB598" s="3" t="e">
        <f>IF(DEGREES(ACOS(SIN(RADIANS(G598))*SIN(RADIANS(E606))+COS(RADIANS(G598))*COS(RADIANS(E606))*COS(RADIANS(AB596))))&gt;90,0,$F$4*$F$5/E605^2*(SIN(RADIANS(G598))*SIN(RADIANS(E606))+COS(RADIANS(G598))*COS(RADIANS(E606))*COS(RADIANS(AB596))))</f>
        <v>#DIV/0!</v>
      </c>
      <c r="AC598" s="3" t="e">
        <f>IF(DEGREES(ACOS(SIN(RADIANS(G598))*SIN(RADIANS(E606))+COS(RADIANS(G598))*COS(RADIANS(E606))*COS(RADIANS(AC596))))&gt;90,0,$F$4*$F$5/E605^2*(SIN(RADIANS(G598))*SIN(RADIANS(E606))+COS(RADIANS(G598))*COS(RADIANS(E606))*COS(RADIANS(AC596))))</f>
        <v>#DIV/0!</v>
      </c>
      <c r="AD598" s="3" t="e">
        <f>IF(DEGREES(ACOS(SIN(RADIANS(G598))*SIN(RADIANS(E606))+COS(RADIANS(G598))*COS(RADIANS(E606))*COS(RADIANS(AD596))))&gt;90,0,$F$4*$F$5/E605^2*(SIN(RADIANS(G598))*SIN(RADIANS(E606))+COS(RADIANS(G598))*COS(RADIANS(E606))*COS(RADIANS(AD596))))</f>
        <v>#DIV/0!</v>
      </c>
      <c r="AE598" s="3" t="e">
        <f>IF(DEGREES(ACOS(SIN(RADIANS(G598))*SIN(RADIANS(E606))+COS(RADIANS(G598))*COS(RADIANS(E606))*COS(RADIANS(AE596))))&gt;90,0,$F$4*$F$5/E605^2*(SIN(RADIANS(G598))*SIN(RADIANS(E606))+COS(RADIANS(G598))*COS(RADIANS(E606))*COS(RADIANS(AE596))))</f>
        <v>#DIV/0!</v>
      </c>
      <c r="AF598" s="3" t="e">
        <f>IF(DEGREES(ACOS(SIN(RADIANS(G598))*SIN(RADIANS(E606))+COS(RADIANS(G598))*COS(RADIANS(E606))*COS(RADIANS(AF596))))&gt;90,0,$F$4*$F$5/E605^2*(SIN(RADIANS(G598))*SIN(RADIANS(E606))+COS(RADIANS(G598))*COS(RADIANS(E606))*COS(RADIANS(AF596))))</f>
        <v>#DIV/0!</v>
      </c>
      <c r="AG598" s="3" t="e">
        <f>IF(DEGREES(ACOS(SIN(RADIANS(G598))*SIN(RADIANS(E606))+COS(RADIANS(G598))*COS(RADIANS(E606))*COS(RADIANS(AG596))))&gt;90,0,$F$4*$F$5/E605^2*(SIN(RADIANS(G598))*SIN(RADIANS(E606))+COS(RADIANS(G598))*COS(RADIANS(E606))*COS(RADIANS(AG596))))</f>
        <v>#DIV/0!</v>
      </c>
      <c r="AH598" s="3" t="e">
        <f>IF(DEGREES(ACOS(SIN(RADIANS(G598))*SIN(RADIANS(E606))+COS(RADIANS(G598))*COS(RADIANS(E606))*COS(RADIANS(AH596))))&gt;90,0,$F$4*$F$5/E605^2*(SIN(RADIANS(G598))*SIN(RADIANS(E606))+COS(RADIANS(G598))*COS(RADIANS(E606))*COS(RADIANS(AH596))))</f>
        <v>#DIV/0!</v>
      </c>
      <c r="AI598" s="3" t="e">
        <f>IF(DEGREES(ACOS(SIN(RADIANS(G598))*SIN(RADIANS(E606))+COS(RADIANS(G598))*COS(RADIANS(E606))*COS(RADIANS(AI596))))&gt;90,0,$F$4*$F$5/E605^2*(SIN(RADIANS(G598))*SIN(RADIANS(E606))+COS(RADIANS(G598))*COS(RADIANS(E606))*COS(RADIANS(AI596))))</f>
        <v>#DIV/0!</v>
      </c>
      <c r="AJ598" s="3" t="e">
        <f>IF(DEGREES(ACOS(SIN(RADIANS(G598))*SIN(RADIANS(E606))+COS(RADIANS(G598))*COS(RADIANS(E606))*COS(RADIANS(AJ596))))&gt;90,0,$F$4*$F$5/E605^2*(SIN(RADIANS(G598))*SIN(RADIANS(E606))+COS(RADIANS(G598))*COS(RADIANS(E606))*COS(RADIANS(AJ596))))</f>
        <v>#DIV/0!</v>
      </c>
      <c r="AK598" s="3" t="e">
        <f>IF(DEGREES(ACOS(SIN(RADIANS(G598))*SIN(RADIANS(E606))+COS(RADIANS(G598))*COS(RADIANS(E606))*COS(RADIANS(AK596))))&gt;90,0,$F$4*$F$5/E605^2*(SIN(RADIANS(G598))*SIN(RADIANS(E606))+COS(RADIANS(G598))*COS(RADIANS(E606))*COS(RADIANS(AK596))))</f>
        <v>#DIV/0!</v>
      </c>
      <c r="AL598" s="3" t="e">
        <f>IF(DEGREES(ACOS(SIN(RADIANS(G598))*SIN(RADIANS(E606))+COS(RADIANS(G598))*COS(RADIANS(E606))*COS(RADIANS(AL596))))&gt;90,0,$F$4*$F$5/E605^2*(SIN(RADIANS(G598))*SIN(RADIANS(E606))+COS(RADIANS(G598))*COS(RADIANS(E606))*COS(RADIANS(AL596))))</f>
        <v>#DIV/0!</v>
      </c>
      <c r="AM598" s="3" t="e">
        <f>IF(DEGREES(ACOS(SIN(RADIANS(G598))*SIN(RADIANS(E606))+COS(RADIANS(G598))*COS(RADIANS(E606))*COS(RADIANS(AM596))))&gt;90,0,$F$4*$F$5/E605^2*(SIN(RADIANS(G598))*SIN(RADIANS(E606))+COS(RADIANS(G598))*COS(RADIANS(E606))*COS(RADIANS(AM596))))</f>
        <v>#DIV/0!</v>
      </c>
      <c r="AN598" s="3" t="e">
        <f>IF(DEGREES(ACOS(SIN(RADIANS(G598))*SIN(RADIANS(E606))+COS(RADIANS(G598))*COS(RADIANS(E606))*COS(RADIANS(AN596))))&gt;90,0,$F$4*$F$5/E605^2*(SIN(RADIANS(G598))*SIN(RADIANS(E606))+COS(RADIANS(G598))*COS(RADIANS(E606))*COS(RADIANS(AN596))))</f>
        <v>#DIV/0!</v>
      </c>
      <c r="AO598" s="3" t="e">
        <f>IF(DEGREES(ACOS(SIN(RADIANS(G598))*SIN(RADIANS(E606))+COS(RADIANS(G598))*COS(RADIANS(E606))*COS(RADIANS(AO596))))&gt;90,0,$F$4*$F$5/E605^2*(SIN(RADIANS(G598))*SIN(RADIANS(E606))+COS(RADIANS(G598))*COS(RADIANS(E606))*COS(RADIANS(AO596))))</f>
        <v>#DIV/0!</v>
      </c>
      <c r="AP598" s="3" t="e">
        <f>IF(DEGREES(ACOS(SIN(RADIANS(G598))*SIN(RADIANS(E606))+COS(RADIANS(G598))*COS(RADIANS(E606))*COS(RADIANS(AP596))))&gt;90,0,$F$4*$F$5/E605^2*(SIN(RADIANS(G598))*SIN(RADIANS(E606))+COS(RADIANS(G598))*COS(RADIANS(E606))*COS(RADIANS(AP596))))</f>
        <v>#DIV/0!</v>
      </c>
      <c r="AQ598" s="3" t="e">
        <f>IF(DEGREES(ACOS(SIN(RADIANS(G598))*SIN(RADIANS(E606))+COS(RADIANS(G598))*COS(RADIANS(E606))*COS(RADIANS(AQ596))))&gt;90,0,$F$4*$F$5/E605^2*(SIN(RADIANS(G598))*SIN(RADIANS(E606))+COS(RADIANS(G598))*COS(RADIANS(E606))*COS(RADIANS(AQ596))))</f>
        <v>#DIV/0!</v>
      </c>
      <c r="AR598" s="3" t="e">
        <f>IF(DEGREES(ACOS(SIN(RADIANS(G598))*SIN(RADIANS(E606))+COS(RADIANS(G598))*COS(RADIANS(E606))*COS(RADIANS(AR596))))&gt;90,0,$F$4*$F$5/E605^2*(SIN(RADIANS(G598))*SIN(RADIANS(E606))+COS(RADIANS(G598))*COS(RADIANS(E606))*COS(RADIANS(AR596))))</f>
        <v>#DIV/0!</v>
      </c>
    </row>
    <row r="599" spans="2:44" ht="15.75" customHeight="1" x14ac:dyDescent="0.2">
      <c r="B599" s="3" t="s">
        <v>728</v>
      </c>
      <c r="E599" s="3">
        <f t="array" ref="E599">INDEX($D$1751:$AM$1751,0,MATCH(E598-IF(E598&lt;360,0,360),$D$1700:$AM$1700,0))+IF(E598&gt;350,360,0)</f>
        <v>240</v>
      </c>
      <c r="G599" s="3">
        <v>80</v>
      </c>
      <c r="I599" s="3">
        <f>IF(DEGREES(ACOS(SIN(RADIANS(G599))*SIN(RADIANS(E606))+COS(RADIANS(G599))*COS(RADIANS(E606))*COS(RADIANS(I596))))&gt;90,0,$F$4*$F$5/E605^2*(SIN(RADIANS(G599))*SIN(RADIANS(E606))+COS(RADIANS(G599))*COS(RADIANS(E606))*COS(RADIANS(I596))))</f>
        <v>0</v>
      </c>
      <c r="J599" s="3">
        <f>IF(DEGREES(ACOS(SIN(RADIANS(G599))*SIN(RADIANS(E606))+COS(RADIANS(G599))*COS(RADIANS(E606))*COS(RADIANS(J596))))&gt;90,0,$F$4*$F$5/E605^2*(SIN(RADIANS(G599))*SIN(RADIANS(E606))+COS(RADIANS(G599))*COS(RADIANS(E606))*COS(RADIANS(J596))))</f>
        <v>0</v>
      </c>
      <c r="K599" s="3">
        <f>IF(DEGREES(ACOS(SIN(RADIANS(G599))*SIN(RADIANS(E606))+COS(RADIANS(G599))*COS(RADIANS(E606))*COS(RADIANS(K596))))&gt;90,0,$F$4*$F$5/E605^2*(SIN(RADIANS(G599))*SIN(RADIANS(E606))+COS(RADIANS(G599))*COS(RADIANS(E606))*COS(RADIANS(K596))))</f>
        <v>0</v>
      </c>
      <c r="L599" s="3">
        <f>IF(DEGREES(ACOS(SIN(RADIANS(G599))*SIN(RADIANS(E606))+COS(RADIANS(G599))*COS(RADIANS(E606))*COS(RADIANS(L596))))&gt;90,0,$F$4*$F$5/E605^2*(SIN(RADIANS(G599))*SIN(RADIANS(E606))+COS(RADIANS(G599))*COS(RADIANS(E606))*COS(RADIANS(L596))))</f>
        <v>0</v>
      </c>
      <c r="M599" s="3">
        <f>IF(DEGREES(ACOS(SIN(RADIANS(G599))*SIN(RADIANS(E606))+COS(RADIANS(G599))*COS(RADIANS(E606))*COS(RADIANS(M596))))&gt;90,0,$F$4*$F$5/E605^2*(SIN(RADIANS(G599))*SIN(RADIANS(E606))+COS(RADIANS(G599))*COS(RADIANS(E606))*COS(RADIANS(M596))))</f>
        <v>0</v>
      </c>
      <c r="N599" s="3">
        <f>IF(DEGREES(ACOS(SIN(RADIANS(G599))*SIN(RADIANS(E606))+COS(RADIANS(G599))*COS(RADIANS(E606))*COS(RADIANS(N596))))&gt;90,0,$F$4*$F$5/E605^2*(SIN(RADIANS(G599))*SIN(RADIANS(E606))+COS(RADIANS(G599))*COS(RADIANS(E606))*COS(RADIANS(N596))))</f>
        <v>0</v>
      </c>
      <c r="O599" s="3">
        <f>IF(DEGREES(ACOS(SIN(RADIANS(G599))*SIN(RADIANS(E606))+COS(RADIANS(G599))*COS(RADIANS(E606))*COS(RADIANS(O596))))&gt;90,0,$F$4*$F$5/E605^2*(SIN(RADIANS(G599))*SIN(RADIANS(E606))+COS(RADIANS(G599))*COS(RADIANS(E606))*COS(RADIANS(O596))))</f>
        <v>0</v>
      </c>
      <c r="P599" s="3">
        <f>IF(DEGREES(ACOS(SIN(RADIANS(G599))*SIN(RADIANS(E606))+COS(RADIANS(G599))*COS(RADIANS(E606))*COS(RADIANS(P596))))&gt;90,0,$F$4*$F$5/E605^2*(SIN(RADIANS(G599))*SIN(RADIANS(E606))+COS(RADIANS(G599))*COS(RADIANS(E606))*COS(RADIANS(P596))))</f>
        <v>0</v>
      </c>
      <c r="Q599" s="3">
        <f>IF(DEGREES(ACOS(SIN(RADIANS(G599))*SIN(RADIANS(E606))+COS(RADIANS(G599))*COS(RADIANS(E606))*COS(RADIANS(Q596))))&gt;90,0,$F$4*$F$5/E605^2*(SIN(RADIANS(G599))*SIN(RADIANS(E606))+COS(RADIANS(G599))*COS(RADIANS(E606))*COS(RADIANS(Q596))))</f>
        <v>0</v>
      </c>
      <c r="R599" s="3" t="e">
        <f>IF(DEGREES(ACOS(SIN(RADIANS(G599))*SIN(RADIANS(E606))+COS(RADIANS(G599))*COS(RADIANS(E606))*COS(RADIANS(R596))))&gt;90,0,$F$4*$F$5/E605^2*(SIN(RADIANS(G599))*SIN(RADIANS(E606))+COS(RADIANS(G599))*COS(RADIANS(E606))*COS(RADIANS(R596))))</f>
        <v>#DIV/0!</v>
      </c>
      <c r="S599" s="3" t="e">
        <f>IF(DEGREES(ACOS(SIN(RADIANS(G599))*SIN(RADIANS(E606))+COS(RADIANS(G599))*COS(RADIANS(E606))*COS(RADIANS(S596))))&gt;90,0,$F$4*$F$5/E605^2*(SIN(RADIANS(G599))*SIN(RADIANS(E606))+COS(RADIANS(G599))*COS(RADIANS(E606))*COS(RADIANS(S596))))</f>
        <v>#DIV/0!</v>
      </c>
      <c r="T599" s="3" t="e">
        <f>IF(DEGREES(ACOS(SIN(RADIANS(G599))*SIN(RADIANS(E606))+COS(RADIANS(G599))*COS(RADIANS(E606))*COS(RADIANS(T596))))&gt;90,0,$F$4*$F$5/E605^2*(SIN(RADIANS(G599))*SIN(RADIANS(E606))+COS(RADIANS(G599))*COS(RADIANS(E606))*COS(RADIANS(T596))))</f>
        <v>#DIV/0!</v>
      </c>
      <c r="U599" s="3" t="e">
        <f>IF(DEGREES(ACOS(SIN(RADIANS(G599))*SIN(RADIANS(E606))+COS(RADIANS(G599))*COS(RADIANS(E606))*COS(RADIANS(U596))))&gt;90,0,$F$4*$F$5/E605^2*(SIN(RADIANS(G599))*SIN(RADIANS(E606))+COS(RADIANS(G599))*COS(RADIANS(E606))*COS(RADIANS(U596))))</f>
        <v>#DIV/0!</v>
      </c>
      <c r="V599" s="3" t="e">
        <f>IF(DEGREES(ACOS(SIN(RADIANS(G599))*SIN(RADIANS(E606))+COS(RADIANS(G599))*COS(RADIANS(E606))*COS(RADIANS(V596))))&gt;90,0,$F$4*$F$5/E605^2*(SIN(RADIANS(G599))*SIN(RADIANS(E606))+COS(RADIANS(G599))*COS(RADIANS(E606))*COS(RADIANS(V596))))</f>
        <v>#DIV/0!</v>
      </c>
      <c r="W599" s="3" t="e">
        <f>IF(DEGREES(ACOS(SIN(RADIANS(G599))*SIN(RADIANS(E606))+COS(RADIANS(G599))*COS(RADIANS(E606))*COS(RADIANS(W596))))&gt;90,0,$F$4*$F$5/E605^2*(SIN(RADIANS(G599))*SIN(RADIANS(E606))+COS(RADIANS(G599))*COS(RADIANS(E606))*COS(RADIANS(W596))))</f>
        <v>#DIV/0!</v>
      </c>
      <c r="X599" s="3" t="e">
        <f>IF(DEGREES(ACOS(SIN(RADIANS(G599))*SIN(RADIANS(E606))+COS(RADIANS(G599))*COS(RADIANS(E606))*COS(RADIANS(X596))))&gt;90,0,$F$4*$F$5/E605^2*(SIN(RADIANS(G599))*SIN(RADIANS(E606))+COS(RADIANS(G599))*COS(RADIANS(E606))*COS(RADIANS(X596))))</f>
        <v>#DIV/0!</v>
      </c>
      <c r="Y599" s="3" t="e">
        <f>IF(DEGREES(ACOS(SIN(RADIANS(G599))*SIN(RADIANS(E606))+COS(RADIANS(G599))*COS(RADIANS(E606))*COS(RADIANS(Y596))))&gt;90,0,$F$4*$F$5/E605^2*(SIN(RADIANS(G599))*SIN(RADIANS(E606))+COS(RADIANS(G599))*COS(RADIANS(E606))*COS(RADIANS(Y596))))</f>
        <v>#DIV/0!</v>
      </c>
      <c r="Z599" s="3" t="e">
        <f>IF(DEGREES(ACOS(SIN(RADIANS(G599))*SIN(RADIANS(E606))+COS(RADIANS(G599))*COS(RADIANS(E606))*COS(RADIANS(Z596))))&gt;90,0,$F$4*$F$5/E605^2*(SIN(RADIANS(G599))*SIN(RADIANS(E606))+COS(RADIANS(G599))*COS(RADIANS(E606))*COS(RADIANS(Z596))))</f>
        <v>#DIV/0!</v>
      </c>
      <c r="AA599" s="3" t="e">
        <f>IF(DEGREES(ACOS(SIN(RADIANS(G599))*SIN(RADIANS(E606))+COS(RADIANS(G599))*COS(RADIANS(E606))*COS(RADIANS(AA596))))&gt;90,0,$F$4*$F$5/E605^2*(SIN(RADIANS(G599))*SIN(RADIANS(E606))+COS(RADIANS(G599))*COS(RADIANS(E606))*COS(RADIANS(AA596))))</f>
        <v>#DIV/0!</v>
      </c>
      <c r="AB599" s="3" t="e">
        <f>IF(DEGREES(ACOS(SIN(RADIANS(G599))*SIN(RADIANS(E606))+COS(RADIANS(G599))*COS(RADIANS(E606))*COS(RADIANS(AB596))))&gt;90,0,$F$4*$F$5/E605^2*(SIN(RADIANS(G599))*SIN(RADIANS(E606))+COS(RADIANS(G599))*COS(RADIANS(E606))*COS(RADIANS(AB596))))</f>
        <v>#DIV/0!</v>
      </c>
      <c r="AC599" s="3" t="e">
        <f>IF(DEGREES(ACOS(SIN(RADIANS(G599))*SIN(RADIANS(E606))+COS(RADIANS(G599))*COS(RADIANS(E606))*COS(RADIANS(AC596))))&gt;90,0,$F$4*$F$5/E605^2*(SIN(RADIANS(G599))*SIN(RADIANS(E606))+COS(RADIANS(G599))*COS(RADIANS(E606))*COS(RADIANS(AC596))))</f>
        <v>#DIV/0!</v>
      </c>
      <c r="AD599" s="3" t="e">
        <f>IF(DEGREES(ACOS(SIN(RADIANS(G599))*SIN(RADIANS(E606))+COS(RADIANS(G599))*COS(RADIANS(E606))*COS(RADIANS(AD596))))&gt;90,0,$F$4*$F$5/E605^2*(SIN(RADIANS(G599))*SIN(RADIANS(E606))+COS(RADIANS(G599))*COS(RADIANS(E606))*COS(RADIANS(AD596))))</f>
        <v>#DIV/0!</v>
      </c>
      <c r="AE599" s="3" t="e">
        <f>IF(DEGREES(ACOS(SIN(RADIANS(G599))*SIN(RADIANS(E606))+COS(RADIANS(G599))*COS(RADIANS(E606))*COS(RADIANS(AE596))))&gt;90,0,$F$4*$F$5/E605^2*(SIN(RADIANS(G599))*SIN(RADIANS(E606))+COS(RADIANS(G599))*COS(RADIANS(E606))*COS(RADIANS(AE596))))</f>
        <v>#DIV/0!</v>
      </c>
      <c r="AF599" s="3" t="e">
        <f>IF(DEGREES(ACOS(SIN(RADIANS(G599))*SIN(RADIANS(E606))+COS(RADIANS(G599))*COS(RADIANS(E606))*COS(RADIANS(AF596))))&gt;90,0,$F$4*$F$5/E605^2*(SIN(RADIANS(G599))*SIN(RADIANS(E606))+COS(RADIANS(G599))*COS(RADIANS(E606))*COS(RADIANS(AF596))))</f>
        <v>#DIV/0!</v>
      </c>
      <c r="AG599" s="3" t="e">
        <f>IF(DEGREES(ACOS(SIN(RADIANS(G599))*SIN(RADIANS(E606))+COS(RADIANS(G599))*COS(RADIANS(E606))*COS(RADIANS(AG596))))&gt;90,0,$F$4*$F$5/E605^2*(SIN(RADIANS(G599))*SIN(RADIANS(E606))+COS(RADIANS(G599))*COS(RADIANS(E606))*COS(RADIANS(AG596))))</f>
        <v>#DIV/0!</v>
      </c>
      <c r="AH599" s="3" t="e">
        <f>IF(DEGREES(ACOS(SIN(RADIANS(G599))*SIN(RADIANS(E606))+COS(RADIANS(G599))*COS(RADIANS(E606))*COS(RADIANS(AH596))))&gt;90,0,$F$4*$F$5/E605^2*(SIN(RADIANS(G599))*SIN(RADIANS(E606))+COS(RADIANS(G599))*COS(RADIANS(E606))*COS(RADIANS(AH596))))</f>
        <v>#DIV/0!</v>
      </c>
      <c r="AI599" s="3" t="e">
        <f>IF(DEGREES(ACOS(SIN(RADIANS(G599))*SIN(RADIANS(E606))+COS(RADIANS(G599))*COS(RADIANS(E606))*COS(RADIANS(AI596))))&gt;90,0,$F$4*$F$5/E605^2*(SIN(RADIANS(G599))*SIN(RADIANS(E606))+COS(RADIANS(G599))*COS(RADIANS(E606))*COS(RADIANS(AI596))))</f>
        <v>#DIV/0!</v>
      </c>
      <c r="AJ599" s="3" t="e">
        <f>IF(DEGREES(ACOS(SIN(RADIANS(G599))*SIN(RADIANS(E606))+COS(RADIANS(G599))*COS(RADIANS(E606))*COS(RADIANS(AJ596))))&gt;90,0,$F$4*$F$5/E605^2*(SIN(RADIANS(G599))*SIN(RADIANS(E606))+COS(RADIANS(G599))*COS(RADIANS(E606))*COS(RADIANS(AJ596))))</f>
        <v>#DIV/0!</v>
      </c>
      <c r="AK599" s="3">
        <f>IF(DEGREES(ACOS(SIN(RADIANS(G599))*SIN(RADIANS(E606))+COS(RADIANS(G599))*COS(RADIANS(E606))*COS(RADIANS(AK596))))&gt;90,0,$F$4*$F$5/E605^2*(SIN(RADIANS(G599))*SIN(RADIANS(E606))+COS(RADIANS(G599))*COS(RADIANS(E606))*COS(RADIANS(AK596))))</f>
        <v>0</v>
      </c>
      <c r="AL599" s="3">
        <f>IF(DEGREES(ACOS(SIN(RADIANS(G599))*SIN(RADIANS(E606))+COS(RADIANS(G599))*COS(RADIANS(E606))*COS(RADIANS(AL596))))&gt;90,0,$F$4*$F$5/E605^2*(SIN(RADIANS(G599))*SIN(RADIANS(E606))+COS(RADIANS(G599))*COS(RADIANS(E606))*COS(RADIANS(AL596))))</f>
        <v>0</v>
      </c>
      <c r="AM599" s="3">
        <f>IF(DEGREES(ACOS(SIN(RADIANS(G599))*SIN(RADIANS(E606))+COS(RADIANS(G599))*COS(RADIANS(E606))*COS(RADIANS(AM596))))&gt;90,0,$F$4*$F$5/E605^2*(SIN(RADIANS(G599))*SIN(RADIANS(E606))+COS(RADIANS(G599))*COS(RADIANS(E606))*COS(RADIANS(AM596))))</f>
        <v>0</v>
      </c>
      <c r="AN599" s="3">
        <f>IF(DEGREES(ACOS(SIN(RADIANS(G599))*SIN(RADIANS(E606))+COS(RADIANS(G599))*COS(RADIANS(E606))*COS(RADIANS(AN596))))&gt;90,0,$F$4*$F$5/E605^2*(SIN(RADIANS(G599))*SIN(RADIANS(E606))+COS(RADIANS(G599))*COS(RADIANS(E606))*COS(RADIANS(AN596))))</f>
        <v>0</v>
      </c>
      <c r="AO599" s="3">
        <f>IF(DEGREES(ACOS(SIN(RADIANS(G599))*SIN(RADIANS(E606))+COS(RADIANS(G599))*COS(RADIANS(E606))*COS(RADIANS(AO596))))&gt;90,0,$F$4*$F$5/E605^2*(SIN(RADIANS(G599))*SIN(RADIANS(E606))+COS(RADIANS(G599))*COS(RADIANS(E606))*COS(RADIANS(AO596))))</f>
        <v>0</v>
      </c>
      <c r="AP599" s="3">
        <f>IF(DEGREES(ACOS(SIN(RADIANS(G599))*SIN(RADIANS(E606))+COS(RADIANS(G599))*COS(RADIANS(E606))*COS(RADIANS(AP596))))&gt;90,0,$F$4*$F$5/E605^2*(SIN(RADIANS(G599))*SIN(RADIANS(E606))+COS(RADIANS(G599))*COS(RADIANS(E606))*COS(RADIANS(AP596))))</f>
        <v>0</v>
      </c>
      <c r="AQ599" s="3">
        <f>IF(DEGREES(ACOS(SIN(RADIANS(G599))*SIN(RADIANS(E606))+COS(RADIANS(G599))*COS(RADIANS(E606))*COS(RADIANS(AQ596))))&gt;90,0,$F$4*$F$5/E605^2*(SIN(RADIANS(G599))*SIN(RADIANS(E606))+COS(RADIANS(G599))*COS(RADIANS(E606))*COS(RADIANS(AQ596))))</f>
        <v>0</v>
      </c>
      <c r="AR599" s="3">
        <f>IF(DEGREES(ACOS(SIN(RADIANS(G599))*SIN(RADIANS(E606))+COS(RADIANS(G599))*COS(RADIANS(E606))*COS(RADIANS(AR596))))&gt;90,0,$F$4*$F$5/E605^2*(SIN(RADIANS(G599))*SIN(RADIANS(E606))+COS(RADIANS(G599))*COS(RADIANS(E606))*COS(RADIANS(AR596))))</f>
        <v>0</v>
      </c>
    </row>
    <row r="600" spans="2:44" ht="15.75" customHeight="1" x14ac:dyDescent="0.2">
      <c r="B600" s="20" t="s">
        <v>784</v>
      </c>
      <c r="E600" s="3">
        <f>IF(E599-$F$13&lt;0,E599-$F$13+360,IF(E599-$F$13&gt;360,E599-$F$13-360,E599-$F$13))</f>
        <v>330</v>
      </c>
      <c r="G600" s="3">
        <v>70</v>
      </c>
      <c r="I600" s="3">
        <f>IF(DEGREES(ACOS(SIN(RADIANS(G600))*SIN(RADIANS(E606))+COS(RADIANS(G600))*COS(RADIANS(E606))*COS(RADIANS(I596))))&gt;90,0,$F$4*$F$5/E605^2*(SIN(RADIANS(G600))*SIN(RADIANS(E606))+COS(RADIANS(G600))*COS(RADIANS(E606))*COS(RADIANS(I596))))</f>
        <v>0</v>
      </c>
      <c r="J600" s="3">
        <f>IF(DEGREES(ACOS(SIN(RADIANS(G600))*SIN(RADIANS(E606))+COS(RADIANS(G600))*COS(RADIANS(E606))*COS(RADIANS(J596))))&gt;90,0,$F$4*$F$5/E605^2*(SIN(RADIANS(G600))*SIN(RADIANS(E606))+COS(RADIANS(G600))*COS(RADIANS(E606))*COS(RADIANS(J596))))</f>
        <v>0</v>
      </c>
      <c r="K600" s="3">
        <f>IF(DEGREES(ACOS(SIN(RADIANS(G600))*SIN(RADIANS(E606))+COS(RADIANS(G600))*COS(RADIANS(E606))*COS(RADIANS(K596))))&gt;90,0,$F$4*$F$5/E605^2*(SIN(RADIANS(G600))*SIN(RADIANS(E606))+COS(RADIANS(G600))*COS(RADIANS(E606))*COS(RADIANS(K596))))</f>
        <v>0</v>
      </c>
      <c r="L600" s="3">
        <f>IF(DEGREES(ACOS(SIN(RADIANS(G600))*SIN(RADIANS(E606))+COS(RADIANS(G600))*COS(RADIANS(E606))*COS(RADIANS(L596))))&gt;90,0,$F$4*$F$5/E605^2*(SIN(RADIANS(G600))*SIN(RADIANS(E606))+COS(RADIANS(G600))*COS(RADIANS(E606))*COS(RADIANS(L596))))</f>
        <v>0</v>
      </c>
      <c r="M600" s="3">
        <f>IF(DEGREES(ACOS(SIN(RADIANS(G600))*SIN(RADIANS(E606))+COS(RADIANS(G600))*COS(RADIANS(E606))*COS(RADIANS(M596))))&gt;90,0,$F$4*$F$5/E605^2*(SIN(RADIANS(G600))*SIN(RADIANS(E606))+COS(RADIANS(G600))*COS(RADIANS(E606))*COS(RADIANS(M596))))</f>
        <v>0</v>
      </c>
      <c r="N600" s="3">
        <f>IF(DEGREES(ACOS(SIN(RADIANS(G600))*SIN(RADIANS(E606))+COS(RADIANS(G600))*COS(RADIANS(E606))*COS(RADIANS(N596))))&gt;90,0,$F$4*$F$5/E605^2*(SIN(RADIANS(G600))*SIN(RADIANS(E606))+COS(RADIANS(G600))*COS(RADIANS(E606))*COS(RADIANS(N596))))</f>
        <v>0</v>
      </c>
      <c r="O600" s="3">
        <f>IF(DEGREES(ACOS(SIN(RADIANS(G600))*SIN(RADIANS(E606))+COS(RADIANS(G600))*COS(RADIANS(E606))*COS(RADIANS(O596))))&gt;90,0,$F$4*$F$5/E605^2*(SIN(RADIANS(G600))*SIN(RADIANS(E606))+COS(RADIANS(G600))*COS(RADIANS(E606))*COS(RADIANS(O596))))</f>
        <v>0</v>
      </c>
      <c r="P600" s="3">
        <f>IF(DEGREES(ACOS(SIN(RADIANS(G600))*SIN(RADIANS(E606))+COS(RADIANS(G600))*COS(RADIANS(E606))*COS(RADIANS(P596))))&gt;90,0,$F$4*$F$5/E605^2*(SIN(RADIANS(G600))*SIN(RADIANS(E606))+COS(RADIANS(G600))*COS(RADIANS(E606))*COS(RADIANS(P596))))</f>
        <v>0</v>
      </c>
      <c r="Q600" s="3">
        <f>IF(DEGREES(ACOS(SIN(RADIANS(G600))*SIN(RADIANS(E606))+COS(RADIANS(G600))*COS(RADIANS(E606))*COS(RADIANS(Q596))))&gt;90,0,$F$4*$F$5/E605^2*(SIN(RADIANS(G600))*SIN(RADIANS(E606))+COS(RADIANS(G600))*COS(RADIANS(E606))*COS(RADIANS(Q596))))</f>
        <v>0</v>
      </c>
      <c r="R600" s="3" t="e">
        <f>IF(DEGREES(ACOS(SIN(RADIANS(G600))*SIN(RADIANS(E606))+COS(RADIANS(G600))*COS(RADIANS(E606))*COS(RADIANS(R596))))&gt;90,0,$F$4*$F$5/E605^2*(SIN(RADIANS(G600))*SIN(RADIANS(E606))+COS(RADIANS(G600))*COS(RADIANS(E606))*COS(RADIANS(R596))))</f>
        <v>#DIV/0!</v>
      </c>
      <c r="S600" s="3" t="e">
        <f>IF(DEGREES(ACOS(SIN(RADIANS(G600))*SIN(RADIANS(E606))+COS(RADIANS(G600))*COS(RADIANS(E606))*COS(RADIANS(S596))))&gt;90,0,$F$4*$F$5/E605^2*(SIN(RADIANS(G600))*SIN(RADIANS(E606))+COS(RADIANS(G600))*COS(RADIANS(E606))*COS(RADIANS(S596))))</f>
        <v>#DIV/0!</v>
      </c>
      <c r="T600" s="3" t="e">
        <f>IF(DEGREES(ACOS(SIN(RADIANS(G600))*SIN(RADIANS(E606))+COS(RADIANS(G600))*COS(RADIANS(E606))*COS(RADIANS(T596))))&gt;90,0,$F$4*$F$5/E605^2*(SIN(RADIANS(G600))*SIN(RADIANS(E606))+COS(RADIANS(G600))*COS(RADIANS(E606))*COS(RADIANS(T596))))</f>
        <v>#DIV/0!</v>
      </c>
      <c r="U600" s="3" t="e">
        <f>IF(DEGREES(ACOS(SIN(RADIANS(G600))*SIN(RADIANS(E606))+COS(RADIANS(G600))*COS(RADIANS(E606))*COS(RADIANS(U596))))&gt;90,0,$F$4*$F$5/E605^2*(SIN(RADIANS(G600))*SIN(RADIANS(E606))+COS(RADIANS(G600))*COS(RADIANS(E606))*COS(RADIANS(U596))))</f>
        <v>#DIV/0!</v>
      </c>
      <c r="V600" s="3" t="e">
        <f>IF(DEGREES(ACOS(SIN(RADIANS(G600))*SIN(RADIANS(E606))+COS(RADIANS(G600))*COS(RADIANS(E606))*COS(RADIANS(V596))))&gt;90,0,$F$4*$F$5/E605^2*(SIN(RADIANS(G600))*SIN(RADIANS(E606))+COS(RADIANS(G600))*COS(RADIANS(E606))*COS(RADIANS(V596))))</f>
        <v>#DIV/0!</v>
      </c>
      <c r="W600" s="3" t="e">
        <f>IF(DEGREES(ACOS(SIN(RADIANS(G600))*SIN(RADIANS(E606))+COS(RADIANS(G600))*COS(RADIANS(E606))*COS(RADIANS(W596))))&gt;90,0,$F$4*$F$5/E605^2*(SIN(RADIANS(G600))*SIN(RADIANS(E606))+COS(RADIANS(G600))*COS(RADIANS(E606))*COS(RADIANS(W596))))</f>
        <v>#DIV/0!</v>
      </c>
      <c r="X600" s="3" t="e">
        <f>IF(DEGREES(ACOS(SIN(RADIANS(G600))*SIN(RADIANS(E606))+COS(RADIANS(G600))*COS(RADIANS(E606))*COS(RADIANS(X596))))&gt;90,0,$F$4*$F$5/E605^2*(SIN(RADIANS(G600))*SIN(RADIANS(E606))+COS(RADIANS(G600))*COS(RADIANS(E606))*COS(RADIANS(X596))))</f>
        <v>#DIV/0!</v>
      </c>
      <c r="Y600" s="3" t="e">
        <f>IF(DEGREES(ACOS(SIN(RADIANS(G600))*SIN(RADIANS(E606))+COS(RADIANS(G600))*COS(RADIANS(E606))*COS(RADIANS(Y596))))&gt;90,0,$F$4*$F$5/E605^2*(SIN(RADIANS(G600))*SIN(RADIANS(E606))+COS(RADIANS(G600))*COS(RADIANS(E606))*COS(RADIANS(Y596))))</f>
        <v>#DIV/0!</v>
      </c>
      <c r="Z600" s="3" t="e">
        <f>IF(DEGREES(ACOS(SIN(RADIANS(G600))*SIN(RADIANS(E606))+COS(RADIANS(G600))*COS(RADIANS(E606))*COS(RADIANS(Z596))))&gt;90,0,$F$4*$F$5/E605^2*(SIN(RADIANS(G600))*SIN(RADIANS(E606))+COS(RADIANS(G600))*COS(RADIANS(E606))*COS(RADIANS(Z596))))</f>
        <v>#DIV/0!</v>
      </c>
      <c r="AA600" s="3" t="e">
        <f>IF(DEGREES(ACOS(SIN(RADIANS(G600))*SIN(RADIANS(E606))+COS(RADIANS(G600))*COS(RADIANS(E606))*COS(RADIANS(AA596))))&gt;90,0,$F$4*$F$5/E605^2*(SIN(RADIANS(G600))*SIN(RADIANS(E606))+COS(RADIANS(G600))*COS(RADIANS(E606))*COS(RADIANS(AA596))))</f>
        <v>#DIV/0!</v>
      </c>
      <c r="AB600" s="3" t="e">
        <f>IF(DEGREES(ACOS(SIN(RADIANS(G600))*SIN(RADIANS(E606))+COS(RADIANS(G600))*COS(RADIANS(E606))*COS(RADIANS(AB596))))&gt;90,0,$F$4*$F$5/E605^2*(SIN(RADIANS(G600))*SIN(RADIANS(E606))+COS(RADIANS(G600))*COS(RADIANS(E606))*COS(RADIANS(AB596))))</f>
        <v>#DIV/0!</v>
      </c>
      <c r="AC600" s="3" t="e">
        <f>IF(DEGREES(ACOS(SIN(RADIANS(G600))*SIN(RADIANS(E606))+COS(RADIANS(G600))*COS(RADIANS(E606))*COS(RADIANS(AC596))))&gt;90,0,$F$4*$F$5/E605^2*(SIN(RADIANS(G600))*SIN(RADIANS(E606))+COS(RADIANS(G600))*COS(RADIANS(E606))*COS(RADIANS(AC596))))</f>
        <v>#DIV/0!</v>
      </c>
      <c r="AD600" s="3" t="e">
        <f>IF(DEGREES(ACOS(SIN(RADIANS(G600))*SIN(RADIANS(E606))+COS(RADIANS(G600))*COS(RADIANS(E606))*COS(RADIANS(AD596))))&gt;90,0,$F$4*$F$5/E605^2*(SIN(RADIANS(G600))*SIN(RADIANS(E606))+COS(RADIANS(G600))*COS(RADIANS(E606))*COS(RADIANS(AD596))))</f>
        <v>#DIV/0!</v>
      </c>
      <c r="AE600" s="3" t="e">
        <f>IF(DEGREES(ACOS(SIN(RADIANS(G600))*SIN(RADIANS(E606))+COS(RADIANS(G600))*COS(RADIANS(E606))*COS(RADIANS(AE596))))&gt;90,0,$F$4*$F$5/E605^2*(SIN(RADIANS(G600))*SIN(RADIANS(E606))+COS(RADIANS(G600))*COS(RADIANS(E606))*COS(RADIANS(AE596))))</f>
        <v>#DIV/0!</v>
      </c>
      <c r="AF600" s="3" t="e">
        <f>IF(DEGREES(ACOS(SIN(RADIANS(G600))*SIN(RADIANS(E606))+COS(RADIANS(G600))*COS(RADIANS(E606))*COS(RADIANS(AF596))))&gt;90,0,$F$4*$F$5/E605^2*(SIN(RADIANS(G600))*SIN(RADIANS(E606))+COS(RADIANS(G600))*COS(RADIANS(E606))*COS(RADIANS(AF596))))</f>
        <v>#DIV/0!</v>
      </c>
      <c r="AG600" s="3" t="e">
        <f>IF(DEGREES(ACOS(SIN(RADIANS(G600))*SIN(RADIANS(E606))+COS(RADIANS(G600))*COS(RADIANS(E606))*COS(RADIANS(AG596))))&gt;90,0,$F$4*$F$5/E605^2*(SIN(RADIANS(G600))*SIN(RADIANS(E606))+COS(RADIANS(G600))*COS(RADIANS(E606))*COS(RADIANS(AG596))))</f>
        <v>#DIV/0!</v>
      </c>
      <c r="AH600" s="3" t="e">
        <f>IF(DEGREES(ACOS(SIN(RADIANS(G600))*SIN(RADIANS(E606))+COS(RADIANS(G600))*COS(RADIANS(E606))*COS(RADIANS(AH596))))&gt;90,0,$F$4*$F$5/E605^2*(SIN(RADIANS(G600))*SIN(RADIANS(E606))+COS(RADIANS(G600))*COS(RADIANS(E606))*COS(RADIANS(AH596))))</f>
        <v>#DIV/0!</v>
      </c>
      <c r="AI600" s="3" t="e">
        <f>IF(DEGREES(ACOS(SIN(RADIANS(G600))*SIN(RADIANS(E606))+COS(RADIANS(G600))*COS(RADIANS(E606))*COS(RADIANS(AI596))))&gt;90,0,$F$4*$F$5/E605^2*(SIN(RADIANS(G600))*SIN(RADIANS(E606))+COS(RADIANS(G600))*COS(RADIANS(E606))*COS(RADIANS(AI596))))</f>
        <v>#DIV/0!</v>
      </c>
      <c r="AJ600" s="3" t="e">
        <f>IF(DEGREES(ACOS(SIN(RADIANS(G600))*SIN(RADIANS(E606))+COS(RADIANS(G600))*COS(RADIANS(E606))*COS(RADIANS(AJ596))))&gt;90,0,$F$4*$F$5/E605^2*(SIN(RADIANS(G600))*SIN(RADIANS(E606))+COS(RADIANS(G600))*COS(RADIANS(E606))*COS(RADIANS(AJ596))))</f>
        <v>#DIV/0!</v>
      </c>
      <c r="AK600" s="3">
        <f>IF(DEGREES(ACOS(SIN(RADIANS(G600))*SIN(RADIANS(E606))+COS(RADIANS(G600))*COS(RADIANS(E606))*COS(RADIANS(AK596))))&gt;90,0,$F$4*$F$5/E605^2*(SIN(RADIANS(G600))*SIN(RADIANS(E606))+COS(RADIANS(G600))*COS(RADIANS(E606))*COS(RADIANS(AK596))))</f>
        <v>0</v>
      </c>
      <c r="AL600" s="3">
        <f>IF(DEGREES(ACOS(SIN(RADIANS(G600))*SIN(RADIANS(E606))+COS(RADIANS(G600))*COS(RADIANS(E606))*COS(RADIANS(AL596))))&gt;90,0,$F$4*$F$5/E605^2*(SIN(RADIANS(G600))*SIN(RADIANS(E606))+COS(RADIANS(G600))*COS(RADIANS(E606))*COS(RADIANS(AL596))))</f>
        <v>0</v>
      </c>
      <c r="AM600" s="3">
        <f>IF(DEGREES(ACOS(SIN(RADIANS(G600))*SIN(RADIANS(E606))+COS(RADIANS(G600))*COS(RADIANS(E606))*COS(RADIANS(AM596))))&gt;90,0,$F$4*$F$5/E605^2*(SIN(RADIANS(G600))*SIN(RADIANS(E606))+COS(RADIANS(G600))*COS(RADIANS(E606))*COS(RADIANS(AM596))))</f>
        <v>0</v>
      </c>
      <c r="AN600" s="3">
        <f>IF(DEGREES(ACOS(SIN(RADIANS(G600))*SIN(RADIANS(E606))+COS(RADIANS(G600))*COS(RADIANS(E606))*COS(RADIANS(AN596))))&gt;90,0,$F$4*$F$5/E605^2*(SIN(RADIANS(G600))*SIN(RADIANS(E606))+COS(RADIANS(G600))*COS(RADIANS(E606))*COS(RADIANS(AN596))))</f>
        <v>0</v>
      </c>
      <c r="AO600" s="3">
        <f>IF(DEGREES(ACOS(SIN(RADIANS(G600))*SIN(RADIANS(E606))+COS(RADIANS(G600))*COS(RADIANS(E606))*COS(RADIANS(AO596))))&gt;90,0,$F$4*$F$5/E605^2*(SIN(RADIANS(G600))*SIN(RADIANS(E606))+COS(RADIANS(G600))*COS(RADIANS(E606))*COS(RADIANS(AO596))))</f>
        <v>0</v>
      </c>
      <c r="AP600" s="3">
        <f>IF(DEGREES(ACOS(SIN(RADIANS(G600))*SIN(RADIANS(E606))+COS(RADIANS(G600))*COS(RADIANS(E606))*COS(RADIANS(AP596))))&gt;90,0,$F$4*$F$5/E605^2*(SIN(RADIANS(G600))*SIN(RADIANS(E606))+COS(RADIANS(G600))*COS(RADIANS(E606))*COS(RADIANS(AP596))))</f>
        <v>0</v>
      </c>
      <c r="AQ600" s="3">
        <f>IF(DEGREES(ACOS(SIN(RADIANS(G600))*SIN(RADIANS(E606))+COS(RADIANS(G600))*COS(RADIANS(E606))*COS(RADIANS(AQ596))))&gt;90,0,$F$4*$F$5/E605^2*(SIN(RADIANS(G600))*SIN(RADIANS(E606))+COS(RADIANS(G600))*COS(RADIANS(E606))*COS(RADIANS(AQ596))))</f>
        <v>0</v>
      </c>
      <c r="AR600" s="3">
        <f>IF(DEGREES(ACOS(SIN(RADIANS(G600))*SIN(RADIANS(E606))+COS(RADIANS(G600))*COS(RADIANS(E606))*COS(RADIANS(AR596))))&gt;90,0,$F$4*$F$5/E605^2*(SIN(RADIANS(G600))*SIN(RADIANS(E606))+COS(RADIANS(G600))*COS(RADIANS(E606))*COS(RADIANS(AR596))))</f>
        <v>0</v>
      </c>
    </row>
    <row r="601" spans="2:44" ht="15.75" customHeight="1" x14ac:dyDescent="0.2">
      <c r="B601" s="20" t="s">
        <v>729</v>
      </c>
      <c r="E601" s="3">
        <f>IF(E598&lt;360,E598/360,(E598-360)/360)</f>
        <v>0.66666666666666663</v>
      </c>
      <c r="G601" s="3">
        <v>60</v>
      </c>
      <c r="I601" s="3">
        <f>IF(DEGREES(ACOS(SIN(RADIANS(G601))*SIN(RADIANS(E606))+COS(RADIANS(G601))*COS(RADIANS(E606))*COS(RADIANS(I596))))&gt;90,0,$F$4*$F$5/E605^2*(SIN(RADIANS(G601))*SIN(RADIANS(E606))+COS(RADIANS(G601))*COS(RADIANS(E606))*COS(RADIANS(I596))))</f>
        <v>0</v>
      </c>
      <c r="J601" s="3">
        <f>IF(DEGREES(ACOS(SIN(RADIANS(G601))*SIN(RADIANS(E606))+COS(RADIANS(G601))*COS(RADIANS(E606))*COS(RADIANS(J596))))&gt;90,0,$F$4*$F$5/E605^2*(SIN(RADIANS(G601))*SIN(RADIANS(E606))+COS(RADIANS(G601))*COS(RADIANS(E606))*COS(RADIANS(J596))))</f>
        <v>0</v>
      </c>
      <c r="K601" s="3">
        <f>IF(DEGREES(ACOS(SIN(RADIANS(G601))*SIN(RADIANS(E606))+COS(RADIANS(G601))*COS(RADIANS(E606))*COS(RADIANS(K596))))&gt;90,0,$F$4*$F$5/E605^2*(SIN(RADIANS(G601))*SIN(RADIANS(E606))+COS(RADIANS(G601))*COS(RADIANS(E606))*COS(RADIANS(K596))))</f>
        <v>0</v>
      </c>
      <c r="L601" s="3">
        <f>IF(DEGREES(ACOS(SIN(RADIANS(G601))*SIN(RADIANS(E606))+COS(RADIANS(G601))*COS(RADIANS(E606))*COS(RADIANS(L596))))&gt;90,0,$F$4*$F$5/E605^2*(SIN(RADIANS(G601))*SIN(RADIANS(E606))+COS(RADIANS(G601))*COS(RADIANS(E606))*COS(RADIANS(L596))))</f>
        <v>0</v>
      </c>
      <c r="M601" s="3">
        <f>IF(DEGREES(ACOS(SIN(RADIANS(G601))*SIN(RADIANS(E606))+COS(RADIANS(G601))*COS(RADIANS(E606))*COS(RADIANS(M596))))&gt;90,0,$F$4*$F$5/E605^2*(SIN(RADIANS(G601))*SIN(RADIANS(E606))+COS(RADIANS(G601))*COS(RADIANS(E606))*COS(RADIANS(M596))))</f>
        <v>0</v>
      </c>
      <c r="N601" s="3">
        <f>IF(DEGREES(ACOS(SIN(RADIANS(G601))*SIN(RADIANS(E606))+COS(RADIANS(G601))*COS(RADIANS(E606))*COS(RADIANS(N596))))&gt;90,0,$F$4*$F$5/E605^2*(SIN(RADIANS(G601))*SIN(RADIANS(E606))+COS(RADIANS(G601))*COS(RADIANS(E606))*COS(RADIANS(N596))))</f>
        <v>0</v>
      </c>
      <c r="O601" s="3">
        <f>IF(DEGREES(ACOS(SIN(RADIANS(G601))*SIN(RADIANS(E606))+COS(RADIANS(G601))*COS(RADIANS(E606))*COS(RADIANS(O596))))&gt;90,0,$F$4*$F$5/E605^2*(SIN(RADIANS(G601))*SIN(RADIANS(E606))+COS(RADIANS(G601))*COS(RADIANS(E606))*COS(RADIANS(O596))))</f>
        <v>0</v>
      </c>
      <c r="P601" s="3">
        <f>IF(DEGREES(ACOS(SIN(RADIANS(G601))*SIN(RADIANS(E606))+COS(RADIANS(G601))*COS(RADIANS(E606))*COS(RADIANS(P596))))&gt;90,0,$F$4*$F$5/E605^2*(SIN(RADIANS(G601))*SIN(RADIANS(E606))+COS(RADIANS(G601))*COS(RADIANS(E606))*COS(RADIANS(P596))))</f>
        <v>0</v>
      </c>
      <c r="Q601" s="3">
        <f>IF(DEGREES(ACOS(SIN(RADIANS(G601))*SIN(RADIANS(E606))+COS(RADIANS(G601))*COS(RADIANS(E606))*COS(RADIANS(Q596))))&gt;90,0,$F$4*$F$5/E605^2*(SIN(RADIANS(G601))*SIN(RADIANS(E606))+COS(RADIANS(G601))*COS(RADIANS(E606))*COS(RADIANS(Q596))))</f>
        <v>0</v>
      </c>
      <c r="R601" s="3" t="e">
        <f>IF(DEGREES(ACOS(SIN(RADIANS(G601))*SIN(RADIANS(E606))+COS(RADIANS(G601))*COS(RADIANS(E606))*COS(RADIANS(R596))))&gt;90,0,$F$4*$F$5/E605^2*(SIN(RADIANS(G601))*SIN(RADIANS(E606))+COS(RADIANS(G601))*COS(RADIANS(E606))*COS(RADIANS(R596))))</f>
        <v>#DIV/0!</v>
      </c>
      <c r="S601" s="3" t="e">
        <f>IF(DEGREES(ACOS(SIN(RADIANS(G601))*SIN(RADIANS(E606))+COS(RADIANS(G601))*COS(RADIANS(E606))*COS(RADIANS(S596))))&gt;90,0,$F$4*$F$5/E605^2*(SIN(RADIANS(G601))*SIN(RADIANS(E606))+COS(RADIANS(G601))*COS(RADIANS(E606))*COS(RADIANS(S596))))</f>
        <v>#DIV/0!</v>
      </c>
      <c r="T601" s="3" t="e">
        <f>IF(DEGREES(ACOS(SIN(RADIANS(G601))*SIN(RADIANS(E606))+COS(RADIANS(G601))*COS(RADIANS(E606))*COS(RADIANS(T596))))&gt;90,0,$F$4*$F$5/E605^2*(SIN(RADIANS(G601))*SIN(RADIANS(E606))+COS(RADIANS(G601))*COS(RADIANS(E606))*COS(RADIANS(T596))))</f>
        <v>#DIV/0!</v>
      </c>
      <c r="U601" s="3" t="e">
        <f>IF(DEGREES(ACOS(SIN(RADIANS(G601))*SIN(RADIANS(E606))+COS(RADIANS(G601))*COS(RADIANS(E606))*COS(RADIANS(U596))))&gt;90,0,$F$4*$F$5/E605^2*(SIN(RADIANS(G601))*SIN(RADIANS(E606))+COS(RADIANS(G601))*COS(RADIANS(E606))*COS(RADIANS(U596))))</f>
        <v>#DIV/0!</v>
      </c>
      <c r="V601" s="3" t="e">
        <f>IF(DEGREES(ACOS(SIN(RADIANS(G601))*SIN(RADIANS(E606))+COS(RADIANS(G601))*COS(RADIANS(E606))*COS(RADIANS(V596))))&gt;90,0,$F$4*$F$5/E605^2*(SIN(RADIANS(G601))*SIN(RADIANS(E606))+COS(RADIANS(G601))*COS(RADIANS(E606))*COS(RADIANS(V596))))</f>
        <v>#DIV/0!</v>
      </c>
      <c r="W601" s="3" t="e">
        <f>IF(DEGREES(ACOS(SIN(RADIANS(G601))*SIN(RADIANS(E606))+COS(RADIANS(G601))*COS(RADIANS(E606))*COS(RADIANS(W596))))&gt;90,0,$F$4*$F$5/E605^2*(SIN(RADIANS(G601))*SIN(RADIANS(E606))+COS(RADIANS(G601))*COS(RADIANS(E606))*COS(RADIANS(W596))))</f>
        <v>#DIV/0!</v>
      </c>
      <c r="X601" s="3" t="e">
        <f>IF(DEGREES(ACOS(SIN(RADIANS(G601))*SIN(RADIANS(E606))+COS(RADIANS(G601))*COS(RADIANS(E606))*COS(RADIANS(X596))))&gt;90,0,$F$4*$F$5/E605^2*(SIN(RADIANS(G601))*SIN(RADIANS(E606))+COS(RADIANS(G601))*COS(RADIANS(E606))*COS(RADIANS(X596))))</f>
        <v>#DIV/0!</v>
      </c>
      <c r="Y601" s="3" t="e">
        <f>IF(DEGREES(ACOS(SIN(RADIANS(G601))*SIN(RADIANS(E606))+COS(RADIANS(G601))*COS(RADIANS(E606))*COS(RADIANS(Y596))))&gt;90,0,$F$4*$F$5/E605^2*(SIN(RADIANS(G601))*SIN(RADIANS(E606))+COS(RADIANS(G601))*COS(RADIANS(E606))*COS(RADIANS(Y596))))</f>
        <v>#DIV/0!</v>
      </c>
      <c r="Z601" s="3" t="e">
        <f>IF(DEGREES(ACOS(SIN(RADIANS(G601))*SIN(RADIANS(E606))+COS(RADIANS(G601))*COS(RADIANS(E606))*COS(RADIANS(Z596))))&gt;90,0,$F$4*$F$5/E605^2*(SIN(RADIANS(G601))*SIN(RADIANS(E606))+COS(RADIANS(G601))*COS(RADIANS(E606))*COS(RADIANS(Z596))))</f>
        <v>#DIV/0!</v>
      </c>
      <c r="AA601" s="3" t="e">
        <f>IF(DEGREES(ACOS(SIN(RADIANS(G601))*SIN(RADIANS(E606))+COS(RADIANS(G601))*COS(RADIANS(E606))*COS(RADIANS(AA596))))&gt;90,0,$F$4*$F$5/E605^2*(SIN(RADIANS(G601))*SIN(RADIANS(E606))+COS(RADIANS(G601))*COS(RADIANS(E606))*COS(RADIANS(AA596))))</f>
        <v>#DIV/0!</v>
      </c>
      <c r="AB601" s="3" t="e">
        <f>IF(DEGREES(ACOS(SIN(RADIANS(G601))*SIN(RADIANS(E606))+COS(RADIANS(G601))*COS(RADIANS(E606))*COS(RADIANS(AB596))))&gt;90,0,$F$4*$F$5/E605^2*(SIN(RADIANS(G601))*SIN(RADIANS(E606))+COS(RADIANS(G601))*COS(RADIANS(E606))*COS(RADIANS(AB596))))</f>
        <v>#DIV/0!</v>
      </c>
      <c r="AC601" s="3" t="e">
        <f>IF(DEGREES(ACOS(SIN(RADIANS(G601))*SIN(RADIANS(E606))+COS(RADIANS(G601))*COS(RADIANS(E606))*COS(RADIANS(AC596))))&gt;90,0,$F$4*$F$5/E605^2*(SIN(RADIANS(G601))*SIN(RADIANS(E606))+COS(RADIANS(G601))*COS(RADIANS(E606))*COS(RADIANS(AC596))))</f>
        <v>#DIV/0!</v>
      </c>
      <c r="AD601" s="3" t="e">
        <f>IF(DEGREES(ACOS(SIN(RADIANS(G601))*SIN(RADIANS(E606))+COS(RADIANS(G601))*COS(RADIANS(E606))*COS(RADIANS(AD596))))&gt;90,0,$F$4*$F$5/E605^2*(SIN(RADIANS(G601))*SIN(RADIANS(E606))+COS(RADIANS(G601))*COS(RADIANS(E606))*COS(RADIANS(AD596))))</f>
        <v>#DIV/0!</v>
      </c>
      <c r="AE601" s="3" t="e">
        <f>IF(DEGREES(ACOS(SIN(RADIANS(G601))*SIN(RADIANS(E606))+COS(RADIANS(G601))*COS(RADIANS(E606))*COS(RADIANS(AE596))))&gt;90,0,$F$4*$F$5/E605^2*(SIN(RADIANS(G601))*SIN(RADIANS(E606))+COS(RADIANS(G601))*COS(RADIANS(E606))*COS(RADIANS(AE596))))</f>
        <v>#DIV/0!</v>
      </c>
      <c r="AF601" s="3" t="e">
        <f>IF(DEGREES(ACOS(SIN(RADIANS(G601))*SIN(RADIANS(E606))+COS(RADIANS(G601))*COS(RADIANS(E606))*COS(RADIANS(AF596))))&gt;90,0,$F$4*$F$5/E605^2*(SIN(RADIANS(G601))*SIN(RADIANS(E606))+COS(RADIANS(G601))*COS(RADIANS(E606))*COS(RADIANS(AF596))))</f>
        <v>#DIV/0!</v>
      </c>
      <c r="AG601" s="3" t="e">
        <f>IF(DEGREES(ACOS(SIN(RADIANS(G601))*SIN(RADIANS(E606))+COS(RADIANS(G601))*COS(RADIANS(E606))*COS(RADIANS(AG596))))&gt;90,0,$F$4*$F$5/E605^2*(SIN(RADIANS(G601))*SIN(RADIANS(E606))+COS(RADIANS(G601))*COS(RADIANS(E606))*COS(RADIANS(AG596))))</f>
        <v>#DIV/0!</v>
      </c>
      <c r="AH601" s="3" t="e">
        <f>IF(DEGREES(ACOS(SIN(RADIANS(G601))*SIN(RADIANS(E606))+COS(RADIANS(G601))*COS(RADIANS(E606))*COS(RADIANS(AH596))))&gt;90,0,$F$4*$F$5/E605^2*(SIN(RADIANS(G601))*SIN(RADIANS(E606))+COS(RADIANS(G601))*COS(RADIANS(E606))*COS(RADIANS(AH596))))</f>
        <v>#DIV/0!</v>
      </c>
      <c r="AI601" s="3" t="e">
        <f>IF(DEGREES(ACOS(SIN(RADIANS(G601))*SIN(RADIANS(E606))+COS(RADIANS(G601))*COS(RADIANS(E606))*COS(RADIANS(AI596))))&gt;90,0,$F$4*$F$5/E605^2*(SIN(RADIANS(G601))*SIN(RADIANS(E606))+COS(RADIANS(G601))*COS(RADIANS(E606))*COS(RADIANS(AI596))))</f>
        <v>#DIV/0!</v>
      </c>
      <c r="AJ601" s="3" t="e">
        <f>IF(DEGREES(ACOS(SIN(RADIANS(G601))*SIN(RADIANS(E606))+COS(RADIANS(G601))*COS(RADIANS(E606))*COS(RADIANS(AJ596))))&gt;90,0,$F$4*$F$5/E605^2*(SIN(RADIANS(G601))*SIN(RADIANS(E606))+COS(RADIANS(G601))*COS(RADIANS(E606))*COS(RADIANS(AJ596))))</f>
        <v>#DIV/0!</v>
      </c>
      <c r="AK601" s="3">
        <f>IF(DEGREES(ACOS(SIN(RADIANS(G601))*SIN(RADIANS(E606))+COS(RADIANS(G601))*COS(RADIANS(E606))*COS(RADIANS(AK596))))&gt;90,0,$F$4*$F$5/E605^2*(SIN(RADIANS(G601))*SIN(RADIANS(E606))+COS(RADIANS(G601))*COS(RADIANS(E606))*COS(RADIANS(AK596))))</f>
        <v>0</v>
      </c>
      <c r="AL601" s="3">
        <f>IF(DEGREES(ACOS(SIN(RADIANS(G601))*SIN(RADIANS(E606))+COS(RADIANS(G601))*COS(RADIANS(E606))*COS(RADIANS(AL596))))&gt;90,0,$F$4*$F$5/E605^2*(SIN(RADIANS(G601))*SIN(RADIANS(E606))+COS(RADIANS(G601))*COS(RADIANS(E606))*COS(RADIANS(AL596))))</f>
        <v>0</v>
      </c>
      <c r="AM601" s="3">
        <f>IF(DEGREES(ACOS(SIN(RADIANS(G601))*SIN(RADIANS(E606))+COS(RADIANS(G601))*COS(RADIANS(E606))*COS(RADIANS(AM596))))&gt;90,0,$F$4*$F$5/E605^2*(SIN(RADIANS(G601))*SIN(RADIANS(E606))+COS(RADIANS(G601))*COS(RADIANS(E606))*COS(RADIANS(AM596))))</f>
        <v>0</v>
      </c>
      <c r="AN601" s="3">
        <f>IF(DEGREES(ACOS(SIN(RADIANS(G601))*SIN(RADIANS(E606))+COS(RADIANS(G601))*COS(RADIANS(E606))*COS(RADIANS(AN596))))&gt;90,0,$F$4*$F$5/E605^2*(SIN(RADIANS(G601))*SIN(RADIANS(E606))+COS(RADIANS(G601))*COS(RADIANS(E606))*COS(RADIANS(AN596))))</f>
        <v>0</v>
      </c>
      <c r="AO601" s="3">
        <f>IF(DEGREES(ACOS(SIN(RADIANS(G601))*SIN(RADIANS(E606))+COS(RADIANS(G601))*COS(RADIANS(E606))*COS(RADIANS(AO596))))&gt;90,0,$F$4*$F$5/E605^2*(SIN(RADIANS(G601))*SIN(RADIANS(E606))+COS(RADIANS(G601))*COS(RADIANS(E606))*COS(RADIANS(AO596))))</f>
        <v>0</v>
      </c>
      <c r="AP601" s="3">
        <f>IF(DEGREES(ACOS(SIN(RADIANS(G601))*SIN(RADIANS(E606))+COS(RADIANS(G601))*COS(RADIANS(E606))*COS(RADIANS(AP596))))&gt;90,0,$F$4*$F$5/E605^2*(SIN(RADIANS(G601))*SIN(RADIANS(E606))+COS(RADIANS(G601))*COS(RADIANS(E606))*COS(RADIANS(AP596))))</f>
        <v>0</v>
      </c>
      <c r="AQ601" s="3">
        <f>IF(DEGREES(ACOS(SIN(RADIANS(G601))*SIN(RADIANS(E606))+COS(RADIANS(G601))*COS(RADIANS(E606))*COS(RADIANS(AQ596))))&gt;90,0,$F$4*$F$5/E605^2*(SIN(RADIANS(G601))*SIN(RADIANS(E606))+COS(RADIANS(G601))*COS(RADIANS(E606))*COS(RADIANS(AQ596))))</f>
        <v>0</v>
      </c>
      <c r="AR601" s="3">
        <f>IF(DEGREES(ACOS(SIN(RADIANS(G601))*SIN(RADIANS(E606))+COS(RADIANS(G601))*COS(RADIANS(E606))*COS(RADIANS(AR596))))&gt;90,0,$F$4*$F$5/E605^2*(SIN(RADIANS(G601))*SIN(RADIANS(E606))+COS(RADIANS(G601))*COS(RADIANS(E606))*COS(RADIANS(AR596))))</f>
        <v>0</v>
      </c>
    </row>
    <row r="602" spans="2:44" ht="15.75" customHeight="1" x14ac:dyDescent="0.2">
      <c r="B602" s="20" t="s">
        <v>785</v>
      </c>
      <c r="E602" s="3">
        <f>E601*$F$11</f>
        <v>0</v>
      </c>
      <c r="G602" s="3">
        <v>50</v>
      </c>
      <c r="I602" s="3">
        <f>IF(DEGREES(ACOS(SIN(RADIANS(G602))*SIN(RADIANS(E606))+COS(RADIANS(G602))*COS(RADIANS(E606))*COS(RADIANS(I596))))&gt;90,0,$F$4*$F$5/E605^2*(SIN(RADIANS(G602))*SIN(RADIANS(E606))+COS(RADIANS(G602))*COS(RADIANS(E606))*COS(RADIANS(I596))))</f>
        <v>0</v>
      </c>
      <c r="J602" s="3">
        <f>IF(DEGREES(ACOS(SIN(RADIANS(G602))*SIN(RADIANS(E606))+COS(RADIANS(G602))*COS(RADIANS(E606))*COS(RADIANS(J596))))&gt;90,0,$F$4*$F$5/E605^2*(SIN(RADIANS(G602))*SIN(RADIANS(E606))+COS(RADIANS(G602))*COS(RADIANS(E606))*COS(RADIANS(J596))))</f>
        <v>0</v>
      </c>
      <c r="K602" s="3">
        <f>IF(DEGREES(ACOS(SIN(RADIANS(G602))*SIN(RADIANS(E606))+COS(RADIANS(G602))*COS(RADIANS(E606))*COS(RADIANS(K596))))&gt;90,0,$F$4*$F$5/E605^2*(SIN(RADIANS(G602))*SIN(RADIANS(E606))+COS(RADIANS(G602))*COS(RADIANS(E606))*COS(RADIANS(K596))))</f>
        <v>0</v>
      </c>
      <c r="L602" s="3">
        <f>IF(DEGREES(ACOS(SIN(RADIANS(G602))*SIN(RADIANS(E606))+COS(RADIANS(G602))*COS(RADIANS(E606))*COS(RADIANS(L596))))&gt;90,0,$F$4*$F$5/E605^2*(SIN(RADIANS(G602))*SIN(RADIANS(E606))+COS(RADIANS(G602))*COS(RADIANS(E606))*COS(RADIANS(L596))))</f>
        <v>0</v>
      </c>
      <c r="M602" s="3">
        <f>IF(DEGREES(ACOS(SIN(RADIANS(G602))*SIN(RADIANS(E606))+COS(RADIANS(G602))*COS(RADIANS(E606))*COS(RADIANS(M596))))&gt;90,0,$F$4*$F$5/E605^2*(SIN(RADIANS(G602))*SIN(RADIANS(E606))+COS(RADIANS(G602))*COS(RADIANS(E606))*COS(RADIANS(M596))))</f>
        <v>0</v>
      </c>
      <c r="N602" s="3">
        <f>IF(DEGREES(ACOS(SIN(RADIANS(G602))*SIN(RADIANS(E606))+COS(RADIANS(G602))*COS(RADIANS(E606))*COS(RADIANS(N596))))&gt;90,0,$F$4*$F$5/E605^2*(SIN(RADIANS(G602))*SIN(RADIANS(E606))+COS(RADIANS(G602))*COS(RADIANS(E606))*COS(RADIANS(N596))))</f>
        <v>0</v>
      </c>
      <c r="O602" s="3">
        <f>IF(DEGREES(ACOS(SIN(RADIANS(G602))*SIN(RADIANS(E606))+COS(RADIANS(G602))*COS(RADIANS(E606))*COS(RADIANS(O596))))&gt;90,0,$F$4*$F$5/E605^2*(SIN(RADIANS(G602))*SIN(RADIANS(E606))+COS(RADIANS(G602))*COS(RADIANS(E606))*COS(RADIANS(O596))))</f>
        <v>0</v>
      </c>
      <c r="P602" s="3">
        <f>IF(DEGREES(ACOS(SIN(RADIANS(G602))*SIN(RADIANS(E606))+COS(RADIANS(G602))*COS(RADIANS(E606))*COS(RADIANS(P596))))&gt;90,0,$F$4*$F$5/E605^2*(SIN(RADIANS(G602))*SIN(RADIANS(E606))+COS(RADIANS(G602))*COS(RADIANS(E606))*COS(RADIANS(P596))))</f>
        <v>0</v>
      </c>
      <c r="Q602" s="3">
        <f>IF(DEGREES(ACOS(SIN(RADIANS(G602))*SIN(RADIANS(E606))+COS(RADIANS(G602))*COS(RADIANS(E606))*COS(RADIANS(Q596))))&gt;90,0,$F$4*$F$5/E605^2*(SIN(RADIANS(G602))*SIN(RADIANS(E606))+COS(RADIANS(G602))*COS(RADIANS(E606))*COS(RADIANS(Q596))))</f>
        <v>0</v>
      </c>
      <c r="R602" s="3" t="e">
        <f>IF(DEGREES(ACOS(SIN(RADIANS(G602))*SIN(RADIANS(E606))+COS(RADIANS(G602))*COS(RADIANS(E606))*COS(RADIANS(R596))))&gt;90,0,$F$4*$F$5/E605^2*(SIN(RADIANS(G602))*SIN(RADIANS(E606))+COS(RADIANS(G602))*COS(RADIANS(E606))*COS(RADIANS(R596))))</f>
        <v>#DIV/0!</v>
      </c>
      <c r="S602" s="3" t="e">
        <f>IF(DEGREES(ACOS(SIN(RADIANS(G602))*SIN(RADIANS(E606))+COS(RADIANS(G602))*COS(RADIANS(E606))*COS(RADIANS(S596))))&gt;90,0,$F$4*$F$5/E605^2*(SIN(RADIANS(G602))*SIN(RADIANS(E606))+COS(RADIANS(G602))*COS(RADIANS(E606))*COS(RADIANS(S596))))</f>
        <v>#DIV/0!</v>
      </c>
      <c r="T602" s="3" t="e">
        <f>IF(DEGREES(ACOS(SIN(RADIANS(G602))*SIN(RADIANS(E606))+COS(RADIANS(G602))*COS(RADIANS(E606))*COS(RADIANS(T596))))&gt;90,0,$F$4*$F$5/E605^2*(SIN(RADIANS(G602))*SIN(RADIANS(E606))+COS(RADIANS(G602))*COS(RADIANS(E606))*COS(RADIANS(T596))))</f>
        <v>#DIV/0!</v>
      </c>
      <c r="U602" s="3" t="e">
        <f>IF(DEGREES(ACOS(SIN(RADIANS(G602))*SIN(RADIANS(E606))+COS(RADIANS(G602))*COS(RADIANS(E606))*COS(RADIANS(U596))))&gt;90,0,$F$4*$F$5/E605^2*(SIN(RADIANS(G602))*SIN(RADIANS(E606))+COS(RADIANS(G602))*COS(RADIANS(E606))*COS(RADIANS(U596))))</f>
        <v>#DIV/0!</v>
      </c>
      <c r="V602" s="3" t="e">
        <f>IF(DEGREES(ACOS(SIN(RADIANS(G602))*SIN(RADIANS(E606))+COS(RADIANS(G602))*COS(RADIANS(E606))*COS(RADIANS(V596))))&gt;90,0,$F$4*$F$5/E605^2*(SIN(RADIANS(G602))*SIN(RADIANS(E606))+COS(RADIANS(G602))*COS(RADIANS(E606))*COS(RADIANS(V596))))</f>
        <v>#DIV/0!</v>
      </c>
      <c r="W602" s="3" t="e">
        <f>IF(DEGREES(ACOS(SIN(RADIANS(G602))*SIN(RADIANS(E606))+COS(RADIANS(G602))*COS(RADIANS(E606))*COS(RADIANS(W596))))&gt;90,0,$F$4*$F$5/E605^2*(SIN(RADIANS(G602))*SIN(RADIANS(E606))+COS(RADIANS(G602))*COS(RADIANS(E606))*COS(RADIANS(W596))))</f>
        <v>#DIV/0!</v>
      </c>
      <c r="X602" s="3" t="e">
        <f>IF(DEGREES(ACOS(SIN(RADIANS(G602))*SIN(RADIANS(E606))+COS(RADIANS(G602))*COS(RADIANS(E606))*COS(RADIANS(X596))))&gt;90,0,$F$4*$F$5/E605^2*(SIN(RADIANS(G602))*SIN(RADIANS(E606))+COS(RADIANS(G602))*COS(RADIANS(E606))*COS(RADIANS(X596))))</f>
        <v>#DIV/0!</v>
      </c>
      <c r="Y602" s="3" t="e">
        <f>IF(DEGREES(ACOS(SIN(RADIANS(G602))*SIN(RADIANS(E606))+COS(RADIANS(G602))*COS(RADIANS(E606))*COS(RADIANS(Y596))))&gt;90,0,$F$4*$F$5/E605^2*(SIN(RADIANS(G602))*SIN(RADIANS(E606))+COS(RADIANS(G602))*COS(RADIANS(E606))*COS(RADIANS(Y596))))</f>
        <v>#DIV/0!</v>
      </c>
      <c r="Z602" s="3" t="e">
        <f>IF(DEGREES(ACOS(SIN(RADIANS(G602))*SIN(RADIANS(E606))+COS(RADIANS(G602))*COS(RADIANS(E606))*COS(RADIANS(Z596))))&gt;90,0,$F$4*$F$5/E605^2*(SIN(RADIANS(G602))*SIN(RADIANS(E606))+COS(RADIANS(G602))*COS(RADIANS(E606))*COS(RADIANS(Z596))))</f>
        <v>#DIV/0!</v>
      </c>
      <c r="AA602" s="3" t="e">
        <f>IF(DEGREES(ACOS(SIN(RADIANS(G602))*SIN(RADIANS(E606))+COS(RADIANS(G602))*COS(RADIANS(E606))*COS(RADIANS(AA596))))&gt;90,0,$F$4*$F$5/E605^2*(SIN(RADIANS(G602))*SIN(RADIANS(E606))+COS(RADIANS(G602))*COS(RADIANS(E606))*COS(RADIANS(AA596))))</f>
        <v>#DIV/0!</v>
      </c>
      <c r="AB602" s="3" t="e">
        <f>IF(DEGREES(ACOS(SIN(RADIANS(G602))*SIN(RADIANS(E606))+COS(RADIANS(G602))*COS(RADIANS(E606))*COS(RADIANS(AB596))))&gt;90,0,$F$4*$F$5/E605^2*(SIN(RADIANS(G602))*SIN(RADIANS(E606))+COS(RADIANS(G602))*COS(RADIANS(E606))*COS(RADIANS(AB596))))</f>
        <v>#DIV/0!</v>
      </c>
      <c r="AC602" s="3" t="e">
        <f>IF(DEGREES(ACOS(SIN(RADIANS(G602))*SIN(RADIANS(E606))+COS(RADIANS(G602))*COS(RADIANS(E606))*COS(RADIANS(AC596))))&gt;90,0,$F$4*$F$5/E605^2*(SIN(RADIANS(G602))*SIN(RADIANS(E606))+COS(RADIANS(G602))*COS(RADIANS(E606))*COS(RADIANS(AC596))))</f>
        <v>#DIV/0!</v>
      </c>
      <c r="AD602" s="3" t="e">
        <f>IF(DEGREES(ACOS(SIN(RADIANS(G602))*SIN(RADIANS(E606))+COS(RADIANS(G602))*COS(RADIANS(E606))*COS(RADIANS(AD596))))&gt;90,0,$F$4*$F$5/E605^2*(SIN(RADIANS(G602))*SIN(RADIANS(E606))+COS(RADIANS(G602))*COS(RADIANS(E606))*COS(RADIANS(AD596))))</f>
        <v>#DIV/0!</v>
      </c>
      <c r="AE602" s="3" t="e">
        <f>IF(DEGREES(ACOS(SIN(RADIANS(G602))*SIN(RADIANS(E606))+COS(RADIANS(G602))*COS(RADIANS(E606))*COS(RADIANS(AE596))))&gt;90,0,$F$4*$F$5/E605^2*(SIN(RADIANS(G602))*SIN(RADIANS(E606))+COS(RADIANS(G602))*COS(RADIANS(E606))*COS(RADIANS(AE596))))</f>
        <v>#DIV/0!</v>
      </c>
      <c r="AF602" s="3" t="e">
        <f>IF(DEGREES(ACOS(SIN(RADIANS(G602))*SIN(RADIANS(E606))+COS(RADIANS(G602))*COS(RADIANS(E606))*COS(RADIANS(AF596))))&gt;90,0,$F$4*$F$5/E605^2*(SIN(RADIANS(G602))*SIN(RADIANS(E606))+COS(RADIANS(G602))*COS(RADIANS(E606))*COS(RADIANS(AF596))))</f>
        <v>#DIV/0!</v>
      </c>
      <c r="AG602" s="3" t="e">
        <f>IF(DEGREES(ACOS(SIN(RADIANS(G602))*SIN(RADIANS(E606))+COS(RADIANS(G602))*COS(RADIANS(E606))*COS(RADIANS(AG596))))&gt;90,0,$F$4*$F$5/E605^2*(SIN(RADIANS(G602))*SIN(RADIANS(E606))+COS(RADIANS(G602))*COS(RADIANS(E606))*COS(RADIANS(AG596))))</f>
        <v>#DIV/0!</v>
      </c>
      <c r="AH602" s="3" t="e">
        <f>IF(DEGREES(ACOS(SIN(RADIANS(G602))*SIN(RADIANS(E606))+COS(RADIANS(G602))*COS(RADIANS(E606))*COS(RADIANS(AH596))))&gt;90,0,$F$4*$F$5/E605^2*(SIN(RADIANS(G602))*SIN(RADIANS(E606))+COS(RADIANS(G602))*COS(RADIANS(E606))*COS(RADIANS(AH596))))</f>
        <v>#DIV/0!</v>
      </c>
      <c r="AI602" s="3" t="e">
        <f>IF(DEGREES(ACOS(SIN(RADIANS(G602))*SIN(RADIANS(E606))+COS(RADIANS(G602))*COS(RADIANS(E606))*COS(RADIANS(AI596))))&gt;90,0,$F$4*$F$5/E605^2*(SIN(RADIANS(G602))*SIN(RADIANS(E606))+COS(RADIANS(G602))*COS(RADIANS(E606))*COS(RADIANS(AI596))))</f>
        <v>#DIV/0!</v>
      </c>
      <c r="AJ602" s="3" t="e">
        <f>IF(DEGREES(ACOS(SIN(RADIANS(G602))*SIN(RADIANS(E606))+COS(RADIANS(G602))*COS(RADIANS(E606))*COS(RADIANS(AJ596))))&gt;90,0,$F$4*$F$5/E605^2*(SIN(RADIANS(G602))*SIN(RADIANS(E606))+COS(RADIANS(G602))*COS(RADIANS(E606))*COS(RADIANS(AJ596))))</f>
        <v>#DIV/0!</v>
      </c>
      <c r="AK602" s="3">
        <f>IF(DEGREES(ACOS(SIN(RADIANS(G602))*SIN(RADIANS(E606))+COS(RADIANS(G602))*COS(RADIANS(E606))*COS(RADIANS(AK596))))&gt;90,0,$F$4*$F$5/E605^2*(SIN(RADIANS(G602))*SIN(RADIANS(E606))+COS(RADIANS(G602))*COS(RADIANS(E606))*COS(RADIANS(AK596))))</f>
        <v>0</v>
      </c>
      <c r="AL602" s="3">
        <f>IF(DEGREES(ACOS(SIN(RADIANS(G602))*SIN(RADIANS(E606))+COS(RADIANS(G602))*COS(RADIANS(E606))*COS(RADIANS(AL596))))&gt;90,0,$F$4*$F$5/E605^2*(SIN(RADIANS(G602))*SIN(RADIANS(E606))+COS(RADIANS(G602))*COS(RADIANS(E606))*COS(RADIANS(AL596))))</f>
        <v>0</v>
      </c>
      <c r="AM602" s="3">
        <f>IF(DEGREES(ACOS(SIN(RADIANS(G602))*SIN(RADIANS(E606))+COS(RADIANS(G602))*COS(RADIANS(E606))*COS(RADIANS(AM596))))&gt;90,0,$F$4*$F$5/E605^2*(SIN(RADIANS(G602))*SIN(RADIANS(E606))+COS(RADIANS(G602))*COS(RADIANS(E606))*COS(RADIANS(AM596))))</f>
        <v>0</v>
      </c>
      <c r="AN602" s="3">
        <f>IF(DEGREES(ACOS(SIN(RADIANS(G602))*SIN(RADIANS(E606))+COS(RADIANS(G602))*COS(RADIANS(E606))*COS(RADIANS(AN596))))&gt;90,0,$F$4*$F$5/E605^2*(SIN(RADIANS(G602))*SIN(RADIANS(E606))+COS(RADIANS(G602))*COS(RADIANS(E606))*COS(RADIANS(AN596))))</f>
        <v>0</v>
      </c>
      <c r="AO602" s="3">
        <f>IF(DEGREES(ACOS(SIN(RADIANS(G602))*SIN(RADIANS(E606))+COS(RADIANS(G602))*COS(RADIANS(E606))*COS(RADIANS(AO596))))&gt;90,0,$F$4*$F$5/E605^2*(SIN(RADIANS(G602))*SIN(RADIANS(E606))+COS(RADIANS(G602))*COS(RADIANS(E606))*COS(RADIANS(AO596))))</f>
        <v>0</v>
      </c>
      <c r="AP602" s="3">
        <f>IF(DEGREES(ACOS(SIN(RADIANS(G602))*SIN(RADIANS(E606))+COS(RADIANS(G602))*COS(RADIANS(E606))*COS(RADIANS(AP596))))&gt;90,0,$F$4*$F$5/E605^2*(SIN(RADIANS(G602))*SIN(RADIANS(E606))+COS(RADIANS(G602))*COS(RADIANS(E606))*COS(RADIANS(AP596))))</f>
        <v>0</v>
      </c>
      <c r="AQ602" s="3">
        <f>IF(DEGREES(ACOS(SIN(RADIANS(G602))*SIN(RADIANS(E606))+COS(RADIANS(G602))*COS(RADIANS(E606))*COS(RADIANS(AQ596))))&gt;90,0,$F$4*$F$5/E605^2*(SIN(RADIANS(G602))*SIN(RADIANS(E606))+COS(RADIANS(G602))*COS(RADIANS(E606))*COS(RADIANS(AQ596))))</f>
        <v>0</v>
      </c>
      <c r="AR602" s="3">
        <f>IF(DEGREES(ACOS(SIN(RADIANS(G602))*SIN(RADIANS(E606))+COS(RADIANS(G602))*COS(RADIANS(E606))*COS(RADIANS(AR596))))&gt;90,0,$F$4*$F$5/E605^2*(SIN(RADIANS(G602))*SIN(RADIANS(E606))+COS(RADIANS(G602))*COS(RADIANS(E606))*COS(RADIANS(AR596))))</f>
        <v>0</v>
      </c>
    </row>
    <row r="603" spans="2:44" ht="15.75" customHeight="1" x14ac:dyDescent="0.2">
      <c r="B603" s="20" t="s">
        <v>786</v>
      </c>
      <c r="E603" s="3" t="str">
        <f>IF($F$10=0,"N/A",$F$10*(E598/360)-ROUNDDOWN($F$10*(E598/360),0))</f>
        <v>N/A</v>
      </c>
      <c r="G603" s="3">
        <v>40</v>
      </c>
      <c r="I603" s="3">
        <f>IF(DEGREES(ACOS(SIN(RADIANS(G603))*SIN(RADIANS(E606))+COS(RADIANS(G603))*COS(RADIANS(E606))*COS(RADIANS(I596))))&gt;90,0,$F$4*$F$5/E605^2*(SIN(RADIANS(G603))*SIN(RADIANS(E606))+COS(RADIANS(G603))*COS(RADIANS(E606))*COS(RADIANS(I596))))</f>
        <v>0</v>
      </c>
      <c r="J603" s="3">
        <f>IF(DEGREES(ACOS(SIN(RADIANS(G603))*SIN(RADIANS(E606))+COS(RADIANS(G603))*COS(RADIANS(E606))*COS(RADIANS(J596))))&gt;90,0,$F$4*$F$5/E605^2*(SIN(RADIANS(G603))*SIN(RADIANS(E606))+COS(RADIANS(G603))*COS(RADIANS(E606))*COS(RADIANS(J596))))</f>
        <v>0</v>
      </c>
      <c r="K603" s="3">
        <f>IF(DEGREES(ACOS(SIN(RADIANS(G603))*SIN(RADIANS(E606))+COS(RADIANS(G603))*COS(RADIANS(E606))*COS(RADIANS(K596))))&gt;90,0,$F$4*$F$5/E605^2*(SIN(RADIANS(G603))*SIN(RADIANS(E606))+COS(RADIANS(G603))*COS(RADIANS(E606))*COS(RADIANS(K596))))</f>
        <v>0</v>
      </c>
      <c r="L603" s="3">
        <f>IF(DEGREES(ACOS(SIN(RADIANS(G603))*SIN(RADIANS(E606))+COS(RADIANS(G603))*COS(RADIANS(E606))*COS(RADIANS(L596))))&gt;90,0,$F$4*$F$5/E605^2*(SIN(RADIANS(G603))*SIN(RADIANS(E606))+COS(RADIANS(G603))*COS(RADIANS(E606))*COS(RADIANS(L596))))</f>
        <v>0</v>
      </c>
      <c r="M603" s="3">
        <f>IF(DEGREES(ACOS(SIN(RADIANS(G603))*SIN(RADIANS(E606))+COS(RADIANS(G603))*COS(RADIANS(E606))*COS(RADIANS(M596))))&gt;90,0,$F$4*$F$5/E605^2*(SIN(RADIANS(G603))*SIN(RADIANS(E606))+COS(RADIANS(G603))*COS(RADIANS(E606))*COS(RADIANS(M596))))</f>
        <v>0</v>
      </c>
      <c r="N603" s="3">
        <f>IF(DEGREES(ACOS(SIN(RADIANS(G603))*SIN(RADIANS(E606))+COS(RADIANS(G603))*COS(RADIANS(E606))*COS(RADIANS(N596))))&gt;90,0,$F$4*$F$5/E605^2*(SIN(RADIANS(G603))*SIN(RADIANS(E606))+COS(RADIANS(G603))*COS(RADIANS(E606))*COS(RADIANS(N596))))</f>
        <v>0</v>
      </c>
      <c r="O603" s="3">
        <f>IF(DEGREES(ACOS(SIN(RADIANS(G603))*SIN(RADIANS(E606))+COS(RADIANS(G603))*COS(RADIANS(E606))*COS(RADIANS(O596))))&gt;90,0,$F$4*$F$5/E605^2*(SIN(RADIANS(G603))*SIN(RADIANS(E606))+COS(RADIANS(G603))*COS(RADIANS(E606))*COS(RADIANS(O596))))</f>
        <v>0</v>
      </c>
      <c r="P603" s="3">
        <f>IF(DEGREES(ACOS(SIN(RADIANS(G603))*SIN(RADIANS(E606))+COS(RADIANS(G603))*COS(RADIANS(E606))*COS(RADIANS(P596))))&gt;90,0,$F$4*$F$5/E605^2*(SIN(RADIANS(G603))*SIN(RADIANS(E606))+COS(RADIANS(G603))*COS(RADIANS(E606))*COS(RADIANS(P596))))</f>
        <v>0</v>
      </c>
      <c r="Q603" s="3">
        <f>IF(DEGREES(ACOS(SIN(RADIANS(G603))*SIN(RADIANS(E606))+COS(RADIANS(G603))*COS(RADIANS(E606))*COS(RADIANS(Q596))))&gt;90,0,$F$4*$F$5/E605^2*(SIN(RADIANS(G603))*SIN(RADIANS(E606))+COS(RADIANS(G603))*COS(RADIANS(E606))*COS(RADIANS(Q596))))</f>
        <v>0</v>
      </c>
      <c r="R603" s="3" t="e">
        <f>IF(DEGREES(ACOS(SIN(RADIANS(G603))*SIN(RADIANS(E606))+COS(RADIANS(G603))*COS(RADIANS(E606))*COS(RADIANS(R596))))&gt;90,0,$F$4*$F$5/E605^2*(SIN(RADIANS(G603))*SIN(RADIANS(E606))+COS(RADIANS(G603))*COS(RADIANS(E606))*COS(RADIANS(R596))))</f>
        <v>#DIV/0!</v>
      </c>
      <c r="S603" s="3" t="e">
        <f>IF(DEGREES(ACOS(SIN(RADIANS(G603))*SIN(RADIANS(E606))+COS(RADIANS(G603))*COS(RADIANS(E606))*COS(RADIANS(S596))))&gt;90,0,$F$4*$F$5/E605^2*(SIN(RADIANS(G603))*SIN(RADIANS(E606))+COS(RADIANS(G603))*COS(RADIANS(E606))*COS(RADIANS(S596))))</f>
        <v>#DIV/0!</v>
      </c>
      <c r="T603" s="3" t="e">
        <f>IF(DEGREES(ACOS(SIN(RADIANS(G603))*SIN(RADIANS(E606))+COS(RADIANS(G603))*COS(RADIANS(E606))*COS(RADIANS(T596))))&gt;90,0,$F$4*$F$5/E605^2*(SIN(RADIANS(G603))*SIN(RADIANS(E606))+COS(RADIANS(G603))*COS(RADIANS(E606))*COS(RADIANS(T596))))</f>
        <v>#DIV/0!</v>
      </c>
      <c r="U603" s="3" t="e">
        <f>IF(DEGREES(ACOS(SIN(RADIANS(G603))*SIN(RADIANS(E606))+COS(RADIANS(G603))*COS(RADIANS(E606))*COS(RADIANS(U596))))&gt;90,0,$F$4*$F$5/E605^2*(SIN(RADIANS(G603))*SIN(RADIANS(E606))+COS(RADIANS(G603))*COS(RADIANS(E606))*COS(RADIANS(U596))))</f>
        <v>#DIV/0!</v>
      </c>
      <c r="V603" s="3" t="e">
        <f>IF(DEGREES(ACOS(SIN(RADIANS(G603))*SIN(RADIANS(E606))+COS(RADIANS(G603))*COS(RADIANS(E606))*COS(RADIANS(V596))))&gt;90,0,$F$4*$F$5/E605^2*(SIN(RADIANS(G603))*SIN(RADIANS(E606))+COS(RADIANS(G603))*COS(RADIANS(E606))*COS(RADIANS(V596))))</f>
        <v>#DIV/0!</v>
      </c>
      <c r="W603" s="3" t="e">
        <f>IF(DEGREES(ACOS(SIN(RADIANS(G603))*SIN(RADIANS(E606))+COS(RADIANS(G603))*COS(RADIANS(E606))*COS(RADIANS(W596))))&gt;90,0,$F$4*$F$5/E605^2*(SIN(RADIANS(G603))*SIN(RADIANS(E606))+COS(RADIANS(G603))*COS(RADIANS(E606))*COS(RADIANS(W596))))</f>
        <v>#DIV/0!</v>
      </c>
      <c r="X603" s="3" t="e">
        <f>IF(DEGREES(ACOS(SIN(RADIANS(G603))*SIN(RADIANS(E606))+COS(RADIANS(G603))*COS(RADIANS(E606))*COS(RADIANS(X596))))&gt;90,0,$F$4*$F$5/E605^2*(SIN(RADIANS(G603))*SIN(RADIANS(E606))+COS(RADIANS(G603))*COS(RADIANS(E606))*COS(RADIANS(X596))))</f>
        <v>#DIV/0!</v>
      </c>
      <c r="Y603" s="3" t="e">
        <f>IF(DEGREES(ACOS(SIN(RADIANS(G603))*SIN(RADIANS(E606))+COS(RADIANS(G603))*COS(RADIANS(E606))*COS(RADIANS(Y596))))&gt;90,0,$F$4*$F$5/E605^2*(SIN(RADIANS(G603))*SIN(RADIANS(E606))+COS(RADIANS(G603))*COS(RADIANS(E606))*COS(RADIANS(Y596))))</f>
        <v>#DIV/0!</v>
      </c>
      <c r="Z603" s="3" t="e">
        <f>IF(DEGREES(ACOS(SIN(RADIANS(G603))*SIN(RADIANS(E606))+COS(RADIANS(G603))*COS(RADIANS(E606))*COS(RADIANS(Z596))))&gt;90,0,$F$4*$F$5/E605^2*(SIN(RADIANS(G603))*SIN(RADIANS(E606))+COS(RADIANS(G603))*COS(RADIANS(E606))*COS(RADIANS(Z596))))</f>
        <v>#DIV/0!</v>
      </c>
      <c r="AA603" s="3" t="e">
        <f>IF(DEGREES(ACOS(SIN(RADIANS(G603))*SIN(RADIANS(E606))+COS(RADIANS(G603))*COS(RADIANS(E606))*COS(RADIANS(AA596))))&gt;90,0,$F$4*$F$5/E605^2*(SIN(RADIANS(G603))*SIN(RADIANS(E606))+COS(RADIANS(G603))*COS(RADIANS(E606))*COS(RADIANS(AA596))))</f>
        <v>#DIV/0!</v>
      </c>
      <c r="AB603" s="3" t="e">
        <f>IF(DEGREES(ACOS(SIN(RADIANS(G603))*SIN(RADIANS(E606))+COS(RADIANS(G603))*COS(RADIANS(E606))*COS(RADIANS(AB596))))&gt;90,0,$F$4*$F$5/E605^2*(SIN(RADIANS(G603))*SIN(RADIANS(E606))+COS(RADIANS(G603))*COS(RADIANS(E606))*COS(RADIANS(AB596))))</f>
        <v>#DIV/0!</v>
      </c>
      <c r="AC603" s="3" t="e">
        <f>IF(DEGREES(ACOS(SIN(RADIANS(G603))*SIN(RADIANS(E606))+COS(RADIANS(G603))*COS(RADIANS(E606))*COS(RADIANS(AC596))))&gt;90,0,$F$4*$F$5/E605^2*(SIN(RADIANS(G603))*SIN(RADIANS(E606))+COS(RADIANS(G603))*COS(RADIANS(E606))*COS(RADIANS(AC596))))</f>
        <v>#DIV/0!</v>
      </c>
      <c r="AD603" s="3" t="e">
        <f>IF(DEGREES(ACOS(SIN(RADIANS(G603))*SIN(RADIANS(E606))+COS(RADIANS(G603))*COS(RADIANS(E606))*COS(RADIANS(AD596))))&gt;90,0,$F$4*$F$5/E605^2*(SIN(RADIANS(G603))*SIN(RADIANS(E606))+COS(RADIANS(G603))*COS(RADIANS(E606))*COS(RADIANS(AD596))))</f>
        <v>#DIV/0!</v>
      </c>
      <c r="AE603" s="3" t="e">
        <f>IF(DEGREES(ACOS(SIN(RADIANS(G603))*SIN(RADIANS(E606))+COS(RADIANS(G603))*COS(RADIANS(E606))*COS(RADIANS(AE596))))&gt;90,0,$F$4*$F$5/E605^2*(SIN(RADIANS(G603))*SIN(RADIANS(E606))+COS(RADIANS(G603))*COS(RADIANS(E606))*COS(RADIANS(AE596))))</f>
        <v>#DIV/0!</v>
      </c>
      <c r="AF603" s="3" t="e">
        <f>IF(DEGREES(ACOS(SIN(RADIANS(G603))*SIN(RADIANS(E606))+COS(RADIANS(G603))*COS(RADIANS(E606))*COS(RADIANS(AF596))))&gt;90,0,$F$4*$F$5/E605^2*(SIN(RADIANS(G603))*SIN(RADIANS(E606))+COS(RADIANS(G603))*COS(RADIANS(E606))*COS(RADIANS(AF596))))</f>
        <v>#DIV/0!</v>
      </c>
      <c r="AG603" s="3" t="e">
        <f>IF(DEGREES(ACOS(SIN(RADIANS(G603))*SIN(RADIANS(E606))+COS(RADIANS(G603))*COS(RADIANS(E606))*COS(RADIANS(AG596))))&gt;90,0,$F$4*$F$5/E605^2*(SIN(RADIANS(G603))*SIN(RADIANS(E606))+COS(RADIANS(G603))*COS(RADIANS(E606))*COS(RADIANS(AG596))))</f>
        <v>#DIV/0!</v>
      </c>
      <c r="AH603" s="3" t="e">
        <f>IF(DEGREES(ACOS(SIN(RADIANS(G603))*SIN(RADIANS(E606))+COS(RADIANS(G603))*COS(RADIANS(E606))*COS(RADIANS(AH596))))&gt;90,0,$F$4*$F$5/E605^2*(SIN(RADIANS(G603))*SIN(RADIANS(E606))+COS(RADIANS(G603))*COS(RADIANS(E606))*COS(RADIANS(AH596))))</f>
        <v>#DIV/0!</v>
      </c>
      <c r="AI603" s="3" t="e">
        <f>IF(DEGREES(ACOS(SIN(RADIANS(G603))*SIN(RADIANS(E606))+COS(RADIANS(G603))*COS(RADIANS(E606))*COS(RADIANS(AI596))))&gt;90,0,$F$4*$F$5/E605^2*(SIN(RADIANS(G603))*SIN(RADIANS(E606))+COS(RADIANS(G603))*COS(RADIANS(E606))*COS(RADIANS(AI596))))</f>
        <v>#DIV/0!</v>
      </c>
      <c r="AJ603" s="3" t="e">
        <f>IF(DEGREES(ACOS(SIN(RADIANS(G603))*SIN(RADIANS(E606))+COS(RADIANS(G603))*COS(RADIANS(E606))*COS(RADIANS(AJ596))))&gt;90,0,$F$4*$F$5/E605^2*(SIN(RADIANS(G603))*SIN(RADIANS(E606))+COS(RADIANS(G603))*COS(RADIANS(E606))*COS(RADIANS(AJ596))))</f>
        <v>#DIV/0!</v>
      </c>
      <c r="AK603" s="3">
        <f>IF(DEGREES(ACOS(SIN(RADIANS(G603))*SIN(RADIANS(E606))+COS(RADIANS(G603))*COS(RADIANS(E606))*COS(RADIANS(AK596))))&gt;90,0,$F$4*$F$5/E605^2*(SIN(RADIANS(G603))*SIN(RADIANS(E606))+COS(RADIANS(G603))*COS(RADIANS(E606))*COS(RADIANS(AK596))))</f>
        <v>0</v>
      </c>
      <c r="AL603" s="3">
        <f>IF(DEGREES(ACOS(SIN(RADIANS(G603))*SIN(RADIANS(E606))+COS(RADIANS(G603))*COS(RADIANS(E606))*COS(RADIANS(AL596))))&gt;90,0,$F$4*$F$5/E605^2*(SIN(RADIANS(G603))*SIN(RADIANS(E606))+COS(RADIANS(G603))*COS(RADIANS(E606))*COS(RADIANS(AL596))))</f>
        <v>0</v>
      </c>
      <c r="AM603" s="3">
        <f>IF(DEGREES(ACOS(SIN(RADIANS(G603))*SIN(RADIANS(E606))+COS(RADIANS(G603))*COS(RADIANS(E606))*COS(RADIANS(AM596))))&gt;90,0,$F$4*$F$5/E605^2*(SIN(RADIANS(G603))*SIN(RADIANS(E606))+COS(RADIANS(G603))*COS(RADIANS(E606))*COS(RADIANS(AM596))))</f>
        <v>0</v>
      </c>
      <c r="AN603" s="3">
        <f>IF(DEGREES(ACOS(SIN(RADIANS(G603))*SIN(RADIANS(E606))+COS(RADIANS(G603))*COS(RADIANS(E606))*COS(RADIANS(AN596))))&gt;90,0,$F$4*$F$5/E605^2*(SIN(RADIANS(G603))*SIN(RADIANS(E606))+COS(RADIANS(G603))*COS(RADIANS(E606))*COS(RADIANS(AN596))))</f>
        <v>0</v>
      </c>
      <c r="AO603" s="3">
        <f>IF(DEGREES(ACOS(SIN(RADIANS(G603))*SIN(RADIANS(E606))+COS(RADIANS(G603))*COS(RADIANS(E606))*COS(RADIANS(AO596))))&gt;90,0,$F$4*$F$5/E605^2*(SIN(RADIANS(G603))*SIN(RADIANS(E606))+COS(RADIANS(G603))*COS(RADIANS(E606))*COS(RADIANS(AO596))))</f>
        <v>0</v>
      </c>
      <c r="AP603" s="3">
        <f>IF(DEGREES(ACOS(SIN(RADIANS(G603))*SIN(RADIANS(E606))+COS(RADIANS(G603))*COS(RADIANS(E606))*COS(RADIANS(AP596))))&gt;90,0,$F$4*$F$5/E605^2*(SIN(RADIANS(G603))*SIN(RADIANS(E606))+COS(RADIANS(G603))*COS(RADIANS(E606))*COS(RADIANS(AP596))))</f>
        <v>0</v>
      </c>
      <c r="AQ603" s="3">
        <f>IF(DEGREES(ACOS(SIN(RADIANS(G603))*SIN(RADIANS(E606))+COS(RADIANS(G603))*COS(RADIANS(E606))*COS(RADIANS(AQ596))))&gt;90,0,$F$4*$F$5/E605^2*(SIN(RADIANS(G603))*SIN(RADIANS(E606))+COS(RADIANS(G603))*COS(RADIANS(E606))*COS(RADIANS(AQ596))))</f>
        <v>0</v>
      </c>
      <c r="AR603" s="3">
        <f>IF(DEGREES(ACOS(SIN(RADIANS(G603))*SIN(RADIANS(E606))+COS(RADIANS(G603))*COS(RADIANS(E606))*COS(RADIANS(AR596))))&gt;90,0,$F$4*$F$5/E605^2*(SIN(RADIANS(G603))*SIN(RADIANS(E606))+COS(RADIANS(G603))*COS(RADIANS(E606))*COS(RADIANS(AR596))))</f>
        <v>0</v>
      </c>
    </row>
    <row r="604" spans="2:44" ht="15.75" customHeight="1" x14ac:dyDescent="0.2">
      <c r="B604" s="20" t="s">
        <v>787</v>
      </c>
      <c r="E604" s="3" t="str">
        <f>IF($F$10=0,"N/A",E603*$F$11/$F$10)</f>
        <v>N/A</v>
      </c>
      <c r="G604" s="3">
        <v>30</v>
      </c>
      <c r="I604" s="3">
        <f>IF(DEGREES(ACOS(SIN(RADIANS(G604))*SIN(RADIANS(E606))+COS(RADIANS(G604))*COS(RADIANS(E606))*COS(RADIANS(I596))))&gt;90,0,$F$4*$F$5/E605^2*(SIN(RADIANS(G604))*SIN(RADIANS(E606))+COS(RADIANS(G604))*COS(RADIANS(E606))*COS(RADIANS(I596))))</f>
        <v>0</v>
      </c>
      <c r="J604" s="3">
        <f>IF(DEGREES(ACOS(SIN(RADIANS(G604))*SIN(RADIANS(E606))+COS(RADIANS(G604))*COS(RADIANS(E606))*COS(RADIANS(J596))))&gt;90,0,$F$4*$F$5/E605^2*(SIN(RADIANS(G604))*SIN(RADIANS(E606))+COS(RADIANS(G604))*COS(RADIANS(E606))*COS(RADIANS(J596))))</f>
        <v>0</v>
      </c>
      <c r="K604" s="3">
        <f>IF(DEGREES(ACOS(SIN(RADIANS(G604))*SIN(RADIANS(E606))+COS(RADIANS(G604))*COS(RADIANS(E606))*COS(RADIANS(K596))))&gt;90,0,$F$4*$F$5/E605^2*(SIN(RADIANS(G604))*SIN(RADIANS(E606))+COS(RADIANS(G604))*COS(RADIANS(E606))*COS(RADIANS(K596))))</f>
        <v>0</v>
      </c>
      <c r="L604" s="3">
        <f>IF(DEGREES(ACOS(SIN(RADIANS(G604))*SIN(RADIANS(E606))+COS(RADIANS(G604))*COS(RADIANS(E606))*COS(RADIANS(L596))))&gt;90,0,$F$4*$F$5/E605^2*(SIN(RADIANS(G604))*SIN(RADIANS(E606))+COS(RADIANS(G604))*COS(RADIANS(E606))*COS(RADIANS(L596))))</f>
        <v>0</v>
      </c>
      <c r="M604" s="3">
        <f>IF(DEGREES(ACOS(SIN(RADIANS(G604))*SIN(RADIANS(E606))+COS(RADIANS(G604))*COS(RADIANS(E606))*COS(RADIANS(M596))))&gt;90,0,$F$4*$F$5/E605^2*(SIN(RADIANS(G604))*SIN(RADIANS(E606))+COS(RADIANS(G604))*COS(RADIANS(E606))*COS(RADIANS(M596))))</f>
        <v>0</v>
      </c>
      <c r="N604" s="3">
        <f>IF(DEGREES(ACOS(SIN(RADIANS(G604))*SIN(RADIANS(E606))+COS(RADIANS(G604))*COS(RADIANS(E606))*COS(RADIANS(N596))))&gt;90,0,$F$4*$F$5/E605^2*(SIN(RADIANS(G604))*SIN(RADIANS(E606))+COS(RADIANS(G604))*COS(RADIANS(E606))*COS(RADIANS(N596))))</f>
        <v>0</v>
      </c>
      <c r="O604" s="3">
        <f>IF(DEGREES(ACOS(SIN(RADIANS(G604))*SIN(RADIANS(E606))+COS(RADIANS(G604))*COS(RADIANS(E606))*COS(RADIANS(O596))))&gt;90,0,$F$4*$F$5/E605^2*(SIN(RADIANS(G604))*SIN(RADIANS(E606))+COS(RADIANS(G604))*COS(RADIANS(E606))*COS(RADIANS(O596))))</f>
        <v>0</v>
      </c>
      <c r="P604" s="3">
        <f>IF(DEGREES(ACOS(SIN(RADIANS(G604))*SIN(RADIANS(E606))+COS(RADIANS(G604))*COS(RADIANS(E606))*COS(RADIANS(P596))))&gt;90,0,$F$4*$F$5/E605^2*(SIN(RADIANS(G604))*SIN(RADIANS(E606))+COS(RADIANS(G604))*COS(RADIANS(E606))*COS(RADIANS(P596))))</f>
        <v>0</v>
      </c>
      <c r="Q604" s="3">
        <f>IF(DEGREES(ACOS(SIN(RADIANS(G604))*SIN(RADIANS(E606))+COS(RADIANS(G604))*COS(RADIANS(E606))*COS(RADIANS(Q596))))&gt;90,0,$F$4*$F$5/E605^2*(SIN(RADIANS(G604))*SIN(RADIANS(E606))+COS(RADIANS(G604))*COS(RADIANS(E606))*COS(RADIANS(Q596))))</f>
        <v>0</v>
      </c>
      <c r="R604" s="3" t="e">
        <f>IF(DEGREES(ACOS(SIN(RADIANS(G604))*SIN(RADIANS(E606))+COS(RADIANS(G604))*COS(RADIANS(E606))*COS(RADIANS(R596))))&gt;90,0,$F$4*$F$5/E605^2*(SIN(RADIANS(G604))*SIN(RADIANS(E606))+COS(RADIANS(G604))*COS(RADIANS(E606))*COS(RADIANS(R596))))</f>
        <v>#DIV/0!</v>
      </c>
      <c r="S604" s="3" t="e">
        <f>IF(DEGREES(ACOS(SIN(RADIANS(G604))*SIN(RADIANS(E606))+COS(RADIANS(G604))*COS(RADIANS(E606))*COS(RADIANS(S596))))&gt;90,0,$F$4*$F$5/E605^2*(SIN(RADIANS(G604))*SIN(RADIANS(E606))+COS(RADIANS(G604))*COS(RADIANS(E606))*COS(RADIANS(S596))))</f>
        <v>#DIV/0!</v>
      </c>
      <c r="T604" s="3" t="e">
        <f>IF(DEGREES(ACOS(SIN(RADIANS(G604))*SIN(RADIANS(E606))+COS(RADIANS(G604))*COS(RADIANS(E606))*COS(RADIANS(T596))))&gt;90,0,$F$4*$F$5/E605^2*(SIN(RADIANS(G604))*SIN(RADIANS(E606))+COS(RADIANS(G604))*COS(RADIANS(E606))*COS(RADIANS(T596))))</f>
        <v>#DIV/0!</v>
      </c>
      <c r="U604" s="3" t="e">
        <f>IF(DEGREES(ACOS(SIN(RADIANS(G604))*SIN(RADIANS(E606))+COS(RADIANS(G604))*COS(RADIANS(E606))*COS(RADIANS(U596))))&gt;90,0,$F$4*$F$5/E605^2*(SIN(RADIANS(G604))*SIN(RADIANS(E606))+COS(RADIANS(G604))*COS(RADIANS(E606))*COS(RADIANS(U596))))</f>
        <v>#DIV/0!</v>
      </c>
      <c r="V604" s="3" t="e">
        <f>IF(DEGREES(ACOS(SIN(RADIANS(G604))*SIN(RADIANS(E606))+COS(RADIANS(G604))*COS(RADIANS(E606))*COS(RADIANS(V596))))&gt;90,0,$F$4*$F$5/E605^2*(SIN(RADIANS(G604))*SIN(RADIANS(E606))+COS(RADIANS(G604))*COS(RADIANS(E606))*COS(RADIANS(V596))))</f>
        <v>#DIV/0!</v>
      </c>
      <c r="W604" s="3" t="e">
        <f>IF(DEGREES(ACOS(SIN(RADIANS(G604))*SIN(RADIANS(E606))+COS(RADIANS(G604))*COS(RADIANS(E606))*COS(RADIANS(W596))))&gt;90,0,$F$4*$F$5/E605^2*(SIN(RADIANS(G604))*SIN(RADIANS(E606))+COS(RADIANS(G604))*COS(RADIANS(E606))*COS(RADIANS(W596))))</f>
        <v>#DIV/0!</v>
      </c>
      <c r="X604" s="3" t="e">
        <f>IF(DEGREES(ACOS(SIN(RADIANS(G604))*SIN(RADIANS(E606))+COS(RADIANS(G604))*COS(RADIANS(E606))*COS(RADIANS(X596))))&gt;90,0,$F$4*$F$5/E605^2*(SIN(RADIANS(G604))*SIN(RADIANS(E606))+COS(RADIANS(G604))*COS(RADIANS(E606))*COS(RADIANS(X596))))</f>
        <v>#DIV/0!</v>
      </c>
      <c r="Y604" s="3" t="e">
        <f>IF(DEGREES(ACOS(SIN(RADIANS(G604))*SIN(RADIANS(E606))+COS(RADIANS(G604))*COS(RADIANS(E606))*COS(RADIANS(Y596))))&gt;90,0,$F$4*$F$5/E605^2*(SIN(RADIANS(G604))*SIN(RADIANS(E606))+COS(RADIANS(G604))*COS(RADIANS(E606))*COS(RADIANS(Y596))))</f>
        <v>#DIV/0!</v>
      </c>
      <c r="Z604" s="3" t="e">
        <f>IF(DEGREES(ACOS(SIN(RADIANS(G604))*SIN(RADIANS(E606))+COS(RADIANS(G604))*COS(RADIANS(E606))*COS(RADIANS(Z596))))&gt;90,0,$F$4*$F$5/E605^2*(SIN(RADIANS(G604))*SIN(RADIANS(E606))+COS(RADIANS(G604))*COS(RADIANS(E606))*COS(RADIANS(Z596))))</f>
        <v>#DIV/0!</v>
      </c>
      <c r="AA604" s="3" t="e">
        <f>IF(DEGREES(ACOS(SIN(RADIANS(G604))*SIN(RADIANS(E606))+COS(RADIANS(G604))*COS(RADIANS(E606))*COS(RADIANS(AA596))))&gt;90,0,$F$4*$F$5/E605^2*(SIN(RADIANS(G604))*SIN(RADIANS(E606))+COS(RADIANS(G604))*COS(RADIANS(E606))*COS(RADIANS(AA596))))</f>
        <v>#DIV/0!</v>
      </c>
      <c r="AB604" s="3" t="e">
        <f>IF(DEGREES(ACOS(SIN(RADIANS(G604))*SIN(RADIANS(E606))+COS(RADIANS(G604))*COS(RADIANS(E606))*COS(RADIANS(AB596))))&gt;90,0,$F$4*$F$5/E605^2*(SIN(RADIANS(G604))*SIN(RADIANS(E606))+COS(RADIANS(G604))*COS(RADIANS(E606))*COS(RADIANS(AB596))))</f>
        <v>#DIV/0!</v>
      </c>
      <c r="AC604" s="3" t="e">
        <f>IF(DEGREES(ACOS(SIN(RADIANS(G604))*SIN(RADIANS(E606))+COS(RADIANS(G604))*COS(RADIANS(E606))*COS(RADIANS(AC596))))&gt;90,0,$F$4*$F$5/E605^2*(SIN(RADIANS(G604))*SIN(RADIANS(E606))+COS(RADIANS(G604))*COS(RADIANS(E606))*COS(RADIANS(AC596))))</f>
        <v>#DIV/0!</v>
      </c>
      <c r="AD604" s="3" t="e">
        <f>IF(DEGREES(ACOS(SIN(RADIANS(G604))*SIN(RADIANS(E606))+COS(RADIANS(G604))*COS(RADIANS(E606))*COS(RADIANS(AD596))))&gt;90,0,$F$4*$F$5/E605^2*(SIN(RADIANS(G604))*SIN(RADIANS(E606))+COS(RADIANS(G604))*COS(RADIANS(E606))*COS(RADIANS(AD596))))</f>
        <v>#DIV/0!</v>
      </c>
      <c r="AE604" s="3" t="e">
        <f>IF(DEGREES(ACOS(SIN(RADIANS(G604))*SIN(RADIANS(E606))+COS(RADIANS(G604))*COS(RADIANS(E606))*COS(RADIANS(AE596))))&gt;90,0,$F$4*$F$5/E605^2*(SIN(RADIANS(G604))*SIN(RADIANS(E606))+COS(RADIANS(G604))*COS(RADIANS(E606))*COS(RADIANS(AE596))))</f>
        <v>#DIV/0!</v>
      </c>
      <c r="AF604" s="3" t="e">
        <f>IF(DEGREES(ACOS(SIN(RADIANS(G604))*SIN(RADIANS(E606))+COS(RADIANS(G604))*COS(RADIANS(E606))*COS(RADIANS(AF596))))&gt;90,0,$F$4*$F$5/E605^2*(SIN(RADIANS(G604))*SIN(RADIANS(E606))+COS(RADIANS(G604))*COS(RADIANS(E606))*COS(RADIANS(AF596))))</f>
        <v>#DIV/0!</v>
      </c>
      <c r="AG604" s="3" t="e">
        <f>IF(DEGREES(ACOS(SIN(RADIANS(G604))*SIN(RADIANS(E606))+COS(RADIANS(G604))*COS(RADIANS(E606))*COS(RADIANS(AG596))))&gt;90,0,$F$4*$F$5/E605^2*(SIN(RADIANS(G604))*SIN(RADIANS(E606))+COS(RADIANS(G604))*COS(RADIANS(E606))*COS(RADIANS(AG596))))</f>
        <v>#DIV/0!</v>
      </c>
      <c r="AH604" s="3" t="e">
        <f>IF(DEGREES(ACOS(SIN(RADIANS(G604))*SIN(RADIANS(E606))+COS(RADIANS(G604))*COS(RADIANS(E606))*COS(RADIANS(AH596))))&gt;90,0,$F$4*$F$5/E605^2*(SIN(RADIANS(G604))*SIN(RADIANS(E606))+COS(RADIANS(G604))*COS(RADIANS(E606))*COS(RADIANS(AH596))))</f>
        <v>#DIV/0!</v>
      </c>
      <c r="AI604" s="3" t="e">
        <f>IF(DEGREES(ACOS(SIN(RADIANS(G604))*SIN(RADIANS(E606))+COS(RADIANS(G604))*COS(RADIANS(E606))*COS(RADIANS(AI596))))&gt;90,0,$F$4*$F$5/E605^2*(SIN(RADIANS(G604))*SIN(RADIANS(E606))+COS(RADIANS(G604))*COS(RADIANS(E606))*COS(RADIANS(AI596))))</f>
        <v>#DIV/0!</v>
      </c>
      <c r="AJ604" s="3" t="e">
        <f>IF(DEGREES(ACOS(SIN(RADIANS(G604))*SIN(RADIANS(E606))+COS(RADIANS(G604))*COS(RADIANS(E606))*COS(RADIANS(AJ596))))&gt;90,0,$F$4*$F$5/E605^2*(SIN(RADIANS(G604))*SIN(RADIANS(E606))+COS(RADIANS(G604))*COS(RADIANS(E606))*COS(RADIANS(AJ596))))</f>
        <v>#DIV/0!</v>
      </c>
      <c r="AK604" s="3">
        <f>IF(DEGREES(ACOS(SIN(RADIANS(G604))*SIN(RADIANS(E606))+COS(RADIANS(G604))*COS(RADIANS(E606))*COS(RADIANS(AK596))))&gt;90,0,$F$4*$F$5/E605^2*(SIN(RADIANS(G604))*SIN(RADIANS(E606))+COS(RADIANS(G604))*COS(RADIANS(E606))*COS(RADIANS(AK596))))</f>
        <v>0</v>
      </c>
      <c r="AL604" s="3">
        <f>IF(DEGREES(ACOS(SIN(RADIANS(G604))*SIN(RADIANS(E606))+COS(RADIANS(G604))*COS(RADIANS(E606))*COS(RADIANS(AL596))))&gt;90,0,$F$4*$F$5/E605^2*(SIN(RADIANS(G604))*SIN(RADIANS(E606))+COS(RADIANS(G604))*COS(RADIANS(E606))*COS(RADIANS(AL596))))</f>
        <v>0</v>
      </c>
      <c r="AM604" s="3">
        <f>IF(DEGREES(ACOS(SIN(RADIANS(G604))*SIN(RADIANS(E606))+COS(RADIANS(G604))*COS(RADIANS(E606))*COS(RADIANS(AM596))))&gt;90,0,$F$4*$F$5/E605^2*(SIN(RADIANS(G604))*SIN(RADIANS(E606))+COS(RADIANS(G604))*COS(RADIANS(E606))*COS(RADIANS(AM596))))</f>
        <v>0</v>
      </c>
      <c r="AN604" s="3">
        <f>IF(DEGREES(ACOS(SIN(RADIANS(G604))*SIN(RADIANS(E606))+COS(RADIANS(G604))*COS(RADIANS(E606))*COS(RADIANS(AN596))))&gt;90,0,$F$4*$F$5/E605^2*(SIN(RADIANS(G604))*SIN(RADIANS(E606))+COS(RADIANS(G604))*COS(RADIANS(E606))*COS(RADIANS(AN596))))</f>
        <v>0</v>
      </c>
      <c r="AO604" s="3">
        <f>IF(DEGREES(ACOS(SIN(RADIANS(G604))*SIN(RADIANS(E606))+COS(RADIANS(G604))*COS(RADIANS(E606))*COS(RADIANS(AO596))))&gt;90,0,$F$4*$F$5/E605^2*(SIN(RADIANS(G604))*SIN(RADIANS(E606))+COS(RADIANS(G604))*COS(RADIANS(E606))*COS(RADIANS(AO596))))</f>
        <v>0</v>
      </c>
      <c r="AP604" s="3">
        <f>IF(DEGREES(ACOS(SIN(RADIANS(G604))*SIN(RADIANS(E606))+COS(RADIANS(G604))*COS(RADIANS(E606))*COS(RADIANS(AP596))))&gt;90,0,$F$4*$F$5/E605^2*(SIN(RADIANS(G604))*SIN(RADIANS(E606))+COS(RADIANS(G604))*COS(RADIANS(E606))*COS(RADIANS(AP596))))</f>
        <v>0</v>
      </c>
      <c r="AQ604" s="3">
        <f>IF(DEGREES(ACOS(SIN(RADIANS(G604))*SIN(RADIANS(E606))+COS(RADIANS(G604))*COS(RADIANS(E606))*COS(RADIANS(AQ596))))&gt;90,0,$F$4*$F$5/E605^2*(SIN(RADIANS(G604))*SIN(RADIANS(E606))+COS(RADIANS(G604))*COS(RADIANS(E606))*COS(RADIANS(AQ596))))</f>
        <v>0</v>
      </c>
      <c r="AR604" s="3">
        <f>IF(DEGREES(ACOS(SIN(RADIANS(G604))*SIN(RADIANS(E606))+COS(RADIANS(G604))*COS(RADIANS(E606))*COS(RADIANS(AR596))))&gt;90,0,$F$4*$F$5/E605^2*(SIN(RADIANS(G604))*SIN(RADIANS(E606))+COS(RADIANS(G604))*COS(RADIANS(E606))*COS(RADIANS(AR596))))</f>
        <v>0</v>
      </c>
    </row>
    <row r="605" spans="2:44" ht="15.75" customHeight="1" x14ac:dyDescent="0.2">
      <c r="B605" s="20" t="s">
        <v>788</v>
      </c>
      <c r="E605" s="3">
        <f>$F$6*(1-$F$7^2)/(1+$F$7*COS(RADIANS(E599)))</f>
        <v>0</v>
      </c>
      <c r="G605" s="3">
        <v>20</v>
      </c>
      <c r="I605" s="3">
        <f>IF(DEGREES(ACOS(SIN(RADIANS(G605))*SIN(RADIANS(E606))+COS(RADIANS(G605))*COS(RADIANS(E606))*COS(RADIANS(I596))))&gt;90,0,$F$4*$F$5/E605^2*(SIN(RADIANS(G605))*SIN(RADIANS(E606))+COS(RADIANS(G605))*COS(RADIANS(E606))*COS(RADIANS(I596))))</f>
        <v>0</v>
      </c>
      <c r="J605" s="3">
        <f>IF(DEGREES(ACOS(SIN(RADIANS(G605))*SIN(RADIANS(E606))+COS(RADIANS(G605))*COS(RADIANS(E606))*COS(RADIANS(J596))))&gt;90,0,$F$4*$F$5/E605^2*(SIN(RADIANS(G605))*SIN(RADIANS(E606))+COS(RADIANS(G605))*COS(RADIANS(E606))*COS(RADIANS(J596))))</f>
        <v>0</v>
      </c>
      <c r="K605" s="3">
        <f>IF(DEGREES(ACOS(SIN(RADIANS(G605))*SIN(RADIANS(E606))+COS(RADIANS(G605))*COS(RADIANS(E606))*COS(RADIANS(K596))))&gt;90,0,$F$4*$F$5/E605^2*(SIN(RADIANS(G605))*SIN(RADIANS(E606))+COS(RADIANS(G605))*COS(RADIANS(E606))*COS(RADIANS(K596))))</f>
        <v>0</v>
      </c>
      <c r="L605" s="3">
        <f>IF(DEGREES(ACOS(SIN(RADIANS(G605))*SIN(RADIANS(E606))+COS(RADIANS(G605))*COS(RADIANS(E606))*COS(RADIANS(L596))))&gt;90,0,$F$4*$F$5/E605^2*(SIN(RADIANS(G605))*SIN(RADIANS(E606))+COS(RADIANS(G605))*COS(RADIANS(E606))*COS(RADIANS(L596))))</f>
        <v>0</v>
      </c>
      <c r="M605" s="3">
        <f>IF(DEGREES(ACOS(SIN(RADIANS(G605))*SIN(RADIANS(E606))+COS(RADIANS(G605))*COS(RADIANS(E606))*COS(RADIANS(M596))))&gt;90,0,$F$4*$F$5/E605^2*(SIN(RADIANS(G605))*SIN(RADIANS(E606))+COS(RADIANS(G605))*COS(RADIANS(E606))*COS(RADIANS(M596))))</f>
        <v>0</v>
      </c>
      <c r="N605" s="3">
        <f>IF(DEGREES(ACOS(SIN(RADIANS(G605))*SIN(RADIANS(E606))+COS(RADIANS(G605))*COS(RADIANS(E606))*COS(RADIANS(N596))))&gt;90,0,$F$4*$F$5/E605^2*(SIN(RADIANS(G605))*SIN(RADIANS(E606))+COS(RADIANS(G605))*COS(RADIANS(E606))*COS(RADIANS(N596))))</f>
        <v>0</v>
      </c>
      <c r="O605" s="3">
        <f>IF(DEGREES(ACOS(SIN(RADIANS(G605))*SIN(RADIANS(E606))+COS(RADIANS(G605))*COS(RADIANS(E606))*COS(RADIANS(O596))))&gt;90,0,$F$4*$F$5/E605^2*(SIN(RADIANS(G605))*SIN(RADIANS(E606))+COS(RADIANS(G605))*COS(RADIANS(E606))*COS(RADIANS(O596))))</f>
        <v>0</v>
      </c>
      <c r="P605" s="3">
        <f>IF(DEGREES(ACOS(SIN(RADIANS(G605))*SIN(RADIANS(E606))+COS(RADIANS(G605))*COS(RADIANS(E606))*COS(RADIANS(P596))))&gt;90,0,$F$4*$F$5/E605^2*(SIN(RADIANS(G605))*SIN(RADIANS(E606))+COS(RADIANS(G605))*COS(RADIANS(E606))*COS(RADIANS(P596))))</f>
        <v>0</v>
      </c>
      <c r="Q605" s="3">
        <f>IF(DEGREES(ACOS(SIN(RADIANS(G605))*SIN(RADIANS(E606))+COS(RADIANS(G605))*COS(RADIANS(E606))*COS(RADIANS(Q596))))&gt;90,0,$F$4*$F$5/E605^2*(SIN(RADIANS(G605))*SIN(RADIANS(E606))+COS(RADIANS(G605))*COS(RADIANS(E606))*COS(RADIANS(Q596))))</f>
        <v>0</v>
      </c>
      <c r="R605" s="3" t="e">
        <f>IF(DEGREES(ACOS(SIN(RADIANS(G605))*SIN(RADIANS(E606))+COS(RADIANS(G605))*COS(RADIANS(E606))*COS(RADIANS(R596))))&gt;90,0,$F$4*$F$5/E605^2*(SIN(RADIANS(G605))*SIN(RADIANS(E606))+COS(RADIANS(G605))*COS(RADIANS(E606))*COS(RADIANS(R596))))</f>
        <v>#DIV/0!</v>
      </c>
      <c r="S605" s="3" t="e">
        <f>IF(DEGREES(ACOS(SIN(RADIANS(G605))*SIN(RADIANS(E606))+COS(RADIANS(G605))*COS(RADIANS(E606))*COS(RADIANS(S596))))&gt;90,0,$F$4*$F$5/E605^2*(SIN(RADIANS(G605))*SIN(RADIANS(E606))+COS(RADIANS(G605))*COS(RADIANS(E606))*COS(RADIANS(S596))))</f>
        <v>#DIV/0!</v>
      </c>
      <c r="T605" s="3" t="e">
        <f>IF(DEGREES(ACOS(SIN(RADIANS(G605))*SIN(RADIANS(E606))+COS(RADIANS(G605))*COS(RADIANS(E606))*COS(RADIANS(T596))))&gt;90,0,$F$4*$F$5/E605^2*(SIN(RADIANS(G605))*SIN(RADIANS(E606))+COS(RADIANS(G605))*COS(RADIANS(E606))*COS(RADIANS(T596))))</f>
        <v>#DIV/0!</v>
      </c>
      <c r="U605" s="3" t="e">
        <f>IF(DEGREES(ACOS(SIN(RADIANS(G605))*SIN(RADIANS(E606))+COS(RADIANS(G605))*COS(RADIANS(E606))*COS(RADIANS(U596))))&gt;90,0,$F$4*$F$5/E605^2*(SIN(RADIANS(G605))*SIN(RADIANS(E606))+COS(RADIANS(G605))*COS(RADIANS(E606))*COS(RADIANS(U596))))</f>
        <v>#DIV/0!</v>
      </c>
      <c r="V605" s="3" t="e">
        <f>IF(DEGREES(ACOS(SIN(RADIANS(G605))*SIN(RADIANS(E606))+COS(RADIANS(G605))*COS(RADIANS(E606))*COS(RADIANS(V596))))&gt;90,0,$F$4*$F$5/E605^2*(SIN(RADIANS(G605))*SIN(RADIANS(E606))+COS(RADIANS(G605))*COS(RADIANS(E606))*COS(RADIANS(V596))))</f>
        <v>#DIV/0!</v>
      </c>
      <c r="W605" s="3" t="e">
        <f>IF(DEGREES(ACOS(SIN(RADIANS(G605))*SIN(RADIANS(E606))+COS(RADIANS(G605))*COS(RADIANS(E606))*COS(RADIANS(W596))))&gt;90,0,$F$4*$F$5/E605^2*(SIN(RADIANS(G605))*SIN(RADIANS(E606))+COS(RADIANS(G605))*COS(RADIANS(E606))*COS(RADIANS(W596))))</f>
        <v>#DIV/0!</v>
      </c>
      <c r="X605" s="3" t="e">
        <f>IF(DEGREES(ACOS(SIN(RADIANS(G605))*SIN(RADIANS(E606))+COS(RADIANS(G605))*COS(RADIANS(E606))*COS(RADIANS(X596))))&gt;90,0,$F$4*$F$5/E605^2*(SIN(RADIANS(G605))*SIN(RADIANS(E606))+COS(RADIANS(G605))*COS(RADIANS(E606))*COS(RADIANS(X596))))</f>
        <v>#DIV/0!</v>
      </c>
      <c r="Y605" s="3" t="e">
        <f>IF(DEGREES(ACOS(SIN(RADIANS(G605))*SIN(RADIANS(E606))+COS(RADIANS(G605))*COS(RADIANS(E606))*COS(RADIANS(Y596))))&gt;90,0,$F$4*$F$5/E605^2*(SIN(RADIANS(G605))*SIN(RADIANS(E606))+COS(RADIANS(G605))*COS(RADIANS(E606))*COS(RADIANS(Y596))))</f>
        <v>#DIV/0!</v>
      </c>
      <c r="Z605" s="3" t="e">
        <f>IF(DEGREES(ACOS(SIN(RADIANS(G605))*SIN(RADIANS(E606))+COS(RADIANS(G605))*COS(RADIANS(E606))*COS(RADIANS(Z596))))&gt;90,0,$F$4*$F$5/E605^2*(SIN(RADIANS(G605))*SIN(RADIANS(E606))+COS(RADIANS(G605))*COS(RADIANS(E606))*COS(RADIANS(Z596))))</f>
        <v>#DIV/0!</v>
      </c>
      <c r="AA605" s="3" t="e">
        <f>IF(DEGREES(ACOS(SIN(RADIANS(G605))*SIN(RADIANS(E606))+COS(RADIANS(G605))*COS(RADIANS(E606))*COS(RADIANS(AA596))))&gt;90,0,$F$4*$F$5/E605^2*(SIN(RADIANS(G605))*SIN(RADIANS(E606))+COS(RADIANS(G605))*COS(RADIANS(E606))*COS(RADIANS(AA596))))</f>
        <v>#DIV/0!</v>
      </c>
      <c r="AB605" s="3" t="e">
        <f>IF(DEGREES(ACOS(SIN(RADIANS(G605))*SIN(RADIANS(E606))+COS(RADIANS(G605))*COS(RADIANS(E606))*COS(RADIANS(AB596))))&gt;90,0,$F$4*$F$5/E605^2*(SIN(RADIANS(G605))*SIN(RADIANS(E606))+COS(RADIANS(G605))*COS(RADIANS(E606))*COS(RADIANS(AB596))))</f>
        <v>#DIV/0!</v>
      </c>
      <c r="AC605" s="3" t="e">
        <f>IF(DEGREES(ACOS(SIN(RADIANS(G605))*SIN(RADIANS(E606))+COS(RADIANS(G605))*COS(RADIANS(E606))*COS(RADIANS(AC596))))&gt;90,0,$F$4*$F$5/E605^2*(SIN(RADIANS(G605))*SIN(RADIANS(E606))+COS(RADIANS(G605))*COS(RADIANS(E606))*COS(RADIANS(AC596))))</f>
        <v>#DIV/0!</v>
      </c>
      <c r="AD605" s="3" t="e">
        <f>IF(DEGREES(ACOS(SIN(RADIANS(G605))*SIN(RADIANS(E606))+COS(RADIANS(G605))*COS(RADIANS(E606))*COS(RADIANS(AD596))))&gt;90,0,$F$4*$F$5/E605^2*(SIN(RADIANS(G605))*SIN(RADIANS(E606))+COS(RADIANS(G605))*COS(RADIANS(E606))*COS(RADIANS(AD596))))</f>
        <v>#DIV/0!</v>
      </c>
      <c r="AE605" s="3" t="e">
        <f>IF(DEGREES(ACOS(SIN(RADIANS(G605))*SIN(RADIANS(E606))+COS(RADIANS(G605))*COS(RADIANS(E606))*COS(RADIANS(AE596))))&gt;90,0,$F$4*$F$5/E605^2*(SIN(RADIANS(G605))*SIN(RADIANS(E606))+COS(RADIANS(G605))*COS(RADIANS(E606))*COS(RADIANS(AE596))))</f>
        <v>#DIV/0!</v>
      </c>
      <c r="AF605" s="3" t="e">
        <f>IF(DEGREES(ACOS(SIN(RADIANS(G605))*SIN(RADIANS(E606))+COS(RADIANS(G605))*COS(RADIANS(E606))*COS(RADIANS(AF596))))&gt;90,0,$F$4*$F$5/E605^2*(SIN(RADIANS(G605))*SIN(RADIANS(E606))+COS(RADIANS(G605))*COS(RADIANS(E606))*COS(RADIANS(AF596))))</f>
        <v>#DIV/0!</v>
      </c>
      <c r="AG605" s="3" t="e">
        <f>IF(DEGREES(ACOS(SIN(RADIANS(G605))*SIN(RADIANS(E606))+COS(RADIANS(G605))*COS(RADIANS(E606))*COS(RADIANS(AG596))))&gt;90,0,$F$4*$F$5/E605^2*(SIN(RADIANS(G605))*SIN(RADIANS(E606))+COS(RADIANS(G605))*COS(RADIANS(E606))*COS(RADIANS(AG596))))</f>
        <v>#DIV/0!</v>
      </c>
      <c r="AH605" s="3" t="e">
        <f>IF(DEGREES(ACOS(SIN(RADIANS(G605))*SIN(RADIANS(E606))+COS(RADIANS(G605))*COS(RADIANS(E606))*COS(RADIANS(AH596))))&gt;90,0,$F$4*$F$5/E605^2*(SIN(RADIANS(G605))*SIN(RADIANS(E606))+COS(RADIANS(G605))*COS(RADIANS(E606))*COS(RADIANS(AH596))))</f>
        <v>#DIV/0!</v>
      </c>
      <c r="AI605" s="3" t="e">
        <f>IF(DEGREES(ACOS(SIN(RADIANS(G605))*SIN(RADIANS(E606))+COS(RADIANS(G605))*COS(RADIANS(E606))*COS(RADIANS(AI596))))&gt;90,0,$F$4*$F$5/E605^2*(SIN(RADIANS(G605))*SIN(RADIANS(E606))+COS(RADIANS(G605))*COS(RADIANS(E606))*COS(RADIANS(AI596))))</f>
        <v>#DIV/0!</v>
      </c>
      <c r="AJ605" s="3" t="e">
        <f>IF(DEGREES(ACOS(SIN(RADIANS(G605))*SIN(RADIANS(E606))+COS(RADIANS(G605))*COS(RADIANS(E606))*COS(RADIANS(AJ596))))&gt;90,0,$F$4*$F$5/E605^2*(SIN(RADIANS(G605))*SIN(RADIANS(E606))+COS(RADIANS(G605))*COS(RADIANS(E606))*COS(RADIANS(AJ596))))</f>
        <v>#DIV/0!</v>
      </c>
      <c r="AK605" s="3">
        <f>IF(DEGREES(ACOS(SIN(RADIANS(G605))*SIN(RADIANS(E606))+COS(RADIANS(G605))*COS(RADIANS(E606))*COS(RADIANS(AK596))))&gt;90,0,$F$4*$F$5/E605^2*(SIN(RADIANS(G605))*SIN(RADIANS(E606))+COS(RADIANS(G605))*COS(RADIANS(E606))*COS(RADIANS(AK596))))</f>
        <v>0</v>
      </c>
      <c r="AL605" s="3">
        <f>IF(DEGREES(ACOS(SIN(RADIANS(G605))*SIN(RADIANS(E606))+COS(RADIANS(G605))*COS(RADIANS(E606))*COS(RADIANS(AL596))))&gt;90,0,$F$4*$F$5/E605^2*(SIN(RADIANS(G605))*SIN(RADIANS(E606))+COS(RADIANS(G605))*COS(RADIANS(E606))*COS(RADIANS(AL596))))</f>
        <v>0</v>
      </c>
      <c r="AM605" s="3">
        <f>IF(DEGREES(ACOS(SIN(RADIANS(G605))*SIN(RADIANS(E606))+COS(RADIANS(G605))*COS(RADIANS(E606))*COS(RADIANS(AM596))))&gt;90,0,$F$4*$F$5/E605^2*(SIN(RADIANS(G605))*SIN(RADIANS(E606))+COS(RADIANS(G605))*COS(RADIANS(E606))*COS(RADIANS(AM596))))</f>
        <v>0</v>
      </c>
      <c r="AN605" s="3">
        <f>IF(DEGREES(ACOS(SIN(RADIANS(G605))*SIN(RADIANS(E606))+COS(RADIANS(G605))*COS(RADIANS(E606))*COS(RADIANS(AN596))))&gt;90,0,$F$4*$F$5/E605^2*(SIN(RADIANS(G605))*SIN(RADIANS(E606))+COS(RADIANS(G605))*COS(RADIANS(E606))*COS(RADIANS(AN596))))</f>
        <v>0</v>
      </c>
      <c r="AO605" s="3">
        <f>IF(DEGREES(ACOS(SIN(RADIANS(G605))*SIN(RADIANS(E606))+COS(RADIANS(G605))*COS(RADIANS(E606))*COS(RADIANS(AO596))))&gt;90,0,$F$4*$F$5/E605^2*(SIN(RADIANS(G605))*SIN(RADIANS(E606))+COS(RADIANS(G605))*COS(RADIANS(E606))*COS(RADIANS(AO596))))</f>
        <v>0</v>
      </c>
      <c r="AP605" s="3">
        <f>IF(DEGREES(ACOS(SIN(RADIANS(G605))*SIN(RADIANS(E606))+COS(RADIANS(G605))*COS(RADIANS(E606))*COS(RADIANS(AP596))))&gt;90,0,$F$4*$F$5/E605^2*(SIN(RADIANS(G605))*SIN(RADIANS(E606))+COS(RADIANS(G605))*COS(RADIANS(E606))*COS(RADIANS(AP596))))</f>
        <v>0</v>
      </c>
      <c r="AQ605" s="3">
        <f>IF(DEGREES(ACOS(SIN(RADIANS(G605))*SIN(RADIANS(E606))+COS(RADIANS(G605))*COS(RADIANS(E606))*COS(RADIANS(AQ596))))&gt;90,0,$F$4*$F$5/E605^2*(SIN(RADIANS(G605))*SIN(RADIANS(E606))+COS(RADIANS(G605))*COS(RADIANS(E606))*COS(RADIANS(AQ596))))</f>
        <v>0</v>
      </c>
      <c r="AR605" s="3">
        <f>IF(DEGREES(ACOS(SIN(RADIANS(G605))*SIN(RADIANS(E606))+COS(RADIANS(G605))*COS(RADIANS(E606))*COS(RADIANS(AR596))))&gt;90,0,$F$4*$F$5/E605^2*(SIN(RADIANS(G605))*SIN(RADIANS(E606))+COS(RADIANS(G605))*COS(RADIANS(E606))*COS(RADIANS(AR596))))</f>
        <v>0</v>
      </c>
    </row>
    <row r="606" spans="2:44" ht="15.75" customHeight="1" x14ac:dyDescent="0.2">
      <c r="B606" s="20" t="s">
        <v>737</v>
      </c>
      <c r="E606" s="3">
        <f>IF($F$8&gt;90,180-$F$8,$F$8)*SIN(RADIANS(E600))</f>
        <v>0</v>
      </c>
      <c r="G606" s="3">
        <v>10</v>
      </c>
      <c r="I606" s="3">
        <f>IF(DEGREES(ACOS(SIN(RADIANS(G606))*SIN(RADIANS(E606))+COS(RADIANS(G606))*COS(RADIANS(E606))*COS(RADIANS(I596))))&gt;90,0,$F$4*$F$5/E605^2*(SIN(RADIANS(G606))*SIN(RADIANS(E606))+COS(RADIANS(G606))*COS(RADIANS(E606))*COS(RADIANS(I596))))</f>
        <v>0</v>
      </c>
      <c r="J606" s="3">
        <f>IF(DEGREES(ACOS(SIN(RADIANS(G606))*SIN(RADIANS(E606))+COS(RADIANS(G606))*COS(RADIANS(E606))*COS(RADIANS(J596))))&gt;90,0,$F$4*$F$5/E605^2*(SIN(RADIANS(G606))*SIN(RADIANS(E606))+COS(RADIANS(G606))*COS(RADIANS(E606))*COS(RADIANS(J596))))</f>
        <v>0</v>
      </c>
      <c r="K606" s="3">
        <f>IF(DEGREES(ACOS(SIN(RADIANS(G606))*SIN(RADIANS(E606))+COS(RADIANS(G606))*COS(RADIANS(E606))*COS(RADIANS(K596))))&gt;90,0,$F$4*$F$5/E605^2*(SIN(RADIANS(G606))*SIN(RADIANS(E606))+COS(RADIANS(G606))*COS(RADIANS(E606))*COS(RADIANS(K596))))</f>
        <v>0</v>
      </c>
      <c r="L606" s="3">
        <f>IF(DEGREES(ACOS(SIN(RADIANS(G606))*SIN(RADIANS(E606))+COS(RADIANS(G606))*COS(RADIANS(E606))*COS(RADIANS(L596))))&gt;90,0,$F$4*$F$5/E605^2*(SIN(RADIANS(G606))*SIN(RADIANS(E606))+COS(RADIANS(G606))*COS(RADIANS(E606))*COS(RADIANS(L596))))</f>
        <v>0</v>
      </c>
      <c r="M606" s="3">
        <f>IF(DEGREES(ACOS(SIN(RADIANS(G606))*SIN(RADIANS(E606))+COS(RADIANS(G606))*COS(RADIANS(E606))*COS(RADIANS(M596))))&gt;90,0,$F$4*$F$5/E605^2*(SIN(RADIANS(G606))*SIN(RADIANS(E606))+COS(RADIANS(G606))*COS(RADIANS(E606))*COS(RADIANS(M596))))</f>
        <v>0</v>
      </c>
      <c r="N606" s="3">
        <f>IF(DEGREES(ACOS(SIN(RADIANS(G606))*SIN(RADIANS(E606))+COS(RADIANS(G606))*COS(RADIANS(E606))*COS(RADIANS(N596))))&gt;90,0,$F$4*$F$5/E605^2*(SIN(RADIANS(G606))*SIN(RADIANS(E606))+COS(RADIANS(G606))*COS(RADIANS(E606))*COS(RADIANS(N596))))</f>
        <v>0</v>
      </c>
      <c r="O606" s="3">
        <f>IF(DEGREES(ACOS(SIN(RADIANS(G606))*SIN(RADIANS(E606))+COS(RADIANS(G606))*COS(RADIANS(E606))*COS(RADIANS(O596))))&gt;90,0,$F$4*$F$5/E605^2*(SIN(RADIANS(G606))*SIN(RADIANS(E606))+COS(RADIANS(G606))*COS(RADIANS(E606))*COS(RADIANS(O596))))</f>
        <v>0</v>
      </c>
      <c r="P606" s="3">
        <f>IF(DEGREES(ACOS(SIN(RADIANS(G606))*SIN(RADIANS(E606))+COS(RADIANS(G606))*COS(RADIANS(E606))*COS(RADIANS(P596))))&gt;90,0,$F$4*$F$5/E605^2*(SIN(RADIANS(G606))*SIN(RADIANS(E606))+COS(RADIANS(G606))*COS(RADIANS(E606))*COS(RADIANS(P596))))</f>
        <v>0</v>
      </c>
      <c r="Q606" s="3">
        <f>IF(DEGREES(ACOS(SIN(RADIANS(G606))*SIN(RADIANS(E606))+COS(RADIANS(G606))*COS(RADIANS(E606))*COS(RADIANS(Q596))))&gt;90,0,$F$4*$F$5/E605^2*(SIN(RADIANS(G606))*SIN(RADIANS(E606))+COS(RADIANS(G606))*COS(RADIANS(E606))*COS(RADIANS(Q596))))</f>
        <v>0</v>
      </c>
      <c r="R606" s="3" t="e">
        <f>IF(DEGREES(ACOS(SIN(RADIANS(G606))*SIN(RADIANS(E606))+COS(RADIANS(G606))*COS(RADIANS(E606))*COS(RADIANS(R596))))&gt;90,0,$F$4*$F$5/E605^2*(SIN(RADIANS(G606))*SIN(RADIANS(E606))+COS(RADIANS(G606))*COS(RADIANS(E606))*COS(RADIANS(R596))))</f>
        <v>#DIV/0!</v>
      </c>
      <c r="S606" s="3" t="e">
        <f>IF(DEGREES(ACOS(SIN(RADIANS(G606))*SIN(RADIANS(E606))+COS(RADIANS(G606))*COS(RADIANS(E606))*COS(RADIANS(S596))))&gt;90,0,$F$4*$F$5/E605^2*(SIN(RADIANS(G606))*SIN(RADIANS(E606))+COS(RADIANS(G606))*COS(RADIANS(E606))*COS(RADIANS(S596))))</f>
        <v>#DIV/0!</v>
      </c>
      <c r="T606" s="3" t="e">
        <f>IF(DEGREES(ACOS(SIN(RADIANS(G606))*SIN(RADIANS(E606))+COS(RADIANS(G606))*COS(RADIANS(E606))*COS(RADIANS(T596))))&gt;90,0,$F$4*$F$5/E605^2*(SIN(RADIANS(G606))*SIN(RADIANS(E606))+COS(RADIANS(G606))*COS(RADIANS(E606))*COS(RADIANS(T596))))</f>
        <v>#DIV/0!</v>
      </c>
      <c r="U606" s="3" t="e">
        <f>IF(DEGREES(ACOS(SIN(RADIANS(G606))*SIN(RADIANS(E606))+COS(RADIANS(G606))*COS(RADIANS(E606))*COS(RADIANS(U596))))&gt;90,0,$F$4*$F$5/E605^2*(SIN(RADIANS(G606))*SIN(RADIANS(E606))+COS(RADIANS(G606))*COS(RADIANS(E606))*COS(RADIANS(U596))))</f>
        <v>#DIV/0!</v>
      </c>
      <c r="V606" s="3" t="e">
        <f>IF(DEGREES(ACOS(SIN(RADIANS(G606))*SIN(RADIANS(E606))+COS(RADIANS(G606))*COS(RADIANS(E606))*COS(RADIANS(V596))))&gt;90,0,$F$4*$F$5/E605^2*(SIN(RADIANS(G606))*SIN(RADIANS(E606))+COS(RADIANS(G606))*COS(RADIANS(E606))*COS(RADIANS(V596))))</f>
        <v>#DIV/0!</v>
      </c>
      <c r="W606" s="3" t="e">
        <f>IF(DEGREES(ACOS(SIN(RADIANS(G606))*SIN(RADIANS(E606))+COS(RADIANS(G606))*COS(RADIANS(E606))*COS(RADIANS(W596))))&gt;90,0,$F$4*$F$5/E605^2*(SIN(RADIANS(G606))*SIN(RADIANS(E606))+COS(RADIANS(G606))*COS(RADIANS(E606))*COS(RADIANS(W596))))</f>
        <v>#DIV/0!</v>
      </c>
      <c r="X606" s="3" t="e">
        <f>IF(DEGREES(ACOS(SIN(RADIANS(G606))*SIN(RADIANS(E606))+COS(RADIANS(G606))*COS(RADIANS(E606))*COS(RADIANS(X596))))&gt;90,0,$F$4*$F$5/E605^2*(SIN(RADIANS(G606))*SIN(RADIANS(E606))+COS(RADIANS(G606))*COS(RADIANS(E606))*COS(RADIANS(X596))))</f>
        <v>#DIV/0!</v>
      </c>
      <c r="Y606" s="3" t="e">
        <f>IF(DEGREES(ACOS(SIN(RADIANS(G606))*SIN(RADIANS(E606))+COS(RADIANS(G606))*COS(RADIANS(E606))*COS(RADIANS(Y596))))&gt;90,0,$F$4*$F$5/E605^2*(SIN(RADIANS(G606))*SIN(RADIANS(E606))+COS(RADIANS(G606))*COS(RADIANS(E606))*COS(RADIANS(Y596))))</f>
        <v>#DIV/0!</v>
      </c>
      <c r="Z606" s="3" t="e">
        <f>IF(DEGREES(ACOS(SIN(RADIANS(G606))*SIN(RADIANS(E606))+COS(RADIANS(G606))*COS(RADIANS(E606))*COS(RADIANS(Z596))))&gt;90,0,$F$4*$F$5/E605^2*(SIN(RADIANS(G606))*SIN(RADIANS(E606))+COS(RADIANS(G606))*COS(RADIANS(E606))*COS(RADIANS(Z596))))</f>
        <v>#DIV/0!</v>
      </c>
      <c r="AA606" s="3" t="e">
        <f>IF(DEGREES(ACOS(SIN(RADIANS(G606))*SIN(RADIANS(E606))+COS(RADIANS(G606))*COS(RADIANS(E606))*COS(RADIANS(AA596))))&gt;90,0,$F$4*$F$5/E605^2*(SIN(RADIANS(G606))*SIN(RADIANS(E606))+COS(RADIANS(G606))*COS(RADIANS(E606))*COS(RADIANS(AA596))))</f>
        <v>#DIV/0!</v>
      </c>
      <c r="AB606" s="3" t="e">
        <f>IF(DEGREES(ACOS(SIN(RADIANS(G606))*SIN(RADIANS(E606))+COS(RADIANS(G606))*COS(RADIANS(E606))*COS(RADIANS(AB596))))&gt;90,0,$F$4*$F$5/E605^2*(SIN(RADIANS(G606))*SIN(RADIANS(E606))+COS(RADIANS(G606))*COS(RADIANS(E606))*COS(RADIANS(AB596))))</f>
        <v>#DIV/0!</v>
      </c>
      <c r="AC606" s="3" t="e">
        <f>IF(DEGREES(ACOS(SIN(RADIANS(G606))*SIN(RADIANS(E606))+COS(RADIANS(G606))*COS(RADIANS(E606))*COS(RADIANS(AC596))))&gt;90,0,$F$4*$F$5/E605^2*(SIN(RADIANS(G606))*SIN(RADIANS(E606))+COS(RADIANS(G606))*COS(RADIANS(E606))*COS(RADIANS(AC596))))</f>
        <v>#DIV/0!</v>
      </c>
      <c r="AD606" s="3" t="e">
        <f>IF(DEGREES(ACOS(SIN(RADIANS(G606))*SIN(RADIANS(E606))+COS(RADIANS(G606))*COS(RADIANS(E606))*COS(RADIANS(AD596))))&gt;90,0,$F$4*$F$5/E605^2*(SIN(RADIANS(G606))*SIN(RADIANS(E606))+COS(RADIANS(G606))*COS(RADIANS(E606))*COS(RADIANS(AD596))))</f>
        <v>#DIV/0!</v>
      </c>
      <c r="AE606" s="3" t="e">
        <f>IF(DEGREES(ACOS(SIN(RADIANS(G606))*SIN(RADIANS(E606))+COS(RADIANS(G606))*COS(RADIANS(E606))*COS(RADIANS(AE596))))&gt;90,0,$F$4*$F$5/E605^2*(SIN(RADIANS(G606))*SIN(RADIANS(E606))+COS(RADIANS(G606))*COS(RADIANS(E606))*COS(RADIANS(AE596))))</f>
        <v>#DIV/0!</v>
      </c>
      <c r="AF606" s="3" t="e">
        <f>IF(DEGREES(ACOS(SIN(RADIANS(G606))*SIN(RADIANS(E606))+COS(RADIANS(G606))*COS(RADIANS(E606))*COS(RADIANS(AF596))))&gt;90,0,$F$4*$F$5/E605^2*(SIN(RADIANS(G606))*SIN(RADIANS(E606))+COS(RADIANS(G606))*COS(RADIANS(E606))*COS(RADIANS(AF596))))</f>
        <v>#DIV/0!</v>
      </c>
      <c r="AG606" s="3" t="e">
        <f>IF(DEGREES(ACOS(SIN(RADIANS(G606))*SIN(RADIANS(E606))+COS(RADIANS(G606))*COS(RADIANS(E606))*COS(RADIANS(AG596))))&gt;90,0,$F$4*$F$5/E605^2*(SIN(RADIANS(G606))*SIN(RADIANS(E606))+COS(RADIANS(G606))*COS(RADIANS(E606))*COS(RADIANS(AG596))))</f>
        <v>#DIV/0!</v>
      </c>
      <c r="AH606" s="3" t="e">
        <f>IF(DEGREES(ACOS(SIN(RADIANS(G606))*SIN(RADIANS(E606))+COS(RADIANS(G606))*COS(RADIANS(E606))*COS(RADIANS(AH596))))&gt;90,0,$F$4*$F$5/E605^2*(SIN(RADIANS(G606))*SIN(RADIANS(E606))+COS(RADIANS(G606))*COS(RADIANS(E606))*COS(RADIANS(AH596))))</f>
        <v>#DIV/0!</v>
      </c>
      <c r="AI606" s="3" t="e">
        <f>IF(DEGREES(ACOS(SIN(RADIANS(G606))*SIN(RADIANS(E606))+COS(RADIANS(G606))*COS(RADIANS(E606))*COS(RADIANS(AI596))))&gt;90,0,$F$4*$F$5/E605^2*(SIN(RADIANS(G606))*SIN(RADIANS(E606))+COS(RADIANS(G606))*COS(RADIANS(E606))*COS(RADIANS(AI596))))</f>
        <v>#DIV/0!</v>
      </c>
      <c r="AJ606" s="3" t="e">
        <f>IF(DEGREES(ACOS(SIN(RADIANS(G606))*SIN(RADIANS(E606))+COS(RADIANS(G606))*COS(RADIANS(E606))*COS(RADIANS(AJ596))))&gt;90,0,$F$4*$F$5/E605^2*(SIN(RADIANS(G606))*SIN(RADIANS(E606))+COS(RADIANS(G606))*COS(RADIANS(E606))*COS(RADIANS(AJ596))))</f>
        <v>#DIV/0!</v>
      </c>
      <c r="AK606" s="3">
        <f>IF(DEGREES(ACOS(SIN(RADIANS(G606))*SIN(RADIANS(E606))+COS(RADIANS(G606))*COS(RADIANS(E606))*COS(RADIANS(AK596))))&gt;90,0,$F$4*$F$5/E605^2*(SIN(RADIANS(G606))*SIN(RADIANS(E606))+COS(RADIANS(G606))*COS(RADIANS(E606))*COS(RADIANS(AK596))))</f>
        <v>0</v>
      </c>
      <c r="AL606" s="3">
        <f>IF(DEGREES(ACOS(SIN(RADIANS(G606))*SIN(RADIANS(E606))+COS(RADIANS(G606))*COS(RADIANS(E606))*COS(RADIANS(AL596))))&gt;90,0,$F$4*$F$5/E605^2*(SIN(RADIANS(G606))*SIN(RADIANS(E606))+COS(RADIANS(G606))*COS(RADIANS(E606))*COS(RADIANS(AL596))))</f>
        <v>0</v>
      </c>
      <c r="AM606" s="3">
        <f>IF(DEGREES(ACOS(SIN(RADIANS(G606))*SIN(RADIANS(E606))+COS(RADIANS(G606))*COS(RADIANS(E606))*COS(RADIANS(AM596))))&gt;90,0,$F$4*$F$5/E605^2*(SIN(RADIANS(G606))*SIN(RADIANS(E606))+COS(RADIANS(G606))*COS(RADIANS(E606))*COS(RADIANS(AM596))))</f>
        <v>0</v>
      </c>
      <c r="AN606" s="3">
        <f>IF(DEGREES(ACOS(SIN(RADIANS(G606))*SIN(RADIANS(E606))+COS(RADIANS(G606))*COS(RADIANS(E606))*COS(RADIANS(AN596))))&gt;90,0,$F$4*$F$5/E605^2*(SIN(RADIANS(G606))*SIN(RADIANS(E606))+COS(RADIANS(G606))*COS(RADIANS(E606))*COS(RADIANS(AN596))))</f>
        <v>0</v>
      </c>
      <c r="AO606" s="3">
        <f>IF(DEGREES(ACOS(SIN(RADIANS(G606))*SIN(RADIANS(E606))+COS(RADIANS(G606))*COS(RADIANS(E606))*COS(RADIANS(AO596))))&gt;90,0,$F$4*$F$5/E605^2*(SIN(RADIANS(G606))*SIN(RADIANS(E606))+COS(RADIANS(G606))*COS(RADIANS(E606))*COS(RADIANS(AO596))))</f>
        <v>0</v>
      </c>
      <c r="AP606" s="3">
        <f>IF(DEGREES(ACOS(SIN(RADIANS(G606))*SIN(RADIANS(E606))+COS(RADIANS(G606))*COS(RADIANS(E606))*COS(RADIANS(AP596))))&gt;90,0,$F$4*$F$5/E605^2*(SIN(RADIANS(G606))*SIN(RADIANS(E606))+COS(RADIANS(G606))*COS(RADIANS(E606))*COS(RADIANS(AP596))))</f>
        <v>0</v>
      </c>
      <c r="AQ606" s="3">
        <f>IF(DEGREES(ACOS(SIN(RADIANS(G606))*SIN(RADIANS(E606))+COS(RADIANS(G606))*COS(RADIANS(E606))*COS(RADIANS(AQ596))))&gt;90,0,$F$4*$F$5/E605^2*(SIN(RADIANS(G606))*SIN(RADIANS(E606))+COS(RADIANS(G606))*COS(RADIANS(E606))*COS(RADIANS(AQ596))))</f>
        <v>0</v>
      </c>
      <c r="AR606" s="3">
        <f>IF(DEGREES(ACOS(SIN(RADIANS(G606))*SIN(RADIANS(E606))+COS(RADIANS(G606))*COS(RADIANS(E606))*COS(RADIANS(AR596))))&gt;90,0,$F$4*$F$5/E605^2*(SIN(RADIANS(G606))*SIN(RADIANS(E606))+COS(RADIANS(G606))*COS(RADIANS(E606))*COS(RADIANS(AR596))))</f>
        <v>0</v>
      </c>
    </row>
    <row r="607" spans="2:44" ht="15.75" customHeight="1" x14ac:dyDescent="0.2">
      <c r="B607" s="20" t="s">
        <v>789</v>
      </c>
      <c r="E607" s="3">
        <f>IF($F$10=0,IF(E598&lt;360,E598,E598-360),($F$10+1)*E598)</f>
        <v>240</v>
      </c>
      <c r="G607" s="3">
        <v>0</v>
      </c>
      <c r="I607" s="3">
        <f>IF(DEGREES(ACOS(SIN(RADIANS(G607))*SIN(RADIANS(E606))+COS(RADIANS(G607))*COS(RADIANS(E606))*COS(RADIANS(I596))))&gt;90,0,$F$4*$F$5/E605^2*(SIN(RADIANS(G607))*SIN(RADIANS(E606))+COS(RADIANS(G607))*COS(RADIANS(E606))*COS(RADIANS(I596))))</f>
        <v>0</v>
      </c>
      <c r="J607" s="3">
        <f>IF(DEGREES(ACOS(SIN(RADIANS(G607))*SIN(RADIANS(E606))+COS(RADIANS(G607))*COS(RADIANS(E606))*COS(RADIANS(J596))))&gt;90,0,$F$4*$F$5/E605^2*(SIN(RADIANS(G607))*SIN(RADIANS(E606))+COS(RADIANS(G607))*COS(RADIANS(E606))*COS(RADIANS(J596))))</f>
        <v>0</v>
      </c>
      <c r="K607" s="3">
        <f>IF(DEGREES(ACOS(SIN(RADIANS(G607))*SIN(RADIANS(E606))+COS(RADIANS(G607))*COS(RADIANS(E606))*COS(RADIANS(K596))))&gt;90,0,$F$4*$F$5/E605^2*(SIN(RADIANS(G607))*SIN(RADIANS(E606))+COS(RADIANS(G607))*COS(RADIANS(E606))*COS(RADIANS(K596))))</f>
        <v>0</v>
      </c>
      <c r="L607" s="3">
        <f>IF(DEGREES(ACOS(SIN(RADIANS(G607))*SIN(RADIANS(E606))+COS(RADIANS(G607))*COS(RADIANS(E606))*COS(RADIANS(L596))))&gt;90,0,$F$4*$F$5/E605^2*(SIN(RADIANS(G607))*SIN(RADIANS(E606))+COS(RADIANS(G607))*COS(RADIANS(E606))*COS(RADIANS(L596))))</f>
        <v>0</v>
      </c>
      <c r="M607" s="3">
        <f>IF(DEGREES(ACOS(SIN(RADIANS(G607))*SIN(RADIANS(E606))+COS(RADIANS(G607))*COS(RADIANS(E606))*COS(RADIANS(M596))))&gt;90,0,$F$4*$F$5/E605^2*(SIN(RADIANS(G607))*SIN(RADIANS(E606))+COS(RADIANS(G607))*COS(RADIANS(E606))*COS(RADIANS(M596))))</f>
        <v>0</v>
      </c>
      <c r="N607" s="3">
        <f>IF(DEGREES(ACOS(SIN(RADIANS(G607))*SIN(RADIANS(E606))+COS(RADIANS(G607))*COS(RADIANS(E606))*COS(RADIANS(N596))))&gt;90,0,$F$4*$F$5/E605^2*(SIN(RADIANS(G607))*SIN(RADIANS(E606))+COS(RADIANS(G607))*COS(RADIANS(E606))*COS(RADIANS(N596))))</f>
        <v>0</v>
      </c>
      <c r="O607" s="3">
        <f>IF(DEGREES(ACOS(SIN(RADIANS(G607))*SIN(RADIANS(E606))+COS(RADIANS(G607))*COS(RADIANS(E606))*COS(RADIANS(O596))))&gt;90,0,$F$4*$F$5/E605^2*(SIN(RADIANS(G607))*SIN(RADIANS(E606))+COS(RADIANS(G607))*COS(RADIANS(E606))*COS(RADIANS(O596))))</f>
        <v>0</v>
      </c>
      <c r="P607" s="3">
        <f>IF(DEGREES(ACOS(SIN(RADIANS(G607))*SIN(RADIANS(E606))+COS(RADIANS(G607))*COS(RADIANS(E606))*COS(RADIANS(P596))))&gt;90,0,$F$4*$F$5/E605^2*(SIN(RADIANS(G607))*SIN(RADIANS(E606))+COS(RADIANS(G607))*COS(RADIANS(E606))*COS(RADIANS(P596))))</f>
        <v>0</v>
      </c>
      <c r="Q607" s="3">
        <f>IF(DEGREES(ACOS(SIN(RADIANS(G607))*SIN(RADIANS(E606))+COS(RADIANS(G607))*COS(RADIANS(E606))*COS(RADIANS(Q596))))&gt;90,0,$F$4*$F$5/E605^2*(SIN(RADIANS(G607))*SIN(RADIANS(E606))+COS(RADIANS(G607))*COS(RADIANS(E606))*COS(RADIANS(Q596))))</f>
        <v>0</v>
      </c>
      <c r="R607" s="3" t="e">
        <f>IF(DEGREES(ACOS(SIN(RADIANS(G607))*SIN(RADIANS(E606))+COS(RADIANS(G607))*COS(RADIANS(E606))*COS(RADIANS(R596))))&gt;90,0,$F$4*$F$5/E605^2*(SIN(RADIANS(G607))*SIN(RADIANS(E606))+COS(RADIANS(G607))*COS(RADIANS(E606))*COS(RADIANS(R596))))</f>
        <v>#DIV/0!</v>
      </c>
      <c r="S607" s="3" t="e">
        <f>IF(DEGREES(ACOS(SIN(RADIANS(G607))*SIN(RADIANS(E606))+COS(RADIANS(G607))*COS(RADIANS(E606))*COS(RADIANS(S596))))&gt;90,0,$F$4*$F$5/E605^2*(SIN(RADIANS(G607))*SIN(RADIANS(E606))+COS(RADIANS(G607))*COS(RADIANS(E606))*COS(RADIANS(S596))))</f>
        <v>#DIV/0!</v>
      </c>
      <c r="T607" s="3" t="e">
        <f>IF(DEGREES(ACOS(SIN(RADIANS(G607))*SIN(RADIANS(E606))+COS(RADIANS(G607))*COS(RADIANS(E606))*COS(RADIANS(T596))))&gt;90,0,$F$4*$F$5/E605^2*(SIN(RADIANS(G607))*SIN(RADIANS(E606))+COS(RADIANS(G607))*COS(RADIANS(E606))*COS(RADIANS(T596))))</f>
        <v>#DIV/0!</v>
      </c>
      <c r="U607" s="3" t="e">
        <f>IF(DEGREES(ACOS(SIN(RADIANS(G607))*SIN(RADIANS(E606))+COS(RADIANS(G607))*COS(RADIANS(E606))*COS(RADIANS(U596))))&gt;90,0,$F$4*$F$5/E605^2*(SIN(RADIANS(G607))*SIN(RADIANS(E606))+COS(RADIANS(G607))*COS(RADIANS(E606))*COS(RADIANS(U596))))</f>
        <v>#DIV/0!</v>
      </c>
      <c r="V607" s="3" t="e">
        <f>IF(DEGREES(ACOS(SIN(RADIANS(G607))*SIN(RADIANS(E606))+COS(RADIANS(G607))*COS(RADIANS(E606))*COS(RADIANS(V596))))&gt;90,0,$F$4*$F$5/E605^2*(SIN(RADIANS(G607))*SIN(RADIANS(E606))+COS(RADIANS(G607))*COS(RADIANS(E606))*COS(RADIANS(V596))))</f>
        <v>#DIV/0!</v>
      </c>
      <c r="W607" s="3" t="e">
        <f>IF(DEGREES(ACOS(SIN(RADIANS(G607))*SIN(RADIANS(E606))+COS(RADIANS(G607))*COS(RADIANS(E606))*COS(RADIANS(W596))))&gt;90,0,$F$4*$F$5/E605^2*(SIN(RADIANS(G607))*SIN(RADIANS(E606))+COS(RADIANS(G607))*COS(RADIANS(E606))*COS(RADIANS(W596))))</f>
        <v>#DIV/0!</v>
      </c>
      <c r="X607" s="3" t="e">
        <f>IF(DEGREES(ACOS(SIN(RADIANS(G607))*SIN(RADIANS(E606))+COS(RADIANS(G607))*COS(RADIANS(E606))*COS(RADIANS(X596))))&gt;90,0,$F$4*$F$5/E605^2*(SIN(RADIANS(G607))*SIN(RADIANS(E606))+COS(RADIANS(G607))*COS(RADIANS(E606))*COS(RADIANS(X596))))</f>
        <v>#DIV/0!</v>
      </c>
      <c r="Y607" s="3" t="e">
        <f>IF(DEGREES(ACOS(SIN(RADIANS(G607))*SIN(RADIANS(E606))+COS(RADIANS(G607))*COS(RADIANS(E606))*COS(RADIANS(Y596))))&gt;90,0,$F$4*$F$5/E605^2*(SIN(RADIANS(G607))*SIN(RADIANS(E606))+COS(RADIANS(G607))*COS(RADIANS(E606))*COS(RADIANS(Y596))))</f>
        <v>#DIV/0!</v>
      </c>
      <c r="Z607" s="3" t="e">
        <f>IF(DEGREES(ACOS(SIN(RADIANS(G607))*SIN(RADIANS(E606))+COS(RADIANS(G607))*COS(RADIANS(E606))*COS(RADIANS(Z596))))&gt;90,0,$F$4*$F$5/E605^2*(SIN(RADIANS(G607))*SIN(RADIANS(E606))+COS(RADIANS(G607))*COS(RADIANS(E606))*COS(RADIANS(Z596))))</f>
        <v>#DIV/0!</v>
      </c>
      <c r="AA607" s="3" t="e">
        <f>IF(DEGREES(ACOS(SIN(RADIANS(G607))*SIN(RADIANS(E606))+COS(RADIANS(G607))*COS(RADIANS(E606))*COS(RADIANS(AA596))))&gt;90,0,$F$4*$F$5/E605^2*(SIN(RADIANS(G607))*SIN(RADIANS(E606))+COS(RADIANS(G607))*COS(RADIANS(E606))*COS(RADIANS(AA596))))</f>
        <v>#DIV/0!</v>
      </c>
      <c r="AB607" s="3" t="e">
        <f>IF(DEGREES(ACOS(SIN(RADIANS(G607))*SIN(RADIANS(E606))+COS(RADIANS(G607))*COS(RADIANS(E606))*COS(RADIANS(AB596))))&gt;90,0,$F$4*$F$5/E605^2*(SIN(RADIANS(G607))*SIN(RADIANS(E606))+COS(RADIANS(G607))*COS(RADIANS(E606))*COS(RADIANS(AB596))))</f>
        <v>#DIV/0!</v>
      </c>
      <c r="AC607" s="3" t="e">
        <f>IF(DEGREES(ACOS(SIN(RADIANS(G607))*SIN(RADIANS(E606))+COS(RADIANS(G607))*COS(RADIANS(E606))*COS(RADIANS(AC596))))&gt;90,0,$F$4*$F$5/E605^2*(SIN(RADIANS(G607))*SIN(RADIANS(E606))+COS(RADIANS(G607))*COS(RADIANS(E606))*COS(RADIANS(AC596))))</f>
        <v>#DIV/0!</v>
      </c>
      <c r="AD607" s="3" t="e">
        <f>IF(DEGREES(ACOS(SIN(RADIANS(G607))*SIN(RADIANS(E606))+COS(RADIANS(G607))*COS(RADIANS(E606))*COS(RADIANS(AD596))))&gt;90,0,$F$4*$F$5/E605^2*(SIN(RADIANS(G607))*SIN(RADIANS(E606))+COS(RADIANS(G607))*COS(RADIANS(E606))*COS(RADIANS(AD596))))</f>
        <v>#DIV/0!</v>
      </c>
      <c r="AE607" s="3" t="e">
        <f>IF(DEGREES(ACOS(SIN(RADIANS(G607))*SIN(RADIANS(E606))+COS(RADIANS(G607))*COS(RADIANS(E606))*COS(RADIANS(AE596))))&gt;90,0,$F$4*$F$5/E605^2*(SIN(RADIANS(G607))*SIN(RADIANS(E606))+COS(RADIANS(G607))*COS(RADIANS(E606))*COS(RADIANS(AE596))))</f>
        <v>#DIV/0!</v>
      </c>
      <c r="AF607" s="3" t="e">
        <f>IF(DEGREES(ACOS(SIN(RADIANS(G607))*SIN(RADIANS(E606))+COS(RADIANS(G607))*COS(RADIANS(E606))*COS(RADIANS(AF596))))&gt;90,0,$F$4*$F$5/E605^2*(SIN(RADIANS(G607))*SIN(RADIANS(E606))+COS(RADIANS(G607))*COS(RADIANS(E606))*COS(RADIANS(AF596))))</f>
        <v>#DIV/0!</v>
      </c>
      <c r="AG607" s="3" t="e">
        <f>IF(DEGREES(ACOS(SIN(RADIANS(G607))*SIN(RADIANS(E606))+COS(RADIANS(G607))*COS(RADIANS(E606))*COS(RADIANS(AG596))))&gt;90,0,$F$4*$F$5/E605^2*(SIN(RADIANS(G607))*SIN(RADIANS(E606))+COS(RADIANS(G607))*COS(RADIANS(E606))*COS(RADIANS(AG596))))</f>
        <v>#DIV/0!</v>
      </c>
      <c r="AH607" s="3" t="e">
        <f>IF(DEGREES(ACOS(SIN(RADIANS(G607))*SIN(RADIANS(E606))+COS(RADIANS(G607))*COS(RADIANS(E606))*COS(RADIANS(AH596))))&gt;90,0,$F$4*$F$5/E605^2*(SIN(RADIANS(G607))*SIN(RADIANS(E606))+COS(RADIANS(G607))*COS(RADIANS(E606))*COS(RADIANS(AH596))))</f>
        <v>#DIV/0!</v>
      </c>
      <c r="AI607" s="3" t="e">
        <f>IF(DEGREES(ACOS(SIN(RADIANS(G607))*SIN(RADIANS(E606))+COS(RADIANS(G607))*COS(RADIANS(E606))*COS(RADIANS(AI596))))&gt;90,0,$F$4*$F$5/E605^2*(SIN(RADIANS(G607))*SIN(RADIANS(E606))+COS(RADIANS(G607))*COS(RADIANS(E606))*COS(RADIANS(AI596))))</f>
        <v>#DIV/0!</v>
      </c>
      <c r="AJ607" s="3" t="e">
        <f>IF(DEGREES(ACOS(SIN(RADIANS(G607))*SIN(RADIANS(E606))+COS(RADIANS(G607))*COS(RADIANS(E606))*COS(RADIANS(AJ596))))&gt;90,0,$F$4*$F$5/E605^2*(SIN(RADIANS(G607))*SIN(RADIANS(E606))+COS(RADIANS(G607))*COS(RADIANS(E606))*COS(RADIANS(AJ596))))</f>
        <v>#DIV/0!</v>
      </c>
      <c r="AK607" s="3">
        <f>IF(DEGREES(ACOS(SIN(RADIANS(G607))*SIN(RADIANS(E606))+COS(RADIANS(G607))*COS(RADIANS(E606))*COS(RADIANS(AK596))))&gt;90,0,$F$4*$F$5/E605^2*(SIN(RADIANS(G607))*SIN(RADIANS(E606))+COS(RADIANS(G607))*COS(RADIANS(E606))*COS(RADIANS(AK596))))</f>
        <v>0</v>
      </c>
      <c r="AL607" s="3">
        <f>IF(DEGREES(ACOS(SIN(RADIANS(G607))*SIN(RADIANS(E606))+COS(RADIANS(G607))*COS(RADIANS(E606))*COS(RADIANS(AL596))))&gt;90,0,$F$4*$F$5/E605^2*(SIN(RADIANS(G607))*SIN(RADIANS(E606))+COS(RADIANS(G607))*COS(RADIANS(E606))*COS(RADIANS(AL596))))</f>
        <v>0</v>
      </c>
      <c r="AM607" s="3">
        <f>IF(DEGREES(ACOS(SIN(RADIANS(G607))*SIN(RADIANS(E606))+COS(RADIANS(G607))*COS(RADIANS(E606))*COS(RADIANS(AM596))))&gt;90,0,$F$4*$F$5/E605^2*(SIN(RADIANS(G607))*SIN(RADIANS(E606))+COS(RADIANS(G607))*COS(RADIANS(E606))*COS(RADIANS(AM596))))</f>
        <v>0</v>
      </c>
      <c r="AN607" s="3">
        <f>IF(DEGREES(ACOS(SIN(RADIANS(G607))*SIN(RADIANS(E606))+COS(RADIANS(G607))*COS(RADIANS(E606))*COS(RADIANS(AN596))))&gt;90,0,$F$4*$F$5/E605^2*(SIN(RADIANS(G607))*SIN(RADIANS(E606))+COS(RADIANS(G607))*COS(RADIANS(E606))*COS(RADIANS(AN596))))</f>
        <v>0</v>
      </c>
      <c r="AO607" s="3">
        <f>IF(DEGREES(ACOS(SIN(RADIANS(G607))*SIN(RADIANS(E606))+COS(RADIANS(G607))*COS(RADIANS(E606))*COS(RADIANS(AO596))))&gt;90,0,$F$4*$F$5/E605^2*(SIN(RADIANS(G607))*SIN(RADIANS(E606))+COS(RADIANS(G607))*COS(RADIANS(E606))*COS(RADIANS(AO596))))</f>
        <v>0</v>
      </c>
      <c r="AP607" s="3">
        <f>IF(DEGREES(ACOS(SIN(RADIANS(G607))*SIN(RADIANS(E606))+COS(RADIANS(G607))*COS(RADIANS(E606))*COS(RADIANS(AP596))))&gt;90,0,$F$4*$F$5/E605^2*(SIN(RADIANS(G607))*SIN(RADIANS(E606))+COS(RADIANS(G607))*COS(RADIANS(E606))*COS(RADIANS(AP596))))</f>
        <v>0</v>
      </c>
      <c r="AQ607" s="3">
        <f>IF(DEGREES(ACOS(SIN(RADIANS(G607))*SIN(RADIANS(E606))+COS(RADIANS(G607))*COS(RADIANS(E606))*COS(RADIANS(AQ596))))&gt;90,0,$F$4*$F$5/E605^2*(SIN(RADIANS(G607))*SIN(RADIANS(E606))+COS(RADIANS(G607))*COS(RADIANS(E606))*COS(RADIANS(AQ596))))</f>
        <v>0</v>
      </c>
      <c r="AR607" s="3">
        <f>IF(DEGREES(ACOS(SIN(RADIANS(G607))*SIN(RADIANS(E606))+COS(RADIANS(G607))*COS(RADIANS(E606))*COS(RADIANS(AR596))))&gt;90,0,$F$4*$F$5/E605^2*(SIN(RADIANS(G607))*SIN(RADIANS(E606))+COS(RADIANS(G607))*COS(RADIANS(E606))*COS(RADIANS(AR596))))</f>
        <v>0</v>
      </c>
    </row>
    <row r="608" spans="2:44" ht="15.75" customHeight="1" x14ac:dyDescent="0.2">
      <c r="B608" s="20" t="s">
        <v>790</v>
      </c>
      <c r="E608" s="3">
        <f>E607-E599-360*ROUNDDOWN((E607-E599)/360,0)</f>
        <v>0</v>
      </c>
      <c r="G608" s="3">
        <v>-10</v>
      </c>
      <c r="I608" s="3">
        <f>IF(DEGREES(ACOS(SIN(RADIANS(G608))*SIN(RADIANS(E606))+COS(RADIANS(G608))*COS(RADIANS(E606))*COS(RADIANS(I596))))&gt;90,0,$F$4*$F$5/E605^2*(SIN(RADIANS(G608))*SIN(RADIANS(E606))+COS(RADIANS(G608))*COS(RADIANS(E606))*COS(RADIANS(I596))))</f>
        <v>0</v>
      </c>
      <c r="J608" s="3">
        <f>IF(DEGREES(ACOS(SIN(RADIANS(G608))*SIN(RADIANS(E606))+COS(RADIANS(G608))*COS(RADIANS(E606))*COS(RADIANS(J596))))&gt;90,0,$F$4*$F$5/E605^2*(SIN(RADIANS(G608))*SIN(RADIANS(E606))+COS(RADIANS(G608))*COS(RADIANS(E606))*COS(RADIANS(J596))))</f>
        <v>0</v>
      </c>
      <c r="K608" s="3">
        <f>IF(DEGREES(ACOS(SIN(RADIANS(G608))*SIN(RADIANS(E606))+COS(RADIANS(G608))*COS(RADIANS(E606))*COS(RADIANS(K596))))&gt;90,0,$F$4*$F$5/E605^2*(SIN(RADIANS(G608))*SIN(RADIANS(E606))+COS(RADIANS(G608))*COS(RADIANS(E606))*COS(RADIANS(K596))))</f>
        <v>0</v>
      </c>
      <c r="L608" s="3">
        <f>IF(DEGREES(ACOS(SIN(RADIANS(G608))*SIN(RADIANS(E606))+COS(RADIANS(G608))*COS(RADIANS(E606))*COS(RADIANS(L596))))&gt;90,0,$F$4*$F$5/E605^2*(SIN(RADIANS(G608))*SIN(RADIANS(E606))+COS(RADIANS(G608))*COS(RADIANS(E606))*COS(RADIANS(L596))))</f>
        <v>0</v>
      </c>
      <c r="M608" s="3">
        <f>IF(DEGREES(ACOS(SIN(RADIANS(G608))*SIN(RADIANS(E606))+COS(RADIANS(G608))*COS(RADIANS(E606))*COS(RADIANS(M596))))&gt;90,0,$F$4*$F$5/E605^2*(SIN(RADIANS(G608))*SIN(RADIANS(E606))+COS(RADIANS(G608))*COS(RADIANS(E606))*COS(RADIANS(M596))))</f>
        <v>0</v>
      </c>
      <c r="N608" s="3">
        <f>IF(DEGREES(ACOS(SIN(RADIANS(G608))*SIN(RADIANS(E606))+COS(RADIANS(G608))*COS(RADIANS(E606))*COS(RADIANS(N596))))&gt;90,0,$F$4*$F$5/E605^2*(SIN(RADIANS(G608))*SIN(RADIANS(E606))+COS(RADIANS(G608))*COS(RADIANS(E606))*COS(RADIANS(N596))))</f>
        <v>0</v>
      </c>
      <c r="O608" s="3">
        <f>IF(DEGREES(ACOS(SIN(RADIANS(G608))*SIN(RADIANS(E606))+COS(RADIANS(G608))*COS(RADIANS(E606))*COS(RADIANS(O596))))&gt;90,0,$F$4*$F$5/E605^2*(SIN(RADIANS(G608))*SIN(RADIANS(E606))+COS(RADIANS(G608))*COS(RADIANS(E606))*COS(RADIANS(O596))))</f>
        <v>0</v>
      </c>
      <c r="P608" s="3">
        <f>IF(DEGREES(ACOS(SIN(RADIANS(G608))*SIN(RADIANS(E606))+COS(RADIANS(G608))*COS(RADIANS(E606))*COS(RADIANS(P596))))&gt;90,0,$F$4*$F$5/E605^2*(SIN(RADIANS(G608))*SIN(RADIANS(E606))+COS(RADIANS(G608))*COS(RADIANS(E606))*COS(RADIANS(P596))))</f>
        <v>0</v>
      </c>
      <c r="Q608" s="3">
        <f>IF(DEGREES(ACOS(SIN(RADIANS(G608))*SIN(RADIANS(E606))+COS(RADIANS(G608))*COS(RADIANS(E606))*COS(RADIANS(Q596))))&gt;90,0,$F$4*$F$5/E605^2*(SIN(RADIANS(G608))*SIN(RADIANS(E606))+COS(RADIANS(G608))*COS(RADIANS(E606))*COS(RADIANS(Q596))))</f>
        <v>0</v>
      </c>
      <c r="R608" s="3" t="e">
        <f>IF(DEGREES(ACOS(SIN(RADIANS(G608))*SIN(RADIANS(E606))+COS(RADIANS(G608))*COS(RADIANS(E606))*COS(RADIANS(R596))))&gt;90,0,$F$4*$F$5/E605^2*(SIN(RADIANS(G608))*SIN(RADIANS(E606))+COS(RADIANS(G608))*COS(RADIANS(E606))*COS(RADIANS(R596))))</f>
        <v>#DIV/0!</v>
      </c>
      <c r="S608" s="3" t="e">
        <f>IF(DEGREES(ACOS(SIN(RADIANS(G608))*SIN(RADIANS(E606))+COS(RADIANS(G608))*COS(RADIANS(E606))*COS(RADIANS(S596))))&gt;90,0,$F$4*$F$5/E605^2*(SIN(RADIANS(G608))*SIN(RADIANS(E606))+COS(RADIANS(G608))*COS(RADIANS(E606))*COS(RADIANS(S596))))</f>
        <v>#DIV/0!</v>
      </c>
      <c r="T608" s="3" t="e">
        <f>IF(DEGREES(ACOS(SIN(RADIANS(G608))*SIN(RADIANS(E606))+COS(RADIANS(G608))*COS(RADIANS(E606))*COS(RADIANS(T596))))&gt;90,0,$F$4*$F$5/E605^2*(SIN(RADIANS(G608))*SIN(RADIANS(E606))+COS(RADIANS(G608))*COS(RADIANS(E606))*COS(RADIANS(T596))))</f>
        <v>#DIV/0!</v>
      </c>
      <c r="U608" s="3" t="e">
        <f>IF(DEGREES(ACOS(SIN(RADIANS(G608))*SIN(RADIANS(E606))+COS(RADIANS(G608))*COS(RADIANS(E606))*COS(RADIANS(U596))))&gt;90,0,$F$4*$F$5/E605^2*(SIN(RADIANS(G608))*SIN(RADIANS(E606))+COS(RADIANS(G608))*COS(RADIANS(E606))*COS(RADIANS(U596))))</f>
        <v>#DIV/0!</v>
      </c>
      <c r="V608" s="3" t="e">
        <f>IF(DEGREES(ACOS(SIN(RADIANS(G608))*SIN(RADIANS(E606))+COS(RADIANS(G608))*COS(RADIANS(E606))*COS(RADIANS(V596))))&gt;90,0,$F$4*$F$5/E605^2*(SIN(RADIANS(G608))*SIN(RADIANS(E606))+COS(RADIANS(G608))*COS(RADIANS(E606))*COS(RADIANS(V596))))</f>
        <v>#DIV/0!</v>
      </c>
      <c r="W608" s="3" t="e">
        <f>IF(DEGREES(ACOS(SIN(RADIANS(G608))*SIN(RADIANS(E606))+COS(RADIANS(G608))*COS(RADIANS(E606))*COS(RADIANS(W596))))&gt;90,0,$F$4*$F$5/E605^2*(SIN(RADIANS(G608))*SIN(RADIANS(E606))+COS(RADIANS(G608))*COS(RADIANS(E606))*COS(RADIANS(W596))))</f>
        <v>#DIV/0!</v>
      </c>
      <c r="X608" s="3" t="e">
        <f>IF(DEGREES(ACOS(SIN(RADIANS(G608))*SIN(RADIANS(E606))+COS(RADIANS(G608))*COS(RADIANS(E606))*COS(RADIANS(X596))))&gt;90,0,$F$4*$F$5/E605^2*(SIN(RADIANS(G608))*SIN(RADIANS(E606))+COS(RADIANS(G608))*COS(RADIANS(E606))*COS(RADIANS(X596))))</f>
        <v>#DIV/0!</v>
      </c>
      <c r="Y608" s="3" t="e">
        <f>IF(DEGREES(ACOS(SIN(RADIANS(G608))*SIN(RADIANS(E606))+COS(RADIANS(G608))*COS(RADIANS(E606))*COS(RADIANS(Y596))))&gt;90,0,$F$4*$F$5/E605^2*(SIN(RADIANS(G608))*SIN(RADIANS(E606))+COS(RADIANS(G608))*COS(RADIANS(E606))*COS(RADIANS(Y596))))</f>
        <v>#DIV/0!</v>
      </c>
      <c r="Z608" s="3" t="e">
        <f>IF(DEGREES(ACOS(SIN(RADIANS(G608))*SIN(RADIANS(E606))+COS(RADIANS(G608))*COS(RADIANS(E606))*COS(RADIANS(Z596))))&gt;90,0,$F$4*$F$5/E605^2*(SIN(RADIANS(G608))*SIN(RADIANS(E606))+COS(RADIANS(G608))*COS(RADIANS(E606))*COS(RADIANS(Z596))))</f>
        <v>#DIV/0!</v>
      </c>
      <c r="AA608" s="3" t="e">
        <f>IF(DEGREES(ACOS(SIN(RADIANS(G608))*SIN(RADIANS(E606))+COS(RADIANS(G608))*COS(RADIANS(E606))*COS(RADIANS(AA596))))&gt;90,0,$F$4*$F$5/E605^2*(SIN(RADIANS(G608))*SIN(RADIANS(E606))+COS(RADIANS(G608))*COS(RADIANS(E606))*COS(RADIANS(AA596))))</f>
        <v>#DIV/0!</v>
      </c>
      <c r="AB608" s="3" t="e">
        <f>IF(DEGREES(ACOS(SIN(RADIANS(G608))*SIN(RADIANS(E606))+COS(RADIANS(G608))*COS(RADIANS(E606))*COS(RADIANS(AB596))))&gt;90,0,$F$4*$F$5/E605^2*(SIN(RADIANS(G608))*SIN(RADIANS(E606))+COS(RADIANS(G608))*COS(RADIANS(E606))*COS(RADIANS(AB596))))</f>
        <v>#DIV/0!</v>
      </c>
      <c r="AC608" s="3" t="e">
        <f>IF(DEGREES(ACOS(SIN(RADIANS(G608))*SIN(RADIANS(E606))+COS(RADIANS(G608))*COS(RADIANS(E606))*COS(RADIANS(AC596))))&gt;90,0,$F$4*$F$5/E605^2*(SIN(RADIANS(G608))*SIN(RADIANS(E606))+COS(RADIANS(G608))*COS(RADIANS(E606))*COS(RADIANS(AC596))))</f>
        <v>#DIV/0!</v>
      </c>
      <c r="AD608" s="3" t="e">
        <f>IF(DEGREES(ACOS(SIN(RADIANS(G608))*SIN(RADIANS(E606))+COS(RADIANS(G608))*COS(RADIANS(E606))*COS(RADIANS(AD596))))&gt;90,0,$F$4*$F$5/E605^2*(SIN(RADIANS(G608))*SIN(RADIANS(E606))+COS(RADIANS(G608))*COS(RADIANS(E606))*COS(RADIANS(AD596))))</f>
        <v>#DIV/0!</v>
      </c>
      <c r="AE608" s="3" t="e">
        <f>IF(DEGREES(ACOS(SIN(RADIANS(G608))*SIN(RADIANS(E606))+COS(RADIANS(G608))*COS(RADIANS(E606))*COS(RADIANS(AE596))))&gt;90,0,$F$4*$F$5/E605^2*(SIN(RADIANS(G608))*SIN(RADIANS(E606))+COS(RADIANS(G608))*COS(RADIANS(E606))*COS(RADIANS(AE596))))</f>
        <v>#DIV/0!</v>
      </c>
      <c r="AF608" s="3" t="e">
        <f>IF(DEGREES(ACOS(SIN(RADIANS(G608))*SIN(RADIANS(E606))+COS(RADIANS(G608))*COS(RADIANS(E606))*COS(RADIANS(AF596))))&gt;90,0,$F$4*$F$5/E605^2*(SIN(RADIANS(G608))*SIN(RADIANS(E606))+COS(RADIANS(G608))*COS(RADIANS(E606))*COS(RADIANS(AF596))))</f>
        <v>#DIV/0!</v>
      </c>
      <c r="AG608" s="3" t="e">
        <f>IF(DEGREES(ACOS(SIN(RADIANS(G608))*SIN(RADIANS(E606))+COS(RADIANS(G608))*COS(RADIANS(E606))*COS(RADIANS(AG596))))&gt;90,0,$F$4*$F$5/E605^2*(SIN(RADIANS(G608))*SIN(RADIANS(E606))+COS(RADIANS(G608))*COS(RADIANS(E606))*COS(RADIANS(AG596))))</f>
        <v>#DIV/0!</v>
      </c>
      <c r="AH608" s="3" t="e">
        <f>IF(DEGREES(ACOS(SIN(RADIANS(G608))*SIN(RADIANS(E606))+COS(RADIANS(G608))*COS(RADIANS(E606))*COS(RADIANS(AH596))))&gt;90,0,$F$4*$F$5/E605^2*(SIN(RADIANS(G608))*SIN(RADIANS(E606))+COS(RADIANS(G608))*COS(RADIANS(E606))*COS(RADIANS(AH596))))</f>
        <v>#DIV/0!</v>
      </c>
      <c r="AI608" s="3" t="e">
        <f>IF(DEGREES(ACOS(SIN(RADIANS(G608))*SIN(RADIANS(E606))+COS(RADIANS(G608))*COS(RADIANS(E606))*COS(RADIANS(AI596))))&gt;90,0,$F$4*$F$5/E605^2*(SIN(RADIANS(G608))*SIN(RADIANS(E606))+COS(RADIANS(G608))*COS(RADIANS(E606))*COS(RADIANS(AI596))))</f>
        <v>#DIV/0!</v>
      </c>
      <c r="AJ608" s="3" t="e">
        <f>IF(DEGREES(ACOS(SIN(RADIANS(G608))*SIN(RADIANS(E606))+COS(RADIANS(G608))*COS(RADIANS(E606))*COS(RADIANS(AJ596))))&gt;90,0,$F$4*$F$5/E605^2*(SIN(RADIANS(G608))*SIN(RADIANS(E606))+COS(RADIANS(G608))*COS(RADIANS(E606))*COS(RADIANS(AJ596))))</f>
        <v>#DIV/0!</v>
      </c>
      <c r="AK608" s="3">
        <f>IF(DEGREES(ACOS(SIN(RADIANS(G608))*SIN(RADIANS(E606))+COS(RADIANS(G608))*COS(RADIANS(E606))*COS(RADIANS(AK596))))&gt;90,0,$F$4*$F$5/E605^2*(SIN(RADIANS(G608))*SIN(RADIANS(E606))+COS(RADIANS(G608))*COS(RADIANS(E606))*COS(RADIANS(AK596))))</f>
        <v>0</v>
      </c>
      <c r="AL608" s="3">
        <f>IF(DEGREES(ACOS(SIN(RADIANS(G608))*SIN(RADIANS(E606))+COS(RADIANS(G608))*COS(RADIANS(E606))*COS(RADIANS(AL596))))&gt;90,0,$F$4*$F$5/E605^2*(SIN(RADIANS(G608))*SIN(RADIANS(E606))+COS(RADIANS(G608))*COS(RADIANS(E606))*COS(RADIANS(AL596))))</f>
        <v>0</v>
      </c>
      <c r="AM608" s="3">
        <f>IF(DEGREES(ACOS(SIN(RADIANS(G608))*SIN(RADIANS(E606))+COS(RADIANS(G608))*COS(RADIANS(E606))*COS(RADIANS(AM596))))&gt;90,0,$F$4*$F$5/E605^2*(SIN(RADIANS(G608))*SIN(RADIANS(E606))+COS(RADIANS(G608))*COS(RADIANS(E606))*COS(RADIANS(AM596))))</f>
        <v>0</v>
      </c>
      <c r="AN608" s="3">
        <f>IF(DEGREES(ACOS(SIN(RADIANS(G608))*SIN(RADIANS(E606))+COS(RADIANS(G608))*COS(RADIANS(E606))*COS(RADIANS(AN596))))&gt;90,0,$F$4*$F$5/E605^2*(SIN(RADIANS(G608))*SIN(RADIANS(E606))+COS(RADIANS(G608))*COS(RADIANS(E606))*COS(RADIANS(AN596))))</f>
        <v>0</v>
      </c>
      <c r="AO608" s="3">
        <f>IF(DEGREES(ACOS(SIN(RADIANS(G608))*SIN(RADIANS(E606))+COS(RADIANS(G608))*COS(RADIANS(E606))*COS(RADIANS(AO596))))&gt;90,0,$F$4*$F$5/E605^2*(SIN(RADIANS(G608))*SIN(RADIANS(E606))+COS(RADIANS(G608))*COS(RADIANS(E606))*COS(RADIANS(AO596))))</f>
        <v>0</v>
      </c>
      <c r="AP608" s="3">
        <f>IF(DEGREES(ACOS(SIN(RADIANS(G608))*SIN(RADIANS(E606))+COS(RADIANS(G608))*COS(RADIANS(E606))*COS(RADIANS(AP596))))&gt;90,0,$F$4*$F$5/E605^2*(SIN(RADIANS(G608))*SIN(RADIANS(E606))+COS(RADIANS(G608))*COS(RADIANS(E606))*COS(RADIANS(AP596))))</f>
        <v>0</v>
      </c>
      <c r="AQ608" s="3">
        <f>IF(DEGREES(ACOS(SIN(RADIANS(G608))*SIN(RADIANS(E606))+COS(RADIANS(G608))*COS(RADIANS(E606))*COS(RADIANS(AQ596))))&gt;90,0,$F$4*$F$5/E605^2*(SIN(RADIANS(G608))*SIN(RADIANS(E606))+COS(RADIANS(G608))*COS(RADIANS(E606))*COS(RADIANS(AQ596))))</f>
        <v>0</v>
      </c>
      <c r="AR608" s="3">
        <f>IF(DEGREES(ACOS(SIN(RADIANS(G608))*SIN(RADIANS(E606))+COS(RADIANS(G608))*COS(RADIANS(E606))*COS(RADIANS(AR596))))&gt;90,0,$F$4*$F$5/E605^2*(SIN(RADIANS(G608))*SIN(RADIANS(E606))+COS(RADIANS(G608))*COS(RADIANS(E606))*COS(RADIANS(AR596))))</f>
        <v>0</v>
      </c>
    </row>
    <row r="609" spans="2:44" ht="15.75" customHeight="1" x14ac:dyDescent="0.2">
      <c r="G609" s="3">
        <v>-20</v>
      </c>
      <c r="I609" s="3">
        <f>IF(DEGREES(ACOS(SIN(RADIANS(G609))*SIN(RADIANS(E606))+COS(RADIANS(G609))*COS(RADIANS(E606))*COS(RADIANS(I596))))&gt;90,0,$F$4*$F$5/E605^2*(SIN(RADIANS(G609))*SIN(RADIANS(E606))+COS(RADIANS(G609))*COS(RADIANS(E606))*COS(RADIANS(I596))))</f>
        <v>0</v>
      </c>
      <c r="J609" s="3">
        <f>IF(DEGREES(ACOS(SIN(RADIANS(G609))*SIN(RADIANS(E606))+COS(RADIANS(G609))*COS(RADIANS(E606))*COS(RADIANS(J596))))&gt;90,0,$F$4*$F$5/E605^2*(SIN(RADIANS(G609))*SIN(RADIANS(E606))+COS(RADIANS(G609))*COS(RADIANS(E606))*COS(RADIANS(J596))))</f>
        <v>0</v>
      </c>
      <c r="K609" s="3">
        <f>IF(DEGREES(ACOS(SIN(RADIANS(G609))*SIN(RADIANS(E606))+COS(RADIANS(G609))*COS(RADIANS(E606))*COS(RADIANS(K596))))&gt;90,0,$F$4*$F$5/E605^2*(SIN(RADIANS(G609))*SIN(RADIANS(E606))+COS(RADIANS(G609))*COS(RADIANS(E606))*COS(RADIANS(K596))))</f>
        <v>0</v>
      </c>
      <c r="L609" s="3">
        <f>IF(DEGREES(ACOS(SIN(RADIANS(G609))*SIN(RADIANS(E606))+COS(RADIANS(G609))*COS(RADIANS(E606))*COS(RADIANS(L596))))&gt;90,0,$F$4*$F$5/E605^2*(SIN(RADIANS(G609))*SIN(RADIANS(E606))+COS(RADIANS(G609))*COS(RADIANS(E606))*COS(RADIANS(L596))))</f>
        <v>0</v>
      </c>
      <c r="M609" s="3">
        <f>IF(DEGREES(ACOS(SIN(RADIANS(G609))*SIN(RADIANS(E606))+COS(RADIANS(G609))*COS(RADIANS(E606))*COS(RADIANS(M596))))&gt;90,0,$F$4*$F$5/E605^2*(SIN(RADIANS(G609))*SIN(RADIANS(E606))+COS(RADIANS(G609))*COS(RADIANS(E606))*COS(RADIANS(M596))))</f>
        <v>0</v>
      </c>
      <c r="N609" s="3">
        <f>IF(DEGREES(ACOS(SIN(RADIANS(G609))*SIN(RADIANS(E606))+COS(RADIANS(G609))*COS(RADIANS(E606))*COS(RADIANS(N596))))&gt;90,0,$F$4*$F$5/E605^2*(SIN(RADIANS(G609))*SIN(RADIANS(E606))+COS(RADIANS(G609))*COS(RADIANS(E606))*COS(RADIANS(N596))))</f>
        <v>0</v>
      </c>
      <c r="O609" s="3">
        <f>IF(DEGREES(ACOS(SIN(RADIANS(G609))*SIN(RADIANS(E606))+COS(RADIANS(G609))*COS(RADIANS(E606))*COS(RADIANS(O596))))&gt;90,0,$F$4*$F$5/E605^2*(SIN(RADIANS(G609))*SIN(RADIANS(E606))+COS(RADIANS(G609))*COS(RADIANS(E606))*COS(RADIANS(O596))))</f>
        <v>0</v>
      </c>
      <c r="P609" s="3">
        <f>IF(DEGREES(ACOS(SIN(RADIANS(G609))*SIN(RADIANS(E606))+COS(RADIANS(G609))*COS(RADIANS(E606))*COS(RADIANS(P596))))&gt;90,0,$F$4*$F$5/E605^2*(SIN(RADIANS(G609))*SIN(RADIANS(E606))+COS(RADIANS(G609))*COS(RADIANS(E606))*COS(RADIANS(P596))))</f>
        <v>0</v>
      </c>
      <c r="Q609" s="3">
        <f>IF(DEGREES(ACOS(SIN(RADIANS(G609))*SIN(RADIANS(E606))+COS(RADIANS(G609))*COS(RADIANS(E606))*COS(RADIANS(Q596))))&gt;90,0,$F$4*$F$5/E605^2*(SIN(RADIANS(G609))*SIN(RADIANS(E606))+COS(RADIANS(G609))*COS(RADIANS(E606))*COS(RADIANS(Q596))))</f>
        <v>0</v>
      </c>
      <c r="R609" s="3" t="e">
        <f>IF(DEGREES(ACOS(SIN(RADIANS(G609))*SIN(RADIANS(E606))+COS(RADIANS(G609))*COS(RADIANS(E606))*COS(RADIANS(R596))))&gt;90,0,$F$4*$F$5/E605^2*(SIN(RADIANS(G609))*SIN(RADIANS(E606))+COS(RADIANS(G609))*COS(RADIANS(E606))*COS(RADIANS(R596))))</f>
        <v>#DIV/0!</v>
      </c>
      <c r="S609" s="3" t="e">
        <f>IF(DEGREES(ACOS(SIN(RADIANS(G609))*SIN(RADIANS(E606))+COS(RADIANS(G609))*COS(RADIANS(E606))*COS(RADIANS(S596))))&gt;90,0,$F$4*$F$5/E605^2*(SIN(RADIANS(G609))*SIN(RADIANS(E606))+COS(RADIANS(G609))*COS(RADIANS(E606))*COS(RADIANS(S596))))</f>
        <v>#DIV/0!</v>
      </c>
      <c r="T609" s="3" t="e">
        <f>IF(DEGREES(ACOS(SIN(RADIANS(G609))*SIN(RADIANS(E606))+COS(RADIANS(G609))*COS(RADIANS(E606))*COS(RADIANS(T596))))&gt;90,0,$F$4*$F$5/E605^2*(SIN(RADIANS(G609))*SIN(RADIANS(E606))+COS(RADIANS(G609))*COS(RADIANS(E606))*COS(RADIANS(T596))))</f>
        <v>#DIV/0!</v>
      </c>
      <c r="U609" s="3" t="e">
        <f>IF(DEGREES(ACOS(SIN(RADIANS(G609))*SIN(RADIANS(E606))+COS(RADIANS(G609))*COS(RADIANS(E606))*COS(RADIANS(U596))))&gt;90,0,$F$4*$F$5/E605^2*(SIN(RADIANS(G609))*SIN(RADIANS(E606))+COS(RADIANS(G609))*COS(RADIANS(E606))*COS(RADIANS(U596))))</f>
        <v>#DIV/0!</v>
      </c>
      <c r="V609" s="3" t="e">
        <f>IF(DEGREES(ACOS(SIN(RADIANS(G609))*SIN(RADIANS(E606))+COS(RADIANS(G609))*COS(RADIANS(E606))*COS(RADIANS(V596))))&gt;90,0,$F$4*$F$5/E605^2*(SIN(RADIANS(G609))*SIN(RADIANS(E606))+COS(RADIANS(G609))*COS(RADIANS(E606))*COS(RADIANS(V596))))</f>
        <v>#DIV/0!</v>
      </c>
      <c r="W609" s="3" t="e">
        <f>IF(DEGREES(ACOS(SIN(RADIANS(G609))*SIN(RADIANS(E606))+COS(RADIANS(G609))*COS(RADIANS(E606))*COS(RADIANS(W596))))&gt;90,0,$F$4*$F$5/E605^2*(SIN(RADIANS(G609))*SIN(RADIANS(E606))+COS(RADIANS(G609))*COS(RADIANS(E606))*COS(RADIANS(W596))))</f>
        <v>#DIV/0!</v>
      </c>
      <c r="X609" s="3" t="e">
        <f>IF(DEGREES(ACOS(SIN(RADIANS(G609))*SIN(RADIANS(E606))+COS(RADIANS(G609))*COS(RADIANS(E606))*COS(RADIANS(X596))))&gt;90,0,$F$4*$F$5/E605^2*(SIN(RADIANS(G609))*SIN(RADIANS(E606))+COS(RADIANS(G609))*COS(RADIANS(E606))*COS(RADIANS(X596))))</f>
        <v>#DIV/0!</v>
      </c>
      <c r="Y609" s="3" t="e">
        <f>IF(DEGREES(ACOS(SIN(RADIANS(G609))*SIN(RADIANS(E606))+COS(RADIANS(G609))*COS(RADIANS(E606))*COS(RADIANS(Y596))))&gt;90,0,$F$4*$F$5/E605^2*(SIN(RADIANS(G609))*SIN(RADIANS(E606))+COS(RADIANS(G609))*COS(RADIANS(E606))*COS(RADIANS(Y596))))</f>
        <v>#DIV/0!</v>
      </c>
      <c r="Z609" s="3" t="e">
        <f>IF(DEGREES(ACOS(SIN(RADIANS(G609))*SIN(RADIANS(E606))+COS(RADIANS(G609))*COS(RADIANS(E606))*COS(RADIANS(Z596))))&gt;90,0,$F$4*$F$5/E605^2*(SIN(RADIANS(G609))*SIN(RADIANS(E606))+COS(RADIANS(G609))*COS(RADIANS(E606))*COS(RADIANS(Z596))))</f>
        <v>#DIV/0!</v>
      </c>
      <c r="AA609" s="3" t="e">
        <f>IF(DEGREES(ACOS(SIN(RADIANS(G609))*SIN(RADIANS(E606))+COS(RADIANS(G609))*COS(RADIANS(E606))*COS(RADIANS(AA596))))&gt;90,0,$F$4*$F$5/E605^2*(SIN(RADIANS(G609))*SIN(RADIANS(E606))+COS(RADIANS(G609))*COS(RADIANS(E606))*COS(RADIANS(AA596))))</f>
        <v>#DIV/0!</v>
      </c>
      <c r="AB609" s="3" t="e">
        <f>IF(DEGREES(ACOS(SIN(RADIANS(G609))*SIN(RADIANS(E606))+COS(RADIANS(G609))*COS(RADIANS(E606))*COS(RADIANS(AB596))))&gt;90,0,$F$4*$F$5/E605^2*(SIN(RADIANS(G609))*SIN(RADIANS(E606))+COS(RADIANS(G609))*COS(RADIANS(E606))*COS(RADIANS(AB596))))</f>
        <v>#DIV/0!</v>
      </c>
      <c r="AC609" s="3" t="e">
        <f>IF(DEGREES(ACOS(SIN(RADIANS(G609))*SIN(RADIANS(E606))+COS(RADIANS(G609))*COS(RADIANS(E606))*COS(RADIANS(AC596))))&gt;90,0,$F$4*$F$5/E605^2*(SIN(RADIANS(G609))*SIN(RADIANS(E606))+COS(RADIANS(G609))*COS(RADIANS(E606))*COS(RADIANS(AC596))))</f>
        <v>#DIV/0!</v>
      </c>
      <c r="AD609" s="3" t="e">
        <f>IF(DEGREES(ACOS(SIN(RADIANS(G609))*SIN(RADIANS(E606))+COS(RADIANS(G609))*COS(RADIANS(E606))*COS(RADIANS(AD596))))&gt;90,0,$F$4*$F$5/E605^2*(SIN(RADIANS(G609))*SIN(RADIANS(E606))+COS(RADIANS(G609))*COS(RADIANS(E606))*COS(RADIANS(AD596))))</f>
        <v>#DIV/0!</v>
      </c>
      <c r="AE609" s="3" t="e">
        <f>IF(DEGREES(ACOS(SIN(RADIANS(G609))*SIN(RADIANS(E606))+COS(RADIANS(G609))*COS(RADIANS(E606))*COS(RADIANS(AE596))))&gt;90,0,$F$4*$F$5/E605^2*(SIN(RADIANS(G609))*SIN(RADIANS(E606))+COS(RADIANS(G609))*COS(RADIANS(E606))*COS(RADIANS(AE596))))</f>
        <v>#DIV/0!</v>
      </c>
      <c r="AF609" s="3" t="e">
        <f>IF(DEGREES(ACOS(SIN(RADIANS(G609))*SIN(RADIANS(E606))+COS(RADIANS(G609))*COS(RADIANS(E606))*COS(RADIANS(AF596))))&gt;90,0,$F$4*$F$5/E605^2*(SIN(RADIANS(G609))*SIN(RADIANS(E606))+COS(RADIANS(G609))*COS(RADIANS(E606))*COS(RADIANS(AF596))))</f>
        <v>#DIV/0!</v>
      </c>
      <c r="AG609" s="3" t="e">
        <f>IF(DEGREES(ACOS(SIN(RADIANS(G609))*SIN(RADIANS(E606))+COS(RADIANS(G609))*COS(RADIANS(E606))*COS(RADIANS(AG596))))&gt;90,0,$F$4*$F$5/E605^2*(SIN(RADIANS(G609))*SIN(RADIANS(E606))+COS(RADIANS(G609))*COS(RADIANS(E606))*COS(RADIANS(AG596))))</f>
        <v>#DIV/0!</v>
      </c>
      <c r="AH609" s="3" t="e">
        <f>IF(DEGREES(ACOS(SIN(RADIANS(G609))*SIN(RADIANS(E606))+COS(RADIANS(G609))*COS(RADIANS(E606))*COS(RADIANS(AH596))))&gt;90,0,$F$4*$F$5/E605^2*(SIN(RADIANS(G609))*SIN(RADIANS(E606))+COS(RADIANS(G609))*COS(RADIANS(E606))*COS(RADIANS(AH596))))</f>
        <v>#DIV/0!</v>
      </c>
      <c r="AI609" s="3" t="e">
        <f>IF(DEGREES(ACOS(SIN(RADIANS(G609))*SIN(RADIANS(E606))+COS(RADIANS(G609))*COS(RADIANS(E606))*COS(RADIANS(AI596))))&gt;90,0,$F$4*$F$5/E605^2*(SIN(RADIANS(G609))*SIN(RADIANS(E606))+COS(RADIANS(G609))*COS(RADIANS(E606))*COS(RADIANS(AI596))))</f>
        <v>#DIV/0!</v>
      </c>
      <c r="AJ609" s="3" t="e">
        <f>IF(DEGREES(ACOS(SIN(RADIANS(G609))*SIN(RADIANS(E606))+COS(RADIANS(G609))*COS(RADIANS(E606))*COS(RADIANS(AJ596))))&gt;90,0,$F$4*$F$5/E605^2*(SIN(RADIANS(G609))*SIN(RADIANS(E606))+COS(RADIANS(G609))*COS(RADIANS(E606))*COS(RADIANS(AJ596))))</f>
        <v>#DIV/0!</v>
      </c>
      <c r="AK609" s="3">
        <f>IF(DEGREES(ACOS(SIN(RADIANS(G609))*SIN(RADIANS(E606))+COS(RADIANS(G609))*COS(RADIANS(E606))*COS(RADIANS(AK596))))&gt;90,0,$F$4*$F$5/E605^2*(SIN(RADIANS(G609))*SIN(RADIANS(E606))+COS(RADIANS(G609))*COS(RADIANS(E606))*COS(RADIANS(AK596))))</f>
        <v>0</v>
      </c>
      <c r="AL609" s="3">
        <f>IF(DEGREES(ACOS(SIN(RADIANS(G609))*SIN(RADIANS(E606))+COS(RADIANS(G609))*COS(RADIANS(E606))*COS(RADIANS(AL596))))&gt;90,0,$F$4*$F$5/E605^2*(SIN(RADIANS(G609))*SIN(RADIANS(E606))+COS(RADIANS(G609))*COS(RADIANS(E606))*COS(RADIANS(AL596))))</f>
        <v>0</v>
      </c>
      <c r="AM609" s="3">
        <f>IF(DEGREES(ACOS(SIN(RADIANS(G609))*SIN(RADIANS(E606))+COS(RADIANS(G609))*COS(RADIANS(E606))*COS(RADIANS(AM596))))&gt;90,0,$F$4*$F$5/E605^2*(SIN(RADIANS(G609))*SIN(RADIANS(E606))+COS(RADIANS(G609))*COS(RADIANS(E606))*COS(RADIANS(AM596))))</f>
        <v>0</v>
      </c>
      <c r="AN609" s="3">
        <f>IF(DEGREES(ACOS(SIN(RADIANS(G609))*SIN(RADIANS(E606))+COS(RADIANS(G609))*COS(RADIANS(E606))*COS(RADIANS(AN596))))&gt;90,0,$F$4*$F$5/E605^2*(SIN(RADIANS(G609))*SIN(RADIANS(E606))+COS(RADIANS(G609))*COS(RADIANS(E606))*COS(RADIANS(AN596))))</f>
        <v>0</v>
      </c>
      <c r="AO609" s="3">
        <f>IF(DEGREES(ACOS(SIN(RADIANS(G609))*SIN(RADIANS(E606))+COS(RADIANS(G609))*COS(RADIANS(E606))*COS(RADIANS(AO596))))&gt;90,0,$F$4*$F$5/E605^2*(SIN(RADIANS(G609))*SIN(RADIANS(E606))+COS(RADIANS(G609))*COS(RADIANS(E606))*COS(RADIANS(AO596))))</f>
        <v>0</v>
      </c>
      <c r="AP609" s="3">
        <f>IF(DEGREES(ACOS(SIN(RADIANS(G609))*SIN(RADIANS(E606))+COS(RADIANS(G609))*COS(RADIANS(E606))*COS(RADIANS(AP596))))&gt;90,0,$F$4*$F$5/E605^2*(SIN(RADIANS(G609))*SIN(RADIANS(E606))+COS(RADIANS(G609))*COS(RADIANS(E606))*COS(RADIANS(AP596))))</f>
        <v>0</v>
      </c>
      <c r="AQ609" s="3">
        <f>IF(DEGREES(ACOS(SIN(RADIANS(G609))*SIN(RADIANS(E606))+COS(RADIANS(G609))*COS(RADIANS(E606))*COS(RADIANS(AQ596))))&gt;90,0,$F$4*$F$5/E605^2*(SIN(RADIANS(G609))*SIN(RADIANS(E606))+COS(RADIANS(G609))*COS(RADIANS(E606))*COS(RADIANS(AQ596))))</f>
        <v>0</v>
      </c>
      <c r="AR609" s="3">
        <f>IF(DEGREES(ACOS(SIN(RADIANS(G609))*SIN(RADIANS(E606))+COS(RADIANS(G609))*COS(RADIANS(E606))*COS(RADIANS(AR596))))&gt;90,0,$F$4*$F$5/E605^2*(SIN(RADIANS(G609))*SIN(RADIANS(E606))+COS(RADIANS(G609))*COS(RADIANS(E606))*COS(RADIANS(AR596))))</f>
        <v>0</v>
      </c>
    </row>
    <row r="610" spans="2:44" ht="15.75" customHeight="1" x14ac:dyDescent="0.2">
      <c r="G610" s="3">
        <v>-30</v>
      </c>
      <c r="I610" s="3">
        <f>IF(DEGREES(ACOS(SIN(RADIANS(G610))*SIN(RADIANS(E606))+COS(RADIANS(G610))*COS(RADIANS(E606))*COS(RADIANS(I596))))&gt;90,0,$F$4*$F$5/E605^2*(SIN(RADIANS(G610))*SIN(RADIANS(E606))+COS(RADIANS(G610))*COS(RADIANS(E606))*COS(RADIANS(I596))))</f>
        <v>0</v>
      </c>
      <c r="J610" s="3">
        <f>IF(DEGREES(ACOS(SIN(RADIANS(G610))*SIN(RADIANS(E606))+COS(RADIANS(G610))*COS(RADIANS(E606))*COS(RADIANS(J596))))&gt;90,0,$F$4*$F$5/E605^2*(SIN(RADIANS(G610))*SIN(RADIANS(E606))+COS(RADIANS(G610))*COS(RADIANS(E606))*COS(RADIANS(J596))))</f>
        <v>0</v>
      </c>
      <c r="K610" s="3">
        <f>IF(DEGREES(ACOS(SIN(RADIANS(G610))*SIN(RADIANS(E606))+COS(RADIANS(G610))*COS(RADIANS(E606))*COS(RADIANS(K596))))&gt;90,0,$F$4*$F$5/E605^2*(SIN(RADIANS(G610))*SIN(RADIANS(E606))+COS(RADIANS(G610))*COS(RADIANS(E606))*COS(RADIANS(K596))))</f>
        <v>0</v>
      </c>
      <c r="L610" s="3">
        <f>IF(DEGREES(ACOS(SIN(RADIANS(G610))*SIN(RADIANS(E606))+COS(RADIANS(G610))*COS(RADIANS(E606))*COS(RADIANS(L596))))&gt;90,0,$F$4*$F$5/E605^2*(SIN(RADIANS(G610))*SIN(RADIANS(E606))+COS(RADIANS(G610))*COS(RADIANS(E606))*COS(RADIANS(L596))))</f>
        <v>0</v>
      </c>
      <c r="M610" s="3">
        <f>IF(DEGREES(ACOS(SIN(RADIANS(G610))*SIN(RADIANS(E606))+COS(RADIANS(G610))*COS(RADIANS(E606))*COS(RADIANS(M596))))&gt;90,0,$F$4*$F$5/E605^2*(SIN(RADIANS(G610))*SIN(RADIANS(E606))+COS(RADIANS(G610))*COS(RADIANS(E606))*COS(RADIANS(M596))))</f>
        <v>0</v>
      </c>
      <c r="N610" s="3">
        <f>IF(DEGREES(ACOS(SIN(RADIANS(G610))*SIN(RADIANS(E606))+COS(RADIANS(G610))*COS(RADIANS(E606))*COS(RADIANS(N596))))&gt;90,0,$F$4*$F$5/E605^2*(SIN(RADIANS(G610))*SIN(RADIANS(E606))+COS(RADIANS(G610))*COS(RADIANS(E606))*COS(RADIANS(N596))))</f>
        <v>0</v>
      </c>
      <c r="O610" s="3">
        <f>IF(DEGREES(ACOS(SIN(RADIANS(G610))*SIN(RADIANS(E606))+COS(RADIANS(G610))*COS(RADIANS(E606))*COS(RADIANS(O596))))&gt;90,0,$F$4*$F$5/E605^2*(SIN(RADIANS(G610))*SIN(RADIANS(E606))+COS(RADIANS(G610))*COS(RADIANS(E606))*COS(RADIANS(O596))))</f>
        <v>0</v>
      </c>
      <c r="P610" s="3">
        <f>IF(DEGREES(ACOS(SIN(RADIANS(G610))*SIN(RADIANS(E606))+COS(RADIANS(G610))*COS(RADIANS(E606))*COS(RADIANS(P596))))&gt;90,0,$F$4*$F$5/E605^2*(SIN(RADIANS(G610))*SIN(RADIANS(E606))+COS(RADIANS(G610))*COS(RADIANS(E606))*COS(RADIANS(P596))))</f>
        <v>0</v>
      </c>
      <c r="Q610" s="3">
        <f>IF(DEGREES(ACOS(SIN(RADIANS(G610))*SIN(RADIANS(E606))+COS(RADIANS(G610))*COS(RADIANS(E606))*COS(RADIANS(Q596))))&gt;90,0,$F$4*$F$5/E605^2*(SIN(RADIANS(G610))*SIN(RADIANS(E606))+COS(RADIANS(G610))*COS(RADIANS(E606))*COS(RADIANS(Q596))))</f>
        <v>0</v>
      </c>
      <c r="R610" s="3" t="e">
        <f>IF(DEGREES(ACOS(SIN(RADIANS(G610))*SIN(RADIANS(E606))+COS(RADIANS(G610))*COS(RADIANS(E606))*COS(RADIANS(R596))))&gt;90,0,$F$4*$F$5/E605^2*(SIN(RADIANS(G610))*SIN(RADIANS(E606))+COS(RADIANS(G610))*COS(RADIANS(E606))*COS(RADIANS(R596))))</f>
        <v>#DIV/0!</v>
      </c>
      <c r="S610" s="3" t="e">
        <f>IF(DEGREES(ACOS(SIN(RADIANS(G610))*SIN(RADIANS(E606))+COS(RADIANS(G610))*COS(RADIANS(E606))*COS(RADIANS(S596))))&gt;90,0,$F$4*$F$5/E605^2*(SIN(RADIANS(G610))*SIN(RADIANS(E606))+COS(RADIANS(G610))*COS(RADIANS(E606))*COS(RADIANS(S596))))</f>
        <v>#DIV/0!</v>
      </c>
      <c r="T610" s="3" t="e">
        <f>IF(DEGREES(ACOS(SIN(RADIANS(G610))*SIN(RADIANS(E606))+COS(RADIANS(G610))*COS(RADIANS(E606))*COS(RADIANS(T596))))&gt;90,0,$F$4*$F$5/E605^2*(SIN(RADIANS(G610))*SIN(RADIANS(E606))+COS(RADIANS(G610))*COS(RADIANS(E606))*COS(RADIANS(T596))))</f>
        <v>#DIV/0!</v>
      </c>
      <c r="U610" s="3" t="e">
        <f>IF(DEGREES(ACOS(SIN(RADIANS(G610))*SIN(RADIANS(E606))+COS(RADIANS(G610))*COS(RADIANS(E606))*COS(RADIANS(U596))))&gt;90,0,$F$4*$F$5/E605^2*(SIN(RADIANS(G610))*SIN(RADIANS(E606))+COS(RADIANS(G610))*COS(RADIANS(E606))*COS(RADIANS(U596))))</f>
        <v>#DIV/0!</v>
      </c>
      <c r="V610" s="3" t="e">
        <f>IF(DEGREES(ACOS(SIN(RADIANS(G610))*SIN(RADIANS(E606))+COS(RADIANS(G610))*COS(RADIANS(E606))*COS(RADIANS(V596))))&gt;90,0,$F$4*$F$5/E605^2*(SIN(RADIANS(G610))*SIN(RADIANS(E606))+COS(RADIANS(G610))*COS(RADIANS(E606))*COS(RADIANS(V596))))</f>
        <v>#DIV/0!</v>
      </c>
      <c r="W610" s="3" t="e">
        <f>IF(DEGREES(ACOS(SIN(RADIANS(G610))*SIN(RADIANS(E606))+COS(RADIANS(G610))*COS(RADIANS(E606))*COS(RADIANS(W596))))&gt;90,0,$F$4*$F$5/E605^2*(SIN(RADIANS(G610))*SIN(RADIANS(E606))+COS(RADIANS(G610))*COS(RADIANS(E606))*COS(RADIANS(W596))))</f>
        <v>#DIV/0!</v>
      </c>
      <c r="X610" s="3" t="e">
        <f>IF(DEGREES(ACOS(SIN(RADIANS(G610))*SIN(RADIANS(E606))+COS(RADIANS(G610))*COS(RADIANS(E606))*COS(RADIANS(X596))))&gt;90,0,$F$4*$F$5/E605^2*(SIN(RADIANS(G610))*SIN(RADIANS(E606))+COS(RADIANS(G610))*COS(RADIANS(E606))*COS(RADIANS(X596))))</f>
        <v>#DIV/0!</v>
      </c>
      <c r="Y610" s="3" t="e">
        <f>IF(DEGREES(ACOS(SIN(RADIANS(G610))*SIN(RADIANS(E606))+COS(RADIANS(G610))*COS(RADIANS(E606))*COS(RADIANS(Y596))))&gt;90,0,$F$4*$F$5/E605^2*(SIN(RADIANS(G610))*SIN(RADIANS(E606))+COS(RADIANS(G610))*COS(RADIANS(E606))*COS(RADIANS(Y596))))</f>
        <v>#DIV/0!</v>
      </c>
      <c r="Z610" s="3" t="e">
        <f>IF(DEGREES(ACOS(SIN(RADIANS(G610))*SIN(RADIANS(E606))+COS(RADIANS(G610))*COS(RADIANS(E606))*COS(RADIANS(Z596))))&gt;90,0,$F$4*$F$5/E605^2*(SIN(RADIANS(G610))*SIN(RADIANS(E606))+COS(RADIANS(G610))*COS(RADIANS(E606))*COS(RADIANS(Z596))))</f>
        <v>#DIV/0!</v>
      </c>
      <c r="AA610" s="3" t="e">
        <f>IF(DEGREES(ACOS(SIN(RADIANS(G610))*SIN(RADIANS(E606))+COS(RADIANS(G610))*COS(RADIANS(E606))*COS(RADIANS(AA596))))&gt;90,0,$F$4*$F$5/E605^2*(SIN(RADIANS(G610))*SIN(RADIANS(E606))+COS(RADIANS(G610))*COS(RADIANS(E606))*COS(RADIANS(AA596))))</f>
        <v>#DIV/0!</v>
      </c>
      <c r="AB610" s="3" t="e">
        <f>IF(DEGREES(ACOS(SIN(RADIANS(G610))*SIN(RADIANS(E606))+COS(RADIANS(G610))*COS(RADIANS(E606))*COS(RADIANS(AB596))))&gt;90,0,$F$4*$F$5/E605^2*(SIN(RADIANS(G610))*SIN(RADIANS(E606))+COS(RADIANS(G610))*COS(RADIANS(E606))*COS(RADIANS(AB596))))</f>
        <v>#DIV/0!</v>
      </c>
      <c r="AC610" s="3" t="e">
        <f>IF(DEGREES(ACOS(SIN(RADIANS(G610))*SIN(RADIANS(E606))+COS(RADIANS(G610))*COS(RADIANS(E606))*COS(RADIANS(AC596))))&gt;90,0,$F$4*$F$5/E605^2*(SIN(RADIANS(G610))*SIN(RADIANS(E606))+COS(RADIANS(G610))*COS(RADIANS(E606))*COS(RADIANS(AC596))))</f>
        <v>#DIV/0!</v>
      </c>
      <c r="AD610" s="3" t="e">
        <f>IF(DEGREES(ACOS(SIN(RADIANS(G610))*SIN(RADIANS(E606))+COS(RADIANS(G610))*COS(RADIANS(E606))*COS(RADIANS(AD596))))&gt;90,0,$F$4*$F$5/E605^2*(SIN(RADIANS(G610))*SIN(RADIANS(E606))+COS(RADIANS(G610))*COS(RADIANS(E606))*COS(RADIANS(AD596))))</f>
        <v>#DIV/0!</v>
      </c>
      <c r="AE610" s="3" t="e">
        <f>IF(DEGREES(ACOS(SIN(RADIANS(G610))*SIN(RADIANS(E606))+COS(RADIANS(G610))*COS(RADIANS(E606))*COS(RADIANS(AE596))))&gt;90,0,$F$4*$F$5/E605^2*(SIN(RADIANS(G610))*SIN(RADIANS(E606))+COS(RADIANS(G610))*COS(RADIANS(E606))*COS(RADIANS(AE596))))</f>
        <v>#DIV/0!</v>
      </c>
      <c r="AF610" s="3" t="e">
        <f>IF(DEGREES(ACOS(SIN(RADIANS(G610))*SIN(RADIANS(E606))+COS(RADIANS(G610))*COS(RADIANS(E606))*COS(RADIANS(AF596))))&gt;90,0,$F$4*$F$5/E605^2*(SIN(RADIANS(G610))*SIN(RADIANS(E606))+COS(RADIANS(G610))*COS(RADIANS(E606))*COS(RADIANS(AF596))))</f>
        <v>#DIV/0!</v>
      </c>
      <c r="AG610" s="3" t="e">
        <f>IF(DEGREES(ACOS(SIN(RADIANS(G610))*SIN(RADIANS(E606))+COS(RADIANS(G610))*COS(RADIANS(E606))*COS(RADIANS(AG596))))&gt;90,0,$F$4*$F$5/E605^2*(SIN(RADIANS(G610))*SIN(RADIANS(E606))+COS(RADIANS(G610))*COS(RADIANS(E606))*COS(RADIANS(AG596))))</f>
        <v>#DIV/0!</v>
      </c>
      <c r="AH610" s="3" t="e">
        <f>IF(DEGREES(ACOS(SIN(RADIANS(G610))*SIN(RADIANS(E606))+COS(RADIANS(G610))*COS(RADIANS(E606))*COS(RADIANS(AH596))))&gt;90,0,$F$4*$F$5/E605^2*(SIN(RADIANS(G610))*SIN(RADIANS(E606))+COS(RADIANS(G610))*COS(RADIANS(E606))*COS(RADIANS(AH596))))</f>
        <v>#DIV/0!</v>
      </c>
      <c r="AI610" s="3" t="e">
        <f>IF(DEGREES(ACOS(SIN(RADIANS(G610))*SIN(RADIANS(E606))+COS(RADIANS(G610))*COS(RADIANS(E606))*COS(RADIANS(AI596))))&gt;90,0,$F$4*$F$5/E605^2*(SIN(RADIANS(G610))*SIN(RADIANS(E606))+COS(RADIANS(G610))*COS(RADIANS(E606))*COS(RADIANS(AI596))))</f>
        <v>#DIV/0!</v>
      </c>
      <c r="AJ610" s="3" t="e">
        <f>IF(DEGREES(ACOS(SIN(RADIANS(G610))*SIN(RADIANS(E606))+COS(RADIANS(G610))*COS(RADIANS(E606))*COS(RADIANS(AJ596))))&gt;90,0,$F$4*$F$5/E605^2*(SIN(RADIANS(G610))*SIN(RADIANS(E606))+COS(RADIANS(G610))*COS(RADIANS(E606))*COS(RADIANS(AJ596))))</f>
        <v>#DIV/0!</v>
      </c>
      <c r="AK610" s="3">
        <f>IF(DEGREES(ACOS(SIN(RADIANS(G610))*SIN(RADIANS(E606))+COS(RADIANS(G610))*COS(RADIANS(E606))*COS(RADIANS(AK596))))&gt;90,0,$F$4*$F$5/E605^2*(SIN(RADIANS(G610))*SIN(RADIANS(E606))+COS(RADIANS(G610))*COS(RADIANS(E606))*COS(RADIANS(AK596))))</f>
        <v>0</v>
      </c>
      <c r="AL610" s="3">
        <f>IF(DEGREES(ACOS(SIN(RADIANS(G610))*SIN(RADIANS(E606))+COS(RADIANS(G610))*COS(RADIANS(E606))*COS(RADIANS(AL596))))&gt;90,0,$F$4*$F$5/E605^2*(SIN(RADIANS(G610))*SIN(RADIANS(E606))+COS(RADIANS(G610))*COS(RADIANS(E606))*COS(RADIANS(AL596))))</f>
        <v>0</v>
      </c>
      <c r="AM610" s="3">
        <f>IF(DEGREES(ACOS(SIN(RADIANS(G610))*SIN(RADIANS(E606))+COS(RADIANS(G610))*COS(RADIANS(E606))*COS(RADIANS(AM596))))&gt;90,0,$F$4*$F$5/E605^2*(SIN(RADIANS(G610))*SIN(RADIANS(E606))+COS(RADIANS(G610))*COS(RADIANS(E606))*COS(RADIANS(AM596))))</f>
        <v>0</v>
      </c>
      <c r="AN610" s="3">
        <f>IF(DEGREES(ACOS(SIN(RADIANS(G610))*SIN(RADIANS(E606))+COS(RADIANS(G610))*COS(RADIANS(E606))*COS(RADIANS(AN596))))&gt;90,0,$F$4*$F$5/E605^2*(SIN(RADIANS(G610))*SIN(RADIANS(E606))+COS(RADIANS(G610))*COS(RADIANS(E606))*COS(RADIANS(AN596))))</f>
        <v>0</v>
      </c>
      <c r="AO610" s="3">
        <f>IF(DEGREES(ACOS(SIN(RADIANS(G610))*SIN(RADIANS(E606))+COS(RADIANS(G610))*COS(RADIANS(E606))*COS(RADIANS(AO596))))&gt;90,0,$F$4*$F$5/E605^2*(SIN(RADIANS(G610))*SIN(RADIANS(E606))+COS(RADIANS(G610))*COS(RADIANS(E606))*COS(RADIANS(AO596))))</f>
        <v>0</v>
      </c>
      <c r="AP610" s="3">
        <f>IF(DEGREES(ACOS(SIN(RADIANS(G610))*SIN(RADIANS(E606))+COS(RADIANS(G610))*COS(RADIANS(E606))*COS(RADIANS(AP596))))&gt;90,0,$F$4*$F$5/E605^2*(SIN(RADIANS(G610))*SIN(RADIANS(E606))+COS(RADIANS(G610))*COS(RADIANS(E606))*COS(RADIANS(AP596))))</f>
        <v>0</v>
      </c>
      <c r="AQ610" s="3">
        <f>IF(DEGREES(ACOS(SIN(RADIANS(G610))*SIN(RADIANS(E606))+COS(RADIANS(G610))*COS(RADIANS(E606))*COS(RADIANS(AQ596))))&gt;90,0,$F$4*$F$5/E605^2*(SIN(RADIANS(G610))*SIN(RADIANS(E606))+COS(RADIANS(G610))*COS(RADIANS(E606))*COS(RADIANS(AQ596))))</f>
        <v>0</v>
      </c>
      <c r="AR610" s="3">
        <f>IF(DEGREES(ACOS(SIN(RADIANS(G610))*SIN(RADIANS(E606))+COS(RADIANS(G610))*COS(RADIANS(E606))*COS(RADIANS(AR596))))&gt;90,0,$F$4*$F$5/E605^2*(SIN(RADIANS(G610))*SIN(RADIANS(E606))+COS(RADIANS(G610))*COS(RADIANS(E606))*COS(RADIANS(AR596))))</f>
        <v>0</v>
      </c>
    </row>
    <row r="611" spans="2:44" ht="15.75" customHeight="1" x14ac:dyDescent="0.2">
      <c r="G611" s="3">
        <v>-40</v>
      </c>
      <c r="I611" s="3">
        <f>IF(DEGREES(ACOS(SIN(RADIANS(G611))*SIN(RADIANS(E606))+COS(RADIANS(G611))*COS(RADIANS(E606))*COS(RADIANS(I596))))&gt;90,0,$F$4*$F$5/E605^2*(SIN(RADIANS(G611))*SIN(RADIANS(E606))+COS(RADIANS(G611))*COS(RADIANS(E606))*COS(RADIANS(I596))))</f>
        <v>0</v>
      </c>
      <c r="J611" s="3">
        <f>IF(DEGREES(ACOS(SIN(RADIANS(G611))*SIN(RADIANS(E606))+COS(RADIANS(G611))*COS(RADIANS(E606))*COS(RADIANS(J596))))&gt;90,0,$F$4*$F$5/E605^2*(SIN(RADIANS(G611))*SIN(RADIANS(E606))+COS(RADIANS(G611))*COS(RADIANS(E606))*COS(RADIANS(J596))))</f>
        <v>0</v>
      </c>
      <c r="K611" s="3">
        <f>IF(DEGREES(ACOS(SIN(RADIANS(G611))*SIN(RADIANS(E606))+COS(RADIANS(G611))*COS(RADIANS(E606))*COS(RADIANS(K596))))&gt;90,0,$F$4*$F$5/E605^2*(SIN(RADIANS(G611))*SIN(RADIANS(E606))+COS(RADIANS(G611))*COS(RADIANS(E606))*COS(RADIANS(K596))))</f>
        <v>0</v>
      </c>
      <c r="L611" s="3">
        <f>IF(DEGREES(ACOS(SIN(RADIANS(G611))*SIN(RADIANS(E606))+COS(RADIANS(G611))*COS(RADIANS(E606))*COS(RADIANS(L596))))&gt;90,0,$F$4*$F$5/E605^2*(SIN(RADIANS(G611))*SIN(RADIANS(E606))+COS(RADIANS(G611))*COS(RADIANS(E606))*COS(RADIANS(L596))))</f>
        <v>0</v>
      </c>
      <c r="M611" s="3">
        <f>IF(DEGREES(ACOS(SIN(RADIANS(G611))*SIN(RADIANS(E606))+COS(RADIANS(G611))*COS(RADIANS(E606))*COS(RADIANS(M596))))&gt;90,0,$F$4*$F$5/E605^2*(SIN(RADIANS(G611))*SIN(RADIANS(E606))+COS(RADIANS(G611))*COS(RADIANS(E606))*COS(RADIANS(M596))))</f>
        <v>0</v>
      </c>
      <c r="N611" s="3">
        <f>IF(DEGREES(ACOS(SIN(RADIANS(G611))*SIN(RADIANS(E606))+COS(RADIANS(G611))*COS(RADIANS(E606))*COS(RADIANS(N596))))&gt;90,0,$F$4*$F$5/E605^2*(SIN(RADIANS(G611))*SIN(RADIANS(E606))+COS(RADIANS(G611))*COS(RADIANS(E606))*COS(RADIANS(N596))))</f>
        <v>0</v>
      </c>
      <c r="O611" s="3">
        <f>IF(DEGREES(ACOS(SIN(RADIANS(G611))*SIN(RADIANS(E606))+COS(RADIANS(G611))*COS(RADIANS(E606))*COS(RADIANS(O596))))&gt;90,0,$F$4*$F$5/E605^2*(SIN(RADIANS(G611))*SIN(RADIANS(E606))+COS(RADIANS(G611))*COS(RADIANS(E606))*COS(RADIANS(O596))))</f>
        <v>0</v>
      </c>
      <c r="P611" s="3">
        <f>IF(DEGREES(ACOS(SIN(RADIANS(G611))*SIN(RADIANS(E606))+COS(RADIANS(G611))*COS(RADIANS(E606))*COS(RADIANS(P596))))&gt;90,0,$F$4*$F$5/E605^2*(SIN(RADIANS(G611))*SIN(RADIANS(E606))+COS(RADIANS(G611))*COS(RADIANS(E606))*COS(RADIANS(P596))))</f>
        <v>0</v>
      </c>
      <c r="Q611" s="3">
        <f>IF(DEGREES(ACOS(SIN(RADIANS(G611))*SIN(RADIANS(E606))+COS(RADIANS(G611))*COS(RADIANS(E606))*COS(RADIANS(Q596))))&gt;90,0,$F$4*$F$5/E605^2*(SIN(RADIANS(G611))*SIN(RADIANS(E606))+COS(RADIANS(G611))*COS(RADIANS(E606))*COS(RADIANS(Q596))))</f>
        <v>0</v>
      </c>
      <c r="R611" s="3" t="e">
        <f>IF(DEGREES(ACOS(SIN(RADIANS(G611))*SIN(RADIANS(E606))+COS(RADIANS(G611))*COS(RADIANS(E606))*COS(RADIANS(R596))))&gt;90,0,$F$4*$F$5/E605^2*(SIN(RADIANS(G611))*SIN(RADIANS(E606))+COS(RADIANS(G611))*COS(RADIANS(E606))*COS(RADIANS(R596))))</f>
        <v>#DIV/0!</v>
      </c>
      <c r="S611" s="3" t="e">
        <f>IF(DEGREES(ACOS(SIN(RADIANS(G611))*SIN(RADIANS(E606))+COS(RADIANS(G611))*COS(RADIANS(E606))*COS(RADIANS(S596))))&gt;90,0,$F$4*$F$5/E605^2*(SIN(RADIANS(G611))*SIN(RADIANS(E606))+COS(RADIANS(G611))*COS(RADIANS(E606))*COS(RADIANS(S596))))</f>
        <v>#DIV/0!</v>
      </c>
      <c r="T611" s="3" t="e">
        <f>IF(DEGREES(ACOS(SIN(RADIANS(G611))*SIN(RADIANS(E606))+COS(RADIANS(G611))*COS(RADIANS(E606))*COS(RADIANS(T596))))&gt;90,0,$F$4*$F$5/E605^2*(SIN(RADIANS(G611))*SIN(RADIANS(E606))+COS(RADIANS(G611))*COS(RADIANS(E606))*COS(RADIANS(T596))))</f>
        <v>#DIV/0!</v>
      </c>
      <c r="U611" s="3" t="e">
        <f>IF(DEGREES(ACOS(SIN(RADIANS(G611))*SIN(RADIANS(E606))+COS(RADIANS(G611))*COS(RADIANS(E606))*COS(RADIANS(U596))))&gt;90,0,$F$4*$F$5/E605^2*(SIN(RADIANS(G611))*SIN(RADIANS(E606))+COS(RADIANS(G611))*COS(RADIANS(E606))*COS(RADIANS(U596))))</f>
        <v>#DIV/0!</v>
      </c>
      <c r="V611" s="3" t="e">
        <f>IF(DEGREES(ACOS(SIN(RADIANS(G611))*SIN(RADIANS(E606))+COS(RADIANS(G611))*COS(RADIANS(E606))*COS(RADIANS(V596))))&gt;90,0,$F$4*$F$5/E605^2*(SIN(RADIANS(G611))*SIN(RADIANS(E606))+COS(RADIANS(G611))*COS(RADIANS(E606))*COS(RADIANS(V596))))</f>
        <v>#DIV/0!</v>
      </c>
      <c r="W611" s="3" t="e">
        <f>IF(DEGREES(ACOS(SIN(RADIANS(G611))*SIN(RADIANS(E606))+COS(RADIANS(G611))*COS(RADIANS(E606))*COS(RADIANS(W596))))&gt;90,0,$F$4*$F$5/E605^2*(SIN(RADIANS(G611))*SIN(RADIANS(E606))+COS(RADIANS(G611))*COS(RADIANS(E606))*COS(RADIANS(W596))))</f>
        <v>#DIV/0!</v>
      </c>
      <c r="X611" s="3" t="e">
        <f>IF(DEGREES(ACOS(SIN(RADIANS(G611))*SIN(RADIANS(E606))+COS(RADIANS(G611))*COS(RADIANS(E606))*COS(RADIANS(X596))))&gt;90,0,$F$4*$F$5/E605^2*(SIN(RADIANS(G611))*SIN(RADIANS(E606))+COS(RADIANS(G611))*COS(RADIANS(E606))*COS(RADIANS(X596))))</f>
        <v>#DIV/0!</v>
      </c>
      <c r="Y611" s="3" t="e">
        <f>IF(DEGREES(ACOS(SIN(RADIANS(G611))*SIN(RADIANS(E606))+COS(RADIANS(G611))*COS(RADIANS(E606))*COS(RADIANS(Y596))))&gt;90,0,$F$4*$F$5/E605^2*(SIN(RADIANS(G611))*SIN(RADIANS(E606))+COS(RADIANS(G611))*COS(RADIANS(E606))*COS(RADIANS(Y596))))</f>
        <v>#DIV/0!</v>
      </c>
      <c r="Z611" s="3" t="e">
        <f>IF(DEGREES(ACOS(SIN(RADIANS(G611))*SIN(RADIANS(E606))+COS(RADIANS(G611))*COS(RADIANS(E606))*COS(RADIANS(Z596))))&gt;90,0,$F$4*$F$5/E605^2*(SIN(RADIANS(G611))*SIN(RADIANS(E606))+COS(RADIANS(G611))*COS(RADIANS(E606))*COS(RADIANS(Z596))))</f>
        <v>#DIV/0!</v>
      </c>
      <c r="AA611" s="3" t="e">
        <f>IF(DEGREES(ACOS(SIN(RADIANS(G611))*SIN(RADIANS(E606))+COS(RADIANS(G611))*COS(RADIANS(E606))*COS(RADIANS(AA596))))&gt;90,0,$F$4*$F$5/E605^2*(SIN(RADIANS(G611))*SIN(RADIANS(E606))+COS(RADIANS(G611))*COS(RADIANS(E606))*COS(RADIANS(AA596))))</f>
        <v>#DIV/0!</v>
      </c>
      <c r="AB611" s="3" t="e">
        <f>IF(DEGREES(ACOS(SIN(RADIANS(G611))*SIN(RADIANS(E606))+COS(RADIANS(G611))*COS(RADIANS(E606))*COS(RADIANS(AB596))))&gt;90,0,$F$4*$F$5/E605^2*(SIN(RADIANS(G611))*SIN(RADIANS(E606))+COS(RADIANS(G611))*COS(RADIANS(E606))*COS(RADIANS(AB596))))</f>
        <v>#DIV/0!</v>
      </c>
      <c r="AC611" s="3" t="e">
        <f>IF(DEGREES(ACOS(SIN(RADIANS(G611))*SIN(RADIANS(E606))+COS(RADIANS(G611))*COS(RADIANS(E606))*COS(RADIANS(AC596))))&gt;90,0,$F$4*$F$5/E605^2*(SIN(RADIANS(G611))*SIN(RADIANS(E606))+COS(RADIANS(G611))*COS(RADIANS(E606))*COS(RADIANS(AC596))))</f>
        <v>#DIV/0!</v>
      </c>
      <c r="AD611" s="3" t="e">
        <f>IF(DEGREES(ACOS(SIN(RADIANS(G611))*SIN(RADIANS(E606))+COS(RADIANS(G611))*COS(RADIANS(E606))*COS(RADIANS(AD596))))&gt;90,0,$F$4*$F$5/E605^2*(SIN(RADIANS(G611))*SIN(RADIANS(E606))+COS(RADIANS(G611))*COS(RADIANS(E606))*COS(RADIANS(AD596))))</f>
        <v>#DIV/0!</v>
      </c>
      <c r="AE611" s="3" t="e">
        <f>IF(DEGREES(ACOS(SIN(RADIANS(G611))*SIN(RADIANS(E606))+COS(RADIANS(G611))*COS(RADIANS(E606))*COS(RADIANS(AE596))))&gt;90,0,$F$4*$F$5/E605^2*(SIN(RADIANS(G611))*SIN(RADIANS(E606))+COS(RADIANS(G611))*COS(RADIANS(E606))*COS(RADIANS(AE596))))</f>
        <v>#DIV/0!</v>
      </c>
      <c r="AF611" s="3" t="e">
        <f>IF(DEGREES(ACOS(SIN(RADIANS(G611))*SIN(RADIANS(E606))+COS(RADIANS(G611))*COS(RADIANS(E606))*COS(RADIANS(AF596))))&gt;90,0,$F$4*$F$5/E605^2*(SIN(RADIANS(G611))*SIN(RADIANS(E606))+COS(RADIANS(G611))*COS(RADIANS(E606))*COS(RADIANS(AF596))))</f>
        <v>#DIV/0!</v>
      </c>
      <c r="AG611" s="3" t="e">
        <f>IF(DEGREES(ACOS(SIN(RADIANS(G611))*SIN(RADIANS(E606))+COS(RADIANS(G611))*COS(RADIANS(E606))*COS(RADIANS(AG596))))&gt;90,0,$F$4*$F$5/E605^2*(SIN(RADIANS(G611))*SIN(RADIANS(E606))+COS(RADIANS(G611))*COS(RADIANS(E606))*COS(RADIANS(AG596))))</f>
        <v>#DIV/0!</v>
      </c>
      <c r="AH611" s="3" t="e">
        <f>IF(DEGREES(ACOS(SIN(RADIANS(G611))*SIN(RADIANS(E606))+COS(RADIANS(G611))*COS(RADIANS(E606))*COS(RADIANS(AH596))))&gt;90,0,$F$4*$F$5/E605^2*(SIN(RADIANS(G611))*SIN(RADIANS(E606))+COS(RADIANS(G611))*COS(RADIANS(E606))*COS(RADIANS(AH596))))</f>
        <v>#DIV/0!</v>
      </c>
      <c r="AI611" s="3" t="e">
        <f>IF(DEGREES(ACOS(SIN(RADIANS(G611))*SIN(RADIANS(E606))+COS(RADIANS(G611))*COS(RADIANS(E606))*COS(RADIANS(AI596))))&gt;90,0,$F$4*$F$5/E605^2*(SIN(RADIANS(G611))*SIN(RADIANS(E606))+COS(RADIANS(G611))*COS(RADIANS(E606))*COS(RADIANS(AI596))))</f>
        <v>#DIV/0!</v>
      </c>
      <c r="AJ611" s="3" t="e">
        <f>IF(DEGREES(ACOS(SIN(RADIANS(G611))*SIN(RADIANS(E606))+COS(RADIANS(G611))*COS(RADIANS(E606))*COS(RADIANS(AJ596))))&gt;90,0,$F$4*$F$5/E605^2*(SIN(RADIANS(G611))*SIN(RADIANS(E606))+COS(RADIANS(G611))*COS(RADIANS(E606))*COS(RADIANS(AJ596))))</f>
        <v>#DIV/0!</v>
      </c>
      <c r="AK611" s="3">
        <f>IF(DEGREES(ACOS(SIN(RADIANS(G611))*SIN(RADIANS(E606))+COS(RADIANS(G611))*COS(RADIANS(E606))*COS(RADIANS(AK596))))&gt;90,0,$F$4*$F$5/E605^2*(SIN(RADIANS(G611))*SIN(RADIANS(E606))+COS(RADIANS(G611))*COS(RADIANS(E606))*COS(RADIANS(AK596))))</f>
        <v>0</v>
      </c>
      <c r="AL611" s="3">
        <f>IF(DEGREES(ACOS(SIN(RADIANS(G611))*SIN(RADIANS(E606))+COS(RADIANS(G611))*COS(RADIANS(E606))*COS(RADIANS(AL596))))&gt;90,0,$F$4*$F$5/E605^2*(SIN(RADIANS(G611))*SIN(RADIANS(E606))+COS(RADIANS(G611))*COS(RADIANS(E606))*COS(RADIANS(AL596))))</f>
        <v>0</v>
      </c>
      <c r="AM611" s="3">
        <f>IF(DEGREES(ACOS(SIN(RADIANS(G611))*SIN(RADIANS(E606))+COS(RADIANS(G611))*COS(RADIANS(E606))*COS(RADIANS(AM596))))&gt;90,0,$F$4*$F$5/E605^2*(SIN(RADIANS(G611))*SIN(RADIANS(E606))+COS(RADIANS(G611))*COS(RADIANS(E606))*COS(RADIANS(AM596))))</f>
        <v>0</v>
      </c>
      <c r="AN611" s="3">
        <f>IF(DEGREES(ACOS(SIN(RADIANS(G611))*SIN(RADIANS(E606))+COS(RADIANS(G611))*COS(RADIANS(E606))*COS(RADIANS(AN596))))&gt;90,0,$F$4*$F$5/E605^2*(SIN(RADIANS(G611))*SIN(RADIANS(E606))+COS(RADIANS(G611))*COS(RADIANS(E606))*COS(RADIANS(AN596))))</f>
        <v>0</v>
      </c>
      <c r="AO611" s="3">
        <f>IF(DEGREES(ACOS(SIN(RADIANS(G611))*SIN(RADIANS(E606))+COS(RADIANS(G611))*COS(RADIANS(E606))*COS(RADIANS(AO596))))&gt;90,0,$F$4*$F$5/E605^2*(SIN(RADIANS(G611))*SIN(RADIANS(E606))+COS(RADIANS(G611))*COS(RADIANS(E606))*COS(RADIANS(AO596))))</f>
        <v>0</v>
      </c>
      <c r="AP611" s="3">
        <f>IF(DEGREES(ACOS(SIN(RADIANS(G611))*SIN(RADIANS(E606))+COS(RADIANS(G611))*COS(RADIANS(E606))*COS(RADIANS(AP596))))&gt;90,0,$F$4*$F$5/E605^2*(SIN(RADIANS(G611))*SIN(RADIANS(E606))+COS(RADIANS(G611))*COS(RADIANS(E606))*COS(RADIANS(AP596))))</f>
        <v>0</v>
      </c>
      <c r="AQ611" s="3">
        <f>IF(DEGREES(ACOS(SIN(RADIANS(G611))*SIN(RADIANS(E606))+COS(RADIANS(G611))*COS(RADIANS(E606))*COS(RADIANS(AQ596))))&gt;90,0,$F$4*$F$5/E605^2*(SIN(RADIANS(G611))*SIN(RADIANS(E606))+COS(RADIANS(G611))*COS(RADIANS(E606))*COS(RADIANS(AQ596))))</f>
        <v>0</v>
      </c>
      <c r="AR611" s="3">
        <f>IF(DEGREES(ACOS(SIN(RADIANS(G611))*SIN(RADIANS(E606))+COS(RADIANS(G611))*COS(RADIANS(E606))*COS(RADIANS(AR596))))&gt;90,0,$F$4*$F$5/E605^2*(SIN(RADIANS(G611))*SIN(RADIANS(E606))+COS(RADIANS(G611))*COS(RADIANS(E606))*COS(RADIANS(AR596))))</f>
        <v>0</v>
      </c>
    </row>
    <row r="612" spans="2:44" ht="15.75" customHeight="1" x14ac:dyDescent="0.2">
      <c r="G612" s="3">
        <v>-50</v>
      </c>
      <c r="I612" s="3">
        <f>IF(DEGREES(ACOS(SIN(RADIANS(G612))*SIN(RADIANS(E606))+COS(RADIANS(G612))*COS(RADIANS(E606))*COS(RADIANS(I596))))&gt;90,0,$F$4*$F$5/E605^2*(SIN(RADIANS(G612))*SIN(RADIANS(E606))+COS(RADIANS(G612))*COS(RADIANS(E606))*COS(RADIANS(I596))))</f>
        <v>0</v>
      </c>
      <c r="J612" s="3">
        <f>IF(DEGREES(ACOS(SIN(RADIANS(G612))*SIN(RADIANS(E606))+COS(RADIANS(G612))*COS(RADIANS(E606))*COS(RADIANS(J596))))&gt;90,0,$F$4*$F$5/E605^2*(SIN(RADIANS(G612))*SIN(RADIANS(E606))+COS(RADIANS(G612))*COS(RADIANS(E606))*COS(RADIANS(J596))))</f>
        <v>0</v>
      </c>
      <c r="K612" s="3">
        <f>IF(DEGREES(ACOS(SIN(RADIANS(G612))*SIN(RADIANS(E606))+COS(RADIANS(G612))*COS(RADIANS(E606))*COS(RADIANS(K596))))&gt;90,0,$F$4*$F$5/E605^2*(SIN(RADIANS(G612))*SIN(RADIANS(E606))+COS(RADIANS(G612))*COS(RADIANS(E606))*COS(RADIANS(K596))))</f>
        <v>0</v>
      </c>
      <c r="L612" s="3">
        <f>IF(DEGREES(ACOS(SIN(RADIANS(G612))*SIN(RADIANS(E606))+COS(RADIANS(G612))*COS(RADIANS(E606))*COS(RADIANS(L596))))&gt;90,0,$F$4*$F$5/E605^2*(SIN(RADIANS(G612))*SIN(RADIANS(E606))+COS(RADIANS(G612))*COS(RADIANS(E606))*COS(RADIANS(L596))))</f>
        <v>0</v>
      </c>
      <c r="M612" s="3">
        <f>IF(DEGREES(ACOS(SIN(RADIANS(G612))*SIN(RADIANS(E606))+COS(RADIANS(G612))*COS(RADIANS(E606))*COS(RADIANS(M596))))&gt;90,0,$F$4*$F$5/E605^2*(SIN(RADIANS(G612))*SIN(RADIANS(E606))+COS(RADIANS(G612))*COS(RADIANS(E606))*COS(RADIANS(M596))))</f>
        <v>0</v>
      </c>
      <c r="N612" s="3">
        <f>IF(DEGREES(ACOS(SIN(RADIANS(G612))*SIN(RADIANS(E606))+COS(RADIANS(G612))*COS(RADIANS(E606))*COS(RADIANS(N596))))&gt;90,0,$F$4*$F$5/E605^2*(SIN(RADIANS(G612))*SIN(RADIANS(E606))+COS(RADIANS(G612))*COS(RADIANS(E606))*COS(RADIANS(N596))))</f>
        <v>0</v>
      </c>
      <c r="O612" s="3">
        <f>IF(DEGREES(ACOS(SIN(RADIANS(G612))*SIN(RADIANS(E606))+COS(RADIANS(G612))*COS(RADIANS(E606))*COS(RADIANS(O596))))&gt;90,0,$F$4*$F$5/E605^2*(SIN(RADIANS(G612))*SIN(RADIANS(E606))+COS(RADIANS(G612))*COS(RADIANS(E606))*COS(RADIANS(O596))))</f>
        <v>0</v>
      </c>
      <c r="P612" s="3">
        <f>IF(DEGREES(ACOS(SIN(RADIANS(G612))*SIN(RADIANS(E606))+COS(RADIANS(G612))*COS(RADIANS(E606))*COS(RADIANS(P596))))&gt;90,0,$F$4*$F$5/E605^2*(SIN(RADIANS(G612))*SIN(RADIANS(E606))+COS(RADIANS(G612))*COS(RADIANS(E606))*COS(RADIANS(P596))))</f>
        <v>0</v>
      </c>
      <c r="Q612" s="3">
        <f>IF(DEGREES(ACOS(SIN(RADIANS(G612))*SIN(RADIANS(E606))+COS(RADIANS(G612))*COS(RADIANS(E606))*COS(RADIANS(Q596))))&gt;90,0,$F$4*$F$5/E605^2*(SIN(RADIANS(G612))*SIN(RADIANS(E606))+COS(RADIANS(G612))*COS(RADIANS(E606))*COS(RADIANS(Q596))))</f>
        <v>0</v>
      </c>
      <c r="R612" s="3" t="e">
        <f>IF(DEGREES(ACOS(SIN(RADIANS(G612))*SIN(RADIANS(E606))+COS(RADIANS(G612))*COS(RADIANS(E606))*COS(RADIANS(R596))))&gt;90,0,$F$4*$F$5/E605^2*(SIN(RADIANS(G612))*SIN(RADIANS(E606))+COS(RADIANS(G612))*COS(RADIANS(E606))*COS(RADIANS(R596))))</f>
        <v>#DIV/0!</v>
      </c>
      <c r="S612" s="3" t="e">
        <f>IF(DEGREES(ACOS(SIN(RADIANS(G612))*SIN(RADIANS(E606))+COS(RADIANS(G612))*COS(RADIANS(E606))*COS(RADIANS(S596))))&gt;90,0,$F$4*$F$5/E605^2*(SIN(RADIANS(G612))*SIN(RADIANS(E606))+COS(RADIANS(G612))*COS(RADIANS(E606))*COS(RADIANS(S596))))</f>
        <v>#DIV/0!</v>
      </c>
      <c r="T612" s="3" t="e">
        <f>IF(DEGREES(ACOS(SIN(RADIANS(G612))*SIN(RADIANS(E606))+COS(RADIANS(G612))*COS(RADIANS(E606))*COS(RADIANS(T596))))&gt;90,0,$F$4*$F$5/E605^2*(SIN(RADIANS(G612))*SIN(RADIANS(E606))+COS(RADIANS(G612))*COS(RADIANS(E606))*COS(RADIANS(T596))))</f>
        <v>#DIV/0!</v>
      </c>
      <c r="U612" s="3" t="e">
        <f>IF(DEGREES(ACOS(SIN(RADIANS(G612))*SIN(RADIANS(E606))+COS(RADIANS(G612))*COS(RADIANS(E606))*COS(RADIANS(U596))))&gt;90,0,$F$4*$F$5/E605^2*(SIN(RADIANS(G612))*SIN(RADIANS(E606))+COS(RADIANS(G612))*COS(RADIANS(E606))*COS(RADIANS(U596))))</f>
        <v>#DIV/0!</v>
      </c>
      <c r="V612" s="3" t="e">
        <f>IF(DEGREES(ACOS(SIN(RADIANS(G612))*SIN(RADIANS(E606))+COS(RADIANS(G612))*COS(RADIANS(E606))*COS(RADIANS(V596))))&gt;90,0,$F$4*$F$5/E605^2*(SIN(RADIANS(G612))*SIN(RADIANS(E606))+COS(RADIANS(G612))*COS(RADIANS(E606))*COS(RADIANS(V596))))</f>
        <v>#DIV/0!</v>
      </c>
      <c r="W612" s="3" t="e">
        <f>IF(DEGREES(ACOS(SIN(RADIANS(G612))*SIN(RADIANS(E606))+COS(RADIANS(G612))*COS(RADIANS(E606))*COS(RADIANS(W596))))&gt;90,0,$F$4*$F$5/E605^2*(SIN(RADIANS(G612))*SIN(RADIANS(E606))+COS(RADIANS(G612))*COS(RADIANS(E606))*COS(RADIANS(W596))))</f>
        <v>#DIV/0!</v>
      </c>
      <c r="X612" s="3" t="e">
        <f>IF(DEGREES(ACOS(SIN(RADIANS(G612))*SIN(RADIANS(E606))+COS(RADIANS(G612))*COS(RADIANS(E606))*COS(RADIANS(X596))))&gt;90,0,$F$4*$F$5/E605^2*(SIN(RADIANS(G612))*SIN(RADIANS(E606))+COS(RADIANS(G612))*COS(RADIANS(E606))*COS(RADIANS(X596))))</f>
        <v>#DIV/0!</v>
      </c>
      <c r="Y612" s="3" t="e">
        <f>IF(DEGREES(ACOS(SIN(RADIANS(G612))*SIN(RADIANS(E606))+COS(RADIANS(G612))*COS(RADIANS(E606))*COS(RADIANS(Y596))))&gt;90,0,$F$4*$F$5/E605^2*(SIN(RADIANS(G612))*SIN(RADIANS(E606))+COS(RADIANS(G612))*COS(RADIANS(E606))*COS(RADIANS(Y596))))</f>
        <v>#DIV/0!</v>
      </c>
      <c r="Z612" s="3" t="e">
        <f>IF(DEGREES(ACOS(SIN(RADIANS(G612))*SIN(RADIANS(E606))+COS(RADIANS(G612))*COS(RADIANS(E606))*COS(RADIANS(Z596))))&gt;90,0,$F$4*$F$5/E605^2*(SIN(RADIANS(G612))*SIN(RADIANS(E606))+COS(RADIANS(G612))*COS(RADIANS(E606))*COS(RADIANS(Z596))))</f>
        <v>#DIV/0!</v>
      </c>
      <c r="AA612" s="3" t="e">
        <f>IF(DEGREES(ACOS(SIN(RADIANS(G612))*SIN(RADIANS(E606))+COS(RADIANS(G612))*COS(RADIANS(E606))*COS(RADIANS(AA596))))&gt;90,0,$F$4*$F$5/E605^2*(SIN(RADIANS(G612))*SIN(RADIANS(E606))+COS(RADIANS(G612))*COS(RADIANS(E606))*COS(RADIANS(AA596))))</f>
        <v>#DIV/0!</v>
      </c>
      <c r="AB612" s="3" t="e">
        <f>IF(DEGREES(ACOS(SIN(RADIANS(G612))*SIN(RADIANS(E606))+COS(RADIANS(G612))*COS(RADIANS(E606))*COS(RADIANS(AB596))))&gt;90,0,$F$4*$F$5/E605^2*(SIN(RADIANS(G612))*SIN(RADIANS(E606))+COS(RADIANS(G612))*COS(RADIANS(E606))*COS(RADIANS(AB596))))</f>
        <v>#DIV/0!</v>
      </c>
      <c r="AC612" s="3" t="e">
        <f>IF(DEGREES(ACOS(SIN(RADIANS(G612))*SIN(RADIANS(E606))+COS(RADIANS(G612))*COS(RADIANS(E606))*COS(RADIANS(AC596))))&gt;90,0,$F$4*$F$5/E605^2*(SIN(RADIANS(G612))*SIN(RADIANS(E606))+COS(RADIANS(G612))*COS(RADIANS(E606))*COS(RADIANS(AC596))))</f>
        <v>#DIV/0!</v>
      </c>
      <c r="AD612" s="3" t="e">
        <f>IF(DEGREES(ACOS(SIN(RADIANS(G612))*SIN(RADIANS(E606))+COS(RADIANS(G612))*COS(RADIANS(E606))*COS(RADIANS(AD596))))&gt;90,0,$F$4*$F$5/E605^2*(SIN(RADIANS(G612))*SIN(RADIANS(E606))+COS(RADIANS(G612))*COS(RADIANS(E606))*COS(RADIANS(AD596))))</f>
        <v>#DIV/0!</v>
      </c>
      <c r="AE612" s="3" t="e">
        <f>IF(DEGREES(ACOS(SIN(RADIANS(G612))*SIN(RADIANS(E606))+COS(RADIANS(G612))*COS(RADIANS(E606))*COS(RADIANS(AE596))))&gt;90,0,$F$4*$F$5/E605^2*(SIN(RADIANS(G612))*SIN(RADIANS(E606))+COS(RADIANS(G612))*COS(RADIANS(E606))*COS(RADIANS(AE596))))</f>
        <v>#DIV/0!</v>
      </c>
      <c r="AF612" s="3" t="e">
        <f>IF(DEGREES(ACOS(SIN(RADIANS(G612))*SIN(RADIANS(E606))+COS(RADIANS(G612))*COS(RADIANS(E606))*COS(RADIANS(AF596))))&gt;90,0,$F$4*$F$5/E605^2*(SIN(RADIANS(G612))*SIN(RADIANS(E606))+COS(RADIANS(G612))*COS(RADIANS(E606))*COS(RADIANS(AF596))))</f>
        <v>#DIV/0!</v>
      </c>
      <c r="AG612" s="3" t="e">
        <f>IF(DEGREES(ACOS(SIN(RADIANS(G612))*SIN(RADIANS(E606))+COS(RADIANS(G612))*COS(RADIANS(E606))*COS(RADIANS(AG596))))&gt;90,0,$F$4*$F$5/E605^2*(SIN(RADIANS(G612))*SIN(RADIANS(E606))+COS(RADIANS(G612))*COS(RADIANS(E606))*COS(RADIANS(AG596))))</f>
        <v>#DIV/0!</v>
      </c>
      <c r="AH612" s="3" t="e">
        <f>IF(DEGREES(ACOS(SIN(RADIANS(G612))*SIN(RADIANS(E606))+COS(RADIANS(G612))*COS(RADIANS(E606))*COS(RADIANS(AH596))))&gt;90,0,$F$4*$F$5/E605^2*(SIN(RADIANS(G612))*SIN(RADIANS(E606))+COS(RADIANS(G612))*COS(RADIANS(E606))*COS(RADIANS(AH596))))</f>
        <v>#DIV/0!</v>
      </c>
      <c r="AI612" s="3" t="e">
        <f>IF(DEGREES(ACOS(SIN(RADIANS(G612))*SIN(RADIANS(E606))+COS(RADIANS(G612))*COS(RADIANS(E606))*COS(RADIANS(AI596))))&gt;90,0,$F$4*$F$5/E605^2*(SIN(RADIANS(G612))*SIN(RADIANS(E606))+COS(RADIANS(G612))*COS(RADIANS(E606))*COS(RADIANS(AI596))))</f>
        <v>#DIV/0!</v>
      </c>
      <c r="AJ612" s="3" t="e">
        <f>IF(DEGREES(ACOS(SIN(RADIANS(G612))*SIN(RADIANS(E606))+COS(RADIANS(G612))*COS(RADIANS(E606))*COS(RADIANS(AJ596))))&gt;90,0,$F$4*$F$5/E605^2*(SIN(RADIANS(G612))*SIN(RADIANS(E606))+COS(RADIANS(G612))*COS(RADIANS(E606))*COS(RADIANS(AJ596))))</f>
        <v>#DIV/0!</v>
      </c>
      <c r="AK612" s="3">
        <f>IF(DEGREES(ACOS(SIN(RADIANS(G612))*SIN(RADIANS(E606))+COS(RADIANS(G612))*COS(RADIANS(E606))*COS(RADIANS(AK596))))&gt;90,0,$F$4*$F$5/E605^2*(SIN(RADIANS(G612))*SIN(RADIANS(E606))+COS(RADIANS(G612))*COS(RADIANS(E606))*COS(RADIANS(AK596))))</f>
        <v>0</v>
      </c>
      <c r="AL612" s="3">
        <f>IF(DEGREES(ACOS(SIN(RADIANS(G612))*SIN(RADIANS(E606))+COS(RADIANS(G612))*COS(RADIANS(E606))*COS(RADIANS(AL596))))&gt;90,0,$F$4*$F$5/E605^2*(SIN(RADIANS(G612))*SIN(RADIANS(E606))+COS(RADIANS(G612))*COS(RADIANS(E606))*COS(RADIANS(AL596))))</f>
        <v>0</v>
      </c>
      <c r="AM612" s="3">
        <f>IF(DEGREES(ACOS(SIN(RADIANS(G612))*SIN(RADIANS(E606))+COS(RADIANS(G612))*COS(RADIANS(E606))*COS(RADIANS(AM596))))&gt;90,0,$F$4*$F$5/E605^2*(SIN(RADIANS(G612))*SIN(RADIANS(E606))+COS(RADIANS(G612))*COS(RADIANS(E606))*COS(RADIANS(AM596))))</f>
        <v>0</v>
      </c>
      <c r="AN612" s="3">
        <f>IF(DEGREES(ACOS(SIN(RADIANS(G612))*SIN(RADIANS(E606))+COS(RADIANS(G612))*COS(RADIANS(E606))*COS(RADIANS(AN596))))&gt;90,0,$F$4*$F$5/E605^2*(SIN(RADIANS(G612))*SIN(RADIANS(E606))+COS(RADIANS(G612))*COS(RADIANS(E606))*COS(RADIANS(AN596))))</f>
        <v>0</v>
      </c>
      <c r="AO612" s="3">
        <f>IF(DEGREES(ACOS(SIN(RADIANS(G612))*SIN(RADIANS(E606))+COS(RADIANS(G612))*COS(RADIANS(E606))*COS(RADIANS(AO596))))&gt;90,0,$F$4*$F$5/E605^2*(SIN(RADIANS(G612))*SIN(RADIANS(E606))+COS(RADIANS(G612))*COS(RADIANS(E606))*COS(RADIANS(AO596))))</f>
        <v>0</v>
      </c>
      <c r="AP612" s="3">
        <f>IF(DEGREES(ACOS(SIN(RADIANS(G612))*SIN(RADIANS(E606))+COS(RADIANS(G612))*COS(RADIANS(E606))*COS(RADIANS(AP596))))&gt;90,0,$F$4*$F$5/E605^2*(SIN(RADIANS(G612))*SIN(RADIANS(E606))+COS(RADIANS(G612))*COS(RADIANS(E606))*COS(RADIANS(AP596))))</f>
        <v>0</v>
      </c>
      <c r="AQ612" s="3">
        <f>IF(DEGREES(ACOS(SIN(RADIANS(G612))*SIN(RADIANS(E606))+COS(RADIANS(G612))*COS(RADIANS(E606))*COS(RADIANS(AQ596))))&gt;90,0,$F$4*$F$5/E605^2*(SIN(RADIANS(G612))*SIN(RADIANS(E606))+COS(RADIANS(G612))*COS(RADIANS(E606))*COS(RADIANS(AQ596))))</f>
        <v>0</v>
      </c>
      <c r="AR612" s="3">
        <f>IF(DEGREES(ACOS(SIN(RADIANS(G612))*SIN(RADIANS(E606))+COS(RADIANS(G612))*COS(RADIANS(E606))*COS(RADIANS(AR596))))&gt;90,0,$F$4*$F$5/E605^2*(SIN(RADIANS(G612))*SIN(RADIANS(E606))+COS(RADIANS(G612))*COS(RADIANS(E606))*COS(RADIANS(AR596))))</f>
        <v>0</v>
      </c>
    </row>
    <row r="613" spans="2:44" ht="15.75" customHeight="1" x14ac:dyDescent="0.2">
      <c r="G613" s="3">
        <v>-60</v>
      </c>
      <c r="I613" s="3">
        <f>IF(DEGREES(ACOS(SIN(RADIANS(G613))*SIN(RADIANS(E606))+COS(RADIANS(G613))*COS(RADIANS(E606))*COS(RADIANS(I596))))&gt;90,0,$F$4*$F$5/E605^2*(SIN(RADIANS(G613))*SIN(RADIANS(E606))+COS(RADIANS(G613))*COS(RADIANS(E606))*COS(RADIANS(I596))))</f>
        <v>0</v>
      </c>
      <c r="J613" s="3">
        <f>IF(DEGREES(ACOS(SIN(RADIANS(G613))*SIN(RADIANS(E606))+COS(RADIANS(G613))*COS(RADIANS(E606))*COS(RADIANS(J596))))&gt;90,0,$F$4*$F$5/E605^2*(SIN(RADIANS(G613))*SIN(RADIANS(E606))+COS(RADIANS(G613))*COS(RADIANS(E606))*COS(RADIANS(J596))))</f>
        <v>0</v>
      </c>
      <c r="K613" s="3">
        <f>IF(DEGREES(ACOS(SIN(RADIANS(G613))*SIN(RADIANS(E606))+COS(RADIANS(G613))*COS(RADIANS(E606))*COS(RADIANS(K596))))&gt;90,0,$F$4*$F$5/E605^2*(SIN(RADIANS(G613))*SIN(RADIANS(E606))+COS(RADIANS(G613))*COS(RADIANS(E606))*COS(RADIANS(K596))))</f>
        <v>0</v>
      </c>
      <c r="L613" s="3">
        <f>IF(DEGREES(ACOS(SIN(RADIANS(G613))*SIN(RADIANS(E606))+COS(RADIANS(G613))*COS(RADIANS(E606))*COS(RADIANS(L596))))&gt;90,0,$F$4*$F$5/E605^2*(SIN(RADIANS(G613))*SIN(RADIANS(E606))+COS(RADIANS(G613))*COS(RADIANS(E606))*COS(RADIANS(L596))))</f>
        <v>0</v>
      </c>
      <c r="M613" s="3">
        <f>IF(DEGREES(ACOS(SIN(RADIANS(G613))*SIN(RADIANS(E606))+COS(RADIANS(G613))*COS(RADIANS(E606))*COS(RADIANS(M596))))&gt;90,0,$F$4*$F$5/E605^2*(SIN(RADIANS(G613))*SIN(RADIANS(E606))+COS(RADIANS(G613))*COS(RADIANS(E606))*COS(RADIANS(M596))))</f>
        <v>0</v>
      </c>
      <c r="N613" s="3">
        <f>IF(DEGREES(ACOS(SIN(RADIANS(G613))*SIN(RADIANS(E606))+COS(RADIANS(G613))*COS(RADIANS(E606))*COS(RADIANS(N596))))&gt;90,0,$F$4*$F$5/E605^2*(SIN(RADIANS(G613))*SIN(RADIANS(E606))+COS(RADIANS(G613))*COS(RADIANS(E606))*COS(RADIANS(N596))))</f>
        <v>0</v>
      </c>
      <c r="O613" s="3">
        <f>IF(DEGREES(ACOS(SIN(RADIANS(G613))*SIN(RADIANS(E606))+COS(RADIANS(G613))*COS(RADIANS(E606))*COS(RADIANS(O596))))&gt;90,0,$F$4*$F$5/E605^2*(SIN(RADIANS(G613))*SIN(RADIANS(E606))+COS(RADIANS(G613))*COS(RADIANS(E606))*COS(RADIANS(O596))))</f>
        <v>0</v>
      </c>
      <c r="P613" s="3">
        <f>IF(DEGREES(ACOS(SIN(RADIANS(G613))*SIN(RADIANS(E606))+COS(RADIANS(G613))*COS(RADIANS(E606))*COS(RADIANS(P596))))&gt;90,0,$F$4*$F$5/E605^2*(SIN(RADIANS(G613))*SIN(RADIANS(E606))+COS(RADIANS(G613))*COS(RADIANS(E606))*COS(RADIANS(P596))))</f>
        <v>0</v>
      </c>
      <c r="Q613" s="3">
        <f>IF(DEGREES(ACOS(SIN(RADIANS(G613))*SIN(RADIANS(E606))+COS(RADIANS(G613))*COS(RADIANS(E606))*COS(RADIANS(Q596))))&gt;90,0,$F$4*$F$5/E605^2*(SIN(RADIANS(G613))*SIN(RADIANS(E606))+COS(RADIANS(G613))*COS(RADIANS(E606))*COS(RADIANS(Q596))))</f>
        <v>0</v>
      </c>
      <c r="R613" s="3" t="e">
        <f>IF(DEGREES(ACOS(SIN(RADIANS(G613))*SIN(RADIANS(E606))+COS(RADIANS(G613))*COS(RADIANS(E606))*COS(RADIANS(R596))))&gt;90,0,$F$4*$F$5/E605^2*(SIN(RADIANS(G613))*SIN(RADIANS(E606))+COS(RADIANS(G613))*COS(RADIANS(E606))*COS(RADIANS(R596))))</f>
        <v>#DIV/0!</v>
      </c>
      <c r="S613" s="3" t="e">
        <f>IF(DEGREES(ACOS(SIN(RADIANS(G613))*SIN(RADIANS(E606))+COS(RADIANS(G613))*COS(RADIANS(E606))*COS(RADIANS(S596))))&gt;90,0,$F$4*$F$5/E605^2*(SIN(RADIANS(G613))*SIN(RADIANS(E606))+COS(RADIANS(G613))*COS(RADIANS(E606))*COS(RADIANS(S596))))</f>
        <v>#DIV/0!</v>
      </c>
      <c r="T613" s="3" t="e">
        <f>IF(DEGREES(ACOS(SIN(RADIANS(G613))*SIN(RADIANS(E606))+COS(RADIANS(G613))*COS(RADIANS(E606))*COS(RADIANS(T596))))&gt;90,0,$F$4*$F$5/E605^2*(SIN(RADIANS(G613))*SIN(RADIANS(E606))+COS(RADIANS(G613))*COS(RADIANS(E606))*COS(RADIANS(T596))))</f>
        <v>#DIV/0!</v>
      </c>
      <c r="U613" s="3" t="e">
        <f>IF(DEGREES(ACOS(SIN(RADIANS(G613))*SIN(RADIANS(E606))+COS(RADIANS(G613))*COS(RADIANS(E606))*COS(RADIANS(U596))))&gt;90,0,$F$4*$F$5/E605^2*(SIN(RADIANS(G613))*SIN(RADIANS(E606))+COS(RADIANS(G613))*COS(RADIANS(E606))*COS(RADIANS(U596))))</f>
        <v>#DIV/0!</v>
      </c>
      <c r="V613" s="3" t="e">
        <f>IF(DEGREES(ACOS(SIN(RADIANS(G613))*SIN(RADIANS(E606))+COS(RADIANS(G613))*COS(RADIANS(E606))*COS(RADIANS(V596))))&gt;90,0,$F$4*$F$5/E605^2*(SIN(RADIANS(G613))*SIN(RADIANS(E606))+COS(RADIANS(G613))*COS(RADIANS(E606))*COS(RADIANS(V596))))</f>
        <v>#DIV/0!</v>
      </c>
      <c r="W613" s="3" t="e">
        <f>IF(DEGREES(ACOS(SIN(RADIANS(G613))*SIN(RADIANS(E606))+COS(RADIANS(G613))*COS(RADIANS(E606))*COS(RADIANS(W596))))&gt;90,0,$F$4*$F$5/E605^2*(SIN(RADIANS(G613))*SIN(RADIANS(E606))+COS(RADIANS(G613))*COS(RADIANS(E606))*COS(RADIANS(W596))))</f>
        <v>#DIV/0!</v>
      </c>
      <c r="X613" s="3" t="e">
        <f>IF(DEGREES(ACOS(SIN(RADIANS(G613))*SIN(RADIANS(E606))+COS(RADIANS(G613))*COS(RADIANS(E606))*COS(RADIANS(X596))))&gt;90,0,$F$4*$F$5/E605^2*(SIN(RADIANS(G613))*SIN(RADIANS(E606))+COS(RADIANS(G613))*COS(RADIANS(E606))*COS(RADIANS(X596))))</f>
        <v>#DIV/0!</v>
      </c>
      <c r="Y613" s="3" t="e">
        <f>IF(DEGREES(ACOS(SIN(RADIANS(G613))*SIN(RADIANS(E606))+COS(RADIANS(G613))*COS(RADIANS(E606))*COS(RADIANS(Y596))))&gt;90,0,$F$4*$F$5/E605^2*(SIN(RADIANS(G613))*SIN(RADIANS(E606))+COS(RADIANS(G613))*COS(RADIANS(E606))*COS(RADIANS(Y596))))</f>
        <v>#DIV/0!</v>
      </c>
      <c r="Z613" s="3" t="e">
        <f>IF(DEGREES(ACOS(SIN(RADIANS(G613))*SIN(RADIANS(E606))+COS(RADIANS(G613))*COS(RADIANS(E606))*COS(RADIANS(Z596))))&gt;90,0,$F$4*$F$5/E605^2*(SIN(RADIANS(G613))*SIN(RADIANS(E606))+COS(RADIANS(G613))*COS(RADIANS(E606))*COS(RADIANS(Z596))))</f>
        <v>#DIV/0!</v>
      </c>
      <c r="AA613" s="3" t="e">
        <f>IF(DEGREES(ACOS(SIN(RADIANS(G613))*SIN(RADIANS(E606))+COS(RADIANS(G613))*COS(RADIANS(E606))*COS(RADIANS(AA596))))&gt;90,0,$F$4*$F$5/E605^2*(SIN(RADIANS(G613))*SIN(RADIANS(E606))+COS(RADIANS(G613))*COS(RADIANS(E606))*COS(RADIANS(AA596))))</f>
        <v>#DIV/0!</v>
      </c>
      <c r="AB613" s="3" t="e">
        <f>IF(DEGREES(ACOS(SIN(RADIANS(G613))*SIN(RADIANS(E606))+COS(RADIANS(G613))*COS(RADIANS(E606))*COS(RADIANS(AB596))))&gt;90,0,$F$4*$F$5/E605^2*(SIN(RADIANS(G613))*SIN(RADIANS(E606))+COS(RADIANS(G613))*COS(RADIANS(E606))*COS(RADIANS(AB596))))</f>
        <v>#DIV/0!</v>
      </c>
      <c r="AC613" s="3" t="e">
        <f>IF(DEGREES(ACOS(SIN(RADIANS(G613))*SIN(RADIANS(E606))+COS(RADIANS(G613))*COS(RADIANS(E606))*COS(RADIANS(AC596))))&gt;90,0,$F$4*$F$5/E605^2*(SIN(RADIANS(G613))*SIN(RADIANS(E606))+COS(RADIANS(G613))*COS(RADIANS(E606))*COS(RADIANS(AC596))))</f>
        <v>#DIV/0!</v>
      </c>
      <c r="AD613" s="3" t="e">
        <f>IF(DEGREES(ACOS(SIN(RADIANS(G613))*SIN(RADIANS(E606))+COS(RADIANS(G613))*COS(RADIANS(E606))*COS(RADIANS(AD596))))&gt;90,0,$F$4*$F$5/E605^2*(SIN(RADIANS(G613))*SIN(RADIANS(E606))+COS(RADIANS(G613))*COS(RADIANS(E606))*COS(RADIANS(AD596))))</f>
        <v>#DIV/0!</v>
      </c>
      <c r="AE613" s="3" t="e">
        <f>IF(DEGREES(ACOS(SIN(RADIANS(G613))*SIN(RADIANS(E606))+COS(RADIANS(G613))*COS(RADIANS(E606))*COS(RADIANS(AE596))))&gt;90,0,$F$4*$F$5/E605^2*(SIN(RADIANS(G613))*SIN(RADIANS(E606))+COS(RADIANS(G613))*COS(RADIANS(E606))*COS(RADIANS(AE596))))</f>
        <v>#DIV/0!</v>
      </c>
      <c r="AF613" s="3" t="e">
        <f>IF(DEGREES(ACOS(SIN(RADIANS(G613))*SIN(RADIANS(E606))+COS(RADIANS(G613))*COS(RADIANS(E606))*COS(RADIANS(AF596))))&gt;90,0,$F$4*$F$5/E605^2*(SIN(RADIANS(G613))*SIN(RADIANS(E606))+COS(RADIANS(G613))*COS(RADIANS(E606))*COS(RADIANS(AF596))))</f>
        <v>#DIV/0!</v>
      </c>
      <c r="AG613" s="3" t="e">
        <f>IF(DEGREES(ACOS(SIN(RADIANS(G613))*SIN(RADIANS(E606))+COS(RADIANS(G613))*COS(RADIANS(E606))*COS(RADIANS(AG596))))&gt;90,0,$F$4*$F$5/E605^2*(SIN(RADIANS(G613))*SIN(RADIANS(E606))+COS(RADIANS(G613))*COS(RADIANS(E606))*COS(RADIANS(AG596))))</f>
        <v>#DIV/0!</v>
      </c>
      <c r="AH613" s="3" t="e">
        <f>IF(DEGREES(ACOS(SIN(RADIANS(G613))*SIN(RADIANS(E606))+COS(RADIANS(G613))*COS(RADIANS(E606))*COS(RADIANS(AH596))))&gt;90,0,$F$4*$F$5/E605^2*(SIN(RADIANS(G613))*SIN(RADIANS(E606))+COS(RADIANS(G613))*COS(RADIANS(E606))*COS(RADIANS(AH596))))</f>
        <v>#DIV/0!</v>
      </c>
      <c r="AI613" s="3" t="e">
        <f>IF(DEGREES(ACOS(SIN(RADIANS(G613))*SIN(RADIANS(E606))+COS(RADIANS(G613))*COS(RADIANS(E606))*COS(RADIANS(AI596))))&gt;90,0,$F$4*$F$5/E605^2*(SIN(RADIANS(G613))*SIN(RADIANS(E606))+COS(RADIANS(G613))*COS(RADIANS(E606))*COS(RADIANS(AI596))))</f>
        <v>#DIV/0!</v>
      </c>
      <c r="AJ613" s="3" t="e">
        <f>IF(DEGREES(ACOS(SIN(RADIANS(G613))*SIN(RADIANS(E606))+COS(RADIANS(G613))*COS(RADIANS(E606))*COS(RADIANS(AJ596))))&gt;90,0,$F$4*$F$5/E605^2*(SIN(RADIANS(G613))*SIN(RADIANS(E606))+COS(RADIANS(G613))*COS(RADIANS(E606))*COS(RADIANS(AJ596))))</f>
        <v>#DIV/0!</v>
      </c>
      <c r="AK613" s="3">
        <f>IF(DEGREES(ACOS(SIN(RADIANS(G613))*SIN(RADIANS(E606))+COS(RADIANS(G613))*COS(RADIANS(E606))*COS(RADIANS(AK596))))&gt;90,0,$F$4*$F$5/E605^2*(SIN(RADIANS(G613))*SIN(RADIANS(E606))+COS(RADIANS(G613))*COS(RADIANS(E606))*COS(RADIANS(AK596))))</f>
        <v>0</v>
      </c>
      <c r="AL613" s="3">
        <f>IF(DEGREES(ACOS(SIN(RADIANS(G613))*SIN(RADIANS(E606))+COS(RADIANS(G613))*COS(RADIANS(E606))*COS(RADIANS(AL596))))&gt;90,0,$F$4*$F$5/E605^2*(SIN(RADIANS(G613))*SIN(RADIANS(E606))+COS(RADIANS(G613))*COS(RADIANS(E606))*COS(RADIANS(AL596))))</f>
        <v>0</v>
      </c>
      <c r="AM613" s="3">
        <f>IF(DEGREES(ACOS(SIN(RADIANS(G613))*SIN(RADIANS(E606))+COS(RADIANS(G613))*COS(RADIANS(E606))*COS(RADIANS(AM596))))&gt;90,0,$F$4*$F$5/E605^2*(SIN(RADIANS(G613))*SIN(RADIANS(E606))+COS(RADIANS(G613))*COS(RADIANS(E606))*COS(RADIANS(AM596))))</f>
        <v>0</v>
      </c>
      <c r="AN613" s="3">
        <f>IF(DEGREES(ACOS(SIN(RADIANS(G613))*SIN(RADIANS(E606))+COS(RADIANS(G613))*COS(RADIANS(E606))*COS(RADIANS(AN596))))&gt;90,0,$F$4*$F$5/E605^2*(SIN(RADIANS(G613))*SIN(RADIANS(E606))+COS(RADIANS(G613))*COS(RADIANS(E606))*COS(RADIANS(AN596))))</f>
        <v>0</v>
      </c>
      <c r="AO613" s="3">
        <f>IF(DEGREES(ACOS(SIN(RADIANS(G613))*SIN(RADIANS(E606))+COS(RADIANS(G613))*COS(RADIANS(E606))*COS(RADIANS(AO596))))&gt;90,0,$F$4*$F$5/E605^2*(SIN(RADIANS(G613))*SIN(RADIANS(E606))+COS(RADIANS(G613))*COS(RADIANS(E606))*COS(RADIANS(AO596))))</f>
        <v>0</v>
      </c>
      <c r="AP613" s="3">
        <f>IF(DEGREES(ACOS(SIN(RADIANS(G613))*SIN(RADIANS(E606))+COS(RADIANS(G613))*COS(RADIANS(E606))*COS(RADIANS(AP596))))&gt;90,0,$F$4*$F$5/E605^2*(SIN(RADIANS(G613))*SIN(RADIANS(E606))+COS(RADIANS(G613))*COS(RADIANS(E606))*COS(RADIANS(AP596))))</f>
        <v>0</v>
      </c>
      <c r="AQ613" s="3">
        <f>IF(DEGREES(ACOS(SIN(RADIANS(G613))*SIN(RADIANS(E606))+COS(RADIANS(G613))*COS(RADIANS(E606))*COS(RADIANS(AQ596))))&gt;90,0,$F$4*$F$5/E605^2*(SIN(RADIANS(G613))*SIN(RADIANS(E606))+COS(RADIANS(G613))*COS(RADIANS(E606))*COS(RADIANS(AQ596))))</f>
        <v>0</v>
      </c>
      <c r="AR613" s="3">
        <f>IF(DEGREES(ACOS(SIN(RADIANS(G613))*SIN(RADIANS(E606))+COS(RADIANS(G613))*COS(RADIANS(E606))*COS(RADIANS(AR596))))&gt;90,0,$F$4*$F$5/E605^2*(SIN(RADIANS(G613))*SIN(RADIANS(E606))+COS(RADIANS(G613))*COS(RADIANS(E606))*COS(RADIANS(AR596))))</f>
        <v>0</v>
      </c>
    </row>
    <row r="614" spans="2:44" ht="15.75" customHeight="1" x14ac:dyDescent="0.2">
      <c r="G614" s="3">
        <v>-70</v>
      </c>
      <c r="I614" s="3">
        <f>IF(DEGREES(ACOS(SIN(RADIANS(G614))*SIN(RADIANS(E606))+COS(RADIANS(G614))*COS(RADIANS(E606))*COS(RADIANS(I596))))&gt;90,0,$F$4*$F$5/E605^2*(SIN(RADIANS(G614))*SIN(RADIANS(E606))+COS(RADIANS(G614))*COS(RADIANS(E606))*COS(RADIANS(I596))))</f>
        <v>0</v>
      </c>
      <c r="J614" s="3">
        <f>IF(DEGREES(ACOS(SIN(RADIANS(G614))*SIN(RADIANS(E606))+COS(RADIANS(G614))*COS(RADIANS(E606))*COS(RADIANS(J596))))&gt;90,0,$F$4*$F$5/E605^2*(SIN(RADIANS(G614))*SIN(RADIANS(E606))+COS(RADIANS(G614))*COS(RADIANS(E606))*COS(RADIANS(J596))))</f>
        <v>0</v>
      </c>
      <c r="K614" s="3">
        <f>IF(DEGREES(ACOS(SIN(RADIANS(G614))*SIN(RADIANS(E606))+COS(RADIANS(G614))*COS(RADIANS(E606))*COS(RADIANS(K596))))&gt;90,0,$F$4*$F$5/E605^2*(SIN(RADIANS(G614))*SIN(RADIANS(E606))+COS(RADIANS(G614))*COS(RADIANS(E606))*COS(RADIANS(K596))))</f>
        <v>0</v>
      </c>
      <c r="L614" s="3">
        <f>IF(DEGREES(ACOS(SIN(RADIANS(G614))*SIN(RADIANS(E606))+COS(RADIANS(G614))*COS(RADIANS(E606))*COS(RADIANS(L596))))&gt;90,0,$F$4*$F$5/E605^2*(SIN(RADIANS(G614))*SIN(RADIANS(E606))+COS(RADIANS(G614))*COS(RADIANS(E606))*COS(RADIANS(L596))))</f>
        <v>0</v>
      </c>
      <c r="M614" s="3">
        <f>IF(DEGREES(ACOS(SIN(RADIANS(G614))*SIN(RADIANS(E606))+COS(RADIANS(G614))*COS(RADIANS(E606))*COS(RADIANS(M596))))&gt;90,0,$F$4*$F$5/E605^2*(SIN(RADIANS(G614))*SIN(RADIANS(E606))+COS(RADIANS(G614))*COS(RADIANS(E606))*COS(RADIANS(M596))))</f>
        <v>0</v>
      </c>
      <c r="N614" s="3">
        <f>IF(DEGREES(ACOS(SIN(RADIANS(G614))*SIN(RADIANS(E606))+COS(RADIANS(G614))*COS(RADIANS(E606))*COS(RADIANS(N596))))&gt;90,0,$F$4*$F$5/E605^2*(SIN(RADIANS(G614))*SIN(RADIANS(E606))+COS(RADIANS(G614))*COS(RADIANS(E606))*COS(RADIANS(N596))))</f>
        <v>0</v>
      </c>
      <c r="O614" s="3">
        <f>IF(DEGREES(ACOS(SIN(RADIANS(G614))*SIN(RADIANS(E606))+COS(RADIANS(G614))*COS(RADIANS(E606))*COS(RADIANS(O596))))&gt;90,0,$F$4*$F$5/E605^2*(SIN(RADIANS(G614))*SIN(RADIANS(E606))+COS(RADIANS(G614))*COS(RADIANS(E606))*COS(RADIANS(O596))))</f>
        <v>0</v>
      </c>
      <c r="P614" s="3">
        <f>IF(DEGREES(ACOS(SIN(RADIANS(G614))*SIN(RADIANS(E606))+COS(RADIANS(G614))*COS(RADIANS(E606))*COS(RADIANS(P596))))&gt;90,0,$F$4*$F$5/E605^2*(SIN(RADIANS(G614))*SIN(RADIANS(E606))+COS(RADIANS(G614))*COS(RADIANS(E606))*COS(RADIANS(P596))))</f>
        <v>0</v>
      </c>
      <c r="Q614" s="3">
        <f>IF(DEGREES(ACOS(SIN(RADIANS(G614))*SIN(RADIANS(E606))+COS(RADIANS(G614))*COS(RADIANS(E606))*COS(RADIANS(Q596))))&gt;90,0,$F$4*$F$5/E605^2*(SIN(RADIANS(G614))*SIN(RADIANS(E606))+COS(RADIANS(G614))*COS(RADIANS(E606))*COS(RADIANS(Q596))))</f>
        <v>0</v>
      </c>
      <c r="R614" s="3" t="e">
        <f>IF(DEGREES(ACOS(SIN(RADIANS(G614))*SIN(RADIANS(E606))+COS(RADIANS(G614))*COS(RADIANS(E606))*COS(RADIANS(R596))))&gt;90,0,$F$4*$F$5/E605^2*(SIN(RADIANS(G614))*SIN(RADIANS(E606))+COS(RADIANS(G614))*COS(RADIANS(E606))*COS(RADIANS(R596))))</f>
        <v>#DIV/0!</v>
      </c>
      <c r="S614" s="3" t="e">
        <f>IF(DEGREES(ACOS(SIN(RADIANS(G614))*SIN(RADIANS(E606))+COS(RADIANS(G614))*COS(RADIANS(E606))*COS(RADIANS(S596))))&gt;90,0,$F$4*$F$5/E605^2*(SIN(RADIANS(G614))*SIN(RADIANS(E606))+COS(RADIANS(G614))*COS(RADIANS(E606))*COS(RADIANS(S596))))</f>
        <v>#DIV/0!</v>
      </c>
      <c r="T614" s="3" t="e">
        <f>IF(DEGREES(ACOS(SIN(RADIANS(G614))*SIN(RADIANS(E606))+COS(RADIANS(G614))*COS(RADIANS(E606))*COS(RADIANS(T596))))&gt;90,0,$F$4*$F$5/E605^2*(SIN(RADIANS(G614))*SIN(RADIANS(E606))+COS(RADIANS(G614))*COS(RADIANS(E606))*COS(RADIANS(T596))))</f>
        <v>#DIV/0!</v>
      </c>
      <c r="U614" s="3" t="e">
        <f>IF(DEGREES(ACOS(SIN(RADIANS(G614))*SIN(RADIANS(E606))+COS(RADIANS(G614))*COS(RADIANS(E606))*COS(RADIANS(U596))))&gt;90,0,$F$4*$F$5/E605^2*(SIN(RADIANS(G614))*SIN(RADIANS(E606))+COS(RADIANS(G614))*COS(RADIANS(E606))*COS(RADIANS(U596))))</f>
        <v>#DIV/0!</v>
      </c>
      <c r="V614" s="3" t="e">
        <f>IF(DEGREES(ACOS(SIN(RADIANS(G614))*SIN(RADIANS(E606))+COS(RADIANS(G614))*COS(RADIANS(E606))*COS(RADIANS(V596))))&gt;90,0,$F$4*$F$5/E605^2*(SIN(RADIANS(G614))*SIN(RADIANS(E606))+COS(RADIANS(G614))*COS(RADIANS(E606))*COS(RADIANS(V596))))</f>
        <v>#DIV/0!</v>
      </c>
      <c r="W614" s="3" t="e">
        <f>IF(DEGREES(ACOS(SIN(RADIANS(G614))*SIN(RADIANS(E606))+COS(RADIANS(G614))*COS(RADIANS(E606))*COS(RADIANS(W596))))&gt;90,0,$F$4*$F$5/E605^2*(SIN(RADIANS(G614))*SIN(RADIANS(E606))+COS(RADIANS(G614))*COS(RADIANS(E606))*COS(RADIANS(W596))))</f>
        <v>#DIV/0!</v>
      </c>
      <c r="X614" s="3" t="e">
        <f>IF(DEGREES(ACOS(SIN(RADIANS(G614))*SIN(RADIANS(E606))+COS(RADIANS(G614))*COS(RADIANS(E606))*COS(RADIANS(X596))))&gt;90,0,$F$4*$F$5/E605^2*(SIN(RADIANS(G614))*SIN(RADIANS(E606))+COS(RADIANS(G614))*COS(RADIANS(E606))*COS(RADIANS(X596))))</f>
        <v>#DIV/0!</v>
      </c>
      <c r="Y614" s="3" t="e">
        <f>IF(DEGREES(ACOS(SIN(RADIANS(G614))*SIN(RADIANS(E606))+COS(RADIANS(G614))*COS(RADIANS(E606))*COS(RADIANS(Y596))))&gt;90,0,$F$4*$F$5/E605^2*(SIN(RADIANS(G614))*SIN(RADIANS(E606))+COS(RADIANS(G614))*COS(RADIANS(E606))*COS(RADIANS(Y596))))</f>
        <v>#DIV/0!</v>
      </c>
      <c r="Z614" s="3" t="e">
        <f>IF(DEGREES(ACOS(SIN(RADIANS(G614))*SIN(RADIANS(E606))+COS(RADIANS(G614))*COS(RADIANS(E606))*COS(RADIANS(Z596))))&gt;90,0,$F$4*$F$5/E605^2*(SIN(RADIANS(G614))*SIN(RADIANS(E606))+COS(RADIANS(G614))*COS(RADIANS(E606))*COS(RADIANS(Z596))))</f>
        <v>#DIV/0!</v>
      </c>
      <c r="AA614" s="3" t="e">
        <f>IF(DEGREES(ACOS(SIN(RADIANS(G614))*SIN(RADIANS(E606))+COS(RADIANS(G614))*COS(RADIANS(E606))*COS(RADIANS(AA596))))&gt;90,0,$F$4*$F$5/E605^2*(SIN(RADIANS(G614))*SIN(RADIANS(E606))+COS(RADIANS(G614))*COS(RADIANS(E606))*COS(RADIANS(AA596))))</f>
        <v>#DIV/0!</v>
      </c>
      <c r="AB614" s="3" t="e">
        <f>IF(DEGREES(ACOS(SIN(RADIANS(G614))*SIN(RADIANS(E606))+COS(RADIANS(G614))*COS(RADIANS(E606))*COS(RADIANS(AB596))))&gt;90,0,$F$4*$F$5/E605^2*(SIN(RADIANS(G614))*SIN(RADIANS(E606))+COS(RADIANS(G614))*COS(RADIANS(E606))*COS(RADIANS(AB596))))</f>
        <v>#DIV/0!</v>
      </c>
      <c r="AC614" s="3" t="e">
        <f>IF(DEGREES(ACOS(SIN(RADIANS(G614))*SIN(RADIANS(E606))+COS(RADIANS(G614))*COS(RADIANS(E606))*COS(RADIANS(AC596))))&gt;90,0,$F$4*$F$5/E605^2*(SIN(RADIANS(G614))*SIN(RADIANS(E606))+COS(RADIANS(G614))*COS(RADIANS(E606))*COS(RADIANS(AC596))))</f>
        <v>#DIV/0!</v>
      </c>
      <c r="AD614" s="3" t="e">
        <f>IF(DEGREES(ACOS(SIN(RADIANS(G614))*SIN(RADIANS(E606))+COS(RADIANS(G614))*COS(RADIANS(E606))*COS(RADIANS(AD596))))&gt;90,0,$F$4*$F$5/E605^2*(SIN(RADIANS(G614))*SIN(RADIANS(E606))+COS(RADIANS(G614))*COS(RADIANS(E606))*COS(RADIANS(AD596))))</f>
        <v>#DIV/0!</v>
      </c>
      <c r="AE614" s="3" t="e">
        <f>IF(DEGREES(ACOS(SIN(RADIANS(G614))*SIN(RADIANS(E606))+COS(RADIANS(G614))*COS(RADIANS(E606))*COS(RADIANS(AE596))))&gt;90,0,$F$4*$F$5/E605^2*(SIN(RADIANS(G614))*SIN(RADIANS(E606))+COS(RADIANS(G614))*COS(RADIANS(E606))*COS(RADIANS(AE596))))</f>
        <v>#DIV/0!</v>
      </c>
      <c r="AF614" s="3" t="e">
        <f>IF(DEGREES(ACOS(SIN(RADIANS(G614))*SIN(RADIANS(E606))+COS(RADIANS(G614))*COS(RADIANS(E606))*COS(RADIANS(AF596))))&gt;90,0,$F$4*$F$5/E605^2*(SIN(RADIANS(G614))*SIN(RADIANS(E606))+COS(RADIANS(G614))*COS(RADIANS(E606))*COS(RADIANS(AF596))))</f>
        <v>#DIV/0!</v>
      </c>
      <c r="AG614" s="3" t="e">
        <f>IF(DEGREES(ACOS(SIN(RADIANS(G614))*SIN(RADIANS(E606))+COS(RADIANS(G614))*COS(RADIANS(E606))*COS(RADIANS(AG596))))&gt;90,0,$F$4*$F$5/E605^2*(SIN(RADIANS(G614))*SIN(RADIANS(E606))+COS(RADIANS(G614))*COS(RADIANS(E606))*COS(RADIANS(AG596))))</f>
        <v>#DIV/0!</v>
      </c>
      <c r="AH614" s="3" t="e">
        <f>IF(DEGREES(ACOS(SIN(RADIANS(G614))*SIN(RADIANS(E606))+COS(RADIANS(G614))*COS(RADIANS(E606))*COS(RADIANS(AH596))))&gt;90,0,$F$4*$F$5/E605^2*(SIN(RADIANS(G614))*SIN(RADIANS(E606))+COS(RADIANS(G614))*COS(RADIANS(E606))*COS(RADIANS(AH596))))</f>
        <v>#DIV/0!</v>
      </c>
      <c r="AI614" s="3" t="e">
        <f>IF(DEGREES(ACOS(SIN(RADIANS(G614))*SIN(RADIANS(E606))+COS(RADIANS(G614))*COS(RADIANS(E606))*COS(RADIANS(AI596))))&gt;90,0,$F$4*$F$5/E605^2*(SIN(RADIANS(G614))*SIN(RADIANS(E606))+COS(RADIANS(G614))*COS(RADIANS(E606))*COS(RADIANS(AI596))))</f>
        <v>#DIV/0!</v>
      </c>
      <c r="AJ614" s="3" t="e">
        <f>IF(DEGREES(ACOS(SIN(RADIANS(G614))*SIN(RADIANS(E606))+COS(RADIANS(G614))*COS(RADIANS(E606))*COS(RADIANS(AJ596))))&gt;90,0,$F$4*$F$5/E605^2*(SIN(RADIANS(G614))*SIN(RADIANS(E606))+COS(RADIANS(G614))*COS(RADIANS(E606))*COS(RADIANS(AJ596))))</f>
        <v>#DIV/0!</v>
      </c>
      <c r="AK614" s="3">
        <f>IF(DEGREES(ACOS(SIN(RADIANS(G614))*SIN(RADIANS(E606))+COS(RADIANS(G614))*COS(RADIANS(E606))*COS(RADIANS(AK596))))&gt;90,0,$F$4*$F$5/E605^2*(SIN(RADIANS(G614))*SIN(RADIANS(E606))+COS(RADIANS(G614))*COS(RADIANS(E606))*COS(RADIANS(AK596))))</f>
        <v>0</v>
      </c>
      <c r="AL614" s="3">
        <f>IF(DEGREES(ACOS(SIN(RADIANS(G614))*SIN(RADIANS(E606))+COS(RADIANS(G614))*COS(RADIANS(E606))*COS(RADIANS(AL596))))&gt;90,0,$F$4*$F$5/E605^2*(SIN(RADIANS(G614))*SIN(RADIANS(E606))+COS(RADIANS(G614))*COS(RADIANS(E606))*COS(RADIANS(AL596))))</f>
        <v>0</v>
      </c>
      <c r="AM614" s="3">
        <f>IF(DEGREES(ACOS(SIN(RADIANS(G614))*SIN(RADIANS(E606))+COS(RADIANS(G614))*COS(RADIANS(E606))*COS(RADIANS(AM596))))&gt;90,0,$F$4*$F$5/E605^2*(SIN(RADIANS(G614))*SIN(RADIANS(E606))+COS(RADIANS(G614))*COS(RADIANS(E606))*COS(RADIANS(AM596))))</f>
        <v>0</v>
      </c>
      <c r="AN614" s="3">
        <f>IF(DEGREES(ACOS(SIN(RADIANS(G614))*SIN(RADIANS(E606))+COS(RADIANS(G614))*COS(RADIANS(E606))*COS(RADIANS(AN596))))&gt;90,0,$F$4*$F$5/E605^2*(SIN(RADIANS(G614))*SIN(RADIANS(E606))+COS(RADIANS(G614))*COS(RADIANS(E606))*COS(RADIANS(AN596))))</f>
        <v>0</v>
      </c>
      <c r="AO614" s="3">
        <f>IF(DEGREES(ACOS(SIN(RADIANS(G614))*SIN(RADIANS(E606))+COS(RADIANS(G614))*COS(RADIANS(E606))*COS(RADIANS(AO596))))&gt;90,0,$F$4*$F$5/E605^2*(SIN(RADIANS(G614))*SIN(RADIANS(E606))+COS(RADIANS(G614))*COS(RADIANS(E606))*COS(RADIANS(AO596))))</f>
        <v>0</v>
      </c>
      <c r="AP614" s="3">
        <f>IF(DEGREES(ACOS(SIN(RADIANS(G614))*SIN(RADIANS(E606))+COS(RADIANS(G614))*COS(RADIANS(E606))*COS(RADIANS(AP596))))&gt;90,0,$F$4*$F$5/E605^2*(SIN(RADIANS(G614))*SIN(RADIANS(E606))+COS(RADIANS(G614))*COS(RADIANS(E606))*COS(RADIANS(AP596))))</f>
        <v>0</v>
      </c>
      <c r="AQ614" s="3">
        <f>IF(DEGREES(ACOS(SIN(RADIANS(G614))*SIN(RADIANS(E606))+COS(RADIANS(G614))*COS(RADIANS(E606))*COS(RADIANS(AQ596))))&gt;90,0,$F$4*$F$5/E605^2*(SIN(RADIANS(G614))*SIN(RADIANS(E606))+COS(RADIANS(G614))*COS(RADIANS(E606))*COS(RADIANS(AQ596))))</f>
        <v>0</v>
      </c>
      <c r="AR614" s="3">
        <f>IF(DEGREES(ACOS(SIN(RADIANS(G614))*SIN(RADIANS(E606))+COS(RADIANS(G614))*COS(RADIANS(E606))*COS(RADIANS(AR596))))&gt;90,0,$F$4*$F$5/E605^2*(SIN(RADIANS(G614))*SIN(RADIANS(E606))+COS(RADIANS(G614))*COS(RADIANS(E606))*COS(RADIANS(AR596))))</f>
        <v>0</v>
      </c>
    </row>
    <row r="615" spans="2:44" ht="15.75" customHeight="1" x14ac:dyDescent="0.2">
      <c r="G615" s="3">
        <v>-80</v>
      </c>
      <c r="I615" s="3">
        <f>IF(DEGREES(ACOS(SIN(RADIANS(G615))*SIN(RADIANS(E606))+COS(RADIANS(G615))*COS(RADIANS(E606))*COS(RADIANS(I596))))&gt;90,0,$F$4*$F$5/E605^2*(SIN(RADIANS(G615))*SIN(RADIANS(E606))+COS(RADIANS(G615))*COS(RADIANS(E606))*COS(RADIANS(I596))))</f>
        <v>0</v>
      </c>
      <c r="J615" s="3">
        <f>IF(DEGREES(ACOS(SIN(RADIANS(G615))*SIN(RADIANS(E606))+COS(RADIANS(G615))*COS(RADIANS(E606))*COS(RADIANS(J596))))&gt;90,0,$F$4*$F$5/E605^2*(SIN(RADIANS(G615))*SIN(RADIANS(E606))+COS(RADIANS(G615))*COS(RADIANS(E606))*COS(RADIANS(J596))))</f>
        <v>0</v>
      </c>
      <c r="K615" s="3">
        <f>IF(DEGREES(ACOS(SIN(RADIANS(G615))*SIN(RADIANS(E606))+COS(RADIANS(G615))*COS(RADIANS(E606))*COS(RADIANS(K596))))&gt;90,0,$F$4*$F$5/E605^2*(SIN(RADIANS(G615))*SIN(RADIANS(E606))+COS(RADIANS(G615))*COS(RADIANS(E606))*COS(RADIANS(K596))))</f>
        <v>0</v>
      </c>
      <c r="L615" s="3">
        <f>IF(DEGREES(ACOS(SIN(RADIANS(G615))*SIN(RADIANS(E606))+COS(RADIANS(G615))*COS(RADIANS(E606))*COS(RADIANS(L596))))&gt;90,0,$F$4*$F$5/E605^2*(SIN(RADIANS(G615))*SIN(RADIANS(E606))+COS(RADIANS(G615))*COS(RADIANS(E606))*COS(RADIANS(L596))))</f>
        <v>0</v>
      </c>
      <c r="M615" s="3">
        <f>IF(DEGREES(ACOS(SIN(RADIANS(G615))*SIN(RADIANS(E606))+COS(RADIANS(G615))*COS(RADIANS(E606))*COS(RADIANS(M596))))&gt;90,0,$F$4*$F$5/E605^2*(SIN(RADIANS(G615))*SIN(RADIANS(E606))+COS(RADIANS(G615))*COS(RADIANS(E606))*COS(RADIANS(M596))))</f>
        <v>0</v>
      </c>
      <c r="N615" s="3">
        <f>IF(DEGREES(ACOS(SIN(RADIANS(G615))*SIN(RADIANS(E606))+COS(RADIANS(G615))*COS(RADIANS(E606))*COS(RADIANS(N596))))&gt;90,0,$F$4*$F$5/E605^2*(SIN(RADIANS(G615))*SIN(RADIANS(E606))+COS(RADIANS(G615))*COS(RADIANS(E606))*COS(RADIANS(N596))))</f>
        <v>0</v>
      </c>
      <c r="O615" s="3">
        <f>IF(DEGREES(ACOS(SIN(RADIANS(G615))*SIN(RADIANS(E606))+COS(RADIANS(G615))*COS(RADIANS(E606))*COS(RADIANS(O596))))&gt;90,0,$F$4*$F$5/E605^2*(SIN(RADIANS(G615))*SIN(RADIANS(E606))+COS(RADIANS(G615))*COS(RADIANS(E606))*COS(RADIANS(O596))))</f>
        <v>0</v>
      </c>
      <c r="P615" s="3">
        <f>IF(DEGREES(ACOS(SIN(RADIANS(G615))*SIN(RADIANS(E606))+COS(RADIANS(G615))*COS(RADIANS(E606))*COS(RADIANS(P596))))&gt;90,0,$F$4*$F$5/E605^2*(SIN(RADIANS(G615))*SIN(RADIANS(E606))+COS(RADIANS(G615))*COS(RADIANS(E606))*COS(RADIANS(P596))))</f>
        <v>0</v>
      </c>
      <c r="Q615" s="3">
        <f>IF(DEGREES(ACOS(SIN(RADIANS(G615))*SIN(RADIANS(E606))+COS(RADIANS(G615))*COS(RADIANS(E606))*COS(RADIANS(Q596))))&gt;90,0,$F$4*$F$5/E605^2*(SIN(RADIANS(G615))*SIN(RADIANS(E606))+COS(RADIANS(G615))*COS(RADIANS(E606))*COS(RADIANS(Q596))))</f>
        <v>0</v>
      </c>
      <c r="R615" s="3" t="e">
        <f>IF(DEGREES(ACOS(SIN(RADIANS(G615))*SIN(RADIANS(E606))+COS(RADIANS(G615))*COS(RADIANS(E606))*COS(RADIANS(R596))))&gt;90,0,$F$4*$F$5/E605^2*(SIN(RADIANS(G615))*SIN(RADIANS(E606))+COS(RADIANS(G615))*COS(RADIANS(E606))*COS(RADIANS(R596))))</f>
        <v>#DIV/0!</v>
      </c>
      <c r="S615" s="3" t="e">
        <f>IF(DEGREES(ACOS(SIN(RADIANS(G615))*SIN(RADIANS(E606))+COS(RADIANS(G615))*COS(RADIANS(E606))*COS(RADIANS(S596))))&gt;90,0,$F$4*$F$5/E605^2*(SIN(RADIANS(G615))*SIN(RADIANS(E606))+COS(RADIANS(G615))*COS(RADIANS(E606))*COS(RADIANS(S596))))</f>
        <v>#DIV/0!</v>
      </c>
      <c r="T615" s="3" t="e">
        <f>IF(DEGREES(ACOS(SIN(RADIANS(G615))*SIN(RADIANS(E606))+COS(RADIANS(G615))*COS(RADIANS(E606))*COS(RADIANS(T596))))&gt;90,0,$F$4*$F$5/E605^2*(SIN(RADIANS(G615))*SIN(RADIANS(E606))+COS(RADIANS(G615))*COS(RADIANS(E606))*COS(RADIANS(T596))))</f>
        <v>#DIV/0!</v>
      </c>
      <c r="U615" s="3" t="e">
        <f>IF(DEGREES(ACOS(SIN(RADIANS(G615))*SIN(RADIANS(E606))+COS(RADIANS(G615))*COS(RADIANS(E606))*COS(RADIANS(U596))))&gt;90,0,$F$4*$F$5/E605^2*(SIN(RADIANS(G615))*SIN(RADIANS(E606))+COS(RADIANS(G615))*COS(RADIANS(E606))*COS(RADIANS(U596))))</f>
        <v>#DIV/0!</v>
      </c>
      <c r="V615" s="3" t="e">
        <f>IF(DEGREES(ACOS(SIN(RADIANS(G615))*SIN(RADIANS(E606))+COS(RADIANS(G615))*COS(RADIANS(E606))*COS(RADIANS(V596))))&gt;90,0,$F$4*$F$5/E605^2*(SIN(RADIANS(G615))*SIN(RADIANS(E606))+COS(RADIANS(G615))*COS(RADIANS(E606))*COS(RADIANS(V596))))</f>
        <v>#DIV/0!</v>
      </c>
      <c r="W615" s="3" t="e">
        <f>IF(DEGREES(ACOS(SIN(RADIANS(G615))*SIN(RADIANS(E606))+COS(RADIANS(G615))*COS(RADIANS(E606))*COS(RADIANS(W596))))&gt;90,0,$F$4*$F$5/E605^2*(SIN(RADIANS(G615))*SIN(RADIANS(E606))+COS(RADIANS(G615))*COS(RADIANS(E606))*COS(RADIANS(W596))))</f>
        <v>#DIV/0!</v>
      </c>
      <c r="X615" s="3" t="e">
        <f>IF(DEGREES(ACOS(SIN(RADIANS(G615))*SIN(RADIANS(E606))+COS(RADIANS(G615))*COS(RADIANS(E606))*COS(RADIANS(X596))))&gt;90,0,$F$4*$F$5/E605^2*(SIN(RADIANS(G615))*SIN(RADIANS(E606))+COS(RADIANS(G615))*COS(RADIANS(E606))*COS(RADIANS(X596))))</f>
        <v>#DIV/0!</v>
      </c>
      <c r="Y615" s="3" t="e">
        <f>IF(DEGREES(ACOS(SIN(RADIANS(G615))*SIN(RADIANS(E606))+COS(RADIANS(G615))*COS(RADIANS(E606))*COS(RADIANS(Y596))))&gt;90,0,$F$4*$F$5/E605^2*(SIN(RADIANS(G615))*SIN(RADIANS(E606))+COS(RADIANS(G615))*COS(RADIANS(E606))*COS(RADIANS(Y596))))</f>
        <v>#DIV/0!</v>
      </c>
      <c r="Z615" s="3" t="e">
        <f>IF(DEGREES(ACOS(SIN(RADIANS(G615))*SIN(RADIANS(E606))+COS(RADIANS(G615))*COS(RADIANS(E606))*COS(RADIANS(Z596))))&gt;90,0,$F$4*$F$5/E605^2*(SIN(RADIANS(G615))*SIN(RADIANS(E606))+COS(RADIANS(G615))*COS(RADIANS(E606))*COS(RADIANS(Z596))))</f>
        <v>#DIV/0!</v>
      </c>
      <c r="AA615" s="3" t="e">
        <f>IF(DEGREES(ACOS(SIN(RADIANS(G615))*SIN(RADIANS(E606))+COS(RADIANS(G615))*COS(RADIANS(E606))*COS(RADIANS(AA596))))&gt;90,0,$F$4*$F$5/E605^2*(SIN(RADIANS(G615))*SIN(RADIANS(E606))+COS(RADIANS(G615))*COS(RADIANS(E606))*COS(RADIANS(AA596))))</f>
        <v>#DIV/0!</v>
      </c>
      <c r="AB615" s="3" t="e">
        <f>IF(DEGREES(ACOS(SIN(RADIANS(G615))*SIN(RADIANS(E606))+COS(RADIANS(G615))*COS(RADIANS(E606))*COS(RADIANS(AB596))))&gt;90,0,$F$4*$F$5/E605^2*(SIN(RADIANS(G615))*SIN(RADIANS(E606))+COS(RADIANS(G615))*COS(RADIANS(E606))*COS(RADIANS(AB596))))</f>
        <v>#DIV/0!</v>
      </c>
      <c r="AC615" s="3" t="e">
        <f>IF(DEGREES(ACOS(SIN(RADIANS(G615))*SIN(RADIANS(E606))+COS(RADIANS(G615))*COS(RADIANS(E606))*COS(RADIANS(AC596))))&gt;90,0,$F$4*$F$5/E605^2*(SIN(RADIANS(G615))*SIN(RADIANS(E606))+COS(RADIANS(G615))*COS(RADIANS(E606))*COS(RADIANS(AC596))))</f>
        <v>#DIV/0!</v>
      </c>
      <c r="AD615" s="3" t="e">
        <f>IF(DEGREES(ACOS(SIN(RADIANS(G615))*SIN(RADIANS(E606))+COS(RADIANS(G615))*COS(RADIANS(E606))*COS(RADIANS(AD596))))&gt;90,0,$F$4*$F$5/E605^2*(SIN(RADIANS(G615))*SIN(RADIANS(E606))+COS(RADIANS(G615))*COS(RADIANS(E606))*COS(RADIANS(AD596))))</f>
        <v>#DIV/0!</v>
      </c>
      <c r="AE615" s="3" t="e">
        <f>IF(DEGREES(ACOS(SIN(RADIANS(G615))*SIN(RADIANS(E606))+COS(RADIANS(G615))*COS(RADIANS(E606))*COS(RADIANS(AE596))))&gt;90,0,$F$4*$F$5/E605^2*(SIN(RADIANS(G615))*SIN(RADIANS(E606))+COS(RADIANS(G615))*COS(RADIANS(E606))*COS(RADIANS(AE596))))</f>
        <v>#DIV/0!</v>
      </c>
      <c r="AF615" s="3" t="e">
        <f>IF(DEGREES(ACOS(SIN(RADIANS(G615))*SIN(RADIANS(E606))+COS(RADIANS(G615))*COS(RADIANS(E606))*COS(RADIANS(AF596))))&gt;90,0,$F$4*$F$5/E605^2*(SIN(RADIANS(G615))*SIN(RADIANS(E606))+COS(RADIANS(G615))*COS(RADIANS(E606))*COS(RADIANS(AF596))))</f>
        <v>#DIV/0!</v>
      </c>
      <c r="AG615" s="3" t="e">
        <f>IF(DEGREES(ACOS(SIN(RADIANS(G615))*SIN(RADIANS(E606))+COS(RADIANS(G615))*COS(RADIANS(E606))*COS(RADIANS(AG596))))&gt;90,0,$F$4*$F$5/E605^2*(SIN(RADIANS(G615))*SIN(RADIANS(E606))+COS(RADIANS(G615))*COS(RADIANS(E606))*COS(RADIANS(AG596))))</f>
        <v>#DIV/0!</v>
      </c>
      <c r="AH615" s="3" t="e">
        <f>IF(DEGREES(ACOS(SIN(RADIANS(G615))*SIN(RADIANS(E606))+COS(RADIANS(G615))*COS(RADIANS(E606))*COS(RADIANS(AH596))))&gt;90,0,$F$4*$F$5/E605^2*(SIN(RADIANS(G615))*SIN(RADIANS(E606))+COS(RADIANS(G615))*COS(RADIANS(E606))*COS(RADIANS(AH596))))</f>
        <v>#DIV/0!</v>
      </c>
      <c r="AI615" s="3" t="e">
        <f>IF(DEGREES(ACOS(SIN(RADIANS(G615))*SIN(RADIANS(E606))+COS(RADIANS(G615))*COS(RADIANS(E606))*COS(RADIANS(AI596))))&gt;90,0,$F$4*$F$5/E605^2*(SIN(RADIANS(G615))*SIN(RADIANS(E606))+COS(RADIANS(G615))*COS(RADIANS(E606))*COS(RADIANS(AI596))))</f>
        <v>#DIV/0!</v>
      </c>
      <c r="AJ615" s="3" t="e">
        <f>IF(DEGREES(ACOS(SIN(RADIANS(G615))*SIN(RADIANS(E606))+COS(RADIANS(G615))*COS(RADIANS(E606))*COS(RADIANS(AJ596))))&gt;90,0,$F$4*$F$5/E605^2*(SIN(RADIANS(G615))*SIN(RADIANS(E606))+COS(RADIANS(G615))*COS(RADIANS(E606))*COS(RADIANS(AJ596))))</f>
        <v>#DIV/0!</v>
      </c>
      <c r="AK615" s="3">
        <f>IF(DEGREES(ACOS(SIN(RADIANS(G615))*SIN(RADIANS(E606))+COS(RADIANS(G615))*COS(RADIANS(E606))*COS(RADIANS(AK596))))&gt;90,0,$F$4*$F$5/E605^2*(SIN(RADIANS(G615))*SIN(RADIANS(E606))+COS(RADIANS(G615))*COS(RADIANS(E606))*COS(RADIANS(AK596))))</f>
        <v>0</v>
      </c>
      <c r="AL615" s="3">
        <f>IF(DEGREES(ACOS(SIN(RADIANS(G615))*SIN(RADIANS(E606))+COS(RADIANS(G615))*COS(RADIANS(E606))*COS(RADIANS(AL596))))&gt;90,0,$F$4*$F$5/E605^2*(SIN(RADIANS(G615))*SIN(RADIANS(E606))+COS(RADIANS(G615))*COS(RADIANS(E606))*COS(RADIANS(AL596))))</f>
        <v>0</v>
      </c>
      <c r="AM615" s="3">
        <f>IF(DEGREES(ACOS(SIN(RADIANS(G615))*SIN(RADIANS(E606))+COS(RADIANS(G615))*COS(RADIANS(E606))*COS(RADIANS(AM596))))&gt;90,0,$F$4*$F$5/E605^2*(SIN(RADIANS(G615))*SIN(RADIANS(E606))+COS(RADIANS(G615))*COS(RADIANS(E606))*COS(RADIANS(AM596))))</f>
        <v>0</v>
      </c>
      <c r="AN615" s="3">
        <f>IF(DEGREES(ACOS(SIN(RADIANS(G615))*SIN(RADIANS(E606))+COS(RADIANS(G615))*COS(RADIANS(E606))*COS(RADIANS(AN596))))&gt;90,0,$F$4*$F$5/E605^2*(SIN(RADIANS(G615))*SIN(RADIANS(E606))+COS(RADIANS(G615))*COS(RADIANS(E606))*COS(RADIANS(AN596))))</f>
        <v>0</v>
      </c>
      <c r="AO615" s="3">
        <f>IF(DEGREES(ACOS(SIN(RADIANS(G615))*SIN(RADIANS(E606))+COS(RADIANS(G615))*COS(RADIANS(E606))*COS(RADIANS(AO596))))&gt;90,0,$F$4*$F$5/E605^2*(SIN(RADIANS(G615))*SIN(RADIANS(E606))+COS(RADIANS(G615))*COS(RADIANS(E606))*COS(RADIANS(AO596))))</f>
        <v>0</v>
      </c>
      <c r="AP615" s="3">
        <f>IF(DEGREES(ACOS(SIN(RADIANS(G615))*SIN(RADIANS(E606))+COS(RADIANS(G615))*COS(RADIANS(E606))*COS(RADIANS(AP596))))&gt;90,0,$F$4*$F$5/E605^2*(SIN(RADIANS(G615))*SIN(RADIANS(E606))+COS(RADIANS(G615))*COS(RADIANS(E606))*COS(RADIANS(AP596))))</f>
        <v>0</v>
      </c>
      <c r="AQ615" s="3">
        <f>IF(DEGREES(ACOS(SIN(RADIANS(G615))*SIN(RADIANS(E606))+COS(RADIANS(G615))*COS(RADIANS(E606))*COS(RADIANS(AQ596))))&gt;90,0,$F$4*$F$5/E605^2*(SIN(RADIANS(G615))*SIN(RADIANS(E606))+COS(RADIANS(G615))*COS(RADIANS(E606))*COS(RADIANS(AQ596))))</f>
        <v>0</v>
      </c>
      <c r="AR615" s="3">
        <f>IF(DEGREES(ACOS(SIN(RADIANS(G615))*SIN(RADIANS(E606))+COS(RADIANS(G615))*COS(RADIANS(E606))*COS(RADIANS(AR596))))&gt;90,0,$F$4*$F$5/E605^2*(SIN(RADIANS(G615))*SIN(RADIANS(E606))+COS(RADIANS(G615))*COS(RADIANS(E606))*COS(RADIANS(AR596))))</f>
        <v>0</v>
      </c>
    </row>
    <row r="616" spans="2:44" ht="15.75" customHeight="1" x14ac:dyDescent="0.2">
      <c r="G616" s="3">
        <v>-90</v>
      </c>
      <c r="I616" s="3" t="e">
        <f>IF(DEGREES(ACOS(SIN(RADIANS(G616))*SIN(RADIANS(E606))+COS(RADIANS(G616))*COS(RADIANS(E606))*COS(RADIANS(I596))))&gt;90,0,$F$4*$F$5/E605^2*(SIN(RADIANS(G616))*SIN(RADIANS(E606))+COS(RADIANS(G616))*COS(RADIANS(E606))*COS(RADIANS(I596))))</f>
        <v>#DIV/0!</v>
      </c>
      <c r="J616" s="3" t="e">
        <f>IF(DEGREES(ACOS(SIN(RADIANS(G616))*SIN(RADIANS(E606))+COS(RADIANS(G616))*COS(RADIANS(E606))*COS(RADIANS(J596))))&gt;90,0,$F$4*$F$5/E605^2*(SIN(RADIANS(G616))*SIN(RADIANS(E606))+COS(RADIANS(G616))*COS(RADIANS(E606))*COS(RADIANS(J596))))</f>
        <v>#DIV/0!</v>
      </c>
      <c r="K616" s="3" t="e">
        <f>IF(DEGREES(ACOS(SIN(RADIANS(G616))*SIN(RADIANS(E606))+COS(RADIANS(G616))*COS(RADIANS(E606))*COS(RADIANS(K596))))&gt;90,0,$F$4*$F$5/E605^2*(SIN(RADIANS(G616))*SIN(RADIANS(E606))+COS(RADIANS(G616))*COS(RADIANS(E606))*COS(RADIANS(K596))))</f>
        <v>#DIV/0!</v>
      </c>
      <c r="L616" s="3" t="e">
        <f>IF(DEGREES(ACOS(SIN(RADIANS(G616))*SIN(RADIANS(E606))+COS(RADIANS(G616))*COS(RADIANS(E606))*COS(RADIANS(L596))))&gt;90,0,$F$4*$F$5/E605^2*(SIN(RADIANS(G616))*SIN(RADIANS(E606))+COS(RADIANS(G616))*COS(RADIANS(E606))*COS(RADIANS(L596))))</f>
        <v>#DIV/0!</v>
      </c>
      <c r="M616" s="3" t="e">
        <f>IF(DEGREES(ACOS(SIN(RADIANS(G616))*SIN(RADIANS(E606))+COS(RADIANS(G616))*COS(RADIANS(E606))*COS(RADIANS(M596))))&gt;90,0,$F$4*$F$5/E605^2*(SIN(RADIANS(G616))*SIN(RADIANS(E606))+COS(RADIANS(G616))*COS(RADIANS(E606))*COS(RADIANS(M596))))</f>
        <v>#DIV/0!</v>
      </c>
      <c r="N616" s="3" t="e">
        <f>IF(DEGREES(ACOS(SIN(RADIANS(G616))*SIN(RADIANS(E606))+COS(RADIANS(G616))*COS(RADIANS(E606))*COS(RADIANS(N596))))&gt;90,0,$F$4*$F$5/E605^2*(SIN(RADIANS(G616))*SIN(RADIANS(E606))+COS(RADIANS(G616))*COS(RADIANS(E606))*COS(RADIANS(N596))))</f>
        <v>#DIV/0!</v>
      </c>
      <c r="O616" s="3" t="e">
        <f>IF(DEGREES(ACOS(SIN(RADIANS(G616))*SIN(RADIANS(E606))+COS(RADIANS(G616))*COS(RADIANS(E606))*COS(RADIANS(O596))))&gt;90,0,$F$4*$F$5/E605^2*(SIN(RADIANS(G616))*SIN(RADIANS(E606))+COS(RADIANS(G616))*COS(RADIANS(E606))*COS(RADIANS(O596))))</f>
        <v>#DIV/0!</v>
      </c>
      <c r="P616" s="3" t="e">
        <f>IF(DEGREES(ACOS(SIN(RADIANS(G616))*SIN(RADIANS(E606))+COS(RADIANS(G616))*COS(RADIANS(E606))*COS(RADIANS(P596))))&gt;90,0,$F$4*$F$5/E605^2*(SIN(RADIANS(G616))*SIN(RADIANS(E606))+COS(RADIANS(G616))*COS(RADIANS(E606))*COS(RADIANS(P596))))</f>
        <v>#DIV/0!</v>
      </c>
      <c r="Q616" s="3" t="e">
        <f>IF(DEGREES(ACOS(SIN(RADIANS(G616))*SIN(RADIANS(E606))+COS(RADIANS(G616))*COS(RADIANS(E606))*COS(RADIANS(Q596))))&gt;90,0,$F$4*$F$5/E605^2*(SIN(RADIANS(G616))*SIN(RADIANS(E606))+COS(RADIANS(G616))*COS(RADIANS(E606))*COS(RADIANS(Q596))))</f>
        <v>#DIV/0!</v>
      </c>
      <c r="R616" s="3" t="e">
        <f>IF(DEGREES(ACOS(SIN(RADIANS(G616))*SIN(RADIANS(E606))+COS(RADIANS(G616))*COS(RADIANS(E606))*COS(RADIANS(R596))))&gt;90,0,$F$4*$F$5/E605^2*(SIN(RADIANS(G616))*SIN(RADIANS(E606))+COS(RADIANS(G616))*COS(RADIANS(E606))*COS(RADIANS(R596))))</f>
        <v>#DIV/0!</v>
      </c>
      <c r="S616" s="3" t="e">
        <f>IF(DEGREES(ACOS(SIN(RADIANS(G616))*SIN(RADIANS(E606))+COS(RADIANS(G616))*COS(RADIANS(E606))*COS(RADIANS(S596))))&gt;90,0,$F$4*$F$5/E605^2*(SIN(RADIANS(G616))*SIN(RADIANS(E606))+COS(RADIANS(G616))*COS(RADIANS(E606))*COS(RADIANS(S596))))</f>
        <v>#DIV/0!</v>
      </c>
      <c r="T616" s="3" t="e">
        <f>IF(DEGREES(ACOS(SIN(RADIANS(G616))*SIN(RADIANS(E606))+COS(RADIANS(G616))*COS(RADIANS(E606))*COS(RADIANS(T596))))&gt;90,0,$F$4*$F$5/E605^2*(SIN(RADIANS(G616))*SIN(RADIANS(E606))+COS(RADIANS(G616))*COS(RADIANS(E606))*COS(RADIANS(T596))))</f>
        <v>#DIV/0!</v>
      </c>
      <c r="U616" s="3" t="e">
        <f>IF(DEGREES(ACOS(SIN(RADIANS(G616))*SIN(RADIANS(E606))+COS(RADIANS(G616))*COS(RADIANS(E606))*COS(RADIANS(U596))))&gt;90,0,$F$4*$F$5/E605^2*(SIN(RADIANS(G616))*SIN(RADIANS(E606))+COS(RADIANS(G616))*COS(RADIANS(E606))*COS(RADIANS(U596))))</f>
        <v>#DIV/0!</v>
      </c>
      <c r="V616" s="3" t="e">
        <f>IF(DEGREES(ACOS(SIN(RADIANS(G616))*SIN(RADIANS(E606))+COS(RADIANS(G616))*COS(RADIANS(E606))*COS(RADIANS(V596))))&gt;90,0,$F$4*$F$5/E605^2*(SIN(RADIANS(G616))*SIN(RADIANS(E606))+COS(RADIANS(G616))*COS(RADIANS(E606))*COS(RADIANS(V596))))</f>
        <v>#DIV/0!</v>
      </c>
      <c r="W616" s="3" t="e">
        <f>IF(DEGREES(ACOS(SIN(RADIANS(G616))*SIN(RADIANS(E606))+COS(RADIANS(G616))*COS(RADIANS(E606))*COS(RADIANS(W596))))&gt;90,0,$F$4*$F$5/E605^2*(SIN(RADIANS(G616))*SIN(RADIANS(E606))+COS(RADIANS(G616))*COS(RADIANS(E606))*COS(RADIANS(W596))))</f>
        <v>#DIV/0!</v>
      </c>
      <c r="X616" s="3" t="e">
        <f>IF(DEGREES(ACOS(SIN(RADIANS(G616))*SIN(RADIANS(E606))+COS(RADIANS(G616))*COS(RADIANS(E606))*COS(RADIANS(X596))))&gt;90,0,$F$4*$F$5/E605^2*(SIN(RADIANS(G616))*SIN(RADIANS(E606))+COS(RADIANS(G616))*COS(RADIANS(E606))*COS(RADIANS(X596))))</f>
        <v>#DIV/0!</v>
      </c>
      <c r="Y616" s="3" t="e">
        <f>IF(DEGREES(ACOS(SIN(RADIANS(G616))*SIN(RADIANS(E606))+COS(RADIANS(G616))*COS(RADIANS(E606))*COS(RADIANS(Y596))))&gt;90,0,$F$4*$F$5/E605^2*(SIN(RADIANS(G616))*SIN(RADIANS(E606))+COS(RADIANS(G616))*COS(RADIANS(E606))*COS(RADIANS(Y596))))</f>
        <v>#DIV/0!</v>
      </c>
      <c r="Z616" s="3" t="e">
        <f>IF(DEGREES(ACOS(SIN(RADIANS(G616))*SIN(RADIANS(E606))+COS(RADIANS(G616))*COS(RADIANS(E606))*COS(RADIANS(Z596))))&gt;90,0,$F$4*$F$5/E605^2*(SIN(RADIANS(G616))*SIN(RADIANS(E606))+COS(RADIANS(G616))*COS(RADIANS(E606))*COS(RADIANS(Z596))))</f>
        <v>#DIV/0!</v>
      </c>
      <c r="AA616" s="3" t="e">
        <f>IF(DEGREES(ACOS(SIN(RADIANS(G616))*SIN(RADIANS(E606))+COS(RADIANS(G616))*COS(RADIANS(E606))*COS(RADIANS(AA596))))&gt;90,0,$F$4*$F$5/E605^2*(SIN(RADIANS(G616))*SIN(RADIANS(E606))+COS(RADIANS(G616))*COS(RADIANS(E606))*COS(RADIANS(AA596))))</f>
        <v>#DIV/0!</v>
      </c>
      <c r="AB616" s="3" t="e">
        <f>IF(DEGREES(ACOS(SIN(RADIANS(G616))*SIN(RADIANS(E606))+COS(RADIANS(G616))*COS(RADIANS(E606))*COS(RADIANS(AB596))))&gt;90,0,$F$4*$F$5/E605^2*(SIN(RADIANS(G616))*SIN(RADIANS(E606))+COS(RADIANS(G616))*COS(RADIANS(E606))*COS(RADIANS(AB596))))</f>
        <v>#DIV/0!</v>
      </c>
      <c r="AC616" s="3" t="e">
        <f>IF(DEGREES(ACOS(SIN(RADIANS(G616))*SIN(RADIANS(E606))+COS(RADIANS(G616))*COS(RADIANS(E606))*COS(RADIANS(AC596))))&gt;90,0,$F$4*$F$5/E605^2*(SIN(RADIANS(G616))*SIN(RADIANS(E606))+COS(RADIANS(G616))*COS(RADIANS(E606))*COS(RADIANS(AC596))))</f>
        <v>#DIV/0!</v>
      </c>
      <c r="AD616" s="3" t="e">
        <f>IF(DEGREES(ACOS(SIN(RADIANS(G616))*SIN(RADIANS(E606))+COS(RADIANS(G616))*COS(RADIANS(E606))*COS(RADIANS(AD596))))&gt;90,0,$F$4*$F$5/E605^2*(SIN(RADIANS(G616))*SIN(RADIANS(E606))+COS(RADIANS(G616))*COS(RADIANS(E606))*COS(RADIANS(AD596))))</f>
        <v>#DIV/0!</v>
      </c>
      <c r="AE616" s="3" t="e">
        <f>IF(DEGREES(ACOS(SIN(RADIANS(G616))*SIN(RADIANS(E606))+COS(RADIANS(G616))*COS(RADIANS(E606))*COS(RADIANS(AE596))))&gt;90,0,$F$4*$F$5/E605^2*(SIN(RADIANS(G616))*SIN(RADIANS(E606))+COS(RADIANS(G616))*COS(RADIANS(E606))*COS(RADIANS(AE596))))</f>
        <v>#DIV/0!</v>
      </c>
      <c r="AF616" s="3" t="e">
        <f>IF(DEGREES(ACOS(SIN(RADIANS(G616))*SIN(RADIANS(E606))+COS(RADIANS(G616))*COS(RADIANS(E606))*COS(RADIANS(AF596))))&gt;90,0,$F$4*$F$5/E605^2*(SIN(RADIANS(G616))*SIN(RADIANS(E606))+COS(RADIANS(G616))*COS(RADIANS(E606))*COS(RADIANS(AF596))))</f>
        <v>#DIV/0!</v>
      </c>
      <c r="AG616" s="3" t="e">
        <f>IF(DEGREES(ACOS(SIN(RADIANS(G616))*SIN(RADIANS(E606))+COS(RADIANS(G616))*COS(RADIANS(E606))*COS(RADIANS(AG596))))&gt;90,0,$F$4*$F$5/E605^2*(SIN(RADIANS(G616))*SIN(RADIANS(E606))+COS(RADIANS(G616))*COS(RADIANS(E606))*COS(RADIANS(AG596))))</f>
        <v>#DIV/0!</v>
      </c>
      <c r="AH616" s="3" t="e">
        <f>IF(DEGREES(ACOS(SIN(RADIANS(G616))*SIN(RADIANS(E606))+COS(RADIANS(G616))*COS(RADIANS(E606))*COS(RADIANS(AH596))))&gt;90,0,$F$4*$F$5/E605^2*(SIN(RADIANS(G616))*SIN(RADIANS(E606))+COS(RADIANS(G616))*COS(RADIANS(E606))*COS(RADIANS(AH596))))</f>
        <v>#DIV/0!</v>
      </c>
      <c r="AI616" s="3" t="e">
        <f>IF(DEGREES(ACOS(SIN(RADIANS(G616))*SIN(RADIANS(E606))+COS(RADIANS(G616))*COS(RADIANS(E606))*COS(RADIANS(AI596))))&gt;90,0,$F$4*$F$5/E605^2*(SIN(RADIANS(G616))*SIN(RADIANS(E606))+COS(RADIANS(G616))*COS(RADIANS(E606))*COS(RADIANS(AI596))))</f>
        <v>#DIV/0!</v>
      </c>
      <c r="AJ616" s="3" t="e">
        <f>IF(DEGREES(ACOS(SIN(RADIANS(G616))*SIN(RADIANS(E606))+COS(RADIANS(G616))*COS(RADIANS(E606))*COS(RADIANS(AJ596))))&gt;90,0,$F$4*$F$5/E605^2*(SIN(RADIANS(G616))*SIN(RADIANS(E606))+COS(RADIANS(G616))*COS(RADIANS(E606))*COS(RADIANS(AJ596))))</f>
        <v>#DIV/0!</v>
      </c>
      <c r="AK616" s="3" t="e">
        <f>IF(DEGREES(ACOS(SIN(RADIANS(G616))*SIN(RADIANS(E606))+COS(RADIANS(G616))*COS(RADIANS(E606))*COS(RADIANS(AK596))))&gt;90,0,$F$4*$F$5/E605^2*(SIN(RADIANS(G616))*SIN(RADIANS(E606))+COS(RADIANS(G616))*COS(RADIANS(E606))*COS(RADIANS(AK596))))</f>
        <v>#DIV/0!</v>
      </c>
      <c r="AL616" s="3" t="e">
        <f>IF(DEGREES(ACOS(SIN(RADIANS(G616))*SIN(RADIANS(E606))+COS(RADIANS(G616))*COS(RADIANS(E606))*COS(RADIANS(AL596))))&gt;90,0,$F$4*$F$5/E605^2*(SIN(RADIANS(G616))*SIN(RADIANS(E606))+COS(RADIANS(G616))*COS(RADIANS(E606))*COS(RADIANS(AL596))))</f>
        <v>#DIV/0!</v>
      </c>
      <c r="AM616" s="3" t="e">
        <f>IF(DEGREES(ACOS(SIN(RADIANS(G616))*SIN(RADIANS(E606))+COS(RADIANS(G616))*COS(RADIANS(E606))*COS(RADIANS(AM596))))&gt;90,0,$F$4*$F$5/E605^2*(SIN(RADIANS(G616))*SIN(RADIANS(E606))+COS(RADIANS(G616))*COS(RADIANS(E606))*COS(RADIANS(AM596))))</f>
        <v>#DIV/0!</v>
      </c>
      <c r="AN616" s="3" t="e">
        <f>IF(DEGREES(ACOS(SIN(RADIANS(G616))*SIN(RADIANS(E606))+COS(RADIANS(G616))*COS(RADIANS(E606))*COS(RADIANS(AN596))))&gt;90,0,$F$4*$F$5/E605^2*(SIN(RADIANS(G616))*SIN(RADIANS(E606))+COS(RADIANS(G616))*COS(RADIANS(E606))*COS(RADIANS(AN596))))</f>
        <v>#DIV/0!</v>
      </c>
      <c r="AO616" s="3" t="e">
        <f>IF(DEGREES(ACOS(SIN(RADIANS(G616))*SIN(RADIANS(E606))+COS(RADIANS(G616))*COS(RADIANS(E606))*COS(RADIANS(AO596))))&gt;90,0,$F$4*$F$5/E605^2*(SIN(RADIANS(G616))*SIN(RADIANS(E606))+COS(RADIANS(G616))*COS(RADIANS(E606))*COS(RADIANS(AO596))))</f>
        <v>#DIV/0!</v>
      </c>
      <c r="AP616" s="3" t="e">
        <f>IF(DEGREES(ACOS(SIN(RADIANS(G616))*SIN(RADIANS(E606))+COS(RADIANS(G616))*COS(RADIANS(E606))*COS(RADIANS(AP596))))&gt;90,0,$F$4*$F$5/E605^2*(SIN(RADIANS(G616))*SIN(RADIANS(E606))+COS(RADIANS(G616))*COS(RADIANS(E606))*COS(RADIANS(AP596))))</f>
        <v>#DIV/0!</v>
      </c>
      <c r="AQ616" s="3" t="e">
        <f>IF(DEGREES(ACOS(SIN(RADIANS(G616))*SIN(RADIANS(E606))+COS(RADIANS(G616))*COS(RADIANS(E606))*COS(RADIANS(AQ596))))&gt;90,0,$F$4*$F$5/E605^2*(SIN(RADIANS(G616))*SIN(RADIANS(E606))+COS(RADIANS(G616))*COS(RADIANS(E606))*COS(RADIANS(AQ596))))</f>
        <v>#DIV/0!</v>
      </c>
      <c r="AR616" s="3" t="e">
        <f>IF(DEGREES(ACOS(SIN(RADIANS(G616))*SIN(RADIANS(E606))+COS(RADIANS(G616))*COS(RADIANS(E606))*COS(RADIANS(AR596))))&gt;90,0,$F$4*$F$5/E605^2*(SIN(RADIANS(G616))*SIN(RADIANS(E606))+COS(RADIANS(G616))*COS(RADIANS(E606))*COS(RADIANS(AR596))))</f>
        <v>#DIV/0!</v>
      </c>
    </row>
    <row r="617" spans="2:44" ht="15.75" customHeight="1" x14ac:dyDescent="0.2"/>
    <row r="618" spans="2:44" ht="15.75" customHeight="1" x14ac:dyDescent="0.2">
      <c r="H618" s="3" t="s">
        <v>771</v>
      </c>
      <c r="I618" s="3">
        <v>180</v>
      </c>
      <c r="J618" s="3">
        <v>170</v>
      </c>
      <c r="K618" s="3">
        <v>160</v>
      </c>
      <c r="L618" s="3">
        <v>150</v>
      </c>
      <c r="M618" s="3">
        <v>140</v>
      </c>
      <c r="N618" s="3">
        <v>130</v>
      </c>
      <c r="O618" s="3">
        <v>120</v>
      </c>
      <c r="P618" s="3">
        <v>110</v>
      </c>
      <c r="Q618" s="3">
        <v>100</v>
      </c>
      <c r="R618" s="3">
        <v>90</v>
      </c>
      <c r="S618" s="3">
        <v>80</v>
      </c>
      <c r="T618" s="3">
        <v>70</v>
      </c>
      <c r="U618" s="3">
        <v>60</v>
      </c>
      <c r="V618" s="3">
        <v>50</v>
      </c>
      <c r="W618" s="3">
        <v>40</v>
      </c>
      <c r="X618" s="3">
        <v>30</v>
      </c>
      <c r="Y618" s="3">
        <v>20</v>
      </c>
      <c r="Z618" s="3">
        <v>10</v>
      </c>
      <c r="AA618" s="3">
        <v>0</v>
      </c>
      <c r="AB618" s="3">
        <v>-10</v>
      </c>
      <c r="AC618" s="3">
        <v>-20</v>
      </c>
      <c r="AD618" s="3">
        <v>-30</v>
      </c>
      <c r="AE618" s="3">
        <v>-40</v>
      </c>
      <c r="AF618" s="3">
        <v>-50</v>
      </c>
      <c r="AG618" s="3">
        <v>-60</v>
      </c>
      <c r="AH618" s="3">
        <v>-70</v>
      </c>
      <c r="AI618" s="3">
        <v>-80</v>
      </c>
      <c r="AJ618" s="3">
        <v>-90</v>
      </c>
      <c r="AK618" s="3">
        <v>-100</v>
      </c>
      <c r="AL618" s="3">
        <v>-110</v>
      </c>
      <c r="AM618" s="3">
        <v>-120</v>
      </c>
      <c r="AN618" s="3">
        <v>-130</v>
      </c>
      <c r="AO618" s="3">
        <v>-140</v>
      </c>
      <c r="AP618" s="3">
        <v>-150</v>
      </c>
      <c r="AQ618" s="3">
        <v>-160</v>
      </c>
      <c r="AR618" s="3">
        <v>-170</v>
      </c>
    </row>
    <row r="619" spans="2:44" ht="15.75" customHeight="1" x14ac:dyDescent="0.2">
      <c r="H619" s="3" t="s">
        <v>782</v>
      </c>
      <c r="I619" s="3">
        <f>IF(ABS(I618-E631)&gt;180,IF(ABS(I618-E631)&gt;360,ABS(I618-E631)-360,360-ABS(I618-E631)),ABS(I618-E631))</f>
        <v>180</v>
      </c>
      <c r="J619" s="3">
        <f>IF(ABS(J618-E631)&gt;180,IF(ABS(J618-E631)&gt;360,ABS(J618-E631)-360,360-ABS(J618-E631)),ABS(J618-E631))</f>
        <v>170</v>
      </c>
      <c r="K619" s="3">
        <f>IF(ABS(K618-E631)&gt;180,IF(ABS(K618-E631)&gt;360,ABS(K618-E631)-360,360-ABS(K618-E631)),ABS(K618-E631))</f>
        <v>160</v>
      </c>
      <c r="L619" s="3">
        <f>IF(ABS(L618-E631)&gt;180,IF(ABS(L618-E631)&gt;360,ABS(L618-E631)-360,360-ABS(L618-E631)),ABS(L618-E631))</f>
        <v>150</v>
      </c>
      <c r="M619" s="3">
        <f>IF(ABS(M618-E631)&gt;180,IF(ABS(M618-E631)&gt;360,ABS(M618-E631)-360,360-ABS(M618-E631)),ABS(M618-E631))</f>
        <v>140</v>
      </c>
      <c r="N619" s="3">
        <f>IF(ABS(N618-E631)&gt;180,IF(ABS(N618-E631)&gt;360,ABS(N618-E631)-360,360-ABS(N618-E631)),ABS(N618-E631))</f>
        <v>130</v>
      </c>
      <c r="O619" s="3">
        <f>IF(ABS(O618-E631)&gt;180,IF(ABS(O618-E631)&gt;360,ABS(O618-E631)-360,360-ABS(O618-E631)),ABS(O618-E631))</f>
        <v>120</v>
      </c>
      <c r="P619" s="3">
        <f>IF(ABS(P618-E631)&gt;180,IF(ABS(P618-E631)&gt;360,ABS(P618-E631)-360,360-ABS(P618-E631)),ABS(P618-E631))</f>
        <v>110</v>
      </c>
      <c r="Q619" s="3">
        <f>IF(ABS(Q618-E631)&gt;180,IF(ABS(Q618-E631)&gt;360,ABS(Q618-E631)-360,360-ABS(Q618-E631)),ABS(Q618-E631))</f>
        <v>100</v>
      </c>
      <c r="R619" s="3">
        <f>IF(ABS(R618-E631)&gt;180,IF(ABS(R618-E631)&gt;360,ABS(R618-E631)-360,360-ABS(R618-E631)),ABS(R618-E631))</f>
        <v>90</v>
      </c>
      <c r="S619" s="3">
        <f>IF(ABS(S618-E631)&gt;180,IF(ABS(S618-E631)&gt;360,ABS(S618-E631)-360,360-ABS(S618-E631)),ABS(S618-E631))</f>
        <v>80</v>
      </c>
      <c r="T619" s="3">
        <f>IF(ABS(T618-E631)&gt;180,IF(ABS(T618-E631)&gt;360,ABS(T618-E631)-360,360-ABS(T618-E631)),ABS(T618-E631))</f>
        <v>70</v>
      </c>
      <c r="U619" s="3">
        <f>IF(ABS(U618-E631)&gt;180,IF(ABS(U618-E631)&gt;360,ABS(U618-E631)-360,360-ABS(U618-E631)),ABS(U618-E631))</f>
        <v>60</v>
      </c>
      <c r="V619" s="3">
        <f>IF(ABS(V618-E631)&gt;180,IF(ABS(V618-E631)&gt;360,ABS(V618-E631)-360,360-ABS(V618-E631)),ABS(V618-E631))</f>
        <v>50</v>
      </c>
      <c r="W619" s="3">
        <f>IF(ABS(W618-E631)&gt;180,IF(ABS(W618-E631)&gt;360,ABS(W618-E631)-360,360-ABS(W618-E631)),ABS(W618-E631))</f>
        <v>40</v>
      </c>
      <c r="X619" s="3">
        <f>IF(ABS(X618-E631)&gt;180,IF(ABS(X618-E631)&gt;360,ABS(X618-E631)-360,360-ABS(X618-E631)),ABS(X618-E631))</f>
        <v>30</v>
      </c>
      <c r="Y619" s="3">
        <f>IF(ABS(Y618-E631)&gt;180,IF(ABS(Y618-E631)&gt;360,ABS(Y618-E631)-360,360-ABS(Y618-E631)),ABS(Y618-E631))</f>
        <v>20</v>
      </c>
      <c r="Z619" s="3">
        <f>IF(ABS(Z618-E631)&gt;180,IF(ABS(Z618-E631)&gt;360,ABS(Z618-E631)-360,360-ABS(Z618-E631)),ABS(Z618-E631))</f>
        <v>10</v>
      </c>
      <c r="AA619" s="3">
        <f>IF(ABS(AA618-E631)&gt;180,IF(ABS(AA618-E631)&gt;360,ABS(AA618-E631)-360,360-ABS(AA618-E631)),ABS(AA618-E631))</f>
        <v>0</v>
      </c>
      <c r="AB619" s="3">
        <f>IF(ABS(AB618-E631)&gt;180,IF(ABS(AB618-E631)&gt;360,ABS(AB618-E631)-360,360-ABS(AB618-E631)),ABS(AB618-E631))</f>
        <v>10</v>
      </c>
      <c r="AC619" s="3">
        <f>IF(ABS(AC618-E631)&gt;180,IF(ABS(AC618-E631)&gt;360,ABS(AC618-E631)-360,360-ABS(AC618-E631)),ABS(AC618-E631))</f>
        <v>20</v>
      </c>
      <c r="AD619" s="3">
        <f>IF(ABS(AD618-E631)&gt;180,IF(ABS(AD618-E631)&gt;360,ABS(AD618-E631)-360,360-ABS(AD618-E631)),ABS(AD618-E631))</f>
        <v>30</v>
      </c>
      <c r="AE619" s="3">
        <f>IF(ABS(AE618-E631)&gt;180,IF(ABS(AE618-E631)&gt;360,ABS(AE618-E631)-360,360-ABS(AE618-E631)),ABS(AE618-E631))</f>
        <v>40</v>
      </c>
      <c r="AF619" s="3">
        <f>IF(ABS(AF618-E631)&gt;180,IF(ABS(AF618-E631)&gt;360,ABS(AF618-E631)-360,360-ABS(AF618-E631)),ABS(AF618-E631))</f>
        <v>50</v>
      </c>
      <c r="AG619" s="3">
        <f>IF(ABS(AG618-E631)&gt;180,IF(ABS(AG618-E631)&gt;360,ABS(AG618-E631)-360,360-ABS(AG618-E631)),ABS(AG618-E631))</f>
        <v>60</v>
      </c>
      <c r="AH619" s="3">
        <f>IF(ABS(AH618-E631)&gt;180,IF(ABS(AH618-E631)&gt;360,ABS(AH618-E631)-360,360-ABS(AH618-E631)),ABS(AH618-E631))</f>
        <v>70</v>
      </c>
      <c r="AI619" s="3">
        <f>IF(ABS(AI618-E631)&gt;180,IF(ABS(AI618-E631)&gt;360,ABS(AI618-E631)-360,360-ABS(AI618-E631)),ABS(AI618-E631))</f>
        <v>80</v>
      </c>
      <c r="AJ619" s="3">
        <f>IF(ABS(AJ618-E631)&gt;180,IF(ABS(AJ618-E631)&gt;360,ABS(AJ618-E631)-360,360-ABS(AJ618-E631)),ABS(AJ618-E631))</f>
        <v>90</v>
      </c>
      <c r="AK619" s="3">
        <f>IF(ABS(AK618-E631)&gt;180,IF(ABS(AK618-E631)&gt;360,ABS(AK618-E631)-360,360-ABS(AK618-E631)),ABS(AK618-E631))</f>
        <v>100</v>
      </c>
      <c r="AL619" s="3">
        <f>IF(ABS(AL618-E631)&gt;180,IF(ABS(AL618-E631)&gt;360,ABS(AL618-E631)-360,360-ABS(AL618-E631)),ABS(AL618-E631))</f>
        <v>110</v>
      </c>
      <c r="AM619" s="3">
        <f>IF(ABS(AM618-E631)&gt;180,IF(ABS(AM618-E631)&gt;360,ABS(AM618-E631)-360,360-ABS(AM618-E631)),ABS(AM618-E631))</f>
        <v>120</v>
      </c>
      <c r="AN619" s="3">
        <f>IF(ABS(AN618-E631)&gt;180,IF(ABS(AN618-E631)&gt;360,ABS(AN618-E631)-360,360-ABS(AN618-E631)),ABS(AN618-E631))</f>
        <v>130</v>
      </c>
      <c r="AO619" s="3">
        <f>IF(ABS(AO618-E631)&gt;180,IF(ABS(AO618-E631)&gt;360,ABS(AO618-E631)-360,360-ABS(AO618-E631)),ABS(AO618-E631))</f>
        <v>140</v>
      </c>
      <c r="AP619" s="3">
        <f>IF(ABS(AP618-E631)&gt;180,IF(ABS(AP618-E631)&gt;360,ABS(AP618-E631)-360,360-ABS(AP618-E631)),ABS(AP618-E631))</f>
        <v>150</v>
      </c>
      <c r="AQ619" s="3">
        <f>IF(ABS(AQ618-E631)&gt;180,IF(ABS(AQ618-E631)&gt;360,ABS(AQ618-E631)-360,360-ABS(AQ618-E631)),ABS(AQ618-E631))</f>
        <v>160</v>
      </c>
      <c r="AR619" s="3">
        <f>IF(ABS(AR618-E631)&gt;180,IF(ABS(AR618-E631)&gt;360,ABS(AR618-E631)-360,360-ABS(AR618-E631)),ABS(AR618-E631))</f>
        <v>170</v>
      </c>
    </row>
    <row r="620" spans="2:44" ht="15.75" customHeight="1" x14ac:dyDescent="0.2">
      <c r="G620" s="3" t="s">
        <v>736</v>
      </c>
    </row>
    <row r="621" spans="2:44" ht="15.75" customHeight="1" x14ac:dyDescent="0.2">
      <c r="B621" s="3" t="s">
        <v>791</v>
      </c>
      <c r="E621" s="3">
        <v>250</v>
      </c>
      <c r="G621" s="3">
        <v>90</v>
      </c>
      <c r="I621" s="3" t="e">
        <f>IF(DEGREES(ACOS(SIN(RADIANS(G621))*SIN(RADIANS(E629))+COS(RADIANS(G621))*COS(RADIANS(E629))*COS(RADIANS(I619))))&gt;90,0,$F$4*$F$5/E628^2*(SIN(RADIANS(G621))*SIN(RADIANS(E629))+COS(RADIANS(G621))*COS(RADIANS(E629))*COS(RADIANS(I619))))</f>
        <v>#DIV/0!</v>
      </c>
      <c r="J621" s="3" t="e">
        <f>IF(DEGREES(ACOS(SIN(RADIANS(G621))*SIN(RADIANS(E629))+COS(RADIANS(G621))*COS(RADIANS(E629))*COS(RADIANS(J619))))&gt;90,0,$F$4*$F$5/E628^2*(SIN(RADIANS(G621))*SIN(RADIANS(E629))+COS(RADIANS(G621))*COS(RADIANS(E629))*COS(RADIANS(J619))))</f>
        <v>#DIV/0!</v>
      </c>
      <c r="K621" s="3" t="e">
        <f>IF(DEGREES(ACOS(SIN(RADIANS(G621))*SIN(RADIANS(E629))+COS(RADIANS(G621))*COS(RADIANS(E629))*COS(RADIANS(K619))))&gt;90,0,$F$4*$F$5/E628^2*(SIN(RADIANS(G621))*SIN(RADIANS(E629))+COS(RADIANS(G621))*COS(RADIANS(E629))*COS(RADIANS(K619))))</f>
        <v>#DIV/0!</v>
      </c>
      <c r="L621" s="3" t="e">
        <f>IF(DEGREES(ACOS(SIN(RADIANS(G621))*SIN(RADIANS(E629))+COS(RADIANS(G621))*COS(RADIANS(E629))*COS(RADIANS(L619))))&gt;90,0,$F$4*$F$5/E628^2*(SIN(RADIANS(G621))*SIN(RADIANS(E629))+COS(RADIANS(G621))*COS(RADIANS(E629))*COS(RADIANS(L619))))</f>
        <v>#DIV/0!</v>
      </c>
      <c r="M621" s="3" t="e">
        <f>IF(DEGREES(ACOS(SIN(RADIANS(G621))*SIN(RADIANS(E629))+COS(RADIANS(G621))*COS(RADIANS(E629))*COS(RADIANS(M619))))&gt;90,0,$F$4*$F$5/E628^2*(SIN(RADIANS(G621))*SIN(RADIANS(E629))+COS(RADIANS(G621))*COS(RADIANS(E629))*COS(RADIANS(M619))))</f>
        <v>#DIV/0!</v>
      </c>
      <c r="N621" s="3" t="e">
        <f>IF(DEGREES(ACOS(SIN(RADIANS(G621))*SIN(RADIANS(E629))+COS(RADIANS(G621))*COS(RADIANS(E629))*COS(RADIANS(N619))))&gt;90,0,$F$4*$F$5/E628^2*(SIN(RADIANS(G621))*SIN(RADIANS(E629))+COS(RADIANS(G621))*COS(RADIANS(E629))*COS(RADIANS(N619))))</f>
        <v>#DIV/0!</v>
      </c>
      <c r="O621" s="3" t="e">
        <f>IF(DEGREES(ACOS(SIN(RADIANS(G621))*SIN(RADIANS(E629))+COS(RADIANS(G621))*COS(RADIANS(E629))*COS(RADIANS(O619))))&gt;90,0,$F$4*$F$5/E628^2*(SIN(RADIANS(G621))*SIN(RADIANS(E629))+COS(RADIANS(G621))*COS(RADIANS(E629))*COS(RADIANS(O619))))</f>
        <v>#DIV/0!</v>
      </c>
      <c r="P621" s="3" t="e">
        <f>IF(DEGREES(ACOS(SIN(RADIANS(G621))*SIN(RADIANS(E629))+COS(RADIANS(G621))*COS(RADIANS(E629))*COS(RADIANS(P619))))&gt;90,0,$F$4*$F$5/E628^2*(SIN(RADIANS(G621))*SIN(RADIANS(E629))+COS(RADIANS(G621))*COS(RADIANS(E629))*COS(RADIANS(P619))))</f>
        <v>#DIV/0!</v>
      </c>
      <c r="Q621" s="3" t="e">
        <f>IF(DEGREES(ACOS(SIN(RADIANS(G621))*SIN(RADIANS(E629))+COS(RADIANS(G621))*COS(RADIANS(E629))*COS(RADIANS(Q619))))&gt;90,0,$F$4*$F$5/E628^2*(SIN(RADIANS(G621))*SIN(RADIANS(E629))+COS(RADIANS(G621))*COS(RADIANS(E629))*COS(RADIANS(Q619))))</f>
        <v>#DIV/0!</v>
      </c>
      <c r="R621" s="3" t="e">
        <f>IF(DEGREES(ACOS(SIN(RADIANS(G621))*SIN(RADIANS(E629))+COS(RADIANS(G621))*COS(RADIANS(E629))*COS(RADIANS(R619))))&gt;90,0,$F$4*$F$5/E628^2*(SIN(RADIANS(G621))*SIN(RADIANS(E629))+COS(RADIANS(G621))*COS(RADIANS(E629))*COS(RADIANS(R619))))</f>
        <v>#DIV/0!</v>
      </c>
      <c r="S621" s="3" t="e">
        <f>IF(DEGREES(ACOS(SIN(RADIANS(G621))*SIN(RADIANS(E629))+COS(RADIANS(G621))*COS(RADIANS(E629))*COS(RADIANS(S619))))&gt;90,0,$F$4*$F$5/E628^2*(SIN(RADIANS(G621))*SIN(RADIANS(E629))+COS(RADIANS(G621))*COS(RADIANS(E629))*COS(RADIANS(S619))))</f>
        <v>#DIV/0!</v>
      </c>
      <c r="T621" s="3" t="e">
        <f>IF(DEGREES(ACOS(SIN(RADIANS(G621))*SIN(RADIANS(E629))+COS(RADIANS(G621))*COS(RADIANS(E629))*COS(RADIANS(T619))))&gt;90,0,$F$4*$F$5/E628^2*(SIN(RADIANS(G621))*SIN(RADIANS(E629))+COS(RADIANS(G621))*COS(RADIANS(E629))*COS(RADIANS(T619))))</f>
        <v>#DIV/0!</v>
      </c>
      <c r="U621" s="3" t="e">
        <f>IF(DEGREES(ACOS(SIN(RADIANS(G621))*SIN(RADIANS(E629))+COS(RADIANS(G621))*COS(RADIANS(E629))*COS(RADIANS(U619))))&gt;90,0,$F$4*$F$5/E628^2*(SIN(RADIANS(G621))*SIN(RADIANS(E629))+COS(RADIANS(G621))*COS(RADIANS(E629))*COS(RADIANS(U619))))</f>
        <v>#DIV/0!</v>
      </c>
      <c r="V621" s="3" t="e">
        <f>IF(DEGREES(ACOS(SIN(RADIANS(G621))*SIN(RADIANS(E629))+COS(RADIANS(G621))*COS(RADIANS(E629))*COS(RADIANS(V619))))&gt;90,0,$F$4*$F$5/E628^2*(SIN(RADIANS(G621))*SIN(RADIANS(E629))+COS(RADIANS(G621))*COS(RADIANS(E629))*COS(RADIANS(V619))))</f>
        <v>#DIV/0!</v>
      </c>
      <c r="W621" s="3" t="e">
        <f>IF(DEGREES(ACOS(SIN(RADIANS(G621))*SIN(RADIANS(E629))+COS(RADIANS(G621))*COS(RADIANS(E629))*COS(RADIANS(W619))))&gt;90,0,$F$4*$F$5/E628^2*(SIN(RADIANS(G621))*SIN(RADIANS(E629))+COS(RADIANS(G621))*COS(RADIANS(E629))*COS(RADIANS(W619))))</f>
        <v>#DIV/0!</v>
      </c>
      <c r="X621" s="3" t="e">
        <f>IF(DEGREES(ACOS(SIN(RADIANS(G621))*SIN(RADIANS(E629))+COS(RADIANS(G621))*COS(RADIANS(E629))*COS(RADIANS(X619))))&gt;90,0,$F$4*$F$5/E628^2*(SIN(RADIANS(G621))*SIN(RADIANS(E629))+COS(RADIANS(G621))*COS(RADIANS(E629))*COS(RADIANS(X619))))</f>
        <v>#DIV/0!</v>
      </c>
      <c r="Y621" s="3" t="e">
        <f>IF(DEGREES(ACOS(SIN(RADIANS(G621))*SIN(RADIANS(E629))+COS(RADIANS(G621))*COS(RADIANS(E629))*COS(RADIANS(Y619))))&gt;90,0,$F$4*$F$5/E628^2*(SIN(RADIANS(G621))*SIN(RADIANS(E629))+COS(RADIANS(G621))*COS(RADIANS(E629))*COS(RADIANS(Y619))))</f>
        <v>#DIV/0!</v>
      </c>
      <c r="Z621" s="3" t="e">
        <f>IF(DEGREES(ACOS(SIN(RADIANS(G621))*SIN(RADIANS(E629))+COS(RADIANS(G621))*COS(RADIANS(E629))*COS(RADIANS(Z619))))&gt;90,0,$F$4*$F$5/E628^2*(SIN(RADIANS(G621))*SIN(RADIANS(E629))+COS(RADIANS(G621))*COS(RADIANS(E629))*COS(RADIANS(Z619))))</f>
        <v>#DIV/0!</v>
      </c>
      <c r="AA621" s="3" t="e">
        <f>IF(DEGREES(ACOS(SIN(RADIANS(G621))*SIN(RADIANS(E629))+COS(RADIANS(G621))*COS(RADIANS(E629))*COS(RADIANS(AA619))))&gt;90,0,$F$4*$F$5/E628^2*(SIN(RADIANS(G621))*SIN(RADIANS(E629))+COS(RADIANS(G621))*COS(RADIANS(E629))*COS(RADIANS(AA619))))</f>
        <v>#DIV/0!</v>
      </c>
      <c r="AB621" s="3" t="e">
        <f>IF(DEGREES(ACOS(SIN(RADIANS(G621))*SIN(RADIANS(E629))+COS(RADIANS(G621))*COS(RADIANS(E629))*COS(RADIANS(AB619))))&gt;90,0,$F$4*$F$5/E628^2*(SIN(RADIANS(G621))*SIN(RADIANS(E629))+COS(RADIANS(G621))*COS(RADIANS(E629))*COS(RADIANS(AB619))))</f>
        <v>#DIV/0!</v>
      </c>
      <c r="AC621" s="3" t="e">
        <f>IF(DEGREES(ACOS(SIN(RADIANS(G621))*SIN(RADIANS(E629))+COS(RADIANS(G621))*COS(RADIANS(E629))*COS(RADIANS(AC619))))&gt;90,0,$F$4*$F$5/E628^2*(SIN(RADIANS(G621))*SIN(RADIANS(E629))+COS(RADIANS(G621))*COS(RADIANS(E629))*COS(RADIANS(AC619))))</f>
        <v>#DIV/0!</v>
      </c>
      <c r="AD621" s="3" t="e">
        <f>IF(DEGREES(ACOS(SIN(RADIANS(G621))*SIN(RADIANS(E629))+COS(RADIANS(G621))*COS(RADIANS(E629))*COS(RADIANS(AD619))))&gt;90,0,$F$4*$F$5/E628^2*(SIN(RADIANS(G621))*SIN(RADIANS(E629))+COS(RADIANS(G621))*COS(RADIANS(E629))*COS(RADIANS(AD619))))</f>
        <v>#DIV/0!</v>
      </c>
      <c r="AE621" s="3" t="e">
        <f>IF(DEGREES(ACOS(SIN(RADIANS(G621))*SIN(RADIANS(E629))+COS(RADIANS(G621))*COS(RADIANS(E629))*COS(RADIANS(AE619))))&gt;90,0,$F$4*$F$5/E628^2*(SIN(RADIANS(G621))*SIN(RADIANS(E629))+COS(RADIANS(G621))*COS(RADIANS(E629))*COS(RADIANS(AE619))))</f>
        <v>#DIV/0!</v>
      </c>
      <c r="AF621" s="3" t="e">
        <f>IF(DEGREES(ACOS(SIN(RADIANS(G621))*SIN(RADIANS(E629))+COS(RADIANS(G621))*COS(RADIANS(E629))*COS(RADIANS(AF619))))&gt;90,0,$F$4*$F$5/E628^2*(SIN(RADIANS(G621))*SIN(RADIANS(E629))+COS(RADIANS(G621))*COS(RADIANS(E629))*COS(RADIANS(AF619))))</f>
        <v>#DIV/0!</v>
      </c>
      <c r="AG621" s="3" t="e">
        <f>IF(DEGREES(ACOS(SIN(RADIANS(G621))*SIN(RADIANS(E629))+COS(RADIANS(G621))*COS(RADIANS(E629))*COS(RADIANS(AG619))))&gt;90,0,$F$4*$F$5/E628^2*(SIN(RADIANS(G621))*SIN(RADIANS(E629))+COS(RADIANS(G621))*COS(RADIANS(E629))*COS(RADIANS(AG619))))</f>
        <v>#DIV/0!</v>
      </c>
      <c r="AH621" s="3" t="e">
        <f>IF(DEGREES(ACOS(SIN(RADIANS(G621))*SIN(RADIANS(E629))+COS(RADIANS(G621))*COS(RADIANS(E629))*COS(RADIANS(AH619))))&gt;90,0,$F$4*$F$5/E628^2*(SIN(RADIANS(G621))*SIN(RADIANS(E629))+COS(RADIANS(G621))*COS(RADIANS(E629))*COS(RADIANS(AH619))))</f>
        <v>#DIV/0!</v>
      </c>
      <c r="AI621" s="3" t="e">
        <f>IF(DEGREES(ACOS(SIN(RADIANS(G621))*SIN(RADIANS(E629))+COS(RADIANS(G621))*COS(RADIANS(E629))*COS(RADIANS(AI619))))&gt;90,0,$F$4*$F$5/E628^2*(SIN(RADIANS(G621))*SIN(RADIANS(E629))+COS(RADIANS(G621))*COS(RADIANS(E629))*COS(RADIANS(AI619))))</f>
        <v>#DIV/0!</v>
      </c>
      <c r="AJ621" s="3" t="e">
        <f>IF(DEGREES(ACOS(SIN(RADIANS(G621))*SIN(RADIANS(E629))+COS(RADIANS(G621))*COS(RADIANS(E629))*COS(RADIANS(AJ619))))&gt;90,0,$F$4*$F$5/E628^2*(SIN(RADIANS(G621))*SIN(RADIANS(E629))+COS(RADIANS(G621))*COS(RADIANS(E629))*COS(RADIANS(AJ619))))</f>
        <v>#DIV/0!</v>
      </c>
      <c r="AK621" s="3" t="e">
        <f>IF(DEGREES(ACOS(SIN(RADIANS(G621))*SIN(RADIANS(E629))+COS(RADIANS(G621))*COS(RADIANS(E629))*COS(RADIANS(AK619))))&gt;90,0,$F$4*$F$5/E628^2*(SIN(RADIANS(G621))*SIN(RADIANS(E629))+COS(RADIANS(G621))*COS(RADIANS(E629))*COS(RADIANS(AK619))))</f>
        <v>#DIV/0!</v>
      </c>
      <c r="AL621" s="3" t="e">
        <f>IF(DEGREES(ACOS(SIN(RADIANS(G621))*SIN(RADIANS(E629))+COS(RADIANS(G621))*COS(RADIANS(E629))*COS(RADIANS(AL619))))&gt;90,0,$F$4*$F$5/E628^2*(SIN(RADIANS(G621))*SIN(RADIANS(E629))+COS(RADIANS(G621))*COS(RADIANS(E629))*COS(RADIANS(AL619))))</f>
        <v>#DIV/0!</v>
      </c>
      <c r="AM621" s="3" t="e">
        <f>IF(DEGREES(ACOS(SIN(RADIANS(G621))*SIN(RADIANS(E629))+COS(RADIANS(G621))*COS(RADIANS(E629))*COS(RADIANS(AM619))))&gt;90,0,$F$4*$F$5/E628^2*(SIN(RADIANS(G621))*SIN(RADIANS(E629))+COS(RADIANS(G621))*COS(RADIANS(E629))*COS(RADIANS(AM619))))</f>
        <v>#DIV/0!</v>
      </c>
      <c r="AN621" s="3" t="e">
        <f>IF(DEGREES(ACOS(SIN(RADIANS(G621))*SIN(RADIANS(E629))+COS(RADIANS(G621))*COS(RADIANS(E629))*COS(RADIANS(AN619))))&gt;90,0,$F$4*$F$5/E628^2*(SIN(RADIANS(G621))*SIN(RADIANS(E629))+COS(RADIANS(G621))*COS(RADIANS(E629))*COS(RADIANS(AN619))))</f>
        <v>#DIV/0!</v>
      </c>
      <c r="AO621" s="3" t="e">
        <f>IF(DEGREES(ACOS(SIN(RADIANS(G621))*SIN(RADIANS(E629))+COS(RADIANS(G621))*COS(RADIANS(E629))*COS(RADIANS(AO619))))&gt;90,0,$F$4*$F$5/E628^2*(SIN(RADIANS(G621))*SIN(RADIANS(E629))+COS(RADIANS(G621))*COS(RADIANS(E629))*COS(RADIANS(AO619))))</f>
        <v>#DIV/0!</v>
      </c>
      <c r="AP621" s="3" t="e">
        <f>IF(DEGREES(ACOS(SIN(RADIANS(G621))*SIN(RADIANS(E629))+COS(RADIANS(G621))*COS(RADIANS(E629))*COS(RADIANS(AP619))))&gt;90,0,$F$4*$F$5/E628^2*(SIN(RADIANS(G621))*SIN(RADIANS(E629))+COS(RADIANS(G621))*COS(RADIANS(E629))*COS(RADIANS(AP619))))</f>
        <v>#DIV/0!</v>
      </c>
      <c r="AQ621" s="3" t="e">
        <f>IF(DEGREES(ACOS(SIN(RADIANS(G621))*SIN(RADIANS(E629))+COS(RADIANS(G621))*COS(RADIANS(E629))*COS(RADIANS(AQ619))))&gt;90,0,$F$4*$F$5/E628^2*(SIN(RADIANS(G621))*SIN(RADIANS(E629))+COS(RADIANS(G621))*COS(RADIANS(E629))*COS(RADIANS(AQ619))))</f>
        <v>#DIV/0!</v>
      </c>
      <c r="AR621" s="3" t="e">
        <f>IF(DEGREES(ACOS(SIN(RADIANS(G621))*SIN(RADIANS(E629))+COS(RADIANS(G621))*COS(RADIANS(E629))*COS(RADIANS(AR619))))&gt;90,0,$F$4*$F$5/E628^2*(SIN(RADIANS(G621))*SIN(RADIANS(E629))+COS(RADIANS(G621))*COS(RADIANS(E629))*COS(RADIANS(AR619))))</f>
        <v>#DIV/0!</v>
      </c>
    </row>
    <row r="622" spans="2:44" ht="15.75" customHeight="1" x14ac:dyDescent="0.2">
      <c r="B622" s="3" t="s">
        <v>728</v>
      </c>
      <c r="E622" s="3">
        <f t="array" ref="E622">INDEX($D$1751:$AM$1751,0,MATCH(E621-IF(E621&lt;360,0,360),$D$1700:$AM$1700,0))+IF(E621&gt;350,360,0)</f>
        <v>250</v>
      </c>
      <c r="G622" s="3">
        <v>80</v>
      </c>
      <c r="I622" s="3">
        <f>IF(DEGREES(ACOS(SIN(RADIANS(G622))*SIN(RADIANS(E629))+COS(RADIANS(G622))*COS(RADIANS(E629))*COS(RADIANS(I619))))&gt;90,0,$F$4*$F$5/E628^2*(SIN(RADIANS(G622))*SIN(RADIANS(E629))+COS(RADIANS(G622))*COS(RADIANS(E629))*COS(RADIANS(I619))))</f>
        <v>0</v>
      </c>
      <c r="J622" s="3">
        <f>IF(DEGREES(ACOS(SIN(RADIANS(G622))*SIN(RADIANS(E629))+COS(RADIANS(G622))*COS(RADIANS(E629))*COS(RADIANS(J619))))&gt;90,0,$F$4*$F$5/E628^2*(SIN(RADIANS(G622))*SIN(RADIANS(E629))+COS(RADIANS(G622))*COS(RADIANS(E629))*COS(RADIANS(J619))))</f>
        <v>0</v>
      </c>
      <c r="K622" s="3">
        <f>IF(DEGREES(ACOS(SIN(RADIANS(G622))*SIN(RADIANS(E629))+COS(RADIANS(G622))*COS(RADIANS(E629))*COS(RADIANS(K619))))&gt;90,0,$F$4*$F$5/E628^2*(SIN(RADIANS(G622))*SIN(RADIANS(E629))+COS(RADIANS(G622))*COS(RADIANS(E629))*COS(RADIANS(K619))))</f>
        <v>0</v>
      </c>
      <c r="L622" s="3">
        <f>IF(DEGREES(ACOS(SIN(RADIANS(G622))*SIN(RADIANS(E629))+COS(RADIANS(G622))*COS(RADIANS(E629))*COS(RADIANS(L619))))&gt;90,0,$F$4*$F$5/E628^2*(SIN(RADIANS(G622))*SIN(RADIANS(E629))+COS(RADIANS(G622))*COS(RADIANS(E629))*COS(RADIANS(L619))))</f>
        <v>0</v>
      </c>
      <c r="M622" s="3">
        <f>IF(DEGREES(ACOS(SIN(RADIANS(G622))*SIN(RADIANS(E629))+COS(RADIANS(G622))*COS(RADIANS(E629))*COS(RADIANS(M619))))&gt;90,0,$F$4*$F$5/E628^2*(SIN(RADIANS(G622))*SIN(RADIANS(E629))+COS(RADIANS(G622))*COS(RADIANS(E629))*COS(RADIANS(M619))))</f>
        <v>0</v>
      </c>
      <c r="N622" s="3">
        <f>IF(DEGREES(ACOS(SIN(RADIANS(G622))*SIN(RADIANS(E629))+COS(RADIANS(G622))*COS(RADIANS(E629))*COS(RADIANS(N619))))&gt;90,0,$F$4*$F$5/E628^2*(SIN(RADIANS(G622))*SIN(RADIANS(E629))+COS(RADIANS(G622))*COS(RADIANS(E629))*COS(RADIANS(N619))))</f>
        <v>0</v>
      </c>
      <c r="O622" s="3">
        <f>IF(DEGREES(ACOS(SIN(RADIANS(G622))*SIN(RADIANS(E629))+COS(RADIANS(G622))*COS(RADIANS(E629))*COS(RADIANS(O619))))&gt;90,0,$F$4*$F$5/E628^2*(SIN(RADIANS(G622))*SIN(RADIANS(E629))+COS(RADIANS(G622))*COS(RADIANS(E629))*COS(RADIANS(O619))))</f>
        <v>0</v>
      </c>
      <c r="P622" s="3">
        <f>IF(DEGREES(ACOS(SIN(RADIANS(G622))*SIN(RADIANS(E629))+COS(RADIANS(G622))*COS(RADIANS(E629))*COS(RADIANS(P619))))&gt;90,0,$F$4*$F$5/E628^2*(SIN(RADIANS(G622))*SIN(RADIANS(E629))+COS(RADIANS(G622))*COS(RADIANS(E629))*COS(RADIANS(P619))))</f>
        <v>0</v>
      </c>
      <c r="Q622" s="3">
        <f>IF(DEGREES(ACOS(SIN(RADIANS(G622))*SIN(RADIANS(E629))+COS(RADIANS(G622))*COS(RADIANS(E629))*COS(RADIANS(Q619))))&gt;90,0,$F$4*$F$5/E628^2*(SIN(RADIANS(G622))*SIN(RADIANS(E629))+COS(RADIANS(G622))*COS(RADIANS(E629))*COS(RADIANS(Q619))))</f>
        <v>0</v>
      </c>
      <c r="R622" s="3" t="e">
        <f>IF(DEGREES(ACOS(SIN(RADIANS(G622))*SIN(RADIANS(E629))+COS(RADIANS(G622))*COS(RADIANS(E629))*COS(RADIANS(R619))))&gt;90,0,$F$4*$F$5/E628^2*(SIN(RADIANS(G622))*SIN(RADIANS(E629))+COS(RADIANS(G622))*COS(RADIANS(E629))*COS(RADIANS(R619))))</f>
        <v>#DIV/0!</v>
      </c>
      <c r="S622" s="3" t="e">
        <f>IF(DEGREES(ACOS(SIN(RADIANS(G622))*SIN(RADIANS(E629))+COS(RADIANS(G622))*COS(RADIANS(E629))*COS(RADIANS(S619))))&gt;90,0,$F$4*$F$5/E628^2*(SIN(RADIANS(G622))*SIN(RADIANS(E629))+COS(RADIANS(G622))*COS(RADIANS(E629))*COS(RADIANS(S619))))</f>
        <v>#DIV/0!</v>
      </c>
      <c r="T622" s="3" t="e">
        <f>IF(DEGREES(ACOS(SIN(RADIANS(G622))*SIN(RADIANS(E629))+COS(RADIANS(G622))*COS(RADIANS(E629))*COS(RADIANS(T619))))&gt;90,0,$F$4*$F$5/E628^2*(SIN(RADIANS(G622))*SIN(RADIANS(E629))+COS(RADIANS(G622))*COS(RADIANS(E629))*COS(RADIANS(T619))))</f>
        <v>#DIV/0!</v>
      </c>
      <c r="U622" s="3" t="e">
        <f>IF(DEGREES(ACOS(SIN(RADIANS(G622))*SIN(RADIANS(E629))+COS(RADIANS(G622))*COS(RADIANS(E629))*COS(RADIANS(U619))))&gt;90,0,$F$4*$F$5/E628^2*(SIN(RADIANS(G622))*SIN(RADIANS(E629))+COS(RADIANS(G622))*COS(RADIANS(E629))*COS(RADIANS(U619))))</f>
        <v>#DIV/0!</v>
      </c>
      <c r="V622" s="3" t="e">
        <f>IF(DEGREES(ACOS(SIN(RADIANS(G622))*SIN(RADIANS(E629))+COS(RADIANS(G622))*COS(RADIANS(E629))*COS(RADIANS(V619))))&gt;90,0,$F$4*$F$5/E628^2*(SIN(RADIANS(G622))*SIN(RADIANS(E629))+COS(RADIANS(G622))*COS(RADIANS(E629))*COS(RADIANS(V619))))</f>
        <v>#DIV/0!</v>
      </c>
      <c r="W622" s="3" t="e">
        <f>IF(DEGREES(ACOS(SIN(RADIANS(G622))*SIN(RADIANS(E629))+COS(RADIANS(G622))*COS(RADIANS(E629))*COS(RADIANS(W619))))&gt;90,0,$F$4*$F$5/E628^2*(SIN(RADIANS(G622))*SIN(RADIANS(E629))+COS(RADIANS(G622))*COS(RADIANS(E629))*COS(RADIANS(W619))))</f>
        <v>#DIV/0!</v>
      </c>
      <c r="X622" s="3" t="e">
        <f>IF(DEGREES(ACOS(SIN(RADIANS(G622))*SIN(RADIANS(E629))+COS(RADIANS(G622))*COS(RADIANS(E629))*COS(RADIANS(X619))))&gt;90,0,$F$4*$F$5/E628^2*(SIN(RADIANS(G622))*SIN(RADIANS(E629))+COS(RADIANS(G622))*COS(RADIANS(E629))*COS(RADIANS(X619))))</f>
        <v>#DIV/0!</v>
      </c>
      <c r="Y622" s="3" t="e">
        <f>IF(DEGREES(ACOS(SIN(RADIANS(G622))*SIN(RADIANS(E629))+COS(RADIANS(G622))*COS(RADIANS(E629))*COS(RADIANS(Y619))))&gt;90,0,$F$4*$F$5/E628^2*(SIN(RADIANS(G622))*SIN(RADIANS(E629))+COS(RADIANS(G622))*COS(RADIANS(E629))*COS(RADIANS(Y619))))</f>
        <v>#DIV/0!</v>
      </c>
      <c r="Z622" s="3" t="e">
        <f>IF(DEGREES(ACOS(SIN(RADIANS(G622))*SIN(RADIANS(E629))+COS(RADIANS(G622))*COS(RADIANS(E629))*COS(RADIANS(Z619))))&gt;90,0,$F$4*$F$5/E628^2*(SIN(RADIANS(G622))*SIN(RADIANS(E629))+COS(RADIANS(G622))*COS(RADIANS(E629))*COS(RADIANS(Z619))))</f>
        <v>#DIV/0!</v>
      </c>
      <c r="AA622" s="3" t="e">
        <f>IF(DEGREES(ACOS(SIN(RADIANS(G622))*SIN(RADIANS(E629))+COS(RADIANS(G622))*COS(RADIANS(E629))*COS(RADIANS(AA619))))&gt;90,0,$F$4*$F$5/E628^2*(SIN(RADIANS(G622))*SIN(RADIANS(E629))+COS(RADIANS(G622))*COS(RADIANS(E629))*COS(RADIANS(AA619))))</f>
        <v>#DIV/0!</v>
      </c>
      <c r="AB622" s="3" t="e">
        <f>IF(DEGREES(ACOS(SIN(RADIANS(G622))*SIN(RADIANS(E629))+COS(RADIANS(G622))*COS(RADIANS(E629))*COS(RADIANS(AB619))))&gt;90,0,$F$4*$F$5/E628^2*(SIN(RADIANS(G622))*SIN(RADIANS(E629))+COS(RADIANS(G622))*COS(RADIANS(E629))*COS(RADIANS(AB619))))</f>
        <v>#DIV/0!</v>
      </c>
      <c r="AC622" s="3" t="e">
        <f>IF(DEGREES(ACOS(SIN(RADIANS(G622))*SIN(RADIANS(E629))+COS(RADIANS(G622))*COS(RADIANS(E629))*COS(RADIANS(AC619))))&gt;90,0,$F$4*$F$5/E628^2*(SIN(RADIANS(G622))*SIN(RADIANS(E629))+COS(RADIANS(G622))*COS(RADIANS(E629))*COS(RADIANS(AC619))))</f>
        <v>#DIV/0!</v>
      </c>
      <c r="AD622" s="3" t="e">
        <f>IF(DEGREES(ACOS(SIN(RADIANS(G622))*SIN(RADIANS(E629))+COS(RADIANS(G622))*COS(RADIANS(E629))*COS(RADIANS(AD619))))&gt;90,0,$F$4*$F$5/E628^2*(SIN(RADIANS(G622))*SIN(RADIANS(E629))+COS(RADIANS(G622))*COS(RADIANS(E629))*COS(RADIANS(AD619))))</f>
        <v>#DIV/0!</v>
      </c>
      <c r="AE622" s="3" t="e">
        <f>IF(DEGREES(ACOS(SIN(RADIANS(G622))*SIN(RADIANS(E629))+COS(RADIANS(G622))*COS(RADIANS(E629))*COS(RADIANS(AE619))))&gt;90,0,$F$4*$F$5/E628^2*(SIN(RADIANS(G622))*SIN(RADIANS(E629))+COS(RADIANS(G622))*COS(RADIANS(E629))*COS(RADIANS(AE619))))</f>
        <v>#DIV/0!</v>
      </c>
      <c r="AF622" s="3" t="e">
        <f>IF(DEGREES(ACOS(SIN(RADIANS(G622))*SIN(RADIANS(E629))+COS(RADIANS(G622))*COS(RADIANS(E629))*COS(RADIANS(AF619))))&gt;90,0,$F$4*$F$5/E628^2*(SIN(RADIANS(G622))*SIN(RADIANS(E629))+COS(RADIANS(G622))*COS(RADIANS(E629))*COS(RADIANS(AF619))))</f>
        <v>#DIV/0!</v>
      </c>
      <c r="AG622" s="3" t="e">
        <f>IF(DEGREES(ACOS(SIN(RADIANS(G622))*SIN(RADIANS(E629))+COS(RADIANS(G622))*COS(RADIANS(E629))*COS(RADIANS(AG619))))&gt;90,0,$F$4*$F$5/E628^2*(SIN(RADIANS(G622))*SIN(RADIANS(E629))+COS(RADIANS(G622))*COS(RADIANS(E629))*COS(RADIANS(AG619))))</f>
        <v>#DIV/0!</v>
      </c>
      <c r="AH622" s="3" t="e">
        <f>IF(DEGREES(ACOS(SIN(RADIANS(G622))*SIN(RADIANS(E629))+COS(RADIANS(G622))*COS(RADIANS(E629))*COS(RADIANS(AH619))))&gt;90,0,$F$4*$F$5/E628^2*(SIN(RADIANS(G622))*SIN(RADIANS(E629))+COS(RADIANS(G622))*COS(RADIANS(E629))*COS(RADIANS(AH619))))</f>
        <v>#DIV/0!</v>
      </c>
      <c r="AI622" s="3" t="e">
        <f>IF(DEGREES(ACOS(SIN(RADIANS(G622))*SIN(RADIANS(E629))+COS(RADIANS(G622))*COS(RADIANS(E629))*COS(RADIANS(AI619))))&gt;90,0,$F$4*$F$5/E628^2*(SIN(RADIANS(G622))*SIN(RADIANS(E629))+COS(RADIANS(G622))*COS(RADIANS(E629))*COS(RADIANS(AI619))))</f>
        <v>#DIV/0!</v>
      </c>
      <c r="AJ622" s="3" t="e">
        <f>IF(DEGREES(ACOS(SIN(RADIANS(G622))*SIN(RADIANS(E629))+COS(RADIANS(G622))*COS(RADIANS(E629))*COS(RADIANS(AJ619))))&gt;90,0,$F$4*$F$5/E628^2*(SIN(RADIANS(G622))*SIN(RADIANS(E629))+COS(RADIANS(G622))*COS(RADIANS(E629))*COS(RADIANS(AJ619))))</f>
        <v>#DIV/0!</v>
      </c>
      <c r="AK622" s="3">
        <f>IF(DEGREES(ACOS(SIN(RADIANS(G622))*SIN(RADIANS(E629))+COS(RADIANS(G622))*COS(RADIANS(E629))*COS(RADIANS(AK619))))&gt;90,0,$F$4*$F$5/E628^2*(SIN(RADIANS(G622))*SIN(RADIANS(E629))+COS(RADIANS(G622))*COS(RADIANS(E629))*COS(RADIANS(AK619))))</f>
        <v>0</v>
      </c>
      <c r="AL622" s="3">
        <f>IF(DEGREES(ACOS(SIN(RADIANS(G622))*SIN(RADIANS(E629))+COS(RADIANS(G622))*COS(RADIANS(E629))*COS(RADIANS(AL619))))&gt;90,0,$F$4*$F$5/E628^2*(SIN(RADIANS(G622))*SIN(RADIANS(E629))+COS(RADIANS(G622))*COS(RADIANS(E629))*COS(RADIANS(AL619))))</f>
        <v>0</v>
      </c>
      <c r="AM622" s="3">
        <f>IF(DEGREES(ACOS(SIN(RADIANS(G622))*SIN(RADIANS(E629))+COS(RADIANS(G622))*COS(RADIANS(E629))*COS(RADIANS(AM619))))&gt;90,0,$F$4*$F$5/E628^2*(SIN(RADIANS(G622))*SIN(RADIANS(E629))+COS(RADIANS(G622))*COS(RADIANS(E629))*COS(RADIANS(AM619))))</f>
        <v>0</v>
      </c>
      <c r="AN622" s="3">
        <f>IF(DEGREES(ACOS(SIN(RADIANS(G622))*SIN(RADIANS(E629))+COS(RADIANS(G622))*COS(RADIANS(E629))*COS(RADIANS(AN619))))&gt;90,0,$F$4*$F$5/E628^2*(SIN(RADIANS(G622))*SIN(RADIANS(E629))+COS(RADIANS(G622))*COS(RADIANS(E629))*COS(RADIANS(AN619))))</f>
        <v>0</v>
      </c>
      <c r="AO622" s="3">
        <f>IF(DEGREES(ACOS(SIN(RADIANS(G622))*SIN(RADIANS(E629))+COS(RADIANS(G622))*COS(RADIANS(E629))*COS(RADIANS(AO619))))&gt;90,0,$F$4*$F$5/E628^2*(SIN(RADIANS(G622))*SIN(RADIANS(E629))+COS(RADIANS(G622))*COS(RADIANS(E629))*COS(RADIANS(AO619))))</f>
        <v>0</v>
      </c>
      <c r="AP622" s="3">
        <f>IF(DEGREES(ACOS(SIN(RADIANS(G622))*SIN(RADIANS(E629))+COS(RADIANS(G622))*COS(RADIANS(E629))*COS(RADIANS(AP619))))&gt;90,0,$F$4*$F$5/E628^2*(SIN(RADIANS(G622))*SIN(RADIANS(E629))+COS(RADIANS(G622))*COS(RADIANS(E629))*COS(RADIANS(AP619))))</f>
        <v>0</v>
      </c>
      <c r="AQ622" s="3">
        <f>IF(DEGREES(ACOS(SIN(RADIANS(G622))*SIN(RADIANS(E629))+COS(RADIANS(G622))*COS(RADIANS(E629))*COS(RADIANS(AQ619))))&gt;90,0,$F$4*$F$5/E628^2*(SIN(RADIANS(G622))*SIN(RADIANS(E629))+COS(RADIANS(G622))*COS(RADIANS(E629))*COS(RADIANS(AQ619))))</f>
        <v>0</v>
      </c>
      <c r="AR622" s="3">
        <f>IF(DEGREES(ACOS(SIN(RADIANS(G622))*SIN(RADIANS(E629))+COS(RADIANS(G622))*COS(RADIANS(E629))*COS(RADIANS(AR619))))&gt;90,0,$F$4*$F$5/E628^2*(SIN(RADIANS(G622))*SIN(RADIANS(E629))+COS(RADIANS(G622))*COS(RADIANS(E629))*COS(RADIANS(AR619))))</f>
        <v>0</v>
      </c>
    </row>
    <row r="623" spans="2:44" ht="15.75" customHeight="1" x14ac:dyDescent="0.2">
      <c r="B623" s="20" t="s">
        <v>784</v>
      </c>
      <c r="E623" s="3">
        <f>IF(E622-$F$13&lt;0,E622-$F$13+360,IF(E622-$F$13&gt;360,E622-$F$13-360,E622-$F$13))</f>
        <v>340</v>
      </c>
      <c r="G623" s="3">
        <v>70</v>
      </c>
      <c r="I623" s="3">
        <f>IF(DEGREES(ACOS(SIN(RADIANS(G623))*SIN(RADIANS(E629))+COS(RADIANS(G623))*COS(RADIANS(E629))*COS(RADIANS(I619))))&gt;90,0,$F$4*$F$5/E628^2*(SIN(RADIANS(G623))*SIN(RADIANS(E629))+COS(RADIANS(G623))*COS(RADIANS(E629))*COS(RADIANS(I619))))</f>
        <v>0</v>
      </c>
      <c r="J623" s="3">
        <f>IF(DEGREES(ACOS(SIN(RADIANS(G623))*SIN(RADIANS(E629))+COS(RADIANS(G623))*COS(RADIANS(E629))*COS(RADIANS(J619))))&gt;90,0,$F$4*$F$5/E628^2*(SIN(RADIANS(G623))*SIN(RADIANS(E629))+COS(RADIANS(G623))*COS(RADIANS(E629))*COS(RADIANS(J619))))</f>
        <v>0</v>
      </c>
      <c r="K623" s="3">
        <f>IF(DEGREES(ACOS(SIN(RADIANS(G623))*SIN(RADIANS(E629))+COS(RADIANS(G623))*COS(RADIANS(E629))*COS(RADIANS(K619))))&gt;90,0,$F$4*$F$5/E628^2*(SIN(RADIANS(G623))*SIN(RADIANS(E629))+COS(RADIANS(G623))*COS(RADIANS(E629))*COS(RADIANS(K619))))</f>
        <v>0</v>
      </c>
      <c r="L623" s="3">
        <f>IF(DEGREES(ACOS(SIN(RADIANS(G623))*SIN(RADIANS(E629))+COS(RADIANS(G623))*COS(RADIANS(E629))*COS(RADIANS(L619))))&gt;90,0,$F$4*$F$5/E628^2*(SIN(RADIANS(G623))*SIN(RADIANS(E629))+COS(RADIANS(G623))*COS(RADIANS(E629))*COS(RADIANS(L619))))</f>
        <v>0</v>
      </c>
      <c r="M623" s="3">
        <f>IF(DEGREES(ACOS(SIN(RADIANS(G623))*SIN(RADIANS(E629))+COS(RADIANS(G623))*COS(RADIANS(E629))*COS(RADIANS(M619))))&gt;90,0,$F$4*$F$5/E628^2*(SIN(RADIANS(G623))*SIN(RADIANS(E629))+COS(RADIANS(G623))*COS(RADIANS(E629))*COS(RADIANS(M619))))</f>
        <v>0</v>
      </c>
      <c r="N623" s="3">
        <f>IF(DEGREES(ACOS(SIN(RADIANS(G623))*SIN(RADIANS(E629))+COS(RADIANS(G623))*COS(RADIANS(E629))*COS(RADIANS(N619))))&gt;90,0,$F$4*$F$5/E628^2*(SIN(RADIANS(G623))*SIN(RADIANS(E629))+COS(RADIANS(G623))*COS(RADIANS(E629))*COS(RADIANS(N619))))</f>
        <v>0</v>
      </c>
      <c r="O623" s="3">
        <f>IF(DEGREES(ACOS(SIN(RADIANS(G623))*SIN(RADIANS(E629))+COS(RADIANS(G623))*COS(RADIANS(E629))*COS(RADIANS(O619))))&gt;90,0,$F$4*$F$5/E628^2*(SIN(RADIANS(G623))*SIN(RADIANS(E629))+COS(RADIANS(G623))*COS(RADIANS(E629))*COS(RADIANS(O619))))</f>
        <v>0</v>
      </c>
      <c r="P623" s="3">
        <f>IF(DEGREES(ACOS(SIN(RADIANS(G623))*SIN(RADIANS(E629))+COS(RADIANS(G623))*COS(RADIANS(E629))*COS(RADIANS(P619))))&gt;90,0,$F$4*$F$5/E628^2*(SIN(RADIANS(G623))*SIN(RADIANS(E629))+COS(RADIANS(G623))*COS(RADIANS(E629))*COS(RADIANS(P619))))</f>
        <v>0</v>
      </c>
      <c r="Q623" s="3">
        <f>IF(DEGREES(ACOS(SIN(RADIANS(G623))*SIN(RADIANS(E629))+COS(RADIANS(G623))*COS(RADIANS(E629))*COS(RADIANS(Q619))))&gt;90,0,$F$4*$F$5/E628^2*(SIN(RADIANS(G623))*SIN(RADIANS(E629))+COS(RADIANS(G623))*COS(RADIANS(E629))*COS(RADIANS(Q619))))</f>
        <v>0</v>
      </c>
      <c r="R623" s="3" t="e">
        <f>IF(DEGREES(ACOS(SIN(RADIANS(G623))*SIN(RADIANS(E629))+COS(RADIANS(G623))*COS(RADIANS(E629))*COS(RADIANS(R619))))&gt;90,0,$F$4*$F$5/E628^2*(SIN(RADIANS(G623))*SIN(RADIANS(E629))+COS(RADIANS(G623))*COS(RADIANS(E629))*COS(RADIANS(R619))))</f>
        <v>#DIV/0!</v>
      </c>
      <c r="S623" s="3" t="e">
        <f>IF(DEGREES(ACOS(SIN(RADIANS(G623))*SIN(RADIANS(E629))+COS(RADIANS(G623))*COS(RADIANS(E629))*COS(RADIANS(S619))))&gt;90,0,$F$4*$F$5/E628^2*(SIN(RADIANS(G623))*SIN(RADIANS(E629))+COS(RADIANS(G623))*COS(RADIANS(E629))*COS(RADIANS(S619))))</f>
        <v>#DIV/0!</v>
      </c>
      <c r="T623" s="3" t="e">
        <f>IF(DEGREES(ACOS(SIN(RADIANS(G623))*SIN(RADIANS(E629))+COS(RADIANS(G623))*COS(RADIANS(E629))*COS(RADIANS(T619))))&gt;90,0,$F$4*$F$5/E628^2*(SIN(RADIANS(G623))*SIN(RADIANS(E629))+COS(RADIANS(G623))*COS(RADIANS(E629))*COS(RADIANS(T619))))</f>
        <v>#DIV/0!</v>
      </c>
      <c r="U623" s="3" t="e">
        <f>IF(DEGREES(ACOS(SIN(RADIANS(G623))*SIN(RADIANS(E629))+COS(RADIANS(G623))*COS(RADIANS(E629))*COS(RADIANS(U619))))&gt;90,0,$F$4*$F$5/E628^2*(SIN(RADIANS(G623))*SIN(RADIANS(E629))+COS(RADIANS(G623))*COS(RADIANS(E629))*COS(RADIANS(U619))))</f>
        <v>#DIV/0!</v>
      </c>
      <c r="V623" s="3" t="e">
        <f>IF(DEGREES(ACOS(SIN(RADIANS(G623))*SIN(RADIANS(E629))+COS(RADIANS(G623))*COS(RADIANS(E629))*COS(RADIANS(V619))))&gt;90,0,$F$4*$F$5/E628^2*(SIN(RADIANS(G623))*SIN(RADIANS(E629))+COS(RADIANS(G623))*COS(RADIANS(E629))*COS(RADIANS(V619))))</f>
        <v>#DIV/0!</v>
      </c>
      <c r="W623" s="3" t="e">
        <f>IF(DEGREES(ACOS(SIN(RADIANS(G623))*SIN(RADIANS(E629))+COS(RADIANS(G623))*COS(RADIANS(E629))*COS(RADIANS(W619))))&gt;90,0,$F$4*$F$5/E628^2*(SIN(RADIANS(G623))*SIN(RADIANS(E629))+COS(RADIANS(G623))*COS(RADIANS(E629))*COS(RADIANS(W619))))</f>
        <v>#DIV/0!</v>
      </c>
      <c r="X623" s="3" t="e">
        <f>IF(DEGREES(ACOS(SIN(RADIANS(G623))*SIN(RADIANS(E629))+COS(RADIANS(G623))*COS(RADIANS(E629))*COS(RADIANS(X619))))&gt;90,0,$F$4*$F$5/E628^2*(SIN(RADIANS(G623))*SIN(RADIANS(E629))+COS(RADIANS(G623))*COS(RADIANS(E629))*COS(RADIANS(X619))))</f>
        <v>#DIV/0!</v>
      </c>
      <c r="Y623" s="3" t="e">
        <f>IF(DEGREES(ACOS(SIN(RADIANS(G623))*SIN(RADIANS(E629))+COS(RADIANS(G623))*COS(RADIANS(E629))*COS(RADIANS(Y619))))&gt;90,0,$F$4*$F$5/E628^2*(SIN(RADIANS(G623))*SIN(RADIANS(E629))+COS(RADIANS(G623))*COS(RADIANS(E629))*COS(RADIANS(Y619))))</f>
        <v>#DIV/0!</v>
      </c>
      <c r="Z623" s="3" t="e">
        <f>IF(DEGREES(ACOS(SIN(RADIANS(G623))*SIN(RADIANS(E629))+COS(RADIANS(G623))*COS(RADIANS(E629))*COS(RADIANS(Z619))))&gt;90,0,$F$4*$F$5/E628^2*(SIN(RADIANS(G623))*SIN(RADIANS(E629))+COS(RADIANS(G623))*COS(RADIANS(E629))*COS(RADIANS(Z619))))</f>
        <v>#DIV/0!</v>
      </c>
      <c r="AA623" s="3" t="e">
        <f>IF(DEGREES(ACOS(SIN(RADIANS(G623))*SIN(RADIANS(E629))+COS(RADIANS(G623))*COS(RADIANS(E629))*COS(RADIANS(AA619))))&gt;90,0,$F$4*$F$5/E628^2*(SIN(RADIANS(G623))*SIN(RADIANS(E629))+COS(RADIANS(G623))*COS(RADIANS(E629))*COS(RADIANS(AA619))))</f>
        <v>#DIV/0!</v>
      </c>
      <c r="AB623" s="3" t="e">
        <f>IF(DEGREES(ACOS(SIN(RADIANS(G623))*SIN(RADIANS(E629))+COS(RADIANS(G623))*COS(RADIANS(E629))*COS(RADIANS(AB619))))&gt;90,0,$F$4*$F$5/E628^2*(SIN(RADIANS(G623))*SIN(RADIANS(E629))+COS(RADIANS(G623))*COS(RADIANS(E629))*COS(RADIANS(AB619))))</f>
        <v>#DIV/0!</v>
      </c>
      <c r="AC623" s="3" t="e">
        <f>IF(DEGREES(ACOS(SIN(RADIANS(G623))*SIN(RADIANS(E629))+COS(RADIANS(G623))*COS(RADIANS(E629))*COS(RADIANS(AC619))))&gt;90,0,$F$4*$F$5/E628^2*(SIN(RADIANS(G623))*SIN(RADIANS(E629))+COS(RADIANS(G623))*COS(RADIANS(E629))*COS(RADIANS(AC619))))</f>
        <v>#DIV/0!</v>
      </c>
      <c r="AD623" s="3" t="e">
        <f>IF(DEGREES(ACOS(SIN(RADIANS(G623))*SIN(RADIANS(E629))+COS(RADIANS(G623))*COS(RADIANS(E629))*COS(RADIANS(AD619))))&gt;90,0,$F$4*$F$5/E628^2*(SIN(RADIANS(G623))*SIN(RADIANS(E629))+COS(RADIANS(G623))*COS(RADIANS(E629))*COS(RADIANS(AD619))))</f>
        <v>#DIV/0!</v>
      </c>
      <c r="AE623" s="3" t="e">
        <f>IF(DEGREES(ACOS(SIN(RADIANS(G623))*SIN(RADIANS(E629))+COS(RADIANS(G623))*COS(RADIANS(E629))*COS(RADIANS(AE619))))&gt;90,0,$F$4*$F$5/E628^2*(SIN(RADIANS(G623))*SIN(RADIANS(E629))+COS(RADIANS(G623))*COS(RADIANS(E629))*COS(RADIANS(AE619))))</f>
        <v>#DIV/0!</v>
      </c>
      <c r="AF623" s="3" t="e">
        <f>IF(DEGREES(ACOS(SIN(RADIANS(G623))*SIN(RADIANS(E629))+COS(RADIANS(G623))*COS(RADIANS(E629))*COS(RADIANS(AF619))))&gt;90,0,$F$4*$F$5/E628^2*(SIN(RADIANS(G623))*SIN(RADIANS(E629))+COS(RADIANS(G623))*COS(RADIANS(E629))*COS(RADIANS(AF619))))</f>
        <v>#DIV/0!</v>
      </c>
      <c r="AG623" s="3" t="e">
        <f>IF(DEGREES(ACOS(SIN(RADIANS(G623))*SIN(RADIANS(E629))+COS(RADIANS(G623))*COS(RADIANS(E629))*COS(RADIANS(AG619))))&gt;90,0,$F$4*$F$5/E628^2*(SIN(RADIANS(G623))*SIN(RADIANS(E629))+COS(RADIANS(G623))*COS(RADIANS(E629))*COS(RADIANS(AG619))))</f>
        <v>#DIV/0!</v>
      </c>
      <c r="AH623" s="3" t="e">
        <f>IF(DEGREES(ACOS(SIN(RADIANS(G623))*SIN(RADIANS(E629))+COS(RADIANS(G623))*COS(RADIANS(E629))*COS(RADIANS(AH619))))&gt;90,0,$F$4*$F$5/E628^2*(SIN(RADIANS(G623))*SIN(RADIANS(E629))+COS(RADIANS(G623))*COS(RADIANS(E629))*COS(RADIANS(AH619))))</f>
        <v>#DIV/0!</v>
      </c>
      <c r="AI623" s="3" t="e">
        <f>IF(DEGREES(ACOS(SIN(RADIANS(G623))*SIN(RADIANS(E629))+COS(RADIANS(G623))*COS(RADIANS(E629))*COS(RADIANS(AI619))))&gt;90,0,$F$4*$F$5/E628^2*(SIN(RADIANS(G623))*SIN(RADIANS(E629))+COS(RADIANS(G623))*COS(RADIANS(E629))*COS(RADIANS(AI619))))</f>
        <v>#DIV/0!</v>
      </c>
      <c r="AJ623" s="3" t="e">
        <f>IF(DEGREES(ACOS(SIN(RADIANS(G623))*SIN(RADIANS(E629))+COS(RADIANS(G623))*COS(RADIANS(E629))*COS(RADIANS(AJ619))))&gt;90,0,$F$4*$F$5/E628^2*(SIN(RADIANS(G623))*SIN(RADIANS(E629))+COS(RADIANS(G623))*COS(RADIANS(E629))*COS(RADIANS(AJ619))))</f>
        <v>#DIV/0!</v>
      </c>
      <c r="AK623" s="3">
        <f>IF(DEGREES(ACOS(SIN(RADIANS(G623))*SIN(RADIANS(E629))+COS(RADIANS(G623))*COS(RADIANS(E629))*COS(RADIANS(AK619))))&gt;90,0,$F$4*$F$5/E628^2*(SIN(RADIANS(G623))*SIN(RADIANS(E629))+COS(RADIANS(G623))*COS(RADIANS(E629))*COS(RADIANS(AK619))))</f>
        <v>0</v>
      </c>
      <c r="AL623" s="3">
        <f>IF(DEGREES(ACOS(SIN(RADIANS(G623))*SIN(RADIANS(E629))+COS(RADIANS(G623))*COS(RADIANS(E629))*COS(RADIANS(AL619))))&gt;90,0,$F$4*$F$5/E628^2*(SIN(RADIANS(G623))*SIN(RADIANS(E629))+COS(RADIANS(G623))*COS(RADIANS(E629))*COS(RADIANS(AL619))))</f>
        <v>0</v>
      </c>
      <c r="AM623" s="3">
        <f>IF(DEGREES(ACOS(SIN(RADIANS(G623))*SIN(RADIANS(E629))+COS(RADIANS(G623))*COS(RADIANS(E629))*COS(RADIANS(AM619))))&gt;90,0,$F$4*$F$5/E628^2*(SIN(RADIANS(G623))*SIN(RADIANS(E629))+COS(RADIANS(G623))*COS(RADIANS(E629))*COS(RADIANS(AM619))))</f>
        <v>0</v>
      </c>
      <c r="AN623" s="3">
        <f>IF(DEGREES(ACOS(SIN(RADIANS(G623))*SIN(RADIANS(E629))+COS(RADIANS(G623))*COS(RADIANS(E629))*COS(RADIANS(AN619))))&gt;90,0,$F$4*$F$5/E628^2*(SIN(RADIANS(G623))*SIN(RADIANS(E629))+COS(RADIANS(G623))*COS(RADIANS(E629))*COS(RADIANS(AN619))))</f>
        <v>0</v>
      </c>
      <c r="AO623" s="3">
        <f>IF(DEGREES(ACOS(SIN(RADIANS(G623))*SIN(RADIANS(E629))+COS(RADIANS(G623))*COS(RADIANS(E629))*COS(RADIANS(AO619))))&gt;90,0,$F$4*$F$5/E628^2*(SIN(RADIANS(G623))*SIN(RADIANS(E629))+COS(RADIANS(G623))*COS(RADIANS(E629))*COS(RADIANS(AO619))))</f>
        <v>0</v>
      </c>
      <c r="AP623" s="3">
        <f>IF(DEGREES(ACOS(SIN(RADIANS(G623))*SIN(RADIANS(E629))+COS(RADIANS(G623))*COS(RADIANS(E629))*COS(RADIANS(AP619))))&gt;90,0,$F$4*$F$5/E628^2*(SIN(RADIANS(G623))*SIN(RADIANS(E629))+COS(RADIANS(G623))*COS(RADIANS(E629))*COS(RADIANS(AP619))))</f>
        <v>0</v>
      </c>
      <c r="AQ623" s="3">
        <f>IF(DEGREES(ACOS(SIN(RADIANS(G623))*SIN(RADIANS(E629))+COS(RADIANS(G623))*COS(RADIANS(E629))*COS(RADIANS(AQ619))))&gt;90,0,$F$4*$F$5/E628^2*(SIN(RADIANS(G623))*SIN(RADIANS(E629))+COS(RADIANS(G623))*COS(RADIANS(E629))*COS(RADIANS(AQ619))))</f>
        <v>0</v>
      </c>
      <c r="AR623" s="3">
        <f>IF(DEGREES(ACOS(SIN(RADIANS(G623))*SIN(RADIANS(E629))+COS(RADIANS(G623))*COS(RADIANS(E629))*COS(RADIANS(AR619))))&gt;90,0,$F$4*$F$5/E628^2*(SIN(RADIANS(G623))*SIN(RADIANS(E629))+COS(RADIANS(G623))*COS(RADIANS(E629))*COS(RADIANS(AR619))))</f>
        <v>0</v>
      </c>
    </row>
    <row r="624" spans="2:44" ht="15.75" customHeight="1" x14ac:dyDescent="0.2">
      <c r="B624" s="20" t="s">
        <v>729</v>
      </c>
      <c r="E624" s="3">
        <f>IF(E621&lt;360,E621/360,(E621-360)/360)</f>
        <v>0.69444444444444442</v>
      </c>
      <c r="G624" s="3">
        <v>60</v>
      </c>
      <c r="I624" s="3">
        <f>IF(DEGREES(ACOS(SIN(RADIANS(G624))*SIN(RADIANS(E629))+COS(RADIANS(G624))*COS(RADIANS(E629))*COS(RADIANS(I619))))&gt;90,0,$F$4*$F$5/E628^2*(SIN(RADIANS(G624))*SIN(RADIANS(E629))+COS(RADIANS(G624))*COS(RADIANS(E629))*COS(RADIANS(I619))))</f>
        <v>0</v>
      </c>
      <c r="J624" s="3">
        <f>IF(DEGREES(ACOS(SIN(RADIANS(G624))*SIN(RADIANS(E629))+COS(RADIANS(G624))*COS(RADIANS(E629))*COS(RADIANS(J619))))&gt;90,0,$F$4*$F$5/E628^2*(SIN(RADIANS(G624))*SIN(RADIANS(E629))+COS(RADIANS(G624))*COS(RADIANS(E629))*COS(RADIANS(J619))))</f>
        <v>0</v>
      </c>
      <c r="K624" s="3">
        <f>IF(DEGREES(ACOS(SIN(RADIANS(G624))*SIN(RADIANS(E629))+COS(RADIANS(G624))*COS(RADIANS(E629))*COS(RADIANS(K619))))&gt;90,0,$F$4*$F$5/E628^2*(SIN(RADIANS(G624))*SIN(RADIANS(E629))+COS(RADIANS(G624))*COS(RADIANS(E629))*COS(RADIANS(K619))))</f>
        <v>0</v>
      </c>
      <c r="L624" s="3">
        <f>IF(DEGREES(ACOS(SIN(RADIANS(G624))*SIN(RADIANS(E629))+COS(RADIANS(G624))*COS(RADIANS(E629))*COS(RADIANS(L619))))&gt;90,0,$F$4*$F$5/E628^2*(SIN(RADIANS(G624))*SIN(RADIANS(E629))+COS(RADIANS(G624))*COS(RADIANS(E629))*COS(RADIANS(L619))))</f>
        <v>0</v>
      </c>
      <c r="M624" s="3">
        <f>IF(DEGREES(ACOS(SIN(RADIANS(G624))*SIN(RADIANS(E629))+COS(RADIANS(G624))*COS(RADIANS(E629))*COS(RADIANS(M619))))&gt;90,0,$F$4*$F$5/E628^2*(SIN(RADIANS(G624))*SIN(RADIANS(E629))+COS(RADIANS(G624))*COS(RADIANS(E629))*COS(RADIANS(M619))))</f>
        <v>0</v>
      </c>
      <c r="N624" s="3">
        <f>IF(DEGREES(ACOS(SIN(RADIANS(G624))*SIN(RADIANS(E629))+COS(RADIANS(G624))*COS(RADIANS(E629))*COS(RADIANS(N619))))&gt;90,0,$F$4*$F$5/E628^2*(SIN(RADIANS(G624))*SIN(RADIANS(E629))+COS(RADIANS(G624))*COS(RADIANS(E629))*COS(RADIANS(N619))))</f>
        <v>0</v>
      </c>
      <c r="O624" s="3">
        <f>IF(DEGREES(ACOS(SIN(RADIANS(G624))*SIN(RADIANS(E629))+COS(RADIANS(G624))*COS(RADIANS(E629))*COS(RADIANS(O619))))&gt;90,0,$F$4*$F$5/E628^2*(SIN(RADIANS(G624))*SIN(RADIANS(E629))+COS(RADIANS(G624))*COS(RADIANS(E629))*COS(RADIANS(O619))))</f>
        <v>0</v>
      </c>
      <c r="P624" s="3">
        <f>IF(DEGREES(ACOS(SIN(RADIANS(G624))*SIN(RADIANS(E629))+COS(RADIANS(G624))*COS(RADIANS(E629))*COS(RADIANS(P619))))&gt;90,0,$F$4*$F$5/E628^2*(SIN(RADIANS(G624))*SIN(RADIANS(E629))+COS(RADIANS(G624))*COS(RADIANS(E629))*COS(RADIANS(P619))))</f>
        <v>0</v>
      </c>
      <c r="Q624" s="3">
        <f>IF(DEGREES(ACOS(SIN(RADIANS(G624))*SIN(RADIANS(E629))+COS(RADIANS(G624))*COS(RADIANS(E629))*COS(RADIANS(Q619))))&gt;90,0,$F$4*$F$5/E628^2*(SIN(RADIANS(G624))*SIN(RADIANS(E629))+COS(RADIANS(G624))*COS(RADIANS(E629))*COS(RADIANS(Q619))))</f>
        <v>0</v>
      </c>
      <c r="R624" s="3" t="e">
        <f>IF(DEGREES(ACOS(SIN(RADIANS(G624))*SIN(RADIANS(E629))+COS(RADIANS(G624))*COS(RADIANS(E629))*COS(RADIANS(R619))))&gt;90,0,$F$4*$F$5/E628^2*(SIN(RADIANS(G624))*SIN(RADIANS(E629))+COS(RADIANS(G624))*COS(RADIANS(E629))*COS(RADIANS(R619))))</f>
        <v>#DIV/0!</v>
      </c>
      <c r="S624" s="3" t="e">
        <f>IF(DEGREES(ACOS(SIN(RADIANS(G624))*SIN(RADIANS(E629))+COS(RADIANS(G624))*COS(RADIANS(E629))*COS(RADIANS(S619))))&gt;90,0,$F$4*$F$5/E628^2*(SIN(RADIANS(G624))*SIN(RADIANS(E629))+COS(RADIANS(G624))*COS(RADIANS(E629))*COS(RADIANS(S619))))</f>
        <v>#DIV/0!</v>
      </c>
      <c r="T624" s="3" t="e">
        <f>IF(DEGREES(ACOS(SIN(RADIANS(G624))*SIN(RADIANS(E629))+COS(RADIANS(G624))*COS(RADIANS(E629))*COS(RADIANS(T619))))&gt;90,0,$F$4*$F$5/E628^2*(SIN(RADIANS(G624))*SIN(RADIANS(E629))+COS(RADIANS(G624))*COS(RADIANS(E629))*COS(RADIANS(T619))))</f>
        <v>#DIV/0!</v>
      </c>
      <c r="U624" s="3" t="e">
        <f>IF(DEGREES(ACOS(SIN(RADIANS(G624))*SIN(RADIANS(E629))+COS(RADIANS(G624))*COS(RADIANS(E629))*COS(RADIANS(U619))))&gt;90,0,$F$4*$F$5/E628^2*(SIN(RADIANS(G624))*SIN(RADIANS(E629))+COS(RADIANS(G624))*COS(RADIANS(E629))*COS(RADIANS(U619))))</f>
        <v>#DIV/0!</v>
      </c>
      <c r="V624" s="3" t="e">
        <f>IF(DEGREES(ACOS(SIN(RADIANS(G624))*SIN(RADIANS(E629))+COS(RADIANS(G624))*COS(RADIANS(E629))*COS(RADIANS(V619))))&gt;90,0,$F$4*$F$5/E628^2*(SIN(RADIANS(G624))*SIN(RADIANS(E629))+COS(RADIANS(G624))*COS(RADIANS(E629))*COS(RADIANS(V619))))</f>
        <v>#DIV/0!</v>
      </c>
      <c r="W624" s="3" t="e">
        <f>IF(DEGREES(ACOS(SIN(RADIANS(G624))*SIN(RADIANS(E629))+COS(RADIANS(G624))*COS(RADIANS(E629))*COS(RADIANS(W619))))&gt;90,0,$F$4*$F$5/E628^2*(SIN(RADIANS(G624))*SIN(RADIANS(E629))+COS(RADIANS(G624))*COS(RADIANS(E629))*COS(RADIANS(W619))))</f>
        <v>#DIV/0!</v>
      </c>
      <c r="X624" s="3" t="e">
        <f>IF(DEGREES(ACOS(SIN(RADIANS(G624))*SIN(RADIANS(E629))+COS(RADIANS(G624))*COS(RADIANS(E629))*COS(RADIANS(X619))))&gt;90,0,$F$4*$F$5/E628^2*(SIN(RADIANS(G624))*SIN(RADIANS(E629))+COS(RADIANS(G624))*COS(RADIANS(E629))*COS(RADIANS(X619))))</f>
        <v>#DIV/0!</v>
      </c>
      <c r="Y624" s="3" t="e">
        <f>IF(DEGREES(ACOS(SIN(RADIANS(G624))*SIN(RADIANS(E629))+COS(RADIANS(G624))*COS(RADIANS(E629))*COS(RADIANS(Y619))))&gt;90,0,$F$4*$F$5/E628^2*(SIN(RADIANS(G624))*SIN(RADIANS(E629))+COS(RADIANS(G624))*COS(RADIANS(E629))*COS(RADIANS(Y619))))</f>
        <v>#DIV/0!</v>
      </c>
      <c r="Z624" s="3" t="e">
        <f>IF(DEGREES(ACOS(SIN(RADIANS(G624))*SIN(RADIANS(E629))+COS(RADIANS(G624))*COS(RADIANS(E629))*COS(RADIANS(Z619))))&gt;90,0,$F$4*$F$5/E628^2*(SIN(RADIANS(G624))*SIN(RADIANS(E629))+COS(RADIANS(G624))*COS(RADIANS(E629))*COS(RADIANS(Z619))))</f>
        <v>#DIV/0!</v>
      </c>
      <c r="AA624" s="3" t="e">
        <f>IF(DEGREES(ACOS(SIN(RADIANS(G624))*SIN(RADIANS(E629))+COS(RADIANS(G624))*COS(RADIANS(E629))*COS(RADIANS(AA619))))&gt;90,0,$F$4*$F$5/E628^2*(SIN(RADIANS(G624))*SIN(RADIANS(E629))+COS(RADIANS(G624))*COS(RADIANS(E629))*COS(RADIANS(AA619))))</f>
        <v>#DIV/0!</v>
      </c>
      <c r="AB624" s="3" t="e">
        <f>IF(DEGREES(ACOS(SIN(RADIANS(G624))*SIN(RADIANS(E629))+COS(RADIANS(G624))*COS(RADIANS(E629))*COS(RADIANS(AB619))))&gt;90,0,$F$4*$F$5/E628^2*(SIN(RADIANS(G624))*SIN(RADIANS(E629))+COS(RADIANS(G624))*COS(RADIANS(E629))*COS(RADIANS(AB619))))</f>
        <v>#DIV/0!</v>
      </c>
      <c r="AC624" s="3" t="e">
        <f>IF(DEGREES(ACOS(SIN(RADIANS(G624))*SIN(RADIANS(E629))+COS(RADIANS(G624))*COS(RADIANS(E629))*COS(RADIANS(AC619))))&gt;90,0,$F$4*$F$5/E628^2*(SIN(RADIANS(G624))*SIN(RADIANS(E629))+COS(RADIANS(G624))*COS(RADIANS(E629))*COS(RADIANS(AC619))))</f>
        <v>#DIV/0!</v>
      </c>
      <c r="AD624" s="3" t="e">
        <f>IF(DEGREES(ACOS(SIN(RADIANS(G624))*SIN(RADIANS(E629))+COS(RADIANS(G624))*COS(RADIANS(E629))*COS(RADIANS(AD619))))&gt;90,0,$F$4*$F$5/E628^2*(SIN(RADIANS(G624))*SIN(RADIANS(E629))+COS(RADIANS(G624))*COS(RADIANS(E629))*COS(RADIANS(AD619))))</f>
        <v>#DIV/0!</v>
      </c>
      <c r="AE624" s="3" t="e">
        <f>IF(DEGREES(ACOS(SIN(RADIANS(G624))*SIN(RADIANS(E629))+COS(RADIANS(G624))*COS(RADIANS(E629))*COS(RADIANS(AE619))))&gt;90,0,$F$4*$F$5/E628^2*(SIN(RADIANS(G624))*SIN(RADIANS(E629))+COS(RADIANS(G624))*COS(RADIANS(E629))*COS(RADIANS(AE619))))</f>
        <v>#DIV/0!</v>
      </c>
      <c r="AF624" s="3" t="e">
        <f>IF(DEGREES(ACOS(SIN(RADIANS(G624))*SIN(RADIANS(E629))+COS(RADIANS(G624))*COS(RADIANS(E629))*COS(RADIANS(AF619))))&gt;90,0,$F$4*$F$5/E628^2*(SIN(RADIANS(G624))*SIN(RADIANS(E629))+COS(RADIANS(G624))*COS(RADIANS(E629))*COS(RADIANS(AF619))))</f>
        <v>#DIV/0!</v>
      </c>
      <c r="AG624" s="3" t="e">
        <f>IF(DEGREES(ACOS(SIN(RADIANS(G624))*SIN(RADIANS(E629))+COS(RADIANS(G624))*COS(RADIANS(E629))*COS(RADIANS(AG619))))&gt;90,0,$F$4*$F$5/E628^2*(SIN(RADIANS(G624))*SIN(RADIANS(E629))+COS(RADIANS(G624))*COS(RADIANS(E629))*COS(RADIANS(AG619))))</f>
        <v>#DIV/0!</v>
      </c>
      <c r="AH624" s="3" t="e">
        <f>IF(DEGREES(ACOS(SIN(RADIANS(G624))*SIN(RADIANS(E629))+COS(RADIANS(G624))*COS(RADIANS(E629))*COS(RADIANS(AH619))))&gt;90,0,$F$4*$F$5/E628^2*(SIN(RADIANS(G624))*SIN(RADIANS(E629))+COS(RADIANS(G624))*COS(RADIANS(E629))*COS(RADIANS(AH619))))</f>
        <v>#DIV/0!</v>
      </c>
      <c r="AI624" s="3" t="e">
        <f>IF(DEGREES(ACOS(SIN(RADIANS(G624))*SIN(RADIANS(E629))+COS(RADIANS(G624))*COS(RADIANS(E629))*COS(RADIANS(AI619))))&gt;90,0,$F$4*$F$5/E628^2*(SIN(RADIANS(G624))*SIN(RADIANS(E629))+COS(RADIANS(G624))*COS(RADIANS(E629))*COS(RADIANS(AI619))))</f>
        <v>#DIV/0!</v>
      </c>
      <c r="AJ624" s="3" t="e">
        <f>IF(DEGREES(ACOS(SIN(RADIANS(G624))*SIN(RADIANS(E629))+COS(RADIANS(G624))*COS(RADIANS(E629))*COS(RADIANS(AJ619))))&gt;90,0,$F$4*$F$5/E628^2*(SIN(RADIANS(G624))*SIN(RADIANS(E629))+COS(RADIANS(G624))*COS(RADIANS(E629))*COS(RADIANS(AJ619))))</f>
        <v>#DIV/0!</v>
      </c>
      <c r="AK624" s="3">
        <f>IF(DEGREES(ACOS(SIN(RADIANS(G624))*SIN(RADIANS(E629))+COS(RADIANS(G624))*COS(RADIANS(E629))*COS(RADIANS(AK619))))&gt;90,0,$F$4*$F$5/E628^2*(SIN(RADIANS(G624))*SIN(RADIANS(E629))+COS(RADIANS(G624))*COS(RADIANS(E629))*COS(RADIANS(AK619))))</f>
        <v>0</v>
      </c>
      <c r="AL624" s="3">
        <f>IF(DEGREES(ACOS(SIN(RADIANS(G624))*SIN(RADIANS(E629))+COS(RADIANS(G624))*COS(RADIANS(E629))*COS(RADIANS(AL619))))&gt;90,0,$F$4*$F$5/E628^2*(SIN(RADIANS(G624))*SIN(RADIANS(E629))+COS(RADIANS(G624))*COS(RADIANS(E629))*COS(RADIANS(AL619))))</f>
        <v>0</v>
      </c>
      <c r="AM624" s="3">
        <f>IF(DEGREES(ACOS(SIN(RADIANS(G624))*SIN(RADIANS(E629))+COS(RADIANS(G624))*COS(RADIANS(E629))*COS(RADIANS(AM619))))&gt;90,0,$F$4*$F$5/E628^2*(SIN(RADIANS(G624))*SIN(RADIANS(E629))+COS(RADIANS(G624))*COS(RADIANS(E629))*COS(RADIANS(AM619))))</f>
        <v>0</v>
      </c>
      <c r="AN624" s="3">
        <f>IF(DEGREES(ACOS(SIN(RADIANS(G624))*SIN(RADIANS(E629))+COS(RADIANS(G624))*COS(RADIANS(E629))*COS(RADIANS(AN619))))&gt;90,0,$F$4*$F$5/E628^2*(SIN(RADIANS(G624))*SIN(RADIANS(E629))+COS(RADIANS(G624))*COS(RADIANS(E629))*COS(RADIANS(AN619))))</f>
        <v>0</v>
      </c>
      <c r="AO624" s="3">
        <f>IF(DEGREES(ACOS(SIN(RADIANS(G624))*SIN(RADIANS(E629))+COS(RADIANS(G624))*COS(RADIANS(E629))*COS(RADIANS(AO619))))&gt;90,0,$F$4*$F$5/E628^2*(SIN(RADIANS(G624))*SIN(RADIANS(E629))+COS(RADIANS(G624))*COS(RADIANS(E629))*COS(RADIANS(AO619))))</f>
        <v>0</v>
      </c>
      <c r="AP624" s="3">
        <f>IF(DEGREES(ACOS(SIN(RADIANS(G624))*SIN(RADIANS(E629))+COS(RADIANS(G624))*COS(RADIANS(E629))*COS(RADIANS(AP619))))&gt;90,0,$F$4*$F$5/E628^2*(SIN(RADIANS(G624))*SIN(RADIANS(E629))+COS(RADIANS(G624))*COS(RADIANS(E629))*COS(RADIANS(AP619))))</f>
        <v>0</v>
      </c>
      <c r="AQ624" s="3">
        <f>IF(DEGREES(ACOS(SIN(RADIANS(G624))*SIN(RADIANS(E629))+COS(RADIANS(G624))*COS(RADIANS(E629))*COS(RADIANS(AQ619))))&gt;90,0,$F$4*$F$5/E628^2*(SIN(RADIANS(G624))*SIN(RADIANS(E629))+COS(RADIANS(G624))*COS(RADIANS(E629))*COS(RADIANS(AQ619))))</f>
        <v>0</v>
      </c>
      <c r="AR624" s="3">
        <f>IF(DEGREES(ACOS(SIN(RADIANS(G624))*SIN(RADIANS(E629))+COS(RADIANS(G624))*COS(RADIANS(E629))*COS(RADIANS(AR619))))&gt;90,0,$F$4*$F$5/E628^2*(SIN(RADIANS(G624))*SIN(RADIANS(E629))+COS(RADIANS(G624))*COS(RADIANS(E629))*COS(RADIANS(AR619))))</f>
        <v>0</v>
      </c>
    </row>
    <row r="625" spans="2:44" ht="15.75" customHeight="1" x14ac:dyDescent="0.2">
      <c r="B625" s="20" t="s">
        <v>785</v>
      </c>
      <c r="E625" s="3">
        <f>E624*$F$11</f>
        <v>0</v>
      </c>
      <c r="G625" s="3">
        <v>50</v>
      </c>
      <c r="I625" s="3">
        <f>IF(DEGREES(ACOS(SIN(RADIANS(G625))*SIN(RADIANS(E629))+COS(RADIANS(G625))*COS(RADIANS(E629))*COS(RADIANS(I619))))&gt;90,0,$F$4*$F$5/E628^2*(SIN(RADIANS(G625))*SIN(RADIANS(E629))+COS(RADIANS(G625))*COS(RADIANS(E629))*COS(RADIANS(I619))))</f>
        <v>0</v>
      </c>
      <c r="J625" s="3">
        <f>IF(DEGREES(ACOS(SIN(RADIANS(G625))*SIN(RADIANS(E629))+COS(RADIANS(G625))*COS(RADIANS(E629))*COS(RADIANS(J619))))&gt;90,0,$F$4*$F$5/E628^2*(SIN(RADIANS(G625))*SIN(RADIANS(E629))+COS(RADIANS(G625))*COS(RADIANS(E629))*COS(RADIANS(J619))))</f>
        <v>0</v>
      </c>
      <c r="K625" s="3">
        <f>IF(DEGREES(ACOS(SIN(RADIANS(G625))*SIN(RADIANS(E629))+COS(RADIANS(G625))*COS(RADIANS(E629))*COS(RADIANS(K619))))&gt;90,0,$F$4*$F$5/E628^2*(SIN(RADIANS(G625))*SIN(RADIANS(E629))+COS(RADIANS(G625))*COS(RADIANS(E629))*COS(RADIANS(K619))))</f>
        <v>0</v>
      </c>
      <c r="L625" s="3">
        <f>IF(DEGREES(ACOS(SIN(RADIANS(G625))*SIN(RADIANS(E629))+COS(RADIANS(G625))*COS(RADIANS(E629))*COS(RADIANS(L619))))&gt;90,0,$F$4*$F$5/E628^2*(SIN(RADIANS(G625))*SIN(RADIANS(E629))+COS(RADIANS(G625))*COS(RADIANS(E629))*COS(RADIANS(L619))))</f>
        <v>0</v>
      </c>
      <c r="M625" s="3">
        <f>IF(DEGREES(ACOS(SIN(RADIANS(G625))*SIN(RADIANS(E629))+COS(RADIANS(G625))*COS(RADIANS(E629))*COS(RADIANS(M619))))&gt;90,0,$F$4*$F$5/E628^2*(SIN(RADIANS(G625))*SIN(RADIANS(E629))+COS(RADIANS(G625))*COS(RADIANS(E629))*COS(RADIANS(M619))))</f>
        <v>0</v>
      </c>
      <c r="N625" s="3">
        <f>IF(DEGREES(ACOS(SIN(RADIANS(G625))*SIN(RADIANS(E629))+COS(RADIANS(G625))*COS(RADIANS(E629))*COS(RADIANS(N619))))&gt;90,0,$F$4*$F$5/E628^2*(SIN(RADIANS(G625))*SIN(RADIANS(E629))+COS(RADIANS(G625))*COS(RADIANS(E629))*COS(RADIANS(N619))))</f>
        <v>0</v>
      </c>
      <c r="O625" s="3">
        <f>IF(DEGREES(ACOS(SIN(RADIANS(G625))*SIN(RADIANS(E629))+COS(RADIANS(G625))*COS(RADIANS(E629))*COS(RADIANS(O619))))&gt;90,0,$F$4*$F$5/E628^2*(SIN(RADIANS(G625))*SIN(RADIANS(E629))+COS(RADIANS(G625))*COS(RADIANS(E629))*COS(RADIANS(O619))))</f>
        <v>0</v>
      </c>
      <c r="P625" s="3">
        <f>IF(DEGREES(ACOS(SIN(RADIANS(G625))*SIN(RADIANS(E629))+COS(RADIANS(G625))*COS(RADIANS(E629))*COS(RADIANS(P619))))&gt;90,0,$F$4*$F$5/E628^2*(SIN(RADIANS(G625))*SIN(RADIANS(E629))+COS(RADIANS(G625))*COS(RADIANS(E629))*COS(RADIANS(P619))))</f>
        <v>0</v>
      </c>
      <c r="Q625" s="3">
        <f>IF(DEGREES(ACOS(SIN(RADIANS(G625))*SIN(RADIANS(E629))+COS(RADIANS(G625))*COS(RADIANS(E629))*COS(RADIANS(Q619))))&gt;90,0,$F$4*$F$5/E628^2*(SIN(RADIANS(G625))*SIN(RADIANS(E629))+COS(RADIANS(G625))*COS(RADIANS(E629))*COS(RADIANS(Q619))))</f>
        <v>0</v>
      </c>
      <c r="R625" s="3" t="e">
        <f>IF(DEGREES(ACOS(SIN(RADIANS(G625))*SIN(RADIANS(E629))+COS(RADIANS(G625))*COS(RADIANS(E629))*COS(RADIANS(R619))))&gt;90,0,$F$4*$F$5/E628^2*(SIN(RADIANS(G625))*SIN(RADIANS(E629))+COS(RADIANS(G625))*COS(RADIANS(E629))*COS(RADIANS(R619))))</f>
        <v>#DIV/0!</v>
      </c>
      <c r="S625" s="3" t="e">
        <f>IF(DEGREES(ACOS(SIN(RADIANS(G625))*SIN(RADIANS(E629))+COS(RADIANS(G625))*COS(RADIANS(E629))*COS(RADIANS(S619))))&gt;90,0,$F$4*$F$5/E628^2*(SIN(RADIANS(G625))*SIN(RADIANS(E629))+COS(RADIANS(G625))*COS(RADIANS(E629))*COS(RADIANS(S619))))</f>
        <v>#DIV/0!</v>
      </c>
      <c r="T625" s="3" t="e">
        <f>IF(DEGREES(ACOS(SIN(RADIANS(G625))*SIN(RADIANS(E629))+COS(RADIANS(G625))*COS(RADIANS(E629))*COS(RADIANS(T619))))&gt;90,0,$F$4*$F$5/E628^2*(SIN(RADIANS(G625))*SIN(RADIANS(E629))+COS(RADIANS(G625))*COS(RADIANS(E629))*COS(RADIANS(T619))))</f>
        <v>#DIV/0!</v>
      </c>
      <c r="U625" s="3" t="e">
        <f>IF(DEGREES(ACOS(SIN(RADIANS(G625))*SIN(RADIANS(E629))+COS(RADIANS(G625))*COS(RADIANS(E629))*COS(RADIANS(U619))))&gt;90,0,$F$4*$F$5/E628^2*(SIN(RADIANS(G625))*SIN(RADIANS(E629))+COS(RADIANS(G625))*COS(RADIANS(E629))*COS(RADIANS(U619))))</f>
        <v>#DIV/0!</v>
      </c>
      <c r="V625" s="3" t="e">
        <f>IF(DEGREES(ACOS(SIN(RADIANS(G625))*SIN(RADIANS(E629))+COS(RADIANS(G625))*COS(RADIANS(E629))*COS(RADIANS(V619))))&gt;90,0,$F$4*$F$5/E628^2*(SIN(RADIANS(G625))*SIN(RADIANS(E629))+COS(RADIANS(G625))*COS(RADIANS(E629))*COS(RADIANS(V619))))</f>
        <v>#DIV/0!</v>
      </c>
      <c r="W625" s="3" t="e">
        <f>IF(DEGREES(ACOS(SIN(RADIANS(G625))*SIN(RADIANS(E629))+COS(RADIANS(G625))*COS(RADIANS(E629))*COS(RADIANS(W619))))&gt;90,0,$F$4*$F$5/E628^2*(SIN(RADIANS(G625))*SIN(RADIANS(E629))+COS(RADIANS(G625))*COS(RADIANS(E629))*COS(RADIANS(W619))))</f>
        <v>#DIV/0!</v>
      </c>
      <c r="X625" s="3" t="e">
        <f>IF(DEGREES(ACOS(SIN(RADIANS(G625))*SIN(RADIANS(E629))+COS(RADIANS(G625))*COS(RADIANS(E629))*COS(RADIANS(X619))))&gt;90,0,$F$4*$F$5/E628^2*(SIN(RADIANS(G625))*SIN(RADIANS(E629))+COS(RADIANS(G625))*COS(RADIANS(E629))*COS(RADIANS(X619))))</f>
        <v>#DIV/0!</v>
      </c>
      <c r="Y625" s="3" t="e">
        <f>IF(DEGREES(ACOS(SIN(RADIANS(G625))*SIN(RADIANS(E629))+COS(RADIANS(G625))*COS(RADIANS(E629))*COS(RADIANS(Y619))))&gt;90,0,$F$4*$F$5/E628^2*(SIN(RADIANS(G625))*SIN(RADIANS(E629))+COS(RADIANS(G625))*COS(RADIANS(E629))*COS(RADIANS(Y619))))</f>
        <v>#DIV/0!</v>
      </c>
      <c r="Z625" s="3" t="e">
        <f>IF(DEGREES(ACOS(SIN(RADIANS(G625))*SIN(RADIANS(E629))+COS(RADIANS(G625))*COS(RADIANS(E629))*COS(RADIANS(Z619))))&gt;90,0,$F$4*$F$5/E628^2*(SIN(RADIANS(G625))*SIN(RADIANS(E629))+COS(RADIANS(G625))*COS(RADIANS(E629))*COS(RADIANS(Z619))))</f>
        <v>#DIV/0!</v>
      </c>
      <c r="AA625" s="3" t="e">
        <f>IF(DEGREES(ACOS(SIN(RADIANS(G625))*SIN(RADIANS(E629))+COS(RADIANS(G625))*COS(RADIANS(E629))*COS(RADIANS(AA619))))&gt;90,0,$F$4*$F$5/E628^2*(SIN(RADIANS(G625))*SIN(RADIANS(E629))+COS(RADIANS(G625))*COS(RADIANS(E629))*COS(RADIANS(AA619))))</f>
        <v>#DIV/0!</v>
      </c>
      <c r="AB625" s="3" t="e">
        <f>IF(DEGREES(ACOS(SIN(RADIANS(G625))*SIN(RADIANS(E629))+COS(RADIANS(G625))*COS(RADIANS(E629))*COS(RADIANS(AB619))))&gt;90,0,$F$4*$F$5/E628^2*(SIN(RADIANS(G625))*SIN(RADIANS(E629))+COS(RADIANS(G625))*COS(RADIANS(E629))*COS(RADIANS(AB619))))</f>
        <v>#DIV/0!</v>
      </c>
      <c r="AC625" s="3" t="e">
        <f>IF(DEGREES(ACOS(SIN(RADIANS(G625))*SIN(RADIANS(E629))+COS(RADIANS(G625))*COS(RADIANS(E629))*COS(RADIANS(AC619))))&gt;90,0,$F$4*$F$5/E628^2*(SIN(RADIANS(G625))*SIN(RADIANS(E629))+COS(RADIANS(G625))*COS(RADIANS(E629))*COS(RADIANS(AC619))))</f>
        <v>#DIV/0!</v>
      </c>
      <c r="AD625" s="3" t="e">
        <f>IF(DEGREES(ACOS(SIN(RADIANS(G625))*SIN(RADIANS(E629))+COS(RADIANS(G625))*COS(RADIANS(E629))*COS(RADIANS(AD619))))&gt;90,0,$F$4*$F$5/E628^2*(SIN(RADIANS(G625))*SIN(RADIANS(E629))+COS(RADIANS(G625))*COS(RADIANS(E629))*COS(RADIANS(AD619))))</f>
        <v>#DIV/0!</v>
      </c>
      <c r="AE625" s="3" t="e">
        <f>IF(DEGREES(ACOS(SIN(RADIANS(G625))*SIN(RADIANS(E629))+COS(RADIANS(G625))*COS(RADIANS(E629))*COS(RADIANS(AE619))))&gt;90,0,$F$4*$F$5/E628^2*(SIN(RADIANS(G625))*SIN(RADIANS(E629))+COS(RADIANS(G625))*COS(RADIANS(E629))*COS(RADIANS(AE619))))</f>
        <v>#DIV/0!</v>
      </c>
      <c r="AF625" s="3" t="e">
        <f>IF(DEGREES(ACOS(SIN(RADIANS(G625))*SIN(RADIANS(E629))+COS(RADIANS(G625))*COS(RADIANS(E629))*COS(RADIANS(AF619))))&gt;90,0,$F$4*$F$5/E628^2*(SIN(RADIANS(G625))*SIN(RADIANS(E629))+COS(RADIANS(G625))*COS(RADIANS(E629))*COS(RADIANS(AF619))))</f>
        <v>#DIV/0!</v>
      </c>
      <c r="AG625" s="3" t="e">
        <f>IF(DEGREES(ACOS(SIN(RADIANS(G625))*SIN(RADIANS(E629))+COS(RADIANS(G625))*COS(RADIANS(E629))*COS(RADIANS(AG619))))&gt;90,0,$F$4*$F$5/E628^2*(SIN(RADIANS(G625))*SIN(RADIANS(E629))+COS(RADIANS(G625))*COS(RADIANS(E629))*COS(RADIANS(AG619))))</f>
        <v>#DIV/0!</v>
      </c>
      <c r="AH625" s="3" t="e">
        <f>IF(DEGREES(ACOS(SIN(RADIANS(G625))*SIN(RADIANS(E629))+COS(RADIANS(G625))*COS(RADIANS(E629))*COS(RADIANS(AH619))))&gt;90,0,$F$4*$F$5/E628^2*(SIN(RADIANS(G625))*SIN(RADIANS(E629))+COS(RADIANS(G625))*COS(RADIANS(E629))*COS(RADIANS(AH619))))</f>
        <v>#DIV/0!</v>
      </c>
      <c r="AI625" s="3" t="e">
        <f>IF(DEGREES(ACOS(SIN(RADIANS(G625))*SIN(RADIANS(E629))+COS(RADIANS(G625))*COS(RADIANS(E629))*COS(RADIANS(AI619))))&gt;90,0,$F$4*$F$5/E628^2*(SIN(RADIANS(G625))*SIN(RADIANS(E629))+COS(RADIANS(G625))*COS(RADIANS(E629))*COS(RADIANS(AI619))))</f>
        <v>#DIV/0!</v>
      </c>
      <c r="AJ625" s="3" t="e">
        <f>IF(DEGREES(ACOS(SIN(RADIANS(G625))*SIN(RADIANS(E629))+COS(RADIANS(G625))*COS(RADIANS(E629))*COS(RADIANS(AJ619))))&gt;90,0,$F$4*$F$5/E628^2*(SIN(RADIANS(G625))*SIN(RADIANS(E629))+COS(RADIANS(G625))*COS(RADIANS(E629))*COS(RADIANS(AJ619))))</f>
        <v>#DIV/0!</v>
      </c>
      <c r="AK625" s="3">
        <f>IF(DEGREES(ACOS(SIN(RADIANS(G625))*SIN(RADIANS(E629))+COS(RADIANS(G625))*COS(RADIANS(E629))*COS(RADIANS(AK619))))&gt;90,0,$F$4*$F$5/E628^2*(SIN(RADIANS(G625))*SIN(RADIANS(E629))+COS(RADIANS(G625))*COS(RADIANS(E629))*COS(RADIANS(AK619))))</f>
        <v>0</v>
      </c>
      <c r="AL625" s="3">
        <f>IF(DEGREES(ACOS(SIN(RADIANS(G625))*SIN(RADIANS(E629))+COS(RADIANS(G625))*COS(RADIANS(E629))*COS(RADIANS(AL619))))&gt;90,0,$F$4*$F$5/E628^2*(SIN(RADIANS(G625))*SIN(RADIANS(E629))+COS(RADIANS(G625))*COS(RADIANS(E629))*COS(RADIANS(AL619))))</f>
        <v>0</v>
      </c>
      <c r="AM625" s="3">
        <f>IF(DEGREES(ACOS(SIN(RADIANS(G625))*SIN(RADIANS(E629))+COS(RADIANS(G625))*COS(RADIANS(E629))*COS(RADIANS(AM619))))&gt;90,0,$F$4*$F$5/E628^2*(SIN(RADIANS(G625))*SIN(RADIANS(E629))+COS(RADIANS(G625))*COS(RADIANS(E629))*COS(RADIANS(AM619))))</f>
        <v>0</v>
      </c>
      <c r="AN625" s="3">
        <f>IF(DEGREES(ACOS(SIN(RADIANS(G625))*SIN(RADIANS(E629))+COS(RADIANS(G625))*COS(RADIANS(E629))*COS(RADIANS(AN619))))&gt;90,0,$F$4*$F$5/E628^2*(SIN(RADIANS(G625))*SIN(RADIANS(E629))+COS(RADIANS(G625))*COS(RADIANS(E629))*COS(RADIANS(AN619))))</f>
        <v>0</v>
      </c>
      <c r="AO625" s="3">
        <f>IF(DEGREES(ACOS(SIN(RADIANS(G625))*SIN(RADIANS(E629))+COS(RADIANS(G625))*COS(RADIANS(E629))*COS(RADIANS(AO619))))&gt;90,0,$F$4*$F$5/E628^2*(SIN(RADIANS(G625))*SIN(RADIANS(E629))+COS(RADIANS(G625))*COS(RADIANS(E629))*COS(RADIANS(AO619))))</f>
        <v>0</v>
      </c>
      <c r="AP625" s="3">
        <f>IF(DEGREES(ACOS(SIN(RADIANS(G625))*SIN(RADIANS(E629))+COS(RADIANS(G625))*COS(RADIANS(E629))*COS(RADIANS(AP619))))&gt;90,0,$F$4*$F$5/E628^2*(SIN(RADIANS(G625))*SIN(RADIANS(E629))+COS(RADIANS(G625))*COS(RADIANS(E629))*COS(RADIANS(AP619))))</f>
        <v>0</v>
      </c>
      <c r="AQ625" s="3">
        <f>IF(DEGREES(ACOS(SIN(RADIANS(G625))*SIN(RADIANS(E629))+COS(RADIANS(G625))*COS(RADIANS(E629))*COS(RADIANS(AQ619))))&gt;90,0,$F$4*$F$5/E628^2*(SIN(RADIANS(G625))*SIN(RADIANS(E629))+COS(RADIANS(G625))*COS(RADIANS(E629))*COS(RADIANS(AQ619))))</f>
        <v>0</v>
      </c>
      <c r="AR625" s="3">
        <f>IF(DEGREES(ACOS(SIN(RADIANS(G625))*SIN(RADIANS(E629))+COS(RADIANS(G625))*COS(RADIANS(E629))*COS(RADIANS(AR619))))&gt;90,0,$F$4*$F$5/E628^2*(SIN(RADIANS(G625))*SIN(RADIANS(E629))+COS(RADIANS(G625))*COS(RADIANS(E629))*COS(RADIANS(AR619))))</f>
        <v>0</v>
      </c>
    </row>
    <row r="626" spans="2:44" ht="15.75" customHeight="1" x14ac:dyDescent="0.2">
      <c r="B626" s="20" t="s">
        <v>786</v>
      </c>
      <c r="E626" s="3" t="str">
        <f>IF($F$10=0,"N/A",$F$10*(E621/360)-ROUNDDOWN($F$10*(E621/360),0))</f>
        <v>N/A</v>
      </c>
      <c r="G626" s="3">
        <v>40</v>
      </c>
      <c r="I626" s="3">
        <f>IF(DEGREES(ACOS(SIN(RADIANS(G626))*SIN(RADIANS(E629))+COS(RADIANS(G626))*COS(RADIANS(E629))*COS(RADIANS(I619))))&gt;90,0,$F$4*$F$5/E628^2*(SIN(RADIANS(G626))*SIN(RADIANS(E629))+COS(RADIANS(G626))*COS(RADIANS(E629))*COS(RADIANS(I619))))</f>
        <v>0</v>
      </c>
      <c r="J626" s="3">
        <f>IF(DEGREES(ACOS(SIN(RADIANS(G626))*SIN(RADIANS(E629))+COS(RADIANS(G626))*COS(RADIANS(E629))*COS(RADIANS(J619))))&gt;90,0,$F$4*$F$5/E628^2*(SIN(RADIANS(G626))*SIN(RADIANS(E629))+COS(RADIANS(G626))*COS(RADIANS(E629))*COS(RADIANS(J619))))</f>
        <v>0</v>
      </c>
      <c r="K626" s="3">
        <f>IF(DEGREES(ACOS(SIN(RADIANS(G626))*SIN(RADIANS(E629))+COS(RADIANS(G626))*COS(RADIANS(E629))*COS(RADIANS(K619))))&gt;90,0,$F$4*$F$5/E628^2*(SIN(RADIANS(G626))*SIN(RADIANS(E629))+COS(RADIANS(G626))*COS(RADIANS(E629))*COS(RADIANS(K619))))</f>
        <v>0</v>
      </c>
      <c r="L626" s="3">
        <f>IF(DEGREES(ACOS(SIN(RADIANS(G626))*SIN(RADIANS(E629))+COS(RADIANS(G626))*COS(RADIANS(E629))*COS(RADIANS(L619))))&gt;90,0,$F$4*$F$5/E628^2*(SIN(RADIANS(G626))*SIN(RADIANS(E629))+COS(RADIANS(G626))*COS(RADIANS(E629))*COS(RADIANS(L619))))</f>
        <v>0</v>
      </c>
      <c r="M626" s="3">
        <f>IF(DEGREES(ACOS(SIN(RADIANS(G626))*SIN(RADIANS(E629))+COS(RADIANS(G626))*COS(RADIANS(E629))*COS(RADIANS(M619))))&gt;90,0,$F$4*$F$5/E628^2*(SIN(RADIANS(G626))*SIN(RADIANS(E629))+COS(RADIANS(G626))*COS(RADIANS(E629))*COS(RADIANS(M619))))</f>
        <v>0</v>
      </c>
      <c r="N626" s="3">
        <f>IF(DEGREES(ACOS(SIN(RADIANS(G626))*SIN(RADIANS(E629))+COS(RADIANS(G626))*COS(RADIANS(E629))*COS(RADIANS(N619))))&gt;90,0,$F$4*$F$5/E628^2*(SIN(RADIANS(G626))*SIN(RADIANS(E629))+COS(RADIANS(G626))*COS(RADIANS(E629))*COS(RADIANS(N619))))</f>
        <v>0</v>
      </c>
      <c r="O626" s="3">
        <f>IF(DEGREES(ACOS(SIN(RADIANS(G626))*SIN(RADIANS(E629))+COS(RADIANS(G626))*COS(RADIANS(E629))*COS(RADIANS(O619))))&gt;90,0,$F$4*$F$5/E628^2*(SIN(RADIANS(G626))*SIN(RADIANS(E629))+COS(RADIANS(G626))*COS(RADIANS(E629))*COS(RADIANS(O619))))</f>
        <v>0</v>
      </c>
      <c r="P626" s="3">
        <f>IF(DEGREES(ACOS(SIN(RADIANS(G626))*SIN(RADIANS(E629))+COS(RADIANS(G626))*COS(RADIANS(E629))*COS(RADIANS(P619))))&gt;90,0,$F$4*$F$5/E628^2*(SIN(RADIANS(G626))*SIN(RADIANS(E629))+COS(RADIANS(G626))*COS(RADIANS(E629))*COS(RADIANS(P619))))</f>
        <v>0</v>
      </c>
      <c r="Q626" s="3">
        <f>IF(DEGREES(ACOS(SIN(RADIANS(G626))*SIN(RADIANS(E629))+COS(RADIANS(G626))*COS(RADIANS(E629))*COS(RADIANS(Q619))))&gt;90,0,$F$4*$F$5/E628^2*(SIN(RADIANS(G626))*SIN(RADIANS(E629))+COS(RADIANS(G626))*COS(RADIANS(E629))*COS(RADIANS(Q619))))</f>
        <v>0</v>
      </c>
      <c r="R626" s="3" t="e">
        <f>IF(DEGREES(ACOS(SIN(RADIANS(G626))*SIN(RADIANS(E629))+COS(RADIANS(G626))*COS(RADIANS(E629))*COS(RADIANS(R619))))&gt;90,0,$F$4*$F$5/E628^2*(SIN(RADIANS(G626))*SIN(RADIANS(E629))+COS(RADIANS(G626))*COS(RADIANS(E629))*COS(RADIANS(R619))))</f>
        <v>#DIV/0!</v>
      </c>
      <c r="S626" s="3" t="e">
        <f>IF(DEGREES(ACOS(SIN(RADIANS(G626))*SIN(RADIANS(E629))+COS(RADIANS(G626))*COS(RADIANS(E629))*COS(RADIANS(S619))))&gt;90,0,$F$4*$F$5/E628^2*(SIN(RADIANS(G626))*SIN(RADIANS(E629))+COS(RADIANS(G626))*COS(RADIANS(E629))*COS(RADIANS(S619))))</f>
        <v>#DIV/0!</v>
      </c>
      <c r="T626" s="3" t="e">
        <f>IF(DEGREES(ACOS(SIN(RADIANS(G626))*SIN(RADIANS(E629))+COS(RADIANS(G626))*COS(RADIANS(E629))*COS(RADIANS(T619))))&gt;90,0,$F$4*$F$5/E628^2*(SIN(RADIANS(G626))*SIN(RADIANS(E629))+COS(RADIANS(G626))*COS(RADIANS(E629))*COS(RADIANS(T619))))</f>
        <v>#DIV/0!</v>
      </c>
      <c r="U626" s="3" t="e">
        <f>IF(DEGREES(ACOS(SIN(RADIANS(G626))*SIN(RADIANS(E629))+COS(RADIANS(G626))*COS(RADIANS(E629))*COS(RADIANS(U619))))&gt;90,0,$F$4*$F$5/E628^2*(SIN(RADIANS(G626))*SIN(RADIANS(E629))+COS(RADIANS(G626))*COS(RADIANS(E629))*COS(RADIANS(U619))))</f>
        <v>#DIV/0!</v>
      </c>
      <c r="V626" s="3" t="e">
        <f>IF(DEGREES(ACOS(SIN(RADIANS(G626))*SIN(RADIANS(E629))+COS(RADIANS(G626))*COS(RADIANS(E629))*COS(RADIANS(V619))))&gt;90,0,$F$4*$F$5/E628^2*(SIN(RADIANS(G626))*SIN(RADIANS(E629))+COS(RADIANS(G626))*COS(RADIANS(E629))*COS(RADIANS(V619))))</f>
        <v>#DIV/0!</v>
      </c>
      <c r="W626" s="3" t="e">
        <f>IF(DEGREES(ACOS(SIN(RADIANS(G626))*SIN(RADIANS(E629))+COS(RADIANS(G626))*COS(RADIANS(E629))*COS(RADIANS(W619))))&gt;90,0,$F$4*$F$5/E628^2*(SIN(RADIANS(G626))*SIN(RADIANS(E629))+COS(RADIANS(G626))*COS(RADIANS(E629))*COS(RADIANS(W619))))</f>
        <v>#DIV/0!</v>
      </c>
      <c r="X626" s="3" t="e">
        <f>IF(DEGREES(ACOS(SIN(RADIANS(G626))*SIN(RADIANS(E629))+COS(RADIANS(G626))*COS(RADIANS(E629))*COS(RADIANS(X619))))&gt;90,0,$F$4*$F$5/E628^2*(SIN(RADIANS(G626))*SIN(RADIANS(E629))+COS(RADIANS(G626))*COS(RADIANS(E629))*COS(RADIANS(X619))))</f>
        <v>#DIV/0!</v>
      </c>
      <c r="Y626" s="3" t="e">
        <f>IF(DEGREES(ACOS(SIN(RADIANS(G626))*SIN(RADIANS(E629))+COS(RADIANS(G626))*COS(RADIANS(E629))*COS(RADIANS(Y619))))&gt;90,0,$F$4*$F$5/E628^2*(SIN(RADIANS(G626))*SIN(RADIANS(E629))+COS(RADIANS(G626))*COS(RADIANS(E629))*COS(RADIANS(Y619))))</f>
        <v>#DIV/0!</v>
      </c>
      <c r="Z626" s="3" t="e">
        <f>IF(DEGREES(ACOS(SIN(RADIANS(G626))*SIN(RADIANS(E629))+COS(RADIANS(G626))*COS(RADIANS(E629))*COS(RADIANS(Z619))))&gt;90,0,$F$4*$F$5/E628^2*(SIN(RADIANS(G626))*SIN(RADIANS(E629))+COS(RADIANS(G626))*COS(RADIANS(E629))*COS(RADIANS(Z619))))</f>
        <v>#DIV/0!</v>
      </c>
      <c r="AA626" s="3" t="e">
        <f>IF(DEGREES(ACOS(SIN(RADIANS(G626))*SIN(RADIANS(E629))+COS(RADIANS(G626))*COS(RADIANS(E629))*COS(RADIANS(AA619))))&gt;90,0,$F$4*$F$5/E628^2*(SIN(RADIANS(G626))*SIN(RADIANS(E629))+COS(RADIANS(G626))*COS(RADIANS(E629))*COS(RADIANS(AA619))))</f>
        <v>#DIV/0!</v>
      </c>
      <c r="AB626" s="3" t="e">
        <f>IF(DEGREES(ACOS(SIN(RADIANS(G626))*SIN(RADIANS(E629))+COS(RADIANS(G626))*COS(RADIANS(E629))*COS(RADIANS(AB619))))&gt;90,0,$F$4*$F$5/E628^2*(SIN(RADIANS(G626))*SIN(RADIANS(E629))+COS(RADIANS(G626))*COS(RADIANS(E629))*COS(RADIANS(AB619))))</f>
        <v>#DIV/0!</v>
      </c>
      <c r="AC626" s="3" t="e">
        <f>IF(DEGREES(ACOS(SIN(RADIANS(G626))*SIN(RADIANS(E629))+COS(RADIANS(G626))*COS(RADIANS(E629))*COS(RADIANS(AC619))))&gt;90,0,$F$4*$F$5/E628^2*(SIN(RADIANS(G626))*SIN(RADIANS(E629))+COS(RADIANS(G626))*COS(RADIANS(E629))*COS(RADIANS(AC619))))</f>
        <v>#DIV/0!</v>
      </c>
      <c r="AD626" s="3" t="e">
        <f>IF(DEGREES(ACOS(SIN(RADIANS(G626))*SIN(RADIANS(E629))+COS(RADIANS(G626))*COS(RADIANS(E629))*COS(RADIANS(AD619))))&gt;90,0,$F$4*$F$5/E628^2*(SIN(RADIANS(G626))*SIN(RADIANS(E629))+COS(RADIANS(G626))*COS(RADIANS(E629))*COS(RADIANS(AD619))))</f>
        <v>#DIV/0!</v>
      </c>
      <c r="AE626" s="3" t="e">
        <f>IF(DEGREES(ACOS(SIN(RADIANS(G626))*SIN(RADIANS(E629))+COS(RADIANS(G626))*COS(RADIANS(E629))*COS(RADIANS(AE619))))&gt;90,0,$F$4*$F$5/E628^2*(SIN(RADIANS(G626))*SIN(RADIANS(E629))+COS(RADIANS(G626))*COS(RADIANS(E629))*COS(RADIANS(AE619))))</f>
        <v>#DIV/0!</v>
      </c>
      <c r="AF626" s="3" t="e">
        <f>IF(DEGREES(ACOS(SIN(RADIANS(G626))*SIN(RADIANS(E629))+COS(RADIANS(G626))*COS(RADIANS(E629))*COS(RADIANS(AF619))))&gt;90,0,$F$4*$F$5/E628^2*(SIN(RADIANS(G626))*SIN(RADIANS(E629))+COS(RADIANS(G626))*COS(RADIANS(E629))*COS(RADIANS(AF619))))</f>
        <v>#DIV/0!</v>
      </c>
      <c r="AG626" s="3" t="e">
        <f>IF(DEGREES(ACOS(SIN(RADIANS(G626))*SIN(RADIANS(E629))+COS(RADIANS(G626))*COS(RADIANS(E629))*COS(RADIANS(AG619))))&gt;90,0,$F$4*$F$5/E628^2*(SIN(RADIANS(G626))*SIN(RADIANS(E629))+COS(RADIANS(G626))*COS(RADIANS(E629))*COS(RADIANS(AG619))))</f>
        <v>#DIV/0!</v>
      </c>
      <c r="AH626" s="3" t="e">
        <f>IF(DEGREES(ACOS(SIN(RADIANS(G626))*SIN(RADIANS(E629))+COS(RADIANS(G626))*COS(RADIANS(E629))*COS(RADIANS(AH619))))&gt;90,0,$F$4*$F$5/E628^2*(SIN(RADIANS(G626))*SIN(RADIANS(E629))+COS(RADIANS(G626))*COS(RADIANS(E629))*COS(RADIANS(AH619))))</f>
        <v>#DIV/0!</v>
      </c>
      <c r="AI626" s="3" t="e">
        <f>IF(DEGREES(ACOS(SIN(RADIANS(G626))*SIN(RADIANS(E629))+COS(RADIANS(G626))*COS(RADIANS(E629))*COS(RADIANS(AI619))))&gt;90,0,$F$4*$F$5/E628^2*(SIN(RADIANS(G626))*SIN(RADIANS(E629))+COS(RADIANS(G626))*COS(RADIANS(E629))*COS(RADIANS(AI619))))</f>
        <v>#DIV/0!</v>
      </c>
      <c r="AJ626" s="3" t="e">
        <f>IF(DEGREES(ACOS(SIN(RADIANS(G626))*SIN(RADIANS(E629))+COS(RADIANS(G626))*COS(RADIANS(E629))*COS(RADIANS(AJ619))))&gt;90,0,$F$4*$F$5/E628^2*(SIN(RADIANS(G626))*SIN(RADIANS(E629))+COS(RADIANS(G626))*COS(RADIANS(E629))*COS(RADIANS(AJ619))))</f>
        <v>#DIV/0!</v>
      </c>
      <c r="AK626" s="3">
        <f>IF(DEGREES(ACOS(SIN(RADIANS(G626))*SIN(RADIANS(E629))+COS(RADIANS(G626))*COS(RADIANS(E629))*COS(RADIANS(AK619))))&gt;90,0,$F$4*$F$5/E628^2*(SIN(RADIANS(G626))*SIN(RADIANS(E629))+COS(RADIANS(G626))*COS(RADIANS(E629))*COS(RADIANS(AK619))))</f>
        <v>0</v>
      </c>
      <c r="AL626" s="3">
        <f>IF(DEGREES(ACOS(SIN(RADIANS(G626))*SIN(RADIANS(E629))+COS(RADIANS(G626))*COS(RADIANS(E629))*COS(RADIANS(AL619))))&gt;90,0,$F$4*$F$5/E628^2*(SIN(RADIANS(G626))*SIN(RADIANS(E629))+COS(RADIANS(G626))*COS(RADIANS(E629))*COS(RADIANS(AL619))))</f>
        <v>0</v>
      </c>
      <c r="AM626" s="3">
        <f>IF(DEGREES(ACOS(SIN(RADIANS(G626))*SIN(RADIANS(E629))+COS(RADIANS(G626))*COS(RADIANS(E629))*COS(RADIANS(AM619))))&gt;90,0,$F$4*$F$5/E628^2*(SIN(RADIANS(G626))*SIN(RADIANS(E629))+COS(RADIANS(G626))*COS(RADIANS(E629))*COS(RADIANS(AM619))))</f>
        <v>0</v>
      </c>
      <c r="AN626" s="3">
        <f>IF(DEGREES(ACOS(SIN(RADIANS(G626))*SIN(RADIANS(E629))+COS(RADIANS(G626))*COS(RADIANS(E629))*COS(RADIANS(AN619))))&gt;90,0,$F$4*$F$5/E628^2*(SIN(RADIANS(G626))*SIN(RADIANS(E629))+COS(RADIANS(G626))*COS(RADIANS(E629))*COS(RADIANS(AN619))))</f>
        <v>0</v>
      </c>
      <c r="AO626" s="3">
        <f>IF(DEGREES(ACOS(SIN(RADIANS(G626))*SIN(RADIANS(E629))+COS(RADIANS(G626))*COS(RADIANS(E629))*COS(RADIANS(AO619))))&gt;90,0,$F$4*$F$5/E628^2*(SIN(RADIANS(G626))*SIN(RADIANS(E629))+COS(RADIANS(G626))*COS(RADIANS(E629))*COS(RADIANS(AO619))))</f>
        <v>0</v>
      </c>
      <c r="AP626" s="3">
        <f>IF(DEGREES(ACOS(SIN(RADIANS(G626))*SIN(RADIANS(E629))+COS(RADIANS(G626))*COS(RADIANS(E629))*COS(RADIANS(AP619))))&gt;90,0,$F$4*$F$5/E628^2*(SIN(RADIANS(G626))*SIN(RADIANS(E629))+COS(RADIANS(G626))*COS(RADIANS(E629))*COS(RADIANS(AP619))))</f>
        <v>0</v>
      </c>
      <c r="AQ626" s="3">
        <f>IF(DEGREES(ACOS(SIN(RADIANS(G626))*SIN(RADIANS(E629))+COS(RADIANS(G626))*COS(RADIANS(E629))*COS(RADIANS(AQ619))))&gt;90,0,$F$4*$F$5/E628^2*(SIN(RADIANS(G626))*SIN(RADIANS(E629))+COS(RADIANS(G626))*COS(RADIANS(E629))*COS(RADIANS(AQ619))))</f>
        <v>0</v>
      </c>
      <c r="AR626" s="3">
        <f>IF(DEGREES(ACOS(SIN(RADIANS(G626))*SIN(RADIANS(E629))+COS(RADIANS(G626))*COS(RADIANS(E629))*COS(RADIANS(AR619))))&gt;90,0,$F$4*$F$5/E628^2*(SIN(RADIANS(G626))*SIN(RADIANS(E629))+COS(RADIANS(G626))*COS(RADIANS(E629))*COS(RADIANS(AR619))))</f>
        <v>0</v>
      </c>
    </row>
    <row r="627" spans="2:44" ht="15.75" customHeight="1" x14ac:dyDescent="0.2">
      <c r="B627" s="20" t="s">
        <v>787</v>
      </c>
      <c r="E627" s="3" t="str">
        <f>IF($F$10=0,"N/A",E626*$F$11/$F$10)</f>
        <v>N/A</v>
      </c>
      <c r="G627" s="3">
        <v>30</v>
      </c>
      <c r="I627" s="3">
        <f>IF(DEGREES(ACOS(SIN(RADIANS(G627))*SIN(RADIANS(E629))+COS(RADIANS(G627))*COS(RADIANS(E629))*COS(RADIANS(I619))))&gt;90,0,$F$4*$F$5/E628^2*(SIN(RADIANS(G627))*SIN(RADIANS(E629))+COS(RADIANS(G627))*COS(RADIANS(E629))*COS(RADIANS(I619))))</f>
        <v>0</v>
      </c>
      <c r="J627" s="3">
        <f>IF(DEGREES(ACOS(SIN(RADIANS(G627))*SIN(RADIANS(E629))+COS(RADIANS(G627))*COS(RADIANS(E629))*COS(RADIANS(J619))))&gt;90,0,$F$4*$F$5/E628^2*(SIN(RADIANS(G627))*SIN(RADIANS(E629))+COS(RADIANS(G627))*COS(RADIANS(E629))*COS(RADIANS(J619))))</f>
        <v>0</v>
      </c>
      <c r="K627" s="3">
        <f>IF(DEGREES(ACOS(SIN(RADIANS(G627))*SIN(RADIANS(E629))+COS(RADIANS(G627))*COS(RADIANS(E629))*COS(RADIANS(K619))))&gt;90,0,$F$4*$F$5/E628^2*(SIN(RADIANS(G627))*SIN(RADIANS(E629))+COS(RADIANS(G627))*COS(RADIANS(E629))*COS(RADIANS(K619))))</f>
        <v>0</v>
      </c>
      <c r="L627" s="3">
        <f>IF(DEGREES(ACOS(SIN(RADIANS(G627))*SIN(RADIANS(E629))+COS(RADIANS(G627))*COS(RADIANS(E629))*COS(RADIANS(L619))))&gt;90,0,$F$4*$F$5/E628^2*(SIN(RADIANS(G627))*SIN(RADIANS(E629))+COS(RADIANS(G627))*COS(RADIANS(E629))*COS(RADIANS(L619))))</f>
        <v>0</v>
      </c>
      <c r="M627" s="3">
        <f>IF(DEGREES(ACOS(SIN(RADIANS(G627))*SIN(RADIANS(E629))+COS(RADIANS(G627))*COS(RADIANS(E629))*COS(RADIANS(M619))))&gt;90,0,$F$4*$F$5/E628^2*(SIN(RADIANS(G627))*SIN(RADIANS(E629))+COS(RADIANS(G627))*COS(RADIANS(E629))*COS(RADIANS(M619))))</f>
        <v>0</v>
      </c>
      <c r="N627" s="3">
        <f>IF(DEGREES(ACOS(SIN(RADIANS(G627))*SIN(RADIANS(E629))+COS(RADIANS(G627))*COS(RADIANS(E629))*COS(RADIANS(N619))))&gt;90,0,$F$4*$F$5/E628^2*(SIN(RADIANS(G627))*SIN(RADIANS(E629))+COS(RADIANS(G627))*COS(RADIANS(E629))*COS(RADIANS(N619))))</f>
        <v>0</v>
      </c>
      <c r="O627" s="3">
        <f>IF(DEGREES(ACOS(SIN(RADIANS(G627))*SIN(RADIANS(E629))+COS(RADIANS(G627))*COS(RADIANS(E629))*COS(RADIANS(O619))))&gt;90,0,$F$4*$F$5/E628^2*(SIN(RADIANS(G627))*SIN(RADIANS(E629))+COS(RADIANS(G627))*COS(RADIANS(E629))*COS(RADIANS(O619))))</f>
        <v>0</v>
      </c>
      <c r="P627" s="3">
        <f>IF(DEGREES(ACOS(SIN(RADIANS(G627))*SIN(RADIANS(E629))+COS(RADIANS(G627))*COS(RADIANS(E629))*COS(RADIANS(P619))))&gt;90,0,$F$4*$F$5/E628^2*(SIN(RADIANS(G627))*SIN(RADIANS(E629))+COS(RADIANS(G627))*COS(RADIANS(E629))*COS(RADIANS(P619))))</f>
        <v>0</v>
      </c>
      <c r="Q627" s="3">
        <f>IF(DEGREES(ACOS(SIN(RADIANS(G627))*SIN(RADIANS(E629))+COS(RADIANS(G627))*COS(RADIANS(E629))*COS(RADIANS(Q619))))&gt;90,0,$F$4*$F$5/E628^2*(SIN(RADIANS(G627))*SIN(RADIANS(E629))+COS(RADIANS(G627))*COS(RADIANS(E629))*COS(RADIANS(Q619))))</f>
        <v>0</v>
      </c>
      <c r="R627" s="3" t="e">
        <f>IF(DEGREES(ACOS(SIN(RADIANS(G627))*SIN(RADIANS(E629))+COS(RADIANS(G627))*COS(RADIANS(E629))*COS(RADIANS(R619))))&gt;90,0,$F$4*$F$5/E628^2*(SIN(RADIANS(G627))*SIN(RADIANS(E629))+COS(RADIANS(G627))*COS(RADIANS(E629))*COS(RADIANS(R619))))</f>
        <v>#DIV/0!</v>
      </c>
      <c r="S627" s="3" t="e">
        <f>IF(DEGREES(ACOS(SIN(RADIANS(G627))*SIN(RADIANS(E629))+COS(RADIANS(G627))*COS(RADIANS(E629))*COS(RADIANS(S619))))&gt;90,0,$F$4*$F$5/E628^2*(SIN(RADIANS(G627))*SIN(RADIANS(E629))+COS(RADIANS(G627))*COS(RADIANS(E629))*COS(RADIANS(S619))))</f>
        <v>#DIV/0!</v>
      </c>
      <c r="T627" s="3" t="e">
        <f>IF(DEGREES(ACOS(SIN(RADIANS(G627))*SIN(RADIANS(E629))+COS(RADIANS(G627))*COS(RADIANS(E629))*COS(RADIANS(T619))))&gt;90,0,$F$4*$F$5/E628^2*(SIN(RADIANS(G627))*SIN(RADIANS(E629))+COS(RADIANS(G627))*COS(RADIANS(E629))*COS(RADIANS(T619))))</f>
        <v>#DIV/0!</v>
      </c>
      <c r="U627" s="3" t="e">
        <f>IF(DEGREES(ACOS(SIN(RADIANS(G627))*SIN(RADIANS(E629))+COS(RADIANS(G627))*COS(RADIANS(E629))*COS(RADIANS(U619))))&gt;90,0,$F$4*$F$5/E628^2*(SIN(RADIANS(G627))*SIN(RADIANS(E629))+COS(RADIANS(G627))*COS(RADIANS(E629))*COS(RADIANS(U619))))</f>
        <v>#DIV/0!</v>
      </c>
      <c r="V627" s="3" t="e">
        <f>IF(DEGREES(ACOS(SIN(RADIANS(G627))*SIN(RADIANS(E629))+COS(RADIANS(G627))*COS(RADIANS(E629))*COS(RADIANS(V619))))&gt;90,0,$F$4*$F$5/E628^2*(SIN(RADIANS(G627))*SIN(RADIANS(E629))+COS(RADIANS(G627))*COS(RADIANS(E629))*COS(RADIANS(V619))))</f>
        <v>#DIV/0!</v>
      </c>
      <c r="W627" s="3" t="e">
        <f>IF(DEGREES(ACOS(SIN(RADIANS(G627))*SIN(RADIANS(E629))+COS(RADIANS(G627))*COS(RADIANS(E629))*COS(RADIANS(W619))))&gt;90,0,$F$4*$F$5/E628^2*(SIN(RADIANS(G627))*SIN(RADIANS(E629))+COS(RADIANS(G627))*COS(RADIANS(E629))*COS(RADIANS(W619))))</f>
        <v>#DIV/0!</v>
      </c>
      <c r="X627" s="3" t="e">
        <f>IF(DEGREES(ACOS(SIN(RADIANS(G627))*SIN(RADIANS(E629))+COS(RADIANS(G627))*COS(RADIANS(E629))*COS(RADIANS(X619))))&gt;90,0,$F$4*$F$5/E628^2*(SIN(RADIANS(G627))*SIN(RADIANS(E629))+COS(RADIANS(G627))*COS(RADIANS(E629))*COS(RADIANS(X619))))</f>
        <v>#DIV/0!</v>
      </c>
      <c r="Y627" s="3" t="e">
        <f>IF(DEGREES(ACOS(SIN(RADIANS(G627))*SIN(RADIANS(E629))+COS(RADIANS(G627))*COS(RADIANS(E629))*COS(RADIANS(Y619))))&gt;90,0,$F$4*$F$5/E628^2*(SIN(RADIANS(G627))*SIN(RADIANS(E629))+COS(RADIANS(G627))*COS(RADIANS(E629))*COS(RADIANS(Y619))))</f>
        <v>#DIV/0!</v>
      </c>
      <c r="Z627" s="3" t="e">
        <f>IF(DEGREES(ACOS(SIN(RADIANS(G627))*SIN(RADIANS(E629))+COS(RADIANS(G627))*COS(RADIANS(E629))*COS(RADIANS(Z619))))&gt;90,0,$F$4*$F$5/E628^2*(SIN(RADIANS(G627))*SIN(RADIANS(E629))+COS(RADIANS(G627))*COS(RADIANS(E629))*COS(RADIANS(Z619))))</f>
        <v>#DIV/0!</v>
      </c>
      <c r="AA627" s="3" t="e">
        <f>IF(DEGREES(ACOS(SIN(RADIANS(G627))*SIN(RADIANS(E629))+COS(RADIANS(G627))*COS(RADIANS(E629))*COS(RADIANS(AA619))))&gt;90,0,$F$4*$F$5/E628^2*(SIN(RADIANS(G627))*SIN(RADIANS(E629))+COS(RADIANS(G627))*COS(RADIANS(E629))*COS(RADIANS(AA619))))</f>
        <v>#DIV/0!</v>
      </c>
      <c r="AB627" s="3" t="e">
        <f>IF(DEGREES(ACOS(SIN(RADIANS(G627))*SIN(RADIANS(E629))+COS(RADIANS(G627))*COS(RADIANS(E629))*COS(RADIANS(AB619))))&gt;90,0,$F$4*$F$5/E628^2*(SIN(RADIANS(G627))*SIN(RADIANS(E629))+COS(RADIANS(G627))*COS(RADIANS(E629))*COS(RADIANS(AB619))))</f>
        <v>#DIV/0!</v>
      </c>
      <c r="AC627" s="3" t="e">
        <f>IF(DEGREES(ACOS(SIN(RADIANS(G627))*SIN(RADIANS(E629))+COS(RADIANS(G627))*COS(RADIANS(E629))*COS(RADIANS(AC619))))&gt;90,0,$F$4*$F$5/E628^2*(SIN(RADIANS(G627))*SIN(RADIANS(E629))+COS(RADIANS(G627))*COS(RADIANS(E629))*COS(RADIANS(AC619))))</f>
        <v>#DIV/0!</v>
      </c>
      <c r="AD627" s="3" t="e">
        <f>IF(DEGREES(ACOS(SIN(RADIANS(G627))*SIN(RADIANS(E629))+COS(RADIANS(G627))*COS(RADIANS(E629))*COS(RADIANS(AD619))))&gt;90,0,$F$4*$F$5/E628^2*(SIN(RADIANS(G627))*SIN(RADIANS(E629))+COS(RADIANS(G627))*COS(RADIANS(E629))*COS(RADIANS(AD619))))</f>
        <v>#DIV/0!</v>
      </c>
      <c r="AE627" s="3" t="e">
        <f>IF(DEGREES(ACOS(SIN(RADIANS(G627))*SIN(RADIANS(E629))+COS(RADIANS(G627))*COS(RADIANS(E629))*COS(RADIANS(AE619))))&gt;90,0,$F$4*$F$5/E628^2*(SIN(RADIANS(G627))*SIN(RADIANS(E629))+COS(RADIANS(G627))*COS(RADIANS(E629))*COS(RADIANS(AE619))))</f>
        <v>#DIV/0!</v>
      </c>
      <c r="AF627" s="3" t="e">
        <f>IF(DEGREES(ACOS(SIN(RADIANS(G627))*SIN(RADIANS(E629))+COS(RADIANS(G627))*COS(RADIANS(E629))*COS(RADIANS(AF619))))&gt;90,0,$F$4*$F$5/E628^2*(SIN(RADIANS(G627))*SIN(RADIANS(E629))+COS(RADIANS(G627))*COS(RADIANS(E629))*COS(RADIANS(AF619))))</f>
        <v>#DIV/0!</v>
      </c>
      <c r="AG627" s="3" t="e">
        <f>IF(DEGREES(ACOS(SIN(RADIANS(G627))*SIN(RADIANS(E629))+COS(RADIANS(G627))*COS(RADIANS(E629))*COS(RADIANS(AG619))))&gt;90,0,$F$4*$F$5/E628^2*(SIN(RADIANS(G627))*SIN(RADIANS(E629))+COS(RADIANS(G627))*COS(RADIANS(E629))*COS(RADIANS(AG619))))</f>
        <v>#DIV/0!</v>
      </c>
      <c r="AH627" s="3" t="e">
        <f>IF(DEGREES(ACOS(SIN(RADIANS(G627))*SIN(RADIANS(E629))+COS(RADIANS(G627))*COS(RADIANS(E629))*COS(RADIANS(AH619))))&gt;90,0,$F$4*$F$5/E628^2*(SIN(RADIANS(G627))*SIN(RADIANS(E629))+COS(RADIANS(G627))*COS(RADIANS(E629))*COS(RADIANS(AH619))))</f>
        <v>#DIV/0!</v>
      </c>
      <c r="AI627" s="3" t="e">
        <f>IF(DEGREES(ACOS(SIN(RADIANS(G627))*SIN(RADIANS(E629))+COS(RADIANS(G627))*COS(RADIANS(E629))*COS(RADIANS(AI619))))&gt;90,0,$F$4*$F$5/E628^2*(SIN(RADIANS(G627))*SIN(RADIANS(E629))+COS(RADIANS(G627))*COS(RADIANS(E629))*COS(RADIANS(AI619))))</f>
        <v>#DIV/0!</v>
      </c>
      <c r="AJ627" s="3" t="e">
        <f>IF(DEGREES(ACOS(SIN(RADIANS(G627))*SIN(RADIANS(E629))+COS(RADIANS(G627))*COS(RADIANS(E629))*COS(RADIANS(AJ619))))&gt;90,0,$F$4*$F$5/E628^2*(SIN(RADIANS(G627))*SIN(RADIANS(E629))+COS(RADIANS(G627))*COS(RADIANS(E629))*COS(RADIANS(AJ619))))</f>
        <v>#DIV/0!</v>
      </c>
      <c r="AK627" s="3">
        <f>IF(DEGREES(ACOS(SIN(RADIANS(G627))*SIN(RADIANS(E629))+COS(RADIANS(G627))*COS(RADIANS(E629))*COS(RADIANS(AK619))))&gt;90,0,$F$4*$F$5/E628^2*(SIN(RADIANS(G627))*SIN(RADIANS(E629))+COS(RADIANS(G627))*COS(RADIANS(E629))*COS(RADIANS(AK619))))</f>
        <v>0</v>
      </c>
      <c r="AL627" s="3">
        <f>IF(DEGREES(ACOS(SIN(RADIANS(G627))*SIN(RADIANS(E629))+COS(RADIANS(G627))*COS(RADIANS(E629))*COS(RADIANS(AL619))))&gt;90,0,$F$4*$F$5/E628^2*(SIN(RADIANS(G627))*SIN(RADIANS(E629))+COS(RADIANS(G627))*COS(RADIANS(E629))*COS(RADIANS(AL619))))</f>
        <v>0</v>
      </c>
      <c r="AM627" s="3">
        <f>IF(DEGREES(ACOS(SIN(RADIANS(G627))*SIN(RADIANS(E629))+COS(RADIANS(G627))*COS(RADIANS(E629))*COS(RADIANS(AM619))))&gt;90,0,$F$4*$F$5/E628^2*(SIN(RADIANS(G627))*SIN(RADIANS(E629))+COS(RADIANS(G627))*COS(RADIANS(E629))*COS(RADIANS(AM619))))</f>
        <v>0</v>
      </c>
      <c r="AN627" s="3">
        <f>IF(DEGREES(ACOS(SIN(RADIANS(G627))*SIN(RADIANS(E629))+COS(RADIANS(G627))*COS(RADIANS(E629))*COS(RADIANS(AN619))))&gt;90,0,$F$4*$F$5/E628^2*(SIN(RADIANS(G627))*SIN(RADIANS(E629))+COS(RADIANS(G627))*COS(RADIANS(E629))*COS(RADIANS(AN619))))</f>
        <v>0</v>
      </c>
      <c r="AO627" s="3">
        <f>IF(DEGREES(ACOS(SIN(RADIANS(G627))*SIN(RADIANS(E629))+COS(RADIANS(G627))*COS(RADIANS(E629))*COS(RADIANS(AO619))))&gt;90,0,$F$4*$F$5/E628^2*(SIN(RADIANS(G627))*SIN(RADIANS(E629))+COS(RADIANS(G627))*COS(RADIANS(E629))*COS(RADIANS(AO619))))</f>
        <v>0</v>
      </c>
      <c r="AP627" s="3">
        <f>IF(DEGREES(ACOS(SIN(RADIANS(G627))*SIN(RADIANS(E629))+COS(RADIANS(G627))*COS(RADIANS(E629))*COS(RADIANS(AP619))))&gt;90,0,$F$4*$F$5/E628^2*(SIN(RADIANS(G627))*SIN(RADIANS(E629))+COS(RADIANS(G627))*COS(RADIANS(E629))*COS(RADIANS(AP619))))</f>
        <v>0</v>
      </c>
      <c r="AQ627" s="3">
        <f>IF(DEGREES(ACOS(SIN(RADIANS(G627))*SIN(RADIANS(E629))+COS(RADIANS(G627))*COS(RADIANS(E629))*COS(RADIANS(AQ619))))&gt;90,0,$F$4*$F$5/E628^2*(SIN(RADIANS(G627))*SIN(RADIANS(E629))+COS(RADIANS(G627))*COS(RADIANS(E629))*COS(RADIANS(AQ619))))</f>
        <v>0</v>
      </c>
      <c r="AR627" s="3">
        <f>IF(DEGREES(ACOS(SIN(RADIANS(G627))*SIN(RADIANS(E629))+COS(RADIANS(G627))*COS(RADIANS(E629))*COS(RADIANS(AR619))))&gt;90,0,$F$4*$F$5/E628^2*(SIN(RADIANS(G627))*SIN(RADIANS(E629))+COS(RADIANS(G627))*COS(RADIANS(E629))*COS(RADIANS(AR619))))</f>
        <v>0</v>
      </c>
    </row>
    <row r="628" spans="2:44" ht="15.75" customHeight="1" x14ac:dyDescent="0.2">
      <c r="B628" s="20" t="s">
        <v>788</v>
      </c>
      <c r="E628" s="3">
        <f>$F$6*(1-$F$7^2)/(1+$F$7*COS(RADIANS(E622)))</f>
        <v>0</v>
      </c>
      <c r="G628" s="3">
        <v>20</v>
      </c>
      <c r="I628" s="3">
        <f>IF(DEGREES(ACOS(SIN(RADIANS(G628))*SIN(RADIANS(E629))+COS(RADIANS(G628))*COS(RADIANS(E629))*COS(RADIANS(I619))))&gt;90,0,$F$4*$F$5/E628^2*(SIN(RADIANS(G628))*SIN(RADIANS(E629))+COS(RADIANS(G628))*COS(RADIANS(E629))*COS(RADIANS(I619))))</f>
        <v>0</v>
      </c>
      <c r="J628" s="3">
        <f>IF(DEGREES(ACOS(SIN(RADIANS(G628))*SIN(RADIANS(E629))+COS(RADIANS(G628))*COS(RADIANS(E629))*COS(RADIANS(J619))))&gt;90,0,$F$4*$F$5/E628^2*(SIN(RADIANS(G628))*SIN(RADIANS(E629))+COS(RADIANS(G628))*COS(RADIANS(E629))*COS(RADIANS(J619))))</f>
        <v>0</v>
      </c>
      <c r="K628" s="3">
        <f>IF(DEGREES(ACOS(SIN(RADIANS(G628))*SIN(RADIANS(E629))+COS(RADIANS(G628))*COS(RADIANS(E629))*COS(RADIANS(K619))))&gt;90,0,$F$4*$F$5/E628^2*(SIN(RADIANS(G628))*SIN(RADIANS(E629))+COS(RADIANS(G628))*COS(RADIANS(E629))*COS(RADIANS(K619))))</f>
        <v>0</v>
      </c>
      <c r="L628" s="3">
        <f>IF(DEGREES(ACOS(SIN(RADIANS(G628))*SIN(RADIANS(E629))+COS(RADIANS(G628))*COS(RADIANS(E629))*COS(RADIANS(L619))))&gt;90,0,$F$4*$F$5/E628^2*(SIN(RADIANS(G628))*SIN(RADIANS(E629))+COS(RADIANS(G628))*COS(RADIANS(E629))*COS(RADIANS(L619))))</f>
        <v>0</v>
      </c>
      <c r="M628" s="3">
        <f>IF(DEGREES(ACOS(SIN(RADIANS(G628))*SIN(RADIANS(E629))+COS(RADIANS(G628))*COS(RADIANS(E629))*COS(RADIANS(M619))))&gt;90,0,$F$4*$F$5/E628^2*(SIN(RADIANS(G628))*SIN(RADIANS(E629))+COS(RADIANS(G628))*COS(RADIANS(E629))*COS(RADIANS(M619))))</f>
        <v>0</v>
      </c>
      <c r="N628" s="3">
        <f>IF(DEGREES(ACOS(SIN(RADIANS(G628))*SIN(RADIANS(E629))+COS(RADIANS(G628))*COS(RADIANS(E629))*COS(RADIANS(N619))))&gt;90,0,$F$4*$F$5/E628^2*(SIN(RADIANS(G628))*SIN(RADIANS(E629))+COS(RADIANS(G628))*COS(RADIANS(E629))*COS(RADIANS(N619))))</f>
        <v>0</v>
      </c>
      <c r="O628" s="3">
        <f>IF(DEGREES(ACOS(SIN(RADIANS(G628))*SIN(RADIANS(E629))+COS(RADIANS(G628))*COS(RADIANS(E629))*COS(RADIANS(O619))))&gt;90,0,$F$4*$F$5/E628^2*(SIN(RADIANS(G628))*SIN(RADIANS(E629))+COS(RADIANS(G628))*COS(RADIANS(E629))*COS(RADIANS(O619))))</f>
        <v>0</v>
      </c>
      <c r="P628" s="3">
        <f>IF(DEGREES(ACOS(SIN(RADIANS(G628))*SIN(RADIANS(E629))+COS(RADIANS(G628))*COS(RADIANS(E629))*COS(RADIANS(P619))))&gt;90,0,$F$4*$F$5/E628^2*(SIN(RADIANS(G628))*SIN(RADIANS(E629))+COS(RADIANS(G628))*COS(RADIANS(E629))*COS(RADIANS(P619))))</f>
        <v>0</v>
      </c>
      <c r="Q628" s="3">
        <f>IF(DEGREES(ACOS(SIN(RADIANS(G628))*SIN(RADIANS(E629))+COS(RADIANS(G628))*COS(RADIANS(E629))*COS(RADIANS(Q619))))&gt;90,0,$F$4*$F$5/E628^2*(SIN(RADIANS(G628))*SIN(RADIANS(E629))+COS(RADIANS(G628))*COS(RADIANS(E629))*COS(RADIANS(Q619))))</f>
        <v>0</v>
      </c>
      <c r="R628" s="3" t="e">
        <f>IF(DEGREES(ACOS(SIN(RADIANS(G628))*SIN(RADIANS(E629))+COS(RADIANS(G628))*COS(RADIANS(E629))*COS(RADIANS(R619))))&gt;90,0,$F$4*$F$5/E628^2*(SIN(RADIANS(G628))*SIN(RADIANS(E629))+COS(RADIANS(G628))*COS(RADIANS(E629))*COS(RADIANS(R619))))</f>
        <v>#DIV/0!</v>
      </c>
      <c r="S628" s="3" t="e">
        <f>IF(DEGREES(ACOS(SIN(RADIANS(G628))*SIN(RADIANS(E629))+COS(RADIANS(G628))*COS(RADIANS(E629))*COS(RADIANS(S619))))&gt;90,0,$F$4*$F$5/E628^2*(SIN(RADIANS(G628))*SIN(RADIANS(E629))+COS(RADIANS(G628))*COS(RADIANS(E629))*COS(RADIANS(S619))))</f>
        <v>#DIV/0!</v>
      </c>
      <c r="T628" s="3" t="e">
        <f>IF(DEGREES(ACOS(SIN(RADIANS(G628))*SIN(RADIANS(E629))+COS(RADIANS(G628))*COS(RADIANS(E629))*COS(RADIANS(T619))))&gt;90,0,$F$4*$F$5/E628^2*(SIN(RADIANS(G628))*SIN(RADIANS(E629))+COS(RADIANS(G628))*COS(RADIANS(E629))*COS(RADIANS(T619))))</f>
        <v>#DIV/0!</v>
      </c>
      <c r="U628" s="3" t="e">
        <f>IF(DEGREES(ACOS(SIN(RADIANS(G628))*SIN(RADIANS(E629))+COS(RADIANS(G628))*COS(RADIANS(E629))*COS(RADIANS(U619))))&gt;90,0,$F$4*$F$5/E628^2*(SIN(RADIANS(G628))*SIN(RADIANS(E629))+COS(RADIANS(G628))*COS(RADIANS(E629))*COS(RADIANS(U619))))</f>
        <v>#DIV/0!</v>
      </c>
      <c r="V628" s="3" t="e">
        <f>IF(DEGREES(ACOS(SIN(RADIANS(G628))*SIN(RADIANS(E629))+COS(RADIANS(G628))*COS(RADIANS(E629))*COS(RADIANS(V619))))&gt;90,0,$F$4*$F$5/E628^2*(SIN(RADIANS(G628))*SIN(RADIANS(E629))+COS(RADIANS(G628))*COS(RADIANS(E629))*COS(RADIANS(V619))))</f>
        <v>#DIV/0!</v>
      </c>
      <c r="W628" s="3" t="e">
        <f>IF(DEGREES(ACOS(SIN(RADIANS(G628))*SIN(RADIANS(E629))+COS(RADIANS(G628))*COS(RADIANS(E629))*COS(RADIANS(W619))))&gt;90,0,$F$4*$F$5/E628^2*(SIN(RADIANS(G628))*SIN(RADIANS(E629))+COS(RADIANS(G628))*COS(RADIANS(E629))*COS(RADIANS(W619))))</f>
        <v>#DIV/0!</v>
      </c>
      <c r="X628" s="3" t="e">
        <f>IF(DEGREES(ACOS(SIN(RADIANS(G628))*SIN(RADIANS(E629))+COS(RADIANS(G628))*COS(RADIANS(E629))*COS(RADIANS(X619))))&gt;90,0,$F$4*$F$5/E628^2*(SIN(RADIANS(G628))*SIN(RADIANS(E629))+COS(RADIANS(G628))*COS(RADIANS(E629))*COS(RADIANS(X619))))</f>
        <v>#DIV/0!</v>
      </c>
      <c r="Y628" s="3" t="e">
        <f>IF(DEGREES(ACOS(SIN(RADIANS(G628))*SIN(RADIANS(E629))+COS(RADIANS(G628))*COS(RADIANS(E629))*COS(RADIANS(Y619))))&gt;90,0,$F$4*$F$5/E628^2*(SIN(RADIANS(G628))*SIN(RADIANS(E629))+COS(RADIANS(G628))*COS(RADIANS(E629))*COS(RADIANS(Y619))))</f>
        <v>#DIV/0!</v>
      </c>
      <c r="Z628" s="3" t="e">
        <f>IF(DEGREES(ACOS(SIN(RADIANS(G628))*SIN(RADIANS(E629))+COS(RADIANS(G628))*COS(RADIANS(E629))*COS(RADIANS(Z619))))&gt;90,0,$F$4*$F$5/E628^2*(SIN(RADIANS(G628))*SIN(RADIANS(E629))+COS(RADIANS(G628))*COS(RADIANS(E629))*COS(RADIANS(Z619))))</f>
        <v>#DIV/0!</v>
      </c>
      <c r="AA628" s="3" t="e">
        <f>IF(DEGREES(ACOS(SIN(RADIANS(G628))*SIN(RADIANS(E629))+COS(RADIANS(G628))*COS(RADIANS(E629))*COS(RADIANS(AA619))))&gt;90,0,$F$4*$F$5/E628^2*(SIN(RADIANS(G628))*SIN(RADIANS(E629))+COS(RADIANS(G628))*COS(RADIANS(E629))*COS(RADIANS(AA619))))</f>
        <v>#DIV/0!</v>
      </c>
      <c r="AB628" s="3" t="e">
        <f>IF(DEGREES(ACOS(SIN(RADIANS(G628))*SIN(RADIANS(E629))+COS(RADIANS(G628))*COS(RADIANS(E629))*COS(RADIANS(AB619))))&gt;90,0,$F$4*$F$5/E628^2*(SIN(RADIANS(G628))*SIN(RADIANS(E629))+COS(RADIANS(G628))*COS(RADIANS(E629))*COS(RADIANS(AB619))))</f>
        <v>#DIV/0!</v>
      </c>
      <c r="AC628" s="3" t="e">
        <f>IF(DEGREES(ACOS(SIN(RADIANS(G628))*SIN(RADIANS(E629))+COS(RADIANS(G628))*COS(RADIANS(E629))*COS(RADIANS(AC619))))&gt;90,0,$F$4*$F$5/E628^2*(SIN(RADIANS(G628))*SIN(RADIANS(E629))+COS(RADIANS(G628))*COS(RADIANS(E629))*COS(RADIANS(AC619))))</f>
        <v>#DIV/0!</v>
      </c>
      <c r="AD628" s="3" t="e">
        <f>IF(DEGREES(ACOS(SIN(RADIANS(G628))*SIN(RADIANS(E629))+COS(RADIANS(G628))*COS(RADIANS(E629))*COS(RADIANS(AD619))))&gt;90,0,$F$4*$F$5/E628^2*(SIN(RADIANS(G628))*SIN(RADIANS(E629))+COS(RADIANS(G628))*COS(RADIANS(E629))*COS(RADIANS(AD619))))</f>
        <v>#DIV/0!</v>
      </c>
      <c r="AE628" s="3" t="e">
        <f>IF(DEGREES(ACOS(SIN(RADIANS(G628))*SIN(RADIANS(E629))+COS(RADIANS(G628))*COS(RADIANS(E629))*COS(RADIANS(AE619))))&gt;90,0,$F$4*$F$5/E628^2*(SIN(RADIANS(G628))*SIN(RADIANS(E629))+COS(RADIANS(G628))*COS(RADIANS(E629))*COS(RADIANS(AE619))))</f>
        <v>#DIV/0!</v>
      </c>
      <c r="AF628" s="3" t="e">
        <f>IF(DEGREES(ACOS(SIN(RADIANS(G628))*SIN(RADIANS(E629))+COS(RADIANS(G628))*COS(RADIANS(E629))*COS(RADIANS(AF619))))&gt;90,0,$F$4*$F$5/E628^2*(SIN(RADIANS(G628))*SIN(RADIANS(E629))+COS(RADIANS(G628))*COS(RADIANS(E629))*COS(RADIANS(AF619))))</f>
        <v>#DIV/0!</v>
      </c>
      <c r="AG628" s="3" t="e">
        <f>IF(DEGREES(ACOS(SIN(RADIANS(G628))*SIN(RADIANS(E629))+COS(RADIANS(G628))*COS(RADIANS(E629))*COS(RADIANS(AG619))))&gt;90,0,$F$4*$F$5/E628^2*(SIN(RADIANS(G628))*SIN(RADIANS(E629))+COS(RADIANS(G628))*COS(RADIANS(E629))*COS(RADIANS(AG619))))</f>
        <v>#DIV/0!</v>
      </c>
      <c r="AH628" s="3" t="e">
        <f>IF(DEGREES(ACOS(SIN(RADIANS(G628))*SIN(RADIANS(E629))+COS(RADIANS(G628))*COS(RADIANS(E629))*COS(RADIANS(AH619))))&gt;90,0,$F$4*$F$5/E628^2*(SIN(RADIANS(G628))*SIN(RADIANS(E629))+COS(RADIANS(G628))*COS(RADIANS(E629))*COS(RADIANS(AH619))))</f>
        <v>#DIV/0!</v>
      </c>
      <c r="AI628" s="3" t="e">
        <f>IF(DEGREES(ACOS(SIN(RADIANS(G628))*SIN(RADIANS(E629))+COS(RADIANS(G628))*COS(RADIANS(E629))*COS(RADIANS(AI619))))&gt;90,0,$F$4*$F$5/E628^2*(SIN(RADIANS(G628))*SIN(RADIANS(E629))+COS(RADIANS(G628))*COS(RADIANS(E629))*COS(RADIANS(AI619))))</f>
        <v>#DIV/0!</v>
      </c>
      <c r="AJ628" s="3" t="e">
        <f>IF(DEGREES(ACOS(SIN(RADIANS(G628))*SIN(RADIANS(E629))+COS(RADIANS(G628))*COS(RADIANS(E629))*COS(RADIANS(AJ619))))&gt;90,0,$F$4*$F$5/E628^2*(SIN(RADIANS(G628))*SIN(RADIANS(E629))+COS(RADIANS(G628))*COS(RADIANS(E629))*COS(RADIANS(AJ619))))</f>
        <v>#DIV/0!</v>
      </c>
      <c r="AK628" s="3">
        <f>IF(DEGREES(ACOS(SIN(RADIANS(G628))*SIN(RADIANS(E629))+COS(RADIANS(G628))*COS(RADIANS(E629))*COS(RADIANS(AK619))))&gt;90,0,$F$4*$F$5/E628^2*(SIN(RADIANS(G628))*SIN(RADIANS(E629))+COS(RADIANS(G628))*COS(RADIANS(E629))*COS(RADIANS(AK619))))</f>
        <v>0</v>
      </c>
      <c r="AL628" s="3">
        <f>IF(DEGREES(ACOS(SIN(RADIANS(G628))*SIN(RADIANS(E629))+COS(RADIANS(G628))*COS(RADIANS(E629))*COS(RADIANS(AL619))))&gt;90,0,$F$4*$F$5/E628^2*(SIN(RADIANS(G628))*SIN(RADIANS(E629))+COS(RADIANS(G628))*COS(RADIANS(E629))*COS(RADIANS(AL619))))</f>
        <v>0</v>
      </c>
      <c r="AM628" s="3">
        <f>IF(DEGREES(ACOS(SIN(RADIANS(G628))*SIN(RADIANS(E629))+COS(RADIANS(G628))*COS(RADIANS(E629))*COS(RADIANS(AM619))))&gt;90,0,$F$4*$F$5/E628^2*(SIN(RADIANS(G628))*SIN(RADIANS(E629))+COS(RADIANS(G628))*COS(RADIANS(E629))*COS(RADIANS(AM619))))</f>
        <v>0</v>
      </c>
      <c r="AN628" s="3">
        <f>IF(DEGREES(ACOS(SIN(RADIANS(G628))*SIN(RADIANS(E629))+COS(RADIANS(G628))*COS(RADIANS(E629))*COS(RADIANS(AN619))))&gt;90,0,$F$4*$F$5/E628^2*(SIN(RADIANS(G628))*SIN(RADIANS(E629))+COS(RADIANS(G628))*COS(RADIANS(E629))*COS(RADIANS(AN619))))</f>
        <v>0</v>
      </c>
      <c r="AO628" s="3">
        <f>IF(DEGREES(ACOS(SIN(RADIANS(G628))*SIN(RADIANS(E629))+COS(RADIANS(G628))*COS(RADIANS(E629))*COS(RADIANS(AO619))))&gt;90,0,$F$4*$F$5/E628^2*(SIN(RADIANS(G628))*SIN(RADIANS(E629))+COS(RADIANS(G628))*COS(RADIANS(E629))*COS(RADIANS(AO619))))</f>
        <v>0</v>
      </c>
      <c r="AP628" s="3">
        <f>IF(DEGREES(ACOS(SIN(RADIANS(G628))*SIN(RADIANS(E629))+COS(RADIANS(G628))*COS(RADIANS(E629))*COS(RADIANS(AP619))))&gt;90,0,$F$4*$F$5/E628^2*(SIN(RADIANS(G628))*SIN(RADIANS(E629))+COS(RADIANS(G628))*COS(RADIANS(E629))*COS(RADIANS(AP619))))</f>
        <v>0</v>
      </c>
      <c r="AQ628" s="3">
        <f>IF(DEGREES(ACOS(SIN(RADIANS(G628))*SIN(RADIANS(E629))+COS(RADIANS(G628))*COS(RADIANS(E629))*COS(RADIANS(AQ619))))&gt;90,0,$F$4*$F$5/E628^2*(SIN(RADIANS(G628))*SIN(RADIANS(E629))+COS(RADIANS(G628))*COS(RADIANS(E629))*COS(RADIANS(AQ619))))</f>
        <v>0</v>
      </c>
      <c r="AR628" s="3">
        <f>IF(DEGREES(ACOS(SIN(RADIANS(G628))*SIN(RADIANS(E629))+COS(RADIANS(G628))*COS(RADIANS(E629))*COS(RADIANS(AR619))))&gt;90,0,$F$4*$F$5/E628^2*(SIN(RADIANS(G628))*SIN(RADIANS(E629))+COS(RADIANS(G628))*COS(RADIANS(E629))*COS(RADIANS(AR619))))</f>
        <v>0</v>
      </c>
    </row>
    <row r="629" spans="2:44" ht="15.75" customHeight="1" x14ac:dyDescent="0.2">
      <c r="B629" s="20" t="s">
        <v>737</v>
      </c>
      <c r="E629" s="3">
        <f>IF($F$8&gt;90,180-$F$8,$F$8)*SIN(RADIANS(E623))</f>
        <v>0</v>
      </c>
      <c r="G629" s="3">
        <v>10</v>
      </c>
      <c r="I629" s="3">
        <f>IF(DEGREES(ACOS(SIN(RADIANS(G629))*SIN(RADIANS(E629))+COS(RADIANS(G629))*COS(RADIANS(E629))*COS(RADIANS(I619))))&gt;90,0,$F$4*$F$5/E628^2*(SIN(RADIANS(G629))*SIN(RADIANS(E629))+COS(RADIANS(G629))*COS(RADIANS(E629))*COS(RADIANS(I619))))</f>
        <v>0</v>
      </c>
      <c r="J629" s="3">
        <f>IF(DEGREES(ACOS(SIN(RADIANS(G629))*SIN(RADIANS(E629))+COS(RADIANS(G629))*COS(RADIANS(E629))*COS(RADIANS(J619))))&gt;90,0,$F$4*$F$5/E628^2*(SIN(RADIANS(G629))*SIN(RADIANS(E629))+COS(RADIANS(G629))*COS(RADIANS(E629))*COS(RADIANS(J619))))</f>
        <v>0</v>
      </c>
      <c r="K629" s="3">
        <f>IF(DEGREES(ACOS(SIN(RADIANS(G629))*SIN(RADIANS(E629))+COS(RADIANS(G629))*COS(RADIANS(E629))*COS(RADIANS(K619))))&gt;90,0,$F$4*$F$5/E628^2*(SIN(RADIANS(G629))*SIN(RADIANS(E629))+COS(RADIANS(G629))*COS(RADIANS(E629))*COS(RADIANS(K619))))</f>
        <v>0</v>
      </c>
      <c r="L629" s="3">
        <f>IF(DEGREES(ACOS(SIN(RADIANS(G629))*SIN(RADIANS(E629))+COS(RADIANS(G629))*COS(RADIANS(E629))*COS(RADIANS(L619))))&gt;90,0,$F$4*$F$5/E628^2*(SIN(RADIANS(G629))*SIN(RADIANS(E629))+COS(RADIANS(G629))*COS(RADIANS(E629))*COS(RADIANS(L619))))</f>
        <v>0</v>
      </c>
      <c r="M629" s="3">
        <f>IF(DEGREES(ACOS(SIN(RADIANS(G629))*SIN(RADIANS(E629))+COS(RADIANS(G629))*COS(RADIANS(E629))*COS(RADIANS(M619))))&gt;90,0,$F$4*$F$5/E628^2*(SIN(RADIANS(G629))*SIN(RADIANS(E629))+COS(RADIANS(G629))*COS(RADIANS(E629))*COS(RADIANS(M619))))</f>
        <v>0</v>
      </c>
      <c r="N629" s="3">
        <f>IF(DEGREES(ACOS(SIN(RADIANS(G629))*SIN(RADIANS(E629))+COS(RADIANS(G629))*COS(RADIANS(E629))*COS(RADIANS(N619))))&gt;90,0,$F$4*$F$5/E628^2*(SIN(RADIANS(G629))*SIN(RADIANS(E629))+COS(RADIANS(G629))*COS(RADIANS(E629))*COS(RADIANS(N619))))</f>
        <v>0</v>
      </c>
      <c r="O629" s="3">
        <f>IF(DEGREES(ACOS(SIN(RADIANS(G629))*SIN(RADIANS(E629))+COS(RADIANS(G629))*COS(RADIANS(E629))*COS(RADIANS(O619))))&gt;90,0,$F$4*$F$5/E628^2*(SIN(RADIANS(G629))*SIN(RADIANS(E629))+COS(RADIANS(G629))*COS(RADIANS(E629))*COS(RADIANS(O619))))</f>
        <v>0</v>
      </c>
      <c r="P629" s="3">
        <f>IF(DEGREES(ACOS(SIN(RADIANS(G629))*SIN(RADIANS(E629))+COS(RADIANS(G629))*COS(RADIANS(E629))*COS(RADIANS(P619))))&gt;90,0,$F$4*$F$5/E628^2*(SIN(RADIANS(G629))*SIN(RADIANS(E629))+COS(RADIANS(G629))*COS(RADIANS(E629))*COS(RADIANS(P619))))</f>
        <v>0</v>
      </c>
      <c r="Q629" s="3">
        <f>IF(DEGREES(ACOS(SIN(RADIANS(G629))*SIN(RADIANS(E629))+COS(RADIANS(G629))*COS(RADIANS(E629))*COS(RADIANS(Q619))))&gt;90,0,$F$4*$F$5/E628^2*(SIN(RADIANS(G629))*SIN(RADIANS(E629))+COS(RADIANS(G629))*COS(RADIANS(E629))*COS(RADIANS(Q619))))</f>
        <v>0</v>
      </c>
      <c r="R629" s="3" t="e">
        <f>IF(DEGREES(ACOS(SIN(RADIANS(G629))*SIN(RADIANS(E629))+COS(RADIANS(G629))*COS(RADIANS(E629))*COS(RADIANS(R619))))&gt;90,0,$F$4*$F$5/E628^2*(SIN(RADIANS(G629))*SIN(RADIANS(E629))+COS(RADIANS(G629))*COS(RADIANS(E629))*COS(RADIANS(R619))))</f>
        <v>#DIV/0!</v>
      </c>
      <c r="S629" s="3" t="e">
        <f>IF(DEGREES(ACOS(SIN(RADIANS(G629))*SIN(RADIANS(E629))+COS(RADIANS(G629))*COS(RADIANS(E629))*COS(RADIANS(S619))))&gt;90,0,$F$4*$F$5/E628^2*(SIN(RADIANS(G629))*SIN(RADIANS(E629))+COS(RADIANS(G629))*COS(RADIANS(E629))*COS(RADIANS(S619))))</f>
        <v>#DIV/0!</v>
      </c>
      <c r="T629" s="3" t="e">
        <f>IF(DEGREES(ACOS(SIN(RADIANS(G629))*SIN(RADIANS(E629))+COS(RADIANS(G629))*COS(RADIANS(E629))*COS(RADIANS(T619))))&gt;90,0,$F$4*$F$5/E628^2*(SIN(RADIANS(G629))*SIN(RADIANS(E629))+COS(RADIANS(G629))*COS(RADIANS(E629))*COS(RADIANS(T619))))</f>
        <v>#DIV/0!</v>
      </c>
      <c r="U629" s="3" t="e">
        <f>IF(DEGREES(ACOS(SIN(RADIANS(G629))*SIN(RADIANS(E629))+COS(RADIANS(G629))*COS(RADIANS(E629))*COS(RADIANS(U619))))&gt;90,0,$F$4*$F$5/E628^2*(SIN(RADIANS(G629))*SIN(RADIANS(E629))+COS(RADIANS(G629))*COS(RADIANS(E629))*COS(RADIANS(U619))))</f>
        <v>#DIV/0!</v>
      </c>
      <c r="V629" s="3" t="e">
        <f>IF(DEGREES(ACOS(SIN(RADIANS(G629))*SIN(RADIANS(E629))+COS(RADIANS(G629))*COS(RADIANS(E629))*COS(RADIANS(V619))))&gt;90,0,$F$4*$F$5/E628^2*(SIN(RADIANS(G629))*SIN(RADIANS(E629))+COS(RADIANS(G629))*COS(RADIANS(E629))*COS(RADIANS(V619))))</f>
        <v>#DIV/0!</v>
      </c>
      <c r="W629" s="3" t="e">
        <f>IF(DEGREES(ACOS(SIN(RADIANS(G629))*SIN(RADIANS(E629))+COS(RADIANS(G629))*COS(RADIANS(E629))*COS(RADIANS(W619))))&gt;90,0,$F$4*$F$5/E628^2*(SIN(RADIANS(G629))*SIN(RADIANS(E629))+COS(RADIANS(G629))*COS(RADIANS(E629))*COS(RADIANS(W619))))</f>
        <v>#DIV/0!</v>
      </c>
      <c r="X629" s="3" t="e">
        <f>IF(DEGREES(ACOS(SIN(RADIANS(G629))*SIN(RADIANS(E629))+COS(RADIANS(G629))*COS(RADIANS(E629))*COS(RADIANS(X619))))&gt;90,0,$F$4*$F$5/E628^2*(SIN(RADIANS(G629))*SIN(RADIANS(E629))+COS(RADIANS(G629))*COS(RADIANS(E629))*COS(RADIANS(X619))))</f>
        <v>#DIV/0!</v>
      </c>
      <c r="Y629" s="3" t="e">
        <f>IF(DEGREES(ACOS(SIN(RADIANS(G629))*SIN(RADIANS(E629))+COS(RADIANS(G629))*COS(RADIANS(E629))*COS(RADIANS(Y619))))&gt;90,0,$F$4*$F$5/E628^2*(SIN(RADIANS(G629))*SIN(RADIANS(E629))+COS(RADIANS(G629))*COS(RADIANS(E629))*COS(RADIANS(Y619))))</f>
        <v>#DIV/0!</v>
      </c>
      <c r="Z629" s="3" t="e">
        <f>IF(DEGREES(ACOS(SIN(RADIANS(G629))*SIN(RADIANS(E629))+COS(RADIANS(G629))*COS(RADIANS(E629))*COS(RADIANS(Z619))))&gt;90,0,$F$4*$F$5/E628^2*(SIN(RADIANS(G629))*SIN(RADIANS(E629))+COS(RADIANS(G629))*COS(RADIANS(E629))*COS(RADIANS(Z619))))</f>
        <v>#DIV/0!</v>
      </c>
      <c r="AA629" s="3" t="e">
        <f>IF(DEGREES(ACOS(SIN(RADIANS(G629))*SIN(RADIANS(E629))+COS(RADIANS(G629))*COS(RADIANS(E629))*COS(RADIANS(AA619))))&gt;90,0,$F$4*$F$5/E628^2*(SIN(RADIANS(G629))*SIN(RADIANS(E629))+COS(RADIANS(G629))*COS(RADIANS(E629))*COS(RADIANS(AA619))))</f>
        <v>#DIV/0!</v>
      </c>
      <c r="AB629" s="3" t="e">
        <f>IF(DEGREES(ACOS(SIN(RADIANS(G629))*SIN(RADIANS(E629))+COS(RADIANS(G629))*COS(RADIANS(E629))*COS(RADIANS(AB619))))&gt;90,0,$F$4*$F$5/E628^2*(SIN(RADIANS(G629))*SIN(RADIANS(E629))+COS(RADIANS(G629))*COS(RADIANS(E629))*COS(RADIANS(AB619))))</f>
        <v>#DIV/0!</v>
      </c>
      <c r="AC629" s="3" t="e">
        <f>IF(DEGREES(ACOS(SIN(RADIANS(G629))*SIN(RADIANS(E629))+COS(RADIANS(G629))*COS(RADIANS(E629))*COS(RADIANS(AC619))))&gt;90,0,$F$4*$F$5/E628^2*(SIN(RADIANS(G629))*SIN(RADIANS(E629))+COS(RADIANS(G629))*COS(RADIANS(E629))*COS(RADIANS(AC619))))</f>
        <v>#DIV/0!</v>
      </c>
      <c r="AD629" s="3" t="e">
        <f>IF(DEGREES(ACOS(SIN(RADIANS(G629))*SIN(RADIANS(E629))+COS(RADIANS(G629))*COS(RADIANS(E629))*COS(RADIANS(AD619))))&gt;90,0,$F$4*$F$5/E628^2*(SIN(RADIANS(G629))*SIN(RADIANS(E629))+COS(RADIANS(G629))*COS(RADIANS(E629))*COS(RADIANS(AD619))))</f>
        <v>#DIV/0!</v>
      </c>
      <c r="AE629" s="3" t="e">
        <f>IF(DEGREES(ACOS(SIN(RADIANS(G629))*SIN(RADIANS(E629))+COS(RADIANS(G629))*COS(RADIANS(E629))*COS(RADIANS(AE619))))&gt;90,0,$F$4*$F$5/E628^2*(SIN(RADIANS(G629))*SIN(RADIANS(E629))+COS(RADIANS(G629))*COS(RADIANS(E629))*COS(RADIANS(AE619))))</f>
        <v>#DIV/0!</v>
      </c>
      <c r="AF629" s="3" t="e">
        <f>IF(DEGREES(ACOS(SIN(RADIANS(G629))*SIN(RADIANS(E629))+COS(RADIANS(G629))*COS(RADIANS(E629))*COS(RADIANS(AF619))))&gt;90,0,$F$4*$F$5/E628^2*(SIN(RADIANS(G629))*SIN(RADIANS(E629))+COS(RADIANS(G629))*COS(RADIANS(E629))*COS(RADIANS(AF619))))</f>
        <v>#DIV/0!</v>
      </c>
      <c r="AG629" s="3" t="e">
        <f>IF(DEGREES(ACOS(SIN(RADIANS(G629))*SIN(RADIANS(E629))+COS(RADIANS(G629))*COS(RADIANS(E629))*COS(RADIANS(AG619))))&gt;90,0,$F$4*$F$5/E628^2*(SIN(RADIANS(G629))*SIN(RADIANS(E629))+COS(RADIANS(G629))*COS(RADIANS(E629))*COS(RADIANS(AG619))))</f>
        <v>#DIV/0!</v>
      </c>
      <c r="AH629" s="3" t="e">
        <f>IF(DEGREES(ACOS(SIN(RADIANS(G629))*SIN(RADIANS(E629))+COS(RADIANS(G629))*COS(RADIANS(E629))*COS(RADIANS(AH619))))&gt;90,0,$F$4*$F$5/E628^2*(SIN(RADIANS(G629))*SIN(RADIANS(E629))+COS(RADIANS(G629))*COS(RADIANS(E629))*COS(RADIANS(AH619))))</f>
        <v>#DIV/0!</v>
      </c>
      <c r="AI629" s="3" t="e">
        <f>IF(DEGREES(ACOS(SIN(RADIANS(G629))*SIN(RADIANS(E629))+COS(RADIANS(G629))*COS(RADIANS(E629))*COS(RADIANS(AI619))))&gt;90,0,$F$4*$F$5/E628^2*(SIN(RADIANS(G629))*SIN(RADIANS(E629))+COS(RADIANS(G629))*COS(RADIANS(E629))*COS(RADIANS(AI619))))</f>
        <v>#DIV/0!</v>
      </c>
      <c r="AJ629" s="3" t="e">
        <f>IF(DEGREES(ACOS(SIN(RADIANS(G629))*SIN(RADIANS(E629))+COS(RADIANS(G629))*COS(RADIANS(E629))*COS(RADIANS(AJ619))))&gt;90,0,$F$4*$F$5/E628^2*(SIN(RADIANS(G629))*SIN(RADIANS(E629))+COS(RADIANS(G629))*COS(RADIANS(E629))*COS(RADIANS(AJ619))))</f>
        <v>#DIV/0!</v>
      </c>
      <c r="AK629" s="3">
        <f>IF(DEGREES(ACOS(SIN(RADIANS(G629))*SIN(RADIANS(E629))+COS(RADIANS(G629))*COS(RADIANS(E629))*COS(RADIANS(AK619))))&gt;90,0,$F$4*$F$5/E628^2*(SIN(RADIANS(G629))*SIN(RADIANS(E629))+COS(RADIANS(G629))*COS(RADIANS(E629))*COS(RADIANS(AK619))))</f>
        <v>0</v>
      </c>
      <c r="AL629" s="3">
        <f>IF(DEGREES(ACOS(SIN(RADIANS(G629))*SIN(RADIANS(E629))+COS(RADIANS(G629))*COS(RADIANS(E629))*COS(RADIANS(AL619))))&gt;90,0,$F$4*$F$5/E628^2*(SIN(RADIANS(G629))*SIN(RADIANS(E629))+COS(RADIANS(G629))*COS(RADIANS(E629))*COS(RADIANS(AL619))))</f>
        <v>0</v>
      </c>
      <c r="AM629" s="3">
        <f>IF(DEGREES(ACOS(SIN(RADIANS(G629))*SIN(RADIANS(E629))+COS(RADIANS(G629))*COS(RADIANS(E629))*COS(RADIANS(AM619))))&gt;90,0,$F$4*$F$5/E628^2*(SIN(RADIANS(G629))*SIN(RADIANS(E629))+COS(RADIANS(G629))*COS(RADIANS(E629))*COS(RADIANS(AM619))))</f>
        <v>0</v>
      </c>
      <c r="AN629" s="3">
        <f>IF(DEGREES(ACOS(SIN(RADIANS(G629))*SIN(RADIANS(E629))+COS(RADIANS(G629))*COS(RADIANS(E629))*COS(RADIANS(AN619))))&gt;90,0,$F$4*$F$5/E628^2*(SIN(RADIANS(G629))*SIN(RADIANS(E629))+COS(RADIANS(G629))*COS(RADIANS(E629))*COS(RADIANS(AN619))))</f>
        <v>0</v>
      </c>
      <c r="AO629" s="3">
        <f>IF(DEGREES(ACOS(SIN(RADIANS(G629))*SIN(RADIANS(E629))+COS(RADIANS(G629))*COS(RADIANS(E629))*COS(RADIANS(AO619))))&gt;90,0,$F$4*$F$5/E628^2*(SIN(RADIANS(G629))*SIN(RADIANS(E629))+COS(RADIANS(G629))*COS(RADIANS(E629))*COS(RADIANS(AO619))))</f>
        <v>0</v>
      </c>
      <c r="AP629" s="3">
        <f>IF(DEGREES(ACOS(SIN(RADIANS(G629))*SIN(RADIANS(E629))+COS(RADIANS(G629))*COS(RADIANS(E629))*COS(RADIANS(AP619))))&gt;90,0,$F$4*$F$5/E628^2*(SIN(RADIANS(G629))*SIN(RADIANS(E629))+COS(RADIANS(G629))*COS(RADIANS(E629))*COS(RADIANS(AP619))))</f>
        <v>0</v>
      </c>
      <c r="AQ629" s="3">
        <f>IF(DEGREES(ACOS(SIN(RADIANS(G629))*SIN(RADIANS(E629))+COS(RADIANS(G629))*COS(RADIANS(E629))*COS(RADIANS(AQ619))))&gt;90,0,$F$4*$F$5/E628^2*(SIN(RADIANS(G629))*SIN(RADIANS(E629))+COS(RADIANS(G629))*COS(RADIANS(E629))*COS(RADIANS(AQ619))))</f>
        <v>0</v>
      </c>
      <c r="AR629" s="3">
        <f>IF(DEGREES(ACOS(SIN(RADIANS(G629))*SIN(RADIANS(E629))+COS(RADIANS(G629))*COS(RADIANS(E629))*COS(RADIANS(AR619))))&gt;90,0,$F$4*$F$5/E628^2*(SIN(RADIANS(G629))*SIN(RADIANS(E629))+COS(RADIANS(G629))*COS(RADIANS(E629))*COS(RADIANS(AR619))))</f>
        <v>0</v>
      </c>
    </row>
    <row r="630" spans="2:44" ht="15.75" customHeight="1" x14ac:dyDescent="0.2">
      <c r="B630" s="20" t="s">
        <v>789</v>
      </c>
      <c r="E630" s="3">
        <f>IF($F$10=0,IF(E621&lt;360,E621,E621-360),($F$10+1)*E621)</f>
        <v>250</v>
      </c>
      <c r="G630" s="3">
        <v>0</v>
      </c>
      <c r="I630" s="3">
        <f>IF(DEGREES(ACOS(SIN(RADIANS(G630))*SIN(RADIANS(E629))+COS(RADIANS(G630))*COS(RADIANS(E629))*COS(RADIANS(I619))))&gt;90,0,$F$4*$F$5/E628^2*(SIN(RADIANS(G630))*SIN(RADIANS(E629))+COS(RADIANS(G630))*COS(RADIANS(E629))*COS(RADIANS(I619))))</f>
        <v>0</v>
      </c>
      <c r="J630" s="3">
        <f>IF(DEGREES(ACOS(SIN(RADIANS(G630))*SIN(RADIANS(E629))+COS(RADIANS(G630))*COS(RADIANS(E629))*COS(RADIANS(J619))))&gt;90,0,$F$4*$F$5/E628^2*(SIN(RADIANS(G630))*SIN(RADIANS(E629))+COS(RADIANS(G630))*COS(RADIANS(E629))*COS(RADIANS(J619))))</f>
        <v>0</v>
      </c>
      <c r="K630" s="3">
        <f>IF(DEGREES(ACOS(SIN(RADIANS(G630))*SIN(RADIANS(E629))+COS(RADIANS(G630))*COS(RADIANS(E629))*COS(RADIANS(K619))))&gt;90,0,$F$4*$F$5/E628^2*(SIN(RADIANS(G630))*SIN(RADIANS(E629))+COS(RADIANS(G630))*COS(RADIANS(E629))*COS(RADIANS(K619))))</f>
        <v>0</v>
      </c>
      <c r="L630" s="3">
        <f>IF(DEGREES(ACOS(SIN(RADIANS(G630))*SIN(RADIANS(E629))+COS(RADIANS(G630))*COS(RADIANS(E629))*COS(RADIANS(L619))))&gt;90,0,$F$4*$F$5/E628^2*(SIN(RADIANS(G630))*SIN(RADIANS(E629))+COS(RADIANS(G630))*COS(RADIANS(E629))*COS(RADIANS(L619))))</f>
        <v>0</v>
      </c>
      <c r="M630" s="3">
        <f>IF(DEGREES(ACOS(SIN(RADIANS(G630))*SIN(RADIANS(E629))+COS(RADIANS(G630))*COS(RADIANS(E629))*COS(RADIANS(M619))))&gt;90,0,$F$4*$F$5/E628^2*(SIN(RADIANS(G630))*SIN(RADIANS(E629))+COS(RADIANS(G630))*COS(RADIANS(E629))*COS(RADIANS(M619))))</f>
        <v>0</v>
      </c>
      <c r="N630" s="3">
        <f>IF(DEGREES(ACOS(SIN(RADIANS(G630))*SIN(RADIANS(E629))+COS(RADIANS(G630))*COS(RADIANS(E629))*COS(RADIANS(N619))))&gt;90,0,$F$4*$F$5/E628^2*(SIN(RADIANS(G630))*SIN(RADIANS(E629))+COS(RADIANS(G630))*COS(RADIANS(E629))*COS(RADIANS(N619))))</f>
        <v>0</v>
      </c>
      <c r="O630" s="3">
        <f>IF(DEGREES(ACOS(SIN(RADIANS(G630))*SIN(RADIANS(E629))+COS(RADIANS(G630))*COS(RADIANS(E629))*COS(RADIANS(O619))))&gt;90,0,$F$4*$F$5/E628^2*(SIN(RADIANS(G630))*SIN(RADIANS(E629))+COS(RADIANS(G630))*COS(RADIANS(E629))*COS(RADIANS(O619))))</f>
        <v>0</v>
      </c>
      <c r="P630" s="3">
        <f>IF(DEGREES(ACOS(SIN(RADIANS(G630))*SIN(RADIANS(E629))+COS(RADIANS(G630))*COS(RADIANS(E629))*COS(RADIANS(P619))))&gt;90,0,$F$4*$F$5/E628^2*(SIN(RADIANS(G630))*SIN(RADIANS(E629))+COS(RADIANS(G630))*COS(RADIANS(E629))*COS(RADIANS(P619))))</f>
        <v>0</v>
      </c>
      <c r="Q630" s="3">
        <f>IF(DEGREES(ACOS(SIN(RADIANS(G630))*SIN(RADIANS(E629))+COS(RADIANS(G630))*COS(RADIANS(E629))*COS(RADIANS(Q619))))&gt;90,0,$F$4*$F$5/E628^2*(SIN(RADIANS(G630))*SIN(RADIANS(E629))+COS(RADIANS(G630))*COS(RADIANS(E629))*COS(RADIANS(Q619))))</f>
        <v>0</v>
      </c>
      <c r="R630" s="3" t="e">
        <f>IF(DEGREES(ACOS(SIN(RADIANS(G630))*SIN(RADIANS(E629))+COS(RADIANS(G630))*COS(RADIANS(E629))*COS(RADIANS(R619))))&gt;90,0,$F$4*$F$5/E628^2*(SIN(RADIANS(G630))*SIN(RADIANS(E629))+COS(RADIANS(G630))*COS(RADIANS(E629))*COS(RADIANS(R619))))</f>
        <v>#DIV/0!</v>
      </c>
      <c r="S630" s="3" t="e">
        <f>IF(DEGREES(ACOS(SIN(RADIANS(G630))*SIN(RADIANS(E629))+COS(RADIANS(G630))*COS(RADIANS(E629))*COS(RADIANS(S619))))&gt;90,0,$F$4*$F$5/E628^2*(SIN(RADIANS(G630))*SIN(RADIANS(E629))+COS(RADIANS(G630))*COS(RADIANS(E629))*COS(RADIANS(S619))))</f>
        <v>#DIV/0!</v>
      </c>
      <c r="T630" s="3" t="e">
        <f>IF(DEGREES(ACOS(SIN(RADIANS(G630))*SIN(RADIANS(E629))+COS(RADIANS(G630))*COS(RADIANS(E629))*COS(RADIANS(T619))))&gt;90,0,$F$4*$F$5/E628^2*(SIN(RADIANS(G630))*SIN(RADIANS(E629))+COS(RADIANS(G630))*COS(RADIANS(E629))*COS(RADIANS(T619))))</f>
        <v>#DIV/0!</v>
      </c>
      <c r="U630" s="3" t="e">
        <f>IF(DEGREES(ACOS(SIN(RADIANS(G630))*SIN(RADIANS(E629))+COS(RADIANS(G630))*COS(RADIANS(E629))*COS(RADIANS(U619))))&gt;90,0,$F$4*$F$5/E628^2*(SIN(RADIANS(G630))*SIN(RADIANS(E629))+COS(RADIANS(G630))*COS(RADIANS(E629))*COS(RADIANS(U619))))</f>
        <v>#DIV/0!</v>
      </c>
      <c r="V630" s="3" t="e">
        <f>IF(DEGREES(ACOS(SIN(RADIANS(G630))*SIN(RADIANS(E629))+COS(RADIANS(G630))*COS(RADIANS(E629))*COS(RADIANS(V619))))&gt;90,0,$F$4*$F$5/E628^2*(SIN(RADIANS(G630))*SIN(RADIANS(E629))+COS(RADIANS(G630))*COS(RADIANS(E629))*COS(RADIANS(V619))))</f>
        <v>#DIV/0!</v>
      </c>
      <c r="W630" s="3" t="e">
        <f>IF(DEGREES(ACOS(SIN(RADIANS(G630))*SIN(RADIANS(E629))+COS(RADIANS(G630))*COS(RADIANS(E629))*COS(RADIANS(W619))))&gt;90,0,$F$4*$F$5/E628^2*(SIN(RADIANS(G630))*SIN(RADIANS(E629))+COS(RADIANS(G630))*COS(RADIANS(E629))*COS(RADIANS(W619))))</f>
        <v>#DIV/0!</v>
      </c>
      <c r="X630" s="3" t="e">
        <f>IF(DEGREES(ACOS(SIN(RADIANS(G630))*SIN(RADIANS(E629))+COS(RADIANS(G630))*COS(RADIANS(E629))*COS(RADIANS(X619))))&gt;90,0,$F$4*$F$5/E628^2*(SIN(RADIANS(G630))*SIN(RADIANS(E629))+COS(RADIANS(G630))*COS(RADIANS(E629))*COS(RADIANS(X619))))</f>
        <v>#DIV/0!</v>
      </c>
      <c r="Y630" s="3" t="e">
        <f>IF(DEGREES(ACOS(SIN(RADIANS(G630))*SIN(RADIANS(E629))+COS(RADIANS(G630))*COS(RADIANS(E629))*COS(RADIANS(Y619))))&gt;90,0,$F$4*$F$5/E628^2*(SIN(RADIANS(G630))*SIN(RADIANS(E629))+COS(RADIANS(G630))*COS(RADIANS(E629))*COS(RADIANS(Y619))))</f>
        <v>#DIV/0!</v>
      </c>
      <c r="Z630" s="3" t="e">
        <f>IF(DEGREES(ACOS(SIN(RADIANS(G630))*SIN(RADIANS(E629))+COS(RADIANS(G630))*COS(RADIANS(E629))*COS(RADIANS(Z619))))&gt;90,0,$F$4*$F$5/E628^2*(SIN(RADIANS(G630))*SIN(RADIANS(E629))+COS(RADIANS(G630))*COS(RADIANS(E629))*COS(RADIANS(Z619))))</f>
        <v>#DIV/0!</v>
      </c>
      <c r="AA630" s="3" t="e">
        <f>IF(DEGREES(ACOS(SIN(RADIANS(G630))*SIN(RADIANS(E629))+COS(RADIANS(G630))*COS(RADIANS(E629))*COS(RADIANS(AA619))))&gt;90,0,$F$4*$F$5/E628^2*(SIN(RADIANS(G630))*SIN(RADIANS(E629))+COS(RADIANS(G630))*COS(RADIANS(E629))*COS(RADIANS(AA619))))</f>
        <v>#DIV/0!</v>
      </c>
      <c r="AB630" s="3" t="e">
        <f>IF(DEGREES(ACOS(SIN(RADIANS(G630))*SIN(RADIANS(E629))+COS(RADIANS(G630))*COS(RADIANS(E629))*COS(RADIANS(AB619))))&gt;90,0,$F$4*$F$5/E628^2*(SIN(RADIANS(G630))*SIN(RADIANS(E629))+COS(RADIANS(G630))*COS(RADIANS(E629))*COS(RADIANS(AB619))))</f>
        <v>#DIV/0!</v>
      </c>
      <c r="AC630" s="3" t="e">
        <f>IF(DEGREES(ACOS(SIN(RADIANS(G630))*SIN(RADIANS(E629))+COS(RADIANS(G630))*COS(RADIANS(E629))*COS(RADIANS(AC619))))&gt;90,0,$F$4*$F$5/E628^2*(SIN(RADIANS(G630))*SIN(RADIANS(E629))+COS(RADIANS(G630))*COS(RADIANS(E629))*COS(RADIANS(AC619))))</f>
        <v>#DIV/0!</v>
      </c>
      <c r="AD630" s="3" t="e">
        <f>IF(DEGREES(ACOS(SIN(RADIANS(G630))*SIN(RADIANS(E629))+COS(RADIANS(G630))*COS(RADIANS(E629))*COS(RADIANS(AD619))))&gt;90,0,$F$4*$F$5/E628^2*(SIN(RADIANS(G630))*SIN(RADIANS(E629))+COS(RADIANS(G630))*COS(RADIANS(E629))*COS(RADIANS(AD619))))</f>
        <v>#DIV/0!</v>
      </c>
      <c r="AE630" s="3" t="e">
        <f>IF(DEGREES(ACOS(SIN(RADIANS(G630))*SIN(RADIANS(E629))+COS(RADIANS(G630))*COS(RADIANS(E629))*COS(RADIANS(AE619))))&gt;90,0,$F$4*$F$5/E628^2*(SIN(RADIANS(G630))*SIN(RADIANS(E629))+COS(RADIANS(G630))*COS(RADIANS(E629))*COS(RADIANS(AE619))))</f>
        <v>#DIV/0!</v>
      </c>
      <c r="AF630" s="3" t="e">
        <f>IF(DEGREES(ACOS(SIN(RADIANS(G630))*SIN(RADIANS(E629))+COS(RADIANS(G630))*COS(RADIANS(E629))*COS(RADIANS(AF619))))&gt;90,0,$F$4*$F$5/E628^2*(SIN(RADIANS(G630))*SIN(RADIANS(E629))+COS(RADIANS(G630))*COS(RADIANS(E629))*COS(RADIANS(AF619))))</f>
        <v>#DIV/0!</v>
      </c>
      <c r="AG630" s="3" t="e">
        <f>IF(DEGREES(ACOS(SIN(RADIANS(G630))*SIN(RADIANS(E629))+COS(RADIANS(G630))*COS(RADIANS(E629))*COS(RADIANS(AG619))))&gt;90,0,$F$4*$F$5/E628^2*(SIN(RADIANS(G630))*SIN(RADIANS(E629))+COS(RADIANS(G630))*COS(RADIANS(E629))*COS(RADIANS(AG619))))</f>
        <v>#DIV/0!</v>
      </c>
      <c r="AH630" s="3" t="e">
        <f>IF(DEGREES(ACOS(SIN(RADIANS(G630))*SIN(RADIANS(E629))+COS(RADIANS(G630))*COS(RADIANS(E629))*COS(RADIANS(AH619))))&gt;90,0,$F$4*$F$5/E628^2*(SIN(RADIANS(G630))*SIN(RADIANS(E629))+COS(RADIANS(G630))*COS(RADIANS(E629))*COS(RADIANS(AH619))))</f>
        <v>#DIV/0!</v>
      </c>
      <c r="AI630" s="3" t="e">
        <f>IF(DEGREES(ACOS(SIN(RADIANS(G630))*SIN(RADIANS(E629))+COS(RADIANS(G630))*COS(RADIANS(E629))*COS(RADIANS(AI619))))&gt;90,0,$F$4*$F$5/E628^2*(SIN(RADIANS(G630))*SIN(RADIANS(E629))+COS(RADIANS(G630))*COS(RADIANS(E629))*COS(RADIANS(AI619))))</f>
        <v>#DIV/0!</v>
      </c>
      <c r="AJ630" s="3" t="e">
        <f>IF(DEGREES(ACOS(SIN(RADIANS(G630))*SIN(RADIANS(E629))+COS(RADIANS(G630))*COS(RADIANS(E629))*COS(RADIANS(AJ619))))&gt;90,0,$F$4*$F$5/E628^2*(SIN(RADIANS(G630))*SIN(RADIANS(E629))+COS(RADIANS(G630))*COS(RADIANS(E629))*COS(RADIANS(AJ619))))</f>
        <v>#DIV/0!</v>
      </c>
      <c r="AK630" s="3">
        <f>IF(DEGREES(ACOS(SIN(RADIANS(G630))*SIN(RADIANS(E629))+COS(RADIANS(G630))*COS(RADIANS(E629))*COS(RADIANS(AK619))))&gt;90,0,$F$4*$F$5/E628^2*(SIN(RADIANS(G630))*SIN(RADIANS(E629))+COS(RADIANS(G630))*COS(RADIANS(E629))*COS(RADIANS(AK619))))</f>
        <v>0</v>
      </c>
      <c r="AL630" s="3">
        <f>IF(DEGREES(ACOS(SIN(RADIANS(G630))*SIN(RADIANS(E629))+COS(RADIANS(G630))*COS(RADIANS(E629))*COS(RADIANS(AL619))))&gt;90,0,$F$4*$F$5/E628^2*(SIN(RADIANS(G630))*SIN(RADIANS(E629))+COS(RADIANS(G630))*COS(RADIANS(E629))*COS(RADIANS(AL619))))</f>
        <v>0</v>
      </c>
      <c r="AM630" s="3">
        <f>IF(DEGREES(ACOS(SIN(RADIANS(G630))*SIN(RADIANS(E629))+COS(RADIANS(G630))*COS(RADIANS(E629))*COS(RADIANS(AM619))))&gt;90,0,$F$4*$F$5/E628^2*(SIN(RADIANS(G630))*SIN(RADIANS(E629))+COS(RADIANS(G630))*COS(RADIANS(E629))*COS(RADIANS(AM619))))</f>
        <v>0</v>
      </c>
      <c r="AN630" s="3">
        <f>IF(DEGREES(ACOS(SIN(RADIANS(G630))*SIN(RADIANS(E629))+COS(RADIANS(G630))*COS(RADIANS(E629))*COS(RADIANS(AN619))))&gt;90,0,$F$4*$F$5/E628^2*(SIN(RADIANS(G630))*SIN(RADIANS(E629))+COS(RADIANS(G630))*COS(RADIANS(E629))*COS(RADIANS(AN619))))</f>
        <v>0</v>
      </c>
      <c r="AO630" s="3">
        <f>IF(DEGREES(ACOS(SIN(RADIANS(G630))*SIN(RADIANS(E629))+COS(RADIANS(G630))*COS(RADIANS(E629))*COS(RADIANS(AO619))))&gt;90,0,$F$4*$F$5/E628^2*(SIN(RADIANS(G630))*SIN(RADIANS(E629))+COS(RADIANS(G630))*COS(RADIANS(E629))*COS(RADIANS(AO619))))</f>
        <v>0</v>
      </c>
      <c r="AP630" s="3">
        <f>IF(DEGREES(ACOS(SIN(RADIANS(G630))*SIN(RADIANS(E629))+COS(RADIANS(G630))*COS(RADIANS(E629))*COS(RADIANS(AP619))))&gt;90,0,$F$4*$F$5/E628^2*(SIN(RADIANS(G630))*SIN(RADIANS(E629))+COS(RADIANS(G630))*COS(RADIANS(E629))*COS(RADIANS(AP619))))</f>
        <v>0</v>
      </c>
      <c r="AQ630" s="3">
        <f>IF(DEGREES(ACOS(SIN(RADIANS(G630))*SIN(RADIANS(E629))+COS(RADIANS(G630))*COS(RADIANS(E629))*COS(RADIANS(AQ619))))&gt;90,0,$F$4*$F$5/E628^2*(SIN(RADIANS(G630))*SIN(RADIANS(E629))+COS(RADIANS(G630))*COS(RADIANS(E629))*COS(RADIANS(AQ619))))</f>
        <v>0</v>
      </c>
      <c r="AR630" s="3">
        <f>IF(DEGREES(ACOS(SIN(RADIANS(G630))*SIN(RADIANS(E629))+COS(RADIANS(G630))*COS(RADIANS(E629))*COS(RADIANS(AR619))))&gt;90,0,$F$4*$F$5/E628^2*(SIN(RADIANS(G630))*SIN(RADIANS(E629))+COS(RADIANS(G630))*COS(RADIANS(E629))*COS(RADIANS(AR619))))</f>
        <v>0</v>
      </c>
    </row>
    <row r="631" spans="2:44" ht="15.75" customHeight="1" x14ac:dyDescent="0.2">
      <c r="B631" s="20" t="s">
        <v>790</v>
      </c>
      <c r="E631" s="3">
        <f>E630-E622-360*ROUNDDOWN((E630-E622)/360,0)</f>
        <v>0</v>
      </c>
      <c r="G631" s="3">
        <v>-10</v>
      </c>
      <c r="I631" s="3">
        <f>IF(DEGREES(ACOS(SIN(RADIANS(G631))*SIN(RADIANS(E629))+COS(RADIANS(G631))*COS(RADIANS(E629))*COS(RADIANS(I619))))&gt;90,0,$F$4*$F$5/E628^2*(SIN(RADIANS(G631))*SIN(RADIANS(E629))+COS(RADIANS(G631))*COS(RADIANS(E629))*COS(RADIANS(I619))))</f>
        <v>0</v>
      </c>
      <c r="J631" s="3">
        <f>IF(DEGREES(ACOS(SIN(RADIANS(G631))*SIN(RADIANS(E629))+COS(RADIANS(G631))*COS(RADIANS(E629))*COS(RADIANS(J619))))&gt;90,0,$F$4*$F$5/E628^2*(SIN(RADIANS(G631))*SIN(RADIANS(E629))+COS(RADIANS(G631))*COS(RADIANS(E629))*COS(RADIANS(J619))))</f>
        <v>0</v>
      </c>
      <c r="K631" s="3">
        <f>IF(DEGREES(ACOS(SIN(RADIANS(G631))*SIN(RADIANS(E629))+COS(RADIANS(G631))*COS(RADIANS(E629))*COS(RADIANS(K619))))&gt;90,0,$F$4*$F$5/E628^2*(SIN(RADIANS(G631))*SIN(RADIANS(E629))+COS(RADIANS(G631))*COS(RADIANS(E629))*COS(RADIANS(K619))))</f>
        <v>0</v>
      </c>
      <c r="L631" s="3">
        <f>IF(DEGREES(ACOS(SIN(RADIANS(G631))*SIN(RADIANS(E629))+COS(RADIANS(G631))*COS(RADIANS(E629))*COS(RADIANS(L619))))&gt;90,0,$F$4*$F$5/E628^2*(SIN(RADIANS(G631))*SIN(RADIANS(E629))+COS(RADIANS(G631))*COS(RADIANS(E629))*COS(RADIANS(L619))))</f>
        <v>0</v>
      </c>
      <c r="M631" s="3">
        <f>IF(DEGREES(ACOS(SIN(RADIANS(G631))*SIN(RADIANS(E629))+COS(RADIANS(G631))*COS(RADIANS(E629))*COS(RADIANS(M619))))&gt;90,0,$F$4*$F$5/E628^2*(SIN(RADIANS(G631))*SIN(RADIANS(E629))+COS(RADIANS(G631))*COS(RADIANS(E629))*COS(RADIANS(M619))))</f>
        <v>0</v>
      </c>
      <c r="N631" s="3">
        <f>IF(DEGREES(ACOS(SIN(RADIANS(G631))*SIN(RADIANS(E629))+COS(RADIANS(G631))*COS(RADIANS(E629))*COS(RADIANS(N619))))&gt;90,0,$F$4*$F$5/E628^2*(SIN(RADIANS(G631))*SIN(RADIANS(E629))+COS(RADIANS(G631))*COS(RADIANS(E629))*COS(RADIANS(N619))))</f>
        <v>0</v>
      </c>
      <c r="O631" s="3">
        <f>IF(DEGREES(ACOS(SIN(RADIANS(G631))*SIN(RADIANS(E629))+COS(RADIANS(G631))*COS(RADIANS(E629))*COS(RADIANS(O619))))&gt;90,0,$F$4*$F$5/E628^2*(SIN(RADIANS(G631))*SIN(RADIANS(E629))+COS(RADIANS(G631))*COS(RADIANS(E629))*COS(RADIANS(O619))))</f>
        <v>0</v>
      </c>
      <c r="P631" s="3">
        <f>IF(DEGREES(ACOS(SIN(RADIANS(G631))*SIN(RADIANS(E629))+COS(RADIANS(G631))*COS(RADIANS(E629))*COS(RADIANS(P619))))&gt;90,0,$F$4*$F$5/E628^2*(SIN(RADIANS(G631))*SIN(RADIANS(E629))+COS(RADIANS(G631))*COS(RADIANS(E629))*COS(RADIANS(P619))))</f>
        <v>0</v>
      </c>
      <c r="Q631" s="3">
        <f>IF(DEGREES(ACOS(SIN(RADIANS(G631))*SIN(RADIANS(E629))+COS(RADIANS(G631))*COS(RADIANS(E629))*COS(RADIANS(Q619))))&gt;90,0,$F$4*$F$5/E628^2*(SIN(RADIANS(G631))*SIN(RADIANS(E629))+COS(RADIANS(G631))*COS(RADIANS(E629))*COS(RADIANS(Q619))))</f>
        <v>0</v>
      </c>
      <c r="R631" s="3" t="e">
        <f>IF(DEGREES(ACOS(SIN(RADIANS(G631))*SIN(RADIANS(E629))+COS(RADIANS(G631))*COS(RADIANS(E629))*COS(RADIANS(R619))))&gt;90,0,$F$4*$F$5/E628^2*(SIN(RADIANS(G631))*SIN(RADIANS(E629))+COS(RADIANS(G631))*COS(RADIANS(E629))*COS(RADIANS(R619))))</f>
        <v>#DIV/0!</v>
      </c>
      <c r="S631" s="3" t="e">
        <f>IF(DEGREES(ACOS(SIN(RADIANS(G631))*SIN(RADIANS(E629))+COS(RADIANS(G631))*COS(RADIANS(E629))*COS(RADIANS(S619))))&gt;90,0,$F$4*$F$5/E628^2*(SIN(RADIANS(G631))*SIN(RADIANS(E629))+COS(RADIANS(G631))*COS(RADIANS(E629))*COS(RADIANS(S619))))</f>
        <v>#DIV/0!</v>
      </c>
      <c r="T631" s="3" t="e">
        <f>IF(DEGREES(ACOS(SIN(RADIANS(G631))*SIN(RADIANS(E629))+COS(RADIANS(G631))*COS(RADIANS(E629))*COS(RADIANS(T619))))&gt;90,0,$F$4*$F$5/E628^2*(SIN(RADIANS(G631))*SIN(RADIANS(E629))+COS(RADIANS(G631))*COS(RADIANS(E629))*COS(RADIANS(T619))))</f>
        <v>#DIV/0!</v>
      </c>
      <c r="U631" s="3" t="e">
        <f>IF(DEGREES(ACOS(SIN(RADIANS(G631))*SIN(RADIANS(E629))+COS(RADIANS(G631))*COS(RADIANS(E629))*COS(RADIANS(U619))))&gt;90,0,$F$4*$F$5/E628^2*(SIN(RADIANS(G631))*SIN(RADIANS(E629))+COS(RADIANS(G631))*COS(RADIANS(E629))*COS(RADIANS(U619))))</f>
        <v>#DIV/0!</v>
      </c>
      <c r="V631" s="3" t="e">
        <f>IF(DEGREES(ACOS(SIN(RADIANS(G631))*SIN(RADIANS(E629))+COS(RADIANS(G631))*COS(RADIANS(E629))*COS(RADIANS(V619))))&gt;90,0,$F$4*$F$5/E628^2*(SIN(RADIANS(G631))*SIN(RADIANS(E629))+COS(RADIANS(G631))*COS(RADIANS(E629))*COS(RADIANS(V619))))</f>
        <v>#DIV/0!</v>
      </c>
      <c r="W631" s="3" t="e">
        <f>IF(DEGREES(ACOS(SIN(RADIANS(G631))*SIN(RADIANS(E629))+COS(RADIANS(G631))*COS(RADIANS(E629))*COS(RADIANS(W619))))&gt;90,0,$F$4*$F$5/E628^2*(SIN(RADIANS(G631))*SIN(RADIANS(E629))+COS(RADIANS(G631))*COS(RADIANS(E629))*COS(RADIANS(W619))))</f>
        <v>#DIV/0!</v>
      </c>
      <c r="X631" s="3" t="e">
        <f>IF(DEGREES(ACOS(SIN(RADIANS(G631))*SIN(RADIANS(E629))+COS(RADIANS(G631))*COS(RADIANS(E629))*COS(RADIANS(X619))))&gt;90,0,$F$4*$F$5/E628^2*(SIN(RADIANS(G631))*SIN(RADIANS(E629))+COS(RADIANS(G631))*COS(RADIANS(E629))*COS(RADIANS(X619))))</f>
        <v>#DIV/0!</v>
      </c>
      <c r="Y631" s="3" t="e">
        <f>IF(DEGREES(ACOS(SIN(RADIANS(G631))*SIN(RADIANS(E629))+COS(RADIANS(G631))*COS(RADIANS(E629))*COS(RADIANS(Y619))))&gt;90,0,$F$4*$F$5/E628^2*(SIN(RADIANS(G631))*SIN(RADIANS(E629))+COS(RADIANS(G631))*COS(RADIANS(E629))*COS(RADIANS(Y619))))</f>
        <v>#DIV/0!</v>
      </c>
      <c r="Z631" s="3" t="e">
        <f>IF(DEGREES(ACOS(SIN(RADIANS(G631))*SIN(RADIANS(E629))+COS(RADIANS(G631))*COS(RADIANS(E629))*COS(RADIANS(Z619))))&gt;90,0,$F$4*$F$5/E628^2*(SIN(RADIANS(G631))*SIN(RADIANS(E629))+COS(RADIANS(G631))*COS(RADIANS(E629))*COS(RADIANS(Z619))))</f>
        <v>#DIV/0!</v>
      </c>
      <c r="AA631" s="3" t="e">
        <f>IF(DEGREES(ACOS(SIN(RADIANS(G631))*SIN(RADIANS(E629))+COS(RADIANS(G631))*COS(RADIANS(E629))*COS(RADIANS(AA619))))&gt;90,0,$F$4*$F$5/E628^2*(SIN(RADIANS(G631))*SIN(RADIANS(E629))+COS(RADIANS(G631))*COS(RADIANS(E629))*COS(RADIANS(AA619))))</f>
        <v>#DIV/0!</v>
      </c>
      <c r="AB631" s="3" t="e">
        <f>IF(DEGREES(ACOS(SIN(RADIANS(G631))*SIN(RADIANS(E629))+COS(RADIANS(G631))*COS(RADIANS(E629))*COS(RADIANS(AB619))))&gt;90,0,$F$4*$F$5/E628^2*(SIN(RADIANS(G631))*SIN(RADIANS(E629))+COS(RADIANS(G631))*COS(RADIANS(E629))*COS(RADIANS(AB619))))</f>
        <v>#DIV/0!</v>
      </c>
      <c r="AC631" s="3" t="e">
        <f>IF(DEGREES(ACOS(SIN(RADIANS(G631))*SIN(RADIANS(E629))+COS(RADIANS(G631))*COS(RADIANS(E629))*COS(RADIANS(AC619))))&gt;90,0,$F$4*$F$5/E628^2*(SIN(RADIANS(G631))*SIN(RADIANS(E629))+COS(RADIANS(G631))*COS(RADIANS(E629))*COS(RADIANS(AC619))))</f>
        <v>#DIV/0!</v>
      </c>
      <c r="AD631" s="3" t="e">
        <f>IF(DEGREES(ACOS(SIN(RADIANS(G631))*SIN(RADIANS(E629))+COS(RADIANS(G631))*COS(RADIANS(E629))*COS(RADIANS(AD619))))&gt;90,0,$F$4*$F$5/E628^2*(SIN(RADIANS(G631))*SIN(RADIANS(E629))+COS(RADIANS(G631))*COS(RADIANS(E629))*COS(RADIANS(AD619))))</f>
        <v>#DIV/0!</v>
      </c>
      <c r="AE631" s="3" t="e">
        <f>IF(DEGREES(ACOS(SIN(RADIANS(G631))*SIN(RADIANS(E629))+COS(RADIANS(G631))*COS(RADIANS(E629))*COS(RADIANS(AE619))))&gt;90,0,$F$4*$F$5/E628^2*(SIN(RADIANS(G631))*SIN(RADIANS(E629))+COS(RADIANS(G631))*COS(RADIANS(E629))*COS(RADIANS(AE619))))</f>
        <v>#DIV/0!</v>
      </c>
      <c r="AF631" s="3" t="e">
        <f>IF(DEGREES(ACOS(SIN(RADIANS(G631))*SIN(RADIANS(E629))+COS(RADIANS(G631))*COS(RADIANS(E629))*COS(RADIANS(AF619))))&gt;90,0,$F$4*$F$5/E628^2*(SIN(RADIANS(G631))*SIN(RADIANS(E629))+COS(RADIANS(G631))*COS(RADIANS(E629))*COS(RADIANS(AF619))))</f>
        <v>#DIV/0!</v>
      </c>
      <c r="AG631" s="3" t="e">
        <f>IF(DEGREES(ACOS(SIN(RADIANS(G631))*SIN(RADIANS(E629))+COS(RADIANS(G631))*COS(RADIANS(E629))*COS(RADIANS(AG619))))&gt;90,0,$F$4*$F$5/E628^2*(SIN(RADIANS(G631))*SIN(RADIANS(E629))+COS(RADIANS(G631))*COS(RADIANS(E629))*COS(RADIANS(AG619))))</f>
        <v>#DIV/0!</v>
      </c>
      <c r="AH631" s="3" t="e">
        <f>IF(DEGREES(ACOS(SIN(RADIANS(G631))*SIN(RADIANS(E629))+COS(RADIANS(G631))*COS(RADIANS(E629))*COS(RADIANS(AH619))))&gt;90,0,$F$4*$F$5/E628^2*(SIN(RADIANS(G631))*SIN(RADIANS(E629))+COS(RADIANS(G631))*COS(RADIANS(E629))*COS(RADIANS(AH619))))</f>
        <v>#DIV/0!</v>
      </c>
      <c r="AI631" s="3" t="e">
        <f>IF(DEGREES(ACOS(SIN(RADIANS(G631))*SIN(RADIANS(E629))+COS(RADIANS(G631))*COS(RADIANS(E629))*COS(RADIANS(AI619))))&gt;90,0,$F$4*$F$5/E628^2*(SIN(RADIANS(G631))*SIN(RADIANS(E629))+COS(RADIANS(G631))*COS(RADIANS(E629))*COS(RADIANS(AI619))))</f>
        <v>#DIV/0!</v>
      </c>
      <c r="AJ631" s="3" t="e">
        <f>IF(DEGREES(ACOS(SIN(RADIANS(G631))*SIN(RADIANS(E629))+COS(RADIANS(G631))*COS(RADIANS(E629))*COS(RADIANS(AJ619))))&gt;90,0,$F$4*$F$5/E628^2*(SIN(RADIANS(G631))*SIN(RADIANS(E629))+COS(RADIANS(G631))*COS(RADIANS(E629))*COS(RADIANS(AJ619))))</f>
        <v>#DIV/0!</v>
      </c>
      <c r="AK631" s="3">
        <f>IF(DEGREES(ACOS(SIN(RADIANS(G631))*SIN(RADIANS(E629))+COS(RADIANS(G631))*COS(RADIANS(E629))*COS(RADIANS(AK619))))&gt;90,0,$F$4*$F$5/E628^2*(SIN(RADIANS(G631))*SIN(RADIANS(E629))+COS(RADIANS(G631))*COS(RADIANS(E629))*COS(RADIANS(AK619))))</f>
        <v>0</v>
      </c>
      <c r="AL631" s="3">
        <f>IF(DEGREES(ACOS(SIN(RADIANS(G631))*SIN(RADIANS(E629))+COS(RADIANS(G631))*COS(RADIANS(E629))*COS(RADIANS(AL619))))&gt;90,0,$F$4*$F$5/E628^2*(SIN(RADIANS(G631))*SIN(RADIANS(E629))+COS(RADIANS(G631))*COS(RADIANS(E629))*COS(RADIANS(AL619))))</f>
        <v>0</v>
      </c>
      <c r="AM631" s="3">
        <f>IF(DEGREES(ACOS(SIN(RADIANS(G631))*SIN(RADIANS(E629))+COS(RADIANS(G631))*COS(RADIANS(E629))*COS(RADIANS(AM619))))&gt;90,0,$F$4*$F$5/E628^2*(SIN(RADIANS(G631))*SIN(RADIANS(E629))+COS(RADIANS(G631))*COS(RADIANS(E629))*COS(RADIANS(AM619))))</f>
        <v>0</v>
      </c>
      <c r="AN631" s="3">
        <f>IF(DEGREES(ACOS(SIN(RADIANS(G631))*SIN(RADIANS(E629))+COS(RADIANS(G631))*COS(RADIANS(E629))*COS(RADIANS(AN619))))&gt;90,0,$F$4*$F$5/E628^2*(SIN(RADIANS(G631))*SIN(RADIANS(E629))+COS(RADIANS(G631))*COS(RADIANS(E629))*COS(RADIANS(AN619))))</f>
        <v>0</v>
      </c>
      <c r="AO631" s="3">
        <f>IF(DEGREES(ACOS(SIN(RADIANS(G631))*SIN(RADIANS(E629))+COS(RADIANS(G631))*COS(RADIANS(E629))*COS(RADIANS(AO619))))&gt;90,0,$F$4*$F$5/E628^2*(SIN(RADIANS(G631))*SIN(RADIANS(E629))+COS(RADIANS(G631))*COS(RADIANS(E629))*COS(RADIANS(AO619))))</f>
        <v>0</v>
      </c>
      <c r="AP631" s="3">
        <f>IF(DEGREES(ACOS(SIN(RADIANS(G631))*SIN(RADIANS(E629))+COS(RADIANS(G631))*COS(RADIANS(E629))*COS(RADIANS(AP619))))&gt;90,0,$F$4*$F$5/E628^2*(SIN(RADIANS(G631))*SIN(RADIANS(E629))+COS(RADIANS(G631))*COS(RADIANS(E629))*COS(RADIANS(AP619))))</f>
        <v>0</v>
      </c>
      <c r="AQ631" s="3">
        <f>IF(DEGREES(ACOS(SIN(RADIANS(G631))*SIN(RADIANS(E629))+COS(RADIANS(G631))*COS(RADIANS(E629))*COS(RADIANS(AQ619))))&gt;90,0,$F$4*$F$5/E628^2*(SIN(RADIANS(G631))*SIN(RADIANS(E629))+COS(RADIANS(G631))*COS(RADIANS(E629))*COS(RADIANS(AQ619))))</f>
        <v>0</v>
      </c>
      <c r="AR631" s="3">
        <f>IF(DEGREES(ACOS(SIN(RADIANS(G631))*SIN(RADIANS(E629))+COS(RADIANS(G631))*COS(RADIANS(E629))*COS(RADIANS(AR619))))&gt;90,0,$F$4*$F$5/E628^2*(SIN(RADIANS(G631))*SIN(RADIANS(E629))+COS(RADIANS(G631))*COS(RADIANS(E629))*COS(RADIANS(AR619))))</f>
        <v>0</v>
      </c>
    </row>
    <row r="632" spans="2:44" ht="15.75" customHeight="1" x14ac:dyDescent="0.2">
      <c r="G632" s="3">
        <v>-20</v>
      </c>
      <c r="I632" s="3">
        <f>IF(DEGREES(ACOS(SIN(RADIANS(G632))*SIN(RADIANS(E629))+COS(RADIANS(G632))*COS(RADIANS(E629))*COS(RADIANS(I619))))&gt;90,0,$F$4*$F$5/E628^2*(SIN(RADIANS(G632))*SIN(RADIANS(E629))+COS(RADIANS(G632))*COS(RADIANS(E629))*COS(RADIANS(I619))))</f>
        <v>0</v>
      </c>
      <c r="J632" s="3">
        <f>IF(DEGREES(ACOS(SIN(RADIANS(G632))*SIN(RADIANS(E629))+COS(RADIANS(G632))*COS(RADIANS(E629))*COS(RADIANS(J619))))&gt;90,0,$F$4*$F$5/E628^2*(SIN(RADIANS(G632))*SIN(RADIANS(E629))+COS(RADIANS(G632))*COS(RADIANS(E629))*COS(RADIANS(J619))))</f>
        <v>0</v>
      </c>
      <c r="K632" s="3">
        <f>IF(DEGREES(ACOS(SIN(RADIANS(G632))*SIN(RADIANS(E629))+COS(RADIANS(G632))*COS(RADIANS(E629))*COS(RADIANS(K619))))&gt;90,0,$F$4*$F$5/E628^2*(SIN(RADIANS(G632))*SIN(RADIANS(E629))+COS(RADIANS(G632))*COS(RADIANS(E629))*COS(RADIANS(K619))))</f>
        <v>0</v>
      </c>
      <c r="L632" s="3">
        <f>IF(DEGREES(ACOS(SIN(RADIANS(G632))*SIN(RADIANS(E629))+COS(RADIANS(G632))*COS(RADIANS(E629))*COS(RADIANS(L619))))&gt;90,0,$F$4*$F$5/E628^2*(SIN(RADIANS(G632))*SIN(RADIANS(E629))+COS(RADIANS(G632))*COS(RADIANS(E629))*COS(RADIANS(L619))))</f>
        <v>0</v>
      </c>
      <c r="M632" s="3">
        <f>IF(DEGREES(ACOS(SIN(RADIANS(G632))*SIN(RADIANS(E629))+COS(RADIANS(G632))*COS(RADIANS(E629))*COS(RADIANS(M619))))&gt;90,0,$F$4*$F$5/E628^2*(SIN(RADIANS(G632))*SIN(RADIANS(E629))+COS(RADIANS(G632))*COS(RADIANS(E629))*COS(RADIANS(M619))))</f>
        <v>0</v>
      </c>
      <c r="N632" s="3">
        <f>IF(DEGREES(ACOS(SIN(RADIANS(G632))*SIN(RADIANS(E629))+COS(RADIANS(G632))*COS(RADIANS(E629))*COS(RADIANS(N619))))&gt;90,0,$F$4*$F$5/E628^2*(SIN(RADIANS(G632))*SIN(RADIANS(E629))+COS(RADIANS(G632))*COS(RADIANS(E629))*COS(RADIANS(N619))))</f>
        <v>0</v>
      </c>
      <c r="O632" s="3">
        <f>IF(DEGREES(ACOS(SIN(RADIANS(G632))*SIN(RADIANS(E629))+COS(RADIANS(G632))*COS(RADIANS(E629))*COS(RADIANS(O619))))&gt;90,0,$F$4*$F$5/E628^2*(SIN(RADIANS(G632))*SIN(RADIANS(E629))+COS(RADIANS(G632))*COS(RADIANS(E629))*COS(RADIANS(O619))))</f>
        <v>0</v>
      </c>
      <c r="P632" s="3">
        <f>IF(DEGREES(ACOS(SIN(RADIANS(G632))*SIN(RADIANS(E629))+COS(RADIANS(G632))*COS(RADIANS(E629))*COS(RADIANS(P619))))&gt;90,0,$F$4*$F$5/E628^2*(SIN(RADIANS(G632))*SIN(RADIANS(E629))+COS(RADIANS(G632))*COS(RADIANS(E629))*COS(RADIANS(P619))))</f>
        <v>0</v>
      </c>
      <c r="Q632" s="3">
        <f>IF(DEGREES(ACOS(SIN(RADIANS(G632))*SIN(RADIANS(E629))+COS(RADIANS(G632))*COS(RADIANS(E629))*COS(RADIANS(Q619))))&gt;90,0,$F$4*$F$5/E628^2*(SIN(RADIANS(G632))*SIN(RADIANS(E629))+COS(RADIANS(G632))*COS(RADIANS(E629))*COS(RADIANS(Q619))))</f>
        <v>0</v>
      </c>
      <c r="R632" s="3" t="e">
        <f>IF(DEGREES(ACOS(SIN(RADIANS(G632))*SIN(RADIANS(E629))+COS(RADIANS(G632))*COS(RADIANS(E629))*COS(RADIANS(R619))))&gt;90,0,$F$4*$F$5/E628^2*(SIN(RADIANS(G632))*SIN(RADIANS(E629))+COS(RADIANS(G632))*COS(RADIANS(E629))*COS(RADIANS(R619))))</f>
        <v>#DIV/0!</v>
      </c>
      <c r="S632" s="3" t="e">
        <f>IF(DEGREES(ACOS(SIN(RADIANS(G632))*SIN(RADIANS(E629))+COS(RADIANS(G632))*COS(RADIANS(E629))*COS(RADIANS(S619))))&gt;90,0,$F$4*$F$5/E628^2*(SIN(RADIANS(G632))*SIN(RADIANS(E629))+COS(RADIANS(G632))*COS(RADIANS(E629))*COS(RADIANS(S619))))</f>
        <v>#DIV/0!</v>
      </c>
      <c r="T632" s="3" t="e">
        <f>IF(DEGREES(ACOS(SIN(RADIANS(G632))*SIN(RADIANS(E629))+COS(RADIANS(G632))*COS(RADIANS(E629))*COS(RADIANS(T619))))&gt;90,0,$F$4*$F$5/E628^2*(SIN(RADIANS(G632))*SIN(RADIANS(E629))+COS(RADIANS(G632))*COS(RADIANS(E629))*COS(RADIANS(T619))))</f>
        <v>#DIV/0!</v>
      </c>
      <c r="U632" s="3" t="e">
        <f>IF(DEGREES(ACOS(SIN(RADIANS(G632))*SIN(RADIANS(E629))+COS(RADIANS(G632))*COS(RADIANS(E629))*COS(RADIANS(U619))))&gt;90,0,$F$4*$F$5/E628^2*(SIN(RADIANS(G632))*SIN(RADIANS(E629))+COS(RADIANS(G632))*COS(RADIANS(E629))*COS(RADIANS(U619))))</f>
        <v>#DIV/0!</v>
      </c>
      <c r="V632" s="3" t="e">
        <f>IF(DEGREES(ACOS(SIN(RADIANS(G632))*SIN(RADIANS(E629))+COS(RADIANS(G632))*COS(RADIANS(E629))*COS(RADIANS(V619))))&gt;90,0,$F$4*$F$5/E628^2*(SIN(RADIANS(G632))*SIN(RADIANS(E629))+COS(RADIANS(G632))*COS(RADIANS(E629))*COS(RADIANS(V619))))</f>
        <v>#DIV/0!</v>
      </c>
      <c r="W632" s="3" t="e">
        <f>IF(DEGREES(ACOS(SIN(RADIANS(G632))*SIN(RADIANS(E629))+COS(RADIANS(G632))*COS(RADIANS(E629))*COS(RADIANS(W619))))&gt;90,0,$F$4*$F$5/E628^2*(SIN(RADIANS(G632))*SIN(RADIANS(E629))+COS(RADIANS(G632))*COS(RADIANS(E629))*COS(RADIANS(W619))))</f>
        <v>#DIV/0!</v>
      </c>
      <c r="X632" s="3" t="e">
        <f>IF(DEGREES(ACOS(SIN(RADIANS(G632))*SIN(RADIANS(E629))+COS(RADIANS(G632))*COS(RADIANS(E629))*COS(RADIANS(X619))))&gt;90,0,$F$4*$F$5/E628^2*(SIN(RADIANS(G632))*SIN(RADIANS(E629))+COS(RADIANS(G632))*COS(RADIANS(E629))*COS(RADIANS(X619))))</f>
        <v>#DIV/0!</v>
      </c>
      <c r="Y632" s="3" t="e">
        <f>IF(DEGREES(ACOS(SIN(RADIANS(G632))*SIN(RADIANS(E629))+COS(RADIANS(G632))*COS(RADIANS(E629))*COS(RADIANS(Y619))))&gt;90,0,$F$4*$F$5/E628^2*(SIN(RADIANS(G632))*SIN(RADIANS(E629))+COS(RADIANS(G632))*COS(RADIANS(E629))*COS(RADIANS(Y619))))</f>
        <v>#DIV/0!</v>
      </c>
      <c r="Z632" s="3" t="e">
        <f>IF(DEGREES(ACOS(SIN(RADIANS(G632))*SIN(RADIANS(E629))+COS(RADIANS(G632))*COS(RADIANS(E629))*COS(RADIANS(Z619))))&gt;90,0,$F$4*$F$5/E628^2*(SIN(RADIANS(G632))*SIN(RADIANS(E629))+COS(RADIANS(G632))*COS(RADIANS(E629))*COS(RADIANS(Z619))))</f>
        <v>#DIV/0!</v>
      </c>
      <c r="AA632" s="3" t="e">
        <f>IF(DEGREES(ACOS(SIN(RADIANS(G632))*SIN(RADIANS(E629))+COS(RADIANS(G632))*COS(RADIANS(E629))*COS(RADIANS(AA619))))&gt;90,0,$F$4*$F$5/E628^2*(SIN(RADIANS(G632))*SIN(RADIANS(E629))+COS(RADIANS(G632))*COS(RADIANS(E629))*COS(RADIANS(AA619))))</f>
        <v>#DIV/0!</v>
      </c>
      <c r="AB632" s="3" t="e">
        <f>IF(DEGREES(ACOS(SIN(RADIANS(G632))*SIN(RADIANS(E629))+COS(RADIANS(G632))*COS(RADIANS(E629))*COS(RADIANS(AB619))))&gt;90,0,$F$4*$F$5/E628^2*(SIN(RADIANS(G632))*SIN(RADIANS(E629))+COS(RADIANS(G632))*COS(RADIANS(E629))*COS(RADIANS(AB619))))</f>
        <v>#DIV/0!</v>
      </c>
      <c r="AC632" s="3" t="e">
        <f>IF(DEGREES(ACOS(SIN(RADIANS(G632))*SIN(RADIANS(E629))+COS(RADIANS(G632))*COS(RADIANS(E629))*COS(RADIANS(AC619))))&gt;90,0,$F$4*$F$5/E628^2*(SIN(RADIANS(G632))*SIN(RADIANS(E629))+COS(RADIANS(G632))*COS(RADIANS(E629))*COS(RADIANS(AC619))))</f>
        <v>#DIV/0!</v>
      </c>
      <c r="AD632" s="3" t="e">
        <f>IF(DEGREES(ACOS(SIN(RADIANS(G632))*SIN(RADIANS(E629))+COS(RADIANS(G632))*COS(RADIANS(E629))*COS(RADIANS(AD619))))&gt;90,0,$F$4*$F$5/E628^2*(SIN(RADIANS(G632))*SIN(RADIANS(E629))+COS(RADIANS(G632))*COS(RADIANS(E629))*COS(RADIANS(AD619))))</f>
        <v>#DIV/0!</v>
      </c>
      <c r="AE632" s="3" t="e">
        <f>IF(DEGREES(ACOS(SIN(RADIANS(G632))*SIN(RADIANS(E629))+COS(RADIANS(G632))*COS(RADIANS(E629))*COS(RADIANS(AE619))))&gt;90,0,$F$4*$F$5/E628^2*(SIN(RADIANS(G632))*SIN(RADIANS(E629))+COS(RADIANS(G632))*COS(RADIANS(E629))*COS(RADIANS(AE619))))</f>
        <v>#DIV/0!</v>
      </c>
      <c r="AF632" s="3" t="e">
        <f>IF(DEGREES(ACOS(SIN(RADIANS(G632))*SIN(RADIANS(E629))+COS(RADIANS(G632))*COS(RADIANS(E629))*COS(RADIANS(AF619))))&gt;90,0,$F$4*$F$5/E628^2*(SIN(RADIANS(G632))*SIN(RADIANS(E629))+COS(RADIANS(G632))*COS(RADIANS(E629))*COS(RADIANS(AF619))))</f>
        <v>#DIV/0!</v>
      </c>
      <c r="AG632" s="3" t="e">
        <f>IF(DEGREES(ACOS(SIN(RADIANS(G632))*SIN(RADIANS(E629))+COS(RADIANS(G632))*COS(RADIANS(E629))*COS(RADIANS(AG619))))&gt;90,0,$F$4*$F$5/E628^2*(SIN(RADIANS(G632))*SIN(RADIANS(E629))+COS(RADIANS(G632))*COS(RADIANS(E629))*COS(RADIANS(AG619))))</f>
        <v>#DIV/0!</v>
      </c>
      <c r="AH632" s="3" t="e">
        <f>IF(DEGREES(ACOS(SIN(RADIANS(G632))*SIN(RADIANS(E629))+COS(RADIANS(G632))*COS(RADIANS(E629))*COS(RADIANS(AH619))))&gt;90,0,$F$4*$F$5/E628^2*(SIN(RADIANS(G632))*SIN(RADIANS(E629))+COS(RADIANS(G632))*COS(RADIANS(E629))*COS(RADIANS(AH619))))</f>
        <v>#DIV/0!</v>
      </c>
      <c r="AI632" s="3" t="e">
        <f>IF(DEGREES(ACOS(SIN(RADIANS(G632))*SIN(RADIANS(E629))+COS(RADIANS(G632))*COS(RADIANS(E629))*COS(RADIANS(AI619))))&gt;90,0,$F$4*$F$5/E628^2*(SIN(RADIANS(G632))*SIN(RADIANS(E629))+COS(RADIANS(G632))*COS(RADIANS(E629))*COS(RADIANS(AI619))))</f>
        <v>#DIV/0!</v>
      </c>
      <c r="AJ632" s="3" t="e">
        <f>IF(DEGREES(ACOS(SIN(RADIANS(G632))*SIN(RADIANS(E629))+COS(RADIANS(G632))*COS(RADIANS(E629))*COS(RADIANS(AJ619))))&gt;90,0,$F$4*$F$5/E628^2*(SIN(RADIANS(G632))*SIN(RADIANS(E629))+COS(RADIANS(G632))*COS(RADIANS(E629))*COS(RADIANS(AJ619))))</f>
        <v>#DIV/0!</v>
      </c>
      <c r="AK632" s="3">
        <f>IF(DEGREES(ACOS(SIN(RADIANS(G632))*SIN(RADIANS(E629))+COS(RADIANS(G632))*COS(RADIANS(E629))*COS(RADIANS(AK619))))&gt;90,0,$F$4*$F$5/E628^2*(SIN(RADIANS(G632))*SIN(RADIANS(E629))+COS(RADIANS(G632))*COS(RADIANS(E629))*COS(RADIANS(AK619))))</f>
        <v>0</v>
      </c>
      <c r="AL632" s="3">
        <f>IF(DEGREES(ACOS(SIN(RADIANS(G632))*SIN(RADIANS(E629))+COS(RADIANS(G632))*COS(RADIANS(E629))*COS(RADIANS(AL619))))&gt;90,0,$F$4*$F$5/E628^2*(SIN(RADIANS(G632))*SIN(RADIANS(E629))+COS(RADIANS(G632))*COS(RADIANS(E629))*COS(RADIANS(AL619))))</f>
        <v>0</v>
      </c>
      <c r="AM632" s="3">
        <f>IF(DEGREES(ACOS(SIN(RADIANS(G632))*SIN(RADIANS(E629))+COS(RADIANS(G632))*COS(RADIANS(E629))*COS(RADIANS(AM619))))&gt;90,0,$F$4*$F$5/E628^2*(SIN(RADIANS(G632))*SIN(RADIANS(E629))+COS(RADIANS(G632))*COS(RADIANS(E629))*COS(RADIANS(AM619))))</f>
        <v>0</v>
      </c>
      <c r="AN632" s="3">
        <f>IF(DEGREES(ACOS(SIN(RADIANS(G632))*SIN(RADIANS(E629))+COS(RADIANS(G632))*COS(RADIANS(E629))*COS(RADIANS(AN619))))&gt;90,0,$F$4*$F$5/E628^2*(SIN(RADIANS(G632))*SIN(RADIANS(E629))+COS(RADIANS(G632))*COS(RADIANS(E629))*COS(RADIANS(AN619))))</f>
        <v>0</v>
      </c>
      <c r="AO632" s="3">
        <f>IF(DEGREES(ACOS(SIN(RADIANS(G632))*SIN(RADIANS(E629))+COS(RADIANS(G632))*COS(RADIANS(E629))*COS(RADIANS(AO619))))&gt;90,0,$F$4*$F$5/E628^2*(SIN(RADIANS(G632))*SIN(RADIANS(E629))+COS(RADIANS(G632))*COS(RADIANS(E629))*COS(RADIANS(AO619))))</f>
        <v>0</v>
      </c>
      <c r="AP632" s="3">
        <f>IF(DEGREES(ACOS(SIN(RADIANS(G632))*SIN(RADIANS(E629))+COS(RADIANS(G632))*COS(RADIANS(E629))*COS(RADIANS(AP619))))&gt;90,0,$F$4*$F$5/E628^2*(SIN(RADIANS(G632))*SIN(RADIANS(E629))+COS(RADIANS(G632))*COS(RADIANS(E629))*COS(RADIANS(AP619))))</f>
        <v>0</v>
      </c>
      <c r="AQ632" s="3">
        <f>IF(DEGREES(ACOS(SIN(RADIANS(G632))*SIN(RADIANS(E629))+COS(RADIANS(G632))*COS(RADIANS(E629))*COS(RADIANS(AQ619))))&gt;90,0,$F$4*$F$5/E628^2*(SIN(RADIANS(G632))*SIN(RADIANS(E629))+COS(RADIANS(G632))*COS(RADIANS(E629))*COS(RADIANS(AQ619))))</f>
        <v>0</v>
      </c>
      <c r="AR632" s="3">
        <f>IF(DEGREES(ACOS(SIN(RADIANS(G632))*SIN(RADIANS(E629))+COS(RADIANS(G632))*COS(RADIANS(E629))*COS(RADIANS(AR619))))&gt;90,0,$F$4*$F$5/E628^2*(SIN(RADIANS(G632))*SIN(RADIANS(E629))+COS(RADIANS(G632))*COS(RADIANS(E629))*COS(RADIANS(AR619))))</f>
        <v>0</v>
      </c>
    </row>
    <row r="633" spans="2:44" ht="15.75" customHeight="1" x14ac:dyDescent="0.2">
      <c r="G633" s="3">
        <v>-30</v>
      </c>
      <c r="I633" s="3">
        <f>IF(DEGREES(ACOS(SIN(RADIANS(G633))*SIN(RADIANS(E629))+COS(RADIANS(G633))*COS(RADIANS(E629))*COS(RADIANS(I619))))&gt;90,0,$F$4*$F$5/E628^2*(SIN(RADIANS(G633))*SIN(RADIANS(E629))+COS(RADIANS(G633))*COS(RADIANS(E629))*COS(RADIANS(I619))))</f>
        <v>0</v>
      </c>
      <c r="J633" s="3">
        <f>IF(DEGREES(ACOS(SIN(RADIANS(G633))*SIN(RADIANS(E629))+COS(RADIANS(G633))*COS(RADIANS(E629))*COS(RADIANS(J619))))&gt;90,0,$F$4*$F$5/E628^2*(SIN(RADIANS(G633))*SIN(RADIANS(E629))+COS(RADIANS(G633))*COS(RADIANS(E629))*COS(RADIANS(J619))))</f>
        <v>0</v>
      </c>
      <c r="K633" s="3">
        <f>IF(DEGREES(ACOS(SIN(RADIANS(G633))*SIN(RADIANS(E629))+COS(RADIANS(G633))*COS(RADIANS(E629))*COS(RADIANS(K619))))&gt;90,0,$F$4*$F$5/E628^2*(SIN(RADIANS(G633))*SIN(RADIANS(E629))+COS(RADIANS(G633))*COS(RADIANS(E629))*COS(RADIANS(K619))))</f>
        <v>0</v>
      </c>
      <c r="L633" s="3">
        <f>IF(DEGREES(ACOS(SIN(RADIANS(G633))*SIN(RADIANS(E629))+COS(RADIANS(G633))*COS(RADIANS(E629))*COS(RADIANS(L619))))&gt;90,0,$F$4*$F$5/E628^2*(SIN(RADIANS(G633))*SIN(RADIANS(E629))+COS(RADIANS(G633))*COS(RADIANS(E629))*COS(RADIANS(L619))))</f>
        <v>0</v>
      </c>
      <c r="M633" s="3">
        <f>IF(DEGREES(ACOS(SIN(RADIANS(G633))*SIN(RADIANS(E629))+COS(RADIANS(G633))*COS(RADIANS(E629))*COS(RADIANS(M619))))&gt;90,0,$F$4*$F$5/E628^2*(SIN(RADIANS(G633))*SIN(RADIANS(E629))+COS(RADIANS(G633))*COS(RADIANS(E629))*COS(RADIANS(M619))))</f>
        <v>0</v>
      </c>
      <c r="N633" s="3">
        <f>IF(DEGREES(ACOS(SIN(RADIANS(G633))*SIN(RADIANS(E629))+COS(RADIANS(G633))*COS(RADIANS(E629))*COS(RADIANS(N619))))&gt;90,0,$F$4*$F$5/E628^2*(SIN(RADIANS(G633))*SIN(RADIANS(E629))+COS(RADIANS(G633))*COS(RADIANS(E629))*COS(RADIANS(N619))))</f>
        <v>0</v>
      </c>
      <c r="O633" s="3">
        <f>IF(DEGREES(ACOS(SIN(RADIANS(G633))*SIN(RADIANS(E629))+COS(RADIANS(G633))*COS(RADIANS(E629))*COS(RADIANS(O619))))&gt;90,0,$F$4*$F$5/E628^2*(SIN(RADIANS(G633))*SIN(RADIANS(E629))+COS(RADIANS(G633))*COS(RADIANS(E629))*COS(RADIANS(O619))))</f>
        <v>0</v>
      </c>
      <c r="P633" s="3">
        <f>IF(DEGREES(ACOS(SIN(RADIANS(G633))*SIN(RADIANS(E629))+COS(RADIANS(G633))*COS(RADIANS(E629))*COS(RADIANS(P619))))&gt;90,0,$F$4*$F$5/E628^2*(SIN(RADIANS(G633))*SIN(RADIANS(E629))+COS(RADIANS(G633))*COS(RADIANS(E629))*COS(RADIANS(P619))))</f>
        <v>0</v>
      </c>
      <c r="Q633" s="3">
        <f>IF(DEGREES(ACOS(SIN(RADIANS(G633))*SIN(RADIANS(E629))+COS(RADIANS(G633))*COS(RADIANS(E629))*COS(RADIANS(Q619))))&gt;90,0,$F$4*$F$5/E628^2*(SIN(RADIANS(G633))*SIN(RADIANS(E629))+COS(RADIANS(G633))*COS(RADIANS(E629))*COS(RADIANS(Q619))))</f>
        <v>0</v>
      </c>
      <c r="R633" s="3" t="e">
        <f>IF(DEGREES(ACOS(SIN(RADIANS(G633))*SIN(RADIANS(E629))+COS(RADIANS(G633))*COS(RADIANS(E629))*COS(RADIANS(R619))))&gt;90,0,$F$4*$F$5/E628^2*(SIN(RADIANS(G633))*SIN(RADIANS(E629))+COS(RADIANS(G633))*COS(RADIANS(E629))*COS(RADIANS(R619))))</f>
        <v>#DIV/0!</v>
      </c>
      <c r="S633" s="3" t="e">
        <f>IF(DEGREES(ACOS(SIN(RADIANS(G633))*SIN(RADIANS(E629))+COS(RADIANS(G633))*COS(RADIANS(E629))*COS(RADIANS(S619))))&gt;90,0,$F$4*$F$5/E628^2*(SIN(RADIANS(G633))*SIN(RADIANS(E629))+COS(RADIANS(G633))*COS(RADIANS(E629))*COS(RADIANS(S619))))</f>
        <v>#DIV/0!</v>
      </c>
      <c r="T633" s="3" t="e">
        <f>IF(DEGREES(ACOS(SIN(RADIANS(G633))*SIN(RADIANS(E629))+COS(RADIANS(G633))*COS(RADIANS(E629))*COS(RADIANS(T619))))&gt;90,0,$F$4*$F$5/E628^2*(SIN(RADIANS(G633))*SIN(RADIANS(E629))+COS(RADIANS(G633))*COS(RADIANS(E629))*COS(RADIANS(T619))))</f>
        <v>#DIV/0!</v>
      </c>
      <c r="U633" s="3" t="e">
        <f>IF(DEGREES(ACOS(SIN(RADIANS(G633))*SIN(RADIANS(E629))+COS(RADIANS(G633))*COS(RADIANS(E629))*COS(RADIANS(U619))))&gt;90,0,$F$4*$F$5/E628^2*(SIN(RADIANS(G633))*SIN(RADIANS(E629))+COS(RADIANS(G633))*COS(RADIANS(E629))*COS(RADIANS(U619))))</f>
        <v>#DIV/0!</v>
      </c>
      <c r="V633" s="3" t="e">
        <f>IF(DEGREES(ACOS(SIN(RADIANS(G633))*SIN(RADIANS(E629))+COS(RADIANS(G633))*COS(RADIANS(E629))*COS(RADIANS(V619))))&gt;90,0,$F$4*$F$5/E628^2*(SIN(RADIANS(G633))*SIN(RADIANS(E629))+COS(RADIANS(G633))*COS(RADIANS(E629))*COS(RADIANS(V619))))</f>
        <v>#DIV/0!</v>
      </c>
      <c r="W633" s="3" t="e">
        <f>IF(DEGREES(ACOS(SIN(RADIANS(G633))*SIN(RADIANS(E629))+COS(RADIANS(G633))*COS(RADIANS(E629))*COS(RADIANS(W619))))&gt;90,0,$F$4*$F$5/E628^2*(SIN(RADIANS(G633))*SIN(RADIANS(E629))+COS(RADIANS(G633))*COS(RADIANS(E629))*COS(RADIANS(W619))))</f>
        <v>#DIV/0!</v>
      </c>
      <c r="X633" s="3" t="e">
        <f>IF(DEGREES(ACOS(SIN(RADIANS(G633))*SIN(RADIANS(E629))+COS(RADIANS(G633))*COS(RADIANS(E629))*COS(RADIANS(X619))))&gt;90,0,$F$4*$F$5/E628^2*(SIN(RADIANS(G633))*SIN(RADIANS(E629))+COS(RADIANS(G633))*COS(RADIANS(E629))*COS(RADIANS(X619))))</f>
        <v>#DIV/0!</v>
      </c>
      <c r="Y633" s="3" t="e">
        <f>IF(DEGREES(ACOS(SIN(RADIANS(G633))*SIN(RADIANS(E629))+COS(RADIANS(G633))*COS(RADIANS(E629))*COS(RADIANS(Y619))))&gt;90,0,$F$4*$F$5/E628^2*(SIN(RADIANS(G633))*SIN(RADIANS(E629))+COS(RADIANS(G633))*COS(RADIANS(E629))*COS(RADIANS(Y619))))</f>
        <v>#DIV/0!</v>
      </c>
      <c r="Z633" s="3" t="e">
        <f>IF(DEGREES(ACOS(SIN(RADIANS(G633))*SIN(RADIANS(E629))+COS(RADIANS(G633))*COS(RADIANS(E629))*COS(RADIANS(Z619))))&gt;90,0,$F$4*$F$5/E628^2*(SIN(RADIANS(G633))*SIN(RADIANS(E629))+COS(RADIANS(G633))*COS(RADIANS(E629))*COS(RADIANS(Z619))))</f>
        <v>#DIV/0!</v>
      </c>
      <c r="AA633" s="3" t="e">
        <f>IF(DEGREES(ACOS(SIN(RADIANS(G633))*SIN(RADIANS(E629))+COS(RADIANS(G633))*COS(RADIANS(E629))*COS(RADIANS(AA619))))&gt;90,0,$F$4*$F$5/E628^2*(SIN(RADIANS(G633))*SIN(RADIANS(E629))+COS(RADIANS(G633))*COS(RADIANS(E629))*COS(RADIANS(AA619))))</f>
        <v>#DIV/0!</v>
      </c>
      <c r="AB633" s="3" t="e">
        <f>IF(DEGREES(ACOS(SIN(RADIANS(G633))*SIN(RADIANS(E629))+COS(RADIANS(G633))*COS(RADIANS(E629))*COS(RADIANS(AB619))))&gt;90,0,$F$4*$F$5/E628^2*(SIN(RADIANS(G633))*SIN(RADIANS(E629))+COS(RADIANS(G633))*COS(RADIANS(E629))*COS(RADIANS(AB619))))</f>
        <v>#DIV/0!</v>
      </c>
      <c r="AC633" s="3" t="e">
        <f>IF(DEGREES(ACOS(SIN(RADIANS(G633))*SIN(RADIANS(E629))+COS(RADIANS(G633))*COS(RADIANS(E629))*COS(RADIANS(AC619))))&gt;90,0,$F$4*$F$5/E628^2*(SIN(RADIANS(G633))*SIN(RADIANS(E629))+COS(RADIANS(G633))*COS(RADIANS(E629))*COS(RADIANS(AC619))))</f>
        <v>#DIV/0!</v>
      </c>
      <c r="AD633" s="3" t="e">
        <f>IF(DEGREES(ACOS(SIN(RADIANS(G633))*SIN(RADIANS(E629))+COS(RADIANS(G633))*COS(RADIANS(E629))*COS(RADIANS(AD619))))&gt;90,0,$F$4*$F$5/E628^2*(SIN(RADIANS(G633))*SIN(RADIANS(E629))+COS(RADIANS(G633))*COS(RADIANS(E629))*COS(RADIANS(AD619))))</f>
        <v>#DIV/0!</v>
      </c>
      <c r="AE633" s="3" t="e">
        <f>IF(DEGREES(ACOS(SIN(RADIANS(G633))*SIN(RADIANS(E629))+COS(RADIANS(G633))*COS(RADIANS(E629))*COS(RADIANS(AE619))))&gt;90,0,$F$4*$F$5/E628^2*(SIN(RADIANS(G633))*SIN(RADIANS(E629))+COS(RADIANS(G633))*COS(RADIANS(E629))*COS(RADIANS(AE619))))</f>
        <v>#DIV/0!</v>
      </c>
      <c r="AF633" s="3" t="e">
        <f>IF(DEGREES(ACOS(SIN(RADIANS(G633))*SIN(RADIANS(E629))+COS(RADIANS(G633))*COS(RADIANS(E629))*COS(RADIANS(AF619))))&gt;90,0,$F$4*$F$5/E628^2*(SIN(RADIANS(G633))*SIN(RADIANS(E629))+COS(RADIANS(G633))*COS(RADIANS(E629))*COS(RADIANS(AF619))))</f>
        <v>#DIV/0!</v>
      </c>
      <c r="AG633" s="3" t="e">
        <f>IF(DEGREES(ACOS(SIN(RADIANS(G633))*SIN(RADIANS(E629))+COS(RADIANS(G633))*COS(RADIANS(E629))*COS(RADIANS(AG619))))&gt;90,0,$F$4*$F$5/E628^2*(SIN(RADIANS(G633))*SIN(RADIANS(E629))+COS(RADIANS(G633))*COS(RADIANS(E629))*COS(RADIANS(AG619))))</f>
        <v>#DIV/0!</v>
      </c>
      <c r="AH633" s="3" t="e">
        <f>IF(DEGREES(ACOS(SIN(RADIANS(G633))*SIN(RADIANS(E629))+COS(RADIANS(G633))*COS(RADIANS(E629))*COS(RADIANS(AH619))))&gt;90,0,$F$4*$F$5/E628^2*(SIN(RADIANS(G633))*SIN(RADIANS(E629))+COS(RADIANS(G633))*COS(RADIANS(E629))*COS(RADIANS(AH619))))</f>
        <v>#DIV/0!</v>
      </c>
      <c r="AI633" s="3" t="e">
        <f>IF(DEGREES(ACOS(SIN(RADIANS(G633))*SIN(RADIANS(E629))+COS(RADIANS(G633))*COS(RADIANS(E629))*COS(RADIANS(AI619))))&gt;90,0,$F$4*$F$5/E628^2*(SIN(RADIANS(G633))*SIN(RADIANS(E629))+COS(RADIANS(G633))*COS(RADIANS(E629))*COS(RADIANS(AI619))))</f>
        <v>#DIV/0!</v>
      </c>
      <c r="AJ633" s="3" t="e">
        <f>IF(DEGREES(ACOS(SIN(RADIANS(G633))*SIN(RADIANS(E629))+COS(RADIANS(G633))*COS(RADIANS(E629))*COS(RADIANS(AJ619))))&gt;90,0,$F$4*$F$5/E628^2*(SIN(RADIANS(G633))*SIN(RADIANS(E629))+COS(RADIANS(G633))*COS(RADIANS(E629))*COS(RADIANS(AJ619))))</f>
        <v>#DIV/0!</v>
      </c>
      <c r="AK633" s="3">
        <f>IF(DEGREES(ACOS(SIN(RADIANS(G633))*SIN(RADIANS(E629))+COS(RADIANS(G633))*COS(RADIANS(E629))*COS(RADIANS(AK619))))&gt;90,0,$F$4*$F$5/E628^2*(SIN(RADIANS(G633))*SIN(RADIANS(E629))+COS(RADIANS(G633))*COS(RADIANS(E629))*COS(RADIANS(AK619))))</f>
        <v>0</v>
      </c>
      <c r="AL633" s="3">
        <f>IF(DEGREES(ACOS(SIN(RADIANS(G633))*SIN(RADIANS(E629))+COS(RADIANS(G633))*COS(RADIANS(E629))*COS(RADIANS(AL619))))&gt;90,0,$F$4*$F$5/E628^2*(SIN(RADIANS(G633))*SIN(RADIANS(E629))+COS(RADIANS(G633))*COS(RADIANS(E629))*COS(RADIANS(AL619))))</f>
        <v>0</v>
      </c>
      <c r="AM633" s="3">
        <f>IF(DEGREES(ACOS(SIN(RADIANS(G633))*SIN(RADIANS(E629))+COS(RADIANS(G633))*COS(RADIANS(E629))*COS(RADIANS(AM619))))&gt;90,0,$F$4*$F$5/E628^2*(SIN(RADIANS(G633))*SIN(RADIANS(E629))+COS(RADIANS(G633))*COS(RADIANS(E629))*COS(RADIANS(AM619))))</f>
        <v>0</v>
      </c>
      <c r="AN633" s="3">
        <f>IF(DEGREES(ACOS(SIN(RADIANS(G633))*SIN(RADIANS(E629))+COS(RADIANS(G633))*COS(RADIANS(E629))*COS(RADIANS(AN619))))&gt;90,0,$F$4*$F$5/E628^2*(SIN(RADIANS(G633))*SIN(RADIANS(E629))+COS(RADIANS(G633))*COS(RADIANS(E629))*COS(RADIANS(AN619))))</f>
        <v>0</v>
      </c>
      <c r="AO633" s="3">
        <f>IF(DEGREES(ACOS(SIN(RADIANS(G633))*SIN(RADIANS(E629))+COS(RADIANS(G633))*COS(RADIANS(E629))*COS(RADIANS(AO619))))&gt;90,0,$F$4*$F$5/E628^2*(SIN(RADIANS(G633))*SIN(RADIANS(E629))+COS(RADIANS(G633))*COS(RADIANS(E629))*COS(RADIANS(AO619))))</f>
        <v>0</v>
      </c>
      <c r="AP633" s="3">
        <f>IF(DEGREES(ACOS(SIN(RADIANS(G633))*SIN(RADIANS(E629))+COS(RADIANS(G633))*COS(RADIANS(E629))*COS(RADIANS(AP619))))&gt;90,0,$F$4*$F$5/E628^2*(SIN(RADIANS(G633))*SIN(RADIANS(E629))+COS(RADIANS(G633))*COS(RADIANS(E629))*COS(RADIANS(AP619))))</f>
        <v>0</v>
      </c>
      <c r="AQ633" s="3">
        <f>IF(DEGREES(ACOS(SIN(RADIANS(G633))*SIN(RADIANS(E629))+COS(RADIANS(G633))*COS(RADIANS(E629))*COS(RADIANS(AQ619))))&gt;90,0,$F$4*$F$5/E628^2*(SIN(RADIANS(G633))*SIN(RADIANS(E629))+COS(RADIANS(G633))*COS(RADIANS(E629))*COS(RADIANS(AQ619))))</f>
        <v>0</v>
      </c>
      <c r="AR633" s="3">
        <f>IF(DEGREES(ACOS(SIN(RADIANS(G633))*SIN(RADIANS(E629))+COS(RADIANS(G633))*COS(RADIANS(E629))*COS(RADIANS(AR619))))&gt;90,0,$F$4*$F$5/E628^2*(SIN(RADIANS(G633))*SIN(RADIANS(E629))+COS(RADIANS(G633))*COS(RADIANS(E629))*COS(RADIANS(AR619))))</f>
        <v>0</v>
      </c>
    </row>
    <row r="634" spans="2:44" ht="15.75" customHeight="1" x14ac:dyDescent="0.2">
      <c r="G634" s="3">
        <v>-40</v>
      </c>
      <c r="I634" s="3">
        <f>IF(DEGREES(ACOS(SIN(RADIANS(G634))*SIN(RADIANS(E629))+COS(RADIANS(G634))*COS(RADIANS(E629))*COS(RADIANS(I619))))&gt;90,0,$F$4*$F$5/E628^2*(SIN(RADIANS(G634))*SIN(RADIANS(E629))+COS(RADIANS(G634))*COS(RADIANS(E629))*COS(RADIANS(I619))))</f>
        <v>0</v>
      </c>
      <c r="J634" s="3">
        <f>IF(DEGREES(ACOS(SIN(RADIANS(G634))*SIN(RADIANS(E629))+COS(RADIANS(G634))*COS(RADIANS(E629))*COS(RADIANS(J619))))&gt;90,0,$F$4*$F$5/E628^2*(SIN(RADIANS(G634))*SIN(RADIANS(E629))+COS(RADIANS(G634))*COS(RADIANS(E629))*COS(RADIANS(J619))))</f>
        <v>0</v>
      </c>
      <c r="K634" s="3">
        <f>IF(DEGREES(ACOS(SIN(RADIANS(G634))*SIN(RADIANS(E629))+COS(RADIANS(G634))*COS(RADIANS(E629))*COS(RADIANS(K619))))&gt;90,0,$F$4*$F$5/E628^2*(SIN(RADIANS(G634))*SIN(RADIANS(E629))+COS(RADIANS(G634))*COS(RADIANS(E629))*COS(RADIANS(K619))))</f>
        <v>0</v>
      </c>
      <c r="L634" s="3">
        <f>IF(DEGREES(ACOS(SIN(RADIANS(G634))*SIN(RADIANS(E629))+COS(RADIANS(G634))*COS(RADIANS(E629))*COS(RADIANS(L619))))&gt;90,0,$F$4*$F$5/E628^2*(SIN(RADIANS(G634))*SIN(RADIANS(E629))+COS(RADIANS(G634))*COS(RADIANS(E629))*COS(RADIANS(L619))))</f>
        <v>0</v>
      </c>
      <c r="M634" s="3">
        <f>IF(DEGREES(ACOS(SIN(RADIANS(G634))*SIN(RADIANS(E629))+COS(RADIANS(G634))*COS(RADIANS(E629))*COS(RADIANS(M619))))&gt;90,0,$F$4*$F$5/E628^2*(SIN(RADIANS(G634))*SIN(RADIANS(E629))+COS(RADIANS(G634))*COS(RADIANS(E629))*COS(RADIANS(M619))))</f>
        <v>0</v>
      </c>
      <c r="N634" s="3">
        <f>IF(DEGREES(ACOS(SIN(RADIANS(G634))*SIN(RADIANS(E629))+COS(RADIANS(G634))*COS(RADIANS(E629))*COS(RADIANS(N619))))&gt;90,0,$F$4*$F$5/E628^2*(SIN(RADIANS(G634))*SIN(RADIANS(E629))+COS(RADIANS(G634))*COS(RADIANS(E629))*COS(RADIANS(N619))))</f>
        <v>0</v>
      </c>
      <c r="O634" s="3">
        <f>IF(DEGREES(ACOS(SIN(RADIANS(G634))*SIN(RADIANS(E629))+COS(RADIANS(G634))*COS(RADIANS(E629))*COS(RADIANS(O619))))&gt;90,0,$F$4*$F$5/E628^2*(SIN(RADIANS(G634))*SIN(RADIANS(E629))+COS(RADIANS(G634))*COS(RADIANS(E629))*COS(RADIANS(O619))))</f>
        <v>0</v>
      </c>
      <c r="P634" s="3">
        <f>IF(DEGREES(ACOS(SIN(RADIANS(G634))*SIN(RADIANS(E629))+COS(RADIANS(G634))*COS(RADIANS(E629))*COS(RADIANS(P619))))&gt;90,0,$F$4*$F$5/E628^2*(SIN(RADIANS(G634))*SIN(RADIANS(E629))+COS(RADIANS(G634))*COS(RADIANS(E629))*COS(RADIANS(P619))))</f>
        <v>0</v>
      </c>
      <c r="Q634" s="3">
        <f>IF(DEGREES(ACOS(SIN(RADIANS(G634))*SIN(RADIANS(E629))+COS(RADIANS(G634))*COS(RADIANS(E629))*COS(RADIANS(Q619))))&gt;90,0,$F$4*$F$5/E628^2*(SIN(RADIANS(G634))*SIN(RADIANS(E629))+COS(RADIANS(G634))*COS(RADIANS(E629))*COS(RADIANS(Q619))))</f>
        <v>0</v>
      </c>
      <c r="R634" s="3" t="e">
        <f>IF(DEGREES(ACOS(SIN(RADIANS(G634))*SIN(RADIANS(E629))+COS(RADIANS(G634))*COS(RADIANS(E629))*COS(RADIANS(R619))))&gt;90,0,$F$4*$F$5/E628^2*(SIN(RADIANS(G634))*SIN(RADIANS(E629))+COS(RADIANS(G634))*COS(RADIANS(E629))*COS(RADIANS(R619))))</f>
        <v>#DIV/0!</v>
      </c>
      <c r="S634" s="3" t="e">
        <f>IF(DEGREES(ACOS(SIN(RADIANS(G634))*SIN(RADIANS(E629))+COS(RADIANS(G634))*COS(RADIANS(E629))*COS(RADIANS(S619))))&gt;90,0,$F$4*$F$5/E628^2*(SIN(RADIANS(G634))*SIN(RADIANS(E629))+COS(RADIANS(G634))*COS(RADIANS(E629))*COS(RADIANS(S619))))</f>
        <v>#DIV/0!</v>
      </c>
      <c r="T634" s="3" t="e">
        <f>IF(DEGREES(ACOS(SIN(RADIANS(G634))*SIN(RADIANS(E629))+COS(RADIANS(G634))*COS(RADIANS(E629))*COS(RADIANS(T619))))&gt;90,0,$F$4*$F$5/E628^2*(SIN(RADIANS(G634))*SIN(RADIANS(E629))+COS(RADIANS(G634))*COS(RADIANS(E629))*COS(RADIANS(T619))))</f>
        <v>#DIV/0!</v>
      </c>
      <c r="U634" s="3" t="e">
        <f>IF(DEGREES(ACOS(SIN(RADIANS(G634))*SIN(RADIANS(E629))+COS(RADIANS(G634))*COS(RADIANS(E629))*COS(RADIANS(U619))))&gt;90,0,$F$4*$F$5/E628^2*(SIN(RADIANS(G634))*SIN(RADIANS(E629))+COS(RADIANS(G634))*COS(RADIANS(E629))*COS(RADIANS(U619))))</f>
        <v>#DIV/0!</v>
      </c>
      <c r="V634" s="3" t="e">
        <f>IF(DEGREES(ACOS(SIN(RADIANS(G634))*SIN(RADIANS(E629))+COS(RADIANS(G634))*COS(RADIANS(E629))*COS(RADIANS(V619))))&gt;90,0,$F$4*$F$5/E628^2*(SIN(RADIANS(G634))*SIN(RADIANS(E629))+COS(RADIANS(G634))*COS(RADIANS(E629))*COS(RADIANS(V619))))</f>
        <v>#DIV/0!</v>
      </c>
      <c r="W634" s="3" t="e">
        <f>IF(DEGREES(ACOS(SIN(RADIANS(G634))*SIN(RADIANS(E629))+COS(RADIANS(G634))*COS(RADIANS(E629))*COS(RADIANS(W619))))&gt;90,0,$F$4*$F$5/E628^2*(SIN(RADIANS(G634))*SIN(RADIANS(E629))+COS(RADIANS(G634))*COS(RADIANS(E629))*COS(RADIANS(W619))))</f>
        <v>#DIV/0!</v>
      </c>
      <c r="X634" s="3" t="e">
        <f>IF(DEGREES(ACOS(SIN(RADIANS(G634))*SIN(RADIANS(E629))+COS(RADIANS(G634))*COS(RADIANS(E629))*COS(RADIANS(X619))))&gt;90,0,$F$4*$F$5/E628^2*(SIN(RADIANS(G634))*SIN(RADIANS(E629))+COS(RADIANS(G634))*COS(RADIANS(E629))*COS(RADIANS(X619))))</f>
        <v>#DIV/0!</v>
      </c>
      <c r="Y634" s="3" t="e">
        <f>IF(DEGREES(ACOS(SIN(RADIANS(G634))*SIN(RADIANS(E629))+COS(RADIANS(G634))*COS(RADIANS(E629))*COS(RADIANS(Y619))))&gt;90,0,$F$4*$F$5/E628^2*(SIN(RADIANS(G634))*SIN(RADIANS(E629))+COS(RADIANS(G634))*COS(RADIANS(E629))*COS(RADIANS(Y619))))</f>
        <v>#DIV/0!</v>
      </c>
      <c r="Z634" s="3" t="e">
        <f>IF(DEGREES(ACOS(SIN(RADIANS(G634))*SIN(RADIANS(E629))+COS(RADIANS(G634))*COS(RADIANS(E629))*COS(RADIANS(Z619))))&gt;90,0,$F$4*$F$5/E628^2*(SIN(RADIANS(G634))*SIN(RADIANS(E629))+COS(RADIANS(G634))*COS(RADIANS(E629))*COS(RADIANS(Z619))))</f>
        <v>#DIV/0!</v>
      </c>
      <c r="AA634" s="3" t="e">
        <f>IF(DEGREES(ACOS(SIN(RADIANS(G634))*SIN(RADIANS(E629))+COS(RADIANS(G634))*COS(RADIANS(E629))*COS(RADIANS(AA619))))&gt;90,0,$F$4*$F$5/E628^2*(SIN(RADIANS(G634))*SIN(RADIANS(E629))+COS(RADIANS(G634))*COS(RADIANS(E629))*COS(RADIANS(AA619))))</f>
        <v>#DIV/0!</v>
      </c>
      <c r="AB634" s="3" t="e">
        <f>IF(DEGREES(ACOS(SIN(RADIANS(G634))*SIN(RADIANS(E629))+COS(RADIANS(G634))*COS(RADIANS(E629))*COS(RADIANS(AB619))))&gt;90,0,$F$4*$F$5/E628^2*(SIN(RADIANS(G634))*SIN(RADIANS(E629))+COS(RADIANS(G634))*COS(RADIANS(E629))*COS(RADIANS(AB619))))</f>
        <v>#DIV/0!</v>
      </c>
      <c r="AC634" s="3" t="e">
        <f>IF(DEGREES(ACOS(SIN(RADIANS(G634))*SIN(RADIANS(E629))+COS(RADIANS(G634))*COS(RADIANS(E629))*COS(RADIANS(AC619))))&gt;90,0,$F$4*$F$5/E628^2*(SIN(RADIANS(G634))*SIN(RADIANS(E629))+COS(RADIANS(G634))*COS(RADIANS(E629))*COS(RADIANS(AC619))))</f>
        <v>#DIV/0!</v>
      </c>
      <c r="AD634" s="3" t="e">
        <f>IF(DEGREES(ACOS(SIN(RADIANS(G634))*SIN(RADIANS(E629))+COS(RADIANS(G634))*COS(RADIANS(E629))*COS(RADIANS(AD619))))&gt;90,0,$F$4*$F$5/E628^2*(SIN(RADIANS(G634))*SIN(RADIANS(E629))+COS(RADIANS(G634))*COS(RADIANS(E629))*COS(RADIANS(AD619))))</f>
        <v>#DIV/0!</v>
      </c>
      <c r="AE634" s="3" t="e">
        <f>IF(DEGREES(ACOS(SIN(RADIANS(G634))*SIN(RADIANS(E629))+COS(RADIANS(G634))*COS(RADIANS(E629))*COS(RADIANS(AE619))))&gt;90,0,$F$4*$F$5/E628^2*(SIN(RADIANS(G634))*SIN(RADIANS(E629))+COS(RADIANS(G634))*COS(RADIANS(E629))*COS(RADIANS(AE619))))</f>
        <v>#DIV/0!</v>
      </c>
      <c r="AF634" s="3" t="e">
        <f>IF(DEGREES(ACOS(SIN(RADIANS(G634))*SIN(RADIANS(E629))+COS(RADIANS(G634))*COS(RADIANS(E629))*COS(RADIANS(AF619))))&gt;90,0,$F$4*$F$5/E628^2*(SIN(RADIANS(G634))*SIN(RADIANS(E629))+COS(RADIANS(G634))*COS(RADIANS(E629))*COS(RADIANS(AF619))))</f>
        <v>#DIV/0!</v>
      </c>
      <c r="AG634" s="3" t="e">
        <f>IF(DEGREES(ACOS(SIN(RADIANS(G634))*SIN(RADIANS(E629))+COS(RADIANS(G634))*COS(RADIANS(E629))*COS(RADIANS(AG619))))&gt;90,0,$F$4*$F$5/E628^2*(SIN(RADIANS(G634))*SIN(RADIANS(E629))+COS(RADIANS(G634))*COS(RADIANS(E629))*COS(RADIANS(AG619))))</f>
        <v>#DIV/0!</v>
      </c>
      <c r="AH634" s="3" t="e">
        <f>IF(DEGREES(ACOS(SIN(RADIANS(G634))*SIN(RADIANS(E629))+COS(RADIANS(G634))*COS(RADIANS(E629))*COS(RADIANS(AH619))))&gt;90,0,$F$4*$F$5/E628^2*(SIN(RADIANS(G634))*SIN(RADIANS(E629))+COS(RADIANS(G634))*COS(RADIANS(E629))*COS(RADIANS(AH619))))</f>
        <v>#DIV/0!</v>
      </c>
      <c r="AI634" s="3" t="e">
        <f>IF(DEGREES(ACOS(SIN(RADIANS(G634))*SIN(RADIANS(E629))+COS(RADIANS(G634))*COS(RADIANS(E629))*COS(RADIANS(AI619))))&gt;90,0,$F$4*$F$5/E628^2*(SIN(RADIANS(G634))*SIN(RADIANS(E629))+COS(RADIANS(G634))*COS(RADIANS(E629))*COS(RADIANS(AI619))))</f>
        <v>#DIV/0!</v>
      </c>
      <c r="AJ634" s="3" t="e">
        <f>IF(DEGREES(ACOS(SIN(RADIANS(G634))*SIN(RADIANS(E629))+COS(RADIANS(G634))*COS(RADIANS(E629))*COS(RADIANS(AJ619))))&gt;90,0,$F$4*$F$5/E628^2*(SIN(RADIANS(G634))*SIN(RADIANS(E629))+COS(RADIANS(G634))*COS(RADIANS(E629))*COS(RADIANS(AJ619))))</f>
        <v>#DIV/0!</v>
      </c>
      <c r="AK634" s="3">
        <f>IF(DEGREES(ACOS(SIN(RADIANS(G634))*SIN(RADIANS(E629))+COS(RADIANS(G634))*COS(RADIANS(E629))*COS(RADIANS(AK619))))&gt;90,0,$F$4*$F$5/E628^2*(SIN(RADIANS(G634))*SIN(RADIANS(E629))+COS(RADIANS(G634))*COS(RADIANS(E629))*COS(RADIANS(AK619))))</f>
        <v>0</v>
      </c>
      <c r="AL634" s="3">
        <f>IF(DEGREES(ACOS(SIN(RADIANS(G634))*SIN(RADIANS(E629))+COS(RADIANS(G634))*COS(RADIANS(E629))*COS(RADIANS(AL619))))&gt;90,0,$F$4*$F$5/E628^2*(SIN(RADIANS(G634))*SIN(RADIANS(E629))+COS(RADIANS(G634))*COS(RADIANS(E629))*COS(RADIANS(AL619))))</f>
        <v>0</v>
      </c>
      <c r="AM634" s="3">
        <f>IF(DEGREES(ACOS(SIN(RADIANS(G634))*SIN(RADIANS(E629))+COS(RADIANS(G634))*COS(RADIANS(E629))*COS(RADIANS(AM619))))&gt;90,0,$F$4*$F$5/E628^2*(SIN(RADIANS(G634))*SIN(RADIANS(E629))+COS(RADIANS(G634))*COS(RADIANS(E629))*COS(RADIANS(AM619))))</f>
        <v>0</v>
      </c>
      <c r="AN634" s="3">
        <f>IF(DEGREES(ACOS(SIN(RADIANS(G634))*SIN(RADIANS(E629))+COS(RADIANS(G634))*COS(RADIANS(E629))*COS(RADIANS(AN619))))&gt;90,0,$F$4*$F$5/E628^2*(SIN(RADIANS(G634))*SIN(RADIANS(E629))+COS(RADIANS(G634))*COS(RADIANS(E629))*COS(RADIANS(AN619))))</f>
        <v>0</v>
      </c>
      <c r="AO634" s="3">
        <f>IF(DEGREES(ACOS(SIN(RADIANS(G634))*SIN(RADIANS(E629))+COS(RADIANS(G634))*COS(RADIANS(E629))*COS(RADIANS(AO619))))&gt;90,0,$F$4*$F$5/E628^2*(SIN(RADIANS(G634))*SIN(RADIANS(E629))+COS(RADIANS(G634))*COS(RADIANS(E629))*COS(RADIANS(AO619))))</f>
        <v>0</v>
      </c>
      <c r="AP634" s="3">
        <f>IF(DEGREES(ACOS(SIN(RADIANS(G634))*SIN(RADIANS(E629))+COS(RADIANS(G634))*COS(RADIANS(E629))*COS(RADIANS(AP619))))&gt;90,0,$F$4*$F$5/E628^2*(SIN(RADIANS(G634))*SIN(RADIANS(E629))+COS(RADIANS(G634))*COS(RADIANS(E629))*COS(RADIANS(AP619))))</f>
        <v>0</v>
      </c>
      <c r="AQ634" s="3">
        <f>IF(DEGREES(ACOS(SIN(RADIANS(G634))*SIN(RADIANS(E629))+COS(RADIANS(G634))*COS(RADIANS(E629))*COS(RADIANS(AQ619))))&gt;90,0,$F$4*$F$5/E628^2*(SIN(RADIANS(G634))*SIN(RADIANS(E629))+COS(RADIANS(G634))*COS(RADIANS(E629))*COS(RADIANS(AQ619))))</f>
        <v>0</v>
      </c>
      <c r="AR634" s="3">
        <f>IF(DEGREES(ACOS(SIN(RADIANS(G634))*SIN(RADIANS(E629))+COS(RADIANS(G634))*COS(RADIANS(E629))*COS(RADIANS(AR619))))&gt;90,0,$F$4*$F$5/E628^2*(SIN(RADIANS(G634))*SIN(RADIANS(E629))+COS(RADIANS(G634))*COS(RADIANS(E629))*COS(RADIANS(AR619))))</f>
        <v>0</v>
      </c>
    </row>
    <row r="635" spans="2:44" ht="15.75" customHeight="1" x14ac:dyDescent="0.2">
      <c r="G635" s="3">
        <v>-50</v>
      </c>
      <c r="I635" s="3">
        <f>IF(DEGREES(ACOS(SIN(RADIANS(G635))*SIN(RADIANS(E629))+COS(RADIANS(G635))*COS(RADIANS(E629))*COS(RADIANS(I619))))&gt;90,0,$F$4*$F$5/E628^2*(SIN(RADIANS(G635))*SIN(RADIANS(E629))+COS(RADIANS(G635))*COS(RADIANS(E629))*COS(RADIANS(I619))))</f>
        <v>0</v>
      </c>
      <c r="J635" s="3">
        <f>IF(DEGREES(ACOS(SIN(RADIANS(G635))*SIN(RADIANS(E629))+COS(RADIANS(G635))*COS(RADIANS(E629))*COS(RADIANS(J619))))&gt;90,0,$F$4*$F$5/E628^2*(SIN(RADIANS(G635))*SIN(RADIANS(E629))+COS(RADIANS(G635))*COS(RADIANS(E629))*COS(RADIANS(J619))))</f>
        <v>0</v>
      </c>
      <c r="K635" s="3">
        <f>IF(DEGREES(ACOS(SIN(RADIANS(G635))*SIN(RADIANS(E629))+COS(RADIANS(G635))*COS(RADIANS(E629))*COS(RADIANS(K619))))&gt;90,0,$F$4*$F$5/E628^2*(SIN(RADIANS(G635))*SIN(RADIANS(E629))+COS(RADIANS(G635))*COS(RADIANS(E629))*COS(RADIANS(K619))))</f>
        <v>0</v>
      </c>
      <c r="L635" s="3">
        <f>IF(DEGREES(ACOS(SIN(RADIANS(G635))*SIN(RADIANS(E629))+COS(RADIANS(G635))*COS(RADIANS(E629))*COS(RADIANS(L619))))&gt;90,0,$F$4*$F$5/E628^2*(SIN(RADIANS(G635))*SIN(RADIANS(E629))+COS(RADIANS(G635))*COS(RADIANS(E629))*COS(RADIANS(L619))))</f>
        <v>0</v>
      </c>
      <c r="M635" s="3">
        <f>IF(DEGREES(ACOS(SIN(RADIANS(G635))*SIN(RADIANS(E629))+COS(RADIANS(G635))*COS(RADIANS(E629))*COS(RADIANS(M619))))&gt;90,0,$F$4*$F$5/E628^2*(SIN(RADIANS(G635))*SIN(RADIANS(E629))+COS(RADIANS(G635))*COS(RADIANS(E629))*COS(RADIANS(M619))))</f>
        <v>0</v>
      </c>
      <c r="N635" s="3">
        <f>IF(DEGREES(ACOS(SIN(RADIANS(G635))*SIN(RADIANS(E629))+COS(RADIANS(G635))*COS(RADIANS(E629))*COS(RADIANS(N619))))&gt;90,0,$F$4*$F$5/E628^2*(SIN(RADIANS(G635))*SIN(RADIANS(E629))+COS(RADIANS(G635))*COS(RADIANS(E629))*COS(RADIANS(N619))))</f>
        <v>0</v>
      </c>
      <c r="O635" s="3">
        <f>IF(DEGREES(ACOS(SIN(RADIANS(G635))*SIN(RADIANS(E629))+COS(RADIANS(G635))*COS(RADIANS(E629))*COS(RADIANS(O619))))&gt;90,0,$F$4*$F$5/E628^2*(SIN(RADIANS(G635))*SIN(RADIANS(E629))+COS(RADIANS(G635))*COS(RADIANS(E629))*COS(RADIANS(O619))))</f>
        <v>0</v>
      </c>
      <c r="P635" s="3">
        <f>IF(DEGREES(ACOS(SIN(RADIANS(G635))*SIN(RADIANS(E629))+COS(RADIANS(G635))*COS(RADIANS(E629))*COS(RADIANS(P619))))&gt;90,0,$F$4*$F$5/E628^2*(SIN(RADIANS(G635))*SIN(RADIANS(E629))+COS(RADIANS(G635))*COS(RADIANS(E629))*COS(RADIANS(P619))))</f>
        <v>0</v>
      </c>
      <c r="Q635" s="3">
        <f>IF(DEGREES(ACOS(SIN(RADIANS(G635))*SIN(RADIANS(E629))+COS(RADIANS(G635))*COS(RADIANS(E629))*COS(RADIANS(Q619))))&gt;90,0,$F$4*$F$5/E628^2*(SIN(RADIANS(G635))*SIN(RADIANS(E629))+COS(RADIANS(G635))*COS(RADIANS(E629))*COS(RADIANS(Q619))))</f>
        <v>0</v>
      </c>
      <c r="R635" s="3" t="e">
        <f>IF(DEGREES(ACOS(SIN(RADIANS(G635))*SIN(RADIANS(E629))+COS(RADIANS(G635))*COS(RADIANS(E629))*COS(RADIANS(R619))))&gt;90,0,$F$4*$F$5/E628^2*(SIN(RADIANS(G635))*SIN(RADIANS(E629))+COS(RADIANS(G635))*COS(RADIANS(E629))*COS(RADIANS(R619))))</f>
        <v>#DIV/0!</v>
      </c>
      <c r="S635" s="3" t="e">
        <f>IF(DEGREES(ACOS(SIN(RADIANS(G635))*SIN(RADIANS(E629))+COS(RADIANS(G635))*COS(RADIANS(E629))*COS(RADIANS(S619))))&gt;90,0,$F$4*$F$5/E628^2*(SIN(RADIANS(G635))*SIN(RADIANS(E629))+COS(RADIANS(G635))*COS(RADIANS(E629))*COS(RADIANS(S619))))</f>
        <v>#DIV/0!</v>
      </c>
      <c r="T635" s="3" t="e">
        <f>IF(DEGREES(ACOS(SIN(RADIANS(G635))*SIN(RADIANS(E629))+COS(RADIANS(G635))*COS(RADIANS(E629))*COS(RADIANS(T619))))&gt;90,0,$F$4*$F$5/E628^2*(SIN(RADIANS(G635))*SIN(RADIANS(E629))+COS(RADIANS(G635))*COS(RADIANS(E629))*COS(RADIANS(T619))))</f>
        <v>#DIV/0!</v>
      </c>
      <c r="U635" s="3" t="e">
        <f>IF(DEGREES(ACOS(SIN(RADIANS(G635))*SIN(RADIANS(E629))+COS(RADIANS(G635))*COS(RADIANS(E629))*COS(RADIANS(U619))))&gt;90,0,$F$4*$F$5/E628^2*(SIN(RADIANS(G635))*SIN(RADIANS(E629))+COS(RADIANS(G635))*COS(RADIANS(E629))*COS(RADIANS(U619))))</f>
        <v>#DIV/0!</v>
      </c>
      <c r="V635" s="3" t="e">
        <f>IF(DEGREES(ACOS(SIN(RADIANS(G635))*SIN(RADIANS(E629))+COS(RADIANS(G635))*COS(RADIANS(E629))*COS(RADIANS(V619))))&gt;90,0,$F$4*$F$5/E628^2*(SIN(RADIANS(G635))*SIN(RADIANS(E629))+COS(RADIANS(G635))*COS(RADIANS(E629))*COS(RADIANS(V619))))</f>
        <v>#DIV/0!</v>
      </c>
      <c r="W635" s="3" t="e">
        <f>IF(DEGREES(ACOS(SIN(RADIANS(G635))*SIN(RADIANS(E629))+COS(RADIANS(G635))*COS(RADIANS(E629))*COS(RADIANS(W619))))&gt;90,0,$F$4*$F$5/E628^2*(SIN(RADIANS(G635))*SIN(RADIANS(E629))+COS(RADIANS(G635))*COS(RADIANS(E629))*COS(RADIANS(W619))))</f>
        <v>#DIV/0!</v>
      </c>
      <c r="X635" s="3" t="e">
        <f>IF(DEGREES(ACOS(SIN(RADIANS(G635))*SIN(RADIANS(E629))+COS(RADIANS(G635))*COS(RADIANS(E629))*COS(RADIANS(X619))))&gt;90,0,$F$4*$F$5/E628^2*(SIN(RADIANS(G635))*SIN(RADIANS(E629))+COS(RADIANS(G635))*COS(RADIANS(E629))*COS(RADIANS(X619))))</f>
        <v>#DIV/0!</v>
      </c>
      <c r="Y635" s="3" t="e">
        <f>IF(DEGREES(ACOS(SIN(RADIANS(G635))*SIN(RADIANS(E629))+COS(RADIANS(G635))*COS(RADIANS(E629))*COS(RADIANS(Y619))))&gt;90,0,$F$4*$F$5/E628^2*(SIN(RADIANS(G635))*SIN(RADIANS(E629))+COS(RADIANS(G635))*COS(RADIANS(E629))*COS(RADIANS(Y619))))</f>
        <v>#DIV/0!</v>
      </c>
      <c r="Z635" s="3" t="e">
        <f>IF(DEGREES(ACOS(SIN(RADIANS(G635))*SIN(RADIANS(E629))+COS(RADIANS(G635))*COS(RADIANS(E629))*COS(RADIANS(Z619))))&gt;90,0,$F$4*$F$5/E628^2*(SIN(RADIANS(G635))*SIN(RADIANS(E629))+COS(RADIANS(G635))*COS(RADIANS(E629))*COS(RADIANS(Z619))))</f>
        <v>#DIV/0!</v>
      </c>
      <c r="AA635" s="3" t="e">
        <f>IF(DEGREES(ACOS(SIN(RADIANS(G635))*SIN(RADIANS(E629))+COS(RADIANS(G635))*COS(RADIANS(E629))*COS(RADIANS(AA619))))&gt;90,0,$F$4*$F$5/E628^2*(SIN(RADIANS(G635))*SIN(RADIANS(E629))+COS(RADIANS(G635))*COS(RADIANS(E629))*COS(RADIANS(AA619))))</f>
        <v>#DIV/0!</v>
      </c>
      <c r="AB635" s="3" t="e">
        <f>IF(DEGREES(ACOS(SIN(RADIANS(G635))*SIN(RADIANS(E629))+COS(RADIANS(G635))*COS(RADIANS(E629))*COS(RADIANS(AB619))))&gt;90,0,$F$4*$F$5/E628^2*(SIN(RADIANS(G635))*SIN(RADIANS(E629))+COS(RADIANS(G635))*COS(RADIANS(E629))*COS(RADIANS(AB619))))</f>
        <v>#DIV/0!</v>
      </c>
      <c r="AC635" s="3" t="e">
        <f>IF(DEGREES(ACOS(SIN(RADIANS(G635))*SIN(RADIANS(E629))+COS(RADIANS(G635))*COS(RADIANS(E629))*COS(RADIANS(AC619))))&gt;90,0,$F$4*$F$5/E628^2*(SIN(RADIANS(G635))*SIN(RADIANS(E629))+COS(RADIANS(G635))*COS(RADIANS(E629))*COS(RADIANS(AC619))))</f>
        <v>#DIV/0!</v>
      </c>
      <c r="AD635" s="3" t="e">
        <f>IF(DEGREES(ACOS(SIN(RADIANS(G635))*SIN(RADIANS(E629))+COS(RADIANS(G635))*COS(RADIANS(E629))*COS(RADIANS(AD619))))&gt;90,0,$F$4*$F$5/E628^2*(SIN(RADIANS(G635))*SIN(RADIANS(E629))+COS(RADIANS(G635))*COS(RADIANS(E629))*COS(RADIANS(AD619))))</f>
        <v>#DIV/0!</v>
      </c>
      <c r="AE635" s="3" t="e">
        <f>IF(DEGREES(ACOS(SIN(RADIANS(G635))*SIN(RADIANS(E629))+COS(RADIANS(G635))*COS(RADIANS(E629))*COS(RADIANS(AE619))))&gt;90,0,$F$4*$F$5/E628^2*(SIN(RADIANS(G635))*SIN(RADIANS(E629))+COS(RADIANS(G635))*COS(RADIANS(E629))*COS(RADIANS(AE619))))</f>
        <v>#DIV/0!</v>
      </c>
      <c r="AF635" s="3" t="e">
        <f>IF(DEGREES(ACOS(SIN(RADIANS(G635))*SIN(RADIANS(E629))+COS(RADIANS(G635))*COS(RADIANS(E629))*COS(RADIANS(AF619))))&gt;90,0,$F$4*$F$5/E628^2*(SIN(RADIANS(G635))*SIN(RADIANS(E629))+COS(RADIANS(G635))*COS(RADIANS(E629))*COS(RADIANS(AF619))))</f>
        <v>#DIV/0!</v>
      </c>
      <c r="AG635" s="3" t="e">
        <f>IF(DEGREES(ACOS(SIN(RADIANS(G635))*SIN(RADIANS(E629))+COS(RADIANS(G635))*COS(RADIANS(E629))*COS(RADIANS(AG619))))&gt;90,0,$F$4*$F$5/E628^2*(SIN(RADIANS(G635))*SIN(RADIANS(E629))+COS(RADIANS(G635))*COS(RADIANS(E629))*COS(RADIANS(AG619))))</f>
        <v>#DIV/0!</v>
      </c>
      <c r="AH635" s="3" t="e">
        <f>IF(DEGREES(ACOS(SIN(RADIANS(G635))*SIN(RADIANS(E629))+COS(RADIANS(G635))*COS(RADIANS(E629))*COS(RADIANS(AH619))))&gt;90,0,$F$4*$F$5/E628^2*(SIN(RADIANS(G635))*SIN(RADIANS(E629))+COS(RADIANS(G635))*COS(RADIANS(E629))*COS(RADIANS(AH619))))</f>
        <v>#DIV/0!</v>
      </c>
      <c r="AI635" s="3" t="e">
        <f>IF(DEGREES(ACOS(SIN(RADIANS(G635))*SIN(RADIANS(E629))+COS(RADIANS(G635))*COS(RADIANS(E629))*COS(RADIANS(AI619))))&gt;90,0,$F$4*$F$5/E628^2*(SIN(RADIANS(G635))*SIN(RADIANS(E629))+COS(RADIANS(G635))*COS(RADIANS(E629))*COS(RADIANS(AI619))))</f>
        <v>#DIV/0!</v>
      </c>
      <c r="AJ635" s="3" t="e">
        <f>IF(DEGREES(ACOS(SIN(RADIANS(G635))*SIN(RADIANS(E629))+COS(RADIANS(G635))*COS(RADIANS(E629))*COS(RADIANS(AJ619))))&gt;90,0,$F$4*$F$5/E628^2*(SIN(RADIANS(G635))*SIN(RADIANS(E629))+COS(RADIANS(G635))*COS(RADIANS(E629))*COS(RADIANS(AJ619))))</f>
        <v>#DIV/0!</v>
      </c>
      <c r="AK635" s="3">
        <f>IF(DEGREES(ACOS(SIN(RADIANS(G635))*SIN(RADIANS(E629))+COS(RADIANS(G635))*COS(RADIANS(E629))*COS(RADIANS(AK619))))&gt;90,0,$F$4*$F$5/E628^2*(SIN(RADIANS(G635))*SIN(RADIANS(E629))+COS(RADIANS(G635))*COS(RADIANS(E629))*COS(RADIANS(AK619))))</f>
        <v>0</v>
      </c>
      <c r="AL635" s="3">
        <f>IF(DEGREES(ACOS(SIN(RADIANS(G635))*SIN(RADIANS(E629))+COS(RADIANS(G635))*COS(RADIANS(E629))*COS(RADIANS(AL619))))&gt;90,0,$F$4*$F$5/E628^2*(SIN(RADIANS(G635))*SIN(RADIANS(E629))+COS(RADIANS(G635))*COS(RADIANS(E629))*COS(RADIANS(AL619))))</f>
        <v>0</v>
      </c>
      <c r="AM635" s="3">
        <f>IF(DEGREES(ACOS(SIN(RADIANS(G635))*SIN(RADIANS(E629))+COS(RADIANS(G635))*COS(RADIANS(E629))*COS(RADIANS(AM619))))&gt;90,0,$F$4*$F$5/E628^2*(SIN(RADIANS(G635))*SIN(RADIANS(E629))+COS(RADIANS(G635))*COS(RADIANS(E629))*COS(RADIANS(AM619))))</f>
        <v>0</v>
      </c>
      <c r="AN635" s="3">
        <f>IF(DEGREES(ACOS(SIN(RADIANS(G635))*SIN(RADIANS(E629))+COS(RADIANS(G635))*COS(RADIANS(E629))*COS(RADIANS(AN619))))&gt;90,0,$F$4*$F$5/E628^2*(SIN(RADIANS(G635))*SIN(RADIANS(E629))+COS(RADIANS(G635))*COS(RADIANS(E629))*COS(RADIANS(AN619))))</f>
        <v>0</v>
      </c>
      <c r="AO635" s="3">
        <f>IF(DEGREES(ACOS(SIN(RADIANS(G635))*SIN(RADIANS(E629))+COS(RADIANS(G635))*COS(RADIANS(E629))*COS(RADIANS(AO619))))&gt;90,0,$F$4*$F$5/E628^2*(SIN(RADIANS(G635))*SIN(RADIANS(E629))+COS(RADIANS(G635))*COS(RADIANS(E629))*COS(RADIANS(AO619))))</f>
        <v>0</v>
      </c>
      <c r="AP635" s="3">
        <f>IF(DEGREES(ACOS(SIN(RADIANS(G635))*SIN(RADIANS(E629))+COS(RADIANS(G635))*COS(RADIANS(E629))*COS(RADIANS(AP619))))&gt;90,0,$F$4*$F$5/E628^2*(SIN(RADIANS(G635))*SIN(RADIANS(E629))+COS(RADIANS(G635))*COS(RADIANS(E629))*COS(RADIANS(AP619))))</f>
        <v>0</v>
      </c>
      <c r="AQ635" s="3">
        <f>IF(DEGREES(ACOS(SIN(RADIANS(G635))*SIN(RADIANS(E629))+COS(RADIANS(G635))*COS(RADIANS(E629))*COS(RADIANS(AQ619))))&gt;90,0,$F$4*$F$5/E628^2*(SIN(RADIANS(G635))*SIN(RADIANS(E629))+COS(RADIANS(G635))*COS(RADIANS(E629))*COS(RADIANS(AQ619))))</f>
        <v>0</v>
      </c>
      <c r="AR635" s="3">
        <f>IF(DEGREES(ACOS(SIN(RADIANS(G635))*SIN(RADIANS(E629))+COS(RADIANS(G635))*COS(RADIANS(E629))*COS(RADIANS(AR619))))&gt;90,0,$F$4*$F$5/E628^2*(SIN(RADIANS(G635))*SIN(RADIANS(E629))+COS(RADIANS(G635))*COS(RADIANS(E629))*COS(RADIANS(AR619))))</f>
        <v>0</v>
      </c>
    </row>
    <row r="636" spans="2:44" ht="15.75" customHeight="1" x14ac:dyDescent="0.2">
      <c r="G636" s="3">
        <v>-60</v>
      </c>
      <c r="I636" s="3">
        <f>IF(DEGREES(ACOS(SIN(RADIANS(G636))*SIN(RADIANS(E629))+COS(RADIANS(G636))*COS(RADIANS(E629))*COS(RADIANS(I619))))&gt;90,0,$F$4*$F$5/E628^2*(SIN(RADIANS(G636))*SIN(RADIANS(E629))+COS(RADIANS(G636))*COS(RADIANS(E629))*COS(RADIANS(I619))))</f>
        <v>0</v>
      </c>
      <c r="J636" s="3">
        <f>IF(DEGREES(ACOS(SIN(RADIANS(G636))*SIN(RADIANS(E629))+COS(RADIANS(G636))*COS(RADIANS(E629))*COS(RADIANS(J619))))&gt;90,0,$F$4*$F$5/E628^2*(SIN(RADIANS(G636))*SIN(RADIANS(E629))+COS(RADIANS(G636))*COS(RADIANS(E629))*COS(RADIANS(J619))))</f>
        <v>0</v>
      </c>
      <c r="K636" s="3">
        <f>IF(DEGREES(ACOS(SIN(RADIANS(G636))*SIN(RADIANS(E629))+COS(RADIANS(G636))*COS(RADIANS(E629))*COS(RADIANS(K619))))&gt;90,0,$F$4*$F$5/E628^2*(SIN(RADIANS(G636))*SIN(RADIANS(E629))+COS(RADIANS(G636))*COS(RADIANS(E629))*COS(RADIANS(K619))))</f>
        <v>0</v>
      </c>
      <c r="L636" s="3">
        <f>IF(DEGREES(ACOS(SIN(RADIANS(G636))*SIN(RADIANS(E629))+COS(RADIANS(G636))*COS(RADIANS(E629))*COS(RADIANS(L619))))&gt;90,0,$F$4*$F$5/E628^2*(SIN(RADIANS(G636))*SIN(RADIANS(E629))+COS(RADIANS(G636))*COS(RADIANS(E629))*COS(RADIANS(L619))))</f>
        <v>0</v>
      </c>
      <c r="M636" s="3">
        <f>IF(DEGREES(ACOS(SIN(RADIANS(G636))*SIN(RADIANS(E629))+COS(RADIANS(G636))*COS(RADIANS(E629))*COS(RADIANS(M619))))&gt;90,0,$F$4*$F$5/E628^2*(SIN(RADIANS(G636))*SIN(RADIANS(E629))+COS(RADIANS(G636))*COS(RADIANS(E629))*COS(RADIANS(M619))))</f>
        <v>0</v>
      </c>
      <c r="N636" s="3">
        <f>IF(DEGREES(ACOS(SIN(RADIANS(G636))*SIN(RADIANS(E629))+COS(RADIANS(G636))*COS(RADIANS(E629))*COS(RADIANS(N619))))&gt;90,0,$F$4*$F$5/E628^2*(SIN(RADIANS(G636))*SIN(RADIANS(E629))+COS(RADIANS(G636))*COS(RADIANS(E629))*COS(RADIANS(N619))))</f>
        <v>0</v>
      </c>
      <c r="O636" s="3">
        <f>IF(DEGREES(ACOS(SIN(RADIANS(G636))*SIN(RADIANS(E629))+COS(RADIANS(G636))*COS(RADIANS(E629))*COS(RADIANS(O619))))&gt;90,0,$F$4*$F$5/E628^2*(SIN(RADIANS(G636))*SIN(RADIANS(E629))+COS(RADIANS(G636))*COS(RADIANS(E629))*COS(RADIANS(O619))))</f>
        <v>0</v>
      </c>
      <c r="P636" s="3">
        <f>IF(DEGREES(ACOS(SIN(RADIANS(G636))*SIN(RADIANS(E629))+COS(RADIANS(G636))*COS(RADIANS(E629))*COS(RADIANS(P619))))&gt;90,0,$F$4*$F$5/E628^2*(SIN(RADIANS(G636))*SIN(RADIANS(E629))+COS(RADIANS(G636))*COS(RADIANS(E629))*COS(RADIANS(P619))))</f>
        <v>0</v>
      </c>
      <c r="Q636" s="3">
        <f>IF(DEGREES(ACOS(SIN(RADIANS(G636))*SIN(RADIANS(E629))+COS(RADIANS(G636))*COS(RADIANS(E629))*COS(RADIANS(Q619))))&gt;90,0,$F$4*$F$5/E628^2*(SIN(RADIANS(G636))*SIN(RADIANS(E629))+COS(RADIANS(G636))*COS(RADIANS(E629))*COS(RADIANS(Q619))))</f>
        <v>0</v>
      </c>
      <c r="R636" s="3" t="e">
        <f>IF(DEGREES(ACOS(SIN(RADIANS(G636))*SIN(RADIANS(E629))+COS(RADIANS(G636))*COS(RADIANS(E629))*COS(RADIANS(R619))))&gt;90,0,$F$4*$F$5/E628^2*(SIN(RADIANS(G636))*SIN(RADIANS(E629))+COS(RADIANS(G636))*COS(RADIANS(E629))*COS(RADIANS(R619))))</f>
        <v>#DIV/0!</v>
      </c>
      <c r="S636" s="3" t="e">
        <f>IF(DEGREES(ACOS(SIN(RADIANS(G636))*SIN(RADIANS(E629))+COS(RADIANS(G636))*COS(RADIANS(E629))*COS(RADIANS(S619))))&gt;90,0,$F$4*$F$5/E628^2*(SIN(RADIANS(G636))*SIN(RADIANS(E629))+COS(RADIANS(G636))*COS(RADIANS(E629))*COS(RADIANS(S619))))</f>
        <v>#DIV/0!</v>
      </c>
      <c r="T636" s="3" t="e">
        <f>IF(DEGREES(ACOS(SIN(RADIANS(G636))*SIN(RADIANS(E629))+COS(RADIANS(G636))*COS(RADIANS(E629))*COS(RADIANS(T619))))&gt;90,0,$F$4*$F$5/E628^2*(SIN(RADIANS(G636))*SIN(RADIANS(E629))+COS(RADIANS(G636))*COS(RADIANS(E629))*COS(RADIANS(T619))))</f>
        <v>#DIV/0!</v>
      </c>
      <c r="U636" s="3" t="e">
        <f>IF(DEGREES(ACOS(SIN(RADIANS(G636))*SIN(RADIANS(E629))+COS(RADIANS(G636))*COS(RADIANS(E629))*COS(RADIANS(U619))))&gt;90,0,$F$4*$F$5/E628^2*(SIN(RADIANS(G636))*SIN(RADIANS(E629))+COS(RADIANS(G636))*COS(RADIANS(E629))*COS(RADIANS(U619))))</f>
        <v>#DIV/0!</v>
      </c>
      <c r="V636" s="3" t="e">
        <f>IF(DEGREES(ACOS(SIN(RADIANS(G636))*SIN(RADIANS(E629))+COS(RADIANS(G636))*COS(RADIANS(E629))*COS(RADIANS(V619))))&gt;90,0,$F$4*$F$5/E628^2*(SIN(RADIANS(G636))*SIN(RADIANS(E629))+COS(RADIANS(G636))*COS(RADIANS(E629))*COS(RADIANS(V619))))</f>
        <v>#DIV/0!</v>
      </c>
      <c r="W636" s="3" t="e">
        <f>IF(DEGREES(ACOS(SIN(RADIANS(G636))*SIN(RADIANS(E629))+COS(RADIANS(G636))*COS(RADIANS(E629))*COS(RADIANS(W619))))&gt;90,0,$F$4*$F$5/E628^2*(SIN(RADIANS(G636))*SIN(RADIANS(E629))+COS(RADIANS(G636))*COS(RADIANS(E629))*COS(RADIANS(W619))))</f>
        <v>#DIV/0!</v>
      </c>
      <c r="X636" s="3" t="e">
        <f>IF(DEGREES(ACOS(SIN(RADIANS(G636))*SIN(RADIANS(E629))+COS(RADIANS(G636))*COS(RADIANS(E629))*COS(RADIANS(X619))))&gt;90,0,$F$4*$F$5/E628^2*(SIN(RADIANS(G636))*SIN(RADIANS(E629))+COS(RADIANS(G636))*COS(RADIANS(E629))*COS(RADIANS(X619))))</f>
        <v>#DIV/0!</v>
      </c>
      <c r="Y636" s="3" t="e">
        <f>IF(DEGREES(ACOS(SIN(RADIANS(G636))*SIN(RADIANS(E629))+COS(RADIANS(G636))*COS(RADIANS(E629))*COS(RADIANS(Y619))))&gt;90,0,$F$4*$F$5/E628^2*(SIN(RADIANS(G636))*SIN(RADIANS(E629))+COS(RADIANS(G636))*COS(RADIANS(E629))*COS(RADIANS(Y619))))</f>
        <v>#DIV/0!</v>
      </c>
      <c r="Z636" s="3" t="e">
        <f>IF(DEGREES(ACOS(SIN(RADIANS(G636))*SIN(RADIANS(E629))+COS(RADIANS(G636))*COS(RADIANS(E629))*COS(RADIANS(Z619))))&gt;90,0,$F$4*$F$5/E628^2*(SIN(RADIANS(G636))*SIN(RADIANS(E629))+COS(RADIANS(G636))*COS(RADIANS(E629))*COS(RADIANS(Z619))))</f>
        <v>#DIV/0!</v>
      </c>
      <c r="AA636" s="3" t="e">
        <f>IF(DEGREES(ACOS(SIN(RADIANS(G636))*SIN(RADIANS(E629))+COS(RADIANS(G636))*COS(RADIANS(E629))*COS(RADIANS(AA619))))&gt;90,0,$F$4*$F$5/E628^2*(SIN(RADIANS(G636))*SIN(RADIANS(E629))+COS(RADIANS(G636))*COS(RADIANS(E629))*COS(RADIANS(AA619))))</f>
        <v>#DIV/0!</v>
      </c>
      <c r="AB636" s="3" t="e">
        <f>IF(DEGREES(ACOS(SIN(RADIANS(G636))*SIN(RADIANS(E629))+COS(RADIANS(G636))*COS(RADIANS(E629))*COS(RADIANS(AB619))))&gt;90,0,$F$4*$F$5/E628^2*(SIN(RADIANS(G636))*SIN(RADIANS(E629))+COS(RADIANS(G636))*COS(RADIANS(E629))*COS(RADIANS(AB619))))</f>
        <v>#DIV/0!</v>
      </c>
      <c r="AC636" s="3" t="e">
        <f>IF(DEGREES(ACOS(SIN(RADIANS(G636))*SIN(RADIANS(E629))+COS(RADIANS(G636))*COS(RADIANS(E629))*COS(RADIANS(AC619))))&gt;90,0,$F$4*$F$5/E628^2*(SIN(RADIANS(G636))*SIN(RADIANS(E629))+COS(RADIANS(G636))*COS(RADIANS(E629))*COS(RADIANS(AC619))))</f>
        <v>#DIV/0!</v>
      </c>
      <c r="AD636" s="3" t="e">
        <f>IF(DEGREES(ACOS(SIN(RADIANS(G636))*SIN(RADIANS(E629))+COS(RADIANS(G636))*COS(RADIANS(E629))*COS(RADIANS(AD619))))&gt;90,0,$F$4*$F$5/E628^2*(SIN(RADIANS(G636))*SIN(RADIANS(E629))+COS(RADIANS(G636))*COS(RADIANS(E629))*COS(RADIANS(AD619))))</f>
        <v>#DIV/0!</v>
      </c>
      <c r="AE636" s="3" t="e">
        <f>IF(DEGREES(ACOS(SIN(RADIANS(G636))*SIN(RADIANS(E629))+COS(RADIANS(G636))*COS(RADIANS(E629))*COS(RADIANS(AE619))))&gt;90,0,$F$4*$F$5/E628^2*(SIN(RADIANS(G636))*SIN(RADIANS(E629))+COS(RADIANS(G636))*COS(RADIANS(E629))*COS(RADIANS(AE619))))</f>
        <v>#DIV/0!</v>
      </c>
      <c r="AF636" s="3" t="e">
        <f>IF(DEGREES(ACOS(SIN(RADIANS(G636))*SIN(RADIANS(E629))+COS(RADIANS(G636))*COS(RADIANS(E629))*COS(RADIANS(AF619))))&gt;90,0,$F$4*$F$5/E628^2*(SIN(RADIANS(G636))*SIN(RADIANS(E629))+COS(RADIANS(G636))*COS(RADIANS(E629))*COS(RADIANS(AF619))))</f>
        <v>#DIV/0!</v>
      </c>
      <c r="AG636" s="3" t="e">
        <f>IF(DEGREES(ACOS(SIN(RADIANS(G636))*SIN(RADIANS(E629))+COS(RADIANS(G636))*COS(RADIANS(E629))*COS(RADIANS(AG619))))&gt;90,0,$F$4*$F$5/E628^2*(SIN(RADIANS(G636))*SIN(RADIANS(E629))+COS(RADIANS(G636))*COS(RADIANS(E629))*COS(RADIANS(AG619))))</f>
        <v>#DIV/0!</v>
      </c>
      <c r="AH636" s="3" t="e">
        <f>IF(DEGREES(ACOS(SIN(RADIANS(G636))*SIN(RADIANS(E629))+COS(RADIANS(G636))*COS(RADIANS(E629))*COS(RADIANS(AH619))))&gt;90,0,$F$4*$F$5/E628^2*(SIN(RADIANS(G636))*SIN(RADIANS(E629))+COS(RADIANS(G636))*COS(RADIANS(E629))*COS(RADIANS(AH619))))</f>
        <v>#DIV/0!</v>
      </c>
      <c r="AI636" s="3" t="e">
        <f>IF(DEGREES(ACOS(SIN(RADIANS(G636))*SIN(RADIANS(E629))+COS(RADIANS(G636))*COS(RADIANS(E629))*COS(RADIANS(AI619))))&gt;90,0,$F$4*$F$5/E628^2*(SIN(RADIANS(G636))*SIN(RADIANS(E629))+COS(RADIANS(G636))*COS(RADIANS(E629))*COS(RADIANS(AI619))))</f>
        <v>#DIV/0!</v>
      </c>
      <c r="AJ636" s="3" t="e">
        <f>IF(DEGREES(ACOS(SIN(RADIANS(G636))*SIN(RADIANS(E629))+COS(RADIANS(G636))*COS(RADIANS(E629))*COS(RADIANS(AJ619))))&gt;90,0,$F$4*$F$5/E628^2*(SIN(RADIANS(G636))*SIN(RADIANS(E629))+COS(RADIANS(G636))*COS(RADIANS(E629))*COS(RADIANS(AJ619))))</f>
        <v>#DIV/0!</v>
      </c>
      <c r="AK636" s="3">
        <f>IF(DEGREES(ACOS(SIN(RADIANS(G636))*SIN(RADIANS(E629))+COS(RADIANS(G636))*COS(RADIANS(E629))*COS(RADIANS(AK619))))&gt;90,0,$F$4*$F$5/E628^2*(SIN(RADIANS(G636))*SIN(RADIANS(E629))+COS(RADIANS(G636))*COS(RADIANS(E629))*COS(RADIANS(AK619))))</f>
        <v>0</v>
      </c>
      <c r="AL636" s="3">
        <f>IF(DEGREES(ACOS(SIN(RADIANS(G636))*SIN(RADIANS(E629))+COS(RADIANS(G636))*COS(RADIANS(E629))*COS(RADIANS(AL619))))&gt;90,0,$F$4*$F$5/E628^2*(SIN(RADIANS(G636))*SIN(RADIANS(E629))+COS(RADIANS(G636))*COS(RADIANS(E629))*COS(RADIANS(AL619))))</f>
        <v>0</v>
      </c>
      <c r="AM636" s="3">
        <f>IF(DEGREES(ACOS(SIN(RADIANS(G636))*SIN(RADIANS(E629))+COS(RADIANS(G636))*COS(RADIANS(E629))*COS(RADIANS(AM619))))&gt;90,0,$F$4*$F$5/E628^2*(SIN(RADIANS(G636))*SIN(RADIANS(E629))+COS(RADIANS(G636))*COS(RADIANS(E629))*COS(RADIANS(AM619))))</f>
        <v>0</v>
      </c>
      <c r="AN636" s="3">
        <f>IF(DEGREES(ACOS(SIN(RADIANS(G636))*SIN(RADIANS(E629))+COS(RADIANS(G636))*COS(RADIANS(E629))*COS(RADIANS(AN619))))&gt;90,0,$F$4*$F$5/E628^2*(SIN(RADIANS(G636))*SIN(RADIANS(E629))+COS(RADIANS(G636))*COS(RADIANS(E629))*COS(RADIANS(AN619))))</f>
        <v>0</v>
      </c>
      <c r="AO636" s="3">
        <f>IF(DEGREES(ACOS(SIN(RADIANS(G636))*SIN(RADIANS(E629))+COS(RADIANS(G636))*COS(RADIANS(E629))*COS(RADIANS(AO619))))&gt;90,0,$F$4*$F$5/E628^2*(SIN(RADIANS(G636))*SIN(RADIANS(E629))+COS(RADIANS(G636))*COS(RADIANS(E629))*COS(RADIANS(AO619))))</f>
        <v>0</v>
      </c>
      <c r="AP636" s="3">
        <f>IF(DEGREES(ACOS(SIN(RADIANS(G636))*SIN(RADIANS(E629))+COS(RADIANS(G636))*COS(RADIANS(E629))*COS(RADIANS(AP619))))&gt;90,0,$F$4*$F$5/E628^2*(SIN(RADIANS(G636))*SIN(RADIANS(E629))+COS(RADIANS(G636))*COS(RADIANS(E629))*COS(RADIANS(AP619))))</f>
        <v>0</v>
      </c>
      <c r="AQ636" s="3">
        <f>IF(DEGREES(ACOS(SIN(RADIANS(G636))*SIN(RADIANS(E629))+COS(RADIANS(G636))*COS(RADIANS(E629))*COS(RADIANS(AQ619))))&gt;90,0,$F$4*$F$5/E628^2*(SIN(RADIANS(G636))*SIN(RADIANS(E629))+COS(RADIANS(G636))*COS(RADIANS(E629))*COS(RADIANS(AQ619))))</f>
        <v>0</v>
      </c>
      <c r="AR636" s="3">
        <f>IF(DEGREES(ACOS(SIN(RADIANS(G636))*SIN(RADIANS(E629))+COS(RADIANS(G636))*COS(RADIANS(E629))*COS(RADIANS(AR619))))&gt;90,0,$F$4*$F$5/E628^2*(SIN(RADIANS(G636))*SIN(RADIANS(E629))+COS(RADIANS(G636))*COS(RADIANS(E629))*COS(RADIANS(AR619))))</f>
        <v>0</v>
      </c>
    </row>
    <row r="637" spans="2:44" ht="15.75" customHeight="1" x14ac:dyDescent="0.2">
      <c r="G637" s="3">
        <v>-70</v>
      </c>
      <c r="I637" s="3">
        <f>IF(DEGREES(ACOS(SIN(RADIANS(G637))*SIN(RADIANS(E629))+COS(RADIANS(G637))*COS(RADIANS(E629))*COS(RADIANS(I619))))&gt;90,0,$F$4*$F$5/E628^2*(SIN(RADIANS(G637))*SIN(RADIANS(E629))+COS(RADIANS(G637))*COS(RADIANS(E629))*COS(RADIANS(I619))))</f>
        <v>0</v>
      </c>
      <c r="J637" s="3">
        <f>IF(DEGREES(ACOS(SIN(RADIANS(G637))*SIN(RADIANS(E629))+COS(RADIANS(G637))*COS(RADIANS(E629))*COS(RADIANS(J619))))&gt;90,0,$F$4*$F$5/E628^2*(SIN(RADIANS(G637))*SIN(RADIANS(E629))+COS(RADIANS(G637))*COS(RADIANS(E629))*COS(RADIANS(J619))))</f>
        <v>0</v>
      </c>
      <c r="K637" s="3">
        <f>IF(DEGREES(ACOS(SIN(RADIANS(G637))*SIN(RADIANS(E629))+COS(RADIANS(G637))*COS(RADIANS(E629))*COS(RADIANS(K619))))&gt;90,0,$F$4*$F$5/E628^2*(SIN(RADIANS(G637))*SIN(RADIANS(E629))+COS(RADIANS(G637))*COS(RADIANS(E629))*COS(RADIANS(K619))))</f>
        <v>0</v>
      </c>
      <c r="L637" s="3">
        <f>IF(DEGREES(ACOS(SIN(RADIANS(G637))*SIN(RADIANS(E629))+COS(RADIANS(G637))*COS(RADIANS(E629))*COS(RADIANS(L619))))&gt;90,0,$F$4*$F$5/E628^2*(SIN(RADIANS(G637))*SIN(RADIANS(E629))+COS(RADIANS(G637))*COS(RADIANS(E629))*COS(RADIANS(L619))))</f>
        <v>0</v>
      </c>
      <c r="M637" s="3">
        <f>IF(DEGREES(ACOS(SIN(RADIANS(G637))*SIN(RADIANS(E629))+COS(RADIANS(G637))*COS(RADIANS(E629))*COS(RADIANS(M619))))&gt;90,0,$F$4*$F$5/E628^2*(SIN(RADIANS(G637))*SIN(RADIANS(E629))+COS(RADIANS(G637))*COS(RADIANS(E629))*COS(RADIANS(M619))))</f>
        <v>0</v>
      </c>
      <c r="N637" s="3">
        <f>IF(DEGREES(ACOS(SIN(RADIANS(G637))*SIN(RADIANS(E629))+COS(RADIANS(G637))*COS(RADIANS(E629))*COS(RADIANS(N619))))&gt;90,0,$F$4*$F$5/E628^2*(SIN(RADIANS(G637))*SIN(RADIANS(E629))+COS(RADIANS(G637))*COS(RADIANS(E629))*COS(RADIANS(N619))))</f>
        <v>0</v>
      </c>
      <c r="O637" s="3">
        <f>IF(DEGREES(ACOS(SIN(RADIANS(G637))*SIN(RADIANS(E629))+COS(RADIANS(G637))*COS(RADIANS(E629))*COS(RADIANS(O619))))&gt;90,0,$F$4*$F$5/E628^2*(SIN(RADIANS(G637))*SIN(RADIANS(E629))+COS(RADIANS(G637))*COS(RADIANS(E629))*COS(RADIANS(O619))))</f>
        <v>0</v>
      </c>
      <c r="P637" s="3">
        <f>IF(DEGREES(ACOS(SIN(RADIANS(G637))*SIN(RADIANS(E629))+COS(RADIANS(G637))*COS(RADIANS(E629))*COS(RADIANS(P619))))&gt;90,0,$F$4*$F$5/E628^2*(SIN(RADIANS(G637))*SIN(RADIANS(E629))+COS(RADIANS(G637))*COS(RADIANS(E629))*COS(RADIANS(P619))))</f>
        <v>0</v>
      </c>
      <c r="Q637" s="3">
        <f>IF(DEGREES(ACOS(SIN(RADIANS(G637))*SIN(RADIANS(E629))+COS(RADIANS(G637))*COS(RADIANS(E629))*COS(RADIANS(Q619))))&gt;90,0,$F$4*$F$5/E628^2*(SIN(RADIANS(G637))*SIN(RADIANS(E629))+COS(RADIANS(G637))*COS(RADIANS(E629))*COS(RADIANS(Q619))))</f>
        <v>0</v>
      </c>
      <c r="R637" s="3" t="e">
        <f>IF(DEGREES(ACOS(SIN(RADIANS(G637))*SIN(RADIANS(E629))+COS(RADIANS(G637))*COS(RADIANS(E629))*COS(RADIANS(R619))))&gt;90,0,$F$4*$F$5/E628^2*(SIN(RADIANS(G637))*SIN(RADIANS(E629))+COS(RADIANS(G637))*COS(RADIANS(E629))*COS(RADIANS(R619))))</f>
        <v>#DIV/0!</v>
      </c>
      <c r="S637" s="3" t="e">
        <f>IF(DEGREES(ACOS(SIN(RADIANS(G637))*SIN(RADIANS(E629))+COS(RADIANS(G637))*COS(RADIANS(E629))*COS(RADIANS(S619))))&gt;90,0,$F$4*$F$5/E628^2*(SIN(RADIANS(G637))*SIN(RADIANS(E629))+COS(RADIANS(G637))*COS(RADIANS(E629))*COS(RADIANS(S619))))</f>
        <v>#DIV/0!</v>
      </c>
      <c r="T637" s="3" t="e">
        <f>IF(DEGREES(ACOS(SIN(RADIANS(G637))*SIN(RADIANS(E629))+COS(RADIANS(G637))*COS(RADIANS(E629))*COS(RADIANS(T619))))&gt;90,0,$F$4*$F$5/E628^2*(SIN(RADIANS(G637))*SIN(RADIANS(E629))+COS(RADIANS(G637))*COS(RADIANS(E629))*COS(RADIANS(T619))))</f>
        <v>#DIV/0!</v>
      </c>
      <c r="U637" s="3" t="e">
        <f>IF(DEGREES(ACOS(SIN(RADIANS(G637))*SIN(RADIANS(E629))+COS(RADIANS(G637))*COS(RADIANS(E629))*COS(RADIANS(U619))))&gt;90,0,$F$4*$F$5/E628^2*(SIN(RADIANS(G637))*SIN(RADIANS(E629))+COS(RADIANS(G637))*COS(RADIANS(E629))*COS(RADIANS(U619))))</f>
        <v>#DIV/0!</v>
      </c>
      <c r="V637" s="3" t="e">
        <f>IF(DEGREES(ACOS(SIN(RADIANS(G637))*SIN(RADIANS(E629))+COS(RADIANS(G637))*COS(RADIANS(E629))*COS(RADIANS(V619))))&gt;90,0,$F$4*$F$5/E628^2*(SIN(RADIANS(G637))*SIN(RADIANS(E629))+COS(RADIANS(G637))*COS(RADIANS(E629))*COS(RADIANS(V619))))</f>
        <v>#DIV/0!</v>
      </c>
      <c r="W637" s="3" t="e">
        <f>IF(DEGREES(ACOS(SIN(RADIANS(G637))*SIN(RADIANS(E629))+COS(RADIANS(G637))*COS(RADIANS(E629))*COS(RADIANS(W619))))&gt;90,0,$F$4*$F$5/E628^2*(SIN(RADIANS(G637))*SIN(RADIANS(E629))+COS(RADIANS(G637))*COS(RADIANS(E629))*COS(RADIANS(W619))))</f>
        <v>#DIV/0!</v>
      </c>
      <c r="X637" s="3" t="e">
        <f>IF(DEGREES(ACOS(SIN(RADIANS(G637))*SIN(RADIANS(E629))+COS(RADIANS(G637))*COS(RADIANS(E629))*COS(RADIANS(X619))))&gt;90,0,$F$4*$F$5/E628^2*(SIN(RADIANS(G637))*SIN(RADIANS(E629))+COS(RADIANS(G637))*COS(RADIANS(E629))*COS(RADIANS(X619))))</f>
        <v>#DIV/0!</v>
      </c>
      <c r="Y637" s="3" t="e">
        <f>IF(DEGREES(ACOS(SIN(RADIANS(G637))*SIN(RADIANS(E629))+COS(RADIANS(G637))*COS(RADIANS(E629))*COS(RADIANS(Y619))))&gt;90,0,$F$4*$F$5/E628^2*(SIN(RADIANS(G637))*SIN(RADIANS(E629))+COS(RADIANS(G637))*COS(RADIANS(E629))*COS(RADIANS(Y619))))</f>
        <v>#DIV/0!</v>
      </c>
      <c r="Z637" s="3" t="e">
        <f>IF(DEGREES(ACOS(SIN(RADIANS(G637))*SIN(RADIANS(E629))+COS(RADIANS(G637))*COS(RADIANS(E629))*COS(RADIANS(Z619))))&gt;90,0,$F$4*$F$5/E628^2*(SIN(RADIANS(G637))*SIN(RADIANS(E629))+COS(RADIANS(G637))*COS(RADIANS(E629))*COS(RADIANS(Z619))))</f>
        <v>#DIV/0!</v>
      </c>
      <c r="AA637" s="3" t="e">
        <f>IF(DEGREES(ACOS(SIN(RADIANS(G637))*SIN(RADIANS(E629))+COS(RADIANS(G637))*COS(RADIANS(E629))*COS(RADIANS(AA619))))&gt;90,0,$F$4*$F$5/E628^2*(SIN(RADIANS(G637))*SIN(RADIANS(E629))+COS(RADIANS(G637))*COS(RADIANS(E629))*COS(RADIANS(AA619))))</f>
        <v>#DIV/0!</v>
      </c>
      <c r="AB637" s="3" t="e">
        <f>IF(DEGREES(ACOS(SIN(RADIANS(G637))*SIN(RADIANS(E629))+COS(RADIANS(G637))*COS(RADIANS(E629))*COS(RADIANS(AB619))))&gt;90,0,$F$4*$F$5/E628^2*(SIN(RADIANS(G637))*SIN(RADIANS(E629))+COS(RADIANS(G637))*COS(RADIANS(E629))*COS(RADIANS(AB619))))</f>
        <v>#DIV/0!</v>
      </c>
      <c r="AC637" s="3" t="e">
        <f>IF(DEGREES(ACOS(SIN(RADIANS(G637))*SIN(RADIANS(E629))+COS(RADIANS(G637))*COS(RADIANS(E629))*COS(RADIANS(AC619))))&gt;90,0,$F$4*$F$5/E628^2*(SIN(RADIANS(G637))*SIN(RADIANS(E629))+COS(RADIANS(G637))*COS(RADIANS(E629))*COS(RADIANS(AC619))))</f>
        <v>#DIV/0!</v>
      </c>
      <c r="AD637" s="3" t="e">
        <f>IF(DEGREES(ACOS(SIN(RADIANS(G637))*SIN(RADIANS(E629))+COS(RADIANS(G637))*COS(RADIANS(E629))*COS(RADIANS(AD619))))&gt;90,0,$F$4*$F$5/E628^2*(SIN(RADIANS(G637))*SIN(RADIANS(E629))+COS(RADIANS(G637))*COS(RADIANS(E629))*COS(RADIANS(AD619))))</f>
        <v>#DIV/0!</v>
      </c>
      <c r="AE637" s="3" t="e">
        <f>IF(DEGREES(ACOS(SIN(RADIANS(G637))*SIN(RADIANS(E629))+COS(RADIANS(G637))*COS(RADIANS(E629))*COS(RADIANS(AE619))))&gt;90,0,$F$4*$F$5/E628^2*(SIN(RADIANS(G637))*SIN(RADIANS(E629))+COS(RADIANS(G637))*COS(RADIANS(E629))*COS(RADIANS(AE619))))</f>
        <v>#DIV/0!</v>
      </c>
      <c r="AF637" s="3" t="e">
        <f>IF(DEGREES(ACOS(SIN(RADIANS(G637))*SIN(RADIANS(E629))+COS(RADIANS(G637))*COS(RADIANS(E629))*COS(RADIANS(AF619))))&gt;90,0,$F$4*$F$5/E628^2*(SIN(RADIANS(G637))*SIN(RADIANS(E629))+COS(RADIANS(G637))*COS(RADIANS(E629))*COS(RADIANS(AF619))))</f>
        <v>#DIV/0!</v>
      </c>
      <c r="AG637" s="3" t="e">
        <f>IF(DEGREES(ACOS(SIN(RADIANS(G637))*SIN(RADIANS(E629))+COS(RADIANS(G637))*COS(RADIANS(E629))*COS(RADIANS(AG619))))&gt;90,0,$F$4*$F$5/E628^2*(SIN(RADIANS(G637))*SIN(RADIANS(E629))+COS(RADIANS(G637))*COS(RADIANS(E629))*COS(RADIANS(AG619))))</f>
        <v>#DIV/0!</v>
      </c>
      <c r="AH637" s="3" t="e">
        <f>IF(DEGREES(ACOS(SIN(RADIANS(G637))*SIN(RADIANS(E629))+COS(RADIANS(G637))*COS(RADIANS(E629))*COS(RADIANS(AH619))))&gt;90,0,$F$4*$F$5/E628^2*(SIN(RADIANS(G637))*SIN(RADIANS(E629))+COS(RADIANS(G637))*COS(RADIANS(E629))*COS(RADIANS(AH619))))</f>
        <v>#DIV/0!</v>
      </c>
      <c r="AI637" s="3" t="e">
        <f>IF(DEGREES(ACOS(SIN(RADIANS(G637))*SIN(RADIANS(E629))+COS(RADIANS(G637))*COS(RADIANS(E629))*COS(RADIANS(AI619))))&gt;90,0,$F$4*$F$5/E628^2*(SIN(RADIANS(G637))*SIN(RADIANS(E629))+COS(RADIANS(G637))*COS(RADIANS(E629))*COS(RADIANS(AI619))))</f>
        <v>#DIV/0!</v>
      </c>
      <c r="AJ637" s="3" t="e">
        <f>IF(DEGREES(ACOS(SIN(RADIANS(G637))*SIN(RADIANS(E629))+COS(RADIANS(G637))*COS(RADIANS(E629))*COS(RADIANS(AJ619))))&gt;90,0,$F$4*$F$5/E628^2*(SIN(RADIANS(G637))*SIN(RADIANS(E629))+COS(RADIANS(G637))*COS(RADIANS(E629))*COS(RADIANS(AJ619))))</f>
        <v>#DIV/0!</v>
      </c>
      <c r="AK637" s="3">
        <f>IF(DEGREES(ACOS(SIN(RADIANS(G637))*SIN(RADIANS(E629))+COS(RADIANS(G637))*COS(RADIANS(E629))*COS(RADIANS(AK619))))&gt;90,0,$F$4*$F$5/E628^2*(SIN(RADIANS(G637))*SIN(RADIANS(E629))+COS(RADIANS(G637))*COS(RADIANS(E629))*COS(RADIANS(AK619))))</f>
        <v>0</v>
      </c>
      <c r="AL637" s="3">
        <f>IF(DEGREES(ACOS(SIN(RADIANS(G637))*SIN(RADIANS(E629))+COS(RADIANS(G637))*COS(RADIANS(E629))*COS(RADIANS(AL619))))&gt;90,0,$F$4*$F$5/E628^2*(SIN(RADIANS(G637))*SIN(RADIANS(E629))+COS(RADIANS(G637))*COS(RADIANS(E629))*COS(RADIANS(AL619))))</f>
        <v>0</v>
      </c>
      <c r="AM637" s="3">
        <f>IF(DEGREES(ACOS(SIN(RADIANS(G637))*SIN(RADIANS(E629))+COS(RADIANS(G637))*COS(RADIANS(E629))*COS(RADIANS(AM619))))&gt;90,0,$F$4*$F$5/E628^2*(SIN(RADIANS(G637))*SIN(RADIANS(E629))+COS(RADIANS(G637))*COS(RADIANS(E629))*COS(RADIANS(AM619))))</f>
        <v>0</v>
      </c>
      <c r="AN637" s="3">
        <f>IF(DEGREES(ACOS(SIN(RADIANS(G637))*SIN(RADIANS(E629))+COS(RADIANS(G637))*COS(RADIANS(E629))*COS(RADIANS(AN619))))&gt;90,0,$F$4*$F$5/E628^2*(SIN(RADIANS(G637))*SIN(RADIANS(E629))+COS(RADIANS(G637))*COS(RADIANS(E629))*COS(RADIANS(AN619))))</f>
        <v>0</v>
      </c>
      <c r="AO637" s="3">
        <f>IF(DEGREES(ACOS(SIN(RADIANS(G637))*SIN(RADIANS(E629))+COS(RADIANS(G637))*COS(RADIANS(E629))*COS(RADIANS(AO619))))&gt;90,0,$F$4*$F$5/E628^2*(SIN(RADIANS(G637))*SIN(RADIANS(E629))+COS(RADIANS(G637))*COS(RADIANS(E629))*COS(RADIANS(AO619))))</f>
        <v>0</v>
      </c>
      <c r="AP637" s="3">
        <f>IF(DEGREES(ACOS(SIN(RADIANS(G637))*SIN(RADIANS(E629))+COS(RADIANS(G637))*COS(RADIANS(E629))*COS(RADIANS(AP619))))&gt;90,0,$F$4*$F$5/E628^2*(SIN(RADIANS(G637))*SIN(RADIANS(E629))+COS(RADIANS(G637))*COS(RADIANS(E629))*COS(RADIANS(AP619))))</f>
        <v>0</v>
      </c>
      <c r="AQ637" s="3">
        <f>IF(DEGREES(ACOS(SIN(RADIANS(G637))*SIN(RADIANS(E629))+COS(RADIANS(G637))*COS(RADIANS(E629))*COS(RADIANS(AQ619))))&gt;90,0,$F$4*$F$5/E628^2*(SIN(RADIANS(G637))*SIN(RADIANS(E629))+COS(RADIANS(G637))*COS(RADIANS(E629))*COS(RADIANS(AQ619))))</f>
        <v>0</v>
      </c>
      <c r="AR637" s="3">
        <f>IF(DEGREES(ACOS(SIN(RADIANS(G637))*SIN(RADIANS(E629))+COS(RADIANS(G637))*COS(RADIANS(E629))*COS(RADIANS(AR619))))&gt;90,0,$F$4*$F$5/E628^2*(SIN(RADIANS(G637))*SIN(RADIANS(E629))+COS(RADIANS(G637))*COS(RADIANS(E629))*COS(RADIANS(AR619))))</f>
        <v>0</v>
      </c>
    </row>
    <row r="638" spans="2:44" ht="15.75" customHeight="1" x14ac:dyDescent="0.2">
      <c r="G638" s="3">
        <v>-80</v>
      </c>
      <c r="I638" s="3">
        <f>IF(DEGREES(ACOS(SIN(RADIANS(G638))*SIN(RADIANS(E629))+COS(RADIANS(G638))*COS(RADIANS(E629))*COS(RADIANS(I619))))&gt;90,0,$F$4*$F$5/E628^2*(SIN(RADIANS(G638))*SIN(RADIANS(E629))+COS(RADIANS(G638))*COS(RADIANS(E629))*COS(RADIANS(I619))))</f>
        <v>0</v>
      </c>
      <c r="J638" s="3">
        <f>IF(DEGREES(ACOS(SIN(RADIANS(G638))*SIN(RADIANS(E629))+COS(RADIANS(G638))*COS(RADIANS(E629))*COS(RADIANS(J619))))&gt;90,0,$F$4*$F$5/E628^2*(SIN(RADIANS(G638))*SIN(RADIANS(E629))+COS(RADIANS(G638))*COS(RADIANS(E629))*COS(RADIANS(J619))))</f>
        <v>0</v>
      </c>
      <c r="K638" s="3">
        <f>IF(DEGREES(ACOS(SIN(RADIANS(G638))*SIN(RADIANS(E629))+COS(RADIANS(G638))*COS(RADIANS(E629))*COS(RADIANS(K619))))&gt;90,0,$F$4*$F$5/E628^2*(SIN(RADIANS(G638))*SIN(RADIANS(E629))+COS(RADIANS(G638))*COS(RADIANS(E629))*COS(RADIANS(K619))))</f>
        <v>0</v>
      </c>
      <c r="L638" s="3">
        <f>IF(DEGREES(ACOS(SIN(RADIANS(G638))*SIN(RADIANS(E629))+COS(RADIANS(G638))*COS(RADIANS(E629))*COS(RADIANS(L619))))&gt;90,0,$F$4*$F$5/E628^2*(SIN(RADIANS(G638))*SIN(RADIANS(E629))+COS(RADIANS(G638))*COS(RADIANS(E629))*COS(RADIANS(L619))))</f>
        <v>0</v>
      </c>
      <c r="M638" s="3">
        <f>IF(DEGREES(ACOS(SIN(RADIANS(G638))*SIN(RADIANS(E629))+COS(RADIANS(G638))*COS(RADIANS(E629))*COS(RADIANS(M619))))&gt;90,0,$F$4*$F$5/E628^2*(SIN(RADIANS(G638))*SIN(RADIANS(E629))+COS(RADIANS(G638))*COS(RADIANS(E629))*COS(RADIANS(M619))))</f>
        <v>0</v>
      </c>
      <c r="N638" s="3">
        <f>IF(DEGREES(ACOS(SIN(RADIANS(G638))*SIN(RADIANS(E629))+COS(RADIANS(G638))*COS(RADIANS(E629))*COS(RADIANS(N619))))&gt;90,0,$F$4*$F$5/E628^2*(SIN(RADIANS(G638))*SIN(RADIANS(E629))+COS(RADIANS(G638))*COS(RADIANS(E629))*COS(RADIANS(N619))))</f>
        <v>0</v>
      </c>
      <c r="O638" s="3">
        <f>IF(DEGREES(ACOS(SIN(RADIANS(G638))*SIN(RADIANS(E629))+COS(RADIANS(G638))*COS(RADIANS(E629))*COS(RADIANS(O619))))&gt;90,0,$F$4*$F$5/E628^2*(SIN(RADIANS(G638))*SIN(RADIANS(E629))+COS(RADIANS(G638))*COS(RADIANS(E629))*COS(RADIANS(O619))))</f>
        <v>0</v>
      </c>
      <c r="P638" s="3">
        <f>IF(DEGREES(ACOS(SIN(RADIANS(G638))*SIN(RADIANS(E629))+COS(RADIANS(G638))*COS(RADIANS(E629))*COS(RADIANS(P619))))&gt;90,0,$F$4*$F$5/E628^2*(SIN(RADIANS(G638))*SIN(RADIANS(E629))+COS(RADIANS(G638))*COS(RADIANS(E629))*COS(RADIANS(P619))))</f>
        <v>0</v>
      </c>
      <c r="Q638" s="3">
        <f>IF(DEGREES(ACOS(SIN(RADIANS(G638))*SIN(RADIANS(E629))+COS(RADIANS(G638))*COS(RADIANS(E629))*COS(RADIANS(Q619))))&gt;90,0,$F$4*$F$5/E628^2*(SIN(RADIANS(G638))*SIN(RADIANS(E629))+COS(RADIANS(G638))*COS(RADIANS(E629))*COS(RADIANS(Q619))))</f>
        <v>0</v>
      </c>
      <c r="R638" s="3" t="e">
        <f>IF(DEGREES(ACOS(SIN(RADIANS(G638))*SIN(RADIANS(E629))+COS(RADIANS(G638))*COS(RADIANS(E629))*COS(RADIANS(R619))))&gt;90,0,$F$4*$F$5/E628^2*(SIN(RADIANS(G638))*SIN(RADIANS(E629))+COS(RADIANS(G638))*COS(RADIANS(E629))*COS(RADIANS(R619))))</f>
        <v>#DIV/0!</v>
      </c>
      <c r="S638" s="3" t="e">
        <f>IF(DEGREES(ACOS(SIN(RADIANS(G638))*SIN(RADIANS(E629))+COS(RADIANS(G638))*COS(RADIANS(E629))*COS(RADIANS(S619))))&gt;90,0,$F$4*$F$5/E628^2*(SIN(RADIANS(G638))*SIN(RADIANS(E629))+COS(RADIANS(G638))*COS(RADIANS(E629))*COS(RADIANS(S619))))</f>
        <v>#DIV/0!</v>
      </c>
      <c r="T638" s="3" t="e">
        <f>IF(DEGREES(ACOS(SIN(RADIANS(G638))*SIN(RADIANS(E629))+COS(RADIANS(G638))*COS(RADIANS(E629))*COS(RADIANS(T619))))&gt;90,0,$F$4*$F$5/E628^2*(SIN(RADIANS(G638))*SIN(RADIANS(E629))+COS(RADIANS(G638))*COS(RADIANS(E629))*COS(RADIANS(T619))))</f>
        <v>#DIV/0!</v>
      </c>
      <c r="U638" s="3" t="e">
        <f>IF(DEGREES(ACOS(SIN(RADIANS(G638))*SIN(RADIANS(E629))+COS(RADIANS(G638))*COS(RADIANS(E629))*COS(RADIANS(U619))))&gt;90,0,$F$4*$F$5/E628^2*(SIN(RADIANS(G638))*SIN(RADIANS(E629))+COS(RADIANS(G638))*COS(RADIANS(E629))*COS(RADIANS(U619))))</f>
        <v>#DIV/0!</v>
      </c>
      <c r="V638" s="3" t="e">
        <f>IF(DEGREES(ACOS(SIN(RADIANS(G638))*SIN(RADIANS(E629))+COS(RADIANS(G638))*COS(RADIANS(E629))*COS(RADIANS(V619))))&gt;90,0,$F$4*$F$5/E628^2*(SIN(RADIANS(G638))*SIN(RADIANS(E629))+COS(RADIANS(G638))*COS(RADIANS(E629))*COS(RADIANS(V619))))</f>
        <v>#DIV/0!</v>
      </c>
      <c r="W638" s="3" t="e">
        <f>IF(DEGREES(ACOS(SIN(RADIANS(G638))*SIN(RADIANS(E629))+COS(RADIANS(G638))*COS(RADIANS(E629))*COS(RADIANS(W619))))&gt;90,0,$F$4*$F$5/E628^2*(SIN(RADIANS(G638))*SIN(RADIANS(E629))+COS(RADIANS(G638))*COS(RADIANS(E629))*COS(RADIANS(W619))))</f>
        <v>#DIV/0!</v>
      </c>
      <c r="X638" s="3" t="e">
        <f>IF(DEGREES(ACOS(SIN(RADIANS(G638))*SIN(RADIANS(E629))+COS(RADIANS(G638))*COS(RADIANS(E629))*COS(RADIANS(X619))))&gt;90,0,$F$4*$F$5/E628^2*(SIN(RADIANS(G638))*SIN(RADIANS(E629))+COS(RADIANS(G638))*COS(RADIANS(E629))*COS(RADIANS(X619))))</f>
        <v>#DIV/0!</v>
      </c>
      <c r="Y638" s="3" t="e">
        <f>IF(DEGREES(ACOS(SIN(RADIANS(G638))*SIN(RADIANS(E629))+COS(RADIANS(G638))*COS(RADIANS(E629))*COS(RADIANS(Y619))))&gt;90,0,$F$4*$F$5/E628^2*(SIN(RADIANS(G638))*SIN(RADIANS(E629))+COS(RADIANS(G638))*COS(RADIANS(E629))*COS(RADIANS(Y619))))</f>
        <v>#DIV/0!</v>
      </c>
      <c r="Z638" s="3" t="e">
        <f>IF(DEGREES(ACOS(SIN(RADIANS(G638))*SIN(RADIANS(E629))+COS(RADIANS(G638))*COS(RADIANS(E629))*COS(RADIANS(Z619))))&gt;90,0,$F$4*$F$5/E628^2*(SIN(RADIANS(G638))*SIN(RADIANS(E629))+COS(RADIANS(G638))*COS(RADIANS(E629))*COS(RADIANS(Z619))))</f>
        <v>#DIV/0!</v>
      </c>
      <c r="AA638" s="3" t="e">
        <f>IF(DEGREES(ACOS(SIN(RADIANS(G638))*SIN(RADIANS(E629))+COS(RADIANS(G638))*COS(RADIANS(E629))*COS(RADIANS(AA619))))&gt;90,0,$F$4*$F$5/E628^2*(SIN(RADIANS(G638))*SIN(RADIANS(E629))+COS(RADIANS(G638))*COS(RADIANS(E629))*COS(RADIANS(AA619))))</f>
        <v>#DIV/0!</v>
      </c>
      <c r="AB638" s="3" t="e">
        <f>IF(DEGREES(ACOS(SIN(RADIANS(G638))*SIN(RADIANS(E629))+COS(RADIANS(G638))*COS(RADIANS(E629))*COS(RADIANS(AB619))))&gt;90,0,$F$4*$F$5/E628^2*(SIN(RADIANS(G638))*SIN(RADIANS(E629))+COS(RADIANS(G638))*COS(RADIANS(E629))*COS(RADIANS(AB619))))</f>
        <v>#DIV/0!</v>
      </c>
      <c r="AC638" s="3" t="e">
        <f>IF(DEGREES(ACOS(SIN(RADIANS(G638))*SIN(RADIANS(E629))+COS(RADIANS(G638))*COS(RADIANS(E629))*COS(RADIANS(AC619))))&gt;90,0,$F$4*$F$5/E628^2*(SIN(RADIANS(G638))*SIN(RADIANS(E629))+COS(RADIANS(G638))*COS(RADIANS(E629))*COS(RADIANS(AC619))))</f>
        <v>#DIV/0!</v>
      </c>
      <c r="AD638" s="3" t="e">
        <f>IF(DEGREES(ACOS(SIN(RADIANS(G638))*SIN(RADIANS(E629))+COS(RADIANS(G638))*COS(RADIANS(E629))*COS(RADIANS(AD619))))&gt;90,0,$F$4*$F$5/E628^2*(SIN(RADIANS(G638))*SIN(RADIANS(E629))+COS(RADIANS(G638))*COS(RADIANS(E629))*COS(RADIANS(AD619))))</f>
        <v>#DIV/0!</v>
      </c>
      <c r="AE638" s="3" t="e">
        <f>IF(DEGREES(ACOS(SIN(RADIANS(G638))*SIN(RADIANS(E629))+COS(RADIANS(G638))*COS(RADIANS(E629))*COS(RADIANS(AE619))))&gt;90,0,$F$4*$F$5/E628^2*(SIN(RADIANS(G638))*SIN(RADIANS(E629))+COS(RADIANS(G638))*COS(RADIANS(E629))*COS(RADIANS(AE619))))</f>
        <v>#DIV/0!</v>
      </c>
      <c r="AF638" s="3" t="e">
        <f>IF(DEGREES(ACOS(SIN(RADIANS(G638))*SIN(RADIANS(E629))+COS(RADIANS(G638))*COS(RADIANS(E629))*COS(RADIANS(AF619))))&gt;90,0,$F$4*$F$5/E628^2*(SIN(RADIANS(G638))*SIN(RADIANS(E629))+COS(RADIANS(G638))*COS(RADIANS(E629))*COS(RADIANS(AF619))))</f>
        <v>#DIV/0!</v>
      </c>
      <c r="AG638" s="3" t="e">
        <f>IF(DEGREES(ACOS(SIN(RADIANS(G638))*SIN(RADIANS(E629))+COS(RADIANS(G638))*COS(RADIANS(E629))*COS(RADIANS(AG619))))&gt;90,0,$F$4*$F$5/E628^2*(SIN(RADIANS(G638))*SIN(RADIANS(E629))+COS(RADIANS(G638))*COS(RADIANS(E629))*COS(RADIANS(AG619))))</f>
        <v>#DIV/0!</v>
      </c>
      <c r="AH638" s="3" t="e">
        <f>IF(DEGREES(ACOS(SIN(RADIANS(G638))*SIN(RADIANS(E629))+COS(RADIANS(G638))*COS(RADIANS(E629))*COS(RADIANS(AH619))))&gt;90,0,$F$4*$F$5/E628^2*(SIN(RADIANS(G638))*SIN(RADIANS(E629))+COS(RADIANS(G638))*COS(RADIANS(E629))*COS(RADIANS(AH619))))</f>
        <v>#DIV/0!</v>
      </c>
      <c r="AI638" s="3" t="e">
        <f>IF(DEGREES(ACOS(SIN(RADIANS(G638))*SIN(RADIANS(E629))+COS(RADIANS(G638))*COS(RADIANS(E629))*COS(RADIANS(AI619))))&gt;90,0,$F$4*$F$5/E628^2*(SIN(RADIANS(G638))*SIN(RADIANS(E629))+COS(RADIANS(G638))*COS(RADIANS(E629))*COS(RADIANS(AI619))))</f>
        <v>#DIV/0!</v>
      </c>
      <c r="AJ638" s="3" t="e">
        <f>IF(DEGREES(ACOS(SIN(RADIANS(G638))*SIN(RADIANS(E629))+COS(RADIANS(G638))*COS(RADIANS(E629))*COS(RADIANS(AJ619))))&gt;90,0,$F$4*$F$5/E628^2*(SIN(RADIANS(G638))*SIN(RADIANS(E629))+COS(RADIANS(G638))*COS(RADIANS(E629))*COS(RADIANS(AJ619))))</f>
        <v>#DIV/0!</v>
      </c>
      <c r="AK638" s="3">
        <f>IF(DEGREES(ACOS(SIN(RADIANS(G638))*SIN(RADIANS(E629))+COS(RADIANS(G638))*COS(RADIANS(E629))*COS(RADIANS(AK619))))&gt;90,0,$F$4*$F$5/E628^2*(SIN(RADIANS(G638))*SIN(RADIANS(E629))+COS(RADIANS(G638))*COS(RADIANS(E629))*COS(RADIANS(AK619))))</f>
        <v>0</v>
      </c>
      <c r="AL638" s="3">
        <f>IF(DEGREES(ACOS(SIN(RADIANS(G638))*SIN(RADIANS(E629))+COS(RADIANS(G638))*COS(RADIANS(E629))*COS(RADIANS(AL619))))&gt;90,0,$F$4*$F$5/E628^2*(SIN(RADIANS(G638))*SIN(RADIANS(E629))+COS(RADIANS(G638))*COS(RADIANS(E629))*COS(RADIANS(AL619))))</f>
        <v>0</v>
      </c>
      <c r="AM638" s="3">
        <f>IF(DEGREES(ACOS(SIN(RADIANS(G638))*SIN(RADIANS(E629))+COS(RADIANS(G638))*COS(RADIANS(E629))*COS(RADIANS(AM619))))&gt;90,0,$F$4*$F$5/E628^2*(SIN(RADIANS(G638))*SIN(RADIANS(E629))+COS(RADIANS(G638))*COS(RADIANS(E629))*COS(RADIANS(AM619))))</f>
        <v>0</v>
      </c>
      <c r="AN638" s="3">
        <f>IF(DEGREES(ACOS(SIN(RADIANS(G638))*SIN(RADIANS(E629))+COS(RADIANS(G638))*COS(RADIANS(E629))*COS(RADIANS(AN619))))&gt;90,0,$F$4*$F$5/E628^2*(SIN(RADIANS(G638))*SIN(RADIANS(E629))+COS(RADIANS(G638))*COS(RADIANS(E629))*COS(RADIANS(AN619))))</f>
        <v>0</v>
      </c>
      <c r="AO638" s="3">
        <f>IF(DEGREES(ACOS(SIN(RADIANS(G638))*SIN(RADIANS(E629))+COS(RADIANS(G638))*COS(RADIANS(E629))*COS(RADIANS(AO619))))&gt;90,0,$F$4*$F$5/E628^2*(SIN(RADIANS(G638))*SIN(RADIANS(E629))+COS(RADIANS(G638))*COS(RADIANS(E629))*COS(RADIANS(AO619))))</f>
        <v>0</v>
      </c>
      <c r="AP638" s="3">
        <f>IF(DEGREES(ACOS(SIN(RADIANS(G638))*SIN(RADIANS(E629))+COS(RADIANS(G638))*COS(RADIANS(E629))*COS(RADIANS(AP619))))&gt;90,0,$F$4*$F$5/E628^2*(SIN(RADIANS(G638))*SIN(RADIANS(E629))+COS(RADIANS(G638))*COS(RADIANS(E629))*COS(RADIANS(AP619))))</f>
        <v>0</v>
      </c>
      <c r="AQ638" s="3">
        <f>IF(DEGREES(ACOS(SIN(RADIANS(G638))*SIN(RADIANS(E629))+COS(RADIANS(G638))*COS(RADIANS(E629))*COS(RADIANS(AQ619))))&gt;90,0,$F$4*$F$5/E628^2*(SIN(RADIANS(G638))*SIN(RADIANS(E629))+COS(RADIANS(G638))*COS(RADIANS(E629))*COS(RADIANS(AQ619))))</f>
        <v>0</v>
      </c>
      <c r="AR638" s="3">
        <f>IF(DEGREES(ACOS(SIN(RADIANS(G638))*SIN(RADIANS(E629))+COS(RADIANS(G638))*COS(RADIANS(E629))*COS(RADIANS(AR619))))&gt;90,0,$F$4*$F$5/E628^2*(SIN(RADIANS(G638))*SIN(RADIANS(E629))+COS(RADIANS(G638))*COS(RADIANS(E629))*COS(RADIANS(AR619))))</f>
        <v>0</v>
      </c>
    </row>
    <row r="639" spans="2:44" ht="15.75" customHeight="1" x14ac:dyDescent="0.2">
      <c r="G639" s="3">
        <v>-90</v>
      </c>
      <c r="I639" s="3" t="e">
        <f>IF(DEGREES(ACOS(SIN(RADIANS(G639))*SIN(RADIANS(E629))+COS(RADIANS(G639))*COS(RADIANS(E629))*COS(RADIANS(I619))))&gt;90,0,$F$4*$F$5/E628^2*(SIN(RADIANS(G639))*SIN(RADIANS(E629))+COS(RADIANS(G639))*COS(RADIANS(E629))*COS(RADIANS(I619))))</f>
        <v>#DIV/0!</v>
      </c>
      <c r="J639" s="3" t="e">
        <f>IF(DEGREES(ACOS(SIN(RADIANS(G639))*SIN(RADIANS(E629))+COS(RADIANS(G639))*COS(RADIANS(E629))*COS(RADIANS(J619))))&gt;90,0,$F$4*$F$5/E628^2*(SIN(RADIANS(G639))*SIN(RADIANS(E629))+COS(RADIANS(G639))*COS(RADIANS(E629))*COS(RADIANS(J619))))</f>
        <v>#DIV/0!</v>
      </c>
      <c r="K639" s="3" t="e">
        <f>IF(DEGREES(ACOS(SIN(RADIANS(G639))*SIN(RADIANS(E629))+COS(RADIANS(G639))*COS(RADIANS(E629))*COS(RADIANS(K619))))&gt;90,0,$F$4*$F$5/E628^2*(SIN(RADIANS(G639))*SIN(RADIANS(E629))+COS(RADIANS(G639))*COS(RADIANS(E629))*COS(RADIANS(K619))))</f>
        <v>#DIV/0!</v>
      </c>
      <c r="L639" s="3" t="e">
        <f>IF(DEGREES(ACOS(SIN(RADIANS(G639))*SIN(RADIANS(E629))+COS(RADIANS(G639))*COS(RADIANS(E629))*COS(RADIANS(L619))))&gt;90,0,$F$4*$F$5/E628^2*(SIN(RADIANS(G639))*SIN(RADIANS(E629))+COS(RADIANS(G639))*COS(RADIANS(E629))*COS(RADIANS(L619))))</f>
        <v>#DIV/0!</v>
      </c>
      <c r="M639" s="3" t="e">
        <f>IF(DEGREES(ACOS(SIN(RADIANS(G639))*SIN(RADIANS(E629))+COS(RADIANS(G639))*COS(RADIANS(E629))*COS(RADIANS(M619))))&gt;90,0,$F$4*$F$5/E628^2*(SIN(RADIANS(G639))*SIN(RADIANS(E629))+COS(RADIANS(G639))*COS(RADIANS(E629))*COS(RADIANS(M619))))</f>
        <v>#DIV/0!</v>
      </c>
      <c r="N639" s="3" t="e">
        <f>IF(DEGREES(ACOS(SIN(RADIANS(G639))*SIN(RADIANS(E629))+COS(RADIANS(G639))*COS(RADIANS(E629))*COS(RADIANS(N619))))&gt;90,0,$F$4*$F$5/E628^2*(SIN(RADIANS(G639))*SIN(RADIANS(E629))+COS(RADIANS(G639))*COS(RADIANS(E629))*COS(RADIANS(N619))))</f>
        <v>#DIV/0!</v>
      </c>
      <c r="O639" s="3" t="e">
        <f>IF(DEGREES(ACOS(SIN(RADIANS(G639))*SIN(RADIANS(E629))+COS(RADIANS(G639))*COS(RADIANS(E629))*COS(RADIANS(O619))))&gt;90,0,$F$4*$F$5/E628^2*(SIN(RADIANS(G639))*SIN(RADIANS(E629))+COS(RADIANS(G639))*COS(RADIANS(E629))*COS(RADIANS(O619))))</f>
        <v>#DIV/0!</v>
      </c>
      <c r="P639" s="3" t="e">
        <f>IF(DEGREES(ACOS(SIN(RADIANS(G639))*SIN(RADIANS(E629))+COS(RADIANS(G639))*COS(RADIANS(E629))*COS(RADIANS(P619))))&gt;90,0,$F$4*$F$5/E628^2*(SIN(RADIANS(G639))*SIN(RADIANS(E629))+COS(RADIANS(G639))*COS(RADIANS(E629))*COS(RADIANS(P619))))</f>
        <v>#DIV/0!</v>
      </c>
      <c r="Q639" s="3" t="e">
        <f>IF(DEGREES(ACOS(SIN(RADIANS(G639))*SIN(RADIANS(E629))+COS(RADIANS(G639))*COS(RADIANS(E629))*COS(RADIANS(Q619))))&gt;90,0,$F$4*$F$5/E628^2*(SIN(RADIANS(G639))*SIN(RADIANS(E629))+COS(RADIANS(G639))*COS(RADIANS(E629))*COS(RADIANS(Q619))))</f>
        <v>#DIV/0!</v>
      </c>
      <c r="R639" s="3" t="e">
        <f>IF(DEGREES(ACOS(SIN(RADIANS(G639))*SIN(RADIANS(E629))+COS(RADIANS(G639))*COS(RADIANS(E629))*COS(RADIANS(R619))))&gt;90,0,$F$4*$F$5/E628^2*(SIN(RADIANS(G639))*SIN(RADIANS(E629))+COS(RADIANS(G639))*COS(RADIANS(E629))*COS(RADIANS(R619))))</f>
        <v>#DIV/0!</v>
      </c>
      <c r="S639" s="3" t="e">
        <f>IF(DEGREES(ACOS(SIN(RADIANS(G639))*SIN(RADIANS(E629))+COS(RADIANS(G639))*COS(RADIANS(E629))*COS(RADIANS(S619))))&gt;90,0,$F$4*$F$5/E628^2*(SIN(RADIANS(G639))*SIN(RADIANS(E629))+COS(RADIANS(G639))*COS(RADIANS(E629))*COS(RADIANS(S619))))</f>
        <v>#DIV/0!</v>
      </c>
      <c r="T639" s="3" t="e">
        <f>IF(DEGREES(ACOS(SIN(RADIANS(G639))*SIN(RADIANS(E629))+COS(RADIANS(G639))*COS(RADIANS(E629))*COS(RADIANS(T619))))&gt;90,0,$F$4*$F$5/E628^2*(SIN(RADIANS(G639))*SIN(RADIANS(E629))+COS(RADIANS(G639))*COS(RADIANS(E629))*COS(RADIANS(T619))))</f>
        <v>#DIV/0!</v>
      </c>
      <c r="U639" s="3" t="e">
        <f>IF(DEGREES(ACOS(SIN(RADIANS(G639))*SIN(RADIANS(E629))+COS(RADIANS(G639))*COS(RADIANS(E629))*COS(RADIANS(U619))))&gt;90,0,$F$4*$F$5/E628^2*(SIN(RADIANS(G639))*SIN(RADIANS(E629))+COS(RADIANS(G639))*COS(RADIANS(E629))*COS(RADIANS(U619))))</f>
        <v>#DIV/0!</v>
      </c>
      <c r="V639" s="3" t="e">
        <f>IF(DEGREES(ACOS(SIN(RADIANS(G639))*SIN(RADIANS(E629))+COS(RADIANS(G639))*COS(RADIANS(E629))*COS(RADIANS(V619))))&gt;90,0,$F$4*$F$5/E628^2*(SIN(RADIANS(G639))*SIN(RADIANS(E629))+COS(RADIANS(G639))*COS(RADIANS(E629))*COS(RADIANS(V619))))</f>
        <v>#DIV/0!</v>
      </c>
      <c r="W639" s="3" t="e">
        <f>IF(DEGREES(ACOS(SIN(RADIANS(G639))*SIN(RADIANS(E629))+COS(RADIANS(G639))*COS(RADIANS(E629))*COS(RADIANS(W619))))&gt;90,0,$F$4*$F$5/E628^2*(SIN(RADIANS(G639))*SIN(RADIANS(E629))+COS(RADIANS(G639))*COS(RADIANS(E629))*COS(RADIANS(W619))))</f>
        <v>#DIV/0!</v>
      </c>
      <c r="X639" s="3" t="e">
        <f>IF(DEGREES(ACOS(SIN(RADIANS(G639))*SIN(RADIANS(E629))+COS(RADIANS(G639))*COS(RADIANS(E629))*COS(RADIANS(X619))))&gt;90,0,$F$4*$F$5/E628^2*(SIN(RADIANS(G639))*SIN(RADIANS(E629))+COS(RADIANS(G639))*COS(RADIANS(E629))*COS(RADIANS(X619))))</f>
        <v>#DIV/0!</v>
      </c>
      <c r="Y639" s="3" t="e">
        <f>IF(DEGREES(ACOS(SIN(RADIANS(G639))*SIN(RADIANS(E629))+COS(RADIANS(G639))*COS(RADIANS(E629))*COS(RADIANS(Y619))))&gt;90,0,$F$4*$F$5/E628^2*(SIN(RADIANS(G639))*SIN(RADIANS(E629))+COS(RADIANS(G639))*COS(RADIANS(E629))*COS(RADIANS(Y619))))</f>
        <v>#DIV/0!</v>
      </c>
      <c r="Z639" s="3" t="e">
        <f>IF(DEGREES(ACOS(SIN(RADIANS(G639))*SIN(RADIANS(E629))+COS(RADIANS(G639))*COS(RADIANS(E629))*COS(RADIANS(Z619))))&gt;90,0,$F$4*$F$5/E628^2*(SIN(RADIANS(G639))*SIN(RADIANS(E629))+COS(RADIANS(G639))*COS(RADIANS(E629))*COS(RADIANS(Z619))))</f>
        <v>#DIV/0!</v>
      </c>
      <c r="AA639" s="3" t="e">
        <f>IF(DEGREES(ACOS(SIN(RADIANS(G639))*SIN(RADIANS(E629))+COS(RADIANS(G639))*COS(RADIANS(E629))*COS(RADIANS(AA619))))&gt;90,0,$F$4*$F$5/E628^2*(SIN(RADIANS(G639))*SIN(RADIANS(E629))+COS(RADIANS(G639))*COS(RADIANS(E629))*COS(RADIANS(AA619))))</f>
        <v>#DIV/0!</v>
      </c>
      <c r="AB639" s="3" t="e">
        <f>IF(DEGREES(ACOS(SIN(RADIANS(G639))*SIN(RADIANS(E629))+COS(RADIANS(G639))*COS(RADIANS(E629))*COS(RADIANS(AB619))))&gt;90,0,$F$4*$F$5/E628^2*(SIN(RADIANS(G639))*SIN(RADIANS(E629))+COS(RADIANS(G639))*COS(RADIANS(E629))*COS(RADIANS(AB619))))</f>
        <v>#DIV/0!</v>
      </c>
      <c r="AC639" s="3" t="e">
        <f>IF(DEGREES(ACOS(SIN(RADIANS(G639))*SIN(RADIANS(E629))+COS(RADIANS(G639))*COS(RADIANS(E629))*COS(RADIANS(AC619))))&gt;90,0,$F$4*$F$5/E628^2*(SIN(RADIANS(G639))*SIN(RADIANS(E629))+COS(RADIANS(G639))*COS(RADIANS(E629))*COS(RADIANS(AC619))))</f>
        <v>#DIV/0!</v>
      </c>
      <c r="AD639" s="3" t="e">
        <f>IF(DEGREES(ACOS(SIN(RADIANS(G639))*SIN(RADIANS(E629))+COS(RADIANS(G639))*COS(RADIANS(E629))*COS(RADIANS(AD619))))&gt;90,0,$F$4*$F$5/E628^2*(SIN(RADIANS(G639))*SIN(RADIANS(E629))+COS(RADIANS(G639))*COS(RADIANS(E629))*COS(RADIANS(AD619))))</f>
        <v>#DIV/0!</v>
      </c>
      <c r="AE639" s="3" t="e">
        <f>IF(DEGREES(ACOS(SIN(RADIANS(G639))*SIN(RADIANS(E629))+COS(RADIANS(G639))*COS(RADIANS(E629))*COS(RADIANS(AE619))))&gt;90,0,$F$4*$F$5/E628^2*(SIN(RADIANS(G639))*SIN(RADIANS(E629))+COS(RADIANS(G639))*COS(RADIANS(E629))*COS(RADIANS(AE619))))</f>
        <v>#DIV/0!</v>
      </c>
      <c r="AF639" s="3" t="e">
        <f>IF(DEGREES(ACOS(SIN(RADIANS(G639))*SIN(RADIANS(E629))+COS(RADIANS(G639))*COS(RADIANS(E629))*COS(RADIANS(AF619))))&gt;90,0,$F$4*$F$5/E628^2*(SIN(RADIANS(G639))*SIN(RADIANS(E629))+COS(RADIANS(G639))*COS(RADIANS(E629))*COS(RADIANS(AF619))))</f>
        <v>#DIV/0!</v>
      </c>
      <c r="AG639" s="3" t="e">
        <f>IF(DEGREES(ACOS(SIN(RADIANS(G639))*SIN(RADIANS(E629))+COS(RADIANS(G639))*COS(RADIANS(E629))*COS(RADIANS(AG619))))&gt;90,0,$F$4*$F$5/E628^2*(SIN(RADIANS(G639))*SIN(RADIANS(E629))+COS(RADIANS(G639))*COS(RADIANS(E629))*COS(RADIANS(AG619))))</f>
        <v>#DIV/0!</v>
      </c>
      <c r="AH639" s="3" t="e">
        <f>IF(DEGREES(ACOS(SIN(RADIANS(G639))*SIN(RADIANS(E629))+COS(RADIANS(G639))*COS(RADIANS(E629))*COS(RADIANS(AH619))))&gt;90,0,$F$4*$F$5/E628^2*(SIN(RADIANS(G639))*SIN(RADIANS(E629))+COS(RADIANS(G639))*COS(RADIANS(E629))*COS(RADIANS(AH619))))</f>
        <v>#DIV/0!</v>
      </c>
      <c r="AI639" s="3" t="e">
        <f>IF(DEGREES(ACOS(SIN(RADIANS(G639))*SIN(RADIANS(E629))+COS(RADIANS(G639))*COS(RADIANS(E629))*COS(RADIANS(AI619))))&gt;90,0,$F$4*$F$5/E628^2*(SIN(RADIANS(G639))*SIN(RADIANS(E629))+COS(RADIANS(G639))*COS(RADIANS(E629))*COS(RADIANS(AI619))))</f>
        <v>#DIV/0!</v>
      </c>
      <c r="AJ639" s="3" t="e">
        <f>IF(DEGREES(ACOS(SIN(RADIANS(G639))*SIN(RADIANS(E629))+COS(RADIANS(G639))*COS(RADIANS(E629))*COS(RADIANS(AJ619))))&gt;90,0,$F$4*$F$5/E628^2*(SIN(RADIANS(G639))*SIN(RADIANS(E629))+COS(RADIANS(G639))*COS(RADIANS(E629))*COS(RADIANS(AJ619))))</f>
        <v>#DIV/0!</v>
      </c>
      <c r="AK639" s="3" t="e">
        <f>IF(DEGREES(ACOS(SIN(RADIANS(G639))*SIN(RADIANS(E629))+COS(RADIANS(G639))*COS(RADIANS(E629))*COS(RADIANS(AK619))))&gt;90,0,$F$4*$F$5/E628^2*(SIN(RADIANS(G639))*SIN(RADIANS(E629))+COS(RADIANS(G639))*COS(RADIANS(E629))*COS(RADIANS(AK619))))</f>
        <v>#DIV/0!</v>
      </c>
      <c r="AL639" s="3" t="e">
        <f>IF(DEGREES(ACOS(SIN(RADIANS(G639))*SIN(RADIANS(E629))+COS(RADIANS(G639))*COS(RADIANS(E629))*COS(RADIANS(AL619))))&gt;90,0,$F$4*$F$5/E628^2*(SIN(RADIANS(G639))*SIN(RADIANS(E629))+COS(RADIANS(G639))*COS(RADIANS(E629))*COS(RADIANS(AL619))))</f>
        <v>#DIV/0!</v>
      </c>
      <c r="AM639" s="3" t="e">
        <f>IF(DEGREES(ACOS(SIN(RADIANS(G639))*SIN(RADIANS(E629))+COS(RADIANS(G639))*COS(RADIANS(E629))*COS(RADIANS(AM619))))&gt;90,0,$F$4*$F$5/E628^2*(SIN(RADIANS(G639))*SIN(RADIANS(E629))+COS(RADIANS(G639))*COS(RADIANS(E629))*COS(RADIANS(AM619))))</f>
        <v>#DIV/0!</v>
      </c>
      <c r="AN639" s="3" t="e">
        <f>IF(DEGREES(ACOS(SIN(RADIANS(G639))*SIN(RADIANS(E629))+COS(RADIANS(G639))*COS(RADIANS(E629))*COS(RADIANS(AN619))))&gt;90,0,$F$4*$F$5/E628^2*(SIN(RADIANS(G639))*SIN(RADIANS(E629))+COS(RADIANS(G639))*COS(RADIANS(E629))*COS(RADIANS(AN619))))</f>
        <v>#DIV/0!</v>
      </c>
      <c r="AO639" s="3" t="e">
        <f>IF(DEGREES(ACOS(SIN(RADIANS(G639))*SIN(RADIANS(E629))+COS(RADIANS(G639))*COS(RADIANS(E629))*COS(RADIANS(AO619))))&gt;90,0,$F$4*$F$5/E628^2*(SIN(RADIANS(G639))*SIN(RADIANS(E629))+COS(RADIANS(G639))*COS(RADIANS(E629))*COS(RADIANS(AO619))))</f>
        <v>#DIV/0!</v>
      </c>
      <c r="AP639" s="3" t="e">
        <f>IF(DEGREES(ACOS(SIN(RADIANS(G639))*SIN(RADIANS(E629))+COS(RADIANS(G639))*COS(RADIANS(E629))*COS(RADIANS(AP619))))&gt;90,0,$F$4*$F$5/E628^2*(SIN(RADIANS(G639))*SIN(RADIANS(E629))+COS(RADIANS(G639))*COS(RADIANS(E629))*COS(RADIANS(AP619))))</f>
        <v>#DIV/0!</v>
      </c>
      <c r="AQ639" s="3" t="e">
        <f>IF(DEGREES(ACOS(SIN(RADIANS(G639))*SIN(RADIANS(E629))+COS(RADIANS(G639))*COS(RADIANS(E629))*COS(RADIANS(AQ619))))&gt;90,0,$F$4*$F$5/E628^2*(SIN(RADIANS(G639))*SIN(RADIANS(E629))+COS(RADIANS(G639))*COS(RADIANS(E629))*COS(RADIANS(AQ619))))</f>
        <v>#DIV/0!</v>
      </c>
      <c r="AR639" s="3" t="e">
        <f>IF(DEGREES(ACOS(SIN(RADIANS(G639))*SIN(RADIANS(E629))+COS(RADIANS(G639))*COS(RADIANS(E629))*COS(RADIANS(AR619))))&gt;90,0,$F$4*$F$5/E628^2*(SIN(RADIANS(G639))*SIN(RADIANS(E629))+COS(RADIANS(G639))*COS(RADIANS(E629))*COS(RADIANS(AR619))))</f>
        <v>#DIV/0!</v>
      </c>
    </row>
    <row r="640" spans="2:44" ht="15.75" customHeight="1" x14ac:dyDescent="0.2"/>
    <row r="641" spans="2:44" ht="15.75" customHeight="1" x14ac:dyDescent="0.2">
      <c r="H641" s="3" t="s">
        <v>771</v>
      </c>
      <c r="I641" s="3">
        <v>180</v>
      </c>
      <c r="J641" s="3">
        <v>170</v>
      </c>
      <c r="K641" s="3">
        <v>160</v>
      </c>
      <c r="L641" s="3">
        <v>150</v>
      </c>
      <c r="M641" s="3">
        <v>140</v>
      </c>
      <c r="N641" s="3">
        <v>130</v>
      </c>
      <c r="O641" s="3">
        <v>120</v>
      </c>
      <c r="P641" s="3">
        <v>110</v>
      </c>
      <c r="Q641" s="3">
        <v>100</v>
      </c>
      <c r="R641" s="3">
        <v>90</v>
      </c>
      <c r="S641" s="3">
        <v>80</v>
      </c>
      <c r="T641" s="3">
        <v>70</v>
      </c>
      <c r="U641" s="3">
        <v>60</v>
      </c>
      <c r="V641" s="3">
        <v>50</v>
      </c>
      <c r="W641" s="3">
        <v>40</v>
      </c>
      <c r="X641" s="3">
        <v>30</v>
      </c>
      <c r="Y641" s="3">
        <v>20</v>
      </c>
      <c r="Z641" s="3">
        <v>10</v>
      </c>
      <c r="AA641" s="3">
        <v>0</v>
      </c>
      <c r="AB641" s="3">
        <v>-10</v>
      </c>
      <c r="AC641" s="3">
        <v>-20</v>
      </c>
      <c r="AD641" s="3">
        <v>-30</v>
      </c>
      <c r="AE641" s="3">
        <v>-40</v>
      </c>
      <c r="AF641" s="3">
        <v>-50</v>
      </c>
      <c r="AG641" s="3">
        <v>-60</v>
      </c>
      <c r="AH641" s="3">
        <v>-70</v>
      </c>
      <c r="AI641" s="3">
        <v>-80</v>
      </c>
      <c r="AJ641" s="3">
        <v>-90</v>
      </c>
      <c r="AK641" s="3">
        <v>-100</v>
      </c>
      <c r="AL641" s="3">
        <v>-110</v>
      </c>
      <c r="AM641" s="3">
        <v>-120</v>
      </c>
      <c r="AN641" s="3">
        <v>-130</v>
      </c>
      <c r="AO641" s="3">
        <v>-140</v>
      </c>
      <c r="AP641" s="3">
        <v>-150</v>
      </c>
      <c r="AQ641" s="3">
        <v>-160</v>
      </c>
      <c r="AR641" s="3">
        <v>-170</v>
      </c>
    </row>
    <row r="642" spans="2:44" ht="15.75" customHeight="1" x14ac:dyDescent="0.2">
      <c r="H642" s="3" t="s">
        <v>782</v>
      </c>
      <c r="I642" s="3">
        <f>IF(ABS(I641-E654)&gt;180,IF(ABS(I641-E654)&gt;360,ABS(I641-E654)-360,360-ABS(I641-E654)),ABS(I641-E654))</f>
        <v>180</v>
      </c>
      <c r="J642" s="3">
        <f>IF(ABS(J641-E654)&gt;180,IF(ABS(J641-E654)&gt;360,ABS(J641-E654)-360,360-ABS(J641-E654)),ABS(J641-E654))</f>
        <v>170</v>
      </c>
      <c r="K642" s="3">
        <f>IF(ABS(K641-E654)&gt;180,IF(ABS(K641-E654)&gt;360,ABS(K641-E654)-360,360-ABS(K641-E654)),ABS(K641-E654))</f>
        <v>160</v>
      </c>
      <c r="L642" s="3">
        <f>IF(ABS(L641-E654)&gt;180,IF(ABS(L641-E654)&gt;360,ABS(L641-E654)-360,360-ABS(L641-E654)),ABS(L641-E654))</f>
        <v>150</v>
      </c>
      <c r="M642" s="3">
        <f>IF(ABS(M641-E654)&gt;180,IF(ABS(M641-E654)&gt;360,ABS(M641-E654)-360,360-ABS(M641-E654)),ABS(M641-E654))</f>
        <v>140</v>
      </c>
      <c r="N642" s="3">
        <f>IF(ABS(N641-E654)&gt;180,IF(ABS(N641-E654)&gt;360,ABS(N641-E654)-360,360-ABS(N641-E654)),ABS(N641-E654))</f>
        <v>130</v>
      </c>
      <c r="O642" s="3">
        <f>IF(ABS(O641-E654)&gt;180,IF(ABS(O641-E654)&gt;360,ABS(O641-E654)-360,360-ABS(O641-E654)),ABS(O641-E654))</f>
        <v>120</v>
      </c>
      <c r="P642" s="3">
        <f>IF(ABS(P641-E654)&gt;180,IF(ABS(P641-E654)&gt;360,ABS(P641-E654)-360,360-ABS(P641-E654)),ABS(P641-E654))</f>
        <v>110</v>
      </c>
      <c r="Q642" s="3">
        <f>IF(ABS(Q641-E654)&gt;180,IF(ABS(Q641-E654)&gt;360,ABS(Q641-E654)-360,360-ABS(Q641-E654)),ABS(Q641-E654))</f>
        <v>100</v>
      </c>
      <c r="R642" s="3">
        <f>IF(ABS(R641-E654)&gt;180,IF(ABS(R641-E654)&gt;360,ABS(R641-E654)-360,360-ABS(R641-E654)),ABS(R641-E654))</f>
        <v>90</v>
      </c>
      <c r="S642" s="3">
        <f>IF(ABS(S641-E654)&gt;180,IF(ABS(S641-E654)&gt;360,ABS(S641-E654)-360,360-ABS(S641-E654)),ABS(S641-E654))</f>
        <v>80</v>
      </c>
      <c r="T642" s="3">
        <f>IF(ABS(T641-E654)&gt;180,IF(ABS(T641-E654)&gt;360,ABS(T641-E654)-360,360-ABS(T641-E654)),ABS(T641-E654))</f>
        <v>70</v>
      </c>
      <c r="U642" s="3">
        <f>IF(ABS(U641-E654)&gt;180,IF(ABS(U641-E654)&gt;360,ABS(U641-E654)-360,360-ABS(U641-E654)),ABS(U641-E654))</f>
        <v>60</v>
      </c>
      <c r="V642" s="3">
        <f>IF(ABS(V641-E654)&gt;180,IF(ABS(V641-E654)&gt;360,ABS(V641-E654)-360,360-ABS(V641-E654)),ABS(V641-E654))</f>
        <v>50</v>
      </c>
      <c r="W642" s="3">
        <f>IF(ABS(W641-E654)&gt;180,IF(ABS(W641-E654)&gt;360,ABS(W641-E654)-360,360-ABS(W641-E654)),ABS(W641-E654))</f>
        <v>40</v>
      </c>
      <c r="X642" s="3">
        <f>IF(ABS(X641-E654)&gt;180,IF(ABS(X641-E654)&gt;360,ABS(X641-E654)-360,360-ABS(X641-E654)),ABS(X641-E654))</f>
        <v>30</v>
      </c>
      <c r="Y642" s="3">
        <f>IF(ABS(Y641-E654)&gt;180,IF(ABS(Y641-E654)&gt;360,ABS(Y641-E654)-360,360-ABS(Y641-E654)),ABS(Y641-E654))</f>
        <v>20</v>
      </c>
      <c r="Z642" s="3">
        <f>IF(ABS(Z641-E654)&gt;180,IF(ABS(Z641-E654)&gt;360,ABS(Z641-E654)-360,360-ABS(Z641-E654)),ABS(Z641-E654))</f>
        <v>10</v>
      </c>
      <c r="AA642" s="3">
        <f>IF(ABS(AA641-E654)&gt;180,IF(ABS(AA641-E654)&gt;360,ABS(AA641-E654)-360,360-ABS(AA641-E654)),ABS(AA641-E654))</f>
        <v>0</v>
      </c>
      <c r="AB642" s="3">
        <f>IF(ABS(AB641-E654)&gt;180,IF(ABS(AB641-E654)&gt;360,ABS(AB641-E654)-360,360-ABS(AB641-E654)),ABS(AB641-E654))</f>
        <v>10</v>
      </c>
      <c r="AC642" s="3">
        <f>IF(ABS(AC641-E654)&gt;180,IF(ABS(AC641-E654)&gt;360,ABS(AC641-E654)-360,360-ABS(AC641-E654)),ABS(AC641-E654))</f>
        <v>20</v>
      </c>
      <c r="AD642" s="3">
        <f>IF(ABS(AD641-E654)&gt;180,IF(ABS(AD641-E654)&gt;360,ABS(AD641-E654)-360,360-ABS(AD641-E654)),ABS(AD641-E654))</f>
        <v>30</v>
      </c>
      <c r="AE642" s="3">
        <f>IF(ABS(AE641-E654)&gt;180,IF(ABS(AE641-E654)&gt;360,ABS(AE641-E654)-360,360-ABS(AE641-E654)),ABS(AE641-E654))</f>
        <v>40</v>
      </c>
      <c r="AF642" s="3">
        <f>IF(ABS(AF641-E654)&gt;180,IF(ABS(AF641-E654)&gt;360,ABS(AF641-E654)-360,360-ABS(AF641-E654)),ABS(AF641-E654))</f>
        <v>50</v>
      </c>
      <c r="AG642" s="3">
        <f>IF(ABS(AG641-E654)&gt;180,IF(ABS(AG641-E654)&gt;360,ABS(AG641-E654)-360,360-ABS(AG641-E654)),ABS(AG641-E654))</f>
        <v>60</v>
      </c>
      <c r="AH642" s="3">
        <f>IF(ABS(AH641-E654)&gt;180,IF(ABS(AH641-E654)&gt;360,ABS(AH641-E654)-360,360-ABS(AH641-E654)),ABS(AH641-E654))</f>
        <v>70</v>
      </c>
      <c r="AI642" s="3">
        <f>IF(ABS(AI641-E654)&gt;180,IF(ABS(AI641-E654)&gt;360,ABS(AI641-E654)-360,360-ABS(AI641-E654)),ABS(AI641-E654))</f>
        <v>80</v>
      </c>
      <c r="AJ642" s="3">
        <f>IF(ABS(AJ641-E654)&gt;180,IF(ABS(AJ641-E654)&gt;360,ABS(AJ641-E654)-360,360-ABS(AJ641-E654)),ABS(AJ641-E654))</f>
        <v>90</v>
      </c>
      <c r="AK642" s="3">
        <f>IF(ABS(AK641-E654)&gt;180,IF(ABS(AK641-E654)&gt;360,ABS(AK641-E654)-360,360-ABS(AK641-E654)),ABS(AK641-E654))</f>
        <v>100</v>
      </c>
      <c r="AL642" s="3">
        <f>IF(ABS(AL641-E654)&gt;180,IF(ABS(AL641-E654)&gt;360,ABS(AL641-E654)-360,360-ABS(AL641-E654)),ABS(AL641-E654))</f>
        <v>110</v>
      </c>
      <c r="AM642" s="3">
        <f>IF(ABS(AM641-E654)&gt;180,IF(ABS(AM641-E654)&gt;360,ABS(AM641-E654)-360,360-ABS(AM641-E654)),ABS(AM641-E654))</f>
        <v>120</v>
      </c>
      <c r="AN642" s="3">
        <f>IF(ABS(AN641-E654)&gt;180,IF(ABS(AN641-E654)&gt;360,ABS(AN641-E654)-360,360-ABS(AN641-E654)),ABS(AN641-E654))</f>
        <v>130</v>
      </c>
      <c r="AO642" s="3">
        <f>IF(ABS(AO641-E654)&gt;180,IF(ABS(AO641-E654)&gt;360,ABS(AO641-E654)-360,360-ABS(AO641-E654)),ABS(AO641-E654))</f>
        <v>140</v>
      </c>
      <c r="AP642" s="3">
        <f>IF(ABS(AP641-E654)&gt;180,IF(ABS(AP641-E654)&gt;360,ABS(AP641-E654)-360,360-ABS(AP641-E654)),ABS(AP641-E654))</f>
        <v>150</v>
      </c>
      <c r="AQ642" s="3">
        <f>IF(ABS(AQ641-E654)&gt;180,IF(ABS(AQ641-E654)&gt;360,ABS(AQ641-E654)-360,360-ABS(AQ641-E654)),ABS(AQ641-E654))</f>
        <v>160</v>
      </c>
      <c r="AR642" s="3">
        <f>IF(ABS(AR641-E654)&gt;180,IF(ABS(AR641-E654)&gt;360,ABS(AR641-E654)-360,360-ABS(AR641-E654)),ABS(AR641-E654))</f>
        <v>170</v>
      </c>
    </row>
    <row r="643" spans="2:44" ht="15.75" customHeight="1" x14ac:dyDescent="0.2">
      <c r="G643" s="3" t="s">
        <v>736</v>
      </c>
    </row>
    <row r="644" spans="2:44" ht="15.75" customHeight="1" x14ac:dyDescent="0.2">
      <c r="B644" s="3" t="s">
        <v>791</v>
      </c>
      <c r="E644" s="3">
        <v>260</v>
      </c>
      <c r="G644" s="3">
        <v>90</v>
      </c>
      <c r="I644" s="3" t="e">
        <f>IF(DEGREES(ACOS(SIN(RADIANS(G644))*SIN(RADIANS(E652))+COS(RADIANS(G644))*COS(RADIANS(E652))*COS(RADIANS(I642))))&gt;90,0,$F$4*$F$5/E651^2*(SIN(RADIANS(G644))*SIN(RADIANS(E652))+COS(RADIANS(G644))*COS(RADIANS(E652))*COS(RADIANS(I642))))</f>
        <v>#DIV/0!</v>
      </c>
      <c r="J644" s="3" t="e">
        <f>IF(DEGREES(ACOS(SIN(RADIANS(G644))*SIN(RADIANS(E652))+COS(RADIANS(G644))*COS(RADIANS(E652))*COS(RADIANS(J642))))&gt;90,0,$F$4*$F$5/E651^2*(SIN(RADIANS(G644))*SIN(RADIANS(E652))+COS(RADIANS(G644))*COS(RADIANS(E652))*COS(RADIANS(J642))))</f>
        <v>#DIV/0!</v>
      </c>
      <c r="K644" s="3" t="e">
        <f>IF(DEGREES(ACOS(SIN(RADIANS(G644))*SIN(RADIANS(E652))+COS(RADIANS(G644))*COS(RADIANS(E652))*COS(RADIANS(K642))))&gt;90,0,$F$4*$F$5/E651^2*(SIN(RADIANS(G644))*SIN(RADIANS(E652))+COS(RADIANS(G644))*COS(RADIANS(E652))*COS(RADIANS(K642))))</f>
        <v>#DIV/0!</v>
      </c>
      <c r="L644" s="3" t="e">
        <f>IF(DEGREES(ACOS(SIN(RADIANS(G644))*SIN(RADIANS(E652))+COS(RADIANS(G644))*COS(RADIANS(E652))*COS(RADIANS(L642))))&gt;90,0,$F$4*$F$5/E651^2*(SIN(RADIANS(G644))*SIN(RADIANS(E652))+COS(RADIANS(G644))*COS(RADIANS(E652))*COS(RADIANS(L642))))</f>
        <v>#DIV/0!</v>
      </c>
      <c r="M644" s="3" t="e">
        <f>IF(DEGREES(ACOS(SIN(RADIANS(G644))*SIN(RADIANS(E652))+COS(RADIANS(G644))*COS(RADIANS(E652))*COS(RADIANS(M642))))&gt;90,0,$F$4*$F$5/E651^2*(SIN(RADIANS(G644))*SIN(RADIANS(E652))+COS(RADIANS(G644))*COS(RADIANS(E652))*COS(RADIANS(M642))))</f>
        <v>#DIV/0!</v>
      </c>
      <c r="N644" s="3" t="e">
        <f>IF(DEGREES(ACOS(SIN(RADIANS(G644))*SIN(RADIANS(E652))+COS(RADIANS(G644))*COS(RADIANS(E652))*COS(RADIANS(N642))))&gt;90,0,$F$4*$F$5/E651^2*(SIN(RADIANS(G644))*SIN(RADIANS(E652))+COS(RADIANS(G644))*COS(RADIANS(E652))*COS(RADIANS(N642))))</f>
        <v>#DIV/0!</v>
      </c>
      <c r="O644" s="3" t="e">
        <f>IF(DEGREES(ACOS(SIN(RADIANS(G644))*SIN(RADIANS(E652))+COS(RADIANS(G644))*COS(RADIANS(E652))*COS(RADIANS(O642))))&gt;90,0,$F$4*$F$5/E651^2*(SIN(RADIANS(G644))*SIN(RADIANS(E652))+COS(RADIANS(G644))*COS(RADIANS(E652))*COS(RADIANS(O642))))</f>
        <v>#DIV/0!</v>
      </c>
      <c r="P644" s="3" t="e">
        <f>IF(DEGREES(ACOS(SIN(RADIANS(G644))*SIN(RADIANS(E652))+COS(RADIANS(G644))*COS(RADIANS(E652))*COS(RADIANS(P642))))&gt;90,0,$F$4*$F$5/E651^2*(SIN(RADIANS(G644))*SIN(RADIANS(E652))+COS(RADIANS(G644))*COS(RADIANS(E652))*COS(RADIANS(P642))))</f>
        <v>#DIV/0!</v>
      </c>
      <c r="Q644" s="3" t="e">
        <f>IF(DEGREES(ACOS(SIN(RADIANS(G644))*SIN(RADIANS(E652))+COS(RADIANS(G644))*COS(RADIANS(E652))*COS(RADIANS(Q642))))&gt;90,0,$F$4*$F$5/E651^2*(SIN(RADIANS(G644))*SIN(RADIANS(E652))+COS(RADIANS(G644))*COS(RADIANS(E652))*COS(RADIANS(Q642))))</f>
        <v>#DIV/0!</v>
      </c>
      <c r="R644" s="3" t="e">
        <f>IF(DEGREES(ACOS(SIN(RADIANS(G644))*SIN(RADIANS(E652))+COS(RADIANS(G644))*COS(RADIANS(E652))*COS(RADIANS(R642))))&gt;90,0,$F$4*$F$5/E651^2*(SIN(RADIANS(G644))*SIN(RADIANS(E652))+COS(RADIANS(G644))*COS(RADIANS(E652))*COS(RADIANS(R642))))</f>
        <v>#DIV/0!</v>
      </c>
      <c r="S644" s="3" t="e">
        <f>IF(DEGREES(ACOS(SIN(RADIANS(G644))*SIN(RADIANS(E652))+COS(RADIANS(G644))*COS(RADIANS(E652))*COS(RADIANS(S642))))&gt;90,0,$F$4*$F$5/E651^2*(SIN(RADIANS(G644))*SIN(RADIANS(E652))+COS(RADIANS(G644))*COS(RADIANS(E652))*COS(RADIANS(S642))))</f>
        <v>#DIV/0!</v>
      </c>
      <c r="T644" s="3" t="e">
        <f>IF(DEGREES(ACOS(SIN(RADIANS(G644))*SIN(RADIANS(E652))+COS(RADIANS(G644))*COS(RADIANS(E652))*COS(RADIANS(T642))))&gt;90,0,$F$4*$F$5/E651^2*(SIN(RADIANS(G644))*SIN(RADIANS(E652))+COS(RADIANS(G644))*COS(RADIANS(E652))*COS(RADIANS(T642))))</f>
        <v>#DIV/0!</v>
      </c>
      <c r="U644" s="3" t="e">
        <f>IF(DEGREES(ACOS(SIN(RADIANS(G644))*SIN(RADIANS(E652))+COS(RADIANS(G644))*COS(RADIANS(E652))*COS(RADIANS(U642))))&gt;90,0,$F$4*$F$5/E651^2*(SIN(RADIANS(G644))*SIN(RADIANS(E652))+COS(RADIANS(G644))*COS(RADIANS(E652))*COS(RADIANS(U642))))</f>
        <v>#DIV/0!</v>
      </c>
      <c r="V644" s="3" t="e">
        <f>IF(DEGREES(ACOS(SIN(RADIANS(G644))*SIN(RADIANS(E652))+COS(RADIANS(G644))*COS(RADIANS(E652))*COS(RADIANS(V642))))&gt;90,0,$F$4*$F$5/E651^2*(SIN(RADIANS(G644))*SIN(RADIANS(E652))+COS(RADIANS(G644))*COS(RADIANS(E652))*COS(RADIANS(V642))))</f>
        <v>#DIV/0!</v>
      </c>
      <c r="W644" s="3" t="e">
        <f>IF(DEGREES(ACOS(SIN(RADIANS(G644))*SIN(RADIANS(E652))+COS(RADIANS(G644))*COS(RADIANS(E652))*COS(RADIANS(W642))))&gt;90,0,$F$4*$F$5/E651^2*(SIN(RADIANS(G644))*SIN(RADIANS(E652))+COS(RADIANS(G644))*COS(RADIANS(E652))*COS(RADIANS(W642))))</f>
        <v>#DIV/0!</v>
      </c>
      <c r="X644" s="3" t="e">
        <f>IF(DEGREES(ACOS(SIN(RADIANS(G644))*SIN(RADIANS(E652))+COS(RADIANS(G644))*COS(RADIANS(E652))*COS(RADIANS(X642))))&gt;90,0,$F$4*$F$5/E651^2*(SIN(RADIANS(G644))*SIN(RADIANS(E652))+COS(RADIANS(G644))*COS(RADIANS(E652))*COS(RADIANS(X642))))</f>
        <v>#DIV/0!</v>
      </c>
      <c r="Y644" s="3" t="e">
        <f>IF(DEGREES(ACOS(SIN(RADIANS(G644))*SIN(RADIANS(E652))+COS(RADIANS(G644))*COS(RADIANS(E652))*COS(RADIANS(Y642))))&gt;90,0,$F$4*$F$5/E651^2*(SIN(RADIANS(G644))*SIN(RADIANS(E652))+COS(RADIANS(G644))*COS(RADIANS(E652))*COS(RADIANS(Y642))))</f>
        <v>#DIV/0!</v>
      </c>
      <c r="Z644" s="3" t="e">
        <f>IF(DEGREES(ACOS(SIN(RADIANS(G644))*SIN(RADIANS(E652))+COS(RADIANS(G644))*COS(RADIANS(E652))*COS(RADIANS(Z642))))&gt;90,0,$F$4*$F$5/E651^2*(SIN(RADIANS(G644))*SIN(RADIANS(E652))+COS(RADIANS(G644))*COS(RADIANS(E652))*COS(RADIANS(Z642))))</f>
        <v>#DIV/0!</v>
      </c>
      <c r="AA644" s="3" t="e">
        <f>IF(DEGREES(ACOS(SIN(RADIANS(G644))*SIN(RADIANS(E652))+COS(RADIANS(G644))*COS(RADIANS(E652))*COS(RADIANS(AA642))))&gt;90,0,$F$4*$F$5/E651^2*(SIN(RADIANS(G644))*SIN(RADIANS(E652))+COS(RADIANS(G644))*COS(RADIANS(E652))*COS(RADIANS(AA642))))</f>
        <v>#DIV/0!</v>
      </c>
      <c r="AB644" s="3" t="e">
        <f>IF(DEGREES(ACOS(SIN(RADIANS(G644))*SIN(RADIANS(E652))+COS(RADIANS(G644))*COS(RADIANS(E652))*COS(RADIANS(AB642))))&gt;90,0,$F$4*$F$5/E651^2*(SIN(RADIANS(G644))*SIN(RADIANS(E652))+COS(RADIANS(G644))*COS(RADIANS(E652))*COS(RADIANS(AB642))))</f>
        <v>#DIV/0!</v>
      </c>
      <c r="AC644" s="3" t="e">
        <f>IF(DEGREES(ACOS(SIN(RADIANS(G644))*SIN(RADIANS(E652))+COS(RADIANS(G644))*COS(RADIANS(E652))*COS(RADIANS(AC642))))&gt;90,0,$F$4*$F$5/E651^2*(SIN(RADIANS(G644))*SIN(RADIANS(E652))+COS(RADIANS(G644))*COS(RADIANS(E652))*COS(RADIANS(AC642))))</f>
        <v>#DIV/0!</v>
      </c>
      <c r="AD644" s="3" t="e">
        <f>IF(DEGREES(ACOS(SIN(RADIANS(G644))*SIN(RADIANS(E652))+COS(RADIANS(G644))*COS(RADIANS(E652))*COS(RADIANS(AD642))))&gt;90,0,$F$4*$F$5/E651^2*(SIN(RADIANS(G644))*SIN(RADIANS(E652))+COS(RADIANS(G644))*COS(RADIANS(E652))*COS(RADIANS(AD642))))</f>
        <v>#DIV/0!</v>
      </c>
      <c r="AE644" s="3" t="e">
        <f>IF(DEGREES(ACOS(SIN(RADIANS(G644))*SIN(RADIANS(E652))+COS(RADIANS(G644))*COS(RADIANS(E652))*COS(RADIANS(AE642))))&gt;90,0,$F$4*$F$5/E651^2*(SIN(RADIANS(G644))*SIN(RADIANS(E652))+COS(RADIANS(G644))*COS(RADIANS(E652))*COS(RADIANS(AE642))))</f>
        <v>#DIV/0!</v>
      </c>
      <c r="AF644" s="3" t="e">
        <f>IF(DEGREES(ACOS(SIN(RADIANS(G644))*SIN(RADIANS(E652))+COS(RADIANS(G644))*COS(RADIANS(E652))*COS(RADIANS(AF642))))&gt;90,0,$F$4*$F$5/E651^2*(SIN(RADIANS(G644))*SIN(RADIANS(E652))+COS(RADIANS(G644))*COS(RADIANS(E652))*COS(RADIANS(AF642))))</f>
        <v>#DIV/0!</v>
      </c>
      <c r="AG644" s="3" t="e">
        <f>IF(DEGREES(ACOS(SIN(RADIANS(G644))*SIN(RADIANS(E652))+COS(RADIANS(G644))*COS(RADIANS(E652))*COS(RADIANS(AG642))))&gt;90,0,$F$4*$F$5/E651^2*(SIN(RADIANS(G644))*SIN(RADIANS(E652))+COS(RADIANS(G644))*COS(RADIANS(E652))*COS(RADIANS(AG642))))</f>
        <v>#DIV/0!</v>
      </c>
      <c r="AH644" s="3" t="e">
        <f>IF(DEGREES(ACOS(SIN(RADIANS(G644))*SIN(RADIANS(E652))+COS(RADIANS(G644))*COS(RADIANS(E652))*COS(RADIANS(AH642))))&gt;90,0,$F$4*$F$5/E651^2*(SIN(RADIANS(G644))*SIN(RADIANS(E652))+COS(RADIANS(G644))*COS(RADIANS(E652))*COS(RADIANS(AH642))))</f>
        <v>#DIV/0!</v>
      </c>
      <c r="AI644" s="3" t="e">
        <f>IF(DEGREES(ACOS(SIN(RADIANS(G644))*SIN(RADIANS(E652))+COS(RADIANS(G644))*COS(RADIANS(E652))*COS(RADIANS(AI642))))&gt;90,0,$F$4*$F$5/E651^2*(SIN(RADIANS(G644))*SIN(RADIANS(E652))+COS(RADIANS(G644))*COS(RADIANS(E652))*COS(RADIANS(AI642))))</f>
        <v>#DIV/0!</v>
      </c>
      <c r="AJ644" s="3" t="e">
        <f>IF(DEGREES(ACOS(SIN(RADIANS(G644))*SIN(RADIANS(E652))+COS(RADIANS(G644))*COS(RADIANS(E652))*COS(RADIANS(AJ642))))&gt;90,0,$F$4*$F$5/E651^2*(SIN(RADIANS(G644))*SIN(RADIANS(E652))+COS(RADIANS(G644))*COS(RADIANS(E652))*COS(RADIANS(AJ642))))</f>
        <v>#DIV/0!</v>
      </c>
      <c r="AK644" s="3" t="e">
        <f>IF(DEGREES(ACOS(SIN(RADIANS(G644))*SIN(RADIANS(E652))+COS(RADIANS(G644))*COS(RADIANS(E652))*COS(RADIANS(AK642))))&gt;90,0,$F$4*$F$5/E651^2*(SIN(RADIANS(G644))*SIN(RADIANS(E652))+COS(RADIANS(G644))*COS(RADIANS(E652))*COS(RADIANS(AK642))))</f>
        <v>#DIV/0!</v>
      </c>
      <c r="AL644" s="3" t="e">
        <f>IF(DEGREES(ACOS(SIN(RADIANS(G644))*SIN(RADIANS(E652))+COS(RADIANS(G644))*COS(RADIANS(E652))*COS(RADIANS(AL642))))&gt;90,0,$F$4*$F$5/E651^2*(SIN(RADIANS(G644))*SIN(RADIANS(E652))+COS(RADIANS(G644))*COS(RADIANS(E652))*COS(RADIANS(AL642))))</f>
        <v>#DIV/0!</v>
      </c>
      <c r="AM644" s="3" t="e">
        <f>IF(DEGREES(ACOS(SIN(RADIANS(G644))*SIN(RADIANS(E652))+COS(RADIANS(G644))*COS(RADIANS(E652))*COS(RADIANS(AM642))))&gt;90,0,$F$4*$F$5/E651^2*(SIN(RADIANS(G644))*SIN(RADIANS(E652))+COS(RADIANS(G644))*COS(RADIANS(E652))*COS(RADIANS(AM642))))</f>
        <v>#DIV/0!</v>
      </c>
      <c r="AN644" s="3" t="e">
        <f>IF(DEGREES(ACOS(SIN(RADIANS(G644))*SIN(RADIANS(E652))+COS(RADIANS(G644))*COS(RADIANS(E652))*COS(RADIANS(AN642))))&gt;90,0,$F$4*$F$5/E651^2*(SIN(RADIANS(G644))*SIN(RADIANS(E652))+COS(RADIANS(G644))*COS(RADIANS(E652))*COS(RADIANS(AN642))))</f>
        <v>#DIV/0!</v>
      </c>
      <c r="AO644" s="3" t="e">
        <f>IF(DEGREES(ACOS(SIN(RADIANS(G644))*SIN(RADIANS(E652))+COS(RADIANS(G644))*COS(RADIANS(E652))*COS(RADIANS(AO642))))&gt;90,0,$F$4*$F$5/E651^2*(SIN(RADIANS(G644))*SIN(RADIANS(E652))+COS(RADIANS(G644))*COS(RADIANS(E652))*COS(RADIANS(AO642))))</f>
        <v>#DIV/0!</v>
      </c>
      <c r="AP644" s="3" t="e">
        <f>IF(DEGREES(ACOS(SIN(RADIANS(G644))*SIN(RADIANS(E652))+COS(RADIANS(G644))*COS(RADIANS(E652))*COS(RADIANS(AP642))))&gt;90,0,$F$4*$F$5/E651^2*(SIN(RADIANS(G644))*SIN(RADIANS(E652))+COS(RADIANS(G644))*COS(RADIANS(E652))*COS(RADIANS(AP642))))</f>
        <v>#DIV/0!</v>
      </c>
      <c r="AQ644" s="3" t="e">
        <f>IF(DEGREES(ACOS(SIN(RADIANS(G644))*SIN(RADIANS(E652))+COS(RADIANS(G644))*COS(RADIANS(E652))*COS(RADIANS(AQ642))))&gt;90,0,$F$4*$F$5/E651^2*(SIN(RADIANS(G644))*SIN(RADIANS(E652))+COS(RADIANS(G644))*COS(RADIANS(E652))*COS(RADIANS(AQ642))))</f>
        <v>#DIV/0!</v>
      </c>
      <c r="AR644" s="3" t="e">
        <f>IF(DEGREES(ACOS(SIN(RADIANS(G644))*SIN(RADIANS(E652))+COS(RADIANS(G644))*COS(RADIANS(E652))*COS(RADIANS(AR642))))&gt;90,0,$F$4*$F$5/E651^2*(SIN(RADIANS(G644))*SIN(RADIANS(E652))+COS(RADIANS(G644))*COS(RADIANS(E652))*COS(RADIANS(AR642))))</f>
        <v>#DIV/0!</v>
      </c>
    </row>
    <row r="645" spans="2:44" ht="15.75" customHeight="1" x14ac:dyDescent="0.2">
      <c r="B645" s="3" t="s">
        <v>728</v>
      </c>
      <c r="E645" s="3">
        <f t="array" ref="E645">INDEX($D$1751:$AM$1751,0,MATCH(E644-IF(E644&lt;360,0,360),$D$1700:$AM$1700,0))+IF(E644&gt;350,360,0)</f>
        <v>260</v>
      </c>
      <c r="G645" s="3">
        <v>80</v>
      </c>
      <c r="I645" s="3">
        <f>IF(DEGREES(ACOS(SIN(RADIANS(G645))*SIN(RADIANS(E652))+COS(RADIANS(G645))*COS(RADIANS(E652))*COS(RADIANS(I642))))&gt;90,0,$F$4*$F$5/E651^2*(SIN(RADIANS(G645))*SIN(RADIANS(E652))+COS(RADIANS(G645))*COS(RADIANS(E652))*COS(RADIANS(I642))))</f>
        <v>0</v>
      </c>
      <c r="J645" s="3">
        <f>IF(DEGREES(ACOS(SIN(RADIANS(G645))*SIN(RADIANS(E652))+COS(RADIANS(G645))*COS(RADIANS(E652))*COS(RADIANS(J642))))&gt;90,0,$F$4*$F$5/E651^2*(SIN(RADIANS(G645))*SIN(RADIANS(E652))+COS(RADIANS(G645))*COS(RADIANS(E652))*COS(RADIANS(J642))))</f>
        <v>0</v>
      </c>
      <c r="K645" s="3">
        <f>IF(DEGREES(ACOS(SIN(RADIANS(G645))*SIN(RADIANS(E652))+COS(RADIANS(G645))*COS(RADIANS(E652))*COS(RADIANS(K642))))&gt;90,0,$F$4*$F$5/E651^2*(SIN(RADIANS(G645))*SIN(RADIANS(E652))+COS(RADIANS(G645))*COS(RADIANS(E652))*COS(RADIANS(K642))))</f>
        <v>0</v>
      </c>
      <c r="L645" s="3">
        <f>IF(DEGREES(ACOS(SIN(RADIANS(G645))*SIN(RADIANS(E652))+COS(RADIANS(G645))*COS(RADIANS(E652))*COS(RADIANS(L642))))&gt;90,0,$F$4*$F$5/E651^2*(SIN(RADIANS(G645))*SIN(RADIANS(E652))+COS(RADIANS(G645))*COS(RADIANS(E652))*COS(RADIANS(L642))))</f>
        <v>0</v>
      </c>
      <c r="M645" s="3">
        <f>IF(DEGREES(ACOS(SIN(RADIANS(G645))*SIN(RADIANS(E652))+COS(RADIANS(G645))*COS(RADIANS(E652))*COS(RADIANS(M642))))&gt;90,0,$F$4*$F$5/E651^2*(SIN(RADIANS(G645))*SIN(RADIANS(E652))+COS(RADIANS(G645))*COS(RADIANS(E652))*COS(RADIANS(M642))))</f>
        <v>0</v>
      </c>
      <c r="N645" s="3">
        <f>IF(DEGREES(ACOS(SIN(RADIANS(G645))*SIN(RADIANS(E652))+COS(RADIANS(G645))*COS(RADIANS(E652))*COS(RADIANS(N642))))&gt;90,0,$F$4*$F$5/E651^2*(SIN(RADIANS(G645))*SIN(RADIANS(E652))+COS(RADIANS(G645))*COS(RADIANS(E652))*COS(RADIANS(N642))))</f>
        <v>0</v>
      </c>
      <c r="O645" s="3">
        <f>IF(DEGREES(ACOS(SIN(RADIANS(G645))*SIN(RADIANS(E652))+COS(RADIANS(G645))*COS(RADIANS(E652))*COS(RADIANS(O642))))&gt;90,0,$F$4*$F$5/E651^2*(SIN(RADIANS(G645))*SIN(RADIANS(E652))+COS(RADIANS(G645))*COS(RADIANS(E652))*COS(RADIANS(O642))))</f>
        <v>0</v>
      </c>
      <c r="P645" s="3">
        <f>IF(DEGREES(ACOS(SIN(RADIANS(G645))*SIN(RADIANS(E652))+COS(RADIANS(G645))*COS(RADIANS(E652))*COS(RADIANS(P642))))&gt;90,0,$F$4*$F$5/E651^2*(SIN(RADIANS(G645))*SIN(RADIANS(E652))+COS(RADIANS(G645))*COS(RADIANS(E652))*COS(RADIANS(P642))))</f>
        <v>0</v>
      </c>
      <c r="Q645" s="3">
        <f>IF(DEGREES(ACOS(SIN(RADIANS(G645))*SIN(RADIANS(E652))+COS(RADIANS(G645))*COS(RADIANS(E652))*COS(RADIANS(Q642))))&gt;90,0,$F$4*$F$5/E651^2*(SIN(RADIANS(G645))*SIN(RADIANS(E652))+COS(RADIANS(G645))*COS(RADIANS(E652))*COS(RADIANS(Q642))))</f>
        <v>0</v>
      </c>
      <c r="R645" s="3" t="e">
        <f>IF(DEGREES(ACOS(SIN(RADIANS(G645))*SIN(RADIANS(E652))+COS(RADIANS(G645))*COS(RADIANS(E652))*COS(RADIANS(R642))))&gt;90,0,$F$4*$F$5/E651^2*(SIN(RADIANS(G645))*SIN(RADIANS(E652))+COS(RADIANS(G645))*COS(RADIANS(E652))*COS(RADIANS(R642))))</f>
        <v>#DIV/0!</v>
      </c>
      <c r="S645" s="3" t="e">
        <f>IF(DEGREES(ACOS(SIN(RADIANS(G645))*SIN(RADIANS(E652))+COS(RADIANS(G645))*COS(RADIANS(E652))*COS(RADIANS(S642))))&gt;90,0,$F$4*$F$5/E651^2*(SIN(RADIANS(G645))*SIN(RADIANS(E652))+COS(RADIANS(G645))*COS(RADIANS(E652))*COS(RADIANS(S642))))</f>
        <v>#DIV/0!</v>
      </c>
      <c r="T645" s="3" t="e">
        <f>IF(DEGREES(ACOS(SIN(RADIANS(G645))*SIN(RADIANS(E652))+COS(RADIANS(G645))*COS(RADIANS(E652))*COS(RADIANS(T642))))&gt;90,0,$F$4*$F$5/E651^2*(SIN(RADIANS(G645))*SIN(RADIANS(E652))+COS(RADIANS(G645))*COS(RADIANS(E652))*COS(RADIANS(T642))))</f>
        <v>#DIV/0!</v>
      </c>
      <c r="U645" s="3" t="e">
        <f>IF(DEGREES(ACOS(SIN(RADIANS(G645))*SIN(RADIANS(E652))+COS(RADIANS(G645))*COS(RADIANS(E652))*COS(RADIANS(U642))))&gt;90,0,$F$4*$F$5/E651^2*(SIN(RADIANS(G645))*SIN(RADIANS(E652))+COS(RADIANS(G645))*COS(RADIANS(E652))*COS(RADIANS(U642))))</f>
        <v>#DIV/0!</v>
      </c>
      <c r="V645" s="3" t="e">
        <f>IF(DEGREES(ACOS(SIN(RADIANS(G645))*SIN(RADIANS(E652))+COS(RADIANS(G645))*COS(RADIANS(E652))*COS(RADIANS(V642))))&gt;90,0,$F$4*$F$5/E651^2*(SIN(RADIANS(G645))*SIN(RADIANS(E652))+COS(RADIANS(G645))*COS(RADIANS(E652))*COS(RADIANS(V642))))</f>
        <v>#DIV/0!</v>
      </c>
      <c r="W645" s="3" t="e">
        <f>IF(DEGREES(ACOS(SIN(RADIANS(G645))*SIN(RADIANS(E652))+COS(RADIANS(G645))*COS(RADIANS(E652))*COS(RADIANS(W642))))&gt;90,0,$F$4*$F$5/E651^2*(SIN(RADIANS(G645))*SIN(RADIANS(E652))+COS(RADIANS(G645))*COS(RADIANS(E652))*COS(RADIANS(W642))))</f>
        <v>#DIV/0!</v>
      </c>
      <c r="X645" s="3" t="e">
        <f>IF(DEGREES(ACOS(SIN(RADIANS(G645))*SIN(RADIANS(E652))+COS(RADIANS(G645))*COS(RADIANS(E652))*COS(RADIANS(X642))))&gt;90,0,$F$4*$F$5/E651^2*(SIN(RADIANS(G645))*SIN(RADIANS(E652))+COS(RADIANS(G645))*COS(RADIANS(E652))*COS(RADIANS(X642))))</f>
        <v>#DIV/0!</v>
      </c>
      <c r="Y645" s="3" t="e">
        <f>IF(DEGREES(ACOS(SIN(RADIANS(G645))*SIN(RADIANS(E652))+COS(RADIANS(G645))*COS(RADIANS(E652))*COS(RADIANS(Y642))))&gt;90,0,$F$4*$F$5/E651^2*(SIN(RADIANS(G645))*SIN(RADIANS(E652))+COS(RADIANS(G645))*COS(RADIANS(E652))*COS(RADIANS(Y642))))</f>
        <v>#DIV/0!</v>
      </c>
      <c r="Z645" s="3" t="e">
        <f>IF(DEGREES(ACOS(SIN(RADIANS(G645))*SIN(RADIANS(E652))+COS(RADIANS(G645))*COS(RADIANS(E652))*COS(RADIANS(Z642))))&gt;90,0,$F$4*$F$5/E651^2*(SIN(RADIANS(G645))*SIN(RADIANS(E652))+COS(RADIANS(G645))*COS(RADIANS(E652))*COS(RADIANS(Z642))))</f>
        <v>#DIV/0!</v>
      </c>
      <c r="AA645" s="3" t="e">
        <f>IF(DEGREES(ACOS(SIN(RADIANS(G645))*SIN(RADIANS(E652))+COS(RADIANS(G645))*COS(RADIANS(E652))*COS(RADIANS(AA642))))&gt;90,0,$F$4*$F$5/E651^2*(SIN(RADIANS(G645))*SIN(RADIANS(E652))+COS(RADIANS(G645))*COS(RADIANS(E652))*COS(RADIANS(AA642))))</f>
        <v>#DIV/0!</v>
      </c>
      <c r="AB645" s="3" t="e">
        <f>IF(DEGREES(ACOS(SIN(RADIANS(G645))*SIN(RADIANS(E652))+COS(RADIANS(G645))*COS(RADIANS(E652))*COS(RADIANS(AB642))))&gt;90,0,$F$4*$F$5/E651^2*(SIN(RADIANS(G645))*SIN(RADIANS(E652))+COS(RADIANS(G645))*COS(RADIANS(E652))*COS(RADIANS(AB642))))</f>
        <v>#DIV/0!</v>
      </c>
      <c r="AC645" s="3" t="e">
        <f>IF(DEGREES(ACOS(SIN(RADIANS(G645))*SIN(RADIANS(E652))+COS(RADIANS(G645))*COS(RADIANS(E652))*COS(RADIANS(AC642))))&gt;90,0,$F$4*$F$5/E651^2*(SIN(RADIANS(G645))*SIN(RADIANS(E652))+COS(RADIANS(G645))*COS(RADIANS(E652))*COS(RADIANS(AC642))))</f>
        <v>#DIV/0!</v>
      </c>
      <c r="AD645" s="3" t="e">
        <f>IF(DEGREES(ACOS(SIN(RADIANS(G645))*SIN(RADIANS(E652))+COS(RADIANS(G645))*COS(RADIANS(E652))*COS(RADIANS(AD642))))&gt;90,0,$F$4*$F$5/E651^2*(SIN(RADIANS(G645))*SIN(RADIANS(E652))+COS(RADIANS(G645))*COS(RADIANS(E652))*COS(RADIANS(AD642))))</f>
        <v>#DIV/0!</v>
      </c>
      <c r="AE645" s="3" t="e">
        <f>IF(DEGREES(ACOS(SIN(RADIANS(G645))*SIN(RADIANS(E652))+COS(RADIANS(G645))*COS(RADIANS(E652))*COS(RADIANS(AE642))))&gt;90,0,$F$4*$F$5/E651^2*(SIN(RADIANS(G645))*SIN(RADIANS(E652))+COS(RADIANS(G645))*COS(RADIANS(E652))*COS(RADIANS(AE642))))</f>
        <v>#DIV/0!</v>
      </c>
      <c r="AF645" s="3" t="e">
        <f>IF(DEGREES(ACOS(SIN(RADIANS(G645))*SIN(RADIANS(E652))+COS(RADIANS(G645))*COS(RADIANS(E652))*COS(RADIANS(AF642))))&gt;90,0,$F$4*$F$5/E651^2*(SIN(RADIANS(G645))*SIN(RADIANS(E652))+COS(RADIANS(G645))*COS(RADIANS(E652))*COS(RADIANS(AF642))))</f>
        <v>#DIV/0!</v>
      </c>
      <c r="AG645" s="3" t="e">
        <f>IF(DEGREES(ACOS(SIN(RADIANS(G645))*SIN(RADIANS(E652))+COS(RADIANS(G645))*COS(RADIANS(E652))*COS(RADIANS(AG642))))&gt;90,0,$F$4*$F$5/E651^2*(SIN(RADIANS(G645))*SIN(RADIANS(E652))+COS(RADIANS(G645))*COS(RADIANS(E652))*COS(RADIANS(AG642))))</f>
        <v>#DIV/0!</v>
      </c>
      <c r="AH645" s="3" t="e">
        <f>IF(DEGREES(ACOS(SIN(RADIANS(G645))*SIN(RADIANS(E652))+COS(RADIANS(G645))*COS(RADIANS(E652))*COS(RADIANS(AH642))))&gt;90,0,$F$4*$F$5/E651^2*(SIN(RADIANS(G645))*SIN(RADIANS(E652))+COS(RADIANS(G645))*COS(RADIANS(E652))*COS(RADIANS(AH642))))</f>
        <v>#DIV/0!</v>
      </c>
      <c r="AI645" s="3" t="e">
        <f>IF(DEGREES(ACOS(SIN(RADIANS(G645))*SIN(RADIANS(E652))+COS(RADIANS(G645))*COS(RADIANS(E652))*COS(RADIANS(AI642))))&gt;90,0,$F$4*$F$5/E651^2*(SIN(RADIANS(G645))*SIN(RADIANS(E652))+COS(RADIANS(G645))*COS(RADIANS(E652))*COS(RADIANS(AI642))))</f>
        <v>#DIV/0!</v>
      </c>
      <c r="AJ645" s="3" t="e">
        <f>IF(DEGREES(ACOS(SIN(RADIANS(G645))*SIN(RADIANS(E652))+COS(RADIANS(G645))*COS(RADIANS(E652))*COS(RADIANS(AJ642))))&gt;90,0,$F$4*$F$5/E651^2*(SIN(RADIANS(G645))*SIN(RADIANS(E652))+COS(RADIANS(G645))*COS(RADIANS(E652))*COS(RADIANS(AJ642))))</f>
        <v>#DIV/0!</v>
      </c>
      <c r="AK645" s="3">
        <f>IF(DEGREES(ACOS(SIN(RADIANS(G645))*SIN(RADIANS(E652))+COS(RADIANS(G645))*COS(RADIANS(E652))*COS(RADIANS(AK642))))&gt;90,0,$F$4*$F$5/E651^2*(SIN(RADIANS(G645))*SIN(RADIANS(E652))+COS(RADIANS(G645))*COS(RADIANS(E652))*COS(RADIANS(AK642))))</f>
        <v>0</v>
      </c>
      <c r="AL645" s="3">
        <f>IF(DEGREES(ACOS(SIN(RADIANS(G645))*SIN(RADIANS(E652))+COS(RADIANS(G645))*COS(RADIANS(E652))*COS(RADIANS(AL642))))&gt;90,0,$F$4*$F$5/E651^2*(SIN(RADIANS(G645))*SIN(RADIANS(E652))+COS(RADIANS(G645))*COS(RADIANS(E652))*COS(RADIANS(AL642))))</f>
        <v>0</v>
      </c>
      <c r="AM645" s="3">
        <f>IF(DEGREES(ACOS(SIN(RADIANS(G645))*SIN(RADIANS(E652))+COS(RADIANS(G645))*COS(RADIANS(E652))*COS(RADIANS(AM642))))&gt;90,0,$F$4*$F$5/E651^2*(SIN(RADIANS(G645))*SIN(RADIANS(E652))+COS(RADIANS(G645))*COS(RADIANS(E652))*COS(RADIANS(AM642))))</f>
        <v>0</v>
      </c>
      <c r="AN645" s="3">
        <f>IF(DEGREES(ACOS(SIN(RADIANS(G645))*SIN(RADIANS(E652))+COS(RADIANS(G645))*COS(RADIANS(E652))*COS(RADIANS(AN642))))&gt;90,0,$F$4*$F$5/E651^2*(SIN(RADIANS(G645))*SIN(RADIANS(E652))+COS(RADIANS(G645))*COS(RADIANS(E652))*COS(RADIANS(AN642))))</f>
        <v>0</v>
      </c>
      <c r="AO645" s="3">
        <f>IF(DEGREES(ACOS(SIN(RADIANS(G645))*SIN(RADIANS(E652))+COS(RADIANS(G645))*COS(RADIANS(E652))*COS(RADIANS(AO642))))&gt;90,0,$F$4*$F$5/E651^2*(SIN(RADIANS(G645))*SIN(RADIANS(E652))+COS(RADIANS(G645))*COS(RADIANS(E652))*COS(RADIANS(AO642))))</f>
        <v>0</v>
      </c>
      <c r="AP645" s="3">
        <f>IF(DEGREES(ACOS(SIN(RADIANS(G645))*SIN(RADIANS(E652))+COS(RADIANS(G645))*COS(RADIANS(E652))*COS(RADIANS(AP642))))&gt;90,0,$F$4*$F$5/E651^2*(SIN(RADIANS(G645))*SIN(RADIANS(E652))+COS(RADIANS(G645))*COS(RADIANS(E652))*COS(RADIANS(AP642))))</f>
        <v>0</v>
      </c>
      <c r="AQ645" s="3">
        <f>IF(DEGREES(ACOS(SIN(RADIANS(G645))*SIN(RADIANS(E652))+COS(RADIANS(G645))*COS(RADIANS(E652))*COS(RADIANS(AQ642))))&gt;90,0,$F$4*$F$5/E651^2*(SIN(RADIANS(G645))*SIN(RADIANS(E652))+COS(RADIANS(G645))*COS(RADIANS(E652))*COS(RADIANS(AQ642))))</f>
        <v>0</v>
      </c>
      <c r="AR645" s="3">
        <f>IF(DEGREES(ACOS(SIN(RADIANS(G645))*SIN(RADIANS(E652))+COS(RADIANS(G645))*COS(RADIANS(E652))*COS(RADIANS(AR642))))&gt;90,0,$F$4*$F$5/E651^2*(SIN(RADIANS(G645))*SIN(RADIANS(E652))+COS(RADIANS(G645))*COS(RADIANS(E652))*COS(RADIANS(AR642))))</f>
        <v>0</v>
      </c>
    </row>
    <row r="646" spans="2:44" ht="15.75" customHeight="1" x14ac:dyDescent="0.2">
      <c r="B646" s="20" t="s">
        <v>784</v>
      </c>
      <c r="E646" s="3">
        <f>IF(E645-$F$13&lt;0,E645-$F$13+360,IF(E645-$F$13&gt;360,E645-$F$13-360,E645-$F$13))</f>
        <v>350</v>
      </c>
      <c r="G646" s="3">
        <v>70</v>
      </c>
      <c r="I646" s="3">
        <f>IF(DEGREES(ACOS(SIN(RADIANS(G646))*SIN(RADIANS(E652))+COS(RADIANS(G646))*COS(RADIANS(E652))*COS(RADIANS(I642))))&gt;90,0,$F$4*$F$5/E651^2*(SIN(RADIANS(G646))*SIN(RADIANS(E652))+COS(RADIANS(G646))*COS(RADIANS(E652))*COS(RADIANS(I642))))</f>
        <v>0</v>
      </c>
      <c r="J646" s="3">
        <f>IF(DEGREES(ACOS(SIN(RADIANS(G646))*SIN(RADIANS(E652))+COS(RADIANS(G646))*COS(RADIANS(E652))*COS(RADIANS(J642))))&gt;90,0,$F$4*$F$5/E651^2*(SIN(RADIANS(G646))*SIN(RADIANS(E652))+COS(RADIANS(G646))*COS(RADIANS(E652))*COS(RADIANS(J642))))</f>
        <v>0</v>
      </c>
      <c r="K646" s="3">
        <f>IF(DEGREES(ACOS(SIN(RADIANS(G646))*SIN(RADIANS(E652))+COS(RADIANS(G646))*COS(RADIANS(E652))*COS(RADIANS(K642))))&gt;90,0,$F$4*$F$5/E651^2*(SIN(RADIANS(G646))*SIN(RADIANS(E652))+COS(RADIANS(G646))*COS(RADIANS(E652))*COS(RADIANS(K642))))</f>
        <v>0</v>
      </c>
      <c r="L646" s="3">
        <f>IF(DEGREES(ACOS(SIN(RADIANS(G646))*SIN(RADIANS(E652))+COS(RADIANS(G646))*COS(RADIANS(E652))*COS(RADIANS(L642))))&gt;90,0,$F$4*$F$5/E651^2*(SIN(RADIANS(G646))*SIN(RADIANS(E652))+COS(RADIANS(G646))*COS(RADIANS(E652))*COS(RADIANS(L642))))</f>
        <v>0</v>
      </c>
      <c r="M646" s="3">
        <f>IF(DEGREES(ACOS(SIN(RADIANS(G646))*SIN(RADIANS(E652))+COS(RADIANS(G646))*COS(RADIANS(E652))*COS(RADIANS(M642))))&gt;90,0,$F$4*$F$5/E651^2*(SIN(RADIANS(G646))*SIN(RADIANS(E652))+COS(RADIANS(G646))*COS(RADIANS(E652))*COS(RADIANS(M642))))</f>
        <v>0</v>
      </c>
      <c r="N646" s="3">
        <f>IF(DEGREES(ACOS(SIN(RADIANS(G646))*SIN(RADIANS(E652))+COS(RADIANS(G646))*COS(RADIANS(E652))*COS(RADIANS(N642))))&gt;90,0,$F$4*$F$5/E651^2*(SIN(RADIANS(G646))*SIN(RADIANS(E652))+COS(RADIANS(G646))*COS(RADIANS(E652))*COS(RADIANS(N642))))</f>
        <v>0</v>
      </c>
      <c r="O646" s="3">
        <f>IF(DEGREES(ACOS(SIN(RADIANS(G646))*SIN(RADIANS(E652))+COS(RADIANS(G646))*COS(RADIANS(E652))*COS(RADIANS(O642))))&gt;90,0,$F$4*$F$5/E651^2*(SIN(RADIANS(G646))*SIN(RADIANS(E652))+COS(RADIANS(G646))*COS(RADIANS(E652))*COS(RADIANS(O642))))</f>
        <v>0</v>
      </c>
      <c r="P646" s="3">
        <f>IF(DEGREES(ACOS(SIN(RADIANS(G646))*SIN(RADIANS(E652))+COS(RADIANS(G646))*COS(RADIANS(E652))*COS(RADIANS(P642))))&gt;90,0,$F$4*$F$5/E651^2*(SIN(RADIANS(G646))*SIN(RADIANS(E652))+COS(RADIANS(G646))*COS(RADIANS(E652))*COS(RADIANS(P642))))</f>
        <v>0</v>
      </c>
      <c r="Q646" s="3">
        <f>IF(DEGREES(ACOS(SIN(RADIANS(G646))*SIN(RADIANS(E652))+COS(RADIANS(G646))*COS(RADIANS(E652))*COS(RADIANS(Q642))))&gt;90,0,$F$4*$F$5/E651^2*(SIN(RADIANS(G646))*SIN(RADIANS(E652))+COS(RADIANS(G646))*COS(RADIANS(E652))*COS(RADIANS(Q642))))</f>
        <v>0</v>
      </c>
      <c r="R646" s="3" t="e">
        <f>IF(DEGREES(ACOS(SIN(RADIANS(G646))*SIN(RADIANS(E652))+COS(RADIANS(G646))*COS(RADIANS(E652))*COS(RADIANS(R642))))&gt;90,0,$F$4*$F$5/E651^2*(SIN(RADIANS(G646))*SIN(RADIANS(E652))+COS(RADIANS(G646))*COS(RADIANS(E652))*COS(RADIANS(R642))))</f>
        <v>#DIV/0!</v>
      </c>
      <c r="S646" s="3" t="e">
        <f>IF(DEGREES(ACOS(SIN(RADIANS(G646))*SIN(RADIANS(E652))+COS(RADIANS(G646))*COS(RADIANS(E652))*COS(RADIANS(S642))))&gt;90,0,$F$4*$F$5/E651^2*(SIN(RADIANS(G646))*SIN(RADIANS(E652))+COS(RADIANS(G646))*COS(RADIANS(E652))*COS(RADIANS(S642))))</f>
        <v>#DIV/0!</v>
      </c>
      <c r="T646" s="3" t="e">
        <f>IF(DEGREES(ACOS(SIN(RADIANS(G646))*SIN(RADIANS(E652))+COS(RADIANS(G646))*COS(RADIANS(E652))*COS(RADIANS(T642))))&gt;90,0,$F$4*$F$5/E651^2*(SIN(RADIANS(G646))*SIN(RADIANS(E652))+COS(RADIANS(G646))*COS(RADIANS(E652))*COS(RADIANS(T642))))</f>
        <v>#DIV/0!</v>
      </c>
      <c r="U646" s="3" t="e">
        <f>IF(DEGREES(ACOS(SIN(RADIANS(G646))*SIN(RADIANS(E652))+COS(RADIANS(G646))*COS(RADIANS(E652))*COS(RADIANS(U642))))&gt;90,0,$F$4*$F$5/E651^2*(SIN(RADIANS(G646))*SIN(RADIANS(E652))+COS(RADIANS(G646))*COS(RADIANS(E652))*COS(RADIANS(U642))))</f>
        <v>#DIV/0!</v>
      </c>
      <c r="V646" s="3" t="e">
        <f>IF(DEGREES(ACOS(SIN(RADIANS(G646))*SIN(RADIANS(E652))+COS(RADIANS(G646))*COS(RADIANS(E652))*COS(RADIANS(V642))))&gt;90,0,$F$4*$F$5/E651^2*(SIN(RADIANS(G646))*SIN(RADIANS(E652))+COS(RADIANS(G646))*COS(RADIANS(E652))*COS(RADIANS(V642))))</f>
        <v>#DIV/0!</v>
      </c>
      <c r="W646" s="3" t="e">
        <f>IF(DEGREES(ACOS(SIN(RADIANS(G646))*SIN(RADIANS(E652))+COS(RADIANS(G646))*COS(RADIANS(E652))*COS(RADIANS(W642))))&gt;90,0,$F$4*$F$5/E651^2*(SIN(RADIANS(G646))*SIN(RADIANS(E652))+COS(RADIANS(G646))*COS(RADIANS(E652))*COS(RADIANS(W642))))</f>
        <v>#DIV/0!</v>
      </c>
      <c r="X646" s="3" t="e">
        <f>IF(DEGREES(ACOS(SIN(RADIANS(G646))*SIN(RADIANS(E652))+COS(RADIANS(G646))*COS(RADIANS(E652))*COS(RADIANS(X642))))&gt;90,0,$F$4*$F$5/E651^2*(SIN(RADIANS(G646))*SIN(RADIANS(E652))+COS(RADIANS(G646))*COS(RADIANS(E652))*COS(RADIANS(X642))))</f>
        <v>#DIV/0!</v>
      </c>
      <c r="Y646" s="3" t="e">
        <f>IF(DEGREES(ACOS(SIN(RADIANS(G646))*SIN(RADIANS(E652))+COS(RADIANS(G646))*COS(RADIANS(E652))*COS(RADIANS(Y642))))&gt;90,0,$F$4*$F$5/E651^2*(SIN(RADIANS(G646))*SIN(RADIANS(E652))+COS(RADIANS(G646))*COS(RADIANS(E652))*COS(RADIANS(Y642))))</f>
        <v>#DIV/0!</v>
      </c>
      <c r="Z646" s="3" t="e">
        <f>IF(DEGREES(ACOS(SIN(RADIANS(G646))*SIN(RADIANS(E652))+COS(RADIANS(G646))*COS(RADIANS(E652))*COS(RADIANS(Z642))))&gt;90,0,$F$4*$F$5/E651^2*(SIN(RADIANS(G646))*SIN(RADIANS(E652))+COS(RADIANS(G646))*COS(RADIANS(E652))*COS(RADIANS(Z642))))</f>
        <v>#DIV/0!</v>
      </c>
      <c r="AA646" s="3" t="e">
        <f>IF(DEGREES(ACOS(SIN(RADIANS(G646))*SIN(RADIANS(E652))+COS(RADIANS(G646))*COS(RADIANS(E652))*COS(RADIANS(AA642))))&gt;90,0,$F$4*$F$5/E651^2*(SIN(RADIANS(G646))*SIN(RADIANS(E652))+COS(RADIANS(G646))*COS(RADIANS(E652))*COS(RADIANS(AA642))))</f>
        <v>#DIV/0!</v>
      </c>
      <c r="AB646" s="3" t="e">
        <f>IF(DEGREES(ACOS(SIN(RADIANS(G646))*SIN(RADIANS(E652))+COS(RADIANS(G646))*COS(RADIANS(E652))*COS(RADIANS(AB642))))&gt;90,0,$F$4*$F$5/E651^2*(SIN(RADIANS(G646))*SIN(RADIANS(E652))+COS(RADIANS(G646))*COS(RADIANS(E652))*COS(RADIANS(AB642))))</f>
        <v>#DIV/0!</v>
      </c>
      <c r="AC646" s="3" t="e">
        <f>IF(DEGREES(ACOS(SIN(RADIANS(G646))*SIN(RADIANS(E652))+COS(RADIANS(G646))*COS(RADIANS(E652))*COS(RADIANS(AC642))))&gt;90,0,$F$4*$F$5/E651^2*(SIN(RADIANS(G646))*SIN(RADIANS(E652))+COS(RADIANS(G646))*COS(RADIANS(E652))*COS(RADIANS(AC642))))</f>
        <v>#DIV/0!</v>
      </c>
      <c r="AD646" s="3" t="e">
        <f>IF(DEGREES(ACOS(SIN(RADIANS(G646))*SIN(RADIANS(E652))+COS(RADIANS(G646))*COS(RADIANS(E652))*COS(RADIANS(AD642))))&gt;90,0,$F$4*$F$5/E651^2*(SIN(RADIANS(G646))*SIN(RADIANS(E652))+COS(RADIANS(G646))*COS(RADIANS(E652))*COS(RADIANS(AD642))))</f>
        <v>#DIV/0!</v>
      </c>
      <c r="AE646" s="3" t="e">
        <f>IF(DEGREES(ACOS(SIN(RADIANS(G646))*SIN(RADIANS(E652))+COS(RADIANS(G646))*COS(RADIANS(E652))*COS(RADIANS(AE642))))&gt;90,0,$F$4*$F$5/E651^2*(SIN(RADIANS(G646))*SIN(RADIANS(E652))+COS(RADIANS(G646))*COS(RADIANS(E652))*COS(RADIANS(AE642))))</f>
        <v>#DIV/0!</v>
      </c>
      <c r="AF646" s="3" t="e">
        <f>IF(DEGREES(ACOS(SIN(RADIANS(G646))*SIN(RADIANS(E652))+COS(RADIANS(G646))*COS(RADIANS(E652))*COS(RADIANS(AF642))))&gt;90,0,$F$4*$F$5/E651^2*(SIN(RADIANS(G646))*SIN(RADIANS(E652))+COS(RADIANS(G646))*COS(RADIANS(E652))*COS(RADIANS(AF642))))</f>
        <v>#DIV/0!</v>
      </c>
      <c r="AG646" s="3" t="e">
        <f>IF(DEGREES(ACOS(SIN(RADIANS(G646))*SIN(RADIANS(E652))+COS(RADIANS(G646))*COS(RADIANS(E652))*COS(RADIANS(AG642))))&gt;90,0,$F$4*$F$5/E651^2*(SIN(RADIANS(G646))*SIN(RADIANS(E652))+COS(RADIANS(G646))*COS(RADIANS(E652))*COS(RADIANS(AG642))))</f>
        <v>#DIV/0!</v>
      </c>
      <c r="AH646" s="3" t="e">
        <f>IF(DEGREES(ACOS(SIN(RADIANS(G646))*SIN(RADIANS(E652))+COS(RADIANS(G646))*COS(RADIANS(E652))*COS(RADIANS(AH642))))&gt;90,0,$F$4*$F$5/E651^2*(SIN(RADIANS(G646))*SIN(RADIANS(E652))+COS(RADIANS(G646))*COS(RADIANS(E652))*COS(RADIANS(AH642))))</f>
        <v>#DIV/0!</v>
      </c>
      <c r="AI646" s="3" t="e">
        <f>IF(DEGREES(ACOS(SIN(RADIANS(G646))*SIN(RADIANS(E652))+COS(RADIANS(G646))*COS(RADIANS(E652))*COS(RADIANS(AI642))))&gt;90,0,$F$4*$F$5/E651^2*(SIN(RADIANS(G646))*SIN(RADIANS(E652))+COS(RADIANS(G646))*COS(RADIANS(E652))*COS(RADIANS(AI642))))</f>
        <v>#DIV/0!</v>
      </c>
      <c r="AJ646" s="3" t="e">
        <f>IF(DEGREES(ACOS(SIN(RADIANS(G646))*SIN(RADIANS(E652))+COS(RADIANS(G646))*COS(RADIANS(E652))*COS(RADIANS(AJ642))))&gt;90,0,$F$4*$F$5/E651^2*(SIN(RADIANS(G646))*SIN(RADIANS(E652))+COS(RADIANS(G646))*COS(RADIANS(E652))*COS(RADIANS(AJ642))))</f>
        <v>#DIV/0!</v>
      </c>
      <c r="AK646" s="3">
        <f>IF(DEGREES(ACOS(SIN(RADIANS(G646))*SIN(RADIANS(E652))+COS(RADIANS(G646))*COS(RADIANS(E652))*COS(RADIANS(AK642))))&gt;90,0,$F$4*$F$5/E651^2*(SIN(RADIANS(G646))*SIN(RADIANS(E652))+COS(RADIANS(G646))*COS(RADIANS(E652))*COS(RADIANS(AK642))))</f>
        <v>0</v>
      </c>
      <c r="AL646" s="3">
        <f>IF(DEGREES(ACOS(SIN(RADIANS(G646))*SIN(RADIANS(E652))+COS(RADIANS(G646))*COS(RADIANS(E652))*COS(RADIANS(AL642))))&gt;90,0,$F$4*$F$5/E651^2*(SIN(RADIANS(G646))*SIN(RADIANS(E652))+COS(RADIANS(G646))*COS(RADIANS(E652))*COS(RADIANS(AL642))))</f>
        <v>0</v>
      </c>
      <c r="AM646" s="3">
        <f>IF(DEGREES(ACOS(SIN(RADIANS(G646))*SIN(RADIANS(E652))+COS(RADIANS(G646))*COS(RADIANS(E652))*COS(RADIANS(AM642))))&gt;90,0,$F$4*$F$5/E651^2*(SIN(RADIANS(G646))*SIN(RADIANS(E652))+COS(RADIANS(G646))*COS(RADIANS(E652))*COS(RADIANS(AM642))))</f>
        <v>0</v>
      </c>
      <c r="AN646" s="3">
        <f>IF(DEGREES(ACOS(SIN(RADIANS(G646))*SIN(RADIANS(E652))+COS(RADIANS(G646))*COS(RADIANS(E652))*COS(RADIANS(AN642))))&gt;90,0,$F$4*$F$5/E651^2*(SIN(RADIANS(G646))*SIN(RADIANS(E652))+COS(RADIANS(G646))*COS(RADIANS(E652))*COS(RADIANS(AN642))))</f>
        <v>0</v>
      </c>
      <c r="AO646" s="3">
        <f>IF(DEGREES(ACOS(SIN(RADIANS(G646))*SIN(RADIANS(E652))+COS(RADIANS(G646))*COS(RADIANS(E652))*COS(RADIANS(AO642))))&gt;90,0,$F$4*$F$5/E651^2*(SIN(RADIANS(G646))*SIN(RADIANS(E652))+COS(RADIANS(G646))*COS(RADIANS(E652))*COS(RADIANS(AO642))))</f>
        <v>0</v>
      </c>
      <c r="AP646" s="3">
        <f>IF(DEGREES(ACOS(SIN(RADIANS(G646))*SIN(RADIANS(E652))+COS(RADIANS(G646))*COS(RADIANS(E652))*COS(RADIANS(AP642))))&gt;90,0,$F$4*$F$5/E651^2*(SIN(RADIANS(G646))*SIN(RADIANS(E652))+COS(RADIANS(G646))*COS(RADIANS(E652))*COS(RADIANS(AP642))))</f>
        <v>0</v>
      </c>
      <c r="AQ646" s="3">
        <f>IF(DEGREES(ACOS(SIN(RADIANS(G646))*SIN(RADIANS(E652))+COS(RADIANS(G646))*COS(RADIANS(E652))*COS(RADIANS(AQ642))))&gt;90,0,$F$4*$F$5/E651^2*(SIN(RADIANS(G646))*SIN(RADIANS(E652))+COS(RADIANS(G646))*COS(RADIANS(E652))*COS(RADIANS(AQ642))))</f>
        <v>0</v>
      </c>
      <c r="AR646" s="3">
        <f>IF(DEGREES(ACOS(SIN(RADIANS(G646))*SIN(RADIANS(E652))+COS(RADIANS(G646))*COS(RADIANS(E652))*COS(RADIANS(AR642))))&gt;90,0,$F$4*$F$5/E651^2*(SIN(RADIANS(G646))*SIN(RADIANS(E652))+COS(RADIANS(G646))*COS(RADIANS(E652))*COS(RADIANS(AR642))))</f>
        <v>0</v>
      </c>
    </row>
    <row r="647" spans="2:44" ht="15.75" customHeight="1" x14ac:dyDescent="0.2">
      <c r="B647" s="20" t="s">
        <v>729</v>
      </c>
      <c r="E647" s="3">
        <f>IF(E644&lt;360,E644/360,(E644-360)/360)</f>
        <v>0.72222222222222221</v>
      </c>
      <c r="G647" s="3">
        <v>60</v>
      </c>
      <c r="I647" s="3">
        <f>IF(DEGREES(ACOS(SIN(RADIANS(G647))*SIN(RADIANS(E652))+COS(RADIANS(G647))*COS(RADIANS(E652))*COS(RADIANS(I642))))&gt;90,0,$F$4*$F$5/E651^2*(SIN(RADIANS(G647))*SIN(RADIANS(E652))+COS(RADIANS(G647))*COS(RADIANS(E652))*COS(RADIANS(I642))))</f>
        <v>0</v>
      </c>
      <c r="J647" s="3">
        <f>IF(DEGREES(ACOS(SIN(RADIANS(G647))*SIN(RADIANS(E652))+COS(RADIANS(G647))*COS(RADIANS(E652))*COS(RADIANS(J642))))&gt;90,0,$F$4*$F$5/E651^2*(SIN(RADIANS(G647))*SIN(RADIANS(E652))+COS(RADIANS(G647))*COS(RADIANS(E652))*COS(RADIANS(J642))))</f>
        <v>0</v>
      </c>
      <c r="K647" s="3">
        <f>IF(DEGREES(ACOS(SIN(RADIANS(G647))*SIN(RADIANS(E652))+COS(RADIANS(G647))*COS(RADIANS(E652))*COS(RADIANS(K642))))&gt;90,0,$F$4*$F$5/E651^2*(SIN(RADIANS(G647))*SIN(RADIANS(E652))+COS(RADIANS(G647))*COS(RADIANS(E652))*COS(RADIANS(K642))))</f>
        <v>0</v>
      </c>
      <c r="L647" s="3">
        <f>IF(DEGREES(ACOS(SIN(RADIANS(G647))*SIN(RADIANS(E652))+COS(RADIANS(G647))*COS(RADIANS(E652))*COS(RADIANS(L642))))&gt;90,0,$F$4*$F$5/E651^2*(SIN(RADIANS(G647))*SIN(RADIANS(E652))+COS(RADIANS(G647))*COS(RADIANS(E652))*COS(RADIANS(L642))))</f>
        <v>0</v>
      </c>
      <c r="M647" s="3">
        <f>IF(DEGREES(ACOS(SIN(RADIANS(G647))*SIN(RADIANS(E652))+COS(RADIANS(G647))*COS(RADIANS(E652))*COS(RADIANS(M642))))&gt;90,0,$F$4*$F$5/E651^2*(SIN(RADIANS(G647))*SIN(RADIANS(E652))+COS(RADIANS(G647))*COS(RADIANS(E652))*COS(RADIANS(M642))))</f>
        <v>0</v>
      </c>
      <c r="N647" s="3">
        <f>IF(DEGREES(ACOS(SIN(RADIANS(G647))*SIN(RADIANS(E652))+COS(RADIANS(G647))*COS(RADIANS(E652))*COS(RADIANS(N642))))&gt;90,0,$F$4*$F$5/E651^2*(SIN(RADIANS(G647))*SIN(RADIANS(E652))+COS(RADIANS(G647))*COS(RADIANS(E652))*COS(RADIANS(N642))))</f>
        <v>0</v>
      </c>
      <c r="O647" s="3">
        <f>IF(DEGREES(ACOS(SIN(RADIANS(G647))*SIN(RADIANS(E652))+COS(RADIANS(G647))*COS(RADIANS(E652))*COS(RADIANS(O642))))&gt;90,0,$F$4*$F$5/E651^2*(SIN(RADIANS(G647))*SIN(RADIANS(E652))+COS(RADIANS(G647))*COS(RADIANS(E652))*COS(RADIANS(O642))))</f>
        <v>0</v>
      </c>
      <c r="P647" s="3">
        <f>IF(DEGREES(ACOS(SIN(RADIANS(G647))*SIN(RADIANS(E652))+COS(RADIANS(G647))*COS(RADIANS(E652))*COS(RADIANS(P642))))&gt;90,0,$F$4*$F$5/E651^2*(SIN(RADIANS(G647))*SIN(RADIANS(E652))+COS(RADIANS(G647))*COS(RADIANS(E652))*COS(RADIANS(P642))))</f>
        <v>0</v>
      </c>
      <c r="Q647" s="3">
        <f>IF(DEGREES(ACOS(SIN(RADIANS(G647))*SIN(RADIANS(E652))+COS(RADIANS(G647))*COS(RADIANS(E652))*COS(RADIANS(Q642))))&gt;90,0,$F$4*$F$5/E651^2*(SIN(RADIANS(G647))*SIN(RADIANS(E652))+COS(RADIANS(G647))*COS(RADIANS(E652))*COS(RADIANS(Q642))))</f>
        <v>0</v>
      </c>
      <c r="R647" s="3" t="e">
        <f>IF(DEGREES(ACOS(SIN(RADIANS(G647))*SIN(RADIANS(E652))+COS(RADIANS(G647))*COS(RADIANS(E652))*COS(RADIANS(R642))))&gt;90,0,$F$4*$F$5/E651^2*(SIN(RADIANS(G647))*SIN(RADIANS(E652))+COS(RADIANS(G647))*COS(RADIANS(E652))*COS(RADIANS(R642))))</f>
        <v>#DIV/0!</v>
      </c>
      <c r="S647" s="3" t="e">
        <f>IF(DEGREES(ACOS(SIN(RADIANS(G647))*SIN(RADIANS(E652))+COS(RADIANS(G647))*COS(RADIANS(E652))*COS(RADIANS(S642))))&gt;90,0,$F$4*$F$5/E651^2*(SIN(RADIANS(G647))*SIN(RADIANS(E652))+COS(RADIANS(G647))*COS(RADIANS(E652))*COS(RADIANS(S642))))</f>
        <v>#DIV/0!</v>
      </c>
      <c r="T647" s="3" t="e">
        <f>IF(DEGREES(ACOS(SIN(RADIANS(G647))*SIN(RADIANS(E652))+COS(RADIANS(G647))*COS(RADIANS(E652))*COS(RADIANS(T642))))&gt;90,0,$F$4*$F$5/E651^2*(SIN(RADIANS(G647))*SIN(RADIANS(E652))+COS(RADIANS(G647))*COS(RADIANS(E652))*COS(RADIANS(T642))))</f>
        <v>#DIV/0!</v>
      </c>
      <c r="U647" s="3" t="e">
        <f>IF(DEGREES(ACOS(SIN(RADIANS(G647))*SIN(RADIANS(E652))+COS(RADIANS(G647))*COS(RADIANS(E652))*COS(RADIANS(U642))))&gt;90,0,$F$4*$F$5/E651^2*(SIN(RADIANS(G647))*SIN(RADIANS(E652))+COS(RADIANS(G647))*COS(RADIANS(E652))*COS(RADIANS(U642))))</f>
        <v>#DIV/0!</v>
      </c>
      <c r="V647" s="3" t="e">
        <f>IF(DEGREES(ACOS(SIN(RADIANS(G647))*SIN(RADIANS(E652))+COS(RADIANS(G647))*COS(RADIANS(E652))*COS(RADIANS(V642))))&gt;90,0,$F$4*$F$5/E651^2*(SIN(RADIANS(G647))*SIN(RADIANS(E652))+COS(RADIANS(G647))*COS(RADIANS(E652))*COS(RADIANS(V642))))</f>
        <v>#DIV/0!</v>
      </c>
      <c r="W647" s="3" t="e">
        <f>IF(DEGREES(ACOS(SIN(RADIANS(G647))*SIN(RADIANS(E652))+COS(RADIANS(G647))*COS(RADIANS(E652))*COS(RADIANS(W642))))&gt;90,0,$F$4*$F$5/E651^2*(SIN(RADIANS(G647))*SIN(RADIANS(E652))+COS(RADIANS(G647))*COS(RADIANS(E652))*COS(RADIANS(W642))))</f>
        <v>#DIV/0!</v>
      </c>
      <c r="X647" s="3" t="e">
        <f>IF(DEGREES(ACOS(SIN(RADIANS(G647))*SIN(RADIANS(E652))+COS(RADIANS(G647))*COS(RADIANS(E652))*COS(RADIANS(X642))))&gt;90,0,$F$4*$F$5/E651^2*(SIN(RADIANS(G647))*SIN(RADIANS(E652))+COS(RADIANS(G647))*COS(RADIANS(E652))*COS(RADIANS(X642))))</f>
        <v>#DIV/0!</v>
      </c>
      <c r="Y647" s="3" t="e">
        <f>IF(DEGREES(ACOS(SIN(RADIANS(G647))*SIN(RADIANS(E652))+COS(RADIANS(G647))*COS(RADIANS(E652))*COS(RADIANS(Y642))))&gt;90,0,$F$4*$F$5/E651^2*(SIN(RADIANS(G647))*SIN(RADIANS(E652))+COS(RADIANS(G647))*COS(RADIANS(E652))*COS(RADIANS(Y642))))</f>
        <v>#DIV/0!</v>
      </c>
      <c r="Z647" s="3" t="e">
        <f>IF(DEGREES(ACOS(SIN(RADIANS(G647))*SIN(RADIANS(E652))+COS(RADIANS(G647))*COS(RADIANS(E652))*COS(RADIANS(Z642))))&gt;90,0,$F$4*$F$5/E651^2*(SIN(RADIANS(G647))*SIN(RADIANS(E652))+COS(RADIANS(G647))*COS(RADIANS(E652))*COS(RADIANS(Z642))))</f>
        <v>#DIV/0!</v>
      </c>
      <c r="AA647" s="3" t="e">
        <f>IF(DEGREES(ACOS(SIN(RADIANS(G647))*SIN(RADIANS(E652))+COS(RADIANS(G647))*COS(RADIANS(E652))*COS(RADIANS(AA642))))&gt;90,0,$F$4*$F$5/E651^2*(SIN(RADIANS(G647))*SIN(RADIANS(E652))+COS(RADIANS(G647))*COS(RADIANS(E652))*COS(RADIANS(AA642))))</f>
        <v>#DIV/0!</v>
      </c>
      <c r="AB647" s="3" t="e">
        <f>IF(DEGREES(ACOS(SIN(RADIANS(G647))*SIN(RADIANS(E652))+COS(RADIANS(G647))*COS(RADIANS(E652))*COS(RADIANS(AB642))))&gt;90,0,$F$4*$F$5/E651^2*(SIN(RADIANS(G647))*SIN(RADIANS(E652))+COS(RADIANS(G647))*COS(RADIANS(E652))*COS(RADIANS(AB642))))</f>
        <v>#DIV/0!</v>
      </c>
      <c r="AC647" s="3" t="e">
        <f>IF(DEGREES(ACOS(SIN(RADIANS(G647))*SIN(RADIANS(E652))+COS(RADIANS(G647))*COS(RADIANS(E652))*COS(RADIANS(AC642))))&gt;90,0,$F$4*$F$5/E651^2*(SIN(RADIANS(G647))*SIN(RADIANS(E652))+COS(RADIANS(G647))*COS(RADIANS(E652))*COS(RADIANS(AC642))))</f>
        <v>#DIV/0!</v>
      </c>
      <c r="AD647" s="3" t="e">
        <f>IF(DEGREES(ACOS(SIN(RADIANS(G647))*SIN(RADIANS(E652))+COS(RADIANS(G647))*COS(RADIANS(E652))*COS(RADIANS(AD642))))&gt;90,0,$F$4*$F$5/E651^2*(SIN(RADIANS(G647))*SIN(RADIANS(E652))+COS(RADIANS(G647))*COS(RADIANS(E652))*COS(RADIANS(AD642))))</f>
        <v>#DIV/0!</v>
      </c>
      <c r="AE647" s="3" t="e">
        <f>IF(DEGREES(ACOS(SIN(RADIANS(G647))*SIN(RADIANS(E652))+COS(RADIANS(G647))*COS(RADIANS(E652))*COS(RADIANS(AE642))))&gt;90,0,$F$4*$F$5/E651^2*(SIN(RADIANS(G647))*SIN(RADIANS(E652))+COS(RADIANS(G647))*COS(RADIANS(E652))*COS(RADIANS(AE642))))</f>
        <v>#DIV/0!</v>
      </c>
      <c r="AF647" s="3" t="e">
        <f>IF(DEGREES(ACOS(SIN(RADIANS(G647))*SIN(RADIANS(E652))+COS(RADIANS(G647))*COS(RADIANS(E652))*COS(RADIANS(AF642))))&gt;90,0,$F$4*$F$5/E651^2*(SIN(RADIANS(G647))*SIN(RADIANS(E652))+COS(RADIANS(G647))*COS(RADIANS(E652))*COS(RADIANS(AF642))))</f>
        <v>#DIV/0!</v>
      </c>
      <c r="AG647" s="3" t="e">
        <f>IF(DEGREES(ACOS(SIN(RADIANS(G647))*SIN(RADIANS(E652))+COS(RADIANS(G647))*COS(RADIANS(E652))*COS(RADIANS(AG642))))&gt;90,0,$F$4*$F$5/E651^2*(SIN(RADIANS(G647))*SIN(RADIANS(E652))+COS(RADIANS(G647))*COS(RADIANS(E652))*COS(RADIANS(AG642))))</f>
        <v>#DIV/0!</v>
      </c>
      <c r="AH647" s="3" t="e">
        <f>IF(DEGREES(ACOS(SIN(RADIANS(G647))*SIN(RADIANS(E652))+COS(RADIANS(G647))*COS(RADIANS(E652))*COS(RADIANS(AH642))))&gt;90,0,$F$4*$F$5/E651^2*(SIN(RADIANS(G647))*SIN(RADIANS(E652))+COS(RADIANS(G647))*COS(RADIANS(E652))*COS(RADIANS(AH642))))</f>
        <v>#DIV/0!</v>
      </c>
      <c r="AI647" s="3" t="e">
        <f>IF(DEGREES(ACOS(SIN(RADIANS(G647))*SIN(RADIANS(E652))+COS(RADIANS(G647))*COS(RADIANS(E652))*COS(RADIANS(AI642))))&gt;90,0,$F$4*$F$5/E651^2*(SIN(RADIANS(G647))*SIN(RADIANS(E652))+COS(RADIANS(G647))*COS(RADIANS(E652))*COS(RADIANS(AI642))))</f>
        <v>#DIV/0!</v>
      </c>
      <c r="AJ647" s="3" t="e">
        <f>IF(DEGREES(ACOS(SIN(RADIANS(G647))*SIN(RADIANS(E652))+COS(RADIANS(G647))*COS(RADIANS(E652))*COS(RADIANS(AJ642))))&gt;90,0,$F$4*$F$5/E651^2*(SIN(RADIANS(G647))*SIN(RADIANS(E652))+COS(RADIANS(G647))*COS(RADIANS(E652))*COS(RADIANS(AJ642))))</f>
        <v>#DIV/0!</v>
      </c>
      <c r="AK647" s="3">
        <f>IF(DEGREES(ACOS(SIN(RADIANS(G647))*SIN(RADIANS(E652))+COS(RADIANS(G647))*COS(RADIANS(E652))*COS(RADIANS(AK642))))&gt;90,0,$F$4*$F$5/E651^2*(SIN(RADIANS(G647))*SIN(RADIANS(E652))+COS(RADIANS(G647))*COS(RADIANS(E652))*COS(RADIANS(AK642))))</f>
        <v>0</v>
      </c>
      <c r="AL647" s="3">
        <f>IF(DEGREES(ACOS(SIN(RADIANS(G647))*SIN(RADIANS(E652))+COS(RADIANS(G647))*COS(RADIANS(E652))*COS(RADIANS(AL642))))&gt;90,0,$F$4*$F$5/E651^2*(SIN(RADIANS(G647))*SIN(RADIANS(E652))+COS(RADIANS(G647))*COS(RADIANS(E652))*COS(RADIANS(AL642))))</f>
        <v>0</v>
      </c>
      <c r="AM647" s="3">
        <f>IF(DEGREES(ACOS(SIN(RADIANS(G647))*SIN(RADIANS(E652))+COS(RADIANS(G647))*COS(RADIANS(E652))*COS(RADIANS(AM642))))&gt;90,0,$F$4*$F$5/E651^2*(SIN(RADIANS(G647))*SIN(RADIANS(E652))+COS(RADIANS(G647))*COS(RADIANS(E652))*COS(RADIANS(AM642))))</f>
        <v>0</v>
      </c>
      <c r="AN647" s="3">
        <f>IF(DEGREES(ACOS(SIN(RADIANS(G647))*SIN(RADIANS(E652))+COS(RADIANS(G647))*COS(RADIANS(E652))*COS(RADIANS(AN642))))&gt;90,0,$F$4*$F$5/E651^2*(SIN(RADIANS(G647))*SIN(RADIANS(E652))+COS(RADIANS(G647))*COS(RADIANS(E652))*COS(RADIANS(AN642))))</f>
        <v>0</v>
      </c>
      <c r="AO647" s="3">
        <f>IF(DEGREES(ACOS(SIN(RADIANS(G647))*SIN(RADIANS(E652))+COS(RADIANS(G647))*COS(RADIANS(E652))*COS(RADIANS(AO642))))&gt;90,0,$F$4*$F$5/E651^2*(SIN(RADIANS(G647))*SIN(RADIANS(E652))+COS(RADIANS(G647))*COS(RADIANS(E652))*COS(RADIANS(AO642))))</f>
        <v>0</v>
      </c>
      <c r="AP647" s="3">
        <f>IF(DEGREES(ACOS(SIN(RADIANS(G647))*SIN(RADIANS(E652))+COS(RADIANS(G647))*COS(RADIANS(E652))*COS(RADIANS(AP642))))&gt;90,0,$F$4*$F$5/E651^2*(SIN(RADIANS(G647))*SIN(RADIANS(E652))+COS(RADIANS(G647))*COS(RADIANS(E652))*COS(RADIANS(AP642))))</f>
        <v>0</v>
      </c>
      <c r="AQ647" s="3">
        <f>IF(DEGREES(ACOS(SIN(RADIANS(G647))*SIN(RADIANS(E652))+COS(RADIANS(G647))*COS(RADIANS(E652))*COS(RADIANS(AQ642))))&gt;90,0,$F$4*$F$5/E651^2*(SIN(RADIANS(G647))*SIN(RADIANS(E652))+COS(RADIANS(G647))*COS(RADIANS(E652))*COS(RADIANS(AQ642))))</f>
        <v>0</v>
      </c>
      <c r="AR647" s="3">
        <f>IF(DEGREES(ACOS(SIN(RADIANS(G647))*SIN(RADIANS(E652))+COS(RADIANS(G647))*COS(RADIANS(E652))*COS(RADIANS(AR642))))&gt;90,0,$F$4*$F$5/E651^2*(SIN(RADIANS(G647))*SIN(RADIANS(E652))+COS(RADIANS(G647))*COS(RADIANS(E652))*COS(RADIANS(AR642))))</f>
        <v>0</v>
      </c>
    </row>
    <row r="648" spans="2:44" ht="15.75" customHeight="1" x14ac:dyDescent="0.2">
      <c r="B648" s="20" t="s">
        <v>785</v>
      </c>
      <c r="E648" s="3">
        <f>E647*$F$11</f>
        <v>0</v>
      </c>
      <c r="G648" s="3">
        <v>50</v>
      </c>
      <c r="I648" s="3">
        <f>IF(DEGREES(ACOS(SIN(RADIANS(G648))*SIN(RADIANS(E652))+COS(RADIANS(G648))*COS(RADIANS(E652))*COS(RADIANS(I642))))&gt;90,0,$F$4*$F$5/E651^2*(SIN(RADIANS(G648))*SIN(RADIANS(E652))+COS(RADIANS(G648))*COS(RADIANS(E652))*COS(RADIANS(I642))))</f>
        <v>0</v>
      </c>
      <c r="J648" s="3">
        <f>IF(DEGREES(ACOS(SIN(RADIANS(G648))*SIN(RADIANS(E652))+COS(RADIANS(G648))*COS(RADIANS(E652))*COS(RADIANS(J642))))&gt;90,0,$F$4*$F$5/E651^2*(SIN(RADIANS(G648))*SIN(RADIANS(E652))+COS(RADIANS(G648))*COS(RADIANS(E652))*COS(RADIANS(J642))))</f>
        <v>0</v>
      </c>
      <c r="K648" s="3">
        <f>IF(DEGREES(ACOS(SIN(RADIANS(G648))*SIN(RADIANS(E652))+COS(RADIANS(G648))*COS(RADIANS(E652))*COS(RADIANS(K642))))&gt;90,0,$F$4*$F$5/E651^2*(SIN(RADIANS(G648))*SIN(RADIANS(E652))+COS(RADIANS(G648))*COS(RADIANS(E652))*COS(RADIANS(K642))))</f>
        <v>0</v>
      </c>
      <c r="L648" s="3">
        <f>IF(DEGREES(ACOS(SIN(RADIANS(G648))*SIN(RADIANS(E652))+COS(RADIANS(G648))*COS(RADIANS(E652))*COS(RADIANS(L642))))&gt;90,0,$F$4*$F$5/E651^2*(SIN(RADIANS(G648))*SIN(RADIANS(E652))+COS(RADIANS(G648))*COS(RADIANS(E652))*COS(RADIANS(L642))))</f>
        <v>0</v>
      </c>
      <c r="M648" s="3">
        <f>IF(DEGREES(ACOS(SIN(RADIANS(G648))*SIN(RADIANS(E652))+COS(RADIANS(G648))*COS(RADIANS(E652))*COS(RADIANS(M642))))&gt;90,0,$F$4*$F$5/E651^2*(SIN(RADIANS(G648))*SIN(RADIANS(E652))+COS(RADIANS(G648))*COS(RADIANS(E652))*COS(RADIANS(M642))))</f>
        <v>0</v>
      </c>
      <c r="N648" s="3">
        <f>IF(DEGREES(ACOS(SIN(RADIANS(G648))*SIN(RADIANS(E652))+COS(RADIANS(G648))*COS(RADIANS(E652))*COS(RADIANS(N642))))&gt;90,0,$F$4*$F$5/E651^2*(SIN(RADIANS(G648))*SIN(RADIANS(E652))+COS(RADIANS(G648))*COS(RADIANS(E652))*COS(RADIANS(N642))))</f>
        <v>0</v>
      </c>
      <c r="O648" s="3">
        <f>IF(DEGREES(ACOS(SIN(RADIANS(G648))*SIN(RADIANS(E652))+COS(RADIANS(G648))*COS(RADIANS(E652))*COS(RADIANS(O642))))&gt;90,0,$F$4*$F$5/E651^2*(SIN(RADIANS(G648))*SIN(RADIANS(E652))+COS(RADIANS(G648))*COS(RADIANS(E652))*COS(RADIANS(O642))))</f>
        <v>0</v>
      </c>
      <c r="P648" s="3">
        <f>IF(DEGREES(ACOS(SIN(RADIANS(G648))*SIN(RADIANS(E652))+COS(RADIANS(G648))*COS(RADIANS(E652))*COS(RADIANS(P642))))&gt;90,0,$F$4*$F$5/E651^2*(SIN(RADIANS(G648))*SIN(RADIANS(E652))+COS(RADIANS(G648))*COS(RADIANS(E652))*COS(RADIANS(P642))))</f>
        <v>0</v>
      </c>
      <c r="Q648" s="3">
        <f>IF(DEGREES(ACOS(SIN(RADIANS(G648))*SIN(RADIANS(E652))+COS(RADIANS(G648))*COS(RADIANS(E652))*COS(RADIANS(Q642))))&gt;90,0,$F$4*$F$5/E651^2*(SIN(RADIANS(G648))*SIN(RADIANS(E652))+COS(RADIANS(G648))*COS(RADIANS(E652))*COS(RADIANS(Q642))))</f>
        <v>0</v>
      </c>
      <c r="R648" s="3" t="e">
        <f>IF(DEGREES(ACOS(SIN(RADIANS(G648))*SIN(RADIANS(E652))+COS(RADIANS(G648))*COS(RADIANS(E652))*COS(RADIANS(R642))))&gt;90,0,$F$4*$F$5/E651^2*(SIN(RADIANS(G648))*SIN(RADIANS(E652))+COS(RADIANS(G648))*COS(RADIANS(E652))*COS(RADIANS(R642))))</f>
        <v>#DIV/0!</v>
      </c>
      <c r="S648" s="3" t="e">
        <f>IF(DEGREES(ACOS(SIN(RADIANS(G648))*SIN(RADIANS(E652))+COS(RADIANS(G648))*COS(RADIANS(E652))*COS(RADIANS(S642))))&gt;90,0,$F$4*$F$5/E651^2*(SIN(RADIANS(G648))*SIN(RADIANS(E652))+COS(RADIANS(G648))*COS(RADIANS(E652))*COS(RADIANS(S642))))</f>
        <v>#DIV/0!</v>
      </c>
      <c r="T648" s="3" t="e">
        <f>IF(DEGREES(ACOS(SIN(RADIANS(G648))*SIN(RADIANS(E652))+COS(RADIANS(G648))*COS(RADIANS(E652))*COS(RADIANS(T642))))&gt;90,0,$F$4*$F$5/E651^2*(SIN(RADIANS(G648))*SIN(RADIANS(E652))+COS(RADIANS(G648))*COS(RADIANS(E652))*COS(RADIANS(T642))))</f>
        <v>#DIV/0!</v>
      </c>
      <c r="U648" s="3" t="e">
        <f>IF(DEGREES(ACOS(SIN(RADIANS(G648))*SIN(RADIANS(E652))+COS(RADIANS(G648))*COS(RADIANS(E652))*COS(RADIANS(U642))))&gt;90,0,$F$4*$F$5/E651^2*(SIN(RADIANS(G648))*SIN(RADIANS(E652))+COS(RADIANS(G648))*COS(RADIANS(E652))*COS(RADIANS(U642))))</f>
        <v>#DIV/0!</v>
      </c>
      <c r="V648" s="3" t="e">
        <f>IF(DEGREES(ACOS(SIN(RADIANS(G648))*SIN(RADIANS(E652))+COS(RADIANS(G648))*COS(RADIANS(E652))*COS(RADIANS(V642))))&gt;90,0,$F$4*$F$5/E651^2*(SIN(RADIANS(G648))*SIN(RADIANS(E652))+COS(RADIANS(G648))*COS(RADIANS(E652))*COS(RADIANS(V642))))</f>
        <v>#DIV/0!</v>
      </c>
      <c r="W648" s="3" t="e">
        <f>IF(DEGREES(ACOS(SIN(RADIANS(G648))*SIN(RADIANS(E652))+COS(RADIANS(G648))*COS(RADIANS(E652))*COS(RADIANS(W642))))&gt;90,0,$F$4*$F$5/E651^2*(SIN(RADIANS(G648))*SIN(RADIANS(E652))+COS(RADIANS(G648))*COS(RADIANS(E652))*COS(RADIANS(W642))))</f>
        <v>#DIV/0!</v>
      </c>
      <c r="X648" s="3" t="e">
        <f>IF(DEGREES(ACOS(SIN(RADIANS(G648))*SIN(RADIANS(E652))+COS(RADIANS(G648))*COS(RADIANS(E652))*COS(RADIANS(X642))))&gt;90,0,$F$4*$F$5/E651^2*(SIN(RADIANS(G648))*SIN(RADIANS(E652))+COS(RADIANS(G648))*COS(RADIANS(E652))*COS(RADIANS(X642))))</f>
        <v>#DIV/0!</v>
      </c>
      <c r="Y648" s="3" t="e">
        <f>IF(DEGREES(ACOS(SIN(RADIANS(G648))*SIN(RADIANS(E652))+COS(RADIANS(G648))*COS(RADIANS(E652))*COS(RADIANS(Y642))))&gt;90,0,$F$4*$F$5/E651^2*(SIN(RADIANS(G648))*SIN(RADIANS(E652))+COS(RADIANS(G648))*COS(RADIANS(E652))*COS(RADIANS(Y642))))</f>
        <v>#DIV/0!</v>
      </c>
      <c r="Z648" s="3" t="e">
        <f>IF(DEGREES(ACOS(SIN(RADIANS(G648))*SIN(RADIANS(E652))+COS(RADIANS(G648))*COS(RADIANS(E652))*COS(RADIANS(Z642))))&gt;90,0,$F$4*$F$5/E651^2*(SIN(RADIANS(G648))*SIN(RADIANS(E652))+COS(RADIANS(G648))*COS(RADIANS(E652))*COS(RADIANS(Z642))))</f>
        <v>#DIV/0!</v>
      </c>
      <c r="AA648" s="3" t="e">
        <f>IF(DEGREES(ACOS(SIN(RADIANS(G648))*SIN(RADIANS(E652))+COS(RADIANS(G648))*COS(RADIANS(E652))*COS(RADIANS(AA642))))&gt;90,0,$F$4*$F$5/E651^2*(SIN(RADIANS(G648))*SIN(RADIANS(E652))+COS(RADIANS(G648))*COS(RADIANS(E652))*COS(RADIANS(AA642))))</f>
        <v>#DIV/0!</v>
      </c>
      <c r="AB648" s="3" t="e">
        <f>IF(DEGREES(ACOS(SIN(RADIANS(G648))*SIN(RADIANS(E652))+COS(RADIANS(G648))*COS(RADIANS(E652))*COS(RADIANS(AB642))))&gt;90,0,$F$4*$F$5/E651^2*(SIN(RADIANS(G648))*SIN(RADIANS(E652))+COS(RADIANS(G648))*COS(RADIANS(E652))*COS(RADIANS(AB642))))</f>
        <v>#DIV/0!</v>
      </c>
      <c r="AC648" s="3" t="e">
        <f>IF(DEGREES(ACOS(SIN(RADIANS(G648))*SIN(RADIANS(E652))+COS(RADIANS(G648))*COS(RADIANS(E652))*COS(RADIANS(AC642))))&gt;90,0,$F$4*$F$5/E651^2*(SIN(RADIANS(G648))*SIN(RADIANS(E652))+COS(RADIANS(G648))*COS(RADIANS(E652))*COS(RADIANS(AC642))))</f>
        <v>#DIV/0!</v>
      </c>
      <c r="AD648" s="3" t="e">
        <f>IF(DEGREES(ACOS(SIN(RADIANS(G648))*SIN(RADIANS(E652))+COS(RADIANS(G648))*COS(RADIANS(E652))*COS(RADIANS(AD642))))&gt;90,0,$F$4*$F$5/E651^2*(SIN(RADIANS(G648))*SIN(RADIANS(E652))+COS(RADIANS(G648))*COS(RADIANS(E652))*COS(RADIANS(AD642))))</f>
        <v>#DIV/0!</v>
      </c>
      <c r="AE648" s="3" t="e">
        <f>IF(DEGREES(ACOS(SIN(RADIANS(G648))*SIN(RADIANS(E652))+COS(RADIANS(G648))*COS(RADIANS(E652))*COS(RADIANS(AE642))))&gt;90,0,$F$4*$F$5/E651^2*(SIN(RADIANS(G648))*SIN(RADIANS(E652))+COS(RADIANS(G648))*COS(RADIANS(E652))*COS(RADIANS(AE642))))</f>
        <v>#DIV/0!</v>
      </c>
      <c r="AF648" s="3" t="e">
        <f>IF(DEGREES(ACOS(SIN(RADIANS(G648))*SIN(RADIANS(E652))+COS(RADIANS(G648))*COS(RADIANS(E652))*COS(RADIANS(AF642))))&gt;90,0,$F$4*$F$5/E651^2*(SIN(RADIANS(G648))*SIN(RADIANS(E652))+COS(RADIANS(G648))*COS(RADIANS(E652))*COS(RADIANS(AF642))))</f>
        <v>#DIV/0!</v>
      </c>
      <c r="AG648" s="3" t="e">
        <f>IF(DEGREES(ACOS(SIN(RADIANS(G648))*SIN(RADIANS(E652))+COS(RADIANS(G648))*COS(RADIANS(E652))*COS(RADIANS(AG642))))&gt;90,0,$F$4*$F$5/E651^2*(SIN(RADIANS(G648))*SIN(RADIANS(E652))+COS(RADIANS(G648))*COS(RADIANS(E652))*COS(RADIANS(AG642))))</f>
        <v>#DIV/0!</v>
      </c>
      <c r="AH648" s="3" t="e">
        <f>IF(DEGREES(ACOS(SIN(RADIANS(G648))*SIN(RADIANS(E652))+COS(RADIANS(G648))*COS(RADIANS(E652))*COS(RADIANS(AH642))))&gt;90,0,$F$4*$F$5/E651^2*(SIN(RADIANS(G648))*SIN(RADIANS(E652))+COS(RADIANS(G648))*COS(RADIANS(E652))*COS(RADIANS(AH642))))</f>
        <v>#DIV/0!</v>
      </c>
      <c r="AI648" s="3" t="e">
        <f>IF(DEGREES(ACOS(SIN(RADIANS(G648))*SIN(RADIANS(E652))+COS(RADIANS(G648))*COS(RADIANS(E652))*COS(RADIANS(AI642))))&gt;90,0,$F$4*$F$5/E651^2*(SIN(RADIANS(G648))*SIN(RADIANS(E652))+COS(RADIANS(G648))*COS(RADIANS(E652))*COS(RADIANS(AI642))))</f>
        <v>#DIV/0!</v>
      </c>
      <c r="AJ648" s="3" t="e">
        <f>IF(DEGREES(ACOS(SIN(RADIANS(G648))*SIN(RADIANS(E652))+COS(RADIANS(G648))*COS(RADIANS(E652))*COS(RADIANS(AJ642))))&gt;90,0,$F$4*$F$5/E651^2*(SIN(RADIANS(G648))*SIN(RADIANS(E652))+COS(RADIANS(G648))*COS(RADIANS(E652))*COS(RADIANS(AJ642))))</f>
        <v>#DIV/0!</v>
      </c>
      <c r="AK648" s="3">
        <f>IF(DEGREES(ACOS(SIN(RADIANS(G648))*SIN(RADIANS(E652))+COS(RADIANS(G648))*COS(RADIANS(E652))*COS(RADIANS(AK642))))&gt;90,0,$F$4*$F$5/E651^2*(SIN(RADIANS(G648))*SIN(RADIANS(E652))+COS(RADIANS(G648))*COS(RADIANS(E652))*COS(RADIANS(AK642))))</f>
        <v>0</v>
      </c>
      <c r="AL648" s="3">
        <f>IF(DEGREES(ACOS(SIN(RADIANS(G648))*SIN(RADIANS(E652))+COS(RADIANS(G648))*COS(RADIANS(E652))*COS(RADIANS(AL642))))&gt;90,0,$F$4*$F$5/E651^2*(SIN(RADIANS(G648))*SIN(RADIANS(E652))+COS(RADIANS(G648))*COS(RADIANS(E652))*COS(RADIANS(AL642))))</f>
        <v>0</v>
      </c>
      <c r="AM648" s="3">
        <f>IF(DEGREES(ACOS(SIN(RADIANS(G648))*SIN(RADIANS(E652))+COS(RADIANS(G648))*COS(RADIANS(E652))*COS(RADIANS(AM642))))&gt;90,0,$F$4*$F$5/E651^2*(SIN(RADIANS(G648))*SIN(RADIANS(E652))+COS(RADIANS(G648))*COS(RADIANS(E652))*COS(RADIANS(AM642))))</f>
        <v>0</v>
      </c>
      <c r="AN648" s="3">
        <f>IF(DEGREES(ACOS(SIN(RADIANS(G648))*SIN(RADIANS(E652))+COS(RADIANS(G648))*COS(RADIANS(E652))*COS(RADIANS(AN642))))&gt;90,0,$F$4*$F$5/E651^2*(SIN(RADIANS(G648))*SIN(RADIANS(E652))+COS(RADIANS(G648))*COS(RADIANS(E652))*COS(RADIANS(AN642))))</f>
        <v>0</v>
      </c>
      <c r="AO648" s="3">
        <f>IF(DEGREES(ACOS(SIN(RADIANS(G648))*SIN(RADIANS(E652))+COS(RADIANS(G648))*COS(RADIANS(E652))*COS(RADIANS(AO642))))&gt;90,0,$F$4*$F$5/E651^2*(SIN(RADIANS(G648))*SIN(RADIANS(E652))+COS(RADIANS(G648))*COS(RADIANS(E652))*COS(RADIANS(AO642))))</f>
        <v>0</v>
      </c>
      <c r="AP648" s="3">
        <f>IF(DEGREES(ACOS(SIN(RADIANS(G648))*SIN(RADIANS(E652))+COS(RADIANS(G648))*COS(RADIANS(E652))*COS(RADIANS(AP642))))&gt;90,0,$F$4*$F$5/E651^2*(SIN(RADIANS(G648))*SIN(RADIANS(E652))+COS(RADIANS(G648))*COS(RADIANS(E652))*COS(RADIANS(AP642))))</f>
        <v>0</v>
      </c>
      <c r="AQ648" s="3">
        <f>IF(DEGREES(ACOS(SIN(RADIANS(G648))*SIN(RADIANS(E652))+COS(RADIANS(G648))*COS(RADIANS(E652))*COS(RADIANS(AQ642))))&gt;90,0,$F$4*$F$5/E651^2*(SIN(RADIANS(G648))*SIN(RADIANS(E652))+COS(RADIANS(G648))*COS(RADIANS(E652))*COS(RADIANS(AQ642))))</f>
        <v>0</v>
      </c>
      <c r="AR648" s="3">
        <f>IF(DEGREES(ACOS(SIN(RADIANS(G648))*SIN(RADIANS(E652))+COS(RADIANS(G648))*COS(RADIANS(E652))*COS(RADIANS(AR642))))&gt;90,0,$F$4*$F$5/E651^2*(SIN(RADIANS(G648))*SIN(RADIANS(E652))+COS(RADIANS(G648))*COS(RADIANS(E652))*COS(RADIANS(AR642))))</f>
        <v>0</v>
      </c>
    </row>
    <row r="649" spans="2:44" ht="15.75" customHeight="1" x14ac:dyDescent="0.2">
      <c r="B649" s="20" t="s">
        <v>786</v>
      </c>
      <c r="E649" s="3" t="str">
        <f>IF($F$10=0,"N/A",$F$10*(E644/360)-ROUNDDOWN($F$10*(E644/360),0))</f>
        <v>N/A</v>
      </c>
      <c r="G649" s="3">
        <v>40</v>
      </c>
      <c r="I649" s="3">
        <f>IF(DEGREES(ACOS(SIN(RADIANS(G649))*SIN(RADIANS(E652))+COS(RADIANS(G649))*COS(RADIANS(E652))*COS(RADIANS(I642))))&gt;90,0,$F$4*$F$5/E651^2*(SIN(RADIANS(G649))*SIN(RADIANS(E652))+COS(RADIANS(G649))*COS(RADIANS(E652))*COS(RADIANS(I642))))</f>
        <v>0</v>
      </c>
      <c r="J649" s="3">
        <f>IF(DEGREES(ACOS(SIN(RADIANS(G649))*SIN(RADIANS(E652))+COS(RADIANS(G649))*COS(RADIANS(E652))*COS(RADIANS(J642))))&gt;90,0,$F$4*$F$5/E651^2*(SIN(RADIANS(G649))*SIN(RADIANS(E652))+COS(RADIANS(G649))*COS(RADIANS(E652))*COS(RADIANS(J642))))</f>
        <v>0</v>
      </c>
      <c r="K649" s="3">
        <f>IF(DEGREES(ACOS(SIN(RADIANS(G649))*SIN(RADIANS(E652))+COS(RADIANS(G649))*COS(RADIANS(E652))*COS(RADIANS(K642))))&gt;90,0,$F$4*$F$5/E651^2*(SIN(RADIANS(G649))*SIN(RADIANS(E652))+COS(RADIANS(G649))*COS(RADIANS(E652))*COS(RADIANS(K642))))</f>
        <v>0</v>
      </c>
      <c r="L649" s="3">
        <f>IF(DEGREES(ACOS(SIN(RADIANS(G649))*SIN(RADIANS(E652))+COS(RADIANS(G649))*COS(RADIANS(E652))*COS(RADIANS(L642))))&gt;90,0,$F$4*$F$5/E651^2*(SIN(RADIANS(G649))*SIN(RADIANS(E652))+COS(RADIANS(G649))*COS(RADIANS(E652))*COS(RADIANS(L642))))</f>
        <v>0</v>
      </c>
      <c r="M649" s="3">
        <f>IF(DEGREES(ACOS(SIN(RADIANS(G649))*SIN(RADIANS(E652))+COS(RADIANS(G649))*COS(RADIANS(E652))*COS(RADIANS(M642))))&gt;90,0,$F$4*$F$5/E651^2*(SIN(RADIANS(G649))*SIN(RADIANS(E652))+COS(RADIANS(G649))*COS(RADIANS(E652))*COS(RADIANS(M642))))</f>
        <v>0</v>
      </c>
      <c r="N649" s="3">
        <f>IF(DEGREES(ACOS(SIN(RADIANS(G649))*SIN(RADIANS(E652))+COS(RADIANS(G649))*COS(RADIANS(E652))*COS(RADIANS(N642))))&gt;90,0,$F$4*$F$5/E651^2*(SIN(RADIANS(G649))*SIN(RADIANS(E652))+COS(RADIANS(G649))*COS(RADIANS(E652))*COS(RADIANS(N642))))</f>
        <v>0</v>
      </c>
      <c r="O649" s="3">
        <f>IF(DEGREES(ACOS(SIN(RADIANS(G649))*SIN(RADIANS(E652))+COS(RADIANS(G649))*COS(RADIANS(E652))*COS(RADIANS(O642))))&gt;90,0,$F$4*$F$5/E651^2*(SIN(RADIANS(G649))*SIN(RADIANS(E652))+COS(RADIANS(G649))*COS(RADIANS(E652))*COS(RADIANS(O642))))</f>
        <v>0</v>
      </c>
      <c r="P649" s="3">
        <f>IF(DEGREES(ACOS(SIN(RADIANS(G649))*SIN(RADIANS(E652))+COS(RADIANS(G649))*COS(RADIANS(E652))*COS(RADIANS(P642))))&gt;90,0,$F$4*$F$5/E651^2*(SIN(RADIANS(G649))*SIN(RADIANS(E652))+COS(RADIANS(G649))*COS(RADIANS(E652))*COS(RADIANS(P642))))</f>
        <v>0</v>
      </c>
      <c r="Q649" s="3">
        <f>IF(DEGREES(ACOS(SIN(RADIANS(G649))*SIN(RADIANS(E652))+COS(RADIANS(G649))*COS(RADIANS(E652))*COS(RADIANS(Q642))))&gt;90,0,$F$4*$F$5/E651^2*(SIN(RADIANS(G649))*SIN(RADIANS(E652))+COS(RADIANS(G649))*COS(RADIANS(E652))*COS(RADIANS(Q642))))</f>
        <v>0</v>
      </c>
      <c r="R649" s="3" t="e">
        <f>IF(DEGREES(ACOS(SIN(RADIANS(G649))*SIN(RADIANS(E652))+COS(RADIANS(G649))*COS(RADIANS(E652))*COS(RADIANS(R642))))&gt;90,0,$F$4*$F$5/E651^2*(SIN(RADIANS(G649))*SIN(RADIANS(E652))+COS(RADIANS(G649))*COS(RADIANS(E652))*COS(RADIANS(R642))))</f>
        <v>#DIV/0!</v>
      </c>
      <c r="S649" s="3" t="e">
        <f>IF(DEGREES(ACOS(SIN(RADIANS(G649))*SIN(RADIANS(E652))+COS(RADIANS(G649))*COS(RADIANS(E652))*COS(RADIANS(S642))))&gt;90,0,$F$4*$F$5/E651^2*(SIN(RADIANS(G649))*SIN(RADIANS(E652))+COS(RADIANS(G649))*COS(RADIANS(E652))*COS(RADIANS(S642))))</f>
        <v>#DIV/0!</v>
      </c>
      <c r="T649" s="3" t="e">
        <f>IF(DEGREES(ACOS(SIN(RADIANS(G649))*SIN(RADIANS(E652))+COS(RADIANS(G649))*COS(RADIANS(E652))*COS(RADIANS(T642))))&gt;90,0,$F$4*$F$5/E651^2*(SIN(RADIANS(G649))*SIN(RADIANS(E652))+COS(RADIANS(G649))*COS(RADIANS(E652))*COS(RADIANS(T642))))</f>
        <v>#DIV/0!</v>
      </c>
      <c r="U649" s="3" t="e">
        <f>IF(DEGREES(ACOS(SIN(RADIANS(G649))*SIN(RADIANS(E652))+COS(RADIANS(G649))*COS(RADIANS(E652))*COS(RADIANS(U642))))&gt;90,0,$F$4*$F$5/E651^2*(SIN(RADIANS(G649))*SIN(RADIANS(E652))+COS(RADIANS(G649))*COS(RADIANS(E652))*COS(RADIANS(U642))))</f>
        <v>#DIV/0!</v>
      </c>
      <c r="V649" s="3" t="e">
        <f>IF(DEGREES(ACOS(SIN(RADIANS(G649))*SIN(RADIANS(E652))+COS(RADIANS(G649))*COS(RADIANS(E652))*COS(RADIANS(V642))))&gt;90,0,$F$4*$F$5/E651^2*(SIN(RADIANS(G649))*SIN(RADIANS(E652))+COS(RADIANS(G649))*COS(RADIANS(E652))*COS(RADIANS(V642))))</f>
        <v>#DIV/0!</v>
      </c>
      <c r="W649" s="3" t="e">
        <f>IF(DEGREES(ACOS(SIN(RADIANS(G649))*SIN(RADIANS(E652))+COS(RADIANS(G649))*COS(RADIANS(E652))*COS(RADIANS(W642))))&gt;90,0,$F$4*$F$5/E651^2*(SIN(RADIANS(G649))*SIN(RADIANS(E652))+COS(RADIANS(G649))*COS(RADIANS(E652))*COS(RADIANS(W642))))</f>
        <v>#DIV/0!</v>
      </c>
      <c r="X649" s="3" t="e">
        <f>IF(DEGREES(ACOS(SIN(RADIANS(G649))*SIN(RADIANS(E652))+COS(RADIANS(G649))*COS(RADIANS(E652))*COS(RADIANS(X642))))&gt;90,0,$F$4*$F$5/E651^2*(SIN(RADIANS(G649))*SIN(RADIANS(E652))+COS(RADIANS(G649))*COS(RADIANS(E652))*COS(RADIANS(X642))))</f>
        <v>#DIV/0!</v>
      </c>
      <c r="Y649" s="3" t="e">
        <f>IF(DEGREES(ACOS(SIN(RADIANS(G649))*SIN(RADIANS(E652))+COS(RADIANS(G649))*COS(RADIANS(E652))*COS(RADIANS(Y642))))&gt;90,0,$F$4*$F$5/E651^2*(SIN(RADIANS(G649))*SIN(RADIANS(E652))+COS(RADIANS(G649))*COS(RADIANS(E652))*COS(RADIANS(Y642))))</f>
        <v>#DIV/0!</v>
      </c>
      <c r="Z649" s="3" t="e">
        <f>IF(DEGREES(ACOS(SIN(RADIANS(G649))*SIN(RADIANS(E652))+COS(RADIANS(G649))*COS(RADIANS(E652))*COS(RADIANS(Z642))))&gt;90,0,$F$4*$F$5/E651^2*(SIN(RADIANS(G649))*SIN(RADIANS(E652))+COS(RADIANS(G649))*COS(RADIANS(E652))*COS(RADIANS(Z642))))</f>
        <v>#DIV/0!</v>
      </c>
      <c r="AA649" s="3" t="e">
        <f>IF(DEGREES(ACOS(SIN(RADIANS(G649))*SIN(RADIANS(E652))+COS(RADIANS(G649))*COS(RADIANS(E652))*COS(RADIANS(AA642))))&gt;90,0,$F$4*$F$5/E651^2*(SIN(RADIANS(G649))*SIN(RADIANS(E652))+COS(RADIANS(G649))*COS(RADIANS(E652))*COS(RADIANS(AA642))))</f>
        <v>#DIV/0!</v>
      </c>
      <c r="AB649" s="3" t="e">
        <f>IF(DEGREES(ACOS(SIN(RADIANS(G649))*SIN(RADIANS(E652))+COS(RADIANS(G649))*COS(RADIANS(E652))*COS(RADIANS(AB642))))&gt;90,0,$F$4*$F$5/E651^2*(SIN(RADIANS(G649))*SIN(RADIANS(E652))+COS(RADIANS(G649))*COS(RADIANS(E652))*COS(RADIANS(AB642))))</f>
        <v>#DIV/0!</v>
      </c>
      <c r="AC649" s="3" t="e">
        <f>IF(DEGREES(ACOS(SIN(RADIANS(G649))*SIN(RADIANS(E652))+COS(RADIANS(G649))*COS(RADIANS(E652))*COS(RADIANS(AC642))))&gt;90,0,$F$4*$F$5/E651^2*(SIN(RADIANS(G649))*SIN(RADIANS(E652))+COS(RADIANS(G649))*COS(RADIANS(E652))*COS(RADIANS(AC642))))</f>
        <v>#DIV/0!</v>
      </c>
      <c r="AD649" s="3" t="e">
        <f>IF(DEGREES(ACOS(SIN(RADIANS(G649))*SIN(RADIANS(E652))+COS(RADIANS(G649))*COS(RADIANS(E652))*COS(RADIANS(AD642))))&gt;90,0,$F$4*$F$5/E651^2*(SIN(RADIANS(G649))*SIN(RADIANS(E652))+COS(RADIANS(G649))*COS(RADIANS(E652))*COS(RADIANS(AD642))))</f>
        <v>#DIV/0!</v>
      </c>
      <c r="AE649" s="3" t="e">
        <f>IF(DEGREES(ACOS(SIN(RADIANS(G649))*SIN(RADIANS(E652))+COS(RADIANS(G649))*COS(RADIANS(E652))*COS(RADIANS(AE642))))&gt;90,0,$F$4*$F$5/E651^2*(SIN(RADIANS(G649))*SIN(RADIANS(E652))+COS(RADIANS(G649))*COS(RADIANS(E652))*COS(RADIANS(AE642))))</f>
        <v>#DIV/0!</v>
      </c>
      <c r="AF649" s="3" t="e">
        <f>IF(DEGREES(ACOS(SIN(RADIANS(G649))*SIN(RADIANS(E652))+COS(RADIANS(G649))*COS(RADIANS(E652))*COS(RADIANS(AF642))))&gt;90,0,$F$4*$F$5/E651^2*(SIN(RADIANS(G649))*SIN(RADIANS(E652))+COS(RADIANS(G649))*COS(RADIANS(E652))*COS(RADIANS(AF642))))</f>
        <v>#DIV/0!</v>
      </c>
      <c r="AG649" s="3" t="e">
        <f>IF(DEGREES(ACOS(SIN(RADIANS(G649))*SIN(RADIANS(E652))+COS(RADIANS(G649))*COS(RADIANS(E652))*COS(RADIANS(AG642))))&gt;90,0,$F$4*$F$5/E651^2*(SIN(RADIANS(G649))*SIN(RADIANS(E652))+COS(RADIANS(G649))*COS(RADIANS(E652))*COS(RADIANS(AG642))))</f>
        <v>#DIV/0!</v>
      </c>
      <c r="AH649" s="3" t="e">
        <f>IF(DEGREES(ACOS(SIN(RADIANS(G649))*SIN(RADIANS(E652))+COS(RADIANS(G649))*COS(RADIANS(E652))*COS(RADIANS(AH642))))&gt;90,0,$F$4*$F$5/E651^2*(SIN(RADIANS(G649))*SIN(RADIANS(E652))+COS(RADIANS(G649))*COS(RADIANS(E652))*COS(RADIANS(AH642))))</f>
        <v>#DIV/0!</v>
      </c>
      <c r="AI649" s="3" t="e">
        <f>IF(DEGREES(ACOS(SIN(RADIANS(G649))*SIN(RADIANS(E652))+COS(RADIANS(G649))*COS(RADIANS(E652))*COS(RADIANS(AI642))))&gt;90,0,$F$4*$F$5/E651^2*(SIN(RADIANS(G649))*SIN(RADIANS(E652))+COS(RADIANS(G649))*COS(RADIANS(E652))*COS(RADIANS(AI642))))</f>
        <v>#DIV/0!</v>
      </c>
      <c r="AJ649" s="3" t="e">
        <f>IF(DEGREES(ACOS(SIN(RADIANS(G649))*SIN(RADIANS(E652))+COS(RADIANS(G649))*COS(RADIANS(E652))*COS(RADIANS(AJ642))))&gt;90,0,$F$4*$F$5/E651^2*(SIN(RADIANS(G649))*SIN(RADIANS(E652))+COS(RADIANS(G649))*COS(RADIANS(E652))*COS(RADIANS(AJ642))))</f>
        <v>#DIV/0!</v>
      </c>
      <c r="AK649" s="3">
        <f>IF(DEGREES(ACOS(SIN(RADIANS(G649))*SIN(RADIANS(E652))+COS(RADIANS(G649))*COS(RADIANS(E652))*COS(RADIANS(AK642))))&gt;90,0,$F$4*$F$5/E651^2*(SIN(RADIANS(G649))*SIN(RADIANS(E652))+COS(RADIANS(G649))*COS(RADIANS(E652))*COS(RADIANS(AK642))))</f>
        <v>0</v>
      </c>
      <c r="AL649" s="3">
        <f>IF(DEGREES(ACOS(SIN(RADIANS(G649))*SIN(RADIANS(E652))+COS(RADIANS(G649))*COS(RADIANS(E652))*COS(RADIANS(AL642))))&gt;90,0,$F$4*$F$5/E651^2*(SIN(RADIANS(G649))*SIN(RADIANS(E652))+COS(RADIANS(G649))*COS(RADIANS(E652))*COS(RADIANS(AL642))))</f>
        <v>0</v>
      </c>
      <c r="AM649" s="3">
        <f>IF(DEGREES(ACOS(SIN(RADIANS(G649))*SIN(RADIANS(E652))+COS(RADIANS(G649))*COS(RADIANS(E652))*COS(RADIANS(AM642))))&gt;90,0,$F$4*$F$5/E651^2*(SIN(RADIANS(G649))*SIN(RADIANS(E652))+COS(RADIANS(G649))*COS(RADIANS(E652))*COS(RADIANS(AM642))))</f>
        <v>0</v>
      </c>
      <c r="AN649" s="3">
        <f>IF(DEGREES(ACOS(SIN(RADIANS(G649))*SIN(RADIANS(E652))+COS(RADIANS(G649))*COS(RADIANS(E652))*COS(RADIANS(AN642))))&gt;90,0,$F$4*$F$5/E651^2*(SIN(RADIANS(G649))*SIN(RADIANS(E652))+COS(RADIANS(G649))*COS(RADIANS(E652))*COS(RADIANS(AN642))))</f>
        <v>0</v>
      </c>
      <c r="AO649" s="3">
        <f>IF(DEGREES(ACOS(SIN(RADIANS(G649))*SIN(RADIANS(E652))+COS(RADIANS(G649))*COS(RADIANS(E652))*COS(RADIANS(AO642))))&gt;90,0,$F$4*$F$5/E651^2*(SIN(RADIANS(G649))*SIN(RADIANS(E652))+COS(RADIANS(G649))*COS(RADIANS(E652))*COS(RADIANS(AO642))))</f>
        <v>0</v>
      </c>
      <c r="AP649" s="3">
        <f>IF(DEGREES(ACOS(SIN(RADIANS(G649))*SIN(RADIANS(E652))+COS(RADIANS(G649))*COS(RADIANS(E652))*COS(RADIANS(AP642))))&gt;90,0,$F$4*$F$5/E651^2*(SIN(RADIANS(G649))*SIN(RADIANS(E652))+COS(RADIANS(G649))*COS(RADIANS(E652))*COS(RADIANS(AP642))))</f>
        <v>0</v>
      </c>
      <c r="AQ649" s="3">
        <f>IF(DEGREES(ACOS(SIN(RADIANS(G649))*SIN(RADIANS(E652))+COS(RADIANS(G649))*COS(RADIANS(E652))*COS(RADIANS(AQ642))))&gt;90,0,$F$4*$F$5/E651^2*(SIN(RADIANS(G649))*SIN(RADIANS(E652))+COS(RADIANS(G649))*COS(RADIANS(E652))*COS(RADIANS(AQ642))))</f>
        <v>0</v>
      </c>
      <c r="AR649" s="3">
        <f>IF(DEGREES(ACOS(SIN(RADIANS(G649))*SIN(RADIANS(E652))+COS(RADIANS(G649))*COS(RADIANS(E652))*COS(RADIANS(AR642))))&gt;90,0,$F$4*$F$5/E651^2*(SIN(RADIANS(G649))*SIN(RADIANS(E652))+COS(RADIANS(G649))*COS(RADIANS(E652))*COS(RADIANS(AR642))))</f>
        <v>0</v>
      </c>
    </row>
    <row r="650" spans="2:44" ht="15.75" customHeight="1" x14ac:dyDescent="0.2">
      <c r="B650" s="20" t="s">
        <v>787</v>
      </c>
      <c r="E650" s="3" t="str">
        <f>IF($F$10=0,"N/A",E649*$F$11/$F$10)</f>
        <v>N/A</v>
      </c>
      <c r="G650" s="3">
        <v>30</v>
      </c>
      <c r="I650" s="3">
        <f>IF(DEGREES(ACOS(SIN(RADIANS(G650))*SIN(RADIANS(E652))+COS(RADIANS(G650))*COS(RADIANS(E652))*COS(RADIANS(I642))))&gt;90,0,$F$4*$F$5/E651^2*(SIN(RADIANS(G650))*SIN(RADIANS(E652))+COS(RADIANS(G650))*COS(RADIANS(E652))*COS(RADIANS(I642))))</f>
        <v>0</v>
      </c>
      <c r="J650" s="3">
        <f>IF(DEGREES(ACOS(SIN(RADIANS(G650))*SIN(RADIANS(E652))+COS(RADIANS(G650))*COS(RADIANS(E652))*COS(RADIANS(J642))))&gt;90,0,$F$4*$F$5/E651^2*(SIN(RADIANS(G650))*SIN(RADIANS(E652))+COS(RADIANS(G650))*COS(RADIANS(E652))*COS(RADIANS(J642))))</f>
        <v>0</v>
      </c>
      <c r="K650" s="3">
        <f>IF(DEGREES(ACOS(SIN(RADIANS(G650))*SIN(RADIANS(E652))+COS(RADIANS(G650))*COS(RADIANS(E652))*COS(RADIANS(K642))))&gt;90,0,$F$4*$F$5/E651^2*(SIN(RADIANS(G650))*SIN(RADIANS(E652))+COS(RADIANS(G650))*COS(RADIANS(E652))*COS(RADIANS(K642))))</f>
        <v>0</v>
      </c>
      <c r="L650" s="3">
        <f>IF(DEGREES(ACOS(SIN(RADIANS(G650))*SIN(RADIANS(E652))+COS(RADIANS(G650))*COS(RADIANS(E652))*COS(RADIANS(L642))))&gt;90,0,$F$4*$F$5/E651^2*(SIN(RADIANS(G650))*SIN(RADIANS(E652))+COS(RADIANS(G650))*COS(RADIANS(E652))*COS(RADIANS(L642))))</f>
        <v>0</v>
      </c>
      <c r="M650" s="3">
        <f>IF(DEGREES(ACOS(SIN(RADIANS(G650))*SIN(RADIANS(E652))+COS(RADIANS(G650))*COS(RADIANS(E652))*COS(RADIANS(M642))))&gt;90,0,$F$4*$F$5/E651^2*(SIN(RADIANS(G650))*SIN(RADIANS(E652))+COS(RADIANS(G650))*COS(RADIANS(E652))*COS(RADIANS(M642))))</f>
        <v>0</v>
      </c>
      <c r="N650" s="3">
        <f>IF(DEGREES(ACOS(SIN(RADIANS(G650))*SIN(RADIANS(E652))+COS(RADIANS(G650))*COS(RADIANS(E652))*COS(RADIANS(N642))))&gt;90,0,$F$4*$F$5/E651^2*(SIN(RADIANS(G650))*SIN(RADIANS(E652))+COS(RADIANS(G650))*COS(RADIANS(E652))*COS(RADIANS(N642))))</f>
        <v>0</v>
      </c>
      <c r="O650" s="3">
        <f>IF(DEGREES(ACOS(SIN(RADIANS(G650))*SIN(RADIANS(E652))+COS(RADIANS(G650))*COS(RADIANS(E652))*COS(RADIANS(O642))))&gt;90,0,$F$4*$F$5/E651^2*(SIN(RADIANS(G650))*SIN(RADIANS(E652))+COS(RADIANS(G650))*COS(RADIANS(E652))*COS(RADIANS(O642))))</f>
        <v>0</v>
      </c>
      <c r="P650" s="3">
        <f>IF(DEGREES(ACOS(SIN(RADIANS(G650))*SIN(RADIANS(E652))+COS(RADIANS(G650))*COS(RADIANS(E652))*COS(RADIANS(P642))))&gt;90,0,$F$4*$F$5/E651^2*(SIN(RADIANS(G650))*SIN(RADIANS(E652))+COS(RADIANS(G650))*COS(RADIANS(E652))*COS(RADIANS(P642))))</f>
        <v>0</v>
      </c>
      <c r="Q650" s="3">
        <f>IF(DEGREES(ACOS(SIN(RADIANS(G650))*SIN(RADIANS(E652))+COS(RADIANS(G650))*COS(RADIANS(E652))*COS(RADIANS(Q642))))&gt;90,0,$F$4*$F$5/E651^2*(SIN(RADIANS(G650))*SIN(RADIANS(E652))+COS(RADIANS(G650))*COS(RADIANS(E652))*COS(RADIANS(Q642))))</f>
        <v>0</v>
      </c>
      <c r="R650" s="3" t="e">
        <f>IF(DEGREES(ACOS(SIN(RADIANS(G650))*SIN(RADIANS(E652))+COS(RADIANS(G650))*COS(RADIANS(E652))*COS(RADIANS(R642))))&gt;90,0,$F$4*$F$5/E651^2*(SIN(RADIANS(G650))*SIN(RADIANS(E652))+COS(RADIANS(G650))*COS(RADIANS(E652))*COS(RADIANS(R642))))</f>
        <v>#DIV/0!</v>
      </c>
      <c r="S650" s="3" t="e">
        <f>IF(DEGREES(ACOS(SIN(RADIANS(G650))*SIN(RADIANS(E652))+COS(RADIANS(G650))*COS(RADIANS(E652))*COS(RADIANS(S642))))&gt;90,0,$F$4*$F$5/E651^2*(SIN(RADIANS(G650))*SIN(RADIANS(E652))+COS(RADIANS(G650))*COS(RADIANS(E652))*COS(RADIANS(S642))))</f>
        <v>#DIV/0!</v>
      </c>
      <c r="T650" s="3" t="e">
        <f>IF(DEGREES(ACOS(SIN(RADIANS(G650))*SIN(RADIANS(E652))+COS(RADIANS(G650))*COS(RADIANS(E652))*COS(RADIANS(T642))))&gt;90,0,$F$4*$F$5/E651^2*(SIN(RADIANS(G650))*SIN(RADIANS(E652))+COS(RADIANS(G650))*COS(RADIANS(E652))*COS(RADIANS(T642))))</f>
        <v>#DIV/0!</v>
      </c>
      <c r="U650" s="3" t="e">
        <f>IF(DEGREES(ACOS(SIN(RADIANS(G650))*SIN(RADIANS(E652))+COS(RADIANS(G650))*COS(RADIANS(E652))*COS(RADIANS(U642))))&gt;90,0,$F$4*$F$5/E651^2*(SIN(RADIANS(G650))*SIN(RADIANS(E652))+COS(RADIANS(G650))*COS(RADIANS(E652))*COS(RADIANS(U642))))</f>
        <v>#DIV/0!</v>
      </c>
      <c r="V650" s="3" t="e">
        <f>IF(DEGREES(ACOS(SIN(RADIANS(G650))*SIN(RADIANS(E652))+COS(RADIANS(G650))*COS(RADIANS(E652))*COS(RADIANS(V642))))&gt;90,0,$F$4*$F$5/E651^2*(SIN(RADIANS(G650))*SIN(RADIANS(E652))+COS(RADIANS(G650))*COS(RADIANS(E652))*COS(RADIANS(V642))))</f>
        <v>#DIV/0!</v>
      </c>
      <c r="W650" s="3" t="e">
        <f>IF(DEGREES(ACOS(SIN(RADIANS(G650))*SIN(RADIANS(E652))+COS(RADIANS(G650))*COS(RADIANS(E652))*COS(RADIANS(W642))))&gt;90,0,$F$4*$F$5/E651^2*(SIN(RADIANS(G650))*SIN(RADIANS(E652))+COS(RADIANS(G650))*COS(RADIANS(E652))*COS(RADIANS(W642))))</f>
        <v>#DIV/0!</v>
      </c>
      <c r="X650" s="3" t="e">
        <f>IF(DEGREES(ACOS(SIN(RADIANS(G650))*SIN(RADIANS(E652))+COS(RADIANS(G650))*COS(RADIANS(E652))*COS(RADIANS(X642))))&gt;90,0,$F$4*$F$5/E651^2*(SIN(RADIANS(G650))*SIN(RADIANS(E652))+COS(RADIANS(G650))*COS(RADIANS(E652))*COS(RADIANS(X642))))</f>
        <v>#DIV/0!</v>
      </c>
      <c r="Y650" s="3" t="e">
        <f>IF(DEGREES(ACOS(SIN(RADIANS(G650))*SIN(RADIANS(E652))+COS(RADIANS(G650))*COS(RADIANS(E652))*COS(RADIANS(Y642))))&gt;90,0,$F$4*$F$5/E651^2*(SIN(RADIANS(G650))*SIN(RADIANS(E652))+COS(RADIANS(G650))*COS(RADIANS(E652))*COS(RADIANS(Y642))))</f>
        <v>#DIV/0!</v>
      </c>
      <c r="Z650" s="3" t="e">
        <f>IF(DEGREES(ACOS(SIN(RADIANS(G650))*SIN(RADIANS(E652))+COS(RADIANS(G650))*COS(RADIANS(E652))*COS(RADIANS(Z642))))&gt;90,0,$F$4*$F$5/E651^2*(SIN(RADIANS(G650))*SIN(RADIANS(E652))+COS(RADIANS(G650))*COS(RADIANS(E652))*COS(RADIANS(Z642))))</f>
        <v>#DIV/0!</v>
      </c>
      <c r="AA650" s="3" t="e">
        <f>IF(DEGREES(ACOS(SIN(RADIANS(G650))*SIN(RADIANS(E652))+COS(RADIANS(G650))*COS(RADIANS(E652))*COS(RADIANS(AA642))))&gt;90,0,$F$4*$F$5/E651^2*(SIN(RADIANS(G650))*SIN(RADIANS(E652))+COS(RADIANS(G650))*COS(RADIANS(E652))*COS(RADIANS(AA642))))</f>
        <v>#DIV/0!</v>
      </c>
      <c r="AB650" s="3" t="e">
        <f>IF(DEGREES(ACOS(SIN(RADIANS(G650))*SIN(RADIANS(E652))+COS(RADIANS(G650))*COS(RADIANS(E652))*COS(RADIANS(AB642))))&gt;90,0,$F$4*$F$5/E651^2*(SIN(RADIANS(G650))*SIN(RADIANS(E652))+COS(RADIANS(G650))*COS(RADIANS(E652))*COS(RADIANS(AB642))))</f>
        <v>#DIV/0!</v>
      </c>
      <c r="AC650" s="3" t="e">
        <f>IF(DEGREES(ACOS(SIN(RADIANS(G650))*SIN(RADIANS(E652))+COS(RADIANS(G650))*COS(RADIANS(E652))*COS(RADIANS(AC642))))&gt;90,0,$F$4*$F$5/E651^2*(SIN(RADIANS(G650))*SIN(RADIANS(E652))+COS(RADIANS(G650))*COS(RADIANS(E652))*COS(RADIANS(AC642))))</f>
        <v>#DIV/0!</v>
      </c>
      <c r="AD650" s="3" t="e">
        <f>IF(DEGREES(ACOS(SIN(RADIANS(G650))*SIN(RADIANS(E652))+COS(RADIANS(G650))*COS(RADIANS(E652))*COS(RADIANS(AD642))))&gt;90,0,$F$4*$F$5/E651^2*(SIN(RADIANS(G650))*SIN(RADIANS(E652))+COS(RADIANS(G650))*COS(RADIANS(E652))*COS(RADIANS(AD642))))</f>
        <v>#DIV/0!</v>
      </c>
      <c r="AE650" s="3" t="e">
        <f>IF(DEGREES(ACOS(SIN(RADIANS(G650))*SIN(RADIANS(E652))+COS(RADIANS(G650))*COS(RADIANS(E652))*COS(RADIANS(AE642))))&gt;90,0,$F$4*$F$5/E651^2*(SIN(RADIANS(G650))*SIN(RADIANS(E652))+COS(RADIANS(G650))*COS(RADIANS(E652))*COS(RADIANS(AE642))))</f>
        <v>#DIV/0!</v>
      </c>
      <c r="AF650" s="3" t="e">
        <f>IF(DEGREES(ACOS(SIN(RADIANS(G650))*SIN(RADIANS(E652))+COS(RADIANS(G650))*COS(RADIANS(E652))*COS(RADIANS(AF642))))&gt;90,0,$F$4*$F$5/E651^2*(SIN(RADIANS(G650))*SIN(RADIANS(E652))+COS(RADIANS(G650))*COS(RADIANS(E652))*COS(RADIANS(AF642))))</f>
        <v>#DIV/0!</v>
      </c>
      <c r="AG650" s="3" t="e">
        <f>IF(DEGREES(ACOS(SIN(RADIANS(G650))*SIN(RADIANS(E652))+COS(RADIANS(G650))*COS(RADIANS(E652))*COS(RADIANS(AG642))))&gt;90,0,$F$4*$F$5/E651^2*(SIN(RADIANS(G650))*SIN(RADIANS(E652))+COS(RADIANS(G650))*COS(RADIANS(E652))*COS(RADIANS(AG642))))</f>
        <v>#DIV/0!</v>
      </c>
      <c r="AH650" s="3" t="e">
        <f>IF(DEGREES(ACOS(SIN(RADIANS(G650))*SIN(RADIANS(E652))+COS(RADIANS(G650))*COS(RADIANS(E652))*COS(RADIANS(AH642))))&gt;90,0,$F$4*$F$5/E651^2*(SIN(RADIANS(G650))*SIN(RADIANS(E652))+COS(RADIANS(G650))*COS(RADIANS(E652))*COS(RADIANS(AH642))))</f>
        <v>#DIV/0!</v>
      </c>
      <c r="AI650" s="3" t="e">
        <f>IF(DEGREES(ACOS(SIN(RADIANS(G650))*SIN(RADIANS(E652))+COS(RADIANS(G650))*COS(RADIANS(E652))*COS(RADIANS(AI642))))&gt;90,0,$F$4*$F$5/E651^2*(SIN(RADIANS(G650))*SIN(RADIANS(E652))+COS(RADIANS(G650))*COS(RADIANS(E652))*COS(RADIANS(AI642))))</f>
        <v>#DIV/0!</v>
      </c>
      <c r="AJ650" s="3" t="e">
        <f>IF(DEGREES(ACOS(SIN(RADIANS(G650))*SIN(RADIANS(E652))+COS(RADIANS(G650))*COS(RADIANS(E652))*COS(RADIANS(AJ642))))&gt;90,0,$F$4*$F$5/E651^2*(SIN(RADIANS(G650))*SIN(RADIANS(E652))+COS(RADIANS(G650))*COS(RADIANS(E652))*COS(RADIANS(AJ642))))</f>
        <v>#DIV/0!</v>
      </c>
      <c r="AK650" s="3">
        <f>IF(DEGREES(ACOS(SIN(RADIANS(G650))*SIN(RADIANS(E652))+COS(RADIANS(G650))*COS(RADIANS(E652))*COS(RADIANS(AK642))))&gt;90,0,$F$4*$F$5/E651^2*(SIN(RADIANS(G650))*SIN(RADIANS(E652))+COS(RADIANS(G650))*COS(RADIANS(E652))*COS(RADIANS(AK642))))</f>
        <v>0</v>
      </c>
      <c r="AL650" s="3">
        <f>IF(DEGREES(ACOS(SIN(RADIANS(G650))*SIN(RADIANS(E652))+COS(RADIANS(G650))*COS(RADIANS(E652))*COS(RADIANS(AL642))))&gt;90,0,$F$4*$F$5/E651^2*(SIN(RADIANS(G650))*SIN(RADIANS(E652))+COS(RADIANS(G650))*COS(RADIANS(E652))*COS(RADIANS(AL642))))</f>
        <v>0</v>
      </c>
      <c r="AM650" s="3">
        <f>IF(DEGREES(ACOS(SIN(RADIANS(G650))*SIN(RADIANS(E652))+COS(RADIANS(G650))*COS(RADIANS(E652))*COS(RADIANS(AM642))))&gt;90,0,$F$4*$F$5/E651^2*(SIN(RADIANS(G650))*SIN(RADIANS(E652))+COS(RADIANS(G650))*COS(RADIANS(E652))*COS(RADIANS(AM642))))</f>
        <v>0</v>
      </c>
      <c r="AN650" s="3">
        <f>IF(DEGREES(ACOS(SIN(RADIANS(G650))*SIN(RADIANS(E652))+COS(RADIANS(G650))*COS(RADIANS(E652))*COS(RADIANS(AN642))))&gt;90,0,$F$4*$F$5/E651^2*(SIN(RADIANS(G650))*SIN(RADIANS(E652))+COS(RADIANS(G650))*COS(RADIANS(E652))*COS(RADIANS(AN642))))</f>
        <v>0</v>
      </c>
      <c r="AO650" s="3">
        <f>IF(DEGREES(ACOS(SIN(RADIANS(G650))*SIN(RADIANS(E652))+COS(RADIANS(G650))*COS(RADIANS(E652))*COS(RADIANS(AO642))))&gt;90,0,$F$4*$F$5/E651^2*(SIN(RADIANS(G650))*SIN(RADIANS(E652))+COS(RADIANS(G650))*COS(RADIANS(E652))*COS(RADIANS(AO642))))</f>
        <v>0</v>
      </c>
      <c r="AP650" s="3">
        <f>IF(DEGREES(ACOS(SIN(RADIANS(G650))*SIN(RADIANS(E652))+COS(RADIANS(G650))*COS(RADIANS(E652))*COS(RADIANS(AP642))))&gt;90,0,$F$4*$F$5/E651^2*(SIN(RADIANS(G650))*SIN(RADIANS(E652))+COS(RADIANS(G650))*COS(RADIANS(E652))*COS(RADIANS(AP642))))</f>
        <v>0</v>
      </c>
      <c r="AQ650" s="3">
        <f>IF(DEGREES(ACOS(SIN(RADIANS(G650))*SIN(RADIANS(E652))+COS(RADIANS(G650))*COS(RADIANS(E652))*COS(RADIANS(AQ642))))&gt;90,0,$F$4*$F$5/E651^2*(SIN(RADIANS(G650))*SIN(RADIANS(E652))+COS(RADIANS(G650))*COS(RADIANS(E652))*COS(RADIANS(AQ642))))</f>
        <v>0</v>
      </c>
      <c r="AR650" s="3">
        <f>IF(DEGREES(ACOS(SIN(RADIANS(G650))*SIN(RADIANS(E652))+COS(RADIANS(G650))*COS(RADIANS(E652))*COS(RADIANS(AR642))))&gt;90,0,$F$4*$F$5/E651^2*(SIN(RADIANS(G650))*SIN(RADIANS(E652))+COS(RADIANS(G650))*COS(RADIANS(E652))*COS(RADIANS(AR642))))</f>
        <v>0</v>
      </c>
    </row>
    <row r="651" spans="2:44" ht="15.75" customHeight="1" x14ac:dyDescent="0.2">
      <c r="B651" s="20" t="s">
        <v>788</v>
      </c>
      <c r="E651" s="3">
        <f>$F$6*(1-$F$7^2)/(1+$F$7*COS(RADIANS(E645)))</f>
        <v>0</v>
      </c>
      <c r="G651" s="3">
        <v>20</v>
      </c>
      <c r="I651" s="3">
        <f>IF(DEGREES(ACOS(SIN(RADIANS(G651))*SIN(RADIANS(E652))+COS(RADIANS(G651))*COS(RADIANS(E652))*COS(RADIANS(I642))))&gt;90,0,$F$4*$F$5/E651^2*(SIN(RADIANS(G651))*SIN(RADIANS(E652))+COS(RADIANS(G651))*COS(RADIANS(E652))*COS(RADIANS(I642))))</f>
        <v>0</v>
      </c>
      <c r="J651" s="3">
        <f>IF(DEGREES(ACOS(SIN(RADIANS(G651))*SIN(RADIANS(E652))+COS(RADIANS(G651))*COS(RADIANS(E652))*COS(RADIANS(J642))))&gt;90,0,$F$4*$F$5/E651^2*(SIN(RADIANS(G651))*SIN(RADIANS(E652))+COS(RADIANS(G651))*COS(RADIANS(E652))*COS(RADIANS(J642))))</f>
        <v>0</v>
      </c>
      <c r="K651" s="3">
        <f>IF(DEGREES(ACOS(SIN(RADIANS(G651))*SIN(RADIANS(E652))+COS(RADIANS(G651))*COS(RADIANS(E652))*COS(RADIANS(K642))))&gt;90,0,$F$4*$F$5/E651^2*(SIN(RADIANS(G651))*SIN(RADIANS(E652))+COS(RADIANS(G651))*COS(RADIANS(E652))*COS(RADIANS(K642))))</f>
        <v>0</v>
      </c>
      <c r="L651" s="3">
        <f>IF(DEGREES(ACOS(SIN(RADIANS(G651))*SIN(RADIANS(E652))+COS(RADIANS(G651))*COS(RADIANS(E652))*COS(RADIANS(L642))))&gt;90,0,$F$4*$F$5/E651^2*(SIN(RADIANS(G651))*SIN(RADIANS(E652))+COS(RADIANS(G651))*COS(RADIANS(E652))*COS(RADIANS(L642))))</f>
        <v>0</v>
      </c>
      <c r="M651" s="3">
        <f>IF(DEGREES(ACOS(SIN(RADIANS(G651))*SIN(RADIANS(E652))+COS(RADIANS(G651))*COS(RADIANS(E652))*COS(RADIANS(M642))))&gt;90,0,$F$4*$F$5/E651^2*(SIN(RADIANS(G651))*SIN(RADIANS(E652))+COS(RADIANS(G651))*COS(RADIANS(E652))*COS(RADIANS(M642))))</f>
        <v>0</v>
      </c>
      <c r="N651" s="3">
        <f>IF(DEGREES(ACOS(SIN(RADIANS(G651))*SIN(RADIANS(E652))+COS(RADIANS(G651))*COS(RADIANS(E652))*COS(RADIANS(N642))))&gt;90,0,$F$4*$F$5/E651^2*(SIN(RADIANS(G651))*SIN(RADIANS(E652))+COS(RADIANS(G651))*COS(RADIANS(E652))*COS(RADIANS(N642))))</f>
        <v>0</v>
      </c>
      <c r="O651" s="3">
        <f>IF(DEGREES(ACOS(SIN(RADIANS(G651))*SIN(RADIANS(E652))+COS(RADIANS(G651))*COS(RADIANS(E652))*COS(RADIANS(O642))))&gt;90,0,$F$4*$F$5/E651^2*(SIN(RADIANS(G651))*SIN(RADIANS(E652))+COS(RADIANS(G651))*COS(RADIANS(E652))*COS(RADIANS(O642))))</f>
        <v>0</v>
      </c>
      <c r="P651" s="3">
        <f>IF(DEGREES(ACOS(SIN(RADIANS(G651))*SIN(RADIANS(E652))+COS(RADIANS(G651))*COS(RADIANS(E652))*COS(RADIANS(P642))))&gt;90,0,$F$4*$F$5/E651^2*(SIN(RADIANS(G651))*SIN(RADIANS(E652))+COS(RADIANS(G651))*COS(RADIANS(E652))*COS(RADIANS(P642))))</f>
        <v>0</v>
      </c>
      <c r="Q651" s="3">
        <f>IF(DEGREES(ACOS(SIN(RADIANS(G651))*SIN(RADIANS(E652))+COS(RADIANS(G651))*COS(RADIANS(E652))*COS(RADIANS(Q642))))&gt;90,0,$F$4*$F$5/E651^2*(SIN(RADIANS(G651))*SIN(RADIANS(E652))+COS(RADIANS(G651))*COS(RADIANS(E652))*COS(RADIANS(Q642))))</f>
        <v>0</v>
      </c>
      <c r="R651" s="3" t="e">
        <f>IF(DEGREES(ACOS(SIN(RADIANS(G651))*SIN(RADIANS(E652))+COS(RADIANS(G651))*COS(RADIANS(E652))*COS(RADIANS(R642))))&gt;90,0,$F$4*$F$5/E651^2*(SIN(RADIANS(G651))*SIN(RADIANS(E652))+COS(RADIANS(G651))*COS(RADIANS(E652))*COS(RADIANS(R642))))</f>
        <v>#DIV/0!</v>
      </c>
      <c r="S651" s="3" t="e">
        <f>IF(DEGREES(ACOS(SIN(RADIANS(G651))*SIN(RADIANS(E652))+COS(RADIANS(G651))*COS(RADIANS(E652))*COS(RADIANS(S642))))&gt;90,0,$F$4*$F$5/E651^2*(SIN(RADIANS(G651))*SIN(RADIANS(E652))+COS(RADIANS(G651))*COS(RADIANS(E652))*COS(RADIANS(S642))))</f>
        <v>#DIV/0!</v>
      </c>
      <c r="T651" s="3" t="e">
        <f>IF(DEGREES(ACOS(SIN(RADIANS(G651))*SIN(RADIANS(E652))+COS(RADIANS(G651))*COS(RADIANS(E652))*COS(RADIANS(T642))))&gt;90,0,$F$4*$F$5/E651^2*(SIN(RADIANS(G651))*SIN(RADIANS(E652))+COS(RADIANS(G651))*COS(RADIANS(E652))*COS(RADIANS(T642))))</f>
        <v>#DIV/0!</v>
      </c>
      <c r="U651" s="3" t="e">
        <f>IF(DEGREES(ACOS(SIN(RADIANS(G651))*SIN(RADIANS(E652))+COS(RADIANS(G651))*COS(RADIANS(E652))*COS(RADIANS(U642))))&gt;90,0,$F$4*$F$5/E651^2*(SIN(RADIANS(G651))*SIN(RADIANS(E652))+COS(RADIANS(G651))*COS(RADIANS(E652))*COS(RADIANS(U642))))</f>
        <v>#DIV/0!</v>
      </c>
      <c r="V651" s="3" t="e">
        <f>IF(DEGREES(ACOS(SIN(RADIANS(G651))*SIN(RADIANS(E652))+COS(RADIANS(G651))*COS(RADIANS(E652))*COS(RADIANS(V642))))&gt;90,0,$F$4*$F$5/E651^2*(SIN(RADIANS(G651))*SIN(RADIANS(E652))+COS(RADIANS(G651))*COS(RADIANS(E652))*COS(RADIANS(V642))))</f>
        <v>#DIV/0!</v>
      </c>
      <c r="W651" s="3" t="e">
        <f>IF(DEGREES(ACOS(SIN(RADIANS(G651))*SIN(RADIANS(E652))+COS(RADIANS(G651))*COS(RADIANS(E652))*COS(RADIANS(W642))))&gt;90,0,$F$4*$F$5/E651^2*(SIN(RADIANS(G651))*SIN(RADIANS(E652))+COS(RADIANS(G651))*COS(RADIANS(E652))*COS(RADIANS(W642))))</f>
        <v>#DIV/0!</v>
      </c>
      <c r="X651" s="3" t="e">
        <f>IF(DEGREES(ACOS(SIN(RADIANS(G651))*SIN(RADIANS(E652))+COS(RADIANS(G651))*COS(RADIANS(E652))*COS(RADIANS(X642))))&gt;90,0,$F$4*$F$5/E651^2*(SIN(RADIANS(G651))*SIN(RADIANS(E652))+COS(RADIANS(G651))*COS(RADIANS(E652))*COS(RADIANS(X642))))</f>
        <v>#DIV/0!</v>
      </c>
      <c r="Y651" s="3" t="e">
        <f>IF(DEGREES(ACOS(SIN(RADIANS(G651))*SIN(RADIANS(E652))+COS(RADIANS(G651))*COS(RADIANS(E652))*COS(RADIANS(Y642))))&gt;90,0,$F$4*$F$5/E651^2*(SIN(RADIANS(G651))*SIN(RADIANS(E652))+COS(RADIANS(G651))*COS(RADIANS(E652))*COS(RADIANS(Y642))))</f>
        <v>#DIV/0!</v>
      </c>
      <c r="Z651" s="3" t="e">
        <f>IF(DEGREES(ACOS(SIN(RADIANS(G651))*SIN(RADIANS(E652))+COS(RADIANS(G651))*COS(RADIANS(E652))*COS(RADIANS(Z642))))&gt;90,0,$F$4*$F$5/E651^2*(SIN(RADIANS(G651))*SIN(RADIANS(E652))+COS(RADIANS(G651))*COS(RADIANS(E652))*COS(RADIANS(Z642))))</f>
        <v>#DIV/0!</v>
      </c>
      <c r="AA651" s="3" t="e">
        <f>IF(DEGREES(ACOS(SIN(RADIANS(G651))*SIN(RADIANS(E652))+COS(RADIANS(G651))*COS(RADIANS(E652))*COS(RADIANS(AA642))))&gt;90,0,$F$4*$F$5/E651^2*(SIN(RADIANS(G651))*SIN(RADIANS(E652))+COS(RADIANS(G651))*COS(RADIANS(E652))*COS(RADIANS(AA642))))</f>
        <v>#DIV/0!</v>
      </c>
      <c r="AB651" s="3" t="e">
        <f>IF(DEGREES(ACOS(SIN(RADIANS(G651))*SIN(RADIANS(E652))+COS(RADIANS(G651))*COS(RADIANS(E652))*COS(RADIANS(AB642))))&gt;90,0,$F$4*$F$5/E651^2*(SIN(RADIANS(G651))*SIN(RADIANS(E652))+COS(RADIANS(G651))*COS(RADIANS(E652))*COS(RADIANS(AB642))))</f>
        <v>#DIV/0!</v>
      </c>
      <c r="AC651" s="3" t="e">
        <f>IF(DEGREES(ACOS(SIN(RADIANS(G651))*SIN(RADIANS(E652))+COS(RADIANS(G651))*COS(RADIANS(E652))*COS(RADIANS(AC642))))&gt;90,0,$F$4*$F$5/E651^2*(SIN(RADIANS(G651))*SIN(RADIANS(E652))+COS(RADIANS(G651))*COS(RADIANS(E652))*COS(RADIANS(AC642))))</f>
        <v>#DIV/0!</v>
      </c>
      <c r="AD651" s="3" t="e">
        <f>IF(DEGREES(ACOS(SIN(RADIANS(G651))*SIN(RADIANS(E652))+COS(RADIANS(G651))*COS(RADIANS(E652))*COS(RADIANS(AD642))))&gt;90,0,$F$4*$F$5/E651^2*(SIN(RADIANS(G651))*SIN(RADIANS(E652))+COS(RADIANS(G651))*COS(RADIANS(E652))*COS(RADIANS(AD642))))</f>
        <v>#DIV/0!</v>
      </c>
      <c r="AE651" s="3" t="e">
        <f>IF(DEGREES(ACOS(SIN(RADIANS(G651))*SIN(RADIANS(E652))+COS(RADIANS(G651))*COS(RADIANS(E652))*COS(RADIANS(AE642))))&gt;90,0,$F$4*$F$5/E651^2*(SIN(RADIANS(G651))*SIN(RADIANS(E652))+COS(RADIANS(G651))*COS(RADIANS(E652))*COS(RADIANS(AE642))))</f>
        <v>#DIV/0!</v>
      </c>
      <c r="AF651" s="3" t="e">
        <f>IF(DEGREES(ACOS(SIN(RADIANS(G651))*SIN(RADIANS(E652))+COS(RADIANS(G651))*COS(RADIANS(E652))*COS(RADIANS(AF642))))&gt;90,0,$F$4*$F$5/E651^2*(SIN(RADIANS(G651))*SIN(RADIANS(E652))+COS(RADIANS(G651))*COS(RADIANS(E652))*COS(RADIANS(AF642))))</f>
        <v>#DIV/0!</v>
      </c>
      <c r="AG651" s="3" t="e">
        <f>IF(DEGREES(ACOS(SIN(RADIANS(G651))*SIN(RADIANS(E652))+COS(RADIANS(G651))*COS(RADIANS(E652))*COS(RADIANS(AG642))))&gt;90,0,$F$4*$F$5/E651^2*(SIN(RADIANS(G651))*SIN(RADIANS(E652))+COS(RADIANS(G651))*COS(RADIANS(E652))*COS(RADIANS(AG642))))</f>
        <v>#DIV/0!</v>
      </c>
      <c r="AH651" s="3" t="e">
        <f>IF(DEGREES(ACOS(SIN(RADIANS(G651))*SIN(RADIANS(E652))+COS(RADIANS(G651))*COS(RADIANS(E652))*COS(RADIANS(AH642))))&gt;90,0,$F$4*$F$5/E651^2*(SIN(RADIANS(G651))*SIN(RADIANS(E652))+COS(RADIANS(G651))*COS(RADIANS(E652))*COS(RADIANS(AH642))))</f>
        <v>#DIV/0!</v>
      </c>
      <c r="AI651" s="3" t="e">
        <f>IF(DEGREES(ACOS(SIN(RADIANS(G651))*SIN(RADIANS(E652))+COS(RADIANS(G651))*COS(RADIANS(E652))*COS(RADIANS(AI642))))&gt;90,0,$F$4*$F$5/E651^2*(SIN(RADIANS(G651))*SIN(RADIANS(E652))+COS(RADIANS(G651))*COS(RADIANS(E652))*COS(RADIANS(AI642))))</f>
        <v>#DIV/0!</v>
      </c>
      <c r="AJ651" s="3" t="e">
        <f>IF(DEGREES(ACOS(SIN(RADIANS(G651))*SIN(RADIANS(E652))+COS(RADIANS(G651))*COS(RADIANS(E652))*COS(RADIANS(AJ642))))&gt;90,0,$F$4*$F$5/E651^2*(SIN(RADIANS(G651))*SIN(RADIANS(E652))+COS(RADIANS(G651))*COS(RADIANS(E652))*COS(RADIANS(AJ642))))</f>
        <v>#DIV/0!</v>
      </c>
      <c r="AK651" s="3">
        <f>IF(DEGREES(ACOS(SIN(RADIANS(G651))*SIN(RADIANS(E652))+COS(RADIANS(G651))*COS(RADIANS(E652))*COS(RADIANS(AK642))))&gt;90,0,$F$4*$F$5/E651^2*(SIN(RADIANS(G651))*SIN(RADIANS(E652))+COS(RADIANS(G651))*COS(RADIANS(E652))*COS(RADIANS(AK642))))</f>
        <v>0</v>
      </c>
      <c r="AL651" s="3">
        <f>IF(DEGREES(ACOS(SIN(RADIANS(G651))*SIN(RADIANS(E652))+COS(RADIANS(G651))*COS(RADIANS(E652))*COS(RADIANS(AL642))))&gt;90,0,$F$4*$F$5/E651^2*(SIN(RADIANS(G651))*SIN(RADIANS(E652))+COS(RADIANS(G651))*COS(RADIANS(E652))*COS(RADIANS(AL642))))</f>
        <v>0</v>
      </c>
      <c r="AM651" s="3">
        <f>IF(DEGREES(ACOS(SIN(RADIANS(G651))*SIN(RADIANS(E652))+COS(RADIANS(G651))*COS(RADIANS(E652))*COS(RADIANS(AM642))))&gt;90,0,$F$4*$F$5/E651^2*(SIN(RADIANS(G651))*SIN(RADIANS(E652))+COS(RADIANS(G651))*COS(RADIANS(E652))*COS(RADIANS(AM642))))</f>
        <v>0</v>
      </c>
      <c r="AN651" s="3">
        <f>IF(DEGREES(ACOS(SIN(RADIANS(G651))*SIN(RADIANS(E652))+COS(RADIANS(G651))*COS(RADIANS(E652))*COS(RADIANS(AN642))))&gt;90,0,$F$4*$F$5/E651^2*(SIN(RADIANS(G651))*SIN(RADIANS(E652))+COS(RADIANS(G651))*COS(RADIANS(E652))*COS(RADIANS(AN642))))</f>
        <v>0</v>
      </c>
      <c r="AO651" s="3">
        <f>IF(DEGREES(ACOS(SIN(RADIANS(G651))*SIN(RADIANS(E652))+COS(RADIANS(G651))*COS(RADIANS(E652))*COS(RADIANS(AO642))))&gt;90,0,$F$4*$F$5/E651^2*(SIN(RADIANS(G651))*SIN(RADIANS(E652))+COS(RADIANS(G651))*COS(RADIANS(E652))*COS(RADIANS(AO642))))</f>
        <v>0</v>
      </c>
      <c r="AP651" s="3">
        <f>IF(DEGREES(ACOS(SIN(RADIANS(G651))*SIN(RADIANS(E652))+COS(RADIANS(G651))*COS(RADIANS(E652))*COS(RADIANS(AP642))))&gt;90,0,$F$4*$F$5/E651^2*(SIN(RADIANS(G651))*SIN(RADIANS(E652))+COS(RADIANS(G651))*COS(RADIANS(E652))*COS(RADIANS(AP642))))</f>
        <v>0</v>
      </c>
      <c r="AQ651" s="3">
        <f>IF(DEGREES(ACOS(SIN(RADIANS(G651))*SIN(RADIANS(E652))+COS(RADIANS(G651))*COS(RADIANS(E652))*COS(RADIANS(AQ642))))&gt;90,0,$F$4*$F$5/E651^2*(SIN(RADIANS(G651))*SIN(RADIANS(E652))+COS(RADIANS(G651))*COS(RADIANS(E652))*COS(RADIANS(AQ642))))</f>
        <v>0</v>
      </c>
      <c r="AR651" s="3">
        <f>IF(DEGREES(ACOS(SIN(RADIANS(G651))*SIN(RADIANS(E652))+COS(RADIANS(G651))*COS(RADIANS(E652))*COS(RADIANS(AR642))))&gt;90,0,$F$4*$F$5/E651^2*(SIN(RADIANS(G651))*SIN(RADIANS(E652))+COS(RADIANS(G651))*COS(RADIANS(E652))*COS(RADIANS(AR642))))</f>
        <v>0</v>
      </c>
    </row>
    <row r="652" spans="2:44" ht="15.75" customHeight="1" x14ac:dyDescent="0.2">
      <c r="B652" s="20" t="s">
        <v>737</v>
      </c>
      <c r="E652" s="3">
        <f>IF($F$8&gt;90,180-$F$8,$F$8)*SIN(RADIANS(E646))</f>
        <v>0</v>
      </c>
      <c r="G652" s="3">
        <v>10</v>
      </c>
      <c r="I652" s="3">
        <f>IF(DEGREES(ACOS(SIN(RADIANS(G652))*SIN(RADIANS(E652))+COS(RADIANS(G652))*COS(RADIANS(E652))*COS(RADIANS(I642))))&gt;90,0,$F$4*$F$5/E651^2*(SIN(RADIANS(G652))*SIN(RADIANS(E652))+COS(RADIANS(G652))*COS(RADIANS(E652))*COS(RADIANS(I642))))</f>
        <v>0</v>
      </c>
      <c r="J652" s="3">
        <f>IF(DEGREES(ACOS(SIN(RADIANS(G652))*SIN(RADIANS(E652))+COS(RADIANS(G652))*COS(RADIANS(E652))*COS(RADIANS(J642))))&gt;90,0,$F$4*$F$5/E651^2*(SIN(RADIANS(G652))*SIN(RADIANS(E652))+COS(RADIANS(G652))*COS(RADIANS(E652))*COS(RADIANS(J642))))</f>
        <v>0</v>
      </c>
      <c r="K652" s="3">
        <f>IF(DEGREES(ACOS(SIN(RADIANS(G652))*SIN(RADIANS(E652))+COS(RADIANS(G652))*COS(RADIANS(E652))*COS(RADIANS(K642))))&gt;90,0,$F$4*$F$5/E651^2*(SIN(RADIANS(G652))*SIN(RADIANS(E652))+COS(RADIANS(G652))*COS(RADIANS(E652))*COS(RADIANS(K642))))</f>
        <v>0</v>
      </c>
      <c r="L652" s="3">
        <f>IF(DEGREES(ACOS(SIN(RADIANS(G652))*SIN(RADIANS(E652))+COS(RADIANS(G652))*COS(RADIANS(E652))*COS(RADIANS(L642))))&gt;90,0,$F$4*$F$5/E651^2*(SIN(RADIANS(G652))*SIN(RADIANS(E652))+COS(RADIANS(G652))*COS(RADIANS(E652))*COS(RADIANS(L642))))</f>
        <v>0</v>
      </c>
      <c r="M652" s="3">
        <f>IF(DEGREES(ACOS(SIN(RADIANS(G652))*SIN(RADIANS(E652))+COS(RADIANS(G652))*COS(RADIANS(E652))*COS(RADIANS(M642))))&gt;90,0,$F$4*$F$5/E651^2*(SIN(RADIANS(G652))*SIN(RADIANS(E652))+COS(RADIANS(G652))*COS(RADIANS(E652))*COS(RADIANS(M642))))</f>
        <v>0</v>
      </c>
      <c r="N652" s="3">
        <f>IF(DEGREES(ACOS(SIN(RADIANS(G652))*SIN(RADIANS(E652))+COS(RADIANS(G652))*COS(RADIANS(E652))*COS(RADIANS(N642))))&gt;90,0,$F$4*$F$5/E651^2*(SIN(RADIANS(G652))*SIN(RADIANS(E652))+COS(RADIANS(G652))*COS(RADIANS(E652))*COS(RADIANS(N642))))</f>
        <v>0</v>
      </c>
      <c r="O652" s="3">
        <f>IF(DEGREES(ACOS(SIN(RADIANS(G652))*SIN(RADIANS(E652))+COS(RADIANS(G652))*COS(RADIANS(E652))*COS(RADIANS(O642))))&gt;90,0,$F$4*$F$5/E651^2*(SIN(RADIANS(G652))*SIN(RADIANS(E652))+COS(RADIANS(G652))*COS(RADIANS(E652))*COS(RADIANS(O642))))</f>
        <v>0</v>
      </c>
      <c r="P652" s="3">
        <f>IF(DEGREES(ACOS(SIN(RADIANS(G652))*SIN(RADIANS(E652))+COS(RADIANS(G652))*COS(RADIANS(E652))*COS(RADIANS(P642))))&gt;90,0,$F$4*$F$5/E651^2*(SIN(RADIANS(G652))*SIN(RADIANS(E652))+COS(RADIANS(G652))*COS(RADIANS(E652))*COS(RADIANS(P642))))</f>
        <v>0</v>
      </c>
      <c r="Q652" s="3">
        <f>IF(DEGREES(ACOS(SIN(RADIANS(G652))*SIN(RADIANS(E652))+COS(RADIANS(G652))*COS(RADIANS(E652))*COS(RADIANS(Q642))))&gt;90,0,$F$4*$F$5/E651^2*(SIN(RADIANS(G652))*SIN(RADIANS(E652))+COS(RADIANS(G652))*COS(RADIANS(E652))*COS(RADIANS(Q642))))</f>
        <v>0</v>
      </c>
      <c r="R652" s="3" t="e">
        <f>IF(DEGREES(ACOS(SIN(RADIANS(G652))*SIN(RADIANS(E652))+COS(RADIANS(G652))*COS(RADIANS(E652))*COS(RADIANS(R642))))&gt;90,0,$F$4*$F$5/E651^2*(SIN(RADIANS(G652))*SIN(RADIANS(E652))+COS(RADIANS(G652))*COS(RADIANS(E652))*COS(RADIANS(R642))))</f>
        <v>#DIV/0!</v>
      </c>
      <c r="S652" s="3" t="e">
        <f>IF(DEGREES(ACOS(SIN(RADIANS(G652))*SIN(RADIANS(E652))+COS(RADIANS(G652))*COS(RADIANS(E652))*COS(RADIANS(S642))))&gt;90,0,$F$4*$F$5/E651^2*(SIN(RADIANS(G652))*SIN(RADIANS(E652))+COS(RADIANS(G652))*COS(RADIANS(E652))*COS(RADIANS(S642))))</f>
        <v>#DIV/0!</v>
      </c>
      <c r="T652" s="3" t="e">
        <f>IF(DEGREES(ACOS(SIN(RADIANS(G652))*SIN(RADIANS(E652))+COS(RADIANS(G652))*COS(RADIANS(E652))*COS(RADIANS(T642))))&gt;90,0,$F$4*$F$5/E651^2*(SIN(RADIANS(G652))*SIN(RADIANS(E652))+COS(RADIANS(G652))*COS(RADIANS(E652))*COS(RADIANS(T642))))</f>
        <v>#DIV/0!</v>
      </c>
      <c r="U652" s="3" t="e">
        <f>IF(DEGREES(ACOS(SIN(RADIANS(G652))*SIN(RADIANS(E652))+COS(RADIANS(G652))*COS(RADIANS(E652))*COS(RADIANS(U642))))&gt;90,0,$F$4*$F$5/E651^2*(SIN(RADIANS(G652))*SIN(RADIANS(E652))+COS(RADIANS(G652))*COS(RADIANS(E652))*COS(RADIANS(U642))))</f>
        <v>#DIV/0!</v>
      </c>
      <c r="V652" s="3" t="e">
        <f>IF(DEGREES(ACOS(SIN(RADIANS(G652))*SIN(RADIANS(E652))+COS(RADIANS(G652))*COS(RADIANS(E652))*COS(RADIANS(V642))))&gt;90,0,$F$4*$F$5/E651^2*(SIN(RADIANS(G652))*SIN(RADIANS(E652))+COS(RADIANS(G652))*COS(RADIANS(E652))*COS(RADIANS(V642))))</f>
        <v>#DIV/0!</v>
      </c>
      <c r="W652" s="3" t="e">
        <f>IF(DEGREES(ACOS(SIN(RADIANS(G652))*SIN(RADIANS(E652))+COS(RADIANS(G652))*COS(RADIANS(E652))*COS(RADIANS(W642))))&gt;90,0,$F$4*$F$5/E651^2*(SIN(RADIANS(G652))*SIN(RADIANS(E652))+COS(RADIANS(G652))*COS(RADIANS(E652))*COS(RADIANS(W642))))</f>
        <v>#DIV/0!</v>
      </c>
      <c r="X652" s="3" t="e">
        <f>IF(DEGREES(ACOS(SIN(RADIANS(G652))*SIN(RADIANS(E652))+COS(RADIANS(G652))*COS(RADIANS(E652))*COS(RADIANS(X642))))&gt;90,0,$F$4*$F$5/E651^2*(SIN(RADIANS(G652))*SIN(RADIANS(E652))+COS(RADIANS(G652))*COS(RADIANS(E652))*COS(RADIANS(X642))))</f>
        <v>#DIV/0!</v>
      </c>
      <c r="Y652" s="3" t="e">
        <f>IF(DEGREES(ACOS(SIN(RADIANS(G652))*SIN(RADIANS(E652))+COS(RADIANS(G652))*COS(RADIANS(E652))*COS(RADIANS(Y642))))&gt;90,0,$F$4*$F$5/E651^2*(SIN(RADIANS(G652))*SIN(RADIANS(E652))+COS(RADIANS(G652))*COS(RADIANS(E652))*COS(RADIANS(Y642))))</f>
        <v>#DIV/0!</v>
      </c>
      <c r="Z652" s="3" t="e">
        <f>IF(DEGREES(ACOS(SIN(RADIANS(G652))*SIN(RADIANS(E652))+COS(RADIANS(G652))*COS(RADIANS(E652))*COS(RADIANS(Z642))))&gt;90,0,$F$4*$F$5/E651^2*(SIN(RADIANS(G652))*SIN(RADIANS(E652))+COS(RADIANS(G652))*COS(RADIANS(E652))*COS(RADIANS(Z642))))</f>
        <v>#DIV/0!</v>
      </c>
      <c r="AA652" s="3" t="e">
        <f>IF(DEGREES(ACOS(SIN(RADIANS(G652))*SIN(RADIANS(E652))+COS(RADIANS(G652))*COS(RADIANS(E652))*COS(RADIANS(AA642))))&gt;90,0,$F$4*$F$5/E651^2*(SIN(RADIANS(G652))*SIN(RADIANS(E652))+COS(RADIANS(G652))*COS(RADIANS(E652))*COS(RADIANS(AA642))))</f>
        <v>#DIV/0!</v>
      </c>
      <c r="AB652" s="3" t="e">
        <f>IF(DEGREES(ACOS(SIN(RADIANS(G652))*SIN(RADIANS(E652))+COS(RADIANS(G652))*COS(RADIANS(E652))*COS(RADIANS(AB642))))&gt;90,0,$F$4*$F$5/E651^2*(SIN(RADIANS(G652))*SIN(RADIANS(E652))+COS(RADIANS(G652))*COS(RADIANS(E652))*COS(RADIANS(AB642))))</f>
        <v>#DIV/0!</v>
      </c>
      <c r="AC652" s="3" t="e">
        <f>IF(DEGREES(ACOS(SIN(RADIANS(G652))*SIN(RADIANS(E652))+COS(RADIANS(G652))*COS(RADIANS(E652))*COS(RADIANS(AC642))))&gt;90,0,$F$4*$F$5/E651^2*(SIN(RADIANS(G652))*SIN(RADIANS(E652))+COS(RADIANS(G652))*COS(RADIANS(E652))*COS(RADIANS(AC642))))</f>
        <v>#DIV/0!</v>
      </c>
      <c r="AD652" s="3" t="e">
        <f>IF(DEGREES(ACOS(SIN(RADIANS(G652))*SIN(RADIANS(E652))+COS(RADIANS(G652))*COS(RADIANS(E652))*COS(RADIANS(AD642))))&gt;90,0,$F$4*$F$5/E651^2*(SIN(RADIANS(G652))*SIN(RADIANS(E652))+COS(RADIANS(G652))*COS(RADIANS(E652))*COS(RADIANS(AD642))))</f>
        <v>#DIV/0!</v>
      </c>
      <c r="AE652" s="3" t="e">
        <f>IF(DEGREES(ACOS(SIN(RADIANS(G652))*SIN(RADIANS(E652))+COS(RADIANS(G652))*COS(RADIANS(E652))*COS(RADIANS(AE642))))&gt;90,0,$F$4*$F$5/E651^2*(SIN(RADIANS(G652))*SIN(RADIANS(E652))+COS(RADIANS(G652))*COS(RADIANS(E652))*COS(RADIANS(AE642))))</f>
        <v>#DIV/0!</v>
      </c>
      <c r="AF652" s="3" t="e">
        <f>IF(DEGREES(ACOS(SIN(RADIANS(G652))*SIN(RADIANS(E652))+COS(RADIANS(G652))*COS(RADIANS(E652))*COS(RADIANS(AF642))))&gt;90,0,$F$4*$F$5/E651^2*(SIN(RADIANS(G652))*SIN(RADIANS(E652))+COS(RADIANS(G652))*COS(RADIANS(E652))*COS(RADIANS(AF642))))</f>
        <v>#DIV/0!</v>
      </c>
      <c r="AG652" s="3" t="e">
        <f>IF(DEGREES(ACOS(SIN(RADIANS(G652))*SIN(RADIANS(E652))+COS(RADIANS(G652))*COS(RADIANS(E652))*COS(RADIANS(AG642))))&gt;90,0,$F$4*$F$5/E651^2*(SIN(RADIANS(G652))*SIN(RADIANS(E652))+COS(RADIANS(G652))*COS(RADIANS(E652))*COS(RADIANS(AG642))))</f>
        <v>#DIV/0!</v>
      </c>
      <c r="AH652" s="3" t="e">
        <f>IF(DEGREES(ACOS(SIN(RADIANS(G652))*SIN(RADIANS(E652))+COS(RADIANS(G652))*COS(RADIANS(E652))*COS(RADIANS(AH642))))&gt;90,0,$F$4*$F$5/E651^2*(SIN(RADIANS(G652))*SIN(RADIANS(E652))+COS(RADIANS(G652))*COS(RADIANS(E652))*COS(RADIANS(AH642))))</f>
        <v>#DIV/0!</v>
      </c>
      <c r="AI652" s="3" t="e">
        <f>IF(DEGREES(ACOS(SIN(RADIANS(G652))*SIN(RADIANS(E652))+COS(RADIANS(G652))*COS(RADIANS(E652))*COS(RADIANS(AI642))))&gt;90,0,$F$4*$F$5/E651^2*(SIN(RADIANS(G652))*SIN(RADIANS(E652))+COS(RADIANS(G652))*COS(RADIANS(E652))*COS(RADIANS(AI642))))</f>
        <v>#DIV/0!</v>
      </c>
      <c r="AJ652" s="3" t="e">
        <f>IF(DEGREES(ACOS(SIN(RADIANS(G652))*SIN(RADIANS(E652))+COS(RADIANS(G652))*COS(RADIANS(E652))*COS(RADIANS(AJ642))))&gt;90,0,$F$4*$F$5/E651^2*(SIN(RADIANS(G652))*SIN(RADIANS(E652))+COS(RADIANS(G652))*COS(RADIANS(E652))*COS(RADIANS(AJ642))))</f>
        <v>#DIV/0!</v>
      </c>
      <c r="AK652" s="3">
        <f>IF(DEGREES(ACOS(SIN(RADIANS(G652))*SIN(RADIANS(E652))+COS(RADIANS(G652))*COS(RADIANS(E652))*COS(RADIANS(AK642))))&gt;90,0,$F$4*$F$5/E651^2*(SIN(RADIANS(G652))*SIN(RADIANS(E652))+COS(RADIANS(G652))*COS(RADIANS(E652))*COS(RADIANS(AK642))))</f>
        <v>0</v>
      </c>
      <c r="AL652" s="3">
        <f>IF(DEGREES(ACOS(SIN(RADIANS(G652))*SIN(RADIANS(E652))+COS(RADIANS(G652))*COS(RADIANS(E652))*COS(RADIANS(AL642))))&gt;90,0,$F$4*$F$5/E651^2*(SIN(RADIANS(G652))*SIN(RADIANS(E652))+COS(RADIANS(G652))*COS(RADIANS(E652))*COS(RADIANS(AL642))))</f>
        <v>0</v>
      </c>
      <c r="AM652" s="3">
        <f>IF(DEGREES(ACOS(SIN(RADIANS(G652))*SIN(RADIANS(E652))+COS(RADIANS(G652))*COS(RADIANS(E652))*COS(RADIANS(AM642))))&gt;90,0,$F$4*$F$5/E651^2*(SIN(RADIANS(G652))*SIN(RADIANS(E652))+COS(RADIANS(G652))*COS(RADIANS(E652))*COS(RADIANS(AM642))))</f>
        <v>0</v>
      </c>
      <c r="AN652" s="3">
        <f>IF(DEGREES(ACOS(SIN(RADIANS(G652))*SIN(RADIANS(E652))+COS(RADIANS(G652))*COS(RADIANS(E652))*COS(RADIANS(AN642))))&gt;90,0,$F$4*$F$5/E651^2*(SIN(RADIANS(G652))*SIN(RADIANS(E652))+COS(RADIANS(G652))*COS(RADIANS(E652))*COS(RADIANS(AN642))))</f>
        <v>0</v>
      </c>
      <c r="AO652" s="3">
        <f>IF(DEGREES(ACOS(SIN(RADIANS(G652))*SIN(RADIANS(E652))+COS(RADIANS(G652))*COS(RADIANS(E652))*COS(RADIANS(AO642))))&gt;90,0,$F$4*$F$5/E651^2*(SIN(RADIANS(G652))*SIN(RADIANS(E652))+COS(RADIANS(G652))*COS(RADIANS(E652))*COS(RADIANS(AO642))))</f>
        <v>0</v>
      </c>
      <c r="AP652" s="3">
        <f>IF(DEGREES(ACOS(SIN(RADIANS(G652))*SIN(RADIANS(E652))+COS(RADIANS(G652))*COS(RADIANS(E652))*COS(RADIANS(AP642))))&gt;90,0,$F$4*$F$5/E651^2*(SIN(RADIANS(G652))*SIN(RADIANS(E652))+COS(RADIANS(G652))*COS(RADIANS(E652))*COS(RADIANS(AP642))))</f>
        <v>0</v>
      </c>
      <c r="AQ652" s="3">
        <f>IF(DEGREES(ACOS(SIN(RADIANS(G652))*SIN(RADIANS(E652))+COS(RADIANS(G652))*COS(RADIANS(E652))*COS(RADIANS(AQ642))))&gt;90,0,$F$4*$F$5/E651^2*(SIN(RADIANS(G652))*SIN(RADIANS(E652))+COS(RADIANS(G652))*COS(RADIANS(E652))*COS(RADIANS(AQ642))))</f>
        <v>0</v>
      </c>
      <c r="AR652" s="3">
        <f>IF(DEGREES(ACOS(SIN(RADIANS(G652))*SIN(RADIANS(E652))+COS(RADIANS(G652))*COS(RADIANS(E652))*COS(RADIANS(AR642))))&gt;90,0,$F$4*$F$5/E651^2*(SIN(RADIANS(G652))*SIN(RADIANS(E652))+COS(RADIANS(G652))*COS(RADIANS(E652))*COS(RADIANS(AR642))))</f>
        <v>0</v>
      </c>
    </row>
    <row r="653" spans="2:44" ht="15.75" customHeight="1" x14ac:dyDescent="0.2">
      <c r="B653" s="20" t="s">
        <v>789</v>
      </c>
      <c r="E653" s="3">
        <f>IF($F$10=0,IF(E644&lt;360,E644,E644-360),($F$10+1)*E644)</f>
        <v>260</v>
      </c>
      <c r="G653" s="3">
        <v>0</v>
      </c>
      <c r="I653" s="3">
        <f>IF(DEGREES(ACOS(SIN(RADIANS(G653))*SIN(RADIANS(E652))+COS(RADIANS(G653))*COS(RADIANS(E652))*COS(RADIANS(I642))))&gt;90,0,$F$4*$F$5/E651^2*(SIN(RADIANS(G653))*SIN(RADIANS(E652))+COS(RADIANS(G653))*COS(RADIANS(E652))*COS(RADIANS(I642))))</f>
        <v>0</v>
      </c>
      <c r="J653" s="3">
        <f>IF(DEGREES(ACOS(SIN(RADIANS(G653))*SIN(RADIANS(E652))+COS(RADIANS(G653))*COS(RADIANS(E652))*COS(RADIANS(J642))))&gt;90,0,$F$4*$F$5/E651^2*(SIN(RADIANS(G653))*SIN(RADIANS(E652))+COS(RADIANS(G653))*COS(RADIANS(E652))*COS(RADIANS(J642))))</f>
        <v>0</v>
      </c>
      <c r="K653" s="3">
        <f>IF(DEGREES(ACOS(SIN(RADIANS(G653))*SIN(RADIANS(E652))+COS(RADIANS(G653))*COS(RADIANS(E652))*COS(RADIANS(K642))))&gt;90,0,$F$4*$F$5/E651^2*(SIN(RADIANS(G653))*SIN(RADIANS(E652))+COS(RADIANS(G653))*COS(RADIANS(E652))*COS(RADIANS(K642))))</f>
        <v>0</v>
      </c>
      <c r="L653" s="3">
        <f>IF(DEGREES(ACOS(SIN(RADIANS(G653))*SIN(RADIANS(E652))+COS(RADIANS(G653))*COS(RADIANS(E652))*COS(RADIANS(L642))))&gt;90,0,$F$4*$F$5/E651^2*(SIN(RADIANS(G653))*SIN(RADIANS(E652))+COS(RADIANS(G653))*COS(RADIANS(E652))*COS(RADIANS(L642))))</f>
        <v>0</v>
      </c>
      <c r="M653" s="3">
        <f>IF(DEGREES(ACOS(SIN(RADIANS(G653))*SIN(RADIANS(E652))+COS(RADIANS(G653))*COS(RADIANS(E652))*COS(RADIANS(M642))))&gt;90,0,$F$4*$F$5/E651^2*(SIN(RADIANS(G653))*SIN(RADIANS(E652))+COS(RADIANS(G653))*COS(RADIANS(E652))*COS(RADIANS(M642))))</f>
        <v>0</v>
      </c>
      <c r="N653" s="3">
        <f>IF(DEGREES(ACOS(SIN(RADIANS(G653))*SIN(RADIANS(E652))+COS(RADIANS(G653))*COS(RADIANS(E652))*COS(RADIANS(N642))))&gt;90,0,$F$4*$F$5/E651^2*(SIN(RADIANS(G653))*SIN(RADIANS(E652))+COS(RADIANS(G653))*COS(RADIANS(E652))*COS(RADIANS(N642))))</f>
        <v>0</v>
      </c>
      <c r="O653" s="3">
        <f>IF(DEGREES(ACOS(SIN(RADIANS(G653))*SIN(RADIANS(E652))+COS(RADIANS(G653))*COS(RADIANS(E652))*COS(RADIANS(O642))))&gt;90,0,$F$4*$F$5/E651^2*(SIN(RADIANS(G653))*SIN(RADIANS(E652))+COS(RADIANS(G653))*COS(RADIANS(E652))*COS(RADIANS(O642))))</f>
        <v>0</v>
      </c>
      <c r="P653" s="3">
        <f>IF(DEGREES(ACOS(SIN(RADIANS(G653))*SIN(RADIANS(E652))+COS(RADIANS(G653))*COS(RADIANS(E652))*COS(RADIANS(P642))))&gt;90,0,$F$4*$F$5/E651^2*(SIN(RADIANS(G653))*SIN(RADIANS(E652))+COS(RADIANS(G653))*COS(RADIANS(E652))*COS(RADIANS(P642))))</f>
        <v>0</v>
      </c>
      <c r="Q653" s="3">
        <f>IF(DEGREES(ACOS(SIN(RADIANS(G653))*SIN(RADIANS(E652))+COS(RADIANS(G653))*COS(RADIANS(E652))*COS(RADIANS(Q642))))&gt;90,0,$F$4*$F$5/E651^2*(SIN(RADIANS(G653))*SIN(RADIANS(E652))+COS(RADIANS(G653))*COS(RADIANS(E652))*COS(RADIANS(Q642))))</f>
        <v>0</v>
      </c>
      <c r="R653" s="3" t="e">
        <f>IF(DEGREES(ACOS(SIN(RADIANS(G653))*SIN(RADIANS(E652))+COS(RADIANS(G653))*COS(RADIANS(E652))*COS(RADIANS(R642))))&gt;90,0,$F$4*$F$5/E651^2*(SIN(RADIANS(G653))*SIN(RADIANS(E652))+COS(RADIANS(G653))*COS(RADIANS(E652))*COS(RADIANS(R642))))</f>
        <v>#DIV/0!</v>
      </c>
      <c r="S653" s="3" t="e">
        <f>IF(DEGREES(ACOS(SIN(RADIANS(G653))*SIN(RADIANS(E652))+COS(RADIANS(G653))*COS(RADIANS(E652))*COS(RADIANS(S642))))&gt;90,0,$F$4*$F$5/E651^2*(SIN(RADIANS(G653))*SIN(RADIANS(E652))+COS(RADIANS(G653))*COS(RADIANS(E652))*COS(RADIANS(S642))))</f>
        <v>#DIV/0!</v>
      </c>
      <c r="T653" s="3" t="e">
        <f>IF(DEGREES(ACOS(SIN(RADIANS(G653))*SIN(RADIANS(E652))+COS(RADIANS(G653))*COS(RADIANS(E652))*COS(RADIANS(T642))))&gt;90,0,$F$4*$F$5/E651^2*(SIN(RADIANS(G653))*SIN(RADIANS(E652))+COS(RADIANS(G653))*COS(RADIANS(E652))*COS(RADIANS(T642))))</f>
        <v>#DIV/0!</v>
      </c>
      <c r="U653" s="3" t="e">
        <f>IF(DEGREES(ACOS(SIN(RADIANS(G653))*SIN(RADIANS(E652))+COS(RADIANS(G653))*COS(RADIANS(E652))*COS(RADIANS(U642))))&gt;90,0,$F$4*$F$5/E651^2*(SIN(RADIANS(G653))*SIN(RADIANS(E652))+COS(RADIANS(G653))*COS(RADIANS(E652))*COS(RADIANS(U642))))</f>
        <v>#DIV/0!</v>
      </c>
      <c r="V653" s="3" t="e">
        <f>IF(DEGREES(ACOS(SIN(RADIANS(G653))*SIN(RADIANS(E652))+COS(RADIANS(G653))*COS(RADIANS(E652))*COS(RADIANS(V642))))&gt;90,0,$F$4*$F$5/E651^2*(SIN(RADIANS(G653))*SIN(RADIANS(E652))+COS(RADIANS(G653))*COS(RADIANS(E652))*COS(RADIANS(V642))))</f>
        <v>#DIV/0!</v>
      </c>
      <c r="W653" s="3" t="e">
        <f>IF(DEGREES(ACOS(SIN(RADIANS(G653))*SIN(RADIANS(E652))+COS(RADIANS(G653))*COS(RADIANS(E652))*COS(RADIANS(W642))))&gt;90,0,$F$4*$F$5/E651^2*(SIN(RADIANS(G653))*SIN(RADIANS(E652))+COS(RADIANS(G653))*COS(RADIANS(E652))*COS(RADIANS(W642))))</f>
        <v>#DIV/0!</v>
      </c>
      <c r="X653" s="3" t="e">
        <f>IF(DEGREES(ACOS(SIN(RADIANS(G653))*SIN(RADIANS(E652))+COS(RADIANS(G653))*COS(RADIANS(E652))*COS(RADIANS(X642))))&gt;90,0,$F$4*$F$5/E651^2*(SIN(RADIANS(G653))*SIN(RADIANS(E652))+COS(RADIANS(G653))*COS(RADIANS(E652))*COS(RADIANS(X642))))</f>
        <v>#DIV/0!</v>
      </c>
      <c r="Y653" s="3" t="e">
        <f>IF(DEGREES(ACOS(SIN(RADIANS(G653))*SIN(RADIANS(E652))+COS(RADIANS(G653))*COS(RADIANS(E652))*COS(RADIANS(Y642))))&gt;90,0,$F$4*$F$5/E651^2*(SIN(RADIANS(G653))*SIN(RADIANS(E652))+COS(RADIANS(G653))*COS(RADIANS(E652))*COS(RADIANS(Y642))))</f>
        <v>#DIV/0!</v>
      </c>
      <c r="Z653" s="3" t="e">
        <f>IF(DEGREES(ACOS(SIN(RADIANS(G653))*SIN(RADIANS(E652))+COS(RADIANS(G653))*COS(RADIANS(E652))*COS(RADIANS(Z642))))&gt;90,0,$F$4*$F$5/E651^2*(SIN(RADIANS(G653))*SIN(RADIANS(E652))+COS(RADIANS(G653))*COS(RADIANS(E652))*COS(RADIANS(Z642))))</f>
        <v>#DIV/0!</v>
      </c>
      <c r="AA653" s="3" t="e">
        <f>IF(DEGREES(ACOS(SIN(RADIANS(G653))*SIN(RADIANS(E652))+COS(RADIANS(G653))*COS(RADIANS(E652))*COS(RADIANS(AA642))))&gt;90,0,$F$4*$F$5/E651^2*(SIN(RADIANS(G653))*SIN(RADIANS(E652))+COS(RADIANS(G653))*COS(RADIANS(E652))*COS(RADIANS(AA642))))</f>
        <v>#DIV/0!</v>
      </c>
      <c r="AB653" s="3" t="e">
        <f>IF(DEGREES(ACOS(SIN(RADIANS(G653))*SIN(RADIANS(E652))+COS(RADIANS(G653))*COS(RADIANS(E652))*COS(RADIANS(AB642))))&gt;90,0,$F$4*$F$5/E651^2*(SIN(RADIANS(G653))*SIN(RADIANS(E652))+COS(RADIANS(G653))*COS(RADIANS(E652))*COS(RADIANS(AB642))))</f>
        <v>#DIV/0!</v>
      </c>
      <c r="AC653" s="3" t="e">
        <f>IF(DEGREES(ACOS(SIN(RADIANS(G653))*SIN(RADIANS(E652))+COS(RADIANS(G653))*COS(RADIANS(E652))*COS(RADIANS(AC642))))&gt;90,0,$F$4*$F$5/E651^2*(SIN(RADIANS(G653))*SIN(RADIANS(E652))+COS(RADIANS(G653))*COS(RADIANS(E652))*COS(RADIANS(AC642))))</f>
        <v>#DIV/0!</v>
      </c>
      <c r="AD653" s="3" t="e">
        <f>IF(DEGREES(ACOS(SIN(RADIANS(G653))*SIN(RADIANS(E652))+COS(RADIANS(G653))*COS(RADIANS(E652))*COS(RADIANS(AD642))))&gt;90,0,$F$4*$F$5/E651^2*(SIN(RADIANS(G653))*SIN(RADIANS(E652))+COS(RADIANS(G653))*COS(RADIANS(E652))*COS(RADIANS(AD642))))</f>
        <v>#DIV/0!</v>
      </c>
      <c r="AE653" s="3" t="e">
        <f>IF(DEGREES(ACOS(SIN(RADIANS(G653))*SIN(RADIANS(E652))+COS(RADIANS(G653))*COS(RADIANS(E652))*COS(RADIANS(AE642))))&gt;90,0,$F$4*$F$5/E651^2*(SIN(RADIANS(G653))*SIN(RADIANS(E652))+COS(RADIANS(G653))*COS(RADIANS(E652))*COS(RADIANS(AE642))))</f>
        <v>#DIV/0!</v>
      </c>
      <c r="AF653" s="3" t="e">
        <f>IF(DEGREES(ACOS(SIN(RADIANS(G653))*SIN(RADIANS(E652))+COS(RADIANS(G653))*COS(RADIANS(E652))*COS(RADIANS(AF642))))&gt;90,0,$F$4*$F$5/E651^2*(SIN(RADIANS(G653))*SIN(RADIANS(E652))+COS(RADIANS(G653))*COS(RADIANS(E652))*COS(RADIANS(AF642))))</f>
        <v>#DIV/0!</v>
      </c>
      <c r="AG653" s="3" t="e">
        <f>IF(DEGREES(ACOS(SIN(RADIANS(G653))*SIN(RADIANS(E652))+COS(RADIANS(G653))*COS(RADIANS(E652))*COS(RADIANS(AG642))))&gt;90,0,$F$4*$F$5/E651^2*(SIN(RADIANS(G653))*SIN(RADIANS(E652))+COS(RADIANS(G653))*COS(RADIANS(E652))*COS(RADIANS(AG642))))</f>
        <v>#DIV/0!</v>
      </c>
      <c r="AH653" s="3" t="e">
        <f>IF(DEGREES(ACOS(SIN(RADIANS(G653))*SIN(RADIANS(E652))+COS(RADIANS(G653))*COS(RADIANS(E652))*COS(RADIANS(AH642))))&gt;90,0,$F$4*$F$5/E651^2*(SIN(RADIANS(G653))*SIN(RADIANS(E652))+COS(RADIANS(G653))*COS(RADIANS(E652))*COS(RADIANS(AH642))))</f>
        <v>#DIV/0!</v>
      </c>
      <c r="AI653" s="3" t="e">
        <f>IF(DEGREES(ACOS(SIN(RADIANS(G653))*SIN(RADIANS(E652))+COS(RADIANS(G653))*COS(RADIANS(E652))*COS(RADIANS(AI642))))&gt;90,0,$F$4*$F$5/E651^2*(SIN(RADIANS(G653))*SIN(RADIANS(E652))+COS(RADIANS(G653))*COS(RADIANS(E652))*COS(RADIANS(AI642))))</f>
        <v>#DIV/0!</v>
      </c>
      <c r="AJ653" s="3" t="e">
        <f>IF(DEGREES(ACOS(SIN(RADIANS(G653))*SIN(RADIANS(E652))+COS(RADIANS(G653))*COS(RADIANS(E652))*COS(RADIANS(AJ642))))&gt;90,0,$F$4*$F$5/E651^2*(SIN(RADIANS(G653))*SIN(RADIANS(E652))+COS(RADIANS(G653))*COS(RADIANS(E652))*COS(RADIANS(AJ642))))</f>
        <v>#DIV/0!</v>
      </c>
      <c r="AK653" s="3">
        <f>IF(DEGREES(ACOS(SIN(RADIANS(G653))*SIN(RADIANS(E652))+COS(RADIANS(G653))*COS(RADIANS(E652))*COS(RADIANS(AK642))))&gt;90,0,$F$4*$F$5/E651^2*(SIN(RADIANS(G653))*SIN(RADIANS(E652))+COS(RADIANS(G653))*COS(RADIANS(E652))*COS(RADIANS(AK642))))</f>
        <v>0</v>
      </c>
      <c r="AL653" s="3">
        <f>IF(DEGREES(ACOS(SIN(RADIANS(G653))*SIN(RADIANS(E652))+COS(RADIANS(G653))*COS(RADIANS(E652))*COS(RADIANS(AL642))))&gt;90,0,$F$4*$F$5/E651^2*(SIN(RADIANS(G653))*SIN(RADIANS(E652))+COS(RADIANS(G653))*COS(RADIANS(E652))*COS(RADIANS(AL642))))</f>
        <v>0</v>
      </c>
      <c r="AM653" s="3">
        <f>IF(DEGREES(ACOS(SIN(RADIANS(G653))*SIN(RADIANS(E652))+COS(RADIANS(G653))*COS(RADIANS(E652))*COS(RADIANS(AM642))))&gt;90,0,$F$4*$F$5/E651^2*(SIN(RADIANS(G653))*SIN(RADIANS(E652))+COS(RADIANS(G653))*COS(RADIANS(E652))*COS(RADIANS(AM642))))</f>
        <v>0</v>
      </c>
      <c r="AN653" s="3">
        <f>IF(DEGREES(ACOS(SIN(RADIANS(G653))*SIN(RADIANS(E652))+COS(RADIANS(G653))*COS(RADIANS(E652))*COS(RADIANS(AN642))))&gt;90,0,$F$4*$F$5/E651^2*(SIN(RADIANS(G653))*SIN(RADIANS(E652))+COS(RADIANS(G653))*COS(RADIANS(E652))*COS(RADIANS(AN642))))</f>
        <v>0</v>
      </c>
      <c r="AO653" s="3">
        <f>IF(DEGREES(ACOS(SIN(RADIANS(G653))*SIN(RADIANS(E652))+COS(RADIANS(G653))*COS(RADIANS(E652))*COS(RADIANS(AO642))))&gt;90,0,$F$4*$F$5/E651^2*(SIN(RADIANS(G653))*SIN(RADIANS(E652))+COS(RADIANS(G653))*COS(RADIANS(E652))*COS(RADIANS(AO642))))</f>
        <v>0</v>
      </c>
      <c r="AP653" s="3">
        <f>IF(DEGREES(ACOS(SIN(RADIANS(G653))*SIN(RADIANS(E652))+COS(RADIANS(G653))*COS(RADIANS(E652))*COS(RADIANS(AP642))))&gt;90,0,$F$4*$F$5/E651^2*(SIN(RADIANS(G653))*SIN(RADIANS(E652))+COS(RADIANS(G653))*COS(RADIANS(E652))*COS(RADIANS(AP642))))</f>
        <v>0</v>
      </c>
      <c r="AQ653" s="3">
        <f>IF(DEGREES(ACOS(SIN(RADIANS(G653))*SIN(RADIANS(E652))+COS(RADIANS(G653))*COS(RADIANS(E652))*COS(RADIANS(AQ642))))&gt;90,0,$F$4*$F$5/E651^2*(SIN(RADIANS(G653))*SIN(RADIANS(E652))+COS(RADIANS(G653))*COS(RADIANS(E652))*COS(RADIANS(AQ642))))</f>
        <v>0</v>
      </c>
      <c r="AR653" s="3">
        <f>IF(DEGREES(ACOS(SIN(RADIANS(G653))*SIN(RADIANS(E652))+COS(RADIANS(G653))*COS(RADIANS(E652))*COS(RADIANS(AR642))))&gt;90,0,$F$4*$F$5/E651^2*(SIN(RADIANS(G653))*SIN(RADIANS(E652))+COS(RADIANS(G653))*COS(RADIANS(E652))*COS(RADIANS(AR642))))</f>
        <v>0</v>
      </c>
    </row>
    <row r="654" spans="2:44" ht="15.75" customHeight="1" x14ac:dyDescent="0.2">
      <c r="B654" s="20" t="s">
        <v>790</v>
      </c>
      <c r="E654" s="3">
        <f>E653-E645-360*ROUNDDOWN((E653-E645)/360,0)</f>
        <v>0</v>
      </c>
      <c r="G654" s="3">
        <v>-10</v>
      </c>
      <c r="I654" s="3">
        <f>IF(DEGREES(ACOS(SIN(RADIANS(G654))*SIN(RADIANS(E652))+COS(RADIANS(G654))*COS(RADIANS(E652))*COS(RADIANS(I642))))&gt;90,0,$F$4*$F$5/E651^2*(SIN(RADIANS(G654))*SIN(RADIANS(E652))+COS(RADIANS(G654))*COS(RADIANS(E652))*COS(RADIANS(I642))))</f>
        <v>0</v>
      </c>
      <c r="J654" s="3">
        <f>IF(DEGREES(ACOS(SIN(RADIANS(G654))*SIN(RADIANS(E652))+COS(RADIANS(G654))*COS(RADIANS(E652))*COS(RADIANS(J642))))&gt;90,0,$F$4*$F$5/E651^2*(SIN(RADIANS(G654))*SIN(RADIANS(E652))+COS(RADIANS(G654))*COS(RADIANS(E652))*COS(RADIANS(J642))))</f>
        <v>0</v>
      </c>
      <c r="K654" s="3">
        <f>IF(DEGREES(ACOS(SIN(RADIANS(G654))*SIN(RADIANS(E652))+COS(RADIANS(G654))*COS(RADIANS(E652))*COS(RADIANS(K642))))&gt;90,0,$F$4*$F$5/E651^2*(SIN(RADIANS(G654))*SIN(RADIANS(E652))+COS(RADIANS(G654))*COS(RADIANS(E652))*COS(RADIANS(K642))))</f>
        <v>0</v>
      </c>
      <c r="L654" s="3">
        <f>IF(DEGREES(ACOS(SIN(RADIANS(G654))*SIN(RADIANS(E652))+COS(RADIANS(G654))*COS(RADIANS(E652))*COS(RADIANS(L642))))&gt;90,0,$F$4*$F$5/E651^2*(SIN(RADIANS(G654))*SIN(RADIANS(E652))+COS(RADIANS(G654))*COS(RADIANS(E652))*COS(RADIANS(L642))))</f>
        <v>0</v>
      </c>
      <c r="M654" s="3">
        <f>IF(DEGREES(ACOS(SIN(RADIANS(G654))*SIN(RADIANS(E652))+COS(RADIANS(G654))*COS(RADIANS(E652))*COS(RADIANS(M642))))&gt;90,0,$F$4*$F$5/E651^2*(SIN(RADIANS(G654))*SIN(RADIANS(E652))+COS(RADIANS(G654))*COS(RADIANS(E652))*COS(RADIANS(M642))))</f>
        <v>0</v>
      </c>
      <c r="N654" s="3">
        <f>IF(DEGREES(ACOS(SIN(RADIANS(G654))*SIN(RADIANS(E652))+COS(RADIANS(G654))*COS(RADIANS(E652))*COS(RADIANS(N642))))&gt;90,0,$F$4*$F$5/E651^2*(SIN(RADIANS(G654))*SIN(RADIANS(E652))+COS(RADIANS(G654))*COS(RADIANS(E652))*COS(RADIANS(N642))))</f>
        <v>0</v>
      </c>
      <c r="O654" s="3">
        <f>IF(DEGREES(ACOS(SIN(RADIANS(G654))*SIN(RADIANS(E652))+COS(RADIANS(G654))*COS(RADIANS(E652))*COS(RADIANS(O642))))&gt;90,0,$F$4*$F$5/E651^2*(SIN(RADIANS(G654))*SIN(RADIANS(E652))+COS(RADIANS(G654))*COS(RADIANS(E652))*COS(RADIANS(O642))))</f>
        <v>0</v>
      </c>
      <c r="P654" s="3">
        <f>IF(DEGREES(ACOS(SIN(RADIANS(G654))*SIN(RADIANS(E652))+COS(RADIANS(G654))*COS(RADIANS(E652))*COS(RADIANS(P642))))&gt;90,0,$F$4*$F$5/E651^2*(SIN(RADIANS(G654))*SIN(RADIANS(E652))+COS(RADIANS(G654))*COS(RADIANS(E652))*COS(RADIANS(P642))))</f>
        <v>0</v>
      </c>
      <c r="Q654" s="3">
        <f>IF(DEGREES(ACOS(SIN(RADIANS(G654))*SIN(RADIANS(E652))+COS(RADIANS(G654))*COS(RADIANS(E652))*COS(RADIANS(Q642))))&gt;90,0,$F$4*$F$5/E651^2*(SIN(RADIANS(G654))*SIN(RADIANS(E652))+COS(RADIANS(G654))*COS(RADIANS(E652))*COS(RADIANS(Q642))))</f>
        <v>0</v>
      </c>
      <c r="R654" s="3" t="e">
        <f>IF(DEGREES(ACOS(SIN(RADIANS(G654))*SIN(RADIANS(E652))+COS(RADIANS(G654))*COS(RADIANS(E652))*COS(RADIANS(R642))))&gt;90,0,$F$4*$F$5/E651^2*(SIN(RADIANS(G654))*SIN(RADIANS(E652))+COS(RADIANS(G654))*COS(RADIANS(E652))*COS(RADIANS(R642))))</f>
        <v>#DIV/0!</v>
      </c>
      <c r="S654" s="3" t="e">
        <f>IF(DEGREES(ACOS(SIN(RADIANS(G654))*SIN(RADIANS(E652))+COS(RADIANS(G654))*COS(RADIANS(E652))*COS(RADIANS(S642))))&gt;90,0,$F$4*$F$5/E651^2*(SIN(RADIANS(G654))*SIN(RADIANS(E652))+COS(RADIANS(G654))*COS(RADIANS(E652))*COS(RADIANS(S642))))</f>
        <v>#DIV/0!</v>
      </c>
      <c r="T654" s="3" t="e">
        <f>IF(DEGREES(ACOS(SIN(RADIANS(G654))*SIN(RADIANS(E652))+COS(RADIANS(G654))*COS(RADIANS(E652))*COS(RADIANS(T642))))&gt;90,0,$F$4*$F$5/E651^2*(SIN(RADIANS(G654))*SIN(RADIANS(E652))+COS(RADIANS(G654))*COS(RADIANS(E652))*COS(RADIANS(T642))))</f>
        <v>#DIV/0!</v>
      </c>
      <c r="U654" s="3" t="e">
        <f>IF(DEGREES(ACOS(SIN(RADIANS(G654))*SIN(RADIANS(E652))+COS(RADIANS(G654))*COS(RADIANS(E652))*COS(RADIANS(U642))))&gt;90,0,$F$4*$F$5/E651^2*(SIN(RADIANS(G654))*SIN(RADIANS(E652))+COS(RADIANS(G654))*COS(RADIANS(E652))*COS(RADIANS(U642))))</f>
        <v>#DIV/0!</v>
      </c>
      <c r="V654" s="3" t="e">
        <f>IF(DEGREES(ACOS(SIN(RADIANS(G654))*SIN(RADIANS(E652))+COS(RADIANS(G654))*COS(RADIANS(E652))*COS(RADIANS(V642))))&gt;90,0,$F$4*$F$5/E651^2*(SIN(RADIANS(G654))*SIN(RADIANS(E652))+COS(RADIANS(G654))*COS(RADIANS(E652))*COS(RADIANS(V642))))</f>
        <v>#DIV/0!</v>
      </c>
      <c r="W654" s="3" t="e">
        <f>IF(DEGREES(ACOS(SIN(RADIANS(G654))*SIN(RADIANS(E652))+COS(RADIANS(G654))*COS(RADIANS(E652))*COS(RADIANS(W642))))&gt;90,0,$F$4*$F$5/E651^2*(SIN(RADIANS(G654))*SIN(RADIANS(E652))+COS(RADIANS(G654))*COS(RADIANS(E652))*COS(RADIANS(W642))))</f>
        <v>#DIV/0!</v>
      </c>
      <c r="X654" s="3" t="e">
        <f>IF(DEGREES(ACOS(SIN(RADIANS(G654))*SIN(RADIANS(E652))+COS(RADIANS(G654))*COS(RADIANS(E652))*COS(RADIANS(X642))))&gt;90,0,$F$4*$F$5/E651^2*(SIN(RADIANS(G654))*SIN(RADIANS(E652))+COS(RADIANS(G654))*COS(RADIANS(E652))*COS(RADIANS(X642))))</f>
        <v>#DIV/0!</v>
      </c>
      <c r="Y654" s="3" t="e">
        <f>IF(DEGREES(ACOS(SIN(RADIANS(G654))*SIN(RADIANS(E652))+COS(RADIANS(G654))*COS(RADIANS(E652))*COS(RADIANS(Y642))))&gt;90,0,$F$4*$F$5/E651^2*(SIN(RADIANS(G654))*SIN(RADIANS(E652))+COS(RADIANS(G654))*COS(RADIANS(E652))*COS(RADIANS(Y642))))</f>
        <v>#DIV/0!</v>
      </c>
      <c r="Z654" s="3" t="e">
        <f>IF(DEGREES(ACOS(SIN(RADIANS(G654))*SIN(RADIANS(E652))+COS(RADIANS(G654))*COS(RADIANS(E652))*COS(RADIANS(Z642))))&gt;90,0,$F$4*$F$5/E651^2*(SIN(RADIANS(G654))*SIN(RADIANS(E652))+COS(RADIANS(G654))*COS(RADIANS(E652))*COS(RADIANS(Z642))))</f>
        <v>#DIV/0!</v>
      </c>
      <c r="AA654" s="3" t="e">
        <f>IF(DEGREES(ACOS(SIN(RADIANS(G654))*SIN(RADIANS(E652))+COS(RADIANS(G654))*COS(RADIANS(E652))*COS(RADIANS(AA642))))&gt;90,0,$F$4*$F$5/E651^2*(SIN(RADIANS(G654))*SIN(RADIANS(E652))+COS(RADIANS(G654))*COS(RADIANS(E652))*COS(RADIANS(AA642))))</f>
        <v>#DIV/0!</v>
      </c>
      <c r="AB654" s="3" t="e">
        <f>IF(DEGREES(ACOS(SIN(RADIANS(G654))*SIN(RADIANS(E652))+COS(RADIANS(G654))*COS(RADIANS(E652))*COS(RADIANS(AB642))))&gt;90,0,$F$4*$F$5/E651^2*(SIN(RADIANS(G654))*SIN(RADIANS(E652))+COS(RADIANS(G654))*COS(RADIANS(E652))*COS(RADIANS(AB642))))</f>
        <v>#DIV/0!</v>
      </c>
      <c r="AC654" s="3" t="e">
        <f>IF(DEGREES(ACOS(SIN(RADIANS(G654))*SIN(RADIANS(E652))+COS(RADIANS(G654))*COS(RADIANS(E652))*COS(RADIANS(AC642))))&gt;90,0,$F$4*$F$5/E651^2*(SIN(RADIANS(G654))*SIN(RADIANS(E652))+COS(RADIANS(G654))*COS(RADIANS(E652))*COS(RADIANS(AC642))))</f>
        <v>#DIV/0!</v>
      </c>
      <c r="AD654" s="3" t="e">
        <f>IF(DEGREES(ACOS(SIN(RADIANS(G654))*SIN(RADIANS(E652))+COS(RADIANS(G654))*COS(RADIANS(E652))*COS(RADIANS(AD642))))&gt;90,0,$F$4*$F$5/E651^2*(SIN(RADIANS(G654))*SIN(RADIANS(E652))+COS(RADIANS(G654))*COS(RADIANS(E652))*COS(RADIANS(AD642))))</f>
        <v>#DIV/0!</v>
      </c>
      <c r="AE654" s="3" t="e">
        <f>IF(DEGREES(ACOS(SIN(RADIANS(G654))*SIN(RADIANS(E652))+COS(RADIANS(G654))*COS(RADIANS(E652))*COS(RADIANS(AE642))))&gt;90,0,$F$4*$F$5/E651^2*(SIN(RADIANS(G654))*SIN(RADIANS(E652))+COS(RADIANS(G654))*COS(RADIANS(E652))*COS(RADIANS(AE642))))</f>
        <v>#DIV/0!</v>
      </c>
      <c r="AF654" s="3" t="e">
        <f>IF(DEGREES(ACOS(SIN(RADIANS(G654))*SIN(RADIANS(E652))+COS(RADIANS(G654))*COS(RADIANS(E652))*COS(RADIANS(AF642))))&gt;90,0,$F$4*$F$5/E651^2*(SIN(RADIANS(G654))*SIN(RADIANS(E652))+COS(RADIANS(G654))*COS(RADIANS(E652))*COS(RADIANS(AF642))))</f>
        <v>#DIV/0!</v>
      </c>
      <c r="AG654" s="3" t="e">
        <f>IF(DEGREES(ACOS(SIN(RADIANS(G654))*SIN(RADIANS(E652))+COS(RADIANS(G654))*COS(RADIANS(E652))*COS(RADIANS(AG642))))&gt;90,0,$F$4*$F$5/E651^2*(SIN(RADIANS(G654))*SIN(RADIANS(E652))+COS(RADIANS(G654))*COS(RADIANS(E652))*COS(RADIANS(AG642))))</f>
        <v>#DIV/0!</v>
      </c>
      <c r="AH654" s="3" t="e">
        <f>IF(DEGREES(ACOS(SIN(RADIANS(G654))*SIN(RADIANS(E652))+COS(RADIANS(G654))*COS(RADIANS(E652))*COS(RADIANS(AH642))))&gt;90,0,$F$4*$F$5/E651^2*(SIN(RADIANS(G654))*SIN(RADIANS(E652))+COS(RADIANS(G654))*COS(RADIANS(E652))*COS(RADIANS(AH642))))</f>
        <v>#DIV/0!</v>
      </c>
      <c r="AI654" s="3" t="e">
        <f>IF(DEGREES(ACOS(SIN(RADIANS(G654))*SIN(RADIANS(E652))+COS(RADIANS(G654))*COS(RADIANS(E652))*COS(RADIANS(AI642))))&gt;90,0,$F$4*$F$5/E651^2*(SIN(RADIANS(G654))*SIN(RADIANS(E652))+COS(RADIANS(G654))*COS(RADIANS(E652))*COS(RADIANS(AI642))))</f>
        <v>#DIV/0!</v>
      </c>
      <c r="AJ654" s="3" t="e">
        <f>IF(DEGREES(ACOS(SIN(RADIANS(G654))*SIN(RADIANS(E652))+COS(RADIANS(G654))*COS(RADIANS(E652))*COS(RADIANS(AJ642))))&gt;90,0,$F$4*$F$5/E651^2*(SIN(RADIANS(G654))*SIN(RADIANS(E652))+COS(RADIANS(G654))*COS(RADIANS(E652))*COS(RADIANS(AJ642))))</f>
        <v>#DIV/0!</v>
      </c>
      <c r="AK654" s="3">
        <f>IF(DEGREES(ACOS(SIN(RADIANS(G654))*SIN(RADIANS(E652))+COS(RADIANS(G654))*COS(RADIANS(E652))*COS(RADIANS(AK642))))&gt;90,0,$F$4*$F$5/E651^2*(SIN(RADIANS(G654))*SIN(RADIANS(E652))+COS(RADIANS(G654))*COS(RADIANS(E652))*COS(RADIANS(AK642))))</f>
        <v>0</v>
      </c>
      <c r="AL654" s="3">
        <f>IF(DEGREES(ACOS(SIN(RADIANS(G654))*SIN(RADIANS(E652))+COS(RADIANS(G654))*COS(RADIANS(E652))*COS(RADIANS(AL642))))&gt;90,0,$F$4*$F$5/E651^2*(SIN(RADIANS(G654))*SIN(RADIANS(E652))+COS(RADIANS(G654))*COS(RADIANS(E652))*COS(RADIANS(AL642))))</f>
        <v>0</v>
      </c>
      <c r="AM654" s="3">
        <f>IF(DEGREES(ACOS(SIN(RADIANS(G654))*SIN(RADIANS(E652))+COS(RADIANS(G654))*COS(RADIANS(E652))*COS(RADIANS(AM642))))&gt;90,0,$F$4*$F$5/E651^2*(SIN(RADIANS(G654))*SIN(RADIANS(E652))+COS(RADIANS(G654))*COS(RADIANS(E652))*COS(RADIANS(AM642))))</f>
        <v>0</v>
      </c>
      <c r="AN654" s="3">
        <f>IF(DEGREES(ACOS(SIN(RADIANS(G654))*SIN(RADIANS(E652))+COS(RADIANS(G654))*COS(RADIANS(E652))*COS(RADIANS(AN642))))&gt;90,0,$F$4*$F$5/E651^2*(SIN(RADIANS(G654))*SIN(RADIANS(E652))+COS(RADIANS(G654))*COS(RADIANS(E652))*COS(RADIANS(AN642))))</f>
        <v>0</v>
      </c>
      <c r="AO654" s="3">
        <f>IF(DEGREES(ACOS(SIN(RADIANS(G654))*SIN(RADIANS(E652))+COS(RADIANS(G654))*COS(RADIANS(E652))*COS(RADIANS(AO642))))&gt;90,0,$F$4*$F$5/E651^2*(SIN(RADIANS(G654))*SIN(RADIANS(E652))+COS(RADIANS(G654))*COS(RADIANS(E652))*COS(RADIANS(AO642))))</f>
        <v>0</v>
      </c>
      <c r="AP654" s="3">
        <f>IF(DEGREES(ACOS(SIN(RADIANS(G654))*SIN(RADIANS(E652))+COS(RADIANS(G654))*COS(RADIANS(E652))*COS(RADIANS(AP642))))&gt;90,0,$F$4*$F$5/E651^2*(SIN(RADIANS(G654))*SIN(RADIANS(E652))+COS(RADIANS(G654))*COS(RADIANS(E652))*COS(RADIANS(AP642))))</f>
        <v>0</v>
      </c>
      <c r="AQ654" s="3">
        <f>IF(DEGREES(ACOS(SIN(RADIANS(G654))*SIN(RADIANS(E652))+COS(RADIANS(G654))*COS(RADIANS(E652))*COS(RADIANS(AQ642))))&gt;90,0,$F$4*$F$5/E651^2*(SIN(RADIANS(G654))*SIN(RADIANS(E652))+COS(RADIANS(G654))*COS(RADIANS(E652))*COS(RADIANS(AQ642))))</f>
        <v>0</v>
      </c>
      <c r="AR654" s="3">
        <f>IF(DEGREES(ACOS(SIN(RADIANS(G654))*SIN(RADIANS(E652))+COS(RADIANS(G654))*COS(RADIANS(E652))*COS(RADIANS(AR642))))&gt;90,0,$F$4*$F$5/E651^2*(SIN(RADIANS(G654))*SIN(RADIANS(E652))+COS(RADIANS(G654))*COS(RADIANS(E652))*COS(RADIANS(AR642))))</f>
        <v>0</v>
      </c>
    </row>
    <row r="655" spans="2:44" ht="15.75" customHeight="1" x14ac:dyDescent="0.2">
      <c r="G655" s="3">
        <v>-20</v>
      </c>
      <c r="I655" s="3">
        <f>IF(DEGREES(ACOS(SIN(RADIANS(G655))*SIN(RADIANS(E652))+COS(RADIANS(G655))*COS(RADIANS(E652))*COS(RADIANS(I642))))&gt;90,0,$F$4*$F$5/E651^2*(SIN(RADIANS(G655))*SIN(RADIANS(E652))+COS(RADIANS(G655))*COS(RADIANS(E652))*COS(RADIANS(I642))))</f>
        <v>0</v>
      </c>
      <c r="J655" s="3">
        <f>IF(DEGREES(ACOS(SIN(RADIANS(G655))*SIN(RADIANS(E652))+COS(RADIANS(G655))*COS(RADIANS(E652))*COS(RADIANS(J642))))&gt;90,0,$F$4*$F$5/E651^2*(SIN(RADIANS(G655))*SIN(RADIANS(E652))+COS(RADIANS(G655))*COS(RADIANS(E652))*COS(RADIANS(J642))))</f>
        <v>0</v>
      </c>
      <c r="K655" s="3">
        <f>IF(DEGREES(ACOS(SIN(RADIANS(G655))*SIN(RADIANS(E652))+COS(RADIANS(G655))*COS(RADIANS(E652))*COS(RADIANS(K642))))&gt;90,0,$F$4*$F$5/E651^2*(SIN(RADIANS(G655))*SIN(RADIANS(E652))+COS(RADIANS(G655))*COS(RADIANS(E652))*COS(RADIANS(K642))))</f>
        <v>0</v>
      </c>
      <c r="L655" s="3">
        <f>IF(DEGREES(ACOS(SIN(RADIANS(G655))*SIN(RADIANS(E652))+COS(RADIANS(G655))*COS(RADIANS(E652))*COS(RADIANS(L642))))&gt;90,0,$F$4*$F$5/E651^2*(SIN(RADIANS(G655))*SIN(RADIANS(E652))+COS(RADIANS(G655))*COS(RADIANS(E652))*COS(RADIANS(L642))))</f>
        <v>0</v>
      </c>
      <c r="M655" s="3">
        <f>IF(DEGREES(ACOS(SIN(RADIANS(G655))*SIN(RADIANS(E652))+COS(RADIANS(G655))*COS(RADIANS(E652))*COS(RADIANS(M642))))&gt;90,0,$F$4*$F$5/E651^2*(SIN(RADIANS(G655))*SIN(RADIANS(E652))+COS(RADIANS(G655))*COS(RADIANS(E652))*COS(RADIANS(M642))))</f>
        <v>0</v>
      </c>
      <c r="N655" s="3">
        <f>IF(DEGREES(ACOS(SIN(RADIANS(G655))*SIN(RADIANS(E652))+COS(RADIANS(G655))*COS(RADIANS(E652))*COS(RADIANS(N642))))&gt;90,0,$F$4*$F$5/E651^2*(SIN(RADIANS(G655))*SIN(RADIANS(E652))+COS(RADIANS(G655))*COS(RADIANS(E652))*COS(RADIANS(N642))))</f>
        <v>0</v>
      </c>
      <c r="O655" s="3">
        <f>IF(DEGREES(ACOS(SIN(RADIANS(G655))*SIN(RADIANS(E652))+COS(RADIANS(G655))*COS(RADIANS(E652))*COS(RADIANS(O642))))&gt;90,0,$F$4*$F$5/E651^2*(SIN(RADIANS(G655))*SIN(RADIANS(E652))+COS(RADIANS(G655))*COS(RADIANS(E652))*COS(RADIANS(O642))))</f>
        <v>0</v>
      </c>
      <c r="P655" s="3">
        <f>IF(DEGREES(ACOS(SIN(RADIANS(G655))*SIN(RADIANS(E652))+COS(RADIANS(G655))*COS(RADIANS(E652))*COS(RADIANS(P642))))&gt;90,0,$F$4*$F$5/E651^2*(SIN(RADIANS(G655))*SIN(RADIANS(E652))+COS(RADIANS(G655))*COS(RADIANS(E652))*COS(RADIANS(P642))))</f>
        <v>0</v>
      </c>
      <c r="Q655" s="3">
        <f>IF(DEGREES(ACOS(SIN(RADIANS(G655))*SIN(RADIANS(E652))+COS(RADIANS(G655))*COS(RADIANS(E652))*COS(RADIANS(Q642))))&gt;90,0,$F$4*$F$5/E651^2*(SIN(RADIANS(G655))*SIN(RADIANS(E652))+COS(RADIANS(G655))*COS(RADIANS(E652))*COS(RADIANS(Q642))))</f>
        <v>0</v>
      </c>
      <c r="R655" s="3" t="e">
        <f>IF(DEGREES(ACOS(SIN(RADIANS(G655))*SIN(RADIANS(E652))+COS(RADIANS(G655))*COS(RADIANS(E652))*COS(RADIANS(R642))))&gt;90,0,$F$4*$F$5/E651^2*(SIN(RADIANS(G655))*SIN(RADIANS(E652))+COS(RADIANS(G655))*COS(RADIANS(E652))*COS(RADIANS(R642))))</f>
        <v>#DIV/0!</v>
      </c>
      <c r="S655" s="3" t="e">
        <f>IF(DEGREES(ACOS(SIN(RADIANS(G655))*SIN(RADIANS(E652))+COS(RADIANS(G655))*COS(RADIANS(E652))*COS(RADIANS(S642))))&gt;90,0,$F$4*$F$5/E651^2*(SIN(RADIANS(G655))*SIN(RADIANS(E652))+COS(RADIANS(G655))*COS(RADIANS(E652))*COS(RADIANS(S642))))</f>
        <v>#DIV/0!</v>
      </c>
      <c r="T655" s="3" t="e">
        <f>IF(DEGREES(ACOS(SIN(RADIANS(G655))*SIN(RADIANS(E652))+COS(RADIANS(G655))*COS(RADIANS(E652))*COS(RADIANS(T642))))&gt;90,0,$F$4*$F$5/E651^2*(SIN(RADIANS(G655))*SIN(RADIANS(E652))+COS(RADIANS(G655))*COS(RADIANS(E652))*COS(RADIANS(T642))))</f>
        <v>#DIV/0!</v>
      </c>
      <c r="U655" s="3" t="e">
        <f>IF(DEGREES(ACOS(SIN(RADIANS(G655))*SIN(RADIANS(E652))+COS(RADIANS(G655))*COS(RADIANS(E652))*COS(RADIANS(U642))))&gt;90,0,$F$4*$F$5/E651^2*(SIN(RADIANS(G655))*SIN(RADIANS(E652))+COS(RADIANS(G655))*COS(RADIANS(E652))*COS(RADIANS(U642))))</f>
        <v>#DIV/0!</v>
      </c>
      <c r="V655" s="3" t="e">
        <f>IF(DEGREES(ACOS(SIN(RADIANS(G655))*SIN(RADIANS(E652))+COS(RADIANS(G655))*COS(RADIANS(E652))*COS(RADIANS(V642))))&gt;90,0,$F$4*$F$5/E651^2*(SIN(RADIANS(G655))*SIN(RADIANS(E652))+COS(RADIANS(G655))*COS(RADIANS(E652))*COS(RADIANS(V642))))</f>
        <v>#DIV/0!</v>
      </c>
      <c r="W655" s="3" t="e">
        <f>IF(DEGREES(ACOS(SIN(RADIANS(G655))*SIN(RADIANS(E652))+COS(RADIANS(G655))*COS(RADIANS(E652))*COS(RADIANS(W642))))&gt;90,0,$F$4*$F$5/E651^2*(SIN(RADIANS(G655))*SIN(RADIANS(E652))+COS(RADIANS(G655))*COS(RADIANS(E652))*COS(RADIANS(W642))))</f>
        <v>#DIV/0!</v>
      </c>
      <c r="X655" s="3" t="e">
        <f>IF(DEGREES(ACOS(SIN(RADIANS(G655))*SIN(RADIANS(E652))+COS(RADIANS(G655))*COS(RADIANS(E652))*COS(RADIANS(X642))))&gt;90,0,$F$4*$F$5/E651^2*(SIN(RADIANS(G655))*SIN(RADIANS(E652))+COS(RADIANS(G655))*COS(RADIANS(E652))*COS(RADIANS(X642))))</f>
        <v>#DIV/0!</v>
      </c>
      <c r="Y655" s="3" t="e">
        <f>IF(DEGREES(ACOS(SIN(RADIANS(G655))*SIN(RADIANS(E652))+COS(RADIANS(G655))*COS(RADIANS(E652))*COS(RADIANS(Y642))))&gt;90,0,$F$4*$F$5/E651^2*(SIN(RADIANS(G655))*SIN(RADIANS(E652))+COS(RADIANS(G655))*COS(RADIANS(E652))*COS(RADIANS(Y642))))</f>
        <v>#DIV/0!</v>
      </c>
      <c r="Z655" s="3" t="e">
        <f>IF(DEGREES(ACOS(SIN(RADIANS(G655))*SIN(RADIANS(E652))+COS(RADIANS(G655))*COS(RADIANS(E652))*COS(RADIANS(Z642))))&gt;90,0,$F$4*$F$5/E651^2*(SIN(RADIANS(G655))*SIN(RADIANS(E652))+COS(RADIANS(G655))*COS(RADIANS(E652))*COS(RADIANS(Z642))))</f>
        <v>#DIV/0!</v>
      </c>
      <c r="AA655" s="3" t="e">
        <f>IF(DEGREES(ACOS(SIN(RADIANS(G655))*SIN(RADIANS(E652))+COS(RADIANS(G655))*COS(RADIANS(E652))*COS(RADIANS(AA642))))&gt;90,0,$F$4*$F$5/E651^2*(SIN(RADIANS(G655))*SIN(RADIANS(E652))+COS(RADIANS(G655))*COS(RADIANS(E652))*COS(RADIANS(AA642))))</f>
        <v>#DIV/0!</v>
      </c>
      <c r="AB655" s="3" t="e">
        <f>IF(DEGREES(ACOS(SIN(RADIANS(G655))*SIN(RADIANS(E652))+COS(RADIANS(G655))*COS(RADIANS(E652))*COS(RADIANS(AB642))))&gt;90,0,$F$4*$F$5/E651^2*(SIN(RADIANS(G655))*SIN(RADIANS(E652))+COS(RADIANS(G655))*COS(RADIANS(E652))*COS(RADIANS(AB642))))</f>
        <v>#DIV/0!</v>
      </c>
      <c r="AC655" s="3" t="e">
        <f>IF(DEGREES(ACOS(SIN(RADIANS(G655))*SIN(RADIANS(E652))+COS(RADIANS(G655))*COS(RADIANS(E652))*COS(RADIANS(AC642))))&gt;90,0,$F$4*$F$5/E651^2*(SIN(RADIANS(G655))*SIN(RADIANS(E652))+COS(RADIANS(G655))*COS(RADIANS(E652))*COS(RADIANS(AC642))))</f>
        <v>#DIV/0!</v>
      </c>
      <c r="AD655" s="3" t="e">
        <f>IF(DEGREES(ACOS(SIN(RADIANS(G655))*SIN(RADIANS(E652))+COS(RADIANS(G655))*COS(RADIANS(E652))*COS(RADIANS(AD642))))&gt;90,0,$F$4*$F$5/E651^2*(SIN(RADIANS(G655))*SIN(RADIANS(E652))+COS(RADIANS(G655))*COS(RADIANS(E652))*COS(RADIANS(AD642))))</f>
        <v>#DIV/0!</v>
      </c>
      <c r="AE655" s="3" t="e">
        <f>IF(DEGREES(ACOS(SIN(RADIANS(G655))*SIN(RADIANS(E652))+COS(RADIANS(G655))*COS(RADIANS(E652))*COS(RADIANS(AE642))))&gt;90,0,$F$4*$F$5/E651^2*(SIN(RADIANS(G655))*SIN(RADIANS(E652))+COS(RADIANS(G655))*COS(RADIANS(E652))*COS(RADIANS(AE642))))</f>
        <v>#DIV/0!</v>
      </c>
      <c r="AF655" s="3" t="e">
        <f>IF(DEGREES(ACOS(SIN(RADIANS(G655))*SIN(RADIANS(E652))+COS(RADIANS(G655))*COS(RADIANS(E652))*COS(RADIANS(AF642))))&gt;90,0,$F$4*$F$5/E651^2*(SIN(RADIANS(G655))*SIN(RADIANS(E652))+COS(RADIANS(G655))*COS(RADIANS(E652))*COS(RADIANS(AF642))))</f>
        <v>#DIV/0!</v>
      </c>
      <c r="AG655" s="3" t="e">
        <f>IF(DEGREES(ACOS(SIN(RADIANS(G655))*SIN(RADIANS(E652))+COS(RADIANS(G655))*COS(RADIANS(E652))*COS(RADIANS(AG642))))&gt;90,0,$F$4*$F$5/E651^2*(SIN(RADIANS(G655))*SIN(RADIANS(E652))+COS(RADIANS(G655))*COS(RADIANS(E652))*COS(RADIANS(AG642))))</f>
        <v>#DIV/0!</v>
      </c>
      <c r="AH655" s="3" t="e">
        <f>IF(DEGREES(ACOS(SIN(RADIANS(G655))*SIN(RADIANS(E652))+COS(RADIANS(G655))*COS(RADIANS(E652))*COS(RADIANS(AH642))))&gt;90,0,$F$4*$F$5/E651^2*(SIN(RADIANS(G655))*SIN(RADIANS(E652))+COS(RADIANS(G655))*COS(RADIANS(E652))*COS(RADIANS(AH642))))</f>
        <v>#DIV/0!</v>
      </c>
      <c r="AI655" s="3" t="e">
        <f>IF(DEGREES(ACOS(SIN(RADIANS(G655))*SIN(RADIANS(E652))+COS(RADIANS(G655))*COS(RADIANS(E652))*COS(RADIANS(AI642))))&gt;90,0,$F$4*$F$5/E651^2*(SIN(RADIANS(G655))*SIN(RADIANS(E652))+COS(RADIANS(G655))*COS(RADIANS(E652))*COS(RADIANS(AI642))))</f>
        <v>#DIV/0!</v>
      </c>
      <c r="AJ655" s="3" t="e">
        <f>IF(DEGREES(ACOS(SIN(RADIANS(G655))*SIN(RADIANS(E652))+COS(RADIANS(G655))*COS(RADIANS(E652))*COS(RADIANS(AJ642))))&gt;90,0,$F$4*$F$5/E651^2*(SIN(RADIANS(G655))*SIN(RADIANS(E652))+COS(RADIANS(G655))*COS(RADIANS(E652))*COS(RADIANS(AJ642))))</f>
        <v>#DIV/0!</v>
      </c>
      <c r="AK655" s="3">
        <f>IF(DEGREES(ACOS(SIN(RADIANS(G655))*SIN(RADIANS(E652))+COS(RADIANS(G655))*COS(RADIANS(E652))*COS(RADIANS(AK642))))&gt;90,0,$F$4*$F$5/E651^2*(SIN(RADIANS(G655))*SIN(RADIANS(E652))+COS(RADIANS(G655))*COS(RADIANS(E652))*COS(RADIANS(AK642))))</f>
        <v>0</v>
      </c>
      <c r="AL655" s="3">
        <f>IF(DEGREES(ACOS(SIN(RADIANS(G655))*SIN(RADIANS(E652))+COS(RADIANS(G655))*COS(RADIANS(E652))*COS(RADIANS(AL642))))&gt;90,0,$F$4*$F$5/E651^2*(SIN(RADIANS(G655))*SIN(RADIANS(E652))+COS(RADIANS(G655))*COS(RADIANS(E652))*COS(RADIANS(AL642))))</f>
        <v>0</v>
      </c>
      <c r="AM655" s="3">
        <f>IF(DEGREES(ACOS(SIN(RADIANS(G655))*SIN(RADIANS(E652))+COS(RADIANS(G655))*COS(RADIANS(E652))*COS(RADIANS(AM642))))&gt;90,0,$F$4*$F$5/E651^2*(SIN(RADIANS(G655))*SIN(RADIANS(E652))+COS(RADIANS(G655))*COS(RADIANS(E652))*COS(RADIANS(AM642))))</f>
        <v>0</v>
      </c>
      <c r="AN655" s="3">
        <f>IF(DEGREES(ACOS(SIN(RADIANS(G655))*SIN(RADIANS(E652))+COS(RADIANS(G655))*COS(RADIANS(E652))*COS(RADIANS(AN642))))&gt;90,0,$F$4*$F$5/E651^2*(SIN(RADIANS(G655))*SIN(RADIANS(E652))+COS(RADIANS(G655))*COS(RADIANS(E652))*COS(RADIANS(AN642))))</f>
        <v>0</v>
      </c>
      <c r="AO655" s="3">
        <f>IF(DEGREES(ACOS(SIN(RADIANS(G655))*SIN(RADIANS(E652))+COS(RADIANS(G655))*COS(RADIANS(E652))*COS(RADIANS(AO642))))&gt;90,0,$F$4*$F$5/E651^2*(SIN(RADIANS(G655))*SIN(RADIANS(E652))+COS(RADIANS(G655))*COS(RADIANS(E652))*COS(RADIANS(AO642))))</f>
        <v>0</v>
      </c>
      <c r="AP655" s="3">
        <f>IF(DEGREES(ACOS(SIN(RADIANS(G655))*SIN(RADIANS(E652))+COS(RADIANS(G655))*COS(RADIANS(E652))*COS(RADIANS(AP642))))&gt;90,0,$F$4*$F$5/E651^2*(SIN(RADIANS(G655))*SIN(RADIANS(E652))+COS(RADIANS(G655))*COS(RADIANS(E652))*COS(RADIANS(AP642))))</f>
        <v>0</v>
      </c>
      <c r="AQ655" s="3">
        <f>IF(DEGREES(ACOS(SIN(RADIANS(G655))*SIN(RADIANS(E652))+COS(RADIANS(G655))*COS(RADIANS(E652))*COS(RADIANS(AQ642))))&gt;90,0,$F$4*$F$5/E651^2*(SIN(RADIANS(G655))*SIN(RADIANS(E652))+COS(RADIANS(G655))*COS(RADIANS(E652))*COS(RADIANS(AQ642))))</f>
        <v>0</v>
      </c>
      <c r="AR655" s="3">
        <f>IF(DEGREES(ACOS(SIN(RADIANS(G655))*SIN(RADIANS(E652))+COS(RADIANS(G655))*COS(RADIANS(E652))*COS(RADIANS(AR642))))&gt;90,0,$F$4*$F$5/E651^2*(SIN(RADIANS(G655))*SIN(RADIANS(E652))+COS(RADIANS(G655))*COS(RADIANS(E652))*COS(RADIANS(AR642))))</f>
        <v>0</v>
      </c>
    </row>
    <row r="656" spans="2:44" ht="15.75" customHeight="1" x14ac:dyDescent="0.2">
      <c r="G656" s="3">
        <v>-30</v>
      </c>
      <c r="I656" s="3">
        <f>IF(DEGREES(ACOS(SIN(RADIANS(G656))*SIN(RADIANS(E652))+COS(RADIANS(G656))*COS(RADIANS(E652))*COS(RADIANS(I642))))&gt;90,0,$F$4*$F$5/E651^2*(SIN(RADIANS(G656))*SIN(RADIANS(E652))+COS(RADIANS(G656))*COS(RADIANS(E652))*COS(RADIANS(I642))))</f>
        <v>0</v>
      </c>
      <c r="J656" s="3">
        <f>IF(DEGREES(ACOS(SIN(RADIANS(G656))*SIN(RADIANS(E652))+COS(RADIANS(G656))*COS(RADIANS(E652))*COS(RADIANS(J642))))&gt;90,0,$F$4*$F$5/E651^2*(SIN(RADIANS(G656))*SIN(RADIANS(E652))+COS(RADIANS(G656))*COS(RADIANS(E652))*COS(RADIANS(J642))))</f>
        <v>0</v>
      </c>
      <c r="K656" s="3">
        <f>IF(DEGREES(ACOS(SIN(RADIANS(G656))*SIN(RADIANS(E652))+COS(RADIANS(G656))*COS(RADIANS(E652))*COS(RADIANS(K642))))&gt;90,0,$F$4*$F$5/E651^2*(SIN(RADIANS(G656))*SIN(RADIANS(E652))+COS(RADIANS(G656))*COS(RADIANS(E652))*COS(RADIANS(K642))))</f>
        <v>0</v>
      </c>
      <c r="L656" s="3">
        <f>IF(DEGREES(ACOS(SIN(RADIANS(G656))*SIN(RADIANS(E652))+COS(RADIANS(G656))*COS(RADIANS(E652))*COS(RADIANS(L642))))&gt;90,0,$F$4*$F$5/E651^2*(SIN(RADIANS(G656))*SIN(RADIANS(E652))+COS(RADIANS(G656))*COS(RADIANS(E652))*COS(RADIANS(L642))))</f>
        <v>0</v>
      </c>
      <c r="M656" s="3">
        <f>IF(DEGREES(ACOS(SIN(RADIANS(G656))*SIN(RADIANS(E652))+COS(RADIANS(G656))*COS(RADIANS(E652))*COS(RADIANS(M642))))&gt;90,0,$F$4*$F$5/E651^2*(SIN(RADIANS(G656))*SIN(RADIANS(E652))+COS(RADIANS(G656))*COS(RADIANS(E652))*COS(RADIANS(M642))))</f>
        <v>0</v>
      </c>
      <c r="N656" s="3">
        <f>IF(DEGREES(ACOS(SIN(RADIANS(G656))*SIN(RADIANS(E652))+COS(RADIANS(G656))*COS(RADIANS(E652))*COS(RADIANS(N642))))&gt;90,0,$F$4*$F$5/E651^2*(SIN(RADIANS(G656))*SIN(RADIANS(E652))+COS(RADIANS(G656))*COS(RADIANS(E652))*COS(RADIANS(N642))))</f>
        <v>0</v>
      </c>
      <c r="O656" s="3">
        <f>IF(DEGREES(ACOS(SIN(RADIANS(G656))*SIN(RADIANS(E652))+COS(RADIANS(G656))*COS(RADIANS(E652))*COS(RADIANS(O642))))&gt;90,0,$F$4*$F$5/E651^2*(SIN(RADIANS(G656))*SIN(RADIANS(E652))+COS(RADIANS(G656))*COS(RADIANS(E652))*COS(RADIANS(O642))))</f>
        <v>0</v>
      </c>
      <c r="P656" s="3">
        <f>IF(DEGREES(ACOS(SIN(RADIANS(G656))*SIN(RADIANS(E652))+COS(RADIANS(G656))*COS(RADIANS(E652))*COS(RADIANS(P642))))&gt;90,0,$F$4*$F$5/E651^2*(SIN(RADIANS(G656))*SIN(RADIANS(E652))+COS(RADIANS(G656))*COS(RADIANS(E652))*COS(RADIANS(P642))))</f>
        <v>0</v>
      </c>
      <c r="Q656" s="3">
        <f>IF(DEGREES(ACOS(SIN(RADIANS(G656))*SIN(RADIANS(E652))+COS(RADIANS(G656))*COS(RADIANS(E652))*COS(RADIANS(Q642))))&gt;90,0,$F$4*$F$5/E651^2*(SIN(RADIANS(G656))*SIN(RADIANS(E652))+COS(RADIANS(G656))*COS(RADIANS(E652))*COS(RADIANS(Q642))))</f>
        <v>0</v>
      </c>
      <c r="R656" s="3" t="e">
        <f>IF(DEGREES(ACOS(SIN(RADIANS(G656))*SIN(RADIANS(E652))+COS(RADIANS(G656))*COS(RADIANS(E652))*COS(RADIANS(R642))))&gt;90,0,$F$4*$F$5/E651^2*(SIN(RADIANS(G656))*SIN(RADIANS(E652))+COS(RADIANS(G656))*COS(RADIANS(E652))*COS(RADIANS(R642))))</f>
        <v>#DIV/0!</v>
      </c>
      <c r="S656" s="3" t="e">
        <f>IF(DEGREES(ACOS(SIN(RADIANS(G656))*SIN(RADIANS(E652))+COS(RADIANS(G656))*COS(RADIANS(E652))*COS(RADIANS(S642))))&gt;90,0,$F$4*$F$5/E651^2*(SIN(RADIANS(G656))*SIN(RADIANS(E652))+COS(RADIANS(G656))*COS(RADIANS(E652))*COS(RADIANS(S642))))</f>
        <v>#DIV/0!</v>
      </c>
      <c r="T656" s="3" t="e">
        <f>IF(DEGREES(ACOS(SIN(RADIANS(G656))*SIN(RADIANS(E652))+COS(RADIANS(G656))*COS(RADIANS(E652))*COS(RADIANS(T642))))&gt;90,0,$F$4*$F$5/E651^2*(SIN(RADIANS(G656))*SIN(RADIANS(E652))+COS(RADIANS(G656))*COS(RADIANS(E652))*COS(RADIANS(T642))))</f>
        <v>#DIV/0!</v>
      </c>
      <c r="U656" s="3" t="e">
        <f>IF(DEGREES(ACOS(SIN(RADIANS(G656))*SIN(RADIANS(E652))+COS(RADIANS(G656))*COS(RADIANS(E652))*COS(RADIANS(U642))))&gt;90,0,$F$4*$F$5/E651^2*(SIN(RADIANS(G656))*SIN(RADIANS(E652))+COS(RADIANS(G656))*COS(RADIANS(E652))*COS(RADIANS(U642))))</f>
        <v>#DIV/0!</v>
      </c>
      <c r="V656" s="3" t="e">
        <f>IF(DEGREES(ACOS(SIN(RADIANS(G656))*SIN(RADIANS(E652))+COS(RADIANS(G656))*COS(RADIANS(E652))*COS(RADIANS(V642))))&gt;90,0,$F$4*$F$5/E651^2*(SIN(RADIANS(G656))*SIN(RADIANS(E652))+COS(RADIANS(G656))*COS(RADIANS(E652))*COS(RADIANS(V642))))</f>
        <v>#DIV/0!</v>
      </c>
      <c r="W656" s="3" t="e">
        <f>IF(DEGREES(ACOS(SIN(RADIANS(G656))*SIN(RADIANS(E652))+COS(RADIANS(G656))*COS(RADIANS(E652))*COS(RADIANS(W642))))&gt;90,0,$F$4*$F$5/E651^2*(SIN(RADIANS(G656))*SIN(RADIANS(E652))+COS(RADIANS(G656))*COS(RADIANS(E652))*COS(RADIANS(W642))))</f>
        <v>#DIV/0!</v>
      </c>
      <c r="X656" s="3" t="e">
        <f>IF(DEGREES(ACOS(SIN(RADIANS(G656))*SIN(RADIANS(E652))+COS(RADIANS(G656))*COS(RADIANS(E652))*COS(RADIANS(X642))))&gt;90,0,$F$4*$F$5/E651^2*(SIN(RADIANS(G656))*SIN(RADIANS(E652))+COS(RADIANS(G656))*COS(RADIANS(E652))*COS(RADIANS(X642))))</f>
        <v>#DIV/0!</v>
      </c>
      <c r="Y656" s="3" t="e">
        <f>IF(DEGREES(ACOS(SIN(RADIANS(G656))*SIN(RADIANS(E652))+COS(RADIANS(G656))*COS(RADIANS(E652))*COS(RADIANS(Y642))))&gt;90,0,$F$4*$F$5/E651^2*(SIN(RADIANS(G656))*SIN(RADIANS(E652))+COS(RADIANS(G656))*COS(RADIANS(E652))*COS(RADIANS(Y642))))</f>
        <v>#DIV/0!</v>
      </c>
      <c r="Z656" s="3" t="e">
        <f>IF(DEGREES(ACOS(SIN(RADIANS(G656))*SIN(RADIANS(E652))+COS(RADIANS(G656))*COS(RADIANS(E652))*COS(RADIANS(Z642))))&gt;90,0,$F$4*$F$5/E651^2*(SIN(RADIANS(G656))*SIN(RADIANS(E652))+COS(RADIANS(G656))*COS(RADIANS(E652))*COS(RADIANS(Z642))))</f>
        <v>#DIV/0!</v>
      </c>
      <c r="AA656" s="3" t="e">
        <f>IF(DEGREES(ACOS(SIN(RADIANS(G656))*SIN(RADIANS(E652))+COS(RADIANS(G656))*COS(RADIANS(E652))*COS(RADIANS(AA642))))&gt;90,0,$F$4*$F$5/E651^2*(SIN(RADIANS(G656))*SIN(RADIANS(E652))+COS(RADIANS(G656))*COS(RADIANS(E652))*COS(RADIANS(AA642))))</f>
        <v>#DIV/0!</v>
      </c>
      <c r="AB656" s="3" t="e">
        <f>IF(DEGREES(ACOS(SIN(RADIANS(G656))*SIN(RADIANS(E652))+COS(RADIANS(G656))*COS(RADIANS(E652))*COS(RADIANS(AB642))))&gt;90,0,$F$4*$F$5/E651^2*(SIN(RADIANS(G656))*SIN(RADIANS(E652))+COS(RADIANS(G656))*COS(RADIANS(E652))*COS(RADIANS(AB642))))</f>
        <v>#DIV/0!</v>
      </c>
      <c r="AC656" s="3" t="e">
        <f>IF(DEGREES(ACOS(SIN(RADIANS(G656))*SIN(RADIANS(E652))+COS(RADIANS(G656))*COS(RADIANS(E652))*COS(RADIANS(AC642))))&gt;90,0,$F$4*$F$5/E651^2*(SIN(RADIANS(G656))*SIN(RADIANS(E652))+COS(RADIANS(G656))*COS(RADIANS(E652))*COS(RADIANS(AC642))))</f>
        <v>#DIV/0!</v>
      </c>
      <c r="AD656" s="3" t="e">
        <f>IF(DEGREES(ACOS(SIN(RADIANS(G656))*SIN(RADIANS(E652))+COS(RADIANS(G656))*COS(RADIANS(E652))*COS(RADIANS(AD642))))&gt;90,0,$F$4*$F$5/E651^2*(SIN(RADIANS(G656))*SIN(RADIANS(E652))+COS(RADIANS(G656))*COS(RADIANS(E652))*COS(RADIANS(AD642))))</f>
        <v>#DIV/0!</v>
      </c>
      <c r="AE656" s="3" t="e">
        <f>IF(DEGREES(ACOS(SIN(RADIANS(G656))*SIN(RADIANS(E652))+COS(RADIANS(G656))*COS(RADIANS(E652))*COS(RADIANS(AE642))))&gt;90,0,$F$4*$F$5/E651^2*(SIN(RADIANS(G656))*SIN(RADIANS(E652))+COS(RADIANS(G656))*COS(RADIANS(E652))*COS(RADIANS(AE642))))</f>
        <v>#DIV/0!</v>
      </c>
      <c r="AF656" s="3" t="e">
        <f>IF(DEGREES(ACOS(SIN(RADIANS(G656))*SIN(RADIANS(E652))+COS(RADIANS(G656))*COS(RADIANS(E652))*COS(RADIANS(AF642))))&gt;90,0,$F$4*$F$5/E651^2*(SIN(RADIANS(G656))*SIN(RADIANS(E652))+COS(RADIANS(G656))*COS(RADIANS(E652))*COS(RADIANS(AF642))))</f>
        <v>#DIV/0!</v>
      </c>
      <c r="AG656" s="3" t="e">
        <f>IF(DEGREES(ACOS(SIN(RADIANS(G656))*SIN(RADIANS(E652))+COS(RADIANS(G656))*COS(RADIANS(E652))*COS(RADIANS(AG642))))&gt;90,0,$F$4*$F$5/E651^2*(SIN(RADIANS(G656))*SIN(RADIANS(E652))+COS(RADIANS(G656))*COS(RADIANS(E652))*COS(RADIANS(AG642))))</f>
        <v>#DIV/0!</v>
      </c>
      <c r="AH656" s="3" t="e">
        <f>IF(DEGREES(ACOS(SIN(RADIANS(G656))*SIN(RADIANS(E652))+COS(RADIANS(G656))*COS(RADIANS(E652))*COS(RADIANS(AH642))))&gt;90,0,$F$4*$F$5/E651^2*(SIN(RADIANS(G656))*SIN(RADIANS(E652))+COS(RADIANS(G656))*COS(RADIANS(E652))*COS(RADIANS(AH642))))</f>
        <v>#DIV/0!</v>
      </c>
      <c r="AI656" s="3" t="e">
        <f>IF(DEGREES(ACOS(SIN(RADIANS(G656))*SIN(RADIANS(E652))+COS(RADIANS(G656))*COS(RADIANS(E652))*COS(RADIANS(AI642))))&gt;90,0,$F$4*$F$5/E651^2*(SIN(RADIANS(G656))*SIN(RADIANS(E652))+COS(RADIANS(G656))*COS(RADIANS(E652))*COS(RADIANS(AI642))))</f>
        <v>#DIV/0!</v>
      </c>
      <c r="AJ656" s="3" t="e">
        <f>IF(DEGREES(ACOS(SIN(RADIANS(G656))*SIN(RADIANS(E652))+COS(RADIANS(G656))*COS(RADIANS(E652))*COS(RADIANS(AJ642))))&gt;90,0,$F$4*$F$5/E651^2*(SIN(RADIANS(G656))*SIN(RADIANS(E652))+COS(RADIANS(G656))*COS(RADIANS(E652))*COS(RADIANS(AJ642))))</f>
        <v>#DIV/0!</v>
      </c>
      <c r="AK656" s="3">
        <f>IF(DEGREES(ACOS(SIN(RADIANS(G656))*SIN(RADIANS(E652))+COS(RADIANS(G656))*COS(RADIANS(E652))*COS(RADIANS(AK642))))&gt;90,0,$F$4*$F$5/E651^2*(SIN(RADIANS(G656))*SIN(RADIANS(E652))+COS(RADIANS(G656))*COS(RADIANS(E652))*COS(RADIANS(AK642))))</f>
        <v>0</v>
      </c>
      <c r="AL656" s="3">
        <f>IF(DEGREES(ACOS(SIN(RADIANS(G656))*SIN(RADIANS(E652))+COS(RADIANS(G656))*COS(RADIANS(E652))*COS(RADIANS(AL642))))&gt;90,0,$F$4*$F$5/E651^2*(SIN(RADIANS(G656))*SIN(RADIANS(E652))+COS(RADIANS(G656))*COS(RADIANS(E652))*COS(RADIANS(AL642))))</f>
        <v>0</v>
      </c>
      <c r="AM656" s="3">
        <f>IF(DEGREES(ACOS(SIN(RADIANS(G656))*SIN(RADIANS(E652))+COS(RADIANS(G656))*COS(RADIANS(E652))*COS(RADIANS(AM642))))&gt;90,0,$F$4*$F$5/E651^2*(SIN(RADIANS(G656))*SIN(RADIANS(E652))+COS(RADIANS(G656))*COS(RADIANS(E652))*COS(RADIANS(AM642))))</f>
        <v>0</v>
      </c>
      <c r="AN656" s="3">
        <f>IF(DEGREES(ACOS(SIN(RADIANS(G656))*SIN(RADIANS(E652))+COS(RADIANS(G656))*COS(RADIANS(E652))*COS(RADIANS(AN642))))&gt;90,0,$F$4*$F$5/E651^2*(SIN(RADIANS(G656))*SIN(RADIANS(E652))+COS(RADIANS(G656))*COS(RADIANS(E652))*COS(RADIANS(AN642))))</f>
        <v>0</v>
      </c>
      <c r="AO656" s="3">
        <f>IF(DEGREES(ACOS(SIN(RADIANS(G656))*SIN(RADIANS(E652))+COS(RADIANS(G656))*COS(RADIANS(E652))*COS(RADIANS(AO642))))&gt;90,0,$F$4*$F$5/E651^2*(SIN(RADIANS(G656))*SIN(RADIANS(E652))+COS(RADIANS(G656))*COS(RADIANS(E652))*COS(RADIANS(AO642))))</f>
        <v>0</v>
      </c>
      <c r="AP656" s="3">
        <f>IF(DEGREES(ACOS(SIN(RADIANS(G656))*SIN(RADIANS(E652))+COS(RADIANS(G656))*COS(RADIANS(E652))*COS(RADIANS(AP642))))&gt;90,0,$F$4*$F$5/E651^2*(SIN(RADIANS(G656))*SIN(RADIANS(E652))+COS(RADIANS(G656))*COS(RADIANS(E652))*COS(RADIANS(AP642))))</f>
        <v>0</v>
      </c>
      <c r="AQ656" s="3">
        <f>IF(DEGREES(ACOS(SIN(RADIANS(G656))*SIN(RADIANS(E652))+COS(RADIANS(G656))*COS(RADIANS(E652))*COS(RADIANS(AQ642))))&gt;90,0,$F$4*$F$5/E651^2*(SIN(RADIANS(G656))*SIN(RADIANS(E652))+COS(RADIANS(G656))*COS(RADIANS(E652))*COS(RADIANS(AQ642))))</f>
        <v>0</v>
      </c>
      <c r="AR656" s="3">
        <f>IF(DEGREES(ACOS(SIN(RADIANS(G656))*SIN(RADIANS(E652))+COS(RADIANS(G656))*COS(RADIANS(E652))*COS(RADIANS(AR642))))&gt;90,0,$F$4*$F$5/E651^2*(SIN(RADIANS(G656))*SIN(RADIANS(E652))+COS(RADIANS(G656))*COS(RADIANS(E652))*COS(RADIANS(AR642))))</f>
        <v>0</v>
      </c>
    </row>
    <row r="657" spans="2:44" ht="15.75" customHeight="1" x14ac:dyDescent="0.2">
      <c r="G657" s="3">
        <v>-40</v>
      </c>
      <c r="I657" s="3">
        <f>IF(DEGREES(ACOS(SIN(RADIANS(G657))*SIN(RADIANS(E652))+COS(RADIANS(G657))*COS(RADIANS(E652))*COS(RADIANS(I642))))&gt;90,0,$F$4*$F$5/E651^2*(SIN(RADIANS(G657))*SIN(RADIANS(E652))+COS(RADIANS(G657))*COS(RADIANS(E652))*COS(RADIANS(I642))))</f>
        <v>0</v>
      </c>
      <c r="J657" s="3">
        <f>IF(DEGREES(ACOS(SIN(RADIANS(G657))*SIN(RADIANS(E652))+COS(RADIANS(G657))*COS(RADIANS(E652))*COS(RADIANS(J642))))&gt;90,0,$F$4*$F$5/E651^2*(SIN(RADIANS(G657))*SIN(RADIANS(E652))+COS(RADIANS(G657))*COS(RADIANS(E652))*COS(RADIANS(J642))))</f>
        <v>0</v>
      </c>
      <c r="K657" s="3">
        <f>IF(DEGREES(ACOS(SIN(RADIANS(G657))*SIN(RADIANS(E652))+COS(RADIANS(G657))*COS(RADIANS(E652))*COS(RADIANS(K642))))&gt;90,0,$F$4*$F$5/E651^2*(SIN(RADIANS(G657))*SIN(RADIANS(E652))+COS(RADIANS(G657))*COS(RADIANS(E652))*COS(RADIANS(K642))))</f>
        <v>0</v>
      </c>
      <c r="L657" s="3">
        <f>IF(DEGREES(ACOS(SIN(RADIANS(G657))*SIN(RADIANS(E652))+COS(RADIANS(G657))*COS(RADIANS(E652))*COS(RADIANS(L642))))&gt;90,0,$F$4*$F$5/E651^2*(SIN(RADIANS(G657))*SIN(RADIANS(E652))+COS(RADIANS(G657))*COS(RADIANS(E652))*COS(RADIANS(L642))))</f>
        <v>0</v>
      </c>
      <c r="M657" s="3">
        <f>IF(DEGREES(ACOS(SIN(RADIANS(G657))*SIN(RADIANS(E652))+COS(RADIANS(G657))*COS(RADIANS(E652))*COS(RADIANS(M642))))&gt;90,0,$F$4*$F$5/E651^2*(SIN(RADIANS(G657))*SIN(RADIANS(E652))+COS(RADIANS(G657))*COS(RADIANS(E652))*COS(RADIANS(M642))))</f>
        <v>0</v>
      </c>
      <c r="N657" s="3">
        <f>IF(DEGREES(ACOS(SIN(RADIANS(G657))*SIN(RADIANS(E652))+COS(RADIANS(G657))*COS(RADIANS(E652))*COS(RADIANS(N642))))&gt;90,0,$F$4*$F$5/E651^2*(SIN(RADIANS(G657))*SIN(RADIANS(E652))+COS(RADIANS(G657))*COS(RADIANS(E652))*COS(RADIANS(N642))))</f>
        <v>0</v>
      </c>
      <c r="O657" s="3">
        <f>IF(DEGREES(ACOS(SIN(RADIANS(G657))*SIN(RADIANS(E652))+COS(RADIANS(G657))*COS(RADIANS(E652))*COS(RADIANS(O642))))&gt;90,0,$F$4*$F$5/E651^2*(SIN(RADIANS(G657))*SIN(RADIANS(E652))+COS(RADIANS(G657))*COS(RADIANS(E652))*COS(RADIANS(O642))))</f>
        <v>0</v>
      </c>
      <c r="P657" s="3">
        <f>IF(DEGREES(ACOS(SIN(RADIANS(G657))*SIN(RADIANS(E652))+COS(RADIANS(G657))*COS(RADIANS(E652))*COS(RADIANS(P642))))&gt;90,0,$F$4*$F$5/E651^2*(SIN(RADIANS(G657))*SIN(RADIANS(E652))+COS(RADIANS(G657))*COS(RADIANS(E652))*COS(RADIANS(P642))))</f>
        <v>0</v>
      </c>
      <c r="Q657" s="3">
        <f>IF(DEGREES(ACOS(SIN(RADIANS(G657))*SIN(RADIANS(E652))+COS(RADIANS(G657))*COS(RADIANS(E652))*COS(RADIANS(Q642))))&gt;90,0,$F$4*$F$5/E651^2*(SIN(RADIANS(G657))*SIN(RADIANS(E652))+COS(RADIANS(G657))*COS(RADIANS(E652))*COS(RADIANS(Q642))))</f>
        <v>0</v>
      </c>
      <c r="R657" s="3" t="e">
        <f>IF(DEGREES(ACOS(SIN(RADIANS(G657))*SIN(RADIANS(E652))+COS(RADIANS(G657))*COS(RADIANS(E652))*COS(RADIANS(R642))))&gt;90,0,$F$4*$F$5/E651^2*(SIN(RADIANS(G657))*SIN(RADIANS(E652))+COS(RADIANS(G657))*COS(RADIANS(E652))*COS(RADIANS(R642))))</f>
        <v>#DIV/0!</v>
      </c>
      <c r="S657" s="3" t="e">
        <f>IF(DEGREES(ACOS(SIN(RADIANS(G657))*SIN(RADIANS(E652))+COS(RADIANS(G657))*COS(RADIANS(E652))*COS(RADIANS(S642))))&gt;90,0,$F$4*$F$5/E651^2*(SIN(RADIANS(G657))*SIN(RADIANS(E652))+COS(RADIANS(G657))*COS(RADIANS(E652))*COS(RADIANS(S642))))</f>
        <v>#DIV/0!</v>
      </c>
      <c r="T657" s="3" t="e">
        <f>IF(DEGREES(ACOS(SIN(RADIANS(G657))*SIN(RADIANS(E652))+COS(RADIANS(G657))*COS(RADIANS(E652))*COS(RADIANS(T642))))&gt;90,0,$F$4*$F$5/E651^2*(SIN(RADIANS(G657))*SIN(RADIANS(E652))+COS(RADIANS(G657))*COS(RADIANS(E652))*COS(RADIANS(T642))))</f>
        <v>#DIV/0!</v>
      </c>
      <c r="U657" s="3" t="e">
        <f>IF(DEGREES(ACOS(SIN(RADIANS(G657))*SIN(RADIANS(E652))+COS(RADIANS(G657))*COS(RADIANS(E652))*COS(RADIANS(U642))))&gt;90,0,$F$4*$F$5/E651^2*(SIN(RADIANS(G657))*SIN(RADIANS(E652))+COS(RADIANS(G657))*COS(RADIANS(E652))*COS(RADIANS(U642))))</f>
        <v>#DIV/0!</v>
      </c>
      <c r="V657" s="3" t="e">
        <f>IF(DEGREES(ACOS(SIN(RADIANS(G657))*SIN(RADIANS(E652))+COS(RADIANS(G657))*COS(RADIANS(E652))*COS(RADIANS(V642))))&gt;90,0,$F$4*$F$5/E651^2*(SIN(RADIANS(G657))*SIN(RADIANS(E652))+COS(RADIANS(G657))*COS(RADIANS(E652))*COS(RADIANS(V642))))</f>
        <v>#DIV/0!</v>
      </c>
      <c r="W657" s="3" t="e">
        <f>IF(DEGREES(ACOS(SIN(RADIANS(G657))*SIN(RADIANS(E652))+COS(RADIANS(G657))*COS(RADIANS(E652))*COS(RADIANS(W642))))&gt;90,0,$F$4*$F$5/E651^2*(SIN(RADIANS(G657))*SIN(RADIANS(E652))+COS(RADIANS(G657))*COS(RADIANS(E652))*COS(RADIANS(W642))))</f>
        <v>#DIV/0!</v>
      </c>
      <c r="X657" s="3" t="e">
        <f>IF(DEGREES(ACOS(SIN(RADIANS(G657))*SIN(RADIANS(E652))+COS(RADIANS(G657))*COS(RADIANS(E652))*COS(RADIANS(X642))))&gt;90,0,$F$4*$F$5/E651^2*(SIN(RADIANS(G657))*SIN(RADIANS(E652))+COS(RADIANS(G657))*COS(RADIANS(E652))*COS(RADIANS(X642))))</f>
        <v>#DIV/0!</v>
      </c>
      <c r="Y657" s="3" t="e">
        <f>IF(DEGREES(ACOS(SIN(RADIANS(G657))*SIN(RADIANS(E652))+COS(RADIANS(G657))*COS(RADIANS(E652))*COS(RADIANS(Y642))))&gt;90,0,$F$4*$F$5/E651^2*(SIN(RADIANS(G657))*SIN(RADIANS(E652))+COS(RADIANS(G657))*COS(RADIANS(E652))*COS(RADIANS(Y642))))</f>
        <v>#DIV/0!</v>
      </c>
      <c r="Z657" s="3" t="e">
        <f>IF(DEGREES(ACOS(SIN(RADIANS(G657))*SIN(RADIANS(E652))+COS(RADIANS(G657))*COS(RADIANS(E652))*COS(RADIANS(Z642))))&gt;90,0,$F$4*$F$5/E651^2*(SIN(RADIANS(G657))*SIN(RADIANS(E652))+COS(RADIANS(G657))*COS(RADIANS(E652))*COS(RADIANS(Z642))))</f>
        <v>#DIV/0!</v>
      </c>
      <c r="AA657" s="3" t="e">
        <f>IF(DEGREES(ACOS(SIN(RADIANS(G657))*SIN(RADIANS(E652))+COS(RADIANS(G657))*COS(RADIANS(E652))*COS(RADIANS(AA642))))&gt;90,0,$F$4*$F$5/E651^2*(SIN(RADIANS(G657))*SIN(RADIANS(E652))+COS(RADIANS(G657))*COS(RADIANS(E652))*COS(RADIANS(AA642))))</f>
        <v>#DIV/0!</v>
      </c>
      <c r="AB657" s="3" t="e">
        <f>IF(DEGREES(ACOS(SIN(RADIANS(G657))*SIN(RADIANS(E652))+COS(RADIANS(G657))*COS(RADIANS(E652))*COS(RADIANS(AB642))))&gt;90,0,$F$4*$F$5/E651^2*(SIN(RADIANS(G657))*SIN(RADIANS(E652))+COS(RADIANS(G657))*COS(RADIANS(E652))*COS(RADIANS(AB642))))</f>
        <v>#DIV/0!</v>
      </c>
      <c r="AC657" s="3" t="e">
        <f>IF(DEGREES(ACOS(SIN(RADIANS(G657))*SIN(RADIANS(E652))+COS(RADIANS(G657))*COS(RADIANS(E652))*COS(RADIANS(AC642))))&gt;90,0,$F$4*$F$5/E651^2*(SIN(RADIANS(G657))*SIN(RADIANS(E652))+COS(RADIANS(G657))*COS(RADIANS(E652))*COS(RADIANS(AC642))))</f>
        <v>#DIV/0!</v>
      </c>
      <c r="AD657" s="3" t="e">
        <f>IF(DEGREES(ACOS(SIN(RADIANS(G657))*SIN(RADIANS(E652))+COS(RADIANS(G657))*COS(RADIANS(E652))*COS(RADIANS(AD642))))&gt;90,0,$F$4*$F$5/E651^2*(SIN(RADIANS(G657))*SIN(RADIANS(E652))+COS(RADIANS(G657))*COS(RADIANS(E652))*COS(RADIANS(AD642))))</f>
        <v>#DIV/0!</v>
      </c>
      <c r="AE657" s="3" t="e">
        <f>IF(DEGREES(ACOS(SIN(RADIANS(G657))*SIN(RADIANS(E652))+COS(RADIANS(G657))*COS(RADIANS(E652))*COS(RADIANS(AE642))))&gt;90,0,$F$4*$F$5/E651^2*(SIN(RADIANS(G657))*SIN(RADIANS(E652))+COS(RADIANS(G657))*COS(RADIANS(E652))*COS(RADIANS(AE642))))</f>
        <v>#DIV/0!</v>
      </c>
      <c r="AF657" s="3" t="e">
        <f>IF(DEGREES(ACOS(SIN(RADIANS(G657))*SIN(RADIANS(E652))+COS(RADIANS(G657))*COS(RADIANS(E652))*COS(RADIANS(AF642))))&gt;90,0,$F$4*$F$5/E651^2*(SIN(RADIANS(G657))*SIN(RADIANS(E652))+COS(RADIANS(G657))*COS(RADIANS(E652))*COS(RADIANS(AF642))))</f>
        <v>#DIV/0!</v>
      </c>
      <c r="AG657" s="3" t="e">
        <f>IF(DEGREES(ACOS(SIN(RADIANS(G657))*SIN(RADIANS(E652))+COS(RADIANS(G657))*COS(RADIANS(E652))*COS(RADIANS(AG642))))&gt;90,0,$F$4*$F$5/E651^2*(SIN(RADIANS(G657))*SIN(RADIANS(E652))+COS(RADIANS(G657))*COS(RADIANS(E652))*COS(RADIANS(AG642))))</f>
        <v>#DIV/0!</v>
      </c>
      <c r="AH657" s="3" t="e">
        <f>IF(DEGREES(ACOS(SIN(RADIANS(G657))*SIN(RADIANS(E652))+COS(RADIANS(G657))*COS(RADIANS(E652))*COS(RADIANS(AH642))))&gt;90,0,$F$4*$F$5/E651^2*(SIN(RADIANS(G657))*SIN(RADIANS(E652))+COS(RADIANS(G657))*COS(RADIANS(E652))*COS(RADIANS(AH642))))</f>
        <v>#DIV/0!</v>
      </c>
      <c r="AI657" s="3" t="e">
        <f>IF(DEGREES(ACOS(SIN(RADIANS(G657))*SIN(RADIANS(E652))+COS(RADIANS(G657))*COS(RADIANS(E652))*COS(RADIANS(AI642))))&gt;90,0,$F$4*$F$5/E651^2*(SIN(RADIANS(G657))*SIN(RADIANS(E652))+COS(RADIANS(G657))*COS(RADIANS(E652))*COS(RADIANS(AI642))))</f>
        <v>#DIV/0!</v>
      </c>
      <c r="AJ657" s="3" t="e">
        <f>IF(DEGREES(ACOS(SIN(RADIANS(G657))*SIN(RADIANS(E652))+COS(RADIANS(G657))*COS(RADIANS(E652))*COS(RADIANS(AJ642))))&gt;90,0,$F$4*$F$5/E651^2*(SIN(RADIANS(G657))*SIN(RADIANS(E652))+COS(RADIANS(G657))*COS(RADIANS(E652))*COS(RADIANS(AJ642))))</f>
        <v>#DIV/0!</v>
      </c>
      <c r="AK657" s="3">
        <f>IF(DEGREES(ACOS(SIN(RADIANS(G657))*SIN(RADIANS(E652))+COS(RADIANS(G657))*COS(RADIANS(E652))*COS(RADIANS(AK642))))&gt;90,0,$F$4*$F$5/E651^2*(SIN(RADIANS(G657))*SIN(RADIANS(E652))+COS(RADIANS(G657))*COS(RADIANS(E652))*COS(RADIANS(AK642))))</f>
        <v>0</v>
      </c>
      <c r="AL657" s="3">
        <f>IF(DEGREES(ACOS(SIN(RADIANS(G657))*SIN(RADIANS(E652))+COS(RADIANS(G657))*COS(RADIANS(E652))*COS(RADIANS(AL642))))&gt;90,0,$F$4*$F$5/E651^2*(SIN(RADIANS(G657))*SIN(RADIANS(E652))+COS(RADIANS(G657))*COS(RADIANS(E652))*COS(RADIANS(AL642))))</f>
        <v>0</v>
      </c>
      <c r="AM657" s="3">
        <f>IF(DEGREES(ACOS(SIN(RADIANS(G657))*SIN(RADIANS(E652))+COS(RADIANS(G657))*COS(RADIANS(E652))*COS(RADIANS(AM642))))&gt;90,0,$F$4*$F$5/E651^2*(SIN(RADIANS(G657))*SIN(RADIANS(E652))+COS(RADIANS(G657))*COS(RADIANS(E652))*COS(RADIANS(AM642))))</f>
        <v>0</v>
      </c>
      <c r="AN657" s="3">
        <f>IF(DEGREES(ACOS(SIN(RADIANS(G657))*SIN(RADIANS(E652))+COS(RADIANS(G657))*COS(RADIANS(E652))*COS(RADIANS(AN642))))&gt;90,0,$F$4*$F$5/E651^2*(SIN(RADIANS(G657))*SIN(RADIANS(E652))+COS(RADIANS(G657))*COS(RADIANS(E652))*COS(RADIANS(AN642))))</f>
        <v>0</v>
      </c>
      <c r="AO657" s="3">
        <f>IF(DEGREES(ACOS(SIN(RADIANS(G657))*SIN(RADIANS(E652))+COS(RADIANS(G657))*COS(RADIANS(E652))*COS(RADIANS(AO642))))&gt;90,0,$F$4*$F$5/E651^2*(SIN(RADIANS(G657))*SIN(RADIANS(E652))+COS(RADIANS(G657))*COS(RADIANS(E652))*COS(RADIANS(AO642))))</f>
        <v>0</v>
      </c>
      <c r="AP657" s="3">
        <f>IF(DEGREES(ACOS(SIN(RADIANS(G657))*SIN(RADIANS(E652))+COS(RADIANS(G657))*COS(RADIANS(E652))*COS(RADIANS(AP642))))&gt;90,0,$F$4*$F$5/E651^2*(SIN(RADIANS(G657))*SIN(RADIANS(E652))+COS(RADIANS(G657))*COS(RADIANS(E652))*COS(RADIANS(AP642))))</f>
        <v>0</v>
      </c>
      <c r="AQ657" s="3">
        <f>IF(DEGREES(ACOS(SIN(RADIANS(G657))*SIN(RADIANS(E652))+COS(RADIANS(G657))*COS(RADIANS(E652))*COS(RADIANS(AQ642))))&gt;90,0,$F$4*$F$5/E651^2*(SIN(RADIANS(G657))*SIN(RADIANS(E652))+COS(RADIANS(G657))*COS(RADIANS(E652))*COS(RADIANS(AQ642))))</f>
        <v>0</v>
      </c>
      <c r="AR657" s="3">
        <f>IF(DEGREES(ACOS(SIN(RADIANS(G657))*SIN(RADIANS(E652))+COS(RADIANS(G657))*COS(RADIANS(E652))*COS(RADIANS(AR642))))&gt;90,0,$F$4*$F$5/E651^2*(SIN(RADIANS(G657))*SIN(RADIANS(E652))+COS(RADIANS(G657))*COS(RADIANS(E652))*COS(RADIANS(AR642))))</f>
        <v>0</v>
      </c>
    </row>
    <row r="658" spans="2:44" ht="15.75" customHeight="1" x14ac:dyDescent="0.2">
      <c r="G658" s="3">
        <v>-50</v>
      </c>
      <c r="I658" s="3">
        <f>IF(DEGREES(ACOS(SIN(RADIANS(G658))*SIN(RADIANS(E652))+COS(RADIANS(G658))*COS(RADIANS(E652))*COS(RADIANS(I642))))&gt;90,0,$F$4*$F$5/E651^2*(SIN(RADIANS(G658))*SIN(RADIANS(E652))+COS(RADIANS(G658))*COS(RADIANS(E652))*COS(RADIANS(I642))))</f>
        <v>0</v>
      </c>
      <c r="J658" s="3">
        <f>IF(DEGREES(ACOS(SIN(RADIANS(G658))*SIN(RADIANS(E652))+COS(RADIANS(G658))*COS(RADIANS(E652))*COS(RADIANS(J642))))&gt;90,0,$F$4*$F$5/E651^2*(SIN(RADIANS(G658))*SIN(RADIANS(E652))+COS(RADIANS(G658))*COS(RADIANS(E652))*COS(RADIANS(J642))))</f>
        <v>0</v>
      </c>
      <c r="K658" s="3">
        <f>IF(DEGREES(ACOS(SIN(RADIANS(G658))*SIN(RADIANS(E652))+COS(RADIANS(G658))*COS(RADIANS(E652))*COS(RADIANS(K642))))&gt;90,0,$F$4*$F$5/E651^2*(SIN(RADIANS(G658))*SIN(RADIANS(E652))+COS(RADIANS(G658))*COS(RADIANS(E652))*COS(RADIANS(K642))))</f>
        <v>0</v>
      </c>
      <c r="L658" s="3">
        <f>IF(DEGREES(ACOS(SIN(RADIANS(G658))*SIN(RADIANS(E652))+COS(RADIANS(G658))*COS(RADIANS(E652))*COS(RADIANS(L642))))&gt;90,0,$F$4*$F$5/E651^2*(SIN(RADIANS(G658))*SIN(RADIANS(E652))+COS(RADIANS(G658))*COS(RADIANS(E652))*COS(RADIANS(L642))))</f>
        <v>0</v>
      </c>
      <c r="M658" s="3">
        <f>IF(DEGREES(ACOS(SIN(RADIANS(G658))*SIN(RADIANS(E652))+COS(RADIANS(G658))*COS(RADIANS(E652))*COS(RADIANS(M642))))&gt;90,0,$F$4*$F$5/E651^2*(SIN(RADIANS(G658))*SIN(RADIANS(E652))+COS(RADIANS(G658))*COS(RADIANS(E652))*COS(RADIANS(M642))))</f>
        <v>0</v>
      </c>
      <c r="N658" s="3">
        <f>IF(DEGREES(ACOS(SIN(RADIANS(G658))*SIN(RADIANS(E652))+COS(RADIANS(G658))*COS(RADIANS(E652))*COS(RADIANS(N642))))&gt;90,0,$F$4*$F$5/E651^2*(SIN(RADIANS(G658))*SIN(RADIANS(E652))+COS(RADIANS(G658))*COS(RADIANS(E652))*COS(RADIANS(N642))))</f>
        <v>0</v>
      </c>
      <c r="O658" s="3">
        <f>IF(DEGREES(ACOS(SIN(RADIANS(G658))*SIN(RADIANS(E652))+COS(RADIANS(G658))*COS(RADIANS(E652))*COS(RADIANS(O642))))&gt;90,0,$F$4*$F$5/E651^2*(SIN(RADIANS(G658))*SIN(RADIANS(E652))+COS(RADIANS(G658))*COS(RADIANS(E652))*COS(RADIANS(O642))))</f>
        <v>0</v>
      </c>
      <c r="P658" s="3">
        <f>IF(DEGREES(ACOS(SIN(RADIANS(G658))*SIN(RADIANS(E652))+COS(RADIANS(G658))*COS(RADIANS(E652))*COS(RADIANS(P642))))&gt;90,0,$F$4*$F$5/E651^2*(SIN(RADIANS(G658))*SIN(RADIANS(E652))+COS(RADIANS(G658))*COS(RADIANS(E652))*COS(RADIANS(P642))))</f>
        <v>0</v>
      </c>
      <c r="Q658" s="3">
        <f>IF(DEGREES(ACOS(SIN(RADIANS(G658))*SIN(RADIANS(E652))+COS(RADIANS(G658))*COS(RADIANS(E652))*COS(RADIANS(Q642))))&gt;90,0,$F$4*$F$5/E651^2*(SIN(RADIANS(G658))*SIN(RADIANS(E652))+COS(RADIANS(G658))*COS(RADIANS(E652))*COS(RADIANS(Q642))))</f>
        <v>0</v>
      </c>
      <c r="R658" s="3" t="e">
        <f>IF(DEGREES(ACOS(SIN(RADIANS(G658))*SIN(RADIANS(E652))+COS(RADIANS(G658))*COS(RADIANS(E652))*COS(RADIANS(R642))))&gt;90,0,$F$4*$F$5/E651^2*(SIN(RADIANS(G658))*SIN(RADIANS(E652))+COS(RADIANS(G658))*COS(RADIANS(E652))*COS(RADIANS(R642))))</f>
        <v>#DIV/0!</v>
      </c>
      <c r="S658" s="3" t="e">
        <f>IF(DEGREES(ACOS(SIN(RADIANS(G658))*SIN(RADIANS(E652))+COS(RADIANS(G658))*COS(RADIANS(E652))*COS(RADIANS(S642))))&gt;90,0,$F$4*$F$5/E651^2*(SIN(RADIANS(G658))*SIN(RADIANS(E652))+COS(RADIANS(G658))*COS(RADIANS(E652))*COS(RADIANS(S642))))</f>
        <v>#DIV/0!</v>
      </c>
      <c r="T658" s="3" t="e">
        <f>IF(DEGREES(ACOS(SIN(RADIANS(G658))*SIN(RADIANS(E652))+COS(RADIANS(G658))*COS(RADIANS(E652))*COS(RADIANS(T642))))&gt;90,0,$F$4*$F$5/E651^2*(SIN(RADIANS(G658))*SIN(RADIANS(E652))+COS(RADIANS(G658))*COS(RADIANS(E652))*COS(RADIANS(T642))))</f>
        <v>#DIV/0!</v>
      </c>
      <c r="U658" s="3" t="e">
        <f>IF(DEGREES(ACOS(SIN(RADIANS(G658))*SIN(RADIANS(E652))+COS(RADIANS(G658))*COS(RADIANS(E652))*COS(RADIANS(U642))))&gt;90,0,$F$4*$F$5/E651^2*(SIN(RADIANS(G658))*SIN(RADIANS(E652))+COS(RADIANS(G658))*COS(RADIANS(E652))*COS(RADIANS(U642))))</f>
        <v>#DIV/0!</v>
      </c>
      <c r="V658" s="3" t="e">
        <f>IF(DEGREES(ACOS(SIN(RADIANS(G658))*SIN(RADIANS(E652))+COS(RADIANS(G658))*COS(RADIANS(E652))*COS(RADIANS(V642))))&gt;90,0,$F$4*$F$5/E651^2*(SIN(RADIANS(G658))*SIN(RADIANS(E652))+COS(RADIANS(G658))*COS(RADIANS(E652))*COS(RADIANS(V642))))</f>
        <v>#DIV/0!</v>
      </c>
      <c r="W658" s="3" t="e">
        <f>IF(DEGREES(ACOS(SIN(RADIANS(G658))*SIN(RADIANS(E652))+COS(RADIANS(G658))*COS(RADIANS(E652))*COS(RADIANS(W642))))&gt;90,0,$F$4*$F$5/E651^2*(SIN(RADIANS(G658))*SIN(RADIANS(E652))+COS(RADIANS(G658))*COS(RADIANS(E652))*COS(RADIANS(W642))))</f>
        <v>#DIV/0!</v>
      </c>
      <c r="X658" s="3" t="e">
        <f>IF(DEGREES(ACOS(SIN(RADIANS(G658))*SIN(RADIANS(E652))+COS(RADIANS(G658))*COS(RADIANS(E652))*COS(RADIANS(X642))))&gt;90,0,$F$4*$F$5/E651^2*(SIN(RADIANS(G658))*SIN(RADIANS(E652))+COS(RADIANS(G658))*COS(RADIANS(E652))*COS(RADIANS(X642))))</f>
        <v>#DIV/0!</v>
      </c>
      <c r="Y658" s="3" t="e">
        <f>IF(DEGREES(ACOS(SIN(RADIANS(G658))*SIN(RADIANS(E652))+COS(RADIANS(G658))*COS(RADIANS(E652))*COS(RADIANS(Y642))))&gt;90,0,$F$4*$F$5/E651^2*(SIN(RADIANS(G658))*SIN(RADIANS(E652))+COS(RADIANS(G658))*COS(RADIANS(E652))*COS(RADIANS(Y642))))</f>
        <v>#DIV/0!</v>
      </c>
      <c r="Z658" s="3" t="e">
        <f>IF(DEGREES(ACOS(SIN(RADIANS(G658))*SIN(RADIANS(E652))+COS(RADIANS(G658))*COS(RADIANS(E652))*COS(RADIANS(Z642))))&gt;90,0,$F$4*$F$5/E651^2*(SIN(RADIANS(G658))*SIN(RADIANS(E652))+COS(RADIANS(G658))*COS(RADIANS(E652))*COS(RADIANS(Z642))))</f>
        <v>#DIV/0!</v>
      </c>
      <c r="AA658" s="3" t="e">
        <f>IF(DEGREES(ACOS(SIN(RADIANS(G658))*SIN(RADIANS(E652))+COS(RADIANS(G658))*COS(RADIANS(E652))*COS(RADIANS(AA642))))&gt;90,0,$F$4*$F$5/E651^2*(SIN(RADIANS(G658))*SIN(RADIANS(E652))+COS(RADIANS(G658))*COS(RADIANS(E652))*COS(RADIANS(AA642))))</f>
        <v>#DIV/0!</v>
      </c>
      <c r="AB658" s="3" t="e">
        <f>IF(DEGREES(ACOS(SIN(RADIANS(G658))*SIN(RADIANS(E652))+COS(RADIANS(G658))*COS(RADIANS(E652))*COS(RADIANS(AB642))))&gt;90,0,$F$4*$F$5/E651^2*(SIN(RADIANS(G658))*SIN(RADIANS(E652))+COS(RADIANS(G658))*COS(RADIANS(E652))*COS(RADIANS(AB642))))</f>
        <v>#DIV/0!</v>
      </c>
      <c r="AC658" s="3" t="e">
        <f>IF(DEGREES(ACOS(SIN(RADIANS(G658))*SIN(RADIANS(E652))+COS(RADIANS(G658))*COS(RADIANS(E652))*COS(RADIANS(AC642))))&gt;90,0,$F$4*$F$5/E651^2*(SIN(RADIANS(G658))*SIN(RADIANS(E652))+COS(RADIANS(G658))*COS(RADIANS(E652))*COS(RADIANS(AC642))))</f>
        <v>#DIV/0!</v>
      </c>
      <c r="AD658" s="3" t="e">
        <f>IF(DEGREES(ACOS(SIN(RADIANS(G658))*SIN(RADIANS(E652))+COS(RADIANS(G658))*COS(RADIANS(E652))*COS(RADIANS(AD642))))&gt;90,0,$F$4*$F$5/E651^2*(SIN(RADIANS(G658))*SIN(RADIANS(E652))+COS(RADIANS(G658))*COS(RADIANS(E652))*COS(RADIANS(AD642))))</f>
        <v>#DIV/0!</v>
      </c>
      <c r="AE658" s="3" t="e">
        <f>IF(DEGREES(ACOS(SIN(RADIANS(G658))*SIN(RADIANS(E652))+COS(RADIANS(G658))*COS(RADIANS(E652))*COS(RADIANS(AE642))))&gt;90,0,$F$4*$F$5/E651^2*(SIN(RADIANS(G658))*SIN(RADIANS(E652))+COS(RADIANS(G658))*COS(RADIANS(E652))*COS(RADIANS(AE642))))</f>
        <v>#DIV/0!</v>
      </c>
      <c r="AF658" s="3" t="e">
        <f>IF(DEGREES(ACOS(SIN(RADIANS(G658))*SIN(RADIANS(E652))+COS(RADIANS(G658))*COS(RADIANS(E652))*COS(RADIANS(AF642))))&gt;90,0,$F$4*$F$5/E651^2*(SIN(RADIANS(G658))*SIN(RADIANS(E652))+COS(RADIANS(G658))*COS(RADIANS(E652))*COS(RADIANS(AF642))))</f>
        <v>#DIV/0!</v>
      </c>
      <c r="AG658" s="3" t="e">
        <f>IF(DEGREES(ACOS(SIN(RADIANS(G658))*SIN(RADIANS(E652))+COS(RADIANS(G658))*COS(RADIANS(E652))*COS(RADIANS(AG642))))&gt;90,0,$F$4*$F$5/E651^2*(SIN(RADIANS(G658))*SIN(RADIANS(E652))+COS(RADIANS(G658))*COS(RADIANS(E652))*COS(RADIANS(AG642))))</f>
        <v>#DIV/0!</v>
      </c>
      <c r="AH658" s="3" t="e">
        <f>IF(DEGREES(ACOS(SIN(RADIANS(G658))*SIN(RADIANS(E652))+COS(RADIANS(G658))*COS(RADIANS(E652))*COS(RADIANS(AH642))))&gt;90,0,$F$4*$F$5/E651^2*(SIN(RADIANS(G658))*SIN(RADIANS(E652))+COS(RADIANS(G658))*COS(RADIANS(E652))*COS(RADIANS(AH642))))</f>
        <v>#DIV/0!</v>
      </c>
      <c r="AI658" s="3" t="e">
        <f>IF(DEGREES(ACOS(SIN(RADIANS(G658))*SIN(RADIANS(E652))+COS(RADIANS(G658))*COS(RADIANS(E652))*COS(RADIANS(AI642))))&gt;90,0,$F$4*$F$5/E651^2*(SIN(RADIANS(G658))*SIN(RADIANS(E652))+COS(RADIANS(G658))*COS(RADIANS(E652))*COS(RADIANS(AI642))))</f>
        <v>#DIV/0!</v>
      </c>
      <c r="AJ658" s="3" t="e">
        <f>IF(DEGREES(ACOS(SIN(RADIANS(G658))*SIN(RADIANS(E652))+COS(RADIANS(G658))*COS(RADIANS(E652))*COS(RADIANS(AJ642))))&gt;90,0,$F$4*$F$5/E651^2*(SIN(RADIANS(G658))*SIN(RADIANS(E652))+COS(RADIANS(G658))*COS(RADIANS(E652))*COS(RADIANS(AJ642))))</f>
        <v>#DIV/0!</v>
      </c>
      <c r="AK658" s="3">
        <f>IF(DEGREES(ACOS(SIN(RADIANS(G658))*SIN(RADIANS(E652))+COS(RADIANS(G658))*COS(RADIANS(E652))*COS(RADIANS(AK642))))&gt;90,0,$F$4*$F$5/E651^2*(SIN(RADIANS(G658))*SIN(RADIANS(E652))+COS(RADIANS(G658))*COS(RADIANS(E652))*COS(RADIANS(AK642))))</f>
        <v>0</v>
      </c>
      <c r="AL658" s="3">
        <f>IF(DEGREES(ACOS(SIN(RADIANS(G658))*SIN(RADIANS(E652))+COS(RADIANS(G658))*COS(RADIANS(E652))*COS(RADIANS(AL642))))&gt;90,0,$F$4*$F$5/E651^2*(SIN(RADIANS(G658))*SIN(RADIANS(E652))+COS(RADIANS(G658))*COS(RADIANS(E652))*COS(RADIANS(AL642))))</f>
        <v>0</v>
      </c>
      <c r="AM658" s="3">
        <f>IF(DEGREES(ACOS(SIN(RADIANS(G658))*SIN(RADIANS(E652))+COS(RADIANS(G658))*COS(RADIANS(E652))*COS(RADIANS(AM642))))&gt;90,0,$F$4*$F$5/E651^2*(SIN(RADIANS(G658))*SIN(RADIANS(E652))+COS(RADIANS(G658))*COS(RADIANS(E652))*COS(RADIANS(AM642))))</f>
        <v>0</v>
      </c>
      <c r="AN658" s="3">
        <f>IF(DEGREES(ACOS(SIN(RADIANS(G658))*SIN(RADIANS(E652))+COS(RADIANS(G658))*COS(RADIANS(E652))*COS(RADIANS(AN642))))&gt;90,0,$F$4*$F$5/E651^2*(SIN(RADIANS(G658))*SIN(RADIANS(E652))+COS(RADIANS(G658))*COS(RADIANS(E652))*COS(RADIANS(AN642))))</f>
        <v>0</v>
      </c>
      <c r="AO658" s="3">
        <f>IF(DEGREES(ACOS(SIN(RADIANS(G658))*SIN(RADIANS(E652))+COS(RADIANS(G658))*COS(RADIANS(E652))*COS(RADIANS(AO642))))&gt;90,0,$F$4*$F$5/E651^2*(SIN(RADIANS(G658))*SIN(RADIANS(E652))+COS(RADIANS(G658))*COS(RADIANS(E652))*COS(RADIANS(AO642))))</f>
        <v>0</v>
      </c>
      <c r="AP658" s="3">
        <f>IF(DEGREES(ACOS(SIN(RADIANS(G658))*SIN(RADIANS(E652))+COS(RADIANS(G658))*COS(RADIANS(E652))*COS(RADIANS(AP642))))&gt;90,0,$F$4*$F$5/E651^2*(SIN(RADIANS(G658))*SIN(RADIANS(E652))+COS(RADIANS(G658))*COS(RADIANS(E652))*COS(RADIANS(AP642))))</f>
        <v>0</v>
      </c>
      <c r="AQ658" s="3">
        <f>IF(DEGREES(ACOS(SIN(RADIANS(G658))*SIN(RADIANS(E652))+COS(RADIANS(G658))*COS(RADIANS(E652))*COS(RADIANS(AQ642))))&gt;90,0,$F$4*$F$5/E651^2*(SIN(RADIANS(G658))*SIN(RADIANS(E652))+COS(RADIANS(G658))*COS(RADIANS(E652))*COS(RADIANS(AQ642))))</f>
        <v>0</v>
      </c>
      <c r="AR658" s="3">
        <f>IF(DEGREES(ACOS(SIN(RADIANS(G658))*SIN(RADIANS(E652))+COS(RADIANS(G658))*COS(RADIANS(E652))*COS(RADIANS(AR642))))&gt;90,0,$F$4*$F$5/E651^2*(SIN(RADIANS(G658))*SIN(RADIANS(E652))+COS(RADIANS(G658))*COS(RADIANS(E652))*COS(RADIANS(AR642))))</f>
        <v>0</v>
      </c>
    </row>
    <row r="659" spans="2:44" ht="15.75" customHeight="1" x14ac:dyDescent="0.2">
      <c r="G659" s="3">
        <v>-60</v>
      </c>
      <c r="I659" s="3">
        <f>IF(DEGREES(ACOS(SIN(RADIANS(G659))*SIN(RADIANS(E652))+COS(RADIANS(G659))*COS(RADIANS(E652))*COS(RADIANS(I642))))&gt;90,0,$F$4*$F$5/E651^2*(SIN(RADIANS(G659))*SIN(RADIANS(E652))+COS(RADIANS(G659))*COS(RADIANS(E652))*COS(RADIANS(I642))))</f>
        <v>0</v>
      </c>
      <c r="J659" s="3">
        <f>IF(DEGREES(ACOS(SIN(RADIANS(G659))*SIN(RADIANS(E652))+COS(RADIANS(G659))*COS(RADIANS(E652))*COS(RADIANS(J642))))&gt;90,0,$F$4*$F$5/E651^2*(SIN(RADIANS(G659))*SIN(RADIANS(E652))+COS(RADIANS(G659))*COS(RADIANS(E652))*COS(RADIANS(J642))))</f>
        <v>0</v>
      </c>
      <c r="K659" s="3">
        <f>IF(DEGREES(ACOS(SIN(RADIANS(G659))*SIN(RADIANS(E652))+COS(RADIANS(G659))*COS(RADIANS(E652))*COS(RADIANS(K642))))&gt;90,0,$F$4*$F$5/E651^2*(SIN(RADIANS(G659))*SIN(RADIANS(E652))+COS(RADIANS(G659))*COS(RADIANS(E652))*COS(RADIANS(K642))))</f>
        <v>0</v>
      </c>
      <c r="L659" s="3">
        <f>IF(DEGREES(ACOS(SIN(RADIANS(G659))*SIN(RADIANS(E652))+COS(RADIANS(G659))*COS(RADIANS(E652))*COS(RADIANS(L642))))&gt;90,0,$F$4*$F$5/E651^2*(SIN(RADIANS(G659))*SIN(RADIANS(E652))+COS(RADIANS(G659))*COS(RADIANS(E652))*COS(RADIANS(L642))))</f>
        <v>0</v>
      </c>
      <c r="M659" s="3">
        <f>IF(DEGREES(ACOS(SIN(RADIANS(G659))*SIN(RADIANS(E652))+COS(RADIANS(G659))*COS(RADIANS(E652))*COS(RADIANS(M642))))&gt;90,0,$F$4*$F$5/E651^2*(SIN(RADIANS(G659))*SIN(RADIANS(E652))+COS(RADIANS(G659))*COS(RADIANS(E652))*COS(RADIANS(M642))))</f>
        <v>0</v>
      </c>
      <c r="N659" s="3">
        <f>IF(DEGREES(ACOS(SIN(RADIANS(G659))*SIN(RADIANS(E652))+COS(RADIANS(G659))*COS(RADIANS(E652))*COS(RADIANS(N642))))&gt;90,0,$F$4*$F$5/E651^2*(SIN(RADIANS(G659))*SIN(RADIANS(E652))+COS(RADIANS(G659))*COS(RADIANS(E652))*COS(RADIANS(N642))))</f>
        <v>0</v>
      </c>
      <c r="O659" s="3">
        <f>IF(DEGREES(ACOS(SIN(RADIANS(G659))*SIN(RADIANS(E652))+COS(RADIANS(G659))*COS(RADIANS(E652))*COS(RADIANS(O642))))&gt;90,0,$F$4*$F$5/E651^2*(SIN(RADIANS(G659))*SIN(RADIANS(E652))+COS(RADIANS(G659))*COS(RADIANS(E652))*COS(RADIANS(O642))))</f>
        <v>0</v>
      </c>
      <c r="P659" s="3">
        <f>IF(DEGREES(ACOS(SIN(RADIANS(G659))*SIN(RADIANS(E652))+COS(RADIANS(G659))*COS(RADIANS(E652))*COS(RADIANS(P642))))&gt;90,0,$F$4*$F$5/E651^2*(SIN(RADIANS(G659))*SIN(RADIANS(E652))+COS(RADIANS(G659))*COS(RADIANS(E652))*COS(RADIANS(P642))))</f>
        <v>0</v>
      </c>
      <c r="Q659" s="3">
        <f>IF(DEGREES(ACOS(SIN(RADIANS(G659))*SIN(RADIANS(E652))+COS(RADIANS(G659))*COS(RADIANS(E652))*COS(RADIANS(Q642))))&gt;90,0,$F$4*$F$5/E651^2*(SIN(RADIANS(G659))*SIN(RADIANS(E652))+COS(RADIANS(G659))*COS(RADIANS(E652))*COS(RADIANS(Q642))))</f>
        <v>0</v>
      </c>
      <c r="R659" s="3" t="e">
        <f>IF(DEGREES(ACOS(SIN(RADIANS(G659))*SIN(RADIANS(E652))+COS(RADIANS(G659))*COS(RADIANS(E652))*COS(RADIANS(R642))))&gt;90,0,$F$4*$F$5/E651^2*(SIN(RADIANS(G659))*SIN(RADIANS(E652))+COS(RADIANS(G659))*COS(RADIANS(E652))*COS(RADIANS(R642))))</f>
        <v>#DIV/0!</v>
      </c>
      <c r="S659" s="3" t="e">
        <f>IF(DEGREES(ACOS(SIN(RADIANS(G659))*SIN(RADIANS(E652))+COS(RADIANS(G659))*COS(RADIANS(E652))*COS(RADIANS(S642))))&gt;90,0,$F$4*$F$5/E651^2*(SIN(RADIANS(G659))*SIN(RADIANS(E652))+COS(RADIANS(G659))*COS(RADIANS(E652))*COS(RADIANS(S642))))</f>
        <v>#DIV/0!</v>
      </c>
      <c r="T659" s="3" t="e">
        <f>IF(DEGREES(ACOS(SIN(RADIANS(G659))*SIN(RADIANS(E652))+COS(RADIANS(G659))*COS(RADIANS(E652))*COS(RADIANS(T642))))&gt;90,0,$F$4*$F$5/E651^2*(SIN(RADIANS(G659))*SIN(RADIANS(E652))+COS(RADIANS(G659))*COS(RADIANS(E652))*COS(RADIANS(T642))))</f>
        <v>#DIV/0!</v>
      </c>
      <c r="U659" s="3" t="e">
        <f>IF(DEGREES(ACOS(SIN(RADIANS(G659))*SIN(RADIANS(E652))+COS(RADIANS(G659))*COS(RADIANS(E652))*COS(RADIANS(U642))))&gt;90,0,$F$4*$F$5/E651^2*(SIN(RADIANS(G659))*SIN(RADIANS(E652))+COS(RADIANS(G659))*COS(RADIANS(E652))*COS(RADIANS(U642))))</f>
        <v>#DIV/0!</v>
      </c>
      <c r="V659" s="3" t="e">
        <f>IF(DEGREES(ACOS(SIN(RADIANS(G659))*SIN(RADIANS(E652))+COS(RADIANS(G659))*COS(RADIANS(E652))*COS(RADIANS(V642))))&gt;90,0,$F$4*$F$5/E651^2*(SIN(RADIANS(G659))*SIN(RADIANS(E652))+COS(RADIANS(G659))*COS(RADIANS(E652))*COS(RADIANS(V642))))</f>
        <v>#DIV/0!</v>
      </c>
      <c r="W659" s="3" t="e">
        <f>IF(DEGREES(ACOS(SIN(RADIANS(G659))*SIN(RADIANS(E652))+COS(RADIANS(G659))*COS(RADIANS(E652))*COS(RADIANS(W642))))&gt;90,0,$F$4*$F$5/E651^2*(SIN(RADIANS(G659))*SIN(RADIANS(E652))+COS(RADIANS(G659))*COS(RADIANS(E652))*COS(RADIANS(W642))))</f>
        <v>#DIV/0!</v>
      </c>
      <c r="X659" s="3" t="e">
        <f>IF(DEGREES(ACOS(SIN(RADIANS(G659))*SIN(RADIANS(E652))+COS(RADIANS(G659))*COS(RADIANS(E652))*COS(RADIANS(X642))))&gt;90,0,$F$4*$F$5/E651^2*(SIN(RADIANS(G659))*SIN(RADIANS(E652))+COS(RADIANS(G659))*COS(RADIANS(E652))*COS(RADIANS(X642))))</f>
        <v>#DIV/0!</v>
      </c>
      <c r="Y659" s="3" t="e">
        <f>IF(DEGREES(ACOS(SIN(RADIANS(G659))*SIN(RADIANS(E652))+COS(RADIANS(G659))*COS(RADIANS(E652))*COS(RADIANS(Y642))))&gt;90,0,$F$4*$F$5/E651^2*(SIN(RADIANS(G659))*SIN(RADIANS(E652))+COS(RADIANS(G659))*COS(RADIANS(E652))*COS(RADIANS(Y642))))</f>
        <v>#DIV/0!</v>
      </c>
      <c r="Z659" s="3" t="e">
        <f>IF(DEGREES(ACOS(SIN(RADIANS(G659))*SIN(RADIANS(E652))+COS(RADIANS(G659))*COS(RADIANS(E652))*COS(RADIANS(Z642))))&gt;90,0,$F$4*$F$5/E651^2*(SIN(RADIANS(G659))*SIN(RADIANS(E652))+COS(RADIANS(G659))*COS(RADIANS(E652))*COS(RADIANS(Z642))))</f>
        <v>#DIV/0!</v>
      </c>
      <c r="AA659" s="3" t="e">
        <f>IF(DEGREES(ACOS(SIN(RADIANS(G659))*SIN(RADIANS(E652))+COS(RADIANS(G659))*COS(RADIANS(E652))*COS(RADIANS(AA642))))&gt;90,0,$F$4*$F$5/E651^2*(SIN(RADIANS(G659))*SIN(RADIANS(E652))+COS(RADIANS(G659))*COS(RADIANS(E652))*COS(RADIANS(AA642))))</f>
        <v>#DIV/0!</v>
      </c>
      <c r="AB659" s="3" t="e">
        <f>IF(DEGREES(ACOS(SIN(RADIANS(G659))*SIN(RADIANS(E652))+COS(RADIANS(G659))*COS(RADIANS(E652))*COS(RADIANS(AB642))))&gt;90,0,$F$4*$F$5/E651^2*(SIN(RADIANS(G659))*SIN(RADIANS(E652))+COS(RADIANS(G659))*COS(RADIANS(E652))*COS(RADIANS(AB642))))</f>
        <v>#DIV/0!</v>
      </c>
      <c r="AC659" s="3" t="e">
        <f>IF(DEGREES(ACOS(SIN(RADIANS(G659))*SIN(RADIANS(E652))+COS(RADIANS(G659))*COS(RADIANS(E652))*COS(RADIANS(AC642))))&gt;90,0,$F$4*$F$5/E651^2*(SIN(RADIANS(G659))*SIN(RADIANS(E652))+COS(RADIANS(G659))*COS(RADIANS(E652))*COS(RADIANS(AC642))))</f>
        <v>#DIV/0!</v>
      </c>
      <c r="AD659" s="3" t="e">
        <f>IF(DEGREES(ACOS(SIN(RADIANS(G659))*SIN(RADIANS(E652))+COS(RADIANS(G659))*COS(RADIANS(E652))*COS(RADIANS(AD642))))&gt;90,0,$F$4*$F$5/E651^2*(SIN(RADIANS(G659))*SIN(RADIANS(E652))+COS(RADIANS(G659))*COS(RADIANS(E652))*COS(RADIANS(AD642))))</f>
        <v>#DIV/0!</v>
      </c>
      <c r="AE659" s="3" t="e">
        <f>IF(DEGREES(ACOS(SIN(RADIANS(G659))*SIN(RADIANS(E652))+COS(RADIANS(G659))*COS(RADIANS(E652))*COS(RADIANS(AE642))))&gt;90,0,$F$4*$F$5/E651^2*(SIN(RADIANS(G659))*SIN(RADIANS(E652))+COS(RADIANS(G659))*COS(RADIANS(E652))*COS(RADIANS(AE642))))</f>
        <v>#DIV/0!</v>
      </c>
      <c r="AF659" s="3" t="e">
        <f>IF(DEGREES(ACOS(SIN(RADIANS(G659))*SIN(RADIANS(E652))+COS(RADIANS(G659))*COS(RADIANS(E652))*COS(RADIANS(AF642))))&gt;90,0,$F$4*$F$5/E651^2*(SIN(RADIANS(G659))*SIN(RADIANS(E652))+COS(RADIANS(G659))*COS(RADIANS(E652))*COS(RADIANS(AF642))))</f>
        <v>#DIV/0!</v>
      </c>
      <c r="AG659" s="3" t="e">
        <f>IF(DEGREES(ACOS(SIN(RADIANS(G659))*SIN(RADIANS(E652))+COS(RADIANS(G659))*COS(RADIANS(E652))*COS(RADIANS(AG642))))&gt;90,0,$F$4*$F$5/E651^2*(SIN(RADIANS(G659))*SIN(RADIANS(E652))+COS(RADIANS(G659))*COS(RADIANS(E652))*COS(RADIANS(AG642))))</f>
        <v>#DIV/0!</v>
      </c>
      <c r="AH659" s="3" t="e">
        <f>IF(DEGREES(ACOS(SIN(RADIANS(G659))*SIN(RADIANS(E652))+COS(RADIANS(G659))*COS(RADIANS(E652))*COS(RADIANS(AH642))))&gt;90,0,$F$4*$F$5/E651^2*(SIN(RADIANS(G659))*SIN(RADIANS(E652))+COS(RADIANS(G659))*COS(RADIANS(E652))*COS(RADIANS(AH642))))</f>
        <v>#DIV/0!</v>
      </c>
      <c r="AI659" s="3" t="e">
        <f>IF(DEGREES(ACOS(SIN(RADIANS(G659))*SIN(RADIANS(E652))+COS(RADIANS(G659))*COS(RADIANS(E652))*COS(RADIANS(AI642))))&gt;90,0,$F$4*$F$5/E651^2*(SIN(RADIANS(G659))*SIN(RADIANS(E652))+COS(RADIANS(G659))*COS(RADIANS(E652))*COS(RADIANS(AI642))))</f>
        <v>#DIV/0!</v>
      </c>
      <c r="AJ659" s="3" t="e">
        <f>IF(DEGREES(ACOS(SIN(RADIANS(G659))*SIN(RADIANS(E652))+COS(RADIANS(G659))*COS(RADIANS(E652))*COS(RADIANS(AJ642))))&gt;90,0,$F$4*$F$5/E651^2*(SIN(RADIANS(G659))*SIN(RADIANS(E652))+COS(RADIANS(G659))*COS(RADIANS(E652))*COS(RADIANS(AJ642))))</f>
        <v>#DIV/0!</v>
      </c>
      <c r="AK659" s="3">
        <f>IF(DEGREES(ACOS(SIN(RADIANS(G659))*SIN(RADIANS(E652))+COS(RADIANS(G659))*COS(RADIANS(E652))*COS(RADIANS(AK642))))&gt;90,0,$F$4*$F$5/E651^2*(SIN(RADIANS(G659))*SIN(RADIANS(E652))+COS(RADIANS(G659))*COS(RADIANS(E652))*COS(RADIANS(AK642))))</f>
        <v>0</v>
      </c>
      <c r="AL659" s="3">
        <f>IF(DEGREES(ACOS(SIN(RADIANS(G659))*SIN(RADIANS(E652))+COS(RADIANS(G659))*COS(RADIANS(E652))*COS(RADIANS(AL642))))&gt;90,0,$F$4*$F$5/E651^2*(SIN(RADIANS(G659))*SIN(RADIANS(E652))+COS(RADIANS(G659))*COS(RADIANS(E652))*COS(RADIANS(AL642))))</f>
        <v>0</v>
      </c>
      <c r="AM659" s="3">
        <f>IF(DEGREES(ACOS(SIN(RADIANS(G659))*SIN(RADIANS(E652))+COS(RADIANS(G659))*COS(RADIANS(E652))*COS(RADIANS(AM642))))&gt;90,0,$F$4*$F$5/E651^2*(SIN(RADIANS(G659))*SIN(RADIANS(E652))+COS(RADIANS(G659))*COS(RADIANS(E652))*COS(RADIANS(AM642))))</f>
        <v>0</v>
      </c>
      <c r="AN659" s="3">
        <f>IF(DEGREES(ACOS(SIN(RADIANS(G659))*SIN(RADIANS(E652))+COS(RADIANS(G659))*COS(RADIANS(E652))*COS(RADIANS(AN642))))&gt;90,0,$F$4*$F$5/E651^2*(SIN(RADIANS(G659))*SIN(RADIANS(E652))+COS(RADIANS(G659))*COS(RADIANS(E652))*COS(RADIANS(AN642))))</f>
        <v>0</v>
      </c>
      <c r="AO659" s="3">
        <f>IF(DEGREES(ACOS(SIN(RADIANS(G659))*SIN(RADIANS(E652))+COS(RADIANS(G659))*COS(RADIANS(E652))*COS(RADIANS(AO642))))&gt;90,0,$F$4*$F$5/E651^2*(SIN(RADIANS(G659))*SIN(RADIANS(E652))+COS(RADIANS(G659))*COS(RADIANS(E652))*COS(RADIANS(AO642))))</f>
        <v>0</v>
      </c>
      <c r="AP659" s="3">
        <f>IF(DEGREES(ACOS(SIN(RADIANS(G659))*SIN(RADIANS(E652))+COS(RADIANS(G659))*COS(RADIANS(E652))*COS(RADIANS(AP642))))&gt;90,0,$F$4*$F$5/E651^2*(SIN(RADIANS(G659))*SIN(RADIANS(E652))+COS(RADIANS(G659))*COS(RADIANS(E652))*COS(RADIANS(AP642))))</f>
        <v>0</v>
      </c>
      <c r="AQ659" s="3">
        <f>IF(DEGREES(ACOS(SIN(RADIANS(G659))*SIN(RADIANS(E652))+COS(RADIANS(G659))*COS(RADIANS(E652))*COS(RADIANS(AQ642))))&gt;90,0,$F$4*$F$5/E651^2*(SIN(RADIANS(G659))*SIN(RADIANS(E652))+COS(RADIANS(G659))*COS(RADIANS(E652))*COS(RADIANS(AQ642))))</f>
        <v>0</v>
      </c>
      <c r="AR659" s="3">
        <f>IF(DEGREES(ACOS(SIN(RADIANS(G659))*SIN(RADIANS(E652))+COS(RADIANS(G659))*COS(RADIANS(E652))*COS(RADIANS(AR642))))&gt;90,0,$F$4*$F$5/E651^2*(SIN(RADIANS(G659))*SIN(RADIANS(E652))+COS(RADIANS(G659))*COS(RADIANS(E652))*COS(RADIANS(AR642))))</f>
        <v>0</v>
      </c>
    </row>
    <row r="660" spans="2:44" ht="15.75" customHeight="1" x14ac:dyDescent="0.2">
      <c r="G660" s="3">
        <v>-70</v>
      </c>
      <c r="I660" s="3">
        <f>IF(DEGREES(ACOS(SIN(RADIANS(G660))*SIN(RADIANS(E652))+COS(RADIANS(G660))*COS(RADIANS(E652))*COS(RADIANS(I642))))&gt;90,0,$F$4*$F$5/E651^2*(SIN(RADIANS(G660))*SIN(RADIANS(E652))+COS(RADIANS(G660))*COS(RADIANS(E652))*COS(RADIANS(I642))))</f>
        <v>0</v>
      </c>
      <c r="J660" s="3">
        <f>IF(DEGREES(ACOS(SIN(RADIANS(G660))*SIN(RADIANS(E652))+COS(RADIANS(G660))*COS(RADIANS(E652))*COS(RADIANS(J642))))&gt;90,0,$F$4*$F$5/E651^2*(SIN(RADIANS(G660))*SIN(RADIANS(E652))+COS(RADIANS(G660))*COS(RADIANS(E652))*COS(RADIANS(J642))))</f>
        <v>0</v>
      </c>
      <c r="K660" s="3">
        <f>IF(DEGREES(ACOS(SIN(RADIANS(G660))*SIN(RADIANS(E652))+COS(RADIANS(G660))*COS(RADIANS(E652))*COS(RADIANS(K642))))&gt;90,0,$F$4*$F$5/E651^2*(SIN(RADIANS(G660))*SIN(RADIANS(E652))+COS(RADIANS(G660))*COS(RADIANS(E652))*COS(RADIANS(K642))))</f>
        <v>0</v>
      </c>
      <c r="L660" s="3">
        <f>IF(DEGREES(ACOS(SIN(RADIANS(G660))*SIN(RADIANS(E652))+COS(RADIANS(G660))*COS(RADIANS(E652))*COS(RADIANS(L642))))&gt;90,0,$F$4*$F$5/E651^2*(SIN(RADIANS(G660))*SIN(RADIANS(E652))+COS(RADIANS(G660))*COS(RADIANS(E652))*COS(RADIANS(L642))))</f>
        <v>0</v>
      </c>
      <c r="M660" s="3">
        <f>IF(DEGREES(ACOS(SIN(RADIANS(G660))*SIN(RADIANS(E652))+COS(RADIANS(G660))*COS(RADIANS(E652))*COS(RADIANS(M642))))&gt;90,0,$F$4*$F$5/E651^2*(SIN(RADIANS(G660))*SIN(RADIANS(E652))+COS(RADIANS(G660))*COS(RADIANS(E652))*COS(RADIANS(M642))))</f>
        <v>0</v>
      </c>
      <c r="N660" s="3">
        <f>IF(DEGREES(ACOS(SIN(RADIANS(G660))*SIN(RADIANS(E652))+COS(RADIANS(G660))*COS(RADIANS(E652))*COS(RADIANS(N642))))&gt;90,0,$F$4*$F$5/E651^2*(SIN(RADIANS(G660))*SIN(RADIANS(E652))+COS(RADIANS(G660))*COS(RADIANS(E652))*COS(RADIANS(N642))))</f>
        <v>0</v>
      </c>
      <c r="O660" s="3">
        <f>IF(DEGREES(ACOS(SIN(RADIANS(G660))*SIN(RADIANS(E652))+COS(RADIANS(G660))*COS(RADIANS(E652))*COS(RADIANS(O642))))&gt;90,0,$F$4*$F$5/E651^2*(SIN(RADIANS(G660))*SIN(RADIANS(E652))+COS(RADIANS(G660))*COS(RADIANS(E652))*COS(RADIANS(O642))))</f>
        <v>0</v>
      </c>
      <c r="P660" s="3">
        <f>IF(DEGREES(ACOS(SIN(RADIANS(G660))*SIN(RADIANS(E652))+COS(RADIANS(G660))*COS(RADIANS(E652))*COS(RADIANS(P642))))&gt;90,0,$F$4*$F$5/E651^2*(SIN(RADIANS(G660))*SIN(RADIANS(E652))+COS(RADIANS(G660))*COS(RADIANS(E652))*COS(RADIANS(P642))))</f>
        <v>0</v>
      </c>
      <c r="Q660" s="3">
        <f>IF(DEGREES(ACOS(SIN(RADIANS(G660))*SIN(RADIANS(E652))+COS(RADIANS(G660))*COS(RADIANS(E652))*COS(RADIANS(Q642))))&gt;90,0,$F$4*$F$5/E651^2*(SIN(RADIANS(G660))*SIN(RADIANS(E652))+COS(RADIANS(G660))*COS(RADIANS(E652))*COS(RADIANS(Q642))))</f>
        <v>0</v>
      </c>
      <c r="R660" s="3" t="e">
        <f>IF(DEGREES(ACOS(SIN(RADIANS(G660))*SIN(RADIANS(E652))+COS(RADIANS(G660))*COS(RADIANS(E652))*COS(RADIANS(R642))))&gt;90,0,$F$4*$F$5/E651^2*(SIN(RADIANS(G660))*SIN(RADIANS(E652))+COS(RADIANS(G660))*COS(RADIANS(E652))*COS(RADIANS(R642))))</f>
        <v>#DIV/0!</v>
      </c>
      <c r="S660" s="3" t="e">
        <f>IF(DEGREES(ACOS(SIN(RADIANS(G660))*SIN(RADIANS(E652))+COS(RADIANS(G660))*COS(RADIANS(E652))*COS(RADIANS(S642))))&gt;90,0,$F$4*$F$5/E651^2*(SIN(RADIANS(G660))*SIN(RADIANS(E652))+COS(RADIANS(G660))*COS(RADIANS(E652))*COS(RADIANS(S642))))</f>
        <v>#DIV/0!</v>
      </c>
      <c r="T660" s="3" t="e">
        <f>IF(DEGREES(ACOS(SIN(RADIANS(G660))*SIN(RADIANS(E652))+COS(RADIANS(G660))*COS(RADIANS(E652))*COS(RADIANS(T642))))&gt;90,0,$F$4*$F$5/E651^2*(SIN(RADIANS(G660))*SIN(RADIANS(E652))+COS(RADIANS(G660))*COS(RADIANS(E652))*COS(RADIANS(T642))))</f>
        <v>#DIV/0!</v>
      </c>
      <c r="U660" s="3" t="e">
        <f>IF(DEGREES(ACOS(SIN(RADIANS(G660))*SIN(RADIANS(E652))+COS(RADIANS(G660))*COS(RADIANS(E652))*COS(RADIANS(U642))))&gt;90,0,$F$4*$F$5/E651^2*(SIN(RADIANS(G660))*SIN(RADIANS(E652))+COS(RADIANS(G660))*COS(RADIANS(E652))*COS(RADIANS(U642))))</f>
        <v>#DIV/0!</v>
      </c>
      <c r="V660" s="3" t="e">
        <f>IF(DEGREES(ACOS(SIN(RADIANS(G660))*SIN(RADIANS(E652))+COS(RADIANS(G660))*COS(RADIANS(E652))*COS(RADIANS(V642))))&gt;90,0,$F$4*$F$5/E651^2*(SIN(RADIANS(G660))*SIN(RADIANS(E652))+COS(RADIANS(G660))*COS(RADIANS(E652))*COS(RADIANS(V642))))</f>
        <v>#DIV/0!</v>
      </c>
      <c r="W660" s="3" t="e">
        <f>IF(DEGREES(ACOS(SIN(RADIANS(G660))*SIN(RADIANS(E652))+COS(RADIANS(G660))*COS(RADIANS(E652))*COS(RADIANS(W642))))&gt;90,0,$F$4*$F$5/E651^2*(SIN(RADIANS(G660))*SIN(RADIANS(E652))+COS(RADIANS(G660))*COS(RADIANS(E652))*COS(RADIANS(W642))))</f>
        <v>#DIV/0!</v>
      </c>
      <c r="X660" s="3" t="e">
        <f>IF(DEGREES(ACOS(SIN(RADIANS(G660))*SIN(RADIANS(E652))+COS(RADIANS(G660))*COS(RADIANS(E652))*COS(RADIANS(X642))))&gt;90,0,$F$4*$F$5/E651^2*(SIN(RADIANS(G660))*SIN(RADIANS(E652))+COS(RADIANS(G660))*COS(RADIANS(E652))*COS(RADIANS(X642))))</f>
        <v>#DIV/0!</v>
      </c>
      <c r="Y660" s="3" t="e">
        <f>IF(DEGREES(ACOS(SIN(RADIANS(G660))*SIN(RADIANS(E652))+COS(RADIANS(G660))*COS(RADIANS(E652))*COS(RADIANS(Y642))))&gt;90,0,$F$4*$F$5/E651^2*(SIN(RADIANS(G660))*SIN(RADIANS(E652))+COS(RADIANS(G660))*COS(RADIANS(E652))*COS(RADIANS(Y642))))</f>
        <v>#DIV/0!</v>
      </c>
      <c r="Z660" s="3" t="e">
        <f>IF(DEGREES(ACOS(SIN(RADIANS(G660))*SIN(RADIANS(E652))+COS(RADIANS(G660))*COS(RADIANS(E652))*COS(RADIANS(Z642))))&gt;90,0,$F$4*$F$5/E651^2*(SIN(RADIANS(G660))*SIN(RADIANS(E652))+COS(RADIANS(G660))*COS(RADIANS(E652))*COS(RADIANS(Z642))))</f>
        <v>#DIV/0!</v>
      </c>
      <c r="AA660" s="3" t="e">
        <f>IF(DEGREES(ACOS(SIN(RADIANS(G660))*SIN(RADIANS(E652))+COS(RADIANS(G660))*COS(RADIANS(E652))*COS(RADIANS(AA642))))&gt;90,0,$F$4*$F$5/E651^2*(SIN(RADIANS(G660))*SIN(RADIANS(E652))+COS(RADIANS(G660))*COS(RADIANS(E652))*COS(RADIANS(AA642))))</f>
        <v>#DIV/0!</v>
      </c>
      <c r="AB660" s="3" t="e">
        <f>IF(DEGREES(ACOS(SIN(RADIANS(G660))*SIN(RADIANS(E652))+COS(RADIANS(G660))*COS(RADIANS(E652))*COS(RADIANS(AB642))))&gt;90,0,$F$4*$F$5/E651^2*(SIN(RADIANS(G660))*SIN(RADIANS(E652))+COS(RADIANS(G660))*COS(RADIANS(E652))*COS(RADIANS(AB642))))</f>
        <v>#DIV/0!</v>
      </c>
      <c r="AC660" s="3" t="e">
        <f>IF(DEGREES(ACOS(SIN(RADIANS(G660))*SIN(RADIANS(E652))+COS(RADIANS(G660))*COS(RADIANS(E652))*COS(RADIANS(AC642))))&gt;90,0,$F$4*$F$5/E651^2*(SIN(RADIANS(G660))*SIN(RADIANS(E652))+COS(RADIANS(G660))*COS(RADIANS(E652))*COS(RADIANS(AC642))))</f>
        <v>#DIV/0!</v>
      </c>
      <c r="AD660" s="3" t="e">
        <f>IF(DEGREES(ACOS(SIN(RADIANS(G660))*SIN(RADIANS(E652))+COS(RADIANS(G660))*COS(RADIANS(E652))*COS(RADIANS(AD642))))&gt;90,0,$F$4*$F$5/E651^2*(SIN(RADIANS(G660))*SIN(RADIANS(E652))+COS(RADIANS(G660))*COS(RADIANS(E652))*COS(RADIANS(AD642))))</f>
        <v>#DIV/0!</v>
      </c>
      <c r="AE660" s="3" t="e">
        <f>IF(DEGREES(ACOS(SIN(RADIANS(G660))*SIN(RADIANS(E652))+COS(RADIANS(G660))*COS(RADIANS(E652))*COS(RADIANS(AE642))))&gt;90,0,$F$4*$F$5/E651^2*(SIN(RADIANS(G660))*SIN(RADIANS(E652))+COS(RADIANS(G660))*COS(RADIANS(E652))*COS(RADIANS(AE642))))</f>
        <v>#DIV/0!</v>
      </c>
      <c r="AF660" s="3" t="e">
        <f>IF(DEGREES(ACOS(SIN(RADIANS(G660))*SIN(RADIANS(E652))+COS(RADIANS(G660))*COS(RADIANS(E652))*COS(RADIANS(AF642))))&gt;90,0,$F$4*$F$5/E651^2*(SIN(RADIANS(G660))*SIN(RADIANS(E652))+COS(RADIANS(G660))*COS(RADIANS(E652))*COS(RADIANS(AF642))))</f>
        <v>#DIV/0!</v>
      </c>
      <c r="AG660" s="3" t="e">
        <f>IF(DEGREES(ACOS(SIN(RADIANS(G660))*SIN(RADIANS(E652))+COS(RADIANS(G660))*COS(RADIANS(E652))*COS(RADIANS(AG642))))&gt;90,0,$F$4*$F$5/E651^2*(SIN(RADIANS(G660))*SIN(RADIANS(E652))+COS(RADIANS(G660))*COS(RADIANS(E652))*COS(RADIANS(AG642))))</f>
        <v>#DIV/0!</v>
      </c>
      <c r="AH660" s="3" t="e">
        <f>IF(DEGREES(ACOS(SIN(RADIANS(G660))*SIN(RADIANS(E652))+COS(RADIANS(G660))*COS(RADIANS(E652))*COS(RADIANS(AH642))))&gt;90,0,$F$4*$F$5/E651^2*(SIN(RADIANS(G660))*SIN(RADIANS(E652))+COS(RADIANS(G660))*COS(RADIANS(E652))*COS(RADIANS(AH642))))</f>
        <v>#DIV/0!</v>
      </c>
      <c r="AI660" s="3" t="e">
        <f>IF(DEGREES(ACOS(SIN(RADIANS(G660))*SIN(RADIANS(E652))+COS(RADIANS(G660))*COS(RADIANS(E652))*COS(RADIANS(AI642))))&gt;90,0,$F$4*$F$5/E651^2*(SIN(RADIANS(G660))*SIN(RADIANS(E652))+COS(RADIANS(G660))*COS(RADIANS(E652))*COS(RADIANS(AI642))))</f>
        <v>#DIV/0!</v>
      </c>
      <c r="AJ660" s="3" t="e">
        <f>IF(DEGREES(ACOS(SIN(RADIANS(G660))*SIN(RADIANS(E652))+COS(RADIANS(G660))*COS(RADIANS(E652))*COS(RADIANS(AJ642))))&gt;90,0,$F$4*$F$5/E651^2*(SIN(RADIANS(G660))*SIN(RADIANS(E652))+COS(RADIANS(G660))*COS(RADIANS(E652))*COS(RADIANS(AJ642))))</f>
        <v>#DIV/0!</v>
      </c>
      <c r="AK660" s="3">
        <f>IF(DEGREES(ACOS(SIN(RADIANS(G660))*SIN(RADIANS(E652))+COS(RADIANS(G660))*COS(RADIANS(E652))*COS(RADIANS(AK642))))&gt;90,0,$F$4*$F$5/E651^2*(SIN(RADIANS(G660))*SIN(RADIANS(E652))+COS(RADIANS(G660))*COS(RADIANS(E652))*COS(RADIANS(AK642))))</f>
        <v>0</v>
      </c>
      <c r="AL660" s="3">
        <f>IF(DEGREES(ACOS(SIN(RADIANS(G660))*SIN(RADIANS(E652))+COS(RADIANS(G660))*COS(RADIANS(E652))*COS(RADIANS(AL642))))&gt;90,0,$F$4*$F$5/E651^2*(SIN(RADIANS(G660))*SIN(RADIANS(E652))+COS(RADIANS(G660))*COS(RADIANS(E652))*COS(RADIANS(AL642))))</f>
        <v>0</v>
      </c>
      <c r="AM660" s="3">
        <f>IF(DEGREES(ACOS(SIN(RADIANS(G660))*SIN(RADIANS(E652))+COS(RADIANS(G660))*COS(RADIANS(E652))*COS(RADIANS(AM642))))&gt;90,0,$F$4*$F$5/E651^2*(SIN(RADIANS(G660))*SIN(RADIANS(E652))+COS(RADIANS(G660))*COS(RADIANS(E652))*COS(RADIANS(AM642))))</f>
        <v>0</v>
      </c>
      <c r="AN660" s="3">
        <f>IF(DEGREES(ACOS(SIN(RADIANS(G660))*SIN(RADIANS(E652))+COS(RADIANS(G660))*COS(RADIANS(E652))*COS(RADIANS(AN642))))&gt;90,0,$F$4*$F$5/E651^2*(SIN(RADIANS(G660))*SIN(RADIANS(E652))+COS(RADIANS(G660))*COS(RADIANS(E652))*COS(RADIANS(AN642))))</f>
        <v>0</v>
      </c>
      <c r="AO660" s="3">
        <f>IF(DEGREES(ACOS(SIN(RADIANS(G660))*SIN(RADIANS(E652))+COS(RADIANS(G660))*COS(RADIANS(E652))*COS(RADIANS(AO642))))&gt;90,0,$F$4*$F$5/E651^2*(SIN(RADIANS(G660))*SIN(RADIANS(E652))+COS(RADIANS(G660))*COS(RADIANS(E652))*COS(RADIANS(AO642))))</f>
        <v>0</v>
      </c>
      <c r="AP660" s="3">
        <f>IF(DEGREES(ACOS(SIN(RADIANS(G660))*SIN(RADIANS(E652))+COS(RADIANS(G660))*COS(RADIANS(E652))*COS(RADIANS(AP642))))&gt;90,0,$F$4*$F$5/E651^2*(SIN(RADIANS(G660))*SIN(RADIANS(E652))+COS(RADIANS(G660))*COS(RADIANS(E652))*COS(RADIANS(AP642))))</f>
        <v>0</v>
      </c>
      <c r="AQ660" s="3">
        <f>IF(DEGREES(ACOS(SIN(RADIANS(G660))*SIN(RADIANS(E652))+COS(RADIANS(G660))*COS(RADIANS(E652))*COS(RADIANS(AQ642))))&gt;90,0,$F$4*$F$5/E651^2*(SIN(RADIANS(G660))*SIN(RADIANS(E652))+COS(RADIANS(G660))*COS(RADIANS(E652))*COS(RADIANS(AQ642))))</f>
        <v>0</v>
      </c>
      <c r="AR660" s="3">
        <f>IF(DEGREES(ACOS(SIN(RADIANS(G660))*SIN(RADIANS(E652))+COS(RADIANS(G660))*COS(RADIANS(E652))*COS(RADIANS(AR642))))&gt;90,0,$F$4*$F$5/E651^2*(SIN(RADIANS(G660))*SIN(RADIANS(E652))+COS(RADIANS(G660))*COS(RADIANS(E652))*COS(RADIANS(AR642))))</f>
        <v>0</v>
      </c>
    </row>
    <row r="661" spans="2:44" ht="15.75" customHeight="1" x14ac:dyDescent="0.2">
      <c r="G661" s="3">
        <v>-80</v>
      </c>
      <c r="I661" s="3">
        <f>IF(DEGREES(ACOS(SIN(RADIANS(G661))*SIN(RADIANS(E652))+COS(RADIANS(G661))*COS(RADIANS(E652))*COS(RADIANS(I642))))&gt;90,0,$F$4*$F$5/E651^2*(SIN(RADIANS(G661))*SIN(RADIANS(E652))+COS(RADIANS(G661))*COS(RADIANS(E652))*COS(RADIANS(I642))))</f>
        <v>0</v>
      </c>
      <c r="J661" s="3">
        <f>IF(DEGREES(ACOS(SIN(RADIANS(G661))*SIN(RADIANS(E652))+COS(RADIANS(G661))*COS(RADIANS(E652))*COS(RADIANS(J642))))&gt;90,0,$F$4*$F$5/E651^2*(SIN(RADIANS(G661))*SIN(RADIANS(E652))+COS(RADIANS(G661))*COS(RADIANS(E652))*COS(RADIANS(J642))))</f>
        <v>0</v>
      </c>
      <c r="K661" s="3">
        <f>IF(DEGREES(ACOS(SIN(RADIANS(G661))*SIN(RADIANS(E652))+COS(RADIANS(G661))*COS(RADIANS(E652))*COS(RADIANS(K642))))&gt;90,0,$F$4*$F$5/E651^2*(SIN(RADIANS(G661))*SIN(RADIANS(E652))+COS(RADIANS(G661))*COS(RADIANS(E652))*COS(RADIANS(K642))))</f>
        <v>0</v>
      </c>
      <c r="L661" s="3">
        <f>IF(DEGREES(ACOS(SIN(RADIANS(G661))*SIN(RADIANS(E652))+COS(RADIANS(G661))*COS(RADIANS(E652))*COS(RADIANS(L642))))&gt;90,0,$F$4*$F$5/E651^2*(SIN(RADIANS(G661))*SIN(RADIANS(E652))+COS(RADIANS(G661))*COS(RADIANS(E652))*COS(RADIANS(L642))))</f>
        <v>0</v>
      </c>
      <c r="M661" s="3">
        <f>IF(DEGREES(ACOS(SIN(RADIANS(G661))*SIN(RADIANS(E652))+COS(RADIANS(G661))*COS(RADIANS(E652))*COS(RADIANS(M642))))&gt;90,0,$F$4*$F$5/E651^2*(SIN(RADIANS(G661))*SIN(RADIANS(E652))+COS(RADIANS(G661))*COS(RADIANS(E652))*COS(RADIANS(M642))))</f>
        <v>0</v>
      </c>
      <c r="N661" s="3">
        <f>IF(DEGREES(ACOS(SIN(RADIANS(G661))*SIN(RADIANS(E652))+COS(RADIANS(G661))*COS(RADIANS(E652))*COS(RADIANS(N642))))&gt;90,0,$F$4*$F$5/E651^2*(SIN(RADIANS(G661))*SIN(RADIANS(E652))+COS(RADIANS(G661))*COS(RADIANS(E652))*COS(RADIANS(N642))))</f>
        <v>0</v>
      </c>
      <c r="O661" s="3">
        <f>IF(DEGREES(ACOS(SIN(RADIANS(G661))*SIN(RADIANS(E652))+COS(RADIANS(G661))*COS(RADIANS(E652))*COS(RADIANS(O642))))&gt;90,0,$F$4*$F$5/E651^2*(SIN(RADIANS(G661))*SIN(RADIANS(E652))+COS(RADIANS(G661))*COS(RADIANS(E652))*COS(RADIANS(O642))))</f>
        <v>0</v>
      </c>
      <c r="P661" s="3">
        <f>IF(DEGREES(ACOS(SIN(RADIANS(G661))*SIN(RADIANS(E652))+COS(RADIANS(G661))*COS(RADIANS(E652))*COS(RADIANS(P642))))&gt;90,0,$F$4*$F$5/E651^2*(SIN(RADIANS(G661))*SIN(RADIANS(E652))+COS(RADIANS(G661))*COS(RADIANS(E652))*COS(RADIANS(P642))))</f>
        <v>0</v>
      </c>
      <c r="Q661" s="3">
        <f>IF(DEGREES(ACOS(SIN(RADIANS(G661))*SIN(RADIANS(E652))+COS(RADIANS(G661))*COS(RADIANS(E652))*COS(RADIANS(Q642))))&gt;90,0,$F$4*$F$5/E651^2*(SIN(RADIANS(G661))*SIN(RADIANS(E652))+COS(RADIANS(G661))*COS(RADIANS(E652))*COS(RADIANS(Q642))))</f>
        <v>0</v>
      </c>
      <c r="R661" s="3" t="e">
        <f>IF(DEGREES(ACOS(SIN(RADIANS(G661))*SIN(RADIANS(E652))+COS(RADIANS(G661))*COS(RADIANS(E652))*COS(RADIANS(R642))))&gt;90,0,$F$4*$F$5/E651^2*(SIN(RADIANS(G661))*SIN(RADIANS(E652))+COS(RADIANS(G661))*COS(RADIANS(E652))*COS(RADIANS(R642))))</f>
        <v>#DIV/0!</v>
      </c>
      <c r="S661" s="3" t="e">
        <f>IF(DEGREES(ACOS(SIN(RADIANS(G661))*SIN(RADIANS(E652))+COS(RADIANS(G661))*COS(RADIANS(E652))*COS(RADIANS(S642))))&gt;90,0,$F$4*$F$5/E651^2*(SIN(RADIANS(G661))*SIN(RADIANS(E652))+COS(RADIANS(G661))*COS(RADIANS(E652))*COS(RADIANS(S642))))</f>
        <v>#DIV/0!</v>
      </c>
      <c r="T661" s="3" t="e">
        <f>IF(DEGREES(ACOS(SIN(RADIANS(G661))*SIN(RADIANS(E652))+COS(RADIANS(G661))*COS(RADIANS(E652))*COS(RADIANS(T642))))&gt;90,0,$F$4*$F$5/E651^2*(SIN(RADIANS(G661))*SIN(RADIANS(E652))+COS(RADIANS(G661))*COS(RADIANS(E652))*COS(RADIANS(T642))))</f>
        <v>#DIV/0!</v>
      </c>
      <c r="U661" s="3" t="e">
        <f>IF(DEGREES(ACOS(SIN(RADIANS(G661))*SIN(RADIANS(E652))+COS(RADIANS(G661))*COS(RADIANS(E652))*COS(RADIANS(U642))))&gt;90,0,$F$4*$F$5/E651^2*(SIN(RADIANS(G661))*SIN(RADIANS(E652))+COS(RADIANS(G661))*COS(RADIANS(E652))*COS(RADIANS(U642))))</f>
        <v>#DIV/0!</v>
      </c>
      <c r="V661" s="3" t="e">
        <f>IF(DEGREES(ACOS(SIN(RADIANS(G661))*SIN(RADIANS(E652))+COS(RADIANS(G661))*COS(RADIANS(E652))*COS(RADIANS(V642))))&gt;90,0,$F$4*$F$5/E651^2*(SIN(RADIANS(G661))*SIN(RADIANS(E652))+COS(RADIANS(G661))*COS(RADIANS(E652))*COS(RADIANS(V642))))</f>
        <v>#DIV/0!</v>
      </c>
      <c r="W661" s="3" t="e">
        <f>IF(DEGREES(ACOS(SIN(RADIANS(G661))*SIN(RADIANS(E652))+COS(RADIANS(G661))*COS(RADIANS(E652))*COS(RADIANS(W642))))&gt;90,0,$F$4*$F$5/E651^2*(SIN(RADIANS(G661))*SIN(RADIANS(E652))+COS(RADIANS(G661))*COS(RADIANS(E652))*COS(RADIANS(W642))))</f>
        <v>#DIV/0!</v>
      </c>
      <c r="X661" s="3" t="e">
        <f>IF(DEGREES(ACOS(SIN(RADIANS(G661))*SIN(RADIANS(E652))+COS(RADIANS(G661))*COS(RADIANS(E652))*COS(RADIANS(X642))))&gt;90,0,$F$4*$F$5/E651^2*(SIN(RADIANS(G661))*SIN(RADIANS(E652))+COS(RADIANS(G661))*COS(RADIANS(E652))*COS(RADIANS(X642))))</f>
        <v>#DIV/0!</v>
      </c>
      <c r="Y661" s="3" t="e">
        <f>IF(DEGREES(ACOS(SIN(RADIANS(G661))*SIN(RADIANS(E652))+COS(RADIANS(G661))*COS(RADIANS(E652))*COS(RADIANS(Y642))))&gt;90,0,$F$4*$F$5/E651^2*(SIN(RADIANS(G661))*SIN(RADIANS(E652))+COS(RADIANS(G661))*COS(RADIANS(E652))*COS(RADIANS(Y642))))</f>
        <v>#DIV/0!</v>
      </c>
      <c r="Z661" s="3" t="e">
        <f>IF(DEGREES(ACOS(SIN(RADIANS(G661))*SIN(RADIANS(E652))+COS(RADIANS(G661))*COS(RADIANS(E652))*COS(RADIANS(Z642))))&gt;90,0,$F$4*$F$5/E651^2*(SIN(RADIANS(G661))*SIN(RADIANS(E652))+COS(RADIANS(G661))*COS(RADIANS(E652))*COS(RADIANS(Z642))))</f>
        <v>#DIV/0!</v>
      </c>
      <c r="AA661" s="3" t="e">
        <f>IF(DEGREES(ACOS(SIN(RADIANS(G661))*SIN(RADIANS(E652))+COS(RADIANS(G661))*COS(RADIANS(E652))*COS(RADIANS(AA642))))&gt;90,0,$F$4*$F$5/E651^2*(SIN(RADIANS(G661))*SIN(RADIANS(E652))+COS(RADIANS(G661))*COS(RADIANS(E652))*COS(RADIANS(AA642))))</f>
        <v>#DIV/0!</v>
      </c>
      <c r="AB661" s="3" t="e">
        <f>IF(DEGREES(ACOS(SIN(RADIANS(G661))*SIN(RADIANS(E652))+COS(RADIANS(G661))*COS(RADIANS(E652))*COS(RADIANS(AB642))))&gt;90,0,$F$4*$F$5/E651^2*(SIN(RADIANS(G661))*SIN(RADIANS(E652))+COS(RADIANS(G661))*COS(RADIANS(E652))*COS(RADIANS(AB642))))</f>
        <v>#DIV/0!</v>
      </c>
      <c r="AC661" s="3" t="e">
        <f>IF(DEGREES(ACOS(SIN(RADIANS(G661))*SIN(RADIANS(E652))+COS(RADIANS(G661))*COS(RADIANS(E652))*COS(RADIANS(AC642))))&gt;90,0,$F$4*$F$5/E651^2*(SIN(RADIANS(G661))*SIN(RADIANS(E652))+COS(RADIANS(G661))*COS(RADIANS(E652))*COS(RADIANS(AC642))))</f>
        <v>#DIV/0!</v>
      </c>
      <c r="AD661" s="3" t="e">
        <f>IF(DEGREES(ACOS(SIN(RADIANS(G661))*SIN(RADIANS(E652))+COS(RADIANS(G661))*COS(RADIANS(E652))*COS(RADIANS(AD642))))&gt;90,0,$F$4*$F$5/E651^2*(SIN(RADIANS(G661))*SIN(RADIANS(E652))+COS(RADIANS(G661))*COS(RADIANS(E652))*COS(RADIANS(AD642))))</f>
        <v>#DIV/0!</v>
      </c>
      <c r="AE661" s="3" t="e">
        <f>IF(DEGREES(ACOS(SIN(RADIANS(G661))*SIN(RADIANS(E652))+COS(RADIANS(G661))*COS(RADIANS(E652))*COS(RADIANS(AE642))))&gt;90,0,$F$4*$F$5/E651^2*(SIN(RADIANS(G661))*SIN(RADIANS(E652))+COS(RADIANS(G661))*COS(RADIANS(E652))*COS(RADIANS(AE642))))</f>
        <v>#DIV/0!</v>
      </c>
      <c r="AF661" s="3" t="e">
        <f>IF(DEGREES(ACOS(SIN(RADIANS(G661))*SIN(RADIANS(E652))+COS(RADIANS(G661))*COS(RADIANS(E652))*COS(RADIANS(AF642))))&gt;90,0,$F$4*$F$5/E651^2*(SIN(RADIANS(G661))*SIN(RADIANS(E652))+COS(RADIANS(G661))*COS(RADIANS(E652))*COS(RADIANS(AF642))))</f>
        <v>#DIV/0!</v>
      </c>
      <c r="AG661" s="3" t="e">
        <f>IF(DEGREES(ACOS(SIN(RADIANS(G661))*SIN(RADIANS(E652))+COS(RADIANS(G661))*COS(RADIANS(E652))*COS(RADIANS(AG642))))&gt;90,0,$F$4*$F$5/E651^2*(SIN(RADIANS(G661))*SIN(RADIANS(E652))+COS(RADIANS(G661))*COS(RADIANS(E652))*COS(RADIANS(AG642))))</f>
        <v>#DIV/0!</v>
      </c>
      <c r="AH661" s="3" t="e">
        <f>IF(DEGREES(ACOS(SIN(RADIANS(G661))*SIN(RADIANS(E652))+COS(RADIANS(G661))*COS(RADIANS(E652))*COS(RADIANS(AH642))))&gt;90,0,$F$4*$F$5/E651^2*(SIN(RADIANS(G661))*SIN(RADIANS(E652))+COS(RADIANS(G661))*COS(RADIANS(E652))*COS(RADIANS(AH642))))</f>
        <v>#DIV/0!</v>
      </c>
      <c r="AI661" s="3" t="e">
        <f>IF(DEGREES(ACOS(SIN(RADIANS(G661))*SIN(RADIANS(E652))+COS(RADIANS(G661))*COS(RADIANS(E652))*COS(RADIANS(AI642))))&gt;90,0,$F$4*$F$5/E651^2*(SIN(RADIANS(G661))*SIN(RADIANS(E652))+COS(RADIANS(G661))*COS(RADIANS(E652))*COS(RADIANS(AI642))))</f>
        <v>#DIV/0!</v>
      </c>
      <c r="AJ661" s="3" t="e">
        <f>IF(DEGREES(ACOS(SIN(RADIANS(G661))*SIN(RADIANS(E652))+COS(RADIANS(G661))*COS(RADIANS(E652))*COS(RADIANS(AJ642))))&gt;90,0,$F$4*$F$5/E651^2*(SIN(RADIANS(G661))*SIN(RADIANS(E652))+COS(RADIANS(G661))*COS(RADIANS(E652))*COS(RADIANS(AJ642))))</f>
        <v>#DIV/0!</v>
      </c>
      <c r="AK661" s="3">
        <f>IF(DEGREES(ACOS(SIN(RADIANS(G661))*SIN(RADIANS(E652))+COS(RADIANS(G661))*COS(RADIANS(E652))*COS(RADIANS(AK642))))&gt;90,0,$F$4*$F$5/E651^2*(SIN(RADIANS(G661))*SIN(RADIANS(E652))+COS(RADIANS(G661))*COS(RADIANS(E652))*COS(RADIANS(AK642))))</f>
        <v>0</v>
      </c>
      <c r="AL661" s="3">
        <f>IF(DEGREES(ACOS(SIN(RADIANS(G661))*SIN(RADIANS(E652))+COS(RADIANS(G661))*COS(RADIANS(E652))*COS(RADIANS(AL642))))&gt;90,0,$F$4*$F$5/E651^2*(SIN(RADIANS(G661))*SIN(RADIANS(E652))+COS(RADIANS(G661))*COS(RADIANS(E652))*COS(RADIANS(AL642))))</f>
        <v>0</v>
      </c>
      <c r="AM661" s="3">
        <f>IF(DEGREES(ACOS(SIN(RADIANS(G661))*SIN(RADIANS(E652))+COS(RADIANS(G661))*COS(RADIANS(E652))*COS(RADIANS(AM642))))&gt;90,0,$F$4*$F$5/E651^2*(SIN(RADIANS(G661))*SIN(RADIANS(E652))+COS(RADIANS(G661))*COS(RADIANS(E652))*COS(RADIANS(AM642))))</f>
        <v>0</v>
      </c>
      <c r="AN661" s="3">
        <f>IF(DEGREES(ACOS(SIN(RADIANS(G661))*SIN(RADIANS(E652))+COS(RADIANS(G661))*COS(RADIANS(E652))*COS(RADIANS(AN642))))&gt;90,0,$F$4*$F$5/E651^2*(SIN(RADIANS(G661))*SIN(RADIANS(E652))+COS(RADIANS(G661))*COS(RADIANS(E652))*COS(RADIANS(AN642))))</f>
        <v>0</v>
      </c>
      <c r="AO661" s="3">
        <f>IF(DEGREES(ACOS(SIN(RADIANS(G661))*SIN(RADIANS(E652))+COS(RADIANS(G661))*COS(RADIANS(E652))*COS(RADIANS(AO642))))&gt;90,0,$F$4*$F$5/E651^2*(SIN(RADIANS(G661))*SIN(RADIANS(E652))+COS(RADIANS(G661))*COS(RADIANS(E652))*COS(RADIANS(AO642))))</f>
        <v>0</v>
      </c>
      <c r="AP661" s="3">
        <f>IF(DEGREES(ACOS(SIN(RADIANS(G661))*SIN(RADIANS(E652))+COS(RADIANS(G661))*COS(RADIANS(E652))*COS(RADIANS(AP642))))&gt;90,0,$F$4*$F$5/E651^2*(SIN(RADIANS(G661))*SIN(RADIANS(E652))+COS(RADIANS(G661))*COS(RADIANS(E652))*COS(RADIANS(AP642))))</f>
        <v>0</v>
      </c>
      <c r="AQ661" s="3">
        <f>IF(DEGREES(ACOS(SIN(RADIANS(G661))*SIN(RADIANS(E652))+COS(RADIANS(G661))*COS(RADIANS(E652))*COS(RADIANS(AQ642))))&gt;90,0,$F$4*$F$5/E651^2*(SIN(RADIANS(G661))*SIN(RADIANS(E652))+COS(RADIANS(G661))*COS(RADIANS(E652))*COS(RADIANS(AQ642))))</f>
        <v>0</v>
      </c>
      <c r="AR661" s="3">
        <f>IF(DEGREES(ACOS(SIN(RADIANS(G661))*SIN(RADIANS(E652))+COS(RADIANS(G661))*COS(RADIANS(E652))*COS(RADIANS(AR642))))&gt;90,0,$F$4*$F$5/E651^2*(SIN(RADIANS(G661))*SIN(RADIANS(E652))+COS(RADIANS(G661))*COS(RADIANS(E652))*COS(RADIANS(AR642))))</f>
        <v>0</v>
      </c>
    </row>
    <row r="662" spans="2:44" ht="15.75" customHeight="1" x14ac:dyDescent="0.2">
      <c r="G662" s="3">
        <v>-90</v>
      </c>
      <c r="I662" s="3" t="e">
        <f>IF(DEGREES(ACOS(SIN(RADIANS(G662))*SIN(RADIANS(E652))+COS(RADIANS(G662))*COS(RADIANS(E652))*COS(RADIANS(I642))))&gt;90,0,$F$4*$F$5/E651^2*(SIN(RADIANS(G662))*SIN(RADIANS(E652))+COS(RADIANS(G662))*COS(RADIANS(E652))*COS(RADIANS(I642))))</f>
        <v>#DIV/0!</v>
      </c>
      <c r="J662" s="3" t="e">
        <f>IF(DEGREES(ACOS(SIN(RADIANS(G662))*SIN(RADIANS(E652))+COS(RADIANS(G662))*COS(RADIANS(E652))*COS(RADIANS(J642))))&gt;90,0,$F$4*$F$5/E651^2*(SIN(RADIANS(G662))*SIN(RADIANS(E652))+COS(RADIANS(G662))*COS(RADIANS(E652))*COS(RADIANS(J642))))</f>
        <v>#DIV/0!</v>
      </c>
      <c r="K662" s="3" t="e">
        <f>IF(DEGREES(ACOS(SIN(RADIANS(G662))*SIN(RADIANS(E652))+COS(RADIANS(G662))*COS(RADIANS(E652))*COS(RADIANS(K642))))&gt;90,0,$F$4*$F$5/E651^2*(SIN(RADIANS(G662))*SIN(RADIANS(E652))+COS(RADIANS(G662))*COS(RADIANS(E652))*COS(RADIANS(K642))))</f>
        <v>#DIV/0!</v>
      </c>
      <c r="L662" s="3" t="e">
        <f>IF(DEGREES(ACOS(SIN(RADIANS(G662))*SIN(RADIANS(E652))+COS(RADIANS(G662))*COS(RADIANS(E652))*COS(RADIANS(L642))))&gt;90,0,$F$4*$F$5/E651^2*(SIN(RADIANS(G662))*SIN(RADIANS(E652))+COS(RADIANS(G662))*COS(RADIANS(E652))*COS(RADIANS(L642))))</f>
        <v>#DIV/0!</v>
      </c>
      <c r="M662" s="3" t="e">
        <f>IF(DEGREES(ACOS(SIN(RADIANS(G662))*SIN(RADIANS(E652))+COS(RADIANS(G662))*COS(RADIANS(E652))*COS(RADIANS(M642))))&gt;90,0,$F$4*$F$5/E651^2*(SIN(RADIANS(G662))*SIN(RADIANS(E652))+COS(RADIANS(G662))*COS(RADIANS(E652))*COS(RADIANS(M642))))</f>
        <v>#DIV/0!</v>
      </c>
      <c r="N662" s="3" t="e">
        <f>IF(DEGREES(ACOS(SIN(RADIANS(G662))*SIN(RADIANS(E652))+COS(RADIANS(G662))*COS(RADIANS(E652))*COS(RADIANS(N642))))&gt;90,0,$F$4*$F$5/E651^2*(SIN(RADIANS(G662))*SIN(RADIANS(E652))+COS(RADIANS(G662))*COS(RADIANS(E652))*COS(RADIANS(N642))))</f>
        <v>#DIV/0!</v>
      </c>
      <c r="O662" s="3" t="e">
        <f>IF(DEGREES(ACOS(SIN(RADIANS(G662))*SIN(RADIANS(E652))+COS(RADIANS(G662))*COS(RADIANS(E652))*COS(RADIANS(O642))))&gt;90,0,$F$4*$F$5/E651^2*(SIN(RADIANS(G662))*SIN(RADIANS(E652))+COS(RADIANS(G662))*COS(RADIANS(E652))*COS(RADIANS(O642))))</f>
        <v>#DIV/0!</v>
      </c>
      <c r="P662" s="3" t="e">
        <f>IF(DEGREES(ACOS(SIN(RADIANS(G662))*SIN(RADIANS(E652))+COS(RADIANS(G662))*COS(RADIANS(E652))*COS(RADIANS(P642))))&gt;90,0,$F$4*$F$5/E651^2*(SIN(RADIANS(G662))*SIN(RADIANS(E652))+COS(RADIANS(G662))*COS(RADIANS(E652))*COS(RADIANS(P642))))</f>
        <v>#DIV/0!</v>
      </c>
      <c r="Q662" s="3" t="e">
        <f>IF(DEGREES(ACOS(SIN(RADIANS(G662))*SIN(RADIANS(E652))+COS(RADIANS(G662))*COS(RADIANS(E652))*COS(RADIANS(Q642))))&gt;90,0,$F$4*$F$5/E651^2*(SIN(RADIANS(G662))*SIN(RADIANS(E652))+COS(RADIANS(G662))*COS(RADIANS(E652))*COS(RADIANS(Q642))))</f>
        <v>#DIV/0!</v>
      </c>
      <c r="R662" s="3" t="e">
        <f>IF(DEGREES(ACOS(SIN(RADIANS(G662))*SIN(RADIANS(E652))+COS(RADIANS(G662))*COS(RADIANS(E652))*COS(RADIANS(R642))))&gt;90,0,$F$4*$F$5/E651^2*(SIN(RADIANS(G662))*SIN(RADIANS(E652))+COS(RADIANS(G662))*COS(RADIANS(E652))*COS(RADIANS(R642))))</f>
        <v>#DIV/0!</v>
      </c>
      <c r="S662" s="3" t="e">
        <f>IF(DEGREES(ACOS(SIN(RADIANS(G662))*SIN(RADIANS(E652))+COS(RADIANS(G662))*COS(RADIANS(E652))*COS(RADIANS(S642))))&gt;90,0,$F$4*$F$5/E651^2*(SIN(RADIANS(G662))*SIN(RADIANS(E652))+COS(RADIANS(G662))*COS(RADIANS(E652))*COS(RADIANS(S642))))</f>
        <v>#DIV/0!</v>
      </c>
      <c r="T662" s="3" t="e">
        <f>IF(DEGREES(ACOS(SIN(RADIANS(G662))*SIN(RADIANS(E652))+COS(RADIANS(G662))*COS(RADIANS(E652))*COS(RADIANS(T642))))&gt;90,0,$F$4*$F$5/E651^2*(SIN(RADIANS(G662))*SIN(RADIANS(E652))+COS(RADIANS(G662))*COS(RADIANS(E652))*COS(RADIANS(T642))))</f>
        <v>#DIV/0!</v>
      </c>
      <c r="U662" s="3" t="e">
        <f>IF(DEGREES(ACOS(SIN(RADIANS(G662))*SIN(RADIANS(E652))+COS(RADIANS(G662))*COS(RADIANS(E652))*COS(RADIANS(U642))))&gt;90,0,$F$4*$F$5/E651^2*(SIN(RADIANS(G662))*SIN(RADIANS(E652))+COS(RADIANS(G662))*COS(RADIANS(E652))*COS(RADIANS(U642))))</f>
        <v>#DIV/0!</v>
      </c>
      <c r="V662" s="3" t="e">
        <f>IF(DEGREES(ACOS(SIN(RADIANS(G662))*SIN(RADIANS(E652))+COS(RADIANS(G662))*COS(RADIANS(E652))*COS(RADIANS(V642))))&gt;90,0,$F$4*$F$5/E651^2*(SIN(RADIANS(G662))*SIN(RADIANS(E652))+COS(RADIANS(G662))*COS(RADIANS(E652))*COS(RADIANS(V642))))</f>
        <v>#DIV/0!</v>
      </c>
      <c r="W662" s="3" t="e">
        <f>IF(DEGREES(ACOS(SIN(RADIANS(G662))*SIN(RADIANS(E652))+COS(RADIANS(G662))*COS(RADIANS(E652))*COS(RADIANS(W642))))&gt;90,0,$F$4*$F$5/E651^2*(SIN(RADIANS(G662))*SIN(RADIANS(E652))+COS(RADIANS(G662))*COS(RADIANS(E652))*COS(RADIANS(W642))))</f>
        <v>#DIV/0!</v>
      </c>
      <c r="X662" s="3" t="e">
        <f>IF(DEGREES(ACOS(SIN(RADIANS(G662))*SIN(RADIANS(E652))+COS(RADIANS(G662))*COS(RADIANS(E652))*COS(RADIANS(X642))))&gt;90,0,$F$4*$F$5/E651^2*(SIN(RADIANS(G662))*SIN(RADIANS(E652))+COS(RADIANS(G662))*COS(RADIANS(E652))*COS(RADIANS(X642))))</f>
        <v>#DIV/0!</v>
      </c>
      <c r="Y662" s="3" t="e">
        <f>IF(DEGREES(ACOS(SIN(RADIANS(G662))*SIN(RADIANS(E652))+COS(RADIANS(G662))*COS(RADIANS(E652))*COS(RADIANS(Y642))))&gt;90,0,$F$4*$F$5/E651^2*(SIN(RADIANS(G662))*SIN(RADIANS(E652))+COS(RADIANS(G662))*COS(RADIANS(E652))*COS(RADIANS(Y642))))</f>
        <v>#DIV/0!</v>
      </c>
      <c r="Z662" s="3" t="e">
        <f>IF(DEGREES(ACOS(SIN(RADIANS(G662))*SIN(RADIANS(E652))+COS(RADIANS(G662))*COS(RADIANS(E652))*COS(RADIANS(Z642))))&gt;90,0,$F$4*$F$5/E651^2*(SIN(RADIANS(G662))*SIN(RADIANS(E652))+COS(RADIANS(G662))*COS(RADIANS(E652))*COS(RADIANS(Z642))))</f>
        <v>#DIV/0!</v>
      </c>
      <c r="AA662" s="3" t="e">
        <f>IF(DEGREES(ACOS(SIN(RADIANS(G662))*SIN(RADIANS(E652))+COS(RADIANS(G662))*COS(RADIANS(E652))*COS(RADIANS(AA642))))&gt;90,0,$F$4*$F$5/E651^2*(SIN(RADIANS(G662))*SIN(RADIANS(E652))+COS(RADIANS(G662))*COS(RADIANS(E652))*COS(RADIANS(AA642))))</f>
        <v>#DIV/0!</v>
      </c>
      <c r="AB662" s="3" t="e">
        <f>IF(DEGREES(ACOS(SIN(RADIANS(G662))*SIN(RADIANS(E652))+COS(RADIANS(G662))*COS(RADIANS(E652))*COS(RADIANS(AB642))))&gt;90,0,$F$4*$F$5/E651^2*(SIN(RADIANS(G662))*SIN(RADIANS(E652))+COS(RADIANS(G662))*COS(RADIANS(E652))*COS(RADIANS(AB642))))</f>
        <v>#DIV/0!</v>
      </c>
      <c r="AC662" s="3" t="e">
        <f>IF(DEGREES(ACOS(SIN(RADIANS(G662))*SIN(RADIANS(E652))+COS(RADIANS(G662))*COS(RADIANS(E652))*COS(RADIANS(AC642))))&gt;90,0,$F$4*$F$5/E651^2*(SIN(RADIANS(G662))*SIN(RADIANS(E652))+COS(RADIANS(G662))*COS(RADIANS(E652))*COS(RADIANS(AC642))))</f>
        <v>#DIV/0!</v>
      </c>
      <c r="AD662" s="3" t="e">
        <f>IF(DEGREES(ACOS(SIN(RADIANS(G662))*SIN(RADIANS(E652))+COS(RADIANS(G662))*COS(RADIANS(E652))*COS(RADIANS(AD642))))&gt;90,0,$F$4*$F$5/E651^2*(SIN(RADIANS(G662))*SIN(RADIANS(E652))+COS(RADIANS(G662))*COS(RADIANS(E652))*COS(RADIANS(AD642))))</f>
        <v>#DIV/0!</v>
      </c>
      <c r="AE662" s="3" t="e">
        <f>IF(DEGREES(ACOS(SIN(RADIANS(G662))*SIN(RADIANS(E652))+COS(RADIANS(G662))*COS(RADIANS(E652))*COS(RADIANS(AE642))))&gt;90,0,$F$4*$F$5/E651^2*(SIN(RADIANS(G662))*SIN(RADIANS(E652))+COS(RADIANS(G662))*COS(RADIANS(E652))*COS(RADIANS(AE642))))</f>
        <v>#DIV/0!</v>
      </c>
      <c r="AF662" s="3" t="e">
        <f>IF(DEGREES(ACOS(SIN(RADIANS(G662))*SIN(RADIANS(E652))+COS(RADIANS(G662))*COS(RADIANS(E652))*COS(RADIANS(AF642))))&gt;90,0,$F$4*$F$5/E651^2*(SIN(RADIANS(G662))*SIN(RADIANS(E652))+COS(RADIANS(G662))*COS(RADIANS(E652))*COS(RADIANS(AF642))))</f>
        <v>#DIV/0!</v>
      </c>
      <c r="AG662" s="3" t="e">
        <f>IF(DEGREES(ACOS(SIN(RADIANS(G662))*SIN(RADIANS(E652))+COS(RADIANS(G662))*COS(RADIANS(E652))*COS(RADIANS(AG642))))&gt;90,0,$F$4*$F$5/E651^2*(SIN(RADIANS(G662))*SIN(RADIANS(E652))+COS(RADIANS(G662))*COS(RADIANS(E652))*COS(RADIANS(AG642))))</f>
        <v>#DIV/0!</v>
      </c>
      <c r="AH662" s="3" t="e">
        <f>IF(DEGREES(ACOS(SIN(RADIANS(G662))*SIN(RADIANS(E652))+COS(RADIANS(G662))*COS(RADIANS(E652))*COS(RADIANS(AH642))))&gt;90,0,$F$4*$F$5/E651^2*(SIN(RADIANS(G662))*SIN(RADIANS(E652))+COS(RADIANS(G662))*COS(RADIANS(E652))*COS(RADIANS(AH642))))</f>
        <v>#DIV/0!</v>
      </c>
      <c r="AI662" s="3" t="e">
        <f>IF(DEGREES(ACOS(SIN(RADIANS(G662))*SIN(RADIANS(E652))+COS(RADIANS(G662))*COS(RADIANS(E652))*COS(RADIANS(AI642))))&gt;90,0,$F$4*$F$5/E651^2*(SIN(RADIANS(G662))*SIN(RADIANS(E652))+COS(RADIANS(G662))*COS(RADIANS(E652))*COS(RADIANS(AI642))))</f>
        <v>#DIV/0!</v>
      </c>
      <c r="AJ662" s="3" t="e">
        <f>IF(DEGREES(ACOS(SIN(RADIANS(G662))*SIN(RADIANS(E652))+COS(RADIANS(G662))*COS(RADIANS(E652))*COS(RADIANS(AJ642))))&gt;90,0,$F$4*$F$5/E651^2*(SIN(RADIANS(G662))*SIN(RADIANS(E652))+COS(RADIANS(G662))*COS(RADIANS(E652))*COS(RADIANS(AJ642))))</f>
        <v>#DIV/0!</v>
      </c>
      <c r="AK662" s="3" t="e">
        <f>IF(DEGREES(ACOS(SIN(RADIANS(G662))*SIN(RADIANS(E652))+COS(RADIANS(G662))*COS(RADIANS(E652))*COS(RADIANS(AK642))))&gt;90,0,$F$4*$F$5/E651^2*(SIN(RADIANS(G662))*SIN(RADIANS(E652))+COS(RADIANS(G662))*COS(RADIANS(E652))*COS(RADIANS(AK642))))</f>
        <v>#DIV/0!</v>
      </c>
      <c r="AL662" s="3" t="e">
        <f>IF(DEGREES(ACOS(SIN(RADIANS(G662))*SIN(RADIANS(E652))+COS(RADIANS(G662))*COS(RADIANS(E652))*COS(RADIANS(AL642))))&gt;90,0,$F$4*$F$5/E651^2*(SIN(RADIANS(G662))*SIN(RADIANS(E652))+COS(RADIANS(G662))*COS(RADIANS(E652))*COS(RADIANS(AL642))))</f>
        <v>#DIV/0!</v>
      </c>
      <c r="AM662" s="3" t="e">
        <f>IF(DEGREES(ACOS(SIN(RADIANS(G662))*SIN(RADIANS(E652))+COS(RADIANS(G662))*COS(RADIANS(E652))*COS(RADIANS(AM642))))&gt;90,0,$F$4*$F$5/E651^2*(SIN(RADIANS(G662))*SIN(RADIANS(E652))+COS(RADIANS(G662))*COS(RADIANS(E652))*COS(RADIANS(AM642))))</f>
        <v>#DIV/0!</v>
      </c>
      <c r="AN662" s="3" t="e">
        <f>IF(DEGREES(ACOS(SIN(RADIANS(G662))*SIN(RADIANS(E652))+COS(RADIANS(G662))*COS(RADIANS(E652))*COS(RADIANS(AN642))))&gt;90,0,$F$4*$F$5/E651^2*(SIN(RADIANS(G662))*SIN(RADIANS(E652))+COS(RADIANS(G662))*COS(RADIANS(E652))*COS(RADIANS(AN642))))</f>
        <v>#DIV/0!</v>
      </c>
      <c r="AO662" s="3" t="e">
        <f>IF(DEGREES(ACOS(SIN(RADIANS(G662))*SIN(RADIANS(E652))+COS(RADIANS(G662))*COS(RADIANS(E652))*COS(RADIANS(AO642))))&gt;90,0,$F$4*$F$5/E651^2*(SIN(RADIANS(G662))*SIN(RADIANS(E652))+COS(RADIANS(G662))*COS(RADIANS(E652))*COS(RADIANS(AO642))))</f>
        <v>#DIV/0!</v>
      </c>
      <c r="AP662" s="3" t="e">
        <f>IF(DEGREES(ACOS(SIN(RADIANS(G662))*SIN(RADIANS(E652))+COS(RADIANS(G662))*COS(RADIANS(E652))*COS(RADIANS(AP642))))&gt;90,0,$F$4*$F$5/E651^2*(SIN(RADIANS(G662))*SIN(RADIANS(E652))+COS(RADIANS(G662))*COS(RADIANS(E652))*COS(RADIANS(AP642))))</f>
        <v>#DIV/0!</v>
      </c>
      <c r="AQ662" s="3" t="e">
        <f>IF(DEGREES(ACOS(SIN(RADIANS(G662))*SIN(RADIANS(E652))+COS(RADIANS(G662))*COS(RADIANS(E652))*COS(RADIANS(AQ642))))&gt;90,0,$F$4*$F$5/E651^2*(SIN(RADIANS(G662))*SIN(RADIANS(E652))+COS(RADIANS(G662))*COS(RADIANS(E652))*COS(RADIANS(AQ642))))</f>
        <v>#DIV/0!</v>
      </c>
      <c r="AR662" s="3" t="e">
        <f>IF(DEGREES(ACOS(SIN(RADIANS(G662))*SIN(RADIANS(E652))+COS(RADIANS(G662))*COS(RADIANS(E652))*COS(RADIANS(AR642))))&gt;90,0,$F$4*$F$5/E651^2*(SIN(RADIANS(G662))*SIN(RADIANS(E652))+COS(RADIANS(G662))*COS(RADIANS(E652))*COS(RADIANS(AR642))))</f>
        <v>#DIV/0!</v>
      </c>
    </row>
    <row r="663" spans="2:44" ht="15.75" customHeight="1" x14ac:dyDescent="0.2"/>
    <row r="664" spans="2:44" ht="15.75" customHeight="1" x14ac:dyDescent="0.2">
      <c r="H664" s="3" t="s">
        <v>771</v>
      </c>
      <c r="I664" s="3">
        <v>180</v>
      </c>
      <c r="J664" s="3">
        <v>170</v>
      </c>
      <c r="K664" s="3">
        <v>160</v>
      </c>
      <c r="L664" s="3">
        <v>150</v>
      </c>
      <c r="M664" s="3">
        <v>140</v>
      </c>
      <c r="N664" s="3">
        <v>130</v>
      </c>
      <c r="O664" s="3">
        <v>120</v>
      </c>
      <c r="P664" s="3">
        <v>110</v>
      </c>
      <c r="Q664" s="3">
        <v>100</v>
      </c>
      <c r="R664" s="3">
        <v>90</v>
      </c>
      <c r="S664" s="3">
        <v>80</v>
      </c>
      <c r="T664" s="3">
        <v>70</v>
      </c>
      <c r="U664" s="3">
        <v>60</v>
      </c>
      <c r="V664" s="3">
        <v>50</v>
      </c>
      <c r="W664" s="3">
        <v>40</v>
      </c>
      <c r="X664" s="3">
        <v>30</v>
      </c>
      <c r="Y664" s="3">
        <v>20</v>
      </c>
      <c r="Z664" s="3">
        <v>10</v>
      </c>
      <c r="AA664" s="3">
        <v>0</v>
      </c>
      <c r="AB664" s="3">
        <v>-10</v>
      </c>
      <c r="AC664" s="3">
        <v>-20</v>
      </c>
      <c r="AD664" s="3">
        <v>-30</v>
      </c>
      <c r="AE664" s="3">
        <v>-40</v>
      </c>
      <c r="AF664" s="3">
        <v>-50</v>
      </c>
      <c r="AG664" s="3">
        <v>-60</v>
      </c>
      <c r="AH664" s="3">
        <v>-70</v>
      </c>
      <c r="AI664" s="3">
        <v>-80</v>
      </c>
      <c r="AJ664" s="3">
        <v>-90</v>
      </c>
      <c r="AK664" s="3">
        <v>-100</v>
      </c>
      <c r="AL664" s="3">
        <v>-110</v>
      </c>
      <c r="AM664" s="3">
        <v>-120</v>
      </c>
      <c r="AN664" s="3">
        <v>-130</v>
      </c>
      <c r="AO664" s="3">
        <v>-140</v>
      </c>
      <c r="AP664" s="3">
        <v>-150</v>
      </c>
      <c r="AQ664" s="3">
        <v>-160</v>
      </c>
      <c r="AR664" s="3">
        <v>-170</v>
      </c>
    </row>
    <row r="665" spans="2:44" ht="15.75" customHeight="1" x14ac:dyDescent="0.2">
      <c r="H665" s="3" t="s">
        <v>782</v>
      </c>
      <c r="I665" s="3">
        <f>IF(ABS(I664-E677)&gt;180,IF(ABS(I664-E677)&gt;360,ABS(I664-E677)-360,360-ABS(I664-E677)),ABS(I664-E677))</f>
        <v>180</v>
      </c>
      <c r="J665" s="3">
        <f>IF(ABS(J664-E677)&gt;180,IF(ABS(J664-E677)&gt;360,ABS(J664-E677)-360,360-ABS(J664-E677)),ABS(J664-E677))</f>
        <v>170</v>
      </c>
      <c r="K665" s="3">
        <f>IF(ABS(K664-E677)&gt;180,IF(ABS(K664-E677)&gt;360,ABS(K664-E677)-360,360-ABS(K664-E677)),ABS(K664-E677))</f>
        <v>160</v>
      </c>
      <c r="L665" s="3">
        <f>IF(ABS(L664-E677)&gt;180,IF(ABS(L664-E677)&gt;360,ABS(L664-E677)-360,360-ABS(L664-E677)),ABS(L664-E677))</f>
        <v>150</v>
      </c>
      <c r="M665" s="3">
        <f>IF(ABS(M664-E677)&gt;180,IF(ABS(M664-E677)&gt;360,ABS(M664-E677)-360,360-ABS(M664-E677)),ABS(M664-E677))</f>
        <v>140</v>
      </c>
      <c r="N665" s="3">
        <f>IF(ABS(N664-E677)&gt;180,IF(ABS(N664-E677)&gt;360,ABS(N664-E677)-360,360-ABS(N664-E677)),ABS(N664-E677))</f>
        <v>130</v>
      </c>
      <c r="O665" s="3">
        <f>IF(ABS(O664-E677)&gt;180,IF(ABS(O664-E677)&gt;360,ABS(O664-E677)-360,360-ABS(O664-E677)),ABS(O664-E677))</f>
        <v>120</v>
      </c>
      <c r="P665" s="3">
        <f>IF(ABS(P664-E677)&gt;180,IF(ABS(P664-E677)&gt;360,ABS(P664-E677)-360,360-ABS(P664-E677)),ABS(P664-E677))</f>
        <v>110</v>
      </c>
      <c r="Q665" s="3">
        <f>IF(ABS(Q664-E677)&gt;180,IF(ABS(Q664-E677)&gt;360,ABS(Q664-E677)-360,360-ABS(Q664-E677)),ABS(Q664-E677))</f>
        <v>100</v>
      </c>
      <c r="R665" s="3">
        <f>IF(ABS(R664-E677)&gt;180,IF(ABS(R664-E677)&gt;360,ABS(R664-E677)-360,360-ABS(R664-E677)),ABS(R664-E677))</f>
        <v>90</v>
      </c>
      <c r="S665" s="3">
        <f>IF(ABS(S664-E677)&gt;180,IF(ABS(S664-E677)&gt;360,ABS(S664-E677)-360,360-ABS(S664-E677)),ABS(S664-E677))</f>
        <v>80</v>
      </c>
      <c r="T665" s="3">
        <f>IF(ABS(T664-E677)&gt;180,IF(ABS(T664-E677)&gt;360,ABS(T664-E677)-360,360-ABS(T664-E677)),ABS(T664-E677))</f>
        <v>70</v>
      </c>
      <c r="U665" s="3">
        <f>IF(ABS(U664-E677)&gt;180,IF(ABS(U664-E677)&gt;360,ABS(U664-E677)-360,360-ABS(U664-E677)),ABS(U664-E677))</f>
        <v>60</v>
      </c>
      <c r="V665" s="3">
        <f>IF(ABS(V664-E677)&gt;180,IF(ABS(V664-E677)&gt;360,ABS(V664-E677)-360,360-ABS(V664-E677)),ABS(V664-E677))</f>
        <v>50</v>
      </c>
      <c r="W665" s="3">
        <f>IF(ABS(W664-E677)&gt;180,IF(ABS(W664-E677)&gt;360,ABS(W664-E677)-360,360-ABS(W664-E677)),ABS(W664-E677))</f>
        <v>40</v>
      </c>
      <c r="X665" s="3">
        <f>IF(ABS(X664-E677)&gt;180,IF(ABS(X664-E677)&gt;360,ABS(X664-E677)-360,360-ABS(X664-E677)),ABS(X664-E677))</f>
        <v>30</v>
      </c>
      <c r="Y665" s="3">
        <f>IF(ABS(Y664-E677)&gt;180,IF(ABS(Y664-E677)&gt;360,ABS(Y664-E677)-360,360-ABS(Y664-E677)),ABS(Y664-E677))</f>
        <v>20</v>
      </c>
      <c r="Z665" s="3">
        <f>IF(ABS(Z664-E677)&gt;180,IF(ABS(Z664-E677)&gt;360,ABS(Z664-E677)-360,360-ABS(Z664-E677)),ABS(Z664-E677))</f>
        <v>10</v>
      </c>
      <c r="AA665" s="3">
        <f>IF(ABS(AA664-E677)&gt;180,IF(ABS(AA664-E677)&gt;360,ABS(AA664-E677)-360,360-ABS(AA664-E677)),ABS(AA664-E677))</f>
        <v>0</v>
      </c>
      <c r="AB665" s="3">
        <f>IF(ABS(AB664-E677)&gt;180,IF(ABS(AB664-E677)&gt;360,ABS(AB664-E677)-360,360-ABS(AB664-E677)),ABS(AB664-E677))</f>
        <v>10</v>
      </c>
      <c r="AC665" s="3">
        <f>IF(ABS(AC664-E677)&gt;180,IF(ABS(AC664-E677)&gt;360,ABS(AC664-E677)-360,360-ABS(AC664-E677)),ABS(AC664-E677))</f>
        <v>20</v>
      </c>
      <c r="AD665" s="3">
        <f>IF(ABS(AD664-E677)&gt;180,IF(ABS(AD664-E677)&gt;360,ABS(AD664-E677)-360,360-ABS(AD664-E677)),ABS(AD664-E677))</f>
        <v>30</v>
      </c>
      <c r="AE665" s="3">
        <f>IF(ABS(AE664-E677)&gt;180,IF(ABS(AE664-E677)&gt;360,ABS(AE664-E677)-360,360-ABS(AE664-E677)),ABS(AE664-E677))</f>
        <v>40</v>
      </c>
      <c r="AF665" s="3">
        <f>IF(ABS(AF664-E677)&gt;180,IF(ABS(AF664-E677)&gt;360,ABS(AF664-E677)-360,360-ABS(AF664-E677)),ABS(AF664-E677))</f>
        <v>50</v>
      </c>
      <c r="AG665" s="3">
        <f>IF(ABS(AG664-E677)&gt;180,IF(ABS(AG664-E677)&gt;360,ABS(AG664-E677)-360,360-ABS(AG664-E677)),ABS(AG664-E677))</f>
        <v>60</v>
      </c>
      <c r="AH665" s="3">
        <f>IF(ABS(AH664-E677)&gt;180,IF(ABS(AH664-E677)&gt;360,ABS(AH664-E677)-360,360-ABS(AH664-E677)),ABS(AH664-E677))</f>
        <v>70</v>
      </c>
      <c r="AI665" s="3">
        <f>IF(ABS(AI664-E677)&gt;180,IF(ABS(AI664-E677)&gt;360,ABS(AI664-E677)-360,360-ABS(AI664-E677)),ABS(AI664-E677))</f>
        <v>80</v>
      </c>
      <c r="AJ665" s="3">
        <f>IF(ABS(AJ664-E677)&gt;180,IF(ABS(AJ664-E677)&gt;360,ABS(AJ664-E677)-360,360-ABS(AJ664-E677)),ABS(AJ664-E677))</f>
        <v>90</v>
      </c>
      <c r="AK665" s="3">
        <f>IF(ABS(AK664-E677)&gt;180,IF(ABS(AK664-E677)&gt;360,ABS(AK664-E677)-360,360-ABS(AK664-E677)),ABS(AK664-E677))</f>
        <v>100</v>
      </c>
      <c r="AL665" s="3">
        <f>IF(ABS(AL664-E677)&gt;180,IF(ABS(AL664-E677)&gt;360,ABS(AL664-E677)-360,360-ABS(AL664-E677)),ABS(AL664-E677))</f>
        <v>110</v>
      </c>
      <c r="AM665" s="3">
        <f>IF(ABS(AM664-E677)&gt;180,IF(ABS(AM664-E677)&gt;360,ABS(AM664-E677)-360,360-ABS(AM664-E677)),ABS(AM664-E677))</f>
        <v>120</v>
      </c>
      <c r="AN665" s="3">
        <f>IF(ABS(AN664-E677)&gt;180,IF(ABS(AN664-E677)&gt;360,ABS(AN664-E677)-360,360-ABS(AN664-E677)),ABS(AN664-E677))</f>
        <v>130</v>
      </c>
      <c r="AO665" s="3">
        <f>IF(ABS(AO664-E677)&gt;180,IF(ABS(AO664-E677)&gt;360,ABS(AO664-E677)-360,360-ABS(AO664-E677)),ABS(AO664-E677))</f>
        <v>140</v>
      </c>
      <c r="AP665" s="3">
        <f>IF(ABS(AP664-E677)&gt;180,IF(ABS(AP664-E677)&gt;360,ABS(AP664-E677)-360,360-ABS(AP664-E677)),ABS(AP664-E677))</f>
        <v>150</v>
      </c>
      <c r="AQ665" s="3">
        <f>IF(ABS(AQ664-E677)&gt;180,IF(ABS(AQ664-E677)&gt;360,ABS(AQ664-E677)-360,360-ABS(AQ664-E677)),ABS(AQ664-E677))</f>
        <v>160</v>
      </c>
      <c r="AR665" s="3">
        <f>IF(ABS(AR664-E677)&gt;180,IF(ABS(AR664-E677)&gt;360,ABS(AR664-E677)-360,360-ABS(AR664-E677)),ABS(AR664-E677))</f>
        <v>170</v>
      </c>
    </row>
    <row r="666" spans="2:44" ht="15.75" customHeight="1" x14ac:dyDescent="0.2">
      <c r="G666" s="3" t="s">
        <v>736</v>
      </c>
    </row>
    <row r="667" spans="2:44" ht="15.75" customHeight="1" x14ac:dyDescent="0.2">
      <c r="B667" s="3" t="s">
        <v>791</v>
      </c>
      <c r="E667" s="3">
        <v>270</v>
      </c>
      <c r="G667" s="3">
        <v>90</v>
      </c>
      <c r="I667" s="3" t="e">
        <f>IF(DEGREES(ACOS(SIN(RADIANS(G667))*SIN(RADIANS(E675))+COS(RADIANS(G667))*COS(RADIANS(E675))*COS(RADIANS(I665))))&gt;90,0,$F$4*$F$5/E674^2*(SIN(RADIANS(G667))*SIN(RADIANS(E675))+COS(RADIANS(G667))*COS(RADIANS(E675))*COS(RADIANS(I665))))</f>
        <v>#DIV/0!</v>
      </c>
      <c r="J667" s="3" t="e">
        <f>IF(DEGREES(ACOS(SIN(RADIANS(G667))*SIN(RADIANS(E675))+COS(RADIANS(G667))*COS(RADIANS(E675))*COS(RADIANS(J665))))&gt;90,0,$F$4*$F$5/E674^2*(SIN(RADIANS(G667))*SIN(RADIANS(E675))+COS(RADIANS(G667))*COS(RADIANS(E675))*COS(RADIANS(J665))))</f>
        <v>#DIV/0!</v>
      </c>
      <c r="K667" s="3" t="e">
        <f>IF(DEGREES(ACOS(SIN(RADIANS(G667))*SIN(RADIANS(E675))+COS(RADIANS(G667))*COS(RADIANS(E675))*COS(RADIANS(K665))))&gt;90,0,$F$4*$F$5/E674^2*(SIN(RADIANS(G667))*SIN(RADIANS(E675))+COS(RADIANS(G667))*COS(RADIANS(E675))*COS(RADIANS(K665))))</f>
        <v>#DIV/0!</v>
      </c>
      <c r="L667" s="3" t="e">
        <f>IF(DEGREES(ACOS(SIN(RADIANS(G667))*SIN(RADIANS(E675))+COS(RADIANS(G667))*COS(RADIANS(E675))*COS(RADIANS(L665))))&gt;90,0,$F$4*$F$5/E674^2*(SIN(RADIANS(G667))*SIN(RADIANS(E675))+COS(RADIANS(G667))*COS(RADIANS(E675))*COS(RADIANS(L665))))</f>
        <v>#DIV/0!</v>
      </c>
      <c r="M667" s="3" t="e">
        <f>IF(DEGREES(ACOS(SIN(RADIANS(G667))*SIN(RADIANS(E675))+COS(RADIANS(G667))*COS(RADIANS(E675))*COS(RADIANS(M665))))&gt;90,0,$F$4*$F$5/E674^2*(SIN(RADIANS(G667))*SIN(RADIANS(E675))+COS(RADIANS(G667))*COS(RADIANS(E675))*COS(RADIANS(M665))))</f>
        <v>#DIV/0!</v>
      </c>
      <c r="N667" s="3" t="e">
        <f>IF(DEGREES(ACOS(SIN(RADIANS(G667))*SIN(RADIANS(E675))+COS(RADIANS(G667))*COS(RADIANS(E675))*COS(RADIANS(N665))))&gt;90,0,$F$4*$F$5/E674^2*(SIN(RADIANS(G667))*SIN(RADIANS(E675))+COS(RADIANS(G667))*COS(RADIANS(E675))*COS(RADIANS(N665))))</f>
        <v>#DIV/0!</v>
      </c>
      <c r="O667" s="3" t="e">
        <f>IF(DEGREES(ACOS(SIN(RADIANS(G667))*SIN(RADIANS(E675))+COS(RADIANS(G667))*COS(RADIANS(E675))*COS(RADIANS(O665))))&gt;90,0,$F$4*$F$5/E674^2*(SIN(RADIANS(G667))*SIN(RADIANS(E675))+COS(RADIANS(G667))*COS(RADIANS(E675))*COS(RADIANS(O665))))</f>
        <v>#DIV/0!</v>
      </c>
      <c r="P667" s="3" t="e">
        <f>IF(DEGREES(ACOS(SIN(RADIANS(G667))*SIN(RADIANS(E675))+COS(RADIANS(G667))*COS(RADIANS(E675))*COS(RADIANS(P665))))&gt;90,0,$F$4*$F$5/E674^2*(SIN(RADIANS(G667))*SIN(RADIANS(E675))+COS(RADIANS(G667))*COS(RADIANS(E675))*COS(RADIANS(P665))))</f>
        <v>#DIV/0!</v>
      </c>
      <c r="Q667" s="3" t="e">
        <f>IF(DEGREES(ACOS(SIN(RADIANS(G667))*SIN(RADIANS(E675))+COS(RADIANS(G667))*COS(RADIANS(E675))*COS(RADIANS(Q665))))&gt;90,0,$F$4*$F$5/E674^2*(SIN(RADIANS(G667))*SIN(RADIANS(E675))+COS(RADIANS(G667))*COS(RADIANS(E675))*COS(RADIANS(Q665))))</f>
        <v>#DIV/0!</v>
      </c>
      <c r="R667" s="3" t="e">
        <f>IF(DEGREES(ACOS(SIN(RADIANS(G667))*SIN(RADIANS(E675))+COS(RADIANS(G667))*COS(RADIANS(E675))*COS(RADIANS(R665))))&gt;90,0,$F$4*$F$5/E674^2*(SIN(RADIANS(G667))*SIN(RADIANS(E675))+COS(RADIANS(G667))*COS(RADIANS(E675))*COS(RADIANS(R665))))</f>
        <v>#DIV/0!</v>
      </c>
      <c r="S667" s="3" t="e">
        <f>IF(DEGREES(ACOS(SIN(RADIANS(G667))*SIN(RADIANS(E675))+COS(RADIANS(G667))*COS(RADIANS(E675))*COS(RADIANS(S665))))&gt;90,0,$F$4*$F$5/E674^2*(SIN(RADIANS(G667))*SIN(RADIANS(E675))+COS(RADIANS(G667))*COS(RADIANS(E675))*COS(RADIANS(S665))))</f>
        <v>#DIV/0!</v>
      </c>
      <c r="T667" s="3" t="e">
        <f>IF(DEGREES(ACOS(SIN(RADIANS(G667))*SIN(RADIANS(E675))+COS(RADIANS(G667))*COS(RADIANS(E675))*COS(RADIANS(T665))))&gt;90,0,$F$4*$F$5/E674^2*(SIN(RADIANS(G667))*SIN(RADIANS(E675))+COS(RADIANS(G667))*COS(RADIANS(E675))*COS(RADIANS(T665))))</f>
        <v>#DIV/0!</v>
      </c>
      <c r="U667" s="3" t="e">
        <f>IF(DEGREES(ACOS(SIN(RADIANS(G667))*SIN(RADIANS(E675))+COS(RADIANS(G667))*COS(RADIANS(E675))*COS(RADIANS(U665))))&gt;90,0,$F$4*$F$5/E674^2*(SIN(RADIANS(G667))*SIN(RADIANS(E675))+COS(RADIANS(G667))*COS(RADIANS(E675))*COS(RADIANS(U665))))</f>
        <v>#DIV/0!</v>
      </c>
      <c r="V667" s="3" t="e">
        <f>IF(DEGREES(ACOS(SIN(RADIANS(G667))*SIN(RADIANS(E675))+COS(RADIANS(G667))*COS(RADIANS(E675))*COS(RADIANS(V665))))&gt;90,0,$F$4*$F$5/E674^2*(SIN(RADIANS(G667))*SIN(RADIANS(E675))+COS(RADIANS(G667))*COS(RADIANS(E675))*COS(RADIANS(V665))))</f>
        <v>#DIV/0!</v>
      </c>
      <c r="W667" s="3" t="e">
        <f>IF(DEGREES(ACOS(SIN(RADIANS(G667))*SIN(RADIANS(E675))+COS(RADIANS(G667))*COS(RADIANS(E675))*COS(RADIANS(W665))))&gt;90,0,$F$4*$F$5/E674^2*(SIN(RADIANS(G667))*SIN(RADIANS(E675))+COS(RADIANS(G667))*COS(RADIANS(E675))*COS(RADIANS(W665))))</f>
        <v>#DIV/0!</v>
      </c>
      <c r="X667" s="3" t="e">
        <f>IF(DEGREES(ACOS(SIN(RADIANS(G667))*SIN(RADIANS(E675))+COS(RADIANS(G667))*COS(RADIANS(E675))*COS(RADIANS(X665))))&gt;90,0,$F$4*$F$5/E674^2*(SIN(RADIANS(G667))*SIN(RADIANS(E675))+COS(RADIANS(G667))*COS(RADIANS(E675))*COS(RADIANS(X665))))</f>
        <v>#DIV/0!</v>
      </c>
      <c r="Y667" s="3" t="e">
        <f>IF(DEGREES(ACOS(SIN(RADIANS(G667))*SIN(RADIANS(E675))+COS(RADIANS(G667))*COS(RADIANS(E675))*COS(RADIANS(Y665))))&gt;90,0,$F$4*$F$5/E674^2*(SIN(RADIANS(G667))*SIN(RADIANS(E675))+COS(RADIANS(G667))*COS(RADIANS(E675))*COS(RADIANS(Y665))))</f>
        <v>#DIV/0!</v>
      </c>
      <c r="Z667" s="3" t="e">
        <f>IF(DEGREES(ACOS(SIN(RADIANS(G667))*SIN(RADIANS(E675))+COS(RADIANS(G667))*COS(RADIANS(E675))*COS(RADIANS(Z665))))&gt;90,0,$F$4*$F$5/E674^2*(SIN(RADIANS(G667))*SIN(RADIANS(E675))+COS(RADIANS(G667))*COS(RADIANS(E675))*COS(RADIANS(Z665))))</f>
        <v>#DIV/0!</v>
      </c>
      <c r="AA667" s="3" t="e">
        <f>IF(DEGREES(ACOS(SIN(RADIANS(G667))*SIN(RADIANS(E675))+COS(RADIANS(G667))*COS(RADIANS(E675))*COS(RADIANS(AA665))))&gt;90,0,$F$4*$F$5/E674^2*(SIN(RADIANS(G667))*SIN(RADIANS(E675))+COS(RADIANS(G667))*COS(RADIANS(E675))*COS(RADIANS(AA665))))</f>
        <v>#DIV/0!</v>
      </c>
      <c r="AB667" s="3" t="e">
        <f>IF(DEGREES(ACOS(SIN(RADIANS(G667))*SIN(RADIANS(E675))+COS(RADIANS(G667))*COS(RADIANS(E675))*COS(RADIANS(AB665))))&gt;90,0,$F$4*$F$5/E674^2*(SIN(RADIANS(G667))*SIN(RADIANS(E675))+COS(RADIANS(G667))*COS(RADIANS(E675))*COS(RADIANS(AB665))))</f>
        <v>#DIV/0!</v>
      </c>
      <c r="AC667" s="3" t="e">
        <f>IF(DEGREES(ACOS(SIN(RADIANS(G667))*SIN(RADIANS(E675))+COS(RADIANS(G667))*COS(RADIANS(E675))*COS(RADIANS(AC665))))&gt;90,0,$F$4*$F$5/E674^2*(SIN(RADIANS(G667))*SIN(RADIANS(E675))+COS(RADIANS(G667))*COS(RADIANS(E675))*COS(RADIANS(AC665))))</f>
        <v>#DIV/0!</v>
      </c>
      <c r="AD667" s="3" t="e">
        <f>IF(DEGREES(ACOS(SIN(RADIANS(G667))*SIN(RADIANS(E675))+COS(RADIANS(G667))*COS(RADIANS(E675))*COS(RADIANS(AD665))))&gt;90,0,$F$4*$F$5/E674^2*(SIN(RADIANS(G667))*SIN(RADIANS(E675))+COS(RADIANS(G667))*COS(RADIANS(E675))*COS(RADIANS(AD665))))</f>
        <v>#DIV/0!</v>
      </c>
      <c r="AE667" s="3" t="e">
        <f>IF(DEGREES(ACOS(SIN(RADIANS(G667))*SIN(RADIANS(E675))+COS(RADIANS(G667))*COS(RADIANS(E675))*COS(RADIANS(AE665))))&gt;90,0,$F$4*$F$5/E674^2*(SIN(RADIANS(G667))*SIN(RADIANS(E675))+COS(RADIANS(G667))*COS(RADIANS(E675))*COS(RADIANS(AE665))))</f>
        <v>#DIV/0!</v>
      </c>
      <c r="AF667" s="3" t="e">
        <f>IF(DEGREES(ACOS(SIN(RADIANS(G667))*SIN(RADIANS(E675))+COS(RADIANS(G667))*COS(RADIANS(E675))*COS(RADIANS(AF665))))&gt;90,0,$F$4*$F$5/E674^2*(SIN(RADIANS(G667))*SIN(RADIANS(E675))+COS(RADIANS(G667))*COS(RADIANS(E675))*COS(RADIANS(AF665))))</f>
        <v>#DIV/0!</v>
      </c>
      <c r="AG667" s="3" t="e">
        <f>IF(DEGREES(ACOS(SIN(RADIANS(G667))*SIN(RADIANS(E675))+COS(RADIANS(G667))*COS(RADIANS(E675))*COS(RADIANS(AG665))))&gt;90,0,$F$4*$F$5/E674^2*(SIN(RADIANS(G667))*SIN(RADIANS(E675))+COS(RADIANS(G667))*COS(RADIANS(E675))*COS(RADIANS(AG665))))</f>
        <v>#DIV/0!</v>
      </c>
      <c r="AH667" s="3" t="e">
        <f>IF(DEGREES(ACOS(SIN(RADIANS(G667))*SIN(RADIANS(E675))+COS(RADIANS(G667))*COS(RADIANS(E675))*COS(RADIANS(AH665))))&gt;90,0,$F$4*$F$5/E674^2*(SIN(RADIANS(G667))*SIN(RADIANS(E675))+COS(RADIANS(G667))*COS(RADIANS(E675))*COS(RADIANS(AH665))))</f>
        <v>#DIV/0!</v>
      </c>
      <c r="AI667" s="3" t="e">
        <f>IF(DEGREES(ACOS(SIN(RADIANS(G667))*SIN(RADIANS(E675))+COS(RADIANS(G667))*COS(RADIANS(E675))*COS(RADIANS(AI665))))&gt;90,0,$F$4*$F$5/E674^2*(SIN(RADIANS(G667))*SIN(RADIANS(E675))+COS(RADIANS(G667))*COS(RADIANS(E675))*COS(RADIANS(AI665))))</f>
        <v>#DIV/0!</v>
      </c>
      <c r="AJ667" s="3" t="e">
        <f>IF(DEGREES(ACOS(SIN(RADIANS(G667))*SIN(RADIANS(E675))+COS(RADIANS(G667))*COS(RADIANS(E675))*COS(RADIANS(AJ665))))&gt;90,0,$F$4*$F$5/E674^2*(SIN(RADIANS(G667))*SIN(RADIANS(E675))+COS(RADIANS(G667))*COS(RADIANS(E675))*COS(RADIANS(AJ665))))</f>
        <v>#DIV/0!</v>
      </c>
      <c r="AK667" s="3" t="e">
        <f>IF(DEGREES(ACOS(SIN(RADIANS(G667))*SIN(RADIANS(E675))+COS(RADIANS(G667))*COS(RADIANS(E675))*COS(RADIANS(AK665))))&gt;90,0,$F$4*$F$5/E674^2*(SIN(RADIANS(G667))*SIN(RADIANS(E675))+COS(RADIANS(G667))*COS(RADIANS(E675))*COS(RADIANS(AK665))))</f>
        <v>#DIV/0!</v>
      </c>
      <c r="AL667" s="3" t="e">
        <f>IF(DEGREES(ACOS(SIN(RADIANS(G667))*SIN(RADIANS(E675))+COS(RADIANS(G667))*COS(RADIANS(E675))*COS(RADIANS(AL665))))&gt;90,0,$F$4*$F$5/E674^2*(SIN(RADIANS(G667))*SIN(RADIANS(E675))+COS(RADIANS(G667))*COS(RADIANS(E675))*COS(RADIANS(AL665))))</f>
        <v>#DIV/0!</v>
      </c>
      <c r="AM667" s="3" t="e">
        <f>IF(DEGREES(ACOS(SIN(RADIANS(G667))*SIN(RADIANS(E675))+COS(RADIANS(G667))*COS(RADIANS(E675))*COS(RADIANS(AM665))))&gt;90,0,$F$4*$F$5/E674^2*(SIN(RADIANS(G667))*SIN(RADIANS(E675))+COS(RADIANS(G667))*COS(RADIANS(E675))*COS(RADIANS(AM665))))</f>
        <v>#DIV/0!</v>
      </c>
      <c r="AN667" s="3" t="e">
        <f>IF(DEGREES(ACOS(SIN(RADIANS(G667))*SIN(RADIANS(E675))+COS(RADIANS(G667))*COS(RADIANS(E675))*COS(RADIANS(AN665))))&gt;90,0,$F$4*$F$5/E674^2*(SIN(RADIANS(G667))*SIN(RADIANS(E675))+COS(RADIANS(G667))*COS(RADIANS(E675))*COS(RADIANS(AN665))))</f>
        <v>#DIV/0!</v>
      </c>
      <c r="AO667" s="3" t="e">
        <f>IF(DEGREES(ACOS(SIN(RADIANS(G667))*SIN(RADIANS(E675))+COS(RADIANS(G667))*COS(RADIANS(E675))*COS(RADIANS(AO665))))&gt;90,0,$F$4*$F$5/E674^2*(SIN(RADIANS(G667))*SIN(RADIANS(E675))+COS(RADIANS(G667))*COS(RADIANS(E675))*COS(RADIANS(AO665))))</f>
        <v>#DIV/0!</v>
      </c>
      <c r="AP667" s="3" t="e">
        <f>IF(DEGREES(ACOS(SIN(RADIANS(G667))*SIN(RADIANS(E675))+COS(RADIANS(G667))*COS(RADIANS(E675))*COS(RADIANS(AP665))))&gt;90,0,$F$4*$F$5/E674^2*(SIN(RADIANS(G667))*SIN(RADIANS(E675))+COS(RADIANS(G667))*COS(RADIANS(E675))*COS(RADIANS(AP665))))</f>
        <v>#DIV/0!</v>
      </c>
      <c r="AQ667" s="3" t="e">
        <f>IF(DEGREES(ACOS(SIN(RADIANS(G667))*SIN(RADIANS(E675))+COS(RADIANS(G667))*COS(RADIANS(E675))*COS(RADIANS(AQ665))))&gt;90,0,$F$4*$F$5/E674^2*(SIN(RADIANS(G667))*SIN(RADIANS(E675))+COS(RADIANS(G667))*COS(RADIANS(E675))*COS(RADIANS(AQ665))))</f>
        <v>#DIV/0!</v>
      </c>
      <c r="AR667" s="3" t="e">
        <f>IF(DEGREES(ACOS(SIN(RADIANS(G667))*SIN(RADIANS(E675))+COS(RADIANS(G667))*COS(RADIANS(E675))*COS(RADIANS(AR665))))&gt;90,0,$F$4*$F$5/E674^2*(SIN(RADIANS(G667))*SIN(RADIANS(E675))+COS(RADIANS(G667))*COS(RADIANS(E675))*COS(RADIANS(AR665))))</f>
        <v>#DIV/0!</v>
      </c>
    </row>
    <row r="668" spans="2:44" ht="15.75" customHeight="1" x14ac:dyDescent="0.2">
      <c r="B668" s="3" t="s">
        <v>728</v>
      </c>
      <c r="E668" s="3">
        <f t="array" ref="E668">INDEX($D$1751:$AM$1751,0,MATCH(E667-IF(E667&lt;360,0,360),$D$1700:$AM$1700,0))+IF(E667&gt;350,360,0)</f>
        <v>270</v>
      </c>
      <c r="G668" s="3">
        <v>80</v>
      </c>
      <c r="I668" s="3">
        <f>IF(DEGREES(ACOS(SIN(RADIANS(G668))*SIN(RADIANS(E675))+COS(RADIANS(G668))*COS(RADIANS(E675))*COS(RADIANS(I665))))&gt;90,0,$F$4*$F$5/E674^2*(SIN(RADIANS(G668))*SIN(RADIANS(E675))+COS(RADIANS(G668))*COS(RADIANS(E675))*COS(RADIANS(I665))))</f>
        <v>0</v>
      </c>
      <c r="J668" s="3">
        <f>IF(DEGREES(ACOS(SIN(RADIANS(G668))*SIN(RADIANS(E675))+COS(RADIANS(G668))*COS(RADIANS(E675))*COS(RADIANS(J665))))&gt;90,0,$F$4*$F$5/E674^2*(SIN(RADIANS(G668))*SIN(RADIANS(E675))+COS(RADIANS(G668))*COS(RADIANS(E675))*COS(RADIANS(J665))))</f>
        <v>0</v>
      </c>
      <c r="K668" s="3">
        <f>IF(DEGREES(ACOS(SIN(RADIANS(G668))*SIN(RADIANS(E675))+COS(RADIANS(G668))*COS(RADIANS(E675))*COS(RADIANS(K665))))&gt;90,0,$F$4*$F$5/E674^2*(SIN(RADIANS(G668))*SIN(RADIANS(E675))+COS(RADIANS(G668))*COS(RADIANS(E675))*COS(RADIANS(K665))))</f>
        <v>0</v>
      </c>
      <c r="L668" s="3">
        <f>IF(DEGREES(ACOS(SIN(RADIANS(G668))*SIN(RADIANS(E675))+COS(RADIANS(G668))*COS(RADIANS(E675))*COS(RADIANS(L665))))&gt;90,0,$F$4*$F$5/E674^2*(SIN(RADIANS(G668))*SIN(RADIANS(E675))+COS(RADIANS(G668))*COS(RADIANS(E675))*COS(RADIANS(L665))))</f>
        <v>0</v>
      </c>
      <c r="M668" s="3">
        <f>IF(DEGREES(ACOS(SIN(RADIANS(G668))*SIN(RADIANS(E675))+COS(RADIANS(G668))*COS(RADIANS(E675))*COS(RADIANS(M665))))&gt;90,0,$F$4*$F$5/E674^2*(SIN(RADIANS(G668))*SIN(RADIANS(E675))+COS(RADIANS(G668))*COS(RADIANS(E675))*COS(RADIANS(M665))))</f>
        <v>0</v>
      </c>
      <c r="N668" s="3">
        <f>IF(DEGREES(ACOS(SIN(RADIANS(G668))*SIN(RADIANS(E675))+COS(RADIANS(G668))*COS(RADIANS(E675))*COS(RADIANS(N665))))&gt;90,0,$F$4*$F$5/E674^2*(SIN(RADIANS(G668))*SIN(RADIANS(E675))+COS(RADIANS(G668))*COS(RADIANS(E675))*COS(RADIANS(N665))))</f>
        <v>0</v>
      </c>
      <c r="O668" s="3">
        <f>IF(DEGREES(ACOS(SIN(RADIANS(G668))*SIN(RADIANS(E675))+COS(RADIANS(G668))*COS(RADIANS(E675))*COS(RADIANS(O665))))&gt;90,0,$F$4*$F$5/E674^2*(SIN(RADIANS(G668))*SIN(RADIANS(E675))+COS(RADIANS(G668))*COS(RADIANS(E675))*COS(RADIANS(O665))))</f>
        <v>0</v>
      </c>
      <c r="P668" s="3">
        <f>IF(DEGREES(ACOS(SIN(RADIANS(G668))*SIN(RADIANS(E675))+COS(RADIANS(G668))*COS(RADIANS(E675))*COS(RADIANS(P665))))&gt;90,0,$F$4*$F$5/E674^2*(SIN(RADIANS(G668))*SIN(RADIANS(E675))+COS(RADIANS(G668))*COS(RADIANS(E675))*COS(RADIANS(P665))))</f>
        <v>0</v>
      </c>
      <c r="Q668" s="3">
        <f>IF(DEGREES(ACOS(SIN(RADIANS(G668))*SIN(RADIANS(E675))+COS(RADIANS(G668))*COS(RADIANS(E675))*COS(RADIANS(Q665))))&gt;90,0,$F$4*$F$5/E674^2*(SIN(RADIANS(G668))*SIN(RADIANS(E675))+COS(RADIANS(G668))*COS(RADIANS(E675))*COS(RADIANS(Q665))))</f>
        <v>0</v>
      </c>
      <c r="R668" s="3" t="e">
        <f>IF(DEGREES(ACOS(SIN(RADIANS(G668))*SIN(RADIANS(E675))+COS(RADIANS(G668))*COS(RADIANS(E675))*COS(RADIANS(R665))))&gt;90,0,$F$4*$F$5/E674^2*(SIN(RADIANS(G668))*SIN(RADIANS(E675))+COS(RADIANS(G668))*COS(RADIANS(E675))*COS(RADIANS(R665))))</f>
        <v>#DIV/0!</v>
      </c>
      <c r="S668" s="3" t="e">
        <f>IF(DEGREES(ACOS(SIN(RADIANS(G668))*SIN(RADIANS(E675))+COS(RADIANS(G668))*COS(RADIANS(E675))*COS(RADIANS(S665))))&gt;90,0,$F$4*$F$5/E674^2*(SIN(RADIANS(G668))*SIN(RADIANS(E675))+COS(RADIANS(G668))*COS(RADIANS(E675))*COS(RADIANS(S665))))</f>
        <v>#DIV/0!</v>
      </c>
      <c r="T668" s="3" t="e">
        <f>IF(DEGREES(ACOS(SIN(RADIANS(G668))*SIN(RADIANS(E675))+COS(RADIANS(G668))*COS(RADIANS(E675))*COS(RADIANS(T665))))&gt;90,0,$F$4*$F$5/E674^2*(SIN(RADIANS(G668))*SIN(RADIANS(E675))+COS(RADIANS(G668))*COS(RADIANS(E675))*COS(RADIANS(T665))))</f>
        <v>#DIV/0!</v>
      </c>
      <c r="U668" s="3" t="e">
        <f>IF(DEGREES(ACOS(SIN(RADIANS(G668))*SIN(RADIANS(E675))+COS(RADIANS(G668))*COS(RADIANS(E675))*COS(RADIANS(U665))))&gt;90,0,$F$4*$F$5/E674^2*(SIN(RADIANS(G668))*SIN(RADIANS(E675))+COS(RADIANS(G668))*COS(RADIANS(E675))*COS(RADIANS(U665))))</f>
        <v>#DIV/0!</v>
      </c>
      <c r="V668" s="3" t="e">
        <f>IF(DEGREES(ACOS(SIN(RADIANS(G668))*SIN(RADIANS(E675))+COS(RADIANS(G668))*COS(RADIANS(E675))*COS(RADIANS(V665))))&gt;90,0,$F$4*$F$5/E674^2*(SIN(RADIANS(G668))*SIN(RADIANS(E675))+COS(RADIANS(G668))*COS(RADIANS(E675))*COS(RADIANS(V665))))</f>
        <v>#DIV/0!</v>
      </c>
      <c r="W668" s="3" t="e">
        <f>IF(DEGREES(ACOS(SIN(RADIANS(G668))*SIN(RADIANS(E675))+COS(RADIANS(G668))*COS(RADIANS(E675))*COS(RADIANS(W665))))&gt;90,0,$F$4*$F$5/E674^2*(SIN(RADIANS(G668))*SIN(RADIANS(E675))+COS(RADIANS(G668))*COS(RADIANS(E675))*COS(RADIANS(W665))))</f>
        <v>#DIV/0!</v>
      </c>
      <c r="X668" s="3" t="e">
        <f>IF(DEGREES(ACOS(SIN(RADIANS(G668))*SIN(RADIANS(E675))+COS(RADIANS(G668))*COS(RADIANS(E675))*COS(RADIANS(X665))))&gt;90,0,$F$4*$F$5/E674^2*(SIN(RADIANS(G668))*SIN(RADIANS(E675))+COS(RADIANS(G668))*COS(RADIANS(E675))*COS(RADIANS(X665))))</f>
        <v>#DIV/0!</v>
      </c>
      <c r="Y668" s="3" t="e">
        <f>IF(DEGREES(ACOS(SIN(RADIANS(G668))*SIN(RADIANS(E675))+COS(RADIANS(G668))*COS(RADIANS(E675))*COS(RADIANS(Y665))))&gt;90,0,$F$4*$F$5/E674^2*(SIN(RADIANS(G668))*SIN(RADIANS(E675))+COS(RADIANS(G668))*COS(RADIANS(E675))*COS(RADIANS(Y665))))</f>
        <v>#DIV/0!</v>
      </c>
      <c r="Z668" s="3" t="e">
        <f>IF(DEGREES(ACOS(SIN(RADIANS(G668))*SIN(RADIANS(E675))+COS(RADIANS(G668))*COS(RADIANS(E675))*COS(RADIANS(Z665))))&gt;90,0,$F$4*$F$5/E674^2*(SIN(RADIANS(G668))*SIN(RADIANS(E675))+COS(RADIANS(G668))*COS(RADIANS(E675))*COS(RADIANS(Z665))))</f>
        <v>#DIV/0!</v>
      </c>
      <c r="AA668" s="3" t="e">
        <f>IF(DEGREES(ACOS(SIN(RADIANS(G668))*SIN(RADIANS(E675))+COS(RADIANS(G668))*COS(RADIANS(E675))*COS(RADIANS(AA665))))&gt;90,0,$F$4*$F$5/E674^2*(SIN(RADIANS(G668))*SIN(RADIANS(E675))+COS(RADIANS(G668))*COS(RADIANS(E675))*COS(RADIANS(AA665))))</f>
        <v>#DIV/0!</v>
      </c>
      <c r="AB668" s="3" t="e">
        <f>IF(DEGREES(ACOS(SIN(RADIANS(G668))*SIN(RADIANS(E675))+COS(RADIANS(G668))*COS(RADIANS(E675))*COS(RADIANS(AB665))))&gt;90,0,$F$4*$F$5/E674^2*(SIN(RADIANS(G668))*SIN(RADIANS(E675))+COS(RADIANS(G668))*COS(RADIANS(E675))*COS(RADIANS(AB665))))</f>
        <v>#DIV/0!</v>
      </c>
      <c r="AC668" s="3" t="e">
        <f>IF(DEGREES(ACOS(SIN(RADIANS(G668))*SIN(RADIANS(E675))+COS(RADIANS(G668))*COS(RADIANS(E675))*COS(RADIANS(AC665))))&gt;90,0,$F$4*$F$5/E674^2*(SIN(RADIANS(G668))*SIN(RADIANS(E675))+COS(RADIANS(G668))*COS(RADIANS(E675))*COS(RADIANS(AC665))))</f>
        <v>#DIV/0!</v>
      </c>
      <c r="AD668" s="3" t="e">
        <f>IF(DEGREES(ACOS(SIN(RADIANS(G668))*SIN(RADIANS(E675))+COS(RADIANS(G668))*COS(RADIANS(E675))*COS(RADIANS(AD665))))&gt;90,0,$F$4*$F$5/E674^2*(SIN(RADIANS(G668))*SIN(RADIANS(E675))+COS(RADIANS(G668))*COS(RADIANS(E675))*COS(RADIANS(AD665))))</f>
        <v>#DIV/0!</v>
      </c>
      <c r="AE668" s="3" t="e">
        <f>IF(DEGREES(ACOS(SIN(RADIANS(G668))*SIN(RADIANS(E675))+COS(RADIANS(G668))*COS(RADIANS(E675))*COS(RADIANS(AE665))))&gt;90,0,$F$4*$F$5/E674^2*(SIN(RADIANS(G668))*SIN(RADIANS(E675))+COS(RADIANS(G668))*COS(RADIANS(E675))*COS(RADIANS(AE665))))</f>
        <v>#DIV/0!</v>
      </c>
      <c r="AF668" s="3" t="e">
        <f>IF(DEGREES(ACOS(SIN(RADIANS(G668))*SIN(RADIANS(E675))+COS(RADIANS(G668))*COS(RADIANS(E675))*COS(RADIANS(AF665))))&gt;90,0,$F$4*$F$5/E674^2*(SIN(RADIANS(G668))*SIN(RADIANS(E675))+COS(RADIANS(G668))*COS(RADIANS(E675))*COS(RADIANS(AF665))))</f>
        <v>#DIV/0!</v>
      </c>
      <c r="AG668" s="3" t="e">
        <f>IF(DEGREES(ACOS(SIN(RADIANS(G668))*SIN(RADIANS(E675))+COS(RADIANS(G668))*COS(RADIANS(E675))*COS(RADIANS(AG665))))&gt;90,0,$F$4*$F$5/E674^2*(SIN(RADIANS(G668))*SIN(RADIANS(E675))+COS(RADIANS(G668))*COS(RADIANS(E675))*COS(RADIANS(AG665))))</f>
        <v>#DIV/0!</v>
      </c>
      <c r="AH668" s="3" t="e">
        <f>IF(DEGREES(ACOS(SIN(RADIANS(G668))*SIN(RADIANS(E675))+COS(RADIANS(G668))*COS(RADIANS(E675))*COS(RADIANS(AH665))))&gt;90,0,$F$4*$F$5/E674^2*(SIN(RADIANS(G668))*SIN(RADIANS(E675))+COS(RADIANS(G668))*COS(RADIANS(E675))*COS(RADIANS(AH665))))</f>
        <v>#DIV/0!</v>
      </c>
      <c r="AI668" s="3" t="e">
        <f>IF(DEGREES(ACOS(SIN(RADIANS(G668))*SIN(RADIANS(E675))+COS(RADIANS(G668))*COS(RADIANS(E675))*COS(RADIANS(AI665))))&gt;90,0,$F$4*$F$5/E674^2*(SIN(RADIANS(G668))*SIN(RADIANS(E675))+COS(RADIANS(G668))*COS(RADIANS(E675))*COS(RADIANS(AI665))))</f>
        <v>#DIV/0!</v>
      </c>
      <c r="AJ668" s="3" t="e">
        <f>IF(DEGREES(ACOS(SIN(RADIANS(G668))*SIN(RADIANS(E675))+COS(RADIANS(G668))*COS(RADIANS(E675))*COS(RADIANS(AJ665))))&gt;90,0,$F$4*$F$5/E674^2*(SIN(RADIANS(G668))*SIN(RADIANS(E675))+COS(RADIANS(G668))*COS(RADIANS(E675))*COS(RADIANS(AJ665))))</f>
        <v>#DIV/0!</v>
      </c>
      <c r="AK668" s="3">
        <f>IF(DEGREES(ACOS(SIN(RADIANS(G668))*SIN(RADIANS(E675))+COS(RADIANS(G668))*COS(RADIANS(E675))*COS(RADIANS(AK665))))&gt;90,0,$F$4*$F$5/E674^2*(SIN(RADIANS(G668))*SIN(RADIANS(E675))+COS(RADIANS(G668))*COS(RADIANS(E675))*COS(RADIANS(AK665))))</f>
        <v>0</v>
      </c>
      <c r="AL668" s="3">
        <f>IF(DEGREES(ACOS(SIN(RADIANS(G668))*SIN(RADIANS(E675))+COS(RADIANS(G668))*COS(RADIANS(E675))*COS(RADIANS(AL665))))&gt;90,0,$F$4*$F$5/E674^2*(SIN(RADIANS(G668))*SIN(RADIANS(E675))+COS(RADIANS(G668))*COS(RADIANS(E675))*COS(RADIANS(AL665))))</f>
        <v>0</v>
      </c>
      <c r="AM668" s="3">
        <f>IF(DEGREES(ACOS(SIN(RADIANS(G668))*SIN(RADIANS(E675))+COS(RADIANS(G668))*COS(RADIANS(E675))*COS(RADIANS(AM665))))&gt;90,0,$F$4*$F$5/E674^2*(SIN(RADIANS(G668))*SIN(RADIANS(E675))+COS(RADIANS(G668))*COS(RADIANS(E675))*COS(RADIANS(AM665))))</f>
        <v>0</v>
      </c>
      <c r="AN668" s="3">
        <f>IF(DEGREES(ACOS(SIN(RADIANS(G668))*SIN(RADIANS(E675))+COS(RADIANS(G668))*COS(RADIANS(E675))*COS(RADIANS(AN665))))&gt;90,0,$F$4*$F$5/E674^2*(SIN(RADIANS(G668))*SIN(RADIANS(E675))+COS(RADIANS(G668))*COS(RADIANS(E675))*COS(RADIANS(AN665))))</f>
        <v>0</v>
      </c>
      <c r="AO668" s="3">
        <f>IF(DEGREES(ACOS(SIN(RADIANS(G668))*SIN(RADIANS(E675))+COS(RADIANS(G668))*COS(RADIANS(E675))*COS(RADIANS(AO665))))&gt;90,0,$F$4*$F$5/E674^2*(SIN(RADIANS(G668))*SIN(RADIANS(E675))+COS(RADIANS(G668))*COS(RADIANS(E675))*COS(RADIANS(AO665))))</f>
        <v>0</v>
      </c>
      <c r="AP668" s="3">
        <f>IF(DEGREES(ACOS(SIN(RADIANS(G668))*SIN(RADIANS(E675))+COS(RADIANS(G668))*COS(RADIANS(E675))*COS(RADIANS(AP665))))&gt;90,0,$F$4*$F$5/E674^2*(SIN(RADIANS(G668))*SIN(RADIANS(E675))+COS(RADIANS(G668))*COS(RADIANS(E675))*COS(RADIANS(AP665))))</f>
        <v>0</v>
      </c>
      <c r="AQ668" s="3">
        <f>IF(DEGREES(ACOS(SIN(RADIANS(G668))*SIN(RADIANS(E675))+COS(RADIANS(G668))*COS(RADIANS(E675))*COS(RADIANS(AQ665))))&gt;90,0,$F$4*$F$5/E674^2*(SIN(RADIANS(G668))*SIN(RADIANS(E675))+COS(RADIANS(G668))*COS(RADIANS(E675))*COS(RADIANS(AQ665))))</f>
        <v>0</v>
      </c>
      <c r="AR668" s="3">
        <f>IF(DEGREES(ACOS(SIN(RADIANS(G668))*SIN(RADIANS(E675))+COS(RADIANS(G668))*COS(RADIANS(E675))*COS(RADIANS(AR665))))&gt;90,0,$F$4*$F$5/E674^2*(SIN(RADIANS(G668))*SIN(RADIANS(E675))+COS(RADIANS(G668))*COS(RADIANS(E675))*COS(RADIANS(AR665))))</f>
        <v>0</v>
      </c>
    </row>
    <row r="669" spans="2:44" ht="15.75" customHeight="1" x14ac:dyDescent="0.2">
      <c r="B669" s="20" t="s">
        <v>784</v>
      </c>
      <c r="E669" s="3">
        <f>IF(E668-$F$13&lt;0,E668-$F$13+360,IF(E668-$F$13&gt;360,E668-$F$13-360,E668-$F$13))</f>
        <v>0</v>
      </c>
      <c r="G669" s="3">
        <v>70</v>
      </c>
      <c r="I669" s="3">
        <f>IF(DEGREES(ACOS(SIN(RADIANS(G669))*SIN(RADIANS(E675))+COS(RADIANS(G669))*COS(RADIANS(E675))*COS(RADIANS(I665))))&gt;90,0,$F$4*$F$5/E674^2*(SIN(RADIANS(G669))*SIN(RADIANS(E675))+COS(RADIANS(G669))*COS(RADIANS(E675))*COS(RADIANS(I665))))</f>
        <v>0</v>
      </c>
      <c r="J669" s="3">
        <f>IF(DEGREES(ACOS(SIN(RADIANS(G669))*SIN(RADIANS(E675))+COS(RADIANS(G669))*COS(RADIANS(E675))*COS(RADIANS(J665))))&gt;90,0,$F$4*$F$5/E674^2*(SIN(RADIANS(G669))*SIN(RADIANS(E675))+COS(RADIANS(G669))*COS(RADIANS(E675))*COS(RADIANS(J665))))</f>
        <v>0</v>
      </c>
      <c r="K669" s="3">
        <f>IF(DEGREES(ACOS(SIN(RADIANS(G669))*SIN(RADIANS(E675))+COS(RADIANS(G669))*COS(RADIANS(E675))*COS(RADIANS(K665))))&gt;90,0,$F$4*$F$5/E674^2*(SIN(RADIANS(G669))*SIN(RADIANS(E675))+COS(RADIANS(G669))*COS(RADIANS(E675))*COS(RADIANS(K665))))</f>
        <v>0</v>
      </c>
      <c r="L669" s="3">
        <f>IF(DEGREES(ACOS(SIN(RADIANS(G669))*SIN(RADIANS(E675))+COS(RADIANS(G669))*COS(RADIANS(E675))*COS(RADIANS(L665))))&gt;90,0,$F$4*$F$5/E674^2*(SIN(RADIANS(G669))*SIN(RADIANS(E675))+COS(RADIANS(G669))*COS(RADIANS(E675))*COS(RADIANS(L665))))</f>
        <v>0</v>
      </c>
      <c r="M669" s="3">
        <f>IF(DEGREES(ACOS(SIN(RADIANS(G669))*SIN(RADIANS(E675))+COS(RADIANS(G669))*COS(RADIANS(E675))*COS(RADIANS(M665))))&gt;90,0,$F$4*$F$5/E674^2*(SIN(RADIANS(G669))*SIN(RADIANS(E675))+COS(RADIANS(G669))*COS(RADIANS(E675))*COS(RADIANS(M665))))</f>
        <v>0</v>
      </c>
      <c r="N669" s="3">
        <f>IF(DEGREES(ACOS(SIN(RADIANS(G669))*SIN(RADIANS(E675))+COS(RADIANS(G669))*COS(RADIANS(E675))*COS(RADIANS(N665))))&gt;90,0,$F$4*$F$5/E674^2*(SIN(RADIANS(G669))*SIN(RADIANS(E675))+COS(RADIANS(G669))*COS(RADIANS(E675))*COS(RADIANS(N665))))</f>
        <v>0</v>
      </c>
      <c r="O669" s="3">
        <f>IF(DEGREES(ACOS(SIN(RADIANS(G669))*SIN(RADIANS(E675))+COS(RADIANS(G669))*COS(RADIANS(E675))*COS(RADIANS(O665))))&gt;90,0,$F$4*$F$5/E674^2*(SIN(RADIANS(G669))*SIN(RADIANS(E675))+COS(RADIANS(G669))*COS(RADIANS(E675))*COS(RADIANS(O665))))</f>
        <v>0</v>
      </c>
      <c r="P669" s="3">
        <f>IF(DEGREES(ACOS(SIN(RADIANS(G669))*SIN(RADIANS(E675))+COS(RADIANS(G669))*COS(RADIANS(E675))*COS(RADIANS(P665))))&gt;90,0,$F$4*$F$5/E674^2*(SIN(RADIANS(G669))*SIN(RADIANS(E675))+COS(RADIANS(G669))*COS(RADIANS(E675))*COS(RADIANS(P665))))</f>
        <v>0</v>
      </c>
      <c r="Q669" s="3">
        <f>IF(DEGREES(ACOS(SIN(RADIANS(G669))*SIN(RADIANS(E675))+COS(RADIANS(G669))*COS(RADIANS(E675))*COS(RADIANS(Q665))))&gt;90,0,$F$4*$F$5/E674^2*(SIN(RADIANS(G669))*SIN(RADIANS(E675))+COS(RADIANS(G669))*COS(RADIANS(E675))*COS(RADIANS(Q665))))</f>
        <v>0</v>
      </c>
      <c r="R669" s="3" t="e">
        <f>IF(DEGREES(ACOS(SIN(RADIANS(G669))*SIN(RADIANS(E675))+COS(RADIANS(G669))*COS(RADIANS(E675))*COS(RADIANS(R665))))&gt;90,0,$F$4*$F$5/E674^2*(SIN(RADIANS(G669))*SIN(RADIANS(E675))+COS(RADIANS(G669))*COS(RADIANS(E675))*COS(RADIANS(R665))))</f>
        <v>#DIV/0!</v>
      </c>
      <c r="S669" s="3" t="e">
        <f>IF(DEGREES(ACOS(SIN(RADIANS(G669))*SIN(RADIANS(E675))+COS(RADIANS(G669))*COS(RADIANS(E675))*COS(RADIANS(S665))))&gt;90,0,$F$4*$F$5/E674^2*(SIN(RADIANS(G669))*SIN(RADIANS(E675))+COS(RADIANS(G669))*COS(RADIANS(E675))*COS(RADIANS(S665))))</f>
        <v>#DIV/0!</v>
      </c>
      <c r="T669" s="3" t="e">
        <f>IF(DEGREES(ACOS(SIN(RADIANS(G669))*SIN(RADIANS(E675))+COS(RADIANS(G669))*COS(RADIANS(E675))*COS(RADIANS(T665))))&gt;90,0,$F$4*$F$5/E674^2*(SIN(RADIANS(G669))*SIN(RADIANS(E675))+COS(RADIANS(G669))*COS(RADIANS(E675))*COS(RADIANS(T665))))</f>
        <v>#DIV/0!</v>
      </c>
      <c r="U669" s="3" t="e">
        <f>IF(DEGREES(ACOS(SIN(RADIANS(G669))*SIN(RADIANS(E675))+COS(RADIANS(G669))*COS(RADIANS(E675))*COS(RADIANS(U665))))&gt;90,0,$F$4*$F$5/E674^2*(SIN(RADIANS(G669))*SIN(RADIANS(E675))+COS(RADIANS(G669))*COS(RADIANS(E675))*COS(RADIANS(U665))))</f>
        <v>#DIV/0!</v>
      </c>
      <c r="V669" s="3" t="e">
        <f>IF(DEGREES(ACOS(SIN(RADIANS(G669))*SIN(RADIANS(E675))+COS(RADIANS(G669))*COS(RADIANS(E675))*COS(RADIANS(V665))))&gt;90,0,$F$4*$F$5/E674^2*(SIN(RADIANS(G669))*SIN(RADIANS(E675))+COS(RADIANS(G669))*COS(RADIANS(E675))*COS(RADIANS(V665))))</f>
        <v>#DIV/0!</v>
      </c>
      <c r="W669" s="3" t="e">
        <f>IF(DEGREES(ACOS(SIN(RADIANS(G669))*SIN(RADIANS(E675))+COS(RADIANS(G669))*COS(RADIANS(E675))*COS(RADIANS(W665))))&gt;90,0,$F$4*$F$5/E674^2*(SIN(RADIANS(G669))*SIN(RADIANS(E675))+COS(RADIANS(G669))*COS(RADIANS(E675))*COS(RADIANS(W665))))</f>
        <v>#DIV/0!</v>
      </c>
      <c r="X669" s="3" t="e">
        <f>IF(DEGREES(ACOS(SIN(RADIANS(G669))*SIN(RADIANS(E675))+COS(RADIANS(G669))*COS(RADIANS(E675))*COS(RADIANS(X665))))&gt;90,0,$F$4*$F$5/E674^2*(SIN(RADIANS(G669))*SIN(RADIANS(E675))+COS(RADIANS(G669))*COS(RADIANS(E675))*COS(RADIANS(X665))))</f>
        <v>#DIV/0!</v>
      </c>
      <c r="Y669" s="3" t="e">
        <f>IF(DEGREES(ACOS(SIN(RADIANS(G669))*SIN(RADIANS(E675))+COS(RADIANS(G669))*COS(RADIANS(E675))*COS(RADIANS(Y665))))&gt;90,0,$F$4*$F$5/E674^2*(SIN(RADIANS(G669))*SIN(RADIANS(E675))+COS(RADIANS(G669))*COS(RADIANS(E675))*COS(RADIANS(Y665))))</f>
        <v>#DIV/0!</v>
      </c>
      <c r="Z669" s="3" t="e">
        <f>IF(DEGREES(ACOS(SIN(RADIANS(G669))*SIN(RADIANS(E675))+COS(RADIANS(G669))*COS(RADIANS(E675))*COS(RADIANS(Z665))))&gt;90,0,$F$4*$F$5/E674^2*(SIN(RADIANS(G669))*SIN(RADIANS(E675))+COS(RADIANS(G669))*COS(RADIANS(E675))*COS(RADIANS(Z665))))</f>
        <v>#DIV/0!</v>
      </c>
      <c r="AA669" s="3" t="e">
        <f>IF(DEGREES(ACOS(SIN(RADIANS(G669))*SIN(RADIANS(E675))+COS(RADIANS(G669))*COS(RADIANS(E675))*COS(RADIANS(AA665))))&gt;90,0,$F$4*$F$5/E674^2*(SIN(RADIANS(G669))*SIN(RADIANS(E675))+COS(RADIANS(G669))*COS(RADIANS(E675))*COS(RADIANS(AA665))))</f>
        <v>#DIV/0!</v>
      </c>
      <c r="AB669" s="3" t="e">
        <f>IF(DEGREES(ACOS(SIN(RADIANS(G669))*SIN(RADIANS(E675))+COS(RADIANS(G669))*COS(RADIANS(E675))*COS(RADIANS(AB665))))&gt;90,0,$F$4*$F$5/E674^2*(SIN(RADIANS(G669))*SIN(RADIANS(E675))+COS(RADIANS(G669))*COS(RADIANS(E675))*COS(RADIANS(AB665))))</f>
        <v>#DIV/0!</v>
      </c>
      <c r="AC669" s="3" t="e">
        <f>IF(DEGREES(ACOS(SIN(RADIANS(G669))*SIN(RADIANS(E675))+COS(RADIANS(G669))*COS(RADIANS(E675))*COS(RADIANS(AC665))))&gt;90,0,$F$4*$F$5/E674^2*(SIN(RADIANS(G669))*SIN(RADIANS(E675))+COS(RADIANS(G669))*COS(RADIANS(E675))*COS(RADIANS(AC665))))</f>
        <v>#DIV/0!</v>
      </c>
      <c r="AD669" s="3" t="e">
        <f>IF(DEGREES(ACOS(SIN(RADIANS(G669))*SIN(RADIANS(E675))+COS(RADIANS(G669))*COS(RADIANS(E675))*COS(RADIANS(AD665))))&gt;90,0,$F$4*$F$5/E674^2*(SIN(RADIANS(G669))*SIN(RADIANS(E675))+COS(RADIANS(G669))*COS(RADIANS(E675))*COS(RADIANS(AD665))))</f>
        <v>#DIV/0!</v>
      </c>
      <c r="AE669" s="3" t="e">
        <f>IF(DEGREES(ACOS(SIN(RADIANS(G669))*SIN(RADIANS(E675))+COS(RADIANS(G669))*COS(RADIANS(E675))*COS(RADIANS(AE665))))&gt;90,0,$F$4*$F$5/E674^2*(SIN(RADIANS(G669))*SIN(RADIANS(E675))+COS(RADIANS(G669))*COS(RADIANS(E675))*COS(RADIANS(AE665))))</f>
        <v>#DIV/0!</v>
      </c>
      <c r="AF669" s="3" t="e">
        <f>IF(DEGREES(ACOS(SIN(RADIANS(G669))*SIN(RADIANS(E675))+COS(RADIANS(G669))*COS(RADIANS(E675))*COS(RADIANS(AF665))))&gt;90,0,$F$4*$F$5/E674^2*(SIN(RADIANS(G669))*SIN(RADIANS(E675))+COS(RADIANS(G669))*COS(RADIANS(E675))*COS(RADIANS(AF665))))</f>
        <v>#DIV/0!</v>
      </c>
      <c r="AG669" s="3" t="e">
        <f>IF(DEGREES(ACOS(SIN(RADIANS(G669))*SIN(RADIANS(E675))+COS(RADIANS(G669))*COS(RADIANS(E675))*COS(RADIANS(AG665))))&gt;90,0,$F$4*$F$5/E674^2*(SIN(RADIANS(G669))*SIN(RADIANS(E675))+COS(RADIANS(G669))*COS(RADIANS(E675))*COS(RADIANS(AG665))))</f>
        <v>#DIV/0!</v>
      </c>
      <c r="AH669" s="3" t="e">
        <f>IF(DEGREES(ACOS(SIN(RADIANS(G669))*SIN(RADIANS(E675))+COS(RADIANS(G669))*COS(RADIANS(E675))*COS(RADIANS(AH665))))&gt;90,0,$F$4*$F$5/E674^2*(SIN(RADIANS(G669))*SIN(RADIANS(E675))+COS(RADIANS(G669))*COS(RADIANS(E675))*COS(RADIANS(AH665))))</f>
        <v>#DIV/0!</v>
      </c>
      <c r="AI669" s="3" t="e">
        <f>IF(DEGREES(ACOS(SIN(RADIANS(G669))*SIN(RADIANS(E675))+COS(RADIANS(G669))*COS(RADIANS(E675))*COS(RADIANS(AI665))))&gt;90,0,$F$4*$F$5/E674^2*(SIN(RADIANS(G669))*SIN(RADIANS(E675))+COS(RADIANS(G669))*COS(RADIANS(E675))*COS(RADIANS(AI665))))</f>
        <v>#DIV/0!</v>
      </c>
      <c r="AJ669" s="3" t="e">
        <f>IF(DEGREES(ACOS(SIN(RADIANS(G669))*SIN(RADIANS(E675))+COS(RADIANS(G669))*COS(RADIANS(E675))*COS(RADIANS(AJ665))))&gt;90,0,$F$4*$F$5/E674^2*(SIN(RADIANS(G669))*SIN(RADIANS(E675))+COS(RADIANS(G669))*COS(RADIANS(E675))*COS(RADIANS(AJ665))))</f>
        <v>#DIV/0!</v>
      </c>
      <c r="AK669" s="3">
        <f>IF(DEGREES(ACOS(SIN(RADIANS(G669))*SIN(RADIANS(E675))+COS(RADIANS(G669))*COS(RADIANS(E675))*COS(RADIANS(AK665))))&gt;90,0,$F$4*$F$5/E674^2*(SIN(RADIANS(G669))*SIN(RADIANS(E675))+COS(RADIANS(G669))*COS(RADIANS(E675))*COS(RADIANS(AK665))))</f>
        <v>0</v>
      </c>
      <c r="AL669" s="3">
        <f>IF(DEGREES(ACOS(SIN(RADIANS(G669))*SIN(RADIANS(E675))+COS(RADIANS(G669))*COS(RADIANS(E675))*COS(RADIANS(AL665))))&gt;90,0,$F$4*$F$5/E674^2*(SIN(RADIANS(G669))*SIN(RADIANS(E675))+COS(RADIANS(G669))*COS(RADIANS(E675))*COS(RADIANS(AL665))))</f>
        <v>0</v>
      </c>
      <c r="AM669" s="3">
        <f>IF(DEGREES(ACOS(SIN(RADIANS(G669))*SIN(RADIANS(E675))+COS(RADIANS(G669))*COS(RADIANS(E675))*COS(RADIANS(AM665))))&gt;90,0,$F$4*$F$5/E674^2*(SIN(RADIANS(G669))*SIN(RADIANS(E675))+COS(RADIANS(G669))*COS(RADIANS(E675))*COS(RADIANS(AM665))))</f>
        <v>0</v>
      </c>
      <c r="AN669" s="3">
        <f>IF(DEGREES(ACOS(SIN(RADIANS(G669))*SIN(RADIANS(E675))+COS(RADIANS(G669))*COS(RADIANS(E675))*COS(RADIANS(AN665))))&gt;90,0,$F$4*$F$5/E674^2*(SIN(RADIANS(G669))*SIN(RADIANS(E675))+COS(RADIANS(G669))*COS(RADIANS(E675))*COS(RADIANS(AN665))))</f>
        <v>0</v>
      </c>
      <c r="AO669" s="3">
        <f>IF(DEGREES(ACOS(SIN(RADIANS(G669))*SIN(RADIANS(E675))+COS(RADIANS(G669))*COS(RADIANS(E675))*COS(RADIANS(AO665))))&gt;90,0,$F$4*$F$5/E674^2*(SIN(RADIANS(G669))*SIN(RADIANS(E675))+COS(RADIANS(G669))*COS(RADIANS(E675))*COS(RADIANS(AO665))))</f>
        <v>0</v>
      </c>
      <c r="AP669" s="3">
        <f>IF(DEGREES(ACOS(SIN(RADIANS(G669))*SIN(RADIANS(E675))+COS(RADIANS(G669))*COS(RADIANS(E675))*COS(RADIANS(AP665))))&gt;90,0,$F$4*$F$5/E674^2*(SIN(RADIANS(G669))*SIN(RADIANS(E675))+COS(RADIANS(G669))*COS(RADIANS(E675))*COS(RADIANS(AP665))))</f>
        <v>0</v>
      </c>
      <c r="AQ669" s="3">
        <f>IF(DEGREES(ACOS(SIN(RADIANS(G669))*SIN(RADIANS(E675))+COS(RADIANS(G669))*COS(RADIANS(E675))*COS(RADIANS(AQ665))))&gt;90,0,$F$4*$F$5/E674^2*(SIN(RADIANS(G669))*SIN(RADIANS(E675))+COS(RADIANS(G669))*COS(RADIANS(E675))*COS(RADIANS(AQ665))))</f>
        <v>0</v>
      </c>
      <c r="AR669" s="3">
        <f>IF(DEGREES(ACOS(SIN(RADIANS(G669))*SIN(RADIANS(E675))+COS(RADIANS(G669))*COS(RADIANS(E675))*COS(RADIANS(AR665))))&gt;90,0,$F$4*$F$5/E674^2*(SIN(RADIANS(G669))*SIN(RADIANS(E675))+COS(RADIANS(G669))*COS(RADIANS(E675))*COS(RADIANS(AR665))))</f>
        <v>0</v>
      </c>
    </row>
    <row r="670" spans="2:44" ht="15.75" customHeight="1" x14ac:dyDescent="0.2">
      <c r="B670" s="20" t="s">
        <v>729</v>
      </c>
      <c r="E670" s="3">
        <f>IF(E667&lt;360,E667/360,(E667-360)/360)</f>
        <v>0.75</v>
      </c>
      <c r="G670" s="3">
        <v>60</v>
      </c>
      <c r="I670" s="3">
        <f>IF(DEGREES(ACOS(SIN(RADIANS(G670))*SIN(RADIANS(E675))+COS(RADIANS(G670))*COS(RADIANS(E675))*COS(RADIANS(I665))))&gt;90,0,$F$4*$F$5/E674^2*(SIN(RADIANS(G670))*SIN(RADIANS(E675))+COS(RADIANS(G670))*COS(RADIANS(E675))*COS(RADIANS(I665))))</f>
        <v>0</v>
      </c>
      <c r="J670" s="3">
        <f>IF(DEGREES(ACOS(SIN(RADIANS(G670))*SIN(RADIANS(E675))+COS(RADIANS(G670))*COS(RADIANS(E675))*COS(RADIANS(J665))))&gt;90,0,$F$4*$F$5/E674^2*(SIN(RADIANS(G670))*SIN(RADIANS(E675))+COS(RADIANS(G670))*COS(RADIANS(E675))*COS(RADIANS(J665))))</f>
        <v>0</v>
      </c>
      <c r="K670" s="3">
        <f>IF(DEGREES(ACOS(SIN(RADIANS(G670))*SIN(RADIANS(E675))+COS(RADIANS(G670))*COS(RADIANS(E675))*COS(RADIANS(K665))))&gt;90,0,$F$4*$F$5/E674^2*(SIN(RADIANS(G670))*SIN(RADIANS(E675))+COS(RADIANS(G670))*COS(RADIANS(E675))*COS(RADIANS(K665))))</f>
        <v>0</v>
      </c>
      <c r="L670" s="3">
        <f>IF(DEGREES(ACOS(SIN(RADIANS(G670))*SIN(RADIANS(E675))+COS(RADIANS(G670))*COS(RADIANS(E675))*COS(RADIANS(L665))))&gt;90,0,$F$4*$F$5/E674^2*(SIN(RADIANS(G670))*SIN(RADIANS(E675))+COS(RADIANS(G670))*COS(RADIANS(E675))*COS(RADIANS(L665))))</f>
        <v>0</v>
      </c>
      <c r="M670" s="3">
        <f>IF(DEGREES(ACOS(SIN(RADIANS(G670))*SIN(RADIANS(E675))+COS(RADIANS(G670))*COS(RADIANS(E675))*COS(RADIANS(M665))))&gt;90,0,$F$4*$F$5/E674^2*(SIN(RADIANS(G670))*SIN(RADIANS(E675))+COS(RADIANS(G670))*COS(RADIANS(E675))*COS(RADIANS(M665))))</f>
        <v>0</v>
      </c>
      <c r="N670" s="3">
        <f>IF(DEGREES(ACOS(SIN(RADIANS(G670))*SIN(RADIANS(E675))+COS(RADIANS(G670))*COS(RADIANS(E675))*COS(RADIANS(N665))))&gt;90,0,$F$4*$F$5/E674^2*(SIN(RADIANS(G670))*SIN(RADIANS(E675))+COS(RADIANS(G670))*COS(RADIANS(E675))*COS(RADIANS(N665))))</f>
        <v>0</v>
      </c>
      <c r="O670" s="3">
        <f>IF(DEGREES(ACOS(SIN(RADIANS(G670))*SIN(RADIANS(E675))+COS(RADIANS(G670))*COS(RADIANS(E675))*COS(RADIANS(O665))))&gt;90,0,$F$4*$F$5/E674^2*(SIN(RADIANS(G670))*SIN(RADIANS(E675))+COS(RADIANS(G670))*COS(RADIANS(E675))*COS(RADIANS(O665))))</f>
        <v>0</v>
      </c>
      <c r="P670" s="3">
        <f>IF(DEGREES(ACOS(SIN(RADIANS(G670))*SIN(RADIANS(E675))+COS(RADIANS(G670))*COS(RADIANS(E675))*COS(RADIANS(P665))))&gt;90,0,$F$4*$F$5/E674^2*(SIN(RADIANS(G670))*SIN(RADIANS(E675))+COS(RADIANS(G670))*COS(RADIANS(E675))*COS(RADIANS(P665))))</f>
        <v>0</v>
      </c>
      <c r="Q670" s="3">
        <f>IF(DEGREES(ACOS(SIN(RADIANS(G670))*SIN(RADIANS(E675))+COS(RADIANS(G670))*COS(RADIANS(E675))*COS(RADIANS(Q665))))&gt;90,0,$F$4*$F$5/E674^2*(SIN(RADIANS(G670))*SIN(RADIANS(E675))+COS(RADIANS(G670))*COS(RADIANS(E675))*COS(RADIANS(Q665))))</f>
        <v>0</v>
      </c>
      <c r="R670" s="3" t="e">
        <f>IF(DEGREES(ACOS(SIN(RADIANS(G670))*SIN(RADIANS(E675))+COS(RADIANS(G670))*COS(RADIANS(E675))*COS(RADIANS(R665))))&gt;90,0,$F$4*$F$5/E674^2*(SIN(RADIANS(G670))*SIN(RADIANS(E675))+COS(RADIANS(G670))*COS(RADIANS(E675))*COS(RADIANS(R665))))</f>
        <v>#DIV/0!</v>
      </c>
      <c r="S670" s="3" t="e">
        <f>IF(DEGREES(ACOS(SIN(RADIANS(G670))*SIN(RADIANS(E675))+COS(RADIANS(G670))*COS(RADIANS(E675))*COS(RADIANS(S665))))&gt;90,0,$F$4*$F$5/E674^2*(SIN(RADIANS(G670))*SIN(RADIANS(E675))+COS(RADIANS(G670))*COS(RADIANS(E675))*COS(RADIANS(S665))))</f>
        <v>#DIV/0!</v>
      </c>
      <c r="T670" s="3" t="e">
        <f>IF(DEGREES(ACOS(SIN(RADIANS(G670))*SIN(RADIANS(E675))+COS(RADIANS(G670))*COS(RADIANS(E675))*COS(RADIANS(T665))))&gt;90,0,$F$4*$F$5/E674^2*(SIN(RADIANS(G670))*SIN(RADIANS(E675))+COS(RADIANS(G670))*COS(RADIANS(E675))*COS(RADIANS(T665))))</f>
        <v>#DIV/0!</v>
      </c>
      <c r="U670" s="3" t="e">
        <f>IF(DEGREES(ACOS(SIN(RADIANS(G670))*SIN(RADIANS(E675))+COS(RADIANS(G670))*COS(RADIANS(E675))*COS(RADIANS(U665))))&gt;90,0,$F$4*$F$5/E674^2*(SIN(RADIANS(G670))*SIN(RADIANS(E675))+COS(RADIANS(G670))*COS(RADIANS(E675))*COS(RADIANS(U665))))</f>
        <v>#DIV/0!</v>
      </c>
      <c r="V670" s="3" t="e">
        <f>IF(DEGREES(ACOS(SIN(RADIANS(G670))*SIN(RADIANS(E675))+COS(RADIANS(G670))*COS(RADIANS(E675))*COS(RADIANS(V665))))&gt;90,0,$F$4*$F$5/E674^2*(SIN(RADIANS(G670))*SIN(RADIANS(E675))+COS(RADIANS(G670))*COS(RADIANS(E675))*COS(RADIANS(V665))))</f>
        <v>#DIV/0!</v>
      </c>
      <c r="W670" s="3" t="e">
        <f>IF(DEGREES(ACOS(SIN(RADIANS(G670))*SIN(RADIANS(E675))+COS(RADIANS(G670))*COS(RADIANS(E675))*COS(RADIANS(W665))))&gt;90,0,$F$4*$F$5/E674^2*(SIN(RADIANS(G670))*SIN(RADIANS(E675))+COS(RADIANS(G670))*COS(RADIANS(E675))*COS(RADIANS(W665))))</f>
        <v>#DIV/0!</v>
      </c>
      <c r="X670" s="3" t="e">
        <f>IF(DEGREES(ACOS(SIN(RADIANS(G670))*SIN(RADIANS(E675))+COS(RADIANS(G670))*COS(RADIANS(E675))*COS(RADIANS(X665))))&gt;90,0,$F$4*$F$5/E674^2*(SIN(RADIANS(G670))*SIN(RADIANS(E675))+COS(RADIANS(G670))*COS(RADIANS(E675))*COS(RADIANS(X665))))</f>
        <v>#DIV/0!</v>
      </c>
      <c r="Y670" s="3" t="e">
        <f>IF(DEGREES(ACOS(SIN(RADIANS(G670))*SIN(RADIANS(E675))+COS(RADIANS(G670))*COS(RADIANS(E675))*COS(RADIANS(Y665))))&gt;90,0,$F$4*$F$5/E674^2*(SIN(RADIANS(G670))*SIN(RADIANS(E675))+COS(RADIANS(G670))*COS(RADIANS(E675))*COS(RADIANS(Y665))))</f>
        <v>#DIV/0!</v>
      </c>
      <c r="Z670" s="3" t="e">
        <f>IF(DEGREES(ACOS(SIN(RADIANS(G670))*SIN(RADIANS(E675))+COS(RADIANS(G670))*COS(RADIANS(E675))*COS(RADIANS(Z665))))&gt;90,0,$F$4*$F$5/E674^2*(SIN(RADIANS(G670))*SIN(RADIANS(E675))+COS(RADIANS(G670))*COS(RADIANS(E675))*COS(RADIANS(Z665))))</f>
        <v>#DIV/0!</v>
      </c>
      <c r="AA670" s="3" t="e">
        <f>IF(DEGREES(ACOS(SIN(RADIANS(G670))*SIN(RADIANS(E675))+COS(RADIANS(G670))*COS(RADIANS(E675))*COS(RADIANS(AA665))))&gt;90,0,$F$4*$F$5/E674^2*(SIN(RADIANS(G670))*SIN(RADIANS(E675))+COS(RADIANS(G670))*COS(RADIANS(E675))*COS(RADIANS(AA665))))</f>
        <v>#DIV/0!</v>
      </c>
      <c r="AB670" s="3" t="e">
        <f>IF(DEGREES(ACOS(SIN(RADIANS(G670))*SIN(RADIANS(E675))+COS(RADIANS(G670))*COS(RADIANS(E675))*COS(RADIANS(AB665))))&gt;90,0,$F$4*$F$5/E674^2*(SIN(RADIANS(G670))*SIN(RADIANS(E675))+COS(RADIANS(G670))*COS(RADIANS(E675))*COS(RADIANS(AB665))))</f>
        <v>#DIV/0!</v>
      </c>
      <c r="AC670" s="3" t="e">
        <f>IF(DEGREES(ACOS(SIN(RADIANS(G670))*SIN(RADIANS(E675))+COS(RADIANS(G670))*COS(RADIANS(E675))*COS(RADIANS(AC665))))&gt;90,0,$F$4*$F$5/E674^2*(SIN(RADIANS(G670))*SIN(RADIANS(E675))+COS(RADIANS(G670))*COS(RADIANS(E675))*COS(RADIANS(AC665))))</f>
        <v>#DIV/0!</v>
      </c>
      <c r="AD670" s="3" t="e">
        <f>IF(DEGREES(ACOS(SIN(RADIANS(G670))*SIN(RADIANS(E675))+COS(RADIANS(G670))*COS(RADIANS(E675))*COS(RADIANS(AD665))))&gt;90,0,$F$4*$F$5/E674^2*(SIN(RADIANS(G670))*SIN(RADIANS(E675))+COS(RADIANS(G670))*COS(RADIANS(E675))*COS(RADIANS(AD665))))</f>
        <v>#DIV/0!</v>
      </c>
      <c r="AE670" s="3" t="e">
        <f>IF(DEGREES(ACOS(SIN(RADIANS(G670))*SIN(RADIANS(E675))+COS(RADIANS(G670))*COS(RADIANS(E675))*COS(RADIANS(AE665))))&gt;90,0,$F$4*$F$5/E674^2*(SIN(RADIANS(G670))*SIN(RADIANS(E675))+COS(RADIANS(G670))*COS(RADIANS(E675))*COS(RADIANS(AE665))))</f>
        <v>#DIV/0!</v>
      </c>
      <c r="AF670" s="3" t="e">
        <f>IF(DEGREES(ACOS(SIN(RADIANS(G670))*SIN(RADIANS(E675))+COS(RADIANS(G670))*COS(RADIANS(E675))*COS(RADIANS(AF665))))&gt;90,0,$F$4*$F$5/E674^2*(SIN(RADIANS(G670))*SIN(RADIANS(E675))+COS(RADIANS(G670))*COS(RADIANS(E675))*COS(RADIANS(AF665))))</f>
        <v>#DIV/0!</v>
      </c>
      <c r="AG670" s="3" t="e">
        <f>IF(DEGREES(ACOS(SIN(RADIANS(G670))*SIN(RADIANS(E675))+COS(RADIANS(G670))*COS(RADIANS(E675))*COS(RADIANS(AG665))))&gt;90,0,$F$4*$F$5/E674^2*(SIN(RADIANS(G670))*SIN(RADIANS(E675))+COS(RADIANS(G670))*COS(RADIANS(E675))*COS(RADIANS(AG665))))</f>
        <v>#DIV/0!</v>
      </c>
      <c r="AH670" s="3" t="e">
        <f>IF(DEGREES(ACOS(SIN(RADIANS(G670))*SIN(RADIANS(E675))+COS(RADIANS(G670))*COS(RADIANS(E675))*COS(RADIANS(AH665))))&gt;90,0,$F$4*$F$5/E674^2*(SIN(RADIANS(G670))*SIN(RADIANS(E675))+COS(RADIANS(G670))*COS(RADIANS(E675))*COS(RADIANS(AH665))))</f>
        <v>#DIV/0!</v>
      </c>
      <c r="AI670" s="3" t="e">
        <f>IF(DEGREES(ACOS(SIN(RADIANS(G670))*SIN(RADIANS(E675))+COS(RADIANS(G670))*COS(RADIANS(E675))*COS(RADIANS(AI665))))&gt;90,0,$F$4*$F$5/E674^2*(SIN(RADIANS(G670))*SIN(RADIANS(E675))+COS(RADIANS(G670))*COS(RADIANS(E675))*COS(RADIANS(AI665))))</f>
        <v>#DIV/0!</v>
      </c>
      <c r="AJ670" s="3" t="e">
        <f>IF(DEGREES(ACOS(SIN(RADIANS(G670))*SIN(RADIANS(E675))+COS(RADIANS(G670))*COS(RADIANS(E675))*COS(RADIANS(AJ665))))&gt;90,0,$F$4*$F$5/E674^2*(SIN(RADIANS(G670))*SIN(RADIANS(E675))+COS(RADIANS(G670))*COS(RADIANS(E675))*COS(RADIANS(AJ665))))</f>
        <v>#DIV/0!</v>
      </c>
      <c r="AK670" s="3">
        <f>IF(DEGREES(ACOS(SIN(RADIANS(G670))*SIN(RADIANS(E675))+COS(RADIANS(G670))*COS(RADIANS(E675))*COS(RADIANS(AK665))))&gt;90,0,$F$4*$F$5/E674^2*(SIN(RADIANS(G670))*SIN(RADIANS(E675))+COS(RADIANS(G670))*COS(RADIANS(E675))*COS(RADIANS(AK665))))</f>
        <v>0</v>
      </c>
      <c r="AL670" s="3">
        <f>IF(DEGREES(ACOS(SIN(RADIANS(G670))*SIN(RADIANS(E675))+COS(RADIANS(G670))*COS(RADIANS(E675))*COS(RADIANS(AL665))))&gt;90,0,$F$4*$F$5/E674^2*(SIN(RADIANS(G670))*SIN(RADIANS(E675))+COS(RADIANS(G670))*COS(RADIANS(E675))*COS(RADIANS(AL665))))</f>
        <v>0</v>
      </c>
      <c r="AM670" s="3">
        <f>IF(DEGREES(ACOS(SIN(RADIANS(G670))*SIN(RADIANS(E675))+COS(RADIANS(G670))*COS(RADIANS(E675))*COS(RADIANS(AM665))))&gt;90,0,$F$4*$F$5/E674^2*(SIN(RADIANS(G670))*SIN(RADIANS(E675))+COS(RADIANS(G670))*COS(RADIANS(E675))*COS(RADIANS(AM665))))</f>
        <v>0</v>
      </c>
      <c r="AN670" s="3">
        <f>IF(DEGREES(ACOS(SIN(RADIANS(G670))*SIN(RADIANS(E675))+COS(RADIANS(G670))*COS(RADIANS(E675))*COS(RADIANS(AN665))))&gt;90,0,$F$4*$F$5/E674^2*(SIN(RADIANS(G670))*SIN(RADIANS(E675))+COS(RADIANS(G670))*COS(RADIANS(E675))*COS(RADIANS(AN665))))</f>
        <v>0</v>
      </c>
      <c r="AO670" s="3">
        <f>IF(DEGREES(ACOS(SIN(RADIANS(G670))*SIN(RADIANS(E675))+COS(RADIANS(G670))*COS(RADIANS(E675))*COS(RADIANS(AO665))))&gt;90,0,$F$4*$F$5/E674^2*(SIN(RADIANS(G670))*SIN(RADIANS(E675))+COS(RADIANS(G670))*COS(RADIANS(E675))*COS(RADIANS(AO665))))</f>
        <v>0</v>
      </c>
      <c r="AP670" s="3">
        <f>IF(DEGREES(ACOS(SIN(RADIANS(G670))*SIN(RADIANS(E675))+COS(RADIANS(G670))*COS(RADIANS(E675))*COS(RADIANS(AP665))))&gt;90,0,$F$4*$F$5/E674^2*(SIN(RADIANS(G670))*SIN(RADIANS(E675))+COS(RADIANS(G670))*COS(RADIANS(E675))*COS(RADIANS(AP665))))</f>
        <v>0</v>
      </c>
      <c r="AQ670" s="3">
        <f>IF(DEGREES(ACOS(SIN(RADIANS(G670))*SIN(RADIANS(E675))+COS(RADIANS(G670))*COS(RADIANS(E675))*COS(RADIANS(AQ665))))&gt;90,0,$F$4*$F$5/E674^2*(SIN(RADIANS(G670))*SIN(RADIANS(E675))+COS(RADIANS(G670))*COS(RADIANS(E675))*COS(RADIANS(AQ665))))</f>
        <v>0</v>
      </c>
      <c r="AR670" s="3">
        <f>IF(DEGREES(ACOS(SIN(RADIANS(G670))*SIN(RADIANS(E675))+COS(RADIANS(G670))*COS(RADIANS(E675))*COS(RADIANS(AR665))))&gt;90,0,$F$4*$F$5/E674^2*(SIN(RADIANS(G670))*SIN(RADIANS(E675))+COS(RADIANS(G670))*COS(RADIANS(E675))*COS(RADIANS(AR665))))</f>
        <v>0</v>
      </c>
    </row>
    <row r="671" spans="2:44" ht="15.75" customHeight="1" x14ac:dyDescent="0.2">
      <c r="B671" s="20" t="s">
        <v>785</v>
      </c>
      <c r="E671" s="3">
        <f>E670*$F$11</f>
        <v>0</v>
      </c>
      <c r="G671" s="3">
        <v>50</v>
      </c>
      <c r="I671" s="3">
        <f>IF(DEGREES(ACOS(SIN(RADIANS(G671))*SIN(RADIANS(E675))+COS(RADIANS(G671))*COS(RADIANS(E675))*COS(RADIANS(I665))))&gt;90,0,$F$4*$F$5/E674^2*(SIN(RADIANS(G671))*SIN(RADIANS(E675))+COS(RADIANS(G671))*COS(RADIANS(E675))*COS(RADIANS(I665))))</f>
        <v>0</v>
      </c>
      <c r="J671" s="3">
        <f>IF(DEGREES(ACOS(SIN(RADIANS(G671))*SIN(RADIANS(E675))+COS(RADIANS(G671))*COS(RADIANS(E675))*COS(RADIANS(J665))))&gt;90,0,$F$4*$F$5/E674^2*(SIN(RADIANS(G671))*SIN(RADIANS(E675))+COS(RADIANS(G671))*COS(RADIANS(E675))*COS(RADIANS(J665))))</f>
        <v>0</v>
      </c>
      <c r="K671" s="3">
        <f>IF(DEGREES(ACOS(SIN(RADIANS(G671))*SIN(RADIANS(E675))+COS(RADIANS(G671))*COS(RADIANS(E675))*COS(RADIANS(K665))))&gt;90,0,$F$4*$F$5/E674^2*(SIN(RADIANS(G671))*SIN(RADIANS(E675))+COS(RADIANS(G671))*COS(RADIANS(E675))*COS(RADIANS(K665))))</f>
        <v>0</v>
      </c>
      <c r="L671" s="3">
        <f>IF(DEGREES(ACOS(SIN(RADIANS(G671))*SIN(RADIANS(E675))+COS(RADIANS(G671))*COS(RADIANS(E675))*COS(RADIANS(L665))))&gt;90,0,$F$4*$F$5/E674^2*(SIN(RADIANS(G671))*SIN(RADIANS(E675))+COS(RADIANS(G671))*COS(RADIANS(E675))*COS(RADIANS(L665))))</f>
        <v>0</v>
      </c>
      <c r="M671" s="3">
        <f>IF(DEGREES(ACOS(SIN(RADIANS(G671))*SIN(RADIANS(E675))+COS(RADIANS(G671))*COS(RADIANS(E675))*COS(RADIANS(M665))))&gt;90,0,$F$4*$F$5/E674^2*(SIN(RADIANS(G671))*SIN(RADIANS(E675))+COS(RADIANS(G671))*COS(RADIANS(E675))*COS(RADIANS(M665))))</f>
        <v>0</v>
      </c>
      <c r="N671" s="3">
        <f>IF(DEGREES(ACOS(SIN(RADIANS(G671))*SIN(RADIANS(E675))+COS(RADIANS(G671))*COS(RADIANS(E675))*COS(RADIANS(N665))))&gt;90,0,$F$4*$F$5/E674^2*(SIN(RADIANS(G671))*SIN(RADIANS(E675))+COS(RADIANS(G671))*COS(RADIANS(E675))*COS(RADIANS(N665))))</f>
        <v>0</v>
      </c>
      <c r="O671" s="3">
        <f>IF(DEGREES(ACOS(SIN(RADIANS(G671))*SIN(RADIANS(E675))+COS(RADIANS(G671))*COS(RADIANS(E675))*COS(RADIANS(O665))))&gt;90,0,$F$4*$F$5/E674^2*(SIN(RADIANS(G671))*SIN(RADIANS(E675))+COS(RADIANS(G671))*COS(RADIANS(E675))*COS(RADIANS(O665))))</f>
        <v>0</v>
      </c>
      <c r="P671" s="3">
        <f>IF(DEGREES(ACOS(SIN(RADIANS(G671))*SIN(RADIANS(E675))+COS(RADIANS(G671))*COS(RADIANS(E675))*COS(RADIANS(P665))))&gt;90,0,$F$4*$F$5/E674^2*(SIN(RADIANS(G671))*SIN(RADIANS(E675))+COS(RADIANS(G671))*COS(RADIANS(E675))*COS(RADIANS(P665))))</f>
        <v>0</v>
      </c>
      <c r="Q671" s="3">
        <f>IF(DEGREES(ACOS(SIN(RADIANS(G671))*SIN(RADIANS(E675))+COS(RADIANS(G671))*COS(RADIANS(E675))*COS(RADIANS(Q665))))&gt;90,0,$F$4*$F$5/E674^2*(SIN(RADIANS(G671))*SIN(RADIANS(E675))+COS(RADIANS(G671))*COS(RADIANS(E675))*COS(RADIANS(Q665))))</f>
        <v>0</v>
      </c>
      <c r="R671" s="3" t="e">
        <f>IF(DEGREES(ACOS(SIN(RADIANS(G671))*SIN(RADIANS(E675))+COS(RADIANS(G671))*COS(RADIANS(E675))*COS(RADIANS(R665))))&gt;90,0,$F$4*$F$5/E674^2*(SIN(RADIANS(G671))*SIN(RADIANS(E675))+COS(RADIANS(G671))*COS(RADIANS(E675))*COS(RADIANS(R665))))</f>
        <v>#DIV/0!</v>
      </c>
      <c r="S671" s="3" t="e">
        <f>IF(DEGREES(ACOS(SIN(RADIANS(G671))*SIN(RADIANS(E675))+COS(RADIANS(G671))*COS(RADIANS(E675))*COS(RADIANS(S665))))&gt;90,0,$F$4*$F$5/E674^2*(SIN(RADIANS(G671))*SIN(RADIANS(E675))+COS(RADIANS(G671))*COS(RADIANS(E675))*COS(RADIANS(S665))))</f>
        <v>#DIV/0!</v>
      </c>
      <c r="T671" s="3" t="e">
        <f>IF(DEGREES(ACOS(SIN(RADIANS(G671))*SIN(RADIANS(E675))+COS(RADIANS(G671))*COS(RADIANS(E675))*COS(RADIANS(T665))))&gt;90,0,$F$4*$F$5/E674^2*(SIN(RADIANS(G671))*SIN(RADIANS(E675))+COS(RADIANS(G671))*COS(RADIANS(E675))*COS(RADIANS(T665))))</f>
        <v>#DIV/0!</v>
      </c>
      <c r="U671" s="3" t="e">
        <f>IF(DEGREES(ACOS(SIN(RADIANS(G671))*SIN(RADIANS(E675))+COS(RADIANS(G671))*COS(RADIANS(E675))*COS(RADIANS(U665))))&gt;90,0,$F$4*$F$5/E674^2*(SIN(RADIANS(G671))*SIN(RADIANS(E675))+COS(RADIANS(G671))*COS(RADIANS(E675))*COS(RADIANS(U665))))</f>
        <v>#DIV/0!</v>
      </c>
      <c r="V671" s="3" t="e">
        <f>IF(DEGREES(ACOS(SIN(RADIANS(G671))*SIN(RADIANS(E675))+COS(RADIANS(G671))*COS(RADIANS(E675))*COS(RADIANS(V665))))&gt;90,0,$F$4*$F$5/E674^2*(SIN(RADIANS(G671))*SIN(RADIANS(E675))+COS(RADIANS(G671))*COS(RADIANS(E675))*COS(RADIANS(V665))))</f>
        <v>#DIV/0!</v>
      </c>
      <c r="W671" s="3" t="e">
        <f>IF(DEGREES(ACOS(SIN(RADIANS(G671))*SIN(RADIANS(E675))+COS(RADIANS(G671))*COS(RADIANS(E675))*COS(RADIANS(W665))))&gt;90,0,$F$4*$F$5/E674^2*(SIN(RADIANS(G671))*SIN(RADIANS(E675))+COS(RADIANS(G671))*COS(RADIANS(E675))*COS(RADIANS(W665))))</f>
        <v>#DIV/0!</v>
      </c>
      <c r="X671" s="3" t="e">
        <f>IF(DEGREES(ACOS(SIN(RADIANS(G671))*SIN(RADIANS(E675))+COS(RADIANS(G671))*COS(RADIANS(E675))*COS(RADIANS(X665))))&gt;90,0,$F$4*$F$5/E674^2*(SIN(RADIANS(G671))*SIN(RADIANS(E675))+COS(RADIANS(G671))*COS(RADIANS(E675))*COS(RADIANS(X665))))</f>
        <v>#DIV/0!</v>
      </c>
      <c r="Y671" s="3" t="e">
        <f>IF(DEGREES(ACOS(SIN(RADIANS(G671))*SIN(RADIANS(E675))+COS(RADIANS(G671))*COS(RADIANS(E675))*COS(RADIANS(Y665))))&gt;90,0,$F$4*$F$5/E674^2*(SIN(RADIANS(G671))*SIN(RADIANS(E675))+COS(RADIANS(G671))*COS(RADIANS(E675))*COS(RADIANS(Y665))))</f>
        <v>#DIV/0!</v>
      </c>
      <c r="Z671" s="3" t="e">
        <f>IF(DEGREES(ACOS(SIN(RADIANS(G671))*SIN(RADIANS(E675))+COS(RADIANS(G671))*COS(RADIANS(E675))*COS(RADIANS(Z665))))&gt;90,0,$F$4*$F$5/E674^2*(SIN(RADIANS(G671))*SIN(RADIANS(E675))+COS(RADIANS(G671))*COS(RADIANS(E675))*COS(RADIANS(Z665))))</f>
        <v>#DIV/0!</v>
      </c>
      <c r="AA671" s="3" t="e">
        <f>IF(DEGREES(ACOS(SIN(RADIANS(G671))*SIN(RADIANS(E675))+COS(RADIANS(G671))*COS(RADIANS(E675))*COS(RADIANS(AA665))))&gt;90,0,$F$4*$F$5/E674^2*(SIN(RADIANS(G671))*SIN(RADIANS(E675))+COS(RADIANS(G671))*COS(RADIANS(E675))*COS(RADIANS(AA665))))</f>
        <v>#DIV/0!</v>
      </c>
      <c r="AB671" s="3" t="e">
        <f>IF(DEGREES(ACOS(SIN(RADIANS(G671))*SIN(RADIANS(E675))+COS(RADIANS(G671))*COS(RADIANS(E675))*COS(RADIANS(AB665))))&gt;90,0,$F$4*$F$5/E674^2*(SIN(RADIANS(G671))*SIN(RADIANS(E675))+COS(RADIANS(G671))*COS(RADIANS(E675))*COS(RADIANS(AB665))))</f>
        <v>#DIV/0!</v>
      </c>
      <c r="AC671" s="3" t="e">
        <f>IF(DEGREES(ACOS(SIN(RADIANS(G671))*SIN(RADIANS(E675))+COS(RADIANS(G671))*COS(RADIANS(E675))*COS(RADIANS(AC665))))&gt;90,0,$F$4*$F$5/E674^2*(SIN(RADIANS(G671))*SIN(RADIANS(E675))+COS(RADIANS(G671))*COS(RADIANS(E675))*COS(RADIANS(AC665))))</f>
        <v>#DIV/0!</v>
      </c>
      <c r="AD671" s="3" t="e">
        <f>IF(DEGREES(ACOS(SIN(RADIANS(G671))*SIN(RADIANS(E675))+COS(RADIANS(G671))*COS(RADIANS(E675))*COS(RADIANS(AD665))))&gt;90,0,$F$4*$F$5/E674^2*(SIN(RADIANS(G671))*SIN(RADIANS(E675))+COS(RADIANS(G671))*COS(RADIANS(E675))*COS(RADIANS(AD665))))</f>
        <v>#DIV/0!</v>
      </c>
      <c r="AE671" s="3" t="e">
        <f>IF(DEGREES(ACOS(SIN(RADIANS(G671))*SIN(RADIANS(E675))+COS(RADIANS(G671))*COS(RADIANS(E675))*COS(RADIANS(AE665))))&gt;90,0,$F$4*$F$5/E674^2*(SIN(RADIANS(G671))*SIN(RADIANS(E675))+COS(RADIANS(G671))*COS(RADIANS(E675))*COS(RADIANS(AE665))))</f>
        <v>#DIV/0!</v>
      </c>
      <c r="AF671" s="3" t="e">
        <f>IF(DEGREES(ACOS(SIN(RADIANS(G671))*SIN(RADIANS(E675))+COS(RADIANS(G671))*COS(RADIANS(E675))*COS(RADIANS(AF665))))&gt;90,0,$F$4*$F$5/E674^2*(SIN(RADIANS(G671))*SIN(RADIANS(E675))+COS(RADIANS(G671))*COS(RADIANS(E675))*COS(RADIANS(AF665))))</f>
        <v>#DIV/0!</v>
      </c>
      <c r="AG671" s="3" t="e">
        <f>IF(DEGREES(ACOS(SIN(RADIANS(G671))*SIN(RADIANS(E675))+COS(RADIANS(G671))*COS(RADIANS(E675))*COS(RADIANS(AG665))))&gt;90,0,$F$4*$F$5/E674^2*(SIN(RADIANS(G671))*SIN(RADIANS(E675))+COS(RADIANS(G671))*COS(RADIANS(E675))*COS(RADIANS(AG665))))</f>
        <v>#DIV/0!</v>
      </c>
      <c r="AH671" s="3" t="e">
        <f>IF(DEGREES(ACOS(SIN(RADIANS(G671))*SIN(RADIANS(E675))+COS(RADIANS(G671))*COS(RADIANS(E675))*COS(RADIANS(AH665))))&gt;90,0,$F$4*$F$5/E674^2*(SIN(RADIANS(G671))*SIN(RADIANS(E675))+COS(RADIANS(G671))*COS(RADIANS(E675))*COS(RADIANS(AH665))))</f>
        <v>#DIV/0!</v>
      </c>
      <c r="AI671" s="3" t="e">
        <f>IF(DEGREES(ACOS(SIN(RADIANS(G671))*SIN(RADIANS(E675))+COS(RADIANS(G671))*COS(RADIANS(E675))*COS(RADIANS(AI665))))&gt;90,0,$F$4*$F$5/E674^2*(SIN(RADIANS(G671))*SIN(RADIANS(E675))+COS(RADIANS(G671))*COS(RADIANS(E675))*COS(RADIANS(AI665))))</f>
        <v>#DIV/0!</v>
      </c>
      <c r="AJ671" s="3" t="e">
        <f>IF(DEGREES(ACOS(SIN(RADIANS(G671))*SIN(RADIANS(E675))+COS(RADIANS(G671))*COS(RADIANS(E675))*COS(RADIANS(AJ665))))&gt;90,0,$F$4*$F$5/E674^2*(SIN(RADIANS(G671))*SIN(RADIANS(E675))+COS(RADIANS(G671))*COS(RADIANS(E675))*COS(RADIANS(AJ665))))</f>
        <v>#DIV/0!</v>
      </c>
      <c r="AK671" s="3">
        <f>IF(DEGREES(ACOS(SIN(RADIANS(G671))*SIN(RADIANS(E675))+COS(RADIANS(G671))*COS(RADIANS(E675))*COS(RADIANS(AK665))))&gt;90,0,$F$4*$F$5/E674^2*(SIN(RADIANS(G671))*SIN(RADIANS(E675))+COS(RADIANS(G671))*COS(RADIANS(E675))*COS(RADIANS(AK665))))</f>
        <v>0</v>
      </c>
      <c r="AL671" s="3">
        <f>IF(DEGREES(ACOS(SIN(RADIANS(G671))*SIN(RADIANS(E675))+COS(RADIANS(G671))*COS(RADIANS(E675))*COS(RADIANS(AL665))))&gt;90,0,$F$4*$F$5/E674^2*(SIN(RADIANS(G671))*SIN(RADIANS(E675))+COS(RADIANS(G671))*COS(RADIANS(E675))*COS(RADIANS(AL665))))</f>
        <v>0</v>
      </c>
      <c r="AM671" s="3">
        <f>IF(DEGREES(ACOS(SIN(RADIANS(G671))*SIN(RADIANS(E675))+COS(RADIANS(G671))*COS(RADIANS(E675))*COS(RADIANS(AM665))))&gt;90,0,$F$4*$F$5/E674^2*(SIN(RADIANS(G671))*SIN(RADIANS(E675))+COS(RADIANS(G671))*COS(RADIANS(E675))*COS(RADIANS(AM665))))</f>
        <v>0</v>
      </c>
      <c r="AN671" s="3">
        <f>IF(DEGREES(ACOS(SIN(RADIANS(G671))*SIN(RADIANS(E675))+COS(RADIANS(G671))*COS(RADIANS(E675))*COS(RADIANS(AN665))))&gt;90,0,$F$4*$F$5/E674^2*(SIN(RADIANS(G671))*SIN(RADIANS(E675))+COS(RADIANS(G671))*COS(RADIANS(E675))*COS(RADIANS(AN665))))</f>
        <v>0</v>
      </c>
      <c r="AO671" s="3">
        <f>IF(DEGREES(ACOS(SIN(RADIANS(G671))*SIN(RADIANS(E675))+COS(RADIANS(G671))*COS(RADIANS(E675))*COS(RADIANS(AO665))))&gt;90,0,$F$4*$F$5/E674^2*(SIN(RADIANS(G671))*SIN(RADIANS(E675))+COS(RADIANS(G671))*COS(RADIANS(E675))*COS(RADIANS(AO665))))</f>
        <v>0</v>
      </c>
      <c r="AP671" s="3">
        <f>IF(DEGREES(ACOS(SIN(RADIANS(G671))*SIN(RADIANS(E675))+COS(RADIANS(G671))*COS(RADIANS(E675))*COS(RADIANS(AP665))))&gt;90,0,$F$4*$F$5/E674^2*(SIN(RADIANS(G671))*SIN(RADIANS(E675))+COS(RADIANS(G671))*COS(RADIANS(E675))*COS(RADIANS(AP665))))</f>
        <v>0</v>
      </c>
      <c r="AQ671" s="3">
        <f>IF(DEGREES(ACOS(SIN(RADIANS(G671))*SIN(RADIANS(E675))+COS(RADIANS(G671))*COS(RADIANS(E675))*COS(RADIANS(AQ665))))&gt;90,0,$F$4*$F$5/E674^2*(SIN(RADIANS(G671))*SIN(RADIANS(E675))+COS(RADIANS(G671))*COS(RADIANS(E675))*COS(RADIANS(AQ665))))</f>
        <v>0</v>
      </c>
      <c r="AR671" s="3">
        <f>IF(DEGREES(ACOS(SIN(RADIANS(G671))*SIN(RADIANS(E675))+COS(RADIANS(G671))*COS(RADIANS(E675))*COS(RADIANS(AR665))))&gt;90,0,$F$4*$F$5/E674^2*(SIN(RADIANS(G671))*SIN(RADIANS(E675))+COS(RADIANS(G671))*COS(RADIANS(E675))*COS(RADIANS(AR665))))</f>
        <v>0</v>
      </c>
    </row>
    <row r="672" spans="2:44" ht="15.75" customHeight="1" x14ac:dyDescent="0.2">
      <c r="B672" s="20" t="s">
        <v>786</v>
      </c>
      <c r="E672" s="3" t="str">
        <f>IF($F$10=0,"N/A",$F$10*(E667/360)-ROUNDDOWN($F$10*(E667/360),0))</f>
        <v>N/A</v>
      </c>
      <c r="G672" s="3">
        <v>40</v>
      </c>
      <c r="I672" s="3">
        <f>IF(DEGREES(ACOS(SIN(RADIANS(G672))*SIN(RADIANS(E675))+COS(RADIANS(G672))*COS(RADIANS(E675))*COS(RADIANS(I665))))&gt;90,0,$F$4*$F$5/E674^2*(SIN(RADIANS(G672))*SIN(RADIANS(E675))+COS(RADIANS(G672))*COS(RADIANS(E675))*COS(RADIANS(I665))))</f>
        <v>0</v>
      </c>
      <c r="J672" s="3">
        <f>IF(DEGREES(ACOS(SIN(RADIANS(G672))*SIN(RADIANS(E675))+COS(RADIANS(G672))*COS(RADIANS(E675))*COS(RADIANS(J665))))&gt;90,0,$F$4*$F$5/E674^2*(SIN(RADIANS(G672))*SIN(RADIANS(E675))+COS(RADIANS(G672))*COS(RADIANS(E675))*COS(RADIANS(J665))))</f>
        <v>0</v>
      </c>
      <c r="K672" s="3">
        <f>IF(DEGREES(ACOS(SIN(RADIANS(G672))*SIN(RADIANS(E675))+COS(RADIANS(G672))*COS(RADIANS(E675))*COS(RADIANS(K665))))&gt;90,0,$F$4*$F$5/E674^2*(SIN(RADIANS(G672))*SIN(RADIANS(E675))+COS(RADIANS(G672))*COS(RADIANS(E675))*COS(RADIANS(K665))))</f>
        <v>0</v>
      </c>
      <c r="L672" s="3">
        <f>IF(DEGREES(ACOS(SIN(RADIANS(G672))*SIN(RADIANS(E675))+COS(RADIANS(G672))*COS(RADIANS(E675))*COS(RADIANS(L665))))&gt;90,0,$F$4*$F$5/E674^2*(SIN(RADIANS(G672))*SIN(RADIANS(E675))+COS(RADIANS(G672))*COS(RADIANS(E675))*COS(RADIANS(L665))))</f>
        <v>0</v>
      </c>
      <c r="M672" s="3">
        <f>IF(DEGREES(ACOS(SIN(RADIANS(G672))*SIN(RADIANS(E675))+COS(RADIANS(G672))*COS(RADIANS(E675))*COS(RADIANS(M665))))&gt;90,0,$F$4*$F$5/E674^2*(SIN(RADIANS(G672))*SIN(RADIANS(E675))+COS(RADIANS(G672))*COS(RADIANS(E675))*COS(RADIANS(M665))))</f>
        <v>0</v>
      </c>
      <c r="N672" s="3">
        <f>IF(DEGREES(ACOS(SIN(RADIANS(G672))*SIN(RADIANS(E675))+COS(RADIANS(G672))*COS(RADIANS(E675))*COS(RADIANS(N665))))&gt;90,0,$F$4*$F$5/E674^2*(SIN(RADIANS(G672))*SIN(RADIANS(E675))+COS(RADIANS(G672))*COS(RADIANS(E675))*COS(RADIANS(N665))))</f>
        <v>0</v>
      </c>
      <c r="O672" s="3">
        <f>IF(DEGREES(ACOS(SIN(RADIANS(G672))*SIN(RADIANS(E675))+COS(RADIANS(G672))*COS(RADIANS(E675))*COS(RADIANS(O665))))&gt;90,0,$F$4*$F$5/E674^2*(SIN(RADIANS(G672))*SIN(RADIANS(E675))+COS(RADIANS(G672))*COS(RADIANS(E675))*COS(RADIANS(O665))))</f>
        <v>0</v>
      </c>
      <c r="P672" s="3">
        <f>IF(DEGREES(ACOS(SIN(RADIANS(G672))*SIN(RADIANS(E675))+COS(RADIANS(G672))*COS(RADIANS(E675))*COS(RADIANS(P665))))&gt;90,0,$F$4*$F$5/E674^2*(SIN(RADIANS(G672))*SIN(RADIANS(E675))+COS(RADIANS(G672))*COS(RADIANS(E675))*COS(RADIANS(P665))))</f>
        <v>0</v>
      </c>
      <c r="Q672" s="3">
        <f>IF(DEGREES(ACOS(SIN(RADIANS(G672))*SIN(RADIANS(E675))+COS(RADIANS(G672))*COS(RADIANS(E675))*COS(RADIANS(Q665))))&gt;90,0,$F$4*$F$5/E674^2*(SIN(RADIANS(G672))*SIN(RADIANS(E675))+COS(RADIANS(G672))*COS(RADIANS(E675))*COS(RADIANS(Q665))))</f>
        <v>0</v>
      </c>
      <c r="R672" s="3" t="e">
        <f>IF(DEGREES(ACOS(SIN(RADIANS(G672))*SIN(RADIANS(E675))+COS(RADIANS(G672))*COS(RADIANS(E675))*COS(RADIANS(R665))))&gt;90,0,$F$4*$F$5/E674^2*(SIN(RADIANS(G672))*SIN(RADIANS(E675))+COS(RADIANS(G672))*COS(RADIANS(E675))*COS(RADIANS(R665))))</f>
        <v>#DIV/0!</v>
      </c>
      <c r="S672" s="3" t="e">
        <f>IF(DEGREES(ACOS(SIN(RADIANS(G672))*SIN(RADIANS(E675))+COS(RADIANS(G672))*COS(RADIANS(E675))*COS(RADIANS(S665))))&gt;90,0,$F$4*$F$5/E674^2*(SIN(RADIANS(G672))*SIN(RADIANS(E675))+COS(RADIANS(G672))*COS(RADIANS(E675))*COS(RADIANS(S665))))</f>
        <v>#DIV/0!</v>
      </c>
      <c r="T672" s="3" t="e">
        <f>IF(DEGREES(ACOS(SIN(RADIANS(G672))*SIN(RADIANS(E675))+COS(RADIANS(G672))*COS(RADIANS(E675))*COS(RADIANS(T665))))&gt;90,0,$F$4*$F$5/E674^2*(SIN(RADIANS(G672))*SIN(RADIANS(E675))+COS(RADIANS(G672))*COS(RADIANS(E675))*COS(RADIANS(T665))))</f>
        <v>#DIV/0!</v>
      </c>
      <c r="U672" s="3" t="e">
        <f>IF(DEGREES(ACOS(SIN(RADIANS(G672))*SIN(RADIANS(E675))+COS(RADIANS(G672))*COS(RADIANS(E675))*COS(RADIANS(U665))))&gt;90,0,$F$4*$F$5/E674^2*(SIN(RADIANS(G672))*SIN(RADIANS(E675))+COS(RADIANS(G672))*COS(RADIANS(E675))*COS(RADIANS(U665))))</f>
        <v>#DIV/0!</v>
      </c>
      <c r="V672" s="3" t="e">
        <f>IF(DEGREES(ACOS(SIN(RADIANS(G672))*SIN(RADIANS(E675))+COS(RADIANS(G672))*COS(RADIANS(E675))*COS(RADIANS(V665))))&gt;90,0,$F$4*$F$5/E674^2*(SIN(RADIANS(G672))*SIN(RADIANS(E675))+COS(RADIANS(G672))*COS(RADIANS(E675))*COS(RADIANS(V665))))</f>
        <v>#DIV/0!</v>
      </c>
      <c r="W672" s="3" t="e">
        <f>IF(DEGREES(ACOS(SIN(RADIANS(G672))*SIN(RADIANS(E675))+COS(RADIANS(G672))*COS(RADIANS(E675))*COS(RADIANS(W665))))&gt;90,0,$F$4*$F$5/E674^2*(SIN(RADIANS(G672))*SIN(RADIANS(E675))+COS(RADIANS(G672))*COS(RADIANS(E675))*COS(RADIANS(W665))))</f>
        <v>#DIV/0!</v>
      </c>
      <c r="X672" s="3" t="e">
        <f>IF(DEGREES(ACOS(SIN(RADIANS(G672))*SIN(RADIANS(E675))+COS(RADIANS(G672))*COS(RADIANS(E675))*COS(RADIANS(X665))))&gt;90,0,$F$4*$F$5/E674^2*(SIN(RADIANS(G672))*SIN(RADIANS(E675))+COS(RADIANS(G672))*COS(RADIANS(E675))*COS(RADIANS(X665))))</f>
        <v>#DIV/0!</v>
      </c>
      <c r="Y672" s="3" t="e">
        <f>IF(DEGREES(ACOS(SIN(RADIANS(G672))*SIN(RADIANS(E675))+COS(RADIANS(G672))*COS(RADIANS(E675))*COS(RADIANS(Y665))))&gt;90,0,$F$4*$F$5/E674^2*(SIN(RADIANS(G672))*SIN(RADIANS(E675))+COS(RADIANS(G672))*COS(RADIANS(E675))*COS(RADIANS(Y665))))</f>
        <v>#DIV/0!</v>
      </c>
      <c r="Z672" s="3" t="e">
        <f>IF(DEGREES(ACOS(SIN(RADIANS(G672))*SIN(RADIANS(E675))+COS(RADIANS(G672))*COS(RADIANS(E675))*COS(RADIANS(Z665))))&gt;90,0,$F$4*$F$5/E674^2*(SIN(RADIANS(G672))*SIN(RADIANS(E675))+COS(RADIANS(G672))*COS(RADIANS(E675))*COS(RADIANS(Z665))))</f>
        <v>#DIV/0!</v>
      </c>
      <c r="AA672" s="3" t="e">
        <f>IF(DEGREES(ACOS(SIN(RADIANS(G672))*SIN(RADIANS(E675))+COS(RADIANS(G672))*COS(RADIANS(E675))*COS(RADIANS(AA665))))&gt;90,0,$F$4*$F$5/E674^2*(SIN(RADIANS(G672))*SIN(RADIANS(E675))+COS(RADIANS(G672))*COS(RADIANS(E675))*COS(RADIANS(AA665))))</f>
        <v>#DIV/0!</v>
      </c>
      <c r="AB672" s="3" t="e">
        <f>IF(DEGREES(ACOS(SIN(RADIANS(G672))*SIN(RADIANS(E675))+COS(RADIANS(G672))*COS(RADIANS(E675))*COS(RADIANS(AB665))))&gt;90,0,$F$4*$F$5/E674^2*(SIN(RADIANS(G672))*SIN(RADIANS(E675))+COS(RADIANS(G672))*COS(RADIANS(E675))*COS(RADIANS(AB665))))</f>
        <v>#DIV/0!</v>
      </c>
      <c r="AC672" s="3" t="e">
        <f>IF(DEGREES(ACOS(SIN(RADIANS(G672))*SIN(RADIANS(E675))+COS(RADIANS(G672))*COS(RADIANS(E675))*COS(RADIANS(AC665))))&gt;90,0,$F$4*$F$5/E674^2*(SIN(RADIANS(G672))*SIN(RADIANS(E675))+COS(RADIANS(G672))*COS(RADIANS(E675))*COS(RADIANS(AC665))))</f>
        <v>#DIV/0!</v>
      </c>
      <c r="AD672" s="3" t="e">
        <f>IF(DEGREES(ACOS(SIN(RADIANS(G672))*SIN(RADIANS(E675))+COS(RADIANS(G672))*COS(RADIANS(E675))*COS(RADIANS(AD665))))&gt;90,0,$F$4*$F$5/E674^2*(SIN(RADIANS(G672))*SIN(RADIANS(E675))+COS(RADIANS(G672))*COS(RADIANS(E675))*COS(RADIANS(AD665))))</f>
        <v>#DIV/0!</v>
      </c>
      <c r="AE672" s="3" t="e">
        <f>IF(DEGREES(ACOS(SIN(RADIANS(G672))*SIN(RADIANS(E675))+COS(RADIANS(G672))*COS(RADIANS(E675))*COS(RADIANS(AE665))))&gt;90,0,$F$4*$F$5/E674^2*(SIN(RADIANS(G672))*SIN(RADIANS(E675))+COS(RADIANS(G672))*COS(RADIANS(E675))*COS(RADIANS(AE665))))</f>
        <v>#DIV/0!</v>
      </c>
      <c r="AF672" s="3" t="e">
        <f>IF(DEGREES(ACOS(SIN(RADIANS(G672))*SIN(RADIANS(E675))+COS(RADIANS(G672))*COS(RADIANS(E675))*COS(RADIANS(AF665))))&gt;90,0,$F$4*$F$5/E674^2*(SIN(RADIANS(G672))*SIN(RADIANS(E675))+COS(RADIANS(G672))*COS(RADIANS(E675))*COS(RADIANS(AF665))))</f>
        <v>#DIV/0!</v>
      </c>
      <c r="AG672" s="3" t="e">
        <f>IF(DEGREES(ACOS(SIN(RADIANS(G672))*SIN(RADIANS(E675))+COS(RADIANS(G672))*COS(RADIANS(E675))*COS(RADIANS(AG665))))&gt;90,0,$F$4*$F$5/E674^2*(SIN(RADIANS(G672))*SIN(RADIANS(E675))+COS(RADIANS(G672))*COS(RADIANS(E675))*COS(RADIANS(AG665))))</f>
        <v>#DIV/0!</v>
      </c>
      <c r="AH672" s="3" t="e">
        <f>IF(DEGREES(ACOS(SIN(RADIANS(G672))*SIN(RADIANS(E675))+COS(RADIANS(G672))*COS(RADIANS(E675))*COS(RADIANS(AH665))))&gt;90,0,$F$4*$F$5/E674^2*(SIN(RADIANS(G672))*SIN(RADIANS(E675))+COS(RADIANS(G672))*COS(RADIANS(E675))*COS(RADIANS(AH665))))</f>
        <v>#DIV/0!</v>
      </c>
      <c r="AI672" s="3" t="e">
        <f>IF(DEGREES(ACOS(SIN(RADIANS(G672))*SIN(RADIANS(E675))+COS(RADIANS(G672))*COS(RADIANS(E675))*COS(RADIANS(AI665))))&gt;90,0,$F$4*$F$5/E674^2*(SIN(RADIANS(G672))*SIN(RADIANS(E675))+COS(RADIANS(G672))*COS(RADIANS(E675))*COS(RADIANS(AI665))))</f>
        <v>#DIV/0!</v>
      </c>
      <c r="AJ672" s="3" t="e">
        <f>IF(DEGREES(ACOS(SIN(RADIANS(G672))*SIN(RADIANS(E675))+COS(RADIANS(G672))*COS(RADIANS(E675))*COS(RADIANS(AJ665))))&gt;90,0,$F$4*$F$5/E674^2*(SIN(RADIANS(G672))*SIN(RADIANS(E675))+COS(RADIANS(G672))*COS(RADIANS(E675))*COS(RADIANS(AJ665))))</f>
        <v>#DIV/0!</v>
      </c>
      <c r="AK672" s="3">
        <f>IF(DEGREES(ACOS(SIN(RADIANS(G672))*SIN(RADIANS(E675))+COS(RADIANS(G672))*COS(RADIANS(E675))*COS(RADIANS(AK665))))&gt;90,0,$F$4*$F$5/E674^2*(SIN(RADIANS(G672))*SIN(RADIANS(E675))+COS(RADIANS(G672))*COS(RADIANS(E675))*COS(RADIANS(AK665))))</f>
        <v>0</v>
      </c>
      <c r="AL672" s="3">
        <f>IF(DEGREES(ACOS(SIN(RADIANS(G672))*SIN(RADIANS(E675))+COS(RADIANS(G672))*COS(RADIANS(E675))*COS(RADIANS(AL665))))&gt;90,0,$F$4*$F$5/E674^2*(SIN(RADIANS(G672))*SIN(RADIANS(E675))+COS(RADIANS(G672))*COS(RADIANS(E675))*COS(RADIANS(AL665))))</f>
        <v>0</v>
      </c>
      <c r="AM672" s="3">
        <f>IF(DEGREES(ACOS(SIN(RADIANS(G672))*SIN(RADIANS(E675))+COS(RADIANS(G672))*COS(RADIANS(E675))*COS(RADIANS(AM665))))&gt;90,0,$F$4*$F$5/E674^2*(SIN(RADIANS(G672))*SIN(RADIANS(E675))+COS(RADIANS(G672))*COS(RADIANS(E675))*COS(RADIANS(AM665))))</f>
        <v>0</v>
      </c>
      <c r="AN672" s="3">
        <f>IF(DEGREES(ACOS(SIN(RADIANS(G672))*SIN(RADIANS(E675))+COS(RADIANS(G672))*COS(RADIANS(E675))*COS(RADIANS(AN665))))&gt;90,0,$F$4*$F$5/E674^2*(SIN(RADIANS(G672))*SIN(RADIANS(E675))+COS(RADIANS(G672))*COS(RADIANS(E675))*COS(RADIANS(AN665))))</f>
        <v>0</v>
      </c>
      <c r="AO672" s="3">
        <f>IF(DEGREES(ACOS(SIN(RADIANS(G672))*SIN(RADIANS(E675))+COS(RADIANS(G672))*COS(RADIANS(E675))*COS(RADIANS(AO665))))&gt;90,0,$F$4*$F$5/E674^2*(SIN(RADIANS(G672))*SIN(RADIANS(E675))+COS(RADIANS(G672))*COS(RADIANS(E675))*COS(RADIANS(AO665))))</f>
        <v>0</v>
      </c>
      <c r="AP672" s="3">
        <f>IF(DEGREES(ACOS(SIN(RADIANS(G672))*SIN(RADIANS(E675))+COS(RADIANS(G672))*COS(RADIANS(E675))*COS(RADIANS(AP665))))&gt;90,0,$F$4*$F$5/E674^2*(SIN(RADIANS(G672))*SIN(RADIANS(E675))+COS(RADIANS(G672))*COS(RADIANS(E675))*COS(RADIANS(AP665))))</f>
        <v>0</v>
      </c>
      <c r="AQ672" s="3">
        <f>IF(DEGREES(ACOS(SIN(RADIANS(G672))*SIN(RADIANS(E675))+COS(RADIANS(G672))*COS(RADIANS(E675))*COS(RADIANS(AQ665))))&gt;90,0,$F$4*$F$5/E674^2*(SIN(RADIANS(G672))*SIN(RADIANS(E675))+COS(RADIANS(G672))*COS(RADIANS(E675))*COS(RADIANS(AQ665))))</f>
        <v>0</v>
      </c>
      <c r="AR672" s="3">
        <f>IF(DEGREES(ACOS(SIN(RADIANS(G672))*SIN(RADIANS(E675))+COS(RADIANS(G672))*COS(RADIANS(E675))*COS(RADIANS(AR665))))&gt;90,0,$F$4*$F$5/E674^2*(SIN(RADIANS(G672))*SIN(RADIANS(E675))+COS(RADIANS(G672))*COS(RADIANS(E675))*COS(RADIANS(AR665))))</f>
        <v>0</v>
      </c>
    </row>
    <row r="673" spans="2:44" ht="15.75" customHeight="1" x14ac:dyDescent="0.2">
      <c r="B673" s="20" t="s">
        <v>787</v>
      </c>
      <c r="E673" s="3" t="str">
        <f>IF($F$10=0,"N/A",E672*$F$11/$F$10)</f>
        <v>N/A</v>
      </c>
      <c r="G673" s="3">
        <v>30</v>
      </c>
      <c r="I673" s="3">
        <f>IF(DEGREES(ACOS(SIN(RADIANS(G673))*SIN(RADIANS(E675))+COS(RADIANS(G673))*COS(RADIANS(E675))*COS(RADIANS(I665))))&gt;90,0,$F$4*$F$5/E674^2*(SIN(RADIANS(G673))*SIN(RADIANS(E675))+COS(RADIANS(G673))*COS(RADIANS(E675))*COS(RADIANS(I665))))</f>
        <v>0</v>
      </c>
      <c r="J673" s="3">
        <f>IF(DEGREES(ACOS(SIN(RADIANS(G673))*SIN(RADIANS(E675))+COS(RADIANS(G673))*COS(RADIANS(E675))*COS(RADIANS(J665))))&gt;90,0,$F$4*$F$5/E674^2*(SIN(RADIANS(G673))*SIN(RADIANS(E675))+COS(RADIANS(G673))*COS(RADIANS(E675))*COS(RADIANS(J665))))</f>
        <v>0</v>
      </c>
      <c r="K673" s="3">
        <f>IF(DEGREES(ACOS(SIN(RADIANS(G673))*SIN(RADIANS(E675))+COS(RADIANS(G673))*COS(RADIANS(E675))*COS(RADIANS(K665))))&gt;90,0,$F$4*$F$5/E674^2*(SIN(RADIANS(G673))*SIN(RADIANS(E675))+COS(RADIANS(G673))*COS(RADIANS(E675))*COS(RADIANS(K665))))</f>
        <v>0</v>
      </c>
      <c r="L673" s="3">
        <f>IF(DEGREES(ACOS(SIN(RADIANS(G673))*SIN(RADIANS(E675))+COS(RADIANS(G673))*COS(RADIANS(E675))*COS(RADIANS(L665))))&gt;90,0,$F$4*$F$5/E674^2*(SIN(RADIANS(G673))*SIN(RADIANS(E675))+COS(RADIANS(G673))*COS(RADIANS(E675))*COS(RADIANS(L665))))</f>
        <v>0</v>
      </c>
      <c r="M673" s="3">
        <f>IF(DEGREES(ACOS(SIN(RADIANS(G673))*SIN(RADIANS(E675))+COS(RADIANS(G673))*COS(RADIANS(E675))*COS(RADIANS(M665))))&gt;90,0,$F$4*$F$5/E674^2*(SIN(RADIANS(G673))*SIN(RADIANS(E675))+COS(RADIANS(G673))*COS(RADIANS(E675))*COS(RADIANS(M665))))</f>
        <v>0</v>
      </c>
      <c r="N673" s="3">
        <f>IF(DEGREES(ACOS(SIN(RADIANS(G673))*SIN(RADIANS(E675))+COS(RADIANS(G673))*COS(RADIANS(E675))*COS(RADIANS(N665))))&gt;90,0,$F$4*$F$5/E674^2*(SIN(RADIANS(G673))*SIN(RADIANS(E675))+COS(RADIANS(G673))*COS(RADIANS(E675))*COS(RADIANS(N665))))</f>
        <v>0</v>
      </c>
      <c r="O673" s="3">
        <f>IF(DEGREES(ACOS(SIN(RADIANS(G673))*SIN(RADIANS(E675))+COS(RADIANS(G673))*COS(RADIANS(E675))*COS(RADIANS(O665))))&gt;90,0,$F$4*$F$5/E674^2*(SIN(RADIANS(G673))*SIN(RADIANS(E675))+COS(RADIANS(G673))*COS(RADIANS(E675))*COS(RADIANS(O665))))</f>
        <v>0</v>
      </c>
      <c r="P673" s="3">
        <f>IF(DEGREES(ACOS(SIN(RADIANS(G673))*SIN(RADIANS(E675))+COS(RADIANS(G673))*COS(RADIANS(E675))*COS(RADIANS(P665))))&gt;90,0,$F$4*$F$5/E674^2*(SIN(RADIANS(G673))*SIN(RADIANS(E675))+COS(RADIANS(G673))*COS(RADIANS(E675))*COS(RADIANS(P665))))</f>
        <v>0</v>
      </c>
      <c r="Q673" s="3">
        <f>IF(DEGREES(ACOS(SIN(RADIANS(G673))*SIN(RADIANS(E675))+COS(RADIANS(G673))*COS(RADIANS(E675))*COS(RADIANS(Q665))))&gt;90,0,$F$4*$F$5/E674^2*(SIN(RADIANS(G673))*SIN(RADIANS(E675))+COS(RADIANS(G673))*COS(RADIANS(E675))*COS(RADIANS(Q665))))</f>
        <v>0</v>
      </c>
      <c r="R673" s="3" t="e">
        <f>IF(DEGREES(ACOS(SIN(RADIANS(G673))*SIN(RADIANS(E675))+COS(RADIANS(G673))*COS(RADIANS(E675))*COS(RADIANS(R665))))&gt;90,0,$F$4*$F$5/E674^2*(SIN(RADIANS(G673))*SIN(RADIANS(E675))+COS(RADIANS(G673))*COS(RADIANS(E675))*COS(RADIANS(R665))))</f>
        <v>#DIV/0!</v>
      </c>
      <c r="S673" s="3" t="e">
        <f>IF(DEGREES(ACOS(SIN(RADIANS(G673))*SIN(RADIANS(E675))+COS(RADIANS(G673))*COS(RADIANS(E675))*COS(RADIANS(S665))))&gt;90,0,$F$4*$F$5/E674^2*(SIN(RADIANS(G673))*SIN(RADIANS(E675))+COS(RADIANS(G673))*COS(RADIANS(E675))*COS(RADIANS(S665))))</f>
        <v>#DIV/0!</v>
      </c>
      <c r="T673" s="3" t="e">
        <f>IF(DEGREES(ACOS(SIN(RADIANS(G673))*SIN(RADIANS(E675))+COS(RADIANS(G673))*COS(RADIANS(E675))*COS(RADIANS(T665))))&gt;90,0,$F$4*$F$5/E674^2*(SIN(RADIANS(G673))*SIN(RADIANS(E675))+COS(RADIANS(G673))*COS(RADIANS(E675))*COS(RADIANS(T665))))</f>
        <v>#DIV/0!</v>
      </c>
      <c r="U673" s="3" t="e">
        <f>IF(DEGREES(ACOS(SIN(RADIANS(G673))*SIN(RADIANS(E675))+COS(RADIANS(G673))*COS(RADIANS(E675))*COS(RADIANS(U665))))&gt;90,0,$F$4*$F$5/E674^2*(SIN(RADIANS(G673))*SIN(RADIANS(E675))+COS(RADIANS(G673))*COS(RADIANS(E675))*COS(RADIANS(U665))))</f>
        <v>#DIV/0!</v>
      </c>
      <c r="V673" s="3" t="e">
        <f>IF(DEGREES(ACOS(SIN(RADIANS(G673))*SIN(RADIANS(E675))+COS(RADIANS(G673))*COS(RADIANS(E675))*COS(RADIANS(V665))))&gt;90,0,$F$4*$F$5/E674^2*(SIN(RADIANS(G673))*SIN(RADIANS(E675))+COS(RADIANS(G673))*COS(RADIANS(E675))*COS(RADIANS(V665))))</f>
        <v>#DIV/0!</v>
      </c>
      <c r="W673" s="3" t="e">
        <f>IF(DEGREES(ACOS(SIN(RADIANS(G673))*SIN(RADIANS(E675))+COS(RADIANS(G673))*COS(RADIANS(E675))*COS(RADIANS(W665))))&gt;90,0,$F$4*$F$5/E674^2*(SIN(RADIANS(G673))*SIN(RADIANS(E675))+COS(RADIANS(G673))*COS(RADIANS(E675))*COS(RADIANS(W665))))</f>
        <v>#DIV/0!</v>
      </c>
      <c r="X673" s="3" t="e">
        <f>IF(DEGREES(ACOS(SIN(RADIANS(G673))*SIN(RADIANS(E675))+COS(RADIANS(G673))*COS(RADIANS(E675))*COS(RADIANS(X665))))&gt;90,0,$F$4*$F$5/E674^2*(SIN(RADIANS(G673))*SIN(RADIANS(E675))+COS(RADIANS(G673))*COS(RADIANS(E675))*COS(RADIANS(X665))))</f>
        <v>#DIV/0!</v>
      </c>
      <c r="Y673" s="3" t="e">
        <f>IF(DEGREES(ACOS(SIN(RADIANS(G673))*SIN(RADIANS(E675))+COS(RADIANS(G673))*COS(RADIANS(E675))*COS(RADIANS(Y665))))&gt;90,0,$F$4*$F$5/E674^2*(SIN(RADIANS(G673))*SIN(RADIANS(E675))+COS(RADIANS(G673))*COS(RADIANS(E675))*COS(RADIANS(Y665))))</f>
        <v>#DIV/0!</v>
      </c>
      <c r="Z673" s="3" t="e">
        <f>IF(DEGREES(ACOS(SIN(RADIANS(G673))*SIN(RADIANS(E675))+COS(RADIANS(G673))*COS(RADIANS(E675))*COS(RADIANS(Z665))))&gt;90,0,$F$4*$F$5/E674^2*(SIN(RADIANS(G673))*SIN(RADIANS(E675))+COS(RADIANS(G673))*COS(RADIANS(E675))*COS(RADIANS(Z665))))</f>
        <v>#DIV/0!</v>
      </c>
      <c r="AA673" s="3" t="e">
        <f>IF(DEGREES(ACOS(SIN(RADIANS(G673))*SIN(RADIANS(E675))+COS(RADIANS(G673))*COS(RADIANS(E675))*COS(RADIANS(AA665))))&gt;90,0,$F$4*$F$5/E674^2*(SIN(RADIANS(G673))*SIN(RADIANS(E675))+COS(RADIANS(G673))*COS(RADIANS(E675))*COS(RADIANS(AA665))))</f>
        <v>#DIV/0!</v>
      </c>
      <c r="AB673" s="3" t="e">
        <f>IF(DEGREES(ACOS(SIN(RADIANS(G673))*SIN(RADIANS(E675))+COS(RADIANS(G673))*COS(RADIANS(E675))*COS(RADIANS(AB665))))&gt;90,0,$F$4*$F$5/E674^2*(SIN(RADIANS(G673))*SIN(RADIANS(E675))+COS(RADIANS(G673))*COS(RADIANS(E675))*COS(RADIANS(AB665))))</f>
        <v>#DIV/0!</v>
      </c>
      <c r="AC673" s="3" t="e">
        <f>IF(DEGREES(ACOS(SIN(RADIANS(G673))*SIN(RADIANS(E675))+COS(RADIANS(G673))*COS(RADIANS(E675))*COS(RADIANS(AC665))))&gt;90,0,$F$4*$F$5/E674^2*(SIN(RADIANS(G673))*SIN(RADIANS(E675))+COS(RADIANS(G673))*COS(RADIANS(E675))*COS(RADIANS(AC665))))</f>
        <v>#DIV/0!</v>
      </c>
      <c r="AD673" s="3" t="e">
        <f>IF(DEGREES(ACOS(SIN(RADIANS(G673))*SIN(RADIANS(E675))+COS(RADIANS(G673))*COS(RADIANS(E675))*COS(RADIANS(AD665))))&gt;90,0,$F$4*$F$5/E674^2*(SIN(RADIANS(G673))*SIN(RADIANS(E675))+COS(RADIANS(G673))*COS(RADIANS(E675))*COS(RADIANS(AD665))))</f>
        <v>#DIV/0!</v>
      </c>
      <c r="AE673" s="3" t="e">
        <f>IF(DEGREES(ACOS(SIN(RADIANS(G673))*SIN(RADIANS(E675))+COS(RADIANS(G673))*COS(RADIANS(E675))*COS(RADIANS(AE665))))&gt;90,0,$F$4*$F$5/E674^2*(SIN(RADIANS(G673))*SIN(RADIANS(E675))+COS(RADIANS(G673))*COS(RADIANS(E675))*COS(RADIANS(AE665))))</f>
        <v>#DIV/0!</v>
      </c>
      <c r="AF673" s="3" t="e">
        <f>IF(DEGREES(ACOS(SIN(RADIANS(G673))*SIN(RADIANS(E675))+COS(RADIANS(G673))*COS(RADIANS(E675))*COS(RADIANS(AF665))))&gt;90,0,$F$4*$F$5/E674^2*(SIN(RADIANS(G673))*SIN(RADIANS(E675))+COS(RADIANS(G673))*COS(RADIANS(E675))*COS(RADIANS(AF665))))</f>
        <v>#DIV/0!</v>
      </c>
      <c r="AG673" s="3" t="e">
        <f>IF(DEGREES(ACOS(SIN(RADIANS(G673))*SIN(RADIANS(E675))+COS(RADIANS(G673))*COS(RADIANS(E675))*COS(RADIANS(AG665))))&gt;90,0,$F$4*$F$5/E674^2*(SIN(RADIANS(G673))*SIN(RADIANS(E675))+COS(RADIANS(G673))*COS(RADIANS(E675))*COS(RADIANS(AG665))))</f>
        <v>#DIV/0!</v>
      </c>
      <c r="AH673" s="3" t="e">
        <f>IF(DEGREES(ACOS(SIN(RADIANS(G673))*SIN(RADIANS(E675))+COS(RADIANS(G673))*COS(RADIANS(E675))*COS(RADIANS(AH665))))&gt;90,0,$F$4*$F$5/E674^2*(SIN(RADIANS(G673))*SIN(RADIANS(E675))+COS(RADIANS(G673))*COS(RADIANS(E675))*COS(RADIANS(AH665))))</f>
        <v>#DIV/0!</v>
      </c>
      <c r="AI673" s="3" t="e">
        <f>IF(DEGREES(ACOS(SIN(RADIANS(G673))*SIN(RADIANS(E675))+COS(RADIANS(G673))*COS(RADIANS(E675))*COS(RADIANS(AI665))))&gt;90,0,$F$4*$F$5/E674^2*(SIN(RADIANS(G673))*SIN(RADIANS(E675))+COS(RADIANS(G673))*COS(RADIANS(E675))*COS(RADIANS(AI665))))</f>
        <v>#DIV/0!</v>
      </c>
      <c r="AJ673" s="3" t="e">
        <f>IF(DEGREES(ACOS(SIN(RADIANS(G673))*SIN(RADIANS(E675))+COS(RADIANS(G673))*COS(RADIANS(E675))*COS(RADIANS(AJ665))))&gt;90,0,$F$4*$F$5/E674^2*(SIN(RADIANS(G673))*SIN(RADIANS(E675))+COS(RADIANS(G673))*COS(RADIANS(E675))*COS(RADIANS(AJ665))))</f>
        <v>#DIV/0!</v>
      </c>
      <c r="AK673" s="3">
        <f>IF(DEGREES(ACOS(SIN(RADIANS(G673))*SIN(RADIANS(E675))+COS(RADIANS(G673))*COS(RADIANS(E675))*COS(RADIANS(AK665))))&gt;90,0,$F$4*$F$5/E674^2*(SIN(RADIANS(G673))*SIN(RADIANS(E675))+COS(RADIANS(G673))*COS(RADIANS(E675))*COS(RADIANS(AK665))))</f>
        <v>0</v>
      </c>
      <c r="AL673" s="3">
        <f>IF(DEGREES(ACOS(SIN(RADIANS(G673))*SIN(RADIANS(E675))+COS(RADIANS(G673))*COS(RADIANS(E675))*COS(RADIANS(AL665))))&gt;90,0,$F$4*$F$5/E674^2*(SIN(RADIANS(G673))*SIN(RADIANS(E675))+COS(RADIANS(G673))*COS(RADIANS(E675))*COS(RADIANS(AL665))))</f>
        <v>0</v>
      </c>
      <c r="AM673" s="3">
        <f>IF(DEGREES(ACOS(SIN(RADIANS(G673))*SIN(RADIANS(E675))+COS(RADIANS(G673))*COS(RADIANS(E675))*COS(RADIANS(AM665))))&gt;90,0,$F$4*$F$5/E674^2*(SIN(RADIANS(G673))*SIN(RADIANS(E675))+COS(RADIANS(G673))*COS(RADIANS(E675))*COS(RADIANS(AM665))))</f>
        <v>0</v>
      </c>
      <c r="AN673" s="3">
        <f>IF(DEGREES(ACOS(SIN(RADIANS(G673))*SIN(RADIANS(E675))+COS(RADIANS(G673))*COS(RADIANS(E675))*COS(RADIANS(AN665))))&gt;90,0,$F$4*$F$5/E674^2*(SIN(RADIANS(G673))*SIN(RADIANS(E675))+COS(RADIANS(G673))*COS(RADIANS(E675))*COS(RADIANS(AN665))))</f>
        <v>0</v>
      </c>
      <c r="AO673" s="3">
        <f>IF(DEGREES(ACOS(SIN(RADIANS(G673))*SIN(RADIANS(E675))+COS(RADIANS(G673))*COS(RADIANS(E675))*COS(RADIANS(AO665))))&gt;90,0,$F$4*$F$5/E674^2*(SIN(RADIANS(G673))*SIN(RADIANS(E675))+COS(RADIANS(G673))*COS(RADIANS(E675))*COS(RADIANS(AO665))))</f>
        <v>0</v>
      </c>
      <c r="AP673" s="3">
        <f>IF(DEGREES(ACOS(SIN(RADIANS(G673))*SIN(RADIANS(E675))+COS(RADIANS(G673))*COS(RADIANS(E675))*COS(RADIANS(AP665))))&gt;90,0,$F$4*$F$5/E674^2*(SIN(RADIANS(G673))*SIN(RADIANS(E675))+COS(RADIANS(G673))*COS(RADIANS(E675))*COS(RADIANS(AP665))))</f>
        <v>0</v>
      </c>
      <c r="AQ673" s="3">
        <f>IF(DEGREES(ACOS(SIN(RADIANS(G673))*SIN(RADIANS(E675))+COS(RADIANS(G673))*COS(RADIANS(E675))*COS(RADIANS(AQ665))))&gt;90,0,$F$4*$F$5/E674^2*(SIN(RADIANS(G673))*SIN(RADIANS(E675))+COS(RADIANS(G673))*COS(RADIANS(E675))*COS(RADIANS(AQ665))))</f>
        <v>0</v>
      </c>
      <c r="AR673" s="3">
        <f>IF(DEGREES(ACOS(SIN(RADIANS(G673))*SIN(RADIANS(E675))+COS(RADIANS(G673))*COS(RADIANS(E675))*COS(RADIANS(AR665))))&gt;90,0,$F$4*$F$5/E674^2*(SIN(RADIANS(G673))*SIN(RADIANS(E675))+COS(RADIANS(G673))*COS(RADIANS(E675))*COS(RADIANS(AR665))))</f>
        <v>0</v>
      </c>
    </row>
    <row r="674" spans="2:44" ht="15.75" customHeight="1" x14ac:dyDescent="0.2">
      <c r="B674" s="20" t="s">
        <v>788</v>
      </c>
      <c r="E674" s="3">
        <f>$F$6*(1-$F$7^2)/(1+$F$7*COS(RADIANS(E668)))</f>
        <v>0</v>
      </c>
      <c r="G674" s="3">
        <v>20</v>
      </c>
      <c r="I674" s="3">
        <f>IF(DEGREES(ACOS(SIN(RADIANS(G674))*SIN(RADIANS(E675))+COS(RADIANS(G674))*COS(RADIANS(E675))*COS(RADIANS(I665))))&gt;90,0,$F$4*$F$5/E674^2*(SIN(RADIANS(G674))*SIN(RADIANS(E675))+COS(RADIANS(G674))*COS(RADIANS(E675))*COS(RADIANS(I665))))</f>
        <v>0</v>
      </c>
      <c r="J674" s="3">
        <f>IF(DEGREES(ACOS(SIN(RADIANS(G674))*SIN(RADIANS(E675))+COS(RADIANS(G674))*COS(RADIANS(E675))*COS(RADIANS(J665))))&gt;90,0,$F$4*$F$5/E674^2*(SIN(RADIANS(G674))*SIN(RADIANS(E675))+COS(RADIANS(G674))*COS(RADIANS(E675))*COS(RADIANS(J665))))</f>
        <v>0</v>
      </c>
      <c r="K674" s="3">
        <f>IF(DEGREES(ACOS(SIN(RADIANS(G674))*SIN(RADIANS(E675))+COS(RADIANS(G674))*COS(RADIANS(E675))*COS(RADIANS(K665))))&gt;90,0,$F$4*$F$5/E674^2*(SIN(RADIANS(G674))*SIN(RADIANS(E675))+COS(RADIANS(G674))*COS(RADIANS(E675))*COS(RADIANS(K665))))</f>
        <v>0</v>
      </c>
      <c r="L674" s="3">
        <f>IF(DEGREES(ACOS(SIN(RADIANS(G674))*SIN(RADIANS(E675))+COS(RADIANS(G674))*COS(RADIANS(E675))*COS(RADIANS(L665))))&gt;90,0,$F$4*$F$5/E674^2*(SIN(RADIANS(G674))*SIN(RADIANS(E675))+COS(RADIANS(G674))*COS(RADIANS(E675))*COS(RADIANS(L665))))</f>
        <v>0</v>
      </c>
      <c r="M674" s="3">
        <f>IF(DEGREES(ACOS(SIN(RADIANS(G674))*SIN(RADIANS(E675))+COS(RADIANS(G674))*COS(RADIANS(E675))*COS(RADIANS(M665))))&gt;90,0,$F$4*$F$5/E674^2*(SIN(RADIANS(G674))*SIN(RADIANS(E675))+COS(RADIANS(G674))*COS(RADIANS(E675))*COS(RADIANS(M665))))</f>
        <v>0</v>
      </c>
      <c r="N674" s="3">
        <f>IF(DEGREES(ACOS(SIN(RADIANS(G674))*SIN(RADIANS(E675))+COS(RADIANS(G674))*COS(RADIANS(E675))*COS(RADIANS(N665))))&gt;90,0,$F$4*$F$5/E674^2*(SIN(RADIANS(G674))*SIN(RADIANS(E675))+COS(RADIANS(G674))*COS(RADIANS(E675))*COS(RADIANS(N665))))</f>
        <v>0</v>
      </c>
      <c r="O674" s="3">
        <f>IF(DEGREES(ACOS(SIN(RADIANS(G674))*SIN(RADIANS(E675))+COS(RADIANS(G674))*COS(RADIANS(E675))*COS(RADIANS(O665))))&gt;90,0,$F$4*$F$5/E674^2*(SIN(RADIANS(G674))*SIN(RADIANS(E675))+COS(RADIANS(G674))*COS(RADIANS(E675))*COS(RADIANS(O665))))</f>
        <v>0</v>
      </c>
      <c r="P674" s="3">
        <f>IF(DEGREES(ACOS(SIN(RADIANS(G674))*SIN(RADIANS(E675))+COS(RADIANS(G674))*COS(RADIANS(E675))*COS(RADIANS(P665))))&gt;90,0,$F$4*$F$5/E674^2*(SIN(RADIANS(G674))*SIN(RADIANS(E675))+COS(RADIANS(G674))*COS(RADIANS(E675))*COS(RADIANS(P665))))</f>
        <v>0</v>
      </c>
      <c r="Q674" s="3">
        <f>IF(DEGREES(ACOS(SIN(RADIANS(G674))*SIN(RADIANS(E675))+COS(RADIANS(G674))*COS(RADIANS(E675))*COS(RADIANS(Q665))))&gt;90,0,$F$4*$F$5/E674^2*(SIN(RADIANS(G674))*SIN(RADIANS(E675))+COS(RADIANS(G674))*COS(RADIANS(E675))*COS(RADIANS(Q665))))</f>
        <v>0</v>
      </c>
      <c r="R674" s="3" t="e">
        <f>IF(DEGREES(ACOS(SIN(RADIANS(G674))*SIN(RADIANS(E675))+COS(RADIANS(G674))*COS(RADIANS(E675))*COS(RADIANS(R665))))&gt;90,0,$F$4*$F$5/E674^2*(SIN(RADIANS(G674))*SIN(RADIANS(E675))+COS(RADIANS(G674))*COS(RADIANS(E675))*COS(RADIANS(R665))))</f>
        <v>#DIV/0!</v>
      </c>
      <c r="S674" s="3" t="e">
        <f>IF(DEGREES(ACOS(SIN(RADIANS(G674))*SIN(RADIANS(E675))+COS(RADIANS(G674))*COS(RADIANS(E675))*COS(RADIANS(S665))))&gt;90,0,$F$4*$F$5/E674^2*(SIN(RADIANS(G674))*SIN(RADIANS(E675))+COS(RADIANS(G674))*COS(RADIANS(E675))*COS(RADIANS(S665))))</f>
        <v>#DIV/0!</v>
      </c>
      <c r="T674" s="3" t="e">
        <f>IF(DEGREES(ACOS(SIN(RADIANS(G674))*SIN(RADIANS(E675))+COS(RADIANS(G674))*COS(RADIANS(E675))*COS(RADIANS(T665))))&gt;90,0,$F$4*$F$5/E674^2*(SIN(RADIANS(G674))*SIN(RADIANS(E675))+COS(RADIANS(G674))*COS(RADIANS(E675))*COS(RADIANS(T665))))</f>
        <v>#DIV/0!</v>
      </c>
      <c r="U674" s="3" t="e">
        <f>IF(DEGREES(ACOS(SIN(RADIANS(G674))*SIN(RADIANS(E675))+COS(RADIANS(G674))*COS(RADIANS(E675))*COS(RADIANS(U665))))&gt;90,0,$F$4*$F$5/E674^2*(SIN(RADIANS(G674))*SIN(RADIANS(E675))+COS(RADIANS(G674))*COS(RADIANS(E675))*COS(RADIANS(U665))))</f>
        <v>#DIV/0!</v>
      </c>
      <c r="V674" s="3" t="e">
        <f>IF(DEGREES(ACOS(SIN(RADIANS(G674))*SIN(RADIANS(E675))+COS(RADIANS(G674))*COS(RADIANS(E675))*COS(RADIANS(V665))))&gt;90,0,$F$4*$F$5/E674^2*(SIN(RADIANS(G674))*SIN(RADIANS(E675))+COS(RADIANS(G674))*COS(RADIANS(E675))*COS(RADIANS(V665))))</f>
        <v>#DIV/0!</v>
      </c>
      <c r="W674" s="3" t="e">
        <f>IF(DEGREES(ACOS(SIN(RADIANS(G674))*SIN(RADIANS(E675))+COS(RADIANS(G674))*COS(RADIANS(E675))*COS(RADIANS(W665))))&gt;90,0,$F$4*$F$5/E674^2*(SIN(RADIANS(G674))*SIN(RADIANS(E675))+COS(RADIANS(G674))*COS(RADIANS(E675))*COS(RADIANS(W665))))</f>
        <v>#DIV/0!</v>
      </c>
      <c r="X674" s="3" t="e">
        <f>IF(DEGREES(ACOS(SIN(RADIANS(G674))*SIN(RADIANS(E675))+COS(RADIANS(G674))*COS(RADIANS(E675))*COS(RADIANS(X665))))&gt;90,0,$F$4*$F$5/E674^2*(SIN(RADIANS(G674))*SIN(RADIANS(E675))+COS(RADIANS(G674))*COS(RADIANS(E675))*COS(RADIANS(X665))))</f>
        <v>#DIV/0!</v>
      </c>
      <c r="Y674" s="3" t="e">
        <f>IF(DEGREES(ACOS(SIN(RADIANS(G674))*SIN(RADIANS(E675))+COS(RADIANS(G674))*COS(RADIANS(E675))*COS(RADIANS(Y665))))&gt;90,0,$F$4*$F$5/E674^2*(SIN(RADIANS(G674))*SIN(RADIANS(E675))+COS(RADIANS(G674))*COS(RADIANS(E675))*COS(RADIANS(Y665))))</f>
        <v>#DIV/0!</v>
      </c>
      <c r="Z674" s="3" t="e">
        <f>IF(DEGREES(ACOS(SIN(RADIANS(G674))*SIN(RADIANS(E675))+COS(RADIANS(G674))*COS(RADIANS(E675))*COS(RADIANS(Z665))))&gt;90,0,$F$4*$F$5/E674^2*(SIN(RADIANS(G674))*SIN(RADIANS(E675))+COS(RADIANS(G674))*COS(RADIANS(E675))*COS(RADIANS(Z665))))</f>
        <v>#DIV/0!</v>
      </c>
      <c r="AA674" s="3" t="e">
        <f>IF(DEGREES(ACOS(SIN(RADIANS(G674))*SIN(RADIANS(E675))+COS(RADIANS(G674))*COS(RADIANS(E675))*COS(RADIANS(AA665))))&gt;90,0,$F$4*$F$5/E674^2*(SIN(RADIANS(G674))*SIN(RADIANS(E675))+COS(RADIANS(G674))*COS(RADIANS(E675))*COS(RADIANS(AA665))))</f>
        <v>#DIV/0!</v>
      </c>
      <c r="AB674" s="3" t="e">
        <f>IF(DEGREES(ACOS(SIN(RADIANS(G674))*SIN(RADIANS(E675))+COS(RADIANS(G674))*COS(RADIANS(E675))*COS(RADIANS(AB665))))&gt;90,0,$F$4*$F$5/E674^2*(SIN(RADIANS(G674))*SIN(RADIANS(E675))+COS(RADIANS(G674))*COS(RADIANS(E675))*COS(RADIANS(AB665))))</f>
        <v>#DIV/0!</v>
      </c>
      <c r="AC674" s="3" t="e">
        <f>IF(DEGREES(ACOS(SIN(RADIANS(G674))*SIN(RADIANS(E675))+COS(RADIANS(G674))*COS(RADIANS(E675))*COS(RADIANS(AC665))))&gt;90,0,$F$4*$F$5/E674^2*(SIN(RADIANS(G674))*SIN(RADIANS(E675))+COS(RADIANS(G674))*COS(RADIANS(E675))*COS(RADIANS(AC665))))</f>
        <v>#DIV/0!</v>
      </c>
      <c r="AD674" s="3" t="e">
        <f>IF(DEGREES(ACOS(SIN(RADIANS(G674))*SIN(RADIANS(E675))+COS(RADIANS(G674))*COS(RADIANS(E675))*COS(RADIANS(AD665))))&gt;90,0,$F$4*$F$5/E674^2*(SIN(RADIANS(G674))*SIN(RADIANS(E675))+COS(RADIANS(G674))*COS(RADIANS(E675))*COS(RADIANS(AD665))))</f>
        <v>#DIV/0!</v>
      </c>
      <c r="AE674" s="3" t="e">
        <f>IF(DEGREES(ACOS(SIN(RADIANS(G674))*SIN(RADIANS(E675))+COS(RADIANS(G674))*COS(RADIANS(E675))*COS(RADIANS(AE665))))&gt;90,0,$F$4*$F$5/E674^2*(SIN(RADIANS(G674))*SIN(RADIANS(E675))+COS(RADIANS(G674))*COS(RADIANS(E675))*COS(RADIANS(AE665))))</f>
        <v>#DIV/0!</v>
      </c>
      <c r="AF674" s="3" t="e">
        <f>IF(DEGREES(ACOS(SIN(RADIANS(G674))*SIN(RADIANS(E675))+COS(RADIANS(G674))*COS(RADIANS(E675))*COS(RADIANS(AF665))))&gt;90,0,$F$4*$F$5/E674^2*(SIN(RADIANS(G674))*SIN(RADIANS(E675))+COS(RADIANS(G674))*COS(RADIANS(E675))*COS(RADIANS(AF665))))</f>
        <v>#DIV/0!</v>
      </c>
      <c r="AG674" s="3" t="e">
        <f>IF(DEGREES(ACOS(SIN(RADIANS(G674))*SIN(RADIANS(E675))+COS(RADIANS(G674))*COS(RADIANS(E675))*COS(RADIANS(AG665))))&gt;90,0,$F$4*$F$5/E674^2*(SIN(RADIANS(G674))*SIN(RADIANS(E675))+COS(RADIANS(G674))*COS(RADIANS(E675))*COS(RADIANS(AG665))))</f>
        <v>#DIV/0!</v>
      </c>
      <c r="AH674" s="3" t="e">
        <f>IF(DEGREES(ACOS(SIN(RADIANS(G674))*SIN(RADIANS(E675))+COS(RADIANS(G674))*COS(RADIANS(E675))*COS(RADIANS(AH665))))&gt;90,0,$F$4*$F$5/E674^2*(SIN(RADIANS(G674))*SIN(RADIANS(E675))+COS(RADIANS(G674))*COS(RADIANS(E675))*COS(RADIANS(AH665))))</f>
        <v>#DIV/0!</v>
      </c>
      <c r="AI674" s="3" t="e">
        <f>IF(DEGREES(ACOS(SIN(RADIANS(G674))*SIN(RADIANS(E675))+COS(RADIANS(G674))*COS(RADIANS(E675))*COS(RADIANS(AI665))))&gt;90,0,$F$4*$F$5/E674^2*(SIN(RADIANS(G674))*SIN(RADIANS(E675))+COS(RADIANS(G674))*COS(RADIANS(E675))*COS(RADIANS(AI665))))</f>
        <v>#DIV/0!</v>
      </c>
      <c r="AJ674" s="3" t="e">
        <f>IF(DEGREES(ACOS(SIN(RADIANS(G674))*SIN(RADIANS(E675))+COS(RADIANS(G674))*COS(RADIANS(E675))*COS(RADIANS(AJ665))))&gt;90,0,$F$4*$F$5/E674^2*(SIN(RADIANS(G674))*SIN(RADIANS(E675))+COS(RADIANS(G674))*COS(RADIANS(E675))*COS(RADIANS(AJ665))))</f>
        <v>#DIV/0!</v>
      </c>
      <c r="AK674" s="3">
        <f>IF(DEGREES(ACOS(SIN(RADIANS(G674))*SIN(RADIANS(E675))+COS(RADIANS(G674))*COS(RADIANS(E675))*COS(RADIANS(AK665))))&gt;90,0,$F$4*$F$5/E674^2*(SIN(RADIANS(G674))*SIN(RADIANS(E675))+COS(RADIANS(G674))*COS(RADIANS(E675))*COS(RADIANS(AK665))))</f>
        <v>0</v>
      </c>
      <c r="AL674" s="3">
        <f>IF(DEGREES(ACOS(SIN(RADIANS(G674))*SIN(RADIANS(E675))+COS(RADIANS(G674))*COS(RADIANS(E675))*COS(RADIANS(AL665))))&gt;90,0,$F$4*$F$5/E674^2*(SIN(RADIANS(G674))*SIN(RADIANS(E675))+COS(RADIANS(G674))*COS(RADIANS(E675))*COS(RADIANS(AL665))))</f>
        <v>0</v>
      </c>
      <c r="AM674" s="3">
        <f>IF(DEGREES(ACOS(SIN(RADIANS(G674))*SIN(RADIANS(E675))+COS(RADIANS(G674))*COS(RADIANS(E675))*COS(RADIANS(AM665))))&gt;90,0,$F$4*$F$5/E674^2*(SIN(RADIANS(G674))*SIN(RADIANS(E675))+COS(RADIANS(G674))*COS(RADIANS(E675))*COS(RADIANS(AM665))))</f>
        <v>0</v>
      </c>
      <c r="AN674" s="3">
        <f>IF(DEGREES(ACOS(SIN(RADIANS(G674))*SIN(RADIANS(E675))+COS(RADIANS(G674))*COS(RADIANS(E675))*COS(RADIANS(AN665))))&gt;90,0,$F$4*$F$5/E674^2*(SIN(RADIANS(G674))*SIN(RADIANS(E675))+COS(RADIANS(G674))*COS(RADIANS(E675))*COS(RADIANS(AN665))))</f>
        <v>0</v>
      </c>
      <c r="AO674" s="3">
        <f>IF(DEGREES(ACOS(SIN(RADIANS(G674))*SIN(RADIANS(E675))+COS(RADIANS(G674))*COS(RADIANS(E675))*COS(RADIANS(AO665))))&gt;90,0,$F$4*$F$5/E674^2*(SIN(RADIANS(G674))*SIN(RADIANS(E675))+COS(RADIANS(G674))*COS(RADIANS(E675))*COS(RADIANS(AO665))))</f>
        <v>0</v>
      </c>
      <c r="AP674" s="3">
        <f>IF(DEGREES(ACOS(SIN(RADIANS(G674))*SIN(RADIANS(E675))+COS(RADIANS(G674))*COS(RADIANS(E675))*COS(RADIANS(AP665))))&gt;90,0,$F$4*$F$5/E674^2*(SIN(RADIANS(G674))*SIN(RADIANS(E675))+COS(RADIANS(G674))*COS(RADIANS(E675))*COS(RADIANS(AP665))))</f>
        <v>0</v>
      </c>
      <c r="AQ674" s="3">
        <f>IF(DEGREES(ACOS(SIN(RADIANS(G674))*SIN(RADIANS(E675))+COS(RADIANS(G674))*COS(RADIANS(E675))*COS(RADIANS(AQ665))))&gt;90,0,$F$4*$F$5/E674^2*(SIN(RADIANS(G674))*SIN(RADIANS(E675))+COS(RADIANS(G674))*COS(RADIANS(E675))*COS(RADIANS(AQ665))))</f>
        <v>0</v>
      </c>
      <c r="AR674" s="3">
        <f>IF(DEGREES(ACOS(SIN(RADIANS(G674))*SIN(RADIANS(E675))+COS(RADIANS(G674))*COS(RADIANS(E675))*COS(RADIANS(AR665))))&gt;90,0,$F$4*$F$5/E674^2*(SIN(RADIANS(G674))*SIN(RADIANS(E675))+COS(RADIANS(G674))*COS(RADIANS(E675))*COS(RADIANS(AR665))))</f>
        <v>0</v>
      </c>
    </row>
    <row r="675" spans="2:44" ht="15.75" customHeight="1" x14ac:dyDescent="0.2">
      <c r="B675" s="20" t="s">
        <v>737</v>
      </c>
      <c r="E675" s="3">
        <f>IF($F$8&gt;90,180-$F$8,$F$8)*SIN(RADIANS(E669))</f>
        <v>0</v>
      </c>
      <c r="G675" s="3">
        <v>10</v>
      </c>
      <c r="I675" s="3">
        <f>IF(DEGREES(ACOS(SIN(RADIANS(G675))*SIN(RADIANS(E675))+COS(RADIANS(G675))*COS(RADIANS(E675))*COS(RADIANS(I665))))&gt;90,0,$F$4*$F$5/E674^2*(SIN(RADIANS(G675))*SIN(RADIANS(E675))+COS(RADIANS(G675))*COS(RADIANS(E675))*COS(RADIANS(I665))))</f>
        <v>0</v>
      </c>
      <c r="J675" s="3">
        <f>IF(DEGREES(ACOS(SIN(RADIANS(G675))*SIN(RADIANS(E675))+COS(RADIANS(G675))*COS(RADIANS(E675))*COS(RADIANS(J665))))&gt;90,0,$F$4*$F$5/E674^2*(SIN(RADIANS(G675))*SIN(RADIANS(E675))+COS(RADIANS(G675))*COS(RADIANS(E675))*COS(RADIANS(J665))))</f>
        <v>0</v>
      </c>
      <c r="K675" s="3">
        <f>IF(DEGREES(ACOS(SIN(RADIANS(G675))*SIN(RADIANS(E675))+COS(RADIANS(G675))*COS(RADIANS(E675))*COS(RADIANS(K665))))&gt;90,0,$F$4*$F$5/E674^2*(SIN(RADIANS(G675))*SIN(RADIANS(E675))+COS(RADIANS(G675))*COS(RADIANS(E675))*COS(RADIANS(K665))))</f>
        <v>0</v>
      </c>
      <c r="L675" s="3">
        <f>IF(DEGREES(ACOS(SIN(RADIANS(G675))*SIN(RADIANS(E675))+COS(RADIANS(G675))*COS(RADIANS(E675))*COS(RADIANS(L665))))&gt;90,0,$F$4*$F$5/E674^2*(SIN(RADIANS(G675))*SIN(RADIANS(E675))+COS(RADIANS(G675))*COS(RADIANS(E675))*COS(RADIANS(L665))))</f>
        <v>0</v>
      </c>
      <c r="M675" s="3">
        <f>IF(DEGREES(ACOS(SIN(RADIANS(G675))*SIN(RADIANS(E675))+COS(RADIANS(G675))*COS(RADIANS(E675))*COS(RADIANS(M665))))&gt;90,0,$F$4*$F$5/E674^2*(SIN(RADIANS(G675))*SIN(RADIANS(E675))+COS(RADIANS(G675))*COS(RADIANS(E675))*COS(RADIANS(M665))))</f>
        <v>0</v>
      </c>
      <c r="N675" s="3">
        <f>IF(DEGREES(ACOS(SIN(RADIANS(G675))*SIN(RADIANS(E675))+COS(RADIANS(G675))*COS(RADIANS(E675))*COS(RADIANS(N665))))&gt;90,0,$F$4*$F$5/E674^2*(SIN(RADIANS(G675))*SIN(RADIANS(E675))+COS(RADIANS(G675))*COS(RADIANS(E675))*COS(RADIANS(N665))))</f>
        <v>0</v>
      </c>
      <c r="O675" s="3">
        <f>IF(DEGREES(ACOS(SIN(RADIANS(G675))*SIN(RADIANS(E675))+COS(RADIANS(G675))*COS(RADIANS(E675))*COS(RADIANS(O665))))&gt;90,0,$F$4*$F$5/E674^2*(SIN(RADIANS(G675))*SIN(RADIANS(E675))+COS(RADIANS(G675))*COS(RADIANS(E675))*COS(RADIANS(O665))))</f>
        <v>0</v>
      </c>
      <c r="P675" s="3">
        <f>IF(DEGREES(ACOS(SIN(RADIANS(G675))*SIN(RADIANS(E675))+COS(RADIANS(G675))*COS(RADIANS(E675))*COS(RADIANS(P665))))&gt;90,0,$F$4*$F$5/E674^2*(SIN(RADIANS(G675))*SIN(RADIANS(E675))+COS(RADIANS(G675))*COS(RADIANS(E675))*COS(RADIANS(P665))))</f>
        <v>0</v>
      </c>
      <c r="Q675" s="3">
        <f>IF(DEGREES(ACOS(SIN(RADIANS(G675))*SIN(RADIANS(E675))+COS(RADIANS(G675))*COS(RADIANS(E675))*COS(RADIANS(Q665))))&gt;90,0,$F$4*$F$5/E674^2*(SIN(RADIANS(G675))*SIN(RADIANS(E675))+COS(RADIANS(G675))*COS(RADIANS(E675))*COS(RADIANS(Q665))))</f>
        <v>0</v>
      </c>
      <c r="R675" s="3" t="e">
        <f>IF(DEGREES(ACOS(SIN(RADIANS(G675))*SIN(RADIANS(E675))+COS(RADIANS(G675))*COS(RADIANS(E675))*COS(RADIANS(R665))))&gt;90,0,$F$4*$F$5/E674^2*(SIN(RADIANS(G675))*SIN(RADIANS(E675))+COS(RADIANS(G675))*COS(RADIANS(E675))*COS(RADIANS(R665))))</f>
        <v>#DIV/0!</v>
      </c>
      <c r="S675" s="3" t="e">
        <f>IF(DEGREES(ACOS(SIN(RADIANS(G675))*SIN(RADIANS(E675))+COS(RADIANS(G675))*COS(RADIANS(E675))*COS(RADIANS(S665))))&gt;90,0,$F$4*$F$5/E674^2*(SIN(RADIANS(G675))*SIN(RADIANS(E675))+COS(RADIANS(G675))*COS(RADIANS(E675))*COS(RADIANS(S665))))</f>
        <v>#DIV/0!</v>
      </c>
      <c r="T675" s="3" t="e">
        <f>IF(DEGREES(ACOS(SIN(RADIANS(G675))*SIN(RADIANS(E675))+COS(RADIANS(G675))*COS(RADIANS(E675))*COS(RADIANS(T665))))&gt;90,0,$F$4*$F$5/E674^2*(SIN(RADIANS(G675))*SIN(RADIANS(E675))+COS(RADIANS(G675))*COS(RADIANS(E675))*COS(RADIANS(T665))))</f>
        <v>#DIV/0!</v>
      </c>
      <c r="U675" s="3" t="e">
        <f>IF(DEGREES(ACOS(SIN(RADIANS(G675))*SIN(RADIANS(E675))+COS(RADIANS(G675))*COS(RADIANS(E675))*COS(RADIANS(U665))))&gt;90,0,$F$4*$F$5/E674^2*(SIN(RADIANS(G675))*SIN(RADIANS(E675))+COS(RADIANS(G675))*COS(RADIANS(E675))*COS(RADIANS(U665))))</f>
        <v>#DIV/0!</v>
      </c>
      <c r="V675" s="3" t="e">
        <f>IF(DEGREES(ACOS(SIN(RADIANS(G675))*SIN(RADIANS(E675))+COS(RADIANS(G675))*COS(RADIANS(E675))*COS(RADIANS(V665))))&gt;90,0,$F$4*$F$5/E674^2*(SIN(RADIANS(G675))*SIN(RADIANS(E675))+COS(RADIANS(G675))*COS(RADIANS(E675))*COS(RADIANS(V665))))</f>
        <v>#DIV/0!</v>
      </c>
      <c r="W675" s="3" t="e">
        <f>IF(DEGREES(ACOS(SIN(RADIANS(G675))*SIN(RADIANS(E675))+COS(RADIANS(G675))*COS(RADIANS(E675))*COS(RADIANS(W665))))&gt;90,0,$F$4*$F$5/E674^2*(SIN(RADIANS(G675))*SIN(RADIANS(E675))+COS(RADIANS(G675))*COS(RADIANS(E675))*COS(RADIANS(W665))))</f>
        <v>#DIV/0!</v>
      </c>
      <c r="X675" s="3" t="e">
        <f>IF(DEGREES(ACOS(SIN(RADIANS(G675))*SIN(RADIANS(E675))+COS(RADIANS(G675))*COS(RADIANS(E675))*COS(RADIANS(X665))))&gt;90,0,$F$4*$F$5/E674^2*(SIN(RADIANS(G675))*SIN(RADIANS(E675))+COS(RADIANS(G675))*COS(RADIANS(E675))*COS(RADIANS(X665))))</f>
        <v>#DIV/0!</v>
      </c>
      <c r="Y675" s="3" t="e">
        <f>IF(DEGREES(ACOS(SIN(RADIANS(G675))*SIN(RADIANS(E675))+COS(RADIANS(G675))*COS(RADIANS(E675))*COS(RADIANS(Y665))))&gt;90,0,$F$4*$F$5/E674^2*(SIN(RADIANS(G675))*SIN(RADIANS(E675))+COS(RADIANS(G675))*COS(RADIANS(E675))*COS(RADIANS(Y665))))</f>
        <v>#DIV/0!</v>
      </c>
      <c r="Z675" s="3" t="e">
        <f>IF(DEGREES(ACOS(SIN(RADIANS(G675))*SIN(RADIANS(E675))+COS(RADIANS(G675))*COS(RADIANS(E675))*COS(RADIANS(Z665))))&gt;90,0,$F$4*$F$5/E674^2*(SIN(RADIANS(G675))*SIN(RADIANS(E675))+COS(RADIANS(G675))*COS(RADIANS(E675))*COS(RADIANS(Z665))))</f>
        <v>#DIV/0!</v>
      </c>
      <c r="AA675" s="3" t="e">
        <f>IF(DEGREES(ACOS(SIN(RADIANS(G675))*SIN(RADIANS(E675))+COS(RADIANS(G675))*COS(RADIANS(E675))*COS(RADIANS(AA665))))&gt;90,0,$F$4*$F$5/E674^2*(SIN(RADIANS(G675))*SIN(RADIANS(E675))+COS(RADIANS(G675))*COS(RADIANS(E675))*COS(RADIANS(AA665))))</f>
        <v>#DIV/0!</v>
      </c>
      <c r="AB675" s="3" t="e">
        <f>IF(DEGREES(ACOS(SIN(RADIANS(G675))*SIN(RADIANS(E675))+COS(RADIANS(G675))*COS(RADIANS(E675))*COS(RADIANS(AB665))))&gt;90,0,$F$4*$F$5/E674^2*(SIN(RADIANS(G675))*SIN(RADIANS(E675))+COS(RADIANS(G675))*COS(RADIANS(E675))*COS(RADIANS(AB665))))</f>
        <v>#DIV/0!</v>
      </c>
      <c r="AC675" s="3" t="e">
        <f>IF(DEGREES(ACOS(SIN(RADIANS(G675))*SIN(RADIANS(E675))+COS(RADIANS(G675))*COS(RADIANS(E675))*COS(RADIANS(AC665))))&gt;90,0,$F$4*$F$5/E674^2*(SIN(RADIANS(G675))*SIN(RADIANS(E675))+COS(RADIANS(G675))*COS(RADIANS(E675))*COS(RADIANS(AC665))))</f>
        <v>#DIV/0!</v>
      </c>
      <c r="AD675" s="3" t="e">
        <f>IF(DEGREES(ACOS(SIN(RADIANS(G675))*SIN(RADIANS(E675))+COS(RADIANS(G675))*COS(RADIANS(E675))*COS(RADIANS(AD665))))&gt;90,0,$F$4*$F$5/E674^2*(SIN(RADIANS(G675))*SIN(RADIANS(E675))+COS(RADIANS(G675))*COS(RADIANS(E675))*COS(RADIANS(AD665))))</f>
        <v>#DIV/0!</v>
      </c>
      <c r="AE675" s="3" t="e">
        <f>IF(DEGREES(ACOS(SIN(RADIANS(G675))*SIN(RADIANS(E675))+COS(RADIANS(G675))*COS(RADIANS(E675))*COS(RADIANS(AE665))))&gt;90,0,$F$4*$F$5/E674^2*(SIN(RADIANS(G675))*SIN(RADIANS(E675))+COS(RADIANS(G675))*COS(RADIANS(E675))*COS(RADIANS(AE665))))</f>
        <v>#DIV/0!</v>
      </c>
      <c r="AF675" s="3" t="e">
        <f>IF(DEGREES(ACOS(SIN(RADIANS(G675))*SIN(RADIANS(E675))+COS(RADIANS(G675))*COS(RADIANS(E675))*COS(RADIANS(AF665))))&gt;90,0,$F$4*$F$5/E674^2*(SIN(RADIANS(G675))*SIN(RADIANS(E675))+COS(RADIANS(G675))*COS(RADIANS(E675))*COS(RADIANS(AF665))))</f>
        <v>#DIV/0!</v>
      </c>
      <c r="AG675" s="3" t="e">
        <f>IF(DEGREES(ACOS(SIN(RADIANS(G675))*SIN(RADIANS(E675))+COS(RADIANS(G675))*COS(RADIANS(E675))*COS(RADIANS(AG665))))&gt;90,0,$F$4*$F$5/E674^2*(SIN(RADIANS(G675))*SIN(RADIANS(E675))+COS(RADIANS(G675))*COS(RADIANS(E675))*COS(RADIANS(AG665))))</f>
        <v>#DIV/0!</v>
      </c>
      <c r="AH675" s="3" t="e">
        <f>IF(DEGREES(ACOS(SIN(RADIANS(G675))*SIN(RADIANS(E675))+COS(RADIANS(G675))*COS(RADIANS(E675))*COS(RADIANS(AH665))))&gt;90,0,$F$4*$F$5/E674^2*(SIN(RADIANS(G675))*SIN(RADIANS(E675))+COS(RADIANS(G675))*COS(RADIANS(E675))*COS(RADIANS(AH665))))</f>
        <v>#DIV/0!</v>
      </c>
      <c r="AI675" s="3" t="e">
        <f>IF(DEGREES(ACOS(SIN(RADIANS(G675))*SIN(RADIANS(E675))+COS(RADIANS(G675))*COS(RADIANS(E675))*COS(RADIANS(AI665))))&gt;90,0,$F$4*$F$5/E674^2*(SIN(RADIANS(G675))*SIN(RADIANS(E675))+COS(RADIANS(G675))*COS(RADIANS(E675))*COS(RADIANS(AI665))))</f>
        <v>#DIV/0!</v>
      </c>
      <c r="AJ675" s="3" t="e">
        <f>IF(DEGREES(ACOS(SIN(RADIANS(G675))*SIN(RADIANS(E675))+COS(RADIANS(G675))*COS(RADIANS(E675))*COS(RADIANS(AJ665))))&gt;90,0,$F$4*$F$5/E674^2*(SIN(RADIANS(G675))*SIN(RADIANS(E675))+COS(RADIANS(G675))*COS(RADIANS(E675))*COS(RADIANS(AJ665))))</f>
        <v>#DIV/0!</v>
      </c>
      <c r="AK675" s="3">
        <f>IF(DEGREES(ACOS(SIN(RADIANS(G675))*SIN(RADIANS(E675))+COS(RADIANS(G675))*COS(RADIANS(E675))*COS(RADIANS(AK665))))&gt;90,0,$F$4*$F$5/E674^2*(SIN(RADIANS(G675))*SIN(RADIANS(E675))+COS(RADIANS(G675))*COS(RADIANS(E675))*COS(RADIANS(AK665))))</f>
        <v>0</v>
      </c>
      <c r="AL675" s="3">
        <f>IF(DEGREES(ACOS(SIN(RADIANS(G675))*SIN(RADIANS(E675))+COS(RADIANS(G675))*COS(RADIANS(E675))*COS(RADIANS(AL665))))&gt;90,0,$F$4*$F$5/E674^2*(SIN(RADIANS(G675))*SIN(RADIANS(E675))+COS(RADIANS(G675))*COS(RADIANS(E675))*COS(RADIANS(AL665))))</f>
        <v>0</v>
      </c>
      <c r="AM675" s="3">
        <f>IF(DEGREES(ACOS(SIN(RADIANS(G675))*SIN(RADIANS(E675))+COS(RADIANS(G675))*COS(RADIANS(E675))*COS(RADIANS(AM665))))&gt;90,0,$F$4*$F$5/E674^2*(SIN(RADIANS(G675))*SIN(RADIANS(E675))+COS(RADIANS(G675))*COS(RADIANS(E675))*COS(RADIANS(AM665))))</f>
        <v>0</v>
      </c>
      <c r="AN675" s="3">
        <f>IF(DEGREES(ACOS(SIN(RADIANS(G675))*SIN(RADIANS(E675))+COS(RADIANS(G675))*COS(RADIANS(E675))*COS(RADIANS(AN665))))&gt;90,0,$F$4*$F$5/E674^2*(SIN(RADIANS(G675))*SIN(RADIANS(E675))+COS(RADIANS(G675))*COS(RADIANS(E675))*COS(RADIANS(AN665))))</f>
        <v>0</v>
      </c>
      <c r="AO675" s="3">
        <f>IF(DEGREES(ACOS(SIN(RADIANS(G675))*SIN(RADIANS(E675))+COS(RADIANS(G675))*COS(RADIANS(E675))*COS(RADIANS(AO665))))&gt;90,0,$F$4*$F$5/E674^2*(SIN(RADIANS(G675))*SIN(RADIANS(E675))+COS(RADIANS(G675))*COS(RADIANS(E675))*COS(RADIANS(AO665))))</f>
        <v>0</v>
      </c>
      <c r="AP675" s="3">
        <f>IF(DEGREES(ACOS(SIN(RADIANS(G675))*SIN(RADIANS(E675))+COS(RADIANS(G675))*COS(RADIANS(E675))*COS(RADIANS(AP665))))&gt;90,0,$F$4*$F$5/E674^2*(SIN(RADIANS(G675))*SIN(RADIANS(E675))+COS(RADIANS(G675))*COS(RADIANS(E675))*COS(RADIANS(AP665))))</f>
        <v>0</v>
      </c>
      <c r="AQ675" s="3">
        <f>IF(DEGREES(ACOS(SIN(RADIANS(G675))*SIN(RADIANS(E675))+COS(RADIANS(G675))*COS(RADIANS(E675))*COS(RADIANS(AQ665))))&gt;90,0,$F$4*$F$5/E674^2*(SIN(RADIANS(G675))*SIN(RADIANS(E675))+COS(RADIANS(G675))*COS(RADIANS(E675))*COS(RADIANS(AQ665))))</f>
        <v>0</v>
      </c>
      <c r="AR675" s="3">
        <f>IF(DEGREES(ACOS(SIN(RADIANS(G675))*SIN(RADIANS(E675))+COS(RADIANS(G675))*COS(RADIANS(E675))*COS(RADIANS(AR665))))&gt;90,0,$F$4*$F$5/E674^2*(SIN(RADIANS(G675))*SIN(RADIANS(E675))+COS(RADIANS(G675))*COS(RADIANS(E675))*COS(RADIANS(AR665))))</f>
        <v>0</v>
      </c>
    </row>
    <row r="676" spans="2:44" ht="15.75" customHeight="1" x14ac:dyDescent="0.2">
      <c r="B676" s="20" t="s">
        <v>789</v>
      </c>
      <c r="E676" s="3">
        <f>IF($F$10=0,IF(E667&lt;360,E667,E667-360),($F$10+1)*E667)</f>
        <v>270</v>
      </c>
      <c r="G676" s="3">
        <v>0</v>
      </c>
      <c r="I676" s="3">
        <f>IF(DEGREES(ACOS(SIN(RADIANS(G676))*SIN(RADIANS(E675))+COS(RADIANS(G676))*COS(RADIANS(E675))*COS(RADIANS(I665))))&gt;90,0,$F$4*$F$5/E674^2*(SIN(RADIANS(G676))*SIN(RADIANS(E675))+COS(RADIANS(G676))*COS(RADIANS(E675))*COS(RADIANS(I665))))</f>
        <v>0</v>
      </c>
      <c r="J676" s="3">
        <f>IF(DEGREES(ACOS(SIN(RADIANS(G676))*SIN(RADIANS(E675))+COS(RADIANS(G676))*COS(RADIANS(E675))*COS(RADIANS(J665))))&gt;90,0,$F$4*$F$5/E674^2*(SIN(RADIANS(G676))*SIN(RADIANS(E675))+COS(RADIANS(G676))*COS(RADIANS(E675))*COS(RADIANS(J665))))</f>
        <v>0</v>
      </c>
      <c r="K676" s="3">
        <f>IF(DEGREES(ACOS(SIN(RADIANS(G676))*SIN(RADIANS(E675))+COS(RADIANS(G676))*COS(RADIANS(E675))*COS(RADIANS(K665))))&gt;90,0,$F$4*$F$5/E674^2*(SIN(RADIANS(G676))*SIN(RADIANS(E675))+COS(RADIANS(G676))*COS(RADIANS(E675))*COS(RADIANS(K665))))</f>
        <v>0</v>
      </c>
      <c r="L676" s="3">
        <f>IF(DEGREES(ACOS(SIN(RADIANS(G676))*SIN(RADIANS(E675))+COS(RADIANS(G676))*COS(RADIANS(E675))*COS(RADIANS(L665))))&gt;90,0,$F$4*$F$5/E674^2*(SIN(RADIANS(G676))*SIN(RADIANS(E675))+COS(RADIANS(G676))*COS(RADIANS(E675))*COS(RADIANS(L665))))</f>
        <v>0</v>
      </c>
      <c r="M676" s="3">
        <f>IF(DEGREES(ACOS(SIN(RADIANS(G676))*SIN(RADIANS(E675))+COS(RADIANS(G676))*COS(RADIANS(E675))*COS(RADIANS(M665))))&gt;90,0,$F$4*$F$5/E674^2*(SIN(RADIANS(G676))*SIN(RADIANS(E675))+COS(RADIANS(G676))*COS(RADIANS(E675))*COS(RADIANS(M665))))</f>
        <v>0</v>
      </c>
      <c r="N676" s="3">
        <f>IF(DEGREES(ACOS(SIN(RADIANS(G676))*SIN(RADIANS(E675))+COS(RADIANS(G676))*COS(RADIANS(E675))*COS(RADIANS(N665))))&gt;90,0,$F$4*$F$5/E674^2*(SIN(RADIANS(G676))*SIN(RADIANS(E675))+COS(RADIANS(G676))*COS(RADIANS(E675))*COS(RADIANS(N665))))</f>
        <v>0</v>
      </c>
      <c r="O676" s="3">
        <f>IF(DEGREES(ACOS(SIN(RADIANS(G676))*SIN(RADIANS(E675))+COS(RADIANS(G676))*COS(RADIANS(E675))*COS(RADIANS(O665))))&gt;90,0,$F$4*$F$5/E674^2*(SIN(RADIANS(G676))*SIN(RADIANS(E675))+COS(RADIANS(G676))*COS(RADIANS(E675))*COS(RADIANS(O665))))</f>
        <v>0</v>
      </c>
      <c r="P676" s="3">
        <f>IF(DEGREES(ACOS(SIN(RADIANS(G676))*SIN(RADIANS(E675))+COS(RADIANS(G676))*COS(RADIANS(E675))*COS(RADIANS(P665))))&gt;90,0,$F$4*$F$5/E674^2*(SIN(RADIANS(G676))*SIN(RADIANS(E675))+COS(RADIANS(G676))*COS(RADIANS(E675))*COS(RADIANS(P665))))</f>
        <v>0</v>
      </c>
      <c r="Q676" s="3">
        <f>IF(DEGREES(ACOS(SIN(RADIANS(G676))*SIN(RADIANS(E675))+COS(RADIANS(G676))*COS(RADIANS(E675))*COS(RADIANS(Q665))))&gt;90,0,$F$4*$F$5/E674^2*(SIN(RADIANS(G676))*SIN(RADIANS(E675))+COS(RADIANS(G676))*COS(RADIANS(E675))*COS(RADIANS(Q665))))</f>
        <v>0</v>
      </c>
      <c r="R676" s="3" t="e">
        <f>IF(DEGREES(ACOS(SIN(RADIANS(G676))*SIN(RADIANS(E675))+COS(RADIANS(G676))*COS(RADIANS(E675))*COS(RADIANS(R665))))&gt;90,0,$F$4*$F$5/E674^2*(SIN(RADIANS(G676))*SIN(RADIANS(E675))+COS(RADIANS(G676))*COS(RADIANS(E675))*COS(RADIANS(R665))))</f>
        <v>#DIV/0!</v>
      </c>
      <c r="S676" s="3" t="e">
        <f>IF(DEGREES(ACOS(SIN(RADIANS(G676))*SIN(RADIANS(E675))+COS(RADIANS(G676))*COS(RADIANS(E675))*COS(RADIANS(S665))))&gt;90,0,$F$4*$F$5/E674^2*(SIN(RADIANS(G676))*SIN(RADIANS(E675))+COS(RADIANS(G676))*COS(RADIANS(E675))*COS(RADIANS(S665))))</f>
        <v>#DIV/0!</v>
      </c>
      <c r="T676" s="3" t="e">
        <f>IF(DEGREES(ACOS(SIN(RADIANS(G676))*SIN(RADIANS(E675))+COS(RADIANS(G676))*COS(RADIANS(E675))*COS(RADIANS(T665))))&gt;90,0,$F$4*$F$5/E674^2*(SIN(RADIANS(G676))*SIN(RADIANS(E675))+COS(RADIANS(G676))*COS(RADIANS(E675))*COS(RADIANS(T665))))</f>
        <v>#DIV/0!</v>
      </c>
      <c r="U676" s="3" t="e">
        <f>IF(DEGREES(ACOS(SIN(RADIANS(G676))*SIN(RADIANS(E675))+COS(RADIANS(G676))*COS(RADIANS(E675))*COS(RADIANS(U665))))&gt;90,0,$F$4*$F$5/E674^2*(SIN(RADIANS(G676))*SIN(RADIANS(E675))+COS(RADIANS(G676))*COS(RADIANS(E675))*COS(RADIANS(U665))))</f>
        <v>#DIV/0!</v>
      </c>
      <c r="V676" s="3" t="e">
        <f>IF(DEGREES(ACOS(SIN(RADIANS(G676))*SIN(RADIANS(E675))+COS(RADIANS(G676))*COS(RADIANS(E675))*COS(RADIANS(V665))))&gt;90,0,$F$4*$F$5/E674^2*(SIN(RADIANS(G676))*SIN(RADIANS(E675))+COS(RADIANS(G676))*COS(RADIANS(E675))*COS(RADIANS(V665))))</f>
        <v>#DIV/0!</v>
      </c>
      <c r="W676" s="3" t="e">
        <f>IF(DEGREES(ACOS(SIN(RADIANS(G676))*SIN(RADIANS(E675))+COS(RADIANS(G676))*COS(RADIANS(E675))*COS(RADIANS(W665))))&gt;90,0,$F$4*$F$5/E674^2*(SIN(RADIANS(G676))*SIN(RADIANS(E675))+COS(RADIANS(G676))*COS(RADIANS(E675))*COS(RADIANS(W665))))</f>
        <v>#DIV/0!</v>
      </c>
      <c r="X676" s="3" t="e">
        <f>IF(DEGREES(ACOS(SIN(RADIANS(G676))*SIN(RADIANS(E675))+COS(RADIANS(G676))*COS(RADIANS(E675))*COS(RADIANS(X665))))&gt;90,0,$F$4*$F$5/E674^2*(SIN(RADIANS(G676))*SIN(RADIANS(E675))+COS(RADIANS(G676))*COS(RADIANS(E675))*COS(RADIANS(X665))))</f>
        <v>#DIV/0!</v>
      </c>
      <c r="Y676" s="3" t="e">
        <f>IF(DEGREES(ACOS(SIN(RADIANS(G676))*SIN(RADIANS(E675))+COS(RADIANS(G676))*COS(RADIANS(E675))*COS(RADIANS(Y665))))&gt;90,0,$F$4*$F$5/E674^2*(SIN(RADIANS(G676))*SIN(RADIANS(E675))+COS(RADIANS(G676))*COS(RADIANS(E675))*COS(RADIANS(Y665))))</f>
        <v>#DIV/0!</v>
      </c>
      <c r="Z676" s="3" t="e">
        <f>IF(DEGREES(ACOS(SIN(RADIANS(G676))*SIN(RADIANS(E675))+COS(RADIANS(G676))*COS(RADIANS(E675))*COS(RADIANS(Z665))))&gt;90,0,$F$4*$F$5/E674^2*(SIN(RADIANS(G676))*SIN(RADIANS(E675))+COS(RADIANS(G676))*COS(RADIANS(E675))*COS(RADIANS(Z665))))</f>
        <v>#DIV/0!</v>
      </c>
      <c r="AA676" s="3" t="e">
        <f>IF(DEGREES(ACOS(SIN(RADIANS(G676))*SIN(RADIANS(E675))+COS(RADIANS(G676))*COS(RADIANS(E675))*COS(RADIANS(AA665))))&gt;90,0,$F$4*$F$5/E674^2*(SIN(RADIANS(G676))*SIN(RADIANS(E675))+COS(RADIANS(G676))*COS(RADIANS(E675))*COS(RADIANS(AA665))))</f>
        <v>#DIV/0!</v>
      </c>
      <c r="AB676" s="3" t="e">
        <f>IF(DEGREES(ACOS(SIN(RADIANS(G676))*SIN(RADIANS(E675))+COS(RADIANS(G676))*COS(RADIANS(E675))*COS(RADIANS(AB665))))&gt;90,0,$F$4*$F$5/E674^2*(SIN(RADIANS(G676))*SIN(RADIANS(E675))+COS(RADIANS(G676))*COS(RADIANS(E675))*COS(RADIANS(AB665))))</f>
        <v>#DIV/0!</v>
      </c>
      <c r="AC676" s="3" t="e">
        <f>IF(DEGREES(ACOS(SIN(RADIANS(G676))*SIN(RADIANS(E675))+COS(RADIANS(G676))*COS(RADIANS(E675))*COS(RADIANS(AC665))))&gt;90,0,$F$4*$F$5/E674^2*(SIN(RADIANS(G676))*SIN(RADIANS(E675))+COS(RADIANS(G676))*COS(RADIANS(E675))*COS(RADIANS(AC665))))</f>
        <v>#DIV/0!</v>
      </c>
      <c r="AD676" s="3" t="e">
        <f>IF(DEGREES(ACOS(SIN(RADIANS(G676))*SIN(RADIANS(E675))+COS(RADIANS(G676))*COS(RADIANS(E675))*COS(RADIANS(AD665))))&gt;90,0,$F$4*$F$5/E674^2*(SIN(RADIANS(G676))*SIN(RADIANS(E675))+COS(RADIANS(G676))*COS(RADIANS(E675))*COS(RADIANS(AD665))))</f>
        <v>#DIV/0!</v>
      </c>
      <c r="AE676" s="3" t="e">
        <f>IF(DEGREES(ACOS(SIN(RADIANS(G676))*SIN(RADIANS(E675))+COS(RADIANS(G676))*COS(RADIANS(E675))*COS(RADIANS(AE665))))&gt;90,0,$F$4*$F$5/E674^2*(SIN(RADIANS(G676))*SIN(RADIANS(E675))+COS(RADIANS(G676))*COS(RADIANS(E675))*COS(RADIANS(AE665))))</f>
        <v>#DIV/0!</v>
      </c>
      <c r="AF676" s="3" t="e">
        <f>IF(DEGREES(ACOS(SIN(RADIANS(G676))*SIN(RADIANS(E675))+COS(RADIANS(G676))*COS(RADIANS(E675))*COS(RADIANS(AF665))))&gt;90,0,$F$4*$F$5/E674^2*(SIN(RADIANS(G676))*SIN(RADIANS(E675))+COS(RADIANS(G676))*COS(RADIANS(E675))*COS(RADIANS(AF665))))</f>
        <v>#DIV/0!</v>
      </c>
      <c r="AG676" s="3" t="e">
        <f>IF(DEGREES(ACOS(SIN(RADIANS(G676))*SIN(RADIANS(E675))+COS(RADIANS(G676))*COS(RADIANS(E675))*COS(RADIANS(AG665))))&gt;90,0,$F$4*$F$5/E674^2*(SIN(RADIANS(G676))*SIN(RADIANS(E675))+COS(RADIANS(G676))*COS(RADIANS(E675))*COS(RADIANS(AG665))))</f>
        <v>#DIV/0!</v>
      </c>
      <c r="AH676" s="3" t="e">
        <f>IF(DEGREES(ACOS(SIN(RADIANS(G676))*SIN(RADIANS(E675))+COS(RADIANS(G676))*COS(RADIANS(E675))*COS(RADIANS(AH665))))&gt;90,0,$F$4*$F$5/E674^2*(SIN(RADIANS(G676))*SIN(RADIANS(E675))+COS(RADIANS(G676))*COS(RADIANS(E675))*COS(RADIANS(AH665))))</f>
        <v>#DIV/0!</v>
      </c>
      <c r="AI676" s="3" t="e">
        <f>IF(DEGREES(ACOS(SIN(RADIANS(G676))*SIN(RADIANS(E675))+COS(RADIANS(G676))*COS(RADIANS(E675))*COS(RADIANS(AI665))))&gt;90,0,$F$4*$F$5/E674^2*(SIN(RADIANS(G676))*SIN(RADIANS(E675))+COS(RADIANS(G676))*COS(RADIANS(E675))*COS(RADIANS(AI665))))</f>
        <v>#DIV/0!</v>
      </c>
      <c r="AJ676" s="3" t="e">
        <f>IF(DEGREES(ACOS(SIN(RADIANS(G676))*SIN(RADIANS(E675))+COS(RADIANS(G676))*COS(RADIANS(E675))*COS(RADIANS(AJ665))))&gt;90,0,$F$4*$F$5/E674^2*(SIN(RADIANS(G676))*SIN(RADIANS(E675))+COS(RADIANS(G676))*COS(RADIANS(E675))*COS(RADIANS(AJ665))))</f>
        <v>#DIV/0!</v>
      </c>
      <c r="AK676" s="3">
        <f>IF(DEGREES(ACOS(SIN(RADIANS(G676))*SIN(RADIANS(E675))+COS(RADIANS(G676))*COS(RADIANS(E675))*COS(RADIANS(AK665))))&gt;90,0,$F$4*$F$5/E674^2*(SIN(RADIANS(G676))*SIN(RADIANS(E675))+COS(RADIANS(G676))*COS(RADIANS(E675))*COS(RADIANS(AK665))))</f>
        <v>0</v>
      </c>
      <c r="AL676" s="3">
        <f>IF(DEGREES(ACOS(SIN(RADIANS(G676))*SIN(RADIANS(E675))+COS(RADIANS(G676))*COS(RADIANS(E675))*COS(RADIANS(AL665))))&gt;90,0,$F$4*$F$5/E674^2*(SIN(RADIANS(G676))*SIN(RADIANS(E675))+COS(RADIANS(G676))*COS(RADIANS(E675))*COS(RADIANS(AL665))))</f>
        <v>0</v>
      </c>
      <c r="AM676" s="3">
        <f>IF(DEGREES(ACOS(SIN(RADIANS(G676))*SIN(RADIANS(E675))+COS(RADIANS(G676))*COS(RADIANS(E675))*COS(RADIANS(AM665))))&gt;90,0,$F$4*$F$5/E674^2*(SIN(RADIANS(G676))*SIN(RADIANS(E675))+COS(RADIANS(G676))*COS(RADIANS(E675))*COS(RADIANS(AM665))))</f>
        <v>0</v>
      </c>
      <c r="AN676" s="3">
        <f>IF(DEGREES(ACOS(SIN(RADIANS(G676))*SIN(RADIANS(E675))+COS(RADIANS(G676))*COS(RADIANS(E675))*COS(RADIANS(AN665))))&gt;90,0,$F$4*$F$5/E674^2*(SIN(RADIANS(G676))*SIN(RADIANS(E675))+COS(RADIANS(G676))*COS(RADIANS(E675))*COS(RADIANS(AN665))))</f>
        <v>0</v>
      </c>
      <c r="AO676" s="3">
        <f>IF(DEGREES(ACOS(SIN(RADIANS(G676))*SIN(RADIANS(E675))+COS(RADIANS(G676))*COS(RADIANS(E675))*COS(RADIANS(AO665))))&gt;90,0,$F$4*$F$5/E674^2*(SIN(RADIANS(G676))*SIN(RADIANS(E675))+COS(RADIANS(G676))*COS(RADIANS(E675))*COS(RADIANS(AO665))))</f>
        <v>0</v>
      </c>
      <c r="AP676" s="3">
        <f>IF(DEGREES(ACOS(SIN(RADIANS(G676))*SIN(RADIANS(E675))+COS(RADIANS(G676))*COS(RADIANS(E675))*COS(RADIANS(AP665))))&gt;90,0,$F$4*$F$5/E674^2*(SIN(RADIANS(G676))*SIN(RADIANS(E675))+COS(RADIANS(G676))*COS(RADIANS(E675))*COS(RADIANS(AP665))))</f>
        <v>0</v>
      </c>
      <c r="AQ676" s="3">
        <f>IF(DEGREES(ACOS(SIN(RADIANS(G676))*SIN(RADIANS(E675))+COS(RADIANS(G676))*COS(RADIANS(E675))*COS(RADIANS(AQ665))))&gt;90,0,$F$4*$F$5/E674^2*(SIN(RADIANS(G676))*SIN(RADIANS(E675))+COS(RADIANS(G676))*COS(RADIANS(E675))*COS(RADIANS(AQ665))))</f>
        <v>0</v>
      </c>
      <c r="AR676" s="3">
        <f>IF(DEGREES(ACOS(SIN(RADIANS(G676))*SIN(RADIANS(E675))+COS(RADIANS(G676))*COS(RADIANS(E675))*COS(RADIANS(AR665))))&gt;90,0,$F$4*$F$5/E674^2*(SIN(RADIANS(G676))*SIN(RADIANS(E675))+COS(RADIANS(G676))*COS(RADIANS(E675))*COS(RADIANS(AR665))))</f>
        <v>0</v>
      </c>
    </row>
    <row r="677" spans="2:44" ht="15.75" customHeight="1" x14ac:dyDescent="0.2">
      <c r="B677" s="20" t="s">
        <v>790</v>
      </c>
      <c r="E677" s="3">
        <f>E676-E668-360*ROUNDDOWN((E676-E668)/360,0)</f>
        <v>0</v>
      </c>
      <c r="G677" s="3">
        <v>-10</v>
      </c>
      <c r="I677" s="3">
        <f>IF(DEGREES(ACOS(SIN(RADIANS(G677))*SIN(RADIANS(E675))+COS(RADIANS(G677))*COS(RADIANS(E675))*COS(RADIANS(I665))))&gt;90,0,$F$4*$F$5/E674^2*(SIN(RADIANS(G677))*SIN(RADIANS(E675))+COS(RADIANS(G677))*COS(RADIANS(E675))*COS(RADIANS(I665))))</f>
        <v>0</v>
      </c>
      <c r="J677" s="3">
        <f>IF(DEGREES(ACOS(SIN(RADIANS(G677))*SIN(RADIANS(E675))+COS(RADIANS(G677))*COS(RADIANS(E675))*COS(RADIANS(J665))))&gt;90,0,$F$4*$F$5/E674^2*(SIN(RADIANS(G677))*SIN(RADIANS(E675))+COS(RADIANS(G677))*COS(RADIANS(E675))*COS(RADIANS(J665))))</f>
        <v>0</v>
      </c>
      <c r="K677" s="3">
        <f>IF(DEGREES(ACOS(SIN(RADIANS(G677))*SIN(RADIANS(E675))+COS(RADIANS(G677))*COS(RADIANS(E675))*COS(RADIANS(K665))))&gt;90,0,$F$4*$F$5/E674^2*(SIN(RADIANS(G677))*SIN(RADIANS(E675))+COS(RADIANS(G677))*COS(RADIANS(E675))*COS(RADIANS(K665))))</f>
        <v>0</v>
      </c>
      <c r="L677" s="3">
        <f>IF(DEGREES(ACOS(SIN(RADIANS(G677))*SIN(RADIANS(E675))+COS(RADIANS(G677))*COS(RADIANS(E675))*COS(RADIANS(L665))))&gt;90,0,$F$4*$F$5/E674^2*(SIN(RADIANS(G677))*SIN(RADIANS(E675))+COS(RADIANS(G677))*COS(RADIANS(E675))*COS(RADIANS(L665))))</f>
        <v>0</v>
      </c>
      <c r="M677" s="3">
        <f>IF(DEGREES(ACOS(SIN(RADIANS(G677))*SIN(RADIANS(E675))+COS(RADIANS(G677))*COS(RADIANS(E675))*COS(RADIANS(M665))))&gt;90,0,$F$4*$F$5/E674^2*(SIN(RADIANS(G677))*SIN(RADIANS(E675))+COS(RADIANS(G677))*COS(RADIANS(E675))*COS(RADIANS(M665))))</f>
        <v>0</v>
      </c>
      <c r="N677" s="3">
        <f>IF(DEGREES(ACOS(SIN(RADIANS(G677))*SIN(RADIANS(E675))+COS(RADIANS(G677))*COS(RADIANS(E675))*COS(RADIANS(N665))))&gt;90,0,$F$4*$F$5/E674^2*(SIN(RADIANS(G677))*SIN(RADIANS(E675))+COS(RADIANS(G677))*COS(RADIANS(E675))*COS(RADIANS(N665))))</f>
        <v>0</v>
      </c>
      <c r="O677" s="3">
        <f>IF(DEGREES(ACOS(SIN(RADIANS(G677))*SIN(RADIANS(E675))+COS(RADIANS(G677))*COS(RADIANS(E675))*COS(RADIANS(O665))))&gt;90,0,$F$4*$F$5/E674^2*(SIN(RADIANS(G677))*SIN(RADIANS(E675))+COS(RADIANS(G677))*COS(RADIANS(E675))*COS(RADIANS(O665))))</f>
        <v>0</v>
      </c>
      <c r="P677" s="3">
        <f>IF(DEGREES(ACOS(SIN(RADIANS(G677))*SIN(RADIANS(E675))+COS(RADIANS(G677))*COS(RADIANS(E675))*COS(RADIANS(P665))))&gt;90,0,$F$4*$F$5/E674^2*(SIN(RADIANS(G677))*SIN(RADIANS(E675))+COS(RADIANS(G677))*COS(RADIANS(E675))*COS(RADIANS(P665))))</f>
        <v>0</v>
      </c>
      <c r="Q677" s="3">
        <f>IF(DEGREES(ACOS(SIN(RADIANS(G677))*SIN(RADIANS(E675))+COS(RADIANS(G677))*COS(RADIANS(E675))*COS(RADIANS(Q665))))&gt;90,0,$F$4*$F$5/E674^2*(SIN(RADIANS(G677))*SIN(RADIANS(E675))+COS(RADIANS(G677))*COS(RADIANS(E675))*COS(RADIANS(Q665))))</f>
        <v>0</v>
      </c>
      <c r="R677" s="3" t="e">
        <f>IF(DEGREES(ACOS(SIN(RADIANS(G677))*SIN(RADIANS(E675))+COS(RADIANS(G677))*COS(RADIANS(E675))*COS(RADIANS(R665))))&gt;90,0,$F$4*$F$5/E674^2*(SIN(RADIANS(G677))*SIN(RADIANS(E675))+COS(RADIANS(G677))*COS(RADIANS(E675))*COS(RADIANS(R665))))</f>
        <v>#DIV/0!</v>
      </c>
      <c r="S677" s="3" t="e">
        <f>IF(DEGREES(ACOS(SIN(RADIANS(G677))*SIN(RADIANS(E675))+COS(RADIANS(G677))*COS(RADIANS(E675))*COS(RADIANS(S665))))&gt;90,0,$F$4*$F$5/E674^2*(SIN(RADIANS(G677))*SIN(RADIANS(E675))+COS(RADIANS(G677))*COS(RADIANS(E675))*COS(RADIANS(S665))))</f>
        <v>#DIV/0!</v>
      </c>
      <c r="T677" s="3" t="e">
        <f>IF(DEGREES(ACOS(SIN(RADIANS(G677))*SIN(RADIANS(E675))+COS(RADIANS(G677))*COS(RADIANS(E675))*COS(RADIANS(T665))))&gt;90,0,$F$4*$F$5/E674^2*(SIN(RADIANS(G677))*SIN(RADIANS(E675))+COS(RADIANS(G677))*COS(RADIANS(E675))*COS(RADIANS(T665))))</f>
        <v>#DIV/0!</v>
      </c>
      <c r="U677" s="3" t="e">
        <f>IF(DEGREES(ACOS(SIN(RADIANS(G677))*SIN(RADIANS(E675))+COS(RADIANS(G677))*COS(RADIANS(E675))*COS(RADIANS(U665))))&gt;90,0,$F$4*$F$5/E674^2*(SIN(RADIANS(G677))*SIN(RADIANS(E675))+COS(RADIANS(G677))*COS(RADIANS(E675))*COS(RADIANS(U665))))</f>
        <v>#DIV/0!</v>
      </c>
      <c r="V677" s="3" t="e">
        <f>IF(DEGREES(ACOS(SIN(RADIANS(G677))*SIN(RADIANS(E675))+COS(RADIANS(G677))*COS(RADIANS(E675))*COS(RADIANS(V665))))&gt;90,0,$F$4*$F$5/E674^2*(SIN(RADIANS(G677))*SIN(RADIANS(E675))+COS(RADIANS(G677))*COS(RADIANS(E675))*COS(RADIANS(V665))))</f>
        <v>#DIV/0!</v>
      </c>
      <c r="W677" s="3" t="e">
        <f>IF(DEGREES(ACOS(SIN(RADIANS(G677))*SIN(RADIANS(E675))+COS(RADIANS(G677))*COS(RADIANS(E675))*COS(RADIANS(W665))))&gt;90,0,$F$4*$F$5/E674^2*(SIN(RADIANS(G677))*SIN(RADIANS(E675))+COS(RADIANS(G677))*COS(RADIANS(E675))*COS(RADIANS(W665))))</f>
        <v>#DIV/0!</v>
      </c>
      <c r="X677" s="3" t="e">
        <f>IF(DEGREES(ACOS(SIN(RADIANS(G677))*SIN(RADIANS(E675))+COS(RADIANS(G677))*COS(RADIANS(E675))*COS(RADIANS(X665))))&gt;90,0,$F$4*$F$5/E674^2*(SIN(RADIANS(G677))*SIN(RADIANS(E675))+COS(RADIANS(G677))*COS(RADIANS(E675))*COS(RADIANS(X665))))</f>
        <v>#DIV/0!</v>
      </c>
      <c r="Y677" s="3" t="e">
        <f>IF(DEGREES(ACOS(SIN(RADIANS(G677))*SIN(RADIANS(E675))+COS(RADIANS(G677))*COS(RADIANS(E675))*COS(RADIANS(Y665))))&gt;90,0,$F$4*$F$5/E674^2*(SIN(RADIANS(G677))*SIN(RADIANS(E675))+COS(RADIANS(G677))*COS(RADIANS(E675))*COS(RADIANS(Y665))))</f>
        <v>#DIV/0!</v>
      </c>
      <c r="Z677" s="3" t="e">
        <f>IF(DEGREES(ACOS(SIN(RADIANS(G677))*SIN(RADIANS(E675))+COS(RADIANS(G677))*COS(RADIANS(E675))*COS(RADIANS(Z665))))&gt;90,0,$F$4*$F$5/E674^2*(SIN(RADIANS(G677))*SIN(RADIANS(E675))+COS(RADIANS(G677))*COS(RADIANS(E675))*COS(RADIANS(Z665))))</f>
        <v>#DIV/0!</v>
      </c>
      <c r="AA677" s="3" t="e">
        <f>IF(DEGREES(ACOS(SIN(RADIANS(G677))*SIN(RADIANS(E675))+COS(RADIANS(G677))*COS(RADIANS(E675))*COS(RADIANS(AA665))))&gt;90,0,$F$4*$F$5/E674^2*(SIN(RADIANS(G677))*SIN(RADIANS(E675))+COS(RADIANS(G677))*COS(RADIANS(E675))*COS(RADIANS(AA665))))</f>
        <v>#DIV/0!</v>
      </c>
      <c r="AB677" s="3" t="e">
        <f>IF(DEGREES(ACOS(SIN(RADIANS(G677))*SIN(RADIANS(E675))+COS(RADIANS(G677))*COS(RADIANS(E675))*COS(RADIANS(AB665))))&gt;90,0,$F$4*$F$5/E674^2*(SIN(RADIANS(G677))*SIN(RADIANS(E675))+COS(RADIANS(G677))*COS(RADIANS(E675))*COS(RADIANS(AB665))))</f>
        <v>#DIV/0!</v>
      </c>
      <c r="AC677" s="3" t="e">
        <f>IF(DEGREES(ACOS(SIN(RADIANS(G677))*SIN(RADIANS(E675))+COS(RADIANS(G677))*COS(RADIANS(E675))*COS(RADIANS(AC665))))&gt;90,0,$F$4*$F$5/E674^2*(SIN(RADIANS(G677))*SIN(RADIANS(E675))+COS(RADIANS(G677))*COS(RADIANS(E675))*COS(RADIANS(AC665))))</f>
        <v>#DIV/0!</v>
      </c>
      <c r="AD677" s="3" t="e">
        <f>IF(DEGREES(ACOS(SIN(RADIANS(G677))*SIN(RADIANS(E675))+COS(RADIANS(G677))*COS(RADIANS(E675))*COS(RADIANS(AD665))))&gt;90,0,$F$4*$F$5/E674^2*(SIN(RADIANS(G677))*SIN(RADIANS(E675))+COS(RADIANS(G677))*COS(RADIANS(E675))*COS(RADIANS(AD665))))</f>
        <v>#DIV/0!</v>
      </c>
      <c r="AE677" s="3" t="e">
        <f>IF(DEGREES(ACOS(SIN(RADIANS(G677))*SIN(RADIANS(E675))+COS(RADIANS(G677))*COS(RADIANS(E675))*COS(RADIANS(AE665))))&gt;90,0,$F$4*$F$5/E674^2*(SIN(RADIANS(G677))*SIN(RADIANS(E675))+COS(RADIANS(G677))*COS(RADIANS(E675))*COS(RADIANS(AE665))))</f>
        <v>#DIV/0!</v>
      </c>
      <c r="AF677" s="3" t="e">
        <f>IF(DEGREES(ACOS(SIN(RADIANS(G677))*SIN(RADIANS(E675))+COS(RADIANS(G677))*COS(RADIANS(E675))*COS(RADIANS(AF665))))&gt;90,0,$F$4*$F$5/E674^2*(SIN(RADIANS(G677))*SIN(RADIANS(E675))+COS(RADIANS(G677))*COS(RADIANS(E675))*COS(RADIANS(AF665))))</f>
        <v>#DIV/0!</v>
      </c>
      <c r="AG677" s="3" t="e">
        <f>IF(DEGREES(ACOS(SIN(RADIANS(G677))*SIN(RADIANS(E675))+COS(RADIANS(G677))*COS(RADIANS(E675))*COS(RADIANS(AG665))))&gt;90,0,$F$4*$F$5/E674^2*(SIN(RADIANS(G677))*SIN(RADIANS(E675))+COS(RADIANS(G677))*COS(RADIANS(E675))*COS(RADIANS(AG665))))</f>
        <v>#DIV/0!</v>
      </c>
      <c r="AH677" s="3" t="e">
        <f>IF(DEGREES(ACOS(SIN(RADIANS(G677))*SIN(RADIANS(E675))+COS(RADIANS(G677))*COS(RADIANS(E675))*COS(RADIANS(AH665))))&gt;90,0,$F$4*$F$5/E674^2*(SIN(RADIANS(G677))*SIN(RADIANS(E675))+COS(RADIANS(G677))*COS(RADIANS(E675))*COS(RADIANS(AH665))))</f>
        <v>#DIV/0!</v>
      </c>
      <c r="AI677" s="3" t="e">
        <f>IF(DEGREES(ACOS(SIN(RADIANS(G677))*SIN(RADIANS(E675))+COS(RADIANS(G677))*COS(RADIANS(E675))*COS(RADIANS(AI665))))&gt;90,0,$F$4*$F$5/E674^2*(SIN(RADIANS(G677))*SIN(RADIANS(E675))+COS(RADIANS(G677))*COS(RADIANS(E675))*COS(RADIANS(AI665))))</f>
        <v>#DIV/0!</v>
      </c>
      <c r="AJ677" s="3" t="e">
        <f>IF(DEGREES(ACOS(SIN(RADIANS(G677))*SIN(RADIANS(E675))+COS(RADIANS(G677))*COS(RADIANS(E675))*COS(RADIANS(AJ665))))&gt;90,0,$F$4*$F$5/E674^2*(SIN(RADIANS(G677))*SIN(RADIANS(E675))+COS(RADIANS(G677))*COS(RADIANS(E675))*COS(RADIANS(AJ665))))</f>
        <v>#DIV/0!</v>
      </c>
      <c r="AK677" s="3">
        <f>IF(DEGREES(ACOS(SIN(RADIANS(G677))*SIN(RADIANS(E675))+COS(RADIANS(G677))*COS(RADIANS(E675))*COS(RADIANS(AK665))))&gt;90,0,$F$4*$F$5/E674^2*(SIN(RADIANS(G677))*SIN(RADIANS(E675))+COS(RADIANS(G677))*COS(RADIANS(E675))*COS(RADIANS(AK665))))</f>
        <v>0</v>
      </c>
      <c r="AL677" s="3">
        <f>IF(DEGREES(ACOS(SIN(RADIANS(G677))*SIN(RADIANS(E675))+COS(RADIANS(G677))*COS(RADIANS(E675))*COS(RADIANS(AL665))))&gt;90,0,$F$4*$F$5/E674^2*(SIN(RADIANS(G677))*SIN(RADIANS(E675))+COS(RADIANS(G677))*COS(RADIANS(E675))*COS(RADIANS(AL665))))</f>
        <v>0</v>
      </c>
      <c r="AM677" s="3">
        <f>IF(DEGREES(ACOS(SIN(RADIANS(G677))*SIN(RADIANS(E675))+COS(RADIANS(G677))*COS(RADIANS(E675))*COS(RADIANS(AM665))))&gt;90,0,$F$4*$F$5/E674^2*(SIN(RADIANS(G677))*SIN(RADIANS(E675))+COS(RADIANS(G677))*COS(RADIANS(E675))*COS(RADIANS(AM665))))</f>
        <v>0</v>
      </c>
      <c r="AN677" s="3">
        <f>IF(DEGREES(ACOS(SIN(RADIANS(G677))*SIN(RADIANS(E675))+COS(RADIANS(G677))*COS(RADIANS(E675))*COS(RADIANS(AN665))))&gt;90,0,$F$4*$F$5/E674^2*(SIN(RADIANS(G677))*SIN(RADIANS(E675))+COS(RADIANS(G677))*COS(RADIANS(E675))*COS(RADIANS(AN665))))</f>
        <v>0</v>
      </c>
      <c r="AO677" s="3">
        <f>IF(DEGREES(ACOS(SIN(RADIANS(G677))*SIN(RADIANS(E675))+COS(RADIANS(G677))*COS(RADIANS(E675))*COS(RADIANS(AO665))))&gt;90,0,$F$4*$F$5/E674^2*(SIN(RADIANS(G677))*SIN(RADIANS(E675))+COS(RADIANS(G677))*COS(RADIANS(E675))*COS(RADIANS(AO665))))</f>
        <v>0</v>
      </c>
      <c r="AP677" s="3">
        <f>IF(DEGREES(ACOS(SIN(RADIANS(G677))*SIN(RADIANS(E675))+COS(RADIANS(G677))*COS(RADIANS(E675))*COS(RADIANS(AP665))))&gt;90,0,$F$4*$F$5/E674^2*(SIN(RADIANS(G677))*SIN(RADIANS(E675))+COS(RADIANS(G677))*COS(RADIANS(E675))*COS(RADIANS(AP665))))</f>
        <v>0</v>
      </c>
      <c r="AQ677" s="3">
        <f>IF(DEGREES(ACOS(SIN(RADIANS(G677))*SIN(RADIANS(E675))+COS(RADIANS(G677))*COS(RADIANS(E675))*COS(RADIANS(AQ665))))&gt;90,0,$F$4*$F$5/E674^2*(SIN(RADIANS(G677))*SIN(RADIANS(E675))+COS(RADIANS(G677))*COS(RADIANS(E675))*COS(RADIANS(AQ665))))</f>
        <v>0</v>
      </c>
      <c r="AR677" s="3">
        <f>IF(DEGREES(ACOS(SIN(RADIANS(G677))*SIN(RADIANS(E675))+COS(RADIANS(G677))*COS(RADIANS(E675))*COS(RADIANS(AR665))))&gt;90,0,$F$4*$F$5/E674^2*(SIN(RADIANS(G677))*SIN(RADIANS(E675))+COS(RADIANS(G677))*COS(RADIANS(E675))*COS(RADIANS(AR665))))</f>
        <v>0</v>
      </c>
    </row>
    <row r="678" spans="2:44" ht="15.75" customHeight="1" x14ac:dyDescent="0.2">
      <c r="G678" s="3">
        <v>-20</v>
      </c>
      <c r="I678" s="3">
        <f>IF(DEGREES(ACOS(SIN(RADIANS(G678))*SIN(RADIANS(E675))+COS(RADIANS(G678))*COS(RADIANS(E675))*COS(RADIANS(I665))))&gt;90,0,$F$4*$F$5/E674^2*(SIN(RADIANS(G678))*SIN(RADIANS(E675))+COS(RADIANS(G678))*COS(RADIANS(E675))*COS(RADIANS(I665))))</f>
        <v>0</v>
      </c>
      <c r="J678" s="3">
        <f>IF(DEGREES(ACOS(SIN(RADIANS(G678))*SIN(RADIANS(E675))+COS(RADIANS(G678))*COS(RADIANS(E675))*COS(RADIANS(J665))))&gt;90,0,$F$4*$F$5/E674^2*(SIN(RADIANS(G678))*SIN(RADIANS(E675))+COS(RADIANS(G678))*COS(RADIANS(E675))*COS(RADIANS(J665))))</f>
        <v>0</v>
      </c>
      <c r="K678" s="3">
        <f>IF(DEGREES(ACOS(SIN(RADIANS(G678))*SIN(RADIANS(E675))+COS(RADIANS(G678))*COS(RADIANS(E675))*COS(RADIANS(K665))))&gt;90,0,$F$4*$F$5/E674^2*(SIN(RADIANS(G678))*SIN(RADIANS(E675))+COS(RADIANS(G678))*COS(RADIANS(E675))*COS(RADIANS(K665))))</f>
        <v>0</v>
      </c>
      <c r="L678" s="3">
        <f>IF(DEGREES(ACOS(SIN(RADIANS(G678))*SIN(RADIANS(E675))+COS(RADIANS(G678))*COS(RADIANS(E675))*COS(RADIANS(L665))))&gt;90,0,$F$4*$F$5/E674^2*(SIN(RADIANS(G678))*SIN(RADIANS(E675))+COS(RADIANS(G678))*COS(RADIANS(E675))*COS(RADIANS(L665))))</f>
        <v>0</v>
      </c>
      <c r="M678" s="3">
        <f>IF(DEGREES(ACOS(SIN(RADIANS(G678))*SIN(RADIANS(E675))+COS(RADIANS(G678))*COS(RADIANS(E675))*COS(RADIANS(M665))))&gt;90,0,$F$4*$F$5/E674^2*(SIN(RADIANS(G678))*SIN(RADIANS(E675))+COS(RADIANS(G678))*COS(RADIANS(E675))*COS(RADIANS(M665))))</f>
        <v>0</v>
      </c>
      <c r="N678" s="3">
        <f>IF(DEGREES(ACOS(SIN(RADIANS(G678))*SIN(RADIANS(E675))+COS(RADIANS(G678))*COS(RADIANS(E675))*COS(RADIANS(N665))))&gt;90,0,$F$4*$F$5/E674^2*(SIN(RADIANS(G678))*SIN(RADIANS(E675))+COS(RADIANS(G678))*COS(RADIANS(E675))*COS(RADIANS(N665))))</f>
        <v>0</v>
      </c>
      <c r="O678" s="3">
        <f>IF(DEGREES(ACOS(SIN(RADIANS(G678))*SIN(RADIANS(E675))+COS(RADIANS(G678))*COS(RADIANS(E675))*COS(RADIANS(O665))))&gt;90,0,$F$4*$F$5/E674^2*(SIN(RADIANS(G678))*SIN(RADIANS(E675))+COS(RADIANS(G678))*COS(RADIANS(E675))*COS(RADIANS(O665))))</f>
        <v>0</v>
      </c>
      <c r="P678" s="3">
        <f>IF(DEGREES(ACOS(SIN(RADIANS(G678))*SIN(RADIANS(E675))+COS(RADIANS(G678))*COS(RADIANS(E675))*COS(RADIANS(P665))))&gt;90,0,$F$4*$F$5/E674^2*(SIN(RADIANS(G678))*SIN(RADIANS(E675))+COS(RADIANS(G678))*COS(RADIANS(E675))*COS(RADIANS(P665))))</f>
        <v>0</v>
      </c>
      <c r="Q678" s="3">
        <f>IF(DEGREES(ACOS(SIN(RADIANS(G678))*SIN(RADIANS(E675))+COS(RADIANS(G678))*COS(RADIANS(E675))*COS(RADIANS(Q665))))&gt;90,0,$F$4*$F$5/E674^2*(SIN(RADIANS(G678))*SIN(RADIANS(E675))+COS(RADIANS(G678))*COS(RADIANS(E675))*COS(RADIANS(Q665))))</f>
        <v>0</v>
      </c>
      <c r="R678" s="3" t="e">
        <f>IF(DEGREES(ACOS(SIN(RADIANS(G678))*SIN(RADIANS(E675))+COS(RADIANS(G678))*COS(RADIANS(E675))*COS(RADIANS(R665))))&gt;90,0,$F$4*$F$5/E674^2*(SIN(RADIANS(G678))*SIN(RADIANS(E675))+COS(RADIANS(G678))*COS(RADIANS(E675))*COS(RADIANS(R665))))</f>
        <v>#DIV/0!</v>
      </c>
      <c r="S678" s="3" t="e">
        <f>IF(DEGREES(ACOS(SIN(RADIANS(G678))*SIN(RADIANS(E675))+COS(RADIANS(G678))*COS(RADIANS(E675))*COS(RADIANS(S665))))&gt;90,0,$F$4*$F$5/E674^2*(SIN(RADIANS(G678))*SIN(RADIANS(E675))+COS(RADIANS(G678))*COS(RADIANS(E675))*COS(RADIANS(S665))))</f>
        <v>#DIV/0!</v>
      </c>
      <c r="T678" s="3" t="e">
        <f>IF(DEGREES(ACOS(SIN(RADIANS(G678))*SIN(RADIANS(E675))+COS(RADIANS(G678))*COS(RADIANS(E675))*COS(RADIANS(T665))))&gt;90,0,$F$4*$F$5/E674^2*(SIN(RADIANS(G678))*SIN(RADIANS(E675))+COS(RADIANS(G678))*COS(RADIANS(E675))*COS(RADIANS(T665))))</f>
        <v>#DIV/0!</v>
      </c>
      <c r="U678" s="3" t="e">
        <f>IF(DEGREES(ACOS(SIN(RADIANS(G678))*SIN(RADIANS(E675))+COS(RADIANS(G678))*COS(RADIANS(E675))*COS(RADIANS(U665))))&gt;90,0,$F$4*$F$5/E674^2*(SIN(RADIANS(G678))*SIN(RADIANS(E675))+COS(RADIANS(G678))*COS(RADIANS(E675))*COS(RADIANS(U665))))</f>
        <v>#DIV/0!</v>
      </c>
      <c r="V678" s="3" t="e">
        <f>IF(DEGREES(ACOS(SIN(RADIANS(G678))*SIN(RADIANS(E675))+COS(RADIANS(G678))*COS(RADIANS(E675))*COS(RADIANS(V665))))&gt;90,0,$F$4*$F$5/E674^2*(SIN(RADIANS(G678))*SIN(RADIANS(E675))+COS(RADIANS(G678))*COS(RADIANS(E675))*COS(RADIANS(V665))))</f>
        <v>#DIV/0!</v>
      </c>
      <c r="W678" s="3" t="e">
        <f>IF(DEGREES(ACOS(SIN(RADIANS(G678))*SIN(RADIANS(E675))+COS(RADIANS(G678))*COS(RADIANS(E675))*COS(RADIANS(W665))))&gt;90,0,$F$4*$F$5/E674^2*(SIN(RADIANS(G678))*SIN(RADIANS(E675))+COS(RADIANS(G678))*COS(RADIANS(E675))*COS(RADIANS(W665))))</f>
        <v>#DIV/0!</v>
      </c>
      <c r="X678" s="3" t="e">
        <f>IF(DEGREES(ACOS(SIN(RADIANS(G678))*SIN(RADIANS(E675))+COS(RADIANS(G678))*COS(RADIANS(E675))*COS(RADIANS(X665))))&gt;90,0,$F$4*$F$5/E674^2*(SIN(RADIANS(G678))*SIN(RADIANS(E675))+COS(RADIANS(G678))*COS(RADIANS(E675))*COS(RADIANS(X665))))</f>
        <v>#DIV/0!</v>
      </c>
      <c r="Y678" s="3" t="e">
        <f>IF(DEGREES(ACOS(SIN(RADIANS(G678))*SIN(RADIANS(E675))+COS(RADIANS(G678))*COS(RADIANS(E675))*COS(RADIANS(Y665))))&gt;90,0,$F$4*$F$5/E674^2*(SIN(RADIANS(G678))*SIN(RADIANS(E675))+COS(RADIANS(G678))*COS(RADIANS(E675))*COS(RADIANS(Y665))))</f>
        <v>#DIV/0!</v>
      </c>
      <c r="Z678" s="3" t="e">
        <f>IF(DEGREES(ACOS(SIN(RADIANS(G678))*SIN(RADIANS(E675))+COS(RADIANS(G678))*COS(RADIANS(E675))*COS(RADIANS(Z665))))&gt;90,0,$F$4*$F$5/E674^2*(SIN(RADIANS(G678))*SIN(RADIANS(E675))+COS(RADIANS(G678))*COS(RADIANS(E675))*COS(RADIANS(Z665))))</f>
        <v>#DIV/0!</v>
      </c>
      <c r="AA678" s="3" t="e">
        <f>IF(DEGREES(ACOS(SIN(RADIANS(G678))*SIN(RADIANS(E675))+COS(RADIANS(G678))*COS(RADIANS(E675))*COS(RADIANS(AA665))))&gt;90,0,$F$4*$F$5/E674^2*(SIN(RADIANS(G678))*SIN(RADIANS(E675))+COS(RADIANS(G678))*COS(RADIANS(E675))*COS(RADIANS(AA665))))</f>
        <v>#DIV/0!</v>
      </c>
      <c r="AB678" s="3" t="e">
        <f>IF(DEGREES(ACOS(SIN(RADIANS(G678))*SIN(RADIANS(E675))+COS(RADIANS(G678))*COS(RADIANS(E675))*COS(RADIANS(AB665))))&gt;90,0,$F$4*$F$5/E674^2*(SIN(RADIANS(G678))*SIN(RADIANS(E675))+COS(RADIANS(G678))*COS(RADIANS(E675))*COS(RADIANS(AB665))))</f>
        <v>#DIV/0!</v>
      </c>
      <c r="AC678" s="3" t="e">
        <f>IF(DEGREES(ACOS(SIN(RADIANS(G678))*SIN(RADIANS(E675))+COS(RADIANS(G678))*COS(RADIANS(E675))*COS(RADIANS(AC665))))&gt;90,0,$F$4*$F$5/E674^2*(SIN(RADIANS(G678))*SIN(RADIANS(E675))+COS(RADIANS(G678))*COS(RADIANS(E675))*COS(RADIANS(AC665))))</f>
        <v>#DIV/0!</v>
      </c>
      <c r="AD678" s="3" t="e">
        <f>IF(DEGREES(ACOS(SIN(RADIANS(G678))*SIN(RADIANS(E675))+COS(RADIANS(G678))*COS(RADIANS(E675))*COS(RADIANS(AD665))))&gt;90,0,$F$4*$F$5/E674^2*(SIN(RADIANS(G678))*SIN(RADIANS(E675))+COS(RADIANS(G678))*COS(RADIANS(E675))*COS(RADIANS(AD665))))</f>
        <v>#DIV/0!</v>
      </c>
      <c r="AE678" s="3" t="e">
        <f>IF(DEGREES(ACOS(SIN(RADIANS(G678))*SIN(RADIANS(E675))+COS(RADIANS(G678))*COS(RADIANS(E675))*COS(RADIANS(AE665))))&gt;90,0,$F$4*$F$5/E674^2*(SIN(RADIANS(G678))*SIN(RADIANS(E675))+COS(RADIANS(G678))*COS(RADIANS(E675))*COS(RADIANS(AE665))))</f>
        <v>#DIV/0!</v>
      </c>
      <c r="AF678" s="3" t="e">
        <f>IF(DEGREES(ACOS(SIN(RADIANS(G678))*SIN(RADIANS(E675))+COS(RADIANS(G678))*COS(RADIANS(E675))*COS(RADIANS(AF665))))&gt;90,0,$F$4*$F$5/E674^2*(SIN(RADIANS(G678))*SIN(RADIANS(E675))+COS(RADIANS(G678))*COS(RADIANS(E675))*COS(RADIANS(AF665))))</f>
        <v>#DIV/0!</v>
      </c>
      <c r="AG678" s="3" t="e">
        <f>IF(DEGREES(ACOS(SIN(RADIANS(G678))*SIN(RADIANS(E675))+COS(RADIANS(G678))*COS(RADIANS(E675))*COS(RADIANS(AG665))))&gt;90,0,$F$4*$F$5/E674^2*(SIN(RADIANS(G678))*SIN(RADIANS(E675))+COS(RADIANS(G678))*COS(RADIANS(E675))*COS(RADIANS(AG665))))</f>
        <v>#DIV/0!</v>
      </c>
      <c r="AH678" s="3" t="e">
        <f>IF(DEGREES(ACOS(SIN(RADIANS(G678))*SIN(RADIANS(E675))+COS(RADIANS(G678))*COS(RADIANS(E675))*COS(RADIANS(AH665))))&gt;90,0,$F$4*$F$5/E674^2*(SIN(RADIANS(G678))*SIN(RADIANS(E675))+COS(RADIANS(G678))*COS(RADIANS(E675))*COS(RADIANS(AH665))))</f>
        <v>#DIV/0!</v>
      </c>
      <c r="AI678" s="3" t="e">
        <f>IF(DEGREES(ACOS(SIN(RADIANS(G678))*SIN(RADIANS(E675))+COS(RADIANS(G678))*COS(RADIANS(E675))*COS(RADIANS(AI665))))&gt;90,0,$F$4*$F$5/E674^2*(SIN(RADIANS(G678))*SIN(RADIANS(E675))+COS(RADIANS(G678))*COS(RADIANS(E675))*COS(RADIANS(AI665))))</f>
        <v>#DIV/0!</v>
      </c>
      <c r="AJ678" s="3" t="e">
        <f>IF(DEGREES(ACOS(SIN(RADIANS(G678))*SIN(RADIANS(E675))+COS(RADIANS(G678))*COS(RADIANS(E675))*COS(RADIANS(AJ665))))&gt;90,0,$F$4*$F$5/E674^2*(SIN(RADIANS(G678))*SIN(RADIANS(E675))+COS(RADIANS(G678))*COS(RADIANS(E675))*COS(RADIANS(AJ665))))</f>
        <v>#DIV/0!</v>
      </c>
      <c r="AK678" s="3">
        <f>IF(DEGREES(ACOS(SIN(RADIANS(G678))*SIN(RADIANS(E675))+COS(RADIANS(G678))*COS(RADIANS(E675))*COS(RADIANS(AK665))))&gt;90,0,$F$4*$F$5/E674^2*(SIN(RADIANS(G678))*SIN(RADIANS(E675))+COS(RADIANS(G678))*COS(RADIANS(E675))*COS(RADIANS(AK665))))</f>
        <v>0</v>
      </c>
      <c r="AL678" s="3">
        <f>IF(DEGREES(ACOS(SIN(RADIANS(G678))*SIN(RADIANS(E675))+COS(RADIANS(G678))*COS(RADIANS(E675))*COS(RADIANS(AL665))))&gt;90,0,$F$4*$F$5/E674^2*(SIN(RADIANS(G678))*SIN(RADIANS(E675))+COS(RADIANS(G678))*COS(RADIANS(E675))*COS(RADIANS(AL665))))</f>
        <v>0</v>
      </c>
      <c r="AM678" s="3">
        <f>IF(DEGREES(ACOS(SIN(RADIANS(G678))*SIN(RADIANS(E675))+COS(RADIANS(G678))*COS(RADIANS(E675))*COS(RADIANS(AM665))))&gt;90,0,$F$4*$F$5/E674^2*(SIN(RADIANS(G678))*SIN(RADIANS(E675))+COS(RADIANS(G678))*COS(RADIANS(E675))*COS(RADIANS(AM665))))</f>
        <v>0</v>
      </c>
      <c r="AN678" s="3">
        <f>IF(DEGREES(ACOS(SIN(RADIANS(G678))*SIN(RADIANS(E675))+COS(RADIANS(G678))*COS(RADIANS(E675))*COS(RADIANS(AN665))))&gt;90,0,$F$4*$F$5/E674^2*(SIN(RADIANS(G678))*SIN(RADIANS(E675))+COS(RADIANS(G678))*COS(RADIANS(E675))*COS(RADIANS(AN665))))</f>
        <v>0</v>
      </c>
      <c r="AO678" s="3">
        <f>IF(DEGREES(ACOS(SIN(RADIANS(G678))*SIN(RADIANS(E675))+COS(RADIANS(G678))*COS(RADIANS(E675))*COS(RADIANS(AO665))))&gt;90,0,$F$4*$F$5/E674^2*(SIN(RADIANS(G678))*SIN(RADIANS(E675))+COS(RADIANS(G678))*COS(RADIANS(E675))*COS(RADIANS(AO665))))</f>
        <v>0</v>
      </c>
      <c r="AP678" s="3">
        <f>IF(DEGREES(ACOS(SIN(RADIANS(G678))*SIN(RADIANS(E675))+COS(RADIANS(G678))*COS(RADIANS(E675))*COS(RADIANS(AP665))))&gt;90,0,$F$4*$F$5/E674^2*(SIN(RADIANS(G678))*SIN(RADIANS(E675))+COS(RADIANS(G678))*COS(RADIANS(E675))*COS(RADIANS(AP665))))</f>
        <v>0</v>
      </c>
      <c r="AQ678" s="3">
        <f>IF(DEGREES(ACOS(SIN(RADIANS(G678))*SIN(RADIANS(E675))+COS(RADIANS(G678))*COS(RADIANS(E675))*COS(RADIANS(AQ665))))&gt;90,0,$F$4*$F$5/E674^2*(SIN(RADIANS(G678))*SIN(RADIANS(E675))+COS(RADIANS(G678))*COS(RADIANS(E675))*COS(RADIANS(AQ665))))</f>
        <v>0</v>
      </c>
      <c r="AR678" s="3">
        <f>IF(DEGREES(ACOS(SIN(RADIANS(G678))*SIN(RADIANS(E675))+COS(RADIANS(G678))*COS(RADIANS(E675))*COS(RADIANS(AR665))))&gt;90,0,$F$4*$F$5/E674^2*(SIN(RADIANS(G678))*SIN(RADIANS(E675))+COS(RADIANS(G678))*COS(RADIANS(E675))*COS(RADIANS(AR665))))</f>
        <v>0</v>
      </c>
    </row>
    <row r="679" spans="2:44" ht="15.75" customHeight="1" x14ac:dyDescent="0.2">
      <c r="G679" s="3">
        <v>-30</v>
      </c>
      <c r="I679" s="3">
        <f>IF(DEGREES(ACOS(SIN(RADIANS(G679))*SIN(RADIANS(E675))+COS(RADIANS(G679))*COS(RADIANS(E675))*COS(RADIANS(I665))))&gt;90,0,$F$4*$F$5/E674^2*(SIN(RADIANS(G679))*SIN(RADIANS(E675))+COS(RADIANS(G679))*COS(RADIANS(E675))*COS(RADIANS(I665))))</f>
        <v>0</v>
      </c>
      <c r="J679" s="3">
        <f>IF(DEGREES(ACOS(SIN(RADIANS(G679))*SIN(RADIANS(E675))+COS(RADIANS(G679))*COS(RADIANS(E675))*COS(RADIANS(J665))))&gt;90,0,$F$4*$F$5/E674^2*(SIN(RADIANS(G679))*SIN(RADIANS(E675))+COS(RADIANS(G679))*COS(RADIANS(E675))*COS(RADIANS(J665))))</f>
        <v>0</v>
      </c>
      <c r="K679" s="3">
        <f>IF(DEGREES(ACOS(SIN(RADIANS(G679))*SIN(RADIANS(E675))+COS(RADIANS(G679))*COS(RADIANS(E675))*COS(RADIANS(K665))))&gt;90,0,$F$4*$F$5/E674^2*(SIN(RADIANS(G679))*SIN(RADIANS(E675))+COS(RADIANS(G679))*COS(RADIANS(E675))*COS(RADIANS(K665))))</f>
        <v>0</v>
      </c>
      <c r="L679" s="3">
        <f>IF(DEGREES(ACOS(SIN(RADIANS(G679))*SIN(RADIANS(E675))+COS(RADIANS(G679))*COS(RADIANS(E675))*COS(RADIANS(L665))))&gt;90,0,$F$4*$F$5/E674^2*(SIN(RADIANS(G679))*SIN(RADIANS(E675))+COS(RADIANS(G679))*COS(RADIANS(E675))*COS(RADIANS(L665))))</f>
        <v>0</v>
      </c>
      <c r="M679" s="3">
        <f>IF(DEGREES(ACOS(SIN(RADIANS(G679))*SIN(RADIANS(E675))+COS(RADIANS(G679))*COS(RADIANS(E675))*COS(RADIANS(M665))))&gt;90,0,$F$4*$F$5/E674^2*(SIN(RADIANS(G679))*SIN(RADIANS(E675))+COS(RADIANS(G679))*COS(RADIANS(E675))*COS(RADIANS(M665))))</f>
        <v>0</v>
      </c>
      <c r="N679" s="3">
        <f>IF(DEGREES(ACOS(SIN(RADIANS(G679))*SIN(RADIANS(E675))+COS(RADIANS(G679))*COS(RADIANS(E675))*COS(RADIANS(N665))))&gt;90,0,$F$4*$F$5/E674^2*(SIN(RADIANS(G679))*SIN(RADIANS(E675))+COS(RADIANS(G679))*COS(RADIANS(E675))*COS(RADIANS(N665))))</f>
        <v>0</v>
      </c>
      <c r="O679" s="3">
        <f>IF(DEGREES(ACOS(SIN(RADIANS(G679))*SIN(RADIANS(E675))+COS(RADIANS(G679))*COS(RADIANS(E675))*COS(RADIANS(O665))))&gt;90,0,$F$4*$F$5/E674^2*(SIN(RADIANS(G679))*SIN(RADIANS(E675))+COS(RADIANS(G679))*COS(RADIANS(E675))*COS(RADIANS(O665))))</f>
        <v>0</v>
      </c>
      <c r="P679" s="3">
        <f>IF(DEGREES(ACOS(SIN(RADIANS(G679))*SIN(RADIANS(E675))+COS(RADIANS(G679))*COS(RADIANS(E675))*COS(RADIANS(P665))))&gt;90,0,$F$4*$F$5/E674^2*(SIN(RADIANS(G679))*SIN(RADIANS(E675))+COS(RADIANS(G679))*COS(RADIANS(E675))*COS(RADIANS(P665))))</f>
        <v>0</v>
      </c>
      <c r="Q679" s="3">
        <f>IF(DEGREES(ACOS(SIN(RADIANS(G679))*SIN(RADIANS(E675))+COS(RADIANS(G679))*COS(RADIANS(E675))*COS(RADIANS(Q665))))&gt;90,0,$F$4*$F$5/E674^2*(SIN(RADIANS(G679))*SIN(RADIANS(E675))+COS(RADIANS(G679))*COS(RADIANS(E675))*COS(RADIANS(Q665))))</f>
        <v>0</v>
      </c>
      <c r="R679" s="3" t="e">
        <f>IF(DEGREES(ACOS(SIN(RADIANS(G679))*SIN(RADIANS(E675))+COS(RADIANS(G679))*COS(RADIANS(E675))*COS(RADIANS(R665))))&gt;90,0,$F$4*$F$5/E674^2*(SIN(RADIANS(G679))*SIN(RADIANS(E675))+COS(RADIANS(G679))*COS(RADIANS(E675))*COS(RADIANS(R665))))</f>
        <v>#DIV/0!</v>
      </c>
      <c r="S679" s="3" t="e">
        <f>IF(DEGREES(ACOS(SIN(RADIANS(G679))*SIN(RADIANS(E675))+COS(RADIANS(G679))*COS(RADIANS(E675))*COS(RADIANS(S665))))&gt;90,0,$F$4*$F$5/E674^2*(SIN(RADIANS(G679))*SIN(RADIANS(E675))+COS(RADIANS(G679))*COS(RADIANS(E675))*COS(RADIANS(S665))))</f>
        <v>#DIV/0!</v>
      </c>
      <c r="T679" s="3" t="e">
        <f>IF(DEGREES(ACOS(SIN(RADIANS(G679))*SIN(RADIANS(E675))+COS(RADIANS(G679))*COS(RADIANS(E675))*COS(RADIANS(T665))))&gt;90,0,$F$4*$F$5/E674^2*(SIN(RADIANS(G679))*SIN(RADIANS(E675))+COS(RADIANS(G679))*COS(RADIANS(E675))*COS(RADIANS(T665))))</f>
        <v>#DIV/0!</v>
      </c>
      <c r="U679" s="3" t="e">
        <f>IF(DEGREES(ACOS(SIN(RADIANS(G679))*SIN(RADIANS(E675))+COS(RADIANS(G679))*COS(RADIANS(E675))*COS(RADIANS(U665))))&gt;90,0,$F$4*$F$5/E674^2*(SIN(RADIANS(G679))*SIN(RADIANS(E675))+COS(RADIANS(G679))*COS(RADIANS(E675))*COS(RADIANS(U665))))</f>
        <v>#DIV/0!</v>
      </c>
      <c r="V679" s="3" t="e">
        <f>IF(DEGREES(ACOS(SIN(RADIANS(G679))*SIN(RADIANS(E675))+COS(RADIANS(G679))*COS(RADIANS(E675))*COS(RADIANS(V665))))&gt;90,0,$F$4*$F$5/E674^2*(SIN(RADIANS(G679))*SIN(RADIANS(E675))+COS(RADIANS(G679))*COS(RADIANS(E675))*COS(RADIANS(V665))))</f>
        <v>#DIV/0!</v>
      </c>
      <c r="W679" s="3" t="e">
        <f>IF(DEGREES(ACOS(SIN(RADIANS(G679))*SIN(RADIANS(E675))+COS(RADIANS(G679))*COS(RADIANS(E675))*COS(RADIANS(W665))))&gt;90,0,$F$4*$F$5/E674^2*(SIN(RADIANS(G679))*SIN(RADIANS(E675))+COS(RADIANS(G679))*COS(RADIANS(E675))*COS(RADIANS(W665))))</f>
        <v>#DIV/0!</v>
      </c>
      <c r="X679" s="3" t="e">
        <f>IF(DEGREES(ACOS(SIN(RADIANS(G679))*SIN(RADIANS(E675))+COS(RADIANS(G679))*COS(RADIANS(E675))*COS(RADIANS(X665))))&gt;90,0,$F$4*$F$5/E674^2*(SIN(RADIANS(G679))*SIN(RADIANS(E675))+COS(RADIANS(G679))*COS(RADIANS(E675))*COS(RADIANS(X665))))</f>
        <v>#DIV/0!</v>
      </c>
      <c r="Y679" s="3" t="e">
        <f>IF(DEGREES(ACOS(SIN(RADIANS(G679))*SIN(RADIANS(E675))+COS(RADIANS(G679))*COS(RADIANS(E675))*COS(RADIANS(Y665))))&gt;90,0,$F$4*$F$5/E674^2*(SIN(RADIANS(G679))*SIN(RADIANS(E675))+COS(RADIANS(G679))*COS(RADIANS(E675))*COS(RADIANS(Y665))))</f>
        <v>#DIV/0!</v>
      </c>
      <c r="Z679" s="3" t="e">
        <f>IF(DEGREES(ACOS(SIN(RADIANS(G679))*SIN(RADIANS(E675))+COS(RADIANS(G679))*COS(RADIANS(E675))*COS(RADIANS(Z665))))&gt;90,0,$F$4*$F$5/E674^2*(SIN(RADIANS(G679))*SIN(RADIANS(E675))+COS(RADIANS(G679))*COS(RADIANS(E675))*COS(RADIANS(Z665))))</f>
        <v>#DIV/0!</v>
      </c>
      <c r="AA679" s="3" t="e">
        <f>IF(DEGREES(ACOS(SIN(RADIANS(G679))*SIN(RADIANS(E675))+COS(RADIANS(G679))*COS(RADIANS(E675))*COS(RADIANS(AA665))))&gt;90,0,$F$4*$F$5/E674^2*(SIN(RADIANS(G679))*SIN(RADIANS(E675))+COS(RADIANS(G679))*COS(RADIANS(E675))*COS(RADIANS(AA665))))</f>
        <v>#DIV/0!</v>
      </c>
      <c r="AB679" s="3" t="e">
        <f>IF(DEGREES(ACOS(SIN(RADIANS(G679))*SIN(RADIANS(E675))+COS(RADIANS(G679))*COS(RADIANS(E675))*COS(RADIANS(AB665))))&gt;90,0,$F$4*$F$5/E674^2*(SIN(RADIANS(G679))*SIN(RADIANS(E675))+COS(RADIANS(G679))*COS(RADIANS(E675))*COS(RADIANS(AB665))))</f>
        <v>#DIV/0!</v>
      </c>
      <c r="AC679" s="3" t="e">
        <f>IF(DEGREES(ACOS(SIN(RADIANS(G679))*SIN(RADIANS(E675))+COS(RADIANS(G679))*COS(RADIANS(E675))*COS(RADIANS(AC665))))&gt;90,0,$F$4*$F$5/E674^2*(SIN(RADIANS(G679))*SIN(RADIANS(E675))+COS(RADIANS(G679))*COS(RADIANS(E675))*COS(RADIANS(AC665))))</f>
        <v>#DIV/0!</v>
      </c>
      <c r="AD679" s="3" t="e">
        <f>IF(DEGREES(ACOS(SIN(RADIANS(G679))*SIN(RADIANS(E675))+COS(RADIANS(G679))*COS(RADIANS(E675))*COS(RADIANS(AD665))))&gt;90,0,$F$4*$F$5/E674^2*(SIN(RADIANS(G679))*SIN(RADIANS(E675))+COS(RADIANS(G679))*COS(RADIANS(E675))*COS(RADIANS(AD665))))</f>
        <v>#DIV/0!</v>
      </c>
      <c r="AE679" s="3" t="e">
        <f>IF(DEGREES(ACOS(SIN(RADIANS(G679))*SIN(RADIANS(E675))+COS(RADIANS(G679))*COS(RADIANS(E675))*COS(RADIANS(AE665))))&gt;90,0,$F$4*$F$5/E674^2*(SIN(RADIANS(G679))*SIN(RADIANS(E675))+COS(RADIANS(G679))*COS(RADIANS(E675))*COS(RADIANS(AE665))))</f>
        <v>#DIV/0!</v>
      </c>
      <c r="AF679" s="3" t="e">
        <f>IF(DEGREES(ACOS(SIN(RADIANS(G679))*SIN(RADIANS(E675))+COS(RADIANS(G679))*COS(RADIANS(E675))*COS(RADIANS(AF665))))&gt;90,0,$F$4*$F$5/E674^2*(SIN(RADIANS(G679))*SIN(RADIANS(E675))+COS(RADIANS(G679))*COS(RADIANS(E675))*COS(RADIANS(AF665))))</f>
        <v>#DIV/0!</v>
      </c>
      <c r="AG679" s="3" t="e">
        <f>IF(DEGREES(ACOS(SIN(RADIANS(G679))*SIN(RADIANS(E675))+COS(RADIANS(G679))*COS(RADIANS(E675))*COS(RADIANS(AG665))))&gt;90,0,$F$4*$F$5/E674^2*(SIN(RADIANS(G679))*SIN(RADIANS(E675))+COS(RADIANS(G679))*COS(RADIANS(E675))*COS(RADIANS(AG665))))</f>
        <v>#DIV/0!</v>
      </c>
      <c r="AH679" s="3" t="e">
        <f>IF(DEGREES(ACOS(SIN(RADIANS(G679))*SIN(RADIANS(E675))+COS(RADIANS(G679))*COS(RADIANS(E675))*COS(RADIANS(AH665))))&gt;90,0,$F$4*$F$5/E674^2*(SIN(RADIANS(G679))*SIN(RADIANS(E675))+COS(RADIANS(G679))*COS(RADIANS(E675))*COS(RADIANS(AH665))))</f>
        <v>#DIV/0!</v>
      </c>
      <c r="AI679" s="3" t="e">
        <f>IF(DEGREES(ACOS(SIN(RADIANS(G679))*SIN(RADIANS(E675))+COS(RADIANS(G679))*COS(RADIANS(E675))*COS(RADIANS(AI665))))&gt;90,0,$F$4*$F$5/E674^2*(SIN(RADIANS(G679))*SIN(RADIANS(E675))+COS(RADIANS(G679))*COS(RADIANS(E675))*COS(RADIANS(AI665))))</f>
        <v>#DIV/0!</v>
      </c>
      <c r="AJ679" s="3" t="e">
        <f>IF(DEGREES(ACOS(SIN(RADIANS(G679))*SIN(RADIANS(E675))+COS(RADIANS(G679))*COS(RADIANS(E675))*COS(RADIANS(AJ665))))&gt;90,0,$F$4*$F$5/E674^2*(SIN(RADIANS(G679))*SIN(RADIANS(E675))+COS(RADIANS(G679))*COS(RADIANS(E675))*COS(RADIANS(AJ665))))</f>
        <v>#DIV/0!</v>
      </c>
      <c r="AK679" s="3">
        <f>IF(DEGREES(ACOS(SIN(RADIANS(G679))*SIN(RADIANS(E675))+COS(RADIANS(G679))*COS(RADIANS(E675))*COS(RADIANS(AK665))))&gt;90,0,$F$4*$F$5/E674^2*(SIN(RADIANS(G679))*SIN(RADIANS(E675))+COS(RADIANS(G679))*COS(RADIANS(E675))*COS(RADIANS(AK665))))</f>
        <v>0</v>
      </c>
      <c r="AL679" s="3">
        <f>IF(DEGREES(ACOS(SIN(RADIANS(G679))*SIN(RADIANS(E675))+COS(RADIANS(G679))*COS(RADIANS(E675))*COS(RADIANS(AL665))))&gt;90,0,$F$4*$F$5/E674^2*(SIN(RADIANS(G679))*SIN(RADIANS(E675))+COS(RADIANS(G679))*COS(RADIANS(E675))*COS(RADIANS(AL665))))</f>
        <v>0</v>
      </c>
      <c r="AM679" s="3">
        <f>IF(DEGREES(ACOS(SIN(RADIANS(G679))*SIN(RADIANS(E675))+COS(RADIANS(G679))*COS(RADIANS(E675))*COS(RADIANS(AM665))))&gt;90,0,$F$4*$F$5/E674^2*(SIN(RADIANS(G679))*SIN(RADIANS(E675))+COS(RADIANS(G679))*COS(RADIANS(E675))*COS(RADIANS(AM665))))</f>
        <v>0</v>
      </c>
      <c r="AN679" s="3">
        <f>IF(DEGREES(ACOS(SIN(RADIANS(G679))*SIN(RADIANS(E675))+COS(RADIANS(G679))*COS(RADIANS(E675))*COS(RADIANS(AN665))))&gt;90,0,$F$4*$F$5/E674^2*(SIN(RADIANS(G679))*SIN(RADIANS(E675))+COS(RADIANS(G679))*COS(RADIANS(E675))*COS(RADIANS(AN665))))</f>
        <v>0</v>
      </c>
      <c r="AO679" s="3">
        <f>IF(DEGREES(ACOS(SIN(RADIANS(G679))*SIN(RADIANS(E675))+COS(RADIANS(G679))*COS(RADIANS(E675))*COS(RADIANS(AO665))))&gt;90,0,$F$4*$F$5/E674^2*(SIN(RADIANS(G679))*SIN(RADIANS(E675))+COS(RADIANS(G679))*COS(RADIANS(E675))*COS(RADIANS(AO665))))</f>
        <v>0</v>
      </c>
      <c r="AP679" s="3">
        <f>IF(DEGREES(ACOS(SIN(RADIANS(G679))*SIN(RADIANS(E675))+COS(RADIANS(G679))*COS(RADIANS(E675))*COS(RADIANS(AP665))))&gt;90,0,$F$4*$F$5/E674^2*(SIN(RADIANS(G679))*SIN(RADIANS(E675))+COS(RADIANS(G679))*COS(RADIANS(E675))*COS(RADIANS(AP665))))</f>
        <v>0</v>
      </c>
      <c r="AQ679" s="3">
        <f>IF(DEGREES(ACOS(SIN(RADIANS(G679))*SIN(RADIANS(E675))+COS(RADIANS(G679))*COS(RADIANS(E675))*COS(RADIANS(AQ665))))&gt;90,0,$F$4*$F$5/E674^2*(SIN(RADIANS(G679))*SIN(RADIANS(E675))+COS(RADIANS(G679))*COS(RADIANS(E675))*COS(RADIANS(AQ665))))</f>
        <v>0</v>
      </c>
      <c r="AR679" s="3">
        <f>IF(DEGREES(ACOS(SIN(RADIANS(G679))*SIN(RADIANS(E675))+COS(RADIANS(G679))*COS(RADIANS(E675))*COS(RADIANS(AR665))))&gt;90,0,$F$4*$F$5/E674^2*(SIN(RADIANS(G679))*SIN(RADIANS(E675))+COS(RADIANS(G679))*COS(RADIANS(E675))*COS(RADIANS(AR665))))</f>
        <v>0</v>
      </c>
    </row>
    <row r="680" spans="2:44" ht="15.75" customHeight="1" x14ac:dyDescent="0.2">
      <c r="G680" s="3">
        <v>-40</v>
      </c>
      <c r="I680" s="3">
        <f>IF(DEGREES(ACOS(SIN(RADIANS(G680))*SIN(RADIANS(E675))+COS(RADIANS(G680))*COS(RADIANS(E675))*COS(RADIANS(I665))))&gt;90,0,$F$4*$F$5/E674^2*(SIN(RADIANS(G680))*SIN(RADIANS(E675))+COS(RADIANS(G680))*COS(RADIANS(E675))*COS(RADIANS(I665))))</f>
        <v>0</v>
      </c>
      <c r="J680" s="3">
        <f>IF(DEGREES(ACOS(SIN(RADIANS(G680))*SIN(RADIANS(E675))+COS(RADIANS(G680))*COS(RADIANS(E675))*COS(RADIANS(J665))))&gt;90,0,$F$4*$F$5/E674^2*(SIN(RADIANS(G680))*SIN(RADIANS(E675))+COS(RADIANS(G680))*COS(RADIANS(E675))*COS(RADIANS(J665))))</f>
        <v>0</v>
      </c>
      <c r="K680" s="3">
        <f>IF(DEGREES(ACOS(SIN(RADIANS(G680))*SIN(RADIANS(E675))+COS(RADIANS(G680))*COS(RADIANS(E675))*COS(RADIANS(K665))))&gt;90,0,$F$4*$F$5/E674^2*(SIN(RADIANS(G680))*SIN(RADIANS(E675))+COS(RADIANS(G680))*COS(RADIANS(E675))*COS(RADIANS(K665))))</f>
        <v>0</v>
      </c>
      <c r="L680" s="3">
        <f>IF(DEGREES(ACOS(SIN(RADIANS(G680))*SIN(RADIANS(E675))+COS(RADIANS(G680))*COS(RADIANS(E675))*COS(RADIANS(L665))))&gt;90,0,$F$4*$F$5/E674^2*(SIN(RADIANS(G680))*SIN(RADIANS(E675))+COS(RADIANS(G680))*COS(RADIANS(E675))*COS(RADIANS(L665))))</f>
        <v>0</v>
      </c>
      <c r="M680" s="3">
        <f>IF(DEGREES(ACOS(SIN(RADIANS(G680))*SIN(RADIANS(E675))+COS(RADIANS(G680))*COS(RADIANS(E675))*COS(RADIANS(M665))))&gt;90,0,$F$4*$F$5/E674^2*(SIN(RADIANS(G680))*SIN(RADIANS(E675))+COS(RADIANS(G680))*COS(RADIANS(E675))*COS(RADIANS(M665))))</f>
        <v>0</v>
      </c>
      <c r="N680" s="3">
        <f>IF(DEGREES(ACOS(SIN(RADIANS(G680))*SIN(RADIANS(E675))+COS(RADIANS(G680))*COS(RADIANS(E675))*COS(RADIANS(N665))))&gt;90,0,$F$4*$F$5/E674^2*(SIN(RADIANS(G680))*SIN(RADIANS(E675))+COS(RADIANS(G680))*COS(RADIANS(E675))*COS(RADIANS(N665))))</f>
        <v>0</v>
      </c>
      <c r="O680" s="3">
        <f>IF(DEGREES(ACOS(SIN(RADIANS(G680))*SIN(RADIANS(E675))+COS(RADIANS(G680))*COS(RADIANS(E675))*COS(RADIANS(O665))))&gt;90,0,$F$4*$F$5/E674^2*(SIN(RADIANS(G680))*SIN(RADIANS(E675))+COS(RADIANS(G680))*COS(RADIANS(E675))*COS(RADIANS(O665))))</f>
        <v>0</v>
      </c>
      <c r="P680" s="3">
        <f>IF(DEGREES(ACOS(SIN(RADIANS(G680))*SIN(RADIANS(E675))+COS(RADIANS(G680))*COS(RADIANS(E675))*COS(RADIANS(P665))))&gt;90,0,$F$4*$F$5/E674^2*(SIN(RADIANS(G680))*SIN(RADIANS(E675))+COS(RADIANS(G680))*COS(RADIANS(E675))*COS(RADIANS(P665))))</f>
        <v>0</v>
      </c>
      <c r="Q680" s="3">
        <f>IF(DEGREES(ACOS(SIN(RADIANS(G680))*SIN(RADIANS(E675))+COS(RADIANS(G680))*COS(RADIANS(E675))*COS(RADIANS(Q665))))&gt;90,0,$F$4*$F$5/E674^2*(SIN(RADIANS(G680))*SIN(RADIANS(E675))+COS(RADIANS(G680))*COS(RADIANS(E675))*COS(RADIANS(Q665))))</f>
        <v>0</v>
      </c>
      <c r="R680" s="3" t="e">
        <f>IF(DEGREES(ACOS(SIN(RADIANS(G680))*SIN(RADIANS(E675))+COS(RADIANS(G680))*COS(RADIANS(E675))*COS(RADIANS(R665))))&gt;90,0,$F$4*$F$5/E674^2*(SIN(RADIANS(G680))*SIN(RADIANS(E675))+COS(RADIANS(G680))*COS(RADIANS(E675))*COS(RADIANS(R665))))</f>
        <v>#DIV/0!</v>
      </c>
      <c r="S680" s="3" t="e">
        <f>IF(DEGREES(ACOS(SIN(RADIANS(G680))*SIN(RADIANS(E675))+COS(RADIANS(G680))*COS(RADIANS(E675))*COS(RADIANS(S665))))&gt;90,0,$F$4*$F$5/E674^2*(SIN(RADIANS(G680))*SIN(RADIANS(E675))+COS(RADIANS(G680))*COS(RADIANS(E675))*COS(RADIANS(S665))))</f>
        <v>#DIV/0!</v>
      </c>
      <c r="T680" s="3" t="e">
        <f>IF(DEGREES(ACOS(SIN(RADIANS(G680))*SIN(RADIANS(E675))+COS(RADIANS(G680))*COS(RADIANS(E675))*COS(RADIANS(T665))))&gt;90,0,$F$4*$F$5/E674^2*(SIN(RADIANS(G680))*SIN(RADIANS(E675))+COS(RADIANS(G680))*COS(RADIANS(E675))*COS(RADIANS(T665))))</f>
        <v>#DIV/0!</v>
      </c>
      <c r="U680" s="3" t="e">
        <f>IF(DEGREES(ACOS(SIN(RADIANS(G680))*SIN(RADIANS(E675))+COS(RADIANS(G680))*COS(RADIANS(E675))*COS(RADIANS(U665))))&gt;90,0,$F$4*$F$5/E674^2*(SIN(RADIANS(G680))*SIN(RADIANS(E675))+COS(RADIANS(G680))*COS(RADIANS(E675))*COS(RADIANS(U665))))</f>
        <v>#DIV/0!</v>
      </c>
      <c r="V680" s="3" t="e">
        <f>IF(DEGREES(ACOS(SIN(RADIANS(G680))*SIN(RADIANS(E675))+COS(RADIANS(G680))*COS(RADIANS(E675))*COS(RADIANS(V665))))&gt;90,0,$F$4*$F$5/E674^2*(SIN(RADIANS(G680))*SIN(RADIANS(E675))+COS(RADIANS(G680))*COS(RADIANS(E675))*COS(RADIANS(V665))))</f>
        <v>#DIV/0!</v>
      </c>
      <c r="W680" s="3" t="e">
        <f>IF(DEGREES(ACOS(SIN(RADIANS(G680))*SIN(RADIANS(E675))+COS(RADIANS(G680))*COS(RADIANS(E675))*COS(RADIANS(W665))))&gt;90,0,$F$4*$F$5/E674^2*(SIN(RADIANS(G680))*SIN(RADIANS(E675))+COS(RADIANS(G680))*COS(RADIANS(E675))*COS(RADIANS(W665))))</f>
        <v>#DIV/0!</v>
      </c>
      <c r="X680" s="3" t="e">
        <f>IF(DEGREES(ACOS(SIN(RADIANS(G680))*SIN(RADIANS(E675))+COS(RADIANS(G680))*COS(RADIANS(E675))*COS(RADIANS(X665))))&gt;90,0,$F$4*$F$5/E674^2*(SIN(RADIANS(G680))*SIN(RADIANS(E675))+COS(RADIANS(G680))*COS(RADIANS(E675))*COS(RADIANS(X665))))</f>
        <v>#DIV/0!</v>
      </c>
      <c r="Y680" s="3" t="e">
        <f>IF(DEGREES(ACOS(SIN(RADIANS(G680))*SIN(RADIANS(E675))+COS(RADIANS(G680))*COS(RADIANS(E675))*COS(RADIANS(Y665))))&gt;90,0,$F$4*$F$5/E674^2*(SIN(RADIANS(G680))*SIN(RADIANS(E675))+COS(RADIANS(G680))*COS(RADIANS(E675))*COS(RADIANS(Y665))))</f>
        <v>#DIV/0!</v>
      </c>
      <c r="Z680" s="3" t="e">
        <f>IF(DEGREES(ACOS(SIN(RADIANS(G680))*SIN(RADIANS(E675))+COS(RADIANS(G680))*COS(RADIANS(E675))*COS(RADIANS(Z665))))&gt;90,0,$F$4*$F$5/E674^2*(SIN(RADIANS(G680))*SIN(RADIANS(E675))+COS(RADIANS(G680))*COS(RADIANS(E675))*COS(RADIANS(Z665))))</f>
        <v>#DIV/0!</v>
      </c>
      <c r="AA680" s="3" t="e">
        <f>IF(DEGREES(ACOS(SIN(RADIANS(G680))*SIN(RADIANS(E675))+COS(RADIANS(G680))*COS(RADIANS(E675))*COS(RADIANS(AA665))))&gt;90,0,$F$4*$F$5/E674^2*(SIN(RADIANS(G680))*SIN(RADIANS(E675))+COS(RADIANS(G680))*COS(RADIANS(E675))*COS(RADIANS(AA665))))</f>
        <v>#DIV/0!</v>
      </c>
      <c r="AB680" s="3" t="e">
        <f>IF(DEGREES(ACOS(SIN(RADIANS(G680))*SIN(RADIANS(E675))+COS(RADIANS(G680))*COS(RADIANS(E675))*COS(RADIANS(AB665))))&gt;90,0,$F$4*$F$5/E674^2*(SIN(RADIANS(G680))*SIN(RADIANS(E675))+COS(RADIANS(G680))*COS(RADIANS(E675))*COS(RADIANS(AB665))))</f>
        <v>#DIV/0!</v>
      </c>
      <c r="AC680" s="3" t="e">
        <f>IF(DEGREES(ACOS(SIN(RADIANS(G680))*SIN(RADIANS(E675))+COS(RADIANS(G680))*COS(RADIANS(E675))*COS(RADIANS(AC665))))&gt;90,0,$F$4*$F$5/E674^2*(SIN(RADIANS(G680))*SIN(RADIANS(E675))+COS(RADIANS(G680))*COS(RADIANS(E675))*COS(RADIANS(AC665))))</f>
        <v>#DIV/0!</v>
      </c>
      <c r="AD680" s="3" t="e">
        <f>IF(DEGREES(ACOS(SIN(RADIANS(G680))*SIN(RADIANS(E675))+COS(RADIANS(G680))*COS(RADIANS(E675))*COS(RADIANS(AD665))))&gt;90,0,$F$4*$F$5/E674^2*(SIN(RADIANS(G680))*SIN(RADIANS(E675))+COS(RADIANS(G680))*COS(RADIANS(E675))*COS(RADIANS(AD665))))</f>
        <v>#DIV/0!</v>
      </c>
      <c r="AE680" s="3" t="e">
        <f>IF(DEGREES(ACOS(SIN(RADIANS(G680))*SIN(RADIANS(E675))+COS(RADIANS(G680))*COS(RADIANS(E675))*COS(RADIANS(AE665))))&gt;90,0,$F$4*$F$5/E674^2*(SIN(RADIANS(G680))*SIN(RADIANS(E675))+COS(RADIANS(G680))*COS(RADIANS(E675))*COS(RADIANS(AE665))))</f>
        <v>#DIV/0!</v>
      </c>
      <c r="AF680" s="3" t="e">
        <f>IF(DEGREES(ACOS(SIN(RADIANS(G680))*SIN(RADIANS(E675))+COS(RADIANS(G680))*COS(RADIANS(E675))*COS(RADIANS(AF665))))&gt;90,0,$F$4*$F$5/E674^2*(SIN(RADIANS(G680))*SIN(RADIANS(E675))+COS(RADIANS(G680))*COS(RADIANS(E675))*COS(RADIANS(AF665))))</f>
        <v>#DIV/0!</v>
      </c>
      <c r="AG680" s="3" t="e">
        <f>IF(DEGREES(ACOS(SIN(RADIANS(G680))*SIN(RADIANS(E675))+COS(RADIANS(G680))*COS(RADIANS(E675))*COS(RADIANS(AG665))))&gt;90,0,$F$4*$F$5/E674^2*(SIN(RADIANS(G680))*SIN(RADIANS(E675))+COS(RADIANS(G680))*COS(RADIANS(E675))*COS(RADIANS(AG665))))</f>
        <v>#DIV/0!</v>
      </c>
      <c r="AH680" s="3" t="e">
        <f>IF(DEGREES(ACOS(SIN(RADIANS(G680))*SIN(RADIANS(E675))+COS(RADIANS(G680))*COS(RADIANS(E675))*COS(RADIANS(AH665))))&gt;90,0,$F$4*$F$5/E674^2*(SIN(RADIANS(G680))*SIN(RADIANS(E675))+COS(RADIANS(G680))*COS(RADIANS(E675))*COS(RADIANS(AH665))))</f>
        <v>#DIV/0!</v>
      </c>
      <c r="AI680" s="3" t="e">
        <f>IF(DEGREES(ACOS(SIN(RADIANS(G680))*SIN(RADIANS(E675))+COS(RADIANS(G680))*COS(RADIANS(E675))*COS(RADIANS(AI665))))&gt;90,0,$F$4*$F$5/E674^2*(SIN(RADIANS(G680))*SIN(RADIANS(E675))+COS(RADIANS(G680))*COS(RADIANS(E675))*COS(RADIANS(AI665))))</f>
        <v>#DIV/0!</v>
      </c>
      <c r="AJ680" s="3" t="e">
        <f>IF(DEGREES(ACOS(SIN(RADIANS(G680))*SIN(RADIANS(E675))+COS(RADIANS(G680))*COS(RADIANS(E675))*COS(RADIANS(AJ665))))&gt;90,0,$F$4*$F$5/E674^2*(SIN(RADIANS(G680))*SIN(RADIANS(E675))+COS(RADIANS(G680))*COS(RADIANS(E675))*COS(RADIANS(AJ665))))</f>
        <v>#DIV/0!</v>
      </c>
      <c r="AK680" s="3">
        <f>IF(DEGREES(ACOS(SIN(RADIANS(G680))*SIN(RADIANS(E675))+COS(RADIANS(G680))*COS(RADIANS(E675))*COS(RADIANS(AK665))))&gt;90,0,$F$4*$F$5/E674^2*(SIN(RADIANS(G680))*SIN(RADIANS(E675))+COS(RADIANS(G680))*COS(RADIANS(E675))*COS(RADIANS(AK665))))</f>
        <v>0</v>
      </c>
      <c r="AL680" s="3">
        <f>IF(DEGREES(ACOS(SIN(RADIANS(G680))*SIN(RADIANS(E675))+COS(RADIANS(G680))*COS(RADIANS(E675))*COS(RADIANS(AL665))))&gt;90,0,$F$4*$F$5/E674^2*(SIN(RADIANS(G680))*SIN(RADIANS(E675))+COS(RADIANS(G680))*COS(RADIANS(E675))*COS(RADIANS(AL665))))</f>
        <v>0</v>
      </c>
      <c r="AM680" s="3">
        <f>IF(DEGREES(ACOS(SIN(RADIANS(G680))*SIN(RADIANS(E675))+COS(RADIANS(G680))*COS(RADIANS(E675))*COS(RADIANS(AM665))))&gt;90,0,$F$4*$F$5/E674^2*(SIN(RADIANS(G680))*SIN(RADIANS(E675))+COS(RADIANS(G680))*COS(RADIANS(E675))*COS(RADIANS(AM665))))</f>
        <v>0</v>
      </c>
      <c r="AN680" s="3">
        <f>IF(DEGREES(ACOS(SIN(RADIANS(G680))*SIN(RADIANS(E675))+COS(RADIANS(G680))*COS(RADIANS(E675))*COS(RADIANS(AN665))))&gt;90,0,$F$4*$F$5/E674^2*(SIN(RADIANS(G680))*SIN(RADIANS(E675))+COS(RADIANS(G680))*COS(RADIANS(E675))*COS(RADIANS(AN665))))</f>
        <v>0</v>
      </c>
      <c r="AO680" s="3">
        <f>IF(DEGREES(ACOS(SIN(RADIANS(G680))*SIN(RADIANS(E675))+COS(RADIANS(G680))*COS(RADIANS(E675))*COS(RADIANS(AO665))))&gt;90,0,$F$4*$F$5/E674^2*(SIN(RADIANS(G680))*SIN(RADIANS(E675))+COS(RADIANS(G680))*COS(RADIANS(E675))*COS(RADIANS(AO665))))</f>
        <v>0</v>
      </c>
      <c r="AP680" s="3">
        <f>IF(DEGREES(ACOS(SIN(RADIANS(G680))*SIN(RADIANS(E675))+COS(RADIANS(G680))*COS(RADIANS(E675))*COS(RADIANS(AP665))))&gt;90,0,$F$4*$F$5/E674^2*(SIN(RADIANS(G680))*SIN(RADIANS(E675))+COS(RADIANS(G680))*COS(RADIANS(E675))*COS(RADIANS(AP665))))</f>
        <v>0</v>
      </c>
      <c r="AQ680" s="3">
        <f>IF(DEGREES(ACOS(SIN(RADIANS(G680))*SIN(RADIANS(E675))+COS(RADIANS(G680))*COS(RADIANS(E675))*COS(RADIANS(AQ665))))&gt;90,0,$F$4*$F$5/E674^2*(SIN(RADIANS(G680))*SIN(RADIANS(E675))+COS(RADIANS(G680))*COS(RADIANS(E675))*COS(RADIANS(AQ665))))</f>
        <v>0</v>
      </c>
      <c r="AR680" s="3">
        <f>IF(DEGREES(ACOS(SIN(RADIANS(G680))*SIN(RADIANS(E675))+COS(RADIANS(G680))*COS(RADIANS(E675))*COS(RADIANS(AR665))))&gt;90,0,$F$4*$F$5/E674^2*(SIN(RADIANS(G680))*SIN(RADIANS(E675))+COS(RADIANS(G680))*COS(RADIANS(E675))*COS(RADIANS(AR665))))</f>
        <v>0</v>
      </c>
    </row>
    <row r="681" spans="2:44" ht="15.75" customHeight="1" x14ac:dyDescent="0.2">
      <c r="G681" s="3">
        <v>-50</v>
      </c>
      <c r="I681" s="3">
        <f>IF(DEGREES(ACOS(SIN(RADIANS(G681))*SIN(RADIANS(E675))+COS(RADIANS(G681))*COS(RADIANS(E675))*COS(RADIANS(I665))))&gt;90,0,$F$4*$F$5/E674^2*(SIN(RADIANS(G681))*SIN(RADIANS(E675))+COS(RADIANS(G681))*COS(RADIANS(E675))*COS(RADIANS(I665))))</f>
        <v>0</v>
      </c>
      <c r="J681" s="3">
        <f>IF(DEGREES(ACOS(SIN(RADIANS(G681))*SIN(RADIANS(E675))+COS(RADIANS(G681))*COS(RADIANS(E675))*COS(RADIANS(J665))))&gt;90,0,$F$4*$F$5/E674^2*(SIN(RADIANS(G681))*SIN(RADIANS(E675))+COS(RADIANS(G681))*COS(RADIANS(E675))*COS(RADIANS(J665))))</f>
        <v>0</v>
      </c>
      <c r="K681" s="3">
        <f>IF(DEGREES(ACOS(SIN(RADIANS(G681))*SIN(RADIANS(E675))+COS(RADIANS(G681))*COS(RADIANS(E675))*COS(RADIANS(K665))))&gt;90,0,$F$4*$F$5/E674^2*(SIN(RADIANS(G681))*SIN(RADIANS(E675))+COS(RADIANS(G681))*COS(RADIANS(E675))*COS(RADIANS(K665))))</f>
        <v>0</v>
      </c>
      <c r="L681" s="3">
        <f>IF(DEGREES(ACOS(SIN(RADIANS(G681))*SIN(RADIANS(E675))+COS(RADIANS(G681))*COS(RADIANS(E675))*COS(RADIANS(L665))))&gt;90,0,$F$4*$F$5/E674^2*(SIN(RADIANS(G681))*SIN(RADIANS(E675))+COS(RADIANS(G681))*COS(RADIANS(E675))*COS(RADIANS(L665))))</f>
        <v>0</v>
      </c>
      <c r="M681" s="3">
        <f>IF(DEGREES(ACOS(SIN(RADIANS(G681))*SIN(RADIANS(E675))+COS(RADIANS(G681))*COS(RADIANS(E675))*COS(RADIANS(M665))))&gt;90,0,$F$4*$F$5/E674^2*(SIN(RADIANS(G681))*SIN(RADIANS(E675))+COS(RADIANS(G681))*COS(RADIANS(E675))*COS(RADIANS(M665))))</f>
        <v>0</v>
      </c>
      <c r="N681" s="3">
        <f>IF(DEGREES(ACOS(SIN(RADIANS(G681))*SIN(RADIANS(E675))+COS(RADIANS(G681))*COS(RADIANS(E675))*COS(RADIANS(N665))))&gt;90,0,$F$4*$F$5/E674^2*(SIN(RADIANS(G681))*SIN(RADIANS(E675))+COS(RADIANS(G681))*COS(RADIANS(E675))*COS(RADIANS(N665))))</f>
        <v>0</v>
      </c>
      <c r="O681" s="3">
        <f>IF(DEGREES(ACOS(SIN(RADIANS(G681))*SIN(RADIANS(E675))+COS(RADIANS(G681))*COS(RADIANS(E675))*COS(RADIANS(O665))))&gt;90,0,$F$4*$F$5/E674^2*(SIN(RADIANS(G681))*SIN(RADIANS(E675))+COS(RADIANS(G681))*COS(RADIANS(E675))*COS(RADIANS(O665))))</f>
        <v>0</v>
      </c>
      <c r="P681" s="3">
        <f>IF(DEGREES(ACOS(SIN(RADIANS(G681))*SIN(RADIANS(E675))+COS(RADIANS(G681))*COS(RADIANS(E675))*COS(RADIANS(P665))))&gt;90,0,$F$4*$F$5/E674^2*(SIN(RADIANS(G681))*SIN(RADIANS(E675))+COS(RADIANS(G681))*COS(RADIANS(E675))*COS(RADIANS(P665))))</f>
        <v>0</v>
      </c>
      <c r="Q681" s="3">
        <f>IF(DEGREES(ACOS(SIN(RADIANS(G681))*SIN(RADIANS(E675))+COS(RADIANS(G681))*COS(RADIANS(E675))*COS(RADIANS(Q665))))&gt;90,0,$F$4*$F$5/E674^2*(SIN(RADIANS(G681))*SIN(RADIANS(E675))+COS(RADIANS(G681))*COS(RADIANS(E675))*COS(RADIANS(Q665))))</f>
        <v>0</v>
      </c>
      <c r="R681" s="3" t="e">
        <f>IF(DEGREES(ACOS(SIN(RADIANS(G681))*SIN(RADIANS(E675))+COS(RADIANS(G681))*COS(RADIANS(E675))*COS(RADIANS(R665))))&gt;90,0,$F$4*$F$5/E674^2*(SIN(RADIANS(G681))*SIN(RADIANS(E675))+COS(RADIANS(G681))*COS(RADIANS(E675))*COS(RADIANS(R665))))</f>
        <v>#DIV/0!</v>
      </c>
      <c r="S681" s="3" t="e">
        <f>IF(DEGREES(ACOS(SIN(RADIANS(G681))*SIN(RADIANS(E675))+COS(RADIANS(G681))*COS(RADIANS(E675))*COS(RADIANS(S665))))&gt;90,0,$F$4*$F$5/E674^2*(SIN(RADIANS(G681))*SIN(RADIANS(E675))+COS(RADIANS(G681))*COS(RADIANS(E675))*COS(RADIANS(S665))))</f>
        <v>#DIV/0!</v>
      </c>
      <c r="T681" s="3" t="e">
        <f>IF(DEGREES(ACOS(SIN(RADIANS(G681))*SIN(RADIANS(E675))+COS(RADIANS(G681))*COS(RADIANS(E675))*COS(RADIANS(T665))))&gt;90,0,$F$4*$F$5/E674^2*(SIN(RADIANS(G681))*SIN(RADIANS(E675))+COS(RADIANS(G681))*COS(RADIANS(E675))*COS(RADIANS(T665))))</f>
        <v>#DIV/0!</v>
      </c>
      <c r="U681" s="3" t="e">
        <f>IF(DEGREES(ACOS(SIN(RADIANS(G681))*SIN(RADIANS(E675))+COS(RADIANS(G681))*COS(RADIANS(E675))*COS(RADIANS(U665))))&gt;90,0,$F$4*$F$5/E674^2*(SIN(RADIANS(G681))*SIN(RADIANS(E675))+COS(RADIANS(G681))*COS(RADIANS(E675))*COS(RADIANS(U665))))</f>
        <v>#DIV/0!</v>
      </c>
      <c r="V681" s="3" t="e">
        <f>IF(DEGREES(ACOS(SIN(RADIANS(G681))*SIN(RADIANS(E675))+COS(RADIANS(G681))*COS(RADIANS(E675))*COS(RADIANS(V665))))&gt;90,0,$F$4*$F$5/E674^2*(SIN(RADIANS(G681))*SIN(RADIANS(E675))+COS(RADIANS(G681))*COS(RADIANS(E675))*COS(RADIANS(V665))))</f>
        <v>#DIV/0!</v>
      </c>
      <c r="W681" s="3" t="e">
        <f>IF(DEGREES(ACOS(SIN(RADIANS(G681))*SIN(RADIANS(E675))+COS(RADIANS(G681))*COS(RADIANS(E675))*COS(RADIANS(W665))))&gt;90,0,$F$4*$F$5/E674^2*(SIN(RADIANS(G681))*SIN(RADIANS(E675))+COS(RADIANS(G681))*COS(RADIANS(E675))*COS(RADIANS(W665))))</f>
        <v>#DIV/0!</v>
      </c>
      <c r="X681" s="3" t="e">
        <f>IF(DEGREES(ACOS(SIN(RADIANS(G681))*SIN(RADIANS(E675))+COS(RADIANS(G681))*COS(RADIANS(E675))*COS(RADIANS(X665))))&gt;90,0,$F$4*$F$5/E674^2*(SIN(RADIANS(G681))*SIN(RADIANS(E675))+COS(RADIANS(G681))*COS(RADIANS(E675))*COS(RADIANS(X665))))</f>
        <v>#DIV/0!</v>
      </c>
      <c r="Y681" s="3" t="e">
        <f>IF(DEGREES(ACOS(SIN(RADIANS(G681))*SIN(RADIANS(E675))+COS(RADIANS(G681))*COS(RADIANS(E675))*COS(RADIANS(Y665))))&gt;90,0,$F$4*$F$5/E674^2*(SIN(RADIANS(G681))*SIN(RADIANS(E675))+COS(RADIANS(G681))*COS(RADIANS(E675))*COS(RADIANS(Y665))))</f>
        <v>#DIV/0!</v>
      </c>
      <c r="Z681" s="3" t="e">
        <f>IF(DEGREES(ACOS(SIN(RADIANS(G681))*SIN(RADIANS(E675))+COS(RADIANS(G681))*COS(RADIANS(E675))*COS(RADIANS(Z665))))&gt;90,0,$F$4*$F$5/E674^2*(SIN(RADIANS(G681))*SIN(RADIANS(E675))+COS(RADIANS(G681))*COS(RADIANS(E675))*COS(RADIANS(Z665))))</f>
        <v>#DIV/0!</v>
      </c>
      <c r="AA681" s="3" t="e">
        <f>IF(DEGREES(ACOS(SIN(RADIANS(G681))*SIN(RADIANS(E675))+COS(RADIANS(G681))*COS(RADIANS(E675))*COS(RADIANS(AA665))))&gt;90,0,$F$4*$F$5/E674^2*(SIN(RADIANS(G681))*SIN(RADIANS(E675))+COS(RADIANS(G681))*COS(RADIANS(E675))*COS(RADIANS(AA665))))</f>
        <v>#DIV/0!</v>
      </c>
      <c r="AB681" s="3" t="e">
        <f>IF(DEGREES(ACOS(SIN(RADIANS(G681))*SIN(RADIANS(E675))+COS(RADIANS(G681))*COS(RADIANS(E675))*COS(RADIANS(AB665))))&gt;90,0,$F$4*$F$5/E674^2*(SIN(RADIANS(G681))*SIN(RADIANS(E675))+COS(RADIANS(G681))*COS(RADIANS(E675))*COS(RADIANS(AB665))))</f>
        <v>#DIV/0!</v>
      </c>
      <c r="AC681" s="3" t="e">
        <f>IF(DEGREES(ACOS(SIN(RADIANS(G681))*SIN(RADIANS(E675))+COS(RADIANS(G681))*COS(RADIANS(E675))*COS(RADIANS(AC665))))&gt;90,0,$F$4*$F$5/E674^2*(SIN(RADIANS(G681))*SIN(RADIANS(E675))+COS(RADIANS(G681))*COS(RADIANS(E675))*COS(RADIANS(AC665))))</f>
        <v>#DIV/0!</v>
      </c>
      <c r="AD681" s="3" t="e">
        <f>IF(DEGREES(ACOS(SIN(RADIANS(G681))*SIN(RADIANS(E675))+COS(RADIANS(G681))*COS(RADIANS(E675))*COS(RADIANS(AD665))))&gt;90,0,$F$4*$F$5/E674^2*(SIN(RADIANS(G681))*SIN(RADIANS(E675))+COS(RADIANS(G681))*COS(RADIANS(E675))*COS(RADIANS(AD665))))</f>
        <v>#DIV/0!</v>
      </c>
      <c r="AE681" s="3" t="e">
        <f>IF(DEGREES(ACOS(SIN(RADIANS(G681))*SIN(RADIANS(E675))+COS(RADIANS(G681))*COS(RADIANS(E675))*COS(RADIANS(AE665))))&gt;90,0,$F$4*$F$5/E674^2*(SIN(RADIANS(G681))*SIN(RADIANS(E675))+COS(RADIANS(G681))*COS(RADIANS(E675))*COS(RADIANS(AE665))))</f>
        <v>#DIV/0!</v>
      </c>
      <c r="AF681" s="3" t="e">
        <f>IF(DEGREES(ACOS(SIN(RADIANS(G681))*SIN(RADIANS(E675))+COS(RADIANS(G681))*COS(RADIANS(E675))*COS(RADIANS(AF665))))&gt;90,0,$F$4*$F$5/E674^2*(SIN(RADIANS(G681))*SIN(RADIANS(E675))+COS(RADIANS(G681))*COS(RADIANS(E675))*COS(RADIANS(AF665))))</f>
        <v>#DIV/0!</v>
      </c>
      <c r="AG681" s="3" t="e">
        <f>IF(DEGREES(ACOS(SIN(RADIANS(G681))*SIN(RADIANS(E675))+COS(RADIANS(G681))*COS(RADIANS(E675))*COS(RADIANS(AG665))))&gt;90,0,$F$4*$F$5/E674^2*(SIN(RADIANS(G681))*SIN(RADIANS(E675))+COS(RADIANS(G681))*COS(RADIANS(E675))*COS(RADIANS(AG665))))</f>
        <v>#DIV/0!</v>
      </c>
      <c r="AH681" s="3" t="e">
        <f>IF(DEGREES(ACOS(SIN(RADIANS(G681))*SIN(RADIANS(E675))+COS(RADIANS(G681))*COS(RADIANS(E675))*COS(RADIANS(AH665))))&gt;90,0,$F$4*$F$5/E674^2*(SIN(RADIANS(G681))*SIN(RADIANS(E675))+COS(RADIANS(G681))*COS(RADIANS(E675))*COS(RADIANS(AH665))))</f>
        <v>#DIV/0!</v>
      </c>
      <c r="AI681" s="3" t="e">
        <f>IF(DEGREES(ACOS(SIN(RADIANS(G681))*SIN(RADIANS(E675))+COS(RADIANS(G681))*COS(RADIANS(E675))*COS(RADIANS(AI665))))&gt;90,0,$F$4*$F$5/E674^2*(SIN(RADIANS(G681))*SIN(RADIANS(E675))+COS(RADIANS(G681))*COS(RADIANS(E675))*COS(RADIANS(AI665))))</f>
        <v>#DIV/0!</v>
      </c>
      <c r="AJ681" s="3" t="e">
        <f>IF(DEGREES(ACOS(SIN(RADIANS(G681))*SIN(RADIANS(E675))+COS(RADIANS(G681))*COS(RADIANS(E675))*COS(RADIANS(AJ665))))&gt;90,0,$F$4*$F$5/E674^2*(SIN(RADIANS(G681))*SIN(RADIANS(E675))+COS(RADIANS(G681))*COS(RADIANS(E675))*COS(RADIANS(AJ665))))</f>
        <v>#DIV/0!</v>
      </c>
      <c r="AK681" s="3">
        <f>IF(DEGREES(ACOS(SIN(RADIANS(G681))*SIN(RADIANS(E675))+COS(RADIANS(G681))*COS(RADIANS(E675))*COS(RADIANS(AK665))))&gt;90,0,$F$4*$F$5/E674^2*(SIN(RADIANS(G681))*SIN(RADIANS(E675))+COS(RADIANS(G681))*COS(RADIANS(E675))*COS(RADIANS(AK665))))</f>
        <v>0</v>
      </c>
      <c r="AL681" s="3">
        <f>IF(DEGREES(ACOS(SIN(RADIANS(G681))*SIN(RADIANS(E675))+COS(RADIANS(G681))*COS(RADIANS(E675))*COS(RADIANS(AL665))))&gt;90,0,$F$4*$F$5/E674^2*(SIN(RADIANS(G681))*SIN(RADIANS(E675))+COS(RADIANS(G681))*COS(RADIANS(E675))*COS(RADIANS(AL665))))</f>
        <v>0</v>
      </c>
      <c r="AM681" s="3">
        <f>IF(DEGREES(ACOS(SIN(RADIANS(G681))*SIN(RADIANS(E675))+COS(RADIANS(G681))*COS(RADIANS(E675))*COS(RADIANS(AM665))))&gt;90,0,$F$4*$F$5/E674^2*(SIN(RADIANS(G681))*SIN(RADIANS(E675))+COS(RADIANS(G681))*COS(RADIANS(E675))*COS(RADIANS(AM665))))</f>
        <v>0</v>
      </c>
      <c r="AN681" s="3">
        <f>IF(DEGREES(ACOS(SIN(RADIANS(G681))*SIN(RADIANS(E675))+COS(RADIANS(G681))*COS(RADIANS(E675))*COS(RADIANS(AN665))))&gt;90,0,$F$4*$F$5/E674^2*(SIN(RADIANS(G681))*SIN(RADIANS(E675))+COS(RADIANS(G681))*COS(RADIANS(E675))*COS(RADIANS(AN665))))</f>
        <v>0</v>
      </c>
      <c r="AO681" s="3">
        <f>IF(DEGREES(ACOS(SIN(RADIANS(G681))*SIN(RADIANS(E675))+COS(RADIANS(G681))*COS(RADIANS(E675))*COS(RADIANS(AO665))))&gt;90,0,$F$4*$F$5/E674^2*(SIN(RADIANS(G681))*SIN(RADIANS(E675))+COS(RADIANS(G681))*COS(RADIANS(E675))*COS(RADIANS(AO665))))</f>
        <v>0</v>
      </c>
      <c r="AP681" s="3">
        <f>IF(DEGREES(ACOS(SIN(RADIANS(G681))*SIN(RADIANS(E675))+COS(RADIANS(G681))*COS(RADIANS(E675))*COS(RADIANS(AP665))))&gt;90,0,$F$4*$F$5/E674^2*(SIN(RADIANS(G681))*SIN(RADIANS(E675))+COS(RADIANS(G681))*COS(RADIANS(E675))*COS(RADIANS(AP665))))</f>
        <v>0</v>
      </c>
      <c r="AQ681" s="3">
        <f>IF(DEGREES(ACOS(SIN(RADIANS(G681))*SIN(RADIANS(E675))+COS(RADIANS(G681))*COS(RADIANS(E675))*COS(RADIANS(AQ665))))&gt;90,0,$F$4*$F$5/E674^2*(SIN(RADIANS(G681))*SIN(RADIANS(E675))+COS(RADIANS(G681))*COS(RADIANS(E675))*COS(RADIANS(AQ665))))</f>
        <v>0</v>
      </c>
      <c r="AR681" s="3">
        <f>IF(DEGREES(ACOS(SIN(RADIANS(G681))*SIN(RADIANS(E675))+COS(RADIANS(G681))*COS(RADIANS(E675))*COS(RADIANS(AR665))))&gt;90,0,$F$4*$F$5/E674^2*(SIN(RADIANS(G681))*SIN(RADIANS(E675))+COS(RADIANS(G681))*COS(RADIANS(E675))*COS(RADIANS(AR665))))</f>
        <v>0</v>
      </c>
    </row>
    <row r="682" spans="2:44" ht="15.75" customHeight="1" x14ac:dyDescent="0.2">
      <c r="G682" s="3">
        <v>-60</v>
      </c>
      <c r="I682" s="3">
        <f>IF(DEGREES(ACOS(SIN(RADIANS(G682))*SIN(RADIANS(E675))+COS(RADIANS(G682))*COS(RADIANS(E675))*COS(RADIANS(I665))))&gt;90,0,$F$4*$F$5/E674^2*(SIN(RADIANS(G682))*SIN(RADIANS(E675))+COS(RADIANS(G682))*COS(RADIANS(E675))*COS(RADIANS(I665))))</f>
        <v>0</v>
      </c>
      <c r="J682" s="3">
        <f>IF(DEGREES(ACOS(SIN(RADIANS(G682))*SIN(RADIANS(E675))+COS(RADIANS(G682))*COS(RADIANS(E675))*COS(RADIANS(J665))))&gt;90,0,$F$4*$F$5/E674^2*(SIN(RADIANS(G682))*SIN(RADIANS(E675))+COS(RADIANS(G682))*COS(RADIANS(E675))*COS(RADIANS(J665))))</f>
        <v>0</v>
      </c>
      <c r="K682" s="3">
        <f>IF(DEGREES(ACOS(SIN(RADIANS(G682))*SIN(RADIANS(E675))+COS(RADIANS(G682))*COS(RADIANS(E675))*COS(RADIANS(K665))))&gt;90,0,$F$4*$F$5/E674^2*(SIN(RADIANS(G682))*SIN(RADIANS(E675))+COS(RADIANS(G682))*COS(RADIANS(E675))*COS(RADIANS(K665))))</f>
        <v>0</v>
      </c>
      <c r="L682" s="3">
        <f>IF(DEGREES(ACOS(SIN(RADIANS(G682))*SIN(RADIANS(E675))+COS(RADIANS(G682))*COS(RADIANS(E675))*COS(RADIANS(L665))))&gt;90,0,$F$4*$F$5/E674^2*(SIN(RADIANS(G682))*SIN(RADIANS(E675))+COS(RADIANS(G682))*COS(RADIANS(E675))*COS(RADIANS(L665))))</f>
        <v>0</v>
      </c>
      <c r="M682" s="3">
        <f>IF(DEGREES(ACOS(SIN(RADIANS(G682))*SIN(RADIANS(E675))+COS(RADIANS(G682))*COS(RADIANS(E675))*COS(RADIANS(M665))))&gt;90,0,$F$4*$F$5/E674^2*(SIN(RADIANS(G682))*SIN(RADIANS(E675))+COS(RADIANS(G682))*COS(RADIANS(E675))*COS(RADIANS(M665))))</f>
        <v>0</v>
      </c>
      <c r="N682" s="3">
        <f>IF(DEGREES(ACOS(SIN(RADIANS(G682))*SIN(RADIANS(E675))+COS(RADIANS(G682))*COS(RADIANS(E675))*COS(RADIANS(N665))))&gt;90,0,$F$4*$F$5/E674^2*(SIN(RADIANS(G682))*SIN(RADIANS(E675))+COS(RADIANS(G682))*COS(RADIANS(E675))*COS(RADIANS(N665))))</f>
        <v>0</v>
      </c>
      <c r="O682" s="3">
        <f>IF(DEGREES(ACOS(SIN(RADIANS(G682))*SIN(RADIANS(E675))+COS(RADIANS(G682))*COS(RADIANS(E675))*COS(RADIANS(O665))))&gt;90,0,$F$4*$F$5/E674^2*(SIN(RADIANS(G682))*SIN(RADIANS(E675))+COS(RADIANS(G682))*COS(RADIANS(E675))*COS(RADIANS(O665))))</f>
        <v>0</v>
      </c>
      <c r="P682" s="3">
        <f>IF(DEGREES(ACOS(SIN(RADIANS(G682))*SIN(RADIANS(E675))+COS(RADIANS(G682))*COS(RADIANS(E675))*COS(RADIANS(P665))))&gt;90,0,$F$4*$F$5/E674^2*(SIN(RADIANS(G682))*SIN(RADIANS(E675))+COS(RADIANS(G682))*COS(RADIANS(E675))*COS(RADIANS(P665))))</f>
        <v>0</v>
      </c>
      <c r="Q682" s="3">
        <f>IF(DEGREES(ACOS(SIN(RADIANS(G682))*SIN(RADIANS(E675))+COS(RADIANS(G682))*COS(RADIANS(E675))*COS(RADIANS(Q665))))&gt;90,0,$F$4*$F$5/E674^2*(SIN(RADIANS(G682))*SIN(RADIANS(E675))+COS(RADIANS(G682))*COS(RADIANS(E675))*COS(RADIANS(Q665))))</f>
        <v>0</v>
      </c>
      <c r="R682" s="3" t="e">
        <f>IF(DEGREES(ACOS(SIN(RADIANS(G682))*SIN(RADIANS(E675))+COS(RADIANS(G682))*COS(RADIANS(E675))*COS(RADIANS(R665))))&gt;90,0,$F$4*$F$5/E674^2*(SIN(RADIANS(G682))*SIN(RADIANS(E675))+COS(RADIANS(G682))*COS(RADIANS(E675))*COS(RADIANS(R665))))</f>
        <v>#DIV/0!</v>
      </c>
      <c r="S682" s="3" t="e">
        <f>IF(DEGREES(ACOS(SIN(RADIANS(G682))*SIN(RADIANS(E675))+COS(RADIANS(G682))*COS(RADIANS(E675))*COS(RADIANS(S665))))&gt;90,0,$F$4*$F$5/E674^2*(SIN(RADIANS(G682))*SIN(RADIANS(E675))+COS(RADIANS(G682))*COS(RADIANS(E675))*COS(RADIANS(S665))))</f>
        <v>#DIV/0!</v>
      </c>
      <c r="T682" s="3" t="e">
        <f>IF(DEGREES(ACOS(SIN(RADIANS(G682))*SIN(RADIANS(E675))+COS(RADIANS(G682))*COS(RADIANS(E675))*COS(RADIANS(T665))))&gt;90,0,$F$4*$F$5/E674^2*(SIN(RADIANS(G682))*SIN(RADIANS(E675))+COS(RADIANS(G682))*COS(RADIANS(E675))*COS(RADIANS(T665))))</f>
        <v>#DIV/0!</v>
      </c>
      <c r="U682" s="3" t="e">
        <f>IF(DEGREES(ACOS(SIN(RADIANS(G682))*SIN(RADIANS(E675))+COS(RADIANS(G682))*COS(RADIANS(E675))*COS(RADIANS(U665))))&gt;90,0,$F$4*$F$5/E674^2*(SIN(RADIANS(G682))*SIN(RADIANS(E675))+COS(RADIANS(G682))*COS(RADIANS(E675))*COS(RADIANS(U665))))</f>
        <v>#DIV/0!</v>
      </c>
      <c r="V682" s="3" t="e">
        <f>IF(DEGREES(ACOS(SIN(RADIANS(G682))*SIN(RADIANS(E675))+COS(RADIANS(G682))*COS(RADIANS(E675))*COS(RADIANS(V665))))&gt;90,0,$F$4*$F$5/E674^2*(SIN(RADIANS(G682))*SIN(RADIANS(E675))+COS(RADIANS(G682))*COS(RADIANS(E675))*COS(RADIANS(V665))))</f>
        <v>#DIV/0!</v>
      </c>
      <c r="W682" s="3" t="e">
        <f>IF(DEGREES(ACOS(SIN(RADIANS(G682))*SIN(RADIANS(E675))+COS(RADIANS(G682))*COS(RADIANS(E675))*COS(RADIANS(W665))))&gt;90,0,$F$4*$F$5/E674^2*(SIN(RADIANS(G682))*SIN(RADIANS(E675))+COS(RADIANS(G682))*COS(RADIANS(E675))*COS(RADIANS(W665))))</f>
        <v>#DIV/0!</v>
      </c>
      <c r="X682" s="3" t="e">
        <f>IF(DEGREES(ACOS(SIN(RADIANS(G682))*SIN(RADIANS(E675))+COS(RADIANS(G682))*COS(RADIANS(E675))*COS(RADIANS(X665))))&gt;90,0,$F$4*$F$5/E674^2*(SIN(RADIANS(G682))*SIN(RADIANS(E675))+COS(RADIANS(G682))*COS(RADIANS(E675))*COS(RADIANS(X665))))</f>
        <v>#DIV/0!</v>
      </c>
      <c r="Y682" s="3" t="e">
        <f>IF(DEGREES(ACOS(SIN(RADIANS(G682))*SIN(RADIANS(E675))+COS(RADIANS(G682))*COS(RADIANS(E675))*COS(RADIANS(Y665))))&gt;90,0,$F$4*$F$5/E674^2*(SIN(RADIANS(G682))*SIN(RADIANS(E675))+COS(RADIANS(G682))*COS(RADIANS(E675))*COS(RADIANS(Y665))))</f>
        <v>#DIV/0!</v>
      </c>
      <c r="Z682" s="3" t="e">
        <f>IF(DEGREES(ACOS(SIN(RADIANS(G682))*SIN(RADIANS(E675))+COS(RADIANS(G682))*COS(RADIANS(E675))*COS(RADIANS(Z665))))&gt;90,0,$F$4*$F$5/E674^2*(SIN(RADIANS(G682))*SIN(RADIANS(E675))+COS(RADIANS(G682))*COS(RADIANS(E675))*COS(RADIANS(Z665))))</f>
        <v>#DIV/0!</v>
      </c>
      <c r="AA682" s="3" t="e">
        <f>IF(DEGREES(ACOS(SIN(RADIANS(G682))*SIN(RADIANS(E675))+COS(RADIANS(G682))*COS(RADIANS(E675))*COS(RADIANS(AA665))))&gt;90,0,$F$4*$F$5/E674^2*(SIN(RADIANS(G682))*SIN(RADIANS(E675))+COS(RADIANS(G682))*COS(RADIANS(E675))*COS(RADIANS(AA665))))</f>
        <v>#DIV/0!</v>
      </c>
      <c r="AB682" s="3" t="e">
        <f>IF(DEGREES(ACOS(SIN(RADIANS(G682))*SIN(RADIANS(E675))+COS(RADIANS(G682))*COS(RADIANS(E675))*COS(RADIANS(AB665))))&gt;90,0,$F$4*$F$5/E674^2*(SIN(RADIANS(G682))*SIN(RADIANS(E675))+COS(RADIANS(G682))*COS(RADIANS(E675))*COS(RADIANS(AB665))))</f>
        <v>#DIV/0!</v>
      </c>
      <c r="AC682" s="3" t="e">
        <f>IF(DEGREES(ACOS(SIN(RADIANS(G682))*SIN(RADIANS(E675))+COS(RADIANS(G682))*COS(RADIANS(E675))*COS(RADIANS(AC665))))&gt;90,0,$F$4*$F$5/E674^2*(SIN(RADIANS(G682))*SIN(RADIANS(E675))+COS(RADIANS(G682))*COS(RADIANS(E675))*COS(RADIANS(AC665))))</f>
        <v>#DIV/0!</v>
      </c>
      <c r="AD682" s="3" t="e">
        <f>IF(DEGREES(ACOS(SIN(RADIANS(G682))*SIN(RADIANS(E675))+COS(RADIANS(G682))*COS(RADIANS(E675))*COS(RADIANS(AD665))))&gt;90,0,$F$4*$F$5/E674^2*(SIN(RADIANS(G682))*SIN(RADIANS(E675))+COS(RADIANS(G682))*COS(RADIANS(E675))*COS(RADIANS(AD665))))</f>
        <v>#DIV/0!</v>
      </c>
      <c r="AE682" s="3" t="e">
        <f>IF(DEGREES(ACOS(SIN(RADIANS(G682))*SIN(RADIANS(E675))+COS(RADIANS(G682))*COS(RADIANS(E675))*COS(RADIANS(AE665))))&gt;90,0,$F$4*$F$5/E674^2*(SIN(RADIANS(G682))*SIN(RADIANS(E675))+COS(RADIANS(G682))*COS(RADIANS(E675))*COS(RADIANS(AE665))))</f>
        <v>#DIV/0!</v>
      </c>
      <c r="AF682" s="3" t="e">
        <f>IF(DEGREES(ACOS(SIN(RADIANS(G682))*SIN(RADIANS(E675))+COS(RADIANS(G682))*COS(RADIANS(E675))*COS(RADIANS(AF665))))&gt;90,0,$F$4*$F$5/E674^2*(SIN(RADIANS(G682))*SIN(RADIANS(E675))+COS(RADIANS(G682))*COS(RADIANS(E675))*COS(RADIANS(AF665))))</f>
        <v>#DIV/0!</v>
      </c>
      <c r="AG682" s="3" t="e">
        <f>IF(DEGREES(ACOS(SIN(RADIANS(G682))*SIN(RADIANS(E675))+COS(RADIANS(G682))*COS(RADIANS(E675))*COS(RADIANS(AG665))))&gt;90,0,$F$4*$F$5/E674^2*(SIN(RADIANS(G682))*SIN(RADIANS(E675))+COS(RADIANS(G682))*COS(RADIANS(E675))*COS(RADIANS(AG665))))</f>
        <v>#DIV/0!</v>
      </c>
      <c r="AH682" s="3" t="e">
        <f>IF(DEGREES(ACOS(SIN(RADIANS(G682))*SIN(RADIANS(E675))+COS(RADIANS(G682))*COS(RADIANS(E675))*COS(RADIANS(AH665))))&gt;90,0,$F$4*$F$5/E674^2*(SIN(RADIANS(G682))*SIN(RADIANS(E675))+COS(RADIANS(G682))*COS(RADIANS(E675))*COS(RADIANS(AH665))))</f>
        <v>#DIV/0!</v>
      </c>
      <c r="AI682" s="3" t="e">
        <f>IF(DEGREES(ACOS(SIN(RADIANS(G682))*SIN(RADIANS(E675))+COS(RADIANS(G682))*COS(RADIANS(E675))*COS(RADIANS(AI665))))&gt;90,0,$F$4*$F$5/E674^2*(SIN(RADIANS(G682))*SIN(RADIANS(E675))+COS(RADIANS(G682))*COS(RADIANS(E675))*COS(RADIANS(AI665))))</f>
        <v>#DIV/0!</v>
      </c>
      <c r="AJ682" s="3" t="e">
        <f>IF(DEGREES(ACOS(SIN(RADIANS(G682))*SIN(RADIANS(E675))+COS(RADIANS(G682))*COS(RADIANS(E675))*COS(RADIANS(AJ665))))&gt;90,0,$F$4*$F$5/E674^2*(SIN(RADIANS(G682))*SIN(RADIANS(E675))+COS(RADIANS(G682))*COS(RADIANS(E675))*COS(RADIANS(AJ665))))</f>
        <v>#DIV/0!</v>
      </c>
      <c r="AK682" s="3">
        <f>IF(DEGREES(ACOS(SIN(RADIANS(G682))*SIN(RADIANS(E675))+COS(RADIANS(G682))*COS(RADIANS(E675))*COS(RADIANS(AK665))))&gt;90,0,$F$4*$F$5/E674^2*(SIN(RADIANS(G682))*SIN(RADIANS(E675))+COS(RADIANS(G682))*COS(RADIANS(E675))*COS(RADIANS(AK665))))</f>
        <v>0</v>
      </c>
      <c r="AL682" s="3">
        <f>IF(DEGREES(ACOS(SIN(RADIANS(G682))*SIN(RADIANS(E675))+COS(RADIANS(G682))*COS(RADIANS(E675))*COS(RADIANS(AL665))))&gt;90,0,$F$4*$F$5/E674^2*(SIN(RADIANS(G682))*SIN(RADIANS(E675))+COS(RADIANS(G682))*COS(RADIANS(E675))*COS(RADIANS(AL665))))</f>
        <v>0</v>
      </c>
      <c r="AM682" s="3">
        <f>IF(DEGREES(ACOS(SIN(RADIANS(G682))*SIN(RADIANS(E675))+COS(RADIANS(G682))*COS(RADIANS(E675))*COS(RADIANS(AM665))))&gt;90,0,$F$4*$F$5/E674^2*(SIN(RADIANS(G682))*SIN(RADIANS(E675))+COS(RADIANS(G682))*COS(RADIANS(E675))*COS(RADIANS(AM665))))</f>
        <v>0</v>
      </c>
      <c r="AN682" s="3">
        <f>IF(DEGREES(ACOS(SIN(RADIANS(G682))*SIN(RADIANS(E675))+COS(RADIANS(G682))*COS(RADIANS(E675))*COS(RADIANS(AN665))))&gt;90,0,$F$4*$F$5/E674^2*(SIN(RADIANS(G682))*SIN(RADIANS(E675))+COS(RADIANS(G682))*COS(RADIANS(E675))*COS(RADIANS(AN665))))</f>
        <v>0</v>
      </c>
      <c r="AO682" s="3">
        <f>IF(DEGREES(ACOS(SIN(RADIANS(G682))*SIN(RADIANS(E675))+COS(RADIANS(G682))*COS(RADIANS(E675))*COS(RADIANS(AO665))))&gt;90,0,$F$4*$F$5/E674^2*(SIN(RADIANS(G682))*SIN(RADIANS(E675))+COS(RADIANS(G682))*COS(RADIANS(E675))*COS(RADIANS(AO665))))</f>
        <v>0</v>
      </c>
      <c r="AP682" s="3">
        <f>IF(DEGREES(ACOS(SIN(RADIANS(G682))*SIN(RADIANS(E675))+COS(RADIANS(G682))*COS(RADIANS(E675))*COS(RADIANS(AP665))))&gt;90,0,$F$4*$F$5/E674^2*(SIN(RADIANS(G682))*SIN(RADIANS(E675))+COS(RADIANS(G682))*COS(RADIANS(E675))*COS(RADIANS(AP665))))</f>
        <v>0</v>
      </c>
      <c r="AQ682" s="3">
        <f>IF(DEGREES(ACOS(SIN(RADIANS(G682))*SIN(RADIANS(E675))+COS(RADIANS(G682))*COS(RADIANS(E675))*COS(RADIANS(AQ665))))&gt;90,0,$F$4*$F$5/E674^2*(SIN(RADIANS(G682))*SIN(RADIANS(E675))+COS(RADIANS(G682))*COS(RADIANS(E675))*COS(RADIANS(AQ665))))</f>
        <v>0</v>
      </c>
      <c r="AR682" s="3">
        <f>IF(DEGREES(ACOS(SIN(RADIANS(G682))*SIN(RADIANS(E675))+COS(RADIANS(G682))*COS(RADIANS(E675))*COS(RADIANS(AR665))))&gt;90,0,$F$4*$F$5/E674^2*(SIN(RADIANS(G682))*SIN(RADIANS(E675))+COS(RADIANS(G682))*COS(RADIANS(E675))*COS(RADIANS(AR665))))</f>
        <v>0</v>
      </c>
    </row>
    <row r="683" spans="2:44" ht="15.75" customHeight="1" x14ac:dyDescent="0.2">
      <c r="G683" s="3">
        <v>-70</v>
      </c>
      <c r="I683" s="3">
        <f>IF(DEGREES(ACOS(SIN(RADIANS(G683))*SIN(RADIANS(E675))+COS(RADIANS(G683))*COS(RADIANS(E675))*COS(RADIANS(I665))))&gt;90,0,$F$4*$F$5/E674^2*(SIN(RADIANS(G683))*SIN(RADIANS(E675))+COS(RADIANS(G683))*COS(RADIANS(E675))*COS(RADIANS(I665))))</f>
        <v>0</v>
      </c>
      <c r="J683" s="3">
        <f>IF(DEGREES(ACOS(SIN(RADIANS(G683))*SIN(RADIANS(E675))+COS(RADIANS(G683))*COS(RADIANS(E675))*COS(RADIANS(J665))))&gt;90,0,$F$4*$F$5/E674^2*(SIN(RADIANS(G683))*SIN(RADIANS(E675))+COS(RADIANS(G683))*COS(RADIANS(E675))*COS(RADIANS(J665))))</f>
        <v>0</v>
      </c>
      <c r="K683" s="3">
        <f>IF(DEGREES(ACOS(SIN(RADIANS(G683))*SIN(RADIANS(E675))+COS(RADIANS(G683))*COS(RADIANS(E675))*COS(RADIANS(K665))))&gt;90,0,$F$4*$F$5/E674^2*(SIN(RADIANS(G683))*SIN(RADIANS(E675))+COS(RADIANS(G683))*COS(RADIANS(E675))*COS(RADIANS(K665))))</f>
        <v>0</v>
      </c>
      <c r="L683" s="3">
        <f>IF(DEGREES(ACOS(SIN(RADIANS(G683))*SIN(RADIANS(E675))+COS(RADIANS(G683))*COS(RADIANS(E675))*COS(RADIANS(L665))))&gt;90,0,$F$4*$F$5/E674^2*(SIN(RADIANS(G683))*SIN(RADIANS(E675))+COS(RADIANS(G683))*COS(RADIANS(E675))*COS(RADIANS(L665))))</f>
        <v>0</v>
      </c>
      <c r="M683" s="3">
        <f>IF(DEGREES(ACOS(SIN(RADIANS(G683))*SIN(RADIANS(E675))+COS(RADIANS(G683))*COS(RADIANS(E675))*COS(RADIANS(M665))))&gt;90,0,$F$4*$F$5/E674^2*(SIN(RADIANS(G683))*SIN(RADIANS(E675))+COS(RADIANS(G683))*COS(RADIANS(E675))*COS(RADIANS(M665))))</f>
        <v>0</v>
      </c>
      <c r="N683" s="3">
        <f>IF(DEGREES(ACOS(SIN(RADIANS(G683))*SIN(RADIANS(E675))+COS(RADIANS(G683))*COS(RADIANS(E675))*COS(RADIANS(N665))))&gt;90,0,$F$4*$F$5/E674^2*(SIN(RADIANS(G683))*SIN(RADIANS(E675))+COS(RADIANS(G683))*COS(RADIANS(E675))*COS(RADIANS(N665))))</f>
        <v>0</v>
      </c>
      <c r="O683" s="3">
        <f>IF(DEGREES(ACOS(SIN(RADIANS(G683))*SIN(RADIANS(E675))+COS(RADIANS(G683))*COS(RADIANS(E675))*COS(RADIANS(O665))))&gt;90,0,$F$4*$F$5/E674^2*(SIN(RADIANS(G683))*SIN(RADIANS(E675))+COS(RADIANS(G683))*COS(RADIANS(E675))*COS(RADIANS(O665))))</f>
        <v>0</v>
      </c>
      <c r="P683" s="3">
        <f>IF(DEGREES(ACOS(SIN(RADIANS(G683))*SIN(RADIANS(E675))+COS(RADIANS(G683))*COS(RADIANS(E675))*COS(RADIANS(P665))))&gt;90,0,$F$4*$F$5/E674^2*(SIN(RADIANS(G683))*SIN(RADIANS(E675))+COS(RADIANS(G683))*COS(RADIANS(E675))*COS(RADIANS(P665))))</f>
        <v>0</v>
      </c>
      <c r="Q683" s="3">
        <f>IF(DEGREES(ACOS(SIN(RADIANS(G683))*SIN(RADIANS(E675))+COS(RADIANS(G683))*COS(RADIANS(E675))*COS(RADIANS(Q665))))&gt;90,0,$F$4*$F$5/E674^2*(SIN(RADIANS(G683))*SIN(RADIANS(E675))+COS(RADIANS(G683))*COS(RADIANS(E675))*COS(RADIANS(Q665))))</f>
        <v>0</v>
      </c>
      <c r="R683" s="3" t="e">
        <f>IF(DEGREES(ACOS(SIN(RADIANS(G683))*SIN(RADIANS(E675))+COS(RADIANS(G683))*COS(RADIANS(E675))*COS(RADIANS(R665))))&gt;90,0,$F$4*$F$5/E674^2*(SIN(RADIANS(G683))*SIN(RADIANS(E675))+COS(RADIANS(G683))*COS(RADIANS(E675))*COS(RADIANS(R665))))</f>
        <v>#DIV/0!</v>
      </c>
      <c r="S683" s="3" t="e">
        <f>IF(DEGREES(ACOS(SIN(RADIANS(G683))*SIN(RADIANS(E675))+COS(RADIANS(G683))*COS(RADIANS(E675))*COS(RADIANS(S665))))&gt;90,0,$F$4*$F$5/E674^2*(SIN(RADIANS(G683))*SIN(RADIANS(E675))+COS(RADIANS(G683))*COS(RADIANS(E675))*COS(RADIANS(S665))))</f>
        <v>#DIV/0!</v>
      </c>
      <c r="T683" s="3" t="e">
        <f>IF(DEGREES(ACOS(SIN(RADIANS(G683))*SIN(RADIANS(E675))+COS(RADIANS(G683))*COS(RADIANS(E675))*COS(RADIANS(T665))))&gt;90,0,$F$4*$F$5/E674^2*(SIN(RADIANS(G683))*SIN(RADIANS(E675))+COS(RADIANS(G683))*COS(RADIANS(E675))*COS(RADIANS(T665))))</f>
        <v>#DIV/0!</v>
      </c>
      <c r="U683" s="3" t="e">
        <f>IF(DEGREES(ACOS(SIN(RADIANS(G683))*SIN(RADIANS(E675))+COS(RADIANS(G683))*COS(RADIANS(E675))*COS(RADIANS(U665))))&gt;90,0,$F$4*$F$5/E674^2*(SIN(RADIANS(G683))*SIN(RADIANS(E675))+COS(RADIANS(G683))*COS(RADIANS(E675))*COS(RADIANS(U665))))</f>
        <v>#DIV/0!</v>
      </c>
      <c r="V683" s="3" t="e">
        <f>IF(DEGREES(ACOS(SIN(RADIANS(G683))*SIN(RADIANS(E675))+COS(RADIANS(G683))*COS(RADIANS(E675))*COS(RADIANS(V665))))&gt;90,0,$F$4*$F$5/E674^2*(SIN(RADIANS(G683))*SIN(RADIANS(E675))+COS(RADIANS(G683))*COS(RADIANS(E675))*COS(RADIANS(V665))))</f>
        <v>#DIV/0!</v>
      </c>
      <c r="W683" s="3" t="e">
        <f>IF(DEGREES(ACOS(SIN(RADIANS(G683))*SIN(RADIANS(E675))+COS(RADIANS(G683))*COS(RADIANS(E675))*COS(RADIANS(W665))))&gt;90,0,$F$4*$F$5/E674^2*(SIN(RADIANS(G683))*SIN(RADIANS(E675))+COS(RADIANS(G683))*COS(RADIANS(E675))*COS(RADIANS(W665))))</f>
        <v>#DIV/0!</v>
      </c>
      <c r="X683" s="3" t="e">
        <f>IF(DEGREES(ACOS(SIN(RADIANS(G683))*SIN(RADIANS(E675))+COS(RADIANS(G683))*COS(RADIANS(E675))*COS(RADIANS(X665))))&gt;90,0,$F$4*$F$5/E674^2*(SIN(RADIANS(G683))*SIN(RADIANS(E675))+COS(RADIANS(G683))*COS(RADIANS(E675))*COS(RADIANS(X665))))</f>
        <v>#DIV/0!</v>
      </c>
      <c r="Y683" s="3" t="e">
        <f>IF(DEGREES(ACOS(SIN(RADIANS(G683))*SIN(RADIANS(E675))+COS(RADIANS(G683))*COS(RADIANS(E675))*COS(RADIANS(Y665))))&gt;90,0,$F$4*$F$5/E674^2*(SIN(RADIANS(G683))*SIN(RADIANS(E675))+COS(RADIANS(G683))*COS(RADIANS(E675))*COS(RADIANS(Y665))))</f>
        <v>#DIV/0!</v>
      </c>
      <c r="Z683" s="3" t="e">
        <f>IF(DEGREES(ACOS(SIN(RADIANS(G683))*SIN(RADIANS(E675))+COS(RADIANS(G683))*COS(RADIANS(E675))*COS(RADIANS(Z665))))&gt;90,0,$F$4*$F$5/E674^2*(SIN(RADIANS(G683))*SIN(RADIANS(E675))+COS(RADIANS(G683))*COS(RADIANS(E675))*COS(RADIANS(Z665))))</f>
        <v>#DIV/0!</v>
      </c>
      <c r="AA683" s="3" t="e">
        <f>IF(DEGREES(ACOS(SIN(RADIANS(G683))*SIN(RADIANS(E675))+COS(RADIANS(G683))*COS(RADIANS(E675))*COS(RADIANS(AA665))))&gt;90,0,$F$4*$F$5/E674^2*(SIN(RADIANS(G683))*SIN(RADIANS(E675))+COS(RADIANS(G683))*COS(RADIANS(E675))*COS(RADIANS(AA665))))</f>
        <v>#DIV/0!</v>
      </c>
      <c r="AB683" s="3" t="e">
        <f>IF(DEGREES(ACOS(SIN(RADIANS(G683))*SIN(RADIANS(E675))+COS(RADIANS(G683))*COS(RADIANS(E675))*COS(RADIANS(AB665))))&gt;90,0,$F$4*$F$5/E674^2*(SIN(RADIANS(G683))*SIN(RADIANS(E675))+COS(RADIANS(G683))*COS(RADIANS(E675))*COS(RADIANS(AB665))))</f>
        <v>#DIV/0!</v>
      </c>
      <c r="AC683" s="3" t="e">
        <f>IF(DEGREES(ACOS(SIN(RADIANS(G683))*SIN(RADIANS(E675))+COS(RADIANS(G683))*COS(RADIANS(E675))*COS(RADIANS(AC665))))&gt;90,0,$F$4*$F$5/E674^2*(SIN(RADIANS(G683))*SIN(RADIANS(E675))+COS(RADIANS(G683))*COS(RADIANS(E675))*COS(RADIANS(AC665))))</f>
        <v>#DIV/0!</v>
      </c>
      <c r="AD683" s="3" t="e">
        <f>IF(DEGREES(ACOS(SIN(RADIANS(G683))*SIN(RADIANS(E675))+COS(RADIANS(G683))*COS(RADIANS(E675))*COS(RADIANS(AD665))))&gt;90,0,$F$4*$F$5/E674^2*(SIN(RADIANS(G683))*SIN(RADIANS(E675))+COS(RADIANS(G683))*COS(RADIANS(E675))*COS(RADIANS(AD665))))</f>
        <v>#DIV/0!</v>
      </c>
      <c r="AE683" s="3" t="e">
        <f>IF(DEGREES(ACOS(SIN(RADIANS(G683))*SIN(RADIANS(E675))+COS(RADIANS(G683))*COS(RADIANS(E675))*COS(RADIANS(AE665))))&gt;90,0,$F$4*$F$5/E674^2*(SIN(RADIANS(G683))*SIN(RADIANS(E675))+COS(RADIANS(G683))*COS(RADIANS(E675))*COS(RADIANS(AE665))))</f>
        <v>#DIV/0!</v>
      </c>
      <c r="AF683" s="3" t="e">
        <f>IF(DEGREES(ACOS(SIN(RADIANS(G683))*SIN(RADIANS(E675))+COS(RADIANS(G683))*COS(RADIANS(E675))*COS(RADIANS(AF665))))&gt;90,0,$F$4*$F$5/E674^2*(SIN(RADIANS(G683))*SIN(RADIANS(E675))+COS(RADIANS(G683))*COS(RADIANS(E675))*COS(RADIANS(AF665))))</f>
        <v>#DIV/0!</v>
      </c>
      <c r="AG683" s="3" t="e">
        <f>IF(DEGREES(ACOS(SIN(RADIANS(G683))*SIN(RADIANS(E675))+COS(RADIANS(G683))*COS(RADIANS(E675))*COS(RADIANS(AG665))))&gt;90,0,$F$4*$F$5/E674^2*(SIN(RADIANS(G683))*SIN(RADIANS(E675))+COS(RADIANS(G683))*COS(RADIANS(E675))*COS(RADIANS(AG665))))</f>
        <v>#DIV/0!</v>
      </c>
      <c r="AH683" s="3" t="e">
        <f>IF(DEGREES(ACOS(SIN(RADIANS(G683))*SIN(RADIANS(E675))+COS(RADIANS(G683))*COS(RADIANS(E675))*COS(RADIANS(AH665))))&gt;90,0,$F$4*$F$5/E674^2*(SIN(RADIANS(G683))*SIN(RADIANS(E675))+COS(RADIANS(G683))*COS(RADIANS(E675))*COS(RADIANS(AH665))))</f>
        <v>#DIV/0!</v>
      </c>
      <c r="AI683" s="3" t="e">
        <f>IF(DEGREES(ACOS(SIN(RADIANS(G683))*SIN(RADIANS(E675))+COS(RADIANS(G683))*COS(RADIANS(E675))*COS(RADIANS(AI665))))&gt;90,0,$F$4*$F$5/E674^2*(SIN(RADIANS(G683))*SIN(RADIANS(E675))+COS(RADIANS(G683))*COS(RADIANS(E675))*COS(RADIANS(AI665))))</f>
        <v>#DIV/0!</v>
      </c>
      <c r="AJ683" s="3" t="e">
        <f>IF(DEGREES(ACOS(SIN(RADIANS(G683))*SIN(RADIANS(E675))+COS(RADIANS(G683))*COS(RADIANS(E675))*COS(RADIANS(AJ665))))&gt;90,0,$F$4*$F$5/E674^2*(SIN(RADIANS(G683))*SIN(RADIANS(E675))+COS(RADIANS(G683))*COS(RADIANS(E675))*COS(RADIANS(AJ665))))</f>
        <v>#DIV/0!</v>
      </c>
      <c r="AK683" s="3">
        <f>IF(DEGREES(ACOS(SIN(RADIANS(G683))*SIN(RADIANS(E675))+COS(RADIANS(G683))*COS(RADIANS(E675))*COS(RADIANS(AK665))))&gt;90,0,$F$4*$F$5/E674^2*(SIN(RADIANS(G683))*SIN(RADIANS(E675))+COS(RADIANS(G683))*COS(RADIANS(E675))*COS(RADIANS(AK665))))</f>
        <v>0</v>
      </c>
      <c r="AL683" s="3">
        <f>IF(DEGREES(ACOS(SIN(RADIANS(G683))*SIN(RADIANS(E675))+COS(RADIANS(G683))*COS(RADIANS(E675))*COS(RADIANS(AL665))))&gt;90,0,$F$4*$F$5/E674^2*(SIN(RADIANS(G683))*SIN(RADIANS(E675))+COS(RADIANS(G683))*COS(RADIANS(E675))*COS(RADIANS(AL665))))</f>
        <v>0</v>
      </c>
      <c r="AM683" s="3">
        <f>IF(DEGREES(ACOS(SIN(RADIANS(G683))*SIN(RADIANS(E675))+COS(RADIANS(G683))*COS(RADIANS(E675))*COS(RADIANS(AM665))))&gt;90,0,$F$4*$F$5/E674^2*(SIN(RADIANS(G683))*SIN(RADIANS(E675))+COS(RADIANS(G683))*COS(RADIANS(E675))*COS(RADIANS(AM665))))</f>
        <v>0</v>
      </c>
      <c r="AN683" s="3">
        <f>IF(DEGREES(ACOS(SIN(RADIANS(G683))*SIN(RADIANS(E675))+COS(RADIANS(G683))*COS(RADIANS(E675))*COS(RADIANS(AN665))))&gt;90,0,$F$4*$F$5/E674^2*(SIN(RADIANS(G683))*SIN(RADIANS(E675))+COS(RADIANS(G683))*COS(RADIANS(E675))*COS(RADIANS(AN665))))</f>
        <v>0</v>
      </c>
      <c r="AO683" s="3">
        <f>IF(DEGREES(ACOS(SIN(RADIANS(G683))*SIN(RADIANS(E675))+COS(RADIANS(G683))*COS(RADIANS(E675))*COS(RADIANS(AO665))))&gt;90,0,$F$4*$F$5/E674^2*(SIN(RADIANS(G683))*SIN(RADIANS(E675))+COS(RADIANS(G683))*COS(RADIANS(E675))*COS(RADIANS(AO665))))</f>
        <v>0</v>
      </c>
      <c r="AP683" s="3">
        <f>IF(DEGREES(ACOS(SIN(RADIANS(G683))*SIN(RADIANS(E675))+COS(RADIANS(G683))*COS(RADIANS(E675))*COS(RADIANS(AP665))))&gt;90,0,$F$4*$F$5/E674^2*(SIN(RADIANS(G683))*SIN(RADIANS(E675))+COS(RADIANS(G683))*COS(RADIANS(E675))*COS(RADIANS(AP665))))</f>
        <v>0</v>
      </c>
      <c r="AQ683" s="3">
        <f>IF(DEGREES(ACOS(SIN(RADIANS(G683))*SIN(RADIANS(E675))+COS(RADIANS(G683))*COS(RADIANS(E675))*COS(RADIANS(AQ665))))&gt;90,0,$F$4*$F$5/E674^2*(SIN(RADIANS(G683))*SIN(RADIANS(E675))+COS(RADIANS(G683))*COS(RADIANS(E675))*COS(RADIANS(AQ665))))</f>
        <v>0</v>
      </c>
      <c r="AR683" s="3">
        <f>IF(DEGREES(ACOS(SIN(RADIANS(G683))*SIN(RADIANS(E675))+COS(RADIANS(G683))*COS(RADIANS(E675))*COS(RADIANS(AR665))))&gt;90,0,$F$4*$F$5/E674^2*(SIN(RADIANS(G683))*SIN(RADIANS(E675))+COS(RADIANS(G683))*COS(RADIANS(E675))*COS(RADIANS(AR665))))</f>
        <v>0</v>
      </c>
    </row>
    <row r="684" spans="2:44" ht="15.75" customHeight="1" x14ac:dyDescent="0.2">
      <c r="G684" s="3">
        <v>-80</v>
      </c>
      <c r="I684" s="3">
        <f>IF(DEGREES(ACOS(SIN(RADIANS(G684))*SIN(RADIANS(E675))+COS(RADIANS(G684))*COS(RADIANS(E675))*COS(RADIANS(I665))))&gt;90,0,$F$4*$F$5/E674^2*(SIN(RADIANS(G684))*SIN(RADIANS(E675))+COS(RADIANS(G684))*COS(RADIANS(E675))*COS(RADIANS(I665))))</f>
        <v>0</v>
      </c>
      <c r="J684" s="3">
        <f>IF(DEGREES(ACOS(SIN(RADIANS(G684))*SIN(RADIANS(E675))+COS(RADIANS(G684))*COS(RADIANS(E675))*COS(RADIANS(J665))))&gt;90,0,$F$4*$F$5/E674^2*(SIN(RADIANS(G684))*SIN(RADIANS(E675))+COS(RADIANS(G684))*COS(RADIANS(E675))*COS(RADIANS(J665))))</f>
        <v>0</v>
      </c>
      <c r="K684" s="3">
        <f>IF(DEGREES(ACOS(SIN(RADIANS(G684))*SIN(RADIANS(E675))+COS(RADIANS(G684))*COS(RADIANS(E675))*COS(RADIANS(K665))))&gt;90,0,$F$4*$F$5/E674^2*(SIN(RADIANS(G684))*SIN(RADIANS(E675))+COS(RADIANS(G684))*COS(RADIANS(E675))*COS(RADIANS(K665))))</f>
        <v>0</v>
      </c>
      <c r="L684" s="3">
        <f>IF(DEGREES(ACOS(SIN(RADIANS(G684))*SIN(RADIANS(E675))+COS(RADIANS(G684))*COS(RADIANS(E675))*COS(RADIANS(L665))))&gt;90,0,$F$4*$F$5/E674^2*(SIN(RADIANS(G684))*SIN(RADIANS(E675))+COS(RADIANS(G684))*COS(RADIANS(E675))*COS(RADIANS(L665))))</f>
        <v>0</v>
      </c>
      <c r="M684" s="3">
        <f>IF(DEGREES(ACOS(SIN(RADIANS(G684))*SIN(RADIANS(E675))+COS(RADIANS(G684))*COS(RADIANS(E675))*COS(RADIANS(M665))))&gt;90,0,$F$4*$F$5/E674^2*(SIN(RADIANS(G684))*SIN(RADIANS(E675))+COS(RADIANS(G684))*COS(RADIANS(E675))*COS(RADIANS(M665))))</f>
        <v>0</v>
      </c>
      <c r="N684" s="3">
        <f>IF(DEGREES(ACOS(SIN(RADIANS(G684))*SIN(RADIANS(E675))+COS(RADIANS(G684))*COS(RADIANS(E675))*COS(RADIANS(N665))))&gt;90,0,$F$4*$F$5/E674^2*(SIN(RADIANS(G684))*SIN(RADIANS(E675))+COS(RADIANS(G684))*COS(RADIANS(E675))*COS(RADIANS(N665))))</f>
        <v>0</v>
      </c>
      <c r="O684" s="3">
        <f>IF(DEGREES(ACOS(SIN(RADIANS(G684))*SIN(RADIANS(E675))+COS(RADIANS(G684))*COS(RADIANS(E675))*COS(RADIANS(O665))))&gt;90,0,$F$4*$F$5/E674^2*(SIN(RADIANS(G684))*SIN(RADIANS(E675))+COS(RADIANS(G684))*COS(RADIANS(E675))*COS(RADIANS(O665))))</f>
        <v>0</v>
      </c>
      <c r="P684" s="3">
        <f>IF(DEGREES(ACOS(SIN(RADIANS(G684))*SIN(RADIANS(E675))+COS(RADIANS(G684))*COS(RADIANS(E675))*COS(RADIANS(P665))))&gt;90,0,$F$4*$F$5/E674^2*(SIN(RADIANS(G684))*SIN(RADIANS(E675))+COS(RADIANS(G684))*COS(RADIANS(E675))*COS(RADIANS(P665))))</f>
        <v>0</v>
      </c>
      <c r="Q684" s="3">
        <f>IF(DEGREES(ACOS(SIN(RADIANS(G684))*SIN(RADIANS(E675))+COS(RADIANS(G684))*COS(RADIANS(E675))*COS(RADIANS(Q665))))&gt;90,0,$F$4*$F$5/E674^2*(SIN(RADIANS(G684))*SIN(RADIANS(E675))+COS(RADIANS(G684))*COS(RADIANS(E675))*COS(RADIANS(Q665))))</f>
        <v>0</v>
      </c>
      <c r="R684" s="3" t="e">
        <f>IF(DEGREES(ACOS(SIN(RADIANS(G684))*SIN(RADIANS(E675))+COS(RADIANS(G684))*COS(RADIANS(E675))*COS(RADIANS(R665))))&gt;90,0,$F$4*$F$5/E674^2*(SIN(RADIANS(G684))*SIN(RADIANS(E675))+COS(RADIANS(G684))*COS(RADIANS(E675))*COS(RADIANS(R665))))</f>
        <v>#DIV/0!</v>
      </c>
      <c r="S684" s="3" t="e">
        <f>IF(DEGREES(ACOS(SIN(RADIANS(G684))*SIN(RADIANS(E675))+COS(RADIANS(G684))*COS(RADIANS(E675))*COS(RADIANS(S665))))&gt;90,0,$F$4*$F$5/E674^2*(SIN(RADIANS(G684))*SIN(RADIANS(E675))+COS(RADIANS(G684))*COS(RADIANS(E675))*COS(RADIANS(S665))))</f>
        <v>#DIV/0!</v>
      </c>
      <c r="T684" s="3" t="e">
        <f>IF(DEGREES(ACOS(SIN(RADIANS(G684))*SIN(RADIANS(E675))+COS(RADIANS(G684))*COS(RADIANS(E675))*COS(RADIANS(T665))))&gt;90,0,$F$4*$F$5/E674^2*(SIN(RADIANS(G684))*SIN(RADIANS(E675))+COS(RADIANS(G684))*COS(RADIANS(E675))*COS(RADIANS(T665))))</f>
        <v>#DIV/0!</v>
      </c>
      <c r="U684" s="3" t="e">
        <f>IF(DEGREES(ACOS(SIN(RADIANS(G684))*SIN(RADIANS(E675))+COS(RADIANS(G684))*COS(RADIANS(E675))*COS(RADIANS(U665))))&gt;90,0,$F$4*$F$5/E674^2*(SIN(RADIANS(G684))*SIN(RADIANS(E675))+COS(RADIANS(G684))*COS(RADIANS(E675))*COS(RADIANS(U665))))</f>
        <v>#DIV/0!</v>
      </c>
      <c r="V684" s="3" t="e">
        <f>IF(DEGREES(ACOS(SIN(RADIANS(G684))*SIN(RADIANS(E675))+COS(RADIANS(G684))*COS(RADIANS(E675))*COS(RADIANS(V665))))&gt;90,0,$F$4*$F$5/E674^2*(SIN(RADIANS(G684))*SIN(RADIANS(E675))+COS(RADIANS(G684))*COS(RADIANS(E675))*COS(RADIANS(V665))))</f>
        <v>#DIV/0!</v>
      </c>
      <c r="W684" s="3" t="e">
        <f>IF(DEGREES(ACOS(SIN(RADIANS(G684))*SIN(RADIANS(E675))+COS(RADIANS(G684))*COS(RADIANS(E675))*COS(RADIANS(W665))))&gt;90,0,$F$4*$F$5/E674^2*(SIN(RADIANS(G684))*SIN(RADIANS(E675))+COS(RADIANS(G684))*COS(RADIANS(E675))*COS(RADIANS(W665))))</f>
        <v>#DIV/0!</v>
      </c>
      <c r="X684" s="3" t="e">
        <f>IF(DEGREES(ACOS(SIN(RADIANS(G684))*SIN(RADIANS(E675))+COS(RADIANS(G684))*COS(RADIANS(E675))*COS(RADIANS(X665))))&gt;90,0,$F$4*$F$5/E674^2*(SIN(RADIANS(G684))*SIN(RADIANS(E675))+COS(RADIANS(G684))*COS(RADIANS(E675))*COS(RADIANS(X665))))</f>
        <v>#DIV/0!</v>
      </c>
      <c r="Y684" s="3" t="e">
        <f>IF(DEGREES(ACOS(SIN(RADIANS(G684))*SIN(RADIANS(E675))+COS(RADIANS(G684))*COS(RADIANS(E675))*COS(RADIANS(Y665))))&gt;90,0,$F$4*$F$5/E674^2*(SIN(RADIANS(G684))*SIN(RADIANS(E675))+COS(RADIANS(G684))*COS(RADIANS(E675))*COS(RADIANS(Y665))))</f>
        <v>#DIV/0!</v>
      </c>
      <c r="Z684" s="3" t="e">
        <f>IF(DEGREES(ACOS(SIN(RADIANS(G684))*SIN(RADIANS(E675))+COS(RADIANS(G684))*COS(RADIANS(E675))*COS(RADIANS(Z665))))&gt;90,0,$F$4*$F$5/E674^2*(SIN(RADIANS(G684))*SIN(RADIANS(E675))+COS(RADIANS(G684))*COS(RADIANS(E675))*COS(RADIANS(Z665))))</f>
        <v>#DIV/0!</v>
      </c>
      <c r="AA684" s="3" t="e">
        <f>IF(DEGREES(ACOS(SIN(RADIANS(G684))*SIN(RADIANS(E675))+COS(RADIANS(G684))*COS(RADIANS(E675))*COS(RADIANS(AA665))))&gt;90,0,$F$4*$F$5/E674^2*(SIN(RADIANS(G684))*SIN(RADIANS(E675))+COS(RADIANS(G684))*COS(RADIANS(E675))*COS(RADIANS(AA665))))</f>
        <v>#DIV/0!</v>
      </c>
      <c r="AB684" s="3" t="e">
        <f>IF(DEGREES(ACOS(SIN(RADIANS(G684))*SIN(RADIANS(E675))+COS(RADIANS(G684))*COS(RADIANS(E675))*COS(RADIANS(AB665))))&gt;90,0,$F$4*$F$5/E674^2*(SIN(RADIANS(G684))*SIN(RADIANS(E675))+COS(RADIANS(G684))*COS(RADIANS(E675))*COS(RADIANS(AB665))))</f>
        <v>#DIV/0!</v>
      </c>
      <c r="AC684" s="3" t="e">
        <f>IF(DEGREES(ACOS(SIN(RADIANS(G684))*SIN(RADIANS(E675))+COS(RADIANS(G684))*COS(RADIANS(E675))*COS(RADIANS(AC665))))&gt;90,0,$F$4*$F$5/E674^2*(SIN(RADIANS(G684))*SIN(RADIANS(E675))+COS(RADIANS(G684))*COS(RADIANS(E675))*COS(RADIANS(AC665))))</f>
        <v>#DIV/0!</v>
      </c>
      <c r="AD684" s="3" t="e">
        <f>IF(DEGREES(ACOS(SIN(RADIANS(G684))*SIN(RADIANS(E675))+COS(RADIANS(G684))*COS(RADIANS(E675))*COS(RADIANS(AD665))))&gt;90,0,$F$4*$F$5/E674^2*(SIN(RADIANS(G684))*SIN(RADIANS(E675))+COS(RADIANS(G684))*COS(RADIANS(E675))*COS(RADIANS(AD665))))</f>
        <v>#DIV/0!</v>
      </c>
      <c r="AE684" s="3" t="e">
        <f>IF(DEGREES(ACOS(SIN(RADIANS(G684))*SIN(RADIANS(E675))+COS(RADIANS(G684))*COS(RADIANS(E675))*COS(RADIANS(AE665))))&gt;90,0,$F$4*$F$5/E674^2*(SIN(RADIANS(G684))*SIN(RADIANS(E675))+COS(RADIANS(G684))*COS(RADIANS(E675))*COS(RADIANS(AE665))))</f>
        <v>#DIV/0!</v>
      </c>
      <c r="AF684" s="3" t="e">
        <f>IF(DEGREES(ACOS(SIN(RADIANS(G684))*SIN(RADIANS(E675))+COS(RADIANS(G684))*COS(RADIANS(E675))*COS(RADIANS(AF665))))&gt;90,0,$F$4*$F$5/E674^2*(SIN(RADIANS(G684))*SIN(RADIANS(E675))+COS(RADIANS(G684))*COS(RADIANS(E675))*COS(RADIANS(AF665))))</f>
        <v>#DIV/0!</v>
      </c>
      <c r="AG684" s="3" t="e">
        <f>IF(DEGREES(ACOS(SIN(RADIANS(G684))*SIN(RADIANS(E675))+COS(RADIANS(G684))*COS(RADIANS(E675))*COS(RADIANS(AG665))))&gt;90,0,$F$4*$F$5/E674^2*(SIN(RADIANS(G684))*SIN(RADIANS(E675))+COS(RADIANS(G684))*COS(RADIANS(E675))*COS(RADIANS(AG665))))</f>
        <v>#DIV/0!</v>
      </c>
      <c r="AH684" s="3" t="e">
        <f>IF(DEGREES(ACOS(SIN(RADIANS(G684))*SIN(RADIANS(E675))+COS(RADIANS(G684))*COS(RADIANS(E675))*COS(RADIANS(AH665))))&gt;90,0,$F$4*$F$5/E674^2*(SIN(RADIANS(G684))*SIN(RADIANS(E675))+COS(RADIANS(G684))*COS(RADIANS(E675))*COS(RADIANS(AH665))))</f>
        <v>#DIV/0!</v>
      </c>
      <c r="AI684" s="3" t="e">
        <f>IF(DEGREES(ACOS(SIN(RADIANS(G684))*SIN(RADIANS(E675))+COS(RADIANS(G684))*COS(RADIANS(E675))*COS(RADIANS(AI665))))&gt;90,0,$F$4*$F$5/E674^2*(SIN(RADIANS(G684))*SIN(RADIANS(E675))+COS(RADIANS(G684))*COS(RADIANS(E675))*COS(RADIANS(AI665))))</f>
        <v>#DIV/0!</v>
      </c>
      <c r="AJ684" s="3" t="e">
        <f>IF(DEGREES(ACOS(SIN(RADIANS(G684))*SIN(RADIANS(E675))+COS(RADIANS(G684))*COS(RADIANS(E675))*COS(RADIANS(AJ665))))&gt;90,0,$F$4*$F$5/E674^2*(SIN(RADIANS(G684))*SIN(RADIANS(E675))+COS(RADIANS(G684))*COS(RADIANS(E675))*COS(RADIANS(AJ665))))</f>
        <v>#DIV/0!</v>
      </c>
      <c r="AK684" s="3">
        <f>IF(DEGREES(ACOS(SIN(RADIANS(G684))*SIN(RADIANS(E675))+COS(RADIANS(G684))*COS(RADIANS(E675))*COS(RADIANS(AK665))))&gt;90,0,$F$4*$F$5/E674^2*(SIN(RADIANS(G684))*SIN(RADIANS(E675))+COS(RADIANS(G684))*COS(RADIANS(E675))*COS(RADIANS(AK665))))</f>
        <v>0</v>
      </c>
      <c r="AL684" s="3">
        <f>IF(DEGREES(ACOS(SIN(RADIANS(G684))*SIN(RADIANS(E675))+COS(RADIANS(G684))*COS(RADIANS(E675))*COS(RADIANS(AL665))))&gt;90,0,$F$4*$F$5/E674^2*(SIN(RADIANS(G684))*SIN(RADIANS(E675))+COS(RADIANS(G684))*COS(RADIANS(E675))*COS(RADIANS(AL665))))</f>
        <v>0</v>
      </c>
      <c r="AM684" s="3">
        <f>IF(DEGREES(ACOS(SIN(RADIANS(G684))*SIN(RADIANS(E675))+COS(RADIANS(G684))*COS(RADIANS(E675))*COS(RADIANS(AM665))))&gt;90,0,$F$4*$F$5/E674^2*(SIN(RADIANS(G684))*SIN(RADIANS(E675))+COS(RADIANS(G684))*COS(RADIANS(E675))*COS(RADIANS(AM665))))</f>
        <v>0</v>
      </c>
      <c r="AN684" s="3">
        <f>IF(DEGREES(ACOS(SIN(RADIANS(G684))*SIN(RADIANS(E675))+COS(RADIANS(G684))*COS(RADIANS(E675))*COS(RADIANS(AN665))))&gt;90,0,$F$4*$F$5/E674^2*(SIN(RADIANS(G684))*SIN(RADIANS(E675))+COS(RADIANS(G684))*COS(RADIANS(E675))*COS(RADIANS(AN665))))</f>
        <v>0</v>
      </c>
      <c r="AO684" s="3">
        <f>IF(DEGREES(ACOS(SIN(RADIANS(G684))*SIN(RADIANS(E675))+COS(RADIANS(G684))*COS(RADIANS(E675))*COS(RADIANS(AO665))))&gt;90,0,$F$4*$F$5/E674^2*(SIN(RADIANS(G684))*SIN(RADIANS(E675))+COS(RADIANS(G684))*COS(RADIANS(E675))*COS(RADIANS(AO665))))</f>
        <v>0</v>
      </c>
      <c r="AP684" s="3">
        <f>IF(DEGREES(ACOS(SIN(RADIANS(G684))*SIN(RADIANS(E675))+COS(RADIANS(G684))*COS(RADIANS(E675))*COS(RADIANS(AP665))))&gt;90,0,$F$4*$F$5/E674^2*(SIN(RADIANS(G684))*SIN(RADIANS(E675))+COS(RADIANS(G684))*COS(RADIANS(E675))*COS(RADIANS(AP665))))</f>
        <v>0</v>
      </c>
      <c r="AQ684" s="3">
        <f>IF(DEGREES(ACOS(SIN(RADIANS(G684))*SIN(RADIANS(E675))+COS(RADIANS(G684))*COS(RADIANS(E675))*COS(RADIANS(AQ665))))&gt;90,0,$F$4*$F$5/E674^2*(SIN(RADIANS(G684))*SIN(RADIANS(E675))+COS(RADIANS(G684))*COS(RADIANS(E675))*COS(RADIANS(AQ665))))</f>
        <v>0</v>
      </c>
      <c r="AR684" s="3">
        <f>IF(DEGREES(ACOS(SIN(RADIANS(G684))*SIN(RADIANS(E675))+COS(RADIANS(G684))*COS(RADIANS(E675))*COS(RADIANS(AR665))))&gt;90,0,$F$4*$F$5/E674^2*(SIN(RADIANS(G684))*SIN(RADIANS(E675))+COS(RADIANS(G684))*COS(RADIANS(E675))*COS(RADIANS(AR665))))</f>
        <v>0</v>
      </c>
    </row>
    <row r="685" spans="2:44" ht="15.75" customHeight="1" x14ac:dyDescent="0.2">
      <c r="G685" s="3">
        <v>-90</v>
      </c>
      <c r="I685" s="3" t="e">
        <f>IF(DEGREES(ACOS(SIN(RADIANS(G685))*SIN(RADIANS(E675))+COS(RADIANS(G685))*COS(RADIANS(E675))*COS(RADIANS(I665))))&gt;90,0,$F$4*$F$5/E674^2*(SIN(RADIANS(G685))*SIN(RADIANS(E675))+COS(RADIANS(G685))*COS(RADIANS(E675))*COS(RADIANS(I665))))</f>
        <v>#DIV/0!</v>
      </c>
      <c r="J685" s="3" t="e">
        <f>IF(DEGREES(ACOS(SIN(RADIANS(G685))*SIN(RADIANS(E675))+COS(RADIANS(G685))*COS(RADIANS(E675))*COS(RADIANS(J665))))&gt;90,0,$F$4*$F$5/E674^2*(SIN(RADIANS(G685))*SIN(RADIANS(E675))+COS(RADIANS(G685))*COS(RADIANS(E675))*COS(RADIANS(J665))))</f>
        <v>#DIV/0!</v>
      </c>
      <c r="K685" s="3" t="e">
        <f>IF(DEGREES(ACOS(SIN(RADIANS(G685))*SIN(RADIANS(E675))+COS(RADIANS(G685))*COS(RADIANS(E675))*COS(RADIANS(K665))))&gt;90,0,$F$4*$F$5/E674^2*(SIN(RADIANS(G685))*SIN(RADIANS(E675))+COS(RADIANS(G685))*COS(RADIANS(E675))*COS(RADIANS(K665))))</f>
        <v>#DIV/0!</v>
      </c>
      <c r="L685" s="3" t="e">
        <f>IF(DEGREES(ACOS(SIN(RADIANS(G685))*SIN(RADIANS(E675))+COS(RADIANS(G685))*COS(RADIANS(E675))*COS(RADIANS(L665))))&gt;90,0,$F$4*$F$5/E674^2*(SIN(RADIANS(G685))*SIN(RADIANS(E675))+COS(RADIANS(G685))*COS(RADIANS(E675))*COS(RADIANS(L665))))</f>
        <v>#DIV/0!</v>
      </c>
      <c r="M685" s="3" t="e">
        <f>IF(DEGREES(ACOS(SIN(RADIANS(G685))*SIN(RADIANS(E675))+COS(RADIANS(G685))*COS(RADIANS(E675))*COS(RADIANS(M665))))&gt;90,0,$F$4*$F$5/E674^2*(SIN(RADIANS(G685))*SIN(RADIANS(E675))+COS(RADIANS(G685))*COS(RADIANS(E675))*COS(RADIANS(M665))))</f>
        <v>#DIV/0!</v>
      </c>
      <c r="N685" s="3" t="e">
        <f>IF(DEGREES(ACOS(SIN(RADIANS(G685))*SIN(RADIANS(E675))+COS(RADIANS(G685))*COS(RADIANS(E675))*COS(RADIANS(N665))))&gt;90,0,$F$4*$F$5/E674^2*(SIN(RADIANS(G685))*SIN(RADIANS(E675))+COS(RADIANS(G685))*COS(RADIANS(E675))*COS(RADIANS(N665))))</f>
        <v>#DIV/0!</v>
      </c>
      <c r="O685" s="3" t="e">
        <f>IF(DEGREES(ACOS(SIN(RADIANS(G685))*SIN(RADIANS(E675))+COS(RADIANS(G685))*COS(RADIANS(E675))*COS(RADIANS(O665))))&gt;90,0,$F$4*$F$5/E674^2*(SIN(RADIANS(G685))*SIN(RADIANS(E675))+COS(RADIANS(G685))*COS(RADIANS(E675))*COS(RADIANS(O665))))</f>
        <v>#DIV/0!</v>
      </c>
      <c r="P685" s="3" t="e">
        <f>IF(DEGREES(ACOS(SIN(RADIANS(G685))*SIN(RADIANS(E675))+COS(RADIANS(G685))*COS(RADIANS(E675))*COS(RADIANS(P665))))&gt;90,0,$F$4*$F$5/E674^2*(SIN(RADIANS(G685))*SIN(RADIANS(E675))+COS(RADIANS(G685))*COS(RADIANS(E675))*COS(RADIANS(P665))))</f>
        <v>#DIV/0!</v>
      </c>
      <c r="Q685" s="3" t="e">
        <f>IF(DEGREES(ACOS(SIN(RADIANS(G685))*SIN(RADIANS(E675))+COS(RADIANS(G685))*COS(RADIANS(E675))*COS(RADIANS(Q665))))&gt;90,0,$F$4*$F$5/E674^2*(SIN(RADIANS(G685))*SIN(RADIANS(E675))+COS(RADIANS(G685))*COS(RADIANS(E675))*COS(RADIANS(Q665))))</f>
        <v>#DIV/0!</v>
      </c>
      <c r="R685" s="3" t="e">
        <f>IF(DEGREES(ACOS(SIN(RADIANS(G685))*SIN(RADIANS(E675))+COS(RADIANS(G685))*COS(RADIANS(E675))*COS(RADIANS(R665))))&gt;90,0,$F$4*$F$5/E674^2*(SIN(RADIANS(G685))*SIN(RADIANS(E675))+COS(RADIANS(G685))*COS(RADIANS(E675))*COS(RADIANS(R665))))</f>
        <v>#DIV/0!</v>
      </c>
      <c r="S685" s="3" t="e">
        <f>IF(DEGREES(ACOS(SIN(RADIANS(G685))*SIN(RADIANS(E675))+COS(RADIANS(G685))*COS(RADIANS(E675))*COS(RADIANS(S665))))&gt;90,0,$F$4*$F$5/E674^2*(SIN(RADIANS(G685))*SIN(RADIANS(E675))+COS(RADIANS(G685))*COS(RADIANS(E675))*COS(RADIANS(S665))))</f>
        <v>#DIV/0!</v>
      </c>
      <c r="T685" s="3" t="e">
        <f>IF(DEGREES(ACOS(SIN(RADIANS(G685))*SIN(RADIANS(E675))+COS(RADIANS(G685))*COS(RADIANS(E675))*COS(RADIANS(T665))))&gt;90,0,$F$4*$F$5/E674^2*(SIN(RADIANS(G685))*SIN(RADIANS(E675))+COS(RADIANS(G685))*COS(RADIANS(E675))*COS(RADIANS(T665))))</f>
        <v>#DIV/0!</v>
      </c>
      <c r="U685" s="3" t="e">
        <f>IF(DEGREES(ACOS(SIN(RADIANS(G685))*SIN(RADIANS(E675))+COS(RADIANS(G685))*COS(RADIANS(E675))*COS(RADIANS(U665))))&gt;90,0,$F$4*$F$5/E674^2*(SIN(RADIANS(G685))*SIN(RADIANS(E675))+COS(RADIANS(G685))*COS(RADIANS(E675))*COS(RADIANS(U665))))</f>
        <v>#DIV/0!</v>
      </c>
      <c r="V685" s="3" t="e">
        <f>IF(DEGREES(ACOS(SIN(RADIANS(G685))*SIN(RADIANS(E675))+COS(RADIANS(G685))*COS(RADIANS(E675))*COS(RADIANS(V665))))&gt;90,0,$F$4*$F$5/E674^2*(SIN(RADIANS(G685))*SIN(RADIANS(E675))+COS(RADIANS(G685))*COS(RADIANS(E675))*COS(RADIANS(V665))))</f>
        <v>#DIV/0!</v>
      </c>
      <c r="W685" s="3" t="e">
        <f>IF(DEGREES(ACOS(SIN(RADIANS(G685))*SIN(RADIANS(E675))+COS(RADIANS(G685))*COS(RADIANS(E675))*COS(RADIANS(W665))))&gt;90,0,$F$4*$F$5/E674^2*(SIN(RADIANS(G685))*SIN(RADIANS(E675))+COS(RADIANS(G685))*COS(RADIANS(E675))*COS(RADIANS(W665))))</f>
        <v>#DIV/0!</v>
      </c>
      <c r="X685" s="3" t="e">
        <f>IF(DEGREES(ACOS(SIN(RADIANS(G685))*SIN(RADIANS(E675))+COS(RADIANS(G685))*COS(RADIANS(E675))*COS(RADIANS(X665))))&gt;90,0,$F$4*$F$5/E674^2*(SIN(RADIANS(G685))*SIN(RADIANS(E675))+COS(RADIANS(G685))*COS(RADIANS(E675))*COS(RADIANS(X665))))</f>
        <v>#DIV/0!</v>
      </c>
      <c r="Y685" s="3" t="e">
        <f>IF(DEGREES(ACOS(SIN(RADIANS(G685))*SIN(RADIANS(E675))+COS(RADIANS(G685))*COS(RADIANS(E675))*COS(RADIANS(Y665))))&gt;90,0,$F$4*$F$5/E674^2*(SIN(RADIANS(G685))*SIN(RADIANS(E675))+COS(RADIANS(G685))*COS(RADIANS(E675))*COS(RADIANS(Y665))))</f>
        <v>#DIV/0!</v>
      </c>
      <c r="Z685" s="3" t="e">
        <f>IF(DEGREES(ACOS(SIN(RADIANS(G685))*SIN(RADIANS(E675))+COS(RADIANS(G685))*COS(RADIANS(E675))*COS(RADIANS(Z665))))&gt;90,0,$F$4*$F$5/E674^2*(SIN(RADIANS(G685))*SIN(RADIANS(E675))+COS(RADIANS(G685))*COS(RADIANS(E675))*COS(RADIANS(Z665))))</f>
        <v>#DIV/0!</v>
      </c>
      <c r="AA685" s="3" t="e">
        <f>IF(DEGREES(ACOS(SIN(RADIANS(G685))*SIN(RADIANS(E675))+COS(RADIANS(G685))*COS(RADIANS(E675))*COS(RADIANS(AA665))))&gt;90,0,$F$4*$F$5/E674^2*(SIN(RADIANS(G685))*SIN(RADIANS(E675))+COS(RADIANS(G685))*COS(RADIANS(E675))*COS(RADIANS(AA665))))</f>
        <v>#DIV/0!</v>
      </c>
      <c r="AB685" s="3" t="e">
        <f>IF(DEGREES(ACOS(SIN(RADIANS(G685))*SIN(RADIANS(E675))+COS(RADIANS(G685))*COS(RADIANS(E675))*COS(RADIANS(AB665))))&gt;90,0,$F$4*$F$5/E674^2*(SIN(RADIANS(G685))*SIN(RADIANS(E675))+COS(RADIANS(G685))*COS(RADIANS(E675))*COS(RADIANS(AB665))))</f>
        <v>#DIV/0!</v>
      </c>
      <c r="AC685" s="3" t="e">
        <f>IF(DEGREES(ACOS(SIN(RADIANS(G685))*SIN(RADIANS(E675))+COS(RADIANS(G685))*COS(RADIANS(E675))*COS(RADIANS(AC665))))&gt;90,0,$F$4*$F$5/E674^2*(SIN(RADIANS(G685))*SIN(RADIANS(E675))+COS(RADIANS(G685))*COS(RADIANS(E675))*COS(RADIANS(AC665))))</f>
        <v>#DIV/0!</v>
      </c>
      <c r="AD685" s="3" t="e">
        <f>IF(DEGREES(ACOS(SIN(RADIANS(G685))*SIN(RADIANS(E675))+COS(RADIANS(G685))*COS(RADIANS(E675))*COS(RADIANS(AD665))))&gt;90,0,$F$4*$F$5/E674^2*(SIN(RADIANS(G685))*SIN(RADIANS(E675))+COS(RADIANS(G685))*COS(RADIANS(E675))*COS(RADIANS(AD665))))</f>
        <v>#DIV/0!</v>
      </c>
      <c r="AE685" s="3" t="e">
        <f>IF(DEGREES(ACOS(SIN(RADIANS(G685))*SIN(RADIANS(E675))+COS(RADIANS(G685))*COS(RADIANS(E675))*COS(RADIANS(AE665))))&gt;90,0,$F$4*$F$5/E674^2*(SIN(RADIANS(G685))*SIN(RADIANS(E675))+COS(RADIANS(G685))*COS(RADIANS(E675))*COS(RADIANS(AE665))))</f>
        <v>#DIV/0!</v>
      </c>
      <c r="AF685" s="3" t="e">
        <f>IF(DEGREES(ACOS(SIN(RADIANS(G685))*SIN(RADIANS(E675))+COS(RADIANS(G685))*COS(RADIANS(E675))*COS(RADIANS(AF665))))&gt;90,0,$F$4*$F$5/E674^2*(SIN(RADIANS(G685))*SIN(RADIANS(E675))+COS(RADIANS(G685))*COS(RADIANS(E675))*COS(RADIANS(AF665))))</f>
        <v>#DIV/0!</v>
      </c>
      <c r="AG685" s="3" t="e">
        <f>IF(DEGREES(ACOS(SIN(RADIANS(G685))*SIN(RADIANS(E675))+COS(RADIANS(G685))*COS(RADIANS(E675))*COS(RADIANS(AG665))))&gt;90,0,$F$4*$F$5/E674^2*(SIN(RADIANS(G685))*SIN(RADIANS(E675))+COS(RADIANS(G685))*COS(RADIANS(E675))*COS(RADIANS(AG665))))</f>
        <v>#DIV/0!</v>
      </c>
      <c r="AH685" s="3" t="e">
        <f>IF(DEGREES(ACOS(SIN(RADIANS(G685))*SIN(RADIANS(E675))+COS(RADIANS(G685))*COS(RADIANS(E675))*COS(RADIANS(AH665))))&gt;90,0,$F$4*$F$5/E674^2*(SIN(RADIANS(G685))*SIN(RADIANS(E675))+COS(RADIANS(G685))*COS(RADIANS(E675))*COS(RADIANS(AH665))))</f>
        <v>#DIV/0!</v>
      </c>
      <c r="AI685" s="3" t="e">
        <f>IF(DEGREES(ACOS(SIN(RADIANS(G685))*SIN(RADIANS(E675))+COS(RADIANS(G685))*COS(RADIANS(E675))*COS(RADIANS(AI665))))&gt;90,0,$F$4*$F$5/E674^2*(SIN(RADIANS(G685))*SIN(RADIANS(E675))+COS(RADIANS(G685))*COS(RADIANS(E675))*COS(RADIANS(AI665))))</f>
        <v>#DIV/0!</v>
      </c>
      <c r="AJ685" s="3" t="e">
        <f>IF(DEGREES(ACOS(SIN(RADIANS(G685))*SIN(RADIANS(E675))+COS(RADIANS(G685))*COS(RADIANS(E675))*COS(RADIANS(AJ665))))&gt;90,0,$F$4*$F$5/E674^2*(SIN(RADIANS(G685))*SIN(RADIANS(E675))+COS(RADIANS(G685))*COS(RADIANS(E675))*COS(RADIANS(AJ665))))</f>
        <v>#DIV/0!</v>
      </c>
      <c r="AK685" s="3" t="e">
        <f>IF(DEGREES(ACOS(SIN(RADIANS(G685))*SIN(RADIANS(E675))+COS(RADIANS(G685))*COS(RADIANS(E675))*COS(RADIANS(AK665))))&gt;90,0,$F$4*$F$5/E674^2*(SIN(RADIANS(G685))*SIN(RADIANS(E675))+COS(RADIANS(G685))*COS(RADIANS(E675))*COS(RADIANS(AK665))))</f>
        <v>#DIV/0!</v>
      </c>
      <c r="AL685" s="3" t="e">
        <f>IF(DEGREES(ACOS(SIN(RADIANS(G685))*SIN(RADIANS(E675))+COS(RADIANS(G685))*COS(RADIANS(E675))*COS(RADIANS(AL665))))&gt;90,0,$F$4*$F$5/E674^2*(SIN(RADIANS(G685))*SIN(RADIANS(E675))+COS(RADIANS(G685))*COS(RADIANS(E675))*COS(RADIANS(AL665))))</f>
        <v>#DIV/0!</v>
      </c>
      <c r="AM685" s="3" t="e">
        <f>IF(DEGREES(ACOS(SIN(RADIANS(G685))*SIN(RADIANS(E675))+COS(RADIANS(G685))*COS(RADIANS(E675))*COS(RADIANS(AM665))))&gt;90,0,$F$4*$F$5/E674^2*(SIN(RADIANS(G685))*SIN(RADIANS(E675))+COS(RADIANS(G685))*COS(RADIANS(E675))*COS(RADIANS(AM665))))</f>
        <v>#DIV/0!</v>
      </c>
      <c r="AN685" s="3" t="e">
        <f>IF(DEGREES(ACOS(SIN(RADIANS(G685))*SIN(RADIANS(E675))+COS(RADIANS(G685))*COS(RADIANS(E675))*COS(RADIANS(AN665))))&gt;90,0,$F$4*$F$5/E674^2*(SIN(RADIANS(G685))*SIN(RADIANS(E675))+COS(RADIANS(G685))*COS(RADIANS(E675))*COS(RADIANS(AN665))))</f>
        <v>#DIV/0!</v>
      </c>
      <c r="AO685" s="3" t="e">
        <f>IF(DEGREES(ACOS(SIN(RADIANS(G685))*SIN(RADIANS(E675))+COS(RADIANS(G685))*COS(RADIANS(E675))*COS(RADIANS(AO665))))&gt;90,0,$F$4*$F$5/E674^2*(SIN(RADIANS(G685))*SIN(RADIANS(E675))+COS(RADIANS(G685))*COS(RADIANS(E675))*COS(RADIANS(AO665))))</f>
        <v>#DIV/0!</v>
      </c>
      <c r="AP685" s="3" t="e">
        <f>IF(DEGREES(ACOS(SIN(RADIANS(G685))*SIN(RADIANS(E675))+COS(RADIANS(G685))*COS(RADIANS(E675))*COS(RADIANS(AP665))))&gt;90,0,$F$4*$F$5/E674^2*(SIN(RADIANS(G685))*SIN(RADIANS(E675))+COS(RADIANS(G685))*COS(RADIANS(E675))*COS(RADIANS(AP665))))</f>
        <v>#DIV/0!</v>
      </c>
      <c r="AQ685" s="3" t="e">
        <f>IF(DEGREES(ACOS(SIN(RADIANS(G685))*SIN(RADIANS(E675))+COS(RADIANS(G685))*COS(RADIANS(E675))*COS(RADIANS(AQ665))))&gt;90,0,$F$4*$F$5/E674^2*(SIN(RADIANS(G685))*SIN(RADIANS(E675))+COS(RADIANS(G685))*COS(RADIANS(E675))*COS(RADIANS(AQ665))))</f>
        <v>#DIV/0!</v>
      </c>
      <c r="AR685" s="3" t="e">
        <f>IF(DEGREES(ACOS(SIN(RADIANS(G685))*SIN(RADIANS(E675))+COS(RADIANS(G685))*COS(RADIANS(E675))*COS(RADIANS(AR665))))&gt;90,0,$F$4*$F$5/E674^2*(SIN(RADIANS(G685))*SIN(RADIANS(E675))+COS(RADIANS(G685))*COS(RADIANS(E675))*COS(RADIANS(AR665))))</f>
        <v>#DIV/0!</v>
      </c>
    </row>
    <row r="686" spans="2:44" ht="15.75" customHeight="1" x14ac:dyDescent="0.2"/>
    <row r="687" spans="2:44" ht="15.75" customHeight="1" x14ac:dyDescent="0.2">
      <c r="H687" s="3" t="s">
        <v>771</v>
      </c>
      <c r="I687" s="3">
        <v>180</v>
      </c>
      <c r="J687" s="3">
        <v>170</v>
      </c>
      <c r="K687" s="3">
        <v>160</v>
      </c>
      <c r="L687" s="3">
        <v>150</v>
      </c>
      <c r="M687" s="3">
        <v>140</v>
      </c>
      <c r="N687" s="3">
        <v>130</v>
      </c>
      <c r="O687" s="3">
        <v>120</v>
      </c>
      <c r="P687" s="3">
        <v>110</v>
      </c>
      <c r="Q687" s="3">
        <v>100</v>
      </c>
      <c r="R687" s="3">
        <v>90</v>
      </c>
      <c r="S687" s="3">
        <v>80</v>
      </c>
      <c r="T687" s="3">
        <v>70</v>
      </c>
      <c r="U687" s="3">
        <v>60</v>
      </c>
      <c r="V687" s="3">
        <v>50</v>
      </c>
      <c r="W687" s="3">
        <v>40</v>
      </c>
      <c r="X687" s="3">
        <v>30</v>
      </c>
      <c r="Y687" s="3">
        <v>20</v>
      </c>
      <c r="Z687" s="3">
        <v>10</v>
      </c>
      <c r="AA687" s="3">
        <v>0</v>
      </c>
      <c r="AB687" s="3">
        <v>-10</v>
      </c>
      <c r="AC687" s="3">
        <v>-20</v>
      </c>
      <c r="AD687" s="3">
        <v>-30</v>
      </c>
      <c r="AE687" s="3">
        <v>-40</v>
      </c>
      <c r="AF687" s="3">
        <v>-50</v>
      </c>
      <c r="AG687" s="3">
        <v>-60</v>
      </c>
      <c r="AH687" s="3">
        <v>-70</v>
      </c>
      <c r="AI687" s="3">
        <v>-80</v>
      </c>
      <c r="AJ687" s="3">
        <v>-90</v>
      </c>
      <c r="AK687" s="3">
        <v>-100</v>
      </c>
      <c r="AL687" s="3">
        <v>-110</v>
      </c>
      <c r="AM687" s="3">
        <v>-120</v>
      </c>
      <c r="AN687" s="3">
        <v>-130</v>
      </c>
      <c r="AO687" s="3">
        <v>-140</v>
      </c>
      <c r="AP687" s="3">
        <v>-150</v>
      </c>
      <c r="AQ687" s="3">
        <v>-160</v>
      </c>
      <c r="AR687" s="3">
        <v>-170</v>
      </c>
    </row>
    <row r="688" spans="2:44" ht="15.75" customHeight="1" x14ac:dyDescent="0.2">
      <c r="H688" s="3" t="s">
        <v>782</v>
      </c>
      <c r="I688" s="3">
        <f>IF(ABS(I687-E700)&gt;180,IF(ABS(I687-E700)&gt;360,ABS(I687-E700)-360,360-ABS(I687-E700)),ABS(I687-E700))</f>
        <v>180</v>
      </c>
      <c r="J688" s="3">
        <f>IF(ABS(J687-E700)&gt;180,IF(ABS(J687-E700)&gt;360,ABS(J687-E700)-360,360-ABS(J687-E700)),ABS(J687-E700))</f>
        <v>170</v>
      </c>
      <c r="K688" s="3">
        <f>IF(ABS(K687-E700)&gt;180,IF(ABS(K687-E700)&gt;360,ABS(K687-E700)-360,360-ABS(K687-E700)),ABS(K687-E700))</f>
        <v>160</v>
      </c>
      <c r="L688" s="3">
        <f>IF(ABS(L687-E700)&gt;180,IF(ABS(L687-E700)&gt;360,ABS(L687-E700)-360,360-ABS(L687-E700)),ABS(L687-E700))</f>
        <v>150</v>
      </c>
      <c r="M688" s="3">
        <f>IF(ABS(M687-E700)&gt;180,IF(ABS(M687-E700)&gt;360,ABS(M687-E700)-360,360-ABS(M687-E700)),ABS(M687-E700))</f>
        <v>140</v>
      </c>
      <c r="N688" s="3">
        <f>IF(ABS(N687-E700)&gt;180,IF(ABS(N687-E700)&gt;360,ABS(N687-E700)-360,360-ABS(N687-E700)),ABS(N687-E700))</f>
        <v>130</v>
      </c>
      <c r="O688" s="3">
        <f>IF(ABS(O687-E700)&gt;180,IF(ABS(O687-E700)&gt;360,ABS(O687-E700)-360,360-ABS(O687-E700)),ABS(O687-E700))</f>
        <v>120</v>
      </c>
      <c r="P688" s="3">
        <f>IF(ABS(P687-E700)&gt;180,IF(ABS(P687-E700)&gt;360,ABS(P687-E700)-360,360-ABS(P687-E700)),ABS(P687-E700))</f>
        <v>110</v>
      </c>
      <c r="Q688" s="3">
        <f>IF(ABS(Q687-E700)&gt;180,IF(ABS(Q687-E700)&gt;360,ABS(Q687-E700)-360,360-ABS(Q687-E700)),ABS(Q687-E700))</f>
        <v>100</v>
      </c>
      <c r="R688" s="3">
        <f>IF(ABS(R687-E700)&gt;180,IF(ABS(R687-E700)&gt;360,ABS(R687-E700)-360,360-ABS(R687-E700)),ABS(R687-E700))</f>
        <v>90</v>
      </c>
      <c r="S688" s="3">
        <f>IF(ABS(S687-E700)&gt;180,IF(ABS(S687-E700)&gt;360,ABS(S687-E700)-360,360-ABS(S687-E700)),ABS(S687-E700))</f>
        <v>80</v>
      </c>
      <c r="T688" s="3">
        <f>IF(ABS(T687-E700)&gt;180,IF(ABS(T687-E700)&gt;360,ABS(T687-E700)-360,360-ABS(T687-E700)),ABS(T687-E700))</f>
        <v>70</v>
      </c>
      <c r="U688" s="3">
        <f>IF(ABS(U687-E700)&gt;180,IF(ABS(U687-E700)&gt;360,ABS(U687-E700)-360,360-ABS(U687-E700)),ABS(U687-E700))</f>
        <v>60</v>
      </c>
      <c r="V688" s="3">
        <f>IF(ABS(V687-E700)&gt;180,IF(ABS(V687-E700)&gt;360,ABS(V687-E700)-360,360-ABS(V687-E700)),ABS(V687-E700))</f>
        <v>50</v>
      </c>
      <c r="W688" s="3">
        <f>IF(ABS(W687-E700)&gt;180,IF(ABS(W687-E700)&gt;360,ABS(W687-E700)-360,360-ABS(W687-E700)),ABS(W687-E700))</f>
        <v>40</v>
      </c>
      <c r="X688" s="3">
        <f>IF(ABS(X687-E700)&gt;180,IF(ABS(X687-E700)&gt;360,ABS(X687-E700)-360,360-ABS(X687-E700)),ABS(X687-E700))</f>
        <v>30</v>
      </c>
      <c r="Y688" s="3">
        <f>IF(ABS(Y687-E700)&gt;180,IF(ABS(Y687-E700)&gt;360,ABS(Y687-E700)-360,360-ABS(Y687-E700)),ABS(Y687-E700))</f>
        <v>20</v>
      </c>
      <c r="Z688" s="3">
        <f>IF(ABS(Z687-E700)&gt;180,IF(ABS(Z687-E700)&gt;360,ABS(Z687-E700)-360,360-ABS(Z687-E700)),ABS(Z687-E700))</f>
        <v>10</v>
      </c>
      <c r="AA688" s="3">
        <f>IF(ABS(AA687-E700)&gt;180,IF(ABS(AA687-E700)&gt;360,ABS(AA687-E700)-360,360-ABS(AA687-E700)),ABS(AA687-E700))</f>
        <v>0</v>
      </c>
      <c r="AB688" s="3">
        <f>IF(ABS(AB687-E700)&gt;180,IF(ABS(AB687-E700)&gt;360,ABS(AB687-E700)-360,360-ABS(AB687-E700)),ABS(AB687-E700))</f>
        <v>10</v>
      </c>
      <c r="AC688" s="3">
        <f>IF(ABS(AC687-E700)&gt;180,IF(ABS(AC687-E700)&gt;360,ABS(AC687-E700)-360,360-ABS(AC687-E700)),ABS(AC687-E700))</f>
        <v>20</v>
      </c>
      <c r="AD688" s="3">
        <f>IF(ABS(AD687-E700)&gt;180,IF(ABS(AD687-E700)&gt;360,ABS(AD687-E700)-360,360-ABS(AD687-E700)),ABS(AD687-E700))</f>
        <v>30</v>
      </c>
      <c r="AE688" s="3">
        <f>IF(ABS(AE687-E700)&gt;180,IF(ABS(AE687-E700)&gt;360,ABS(AE687-E700)-360,360-ABS(AE687-E700)),ABS(AE687-E700))</f>
        <v>40</v>
      </c>
      <c r="AF688" s="3">
        <f>IF(ABS(AF687-E700)&gt;180,IF(ABS(AF687-E700)&gt;360,ABS(AF687-E700)-360,360-ABS(AF687-E700)),ABS(AF687-E700))</f>
        <v>50</v>
      </c>
      <c r="AG688" s="3">
        <f>IF(ABS(AG687-E700)&gt;180,IF(ABS(AG687-E700)&gt;360,ABS(AG687-E700)-360,360-ABS(AG687-E700)),ABS(AG687-E700))</f>
        <v>60</v>
      </c>
      <c r="AH688" s="3">
        <f>IF(ABS(AH687-E700)&gt;180,IF(ABS(AH687-E700)&gt;360,ABS(AH687-E700)-360,360-ABS(AH687-E700)),ABS(AH687-E700))</f>
        <v>70</v>
      </c>
      <c r="AI688" s="3">
        <f>IF(ABS(AI687-E700)&gt;180,IF(ABS(AI687-E700)&gt;360,ABS(AI687-E700)-360,360-ABS(AI687-E700)),ABS(AI687-E700))</f>
        <v>80</v>
      </c>
      <c r="AJ688" s="3">
        <f>IF(ABS(AJ687-E700)&gt;180,IF(ABS(AJ687-E700)&gt;360,ABS(AJ687-E700)-360,360-ABS(AJ687-E700)),ABS(AJ687-E700))</f>
        <v>90</v>
      </c>
      <c r="AK688" s="3">
        <f>IF(ABS(AK687-E700)&gt;180,IF(ABS(AK687-E700)&gt;360,ABS(AK687-E700)-360,360-ABS(AK687-E700)),ABS(AK687-E700))</f>
        <v>100</v>
      </c>
      <c r="AL688" s="3">
        <f>IF(ABS(AL687-E700)&gt;180,IF(ABS(AL687-E700)&gt;360,ABS(AL687-E700)-360,360-ABS(AL687-E700)),ABS(AL687-E700))</f>
        <v>110</v>
      </c>
      <c r="AM688" s="3">
        <f>IF(ABS(AM687-E700)&gt;180,IF(ABS(AM687-E700)&gt;360,ABS(AM687-E700)-360,360-ABS(AM687-E700)),ABS(AM687-E700))</f>
        <v>120</v>
      </c>
      <c r="AN688" s="3">
        <f>IF(ABS(AN687-E700)&gt;180,IF(ABS(AN687-E700)&gt;360,ABS(AN687-E700)-360,360-ABS(AN687-E700)),ABS(AN687-E700))</f>
        <v>130</v>
      </c>
      <c r="AO688" s="3">
        <f>IF(ABS(AO687-E700)&gt;180,IF(ABS(AO687-E700)&gt;360,ABS(AO687-E700)-360,360-ABS(AO687-E700)),ABS(AO687-E700))</f>
        <v>140</v>
      </c>
      <c r="AP688" s="3">
        <f>IF(ABS(AP687-E700)&gt;180,IF(ABS(AP687-E700)&gt;360,ABS(AP687-E700)-360,360-ABS(AP687-E700)),ABS(AP687-E700))</f>
        <v>150</v>
      </c>
      <c r="AQ688" s="3">
        <f>IF(ABS(AQ687-E700)&gt;180,IF(ABS(AQ687-E700)&gt;360,ABS(AQ687-E700)-360,360-ABS(AQ687-E700)),ABS(AQ687-E700))</f>
        <v>160</v>
      </c>
      <c r="AR688" s="3">
        <f>IF(ABS(AR687-E700)&gt;180,IF(ABS(AR687-E700)&gt;360,ABS(AR687-E700)-360,360-ABS(AR687-E700)),ABS(AR687-E700))</f>
        <v>170</v>
      </c>
    </row>
    <row r="689" spans="2:44" ht="15.75" customHeight="1" x14ac:dyDescent="0.2">
      <c r="G689" s="3" t="s">
        <v>736</v>
      </c>
    </row>
    <row r="690" spans="2:44" ht="15.75" customHeight="1" x14ac:dyDescent="0.2">
      <c r="B690" s="3" t="s">
        <v>791</v>
      </c>
      <c r="E690" s="3">
        <v>280</v>
      </c>
      <c r="G690" s="3">
        <v>90</v>
      </c>
      <c r="I690" s="3" t="e">
        <f>IF(DEGREES(ACOS(SIN(RADIANS(G690))*SIN(RADIANS(E698))+COS(RADIANS(G690))*COS(RADIANS(E698))*COS(RADIANS(I688))))&gt;90,0,$F$4*$F$5/E697^2*(SIN(RADIANS(G690))*SIN(RADIANS(E698))+COS(RADIANS(G690))*COS(RADIANS(E698))*COS(RADIANS(I688))))</f>
        <v>#DIV/0!</v>
      </c>
      <c r="J690" s="3" t="e">
        <f>IF(DEGREES(ACOS(SIN(RADIANS(G690))*SIN(RADIANS(E698))+COS(RADIANS(G690))*COS(RADIANS(E698))*COS(RADIANS(J688))))&gt;90,0,$F$4*$F$5/E697^2*(SIN(RADIANS(G690))*SIN(RADIANS(E698))+COS(RADIANS(G690))*COS(RADIANS(E698))*COS(RADIANS(J688))))</f>
        <v>#DIV/0!</v>
      </c>
      <c r="K690" s="3" t="e">
        <f>IF(DEGREES(ACOS(SIN(RADIANS(G690))*SIN(RADIANS(E698))+COS(RADIANS(G690))*COS(RADIANS(E698))*COS(RADIANS(K688))))&gt;90,0,$F$4*$F$5/E697^2*(SIN(RADIANS(G690))*SIN(RADIANS(E698))+COS(RADIANS(G690))*COS(RADIANS(E698))*COS(RADIANS(K688))))</f>
        <v>#DIV/0!</v>
      </c>
      <c r="L690" s="3" t="e">
        <f>IF(DEGREES(ACOS(SIN(RADIANS(G690))*SIN(RADIANS(E698))+COS(RADIANS(G690))*COS(RADIANS(E698))*COS(RADIANS(L688))))&gt;90,0,$F$4*$F$5/E697^2*(SIN(RADIANS(G690))*SIN(RADIANS(E698))+COS(RADIANS(G690))*COS(RADIANS(E698))*COS(RADIANS(L688))))</f>
        <v>#DIV/0!</v>
      </c>
      <c r="M690" s="3" t="e">
        <f>IF(DEGREES(ACOS(SIN(RADIANS(G690))*SIN(RADIANS(E698))+COS(RADIANS(G690))*COS(RADIANS(E698))*COS(RADIANS(M688))))&gt;90,0,$F$4*$F$5/E697^2*(SIN(RADIANS(G690))*SIN(RADIANS(E698))+COS(RADIANS(G690))*COS(RADIANS(E698))*COS(RADIANS(M688))))</f>
        <v>#DIV/0!</v>
      </c>
      <c r="N690" s="3" t="e">
        <f>IF(DEGREES(ACOS(SIN(RADIANS(G690))*SIN(RADIANS(E698))+COS(RADIANS(G690))*COS(RADIANS(E698))*COS(RADIANS(N688))))&gt;90,0,$F$4*$F$5/E697^2*(SIN(RADIANS(G690))*SIN(RADIANS(E698))+COS(RADIANS(G690))*COS(RADIANS(E698))*COS(RADIANS(N688))))</f>
        <v>#DIV/0!</v>
      </c>
      <c r="O690" s="3" t="e">
        <f>IF(DEGREES(ACOS(SIN(RADIANS(G690))*SIN(RADIANS(E698))+COS(RADIANS(G690))*COS(RADIANS(E698))*COS(RADIANS(O688))))&gt;90,0,$F$4*$F$5/E697^2*(SIN(RADIANS(G690))*SIN(RADIANS(E698))+COS(RADIANS(G690))*COS(RADIANS(E698))*COS(RADIANS(O688))))</f>
        <v>#DIV/0!</v>
      </c>
      <c r="P690" s="3" t="e">
        <f>IF(DEGREES(ACOS(SIN(RADIANS(G690))*SIN(RADIANS(E698))+COS(RADIANS(G690))*COS(RADIANS(E698))*COS(RADIANS(P688))))&gt;90,0,$F$4*$F$5/E697^2*(SIN(RADIANS(G690))*SIN(RADIANS(E698))+COS(RADIANS(G690))*COS(RADIANS(E698))*COS(RADIANS(P688))))</f>
        <v>#DIV/0!</v>
      </c>
      <c r="Q690" s="3" t="e">
        <f>IF(DEGREES(ACOS(SIN(RADIANS(G690))*SIN(RADIANS(E698))+COS(RADIANS(G690))*COS(RADIANS(E698))*COS(RADIANS(Q688))))&gt;90,0,$F$4*$F$5/E697^2*(SIN(RADIANS(G690))*SIN(RADIANS(E698))+COS(RADIANS(G690))*COS(RADIANS(E698))*COS(RADIANS(Q688))))</f>
        <v>#DIV/0!</v>
      </c>
      <c r="R690" s="3" t="e">
        <f>IF(DEGREES(ACOS(SIN(RADIANS(G690))*SIN(RADIANS(E698))+COS(RADIANS(G690))*COS(RADIANS(E698))*COS(RADIANS(R688))))&gt;90,0,$F$4*$F$5/E697^2*(SIN(RADIANS(G690))*SIN(RADIANS(E698))+COS(RADIANS(G690))*COS(RADIANS(E698))*COS(RADIANS(R688))))</f>
        <v>#DIV/0!</v>
      </c>
      <c r="S690" s="3" t="e">
        <f>IF(DEGREES(ACOS(SIN(RADIANS(G690))*SIN(RADIANS(E698))+COS(RADIANS(G690))*COS(RADIANS(E698))*COS(RADIANS(S688))))&gt;90,0,$F$4*$F$5/E697^2*(SIN(RADIANS(G690))*SIN(RADIANS(E698))+COS(RADIANS(G690))*COS(RADIANS(E698))*COS(RADIANS(S688))))</f>
        <v>#DIV/0!</v>
      </c>
      <c r="T690" s="3" t="e">
        <f>IF(DEGREES(ACOS(SIN(RADIANS(G690))*SIN(RADIANS(E698))+COS(RADIANS(G690))*COS(RADIANS(E698))*COS(RADIANS(T688))))&gt;90,0,$F$4*$F$5/E697^2*(SIN(RADIANS(G690))*SIN(RADIANS(E698))+COS(RADIANS(G690))*COS(RADIANS(E698))*COS(RADIANS(T688))))</f>
        <v>#DIV/0!</v>
      </c>
      <c r="U690" s="3" t="e">
        <f>IF(DEGREES(ACOS(SIN(RADIANS(G690))*SIN(RADIANS(E698))+COS(RADIANS(G690))*COS(RADIANS(E698))*COS(RADIANS(U688))))&gt;90,0,$F$4*$F$5/E697^2*(SIN(RADIANS(G690))*SIN(RADIANS(E698))+COS(RADIANS(G690))*COS(RADIANS(E698))*COS(RADIANS(U688))))</f>
        <v>#DIV/0!</v>
      </c>
      <c r="V690" s="3" t="e">
        <f>IF(DEGREES(ACOS(SIN(RADIANS(G690))*SIN(RADIANS(E698))+COS(RADIANS(G690))*COS(RADIANS(E698))*COS(RADIANS(V688))))&gt;90,0,$F$4*$F$5/E697^2*(SIN(RADIANS(G690))*SIN(RADIANS(E698))+COS(RADIANS(G690))*COS(RADIANS(E698))*COS(RADIANS(V688))))</f>
        <v>#DIV/0!</v>
      </c>
      <c r="W690" s="3" t="e">
        <f>IF(DEGREES(ACOS(SIN(RADIANS(G690))*SIN(RADIANS(E698))+COS(RADIANS(G690))*COS(RADIANS(E698))*COS(RADIANS(W688))))&gt;90,0,$F$4*$F$5/E697^2*(SIN(RADIANS(G690))*SIN(RADIANS(E698))+COS(RADIANS(G690))*COS(RADIANS(E698))*COS(RADIANS(W688))))</f>
        <v>#DIV/0!</v>
      </c>
      <c r="X690" s="3" t="e">
        <f>IF(DEGREES(ACOS(SIN(RADIANS(G690))*SIN(RADIANS(E698))+COS(RADIANS(G690))*COS(RADIANS(E698))*COS(RADIANS(X688))))&gt;90,0,$F$4*$F$5/E697^2*(SIN(RADIANS(G690))*SIN(RADIANS(E698))+COS(RADIANS(G690))*COS(RADIANS(E698))*COS(RADIANS(X688))))</f>
        <v>#DIV/0!</v>
      </c>
      <c r="Y690" s="3" t="e">
        <f>IF(DEGREES(ACOS(SIN(RADIANS(G690))*SIN(RADIANS(E698))+COS(RADIANS(G690))*COS(RADIANS(E698))*COS(RADIANS(Y688))))&gt;90,0,$F$4*$F$5/E697^2*(SIN(RADIANS(G690))*SIN(RADIANS(E698))+COS(RADIANS(G690))*COS(RADIANS(E698))*COS(RADIANS(Y688))))</f>
        <v>#DIV/0!</v>
      </c>
      <c r="Z690" s="3" t="e">
        <f>IF(DEGREES(ACOS(SIN(RADIANS(G690))*SIN(RADIANS(E698))+COS(RADIANS(G690))*COS(RADIANS(E698))*COS(RADIANS(Z688))))&gt;90,0,$F$4*$F$5/E697^2*(SIN(RADIANS(G690))*SIN(RADIANS(E698))+COS(RADIANS(G690))*COS(RADIANS(E698))*COS(RADIANS(Z688))))</f>
        <v>#DIV/0!</v>
      </c>
      <c r="AA690" s="3" t="e">
        <f>IF(DEGREES(ACOS(SIN(RADIANS(G690))*SIN(RADIANS(E698))+COS(RADIANS(G690))*COS(RADIANS(E698))*COS(RADIANS(AA688))))&gt;90,0,$F$4*$F$5/E697^2*(SIN(RADIANS(G690))*SIN(RADIANS(E698))+COS(RADIANS(G690))*COS(RADIANS(E698))*COS(RADIANS(AA688))))</f>
        <v>#DIV/0!</v>
      </c>
      <c r="AB690" s="3" t="e">
        <f>IF(DEGREES(ACOS(SIN(RADIANS(G690))*SIN(RADIANS(E698))+COS(RADIANS(G690))*COS(RADIANS(E698))*COS(RADIANS(AB688))))&gt;90,0,$F$4*$F$5/E697^2*(SIN(RADIANS(G690))*SIN(RADIANS(E698))+COS(RADIANS(G690))*COS(RADIANS(E698))*COS(RADIANS(AB688))))</f>
        <v>#DIV/0!</v>
      </c>
      <c r="AC690" s="3" t="e">
        <f>IF(DEGREES(ACOS(SIN(RADIANS(G690))*SIN(RADIANS(E698))+COS(RADIANS(G690))*COS(RADIANS(E698))*COS(RADIANS(AC688))))&gt;90,0,$F$4*$F$5/E697^2*(SIN(RADIANS(G690))*SIN(RADIANS(E698))+COS(RADIANS(G690))*COS(RADIANS(E698))*COS(RADIANS(AC688))))</f>
        <v>#DIV/0!</v>
      </c>
      <c r="AD690" s="3" t="e">
        <f>IF(DEGREES(ACOS(SIN(RADIANS(G690))*SIN(RADIANS(E698))+COS(RADIANS(G690))*COS(RADIANS(E698))*COS(RADIANS(AD688))))&gt;90,0,$F$4*$F$5/E697^2*(SIN(RADIANS(G690))*SIN(RADIANS(E698))+COS(RADIANS(G690))*COS(RADIANS(E698))*COS(RADIANS(AD688))))</f>
        <v>#DIV/0!</v>
      </c>
      <c r="AE690" s="3" t="e">
        <f>IF(DEGREES(ACOS(SIN(RADIANS(G690))*SIN(RADIANS(E698))+COS(RADIANS(G690))*COS(RADIANS(E698))*COS(RADIANS(AE688))))&gt;90,0,$F$4*$F$5/E697^2*(SIN(RADIANS(G690))*SIN(RADIANS(E698))+COS(RADIANS(G690))*COS(RADIANS(E698))*COS(RADIANS(AE688))))</f>
        <v>#DIV/0!</v>
      </c>
      <c r="AF690" s="3" t="e">
        <f>IF(DEGREES(ACOS(SIN(RADIANS(G690))*SIN(RADIANS(E698))+COS(RADIANS(G690))*COS(RADIANS(E698))*COS(RADIANS(AF688))))&gt;90,0,$F$4*$F$5/E697^2*(SIN(RADIANS(G690))*SIN(RADIANS(E698))+COS(RADIANS(G690))*COS(RADIANS(E698))*COS(RADIANS(AF688))))</f>
        <v>#DIV/0!</v>
      </c>
      <c r="AG690" s="3" t="e">
        <f>IF(DEGREES(ACOS(SIN(RADIANS(G690))*SIN(RADIANS(E698))+COS(RADIANS(G690))*COS(RADIANS(E698))*COS(RADIANS(AG688))))&gt;90,0,$F$4*$F$5/E697^2*(SIN(RADIANS(G690))*SIN(RADIANS(E698))+COS(RADIANS(G690))*COS(RADIANS(E698))*COS(RADIANS(AG688))))</f>
        <v>#DIV/0!</v>
      </c>
      <c r="AH690" s="3" t="e">
        <f>IF(DEGREES(ACOS(SIN(RADIANS(G690))*SIN(RADIANS(E698))+COS(RADIANS(G690))*COS(RADIANS(E698))*COS(RADIANS(AH688))))&gt;90,0,$F$4*$F$5/E697^2*(SIN(RADIANS(G690))*SIN(RADIANS(E698))+COS(RADIANS(G690))*COS(RADIANS(E698))*COS(RADIANS(AH688))))</f>
        <v>#DIV/0!</v>
      </c>
      <c r="AI690" s="3" t="e">
        <f>IF(DEGREES(ACOS(SIN(RADIANS(G690))*SIN(RADIANS(E698))+COS(RADIANS(G690))*COS(RADIANS(E698))*COS(RADIANS(AI688))))&gt;90,0,$F$4*$F$5/E697^2*(SIN(RADIANS(G690))*SIN(RADIANS(E698))+COS(RADIANS(G690))*COS(RADIANS(E698))*COS(RADIANS(AI688))))</f>
        <v>#DIV/0!</v>
      </c>
      <c r="AJ690" s="3" t="e">
        <f>IF(DEGREES(ACOS(SIN(RADIANS(G690))*SIN(RADIANS(E698))+COS(RADIANS(G690))*COS(RADIANS(E698))*COS(RADIANS(AJ688))))&gt;90,0,$F$4*$F$5/E697^2*(SIN(RADIANS(G690))*SIN(RADIANS(E698))+COS(RADIANS(G690))*COS(RADIANS(E698))*COS(RADIANS(AJ688))))</f>
        <v>#DIV/0!</v>
      </c>
      <c r="AK690" s="3" t="e">
        <f>IF(DEGREES(ACOS(SIN(RADIANS(G690))*SIN(RADIANS(E698))+COS(RADIANS(G690))*COS(RADIANS(E698))*COS(RADIANS(AK688))))&gt;90,0,$F$4*$F$5/E697^2*(SIN(RADIANS(G690))*SIN(RADIANS(E698))+COS(RADIANS(G690))*COS(RADIANS(E698))*COS(RADIANS(AK688))))</f>
        <v>#DIV/0!</v>
      </c>
      <c r="AL690" s="3" t="e">
        <f>IF(DEGREES(ACOS(SIN(RADIANS(G690))*SIN(RADIANS(E698))+COS(RADIANS(G690))*COS(RADIANS(E698))*COS(RADIANS(AL688))))&gt;90,0,$F$4*$F$5/E697^2*(SIN(RADIANS(G690))*SIN(RADIANS(E698))+COS(RADIANS(G690))*COS(RADIANS(E698))*COS(RADIANS(AL688))))</f>
        <v>#DIV/0!</v>
      </c>
      <c r="AM690" s="3" t="e">
        <f>IF(DEGREES(ACOS(SIN(RADIANS(G690))*SIN(RADIANS(E698))+COS(RADIANS(G690))*COS(RADIANS(E698))*COS(RADIANS(AM688))))&gt;90,0,$F$4*$F$5/E697^2*(SIN(RADIANS(G690))*SIN(RADIANS(E698))+COS(RADIANS(G690))*COS(RADIANS(E698))*COS(RADIANS(AM688))))</f>
        <v>#DIV/0!</v>
      </c>
      <c r="AN690" s="3" t="e">
        <f>IF(DEGREES(ACOS(SIN(RADIANS(G690))*SIN(RADIANS(E698))+COS(RADIANS(G690))*COS(RADIANS(E698))*COS(RADIANS(AN688))))&gt;90,0,$F$4*$F$5/E697^2*(SIN(RADIANS(G690))*SIN(RADIANS(E698))+COS(RADIANS(G690))*COS(RADIANS(E698))*COS(RADIANS(AN688))))</f>
        <v>#DIV/0!</v>
      </c>
      <c r="AO690" s="3" t="e">
        <f>IF(DEGREES(ACOS(SIN(RADIANS(G690))*SIN(RADIANS(E698))+COS(RADIANS(G690))*COS(RADIANS(E698))*COS(RADIANS(AO688))))&gt;90,0,$F$4*$F$5/E697^2*(SIN(RADIANS(G690))*SIN(RADIANS(E698))+COS(RADIANS(G690))*COS(RADIANS(E698))*COS(RADIANS(AO688))))</f>
        <v>#DIV/0!</v>
      </c>
      <c r="AP690" s="3" t="e">
        <f>IF(DEGREES(ACOS(SIN(RADIANS(G690))*SIN(RADIANS(E698))+COS(RADIANS(G690))*COS(RADIANS(E698))*COS(RADIANS(AP688))))&gt;90,0,$F$4*$F$5/E697^2*(SIN(RADIANS(G690))*SIN(RADIANS(E698))+COS(RADIANS(G690))*COS(RADIANS(E698))*COS(RADIANS(AP688))))</f>
        <v>#DIV/0!</v>
      </c>
      <c r="AQ690" s="3" t="e">
        <f>IF(DEGREES(ACOS(SIN(RADIANS(G690))*SIN(RADIANS(E698))+COS(RADIANS(G690))*COS(RADIANS(E698))*COS(RADIANS(AQ688))))&gt;90,0,$F$4*$F$5/E697^2*(SIN(RADIANS(G690))*SIN(RADIANS(E698))+COS(RADIANS(G690))*COS(RADIANS(E698))*COS(RADIANS(AQ688))))</f>
        <v>#DIV/0!</v>
      </c>
      <c r="AR690" s="3" t="e">
        <f>IF(DEGREES(ACOS(SIN(RADIANS(G690))*SIN(RADIANS(E698))+COS(RADIANS(G690))*COS(RADIANS(E698))*COS(RADIANS(AR688))))&gt;90,0,$F$4*$F$5/E697^2*(SIN(RADIANS(G690))*SIN(RADIANS(E698))+COS(RADIANS(G690))*COS(RADIANS(E698))*COS(RADIANS(AR688))))</f>
        <v>#DIV/0!</v>
      </c>
    </row>
    <row r="691" spans="2:44" ht="15.75" customHeight="1" x14ac:dyDescent="0.2">
      <c r="B691" s="3" t="s">
        <v>728</v>
      </c>
      <c r="E691" s="3">
        <f t="array" ref="E691">INDEX($D$1751:$AM$1751,0,MATCH(E690-IF(E690&lt;360,0,360),$D$1700:$AM$1700,0))+IF(E690&gt;350,360,0)</f>
        <v>280</v>
      </c>
      <c r="G691" s="3">
        <v>80</v>
      </c>
      <c r="I691" s="3">
        <f>IF(DEGREES(ACOS(SIN(RADIANS(G691))*SIN(RADIANS(E698))+COS(RADIANS(G691))*COS(RADIANS(E698))*COS(RADIANS(I688))))&gt;90,0,$F$4*$F$5/E697^2*(SIN(RADIANS(G691))*SIN(RADIANS(E698))+COS(RADIANS(G691))*COS(RADIANS(E698))*COS(RADIANS(I688))))</f>
        <v>0</v>
      </c>
      <c r="J691" s="3">
        <f>IF(DEGREES(ACOS(SIN(RADIANS(G691))*SIN(RADIANS(E698))+COS(RADIANS(G691))*COS(RADIANS(E698))*COS(RADIANS(J688))))&gt;90,0,$F$4*$F$5/E697^2*(SIN(RADIANS(G691))*SIN(RADIANS(E698))+COS(RADIANS(G691))*COS(RADIANS(E698))*COS(RADIANS(J688))))</f>
        <v>0</v>
      </c>
      <c r="K691" s="3">
        <f>IF(DEGREES(ACOS(SIN(RADIANS(G691))*SIN(RADIANS(E698))+COS(RADIANS(G691))*COS(RADIANS(E698))*COS(RADIANS(K688))))&gt;90,0,$F$4*$F$5/E697^2*(SIN(RADIANS(G691))*SIN(RADIANS(E698))+COS(RADIANS(G691))*COS(RADIANS(E698))*COS(RADIANS(K688))))</f>
        <v>0</v>
      </c>
      <c r="L691" s="3">
        <f>IF(DEGREES(ACOS(SIN(RADIANS(G691))*SIN(RADIANS(E698))+COS(RADIANS(G691))*COS(RADIANS(E698))*COS(RADIANS(L688))))&gt;90,0,$F$4*$F$5/E697^2*(SIN(RADIANS(G691))*SIN(RADIANS(E698))+COS(RADIANS(G691))*COS(RADIANS(E698))*COS(RADIANS(L688))))</f>
        <v>0</v>
      </c>
      <c r="M691" s="3">
        <f>IF(DEGREES(ACOS(SIN(RADIANS(G691))*SIN(RADIANS(E698))+COS(RADIANS(G691))*COS(RADIANS(E698))*COS(RADIANS(M688))))&gt;90,0,$F$4*$F$5/E697^2*(SIN(RADIANS(G691))*SIN(RADIANS(E698))+COS(RADIANS(G691))*COS(RADIANS(E698))*COS(RADIANS(M688))))</f>
        <v>0</v>
      </c>
      <c r="N691" s="3">
        <f>IF(DEGREES(ACOS(SIN(RADIANS(G691))*SIN(RADIANS(E698))+COS(RADIANS(G691))*COS(RADIANS(E698))*COS(RADIANS(N688))))&gt;90,0,$F$4*$F$5/E697^2*(SIN(RADIANS(G691))*SIN(RADIANS(E698))+COS(RADIANS(G691))*COS(RADIANS(E698))*COS(RADIANS(N688))))</f>
        <v>0</v>
      </c>
      <c r="O691" s="3">
        <f>IF(DEGREES(ACOS(SIN(RADIANS(G691))*SIN(RADIANS(E698))+COS(RADIANS(G691))*COS(RADIANS(E698))*COS(RADIANS(O688))))&gt;90,0,$F$4*$F$5/E697^2*(SIN(RADIANS(G691))*SIN(RADIANS(E698))+COS(RADIANS(G691))*COS(RADIANS(E698))*COS(RADIANS(O688))))</f>
        <v>0</v>
      </c>
      <c r="P691" s="3">
        <f>IF(DEGREES(ACOS(SIN(RADIANS(G691))*SIN(RADIANS(E698))+COS(RADIANS(G691))*COS(RADIANS(E698))*COS(RADIANS(P688))))&gt;90,0,$F$4*$F$5/E697^2*(SIN(RADIANS(G691))*SIN(RADIANS(E698))+COS(RADIANS(G691))*COS(RADIANS(E698))*COS(RADIANS(P688))))</f>
        <v>0</v>
      </c>
      <c r="Q691" s="3">
        <f>IF(DEGREES(ACOS(SIN(RADIANS(G691))*SIN(RADIANS(E698))+COS(RADIANS(G691))*COS(RADIANS(E698))*COS(RADIANS(Q688))))&gt;90,0,$F$4*$F$5/E697^2*(SIN(RADIANS(G691))*SIN(RADIANS(E698))+COS(RADIANS(G691))*COS(RADIANS(E698))*COS(RADIANS(Q688))))</f>
        <v>0</v>
      </c>
      <c r="R691" s="3" t="e">
        <f>IF(DEGREES(ACOS(SIN(RADIANS(G691))*SIN(RADIANS(E698))+COS(RADIANS(G691))*COS(RADIANS(E698))*COS(RADIANS(R688))))&gt;90,0,$F$4*$F$5/E697^2*(SIN(RADIANS(G691))*SIN(RADIANS(E698))+COS(RADIANS(G691))*COS(RADIANS(E698))*COS(RADIANS(R688))))</f>
        <v>#DIV/0!</v>
      </c>
      <c r="S691" s="3" t="e">
        <f>IF(DEGREES(ACOS(SIN(RADIANS(G691))*SIN(RADIANS(E698))+COS(RADIANS(G691))*COS(RADIANS(E698))*COS(RADIANS(S688))))&gt;90,0,$F$4*$F$5/E697^2*(SIN(RADIANS(G691))*SIN(RADIANS(E698))+COS(RADIANS(G691))*COS(RADIANS(E698))*COS(RADIANS(S688))))</f>
        <v>#DIV/0!</v>
      </c>
      <c r="T691" s="3" t="e">
        <f>IF(DEGREES(ACOS(SIN(RADIANS(G691))*SIN(RADIANS(E698))+COS(RADIANS(G691))*COS(RADIANS(E698))*COS(RADIANS(T688))))&gt;90,0,$F$4*$F$5/E697^2*(SIN(RADIANS(G691))*SIN(RADIANS(E698))+COS(RADIANS(G691))*COS(RADIANS(E698))*COS(RADIANS(T688))))</f>
        <v>#DIV/0!</v>
      </c>
      <c r="U691" s="3" t="e">
        <f>IF(DEGREES(ACOS(SIN(RADIANS(G691))*SIN(RADIANS(E698))+COS(RADIANS(G691))*COS(RADIANS(E698))*COS(RADIANS(U688))))&gt;90,0,$F$4*$F$5/E697^2*(SIN(RADIANS(G691))*SIN(RADIANS(E698))+COS(RADIANS(G691))*COS(RADIANS(E698))*COS(RADIANS(U688))))</f>
        <v>#DIV/0!</v>
      </c>
      <c r="V691" s="3" t="e">
        <f>IF(DEGREES(ACOS(SIN(RADIANS(G691))*SIN(RADIANS(E698))+COS(RADIANS(G691))*COS(RADIANS(E698))*COS(RADIANS(V688))))&gt;90,0,$F$4*$F$5/E697^2*(SIN(RADIANS(G691))*SIN(RADIANS(E698))+COS(RADIANS(G691))*COS(RADIANS(E698))*COS(RADIANS(V688))))</f>
        <v>#DIV/0!</v>
      </c>
      <c r="W691" s="3" t="e">
        <f>IF(DEGREES(ACOS(SIN(RADIANS(G691))*SIN(RADIANS(E698))+COS(RADIANS(G691))*COS(RADIANS(E698))*COS(RADIANS(W688))))&gt;90,0,$F$4*$F$5/E697^2*(SIN(RADIANS(G691))*SIN(RADIANS(E698))+COS(RADIANS(G691))*COS(RADIANS(E698))*COS(RADIANS(W688))))</f>
        <v>#DIV/0!</v>
      </c>
      <c r="X691" s="3" t="e">
        <f>IF(DEGREES(ACOS(SIN(RADIANS(G691))*SIN(RADIANS(E698))+COS(RADIANS(G691))*COS(RADIANS(E698))*COS(RADIANS(X688))))&gt;90,0,$F$4*$F$5/E697^2*(SIN(RADIANS(G691))*SIN(RADIANS(E698))+COS(RADIANS(G691))*COS(RADIANS(E698))*COS(RADIANS(X688))))</f>
        <v>#DIV/0!</v>
      </c>
      <c r="Y691" s="3" t="e">
        <f>IF(DEGREES(ACOS(SIN(RADIANS(G691))*SIN(RADIANS(E698))+COS(RADIANS(G691))*COS(RADIANS(E698))*COS(RADIANS(Y688))))&gt;90,0,$F$4*$F$5/E697^2*(SIN(RADIANS(G691))*SIN(RADIANS(E698))+COS(RADIANS(G691))*COS(RADIANS(E698))*COS(RADIANS(Y688))))</f>
        <v>#DIV/0!</v>
      </c>
      <c r="Z691" s="3" t="e">
        <f>IF(DEGREES(ACOS(SIN(RADIANS(G691))*SIN(RADIANS(E698))+COS(RADIANS(G691))*COS(RADIANS(E698))*COS(RADIANS(Z688))))&gt;90,0,$F$4*$F$5/E697^2*(SIN(RADIANS(G691))*SIN(RADIANS(E698))+COS(RADIANS(G691))*COS(RADIANS(E698))*COS(RADIANS(Z688))))</f>
        <v>#DIV/0!</v>
      </c>
      <c r="AA691" s="3" t="e">
        <f>IF(DEGREES(ACOS(SIN(RADIANS(G691))*SIN(RADIANS(E698))+COS(RADIANS(G691))*COS(RADIANS(E698))*COS(RADIANS(AA688))))&gt;90,0,$F$4*$F$5/E697^2*(SIN(RADIANS(G691))*SIN(RADIANS(E698))+COS(RADIANS(G691))*COS(RADIANS(E698))*COS(RADIANS(AA688))))</f>
        <v>#DIV/0!</v>
      </c>
      <c r="AB691" s="3" t="e">
        <f>IF(DEGREES(ACOS(SIN(RADIANS(G691))*SIN(RADIANS(E698))+COS(RADIANS(G691))*COS(RADIANS(E698))*COS(RADIANS(AB688))))&gt;90,0,$F$4*$F$5/E697^2*(SIN(RADIANS(G691))*SIN(RADIANS(E698))+COS(RADIANS(G691))*COS(RADIANS(E698))*COS(RADIANS(AB688))))</f>
        <v>#DIV/0!</v>
      </c>
      <c r="AC691" s="3" t="e">
        <f>IF(DEGREES(ACOS(SIN(RADIANS(G691))*SIN(RADIANS(E698))+COS(RADIANS(G691))*COS(RADIANS(E698))*COS(RADIANS(AC688))))&gt;90,0,$F$4*$F$5/E697^2*(SIN(RADIANS(G691))*SIN(RADIANS(E698))+COS(RADIANS(G691))*COS(RADIANS(E698))*COS(RADIANS(AC688))))</f>
        <v>#DIV/0!</v>
      </c>
      <c r="AD691" s="3" t="e">
        <f>IF(DEGREES(ACOS(SIN(RADIANS(G691))*SIN(RADIANS(E698))+COS(RADIANS(G691))*COS(RADIANS(E698))*COS(RADIANS(AD688))))&gt;90,0,$F$4*$F$5/E697^2*(SIN(RADIANS(G691))*SIN(RADIANS(E698))+COS(RADIANS(G691))*COS(RADIANS(E698))*COS(RADIANS(AD688))))</f>
        <v>#DIV/0!</v>
      </c>
      <c r="AE691" s="3" t="e">
        <f>IF(DEGREES(ACOS(SIN(RADIANS(G691))*SIN(RADIANS(E698))+COS(RADIANS(G691))*COS(RADIANS(E698))*COS(RADIANS(AE688))))&gt;90,0,$F$4*$F$5/E697^2*(SIN(RADIANS(G691))*SIN(RADIANS(E698))+COS(RADIANS(G691))*COS(RADIANS(E698))*COS(RADIANS(AE688))))</f>
        <v>#DIV/0!</v>
      </c>
      <c r="AF691" s="3" t="e">
        <f>IF(DEGREES(ACOS(SIN(RADIANS(G691))*SIN(RADIANS(E698))+COS(RADIANS(G691))*COS(RADIANS(E698))*COS(RADIANS(AF688))))&gt;90,0,$F$4*$F$5/E697^2*(SIN(RADIANS(G691))*SIN(RADIANS(E698))+COS(RADIANS(G691))*COS(RADIANS(E698))*COS(RADIANS(AF688))))</f>
        <v>#DIV/0!</v>
      </c>
      <c r="AG691" s="3" t="e">
        <f>IF(DEGREES(ACOS(SIN(RADIANS(G691))*SIN(RADIANS(E698))+COS(RADIANS(G691))*COS(RADIANS(E698))*COS(RADIANS(AG688))))&gt;90,0,$F$4*$F$5/E697^2*(SIN(RADIANS(G691))*SIN(RADIANS(E698))+COS(RADIANS(G691))*COS(RADIANS(E698))*COS(RADIANS(AG688))))</f>
        <v>#DIV/0!</v>
      </c>
      <c r="AH691" s="3" t="e">
        <f>IF(DEGREES(ACOS(SIN(RADIANS(G691))*SIN(RADIANS(E698))+COS(RADIANS(G691))*COS(RADIANS(E698))*COS(RADIANS(AH688))))&gt;90,0,$F$4*$F$5/E697^2*(SIN(RADIANS(G691))*SIN(RADIANS(E698))+COS(RADIANS(G691))*COS(RADIANS(E698))*COS(RADIANS(AH688))))</f>
        <v>#DIV/0!</v>
      </c>
      <c r="AI691" s="3" t="e">
        <f>IF(DEGREES(ACOS(SIN(RADIANS(G691))*SIN(RADIANS(E698))+COS(RADIANS(G691))*COS(RADIANS(E698))*COS(RADIANS(AI688))))&gt;90,0,$F$4*$F$5/E697^2*(SIN(RADIANS(G691))*SIN(RADIANS(E698))+COS(RADIANS(G691))*COS(RADIANS(E698))*COS(RADIANS(AI688))))</f>
        <v>#DIV/0!</v>
      </c>
      <c r="AJ691" s="3" t="e">
        <f>IF(DEGREES(ACOS(SIN(RADIANS(G691))*SIN(RADIANS(E698))+COS(RADIANS(G691))*COS(RADIANS(E698))*COS(RADIANS(AJ688))))&gt;90,0,$F$4*$F$5/E697^2*(SIN(RADIANS(G691))*SIN(RADIANS(E698))+COS(RADIANS(G691))*COS(RADIANS(E698))*COS(RADIANS(AJ688))))</f>
        <v>#DIV/0!</v>
      </c>
      <c r="AK691" s="3">
        <f>IF(DEGREES(ACOS(SIN(RADIANS(G691))*SIN(RADIANS(E698))+COS(RADIANS(G691))*COS(RADIANS(E698))*COS(RADIANS(AK688))))&gt;90,0,$F$4*$F$5/E697^2*(SIN(RADIANS(G691))*SIN(RADIANS(E698))+COS(RADIANS(G691))*COS(RADIANS(E698))*COS(RADIANS(AK688))))</f>
        <v>0</v>
      </c>
      <c r="AL691" s="3">
        <f>IF(DEGREES(ACOS(SIN(RADIANS(G691))*SIN(RADIANS(E698))+COS(RADIANS(G691))*COS(RADIANS(E698))*COS(RADIANS(AL688))))&gt;90,0,$F$4*$F$5/E697^2*(SIN(RADIANS(G691))*SIN(RADIANS(E698))+COS(RADIANS(G691))*COS(RADIANS(E698))*COS(RADIANS(AL688))))</f>
        <v>0</v>
      </c>
      <c r="AM691" s="3">
        <f>IF(DEGREES(ACOS(SIN(RADIANS(G691))*SIN(RADIANS(E698))+COS(RADIANS(G691))*COS(RADIANS(E698))*COS(RADIANS(AM688))))&gt;90,0,$F$4*$F$5/E697^2*(SIN(RADIANS(G691))*SIN(RADIANS(E698))+COS(RADIANS(G691))*COS(RADIANS(E698))*COS(RADIANS(AM688))))</f>
        <v>0</v>
      </c>
      <c r="AN691" s="3">
        <f>IF(DEGREES(ACOS(SIN(RADIANS(G691))*SIN(RADIANS(E698))+COS(RADIANS(G691))*COS(RADIANS(E698))*COS(RADIANS(AN688))))&gt;90,0,$F$4*$F$5/E697^2*(SIN(RADIANS(G691))*SIN(RADIANS(E698))+COS(RADIANS(G691))*COS(RADIANS(E698))*COS(RADIANS(AN688))))</f>
        <v>0</v>
      </c>
      <c r="AO691" s="3">
        <f>IF(DEGREES(ACOS(SIN(RADIANS(G691))*SIN(RADIANS(E698))+COS(RADIANS(G691))*COS(RADIANS(E698))*COS(RADIANS(AO688))))&gt;90,0,$F$4*$F$5/E697^2*(SIN(RADIANS(G691))*SIN(RADIANS(E698))+COS(RADIANS(G691))*COS(RADIANS(E698))*COS(RADIANS(AO688))))</f>
        <v>0</v>
      </c>
      <c r="AP691" s="3">
        <f>IF(DEGREES(ACOS(SIN(RADIANS(G691))*SIN(RADIANS(E698))+COS(RADIANS(G691))*COS(RADIANS(E698))*COS(RADIANS(AP688))))&gt;90,0,$F$4*$F$5/E697^2*(SIN(RADIANS(G691))*SIN(RADIANS(E698))+COS(RADIANS(G691))*COS(RADIANS(E698))*COS(RADIANS(AP688))))</f>
        <v>0</v>
      </c>
      <c r="AQ691" s="3">
        <f>IF(DEGREES(ACOS(SIN(RADIANS(G691))*SIN(RADIANS(E698))+COS(RADIANS(G691))*COS(RADIANS(E698))*COS(RADIANS(AQ688))))&gt;90,0,$F$4*$F$5/E697^2*(SIN(RADIANS(G691))*SIN(RADIANS(E698))+COS(RADIANS(G691))*COS(RADIANS(E698))*COS(RADIANS(AQ688))))</f>
        <v>0</v>
      </c>
      <c r="AR691" s="3">
        <f>IF(DEGREES(ACOS(SIN(RADIANS(G691))*SIN(RADIANS(E698))+COS(RADIANS(G691))*COS(RADIANS(E698))*COS(RADIANS(AR688))))&gt;90,0,$F$4*$F$5/E697^2*(SIN(RADIANS(G691))*SIN(RADIANS(E698))+COS(RADIANS(G691))*COS(RADIANS(E698))*COS(RADIANS(AR688))))</f>
        <v>0</v>
      </c>
    </row>
    <row r="692" spans="2:44" ht="15.75" customHeight="1" x14ac:dyDescent="0.2">
      <c r="B692" s="20" t="s">
        <v>784</v>
      </c>
      <c r="E692" s="3">
        <f>IF(E691-$F$13&lt;0,E691-$F$13+360,IF(E691-$F$13&gt;360,E691-$F$13-360,E691-$F$13))</f>
        <v>10</v>
      </c>
      <c r="G692" s="3">
        <v>70</v>
      </c>
      <c r="I692" s="3">
        <f>IF(DEGREES(ACOS(SIN(RADIANS(G692))*SIN(RADIANS(E698))+COS(RADIANS(G692))*COS(RADIANS(E698))*COS(RADIANS(I688))))&gt;90,0,$F$4*$F$5/E697^2*(SIN(RADIANS(G692))*SIN(RADIANS(E698))+COS(RADIANS(G692))*COS(RADIANS(E698))*COS(RADIANS(I688))))</f>
        <v>0</v>
      </c>
      <c r="J692" s="3">
        <f>IF(DEGREES(ACOS(SIN(RADIANS(G692))*SIN(RADIANS(E698))+COS(RADIANS(G692))*COS(RADIANS(E698))*COS(RADIANS(J688))))&gt;90,0,$F$4*$F$5/E697^2*(SIN(RADIANS(G692))*SIN(RADIANS(E698))+COS(RADIANS(G692))*COS(RADIANS(E698))*COS(RADIANS(J688))))</f>
        <v>0</v>
      </c>
      <c r="K692" s="3">
        <f>IF(DEGREES(ACOS(SIN(RADIANS(G692))*SIN(RADIANS(E698))+COS(RADIANS(G692))*COS(RADIANS(E698))*COS(RADIANS(K688))))&gt;90,0,$F$4*$F$5/E697^2*(SIN(RADIANS(G692))*SIN(RADIANS(E698))+COS(RADIANS(G692))*COS(RADIANS(E698))*COS(RADIANS(K688))))</f>
        <v>0</v>
      </c>
      <c r="L692" s="3">
        <f>IF(DEGREES(ACOS(SIN(RADIANS(G692))*SIN(RADIANS(E698))+COS(RADIANS(G692))*COS(RADIANS(E698))*COS(RADIANS(L688))))&gt;90,0,$F$4*$F$5/E697^2*(SIN(RADIANS(G692))*SIN(RADIANS(E698))+COS(RADIANS(G692))*COS(RADIANS(E698))*COS(RADIANS(L688))))</f>
        <v>0</v>
      </c>
      <c r="M692" s="3">
        <f>IF(DEGREES(ACOS(SIN(RADIANS(G692))*SIN(RADIANS(E698))+COS(RADIANS(G692))*COS(RADIANS(E698))*COS(RADIANS(M688))))&gt;90,0,$F$4*$F$5/E697^2*(SIN(RADIANS(G692))*SIN(RADIANS(E698))+COS(RADIANS(G692))*COS(RADIANS(E698))*COS(RADIANS(M688))))</f>
        <v>0</v>
      </c>
      <c r="N692" s="3">
        <f>IF(DEGREES(ACOS(SIN(RADIANS(G692))*SIN(RADIANS(E698))+COS(RADIANS(G692))*COS(RADIANS(E698))*COS(RADIANS(N688))))&gt;90,0,$F$4*$F$5/E697^2*(SIN(RADIANS(G692))*SIN(RADIANS(E698))+COS(RADIANS(G692))*COS(RADIANS(E698))*COS(RADIANS(N688))))</f>
        <v>0</v>
      </c>
      <c r="O692" s="3">
        <f>IF(DEGREES(ACOS(SIN(RADIANS(G692))*SIN(RADIANS(E698))+COS(RADIANS(G692))*COS(RADIANS(E698))*COS(RADIANS(O688))))&gt;90,0,$F$4*$F$5/E697^2*(SIN(RADIANS(G692))*SIN(RADIANS(E698))+COS(RADIANS(G692))*COS(RADIANS(E698))*COS(RADIANS(O688))))</f>
        <v>0</v>
      </c>
      <c r="P692" s="3">
        <f>IF(DEGREES(ACOS(SIN(RADIANS(G692))*SIN(RADIANS(E698))+COS(RADIANS(G692))*COS(RADIANS(E698))*COS(RADIANS(P688))))&gt;90,0,$F$4*$F$5/E697^2*(SIN(RADIANS(G692))*SIN(RADIANS(E698))+COS(RADIANS(G692))*COS(RADIANS(E698))*COS(RADIANS(P688))))</f>
        <v>0</v>
      </c>
      <c r="Q692" s="3">
        <f>IF(DEGREES(ACOS(SIN(RADIANS(G692))*SIN(RADIANS(E698))+COS(RADIANS(G692))*COS(RADIANS(E698))*COS(RADIANS(Q688))))&gt;90,0,$F$4*$F$5/E697^2*(SIN(RADIANS(G692))*SIN(RADIANS(E698))+COS(RADIANS(G692))*COS(RADIANS(E698))*COS(RADIANS(Q688))))</f>
        <v>0</v>
      </c>
      <c r="R692" s="3" t="e">
        <f>IF(DEGREES(ACOS(SIN(RADIANS(G692))*SIN(RADIANS(E698))+COS(RADIANS(G692))*COS(RADIANS(E698))*COS(RADIANS(R688))))&gt;90,0,$F$4*$F$5/E697^2*(SIN(RADIANS(G692))*SIN(RADIANS(E698))+COS(RADIANS(G692))*COS(RADIANS(E698))*COS(RADIANS(R688))))</f>
        <v>#DIV/0!</v>
      </c>
      <c r="S692" s="3" t="e">
        <f>IF(DEGREES(ACOS(SIN(RADIANS(G692))*SIN(RADIANS(E698))+COS(RADIANS(G692))*COS(RADIANS(E698))*COS(RADIANS(S688))))&gt;90,0,$F$4*$F$5/E697^2*(SIN(RADIANS(G692))*SIN(RADIANS(E698))+COS(RADIANS(G692))*COS(RADIANS(E698))*COS(RADIANS(S688))))</f>
        <v>#DIV/0!</v>
      </c>
      <c r="T692" s="3" t="e">
        <f>IF(DEGREES(ACOS(SIN(RADIANS(G692))*SIN(RADIANS(E698))+COS(RADIANS(G692))*COS(RADIANS(E698))*COS(RADIANS(T688))))&gt;90,0,$F$4*$F$5/E697^2*(SIN(RADIANS(G692))*SIN(RADIANS(E698))+COS(RADIANS(G692))*COS(RADIANS(E698))*COS(RADIANS(T688))))</f>
        <v>#DIV/0!</v>
      </c>
      <c r="U692" s="3" t="e">
        <f>IF(DEGREES(ACOS(SIN(RADIANS(G692))*SIN(RADIANS(E698))+COS(RADIANS(G692))*COS(RADIANS(E698))*COS(RADIANS(U688))))&gt;90,0,$F$4*$F$5/E697^2*(SIN(RADIANS(G692))*SIN(RADIANS(E698))+COS(RADIANS(G692))*COS(RADIANS(E698))*COS(RADIANS(U688))))</f>
        <v>#DIV/0!</v>
      </c>
      <c r="V692" s="3" t="e">
        <f>IF(DEGREES(ACOS(SIN(RADIANS(G692))*SIN(RADIANS(E698))+COS(RADIANS(G692))*COS(RADIANS(E698))*COS(RADIANS(V688))))&gt;90,0,$F$4*$F$5/E697^2*(SIN(RADIANS(G692))*SIN(RADIANS(E698))+COS(RADIANS(G692))*COS(RADIANS(E698))*COS(RADIANS(V688))))</f>
        <v>#DIV/0!</v>
      </c>
      <c r="W692" s="3" t="e">
        <f>IF(DEGREES(ACOS(SIN(RADIANS(G692))*SIN(RADIANS(E698))+COS(RADIANS(G692))*COS(RADIANS(E698))*COS(RADIANS(W688))))&gt;90,0,$F$4*$F$5/E697^2*(SIN(RADIANS(G692))*SIN(RADIANS(E698))+COS(RADIANS(G692))*COS(RADIANS(E698))*COS(RADIANS(W688))))</f>
        <v>#DIV/0!</v>
      </c>
      <c r="X692" s="3" t="e">
        <f>IF(DEGREES(ACOS(SIN(RADIANS(G692))*SIN(RADIANS(E698))+COS(RADIANS(G692))*COS(RADIANS(E698))*COS(RADIANS(X688))))&gt;90,0,$F$4*$F$5/E697^2*(SIN(RADIANS(G692))*SIN(RADIANS(E698))+COS(RADIANS(G692))*COS(RADIANS(E698))*COS(RADIANS(X688))))</f>
        <v>#DIV/0!</v>
      </c>
      <c r="Y692" s="3" t="e">
        <f>IF(DEGREES(ACOS(SIN(RADIANS(G692))*SIN(RADIANS(E698))+COS(RADIANS(G692))*COS(RADIANS(E698))*COS(RADIANS(Y688))))&gt;90,0,$F$4*$F$5/E697^2*(SIN(RADIANS(G692))*SIN(RADIANS(E698))+COS(RADIANS(G692))*COS(RADIANS(E698))*COS(RADIANS(Y688))))</f>
        <v>#DIV/0!</v>
      </c>
      <c r="Z692" s="3" t="e">
        <f>IF(DEGREES(ACOS(SIN(RADIANS(G692))*SIN(RADIANS(E698))+COS(RADIANS(G692))*COS(RADIANS(E698))*COS(RADIANS(Z688))))&gt;90,0,$F$4*$F$5/E697^2*(SIN(RADIANS(G692))*SIN(RADIANS(E698))+COS(RADIANS(G692))*COS(RADIANS(E698))*COS(RADIANS(Z688))))</f>
        <v>#DIV/0!</v>
      </c>
      <c r="AA692" s="3" t="e">
        <f>IF(DEGREES(ACOS(SIN(RADIANS(G692))*SIN(RADIANS(E698))+COS(RADIANS(G692))*COS(RADIANS(E698))*COS(RADIANS(AA688))))&gt;90,0,$F$4*$F$5/E697^2*(SIN(RADIANS(G692))*SIN(RADIANS(E698))+COS(RADIANS(G692))*COS(RADIANS(E698))*COS(RADIANS(AA688))))</f>
        <v>#DIV/0!</v>
      </c>
      <c r="AB692" s="3" t="e">
        <f>IF(DEGREES(ACOS(SIN(RADIANS(G692))*SIN(RADIANS(E698))+COS(RADIANS(G692))*COS(RADIANS(E698))*COS(RADIANS(AB688))))&gt;90,0,$F$4*$F$5/E697^2*(SIN(RADIANS(G692))*SIN(RADIANS(E698))+COS(RADIANS(G692))*COS(RADIANS(E698))*COS(RADIANS(AB688))))</f>
        <v>#DIV/0!</v>
      </c>
      <c r="AC692" s="3" t="e">
        <f>IF(DEGREES(ACOS(SIN(RADIANS(G692))*SIN(RADIANS(E698))+COS(RADIANS(G692))*COS(RADIANS(E698))*COS(RADIANS(AC688))))&gt;90,0,$F$4*$F$5/E697^2*(SIN(RADIANS(G692))*SIN(RADIANS(E698))+COS(RADIANS(G692))*COS(RADIANS(E698))*COS(RADIANS(AC688))))</f>
        <v>#DIV/0!</v>
      </c>
      <c r="AD692" s="3" t="e">
        <f>IF(DEGREES(ACOS(SIN(RADIANS(G692))*SIN(RADIANS(E698))+COS(RADIANS(G692))*COS(RADIANS(E698))*COS(RADIANS(AD688))))&gt;90,0,$F$4*$F$5/E697^2*(SIN(RADIANS(G692))*SIN(RADIANS(E698))+COS(RADIANS(G692))*COS(RADIANS(E698))*COS(RADIANS(AD688))))</f>
        <v>#DIV/0!</v>
      </c>
      <c r="AE692" s="3" t="e">
        <f>IF(DEGREES(ACOS(SIN(RADIANS(G692))*SIN(RADIANS(E698))+COS(RADIANS(G692))*COS(RADIANS(E698))*COS(RADIANS(AE688))))&gt;90,0,$F$4*$F$5/E697^2*(SIN(RADIANS(G692))*SIN(RADIANS(E698))+COS(RADIANS(G692))*COS(RADIANS(E698))*COS(RADIANS(AE688))))</f>
        <v>#DIV/0!</v>
      </c>
      <c r="AF692" s="3" t="e">
        <f>IF(DEGREES(ACOS(SIN(RADIANS(G692))*SIN(RADIANS(E698))+COS(RADIANS(G692))*COS(RADIANS(E698))*COS(RADIANS(AF688))))&gt;90,0,$F$4*$F$5/E697^2*(SIN(RADIANS(G692))*SIN(RADIANS(E698))+COS(RADIANS(G692))*COS(RADIANS(E698))*COS(RADIANS(AF688))))</f>
        <v>#DIV/0!</v>
      </c>
      <c r="AG692" s="3" t="e">
        <f>IF(DEGREES(ACOS(SIN(RADIANS(G692))*SIN(RADIANS(E698))+COS(RADIANS(G692))*COS(RADIANS(E698))*COS(RADIANS(AG688))))&gt;90,0,$F$4*$F$5/E697^2*(SIN(RADIANS(G692))*SIN(RADIANS(E698))+COS(RADIANS(G692))*COS(RADIANS(E698))*COS(RADIANS(AG688))))</f>
        <v>#DIV/0!</v>
      </c>
      <c r="AH692" s="3" t="e">
        <f>IF(DEGREES(ACOS(SIN(RADIANS(G692))*SIN(RADIANS(E698))+COS(RADIANS(G692))*COS(RADIANS(E698))*COS(RADIANS(AH688))))&gt;90,0,$F$4*$F$5/E697^2*(SIN(RADIANS(G692))*SIN(RADIANS(E698))+COS(RADIANS(G692))*COS(RADIANS(E698))*COS(RADIANS(AH688))))</f>
        <v>#DIV/0!</v>
      </c>
      <c r="AI692" s="3" t="e">
        <f>IF(DEGREES(ACOS(SIN(RADIANS(G692))*SIN(RADIANS(E698))+COS(RADIANS(G692))*COS(RADIANS(E698))*COS(RADIANS(AI688))))&gt;90,0,$F$4*$F$5/E697^2*(SIN(RADIANS(G692))*SIN(RADIANS(E698))+COS(RADIANS(G692))*COS(RADIANS(E698))*COS(RADIANS(AI688))))</f>
        <v>#DIV/0!</v>
      </c>
      <c r="AJ692" s="3" t="e">
        <f>IF(DEGREES(ACOS(SIN(RADIANS(G692))*SIN(RADIANS(E698))+COS(RADIANS(G692))*COS(RADIANS(E698))*COS(RADIANS(AJ688))))&gt;90,0,$F$4*$F$5/E697^2*(SIN(RADIANS(G692))*SIN(RADIANS(E698))+COS(RADIANS(G692))*COS(RADIANS(E698))*COS(RADIANS(AJ688))))</f>
        <v>#DIV/0!</v>
      </c>
      <c r="AK692" s="3">
        <f>IF(DEGREES(ACOS(SIN(RADIANS(G692))*SIN(RADIANS(E698))+COS(RADIANS(G692))*COS(RADIANS(E698))*COS(RADIANS(AK688))))&gt;90,0,$F$4*$F$5/E697^2*(SIN(RADIANS(G692))*SIN(RADIANS(E698))+COS(RADIANS(G692))*COS(RADIANS(E698))*COS(RADIANS(AK688))))</f>
        <v>0</v>
      </c>
      <c r="AL692" s="3">
        <f>IF(DEGREES(ACOS(SIN(RADIANS(G692))*SIN(RADIANS(E698))+COS(RADIANS(G692))*COS(RADIANS(E698))*COS(RADIANS(AL688))))&gt;90,0,$F$4*$F$5/E697^2*(SIN(RADIANS(G692))*SIN(RADIANS(E698))+COS(RADIANS(G692))*COS(RADIANS(E698))*COS(RADIANS(AL688))))</f>
        <v>0</v>
      </c>
      <c r="AM692" s="3">
        <f>IF(DEGREES(ACOS(SIN(RADIANS(G692))*SIN(RADIANS(E698))+COS(RADIANS(G692))*COS(RADIANS(E698))*COS(RADIANS(AM688))))&gt;90,0,$F$4*$F$5/E697^2*(SIN(RADIANS(G692))*SIN(RADIANS(E698))+COS(RADIANS(G692))*COS(RADIANS(E698))*COS(RADIANS(AM688))))</f>
        <v>0</v>
      </c>
      <c r="AN692" s="3">
        <f>IF(DEGREES(ACOS(SIN(RADIANS(G692))*SIN(RADIANS(E698))+COS(RADIANS(G692))*COS(RADIANS(E698))*COS(RADIANS(AN688))))&gt;90,0,$F$4*$F$5/E697^2*(SIN(RADIANS(G692))*SIN(RADIANS(E698))+COS(RADIANS(G692))*COS(RADIANS(E698))*COS(RADIANS(AN688))))</f>
        <v>0</v>
      </c>
      <c r="AO692" s="3">
        <f>IF(DEGREES(ACOS(SIN(RADIANS(G692))*SIN(RADIANS(E698))+COS(RADIANS(G692))*COS(RADIANS(E698))*COS(RADIANS(AO688))))&gt;90,0,$F$4*$F$5/E697^2*(SIN(RADIANS(G692))*SIN(RADIANS(E698))+COS(RADIANS(G692))*COS(RADIANS(E698))*COS(RADIANS(AO688))))</f>
        <v>0</v>
      </c>
      <c r="AP692" s="3">
        <f>IF(DEGREES(ACOS(SIN(RADIANS(G692))*SIN(RADIANS(E698))+COS(RADIANS(G692))*COS(RADIANS(E698))*COS(RADIANS(AP688))))&gt;90,0,$F$4*$F$5/E697^2*(SIN(RADIANS(G692))*SIN(RADIANS(E698))+COS(RADIANS(G692))*COS(RADIANS(E698))*COS(RADIANS(AP688))))</f>
        <v>0</v>
      </c>
      <c r="AQ692" s="3">
        <f>IF(DEGREES(ACOS(SIN(RADIANS(G692))*SIN(RADIANS(E698))+COS(RADIANS(G692))*COS(RADIANS(E698))*COS(RADIANS(AQ688))))&gt;90,0,$F$4*$F$5/E697^2*(SIN(RADIANS(G692))*SIN(RADIANS(E698))+COS(RADIANS(G692))*COS(RADIANS(E698))*COS(RADIANS(AQ688))))</f>
        <v>0</v>
      </c>
      <c r="AR692" s="3">
        <f>IF(DEGREES(ACOS(SIN(RADIANS(G692))*SIN(RADIANS(E698))+COS(RADIANS(G692))*COS(RADIANS(E698))*COS(RADIANS(AR688))))&gt;90,0,$F$4*$F$5/E697^2*(SIN(RADIANS(G692))*SIN(RADIANS(E698))+COS(RADIANS(G692))*COS(RADIANS(E698))*COS(RADIANS(AR688))))</f>
        <v>0</v>
      </c>
    </row>
    <row r="693" spans="2:44" ht="15.75" customHeight="1" x14ac:dyDescent="0.2">
      <c r="B693" s="20" t="s">
        <v>729</v>
      </c>
      <c r="E693" s="3">
        <f>IF(E690&lt;360,E690/360,(E690-360)/360)</f>
        <v>0.77777777777777779</v>
      </c>
      <c r="G693" s="3">
        <v>60</v>
      </c>
      <c r="I693" s="3">
        <f>IF(DEGREES(ACOS(SIN(RADIANS(G693))*SIN(RADIANS(E698))+COS(RADIANS(G693))*COS(RADIANS(E698))*COS(RADIANS(I688))))&gt;90,0,$F$4*$F$5/E697^2*(SIN(RADIANS(G693))*SIN(RADIANS(E698))+COS(RADIANS(G693))*COS(RADIANS(E698))*COS(RADIANS(I688))))</f>
        <v>0</v>
      </c>
      <c r="J693" s="3">
        <f>IF(DEGREES(ACOS(SIN(RADIANS(G693))*SIN(RADIANS(E698))+COS(RADIANS(G693))*COS(RADIANS(E698))*COS(RADIANS(J688))))&gt;90,0,$F$4*$F$5/E697^2*(SIN(RADIANS(G693))*SIN(RADIANS(E698))+COS(RADIANS(G693))*COS(RADIANS(E698))*COS(RADIANS(J688))))</f>
        <v>0</v>
      </c>
      <c r="K693" s="3">
        <f>IF(DEGREES(ACOS(SIN(RADIANS(G693))*SIN(RADIANS(E698))+COS(RADIANS(G693))*COS(RADIANS(E698))*COS(RADIANS(K688))))&gt;90,0,$F$4*$F$5/E697^2*(SIN(RADIANS(G693))*SIN(RADIANS(E698))+COS(RADIANS(G693))*COS(RADIANS(E698))*COS(RADIANS(K688))))</f>
        <v>0</v>
      </c>
      <c r="L693" s="3">
        <f>IF(DEGREES(ACOS(SIN(RADIANS(G693))*SIN(RADIANS(E698))+COS(RADIANS(G693))*COS(RADIANS(E698))*COS(RADIANS(L688))))&gt;90,0,$F$4*$F$5/E697^2*(SIN(RADIANS(G693))*SIN(RADIANS(E698))+COS(RADIANS(G693))*COS(RADIANS(E698))*COS(RADIANS(L688))))</f>
        <v>0</v>
      </c>
      <c r="M693" s="3">
        <f>IF(DEGREES(ACOS(SIN(RADIANS(G693))*SIN(RADIANS(E698))+COS(RADIANS(G693))*COS(RADIANS(E698))*COS(RADIANS(M688))))&gt;90,0,$F$4*$F$5/E697^2*(SIN(RADIANS(G693))*SIN(RADIANS(E698))+COS(RADIANS(G693))*COS(RADIANS(E698))*COS(RADIANS(M688))))</f>
        <v>0</v>
      </c>
      <c r="N693" s="3">
        <f>IF(DEGREES(ACOS(SIN(RADIANS(G693))*SIN(RADIANS(E698))+COS(RADIANS(G693))*COS(RADIANS(E698))*COS(RADIANS(N688))))&gt;90,0,$F$4*$F$5/E697^2*(SIN(RADIANS(G693))*SIN(RADIANS(E698))+COS(RADIANS(G693))*COS(RADIANS(E698))*COS(RADIANS(N688))))</f>
        <v>0</v>
      </c>
      <c r="O693" s="3">
        <f>IF(DEGREES(ACOS(SIN(RADIANS(G693))*SIN(RADIANS(E698))+COS(RADIANS(G693))*COS(RADIANS(E698))*COS(RADIANS(O688))))&gt;90,0,$F$4*$F$5/E697^2*(SIN(RADIANS(G693))*SIN(RADIANS(E698))+COS(RADIANS(G693))*COS(RADIANS(E698))*COS(RADIANS(O688))))</f>
        <v>0</v>
      </c>
      <c r="P693" s="3">
        <f>IF(DEGREES(ACOS(SIN(RADIANS(G693))*SIN(RADIANS(E698))+COS(RADIANS(G693))*COS(RADIANS(E698))*COS(RADIANS(P688))))&gt;90,0,$F$4*$F$5/E697^2*(SIN(RADIANS(G693))*SIN(RADIANS(E698))+COS(RADIANS(G693))*COS(RADIANS(E698))*COS(RADIANS(P688))))</f>
        <v>0</v>
      </c>
      <c r="Q693" s="3">
        <f>IF(DEGREES(ACOS(SIN(RADIANS(G693))*SIN(RADIANS(E698))+COS(RADIANS(G693))*COS(RADIANS(E698))*COS(RADIANS(Q688))))&gt;90,0,$F$4*$F$5/E697^2*(SIN(RADIANS(G693))*SIN(RADIANS(E698))+COS(RADIANS(G693))*COS(RADIANS(E698))*COS(RADIANS(Q688))))</f>
        <v>0</v>
      </c>
      <c r="R693" s="3" t="e">
        <f>IF(DEGREES(ACOS(SIN(RADIANS(G693))*SIN(RADIANS(E698))+COS(RADIANS(G693))*COS(RADIANS(E698))*COS(RADIANS(R688))))&gt;90,0,$F$4*$F$5/E697^2*(SIN(RADIANS(G693))*SIN(RADIANS(E698))+COS(RADIANS(G693))*COS(RADIANS(E698))*COS(RADIANS(R688))))</f>
        <v>#DIV/0!</v>
      </c>
      <c r="S693" s="3" t="e">
        <f>IF(DEGREES(ACOS(SIN(RADIANS(G693))*SIN(RADIANS(E698))+COS(RADIANS(G693))*COS(RADIANS(E698))*COS(RADIANS(S688))))&gt;90,0,$F$4*$F$5/E697^2*(SIN(RADIANS(G693))*SIN(RADIANS(E698))+COS(RADIANS(G693))*COS(RADIANS(E698))*COS(RADIANS(S688))))</f>
        <v>#DIV/0!</v>
      </c>
      <c r="T693" s="3" t="e">
        <f>IF(DEGREES(ACOS(SIN(RADIANS(G693))*SIN(RADIANS(E698))+COS(RADIANS(G693))*COS(RADIANS(E698))*COS(RADIANS(T688))))&gt;90,0,$F$4*$F$5/E697^2*(SIN(RADIANS(G693))*SIN(RADIANS(E698))+COS(RADIANS(G693))*COS(RADIANS(E698))*COS(RADIANS(T688))))</f>
        <v>#DIV/0!</v>
      </c>
      <c r="U693" s="3" t="e">
        <f>IF(DEGREES(ACOS(SIN(RADIANS(G693))*SIN(RADIANS(E698))+COS(RADIANS(G693))*COS(RADIANS(E698))*COS(RADIANS(U688))))&gt;90,0,$F$4*$F$5/E697^2*(SIN(RADIANS(G693))*SIN(RADIANS(E698))+COS(RADIANS(G693))*COS(RADIANS(E698))*COS(RADIANS(U688))))</f>
        <v>#DIV/0!</v>
      </c>
      <c r="V693" s="3" t="e">
        <f>IF(DEGREES(ACOS(SIN(RADIANS(G693))*SIN(RADIANS(E698))+COS(RADIANS(G693))*COS(RADIANS(E698))*COS(RADIANS(V688))))&gt;90,0,$F$4*$F$5/E697^2*(SIN(RADIANS(G693))*SIN(RADIANS(E698))+COS(RADIANS(G693))*COS(RADIANS(E698))*COS(RADIANS(V688))))</f>
        <v>#DIV/0!</v>
      </c>
      <c r="W693" s="3" t="e">
        <f>IF(DEGREES(ACOS(SIN(RADIANS(G693))*SIN(RADIANS(E698))+COS(RADIANS(G693))*COS(RADIANS(E698))*COS(RADIANS(W688))))&gt;90,0,$F$4*$F$5/E697^2*(SIN(RADIANS(G693))*SIN(RADIANS(E698))+COS(RADIANS(G693))*COS(RADIANS(E698))*COS(RADIANS(W688))))</f>
        <v>#DIV/0!</v>
      </c>
      <c r="X693" s="3" t="e">
        <f>IF(DEGREES(ACOS(SIN(RADIANS(G693))*SIN(RADIANS(E698))+COS(RADIANS(G693))*COS(RADIANS(E698))*COS(RADIANS(X688))))&gt;90,0,$F$4*$F$5/E697^2*(SIN(RADIANS(G693))*SIN(RADIANS(E698))+COS(RADIANS(G693))*COS(RADIANS(E698))*COS(RADIANS(X688))))</f>
        <v>#DIV/0!</v>
      </c>
      <c r="Y693" s="3" t="e">
        <f>IF(DEGREES(ACOS(SIN(RADIANS(G693))*SIN(RADIANS(E698))+COS(RADIANS(G693))*COS(RADIANS(E698))*COS(RADIANS(Y688))))&gt;90,0,$F$4*$F$5/E697^2*(SIN(RADIANS(G693))*SIN(RADIANS(E698))+COS(RADIANS(G693))*COS(RADIANS(E698))*COS(RADIANS(Y688))))</f>
        <v>#DIV/0!</v>
      </c>
      <c r="Z693" s="3" t="e">
        <f>IF(DEGREES(ACOS(SIN(RADIANS(G693))*SIN(RADIANS(E698))+COS(RADIANS(G693))*COS(RADIANS(E698))*COS(RADIANS(Z688))))&gt;90,0,$F$4*$F$5/E697^2*(SIN(RADIANS(G693))*SIN(RADIANS(E698))+COS(RADIANS(G693))*COS(RADIANS(E698))*COS(RADIANS(Z688))))</f>
        <v>#DIV/0!</v>
      </c>
      <c r="AA693" s="3" t="e">
        <f>IF(DEGREES(ACOS(SIN(RADIANS(G693))*SIN(RADIANS(E698))+COS(RADIANS(G693))*COS(RADIANS(E698))*COS(RADIANS(AA688))))&gt;90,0,$F$4*$F$5/E697^2*(SIN(RADIANS(G693))*SIN(RADIANS(E698))+COS(RADIANS(G693))*COS(RADIANS(E698))*COS(RADIANS(AA688))))</f>
        <v>#DIV/0!</v>
      </c>
      <c r="AB693" s="3" t="e">
        <f>IF(DEGREES(ACOS(SIN(RADIANS(G693))*SIN(RADIANS(E698))+COS(RADIANS(G693))*COS(RADIANS(E698))*COS(RADIANS(AB688))))&gt;90,0,$F$4*$F$5/E697^2*(SIN(RADIANS(G693))*SIN(RADIANS(E698))+COS(RADIANS(G693))*COS(RADIANS(E698))*COS(RADIANS(AB688))))</f>
        <v>#DIV/0!</v>
      </c>
      <c r="AC693" s="3" t="e">
        <f>IF(DEGREES(ACOS(SIN(RADIANS(G693))*SIN(RADIANS(E698))+COS(RADIANS(G693))*COS(RADIANS(E698))*COS(RADIANS(AC688))))&gt;90,0,$F$4*$F$5/E697^2*(SIN(RADIANS(G693))*SIN(RADIANS(E698))+COS(RADIANS(G693))*COS(RADIANS(E698))*COS(RADIANS(AC688))))</f>
        <v>#DIV/0!</v>
      </c>
      <c r="AD693" s="3" t="e">
        <f>IF(DEGREES(ACOS(SIN(RADIANS(G693))*SIN(RADIANS(E698))+COS(RADIANS(G693))*COS(RADIANS(E698))*COS(RADIANS(AD688))))&gt;90,0,$F$4*$F$5/E697^2*(SIN(RADIANS(G693))*SIN(RADIANS(E698))+COS(RADIANS(G693))*COS(RADIANS(E698))*COS(RADIANS(AD688))))</f>
        <v>#DIV/0!</v>
      </c>
      <c r="AE693" s="3" t="e">
        <f>IF(DEGREES(ACOS(SIN(RADIANS(G693))*SIN(RADIANS(E698))+COS(RADIANS(G693))*COS(RADIANS(E698))*COS(RADIANS(AE688))))&gt;90,0,$F$4*$F$5/E697^2*(SIN(RADIANS(G693))*SIN(RADIANS(E698))+COS(RADIANS(G693))*COS(RADIANS(E698))*COS(RADIANS(AE688))))</f>
        <v>#DIV/0!</v>
      </c>
      <c r="AF693" s="3" t="e">
        <f>IF(DEGREES(ACOS(SIN(RADIANS(G693))*SIN(RADIANS(E698))+COS(RADIANS(G693))*COS(RADIANS(E698))*COS(RADIANS(AF688))))&gt;90,0,$F$4*$F$5/E697^2*(SIN(RADIANS(G693))*SIN(RADIANS(E698))+COS(RADIANS(G693))*COS(RADIANS(E698))*COS(RADIANS(AF688))))</f>
        <v>#DIV/0!</v>
      </c>
      <c r="AG693" s="3" t="e">
        <f>IF(DEGREES(ACOS(SIN(RADIANS(G693))*SIN(RADIANS(E698))+COS(RADIANS(G693))*COS(RADIANS(E698))*COS(RADIANS(AG688))))&gt;90,0,$F$4*$F$5/E697^2*(SIN(RADIANS(G693))*SIN(RADIANS(E698))+COS(RADIANS(G693))*COS(RADIANS(E698))*COS(RADIANS(AG688))))</f>
        <v>#DIV/0!</v>
      </c>
      <c r="AH693" s="3" t="e">
        <f>IF(DEGREES(ACOS(SIN(RADIANS(G693))*SIN(RADIANS(E698))+COS(RADIANS(G693))*COS(RADIANS(E698))*COS(RADIANS(AH688))))&gt;90,0,$F$4*$F$5/E697^2*(SIN(RADIANS(G693))*SIN(RADIANS(E698))+COS(RADIANS(G693))*COS(RADIANS(E698))*COS(RADIANS(AH688))))</f>
        <v>#DIV/0!</v>
      </c>
      <c r="AI693" s="3" t="e">
        <f>IF(DEGREES(ACOS(SIN(RADIANS(G693))*SIN(RADIANS(E698))+COS(RADIANS(G693))*COS(RADIANS(E698))*COS(RADIANS(AI688))))&gt;90,0,$F$4*$F$5/E697^2*(SIN(RADIANS(G693))*SIN(RADIANS(E698))+COS(RADIANS(G693))*COS(RADIANS(E698))*COS(RADIANS(AI688))))</f>
        <v>#DIV/0!</v>
      </c>
      <c r="AJ693" s="3" t="e">
        <f>IF(DEGREES(ACOS(SIN(RADIANS(G693))*SIN(RADIANS(E698))+COS(RADIANS(G693))*COS(RADIANS(E698))*COS(RADIANS(AJ688))))&gt;90,0,$F$4*$F$5/E697^2*(SIN(RADIANS(G693))*SIN(RADIANS(E698))+COS(RADIANS(G693))*COS(RADIANS(E698))*COS(RADIANS(AJ688))))</f>
        <v>#DIV/0!</v>
      </c>
      <c r="AK693" s="3">
        <f>IF(DEGREES(ACOS(SIN(RADIANS(G693))*SIN(RADIANS(E698))+COS(RADIANS(G693))*COS(RADIANS(E698))*COS(RADIANS(AK688))))&gt;90,0,$F$4*$F$5/E697^2*(SIN(RADIANS(G693))*SIN(RADIANS(E698))+COS(RADIANS(G693))*COS(RADIANS(E698))*COS(RADIANS(AK688))))</f>
        <v>0</v>
      </c>
      <c r="AL693" s="3">
        <f>IF(DEGREES(ACOS(SIN(RADIANS(G693))*SIN(RADIANS(E698))+COS(RADIANS(G693))*COS(RADIANS(E698))*COS(RADIANS(AL688))))&gt;90,0,$F$4*$F$5/E697^2*(SIN(RADIANS(G693))*SIN(RADIANS(E698))+COS(RADIANS(G693))*COS(RADIANS(E698))*COS(RADIANS(AL688))))</f>
        <v>0</v>
      </c>
      <c r="AM693" s="3">
        <f>IF(DEGREES(ACOS(SIN(RADIANS(G693))*SIN(RADIANS(E698))+COS(RADIANS(G693))*COS(RADIANS(E698))*COS(RADIANS(AM688))))&gt;90,0,$F$4*$F$5/E697^2*(SIN(RADIANS(G693))*SIN(RADIANS(E698))+COS(RADIANS(G693))*COS(RADIANS(E698))*COS(RADIANS(AM688))))</f>
        <v>0</v>
      </c>
      <c r="AN693" s="3">
        <f>IF(DEGREES(ACOS(SIN(RADIANS(G693))*SIN(RADIANS(E698))+COS(RADIANS(G693))*COS(RADIANS(E698))*COS(RADIANS(AN688))))&gt;90,0,$F$4*$F$5/E697^2*(SIN(RADIANS(G693))*SIN(RADIANS(E698))+COS(RADIANS(G693))*COS(RADIANS(E698))*COS(RADIANS(AN688))))</f>
        <v>0</v>
      </c>
      <c r="AO693" s="3">
        <f>IF(DEGREES(ACOS(SIN(RADIANS(G693))*SIN(RADIANS(E698))+COS(RADIANS(G693))*COS(RADIANS(E698))*COS(RADIANS(AO688))))&gt;90,0,$F$4*$F$5/E697^2*(SIN(RADIANS(G693))*SIN(RADIANS(E698))+COS(RADIANS(G693))*COS(RADIANS(E698))*COS(RADIANS(AO688))))</f>
        <v>0</v>
      </c>
      <c r="AP693" s="3">
        <f>IF(DEGREES(ACOS(SIN(RADIANS(G693))*SIN(RADIANS(E698))+COS(RADIANS(G693))*COS(RADIANS(E698))*COS(RADIANS(AP688))))&gt;90,0,$F$4*$F$5/E697^2*(SIN(RADIANS(G693))*SIN(RADIANS(E698))+COS(RADIANS(G693))*COS(RADIANS(E698))*COS(RADIANS(AP688))))</f>
        <v>0</v>
      </c>
      <c r="AQ693" s="3">
        <f>IF(DEGREES(ACOS(SIN(RADIANS(G693))*SIN(RADIANS(E698))+COS(RADIANS(G693))*COS(RADIANS(E698))*COS(RADIANS(AQ688))))&gt;90,0,$F$4*$F$5/E697^2*(SIN(RADIANS(G693))*SIN(RADIANS(E698))+COS(RADIANS(G693))*COS(RADIANS(E698))*COS(RADIANS(AQ688))))</f>
        <v>0</v>
      </c>
      <c r="AR693" s="3">
        <f>IF(DEGREES(ACOS(SIN(RADIANS(G693))*SIN(RADIANS(E698))+COS(RADIANS(G693))*COS(RADIANS(E698))*COS(RADIANS(AR688))))&gt;90,0,$F$4*$F$5/E697^2*(SIN(RADIANS(G693))*SIN(RADIANS(E698))+COS(RADIANS(G693))*COS(RADIANS(E698))*COS(RADIANS(AR688))))</f>
        <v>0</v>
      </c>
    </row>
    <row r="694" spans="2:44" ht="15.75" customHeight="1" x14ac:dyDescent="0.2">
      <c r="B694" s="20" t="s">
        <v>785</v>
      </c>
      <c r="E694" s="3">
        <f>E693*$F$11</f>
        <v>0</v>
      </c>
      <c r="G694" s="3">
        <v>50</v>
      </c>
      <c r="I694" s="3">
        <f>IF(DEGREES(ACOS(SIN(RADIANS(G694))*SIN(RADIANS(E698))+COS(RADIANS(G694))*COS(RADIANS(E698))*COS(RADIANS(I688))))&gt;90,0,$F$4*$F$5/E697^2*(SIN(RADIANS(G694))*SIN(RADIANS(E698))+COS(RADIANS(G694))*COS(RADIANS(E698))*COS(RADIANS(I688))))</f>
        <v>0</v>
      </c>
      <c r="J694" s="3">
        <f>IF(DEGREES(ACOS(SIN(RADIANS(G694))*SIN(RADIANS(E698))+COS(RADIANS(G694))*COS(RADIANS(E698))*COS(RADIANS(J688))))&gt;90,0,$F$4*$F$5/E697^2*(SIN(RADIANS(G694))*SIN(RADIANS(E698))+COS(RADIANS(G694))*COS(RADIANS(E698))*COS(RADIANS(J688))))</f>
        <v>0</v>
      </c>
      <c r="K694" s="3">
        <f>IF(DEGREES(ACOS(SIN(RADIANS(G694))*SIN(RADIANS(E698))+COS(RADIANS(G694))*COS(RADIANS(E698))*COS(RADIANS(K688))))&gt;90,0,$F$4*$F$5/E697^2*(SIN(RADIANS(G694))*SIN(RADIANS(E698))+COS(RADIANS(G694))*COS(RADIANS(E698))*COS(RADIANS(K688))))</f>
        <v>0</v>
      </c>
      <c r="L694" s="3">
        <f>IF(DEGREES(ACOS(SIN(RADIANS(G694))*SIN(RADIANS(E698))+COS(RADIANS(G694))*COS(RADIANS(E698))*COS(RADIANS(L688))))&gt;90,0,$F$4*$F$5/E697^2*(SIN(RADIANS(G694))*SIN(RADIANS(E698))+COS(RADIANS(G694))*COS(RADIANS(E698))*COS(RADIANS(L688))))</f>
        <v>0</v>
      </c>
      <c r="M694" s="3">
        <f>IF(DEGREES(ACOS(SIN(RADIANS(G694))*SIN(RADIANS(E698))+COS(RADIANS(G694))*COS(RADIANS(E698))*COS(RADIANS(M688))))&gt;90,0,$F$4*$F$5/E697^2*(SIN(RADIANS(G694))*SIN(RADIANS(E698))+COS(RADIANS(G694))*COS(RADIANS(E698))*COS(RADIANS(M688))))</f>
        <v>0</v>
      </c>
      <c r="N694" s="3">
        <f>IF(DEGREES(ACOS(SIN(RADIANS(G694))*SIN(RADIANS(E698))+COS(RADIANS(G694))*COS(RADIANS(E698))*COS(RADIANS(N688))))&gt;90,0,$F$4*$F$5/E697^2*(SIN(RADIANS(G694))*SIN(RADIANS(E698))+COS(RADIANS(G694))*COS(RADIANS(E698))*COS(RADIANS(N688))))</f>
        <v>0</v>
      </c>
      <c r="O694" s="3">
        <f>IF(DEGREES(ACOS(SIN(RADIANS(G694))*SIN(RADIANS(E698))+COS(RADIANS(G694))*COS(RADIANS(E698))*COS(RADIANS(O688))))&gt;90,0,$F$4*$F$5/E697^2*(SIN(RADIANS(G694))*SIN(RADIANS(E698))+COS(RADIANS(G694))*COS(RADIANS(E698))*COS(RADIANS(O688))))</f>
        <v>0</v>
      </c>
      <c r="P694" s="3">
        <f>IF(DEGREES(ACOS(SIN(RADIANS(G694))*SIN(RADIANS(E698))+COS(RADIANS(G694))*COS(RADIANS(E698))*COS(RADIANS(P688))))&gt;90,0,$F$4*$F$5/E697^2*(SIN(RADIANS(G694))*SIN(RADIANS(E698))+COS(RADIANS(G694))*COS(RADIANS(E698))*COS(RADIANS(P688))))</f>
        <v>0</v>
      </c>
      <c r="Q694" s="3">
        <f>IF(DEGREES(ACOS(SIN(RADIANS(G694))*SIN(RADIANS(E698))+COS(RADIANS(G694))*COS(RADIANS(E698))*COS(RADIANS(Q688))))&gt;90,0,$F$4*$F$5/E697^2*(SIN(RADIANS(G694))*SIN(RADIANS(E698))+COS(RADIANS(G694))*COS(RADIANS(E698))*COS(RADIANS(Q688))))</f>
        <v>0</v>
      </c>
      <c r="R694" s="3" t="e">
        <f>IF(DEGREES(ACOS(SIN(RADIANS(G694))*SIN(RADIANS(E698))+COS(RADIANS(G694))*COS(RADIANS(E698))*COS(RADIANS(R688))))&gt;90,0,$F$4*$F$5/E697^2*(SIN(RADIANS(G694))*SIN(RADIANS(E698))+COS(RADIANS(G694))*COS(RADIANS(E698))*COS(RADIANS(R688))))</f>
        <v>#DIV/0!</v>
      </c>
      <c r="S694" s="3" t="e">
        <f>IF(DEGREES(ACOS(SIN(RADIANS(G694))*SIN(RADIANS(E698))+COS(RADIANS(G694))*COS(RADIANS(E698))*COS(RADIANS(S688))))&gt;90,0,$F$4*$F$5/E697^2*(SIN(RADIANS(G694))*SIN(RADIANS(E698))+COS(RADIANS(G694))*COS(RADIANS(E698))*COS(RADIANS(S688))))</f>
        <v>#DIV/0!</v>
      </c>
      <c r="T694" s="3" t="e">
        <f>IF(DEGREES(ACOS(SIN(RADIANS(G694))*SIN(RADIANS(E698))+COS(RADIANS(G694))*COS(RADIANS(E698))*COS(RADIANS(T688))))&gt;90,0,$F$4*$F$5/E697^2*(SIN(RADIANS(G694))*SIN(RADIANS(E698))+COS(RADIANS(G694))*COS(RADIANS(E698))*COS(RADIANS(T688))))</f>
        <v>#DIV/0!</v>
      </c>
      <c r="U694" s="3" t="e">
        <f>IF(DEGREES(ACOS(SIN(RADIANS(G694))*SIN(RADIANS(E698))+COS(RADIANS(G694))*COS(RADIANS(E698))*COS(RADIANS(U688))))&gt;90,0,$F$4*$F$5/E697^2*(SIN(RADIANS(G694))*SIN(RADIANS(E698))+COS(RADIANS(G694))*COS(RADIANS(E698))*COS(RADIANS(U688))))</f>
        <v>#DIV/0!</v>
      </c>
      <c r="V694" s="3" t="e">
        <f>IF(DEGREES(ACOS(SIN(RADIANS(G694))*SIN(RADIANS(E698))+COS(RADIANS(G694))*COS(RADIANS(E698))*COS(RADIANS(V688))))&gt;90,0,$F$4*$F$5/E697^2*(SIN(RADIANS(G694))*SIN(RADIANS(E698))+COS(RADIANS(G694))*COS(RADIANS(E698))*COS(RADIANS(V688))))</f>
        <v>#DIV/0!</v>
      </c>
      <c r="W694" s="3" t="e">
        <f>IF(DEGREES(ACOS(SIN(RADIANS(G694))*SIN(RADIANS(E698))+COS(RADIANS(G694))*COS(RADIANS(E698))*COS(RADIANS(W688))))&gt;90,0,$F$4*$F$5/E697^2*(SIN(RADIANS(G694))*SIN(RADIANS(E698))+COS(RADIANS(G694))*COS(RADIANS(E698))*COS(RADIANS(W688))))</f>
        <v>#DIV/0!</v>
      </c>
      <c r="X694" s="3" t="e">
        <f>IF(DEGREES(ACOS(SIN(RADIANS(G694))*SIN(RADIANS(E698))+COS(RADIANS(G694))*COS(RADIANS(E698))*COS(RADIANS(X688))))&gt;90,0,$F$4*$F$5/E697^2*(SIN(RADIANS(G694))*SIN(RADIANS(E698))+COS(RADIANS(G694))*COS(RADIANS(E698))*COS(RADIANS(X688))))</f>
        <v>#DIV/0!</v>
      </c>
      <c r="Y694" s="3" t="e">
        <f>IF(DEGREES(ACOS(SIN(RADIANS(G694))*SIN(RADIANS(E698))+COS(RADIANS(G694))*COS(RADIANS(E698))*COS(RADIANS(Y688))))&gt;90,0,$F$4*$F$5/E697^2*(SIN(RADIANS(G694))*SIN(RADIANS(E698))+COS(RADIANS(G694))*COS(RADIANS(E698))*COS(RADIANS(Y688))))</f>
        <v>#DIV/0!</v>
      </c>
      <c r="Z694" s="3" t="e">
        <f>IF(DEGREES(ACOS(SIN(RADIANS(G694))*SIN(RADIANS(E698))+COS(RADIANS(G694))*COS(RADIANS(E698))*COS(RADIANS(Z688))))&gt;90,0,$F$4*$F$5/E697^2*(SIN(RADIANS(G694))*SIN(RADIANS(E698))+COS(RADIANS(G694))*COS(RADIANS(E698))*COS(RADIANS(Z688))))</f>
        <v>#DIV/0!</v>
      </c>
      <c r="AA694" s="3" t="e">
        <f>IF(DEGREES(ACOS(SIN(RADIANS(G694))*SIN(RADIANS(E698))+COS(RADIANS(G694))*COS(RADIANS(E698))*COS(RADIANS(AA688))))&gt;90,0,$F$4*$F$5/E697^2*(SIN(RADIANS(G694))*SIN(RADIANS(E698))+COS(RADIANS(G694))*COS(RADIANS(E698))*COS(RADIANS(AA688))))</f>
        <v>#DIV/0!</v>
      </c>
      <c r="AB694" s="3" t="e">
        <f>IF(DEGREES(ACOS(SIN(RADIANS(G694))*SIN(RADIANS(E698))+COS(RADIANS(G694))*COS(RADIANS(E698))*COS(RADIANS(AB688))))&gt;90,0,$F$4*$F$5/E697^2*(SIN(RADIANS(G694))*SIN(RADIANS(E698))+COS(RADIANS(G694))*COS(RADIANS(E698))*COS(RADIANS(AB688))))</f>
        <v>#DIV/0!</v>
      </c>
      <c r="AC694" s="3" t="e">
        <f>IF(DEGREES(ACOS(SIN(RADIANS(G694))*SIN(RADIANS(E698))+COS(RADIANS(G694))*COS(RADIANS(E698))*COS(RADIANS(AC688))))&gt;90,0,$F$4*$F$5/E697^2*(SIN(RADIANS(G694))*SIN(RADIANS(E698))+COS(RADIANS(G694))*COS(RADIANS(E698))*COS(RADIANS(AC688))))</f>
        <v>#DIV/0!</v>
      </c>
      <c r="AD694" s="3" t="e">
        <f>IF(DEGREES(ACOS(SIN(RADIANS(G694))*SIN(RADIANS(E698))+COS(RADIANS(G694))*COS(RADIANS(E698))*COS(RADIANS(AD688))))&gt;90,0,$F$4*$F$5/E697^2*(SIN(RADIANS(G694))*SIN(RADIANS(E698))+COS(RADIANS(G694))*COS(RADIANS(E698))*COS(RADIANS(AD688))))</f>
        <v>#DIV/0!</v>
      </c>
      <c r="AE694" s="3" t="e">
        <f>IF(DEGREES(ACOS(SIN(RADIANS(G694))*SIN(RADIANS(E698))+COS(RADIANS(G694))*COS(RADIANS(E698))*COS(RADIANS(AE688))))&gt;90,0,$F$4*$F$5/E697^2*(SIN(RADIANS(G694))*SIN(RADIANS(E698))+COS(RADIANS(G694))*COS(RADIANS(E698))*COS(RADIANS(AE688))))</f>
        <v>#DIV/0!</v>
      </c>
      <c r="AF694" s="3" t="e">
        <f>IF(DEGREES(ACOS(SIN(RADIANS(G694))*SIN(RADIANS(E698))+COS(RADIANS(G694))*COS(RADIANS(E698))*COS(RADIANS(AF688))))&gt;90,0,$F$4*$F$5/E697^2*(SIN(RADIANS(G694))*SIN(RADIANS(E698))+COS(RADIANS(G694))*COS(RADIANS(E698))*COS(RADIANS(AF688))))</f>
        <v>#DIV/0!</v>
      </c>
      <c r="AG694" s="3" t="e">
        <f>IF(DEGREES(ACOS(SIN(RADIANS(G694))*SIN(RADIANS(E698))+COS(RADIANS(G694))*COS(RADIANS(E698))*COS(RADIANS(AG688))))&gt;90,0,$F$4*$F$5/E697^2*(SIN(RADIANS(G694))*SIN(RADIANS(E698))+COS(RADIANS(G694))*COS(RADIANS(E698))*COS(RADIANS(AG688))))</f>
        <v>#DIV/0!</v>
      </c>
      <c r="AH694" s="3" t="e">
        <f>IF(DEGREES(ACOS(SIN(RADIANS(G694))*SIN(RADIANS(E698))+COS(RADIANS(G694))*COS(RADIANS(E698))*COS(RADIANS(AH688))))&gt;90,0,$F$4*$F$5/E697^2*(SIN(RADIANS(G694))*SIN(RADIANS(E698))+COS(RADIANS(G694))*COS(RADIANS(E698))*COS(RADIANS(AH688))))</f>
        <v>#DIV/0!</v>
      </c>
      <c r="AI694" s="3" t="e">
        <f>IF(DEGREES(ACOS(SIN(RADIANS(G694))*SIN(RADIANS(E698))+COS(RADIANS(G694))*COS(RADIANS(E698))*COS(RADIANS(AI688))))&gt;90,0,$F$4*$F$5/E697^2*(SIN(RADIANS(G694))*SIN(RADIANS(E698))+COS(RADIANS(G694))*COS(RADIANS(E698))*COS(RADIANS(AI688))))</f>
        <v>#DIV/0!</v>
      </c>
      <c r="AJ694" s="3" t="e">
        <f>IF(DEGREES(ACOS(SIN(RADIANS(G694))*SIN(RADIANS(E698))+COS(RADIANS(G694))*COS(RADIANS(E698))*COS(RADIANS(AJ688))))&gt;90,0,$F$4*$F$5/E697^2*(SIN(RADIANS(G694))*SIN(RADIANS(E698))+COS(RADIANS(G694))*COS(RADIANS(E698))*COS(RADIANS(AJ688))))</f>
        <v>#DIV/0!</v>
      </c>
      <c r="AK694" s="3">
        <f>IF(DEGREES(ACOS(SIN(RADIANS(G694))*SIN(RADIANS(E698))+COS(RADIANS(G694))*COS(RADIANS(E698))*COS(RADIANS(AK688))))&gt;90,0,$F$4*$F$5/E697^2*(SIN(RADIANS(G694))*SIN(RADIANS(E698))+COS(RADIANS(G694))*COS(RADIANS(E698))*COS(RADIANS(AK688))))</f>
        <v>0</v>
      </c>
      <c r="AL694" s="3">
        <f>IF(DEGREES(ACOS(SIN(RADIANS(G694))*SIN(RADIANS(E698))+COS(RADIANS(G694))*COS(RADIANS(E698))*COS(RADIANS(AL688))))&gt;90,0,$F$4*$F$5/E697^2*(SIN(RADIANS(G694))*SIN(RADIANS(E698))+COS(RADIANS(G694))*COS(RADIANS(E698))*COS(RADIANS(AL688))))</f>
        <v>0</v>
      </c>
      <c r="AM694" s="3">
        <f>IF(DEGREES(ACOS(SIN(RADIANS(G694))*SIN(RADIANS(E698))+COS(RADIANS(G694))*COS(RADIANS(E698))*COS(RADIANS(AM688))))&gt;90,0,$F$4*$F$5/E697^2*(SIN(RADIANS(G694))*SIN(RADIANS(E698))+COS(RADIANS(G694))*COS(RADIANS(E698))*COS(RADIANS(AM688))))</f>
        <v>0</v>
      </c>
      <c r="AN694" s="3">
        <f>IF(DEGREES(ACOS(SIN(RADIANS(G694))*SIN(RADIANS(E698))+COS(RADIANS(G694))*COS(RADIANS(E698))*COS(RADIANS(AN688))))&gt;90,0,$F$4*$F$5/E697^2*(SIN(RADIANS(G694))*SIN(RADIANS(E698))+COS(RADIANS(G694))*COS(RADIANS(E698))*COS(RADIANS(AN688))))</f>
        <v>0</v>
      </c>
      <c r="AO694" s="3">
        <f>IF(DEGREES(ACOS(SIN(RADIANS(G694))*SIN(RADIANS(E698))+COS(RADIANS(G694))*COS(RADIANS(E698))*COS(RADIANS(AO688))))&gt;90,0,$F$4*$F$5/E697^2*(SIN(RADIANS(G694))*SIN(RADIANS(E698))+COS(RADIANS(G694))*COS(RADIANS(E698))*COS(RADIANS(AO688))))</f>
        <v>0</v>
      </c>
      <c r="AP694" s="3">
        <f>IF(DEGREES(ACOS(SIN(RADIANS(G694))*SIN(RADIANS(E698))+COS(RADIANS(G694))*COS(RADIANS(E698))*COS(RADIANS(AP688))))&gt;90,0,$F$4*$F$5/E697^2*(SIN(RADIANS(G694))*SIN(RADIANS(E698))+COS(RADIANS(G694))*COS(RADIANS(E698))*COS(RADIANS(AP688))))</f>
        <v>0</v>
      </c>
      <c r="AQ694" s="3">
        <f>IF(DEGREES(ACOS(SIN(RADIANS(G694))*SIN(RADIANS(E698))+COS(RADIANS(G694))*COS(RADIANS(E698))*COS(RADIANS(AQ688))))&gt;90,0,$F$4*$F$5/E697^2*(SIN(RADIANS(G694))*SIN(RADIANS(E698))+COS(RADIANS(G694))*COS(RADIANS(E698))*COS(RADIANS(AQ688))))</f>
        <v>0</v>
      </c>
      <c r="AR694" s="3">
        <f>IF(DEGREES(ACOS(SIN(RADIANS(G694))*SIN(RADIANS(E698))+COS(RADIANS(G694))*COS(RADIANS(E698))*COS(RADIANS(AR688))))&gt;90,0,$F$4*$F$5/E697^2*(SIN(RADIANS(G694))*SIN(RADIANS(E698))+COS(RADIANS(G694))*COS(RADIANS(E698))*COS(RADIANS(AR688))))</f>
        <v>0</v>
      </c>
    </row>
    <row r="695" spans="2:44" ht="15.75" customHeight="1" x14ac:dyDescent="0.2">
      <c r="B695" s="20" t="s">
        <v>786</v>
      </c>
      <c r="E695" s="3" t="str">
        <f>IF($F$10=0,"N/A",$F$10*(E690/360)-ROUNDDOWN($F$10*(E690/360),0))</f>
        <v>N/A</v>
      </c>
      <c r="G695" s="3">
        <v>40</v>
      </c>
      <c r="I695" s="3">
        <f>IF(DEGREES(ACOS(SIN(RADIANS(G695))*SIN(RADIANS(E698))+COS(RADIANS(G695))*COS(RADIANS(E698))*COS(RADIANS(I688))))&gt;90,0,$F$4*$F$5/E697^2*(SIN(RADIANS(G695))*SIN(RADIANS(E698))+COS(RADIANS(G695))*COS(RADIANS(E698))*COS(RADIANS(I688))))</f>
        <v>0</v>
      </c>
      <c r="J695" s="3">
        <f>IF(DEGREES(ACOS(SIN(RADIANS(G695))*SIN(RADIANS(E698))+COS(RADIANS(G695))*COS(RADIANS(E698))*COS(RADIANS(J688))))&gt;90,0,$F$4*$F$5/E697^2*(SIN(RADIANS(G695))*SIN(RADIANS(E698))+COS(RADIANS(G695))*COS(RADIANS(E698))*COS(RADIANS(J688))))</f>
        <v>0</v>
      </c>
      <c r="K695" s="3">
        <f>IF(DEGREES(ACOS(SIN(RADIANS(G695))*SIN(RADIANS(E698))+COS(RADIANS(G695))*COS(RADIANS(E698))*COS(RADIANS(K688))))&gt;90,0,$F$4*$F$5/E697^2*(SIN(RADIANS(G695))*SIN(RADIANS(E698))+COS(RADIANS(G695))*COS(RADIANS(E698))*COS(RADIANS(K688))))</f>
        <v>0</v>
      </c>
      <c r="L695" s="3">
        <f>IF(DEGREES(ACOS(SIN(RADIANS(G695))*SIN(RADIANS(E698))+COS(RADIANS(G695))*COS(RADIANS(E698))*COS(RADIANS(L688))))&gt;90,0,$F$4*$F$5/E697^2*(SIN(RADIANS(G695))*SIN(RADIANS(E698))+COS(RADIANS(G695))*COS(RADIANS(E698))*COS(RADIANS(L688))))</f>
        <v>0</v>
      </c>
      <c r="M695" s="3">
        <f>IF(DEGREES(ACOS(SIN(RADIANS(G695))*SIN(RADIANS(E698))+COS(RADIANS(G695))*COS(RADIANS(E698))*COS(RADIANS(M688))))&gt;90,0,$F$4*$F$5/E697^2*(SIN(RADIANS(G695))*SIN(RADIANS(E698))+COS(RADIANS(G695))*COS(RADIANS(E698))*COS(RADIANS(M688))))</f>
        <v>0</v>
      </c>
      <c r="N695" s="3">
        <f>IF(DEGREES(ACOS(SIN(RADIANS(G695))*SIN(RADIANS(E698))+COS(RADIANS(G695))*COS(RADIANS(E698))*COS(RADIANS(N688))))&gt;90,0,$F$4*$F$5/E697^2*(SIN(RADIANS(G695))*SIN(RADIANS(E698))+COS(RADIANS(G695))*COS(RADIANS(E698))*COS(RADIANS(N688))))</f>
        <v>0</v>
      </c>
      <c r="O695" s="3">
        <f>IF(DEGREES(ACOS(SIN(RADIANS(G695))*SIN(RADIANS(E698))+COS(RADIANS(G695))*COS(RADIANS(E698))*COS(RADIANS(O688))))&gt;90,0,$F$4*$F$5/E697^2*(SIN(RADIANS(G695))*SIN(RADIANS(E698))+COS(RADIANS(G695))*COS(RADIANS(E698))*COS(RADIANS(O688))))</f>
        <v>0</v>
      </c>
      <c r="P695" s="3">
        <f>IF(DEGREES(ACOS(SIN(RADIANS(G695))*SIN(RADIANS(E698))+COS(RADIANS(G695))*COS(RADIANS(E698))*COS(RADIANS(P688))))&gt;90,0,$F$4*$F$5/E697^2*(SIN(RADIANS(G695))*SIN(RADIANS(E698))+COS(RADIANS(G695))*COS(RADIANS(E698))*COS(RADIANS(P688))))</f>
        <v>0</v>
      </c>
      <c r="Q695" s="3">
        <f>IF(DEGREES(ACOS(SIN(RADIANS(G695))*SIN(RADIANS(E698))+COS(RADIANS(G695))*COS(RADIANS(E698))*COS(RADIANS(Q688))))&gt;90,0,$F$4*$F$5/E697^2*(SIN(RADIANS(G695))*SIN(RADIANS(E698))+COS(RADIANS(G695))*COS(RADIANS(E698))*COS(RADIANS(Q688))))</f>
        <v>0</v>
      </c>
      <c r="R695" s="3" t="e">
        <f>IF(DEGREES(ACOS(SIN(RADIANS(G695))*SIN(RADIANS(E698))+COS(RADIANS(G695))*COS(RADIANS(E698))*COS(RADIANS(R688))))&gt;90,0,$F$4*$F$5/E697^2*(SIN(RADIANS(G695))*SIN(RADIANS(E698))+COS(RADIANS(G695))*COS(RADIANS(E698))*COS(RADIANS(R688))))</f>
        <v>#DIV/0!</v>
      </c>
      <c r="S695" s="3" t="e">
        <f>IF(DEGREES(ACOS(SIN(RADIANS(G695))*SIN(RADIANS(E698))+COS(RADIANS(G695))*COS(RADIANS(E698))*COS(RADIANS(S688))))&gt;90,0,$F$4*$F$5/E697^2*(SIN(RADIANS(G695))*SIN(RADIANS(E698))+COS(RADIANS(G695))*COS(RADIANS(E698))*COS(RADIANS(S688))))</f>
        <v>#DIV/0!</v>
      </c>
      <c r="T695" s="3" t="e">
        <f>IF(DEGREES(ACOS(SIN(RADIANS(G695))*SIN(RADIANS(E698))+COS(RADIANS(G695))*COS(RADIANS(E698))*COS(RADIANS(T688))))&gt;90,0,$F$4*$F$5/E697^2*(SIN(RADIANS(G695))*SIN(RADIANS(E698))+COS(RADIANS(G695))*COS(RADIANS(E698))*COS(RADIANS(T688))))</f>
        <v>#DIV/0!</v>
      </c>
      <c r="U695" s="3" t="e">
        <f>IF(DEGREES(ACOS(SIN(RADIANS(G695))*SIN(RADIANS(E698))+COS(RADIANS(G695))*COS(RADIANS(E698))*COS(RADIANS(U688))))&gt;90,0,$F$4*$F$5/E697^2*(SIN(RADIANS(G695))*SIN(RADIANS(E698))+COS(RADIANS(G695))*COS(RADIANS(E698))*COS(RADIANS(U688))))</f>
        <v>#DIV/0!</v>
      </c>
      <c r="V695" s="3" t="e">
        <f>IF(DEGREES(ACOS(SIN(RADIANS(G695))*SIN(RADIANS(E698))+COS(RADIANS(G695))*COS(RADIANS(E698))*COS(RADIANS(V688))))&gt;90,0,$F$4*$F$5/E697^2*(SIN(RADIANS(G695))*SIN(RADIANS(E698))+COS(RADIANS(G695))*COS(RADIANS(E698))*COS(RADIANS(V688))))</f>
        <v>#DIV/0!</v>
      </c>
      <c r="W695" s="3" t="e">
        <f>IF(DEGREES(ACOS(SIN(RADIANS(G695))*SIN(RADIANS(E698))+COS(RADIANS(G695))*COS(RADIANS(E698))*COS(RADIANS(W688))))&gt;90,0,$F$4*$F$5/E697^2*(SIN(RADIANS(G695))*SIN(RADIANS(E698))+COS(RADIANS(G695))*COS(RADIANS(E698))*COS(RADIANS(W688))))</f>
        <v>#DIV/0!</v>
      </c>
      <c r="X695" s="3" t="e">
        <f>IF(DEGREES(ACOS(SIN(RADIANS(G695))*SIN(RADIANS(E698))+COS(RADIANS(G695))*COS(RADIANS(E698))*COS(RADIANS(X688))))&gt;90,0,$F$4*$F$5/E697^2*(SIN(RADIANS(G695))*SIN(RADIANS(E698))+COS(RADIANS(G695))*COS(RADIANS(E698))*COS(RADIANS(X688))))</f>
        <v>#DIV/0!</v>
      </c>
      <c r="Y695" s="3" t="e">
        <f>IF(DEGREES(ACOS(SIN(RADIANS(G695))*SIN(RADIANS(E698))+COS(RADIANS(G695))*COS(RADIANS(E698))*COS(RADIANS(Y688))))&gt;90,0,$F$4*$F$5/E697^2*(SIN(RADIANS(G695))*SIN(RADIANS(E698))+COS(RADIANS(G695))*COS(RADIANS(E698))*COS(RADIANS(Y688))))</f>
        <v>#DIV/0!</v>
      </c>
      <c r="Z695" s="3" t="e">
        <f>IF(DEGREES(ACOS(SIN(RADIANS(G695))*SIN(RADIANS(E698))+COS(RADIANS(G695))*COS(RADIANS(E698))*COS(RADIANS(Z688))))&gt;90,0,$F$4*$F$5/E697^2*(SIN(RADIANS(G695))*SIN(RADIANS(E698))+COS(RADIANS(G695))*COS(RADIANS(E698))*COS(RADIANS(Z688))))</f>
        <v>#DIV/0!</v>
      </c>
      <c r="AA695" s="3" t="e">
        <f>IF(DEGREES(ACOS(SIN(RADIANS(G695))*SIN(RADIANS(E698))+COS(RADIANS(G695))*COS(RADIANS(E698))*COS(RADIANS(AA688))))&gt;90,0,$F$4*$F$5/E697^2*(SIN(RADIANS(G695))*SIN(RADIANS(E698))+COS(RADIANS(G695))*COS(RADIANS(E698))*COS(RADIANS(AA688))))</f>
        <v>#DIV/0!</v>
      </c>
      <c r="AB695" s="3" t="e">
        <f>IF(DEGREES(ACOS(SIN(RADIANS(G695))*SIN(RADIANS(E698))+COS(RADIANS(G695))*COS(RADIANS(E698))*COS(RADIANS(AB688))))&gt;90,0,$F$4*$F$5/E697^2*(SIN(RADIANS(G695))*SIN(RADIANS(E698))+COS(RADIANS(G695))*COS(RADIANS(E698))*COS(RADIANS(AB688))))</f>
        <v>#DIV/0!</v>
      </c>
      <c r="AC695" s="3" t="e">
        <f>IF(DEGREES(ACOS(SIN(RADIANS(G695))*SIN(RADIANS(E698))+COS(RADIANS(G695))*COS(RADIANS(E698))*COS(RADIANS(AC688))))&gt;90,0,$F$4*$F$5/E697^2*(SIN(RADIANS(G695))*SIN(RADIANS(E698))+COS(RADIANS(G695))*COS(RADIANS(E698))*COS(RADIANS(AC688))))</f>
        <v>#DIV/0!</v>
      </c>
      <c r="AD695" s="3" t="e">
        <f>IF(DEGREES(ACOS(SIN(RADIANS(G695))*SIN(RADIANS(E698))+COS(RADIANS(G695))*COS(RADIANS(E698))*COS(RADIANS(AD688))))&gt;90,0,$F$4*$F$5/E697^2*(SIN(RADIANS(G695))*SIN(RADIANS(E698))+COS(RADIANS(G695))*COS(RADIANS(E698))*COS(RADIANS(AD688))))</f>
        <v>#DIV/0!</v>
      </c>
      <c r="AE695" s="3" t="e">
        <f>IF(DEGREES(ACOS(SIN(RADIANS(G695))*SIN(RADIANS(E698))+COS(RADIANS(G695))*COS(RADIANS(E698))*COS(RADIANS(AE688))))&gt;90,0,$F$4*$F$5/E697^2*(SIN(RADIANS(G695))*SIN(RADIANS(E698))+COS(RADIANS(G695))*COS(RADIANS(E698))*COS(RADIANS(AE688))))</f>
        <v>#DIV/0!</v>
      </c>
      <c r="AF695" s="3" t="e">
        <f>IF(DEGREES(ACOS(SIN(RADIANS(G695))*SIN(RADIANS(E698))+COS(RADIANS(G695))*COS(RADIANS(E698))*COS(RADIANS(AF688))))&gt;90,0,$F$4*$F$5/E697^2*(SIN(RADIANS(G695))*SIN(RADIANS(E698))+COS(RADIANS(G695))*COS(RADIANS(E698))*COS(RADIANS(AF688))))</f>
        <v>#DIV/0!</v>
      </c>
      <c r="AG695" s="3" t="e">
        <f>IF(DEGREES(ACOS(SIN(RADIANS(G695))*SIN(RADIANS(E698))+COS(RADIANS(G695))*COS(RADIANS(E698))*COS(RADIANS(AG688))))&gt;90,0,$F$4*$F$5/E697^2*(SIN(RADIANS(G695))*SIN(RADIANS(E698))+COS(RADIANS(G695))*COS(RADIANS(E698))*COS(RADIANS(AG688))))</f>
        <v>#DIV/0!</v>
      </c>
      <c r="AH695" s="3" t="e">
        <f>IF(DEGREES(ACOS(SIN(RADIANS(G695))*SIN(RADIANS(E698))+COS(RADIANS(G695))*COS(RADIANS(E698))*COS(RADIANS(AH688))))&gt;90,0,$F$4*$F$5/E697^2*(SIN(RADIANS(G695))*SIN(RADIANS(E698))+COS(RADIANS(G695))*COS(RADIANS(E698))*COS(RADIANS(AH688))))</f>
        <v>#DIV/0!</v>
      </c>
      <c r="AI695" s="3" t="e">
        <f>IF(DEGREES(ACOS(SIN(RADIANS(G695))*SIN(RADIANS(E698))+COS(RADIANS(G695))*COS(RADIANS(E698))*COS(RADIANS(AI688))))&gt;90,0,$F$4*$F$5/E697^2*(SIN(RADIANS(G695))*SIN(RADIANS(E698))+COS(RADIANS(G695))*COS(RADIANS(E698))*COS(RADIANS(AI688))))</f>
        <v>#DIV/0!</v>
      </c>
      <c r="AJ695" s="3" t="e">
        <f>IF(DEGREES(ACOS(SIN(RADIANS(G695))*SIN(RADIANS(E698))+COS(RADIANS(G695))*COS(RADIANS(E698))*COS(RADIANS(AJ688))))&gt;90,0,$F$4*$F$5/E697^2*(SIN(RADIANS(G695))*SIN(RADIANS(E698))+COS(RADIANS(G695))*COS(RADIANS(E698))*COS(RADIANS(AJ688))))</f>
        <v>#DIV/0!</v>
      </c>
      <c r="AK695" s="3">
        <f>IF(DEGREES(ACOS(SIN(RADIANS(G695))*SIN(RADIANS(E698))+COS(RADIANS(G695))*COS(RADIANS(E698))*COS(RADIANS(AK688))))&gt;90,0,$F$4*$F$5/E697^2*(SIN(RADIANS(G695))*SIN(RADIANS(E698))+COS(RADIANS(G695))*COS(RADIANS(E698))*COS(RADIANS(AK688))))</f>
        <v>0</v>
      </c>
      <c r="AL695" s="3">
        <f>IF(DEGREES(ACOS(SIN(RADIANS(G695))*SIN(RADIANS(E698))+COS(RADIANS(G695))*COS(RADIANS(E698))*COS(RADIANS(AL688))))&gt;90,0,$F$4*$F$5/E697^2*(SIN(RADIANS(G695))*SIN(RADIANS(E698))+COS(RADIANS(G695))*COS(RADIANS(E698))*COS(RADIANS(AL688))))</f>
        <v>0</v>
      </c>
      <c r="AM695" s="3">
        <f>IF(DEGREES(ACOS(SIN(RADIANS(G695))*SIN(RADIANS(E698))+COS(RADIANS(G695))*COS(RADIANS(E698))*COS(RADIANS(AM688))))&gt;90,0,$F$4*$F$5/E697^2*(SIN(RADIANS(G695))*SIN(RADIANS(E698))+COS(RADIANS(G695))*COS(RADIANS(E698))*COS(RADIANS(AM688))))</f>
        <v>0</v>
      </c>
      <c r="AN695" s="3">
        <f>IF(DEGREES(ACOS(SIN(RADIANS(G695))*SIN(RADIANS(E698))+COS(RADIANS(G695))*COS(RADIANS(E698))*COS(RADIANS(AN688))))&gt;90,0,$F$4*$F$5/E697^2*(SIN(RADIANS(G695))*SIN(RADIANS(E698))+COS(RADIANS(G695))*COS(RADIANS(E698))*COS(RADIANS(AN688))))</f>
        <v>0</v>
      </c>
      <c r="AO695" s="3">
        <f>IF(DEGREES(ACOS(SIN(RADIANS(G695))*SIN(RADIANS(E698))+COS(RADIANS(G695))*COS(RADIANS(E698))*COS(RADIANS(AO688))))&gt;90,0,$F$4*$F$5/E697^2*(SIN(RADIANS(G695))*SIN(RADIANS(E698))+COS(RADIANS(G695))*COS(RADIANS(E698))*COS(RADIANS(AO688))))</f>
        <v>0</v>
      </c>
      <c r="AP695" s="3">
        <f>IF(DEGREES(ACOS(SIN(RADIANS(G695))*SIN(RADIANS(E698))+COS(RADIANS(G695))*COS(RADIANS(E698))*COS(RADIANS(AP688))))&gt;90,0,$F$4*$F$5/E697^2*(SIN(RADIANS(G695))*SIN(RADIANS(E698))+COS(RADIANS(G695))*COS(RADIANS(E698))*COS(RADIANS(AP688))))</f>
        <v>0</v>
      </c>
      <c r="AQ695" s="3">
        <f>IF(DEGREES(ACOS(SIN(RADIANS(G695))*SIN(RADIANS(E698))+COS(RADIANS(G695))*COS(RADIANS(E698))*COS(RADIANS(AQ688))))&gt;90,0,$F$4*$F$5/E697^2*(SIN(RADIANS(G695))*SIN(RADIANS(E698))+COS(RADIANS(G695))*COS(RADIANS(E698))*COS(RADIANS(AQ688))))</f>
        <v>0</v>
      </c>
      <c r="AR695" s="3">
        <f>IF(DEGREES(ACOS(SIN(RADIANS(G695))*SIN(RADIANS(E698))+COS(RADIANS(G695))*COS(RADIANS(E698))*COS(RADIANS(AR688))))&gt;90,0,$F$4*$F$5/E697^2*(SIN(RADIANS(G695))*SIN(RADIANS(E698))+COS(RADIANS(G695))*COS(RADIANS(E698))*COS(RADIANS(AR688))))</f>
        <v>0</v>
      </c>
    </row>
    <row r="696" spans="2:44" ht="15.75" customHeight="1" x14ac:dyDescent="0.2">
      <c r="B696" s="20" t="s">
        <v>787</v>
      </c>
      <c r="E696" s="3" t="str">
        <f>IF($F$10=0,"N/A",E695*$F$11/$F$10)</f>
        <v>N/A</v>
      </c>
      <c r="G696" s="3">
        <v>30</v>
      </c>
      <c r="I696" s="3">
        <f>IF(DEGREES(ACOS(SIN(RADIANS(G696))*SIN(RADIANS(E698))+COS(RADIANS(G696))*COS(RADIANS(E698))*COS(RADIANS(I688))))&gt;90,0,$F$4*$F$5/E697^2*(SIN(RADIANS(G696))*SIN(RADIANS(E698))+COS(RADIANS(G696))*COS(RADIANS(E698))*COS(RADIANS(I688))))</f>
        <v>0</v>
      </c>
      <c r="J696" s="3">
        <f>IF(DEGREES(ACOS(SIN(RADIANS(G696))*SIN(RADIANS(E698))+COS(RADIANS(G696))*COS(RADIANS(E698))*COS(RADIANS(J688))))&gt;90,0,$F$4*$F$5/E697^2*(SIN(RADIANS(G696))*SIN(RADIANS(E698))+COS(RADIANS(G696))*COS(RADIANS(E698))*COS(RADIANS(J688))))</f>
        <v>0</v>
      </c>
      <c r="K696" s="3">
        <f>IF(DEGREES(ACOS(SIN(RADIANS(G696))*SIN(RADIANS(E698))+COS(RADIANS(G696))*COS(RADIANS(E698))*COS(RADIANS(K688))))&gt;90,0,$F$4*$F$5/E697^2*(SIN(RADIANS(G696))*SIN(RADIANS(E698))+COS(RADIANS(G696))*COS(RADIANS(E698))*COS(RADIANS(K688))))</f>
        <v>0</v>
      </c>
      <c r="L696" s="3">
        <f>IF(DEGREES(ACOS(SIN(RADIANS(G696))*SIN(RADIANS(E698))+COS(RADIANS(G696))*COS(RADIANS(E698))*COS(RADIANS(L688))))&gt;90,0,$F$4*$F$5/E697^2*(SIN(RADIANS(G696))*SIN(RADIANS(E698))+COS(RADIANS(G696))*COS(RADIANS(E698))*COS(RADIANS(L688))))</f>
        <v>0</v>
      </c>
      <c r="M696" s="3">
        <f>IF(DEGREES(ACOS(SIN(RADIANS(G696))*SIN(RADIANS(E698))+COS(RADIANS(G696))*COS(RADIANS(E698))*COS(RADIANS(M688))))&gt;90,0,$F$4*$F$5/E697^2*(SIN(RADIANS(G696))*SIN(RADIANS(E698))+COS(RADIANS(G696))*COS(RADIANS(E698))*COS(RADIANS(M688))))</f>
        <v>0</v>
      </c>
      <c r="N696" s="3">
        <f>IF(DEGREES(ACOS(SIN(RADIANS(G696))*SIN(RADIANS(E698))+COS(RADIANS(G696))*COS(RADIANS(E698))*COS(RADIANS(N688))))&gt;90,0,$F$4*$F$5/E697^2*(SIN(RADIANS(G696))*SIN(RADIANS(E698))+COS(RADIANS(G696))*COS(RADIANS(E698))*COS(RADIANS(N688))))</f>
        <v>0</v>
      </c>
      <c r="O696" s="3">
        <f>IF(DEGREES(ACOS(SIN(RADIANS(G696))*SIN(RADIANS(E698))+COS(RADIANS(G696))*COS(RADIANS(E698))*COS(RADIANS(O688))))&gt;90,0,$F$4*$F$5/E697^2*(SIN(RADIANS(G696))*SIN(RADIANS(E698))+COS(RADIANS(G696))*COS(RADIANS(E698))*COS(RADIANS(O688))))</f>
        <v>0</v>
      </c>
      <c r="P696" s="3">
        <f>IF(DEGREES(ACOS(SIN(RADIANS(G696))*SIN(RADIANS(E698))+COS(RADIANS(G696))*COS(RADIANS(E698))*COS(RADIANS(P688))))&gt;90,0,$F$4*$F$5/E697^2*(SIN(RADIANS(G696))*SIN(RADIANS(E698))+COS(RADIANS(G696))*COS(RADIANS(E698))*COS(RADIANS(P688))))</f>
        <v>0</v>
      </c>
      <c r="Q696" s="3">
        <f>IF(DEGREES(ACOS(SIN(RADIANS(G696))*SIN(RADIANS(E698))+COS(RADIANS(G696))*COS(RADIANS(E698))*COS(RADIANS(Q688))))&gt;90,0,$F$4*$F$5/E697^2*(SIN(RADIANS(G696))*SIN(RADIANS(E698))+COS(RADIANS(G696))*COS(RADIANS(E698))*COS(RADIANS(Q688))))</f>
        <v>0</v>
      </c>
      <c r="R696" s="3" t="e">
        <f>IF(DEGREES(ACOS(SIN(RADIANS(G696))*SIN(RADIANS(E698))+COS(RADIANS(G696))*COS(RADIANS(E698))*COS(RADIANS(R688))))&gt;90,0,$F$4*$F$5/E697^2*(SIN(RADIANS(G696))*SIN(RADIANS(E698))+COS(RADIANS(G696))*COS(RADIANS(E698))*COS(RADIANS(R688))))</f>
        <v>#DIV/0!</v>
      </c>
      <c r="S696" s="3" t="e">
        <f>IF(DEGREES(ACOS(SIN(RADIANS(G696))*SIN(RADIANS(E698))+COS(RADIANS(G696))*COS(RADIANS(E698))*COS(RADIANS(S688))))&gt;90,0,$F$4*$F$5/E697^2*(SIN(RADIANS(G696))*SIN(RADIANS(E698))+COS(RADIANS(G696))*COS(RADIANS(E698))*COS(RADIANS(S688))))</f>
        <v>#DIV/0!</v>
      </c>
      <c r="T696" s="3" t="e">
        <f>IF(DEGREES(ACOS(SIN(RADIANS(G696))*SIN(RADIANS(E698))+COS(RADIANS(G696))*COS(RADIANS(E698))*COS(RADIANS(T688))))&gt;90,0,$F$4*$F$5/E697^2*(SIN(RADIANS(G696))*SIN(RADIANS(E698))+COS(RADIANS(G696))*COS(RADIANS(E698))*COS(RADIANS(T688))))</f>
        <v>#DIV/0!</v>
      </c>
      <c r="U696" s="3" t="e">
        <f>IF(DEGREES(ACOS(SIN(RADIANS(G696))*SIN(RADIANS(E698))+COS(RADIANS(G696))*COS(RADIANS(E698))*COS(RADIANS(U688))))&gt;90,0,$F$4*$F$5/E697^2*(SIN(RADIANS(G696))*SIN(RADIANS(E698))+COS(RADIANS(G696))*COS(RADIANS(E698))*COS(RADIANS(U688))))</f>
        <v>#DIV/0!</v>
      </c>
      <c r="V696" s="3" t="e">
        <f>IF(DEGREES(ACOS(SIN(RADIANS(G696))*SIN(RADIANS(E698))+COS(RADIANS(G696))*COS(RADIANS(E698))*COS(RADIANS(V688))))&gt;90,0,$F$4*$F$5/E697^2*(SIN(RADIANS(G696))*SIN(RADIANS(E698))+COS(RADIANS(G696))*COS(RADIANS(E698))*COS(RADIANS(V688))))</f>
        <v>#DIV/0!</v>
      </c>
      <c r="W696" s="3" t="e">
        <f>IF(DEGREES(ACOS(SIN(RADIANS(G696))*SIN(RADIANS(E698))+COS(RADIANS(G696))*COS(RADIANS(E698))*COS(RADIANS(W688))))&gt;90,0,$F$4*$F$5/E697^2*(SIN(RADIANS(G696))*SIN(RADIANS(E698))+COS(RADIANS(G696))*COS(RADIANS(E698))*COS(RADIANS(W688))))</f>
        <v>#DIV/0!</v>
      </c>
      <c r="X696" s="3" t="e">
        <f>IF(DEGREES(ACOS(SIN(RADIANS(G696))*SIN(RADIANS(E698))+COS(RADIANS(G696))*COS(RADIANS(E698))*COS(RADIANS(X688))))&gt;90,0,$F$4*$F$5/E697^2*(SIN(RADIANS(G696))*SIN(RADIANS(E698))+COS(RADIANS(G696))*COS(RADIANS(E698))*COS(RADIANS(X688))))</f>
        <v>#DIV/0!</v>
      </c>
      <c r="Y696" s="3" t="e">
        <f>IF(DEGREES(ACOS(SIN(RADIANS(G696))*SIN(RADIANS(E698))+COS(RADIANS(G696))*COS(RADIANS(E698))*COS(RADIANS(Y688))))&gt;90,0,$F$4*$F$5/E697^2*(SIN(RADIANS(G696))*SIN(RADIANS(E698))+COS(RADIANS(G696))*COS(RADIANS(E698))*COS(RADIANS(Y688))))</f>
        <v>#DIV/0!</v>
      </c>
      <c r="Z696" s="3" t="e">
        <f>IF(DEGREES(ACOS(SIN(RADIANS(G696))*SIN(RADIANS(E698))+COS(RADIANS(G696))*COS(RADIANS(E698))*COS(RADIANS(Z688))))&gt;90,0,$F$4*$F$5/E697^2*(SIN(RADIANS(G696))*SIN(RADIANS(E698))+COS(RADIANS(G696))*COS(RADIANS(E698))*COS(RADIANS(Z688))))</f>
        <v>#DIV/0!</v>
      </c>
      <c r="AA696" s="3" t="e">
        <f>IF(DEGREES(ACOS(SIN(RADIANS(G696))*SIN(RADIANS(E698))+COS(RADIANS(G696))*COS(RADIANS(E698))*COS(RADIANS(AA688))))&gt;90,0,$F$4*$F$5/E697^2*(SIN(RADIANS(G696))*SIN(RADIANS(E698))+COS(RADIANS(G696))*COS(RADIANS(E698))*COS(RADIANS(AA688))))</f>
        <v>#DIV/0!</v>
      </c>
      <c r="AB696" s="3" t="e">
        <f>IF(DEGREES(ACOS(SIN(RADIANS(G696))*SIN(RADIANS(E698))+COS(RADIANS(G696))*COS(RADIANS(E698))*COS(RADIANS(AB688))))&gt;90,0,$F$4*$F$5/E697^2*(SIN(RADIANS(G696))*SIN(RADIANS(E698))+COS(RADIANS(G696))*COS(RADIANS(E698))*COS(RADIANS(AB688))))</f>
        <v>#DIV/0!</v>
      </c>
      <c r="AC696" s="3" t="e">
        <f>IF(DEGREES(ACOS(SIN(RADIANS(G696))*SIN(RADIANS(E698))+COS(RADIANS(G696))*COS(RADIANS(E698))*COS(RADIANS(AC688))))&gt;90,0,$F$4*$F$5/E697^2*(SIN(RADIANS(G696))*SIN(RADIANS(E698))+COS(RADIANS(G696))*COS(RADIANS(E698))*COS(RADIANS(AC688))))</f>
        <v>#DIV/0!</v>
      </c>
      <c r="AD696" s="3" t="e">
        <f>IF(DEGREES(ACOS(SIN(RADIANS(G696))*SIN(RADIANS(E698))+COS(RADIANS(G696))*COS(RADIANS(E698))*COS(RADIANS(AD688))))&gt;90,0,$F$4*$F$5/E697^2*(SIN(RADIANS(G696))*SIN(RADIANS(E698))+COS(RADIANS(G696))*COS(RADIANS(E698))*COS(RADIANS(AD688))))</f>
        <v>#DIV/0!</v>
      </c>
      <c r="AE696" s="3" t="e">
        <f>IF(DEGREES(ACOS(SIN(RADIANS(G696))*SIN(RADIANS(E698))+COS(RADIANS(G696))*COS(RADIANS(E698))*COS(RADIANS(AE688))))&gt;90,0,$F$4*$F$5/E697^2*(SIN(RADIANS(G696))*SIN(RADIANS(E698))+COS(RADIANS(G696))*COS(RADIANS(E698))*COS(RADIANS(AE688))))</f>
        <v>#DIV/0!</v>
      </c>
      <c r="AF696" s="3" t="e">
        <f>IF(DEGREES(ACOS(SIN(RADIANS(G696))*SIN(RADIANS(E698))+COS(RADIANS(G696))*COS(RADIANS(E698))*COS(RADIANS(AF688))))&gt;90,0,$F$4*$F$5/E697^2*(SIN(RADIANS(G696))*SIN(RADIANS(E698))+COS(RADIANS(G696))*COS(RADIANS(E698))*COS(RADIANS(AF688))))</f>
        <v>#DIV/0!</v>
      </c>
      <c r="AG696" s="3" t="e">
        <f>IF(DEGREES(ACOS(SIN(RADIANS(G696))*SIN(RADIANS(E698))+COS(RADIANS(G696))*COS(RADIANS(E698))*COS(RADIANS(AG688))))&gt;90,0,$F$4*$F$5/E697^2*(SIN(RADIANS(G696))*SIN(RADIANS(E698))+COS(RADIANS(G696))*COS(RADIANS(E698))*COS(RADIANS(AG688))))</f>
        <v>#DIV/0!</v>
      </c>
      <c r="AH696" s="3" t="e">
        <f>IF(DEGREES(ACOS(SIN(RADIANS(G696))*SIN(RADIANS(E698))+COS(RADIANS(G696))*COS(RADIANS(E698))*COS(RADIANS(AH688))))&gt;90,0,$F$4*$F$5/E697^2*(SIN(RADIANS(G696))*SIN(RADIANS(E698))+COS(RADIANS(G696))*COS(RADIANS(E698))*COS(RADIANS(AH688))))</f>
        <v>#DIV/0!</v>
      </c>
      <c r="AI696" s="3" t="e">
        <f>IF(DEGREES(ACOS(SIN(RADIANS(G696))*SIN(RADIANS(E698))+COS(RADIANS(G696))*COS(RADIANS(E698))*COS(RADIANS(AI688))))&gt;90,0,$F$4*$F$5/E697^2*(SIN(RADIANS(G696))*SIN(RADIANS(E698))+COS(RADIANS(G696))*COS(RADIANS(E698))*COS(RADIANS(AI688))))</f>
        <v>#DIV/0!</v>
      </c>
      <c r="AJ696" s="3" t="e">
        <f>IF(DEGREES(ACOS(SIN(RADIANS(G696))*SIN(RADIANS(E698))+COS(RADIANS(G696))*COS(RADIANS(E698))*COS(RADIANS(AJ688))))&gt;90,0,$F$4*$F$5/E697^2*(SIN(RADIANS(G696))*SIN(RADIANS(E698))+COS(RADIANS(G696))*COS(RADIANS(E698))*COS(RADIANS(AJ688))))</f>
        <v>#DIV/0!</v>
      </c>
      <c r="AK696" s="3">
        <f>IF(DEGREES(ACOS(SIN(RADIANS(G696))*SIN(RADIANS(E698))+COS(RADIANS(G696))*COS(RADIANS(E698))*COS(RADIANS(AK688))))&gt;90,0,$F$4*$F$5/E697^2*(SIN(RADIANS(G696))*SIN(RADIANS(E698))+COS(RADIANS(G696))*COS(RADIANS(E698))*COS(RADIANS(AK688))))</f>
        <v>0</v>
      </c>
      <c r="AL696" s="3">
        <f>IF(DEGREES(ACOS(SIN(RADIANS(G696))*SIN(RADIANS(E698))+COS(RADIANS(G696))*COS(RADIANS(E698))*COS(RADIANS(AL688))))&gt;90,0,$F$4*$F$5/E697^2*(SIN(RADIANS(G696))*SIN(RADIANS(E698))+COS(RADIANS(G696))*COS(RADIANS(E698))*COS(RADIANS(AL688))))</f>
        <v>0</v>
      </c>
      <c r="AM696" s="3">
        <f>IF(DEGREES(ACOS(SIN(RADIANS(G696))*SIN(RADIANS(E698))+COS(RADIANS(G696))*COS(RADIANS(E698))*COS(RADIANS(AM688))))&gt;90,0,$F$4*$F$5/E697^2*(SIN(RADIANS(G696))*SIN(RADIANS(E698))+COS(RADIANS(G696))*COS(RADIANS(E698))*COS(RADIANS(AM688))))</f>
        <v>0</v>
      </c>
      <c r="AN696" s="3">
        <f>IF(DEGREES(ACOS(SIN(RADIANS(G696))*SIN(RADIANS(E698))+COS(RADIANS(G696))*COS(RADIANS(E698))*COS(RADIANS(AN688))))&gt;90,0,$F$4*$F$5/E697^2*(SIN(RADIANS(G696))*SIN(RADIANS(E698))+COS(RADIANS(G696))*COS(RADIANS(E698))*COS(RADIANS(AN688))))</f>
        <v>0</v>
      </c>
      <c r="AO696" s="3">
        <f>IF(DEGREES(ACOS(SIN(RADIANS(G696))*SIN(RADIANS(E698))+COS(RADIANS(G696))*COS(RADIANS(E698))*COS(RADIANS(AO688))))&gt;90,0,$F$4*$F$5/E697^2*(SIN(RADIANS(G696))*SIN(RADIANS(E698))+COS(RADIANS(G696))*COS(RADIANS(E698))*COS(RADIANS(AO688))))</f>
        <v>0</v>
      </c>
      <c r="AP696" s="3">
        <f>IF(DEGREES(ACOS(SIN(RADIANS(G696))*SIN(RADIANS(E698))+COS(RADIANS(G696))*COS(RADIANS(E698))*COS(RADIANS(AP688))))&gt;90,0,$F$4*$F$5/E697^2*(SIN(RADIANS(G696))*SIN(RADIANS(E698))+COS(RADIANS(G696))*COS(RADIANS(E698))*COS(RADIANS(AP688))))</f>
        <v>0</v>
      </c>
      <c r="AQ696" s="3">
        <f>IF(DEGREES(ACOS(SIN(RADIANS(G696))*SIN(RADIANS(E698))+COS(RADIANS(G696))*COS(RADIANS(E698))*COS(RADIANS(AQ688))))&gt;90,0,$F$4*$F$5/E697^2*(SIN(RADIANS(G696))*SIN(RADIANS(E698))+COS(RADIANS(G696))*COS(RADIANS(E698))*COS(RADIANS(AQ688))))</f>
        <v>0</v>
      </c>
      <c r="AR696" s="3">
        <f>IF(DEGREES(ACOS(SIN(RADIANS(G696))*SIN(RADIANS(E698))+COS(RADIANS(G696))*COS(RADIANS(E698))*COS(RADIANS(AR688))))&gt;90,0,$F$4*$F$5/E697^2*(SIN(RADIANS(G696))*SIN(RADIANS(E698))+COS(RADIANS(G696))*COS(RADIANS(E698))*COS(RADIANS(AR688))))</f>
        <v>0</v>
      </c>
    </row>
    <row r="697" spans="2:44" ht="15.75" customHeight="1" x14ac:dyDescent="0.2">
      <c r="B697" s="20" t="s">
        <v>788</v>
      </c>
      <c r="E697" s="3">
        <f>$F$6*(1-$F$7^2)/(1+$F$7*COS(RADIANS(E691)))</f>
        <v>0</v>
      </c>
      <c r="G697" s="3">
        <v>20</v>
      </c>
      <c r="I697" s="3">
        <f>IF(DEGREES(ACOS(SIN(RADIANS(G697))*SIN(RADIANS(E698))+COS(RADIANS(G697))*COS(RADIANS(E698))*COS(RADIANS(I688))))&gt;90,0,$F$4*$F$5/E697^2*(SIN(RADIANS(G697))*SIN(RADIANS(E698))+COS(RADIANS(G697))*COS(RADIANS(E698))*COS(RADIANS(I688))))</f>
        <v>0</v>
      </c>
      <c r="J697" s="3">
        <f>IF(DEGREES(ACOS(SIN(RADIANS(G697))*SIN(RADIANS(E698))+COS(RADIANS(G697))*COS(RADIANS(E698))*COS(RADIANS(J688))))&gt;90,0,$F$4*$F$5/E697^2*(SIN(RADIANS(G697))*SIN(RADIANS(E698))+COS(RADIANS(G697))*COS(RADIANS(E698))*COS(RADIANS(J688))))</f>
        <v>0</v>
      </c>
      <c r="K697" s="3">
        <f>IF(DEGREES(ACOS(SIN(RADIANS(G697))*SIN(RADIANS(E698))+COS(RADIANS(G697))*COS(RADIANS(E698))*COS(RADIANS(K688))))&gt;90,0,$F$4*$F$5/E697^2*(SIN(RADIANS(G697))*SIN(RADIANS(E698))+COS(RADIANS(G697))*COS(RADIANS(E698))*COS(RADIANS(K688))))</f>
        <v>0</v>
      </c>
      <c r="L697" s="3">
        <f>IF(DEGREES(ACOS(SIN(RADIANS(G697))*SIN(RADIANS(E698))+COS(RADIANS(G697))*COS(RADIANS(E698))*COS(RADIANS(L688))))&gt;90,0,$F$4*$F$5/E697^2*(SIN(RADIANS(G697))*SIN(RADIANS(E698))+COS(RADIANS(G697))*COS(RADIANS(E698))*COS(RADIANS(L688))))</f>
        <v>0</v>
      </c>
      <c r="M697" s="3">
        <f>IF(DEGREES(ACOS(SIN(RADIANS(G697))*SIN(RADIANS(E698))+COS(RADIANS(G697))*COS(RADIANS(E698))*COS(RADIANS(M688))))&gt;90,0,$F$4*$F$5/E697^2*(SIN(RADIANS(G697))*SIN(RADIANS(E698))+COS(RADIANS(G697))*COS(RADIANS(E698))*COS(RADIANS(M688))))</f>
        <v>0</v>
      </c>
      <c r="N697" s="3">
        <f>IF(DEGREES(ACOS(SIN(RADIANS(G697))*SIN(RADIANS(E698))+COS(RADIANS(G697))*COS(RADIANS(E698))*COS(RADIANS(N688))))&gt;90,0,$F$4*$F$5/E697^2*(SIN(RADIANS(G697))*SIN(RADIANS(E698))+COS(RADIANS(G697))*COS(RADIANS(E698))*COS(RADIANS(N688))))</f>
        <v>0</v>
      </c>
      <c r="O697" s="3">
        <f>IF(DEGREES(ACOS(SIN(RADIANS(G697))*SIN(RADIANS(E698))+COS(RADIANS(G697))*COS(RADIANS(E698))*COS(RADIANS(O688))))&gt;90,0,$F$4*$F$5/E697^2*(SIN(RADIANS(G697))*SIN(RADIANS(E698))+COS(RADIANS(G697))*COS(RADIANS(E698))*COS(RADIANS(O688))))</f>
        <v>0</v>
      </c>
      <c r="P697" s="3">
        <f>IF(DEGREES(ACOS(SIN(RADIANS(G697))*SIN(RADIANS(E698))+COS(RADIANS(G697))*COS(RADIANS(E698))*COS(RADIANS(P688))))&gt;90,0,$F$4*$F$5/E697^2*(SIN(RADIANS(G697))*SIN(RADIANS(E698))+COS(RADIANS(G697))*COS(RADIANS(E698))*COS(RADIANS(P688))))</f>
        <v>0</v>
      </c>
      <c r="Q697" s="3">
        <f>IF(DEGREES(ACOS(SIN(RADIANS(G697))*SIN(RADIANS(E698))+COS(RADIANS(G697))*COS(RADIANS(E698))*COS(RADIANS(Q688))))&gt;90,0,$F$4*$F$5/E697^2*(SIN(RADIANS(G697))*SIN(RADIANS(E698))+COS(RADIANS(G697))*COS(RADIANS(E698))*COS(RADIANS(Q688))))</f>
        <v>0</v>
      </c>
      <c r="R697" s="3" t="e">
        <f>IF(DEGREES(ACOS(SIN(RADIANS(G697))*SIN(RADIANS(E698))+COS(RADIANS(G697))*COS(RADIANS(E698))*COS(RADIANS(R688))))&gt;90,0,$F$4*$F$5/E697^2*(SIN(RADIANS(G697))*SIN(RADIANS(E698))+COS(RADIANS(G697))*COS(RADIANS(E698))*COS(RADIANS(R688))))</f>
        <v>#DIV/0!</v>
      </c>
      <c r="S697" s="3" t="e">
        <f>IF(DEGREES(ACOS(SIN(RADIANS(G697))*SIN(RADIANS(E698))+COS(RADIANS(G697))*COS(RADIANS(E698))*COS(RADIANS(S688))))&gt;90,0,$F$4*$F$5/E697^2*(SIN(RADIANS(G697))*SIN(RADIANS(E698))+COS(RADIANS(G697))*COS(RADIANS(E698))*COS(RADIANS(S688))))</f>
        <v>#DIV/0!</v>
      </c>
      <c r="T697" s="3" t="e">
        <f>IF(DEGREES(ACOS(SIN(RADIANS(G697))*SIN(RADIANS(E698))+COS(RADIANS(G697))*COS(RADIANS(E698))*COS(RADIANS(T688))))&gt;90,0,$F$4*$F$5/E697^2*(SIN(RADIANS(G697))*SIN(RADIANS(E698))+COS(RADIANS(G697))*COS(RADIANS(E698))*COS(RADIANS(T688))))</f>
        <v>#DIV/0!</v>
      </c>
      <c r="U697" s="3" t="e">
        <f>IF(DEGREES(ACOS(SIN(RADIANS(G697))*SIN(RADIANS(E698))+COS(RADIANS(G697))*COS(RADIANS(E698))*COS(RADIANS(U688))))&gt;90,0,$F$4*$F$5/E697^2*(SIN(RADIANS(G697))*SIN(RADIANS(E698))+COS(RADIANS(G697))*COS(RADIANS(E698))*COS(RADIANS(U688))))</f>
        <v>#DIV/0!</v>
      </c>
      <c r="V697" s="3" t="e">
        <f>IF(DEGREES(ACOS(SIN(RADIANS(G697))*SIN(RADIANS(E698))+COS(RADIANS(G697))*COS(RADIANS(E698))*COS(RADIANS(V688))))&gt;90,0,$F$4*$F$5/E697^2*(SIN(RADIANS(G697))*SIN(RADIANS(E698))+COS(RADIANS(G697))*COS(RADIANS(E698))*COS(RADIANS(V688))))</f>
        <v>#DIV/0!</v>
      </c>
      <c r="W697" s="3" t="e">
        <f>IF(DEGREES(ACOS(SIN(RADIANS(G697))*SIN(RADIANS(E698))+COS(RADIANS(G697))*COS(RADIANS(E698))*COS(RADIANS(W688))))&gt;90,0,$F$4*$F$5/E697^2*(SIN(RADIANS(G697))*SIN(RADIANS(E698))+COS(RADIANS(G697))*COS(RADIANS(E698))*COS(RADIANS(W688))))</f>
        <v>#DIV/0!</v>
      </c>
      <c r="X697" s="3" t="e">
        <f>IF(DEGREES(ACOS(SIN(RADIANS(G697))*SIN(RADIANS(E698))+COS(RADIANS(G697))*COS(RADIANS(E698))*COS(RADIANS(X688))))&gt;90,0,$F$4*$F$5/E697^2*(SIN(RADIANS(G697))*SIN(RADIANS(E698))+COS(RADIANS(G697))*COS(RADIANS(E698))*COS(RADIANS(X688))))</f>
        <v>#DIV/0!</v>
      </c>
      <c r="Y697" s="3" t="e">
        <f>IF(DEGREES(ACOS(SIN(RADIANS(G697))*SIN(RADIANS(E698))+COS(RADIANS(G697))*COS(RADIANS(E698))*COS(RADIANS(Y688))))&gt;90,0,$F$4*$F$5/E697^2*(SIN(RADIANS(G697))*SIN(RADIANS(E698))+COS(RADIANS(G697))*COS(RADIANS(E698))*COS(RADIANS(Y688))))</f>
        <v>#DIV/0!</v>
      </c>
      <c r="Z697" s="3" t="e">
        <f>IF(DEGREES(ACOS(SIN(RADIANS(G697))*SIN(RADIANS(E698))+COS(RADIANS(G697))*COS(RADIANS(E698))*COS(RADIANS(Z688))))&gt;90,0,$F$4*$F$5/E697^2*(SIN(RADIANS(G697))*SIN(RADIANS(E698))+COS(RADIANS(G697))*COS(RADIANS(E698))*COS(RADIANS(Z688))))</f>
        <v>#DIV/0!</v>
      </c>
      <c r="AA697" s="3" t="e">
        <f>IF(DEGREES(ACOS(SIN(RADIANS(G697))*SIN(RADIANS(E698))+COS(RADIANS(G697))*COS(RADIANS(E698))*COS(RADIANS(AA688))))&gt;90,0,$F$4*$F$5/E697^2*(SIN(RADIANS(G697))*SIN(RADIANS(E698))+COS(RADIANS(G697))*COS(RADIANS(E698))*COS(RADIANS(AA688))))</f>
        <v>#DIV/0!</v>
      </c>
      <c r="AB697" s="3" t="e">
        <f>IF(DEGREES(ACOS(SIN(RADIANS(G697))*SIN(RADIANS(E698))+COS(RADIANS(G697))*COS(RADIANS(E698))*COS(RADIANS(AB688))))&gt;90,0,$F$4*$F$5/E697^2*(SIN(RADIANS(G697))*SIN(RADIANS(E698))+COS(RADIANS(G697))*COS(RADIANS(E698))*COS(RADIANS(AB688))))</f>
        <v>#DIV/0!</v>
      </c>
      <c r="AC697" s="3" t="e">
        <f>IF(DEGREES(ACOS(SIN(RADIANS(G697))*SIN(RADIANS(E698))+COS(RADIANS(G697))*COS(RADIANS(E698))*COS(RADIANS(AC688))))&gt;90,0,$F$4*$F$5/E697^2*(SIN(RADIANS(G697))*SIN(RADIANS(E698))+COS(RADIANS(G697))*COS(RADIANS(E698))*COS(RADIANS(AC688))))</f>
        <v>#DIV/0!</v>
      </c>
      <c r="AD697" s="3" t="e">
        <f>IF(DEGREES(ACOS(SIN(RADIANS(G697))*SIN(RADIANS(E698))+COS(RADIANS(G697))*COS(RADIANS(E698))*COS(RADIANS(AD688))))&gt;90,0,$F$4*$F$5/E697^2*(SIN(RADIANS(G697))*SIN(RADIANS(E698))+COS(RADIANS(G697))*COS(RADIANS(E698))*COS(RADIANS(AD688))))</f>
        <v>#DIV/0!</v>
      </c>
      <c r="AE697" s="3" t="e">
        <f>IF(DEGREES(ACOS(SIN(RADIANS(G697))*SIN(RADIANS(E698))+COS(RADIANS(G697))*COS(RADIANS(E698))*COS(RADIANS(AE688))))&gt;90,0,$F$4*$F$5/E697^2*(SIN(RADIANS(G697))*SIN(RADIANS(E698))+COS(RADIANS(G697))*COS(RADIANS(E698))*COS(RADIANS(AE688))))</f>
        <v>#DIV/0!</v>
      </c>
      <c r="AF697" s="3" t="e">
        <f>IF(DEGREES(ACOS(SIN(RADIANS(G697))*SIN(RADIANS(E698))+COS(RADIANS(G697))*COS(RADIANS(E698))*COS(RADIANS(AF688))))&gt;90,0,$F$4*$F$5/E697^2*(SIN(RADIANS(G697))*SIN(RADIANS(E698))+COS(RADIANS(G697))*COS(RADIANS(E698))*COS(RADIANS(AF688))))</f>
        <v>#DIV/0!</v>
      </c>
      <c r="AG697" s="3" t="e">
        <f>IF(DEGREES(ACOS(SIN(RADIANS(G697))*SIN(RADIANS(E698))+COS(RADIANS(G697))*COS(RADIANS(E698))*COS(RADIANS(AG688))))&gt;90,0,$F$4*$F$5/E697^2*(SIN(RADIANS(G697))*SIN(RADIANS(E698))+COS(RADIANS(G697))*COS(RADIANS(E698))*COS(RADIANS(AG688))))</f>
        <v>#DIV/0!</v>
      </c>
      <c r="AH697" s="3" t="e">
        <f>IF(DEGREES(ACOS(SIN(RADIANS(G697))*SIN(RADIANS(E698))+COS(RADIANS(G697))*COS(RADIANS(E698))*COS(RADIANS(AH688))))&gt;90,0,$F$4*$F$5/E697^2*(SIN(RADIANS(G697))*SIN(RADIANS(E698))+COS(RADIANS(G697))*COS(RADIANS(E698))*COS(RADIANS(AH688))))</f>
        <v>#DIV/0!</v>
      </c>
      <c r="AI697" s="3" t="e">
        <f>IF(DEGREES(ACOS(SIN(RADIANS(G697))*SIN(RADIANS(E698))+COS(RADIANS(G697))*COS(RADIANS(E698))*COS(RADIANS(AI688))))&gt;90,0,$F$4*$F$5/E697^2*(SIN(RADIANS(G697))*SIN(RADIANS(E698))+COS(RADIANS(G697))*COS(RADIANS(E698))*COS(RADIANS(AI688))))</f>
        <v>#DIV/0!</v>
      </c>
      <c r="AJ697" s="3" t="e">
        <f>IF(DEGREES(ACOS(SIN(RADIANS(G697))*SIN(RADIANS(E698))+COS(RADIANS(G697))*COS(RADIANS(E698))*COS(RADIANS(AJ688))))&gt;90,0,$F$4*$F$5/E697^2*(SIN(RADIANS(G697))*SIN(RADIANS(E698))+COS(RADIANS(G697))*COS(RADIANS(E698))*COS(RADIANS(AJ688))))</f>
        <v>#DIV/0!</v>
      </c>
      <c r="AK697" s="3">
        <f>IF(DEGREES(ACOS(SIN(RADIANS(G697))*SIN(RADIANS(E698))+COS(RADIANS(G697))*COS(RADIANS(E698))*COS(RADIANS(AK688))))&gt;90,0,$F$4*$F$5/E697^2*(SIN(RADIANS(G697))*SIN(RADIANS(E698))+COS(RADIANS(G697))*COS(RADIANS(E698))*COS(RADIANS(AK688))))</f>
        <v>0</v>
      </c>
      <c r="AL697" s="3">
        <f>IF(DEGREES(ACOS(SIN(RADIANS(G697))*SIN(RADIANS(E698))+COS(RADIANS(G697))*COS(RADIANS(E698))*COS(RADIANS(AL688))))&gt;90,0,$F$4*$F$5/E697^2*(SIN(RADIANS(G697))*SIN(RADIANS(E698))+COS(RADIANS(G697))*COS(RADIANS(E698))*COS(RADIANS(AL688))))</f>
        <v>0</v>
      </c>
      <c r="AM697" s="3">
        <f>IF(DEGREES(ACOS(SIN(RADIANS(G697))*SIN(RADIANS(E698))+COS(RADIANS(G697))*COS(RADIANS(E698))*COS(RADIANS(AM688))))&gt;90,0,$F$4*$F$5/E697^2*(SIN(RADIANS(G697))*SIN(RADIANS(E698))+COS(RADIANS(G697))*COS(RADIANS(E698))*COS(RADIANS(AM688))))</f>
        <v>0</v>
      </c>
      <c r="AN697" s="3">
        <f>IF(DEGREES(ACOS(SIN(RADIANS(G697))*SIN(RADIANS(E698))+COS(RADIANS(G697))*COS(RADIANS(E698))*COS(RADIANS(AN688))))&gt;90,0,$F$4*$F$5/E697^2*(SIN(RADIANS(G697))*SIN(RADIANS(E698))+COS(RADIANS(G697))*COS(RADIANS(E698))*COS(RADIANS(AN688))))</f>
        <v>0</v>
      </c>
      <c r="AO697" s="3">
        <f>IF(DEGREES(ACOS(SIN(RADIANS(G697))*SIN(RADIANS(E698))+COS(RADIANS(G697))*COS(RADIANS(E698))*COS(RADIANS(AO688))))&gt;90,0,$F$4*$F$5/E697^2*(SIN(RADIANS(G697))*SIN(RADIANS(E698))+COS(RADIANS(G697))*COS(RADIANS(E698))*COS(RADIANS(AO688))))</f>
        <v>0</v>
      </c>
      <c r="AP697" s="3">
        <f>IF(DEGREES(ACOS(SIN(RADIANS(G697))*SIN(RADIANS(E698))+COS(RADIANS(G697))*COS(RADIANS(E698))*COS(RADIANS(AP688))))&gt;90,0,$F$4*$F$5/E697^2*(SIN(RADIANS(G697))*SIN(RADIANS(E698))+COS(RADIANS(G697))*COS(RADIANS(E698))*COS(RADIANS(AP688))))</f>
        <v>0</v>
      </c>
      <c r="AQ697" s="3">
        <f>IF(DEGREES(ACOS(SIN(RADIANS(G697))*SIN(RADIANS(E698))+COS(RADIANS(G697))*COS(RADIANS(E698))*COS(RADIANS(AQ688))))&gt;90,0,$F$4*$F$5/E697^2*(SIN(RADIANS(G697))*SIN(RADIANS(E698))+COS(RADIANS(G697))*COS(RADIANS(E698))*COS(RADIANS(AQ688))))</f>
        <v>0</v>
      </c>
      <c r="AR697" s="3">
        <f>IF(DEGREES(ACOS(SIN(RADIANS(G697))*SIN(RADIANS(E698))+COS(RADIANS(G697))*COS(RADIANS(E698))*COS(RADIANS(AR688))))&gt;90,0,$F$4*$F$5/E697^2*(SIN(RADIANS(G697))*SIN(RADIANS(E698))+COS(RADIANS(G697))*COS(RADIANS(E698))*COS(RADIANS(AR688))))</f>
        <v>0</v>
      </c>
    </row>
    <row r="698" spans="2:44" ht="15.75" customHeight="1" x14ac:dyDescent="0.2">
      <c r="B698" s="20" t="s">
        <v>737</v>
      </c>
      <c r="E698" s="3">
        <f>IF($F$8&gt;90,180-$F$8,$F$8)*SIN(RADIANS(E692))</f>
        <v>0</v>
      </c>
      <c r="G698" s="3">
        <v>10</v>
      </c>
      <c r="I698" s="3">
        <f>IF(DEGREES(ACOS(SIN(RADIANS(G698))*SIN(RADIANS(E698))+COS(RADIANS(G698))*COS(RADIANS(E698))*COS(RADIANS(I688))))&gt;90,0,$F$4*$F$5/E697^2*(SIN(RADIANS(G698))*SIN(RADIANS(E698))+COS(RADIANS(G698))*COS(RADIANS(E698))*COS(RADIANS(I688))))</f>
        <v>0</v>
      </c>
      <c r="J698" s="3">
        <f>IF(DEGREES(ACOS(SIN(RADIANS(G698))*SIN(RADIANS(E698))+COS(RADIANS(G698))*COS(RADIANS(E698))*COS(RADIANS(J688))))&gt;90,0,$F$4*$F$5/E697^2*(SIN(RADIANS(G698))*SIN(RADIANS(E698))+COS(RADIANS(G698))*COS(RADIANS(E698))*COS(RADIANS(J688))))</f>
        <v>0</v>
      </c>
      <c r="K698" s="3">
        <f>IF(DEGREES(ACOS(SIN(RADIANS(G698))*SIN(RADIANS(E698))+COS(RADIANS(G698))*COS(RADIANS(E698))*COS(RADIANS(K688))))&gt;90,0,$F$4*$F$5/E697^2*(SIN(RADIANS(G698))*SIN(RADIANS(E698))+COS(RADIANS(G698))*COS(RADIANS(E698))*COS(RADIANS(K688))))</f>
        <v>0</v>
      </c>
      <c r="L698" s="3">
        <f>IF(DEGREES(ACOS(SIN(RADIANS(G698))*SIN(RADIANS(E698))+COS(RADIANS(G698))*COS(RADIANS(E698))*COS(RADIANS(L688))))&gt;90,0,$F$4*$F$5/E697^2*(SIN(RADIANS(G698))*SIN(RADIANS(E698))+COS(RADIANS(G698))*COS(RADIANS(E698))*COS(RADIANS(L688))))</f>
        <v>0</v>
      </c>
      <c r="M698" s="3">
        <f>IF(DEGREES(ACOS(SIN(RADIANS(G698))*SIN(RADIANS(E698))+COS(RADIANS(G698))*COS(RADIANS(E698))*COS(RADIANS(M688))))&gt;90,0,$F$4*$F$5/E697^2*(SIN(RADIANS(G698))*SIN(RADIANS(E698))+COS(RADIANS(G698))*COS(RADIANS(E698))*COS(RADIANS(M688))))</f>
        <v>0</v>
      </c>
      <c r="N698" s="3">
        <f>IF(DEGREES(ACOS(SIN(RADIANS(G698))*SIN(RADIANS(E698))+COS(RADIANS(G698))*COS(RADIANS(E698))*COS(RADIANS(N688))))&gt;90,0,$F$4*$F$5/E697^2*(SIN(RADIANS(G698))*SIN(RADIANS(E698))+COS(RADIANS(G698))*COS(RADIANS(E698))*COS(RADIANS(N688))))</f>
        <v>0</v>
      </c>
      <c r="O698" s="3">
        <f>IF(DEGREES(ACOS(SIN(RADIANS(G698))*SIN(RADIANS(E698))+COS(RADIANS(G698))*COS(RADIANS(E698))*COS(RADIANS(O688))))&gt;90,0,$F$4*$F$5/E697^2*(SIN(RADIANS(G698))*SIN(RADIANS(E698))+COS(RADIANS(G698))*COS(RADIANS(E698))*COS(RADIANS(O688))))</f>
        <v>0</v>
      </c>
      <c r="P698" s="3">
        <f>IF(DEGREES(ACOS(SIN(RADIANS(G698))*SIN(RADIANS(E698))+COS(RADIANS(G698))*COS(RADIANS(E698))*COS(RADIANS(P688))))&gt;90,0,$F$4*$F$5/E697^2*(SIN(RADIANS(G698))*SIN(RADIANS(E698))+COS(RADIANS(G698))*COS(RADIANS(E698))*COS(RADIANS(P688))))</f>
        <v>0</v>
      </c>
      <c r="Q698" s="3">
        <f>IF(DEGREES(ACOS(SIN(RADIANS(G698))*SIN(RADIANS(E698))+COS(RADIANS(G698))*COS(RADIANS(E698))*COS(RADIANS(Q688))))&gt;90,0,$F$4*$F$5/E697^2*(SIN(RADIANS(G698))*SIN(RADIANS(E698))+COS(RADIANS(G698))*COS(RADIANS(E698))*COS(RADIANS(Q688))))</f>
        <v>0</v>
      </c>
      <c r="R698" s="3" t="e">
        <f>IF(DEGREES(ACOS(SIN(RADIANS(G698))*SIN(RADIANS(E698))+COS(RADIANS(G698))*COS(RADIANS(E698))*COS(RADIANS(R688))))&gt;90,0,$F$4*$F$5/E697^2*(SIN(RADIANS(G698))*SIN(RADIANS(E698))+COS(RADIANS(G698))*COS(RADIANS(E698))*COS(RADIANS(R688))))</f>
        <v>#DIV/0!</v>
      </c>
      <c r="S698" s="3" t="e">
        <f>IF(DEGREES(ACOS(SIN(RADIANS(G698))*SIN(RADIANS(E698))+COS(RADIANS(G698))*COS(RADIANS(E698))*COS(RADIANS(S688))))&gt;90,0,$F$4*$F$5/E697^2*(SIN(RADIANS(G698))*SIN(RADIANS(E698))+COS(RADIANS(G698))*COS(RADIANS(E698))*COS(RADIANS(S688))))</f>
        <v>#DIV/0!</v>
      </c>
      <c r="T698" s="3" t="e">
        <f>IF(DEGREES(ACOS(SIN(RADIANS(G698))*SIN(RADIANS(E698))+COS(RADIANS(G698))*COS(RADIANS(E698))*COS(RADIANS(T688))))&gt;90,0,$F$4*$F$5/E697^2*(SIN(RADIANS(G698))*SIN(RADIANS(E698))+COS(RADIANS(G698))*COS(RADIANS(E698))*COS(RADIANS(T688))))</f>
        <v>#DIV/0!</v>
      </c>
      <c r="U698" s="3" t="e">
        <f>IF(DEGREES(ACOS(SIN(RADIANS(G698))*SIN(RADIANS(E698))+COS(RADIANS(G698))*COS(RADIANS(E698))*COS(RADIANS(U688))))&gt;90,0,$F$4*$F$5/E697^2*(SIN(RADIANS(G698))*SIN(RADIANS(E698))+COS(RADIANS(G698))*COS(RADIANS(E698))*COS(RADIANS(U688))))</f>
        <v>#DIV/0!</v>
      </c>
      <c r="V698" s="3" t="e">
        <f>IF(DEGREES(ACOS(SIN(RADIANS(G698))*SIN(RADIANS(E698))+COS(RADIANS(G698))*COS(RADIANS(E698))*COS(RADIANS(V688))))&gt;90,0,$F$4*$F$5/E697^2*(SIN(RADIANS(G698))*SIN(RADIANS(E698))+COS(RADIANS(G698))*COS(RADIANS(E698))*COS(RADIANS(V688))))</f>
        <v>#DIV/0!</v>
      </c>
      <c r="W698" s="3" t="e">
        <f>IF(DEGREES(ACOS(SIN(RADIANS(G698))*SIN(RADIANS(E698))+COS(RADIANS(G698))*COS(RADIANS(E698))*COS(RADIANS(W688))))&gt;90,0,$F$4*$F$5/E697^2*(SIN(RADIANS(G698))*SIN(RADIANS(E698))+COS(RADIANS(G698))*COS(RADIANS(E698))*COS(RADIANS(W688))))</f>
        <v>#DIV/0!</v>
      </c>
      <c r="X698" s="3" t="e">
        <f>IF(DEGREES(ACOS(SIN(RADIANS(G698))*SIN(RADIANS(E698))+COS(RADIANS(G698))*COS(RADIANS(E698))*COS(RADIANS(X688))))&gt;90,0,$F$4*$F$5/E697^2*(SIN(RADIANS(G698))*SIN(RADIANS(E698))+COS(RADIANS(G698))*COS(RADIANS(E698))*COS(RADIANS(X688))))</f>
        <v>#DIV/0!</v>
      </c>
      <c r="Y698" s="3" t="e">
        <f>IF(DEGREES(ACOS(SIN(RADIANS(G698))*SIN(RADIANS(E698))+COS(RADIANS(G698))*COS(RADIANS(E698))*COS(RADIANS(Y688))))&gt;90,0,$F$4*$F$5/E697^2*(SIN(RADIANS(G698))*SIN(RADIANS(E698))+COS(RADIANS(G698))*COS(RADIANS(E698))*COS(RADIANS(Y688))))</f>
        <v>#DIV/0!</v>
      </c>
      <c r="Z698" s="3" t="e">
        <f>IF(DEGREES(ACOS(SIN(RADIANS(G698))*SIN(RADIANS(E698))+COS(RADIANS(G698))*COS(RADIANS(E698))*COS(RADIANS(Z688))))&gt;90,0,$F$4*$F$5/E697^2*(SIN(RADIANS(G698))*SIN(RADIANS(E698))+COS(RADIANS(G698))*COS(RADIANS(E698))*COS(RADIANS(Z688))))</f>
        <v>#DIV/0!</v>
      </c>
      <c r="AA698" s="3" t="e">
        <f>IF(DEGREES(ACOS(SIN(RADIANS(G698))*SIN(RADIANS(E698))+COS(RADIANS(G698))*COS(RADIANS(E698))*COS(RADIANS(AA688))))&gt;90,0,$F$4*$F$5/E697^2*(SIN(RADIANS(G698))*SIN(RADIANS(E698))+COS(RADIANS(G698))*COS(RADIANS(E698))*COS(RADIANS(AA688))))</f>
        <v>#DIV/0!</v>
      </c>
      <c r="AB698" s="3" t="e">
        <f>IF(DEGREES(ACOS(SIN(RADIANS(G698))*SIN(RADIANS(E698))+COS(RADIANS(G698))*COS(RADIANS(E698))*COS(RADIANS(AB688))))&gt;90,0,$F$4*$F$5/E697^2*(SIN(RADIANS(G698))*SIN(RADIANS(E698))+COS(RADIANS(G698))*COS(RADIANS(E698))*COS(RADIANS(AB688))))</f>
        <v>#DIV/0!</v>
      </c>
      <c r="AC698" s="3" t="e">
        <f>IF(DEGREES(ACOS(SIN(RADIANS(G698))*SIN(RADIANS(E698))+COS(RADIANS(G698))*COS(RADIANS(E698))*COS(RADIANS(AC688))))&gt;90,0,$F$4*$F$5/E697^2*(SIN(RADIANS(G698))*SIN(RADIANS(E698))+COS(RADIANS(G698))*COS(RADIANS(E698))*COS(RADIANS(AC688))))</f>
        <v>#DIV/0!</v>
      </c>
      <c r="AD698" s="3" t="e">
        <f>IF(DEGREES(ACOS(SIN(RADIANS(G698))*SIN(RADIANS(E698))+COS(RADIANS(G698))*COS(RADIANS(E698))*COS(RADIANS(AD688))))&gt;90,0,$F$4*$F$5/E697^2*(SIN(RADIANS(G698))*SIN(RADIANS(E698))+COS(RADIANS(G698))*COS(RADIANS(E698))*COS(RADIANS(AD688))))</f>
        <v>#DIV/0!</v>
      </c>
      <c r="AE698" s="3" t="e">
        <f>IF(DEGREES(ACOS(SIN(RADIANS(G698))*SIN(RADIANS(E698))+COS(RADIANS(G698))*COS(RADIANS(E698))*COS(RADIANS(AE688))))&gt;90,0,$F$4*$F$5/E697^2*(SIN(RADIANS(G698))*SIN(RADIANS(E698))+COS(RADIANS(G698))*COS(RADIANS(E698))*COS(RADIANS(AE688))))</f>
        <v>#DIV/0!</v>
      </c>
      <c r="AF698" s="3" t="e">
        <f>IF(DEGREES(ACOS(SIN(RADIANS(G698))*SIN(RADIANS(E698))+COS(RADIANS(G698))*COS(RADIANS(E698))*COS(RADIANS(AF688))))&gt;90,0,$F$4*$F$5/E697^2*(SIN(RADIANS(G698))*SIN(RADIANS(E698))+COS(RADIANS(G698))*COS(RADIANS(E698))*COS(RADIANS(AF688))))</f>
        <v>#DIV/0!</v>
      </c>
      <c r="AG698" s="3" t="e">
        <f>IF(DEGREES(ACOS(SIN(RADIANS(G698))*SIN(RADIANS(E698))+COS(RADIANS(G698))*COS(RADIANS(E698))*COS(RADIANS(AG688))))&gt;90,0,$F$4*$F$5/E697^2*(SIN(RADIANS(G698))*SIN(RADIANS(E698))+COS(RADIANS(G698))*COS(RADIANS(E698))*COS(RADIANS(AG688))))</f>
        <v>#DIV/0!</v>
      </c>
      <c r="AH698" s="3" t="e">
        <f>IF(DEGREES(ACOS(SIN(RADIANS(G698))*SIN(RADIANS(E698))+COS(RADIANS(G698))*COS(RADIANS(E698))*COS(RADIANS(AH688))))&gt;90,0,$F$4*$F$5/E697^2*(SIN(RADIANS(G698))*SIN(RADIANS(E698))+COS(RADIANS(G698))*COS(RADIANS(E698))*COS(RADIANS(AH688))))</f>
        <v>#DIV/0!</v>
      </c>
      <c r="AI698" s="3" t="e">
        <f>IF(DEGREES(ACOS(SIN(RADIANS(G698))*SIN(RADIANS(E698))+COS(RADIANS(G698))*COS(RADIANS(E698))*COS(RADIANS(AI688))))&gt;90,0,$F$4*$F$5/E697^2*(SIN(RADIANS(G698))*SIN(RADIANS(E698))+COS(RADIANS(G698))*COS(RADIANS(E698))*COS(RADIANS(AI688))))</f>
        <v>#DIV/0!</v>
      </c>
      <c r="AJ698" s="3" t="e">
        <f>IF(DEGREES(ACOS(SIN(RADIANS(G698))*SIN(RADIANS(E698))+COS(RADIANS(G698))*COS(RADIANS(E698))*COS(RADIANS(AJ688))))&gt;90,0,$F$4*$F$5/E697^2*(SIN(RADIANS(G698))*SIN(RADIANS(E698))+COS(RADIANS(G698))*COS(RADIANS(E698))*COS(RADIANS(AJ688))))</f>
        <v>#DIV/0!</v>
      </c>
      <c r="AK698" s="3">
        <f>IF(DEGREES(ACOS(SIN(RADIANS(G698))*SIN(RADIANS(E698))+COS(RADIANS(G698))*COS(RADIANS(E698))*COS(RADIANS(AK688))))&gt;90,0,$F$4*$F$5/E697^2*(SIN(RADIANS(G698))*SIN(RADIANS(E698))+COS(RADIANS(G698))*COS(RADIANS(E698))*COS(RADIANS(AK688))))</f>
        <v>0</v>
      </c>
      <c r="AL698" s="3">
        <f>IF(DEGREES(ACOS(SIN(RADIANS(G698))*SIN(RADIANS(E698))+COS(RADIANS(G698))*COS(RADIANS(E698))*COS(RADIANS(AL688))))&gt;90,0,$F$4*$F$5/E697^2*(SIN(RADIANS(G698))*SIN(RADIANS(E698))+COS(RADIANS(G698))*COS(RADIANS(E698))*COS(RADIANS(AL688))))</f>
        <v>0</v>
      </c>
      <c r="AM698" s="3">
        <f>IF(DEGREES(ACOS(SIN(RADIANS(G698))*SIN(RADIANS(E698))+COS(RADIANS(G698))*COS(RADIANS(E698))*COS(RADIANS(AM688))))&gt;90,0,$F$4*$F$5/E697^2*(SIN(RADIANS(G698))*SIN(RADIANS(E698))+COS(RADIANS(G698))*COS(RADIANS(E698))*COS(RADIANS(AM688))))</f>
        <v>0</v>
      </c>
      <c r="AN698" s="3">
        <f>IF(DEGREES(ACOS(SIN(RADIANS(G698))*SIN(RADIANS(E698))+COS(RADIANS(G698))*COS(RADIANS(E698))*COS(RADIANS(AN688))))&gt;90,0,$F$4*$F$5/E697^2*(SIN(RADIANS(G698))*SIN(RADIANS(E698))+COS(RADIANS(G698))*COS(RADIANS(E698))*COS(RADIANS(AN688))))</f>
        <v>0</v>
      </c>
      <c r="AO698" s="3">
        <f>IF(DEGREES(ACOS(SIN(RADIANS(G698))*SIN(RADIANS(E698))+COS(RADIANS(G698))*COS(RADIANS(E698))*COS(RADIANS(AO688))))&gt;90,0,$F$4*$F$5/E697^2*(SIN(RADIANS(G698))*SIN(RADIANS(E698))+COS(RADIANS(G698))*COS(RADIANS(E698))*COS(RADIANS(AO688))))</f>
        <v>0</v>
      </c>
      <c r="AP698" s="3">
        <f>IF(DEGREES(ACOS(SIN(RADIANS(G698))*SIN(RADIANS(E698))+COS(RADIANS(G698))*COS(RADIANS(E698))*COS(RADIANS(AP688))))&gt;90,0,$F$4*$F$5/E697^2*(SIN(RADIANS(G698))*SIN(RADIANS(E698))+COS(RADIANS(G698))*COS(RADIANS(E698))*COS(RADIANS(AP688))))</f>
        <v>0</v>
      </c>
      <c r="AQ698" s="3">
        <f>IF(DEGREES(ACOS(SIN(RADIANS(G698))*SIN(RADIANS(E698))+COS(RADIANS(G698))*COS(RADIANS(E698))*COS(RADIANS(AQ688))))&gt;90,0,$F$4*$F$5/E697^2*(SIN(RADIANS(G698))*SIN(RADIANS(E698))+COS(RADIANS(G698))*COS(RADIANS(E698))*COS(RADIANS(AQ688))))</f>
        <v>0</v>
      </c>
      <c r="AR698" s="3">
        <f>IF(DEGREES(ACOS(SIN(RADIANS(G698))*SIN(RADIANS(E698))+COS(RADIANS(G698))*COS(RADIANS(E698))*COS(RADIANS(AR688))))&gt;90,0,$F$4*$F$5/E697^2*(SIN(RADIANS(G698))*SIN(RADIANS(E698))+COS(RADIANS(G698))*COS(RADIANS(E698))*COS(RADIANS(AR688))))</f>
        <v>0</v>
      </c>
    </row>
    <row r="699" spans="2:44" ht="15.75" customHeight="1" x14ac:dyDescent="0.2">
      <c r="B699" s="20" t="s">
        <v>789</v>
      </c>
      <c r="E699" s="3">
        <f>IF($F$10=0,IF(E690&lt;360,E690,E690-360),($F$10+1)*E690)</f>
        <v>280</v>
      </c>
      <c r="G699" s="3">
        <v>0</v>
      </c>
      <c r="I699" s="3">
        <f>IF(DEGREES(ACOS(SIN(RADIANS(G699))*SIN(RADIANS(E698))+COS(RADIANS(G699))*COS(RADIANS(E698))*COS(RADIANS(I688))))&gt;90,0,$F$4*$F$5/E697^2*(SIN(RADIANS(G699))*SIN(RADIANS(E698))+COS(RADIANS(G699))*COS(RADIANS(E698))*COS(RADIANS(I688))))</f>
        <v>0</v>
      </c>
      <c r="J699" s="3">
        <f>IF(DEGREES(ACOS(SIN(RADIANS(G699))*SIN(RADIANS(E698))+COS(RADIANS(G699))*COS(RADIANS(E698))*COS(RADIANS(J688))))&gt;90,0,$F$4*$F$5/E697^2*(SIN(RADIANS(G699))*SIN(RADIANS(E698))+COS(RADIANS(G699))*COS(RADIANS(E698))*COS(RADIANS(J688))))</f>
        <v>0</v>
      </c>
      <c r="K699" s="3">
        <f>IF(DEGREES(ACOS(SIN(RADIANS(G699))*SIN(RADIANS(E698))+COS(RADIANS(G699))*COS(RADIANS(E698))*COS(RADIANS(K688))))&gt;90,0,$F$4*$F$5/E697^2*(SIN(RADIANS(G699))*SIN(RADIANS(E698))+COS(RADIANS(G699))*COS(RADIANS(E698))*COS(RADIANS(K688))))</f>
        <v>0</v>
      </c>
      <c r="L699" s="3">
        <f>IF(DEGREES(ACOS(SIN(RADIANS(G699))*SIN(RADIANS(E698))+COS(RADIANS(G699))*COS(RADIANS(E698))*COS(RADIANS(L688))))&gt;90,0,$F$4*$F$5/E697^2*(SIN(RADIANS(G699))*SIN(RADIANS(E698))+COS(RADIANS(G699))*COS(RADIANS(E698))*COS(RADIANS(L688))))</f>
        <v>0</v>
      </c>
      <c r="M699" s="3">
        <f>IF(DEGREES(ACOS(SIN(RADIANS(G699))*SIN(RADIANS(E698))+COS(RADIANS(G699))*COS(RADIANS(E698))*COS(RADIANS(M688))))&gt;90,0,$F$4*$F$5/E697^2*(SIN(RADIANS(G699))*SIN(RADIANS(E698))+COS(RADIANS(G699))*COS(RADIANS(E698))*COS(RADIANS(M688))))</f>
        <v>0</v>
      </c>
      <c r="N699" s="3">
        <f>IF(DEGREES(ACOS(SIN(RADIANS(G699))*SIN(RADIANS(E698))+COS(RADIANS(G699))*COS(RADIANS(E698))*COS(RADIANS(N688))))&gt;90,0,$F$4*$F$5/E697^2*(SIN(RADIANS(G699))*SIN(RADIANS(E698))+COS(RADIANS(G699))*COS(RADIANS(E698))*COS(RADIANS(N688))))</f>
        <v>0</v>
      </c>
      <c r="O699" s="3">
        <f>IF(DEGREES(ACOS(SIN(RADIANS(G699))*SIN(RADIANS(E698))+COS(RADIANS(G699))*COS(RADIANS(E698))*COS(RADIANS(O688))))&gt;90,0,$F$4*$F$5/E697^2*(SIN(RADIANS(G699))*SIN(RADIANS(E698))+COS(RADIANS(G699))*COS(RADIANS(E698))*COS(RADIANS(O688))))</f>
        <v>0</v>
      </c>
      <c r="P699" s="3">
        <f>IF(DEGREES(ACOS(SIN(RADIANS(G699))*SIN(RADIANS(E698))+COS(RADIANS(G699))*COS(RADIANS(E698))*COS(RADIANS(P688))))&gt;90,0,$F$4*$F$5/E697^2*(SIN(RADIANS(G699))*SIN(RADIANS(E698))+COS(RADIANS(G699))*COS(RADIANS(E698))*COS(RADIANS(P688))))</f>
        <v>0</v>
      </c>
      <c r="Q699" s="3">
        <f>IF(DEGREES(ACOS(SIN(RADIANS(G699))*SIN(RADIANS(E698))+COS(RADIANS(G699))*COS(RADIANS(E698))*COS(RADIANS(Q688))))&gt;90,0,$F$4*$F$5/E697^2*(SIN(RADIANS(G699))*SIN(RADIANS(E698))+COS(RADIANS(G699))*COS(RADIANS(E698))*COS(RADIANS(Q688))))</f>
        <v>0</v>
      </c>
      <c r="R699" s="3" t="e">
        <f>IF(DEGREES(ACOS(SIN(RADIANS(G699))*SIN(RADIANS(E698))+COS(RADIANS(G699))*COS(RADIANS(E698))*COS(RADIANS(R688))))&gt;90,0,$F$4*$F$5/E697^2*(SIN(RADIANS(G699))*SIN(RADIANS(E698))+COS(RADIANS(G699))*COS(RADIANS(E698))*COS(RADIANS(R688))))</f>
        <v>#DIV/0!</v>
      </c>
      <c r="S699" s="3" t="e">
        <f>IF(DEGREES(ACOS(SIN(RADIANS(G699))*SIN(RADIANS(E698))+COS(RADIANS(G699))*COS(RADIANS(E698))*COS(RADIANS(S688))))&gt;90,0,$F$4*$F$5/E697^2*(SIN(RADIANS(G699))*SIN(RADIANS(E698))+COS(RADIANS(G699))*COS(RADIANS(E698))*COS(RADIANS(S688))))</f>
        <v>#DIV/0!</v>
      </c>
      <c r="T699" s="3" t="e">
        <f>IF(DEGREES(ACOS(SIN(RADIANS(G699))*SIN(RADIANS(E698))+COS(RADIANS(G699))*COS(RADIANS(E698))*COS(RADIANS(T688))))&gt;90,0,$F$4*$F$5/E697^2*(SIN(RADIANS(G699))*SIN(RADIANS(E698))+COS(RADIANS(G699))*COS(RADIANS(E698))*COS(RADIANS(T688))))</f>
        <v>#DIV/0!</v>
      </c>
      <c r="U699" s="3" t="e">
        <f>IF(DEGREES(ACOS(SIN(RADIANS(G699))*SIN(RADIANS(E698))+COS(RADIANS(G699))*COS(RADIANS(E698))*COS(RADIANS(U688))))&gt;90,0,$F$4*$F$5/E697^2*(SIN(RADIANS(G699))*SIN(RADIANS(E698))+COS(RADIANS(G699))*COS(RADIANS(E698))*COS(RADIANS(U688))))</f>
        <v>#DIV/0!</v>
      </c>
      <c r="V699" s="3" t="e">
        <f>IF(DEGREES(ACOS(SIN(RADIANS(G699))*SIN(RADIANS(E698))+COS(RADIANS(G699))*COS(RADIANS(E698))*COS(RADIANS(V688))))&gt;90,0,$F$4*$F$5/E697^2*(SIN(RADIANS(G699))*SIN(RADIANS(E698))+COS(RADIANS(G699))*COS(RADIANS(E698))*COS(RADIANS(V688))))</f>
        <v>#DIV/0!</v>
      </c>
      <c r="W699" s="3" t="e">
        <f>IF(DEGREES(ACOS(SIN(RADIANS(G699))*SIN(RADIANS(E698))+COS(RADIANS(G699))*COS(RADIANS(E698))*COS(RADIANS(W688))))&gt;90,0,$F$4*$F$5/E697^2*(SIN(RADIANS(G699))*SIN(RADIANS(E698))+COS(RADIANS(G699))*COS(RADIANS(E698))*COS(RADIANS(W688))))</f>
        <v>#DIV/0!</v>
      </c>
      <c r="X699" s="3" t="e">
        <f>IF(DEGREES(ACOS(SIN(RADIANS(G699))*SIN(RADIANS(E698))+COS(RADIANS(G699))*COS(RADIANS(E698))*COS(RADIANS(X688))))&gt;90,0,$F$4*$F$5/E697^2*(SIN(RADIANS(G699))*SIN(RADIANS(E698))+COS(RADIANS(G699))*COS(RADIANS(E698))*COS(RADIANS(X688))))</f>
        <v>#DIV/0!</v>
      </c>
      <c r="Y699" s="3" t="e">
        <f>IF(DEGREES(ACOS(SIN(RADIANS(G699))*SIN(RADIANS(E698))+COS(RADIANS(G699))*COS(RADIANS(E698))*COS(RADIANS(Y688))))&gt;90,0,$F$4*$F$5/E697^2*(SIN(RADIANS(G699))*SIN(RADIANS(E698))+COS(RADIANS(G699))*COS(RADIANS(E698))*COS(RADIANS(Y688))))</f>
        <v>#DIV/0!</v>
      </c>
      <c r="Z699" s="3" t="e">
        <f>IF(DEGREES(ACOS(SIN(RADIANS(G699))*SIN(RADIANS(E698))+COS(RADIANS(G699))*COS(RADIANS(E698))*COS(RADIANS(Z688))))&gt;90,0,$F$4*$F$5/E697^2*(SIN(RADIANS(G699))*SIN(RADIANS(E698))+COS(RADIANS(G699))*COS(RADIANS(E698))*COS(RADIANS(Z688))))</f>
        <v>#DIV/0!</v>
      </c>
      <c r="AA699" s="3" t="e">
        <f>IF(DEGREES(ACOS(SIN(RADIANS(G699))*SIN(RADIANS(E698))+COS(RADIANS(G699))*COS(RADIANS(E698))*COS(RADIANS(AA688))))&gt;90,0,$F$4*$F$5/E697^2*(SIN(RADIANS(G699))*SIN(RADIANS(E698))+COS(RADIANS(G699))*COS(RADIANS(E698))*COS(RADIANS(AA688))))</f>
        <v>#DIV/0!</v>
      </c>
      <c r="AB699" s="3" t="e">
        <f>IF(DEGREES(ACOS(SIN(RADIANS(G699))*SIN(RADIANS(E698))+COS(RADIANS(G699))*COS(RADIANS(E698))*COS(RADIANS(AB688))))&gt;90,0,$F$4*$F$5/E697^2*(SIN(RADIANS(G699))*SIN(RADIANS(E698))+COS(RADIANS(G699))*COS(RADIANS(E698))*COS(RADIANS(AB688))))</f>
        <v>#DIV/0!</v>
      </c>
      <c r="AC699" s="3" t="e">
        <f>IF(DEGREES(ACOS(SIN(RADIANS(G699))*SIN(RADIANS(E698))+COS(RADIANS(G699))*COS(RADIANS(E698))*COS(RADIANS(AC688))))&gt;90,0,$F$4*$F$5/E697^2*(SIN(RADIANS(G699))*SIN(RADIANS(E698))+COS(RADIANS(G699))*COS(RADIANS(E698))*COS(RADIANS(AC688))))</f>
        <v>#DIV/0!</v>
      </c>
      <c r="AD699" s="3" t="e">
        <f>IF(DEGREES(ACOS(SIN(RADIANS(G699))*SIN(RADIANS(E698))+COS(RADIANS(G699))*COS(RADIANS(E698))*COS(RADIANS(AD688))))&gt;90,0,$F$4*$F$5/E697^2*(SIN(RADIANS(G699))*SIN(RADIANS(E698))+COS(RADIANS(G699))*COS(RADIANS(E698))*COS(RADIANS(AD688))))</f>
        <v>#DIV/0!</v>
      </c>
      <c r="AE699" s="3" t="e">
        <f>IF(DEGREES(ACOS(SIN(RADIANS(G699))*SIN(RADIANS(E698))+COS(RADIANS(G699))*COS(RADIANS(E698))*COS(RADIANS(AE688))))&gt;90,0,$F$4*$F$5/E697^2*(SIN(RADIANS(G699))*SIN(RADIANS(E698))+COS(RADIANS(G699))*COS(RADIANS(E698))*COS(RADIANS(AE688))))</f>
        <v>#DIV/0!</v>
      </c>
      <c r="AF699" s="3" t="e">
        <f>IF(DEGREES(ACOS(SIN(RADIANS(G699))*SIN(RADIANS(E698))+COS(RADIANS(G699))*COS(RADIANS(E698))*COS(RADIANS(AF688))))&gt;90,0,$F$4*$F$5/E697^2*(SIN(RADIANS(G699))*SIN(RADIANS(E698))+COS(RADIANS(G699))*COS(RADIANS(E698))*COS(RADIANS(AF688))))</f>
        <v>#DIV/0!</v>
      </c>
      <c r="AG699" s="3" t="e">
        <f>IF(DEGREES(ACOS(SIN(RADIANS(G699))*SIN(RADIANS(E698))+COS(RADIANS(G699))*COS(RADIANS(E698))*COS(RADIANS(AG688))))&gt;90,0,$F$4*$F$5/E697^2*(SIN(RADIANS(G699))*SIN(RADIANS(E698))+COS(RADIANS(G699))*COS(RADIANS(E698))*COS(RADIANS(AG688))))</f>
        <v>#DIV/0!</v>
      </c>
      <c r="AH699" s="3" t="e">
        <f>IF(DEGREES(ACOS(SIN(RADIANS(G699))*SIN(RADIANS(E698))+COS(RADIANS(G699))*COS(RADIANS(E698))*COS(RADIANS(AH688))))&gt;90,0,$F$4*$F$5/E697^2*(SIN(RADIANS(G699))*SIN(RADIANS(E698))+COS(RADIANS(G699))*COS(RADIANS(E698))*COS(RADIANS(AH688))))</f>
        <v>#DIV/0!</v>
      </c>
      <c r="AI699" s="3" t="e">
        <f>IF(DEGREES(ACOS(SIN(RADIANS(G699))*SIN(RADIANS(E698))+COS(RADIANS(G699))*COS(RADIANS(E698))*COS(RADIANS(AI688))))&gt;90,0,$F$4*$F$5/E697^2*(SIN(RADIANS(G699))*SIN(RADIANS(E698))+COS(RADIANS(G699))*COS(RADIANS(E698))*COS(RADIANS(AI688))))</f>
        <v>#DIV/0!</v>
      </c>
      <c r="AJ699" s="3" t="e">
        <f>IF(DEGREES(ACOS(SIN(RADIANS(G699))*SIN(RADIANS(E698))+COS(RADIANS(G699))*COS(RADIANS(E698))*COS(RADIANS(AJ688))))&gt;90,0,$F$4*$F$5/E697^2*(SIN(RADIANS(G699))*SIN(RADIANS(E698))+COS(RADIANS(G699))*COS(RADIANS(E698))*COS(RADIANS(AJ688))))</f>
        <v>#DIV/0!</v>
      </c>
      <c r="AK699" s="3">
        <f>IF(DEGREES(ACOS(SIN(RADIANS(G699))*SIN(RADIANS(E698))+COS(RADIANS(G699))*COS(RADIANS(E698))*COS(RADIANS(AK688))))&gt;90,0,$F$4*$F$5/E697^2*(SIN(RADIANS(G699))*SIN(RADIANS(E698))+COS(RADIANS(G699))*COS(RADIANS(E698))*COS(RADIANS(AK688))))</f>
        <v>0</v>
      </c>
      <c r="AL699" s="3">
        <f>IF(DEGREES(ACOS(SIN(RADIANS(G699))*SIN(RADIANS(E698))+COS(RADIANS(G699))*COS(RADIANS(E698))*COS(RADIANS(AL688))))&gt;90,0,$F$4*$F$5/E697^2*(SIN(RADIANS(G699))*SIN(RADIANS(E698))+COS(RADIANS(G699))*COS(RADIANS(E698))*COS(RADIANS(AL688))))</f>
        <v>0</v>
      </c>
      <c r="AM699" s="3">
        <f>IF(DEGREES(ACOS(SIN(RADIANS(G699))*SIN(RADIANS(E698))+COS(RADIANS(G699))*COS(RADIANS(E698))*COS(RADIANS(AM688))))&gt;90,0,$F$4*$F$5/E697^2*(SIN(RADIANS(G699))*SIN(RADIANS(E698))+COS(RADIANS(G699))*COS(RADIANS(E698))*COS(RADIANS(AM688))))</f>
        <v>0</v>
      </c>
      <c r="AN699" s="3">
        <f>IF(DEGREES(ACOS(SIN(RADIANS(G699))*SIN(RADIANS(E698))+COS(RADIANS(G699))*COS(RADIANS(E698))*COS(RADIANS(AN688))))&gt;90,0,$F$4*$F$5/E697^2*(SIN(RADIANS(G699))*SIN(RADIANS(E698))+COS(RADIANS(G699))*COS(RADIANS(E698))*COS(RADIANS(AN688))))</f>
        <v>0</v>
      </c>
      <c r="AO699" s="3">
        <f>IF(DEGREES(ACOS(SIN(RADIANS(G699))*SIN(RADIANS(E698))+COS(RADIANS(G699))*COS(RADIANS(E698))*COS(RADIANS(AO688))))&gt;90,0,$F$4*$F$5/E697^2*(SIN(RADIANS(G699))*SIN(RADIANS(E698))+COS(RADIANS(G699))*COS(RADIANS(E698))*COS(RADIANS(AO688))))</f>
        <v>0</v>
      </c>
      <c r="AP699" s="3">
        <f>IF(DEGREES(ACOS(SIN(RADIANS(G699))*SIN(RADIANS(E698))+COS(RADIANS(G699))*COS(RADIANS(E698))*COS(RADIANS(AP688))))&gt;90,0,$F$4*$F$5/E697^2*(SIN(RADIANS(G699))*SIN(RADIANS(E698))+COS(RADIANS(G699))*COS(RADIANS(E698))*COS(RADIANS(AP688))))</f>
        <v>0</v>
      </c>
      <c r="AQ699" s="3">
        <f>IF(DEGREES(ACOS(SIN(RADIANS(G699))*SIN(RADIANS(E698))+COS(RADIANS(G699))*COS(RADIANS(E698))*COS(RADIANS(AQ688))))&gt;90,0,$F$4*$F$5/E697^2*(SIN(RADIANS(G699))*SIN(RADIANS(E698))+COS(RADIANS(G699))*COS(RADIANS(E698))*COS(RADIANS(AQ688))))</f>
        <v>0</v>
      </c>
      <c r="AR699" s="3">
        <f>IF(DEGREES(ACOS(SIN(RADIANS(G699))*SIN(RADIANS(E698))+COS(RADIANS(G699))*COS(RADIANS(E698))*COS(RADIANS(AR688))))&gt;90,0,$F$4*$F$5/E697^2*(SIN(RADIANS(G699))*SIN(RADIANS(E698))+COS(RADIANS(G699))*COS(RADIANS(E698))*COS(RADIANS(AR688))))</f>
        <v>0</v>
      </c>
    </row>
    <row r="700" spans="2:44" ht="15.75" customHeight="1" x14ac:dyDescent="0.2">
      <c r="B700" s="20" t="s">
        <v>790</v>
      </c>
      <c r="E700" s="3">
        <f>E699-E691-360*ROUNDDOWN((E699-E691)/360,0)</f>
        <v>0</v>
      </c>
      <c r="G700" s="3">
        <v>-10</v>
      </c>
      <c r="I700" s="3">
        <f>IF(DEGREES(ACOS(SIN(RADIANS(G700))*SIN(RADIANS(E698))+COS(RADIANS(G700))*COS(RADIANS(E698))*COS(RADIANS(I688))))&gt;90,0,$F$4*$F$5/E697^2*(SIN(RADIANS(G700))*SIN(RADIANS(E698))+COS(RADIANS(G700))*COS(RADIANS(E698))*COS(RADIANS(I688))))</f>
        <v>0</v>
      </c>
      <c r="J700" s="3">
        <f>IF(DEGREES(ACOS(SIN(RADIANS(G700))*SIN(RADIANS(E698))+COS(RADIANS(G700))*COS(RADIANS(E698))*COS(RADIANS(J688))))&gt;90,0,$F$4*$F$5/E697^2*(SIN(RADIANS(G700))*SIN(RADIANS(E698))+COS(RADIANS(G700))*COS(RADIANS(E698))*COS(RADIANS(J688))))</f>
        <v>0</v>
      </c>
      <c r="K700" s="3">
        <f>IF(DEGREES(ACOS(SIN(RADIANS(G700))*SIN(RADIANS(E698))+COS(RADIANS(G700))*COS(RADIANS(E698))*COS(RADIANS(K688))))&gt;90,0,$F$4*$F$5/E697^2*(SIN(RADIANS(G700))*SIN(RADIANS(E698))+COS(RADIANS(G700))*COS(RADIANS(E698))*COS(RADIANS(K688))))</f>
        <v>0</v>
      </c>
      <c r="L700" s="3">
        <f>IF(DEGREES(ACOS(SIN(RADIANS(G700))*SIN(RADIANS(E698))+COS(RADIANS(G700))*COS(RADIANS(E698))*COS(RADIANS(L688))))&gt;90,0,$F$4*$F$5/E697^2*(SIN(RADIANS(G700))*SIN(RADIANS(E698))+COS(RADIANS(G700))*COS(RADIANS(E698))*COS(RADIANS(L688))))</f>
        <v>0</v>
      </c>
      <c r="M700" s="3">
        <f>IF(DEGREES(ACOS(SIN(RADIANS(G700))*SIN(RADIANS(E698))+COS(RADIANS(G700))*COS(RADIANS(E698))*COS(RADIANS(M688))))&gt;90,0,$F$4*$F$5/E697^2*(SIN(RADIANS(G700))*SIN(RADIANS(E698))+COS(RADIANS(G700))*COS(RADIANS(E698))*COS(RADIANS(M688))))</f>
        <v>0</v>
      </c>
      <c r="N700" s="3">
        <f>IF(DEGREES(ACOS(SIN(RADIANS(G700))*SIN(RADIANS(E698))+COS(RADIANS(G700))*COS(RADIANS(E698))*COS(RADIANS(N688))))&gt;90,0,$F$4*$F$5/E697^2*(SIN(RADIANS(G700))*SIN(RADIANS(E698))+COS(RADIANS(G700))*COS(RADIANS(E698))*COS(RADIANS(N688))))</f>
        <v>0</v>
      </c>
      <c r="O700" s="3">
        <f>IF(DEGREES(ACOS(SIN(RADIANS(G700))*SIN(RADIANS(E698))+COS(RADIANS(G700))*COS(RADIANS(E698))*COS(RADIANS(O688))))&gt;90,0,$F$4*$F$5/E697^2*(SIN(RADIANS(G700))*SIN(RADIANS(E698))+COS(RADIANS(G700))*COS(RADIANS(E698))*COS(RADIANS(O688))))</f>
        <v>0</v>
      </c>
      <c r="P700" s="3">
        <f>IF(DEGREES(ACOS(SIN(RADIANS(G700))*SIN(RADIANS(E698))+COS(RADIANS(G700))*COS(RADIANS(E698))*COS(RADIANS(P688))))&gt;90,0,$F$4*$F$5/E697^2*(SIN(RADIANS(G700))*SIN(RADIANS(E698))+COS(RADIANS(G700))*COS(RADIANS(E698))*COS(RADIANS(P688))))</f>
        <v>0</v>
      </c>
      <c r="Q700" s="3">
        <f>IF(DEGREES(ACOS(SIN(RADIANS(G700))*SIN(RADIANS(E698))+COS(RADIANS(G700))*COS(RADIANS(E698))*COS(RADIANS(Q688))))&gt;90,0,$F$4*$F$5/E697^2*(SIN(RADIANS(G700))*SIN(RADIANS(E698))+COS(RADIANS(G700))*COS(RADIANS(E698))*COS(RADIANS(Q688))))</f>
        <v>0</v>
      </c>
      <c r="R700" s="3" t="e">
        <f>IF(DEGREES(ACOS(SIN(RADIANS(G700))*SIN(RADIANS(E698))+COS(RADIANS(G700))*COS(RADIANS(E698))*COS(RADIANS(R688))))&gt;90,0,$F$4*$F$5/E697^2*(SIN(RADIANS(G700))*SIN(RADIANS(E698))+COS(RADIANS(G700))*COS(RADIANS(E698))*COS(RADIANS(R688))))</f>
        <v>#DIV/0!</v>
      </c>
      <c r="S700" s="3" t="e">
        <f>IF(DEGREES(ACOS(SIN(RADIANS(G700))*SIN(RADIANS(E698))+COS(RADIANS(G700))*COS(RADIANS(E698))*COS(RADIANS(S688))))&gt;90,0,$F$4*$F$5/E697^2*(SIN(RADIANS(G700))*SIN(RADIANS(E698))+COS(RADIANS(G700))*COS(RADIANS(E698))*COS(RADIANS(S688))))</f>
        <v>#DIV/0!</v>
      </c>
      <c r="T700" s="3" t="e">
        <f>IF(DEGREES(ACOS(SIN(RADIANS(G700))*SIN(RADIANS(E698))+COS(RADIANS(G700))*COS(RADIANS(E698))*COS(RADIANS(T688))))&gt;90,0,$F$4*$F$5/E697^2*(SIN(RADIANS(G700))*SIN(RADIANS(E698))+COS(RADIANS(G700))*COS(RADIANS(E698))*COS(RADIANS(T688))))</f>
        <v>#DIV/0!</v>
      </c>
      <c r="U700" s="3" t="e">
        <f>IF(DEGREES(ACOS(SIN(RADIANS(G700))*SIN(RADIANS(E698))+COS(RADIANS(G700))*COS(RADIANS(E698))*COS(RADIANS(U688))))&gt;90,0,$F$4*$F$5/E697^2*(SIN(RADIANS(G700))*SIN(RADIANS(E698))+COS(RADIANS(G700))*COS(RADIANS(E698))*COS(RADIANS(U688))))</f>
        <v>#DIV/0!</v>
      </c>
      <c r="V700" s="3" t="e">
        <f>IF(DEGREES(ACOS(SIN(RADIANS(G700))*SIN(RADIANS(E698))+COS(RADIANS(G700))*COS(RADIANS(E698))*COS(RADIANS(V688))))&gt;90,0,$F$4*$F$5/E697^2*(SIN(RADIANS(G700))*SIN(RADIANS(E698))+COS(RADIANS(G700))*COS(RADIANS(E698))*COS(RADIANS(V688))))</f>
        <v>#DIV/0!</v>
      </c>
      <c r="W700" s="3" t="e">
        <f>IF(DEGREES(ACOS(SIN(RADIANS(G700))*SIN(RADIANS(E698))+COS(RADIANS(G700))*COS(RADIANS(E698))*COS(RADIANS(W688))))&gt;90,0,$F$4*$F$5/E697^2*(SIN(RADIANS(G700))*SIN(RADIANS(E698))+COS(RADIANS(G700))*COS(RADIANS(E698))*COS(RADIANS(W688))))</f>
        <v>#DIV/0!</v>
      </c>
      <c r="X700" s="3" t="e">
        <f>IF(DEGREES(ACOS(SIN(RADIANS(G700))*SIN(RADIANS(E698))+COS(RADIANS(G700))*COS(RADIANS(E698))*COS(RADIANS(X688))))&gt;90,0,$F$4*$F$5/E697^2*(SIN(RADIANS(G700))*SIN(RADIANS(E698))+COS(RADIANS(G700))*COS(RADIANS(E698))*COS(RADIANS(X688))))</f>
        <v>#DIV/0!</v>
      </c>
      <c r="Y700" s="3" t="e">
        <f>IF(DEGREES(ACOS(SIN(RADIANS(G700))*SIN(RADIANS(E698))+COS(RADIANS(G700))*COS(RADIANS(E698))*COS(RADIANS(Y688))))&gt;90,0,$F$4*$F$5/E697^2*(SIN(RADIANS(G700))*SIN(RADIANS(E698))+COS(RADIANS(G700))*COS(RADIANS(E698))*COS(RADIANS(Y688))))</f>
        <v>#DIV/0!</v>
      </c>
      <c r="Z700" s="3" t="e">
        <f>IF(DEGREES(ACOS(SIN(RADIANS(G700))*SIN(RADIANS(E698))+COS(RADIANS(G700))*COS(RADIANS(E698))*COS(RADIANS(Z688))))&gt;90,0,$F$4*$F$5/E697^2*(SIN(RADIANS(G700))*SIN(RADIANS(E698))+COS(RADIANS(G700))*COS(RADIANS(E698))*COS(RADIANS(Z688))))</f>
        <v>#DIV/0!</v>
      </c>
      <c r="AA700" s="3" t="e">
        <f>IF(DEGREES(ACOS(SIN(RADIANS(G700))*SIN(RADIANS(E698))+COS(RADIANS(G700))*COS(RADIANS(E698))*COS(RADIANS(AA688))))&gt;90,0,$F$4*$F$5/E697^2*(SIN(RADIANS(G700))*SIN(RADIANS(E698))+COS(RADIANS(G700))*COS(RADIANS(E698))*COS(RADIANS(AA688))))</f>
        <v>#DIV/0!</v>
      </c>
      <c r="AB700" s="3" t="e">
        <f>IF(DEGREES(ACOS(SIN(RADIANS(G700))*SIN(RADIANS(E698))+COS(RADIANS(G700))*COS(RADIANS(E698))*COS(RADIANS(AB688))))&gt;90,0,$F$4*$F$5/E697^2*(SIN(RADIANS(G700))*SIN(RADIANS(E698))+COS(RADIANS(G700))*COS(RADIANS(E698))*COS(RADIANS(AB688))))</f>
        <v>#DIV/0!</v>
      </c>
      <c r="AC700" s="3" t="e">
        <f>IF(DEGREES(ACOS(SIN(RADIANS(G700))*SIN(RADIANS(E698))+COS(RADIANS(G700))*COS(RADIANS(E698))*COS(RADIANS(AC688))))&gt;90,0,$F$4*$F$5/E697^2*(SIN(RADIANS(G700))*SIN(RADIANS(E698))+COS(RADIANS(G700))*COS(RADIANS(E698))*COS(RADIANS(AC688))))</f>
        <v>#DIV/0!</v>
      </c>
      <c r="AD700" s="3" t="e">
        <f>IF(DEGREES(ACOS(SIN(RADIANS(G700))*SIN(RADIANS(E698))+COS(RADIANS(G700))*COS(RADIANS(E698))*COS(RADIANS(AD688))))&gt;90,0,$F$4*$F$5/E697^2*(SIN(RADIANS(G700))*SIN(RADIANS(E698))+COS(RADIANS(G700))*COS(RADIANS(E698))*COS(RADIANS(AD688))))</f>
        <v>#DIV/0!</v>
      </c>
      <c r="AE700" s="3" t="e">
        <f>IF(DEGREES(ACOS(SIN(RADIANS(G700))*SIN(RADIANS(E698))+COS(RADIANS(G700))*COS(RADIANS(E698))*COS(RADIANS(AE688))))&gt;90,0,$F$4*$F$5/E697^2*(SIN(RADIANS(G700))*SIN(RADIANS(E698))+COS(RADIANS(G700))*COS(RADIANS(E698))*COS(RADIANS(AE688))))</f>
        <v>#DIV/0!</v>
      </c>
      <c r="AF700" s="3" t="e">
        <f>IF(DEGREES(ACOS(SIN(RADIANS(G700))*SIN(RADIANS(E698))+COS(RADIANS(G700))*COS(RADIANS(E698))*COS(RADIANS(AF688))))&gt;90,0,$F$4*$F$5/E697^2*(SIN(RADIANS(G700))*SIN(RADIANS(E698))+COS(RADIANS(G700))*COS(RADIANS(E698))*COS(RADIANS(AF688))))</f>
        <v>#DIV/0!</v>
      </c>
      <c r="AG700" s="3" t="e">
        <f>IF(DEGREES(ACOS(SIN(RADIANS(G700))*SIN(RADIANS(E698))+COS(RADIANS(G700))*COS(RADIANS(E698))*COS(RADIANS(AG688))))&gt;90,0,$F$4*$F$5/E697^2*(SIN(RADIANS(G700))*SIN(RADIANS(E698))+COS(RADIANS(G700))*COS(RADIANS(E698))*COS(RADIANS(AG688))))</f>
        <v>#DIV/0!</v>
      </c>
      <c r="AH700" s="3" t="e">
        <f>IF(DEGREES(ACOS(SIN(RADIANS(G700))*SIN(RADIANS(E698))+COS(RADIANS(G700))*COS(RADIANS(E698))*COS(RADIANS(AH688))))&gt;90,0,$F$4*$F$5/E697^2*(SIN(RADIANS(G700))*SIN(RADIANS(E698))+COS(RADIANS(G700))*COS(RADIANS(E698))*COS(RADIANS(AH688))))</f>
        <v>#DIV/0!</v>
      </c>
      <c r="AI700" s="3" t="e">
        <f>IF(DEGREES(ACOS(SIN(RADIANS(G700))*SIN(RADIANS(E698))+COS(RADIANS(G700))*COS(RADIANS(E698))*COS(RADIANS(AI688))))&gt;90,0,$F$4*$F$5/E697^2*(SIN(RADIANS(G700))*SIN(RADIANS(E698))+COS(RADIANS(G700))*COS(RADIANS(E698))*COS(RADIANS(AI688))))</f>
        <v>#DIV/0!</v>
      </c>
      <c r="AJ700" s="3" t="e">
        <f>IF(DEGREES(ACOS(SIN(RADIANS(G700))*SIN(RADIANS(E698))+COS(RADIANS(G700))*COS(RADIANS(E698))*COS(RADIANS(AJ688))))&gt;90,0,$F$4*$F$5/E697^2*(SIN(RADIANS(G700))*SIN(RADIANS(E698))+COS(RADIANS(G700))*COS(RADIANS(E698))*COS(RADIANS(AJ688))))</f>
        <v>#DIV/0!</v>
      </c>
      <c r="AK700" s="3">
        <f>IF(DEGREES(ACOS(SIN(RADIANS(G700))*SIN(RADIANS(E698))+COS(RADIANS(G700))*COS(RADIANS(E698))*COS(RADIANS(AK688))))&gt;90,0,$F$4*$F$5/E697^2*(SIN(RADIANS(G700))*SIN(RADIANS(E698))+COS(RADIANS(G700))*COS(RADIANS(E698))*COS(RADIANS(AK688))))</f>
        <v>0</v>
      </c>
      <c r="AL700" s="3">
        <f>IF(DEGREES(ACOS(SIN(RADIANS(G700))*SIN(RADIANS(E698))+COS(RADIANS(G700))*COS(RADIANS(E698))*COS(RADIANS(AL688))))&gt;90,0,$F$4*$F$5/E697^2*(SIN(RADIANS(G700))*SIN(RADIANS(E698))+COS(RADIANS(G700))*COS(RADIANS(E698))*COS(RADIANS(AL688))))</f>
        <v>0</v>
      </c>
      <c r="AM700" s="3">
        <f>IF(DEGREES(ACOS(SIN(RADIANS(G700))*SIN(RADIANS(E698))+COS(RADIANS(G700))*COS(RADIANS(E698))*COS(RADIANS(AM688))))&gt;90,0,$F$4*$F$5/E697^2*(SIN(RADIANS(G700))*SIN(RADIANS(E698))+COS(RADIANS(G700))*COS(RADIANS(E698))*COS(RADIANS(AM688))))</f>
        <v>0</v>
      </c>
      <c r="AN700" s="3">
        <f>IF(DEGREES(ACOS(SIN(RADIANS(G700))*SIN(RADIANS(E698))+COS(RADIANS(G700))*COS(RADIANS(E698))*COS(RADIANS(AN688))))&gt;90,0,$F$4*$F$5/E697^2*(SIN(RADIANS(G700))*SIN(RADIANS(E698))+COS(RADIANS(G700))*COS(RADIANS(E698))*COS(RADIANS(AN688))))</f>
        <v>0</v>
      </c>
      <c r="AO700" s="3">
        <f>IF(DEGREES(ACOS(SIN(RADIANS(G700))*SIN(RADIANS(E698))+COS(RADIANS(G700))*COS(RADIANS(E698))*COS(RADIANS(AO688))))&gt;90,0,$F$4*$F$5/E697^2*(SIN(RADIANS(G700))*SIN(RADIANS(E698))+COS(RADIANS(G700))*COS(RADIANS(E698))*COS(RADIANS(AO688))))</f>
        <v>0</v>
      </c>
      <c r="AP700" s="3">
        <f>IF(DEGREES(ACOS(SIN(RADIANS(G700))*SIN(RADIANS(E698))+COS(RADIANS(G700))*COS(RADIANS(E698))*COS(RADIANS(AP688))))&gt;90,0,$F$4*$F$5/E697^2*(SIN(RADIANS(G700))*SIN(RADIANS(E698))+COS(RADIANS(G700))*COS(RADIANS(E698))*COS(RADIANS(AP688))))</f>
        <v>0</v>
      </c>
      <c r="AQ700" s="3">
        <f>IF(DEGREES(ACOS(SIN(RADIANS(G700))*SIN(RADIANS(E698))+COS(RADIANS(G700))*COS(RADIANS(E698))*COS(RADIANS(AQ688))))&gt;90,0,$F$4*$F$5/E697^2*(SIN(RADIANS(G700))*SIN(RADIANS(E698))+COS(RADIANS(G700))*COS(RADIANS(E698))*COS(RADIANS(AQ688))))</f>
        <v>0</v>
      </c>
      <c r="AR700" s="3">
        <f>IF(DEGREES(ACOS(SIN(RADIANS(G700))*SIN(RADIANS(E698))+COS(RADIANS(G700))*COS(RADIANS(E698))*COS(RADIANS(AR688))))&gt;90,0,$F$4*$F$5/E697^2*(SIN(RADIANS(G700))*SIN(RADIANS(E698))+COS(RADIANS(G700))*COS(RADIANS(E698))*COS(RADIANS(AR688))))</f>
        <v>0</v>
      </c>
    </row>
    <row r="701" spans="2:44" ht="15.75" customHeight="1" x14ac:dyDescent="0.2">
      <c r="G701" s="3">
        <v>-20</v>
      </c>
      <c r="I701" s="3">
        <f>IF(DEGREES(ACOS(SIN(RADIANS(G701))*SIN(RADIANS(E698))+COS(RADIANS(G701))*COS(RADIANS(E698))*COS(RADIANS(I688))))&gt;90,0,$F$4*$F$5/E697^2*(SIN(RADIANS(G701))*SIN(RADIANS(E698))+COS(RADIANS(G701))*COS(RADIANS(E698))*COS(RADIANS(I688))))</f>
        <v>0</v>
      </c>
      <c r="J701" s="3">
        <f>IF(DEGREES(ACOS(SIN(RADIANS(G701))*SIN(RADIANS(E698))+COS(RADIANS(G701))*COS(RADIANS(E698))*COS(RADIANS(J688))))&gt;90,0,$F$4*$F$5/E697^2*(SIN(RADIANS(G701))*SIN(RADIANS(E698))+COS(RADIANS(G701))*COS(RADIANS(E698))*COS(RADIANS(J688))))</f>
        <v>0</v>
      </c>
      <c r="K701" s="3">
        <f>IF(DEGREES(ACOS(SIN(RADIANS(G701))*SIN(RADIANS(E698))+COS(RADIANS(G701))*COS(RADIANS(E698))*COS(RADIANS(K688))))&gt;90,0,$F$4*$F$5/E697^2*(SIN(RADIANS(G701))*SIN(RADIANS(E698))+COS(RADIANS(G701))*COS(RADIANS(E698))*COS(RADIANS(K688))))</f>
        <v>0</v>
      </c>
      <c r="L701" s="3">
        <f>IF(DEGREES(ACOS(SIN(RADIANS(G701))*SIN(RADIANS(E698))+COS(RADIANS(G701))*COS(RADIANS(E698))*COS(RADIANS(L688))))&gt;90,0,$F$4*$F$5/E697^2*(SIN(RADIANS(G701))*SIN(RADIANS(E698))+COS(RADIANS(G701))*COS(RADIANS(E698))*COS(RADIANS(L688))))</f>
        <v>0</v>
      </c>
      <c r="M701" s="3">
        <f>IF(DEGREES(ACOS(SIN(RADIANS(G701))*SIN(RADIANS(E698))+COS(RADIANS(G701))*COS(RADIANS(E698))*COS(RADIANS(M688))))&gt;90,0,$F$4*$F$5/E697^2*(SIN(RADIANS(G701))*SIN(RADIANS(E698))+COS(RADIANS(G701))*COS(RADIANS(E698))*COS(RADIANS(M688))))</f>
        <v>0</v>
      </c>
      <c r="N701" s="3">
        <f>IF(DEGREES(ACOS(SIN(RADIANS(G701))*SIN(RADIANS(E698))+COS(RADIANS(G701))*COS(RADIANS(E698))*COS(RADIANS(N688))))&gt;90,0,$F$4*$F$5/E697^2*(SIN(RADIANS(G701))*SIN(RADIANS(E698))+COS(RADIANS(G701))*COS(RADIANS(E698))*COS(RADIANS(N688))))</f>
        <v>0</v>
      </c>
      <c r="O701" s="3">
        <f>IF(DEGREES(ACOS(SIN(RADIANS(G701))*SIN(RADIANS(E698))+COS(RADIANS(G701))*COS(RADIANS(E698))*COS(RADIANS(O688))))&gt;90,0,$F$4*$F$5/E697^2*(SIN(RADIANS(G701))*SIN(RADIANS(E698))+COS(RADIANS(G701))*COS(RADIANS(E698))*COS(RADIANS(O688))))</f>
        <v>0</v>
      </c>
      <c r="P701" s="3">
        <f>IF(DEGREES(ACOS(SIN(RADIANS(G701))*SIN(RADIANS(E698))+COS(RADIANS(G701))*COS(RADIANS(E698))*COS(RADIANS(P688))))&gt;90,0,$F$4*$F$5/E697^2*(SIN(RADIANS(G701))*SIN(RADIANS(E698))+COS(RADIANS(G701))*COS(RADIANS(E698))*COS(RADIANS(P688))))</f>
        <v>0</v>
      </c>
      <c r="Q701" s="3">
        <f>IF(DEGREES(ACOS(SIN(RADIANS(G701))*SIN(RADIANS(E698))+COS(RADIANS(G701))*COS(RADIANS(E698))*COS(RADIANS(Q688))))&gt;90,0,$F$4*$F$5/E697^2*(SIN(RADIANS(G701))*SIN(RADIANS(E698))+COS(RADIANS(G701))*COS(RADIANS(E698))*COS(RADIANS(Q688))))</f>
        <v>0</v>
      </c>
      <c r="R701" s="3" t="e">
        <f>IF(DEGREES(ACOS(SIN(RADIANS(G701))*SIN(RADIANS(E698))+COS(RADIANS(G701))*COS(RADIANS(E698))*COS(RADIANS(R688))))&gt;90,0,$F$4*$F$5/E697^2*(SIN(RADIANS(G701))*SIN(RADIANS(E698))+COS(RADIANS(G701))*COS(RADIANS(E698))*COS(RADIANS(R688))))</f>
        <v>#DIV/0!</v>
      </c>
      <c r="S701" s="3" t="e">
        <f>IF(DEGREES(ACOS(SIN(RADIANS(G701))*SIN(RADIANS(E698))+COS(RADIANS(G701))*COS(RADIANS(E698))*COS(RADIANS(S688))))&gt;90,0,$F$4*$F$5/E697^2*(SIN(RADIANS(G701))*SIN(RADIANS(E698))+COS(RADIANS(G701))*COS(RADIANS(E698))*COS(RADIANS(S688))))</f>
        <v>#DIV/0!</v>
      </c>
      <c r="T701" s="3" t="e">
        <f>IF(DEGREES(ACOS(SIN(RADIANS(G701))*SIN(RADIANS(E698))+COS(RADIANS(G701))*COS(RADIANS(E698))*COS(RADIANS(T688))))&gt;90,0,$F$4*$F$5/E697^2*(SIN(RADIANS(G701))*SIN(RADIANS(E698))+COS(RADIANS(G701))*COS(RADIANS(E698))*COS(RADIANS(T688))))</f>
        <v>#DIV/0!</v>
      </c>
      <c r="U701" s="3" t="e">
        <f>IF(DEGREES(ACOS(SIN(RADIANS(G701))*SIN(RADIANS(E698))+COS(RADIANS(G701))*COS(RADIANS(E698))*COS(RADIANS(U688))))&gt;90,0,$F$4*$F$5/E697^2*(SIN(RADIANS(G701))*SIN(RADIANS(E698))+COS(RADIANS(G701))*COS(RADIANS(E698))*COS(RADIANS(U688))))</f>
        <v>#DIV/0!</v>
      </c>
      <c r="V701" s="3" t="e">
        <f>IF(DEGREES(ACOS(SIN(RADIANS(G701))*SIN(RADIANS(E698))+COS(RADIANS(G701))*COS(RADIANS(E698))*COS(RADIANS(V688))))&gt;90,0,$F$4*$F$5/E697^2*(SIN(RADIANS(G701))*SIN(RADIANS(E698))+COS(RADIANS(G701))*COS(RADIANS(E698))*COS(RADIANS(V688))))</f>
        <v>#DIV/0!</v>
      </c>
      <c r="W701" s="3" t="e">
        <f>IF(DEGREES(ACOS(SIN(RADIANS(G701))*SIN(RADIANS(E698))+COS(RADIANS(G701))*COS(RADIANS(E698))*COS(RADIANS(W688))))&gt;90,0,$F$4*$F$5/E697^2*(SIN(RADIANS(G701))*SIN(RADIANS(E698))+COS(RADIANS(G701))*COS(RADIANS(E698))*COS(RADIANS(W688))))</f>
        <v>#DIV/0!</v>
      </c>
      <c r="X701" s="3" t="e">
        <f>IF(DEGREES(ACOS(SIN(RADIANS(G701))*SIN(RADIANS(E698))+COS(RADIANS(G701))*COS(RADIANS(E698))*COS(RADIANS(X688))))&gt;90,0,$F$4*$F$5/E697^2*(SIN(RADIANS(G701))*SIN(RADIANS(E698))+COS(RADIANS(G701))*COS(RADIANS(E698))*COS(RADIANS(X688))))</f>
        <v>#DIV/0!</v>
      </c>
      <c r="Y701" s="3" t="e">
        <f>IF(DEGREES(ACOS(SIN(RADIANS(G701))*SIN(RADIANS(E698))+COS(RADIANS(G701))*COS(RADIANS(E698))*COS(RADIANS(Y688))))&gt;90,0,$F$4*$F$5/E697^2*(SIN(RADIANS(G701))*SIN(RADIANS(E698))+COS(RADIANS(G701))*COS(RADIANS(E698))*COS(RADIANS(Y688))))</f>
        <v>#DIV/0!</v>
      </c>
      <c r="Z701" s="3" t="e">
        <f>IF(DEGREES(ACOS(SIN(RADIANS(G701))*SIN(RADIANS(E698))+COS(RADIANS(G701))*COS(RADIANS(E698))*COS(RADIANS(Z688))))&gt;90,0,$F$4*$F$5/E697^2*(SIN(RADIANS(G701))*SIN(RADIANS(E698))+COS(RADIANS(G701))*COS(RADIANS(E698))*COS(RADIANS(Z688))))</f>
        <v>#DIV/0!</v>
      </c>
      <c r="AA701" s="3" t="e">
        <f>IF(DEGREES(ACOS(SIN(RADIANS(G701))*SIN(RADIANS(E698))+COS(RADIANS(G701))*COS(RADIANS(E698))*COS(RADIANS(AA688))))&gt;90,0,$F$4*$F$5/E697^2*(SIN(RADIANS(G701))*SIN(RADIANS(E698))+COS(RADIANS(G701))*COS(RADIANS(E698))*COS(RADIANS(AA688))))</f>
        <v>#DIV/0!</v>
      </c>
      <c r="AB701" s="3" t="e">
        <f>IF(DEGREES(ACOS(SIN(RADIANS(G701))*SIN(RADIANS(E698))+COS(RADIANS(G701))*COS(RADIANS(E698))*COS(RADIANS(AB688))))&gt;90,0,$F$4*$F$5/E697^2*(SIN(RADIANS(G701))*SIN(RADIANS(E698))+COS(RADIANS(G701))*COS(RADIANS(E698))*COS(RADIANS(AB688))))</f>
        <v>#DIV/0!</v>
      </c>
      <c r="AC701" s="3" t="e">
        <f>IF(DEGREES(ACOS(SIN(RADIANS(G701))*SIN(RADIANS(E698))+COS(RADIANS(G701))*COS(RADIANS(E698))*COS(RADIANS(AC688))))&gt;90,0,$F$4*$F$5/E697^2*(SIN(RADIANS(G701))*SIN(RADIANS(E698))+COS(RADIANS(G701))*COS(RADIANS(E698))*COS(RADIANS(AC688))))</f>
        <v>#DIV/0!</v>
      </c>
      <c r="AD701" s="3" t="e">
        <f>IF(DEGREES(ACOS(SIN(RADIANS(G701))*SIN(RADIANS(E698))+COS(RADIANS(G701))*COS(RADIANS(E698))*COS(RADIANS(AD688))))&gt;90,0,$F$4*$F$5/E697^2*(SIN(RADIANS(G701))*SIN(RADIANS(E698))+COS(RADIANS(G701))*COS(RADIANS(E698))*COS(RADIANS(AD688))))</f>
        <v>#DIV/0!</v>
      </c>
      <c r="AE701" s="3" t="e">
        <f>IF(DEGREES(ACOS(SIN(RADIANS(G701))*SIN(RADIANS(E698))+COS(RADIANS(G701))*COS(RADIANS(E698))*COS(RADIANS(AE688))))&gt;90,0,$F$4*$F$5/E697^2*(SIN(RADIANS(G701))*SIN(RADIANS(E698))+COS(RADIANS(G701))*COS(RADIANS(E698))*COS(RADIANS(AE688))))</f>
        <v>#DIV/0!</v>
      </c>
      <c r="AF701" s="3" t="e">
        <f>IF(DEGREES(ACOS(SIN(RADIANS(G701))*SIN(RADIANS(E698))+COS(RADIANS(G701))*COS(RADIANS(E698))*COS(RADIANS(AF688))))&gt;90,0,$F$4*$F$5/E697^2*(SIN(RADIANS(G701))*SIN(RADIANS(E698))+COS(RADIANS(G701))*COS(RADIANS(E698))*COS(RADIANS(AF688))))</f>
        <v>#DIV/0!</v>
      </c>
      <c r="AG701" s="3" t="e">
        <f>IF(DEGREES(ACOS(SIN(RADIANS(G701))*SIN(RADIANS(E698))+COS(RADIANS(G701))*COS(RADIANS(E698))*COS(RADIANS(AG688))))&gt;90,0,$F$4*$F$5/E697^2*(SIN(RADIANS(G701))*SIN(RADIANS(E698))+COS(RADIANS(G701))*COS(RADIANS(E698))*COS(RADIANS(AG688))))</f>
        <v>#DIV/0!</v>
      </c>
      <c r="AH701" s="3" t="e">
        <f>IF(DEGREES(ACOS(SIN(RADIANS(G701))*SIN(RADIANS(E698))+COS(RADIANS(G701))*COS(RADIANS(E698))*COS(RADIANS(AH688))))&gt;90,0,$F$4*$F$5/E697^2*(SIN(RADIANS(G701))*SIN(RADIANS(E698))+COS(RADIANS(G701))*COS(RADIANS(E698))*COS(RADIANS(AH688))))</f>
        <v>#DIV/0!</v>
      </c>
      <c r="AI701" s="3" t="e">
        <f>IF(DEGREES(ACOS(SIN(RADIANS(G701))*SIN(RADIANS(E698))+COS(RADIANS(G701))*COS(RADIANS(E698))*COS(RADIANS(AI688))))&gt;90,0,$F$4*$F$5/E697^2*(SIN(RADIANS(G701))*SIN(RADIANS(E698))+COS(RADIANS(G701))*COS(RADIANS(E698))*COS(RADIANS(AI688))))</f>
        <v>#DIV/0!</v>
      </c>
      <c r="AJ701" s="3" t="e">
        <f>IF(DEGREES(ACOS(SIN(RADIANS(G701))*SIN(RADIANS(E698))+COS(RADIANS(G701))*COS(RADIANS(E698))*COS(RADIANS(AJ688))))&gt;90,0,$F$4*$F$5/E697^2*(SIN(RADIANS(G701))*SIN(RADIANS(E698))+COS(RADIANS(G701))*COS(RADIANS(E698))*COS(RADIANS(AJ688))))</f>
        <v>#DIV/0!</v>
      </c>
      <c r="AK701" s="3">
        <f>IF(DEGREES(ACOS(SIN(RADIANS(G701))*SIN(RADIANS(E698))+COS(RADIANS(G701))*COS(RADIANS(E698))*COS(RADIANS(AK688))))&gt;90,0,$F$4*$F$5/E697^2*(SIN(RADIANS(G701))*SIN(RADIANS(E698))+COS(RADIANS(G701))*COS(RADIANS(E698))*COS(RADIANS(AK688))))</f>
        <v>0</v>
      </c>
      <c r="AL701" s="3">
        <f>IF(DEGREES(ACOS(SIN(RADIANS(G701))*SIN(RADIANS(E698))+COS(RADIANS(G701))*COS(RADIANS(E698))*COS(RADIANS(AL688))))&gt;90,0,$F$4*$F$5/E697^2*(SIN(RADIANS(G701))*SIN(RADIANS(E698))+COS(RADIANS(G701))*COS(RADIANS(E698))*COS(RADIANS(AL688))))</f>
        <v>0</v>
      </c>
      <c r="AM701" s="3">
        <f>IF(DEGREES(ACOS(SIN(RADIANS(G701))*SIN(RADIANS(E698))+COS(RADIANS(G701))*COS(RADIANS(E698))*COS(RADIANS(AM688))))&gt;90,0,$F$4*$F$5/E697^2*(SIN(RADIANS(G701))*SIN(RADIANS(E698))+COS(RADIANS(G701))*COS(RADIANS(E698))*COS(RADIANS(AM688))))</f>
        <v>0</v>
      </c>
      <c r="AN701" s="3">
        <f>IF(DEGREES(ACOS(SIN(RADIANS(G701))*SIN(RADIANS(E698))+COS(RADIANS(G701))*COS(RADIANS(E698))*COS(RADIANS(AN688))))&gt;90,0,$F$4*$F$5/E697^2*(SIN(RADIANS(G701))*SIN(RADIANS(E698))+COS(RADIANS(G701))*COS(RADIANS(E698))*COS(RADIANS(AN688))))</f>
        <v>0</v>
      </c>
      <c r="AO701" s="3">
        <f>IF(DEGREES(ACOS(SIN(RADIANS(G701))*SIN(RADIANS(E698))+COS(RADIANS(G701))*COS(RADIANS(E698))*COS(RADIANS(AO688))))&gt;90,0,$F$4*$F$5/E697^2*(SIN(RADIANS(G701))*SIN(RADIANS(E698))+COS(RADIANS(G701))*COS(RADIANS(E698))*COS(RADIANS(AO688))))</f>
        <v>0</v>
      </c>
      <c r="AP701" s="3">
        <f>IF(DEGREES(ACOS(SIN(RADIANS(G701))*SIN(RADIANS(E698))+COS(RADIANS(G701))*COS(RADIANS(E698))*COS(RADIANS(AP688))))&gt;90,0,$F$4*$F$5/E697^2*(SIN(RADIANS(G701))*SIN(RADIANS(E698))+COS(RADIANS(G701))*COS(RADIANS(E698))*COS(RADIANS(AP688))))</f>
        <v>0</v>
      </c>
      <c r="AQ701" s="3">
        <f>IF(DEGREES(ACOS(SIN(RADIANS(G701))*SIN(RADIANS(E698))+COS(RADIANS(G701))*COS(RADIANS(E698))*COS(RADIANS(AQ688))))&gt;90,0,$F$4*$F$5/E697^2*(SIN(RADIANS(G701))*SIN(RADIANS(E698))+COS(RADIANS(G701))*COS(RADIANS(E698))*COS(RADIANS(AQ688))))</f>
        <v>0</v>
      </c>
      <c r="AR701" s="3">
        <f>IF(DEGREES(ACOS(SIN(RADIANS(G701))*SIN(RADIANS(E698))+COS(RADIANS(G701))*COS(RADIANS(E698))*COS(RADIANS(AR688))))&gt;90,0,$F$4*$F$5/E697^2*(SIN(RADIANS(G701))*SIN(RADIANS(E698))+COS(RADIANS(G701))*COS(RADIANS(E698))*COS(RADIANS(AR688))))</f>
        <v>0</v>
      </c>
    </row>
    <row r="702" spans="2:44" ht="15.75" customHeight="1" x14ac:dyDescent="0.2">
      <c r="G702" s="3">
        <v>-30</v>
      </c>
      <c r="I702" s="3">
        <f>IF(DEGREES(ACOS(SIN(RADIANS(G702))*SIN(RADIANS(E698))+COS(RADIANS(G702))*COS(RADIANS(E698))*COS(RADIANS(I688))))&gt;90,0,$F$4*$F$5/E697^2*(SIN(RADIANS(G702))*SIN(RADIANS(E698))+COS(RADIANS(G702))*COS(RADIANS(E698))*COS(RADIANS(I688))))</f>
        <v>0</v>
      </c>
      <c r="J702" s="3">
        <f>IF(DEGREES(ACOS(SIN(RADIANS(G702))*SIN(RADIANS(E698))+COS(RADIANS(G702))*COS(RADIANS(E698))*COS(RADIANS(J688))))&gt;90,0,$F$4*$F$5/E697^2*(SIN(RADIANS(G702))*SIN(RADIANS(E698))+COS(RADIANS(G702))*COS(RADIANS(E698))*COS(RADIANS(J688))))</f>
        <v>0</v>
      </c>
      <c r="K702" s="3">
        <f>IF(DEGREES(ACOS(SIN(RADIANS(G702))*SIN(RADIANS(E698))+COS(RADIANS(G702))*COS(RADIANS(E698))*COS(RADIANS(K688))))&gt;90,0,$F$4*$F$5/E697^2*(SIN(RADIANS(G702))*SIN(RADIANS(E698))+COS(RADIANS(G702))*COS(RADIANS(E698))*COS(RADIANS(K688))))</f>
        <v>0</v>
      </c>
      <c r="L702" s="3">
        <f>IF(DEGREES(ACOS(SIN(RADIANS(G702))*SIN(RADIANS(E698))+COS(RADIANS(G702))*COS(RADIANS(E698))*COS(RADIANS(L688))))&gt;90,0,$F$4*$F$5/E697^2*(SIN(RADIANS(G702))*SIN(RADIANS(E698))+COS(RADIANS(G702))*COS(RADIANS(E698))*COS(RADIANS(L688))))</f>
        <v>0</v>
      </c>
      <c r="M702" s="3">
        <f>IF(DEGREES(ACOS(SIN(RADIANS(G702))*SIN(RADIANS(E698))+COS(RADIANS(G702))*COS(RADIANS(E698))*COS(RADIANS(M688))))&gt;90,0,$F$4*$F$5/E697^2*(SIN(RADIANS(G702))*SIN(RADIANS(E698))+COS(RADIANS(G702))*COS(RADIANS(E698))*COS(RADIANS(M688))))</f>
        <v>0</v>
      </c>
      <c r="N702" s="3">
        <f>IF(DEGREES(ACOS(SIN(RADIANS(G702))*SIN(RADIANS(E698))+COS(RADIANS(G702))*COS(RADIANS(E698))*COS(RADIANS(N688))))&gt;90,0,$F$4*$F$5/E697^2*(SIN(RADIANS(G702))*SIN(RADIANS(E698))+COS(RADIANS(G702))*COS(RADIANS(E698))*COS(RADIANS(N688))))</f>
        <v>0</v>
      </c>
      <c r="O702" s="3">
        <f>IF(DEGREES(ACOS(SIN(RADIANS(G702))*SIN(RADIANS(E698))+COS(RADIANS(G702))*COS(RADIANS(E698))*COS(RADIANS(O688))))&gt;90,0,$F$4*$F$5/E697^2*(SIN(RADIANS(G702))*SIN(RADIANS(E698))+COS(RADIANS(G702))*COS(RADIANS(E698))*COS(RADIANS(O688))))</f>
        <v>0</v>
      </c>
      <c r="P702" s="3">
        <f>IF(DEGREES(ACOS(SIN(RADIANS(G702))*SIN(RADIANS(E698))+COS(RADIANS(G702))*COS(RADIANS(E698))*COS(RADIANS(P688))))&gt;90,0,$F$4*$F$5/E697^2*(SIN(RADIANS(G702))*SIN(RADIANS(E698))+COS(RADIANS(G702))*COS(RADIANS(E698))*COS(RADIANS(P688))))</f>
        <v>0</v>
      </c>
      <c r="Q702" s="3">
        <f>IF(DEGREES(ACOS(SIN(RADIANS(G702))*SIN(RADIANS(E698))+COS(RADIANS(G702))*COS(RADIANS(E698))*COS(RADIANS(Q688))))&gt;90,0,$F$4*$F$5/E697^2*(SIN(RADIANS(G702))*SIN(RADIANS(E698))+COS(RADIANS(G702))*COS(RADIANS(E698))*COS(RADIANS(Q688))))</f>
        <v>0</v>
      </c>
      <c r="R702" s="3" t="e">
        <f>IF(DEGREES(ACOS(SIN(RADIANS(G702))*SIN(RADIANS(E698))+COS(RADIANS(G702))*COS(RADIANS(E698))*COS(RADIANS(R688))))&gt;90,0,$F$4*$F$5/E697^2*(SIN(RADIANS(G702))*SIN(RADIANS(E698))+COS(RADIANS(G702))*COS(RADIANS(E698))*COS(RADIANS(R688))))</f>
        <v>#DIV/0!</v>
      </c>
      <c r="S702" s="3" t="e">
        <f>IF(DEGREES(ACOS(SIN(RADIANS(G702))*SIN(RADIANS(E698))+COS(RADIANS(G702))*COS(RADIANS(E698))*COS(RADIANS(S688))))&gt;90,0,$F$4*$F$5/E697^2*(SIN(RADIANS(G702))*SIN(RADIANS(E698))+COS(RADIANS(G702))*COS(RADIANS(E698))*COS(RADIANS(S688))))</f>
        <v>#DIV/0!</v>
      </c>
      <c r="T702" s="3" t="e">
        <f>IF(DEGREES(ACOS(SIN(RADIANS(G702))*SIN(RADIANS(E698))+COS(RADIANS(G702))*COS(RADIANS(E698))*COS(RADIANS(T688))))&gt;90,0,$F$4*$F$5/E697^2*(SIN(RADIANS(G702))*SIN(RADIANS(E698))+COS(RADIANS(G702))*COS(RADIANS(E698))*COS(RADIANS(T688))))</f>
        <v>#DIV/0!</v>
      </c>
      <c r="U702" s="3" t="e">
        <f>IF(DEGREES(ACOS(SIN(RADIANS(G702))*SIN(RADIANS(E698))+COS(RADIANS(G702))*COS(RADIANS(E698))*COS(RADIANS(U688))))&gt;90,0,$F$4*$F$5/E697^2*(SIN(RADIANS(G702))*SIN(RADIANS(E698))+COS(RADIANS(G702))*COS(RADIANS(E698))*COS(RADIANS(U688))))</f>
        <v>#DIV/0!</v>
      </c>
      <c r="V702" s="3" t="e">
        <f>IF(DEGREES(ACOS(SIN(RADIANS(G702))*SIN(RADIANS(E698))+COS(RADIANS(G702))*COS(RADIANS(E698))*COS(RADIANS(V688))))&gt;90,0,$F$4*$F$5/E697^2*(SIN(RADIANS(G702))*SIN(RADIANS(E698))+COS(RADIANS(G702))*COS(RADIANS(E698))*COS(RADIANS(V688))))</f>
        <v>#DIV/0!</v>
      </c>
      <c r="W702" s="3" t="e">
        <f>IF(DEGREES(ACOS(SIN(RADIANS(G702))*SIN(RADIANS(E698))+COS(RADIANS(G702))*COS(RADIANS(E698))*COS(RADIANS(W688))))&gt;90,0,$F$4*$F$5/E697^2*(SIN(RADIANS(G702))*SIN(RADIANS(E698))+COS(RADIANS(G702))*COS(RADIANS(E698))*COS(RADIANS(W688))))</f>
        <v>#DIV/0!</v>
      </c>
      <c r="X702" s="3" t="e">
        <f>IF(DEGREES(ACOS(SIN(RADIANS(G702))*SIN(RADIANS(E698))+COS(RADIANS(G702))*COS(RADIANS(E698))*COS(RADIANS(X688))))&gt;90,0,$F$4*$F$5/E697^2*(SIN(RADIANS(G702))*SIN(RADIANS(E698))+COS(RADIANS(G702))*COS(RADIANS(E698))*COS(RADIANS(X688))))</f>
        <v>#DIV/0!</v>
      </c>
      <c r="Y702" s="3" t="e">
        <f>IF(DEGREES(ACOS(SIN(RADIANS(G702))*SIN(RADIANS(E698))+COS(RADIANS(G702))*COS(RADIANS(E698))*COS(RADIANS(Y688))))&gt;90,0,$F$4*$F$5/E697^2*(SIN(RADIANS(G702))*SIN(RADIANS(E698))+COS(RADIANS(G702))*COS(RADIANS(E698))*COS(RADIANS(Y688))))</f>
        <v>#DIV/0!</v>
      </c>
      <c r="Z702" s="3" t="e">
        <f>IF(DEGREES(ACOS(SIN(RADIANS(G702))*SIN(RADIANS(E698))+COS(RADIANS(G702))*COS(RADIANS(E698))*COS(RADIANS(Z688))))&gt;90,0,$F$4*$F$5/E697^2*(SIN(RADIANS(G702))*SIN(RADIANS(E698))+COS(RADIANS(G702))*COS(RADIANS(E698))*COS(RADIANS(Z688))))</f>
        <v>#DIV/0!</v>
      </c>
      <c r="AA702" s="3" t="e">
        <f>IF(DEGREES(ACOS(SIN(RADIANS(G702))*SIN(RADIANS(E698))+COS(RADIANS(G702))*COS(RADIANS(E698))*COS(RADIANS(AA688))))&gt;90,0,$F$4*$F$5/E697^2*(SIN(RADIANS(G702))*SIN(RADIANS(E698))+COS(RADIANS(G702))*COS(RADIANS(E698))*COS(RADIANS(AA688))))</f>
        <v>#DIV/0!</v>
      </c>
      <c r="AB702" s="3" t="e">
        <f>IF(DEGREES(ACOS(SIN(RADIANS(G702))*SIN(RADIANS(E698))+COS(RADIANS(G702))*COS(RADIANS(E698))*COS(RADIANS(AB688))))&gt;90,0,$F$4*$F$5/E697^2*(SIN(RADIANS(G702))*SIN(RADIANS(E698))+COS(RADIANS(G702))*COS(RADIANS(E698))*COS(RADIANS(AB688))))</f>
        <v>#DIV/0!</v>
      </c>
      <c r="AC702" s="3" t="e">
        <f>IF(DEGREES(ACOS(SIN(RADIANS(G702))*SIN(RADIANS(E698))+COS(RADIANS(G702))*COS(RADIANS(E698))*COS(RADIANS(AC688))))&gt;90,0,$F$4*$F$5/E697^2*(SIN(RADIANS(G702))*SIN(RADIANS(E698))+COS(RADIANS(G702))*COS(RADIANS(E698))*COS(RADIANS(AC688))))</f>
        <v>#DIV/0!</v>
      </c>
      <c r="AD702" s="3" t="e">
        <f>IF(DEGREES(ACOS(SIN(RADIANS(G702))*SIN(RADIANS(E698))+COS(RADIANS(G702))*COS(RADIANS(E698))*COS(RADIANS(AD688))))&gt;90,0,$F$4*$F$5/E697^2*(SIN(RADIANS(G702))*SIN(RADIANS(E698))+COS(RADIANS(G702))*COS(RADIANS(E698))*COS(RADIANS(AD688))))</f>
        <v>#DIV/0!</v>
      </c>
      <c r="AE702" s="3" t="e">
        <f>IF(DEGREES(ACOS(SIN(RADIANS(G702))*SIN(RADIANS(E698))+COS(RADIANS(G702))*COS(RADIANS(E698))*COS(RADIANS(AE688))))&gt;90,0,$F$4*$F$5/E697^2*(SIN(RADIANS(G702))*SIN(RADIANS(E698))+COS(RADIANS(G702))*COS(RADIANS(E698))*COS(RADIANS(AE688))))</f>
        <v>#DIV/0!</v>
      </c>
      <c r="AF702" s="3" t="e">
        <f>IF(DEGREES(ACOS(SIN(RADIANS(G702))*SIN(RADIANS(E698))+COS(RADIANS(G702))*COS(RADIANS(E698))*COS(RADIANS(AF688))))&gt;90,0,$F$4*$F$5/E697^2*(SIN(RADIANS(G702))*SIN(RADIANS(E698))+COS(RADIANS(G702))*COS(RADIANS(E698))*COS(RADIANS(AF688))))</f>
        <v>#DIV/0!</v>
      </c>
      <c r="AG702" s="3" t="e">
        <f>IF(DEGREES(ACOS(SIN(RADIANS(G702))*SIN(RADIANS(E698))+COS(RADIANS(G702))*COS(RADIANS(E698))*COS(RADIANS(AG688))))&gt;90,0,$F$4*$F$5/E697^2*(SIN(RADIANS(G702))*SIN(RADIANS(E698))+COS(RADIANS(G702))*COS(RADIANS(E698))*COS(RADIANS(AG688))))</f>
        <v>#DIV/0!</v>
      </c>
      <c r="AH702" s="3" t="e">
        <f>IF(DEGREES(ACOS(SIN(RADIANS(G702))*SIN(RADIANS(E698))+COS(RADIANS(G702))*COS(RADIANS(E698))*COS(RADIANS(AH688))))&gt;90,0,$F$4*$F$5/E697^2*(SIN(RADIANS(G702))*SIN(RADIANS(E698))+COS(RADIANS(G702))*COS(RADIANS(E698))*COS(RADIANS(AH688))))</f>
        <v>#DIV/0!</v>
      </c>
      <c r="AI702" s="3" t="e">
        <f>IF(DEGREES(ACOS(SIN(RADIANS(G702))*SIN(RADIANS(E698))+COS(RADIANS(G702))*COS(RADIANS(E698))*COS(RADIANS(AI688))))&gt;90,0,$F$4*$F$5/E697^2*(SIN(RADIANS(G702))*SIN(RADIANS(E698))+COS(RADIANS(G702))*COS(RADIANS(E698))*COS(RADIANS(AI688))))</f>
        <v>#DIV/0!</v>
      </c>
      <c r="AJ702" s="3" t="e">
        <f>IF(DEGREES(ACOS(SIN(RADIANS(G702))*SIN(RADIANS(E698))+COS(RADIANS(G702))*COS(RADIANS(E698))*COS(RADIANS(AJ688))))&gt;90,0,$F$4*$F$5/E697^2*(SIN(RADIANS(G702))*SIN(RADIANS(E698))+COS(RADIANS(G702))*COS(RADIANS(E698))*COS(RADIANS(AJ688))))</f>
        <v>#DIV/0!</v>
      </c>
      <c r="AK702" s="3">
        <f>IF(DEGREES(ACOS(SIN(RADIANS(G702))*SIN(RADIANS(E698))+COS(RADIANS(G702))*COS(RADIANS(E698))*COS(RADIANS(AK688))))&gt;90,0,$F$4*$F$5/E697^2*(SIN(RADIANS(G702))*SIN(RADIANS(E698))+COS(RADIANS(G702))*COS(RADIANS(E698))*COS(RADIANS(AK688))))</f>
        <v>0</v>
      </c>
      <c r="AL702" s="3">
        <f>IF(DEGREES(ACOS(SIN(RADIANS(G702))*SIN(RADIANS(E698))+COS(RADIANS(G702))*COS(RADIANS(E698))*COS(RADIANS(AL688))))&gt;90,0,$F$4*$F$5/E697^2*(SIN(RADIANS(G702))*SIN(RADIANS(E698))+COS(RADIANS(G702))*COS(RADIANS(E698))*COS(RADIANS(AL688))))</f>
        <v>0</v>
      </c>
      <c r="AM702" s="3">
        <f>IF(DEGREES(ACOS(SIN(RADIANS(G702))*SIN(RADIANS(E698))+COS(RADIANS(G702))*COS(RADIANS(E698))*COS(RADIANS(AM688))))&gt;90,0,$F$4*$F$5/E697^2*(SIN(RADIANS(G702))*SIN(RADIANS(E698))+COS(RADIANS(G702))*COS(RADIANS(E698))*COS(RADIANS(AM688))))</f>
        <v>0</v>
      </c>
      <c r="AN702" s="3">
        <f>IF(DEGREES(ACOS(SIN(RADIANS(G702))*SIN(RADIANS(E698))+COS(RADIANS(G702))*COS(RADIANS(E698))*COS(RADIANS(AN688))))&gt;90,0,$F$4*$F$5/E697^2*(SIN(RADIANS(G702))*SIN(RADIANS(E698))+COS(RADIANS(G702))*COS(RADIANS(E698))*COS(RADIANS(AN688))))</f>
        <v>0</v>
      </c>
      <c r="AO702" s="3">
        <f>IF(DEGREES(ACOS(SIN(RADIANS(G702))*SIN(RADIANS(E698))+COS(RADIANS(G702))*COS(RADIANS(E698))*COS(RADIANS(AO688))))&gt;90,0,$F$4*$F$5/E697^2*(SIN(RADIANS(G702))*SIN(RADIANS(E698))+COS(RADIANS(G702))*COS(RADIANS(E698))*COS(RADIANS(AO688))))</f>
        <v>0</v>
      </c>
      <c r="AP702" s="3">
        <f>IF(DEGREES(ACOS(SIN(RADIANS(G702))*SIN(RADIANS(E698))+COS(RADIANS(G702))*COS(RADIANS(E698))*COS(RADIANS(AP688))))&gt;90,0,$F$4*$F$5/E697^2*(SIN(RADIANS(G702))*SIN(RADIANS(E698))+COS(RADIANS(G702))*COS(RADIANS(E698))*COS(RADIANS(AP688))))</f>
        <v>0</v>
      </c>
      <c r="AQ702" s="3">
        <f>IF(DEGREES(ACOS(SIN(RADIANS(G702))*SIN(RADIANS(E698))+COS(RADIANS(G702))*COS(RADIANS(E698))*COS(RADIANS(AQ688))))&gt;90,0,$F$4*$F$5/E697^2*(SIN(RADIANS(G702))*SIN(RADIANS(E698))+COS(RADIANS(G702))*COS(RADIANS(E698))*COS(RADIANS(AQ688))))</f>
        <v>0</v>
      </c>
      <c r="AR702" s="3">
        <f>IF(DEGREES(ACOS(SIN(RADIANS(G702))*SIN(RADIANS(E698))+COS(RADIANS(G702))*COS(RADIANS(E698))*COS(RADIANS(AR688))))&gt;90,0,$F$4*$F$5/E697^2*(SIN(RADIANS(G702))*SIN(RADIANS(E698))+COS(RADIANS(G702))*COS(RADIANS(E698))*COS(RADIANS(AR688))))</f>
        <v>0</v>
      </c>
    </row>
    <row r="703" spans="2:44" ht="15.75" customHeight="1" x14ac:dyDescent="0.2">
      <c r="G703" s="3">
        <v>-40</v>
      </c>
      <c r="I703" s="3">
        <f>IF(DEGREES(ACOS(SIN(RADIANS(G703))*SIN(RADIANS(E698))+COS(RADIANS(G703))*COS(RADIANS(E698))*COS(RADIANS(I688))))&gt;90,0,$F$4*$F$5/E697^2*(SIN(RADIANS(G703))*SIN(RADIANS(E698))+COS(RADIANS(G703))*COS(RADIANS(E698))*COS(RADIANS(I688))))</f>
        <v>0</v>
      </c>
      <c r="J703" s="3">
        <f>IF(DEGREES(ACOS(SIN(RADIANS(G703))*SIN(RADIANS(E698))+COS(RADIANS(G703))*COS(RADIANS(E698))*COS(RADIANS(J688))))&gt;90,0,$F$4*$F$5/E697^2*(SIN(RADIANS(G703))*SIN(RADIANS(E698))+COS(RADIANS(G703))*COS(RADIANS(E698))*COS(RADIANS(J688))))</f>
        <v>0</v>
      </c>
      <c r="K703" s="3">
        <f>IF(DEGREES(ACOS(SIN(RADIANS(G703))*SIN(RADIANS(E698))+COS(RADIANS(G703))*COS(RADIANS(E698))*COS(RADIANS(K688))))&gt;90,0,$F$4*$F$5/E697^2*(SIN(RADIANS(G703))*SIN(RADIANS(E698))+COS(RADIANS(G703))*COS(RADIANS(E698))*COS(RADIANS(K688))))</f>
        <v>0</v>
      </c>
      <c r="L703" s="3">
        <f>IF(DEGREES(ACOS(SIN(RADIANS(G703))*SIN(RADIANS(E698))+COS(RADIANS(G703))*COS(RADIANS(E698))*COS(RADIANS(L688))))&gt;90,0,$F$4*$F$5/E697^2*(SIN(RADIANS(G703))*SIN(RADIANS(E698))+COS(RADIANS(G703))*COS(RADIANS(E698))*COS(RADIANS(L688))))</f>
        <v>0</v>
      </c>
      <c r="M703" s="3">
        <f>IF(DEGREES(ACOS(SIN(RADIANS(G703))*SIN(RADIANS(E698))+COS(RADIANS(G703))*COS(RADIANS(E698))*COS(RADIANS(M688))))&gt;90,0,$F$4*$F$5/E697^2*(SIN(RADIANS(G703))*SIN(RADIANS(E698))+COS(RADIANS(G703))*COS(RADIANS(E698))*COS(RADIANS(M688))))</f>
        <v>0</v>
      </c>
      <c r="N703" s="3">
        <f>IF(DEGREES(ACOS(SIN(RADIANS(G703))*SIN(RADIANS(E698))+COS(RADIANS(G703))*COS(RADIANS(E698))*COS(RADIANS(N688))))&gt;90,0,$F$4*$F$5/E697^2*(SIN(RADIANS(G703))*SIN(RADIANS(E698))+COS(RADIANS(G703))*COS(RADIANS(E698))*COS(RADIANS(N688))))</f>
        <v>0</v>
      </c>
      <c r="O703" s="3">
        <f>IF(DEGREES(ACOS(SIN(RADIANS(G703))*SIN(RADIANS(E698))+COS(RADIANS(G703))*COS(RADIANS(E698))*COS(RADIANS(O688))))&gt;90,0,$F$4*$F$5/E697^2*(SIN(RADIANS(G703))*SIN(RADIANS(E698))+COS(RADIANS(G703))*COS(RADIANS(E698))*COS(RADIANS(O688))))</f>
        <v>0</v>
      </c>
      <c r="P703" s="3">
        <f>IF(DEGREES(ACOS(SIN(RADIANS(G703))*SIN(RADIANS(E698))+COS(RADIANS(G703))*COS(RADIANS(E698))*COS(RADIANS(P688))))&gt;90,0,$F$4*$F$5/E697^2*(SIN(RADIANS(G703))*SIN(RADIANS(E698))+COS(RADIANS(G703))*COS(RADIANS(E698))*COS(RADIANS(P688))))</f>
        <v>0</v>
      </c>
      <c r="Q703" s="3">
        <f>IF(DEGREES(ACOS(SIN(RADIANS(G703))*SIN(RADIANS(E698))+COS(RADIANS(G703))*COS(RADIANS(E698))*COS(RADIANS(Q688))))&gt;90,0,$F$4*$F$5/E697^2*(SIN(RADIANS(G703))*SIN(RADIANS(E698))+COS(RADIANS(G703))*COS(RADIANS(E698))*COS(RADIANS(Q688))))</f>
        <v>0</v>
      </c>
      <c r="R703" s="3" t="e">
        <f>IF(DEGREES(ACOS(SIN(RADIANS(G703))*SIN(RADIANS(E698))+COS(RADIANS(G703))*COS(RADIANS(E698))*COS(RADIANS(R688))))&gt;90,0,$F$4*$F$5/E697^2*(SIN(RADIANS(G703))*SIN(RADIANS(E698))+COS(RADIANS(G703))*COS(RADIANS(E698))*COS(RADIANS(R688))))</f>
        <v>#DIV/0!</v>
      </c>
      <c r="S703" s="3" t="e">
        <f>IF(DEGREES(ACOS(SIN(RADIANS(G703))*SIN(RADIANS(E698))+COS(RADIANS(G703))*COS(RADIANS(E698))*COS(RADIANS(S688))))&gt;90,0,$F$4*$F$5/E697^2*(SIN(RADIANS(G703))*SIN(RADIANS(E698))+COS(RADIANS(G703))*COS(RADIANS(E698))*COS(RADIANS(S688))))</f>
        <v>#DIV/0!</v>
      </c>
      <c r="T703" s="3" t="e">
        <f>IF(DEGREES(ACOS(SIN(RADIANS(G703))*SIN(RADIANS(E698))+COS(RADIANS(G703))*COS(RADIANS(E698))*COS(RADIANS(T688))))&gt;90,0,$F$4*$F$5/E697^2*(SIN(RADIANS(G703))*SIN(RADIANS(E698))+COS(RADIANS(G703))*COS(RADIANS(E698))*COS(RADIANS(T688))))</f>
        <v>#DIV/0!</v>
      </c>
      <c r="U703" s="3" t="e">
        <f>IF(DEGREES(ACOS(SIN(RADIANS(G703))*SIN(RADIANS(E698))+COS(RADIANS(G703))*COS(RADIANS(E698))*COS(RADIANS(U688))))&gt;90,0,$F$4*$F$5/E697^2*(SIN(RADIANS(G703))*SIN(RADIANS(E698))+COS(RADIANS(G703))*COS(RADIANS(E698))*COS(RADIANS(U688))))</f>
        <v>#DIV/0!</v>
      </c>
      <c r="V703" s="3" t="e">
        <f>IF(DEGREES(ACOS(SIN(RADIANS(G703))*SIN(RADIANS(E698))+COS(RADIANS(G703))*COS(RADIANS(E698))*COS(RADIANS(V688))))&gt;90,0,$F$4*$F$5/E697^2*(SIN(RADIANS(G703))*SIN(RADIANS(E698))+COS(RADIANS(G703))*COS(RADIANS(E698))*COS(RADIANS(V688))))</f>
        <v>#DIV/0!</v>
      </c>
      <c r="W703" s="3" t="e">
        <f>IF(DEGREES(ACOS(SIN(RADIANS(G703))*SIN(RADIANS(E698))+COS(RADIANS(G703))*COS(RADIANS(E698))*COS(RADIANS(W688))))&gt;90,0,$F$4*$F$5/E697^2*(SIN(RADIANS(G703))*SIN(RADIANS(E698))+COS(RADIANS(G703))*COS(RADIANS(E698))*COS(RADIANS(W688))))</f>
        <v>#DIV/0!</v>
      </c>
      <c r="X703" s="3" t="e">
        <f>IF(DEGREES(ACOS(SIN(RADIANS(G703))*SIN(RADIANS(E698))+COS(RADIANS(G703))*COS(RADIANS(E698))*COS(RADIANS(X688))))&gt;90,0,$F$4*$F$5/E697^2*(SIN(RADIANS(G703))*SIN(RADIANS(E698))+COS(RADIANS(G703))*COS(RADIANS(E698))*COS(RADIANS(X688))))</f>
        <v>#DIV/0!</v>
      </c>
      <c r="Y703" s="3" t="e">
        <f>IF(DEGREES(ACOS(SIN(RADIANS(G703))*SIN(RADIANS(E698))+COS(RADIANS(G703))*COS(RADIANS(E698))*COS(RADIANS(Y688))))&gt;90,0,$F$4*$F$5/E697^2*(SIN(RADIANS(G703))*SIN(RADIANS(E698))+COS(RADIANS(G703))*COS(RADIANS(E698))*COS(RADIANS(Y688))))</f>
        <v>#DIV/0!</v>
      </c>
      <c r="Z703" s="3" t="e">
        <f>IF(DEGREES(ACOS(SIN(RADIANS(G703))*SIN(RADIANS(E698))+COS(RADIANS(G703))*COS(RADIANS(E698))*COS(RADIANS(Z688))))&gt;90,0,$F$4*$F$5/E697^2*(SIN(RADIANS(G703))*SIN(RADIANS(E698))+COS(RADIANS(G703))*COS(RADIANS(E698))*COS(RADIANS(Z688))))</f>
        <v>#DIV/0!</v>
      </c>
      <c r="AA703" s="3" t="e">
        <f>IF(DEGREES(ACOS(SIN(RADIANS(G703))*SIN(RADIANS(E698))+COS(RADIANS(G703))*COS(RADIANS(E698))*COS(RADIANS(AA688))))&gt;90,0,$F$4*$F$5/E697^2*(SIN(RADIANS(G703))*SIN(RADIANS(E698))+COS(RADIANS(G703))*COS(RADIANS(E698))*COS(RADIANS(AA688))))</f>
        <v>#DIV/0!</v>
      </c>
      <c r="AB703" s="3" t="e">
        <f>IF(DEGREES(ACOS(SIN(RADIANS(G703))*SIN(RADIANS(E698))+COS(RADIANS(G703))*COS(RADIANS(E698))*COS(RADIANS(AB688))))&gt;90,0,$F$4*$F$5/E697^2*(SIN(RADIANS(G703))*SIN(RADIANS(E698))+COS(RADIANS(G703))*COS(RADIANS(E698))*COS(RADIANS(AB688))))</f>
        <v>#DIV/0!</v>
      </c>
      <c r="AC703" s="3" t="e">
        <f>IF(DEGREES(ACOS(SIN(RADIANS(G703))*SIN(RADIANS(E698))+COS(RADIANS(G703))*COS(RADIANS(E698))*COS(RADIANS(AC688))))&gt;90,0,$F$4*$F$5/E697^2*(SIN(RADIANS(G703))*SIN(RADIANS(E698))+COS(RADIANS(G703))*COS(RADIANS(E698))*COS(RADIANS(AC688))))</f>
        <v>#DIV/0!</v>
      </c>
      <c r="AD703" s="3" t="e">
        <f>IF(DEGREES(ACOS(SIN(RADIANS(G703))*SIN(RADIANS(E698))+COS(RADIANS(G703))*COS(RADIANS(E698))*COS(RADIANS(AD688))))&gt;90,0,$F$4*$F$5/E697^2*(SIN(RADIANS(G703))*SIN(RADIANS(E698))+COS(RADIANS(G703))*COS(RADIANS(E698))*COS(RADIANS(AD688))))</f>
        <v>#DIV/0!</v>
      </c>
      <c r="AE703" s="3" t="e">
        <f>IF(DEGREES(ACOS(SIN(RADIANS(G703))*SIN(RADIANS(E698))+COS(RADIANS(G703))*COS(RADIANS(E698))*COS(RADIANS(AE688))))&gt;90,0,$F$4*$F$5/E697^2*(SIN(RADIANS(G703))*SIN(RADIANS(E698))+COS(RADIANS(G703))*COS(RADIANS(E698))*COS(RADIANS(AE688))))</f>
        <v>#DIV/0!</v>
      </c>
      <c r="AF703" s="3" t="e">
        <f>IF(DEGREES(ACOS(SIN(RADIANS(G703))*SIN(RADIANS(E698))+COS(RADIANS(G703))*COS(RADIANS(E698))*COS(RADIANS(AF688))))&gt;90,0,$F$4*$F$5/E697^2*(SIN(RADIANS(G703))*SIN(RADIANS(E698))+COS(RADIANS(G703))*COS(RADIANS(E698))*COS(RADIANS(AF688))))</f>
        <v>#DIV/0!</v>
      </c>
      <c r="AG703" s="3" t="e">
        <f>IF(DEGREES(ACOS(SIN(RADIANS(G703))*SIN(RADIANS(E698))+COS(RADIANS(G703))*COS(RADIANS(E698))*COS(RADIANS(AG688))))&gt;90,0,$F$4*$F$5/E697^2*(SIN(RADIANS(G703))*SIN(RADIANS(E698))+COS(RADIANS(G703))*COS(RADIANS(E698))*COS(RADIANS(AG688))))</f>
        <v>#DIV/0!</v>
      </c>
      <c r="AH703" s="3" t="e">
        <f>IF(DEGREES(ACOS(SIN(RADIANS(G703))*SIN(RADIANS(E698))+COS(RADIANS(G703))*COS(RADIANS(E698))*COS(RADIANS(AH688))))&gt;90,0,$F$4*$F$5/E697^2*(SIN(RADIANS(G703))*SIN(RADIANS(E698))+COS(RADIANS(G703))*COS(RADIANS(E698))*COS(RADIANS(AH688))))</f>
        <v>#DIV/0!</v>
      </c>
      <c r="AI703" s="3" t="e">
        <f>IF(DEGREES(ACOS(SIN(RADIANS(G703))*SIN(RADIANS(E698))+COS(RADIANS(G703))*COS(RADIANS(E698))*COS(RADIANS(AI688))))&gt;90,0,$F$4*$F$5/E697^2*(SIN(RADIANS(G703))*SIN(RADIANS(E698))+COS(RADIANS(G703))*COS(RADIANS(E698))*COS(RADIANS(AI688))))</f>
        <v>#DIV/0!</v>
      </c>
      <c r="AJ703" s="3" t="e">
        <f>IF(DEGREES(ACOS(SIN(RADIANS(G703))*SIN(RADIANS(E698))+COS(RADIANS(G703))*COS(RADIANS(E698))*COS(RADIANS(AJ688))))&gt;90,0,$F$4*$F$5/E697^2*(SIN(RADIANS(G703))*SIN(RADIANS(E698))+COS(RADIANS(G703))*COS(RADIANS(E698))*COS(RADIANS(AJ688))))</f>
        <v>#DIV/0!</v>
      </c>
      <c r="AK703" s="3">
        <f>IF(DEGREES(ACOS(SIN(RADIANS(G703))*SIN(RADIANS(E698))+COS(RADIANS(G703))*COS(RADIANS(E698))*COS(RADIANS(AK688))))&gt;90,0,$F$4*$F$5/E697^2*(SIN(RADIANS(G703))*SIN(RADIANS(E698))+COS(RADIANS(G703))*COS(RADIANS(E698))*COS(RADIANS(AK688))))</f>
        <v>0</v>
      </c>
      <c r="AL703" s="3">
        <f>IF(DEGREES(ACOS(SIN(RADIANS(G703))*SIN(RADIANS(E698))+COS(RADIANS(G703))*COS(RADIANS(E698))*COS(RADIANS(AL688))))&gt;90,0,$F$4*$F$5/E697^2*(SIN(RADIANS(G703))*SIN(RADIANS(E698))+COS(RADIANS(G703))*COS(RADIANS(E698))*COS(RADIANS(AL688))))</f>
        <v>0</v>
      </c>
      <c r="AM703" s="3">
        <f>IF(DEGREES(ACOS(SIN(RADIANS(G703))*SIN(RADIANS(E698))+COS(RADIANS(G703))*COS(RADIANS(E698))*COS(RADIANS(AM688))))&gt;90,0,$F$4*$F$5/E697^2*(SIN(RADIANS(G703))*SIN(RADIANS(E698))+COS(RADIANS(G703))*COS(RADIANS(E698))*COS(RADIANS(AM688))))</f>
        <v>0</v>
      </c>
      <c r="AN703" s="3">
        <f>IF(DEGREES(ACOS(SIN(RADIANS(G703))*SIN(RADIANS(E698))+COS(RADIANS(G703))*COS(RADIANS(E698))*COS(RADIANS(AN688))))&gt;90,0,$F$4*$F$5/E697^2*(SIN(RADIANS(G703))*SIN(RADIANS(E698))+COS(RADIANS(G703))*COS(RADIANS(E698))*COS(RADIANS(AN688))))</f>
        <v>0</v>
      </c>
      <c r="AO703" s="3">
        <f>IF(DEGREES(ACOS(SIN(RADIANS(G703))*SIN(RADIANS(E698))+COS(RADIANS(G703))*COS(RADIANS(E698))*COS(RADIANS(AO688))))&gt;90,0,$F$4*$F$5/E697^2*(SIN(RADIANS(G703))*SIN(RADIANS(E698))+COS(RADIANS(G703))*COS(RADIANS(E698))*COS(RADIANS(AO688))))</f>
        <v>0</v>
      </c>
      <c r="AP703" s="3">
        <f>IF(DEGREES(ACOS(SIN(RADIANS(G703))*SIN(RADIANS(E698))+COS(RADIANS(G703))*COS(RADIANS(E698))*COS(RADIANS(AP688))))&gt;90,0,$F$4*$F$5/E697^2*(SIN(RADIANS(G703))*SIN(RADIANS(E698))+COS(RADIANS(G703))*COS(RADIANS(E698))*COS(RADIANS(AP688))))</f>
        <v>0</v>
      </c>
      <c r="AQ703" s="3">
        <f>IF(DEGREES(ACOS(SIN(RADIANS(G703))*SIN(RADIANS(E698))+COS(RADIANS(G703))*COS(RADIANS(E698))*COS(RADIANS(AQ688))))&gt;90,0,$F$4*$F$5/E697^2*(SIN(RADIANS(G703))*SIN(RADIANS(E698))+COS(RADIANS(G703))*COS(RADIANS(E698))*COS(RADIANS(AQ688))))</f>
        <v>0</v>
      </c>
      <c r="AR703" s="3">
        <f>IF(DEGREES(ACOS(SIN(RADIANS(G703))*SIN(RADIANS(E698))+COS(RADIANS(G703))*COS(RADIANS(E698))*COS(RADIANS(AR688))))&gt;90,0,$F$4*$F$5/E697^2*(SIN(RADIANS(G703))*SIN(RADIANS(E698))+COS(RADIANS(G703))*COS(RADIANS(E698))*COS(RADIANS(AR688))))</f>
        <v>0</v>
      </c>
    </row>
    <row r="704" spans="2:44" ht="15.75" customHeight="1" x14ac:dyDescent="0.2">
      <c r="G704" s="3">
        <v>-50</v>
      </c>
      <c r="I704" s="3">
        <f>IF(DEGREES(ACOS(SIN(RADIANS(G704))*SIN(RADIANS(E698))+COS(RADIANS(G704))*COS(RADIANS(E698))*COS(RADIANS(I688))))&gt;90,0,$F$4*$F$5/E697^2*(SIN(RADIANS(G704))*SIN(RADIANS(E698))+COS(RADIANS(G704))*COS(RADIANS(E698))*COS(RADIANS(I688))))</f>
        <v>0</v>
      </c>
      <c r="J704" s="3">
        <f>IF(DEGREES(ACOS(SIN(RADIANS(G704))*SIN(RADIANS(E698))+COS(RADIANS(G704))*COS(RADIANS(E698))*COS(RADIANS(J688))))&gt;90,0,$F$4*$F$5/E697^2*(SIN(RADIANS(G704))*SIN(RADIANS(E698))+COS(RADIANS(G704))*COS(RADIANS(E698))*COS(RADIANS(J688))))</f>
        <v>0</v>
      </c>
      <c r="K704" s="3">
        <f>IF(DEGREES(ACOS(SIN(RADIANS(G704))*SIN(RADIANS(E698))+COS(RADIANS(G704))*COS(RADIANS(E698))*COS(RADIANS(K688))))&gt;90,0,$F$4*$F$5/E697^2*(SIN(RADIANS(G704))*SIN(RADIANS(E698))+COS(RADIANS(G704))*COS(RADIANS(E698))*COS(RADIANS(K688))))</f>
        <v>0</v>
      </c>
      <c r="L704" s="3">
        <f>IF(DEGREES(ACOS(SIN(RADIANS(G704))*SIN(RADIANS(E698))+COS(RADIANS(G704))*COS(RADIANS(E698))*COS(RADIANS(L688))))&gt;90,0,$F$4*$F$5/E697^2*(SIN(RADIANS(G704))*SIN(RADIANS(E698))+COS(RADIANS(G704))*COS(RADIANS(E698))*COS(RADIANS(L688))))</f>
        <v>0</v>
      </c>
      <c r="M704" s="3">
        <f>IF(DEGREES(ACOS(SIN(RADIANS(G704))*SIN(RADIANS(E698))+COS(RADIANS(G704))*COS(RADIANS(E698))*COS(RADIANS(M688))))&gt;90,0,$F$4*$F$5/E697^2*(SIN(RADIANS(G704))*SIN(RADIANS(E698))+COS(RADIANS(G704))*COS(RADIANS(E698))*COS(RADIANS(M688))))</f>
        <v>0</v>
      </c>
      <c r="N704" s="3">
        <f>IF(DEGREES(ACOS(SIN(RADIANS(G704))*SIN(RADIANS(E698))+COS(RADIANS(G704))*COS(RADIANS(E698))*COS(RADIANS(N688))))&gt;90,0,$F$4*$F$5/E697^2*(SIN(RADIANS(G704))*SIN(RADIANS(E698))+COS(RADIANS(G704))*COS(RADIANS(E698))*COS(RADIANS(N688))))</f>
        <v>0</v>
      </c>
      <c r="O704" s="3">
        <f>IF(DEGREES(ACOS(SIN(RADIANS(G704))*SIN(RADIANS(E698))+COS(RADIANS(G704))*COS(RADIANS(E698))*COS(RADIANS(O688))))&gt;90,0,$F$4*$F$5/E697^2*(SIN(RADIANS(G704))*SIN(RADIANS(E698))+COS(RADIANS(G704))*COS(RADIANS(E698))*COS(RADIANS(O688))))</f>
        <v>0</v>
      </c>
      <c r="P704" s="3">
        <f>IF(DEGREES(ACOS(SIN(RADIANS(G704))*SIN(RADIANS(E698))+COS(RADIANS(G704))*COS(RADIANS(E698))*COS(RADIANS(P688))))&gt;90,0,$F$4*$F$5/E697^2*(SIN(RADIANS(G704))*SIN(RADIANS(E698))+COS(RADIANS(G704))*COS(RADIANS(E698))*COS(RADIANS(P688))))</f>
        <v>0</v>
      </c>
      <c r="Q704" s="3">
        <f>IF(DEGREES(ACOS(SIN(RADIANS(G704))*SIN(RADIANS(E698))+COS(RADIANS(G704))*COS(RADIANS(E698))*COS(RADIANS(Q688))))&gt;90,0,$F$4*$F$5/E697^2*(SIN(RADIANS(G704))*SIN(RADIANS(E698))+COS(RADIANS(G704))*COS(RADIANS(E698))*COS(RADIANS(Q688))))</f>
        <v>0</v>
      </c>
      <c r="R704" s="3" t="e">
        <f>IF(DEGREES(ACOS(SIN(RADIANS(G704))*SIN(RADIANS(E698))+COS(RADIANS(G704))*COS(RADIANS(E698))*COS(RADIANS(R688))))&gt;90,0,$F$4*$F$5/E697^2*(SIN(RADIANS(G704))*SIN(RADIANS(E698))+COS(RADIANS(G704))*COS(RADIANS(E698))*COS(RADIANS(R688))))</f>
        <v>#DIV/0!</v>
      </c>
      <c r="S704" s="3" t="e">
        <f>IF(DEGREES(ACOS(SIN(RADIANS(G704))*SIN(RADIANS(E698))+COS(RADIANS(G704))*COS(RADIANS(E698))*COS(RADIANS(S688))))&gt;90,0,$F$4*$F$5/E697^2*(SIN(RADIANS(G704))*SIN(RADIANS(E698))+COS(RADIANS(G704))*COS(RADIANS(E698))*COS(RADIANS(S688))))</f>
        <v>#DIV/0!</v>
      </c>
      <c r="T704" s="3" t="e">
        <f>IF(DEGREES(ACOS(SIN(RADIANS(G704))*SIN(RADIANS(E698))+COS(RADIANS(G704))*COS(RADIANS(E698))*COS(RADIANS(T688))))&gt;90,0,$F$4*$F$5/E697^2*(SIN(RADIANS(G704))*SIN(RADIANS(E698))+COS(RADIANS(G704))*COS(RADIANS(E698))*COS(RADIANS(T688))))</f>
        <v>#DIV/0!</v>
      </c>
      <c r="U704" s="3" t="e">
        <f>IF(DEGREES(ACOS(SIN(RADIANS(G704))*SIN(RADIANS(E698))+COS(RADIANS(G704))*COS(RADIANS(E698))*COS(RADIANS(U688))))&gt;90,0,$F$4*$F$5/E697^2*(SIN(RADIANS(G704))*SIN(RADIANS(E698))+COS(RADIANS(G704))*COS(RADIANS(E698))*COS(RADIANS(U688))))</f>
        <v>#DIV/0!</v>
      </c>
      <c r="V704" s="3" t="e">
        <f>IF(DEGREES(ACOS(SIN(RADIANS(G704))*SIN(RADIANS(E698))+COS(RADIANS(G704))*COS(RADIANS(E698))*COS(RADIANS(V688))))&gt;90,0,$F$4*$F$5/E697^2*(SIN(RADIANS(G704))*SIN(RADIANS(E698))+COS(RADIANS(G704))*COS(RADIANS(E698))*COS(RADIANS(V688))))</f>
        <v>#DIV/0!</v>
      </c>
      <c r="W704" s="3" t="e">
        <f>IF(DEGREES(ACOS(SIN(RADIANS(G704))*SIN(RADIANS(E698))+COS(RADIANS(G704))*COS(RADIANS(E698))*COS(RADIANS(W688))))&gt;90,0,$F$4*$F$5/E697^2*(SIN(RADIANS(G704))*SIN(RADIANS(E698))+COS(RADIANS(G704))*COS(RADIANS(E698))*COS(RADIANS(W688))))</f>
        <v>#DIV/0!</v>
      </c>
      <c r="X704" s="3" t="e">
        <f>IF(DEGREES(ACOS(SIN(RADIANS(G704))*SIN(RADIANS(E698))+COS(RADIANS(G704))*COS(RADIANS(E698))*COS(RADIANS(X688))))&gt;90,0,$F$4*$F$5/E697^2*(SIN(RADIANS(G704))*SIN(RADIANS(E698))+COS(RADIANS(G704))*COS(RADIANS(E698))*COS(RADIANS(X688))))</f>
        <v>#DIV/0!</v>
      </c>
      <c r="Y704" s="3" t="e">
        <f>IF(DEGREES(ACOS(SIN(RADIANS(G704))*SIN(RADIANS(E698))+COS(RADIANS(G704))*COS(RADIANS(E698))*COS(RADIANS(Y688))))&gt;90,0,$F$4*$F$5/E697^2*(SIN(RADIANS(G704))*SIN(RADIANS(E698))+COS(RADIANS(G704))*COS(RADIANS(E698))*COS(RADIANS(Y688))))</f>
        <v>#DIV/0!</v>
      </c>
      <c r="Z704" s="3" t="e">
        <f>IF(DEGREES(ACOS(SIN(RADIANS(G704))*SIN(RADIANS(E698))+COS(RADIANS(G704))*COS(RADIANS(E698))*COS(RADIANS(Z688))))&gt;90,0,$F$4*$F$5/E697^2*(SIN(RADIANS(G704))*SIN(RADIANS(E698))+COS(RADIANS(G704))*COS(RADIANS(E698))*COS(RADIANS(Z688))))</f>
        <v>#DIV/0!</v>
      </c>
      <c r="AA704" s="3" t="e">
        <f>IF(DEGREES(ACOS(SIN(RADIANS(G704))*SIN(RADIANS(E698))+COS(RADIANS(G704))*COS(RADIANS(E698))*COS(RADIANS(AA688))))&gt;90,0,$F$4*$F$5/E697^2*(SIN(RADIANS(G704))*SIN(RADIANS(E698))+COS(RADIANS(G704))*COS(RADIANS(E698))*COS(RADIANS(AA688))))</f>
        <v>#DIV/0!</v>
      </c>
      <c r="AB704" s="3" t="e">
        <f>IF(DEGREES(ACOS(SIN(RADIANS(G704))*SIN(RADIANS(E698))+COS(RADIANS(G704))*COS(RADIANS(E698))*COS(RADIANS(AB688))))&gt;90,0,$F$4*$F$5/E697^2*(SIN(RADIANS(G704))*SIN(RADIANS(E698))+COS(RADIANS(G704))*COS(RADIANS(E698))*COS(RADIANS(AB688))))</f>
        <v>#DIV/0!</v>
      </c>
      <c r="AC704" s="3" t="e">
        <f>IF(DEGREES(ACOS(SIN(RADIANS(G704))*SIN(RADIANS(E698))+COS(RADIANS(G704))*COS(RADIANS(E698))*COS(RADIANS(AC688))))&gt;90,0,$F$4*$F$5/E697^2*(SIN(RADIANS(G704))*SIN(RADIANS(E698))+COS(RADIANS(G704))*COS(RADIANS(E698))*COS(RADIANS(AC688))))</f>
        <v>#DIV/0!</v>
      </c>
      <c r="AD704" s="3" t="e">
        <f>IF(DEGREES(ACOS(SIN(RADIANS(G704))*SIN(RADIANS(E698))+COS(RADIANS(G704))*COS(RADIANS(E698))*COS(RADIANS(AD688))))&gt;90,0,$F$4*$F$5/E697^2*(SIN(RADIANS(G704))*SIN(RADIANS(E698))+COS(RADIANS(G704))*COS(RADIANS(E698))*COS(RADIANS(AD688))))</f>
        <v>#DIV/0!</v>
      </c>
      <c r="AE704" s="3" t="e">
        <f>IF(DEGREES(ACOS(SIN(RADIANS(G704))*SIN(RADIANS(E698))+COS(RADIANS(G704))*COS(RADIANS(E698))*COS(RADIANS(AE688))))&gt;90,0,$F$4*$F$5/E697^2*(SIN(RADIANS(G704))*SIN(RADIANS(E698))+COS(RADIANS(G704))*COS(RADIANS(E698))*COS(RADIANS(AE688))))</f>
        <v>#DIV/0!</v>
      </c>
      <c r="AF704" s="3" t="e">
        <f>IF(DEGREES(ACOS(SIN(RADIANS(G704))*SIN(RADIANS(E698))+COS(RADIANS(G704))*COS(RADIANS(E698))*COS(RADIANS(AF688))))&gt;90,0,$F$4*$F$5/E697^2*(SIN(RADIANS(G704))*SIN(RADIANS(E698))+COS(RADIANS(G704))*COS(RADIANS(E698))*COS(RADIANS(AF688))))</f>
        <v>#DIV/0!</v>
      </c>
      <c r="AG704" s="3" t="e">
        <f>IF(DEGREES(ACOS(SIN(RADIANS(G704))*SIN(RADIANS(E698))+COS(RADIANS(G704))*COS(RADIANS(E698))*COS(RADIANS(AG688))))&gt;90,0,$F$4*$F$5/E697^2*(SIN(RADIANS(G704))*SIN(RADIANS(E698))+COS(RADIANS(G704))*COS(RADIANS(E698))*COS(RADIANS(AG688))))</f>
        <v>#DIV/0!</v>
      </c>
      <c r="AH704" s="3" t="e">
        <f>IF(DEGREES(ACOS(SIN(RADIANS(G704))*SIN(RADIANS(E698))+COS(RADIANS(G704))*COS(RADIANS(E698))*COS(RADIANS(AH688))))&gt;90,0,$F$4*$F$5/E697^2*(SIN(RADIANS(G704))*SIN(RADIANS(E698))+COS(RADIANS(G704))*COS(RADIANS(E698))*COS(RADIANS(AH688))))</f>
        <v>#DIV/0!</v>
      </c>
      <c r="AI704" s="3" t="e">
        <f>IF(DEGREES(ACOS(SIN(RADIANS(G704))*SIN(RADIANS(E698))+COS(RADIANS(G704))*COS(RADIANS(E698))*COS(RADIANS(AI688))))&gt;90,0,$F$4*$F$5/E697^2*(SIN(RADIANS(G704))*SIN(RADIANS(E698))+COS(RADIANS(G704))*COS(RADIANS(E698))*COS(RADIANS(AI688))))</f>
        <v>#DIV/0!</v>
      </c>
      <c r="AJ704" s="3" t="e">
        <f>IF(DEGREES(ACOS(SIN(RADIANS(G704))*SIN(RADIANS(E698))+COS(RADIANS(G704))*COS(RADIANS(E698))*COS(RADIANS(AJ688))))&gt;90,0,$F$4*$F$5/E697^2*(SIN(RADIANS(G704))*SIN(RADIANS(E698))+COS(RADIANS(G704))*COS(RADIANS(E698))*COS(RADIANS(AJ688))))</f>
        <v>#DIV/0!</v>
      </c>
      <c r="AK704" s="3">
        <f>IF(DEGREES(ACOS(SIN(RADIANS(G704))*SIN(RADIANS(E698))+COS(RADIANS(G704))*COS(RADIANS(E698))*COS(RADIANS(AK688))))&gt;90,0,$F$4*$F$5/E697^2*(SIN(RADIANS(G704))*SIN(RADIANS(E698))+COS(RADIANS(G704))*COS(RADIANS(E698))*COS(RADIANS(AK688))))</f>
        <v>0</v>
      </c>
      <c r="AL704" s="3">
        <f>IF(DEGREES(ACOS(SIN(RADIANS(G704))*SIN(RADIANS(E698))+COS(RADIANS(G704))*COS(RADIANS(E698))*COS(RADIANS(AL688))))&gt;90,0,$F$4*$F$5/E697^2*(SIN(RADIANS(G704))*SIN(RADIANS(E698))+COS(RADIANS(G704))*COS(RADIANS(E698))*COS(RADIANS(AL688))))</f>
        <v>0</v>
      </c>
      <c r="AM704" s="3">
        <f>IF(DEGREES(ACOS(SIN(RADIANS(G704))*SIN(RADIANS(E698))+COS(RADIANS(G704))*COS(RADIANS(E698))*COS(RADIANS(AM688))))&gt;90,0,$F$4*$F$5/E697^2*(SIN(RADIANS(G704))*SIN(RADIANS(E698))+COS(RADIANS(G704))*COS(RADIANS(E698))*COS(RADIANS(AM688))))</f>
        <v>0</v>
      </c>
      <c r="AN704" s="3">
        <f>IF(DEGREES(ACOS(SIN(RADIANS(G704))*SIN(RADIANS(E698))+COS(RADIANS(G704))*COS(RADIANS(E698))*COS(RADIANS(AN688))))&gt;90,0,$F$4*$F$5/E697^2*(SIN(RADIANS(G704))*SIN(RADIANS(E698))+COS(RADIANS(G704))*COS(RADIANS(E698))*COS(RADIANS(AN688))))</f>
        <v>0</v>
      </c>
      <c r="AO704" s="3">
        <f>IF(DEGREES(ACOS(SIN(RADIANS(G704))*SIN(RADIANS(E698))+COS(RADIANS(G704))*COS(RADIANS(E698))*COS(RADIANS(AO688))))&gt;90,0,$F$4*$F$5/E697^2*(SIN(RADIANS(G704))*SIN(RADIANS(E698))+COS(RADIANS(G704))*COS(RADIANS(E698))*COS(RADIANS(AO688))))</f>
        <v>0</v>
      </c>
      <c r="AP704" s="3">
        <f>IF(DEGREES(ACOS(SIN(RADIANS(G704))*SIN(RADIANS(E698))+COS(RADIANS(G704))*COS(RADIANS(E698))*COS(RADIANS(AP688))))&gt;90,0,$F$4*$F$5/E697^2*(SIN(RADIANS(G704))*SIN(RADIANS(E698))+COS(RADIANS(G704))*COS(RADIANS(E698))*COS(RADIANS(AP688))))</f>
        <v>0</v>
      </c>
      <c r="AQ704" s="3">
        <f>IF(DEGREES(ACOS(SIN(RADIANS(G704))*SIN(RADIANS(E698))+COS(RADIANS(G704))*COS(RADIANS(E698))*COS(RADIANS(AQ688))))&gt;90,0,$F$4*$F$5/E697^2*(SIN(RADIANS(G704))*SIN(RADIANS(E698))+COS(RADIANS(G704))*COS(RADIANS(E698))*COS(RADIANS(AQ688))))</f>
        <v>0</v>
      </c>
      <c r="AR704" s="3">
        <f>IF(DEGREES(ACOS(SIN(RADIANS(G704))*SIN(RADIANS(E698))+COS(RADIANS(G704))*COS(RADIANS(E698))*COS(RADIANS(AR688))))&gt;90,0,$F$4*$F$5/E697^2*(SIN(RADIANS(G704))*SIN(RADIANS(E698))+COS(RADIANS(G704))*COS(RADIANS(E698))*COS(RADIANS(AR688))))</f>
        <v>0</v>
      </c>
    </row>
    <row r="705" spans="2:44" ht="15.75" customHeight="1" x14ac:dyDescent="0.2">
      <c r="G705" s="3">
        <v>-60</v>
      </c>
      <c r="I705" s="3">
        <f>IF(DEGREES(ACOS(SIN(RADIANS(G705))*SIN(RADIANS(E698))+COS(RADIANS(G705))*COS(RADIANS(E698))*COS(RADIANS(I688))))&gt;90,0,$F$4*$F$5/E697^2*(SIN(RADIANS(G705))*SIN(RADIANS(E698))+COS(RADIANS(G705))*COS(RADIANS(E698))*COS(RADIANS(I688))))</f>
        <v>0</v>
      </c>
      <c r="J705" s="3">
        <f>IF(DEGREES(ACOS(SIN(RADIANS(G705))*SIN(RADIANS(E698))+COS(RADIANS(G705))*COS(RADIANS(E698))*COS(RADIANS(J688))))&gt;90,0,$F$4*$F$5/E697^2*(SIN(RADIANS(G705))*SIN(RADIANS(E698))+COS(RADIANS(G705))*COS(RADIANS(E698))*COS(RADIANS(J688))))</f>
        <v>0</v>
      </c>
      <c r="K705" s="3">
        <f>IF(DEGREES(ACOS(SIN(RADIANS(G705))*SIN(RADIANS(E698))+COS(RADIANS(G705))*COS(RADIANS(E698))*COS(RADIANS(K688))))&gt;90,0,$F$4*$F$5/E697^2*(SIN(RADIANS(G705))*SIN(RADIANS(E698))+COS(RADIANS(G705))*COS(RADIANS(E698))*COS(RADIANS(K688))))</f>
        <v>0</v>
      </c>
      <c r="L705" s="3">
        <f>IF(DEGREES(ACOS(SIN(RADIANS(G705))*SIN(RADIANS(E698))+COS(RADIANS(G705))*COS(RADIANS(E698))*COS(RADIANS(L688))))&gt;90,0,$F$4*$F$5/E697^2*(SIN(RADIANS(G705))*SIN(RADIANS(E698))+COS(RADIANS(G705))*COS(RADIANS(E698))*COS(RADIANS(L688))))</f>
        <v>0</v>
      </c>
      <c r="M705" s="3">
        <f>IF(DEGREES(ACOS(SIN(RADIANS(G705))*SIN(RADIANS(E698))+COS(RADIANS(G705))*COS(RADIANS(E698))*COS(RADIANS(M688))))&gt;90,0,$F$4*$F$5/E697^2*(SIN(RADIANS(G705))*SIN(RADIANS(E698))+COS(RADIANS(G705))*COS(RADIANS(E698))*COS(RADIANS(M688))))</f>
        <v>0</v>
      </c>
      <c r="N705" s="3">
        <f>IF(DEGREES(ACOS(SIN(RADIANS(G705))*SIN(RADIANS(E698))+COS(RADIANS(G705))*COS(RADIANS(E698))*COS(RADIANS(N688))))&gt;90,0,$F$4*$F$5/E697^2*(SIN(RADIANS(G705))*SIN(RADIANS(E698))+COS(RADIANS(G705))*COS(RADIANS(E698))*COS(RADIANS(N688))))</f>
        <v>0</v>
      </c>
      <c r="O705" s="3">
        <f>IF(DEGREES(ACOS(SIN(RADIANS(G705))*SIN(RADIANS(E698))+COS(RADIANS(G705))*COS(RADIANS(E698))*COS(RADIANS(O688))))&gt;90,0,$F$4*$F$5/E697^2*(SIN(RADIANS(G705))*SIN(RADIANS(E698))+COS(RADIANS(G705))*COS(RADIANS(E698))*COS(RADIANS(O688))))</f>
        <v>0</v>
      </c>
      <c r="P705" s="3">
        <f>IF(DEGREES(ACOS(SIN(RADIANS(G705))*SIN(RADIANS(E698))+COS(RADIANS(G705))*COS(RADIANS(E698))*COS(RADIANS(P688))))&gt;90,0,$F$4*$F$5/E697^2*(SIN(RADIANS(G705))*SIN(RADIANS(E698))+COS(RADIANS(G705))*COS(RADIANS(E698))*COS(RADIANS(P688))))</f>
        <v>0</v>
      </c>
      <c r="Q705" s="3">
        <f>IF(DEGREES(ACOS(SIN(RADIANS(G705))*SIN(RADIANS(E698))+COS(RADIANS(G705))*COS(RADIANS(E698))*COS(RADIANS(Q688))))&gt;90,0,$F$4*$F$5/E697^2*(SIN(RADIANS(G705))*SIN(RADIANS(E698))+COS(RADIANS(G705))*COS(RADIANS(E698))*COS(RADIANS(Q688))))</f>
        <v>0</v>
      </c>
      <c r="R705" s="3" t="e">
        <f>IF(DEGREES(ACOS(SIN(RADIANS(G705))*SIN(RADIANS(E698))+COS(RADIANS(G705))*COS(RADIANS(E698))*COS(RADIANS(R688))))&gt;90,0,$F$4*$F$5/E697^2*(SIN(RADIANS(G705))*SIN(RADIANS(E698))+COS(RADIANS(G705))*COS(RADIANS(E698))*COS(RADIANS(R688))))</f>
        <v>#DIV/0!</v>
      </c>
      <c r="S705" s="3" t="e">
        <f>IF(DEGREES(ACOS(SIN(RADIANS(G705))*SIN(RADIANS(E698))+COS(RADIANS(G705))*COS(RADIANS(E698))*COS(RADIANS(S688))))&gt;90,0,$F$4*$F$5/E697^2*(SIN(RADIANS(G705))*SIN(RADIANS(E698))+COS(RADIANS(G705))*COS(RADIANS(E698))*COS(RADIANS(S688))))</f>
        <v>#DIV/0!</v>
      </c>
      <c r="T705" s="3" t="e">
        <f>IF(DEGREES(ACOS(SIN(RADIANS(G705))*SIN(RADIANS(E698))+COS(RADIANS(G705))*COS(RADIANS(E698))*COS(RADIANS(T688))))&gt;90,0,$F$4*$F$5/E697^2*(SIN(RADIANS(G705))*SIN(RADIANS(E698))+COS(RADIANS(G705))*COS(RADIANS(E698))*COS(RADIANS(T688))))</f>
        <v>#DIV/0!</v>
      </c>
      <c r="U705" s="3" t="e">
        <f>IF(DEGREES(ACOS(SIN(RADIANS(G705))*SIN(RADIANS(E698))+COS(RADIANS(G705))*COS(RADIANS(E698))*COS(RADIANS(U688))))&gt;90,0,$F$4*$F$5/E697^2*(SIN(RADIANS(G705))*SIN(RADIANS(E698))+COS(RADIANS(G705))*COS(RADIANS(E698))*COS(RADIANS(U688))))</f>
        <v>#DIV/0!</v>
      </c>
      <c r="V705" s="3" t="e">
        <f>IF(DEGREES(ACOS(SIN(RADIANS(G705))*SIN(RADIANS(E698))+COS(RADIANS(G705))*COS(RADIANS(E698))*COS(RADIANS(V688))))&gt;90,0,$F$4*$F$5/E697^2*(SIN(RADIANS(G705))*SIN(RADIANS(E698))+COS(RADIANS(G705))*COS(RADIANS(E698))*COS(RADIANS(V688))))</f>
        <v>#DIV/0!</v>
      </c>
      <c r="W705" s="3" t="e">
        <f>IF(DEGREES(ACOS(SIN(RADIANS(G705))*SIN(RADIANS(E698))+COS(RADIANS(G705))*COS(RADIANS(E698))*COS(RADIANS(W688))))&gt;90,0,$F$4*$F$5/E697^2*(SIN(RADIANS(G705))*SIN(RADIANS(E698))+COS(RADIANS(G705))*COS(RADIANS(E698))*COS(RADIANS(W688))))</f>
        <v>#DIV/0!</v>
      </c>
      <c r="X705" s="3" t="e">
        <f>IF(DEGREES(ACOS(SIN(RADIANS(G705))*SIN(RADIANS(E698))+COS(RADIANS(G705))*COS(RADIANS(E698))*COS(RADIANS(X688))))&gt;90,0,$F$4*$F$5/E697^2*(SIN(RADIANS(G705))*SIN(RADIANS(E698))+COS(RADIANS(G705))*COS(RADIANS(E698))*COS(RADIANS(X688))))</f>
        <v>#DIV/0!</v>
      </c>
      <c r="Y705" s="3" t="e">
        <f>IF(DEGREES(ACOS(SIN(RADIANS(G705))*SIN(RADIANS(E698))+COS(RADIANS(G705))*COS(RADIANS(E698))*COS(RADIANS(Y688))))&gt;90,0,$F$4*$F$5/E697^2*(SIN(RADIANS(G705))*SIN(RADIANS(E698))+COS(RADIANS(G705))*COS(RADIANS(E698))*COS(RADIANS(Y688))))</f>
        <v>#DIV/0!</v>
      </c>
      <c r="Z705" s="3" t="e">
        <f>IF(DEGREES(ACOS(SIN(RADIANS(G705))*SIN(RADIANS(E698))+COS(RADIANS(G705))*COS(RADIANS(E698))*COS(RADIANS(Z688))))&gt;90,0,$F$4*$F$5/E697^2*(SIN(RADIANS(G705))*SIN(RADIANS(E698))+COS(RADIANS(G705))*COS(RADIANS(E698))*COS(RADIANS(Z688))))</f>
        <v>#DIV/0!</v>
      </c>
      <c r="AA705" s="3" t="e">
        <f>IF(DEGREES(ACOS(SIN(RADIANS(G705))*SIN(RADIANS(E698))+COS(RADIANS(G705))*COS(RADIANS(E698))*COS(RADIANS(AA688))))&gt;90,0,$F$4*$F$5/E697^2*(SIN(RADIANS(G705))*SIN(RADIANS(E698))+COS(RADIANS(G705))*COS(RADIANS(E698))*COS(RADIANS(AA688))))</f>
        <v>#DIV/0!</v>
      </c>
      <c r="AB705" s="3" t="e">
        <f>IF(DEGREES(ACOS(SIN(RADIANS(G705))*SIN(RADIANS(E698))+COS(RADIANS(G705))*COS(RADIANS(E698))*COS(RADIANS(AB688))))&gt;90,0,$F$4*$F$5/E697^2*(SIN(RADIANS(G705))*SIN(RADIANS(E698))+COS(RADIANS(G705))*COS(RADIANS(E698))*COS(RADIANS(AB688))))</f>
        <v>#DIV/0!</v>
      </c>
      <c r="AC705" s="3" t="e">
        <f>IF(DEGREES(ACOS(SIN(RADIANS(G705))*SIN(RADIANS(E698))+COS(RADIANS(G705))*COS(RADIANS(E698))*COS(RADIANS(AC688))))&gt;90,0,$F$4*$F$5/E697^2*(SIN(RADIANS(G705))*SIN(RADIANS(E698))+COS(RADIANS(G705))*COS(RADIANS(E698))*COS(RADIANS(AC688))))</f>
        <v>#DIV/0!</v>
      </c>
      <c r="AD705" s="3" t="e">
        <f>IF(DEGREES(ACOS(SIN(RADIANS(G705))*SIN(RADIANS(E698))+COS(RADIANS(G705))*COS(RADIANS(E698))*COS(RADIANS(AD688))))&gt;90,0,$F$4*$F$5/E697^2*(SIN(RADIANS(G705))*SIN(RADIANS(E698))+COS(RADIANS(G705))*COS(RADIANS(E698))*COS(RADIANS(AD688))))</f>
        <v>#DIV/0!</v>
      </c>
      <c r="AE705" s="3" t="e">
        <f>IF(DEGREES(ACOS(SIN(RADIANS(G705))*SIN(RADIANS(E698))+COS(RADIANS(G705))*COS(RADIANS(E698))*COS(RADIANS(AE688))))&gt;90,0,$F$4*$F$5/E697^2*(SIN(RADIANS(G705))*SIN(RADIANS(E698))+COS(RADIANS(G705))*COS(RADIANS(E698))*COS(RADIANS(AE688))))</f>
        <v>#DIV/0!</v>
      </c>
      <c r="AF705" s="3" t="e">
        <f>IF(DEGREES(ACOS(SIN(RADIANS(G705))*SIN(RADIANS(E698))+COS(RADIANS(G705))*COS(RADIANS(E698))*COS(RADIANS(AF688))))&gt;90,0,$F$4*$F$5/E697^2*(SIN(RADIANS(G705))*SIN(RADIANS(E698))+COS(RADIANS(G705))*COS(RADIANS(E698))*COS(RADIANS(AF688))))</f>
        <v>#DIV/0!</v>
      </c>
      <c r="AG705" s="3" t="e">
        <f>IF(DEGREES(ACOS(SIN(RADIANS(G705))*SIN(RADIANS(E698))+COS(RADIANS(G705))*COS(RADIANS(E698))*COS(RADIANS(AG688))))&gt;90,0,$F$4*$F$5/E697^2*(SIN(RADIANS(G705))*SIN(RADIANS(E698))+COS(RADIANS(G705))*COS(RADIANS(E698))*COS(RADIANS(AG688))))</f>
        <v>#DIV/0!</v>
      </c>
      <c r="AH705" s="3" t="e">
        <f>IF(DEGREES(ACOS(SIN(RADIANS(G705))*SIN(RADIANS(E698))+COS(RADIANS(G705))*COS(RADIANS(E698))*COS(RADIANS(AH688))))&gt;90,0,$F$4*$F$5/E697^2*(SIN(RADIANS(G705))*SIN(RADIANS(E698))+COS(RADIANS(G705))*COS(RADIANS(E698))*COS(RADIANS(AH688))))</f>
        <v>#DIV/0!</v>
      </c>
      <c r="AI705" s="3" t="e">
        <f>IF(DEGREES(ACOS(SIN(RADIANS(G705))*SIN(RADIANS(E698))+COS(RADIANS(G705))*COS(RADIANS(E698))*COS(RADIANS(AI688))))&gt;90,0,$F$4*$F$5/E697^2*(SIN(RADIANS(G705))*SIN(RADIANS(E698))+COS(RADIANS(G705))*COS(RADIANS(E698))*COS(RADIANS(AI688))))</f>
        <v>#DIV/0!</v>
      </c>
      <c r="AJ705" s="3" t="e">
        <f>IF(DEGREES(ACOS(SIN(RADIANS(G705))*SIN(RADIANS(E698))+COS(RADIANS(G705))*COS(RADIANS(E698))*COS(RADIANS(AJ688))))&gt;90,0,$F$4*$F$5/E697^2*(SIN(RADIANS(G705))*SIN(RADIANS(E698))+COS(RADIANS(G705))*COS(RADIANS(E698))*COS(RADIANS(AJ688))))</f>
        <v>#DIV/0!</v>
      </c>
      <c r="AK705" s="3">
        <f>IF(DEGREES(ACOS(SIN(RADIANS(G705))*SIN(RADIANS(E698))+COS(RADIANS(G705))*COS(RADIANS(E698))*COS(RADIANS(AK688))))&gt;90,0,$F$4*$F$5/E697^2*(SIN(RADIANS(G705))*SIN(RADIANS(E698))+COS(RADIANS(G705))*COS(RADIANS(E698))*COS(RADIANS(AK688))))</f>
        <v>0</v>
      </c>
      <c r="AL705" s="3">
        <f>IF(DEGREES(ACOS(SIN(RADIANS(G705))*SIN(RADIANS(E698))+COS(RADIANS(G705))*COS(RADIANS(E698))*COS(RADIANS(AL688))))&gt;90,0,$F$4*$F$5/E697^2*(SIN(RADIANS(G705))*SIN(RADIANS(E698))+COS(RADIANS(G705))*COS(RADIANS(E698))*COS(RADIANS(AL688))))</f>
        <v>0</v>
      </c>
      <c r="AM705" s="3">
        <f>IF(DEGREES(ACOS(SIN(RADIANS(G705))*SIN(RADIANS(E698))+COS(RADIANS(G705))*COS(RADIANS(E698))*COS(RADIANS(AM688))))&gt;90,0,$F$4*$F$5/E697^2*(SIN(RADIANS(G705))*SIN(RADIANS(E698))+COS(RADIANS(G705))*COS(RADIANS(E698))*COS(RADIANS(AM688))))</f>
        <v>0</v>
      </c>
      <c r="AN705" s="3">
        <f>IF(DEGREES(ACOS(SIN(RADIANS(G705))*SIN(RADIANS(E698))+COS(RADIANS(G705))*COS(RADIANS(E698))*COS(RADIANS(AN688))))&gt;90,0,$F$4*$F$5/E697^2*(SIN(RADIANS(G705))*SIN(RADIANS(E698))+COS(RADIANS(G705))*COS(RADIANS(E698))*COS(RADIANS(AN688))))</f>
        <v>0</v>
      </c>
      <c r="AO705" s="3">
        <f>IF(DEGREES(ACOS(SIN(RADIANS(G705))*SIN(RADIANS(E698))+COS(RADIANS(G705))*COS(RADIANS(E698))*COS(RADIANS(AO688))))&gt;90,0,$F$4*$F$5/E697^2*(SIN(RADIANS(G705))*SIN(RADIANS(E698))+COS(RADIANS(G705))*COS(RADIANS(E698))*COS(RADIANS(AO688))))</f>
        <v>0</v>
      </c>
      <c r="AP705" s="3">
        <f>IF(DEGREES(ACOS(SIN(RADIANS(G705))*SIN(RADIANS(E698))+COS(RADIANS(G705))*COS(RADIANS(E698))*COS(RADIANS(AP688))))&gt;90,0,$F$4*$F$5/E697^2*(SIN(RADIANS(G705))*SIN(RADIANS(E698))+COS(RADIANS(G705))*COS(RADIANS(E698))*COS(RADIANS(AP688))))</f>
        <v>0</v>
      </c>
      <c r="AQ705" s="3">
        <f>IF(DEGREES(ACOS(SIN(RADIANS(G705))*SIN(RADIANS(E698))+COS(RADIANS(G705))*COS(RADIANS(E698))*COS(RADIANS(AQ688))))&gt;90,0,$F$4*$F$5/E697^2*(SIN(RADIANS(G705))*SIN(RADIANS(E698))+COS(RADIANS(G705))*COS(RADIANS(E698))*COS(RADIANS(AQ688))))</f>
        <v>0</v>
      </c>
      <c r="AR705" s="3">
        <f>IF(DEGREES(ACOS(SIN(RADIANS(G705))*SIN(RADIANS(E698))+COS(RADIANS(G705))*COS(RADIANS(E698))*COS(RADIANS(AR688))))&gt;90,0,$F$4*$F$5/E697^2*(SIN(RADIANS(G705))*SIN(RADIANS(E698))+COS(RADIANS(G705))*COS(RADIANS(E698))*COS(RADIANS(AR688))))</f>
        <v>0</v>
      </c>
    </row>
    <row r="706" spans="2:44" ht="15.75" customHeight="1" x14ac:dyDescent="0.2">
      <c r="G706" s="3">
        <v>-70</v>
      </c>
      <c r="I706" s="3">
        <f>IF(DEGREES(ACOS(SIN(RADIANS(G706))*SIN(RADIANS(E698))+COS(RADIANS(G706))*COS(RADIANS(E698))*COS(RADIANS(I688))))&gt;90,0,$F$4*$F$5/E697^2*(SIN(RADIANS(G706))*SIN(RADIANS(E698))+COS(RADIANS(G706))*COS(RADIANS(E698))*COS(RADIANS(I688))))</f>
        <v>0</v>
      </c>
      <c r="J706" s="3">
        <f>IF(DEGREES(ACOS(SIN(RADIANS(G706))*SIN(RADIANS(E698))+COS(RADIANS(G706))*COS(RADIANS(E698))*COS(RADIANS(J688))))&gt;90,0,$F$4*$F$5/E697^2*(SIN(RADIANS(G706))*SIN(RADIANS(E698))+COS(RADIANS(G706))*COS(RADIANS(E698))*COS(RADIANS(J688))))</f>
        <v>0</v>
      </c>
      <c r="K706" s="3">
        <f>IF(DEGREES(ACOS(SIN(RADIANS(G706))*SIN(RADIANS(E698))+COS(RADIANS(G706))*COS(RADIANS(E698))*COS(RADIANS(K688))))&gt;90,0,$F$4*$F$5/E697^2*(SIN(RADIANS(G706))*SIN(RADIANS(E698))+COS(RADIANS(G706))*COS(RADIANS(E698))*COS(RADIANS(K688))))</f>
        <v>0</v>
      </c>
      <c r="L706" s="3">
        <f>IF(DEGREES(ACOS(SIN(RADIANS(G706))*SIN(RADIANS(E698))+COS(RADIANS(G706))*COS(RADIANS(E698))*COS(RADIANS(L688))))&gt;90,0,$F$4*$F$5/E697^2*(SIN(RADIANS(G706))*SIN(RADIANS(E698))+COS(RADIANS(G706))*COS(RADIANS(E698))*COS(RADIANS(L688))))</f>
        <v>0</v>
      </c>
      <c r="M706" s="3">
        <f>IF(DEGREES(ACOS(SIN(RADIANS(G706))*SIN(RADIANS(E698))+COS(RADIANS(G706))*COS(RADIANS(E698))*COS(RADIANS(M688))))&gt;90,0,$F$4*$F$5/E697^2*(SIN(RADIANS(G706))*SIN(RADIANS(E698))+COS(RADIANS(G706))*COS(RADIANS(E698))*COS(RADIANS(M688))))</f>
        <v>0</v>
      </c>
      <c r="N706" s="3">
        <f>IF(DEGREES(ACOS(SIN(RADIANS(G706))*SIN(RADIANS(E698))+COS(RADIANS(G706))*COS(RADIANS(E698))*COS(RADIANS(N688))))&gt;90,0,$F$4*$F$5/E697^2*(SIN(RADIANS(G706))*SIN(RADIANS(E698))+COS(RADIANS(G706))*COS(RADIANS(E698))*COS(RADIANS(N688))))</f>
        <v>0</v>
      </c>
      <c r="O706" s="3">
        <f>IF(DEGREES(ACOS(SIN(RADIANS(G706))*SIN(RADIANS(E698))+COS(RADIANS(G706))*COS(RADIANS(E698))*COS(RADIANS(O688))))&gt;90,0,$F$4*$F$5/E697^2*(SIN(RADIANS(G706))*SIN(RADIANS(E698))+COS(RADIANS(G706))*COS(RADIANS(E698))*COS(RADIANS(O688))))</f>
        <v>0</v>
      </c>
      <c r="P706" s="3">
        <f>IF(DEGREES(ACOS(SIN(RADIANS(G706))*SIN(RADIANS(E698))+COS(RADIANS(G706))*COS(RADIANS(E698))*COS(RADIANS(P688))))&gt;90,0,$F$4*$F$5/E697^2*(SIN(RADIANS(G706))*SIN(RADIANS(E698))+COS(RADIANS(G706))*COS(RADIANS(E698))*COS(RADIANS(P688))))</f>
        <v>0</v>
      </c>
      <c r="Q706" s="3">
        <f>IF(DEGREES(ACOS(SIN(RADIANS(G706))*SIN(RADIANS(E698))+COS(RADIANS(G706))*COS(RADIANS(E698))*COS(RADIANS(Q688))))&gt;90,0,$F$4*$F$5/E697^2*(SIN(RADIANS(G706))*SIN(RADIANS(E698))+COS(RADIANS(G706))*COS(RADIANS(E698))*COS(RADIANS(Q688))))</f>
        <v>0</v>
      </c>
      <c r="R706" s="3" t="e">
        <f>IF(DEGREES(ACOS(SIN(RADIANS(G706))*SIN(RADIANS(E698))+COS(RADIANS(G706))*COS(RADIANS(E698))*COS(RADIANS(R688))))&gt;90,0,$F$4*$F$5/E697^2*(SIN(RADIANS(G706))*SIN(RADIANS(E698))+COS(RADIANS(G706))*COS(RADIANS(E698))*COS(RADIANS(R688))))</f>
        <v>#DIV/0!</v>
      </c>
      <c r="S706" s="3" t="e">
        <f>IF(DEGREES(ACOS(SIN(RADIANS(G706))*SIN(RADIANS(E698))+COS(RADIANS(G706))*COS(RADIANS(E698))*COS(RADIANS(S688))))&gt;90,0,$F$4*$F$5/E697^2*(SIN(RADIANS(G706))*SIN(RADIANS(E698))+COS(RADIANS(G706))*COS(RADIANS(E698))*COS(RADIANS(S688))))</f>
        <v>#DIV/0!</v>
      </c>
      <c r="T706" s="3" t="e">
        <f>IF(DEGREES(ACOS(SIN(RADIANS(G706))*SIN(RADIANS(E698))+COS(RADIANS(G706))*COS(RADIANS(E698))*COS(RADIANS(T688))))&gt;90,0,$F$4*$F$5/E697^2*(SIN(RADIANS(G706))*SIN(RADIANS(E698))+COS(RADIANS(G706))*COS(RADIANS(E698))*COS(RADIANS(T688))))</f>
        <v>#DIV/0!</v>
      </c>
      <c r="U706" s="3" t="e">
        <f>IF(DEGREES(ACOS(SIN(RADIANS(G706))*SIN(RADIANS(E698))+COS(RADIANS(G706))*COS(RADIANS(E698))*COS(RADIANS(U688))))&gt;90,0,$F$4*$F$5/E697^2*(SIN(RADIANS(G706))*SIN(RADIANS(E698))+COS(RADIANS(G706))*COS(RADIANS(E698))*COS(RADIANS(U688))))</f>
        <v>#DIV/0!</v>
      </c>
      <c r="V706" s="3" t="e">
        <f>IF(DEGREES(ACOS(SIN(RADIANS(G706))*SIN(RADIANS(E698))+COS(RADIANS(G706))*COS(RADIANS(E698))*COS(RADIANS(V688))))&gt;90,0,$F$4*$F$5/E697^2*(SIN(RADIANS(G706))*SIN(RADIANS(E698))+COS(RADIANS(G706))*COS(RADIANS(E698))*COS(RADIANS(V688))))</f>
        <v>#DIV/0!</v>
      </c>
      <c r="W706" s="3" t="e">
        <f>IF(DEGREES(ACOS(SIN(RADIANS(G706))*SIN(RADIANS(E698))+COS(RADIANS(G706))*COS(RADIANS(E698))*COS(RADIANS(W688))))&gt;90,0,$F$4*$F$5/E697^2*(SIN(RADIANS(G706))*SIN(RADIANS(E698))+COS(RADIANS(G706))*COS(RADIANS(E698))*COS(RADIANS(W688))))</f>
        <v>#DIV/0!</v>
      </c>
      <c r="X706" s="3" t="e">
        <f>IF(DEGREES(ACOS(SIN(RADIANS(G706))*SIN(RADIANS(E698))+COS(RADIANS(G706))*COS(RADIANS(E698))*COS(RADIANS(X688))))&gt;90,0,$F$4*$F$5/E697^2*(SIN(RADIANS(G706))*SIN(RADIANS(E698))+COS(RADIANS(G706))*COS(RADIANS(E698))*COS(RADIANS(X688))))</f>
        <v>#DIV/0!</v>
      </c>
      <c r="Y706" s="3" t="e">
        <f>IF(DEGREES(ACOS(SIN(RADIANS(G706))*SIN(RADIANS(E698))+COS(RADIANS(G706))*COS(RADIANS(E698))*COS(RADIANS(Y688))))&gt;90,0,$F$4*$F$5/E697^2*(SIN(RADIANS(G706))*SIN(RADIANS(E698))+COS(RADIANS(G706))*COS(RADIANS(E698))*COS(RADIANS(Y688))))</f>
        <v>#DIV/0!</v>
      </c>
      <c r="Z706" s="3" t="e">
        <f>IF(DEGREES(ACOS(SIN(RADIANS(G706))*SIN(RADIANS(E698))+COS(RADIANS(G706))*COS(RADIANS(E698))*COS(RADIANS(Z688))))&gt;90,0,$F$4*$F$5/E697^2*(SIN(RADIANS(G706))*SIN(RADIANS(E698))+COS(RADIANS(G706))*COS(RADIANS(E698))*COS(RADIANS(Z688))))</f>
        <v>#DIV/0!</v>
      </c>
      <c r="AA706" s="3" t="e">
        <f>IF(DEGREES(ACOS(SIN(RADIANS(G706))*SIN(RADIANS(E698))+COS(RADIANS(G706))*COS(RADIANS(E698))*COS(RADIANS(AA688))))&gt;90,0,$F$4*$F$5/E697^2*(SIN(RADIANS(G706))*SIN(RADIANS(E698))+COS(RADIANS(G706))*COS(RADIANS(E698))*COS(RADIANS(AA688))))</f>
        <v>#DIV/0!</v>
      </c>
      <c r="AB706" s="3" t="e">
        <f>IF(DEGREES(ACOS(SIN(RADIANS(G706))*SIN(RADIANS(E698))+COS(RADIANS(G706))*COS(RADIANS(E698))*COS(RADIANS(AB688))))&gt;90,0,$F$4*$F$5/E697^2*(SIN(RADIANS(G706))*SIN(RADIANS(E698))+COS(RADIANS(G706))*COS(RADIANS(E698))*COS(RADIANS(AB688))))</f>
        <v>#DIV/0!</v>
      </c>
      <c r="AC706" s="3" t="e">
        <f>IF(DEGREES(ACOS(SIN(RADIANS(G706))*SIN(RADIANS(E698))+COS(RADIANS(G706))*COS(RADIANS(E698))*COS(RADIANS(AC688))))&gt;90,0,$F$4*$F$5/E697^2*(SIN(RADIANS(G706))*SIN(RADIANS(E698))+COS(RADIANS(G706))*COS(RADIANS(E698))*COS(RADIANS(AC688))))</f>
        <v>#DIV/0!</v>
      </c>
      <c r="AD706" s="3" t="e">
        <f>IF(DEGREES(ACOS(SIN(RADIANS(G706))*SIN(RADIANS(E698))+COS(RADIANS(G706))*COS(RADIANS(E698))*COS(RADIANS(AD688))))&gt;90,0,$F$4*$F$5/E697^2*(SIN(RADIANS(G706))*SIN(RADIANS(E698))+COS(RADIANS(G706))*COS(RADIANS(E698))*COS(RADIANS(AD688))))</f>
        <v>#DIV/0!</v>
      </c>
      <c r="AE706" s="3" t="e">
        <f>IF(DEGREES(ACOS(SIN(RADIANS(G706))*SIN(RADIANS(E698))+COS(RADIANS(G706))*COS(RADIANS(E698))*COS(RADIANS(AE688))))&gt;90,0,$F$4*$F$5/E697^2*(SIN(RADIANS(G706))*SIN(RADIANS(E698))+COS(RADIANS(G706))*COS(RADIANS(E698))*COS(RADIANS(AE688))))</f>
        <v>#DIV/0!</v>
      </c>
      <c r="AF706" s="3" t="e">
        <f>IF(DEGREES(ACOS(SIN(RADIANS(G706))*SIN(RADIANS(E698))+COS(RADIANS(G706))*COS(RADIANS(E698))*COS(RADIANS(AF688))))&gt;90,0,$F$4*$F$5/E697^2*(SIN(RADIANS(G706))*SIN(RADIANS(E698))+COS(RADIANS(G706))*COS(RADIANS(E698))*COS(RADIANS(AF688))))</f>
        <v>#DIV/0!</v>
      </c>
      <c r="AG706" s="3" t="e">
        <f>IF(DEGREES(ACOS(SIN(RADIANS(G706))*SIN(RADIANS(E698))+COS(RADIANS(G706))*COS(RADIANS(E698))*COS(RADIANS(AG688))))&gt;90,0,$F$4*$F$5/E697^2*(SIN(RADIANS(G706))*SIN(RADIANS(E698))+COS(RADIANS(G706))*COS(RADIANS(E698))*COS(RADIANS(AG688))))</f>
        <v>#DIV/0!</v>
      </c>
      <c r="AH706" s="3" t="e">
        <f>IF(DEGREES(ACOS(SIN(RADIANS(G706))*SIN(RADIANS(E698))+COS(RADIANS(G706))*COS(RADIANS(E698))*COS(RADIANS(AH688))))&gt;90,0,$F$4*$F$5/E697^2*(SIN(RADIANS(G706))*SIN(RADIANS(E698))+COS(RADIANS(G706))*COS(RADIANS(E698))*COS(RADIANS(AH688))))</f>
        <v>#DIV/0!</v>
      </c>
      <c r="AI706" s="3" t="e">
        <f>IF(DEGREES(ACOS(SIN(RADIANS(G706))*SIN(RADIANS(E698))+COS(RADIANS(G706))*COS(RADIANS(E698))*COS(RADIANS(AI688))))&gt;90,0,$F$4*$F$5/E697^2*(SIN(RADIANS(G706))*SIN(RADIANS(E698))+COS(RADIANS(G706))*COS(RADIANS(E698))*COS(RADIANS(AI688))))</f>
        <v>#DIV/0!</v>
      </c>
      <c r="AJ706" s="3" t="e">
        <f>IF(DEGREES(ACOS(SIN(RADIANS(G706))*SIN(RADIANS(E698))+COS(RADIANS(G706))*COS(RADIANS(E698))*COS(RADIANS(AJ688))))&gt;90,0,$F$4*$F$5/E697^2*(SIN(RADIANS(G706))*SIN(RADIANS(E698))+COS(RADIANS(G706))*COS(RADIANS(E698))*COS(RADIANS(AJ688))))</f>
        <v>#DIV/0!</v>
      </c>
      <c r="AK706" s="3">
        <f>IF(DEGREES(ACOS(SIN(RADIANS(G706))*SIN(RADIANS(E698))+COS(RADIANS(G706))*COS(RADIANS(E698))*COS(RADIANS(AK688))))&gt;90,0,$F$4*$F$5/E697^2*(SIN(RADIANS(G706))*SIN(RADIANS(E698))+COS(RADIANS(G706))*COS(RADIANS(E698))*COS(RADIANS(AK688))))</f>
        <v>0</v>
      </c>
      <c r="AL706" s="3">
        <f>IF(DEGREES(ACOS(SIN(RADIANS(G706))*SIN(RADIANS(E698))+COS(RADIANS(G706))*COS(RADIANS(E698))*COS(RADIANS(AL688))))&gt;90,0,$F$4*$F$5/E697^2*(SIN(RADIANS(G706))*SIN(RADIANS(E698))+COS(RADIANS(G706))*COS(RADIANS(E698))*COS(RADIANS(AL688))))</f>
        <v>0</v>
      </c>
      <c r="AM706" s="3">
        <f>IF(DEGREES(ACOS(SIN(RADIANS(G706))*SIN(RADIANS(E698))+COS(RADIANS(G706))*COS(RADIANS(E698))*COS(RADIANS(AM688))))&gt;90,0,$F$4*$F$5/E697^2*(SIN(RADIANS(G706))*SIN(RADIANS(E698))+COS(RADIANS(G706))*COS(RADIANS(E698))*COS(RADIANS(AM688))))</f>
        <v>0</v>
      </c>
      <c r="AN706" s="3">
        <f>IF(DEGREES(ACOS(SIN(RADIANS(G706))*SIN(RADIANS(E698))+COS(RADIANS(G706))*COS(RADIANS(E698))*COS(RADIANS(AN688))))&gt;90,0,$F$4*$F$5/E697^2*(SIN(RADIANS(G706))*SIN(RADIANS(E698))+COS(RADIANS(G706))*COS(RADIANS(E698))*COS(RADIANS(AN688))))</f>
        <v>0</v>
      </c>
      <c r="AO706" s="3">
        <f>IF(DEGREES(ACOS(SIN(RADIANS(G706))*SIN(RADIANS(E698))+COS(RADIANS(G706))*COS(RADIANS(E698))*COS(RADIANS(AO688))))&gt;90,0,$F$4*$F$5/E697^2*(SIN(RADIANS(G706))*SIN(RADIANS(E698))+COS(RADIANS(G706))*COS(RADIANS(E698))*COS(RADIANS(AO688))))</f>
        <v>0</v>
      </c>
      <c r="AP706" s="3">
        <f>IF(DEGREES(ACOS(SIN(RADIANS(G706))*SIN(RADIANS(E698))+COS(RADIANS(G706))*COS(RADIANS(E698))*COS(RADIANS(AP688))))&gt;90,0,$F$4*$F$5/E697^2*(SIN(RADIANS(G706))*SIN(RADIANS(E698))+COS(RADIANS(G706))*COS(RADIANS(E698))*COS(RADIANS(AP688))))</f>
        <v>0</v>
      </c>
      <c r="AQ706" s="3">
        <f>IF(DEGREES(ACOS(SIN(RADIANS(G706))*SIN(RADIANS(E698))+COS(RADIANS(G706))*COS(RADIANS(E698))*COS(RADIANS(AQ688))))&gt;90,0,$F$4*$F$5/E697^2*(SIN(RADIANS(G706))*SIN(RADIANS(E698))+COS(RADIANS(G706))*COS(RADIANS(E698))*COS(RADIANS(AQ688))))</f>
        <v>0</v>
      </c>
      <c r="AR706" s="3">
        <f>IF(DEGREES(ACOS(SIN(RADIANS(G706))*SIN(RADIANS(E698))+COS(RADIANS(G706))*COS(RADIANS(E698))*COS(RADIANS(AR688))))&gt;90,0,$F$4*$F$5/E697^2*(SIN(RADIANS(G706))*SIN(RADIANS(E698))+COS(RADIANS(G706))*COS(RADIANS(E698))*COS(RADIANS(AR688))))</f>
        <v>0</v>
      </c>
    </row>
    <row r="707" spans="2:44" ht="15.75" customHeight="1" x14ac:dyDescent="0.2">
      <c r="G707" s="3">
        <v>-80</v>
      </c>
      <c r="I707" s="3">
        <f>IF(DEGREES(ACOS(SIN(RADIANS(G707))*SIN(RADIANS(E698))+COS(RADIANS(G707))*COS(RADIANS(E698))*COS(RADIANS(I688))))&gt;90,0,$F$4*$F$5/E697^2*(SIN(RADIANS(G707))*SIN(RADIANS(E698))+COS(RADIANS(G707))*COS(RADIANS(E698))*COS(RADIANS(I688))))</f>
        <v>0</v>
      </c>
      <c r="J707" s="3">
        <f>IF(DEGREES(ACOS(SIN(RADIANS(G707))*SIN(RADIANS(E698))+COS(RADIANS(G707))*COS(RADIANS(E698))*COS(RADIANS(J688))))&gt;90,0,$F$4*$F$5/E697^2*(SIN(RADIANS(G707))*SIN(RADIANS(E698))+COS(RADIANS(G707))*COS(RADIANS(E698))*COS(RADIANS(J688))))</f>
        <v>0</v>
      </c>
      <c r="K707" s="3">
        <f>IF(DEGREES(ACOS(SIN(RADIANS(G707))*SIN(RADIANS(E698))+COS(RADIANS(G707))*COS(RADIANS(E698))*COS(RADIANS(K688))))&gt;90,0,$F$4*$F$5/E697^2*(SIN(RADIANS(G707))*SIN(RADIANS(E698))+COS(RADIANS(G707))*COS(RADIANS(E698))*COS(RADIANS(K688))))</f>
        <v>0</v>
      </c>
      <c r="L707" s="3">
        <f>IF(DEGREES(ACOS(SIN(RADIANS(G707))*SIN(RADIANS(E698))+COS(RADIANS(G707))*COS(RADIANS(E698))*COS(RADIANS(L688))))&gt;90,0,$F$4*$F$5/E697^2*(SIN(RADIANS(G707))*SIN(RADIANS(E698))+COS(RADIANS(G707))*COS(RADIANS(E698))*COS(RADIANS(L688))))</f>
        <v>0</v>
      </c>
      <c r="M707" s="3">
        <f>IF(DEGREES(ACOS(SIN(RADIANS(G707))*SIN(RADIANS(E698))+COS(RADIANS(G707))*COS(RADIANS(E698))*COS(RADIANS(M688))))&gt;90,0,$F$4*$F$5/E697^2*(SIN(RADIANS(G707))*SIN(RADIANS(E698))+COS(RADIANS(G707))*COS(RADIANS(E698))*COS(RADIANS(M688))))</f>
        <v>0</v>
      </c>
      <c r="N707" s="3">
        <f>IF(DEGREES(ACOS(SIN(RADIANS(G707))*SIN(RADIANS(E698))+COS(RADIANS(G707))*COS(RADIANS(E698))*COS(RADIANS(N688))))&gt;90,0,$F$4*$F$5/E697^2*(SIN(RADIANS(G707))*SIN(RADIANS(E698))+COS(RADIANS(G707))*COS(RADIANS(E698))*COS(RADIANS(N688))))</f>
        <v>0</v>
      </c>
      <c r="O707" s="3">
        <f>IF(DEGREES(ACOS(SIN(RADIANS(G707))*SIN(RADIANS(E698))+COS(RADIANS(G707))*COS(RADIANS(E698))*COS(RADIANS(O688))))&gt;90,0,$F$4*$F$5/E697^2*(SIN(RADIANS(G707))*SIN(RADIANS(E698))+COS(RADIANS(G707))*COS(RADIANS(E698))*COS(RADIANS(O688))))</f>
        <v>0</v>
      </c>
      <c r="P707" s="3">
        <f>IF(DEGREES(ACOS(SIN(RADIANS(G707))*SIN(RADIANS(E698))+COS(RADIANS(G707))*COS(RADIANS(E698))*COS(RADIANS(P688))))&gt;90,0,$F$4*$F$5/E697^2*(SIN(RADIANS(G707))*SIN(RADIANS(E698))+COS(RADIANS(G707))*COS(RADIANS(E698))*COS(RADIANS(P688))))</f>
        <v>0</v>
      </c>
      <c r="Q707" s="3">
        <f>IF(DEGREES(ACOS(SIN(RADIANS(G707))*SIN(RADIANS(E698))+COS(RADIANS(G707))*COS(RADIANS(E698))*COS(RADIANS(Q688))))&gt;90,0,$F$4*$F$5/E697^2*(SIN(RADIANS(G707))*SIN(RADIANS(E698))+COS(RADIANS(G707))*COS(RADIANS(E698))*COS(RADIANS(Q688))))</f>
        <v>0</v>
      </c>
      <c r="R707" s="3" t="e">
        <f>IF(DEGREES(ACOS(SIN(RADIANS(G707))*SIN(RADIANS(E698))+COS(RADIANS(G707))*COS(RADIANS(E698))*COS(RADIANS(R688))))&gt;90,0,$F$4*$F$5/E697^2*(SIN(RADIANS(G707))*SIN(RADIANS(E698))+COS(RADIANS(G707))*COS(RADIANS(E698))*COS(RADIANS(R688))))</f>
        <v>#DIV/0!</v>
      </c>
      <c r="S707" s="3" t="e">
        <f>IF(DEGREES(ACOS(SIN(RADIANS(G707))*SIN(RADIANS(E698))+COS(RADIANS(G707))*COS(RADIANS(E698))*COS(RADIANS(S688))))&gt;90,0,$F$4*$F$5/E697^2*(SIN(RADIANS(G707))*SIN(RADIANS(E698))+COS(RADIANS(G707))*COS(RADIANS(E698))*COS(RADIANS(S688))))</f>
        <v>#DIV/0!</v>
      </c>
      <c r="T707" s="3" t="e">
        <f>IF(DEGREES(ACOS(SIN(RADIANS(G707))*SIN(RADIANS(E698))+COS(RADIANS(G707))*COS(RADIANS(E698))*COS(RADIANS(T688))))&gt;90,0,$F$4*$F$5/E697^2*(SIN(RADIANS(G707))*SIN(RADIANS(E698))+COS(RADIANS(G707))*COS(RADIANS(E698))*COS(RADIANS(T688))))</f>
        <v>#DIV/0!</v>
      </c>
      <c r="U707" s="3" t="e">
        <f>IF(DEGREES(ACOS(SIN(RADIANS(G707))*SIN(RADIANS(E698))+COS(RADIANS(G707))*COS(RADIANS(E698))*COS(RADIANS(U688))))&gt;90,0,$F$4*$F$5/E697^2*(SIN(RADIANS(G707))*SIN(RADIANS(E698))+COS(RADIANS(G707))*COS(RADIANS(E698))*COS(RADIANS(U688))))</f>
        <v>#DIV/0!</v>
      </c>
      <c r="V707" s="3" t="e">
        <f>IF(DEGREES(ACOS(SIN(RADIANS(G707))*SIN(RADIANS(E698))+COS(RADIANS(G707))*COS(RADIANS(E698))*COS(RADIANS(V688))))&gt;90,0,$F$4*$F$5/E697^2*(SIN(RADIANS(G707))*SIN(RADIANS(E698))+COS(RADIANS(G707))*COS(RADIANS(E698))*COS(RADIANS(V688))))</f>
        <v>#DIV/0!</v>
      </c>
      <c r="W707" s="3" t="e">
        <f>IF(DEGREES(ACOS(SIN(RADIANS(G707))*SIN(RADIANS(E698))+COS(RADIANS(G707))*COS(RADIANS(E698))*COS(RADIANS(W688))))&gt;90,0,$F$4*$F$5/E697^2*(SIN(RADIANS(G707))*SIN(RADIANS(E698))+COS(RADIANS(G707))*COS(RADIANS(E698))*COS(RADIANS(W688))))</f>
        <v>#DIV/0!</v>
      </c>
      <c r="X707" s="3" t="e">
        <f>IF(DEGREES(ACOS(SIN(RADIANS(G707))*SIN(RADIANS(E698))+COS(RADIANS(G707))*COS(RADIANS(E698))*COS(RADIANS(X688))))&gt;90,0,$F$4*$F$5/E697^2*(SIN(RADIANS(G707))*SIN(RADIANS(E698))+COS(RADIANS(G707))*COS(RADIANS(E698))*COS(RADIANS(X688))))</f>
        <v>#DIV/0!</v>
      </c>
      <c r="Y707" s="3" t="e">
        <f>IF(DEGREES(ACOS(SIN(RADIANS(G707))*SIN(RADIANS(E698))+COS(RADIANS(G707))*COS(RADIANS(E698))*COS(RADIANS(Y688))))&gt;90,0,$F$4*$F$5/E697^2*(SIN(RADIANS(G707))*SIN(RADIANS(E698))+COS(RADIANS(G707))*COS(RADIANS(E698))*COS(RADIANS(Y688))))</f>
        <v>#DIV/0!</v>
      </c>
      <c r="Z707" s="3" t="e">
        <f>IF(DEGREES(ACOS(SIN(RADIANS(G707))*SIN(RADIANS(E698))+COS(RADIANS(G707))*COS(RADIANS(E698))*COS(RADIANS(Z688))))&gt;90,0,$F$4*$F$5/E697^2*(SIN(RADIANS(G707))*SIN(RADIANS(E698))+COS(RADIANS(G707))*COS(RADIANS(E698))*COS(RADIANS(Z688))))</f>
        <v>#DIV/0!</v>
      </c>
      <c r="AA707" s="3" t="e">
        <f>IF(DEGREES(ACOS(SIN(RADIANS(G707))*SIN(RADIANS(E698))+COS(RADIANS(G707))*COS(RADIANS(E698))*COS(RADIANS(AA688))))&gt;90,0,$F$4*$F$5/E697^2*(SIN(RADIANS(G707))*SIN(RADIANS(E698))+COS(RADIANS(G707))*COS(RADIANS(E698))*COS(RADIANS(AA688))))</f>
        <v>#DIV/0!</v>
      </c>
      <c r="AB707" s="3" t="e">
        <f>IF(DEGREES(ACOS(SIN(RADIANS(G707))*SIN(RADIANS(E698))+COS(RADIANS(G707))*COS(RADIANS(E698))*COS(RADIANS(AB688))))&gt;90,0,$F$4*$F$5/E697^2*(SIN(RADIANS(G707))*SIN(RADIANS(E698))+COS(RADIANS(G707))*COS(RADIANS(E698))*COS(RADIANS(AB688))))</f>
        <v>#DIV/0!</v>
      </c>
      <c r="AC707" s="3" t="e">
        <f>IF(DEGREES(ACOS(SIN(RADIANS(G707))*SIN(RADIANS(E698))+COS(RADIANS(G707))*COS(RADIANS(E698))*COS(RADIANS(AC688))))&gt;90,0,$F$4*$F$5/E697^2*(SIN(RADIANS(G707))*SIN(RADIANS(E698))+COS(RADIANS(G707))*COS(RADIANS(E698))*COS(RADIANS(AC688))))</f>
        <v>#DIV/0!</v>
      </c>
      <c r="AD707" s="3" t="e">
        <f>IF(DEGREES(ACOS(SIN(RADIANS(G707))*SIN(RADIANS(E698))+COS(RADIANS(G707))*COS(RADIANS(E698))*COS(RADIANS(AD688))))&gt;90,0,$F$4*$F$5/E697^2*(SIN(RADIANS(G707))*SIN(RADIANS(E698))+COS(RADIANS(G707))*COS(RADIANS(E698))*COS(RADIANS(AD688))))</f>
        <v>#DIV/0!</v>
      </c>
      <c r="AE707" s="3" t="e">
        <f>IF(DEGREES(ACOS(SIN(RADIANS(G707))*SIN(RADIANS(E698))+COS(RADIANS(G707))*COS(RADIANS(E698))*COS(RADIANS(AE688))))&gt;90,0,$F$4*$F$5/E697^2*(SIN(RADIANS(G707))*SIN(RADIANS(E698))+COS(RADIANS(G707))*COS(RADIANS(E698))*COS(RADIANS(AE688))))</f>
        <v>#DIV/0!</v>
      </c>
      <c r="AF707" s="3" t="e">
        <f>IF(DEGREES(ACOS(SIN(RADIANS(G707))*SIN(RADIANS(E698))+COS(RADIANS(G707))*COS(RADIANS(E698))*COS(RADIANS(AF688))))&gt;90,0,$F$4*$F$5/E697^2*(SIN(RADIANS(G707))*SIN(RADIANS(E698))+COS(RADIANS(G707))*COS(RADIANS(E698))*COS(RADIANS(AF688))))</f>
        <v>#DIV/0!</v>
      </c>
      <c r="AG707" s="3" t="e">
        <f>IF(DEGREES(ACOS(SIN(RADIANS(G707))*SIN(RADIANS(E698))+COS(RADIANS(G707))*COS(RADIANS(E698))*COS(RADIANS(AG688))))&gt;90,0,$F$4*$F$5/E697^2*(SIN(RADIANS(G707))*SIN(RADIANS(E698))+COS(RADIANS(G707))*COS(RADIANS(E698))*COS(RADIANS(AG688))))</f>
        <v>#DIV/0!</v>
      </c>
      <c r="AH707" s="3" t="e">
        <f>IF(DEGREES(ACOS(SIN(RADIANS(G707))*SIN(RADIANS(E698))+COS(RADIANS(G707))*COS(RADIANS(E698))*COS(RADIANS(AH688))))&gt;90,0,$F$4*$F$5/E697^2*(SIN(RADIANS(G707))*SIN(RADIANS(E698))+COS(RADIANS(G707))*COS(RADIANS(E698))*COS(RADIANS(AH688))))</f>
        <v>#DIV/0!</v>
      </c>
      <c r="AI707" s="3" t="e">
        <f>IF(DEGREES(ACOS(SIN(RADIANS(G707))*SIN(RADIANS(E698))+COS(RADIANS(G707))*COS(RADIANS(E698))*COS(RADIANS(AI688))))&gt;90,0,$F$4*$F$5/E697^2*(SIN(RADIANS(G707))*SIN(RADIANS(E698))+COS(RADIANS(G707))*COS(RADIANS(E698))*COS(RADIANS(AI688))))</f>
        <v>#DIV/0!</v>
      </c>
      <c r="AJ707" s="3" t="e">
        <f>IF(DEGREES(ACOS(SIN(RADIANS(G707))*SIN(RADIANS(E698))+COS(RADIANS(G707))*COS(RADIANS(E698))*COS(RADIANS(AJ688))))&gt;90,0,$F$4*$F$5/E697^2*(SIN(RADIANS(G707))*SIN(RADIANS(E698))+COS(RADIANS(G707))*COS(RADIANS(E698))*COS(RADIANS(AJ688))))</f>
        <v>#DIV/0!</v>
      </c>
      <c r="AK707" s="3">
        <f>IF(DEGREES(ACOS(SIN(RADIANS(G707))*SIN(RADIANS(E698))+COS(RADIANS(G707))*COS(RADIANS(E698))*COS(RADIANS(AK688))))&gt;90,0,$F$4*$F$5/E697^2*(SIN(RADIANS(G707))*SIN(RADIANS(E698))+COS(RADIANS(G707))*COS(RADIANS(E698))*COS(RADIANS(AK688))))</f>
        <v>0</v>
      </c>
      <c r="AL707" s="3">
        <f>IF(DEGREES(ACOS(SIN(RADIANS(G707))*SIN(RADIANS(E698))+COS(RADIANS(G707))*COS(RADIANS(E698))*COS(RADIANS(AL688))))&gt;90,0,$F$4*$F$5/E697^2*(SIN(RADIANS(G707))*SIN(RADIANS(E698))+COS(RADIANS(G707))*COS(RADIANS(E698))*COS(RADIANS(AL688))))</f>
        <v>0</v>
      </c>
      <c r="AM707" s="3">
        <f>IF(DEGREES(ACOS(SIN(RADIANS(G707))*SIN(RADIANS(E698))+COS(RADIANS(G707))*COS(RADIANS(E698))*COS(RADIANS(AM688))))&gt;90,0,$F$4*$F$5/E697^2*(SIN(RADIANS(G707))*SIN(RADIANS(E698))+COS(RADIANS(G707))*COS(RADIANS(E698))*COS(RADIANS(AM688))))</f>
        <v>0</v>
      </c>
      <c r="AN707" s="3">
        <f>IF(DEGREES(ACOS(SIN(RADIANS(G707))*SIN(RADIANS(E698))+COS(RADIANS(G707))*COS(RADIANS(E698))*COS(RADIANS(AN688))))&gt;90,0,$F$4*$F$5/E697^2*(SIN(RADIANS(G707))*SIN(RADIANS(E698))+COS(RADIANS(G707))*COS(RADIANS(E698))*COS(RADIANS(AN688))))</f>
        <v>0</v>
      </c>
      <c r="AO707" s="3">
        <f>IF(DEGREES(ACOS(SIN(RADIANS(G707))*SIN(RADIANS(E698))+COS(RADIANS(G707))*COS(RADIANS(E698))*COS(RADIANS(AO688))))&gt;90,0,$F$4*$F$5/E697^2*(SIN(RADIANS(G707))*SIN(RADIANS(E698))+COS(RADIANS(G707))*COS(RADIANS(E698))*COS(RADIANS(AO688))))</f>
        <v>0</v>
      </c>
      <c r="AP707" s="3">
        <f>IF(DEGREES(ACOS(SIN(RADIANS(G707))*SIN(RADIANS(E698))+COS(RADIANS(G707))*COS(RADIANS(E698))*COS(RADIANS(AP688))))&gt;90,0,$F$4*$F$5/E697^2*(SIN(RADIANS(G707))*SIN(RADIANS(E698))+COS(RADIANS(G707))*COS(RADIANS(E698))*COS(RADIANS(AP688))))</f>
        <v>0</v>
      </c>
      <c r="AQ707" s="3">
        <f>IF(DEGREES(ACOS(SIN(RADIANS(G707))*SIN(RADIANS(E698))+COS(RADIANS(G707))*COS(RADIANS(E698))*COS(RADIANS(AQ688))))&gt;90,0,$F$4*$F$5/E697^2*(SIN(RADIANS(G707))*SIN(RADIANS(E698))+COS(RADIANS(G707))*COS(RADIANS(E698))*COS(RADIANS(AQ688))))</f>
        <v>0</v>
      </c>
      <c r="AR707" s="3">
        <f>IF(DEGREES(ACOS(SIN(RADIANS(G707))*SIN(RADIANS(E698))+COS(RADIANS(G707))*COS(RADIANS(E698))*COS(RADIANS(AR688))))&gt;90,0,$F$4*$F$5/E697^2*(SIN(RADIANS(G707))*SIN(RADIANS(E698))+COS(RADIANS(G707))*COS(RADIANS(E698))*COS(RADIANS(AR688))))</f>
        <v>0</v>
      </c>
    </row>
    <row r="708" spans="2:44" ht="15.75" customHeight="1" x14ac:dyDescent="0.2">
      <c r="G708" s="3">
        <v>-90</v>
      </c>
      <c r="I708" s="3" t="e">
        <f>IF(DEGREES(ACOS(SIN(RADIANS(G708))*SIN(RADIANS(E698))+COS(RADIANS(G708))*COS(RADIANS(E698))*COS(RADIANS(I688))))&gt;90,0,$F$4*$F$5/E697^2*(SIN(RADIANS(G708))*SIN(RADIANS(E698))+COS(RADIANS(G708))*COS(RADIANS(E698))*COS(RADIANS(I688))))</f>
        <v>#DIV/0!</v>
      </c>
      <c r="J708" s="3" t="e">
        <f>IF(DEGREES(ACOS(SIN(RADIANS(G708))*SIN(RADIANS(E698))+COS(RADIANS(G708))*COS(RADIANS(E698))*COS(RADIANS(J688))))&gt;90,0,$F$4*$F$5/E697^2*(SIN(RADIANS(G708))*SIN(RADIANS(E698))+COS(RADIANS(G708))*COS(RADIANS(E698))*COS(RADIANS(J688))))</f>
        <v>#DIV/0!</v>
      </c>
      <c r="K708" s="3" t="e">
        <f>IF(DEGREES(ACOS(SIN(RADIANS(G708))*SIN(RADIANS(E698))+COS(RADIANS(G708))*COS(RADIANS(E698))*COS(RADIANS(K688))))&gt;90,0,$F$4*$F$5/E697^2*(SIN(RADIANS(G708))*SIN(RADIANS(E698))+COS(RADIANS(G708))*COS(RADIANS(E698))*COS(RADIANS(K688))))</f>
        <v>#DIV/0!</v>
      </c>
      <c r="L708" s="3" t="e">
        <f>IF(DEGREES(ACOS(SIN(RADIANS(G708))*SIN(RADIANS(E698))+COS(RADIANS(G708))*COS(RADIANS(E698))*COS(RADIANS(L688))))&gt;90,0,$F$4*$F$5/E697^2*(SIN(RADIANS(G708))*SIN(RADIANS(E698))+COS(RADIANS(G708))*COS(RADIANS(E698))*COS(RADIANS(L688))))</f>
        <v>#DIV/0!</v>
      </c>
      <c r="M708" s="3" t="e">
        <f>IF(DEGREES(ACOS(SIN(RADIANS(G708))*SIN(RADIANS(E698))+COS(RADIANS(G708))*COS(RADIANS(E698))*COS(RADIANS(M688))))&gt;90,0,$F$4*$F$5/E697^2*(SIN(RADIANS(G708))*SIN(RADIANS(E698))+COS(RADIANS(G708))*COS(RADIANS(E698))*COS(RADIANS(M688))))</f>
        <v>#DIV/0!</v>
      </c>
      <c r="N708" s="3" t="e">
        <f>IF(DEGREES(ACOS(SIN(RADIANS(G708))*SIN(RADIANS(E698))+COS(RADIANS(G708))*COS(RADIANS(E698))*COS(RADIANS(N688))))&gt;90,0,$F$4*$F$5/E697^2*(SIN(RADIANS(G708))*SIN(RADIANS(E698))+COS(RADIANS(G708))*COS(RADIANS(E698))*COS(RADIANS(N688))))</f>
        <v>#DIV/0!</v>
      </c>
      <c r="O708" s="3" t="e">
        <f>IF(DEGREES(ACOS(SIN(RADIANS(G708))*SIN(RADIANS(E698))+COS(RADIANS(G708))*COS(RADIANS(E698))*COS(RADIANS(O688))))&gt;90,0,$F$4*$F$5/E697^2*(SIN(RADIANS(G708))*SIN(RADIANS(E698))+COS(RADIANS(G708))*COS(RADIANS(E698))*COS(RADIANS(O688))))</f>
        <v>#DIV/0!</v>
      </c>
      <c r="P708" s="3" t="e">
        <f>IF(DEGREES(ACOS(SIN(RADIANS(G708))*SIN(RADIANS(E698))+COS(RADIANS(G708))*COS(RADIANS(E698))*COS(RADIANS(P688))))&gt;90,0,$F$4*$F$5/E697^2*(SIN(RADIANS(G708))*SIN(RADIANS(E698))+COS(RADIANS(G708))*COS(RADIANS(E698))*COS(RADIANS(P688))))</f>
        <v>#DIV/0!</v>
      </c>
      <c r="Q708" s="3" t="e">
        <f>IF(DEGREES(ACOS(SIN(RADIANS(G708))*SIN(RADIANS(E698))+COS(RADIANS(G708))*COS(RADIANS(E698))*COS(RADIANS(Q688))))&gt;90,0,$F$4*$F$5/E697^2*(SIN(RADIANS(G708))*SIN(RADIANS(E698))+COS(RADIANS(G708))*COS(RADIANS(E698))*COS(RADIANS(Q688))))</f>
        <v>#DIV/0!</v>
      </c>
      <c r="R708" s="3" t="e">
        <f>IF(DEGREES(ACOS(SIN(RADIANS(G708))*SIN(RADIANS(E698))+COS(RADIANS(G708))*COS(RADIANS(E698))*COS(RADIANS(R688))))&gt;90,0,$F$4*$F$5/E697^2*(SIN(RADIANS(G708))*SIN(RADIANS(E698))+COS(RADIANS(G708))*COS(RADIANS(E698))*COS(RADIANS(R688))))</f>
        <v>#DIV/0!</v>
      </c>
      <c r="S708" s="3" t="e">
        <f>IF(DEGREES(ACOS(SIN(RADIANS(G708))*SIN(RADIANS(E698))+COS(RADIANS(G708))*COS(RADIANS(E698))*COS(RADIANS(S688))))&gt;90,0,$F$4*$F$5/E697^2*(SIN(RADIANS(G708))*SIN(RADIANS(E698))+COS(RADIANS(G708))*COS(RADIANS(E698))*COS(RADIANS(S688))))</f>
        <v>#DIV/0!</v>
      </c>
      <c r="T708" s="3" t="e">
        <f>IF(DEGREES(ACOS(SIN(RADIANS(G708))*SIN(RADIANS(E698))+COS(RADIANS(G708))*COS(RADIANS(E698))*COS(RADIANS(T688))))&gt;90,0,$F$4*$F$5/E697^2*(SIN(RADIANS(G708))*SIN(RADIANS(E698))+COS(RADIANS(G708))*COS(RADIANS(E698))*COS(RADIANS(T688))))</f>
        <v>#DIV/0!</v>
      </c>
      <c r="U708" s="3" t="e">
        <f>IF(DEGREES(ACOS(SIN(RADIANS(G708))*SIN(RADIANS(E698))+COS(RADIANS(G708))*COS(RADIANS(E698))*COS(RADIANS(U688))))&gt;90,0,$F$4*$F$5/E697^2*(SIN(RADIANS(G708))*SIN(RADIANS(E698))+COS(RADIANS(G708))*COS(RADIANS(E698))*COS(RADIANS(U688))))</f>
        <v>#DIV/0!</v>
      </c>
      <c r="V708" s="3" t="e">
        <f>IF(DEGREES(ACOS(SIN(RADIANS(G708))*SIN(RADIANS(E698))+COS(RADIANS(G708))*COS(RADIANS(E698))*COS(RADIANS(V688))))&gt;90,0,$F$4*$F$5/E697^2*(SIN(RADIANS(G708))*SIN(RADIANS(E698))+COS(RADIANS(G708))*COS(RADIANS(E698))*COS(RADIANS(V688))))</f>
        <v>#DIV/0!</v>
      </c>
      <c r="W708" s="3" t="e">
        <f>IF(DEGREES(ACOS(SIN(RADIANS(G708))*SIN(RADIANS(E698))+COS(RADIANS(G708))*COS(RADIANS(E698))*COS(RADIANS(W688))))&gt;90,0,$F$4*$F$5/E697^2*(SIN(RADIANS(G708))*SIN(RADIANS(E698))+COS(RADIANS(G708))*COS(RADIANS(E698))*COS(RADIANS(W688))))</f>
        <v>#DIV/0!</v>
      </c>
      <c r="X708" s="3" t="e">
        <f>IF(DEGREES(ACOS(SIN(RADIANS(G708))*SIN(RADIANS(E698))+COS(RADIANS(G708))*COS(RADIANS(E698))*COS(RADIANS(X688))))&gt;90,0,$F$4*$F$5/E697^2*(SIN(RADIANS(G708))*SIN(RADIANS(E698))+COS(RADIANS(G708))*COS(RADIANS(E698))*COS(RADIANS(X688))))</f>
        <v>#DIV/0!</v>
      </c>
      <c r="Y708" s="3" t="e">
        <f>IF(DEGREES(ACOS(SIN(RADIANS(G708))*SIN(RADIANS(E698))+COS(RADIANS(G708))*COS(RADIANS(E698))*COS(RADIANS(Y688))))&gt;90,0,$F$4*$F$5/E697^2*(SIN(RADIANS(G708))*SIN(RADIANS(E698))+COS(RADIANS(G708))*COS(RADIANS(E698))*COS(RADIANS(Y688))))</f>
        <v>#DIV/0!</v>
      </c>
      <c r="Z708" s="3" t="e">
        <f>IF(DEGREES(ACOS(SIN(RADIANS(G708))*SIN(RADIANS(E698))+COS(RADIANS(G708))*COS(RADIANS(E698))*COS(RADIANS(Z688))))&gt;90,0,$F$4*$F$5/E697^2*(SIN(RADIANS(G708))*SIN(RADIANS(E698))+COS(RADIANS(G708))*COS(RADIANS(E698))*COS(RADIANS(Z688))))</f>
        <v>#DIV/0!</v>
      </c>
      <c r="AA708" s="3" t="e">
        <f>IF(DEGREES(ACOS(SIN(RADIANS(G708))*SIN(RADIANS(E698))+COS(RADIANS(G708))*COS(RADIANS(E698))*COS(RADIANS(AA688))))&gt;90,0,$F$4*$F$5/E697^2*(SIN(RADIANS(G708))*SIN(RADIANS(E698))+COS(RADIANS(G708))*COS(RADIANS(E698))*COS(RADIANS(AA688))))</f>
        <v>#DIV/0!</v>
      </c>
      <c r="AB708" s="3" t="e">
        <f>IF(DEGREES(ACOS(SIN(RADIANS(G708))*SIN(RADIANS(E698))+COS(RADIANS(G708))*COS(RADIANS(E698))*COS(RADIANS(AB688))))&gt;90,0,$F$4*$F$5/E697^2*(SIN(RADIANS(G708))*SIN(RADIANS(E698))+COS(RADIANS(G708))*COS(RADIANS(E698))*COS(RADIANS(AB688))))</f>
        <v>#DIV/0!</v>
      </c>
      <c r="AC708" s="3" t="e">
        <f>IF(DEGREES(ACOS(SIN(RADIANS(G708))*SIN(RADIANS(E698))+COS(RADIANS(G708))*COS(RADIANS(E698))*COS(RADIANS(AC688))))&gt;90,0,$F$4*$F$5/E697^2*(SIN(RADIANS(G708))*SIN(RADIANS(E698))+COS(RADIANS(G708))*COS(RADIANS(E698))*COS(RADIANS(AC688))))</f>
        <v>#DIV/0!</v>
      </c>
      <c r="AD708" s="3" t="e">
        <f>IF(DEGREES(ACOS(SIN(RADIANS(G708))*SIN(RADIANS(E698))+COS(RADIANS(G708))*COS(RADIANS(E698))*COS(RADIANS(AD688))))&gt;90,0,$F$4*$F$5/E697^2*(SIN(RADIANS(G708))*SIN(RADIANS(E698))+COS(RADIANS(G708))*COS(RADIANS(E698))*COS(RADIANS(AD688))))</f>
        <v>#DIV/0!</v>
      </c>
      <c r="AE708" s="3" t="e">
        <f>IF(DEGREES(ACOS(SIN(RADIANS(G708))*SIN(RADIANS(E698))+COS(RADIANS(G708))*COS(RADIANS(E698))*COS(RADIANS(AE688))))&gt;90,0,$F$4*$F$5/E697^2*(SIN(RADIANS(G708))*SIN(RADIANS(E698))+COS(RADIANS(G708))*COS(RADIANS(E698))*COS(RADIANS(AE688))))</f>
        <v>#DIV/0!</v>
      </c>
      <c r="AF708" s="3" t="e">
        <f>IF(DEGREES(ACOS(SIN(RADIANS(G708))*SIN(RADIANS(E698))+COS(RADIANS(G708))*COS(RADIANS(E698))*COS(RADIANS(AF688))))&gt;90,0,$F$4*$F$5/E697^2*(SIN(RADIANS(G708))*SIN(RADIANS(E698))+COS(RADIANS(G708))*COS(RADIANS(E698))*COS(RADIANS(AF688))))</f>
        <v>#DIV/0!</v>
      </c>
      <c r="AG708" s="3" t="e">
        <f>IF(DEGREES(ACOS(SIN(RADIANS(G708))*SIN(RADIANS(E698))+COS(RADIANS(G708))*COS(RADIANS(E698))*COS(RADIANS(AG688))))&gt;90,0,$F$4*$F$5/E697^2*(SIN(RADIANS(G708))*SIN(RADIANS(E698))+COS(RADIANS(G708))*COS(RADIANS(E698))*COS(RADIANS(AG688))))</f>
        <v>#DIV/0!</v>
      </c>
      <c r="AH708" s="3" t="e">
        <f>IF(DEGREES(ACOS(SIN(RADIANS(G708))*SIN(RADIANS(E698))+COS(RADIANS(G708))*COS(RADIANS(E698))*COS(RADIANS(AH688))))&gt;90,0,$F$4*$F$5/E697^2*(SIN(RADIANS(G708))*SIN(RADIANS(E698))+COS(RADIANS(G708))*COS(RADIANS(E698))*COS(RADIANS(AH688))))</f>
        <v>#DIV/0!</v>
      </c>
      <c r="AI708" s="3" t="e">
        <f>IF(DEGREES(ACOS(SIN(RADIANS(G708))*SIN(RADIANS(E698))+COS(RADIANS(G708))*COS(RADIANS(E698))*COS(RADIANS(AI688))))&gt;90,0,$F$4*$F$5/E697^2*(SIN(RADIANS(G708))*SIN(RADIANS(E698))+COS(RADIANS(G708))*COS(RADIANS(E698))*COS(RADIANS(AI688))))</f>
        <v>#DIV/0!</v>
      </c>
      <c r="AJ708" s="3" t="e">
        <f>IF(DEGREES(ACOS(SIN(RADIANS(G708))*SIN(RADIANS(E698))+COS(RADIANS(G708))*COS(RADIANS(E698))*COS(RADIANS(AJ688))))&gt;90,0,$F$4*$F$5/E697^2*(SIN(RADIANS(G708))*SIN(RADIANS(E698))+COS(RADIANS(G708))*COS(RADIANS(E698))*COS(RADIANS(AJ688))))</f>
        <v>#DIV/0!</v>
      </c>
      <c r="AK708" s="3" t="e">
        <f>IF(DEGREES(ACOS(SIN(RADIANS(G708))*SIN(RADIANS(E698))+COS(RADIANS(G708))*COS(RADIANS(E698))*COS(RADIANS(AK688))))&gt;90,0,$F$4*$F$5/E697^2*(SIN(RADIANS(G708))*SIN(RADIANS(E698))+COS(RADIANS(G708))*COS(RADIANS(E698))*COS(RADIANS(AK688))))</f>
        <v>#DIV/0!</v>
      </c>
      <c r="AL708" s="3" t="e">
        <f>IF(DEGREES(ACOS(SIN(RADIANS(G708))*SIN(RADIANS(E698))+COS(RADIANS(G708))*COS(RADIANS(E698))*COS(RADIANS(AL688))))&gt;90,0,$F$4*$F$5/E697^2*(SIN(RADIANS(G708))*SIN(RADIANS(E698))+COS(RADIANS(G708))*COS(RADIANS(E698))*COS(RADIANS(AL688))))</f>
        <v>#DIV/0!</v>
      </c>
      <c r="AM708" s="3" t="e">
        <f>IF(DEGREES(ACOS(SIN(RADIANS(G708))*SIN(RADIANS(E698))+COS(RADIANS(G708))*COS(RADIANS(E698))*COS(RADIANS(AM688))))&gt;90,0,$F$4*$F$5/E697^2*(SIN(RADIANS(G708))*SIN(RADIANS(E698))+COS(RADIANS(G708))*COS(RADIANS(E698))*COS(RADIANS(AM688))))</f>
        <v>#DIV/0!</v>
      </c>
      <c r="AN708" s="3" t="e">
        <f>IF(DEGREES(ACOS(SIN(RADIANS(G708))*SIN(RADIANS(E698))+COS(RADIANS(G708))*COS(RADIANS(E698))*COS(RADIANS(AN688))))&gt;90,0,$F$4*$F$5/E697^2*(SIN(RADIANS(G708))*SIN(RADIANS(E698))+COS(RADIANS(G708))*COS(RADIANS(E698))*COS(RADIANS(AN688))))</f>
        <v>#DIV/0!</v>
      </c>
      <c r="AO708" s="3" t="e">
        <f>IF(DEGREES(ACOS(SIN(RADIANS(G708))*SIN(RADIANS(E698))+COS(RADIANS(G708))*COS(RADIANS(E698))*COS(RADIANS(AO688))))&gt;90,0,$F$4*$F$5/E697^2*(SIN(RADIANS(G708))*SIN(RADIANS(E698))+COS(RADIANS(G708))*COS(RADIANS(E698))*COS(RADIANS(AO688))))</f>
        <v>#DIV/0!</v>
      </c>
      <c r="AP708" s="3" t="e">
        <f>IF(DEGREES(ACOS(SIN(RADIANS(G708))*SIN(RADIANS(E698))+COS(RADIANS(G708))*COS(RADIANS(E698))*COS(RADIANS(AP688))))&gt;90,0,$F$4*$F$5/E697^2*(SIN(RADIANS(G708))*SIN(RADIANS(E698))+COS(RADIANS(G708))*COS(RADIANS(E698))*COS(RADIANS(AP688))))</f>
        <v>#DIV/0!</v>
      </c>
      <c r="AQ708" s="3" t="e">
        <f>IF(DEGREES(ACOS(SIN(RADIANS(G708))*SIN(RADIANS(E698))+COS(RADIANS(G708))*COS(RADIANS(E698))*COS(RADIANS(AQ688))))&gt;90,0,$F$4*$F$5/E697^2*(SIN(RADIANS(G708))*SIN(RADIANS(E698))+COS(RADIANS(G708))*COS(RADIANS(E698))*COS(RADIANS(AQ688))))</f>
        <v>#DIV/0!</v>
      </c>
      <c r="AR708" s="3" t="e">
        <f>IF(DEGREES(ACOS(SIN(RADIANS(G708))*SIN(RADIANS(E698))+COS(RADIANS(G708))*COS(RADIANS(E698))*COS(RADIANS(AR688))))&gt;90,0,$F$4*$F$5/E697^2*(SIN(RADIANS(G708))*SIN(RADIANS(E698))+COS(RADIANS(G708))*COS(RADIANS(E698))*COS(RADIANS(AR688))))</f>
        <v>#DIV/0!</v>
      </c>
    </row>
    <row r="709" spans="2:44" ht="15.75" customHeight="1" x14ac:dyDescent="0.2"/>
    <row r="710" spans="2:44" ht="15.75" customHeight="1" x14ac:dyDescent="0.2">
      <c r="H710" s="3" t="s">
        <v>771</v>
      </c>
      <c r="I710" s="3">
        <v>180</v>
      </c>
      <c r="J710" s="3">
        <v>170</v>
      </c>
      <c r="K710" s="3">
        <v>160</v>
      </c>
      <c r="L710" s="3">
        <v>150</v>
      </c>
      <c r="M710" s="3">
        <v>140</v>
      </c>
      <c r="N710" s="3">
        <v>130</v>
      </c>
      <c r="O710" s="3">
        <v>120</v>
      </c>
      <c r="P710" s="3">
        <v>110</v>
      </c>
      <c r="Q710" s="3">
        <v>100</v>
      </c>
      <c r="R710" s="3">
        <v>90</v>
      </c>
      <c r="S710" s="3">
        <v>80</v>
      </c>
      <c r="T710" s="3">
        <v>70</v>
      </c>
      <c r="U710" s="3">
        <v>60</v>
      </c>
      <c r="V710" s="3">
        <v>50</v>
      </c>
      <c r="W710" s="3">
        <v>40</v>
      </c>
      <c r="X710" s="3">
        <v>30</v>
      </c>
      <c r="Y710" s="3">
        <v>20</v>
      </c>
      <c r="Z710" s="3">
        <v>10</v>
      </c>
      <c r="AA710" s="3">
        <v>0</v>
      </c>
      <c r="AB710" s="3">
        <v>-10</v>
      </c>
      <c r="AC710" s="3">
        <v>-20</v>
      </c>
      <c r="AD710" s="3">
        <v>-30</v>
      </c>
      <c r="AE710" s="3">
        <v>-40</v>
      </c>
      <c r="AF710" s="3">
        <v>-50</v>
      </c>
      <c r="AG710" s="3">
        <v>-60</v>
      </c>
      <c r="AH710" s="3">
        <v>-70</v>
      </c>
      <c r="AI710" s="3">
        <v>-80</v>
      </c>
      <c r="AJ710" s="3">
        <v>-90</v>
      </c>
      <c r="AK710" s="3">
        <v>-100</v>
      </c>
      <c r="AL710" s="3">
        <v>-110</v>
      </c>
      <c r="AM710" s="3">
        <v>-120</v>
      </c>
      <c r="AN710" s="3">
        <v>-130</v>
      </c>
      <c r="AO710" s="3">
        <v>-140</v>
      </c>
      <c r="AP710" s="3">
        <v>-150</v>
      </c>
      <c r="AQ710" s="3">
        <v>-160</v>
      </c>
      <c r="AR710" s="3">
        <v>-170</v>
      </c>
    </row>
    <row r="711" spans="2:44" ht="15.75" customHeight="1" x14ac:dyDescent="0.2">
      <c r="H711" s="3" t="s">
        <v>782</v>
      </c>
      <c r="I711" s="3">
        <f>IF(ABS(I710-E723)&gt;180,IF(ABS(I710-E723)&gt;360,ABS(I710-E723)-360,360-ABS(I710-E723)),ABS(I710-E723))</f>
        <v>180</v>
      </c>
      <c r="J711" s="3">
        <f>IF(ABS(J710-E723)&gt;180,IF(ABS(J710-E723)&gt;360,ABS(J710-E723)-360,360-ABS(J710-E723)),ABS(J710-E723))</f>
        <v>170</v>
      </c>
      <c r="K711" s="3">
        <f>IF(ABS(K710-E723)&gt;180,IF(ABS(K710-E723)&gt;360,ABS(K710-E723)-360,360-ABS(K710-E723)),ABS(K710-E723))</f>
        <v>160</v>
      </c>
      <c r="L711" s="3">
        <f>IF(ABS(L710-E723)&gt;180,IF(ABS(L710-E723)&gt;360,ABS(L710-E723)-360,360-ABS(L710-E723)),ABS(L710-E723))</f>
        <v>150</v>
      </c>
      <c r="M711" s="3">
        <f>IF(ABS(M710-E723)&gt;180,IF(ABS(M710-E723)&gt;360,ABS(M710-E723)-360,360-ABS(M710-E723)),ABS(M710-E723))</f>
        <v>140</v>
      </c>
      <c r="N711" s="3">
        <f>IF(ABS(N710-E723)&gt;180,IF(ABS(N710-E723)&gt;360,ABS(N710-E723)-360,360-ABS(N710-E723)),ABS(N710-E723))</f>
        <v>130</v>
      </c>
      <c r="O711" s="3">
        <f>IF(ABS(O710-E723)&gt;180,IF(ABS(O710-E723)&gt;360,ABS(O710-E723)-360,360-ABS(O710-E723)),ABS(O710-E723))</f>
        <v>120</v>
      </c>
      <c r="P711" s="3">
        <f>IF(ABS(P710-E723)&gt;180,IF(ABS(P710-E723)&gt;360,ABS(P710-E723)-360,360-ABS(P710-E723)),ABS(P710-E723))</f>
        <v>110</v>
      </c>
      <c r="Q711" s="3">
        <f>IF(ABS(Q710-E723)&gt;180,IF(ABS(Q710-E723)&gt;360,ABS(Q710-E723)-360,360-ABS(Q710-E723)),ABS(Q710-E723))</f>
        <v>100</v>
      </c>
      <c r="R711" s="3">
        <f>IF(ABS(R710-E723)&gt;180,IF(ABS(R710-E723)&gt;360,ABS(R710-E723)-360,360-ABS(R710-E723)),ABS(R710-E723))</f>
        <v>90</v>
      </c>
      <c r="S711" s="3">
        <f>IF(ABS(S710-E723)&gt;180,IF(ABS(S710-E723)&gt;360,ABS(S710-E723)-360,360-ABS(S710-E723)),ABS(S710-E723))</f>
        <v>80</v>
      </c>
      <c r="T711" s="3">
        <f>IF(ABS(T710-E723)&gt;180,IF(ABS(T710-E723)&gt;360,ABS(T710-E723)-360,360-ABS(T710-E723)),ABS(T710-E723))</f>
        <v>70</v>
      </c>
      <c r="U711" s="3">
        <f>IF(ABS(U710-E723)&gt;180,IF(ABS(U710-E723)&gt;360,ABS(U710-E723)-360,360-ABS(U710-E723)),ABS(U710-E723))</f>
        <v>60</v>
      </c>
      <c r="V711" s="3">
        <f>IF(ABS(V710-E723)&gt;180,IF(ABS(V710-E723)&gt;360,ABS(V710-E723)-360,360-ABS(V710-E723)),ABS(V710-E723))</f>
        <v>50</v>
      </c>
      <c r="W711" s="3">
        <f>IF(ABS(W710-E723)&gt;180,IF(ABS(W710-E723)&gt;360,ABS(W710-E723)-360,360-ABS(W710-E723)),ABS(W710-E723))</f>
        <v>40</v>
      </c>
      <c r="X711" s="3">
        <f>IF(ABS(X710-E723)&gt;180,IF(ABS(X710-E723)&gt;360,ABS(X710-E723)-360,360-ABS(X710-E723)),ABS(X710-E723))</f>
        <v>30</v>
      </c>
      <c r="Y711" s="3">
        <f>IF(ABS(Y710-E723)&gt;180,IF(ABS(Y710-E723)&gt;360,ABS(Y710-E723)-360,360-ABS(Y710-E723)),ABS(Y710-E723))</f>
        <v>20</v>
      </c>
      <c r="Z711" s="3">
        <f>IF(ABS(Z710-E723)&gt;180,IF(ABS(Z710-E723)&gt;360,ABS(Z710-E723)-360,360-ABS(Z710-E723)),ABS(Z710-E723))</f>
        <v>10</v>
      </c>
      <c r="AA711" s="3">
        <f>IF(ABS(AA710-E723)&gt;180,IF(ABS(AA710-E723)&gt;360,ABS(AA710-E723)-360,360-ABS(AA710-E723)),ABS(AA710-E723))</f>
        <v>0</v>
      </c>
      <c r="AB711" s="3">
        <f>IF(ABS(AB710-E723)&gt;180,IF(ABS(AB710-E723)&gt;360,ABS(AB710-E723)-360,360-ABS(AB710-E723)),ABS(AB710-E723))</f>
        <v>10</v>
      </c>
      <c r="AC711" s="3">
        <f>IF(ABS(AC710-E723)&gt;180,IF(ABS(AC710-E723)&gt;360,ABS(AC710-E723)-360,360-ABS(AC710-E723)),ABS(AC710-E723))</f>
        <v>20</v>
      </c>
      <c r="AD711" s="3">
        <f>IF(ABS(AD710-E723)&gt;180,IF(ABS(AD710-E723)&gt;360,ABS(AD710-E723)-360,360-ABS(AD710-E723)),ABS(AD710-E723))</f>
        <v>30</v>
      </c>
      <c r="AE711" s="3">
        <f>IF(ABS(AE710-E723)&gt;180,IF(ABS(AE710-E723)&gt;360,ABS(AE710-E723)-360,360-ABS(AE710-E723)),ABS(AE710-E723))</f>
        <v>40</v>
      </c>
      <c r="AF711" s="3">
        <f>IF(ABS(AF710-E723)&gt;180,IF(ABS(AF710-E723)&gt;360,ABS(AF710-E723)-360,360-ABS(AF710-E723)),ABS(AF710-E723))</f>
        <v>50</v>
      </c>
      <c r="AG711" s="3">
        <f>IF(ABS(AG710-E723)&gt;180,IF(ABS(AG710-E723)&gt;360,ABS(AG710-E723)-360,360-ABS(AG710-E723)),ABS(AG710-E723))</f>
        <v>60</v>
      </c>
      <c r="AH711" s="3">
        <f>IF(ABS(AH710-E723)&gt;180,IF(ABS(AH710-E723)&gt;360,ABS(AH710-E723)-360,360-ABS(AH710-E723)),ABS(AH710-E723))</f>
        <v>70</v>
      </c>
      <c r="AI711" s="3">
        <f>IF(ABS(AI710-E723)&gt;180,IF(ABS(AI710-E723)&gt;360,ABS(AI710-E723)-360,360-ABS(AI710-E723)),ABS(AI710-E723))</f>
        <v>80</v>
      </c>
      <c r="AJ711" s="3">
        <f>IF(ABS(AJ710-E723)&gt;180,IF(ABS(AJ710-E723)&gt;360,ABS(AJ710-E723)-360,360-ABS(AJ710-E723)),ABS(AJ710-E723))</f>
        <v>90</v>
      </c>
      <c r="AK711" s="3">
        <f>IF(ABS(AK710-E723)&gt;180,IF(ABS(AK710-E723)&gt;360,ABS(AK710-E723)-360,360-ABS(AK710-E723)),ABS(AK710-E723))</f>
        <v>100</v>
      </c>
      <c r="AL711" s="3">
        <f>IF(ABS(AL710-E723)&gt;180,IF(ABS(AL710-E723)&gt;360,ABS(AL710-E723)-360,360-ABS(AL710-E723)),ABS(AL710-E723))</f>
        <v>110</v>
      </c>
      <c r="AM711" s="3">
        <f>IF(ABS(AM710-E723)&gt;180,IF(ABS(AM710-E723)&gt;360,ABS(AM710-E723)-360,360-ABS(AM710-E723)),ABS(AM710-E723))</f>
        <v>120</v>
      </c>
      <c r="AN711" s="3">
        <f>IF(ABS(AN710-E723)&gt;180,IF(ABS(AN710-E723)&gt;360,ABS(AN710-E723)-360,360-ABS(AN710-E723)),ABS(AN710-E723))</f>
        <v>130</v>
      </c>
      <c r="AO711" s="3">
        <f>IF(ABS(AO710-E723)&gt;180,IF(ABS(AO710-E723)&gt;360,ABS(AO710-E723)-360,360-ABS(AO710-E723)),ABS(AO710-E723))</f>
        <v>140</v>
      </c>
      <c r="AP711" s="3">
        <f>IF(ABS(AP710-E723)&gt;180,IF(ABS(AP710-E723)&gt;360,ABS(AP710-E723)-360,360-ABS(AP710-E723)),ABS(AP710-E723))</f>
        <v>150</v>
      </c>
      <c r="AQ711" s="3">
        <f>IF(ABS(AQ710-E723)&gt;180,IF(ABS(AQ710-E723)&gt;360,ABS(AQ710-E723)-360,360-ABS(AQ710-E723)),ABS(AQ710-E723))</f>
        <v>160</v>
      </c>
      <c r="AR711" s="3">
        <f>IF(ABS(AR710-E723)&gt;180,IF(ABS(AR710-E723)&gt;360,ABS(AR710-E723)-360,360-ABS(AR710-E723)),ABS(AR710-E723))</f>
        <v>170</v>
      </c>
    </row>
    <row r="712" spans="2:44" ht="15.75" customHeight="1" x14ac:dyDescent="0.2">
      <c r="G712" s="3" t="s">
        <v>736</v>
      </c>
    </row>
    <row r="713" spans="2:44" ht="15.75" customHeight="1" x14ac:dyDescent="0.2">
      <c r="B713" s="3" t="s">
        <v>791</v>
      </c>
      <c r="E713" s="3">
        <v>290</v>
      </c>
      <c r="G713" s="3">
        <v>90</v>
      </c>
      <c r="I713" s="3" t="e">
        <f>IF(DEGREES(ACOS(SIN(RADIANS(G713))*SIN(RADIANS(E721))+COS(RADIANS(G713))*COS(RADIANS(E721))*COS(RADIANS(I711))))&gt;90,0,$F$4*$F$5/E720^2*(SIN(RADIANS(G713))*SIN(RADIANS(E721))+COS(RADIANS(G713))*COS(RADIANS(E721))*COS(RADIANS(I711))))</f>
        <v>#DIV/0!</v>
      </c>
      <c r="J713" s="3" t="e">
        <f>IF(DEGREES(ACOS(SIN(RADIANS(G713))*SIN(RADIANS(E721))+COS(RADIANS(G713))*COS(RADIANS(E721))*COS(RADIANS(J711))))&gt;90,0,$F$4*$F$5/E720^2*(SIN(RADIANS(G713))*SIN(RADIANS(E721))+COS(RADIANS(G713))*COS(RADIANS(E721))*COS(RADIANS(J711))))</f>
        <v>#DIV/0!</v>
      </c>
      <c r="K713" s="3" t="e">
        <f>IF(DEGREES(ACOS(SIN(RADIANS(G713))*SIN(RADIANS(E721))+COS(RADIANS(G713))*COS(RADIANS(E721))*COS(RADIANS(K711))))&gt;90,0,$F$4*$F$5/E720^2*(SIN(RADIANS(G713))*SIN(RADIANS(E721))+COS(RADIANS(G713))*COS(RADIANS(E721))*COS(RADIANS(K711))))</f>
        <v>#DIV/0!</v>
      </c>
      <c r="L713" s="3" t="e">
        <f>IF(DEGREES(ACOS(SIN(RADIANS(G713))*SIN(RADIANS(E721))+COS(RADIANS(G713))*COS(RADIANS(E721))*COS(RADIANS(L711))))&gt;90,0,$F$4*$F$5/E720^2*(SIN(RADIANS(G713))*SIN(RADIANS(E721))+COS(RADIANS(G713))*COS(RADIANS(E721))*COS(RADIANS(L711))))</f>
        <v>#DIV/0!</v>
      </c>
      <c r="M713" s="3" t="e">
        <f>IF(DEGREES(ACOS(SIN(RADIANS(G713))*SIN(RADIANS(E721))+COS(RADIANS(G713))*COS(RADIANS(E721))*COS(RADIANS(M711))))&gt;90,0,$F$4*$F$5/E720^2*(SIN(RADIANS(G713))*SIN(RADIANS(E721))+COS(RADIANS(G713))*COS(RADIANS(E721))*COS(RADIANS(M711))))</f>
        <v>#DIV/0!</v>
      </c>
      <c r="N713" s="3" t="e">
        <f>IF(DEGREES(ACOS(SIN(RADIANS(G713))*SIN(RADIANS(E721))+COS(RADIANS(G713))*COS(RADIANS(E721))*COS(RADIANS(N711))))&gt;90,0,$F$4*$F$5/E720^2*(SIN(RADIANS(G713))*SIN(RADIANS(E721))+COS(RADIANS(G713))*COS(RADIANS(E721))*COS(RADIANS(N711))))</f>
        <v>#DIV/0!</v>
      </c>
      <c r="O713" s="3" t="e">
        <f>IF(DEGREES(ACOS(SIN(RADIANS(G713))*SIN(RADIANS(E721))+COS(RADIANS(G713))*COS(RADIANS(E721))*COS(RADIANS(O711))))&gt;90,0,$F$4*$F$5/E720^2*(SIN(RADIANS(G713))*SIN(RADIANS(E721))+COS(RADIANS(G713))*COS(RADIANS(E721))*COS(RADIANS(O711))))</f>
        <v>#DIV/0!</v>
      </c>
      <c r="P713" s="3" t="e">
        <f>IF(DEGREES(ACOS(SIN(RADIANS(G713))*SIN(RADIANS(E721))+COS(RADIANS(G713))*COS(RADIANS(E721))*COS(RADIANS(P711))))&gt;90,0,$F$4*$F$5/E720^2*(SIN(RADIANS(G713))*SIN(RADIANS(E721))+COS(RADIANS(G713))*COS(RADIANS(E721))*COS(RADIANS(P711))))</f>
        <v>#DIV/0!</v>
      </c>
      <c r="Q713" s="3" t="e">
        <f>IF(DEGREES(ACOS(SIN(RADIANS(G713))*SIN(RADIANS(E721))+COS(RADIANS(G713))*COS(RADIANS(E721))*COS(RADIANS(Q711))))&gt;90,0,$F$4*$F$5/E720^2*(SIN(RADIANS(G713))*SIN(RADIANS(E721))+COS(RADIANS(G713))*COS(RADIANS(E721))*COS(RADIANS(Q711))))</f>
        <v>#DIV/0!</v>
      </c>
      <c r="R713" s="3" t="e">
        <f>IF(DEGREES(ACOS(SIN(RADIANS(G713))*SIN(RADIANS(E721))+COS(RADIANS(G713))*COS(RADIANS(E721))*COS(RADIANS(R711))))&gt;90,0,$F$4*$F$5/E720^2*(SIN(RADIANS(G713))*SIN(RADIANS(E721))+COS(RADIANS(G713))*COS(RADIANS(E721))*COS(RADIANS(R711))))</f>
        <v>#DIV/0!</v>
      </c>
      <c r="S713" s="3" t="e">
        <f>IF(DEGREES(ACOS(SIN(RADIANS(G713))*SIN(RADIANS(E721))+COS(RADIANS(G713))*COS(RADIANS(E721))*COS(RADIANS(S711))))&gt;90,0,$F$4*$F$5/E720^2*(SIN(RADIANS(G713))*SIN(RADIANS(E721))+COS(RADIANS(G713))*COS(RADIANS(E721))*COS(RADIANS(S711))))</f>
        <v>#DIV/0!</v>
      </c>
      <c r="T713" s="3" t="e">
        <f>IF(DEGREES(ACOS(SIN(RADIANS(G713))*SIN(RADIANS(E721))+COS(RADIANS(G713))*COS(RADIANS(E721))*COS(RADIANS(T711))))&gt;90,0,$F$4*$F$5/E720^2*(SIN(RADIANS(G713))*SIN(RADIANS(E721))+COS(RADIANS(G713))*COS(RADIANS(E721))*COS(RADIANS(T711))))</f>
        <v>#DIV/0!</v>
      </c>
      <c r="U713" s="3" t="e">
        <f>IF(DEGREES(ACOS(SIN(RADIANS(G713))*SIN(RADIANS(E721))+COS(RADIANS(G713))*COS(RADIANS(E721))*COS(RADIANS(U711))))&gt;90,0,$F$4*$F$5/E720^2*(SIN(RADIANS(G713))*SIN(RADIANS(E721))+COS(RADIANS(G713))*COS(RADIANS(E721))*COS(RADIANS(U711))))</f>
        <v>#DIV/0!</v>
      </c>
      <c r="V713" s="3" t="e">
        <f>IF(DEGREES(ACOS(SIN(RADIANS(G713))*SIN(RADIANS(E721))+COS(RADIANS(G713))*COS(RADIANS(E721))*COS(RADIANS(V711))))&gt;90,0,$F$4*$F$5/E720^2*(SIN(RADIANS(G713))*SIN(RADIANS(E721))+COS(RADIANS(G713))*COS(RADIANS(E721))*COS(RADIANS(V711))))</f>
        <v>#DIV/0!</v>
      </c>
      <c r="W713" s="3" t="e">
        <f>IF(DEGREES(ACOS(SIN(RADIANS(G713))*SIN(RADIANS(E721))+COS(RADIANS(G713))*COS(RADIANS(E721))*COS(RADIANS(W711))))&gt;90,0,$F$4*$F$5/E720^2*(SIN(RADIANS(G713))*SIN(RADIANS(E721))+COS(RADIANS(G713))*COS(RADIANS(E721))*COS(RADIANS(W711))))</f>
        <v>#DIV/0!</v>
      </c>
      <c r="X713" s="3" t="e">
        <f>IF(DEGREES(ACOS(SIN(RADIANS(G713))*SIN(RADIANS(E721))+COS(RADIANS(G713))*COS(RADIANS(E721))*COS(RADIANS(X711))))&gt;90,0,$F$4*$F$5/E720^2*(SIN(RADIANS(G713))*SIN(RADIANS(E721))+COS(RADIANS(G713))*COS(RADIANS(E721))*COS(RADIANS(X711))))</f>
        <v>#DIV/0!</v>
      </c>
      <c r="Y713" s="3" t="e">
        <f>IF(DEGREES(ACOS(SIN(RADIANS(G713))*SIN(RADIANS(E721))+COS(RADIANS(G713))*COS(RADIANS(E721))*COS(RADIANS(Y711))))&gt;90,0,$F$4*$F$5/E720^2*(SIN(RADIANS(G713))*SIN(RADIANS(E721))+COS(RADIANS(G713))*COS(RADIANS(E721))*COS(RADIANS(Y711))))</f>
        <v>#DIV/0!</v>
      </c>
      <c r="Z713" s="3" t="e">
        <f>IF(DEGREES(ACOS(SIN(RADIANS(G713))*SIN(RADIANS(E721))+COS(RADIANS(G713))*COS(RADIANS(E721))*COS(RADIANS(Z711))))&gt;90,0,$F$4*$F$5/E720^2*(SIN(RADIANS(G713))*SIN(RADIANS(E721))+COS(RADIANS(G713))*COS(RADIANS(E721))*COS(RADIANS(Z711))))</f>
        <v>#DIV/0!</v>
      </c>
      <c r="AA713" s="3" t="e">
        <f>IF(DEGREES(ACOS(SIN(RADIANS(G713))*SIN(RADIANS(E721))+COS(RADIANS(G713))*COS(RADIANS(E721))*COS(RADIANS(AA711))))&gt;90,0,$F$4*$F$5/E720^2*(SIN(RADIANS(G713))*SIN(RADIANS(E721))+COS(RADIANS(G713))*COS(RADIANS(E721))*COS(RADIANS(AA711))))</f>
        <v>#DIV/0!</v>
      </c>
      <c r="AB713" s="3" t="e">
        <f>IF(DEGREES(ACOS(SIN(RADIANS(G713))*SIN(RADIANS(E721))+COS(RADIANS(G713))*COS(RADIANS(E721))*COS(RADIANS(AB711))))&gt;90,0,$F$4*$F$5/E720^2*(SIN(RADIANS(G713))*SIN(RADIANS(E721))+COS(RADIANS(G713))*COS(RADIANS(E721))*COS(RADIANS(AB711))))</f>
        <v>#DIV/0!</v>
      </c>
      <c r="AC713" s="3" t="e">
        <f>IF(DEGREES(ACOS(SIN(RADIANS(G713))*SIN(RADIANS(E721))+COS(RADIANS(G713))*COS(RADIANS(E721))*COS(RADIANS(AC711))))&gt;90,0,$F$4*$F$5/E720^2*(SIN(RADIANS(G713))*SIN(RADIANS(E721))+COS(RADIANS(G713))*COS(RADIANS(E721))*COS(RADIANS(AC711))))</f>
        <v>#DIV/0!</v>
      </c>
      <c r="AD713" s="3" t="e">
        <f>IF(DEGREES(ACOS(SIN(RADIANS(G713))*SIN(RADIANS(E721))+COS(RADIANS(G713))*COS(RADIANS(E721))*COS(RADIANS(AD711))))&gt;90,0,$F$4*$F$5/E720^2*(SIN(RADIANS(G713))*SIN(RADIANS(E721))+COS(RADIANS(G713))*COS(RADIANS(E721))*COS(RADIANS(AD711))))</f>
        <v>#DIV/0!</v>
      </c>
      <c r="AE713" s="3" t="e">
        <f>IF(DEGREES(ACOS(SIN(RADIANS(G713))*SIN(RADIANS(E721))+COS(RADIANS(G713))*COS(RADIANS(E721))*COS(RADIANS(AE711))))&gt;90,0,$F$4*$F$5/E720^2*(SIN(RADIANS(G713))*SIN(RADIANS(E721))+COS(RADIANS(G713))*COS(RADIANS(E721))*COS(RADIANS(AE711))))</f>
        <v>#DIV/0!</v>
      </c>
      <c r="AF713" s="3" t="e">
        <f>IF(DEGREES(ACOS(SIN(RADIANS(G713))*SIN(RADIANS(E721))+COS(RADIANS(G713))*COS(RADIANS(E721))*COS(RADIANS(AF711))))&gt;90,0,$F$4*$F$5/E720^2*(SIN(RADIANS(G713))*SIN(RADIANS(E721))+COS(RADIANS(G713))*COS(RADIANS(E721))*COS(RADIANS(AF711))))</f>
        <v>#DIV/0!</v>
      </c>
      <c r="AG713" s="3" t="e">
        <f>IF(DEGREES(ACOS(SIN(RADIANS(G713))*SIN(RADIANS(E721))+COS(RADIANS(G713))*COS(RADIANS(E721))*COS(RADIANS(AG711))))&gt;90,0,$F$4*$F$5/E720^2*(SIN(RADIANS(G713))*SIN(RADIANS(E721))+COS(RADIANS(G713))*COS(RADIANS(E721))*COS(RADIANS(AG711))))</f>
        <v>#DIV/0!</v>
      </c>
      <c r="AH713" s="3" t="e">
        <f>IF(DEGREES(ACOS(SIN(RADIANS(G713))*SIN(RADIANS(E721))+COS(RADIANS(G713))*COS(RADIANS(E721))*COS(RADIANS(AH711))))&gt;90,0,$F$4*$F$5/E720^2*(SIN(RADIANS(G713))*SIN(RADIANS(E721))+COS(RADIANS(G713))*COS(RADIANS(E721))*COS(RADIANS(AH711))))</f>
        <v>#DIV/0!</v>
      </c>
      <c r="AI713" s="3" t="e">
        <f>IF(DEGREES(ACOS(SIN(RADIANS(G713))*SIN(RADIANS(E721))+COS(RADIANS(G713))*COS(RADIANS(E721))*COS(RADIANS(AI711))))&gt;90,0,$F$4*$F$5/E720^2*(SIN(RADIANS(G713))*SIN(RADIANS(E721))+COS(RADIANS(G713))*COS(RADIANS(E721))*COS(RADIANS(AI711))))</f>
        <v>#DIV/0!</v>
      </c>
      <c r="AJ713" s="3" t="e">
        <f>IF(DEGREES(ACOS(SIN(RADIANS(G713))*SIN(RADIANS(E721))+COS(RADIANS(G713))*COS(RADIANS(E721))*COS(RADIANS(AJ711))))&gt;90,0,$F$4*$F$5/E720^2*(SIN(RADIANS(G713))*SIN(RADIANS(E721))+COS(RADIANS(G713))*COS(RADIANS(E721))*COS(RADIANS(AJ711))))</f>
        <v>#DIV/0!</v>
      </c>
      <c r="AK713" s="3" t="e">
        <f>IF(DEGREES(ACOS(SIN(RADIANS(G713))*SIN(RADIANS(E721))+COS(RADIANS(G713))*COS(RADIANS(E721))*COS(RADIANS(AK711))))&gt;90,0,$F$4*$F$5/E720^2*(SIN(RADIANS(G713))*SIN(RADIANS(E721))+COS(RADIANS(G713))*COS(RADIANS(E721))*COS(RADIANS(AK711))))</f>
        <v>#DIV/0!</v>
      </c>
      <c r="AL713" s="3" t="e">
        <f>IF(DEGREES(ACOS(SIN(RADIANS(G713))*SIN(RADIANS(E721))+COS(RADIANS(G713))*COS(RADIANS(E721))*COS(RADIANS(AL711))))&gt;90,0,$F$4*$F$5/E720^2*(SIN(RADIANS(G713))*SIN(RADIANS(E721))+COS(RADIANS(G713))*COS(RADIANS(E721))*COS(RADIANS(AL711))))</f>
        <v>#DIV/0!</v>
      </c>
      <c r="AM713" s="3" t="e">
        <f>IF(DEGREES(ACOS(SIN(RADIANS(G713))*SIN(RADIANS(E721))+COS(RADIANS(G713))*COS(RADIANS(E721))*COS(RADIANS(AM711))))&gt;90,0,$F$4*$F$5/E720^2*(SIN(RADIANS(G713))*SIN(RADIANS(E721))+COS(RADIANS(G713))*COS(RADIANS(E721))*COS(RADIANS(AM711))))</f>
        <v>#DIV/0!</v>
      </c>
      <c r="AN713" s="3" t="e">
        <f>IF(DEGREES(ACOS(SIN(RADIANS(G713))*SIN(RADIANS(E721))+COS(RADIANS(G713))*COS(RADIANS(E721))*COS(RADIANS(AN711))))&gt;90,0,$F$4*$F$5/E720^2*(SIN(RADIANS(G713))*SIN(RADIANS(E721))+COS(RADIANS(G713))*COS(RADIANS(E721))*COS(RADIANS(AN711))))</f>
        <v>#DIV/0!</v>
      </c>
      <c r="AO713" s="3" t="e">
        <f>IF(DEGREES(ACOS(SIN(RADIANS(G713))*SIN(RADIANS(E721))+COS(RADIANS(G713))*COS(RADIANS(E721))*COS(RADIANS(AO711))))&gt;90,0,$F$4*$F$5/E720^2*(SIN(RADIANS(G713))*SIN(RADIANS(E721))+COS(RADIANS(G713))*COS(RADIANS(E721))*COS(RADIANS(AO711))))</f>
        <v>#DIV/0!</v>
      </c>
      <c r="AP713" s="3" t="e">
        <f>IF(DEGREES(ACOS(SIN(RADIANS(G713))*SIN(RADIANS(E721))+COS(RADIANS(G713))*COS(RADIANS(E721))*COS(RADIANS(AP711))))&gt;90,0,$F$4*$F$5/E720^2*(SIN(RADIANS(G713))*SIN(RADIANS(E721))+COS(RADIANS(G713))*COS(RADIANS(E721))*COS(RADIANS(AP711))))</f>
        <v>#DIV/0!</v>
      </c>
      <c r="AQ713" s="3" t="e">
        <f>IF(DEGREES(ACOS(SIN(RADIANS(G713))*SIN(RADIANS(E721))+COS(RADIANS(G713))*COS(RADIANS(E721))*COS(RADIANS(AQ711))))&gt;90,0,$F$4*$F$5/E720^2*(SIN(RADIANS(G713))*SIN(RADIANS(E721))+COS(RADIANS(G713))*COS(RADIANS(E721))*COS(RADIANS(AQ711))))</f>
        <v>#DIV/0!</v>
      </c>
      <c r="AR713" s="3" t="e">
        <f>IF(DEGREES(ACOS(SIN(RADIANS(G713))*SIN(RADIANS(E721))+COS(RADIANS(G713))*COS(RADIANS(E721))*COS(RADIANS(AR711))))&gt;90,0,$F$4*$F$5/E720^2*(SIN(RADIANS(G713))*SIN(RADIANS(E721))+COS(RADIANS(G713))*COS(RADIANS(E721))*COS(RADIANS(AR711))))</f>
        <v>#DIV/0!</v>
      </c>
    </row>
    <row r="714" spans="2:44" ht="15.75" customHeight="1" x14ac:dyDescent="0.2">
      <c r="B714" s="3" t="s">
        <v>728</v>
      </c>
      <c r="E714" s="3">
        <f t="array" ref="E714">INDEX($D$1751:$AM$1751,0,MATCH(E713-IF(E713&lt;360,0,360),$D$1700:$AM$1700,0))+IF(E713&gt;350,360,0)</f>
        <v>290</v>
      </c>
      <c r="G714" s="3">
        <v>80</v>
      </c>
      <c r="I714" s="3">
        <f>IF(DEGREES(ACOS(SIN(RADIANS(G714))*SIN(RADIANS(E721))+COS(RADIANS(G714))*COS(RADIANS(E721))*COS(RADIANS(I711))))&gt;90,0,$F$4*$F$5/E720^2*(SIN(RADIANS(G714))*SIN(RADIANS(E721))+COS(RADIANS(G714))*COS(RADIANS(E721))*COS(RADIANS(I711))))</f>
        <v>0</v>
      </c>
      <c r="J714" s="3">
        <f>IF(DEGREES(ACOS(SIN(RADIANS(G714))*SIN(RADIANS(E721))+COS(RADIANS(G714))*COS(RADIANS(E721))*COS(RADIANS(J711))))&gt;90,0,$F$4*$F$5/E720^2*(SIN(RADIANS(G714))*SIN(RADIANS(E721))+COS(RADIANS(G714))*COS(RADIANS(E721))*COS(RADIANS(J711))))</f>
        <v>0</v>
      </c>
      <c r="K714" s="3">
        <f>IF(DEGREES(ACOS(SIN(RADIANS(G714))*SIN(RADIANS(E721))+COS(RADIANS(G714))*COS(RADIANS(E721))*COS(RADIANS(K711))))&gt;90,0,$F$4*$F$5/E720^2*(SIN(RADIANS(G714))*SIN(RADIANS(E721))+COS(RADIANS(G714))*COS(RADIANS(E721))*COS(RADIANS(K711))))</f>
        <v>0</v>
      </c>
      <c r="L714" s="3">
        <f>IF(DEGREES(ACOS(SIN(RADIANS(G714))*SIN(RADIANS(E721))+COS(RADIANS(G714))*COS(RADIANS(E721))*COS(RADIANS(L711))))&gt;90,0,$F$4*$F$5/E720^2*(SIN(RADIANS(G714))*SIN(RADIANS(E721))+COS(RADIANS(G714))*COS(RADIANS(E721))*COS(RADIANS(L711))))</f>
        <v>0</v>
      </c>
      <c r="M714" s="3">
        <f>IF(DEGREES(ACOS(SIN(RADIANS(G714))*SIN(RADIANS(E721))+COS(RADIANS(G714))*COS(RADIANS(E721))*COS(RADIANS(M711))))&gt;90,0,$F$4*$F$5/E720^2*(SIN(RADIANS(G714))*SIN(RADIANS(E721))+COS(RADIANS(G714))*COS(RADIANS(E721))*COS(RADIANS(M711))))</f>
        <v>0</v>
      </c>
      <c r="N714" s="3">
        <f>IF(DEGREES(ACOS(SIN(RADIANS(G714))*SIN(RADIANS(E721))+COS(RADIANS(G714))*COS(RADIANS(E721))*COS(RADIANS(N711))))&gt;90,0,$F$4*$F$5/E720^2*(SIN(RADIANS(G714))*SIN(RADIANS(E721))+COS(RADIANS(G714))*COS(RADIANS(E721))*COS(RADIANS(N711))))</f>
        <v>0</v>
      </c>
      <c r="O714" s="3">
        <f>IF(DEGREES(ACOS(SIN(RADIANS(G714))*SIN(RADIANS(E721))+COS(RADIANS(G714))*COS(RADIANS(E721))*COS(RADIANS(O711))))&gt;90,0,$F$4*$F$5/E720^2*(SIN(RADIANS(G714))*SIN(RADIANS(E721))+COS(RADIANS(G714))*COS(RADIANS(E721))*COS(RADIANS(O711))))</f>
        <v>0</v>
      </c>
      <c r="P714" s="3">
        <f>IF(DEGREES(ACOS(SIN(RADIANS(G714))*SIN(RADIANS(E721))+COS(RADIANS(G714))*COS(RADIANS(E721))*COS(RADIANS(P711))))&gt;90,0,$F$4*$F$5/E720^2*(SIN(RADIANS(G714))*SIN(RADIANS(E721))+COS(RADIANS(G714))*COS(RADIANS(E721))*COS(RADIANS(P711))))</f>
        <v>0</v>
      </c>
      <c r="Q714" s="3">
        <f>IF(DEGREES(ACOS(SIN(RADIANS(G714))*SIN(RADIANS(E721))+COS(RADIANS(G714))*COS(RADIANS(E721))*COS(RADIANS(Q711))))&gt;90,0,$F$4*$F$5/E720^2*(SIN(RADIANS(G714))*SIN(RADIANS(E721))+COS(RADIANS(G714))*COS(RADIANS(E721))*COS(RADIANS(Q711))))</f>
        <v>0</v>
      </c>
      <c r="R714" s="3" t="e">
        <f>IF(DEGREES(ACOS(SIN(RADIANS(G714))*SIN(RADIANS(E721))+COS(RADIANS(G714))*COS(RADIANS(E721))*COS(RADIANS(R711))))&gt;90,0,$F$4*$F$5/E720^2*(SIN(RADIANS(G714))*SIN(RADIANS(E721))+COS(RADIANS(G714))*COS(RADIANS(E721))*COS(RADIANS(R711))))</f>
        <v>#DIV/0!</v>
      </c>
      <c r="S714" s="3" t="e">
        <f>IF(DEGREES(ACOS(SIN(RADIANS(G714))*SIN(RADIANS(E721))+COS(RADIANS(G714))*COS(RADIANS(E721))*COS(RADIANS(S711))))&gt;90,0,$F$4*$F$5/E720^2*(SIN(RADIANS(G714))*SIN(RADIANS(E721))+COS(RADIANS(G714))*COS(RADIANS(E721))*COS(RADIANS(S711))))</f>
        <v>#DIV/0!</v>
      </c>
      <c r="T714" s="3" t="e">
        <f>IF(DEGREES(ACOS(SIN(RADIANS(G714))*SIN(RADIANS(E721))+COS(RADIANS(G714))*COS(RADIANS(E721))*COS(RADIANS(T711))))&gt;90,0,$F$4*$F$5/E720^2*(SIN(RADIANS(G714))*SIN(RADIANS(E721))+COS(RADIANS(G714))*COS(RADIANS(E721))*COS(RADIANS(T711))))</f>
        <v>#DIV/0!</v>
      </c>
      <c r="U714" s="3" t="e">
        <f>IF(DEGREES(ACOS(SIN(RADIANS(G714))*SIN(RADIANS(E721))+COS(RADIANS(G714))*COS(RADIANS(E721))*COS(RADIANS(U711))))&gt;90,0,$F$4*$F$5/E720^2*(SIN(RADIANS(G714))*SIN(RADIANS(E721))+COS(RADIANS(G714))*COS(RADIANS(E721))*COS(RADIANS(U711))))</f>
        <v>#DIV/0!</v>
      </c>
      <c r="V714" s="3" t="e">
        <f>IF(DEGREES(ACOS(SIN(RADIANS(G714))*SIN(RADIANS(E721))+COS(RADIANS(G714))*COS(RADIANS(E721))*COS(RADIANS(V711))))&gt;90,0,$F$4*$F$5/E720^2*(SIN(RADIANS(G714))*SIN(RADIANS(E721))+COS(RADIANS(G714))*COS(RADIANS(E721))*COS(RADIANS(V711))))</f>
        <v>#DIV/0!</v>
      </c>
      <c r="W714" s="3" t="e">
        <f>IF(DEGREES(ACOS(SIN(RADIANS(G714))*SIN(RADIANS(E721))+COS(RADIANS(G714))*COS(RADIANS(E721))*COS(RADIANS(W711))))&gt;90,0,$F$4*$F$5/E720^2*(SIN(RADIANS(G714))*SIN(RADIANS(E721))+COS(RADIANS(G714))*COS(RADIANS(E721))*COS(RADIANS(W711))))</f>
        <v>#DIV/0!</v>
      </c>
      <c r="X714" s="3" t="e">
        <f>IF(DEGREES(ACOS(SIN(RADIANS(G714))*SIN(RADIANS(E721))+COS(RADIANS(G714))*COS(RADIANS(E721))*COS(RADIANS(X711))))&gt;90,0,$F$4*$F$5/E720^2*(SIN(RADIANS(G714))*SIN(RADIANS(E721))+COS(RADIANS(G714))*COS(RADIANS(E721))*COS(RADIANS(X711))))</f>
        <v>#DIV/0!</v>
      </c>
      <c r="Y714" s="3" t="e">
        <f>IF(DEGREES(ACOS(SIN(RADIANS(G714))*SIN(RADIANS(E721))+COS(RADIANS(G714))*COS(RADIANS(E721))*COS(RADIANS(Y711))))&gt;90,0,$F$4*$F$5/E720^2*(SIN(RADIANS(G714))*SIN(RADIANS(E721))+COS(RADIANS(G714))*COS(RADIANS(E721))*COS(RADIANS(Y711))))</f>
        <v>#DIV/0!</v>
      </c>
      <c r="Z714" s="3" t="e">
        <f>IF(DEGREES(ACOS(SIN(RADIANS(G714))*SIN(RADIANS(E721))+COS(RADIANS(G714))*COS(RADIANS(E721))*COS(RADIANS(Z711))))&gt;90,0,$F$4*$F$5/E720^2*(SIN(RADIANS(G714))*SIN(RADIANS(E721))+COS(RADIANS(G714))*COS(RADIANS(E721))*COS(RADIANS(Z711))))</f>
        <v>#DIV/0!</v>
      </c>
      <c r="AA714" s="3" t="e">
        <f>IF(DEGREES(ACOS(SIN(RADIANS(G714))*SIN(RADIANS(E721))+COS(RADIANS(G714))*COS(RADIANS(E721))*COS(RADIANS(AA711))))&gt;90,0,$F$4*$F$5/E720^2*(SIN(RADIANS(G714))*SIN(RADIANS(E721))+COS(RADIANS(G714))*COS(RADIANS(E721))*COS(RADIANS(AA711))))</f>
        <v>#DIV/0!</v>
      </c>
      <c r="AB714" s="3" t="e">
        <f>IF(DEGREES(ACOS(SIN(RADIANS(G714))*SIN(RADIANS(E721))+COS(RADIANS(G714))*COS(RADIANS(E721))*COS(RADIANS(AB711))))&gt;90,0,$F$4*$F$5/E720^2*(SIN(RADIANS(G714))*SIN(RADIANS(E721))+COS(RADIANS(G714))*COS(RADIANS(E721))*COS(RADIANS(AB711))))</f>
        <v>#DIV/0!</v>
      </c>
      <c r="AC714" s="3" t="e">
        <f>IF(DEGREES(ACOS(SIN(RADIANS(G714))*SIN(RADIANS(E721))+COS(RADIANS(G714))*COS(RADIANS(E721))*COS(RADIANS(AC711))))&gt;90,0,$F$4*$F$5/E720^2*(SIN(RADIANS(G714))*SIN(RADIANS(E721))+COS(RADIANS(G714))*COS(RADIANS(E721))*COS(RADIANS(AC711))))</f>
        <v>#DIV/0!</v>
      </c>
      <c r="AD714" s="3" t="e">
        <f>IF(DEGREES(ACOS(SIN(RADIANS(G714))*SIN(RADIANS(E721))+COS(RADIANS(G714))*COS(RADIANS(E721))*COS(RADIANS(AD711))))&gt;90,0,$F$4*$F$5/E720^2*(SIN(RADIANS(G714))*SIN(RADIANS(E721))+COS(RADIANS(G714))*COS(RADIANS(E721))*COS(RADIANS(AD711))))</f>
        <v>#DIV/0!</v>
      </c>
      <c r="AE714" s="3" t="e">
        <f>IF(DEGREES(ACOS(SIN(RADIANS(G714))*SIN(RADIANS(E721))+COS(RADIANS(G714))*COS(RADIANS(E721))*COS(RADIANS(AE711))))&gt;90,0,$F$4*$F$5/E720^2*(SIN(RADIANS(G714))*SIN(RADIANS(E721))+COS(RADIANS(G714))*COS(RADIANS(E721))*COS(RADIANS(AE711))))</f>
        <v>#DIV/0!</v>
      </c>
      <c r="AF714" s="3" t="e">
        <f>IF(DEGREES(ACOS(SIN(RADIANS(G714))*SIN(RADIANS(E721))+COS(RADIANS(G714))*COS(RADIANS(E721))*COS(RADIANS(AF711))))&gt;90,0,$F$4*$F$5/E720^2*(SIN(RADIANS(G714))*SIN(RADIANS(E721))+COS(RADIANS(G714))*COS(RADIANS(E721))*COS(RADIANS(AF711))))</f>
        <v>#DIV/0!</v>
      </c>
      <c r="AG714" s="3" t="e">
        <f>IF(DEGREES(ACOS(SIN(RADIANS(G714))*SIN(RADIANS(E721))+COS(RADIANS(G714))*COS(RADIANS(E721))*COS(RADIANS(AG711))))&gt;90,0,$F$4*$F$5/E720^2*(SIN(RADIANS(G714))*SIN(RADIANS(E721))+COS(RADIANS(G714))*COS(RADIANS(E721))*COS(RADIANS(AG711))))</f>
        <v>#DIV/0!</v>
      </c>
      <c r="AH714" s="3" t="e">
        <f>IF(DEGREES(ACOS(SIN(RADIANS(G714))*SIN(RADIANS(E721))+COS(RADIANS(G714))*COS(RADIANS(E721))*COS(RADIANS(AH711))))&gt;90,0,$F$4*$F$5/E720^2*(SIN(RADIANS(G714))*SIN(RADIANS(E721))+COS(RADIANS(G714))*COS(RADIANS(E721))*COS(RADIANS(AH711))))</f>
        <v>#DIV/0!</v>
      </c>
      <c r="AI714" s="3" t="e">
        <f>IF(DEGREES(ACOS(SIN(RADIANS(G714))*SIN(RADIANS(E721))+COS(RADIANS(G714))*COS(RADIANS(E721))*COS(RADIANS(AI711))))&gt;90,0,$F$4*$F$5/E720^2*(SIN(RADIANS(G714))*SIN(RADIANS(E721))+COS(RADIANS(G714))*COS(RADIANS(E721))*COS(RADIANS(AI711))))</f>
        <v>#DIV/0!</v>
      </c>
      <c r="AJ714" s="3" t="e">
        <f>IF(DEGREES(ACOS(SIN(RADIANS(G714))*SIN(RADIANS(E721))+COS(RADIANS(G714))*COS(RADIANS(E721))*COS(RADIANS(AJ711))))&gt;90,0,$F$4*$F$5/E720^2*(SIN(RADIANS(G714))*SIN(RADIANS(E721))+COS(RADIANS(G714))*COS(RADIANS(E721))*COS(RADIANS(AJ711))))</f>
        <v>#DIV/0!</v>
      </c>
      <c r="AK714" s="3">
        <f>IF(DEGREES(ACOS(SIN(RADIANS(G714))*SIN(RADIANS(E721))+COS(RADIANS(G714))*COS(RADIANS(E721))*COS(RADIANS(AK711))))&gt;90,0,$F$4*$F$5/E720^2*(SIN(RADIANS(G714))*SIN(RADIANS(E721))+COS(RADIANS(G714))*COS(RADIANS(E721))*COS(RADIANS(AK711))))</f>
        <v>0</v>
      </c>
      <c r="AL714" s="3">
        <f>IF(DEGREES(ACOS(SIN(RADIANS(G714))*SIN(RADIANS(E721))+COS(RADIANS(G714))*COS(RADIANS(E721))*COS(RADIANS(AL711))))&gt;90,0,$F$4*$F$5/E720^2*(SIN(RADIANS(G714))*SIN(RADIANS(E721))+COS(RADIANS(G714))*COS(RADIANS(E721))*COS(RADIANS(AL711))))</f>
        <v>0</v>
      </c>
      <c r="AM714" s="3">
        <f>IF(DEGREES(ACOS(SIN(RADIANS(G714))*SIN(RADIANS(E721))+COS(RADIANS(G714))*COS(RADIANS(E721))*COS(RADIANS(AM711))))&gt;90,0,$F$4*$F$5/E720^2*(SIN(RADIANS(G714))*SIN(RADIANS(E721))+COS(RADIANS(G714))*COS(RADIANS(E721))*COS(RADIANS(AM711))))</f>
        <v>0</v>
      </c>
      <c r="AN714" s="3">
        <f>IF(DEGREES(ACOS(SIN(RADIANS(G714))*SIN(RADIANS(E721))+COS(RADIANS(G714))*COS(RADIANS(E721))*COS(RADIANS(AN711))))&gt;90,0,$F$4*$F$5/E720^2*(SIN(RADIANS(G714))*SIN(RADIANS(E721))+COS(RADIANS(G714))*COS(RADIANS(E721))*COS(RADIANS(AN711))))</f>
        <v>0</v>
      </c>
      <c r="AO714" s="3">
        <f>IF(DEGREES(ACOS(SIN(RADIANS(G714))*SIN(RADIANS(E721))+COS(RADIANS(G714))*COS(RADIANS(E721))*COS(RADIANS(AO711))))&gt;90,0,$F$4*$F$5/E720^2*(SIN(RADIANS(G714))*SIN(RADIANS(E721))+COS(RADIANS(G714))*COS(RADIANS(E721))*COS(RADIANS(AO711))))</f>
        <v>0</v>
      </c>
      <c r="AP714" s="3">
        <f>IF(DEGREES(ACOS(SIN(RADIANS(G714))*SIN(RADIANS(E721))+COS(RADIANS(G714))*COS(RADIANS(E721))*COS(RADIANS(AP711))))&gt;90,0,$F$4*$F$5/E720^2*(SIN(RADIANS(G714))*SIN(RADIANS(E721))+COS(RADIANS(G714))*COS(RADIANS(E721))*COS(RADIANS(AP711))))</f>
        <v>0</v>
      </c>
      <c r="AQ714" s="3">
        <f>IF(DEGREES(ACOS(SIN(RADIANS(G714))*SIN(RADIANS(E721))+COS(RADIANS(G714))*COS(RADIANS(E721))*COS(RADIANS(AQ711))))&gt;90,0,$F$4*$F$5/E720^2*(SIN(RADIANS(G714))*SIN(RADIANS(E721))+COS(RADIANS(G714))*COS(RADIANS(E721))*COS(RADIANS(AQ711))))</f>
        <v>0</v>
      </c>
      <c r="AR714" s="3">
        <f>IF(DEGREES(ACOS(SIN(RADIANS(G714))*SIN(RADIANS(E721))+COS(RADIANS(G714))*COS(RADIANS(E721))*COS(RADIANS(AR711))))&gt;90,0,$F$4*$F$5/E720^2*(SIN(RADIANS(G714))*SIN(RADIANS(E721))+COS(RADIANS(G714))*COS(RADIANS(E721))*COS(RADIANS(AR711))))</f>
        <v>0</v>
      </c>
    </row>
    <row r="715" spans="2:44" ht="15.75" customHeight="1" x14ac:dyDescent="0.2">
      <c r="B715" s="20" t="s">
        <v>784</v>
      </c>
      <c r="E715" s="3">
        <f>IF(E714-$F$13&lt;0,E714-$F$13+360,IF(E714-$F$13&gt;360,E714-$F$13-360,E714-$F$13))</f>
        <v>20</v>
      </c>
      <c r="G715" s="3">
        <v>70</v>
      </c>
      <c r="I715" s="3">
        <f>IF(DEGREES(ACOS(SIN(RADIANS(G715))*SIN(RADIANS(E721))+COS(RADIANS(G715))*COS(RADIANS(E721))*COS(RADIANS(I711))))&gt;90,0,$F$4*$F$5/E720^2*(SIN(RADIANS(G715))*SIN(RADIANS(E721))+COS(RADIANS(G715))*COS(RADIANS(E721))*COS(RADIANS(I711))))</f>
        <v>0</v>
      </c>
      <c r="J715" s="3">
        <f>IF(DEGREES(ACOS(SIN(RADIANS(G715))*SIN(RADIANS(E721))+COS(RADIANS(G715))*COS(RADIANS(E721))*COS(RADIANS(J711))))&gt;90,0,$F$4*$F$5/E720^2*(SIN(RADIANS(G715))*SIN(RADIANS(E721))+COS(RADIANS(G715))*COS(RADIANS(E721))*COS(RADIANS(J711))))</f>
        <v>0</v>
      </c>
      <c r="K715" s="3">
        <f>IF(DEGREES(ACOS(SIN(RADIANS(G715))*SIN(RADIANS(E721))+COS(RADIANS(G715))*COS(RADIANS(E721))*COS(RADIANS(K711))))&gt;90,0,$F$4*$F$5/E720^2*(SIN(RADIANS(G715))*SIN(RADIANS(E721))+COS(RADIANS(G715))*COS(RADIANS(E721))*COS(RADIANS(K711))))</f>
        <v>0</v>
      </c>
      <c r="L715" s="3">
        <f>IF(DEGREES(ACOS(SIN(RADIANS(G715))*SIN(RADIANS(E721))+COS(RADIANS(G715))*COS(RADIANS(E721))*COS(RADIANS(L711))))&gt;90,0,$F$4*$F$5/E720^2*(SIN(RADIANS(G715))*SIN(RADIANS(E721))+COS(RADIANS(G715))*COS(RADIANS(E721))*COS(RADIANS(L711))))</f>
        <v>0</v>
      </c>
      <c r="M715" s="3">
        <f>IF(DEGREES(ACOS(SIN(RADIANS(G715))*SIN(RADIANS(E721))+COS(RADIANS(G715))*COS(RADIANS(E721))*COS(RADIANS(M711))))&gt;90,0,$F$4*$F$5/E720^2*(SIN(RADIANS(G715))*SIN(RADIANS(E721))+COS(RADIANS(G715))*COS(RADIANS(E721))*COS(RADIANS(M711))))</f>
        <v>0</v>
      </c>
      <c r="N715" s="3">
        <f>IF(DEGREES(ACOS(SIN(RADIANS(G715))*SIN(RADIANS(E721))+COS(RADIANS(G715))*COS(RADIANS(E721))*COS(RADIANS(N711))))&gt;90,0,$F$4*$F$5/E720^2*(SIN(RADIANS(G715))*SIN(RADIANS(E721))+COS(RADIANS(G715))*COS(RADIANS(E721))*COS(RADIANS(N711))))</f>
        <v>0</v>
      </c>
      <c r="O715" s="3">
        <f>IF(DEGREES(ACOS(SIN(RADIANS(G715))*SIN(RADIANS(E721))+COS(RADIANS(G715))*COS(RADIANS(E721))*COS(RADIANS(O711))))&gt;90,0,$F$4*$F$5/E720^2*(SIN(RADIANS(G715))*SIN(RADIANS(E721))+COS(RADIANS(G715))*COS(RADIANS(E721))*COS(RADIANS(O711))))</f>
        <v>0</v>
      </c>
      <c r="P715" s="3">
        <f>IF(DEGREES(ACOS(SIN(RADIANS(G715))*SIN(RADIANS(E721))+COS(RADIANS(G715))*COS(RADIANS(E721))*COS(RADIANS(P711))))&gt;90,0,$F$4*$F$5/E720^2*(SIN(RADIANS(G715))*SIN(RADIANS(E721))+COS(RADIANS(G715))*COS(RADIANS(E721))*COS(RADIANS(P711))))</f>
        <v>0</v>
      </c>
      <c r="Q715" s="3">
        <f>IF(DEGREES(ACOS(SIN(RADIANS(G715))*SIN(RADIANS(E721))+COS(RADIANS(G715))*COS(RADIANS(E721))*COS(RADIANS(Q711))))&gt;90,0,$F$4*$F$5/E720^2*(SIN(RADIANS(G715))*SIN(RADIANS(E721))+COS(RADIANS(G715))*COS(RADIANS(E721))*COS(RADIANS(Q711))))</f>
        <v>0</v>
      </c>
      <c r="R715" s="3" t="e">
        <f>IF(DEGREES(ACOS(SIN(RADIANS(G715))*SIN(RADIANS(E721))+COS(RADIANS(G715))*COS(RADIANS(E721))*COS(RADIANS(R711))))&gt;90,0,$F$4*$F$5/E720^2*(SIN(RADIANS(G715))*SIN(RADIANS(E721))+COS(RADIANS(G715))*COS(RADIANS(E721))*COS(RADIANS(R711))))</f>
        <v>#DIV/0!</v>
      </c>
      <c r="S715" s="3" t="e">
        <f>IF(DEGREES(ACOS(SIN(RADIANS(G715))*SIN(RADIANS(E721))+COS(RADIANS(G715))*COS(RADIANS(E721))*COS(RADIANS(S711))))&gt;90,0,$F$4*$F$5/E720^2*(SIN(RADIANS(G715))*SIN(RADIANS(E721))+COS(RADIANS(G715))*COS(RADIANS(E721))*COS(RADIANS(S711))))</f>
        <v>#DIV/0!</v>
      </c>
      <c r="T715" s="3" t="e">
        <f>IF(DEGREES(ACOS(SIN(RADIANS(G715))*SIN(RADIANS(E721))+COS(RADIANS(G715))*COS(RADIANS(E721))*COS(RADIANS(T711))))&gt;90,0,$F$4*$F$5/E720^2*(SIN(RADIANS(G715))*SIN(RADIANS(E721))+COS(RADIANS(G715))*COS(RADIANS(E721))*COS(RADIANS(T711))))</f>
        <v>#DIV/0!</v>
      </c>
      <c r="U715" s="3" t="e">
        <f>IF(DEGREES(ACOS(SIN(RADIANS(G715))*SIN(RADIANS(E721))+COS(RADIANS(G715))*COS(RADIANS(E721))*COS(RADIANS(U711))))&gt;90,0,$F$4*$F$5/E720^2*(SIN(RADIANS(G715))*SIN(RADIANS(E721))+COS(RADIANS(G715))*COS(RADIANS(E721))*COS(RADIANS(U711))))</f>
        <v>#DIV/0!</v>
      </c>
      <c r="V715" s="3" t="e">
        <f>IF(DEGREES(ACOS(SIN(RADIANS(G715))*SIN(RADIANS(E721))+COS(RADIANS(G715))*COS(RADIANS(E721))*COS(RADIANS(V711))))&gt;90,0,$F$4*$F$5/E720^2*(SIN(RADIANS(G715))*SIN(RADIANS(E721))+COS(RADIANS(G715))*COS(RADIANS(E721))*COS(RADIANS(V711))))</f>
        <v>#DIV/0!</v>
      </c>
      <c r="W715" s="3" t="e">
        <f>IF(DEGREES(ACOS(SIN(RADIANS(G715))*SIN(RADIANS(E721))+COS(RADIANS(G715))*COS(RADIANS(E721))*COS(RADIANS(W711))))&gt;90,0,$F$4*$F$5/E720^2*(SIN(RADIANS(G715))*SIN(RADIANS(E721))+COS(RADIANS(G715))*COS(RADIANS(E721))*COS(RADIANS(W711))))</f>
        <v>#DIV/0!</v>
      </c>
      <c r="X715" s="3" t="e">
        <f>IF(DEGREES(ACOS(SIN(RADIANS(G715))*SIN(RADIANS(E721))+COS(RADIANS(G715))*COS(RADIANS(E721))*COS(RADIANS(X711))))&gt;90,0,$F$4*$F$5/E720^2*(SIN(RADIANS(G715))*SIN(RADIANS(E721))+COS(RADIANS(G715))*COS(RADIANS(E721))*COS(RADIANS(X711))))</f>
        <v>#DIV/0!</v>
      </c>
      <c r="Y715" s="3" t="e">
        <f>IF(DEGREES(ACOS(SIN(RADIANS(G715))*SIN(RADIANS(E721))+COS(RADIANS(G715))*COS(RADIANS(E721))*COS(RADIANS(Y711))))&gt;90,0,$F$4*$F$5/E720^2*(SIN(RADIANS(G715))*SIN(RADIANS(E721))+COS(RADIANS(G715))*COS(RADIANS(E721))*COS(RADIANS(Y711))))</f>
        <v>#DIV/0!</v>
      </c>
      <c r="Z715" s="3" t="e">
        <f>IF(DEGREES(ACOS(SIN(RADIANS(G715))*SIN(RADIANS(E721))+COS(RADIANS(G715))*COS(RADIANS(E721))*COS(RADIANS(Z711))))&gt;90,0,$F$4*$F$5/E720^2*(SIN(RADIANS(G715))*SIN(RADIANS(E721))+COS(RADIANS(G715))*COS(RADIANS(E721))*COS(RADIANS(Z711))))</f>
        <v>#DIV/0!</v>
      </c>
      <c r="AA715" s="3" t="e">
        <f>IF(DEGREES(ACOS(SIN(RADIANS(G715))*SIN(RADIANS(E721))+COS(RADIANS(G715))*COS(RADIANS(E721))*COS(RADIANS(AA711))))&gt;90,0,$F$4*$F$5/E720^2*(SIN(RADIANS(G715))*SIN(RADIANS(E721))+COS(RADIANS(G715))*COS(RADIANS(E721))*COS(RADIANS(AA711))))</f>
        <v>#DIV/0!</v>
      </c>
      <c r="AB715" s="3" t="e">
        <f>IF(DEGREES(ACOS(SIN(RADIANS(G715))*SIN(RADIANS(E721))+COS(RADIANS(G715))*COS(RADIANS(E721))*COS(RADIANS(AB711))))&gt;90,0,$F$4*$F$5/E720^2*(SIN(RADIANS(G715))*SIN(RADIANS(E721))+COS(RADIANS(G715))*COS(RADIANS(E721))*COS(RADIANS(AB711))))</f>
        <v>#DIV/0!</v>
      </c>
      <c r="AC715" s="3" t="e">
        <f>IF(DEGREES(ACOS(SIN(RADIANS(G715))*SIN(RADIANS(E721))+COS(RADIANS(G715))*COS(RADIANS(E721))*COS(RADIANS(AC711))))&gt;90,0,$F$4*$F$5/E720^2*(SIN(RADIANS(G715))*SIN(RADIANS(E721))+COS(RADIANS(G715))*COS(RADIANS(E721))*COS(RADIANS(AC711))))</f>
        <v>#DIV/0!</v>
      </c>
      <c r="AD715" s="3" t="e">
        <f>IF(DEGREES(ACOS(SIN(RADIANS(G715))*SIN(RADIANS(E721))+COS(RADIANS(G715))*COS(RADIANS(E721))*COS(RADIANS(AD711))))&gt;90,0,$F$4*$F$5/E720^2*(SIN(RADIANS(G715))*SIN(RADIANS(E721))+COS(RADIANS(G715))*COS(RADIANS(E721))*COS(RADIANS(AD711))))</f>
        <v>#DIV/0!</v>
      </c>
      <c r="AE715" s="3" t="e">
        <f>IF(DEGREES(ACOS(SIN(RADIANS(G715))*SIN(RADIANS(E721))+COS(RADIANS(G715))*COS(RADIANS(E721))*COS(RADIANS(AE711))))&gt;90,0,$F$4*$F$5/E720^2*(SIN(RADIANS(G715))*SIN(RADIANS(E721))+COS(RADIANS(G715))*COS(RADIANS(E721))*COS(RADIANS(AE711))))</f>
        <v>#DIV/0!</v>
      </c>
      <c r="AF715" s="3" t="e">
        <f>IF(DEGREES(ACOS(SIN(RADIANS(G715))*SIN(RADIANS(E721))+COS(RADIANS(G715))*COS(RADIANS(E721))*COS(RADIANS(AF711))))&gt;90,0,$F$4*$F$5/E720^2*(SIN(RADIANS(G715))*SIN(RADIANS(E721))+COS(RADIANS(G715))*COS(RADIANS(E721))*COS(RADIANS(AF711))))</f>
        <v>#DIV/0!</v>
      </c>
      <c r="AG715" s="3" t="e">
        <f>IF(DEGREES(ACOS(SIN(RADIANS(G715))*SIN(RADIANS(E721))+COS(RADIANS(G715))*COS(RADIANS(E721))*COS(RADIANS(AG711))))&gt;90,0,$F$4*$F$5/E720^2*(SIN(RADIANS(G715))*SIN(RADIANS(E721))+COS(RADIANS(G715))*COS(RADIANS(E721))*COS(RADIANS(AG711))))</f>
        <v>#DIV/0!</v>
      </c>
      <c r="AH715" s="3" t="e">
        <f>IF(DEGREES(ACOS(SIN(RADIANS(G715))*SIN(RADIANS(E721))+COS(RADIANS(G715))*COS(RADIANS(E721))*COS(RADIANS(AH711))))&gt;90,0,$F$4*$F$5/E720^2*(SIN(RADIANS(G715))*SIN(RADIANS(E721))+COS(RADIANS(G715))*COS(RADIANS(E721))*COS(RADIANS(AH711))))</f>
        <v>#DIV/0!</v>
      </c>
      <c r="AI715" s="3" t="e">
        <f>IF(DEGREES(ACOS(SIN(RADIANS(G715))*SIN(RADIANS(E721))+COS(RADIANS(G715))*COS(RADIANS(E721))*COS(RADIANS(AI711))))&gt;90,0,$F$4*$F$5/E720^2*(SIN(RADIANS(G715))*SIN(RADIANS(E721))+COS(RADIANS(G715))*COS(RADIANS(E721))*COS(RADIANS(AI711))))</f>
        <v>#DIV/0!</v>
      </c>
      <c r="AJ715" s="3" t="e">
        <f>IF(DEGREES(ACOS(SIN(RADIANS(G715))*SIN(RADIANS(E721))+COS(RADIANS(G715))*COS(RADIANS(E721))*COS(RADIANS(AJ711))))&gt;90,0,$F$4*$F$5/E720^2*(SIN(RADIANS(G715))*SIN(RADIANS(E721))+COS(RADIANS(G715))*COS(RADIANS(E721))*COS(RADIANS(AJ711))))</f>
        <v>#DIV/0!</v>
      </c>
      <c r="AK715" s="3">
        <f>IF(DEGREES(ACOS(SIN(RADIANS(G715))*SIN(RADIANS(E721))+COS(RADIANS(G715))*COS(RADIANS(E721))*COS(RADIANS(AK711))))&gt;90,0,$F$4*$F$5/E720^2*(SIN(RADIANS(G715))*SIN(RADIANS(E721))+COS(RADIANS(G715))*COS(RADIANS(E721))*COS(RADIANS(AK711))))</f>
        <v>0</v>
      </c>
      <c r="AL715" s="3">
        <f>IF(DEGREES(ACOS(SIN(RADIANS(G715))*SIN(RADIANS(E721))+COS(RADIANS(G715))*COS(RADIANS(E721))*COS(RADIANS(AL711))))&gt;90,0,$F$4*$F$5/E720^2*(SIN(RADIANS(G715))*SIN(RADIANS(E721))+COS(RADIANS(G715))*COS(RADIANS(E721))*COS(RADIANS(AL711))))</f>
        <v>0</v>
      </c>
      <c r="AM715" s="3">
        <f>IF(DEGREES(ACOS(SIN(RADIANS(G715))*SIN(RADIANS(E721))+COS(RADIANS(G715))*COS(RADIANS(E721))*COS(RADIANS(AM711))))&gt;90,0,$F$4*$F$5/E720^2*(SIN(RADIANS(G715))*SIN(RADIANS(E721))+COS(RADIANS(G715))*COS(RADIANS(E721))*COS(RADIANS(AM711))))</f>
        <v>0</v>
      </c>
      <c r="AN715" s="3">
        <f>IF(DEGREES(ACOS(SIN(RADIANS(G715))*SIN(RADIANS(E721))+COS(RADIANS(G715))*COS(RADIANS(E721))*COS(RADIANS(AN711))))&gt;90,0,$F$4*$F$5/E720^2*(SIN(RADIANS(G715))*SIN(RADIANS(E721))+COS(RADIANS(G715))*COS(RADIANS(E721))*COS(RADIANS(AN711))))</f>
        <v>0</v>
      </c>
      <c r="AO715" s="3">
        <f>IF(DEGREES(ACOS(SIN(RADIANS(G715))*SIN(RADIANS(E721))+COS(RADIANS(G715))*COS(RADIANS(E721))*COS(RADIANS(AO711))))&gt;90,0,$F$4*$F$5/E720^2*(SIN(RADIANS(G715))*SIN(RADIANS(E721))+COS(RADIANS(G715))*COS(RADIANS(E721))*COS(RADIANS(AO711))))</f>
        <v>0</v>
      </c>
      <c r="AP715" s="3">
        <f>IF(DEGREES(ACOS(SIN(RADIANS(G715))*SIN(RADIANS(E721))+COS(RADIANS(G715))*COS(RADIANS(E721))*COS(RADIANS(AP711))))&gt;90,0,$F$4*$F$5/E720^2*(SIN(RADIANS(G715))*SIN(RADIANS(E721))+COS(RADIANS(G715))*COS(RADIANS(E721))*COS(RADIANS(AP711))))</f>
        <v>0</v>
      </c>
      <c r="AQ715" s="3">
        <f>IF(DEGREES(ACOS(SIN(RADIANS(G715))*SIN(RADIANS(E721))+COS(RADIANS(G715))*COS(RADIANS(E721))*COS(RADIANS(AQ711))))&gt;90,0,$F$4*$F$5/E720^2*(SIN(RADIANS(G715))*SIN(RADIANS(E721))+COS(RADIANS(G715))*COS(RADIANS(E721))*COS(RADIANS(AQ711))))</f>
        <v>0</v>
      </c>
      <c r="AR715" s="3">
        <f>IF(DEGREES(ACOS(SIN(RADIANS(G715))*SIN(RADIANS(E721))+COS(RADIANS(G715))*COS(RADIANS(E721))*COS(RADIANS(AR711))))&gt;90,0,$F$4*$F$5/E720^2*(SIN(RADIANS(G715))*SIN(RADIANS(E721))+COS(RADIANS(G715))*COS(RADIANS(E721))*COS(RADIANS(AR711))))</f>
        <v>0</v>
      </c>
    </row>
    <row r="716" spans="2:44" ht="15.75" customHeight="1" x14ac:dyDescent="0.2">
      <c r="B716" s="20" t="s">
        <v>729</v>
      </c>
      <c r="E716" s="3">
        <f>IF(E713&lt;360,E713/360,(E713-360)/360)</f>
        <v>0.80555555555555558</v>
      </c>
      <c r="G716" s="3">
        <v>60</v>
      </c>
      <c r="I716" s="3">
        <f>IF(DEGREES(ACOS(SIN(RADIANS(G716))*SIN(RADIANS(E721))+COS(RADIANS(G716))*COS(RADIANS(E721))*COS(RADIANS(I711))))&gt;90,0,$F$4*$F$5/E720^2*(SIN(RADIANS(G716))*SIN(RADIANS(E721))+COS(RADIANS(G716))*COS(RADIANS(E721))*COS(RADIANS(I711))))</f>
        <v>0</v>
      </c>
      <c r="J716" s="3">
        <f>IF(DEGREES(ACOS(SIN(RADIANS(G716))*SIN(RADIANS(E721))+COS(RADIANS(G716))*COS(RADIANS(E721))*COS(RADIANS(J711))))&gt;90,0,$F$4*$F$5/E720^2*(SIN(RADIANS(G716))*SIN(RADIANS(E721))+COS(RADIANS(G716))*COS(RADIANS(E721))*COS(RADIANS(J711))))</f>
        <v>0</v>
      </c>
      <c r="K716" s="3">
        <f>IF(DEGREES(ACOS(SIN(RADIANS(G716))*SIN(RADIANS(E721))+COS(RADIANS(G716))*COS(RADIANS(E721))*COS(RADIANS(K711))))&gt;90,0,$F$4*$F$5/E720^2*(SIN(RADIANS(G716))*SIN(RADIANS(E721))+COS(RADIANS(G716))*COS(RADIANS(E721))*COS(RADIANS(K711))))</f>
        <v>0</v>
      </c>
      <c r="L716" s="3">
        <f>IF(DEGREES(ACOS(SIN(RADIANS(G716))*SIN(RADIANS(E721))+COS(RADIANS(G716))*COS(RADIANS(E721))*COS(RADIANS(L711))))&gt;90,0,$F$4*$F$5/E720^2*(SIN(RADIANS(G716))*SIN(RADIANS(E721))+COS(RADIANS(G716))*COS(RADIANS(E721))*COS(RADIANS(L711))))</f>
        <v>0</v>
      </c>
      <c r="M716" s="3">
        <f>IF(DEGREES(ACOS(SIN(RADIANS(G716))*SIN(RADIANS(E721))+COS(RADIANS(G716))*COS(RADIANS(E721))*COS(RADIANS(M711))))&gt;90,0,$F$4*$F$5/E720^2*(SIN(RADIANS(G716))*SIN(RADIANS(E721))+COS(RADIANS(G716))*COS(RADIANS(E721))*COS(RADIANS(M711))))</f>
        <v>0</v>
      </c>
      <c r="N716" s="3">
        <f>IF(DEGREES(ACOS(SIN(RADIANS(G716))*SIN(RADIANS(E721))+COS(RADIANS(G716))*COS(RADIANS(E721))*COS(RADIANS(N711))))&gt;90,0,$F$4*$F$5/E720^2*(SIN(RADIANS(G716))*SIN(RADIANS(E721))+COS(RADIANS(G716))*COS(RADIANS(E721))*COS(RADIANS(N711))))</f>
        <v>0</v>
      </c>
      <c r="O716" s="3">
        <f>IF(DEGREES(ACOS(SIN(RADIANS(G716))*SIN(RADIANS(E721))+COS(RADIANS(G716))*COS(RADIANS(E721))*COS(RADIANS(O711))))&gt;90,0,$F$4*$F$5/E720^2*(SIN(RADIANS(G716))*SIN(RADIANS(E721))+COS(RADIANS(G716))*COS(RADIANS(E721))*COS(RADIANS(O711))))</f>
        <v>0</v>
      </c>
      <c r="P716" s="3">
        <f>IF(DEGREES(ACOS(SIN(RADIANS(G716))*SIN(RADIANS(E721))+COS(RADIANS(G716))*COS(RADIANS(E721))*COS(RADIANS(P711))))&gt;90,0,$F$4*$F$5/E720^2*(SIN(RADIANS(G716))*SIN(RADIANS(E721))+COS(RADIANS(G716))*COS(RADIANS(E721))*COS(RADIANS(P711))))</f>
        <v>0</v>
      </c>
      <c r="Q716" s="3">
        <f>IF(DEGREES(ACOS(SIN(RADIANS(G716))*SIN(RADIANS(E721))+COS(RADIANS(G716))*COS(RADIANS(E721))*COS(RADIANS(Q711))))&gt;90,0,$F$4*$F$5/E720^2*(SIN(RADIANS(G716))*SIN(RADIANS(E721))+COS(RADIANS(G716))*COS(RADIANS(E721))*COS(RADIANS(Q711))))</f>
        <v>0</v>
      </c>
      <c r="R716" s="3" t="e">
        <f>IF(DEGREES(ACOS(SIN(RADIANS(G716))*SIN(RADIANS(E721))+COS(RADIANS(G716))*COS(RADIANS(E721))*COS(RADIANS(R711))))&gt;90,0,$F$4*$F$5/E720^2*(SIN(RADIANS(G716))*SIN(RADIANS(E721))+COS(RADIANS(G716))*COS(RADIANS(E721))*COS(RADIANS(R711))))</f>
        <v>#DIV/0!</v>
      </c>
      <c r="S716" s="3" t="e">
        <f>IF(DEGREES(ACOS(SIN(RADIANS(G716))*SIN(RADIANS(E721))+COS(RADIANS(G716))*COS(RADIANS(E721))*COS(RADIANS(S711))))&gt;90,0,$F$4*$F$5/E720^2*(SIN(RADIANS(G716))*SIN(RADIANS(E721))+COS(RADIANS(G716))*COS(RADIANS(E721))*COS(RADIANS(S711))))</f>
        <v>#DIV/0!</v>
      </c>
      <c r="T716" s="3" t="e">
        <f>IF(DEGREES(ACOS(SIN(RADIANS(G716))*SIN(RADIANS(E721))+COS(RADIANS(G716))*COS(RADIANS(E721))*COS(RADIANS(T711))))&gt;90,0,$F$4*$F$5/E720^2*(SIN(RADIANS(G716))*SIN(RADIANS(E721))+COS(RADIANS(G716))*COS(RADIANS(E721))*COS(RADIANS(T711))))</f>
        <v>#DIV/0!</v>
      </c>
      <c r="U716" s="3" t="e">
        <f>IF(DEGREES(ACOS(SIN(RADIANS(G716))*SIN(RADIANS(E721))+COS(RADIANS(G716))*COS(RADIANS(E721))*COS(RADIANS(U711))))&gt;90,0,$F$4*$F$5/E720^2*(SIN(RADIANS(G716))*SIN(RADIANS(E721))+COS(RADIANS(G716))*COS(RADIANS(E721))*COS(RADIANS(U711))))</f>
        <v>#DIV/0!</v>
      </c>
      <c r="V716" s="3" t="e">
        <f>IF(DEGREES(ACOS(SIN(RADIANS(G716))*SIN(RADIANS(E721))+COS(RADIANS(G716))*COS(RADIANS(E721))*COS(RADIANS(V711))))&gt;90,0,$F$4*$F$5/E720^2*(SIN(RADIANS(G716))*SIN(RADIANS(E721))+COS(RADIANS(G716))*COS(RADIANS(E721))*COS(RADIANS(V711))))</f>
        <v>#DIV/0!</v>
      </c>
      <c r="W716" s="3" t="e">
        <f>IF(DEGREES(ACOS(SIN(RADIANS(G716))*SIN(RADIANS(E721))+COS(RADIANS(G716))*COS(RADIANS(E721))*COS(RADIANS(W711))))&gt;90,0,$F$4*$F$5/E720^2*(SIN(RADIANS(G716))*SIN(RADIANS(E721))+COS(RADIANS(G716))*COS(RADIANS(E721))*COS(RADIANS(W711))))</f>
        <v>#DIV/0!</v>
      </c>
      <c r="X716" s="3" t="e">
        <f>IF(DEGREES(ACOS(SIN(RADIANS(G716))*SIN(RADIANS(E721))+COS(RADIANS(G716))*COS(RADIANS(E721))*COS(RADIANS(X711))))&gt;90,0,$F$4*$F$5/E720^2*(SIN(RADIANS(G716))*SIN(RADIANS(E721))+COS(RADIANS(G716))*COS(RADIANS(E721))*COS(RADIANS(X711))))</f>
        <v>#DIV/0!</v>
      </c>
      <c r="Y716" s="3" t="e">
        <f>IF(DEGREES(ACOS(SIN(RADIANS(G716))*SIN(RADIANS(E721))+COS(RADIANS(G716))*COS(RADIANS(E721))*COS(RADIANS(Y711))))&gt;90,0,$F$4*$F$5/E720^2*(SIN(RADIANS(G716))*SIN(RADIANS(E721))+COS(RADIANS(G716))*COS(RADIANS(E721))*COS(RADIANS(Y711))))</f>
        <v>#DIV/0!</v>
      </c>
      <c r="Z716" s="3" t="e">
        <f>IF(DEGREES(ACOS(SIN(RADIANS(G716))*SIN(RADIANS(E721))+COS(RADIANS(G716))*COS(RADIANS(E721))*COS(RADIANS(Z711))))&gt;90,0,$F$4*$F$5/E720^2*(SIN(RADIANS(G716))*SIN(RADIANS(E721))+COS(RADIANS(G716))*COS(RADIANS(E721))*COS(RADIANS(Z711))))</f>
        <v>#DIV/0!</v>
      </c>
      <c r="AA716" s="3" t="e">
        <f>IF(DEGREES(ACOS(SIN(RADIANS(G716))*SIN(RADIANS(E721))+COS(RADIANS(G716))*COS(RADIANS(E721))*COS(RADIANS(AA711))))&gt;90,0,$F$4*$F$5/E720^2*(SIN(RADIANS(G716))*SIN(RADIANS(E721))+COS(RADIANS(G716))*COS(RADIANS(E721))*COS(RADIANS(AA711))))</f>
        <v>#DIV/0!</v>
      </c>
      <c r="AB716" s="3" t="e">
        <f>IF(DEGREES(ACOS(SIN(RADIANS(G716))*SIN(RADIANS(E721))+COS(RADIANS(G716))*COS(RADIANS(E721))*COS(RADIANS(AB711))))&gt;90,0,$F$4*$F$5/E720^2*(SIN(RADIANS(G716))*SIN(RADIANS(E721))+COS(RADIANS(G716))*COS(RADIANS(E721))*COS(RADIANS(AB711))))</f>
        <v>#DIV/0!</v>
      </c>
      <c r="AC716" s="3" t="e">
        <f>IF(DEGREES(ACOS(SIN(RADIANS(G716))*SIN(RADIANS(E721))+COS(RADIANS(G716))*COS(RADIANS(E721))*COS(RADIANS(AC711))))&gt;90,0,$F$4*$F$5/E720^2*(SIN(RADIANS(G716))*SIN(RADIANS(E721))+COS(RADIANS(G716))*COS(RADIANS(E721))*COS(RADIANS(AC711))))</f>
        <v>#DIV/0!</v>
      </c>
      <c r="AD716" s="3" t="e">
        <f>IF(DEGREES(ACOS(SIN(RADIANS(G716))*SIN(RADIANS(E721))+COS(RADIANS(G716))*COS(RADIANS(E721))*COS(RADIANS(AD711))))&gt;90,0,$F$4*$F$5/E720^2*(SIN(RADIANS(G716))*SIN(RADIANS(E721))+COS(RADIANS(G716))*COS(RADIANS(E721))*COS(RADIANS(AD711))))</f>
        <v>#DIV/0!</v>
      </c>
      <c r="AE716" s="3" t="e">
        <f>IF(DEGREES(ACOS(SIN(RADIANS(G716))*SIN(RADIANS(E721))+COS(RADIANS(G716))*COS(RADIANS(E721))*COS(RADIANS(AE711))))&gt;90,0,$F$4*$F$5/E720^2*(SIN(RADIANS(G716))*SIN(RADIANS(E721))+COS(RADIANS(G716))*COS(RADIANS(E721))*COS(RADIANS(AE711))))</f>
        <v>#DIV/0!</v>
      </c>
      <c r="AF716" s="3" t="e">
        <f>IF(DEGREES(ACOS(SIN(RADIANS(G716))*SIN(RADIANS(E721))+COS(RADIANS(G716))*COS(RADIANS(E721))*COS(RADIANS(AF711))))&gt;90,0,$F$4*$F$5/E720^2*(SIN(RADIANS(G716))*SIN(RADIANS(E721))+COS(RADIANS(G716))*COS(RADIANS(E721))*COS(RADIANS(AF711))))</f>
        <v>#DIV/0!</v>
      </c>
      <c r="AG716" s="3" t="e">
        <f>IF(DEGREES(ACOS(SIN(RADIANS(G716))*SIN(RADIANS(E721))+COS(RADIANS(G716))*COS(RADIANS(E721))*COS(RADIANS(AG711))))&gt;90,0,$F$4*$F$5/E720^2*(SIN(RADIANS(G716))*SIN(RADIANS(E721))+COS(RADIANS(G716))*COS(RADIANS(E721))*COS(RADIANS(AG711))))</f>
        <v>#DIV/0!</v>
      </c>
      <c r="AH716" s="3" t="e">
        <f>IF(DEGREES(ACOS(SIN(RADIANS(G716))*SIN(RADIANS(E721))+COS(RADIANS(G716))*COS(RADIANS(E721))*COS(RADIANS(AH711))))&gt;90,0,$F$4*$F$5/E720^2*(SIN(RADIANS(G716))*SIN(RADIANS(E721))+COS(RADIANS(G716))*COS(RADIANS(E721))*COS(RADIANS(AH711))))</f>
        <v>#DIV/0!</v>
      </c>
      <c r="AI716" s="3" t="e">
        <f>IF(DEGREES(ACOS(SIN(RADIANS(G716))*SIN(RADIANS(E721))+COS(RADIANS(G716))*COS(RADIANS(E721))*COS(RADIANS(AI711))))&gt;90,0,$F$4*$F$5/E720^2*(SIN(RADIANS(G716))*SIN(RADIANS(E721))+COS(RADIANS(G716))*COS(RADIANS(E721))*COS(RADIANS(AI711))))</f>
        <v>#DIV/0!</v>
      </c>
      <c r="AJ716" s="3" t="e">
        <f>IF(DEGREES(ACOS(SIN(RADIANS(G716))*SIN(RADIANS(E721))+COS(RADIANS(G716))*COS(RADIANS(E721))*COS(RADIANS(AJ711))))&gt;90,0,$F$4*$F$5/E720^2*(SIN(RADIANS(G716))*SIN(RADIANS(E721))+COS(RADIANS(G716))*COS(RADIANS(E721))*COS(RADIANS(AJ711))))</f>
        <v>#DIV/0!</v>
      </c>
      <c r="AK716" s="3">
        <f>IF(DEGREES(ACOS(SIN(RADIANS(G716))*SIN(RADIANS(E721))+COS(RADIANS(G716))*COS(RADIANS(E721))*COS(RADIANS(AK711))))&gt;90,0,$F$4*$F$5/E720^2*(SIN(RADIANS(G716))*SIN(RADIANS(E721))+COS(RADIANS(G716))*COS(RADIANS(E721))*COS(RADIANS(AK711))))</f>
        <v>0</v>
      </c>
      <c r="AL716" s="3">
        <f>IF(DEGREES(ACOS(SIN(RADIANS(G716))*SIN(RADIANS(E721))+COS(RADIANS(G716))*COS(RADIANS(E721))*COS(RADIANS(AL711))))&gt;90,0,$F$4*$F$5/E720^2*(SIN(RADIANS(G716))*SIN(RADIANS(E721))+COS(RADIANS(G716))*COS(RADIANS(E721))*COS(RADIANS(AL711))))</f>
        <v>0</v>
      </c>
      <c r="AM716" s="3">
        <f>IF(DEGREES(ACOS(SIN(RADIANS(G716))*SIN(RADIANS(E721))+COS(RADIANS(G716))*COS(RADIANS(E721))*COS(RADIANS(AM711))))&gt;90,0,$F$4*$F$5/E720^2*(SIN(RADIANS(G716))*SIN(RADIANS(E721))+COS(RADIANS(G716))*COS(RADIANS(E721))*COS(RADIANS(AM711))))</f>
        <v>0</v>
      </c>
      <c r="AN716" s="3">
        <f>IF(DEGREES(ACOS(SIN(RADIANS(G716))*SIN(RADIANS(E721))+COS(RADIANS(G716))*COS(RADIANS(E721))*COS(RADIANS(AN711))))&gt;90,0,$F$4*$F$5/E720^2*(SIN(RADIANS(G716))*SIN(RADIANS(E721))+COS(RADIANS(G716))*COS(RADIANS(E721))*COS(RADIANS(AN711))))</f>
        <v>0</v>
      </c>
      <c r="AO716" s="3">
        <f>IF(DEGREES(ACOS(SIN(RADIANS(G716))*SIN(RADIANS(E721))+COS(RADIANS(G716))*COS(RADIANS(E721))*COS(RADIANS(AO711))))&gt;90,0,$F$4*$F$5/E720^2*(SIN(RADIANS(G716))*SIN(RADIANS(E721))+COS(RADIANS(G716))*COS(RADIANS(E721))*COS(RADIANS(AO711))))</f>
        <v>0</v>
      </c>
      <c r="AP716" s="3">
        <f>IF(DEGREES(ACOS(SIN(RADIANS(G716))*SIN(RADIANS(E721))+COS(RADIANS(G716))*COS(RADIANS(E721))*COS(RADIANS(AP711))))&gt;90,0,$F$4*$F$5/E720^2*(SIN(RADIANS(G716))*SIN(RADIANS(E721))+COS(RADIANS(G716))*COS(RADIANS(E721))*COS(RADIANS(AP711))))</f>
        <v>0</v>
      </c>
      <c r="AQ716" s="3">
        <f>IF(DEGREES(ACOS(SIN(RADIANS(G716))*SIN(RADIANS(E721))+COS(RADIANS(G716))*COS(RADIANS(E721))*COS(RADIANS(AQ711))))&gt;90,0,$F$4*$F$5/E720^2*(SIN(RADIANS(G716))*SIN(RADIANS(E721))+COS(RADIANS(G716))*COS(RADIANS(E721))*COS(RADIANS(AQ711))))</f>
        <v>0</v>
      </c>
      <c r="AR716" s="3">
        <f>IF(DEGREES(ACOS(SIN(RADIANS(G716))*SIN(RADIANS(E721))+COS(RADIANS(G716))*COS(RADIANS(E721))*COS(RADIANS(AR711))))&gt;90,0,$F$4*$F$5/E720^2*(SIN(RADIANS(G716))*SIN(RADIANS(E721))+COS(RADIANS(G716))*COS(RADIANS(E721))*COS(RADIANS(AR711))))</f>
        <v>0</v>
      </c>
    </row>
    <row r="717" spans="2:44" ht="15.75" customHeight="1" x14ac:dyDescent="0.2">
      <c r="B717" s="20" t="s">
        <v>785</v>
      </c>
      <c r="E717" s="3">
        <f>E716*$F$11</f>
        <v>0</v>
      </c>
      <c r="G717" s="3">
        <v>50</v>
      </c>
      <c r="I717" s="3">
        <f>IF(DEGREES(ACOS(SIN(RADIANS(G717))*SIN(RADIANS(E721))+COS(RADIANS(G717))*COS(RADIANS(E721))*COS(RADIANS(I711))))&gt;90,0,$F$4*$F$5/E720^2*(SIN(RADIANS(G717))*SIN(RADIANS(E721))+COS(RADIANS(G717))*COS(RADIANS(E721))*COS(RADIANS(I711))))</f>
        <v>0</v>
      </c>
      <c r="J717" s="3">
        <f>IF(DEGREES(ACOS(SIN(RADIANS(G717))*SIN(RADIANS(E721))+COS(RADIANS(G717))*COS(RADIANS(E721))*COS(RADIANS(J711))))&gt;90,0,$F$4*$F$5/E720^2*(SIN(RADIANS(G717))*SIN(RADIANS(E721))+COS(RADIANS(G717))*COS(RADIANS(E721))*COS(RADIANS(J711))))</f>
        <v>0</v>
      </c>
      <c r="K717" s="3">
        <f>IF(DEGREES(ACOS(SIN(RADIANS(G717))*SIN(RADIANS(E721))+COS(RADIANS(G717))*COS(RADIANS(E721))*COS(RADIANS(K711))))&gt;90,0,$F$4*$F$5/E720^2*(SIN(RADIANS(G717))*SIN(RADIANS(E721))+COS(RADIANS(G717))*COS(RADIANS(E721))*COS(RADIANS(K711))))</f>
        <v>0</v>
      </c>
      <c r="L717" s="3">
        <f>IF(DEGREES(ACOS(SIN(RADIANS(G717))*SIN(RADIANS(E721))+COS(RADIANS(G717))*COS(RADIANS(E721))*COS(RADIANS(L711))))&gt;90,0,$F$4*$F$5/E720^2*(SIN(RADIANS(G717))*SIN(RADIANS(E721))+COS(RADIANS(G717))*COS(RADIANS(E721))*COS(RADIANS(L711))))</f>
        <v>0</v>
      </c>
      <c r="M717" s="3">
        <f>IF(DEGREES(ACOS(SIN(RADIANS(G717))*SIN(RADIANS(E721))+COS(RADIANS(G717))*COS(RADIANS(E721))*COS(RADIANS(M711))))&gt;90,0,$F$4*$F$5/E720^2*(SIN(RADIANS(G717))*SIN(RADIANS(E721))+COS(RADIANS(G717))*COS(RADIANS(E721))*COS(RADIANS(M711))))</f>
        <v>0</v>
      </c>
      <c r="N717" s="3">
        <f>IF(DEGREES(ACOS(SIN(RADIANS(G717))*SIN(RADIANS(E721))+COS(RADIANS(G717))*COS(RADIANS(E721))*COS(RADIANS(N711))))&gt;90,0,$F$4*$F$5/E720^2*(SIN(RADIANS(G717))*SIN(RADIANS(E721))+COS(RADIANS(G717))*COS(RADIANS(E721))*COS(RADIANS(N711))))</f>
        <v>0</v>
      </c>
      <c r="O717" s="3">
        <f>IF(DEGREES(ACOS(SIN(RADIANS(G717))*SIN(RADIANS(E721))+COS(RADIANS(G717))*COS(RADIANS(E721))*COS(RADIANS(O711))))&gt;90,0,$F$4*$F$5/E720^2*(SIN(RADIANS(G717))*SIN(RADIANS(E721))+COS(RADIANS(G717))*COS(RADIANS(E721))*COS(RADIANS(O711))))</f>
        <v>0</v>
      </c>
      <c r="P717" s="3">
        <f>IF(DEGREES(ACOS(SIN(RADIANS(G717))*SIN(RADIANS(E721))+COS(RADIANS(G717))*COS(RADIANS(E721))*COS(RADIANS(P711))))&gt;90,0,$F$4*$F$5/E720^2*(SIN(RADIANS(G717))*SIN(RADIANS(E721))+COS(RADIANS(G717))*COS(RADIANS(E721))*COS(RADIANS(P711))))</f>
        <v>0</v>
      </c>
      <c r="Q717" s="3">
        <f>IF(DEGREES(ACOS(SIN(RADIANS(G717))*SIN(RADIANS(E721))+COS(RADIANS(G717))*COS(RADIANS(E721))*COS(RADIANS(Q711))))&gt;90,0,$F$4*$F$5/E720^2*(SIN(RADIANS(G717))*SIN(RADIANS(E721))+COS(RADIANS(G717))*COS(RADIANS(E721))*COS(RADIANS(Q711))))</f>
        <v>0</v>
      </c>
      <c r="R717" s="3" t="e">
        <f>IF(DEGREES(ACOS(SIN(RADIANS(G717))*SIN(RADIANS(E721))+COS(RADIANS(G717))*COS(RADIANS(E721))*COS(RADIANS(R711))))&gt;90,0,$F$4*$F$5/E720^2*(SIN(RADIANS(G717))*SIN(RADIANS(E721))+COS(RADIANS(G717))*COS(RADIANS(E721))*COS(RADIANS(R711))))</f>
        <v>#DIV/0!</v>
      </c>
      <c r="S717" s="3" t="e">
        <f>IF(DEGREES(ACOS(SIN(RADIANS(G717))*SIN(RADIANS(E721))+COS(RADIANS(G717))*COS(RADIANS(E721))*COS(RADIANS(S711))))&gt;90,0,$F$4*$F$5/E720^2*(SIN(RADIANS(G717))*SIN(RADIANS(E721))+COS(RADIANS(G717))*COS(RADIANS(E721))*COS(RADIANS(S711))))</f>
        <v>#DIV/0!</v>
      </c>
      <c r="T717" s="3" t="e">
        <f>IF(DEGREES(ACOS(SIN(RADIANS(G717))*SIN(RADIANS(E721))+COS(RADIANS(G717))*COS(RADIANS(E721))*COS(RADIANS(T711))))&gt;90,0,$F$4*$F$5/E720^2*(SIN(RADIANS(G717))*SIN(RADIANS(E721))+COS(RADIANS(G717))*COS(RADIANS(E721))*COS(RADIANS(T711))))</f>
        <v>#DIV/0!</v>
      </c>
      <c r="U717" s="3" t="e">
        <f>IF(DEGREES(ACOS(SIN(RADIANS(G717))*SIN(RADIANS(E721))+COS(RADIANS(G717))*COS(RADIANS(E721))*COS(RADIANS(U711))))&gt;90,0,$F$4*$F$5/E720^2*(SIN(RADIANS(G717))*SIN(RADIANS(E721))+COS(RADIANS(G717))*COS(RADIANS(E721))*COS(RADIANS(U711))))</f>
        <v>#DIV/0!</v>
      </c>
      <c r="V717" s="3" t="e">
        <f>IF(DEGREES(ACOS(SIN(RADIANS(G717))*SIN(RADIANS(E721))+COS(RADIANS(G717))*COS(RADIANS(E721))*COS(RADIANS(V711))))&gt;90,0,$F$4*$F$5/E720^2*(SIN(RADIANS(G717))*SIN(RADIANS(E721))+COS(RADIANS(G717))*COS(RADIANS(E721))*COS(RADIANS(V711))))</f>
        <v>#DIV/0!</v>
      </c>
      <c r="W717" s="3" t="e">
        <f>IF(DEGREES(ACOS(SIN(RADIANS(G717))*SIN(RADIANS(E721))+COS(RADIANS(G717))*COS(RADIANS(E721))*COS(RADIANS(W711))))&gt;90,0,$F$4*$F$5/E720^2*(SIN(RADIANS(G717))*SIN(RADIANS(E721))+COS(RADIANS(G717))*COS(RADIANS(E721))*COS(RADIANS(W711))))</f>
        <v>#DIV/0!</v>
      </c>
      <c r="X717" s="3" t="e">
        <f>IF(DEGREES(ACOS(SIN(RADIANS(G717))*SIN(RADIANS(E721))+COS(RADIANS(G717))*COS(RADIANS(E721))*COS(RADIANS(X711))))&gt;90,0,$F$4*$F$5/E720^2*(SIN(RADIANS(G717))*SIN(RADIANS(E721))+COS(RADIANS(G717))*COS(RADIANS(E721))*COS(RADIANS(X711))))</f>
        <v>#DIV/0!</v>
      </c>
      <c r="Y717" s="3" t="e">
        <f>IF(DEGREES(ACOS(SIN(RADIANS(G717))*SIN(RADIANS(E721))+COS(RADIANS(G717))*COS(RADIANS(E721))*COS(RADIANS(Y711))))&gt;90,0,$F$4*$F$5/E720^2*(SIN(RADIANS(G717))*SIN(RADIANS(E721))+COS(RADIANS(G717))*COS(RADIANS(E721))*COS(RADIANS(Y711))))</f>
        <v>#DIV/0!</v>
      </c>
      <c r="Z717" s="3" t="e">
        <f>IF(DEGREES(ACOS(SIN(RADIANS(G717))*SIN(RADIANS(E721))+COS(RADIANS(G717))*COS(RADIANS(E721))*COS(RADIANS(Z711))))&gt;90,0,$F$4*$F$5/E720^2*(SIN(RADIANS(G717))*SIN(RADIANS(E721))+COS(RADIANS(G717))*COS(RADIANS(E721))*COS(RADIANS(Z711))))</f>
        <v>#DIV/0!</v>
      </c>
      <c r="AA717" s="3" t="e">
        <f>IF(DEGREES(ACOS(SIN(RADIANS(G717))*SIN(RADIANS(E721))+COS(RADIANS(G717))*COS(RADIANS(E721))*COS(RADIANS(AA711))))&gt;90,0,$F$4*$F$5/E720^2*(SIN(RADIANS(G717))*SIN(RADIANS(E721))+COS(RADIANS(G717))*COS(RADIANS(E721))*COS(RADIANS(AA711))))</f>
        <v>#DIV/0!</v>
      </c>
      <c r="AB717" s="3" t="e">
        <f>IF(DEGREES(ACOS(SIN(RADIANS(G717))*SIN(RADIANS(E721))+COS(RADIANS(G717))*COS(RADIANS(E721))*COS(RADIANS(AB711))))&gt;90,0,$F$4*$F$5/E720^2*(SIN(RADIANS(G717))*SIN(RADIANS(E721))+COS(RADIANS(G717))*COS(RADIANS(E721))*COS(RADIANS(AB711))))</f>
        <v>#DIV/0!</v>
      </c>
      <c r="AC717" s="3" t="e">
        <f>IF(DEGREES(ACOS(SIN(RADIANS(G717))*SIN(RADIANS(E721))+COS(RADIANS(G717))*COS(RADIANS(E721))*COS(RADIANS(AC711))))&gt;90,0,$F$4*$F$5/E720^2*(SIN(RADIANS(G717))*SIN(RADIANS(E721))+COS(RADIANS(G717))*COS(RADIANS(E721))*COS(RADIANS(AC711))))</f>
        <v>#DIV/0!</v>
      </c>
      <c r="AD717" s="3" t="e">
        <f>IF(DEGREES(ACOS(SIN(RADIANS(G717))*SIN(RADIANS(E721))+COS(RADIANS(G717))*COS(RADIANS(E721))*COS(RADIANS(AD711))))&gt;90,0,$F$4*$F$5/E720^2*(SIN(RADIANS(G717))*SIN(RADIANS(E721))+COS(RADIANS(G717))*COS(RADIANS(E721))*COS(RADIANS(AD711))))</f>
        <v>#DIV/0!</v>
      </c>
      <c r="AE717" s="3" t="e">
        <f>IF(DEGREES(ACOS(SIN(RADIANS(G717))*SIN(RADIANS(E721))+COS(RADIANS(G717))*COS(RADIANS(E721))*COS(RADIANS(AE711))))&gt;90,0,$F$4*$F$5/E720^2*(SIN(RADIANS(G717))*SIN(RADIANS(E721))+COS(RADIANS(G717))*COS(RADIANS(E721))*COS(RADIANS(AE711))))</f>
        <v>#DIV/0!</v>
      </c>
      <c r="AF717" s="3" t="e">
        <f>IF(DEGREES(ACOS(SIN(RADIANS(G717))*SIN(RADIANS(E721))+COS(RADIANS(G717))*COS(RADIANS(E721))*COS(RADIANS(AF711))))&gt;90,0,$F$4*$F$5/E720^2*(SIN(RADIANS(G717))*SIN(RADIANS(E721))+COS(RADIANS(G717))*COS(RADIANS(E721))*COS(RADIANS(AF711))))</f>
        <v>#DIV/0!</v>
      </c>
      <c r="AG717" s="3" t="e">
        <f>IF(DEGREES(ACOS(SIN(RADIANS(G717))*SIN(RADIANS(E721))+COS(RADIANS(G717))*COS(RADIANS(E721))*COS(RADIANS(AG711))))&gt;90,0,$F$4*$F$5/E720^2*(SIN(RADIANS(G717))*SIN(RADIANS(E721))+COS(RADIANS(G717))*COS(RADIANS(E721))*COS(RADIANS(AG711))))</f>
        <v>#DIV/0!</v>
      </c>
      <c r="AH717" s="3" t="e">
        <f>IF(DEGREES(ACOS(SIN(RADIANS(G717))*SIN(RADIANS(E721))+COS(RADIANS(G717))*COS(RADIANS(E721))*COS(RADIANS(AH711))))&gt;90,0,$F$4*$F$5/E720^2*(SIN(RADIANS(G717))*SIN(RADIANS(E721))+COS(RADIANS(G717))*COS(RADIANS(E721))*COS(RADIANS(AH711))))</f>
        <v>#DIV/0!</v>
      </c>
      <c r="AI717" s="3" t="e">
        <f>IF(DEGREES(ACOS(SIN(RADIANS(G717))*SIN(RADIANS(E721))+COS(RADIANS(G717))*COS(RADIANS(E721))*COS(RADIANS(AI711))))&gt;90,0,$F$4*$F$5/E720^2*(SIN(RADIANS(G717))*SIN(RADIANS(E721))+COS(RADIANS(G717))*COS(RADIANS(E721))*COS(RADIANS(AI711))))</f>
        <v>#DIV/0!</v>
      </c>
      <c r="AJ717" s="3" t="e">
        <f>IF(DEGREES(ACOS(SIN(RADIANS(G717))*SIN(RADIANS(E721))+COS(RADIANS(G717))*COS(RADIANS(E721))*COS(RADIANS(AJ711))))&gt;90,0,$F$4*$F$5/E720^2*(SIN(RADIANS(G717))*SIN(RADIANS(E721))+COS(RADIANS(G717))*COS(RADIANS(E721))*COS(RADIANS(AJ711))))</f>
        <v>#DIV/0!</v>
      </c>
      <c r="AK717" s="3">
        <f>IF(DEGREES(ACOS(SIN(RADIANS(G717))*SIN(RADIANS(E721))+COS(RADIANS(G717))*COS(RADIANS(E721))*COS(RADIANS(AK711))))&gt;90,0,$F$4*$F$5/E720^2*(SIN(RADIANS(G717))*SIN(RADIANS(E721))+COS(RADIANS(G717))*COS(RADIANS(E721))*COS(RADIANS(AK711))))</f>
        <v>0</v>
      </c>
      <c r="AL717" s="3">
        <f>IF(DEGREES(ACOS(SIN(RADIANS(G717))*SIN(RADIANS(E721))+COS(RADIANS(G717))*COS(RADIANS(E721))*COS(RADIANS(AL711))))&gt;90,0,$F$4*$F$5/E720^2*(SIN(RADIANS(G717))*SIN(RADIANS(E721))+COS(RADIANS(G717))*COS(RADIANS(E721))*COS(RADIANS(AL711))))</f>
        <v>0</v>
      </c>
      <c r="AM717" s="3">
        <f>IF(DEGREES(ACOS(SIN(RADIANS(G717))*SIN(RADIANS(E721))+COS(RADIANS(G717))*COS(RADIANS(E721))*COS(RADIANS(AM711))))&gt;90,0,$F$4*$F$5/E720^2*(SIN(RADIANS(G717))*SIN(RADIANS(E721))+COS(RADIANS(G717))*COS(RADIANS(E721))*COS(RADIANS(AM711))))</f>
        <v>0</v>
      </c>
      <c r="AN717" s="3">
        <f>IF(DEGREES(ACOS(SIN(RADIANS(G717))*SIN(RADIANS(E721))+COS(RADIANS(G717))*COS(RADIANS(E721))*COS(RADIANS(AN711))))&gt;90,0,$F$4*$F$5/E720^2*(SIN(RADIANS(G717))*SIN(RADIANS(E721))+COS(RADIANS(G717))*COS(RADIANS(E721))*COS(RADIANS(AN711))))</f>
        <v>0</v>
      </c>
      <c r="AO717" s="3">
        <f>IF(DEGREES(ACOS(SIN(RADIANS(G717))*SIN(RADIANS(E721))+COS(RADIANS(G717))*COS(RADIANS(E721))*COS(RADIANS(AO711))))&gt;90,0,$F$4*$F$5/E720^2*(SIN(RADIANS(G717))*SIN(RADIANS(E721))+COS(RADIANS(G717))*COS(RADIANS(E721))*COS(RADIANS(AO711))))</f>
        <v>0</v>
      </c>
      <c r="AP717" s="3">
        <f>IF(DEGREES(ACOS(SIN(RADIANS(G717))*SIN(RADIANS(E721))+COS(RADIANS(G717))*COS(RADIANS(E721))*COS(RADIANS(AP711))))&gt;90,0,$F$4*$F$5/E720^2*(SIN(RADIANS(G717))*SIN(RADIANS(E721))+COS(RADIANS(G717))*COS(RADIANS(E721))*COS(RADIANS(AP711))))</f>
        <v>0</v>
      </c>
      <c r="AQ717" s="3">
        <f>IF(DEGREES(ACOS(SIN(RADIANS(G717))*SIN(RADIANS(E721))+COS(RADIANS(G717))*COS(RADIANS(E721))*COS(RADIANS(AQ711))))&gt;90,0,$F$4*$F$5/E720^2*(SIN(RADIANS(G717))*SIN(RADIANS(E721))+COS(RADIANS(G717))*COS(RADIANS(E721))*COS(RADIANS(AQ711))))</f>
        <v>0</v>
      </c>
      <c r="AR717" s="3">
        <f>IF(DEGREES(ACOS(SIN(RADIANS(G717))*SIN(RADIANS(E721))+COS(RADIANS(G717))*COS(RADIANS(E721))*COS(RADIANS(AR711))))&gt;90,0,$F$4*$F$5/E720^2*(SIN(RADIANS(G717))*SIN(RADIANS(E721))+COS(RADIANS(G717))*COS(RADIANS(E721))*COS(RADIANS(AR711))))</f>
        <v>0</v>
      </c>
    </row>
    <row r="718" spans="2:44" ht="15.75" customHeight="1" x14ac:dyDescent="0.2">
      <c r="B718" s="20" t="s">
        <v>786</v>
      </c>
      <c r="E718" s="3" t="str">
        <f>IF($F$10=0,"N/A",$F$10*(E713/360)-ROUNDDOWN($F$10*(E713/360),0))</f>
        <v>N/A</v>
      </c>
      <c r="G718" s="3">
        <v>40</v>
      </c>
      <c r="I718" s="3">
        <f>IF(DEGREES(ACOS(SIN(RADIANS(G718))*SIN(RADIANS(E721))+COS(RADIANS(G718))*COS(RADIANS(E721))*COS(RADIANS(I711))))&gt;90,0,$F$4*$F$5/E720^2*(SIN(RADIANS(G718))*SIN(RADIANS(E721))+COS(RADIANS(G718))*COS(RADIANS(E721))*COS(RADIANS(I711))))</f>
        <v>0</v>
      </c>
      <c r="J718" s="3">
        <f>IF(DEGREES(ACOS(SIN(RADIANS(G718))*SIN(RADIANS(E721))+COS(RADIANS(G718))*COS(RADIANS(E721))*COS(RADIANS(J711))))&gt;90,0,$F$4*$F$5/E720^2*(SIN(RADIANS(G718))*SIN(RADIANS(E721))+COS(RADIANS(G718))*COS(RADIANS(E721))*COS(RADIANS(J711))))</f>
        <v>0</v>
      </c>
      <c r="K718" s="3">
        <f>IF(DEGREES(ACOS(SIN(RADIANS(G718))*SIN(RADIANS(E721))+COS(RADIANS(G718))*COS(RADIANS(E721))*COS(RADIANS(K711))))&gt;90,0,$F$4*$F$5/E720^2*(SIN(RADIANS(G718))*SIN(RADIANS(E721))+COS(RADIANS(G718))*COS(RADIANS(E721))*COS(RADIANS(K711))))</f>
        <v>0</v>
      </c>
      <c r="L718" s="3">
        <f>IF(DEGREES(ACOS(SIN(RADIANS(G718))*SIN(RADIANS(E721))+COS(RADIANS(G718))*COS(RADIANS(E721))*COS(RADIANS(L711))))&gt;90,0,$F$4*$F$5/E720^2*(SIN(RADIANS(G718))*SIN(RADIANS(E721))+COS(RADIANS(G718))*COS(RADIANS(E721))*COS(RADIANS(L711))))</f>
        <v>0</v>
      </c>
      <c r="M718" s="3">
        <f>IF(DEGREES(ACOS(SIN(RADIANS(G718))*SIN(RADIANS(E721))+COS(RADIANS(G718))*COS(RADIANS(E721))*COS(RADIANS(M711))))&gt;90,0,$F$4*$F$5/E720^2*(SIN(RADIANS(G718))*SIN(RADIANS(E721))+COS(RADIANS(G718))*COS(RADIANS(E721))*COS(RADIANS(M711))))</f>
        <v>0</v>
      </c>
      <c r="N718" s="3">
        <f>IF(DEGREES(ACOS(SIN(RADIANS(G718))*SIN(RADIANS(E721))+COS(RADIANS(G718))*COS(RADIANS(E721))*COS(RADIANS(N711))))&gt;90,0,$F$4*$F$5/E720^2*(SIN(RADIANS(G718))*SIN(RADIANS(E721))+COS(RADIANS(G718))*COS(RADIANS(E721))*COS(RADIANS(N711))))</f>
        <v>0</v>
      </c>
      <c r="O718" s="3">
        <f>IF(DEGREES(ACOS(SIN(RADIANS(G718))*SIN(RADIANS(E721))+COS(RADIANS(G718))*COS(RADIANS(E721))*COS(RADIANS(O711))))&gt;90,0,$F$4*$F$5/E720^2*(SIN(RADIANS(G718))*SIN(RADIANS(E721))+COS(RADIANS(G718))*COS(RADIANS(E721))*COS(RADIANS(O711))))</f>
        <v>0</v>
      </c>
      <c r="P718" s="3">
        <f>IF(DEGREES(ACOS(SIN(RADIANS(G718))*SIN(RADIANS(E721))+COS(RADIANS(G718))*COS(RADIANS(E721))*COS(RADIANS(P711))))&gt;90,0,$F$4*$F$5/E720^2*(SIN(RADIANS(G718))*SIN(RADIANS(E721))+COS(RADIANS(G718))*COS(RADIANS(E721))*COS(RADIANS(P711))))</f>
        <v>0</v>
      </c>
      <c r="Q718" s="3">
        <f>IF(DEGREES(ACOS(SIN(RADIANS(G718))*SIN(RADIANS(E721))+COS(RADIANS(G718))*COS(RADIANS(E721))*COS(RADIANS(Q711))))&gt;90,0,$F$4*$F$5/E720^2*(SIN(RADIANS(G718))*SIN(RADIANS(E721))+COS(RADIANS(G718))*COS(RADIANS(E721))*COS(RADIANS(Q711))))</f>
        <v>0</v>
      </c>
      <c r="R718" s="3" t="e">
        <f>IF(DEGREES(ACOS(SIN(RADIANS(G718))*SIN(RADIANS(E721))+COS(RADIANS(G718))*COS(RADIANS(E721))*COS(RADIANS(R711))))&gt;90,0,$F$4*$F$5/E720^2*(SIN(RADIANS(G718))*SIN(RADIANS(E721))+COS(RADIANS(G718))*COS(RADIANS(E721))*COS(RADIANS(R711))))</f>
        <v>#DIV/0!</v>
      </c>
      <c r="S718" s="3" t="e">
        <f>IF(DEGREES(ACOS(SIN(RADIANS(G718))*SIN(RADIANS(E721))+COS(RADIANS(G718))*COS(RADIANS(E721))*COS(RADIANS(S711))))&gt;90,0,$F$4*$F$5/E720^2*(SIN(RADIANS(G718))*SIN(RADIANS(E721))+COS(RADIANS(G718))*COS(RADIANS(E721))*COS(RADIANS(S711))))</f>
        <v>#DIV/0!</v>
      </c>
      <c r="T718" s="3" t="e">
        <f>IF(DEGREES(ACOS(SIN(RADIANS(G718))*SIN(RADIANS(E721))+COS(RADIANS(G718))*COS(RADIANS(E721))*COS(RADIANS(T711))))&gt;90,0,$F$4*$F$5/E720^2*(SIN(RADIANS(G718))*SIN(RADIANS(E721))+COS(RADIANS(G718))*COS(RADIANS(E721))*COS(RADIANS(T711))))</f>
        <v>#DIV/0!</v>
      </c>
      <c r="U718" s="3" t="e">
        <f>IF(DEGREES(ACOS(SIN(RADIANS(G718))*SIN(RADIANS(E721))+COS(RADIANS(G718))*COS(RADIANS(E721))*COS(RADIANS(U711))))&gt;90,0,$F$4*$F$5/E720^2*(SIN(RADIANS(G718))*SIN(RADIANS(E721))+COS(RADIANS(G718))*COS(RADIANS(E721))*COS(RADIANS(U711))))</f>
        <v>#DIV/0!</v>
      </c>
      <c r="V718" s="3" t="e">
        <f>IF(DEGREES(ACOS(SIN(RADIANS(G718))*SIN(RADIANS(E721))+COS(RADIANS(G718))*COS(RADIANS(E721))*COS(RADIANS(V711))))&gt;90,0,$F$4*$F$5/E720^2*(SIN(RADIANS(G718))*SIN(RADIANS(E721))+COS(RADIANS(G718))*COS(RADIANS(E721))*COS(RADIANS(V711))))</f>
        <v>#DIV/0!</v>
      </c>
      <c r="W718" s="3" t="e">
        <f>IF(DEGREES(ACOS(SIN(RADIANS(G718))*SIN(RADIANS(E721))+COS(RADIANS(G718))*COS(RADIANS(E721))*COS(RADIANS(W711))))&gt;90,0,$F$4*$F$5/E720^2*(SIN(RADIANS(G718))*SIN(RADIANS(E721))+COS(RADIANS(G718))*COS(RADIANS(E721))*COS(RADIANS(W711))))</f>
        <v>#DIV/0!</v>
      </c>
      <c r="X718" s="3" t="e">
        <f>IF(DEGREES(ACOS(SIN(RADIANS(G718))*SIN(RADIANS(E721))+COS(RADIANS(G718))*COS(RADIANS(E721))*COS(RADIANS(X711))))&gt;90,0,$F$4*$F$5/E720^2*(SIN(RADIANS(G718))*SIN(RADIANS(E721))+COS(RADIANS(G718))*COS(RADIANS(E721))*COS(RADIANS(X711))))</f>
        <v>#DIV/0!</v>
      </c>
      <c r="Y718" s="3" t="e">
        <f>IF(DEGREES(ACOS(SIN(RADIANS(G718))*SIN(RADIANS(E721))+COS(RADIANS(G718))*COS(RADIANS(E721))*COS(RADIANS(Y711))))&gt;90,0,$F$4*$F$5/E720^2*(SIN(RADIANS(G718))*SIN(RADIANS(E721))+COS(RADIANS(G718))*COS(RADIANS(E721))*COS(RADIANS(Y711))))</f>
        <v>#DIV/0!</v>
      </c>
      <c r="Z718" s="3" t="e">
        <f>IF(DEGREES(ACOS(SIN(RADIANS(G718))*SIN(RADIANS(E721))+COS(RADIANS(G718))*COS(RADIANS(E721))*COS(RADIANS(Z711))))&gt;90,0,$F$4*$F$5/E720^2*(SIN(RADIANS(G718))*SIN(RADIANS(E721))+COS(RADIANS(G718))*COS(RADIANS(E721))*COS(RADIANS(Z711))))</f>
        <v>#DIV/0!</v>
      </c>
      <c r="AA718" s="3" t="e">
        <f>IF(DEGREES(ACOS(SIN(RADIANS(G718))*SIN(RADIANS(E721))+COS(RADIANS(G718))*COS(RADIANS(E721))*COS(RADIANS(AA711))))&gt;90,0,$F$4*$F$5/E720^2*(SIN(RADIANS(G718))*SIN(RADIANS(E721))+COS(RADIANS(G718))*COS(RADIANS(E721))*COS(RADIANS(AA711))))</f>
        <v>#DIV/0!</v>
      </c>
      <c r="AB718" s="3" t="e">
        <f>IF(DEGREES(ACOS(SIN(RADIANS(G718))*SIN(RADIANS(E721))+COS(RADIANS(G718))*COS(RADIANS(E721))*COS(RADIANS(AB711))))&gt;90,0,$F$4*$F$5/E720^2*(SIN(RADIANS(G718))*SIN(RADIANS(E721))+COS(RADIANS(G718))*COS(RADIANS(E721))*COS(RADIANS(AB711))))</f>
        <v>#DIV/0!</v>
      </c>
      <c r="AC718" s="3" t="e">
        <f>IF(DEGREES(ACOS(SIN(RADIANS(G718))*SIN(RADIANS(E721))+COS(RADIANS(G718))*COS(RADIANS(E721))*COS(RADIANS(AC711))))&gt;90,0,$F$4*$F$5/E720^2*(SIN(RADIANS(G718))*SIN(RADIANS(E721))+COS(RADIANS(G718))*COS(RADIANS(E721))*COS(RADIANS(AC711))))</f>
        <v>#DIV/0!</v>
      </c>
      <c r="AD718" s="3" t="e">
        <f>IF(DEGREES(ACOS(SIN(RADIANS(G718))*SIN(RADIANS(E721))+COS(RADIANS(G718))*COS(RADIANS(E721))*COS(RADIANS(AD711))))&gt;90,0,$F$4*$F$5/E720^2*(SIN(RADIANS(G718))*SIN(RADIANS(E721))+COS(RADIANS(G718))*COS(RADIANS(E721))*COS(RADIANS(AD711))))</f>
        <v>#DIV/0!</v>
      </c>
      <c r="AE718" s="3" t="e">
        <f>IF(DEGREES(ACOS(SIN(RADIANS(G718))*SIN(RADIANS(E721))+COS(RADIANS(G718))*COS(RADIANS(E721))*COS(RADIANS(AE711))))&gt;90,0,$F$4*$F$5/E720^2*(SIN(RADIANS(G718))*SIN(RADIANS(E721))+COS(RADIANS(G718))*COS(RADIANS(E721))*COS(RADIANS(AE711))))</f>
        <v>#DIV/0!</v>
      </c>
      <c r="AF718" s="3" t="e">
        <f>IF(DEGREES(ACOS(SIN(RADIANS(G718))*SIN(RADIANS(E721))+COS(RADIANS(G718))*COS(RADIANS(E721))*COS(RADIANS(AF711))))&gt;90,0,$F$4*$F$5/E720^2*(SIN(RADIANS(G718))*SIN(RADIANS(E721))+COS(RADIANS(G718))*COS(RADIANS(E721))*COS(RADIANS(AF711))))</f>
        <v>#DIV/0!</v>
      </c>
      <c r="AG718" s="3" t="e">
        <f>IF(DEGREES(ACOS(SIN(RADIANS(G718))*SIN(RADIANS(E721))+COS(RADIANS(G718))*COS(RADIANS(E721))*COS(RADIANS(AG711))))&gt;90,0,$F$4*$F$5/E720^2*(SIN(RADIANS(G718))*SIN(RADIANS(E721))+COS(RADIANS(G718))*COS(RADIANS(E721))*COS(RADIANS(AG711))))</f>
        <v>#DIV/0!</v>
      </c>
      <c r="AH718" s="3" t="e">
        <f>IF(DEGREES(ACOS(SIN(RADIANS(G718))*SIN(RADIANS(E721))+COS(RADIANS(G718))*COS(RADIANS(E721))*COS(RADIANS(AH711))))&gt;90,0,$F$4*$F$5/E720^2*(SIN(RADIANS(G718))*SIN(RADIANS(E721))+COS(RADIANS(G718))*COS(RADIANS(E721))*COS(RADIANS(AH711))))</f>
        <v>#DIV/0!</v>
      </c>
      <c r="AI718" s="3" t="e">
        <f>IF(DEGREES(ACOS(SIN(RADIANS(G718))*SIN(RADIANS(E721))+COS(RADIANS(G718))*COS(RADIANS(E721))*COS(RADIANS(AI711))))&gt;90,0,$F$4*$F$5/E720^2*(SIN(RADIANS(G718))*SIN(RADIANS(E721))+COS(RADIANS(G718))*COS(RADIANS(E721))*COS(RADIANS(AI711))))</f>
        <v>#DIV/0!</v>
      </c>
      <c r="AJ718" s="3" t="e">
        <f>IF(DEGREES(ACOS(SIN(RADIANS(G718))*SIN(RADIANS(E721))+COS(RADIANS(G718))*COS(RADIANS(E721))*COS(RADIANS(AJ711))))&gt;90,0,$F$4*$F$5/E720^2*(SIN(RADIANS(G718))*SIN(RADIANS(E721))+COS(RADIANS(G718))*COS(RADIANS(E721))*COS(RADIANS(AJ711))))</f>
        <v>#DIV/0!</v>
      </c>
      <c r="AK718" s="3">
        <f>IF(DEGREES(ACOS(SIN(RADIANS(G718))*SIN(RADIANS(E721))+COS(RADIANS(G718))*COS(RADIANS(E721))*COS(RADIANS(AK711))))&gt;90,0,$F$4*$F$5/E720^2*(SIN(RADIANS(G718))*SIN(RADIANS(E721))+COS(RADIANS(G718))*COS(RADIANS(E721))*COS(RADIANS(AK711))))</f>
        <v>0</v>
      </c>
      <c r="AL718" s="3">
        <f>IF(DEGREES(ACOS(SIN(RADIANS(G718))*SIN(RADIANS(E721))+COS(RADIANS(G718))*COS(RADIANS(E721))*COS(RADIANS(AL711))))&gt;90,0,$F$4*$F$5/E720^2*(SIN(RADIANS(G718))*SIN(RADIANS(E721))+COS(RADIANS(G718))*COS(RADIANS(E721))*COS(RADIANS(AL711))))</f>
        <v>0</v>
      </c>
      <c r="AM718" s="3">
        <f>IF(DEGREES(ACOS(SIN(RADIANS(G718))*SIN(RADIANS(E721))+COS(RADIANS(G718))*COS(RADIANS(E721))*COS(RADIANS(AM711))))&gt;90,0,$F$4*$F$5/E720^2*(SIN(RADIANS(G718))*SIN(RADIANS(E721))+COS(RADIANS(G718))*COS(RADIANS(E721))*COS(RADIANS(AM711))))</f>
        <v>0</v>
      </c>
      <c r="AN718" s="3">
        <f>IF(DEGREES(ACOS(SIN(RADIANS(G718))*SIN(RADIANS(E721))+COS(RADIANS(G718))*COS(RADIANS(E721))*COS(RADIANS(AN711))))&gt;90,0,$F$4*$F$5/E720^2*(SIN(RADIANS(G718))*SIN(RADIANS(E721))+COS(RADIANS(G718))*COS(RADIANS(E721))*COS(RADIANS(AN711))))</f>
        <v>0</v>
      </c>
      <c r="AO718" s="3">
        <f>IF(DEGREES(ACOS(SIN(RADIANS(G718))*SIN(RADIANS(E721))+COS(RADIANS(G718))*COS(RADIANS(E721))*COS(RADIANS(AO711))))&gt;90,0,$F$4*$F$5/E720^2*(SIN(RADIANS(G718))*SIN(RADIANS(E721))+COS(RADIANS(G718))*COS(RADIANS(E721))*COS(RADIANS(AO711))))</f>
        <v>0</v>
      </c>
      <c r="AP718" s="3">
        <f>IF(DEGREES(ACOS(SIN(RADIANS(G718))*SIN(RADIANS(E721))+COS(RADIANS(G718))*COS(RADIANS(E721))*COS(RADIANS(AP711))))&gt;90,0,$F$4*$F$5/E720^2*(SIN(RADIANS(G718))*SIN(RADIANS(E721))+COS(RADIANS(G718))*COS(RADIANS(E721))*COS(RADIANS(AP711))))</f>
        <v>0</v>
      </c>
      <c r="AQ718" s="3">
        <f>IF(DEGREES(ACOS(SIN(RADIANS(G718))*SIN(RADIANS(E721))+COS(RADIANS(G718))*COS(RADIANS(E721))*COS(RADIANS(AQ711))))&gt;90,0,$F$4*$F$5/E720^2*(SIN(RADIANS(G718))*SIN(RADIANS(E721))+COS(RADIANS(G718))*COS(RADIANS(E721))*COS(RADIANS(AQ711))))</f>
        <v>0</v>
      </c>
      <c r="AR718" s="3">
        <f>IF(DEGREES(ACOS(SIN(RADIANS(G718))*SIN(RADIANS(E721))+COS(RADIANS(G718))*COS(RADIANS(E721))*COS(RADIANS(AR711))))&gt;90,0,$F$4*$F$5/E720^2*(SIN(RADIANS(G718))*SIN(RADIANS(E721))+COS(RADIANS(G718))*COS(RADIANS(E721))*COS(RADIANS(AR711))))</f>
        <v>0</v>
      </c>
    </row>
    <row r="719" spans="2:44" ht="15.75" customHeight="1" x14ac:dyDescent="0.2">
      <c r="B719" s="20" t="s">
        <v>787</v>
      </c>
      <c r="E719" s="3" t="str">
        <f>IF($F$10=0,"N/A",E718*$F$11/$F$10)</f>
        <v>N/A</v>
      </c>
      <c r="G719" s="3">
        <v>30</v>
      </c>
      <c r="I719" s="3">
        <f>IF(DEGREES(ACOS(SIN(RADIANS(G719))*SIN(RADIANS(E721))+COS(RADIANS(G719))*COS(RADIANS(E721))*COS(RADIANS(I711))))&gt;90,0,$F$4*$F$5/E720^2*(SIN(RADIANS(G719))*SIN(RADIANS(E721))+COS(RADIANS(G719))*COS(RADIANS(E721))*COS(RADIANS(I711))))</f>
        <v>0</v>
      </c>
      <c r="J719" s="3">
        <f>IF(DEGREES(ACOS(SIN(RADIANS(G719))*SIN(RADIANS(E721))+COS(RADIANS(G719))*COS(RADIANS(E721))*COS(RADIANS(J711))))&gt;90,0,$F$4*$F$5/E720^2*(SIN(RADIANS(G719))*SIN(RADIANS(E721))+COS(RADIANS(G719))*COS(RADIANS(E721))*COS(RADIANS(J711))))</f>
        <v>0</v>
      </c>
      <c r="K719" s="3">
        <f>IF(DEGREES(ACOS(SIN(RADIANS(G719))*SIN(RADIANS(E721))+COS(RADIANS(G719))*COS(RADIANS(E721))*COS(RADIANS(K711))))&gt;90,0,$F$4*$F$5/E720^2*(SIN(RADIANS(G719))*SIN(RADIANS(E721))+COS(RADIANS(G719))*COS(RADIANS(E721))*COS(RADIANS(K711))))</f>
        <v>0</v>
      </c>
      <c r="L719" s="3">
        <f>IF(DEGREES(ACOS(SIN(RADIANS(G719))*SIN(RADIANS(E721))+COS(RADIANS(G719))*COS(RADIANS(E721))*COS(RADIANS(L711))))&gt;90,0,$F$4*$F$5/E720^2*(SIN(RADIANS(G719))*SIN(RADIANS(E721))+COS(RADIANS(G719))*COS(RADIANS(E721))*COS(RADIANS(L711))))</f>
        <v>0</v>
      </c>
      <c r="M719" s="3">
        <f>IF(DEGREES(ACOS(SIN(RADIANS(G719))*SIN(RADIANS(E721))+COS(RADIANS(G719))*COS(RADIANS(E721))*COS(RADIANS(M711))))&gt;90,0,$F$4*$F$5/E720^2*(SIN(RADIANS(G719))*SIN(RADIANS(E721))+COS(RADIANS(G719))*COS(RADIANS(E721))*COS(RADIANS(M711))))</f>
        <v>0</v>
      </c>
      <c r="N719" s="3">
        <f>IF(DEGREES(ACOS(SIN(RADIANS(G719))*SIN(RADIANS(E721))+COS(RADIANS(G719))*COS(RADIANS(E721))*COS(RADIANS(N711))))&gt;90,0,$F$4*$F$5/E720^2*(SIN(RADIANS(G719))*SIN(RADIANS(E721))+COS(RADIANS(G719))*COS(RADIANS(E721))*COS(RADIANS(N711))))</f>
        <v>0</v>
      </c>
      <c r="O719" s="3">
        <f>IF(DEGREES(ACOS(SIN(RADIANS(G719))*SIN(RADIANS(E721))+COS(RADIANS(G719))*COS(RADIANS(E721))*COS(RADIANS(O711))))&gt;90,0,$F$4*$F$5/E720^2*(SIN(RADIANS(G719))*SIN(RADIANS(E721))+COS(RADIANS(G719))*COS(RADIANS(E721))*COS(RADIANS(O711))))</f>
        <v>0</v>
      </c>
      <c r="P719" s="3">
        <f>IF(DEGREES(ACOS(SIN(RADIANS(G719))*SIN(RADIANS(E721))+COS(RADIANS(G719))*COS(RADIANS(E721))*COS(RADIANS(P711))))&gt;90,0,$F$4*$F$5/E720^2*(SIN(RADIANS(G719))*SIN(RADIANS(E721))+COS(RADIANS(G719))*COS(RADIANS(E721))*COS(RADIANS(P711))))</f>
        <v>0</v>
      </c>
      <c r="Q719" s="3">
        <f>IF(DEGREES(ACOS(SIN(RADIANS(G719))*SIN(RADIANS(E721))+COS(RADIANS(G719))*COS(RADIANS(E721))*COS(RADIANS(Q711))))&gt;90,0,$F$4*$F$5/E720^2*(SIN(RADIANS(G719))*SIN(RADIANS(E721))+COS(RADIANS(G719))*COS(RADIANS(E721))*COS(RADIANS(Q711))))</f>
        <v>0</v>
      </c>
      <c r="R719" s="3" t="e">
        <f>IF(DEGREES(ACOS(SIN(RADIANS(G719))*SIN(RADIANS(E721))+COS(RADIANS(G719))*COS(RADIANS(E721))*COS(RADIANS(R711))))&gt;90,0,$F$4*$F$5/E720^2*(SIN(RADIANS(G719))*SIN(RADIANS(E721))+COS(RADIANS(G719))*COS(RADIANS(E721))*COS(RADIANS(R711))))</f>
        <v>#DIV/0!</v>
      </c>
      <c r="S719" s="3" t="e">
        <f>IF(DEGREES(ACOS(SIN(RADIANS(G719))*SIN(RADIANS(E721))+COS(RADIANS(G719))*COS(RADIANS(E721))*COS(RADIANS(S711))))&gt;90,0,$F$4*$F$5/E720^2*(SIN(RADIANS(G719))*SIN(RADIANS(E721))+COS(RADIANS(G719))*COS(RADIANS(E721))*COS(RADIANS(S711))))</f>
        <v>#DIV/0!</v>
      </c>
      <c r="T719" s="3" t="e">
        <f>IF(DEGREES(ACOS(SIN(RADIANS(G719))*SIN(RADIANS(E721))+COS(RADIANS(G719))*COS(RADIANS(E721))*COS(RADIANS(T711))))&gt;90,0,$F$4*$F$5/E720^2*(SIN(RADIANS(G719))*SIN(RADIANS(E721))+COS(RADIANS(G719))*COS(RADIANS(E721))*COS(RADIANS(T711))))</f>
        <v>#DIV/0!</v>
      </c>
      <c r="U719" s="3" t="e">
        <f>IF(DEGREES(ACOS(SIN(RADIANS(G719))*SIN(RADIANS(E721))+COS(RADIANS(G719))*COS(RADIANS(E721))*COS(RADIANS(U711))))&gt;90,0,$F$4*$F$5/E720^2*(SIN(RADIANS(G719))*SIN(RADIANS(E721))+COS(RADIANS(G719))*COS(RADIANS(E721))*COS(RADIANS(U711))))</f>
        <v>#DIV/0!</v>
      </c>
      <c r="V719" s="3" t="e">
        <f>IF(DEGREES(ACOS(SIN(RADIANS(G719))*SIN(RADIANS(E721))+COS(RADIANS(G719))*COS(RADIANS(E721))*COS(RADIANS(V711))))&gt;90,0,$F$4*$F$5/E720^2*(SIN(RADIANS(G719))*SIN(RADIANS(E721))+COS(RADIANS(G719))*COS(RADIANS(E721))*COS(RADIANS(V711))))</f>
        <v>#DIV/0!</v>
      </c>
      <c r="W719" s="3" t="e">
        <f>IF(DEGREES(ACOS(SIN(RADIANS(G719))*SIN(RADIANS(E721))+COS(RADIANS(G719))*COS(RADIANS(E721))*COS(RADIANS(W711))))&gt;90,0,$F$4*$F$5/E720^2*(SIN(RADIANS(G719))*SIN(RADIANS(E721))+COS(RADIANS(G719))*COS(RADIANS(E721))*COS(RADIANS(W711))))</f>
        <v>#DIV/0!</v>
      </c>
      <c r="X719" s="3" t="e">
        <f>IF(DEGREES(ACOS(SIN(RADIANS(G719))*SIN(RADIANS(E721))+COS(RADIANS(G719))*COS(RADIANS(E721))*COS(RADIANS(X711))))&gt;90,0,$F$4*$F$5/E720^2*(SIN(RADIANS(G719))*SIN(RADIANS(E721))+COS(RADIANS(G719))*COS(RADIANS(E721))*COS(RADIANS(X711))))</f>
        <v>#DIV/0!</v>
      </c>
      <c r="Y719" s="3" t="e">
        <f>IF(DEGREES(ACOS(SIN(RADIANS(G719))*SIN(RADIANS(E721))+COS(RADIANS(G719))*COS(RADIANS(E721))*COS(RADIANS(Y711))))&gt;90,0,$F$4*$F$5/E720^2*(SIN(RADIANS(G719))*SIN(RADIANS(E721))+COS(RADIANS(G719))*COS(RADIANS(E721))*COS(RADIANS(Y711))))</f>
        <v>#DIV/0!</v>
      </c>
      <c r="Z719" s="3" t="e">
        <f>IF(DEGREES(ACOS(SIN(RADIANS(G719))*SIN(RADIANS(E721))+COS(RADIANS(G719))*COS(RADIANS(E721))*COS(RADIANS(Z711))))&gt;90,0,$F$4*$F$5/E720^2*(SIN(RADIANS(G719))*SIN(RADIANS(E721))+COS(RADIANS(G719))*COS(RADIANS(E721))*COS(RADIANS(Z711))))</f>
        <v>#DIV/0!</v>
      </c>
      <c r="AA719" s="3" t="e">
        <f>IF(DEGREES(ACOS(SIN(RADIANS(G719))*SIN(RADIANS(E721))+COS(RADIANS(G719))*COS(RADIANS(E721))*COS(RADIANS(AA711))))&gt;90,0,$F$4*$F$5/E720^2*(SIN(RADIANS(G719))*SIN(RADIANS(E721))+COS(RADIANS(G719))*COS(RADIANS(E721))*COS(RADIANS(AA711))))</f>
        <v>#DIV/0!</v>
      </c>
      <c r="AB719" s="3" t="e">
        <f>IF(DEGREES(ACOS(SIN(RADIANS(G719))*SIN(RADIANS(E721))+COS(RADIANS(G719))*COS(RADIANS(E721))*COS(RADIANS(AB711))))&gt;90,0,$F$4*$F$5/E720^2*(SIN(RADIANS(G719))*SIN(RADIANS(E721))+COS(RADIANS(G719))*COS(RADIANS(E721))*COS(RADIANS(AB711))))</f>
        <v>#DIV/0!</v>
      </c>
      <c r="AC719" s="3" t="e">
        <f>IF(DEGREES(ACOS(SIN(RADIANS(G719))*SIN(RADIANS(E721))+COS(RADIANS(G719))*COS(RADIANS(E721))*COS(RADIANS(AC711))))&gt;90,0,$F$4*$F$5/E720^2*(SIN(RADIANS(G719))*SIN(RADIANS(E721))+COS(RADIANS(G719))*COS(RADIANS(E721))*COS(RADIANS(AC711))))</f>
        <v>#DIV/0!</v>
      </c>
      <c r="AD719" s="3" t="e">
        <f>IF(DEGREES(ACOS(SIN(RADIANS(G719))*SIN(RADIANS(E721))+COS(RADIANS(G719))*COS(RADIANS(E721))*COS(RADIANS(AD711))))&gt;90,0,$F$4*$F$5/E720^2*(SIN(RADIANS(G719))*SIN(RADIANS(E721))+COS(RADIANS(G719))*COS(RADIANS(E721))*COS(RADIANS(AD711))))</f>
        <v>#DIV/0!</v>
      </c>
      <c r="AE719" s="3" t="e">
        <f>IF(DEGREES(ACOS(SIN(RADIANS(G719))*SIN(RADIANS(E721))+COS(RADIANS(G719))*COS(RADIANS(E721))*COS(RADIANS(AE711))))&gt;90,0,$F$4*$F$5/E720^2*(SIN(RADIANS(G719))*SIN(RADIANS(E721))+COS(RADIANS(G719))*COS(RADIANS(E721))*COS(RADIANS(AE711))))</f>
        <v>#DIV/0!</v>
      </c>
      <c r="AF719" s="3" t="e">
        <f>IF(DEGREES(ACOS(SIN(RADIANS(G719))*SIN(RADIANS(E721))+COS(RADIANS(G719))*COS(RADIANS(E721))*COS(RADIANS(AF711))))&gt;90,0,$F$4*$F$5/E720^2*(SIN(RADIANS(G719))*SIN(RADIANS(E721))+COS(RADIANS(G719))*COS(RADIANS(E721))*COS(RADIANS(AF711))))</f>
        <v>#DIV/0!</v>
      </c>
      <c r="AG719" s="3" t="e">
        <f>IF(DEGREES(ACOS(SIN(RADIANS(G719))*SIN(RADIANS(E721))+COS(RADIANS(G719))*COS(RADIANS(E721))*COS(RADIANS(AG711))))&gt;90,0,$F$4*$F$5/E720^2*(SIN(RADIANS(G719))*SIN(RADIANS(E721))+COS(RADIANS(G719))*COS(RADIANS(E721))*COS(RADIANS(AG711))))</f>
        <v>#DIV/0!</v>
      </c>
      <c r="AH719" s="3" t="e">
        <f>IF(DEGREES(ACOS(SIN(RADIANS(G719))*SIN(RADIANS(E721))+COS(RADIANS(G719))*COS(RADIANS(E721))*COS(RADIANS(AH711))))&gt;90,0,$F$4*$F$5/E720^2*(SIN(RADIANS(G719))*SIN(RADIANS(E721))+COS(RADIANS(G719))*COS(RADIANS(E721))*COS(RADIANS(AH711))))</f>
        <v>#DIV/0!</v>
      </c>
      <c r="AI719" s="3" t="e">
        <f>IF(DEGREES(ACOS(SIN(RADIANS(G719))*SIN(RADIANS(E721))+COS(RADIANS(G719))*COS(RADIANS(E721))*COS(RADIANS(AI711))))&gt;90,0,$F$4*$F$5/E720^2*(SIN(RADIANS(G719))*SIN(RADIANS(E721))+COS(RADIANS(G719))*COS(RADIANS(E721))*COS(RADIANS(AI711))))</f>
        <v>#DIV/0!</v>
      </c>
      <c r="AJ719" s="3" t="e">
        <f>IF(DEGREES(ACOS(SIN(RADIANS(G719))*SIN(RADIANS(E721))+COS(RADIANS(G719))*COS(RADIANS(E721))*COS(RADIANS(AJ711))))&gt;90,0,$F$4*$F$5/E720^2*(SIN(RADIANS(G719))*SIN(RADIANS(E721))+COS(RADIANS(G719))*COS(RADIANS(E721))*COS(RADIANS(AJ711))))</f>
        <v>#DIV/0!</v>
      </c>
      <c r="AK719" s="3">
        <f>IF(DEGREES(ACOS(SIN(RADIANS(G719))*SIN(RADIANS(E721))+COS(RADIANS(G719))*COS(RADIANS(E721))*COS(RADIANS(AK711))))&gt;90,0,$F$4*$F$5/E720^2*(SIN(RADIANS(G719))*SIN(RADIANS(E721))+COS(RADIANS(G719))*COS(RADIANS(E721))*COS(RADIANS(AK711))))</f>
        <v>0</v>
      </c>
      <c r="AL719" s="3">
        <f>IF(DEGREES(ACOS(SIN(RADIANS(G719))*SIN(RADIANS(E721))+COS(RADIANS(G719))*COS(RADIANS(E721))*COS(RADIANS(AL711))))&gt;90,0,$F$4*$F$5/E720^2*(SIN(RADIANS(G719))*SIN(RADIANS(E721))+COS(RADIANS(G719))*COS(RADIANS(E721))*COS(RADIANS(AL711))))</f>
        <v>0</v>
      </c>
      <c r="AM719" s="3">
        <f>IF(DEGREES(ACOS(SIN(RADIANS(G719))*SIN(RADIANS(E721))+COS(RADIANS(G719))*COS(RADIANS(E721))*COS(RADIANS(AM711))))&gt;90,0,$F$4*$F$5/E720^2*(SIN(RADIANS(G719))*SIN(RADIANS(E721))+COS(RADIANS(G719))*COS(RADIANS(E721))*COS(RADIANS(AM711))))</f>
        <v>0</v>
      </c>
      <c r="AN719" s="3">
        <f>IF(DEGREES(ACOS(SIN(RADIANS(G719))*SIN(RADIANS(E721))+COS(RADIANS(G719))*COS(RADIANS(E721))*COS(RADIANS(AN711))))&gt;90,0,$F$4*$F$5/E720^2*(SIN(RADIANS(G719))*SIN(RADIANS(E721))+COS(RADIANS(G719))*COS(RADIANS(E721))*COS(RADIANS(AN711))))</f>
        <v>0</v>
      </c>
      <c r="AO719" s="3">
        <f>IF(DEGREES(ACOS(SIN(RADIANS(G719))*SIN(RADIANS(E721))+COS(RADIANS(G719))*COS(RADIANS(E721))*COS(RADIANS(AO711))))&gt;90,0,$F$4*$F$5/E720^2*(SIN(RADIANS(G719))*SIN(RADIANS(E721))+COS(RADIANS(G719))*COS(RADIANS(E721))*COS(RADIANS(AO711))))</f>
        <v>0</v>
      </c>
      <c r="AP719" s="3">
        <f>IF(DEGREES(ACOS(SIN(RADIANS(G719))*SIN(RADIANS(E721))+COS(RADIANS(G719))*COS(RADIANS(E721))*COS(RADIANS(AP711))))&gt;90,0,$F$4*$F$5/E720^2*(SIN(RADIANS(G719))*SIN(RADIANS(E721))+COS(RADIANS(G719))*COS(RADIANS(E721))*COS(RADIANS(AP711))))</f>
        <v>0</v>
      </c>
      <c r="AQ719" s="3">
        <f>IF(DEGREES(ACOS(SIN(RADIANS(G719))*SIN(RADIANS(E721))+COS(RADIANS(G719))*COS(RADIANS(E721))*COS(RADIANS(AQ711))))&gt;90,0,$F$4*$F$5/E720^2*(SIN(RADIANS(G719))*SIN(RADIANS(E721))+COS(RADIANS(G719))*COS(RADIANS(E721))*COS(RADIANS(AQ711))))</f>
        <v>0</v>
      </c>
      <c r="AR719" s="3">
        <f>IF(DEGREES(ACOS(SIN(RADIANS(G719))*SIN(RADIANS(E721))+COS(RADIANS(G719))*COS(RADIANS(E721))*COS(RADIANS(AR711))))&gt;90,0,$F$4*$F$5/E720^2*(SIN(RADIANS(G719))*SIN(RADIANS(E721))+COS(RADIANS(G719))*COS(RADIANS(E721))*COS(RADIANS(AR711))))</f>
        <v>0</v>
      </c>
    </row>
    <row r="720" spans="2:44" ht="15.75" customHeight="1" x14ac:dyDescent="0.2">
      <c r="B720" s="20" t="s">
        <v>788</v>
      </c>
      <c r="E720" s="3">
        <f>$F$6*(1-$F$7^2)/(1+$F$7*COS(RADIANS(E714)))</f>
        <v>0</v>
      </c>
      <c r="G720" s="3">
        <v>20</v>
      </c>
      <c r="I720" s="3">
        <f>IF(DEGREES(ACOS(SIN(RADIANS(G720))*SIN(RADIANS(E721))+COS(RADIANS(G720))*COS(RADIANS(E721))*COS(RADIANS(I711))))&gt;90,0,$F$4*$F$5/E720^2*(SIN(RADIANS(G720))*SIN(RADIANS(E721))+COS(RADIANS(G720))*COS(RADIANS(E721))*COS(RADIANS(I711))))</f>
        <v>0</v>
      </c>
      <c r="J720" s="3">
        <f>IF(DEGREES(ACOS(SIN(RADIANS(G720))*SIN(RADIANS(E721))+COS(RADIANS(G720))*COS(RADIANS(E721))*COS(RADIANS(J711))))&gt;90,0,$F$4*$F$5/E720^2*(SIN(RADIANS(G720))*SIN(RADIANS(E721))+COS(RADIANS(G720))*COS(RADIANS(E721))*COS(RADIANS(J711))))</f>
        <v>0</v>
      </c>
      <c r="K720" s="3">
        <f>IF(DEGREES(ACOS(SIN(RADIANS(G720))*SIN(RADIANS(E721))+COS(RADIANS(G720))*COS(RADIANS(E721))*COS(RADIANS(K711))))&gt;90,0,$F$4*$F$5/E720^2*(SIN(RADIANS(G720))*SIN(RADIANS(E721))+COS(RADIANS(G720))*COS(RADIANS(E721))*COS(RADIANS(K711))))</f>
        <v>0</v>
      </c>
      <c r="L720" s="3">
        <f>IF(DEGREES(ACOS(SIN(RADIANS(G720))*SIN(RADIANS(E721))+COS(RADIANS(G720))*COS(RADIANS(E721))*COS(RADIANS(L711))))&gt;90,0,$F$4*$F$5/E720^2*(SIN(RADIANS(G720))*SIN(RADIANS(E721))+COS(RADIANS(G720))*COS(RADIANS(E721))*COS(RADIANS(L711))))</f>
        <v>0</v>
      </c>
      <c r="M720" s="3">
        <f>IF(DEGREES(ACOS(SIN(RADIANS(G720))*SIN(RADIANS(E721))+COS(RADIANS(G720))*COS(RADIANS(E721))*COS(RADIANS(M711))))&gt;90,0,$F$4*$F$5/E720^2*(SIN(RADIANS(G720))*SIN(RADIANS(E721))+COS(RADIANS(G720))*COS(RADIANS(E721))*COS(RADIANS(M711))))</f>
        <v>0</v>
      </c>
      <c r="N720" s="3">
        <f>IF(DEGREES(ACOS(SIN(RADIANS(G720))*SIN(RADIANS(E721))+COS(RADIANS(G720))*COS(RADIANS(E721))*COS(RADIANS(N711))))&gt;90,0,$F$4*$F$5/E720^2*(SIN(RADIANS(G720))*SIN(RADIANS(E721))+COS(RADIANS(G720))*COS(RADIANS(E721))*COS(RADIANS(N711))))</f>
        <v>0</v>
      </c>
      <c r="O720" s="3">
        <f>IF(DEGREES(ACOS(SIN(RADIANS(G720))*SIN(RADIANS(E721))+COS(RADIANS(G720))*COS(RADIANS(E721))*COS(RADIANS(O711))))&gt;90,0,$F$4*$F$5/E720^2*(SIN(RADIANS(G720))*SIN(RADIANS(E721))+COS(RADIANS(G720))*COS(RADIANS(E721))*COS(RADIANS(O711))))</f>
        <v>0</v>
      </c>
      <c r="P720" s="3">
        <f>IF(DEGREES(ACOS(SIN(RADIANS(G720))*SIN(RADIANS(E721))+COS(RADIANS(G720))*COS(RADIANS(E721))*COS(RADIANS(P711))))&gt;90,0,$F$4*$F$5/E720^2*(SIN(RADIANS(G720))*SIN(RADIANS(E721))+COS(RADIANS(G720))*COS(RADIANS(E721))*COS(RADIANS(P711))))</f>
        <v>0</v>
      </c>
      <c r="Q720" s="3">
        <f>IF(DEGREES(ACOS(SIN(RADIANS(G720))*SIN(RADIANS(E721))+COS(RADIANS(G720))*COS(RADIANS(E721))*COS(RADIANS(Q711))))&gt;90,0,$F$4*$F$5/E720^2*(SIN(RADIANS(G720))*SIN(RADIANS(E721))+COS(RADIANS(G720))*COS(RADIANS(E721))*COS(RADIANS(Q711))))</f>
        <v>0</v>
      </c>
      <c r="R720" s="3" t="e">
        <f>IF(DEGREES(ACOS(SIN(RADIANS(G720))*SIN(RADIANS(E721))+COS(RADIANS(G720))*COS(RADIANS(E721))*COS(RADIANS(R711))))&gt;90,0,$F$4*$F$5/E720^2*(SIN(RADIANS(G720))*SIN(RADIANS(E721))+COS(RADIANS(G720))*COS(RADIANS(E721))*COS(RADIANS(R711))))</f>
        <v>#DIV/0!</v>
      </c>
      <c r="S720" s="3" t="e">
        <f>IF(DEGREES(ACOS(SIN(RADIANS(G720))*SIN(RADIANS(E721))+COS(RADIANS(G720))*COS(RADIANS(E721))*COS(RADIANS(S711))))&gt;90,0,$F$4*$F$5/E720^2*(SIN(RADIANS(G720))*SIN(RADIANS(E721))+COS(RADIANS(G720))*COS(RADIANS(E721))*COS(RADIANS(S711))))</f>
        <v>#DIV/0!</v>
      </c>
      <c r="T720" s="3" t="e">
        <f>IF(DEGREES(ACOS(SIN(RADIANS(G720))*SIN(RADIANS(E721))+COS(RADIANS(G720))*COS(RADIANS(E721))*COS(RADIANS(T711))))&gt;90,0,$F$4*$F$5/E720^2*(SIN(RADIANS(G720))*SIN(RADIANS(E721))+COS(RADIANS(G720))*COS(RADIANS(E721))*COS(RADIANS(T711))))</f>
        <v>#DIV/0!</v>
      </c>
      <c r="U720" s="3" t="e">
        <f>IF(DEGREES(ACOS(SIN(RADIANS(G720))*SIN(RADIANS(E721))+COS(RADIANS(G720))*COS(RADIANS(E721))*COS(RADIANS(U711))))&gt;90,0,$F$4*$F$5/E720^2*(SIN(RADIANS(G720))*SIN(RADIANS(E721))+COS(RADIANS(G720))*COS(RADIANS(E721))*COS(RADIANS(U711))))</f>
        <v>#DIV/0!</v>
      </c>
      <c r="V720" s="3" t="e">
        <f>IF(DEGREES(ACOS(SIN(RADIANS(G720))*SIN(RADIANS(E721))+COS(RADIANS(G720))*COS(RADIANS(E721))*COS(RADIANS(V711))))&gt;90,0,$F$4*$F$5/E720^2*(SIN(RADIANS(G720))*SIN(RADIANS(E721))+COS(RADIANS(G720))*COS(RADIANS(E721))*COS(RADIANS(V711))))</f>
        <v>#DIV/0!</v>
      </c>
      <c r="W720" s="3" t="e">
        <f>IF(DEGREES(ACOS(SIN(RADIANS(G720))*SIN(RADIANS(E721))+COS(RADIANS(G720))*COS(RADIANS(E721))*COS(RADIANS(W711))))&gt;90,0,$F$4*$F$5/E720^2*(SIN(RADIANS(G720))*SIN(RADIANS(E721))+COS(RADIANS(G720))*COS(RADIANS(E721))*COS(RADIANS(W711))))</f>
        <v>#DIV/0!</v>
      </c>
      <c r="X720" s="3" t="e">
        <f>IF(DEGREES(ACOS(SIN(RADIANS(G720))*SIN(RADIANS(E721))+COS(RADIANS(G720))*COS(RADIANS(E721))*COS(RADIANS(X711))))&gt;90,0,$F$4*$F$5/E720^2*(SIN(RADIANS(G720))*SIN(RADIANS(E721))+COS(RADIANS(G720))*COS(RADIANS(E721))*COS(RADIANS(X711))))</f>
        <v>#DIV/0!</v>
      </c>
      <c r="Y720" s="3" t="e">
        <f>IF(DEGREES(ACOS(SIN(RADIANS(G720))*SIN(RADIANS(E721))+COS(RADIANS(G720))*COS(RADIANS(E721))*COS(RADIANS(Y711))))&gt;90,0,$F$4*$F$5/E720^2*(SIN(RADIANS(G720))*SIN(RADIANS(E721))+COS(RADIANS(G720))*COS(RADIANS(E721))*COS(RADIANS(Y711))))</f>
        <v>#DIV/0!</v>
      </c>
      <c r="Z720" s="3" t="e">
        <f>IF(DEGREES(ACOS(SIN(RADIANS(G720))*SIN(RADIANS(E721))+COS(RADIANS(G720))*COS(RADIANS(E721))*COS(RADIANS(Z711))))&gt;90,0,$F$4*$F$5/E720^2*(SIN(RADIANS(G720))*SIN(RADIANS(E721))+COS(RADIANS(G720))*COS(RADIANS(E721))*COS(RADIANS(Z711))))</f>
        <v>#DIV/0!</v>
      </c>
      <c r="AA720" s="3" t="e">
        <f>IF(DEGREES(ACOS(SIN(RADIANS(G720))*SIN(RADIANS(E721))+COS(RADIANS(G720))*COS(RADIANS(E721))*COS(RADIANS(AA711))))&gt;90,0,$F$4*$F$5/E720^2*(SIN(RADIANS(G720))*SIN(RADIANS(E721))+COS(RADIANS(G720))*COS(RADIANS(E721))*COS(RADIANS(AA711))))</f>
        <v>#DIV/0!</v>
      </c>
      <c r="AB720" s="3" t="e">
        <f>IF(DEGREES(ACOS(SIN(RADIANS(G720))*SIN(RADIANS(E721))+COS(RADIANS(G720))*COS(RADIANS(E721))*COS(RADIANS(AB711))))&gt;90,0,$F$4*$F$5/E720^2*(SIN(RADIANS(G720))*SIN(RADIANS(E721))+COS(RADIANS(G720))*COS(RADIANS(E721))*COS(RADIANS(AB711))))</f>
        <v>#DIV/0!</v>
      </c>
      <c r="AC720" s="3" t="e">
        <f>IF(DEGREES(ACOS(SIN(RADIANS(G720))*SIN(RADIANS(E721))+COS(RADIANS(G720))*COS(RADIANS(E721))*COS(RADIANS(AC711))))&gt;90,0,$F$4*$F$5/E720^2*(SIN(RADIANS(G720))*SIN(RADIANS(E721))+COS(RADIANS(G720))*COS(RADIANS(E721))*COS(RADIANS(AC711))))</f>
        <v>#DIV/0!</v>
      </c>
      <c r="AD720" s="3" t="e">
        <f>IF(DEGREES(ACOS(SIN(RADIANS(G720))*SIN(RADIANS(E721))+COS(RADIANS(G720))*COS(RADIANS(E721))*COS(RADIANS(AD711))))&gt;90,0,$F$4*$F$5/E720^2*(SIN(RADIANS(G720))*SIN(RADIANS(E721))+COS(RADIANS(G720))*COS(RADIANS(E721))*COS(RADIANS(AD711))))</f>
        <v>#DIV/0!</v>
      </c>
      <c r="AE720" s="3" t="e">
        <f>IF(DEGREES(ACOS(SIN(RADIANS(G720))*SIN(RADIANS(E721))+COS(RADIANS(G720))*COS(RADIANS(E721))*COS(RADIANS(AE711))))&gt;90,0,$F$4*$F$5/E720^2*(SIN(RADIANS(G720))*SIN(RADIANS(E721))+COS(RADIANS(G720))*COS(RADIANS(E721))*COS(RADIANS(AE711))))</f>
        <v>#DIV/0!</v>
      </c>
      <c r="AF720" s="3" t="e">
        <f>IF(DEGREES(ACOS(SIN(RADIANS(G720))*SIN(RADIANS(E721))+COS(RADIANS(G720))*COS(RADIANS(E721))*COS(RADIANS(AF711))))&gt;90,0,$F$4*$F$5/E720^2*(SIN(RADIANS(G720))*SIN(RADIANS(E721))+COS(RADIANS(G720))*COS(RADIANS(E721))*COS(RADIANS(AF711))))</f>
        <v>#DIV/0!</v>
      </c>
      <c r="AG720" s="3" t="e">
        <f>IF(DEGREES(ACOS(SIN(RADIANS(G720))*SIN(RADIANS(E721))+COS(RADIANS(G720))*COS(RADIANS(E721))*COS(RADIANS(AG711))))&gt;90,0,$F$4*$F$5/E720^2*(SIN(RADIANS(G720))*SIN(RADIANS(E721))+COS(RADIANS(G720))*COS(RADIANS(E721))*COS(RADIANS(AG711))))</f>
        <v>#DIV/0!</v>
      </c>
      <c r="AH720" s="3" t="e">
        <f>IF(DEGREES(ACOS(SIN(RADIANS(G720))*SIN(RADIANS(E721))+COS(RADIANS(G720))*COS(RADIANS(E721))*COS(RADIANS(AH711))))&gt;90,0,$F$4*$F$5/E720^2*(SIN(RADIANS(G720))*SIN(RADIANS(E721))+COS(RADIANS(G720))*COS(RADIANS(E721))*COS(RADIANS(AH711))))</f>
        <v>#DIV/0!</v>
      </c>
      <c r="AI720" s="3" t="e">
        <f>IF(DEGREES(ACOS(SIN(RADIANS(G720))*SIN(RADIANS(E721))+COS(RADIANS(G720))*COS(RADIANS(E721))*COS(RADIANS(AI711))))&gt;90,0,$F$4*$F$5/E720^2*(SIN(RADIANS(G720))*SIN(RADIANS(E721))+COS(RADIANS(G720))*COS(RADIANS(E721))*COS(RADIANS(AI711))))</f>
        <v>#DIV/0!</v>
      </c>
      <c r="AJ720" s="3" t="e">
        <f>IF(DEGREES(ACOS(SIN(RADIANS(G720))*SIN(RADIANS(E721))+COS(RADIANS(G720))*COS(RADIANS(E721))*COS(RADIANS(AJ711))))&gt;90,0,$F$4*$F$5/E720^2*(SIN(RADIANS(G720))*SIN(RADIANS(E721))+COS(RADIANS(G720))*COS(RADIANS(E721))*COS(RADIANS(AJ711))))</f>
        <v>#DIV/0!</v>
      </c>
      <c r="AK720" s="3">
        <f>IF(DEGREES(ACOS(SIN(RADIANS(G720))*SIN(RADIANS(E721))+COS(RADIANS(G720))*COS(RADIANS(E721))*COS(RADIANS(AK711))))&gt;90,0,$F$4*$F$5/E720^2*(SIN(RADIANS(G720))*SIN(RADIANS(E721))+COS(RADIANS(G720))*COS(RADIANS(E721))*COS(RADIANS(AK711))))</f>
        <v>0</v>
      </c>
      <c r="AL720" s="3">
        <f>IF(DEGREES(ACOS(SIN(RADIANS(G720))*SIN(RADIANS(E721))+COS(RADIANS(G720))*COS(RADIANS(E721))*COS(RADIANS(AL711))))&gt;90,0,$F$4*$F$5/E720^2*(SIN(RADIANS(G720))*SIN(RADIANS(E721))+COS(RADIANS(G720))*COS(RADIANS(E721))*COS(RADIANS(AL711))))</f>
        <v>0</v>
      </c>
      <c r="AM720" s="3">
        <f>IF(DEGREES(ACOS(SIN(RADIANS(G720))*SIN(RADIANS(E721))+COS(RADIANS(G720))*COS(RADIANS(E721))*COS(RADIANS(AM711))))&gt;90,0,$F$4*$F$5/E720^2*(SIN(RADIANS(G720))*SIN(RADIANS(E721))+COS(RADIANS(G720))*COS(RADIANS(E721))*COS(RADIANS(AM711))))</f>
        <v>0</v>
      </c>
      <c r="AN720" s="3">
        <f>IF(DEGREES(ACOS(SIN(RADIANS(G720))*SIN(RADIANS(E721))+COS(RADIANS(G720))*COS(RADIANS(E721))*COS(RADIANS(AN711))))&gt;90,0,$F$4*$F$5/E720^2*(SIN(RADIANS(G720))*SIN(RADIANS(E721))+COS(RADIANS(G720))*COS(RADIANS(E721))*COS(RADIANS(AN711))))</f>
        <v>0</v>
      </c>
      <c r="AO720" s="3">
        <f>IF(DEGREES(ACOS(SIN(RADIANS(G720))*SIN(RADIANS(E721))+COS(RADIANS(G720))*COS(RADIANS(E721))*COS(RADIANS(AO711))))&gt;90,0,$F$4*$F$5/E720^2*(SIN(RADIANS(G720))*SIN(RADIANS(E721))+COS(RADIANS(G720))*COS(RADIANS(E721))*COS(RADIANS(AO711))))</f>
        <v>0</v>
      </c>
      <c r="AP720" s="3">
        <f>IF(DEGREES(ACOS(SIN(RADIANS(G720))*SIN(RADIANS(E721))+COS(RADIANS(G720))*COS(RADIANS(E721))*COS(RADIANS(AP711))))&gt;90,0,$F$4*$F$5/E720^2*(SIN(RADIANS(G720))*SIN(RADIANS(E721))+COS(RADIANS(G720))*COS(RADIANS(E721))*COS(RADIANS(AP711))))</f>
        <v>0</v>
      </c>
      <c r="AQ720" s="3">
        <f>IF(DEGREES(ACOS(SIN(RADIANS(G720))*SIN(RADIANS(E721))+COS(RADIANS(G720))*COS(RADIANS(E721))*COS(RADIANS(AQ711))))&gt;90,0,$F$4*$F$5/E720^2*(SIN(RADIANS(G720))*SIN(RADIANS(E721))+COS(RADIANS(G720))*COS(RADIANS(E721))*COS(RADIANS(AQ711))))</f>
        <v>0</v>
      </c>
      <c r="AR720" s="3">
        <f>IF(DEGREES(ACOS(SIN(RADIANS(G720))*SIN(RADIANS(E721))+COS(RADIANS(G720))*COS(RADIANS(E721))*COS(RADIANS(AR711))))&gt;90,0,$F$4*$F$5/E720^2*(SIN(RADIANS(G720))*SIN(RADIANS(E721))+COS(RADIANS(G720))*COS(RADIANS(E721))*COS(RADIANS(AR711))))</f>
        <v>0</v>
      </c>
    </row>
    <row r="721" spans="2:44" ht="15.75" customHeight="1" x14ac:dyDescent="0.2">
      <c r="B721" s="20" t="s">
        <v>737</v>
      </c>
      <c r="E721" s="3">
        <f>IF($F$8&gt;90,180-$F$8,$F$8)*SIN(RADIANS(E715))</f>
        <v>0</v>
      </c>
      <c r="G721" s="3">
        <v>10</v>
      </c>
      <c r="I721" s="3">
        <f>IF(DEGREES(ACOS(SIN(RADIANS(G721))*SIN(RADIANS(E721))+COS(RADIANS(G721))*COS(RADIANS(E721))*COS(RADIANS(I711))))&gt;90,0,$F$4*$F$5/E720^2*(SIN(RADIANS(G721))*SIN(RADIANS(E721))+COS(RADIANS(G721))*COS(RADIANS(E721))*COS(RADIANS(I711))))</f>
        <v>0</v>
      </c>
      <c r="J721" s="3">
        <f>IF(DEGREES(ACOS(SIN(RADIANS(G721))*SIN(RADIANS(E721))+COS(RADIANS(G721))*COS(RADIANS(E721))*COS(RADIANS(J711))))&gt;90,0,$F$4*$F$5/E720^2*(SIN(RADIANS(G721))*SIN(RADIANS(E721))+COS(RADIANS(G721))*COS(RADIANS(E721))*COS(RADIANS(J711))))</f>
        <v>0</v>
      </c>
      <c r="K721" s="3">
        <f>IF(DEGREES(ACOS(SIN(RADIANS(G721))*SIN(RADIANS(E721))+COS(RADIANS(G721))*COS(RADIANS(E721))*COS(RADIANS(K711))))&gt;90,0,$F$4*$F$5/E720^2*(SIN(RADIANS(G721))*SIN(RADIANS(E721))+COS(RADIANS(G721))*COS(RADIANS(E721))*COS(RADIANS(K711))))</f>
        <v>0</v>
      </c>
      <c r="L721" s="3">
        <f>IF(DEGREES(ACOS(SIN(RADIANS(G721))*SIN(RADIANS(E721))+COS(RADIANS(G721))*COS(RADIANS(E721))*COS(RADIANS(L711))))&gt;90,0,$F$4*$F$5/E720^2*(SIN(RADIANS(G721))*SIN(RADIANS(E721))+COS(RADIANS(G721))*COS(RADIANS(E721))*COS(RADIANS(L711))))</f>
        <v>0</v>
      </c>
      <c r="M721" s="3">
        <f>IF(DEGREES(ACOS(SIN(RADIANS(G721))*SIN(RADIANS(E721))+COS(RADIANS(G721))*COS(RADIANS(E721))*COS(RADIANS(M711))))&gt;90,0,$F$4*$F$5/E720^2*(SIN(RADIANS(G721))*SIN(RADIANS(E721))+COS(RADIANS(G721))*COS(RADIANS(E721))*COS(RADIANS(M711))))</f>
        <v>0</v>
      </c>
      <c r="N721" s="3">
        <f>IF(DEGREES(ACOS(SIN(RADIANS(G721))*SIN(RADIANS(E721))+COS(RADIANS(G721))*COS(RADIANS(E721))*COS(RADIANS(N711))))&gt;90,0,$F$4*$F$5/E720^2*(SIN(RADIANS(G721))*SIN(RADIANS(E721))+COS(RADIANS(G721))*COS(RADIANS(E721))*COS(RADIANS(N711))))</f>
        <v>0</v>
      </c>
      <c r="O721" s="3">
        <f>IF(DEGREES(ACOS(SIN(RADIANS(G721))*SIN(RADIANS(E721))+COS(RADIANS(G721))*COS(RADIANS(E721))*COS(RADIANS(O711))))&gt;90,0,$F$4*$F$5/E720^2*(SIN(RADIANS(G721))*SIN(RADIANS(E721))+COS(RADIANS(G721))*COS(RADIANS(E721))*COS(RADIANS(O711))))</f>
        <v>0</v>
      </c>
      <c r="P721" s="3">
        <f>IF(DEGREES(ACOS(SIN(RADIANS(G721))*SIN(RADIANS(E721))+COS(RADIANS(G721))*COS(RADIANS(E721))*COS(RADIANS(P711))))&gt;90,0,$F$4*$F$5/E720^2*(SIN(RADIANS(G721))*SIN(RADIANS(E721))+COS(RADIANS(G721))*COS(RADIANS(E721))*COS(RADIANS(P711))))</f>
        <v>0</v>
      </c>
      <c r="Q721" s="3">
        <f>IF(DEGREES(ACOS(SIN(RADIANS(G721))*SIN(RADIANS(E721))+COS(RADIANS(G721))*COS(RADIANS(E721))*COS(RADIANS(Q711))))&gt;90,0,$F$4*$F$5/E720^2*(SIN(RADIANS(G721))*SIN(RADIANS(E721))+COS(RADIANS(G721))*COS(RADIANS(E721))*COS(RADIANS(Q711))))</f>
        <v>0</v>
      </c>
      <c r="R721" s="3" t="e">
        <f>IF(DEGREES(ACOS(SIN(RADIANS(G721))*SIN(RADIANS(E721))+COS(RADIANS(G721))*COS(RADIANS(E721))*COS(RADIANS(R711))))&gt;90,0,$F$4*$F$5/E720^2*(SIN(RADIANS(G721))*SIN(RADIANS(E721))+COS(RADIANS(G721))*COS(RADIANS(E721))*COS(RADIANS(R711))))</f>
        <v>#DIV/0!</v>
      </c>
      <c r="S721" s="3" t="e">
        <f>IF(DEGREES(ACOS(SIN(RADIANS(G721))*SIN(RADIANS(E721))+COS(RADIANS(G721))*COS(RADIANS(E721))*COS(RADIANS(S711))))&gt;90,0,$F$4*$F$5/E720^2*(SIN(RADIANS(G721))*SIN(RADIANS(E721))+COS(RADIANS(G721))*COS(RADIANS(E721))*COS(RADIANS(S711))))</f>
        <v>#DIV/0!</v>
      </c>
      <c r="T721" s="3" t="e">
        <f>IF(DEGREES(ACOS(SIN(RADIANS(G721))*SIN(RADIANS(E721))+COS(RADIANS(G721))*COS(RADIANS(E721))*COS(RADIANS(T711))))&gt;90,0,$F$4*$F$5/E720^2*(SIN(RADIANS(G721))*SIN(RADIANS(E721))+COS(RADIANS(G721))*COS(RADIANS(E721))*COS(RADIANS(T711))))</f>
        <v>#DIV/0!</v>
      </c>
      <c r="U721" s="3" t="e">
        <f>IF(DEGREES(ACOS(SIN(RADIANS(G721))*SIN(RADIANS(E721))+COS(RADIANS(G721))*COS(RADIANS(E721))*COS(RADIANS(U711))))&gt;90,0,$F$4*$F$5/E720^2*(SIN(RADIANS(G721))*SIN(RADIANS(E721))+COS(RADIANS(G721))*COS(RADIANS(E721))*COS(RADIANS(U711))))</f>
        <v>#DIV/0!</v>
      </c>
      <c r="V721" s="3" t="e">
        <f>IF(DEGREES(ACOS(SIN(RADIANS(G721))*SIN(RADIANS(E721))+COS(RADIANS(G721))*COS(RADIANS(E721))*COS(RADIANS(V711))))&gt;90,0,$F$4*$F$5/E720^2*(SIN(RADIANS(G721))*SIN(RADIANS(E721))+COS(RADIANS(G721))*COS(RADIANS(E721))*COS(RADIANS(V711))))</f>
        <v>#DIV/0!</v>
      </c>
      <c r="W721" s="3" t="e">
        <f>IF(DEGREES(ACOS(SIN(RADIANS(G721))*SIN(RADIANS(E721))+COS(RADIANS(G721))*COS(RADIANS(E721))*COS(RADIANS(W711))))&gt;90,0,$F$4*$F$5/E720^2*(SIN(RADIANS(G721))*SIN(RADIANS(E721))+COS(RADIANS(G721))*COS(RADIANS(E721))*COS(RADIANS(W711))))</f>
        <v>#DIV/0!</v>
      </c>
      <c r="X721" s="3" t="e">
        <f>IF(DEGREES(ACOS(SIN(RADIANS(G721))*SIN(RADIANS(E721))+COS(RADIANS(G721))*COS(RADIANS(E721))*COS(RADIANS(X711))))&gt;90,0,$F$4*$F$5/E720^2*(SIN(RADIANS(G721))*SIN(RADIANS(E721))+COS(RADIANS(G721))*COS(RADIANS(E721))*COS(RADIANS(X711))))</f>
        <v>#DIV/0!</v>
      </c>
      <c r="Y721" s="3" t="e">
        <f>IF(DEGREES(ACOS(SIN(RADIANS(G721))*SIN(RADIANS(E721))+COS(RADIANS(G721))*COS(RADIANS(E721))*COS(RADIANS(Y711))))&gt;90,0,$F$4*$F$5/E720^2*(SIN(RADIANS(G721))*SIN(RADIANS(E721))+COS(RADIANS(G721))*COS(RADIANS(E721))*COS(RADIANS(Y711))))</f>
        <v>#DIV/0!</v>
      </c>
      <c r="Z721" s="3" t="e">
        <f>IF(DEGREES(ACOS(SIN(RADIANS(G721))*SIN(RADIANS(E721))+COS(RADIANS(G721))*COS(RADIANS(E721))*COS(RADIANS(Z711))))&gt;90,0,$F$4*$F$5/E720^2*(SIN(RADIANS(G721))*SIN(RADIANS(E721))+COS(RADIANS(G721))*COS(RADIANS(E721))*COS(RADIANS(Z711))))</f>
        <v>#DIV/0!</v>
      </c>
      <c r="AA721" s="3" t="e">
        <f>IF(DEGREES(ACOS(SIN(RADIANS(G721))*SIN(RADIANS(E721))+COS(RADIANS(G721))*COS(RADIANS(E721))*COS(RADIANS(AA711))))&gt;90,0,$F$4*$F$5/E720^2*(SIN(RADIANS(G721))*SIN(RADIANS(E721))+COS(RADIANS(G721))*COS(RADIANS(E721))*COS(RADIANS(AA711))))</f>
        <v>#DIV/0!</v>
      </c>
      <c r="AB721" s="3" t="e">
        <f>IF(DEGREES(ACOS(SIN(RADIANS(G721))*SIN(RADIANS(E721))+COS(RADIANS(G721))*COS(RADIANS(E721))*COS(RADIANS(AB711))))&gt;90,0,$F$4*$F$5/E720^2*(SIN(RADIANS(G721))*SIN(RADIANS(E721))+COS(RADIANS(G721))*COS(RADIANS(E721))*COS(RADIANS(AB711))))</f>
        <v>#DIV/0!</v>
      </c>
      <c r="AC721" s="3" t="e">
        <f>IF(DEGREES(ACOS(SIN(RADIANS(G721))*SIN(RADIANS(E721))+COS(RADIANS(G721))*COS(RADIANS(E721))*COS(RADIANS(AC711))))&gt;90,0,$F$4*$F$5/E720^2*(SIN(RADIANS(G721))*SIN(RADIANS(E721))+COS(RADIANS(G721))*COS(RADIANS(E721))*COS(RADIANS(AC711))))</f>
        <v>#DIV/0!</v>
      </c>
      <c r="AD721" s="3" t="e">
        <f>IF(DEGREES(ACOS(SIN(RADIANS(G721))*SIN(RADIANS(E721))+COS(RADIANS(G721))*COS(RADIANS(E721))*COS(RADIANS(AD711))))&gt;90,0,$F$4*$F$5/E720^2*(SIN(RADIANS(G721))*SIN(RADIANS(E721))+COS(RADIANS(G721))*COS(RADIANS(E721))*COS(RADIANS(AD711))))</f>
        <v>#DIV/0!</v>
      </c>
      <c r="AE721" s="3" t="e">
        <f>IF(DEGREES(ACOS(SIN(RADIANS(G721))*SIN(RADIANS(E721))+COS(RADIANS(G721))*COS(RADIANS(E721))*COS(RADIANS(AE711))))&gt;90,0,$F$4*$F$5/E720^2*(SIN(RADIANS(G721))*SIN(RADIANS(E721))+COS(RADIANS(G721))*COS(RADIANS(E721))*COS(RADIANS(AE711))))</f>
        <v>#DIV/0!</v>
      </c>
      <c r="AF721" s="3" t="e">
        <f>IF(DEGREES(ACOS(SIN(RADIANS(G721))*SIN(RADIANS(E721))+COS(RADIANS(G721))*COS(RADIANS(E721))*COS(RADIANS(AF711))))&gt;90,0,$F$4*$F$5/E720^2*(SIN(RADIANS(G721))*SIN(RADIANS(E721))+COS(RADIANS(G721))*COS(RADIANS(E721))*COS(RADIANS(AF711))))</f>
        <v>#DIV/0!</v>
      </c>
      <c r="AG721" s="3" t="e">
        <f>IF(DEGREES(ACOS(SIN(RADIANS(G721))*SIN(RADIANS(E721))+COS(RADIANS(G721))*COS(RADIANS(E721))*COS(RADIANS(AG711))))&gt;90,0,$F$4*$F$5/E720^2*(SIN(RADIANS(G721))*SIN(RADIANS(E721))+COS(RADIANS(G721))*COS(RADIANS(E721))*COS(RADIANS(AG711))))</f>
        <v>#DIV/0!</v>
      </c>
      <c r="AH721" s="3" t="e">
        <f>IF(DEGREES(ACOS(SIN(RADIANS(G721))*SIN(RADIANS(E721))+COS(RADIANS(G721))*COS(RADIANS(E721))*COS(RADIANS(AH711))))&gt;90,0,$F$4*$F$5/E720^2*(SIN(RADIANS(G721))*SIN(RADIANS(E721))+COS(RADIANS(G721))*COS(RADIANS(E721))*COS(RADIANS(AH711))))</f>
        <v>#DIV/0!</v>
      </c>
      <c r="AI721" s="3" t="e">
        <f>IF(DEGREES(ACOS(SIN(RADIANS(G721))*SIN(RADIANS(E721))+COS(RADIANS(G721))*COS(RADIANS(E721))*COS(RADIANS(AI711))))&gt;90,0,$F$4*$F$5/E720^2*(SIN(RADIANS(G721))*SIN(RADIANS(E721))+COS(RADIANS(G721))*COS(RADIANS(E721))*COS(RADIANS(AI711))))</f>
        <v>#DIV/0!</v>
      </c>
      <c r="AJ721" s="3" t="e">
        <f>IF(DEGREES(ACOS(SIN(RADIANS(G721))*SIN(RADIANS(E721))+COS(RADIANS(G721))*COS(RADIANS(E721))*COS(RADIANS(AJ711))))&gt;90,0,$F$4*$F$5/E720^2*(SIN(RADIANS(G721))*SIN(RADIANS(E721))+COS(RADIANS(G721))*COS(RADIANS(E721))*COS(RADIANS(AJ711))))</f>
        <v>#DIV/0!</v>
      </c>
      <c r="AK721" s="3">
        <f>IF(DEGREES(ACOS(SIN(RADIANS(G721))*SIN(RADIANS(E721))+COS(RADIANS(G721))*COS(RADIANS(E721))*COS(RADIANS(AK711))))&gt;90,0,$F$4*$F$5/E720^2*(SIN(RADIANS(G721))*SIN(RADIANS(E721))+COS(RADIANS(G721))*COS(RADIANS(E721))*COS(RADIANS(AK711))))</f>
        <v>0</v>
      </c>
      <c r="AL721" s="3">
        <f>IF(DEGREES(ACOS(SIN(RADIANS(G721))*SIN(RADIANS(E721))+COS(RADIANS(G721))*COS(RADIANS(E721))*COS(RADIANS(AL711))))&gt;90,0,$F$4*$F$5/E720^2*(SIN(RADIANS(G721))*SIN(RADIANS(E721))+COS(RADIANS(G721))*COS(RADIANS(E721))*COS(RADIANS(AL711))))</f>
        <v>0</v>
      </c>
      <c r="AM721" s="3">
        <f>IF(DEGREES(ACOS(SIN(RADIANS(G721))*SIN(RADIANS(E721))+COS(RADIANS(G721))*COS(RADIANS(E721))*COS(RADIANS(AM711))))&gt;90,0,$F$4*$F$5/E720^2*(SIN(RADIANS(G721))*SIN(RADIANS(E721))+COS(RADIANS(G721))*COS(RADIANS(E721))*COS(RADIANS(AM711))))</f>
        <v>0</v>
      </c>
      <c r="AN721" s="3">
        <f>IF(DEGREES(ACOS(SIN(RADIANS(G721))*SIN(RADIANS(E721))+COS(RADIANS(G721))*COS(RADIANS(E721))*COS(RADIANS(AN711))))&gt;90,0,$F$4*$F$5/E720^2*(SIN(RADIANS(G721))*SIN(RADIANS(E721))+COS(RADIANS(G721))*COS(RADIANS(E721))*COS(RADIANS(AN711))))</f>
        <v>0</v>
      </c>
      <c r="AO721" s="3">
        <f>IF(DEGREES(ACOS(SIN(RADIANS(G721))*SIN(RADIANS(E721))+COS(RADIANS(G721))*COS(RADIANS(E721))*COS(RADIANS(AO711))))&gt;90,0,$F$4*$F$5/E720^2*(SIN(RADIANS(G721))*SIN(RADIANS(E721))+COS(RADIANS(G721))*COS(RADIANS(E721))*COS(RADIANS(AO711))))</f>
        <v>0</v>
      </c>
      <c r="AP721" s="3">
        <f>IF(DEGREES(ACOS(SIN(RADIANS(G721))*SIN(RADIANS(E721))+COS(RADIANS(G721))*COS(RADIANS(E721))*COS(RADIANS(AP711))))&gt;90,0,$F$4*$F$5/E720^2*(SIN(RADIANS(G721))*SIN(RADIANS(E721))+COS(RADIANS(G721))*COS(RADIANS(E721))*COS(RADIANS(AP711))))</f>
        <v>0</v>
      </c>
      <c r="AQ721" s="3">
        <f>IF(DEGREES(ACOS(SIN(RADIANS(G721))*SIN(RADIANS(E721))+COS(RADIANS(G721))*COS(RADIANS(E721))*COS(RADIANS(AQ711))))&gt;90,0,$F$4*$F$5/E720^2*(SIN(RADIANS(G721))*SIN(RADIANS(E721))+COS(RADIANS(G721))*COS(RADIANS(E721))*COS(RADIANS(AQ711))))</f>
        <v>0</v>
      </c>
      <c r="AR721" s="3">
        <f>IF(DEGREES(ACOS(SIN(RADIANS(G721))*SIN(RADIANS(E721))+COS(RADIANS(G721))*COS(RADIANS(E721))*COS(RADIANS(AR711))))&gt;90,0,$F$4*$F$5/E720^2*(SIN(RADIANS(G721))*SIN(RADIANS(E721))+COS(RADIANS(G721))*COS(RADIANS(E721))*COS(RADIANS(AR711))))</f>
        <v>0</v>
      </c>
    </row>
    <row r="722" spans="2:44" ht="15.75" customHeight="1" x14ac:dyDescent="0.2">
      <c r="B722" s="20" t="s">
        <v>789</v>
      </c>
      <c r="E722" s="3">
        <f>IF($F$10=0,IF(E713&lt;360,E713,E713-360),($F$10+1)*E713)</f>
        <v>290</v>
      </c>
      <c r="G722" s="3">
        <v>0</v>
      </c>
      <c r="I722" s="3">
        <f>IF(DEGREES(ACOS(SIN(RADIANS(G722))*SIN(RADIANS(E721))+COS(RADIANS(G722))*COS(RADIANS(E721))*COS(RADIANS(I711))))&gt;90,0,$F$4*$F$5/E720^2*(SIN(RADIANS(G722))*SIN(RADIANS(E721))+COS(RADIANS(G722))*COS(RADIANS(E721))*COS(RADIANS(I711))))</f>
        <v>0</v>
      </c>
      <c r="J722" s="3">
        <f>IF(DEGREES(ACOS(SIN(RADIANS(G722))*SIN(RADIANS(E721))+COS(RADIANS(G722))*COS(RADIANS(E721))*COS(RADIANS(J711))))&gt;90,0,$F$4*$F$5/E720^2*(SIN(RADIANS(G722))*SIN(RADIANS(E721))+COS(RADIANS(G722))*COS(RADIANS(E721))*COS(RADIANS(J711))))</f>
        <v>0</v>
      </c>
      <c r="K722" s="3">
        <f>IF(DEGREES(ACOS(SIN(RADIANS(G722))*SIN(RADIANS(E721))+COS(RADIANS(G722))*COS(RADIANS(E721))*COS(RADIANS(K711))))&gt;90,0,$F$4*$F$5/E720^2*(SIN(RADIANS(G722))*SIN(RADIANS(E721))+COS(RADIANS(G722))*COS(RADIANS(E721))*COS(RADIANS(K711))))</f>
        <v>0</v>
      </c>
      <c r="L722" s="3">
        <f>IF(DEGREES(ACOS(SIN(RADIANS(G722))*SIN(RADIANS(E721))+COS(RADIANS(G722))*COS(RADIANS(E721))*COS(RADIANS(L711))))&gt;90,0,$F$4*$F$5/E720^2*(SIN(RADIANS(G722))*SIN(RADIANS(E721))+COS(RADIANS(G722))*COS(RADIANS(E721))*COS(RADIANS(L711))))</f>
        <v>0</v>
      </c>
      <c r="M722" s="3">
        <f>IF(DEGREES(ACOS(SIN(RADIANS(G722))*SIN(RADIANS(E721))+COS(RADIANS(G722))*COS(RADIANS(E721))*COS(RADIANS(M711))))&gt;90,0,$F$4*$F$5/E720^2*(SIN(RADIANS(G722))*SIN(RADIANS(E721))+COS(RADIANS(G722))*COS(RADIANS(E721))*COS(RADIANS(M711))))</f>
        <v>0</v>
      </c>
      <c r="N722" s="3">
        <f>IF(DEGREES(ACOS(SIN(RADIANS(G722))*SIN(RADIANS(E721))+COS(RADIANS(G722))*COS(RADIANS(E721))*COS(RADIANS(N711))))&gt;90,0,$F$4*$F$5/E720^2*(SIN(RADIANS(G722))*SIN(RADIANS(E721))+COS(RADIANS(G722))*COS(RADIANS(E721))*COS(RADIANS(N711))))</f>
        <v>0</v>
      </c>
      <c r="O722" s="3">
        <f>IF(DEGREES(ACOS(SIN(RADIANS(G722))*SIN(RADIANS(E721))+COS(RADIANS(G722))*COS(RADIANS(E721))*COS(RADIANS(O711))))&gt;90,0,$F$4*$F$5/E720^2*(SIN(RADIANS(G722))*SIN(RADIANS(E721))+COS(RADIANS(G722))*COS(RADIANS(E721))*COS(RADIANS(O711))))</f>
        <v>0</v>
      </c>
      <c r="P722" s="3">
        <f>IF(DEGREES(ACOS(SIN(RADIANS(G722))*SIN(RADIANS(E721))+COS(RADIANS(G722))*COS(RADIANS(E721))*COS(RADIANS(P711))))&gt;90,0,$F$4*$F$5/E720^2*(SIN(RADIANS(G722))*SIN(RADIANS(E721))+COS(RADIANS(G722))*COS(RADIANS(E721))*COS(RADIANS(P711))))</f>
        <v>0</v>
      </c>
      <c r="Q722" s="3">
        <f>IF(DEGREES(ACOS(SIN(RADIANS(G722))*SIN(RADIANS(E721))+COS(RADIANS(G722))*COS(RADIANS(E721))*COS(RADIANS(Q711))))&gt;90,0,$F$4*$F$5/E720^2*(SIN(RADIANS(G722))*SIN(RADIANS(E721))+COS(RADIANS(G722))*COS(RADIANS(E721))*COS(RADIANS(Q711))))</f>
        <v>0</v>
      </c>
      <c r="R722" s="3" t="e">
        <f>IF(DEGREES(ACOS(SIN(RADIANS(G722))*SIN(RADIANS(E721))+COS(RADIANS(G722))*COS(RADIANS(E721))*COS(RADIANS(R711))))&gt;90,0,$F$4*$F$5/E720^2*(SIN(RADIANS(G722))*SIN(RADIANS(E721))+COS(RADIANS(G722))*COS(RADIANS(E721))*COS(RADIANS(R711))))</f>
        <v>#DIV/0!</v>
      </c>
      <c r="S722" s="3" t="e">
        <f>IF(DEGREES(ACOS(SIN(RADIANS(G722))*SIN(RADIANS(E721))+COS(RADIANS(G722))*COS(RADIANS(E721))*COS(RADIANS(S711))))&gt;90,0,$F$4*$F$5/E720^2*(SIN(RADIANS(G722))*SIN(RADIANS(E721))+COS(RADIANS(G722))*COS(RADIANS(E721))*COS(RADIANS(S711))))</f>
        <v>#DIV/0!</v>
      </c>
      <c r="T722" s="3" t="e">
        <f>IF(DEGREES(ACOS(SIN(RADIANS(G722))*SIN(RADIANS(E721))+COS(RADIANS(G722))*COS(RADIANS(E721))*COS(RADIANS(T711))))&gt;90,0,$F$4*$F$5/E720^2*(SIN(RADIANS(G722))*SIN(RADIANS(E721))+COS(RADIANS(G722))*COS(RADIANS(E721))*COS(RADIANS(T711))))</f>
        <v>#DIV/0!</v>
      </c>
      <c r="U722" s="3" t="e">
        <f>IF(DEGREES(ACOS(SIN(RADIANS(G722))*SIN(RADIANS(E721))+COS(RADIANS(G722))*COS(RADIANS(E721))*COS(RADIANS(U711))))&gt;90,0,$F$4*$F$5/E720^2*(SIN(RADIANS(G722))*SIN(RADIANS(E721))+COS(RADIANS(G722))*COS(RADIANS(E721))*COS(RADIANS(U711))))</f>
        <v>#DIV/0!</v>
      </c>
      <c r="V722" s="3" t="e">
        <f>IF(DEGREES(ACOS(SIN(RADIANS(G722))*SIN(RADIANS(E721))+COS(RADIANS(G722))*COS(RADIANS(E721))*COS(RADIANS(V711))))&gt;90,0,$F$4*$F$5/E720^2*(SIN(RADIANS(G722))*SIN(RADIANS(E721))+COS(RADIANS(G722))*COS(RADIANS(E721))*COS(RADIANS(V711))))</f>
        <v>#DIV/0!</v>
      </c>
      <c r="W722" s="3" t="e">
        <f>IF(DEGREES(ACOS(SIN(RADIANS(G722))*SIN(RADIANS(E721))+COS(RADIANS(G722))*COS(RADIANS(E721))*COS(RADIANS(W711))))&gt;90,0,$F$4*$F$5/E720^2*(SIN(RADIANS(G722))*SIN(RADIANS(E721))+COS(RADIANS(G722))*COS(RADIANS(E721))*COS(RADIANS(W711))))</f>
        <v>#DIV/0!</v>
      </c>
      <c r="X722" s="3" t="e">
        <f>IF(DEGREES(ACOS(SIN(RADIANS(G722))*SIN(RADIANS(E721))+COS(RADIANS(G722))*COS(RADIANS(E721))*COS(RADIANS(X711))))&gt;90,0,$F$4*$F$5/E720^2*(SIN(RADIANS(G722))*SIN(RADIANS(E721))+COS(RADIANS(G722))*COS(RADIANS(E721))*COS(RADIANS(X711))))</f>
        <v>#DIV/0!</v>
      </c>
      <c r="Y722" s="3" t="e">
        <f>IF(DEGREES(ACOS(SIN(RADIANS(G722))*SIN(RADIANS(E721))+COS(RADIANS(G722))*COS(RADIANS(E721))*COS(RADIANS(Y711))))&gt;90,0,$F$4*$F$5/E720^2*(SIN(RADIANS(G722))*SIN(RADIANS(E721))+COS(RADIANS(G722))*COS(RADIANS(E721))*COS(RADIANS(Y711))))</f>
        <v>#DIV/0!</v>
      </c>
      <c r="Z722" s="3" t="e">
        <f>IF(DEGREES(ACOS(SIN(RADIANS(G722))*SIN(RADIANS(E721))+COS(RADIANS(G722))*COS(RADIANS(E721))*COS(RADIANS(Z711))))&gt;90,0,$F$4*$F$5/E720^2*(SIN(RADIANS(G722))*SIN(RADIANS(E721))+COS(RADIANS(G722))*COS(RADIANS(E721))*COS(RADIANS(Z711))))</f>
        <v>#DIV/0!</v>
      </c>
      <c r="AA722" s="3" t="e">
        <f>IF(DEGREES(ACOS(SIN(RADIANS(G722))*SIN(RADIANS(E721))+COS(RADIANS(G722))*COS(RADIANS(E721))*COS(RADIANS(AA711))))&gt;90,0,$F$4*$F$5/E720^2*(SIN(RADIANS(G722))*SIN(RADIANS(E721))+COS(RADIANS(G722))*COS(RADIANS(E721))*COS(RADIANS(AA711))))</f>
        <v>#DIV/0!</v>
      </c>
      <c r="AB722" s="3" t="e">
        <f>IF(DEGREES(ACOS(SIN(RADIANS(G722))*SIN(RADIANS(E721))+COS(RADIANS(G722))*COS(RADIANS(E721))*COS(RADIANS(AB711))))&gt;90,0,$F$4*$F$5/E720^2*(SIN(RADIANS(G722))*SIN(RADIANS(E721))+COS(RADIANS(G722))*COS(RADIANS(E721))*COS(RADIANS(AB711))))</f>
        <v>#DIV/0!</v>
      </c>
      <c r="AC722" s="3" t="e">
        <f>IF(DEGREES(ACOS(SIN(RADIANS(G722))*SIN(RADIANS(E721))+COS(RADIANS(G722))*COS(RADIANS(E721))*COS(RADIANS(AC711))))&gt;90,0,$F$4*$F$5/E720^2*(SIN(RADIANS(G722))*SIN(RADIANS(E721))+COS(RADIANS(G722))*COS(RADIANS(E721))*COS(RADIANS(AC711))))</f>
        <v>#DIV/0!</v>
      </c>
      <c r="AD722" s="3" t="e">
        <f>IF(DEGREES(ACOS(SIN(RADIANS(G722))*SIN(RADIANS(E721))+COS(RADIANS(G722))*COS(RADIANS(E721))*COS(RADIANS(AD711))))&gt;90,0,$F$4*$F$5/E720^2*(SIN(RADIANS(G722))*SIN(RADIANS(E721))+COS(RADIANS(G722))*COS(RADIANS(E721))*COS(RADIANS(AD711))))</f>
        <v>#DIV/0!</v>
      </c>
      <c r="AE722" s="3" t="e">
        <f>IF(DEGREES(ACOS(SIN(RADIANS(G722))*SIN(RADIANS(E721))+COS(RADIANS(G722))*COS(RADIANS(E721))*COS(RADIANS(AE711))))&gt;90,0,$F$4*$F$5/E720^2*(SIN(RADIANS(G722))*SIN(RADIANS(E721))+COS(RADIANS(G722))*COS(RADIANS(E721))*COS(RADIANS(AE711))))</f>
        <v>#DIV/0!</v>
      </c>
      <c r="AF722" s="3" t="e">
        <f>IF(DEGREES(ACOS(SIN(RADIANS(G722))*SIN(RADIANS(E721))+COS(RADIANS(G722))*COS(RADIANS(E721))*COS(RADIANS(AF711))))&gt;90,0,$F$4*$F$5/E720^2*(SIN(RADIANS(G722))*SIN(RADIANS(E721))+COS(RADIANS(G722))*COS(RADIANS(E721))*COS(RADIANS(AF711))))</f>
        <v>#DIV/0!</v>
      </c>
      <c r="AG722" s="3" t="e">
        <f>IF(DEGREES(ACOS(SIN(RADIANS(G722))*SIN(RADIANS(E721))+COS(RADIANS(G722))*COS(RADIANS(E721))*COS(RADIANS(AG711))))&gt;90,0,$F$4*$F$5/E720^2*(SIN(RADIANS(G722))*SIN(RADIANS(E721))+COS(RADIANS(G722))*COS(RADIANS(E721))*COS(RADIANS(AG711))))</f>
        <v>#DIV/0!</v>
      </c>
      <c r="AH722" s="3" t="e">
        <f>IF(DEGREES(ACOS(SIN(RADIANS(G722))*SIN(RADIANS(E721))+COS(RADIANS(G722))*COS(RADIANS(E721))*COS(RADIANS(AH711))))&gt;90,0,$F$4*$F$5/E720^2*(SIN(RADIANS(G722))*SIN(RADIANS(E721))+COS(RADIANS(G722))*COS(RADIANS(E721))*COS(RADIANS(AH711))))</f>
        <v>#DIV/0!</v>
      </c>
      <c r="AI722" s="3" t="e">
        <f>IF(DEGREES(ACOS(SIN(RADIANS(G722))*SIN(RADIANS(E721))+COS(RADIANS(G722))*COS(RADIANS(E721))*COS(RADIANS(AI711))))&gt;90,0,$F$4*$F$5/E720^2*(SIN(RADIANS(G722))*SIN(RADIANS(E721))+COS(RADIANS(G722))*COS(RADIANS(E721))*COS(RADIANS(AI711))))</f>
        <v>#DIV/0!</v>
      </c>
      <c r="AJ722" s="3" t="e">
        <f>IF(DEGREES(ACOS(SIN(RADIANS(G722))*SIN(RADIANS(E721))+COS(RADIANS(G722))*COS(RADIANS(E721))*COS(RADIANS(AJ711))))&gt;90,0,$F$4*$F$5/E720^2*(SIN(RADIANS(G722))*SIN(RADIANS(E721))+COS(RADIANS(G722))*COS(RADIANS(E721))*COS(RADIANS(AJ711))))</f>
        <v>#DIV/0!</v>
      </c>
      <c r="AK722" s="3">
        <f>IF(DEGREES(ACOS(SIN(RADIANS(G722))*SIN(RADIANS(E721))+COS(RADIANS(G722))*COS(RADIANS(E721))*COS(RADIANS(AK711))))&gt;90,0,$F$4*$F$5/E720^2*(SIN(RADIANS(G722))*SIN(RADIANS(E721))+COS(RADIANS(G722))*COS(RADIANS(E721))*COS(RADIANS(AK711))))</f>
        <v>0</v>
      </c>
      <c r="AL722" s="3">
        <f>IF(DEGREES(ACOS(SIN(RADIANS(G722))*SIN(RADIANS(E721))+COS(RADIANS(G722))*COS(RADIANS(E721))*COS(RADIANS(AL711))))&gt;90,0,$F$4*$F$5/E720^2*(SIN(RADIANS(G722))*SIN(RADIANS(E721))+COS(RADIANS(G722))*COS(RADIANS(E721))*COS(RADIANS(AL711))))</f>
        <v>0</v>
      </c>
      <c r="AM722" s="3">
        <f>IF(DEGREES(ACOS(SIN(RADIANS(G722))*SIN(RADIANS(E721))+COS(RADIANS(G722))*COS(RADIANS(E721))*COS(RADIANS(AM711))))&gt;90,0,$F$4*$F$5/E720^2*(SIN(RADIANS(G722))*SIN(RADIANS(E721))+COS(RADIANS(G722))*COS(RADIANS(E721))*COS(RADIANS(AM711))))</f>
        <v>0</v>
      </c>
      <c r="AN722" s="3">
        <f>IF(DEGREES(ACOS(SIN(RADIANS(G722))*SIN(RADIANS(E721))+COS(RADIANS(G722))*COS(RADIANS(E721))*COS(RADIANS(AN711))))&gt;90,0,$F$4*$F$5/E720^2*(SIN(RADIANS(G722))*SIN(RADIANS(E721))+COS(RADIANS(G722))*COS(RADIANS(E721))*COS(RADIANS(AN711))))</f>
        <v>0</v>
      </c>
      <c r="AO722" s="3">
        <f>IF(DEGREES(ACOS(SIN(RADIANS(G722))*SIN(RADIANS(E721))+COS(RADIANS(G722))*COS(RADIANS(E721))*COS(RADIANS(AO711))))&gt;90,0,$F$4*$F$5/E720^2*(SIN(RADIANS(G722))*SIN(RADIANS(E721))+COS(RADIANS(G722))*COS(RADIANS(E721))*COS(RADIANS(AO711))))</f>
        <v>0</v>
      </c>
      <c r="AP722" s="3">
        <f>IF(DEGREES(ACOS(SIN(RADIANS(G722))*SIN(RADIANS(E721))+COS(RADIANS(G722))*COS(RADIANS(E721))*COS(RADIANS(AP711))))&gt;90,0,$F$4*$F$5/E720^2*(SIN(RADIANS(G722))*SIN(RADIANS(E721))+COS(RADIANS(G722))*COS(RADIANS(E721))*COS(RADIANS(AP711))))</f>
        <v>0</v>
      </c>
      <c r="AQ722" s="3">
        <f>IF(DEGREES(ACOS(SIN(RADIANS(G722))*SIN(RADIANS(E721))+COS(RADIANS(G722))*COS(RADIANS(E721))*COS(RADIANS(AQ711))))&gt;90,0,$F$4*$F$5/E720^2*(SIN(RADIANS(G722))*SIN(RADIANS(E721))+COS(RADIANS(G722))*COS(RADIANS(E721))*COS(RADIANS(AQ711))))</f>
        <v>0</v>
      </c>
      <c r="AR722" s="3">
        <f>IF(DEGREES(ACOS(SIN(RADIANS(G722))*SIN(RADIANS(E721))+COS(RADIANS(G722))*COS(RADIANS(E721))*COS(RADIANS(AR711))))&gt;90,0,$F$4*$F$5/E720^2*(SIN(RADIANS(G722))*SIN(RADIANS(E721))+COS(RADIANS(G722))*COS(RADIANS(E721))*COS(RADIANS(AR711))))</f>
        <v>0</v>
      </c>
    </row>
    <row r="723" spans="2:44" ht="15.75" customHeight="1" x14ac:dyDescent="0.2">
      <c r="B723" s="20" t="s">
        <v>790</v>
      </c>
      <c r="E723" s="3">
        <f>E722-E714-360*ROUNDDOWN((E722-E714)/360,0)</f>
        <v>0</v>
      </c>
      <c r="G723" s="3">
        <v>-10</v>
      </c>
      <c r="I723" s="3">
        <f>IF(DEGREES(ACOS(SIN(RADIANS(G723))*SIN(RADIANS(E721))+COS(RADIANS(G723))*COS(RADIANS(E721))*COS(RADIANS(I711))))&gt;90,0,$F$4*$F$5/E720^2*(SIN(RADIANS(G723))*SIN(RADIANS(E721))+COS(RADIANS(G723))*COS(RADIANS(E721))*COS(RADIANS(I711))))</f>
        <v>0</v>
      </c>
      <c r="J723" s="3">
        <f>IF(DEGREES(ACOS(SIN(RADIANS(G723))*SIN(RADIANS(E721))+COS(RADIANS(G723))*COS(RADIANS(E721))*COS(RADIANS(J711))))&gt;90,0,$F$4*$F$5/E720^2*(SIN(RADIANS(G723))*SIN(RADIANS(E721))+COS(RADIANS(G723))*COS(RADIANS(E721))*COS(RADIANS(J711))))</f>
        <v>0</v>
      </c>
      <c r="K723" s="3">
        <f>IF(DEGREES(ACOS(SIN(RADIANS(G723))*SIN(RADIANS(E721))+COS(RADIANS(G723))*COS(RADIANS(E721))*COS(RADIANS(K711))))&gt;90,0,$F$4*$F$5/E720^2*(SIN(RADIANS(G723))*SIN(RADIANS(E721))+COS(RADIANS(G723))*COS(RADIANS(E721))*COS(RADIANS(K711))))</f>
        <v>0</v>
      </c>
      <c r="L723" s="3">
        <f>IF(DEGREES(ACOS(SIN(RADIANS(G723))*SIN(RADIANS(E721))+COS(RADIANS(G723))*COS(RADIANS(E721))*COS(RADIANS(L711))))&gt;90,0,$F$4*$F$5/E720^2*(SIN(RADIANS(G723))*SIN(RADIANS(E721))+COS(RADIANS(G723))*COS(RADIANS(E721))*COS(RADIANS(L711))))</f>
        <v>0</v>
      </c>
      <c r="M723" s="3">
        <f>IF(DEGREES(ACOS(SIN(RADIANS(G723))*SIN(RADIANS(E721))+COS(RADIANS(G723))*COS(RADIANS(E721))*COS(RADIANS(M711))))&gt;90,0,$F$4*$F$5/E720^2*(SIN(RADIANS(G723))*SIN(RADIANS(E721))+COS(RADIANS(G723))*COS(RADIANS(E721))*COS(RADIANS(M711))))</f>
        <v>0</v>
      </c>
      <c r="N723" s="3">
        <f>IF(DEGREES(ACOS(SIN(RADIANS(G723))*SIN(RADIANS(E721))+COS(RADIANS(G723))*COS(RADIANS(E721))*COS(RADIANS(N711))))&gt;90,0,$F$4*$F$5/E720^2*(SIN(RADIANS(G723))*SIN(RADIANS(E721))+COS(RADIANS(G723))*COS(RADIANS(E721))*COS(RADIANS(N711))))</f>
        <v>0</v>
      </c>
      <c r="O723" s="3">
        <f>IF(DEGREES(ACOS(SIN(RADIANS(G723))*SIN(RADIANS(E721))+COS(RADIANS(G723))*COS(RADIANS(E721))*COS(RADIANS(O711))))&gt;90,0,$F$4*$F$5/E720^2*(SIN(RADIANS(G723))*SIN(RADIANS(E721))+COS(RADIANS(G723))*COS(RADIANS(E721))*COS(RADIANS(O711))))</f>
        <v>0</v>
      </c>
      <c r="P723" s="3">
        <f>IF(DEGREES(ACOS(SIN(RADIANS(G723))*SIN(RADIANS(E721))+COS(RADIANS(G723))*COS(RADIANS(E721))*COS(RADIANS(P711))))&gt;90,0,$F$4*$F$5/E720^2*(SIN(RADIANS(G723))*SIN(RADIANS(E721))+COS(RADIANS(G723))*COS(RADIANS(E721))*COS(RADIANS(P711))))</f>
        <v>0</v>
      </c>
      <c r="Q723" s="3">
        <f>IF(DEGREES(ACOS(SIN(RADIANS(G723))*SIN(RADIANS(E721))+COS(RADIANS(G723))*COS(RADIANS(E721))*COS(RADIANS(Q711))))&gt;90,0,$F$4*$F$5/E720^2*(SIN(RADIANS(G723))*SIN(RADIANS(E721))+COS(RADIANS(G723))*COS(RADIANS(E721))*COS(RADIANS(Q711))))</f>
        <v>0</v>
      </c>
      <c r="R723" s="3" t="e">
        <f>IF(DEGREES(ACOS(SIN(RADIANS(G723))*SIN(RADIANS(E721))+COS(RADIANS(G723))*COS(RADIANS(E721))*COS(RADIANS(R711))))&gt;90,0,$F$4*$F$5/E720^2*(SIN(RADIANS(G723))*SIN(RADIANS(E721))+COS(RADIANS(G723))*COS(RADIANS(E721))*COS(RADIANS(R711))))</f>
        <v>#DIV/0!</v>
      </c>
      <c r="S723" s="3" t="e">
        <f>IF(DEGREES(ACOS(SIN(RADIANS(G723))*SIN(RADIANS(E721))+COS(RADIANS(G723))*COS(RADIANS(E721))*COS(RADIANS(S711))))&gt;90,0,$F$4*$F$5/E720^2*(SIN(RADIANS(G723))*SIN(RADIANS(E721))+COS(RADIANS(G723))*COS(RADIANS(E721))*COS(RADIANS(S711))))</f>
        <v>#DIV/0!</v>
      </c>
      <c r="T723" s="3" t="e">
        <f>IF(DEGREES(ACOS(SIN(RADIANS(G723))*SIN(RADIANS(E721))+COS(RADIANS(G723))*COS(RADIANS(E721))*COS(RADIANS(T711))))&gt;90,0,$F$4*$F$5/E720^2*(SIN(RADIANS(G723))*SIN(RADIANS(E721))+COS(RADIANS(G723))*COS(RADIANS(E721))*COS(RADIANS(T711))))</f>
        <v>#DIV/0!</v>
      </c>
      <c r="U723" s="3" t="e">
        <f>IF(DEGREES(ACOS(SIN(RADIANS(G723))*SIN(RADIANS(E721))+COS(RADIANS(G723))*COS(RADIANS(E721))*COS(RADIANS(U711))))&gt;90,0,$F$4*$F$5/E720^2*(SIN(RADIANS(G723))*SIN(RADIANS(E721))+COS(RADIANS(G723))*COS(RADIANS(E721))*COS(RADIANS(U711))))</f>
        <v>#DIV/0!</v>
      </c>
      <c r="V723" s="3" t="e">
        <f>IF(DEGREES(ACOS(SIN(RADIANS(G723))*SIN(RADIANS(E721))+COS(RADIANS(G723))*COS(RADIANS(E721))*COS(RADIANS(V711))))&gt;90,0,$F$4*$F$5/E720^2*(SIN(RADIANS(G723))*SIN(RADIANS(E721))+COS(RADIANS(G723))*COS(RADIANS(E721))*COS(RADIANS(V711))))</f>
        <v>#DIV/0!</v>
      </c>
      <c r="W723" s="3" t="e">
        <f>IF(DEGREES(ACOS(SIN(RADIANS(G723))*SIN(RADIANS(E721))+COS(RADIANS(G723))*COS(RADIANS(E721))*COS(RADIANS(W711))))&gt;90,0,$F$4*$F$5/E720^2*(SIN(RADIANS(G723))*SIN(RADIANS(E721))+COS(RADIANS(G723))*COS(RADIANS(E721))*COS(RADIANS(W711))))</f>
        <v>#DIV/0!</v>
      </c>
      <c r="X723" s="3" t="e">
        <f>IF(DEGREES(ACOS(SIN(RADIANS(G723))*SIN(RADIANS(E721))+COS(RADIANS(G723))*COS(RADIANS(E721))*COS(RADIANS(X711))))&gt;90,0,$F$4*$F$5/E720^2*(SIN(RADIANS(G723))*SIN(RADIANS(E721))+COS(RADIANS(G723))*COS(RADIANS(E721))*COS(RADIANS(X711))))</f>
        <v>#DIV/0!</v>
      </c>
      <c r="Y723" s="3" t="e">
        <f>IF(DEGREES(ACOS(SIN(RADIANS(G723))*SIN(RADIANS(E721))+COS(RADIANS(G723))*COS(RADIANS(E721))*COS(RADIANS(Y711))))&gt;90,0,$F$4*$F$5/E720^2*(SIN(RADIANS(G723))*SIN(RADIANS(E721))+COS(RADIANS(G723))*COS(RADIANS(E721))*COS(RADIANS(Y711))))</f>
        <v>#DIV/0!</v>
      </c>
      <c r="Z723" s="3" t="e">
        <f>IF(DEGREES(ACOS(SIN(RADIANS(G723))*SIN(RADIANS(E721))+COS(RADIANS(G723))*COS(RADIANS(E721))*COS(RADIANS(Z711))))&gt;90,0,$F$4*$F$5/E720^2*(SIN(RADIANS(G723))*SIN(RADIANS(E721))+COS(RADIANS(G723))*COS(RADIANS(E721))*COS(RADIANS(Z711))))</f>
        <v>#DIV/0!</v>
      </c>
      <c r="AA723" s="3" t="e">
        <f>IF(DEGREES(ACOS(SIN(RADIANS(G723))*SIN(RADIANS(E721))+COS(RADIANS(G723))*COS(RADIANS(E721))*COS(RADIANS(AA711))))&gt;90,0,$F$4*$F$5/E720^2*(SIN(RADIANS(G723))*SIN(RADIANS(E721))+COS(RADIANS(G723))*COS(RADIANS(E721))*COS(RADIANS(AA711))))</f>
        <v>#DIV/0!</v>
      </c>
      <c r="AB723" s="3" t="e">
        <f>IF(DEGREES(ACOS(SIN(RADIANS(G723))*SIN(RADIANS(E721))+COS(RADIANS(G723))*COS(RADIANS(E721))*COS(RADIANS(AB711))))&gt;90,0,$F$4*$F$5/E720^2*(SIN(RADIANS(G723))*SIN(RADIANS(E721))+COS(RADIANS(G723))*COS(RADIANS(E721))*COS(RADIANS(AB711))))</f>
        <v>#DIV/0!</v>
      </c>
      <c r="AC723" s="3" t="e">
        <f>IF(DEGREES(ACOS(SIN(RADIANS(G723))*SIN(RADIANS(E721))+COS(RADIANS(G723))*COS(RADIANS(E721))*COS(RADIANS(AC711))))&gt;90,0,$F$4*$F$5/E720^2*(SIN(RADIANS(G723))*SIN(RADIANS(E721))+COS(RADIANS(G723))*COS(RADIANS(E721))*COS(RADIANS(AC711))))</f>
        <v>#DIV/0!</v>
      </c>
      <c r="AD723" s="3" t="e">
        <f>IF(DEGREES(ACOS(SIN(RADIANS(G723))*SIN(RADIANS(E721))+COS(RADIANS(G723))*COS(RADIANS(E721))*COS(RADIANS(AD711))))&gt;90,0,$F$4*$F$5/E720^2*(SIN(RADIANS(G723))*SIN(RADIANS(E721))+COS(RADIANS(G723))*COS(RADIANS(E721))*COS(RADIANS(AD711))))</f>
        <v>#DIV/0!</v>
      </c>
      <c r="AE723" s="3" t="e">
        <f>IF(DEGREES(ACOS(SIN(RADIANS(G723))*SIN(RADIANS(E721))+COS(RADIANS(G723))*COS(RADIANS(E721))*COS(RADIANS(AE711))))&gt;90,0,$F$4*$F$5/E720^2*(SIN(RADIANS(G723))*SIN(RADIANS(E721))+COS(RADIANS(G723))*COS(RADIANS(E721))*COS(RADIANS(AE711))))</f>
        <v>#DIV/0!</v>
      </c>
      <c r="AF723" s="3" t="e">
        <f>IF(DEGREES(ACOS(SIN(RADIANS(G723))*SIN(RADIANS(E721))+COS(RADIANS(G723))*COS(RADIANS(E721))*COS(RADIANS(AF711))))&gt;90,0,$F$4*$F$5/E720^2*(SIN(RADIANS(G723))*SIN(RADIANS(E721))+COS(RADIANS(G723))*COS(RADIANS(E721))*COS(RADIANS(AF711))))</f>
        <v>#DIV/0!</v>
      </c>
      <c r="AG723" s="3" t="e">
        <f>IF(DEGREES(ACOS(SIN(RADIANS(G723))*SIN(RADIANS(E721))+COS(RADIANS(G723))*COS(RADIANS(E721))*COS(RADIANS(AG711))))&gt;90,0,$F$4*$F$5/E720^2*(SIN(RADIANS(G723))*SIN(RADIANS(E721))+COS(RADIANS(G723))*COS(RADIANS(E721))*COS(RADIANS(AG711))))</f>
        <v>#DIV/0!</v>
      </c>
      <c r="AH723" s="3" t="e">
        <f>IF(DEGREES(ACOS(SIN(RADIANS(G723))*SIN(RADIANS(E721))+COS(RADIANS(G723))*COS(RADIANS(E721))*COS(RADIANS(AH711))))&gt;90,0,$F$4*$F$5/E720^2*(SIN(RADIANS(G723))*SIN(RADIANS(E721))+COS(RADIANS(G723))*COS(RADIANS(E721))*COS(RADIANS(AH711))))</f>
        <v>#DIV/0!</v>
      </c>
      <c r="AI723" s="3" t="e">
        <f>IF(DEGREES(ACOS(SIN(RADIANS(G723))*SIN(RADIANS(E721))+COS(RADIANS(G723))*COS(RADIANS(E721))*COS(RADIANS(AI711))))&gt;90,0,$F$4*$F$5/E720^2*(SIN(RADIANS(G723))*SIN(RADIANS(E721))+COS(RADIANS(G723))*COS(RADIANS(E721))*COS(RADIANS(AI711))))</f>
        <v>#DIV/0!</v>
      </c>
      <c r="AJ723" s="3" t="e">
        <f>IF(DEGREES(ACOS(SIN(RADIANS(G723))*SIN(RADIANS(E721))+COS(RADIANS(G723))*COS(RADIANS(E721))*COS(RADIANS(AJ711))))&gt;90,0,$F$4*$F$5/E720^2*(SIN(RADIANS(G723))*SIN(RADIANS(E721))+COS(RADIANS(G723))*COS(RADIANS(E721))*COS(RADIANS(AJ711))))</f>
        <v>#DIV/0!</v>
      </c>
      <c r="AK723" s="3">
        <f>IF(DEGREES(ACOS(SIN(RADIANS(G723))*SIN(RADIANS(E721))+COS(RADIANS(G723))*COS(RADIANS(E721))*COS(RADIANS(AK711))))&gt;90,0,$F$4*$F$5/E720^2*(SIN(RADIANS(G723))*SIN(RADIANS(E721))+COS(RADIANS(G723))*COS(RADIANS(E721))*COS(RADIANS(AK711))))</f>
        <v>0</v>
      </c>
      <c r="AL723" s="3">
        <f>IF(DEGREES(ACOS(SIN(RADIANS(G723))*SIN(RADIANS(E721))+COS(RADIANS(G723))*COS(RADIANS(E721))*COS(RADIANS(AL711))))&gt;90,0,$F$4*$F$5/E720^2*(SIN(RADIANS(G723))*SIN(RADIANS(E721))+COS(RADIANS(G723))*COS(RADIANS(E721))*COS(RADIANS(AL711))))</f>
        <v>0</v>
      </c>
      <c r="AM723" s="3">
        <f>IF(DEGREES(ACOS(SIN(RADIANS(G723))*SIN(RADIANS(E721))+COS(RADIANS(G723))*COS(RADIANS(E721))*COS(RADIANS(AM711))))&gt;90,0,$F$4*$F$5/E720^2*(SIN(RADIANS(G723))*SIN(RADIANS(E721))+COS(RADIANS(G723))*COS(RADIANS(E721))*COS(RADIANS(AM711))))</f>
        <v>0</v>
      </c>
      <c r="AN723" s="3">
        <f>IF(DEGREES(ACOS(SIN(RADIANS(G723))*SIN(RADIANS(E721))+COS(RADIANS(G723))*COS(RADIANS(E721))*COS(RADIANS(AN711))))&gt;90,0,$F$4*$F$5/E720^2*(SIN(RADIANS(G723))*SIN(RADIANS(E721))+COS(RADIANS(G723))*COS(RADIANS(E721))*COS(RADIANS(AN711))))</f>
        <v>0</v>
      </c>
      <c r="AO723" s="3">
        <f>IF(DEGREES(ACOS(SIN(RADIANS(G723))*SIN(RADIANS(E721))+COS(RADIANS(G723))*COS(RADIANS(E721))*COS(RADIANS(AO711))))&gt;90,0,$F$4*$F$5/E720^2*(SIN(RADIANS(G723))*SIN(RADIANS(E721))+COS(RADIANS(G723))*COS(RADIANS(E721))*COS(RADIANS(AO711))))</f>
        <v>0</v>
      </c>
      <c r="AP723" s="3">
        <f>IF(DEGREES(ACOS(SIN(RADIANS(G723))*SIN(RADIANS(E721))+COS(RADIANS(G723))*COS(RADIANS(E721))*COS(RADIANS(AP711))))&gt;90,0,$F$4*$F$5/E720^2*(SIN(RADIANS(G723))*SIN(RADIANS(E721))+COS(RADIANS(G723))*COS(RADIANS(E721))*COS(RADIANS(AP711))))</f>
        <v>0</v>
      </c>
      <c r="AQ723" s="3">
        <f>IF(DEGREES(ACOS(SIN(RADIANS(G723))*SIN(RADIANS(E721))+COS(RADIANS(G723))*COS(RADIANS(E721))*COS(RADIANS(AQ711))))&gt;90,0,$F$4*$F$5/E720^2*(SIN(RADIANS(G723))*SIN(RADIANS(E721))+COS(RADIANS(G723))*COS(RADIANS(E721))*COS(RADIANS(AQ711))))</f>
        <v>0</v>
      </c>
      <c r="AR723" s="3">
        <f>IF(DEGREES(ACOS(SIN(RADIANS(G723))*SIN(RADIANS(E721))+COS(RADIANS(G723))*COS(RADIANS(E721))*COS(RADIANS(AR711))))&gt;90,0,$F$4*$F$5/E720^2*(SIN(RADIANS(G723))*SIN(RADIANS(E721))+COS(RADIANS(G723))*COS(RADIANS(E721))*COS(RADIANS(AR711))))</f>
        <v>0</v>
      </c>
    </row>
    <row r="724" spans="2:44" ht="15.75" customHeight="1" x14ac:dyDescent="0.2">
      <c r="G724" s="3">
        <v>-20</v>
      </c>
      <c r="I724" s="3">
        <f>IF(DEGREES(ACOS(SIN(RADIANS(G724))*SIN(RADIANS(E721))+COS(RADIANS(G724))*COS(RADIANS(E721))*COS(RADIANS(I711))))&gt;90,0,$F$4*$F$5/E720^2*(SIN(RADIANS(G724))*SIN(RADIANS(E721))+COS(RADIANS(G724))*COS(RADIANS(E721))*COS(RADIANS(I711))))</f>
        <v>0</v>
      </c>
      <c r="J724" s="3">
        <f>IF(DEGREES(ACOS(SIN(RADIANS(G724))*SIN(RADIANS(E721))+COS(RADIANS(G724))*COS(RADIANS(E721))*COS(RADIANS(J711))))&gt;90,0,$F$4*$F$5/E720^2*(SIN(RADIANS(G724))*SIN(RADIANS(E721))+COS(RADIANS(G724))*COS(RADIANS(E721))*COS(RADIANS(J711))))</f>
        <v>0</v>
      </c>
      <c r="K724" s="3">
        <f>IF(DEGREES(ACOS(SIN(RADIANS(G724))*SIN(RADIANS(E721))+COS(RADIANS(G724))*COS(RADIANS(E721))*COS(RADIANS(K711))))&gt;90,0,$F$4*$F$5/E720^2*(SIN(RADIANS(G724))*SIN(RADIANS(E721))+COS(RADIANS(G724))*COS(RADIANS(E721))*COS(RADIANS(K711))))</f>
        <v>0</v>
      </c>
      <c r="L724" s="3">
        <f>IF(DEGREES(ACOS(SIN(RADIANS(G724))*SIN(RADIANS(E721))+COS(RADIANS(G724))*COS(RADIANS(E721))*COS(RADIANS(L711))))&gt;90,0,$F$4*$F$5/E720^2*(SIN(RADIANS(G724))*SIN(RADIANS(E721))+COS(RADIANS(G724))*COS(RADIANS(E721))*COS(RADIANS(L711))))</f>
        <v>0</v>
      </c>
      <c r="M724" s="3">
        <f>IF(DEGREES(ACOS(SIN(RADIANS(G724))*SIN(RADIANS(E721))+COS(RADIANS(G724))*COS(RADIANS(E721))*COS(RADIANS(M711))))&gt;90,0,$F$4*$F$5/E720^2*(SIN(RADIANS(G724))*SIN(RADIANS(E721))+COS(RADIANS(G724))*COS(RADIANS(E721))*COS(RADIANS(M711))))</f>
        <v>0</v>
      </c>
      <c r="N724" s="3">
        <f>IF(DEGREES(ACOS(SIN(RADIANS(G724))*SIN(RADIANS(E721))+COS(RADIANS(G724))*COS(RADIANS(E721))*COS(RADIANS(N711))))&gt;90,0,$F$4*$F$5/E720^2*(SIN(RADIANS(G724))*SIN(RADIANS(E721))+COS(RADIANS(G724))*COS(RADIANS(E721))*COS(RADIANS(N711))))</f>
        <v>0</v>
      </c>
      <c r="O724" s="3">
        <f>IF(DEGREES(ACOS(SIN(RADIANS(G724))*SIN(RADIANS(E721))+COS(RADIANS(G724))*COS(RADIANS(E721))*COS(RADIANS(O711))))&gt;90,0,$F$4*$F$5/E720^2*(SIN(RADIANS(G724))*SIN(RADIANS(E721))+COS(RADIANS(G724))*COS(RADIANS(E721))*COS(RADIANS(O711))))</f>
        <v>0</v>
      </c>
      <c r="P724" s="3">
        <f>IF(DEGREES(ACOS(SIN(RADIANS(G724))*SIN(RADIANS(E721))+COS(RADIANS(G724))*COS(RADIANS(E721))*COS(RADIANS(P711))))&gt;90,0,$F$4*$F$5/E720^2*(SIN(RADIANS(G724))*SIN(RADIANS(E721))+COS(RADIANS(G724))*COS(RADIANS(E721))*COS(RADIANS(P711))))</f>
        <v>0</v>
      </c>
      <c r="Q724" s="3">
        <f>IF(DEGREES(ACOS(SIN(RADIANS(G724))*SIN(RADIANS(E721))+COS(RADIANS(G724))*COS(RADIANS(E721))*COS(RADIANS(Q711))))&gt;90,0,$F$4*$F$5/E720^2*(SIN(RADIANS(G724))*SIN(RADIANS(E721))+COS(RADIANS(G724))*COS(RADIANS(E721))*COS(RADIANS(Q711))))</f>
        <v>0</v>
      </c>
      <c r="R724" s="3" t="e">
        <f>IF(DEGREES(ACOS(SIN(RADIANS(G724))*SIN(RADIANS(E721))+COS(RADIANS(G724))*COS(RADIANS(E721))*COS(RADIANS(R711))))&gt;90,0,$F$4*$F$5/E720^2*(SIN(RADIANS(G724))*SIN(RADIANS(E721))+COS(RADIANS(G724))*COS(RADIANS(E721))*COS(RADIANS(R711))))</f>
        <v>#DIV/0!</v>
      </c>
      <c r="S724" s="3" t="e">
        <f>IF(DEGREES(ACOS(SIN(RADIANS(G724))*SIN(RADIANS(E721))+COS(RADIANS(G724))*COS(RADIANS(E721))*COS(RADIANS(S711))))&gt;90,0,$F$4*$F$5/E720^2*(SIN(RADIANS(G724))*SIN(RADIANS(E721))+COS(RADIANS(G724))*COS(RADIANS(E721))*COS(RADIANS(S711))))</f>
        <v>#DIV/0!</v>
      </c>
      <c r="T724" s="3" t="e">
        <f>IF(DEGREES(ACOS(SIN(RADIANS(G724))*SIN(RADIANS(E721))+COS(RADIANS(G724))*COS(RADIANS(E721))*COS(RADIANS(T711))))&gt;90,0,$F$4*$F$5/E720^2*(SIN(RADIANS(G724))*SIN(RADIANS(E721))+COS(RADIANS(G724))*COS(RADIANS(E721))*COS(RADIANS(T711))))</f>
        <v>#DIV/0!</v>
      </c>
      <c r="U724" s="3" t="e">
        <f>IF(DEGREES(ACOS(SIN(RADIANS(G724))*SIN(RADIANS(E721))+COS(RADIANS(G724))*COS(RADIANS(E721))*COS(RADIANS(U711))))&gt;90,0,$F$4*$F$5/E720^2*(SIN(RADIANS(G724))*SIN(RADIANS(E721))+COS(RADIANS(G724))*COS(RADIANS(E721))*COS(RADIANS(U711))))</f>
        <v>#DIV/0!</v>
      </c>
      <c r="V724" s="3" t="e">
        <f>IF(DEGREES(ACOS(SIN(RADIANS(G724))*SIN(RADIANS(E721))+COS(RADIANS(G724))*COS(RADIANS(E721))*COS(RADIANS(V711))))&gt;90,0,$F$4*$F$5/E720^2*(SIN(RADIANS(G724))*SIN(RADIANS(E721))+COS(RADIANS(G724))*COS(RADIANS(E721))*COS(RADIANS(V711))))</f>
        <v>#DIV/0!</v>
      </c>
      <c r="W724" s="3" t="e">
        <f>IF(DEGREES(ACOS(SIN(RADIANS(G724))*SIN(RADIANS(E721))+COS(RADIANS(G724))*COS(RADIANS(E721))*COS(RADIANS(W711))))&gt;90,0,$F$4*$F$5/E720^2*(SIN(RADIANS(G724))*SIN(RADIANS(E721))+COS(RADIANS(G724))*COS(RADIANS(E721))*COS(RADIANS(W711))))</f>
        <v>#DIV/0!</v>
      </c>
      <c r="X724" s="3" t="e">
        <f>IF(DEGREES(ACOS(SIN(RADIANS(G724))*SIN(RADIANS(E721))+COS(RADIANS(G724))*COS(RADIANS(E721))*COS(RADIANS(X711))))&gt;90,0,$F$4*$F$5/E720^2*(SIN(RADIANS(G724))*SIN(RADIANS(E721))+COS(RADIANS(G724))*COS(RADIANS(E721))*COS(RADIANS(X711))))</f>
        <v>#DIV/0!</v>
      </c>
      <c r="Y724" s="3" t="e">
        <f>IF(DEGREES(ACOS(SIN(RADIANS(G724))*SIN(RADIANS(E721))+COS(RADIANS(G724))*COS(RADIANS(E721))*COS(RADIANS(Y711))))&gt;90,0,$F$4*$F$5/E720^2*(SIN(RADIANS(G724))*SIN(RADIANS(E721))+COS(RADIANS(G724))*COS(RADIANS(E721))*COS(RADIANS(Y711))))</f>
        <v>#DIV/0!</v>
      </c>
      <c r="Z724" s="3" t="e">
        <f>IF(DEGREES(ACOS(SIN(RADIANS(G724))*SIN(RADIANS(E721))+COS(RADIANS(G724))*COS(RADIANS(E721))*COS(RADIANS(Z711))))&gt;90,0,$F$4*$F$5/E720^2*(SIN(RADIANS(G724))*SIN(RADIANS(E721))+COS(RADIANS(G724))*COS(RADIANS(E721))*COS(RADIANS(Z711))))</f>
        <v>#DIV/0!</v>
      </c>
      <c r="AA724" s="3" t="e">
        <f>IF(DEGREES(ACOS(SIN(RADIANS(G724))*SIN(RADIANS(E721))+COS(RADIANS(G724))*COS(RADIANS(E721))*COS(RADIANS(AA711))))&gt;90,0,$F$4*$F$5/E720^2*(SIN(RADIANS(G724))*SIN(RADIANS(E721))+COS(RADIANS(G724))*COS(RADIANS(E721))*COS(RADIANS(AA711))))</f>
        <v>#DIV/0!</v>
      </c>
      <c r="AB724" s="3" t="e">
        <f>IF(DEGREES(ACOS(SIN(RADIANS(G724))*SIN(RADIANS(E721))+COS(RADIANS(G724))*COS(RADIANS(E721))*COS(RADIANS(AB711))))&gt;90,0,$F$4*$F$5/E720^2*(SIN(RADIANS(G724))*SIN(RADIANS(E721))+COS(RADIANS(G724))*COS(RADIANS(E721))*COS(RADIANS(AB711))))</f>
        <v>#DIV/0!</v>
      </c>
      <c r="AC724" s="3" t="e">
        <f>IF(DEGREES(ACOS(SIN(RADIANS(G724))*SIN(RADIANS(E721))+COS(RADIANS(G724))*COS(RADIANS(E721))*COS(RADIANS(AC711))))&gt;90,0,$F$4*$F$5/E720^2*(SIN(RADIANS(G724))*SIN(RADIANS(E721))+COS(RADIANS(G724))*COS(RADIANS(E721))*COS(RADIANS(AC711))))</f>
        <v>#DIV/0!</v>
      </c>
      <c r="AD724" s="3" t="e">
        <f>IF(DEGREES(ACOS(SIN(RADIANS(G724))*SIN(RADIANS(E721))+COS(RADIANS(G724))*COS(RADIANS(E721))*COS(RADIANS(AD711))))&gt;90,0,$F$4*$F$5/E720^2*(SIN(RADIANS(G724))*SIN(RADIANS(E721))+COS(RADIANS(G724))*COS(RADIANS(E721))*COS(RADIANS(AD711))))</f>
        <v>#DIV/0!</v>
      </c>
      <c r="AE724" s="3" t="e">
        <f>IF(DEGREES(ACOS(SIN(RADIANS(G724))*SIN(RADIANS(E721))+COS(RADIANS(G724))*COS(RADIANS(E721))*COS(RADIANS(AE711))))&gt;90,0,$F$4*$F$5/E720^2*(SIN(RADIANS(G724))*SIN(RADIANS(E721))+COS(RADIANS(G724))*COS(RADIANS(E721))*COS(RADIANS(AE711))))</f>
        <v>#DIV/0!</v>
      </c>
      <c r="AF724" s="3" t="e">
        <f>IF(DEGREES(ACOS(SIN(RADIANS(G724))*SIN(RADIANS(E721))+COS(RADIANS(G724))*COS(RADIANS(E721))*COS(RADIANS(AF711))))&gt;90,0,$F$4*$F$5/E720^2*(SIN(RADIANS(G724))*SIN(RADIANS(E721))+COS(RADIANS(G724))*COS(RADIANS(E721))*COS(RADIANS(AF711))))</f>
        <v>#DIV/0!</v>
      </c>
      <c r="AG724" s="3" t="e">
        <f>IF(DEGREES(ACOS(SIN(RADIANS(G724))*SIN(RADIANS(E721))+COS(RADIANS(G724))*COS(RADIANS(E721))*COS(RADIANS(AG711))))&gt;90,0,$F$4*$F$5/E720^2*(SIN(RADIANS(G724))*SIN(RADIANS(E721))+COS(RADIANS(G724))*COS(RADIANS(E721))*COS(RADIANS(AG711))))</f>
        <v>#DIV/0!</v>
      </c>
      <c r="AH724" s="3" t="e">
        <f>IF(DEGREES(ACOS(SIN(RADIANS(G724))*SIN(RADIANS(E721))+COS(RADIANS(G724))*COS(RADIANS(E721))*COS(RADIANS(AH711))))&gt;90,0,$F$4*$F$5/E720^2*(SIN(RADIANS(G724))*SIN(RADIANS(E721))+COS(RADIANS(G724))*COS(RADIANS(E721))*COS(RADIANS(AH711))))</f>
        <v>#DIV/0!</v>
      </c>
      <c r="AI724" s="3" t="e">
        <f>IF(DEGREES(ACOS(SIN(RADIANS(G724))*SIN(RADIANS(E721))+COS(RADIANS(G724))*COS(RADIANS(E721))*COS(RADIANS(AI711))))&gt;90,0,$F$4*$F$5/E720^2*(SIN(RADIANS(G724))*SIN(RADIANS(E721))+COS(RADIANS(G724))*COS(RADIANS(E721))*COS(RADIANS(AI711))))</f>
        <v>#DIV/0!</v>
      </c>
      <c r="AJ724" s="3" t="e">
        <f>IF(DEGREES(ACOS(SIN(RADIANS(G724))*SIN(RADIANS(E721))+COS(RADIANS(G724))*COS(RADIANS(E721))*COS(RADIANS(AJ711))))&gt;90,0,$F$4*$F$5/E720^2*(SIN(RADIANS(G724))*SIN(RADIANS(E721))+COS(RADIANS(G724))*COS(RADIANS(E721))*COS(RADIANS(AJ711))))</f>
        <v>#DIV/0!</v>
      </c>
      <c r="AK724" s="3">
        <f>IF(DEGREES(ACOS(SIN(RADIANS(G724))*SIN(RADIANS(E721))+COS(RADIANS(G724))*COS(RADIANS(E721))*COS(RADIANS(AK711))))&gt;90,0,$F$4*$F$5/E720^2*(SIN(RADIANS(G724))*SIN(RADIANS(E721))+COS(RADIANS(G724))*COS(RADIANS(E721))*COS(RADIANS(AK711))))</f>
        <v>0</v>
      </c>
      <c r="AL724" s="3">
        <f>IF(DEGREES(ACOS(SIN(RADIANS(G724))*SIN(RADIANS(E721))+COS(RADIANS(G724))*COS(RADIANS(E721))*COS(RADIANS(AL711))))&gt;90,0,$F$4*$F$5/E720^2*(SIN(RADIANS(G724))*SIN(RADIANS(E721))+COS(RADIANS(G724))*COS(RADIANS(E721))*COS(RADIANS(AL711))))</f>
        <v>0</v>
      </c>
      <c r="AM724" s="3">
        <f>IF(DEGREES(ACOS(SIN(RADIANS(G724))*SIN(RADIANS(E721))+COS(RADIANS(G724))*COS(RADIANS(E721))*COS(RADIANS(AM711))))&gt;90,0,$F$4*$F$5/E720^2*(SIN(RADIANS(G724))*SIN(RADIANS(E721))+COS(RADIANS(G724))*COS(RADIANS(E721))*COS(RADIANS(AM711))))</f>
        <v>0</v>
      </c>
      <c r="AN724" s="3">
        <f>IF(DEGREES(ACOS(SIN(RADIANS(G724))*SIN(RADIANS(E721))+COS(RADIANS(G724))*COS(RADIANS(E721))*COS(RADIANS(AN711))))&gt;90,0,$F$4*$F$5/E720^2*(SIN(RADIANS(G724))*SIN(RADIANS(E721))+COS(RADIANS(G724))*COS(RADIANS(E721))*COS(RADIANS(AN711))))</f>
        <v>0</v>
      </c>
      <c r="AO724" s="3">
        <f>IF(DEGREES(ACOS(SIN(RADIANS(G724))*SIN(RADIANS(E721))+COS(RADIANS(G724))*COS(RADIANS(E721))*COS(RADIANS(AO711))))&gt;90,0,$F$4*$F$5/E720^2*(SIN(RADIANS(G724))*SIN(RADIANS(E721))+COS(RADIANS(G724))*COS(RADIANS(E721))*COS(RADIANS(AO711))))</f>
        <v>0</v>
      </c>
      <c r="AP724" s="3">
        <f>IF(DEGREES(ACOS(SIN(RADIANS(G724))*SIN(RADIANS(E721))+COS(RADIANS(G724))*COS(RADIANS(E721))*COS(RADIANS(AP711))))&gt;90,0,$F$4*$F$5/E720^2*(SIN(RADIANS(G724))*SIN(RADIANS(E721))+COS(RADIANS(G724))*COS(RADIANS(E721))*COS(RADIANS(AP711))))</f>
        <v>0</v>
      </c>
      <c r="AQ724" s="3">
        <f>IF(DEGREES(ACOS(SIN(RADIANS(G724))*SIN(RADIANS(E721))+COS(RADIANS(G724))*COS(RADIANS(E721))*COS(RADIANS(AQ711))))&gt;90,0,$F$4*$F$5/E720^2*(SIN(RADIANS(G724))*SIN(RADIANS(E721))+COS(RADIANS(G724))*COS(RADIANS(E721))*COS(RADIANS(AQ711))))</f>
        <v>0</v>
      </c>
      <c r="AR724" s="3">
        <f>IF(DEGREES(ACOS(SIN(RADIANS(G724))*SIN(RADIANS(E721))+COS(RADIANS(G724))*COS(RADIANS(E721))*COS(RADIANS(AR711))))&gt;90,0,$F$4*$F$5/E720^2*(SIN(RADIANS(G724))*SIN(RADIANS(E721))+COS(RADIANS(G724))*COS(RADIANS(E721))*COS(RADIANS(AR711))))</f>
        <v>0</v>
      </c>
    </row>
    <row r="725" spans="2:44" ht="15.75" customHeight="1" x14ac:dyDescent="0.2">
      <c r="G725" s="3">
        <v>-30</v>
      </c>
      <c r="I725" s="3">
        <f>IF(DEGREES(ACOS(SIN(RADIANS(G725))*SIN(RADIANS(E721))+COS(RADIANS(G725))*COS(RADIANS(E721))*COS(RADIANS(I711))))&gt;90,0,$F$4*$F$5/E720^2*(SIN(RADIANS(G725))*SIN(RADIANS(E721))+COS(RADIANS(G725))*COS(RADIANS(E721))*COS(RADIANS(I711))))</f>
        <v>0</v>
      </c>
      <c r="J725" s="3">
        <f>IF(DEGREES(ACOS(SIN(RADIANS(G725))*SIN(RADIANS(E721))+COS(RADIANS(G725))*COS(RADIANS(E721))*COS(RADIANS(J711))))&gt;90,0,$F$4*$F$5/E720^2*(SIN(RADIANS(G725))*SIN(RADIANS(E721))+COS(RADIANS(G725))*COS(RADIANS(E721))*COS(RADIANS(J711))))</f>
        <v>0</v>
      </c>
      <c r="K725" s="3">
        <f>IF(DEGREES(ACOS(SIN(RADIANS(G725))*SIN(RADIANS(E721))+COS(RADIANS(G725))*COS(RADIANS(E721))*COS(RADIANS(K711))))&gt;90,0,$F$4*$F$5/E720^2*(SIN(RADIANS(G725))*SIN(RADIANS(E721))+COS(RADIANS(G725))*COS(RADIANS(E721))*COS(RADIANS(K711))))</f>
        <v>0</v>
      </c>
      <c r="L725" s="3">
        <f>IF(DEGREES(ACOS(SIN(RADIANS(G725))*SIN(RADIANS(E721))+COS(RADIANS(G725))*COS(RADIANS(E721))*COS(RADIANS(L711))))&gt;90,0,$F$4*$F$5/E720^2*(SIN(RADIANS(G725))*SIN(RADIANS(E721))+COS(RADIANS(G725))*COS(RADIANS(E721))*COS(RADIANS(L711))))</f>
        <v>0</v>
      </c>
      <c r="M725" s="3">
        <f>IF(DEGREES(ACOS(SIN(RADIANS(G725))*SIN(RADIANS(E721))+COS(RADIANS(G725))*COS(RADIANS(E721))*COS(RADIANS(M711))))&gt;90,0,$F$4*$F$5/E720^2*(SIN(RADIANS(G725))*SIN(RADIANS(E721))+COS(RADIANS(G725))*COS(RADIANS(E721))*COS(RADIANS(M711))))</f>
        <v>0</v>
      </c>
      <c r="N725" s="3">
        <f>IF(DEGREES(ACOS(SIN(RADIANS(G725))*SIN(RADIANS(E721))+COS(RADIANS(G725))*COS(RADIANS(E721))*COS(RADIANS(N711))))&gt;90,0,$F$4*$F$5/E720^2*(SIN(RADIANS(G725))*SIN(RADIANS(E721))+COS(RADIANS(G725))*COS(RADIANS(E721))*COS(RADIANS(N711))))</f>
        <v>0</v>
      </c>
      <c r="O725" s="3">
        <f>IF(DEGREES(ACOS(SIN(RADIANS(G725))*SIN(RADIANS(E721))+COS(RADIANS(G725))*COS(RADIANS(E721))*COS(RADIANS(O711))))&gt;90,0,$F$4*$F$5/E720^2*(SIN(RADIANS(G725))*SIN(RADIANS(E721))+COS(RADIANS(G725))*COS(RADIANS(E721))*COS(RADIANS(O711))))</f>
        <v>0</v>
      </c>
      <c r="P725" s="3">
        <f>IF(DEGREES(ACOS(SIN(RADIANS(G725))*SIN(RADIANS(E721))+COS(RADIANS(G725))*COS(RADIANS(E721))*COS(RADIANS(P711))))&gt;90,0,$F$4*$F$5/E720^2*(SIN(RADIANS(G725))*SIN(RADIANS(E721))+COS(RADIANS(G725))*COS(RADIANS(E721))*COS(RADIANS(P711))))</f>
        <v>0</v>
      </c>
      <c r="Q725" s="3">
        <f>IF(DEGREES(ACOS(SIN(RADIANS(G725))*SIN(RADIANS(E721))+COS(RADIANS(G725))*COS(RADIANS(E721))*COS(RADIANS(Q711))))&gt;90,0,$F$4*$F$5/E720^2*(SIN(RADIANS(G725))*SIN(RADIANS(E721))+COS(RADIANS(G725))*COS(RADIANS(E721))*COS(RADIANS(Q711))))</f>
        <v>0</v>
      </c>
      <c r="R725" s="3" t="e">
        <f>IF(DEGREES(ACOS(SIN(RADIANS(G725))*SIN(RADIANS(E721))+COS(RADIANS(G725))*COS(RADIANS(E721))*COS(RADIANS(R711))))&gt;90,0,$F$4*$F$5/E720^2*(SIN(RADIANS(G725))*SIN(RADIANS(E721))+COS(RADIANS(G725))*COS(RADIANS(E721))*COS(RADIANS(R711))))</f>
        <v>#DIV/0!</v>
      </c>
      <c r="S725" s="3" t="e">
        <f>IF(DEGREES(ACOS(SIN(RADIANS(G725))*SIN(RADIANS(E721))+COS(RADIANS(G725))*COS(RADIANS(E721))*COS(RADIANS(S711))))&gt;90,0,$F$4*$F$5/E720^2*(SIN(RADIANS(G725))*SIN(RADIANS(E721))+COS(RADIANS(G725))*COS(RADIANS(E721))*COS(RADIANS(S711))))</f>
        <v>#DIV/0!</v>
      </c>
      <c r="T725" s="3" t="e">
        <f>IF(DEGREES(ACOS(SIN(RADIANS(G725))*SIN(RADIANS(E721))+COS(RADIANS(G725))*COS(RADIANS(E721))*COS(RADIANS(T711))))&gt;90,0,$F$4*$F$5/E720^2*(SIN(RADIANS(G725))*SIN(RADIANS(E721))+COS(RADIANS(G725))*COS(RADIANS(E721))*COS(RADIANS(T711))))</f>
        <v>#DIV/0!</v>
      </c>
      <c r="U725" s="3" t="e">
        <f>IF(DEGREES(ACOS(SIN(RADIANS(G725))*SIN(RADIANS(E721))+COS(RADIANS(G725))*COS(RADIANS(E721))*COS(RADIANS(U711))))&gt;90,0,$F$4*$F$5/E720^2*(SIN(RADIANS(G725))*SIN(RADIANS(E721))+COS(RADIANS(G725))*COS(RADIANS(E721))*COS(RADIANS(U711))))</f>
        <v>#DIV/0!</v>
      </c>
      <c r="V725" s="3" t="e">
        <f>IF(DEGREES(ACOS(SIN(RADIANS(G725))*SIN(RADIANS(E721))+COS(RADIANS(G725))*COS(RADIANS(E721))*COS(RADIANS(V711))))&gt;90,0,$F$4*$F$5/E720^2*(SIN(RADIANS(G725))*SIN(RADIANS(E721))+COS(RADIANS(G725))*COS(RADIANS(E721))*COS(RADIANS(V711))))</f>
        <v>#DIV/0!</v>
      </c>
      <c r="W725" s="3" t="e">
        <f>IF(DEGREES(ACOS(SIN(RADIANS(G725))*SIN(RADIANS(E721))+COS(RADIANS(G725))*COS(RADIANS(E721))*COS(RADIANS(W711))))&gt;90,0,$F$4*$F$5/E720^2*(SIN(RADIANS(G725))*SIN(RADIANS(E721))+COS(RADIANS(G725))*COS(RADIANS(E721))*COS(RADIANS(W711))))</f>
        <v>#DIV/0!</v>
      </c>
      <c r="X725" s="3" t="e">
        <f>IF(DEGREES(ACOS(SIN(RADIANS(G725))*SIN(RADIANS(E721))+COS(RADIANS(G725))*COS(RADIANS(E721))*COS(RADIANS(X711))))&gt;90,0,$F$4*$F$5/E720^2*(SIN(RADIANS(G725))*SIN(RADIANS(E721))+COS(RADIANS(G725))*COS(RADIANS(E721))*COS(RADIANS(X711))))</f>
        <v>#DIV/0!</v>
      </c>
      <c r="Y725" s="3" t="e">
        <f>IF(DEGREES(ACOS(SIN(RADIANS(G725))*SIN(RADIANS(E721))+COS(RADIANS(G725))*COS(RADIANS(E721))*COS(RADIANS(Y711))))&gt;90,0,$F$4*$F$5/E720^2*(SIN(RADIANS(G725))*SIN(RADIANS(E721))+COS(RADIANS(G725))*COS(RADIANS(E721))*COS(RADIANS(Y711))))</f>
        <v>#DIV/0!</v>
      </c>
      <c r="Z725" s="3" t="e">
        <f>IF(DEGREES(ACOS(SIN(RADIANS(G725))*SIN(RADIANS(E721))+COS(RADIANS(G725))*COS(RADIANS(E721))*COS(RADIANS(Z711))))&gt;90,0,$F$4*$F$5/E720^2*(SIN(RADIANS(G725))*SIN(RADIANS(E721))+COS(RADIANS(G725))*COS(RADIANS(E721))*COS(RADIANS(Z711))))</f>
        <v>#DIV/0!</v>
      </c>
      <c r="AA725" s="3" t="e">
        <f>IF(DEGREES(ACOS(SIN(RADIANS(G725))*SIN(RADIANS(E721))+COS(RADIANS(G725))*COS(RADIANS(E721))*COS(RADIANS(AA711))))&gt;90,0,$F$4*$F$5/E720^2*(SIN(RADIANS(G725))*SIN(RADIANS(E721))+COS(RADIANS(G725))*COS(RADIANS(E721))*COS(RADIANS(AA711))))</f>
        <v>#DIV/0!</v>
      </c>
      <c r="AB725" s="3" t="e">
        <f>IF(DEGREES(ACOS(SIN(RADIANS(G725))*SIN(RADIANS(E721))+COS(RADIANS(G725))*COS(RADIANS(E721))*COS(RADIANS(AB711))))&gt;90,0,$F$4*$F$5/E720^2*(SIN(RADIANS(G725))*SIN(RADIANS(E721))+COS(RADIANS(G725))*COS(RADIANS(E721))*COS(RADIANS(AB711))))</f>
        <v>#DIV/0!</v>
      </c>
      <c r="AC725" s="3" t="e">
        <f>IF(DEGREES(ACOS(SIN(RADIANS(G725))*SIN(RADIANS(E721))+COS(RADIANS(G725))*COS(RADIANS(E721))*COS(RADIANS(AC711))))&gt;90,0,$F$4*$F$5/E720^2*(SIN(RADIANS(G725))*SIN(RADIANS(E721))+COS(RADIANS(G725))*COS(RADIANS(E721))*COS(RADIANS(AC711))))</f>
        <v>#DIV/0!</v>
      </c>
      <c r="AD725" s="3" t="e">
        <f>IF(DEGREES(ACOS(SIN(RADIANS(G725))*SIN(RADIANS(E721))+COS(RADIANS(G725))*COS(RADIANS(E721))*COS(RADIANS(AD711))))&gt;90,0,$F$4*$F$5/E720^2*(SIN(RADIANS(G725))*SIN(RADIANS(E721))+COS(RADIANS(G725))*COS(RADIANS(E721))*COS(RADIANS(AD711))))</f>
        <v>#DIV/0!</v>
      </c>
      <c r="AE725" s="3" t="e">
        <f>IF(DEGREES(ACOS(SIN(RADIANS(G725))*SIN(RADIANS(E721))+COS(RADIANS(G725))*COS(RADIANS(E721))*COS(RADIANS(AE711))))&gt;90,0,$F$4*$F$5/E720^2*(SIN(RADIANS(G725))*SIN(RADIANS(E721))+COS(RADIANS(G725))*COS(RADIANS(E721))*COS(RADIANS(AE711))))</f>
        <v>#DIV/0!</v>
      </c>
      <c r="AF725" s="3" t="e">
        <f>IF(DEGREES(ACOS(SIN(RADIANS(G725))*SIN(RADIANS(E721))+COS(RADIANS(G725))*COS(RADIANS(E721))*COS(RADIANS(AF711))))&gt;90,0,$F$4*$F$5/E720^2*(SIN(RADIANS(G725))*SIN(RADIANS(E721))+COS(RADIANS(G725))*COS(RADIANS(E721))*COS(RADIANS(AF711))))</f>
        <v>#DIV/0!</v>
      </c>
      <c r="AG725" s="3" t="e">
        <f>IF(DEGREES(ACOS(SIN(RADIANS(G725))*SIN(RADIANS(E721))+COS(RADIANS(G725))*COS(RADIANS(E721))*COS(RADIANS(AG711))))&gt;90,0,$F$4*$F$5/E720^2*(SIN(RADIANS(G725))*SIN(RADIANS(E721))+COS(RADIANS(G725))*COS(RADIANS(E721))*COS(RADIANS(AG711))))</f>
        <v>#DIV/0!</v>
      </c>
      <c r="AH725" s="3" t="e">
        <f>IF(DEGREES(ACOS(SIN(RADIANS(G725))*SIN(RADIANS(E721))+COS(RADIANS(G725))*COS(RADIANS(E721))*COS(RADIANS(AH711))))&gt;90,0,$F$4*$F$5/E720^2*(SIN(RADIANS(G725))*SIN(RADIANS(E721))+COS(RADIANS(G725))*COS(RADIANS(E721))*COS(RADIANS(AH711))))</f>
        <v>#DIV/0!</v>
      </c>
      <c r="AI725" s="3" t="e">
        <f>IF(DEGREES(ACOS(SIN(RADIANS(G725))*SIN(RADIANS(E721))+COS(RADIANS(G725))*COS(RADIANS(E721))*COS(RADIANS(AI711))))&gt;90,0,$F$4*$F$5/E720^2*(SIN(RADIANS(G725))*SIN(RADIANS(E721))+COS(RADIANS(G725))*COS(RADIANS(E721))*COS(RADIANS(AI711))))</f>
        <v>#DIV/0!</v>
      </c>
      <c r="AJ725" s="3" t="e">
        <f>IF(DEGREES(ACOS(SIN(RADIANS(G725))*SIN(RADIANS(E721))+COS(RADIANS(G725))*COS(RADIANS(E721))*COS(RADIANS(AJ711))))&gt;90,0,$F$4*$F$5/E720^2*(SIN(RADIANS(G725))*SIN(RADIANS(E721))+COS(RADIANS(G725))*COS(RADIANS(E721))*COS(RADIANS(AJ711))))</f>
        <v>#DIV/0!</v>
      </c>
      <c r="AK725" s="3">
        <f>IF(DEGREES(ACOS(SIN(RADIANS(G725))*SIN(RADIANS(E721))+COS(RADIANS(G725))*COS(RADIANS(E721))*COS(RADIANS(AK711))))&gt;90,0,$F$4*$F$5/E720^2*(SIN(RADIANS(G725))*SIN(RADIANS(E721))+COS(RADIANS(G725))*COS(RADIANS(E721))*COS(RADIANS(AK711))))</f>
        <v>0</v>
      </c>
      <c r="AL725" s="3">
        <f>IF(DEGREES(ACOS(SIN(RADIANS(G725))*SIN(RADIANS(E721))+COS(RADIANS(G725))*COS(RADIANS(E721))*COS(RADIANS(AL711))))&gt;90,0,$F$4*$F$5/E720^2*(SIN(RADIANS(G725))*SIN(RADIANS(E721))+COS(RADIANS(G725))*COS(RADIANS(E721))*COS(RADIANS(AL711))))</f>
        <v>0</v>
      </c>
      <c r="AM725" s="3">
        <f>IF(DEGREES(ACOS(SIN(RADIANS(G725))*SIN(RADIANS(E721))+COS(RADIANS(G725))*COS(RADIANS(E721))*COS(RADIANS(AM711))))&gt;90,0,$F$4*$F$5/E720^2*(SIN(RADIANS(G725))*SIN(RADIANS(E721))+COS(RADIANS(G725))*COS(RADIANS(E721))*COS(RADIANS(AM711))))</f>
        <v>0</v>
      </c>
      <c r="AN725" s="3">
        <f>IF(DEGREES(ACOS(SIN(RADIANS(G725))*SIN(RADIANS(E721))+COS(RADIANS(G725))*COS(RADIANS(E721))*COS(RADIANS(AN711))))&gt;90,0,$F$4*$F$5/E720^2*(SIN(RADIANS(G725))*SIN(RADIANS(E721))+COS(RADIANS(G725))*COS(RADIANS(E721))*COS(RADIANS(AN711))))</f>
        <v>0</v>
      </c>
      <c r="AO725" s="3">
        <f>IF(DEGREES(ACOS(SIN(RADIANS(G725))*SIN(RADIANS(E721))+COS(RADIANS(G725))*COS(RADIANS(E721))*COS(RADIANS(AO711))))&gt;90,0,$F$4*$F$5/E720^2*(SIN(RADIANS(G725))*SIN(RADIANS(E721))+COS(RADIANS(G725))*COS(RADIANS(E721))*COS(RADIANS(AO711))))</f>
        <v>0</v>
      </c>
      <c r="AP725" s="3">
        <f>IF(DEGREES(ACOS(SIN(RADIANS(G725))*SIN(RADIANS(E721))+COS(RADIANS(G725))*COS(RADIANS(E721))*COS(RADIANS(AP711))))&gt;90,0,$F$4*$F$5/E720^2*(SIN(RADIANS(G725))*SIN(RADIANS(E721))+COS(RADIANS(G725))*COS(RADIANS(E721))*COS(RADIANS(AP711))))</f>
        <v>0</v>
      </c>
      <c r="AQ725" s="3">
        <f>IF(DEGREES(ACOS(SIN(RADIANS(G725))*SIN(RADIANS(E721))+COS(RADIANS(G725))*COS(RADIANS(E721))*COS(RADIANS(AQ711))))&gt;90,0,$F$4*$F$5/E720^2*(SIN(RADIANS(G725))*SIN(RADIANS(E721))+COS(RADIANS(G725))*COS(RADIANS(E721))*COS(RADIANS(AQ711))))</f>
        <v>0</v>
      </c>
      <c r="AR725" s="3">
        <f>IF(DEGREES(ACOS(SIN(RADIANS(G725))*SIN(RADIANS(E721))+COS(RADIANS(G725))*COS(RADIANS(E721))*COS(RADIANS(AR711))))&gt;90,0,$F$4*$F$5/E720^2*(SIN(RADIANS(G725))*SIN(RADIANS(E721))+COS(RADIANS(G725))*COS(RADIANS(E721))*COS(RADIANS(AR711))))</f>
        <v>0</v>
      </c>
    </row>
    <row r="726" spans="2:44" ht="15.75" customHeight="1" x14ac:dyDescent="0.2">
      <c r="G726" s="3">
        <v>-40</v>
      </c>
      <c r="I726" s="3">
        <f>IF(DEGREES(ACOS(SIN(RADIANS(G726))*SIN(RADIANS(E721))+COS(RADIANS(G726))*COS(RADIANS(E721))*COS(RADIANS(I711))))&gt;90,0,$F$4*$F$5/E720^2*(SIN(RADIANS(G726))*SIN(RADIANS(E721))+COS(RADIANS(G726))*COS(RADIANS(E721))*COS(RADIANS(I711))))</f>
        <v>0</v>
      </c>
      <c r="J726" s="3">
        <f>IF(DEGREES(ACOS(SIN(RADIANS(G726))*SIN(RADIANS(E721))+COS(RADIANS(G726))*COS(RADIANS(E721))*COS(RADIANS(J711))))&gt;90,0,$F$4*$F$5/E720^2*(SIN(RADIANS(G726))*SIN(RADIANS(E721))+COS(RADIANS(G726))*COS(RADIANS(E721))*COS(RADIANS(J711))))</f>
        <v>0</v>
      </c>
      <c r="K726" s="3">
        <f>IF(DEGREES(ACOS(SIN(RADIANS(G726))*SIN(RADIANS(E721))+COS(RADIANS(G726))*COS(RADIANS(E721))*COS(RADIANS(K711))))&gt;90,0,$F$4*$F$5/E720^2*(SIN(RADIANS(G726))*SIN(RADIANS(E721))+COS(RADIANS(G726))*COS(RADIANS(E721))*COS(RADIANS(K711))))</f>
        <v>0</v>
      </c>
      <c r="L726" s="3">
        <f>IF(DEGREES(ACOS(SIN(RADIANS(G726))*SIN(RADIANS(E721))+COS(RADIANS(G726))*COS(RADIANS(E721))*COS(RADIANS(L711))))&gt;90,0,$F$4*$F$5/E720^2*(SIN(RADIANS(G726))*SIN(RADIANS(E721))+COS(RADIANS(G726))*COS(RADIANS(E721))*COS(RADIANS(L711))))</f>
        <v>0</v>
      </c>
      <c r="M726" s="3">
        <f>IF(DEGREES(ACOS(SIN(RADIANS(G726))*SIN(RADIANS(E721))+COS(RADIANS(G726))*COS(RADIANS(E721))*COS(RADIANS(M711))))&gt;90,0,$F$4*$F$5/E720^2*(SIN(RADIANS(G726))*SIN(RADIANS(E721))+COS(RADIANS(G726))*COS(RADIANS(E721))*COS(RADIANS(M711))))</f>
        <v>0</v>
      </c>
      <c r="N726" s="3">
        <f>IF(DEGREES(ACOS(SIN(RADIANS(G726))*SIN(RADIANS(E721))+COS(RADIANS(G726))*COS(RADIANS(E721))*COS(RADIANS(N711))))&gt;90,0,$F$4*$F$5/E720^2*(SIN(RADIANS(G726))*SIN(RADIANS(E721))+COS(RADIANS(G726))*COS(RADIANS(E721))*COS(RADIANS(N711))))</f>
        <v>0</v>
      </c>
      <c r="O726" s="3">
        <f>IF(DEGREES(ACOS(SIN(RADIANS(G726))*SIN(RADIANS(E721))+COS(RADIANS(G726))*COS(RADIANS(E721))*COS(RADIANS(O711))))&gt;90,0,$F$4*$F$5/E720^2*(SIN(RADIANS(G726))*SIN(RADIANS(E721))+COS(RADIANS(G726))*COS(RADIANS(E721))*COS(RADIANS(O711))))</f>
        <v>0</v>
      </c>
      <c r="P726" s="3">
        <f>IF(DEGREES(ACOS(SIN(RADIANS(G726))*SIN(RADIANS(E721))+COS(RADIANS(G726))*COS(RADIANS(E721))*COS(RADIANS(P711))))&gt;90,0,$F$4*$F$5/E720^2*(SIN(RADIANS(G726))*SIN(RADIANS(E721))+COS(RADIANS(G726))*COS(RADIANS(E721))*COS(RADIANS(P711))))</f>
        <v>0</v>
      </c>
      <c r="Q726" s="3">
        <f>IF(DEGREES(ACOS(SIN(RADIANS(G726))*SIN(RADIANS(E721))+COS(RADIANS(G726))*COS(RADIANS(E721))*COS(RADIANS(Q711))))&gt;90,0,$F$4*$F$5/E720^2*(SIN(RADIANS(G726))*SIN(RADIANS(E721))+COS(RADIANS(G726))*COS(RADIANS(E721))*COS(RADIANS(Q711))))</f>
        <v>0</v>
      </c>
      <c r="R726" s="3" t="e">
        <f>IF(DEGREES(ACOS(SIN(RADIANS(G726))*SIN(RADIANS(E721))+COS(RADIANS(G726))*COS(RADIANS(E721))*COS(RADIANS(R711))))&gt;90,0,$F$4*$F$5/E720^2*(SIN(RADIANS(G726))*SIN(RADIANS(E721))+COS(RADIANS(G726))*COS(RADIANS(E721))*COS(RADIANS(R711))))</f>
        <v>#DIV/0!</v>
      </c>
      <c r="S726" s="3" t="e">
        <f>IF(DEGREES(ACOS(SIN(RADIANS(G726))*SIN(RADIANS(E721))+COS(RADIANS(G726))*COS(RADIANS(E721))*COS(RADIANS(S711))))&gt;90,0,$F$4*$F$5/E720^2*(SIN(RADIANS(G726))*SIN(RADIANS(E721))+COS(RADIANS(G726))*COS(RADIANS(E721))*COS(RADIANS(S711))))</f>
        <v>#DIV/0!</v>
      </c>
      <c r="T726" s="3" t="e">
        <f>IF(DEGREES(ACOS(SIN(RADIANS(G726))*SIN(RADIANS(E721))+COS(RADIANS(G726))*COS(RADIANS(E721))*COS(RADIANS(T711))))&gt;90,0,$F$4*$F$5/E720^2*(SIN(RADIANS(G726))*SIN(RADIANS(E721))+COS(RADIANS(G726))*COS(RADIANS(E721))*COS(RADIANS(T711))))</f>
        <v>#DIV/0!</v>
      </c>
      <c r="U726" s="3" t="e">
        <f>IF(DEGREES(ACOS(SIN(RADIANS(G726))*SIN(RADIANS(E721))+COS(RADIANS(G726))*COS(RADIANS(E721))*COS(RADIANS(U711))))&gt;90,0,$F$4*$F$5/E720^2*(SIN(RADIANS(G726))*SIN(RADIANS(E721))+COS(RADIANS(G726))*COS(RADIANS(E721))*COS(RADIANS(U711))))</f>
        <v>#DIV/0!</v>
      </c>
      <c r="V726" s="3" t="e">
        <f>IF(DEGREES(ACOS(SIN(RADIANS(G726))*SIN(RADIANS(E721))+COS(RADIANS(G726))*COS(RADIANS(E721))*COS(RADIANS(V711))))&gt;90,0,$F$4*$F$5/E720^2*(SIN(RADIANS(G726))*SIN(RADIANS(E721))+COS(RADIANS(G726))*COS(RADIANS(E721))*COS(RADIANS(V711))))</f>
        <v>#DIV/0!</v>
      </c>
      <c r="W726" s="3" t="e">
        <f>IF(DEGREES(ACOS(SIN(RADIANS(G726))*SIN(RADIANS(E721))+COS(RADIANS(G726))*COS(RADIANS(E721))*COS(RADIANS(W711))))&gt;90,0,$F$4*$F$5/E720^2*(SIN(RADIANS(G726))*SIN(RADIANS(E721))+COS(RADIANS(G726))*COS(RADIANS(E721))*COS(RADIANS(W711))))</f>
        <v>#DIV/0!</v>
      </c>
      <c r="X726" s="3" t="e">
        <f>IF(DEGREES(ACOS(SIN(RADIANS(G726))*SIN(RADIANS(E721))+COS(RADIANS(G726))*COS(RADIANS(E721))*COS(RADIANS(X711))))&gt;90,0,$F$4*$F$5/E720^2*(SIN(RADIANS(G726))*SIN(RADIANS(E721))+COS(RADIANS(G726))*COS(RADIANS(E721))*COS(RADIANS(X711))))</f>
        <v>#DIV/0!</v>
      </c>
      <c r="Y726" s="3" t="e">
        <f>IF(DEGREES(ACOS(SIN(RADIANS(G726))*SIN(RADIANS(E721))+COS(RADIANS(G726))*COS(RADIANS(E721))*COS(RADIANS(Y711))))&gt;90,0,$F$4*$F$5/E720^2*(SIN(RADIANS(G726))*SIN(RADIANS(E721))+COS(RADIANS(G726))*COS(RADIANS(E721))*COS(RADIANS(Y711))))</f>
        <v>#DIV/0!</v>
      </c>
      <c r="Z726" s="3" t="e">
        <f>IF(DEGREES(ACOS(SIN(RADIANS(G726))*SIN(RADIANS(E721))+COS(RADIANS(G726))*COS(RADIANS(E721))*COS(RADIANS(Z711))))&gt;90,0,$F$4*$F$5/E720^2*(SIN(RADIANS(G726))*SIN(RADIANS(E721))+COS(RADIANS(G726))*COS(RADIANS(E721))*COS(RADIANS(Z711))))</f>
        <v>#DIV/0!</v>
      </c>
      <c r="AA726" s="3" t="e">
        <f>IF(DEGREES(ACOS(SIN(RADIANS(G726))*SIN(RADIANS(E721))+COS(RADIANS(G726))*COS(RADIANS(E721))*COS(RADIANS(AA711))))&gt;90,0,$F$4*$F$5/E720^2*(SIN(RADIANS(G726))*SIN(RADIANS(E721))+COS(RADIANS(G726))*COS(RADIANS(E721))*COS(RADIANS(AA711))))</f>
        <v>#DIV/0!</v>
      </c>
      <c r="AB726" s="3" t="e">
        <f>IF(DEGREES(ACOS(SIN(RADIANS(G726))*SIN(RADIANS(E721))+COS(RADIANS(G726))*COS(RADIANS(E721))*COS(RADIANS(AB711))))&gt;90,0,$F$4*$F$5/E720^2*(SIN(RADIANS(G726))*SIN(RADIANS(E721))+COS(RADIANS(G726))*COS(RADIANS(E721))*COS(RADIANS(AB711))))</f>
        <v>#DIV/0!</v>
      </c>
      <c r="AC726" s="3" t="e">
        <f>IF(DEGREES(ACOS(SIN(RADIANS(G726))*SIN(RADIANS(E721))+COS(RADIANS(G726))*COS(RADIANS(E721))*COS(RADIANS(AC711))))&gt;90,0,$F$4*$F$5/E720^2*(SIN(RADIANS(G726))*SIN(RADIANS(E721))+COS(RADIANS(G726))*COS(RADIANS(E721))*COS(RADIANS(AC711))))</f>
        <v>#DIV/0!</v>
      </c>
      <c r="AD726" s="3" t="e">
        <f>IF(DEGREES(ACOS(SIN(RADIANS(G726))*SIN(RADIANS(E721))+COS(RADIANS(G726))*COS(RADIANS(E721))*COS(RADIANS(AD711))))&gt;90,0,$F$4*$F$5/E720^2*(SIN(RADIANS(G726))*SIN(RADIANS(E721))+COS(RADIANS(G726))*COS(RADIANS(E721))*COS(RADIANS(AD711))))</f>
        <v>#DIV/0!</v>
      </c>
      <c r="AE726" s="3" t="e">
        <f>IF(DEGREES(ACOS(SIN(RADIANS(G726))*SIN(RADIANS(E721))+COS(RADIANS(G726))*COS(RADIANS(E721))*COS(RADIANS(AE711))))&gt;90,0,$F$4*$F$5/E720^2*(SIN(RADIANS(G726))*SIN(RADIANS(E721))+COS(RADIANS(G726))*COS(RADIANS(E721))*COS(RADIANS(AE711))))</f>
        <v>#DIV/0!</v>
      </c>
      <c r="AF726" s="3" t="e">
        <f>IF(DEGREES(ACOS(SIN(RADIANS(G726))*SIN(RADIANS(E721))+COS(RADIANS(G726))*COS(RADIANS(E721))*COS(RADIANS(AF711))))&gt;90,0,$F$4*$F$5/E720^2*(SIN(RADIANS(G726))*SIN(RADIANS(E721))+COS(RADIANS(G726))*COS(RADIANS(E721))*COS(RADIANS(AF711))))</f>
        <v>#DIV/0!</v>
      </c>
      <c r="AG726" s="3" t="e">
        <f>IF(DEGREES(ACOS(SIN(RADIANS(G726))*SIN(RADIANS(E721))+COS(RADIANS(G726))*COS(RADIANS(E721))*COS(RADIANS(AG711))))&gt;90,0,$F$4*$F$5/E720^2*(SIN(RADIANS(G726))*SIN(RADIANS(E721))+COS(RADIANS(G726))*COS(RADIANS(E721))*COS(RADIANS(AG711))))</f>
        <v>#DIV/0!</v>
      </c>
      <c r="AH726" s="3" t="e">
        <f>IF(DEGREES(ACOS(SIN(RADIANS(G726))*SIN(RADIANS(E721))+COS(RADIANS(G726))*COS(RADIANS(E721))*COS(RADIANS(AH711))))&gt;90,0,$F$4*$F$5/E720^2*(SIN(RADIANS(G726))*SIN(RADIANS(E721))+COS(RADIANS(G726))*COS(RADIANS(E721))*COS(RADIANS(AH711))))</f>
        <v>#DIV/0!</v>
      </c>
      <c r="AI726" s="3" t="e">
        <f>IF(DEGREES(ACOS(SIN(RADIANS(G726))*SIN(RADIANS(E721))+COS(RADIANS(G726))*COS(RADIANS(E721))*COS(RADIANS(AI711))))&gt;90,0,$F$4*$F$5/E720^2*(SIN(RADIANS(G726))*SIN(RADIANS(E721))+COS(RADIANS(G726))*COS(RADIANS(E721))*COS(RADIANS(AI711))))</f>
        <v>#DIV/0!</v>
      </c>
      <c r="AJ726" s="3" t="e">
        <f>IF(DEGREES(ACOS(SIN(RADIANS(G726))*SIN(RADIANS(E721))+COS(RADIANS(G726))*COS(RADIANS(E721))*COS(RADIANS(AJ711))))&gt;90,0,$F$4*$F$5/E720^2*(SIN(RADIANS(G726))*SIN(RADIANS(E721))+COS(RADIANS(G726))*COS(RADIANS(E721))*COS(RADIANS(AJ711))))</f>
        <v>#DIV/0!</v>
      </c>
      <c r="AK726" s="3">
        <f>IF(DEGREES(ACOS(SIN(RADIANS(G726))*SIN(RADIANS(E721))+COS(RADIANS(G726))*COS(RADIANS(E721))*COS(RADIANS(AK711))))&gt;90,0,$F$4*$F$5/E720^2*(SIN(RADIANS(G726))*SIN(RADIANS(E721))+COS(RADIANS(G726))*COS(RADIANS(E721))*COS(RADIANS(AK711))))</f>
        <v>0</v>
      </c>
      <c r="AL726" s="3">
        <f>IF(DEGREES(ACOS(SIN(RADIANS(G726))*SIN(RADIANS(E721))+COS(RADIANS(G726))*COS(RADIANS(E721))*COS(RADIANS(AL711))))&gt;90,0,$F$4*$F$5/E720^2*(SIN(RADIANS(G726))*SIN(RADIANS(E721))+COS(RADIANS(G726))*COS(RADIANS(E721))*COS(RADIANS(AL711))))</f>
        <v>0</v>
      </c>
      <c r="AM726" s="3">
        <f>IF(DEGREES(ACOS(SIN(RADIANS(G726))*SIN(RADIANS(E721))+COS(RADIANS(G726))*COS(RADIANS(E721))*COS(RADIANS(AM711))))&gt;90,0,$F$4*$F$5/E720^2*(SIN(RADIANS(G726))*SIN(RADIANS(E721))+COS(RADIANS(G726))*COS(RADIANS(E721))*COS(RADIANS(AM711))))</f>
        <v>0</v>
      </c>
      <c r="AN726" s="3">
        <f>IF(DEGREES(ACOS(SIN(RADIANS(G726))*SIN(RADIANS(E721))+COS(RADIANS(G726))*COS(RADIANS(E721))*COS(RADIANS(AN711))))&gt;90,0,$F$4*$F$5/E720^2*(SIN(RADIANS(G726))*SIN(RADIANS(E721))+COS(RADIANS(G726))*COS(RADIANS(E721))*COS(RADIANS(AN711))))</f>
        <v>0</v>
      </c>
      <c r="AO726" s="3">
        <f>IF(DEGREES(ACOS(SIN(RADIANS(G726))*SIN(RADIANS(E721))+COS(RADIANS(G726))*COS(RADIANS(E721))*COS(RADIANS(AO711))))&gt;90,0,$F$4*$F$5/E720^2*(SIN(RADIANS(G726))*SIN(RADIANS(E721))+COS(RADIANS(G726))*COS(RADIANS(E721))*COS(RADIANS(AO711))))</f>
        <v>0</v>
      </c>
      <c r="AP726" s="3">
        <f>IF(DEGREES(ACOS(SIN(RADIANS(G726))*SIN(RADIANS(E721))+COS(RADIANS(G726))*COS(RADIANS(E721))*COS(RADIANS(AP711))))&gt;90,0,$F$4*$F$5/E720^2*(SIN(RADIANS(G726))*SIN(RADIANS(E721))+COS(RADIANS(G726))*COS(RADIANS(E721))*COS(RADIANS(AP711))))</f>
        <v>0</v>
      </c>
      <c r="AQ726" s="3">
        <f>IF(DEGREES(ACOS(SIN(RADIANS(G726))*SIN(RADIANS(E721))+COS(RADIANS(G726))*COS(RADIANS(E721))*COS(RADIANS(AQ711))))&gt;90,0,$F$4*$F$5/E720^2*(SIN(RADIANS(G726))*SIN(RADIANS(E721))+COS(RADIANS(G726))*COS(RADIANS(E721))*COS(RADIANS(AQ711))))</f>
        <v>0</v>
      </c>
      <c r="AR726" s="3">
        <f>IF(DEGREES(ACOS(SIN(RADIANS(G726))*SIN(RADIANS(E721))+COS(RADIANS(G726))*COS(RADIANS(E721))*COS(RADIANS(AR711))))&gt;90,0,$F$4*$F$5/E720^2*(SIN(RADIANS(G726))*SIN(RADIANS(E721))+COS(RADIANS(G726))*COS(RADIANS(E721))*COS(RADIANS(AR711))))</f>
        <v>0</v>
      </c>
    </row>
    <row r="727" spans="2:44" ht="15.75" customHeight="1" x14ac:dyDescent="0.2">
      <c r="G727" s="3">
        <v>-50</v>
      </c>
      <c r="I727" s="3">
        <f>IF(DEGREES(ACOS(SIN(RADIANS(G727))*SIN(RADIANS(E721))+COS(RADIANS(G727))*COS(RADIANS(E721))*COS(RADIANS(I711))))&gt;90,0,$F$4*$F$5/E720^2*(SIN(RADIANS(G727))*SIN(RADIANS(E721))+COS(RADIANS(G727))*COS(RADIANS(E721))*COS(RADIANS(I711))))</f>
        <v>0</v>
      </c>
      <c r="J727" s="3">
        <f>IF(DEGREES(ACOS(SIN(RADIANS(G727))*SIN(RADIANS(E721))+COS(RADIANS(G727))*COS(RADIANS(E721))*COS(RADIANS(J711))))&gt;90,0,$F$4*$F$5/E720^2*(SIN(RADIANS(G727))*SIN(RADIANS(E721))+COS(RADIANS(G727))*COS(RADIANS(E721))*COS(RADIANS(J711))))</f>
        <v>0</v>
      </c>
      <c r="K727" s="3">
        <f>IF(DEGREES(ACOS(SIN(RADIANS(G727))*SIN(RADIANS(E721))+COS(RADIANS(G727))*COS(RADIANS(E721))*COS(RADIANS(K711))))&gt;90,0,$F$4*$F$5/E720^2*(SIN(RADIANS(G727))*SIN(RADIANS(E721))+COS(RADIANS(G727))*COS(RADIANS(E721))*COS(RADIANS(K711))))</f>
        <v>0</v>
      </c>
      <c r="L727" s="3">
        <f>IF(DEGREES(ACOS(SIN(RADIANS(G727))*SIN(RADIANS(E721))+COS(RADIANS(G727))*COS(RADIANS(E721))*COS(RADIANS(L711))))&gt;90,0,$F$4*$F$5/E720^2*(SIN(RADIANS(G727))*SIN(RADIANS(E721))+COS(RADIANS(G727))*COS(RADIANS(E721))*COS(RADIANS(L711))))</f>
        <v>0</v>
      </c>
      <c r="M727" s="3">
        <f>IF(DEGREES(ACOS(SIN(RADIANS(G727))*SIN(RADIANS(E721))+COS(RADIANS(G727))*COS(RADIANS(E721))*COS(RADIANS(M711))))&gt;90,0,$F$4*$F$5/E720^2*(SIN(RADIANS(G727))*SIN(RADIANS(E721))+COS(RADIANS(G727))*COS(RADIANS(E721))*COS(RADIANS(M711))))</f>
        <v>0</v>
      </c>
      <c r="N727" s="3">
        <f>IF(DEGREES(ACOS(SIN(RADIANS(G727))*SIN(RADIANS(E721))+COS(RADIANS(G727))*COS(RADIANS(E721))*COS(RADIANS(N711))))&gt;90,0,$F$4*$F$5/E720^2*(SIN(RADIANS(G727))*SIN(RADIANS(E721))+COS(RADIANS(G727))*COS(RADIANS(E721))*COS(RADIANS(N711))))</f>
        <v>0</v>
      </c>
      <c r="O727" s="3">
        <f>IF(DEGREES(ACOS(SIN(RADIANS(G727))*SIN(RADIANS(E721))+COS(RADIANS(G727))*COS(RADIANS(E721))*COS(RADIANS(O711))))&gt;90,0,$F$4*$F$5/E720^2*(SIN(RADIANS(G727))*SIN(RADIANS(E721))+COS(RADIANS(G727))*COS(RADIANS(E721))*COS(RADIANS(O711))))</f>
        <v>0</v>
      </c>
      <c r="P727" s="3">
        <f>IF(DEGREES(ACOS(SIN(RADIANS(G727))*SIN(RADIANS(E721))+COS(RADIANS(G727))*COS(RADIANS(E721))*COS(RADIANS(P711))))&gt;90,0,$F$4*$F$5/E720^2*(SIN(RADIANS(G727))*SIN(RADIANS(E721))+COS(RADIANS(G727))*COS(RADIANS(E721))*COS(RADIANS(P711))))</f>
        <v>0</v>
      </c>
      <c r="Q727" s="3">
        <f>IF(DEGREES(ACOS(SIN(RADIANS(G727))*SIN(RADIANS(E721))+COS(RADIANS(G727))*COS(RADIANS(E721))*COS(RADIANS(Q711))))&gt;90,0,$F$4*$F$5/E720^2*(SIN(RADIANS(G727))*SIN(RADIANS(E721))+COS(RADIANS(G727))*COS(RADIANS(E721))*COS(RADIANS(Q711))))</f>
        <v>0</v>
      </c>
      <c r="R727" s="3" t="e">
        <f>IF(DEGREES(ACOS(SIN(RADIANS(G727))*SIN(RADIANS(E721))+COS(RADIANS(G727))*COS(RADIANS(E721))*COS(RADIANS(R711))))&gt;90,0,$F$4*$F$5/E720^2*(SIN(RADIANS(G727))*SIN(RADIANS(E721))+COS(RADIANS(G727))*COS(RADIANS(E721))*COS(RADIANS(R711))))</f>
        <v>#DIV/0!</v>
      </c>
      <c r="S727" s="3" t="e">
        <f>IF(DEGREES(ACOS(SIN(RADIANS(G727))*SIN(RADIANS(E721))+COS(RADIANS(G727))*COS(RADIANS(E721))*COS(RADIANS(S711))))&gt;90,0,$F$4*$F$5/E720^2*(SIN(RADIANS(G727))*SIN(RADIANS(E721))+COS(RADIANS(G727))*COS(RADIANS(E721))*COS(RADIANS(S711))))</f>
        <v>#DIV/0!</v>
      </c>
      <c r="T727" s="3" t="e">
        <f>IF(DEGREES(ACOS(SIN(RADIANS(G727))*SIN(RADIANS(E721))+COS(RADIANS(G727))*COS(RADIANS(E721))*COS(RADIANS(T711))))&gt;90,0,$F$4*$F$5/E720^2*(SIN(RADIANS(G727))*SIN(RADIANS(E721))+COS(RADIANS(G727))*COS(RADIANS(E721))*COS(RADIANS(T711))))</f>
        <v>#DIV/0!</v>
      </c>
      <c r="U727" s="3" t="e">
        <f>IF(DEGREES(ACOS(SIN(RADIANS(G727))*SIN(RADIANS(E721))+COS(RADIANS(G727))*COS(RADIANS(E721))*COS(RADIANS(U711))))&gt;90,0,$F$4*$F$5/E720^2*(SIN(RADIANS(G727))*SIN(RADIANS(E721))+COS(RADIANS(G727))*COS(RADIANS(E721))*COS(RADIANS(U711))))</f>
        <v>#DIV/0!</v>
      </c>
      <c r="V727" s="3" t="e">
        <f>IF(DEGREES(ACOS(SIN(RADIANS(G727))*SIN(RADIANS(E721))+COS(RADIANS(G727))*COS(RADIANS(E721))*COS(RADIANS(V711))))&gt;90,0,$F$4*$F$5/E720^2*(SIN(RADIANS(G727))*SIN(RADIANS(E721))+COS(RADIANS(G727))*COS(RADIANS(E721))*COS(RADIANS(V711))))</f>
        <v>#DIV/0!</v>
      </c>
      <c r="W727" s="3" t="e">
        <f>IF(DEGREES(ACOS(SIN(RADIANS(G727))*SIN(RADIANS(E721))+COS(RADIANS(G727))*COS(RADIANS(E721))*COS(RADIANS(W711))))&gt;90,0,$F$4*$F$5/E720^2*(SIN(RADIANS(G727))*SIN(RADIANS(E721))+COS(RADIANS(G727))*COS(RADIANS(E721))*COS(RADIANS(W711))))</f>
        <v>#DIV/0!</v>
      </c>
      <c r="X727" s="3" t="e">
        <f>IF(DEGREES(ACOS(SIN(RADIANS(G727))*SIN(RADIANS(E721))+COS(RADIANS(G727))*COS(RADIANS(E721))*COS(RADIANS(X711))))&gt;90,0,$F$4*$F$5/E720^2*(SIN(RADIANS(G727))*SIN(RADIANS(E721))+COS(RADIANS(G727))*COS(RADIANS(E721))*COS(RADIANS(X711))))</f>
        <v>#DIV/0!</v>
      </c>
      <c r="Y727" s="3" t="e">
        <f>IF(DEGREES(ACOS(SIN(RADIANS(G727))*SIN(RADIANS(E721))+COS(RADIANS(G727))*COS(RADIANS(E721))*COS(RADIANS(Y711))))&gt;90,0,$F$4*$F$5/E720^2*(SIN(RADIANS(G727))*SIN(RADIANS(E721))+COS(RADIANS(G727))*COS(RADIANS(E721))*COS(RADIANS(Y711))))</f>
        <v>#DIV/0!</v>
      </c>
      <c r="Z727" s="3" t="e">
        <f>IF(DEGREES(ACOS(SIN(RADIANS(G727))*SIN(RADIANS(E721))+COS(RADIANS(G727))*COS(RADIANS(E721))*COS(RADIANS(Z711))))&gt;90,0,$F$4*$F$5/E720^2*(SIN(RADIANS(G727))*SIN(RADIANS(E721))+COS(RADIANS(G727))*COS(RADIANS(E721))*COS(RADIANS(Z711))))</f>
        <v>#DIV/0!</v>
      </c>
      <c r="AA727" s="3" t="e">
        <f>IF(DEGREES(ACOS(SIN(RADIANS(G727))*SIN(RADIANS(E721))+COS(RADIANS(G727))*COS(RADIANS(E721))*COS(RADIANS(AA711))))&gt;90,0,$F$4*$F$5/E720^2*(SIN(RADIANS(G727))*SIN(RADIANS(E721))+COS(RADIANS(G727))*COS(RADIANS(E721))*COS(RADIANS(AA711))))</f>
        <v>#DIV/0!</v>
      </c>
      <c r="AB727" s="3" t="e">
        <f>IF(DEGREES(ACOS(SIN(RADIANS(G727))*SIN(RADIANS(E721))+COS(RADIANS(G727))*COS(RADIANS(E721))*COS(RADIANS(AB711))))&gt;90,0,$F$4*$F$5/E720^2*(SIN(RADIANS(G727))*SIN(RADIANS(E721))+COS(RADIANS(G727))*COS(RADIANS(E721))*COS(RADIANS(AB711))))</f>
        <v>#DIV/0!</v>
      </c>
      <c r="AC727" s="3" t="e">
        <f>IF(DEGREES(ACOS(SIN(RADIANS(G727))*SIN(RADIANS(E721))+COS(RADIANS(G727))*COS(RADIANS(E721))*COS(RADIANS(AC711))))&gt;90,0,$F$4*$F$5/E720^2*(SIN(RADIANS(G727))*SIN(RADIANS(E721))+COS(RADIANS(G727))*COS(RADIANS(E721))*COS(RADIANS(AC711))))</f>
        <v>#DIV/0!</v>
      </c>
      <c r="AD727" s="3" t="e">
        <f>IF(DEGREES(ACOS(SIN(RADIANS(G727))*SIN(RADIANS(E721))+COS(RADIANS(G727))*COS(RADIANS(E721))*COS(RADIANS(AD711))))&gt;90,0,$F$4*$F$5/E720^2*(SIN(RADIANS(G727))*SIN(RADIANS(E721))+COS(RADIANS(G727))*COS(RADIANS(E721))*COS(RADIANS(AD711))))</f>
        <v>#DIV/0!</v>
      </c>
      <c r="AE727" s="3" t="e">
        <f>IF(DEGREES(ACOS(SIN(RADIANS(G727))*SIN(RADIANS(E721))+COS(RADIANS(G727))*COS(RADIANS(E721))*COS(RADIANS(AE711))))&gt;90,0,$F$4*$F$5/E720^2*(SIN(RADIANS(G727))*SIN(RADIANS(E721))+COS(RADIANS(G727))*COS(RADIANS(E721))*COS(RADIANS(AE711))))</f>
        <v>#DIV/0!</v>
      </c>
      <c r="AF727" s="3" t="e">
        <f>IF(DEGREES(ACOS(SIN(RADIANS(G727))*SIN(RADIANS(E721))+COS(RADIANS(G727))*COS(RADIANS(E721))*COS(RADIANS(AF711))))&gt;90,0,$F$4*$F$5/E720^2*(SIN(RADIANS(G727))*SIN(RADIANS(E721))+COS(RADIANS(G727))*COS(RADIANS(E721))*COS(RADIANS(AF711))))</f>
        <v>#DIV/0!</v>
      </c>
      <c r="AG727" s="3" t="e">
        <f>IF(DEGREES(ACOS(SIN(RADIANS(G727))*SIN(RADIANS(E721))+COS(RADIANS(G727))*COS(RADIANS(E721))*COS(RADIANS(AG711))))&gt;90,0,$F$4*$F$5/E720^2*(SIN(RADIANS(G727))*SIN(RADIANS(E721))+COS(RADIANS(G727))*COS(RADIANS(E721))*COS(RADIANS(AG711))))</f>
        <v>#DIV/0!</v>
      </c>
      <c r="AH727" s="3" t="e">
        <f>IF(DEGREES(ACOS(SIN(RADIANS(G727))*SIN(RADIANS(E721))+COS(RADIANS(G727))*COS(RADIANS(E721))*COS(RADIANS(AH711))))&gt;90,0,$F$4*$F$5/E720^2*(SIN(RADIANS(G727))*SIN(RADIANS(E721))+COS(RADIANS(G727))*COS(RADIANS(E721))*COS(RADIANS(AH711))))</f>
        <v>#DIV/0!</v>
      </c>
      <c r="AI727" s="3" t="e">
        <f>IF(DEGREES(ACOS(SIN(RADIANS(G727))*SIN(RADIANS(E721))+COS(RADIANS(G727))*COS(RADIANS(E721))*COS(RADIANS(AI711))))&gt;90,0,$F$4*$F$5/E720^2*(SIN(RADIANS(G727))*SIN(RADIANS(E721))+COS(RADIANS(G727))*COS(RADIANS(E721))*COS(RADIANS(AI711))))</f>
        <v>#DIV/0!</v>
      </c>
      <c r="AJ727" s="3" t="e">
        <f>IF(DEGREES(ACOS(SIN(RADIANS(G727))*SIN(RADIANS(E721))+COS(RADIANS(G727))*COS(RADIANS(E721))*COS(RADIANS(AJ711))))&gt;90,0,$F$4*$F$5/E720^2*(SIN(RADIANS(G727))*SIN(RADIANS(E721))+COS(RADIANS(G727))*COS(RADIANS(E721))*COS(RADIANS(AJ711))))</f>
        <v>#DIV/0!</v>
      </c>
      <c r="AK727" s="3">
        <f>IF(DEGREES(ACOS(SIN(RADIANS(G727))*SIN(RADIANS(E721))+COS(RADIANS(G727))*COS(RADIANS(E721))*COS(RADIANS(AK711))))&gt;90,0,$F$4*$F$5/E720^2*(SIN(RADIANS(G727))*SIN(RADIANS(E721))+COS(RADIANS(G727))*COS(RADIANS(E721))*COS(RADIANS(AK711))))</f>
        <v>0</v>
      </c>
      <c r="AL727" s="3">
        <f>IF(DEGREES(ACOS(SIN(RADIANS(G727))*SIN(RADIANS(E721))+COS(RADIANS(G727))*COS(RADIANS(E721))*COS(RADIANS(AL711))))&gt;90,0,$F$4*$F$5/E720^2*(SIN(RADIANS(G727))*SIN(RADIANS(E721))+COS(RADIANS(G727))*COS(RADIANS(E721))*COS(RADIANS(AL711))))</f>
        <v>0</v>
      </c>
      <c r="AM727" s="3">
        <f>IF(DEGREES(ACOS(SIN(RADIANS(G727))*SIN(RADIANS(E721))+COS(RADIANS(G727))*COS(RADIANS(E721))*COS(RADIANS(AM711))))&gt;90,0,$F$4*$F$5/E720^2*(SIN(RADIANS(G727))*SIN(RADIANS(E721))+COS(RADIANS(G727))*COS(RADIANS(E721))*COS(RADIANS(AM711))))</f>
        <v>0</v>
      </c>
      <c r="AN727" s="3">
        <f>IF(DEGREES(ACOS(SIN(RADIANS(G727))*SIN(RADIANS(E721))+COS(RADIANS(G727))*COS(RADIANS(E721))*COS(RADIANS(AN711))))&gt;90,0,$F$4*$F$5/E720^2*(SIN(RADIANS(G727))*SIN(RADIANS(E721))+COS(RADIANS(G727))*COS(RADIANS(E721))*COS(RADIANS(AN711))))</f>
        <v>0</v>
      </c>
      <c r="AO727" s="3">
        <f>IF(DEGREES(ACOS(SIN(RADIANS(G727))*SIN(RADIANS(E721))+COS(RADIANS(G727))*COS(RADIANS(E721))*COS(RADIANS(AO711))))&gt;90,0,$F$4*$F$5/E720^2*(SIN(RADIANS(G727))*SIN(RADIANS(E721))+COS(RADIANS(G727))*COS(RADIANS(E721))*COS(RADIANS(AO711))))</f>
        <v>0</v>
      </c>
      <c r="AP727" s="3">
        <f>IF(DEGREES(ACOS(SIN(RADIANS(G727))*SIN(RADIANS(E721))+COS(RADIANS(G727))*COS(RADIANS(E721))*COS(RADIANS(AP711))))&gt;90,0,$F$4*$F$5/E720^2*(SIN(RADIANS(G727))*SIN(RADIANS(E721))+COS(RADIANS(G727))*COS(RADIANS(E721))*COS(RADIANS(AP711))))</f>
        <v>0</v>
      </c>
      <c r="AQ727" s="3">
        <f>IF(DEGREES(ACOS(SIN(RADIANS(G727))*SIN(RADIANS(E721))+COS(RADIANS(G727))*COS(RADIANS(E721))*COS(RADIANS(AQ711))))&gt;90,0,$F$4*$F$5/E720^2*(SIN(RADIANS(G727))*SIN(RADIANS(E721))+COS(RADIANS(G727))*COS(RADIANS(E721))*COS(RADIANS(AQ711))))</f>
        <v>0</v>
      </c>
      <c r="AR727" s="3">
        <f>IF(DEGREES(ACOS(SIN(RADIANS(G727))*SIN(RADIANS(E721))+COS(RADIANS(G727))*COS(RADIANS(E721))*COS(RADIANS(AR711))))&gt;90,0,$F$4*$F$5/E720^2*(SIN(RADIANS(G727))*SIN(RADIANS(E721))+COS(RADIANS(G727))*COS(RADIANS(E721))*COS(RADIANS(AR711))))</f>
        <v>0</v>
      </c>
    </row>
    <row r="728" spans="2:44" ht="15.75" customHeight="1" x14ac:dyDescent="0.2">
      <c r="G728" s="3">
        <v>-60</v>
      </c>
      <c r="I728" s="3">
        <f>IF(DEGREES(ACOS(SIN(RADIANS(G728))*SIN(RADIANS(E721))+COS(RADIANS(G728))*COS(RADIANS(E721))*COS(RADIANS(I711))))&gt;90,0,$F$4*$F$5/E720^2*(SIN(RADIANS(G728))*SIN(RADIANS(E721))+COS(RADIANS(G728))*COS(RADIANS(E721))*COS(RADIANS(I711))))</f>
        <v>0</v>
      </c>
      <c r="J728" s="3">
        <f>IF(DEGREES(ACOS(SIN(RADIANS(G728))*SIN(RADIANS(E721))+COS(RADIANS(G728))*COS(RADIANS(E721))*COS(RADIANS(J711))))&gt;90,0,$F$4*$F$5/E720^2*(SIN(RADIANS(G728))*SIN(RADIANS(E721))+COS(RADIANS(G728))*COS(RADIANS(E721))*COS(RADIANS(J711))))</f>
        <v>0</v>
      </c>
      <c r="K728" s="3">
        <f>IF(DEGREES(ACOS(SIN(RADIANS(G728))*SIN(RADIANS(E721))+COS(RADIANS(G728))*COS(RADIANS(E721))*COS(RADIANS(K711))))&gt;90,0,$F$4*$F$5/E720^2*(SIN(RADIANS(G728))*SIN(RADIANS(E721))+COS(RADIANS(G728))*COS(RADIANS(E721))*COS(RADIANS(K711))))</f>
        <v>0</v>
      </c>
      <c r="L728" s="3">
        <f>IF(DEGREES(ACOS(SIN(RADIANS(G728))*SIN(RADIANS(E721))+COS(RADIANS(G728))*COS(RADIANS(E721))*COS(RADIANS(L711))))&gt;90,0,$F$4*$F$5/E720^2*(SIN(RADIANS(G728))*SIN(RADIANS(E721))+COS(RADIANS(G728))*COS(RADIANS(E721))*COS(RADIANS(L711))))</f>
        <v>0</v>
      </c>
      <c r="M728" s="3">
        <f>IF(DEGREES(ACOS(SIN(RADIANS(G728))*SIN(RADIANS(E721))+COS(RADIANS(G728))*COS(RADIANS(E721))*COS(RADIANS(M711))))&gt;90,0,$F$4*$F$5/E720^2*(SIN(RADIANS(G728))*SIN(RADIANS(E721))+COS(RADIANS(G728))*COS(RADIANS(E721))*COS(RADIANS(M711))))</f>
        <v>0</v>
      </c>
      <c r="N728" s="3">
        <f>IF(DEGREES(ACOS(SIN(RADIANS(G728))*SIN(RADIANS(E721))+COS(RADIANS(G728))*COS(RADIANS(E721))*COS(RADIANS(N711))))&gt;90,0,$F$4*$F$5/E720^2*(SIN(RADIANS(G728))*SIN(RADIANS(E721))+COS(RADIANS(G728))*COS(RADIANS(E721))*COS(RADIANS(N711))))</f>
        <v>0</v>
      </c>
      <c r="O728" s="3">
        <f>IF(DEGREES(ACOS(SIN(RADIANS(G728))*SIN(RADIANS(E721))+COS(RADIANS(G728))*COS(RADIANS(E721))*COS(RADIANS(O711))))&gt;90,0,$F$4*$F$5/E720^2*(SIN(RADIANS(G728))*SIN(RADIANS(E721))+COS(RADIANS(G728))*COS(RADIANS(E721))*COS(RADIANS(O711))))</f>
        <v>0</v>
      </c>
      <c r="P728" s="3">
        <f>IF(DEGREES(ACOS(SIN(RADIANS(G728))*SIN(RADIANS(E721))+COS(RADIANS(G728))*COS(RADIANS(E721))*COS(RADIANS(P711))))&gt;90,0,$F$4*$F$5/E720^2*(SIN(RADIANS(G728))*SIN(RADIANS(E721))+COS(RADIANS(G728))*COS(RADIANS(E721))*COS(RADIANS(P711))))</f>
        <v>0</v>
      </c>
      <c r="Q728" s="3">
        <f>IF(DEGREES(ACOS(SIN(RADIANS(G728))*SIN(RADIANS(E721))+COS(RADIANS(G728))*COS(RADIANS(E721))*COS(RADIANS(Q711))))&gt;90,0,$F$4*$F$5/E720^2*(SIN(RADIANS(G728))*SIN(RADIANS(E721))+COS(RADIANS(G728))*COS(RADIANS(E721))*COS(RADIANS(Q711))))</f>
        <v>0</v>
      </c>
      <c r="R728" s="3" t="e">
        <f>IF(DEGREES(ACOS(SIN(RADIANS(G728))*SIN(RADIANS(E721))+COS(RADIANS(G728))*COS(RADIANS(E721))*COS(RADIANS(R711))))&gt;90,0,$F$4*$F$5/E720^2*(SIN(RADIANS(G728))*SIN(RADIANS(E721))+COS(RADIANS(G728))*COS(RADIANS(E721))*COS(RADIANS(R711))))</f>
        <v>#DIV/0!</v>
      </c>
      <c r="S728" s="3" t="e">
        <f>IF(DEGREES(ACOS(SIN(RADIANS(G728))*SIN(RADIANS(E721))+COS(RADIANS(G728))*COS(RADIANS(E721))*COS(RADIANS(S711))))&gt;90,0,$F$4*$F$5/E720^2*(SIN(RADIANS(G728))*SIN(RADIANS(E721))+COS(RADIANS(G728))*COS(RADIANS(E721))*COS(RADIANS(S711))))</f>
        <v>#DIV/0!</v>
      </c>
      <c r="T728" s="3" t="e">
        <f>IF(DEGREES(ACOS(SIN(RADIANS(G728))*SIN(RADIANS(E721))+COS(RADIANS(G728))*COS(RADIANS(E721))*COS(RADIANS(T711))))&gt;90,0,$F$4*$F$5/E720^2*(SIN(RADIANS(G728))*SIN(RADIANS(E721))+COS(RADIANS(G728))*COS(RADIANS(E721))*COS(RADIANS(T711))))</f>
        <v>#DIV/0!</v>
      </c>
      <c r="U728" s="3" t="e">
        <f>IF(DEGREES(ACOS(SIN(RADIANS(G728))*SIN(RADIANS(E721))+COS(RADIANS(G728))*COS(RADIANS(E721))*COS(RADIANS(U711))))&gt;90,0,$F$4*$F$5/E720^2*(SIN(RADIANS(G728))*SIN(RADIANS(E721))+COS(RADIANS(G728))*COS(RADIANS(E721))*COS(RADIANS(U711))))</f>
        <v>#DIV/0!</v>
      </c>
      <c r="V728" s="3" t="e">
        <f>IF(DEGREES(ACOS(SIN(RADIANS(G728))*SIN(RADIANS(E721))+COS(RADIANS(G728))*COS(RADIANS(E721))*COS(RADIANS(V711))))&gt;90,0,$F$4*$F$5/E720^2*(SIN(RADIANS(G728))*SIN(RADIANS(E721))+COS(RADIANS(G728))*COS(RADIANS(E721))*COS(RADIANS(V711))))</f>
        <v>#DIV/0!</v>
      </c>
      <c r="W728" s="3" t="e">
        <f>IF(DEGREES(ACOS(SIN(RADIANS(G728))*SIN(RADIANS(E721))+COS(RADIANS(G728))*COS(RADIANS(E721))*COS(RADIANS(W711))))&gt;90,0,$F$4*$F$5/E720^2*(SIN(RADIANS(G728))*SIN(RADIANS(E721))+COS(RADIANS(G728))*COS(RADIANS(E721))*COS(RADIANS(W711))))</f>
        <v>#DIV/0!</v>
      </c>
      <c r="X728" s="3" t="e">
        <f>IF(DEGREES(ACOS(SIN(RADIANS(G728))*SIN(RADIANS(E721))+COS(RADIANS(G728))*COS(RADIANS(E721))*COS(RADIANS(X711))))&gt;90,0,$F$4*$F$5/E720^2*(SIN(RADIANS(G728))*SIN(RADIANS(E721))+COS(RADIANS(G728))*COS(RADIANS(E721))*COS(RADIANS(X711))))</f>
        <v>#DIV/0!</v>
      </c>
      <c r="Y728" s="3" t="e">
        <f>IF(DEGREES(ACOS(SIN(RADIANS(G728))*SIN(RADIANS(E721))+COS(RADIANS(G728))*COS(RADIANS(E721))*COS(RADIANS(Y711))))&gt;90,0,$F$4*$F$5/E720^2*(SIN(RADIANS(G728))*SIN(RADIANS(E721))+COS(RADIANS(G728))*COS(RADIANS(E721))*COS(RADIANS(Y711))))</f>
        <v>#DIV/0!</v>
      </c>
      <c r="Z728" s="3" t="e">
        <f>IF(DEGREES(ACOS(SIN(RADIANS(G728))*SIN(RADIANS(E721))+COS(RADIANS(G728))*COS(RADIANS(E721))*COS(RADIANS(Z711))))&gt;90,0,$F$4*$F$5/E720^2*(SIN(RADIANS(G728))*SIN(RADIANS(E721))+COS(RADIANS(G728))*COS(RADIANS(E721))*COS(RADIANS(Z711))))</f>
        <v>#DIV/0!</v>
      </c>
      <c r="AA728" s="3" t="e">
        <f>IF(DEGREES(ACOS(SIN(RADIANS(G728))*SIN(RADIANS(E721))+COS(RADIANS(G728))*COS(RADIANS(E721))*COS(RADIANS(AA711))))&gt;90,0,$F$4*$F$5/E720^2*(SIN(RADIANS(G728))*SIN(RADIANS(E721))+COS(RADIANS(G728))*COS(RADIANS(E721))*COS(RADIANS(AA711))))</f>
        <v>#DIV/0!</v>
      </c>
      <c r="AB728" s="3" t="e">
        <f>IF(DEGREES(ACOS(SIN(RADIANS(G728))*SIN(RADIANS(E721))+COS(RADIANS(G728))*COS(RADIANS(E721))*COS(RADIANS(AB711))))&gt;90,0,$F$4*$F$5/E720^2*(SIN(RADIANS(G728))*SIN(RADIANS(E721))+COS(RADIANS(G728))*COS(RADIANS(E721))*COS(RADIANS(AB711))))</f>
        <v>#DIV/0!</v>
      </c>
      <c r="AC728" s="3" t="e">
        <f>IF(DEGREES(ACOS(SIN(RADIANS(G728))*SIN(RADIANS(E721))+COS(RADIANS(G728))*COS(RADIANS(E721))*COS(RADIANS(AC711))))&gt;90,0,$F$4*$F$5/E720^2*(SIN(RADIANS(G728))*SIN(RADIANS(E721))+COS(RADIANS(G728))*COS(RADIANS(E721))*COS(RADIANS(AC711))))</f>
        <v>#DIV/0!</v>
      </c>
      <c r="AD728" s="3" t="e">
        <f>IF(DEGREES(ACOS(SIN(RADIANS(G728))*SIN(RADIANS(E721))+COS(RADIANS(G728))*COS(RADIANS(E721))*COS(RADIANS(AD711))))&gt;90,0,$F$4*$F$5/E720^2*(SIN(RADIANS(G728))*SIN(RADIANS(E721))+COS(RADIANS(G728))*COS(RADIANS(E721))*COS(RADIANS(AD711))))</f>
        <v>#DIV/0!</v>
      </c>
      <c r="AE728" s="3" t="e">
        <f>IF(DEGREES(ACOS(SIN(RADIANS(G728))*SIN(RADIANS(E721))+COS(RADIANS(G728))*COS(RADIANS(E721))*COS(RADIANS(AE711))))&gt;90,0,$F$4*$F$5/E720^2*(SIN(RADIANS(G728))*SIN(RADIANS(E721))+COS(RADIANS(G728))*COS(RADIANS(E721))*COS(RADIANS(AE711))))</f>
        <v>#DIV/0!</v>
      </c>
      <c r="AF728" s="3" t="e">
        <f>IF(DEGREES(ACOS(SIN(RADIANS(G728))*SIN(RADIANS(E721))+COS(RADIANS(G728))*COS(RADIANS(E721))*COS(RADIANS(AF711))))&gt;90,0,$F$4*$F$5/E720^2*(SIN(RADIANS(G728))*SIN(RADIANS(E721))+COS(RADIANS(G728))*COS(RADIANS(E721))*COS(RADIANS(AF711))))</f>
        <v>#DIV/0!</v>
      </c>
      <c r="AG728" s="3" t="e">
        <f>IF(DEGREES(ACOS(SIN(RADIANS(G728))*SIN(RADIANS(E721))+COS(RADIANS(G728))*COS(RADIANS(E721))*COS(RADIANS(AG711))))&gt;90,0,$F$4*$F$5/E720^2*(SIN(RADIANS(G728))*SIN(RADIANS(E721))+COS(RADIANS(G728))*COS(RADIANS(E721))*COS(RADIANS(AG711))))</f>
        <v>#DIV/0!</v>
      </c>
      <c r="AH728" s="3" t="e">
        <f>IF(DEGREES(ACOS(SIN(RADIANS(G728))*SIN(RADIANS(E721))+COS(RADIANS(G728))*COS(RADIANS(E721))*COS(RADIANS(AH711))))&gt;90,0,$F$4*$F$5/E720^2*(SIN(RADIANS(G728))*SIN(RADIANS(E721))+COS(RADIANS(G728))*COS(RADIANS(E721))*COS(RADIANS(AH711))))</f>
        <v>#DIV/0!</v>
      </c>
      <c r="AI728" s="3" t="e">
        <f>IF(DEGREES(ACOS(SIN(RADIANS(G728))*SIN(RADIANS(E721))+COS(RADIANS(G728))*COS(RADIANS(E721))*COS(RADIANS(AI711))))&gt;90,0,$F$4*$F$5/E720^2*(SIN(RADIANS(G728))*SIN(RADIANS(E721))+COS(RADIANS(G728))*COS(RADIANS(E721))*COS(RADIANS(AI711))))</f>
        <v>#DIV/0!</v>
      </c>
      <c r="AJ728" s="3" t="e">
        <f>IF(DEGREES(ACOS(SIN(RADIANS(G728))*SIN(RADIANS(E721))+COS(RADIANS(G728))*COS(RADIANS(E721))*COS(RADIANS(AJ711))))&gt;90,0,$F$4*$F$5/E720^2*(SIN(RADIANS(G728))*SIN(RADIANS(E721))+COS(RADIANS(G728))*COS(RADIANS(E721))*COS(RADIANS(AJ711))))</f>
        <v>#DIV/0!</v>
      </c>
      <c r="AK728" s="3">
        <f>IF(DEGREES(ACOS(SIN(RADIANS(G728))*SIN(RADIANS(E721))+COS(RADIANS(G728))*COS(RADIANS(E721))*COS(RADIANS(AK711))))&gt;90,0,$F$4*$F$5/E720^2*(SIN(RADIANS(G728))*SIN(RADIANS(E721))+COS(RADIANS(G728))*COS(RADIANS(E721))*COS(RADIANS(AK711))))</f>
        <v>0</v>
      </c>
      <c r="AL728" s="3">
        <f>IF(DEGREES(ACOS(SIN(RADIANS(G728))*SIN(RADIANS(E721))+COS(RADIANS(G728))*COS(RADIANS(E721))*COS(RADIANS(AL711))))&gt;90,0,$F$4*$F$5/E720^2*(SIN(RADIANS(G728))*SIN(RADIANS(E721))+COS(RADIANS(G728))*COS(RADIANS(E721))*COS(RADIANS(AL711))))</f>
        <v>0</v>
      </c>
      <c r="AM728" s="3">
        <f>IF(DEGREES(ACOS(SIN(RADIANS(G728))*SIN(RADIANS(E721))+COS(RADIANS(G728))*COS(RADIANS(E721))*COS(RADIANS(AM711))))&gt;90,0,$F$4*$F$5/E720^2*(SIN(RADIANS(G728))*SIN(RADIANS(E721))+COS(RADIANS(G728))*COS(RADIANS(E721))*COS(RADIANS(AM711))))</f>
        <v>0</v>
      </c>
      <c r="AN728" s="3">
        <f>IF(DEGREES(ACOS(SIN(RADIANS(G728))*SIN(RADIANS(E721))+COS(RADIANS(G728))*COS(RADIANS(E721))*COS(RADIANS(AN711))))&gt;90,0,$F$4*$F$5/E720^2*(SIN(RADIANS(G728))*SIN(RADIANS(E721))+COS(RADIANS(G728))*COS(RADIANS(E721))*COS(RADIANS(AN711))))</f>
        <v>0</v>
      </c>
      <c r="AO728" s="3">
        <f>IF(DEGREES(ACOS(SIN(RADIANS(G728))*SIN(RADIANS(E721))+COS(RADIANS(G728))*COS(RADIANS(E721))*COS(RADIANS(AO711))))&gt;90,0,$F$4*$F$5/E720^2*(SIN(RADIANS(G728))*SIN(RADIANS(E721))+COS(RADIANS(G728))*COS(RADIANS(E721))*COS(RADIANS(AO711))))</f>
        <v>0</v>
      </c>
      <c r="AP728" s="3">
        <f>IF(DEGREES(ACOS(SIN(RADIANS(G728))*SIN(RADIANS(E721))+COS(RADIANS(G728))*COS(RADIANS(E721))*COS(RADIANS(AP711))))&gt;90,0,$F$4*$F$5/E720^2*(SIN(RADIANS(G728))*SIN(RADIANS(E721))+COS(RADIANS(G728))*COS(RADIANS(E721))*COS(RADIANS(AP711))))</f>
        <v>0</v>
      </c>
      <c r="AQ728" s="3">
        <f>IF(DEGREES(ACOS(SIN(RADIANS(G728))*SIN(RADIANS(E721))+COS(RADIANS(G728))*COS(RADIANS(E721))*COS(RADIANS(AQ711))))&gt;90,0,$F$4*$F$5/E720^2*(SIN(RADIANS(G728))*SIN(RADIANS(E721))+COS(RADIANS(G728))*COS(RADIANS(E721))*COS(RADIANS(AQ711))))</f>
        <v>0</v>
      </c>
      <c r="AR728" s="3">
        <f>IF(DEGREES(ACOS(SIN(RADIANS(G728))*SIN(RADIANS(E721))+COS(RADIANS(G728))*COS(RADIANS(E721))*COS(RADIANS(AR711))))&gt;90,0,$F$4*$F$5/E720^2*(SIN(RADIANS(G728))*SIN(RADIANS(E721))+COS(RADIANS(G728))*COS(RADIANS(E721))*COS(RADIANS(AR711))))</f>
        <v>0</v>
      </c>
    </row>
    <row r="729" spans="2:44" ht="15.75" customHeight="1" x14ac:dyDescent="0.2">
      <c r="G729" s="3">
        <v>-70</v>
      </c>
      <c r="I729" s="3">
        <f>IF(DEGREES(ACOS(SIN(RADIANS(G729))*SIN(RADIANS(E721))+COS(RADIANS(G729))*COS(RADIANS(E721))*COS(RADIANS(I711))))&gt;90,0,$F$4*$F$5/E720^2*(SIN(RADIANS(G729))*SIN(RADIANS(E721))+COS(RADIANS(G729))*COS(RADIANS(E721))*COS(RADIANS(I711))))</f>
        <v>0</v>
      </c>
      <c r="J729" s="3">
        <f>IF(DEGREES(ACOS(SIN(RADIANS(G729))*SIN(RADIANS(E721))+COS(RADIANS(G729))*COS(RADIANS(E721))*COS(RADIANS(J711))))&gt;90,0,$F$4*$F$5/E720^2*(SIN(RADIANS(G729))*SIN(RADIANS(E721))+COS(RADIANS(G729))*COS(RADIANS(E721))*COS(RADIANS(J711))))</f>
        <v>0</v>
      </c>
      <c r="K729" s="3">
        <f>IF(DEGREES(ACOS(SIN(RADIANS(G729))*SIN(RADIANS(E721))+COS(RADIANS(G729))*COS(RADIANS(E721))*COS(RADIANS(K711))))&gt;90,0,$F$4*$F$5/E720^2*(SIN(RADIANS(G729))*SIN(RADIANS(E721))+COS(RADIANS(G729))*COS(RADIANS(E721))*COS(RADIANS(K711))))</f>
        <v>0</v>
      </c>
      <c r="L729" s="3">
        <f>IF(DEGREES(ACOS(SIN(RADIANS(G729))*SIN(RADIANS(E721))+COS(RADIANS(G729))*COS(RADIANS(E721))*COS(RADIANS(L711))))&gt;90,0,$F$4*$F$5/E720^2*(SIN(RADIANS(G729))*SIN(RADIANS(E721))+COS(RADIANS(G729))*COS(RADIANS(E721))*COS(RADIANS(L711))))</f>
        <v>0</v>
      </c>
      <c r="M729" s="3">
        <f>IF(DEGREES(ACOS(SIN(RADIANS(G729))*SIN(RADIANS(E721))+COS(RADIANS(G729))*COS(RADIANS(E721))*COS(RADIANS(M711))))&gt;90,0,$F$4*$F$5/E720^2*(SIN(RADIANS(G729))*SIN(RADIANS(E721))+COS(RADIANS(G729))*COS(RADIANS(E721))*COS(RADIANS(M711))))</f>
        <v>0</v>
      </c>
      <c r="N729" s="3">
        <f>IF(DEGREES(ACOS(SIN(RADIANS(G729))*SIN(RADIANS(E721))+COS(RADIANS(G729))*COS(RADIANS(E721))*COS(RADIANS(N711))))&gt;90,0,$F$4*$F$5/E720^2*(SIN(RADIANS(G729))*SIN(RADIANS(E721))+COS(RADIANS(G729))*COS(RADIANS(E721))*COS(RADIANS(N711))))</f>
        <v>0</v>
      </c>
      <c r="O729" s="3">
        <f>IF(DEGREES(ACOS(SIN(RADIANS(G729))*SIN(RADIANS(E721))+COS(RADIANS(G729))*COS(RADIANS(E721))*COS(RADIANS(O711))))&gt;90,0,$F$4*$F$5/E720^2*(SIN(RADIANS(G729))*SIN(RADIANS(E721))+COS(RADIANS(G729))*COS(RADIANS(E721))*COS(RADIANS(O711))))</f>
        <v>0</v>
      </c>
      <c r="P729" s="3">
        <f>IF(DEGREES(ACOS(SIN(RADIANS(G729))*SIN(RADIANS(E721))+COS(RADIANS(G729))*COS(RADIANS(E721))*COS(RADIANS(P711))))&gt;90,0,$F$4*$F$5/E720^2*(SIN(RADIANS(G729))*SIN(RADIANS(E721))+COS(RADIANS(G729))*COS(RADIANS(E721))*COS(RADIANS(P711))))</f>
        <v>0</v>
      </c>
      <c r="Q729" s="3">
        <f>IF(DEGREES(ACOS(SIN(RADIANS(G729))*SIN(RADIANS(E721))+COS(RADIANS(G729))*COS(RADIANS(E721))*COS(RADIANS(Q711))))&gt;90,0,$F$4*$F$5/E720^2*(SIN(RADIANS(G729))*SIN(RADIANS(E721))+COS(RADIANS(G729))*COS(RADIANS(E721))*COS(RADIANS(Q711))))</f>
        <v>0</v>
      </c>
      <c r="R729" s="3" t="e">
        <f>IF(DEGREES(ACOS(SIN(RADIANS(G729))*SIN(RADIANS(E721))+COS(RADIANS(G729))*COS(RADIANS(E721))*COS(RADIANS(R711))))&gt;90,0,$F$4*$F$5/E720^2*(SIN(RADIANS(G729))*SIN(RADIANS(E721))+COS(RADIANS(G729))*COS(RADIANS(E721))*COS(RADIANS(R711))))</f>
        <v>#DIV/0!</v>
      </c>
      <c r="S729" s="3" t="e">
        <f>IF(DEGREES(ACOS(SIN(RADIANS(G729))*SIN(RADIANS(E721))+COS(RADIANS(G729))*COS(RADIANS(E721))*COS(RADIANS(S711))))&gt;90,0,$F$4*$F$5/E720^2*(SIN(RADIANS(G729))*SIN(RADIANS(E721))+COS(RADIANS(G729))*COS(RADIANS(E721))*COS(RADIANS(S711))))</f>
        <v>#DIV/0!</v>
      </c>
      <c r="T729" s="3" t="e">
        <f>IF(DEGREES(ACOS(SIN(RADIANS(G729))*SIN(RADIANS(E721))+COS(RADIANS(G729))*COS(RADIANS(E721))*COS(RADIANS(T711))))&gt;90,0,$F$4*$F$5/E720^2*(SIN(RADIANS(G729))*SIN(RADIANS(E721))+COS(RADIANS(G729))*COS(RADIANS(E721))*COS(RADIANS(T711))))</f>
        <v>#DIV/0!</v>
      </c>
      <c r="U729" s="3" t="e">
        <f>IF(DEGREES(ACOS(SIN(RADIANS(G729))*SIN(RADIANS(E721))+COS(RADIANS(G729))*COS(RADIANS(E721))*COS(RADIANS(U711))))&gt;90,0,$F$4*$F$5/E720^2*(SIN(RADIANS(G729))*SIN(RADIANS(E721))+COS(RADIANS(G729))*COS(RADIANS(E721))*COS(RADIANS(U711))))</f>
        <v>#DIV/0!</v>
      </c>
      <c r="V729" s="3" t="e">
        <f>IF(DEGREES(ACOS(SIN(RADIANS(G729))*SIN(RADIANS(E721))+COS(RADIANS(G729))*COS(RADIANS(E721))*COS(RADIANS(V711))))&gt;90,0,$F$4*$F$5/E720^2*(SIN(RADIANS(G729))*SIN(RADIANS(E721))+COS(RADIANS(G729))*COS(RADIANS(E721))*COS(RADIANS(V711))))</f>
        <v>#DIV/0!</v>
      </c>
      <c r="W729" s="3" t="e">
        <f>IF(DEGREES(ACOS(SIN(RADIANS(G729))*SIN(RADIANS(E721))+COS(RADIANS(G729))*COS(RADIANS(E721))*COS(RADIANS(W711))))&gt;90,0,$F$4*$F$5/E720^2*(SIN(RADIANS(G729))*SIN(RADIANS(E721))+COS(RADIANS(G729))*COS(RADIANS(E721))*COS(RADIANS(W711))))</f>
        <v>#DIV/0!</v>
      </c>
      <c r="X729" s="3" t="e">
        <f>IF(DEGREES(ACOS(SIN(RADIANS(G729))*SIN(RADIANS(E721))+COS(RADIANS(G729))*COS(RADIANS(E721))*COS(RADIANS(X711))))&gt;90,0,$F$4*$F$5/E720^2*(SIN(RADIANS(G729))*SIN(RADIANS(E721))+COS(RADIANS(G729))*COS(RADIANS(E721))*COS(RADIANS(X711))))</f>
        <v>#DIV/0!</v>
      </c>
      <c r="Y729" s="3" t="e">
        <f>IF(DEGREES(ACOS(SIN(RADIANS(G729))*SIN(RADIANS(E721))+COS(RADIANS(G729))*COS(RADIANS(E721))*COS(RADIANS(Y711))))&gt;90,0,$F$4*$F$5/E720^2*(SIN(RADIANS(G729))*SIN(RADIANS(E721))+COS(RADIANS(G729))*COS(RADIANS(E721))*COS(RADIANS(Y711))))</f>
        <v>#DIV/0!</v>
      </c>
      <c r="Z729" s="3" t="e">
        <f>IF(DEGREES(ACOS(SIN(RADIANS(G729))*SIN(RADIANS(E721))+COS(RADIANS(G729))*COS(RADIANS(E721))*COS(RADIANS(Z711))))&gt;90,0,$F$4*$F$5/E720^2*(SIN(RADIANS(G729))*SIN(RADIANS(E721))+COS(RADIANS(G729))*COS(RADIANS(E721))*COS(RADIANS(Z711))))</f>
        <v>#DIV/0!</v>
      </c>
      <c r="AA729" s="3" t="e">
        <f>IF(DEGREES(ACOS(SIN(RADIANS(G729))*SIN(RADIANS(E721))+COS(RADIANS(G729))*COS(RADIANS(E721))*COS(RADIANS(AA711))))&gt;90,0,$F$4*$F$5/E720^2*(SIN(RADIANS(G729))*SIN(RADIANS(E721))+COS(RADIANS(G729))*COS(RADIANS(E721))*COS(RADIANS(AA711))))</f>
        <v>#DIV/0!</v>
      </c>
      <c r="AB729" s="3" t="e">
        <f>IF(DEGREES(ACOS(SIN(RADIANS(G729))*SIN(RADIANS(E721))+COS(RADIANS(G729))*COS(RADIANS(E721))*COS(RADIANS(AB711))))&gt;90,0,$F$4*$F$5/E720^2*(SIN(RADIANS(G729))*SIN(RADIANS(E721))+COS(RADIANS(G729))*COS(RADIANS(E721))*COS(RADIANS(AB711))))</f>
        <v>#DIV/0!</v>
      </c>
      <c r="AC729" s="3" t="e">
        <f>IF(DEGREES(ACOS(SIN(RADIANS(G729))*SIN(RADIANS(E721))+COS(RADIANS(G729))*COS(RADIANS(E721))*COS(RADIANS(AC711))))&gt;90,0,$F$4*$F$5/E720^2*(SIN(RADIANS(G729))*SIN(RADIANS(E721))+COS(RADIANS(G729))*COS(RADIANS(E721))*COS(RADIANS(AC711))))</f>
        <v>#DIV/0!</v>
      </c>
      <c r="AD729" s="3" t="e">
        <f>IF(DEGREES(ACOS(SIN(RADIANS(G729))*SIN(RADIANS(E721))+COS(RADIANS(G729))*COS(RADIANS(E721))*COS(RADIANS(AD711))))&gt;90,0,$F$4*$F$5/E720^2*(SIN(RADIANS(G729))*SIN(RADIANS(E721))+COS(RADIANS(G729))*COS(RADIANS(E721))*COS(RADIANS(AD711))))</f>
        <v>#DIV/0!</v>
      </c>
      <c r="AE729" s="3" t="e">
        <f>IF(DEGREES(ACOS(SIN(RADIANS(G729))*SIN(RADIANS(E721))+COS(RADIANS(G729))*COS(RADIANS(E721))*COS(RADIANS(AE711))))&gt;90,0,$F$4*$F$5/E720^2*(SIN(RADIANS(G729))*SIN(RADIANS(E721))+COS(RADIANS(G729))*COS(RADIANS(E721))*COS(RADIANS(AE711))))</f>
        <v>#DIV/0!</v>
      </c>
      <c r="AF729" s="3" t="e">
        <f>IF(DEGREES(ACOS(SIN(RADIANS(G729))*SIN(RADIANS(E721))+COS(RADIANS(G729))*COS(RADIANS(E721))*COS(RADIANS(AF711))))&gt;90,0,$F$4*$F$5/E720^2*(SIN(RADIANS(G729))*SIN(RADIANS(E721))+COS(RADIANS(G729))*COS(RADIANS(E721))*COS(RADIANS(AF711))))</f>
        <v>#DIV/0!</v>
      </c>
      <c r="AG729" s="3" t="e">
        <f>IF(DEGREES(ACOS(SIN(RADIANS(G729))*SIN(RADIANS(E721))+COS(RADIANS(G729))*COS(RADIANS(E721))*COS(RADIANS(AG711))))&gt;90,0,$F$4*$F$5/E720^2*(SIN(RADIANS(G729))*SIN(RADIANS(E721))+COS(RADIANS(G729))*COS(RADIANS(E721))*COS(RADIANS(AG711))))</f>
        <v>#DIV/0!</v>
      </c>
      <c r="AH729" s="3" t="e">
        <f>IF(DEGREES(ACOS(SIN(RADIANS(G729))*SIN(RADIANS(E721))+COS(RADIANS(G729))*COS(RADIANS(E721))*COS(RADIANS(AH711))))&gt;90,0,$F$4*$F$5/E720^2*(SIN(RADIANS(G729))*SIN(RADIANS(E721))+COS(RADIANS(G729))*COS(RADIANS(E721))*COS(RADIANS(AH711))))</f>
        <v>#DIV/0!</v>
      </c>
      <c r="AI729" s="3" t="e">
        <f>IF(DEGREES(ACOS(SIN(RADIANS(G729))*SIN(RADIANS(E721))+COS(RADIANS(G729))*COS(RADIANS(E721))*COS(RADIANS(AI711))))&gt;90,0,$F$4*$F$5/E720^2*(SIN(RADIANS(G729))*SIN(RADIANS(E721))+COS(RADIANS(G729))*COS(RADIANS(E721))*COS(RADIANS(AI711))))</f>
        <v>#DIV/0!</v>
      </c>
      <c r="AJ729" s="3" t="e">
        <f>IF(DEGREES(ACOS(SIN(RADIANS(G729))*SIN(RADIANS(E721))+COS(RADIANS(G729))*COS(RADIANS(E721))*COS(RADIANS(AJ711))))&gt;90,0,$F$4*$F$5/E720^2*(SIN(RADIANS(G729))*SIN(RADIANS(E721))+COS(RADIANS(G729))*COS(RADIANS(E721))*COS(RADIANS(AJ711))))</f>
        <v>#DIV/0!</v>
      </c>
      <c r="AK729" s="3">
        <f>IF(DEGREES(ACOS(SIN(RADIANS(G729))*SIN(RADIANS(E721))+COS(RADIANS(G729))*COS(RADIANS(E721))*COS(RADIANS(AK711))))&gt;90,0,$F$4*$F$5/E720^2*(SIN(RADIANS(G729))*SIN(RADIANS(E721))+COS(RADIANS(G729))*COS(RADIANS(E721))*COS(RADIANS(AK711))))</f>
        <v>0</v>
      </c>
      <c r="AL729" s="3">
        <f>IF(DEGREES(ACOS(SIN(RADIANS(G729))*SIN(RADIANS(E721))+COS(RADIANS(G729))*COS(RADIANS(E721))*COS(RADIANS(AL711))))&gt;90,0,$F$4*$F$5/E720^2*(SIN(RADIANS(G729))*SIN(RADIANS(E721))+COS(RADIANS(G729))*COS(RADIANS(E721))*COS(RADIANS(AL711))))</f>
        <v>0</v>
      </c>
      <c r="AM729" s="3">
        <f>IF(DEGREES(ACOS(SIN(RADIANS(G729))*SIN(RADIANS(E721))+COS(RADIANS(G729))*COS(RADIANS(E721))*COS(RADIANS(AM711))))&gt;90,0,$F$4*$F$5/E720^2*(SIN(RADIANS(G729))*SIN(RADIANS(E721))+COS(RADIANS(G729))*COS(RADIANS(E721))*COS(RADIANS(AM711))))</f>
        <v>0</v>
      </c>
      <c r="AN729" s="3">
        <f>IF(DEGREES(ACOS(SIN(RADIANS(G729))*SIN(RADIANS(E721))+COS(RADIANS(G729))*COS(RADIANS(E721))*COS(RADIANS(AN711))))&gt;90,0,$F$4*$F$5/E720^2*(SIN(RADIANS(G729))*SIN(RADIANS(E721))+COS(RADIANS(G729))*COS(RADIANS(E721))*COS(RADIANS(AN711))))</f>
        <v>0</v>
      </c>
      <c r="AO729" s="3">
        <f>IF(DEGREES(ACOS(SIN(RADIANS(G729))*SIN(RADIANS(E721))+COS(RADIANS(G729))*COS(RADIANS(E721))*COS(RADIANS(AO711))))&gt;90,0,$F$4*$F$5/E720^2*(SIN(RADIANS(G729))*SIN(RADIANS(E721))+COS(RADIANS(G729))*COS(RADIANS(E721))*COS(RADIANS(AO711))))</f>
        <v>0</v>
      </c>
      <c r="AP729" s="3">
        <f>IF(DEGREES(ACOS(SIN(RADIANS(G729))*SIN(RADIANS(E721))+COS(RADIANS(G729))*COS(RADIANS(E721))*COS(RADIANS(AP711))))&gt;90,0,$F$4*$F$5/E720^2*(SIN(RADIANS(G729))*SIN(RADIANS(E721))+COS(RADIANS(G729))*COS(RADIANS(E721))*COS(RADIANS(AP711))))</f>
        <v>0</v>
      </c>
      <c r="AQ729" s="3">
        <f>IF(DEGREES(ACOS(SIN(RADIANS(G729))*SIN(RADIANS(E721))+COS(RADIANS(G729))*COS(RADIANS(E721))*COS(RADIANS(AQ711))))&gt;90,0,$F$4*$F$5/E720^2*(SIN(RADIANS(G729))*SIN(RADIANS(E721))+COS(RADIANS(G729))*COS(RADIANS(E721))*COS(RADIANS(AQ711))))</f>
        <v>0</v>
      </c>
      <c r="AR729" s="3">
        <f>IF(DEGREES(ACOS(SIN(RADIANS(G729))*SIN(RADIANS(E721))+COS(RADIANS(G729))*COS(RADIANS(E721))*COS(RADIANS(AR711))))&gt;90,0,$F$4*$F$5/E720^2*(SIN(RADIANS(G729))*SIN(RADIANS(E721))+COS(RADIANS(G729))*COS(RADIANS(E721))*COS(RADIANS(AR711))))</f>
        <v>0</v>
      </c>
    </row>
    <row r="730" spans="2:44" ht="15.75" customHeight="1" x14ac:dyDescent="0.2">
      <c r="G730" s="3">
        <v>-80</v>
      </c>
      <c r="I730" s="3">
        <f>IF(DEGREES(ACOS(SIN(RADIANS(G730))*SIN(RADIANS(E721))+COS(RADIANS(G730))*COS(RADIANS(E721))*COS(RADIANS(I711))))&gt;90,0,$F$4*$F$5/E720^2*(SIN(RADIANS(G730))*SIN(RADIANS(E721))+COS(RADIANS(G730))*COS(RADIANS(E721))*COS(RADIANS(I711))))</f>
        <v>0</v>
      </c>
      <c r="J730" s="3">
        <f>IF(DEGREES(ACOS(SIN(RADIANS(G730))*SIN(RADIANS(E721))+COS(RADIANS(G730))*COS(RADIANS(E721))*COS(RADIANS(J711))))&gt;90,0,$F$4*$F$5/E720^2*(SIN(RADIANS(G730))*SIN(RADIANS(E721))+COS(RADIANS(G730))*COS(RADIANS(E721))*COS(RADIANS(J711))))</f>
        <v>0</v>
      </c>
      <c r="K730" s="3">
        <f>IF(DEGREES(ACOS(SIN(RADIANS(G730))*SIN(RADIANS(E721))+COS(RADIANS(G730))*COS(RADIANS(E721))*COS(RADIANS(K711))))&gt;90,0,$F$4*$F$5/E720^2*(SIN(RADIANS(G730))*SIN(RADIANS(E721))+COS(RADIANS(G730))*COS(RADIANS(E721))*COS(RADIANS(K711))))</f>
        <v>0</v>
      </c>
      <c r="L730" s="3">
        <f>IF(DEGREES(ACOS(SIN(RADIANS(G730))*SIN(RADIANS(E721))+COS(RADIANS(G730))*COS(RADIANS(E721))*COS(RADIANS(L711))))&gt;90,0,$F$4*$F$5/E720^2*(SIN(RADIANS(G730))*SIN(RADIANS(E721))+COS(RADIANS(G730))*COS(RADIANS(E721))*COS(RADIANS(L711))))</f>
        <v>0</v>
      </c>
      <c r="M730" s="3">
        <f>IF(DEGREES(ACOS(SIN(RADIANS(G730))*SIN(RADIANS(E721))+COS(RADIANS(G730))*COS(RADIANS(E721))*COS(RADIANS(M711))))&gt;90,0,$F$4*$F$5/E720^2*(SIN(RADIANS(G730))*SIN(RADIANS(E721))+COS(RADIANS(G730))*COS(RADIANS(E721))*COS(RADIANS(M711))))</f>
        <v>0</v>
      </c>
      <c r="N730" s="3">
        <f>IF(DEGREES(ACOS(SIN(RADIANS(G730))*SIN(RADIANS(E721))+COS(RADIANS(G730))*COS(RADIANS(E721))*COS(RADIANS(N711))))&gt;90,0,$F$4*$F$5/E720^2*(SIN(RADIANS(G730))*SIN(RADIANS(E721))+COS(RADIANS(G730))*COS(RADIANS(E721))*COS(RADIANS(N711))))</f>
        <v>0</v>
      </c>
      <c r="O730" s="3">
        <f>IF(DEGREES(ACOS(SIN(RADIANS(G730))*SIN(RADIANS(E721))+COS(RADIANS(G730))*COS(RADIANS(E721))*COS(RADIANS(O711))))&gt;90,0,$F$4*$F$5/E720^2*(SIN(RADIANS(G730))*SIN(RADIANS(E721))+COS(RADIANS(G730))*COS(RADIANS(E721))*COS(RADIANS(O711))))</f>
        <v>0</v>
      </c>
      <c r="P730" s="3">
        <f>IF(DEGREES(ACOS(SIN(RADIANS(G730))*SIN(RADIANS(E721))+COS(RADIANS(G730))*COS(RADIANS(E721))*COS(RADIANS(P711))))&gt;90,0,$F$4*$F$5/E720^2*(SIN(RADIANS(G730))*SIN(RADIANS(E721))+COS(RADIANS(G730))*COS(RADIANS(E721))*COS(RADIANS(P711))))</f>
        <v>0</v>
      </c>
      <c r="Q730" s="3">
        <f>IF(DEGREES(ACOS(SIN(RADIANS(G730))*SIN(RADIANS(E721))+COS(RADIANS(G730))*COS(RADIANS(E721))*COS(RADIANS(Q711))))&gt;90,0,$F$4*$F$5/E720^2*(SIN(RADIANS(G730))*SIN(RADIANS(E721))+COS(RADIANS(G730))*COS(RADIANS(E721))*COS(RADIANS(Q711))))</f>
        <v>0</v>
      </c>
      <c r="R730" s="3" t="e">
        <f>IF(DEGREES(ACOS(SIN(RADIANS(G730))*SIN(RADIANS(E721))+COS(RADIANS(G730))*COS(RADIANS(E721))*COS(RADIANS(R711))))&gt;90,0,$F$4*$F$5/E720^2*(SIN(RADIANS(G730))*SIN(RADIANS(E721))+COS(RADIANS(G730))*COS(RADIANS(E721))*COS(RADIANS(R711))))</f>
        <v>#DIV/0!</v>
      </c>
      <c r="S730" s="3" t="e">
        <f>IF(DEGREES(ACOS(SIN(RADIANS(G730))*SIN(RADIANS(E721))+COS(RADIANS(G730))*COS(RADIANS(E721))*COS(RADIANS(S711))))&gt;90,0,$F$4*$F$5/E720^2*(SIN(RADIANS(G730))*SIN(RADIANS(E721))+COS(RADIANS(G730))*COS(RADIANS(E721))*COS(RADIANS(S711))))</f>
        <v>#DIV/0!</v>
      </c>
      <c r="T730" s="3" t="e">
        <f>IF(DEGREES(ACOS(SIN(RADIANS(G730))*SIN(RADIANS(E721))+COS(RADIANS(G730))*COS(RADIANS(E721))*COS(RADIANS(T711))))&gt;90,0,$F$4*$F$5/E720^2*(SIN(RADIANS(G730))*SIN(RADIANS(E721))+COS(RADIANS(G730))*COS(RADIANS(E721))*COS(RADIANS(T711))))</f>
        <v>#DIV/0!</v>
      </c>
      <c r="U730" s="3" t="e">
        <f>IF(DEGREES(ACOS(SIN(RADIANS(G730))*SIN(RADIANS(E721))+COS(RADIANS(G730))*COS(RADIANS(E721))*COS(RADIANS(U711))))&gt;90,0,$F$4*$F$5/E720^2*(SIN(RADIANS(G730))*SIN(RADIANS(E721))+COS(RADIANS(G730))*COS(RADIANS(E721))*COS(RADIANS(U711))))</f>
        <v>#DIV/0!</v>
      </c>
      <c r="V730" s="3" t="e">
        <f>IF(DEGREES(ACOS(SIN(RADIANS(G730))*SIN(RADIANS(E721))+COS(RADIANS(G730))*COS(RADIANS(E721))*COS(RADIANS(V711))))&gt;90,0,$F$4*$F$5/E720^2*(SIN(RADIANS(G730))*SIN(RADIANS(E721))+COS(RADIANS(G730))*COS(RADIANS(E721))*COS(RADIANS(V711))))</f>
        <v>#DIV/0!</v>
      </c>
      <c r="W730" s="3" t="e">
        <f>IF(DEGREES(ACOS(SIN(RADIANS(G730))*SIN(RADIANS(E721))+COS(RADIANS(G730))*COS(RADIANS(E721))*COS(RADIANS(W711))))&gt;90,0,$F$4*$F$5/E720^2*(SIN(RADIANS(G730))*SIN(RADIANS(E721))+COS(RADIANS(G730))*COS(RADIANS(E721))*COS(RADIANS(W711))))</f>
        <v>#DIV/0!</v>
      </c>
      <c r="X730" s="3" t="e">
        <f>IF(DEGREES(ACOS(SIN(RADIANS(G730))*SIN(RADIANS(E721))+COS(RADIANS(G730))*COS(RADIANS(E721))*COS(RADIANS(X711))))&gt;90,0,$F$4*$F$5/E720^2*(SIN(RADIANS(G730))*SIN(RADIANS(E721))+COS(RADIANS(G730))*COS(RADIANS(E721))*COS(RADIANS(X711))))</f>
        <v>#DIV/0!</v>
      </c>
      <c r="Y730" s="3" t="e">
        <f>IF(DEGREES(ACOS(SIN(RADIANS(G730))*SIN(RADIANS(E721))+COS(RADIANS(G730))*COS(RADIANS(E721))*COS(RADIANS(Y711))))&gt;90,0,$F$4*$F$5/E720^2*(SIN(RADIANS(G730))*SIN(RADIANS(E721))+COS(RADIANS(G730))*COS(RADIANS(E721))*COS(RADIANS(Y711))))</f>
        <v>#DIV/0!</v>
      </c>
      <c r="Z730" s="3" t="e">
        <f>IF(DEGREES(ACOS(SIN(RADIANS(G730))*SIN(RADIANS(E721))+COS(RADIANS(G730))*COS(RADIANS(E721))*COS(RADIANS(Z711))))&gt;90,0,$F$4*$F$5/E720^2*(SIN(RADIANS(G730))*SIN(RADIANS(E721))+COS(RADIANS(G730))*COS(RADIANS(E721))*COS(RADIANS(Z711))))</f>
        <v>#DIV/0!</v>
      </c>
      <c r="AA730" s="3" t="e">
        <f>IF(DEGREES(ACOS(SIN(RADIANS(G730))*SIN(RADIANS(E721))+COS(RADIANS(G730))*COS(RADIANS(E721))*COS(RADIANS(AA711))))&gt;90,0,$F$4*$F$5/E720^2*(SIN(RADIANS(G730))*SIN(RADIANS(E721))+COS(RADIANS(G730))*COS(RADIANS(E721))*COS(RADIANS(AA711))))</f>
        <v>#DIV/0!</v>
      </c>
      <c r="AB730" s="3" t="e">
        <f>IF(DEGREES(ACOS(SIN(RADIANS(G730))*SIN(RADIANS(E721))+COS(RADIANS(G730))*COS(RADIANS(E721))*COS(RADIANS(AB711))))&gt;90,0,$F$4*$F$5/E720^2*(SIN(RADIANS(G730))*SIN(RADIANS(E721))+COS(RADIANS(G730))*COS(RADIANS(E721))*COS(RADIANS(AB711))))</f>
        <v>#DIV/0!</v>
      </c>
      <c r="AC730" s="3" t="e">
        <f>IF(DEGREES(ACOS(SIN(RADIANS(G730))*SIN(RADIANS(E721))+COS(RADIANS(G730))*COS(RADIANS(E721))*COS(RADIANS(AC711))))&gt;90,0,$F$4*$F$5/E720^2*(SIN(RADIANS(G730))*SIN(RADIANS(E721))+COS(RADIANS(G730))*COS(RADIANS(E721))*COS(RADIANS(AC711))))</f>
        <v>#DIV/0!</v>
      </c>
      <c r="AD730" s="3" t="e">
        <f>IF(DEGREES(ACOS(SIN(RADIANS(G730))*SIN(RADIANS(E721))+COS(RADIANS(G730))*COS(RADIANS(E721))*COS(RADIANS(AD711))))&gt;90,0,$F$4*$F$5/E720^2*(SIN(RADIANS(G730))*SIN(RADIANS(E721))+COS(RADIANS(G730))*COS(RADIANS(E721))*COS(RADIANS(AD711))))</f>
        <v>#DIV/0!</v>
      </c>
      <c r="AE730" s="3" t="e">
        <f>IF(DEGREES(ACOS(SIN(RADIANS(G730))*SIN(RADIANS(E721))+COS(RADIANS(G730))*COS(RADIANS(E721))*COS(RADIANS(AE711))))&gt;90,0,$F$4*$F$5/E720^2*(SIN(RADIANS(G730))*SIN(RADIANS(E721))+COS(RADIANS(G730))*COS(RADIANS(E721))*COS(RADIANS(AE711))))</f>
        <v>#DIV/0!</v>
      </c>
      <c r="AF730" s="3" t="e">
        <f>IF(DEGREES(ACOS(SIN(RADIANS(G730))*SIN(RADIANS(E721))+COS(RADIANS(G730))*COS(RADIANS(E721))*COS(RADIANS(AF711))))&gt;90,0,$F$4*$F$5/E720^2*(SIN(RADIANS(G730))*SIN(RADIANS(E721))+COS(RADIANS(G730))*COS(RADIANS(E721))*COS(RADIANS(AF711))))</f>
        <v>#DIV/0!</v>
      </c>
      <c r="AG730" s="3" t="e">
        <f>IF(DEGREES(ACOS(SIN(RADIANS(G730))*SIN(RADIANS(E721))+COS(RADIANS(G730))*COS(RADIANS(E721))*COS(RADIANS(AG711))))&gt;90,0,$F$4*$F$5/E720^2*(SIN(RADIANS(G730))*SIN(RADIANS(E721))+COS(RADIANS(G730))*COS(RADIANS(E721))*COS(RADIANS(AG711))))</f>
        <v>#DIV/0!</v>
      </c>
      <c r="AH730" s="3" t="e">
        <f>IF(DEGREES(ACOS(SIN(RADIANS(G730))*SIN(RADIANS(E721))+COS(RADIANS(G730))*COS(RADIANS(E721))*COS(RADIANS(AH711))))&gt;90,0,$F$4*$F$5/E720^2*(SIN(RADIANS(G730))*SIN(RADIANS(E721))+COS(RADIANS(G730))*COS(RADIANS(E721))*COS(RADIANS(AH711))))</f>
        <v>#DIV/0!</v>
      </c>
      <c r="AI730" s="3" t="e">
        <f>IF(DEGREES(ACOS(SIN(RADIANS(G730))*SIN(RADIANS(E721))+COS(RADIANS(G730))*COS(RADIANS(E721))*COS(RADIANS(AI711))))&gt;90,0,$F$4*$F$5/E720^2*(SIN(RADIANS(G730))*SIN(RADIANS(E721))+COS(RADIANS(G730))*COS(RADIANS(E721))*COS(RADIANS(AI711))))</f>
        <v>#DIV/0!</v>
      </c>
      <c r="AJ730" s="3" t="e">
        <f>IF(DEGREES(ACOS(SIN(RADIANS(G730))*SIN(RADIANS(E721))+COS(RADIANS(G730))*COS(RADIANS(E721))*COS(RADIANS(AJ711))))&gt;90,0,$F$4*$F$5/E720^2*(SIN(RADIANS(G730))*SIN(RADIANS(E721))+COS(RADIANS(G730))*COS(RADIANS(E721))*COS(RADIANS(AJ711))))</f>
        <v>#DIV/0!</v>
      </c>
      <c r="AK730" s="3">
        <f>IF(DEGREES(ACOS(SIN(RADIANS(G730))*SIN(RADIANS(E721))+COS(RADIANS(G730))*COS(RADIANS(E721))*COS(RADIANS(AK711))))&gt;90,0,$F$4*$F$5/E720^2*(SIN(RADIANS(G730))*SIN(RADIANS(E721))+COS(RADIANS(G730))*COS(RADIANS(E721))*COS(RADIANS(AK711))))</f>
        <v>0</v>
      </c>
      <c r="AL730" s="3">
        <f>IF(DEGREES(ACOS(SIN(RADIANS(G730))*SIN(RADIANS(E721))+COS(RADIANS(G730))*COS(RADIANS(E721))*COS(RADIANS(AL711))))&gt;90,0,$F$4*$F$5/E720^2*(SIN(RADIANS(G730))*SIN(RADIANS(E721))+COS(RADIANS(G730))*COS(RADIANS(E721))*COS(RADIANS(AL711))))</f>
        <v>0</v>
      </c>
      <c r="AM730" s="3">
        <f>IF(DEGREES(ACOS(SIN(RADIANS(G730))*SIN(RADIANS(E721))+COS(RADIANS(G730))*COS(RADIANS(E721))*COS(RADIANS(AM711))))&gt;90,0,$F$4*$F$5/E720^2*(SIN(RADIANS(G730))*SIN(RADIANS(E721))+COS(RADIANS(G730))*COS(RADIANS(E721))*COS(RADIANS(AM711))))</f>
        <v>0</v>
      </c>
      <c r="AN730" s="3">
        <f>IF(DEGREES(ACOS(SIN(RADIANS(G730))*SIN(RADIANS(E721))+COS(RADIANS(G730))*COS(RADIANS(E721))*COS(RADIANS(AN711))))&gt;90,0,$F$4*$F$5/E720^2*(SIN(RADIANS(G730))*SIN(RADIANS(E721))+COS(RADIANS(G730))*COS(RADIANS(E721))*COS(RADIANS(AN711))))</f>
        <v>0</v>
      </c>
      <c r="AO730" s="3">
        <f>IF(DEGREES(ACOS(SIN(RADIANS(G730))*SIN(RADIANS(E721))+COS(RADIANS(G730))*COS(RADIANS(E721))*COS(RADIANS(AO711))))&gt;90,0,$F$4*$F$5/E720^2*(SIN(RADIANS(G730))*SIN(RADIANS(E721))+COS(RADIANS(G730))*COS(RADIANS(E721))*COS(RADIANS(AO711))))</f>
        <v>0</v>
      </c>
      <c r="AP730" s="3">
        <f>IF(DEGREES(ACOS(SIN(RADIANS(G730))*SIN(RADIANS(E721))+COS(RADIANS(G730))*COS(RADIANS(E721))*COS(RADIANS(AP711))))&gt;90,0,$F$4*$F$5/E720^2*(SIN(RADIANS(G730))*SIN(RADIANS(E721))+COS(RADIANS(G730))*COS(RADIANS(E721))*COS(RADIANS(AP711))))</f>
        <v>0</v>
      </c>
      <c r="AQ730" s="3">
        <f>IF(DEGREES(ACOS(SIN(RADIANS(G730))*SIN(RADIANS(E721))+COS(RADIANS(G730))*COS(RADIANS(E721))*COS(RADIANS(AQ711))))&gt;90,0,$F$4*$F$5/E720^2*(SIN(RADIANS(G730))*SIN(RADIANS(E721))+COS(RADIANS(G730))*COS(RADIANS(E721))*COS(RADIANS(AQ711))))</f>
        <v>0</v>
      </c>
      <c r="AR730" s="3">
        <f>IF(DEGREES(ACOS(SIN(RADIANS(G730))*SIN(RADIANS(E721))+COS(RADIANS(G730))*COS(RADIANS(E721))*COS(RADIANS(AR711))))&gt;90,0,$F$4*$F$5/E720^2*(SIN(RADIANS(G730))*SIN(RADIANS(E721))+COS(RADIANS(G730))*COS(RADIANS(E721))*COS(RADIANS(AR711))))</f>
        <v>0</v>
      </c>
    </row>
    <row r="731" spans="2:44" ht="15.75" customHeight="1" x14ac:dyDescent="0.2">
      <c r="G731" s="3">
        <v>-90</v>
      </c>
      <c r="I731" s="3" t="e">
        <f>IF(DEGREES(ACOS(SIN(RADIANS(G731))*SIN(RADIANS(E721))+COS(RADIANS(G731))*COS(RADIANS(E721))*COS(RADIANS(I711))))&gt;90,0,$F$4*$F$5/E720^2*(SIN(RADIANS(G731))*SIN(RADIANS(E721))+COS(RADIANS(G731))*COS(RADIANS(E721))*COS(RADIANS(I711))))</f>
        <v>#DIV/0!</v>
      </c>
      <c r="J731" s="3" t="e">
        <f>IF(DEGREES(ACOS(SIN(RADIANS(G731))*SIN(RADIANS(E721))+COS(RADIANS(G731))*COS(RADIANS(E721))*COS(RADIANS(J711))))&gt;90,0,$F$4*$F$5/E720^2*(SIN(RADIANS(G731))*SIN(RADIANS(E721))+COS(RADIANS(G731))*COS(RADIANS(E721))*COS(RADIANS(J711))))</f>
        <v>#DIV/0!</v>
      </c>
      <c r="K731" s="3" t="e">
        <f>IF(DEGREES(ACOS(SIN(RADIANS(G731))*SIN(RADIANS(E721))+COS(RADIANS(G731))*COS(RADIANS(E721))*COS(RADIANS(K711))))&gt;90,0,$F$4*$F$5/E720^2*(SIN(RADIANS(G731))*SIN(RADIANS(E721))+COS(RADIANS(G731))*COS(RADIANS(E721))*COS(RADIANS(K711))))</f>
        <v>#DIV/0!</v>
      </c>
      <c r="L731" s="3" t="e">
        <f>IF(DEGREES(ACOS(SIN(RADIANS(G731))*SIN(RADIANS(E721))+COS(RADIANS(G731))*COS(RADIANS(E721))*COS(RADIANS(L711))))&gt;90,0,$F$4*$F$5/E720^2*(SIN(RADIANS(G731))*SIN(RADIANS(E721))+COS(RADIANS(G731))*COS(RADIANS(E721))*COS(RADIANS(L711))))</f>
        <v>#DIV/0!</v>
      </c>
      <c r="M731" s="3" t="e">
        <f>IF(DEGREES(ACOS(SIN(RADIANS(G731))*SIN(RADIANS(E721))+COS(RADIANS(G731))*COS(RADIANS(E721))*COS(RADIANS(M711))))&gt;90,0,$F$4*$F$5/E720^2*(SIN(RADIANS(G731))*SIN(RADIANS(E721))+COS(RADIANS(G731))*COS(RADIANS(E721))*COS(RADIANS(M711))))</f>
        <v>#DIV/0!</v>
      </c>
      <c r="N731" s="3" t="e">
        <f>IF(DEGREES(ACOS(SIN(RADIANS(G731))*SIN(RADIANS(E721))+COS(RADIANS(G731))*COS(RADIANS(E721))*COS(RADIANS(N711))))&gt;90,0,$F$4*$F$5/E720^2*(SIN(RADIANS(G731))*SIN(RADIANS(E721))+COS(RADIANS(G731))*COS(RADIANS(E721))*COS(RADIANS(N711))))</f>
        <v>#DIV/0!</v>
      </c>
      <c r="O731" s="3" t="e">
        <f>IF(DEGREES(ACOS(SIN(RADIANS(G731))*SIN(RADIANS(E721))+COS(RADIANS(G731))*COS(RADIANS(E721))*COS(RADIANS(O711))))&gt;90,0,$F$4*$F$5/E720^2*(SIN(RADIANS(G731))*SIN(RADIANS(E721))+COS(RADIANS(G731))*COS(RADIANS(E721))*COS(RADIANS(O711))))</f>
        <v>#DIV/0!</v>
      </c>
      <c r="P731" s="3" t="e">
        <f>IF(DEGREES(ACOS(SIN(RADIANS(G731))*SIN(RADIANS(E721))+COS(RADIANS(G731))*COS(RADIANS(E721))*COS(RADIANS(P711))))&gt;90,0,$F$4*$F$5/E720^2*(SIN(RADIANS(G731))*SIN(RADIANS(E721))+COS(RADIANS(G731))*COS(RADIANS(E721))*COS(RADIANS(P711))))</f>
        <v>#DIV/0!</v>
      </c>
      <c r="Q731" s="3" t="e">
        <f>IF(DEGREES(ACOS(SIN(RADIANS(G731))*SIN(RADIANS(E721))+COS(RADIANS(G731))*COS(RADIANS(E721))*COS(RADIANS(Q711))))&gt;90,0,$F$4*$F$5/E720^2*(SIN(RADIANS(G731))*SIN(RADIANS(E721))+COS(RADIANS(G731))*COS(RADIANS(E721))*COS(RADIANS(Q711))))</f>
        <v>#DIV/0!</v>
      </c>
      <c r="R731" s="3" t="e">
        <f>IF(DEGREES(ACOS(SIN(RADIANS(G731))*SIN(RADIANS(E721))+COS(RADIANS(G731))*COS(RADIANS(E721))*COS(RADIANS(R711))))&gt;90,0,$F$4*$F$5/E720^2*(SIN(RADIANS(G731))*SIN(RADIANS(E721))+COS(RADIANS(G731))*COS(RADIANS(E721))*COS(RADIANS(R711))))</f>
        <v>#DIV/0!</v>
      </c>
      <c r="S731" s="3" t="e">
        <f>IF(DEGREES(ACOS(SIN(RADIANS(G731))*SIN(RADIANS(E721))+COS(RADIANS(G731))*COS(RADIANS(E721))*COS(RADIANS(S711))))&gt;90,0,$F$4*$F$5/E720^2*(SIN(RADIANS(G731))*SIN(RADIANS(E721))+COS(RADIANS(G731))*COS(RADIANS(E721))*COS(RADIANS(S711))))</f>
        <v>#DIV/0!</v>
      </c>
      <c r="T731" s="3" t="e">
        <f>IF(DEGREES(ACOS(SIN(RADIANS(G731))*SIN(RADIANS(E721))+COS(RADIANS(G731))*COS(RADIANS(E721))*COS(RADIANS(T711))))&gt;90,0,$F$4*$F$5/E720^2*(SIN(RADIANS(G731))*SIN(RADIANS(E721))+COS(RADIANS(G731))*COS(RADIANS(E721))*COS(RADIANS(T711))))</f>
        <v>#DIV/0!</v>
      </c>
      <c r="U731" s="3" t="e">
        <f>IF(DEGREES(ACOS(SIN(RADIANS(G731))*SIN(RADIANS(E721))+COS(RADIANS(G731))*COS(RADIANS(E721))*COS(RADIANS(U711))))&gt;90,0,$F$4*$F$5/E720^2*(SIN(RADIANS(G731))*SIN(RADIANS(E721))+COS(RADIANS(G731))*COS(RADIANS(E721))*COS(RADIANS(U711))))</f>
        <v>#DIV/0!</v>
      </c>
      <c r="V731" s="3" t="e">
        <f>IF(DEGREES(ACOS(SIN(RADIANS(G731))*SIN(RADIANS(E721))+COS(RADIANS(G731))*COS(RADIANS(E721))*COS(RADIANS(V711))))&gt;90,0,$F$4*$F$5/E720^2*(SIN(RADIANS(G731))*SIN(RADIANS(E721))+COS(RADIANS(G731))*COS(RADIANS(E721))*COS(RADIANS(V711))))</f>
        <v>#DIV/0!</v>
      </c>
      <c r="W731" s="3" t="e">
        <f>IF(DEGREES(ACOS(SIN(RADIANS(G731))*SIN(RADIANS(E721))+COS(RADIANS(G731))*COS(RADIANS(E721))*COS(RADIANS(W711))))&gt;90,0,$F$4*$F$5/E720^2*(SIN(RADIANS(G731))*SIN(RADIANS(E721))+COS(RADIANS(G731))*COS(RADIANS(E721))*COS(RADIANS(W711))))</f>
        <v>#DIV/0!</v>
      </c>
      <c r="X731" s="3" t="e">
        <f>IF(DEGREES(ACOS(SIN(RADIANS(G731))*SIN(RADIANS(E721))+COS(RADIANS(G731))*COS(RADIANS(E721))*COS(RADIANS(X711))))&gt;90,0,$F$4*$F$5/E720^2*(SIN(RADIANS(G731))*SIN(RADIANS(E721))+COS(RADIANS(G731))*COS(RADIANS(E721))*COS(RADIANS(X711))))</f>
        <v>#DIV/0!</v>
      </c>
      <c r="Y731" s="3" t="e">
        <f>IF(DEGREES(ACOS(SIN(RADIANS(G731))*SIN(RADIANS(E721))+COS(RADIANS(G731))*COS(RADIANS(E721))*COS(RADIANS(Y711))))&gt;90,0,$F$4*$F$5/E720^2*(SIN(RADIANS(G731))*SIN(RADIANS(E721))+COS(RADIANS(G731))*COS(RADIANS(E721))*COS(RADIANS(Y711))))</f>
        <v>#DIV/0!</v>
      </c>
      <c r="Z731" s="3" t="e">
        <f>IF(DEGREES(ACOS(SIN(RADIANS(G731))*SIN(RADIANS(E721))+COS(RADIANS(G731))*COS(RADIANS(E721))*COS(RADIANS(Z711))))&gt;90,0,$F$4*$F$5/E720^2*(SIN(RADIANS(G731))*SIN(RADIANS(E721))+COS(RADIANS(G731))*COS(RADIANS(E721))*COS(RADIANS(Z711))))</f>
        <v>#DIV/0!</v>
      </c>
      <c r="AA731" s="3" t="e">
        <f>IF(DEGREES(ACOS(SIN(RADIANS(G731))*SIN(RADIANS(E721))+COS(RADIANS(G731))*COS(RADIANS(E721))*COS(RADIANS(AA711))))&gt;90,0,$F$4*$F$5/E720^2*(SIN(RADIANS(G731))*SIN(RADIANS(E721))+COS(RADIANS(G731))*COS(RADIANS(E721))*COS(RADIANS(AA711))))</f>
        <v>#DIV/0!</v>
      </c>
      <c r="AB731" s="3" t="e">
        <f>IF(DEGREES(ACOS(SIN(RADIANS(G731))*SIN(RADIANS(E721))+COS(RADIANS(G731))*COS(RADIANS(E721))*COS(RADIANS(AB711))))&gt;90,0,$F$4*$F$5/E720^2*(SIN(RADIANS(G731))*SIN(RADIANS(E721))+COS(RADIANS(G731))*COS(RADIANS(E721))*COS(RADIANS(AB711))))</f>
        <v>#DIV/0!</v>
      </c>
      <c r="AC731" s="3" t="e">
        <f>IF(DEGREES(ACOS(SIN(RADIANS(G731))*SIN(RADIANS(E721))+COS(RADIANS(G731))*COS(RADIANS(E721))*COS(RADIANS(AC711))))&gt;90,0,$F$4*$F$5/E720^2*(SIN(RADIANS(G731))*SIN(RADIANS(E721))+COS(RADIANS(G731))*COS(RADIANS(E721))*COS(RADIANS(AC711))))</f>
        <v>#DIV/0!</v>
      </c>
      <c r="AD731" s="3" t="e">
        <f>IF(DEGREES(ACOS(SIN(RADIANS(G731))*SIN(RADIANS(E721))+COS(RADIANS(G731))*COS(RADIANS(E721))*COS(RADIANS(AD711))))&gt;90,0,$F$4*$F$5/E720^2*(SIN(RADIANS(G731))*SIN(RADIANS(E721))+COS(RADIANS(G731))*COS(RADIANS(E721))*COS(RADIANS(AD711))))</f>
        <v>#DIV/0!</v>
      </c>
      <c r="AE731" s="3" t="e">
        <f>IF(DEGREES(ACOS(SIN(RADIANS(G731))*SIN(RADIANS(E721))+COS(RADIANS(G731))*COS(RADIANS(E721))*COS(RADIANS(AE711))))&gt;90,0,$F$4*$F$5/E720^2*(SIN(RADIANS(G731))*SIN(RADIANS(E721))+COS(RADIANS(G731))*COS(RADIANS(E721))*COS(RADIANS(AE711))))</f>
        <v>#DIV/0!</v>
      </c>
      <c r="AF731" s="3" t="e">
        <f>IF(DEGREES(ACOS(SIN(RADIANS(G731))*SIN(RADIANS(E721))+COS(RADIANS(G731))*COS(RADIANS(E721))*COS(RADIANS(AF711))))&gt;90,0,$F$4*$F$5/E720^2*(SIN(RADIANS(G731))*SIN(RADIANS(E721))+COS(RADIANS(G731))*COS(RADIANS(E721))*COS(RADIANS(AF711))))</f>
        <v>#DIV/0!</v>
      </c>
      <c r="AG731" s="3" t="e">
        <f>IF(DEGREES(ACOS(SIN(RADIANS(G731))*SIN(RADIANS(E721))+COS(RADIANS(G731))*COS(RADIANS(E721))*COS(RADIANS(AG711))))&gt;90,0,$F$4*$F$5/E720^2*(SIN(RADIANS(G731))*SIN(RADIANS(E721))+COS(RADIANS(G731))*COS(RADIANS(E721))*COS(RADIANS(AG711))))</f>
        <v>#DIV/0!</v>
      </c>
      <c r="AH731" s="3" t="e">
        <f>IF(DEGREES(ACOS(SIN(RADIANS(G731))*SIN(RADIANS(E721))+COS(RADIANS(G731))*COS(RADIANS(E721))*COS(RADIANS(AH711))))&gt;90,0,$F$4*$F$5/E720^2*(SIN(RADIANS(G731))*SIN(RADIANS(E721))+COS(RADIANS(G731))*COS(RADIANS(E721))*COS(RADIANS(AH711))))</f>
        <v>#DIV/0!</v>
      </c>
      <c r="AI731" s="3" t="e">
        <f>IF(DEGREES(ACOS(SIN(RADIANS(G731))*SIN(RADIANS(E721))+COS(RADIANS(G731))*COS(RADIANS(E721))*COS(RADIANS(AI711))))&gt;90,0,$F$4*$F$5/E720^2*(SIN(RADIANS(G731))*SIN(RADIANS(E721))+COS(RADIANS(G731))*COS(RADIANS(E721))*COS(RADIANS(AI711))))</f>
        <v>#DIV/0!</v>
      </c>
      <c r="AJ731" s="3" t="e">
        <f>IF(DEGREES(ACOS(SIN(RADIANS(G731))*SIN(RADIANS(E721))+COS(RADIANS(G731))*COS(RADIANS(E721))*COS(RADIANS(AJ711))))&gt;90,0,$F$4*$F$5/E720^2*(SIN(RADIANS(G731))*SIN(RADIANS(E721))+COS(RADIANS(G731))*COS(RADIANS(E721))*COS(RADIANS(AJ711))))</f>
        <v>#DIV/0!</v>
      </c>
      <c r="AK731" s="3" t="e">
        <f>IF(DEGREES(ACOS(SIN(RADIANS(G731))*SIN(RADIANS(E721))+COS(RADIANS(G731))*COS(RADIANS(E721))*COS(RADIANS(AK711))))&gt;90,0,$F$4*$F$5/E720^2*(SIN(RADIANS(G731))*SIN(RADIANS(E721))+COS(RADIANS(G731))*COS(RADIANS(E721))*COS(RADIANS(AK711))))</f>
        <v>#DIV/0!</v>
      </c>
      <c r="AL731" s="3" t="e">
        <f>IF(DEGREES(ACOS(SIN(RADIANS(G731))*SIN(RADIANS(E721))+COS(RADIANS(G731))*COS(RADIANS(E721))*COS(RADIANS(AL711))))&gt;90,0,$F$4*$F$5/E720^2*(SIN(RADIANS(G731))*SIN(RADIANS(E721))+COS(RADIANS(G731))*COS(RADIANS(E721))*COS(RADIANS(AL711))))</f>
        <v>#DIV/0!</v>
      </c>
      <c r="AM731" s="3" t="e">
        <f>IF(DEGREES(ACOS(SIN(RADIANS(G731))*SIN(RADIANS(E721))+COS(RADIANS(G731))*COS(RADIANS(E721))*COS(RADIANS(AM711))))&gt;90,0,$F$4*$F$5/E720^2*(SIN(RADIANS(G731))*SIN(RADIANS(E721))+COS(RADIANS(G731))*COS(RADIANS(E721))*COS(RADIANS(AM711))))</f>
        <v>#DIV/0!</v>
      </c>
      <c r="AN731" s="3" t="e">
        <f>IF(DEGREES(ACOS(SIN(RADIANS(G731))*SIN(RADIANS(E721))+COS(RADIANS(G731))*COS(RADIANS(E721))*COS(RADIANS(AN711))))&gt;90,0,$F$4*$F$5/E720^2*(SIN(RADIANS(G731))*SIN(RADIANS(E721))+COS(RADIANS(G731))*COS(RADIANS(E721))*COS(RADIANS(AN711))))</f>
        <v>#DIV/0!</v>
      </c>
      <c r="AO731" s="3" t="e">
        <f>IF(DEGREES(ACOS(SIN(RADIANS(G731))*SIN(RADIANS(E721))+COS(RADIANS(G731))*COS(RADIANS(E721))*COS(RADIANS(AO711))))&gt;90,0,$F$4*$F$5/E720^2*(SIN(RADIANS(G731))*SIN(RADIANS(E721))+COS(RADIANS(G731))*COS(RADIANS(E721))*COS(RADIANS(AO711))))</f>
        <v>#DIV/0!</v>
      </c>
      <c r="AP731" s="3" t="e">
        <f>IF(DEGREES(ACOS(SIN(RADIANS(G731))*SIN(RADIANS(E721))+COS(RADIANS(G731))*COS(RADIANS(E721))*COS(RADIANS(AP711))))&gt;90,0,$F$4*$F$5/E720^2*(SIN(RADIANS(G731))*SIN(RADIANS(E721))+COS(RADIANS(G731))*COS(RADIANS(E721))*COS(RADIANS(AP711))))</f>
        <v>#DIV/0!</v>
      </c>
      <c r="AQ731" s="3" t="e">
        <f>IF(DEGREES(ACOS(SIN(RADIANS(G731))*SIN(RADIANS(E721))+COS(RADIANS(G731))*COS(RADIANS(E721))*COS(RADIANS(AQ711))))&gt;90,0,$F$4*$F$5/E720^2*(SIN(RADIANS(G731))*SIN(RADIANS(E721))+COS(RADIANS(G731))*COS(RADIANS(E721))*COS(RADIANS(AQ711))))</f>
        <v>#DIV/0!</v>
      </c>
      <c r="AR731" s="3" t="e">
        <f>IF(DEGREES(ACOS(SIN(RADIANS(G731))*SIN(RADIANS(E721))+COS(RADIANS(G731))*COS(RADIANS(E721))*COS(RADIANS(AR711))))&gt;90,0,$F$4*$F$5/E720^2*(SIN(RADIANS(G731))*SIN(RADIANS(E721))+COS(RADIANS(G731))*COS(RADIANS(E721))*COS(RADIANS(AR711))))</f>
        <v>#DIV/0!</v>
      </c>
    </row>
    <row r="732" spans="2:44" ht="15.75" customHeight="1" x14ac:dyDescent="0.2"/>
    <row r="733" spans="2:44" ht="15.75" customHeight="1" x14ac:dyDescent="0.2">
      <c r="H733" s="3" t="s">
        <v>771</v>
      </c>
      <c r="I733" s="3">
        <v>180</v>
      </c>
      <c r="J733" s="3">
        <v>170</v>
      </c>
      <c r="K733" s="3">
        <v>160</v>
      </c>
      <c r="L733" s="3">
        <v>150</v>
      </c>
      <c r="M733" s="3">
        <v>140</v>
      </c>
      <c r="N733" s="3">
        <v>130</v>
      </c>
      <c r="O733" s="3">
        <v>120</v>
      </c>
      <c r="P733" s="3">
        <v>110</v>
      </c>
      <c r="Q733" s="3">
        <v>100</v>
      </c>
      <c r="R733" s="3">
        <v>90</v>
      </c>
      <c r="S733" s="3">
        <v>80</v>
      </c>
      <c r="T733" s="3">
        <v>70</v>
      </c>
      <c r="U733" s="3">
        <v>60</v>
      </c>
      <c r="V733" s="3">
        <v>50</v>
      </c>
      <c r="W733" s="3">
        <v>40</v>
      </c>
      <c r="X733" s="3">
        <v>30</v>
      </c>
      <c r="Y733" s="3">
        <v>20</v>
      </c>
      <c r="Z733" s="3">
        <v>10</v>
      </c>
      <c r="AA733" s="3">
        <v>0</v>
      </c>
      <c r="AB733" s="3">
        <v>-10</v>
      </c>
      <c r="AC733" s="3">
        <v>-20</v>
      </c>
      <c r="AD733" s="3">
        <v>-30</v>
      </c>
      <c r="AE733" s="3">
        <v>-40</v>
      </c>
      <c r="AF733" s="3">
        <v>-50</v>
      </c>
      <c r="AG733" s="3">
        <v>-60</v>
      </c>
      <c r="AH733" s="3">
        <v>-70</v>
      </c>
      <c r="AI733" s="3">
        <v>-80</v>
      </c>
      <c r="AJ733" s="3">
        <v>-90</v>
      </c>
      <c r="AK733" s="3">
        <v>-100</v>
      </c>
      <c r="AL733" s="3">
        <v>-110</v>
      </c>
      <c r="AM733" s="3">
        <v>-120</v>
      </c>
      <c r="AN733" s="3">
        <v>-130</v>
      </c>
      <c r="AO733" s="3">
        <v>-140</v>
      </c>
      <c r="AP733" s="3">
        <v>-150</v>
      </c>
      <c r="AQ733" s="3">
        <v>-160</v>
      </c>
      <c r="AR733" s="3">
        <v>-170</v>
      </c>
    </row>
    <row r="734" spans="2:44" ht="15.75" customHeight="1" x14ac:dyDescent="0.2">
      <c r="H734" s="3" t="s">
        <v>782</v>
      </c>
      <c r="I734" s="3">
        <f>IF(ABS(I733-E746)&gt;180,IF(ABS(I733-E746)&gt;360,ABS(I733-E746)-360,360-ABS(I733-E746)),ABS(I733-E746))</f>
        <v>180</v>
      </c>
      <c r="J734" s="3">
        <f>IF(ABS(J733-E746)&gt;180,IF(ABS(J733-E746)&gt;360,ABS(J733-E746)-360,360-ABS(J733-E746)),ABS(J733-E746))</f>
        <v>170</v>
      </c>
      <c r="K734" s="3">
        <f>IF(ABS(K733-E746)&gt;180,IF(ABS(K733-E746)&gt;360,ABS(K733-E746)-360,360-ABS(K733-E746)),ABS(K733-E746))</f>
        <v>160</v>
      </c>
      <c r="L734" s="3">
        <f>IF(ABS(L733-E746)&gt;180,IF(ABS(L733-E746)&gt;360,ABS(L733-E746)-360,360-ABS(L733-E746)),ABS(L733-E746))</f>
        <v>150</v>
      </c>
      <c r="M734" s="3">
        <f>IF(ABS(M733-E746)&gt;180,IF(ABS(M733-E746)&gt;360,ABS(M733-E746)-360,360-ABS(M733-E746)),ABS(M733-E746))</f>
        <v>140</v>
      </c>
      <c r="N734" s="3">
        <f>IF(ABS(N733-E746)&gt;180,IF(ABS(N733-E746)&gt;360,ABS(N733-E746)-360,360-ABS(N733-E746)),ABS(N733-E746))</f>
        <v>130</v>
      </c>
      <c r="O734" s="3">
        <f>IF(ABS(O733-E746)&gt;180,IF(ABS(O733-E746)&gt;360,ABS(O733-E746)-360,360-ABS(O733-E746)),ABS(O733-E746))</f>
        <v>120</v>
      </c>
      <c r="P734" s="3">
        <f>IF(ABS(P733-E746)&gt;180,IF(ABS(P733-E746)&gt;360,ABS(P733-E746)-360,360-ABS(P733-E746)),ABS(P733-E746))</f>
        <v>110</v>
      </c>
      <c r="Q734" s="3">
        <f>IF(ABS(Q733-E746)&gt;180,IF(ABS(Q733-E746)&gt;360,ABS(Q733-E746)-360,360-ABS(Q733-E746)),ABS(Q733-E746))</f>
        <v>100</v>
      </c>
      <c r="R734" s="3">
        <f>IF(ABS(R733-E746)&gt;180,IF(ABS(R733-E746)&gt;360,ABS(R733-E746)-360,360-ABS(R733-E746)),ABS(R733-E746))</f>
        <v>90</v>
      </c>
      <c r="S734" s="3">
        <f>IF(ABS(S733-E746)&gt;180,IF(ABS(S733-E746)&gt;360,ABS(S733-E746)-360,360-ABS(S733-E746)),ABS(S733-E746))</f>
        <v>80</v>
      </c>
      <c r="T734" s="3">
        <f>IF(ABS(T733-E746)&gt;180,IF(ABS(T733-E746)&gt;360,ABS(T733-E746)-360,360-ABS(T733-E746)),ABS(T733-E746))</f>
        <v>70</v>
      </c>
      <c r="U734" s="3">
        <f>IF(ABS(U733-E746)&gt;180,IF(ABS(U733-E746)&gt;360,ABS(U733-E746)-360,360-ABS(U733-E746)),ABS(U733-E746))</f>
        <v>60</v>
      </c>
      <c r="V734" s="3">
        <f>IF(ABS(V733-E746)&gt;180,IF(ABS(V733-E746)&gt;360,ABS(V733-E746)-360,360-ABS(V733-E746)),ABS(V733-E746))</f>
        <v>50</v>
      </c>
      <c r="W734" s="3">
        <f>IF(ABS(W733-E746)&gt;180,IF(ABS(W733-E746)&gt;360,ABS(W733-E746)-360,360-ABS(W733-E746)),ABS(W733-E746))</f>
        <v>40</v>
      </c>
      <c r="X734" s="3">
        <f>IF(ABS(X733-E746)&gt;180,IF(ABS(X733-E746)&gt;360,ABS(X733-E746)-360,360-ABS(X733-E746)),ABS(X733-E746))</f>
        <v>30</v>
      </c>
      <c r="Y734" s="3">
        <f>IF(ABS(Y733-E746)&gt;180,IF(ABS(Y733-E746)&gt;360,ABS(Y733-E746)-360,360-ABS(Y733-E746)),ABS(Y733-E746))</f>
        <v>20</v>
      </c>
      <c r="Z734" s="3">
        <f>IF(ABS(Z733-E746)&gt;180,IF(ABS(Z733-E746)&gt;360,ABS(Z733-E746)-360,360-ABS(Z733-E746)),ABS(Z733-E746))</f>
        <v>10</v>
      </c>
      <c r="AA734" s="3">
        <f>IF(ABS(AA733-E746)&gt;180,IF(ABS(AA733-E746)&gt;360,ABS(AA733-E746)-360,360-ABS(AA733-E746)),ABS(AA733-E746))</f>
        <v>0</v>
      </c>
      <c r="AB734" s="3">
        <f>IF(ABS(AB733-E746)&gt;180,IF(ABS(AB733-E746)&gt;360,ABS(AB733-E746)-360,360-ABS(AB733-E746)),ABS(AB733-E746))</f>
        <v>10</v>
      </c>
      <c r="AC734" s="3">
        <f>IF(ABS(AC733-E746)&gt;180,IF(ABS(AC733-E746)&gt;360,ABS(AC733-E746)-360,360-ABS(AC733-E746)),ABS(AC733-E746))</f>
        <v>20</v>
      </c>
      <c r="AD734" s="3">
        <f>IF(ABS(AD733-E746)&gt;180,IF(ABS(AD733-E746)&gt;360,ABS(AD733-E746)-360,360-ABS(AD733-E746)),ABS(AD733-E746))</f>
        <v>30</v>
      </c>
      <c r="AE734" s="3">
        <f>IF(ABS(AE733-E746)&gt;180,IF(ABS(AE733-E746)&gt;360,ABS(AE733-E746)-360,360-ABS(AE733-E746)),ABS(AE733-E746))</f>
        <v>40</v>
      </c>
      <c r="AF734" s="3">
        <f>IF(ABS(AF733-E746)&gt;180,IF(ABS(AF733-E746)&gt;360,ABS(AF733-E746)-360,360-ABS(AF733-E746)),ABS(AF733-E746))</f>
        <v>50</v>
      </c>
      <c r="AG734" s="3">
        <f>IF(ABS(AG733-E746)&gt;180,IF(ABS(AG733-E746)&gt;360,ABS(AG733-E746)-360,360-ABS(AG733-E746)),ABS(AG733-E746))</f>
        <v>60</v>
      </c>
      <c r="AH734" s="3">
        <f>IF(ABS(AH733-E746)&gt;180,IF(ABS(AH733-E746)&gt;360,ABS(AH733-E746)-360,360-ABS(AH733-E746)),ABS(AH733-E746))</f>
        <v>70</v>
      </c>
      <c r="AI734" s="3">
        <f>IF(ABS(AI733-E746)&gt;180,IF(ABS(AI733-E746)&gt;360,ABS(AI733-E746)-360,360-ABS(AI733-E746)),ABS(AI733-E746))</f>
        <v>80</v>
      </c>
      <c r="AJ734" s="3">
        <f>IF(ABS(AJ733-E746)&gt;180,IF(ABS(AJ733-E746)&gt;360,ABS(AJ733-E746)-360,360-ABS(AJ733-E746)),ABS(AJ733-E746))</f>
        <v>90</v>
      </c>
      <c r="AK734" s="3">
        <f>IF(ABS(AK733-E746)&gt;180,IF(ABS(AK733-E746)&gt;360,ABS(AK733-E746)-360,360-ABS(AK733-E746)),ABS(AK733-E746))</f>
        <v>100</v>
      </c>
      <c r="AL734" s="3">
        <f>IF(ABS(AL733-E746)&gt;180,IF(ABS(AL733-E746)&gt;360,ABS(AL733-E746)-360,360-ABS(AL733-E746)),ABS(AL733-E746))</f>
        <v>110</v>
      </c>
      <c r="AM734" s="3">
        <f>IF(ABS(AM733-E746)&gt;180,IF(ABS(AM733-E746)&gt;360,ABS(AM733-E746)-360,360-ABS(AM733-E746)),ABS(AM733-E746))</f>
        <v>120</v>
      </c>
      <c r="AN734" s="3">
        <f>IF(ABS(AN733-E746)&gt;180,IF(ABS(AN733-E746)&gt;360,ABS(AN733-E746)-360,360-ABS(AN733-E746)),ABS(AN733-E746))</f>
        <v>130</v>
      </c>
      <c r="AO734" s="3">
        <f>IF(ABS(AO733-E746)&gt;180,IF(ABS(AO733-E746)&gt;360,ABS(AO733-E746)-360,360-ABS(AO733-E746)),ABS(AO733-E746))</f>
        <v>140</v>
      </c>
      <c r="AP734" s="3">
        <f>IF(ABS(AP733-E746)&gt;180,IF(ABS(AP733-E746)&gt;360,ABS(AP733-E746)-360,360-ABS(AP733-E746)),ABS(AP733-E746))</f>
        <v>150</v>
      </c>
      <c r="AQ734" s="3">
        <f>IF(ABS(AQ733-E746)&gt;180,IF(ABS(AQ733-E746)&gt;360,ABS(AQ733-E746)-360,360-ABS(AQ733-E746)),ABS(AQ733-E746))</f>
        <v>160</v>
      </c>
      <c r="AR734" s="3">
        <f>IF(ABS(AR733-E746)&gt;180,IF(ABS(AR733-E746)&gt;360,ABS(AR733-E746)-360,360-ABS(AR733-E746)),ABS(AR733-E746))</f>
        <v>170</v>
      </c>
    </row>
    <row r="735" spans="2:44" ht="15.75" customHeight="1" x14ac:dyDescent="0.2">
      <c r="G735" s="3" t="s">
        <v>736</v>
      </c>
    </row>
    <row r="736" spans="2:44" ht="15.75" customHeight="1" x14ac:dyDescent="0.2">
      <c r="B736" s="3" t="s">
        <v>791</v>
      </c>
      <c r="E736" s="3">
        <v>300</v>
      </c>
      <c r="G736" s="3">
        <v>90</v>
      </c>
      <c r="I736" s="3" t="e">
        <f>IF(DEGREES(ACOS(SIN(RADIANS(G736))*SIN(RADIANS(E744))+COS(RADIANS(G736))*COS(RADIANS(E744))*COS(RADIANS(I734))))&gt;90,0,$F$4*$F$5/E743^2*(SIN(RADIANS(G736))*SIN(RADIANS(E744))+COS(RADIANS(G736))*COS(RADIANS(E744))*COS(RADIANS(I734))))</f>
        <v>#DIV/0!</v>
      </c>
      <c r="J736" s="3" t="e">
        <f>IF(DEGREES(ACOS(SIN(RADIANS(G736))*SIN(RADIANS(E744))+COS(RADIANS(G736))*COS(RADIANS(E744))*COS(RADIANS(J734))))&gt;90,0,$F$4*$F$5/E743^2*(SIN(RADIANS(G736))*SIN(RADIANS(E744))+COS(RADIANS(G736))*COS(RADIANS(E744))*COS(RADIANS(J734))))</f>
        <v>#DIV/0!</v>
      </c>
      <c r="K736" s="3" t="e">
        <f>IF(DEGREES(ACOS(SIN(RADIANS(G736))*SIN(RADIANS(E744))+COS(RADIANS(G736))*COS(RADIANS(E744))*COS(RADIANS(K734))))&gt;90,0,$F$4*$F$5/E743^2*(SIN(RADIANS(G736))*SIN(RADIANS(E744))+COS(RADIANS(G736))*COS(RADIANS(E744))*COS(RADIANS(K734))))</f>
        <v>#DIV/0!</v>
      </c>
      <c r="L736" s="3" t="e">
        <f>IF(DEGREES(ACOS(SIN(RADIANS(G736))*SIN(RADIANS(E744))+COS(RADIANS(G736))*COS(RADIANS(E744))*COS(RADIANS(L734))))&gt;90,0,$F$4*$F$5/E743^2*(SIN(RADIANS(G736))*SIN(RADIANS(E744))+COS(RADIANS(G736))*COS(RADIANS(E744))*COS(RADIANS(L734))))</f>
        <v>#DIV/0!</v>
      </c>
      <c r="M736" s="3" t="e">
        <f>IF(DEGREES(ACOS(SIN(RADIANS(G736))*SIN(RADIANS(E744))+COS(RADIANS(G736))*COS(RADIANS(E744))*COS(RADIANS(M734))))&gt;90,0,$F$4*$F$5/E743^2*(SIN(RADIANS(G736))*SIN(RADIANS(E744))+COS(RADIANS(G736))*COS(RADIANS(E744))*COS(RADIANS(M734))))</f>
        <v>#DIV/0!</v>
      </c>
      <c r="N736" s="3" t="e">
        <f>IF(DEGREES(ACOS(SIN(RADIANS(G736))*SIN(RADIANS(E744))+COS(RADIANS(G736))*COS(RADIANS(E744))*COS(RADIANS(N734))))&gt;90,0,$F$4*$F$5/E743^2*(SIN(RADIANS(G736))*SIN(RADIANS(E744))+COS(RADIANS(G736))*COS(RADIANS(E744))*COS(RADIANS(N734))))</f>
        <v>#DIV/0!</v>
      </c>
      <c r="O736" s="3" t="e">
        <f>IF(DEGREES(ACOS(SIN(RADIANS(G736))*SIN(RADIANS(E744))+COS(RADIANS(G736))*COS(RADIANS(E744))*COS(RADIANS(O734))))&gt;90,0,$F$4*$F$5/E743^2*(SIN(RADIANS(G736))*SIN(RADIANS(E744))+COS(RADIANS(G736))*COS(RADIANS(E744))*COS(RADIANS(O734))))</f>
        <v>#DIV/0!</v>
      </c>
      <c r="P736" s="3" t="e">
        <f>IF(DEGREES(ACOS(SIN(RADIANS(G736))*SIN(RADIANS(E744))+COS(RADIANS(G736))*COS(RADIANS(E744))*COS(RADIANS(P734))))&gt;90,0,$F$4*$F$5/E743^2*(SIN(RADIANS(G736))*SIN(RADIANS(E744))+COS(RADIANS(G736))*COS(RADIANS(E744))*COS(RADIANS(P734))))</f>
        <v>#DIV/0!</v>
      </c>
      <c r="Q736" s="3" t="e">
        <f>IF(DEGREES(ACOS(SIN(RADIANS(G736))*SIN(RADIANS(E744))+COS(RADIANS(G736))*COS(RADIANS(E744))*COS(RADIANS(Q734))))&gt;90,0,$F$4*$F$5/E743^2*(SIN(RADIANS(G736))*SIN(RADIANS(E744))+COS(RADIANS(G736))*COS(RADIANS(E744))*COS(RADIANS(Q734))))</f>
        <v>#DIV/0!</v>
      </c>
      <c r="R736" s="3" t="e">
        <f>IF(DEGREES(ACOS(SIN(RADIANS(G736))*SIN(RADIANS(E744))+COS(RADIANS(G736))*COS(RADIANS(E744))*COS(RADIANS(R734))))&gt;90,0,$F$4*$F$5/E743^2*(SIN(RADIANS(G736))*SIN(RADIANS(E744))+COS(RADIANS(G736))*COS(RADIANS(E744))*COS(RADIANS(R734))))</f>
        <v>#DIV/0!</v>
      </c>
      <c r="S736" s="3" t="e">
        <f>IF(DEGREES(ACOS(SIN(RADIANS(G736))*SIN(RADIANS(E744))+COS(RADIANS(G736))*COS(RADIANS(E744))*COS(RADIANS(S734))))&gt;90,0,$F$4*$F$5/E743^2*(SIN(RADIANS(G736))*SIN(RADIANS(E744))+COS(RADIANS(G736))*COS(RADIANS(E744))*COS(RADIANS(S734))))</f>
        <v>#DIV/0!</v>
      </c>
      <c r="T736" s="3" t="e">
        <f>IF(DEGREES(ACOS(SIN(RADIANS(G736))*SIN(RADIANS(E744))+COS(RADIANS(G736))*COS(RADIANS(E744))*COS(RADIANS(T734))))&gt;90,0,$F$4*$F$5/E743^2*(SIN(RADIANS(G736))*SIN(RADIANS(E744))+COS(RADIANS(G736))*COS(RADIANS(E744))*COS(RADIANS(T734))))</f>
        <v>#DIV/0!</v>
      </c>
      <c r="U736" s="3" t="e">
        <f>IF(DEGREES(ACOS(SIN(RADIANS(G736))*SIN(RADIANS(E744))+COS(RADIANS(G736))*COS(RADIANS(E744))*COS(RADIANS(U734))))&gt;90,0,$F$4*$F$5/E743^2*(SIN(RADIANS(G736))*SIN(RADIANS(E744))+COS(RADIANS(G736))*COS(RADIANS(E744))*COS(RADIANS(U734))))</f>
        <v>#DIV/0!</v>
      </c>
      <c r="V736" s="3" t="e">
        <f>IF(DEGREES(ACOS(SIN(RADIANS(G736))*SIN(RADIANS(E744))+COS(RADIANS(G736))*COS(RADIANS(E744))*COS(RADIANS(V734))))&gt;90,0,$F$4*$F$5/E743^2*(SIN(RADIANS(G736))*SIN(RADIANS(E744))+COS(RADIANS(G736))*COS(RADIANS(E744))*COS(RADIANS(V734))))</f>
        <v>#DIV/0!</v>
      </c>
      <c r="W736" s="3" t="e">
        <f>IF(DEGREES(ACOS(SIN(RADIANS(G736))*SIN(RADIANS(E744))+COS(RADIANS(G736))*COS(RADIANS(E744))*COS(RADIANS(W734))))&gt;90,0,$F$4*$F$5/E743^2*(SIN(RADIANS(G736))*SIN(RADIANS(E744))+COS(RADIANS(G736))*COS(RADIANS(E744))*COS(RADIANS(W734))))</f>
        <v>#DIV/0!</v>
      </c>
      <c r="X736" s="3" t="e">
        <f>IF(DEGREES(ACOS(SIN(RADIANS(G736))*SIN(RADIANS(E744))+COS(RADIANS(G736))*COS(RADIANS(E744))*COS(RADIANS(X734))))&gt;90,0,$F$4*$F$5/E743^2*(SIN(RADIANS(G736))*SIN(RADIANS(E744))+COS(RADIANS(G736))*COS(RADIANS(E744))*COS(RADIANS(X734))))</f>
        <v>#DIV/0!</v>
      </c>
      <c r="Y736" s="3" t="e">
        <f>IF(DEGREES(ACOS(SIN(RADIANS(G736))*SIN(RADIANS(E744))+COS(RADIANS(G736))*COS(RADIANS(E744))*COS(RADIANS(Y734))))&gt;90,0,$F$4*$F$5/E743^2*(SIN(RADIANS(G736))*SIN(RADIANS(E744))+COS(RADIANS(G736))*COS(RADIANS(E744))*COS(RADIANS(Y734))))</f>
        <v>#DIV/0!</v>
      </c>
      <c r="Z736" s="3" t="e">
        <f>IF(DEGREES(ACOS(SIN(RADIANS(G736))*SIN(RADIANS(E744))+COS(RADIANS(G736))*COS(RADIANS(E744))*COS(RADIANS(Z734))))&gt;90,0,$F$4*$F$5/E743^2*(SIN(RADIANS(G736))*SIN(RADIANS(E744))+COS(RADIANS(G736))*COS(RADIANS(E744))*COS(RADIANS(Z734))))</f>
        <v>#DIV/0!</v>
      </c>
      <c r="AA736" s="3" t="e">
        <f>IF(DEGREES(ACOS(SIN(RADIANS(G736))*SIN(RADIANS(E744))+COS(RADIANS(G736))*COS(RADIANS(E744))*COS(RADIANS(AA734))))&gt;90,0,$F$4*$F$5/E743^2*(SIN(RADIANS(G736))*SIN(RADIANS(E744))+COS(RADIANS(G736))*COS(RADIANS(E744))*COS(RADIANS(AA734))))</f>
        <v>#DIV/0!</v>
      </c>
      <c r="AB736" s="3" t="e">
        <f>IF(DEGREES(ACOS(SIN(RADIANS(G736))*SIN(RADIANS(E744))+COS(RADIANS(G736))*COS(RADIANS(E744))*COS(RADIANS(AB734))))&gt;90,0,$F$4*$F$5/E743^2*(SIN(RADIANS(G736))*SIN(RADIANS(E744))+COS(RADIANS(G736))*COS(RADIANS(E744))*COS(RADIANS(AB734))))</f>
        <v>#DIV/0!</v>
      </c>
      <c r="AC736" s="3" t="e">
        <f>IF(DEGREES(ACOS(SIN(RADIANS(G736))*SIN(RADIANS(E744))+COS(RADIANS(G736))*COS(RADIANS(E744))*COS(RADIANS(AC734))))&gt;90,0,$F$4*$F$5/E743^2*(SIN(RADIANS(G736))*SIN(RADIANS(E744))+COS(RADIANS(G736))*COS(RADIANS(E744))*COS(RADIANS(AC734))))</f>
        <v>#DIV/0!</v>
      </c>
      <c r="AD736" s="3" t="e">
        <f>IF(DEGREES(ACOS(SIN(RADIANS(G736))*SIN(RADIANS(E744))+COS(RADIANS(G736))*COS(RADIANS(E744))*COS(RADIANS(AD734))))&gt;90,0,$F$4*$F$5/E743^2*(SIN(RADIANS(G736))*SIN(RADIANS(E744))+COS(RADIANS(G736))*COS(RADIANS(E744))*COS(RADIANS(AD734))))</f>
        <v>#DIV/0!</v>
      </c>
      <c r="AE736" s="3" t="e">
        <f>IF(DEGREES(ACOS(SIN(RADIANS(G736))*SIN(RADIANS(E744))+COS(RADIANS(G736))*COS(RADIANS(E744))*COS(RADIANS(AE734))))&gt;90,0,$F$4*$F$5/E743^2*(SIN(RADIANS(G736))*SIN(RADIANS(E744))+COS(RADIANS(G736))*COS(RADIANS(E744))*COS(RADIANS(AE734))))</f>
        <v>#DIV/0!</v>
      </c>
      <c r="AF736" s="3" t="e">
        <f>IF(DEGREES(ACOS(SIN(RADIANS(G736))*SIN(RADIANS(E744))+COS(RADIANS(G736))*COS(RADIANS(E744))*COS(RADIANS(AF734))))&gt;90,0,$F$4*$F$5/E743^2*(SIN(RADIANS(G736))*SIN(RADIANS(E744))+COS(RADIANS(G736))*COS(RADIANS(E744))*COS(RADIANS(AF734))))</f>
        <v>#DIV/0!</v>
      </c>
      <c r="AG736" s="3" t="e">
        <f>IF(DEGREES(ACOS(SIN(RADIANS(G736))*SIN(RADIANS(E744))+COS(RADIANS(G736))*COS(RADIANS(E744))*COS(RADIANS(AG734))))&gt;90,0,$F$4*$F$5/E743^2*(SIN(RADIANS(G736))*SIN(RADIANS(E744))+COS(RADIANS(G736))*COS(RADIANS(E744))*COS(RADIANS(AG734))))</f>
        <v>#DIV/0!</v>
      </c>
      <c r="AH736" s="3" t="e">
        <f>IF(DEGREES(ACOS(SIN(RADIANS(G736))*SIN(RADIANS(E744))+COS(RADIANS(G736))*COS(RADIANS(E744))*COS(RADIANS(AH734))))&gt;90,0,$F$4*$F$5/E743^2*(SIN(RADIANS(G736))*SIN(RADIANS(E744))+COS(RADIANS(G736))*COS(RADIANS(E744))*COS(RADIANS(AH734))))</f>
        <v>#DIV/0!</v>
      </c>
      <c r="AI736" s="3" t="e">
        <f>IF(DEGREES(ACOS(SIN(RADIANS(G736))*SIN(RADIANS(E744))+COS(RADIANS(G736))*COS(RADIANS(E744))*COS(RADIANS(AI734))))&gt;90,0,$F$4*$F$5/E743^2*(SIN(RADIANS(G736))*SIN(RADIANS(E744))+COS(RADIANS(G736))*COS(RADIANS(E744))*COS(RADIANS(AI734))))</f>
        <v>#DIV/0!</v>
      </c>
      <c r="AJ736" s="3" t="e">
        <f>IF(DEGREES(ACOS(SIN(RADIANS(G736))*SIN(RADIANS(E744))+COS(RADIANS(G736))*COS(RADIANS(E744))*COS(RADIANS(AJ734))))&gt;90,0,$F$4*$F$5/E743^2*(SIN(RADIANS(G736))*SIN(RADIANS(E744))+COS(RADIANS(G736))*COS(RADIANS(E744))*COS(RADIANS(AJ734))))</f>
        <v>#DIV/0!</v>
      </c>
      <c r="AK736" s="3" t="e">
        <f>IF(DEGREES(ACOS(SIN(RADIANS(G736))*SIN(RADIANS(E744))+COS(RADIANS(G736))*COS(RADIANS(E744))*COS(RADIANS(AK734))))&gt;90,0,$F$4*$F$5/E743^2*(SIN(RADIANS(G736))*SIN(RADIANS(E744))+COS(RADIANS(G736))*COS(RADIANS(E744))*COS(RADIANS(AK734))))</f>
        <v>#DIV/0!</v>
      </c>
      <c r="AL736" s="3" t="e">
        <f>IF(DEGREES(ACOS(SIN(RADIANS(G736))*SIN(RADIANS(E744))+COS(RADIANS(G736))*COS(RADIANS(E744))*COS(RADIANS(AL734))))&gt;90,0,$F$4*$F$5/E743^2*(SIN(RADIANS(G736))*SIN(RADIANS(E744))+COS(RADIANS(G736))*COS(RADIANS(E744))*COS(RADIANS(AL734))))</f>
        <v>#DIV/0!</v>
      </c>
      <c r="AM736" s="3" t="e">
        <f>IF(DEGREES(ACOS(SIN(RADIANS(G736))*SIN(RADIANS(E744))+COS(RADIANS(G736))*COS(RADIANS(E744))*COS(RADIANS(AM734))))&gt;90,0,$F$4*$F$5/E743^2*(SIN(RADIANS(G736))*SIN(RADIANS(E744))+COS(RADIANS(G736))*COS(RADIANS(E744))*COS(RADIANS(AM734))))</f>
        <v>#DIV/0!</v>
      </c>
      <c r="AN736" s="3" t="e">
        <f>IF(DEGREES(ACOS(SIN(RADIANS(G736))*SIN(RADIANS(E744))+COS(RADIANS(G736))*COS(RADIANS(E744))*COS(RADIANS(AN734))))&gt;90,0,$F$4*$F$5/E743^2*(SIN(RADIANS(G736))*SIN(RADIANS(E744))+COS(RADIANS(G736))*COS(RADIANS(E744))*COS(RADIANS(AN734))))</f>
        <v>#DIV/0!</v>
      </c>
      <c r="AO736" s="3" t="e">
        <f>IF(DEGREES(ACOS(SIN(RADIANS(G736))*SIN(RADIANS(E744))+COS(RADIANS(G736))*COS(RADIANS(E744))*COS(RADIANS(AO734))))&gt;90,0,$F$4*$F$5/E743^2*(SIN(RADIANS(G736))*SIN(RADIANS(E744))+COS(RADIANS(G736))*COS(RADIANS(E744))*COS(RADIANS(AO734))))</f>
        <v>#DIV/0!</v>
      </c>
      <c r="AP736" s="3" t="e">
        <f>IF(DEGREES(ACOS(SIN(RADIANS(G736))*SIN(RADIANS(E744))+COS(RADIANS(G736))*COS(RADIANS(E744))*COS(RADIANS(AP734))))&gt;90,0,$F$4*$F$5/E743^2*(SIN(RADIANS(G736))*SIN(RADIANS(E744))+COS(RADIANS(G736))*COS(RADIANS(E744))*COS(RADIANS(AP734))))</f>
        <v>#DIV/0!</v>
      </c>
      <c r="AQ736" s="3" t="e">
        <f>IF(DEGREES(ACOS(SIN(RADIANS(G736))*SIN(RADIANS(E744))+COS(RADIANS(G736))*COS(RADIANS(E744))*COS(RADIANS(AQ734))))&gt;90,0,$F$4*$F$5/E743^2*(SIN(RADIANS(G736))*SIN(RADIANS(E744))+COS(RADIANS(G736))*COS(RADIANS(E744))*COS(RADIANS(AQ734))))</f>
        <v>#DIV/0!</v>
      </c>
      <c r="AR736" s="3" t="e">
        <f>IF(DEGREES(ACOS(SIN(RADIANS(G736))*SIN(RADIANS(E744))+COS(RADIANS(G736))*COS(RADIANS(E744))*COS(RADIANS(AR734))))&gt;90,0,$F$4*$F$5/E743^2*(SIN(RADIANS(G736))*SIN(RADIANS(E744))+COS(RADIANS(G736))*COS(RADIANS(E744))*COS(RADIANS(AR734))))</f>
        <v>#DIV/0!</v>
      </c>
    </row>
    <row r="737" spans="2:44" ht="15.75" customHeight="1" x14ac:dyDescent="0.2">
      <c r="B737" s="3" t="s">
        <v>728</v>
      </c>
      <c r="E737" s="3">
        <f t="array" ref="E737">INDEX($D$1751:$AM$1751,0,MATCH(E736-IF(E736&lt;360,0,360),$D$1700:$AM$1700,0))+IF(E736&gt;350,360,0)</f>
        <v>300</v>
      </c>
      <c r="G737" s="3">
        <v>80</v>
      </c>
      <c r="I737" s="3">
        <f>IF(DEGREES(ACOS(SIN(RADIANS(G737))*SIN(RADIANS(E744))+COS(RADIANS(G737))*COS(RADIANS(E744))*COS(RADIANS(I734))))&gt;90,0,$F$4*$F$5/E743^2*(SIN(RADIANS(G737))*SIN(RADIANS(E744))+COS(RADIANS(G737))*COS(RADIANS(E744))*COS(RADIANS(I734))))</f>
        <v>0</v>
      </c>
      <c r="J737" s="3">
        <f>IF(DEGREES(ACOS(SIN(RADIANS(G737))*SIN(RADIANS(E744))+COS(RADIANS(G737))*COS(RADIANS(E744))*COS(RADIANS(J734))))&gt;90,0,$F$4*$F$5/E743^2*(SIN(RADIANS(G737))*SIN(RADIANS(E744))+COS(RADIANS(G737))*COS(RADIANS(E744))*COS(RADIANS(J734))))</f>
        <v>0</v>
      </c>
      <c r="K737" s="3">
        <f>IF(DEGREES(ACOS(SIN(RADIANS(G737))*SIN(RADIANS(E744))+COS(RADIANS(G737))*COS(RADIANS(E744))*COS(RADIANS(K734))))&gt;90,0,$F$4*$F$5/E743^2*(SIN(RADIANS(G737))*SIN(RADIANS(E744))+COS(RADIANS(G737))*COS(RADIANS(E744))*COS(RADIANS(K734))))</f>
        <v>0</v>
      </c>
      <c r="L737" s="3">
        <f>IF(DEGREES(ACOS(SIN(RADIANS(G737))*SIN(RADIANS(E744))+COS(RADIANS(G737))*COS(RADIANS(E744))*COS(RADIANS(L734))))&gt;90,0,$F$4*$F$5/E743^2*(SIN(RADIANS(G737))*SIN(RADIANS(E744))+COS(RADIANS(G737))*COS(RADIANS(E744))*COS(RADIANS(L734))))</f>
        <v>0</v>
      </c>
      <c r="M737" s="3">
        <f>IF(DEGREES(ACOS(SIN(RADIANS(G737))*SIN(RADIANS(E744))+COS(RADIANS(G737))*COS(RADIANS(E744))*COS(RADIANS(M734))))&gt;90,0,$F$4*$F$5/E743^2*(SIN(RADIANS(G737))*SIN(RADIANS(E744))+COS(RADIANS(G737))*COS(RADIANS(E744))*COS(RADIANS(M734))))</f>
        <v>0</v>
      </c>
      <c r="N737" s="3">
        <f>IF(DEGREES(ACOS(SIN(RADIANS(G737))*SIN(RADIANS(E744))+COS(RADIANS(G737))*COS(RADIANS(E744))*COS(RADIANS(N734))))&gt;90,0,$F$4*$F$5/E743^2*(SIN(RADIANS(G737))*SIN(RADIANS(E744))+COS(RADIANS(G737))*COS(RADIANS(E744))*COS(RADIANS(N734))))</f>
        <v>0</v>
      </c>
      <c r="O737" s="3">
        <f>IF(DEGREES(ACOS(SIN(RADIANS(G737))*SIN(RADIANS(E744))+COS(RADIANS(G737))*COS(RADIANS(E744))*COS(RADIANS(O734))))&gt;90,0,$F$4*$F$5/E743^2*(SIN(RADIANS(G737))*SIN(RADIANS(E744))+COS(RADIANS(G737))*COS(RADIANS(E744))*COS(RADIANS(O734))))</f>
        <v>0</v>
      </c>
      <c r="P737" s="3">
        <f>IF(DEGREES(ACOS(SIN(RADIANS(G737))*SIN(RADIANS(E744))+COS(RADIANS(G737))*COS(RADIANS(E744))*COS(RADIANS(P734))))&gt;90,0,$F$4*$F$5/E743^2*(SIN(RADIANS(G737))*SIN(RADIANS(E744))+COS(RADIANS(G737))*COS(RADIANS(E744))*COS(RADIANS(P734))))</f>
        <v>0</v>
      </c>
      <c r="Q737" s="3">
        <f>IF(DEGREES(ACOS(SIN(RADIANS(G737))*SIN(RADIANS(E744))+COS(RADIANS(G737))*COS(RADIANS(E744))*COS(RADIANS(Q734))))&gt;90,0,$F$4*$F$5/E743^2*(SIN(RADIANS(G737))*SIN(RADIANS(E744))+COS(RADIANS(G737))*COS(RADIANS(E744))*COS(RADIANS(Q734))))</f>
        <v>0</v>
      </c>
      <c r="R737" s="3" t="e">
        <f>IF(DEGREES(ACOS(SIN(RADIANS(G737))*SIN(RADIANS(E744))+COS(RADIANS(G737))*COS(RADIANS(E744))*COS(RADIANS(R734))))&gt;90,0,$F$4*$F$5/E743^2*(SIN(RADIANS(G737))*SIN(RADIANS(E744))+COS(RADIANS(G737))*COS(RADIANS(E744))*COS(RADIANS(R734))))</f>
        <v>#DIV/0!</v>
      </c>
      <c r="S737" s="3" t="e">
        <f>IF(DEGREES(ACOS(SIN(RADIANS(G737))*SIN(RADIANS(E744))+COS(RADIANS(G737))*COS(RADIANS(E744))*COS(RADIANS(S734))))&gt;90,0,$F$4*$F$5/E743^2*(SIN(RADIANS(G737))*SIN(RADIANS(E744))+COS(RADIANS(G737))*COS(RADIANS(E744))*COS(RADIANS(S734))))</f>
        <v>#DIV/0!</v>
      </c>
      <c r="T737" s="3" t="e">
        <f>IF(DEGREES(ACOS(SIN(RADIANS(G737))*SIN(RADIANS(E744))+COS(RADIANS(G737))*COS(RADIANS(E744))*COS(RADIANS(T734))))&gt;90,0,$F$4*$F$5/E743^2*(SIN(RADIANS(G737))*SIN(RADIANS(E744))+COS(RADIANS(G737))*COS(RADIANS(E744))*COS(RADIANS(T734))))</f>
        <v>#DIV/0!</v>
      </c>
      <c r="U737" s="3" t="e">
        <f>IF(DEGREES(ACOS(SIN(RADIANS(G737))*SIN(RADIANS(E744))+COS(RADIANS(G737))*COS(RADIANS(E744))*COS(RADIANS(U734))))&gt;90,0,$F$4*$F$5/E743^2*(SIN(RADIANS(G737))*SIN(RADIANS(E744))+COS(RADIANS(G737))*COS(RADIANS(E744))*COS(RADIANS(U734))))</f>
        <v>#DIV/0!</v>
      </c>
      <c r="V737" s="3" t="e">
        <f>IF(DEGREES(ACOS(SIN(RADIANS(G737))*SIN(RADIANS(E744))+COS(RADIANS(G737))*COS(RADIANS(E744))*COS(RADIANS(V734))))&gt;90,0,$F$4*$F$5/E743^2*(SIN(RADIANS(G737))*SIN(RADIANS(E744))+COS(RADIANS(G737))*COS(RADIANS(E744))*COS(RADIANS(V734))))</f>
        <v>#DIV/0!</v>
      </c>
      <c r="W737" s="3" t="e">
        <f>IF(DEGREES(ACOS(SIN(RADIANS(G737))*SIN(RADIANS(E744))+COS(RADIANS(G737))*COS(RADIANS(E744))*COS(RADIANS(W734))))&gt;90,0,$F$4*$F$5/E743^2*(SIN(RADIANS(G737))*SIN(RADIANS(E744))+COS(RADIANS(G737))*COS(RADIANS(E744))*COS(RADIANS(W734))))</f>
        <v>#DIV/0!</v>
      </c>
      <c r="X737" s="3" t="e">
        <f>IF(DEGREES(ACOS(SIN(RADIANS(G737))*SIN(RADIANS(E744))+COS(RADIANS(G737))*COS(RADIANS(E744))*COS(RADIANS(X734))))&gt;90,0,$F$4*$F$5/E743^2*(SIN(RADIANS(G737))*SIN(RADIANS(E744))+COS(RADIANS(G737))*COS(RADIANS(E744))*COS(RADIANS(X734))))</f>
        <v>#DIV/0!</v>
      </c>
      <c r="Y737" s="3" t="e">
        <f>IF(DEGREES(ACOS(SIN(RADIANS(G737))*SIN(RADIANS(E744))+COS(RADIANS(G737))*COS(RADIANS(E744))*COS(RADIANS(Y734))))&gt;90,0,$F$4*$F$5/E743^2*(SIN(RADIANS(G737))*SIN(RADIANS(E744))+COS(RADIANS(G737))*COS(RADIANS(E744))*COS(RADIANS(Y734))))</f>
        <v>#DIV/0!</v>
      </c>
      <c r="Z737" s="3" t="e">
        <f>IF(DEGREES(ACOS(SIN(RADIANS(G737))*SIN(RADIANS(E744))+COS(RADIANS(G737))*COS(RADIANS(E744))*COS(RADIANS(Z734))))&gt;90,0,$F$4*$F$5/E743^2*(SIN(RADIANS(G737))*SIN(RADIANS(E744))+COS(RADIANS(G737))*COS(RADIANS(E744))*COS(RADIANS(Z734))))</f>
        <v>#DIV/0!</v>
      </c>
      <c r="AA737" s="3" t="e">
        <f>IF(DEGREES(ACOS(SIN(RADIANS(G737))*SIN(RADIANS(E744))+COS(RADIANS(G737))*COS(RADIANS(E744))*COS(RADIANS(AA734))))&gt;90,0,$F$4*$F$5/E743^2*(SIN(RADIANS(G737))*SIN(RADIANS(E744))+COS(RADIANS(G737))*COS(RADIANS(E744))*COS(RADIANS(AA734))))</f>
        <v>#DIV/0!</v>
      </c>
      <c r="AB737" s="3" t="e">
        <f>IF(DEGREES(ACOS(SIN(RADIANS(G737))*SIN(RADIANS(E744))+COS(RADIANS(G737))*COS(RADIANS(E744))*COS(RADIANS(AB734))))&gt;90,0,$F$4*$F$5/E743^2*(SIN(RADIANS(G737))*SIN(RADIANS(E744))+COS(RADIANS(G737))*COS(RADIANS(E744))*COS(RADIANS(AB734))))</f>
        <v>#DIV/0!</v>
      </c>
      <c r="AC737" s="3" t="e">
        <f>IF(DEGREES(ACOS(SIN(RADIANS(G737))*SIN(RADIANS(E744))+COS(RADIANS(G737))*COS(RADIANS(E744))*COS(RADIANS(AC734))))&gt;90,0,$F$4*$F$5/E743^2*(SIN(RADIANS(G737))*SIN(RADIANS(E744))+COS(RADIANS(G737))*COS(RADIANS(E744))*COS(RADIANS(AC734))))</f>
        <v>#DIV/0!</v>
      </c>
      <c r="AD737" s="3" t="e">
        <f>IF(DEGREES(ACOS(SIN(RADIANS(G737))*SIN(RADIANS(E744))+COS(RADIANS(G737))*COS(RADIANS(E744))*COS(RADIANS(AD734))))&gt;90,0,$F$4*$F$5/E743^2*(SIN(RADIANS(G737))*SIN(RADIANS(E744))+COS(RADIANS(G737))*COS(RADIANS(E744))*COS(RADIANS(AD734))))</f>
        <v>#DIV/0!</v>
      </c>
      <c r="AE737" s="3" t="e">
        <f>IF(DEGREES(ACOS(SIN(RADIANS(G737))*SIN(RADIANS(E744))+COS(RADIANS(G737))*COS(RADIANS(E744))*COS(RADIANS(AE734))))&gt;90,0,$F$4*$F$5/E743^2*(SIN(RADIANS(G737))*SIN(RADIANS(E744))+COS(RADIANS(G737))*COS(RADIANS(E744))*COS(RADIANS(AE734))))</f>
        <v>#DIV/0!</v>
      </c>
      <c r="AF737" s="3" t="e">
        <f>IF(DEGREES(ACOS(SIN(RADIANS(G737))*SIN(RADIANS(E744))+COS(RADIANS(G737))*COS(RADIANS(E744))*COS(RADIANS(AF734))))&gt;90,0,$F$4*$F$5/E743^2*(SIN(RADIANS(G737))*SIN(RADIANS(E744))+COS(RADIANS(G737))*COS(RADIANS(E744))*COS(RADIANS(AF734))))</f>
        <v>#DIV/0!</v>
      </c>
      <c r="AG737" s="3" t="e">
        <f>IF(DEGREES(ACOS(SIN(RADIANS(G737))*SIN(RADIANS(E744))+COS(RADIANS(G737))*COS(RADIANS(E744))*COS(RADIANS(AG734))))&gt;90,0,$F$4*$F$5/E743^2*(SIN(RADIANS(G737))*SIN(RADIANS(E744))+COS(RADIANS(G737))*COS(RADIANS(E744))*COS(RADIANS(AG734))))</f>
        <v>#DIV/0!</v>
      </c>
      <c r="AH737" s="3" t="e">
        <f>IF(DEGREES(ACOS(SIN(RADIANS(G737))*SIN(RADIANS(E744))+COS(RADIANS(G737))*COS(RADIANS(E744))*COS(RADIANS(AH734))))&gt;90,0,$F$4*$F$5/E743^2*(SIN(RADIANS(G737))*SIN(RADIANS(E744))+COS(RADIANS(G737))*COS(RADIANS(E744))*COS(RADIANS(AH734))))</f>
        <v>#DIV/0!</v>
      </c>
      <c r="AI737" s="3" t="e">
        <f>IF(DEGREES(ACOS(SIN(RADIANS(G737))*SIN(RADIANS(E744))+COS(RADIANS(G737))*COS(RADIANS(E744))*COS(RADIANS(AI734))))&gt;90,0,$F$4*$F$5/E743^2*(SIN(RADIANS(G737))*SIN(RADIANS(E744))+COS(RADIANS(G737))*COS(RADIANS(E744))*COS(RADIANS(AI734))))</f>
        <v>#DIV/0!</v>
      </c>
      <c r="AJ737" s="3" t="e">
        <f>IF(DEGREES(ACOS(SIN(RADIANS(G737))*SIN(RADIANS(E744))+COS(RADIANS(G737))*COS(RADIANS(E744))*COS(RADIANS(AJ734))))&gt;90,0,$F$4*$F$5/E743^2*(SIN(RADIANS(G737))*SIN(RADIANS(E744))+COS(RADIANS(G737))*COS(RADIANS(E744))*COS(RADIANS(AJ734))))</f>
        <v>#DIV/0!</v>
      </c>
      <c r="AK737" s="3">
        <f>IF(DEGREES(ACOS(SIN(RADIANS(G737))*SIN(RADIANS(E744))+COS(RADIANS(G737))*COS(RADIANS(E744))*COS(RADIANS(AK734))))&gt;90,0,$F$4*$F$5/E743^2*(SIN(RADIANS(G737))*SIN(RADIANS(E744))+COS(RADIANS(G737))*COS(RADIANS(E744))*COS(RADIANS(AK734))))</f>
        <v>0</v>
      </c>
      <c r="AL737" s="3">
        <f>IF(DEGREES(ACOS(SIN(RADIANS(G737))*SIN(RADIANS(E744))+COS(RADIANS(G737))*COS(RADIANS(E744))*COS(RADIANS(AL734))))&gt;90,0,$F$4*$F$5/E743^2*(SIN(RADIANS(G737))*SIN(RADIANS(E744))+COS(RADIANS(G737))*COS(RADIANS(E744))*COS(RADIANS(AL734))))</f>
        <v>0</v>
      </c>
      <c r="AM737" s="3">
        <f>IF(DEGREES(ACOS(SIN(RADIANS(G737))*SIN(RADIANS(E744))+COS(RADIANS(G737))*COS(RADIANS(E744))*COS(RADIANS(AM734))))&gt;90,0,$F$4*$F$5/E743^2*(SIN(RADIANS(G737))*SIN(RADIANS(E744))+COS(RADIANS(G737))*COS(RADIANS(E744))*COS(RADIANS(AM734))))</f>
        <v>0</v>
      </c>
      <c r="AN737" s="3">
        <f>IF(DEGREES(ACOS(SIN(RADIANS(G737))*SIN(RADIANS(E744))+COS(RADIANS(G737))*COS(RADIANS(E744))*COS(RADIANS(AN734))))&gt;90,0,$F$4*$F$5/E743^2*(SIN(RADIANS(G737))*SIN(RADIANS(E744))+COS(RADIANS(G737))*COS(RADIANS(E744))*COS(RADIANS(AN734))))</f>
        <v>0</v>
      </c>
      <c r="AO737" s="3">
        <f>IF(DEGREES(ACOS(SIN(RADIANS(G737))*SIN(RADIANS(E744))+COS(RADIANS(G737))*COS(RADIANS(E744))*COS(RADIANS(AO734))))&gt;90,0,$F$4*$F$5/E743^2*(SIN(RADIANS(G737))*SIN(RADIANS(E744))+COS(RADIANS(G737))*COS(RADIANS(E744))*COS(RADIANS(AO734))))</f>
        <v>0</v>
      </c>
      <c r="AP737" s="3">
        <f>IF(DEGREES(ACOS(SIN(RADIANS(G737))*SIN(RADIANS(E744))+COS(RADIANS(G737))*COS(RADIANS(E744))*COS(RADIANS(AP734))))&gt;90,0,$F$4*$F$5/E743^2*(SIN(RADIANS(G737))*SIN(RADIANS(E744))+COS(RADIANS(G737))*COS(RADIANS(E744))*COS(RADIANS(AP734))))</f>
        <v>0</v>
      </c>
      <c r="AQ737" s="3">
        <f>IF(DEGREES(ACOS(SIN(RADIANS(G737))*SIN(RADIANS(E744))+COS(RADIANS(G737))*COS(RADIANS(E744))*COS(RADIANS(AQ734))))&gt;90,0,$F$4*$F$5/E743^2*(SIN(RADIANS(G737))*SIN(RADIANS(E744))+COS(RADIANS(G737))*COS(RADIANS(E744))*COS(RADIANS(AQ734))))</f>
        <v>0</v>
      </c>
      <c r="AR737" s="3">
        <f>IF(DEGREES(ACOS(SIN(RADIANS(G737))*SIN(RADIANS(E744))+COS(RADIANS(G737))*COS(RADIANS(E744))*COS(RADIANS(AR734))))&gt;90,0,$F$4*$F$5/E743^2*(SIN(RADIANS(G737))*SIN(RADIANS(E744))+COS(RADIANS(G737))*COS(RADIANS(E744))*COS(RADIANS(AR734))))</f>
        <v>0</v>
      </c>
    </row>
    <row r="738" spans="2:44" ht="15.75" customHeight="1" x14ac:dyDescent="0.2">
      <c r="B738" s="20" t="s">
        <v>784</v>
      </c>
      <c r="E738" s="3">
        <f>IF(E737-$F$13&lt;0,E737-$F$13+360,IF(E737-$F$13&gt;360,E737-$F$13-360,E737-$F$13))</f>
        <v>30</v>
      </c>
      <c r="G738" s="3">
        <v>70</v>
      </c>
      <c r="I738" s="3">
        <f>IF(DEGREES(ACOS(SIN(RADIANS(G738))*SIN(RADIANS(E744))+COS(RADIANS(G738))*COS(RADIANS(E744))*COS(RADIANS(I734))))&gt;90,0,$F$4*$F$5/E743^2*(SIN(RADIANS(G738))*SIN(RADIANS(E744))+COS(RADIANS(G738))*COS(RADIANS(E744))*COS(RADIANS(I734))))</f>
        <v>0</v>
      </c>
      <c r="J738" s="3">
        <f>IF(DEGREES(ACOS(SIN(RADIANS(G738))*SIN(RADIANS(E744))+COS(RADIANS(G738))*COS(RADIANS(E744))*COS(RADIANS(J734))))&gt;90,0,$F$4*$F$5/E743^2*(SIN(RADIANS(G738))*SIN(RADIANS(E744))+COS(RADIANS(G738))*COS(RADIANS(E744))*COS(RADIANS(J734))))</f>
        <v>0</v>
      </c>
      <c r="K738" s="3">
        <f>IF(DEGREES(ACOS(SIN(RADIANS(G738))*SIN(RADIANS(E744))+COS(RADIANS(G738))*COS(RADIANS(E744))*COS(RADIANS(K734))))&gt;90,0,$F$4*$F$5/E743^2*(SIN(RADIANS(G738))*SIN(RADIANS(E744))+COS(RADIANS(G738))*COS(RADIANS(E744))*COS(RADIANS(K734))))</f>
        <v>0</v>
      </c>
      <c r="L738" s="3">
        <f>IF(DEGREES(ACOS(SIN(RADIANS(G738))*SIN(RADIANS(E744))+COS(RADIANS(G738))*COS(RADIANS(E744))*COS(RADIANS(L734))))&gt;90,0,$F$4*$F$5/E743^2*(SIN(RADIANS(G738))*SIN(RADIANS(E744))+COS(RADIANS(G738))*COS(RADIANS(E744))*COS(RADIANS(L734))))</f>
        <v>0</v>
      </c>
      <c r="M738" s="3">
        <f>IF(DEGREES(ACOS(SIN(RADIANS(G738))*SIN(RADIANS(E744))+COS(RADIANS(G738))*COS(RADIANS(E744))*COS(RADIANS(M734))))&gt;90,0,$F$4*$F$5/E743^2*(SIN(RADIANS(G738))*SIN(RADIANS(E744))+COS(RADIANS(G738))*COS(RADIANS(E744))*COS(RADIANS(M734))))</f>
        <v>0</v>
      </c>
      <c r="N738" s="3">
        <f>IF(DEGREES(ACOS(SIN(RADIANS(G738))*SIN(RADIANS(E744))+COS(RADIANS(G738))*COS(RADIANS(E744))*COS(RADIANS(N734))))&gt;90,0,$F$4*$F$5/E743^2*(SIN(RADIANS(G738))*SIN(RADIANS(E744))+COS(RADIANS(G738))*COS(RADIANS(E744))*COS(RADIANS(N734))))</f>
        <v>0</v>
      </c>
      <c r="O738" s="3">
        <f>IF(DEGREES(ACOS(SIN(RADIANS(G738))*SIN(RADIANS(E744))+COS(RADIANS(G738))*COS(RADIANS(E744))*COS(RADIANS(O734))))&gt;90,0,$F$4*$F$5/E743^2*(SIN(RADIANS(G738))*SIN(RADIANS(E744))+COS(RADIANS(G738))*COS(RADIANS(E744))*COS(RADIANS(O734))))</f>
        <v>0</v>
      </c>
      <c r="P738" s="3">
        <f>IF(DEGREES(ACOS(SIN(RADIANS(G738))*SIN(RADIANS(E744))+COS(RADIANS(G738))*COS(RADIANS(E744))*COS(RADIANS(P734))))&gt;90,0,$F$4*$F$5/E743^2*(SIN(RADIANS(G738))*SIN(RADIANS(E744))+COS(RADIANS(G738))*COS(RADIANS(E744))*COS(RADIANS(P734))))</f>
        <v>0</v>
      </c>
      <c r="Q738" s="3">
        <f>IF(DEGREES(ACOS(SIN(RADIANS(G738))*SIN(RADIANS(E744))+COS(RADIANS(G738))*COS(RADIANS(E744))*COS(RADIANS(Q734))))&gt;90,0,$F$4*$F$5/E743^2*(SIN(RADIANS(G738))*SIN(RADIANS(E744))+COS(RADIANS(G738))*COS(RADIANS(E744))*COS(RADIANS(Q734))))</f>
        <v>0</v>
      </c>
      <c r="R738" s="3" t="e">
        <f>IF(DEGREES(ACOS(SIN(RADIANS(G738))*SIN(RADIANS(E744))+COS(RADIANS(G738))*COS(RADIANS(E744))*COS(RADIANS(R734))))&gt;90,0,$F$4*$F$5/E743^2*(SIN(RADIANS(G738))*SIN(RADIANS(E744))+COS(RADIANS(G738))*COS(RADIANS(E744))*COS(RADIANS(R734))))</f>
        <v>#DIV/0!</v>
      </c>
      <c r="S738" s="3" t="e">
        <f>IF(DEGREES(ACOS(SIN(RADIANS(G738))*SIN(RADIANS(E744))+COS(RADIANS(G738))*COS(RADIANS(E744))*COS(RADIANS(S734))))&gt;90,0,$F$4*$F$5/E743^2*(SIN(RADIANS(G738))*SIN(RADIANS(E744))+COS(RADIANS(G738))*COS(RADIANS(E744))*COS(RADIANS(S734))))</f>
        <v>#DIV/0!</v>
      </c>
      <c r="T738" s="3" t="e">
        <f>IF(DEGREES(ACOS(SIN(RADIANS(G738))*SIN(RADIANS(E744))+COS(RADIANS(G738))*COS(RADIANS(E744))*COS(RADIANS(T734))))&gt;90,0,$F$4*$F$5/E743^2*(SIN(RADIANS(G738))*SIN(RADIANS(E744))+COS(RADIANS(G738))*COS(RADIANS(E744))*COS(RADIANS(T734))))</f>
        <v>#DIV/0!</v>
      </c>
      <c r="U738" s="3" t="e">
        <f>IF(DEGREES(ACOS(SIN(RADIANS(G738))*SIN(RADIANS(E744))+COS(RADIANS(G738))*COS(RADIANS(E744))*COS(RADIANS(U734))))&gt;90,0,$F$4*$F$5/E743^2*(SIN(RADIANS(G738))*SIN(RADIANS(E744))+COS(RADIANS(G738))*COS(RADIANS(E744))*COS(RADIANS(U734))))</f>
        <v>#DIV/0!</v>
      </c>
      <c r="V738" s="3" t="e">
        <f>IF(DEGREES(ACOS(SIN(RADIANS(G738))*SIN(RADIANS(E744))+COS(RADIANS(G738))*COS(RADIANS(E744))*COS(RADIANS(V734))))&gt;90,0,$F$4*$F$5/E743^2*(SIN(RADIANS(G738))*SIN(RADIANS(E744))+COS(RADIANS(G738))*COS(RADIANS(E744))*COS(RADIANS(V734))))</f>
        <v>#DIV/0!</v>
      </c>
      <c r="W738" s="3" t="e">
        <f>IF(DEGREES(ACOS(SIN(RADIANS(G738))*SIN(RADIANS(E744))+COS(RADIANS(G738))*COS(RADIANS(E744))*COS(RADIANS(W734))))&gt;90,0,$F$4*$F$5/E743^2*(SIN(RADIANS(G738))*SIN(RADIANS(E744))+COS(RADIANS(G738))*COS(RADIANS(E744))*COS(RADIANS(W734))))</f>
        <v>#DIV/0!</v>
      </c>
      <c r="X738" s="3" t="e">
        <f>IF(DEGREES(ACOS(SIN(RADIANS(G738))*SIN(RADIANS(E744))+COS(RADIANS(G738))*COS(RADIANS(E744))*COS(RADIANS(X734))))&gt;90,0,$F$4*$F$5/E743^2*(SIN(RADIANS(G738))*SIN(RADIANS(E744))+COS(RADIANS(G738))*COS(RADIANS(E744))*COS(RADIANS(X734))))</f>
        <v>#DIV/0!</v>
      </c>
      <c r="Y738" s="3" t="e">
        <f>IF(DEGREES(ACOS(SIN(RADIANS(G738))*SIN(RADIANS(E744))+COS(RADIANS(G738))*COS(RADIANS(E744))*COS(RADIANS(Y734))))&gt;90,0,$F$4*$F$5/E743^2*(SIN(RADIANS(G738))*SIN(RADIANS(E744))+COS(RADIANS(G738))*COS(RADIANS(E744))*COS(RADIANS(Y734))))</f>
        <v>#DIV/0!</v>
      </c>
      <c r="Z738" s="3" t="e">
        <f>IF(DEGREES(ACOS(SIN(RADIANS(G738))*SIN(RADIANS(E744))+COS(RADIANS(G738))*COS(RADIANS(E744))*COS(RADIANS(Z734))))&gt;90,0,$F$4*$F$5/E743^2*(SIN(RADIANS(G738))*SIN(RADIANS(E744))+COS(RADIANS(G738))*COS(RADIANS(E744))*COS(RADIANS(Z734))))</f>
        <v>#DIV/0!</v>
      </c>
      <c r="AA738" s="3" t="e">
        <f>IF(DEGREES(ACOS(SIN(RADIANS(G738))*SIN(RADIANS(E744))+COS(RADIANS(G738))*COS(RADIANS(E744))*COS(RADIANS(AA734))))&gt;90,0,$F$4*$F$5/E743^2*(SIN(RADIANS(G738))*SIN(RADIANS(E744))+COS(RADIANS(G738))*COS(RADIANS(E744))*COS(RADIANS(AA734))))</f>
        <v>#DIV/0!</v>
      </c>
      <c r="AB738" s="3" t="e">
        <f>IF(DEGREES(ACOS(SIN(RADIANS(G738))*SIN(RADIANS(E744))+COS(RADIANS(G738))*COS(RADIANS(E744))*COS(RADIANS(AB734))))&gt;90,0,$F$4*$F$5/E743^2*(SIN(RADIANS(G738))*SIN(RADIANS(E744))+COS(RADIANS(G738))*COS(RADIANS(E744))*COS(RADIANS(AB734))))</f>
        <v>#DIV/0!</v>
      </c>
      <c r="AC738" s="3" t="e">
        <f>IF(DEGREES(ACOS(SIN(RADIANS(G738))*SIN(RADIANS(E744))+COS(RADIANS(G738))*COS(RADIANS(E744))*COS(RADIANS(AC734))))&gt;90,0,$F$4*$F$5/E743^2*(SIN(RADIANS(G738))*SIN(RADIANS(E744))+COS(RADIANS(G738))*COS(RADIANS(E744))*COS(RADIANS(AC734))))</f>
        <v>#DIV/0!</v>
      </c>
      <c r="AD738" s="3" t="e">
        <f>IF(DEGREES(ACOS(SIN(RADIANS(G738))*SIN(RADIANS(E744))+COS(RADIANS(G738))*COS(RADIANS(E744))*COS(RADIANS(AD734))))&gt;90,0,$F$4*$F$5/E743^2*(SIN(RADIANS(G738))*SIN(RADIANS(E744))+COS(RADIANS(G738))*COS(RADIANS(E744))*COS(RADIANS(AD734))))</f>
        <v>#DIV/0!</v>
      </c>
      <c r="AE738" s="3" t="e">
        <f>IF(DEGREES(ACOS(SIN(RADIANS(G738))*SIN(RADIANS(E744))+COS(RADIANS(G738))*COS(RADIANS(E744))*COS(RADIANS(AE734))))&gt;90,0,$F$4*$F$5/E743^2*(SIN(RADIANS(G738))*SIN(RADIANS(E744))+COS(RADIANS(G738))*COS(RADIANS(E744))*COS(RADIANS(AE734))))</f>
        <v>#DIV/0!</v>
      </c>
      <c r="AF738" s="3" t="e">
        <f>IF(DEGREES(ACOS(SIN(RADIANS(G738))*SIN(RADIANS(E744))+COS(RADIANS(G738))*COS(RADIANS(E744))*COS(RADIANS(AF734))))&gt;90,0,$F$4*$F$5/E743^2*(SIN(RADIANS(G738))*SIN(RADIANS(E744))+COS(RADIANS(G738))*COS(RADIANS(E744))*COS(RADIANS(AF734))))</f>
        <v>#DIV/0!</v>
      </c>
      <c r="AG738" s="3" t="e">
        <f>IF(DEGREES(ACOS(SIN(RADIANS(G738))*SIN(RADIANS(E744))+COS(RADIANS(G738))*COS(RADIANS(E744))*COS(RADIANS(AG734))))&gt;90,0,$F$4*$F$5/E743^2*(SIN(RADIANS(G738))*SIN(RADIANS(E744))+COS(RADIANS(G738))*COS(RADIANS(E744))*COS(RADIANS(AG734))))</f>
        <v>#DIV/0!</v>
      </c>
      <c r="AH738" s="3" t="e">
        <f>IF(DEGREES(ACOS(SIN(RADIANS(G738))*SIN(RADIANS(E744))+COS(RADIANS(G738))*COS(RADIANS(E744))*COS(RADIANS(AH734))))&gt;90,0,$F$4*$F$5/E743^2*(SIN(RADIANS(G738))*SIN(RADIANS(E744))+COS(RADIANS(G738))*COS(RADIANS(E744))*COS(RADIANS(AH734))))</f>
        <v>#DIV/0!</v>
      </c>
      <c r="AI738" s="3" t="e">
        <f>IF(DEGREES(ACOS(SIN(RADIANS(G738))*SIN(RADIANS(E744))+COS(RADIANS(G738))*COS(RADIANS(E744))*COS(RADIANS(AI734))))&gt;90,0,$F$4*$F$5/E743^2*(SIN(RADIANS(G738))*SIN(RADIANS(E744))+COS(RADIANS(G738))*COS(RADIANS(E744))*COS(RADIANS(AI734))))</f>
        <v>#DIV/0!</v>
      </c>
      <c r="AJ738" s="3" t="e">
        <f>IF(DEGREES(ACOS(SIN(RADIANS(G738))*SIN(RADIANS(E744))+COS(RADIANS(G738))*COS(RADIANS(E744))*COS(RADIANS(AJ734))))&gt;90,0,$F$4*$F$5/E743^2*(SIN(RADIANS(G738))*SIN(RADIANS(E744))+COS(RADIANS(G738))*COS(RADIANS(E744))*COS(RADIANS(AJ734))))</f>
        <v>#DIV/0!</v>
      </c>
      <c r="AK738" s="3">
        <f>IF(DEGREES(ACOS(SIN(RADIANS(G738))*SIN(RADIANS(E744))+COS(RADIANS(G738))*COS(RADIANS(E744))*COS(RADIANS(AK734))))&gt;90,0,$F$4*$F$5/E743^2*(SIN(RADIANS(G738))*SIN(RADIANS(E744))+COS(RADIANS(G738))*COS(RADIANS(E744))*COS(RADIANS(AK734))))</f>
        <v>0</v>
      </c>
      <c r="AL738" s="3">
        <f>IF(DEGREES(ACOS(SIN(RADIANS(G738))*SIN(RADIANS(E744))+COS(RADIANS(G738))*COS(RADIANS(E744))*COS(RADIANS(AL734))))&gt;90,0,$F$4*$F$5/E743^2*(SIN(RADIANS(G738))*SIN(RADIANS(E744))+COS(RADIANS(G738))*COS(RADIANS(E744))*COS(RADIANS(AL734))))</f>
        <v>0</v>
      </c>
      <c r="AM738" s="3">
        <f>IF(DEGREES(ACOS(SIN(RADIANS(G738))*SIN(RADIANS(E744))+COS(RADIANS(G738))*COS(RADIANS(E744))*COS(RADIANS(AM734))))&gt;90,0,$F$4*$F$5/E743^2*(SIN(RADIANS(G738))*SIN(RADIANS(E744))+COS(RADIANS(G738))*COS(RADIANS(E744))*COS(RADIANS(AM734))))</f>
        <v>0</v>
      </c>
      <c r="AN738" s="3">
        <f>IF(DEGREES(ACOS(SIN(RADIANS(G738))*SIN(RADIANS(E744))+COS(RADIANS(G738))*COS(RADIANS(E744))*COS(RADIANS(AN734))))&gt;90,0,$F$4*$F$5/E743^2*(SIN(RADIANS(G738))*SIN(RADIANS(E744))+COS(RADIANS(G738))*COS(RADIANS(E744))*COS(RADIANS(AN734))))</f>
        <v>0</v>
      </c>
      <c r="AO738" s="3">
        <f>IF(DEGREES(ACOS(SIN(RADIANS(G738))*SIN(RADIANS(E744))+COS(RADIANS(G738))*COS(RADIANS(E744))*COS(RADIANS(AO734))))&gt;90,0,$F$4*$F$5/E743^2*(SIN(RADIANS(G738))*SIN(RADIANS(E744))+COS(RADIANS(G738))*COS(RADIANS(E744))*COS(RADIANS(AO734))))</f>
        <v>0</v>
      </c>
      <c r="AP738" s="3">
        <f>IF(DEGREES(ACOS(SIN(RADIANS(G738))*SIN(RADIANS(E744))+COS(RADIANS(G738))*COS(RADIANS(E744))*COS(RADIANS(AP734))))&gt;90,0,$F$4*$F$5/E743^2*(SIN(RADIANS(G738))*SIN(RADIANS(E744))+COS(RADIANS(G738))*COS(RADIANS(E744))*COS(RADIANS(AP734))))</f>
        <v>0</v>
      </c>
      <c r="AQ738" s="3">
        <f>IF(DEGREES(ACOS(SIN(RADIANS(G738))*SIN(RADIANS(E744))+COS(RADIANS(G738))*COS(RADIANS(E744))*COS(RADIANS(AQ734))))&gt;90,0,$F$4*$F$5/E743^2*(SIN(RADIANS(G738))*SIN(RADIANS(E744))+COS(RADIANS(G738))*COS(RADIANS(E744))*COS(RADIANS(AQ734))))</f>
        <v>0</v>
      </c>
      <c r="AR738" s="3">
        <f>IF(DEGREES(ACOS(SIN(RADIANS(G738))*SIN(RADIANS(E744))+COS(RADIANS(G738))*COS(RADIANS(E744))*COS(RADIANS(AR734))))&gt;90,0,$F$4*$F$5/E743^2*(SIN(RADIANS(G738))*SIN(RADIANS(E744))+COS(RADIANS(G738))*COS(RADIANS(E744))*COS(RADIANS(AR734))))</f>
        <v>0</v>
      </c>
    </row>
    <row r="739" spans="2:44" ht="15.75" customHeight="1" x14ac:dyDescent="0.2">
      <c r="B739" s="20" t="s">
        <v>729</v>
      </c>
      <c r="E739" s="3">
        <f>IF(E736&lt;360,E736/360,(E736-360)/360)</f>
        <v>0.83333333333333337</v>
      </c>
      <c r="G739" s="3">
        <v>60</v>
      </c>
      <c r="I739" s="3">
        <f>IF(DEGREES(ACOS(SIN(RADIANS(G739))*SIN(RADIANS(E744))+COS(RADIANS(G739))*COS(RADIANS(E744))*COS(RADIANS(I734))))&gt;90,0,$F$4*$F$5/E743^2*(SIN(RADIANS(G739))*SIN(RADIANS(E744))+COS(RADIANS(G739))*COS(RADIANS(E744))*COS(RADIANS(I734))))</f>
        <v>0</v>
      </c>
      <c r="J739" s="3">
        <f>IF(DEGREES(ACOS(SIN(RADIANS(G739))*SIN(RADIANS(E744))+COS(RADIANS(G739))*COS(RADIANS(E744))*COS(RADIANS(J734))))&gt;90,0,$F$4*$F$5/E743^2*(SIN(RADIANS(G739))*SIN(RADIANS(E744))+COS(RADIANS(G739))*COS(RADIANS(E744))*COS(RADIANS(J734))))</f>
        <v>0</v>
      </c>
      <c r="K739" s="3">
        <f>IF(DEGREES(ACOS(SIN(RADIANS(G739))*SIN(RADIANS(E744))+COS(RADIANS(G739))*COS(RADIANS(E744))*COS(RADIANS(K734))))&gt;90,0,$F$4*$F$5/E743^2*(SIN(RADIANS(G739))*SIN(RADIANS(E744))+COS(RADIANS(G739))*COS(RADIANS(E744))*COS(RADIANS(K734))))</f>
        <v>0</v>
      </c>
      <c r="L739" s="3">
        <f>IF(DEGREES(ACOS(SIN(RADIANS(G739))*SIN(RADIANS(E744))+COS(RADIANS(G739))*COS(RADIANS(E744))*COS(RADIANS(L734))))&gt;90,0,$F$4*$F$5/E743^2*(SIN(RADIANS(G739))*SIN(RADIANS(E744))+COS(RADIANS(G739))*COS(RADIANS(E744))*COS(RADIANS(L734))))</f>
        <v>0</v>
      </c>
      <c r="M739" s="3">
        <f>IF(DEGREES(ACOS(SIN(RADIANS(G739))*SIN(RADIANS(E744))+COS(RADIANS(G739))*COS(RADIANS(E744))*COS(RADIANS(M734))))&gt;90,0,$F$4*$F$5/E743^2*(SIN(RADIANS(G739))*SIN(RADIANS(E744))+COS(RADIANS(G739))*COS(RADIANS(E744))*COS(RADIANS(M734))))</f>
        <v>0</v>
      </c>
      <c r="N739" s="3">
        <f>IF(DEGREES(ACOS(SIN(RADIANS(G739))*SIN(RADIANS(E744))+COS(RADIANS(G739))*COS(RADIANS(E744))*COS(RADIANS(N734))))&gt;90,0,$F$4*$F$5/E743^2*(SIN(RADIANS(G739))*SIN(RADIANS(E744))+COS(RADIANS(G739))*COS(RADIANS(E744))*COS(RADIANS(N734))))</f>
        <v>0</v>
      </c>
      <c r="O739" s="3">
        <f>IF(DEGREES(ACOS(SIN(RADIANS(G739))*SIN(RADIANS(E744))+COS(RADIANS(G739))*COS(RADIANS(E744))*COS(RADIANS(O734))))&gt;90,0,$F$4*$F$5/E743^2*(SIN(RADIANS(G739))*SIN(RADIANS(E744))+COS(RADIANS(G739))*COS(RADIANS(E744))*COS(RADIANS(O734))))</f>
        <v>0</v>
      </c>
      <c r="P739" s="3">
        <f>IF(DEGREES(ACOS(SIN(RADIANS(G739))*SIN(RADIANS(E744))+COS(RADIANS(G739))*COS(RADIANS(E744))*COS(RADIANS(P734))))&gt;90,0,$F$4*$F$5/E743^2*(SIN(RADIANS(G739))*SIN(RADIANS(E744))+COS(RADIANS(G739))*COS(RADIANS(E744))*COS(RADIANS(P734))))</f>
        <v>0</v>
      </c>
      <c r="Q739" s="3">
        <f>IF(DEGREES(ACOS(SIN(RADIANS(G739))*SIN(RADIANS(E744))+COS(RADIANS(G739))*COS(RADIANS(E744))*COS(RADIANS(Q734))))&gt;90,0,$F$4*$F$5/E743^2*(SIN(RADIANS(G739))*SIN(RADIANS(E744))+COS(RADIANS(G739))*COS(RADIANS(E744))*COS(RADIANS(Q734))))</f>
        <v>0</v>
      </c>
      <c r="R739" s="3" t="e">
        <f>IF(DEGREES(ACOS(SIN(RADIANS(G739))*SIN(RADIANS(E744))+COS(RADIANS(G739))*COS(RADIANS(E744))*COS(RADIANS(R734))))&gt;90,0,$F$4*$F$5/E743^2*(SIN(RADIANS(G739))*SIN(RADIANS(E744))+COS(RADIANS(G739))*COS(RADIANS(E744))*COS(RADIANS(R734))))</f>
        <v>#DIV/0!</v>
      </c>
      <c r="S739" s="3" t="e">
        <f>IF(DEGREES(ACOS(SIN(RADIANS(G739))*SIN(RADIANS(E744))+COS(RADIANS(G739))*COS(RADIANS(E744))*COS(RADIANS(S734))))&gt;90,0,$F$4*$F$5/E743^2*(SIN(RADIANS(G739))*SIN(RADIANS(E744))+COS(RADIANS(G739))*COS(RADIANS(E744))*COS(RADIANS(S734))))</f>
        <v>#DIV/0!</v>
      </c>
      <c r="T739" s="3" t="e">
        <f>IF(DEGREES(ACOS(SIN(RADIANS(G739))*SIN(RADIANS(E744))+COS(RADIANS(G739))*COS(RADIANS(E744))*COS(RADIANS(T734))))&gt;90,0,$F$4*$F$5/E743^2*(SIN(RADIANS(G739))*SIN(RADIANS(E744))+COS(RADIANS(G739))*COS(RADIANS(E744))*COS(RADIANS(T734))))</f>
        <v>#DIV/0!</v>
      </c>
      <c r="U739" s="3" t="e">
        <f>IF(DEGREES(ACOS(SIN(RADIANS(G739))*SIN(RADIANS(E744))+COS(RADIANS(G739))*COS(RADIANS(E744))*COS(RADIANS(U734))))&gt;90,0,$F$4*$F$5/E743^2*(SIN(RADIANS(G739))*SIN(RADIANS(E744))+COS(RADIANS(G739))*COS(RADIANS(E744))*COS(RADIANS(U734))))</f>
        <v>#DIV/0!</v>
      </c>
      <c r="V739" s="3" t="e">
        <f>IF(DEGREES(ACOS(SIN(RADIANS(G739))*SIN(RADIANS(E744))+COS(RADIANS(G739))*COS(RADIANS(E744))*COS(RADIANS(V734))))&gt;90,0,$F$4*$F$5/E743^2*(SIN(RADIANS(G739))*SIN(RADIANS(E744))+COS(RADIANS(G739))*COS(RADIANS(E744))*COS(RADIANS(V734))))</f>
        <v>#DIV/0!</v>
      </c>
      <c r="W739" s="3" t="e">
        <f>IF(DEGREES(ACOS(SIN(RADIANS(G739))*SIN(RADIANS(E744))+COS(RADIANS(G739))*COS(RADIANS(E744))*COS(RADIANS(W734))))&gt;90,0,$F$4*$F$5/E743^2*(SIN(RADIANS(G739))*SIN(RADIANS(E744))+COS(RADIANS(G739))*COS(RADIANS(E744))*COS(RADIANS(W734))))</f>
        <v>#DIV/0!</v>
      </c>
      <c r="X739" s="3" t="e">
        <f>IF(DEGREES(ACOS(SIN(RADIANS(G739))*SIN(RADIANS(E744))+COS(RADIANS(G739))*COS(RADIANS(E744))*COS(RADIANS(X734))))&gt;90,0,$F$4*$F$5/E743^2*(SIN(RADIANS(G739))*SIN(RADIANS(E744))+COS(RADIANS(G739))*COS(RADIANS(E744))*COS(RADIANS(X734))))</f>
        <v>#DIV/0!</v>
      </c>
      <c r="Y739" s="3" t="e">
        <f>IF(DEGREES(ACOS(SIN(RADIANS(G739))*SIN(RADIANS(E744))+COS(RADIANS(G739))*COS(RADIANS(E744))*COS(RADIANS(Y734))))&gt;90,0,$F$4*$F$5/E743^2*(SIN(RADIANS(G739))*SIN(RADIANS(E744))+COS(RADIANS(G739))*COS(RADIANS(E744))*COS(RADIANS(Y734))))</f>
        <v>#DIV/0!</v>
      </c>
      <c r="Z739" s="3" t="e">
        <f>IF(DEGREES(ACOS(SIN(RADIANS(G739))*SIN(RADIANS(E744))+COS(RADIANS(G739))*COS(RADIANS(E744))*COS(RADIANS(Z734))))&gt;90,0,$F$4*$F$5/E743^2*(SIN(RADIANS(G739))*SIN(RADIANS(E744))+COS(RADIANS(G739))*COS(RADIANS(E744))*COS(RADIANS(Z734))))</f>
        <v>#DIV/0!</v>
      </c>
      <c r="AA739" s="3" t="e">
        <f>IF(DEGREES(ACOS(SIN(RADIANS(G739))*SIN(RADIANS(E744))+COS(RADIANS(G739))*COS(RADIANS(E744))*COS(RADIANS(AA734))))&gt;90,0,$F$4*$F$5/E743^2*(SIN(RADIANS(G739))*SIN(RADIANS(E744))+COS(RADIANS(G739))*COS(RADIANS(E744))*COS(RADIANS(AA734))))</f>
        <v>#DIV/0!</v>
      </c>
      <c r="AB739" s="3" t="e">
        <f>IF(DEGREES(ACOS(SIN(RADIANS(G739))*SIN(RADIANS(E744))+COS(RADIANS(G739))*COS(RADIANS(E744))*COS(RADIANS(AB734))))&gt;90,0,$F$4*$F$5/E743^2*(SIN(RADIANS(G739))*SIN(RADIANS(E744))+COS(RADIANS(G739))*COS(RADIANS(E744))*COS(RADIANS(AB734))))</f>
        <v>#DIV/0!</v>
      </c>
      <c r="AC739" s="3" t="e">
        <f>IF(DEGREES(ACOS(SIN(RADIANS(G739))*SIN(RADIANS(E744))+COS(RADIANS(G739))*COS(RADIANS(E744))*COS(RADIANS(AC734))))&gt;90,0,$F$4*$F$5/E743^2*(SIN(RADIANS(G739))*SIN(RADIANS(E744))+COS(RADIANS(G739))*COS(RADIANS(E744))*COS(RADIANS(AC734))))</f>
        <v>#DIV/0!</v>
      </c>
      <c r="AD739" s="3" t="e">
        <f>IF(DEGREES(ACOS(SIN(RADIANS(G739))*SIN(RADIANS(E744))+COS(RADIANS(G739))*COS(RADIANS(E744))*COS(RADIANS(AD734))))&gt;90,0,$F$4*$F$5/E743^2*(SIN(RADIANS(G739))*SIN(RADIANS(E744))+COS(RADIANS(G739))*COS(RADIANS(E744))*COS(RADIANS(AD734))))</f>
        <v>#DIV/0!</v>
      </c>
      <c r="AE739" s="3" t="e">
        <f>IF(DEGREES(ACOS(SIN(RADIANS(G739))*SIN(RADIANS(E744))+COS(RADIANS(G739))*COS(RADIANS(E744))*COS(RADIANS(AE734))))&gt;90,0,$F$4*$F$5/E743^2*(SIN(RADIANS(G739))*SIN(RADIANS(E744))+COS(RADIANS(G739))*COS(RADIANS(E744))*COS(RADIANS(AE734))))</f>
        <v>#DIV/0!</v>
      </c>
      <c r="AF739" s="3" t="e">
        <f>IF(DEGREES(ACOS(SIN(RADIANS(G739))*SIN(RADIANS(E744))+COS(RADIANS(G739))*COS(RADIANS(E744))*COS(RADIANS(AF734))))&gt;90,0,$F$4*$F$5/E743^2*(SIN(RADIANS(G739))*SIN(RADIANS(E744))+COS(RADIANS(G739))*COS(RADIANS(E744))*COS(RADIANS(AF734))))</f>
        <v>#DIV/0!</v>
      </c>
      <c r="AG739" s="3" t="e">
        <f>IF(DEGREES(ACOS(SIN(RADIANS(G739))*SIN(RADIANS(E744))+COS(RADIANS(G739))*COS(RADIANS(E744))*COS(RADIANS(AG734))))&gt;90,0,$F$4*$F$5/E743^2*(SIN(RADIANS(G739))*SIN(RADIANS(E744))+COS(RADIANS(G739))*COS(RADIANS(E744))*COS(RADIANS(AG734))))</f>
        <v>#DIV/0!</v>
      </c>
      <c r="AH739" s="3" t="e">
        <f>IF(DEGREES(ACOS(SIN(RADIANS(G739))*SIN(RADIANS(E744))+COS(RADIANS(G739))*COS(RADIANS(E744))*COS(RADIANS(AH734))))&gt;90,0,$F$4*$F$5/E743^2*(SIN(RADIANS(G739))*SIN(RADIANS(E744))+COS(RADIANS(G739))*COS(RADIANS(E744))*COS(RADIANS(AH734))))</f>
        <v>#DIV/0!</v>
      </c>
      <c r="AI739" s="3" t="e">
        <f>IF(DEGREES(ACOS(SIN(RADIANS(G739))*SIN(RADIANS(E744))+COS(RADIANS(G739))*COS(RADIANS(E744))*COS(RADIANS(AI734))))&gt;90,0,$F$4*$F$5/E743^2*(SIN(RADIANS(G739))*SIN(RADIANS(E744))+COS(RADIANS(G739))*COS(RADIANS(E744))*COS(RADIANS(AI734))))</f>
        <v>#DIV/0!</v>
      </c>
      <c r="AJ739" s="3" t="e">
        <f>IF(DEGREES(ACOS(SIN(RADIANS(G739))*SIN(RADIANS(E744))+COS(RADIANS(G739))*COS(RADIANS(E744))*COS(RADIANS(AJ734))))&gt;90,0,$F$4*$F$5/E743^2*(SIN(RADIANS(G739))*SIN(RADIANS(E744))+COS(RADIANS(G739))*COS(RADIANS(E744))*COS(RADIANS(AJ734))))</f>
        <v>#DIV/0!</v>
      </c>
      <c r="AK739" s="3">
        <f>IF(DEGREES(ACOS(SIN(RADIANS(G739))*SIN(RADIANS(E744))+COS(RADIANS(G739))*COS(RADIANS(E744))*COS(RADIANS(AK734))))&gt;90,0,$F$4*$F$5/E743^2*(SIN(RADIANS(G739))*SIN(RADIANS(E744))+COS(RADIANS(G739))*COS(RADIANS(E744))*COS(RADIANS(AK734))))</f>
        <v>0</v>
      </c>
      <c r="AL739" s="3">
        <f>IF(DEGREES(ACOS(SIN(RADIANS(G739))*SIN(RADIANS(E744))+COS(RADIANS(G739))*COS(RADIANS(E744))*COS(RADIANS(AL734))))&gt;90,0,$F$4*$F$5/E743^2*(SIN(RADIANS(G739))*SIN(RADIANS(E744))+COS(RADIANS(G739))*COS(RADIANS(E744))*COS(RADIANS(AL734))))</f>
        <v>0</v>
      </c>
      <c r="AM739" s="3">
        <f>IF(DEGREES(ACOS(SIN(RADIANS(G739))*SIN(RADIANS(E744))+COS(RADIANS(G739))*COS(RADIANS(E744))*COS(RADIANS(AM734))))&gt;90,0,$F$4*$F$5/E743^2*(SIN(RADIANS(G739))*SIN(RADIANS(E744))+COS(RADIANS(G739))*COS(RADIANS(E744))*COS(RADIANS(AM734))))</f>
        <v>0</v>
      </c>
      <c r="AN739" s="3">
        <f>IF(DEGREES(ACOS(SIN(RADIANS(G739))*SIN(RADIANS(E744))+COS(RADIANS(G739))*COS(RADIANS(E744))*COS(RADIANS(AN734))))&gt;90,0,$F$4*$F$5/E743^2*(SIN(RADIANS(G739))*SIN(RADIANS(E744))+COS(RADIANS(G739))*COS(RADIANS(E744))*COS(RADIANS(AN734))))</f>
        <v>0</v>
      </c>
      <c r="AO739" s="3">
        <f>IF(DEGREES(ACOS(SIN(RADIANS(G739))*SIN(RADIANS(E744))+COS(RADIANS(G739))*COS(RADIANS(E744))*COS(RADIANS(AO734))))&gt;90,0,$F$4*$F$5/E743^2*(SIN(RADIANS(G739))*SIN(RADIANS(E744))+COS(RADIANS(G739))*COS(RADIANS(E744))*COS(RADIANS(AO734))))</f>
        <v>0</v>
      </c>
      <c r="AP739" s="3">
        <f>IF(DEGREES(ACOS(SIN(RADIANS(G739))*SIN(RADIANS(E744))+COS(RADIANS(G739))*COS(RADIANS(E744))*COS(RADIANS(AP734))))&gt;90,0,$F$4*$F$5/E743^2*(SIN(RADIANS(G739))*SIN(RADIANS(E744))+COS(RADIANS(G739))*COS(RADIANS(E744))*COS(RADIANS(AP734))))</f>
        <v>0</v>
      </c>
      <c r="AQ739" s="3">
        <f>IF(DEGREES(ACOS(SIN(RADIANS(G739))*SIN(RADIANS(E744))+COS(RADIANS(G739))*COS(RADIANS(E744))*COS(RADIANS(AQ734))))&gt;90,0,$F$4*$F$5/E743^2*(SIN(RADIANS(G739))*SIN(RADIANS(E744))+COS(RADIANS(G739))*COS(RADIANS(E744))*COS(RADIANS(AQ734))))</f>
        <v>0</v>
      </c>
      <c r="AR739" s="3">
        <f>IF(DEGREES(ACOS(SIN(RADIANS(G739))*SIN(RADIANS(E744))+COS(RADIANS(G739))*COS(RADIANS(E744))*COS(RADIANS(AR734))))&gt;90,0,$F$4*$F$5/E743^2*(SIN(RADIANS(G739))*SIN(RADIANS(E744))+COS(RADIANS(G739))*COS(RADIANS(E744))*COS(RADIANS(AR734))))</f>
        <v>0</v>
      </c>
    </row>
    <row r="740" spans="2:44" ht="15.75" customHeight="1" x14ac:dyDescent="0.2">
      <c r="B740" s="20" t="s">
        <v>785</v>
      </c>
      <c r="E740" s="3">
        <f>E739*$F$11</f>
        <v>0</v>
      </c>
      <c r="G740" s="3">
        <v>50</v>
      </c>
      <c r="I740" s="3">
        <f>IF(DEGREES(ACOS(SIN(RADIANS(G740))*SIN(RADIANS(E744))+COS(RADIANS(G740))*COS(RADIANS(E744))*COS(RADIANS(I734))))&gt;90,0,$F$4*$F$5/E743^2*(SIN(RADIANS(G740))*SIN(RADIANS(E744))+COS(RADIANS(G740))*COS(RADIANS(E744))*COS(RADIANS(I734))))</f>
        <v>0</v>
      </c>
      <c r="J740" s="3">
        <f>IF(DEGREES(ACOS(SIN(RADIANS(G740))*SIN(RADIANS(E744))+COS(RADIANS(G740))*COS(RADIANS(E744))*COS(RADIANS(J734))))&gt;90,0,$F$4*$F$5/E743^2*(SIN(RADIANS(G740))*SIN(RADIANS(E744))+COS(RADIANS(G740))*COS(RADIANS(E744))*COS(RADIANS(J734))))</f>
        <v>0</v>
      </c>
      <c r="K740" s="3">
        <f>IF(DEGREES(ACOS(SIN(RADIANS(G740))*SIN(RADIANS(E744))+COS(RADIANS(G740))*COS(RADIANS(E744))*COS(RADIANS(K734))))&gt;90,0,$F$4*$F$5/E743^2*(SIN(RADIANS(G740))*SIN(RADIANS(E744))+COS(RADIANS(G740))*COS(RADIANS(E744))*COS(RADIANS(K734))))</f>
        <v>0</v>
      </c>
      <c r="L740" s="3">
        <f>IF(DEGREES(ACOS(SIN(RADIANS(G740))*SIN(RADIANS(E744))+COS(RADIANS(G740))*COS(RADIANS(E744))*COS(RADIANS(L734))))&gt;90,0,$F$4*$F$5/E743^2*(SIN(RADIANS(G740))*SIN(RADIANS(E744))+COS(RADIANS(G740))*COS(RADIANS(E744))*COS(RADIANS(L734))))</f>
        <v>0</v>
      </c>
      <c r="M740" s="3">
        <f>IF(DEGREES(ACOS(SIN(RADIANS(G740))*SIN(RADIANS(E744))+COS(RADIANS(G740))*COS(RADIANS(E744))*COS(RADIANS(M734))))&gt;90,0,$F$4*$F$5/E743^2*(SIN(RADIANS(G740))*SIN(RADIANS(E744))+COS(RADIANS(G740))*COS(RADIANS(E744))*COS(RADIANS(M734))))</f>
        <v>0</v>
      </c>
      <c r="N740" s="3">
        <f>IF(DEGREES(ACOS(SIN(RADIANS(G740))*SIN(RADIANS(E744))+COS(RADIANS(G740))*COS(RADIANS(E744))*COS(RADIANS(N734))))&gt;90,0,$F$4*$F$5/E743^2*(SIN(RADIANS(G740))*SIN(RADIANS(E744))+COS(RADIANS(G740))*COS(RADIANS(E744))*COS(RADIANS(N734))))</f>
        <v>0</v>
      </c>
      <c r="O740" s="3">
        <f>IF(DEGREES(ACOS(SIN(RADIANS(G740))*SIN(RADIANS(E744))+COS(RADIANS(G740))*COS(RADIANS(E744))*COS(RADIANS(O734))))&gt;90,0,$F$4*$F$5/E743^2*(SIN(RADIANS(G740))*SIN(RADIANS(E744))+COS(RADIANS(G740))*COS(RADIANS(E744))*COS(RADIANS(O734))))</f>
        <v>0</v>
      </c>
      <c r="P740" s="3">
        <f>IF(DEGREES(ACOS(SIN(RADIANS(G740))*SIN(RADIANS(E744))+COS(RADIANS(G740))*COS(RADIANS(E744))*COS(RADIANS(P734))))&gt;90,0,$F$4*$F$5/E743^2*(SIN(RADIANS(G740))*SIN(RADIANS(E744))+COS(RADIANS(G740))*COS(RADIANS(E744))*COS(RADIANS(P734))))</f>
        <v>0</v>
      </c>
      <c r="Q740" s="3">
        <f>IF(DEGREES(ACOS(SIN(RADIANS(G740))*SIN(RADIANS(E744))+COS(RADIANS(G740))*COS(RADIANS(E744))*COS(RADIANS(Q734))))&gt;90,0,$F$4*$F$5/E743^2*(SIN(RADIANS(G740))*SIN(RADIANS(E744))+COS(RADIANS(G740))*COS(RADIANS(E744))*COS(RADIANS(Q734))))</f>
        <v>0</v>
      </c>
      <c r="R740" s="3" t="e">
        <f>IF(DEGREES(ACOS(SIN(RADIANS(G740))*SIN(RADIANS(E744))+COS(RADIANS(G740))*COS(RADIANS(E744))*COS(RADIANS(R734))))&gt;90,0,$F$4*$F$5/E743^2*(SIN(RADIANS(G740))*SIN(RADIANS(E744))+COS(RADIANS(G740))*COS(RADIANS(E744))*COS(RADIANS(R734))))</f>
        <v>#DIV/0!</v>
      </c>
      <c r="S740" s="3" t="e">
        <f>IF(DEGREES(ACOS(SIN(RADIANS(G740))*SIN(RADIANS(E744))+COS(RADIANS(G740))*COS(RADIANS(E744))*COS(RADIANS(S734))))&gt;90,0,$F$4*$F$5/E743^2*(SIN(RADIANS(G740))*SIN(RADIANS(E744))+COS(RADIANS(G740))*COS(RADIANS(E744))*COS(RADIANS(S734))))</f>
        <v>#DIV/0!</v>
      </c>
      <c r="T740" s="3" t="e">
        <f>IF(DEGREES(ACOS(SIN(RADIANS(G740))*SIN(RADIANS(E744))+COS(RADIANS(G740))*COS(RADIANS(E744))*COS(RADIANS(T734))))&gt;90,0,$F$4*$F$5/E743^2*(SIN(RADIANS(G740))*SIN(RADIANS(E744))+COS(RADIANS(G740))*COS(RADIANS(E744))*COS(RADIANS(T734))))</f>
        <v>#DIV/0!</v>
      </c>
      <c r="U740" s="3" t="e">
        <f>IF(DEGREES(ACOS(SIN(RADIANS(G740))*SIN(RADIANS(E744))+COS(RADIANS(G740))*COS(RADIANS(E744))*COS(RADIANS(U734))))&gt;90,0,$F$4*$F$5/E743^2*(SIN(RADIANS(G740))*SIN(RADIANS(E744))+COS(RADIANS(G740))*COS(RADIANS(E744))*COS(RADIANS(U734))))</f>
        <v>#DIV/0!</v>
      </c>
      <c r="V740" s="3" t="e">
        <f>IF(DEGREES(ACOS(SIN(RADIANS(G740))*SIN(RADIANS(E744))+COS(RADIANS(G740))*COS(RADIANS(E744))*COS(RADIANS(V734))))&gt;90,0,$F$4*$F$5/E743^2*(SIN(RADIANS(G740))*SIN(RADIANS(E744))+COS(RADIANS(G740))*COS(RADIANS(E744))*COS(RADIANS(V734))))</f>
        <v>#DIV/0!</v>
      </c>
      <c r="W740" s="3" t="e">
        <f>IF(DEGREES(ACOS(SIN(RADIANS(G740))*SIN(RADIANS(E744))+COS(RADIANS(G740))*COS(RADIANS(E744))*COS(RADIANS(W734))))&gt;90,0,$F$4*$F$5/E743^2*(SIN(RADIANS(G740))*SIN(RADIANS(E744))+COS(RADIANS(G740))*COS(RADIANS(E744))*COS(RADIANS(W734))))</f>
        <v>#DIV/0!</v>
      </c>
      <c r="X740" s="3" t="e">
        <f>IF(DEGREES(ACOS(SIN(RADIANS(G740))*SIN(RADIANS(E744))+COS(RADIANS(G740))*COS(RADIANS(E744))*COS(RADIANS(X734))))&gt;90,0,$F$4*$F$5/E743^2*(SIN(RADIANS(G740))*SIN(RADIANS(E744))+COS(RADIANS(G740))*COS(RADIANS(E744))*COS(RADIANS(X734))))</f>
        <v>#DIV/0!</v>
      </c>
      <c r="Y740" s="3" t="e">
        <f>IF(DEGREES(ACOS(SIN(RADIANS(G740))*SIN(RADIANS(E744))+COS(RADIANS(G740))*COS(RADIANS(E744))*COS(RADIANS(Y734))))&gt;90,0,$F$4*$F$5/E743^2*(SIN(RADIANS(G740))*SIN(RADIANS(E744))+COS(RADIANS(G740))*COS(RADIANS(E744))*COS(RADIANS(Y734))))</f>
        <v>#DIV/0!</v>
      </c>
      <c r="Z740" s="3" t="e">
        <f>IF(DEGREES(ACOS(SIN(RADIANS(G740))*SIN(RADIANS(E744))+COS(RADIANS(G740))*COS(RADIANS(E744))*COS(RADIANS(Z734))))&gt;90,0,$F$4*$F$5/E743^2*(SIN(RADIANS(G740))*SIN(RADIANS(E744))+COS(RADIANS(G740))*COS(RADIANS(E744))*COS(RADIANS(Z734))))</f>
        <v>#DIV/0!</v>
      </c>
      <c r="AA740" s="3" t="e">
        <f>IF(DEGREES(ACOS(SIN(RADIANS(G740))*SIN(RADIANS(E744))+COS(RADIANS(G740))*COS(RADIANS(E744))*COS(RADIANS(AA734))))&gt;90,0,$F$4*$F$5/E743^2*(SIN(RADIANS(G740))*SIN(RADIANS(E744))+COS(RADIANS(G740))*COS(RADIANS(E744))*COS(RADIANS(AA734))))</f>
        <v>#DIV/0!</v>
      </c>
      <c r="AB740" s="3" t="e">
        <f>IF(DEGREES(ACOS(SIN(RADIANS(G740))*SIN(RADIANS(E744))+COS(RADIANS(G740))*COS(RADIANS(E744))*COS(RADIANS(AB734))))&gt;90,0,$F$4*$F$5/E743^2*(SIN(RADIANS(G740))*SIN(RADIANS(E744))+COS(RADIANS(G740))*COS(RADIANS(E744))*COS(RADIANS(AB734))))</f>
        <v>#DIV/0!</v>
      </c>
      <c r="AC740" s="3" t="e">
        <f>IF(DEGREES(ACOS(SIN(RADIANS(G740))*SIN(RADIANS(E744))+COS(RADIANS(G740))*COS(RADIANS(E744))*COS(RADIANS(AC734))))&gt;90,0,$F$4*$F$5/E743^2*(SIN(RADIANS(G740))*SIN(RADIANS(E744))+COS(RADIANS(G740))*COS(RADIANS(E744))*COS(RADIANS(AC734))))</f>
        <v>#DIV/0!</v>
      </c>
      <c r="AD740" s="3" t="e">
        <f>IF(DEGREES(ACOS(SIN(RADIANS(G740))*SIN(RADIANS(E744))+COS(RADIANS(G740))*COS(RADIANS(E744))*COS(RADIANS(AD734))))&gt;90,0,$F$4*$F$5/E743^2*(SIN(RADIANS(G740))*SIN(RADIANS(E744))+COS(RADIANS(G740))*COS(RADIANS(E744))*COS(RADIANS(AD734))))</f>
        <v>#DIV/0!</v>
      </c>
      <c r="AE740" s="3" t="e">
        <f>IF(DEGREES(ACOS(SIN(RADIANS(G740))*SIN(RADIANS(E744))+COS(RADIANS(G740))*COS(RADIANS(E744))*COS(RADIANS(AE734))))&gt;90,0,$F$4*$F$5/E743^2*(SIN(RADIANS(G740))*SIN(RADIANS(E744))+COS(RADIANS(G740))*COS(RADIANS(E744))*COS(RADIANS(AE734))))</f>
        <v>#DIV/0!</v>
      </c>
      <c r="AF740" s="3" t="e">
        <f>IF(DEGREES(ACOS(SIN(RADIANS(G740))*SIN(RADIANS(E744))+COS(RADIANS(G740))*COS(RADIANS(E744))*COS(RADIANS(AF734))))&gt;90,0,$F$4*$F$5/E743^2*(SIN(RADIANS(G740))*SIN(RADIANS(E744))+COS(RADIANS(G740))*COS(RADIANS(E744))*COS(RADIANS(AF734))))</f>
        <v>#DIV/0!</v>
      </c>
      <c r="AG740" s="3" t="e">
        <f>IF(DEGREES(ACOS(SIN(RADIANS(G740))*SIN(RADIANS(E744))+COS(RADIANS(G740))*COS(RADIANS(E744))*COS(RADIANS(AG734))))&gt;90,0,$F$4*$F$5/E743^2*(SIN(RADIANS(G740))*SIN(RADIANS(E744))+COS(RADIANS(G740))*COS(RADIANS(E744))*COS(RADIANS(AG734))))</f>
        <v>#DIV/0!</v>
      </c>
      <c r="AH740" s="3" t="e">
        <f>IF(DEGREES(ACOS(SIN(RADIANS(G740))*SIN(RADIANS(E744))+COS(RADIANS(G740))*COS(RADIANS(E744))*COS(RADIANS(AH734))))&gt;90,0,$F$4*$F$5/E743^2*(SIN(RADIANS(G740))*SIN(RADIANS(E744))+COS(RADIANS(G740))*COS(RADIANS(E744))*COS(RADIANS(AH734))))</f>
        <v>#DIV/0!</v>
      </c>
      <c r="AI740" s="3" t="e">
        <f>IF(DEGREES(ACOS(SIN(RADIANS(G740))*SIN(RADIANS(E744))+COS(RADIANS(G740))*COS(RADIANS(E744))*COS(RADIANS(AI734))))&gt;90,0,$F$4*$F$5/E743^2*(SIN(RADIANS(G740))*SIN(RADIANS(E744))+COS(RADIANS(G740))*COS(RADIANS(E744))*COS(RADIANS(AI734))))</f>
        <v>#DIV/0!</v>
      </c>
      <c r="AJ740" s="3" t="e">
        <f>IF(DEGREES(ACOS(SIN(RADIANS(G740))*SIN(RADIANS(E744))+COS(RADIANS(G740))*COS(RADIANS(E744))*COS(RADIANS(AJ734))))&gt;90,0,$F$4*$F$5/E743^2*(SIN(RADIANS(G740))*SIN(RADIANS(E744))+COS(RADIANS(G740))*COS(RADIANS(E744))*COS(RADIANS(AJ734))))</f>
        <v>#DIV/0!</v>
      </c>
      <c r="AK740" s="3">
        <f>IF(DEGREES(ACOS(SIN(RADIANS(G740))*SIN(RADIANS(E744))+COS(RADIANS(G740))*COS(RADIANS(E744))*COS(RADIANS(AK734))))&gt;90,0,$F$4*$F$5/E743^2*(SIN(RADIANS(G740))*SIN(RADIANS(E744))+COS(RADIANS(G740))*COS(RADIANS(E744))*COS(RADIANS(AK734))))</f>
        <v>0</v>
      </c>
      <c r="AL740" s="3">
        <f>IF(DEGREES(ACOS(SIN(RADIANS(G740))*SIN(RADIANS(E744))+COS(RADIANS(G740))*COS(RADIANS(E744))*COS(RADIANS(AL734))))&gt;90,0,$F$4*$F$5/E743^2*(SIN(RADIANS(G740))*SIN(RADIANS(E744))+COS(RADIANS(G740))*COS(RADIANS(E744))*COS(RADIANS(AL734))))</f>
        <v>0</v>
      </c>
      <c r="AM740" s="3">
        <f>IF(DEGREES(ACOS(SIN(RADIANS(G740))*SIN(RADIANS(E744))+COS(RADIANS(G740))*COS(RADIANS(E744))*COS(RADIANS(AM734))))&gt;90,0,$F$4*$F$5/E743^2*(SIN(RADIANS(G740))*SIN(RADIANS(E744))+COS(RADIANS(G740))*COS(RADIANS(E744))*COS(RADIANS(AM734))))</f>
        <v>0</v>
      </c>
      <c r="AN740" s="3">
        <f>IF(DEGREES(ACOS(SIN(RADIANS(G740))*SIN(RADIANS(E744))+COS(RADIANS(G740))*COS(RADIANS(E744))*COS(RADIANS(AN734))))&gt;90,0,$F$4*$F$5/E743^2*(SIN(RADIANS(G740))*SIN(RADIANS(E744))+COS(RADIANS(G740))*COS(RADIANS(E744))*COS(RADIANS(AN734))))</f>
        <v>0</v>
      </c>
      <c r="AO740" s="3">
        <f>IF(DEGREES(ACOS(SIN(RADIANS(G740))*SIN(RADIANS(E744))+COS(RADIANS(G740))*COS(RADIANS(E744))*COS(RADIANS(AO734))))&gt;90,0,$F$4*$F$5/E743^2*(SIN(RADIANS(G740))*SIN(RADIANS(E744))+COS(RADIANS(G740))*COS(RADIANS(E744))*COS(RADIANS(AO734))))</f>
        <v>0</v>
      </c>
      <c r="AP740" s="3">
        <f>IF(DEGREES(ACOS(SIN(RADIANS(G740))*SIN(RADIANS(E744))+COS(RADIANS(G740))*COS(RADIANS(E744))*COS(RADIANS(AP734))))&gt;90,0,$F$4*$F$5/E743^2*(SIN(RADIANS(G740))*SIN(RADIANS(E744))+COS(RADIANS(G740))*COS(RADIANS(E744))*COS(RADIANS(AP734))))</f>
        <v>0</v>
      </c>
      <c r="AQ740" s="3">
        <f>IF(DEGREES(ACOS(SIN(RADIANS(G740))*SIN(RADIANS(E744))+COS(RADIANS(G740))*COS(RADIANS(E744))*COS(RADIANS(AQ734))))&gt;90,0,$F$4*$F$5/E743^2*(SIN(RADIANS(G740))*SIN(RADIANS(E744))+COS(RADIANS(G740))*COS(RADIANS(E744))*COS(RADIANS(AQ734))))</f>
        <v>0</v>
      </c>
      <c r="AR740" s="3">
        <f>IF(DEGREES(ACOS(SIN(RADIANS(G740))*SIN(RADIANS(E744))+COS(RADIANS(G740))*COS(RADIANS(E744))*COS(RADIANS(AR734))))&gt;90,0,$F$4*$F$5/E743^2*(SIN(RADIANS(G740))*SIN(RADIANS(E744))+COS(RADIANS(G740))*COS(RADIANS(E744))*COS(RADIANS(AR734))))</f>
        <v>0</v>
      </c>
    </row>
    <row r="741" spans="2:44" ht="15.75" customHeight="1" x14ac:dyDescent="0.2">
      <c r="B741" s="20" t="s">
        <v>786</v>
      </c>
      <c r="E741" s="3" t="str">
        <f>IF($F$10=0,"N/A",$F$10*(E736/360)-ROUNDDOWN($F$10*(E736/360),0))</f>
        <v>N/A</v>
      </c>
      <c r="G741" s="3">
        <v>40</v>
      </c>
      <c r="I741" s="3">
        <f>IF(DEGREES(ACOS(SIN(RADIANS(G741))*SIN(RADIANS(E744))+COS(RADIANS(G741))*COS(RADIANS(E744))*COS(RADIANS(I734))))&gt;90,0,$F$4*$F$5/E743^2*(SIN(RADIANS(G741))*SIN(RADIANS(E744))+COS(RADIANS(G741))*COS(RADIANS(E744))*COS(RADIANS(I734))))</f>
        <v>0</v>
      </c>
      <c r="J741" s="3">
        <f>IF(DEGREES(ACOS(SIN(RADIANS(G741))*SIN(RADIANS(E744))+COS(RADIANS(G741))*COS(RADIANS(E744))*COS(RADIANS(J734))))&gt;90,0,$F$4*$F$5/E743^2*(SIN(RADIANS(G741))*SIN(RADIANS(E744))+COS(RADIANS(G741))*COS(RADIANS(E744))*COS(RADIANS(J734))))</f>
        <v>0</v>
      </c>
      <c r="K741" s="3">
        <f>IF(DEGREES(ACOS(SIN(RADIANS(G741))*SIN(RADIANS(E744))+COS(RADIANS(G741))*COS(RADIANS(E744))*COS(RADIANS(K734))))&gt;90,0,$F$4*$F$5/E743^2*(SIN(RADIANS(G741))*SIN(RADIANS(E744))+COS(RADIANS(G741))*COS(RADIANS(E744))*COS(RADIANS(K734))))</f>
        <v>0</v>
      </c>
      <c r="L741" s="3">
        <f>IF(DEGREES(ACOS(SIN(RADIANS(G741))*SIN(RADIANS(E744))+COS(RADIANS(G741))*COS(RADIANS(E744))*COS(RADIANS(L734))))&gt;90,0,$F$4*$F$5/E743^2*(SIN(RADIANS(G741))*SIN(RADIANS(E744))+COS(RADIANS(G741))*COS(RADIANS(E744))*COS(RADIANS(L734))))</f>
        <v>0</v>
      </c>
      <c r="M741" s="3">
        <f>IF(DEGREES(ACOS(SIN(RADIANS(G741))*SIN(RADIANS(E744))+COS(RADIANS(G741))*COS(RADIANS(E744))*COS(RADIANS(M734))))&gt;90,0,$F$4*$F$5/E743^2*(SIN(RADIANS(G741))*SIN(RADIANS(E744))+COS(RADIANS(G741))*COS(RADIANS(E744))*COS(RADIANS(M734))))</f>
        <v>0</v>
      </c>
      <c r="N741" s="3">
        <f>IF(DEGREES(ACOS(SIN(RADIANS(G741))*SIN(RADIANS(E744))+COS(RADIANS(G741))*COS(RADIANS(E744))*COS(RADIANS(N734))))&gt;90,0,$F$4*$F$5/E743^2*(SIN(RADIANS(G741))*SIN(RADIANS(E744))+COS(RADIANS(G741))*COS(RADIANS(E744))*COS(RADIANS(N734))))</f>
        <v>0</v>
      </c>
      <c r="O741" s="3">
        <f>IF(DEGREES(ACOS(SIN(RADIANS(G741))*SIN(RADIANS(E744))+COS(RADIANS(G741))*COS(RADIANS(E744))*COS(RADIANS(O734))))&gt;90,0,$F$4*$F$5/E743^2*(SIN(RADIANS(G741))*SIN(RADIANS(E744))+COS(RADIANS(G741))*COS(RADIANS(E744))*COS(RADIANS(O734))))</f>
        <v>0</v>
      </c>
      <c r="P741" s="3">
        <f>IF(DEGREES(ACOS(SIN(RADIANS(G741))*SIN(RADIANS(E744))+COS(RADIANS(G741))*COS(RADIANS(E744))*COS(RADIANS(P734))))&gt;90,0,$F$4*$F$5/E743^2*(SIN(RADIANS(G741))*SIN(RADIANS(E744))+COS(RADIANS(G741))*COS(RADIANS(E744))*COS(RADIANS(P734))))</f>
        <v>0</v>
      </c>
      <c r="Q741" s="3">
        <f>IF(DEGREES(ACOS(SIN(RADIANS(G741))*SIN(RADIANS(E744))+COS(RADIANS(G741))*COS(RADIANS(E744))*COS(RADIANS(Q734))))&gt;90,0,$F$4*$F$5/E743^2*(SIN(RADIANS(G741))*SIN(RADIANS(E744))+COS(RADIANS(G741))*COS(RADIANS(E744))*COS(RADIANS(Q734))))</f>
        <v>0</v>
      </c>
      <c r="R741" s="3" t="e">
        <f>IF(DEGREES(ACOS(SIN(RADIANS(G741))*SIN(RADIANS(E744))+COS(RADIANS(G741))*COS(RADIANS(E744))*COS(RADIANS(R734))))&gt;90,0,$F$4*$F$5/E743^2*(SIN(RADIANS(G741))*SIN(RADIANS(E744))+COS(RADIANS(G741))*COS(RADIANS(E744))*COS(RADIANS(R734))))</f>
        <v>#DIV/0!</v>
      </c>
      <c r="S741" s="3" t="e">
        <f>IF(DEGREES(ACOS(SIN(RADIANS(G741))*SIN(RADIANS(E744))+COS(RADIANS(G741))*COS(RADIANS(E744))*COS(RADIANS(S734))))&gt;90,0,$F$4*$F$5/E743^2*(SIN(RADIANS(G741))*SIN(RADIANS(E744))+COS(RADIANS(G741))*COS(RADIANS(E744))*COS(RADIANS(S734))))</f>
        <v>#DIV/0!</v>
      </c>
      <c r="T741" s="3" t="e">
        <f>IF(DEGREES(ACOS(SIN(RADIANS(G741))*SIN(RADIANS(E744))+COS(RADIANS(G741))*COS(RADIANS(E744))*COS(RADIANS(T734))))&gt;90,0,$F$4*$F$5/E743^2*(SIN(RADIANS(G741))*SIN(RADIANS(E744))+COS(RADIANS(G741))*COS(RADIANS(E744))*COS(RADIANS(T734))))</f>
        <v>#DIV/0!</v>
      </c>
      <c r="U741" s="3" t="e">
        <f>IF(DEGREES(ACOS(SIN(RADIANS(G741))*SIN(RADIANS(E744))+COS(RADIANS(G741))*COS(RADIANS(E744))*COS(RADIANS(U734))))&gt;90,0,$F$4*$F$5/E743^2*(SIN(RADIANS(G741))*SIN(RADIANS(E744))+COS(RADIANS(G741))*COS(RADIANS(E744))*COS(RADIANS(U734))))</f>
        <v>#DIV/0!</v>
      </c>
      <c r="V741" s="3" t="e">
        <f>IF(DEGREES(ACOS(SIN(RADIANS(G741))*SIN(RADIANS(E744))+COS(RADIANS(G741))*COS(RADIANS(E744))*COS(RADIANS(V734))))&gt;90,0,$F$4*$F$5/E743^2*(SIN(RADIANS(G741))*SIN(RADIANS(E744))+COS(RADIANS(G741))*COS(RADIANS(E744))*COS(RADIANS(V734))))</f>
        <v>#DIV/0!</v>
      </c>
      <c r="W741" s="3" t="e">
        <f>IF(DEGREES(ACOS(SIN(RADIANS(G741))*SIN(RADIANS(E744))+COS(RADIANS(G741))*COS(RADIANS(E744))*COS(RADIANS(W734))))&gt;90,0,$F$4*$F$5/E743^2*(SIN(RADIANS(G741))*SIN(RADIANS(E744))+COS(RADIANS(G741))*COS(RADIANS(E744))*COS(RADIANS(W734))))</f>
        <v>#DIV/0!</v>
      </c>
      <c r="X741" s="3" t="e">
        <f>IF(DEGREES(ACOS(SIN(RADIANS(G741))*SIN(RADIANS(E744))+COS(RADIANS(G741))*COS(RADIANS(E744))*COS(RADIANS(X734))))&gt;90,0,$F$4*$F$5/E743^2*(SIN(RADIANS(G741))*SIN(RADIANS(E744))+COS(RADIANS(G741))*COS(RADIANS(E744))*COS(RADIANS(X734))))</f>
        <v>#DIV/0!</v>
      </c>
      <c r="Y741" s="3" t="e">
        <f>IF(DEGREES(ACOS(SIN(RADIANS(G741))*SIN(RADIANS(E744))+COS(RADIANS(G741))*COS(RADIANS(E744))*COS(RADIANS(Y734))))&gt;90,0,$F$4*$F$5/E743^2*(SIN(RADIANS(G741))*SIN(RADIANS(E744))+COS(RADIANS(G741))*COS(RADIANS(E744))*COS(RADIANS(Y734))))</f>
        <v>#DIV/0!</v>
      </c>
      <c r="Z741" s="3" t="e">
        <f>IF(DEGREES(ACOS(SIN(RADIANS(G741))*SIN(RADIANS(E744))+COS(RADIANS(G741))*COS(RADIANS(E744))*COS(RADIANS(Z734))))&gt;90,0,$F$4*$F$5/E743^2*(SIN(RADIANS(G741))*SIN(RADIANS(E744))+COS(RADIANS(G741))*COS(RADIANS(E744))*COS(RADIANS(Z734))))</f>
        <v>#DIV/0!</v>
      </c>
      <c r="AA741" s="3" t="e">
        <f>IF(DEGREES(ACOS(SIN(RADIANS(G741))*SIN(RADIANS(E744))+COS(RADIANS(G741))*COS(RADIANS(E744))*COS(RADIANS(AA734))))&gt;90,0,$F$4*$F$5/E743^2*(SIN(RADIANS(G741))*SIN(RADIANS(E744))+COS(RADIANS(G741))*COS(RADIANS(E744))*COS(RADIANS(AA734))))</f>
        <v>#DIV/0!</v>
      </c>
      <c r="AB741" s="3" t="e">
        <f>IF(DEGREES(ACOS(SIN(RADIANS(G741))*SIN(RADIANS(E744))+COS(RADIANS(G741))*COS(RADIANS(E744))*COS(RADIANS(AB734))))&gt;90,0,$F$4*$F$5/E743^2*(SIN(RADIANS(G741))*SIN(RADIANS(E744))+COS(RADIANS(G741))*COS(RADIANS(E744))*COS(RADIANS(AB734))))</f>
        <v>#DIV/0!</v>
      </c>
      <c r="AC741" s="3" t="e">
        <f>IF(DEGREES(ACOS(SIN(RADIANS(G741))*SIN(RADIANS(E744))+COS(RADIANS(G741))*COS(RADIANS(E744))*COS(RADIANS(AC734))))&gt;90,0,$F$4*$F$5/E743^2*(SIN(RADIANS(G741))*SIN(RADIANS(E744))+COS(RADIANS(G741))*COS(RADIANS(E744))*COS(RADIANS(AC734))))</f>
        <v>#DIV/0!</v>
      </c>
      <c r="AD741" s="3" t="e">
        <f>IF(DEGREES(ACOS(SIN(RADIANS(G741))*SIN(RADIANS(E744))+COS(RADIANS(G741))*COS(RADIANS(E744))*COS(RADIANS(AD734))))&gt;90,0,$F$4*$F$5/E743^2*(SIN(RADIANS(G741))*SIN(RADIANS(E744))+COS(RADIANS(G741))*COS(RADIANS(E744))*COS(RADIANS(AD734))))</f>
        <v>#DIV/0!</v>
      </c>
      <c r="AE741" s="3" t="e">
        <f>IF(DEGREES(ACOS(SIN(RADIANS(G741))*SIN(RADIANS(E744))+COS(RADIANS(G741))*COS(RADIANS(E744))*COS(RADIANS(AE734))))&gt;90,0,$F$4*$F$5/E743^2*(SIN(RADIANS(G741))*SIN(RADIANS(E744))+COS(RADIANS(G741))*COS(RADIANS(E744))*COS(RADIANS(AE734))))</f>
        <v>#DIV/0!</v>
      </c>
      <c r="AF741" s="3" t="e">
        <f>IF(DEGREES(ACOS(SIN(RADIANS(G741))*SIN(RADIANS(E744))+COS(RADIANS(G741))*COS(RADIANS(E744))*COS(RADIANS(AF734))))&gt;90,0,$F$4*$F$5/E743^2*(SIN(RADIANS(G741))*SIN(RADIANS(E744))+COS(RADIANS(G741))*COS(RADIANS(E744))*COS(RADIANS(AF734))))</f>
        <v>#DIV/0!</v>
      </c>
      <c r="AG741" s="3" t="e">
        <f>IF(DEGREES(ACOS(SIN(RADIANS(G741))*SIN(RADIANS(E744))+COS(RADIANS(G741))*COS(RADIANS(E744))*COS(RADIANS(AG734))))&gt;90,0,$F$4*$F$5/E743^2*(SIN(RADIANS(G741))*SIN(RADIANS(E744))+COS(RADIANS(G741))*COS(RADIANS(E744))*COS(RADIANS(AG734))))</f>
        <v>#DIV/0!</v>
      </c>
      <c r="AH741" s="3" t="e">
        <f>IF(DEGREES(ACOS(SIN(RADIANS(G741))*SIN(RADIANS(E744))+COS(RADIANS(G741))*COS(RADIANS(E744))*COS(RADIANS(AH734))))&gt;90,0,$F$4*$F$5/E743^2*(SIN(RADIANS(G741))*SIN(RADIANS(E744))+COS(RADIANS(G741))*COS(RADIANS(E744))*COS(RADIANS(AH734))))</f>
        <v>#DIV/0!</v>
      </c>
      <c r="AI741" s="3" t="e">
        <f>IF(DEGREES(ACOS(SIN(RADIANS(G741))*SIN(RADIANS(E744))+COS(RADIANS(G741))*COS(RADIANS(E744))*COS(RADIANS(AI734))))&gt;90,0,$F$4*$F$5/E743^2*(SIN(RADIANS(G741))*SIN(RADIANS(E744))+COS(RADIANS(G741))*COS(RADIANS(E744))*COS(RADIANS(AI734))))</f>
        <v>#DIV/0!</v>
      </c>
      <c r="AJ741" s="3" t="e">
        <f>IF(DEGREES(ACOS(SIN(RADIANS(G741))*SIN(RADIANS(E744))+COS(RADIANS(G741))*COS(RADIANS(E744))*COS(RADIANS(AJ734))))&gt;90,0,$F$4*$F$5/E743^2*(SIN(RADIANS(G741))*SIN(RADIANS(E744))+COS(RADIANS(G741))*COS(RADIANS(E744))*COS(RADIANS(AJ734))))</f>
        <v>#DIV/0!</v>
      </c>
      <c r="AK741" s="3">
        <f>IF(DEGREES(ACOS(SIN(RADIANS(G741))*SIN(RADIANS(E744))+COS(RADIANS(G741))*COS(RADIANS(E744))*COS(RADIANS(AK734))))&gt;90,0,$F$4*$F$5/E743^2*(SIN(RADIANS(G741))*SIN(RADIANS(E744))+COS(RADIANS(G741))*COS(RADIANS(E744))*COS(RADIANS(AK734))))</f>
        <v>0</v>
      </c>
      <c r="AL741" s="3">
        <f>IF(DEGREES(ACOS(SIN(RADIANS(G741))*SIN(RADIANS(E744))+COS(RADIANS(G741))*COS(RADIANS(E744))*COS(RADIANS(AL734))))&gt;90,0,$F$4*$F$5/E743^2*(SIN(RADIANS(G741))*SIN(RADIANS(E744))+COS(RADIANS(G741))*COS(RADIANS(E744))*COS(RADIANS(AL734))))</f>
        <v>0</v>
      </c>
      <c r="AM741" s="3">
        <f>IF(DEGREES(ACOS(SIN(RADIANS(G741))*SIN(RADIANS(E744))+COS(RADIANS(G741))*COS(RADIANS(E744))*COS(RADIANS(AM734))))&gt;90,0,$F$4*$F$5/E743^2*(SIN(RADIANS(G741))*SIN(RADIANS(E744))+COS(RADIANS(G741))*COS(RADIANS(E744))*COS(RADIANS(AM734))))</f>
        <v>0</v>
      </c>
      <c r="AN741" s="3">
        <f>IF(DEGREES(ACOS(SIN(RADIANS(G741))*SIN(RADIANS(E744))+COS(RADIANS(G741))*COS(RADIANS(E744))*COS(RADIANS(AN734))))&gt;90,0,$F$4*$F$5/E743^2*(SIN(RADIANS(G741))*SIN(RADIANS(E744))+COS(RADIANS(G741))*COS(RADIANS(E744))*COS(RADIANS(AN734))))</f>
        <v>0</v>
      </c>
      <c r="AO741" s="3">
        <f>IF(DEGREES(ACOS(SIN(RADIANS(G741))*SIN(RADIANS(E744))+COS(RADIANS(G741))*COS(RADIANS(E744))*COS(RADIANS(AO734))))&gt;90,0,$F$4*$F$5/E743^2*(SIN(RADIANS(G741))*SIN(RADIANS(E744))+COS(RADIANS(G741))*COS(RADIANS(E744))*COS(RADIANS(AO734))))</f>
        <v>0</v>
      </c>
      <c r="AP741" s="3">
        <f>IF(DEGREES(ACOS(SIN(RADIANS(G741))*SIN(RADIANS(E744))+COS(RADIANS(G741))*COS(RADIANS(E744))*COS(RADIANS(AP734))))&gt;90,0,$F$4*$F$5/E743^2*(SIN(RADIANS(G741))*SIN(RADIANS(E744))+COS(RADIANS(G741))*COS(RADIANS(E744))*COS(RADIANS(AP734))))</f>
        <v>0</v>
      </c>
      <c r="AQ741" s="3">
        <f>IF(DEGREES(ACOS(SIN(RADIANS(G741))*SIN(RADIANS(E744))+COS(RADIANS(G741))*COS(RADIANS(E744))*COS(RADIANS(AQ734))))&gt;90,0,$F$4*$F$5/E743^2*(SIN(RADIANS(G741))*SIN(RADIANS(E744))+COS(RADIANS(G741))*COS(RADIANS(E744))*COS(RADIANS(AQ734))))</f>
        <v>0</v>
      </c>
      <c r="AR741" s="3">
        <f>IF(DEGREES(ACOS(SIN(RADIANS(G741))*SIN(RADIANS(E744))+COS(RADIANS(G741))*COS(RADIANS(E744))*COS(RADIANS(AR734))))&gt;90,0,$F$4*$F$5/E743^2*(SIN(RADIANS(G741))*SIN(RADIANS(E744))+COS(RADIANS(G741))*COS(RADIANS(E744))*COS(RADIANS(AR734))))</f>
        <v>0</v>
      </c>
    </row>
    <row r="742" spans="2:44" ht="15.75" customHeight="1" x14ac:dyDescent="0.2">
      <c r="B742" s="20" t="s">
        <v>787</v>
      </c>
      <c r="E742" s="3" t="str">
        <f>IF($F$10=0,"N/A",E741*$F$11/$F$10)</f>
        <v>N/A</v>
      </c>
      <c r="G742" s="3">
        <v>30</v>
      </c>
      <c r="I742" s="3">
        <f>IF(DEGREES(ACOS(SIN(RADIANS(G742))*SIN(RADIANS(E744))+COS(RADIANS(G742))*COS(RADIANS(E744))*COS(RADIANS(I734))))&gt;90,0,$F$4*$F$5/E743^2*(SIN(RADIANS(G742))*SIN(RADIANS(E744))+COS(RADIANS(G742))*COS(RADIANS(E744))*COS(RADIANS(I734))))</f>
        <v>0</v>
      </c>
      <c r="J742" s="3">
        <f>IF(DEGREES(ACOS(SIN(RADIANS(G742))*SIN(RADIANS(E744))+COS(RADIANS(G742))*COS(RADIANS(E744))*COS(RADIANS(J734))))&gt;90,0,$F$4*$F$5/E743^2*(SIN(RADIANS(G742))*SIN(RADIANS(E744))+COS(RADIANS(G742))*COS(RADIANS(E744))*COS(RADIANS(J734))))</f>
        <v>0</v>
      </c>
      <c r="K742" s="3">
        <f>IF(DEGREES(ACOS(SIN(RADIANS(G742))*SIN(RADIANS(E744))+COS(RADIANS(G742))*COS(RADIANS(E744))*COS(RADIANS(K734))))&gt;90,0,$F$4*$F$5/E743^2*(SIN(RADIANS(G742))*SIN(RADIANS(E744))+COS(RADIANS(G742))*COS(RADIANS(E744))*COS(RADIANS(K734))))</f>
        <v>0</v>
      </c>
      <c r="L742" s="3">
        <f>IF(DEGREES(ACOS(SIN(RADIANS(G742))*SIN(RADIANS(E744))+COS(RADIANS(G742))*COS(RADIANS(E744))*COS(RADIANS(L734))))&gt;90,0,$F$4*$F$5/E743^2*(SIN(RADIANS(G742))*SIN(RADIANS(E744))+COS(RADIANS(G742))*COS(RADIANS(E744))*COS(RADIANS(L734))))</f>
        <v>0</v>
      </c>
      <c r="M742" s="3">
        <f>IF(DEGREES(ACOS(SIN(RADIANS(G742))*SIN(RADIANS(E744))+COS(RADIANS(G742))*COS(RADIANS(E744))*COS(RADIANS(M734))))&gt;90,0,$F$4*$F$5/E743^2*(SIN(RADIANS(G742))*SIN(RADIANS(E744))+COS(RADIANS(G742))*COS(RADIANS(E744))*COS(RADIANS(M734))))</f>
        <v>0</v>
      </c>
      <c r="N742" s="3">
        <f>IF(DEGREES(ACOS(SIN(RADIANS(G742))*SIN(RADIANS(E744))+COS(RADIANS(G742))*COS(RADIANS(E744))*COS(RADIANS(N734))))&gt;90,0,$F$4*$F$5/E743^2*(SIN(RADIANS(G742))*SIN(RADIANS(E744))+COS(RADIANS(G742))*COS(RADIANS(E744))*COS(RADIANS(N734))))</f>
        <v>0</v>
      </c>
      <c r="O742" s="3">
        <f>IF(DEGREES(ACOS(SIN(RADIANS(G742))*SIN(RADIANS(E744))+COS(RADIANS(G742))*COS(RADIANS(E744))*COS(RADIANS(O734))))&gt;90,0,$F$4*$F$5/E743^2*(SIN(RADIANS(G742))*SIN(RADIANS(E744))+COS(RADIANS(G742))*COS(RADIANS(E744))*COS(RADIANS(O734))))</f>
        <v>0</v>
      </c>
      <c r="P742" s="3">
        <f>IF(DEGREES(ACOS(SIN(RADIANS(G742))*SIN(RADIANS(E744))+COS(RADIANS(G742))*COS(RADIANS(E744))*COS(RADIANS(P734))))&gt;90,0,$F$4*$F$5/E743^2*(SIN(RADIANS(G742))*SIN(RADIANS(E744))+COS(RADIANS(G742))*COS(RADIANS(E744))*COS(RADIANS(P734))))</f>
        <v>0</v>
      </c>
      <c r="Q742" s="3">
        <f>IF(DEGREES(ACOS(SIN(RADIANS(G742))*SIN(RADIANS(E744))+COS(RADIANS(G742))*COS(RADIANS(E744))*COS(RADIANS(Q734))))&gt;90,0,$F$4*$F$5/E743^2*(SIN(RADIANS(G742))*SIN(RADIANS(E744))+COS(RADIANS(G742))*COS(RADIANS(E744))*COS(RADIANS(Q734))))</f>
        <v>0</v>
      </c>
      <c r="R742" s="3" t="e">
        <f>IF(DEGREES(ACOS(SIN(RADIANS(G742))*SIN(RADIANS(E744))+COS(RADIANS(G742))*COS(RADIANS(E744))*COS(RADIANS(R734))))&gt;90,0,$F$4*$F$5/E743^2*(SIN(RADIANS(G742))*SIN(RADIANS(E744))+COS(RADIANS(G742))*COS(RADIANS(E744))*COS(RADIANS(R734))))</f>
        <v>#DIV/0!</v>
      </c>
      <c r="S742" s="3" t="e">
        <f>IF(DEGREES(ACOS(SIN(RADIANS(G742))*SIN(RADIANS(E744))+COS(RADIANS(G742))*COS(RADIANS(E744))*COS(RADIANS(S734))))&gt;90,0,$F$4*$F$5/E743^2*(SIN(RADIANS(G742))*SIN(RADIANS(E744))+COS(RADIANS(G742))*COS(RADIANS(E744))*COS(RADIANS(S734))))</f>
        <v>#DIV/0!</v>
      </c>
      <c r="T742" s="3" t="e">
        <f>IF(DEGREES(ACOS(SIN(RADIANS(G742))*SIN(RADIANS(E744))+COS(RADIANS(G742))*COS(RADIANS(E744))*COS(RADIANS(T734))))&gt;90,0,$F$4*$F$5/E743^2*(SIN(RADIANS(G742))*SIN(RADIANS(E744))+COS(RADIANS(G742))*COS(RADIANS(E744))*COS(RADIANS(T734))))</f>
        <v>#DIV/0!</v>
      </c>
      <c r="U742" s="3" t="e">
        <f>IF(DEGREES(ACOS(SIN(RADIANS(G742))*SIN(RADIANS(E744))+COS(RADIANS(G742))*COS(RADIANS(E744))*COS(RADIANS(U734))))&gt;90,0,$F$4*$F$5/E743^2*(SIN(RADIANS(G742))*SIN(RADIANS(E744))+COS(RADIANS(G742))*COS(RADIANS(E744))*COS(RADIANS(U734))))</f>
        <v>#DIV/0!</v>
      </c>
      <c r="V742" s="3" t="e">
        <f>IF(DEGREES(ACOS(SIN(RADIANS(G742))*SIN(RADIANS(E744))+COS(RADIANS(G742))*COS(RADIANS(E744))*COS(RADIANS(V734))))&gt;90,0,$F$4*$F$5/E743^2*(SIN(RADIANS(G742))*SIN(RADIANS(E744))+COS(RADIANS(G742))*COS(RADIANS(E744))*COS(RADIANS(V734))))</f>
        <v>#DIV/0!</v>
      </c>
      <c r="W742" s="3" t="e">
        <f>IF(DEGREES(ACOS(SIN(RADIANS(G742))*SIN(RADIANS(E744))+COS(RADIANS(G742))*COS(RADIANS(E744))*COS(RADIANS(W734))))&gt;90,0,$F$4*$F$5/E743^2*(SIN(RADIANS(G742))*SIN(RADIANS(E744))+COS(RADIANS(G742))*COS(RADIANS(E744))*COS(RADIANS(W734))))</f>
        <v>#DIV/0!</v>
      </c>
      <c r="X742" s="3" t="e">
        <f>IF(DEGREES(ACOS(SIN(RADIANS(G742))*SIN(RADIANS(E744))+COS(RADIANS(G742))*COS(RADIANS(E744))*COS(RADIANS(X734))))&gt;90,0,$F$4*$F$5/E743^2*(SIN(RADIANS(G742))*SIN(RADIANS(E744))+COS(RADIANS(G742))*COS(RADIANS(E744))*COS(RADIANS(X734))))</f>
        <v>#DIV/0!</v>
      </c>
      <c r="Y742" s="3" t="e">
        <f>IF(DEGREES(ACOS(SIN(RADIANS(G742))*SIN(RADIANS(E744))+COS(RADIANS(G742))*COS(RADIANS(E744))*COS(RADIANS(Y734))))&gt;90,0,$F$4*$F$5/E743^2*(SIN(RADIANS(G742))*SIN(RADIANS(E744))+COS(RADIANS(G742))*COS(RADIANS(E744))*COS(RADIANS(Y734))))</f>
        <v>#DIV/0!</v>
      </c>
      <c r="Z742" s="3" t="e">
        <f>IF(DEGREES(ACOS(SIN(RADIANS(G742))*SIN(RADIANS(E744))+COS(RADIANS(G742))*COS(RADIANS(E744))*COS(RADIANS(Z734))))&gt;90,0,$F$4*$F$5/E743^2*(SIN(RADIANS(G742))*SIN(RADIANS(E744))+COS(RADIANS(G742))*COS(RADIANS(E744))*COS(RADIANS(Z734))))</f>
        <v>#DIV/0!</v>
      </c>
      <c r="AA742" s="3" t="e">
        <f>IF(DEGREES(ACOS(SIN(RADIANS(G742))*SIN(RADIANS(E744))+COS(RADIANS(G742))*COS(RADIANS(E744))*COS(RADIANS(AA734))))&gt;90,0,$F$4*$F$5/E743^2*(SIN(RADIANS(G742))*SIN(RADIANS(E744))+COS(RADIANS(G742))*COS(RADIANS(E744))*COS(RADIANS(AA734))))</f>
        <v>#DIV/0!</v>
      </c>
      <c r="AB742" s="3" t="e">
        <f>IF(DEGREES(ACOS(SIN(RADIANS(G742))*SIN(RADIANS(E744))+COS(RADIANS(G742))*COS(RADIANS(E744))*COS(RADIANS(AB734))))&gt;90,0,$F$4*$F$5/E743^2*(SIN(RADIANS(G742))*SIN(RADIANS(E744))+COS(RADIANS(G742))*COS(RADIANS(E744))*COS(RADIANS(AB734))))</f>
        <v>#DIV/0!</v>
      </c>
      <c r="AC742" s="3" t="e">
        <f>IF(DEGREES(ACOS(SIN(RADIANS(G742))*SIN(RADIANS(E744))+COS(RADIANS(G742))*COS(RADIANS(E744))*COS(RADIANS(AC734))))&gt;90,0,$F$4*$F$5/E743^2*(SIN(RADIANS(G742))*SIN(RADIANS(E744))+COS(RADIANS(G742))*COS(RADIANS(E744))*COS(RADIANS(AC734))))</f>
        <v>#DIV/0!</v>
      </c>
      <c r="AD742" s="3" t="e">
        <f>IF(DEGREES(ACOS(SIN(RADIANS(G742))*SIN(RADIANS(E744))+COS(RADIANS(G742))*COS(RADIANS(E744))*COS(RADIANS(AD734))))&gt;90,0,$F$4*$F$5/E743^2*(SIN(RADIANS(G742))*SIN(RADIANS(E744))+COS(RADIANS(G742))*COS(RADIANS(E744))*COS(RADIANS(AD734))))</f>
        <v>#DIV/0!</v>
      </c>
      <c r="AE742" s="3" t="e">
        <f>IF(DEGREES(ACOS(SIN(RADIANS(G742))*SIN(RADIANS(E744))+COS(RADIANS(G742))*COS(RADIANS(E744))*COS(RADIANS(AE734))))&gt;90,0,$F$4*$F$5/E743^2*(SIN(RADIANS(G742))*SIN(RADIANS(E744))+COS(RADIANS(G742))*COS(RADIANS(E744))*COS(RADIANS(AE734))))</f>
        <v>#DIV/0!</v>
      </c>
      <c r="AF742" s="3" t="e">
        <f>IF(DEGREES(ACOS(SIN(RADIANS(G742))*SIN(RADIANS(E744))+COS(RADIANS(G742))*COS(RADIANS(E744))*COS(RADIANS(AF734))))&gt;90,0,$F$4*$F$5/E743^2*(SIN(RADIANS(G742))*SIN(RADIANS(E744))+COS(RADIANS(G742))*COS(RADIANS(E744))*COS(RADIANS(AF734))))</f>
        <v>#DIV/0!</v>
      </c>
      <c r="AG742" s="3" t="e">
        <f>IF(DEGREES(ACOS(SIN(RADIANS(G742))*SIN(RADIANS(E744))+COS(RADIANS(G742))*COS(RADIANS(E744))*COS(RADIANS(AG734))))&gt;90,0,$F$4*$F$5/E743^2*(SIN(RADIANS(G742))*SIN(RADIANS(E744))+COS(RADIANS(G742))*COS(RADIANS(E744))*COS(RADIANS(AG734))))</f>
        <v>#DIV/0!</v>
      </c>
      <c r="AH742" s="3" t="e">
        <f>IF(DEGREES(ACOS(SIN(RADIANS(G742))*SIN(RADIANS(E744))+COS(RADIANS(G742))*COS(RADIANS(E744))*COS(RADIANS(AH734))))&gt;90,0,$F$4*$F$5/E743^2*(SIN(RADIANS(G742))*SIN(RADIANS(E744))+COS(RADIANS(G742))*COS(RADIANS(E744))*COS(RADIANS(AH734))))</f>
        <v>#DIV/0!</v>
      </c>
      <c r="AI742" s="3" t="e">
        <f>IF(DEGREES(ACOS(SIN(RADIANS(G742))*SIN(RADIANS(E744))+COS(RADIANS(G742))*COS(RADIANS(E744))*COS(RADIANS(AI734))))&gt;90,0,$F$4*$F$5/E743^2*(SIN(RADIANS(G742))*SIN(RADIANS(E744))+COS(RADIANS(G742))*COS(RADIANS(E744))*COS(RADIANS(AI734))))</f>
        <v>#DIV/0!</v>
      </c>
      <c r="AJ742" s="3" t="e">
        <f>IF(DEGREES(ACOS(SIN(RADIANS(G742))*SIN(RADIANS(E744))+COS(RADIANS(G742))*COS(RADIANS(E744))*COS(RADIANS(AJ734))))&gt;90,0,$F$4*$F$5/E743^2*(SIN(RADIANS(G742))*SIN(RADIANS(E744))+COS(RADIANS(G742))*COS(RADIANS(E744))*COS(RADIANS(AJ734))))</f>
        <v>#DIV/0!</v>
      </c>
      <c r="AK742" s="3">
        <f>IF(DEGREES(ACOS(SIN(RADIANS(G742))*SIN(RADIANS(E744))+COS(RADIANS(G742))*COS(RADIANS(E744))*COS(RADIANS(AK734))))&gt;90,0,$F$4*$F$5/E743^2*(SIN(RADIANS(G742))*SIN(RADIANS(E744))+COS(RADIANS(G742))*COS(RADIANS(E744))*COS(RADIANS(AK734))))</f>
        <v>0</v>
      </c>
      <c r="AL742" s="3">
        <f>IF(DEGREES(ACOS(SIN(RADIANS(G742))*SIN(RADIANS(E744))+COS(RADIANS(G742))*COS(RADIANS(E744))*COS(RADIANS(AL734))))&gt;90,0,$F$4*$F$5/E743^2*(SIN(RADIANS(G742))*SIN(RADIANS(E744))+COS(RADIANS(G742))*COS(RADIANS(E744))*COS(RADIANS(AL734))))</f>
        <v>0</v>
      </c>
      <c r="AM742" s="3">
        <f>IF(DEGREES(ACOS(SIN(RADIANS(G742))*SIN(RADIANS(E744))+COS(RADIANS(G742))*COS(RADIANS(E744))*COS(RADIANS(AM734))))&gt;90,0,$F$4*$F$5/E743^2*(SIN(RADIANS(G742))*SIN(RADIANS(E744))+COS(RADIANS(G742))*COS(RADIANS(E744))*COS(RADIANS(AM734))))</f>
        <v>0</v>
      </c>
      <c r="AN742" s="3">
        <f>IF(DEGREES(ACOS(SIN(RADIANS(G742))*SIN(RADIANS(E744))+COS(RADIANS(G742))*COS(RADIANS(E744))*COS(RADIANS(AN734))))&gt;90,0,$F$4*$F$5/E743^2*(SIN(RADIANS(G742))*SIN(RADIANS(E744))+COS(RADIANS(G742))*COS(RADIANS(E744))*COS(RADIANS(AN734))))</f>
        <v>0</v>
      </c>
      <c r="AO742" s="3">
        <f>IF(DEGREES(ACOS(SIN(RADIANS(G742))*SIN(RADIANS(E744))+COS(RADIANS(G742))*COS(RADIANS(E744))*COS(RADIANS(AO734))))&gt;90,0,$F$4*$F$5/E743^2*(SIN(RADIANS(G742))*SIN(RADIANS(E744))+COS(RADIANS(G742))*COS(RADIANS(E744))*COS(RADIANS(AO734))))</f>
        <v>0</v>
      </c>
      <c r="AP742" s="3">
        <f>IF(DEGREES(ACOS(SIN(RADIANS(G742))*SIN(RADIANS(E744))+COS(RADIANS(G742))*COS(RADIANS(E744))*COS(RADIANS(AP734))))&gt;90,0,$F$4*$F$5/E743^2*(SIN(RADIANS(G742))*SIN(RADIANS(E744))+COS(RADIANS(G742))*COS(RADIANS(E744))*COS(RADIANS(AP734))))</f>
        <v>0</v>
      </c>
      <c r="AQ742" s="3">
        <f>IF(DEGREES(ACOS(SIN(RADIANS(G742))*SIN(RADIANS(E744))+COS(RADIANS(G742))*COS(RADIANS(E744))*COS(RADIANS(AQ734))))&gt;90,0,$F$4*$F$5/E743^2*(SIN(RADIANS(G742))*SIN(RADIANS(E744))+COS(RADIANS(G742))*COS(RADIANS(E744))*COS(RADIANS(AQ734))))</f>
        <v>0</v>
      </c>
      <c r="AR742" s="3">
        <f>IF(DEGREES(ACOS(SIN(RADIANS(G742))*SIN(RADIANS(E744))+COS(RADIANS(G742))*COS(RADIANS(E744))*COS(RADIANS(AR734))))&gt;90,0,$F$4*$F$5/E743^2*(SIN(RADIANS(G742))*SIN(RADIANS(E744))+COS(RADIANS(G742))*COS(RADIANS(E744))*COS(RADIANS(AR734))))</f>
        <v>0</v>
      </c>
    </row>
    <row r="743" spans="2:44" ht="15.75" customHeight="1" x14ac:dyDescent="0.2">
      <c r="B743" s="20" t="s">
        <v>788</v>
      </c>
      <c r="E743" s="3">
        <f>$F$6*(1-$F$7^2)/(1+$F$7*COS(RADIANS(E737)))</f>
        <v>0</v>
      </c>
      <c r="G743" s="3">
        <v>20</v>
      </c>
      <c r="I743" s="3">
        <f>IF(DEGREES(ACOS(SIN(RADIANS(G743))*SIN(RADIANS(E744))+COS(RADIANS(G743))*COS(RADIANS(E744))*COS(RADIANS(I734))))&gt;90,0,$F$4*$F$5/E743^2*(SIN(RADIANS(G743))*SIN(RADIANS(E744))+COS(RADIANS(G743))*COS(RADIANS(E744))*COS(RADIANS(I734))))</f>
        <v>0</v>
      </c>
      <c r="J743" s="3">
        <f>IF(DEGREES(ACOS(SIN(RADIANS(G743))*SIN(RADIANS(E744))+COS(RADIANS(G743))*COS(RADIANS(E744))*COS(RADIANS(J734))))&gt;90,0,$F$4*$F$5/E743^2*(SIN(RADIANS(G743))*SIN(RADIANS(E744))+COS(RADIANS(G743))*COS(RADIANS(E744))*COS(RADIANS(J734))))</f>
        <v>0</v>
      </c>
      <c r="K743" s="3">
        <f>IF(DEGREES(ACOS(SIN(RADIANS(G743))*SIN(RADIANS(E744))+COS(RADIANS(G743))*COS(RADIANS(E744))*COS(RADIANS(K734))))&gt;90,0,$F$4*$F$5/E743^2*(SIN(RADIANS(G743))*SIN(RADIANS(E744))+COS(RADIANS(G743))*COS(RADIANS(E744))*COS(RADIANS(K734))))</f>
        <v>0</v>
      </c>
      <c r="L743" s="3">
        <f>IF(DEGREES(ACOS(SIN(RADIANS(G743))*SIN(RADIANS(E744))+COS(RADIANS(G743))*COS(RADIANS(E744))*COS(RADIANS(L734))))&gt;90,0,$F$4*$F$5/E743^2*(SIN(RADIANS(G743))*SIN(RADIANS(E744))+COS(RADIANS(G743))*COS(RADIANS(E744))*COS(RADIANS(L734))))</f>
        <v>0</v>
      </c>
      <c r="M743" s="3">
        <f>IF(DEGREES(ACOS(SIN(RADIANS(G743))*SIN(RADIANS(E744))+COS(RADIANS(G743))*COS(RADIANS(E744))*COS(RADIANS(M734))))&gt;90,0,$F$4*$F$5/E743^2*(SIN(RADIANS(G743))*SIN(RADIANS(E744))+COS(RADIANS(G743))*COS(RADIANS(E744))*COS(RADIANS(M734))))</f>
        <v>0</v>
      </c>
      <c r="N743" s="3">
        <f>IF(DEGREES(ACOS(SIN(RADIANS(G743))*SIN(RADIANS(E744))+COS(RADIANS(G743))*COS(RADIANS(E744))*COS(RADIANS(N734))))&gt;90,0,$F$4*$F$5/E743^2*(SIN(RADIANS(G743))*SIN(RADIANS(E744))+COS(RADIANS(G743))*COS(RADIANS(E744))*COS(RADIANS(N734))))</f>
        <v>0</v>
      </c>
      <c r="O743" s="3">
        <f>IF(DEGREES(ACOS(SIN(RADIANS(G743))*SIN(RADIANS(E744))+COS(RADIANS(G743))*COS(RADIANS(E744))*COS(RADIANS(O734))))&gt;90,0,$F$4*$F$5/E743^2*(SIN(RADIANS(G743))*SIN(RADIANS(E744))+COS(RADIANS(G743))*COS(RADIANS(E744))*COS(RADIANS(O734))))</f>
        <v>0</v>
      </c>
      <c r="P743" s="3">
        <f>IF(DEGREES(ACOS(SIN(RADIANS(G743))*SIN(RADIANS(E744))+COS(RADIANS(G743))*COS(RADIANS(E744))*COS(RADIANS(P734))))&gt;90,0,$F$4*$F$5/E743^2*(SIN(RADIANS(G743))*SIN(RADIANS(E744))+COS(RADIANS(G743))*COS(RADIANS(E744))*COS(RADIANS(P734))))</f>
        <v>0</v>
      </c>
      <c r="Q743" s="3">
        <f>IF(DEGREES(ACOS(SIN(RADIANS(G743))*SIN(RADIANS(E744))+COS(RADIANS(G743))*COS(RADIANS(E744))*COS(RADIANS(Q734))))&gt;90,0,$F$4*$F$5/E743^2*(SIN(RADIANS(G743))*SIN(RADIANS(E744))+COS(RADIANS(G743))*COS(RADIANS(E744))*COS(RADIANS(Q734))))</f>
        <v>0</v>
      </c>
      <c r="R743" s="3" t="e">
        <f>IF(DEGREES(ACOS(SIN(RADIANS(G743))*SIN(RADIANS(E744))+COS(RADIANS(G743))*COS(RADIANS(E744))*COS(RADIANS(R734))))&gt;90,0,$F$4*$F$5/E743^2*(SIN(RADIANS(G743))*SIN(RADIANS(E744))+COS(RADIANS(G743))*COS(RADIANS(E744))*COS(RADIANS(R734))))</f>
        <v>#DIV/0!</v>
      </c>
      <c r="S743" s="3" t="e">
        <f>IF(DEGREES(ACOS(SIN(RADIANS(G743))*SIN(RADIANS(E744))+COS(RADIANS(G743))*COS(RADIANS(E744))*COS(RADIANS(S734))))&gt;90,0,$F$4*$F$5/E743^2*(SIN(RADIANS(G743))*SIN(RADIANS(E744))+COS(RADIANS(G743))*COS(RADIANS(E744))*COS(RADIANS(S734))))</f>
        <v>#DIV/0!</v>
      </c>
      <c r="T743" s="3" t="e">
        <f>IF(DEGREES(ACOS(SIN(RADIANS(G743))*SIN(RADIANS(E744))+COS(RADIANS(G743))*COS(RADIANS(E744))*COS(RADIANS(T734))))&gt;90,0,$F$4*$F$5/E743^2*(SIN(RADIANS(G743))*SIN(RADIANS(E744))+COS(RADIANS(G743))*COS(RADIANS(E744))*COS(RADIANS(T734))))</f>
        <v>#DIV/0!</v>
      </c>
      <c r="U743" s="3" t="e">
        <f>IF(DEGREES(ACOS(SIN(RADIANS(G743))*SIN(RADIANS(E744))+COS(RADIANS(G743))*COS(RADIANS(E744))*COS(RADIANS(U734))))&gt;90,0,$F$4*$F$5/E743^2*(SIN(RADIANS(G743))*SIN(RADIANS(E744))+COS(RADIANS(G743))*COS(RADIANS(E744))*COS(RADIANS(U734))))</f>
        <v>#DIV/0!</v>
      </c>
      <c r="V743" s="3" t="e">
        <f>IF(DEGREES(ACOS(SIN(RADIANS(G743))*SIN(RADIANS(E744))+COS(RADIANS(G743))*COS(RADIANS(E744))*COS(RADIANS(V734))))&gt;90,0,$F$4*$F$5/E743^2*(SIN(RADIANS(G743))*SIN(RADIANS(E744))+COS(RADIANS(G743))*COS(RADIANS(E744))*COS(RADIANS(V734))))</f>
        <v>#DIV/0!</v>
      </c>
      <c r="W743" s="3" t="e">
        <f>IF(DEGREES(ACOS(SIN(RADIANS(G743))*SIN(RADIANS(E744))+COS(RADIANS(G743))*COS(RADIANS(E744))*COS(RADIANS(W734))))&gt;90,0,$F$4*$F$5/E743^2*(SIN(RADIANS(G743))*SIN(RADIANS(E744))+COS(RADIANS(G743))*COS(RADIANS(E744))*COS(RADIANS(W734))))</f>
        <v>#DIV/0!</v>
      </c>
      <c r="X743" s="3" t="e">
        <f>IF(DEGREES(ACOS(SIN(RADIANS(G743))*SIN(RADIANS(E744))+COS(RADIANS(G743))*COS(RADIANS(E744))*COS(RADIANS(X734))))&gt;90,0,$F$4*$F$5/E743^2*(SIN(RADIANS(G743))*SIN(RADIANS(E744))+COS(RADIANS(G743))*COS(RADIANS(E744))*COS(RADIANS(X734))))</f>
        <v>#DIV/0!</v>
      </c>
      <c r="Y743" s="3" t="e">
        <f>IF(DEGREES(ACOS(SIN(RADIANS(G743))*SIN(RADIANS(E744))+COS(RADIANS(G743))*COS(RADIANS(E744))*COS(RADIANS(Y734))))&gt;90,0,$F$4*$F$5/E743^2*(SIN(RADIANS(G743))*SIN(RADIANS(E744))+COS(RADIANS(G743))*COS(RADIANS(E744))*COS(RADIANS(Y734))))</f>
        <v>#DIV/0!</v>
      </c>
      <c r="Z743" s="3" t="e">
        <f>IF(DEGREES(ACOS(SIN(RADIANS(G743))*SIN(RADIANS(E744))+COS(RADIANS(G743))*COS(RADIANS(E744))*COS(RADIANS(Z734))))&gt;90,0,$F$4*$F$5/E743^2*(SIN(RADIANS(G743))*SIN(RADIANS(E744))+COS(RADIANS(G743))*COS(RADIANS(E744))*COS(RADIANS(Z734))))</f>
        <v>#DIV/0!</v>
      </c>
      <c r="AA743" s="3" t="e">
        <f>IF(DEGREES(ACOS(SIN(RADIANS(G743))*SIN(RADIANS(E744))+COS(RADIANS(G743))*COS(RADIANS(E744))*COS(RADIANS(AA734))))&gt;90,0,$F$4*$F$5/E743^2*(SIN(RADIANS(G743))*SIN(RADIANS(E744))+COS(RADIANS(G743))*COS(RADIANS(E744))*COS(RADIANS(AA734))))</f>
        <v>#DIV/0!</v>
      </c>
      <c r="AB743" s="3" t="e">
        <f>IF(DEGREES(ACOS(SIN(RADIANS(G743))*SIN(RADIANS(E744))+COS(RADIANS(G743))*COS(RADIANS(E744))*COS(RADIANS(AB734))))&gt;90,0,$F$4*$F$5/E743^2*(SIN(RADIANS(G743))*SIN(RADIANS(E744))+COS(RADIANS(G743))*COS(RADIANS(E744))*COS(RADIANS(AB734))))</f>
        <v>#DIV/0!</v>
      </c>
      <c r="AC743" s="3" t="e">
        <f>IF(DEGREES(ACOS(SIN(RADIANS(G743))*SIN(RADIANS(E744))+COS(RADIANS(G743))*COS(RADIANS(E744))*COS(RADIANS(AC734))))&gt;90,0,$F$4*$F$5/E743^2*(SIN(RADIANS(G743))*SIN(RADIANS(E744))+COS(RADIANS(G743))*COS(RADIANS(E744))*COS(RADIANS(AC734))))</f>
        <v>#DIV/0!</v>
      </c>
      <c r="AD743" s="3" t="e">
        <f>IF(DEGREES(ACOS(SIN(RADIANS(G743))*SIN(RADIANS(E744))+COS(RADIANS(G743))*COS(RADIANS(E744))*COS(RADIANS(AD734))))&gt;90,0,$F$4*$F$5/E743^2*(SIN(RADIANS(G743))*SIN(RADIANS(E744))+COS(RADIANS(G743))*COS(RADIANS(E744))*COS(RADIANS(AD734))))</f>
        <v>#DIV/0!</v>
      </c>
      <c r="AE743" s="3" t="e">
        <f>IF(DEGREES(ACOS(SIN(RADIANS(G743))*SIN(RADIANS(E744))+COS(RADIANS(G743))*COS(RADIANS(E744))*COS(RADIANS(AE734))))&gt;90,0,$F$4*$F$5/E743^2*(SIN(RADIANS(G743))*SIN(RADIANS(E744))+COS(RADIANS(G743))*COS(RADIANS(E744))*COS(RADIANS(AE734))))</f>
        <v>#DIV/0!</v>
      </c>
      <c r="AF743" s="3" t="e">
        <f>IF(DEGREES(ACOS(SIN(RADIANS(G743))*SIN(RADIANS(E744))+COS(RADIANS(G743))*COS(RADIANS(E744))*COS(RADIANS(AF734))))&gt;90,0,$F$4*$F$5/E743^2*(SIN(RADIANS(G743))*SIN(RADIANS(E744))+COS(RADIANS(G743))*COS(RADIANS(E744))*COS(RADIANS(AF734))))</f>
        <v>#DIV/0!</v>
      </c>
      <c r="AG743" s="3" t="e">
        <f>IF(DEGREES(ACOS(SIN(RADIANS(G743))*SIN(RADIANS(E744))+COS(RADIANS(G743))*COS(RADIANS(E744))*COS(RADIANS(AG734))))&gt;90,0,$F$4*$F$5/E743^2*(SIN(RADIANS(G743))*SIN(RADIANS(E744))+COS(RADIANS(G743))*COS(RADIANS(E744))*COS(RADIANS(AG734))))</f>
        <v>#DIV/0!</v>
      </c>
      <c r="AH743" s="3" t="e">
        <f>IF(DEGREES(ACOS(SIN(RADIANS(G743))*SIN(RADIANS(E744))+COS(RADIANS(G743))*COS(RADIANS(E744))*COS(RADIANS(AH734))))&gt;90,0,$F$4*$F$5/E743^2*(SIN(RADIANS(G743))*SIN(RADIANS(E744))+COS(RADIANS(G743))*COS(RADIANS(E744))*COS(RADIANS(AH734))))</f>
        <v>#DIV/0!</v>
      </c>
      <c r="AI743" s="3" t="e">
        <f>IF(DEGREES(ACOS(SIN(RADIANS(G743))*SIN(RADIANS(E744))+COS(RADIANS(G743))*COS(RADIANS(E744))*COS(RADIANS(AI734))))&gt;90,0,$F$4*$F$5/E743^2*(SIN(RADIANS(G743))*SIN(RADIANS(E744))+COS(RADIANS(G743))*COS(RADIANS(E744))*COS(RADIANS(AI734))))</f>
        <v>#DIV/0!</v>
      </c>
      <c r="AJ743" s="3" t="e">
        <f>IF(DEGREES(ACOS(SIN(RADIANS(G743))*SIN(RADIANS(E744))+COS(RADIANS(G743))*COS(RADIANS(E744))*COS(RADIANS(AJ734))))&gt;90,0,$F$4*$F$5/E743^2*(SIN(RADIANS(G743))*SIN(RADIANS(E744))+COS(RADIANS(G743))*COS(RADIANS(E744))*COS(RADIANS(AJ734))))</f>
        <v>#DIV/0!</v>
      </c>
      <c r="AK743" s="3">
        <f>IF(DEGREES(ACOS(SIN(RADIANS(G743))*SIN(RADIANS(E744))+COS(RADIANS(G743))*COS(RADIANS(E744))*COS(RADIANS(AK734))))&gt;90,0,$F$4*$F$5/E743^2*(SIN(RADIANS(G743))*SIN(RADIANS(E744))+COS(RADIANS(G743))*COS(RADIANS(E744))*COS(RADIANS(AK734))))</f>
        <v>0</v>
      </c>
      <c r="AL743" s="3">
        <f>IF(DEGREES(ACOS(SIN(RADIANS(G743))*SIN(RADIANS(E744))+COS(RADIANS(G743))*COS(RADIANS(E744))*COS(RADIANS(AL734))))&gt;90,0,$F$4*$F$5/E743^2*(SIN(RADIANS(G743))*SIN(RADIANS(E744))+COS(RADIANS(G743))*COS(RADIANS(E744))*COS(RADIANS(AL734))))</f>
        <v>0</v>
      </c>
      <c r="AM743" s="3">
        <f>IF(DEGREES(ACOS(SIN(RADIANS(G743))*SIN(RADIANS(E744))+COS(RADIANS(G743))*COS(RADIANS(E744))*COS(RADIANS(AM734))))&gt;90,0,$F$4*$F$5/E743^2*(SIN(RADIANS(G743))*SIN(RADIANS(E744))+COS(RADIANS(G743))*COS(RADIANS(E744))*COS(RADIANS(AM734))))</f>
        <v>0</v>
      </c>
      <c r="AN743" s="3">
        <f>IF(DEGREES(ACOS(SIN(RADIANS(G743))*SIN(RADIANS(E744))+COS(RADIANS(G743))*COS(RADIANS(E744))*COS(RADIANS(AN734))))&gt;90,0,$F$4*$F$5/E743^2*(SIN(RADIANS(G743))*SIN(RADIANS(E744))+COS(RADIANS(G743))*COS(RADIANS(E744))*COS(RADIANS(AN734))))</f>
        <v>0</v>
      </c>
      <c r="AO743" s="3">
        <f>IF(DEGREES(ACOS(SIN(RADIANS(G743))*SIN(RADIANS(E744))+COS(RADIANS(G743))*COS(RADIANS(E744))*COS(RADIANS(AO734))))&gt;90,0,$F$4*$F$5/E743^2*(SIN(RADIANS(G743))*SIN(RADIANS(E744))+COS(RADIANS(G743))*COS(RADIANS(E744))*COS(RADIANS(AO734))))</f>
        <v>0</v>
      </c>
      <c r="AP743" s="3">
        <f>IF(DEGREES(ACOS(SIN(RADIANS(G743))*SIN(RADIANS(E744))+COS(RADIANS(G743))*COS(RADIANS(E744))*COS(RADIANS(AP734))))&gt;90,0,$F$4*$F$5/E743^2*(SIN(RADIANS(G743))*SIN(RADIANS(E744))+COS(RADIANS(G743))*COS(RADIANS(E744))*COS(RADIANS(AP734))))</f>
        <v>0</v>
      </c>
      <c r="AQ743" s="3">
        <f>IF(DEGREES(ACOS(SIN(RADIANS(G743))*SIN(RADIANS(E744))+COS(RADIANS(G743))*COS(RADIANS(E744))*COS(RADIANS(AQ734))))&gt;90,0,$F$4*$F$5/E743^2*(SIN(RADIANS(G743))*SIN(RADIANS(E744))+COS(RADIANS(G743))*COS(RADIANS(E744))*COS(RADIANS(AQ734))))</f>
        <v>0</v>
      </c>
      <c r="AR743" s="3">
        <f>IF(DEGREES(ACOS(SIN(RADIANS(G743))*SIN(RADIANS(E744))+COS(RADIANS(G743))*COS(RADIANS(E744))*COS(RADIANS(AR734))))&gt;90,0,$F$4*$F$5/E743^2*(SIN(RADIANS(G743))*SIN(RADIANS(E744))+COS(RADIANS(G743))*COS(RADIANS(E744))*COS(RADIANS(AR734))))</f>
        <v>0</v>
      </c>
    </row>
    <row r="744" spans="2:44" ht="15.75" customHeight="1" x14ac:dyDescent="0.2">
      <c r="B744" s="20" t="s">
        <v>737</v>
      </c>
      <c r="E744" s="3">
        <f>IF($F$8&gt;90,180-$F$8,$F$8)*SIN(RADIANS(E738))</f>
        <v>0</v>
      </c>
      <c r="G744" s="3">
        <v>10</v>
      </c>
      <c r="I744" s="3">
        <f>IF(DEGREES(ACOS(SIN(RADIANS(G744))*SIN(RADIANS(E744))+COS(RADIANS(G744))*COS(RADIANS(E744))*COS(RADIANS(I734))))&gt;90,0,$F$4*$F$5/E743^2*(SIN(RADIANS(G744))*SIN(RADIANS(E744))+COS(RADIANS(G744))*COS(RADIANS(E744))*COS(RADIANS(I734))))</f>
        <v>0</v>
      </c>
      <c r="J744" s="3">
        <f>IF(DEGREES(ACOS(SIN(RADIANS(G744))*SIN(RADIANS(E744))+COS(RADIANS(G744))*COS(RADIANS(E744))*COS(RADIANS(J734))))&gt;90,0,$F$4*$F$5/E743^2*(SIN(RADIANS(G744))*SIN(RADIANS(E744))+COS(RADIANS(G744))*COS(RADIANS(E744))*COS(RADIANS(J734))))</f>
        <v>0</v>
      </c>
      <c r="K744" s="3">
        <f>IF(DEGREES(ACOS(SIN(RADIANS(G744))*SIN(RADIANS(E744))+COS(RADIANS(G744))*COS(RADIANS(E744))*COS(RADIANS(K734))))&gt;90,0,$F$4*$F$5/E743^2*(SIN(RADIANS(G744))*SIN(RADIANS(E744))+COS(RADIANS(G744))*COS(RADIANS(E744))*COS(RADIANS(K734))))</f>
        <v>0</v>
      </c>
      <c r="L744" s="3">
        <f>IF(DEGREES(ACOS(SIN(RADIANS(G744))*SIN(RADIANS(E744))+COS(RADIANS(G744))*COS(RADIANS(E744))*COS(RADIANS(L734))))&gt;90,0,$F$4*$F$5/E743^2*(SIN(RADIANS(G744))*SIN(RADIANS(E744))+COS(RADIANS(G744))*COS(RADIANS(E744))*COS(RADIANS(L734))))</f>
        <v>0</v>
      </c>
      <c r="M744" s="3">
        <f>IF(DEGREES(ACOS(SIN(RADIANS(G744))*SIN(RADIANS(E744))+COS(RADIANS(G744))*COS(RADIANS(E744))*COS(RADIANS(M734))))&gt;90,0,$F$4*$F$5/E743^2*(SIN(RADIANS(G744))*SIN(RADIANS(E744))+COS(RADIANS(G744))*COS(RADIANS(E744))*COS(RADIANS(M734))))</f>
        <v>0</v>
      </c>
      <c r="N744" s="3">
        <f>IF(DEGREES(ACOS(SIN(RADIANS(G744))*SIN(RADIANS(E744))+COS(RADIANS(G744))*COS(RADIANS(E744))*COS(RADIANS(N734))))&gt;90,0,$F$4*$F$5/E743^2*(SIN(RADIANS(G744))*SIN(RADIANS(E744))+COS(RADIANS(G744))*COS(RADIANS(E744))*COS(RADIANS(N734))))</f>
        <v>0</v>
      </c>
      <c r="O744" s="3">
        <f>IF(DEGREES(ACOS(SIN(RADIANS(G744))*SIN(RADIANS(E744))+COS(RADIANS(G744))*COS(RADIANS(E744))*COS(RADIANS(O734))))&gt;90,0,$F$4*$F$5/E743^2*(SIN(RADIANS(G744))*SIN(RADIANS(E744))+COS(RADIANS(G744))*COS(RADIANS(E744))*COS(RADIANS(O734))))</f>
        <v>0</v>
      </c>
      <c r="P744" s="3">
        <f>IF(DEGREES(ACOS(SIN(RADIANS(G744))*SIN(RADIANS(E744))+COS(RADIANS(G744))*COS(RADIANS(E744))*COS(RADIANS(P734))))&gt;90,0,$F$4*$F$5/E743^2*(SIN(RADIANS(G744))*SIN(RADIANS(E744))+COS(RADIANS(G744))*COS(RADIANS(E744))*COS(RADIANS(P734))))</f>
        <v>0</v>
      </c>
      <c r="Q744" s="3">
        <f>IF(DEGREES(ACOS(SIN(RADIANS(G744))*SIN(RADIANS(E744))+COS(RADIANS(G744))*COS(RADIANS(E744))*COS(RADIANS(Q734))))&gt;90,0,$F$4*$F$5/E743^2*(SIN(RADIANS(G744))*SIN(RADIANS(E744))+COS(RADIANS(G744))*COS(RADIANS(E744))*COS(RADIANS(Q734))))</f>
        <v>0</v>
      </c>
      <c r="R744" s="3" t="e">
        <f>IF(DEGREES(ACOS(SIN(RADIANS(G744))*SIN(RADIANS(E744))+COS(RADIANS(G744))*COS(RADIANS(E744))*COS(RADIANS(R734))))&gt;90,0,$F$4*$F$5/E743^2*(SIN(RADIANS(G744))*SIN(RADIANS(E744))+COS(RADIANS(G744))*COS(RADIANS(E744))*COS(RADIANS(R734))))</f>
        <v>#DIV/0!</v>
      </c>
      <c r="S744" s="3" t="e">
        <f>IF(DEGREES(ACOS(SIN(RADIANS(G744))*SIN(RADIANS(E744))+COS(RADIANS(G744))*COS(RADIANS(E744))*COS(RADIANS(S734))))&gt;90,0,$F$4*$F$5/E743^2*(SIN(RADIANS(G744))*SIN(RADIANS(E744))+COS(RADIANS(G744))*COS(RADIANS(E744))*COS(RADIANS(S734))))</f>
        <v>#DIV/0!</v>
      </c>
      <c r="T744" s="3" t="e">
        <f>IF(DEGREES(ACOS(SIN(RADIANS(G744))*SIN(RADIANS(E744))+COS(RADIANS(G744))*COS(RADIANS(E744))*COS(RADIANS(T734))))&gt;90,0,$F$4*$F$5/E743^2*(SIN(RADIANS(G744))*SIN(RADIANS(E744))+COS(RADIANS(G744))*COS(RADIANS(E744))*COS(RADIANS(T734))))</f>
        <v>#DIV/0!</v>
      </c>
      <c r="U744" s="3" t="e">
        <f>IF(DEGREES(ACOS(SIN(RADIANS(G744))*SIN(RADIANS(E744))+COS(RADIANS(G744))*COS(RADIANS(E744))*COS(RADIANS(U734))))&gt;90,0,$F$4*$F$5/E743^2*(SIN(RADIANS(G744))*SIN(RADIANS(E744))+COS(RADIANS(G744))*COS(RADIANS(E744))*COS(RADIANS(U734))))</f>
        <v>#DIV/0!</v>
      </c>
      <c r="V744" s="3" t="e">
        <f>IF(DEGREES(ACOS(SIN(RADIANS(G744))*SIN(RADIANS(E744))+COS(RADIANS(G744))*COS(RADIANS(E744))*COS(RADIANS(V734))))&gt;90,0,$F$4*$F$5/E743^2*(SIN(RADIANS(G744))*SIN(RADIANS(E744))+COS(RADIANS(G744))*COS(RADIANS(E744))*COS(RADIANS(V734))))</f>
        <v>#DIV/0!</v>
      </c>
      <c r="W744" s="3" t="e">
        <f>IF(DEGREES(ACOS(SIN(RADIANS(G744))*SIN(RADIANS(E744))+COS(RADIANS(G744))*COS(RADIANS(E744))*COS(RADIANS(W734))))&gt;90,0,$F$4*$F$5/E743^2*(SIN(RADIANS(G744))*SIN(RADIANS(E744))+COS(RADIANS(G744))*COS(RADIANS(E744))*COS(RADIANS(W734))))</f>
        <v>#DIV/0!</v>
      </c>
      <c r="X744" s="3" t="e">
        <f>IF(DEGREES(ACOS(SIN(RADIANS(G744))*SIN(RADIANS(E744))+COS(RADIANS(G744))*COS(RADIANS(E744))*COS(RADIANS(X734))))&gt;90,0,$F$4*$F$5/E743^2*(SIN(RADIANS(G744))*SIN(RADIANS(E744))+COS(RADIANS(G744))*COS(RADIANS(E744))*COS(RADIANS(X734))))</f>
        <v>#DIV/0!</v>
      </c>
      <c r="Y744" s="3" t="e">
        <f>IF(DEGREES(ACOS(SIN(RADIANS(G744))*SIN(RADIANS(E744))+COS(RADIANS(G744))*COS(RADIANS(E744))*COS(RADIANS(Y734))))&gt;90,0,$F$4*$F$5/E743^2*(SIN(RADIANS(G744))*SIN(RADIANS(E744))+COS(RADIANS(G744))*COS(RADIANS(E744))*COS(RADIANS(Y734))))</f>
        <v>#DIV/0!</v>
      </c>
      <c r="Z744" s="3" t="e">
        <f>IF(DEGREES(ACOS(SIN(RADIANS(G744))*SIN(RADIANS(E744))+COS(RADIANS(G744))*COS(RADIANS(E744))*COS(RADIANS(Z734))))&gt;90,0,$F$4*$F$5/E743^2*(SIN(RADIANS(G744))*SIN(RADIANS(E744))+COS(RADIANS(G744))*COS(RADIANS(E744))*COS(RADIANS(Z734))))</f>
        <v>#DIV/0!</v>
      </c>
      <c r="AA744" s="3" t="e">
        <f>IF(DEGREES(ACOS(SIN(RADIANS(G744))*SIN(RADIANS(E744))+COS(RADIANS(G744))*COS(RADIANS(E744))*COS(RADIANS(AA734))))&gt;90,0,$F$4*$F$5/E743^2*(SIN(RADIANS(G744))*SIN(RADIANS(E744))+COS(RADIANS(G744))*COS(RADIANS(E744))*COS(RADIANS(AA734))))</f>
        <v>#DIV/0!</v>
      </c>
      <c r="AB744" s="3" t="e">
        <f>IF(DEGREES(ACOS(SIN(RADIANS(G744))*SIN(RADIANS(E744))+COS(RADIANS(G744))*COS(RADIANS(E744))*COS(RADIANS(AB734))))&gt;90,0,$F$4*$F$5/E743^2*(SIN(RADIANS(G744))*SIN(RADIANS(E744))+COS(RADIANS(G744))*COS(RADIANS(E744))*COS(RADIANS(AB734))))</f>
        <v>#DIV/0!</v>
      </c>
      <c r="AC744" s="3" t="e">
        <f>IF(DEGREES(ACOS(SIN(RADIANS(G744))*SIN(RADIANS(E744))+COS(RADIANS(G744))*COS(RADIANS(E744))*COS(RADIANS(AC734))))&gt;90,0,$F$4*$F$5/E743^2*(SIN(RADIANS(G744))*SIN(RADIANS(E744))+COS(RADIANS(G744))*COS(RADIANS(E744))*COS(RADIANS(AC734))))</f>
        <v>#DIV/0!</v>
      </c>
      <c r="AD744" s="3" t="e">
        <f>IF(DEGREES(ACOS(SIN(RADIANS(G744))*SIN(RADIANS(E744))+COS(RADIANS(G744))*COS(RADIANS(E744))*COS(RADIANS(AD734))))&gt;90,0,$F$4*$F$5/E743^2*(SIN(RADIANS(G744))*SIN(RADIANS(E744))+COS(RADIANS(G744))*COS(RADIANS(E744))*COS(RADIANS(AD734))))</f>
        <v>#DIV/0!</v>
      </c>
      <c r="AE744" s="3" t="e">
        <f>IF(DEGREES(ACOS(SIN(RADIANS(G744))*SIN(RADIANS(E744))+COS(RADIANS(G744))*COS(RADIANS(E744))*COS(RADIANS(AE734))))&gt;90,0,$F$4*$F$5/E743^2*(SIN(RADIANS(G744))*SIN(RADIANS(E744))+COS(RADIANS(G744))*COS(RADIANS(E744))*COS(RADIANS(AE734))))</f>
        <v>#DIV/0!</v>
      </c>
      <c r="AF744" s="3" t="e">
        <f>IF(DEGREES(ACOS(SIN(RADIANS(G744))*SIN(RADIANS(E744))+COS(RADIANS(G744))*COS(RADIANS(E744))*COS(RADIANS(AF734))))&gt;90,0,$F$4*$F$5/E743^2*(SIN(RADIANS(G744))*SIN(RADIANS(E744))+COS(RADIANS(G744))*COS(RADIANS(E744))*COS(RADIANS(AF734))))</f>
        <v>#DIV/0!</v>
      </c>
      <c r="AG744" s="3" t="e">
        <f>IF(DEGREES(ACOS(SIN(RADIANS(G744))*SIN(RADIANS(E744))+COS(RADIANS(G744))*COS(RADIANS(E744))*COS(RADIANS(AG734))))&gt;90,0,$F$4*$F$5/E743^2*(SIN(RADIANS(G744))*SIN(RADIANS(E744))+COS(RADIANS(G744))*COS(RADIANS(E744))*COS(RADIANS(AG734))))</f>
        <v>#DIV/0!</v>
      </c>
      <c r="AH744" s="3" t="e">
        <f>IF(DEGREES(ACOS(SIN(RADIANS(G744))*SIN(RADIANS(E744))+COS(RADIANS(G744))*COS(RADIANS(E744))*COS(RADIANS(AH734))))&gt;90,0,$F$4*$F$5/E743^2*(SIN(RADIANS(G744))*SIN(RADIANS(E744))+COS(RADIANS(G744))*COS(RADIANS(E744))*COS(RADIANS(AH734))))</f>
        <v>#DIV/0!</v>
      </c>
      <c r="AI744" s="3" t="e">
        <f>IF(DEGREES(ACOS(SIN(RADIANS(G744))*SIN(RADIANS(E744))+COS(RADIANS(G744))*COS(RADIANS(E744))*COS(RADIANS(AI734))))&gt;90,0,$F$4*$F$5/E743^2*(SIN(RADIANS(G744))*SIN(RADIANS(E744))+COS(RADIANS(G744))*COS(RADIANS(E744))*COS(RADIANS(AI734))))</f>
        <v>#DIV/0!</v>
      </c>
      <c r="AJ744" s="3" t="e">
        <f>IF(DEGREES(ACOS(SIN(RADIANS(G744))*SIN(RADIANS(E744))+COS(RADIANS(G744))*COS(RADIANS(E744))*COS(RADIANS(AJ734))))&gt;90,0,$F$4*$F$5/E743^2*(SIN(RADIANS(G744))*SIN(RADIANS(E744))+COS(RADIANS(G744))*COS(RADIANS(E744))*COS(RADIANS(AJ734))))</f>
        <v>#DIV/0!</v>
      </c>
      <c r="AK744" s="3">
        <f>IF(DEGREES(ACOS(SIN(RADIANS(G744))*SIN(RADIANS(E744))+COS(RADIANS(G744))*COS(RADIANS(E744))*COS(RADIANS(AK734))))&gt;90,0,$F$4*$F$5/E743^2*(SIN(RADIANS(G744))*SIN(RADIANS(E744))+COS(RADIANS(G744))*COS(RADIANS(E744))*COS(RADIANS(AK734))))</f>
        <v>0</v>
      </c>
      <c r="AL744" s="3">
        <f>IF(DEGREES(ACOS(SIN(RADIANS(G744))*SIN(RADIANS(E744))+COS(RADIANS(G744))*COS(RADIANS(E744))*COS(RADIANS(AL734))))&gt;90,0,$F$4*$F$5/E743^2*(SIN(RADIANS(G744))*SIN(RADIANS(E744))+COS(RADIANS(G744))*COS(RADIANS(E744))*COS(RADIANS(AL734))))</f>
        <v>0</v>
      </c>
      <c r="AM744" s="3">
        <f>IF(DEGREES(ACOS(SIN(RADIANS(G744))*SIN(RADIANS(E744))+COS(RADIANS(G744))*COS(RADIANS(E744))*COS(RADIANS(AM734))))&gt;90,0,$F$4*$F$5/E743^2*(SIN(RADIANS(G744))*SIN(RADIANS(E744))+COS(RADIANS(G744))*COS(RADIANS(E744))*COS(RADIANS(AM734))))</f>
        <v>0</v>
      </c>
      <c r="AN744" s="3">
        <f>IF(DEGREES(ACOS(SIN(RADIANS(G744))*SIN(RADIANS(E744))+COS(RADIANS(G744))*COS(RADIANS(E744))*COS(RADIANS(AN734))))&gt;90,0,$F$4*$F$5/E743^2*(SIN(RADIANS(G744))*SIN(RADIANS(E744))+COS(RADIANS(G744))*COS(RADIANS(E744))*COS(RADIANS(AN734))))</f>
        <v>0</v>
      </c>
      <c r="AO744" s="3">
        <f>IF(DEGREES(ACOS(SIN(RADIANS(G744))*SIN(RADIANS(E744))+COS(RADIANS(G744))*COS(RADIANS(E744))*COS(RADIANS(AO734))))&gt;90,0,$F$4*$F$5/E743^2*(SIN(RADIANS(G744))*SIN(RADIANS(E744))+COS(RADIANS(G744))*COS(RADIANS(E744))*COS(RADIANS(AO734))))</f>
        <v>0</v>
      </c>
      <c r="AP744" s="3">
        <f>IF(DEGREES(ACOS(SIN(RADIANS(G744))*SIN(RADIANS(E744))+COS(RADIANS(G744))*COS(RADIANS(E744))*COS(RADIANS(AP734))))&gt;90,0,$F$4*$F$5/E743^2*(SIN(RADIANS(G744))*SIN(RADIANS(E744))+COS(RADIANS(G744))*COS(RADIANS(E744))*COS(RADIANS(AP734))))</f>
        <v>0</v>
      </c>
      <c r="AQ744" s="3">
        <f>IF(DEGREES(ACOS(SIN(RADIANS(G744))*SIN(RADIANS(E744))+COS(RADIANS(G744))*COS(RADIANS(E744))*COS(RADIANS(AQ734))))&gt;90,0,$F$4*$F$5/E743^2*(SIN(RADIANS(G744))*SIN(RADIANS(E744))+COS(RADIANS(G744))*COS(RADIANS(E744))*COS(RADIANS(AQ734))))</f>
        <v>0</v>
      </c>
      <c r="AR744" s="3">
        <f>IF(DEGREES(ACOS(SIN(RADIANS(G744))*SIN(RADIANS(E744))+COS(RADIANS(G744))*COS(RADIANS(E744))*COS(RADIANS(AR734))))&gt;90,0,$F$4*$F$5/E743^2*(SIN(RADIANS(G744))*SIN(RADIANS(E744))+COS(RADIANS(G744))*COS(RADIANS(E744))*COS(RADIANS(AR734))))</f>
        <v>0</v>
      </c>
    </row>
    <row r="745" spans="2:44" ht="15.75" customHeight="1" x14ac:dyDescent="0.2">
      <c r="B745" s="20" t="s">
        <v>789</v>
      </c>
      <c r="E745" s="3">
        <f>IF($F$10=0,IF(E736&lt;360,E736,E736-360),($F$10+1)*E736)</f>
        <v>300</v>
      </c>
      <c r="G745" s="3">
        <v>0</v>
      </c>
      <c r="I745" s="3">
        <f>IF(DEGREES(ACOS(SIN(RADIANS(G745))*SIN(RADIANS(E744))+COS(RADIANS(G745))*COS(RADIANS(E744))*COS(RADIANS(I734))))&gt;90,0,$F$4*$F$5/E743^2*(SIN(RADIANS(G745))*SIN(RADIANS(E744))+COS(RADIANS(G745))*COS(RADIANS(E744))*COS(RADIANS(I734))))</f>
        <v>0</v>
      </c>
      <c r="J745" s="3">
        <f>IF(DEGREES(ACOS(SIN(RADIANS(G745))*SIN(RADIANS(E744))+COS(RADIANS(G745))*COS(RADIANS(E744))*COS(RADIANS(J734))))&gt;90,0,$F$4*$F$5/E743^2*(SIN(RADIANS(G745))*SIN(RADIANS(E744))+COS(RADIANS(G745))*COS(RADIANS(E744))*COS(RADIANS(J734))))</f>
        <v>0</v>
      </c>
      <c r="K745" s="3">
        <f>IF(DEGREES(ACOS(SIN(RADIANS(G745))*SIN(RADIANS(E744))+COS(RADIANS(G745))*COS(RADIANS(E744))*COS(RADIANS(K734))))&gt;90,0,$F$4*$F$5/E743^2*(SIN(RADIANS(G745))*SIN(RADIANS(E744))+COS(RADIANS(G745))*COS(RADIANS(E744))*COS(RADIANS(K734))))</f>
        <v>0</v>
      </c>
      <c r="L745" s="3">
        <f>IF(DEGREES(ACOS(SIN(RADIANS(G745))*SIN(RADIANS(E744))+COS(RADIANS(G745))*COS(RADIANS(E744))*COS(RADIANS(L734))))&gt;90,0,$F$4*$F$5/E743^2*(SIN(RADIANS(G745))*SIN(RADIANS(E744))+COS(RADIANS(G745))*COS(RADIANS(E744))*COS(RADIANS(L734))))</f>
        <v>0</v>
      </c>
      <c r="M745" s="3">
        <f>IF(DEGREES(ACOS(SIN(RADIANS(G745))*SIN(RADIANS(E744))+COS(RADIANS(G745))*COS(RADIANS(E744))*COS(RADIANS(M734))))&gt;90,0,$F$4*$F$5/E743^2*(SIN(RADIANS(G745))*SIN(RADIANS(E744))+COS(RADIANS(G745))*COS(RADIANS(E744))*COS(RADIANS(M734))))</f>
        <v>0</v>
      </c>
      <c r="N745" s="3">
        <f>IF(DEGREES(ACOS(SIN(RADIANS(G745))*SIN(RADIANS(E744))+COS(RADIANS(G745))*COS(RADIANS(E744))*COS(RADIANS(N734))))&gt;90,0,$F$4*$F$5/E743^2*(SIN(RADIANS(G745))*SIN(RADIANS(E744))+COS(RADIANS(G745))*COS(RADIANS(E744))*COS(RADIANS(N734))))</f>
        <v>0</v>
      </c>
      <c r="O745" s="3">
        <f>IF(DEGREES(ACOS(SIN(RADIANS(G745))*SIN(RADIANS(E744))+COS(RADIANS(G745))*COS(RADIANS(E744))*COS(RADIANS(O734))))&gt;90,0,$F$4*$F$5/E743^2*(SIN(RADIANS(G745))*SIN(RADIANS(E744))+COS(RADIANS(G745))*COS(RADIANS(E744))*COS(RADIANS(O734))))</f>
        <v>0</v>
      </c>
      <c r="P745" s="3">
        <f>IF(DEGREES(ACOS(SIN(RADIANS(G745))*SIN(RADIANS(E744))+COS(RADIANS(G745))*COS(RADIANS(E744))*COS(RADIANS(P734))))&gt;90,0,$F$4*$F$5/E743^2*(SIN(RADIANS(G745))*SIN(RADIANS(E744))+COS(RADIANS(G745))*COS(RADIANS(E744))*COS(RADIANS(P734))))</f>
        <v>0</v>
      </c>
      <c r="Q745" s="3">
        <f>IF(DEGREES(ACOS(SIN(RADIANS(G745))*SIN(RADIANS(E744))+COS(RADIANS(G745))*COS(RADIANS(E744))*COS(RADIANS(Q734))))&gt;90,0,$F$4*$F$5/E743^2*(SIN(RADIANS(G745))*SIN(RADIANS(E744))+COS(RADIANS(G745))*COS(RADIANS(E744))*COS(RADIANS(Q734))))</f>
        <v>0</v>
      </c>
      <c r="R745" s="3" t="e">
        <f>IF(DEGREES(ACOS(SIN(RADIANS(G745))*SIN(RADIANS(E744))+COS(RADIANS(G745))*COS(RADIANS(E744))*COS(RADIANS(R734))))&gt;90,0,$F$4*$F$5/E743^2*(SIN(RADIANS(G745))*SIN(RADIANS(E744))+COS(RADIANS(G745))*COS(RADIANS(E744))*COS(RADIANS(R734))))</f>
        <v>#DIV/0!</v>
      </c>
      <c r="S745" s="3" t="e">
        <f>IF(DEGREES(ACOS(SIN(RADIANS(G745))*SIN(RADIANS(E744))+COS(RADIANS(G745))*COS(RADIANS(E744))*COS(RADIANS(S734))))&gt;90,0,$F$4*$F$5/E743^2*(SIN(RADIANS(G745))*SIN(RADIANS(E744))+COS(RADIANS(G745))*COS(RADIANS(E744))*COS(RADIANS(S734))))</f>
        <v>#DIV/0!</v>
      </c>
      <c r="T745" s="3" t="e">
        <f>IF(DEGREES(ACOS(SIN(RADIANS(G745))*SIN(RADIANS(E744))+COS(RADIANS(G745))*COS(RADIANS(E744))*COS(RADIANS(T734))))&gt;90,0,$F$4*$F$5/E743^2*(SIN(RADIANS(G745))*SIN(RADIANS(E744))+COS(RADIANS(G745))*COS(RADIANS(E744))*COS(RADIANS(T734))))</f>
        <v>#DIV/0!</v>
      </c>
      <c r="U745" s="3" t="e">
        <f>IF(DEGREES(ACOS(SIN(RADIANS(G745))*SIN(RADIANS(E744))+COS(RADIANS(G745))*COS(RADIANS(E744))*COS(RADIANS(U734))))&gt;90,0,$F$4*$F$5/E743^2*(SIN(RADIANS(G745))*SIN(RADIANS(E744))+COS(RADIANS(G745))*COS(RADIANS(E744))*COS(RADIANS(U734))))</f>
        <v>#DIV/0!</v>
      </c>
      <c r="V745" s="3" t="e">
        <f>IF(DEGREES(ACOS(SIN(RADIANS(G745))*SIN(RADIANS(E744))+COS(RADIANS(G745))*COS(RADIANS(E744))*COS(RADIANS(V734))))&gt;90,0,$F$4*$F$5/E743^2*(SIN(RADIANS(G745))*SIN(RADIANS(E744))+COS(RADIANS(G745))*COS(RADIANS(E744))*COS(RADIANS(V734))))</f>
        <v>#DIV/0!</v>
      </c>
      <c r="W745" s="3" t="e">
        <f>IF(DEGREES(ACOS(SIN(RADIANS(G745))*SIN(RADIANS(E744))+COS(RADIANS(G745))*COS(RADIANS(E744))*COS(RADIANS(W734))))&gt;90,0,$F$4*$F$5/E743^2*(SIN(RADIANS(G745))*SIN(RADIANS(E744))+COS(RADIANS(G745))*COS(RADIANS(E744))*COS(RADIANS(W734))))</f>
        <v>#DIV/0!</v>
      </c>
      <c r="X745" s="3" t="e">
        <f>IF(DEGREES(ACOS(SIN(RADIANS(G745))*SIN(RADIANS(E744))+COS(RADIANS(G745))*COS(RADIANS(E744))*COS(RADIANS(X734))))&gt;90,0,$F$4*$F$5/E743^2*(SIN(RADIANS(G745))*SIN(RADIANS(E744))+COS(RADIANS(G745))*COS(RADIANS(E744))*COS(RADIANS(X734))))</f>
        <v>#DIV/0!</v>
      </c>
      <c r="Y745" s="3" t="e">
        <f>IF(DEGREES(ACOS(SIN(RADIANS(G745))*SIN(RADIANS(E744))+COS(RADIANS(G745))*COS(RADIANS(E744))*COS(RADIANS(Y734))))&gt;90,0,$F$4*$F$5/E743^2*(SIN(RADIANS(G745))*SIN(RADIANS(E744))+COS(RADIANS(G745))*COS(RADIANS(E744))*COS(RADIANS(Y734))))</f>
        <v>#DIV/0!</v>
      </c>
      <c r="Z745" s="3" t="e">
        <f>IF(DEGREES(ACOS(SIN(RADIANS(G745))*SIN(RADIANS(E744))+COS(RADIANS(G745))*COS(RADIANS(E744))*COS(RADIANS(Z734))))&gt;90,0,$F$4*$F$5/E743^2*(SIN(RADIANS(G745))*SIN(RADIANS(E744))+COS(RADIANS(G745))*COS(RADIANS(E744))*COS(RADIANS(Z734))))</f>
        <v>#DIV/0!</v>
      </c>
      <c r="AA745" s="3" t="e">
        <f>IF(DEGREES(ACOS(SIN(RADIANS(G745))*SIN(RADIANS(E744))+COS(RADIANS(G745))*COS(RADIANS(E744))*COS(RADIANS(AA734))))&gt;90,0,$F$4*$F$5/E743^2*(SIN(RADIANS(G745))*SIN(RADIANS(E744))+COS(RADIANS(G745))*COS(RADIANS(E744))*COS(RADIANS(AA734))))</f>
        <v>#DIV/0!</v>
      </c>
      <c r="AB745" s="3" t="e">
        <f>IF(DEGREES(ACOS(SIN(RADIANS(G745))*SIN(RADIANS(E744))+COS(RADIANS(G745))*COS(RADIANS(E744))*COS(RADIANS(AB734))))&gt;90,0,$F$4*$F$5/E743^2*(SIN(RADIANS(G745))*SIN(RADIANS(E744))+COS(RADIANS(G745))*COS(RADIANS(E744))*COS(RADIANS(AB734))))</f>
        <v>#DIV/0!</v>
      </c>
      <c r="AC745" s="3" t="e">
        <f>IF(DEGREES(ACOS(SIN(RADIANS(G745))*SIN(RADIANS(E744))+COS(RADIANS(G745))*COS(RADIANS(E744))*COS(RADIANS(AC734))))&gt;90,0,$F$4*$F$5/E743^2*(SIN(RADIANS(G745))*SIN(RADIANS(E744))+COS(RADIANS(G745))*COS(RADIANS(E744))*COS(RADIANS(AC734))))</f>
        <v>#DIV/0!</v>
      </c>
      <c r="AD745" s="3" t="e">
        <f>IF(DEGREES(ACOS(SIN(RADIANS(G745))*SIN(RADIANS(E744))+COS(RADIANS(G745))*COS(RADIANS(E744))*COS(RADIANS(AD734))))&gt;90,0,$F$4*$F$5/E743^2*(SIN(RADIANS(G745))*SIN(RADIANS(E744))+COS(RADIANS(G745))*COS(RADIANS(E744))*COS(RADIANS(AD734))))</f>
        <v>#DIV/0!</v>
      </c>
      <c r="AE745" s="3" t="e">
        <f>IF(DEGREES(ACOS(SIN(RADIANS(G745))*SIN(RADIANS(E744))+COS(RADIANS(G745))*COS(RADIANS(E744))*COS(RADIANS(AE734))))&gt;90,0,$F$4*$F$5/E743^2*(SIN(RADIANS(G745))*SIN(RADIANS(E744))+COS(RADIANS(G745))*COS(RADIANS(E744))*COS(RADIANS(AE734))))</f>
        <v>#DIV/0!</v>
      </c>
      <c r="AF745" s="3" t="e">
        <f>IF(DEGREES(ACOS(SIN(RADIANS(G745))*SIN(RADIANS(E744))+COS(RADIANS(G745))*COS(RADIANS(E744))*COS(RADIANS(AF734))))&gt;90,0,$F$4*$F$5/E743^2*(SIN(RADIANS(G745))*SIN(RADIANS(E744))+COS(RADIANS(G745))*COS(RADIANS(E744))*COS(RADIANS(AF734))))</f>
        <v>#DIV/0!</v>
      </c>
      <c r="AG745" s="3" t="e">
        <f>IF(DEGREES(ACOS(SIN(RADIANS(G745))*SIN(RADIANS(E744))+COS(RADIANS(G745))*COS(RADIANS(E744))*COS(RADIANS(AG734))))&gt;90,0,$F$4*$F$5/E743^2*(SIN(RADIANS(G745))*SIN(RADIANS(E744))+COS(RADIANS(G745))*COS(RADIANS(E744))*COS(RADIANS(AG734))))</f>
        <v>#DIV/0!</v>
      </c>
      <c r="AH745" s="3" t="e">
        <f>IF(DEGREES(ACOS(SIN(RADIANS(G745))*SIN(RADIANS(E744))+COS(RADIANS(G745))*COS(RADIANS(E744))*COS(RADIANS(AH734))))&gt;90,0,$F$4*$F$5/E743^2*(SIN(RADIANS(G745))*SIN(RADIANS(E744))+COS(RADIANS(G745))*COS(RADIANS(E744))*COS(RADIANS(AH734))))</f>
        <v>#DIV/0!</v>
      </c>
      <c r="AI745" s="3" t="e">
        <f>IF(DEGREES(ACOS(SIN(RADIANS(G745))*SIN(RADIANS(E744))+COS(RADIANS(G745))*COS(RADIANS(E744))*COS(RADIANS(AI734))))&gt;90,0,$F$4*$F$5/E743^2*(SIN(RADIANS(G745))*SIN(RADIANS(E744))+COS(RADIANS(G745))*COS(RADIANS(E744))*COS(RADIANS(AI734))))</f>
        <v>#DIV/0!</v>
      </c>
      <c r="AJ745" s="3" t="e">
        <f>IF(DEGREES(ACOS(SIN(RADIANS(G745))*SIN(RADIANS(E744))+COS(RADIANS(G745))*COS(RADIANS(E744))*COS(RADIANS(AJ734))))&gt;90,0,$F$4*$F$5/E743^2*(SIN(RADIANS(G745))*SIN(RADIANS(E744))+COS(RADIANS(G745))*COS(RADIANS(E744))*COS(RADIANS(AJ734))))</f>
        <v>#DIV/0!</v>
      </c>
      <c r="AK745" s="3">
        <f>IF(DEGREES(ACOS(SIN(RADIANS(G745))*SIN(RADIANS(E744))+COS(RADIANS(G745))*COS(RADIANS(E744))*COS(RADIANS(AK734))))&gt;90,0,$F$4*$F$5/E743^2*(SIN(RADIANS(G745))*SIN(RADIANS(E744))+COS(RADIANS(G745))*COS(RADIANS(E744))*COS(RADIANS(AK734))))</f>
        <v>0</v>
      </c>
      <c r="AL745" s="3">
        <f>IF(DEGREES(ACOS(SIN(RADIANS(G745))*SIN(RADIANS(E744))+COS(RADIANS(G745))*COS(RADIANS(E744))*COS(RADIANS(AL734))))&gt;90,0,$F$4*$F$5/E743^2*(SIN(RADIANS(G745))*SIN(RADIANS(E744))+COS(RADIANS(G745))*COS(RADIANS(E744))*COS(RADIANS(AL734))))</f>
        <v>0</v>
      </c>
      <c r="AM745" s="3">
        <f>IF(DEGREES(ACOS(SIN(RADIANS(G745))*SIN(RADIANS(E744))+COS(RADIANS(G745))*COS(RADIANS(E744))*COS(RADIANS(AM734))))&gt;90,0,$F$4*$F$5/E743^2*(SIN(RADIANS(G745))*SIN(RADIANS(E744))+COS(RADIANS(G745))*COS(RADIANS(E744))*COS(RADIANS(AM734))))</f>
        <v>0</v>
      </c>
      <c r="AN745" s="3">
        <f>IF(DEGREES(ACOS(SIN(RADIANS(G745))*SIN(RADIANS(E744))+COS(RADIANS(G745))*COS(RADIANS(E744))*COS(RADIANS(AN734))))&gt;90,0,$F$4*$F$5/E743^2*(SIN(RADIANS(G745))*SIN(RADIANS(E744))+COS(RADIANS(G745))*COS(RADIANS(E744))*COS(RADIANS(AN734))))</f>
        <v>0</v>
      </c>
      <c r="AO745" s="3">
        <f>IF(DEGREES(ACOS(SIN(RADIANS(G745))*SIN(RADIANS(E744))+COS(RADIANS(G745))*COS(RADIANS(E744))*COS(RADIANS(AO734))))&gt;90,0,$F$4*$F$5/E743^2*(SIN(RADIANS(G745))*SIN(RADIANS(E744))+COS(RADIANS(G745))*COS(RADIANS(E744))*COS(RADIANS(AO734))))</f>
        <v>0</v>
      </c>
      <c r="AP745" s="3">
        <f>IF(DEGREES(ACOS(SIN(RADIANS(G745))*SIN(RADIANS(E744))+COS(RADIANS(G745))*COS(RADIANS(E744))*COS(RADIANS(AP734))))&gt;90,0,$F$4*$F$5/E743^2*(SIN(RADIANS(G745))*SIN(RADIANS(E744))+COS(RADIANS(G745))*COS(RADIANS(E744))*COS(RADIANS(AP734))))</f>
        <v>0</v>
      </c>
      <c r="AQ745" s="3">
        <f>IF(DEGREES(ACOS(SIN(RADIANS(G745))*SIN(RADIANS(E744))+COS(RADIANS(G745))*COS(RADIANS(E744))*COS(RADIANS(AQ734))))&gt;90,0,$F$4*$F$5/E743^2*(SIN(RADIANS(G745))*SIN(RADIANS(E744))+COS(RADIANS(G745))*COS(RADIANS(E744))*COS(RADIANS(AQ734))))</f>
        <v>0</v>
      </c>
      <c r="AR745" s="3">
        <f>IF(DEGREES(ACOS(SIN(RADIANS(G745))*SIN(RADIANS(E744))+COS(RADIANS(G745))*COS(RADIANS(E744))*COS(RADIANS(AR734))))&gt;90,0,$F$4*$F$5/E743^2*(SIN(RADIANS(G745))*SIN(RADIANS(E744))+COS(RADIANS(G745))*COS(RADIANS(E744))*COS(RADIANS(AR734))))</f>
        <v>0</v>
      </c>
    </row>
    <row r="746" spans="2:44" ht="15.75" customHeight="1" x14ac:dyDescent="0.2">
      <c r="B746" s="20" t="s">
        <v>790</v>
      </c>
      <c r="E746" s="3">
        <f>E745-E737-360*ROUNDDOWN((E745-E737)/360,0)</f>
        <v>0</v>
      </c>
      <c r="G746" s="3">
        <v>-10</v>
      </c>
      <c r="I746" s="3">
        <f>IF(DEGREES(ACOS(SIN(RADIANS(G746))*SIN(RADIANS(E744))+COS(RADIANS(G746))*COS(RADIANS(E744))*COS(RADIANS(I734))))&gt;90,0,$F$4*$F$5/E743^2*(SIN(RADIANS(G746))*SIN(RADIANS(E744))+COS(RADIANS(G746))*COS(RADIANS(E744))*COS(RADIANS(I734))))</f>
        <v>0</v>
      </c>
      <c r="J746" s="3">
        <f>IF(DEGREES(ACOS(SIN(RADIANS(G746))*SIN(RADIANS(E744))+COS(RADIANS(G746))*COS(RADIANS(E744))*COS(RADIANS(J734))))&gt;90,0,$F$4*$F$5/E743^2*(SIN(RADIANS(G746))*SIN(RADIANS(E744))+COS(RADIANS(G746))*COS(RADIANS(E744))*COS(RADIANS(J734))))</f>
        <v>0</v>
      </c>
      <c r="K746" s="3">
        <f>IF(DEGREES(ACOS(SIN(RADIANS(G746))*SIN(RADIANS(E744))+COS(RADIANS(G746))*COS(RADIANS(E744))*COS(RADIANS(K734))))&gt;90,0,$F$4*$F$5/E743^2*(SIN(RADIANS(G746))*SIN(RADIANS(E744))+COS(RADIANS(G746))*COS(RADIANS(E744))*COS(RADIANS(K734))))</f>
        <v>0</v>
      </c>
      <c r="L746" s="3">
        <f>IF(DEGREES(ACOS(SIN(RADIANS(G746))*SIN(RADIANS(E744))+COS(RADIANS(G746))*COS(RADIANS(E744))*COS(RADIANS(L734))))&gt;90,0,$F$4*$F$5/E743^2*(SIN(RADIANS(G746))*SIN(RADIANS(E744))+COS(RADIANS(G746))*COS(RADIANS(E744))*COS(RADIANS(L734))))</f>
        <v>0</v>
      </c>
      <c r="M746" s="3">
        <f>IF(DEGREES(ACOS(SIN(RADIANS(G746))*SIN(RADIANS(E744))+COS(RADIANS(G746))*COS(RADIANS(E744))*COS(RADIANS(M734))))&gt;90,0,$F$4*$F$5/E743^2*(SIN(RADIANS(G746))*SIN(RADIANS(E744))+COS(RADIANS(G746))*COS(RADIANS(E744))*COS(RADIANS(M734))))</f>
        <v>0</v>
      </c>
      <c r="N746" s="3">
        <f>IF(DEGREES(ACOS(SIN(RADIANS(G746))*SIN(RADIANS(E744))+COS(RADIANS(G746))*COS(RADIANS(E744))*COS(RADIANS(N734))))&gt;90,0,$F$4*$F$5/E743^2*(SIN(RADIANS(G746))*SIN(RADIANS(E744))+COS(RADIANS(G746))*COS(RADIANS(E744))*COS(RADIANS(N734))))</f>
        <v>0</v>
      </c>
      <c r="O746" s="3">
        <f>IF(DEGREES(ACOS(SIN(RADIANS(G746))*SIN(RADIANS(E744))+COS(RADIANS(G746))*COS(RADIANS(E744))*COS(RADIANS(O734))))&gt;90,0,$F$4*$F$5/E743^2*(SIN(RADIANS(G746))*SIN(RADIANS(E744))+COS(RADIANS(G746))*COS(RADIANS(E744))*COS(RADIANS(O734))))</f>
        <v>0</v>
      </c>
      <c r="P746" s="3">
        <f>IF(DEGREES(ACOS(SIN(RADIANS(G746))*SIN(RADIANS(E744))+COS(RADIANS(G746))*COS(RADIANS(E744))*COS(RADIANS(P734))))&gt;90,0,$F$4*$F$5/E743^2*(SIN(RADIANS(G746))*SIN(RADIANS(E744))+COS(RADIANS(G746))*COS(RADIANS(E744))*COS(RADIANS(P734))))</f>
        <v>0</v>
      </c>
      <c r="Q746" s="3">
        <f>IF(DEGREES(ACOS(SIN(RADIANS(G746))*SIN(RADIANS(E744))+COS(RADIANS(G746))*COS(RADIANS(E744))*COS(RADIANS(Q734))))&gt;90,0,$F$4*$F$5/E743^2*(SIN(RADIANS(G746))*SIN(RADIANS(E744))+COS(RADIANS(G746))*COS(RADIANS(E744))*COS(RADIANS(Q734))))</f>
        <v>0</v>
      </c>
      <c r="R746" s="3" t="e">
        <f>IF(DEGREES(ACOS(SIN(RADIANS(G746))*SIN(RADIANS(E744))+COS(RADIANS(G746))*COS(RADIANS(E744))*COS(RADIANS(R734))))&gt;90,0,$F$4*$F$5/E743^2*(SIN(RADIANS(G746))*SIN(RADIANS(E744))+COS(RADIANS(G746))*COS(RADIANS(E744))*COS(RADIANS(R734))))</f>
        <v>#DIV/0!</v>
      </c>
      <c r="S746" s="3" t="e">
        <f>IF(DEGREES(ACOS(SIN(RADIANS(G746))*SIN(RADIANS(E744))+COS(RADIANS(G746))*COS(RADIANS(E744))*COS(RADIANS(S734))))&gt;90,0,$F$4*$F$5/E743^2*(SIN(RADIANS(G746))*SIN(RADIANS(E744))+COS(RADIANS(G746))*COS(RADIANS(E744))*COS(RADIANS(S734))))</f>
        <v>#DIV/0!</v>
      </c>
      <c r="T746" s="3" t="e">
        <f>IF(DEGREES(ACOS(SIN(RADIANS(G746))*SIN(RADIANS(E744))+COS(RADIANS(G746))*COS(RADIANS(E744))*COS(RADIANS(T734))))&gt;90,0,$F$4*$F$5/E743^2*(SIN(RADIANS(G746))*SIN(RADIANS(E744))+COS(RADIANS(G746))*COS(RADIANS(E744))*COS(RADIANS(T734))))</f>
        <v>#DIV/0!</v>
      </c>
      <c r="U746" s="3" t="e">
        <f>IF(DEGREES(ACOS(SIN(RADIANS(G746))*SIN(RADIANS(E744))+COS(RADIANS(G746))*COS(RADIANS(E744))*COS(RADIANS(U734))))&gt;90,0,$F$4*$F$5/E743^2*(SIN(RADIANS(G746))*SIN(RADIANS(E744))+COS(RADIANS(G746))*COS(RADIANS(E744))*COS(RADIANS(U734))))</f>
        <v>#DIV/0!</v>
      </c>
      <c r="V746" s="3" t="e">
        <f>IF(DEGREES(ACOS(SIN(RADIANS(G746))*SIN(RADIANS(E744))+COS(RADIANS(G746))*COS(RADIANS(E744))*COS(RADIANS(V734))))&gt;90,0,$F$4*$F$5/E743^2*(SIN(RADIANS(G746))*SIN(RADIANS(E744))+COS(RADIANS(G746))*COS(RADIANS(E744))*COS(RADIANS(V734))))</f>
        <v>#DIV/0!</v>
      </c>
      <c r="W746" s="3" t="e">
        <f>IF(DEGREES(ACOS(SIN(RADIANS(G746))*SIN(RADIANS(E744))+COS(RADIANS(G746))*COS(RADIANS(E744))*COS(RADIANS(W734))))&gt;90,0,$F$4*$F$5/E743^2*(SIN(RADIANS(G746))*SIN(RADIANS(E744))+COS(RADIANS(G746))*COS(RADIANS(E744))*COS(RADIANS(W734))))</f>
        <v>#DIV/0!</v>
      </c>
      <c r="X746" s="3" t="e">
        <f>IF(DEGREES(ACOS(SIN(RADIANS(G746))*SIN(RADIANS(E744))+COS(RADIANS(G746))*COS(RADIANS(E744))*COS(RADIANS(X734))))&gt;90,0,$F$4*$F$5/E743^2*(SIN(RADIANS(G746))*SIN(RADIANS(E744))+COS(RADIANS(G746))*COS(RADIANS(E744))*COS(RADIANS(X734))))</f>
        <v>#DIV/0!</v>
      </c>
      <c r="Y746" s="3" t="e">
        <f>IF(DEGREES(ACOS(SIN(RADIANS(G746))*SIN(RADIANS(E744))+COS(RADIANS(G746))*COS(RADIANS(E744))*COS(RADIANS(Y734))))&gt;90,0,$F$4*$F$5/E743^2*(SIN(RADIANS(G746))*SIN(RADIANS(E744))+COS(RADIANS(G746))*COS(RADIANS(E744))*COS(RADIANS(Y734))))</f>
        <v>#DIV/0!</v>
      </c>
      <c r="Z746" s="3" t="e">
        <f>IF(DEGREES(ACOS(SIN(RADIANS(G746))*SIN(RADIANS(E744))+COS(RADIANS(G746))*COS(RADIANS(E744))*COS(RADIANS(Z734))))&gt;90,0,$F$4*$F$5/E743^2*(SIN(RADIANS(G746))*SIN(RADIANS(E744))+COS(RADIANS(G746))*COS(RADIANS(E744))*COS(RADIANS(Z734))))</f>
        <v>#DIV/0!</v>
      </c>
      <c r="AA746" s="3" t="e">
        <f>IF(DEGREES(ACOS(SIN(RADIANS(G746))*SIN(RADIANS(E744))+COS(RADIANS(G746))*COS(RADIANS(E744))*COS(RADIANS(AA734))))&gt;90,0,$F$4*$F$5/E743^2*(SIN(RADIANS(G746))*SIN(RADIANS(E744))+COS(RADIANS(G746))*COS(RADIANS(E744))*COS(RADIANS(AA734))))</f>
        <v>#DIV/0!</v>
      </c>
      <c r="AB746" s="3" t="e">
        <f>IF(DEGREES(ACOS(SIN(RADIANS(G746))*SIN(RADIANS(E744))+COS(RADIANS(G746))*COS(RADIANS(E744))*COS(RADIANS(AB734))))&gt;90,0,$F$4*$F$5/E743^2*(SIN(RADIANS(G746))*SIN(RADIANS(E744))+COS(RADIANS(G746))*COS(RADIANS(E744))*COS(RADIANS(AB734))))</f>
        <v>#DIV/0!</v>
      </c>
      <c r="AC746" s="3" t="e">
        <f>IF(DEGREES(ACOS(SIN(RADIANS(G746))*SIN(RADIANS(E744))+COS(RADIANS(G746))*COS(RADIANS(E744))*COS(RADIANS(AC734))))&gt;90,0,$F$4*$F$5/E743^2*(SIN(RADIANS(G746))*SIN(RADIANS(E744))+COS(RADIANS(G746))*COS(RADIANS(E744))*COS(RADIANS(AC734))))</f>
        <v>#DIV/0!</v>
      </c>
      <c r="AD746" s="3" t="e">
        <f>IF(DEGREES(ACOS(SIN(RADIANS(G746))*SIN(RADIANS(E744))+COS(RADIANS(G746))*COS(RADIANS(E744))*COS(RADIANS(AD734))))&gt;90,0,$F$4*$F$5/E743^2*(SIN(RADIANS(G746))*SIN(RADIANS(E744))+COS(RADIANS(G746))*COS(RADIANS(E744))*COS(RADIANS(AD734))))</f>
        <v>#DIV/0!</v>
      </c>
      <c r="AE746" s="3" t="e">
        <f>IF(DEGREES(ACOS(SIN(RADIANS(G746))*SIN(RADIANS(E744))+COS(RADIANS(G746))*COS(RADIANS(E744))*COS(RADIANS(AE734))))&gt;90,0,$F$4*$F$5/E743^2*(SIN(RADIANS(G746))*SIN(RADIANS(E744))+COS(RADIANS(G746))*COS(RADIANS(E744))*COS(RADIANS(AE734))))</f>
        <v>#DIV/0!</v>
      </c>
      <c r="AF746" s="3" t="e">
        <f>IF(DEGREES(ACOS(SIN(RADIANS(G746))*SIN(RADIANS(E744))+COS(RADIANS(G746))*COS(RADIANS(E744))*COS(RADIANS(AF734))))&gt;90,0,$F$4*$F$5/E743^2*(SIN(RADIANS(G746))*SIN(RADIANS(E744))+COS(RADIANS(G746))*COS(RADIANS(E744))*COS(RADIANS(AF734))))</f>
        <v>#DIV/0!</v>
      </c>
      <c r="AG746" s="3" t="e">
        <f>IF(DEGREES(ACOS(SIN(RADIANS(G746))*SIN(RADIANS(E744))+COS(RADIANS(G746))*COS(RADIANS(E744))*COS(RADIANS(AG734))))&gt;90,0,$F$4*$F$5/E743^2*(SIN(RADIANS(G746))*SIN(RADIANS(E744))+COS(RADIANS(G746))*COS(RADIANS(E744))*COS(RADIANS(AG734))))</f>
        <v>#DIV/0!</v>
      </c>
      <c r="AH746" s="3" t="e">
        <f>IF(DEGREES(ACOS(SIN(RADIANS(G746))*SIN(RADIANS(E744))+COS(RADIANS(G746))*COS(RADIANS(E744))*COS(RADIANS(AH734))))&gt;90,0,$F$4*$F$5/E743^2*(SIN(RADIANS(G746))*SIN(RADIANS(E744))+COS(RADIANS(G746))*COS(RADIANS(E744))*COS(RADIANS(AH734))))</f>
        <v>#DIV/0!</v>
      </c>
      <c r="AI746" s="3" t="e">
        <f>IF(DEGREES(ACOS(SIN(RADIANS(G746))*SIN(RADIANS(E744))+COS(RADIANS(G746))*COS(RADIANS(E744))*COS(RADIANS(AI734))))&gt;90,0,$F$4*$F$5/E743^2*(SIN(RADIANS(G746))*SIN(RADIANS(E744))+COS(RADIANS(G746))*COS(RADIANS(E744))*COS(RADIANS(AI734))))</f>
        <v>#DIV/0!</v>
      </c>
      <c r="AJ746" s="3" t="e">
        <f>IF(DEGREES(ACOS(SIN(RADIANS(G746))*SIN(RADIANS(E744))+COS(RADIANS(G746))*COS(RADIANS(E744))*COS(RADIANS(AJ734))))&gt;90,0,$F$4*$F$5/E743^2*(SIN(RADIANS(G746))*SIN(RADIANS(E744))+COS(RADIANS(G746))*COS(RADIANS(E744))*COS(RADIANS(AJ734))))</f>
        <v>#DIV/0!</v>
      </c>
      <c r="AK746" s="3">
        <f>IF(DEGREES(ACOS(SIN(RADIANS(G746))*SIN(RADIANS(E744))+COS(RADIANS(G746))*COS(RADIANS(E744))*COS(RADIANS(AK734))))&gt;90,0,$F$4*$F$5/E743^2*(SIN(RADIANS(G746))*SIN(RADIANS(E744))+COS(RADIANS(G746))*COS(RADIANS(E744))*COS(RADIANS(AK734))))</f>
        <v>0</v>
      </c>
      <c r="AL746" s="3">
        <f>IF(DEGREES(ACOS(SIN(RADIANS(G746))*SIN(RADIANS(E744))+COS(RADIANS(G746))*COS(RADIANS(E744))*COS(RADIANS(AL734))))&gt;90,0,$F$4*$F$5/E743^2*(SIN(RADIANS(G746))*SIN(RADIANS(E744))+COS(RADIANS(G746))*COS(RADIANS(E744))*COS(RADIANS(AL734))))</f>
        <v>0</v>
      </c>
      <c r="AM746" s="3">
        <f>IF(DEGREES(ACOS(SIN(RADIANS(G746))*SIN(RADIANS(E744))+COS(RADIANS(G746))*COS(RADIANS(E744))*COS(RADIANS(AM734))))&gt;90,0,$F$4*$F$5/E743^2*(SIN(RADIANS(G746))*SIN(RADIANS(E744))+COS(RADIANS(G746))*COS(RADIANS(E744))*COS(RADIANS(AM734))))</f>
        <v>0</v>
      </c>
      <c r="AN746" s="3">
        <f>IF(DEGREES(ACOS(SIN(RADIANS(G746))*SIN(RADIANS(E744))+COS(RADIANS(G746))*COS(RADIANS(E744))*COS(RADIANS(AN734))))&gt;90,0,$F$4*$F$5/E743^2*(SIN(RADIANS(G746))*SIN(RADIANS(E744))+COS(RADIANS(G746))*COS(RADIANS(E744))*COS(RADIANS(AN734))))</f>
        <v>0</v>
      </c>
      <c r="AO746" s="3">
        <f>IF(DEGREES(ACOS(SIN(RADIANS(G746))*SIN(RADIANS(E744))+COS(RADIANS(G746))*COS(RADIANS(E744))*COS(RADIANS(AO734))))&gt;90,0,$F$4*$F$5/E743^2*(SIN(RADIANS(G746))*SIN(RADIANS(E744))+COS(RADIANS(G746))*COS(RADIANS(E744))*COS(RADIANS(AO734))))</f>
        <v>0</v>
      </c>
      <c r="AP746" s="3">
        <f>IF(DEGREES(ACOS(SIN(RADIANS(G746))*SIN(RADIANS(E744))+COS(RADIANS(G746))*COS(RADIANS(E744))*COS(RADIANS(AP734))))&gt;90,0,$F$4*$F$5/E743^2*(SIN(RADIANS(G746))*SIN(RADIANS(E744))+COS(RADIANS(G746))*COS(RADIANS(E744))*COS(RADIANS(AP734))))</f>
        <v>0</v>
      </c>
      <c r="AQ746" s="3">
        <f>IF(DEGREES(ACOS(SIN(RADIANS(G746))*SIN(RADIANS(E744))+COS(RADIANS(G746))*COS(RADIANS(E744))*COS(RADIANS(AQ734))))&gt;90,0,$F$4*$F$5/E743^2*(SIN(RADIANS(G746))*SIN(RADIANS(E744))+COS(RADIANS(G746))*COS(RADIANS(E744))*COS(RADIANS(AQ734))))</f>
        <v>0</v>
      </c>
      <c r="AR746" s="3">
        <f>IF(DEGREES(ACOS(SIN(RADIANS(G746))*SIN(RADIANS(E744))+COS(RADIANS(G746))*COS(RADIANS(E744))*COS(RADIANS(AR734))))&gt;90,0,$F$4*$F$5/E743^2*(SIN(RADIANS(G746))*SIN(RADIANS(E744))+COS(RADIANS(G746))*COS(RADIANS(E744))*COS(RADIANS(AR734))))</f>
        <v>0</v>
      </c>
    </row>
    <row r="747" spans="2:44" ht="15.75" customHeight="1" x14ac:dyDescent="0.2">
      <c r="G747" s="3">
        <v>-20</v>
      </c>
      <c r="I747" s="3">
        <f>IF(DEGREES(ACOS(SIN(RADIANS(G747))*SIN(RADIANS(E744))+COS(RADIANS(G747))*COS(RADIANS(E744))*COS(RADIANS(I734))))&gt;90,0,$F$4*$F$5/E743^2*(SIN(RADIANS(G747))*SIN(RADIANS(E744))+COS(RADIANS(G747))*COS(RADIANS(E744))*COS(RADIANS(I734))))</f>
        <v>0</v>
      </c>
      <c r="J747" s="3">
        <f>IF(DEGREES(ACOS(SIN(RADIANS(G747))*SIN(RADIANS(E744))+COS(RADIANS(G747))*COS(RADIANS(E744))*COS(RADIANS(J734))))&gt;90,0,$F$4*$F$5/E743^2*(SIN(RADIANS(G747))*SIN(RADIANS(E744))+COS(RADIANS(G747))*COS(RADIANS(E744))*COS(RADIANS(J734))))</f>
        <v>0</v>
      </c>
      <c r="K747" s="3">
        <f>IF(DEGREES(ACOS(SIN(RADIANS(G747))*SIN(RADIANS(E744))+COS(RADIANS(G747))*COS(RADIANS(E744))*COS(RADIANS(K734))))&gt;90,0,$F$4*$F$5/E743^2*(SIN(RADIANS(G747))*SIN(RADIANS(E744))+COS(RADIANS(G747))*COS(RADIANS(E744))*COS(RADIANS(K734))))</f>
        <v>0</v>
      </c>
      <c r="L747" s="3">
        <f>IF(DEGREES(ACOS(SIN(RADIANS(G747))*SIN(RADIANS(E744))+COS(RADIANS(G747))*COS(RADIANS(E744))*COS(RADIANS(L734))))&gt;90,0,$F$4*$F$5/E743^2*(SIN(RADIANS(G747))*SIN(RADIANS(E744))+COS(RADIANS(G747))*COS(RADIANS(E744))*COS(RADIANS(L734))))</f>
        <v>0</v>
      </c>
      <c r="M747" s="3">
        <f>IF(DEGREES(ACOS(SIN(RADIANS(G747))*SIN(RADIANS(E744))+COS(RADIANS(G747))*COS(RADIANS(E744))*COS(RADIANS(M734))))&gt;90,0,$F$4*$F$5/E743^2*(SIN(RADIANS(G747))*SIN(RADIANS(E744))+COS(RADIANS(G747))*COS(RADIANS(E744))*COS(RADIANS(M734))))</f>
        <v>0</v>
      </c>
      <c r="N747" s="3">
        <f>IF(DEGREES(ACOS(SIN(RADIANS(G747))*SIN(RADIANS(E744))+COS(RADIANS(G747))*COS(RADIANS(E744))*COS(RADIANS(N734))))&gt;90,0,$F$4*$F$5/E743^2*(SIN(RADIANS(G747))*SIN(RADIANS(E744))+COS(RADIANS(G747))*COS(RADIANS(E744))*COS(RADIANS(N734))))</f>
        <v>0</v>
      </c>
      <c r="O747" s="3">
        <f>IF(DEGREES(ACOS(SIN(RADIANS(G747))*SIN(RADIANS(E744))+COS(RADIANS(G747))*COS(RADIANS(E744))*COS(RADIANS(O734))))&gt;90,0,$F$4*$F$5/E743^2*(SIN(RADIANS(G747))*SIN(RADIANS(E744))+COS(RADIANS(G747))*COS(RADIANS(E744))*COS(RADIANS(O734))))</f>
        <v>0</v>
      </c>
      <c r="P747" s="3">
        <f>IF(DEGREES(ACOS(SIN(RADIANS(G747))*SIN(RADIANS(E744))+COS(RADIANS(G747))*COS(RADIANS(E744))*COS(RADIANS(P734))))&gt;90,0,$F$4*$F$5/E743^2*(SIN(RADIANS(G747))*SIN(RADIANS(E744))+COS(RADIANS(G747))*COS(RADIANS(E744))*COS(RADIANS(P734))))</f>
        <v>0</v>
      </c>
      <c r="Q747" s="3">
        <f>IF(DEGREES(ACOS(SIN(RADIANS(G747))*SIN(RADIANS(E744))+COS(RADIANS(G747))*COS(RADIANS(E744))*COS(RADIANS(Q734))))&gt;90,0,$F$4*$F$5/E743^2*(SIN(RADIANS(G747))*SIN(RADIANS(E744))+COS(RADIANS(G747))*COS(RADIANS(E744))*COS(RADIANS(Q734))))</f>
        <v>0</v>
      </c>
      <c r="R747" s="3" t="e">
        <f>IF(DEGREES(ACOS(SIN(RADIANS(G747))*SIN(RADIANS(E744))+COS(RADIANS(G747))*COS(RADIANS(E744))*COS(RADIANS(R734))))&gt;90,0,$F$4*$F$5/E743^2*(SIN(RADIANS(G747))*SIN(RADIANS(E744))+COS(RADIANS(G747))*COS(RADIANS(E744))*COS(RADIANS(R734))))</f>
        <v>#DIV/0!</v>
      </c>
      <c r="S747" s="3" t="e">
        <f>IF(DEGREES(ACOS(SIN(RADIANS(G747))*SIN(RADIANS(E744))+COS(RADIANS(G747))*COS(RADIANS(E744))*COS(RADIANS(S734))))&gt;90,0,$F$4*$F$5/E743^2*(SIN(RADIANS(G747))*SIN(RADIANS(E744))+COS(RADIANS(G747))*COS(RADIANS(E744))*COS(RADIANS(S734))))</f>
        <v>#DIV/0!</v>
      </c>
      <c r="T747" s="3" t="e">
        <f>IF(DEGREES(ACOS(SIN(RADIANS(G747))*SIN(RADIANS(E744))+COS(RADIANS(G747))*COS(RADIANS(E744))*COS(RADIANS(T734))))&gt;90,0,$F$4*$F$5/E743^2*(SIN(RADIANS(G747))*SIN(RADIANS(E744))+COS(RADIANS(G747))*COS(RADIANS(E744))*COS(RADIANS(T734))))</f>
        <v>#DIV/0!</v>
      </c>
      <c r="U747" s="3" t="e">
        <f>IF(DEGREES(ACOS(SIN(RADIANS(G747))*SIN(RADIANS(E744))+COS(RADIANS(G747))*COS(RADIANS(E744))*COS(RADIANS(U734))))&gt;90,0,$F$4*$F$5/E743^2*(SIN(RADIANS(G747))*SIN(RADIANS(E744))+COS(RADIANS(G747))*COS(RADIANS(E744))*COS(RADIANS(U734))))</f>
        <v>#DIV/0!</v>
      </c>
      <c r="V747" s="3" t="e">
        <f>IF(DEGREES(ACOS(SIN(RADIANS(G747))*SIN(RADIANS(E744))+COS(RADIANS(G747))*COS(RADIANS(E744))*COS(RADIANS(V734))))&gt;90,0,$F$4*$F$5/E743^2*(SIN(RADIANS(G747))*SIN(RADIANS(E744))+COS(RADIANS(G747))*COS(RADIANS(E744))*COS(RADIANS(V734))))</f>
        <v>#DIV/0!</v>
      </c>
      <c r="W747" s="3" t="e">
        <f>IF(DEGREES(ACOS(SIN(RADIANS(G747))*SIN(RADIANS(E744))+COS(RADIANS(G747))*COS(RADIANS(E744))*COS(RADIANS(W734))))&gt;90,0,$F$4*$F$5/E743^2*(SIN(RADIANS(G747))*SIN(RADIANS(E744))+COS(RADIANS(G747))*COS(RADIANS(E744))*COS(RADIANS(W734))))</f>
        <v>#DIV/0!</v>
      </c>
      <c r="X747" s="3" t="e">
        <f>IF(DEGREES(ACOS(SIN(RADIANS(G747))*SIN(RADIANS(E744))+COS(RADIANS(G747))*COS(RADIANS(E744))*COS(RADIANS(X734))))&gt;90,0,$F$4*$F$5/E743^2*(SIN(RADIANS(G747))*SIN(RADIANS(E744))+COS(RADIANS(G747))*COS(RADIANS(E744))*COS(RADIANS(X734))))</f>
        <v>#DIV/0!</v>
      </c>
      <c r="Y747" s="3" t="e">
        <f>IF(DEGREES(ACOS(SIN(RADIANS(G747))*SIN(RADIANS(E744))+COS(RADIANS(G747))*COS(RADIANS(E744))*COS(RADIANS(Y734))))&gt;90,0,$F$4*$F$5/E743^2*(SIN(RADIANS(G747))*SIN(RADIANS(E744))+COS(RADIANS(G747))*COS(RADIANS(E744))*COS(RADIANS(Y734))))</f>
        <v>#DIV/0!</v>
      </c>
      <c r="Z747" s="3" t="e">
        <f>IF(DEGREES(ACOS(SIN(RADIANS(G747))*SIN(RADIANS(E744))+COS(RADIANS(G747))*COS(RADIANS(E744))*COS(RADIANS(Z734))))&gt;90,0,$F$4*$F$5/E743^2*(SIN(RADIANS(G747))*SIN(RADIANS(E744))+COS(RADIANS(G747))*COS(RADIANS(E744))*COS(RADIANS(Z734))))</f>
        <v>#DIV/0!</v>
      </c>
      <c r="AA747" s="3" t="e">
        <f>IF(DEGREES(ACOS(SIN(RADIANS(G747))*SIN(RADIANS(E744))+COS(RADIANS(G747))*COS(RADIANS(E744))*COS(RADIANS(AA734))))&gt;90,0,$F$4*$F$5/E743^2*(SIN(RADIANS(G747))*SIN(RADIANS(E744))+COS(RADIANS(G747))*COS(RADIANS(E744))*COS(RADIANS(AA734))))</f>
        <v>#DIV/0!</v>
      </c>
      <c r="AB747" s="3" t="e">
        <f>IF(DEGREES(ACOS(SIN(RADIANS(G747))*SIN(RADIANS(E744))+COS(RADIANS(G747))*COS(RADIANS(E744))*COS(RADIANS(AB734))))&gt;90,0,$F$4*$F$5/E743^2*(SIN(RADIANS(G747))*SIN(RADIANS(E744))+COS(RADIANS(G747))*COS(RADIANS(E744))*COS(RADIANS(AB734))))</f>
        <v>#DIV/0!</v>
      </c>
      <c r="AC747" s="3" t="e">
        <f>IF(DEGREES(ACOS(SIN(RADIANS(G747))*SIN(RADIANS(E744))+COS(RADIANS(G747))*COS(RADIANS(E744))*COS(RADIANS(AC734))))&gt;90,0,$F$4*$F$5/E743^2*(SIN(RADIANS(G747))*SIN(RADIANS(E744))+COS(RADIANS(G747))*COS(RADIANS(E744))*COS(RADIANS(AC734))))</f>
        <v>#DIV/0!</v>
      </c>
      <c r="AD747" s="3" t="e">
        <f>IF(DEGREES(ACOS(SIN(RADIANS(G747))*SIN(RADIANS(E744))+COS(RADIANS(G747))*COS(RADIANS(E744))*COS(RADIANS(AD734))))&gt;90,0,$F$4*$F$5/E743^2*(SIN(RADIANS(G747))*SIN(RADIANS(E744))+COS(RADIANS(G747))*COS(RADIANS(E744))*COS(RADIANS(AD734))))</f>
        <v>#DIV/0!</v>
      </c>
      <c r="AE747" s="3" t="e">
        <f>IF(DEGREES(ACOS(SIN(RADIANS(G747))*SIN(RADIANS(E744))+COS(RADIANS(G747))*COS(RADIANS(E744))*COS(RADIANS(AE734))))&gt;90,0,$F$4*$F$5/E743^2*(SIN(RADIANS(G747))*SIN(RADIANS(E744))+COS(RADIANS(G747))*COS(RADIANS(E744))*COS(RADIANS(AE734))))</f>
        <v>#DIV/0!</v>
      </c>
      <c r="AF747" s="3" t="e">
        <f>IF(DEGREES(ACOS(SIN(RADIANS(G747))*SIN(RADIANS(E744))+COS(RADIANS(G747))*COS(RADIANS(E744))*COS(RADIANS(AF734))))&gt;90,0,$F$4*$F$5/E743^2*(SIN(RADIANS(G747))*SIN(RADIANS(E744))+COS(RADIANS(G747))*COS(RADIANS(E744))*COS(RADIANS(AF734))))</f>
        <v>#DIV/0!</v>
      </c>
      <c r="AG747" s="3" t="e">
        <f>IF(DEGREES(ACOS(SIN(RADIANS(G747))*SIN(RADIANS(E744))+COS(RADIANS(G747))*COS(RADIANS(E744))*COS(RADIANS(AG734))))&gt;90,0,$F$4*$F$5/E743^2*(SIN(RADIANS(G747))*SIN(RADIANS(E744))+COS(RADIANS(G747))*COS(RADIANS(E744))*COS(RADIANS(AG734))))</f>
        <v>#DIV/0!</v>
      </c>
      <c r="AH747" s="3" t="e">
        <f>IF(DEGREES(ACOS(SIN(RADIANS(G747))*SIN(RADIANS(E744))+COS(RADIANS(G747))*COS(RADIANS(E744))*COS(RADIANS(AH734))))&gt;90,0,$F$4*$F$5/E743^2*(SIN(RADIANS(G747))*SIN(RADIANS(E744))+COS(RADIANS(G747))*COS(RADIANS(E744))*COS(RADIANS(AH734))))</f>
        <v>#DIV/0!</v>
      </c>
      <c r="AI747" s="3" t="e">
        <f>IF(DEGREES(ACOS(SIN(RADIANS(G747))*SIN(RADIANS(E744))+COS(RADIANS(G747))*COS(RADIANS(E744))*COS(RADIANS(AI734))))&gt;90,0,$F$4*$F$5/E743^2*(SIN(RADIANS(G747))*SIN(RADIANS(E744))+COS(RADIANS(G747))*COS(RADIANS(E744))*COS(RADIANS(AI734))))</f>
        <v>#DIV/0!</v>
      </c>
      <c r="AJ747" s="3" t="e">
        <f>IF(DEGREES(ACOS(SIN(RADIANS(G747))*SIN(RADIANS(E744))+COS(RADIANS(G747))*COS(RADIANS(E744))*COS(RADIANS(AJ734))))&gt;90,0,$F$4*$F$5/E743^2*(SIN(RADIANS(G747))*SIN(RADIANS(E744))+COS(RADIANS(G747))*COS(RADIANS(E744))*COS(RADIANS(AJ734))))</f>
        <v>#DIV/0!</v>
      </c>
      <c r="AK747" s="3">
        <f>IF(DEGREES(ACOS(SIN(RADIANS(G747))*SIN(RADIANS(E744))+COS(RADIANS(G747))*COS(RADIANS(E744))*COS(RADIANS(AK734))))&gt;90,0,$F$4*$F$5/E743^2*(SIN(RADIANS(G747))*SIN(RADIANS(E744))+COS(RADIANS(G747))*COS(RADIANS(E744))*COS(RADIANS(AK734))))</f>
        <v>0</v>
      </c>
      <c r="AL747" s="3">
        <f>IF(DEGREES(ACOS(SIN(RADIANS(G747))*SIN(RADIANS(E744))+COS(RADIANS(G747))*COS(RADIANS(E744))*COS(RADIANS(AL734))))&gt;90,0,$F$4*$F$5/E743^2*(SIN(RADIANS(G747))*SIN(RADIANS(E744))+COS(RADIANS(G747))*COS(RADIANS(E744))*COS(RADIANS(AL734))))</f>
        <v>0</v>
      </c>
      <c r="AM747" s="3">
        <f>IF(DEGREES(ACOS(SIN(RADIANS(G747))*SIN(RADIANS(E744))+COS(RADIANS(G747))*COS(RADIANS(E744))*COS(RADIANS(AM734))))&gt;90,0,$F$4*$F$5/E743^2*(SIN(RADIANS(G747))*SIN(RADIANS(E744))+COS(RADIANS(G747))*COS(RADIANS(E744))*COS(RADIANS(AM734))))</f>
        <v>0</v>
      </c>
      <c r="AN747" s="3">
        <f>IF(DEGREES(ACOS(SIN(RADIANS(G747))*SIN(RADIANS(E744))+COS(RADIANS(G747))*COS(RADIANS(E744))*COS(RADIANS(AN734))))&gt;90,0,$F$4*$F$5/E743^2*(SIN(RADIANS(G747))*SIN(RADIANS(E744))+COS(RADIANS(G747))*COS(RADIANS(E744))*COS(RADIANS(AN734))))</f>
        <v>0</v>
      </c>
      <c r="AO747" s="3">
        <f>IF(DEGREES(ACOS(SIN(RADIANS(G747))*SIN(RADIANS(E744))+COS(RADIANS(G747))*COS(RADIANS(E744))*COS(RADIANS(AO734))))&gt;90,0,$F$4*$F$5/E743^2*(SIN(RADIANS(G747))*SIN(RADIANS(E744))+COS(RADIANS(G747))*COS(RADIANS(E744))*COS(RADIANS(AO734))))</f>
        <v>0</v>
      </c>
      <c r="AP747" s="3">
        <f>IF(DEGREES(ACOS(SIN(RADIANS(G747))*SIN(RADIANS(E744))+COS(RADIANS(G747))*COS(RADIANS(E744))*COS(RADIANS(AP734))))&gt;90,0,$F$4*$F$5/E743^2*(SIN(RADIANS(G747))*SIN(RADIANS(E744))+COS(RADIANS(G747))*COS(RADIANS(E744))*COS(RADIANS(AP734))))</f>
        <v>0</v>
      </c>
      <c r="AQ747" s="3">
        <f>IF(DEGREES(ACOS(SIN(RADIANS(G747))*SIN(RADIANS(E744))+COS(RADIANS(G747))*COS(RADIANS(E744))*COS(RADIANS(AQ734))))&gt;90,0,$F$4*$F$5/E743^2*(SIN(RADIANS(G747))*SIN(RADIANS(E744))+COS(RADIANS(G747))*COS(RADIANS(E744))*COS(RADIANS(AQ734))))</f>
        <v>0</v>
      </c>
      <c r="AR747" s="3">
        <f>IF(DEGREES(ACOS(SIN(RADIANS(G747))*SIN(RADIANS(E744))+COS(RADIANS(G747))*COS(RADIANS(E744))*COS(RADIANS(AR734))))&gt;90,0,$F$4*$F$5/E743^2*(SIN(RADIANS(G747))*SIN(RADIANS(E744))+COS(RADIANS(G747))*COS(RADIANS(E744))*COS(RADIANS(AR734))))</f>
        <v>0</v>
      </c>
    </row>
    <row r="748" spans="2:44" ht="15.75" customHeight="1" x14ac:dyDescent="0.2">
      <c r="G748" s="3">
        <v>-30</v>
      </c>
      <c r="I748" s="3">
        <f>IF(DEGREES(ACOS(SIN(RADIANS(G748))*SIN(RADIANS(E744))+COS(RADIANS(G748))*COS(RADIANS(E744))*COS(RADIANS(I734))))&gt;90,0,$F$4*$F$5/E743^2*(SIN(RADIANS(G748))*SIN(RADIANS(E744))+COS(RADIANS(G748))*COS(RADIANS(E744))*COS(RADIANS(I734))))</f>
        <v>0</v>
      </c>
      <c r="J748" s="3">
        <f>IF(DEGREES(ACOS(SIN(RADIANS(G748))*SIN(RADIANS(E744))+COS(RADIANS(G748))*COS(RADIANS(E744))*COS(RADIANS(J734))))&gt;90,0,$F$4*$F$5/E743^2*(SIN(RADIANS(G748))*SIN(RADIANS(E744))+COS(RADIANS(G748))*COS(RADIANS(E744))*COS(RADIANS(J734))))</f>
        <v>0</v>
      </c>
      <c r="K748" s="3">
        <f>IF(DEGREES(ACOS(SIN(RADIANS(G748))*SIN(RADIANS(E744))+COS(RADIANS(G748))*COS(RADIANS(E744))*COS(RADIANS(K734))))&gt;90,0,$F$4*$F$5/E743^2*(SIN(RADIANS(G748))*SIN(RADIANS(E744))+COS(RADIANS(G748))*COS(RADIANS(E744))*COS(RADIANS(K734))))</f>
        <v>0</v>
      </c>
      <c r="L748" s="3">
        <f>IF(DEGREES(ACOS(SIN(RADIANS(G748))*SIN(RADIANS(E744))+COS(RADIANS(G748))*COS(RADIANS(E744))*COS(RADIANS(L734))))&gt;90,0,$F$4*$F$5/E743^2*(SIN(RADIANS(G748))*SIN(RADIANS(E744))+COS(RADIANS(G748))*COS(RADIANS(E744))*COS(RADIANS(L734))))</f>
        <v>0</v>
      </c>
      <c r="M748" s="3">
        <f>IF(DEGREES(ACOS(SIN(RADIANS(G748))*SIN(RADIANS(E744))+COS(RADIANS(G748))*COS(RADIANS(E744))*COS(RADIANS(M734))))&gt;90,0,$F$4*$F$5/E743^2*(SIN(RADIANS(G748))*SIN(RADIANS(E744))+COS(RADIANS(G748))*COS(RADIANS(E744))*COS(RADIANS(M734))))</f>
        <v>0</v>
      </c>
      <c r="N748" s="3">
        <f>IF(DEGREES(ACOS(SIN(RADIANS(G748))*SIN(RADIANS(E744))+COS(RADIANS(G748))*COS(RADIANS(E744))*COS(RADIANS(N734))))&gt;90,0,$F$4*$F$5/E743^2*(SIN(RADIANS(G748))*SIN(RADIANS(E744))+COS(RADIANS(G748))*COS(RADIANS(E744))*COS(RADIANS(N734))))</f>
        <v>0</v>
      </c>
      <c r="O748" s="3">
        <f>IF(DEGREES(ACOS(SIN(RADIANS(G748))*SIN(RADIANS(E744))+COS(RADIANS(G748))*COS(RADIANS(E744))*COS(RADIANS(O734))))&gt;90,0,$F$4*$F$5/E743^2*(SIN(RADIANS(G748))*SIN(RADIANS(E744))+COS(RADIANS(G748))*COS(RADIANS(E744))*COS(RADIANS(O734))))</f>
        <v>0</v>
      </c>
      <c r="P748" s="3">
        <f>IF(DEGREES(ACOS(SIN(RADIANS(G748))*SIN(RADIANS(E744))+COS(RADIANS(G748))*COS(RADIANS(E744))*COS(RADIANS(P734))))&gt;90,0,$F$4*$F$5/E743^2*(SIN(RADIANS(G748))*SIN(RADIANS(E744))+COS(RADIANS(G748))*COS(RADIANS(E744))*COS(RADIANS(P734))))</f>
        <v>0</v>
      </c>
      <c r="Q748" s="3">
        <f>IF(DEGREES(ACOS(SIN(RADIANS(G748))*SIN(RADIANS(E744))+COS(RADIANS(G748))*COS(RADIANS(E744))*COS(RADIANS(Q734))))&gt;90,0,$F$4*$F$5/E743^2*(SIN(RADIANS(G748))*SIN(RADIANS(E744))+COS(RADIANS(G748))*COS(RADIANS(E744))*COS(RADIANS(Q734))))</f>
        <v>0</v>
      </c>
      <c r="R748" s="3" t="e">
        <f>IF(DEGREES(ACOS(SIN(RADIANS(G748))*SIN(RADIANS(E744))+COS(RADIANS(G748))*COS(RADIANS(E744))*COS(RADIANS(R734))))&gt;90,0,$F$4*$F$5/E743^2*(SIN(RADIANS(G748))*SIN(RADIANS(E744))+COS(RADIANS(G748))*COS(RADIANS(E744))*COS(RADIANS(R734))))</f>
        <v>#DIV/0!</v>
      </c>
      <c r="S748" s="3" t="e">
        <f>IF(DEGREES(ACOS(SIN(RADIANS(G748))*SIN(RADIANS(E744))+COS(RADIANS(G748))*COS(RADIANS(E744))*COS(RADIANS(S734))))&gt;90,0,$F$4*$F$5/E743^2*(SIN(RADIANS(G748))*SIN(RADIANS(E744))+COS(RADIANS(G748))*COS(RADIANS(E744))*COS(RADIANS(S734))))</f>
        <v>#DIV/0!</v>
      </c>
      <c r="T748" s="3" t="e">
        <f>IF(DEGREES(ACOS(SIN(RADIANS(G748))*SIN(RADIANS(E744))+COS(RADIANS(G748))*COS(RADIANS(E744))*COS(RADIANS(T734))))&gt;90,0,$F$4*$F$5/E743^2*(SIN(RADIANS(G748))*SIN(RADIANS(E744))+COS(RADIANS(G748))*COS(RADIANS(E744))*COS(RADIANS(T734))))</f>
        <v>#DIV/0!</v>
      </c>
      <c r="U748" s="3" t="e">
        <f>IF(DEGREES(ACOS(SIN(RADIANS(G748))*SIN(RADIANS(E744))+COS(RADIANS(G748))*COS(RADIANS(E744))*COS(RADIANS(U734))))&gt;90,0,$F$4*$F$5/E743^2*(SIN(RADIANS(G748))*SIN(RADIANS(E744))+COS(RADIANS(G748))*COS(RADIANS(E744))*COS(RADIANS(U734))))</f>
        <v>#DIV/0!</v>
      </c>
      <c r="V748" s="3" t="e">
        <f>IF(DEGREES(ACOS(SIN(RADIANS(G748))*SIN(RADIANS(E744))+COS(RADIANS(G748))*COS(RADIANS(E744))*COS(RADIANS(V734))))&gt;90,0,$F$4*$F$5/E743^2*(SIN(RADIANS(G748))*SIN(RADIANS(E744))+COS(RADIANS(G748))*COS(RADIANS(E744))*COS(RADIANS(V734))))</f>
        <v>#DIV/0!</v>
      </c>
      <c r="W748" s="3" t="e">
        <f>IF(DEGREES(ACOS(SIN(RADIANS(G748))*SIN(RADIANS(E744))+COS(RADIANS(G748))*COS(RADIANS(E744))*COS(RADIANS(W734))))&gt;90,0,$F$4*$F$5/E743^2*(SIN(RADIANS(G748))*SIN(RADIANS(E744))+COS(RADIANS(G748))*COS(RADIANS(E744))*COS(RADIANS(W734))))</f>
        <v>#DIV/0!</v>
      </c>
      <c r="X748" s="3" t="e">
        <f>IF(DEGREES(ACOS(SIN(RADIANS(G748))*SIN(RADIANS(E744))+COS(RADIANS(G748))*COS(RADIANS(E744))*COS(RADIANS(X734))))&gt;90,0,$F$4*$F$5/E743^2*(SIN(RADIANS(G748))*SIN(RADIANS(E744))+COS(RADIANS(G748))*COS(RADIANS(E744))*COS(RADIANS(X734))))</f>
        <v>#DIV/0!</v>
      </c>
      <c r="Y748" s="3" t="e">
        <f>IF(DEGREES(ACOS(SIN(RADIANS(G748))*SIN(RADIANS(E744))+COS(RADIANS(G748))*COS(RADIANS(E744))*COS(RADIANS(Y734))))&gt;90,0,$F$4*$F$5/E743^2*(SIN(RADIANS(G748))*SIN(RADIANS(E744))+COS(RADIANS(G748))*COS(RADIANS(E744))*COS(RADIANS(Y734))))</f>
        <v>#DIV/0!</v>
      </c>
      <c r="Z748" s="3" t="e">
        <f>IF(DEGREES(ACOS(SIN(RADIANS(G748))*SIN(RADIANS(E744))+COS(RADIANS(G748))*COS(RADIANS(E744))*COS(RADIANS(Z734))))&gt;90,0,$F$4*$F$5/E743^2*(SIN(RADIANS(G748))*SIN(RADIANS(E744))+COS(RADIANS(G748))*COS(RADIANS(E744))*COS(RADIANS(Z734))))</f>
        <v>#DIV/0!</v>
      </c>
      <c r="AA748" s="3" t="e">
        <f>IF(DEGREES(ACOS(SIN(RADIANS(G748))*SIN(RADIANS(E744))+COS(RADIANS(G748))*COS(RADIANS(E744))*COS(RADIANS(AA734))))&gt;90,0,$F$4*$F$5/E743^2*(SIN(RADIANS(G748))*SIN(RADIANS(E744))+COS(RADIANS(G748))*COS(RADIANS(E744))*COS(RADIANS(AA734))))</f>
        <v>#DIV/0!</v>
      </c>
      <c r="AB748" s="3" t="e">
        <f>IF(DEGREES(ACOS(SIN(RADIANS(G748))*SIN(RADIANS(E744))+COS(RADIANS(G748))*COS(RADIANS(E744))*COS(RADIANS(AB734))))&gt;90,0,$F$4*$F$5/E743^2*(SIN(RADIANS(G748))*SIN(RADIANS(E744))+COS(RADIANS(G748))*COS(RADIANS(E744))*COS(RADIANS(AB734))))</f>
        <v>#DIV/0!</v>
      </c>
      <c r="AC748" s="3" t="e">
        <f>IF(DEGREES(ACOS(SIN(RADIANS(G748))*SIN(RADIANS(E744))+COS(RADIANS(G748))*COS(RADIANS(E744))*COS(RADIANS(AC734))))&gt;90,0,$F$4*$F$5/E743^2*(SIN(RADIANS(G748))*SIN(RADIANS(E744))+COS(RADIANS(G748))*COS(RADIANS(E744))*COS(RADIANS(AC734))))</f>
        <v>#DIV/0!</v>
      </c>
      <c r="AD748" s="3" t="e">
        <f>IF(DEGREES(ACOS(SIN(RADIANS(G748))*SIN(RADIANS(E744))+COS(RADIANS(G748))*COS(RADIANS(E744))*COS(RADIANS(AD734))))&gt;90,0,$F$4*$F$5/E743^2*(SIN(RADIANS(G748))*SIN(RADIANS(E744))+COS(RADIANS(G748))*COS(RADIANS(E744))*COS(RADIANS(AD734))))</f>
        <v>#DIV/0!</v>
      </c>
      <c r="AE748" s="3" t="e">
        <f>IF(DEGREES(ACOS(SIN(RADIANS(G748))*SIN(RADIANS(E744))+COS(RADIANS(G748))*COS(RADIANS(E744))*COS(RADIANS(AE734))))&gt;90,0,$F$4*$F$5/E743^2*(SIN(RADIANS(G748))*SIN(RADIANS(E744))+COS(RADIANS(G748))*COS(RADIANS(E744))*COS(RADIANS(AE734))))</f>
        <v>#DIV/0!</v>
      </c>
      <c r="AF748" s="3" t="e">
        <f>IF(DEGREES(ACOS(SIN(RADIANS(G748))*SIN(RADIANS(E744))+COS(RADIANS(G748))*COS(RADIANS(E744))*COS(RADIANS(AF734))))&gt;90,0,$F$4*$F$5/E743^2*(SIN(RADIANS(G748))*SIN(RADIANS(E744))+COS(RADIANS(G748))*COS(RADIANS(E744))*COS(RADIANS(AF734))))</f>
        <v>#DIV/0!</v>
      </c>
      <c r="AG748" s="3" t="e">
        <f>IF(DEGREES(ACOS(SIN(RADIANS(G748))*SIN(RADIANS(E744))+COS(RADIANS(G748))*COS(RADIANS(E744))*COS(RADIANS(AG734))))&gt;90,0,$F$4*$F$5/E743^2*(SIN(RADIANS(G748))*SIN(RADIANS(E744))+COS(RADIANS(G748))*COS(RADIANS(E744))*COS(RADIANS(AG734))))</f>
        <v>#DIV/0!</v>
      </c>
      <c r="AH748" s="3" t="e">
        <f>IF(DEGREES(ACOS(SIN(RADIANS(G748))*SIN(RADIANS(E744))+COS(RADIANS(G748))*COS(RADIANS(E744))*COS(RADIANS(AH734))))&gt;90,0,$F$4*$F$5/E743^2*(SIN(RADIANS(G748))*SIN(RADIANS(E744))+COS(RADIANS(G748))*COS(RADIANS(E744))*COS(RADIANS(AH734))))</f>
        <v>#DIV/0!</v>
      </c>
      <c r="AI748" s="3" t="e">
        <f>IF(DEGREES(ACOS(SIN(RADIANS(G748))*SIN(RADIANS(E744))+COS(RADIANS(G748))*COS(RADIANS(E744))*COS(RADIANS(AI734))))&gt;90,0,$F$4*$F$5/E743^2*(SIN(RADIANS(G748))*SIN(RADIANS(E744))+COS(RADIANS(G748))*COS(RADIANS(E744))*COS(RADIANS(AI734))))</f>
        <v>#DIV/0!</v>
      </c>
      <c r="AJ748" s="3" t="e">
        <f>IF(DEGREES(ACOS(SIN(RADIANS(G748))*SIN(RADIANS(E744))+COS(RADIANS(G748))*COS(RADIANS(E744))*COS(RADIANS(AJ734))))&gt;90,0,$F$4*$F$5/E743^2*(SIN(RADIANS(G748))*SIN(RADIANS(E744))+COS(RADIANS(G748))*COS(RADIANS(E744))*COS(RADIANS(AJ734))))</f>
        <v>#DIV/0!</v>
      </c>
      <c r="AK748" s="3">
        <f>IF(DEGREES(ACOS(SIN(RADIANS(G748))*SIN(RADIANS(E744))+COS(RADIANS(G748))*COS(RADIANS(E744))*COS(RADIANS(AK734))))&gt;90,0,$F$4*$F$5/E743^2*(SIN(RADIANS(G748))*SIN(RADIANS(E744))+COS(RADIANS(G748))*COS(RADIANS(E744))*COS(RADIANS(AK734))))</f>
        <v>0</v>
      </c>
      <c r="AL748" s="3">
        <f>IF(DEGREES(ACOS(SIN(RADIANS(G748))*SIN(RADIANS(E744))+COS(RADIANS(G748))*COS(RADIANS(E744))*COS(RADIANS(AL734))))&gt;90,0,$F$4*$F$5/E743^2*(SIN(RADIANS(G748))*SIN(RADIANS(E744))+COS(RADIANS(G748))*COS(RADIANS(E744))*COS(RADIANS(AL734))))</f>
        <v>0</v>
      </c>
      <c r="AM748" s="3">
        <f>IF(DEGREES(ACOS(SIN(RADIANS(G748))*SIN(RADIANS(E744))+COS(RADIANS(G748))*COS(RADIANS(E744))*COS(RADIANS(AM734))))&gt;90,0,$F$4*$F$5/E743^2*(SIN(RADIANS(G748))*SIN(RADIANS(E744))+COS(RADIANS(G748))*COS(RADIANS(E744))*COS(RADIANS(AM734))))</f>
        <v>0</v>
      </c>
      <c r="AN748" s="3">
        <f>IF(DEGREES(ACOS(SIN(RADIANS(G748))*SIN(RADIANS(E744))+COS(RADIANS(G748))*COS(RADIANS(E744))*COS(RADIANS(AN734))))&gt;90,0,$F$4*$F$5/E743^2*(SIN(RADIANS(G748))*SIN(RADIANS(E744))+COS(RADIANS(G748))*COS(RADIANS(E744))*COS(RADIANS(AN734))))</f>
        <v>0</v>
      </c>
      <c r="AO748" s="3">
        <f>IF(DEGREES(ACOS(SIN(RADIANS(G748))*SIN(RADIANS(E744))+COS(RADIANS(G748))*COS(RADIANS(E744))*COS(RADIANS(AO734))))&gt;90,0,$F$4*$F$5/E743^2*(SIN(RADIANS(G748))*SIN(RADIANS(E744))+COS(RADIANS(G748))*COS(RADIANS(E744))*COS(RADIANS(AO734))))</f>
        <v>0</v>
      </c>
      <c r="AP748" s="3">
        <f>IF(DEGREES(ACOS(SIN(RADIANS(G748))*SIN(RADIANS(E744))+COS(RADIANS(G748))*COS(RADIANS(E744))*COS(RADIANS(AP734))))&gt;90,0,$F$4*$F$5/E743^2*(SIN(RADIANS(G748))*SIN(RADIANS(E744))+COS(RADIANS(G748))*COS(RADIANS(E744))*COS(RADIANS(AP734))))</f>
        <v>0</v>
      </c>
      <c r="AQ748" s="3">
        <f>IF(DEGREES(ACOS(SIN(RADIANS(G748))*SIN(RADIANS(E744))+COS(RADIANS(G748))*COS(RADIANS(E744))*COS(RADIANS(AQ734))))&gt;90,0,$F$4*$F$5/E743^2*(SIN(RADIANS(G748))*SIN(RADIANS(E744))+COS(RADIANS(G748))*COS(RADIANS(E744))*COS(RADIANS(AQ734))))</f>
        <v>0</v>
      </c>
      <c r="AR748" s="3">
        <f>IF(DEGREES(ACOS(SIN(RADIANS(G748))*SIN(RADIANS(E744))+COS(RADIANS(G748))*COS(RADIANS(E744))*COS(RADIANS(AR734))))&gt;90,0,$F$4*$F$5/E743^2*(SIN(RADIANS(G748))*SIN(RADIANS(E744))+COS(RADIANS(G748))*COS(RADIANS(E744))*COS(RADIANS(AR734))))</f>
        <v>0</v>
      </c>
    </row>
    <row r="749" spans="2:44" ht="15.75" customHeight="1" x14ac:dyDescent="0.2">
      <c r="G749" s="3">
        <v>-40</v>
      </c>
      <c r="I749" s="3">
        <f>IF(DEGREES(ACOS(SIN(RADIANS(G749))*SIN(RADIANS(E744))+COS(RADIANS(G749))*COS(RADIANS(E744))*COS(RADIANS(I734))))&gt;90,0,$F$4*$F$5/E743^2*(SIN(RADIANS(G749))*SIN(RADIANS(E744))+COS(RADIANS(G749))*COS(RADIANS(E744))*COS(RADIANS(I734))))</f>
        <v>0</v>
      </c>
      <c r="J749" s="3">
        <f>IF(DEGREES(ACOS(SIN(RADIANS(G749))*SIN(RADIANS(E744))+COS(RADIANS(G749))*COS(RADIANS(E744))*COS(RADIANS(J734))))&gt;90,0,$F$4*$F$5/E743^2*(SIN(RADIANS(G749))*SIN(RADIANS(E744))+COS(RADIANS(G749))*COS(RADIANS(E744))*COS(RADIANS(J734))))</f>
        <v>0</v>
      </c>
      <c r="K749" s="3">
        <f>IF(DEGREES(ACOS(SIN(RADIANS(G749))*SIN(RADIANS(E744))+COS(RADIANS(G749))*COS(RADIANS(E744))*COS(RADIANS(K734))))&gt;90,0,$F$4*$F$5/E743^2*(SIN(RADIANS(G749))*SIN(RADIANS(E744))+COS(RADIANS(G749))*COS(RADIANS(E744))*COS(RADIANS(K734))))</f>
        <v>0</v>
      </c>
      <c r="L749" s="3">
        <f>IF(DEGREES(ACOS(SIN(RADIANS(G749))*SIN(RADIANS(E744))+COS(RADIANS(G749))*COS(RADIANS(E744))*COS(RADIANS(L734))))&gt;90,0,$F$4*$F$5/E743^2*(SIN(RADIANS(G749))*SIN(RADIANS(E744))+COS(RADIANS(G749))*COS(RADIANS(E744))*COS(RADIANS(L734))))</f>
        <v>0</v>
      </c>
      <c r="M749" s="3">
        <f>IF(DEGREES(ACOS(SIN(RADIANS(G749))*SIN(RADIANS(E744))+COS(RADIANS(G749))*COS(RADIANS(E744))*COS(RADIANS(M734))))&gt;90,0,$F$4*$F$5/E743^2*(SIN(RADIANS(G749))*SIN(RADIANS(E744))+COS(RADIANS(G749))*COS(RADIANS(E744))*COS(RADIANS(M734))))</f>
        <v>0</v>
      </c>
      <c r="N749" s="3">
        <f>IF(DEGREES(ACOS(SIN(RADIANS(G749))*SIN(RADIANS(E744))+COS(RADIANS(G749))*COS(RADIANS(E744))*COS(RADIANS(N734))))&gt;90,0,$F$4*$F$5/E743^2*(SIN(RADIANS(G749))*SIN(RADIANS(E744))+COS(RADIANS(G749))*COS(RADIANS(E744))*COS(RADIANS(N734))))</f>
        <v>0</v>
      </c>
      <c r="O749" s="3">
        <f>IF(DEGREES(ACOS(SIN(RADIANS(G749))*SIN(RADIANS(E744))+COS(RADIANS(G749))*COS(RADIANS(E744))*COS(RADIANS(O734))))&gt;90,0,$F$4*$F$5/E743^2*(SIN(RADIANS(G749))*SIN(RADIANS(E744))+COS(RADIANS(G749))*COS(RADIANS(E744))*COS(RADIANS(O734))))</f>
        <v>0</v>
      </c>
      <c r="P749" s="3">
        <f>IF(DEGREES(ACOS(SIN(RADIANS(G749))*SIN(RADIANS(E744))+COS(RADIANS(G749))*COS(RADIANS(E744))*COS(RADIANS(P734))))&gt;90,0,$F$4*$F$5/E743^2*(SIN(RADIANS(G749))*SIN(RADIANS(E744))+COS(RADIANS(G749))*COS(RADIANS(E744))*COS(RADIANS(P734))))</f>
        <v>0</v>
      </c>
      <c r="Q749" s="3">
        <f>IF(DEGREES(ACOS(SIN(RADIANS(G749))*SIN(RADIANS(E744))+COS(RADIANS(G749))*COS(RADIANS(E744))*COS(RADIANS(Q734))))&gt;90,0,$F$4*$F$5/E743^2*(SIN(RADIANS(G749))*SIN(RADIANS(E744))+COS(RADIANS(G749))*COS(RADIANS(E744))*COS(RADIANS(Q734))))</f>
        <v>0</v>
      </c>
      <c r="R749" s="3" t="e">
        <f>IF(DEGREES(ACOS(SIN(RADIANS(G749))*SIN(RADIANS(E744))+COS(RADIANS(G749))*COS(RADIANS(E744))*COS(RADIANS(R734))))&gt;90,0,$F$4*$F$5/E743^2*(SIN(RADIANS(G749))*SIN(RADIANS(E744))+COS(RADIANS(G749))*COS(RADIANS(E744))*COS(RADIANS(R734))))</f>
        <v>#DIV/0!</v>
      </c>
      <c r="S749" s="3" t="e">
        <f>IF(DEGREES(ACOS(SIN(RADIANS(G749))*SIN(RADIANS(E744))+COS(RADIANS(G749))*COS(RADIANS(E744))*COS(RADIANS(S734))))&gt;90,0,$F$4*$F$5/E743^2*(SIN(RADIANS(G749))*SIN(RADIANS(E744))+COS(RADIANS(G749))*COS(RADIANS(E744))*COS(RADIANS(S734))))</f>
        <v>#DIV/0!</v>
      </c>
      <c r="T749" s="3" t="e">
        <f>IF(DEGREES(ACOS(SIN(RADIANS(G749))*SIN(RADIANS(E744))+COS(RADIANS(G749))*COS(RADIANS(E744))*COS(RADIANS(T734))))&gt;90,0,$F$4*$F$5/E743^2*(SIN(RADIANS(G749))*SIN(RADIANS(E744))+COS(RADIANS(G749))*COS(RADIANS(E744))*COS(RADIANS(T734))))</f>
        <v>#DIV/0!</v>
      </c>
      <c r="U749" s="3" t="e">
        <f>IF(DEGREES(ACOS(SIN(RADIANS(G749))*SIN(RADIANS(E744))+COS(RADIANS(G749))*COS(RADIANS(E744))*COS(RADIANS(U734))))&gt;90,0,$F$4*$F$5/E743^2*(SIN(RADIANS(G749))*SIN(RADIANS(E744))+COS(RADIANS(G749))*COS(RADIANS(E744))*COS(RADIANS(U734))))</f>
        <v>#DIV/0!</v>
      </c>
      <c r="V749" s="3" t="e">
        <f>IF(DEGREES(ACOS(SIN(RADIANS(G749))*SIN(RADIANS(E744))+COS(RADIANS(G749))*COS(RADIANS(E744))*COS(RADIANS(V734))))&gt;90,0,$F$4*$F$5/E743^2*(SIN(RADIANS(G749))*SIN(RADIANS(E744))+COS(RADIANS(G749))*COS(RADIANS(E744))*COS(RADIANS(V734))))</f>
        <v>#DIV/0!</v>
      </c>
      <c r="W749" s="3" t="e">
        <f>IF(DEGREES(ACOS(SIN(RADIANS(G749))*SIN(RADIANS(E744))+COS(RADIANS(G749))*COS(RADIANS(E744))*COS(RADIANS(W734))))&gt;90,0,$F$4*$F$5/E743^2*(SIN(RADIANS(G749))*SIN(RADIANS(E744))+COS(RADIANS(G749))*COS(RADIANS(E744))*COS(RADIANS(W734))))</f>
        <v>#DIV/0!</v>
      </c>
      <c r="X749" s="3" t="e">
        <f>IF(DEGREES(ACOS(SIN(RADIANS(G749))*SIN(RADIANS(E744))+COS(RADIANS(G749))*COS(RADIANS(E744))*COS(RADIANS(X734))))&gt;90,0,$F$4*$F$5/E743^2*(SIN(RADIANS(G749))*SIN(RADIANS(E744))+COS(RADIANS(G749))*COS(RADIANS(E744))*COS(RADIANS(X734))))</f>
        <v>#DIV/0!</v>
      </c>
      <c r="Y749" s="3" t="e">
        <f>IF(DEGREES(ACOS(SIN(RADIANS(G749))*SIN(RADIANS(E744))+COS(RADIANS(G749))*COS(RADIANS(E744))*COS(RADIANS(Y734))))&gt;90,0,$F$4*$F$5/E743^2*(SIN(RADIANS(G749))*SIN(RADIANS(E744))+COS(RADIANS(G749))*COS(RADIANS(E744))*COS(RADIANS(Y734))))</f>
        <v>#DIV/0!</v>
      </c>
      <c r="Z749" s="3" t="e">
        <f>IF(DEGREES(ACOS(SIN(RADIANS(G749))*SIN(RADIANS(E744))+COS(RADIANS(G749))*COS(RADIANS(E744))*COS(RADIANS(Z734))))&gt;90,0,$F$4*$F$5/E743^2*(SIN(RADIANS(G749))*SIN(RADIANS(E744))+COS(RADIANS(G749))*COS(RADIANS(E744))*COS(RADIANS(Z734))))</f>
        <v>#DIV/0!</v>
      </c>
      <c r="AA749" s="3" t="e">
        <f>IF(DEGREES(ACOS(SIN(RADIANS(G749))*SIN(RADIANS(E744))+COS(RADIANS(G749))*COS(RADIANS(E744))*COS(RADIANS(AA734))))&gt;90,0,$F$4*$F$5/E743^2*(SIN(RADIANS(G749))*SIN(RADIANS(E744))+COS(RADIANS(G749))*COS(RADIANS(E744))*COS(RADIANS(AA734))))</f>
        <v>#DIV/0!</v>
      </c>
      <c r="AB749" s="3" t="e">
        <f>IF(DEGREES(ACOS(SIN(RADIANS(G749))*SIN(RADIANS(E744))+COS(RADIANS(G749))*COS(RADIANS(E744))*COS(RADIANS(AB734))))&gt;90,0,$F$4*$F$5/E743^2*(SIN(RADIANS(G749))*SIN(RADIANS(E744))+COS(RADIANS(G749))*COS(RADIANS(E744))*COS(RADIANS(AB734))))</f>
        <v>#DIV/0!</v>
      </c>
      <c r="AC749" s="3" t="e">
        <f>IF(DEGREES(ACOS(SIN(RADIANS(G749))*SIN(RADIANS(E744))+COS(RADIANS(G749))*COS(RADIANS(E744))*COS(RADIANS(AC734))))&gt;90,0,$F$4*$F$5/E743^2*(SIN(RADIANS(G749))*SIN(RADIANS(E744))+COS(RADIANS(G749))*COS(RADIANS(E744))*COS(RADIANS(AC734))))</f>
        <v>#DIV/0!</v>
      </c>
      <c r="AD749" s="3" t="e">
        <f>IF(DEGREES(ACOS(SIN(RADIANS(G749))*SIN(RADIANS(E744))+COS(RADIANS(G749))*COS(RADIANS(E744))*COS(RADIANS(AD734))))&gt;90,0,$F$4*$F$5/E743^2*(SIN(RADIANS(G749))*SIN(RADIANS(E744))+COS(RADIANS(G749))*COS(RADIANS(E744))*COS(RADIANS(AD734))))</f>
        <v>#DIV/0!</v>
      </c>
      <c r="AE749" s="3" t="e">
        <f>IF(DEGREES(ACOS(SIN(RADIANS(G749))*SIN(RADIANS(E744))+COS(RADIANS(G749))*COS(RADIANS(E744))*COS(RADIANS(AE734))))&gt;90,0,$F$4*$F$5/E743^2*(SIN(RADIANS(G749))*SIN(RADIANS(E744))+COS(RADIANS(G749))*COS(RADIANS(E744))*COS(RADIANS(AE734))))</f>
        <v>#DIV/0!</v>
      </c>
      <c r="AF749" s="3" t="e">
        <f>IF(DEGREES(ACOS(SIN(RADIANS(G749))*SIN(RADIANS(E744))+COS(RADIANS(G749))*COS(RADIANS(E744))*COS(RADIANS(AF734))))&gt;90,0,$F$4*$F$5/E743^2*(SIN(RADIANS(G749))*SIN(RADIANS(E744))+COS(RADIANS(G749))*COS(RADIANS(E744))*COS(RADIANS(AF734))))</f>
        <v>#DIV/0!</v>
      </c>
      <c r="AG749" s="3" t="e">
        <f>IF(DEGREES(ACOS(SIN(RADIANS(G749))*SIN(RADIANS(E744))+COS(RADIANS(G749))*COS(RADIANS(E744))*COS(RADIANS(AG734))))&gt;90,0,$F$4*$F$5/E743^2*(SIN(RADIANS(G749))*SIN(RADIANS(E744))+COS(RADIANS(G749))*COS(RADIANS(E744))*COS(RADIANS(AG734))))</f>
        <v>#DIV/0!</v>
      </c>
      <c r="AH749" s="3" t="e">
        <f>IF(DEGREES(ACOS(SIN(RADIANS(G749))*SIN(RADIANS(E744))+COS(RADIANS(G749))*COS(RADIANS(E744))*COS(RADIANS(AH734))))&gt;90,0,$F$4*$F$5/E743^2*(SIN(RADIANS(G749))*SIN(RADIANS(E744))+COS(RADIANS(G749))*COS(RADIANS(E744))*COS(RADIANS(AH734))))</f>
        <v>#DIV/0!</v>
      </c>
      <c r="AI749" s="3" t="e">
        <f>IF(DEGREES(ACOS(SIN(RADIANS(G749))*SIN(RADIANS(E744))+COS(RADIANS(G749))*COS(RADIANS(E744))*COS(RADIANS(AI734))))&gt;90,0,$F$4*$F$5/E743^2*(SIN(RADIANS(G749))*SIN(RADIANS(E744))+COS(RADIANS(G749))*COS(RADIANS(E744))*COS(RADIANS(AI734))))</f>
        <v>#DIV/0!</v>
      </c>
      <c r="AJ749" s="3" t="e">
        <f>IF(DEGREES(ACOS(SIN(RADIANS(G749))*SIN(RADIANS(E744))+COS(RADIANS(G749))*COS(RADIANS(E744))*COS(RADIANS(AJ734))))&gt;90,0,$F$4*$F$5/E743^2*(SIN(RADIANS(G749))*SIN(RADIANS(E744))+COS(RADIANS(G749))*COS(RADIANS(E744))*COS(RADIANS(AJ734))))</f>
        <v>#DIV/0!</v>
      </c>
      <c r="AK749" s="3">
        <f>IF(DEGREES(ACOS(SIN(RADIANS(G749))*SIN(RADIANS(E744))+COS(RADIANS(G749))*COS(RADIANS(E744))*COS(RADIANS(AK734))))&gt;90,0,$F$4*$F$5/E743^2*(SIN(RADIANS(G749))*SIN(RADIANS(E744))+COS(RADIANS(G749))*COS(RADIANS(E744))*COS(RADIANS(AK734))))</f>
        <v>0</v>
      </c>
      <c r="AL749" s="3">
        <f>IF(DEGREES(ACOS(SIN(RADIANS(G749))*SIN(RADIANS(E744))+COS(RADIANS(G749))*COS(RADIANS(E744))*COS(RADIANS(AL734))))&gt;90,0,$F$4*$F$5/E743^2*(SIN(RADIANS(G749))*SIN(RADIANS(E744))+COS(RADIANS(G749))*COS(RADIANS(E744))*COS(RADIANS(AL734))))</f>
        <v>0</v>
      </c>
      <c r="AM749" s="3">
        <f>IF(DEGREES(ACOS(SIN(RADIANS(G749))*SIN(RADIANS(E744))+COS(RADIANS(G749))*COS(RADIANS(E744))*COS(RADIANS(AM734))))&gt;90,0,$F$4*$F$5/E743^2*(SIN(RADIANS(G749))*SIN(RADIANS(E744))+COS(RADIANS(G749))*COS(RADIANS(E744))*COS(RADIANS(AM734))))</f>
        <v>0</v>
      </c>
      <c r="AN749" s="3">
        <f>IF(DEGREES(ACOS(SIN(RADIANS(G749))*SIN(RADIANS(E744))+COS(RADIANS(G749))*COS(RADIANS(E744))*COS(RADIANS(AN734))))&gt;90,0,$F$4*$F$5/E743^2*(SIN(RADIANS(G749))*SIN(RADIANS(E744))+COS(RADIANS(G749))*COS(RADIANS(E744))*COS(RADIANS(AN734))))</f>
        <v>0</v>
      </c>
      <c r="AO749" s="3">
        <f>IF(DEGREES(ACOS(SIN(RADIANS(G749))*SIN(RADIANS(E744))+COS(RADIANS(G749))*COS(RADIANS(E744))*COS(RADIANS(AO734))))&gt;90,0,$F$4*$F$5/E743^2*(SIN(RADIANS(G749))*SIN(RADIANS(E744))+COS(RADIANS(G749))*COS(RADIANS(E744))*COS(RADIANS(AO734))))</f>
        <v>0</v>
      </c>
      <c r="AP749" s="3">
        <f>IF(DEGREES(ACOS(SIN(RADIANS(G749))*SIN(RADIANS(E744))+COS(RADIANS(G749))*COS(RADIANS(E744))*COS(RADIANS(AP734))))&gt;90,0,$F$4*$F$5/E743^2*(SIN(RADIANS(G749))*SIN(RADIANS(E744))+COS(RADIANS(G749))*COS(RADIANS(E744))*COS(RADIANS(AP734))))</f>
        <v>0</v>
      </c>
      <c r="AQ749" s="3">
        <f>IF(DEGREES(ACOS(SIN(RADIANS(G749))*SIN(RADIANS(E744))+COS(RADIANS(G749))*COS(RADIANS(E744))*COS(RADIANS(AQ734))))&gt;90,0,$F$4*$F$5/E743^2*(SIN(RADIANS(G749))*SIN(RADIANS(E744))+COS(RADIANS(G749))*COS(RADIANS(E744))*COS(RADIANS(AQ734))))</f>
        <v>0</v>
      </c>
      <c r="AR749" s="3">
        <f>IF(DEGREES(ACOS(SIN(RADIANS(G749))*SIN(RADIANS(E744))+COS(RADIANS(G749))*COS(RADIANS(E744))*COS(RADIANS(AR734))))&gt;90,0,$F$4*$F$5/E743^2*(SIN(RADIANS(G749))*SIN(RADIANS(E744))+COS(RADIANS(G749))*COS(RADIANS(E744))*COS(RADIANS(AR734))))</f>
        <v>0</v>
      </c>
    </row>
    <row r="750" spans="2:44" ht="15.75" customHeight="1" x14ac:dyDescent="0.2">
      <c r="G750" s="3">
        <v>-50</v>
      </c>
      <c r="I750" s="3">
        <f>IF(DEGREES(ACOS(SIN(RADIANS(G750))*SIN(RADIANS(E744))+COS(RADIANS(G750))*COS(RADIANS(E744))*COS(RADIANS(I734))))&gt;90,0,$F$4*$F$5/E743^2*(SIN(RADIANS(G750))*SIN(RADIANS(E744))+COS(RADIANS(G750))*COS(RADIANS(E744))*COS(RADIANS(I734))))</f>
        <v>0</v>
      </c>
      <c r="J750" s="3">
        <f>IF(DEGREES(ACOS(SIN(RADIANS(G750))*SIN(RADIANS(E744))+COS(RADIANS(G750))*COS(RADIANS(E744))*COS(RADIANS(J734))))&gt;90,0,$F$4*$F$5/E743^2*(SIN(RADIANS(G750))*SIN(RADIANS(E744))+COS(RADIANS(G750))*COS(RADIANS(E744))*COS(RADIANS(J734))))</f>
        <v>0</v>
      </c>
      <c r="K750" s="3">
        <f>IF(DEGREES(ACOS(SIN(RADIANS(G750))*SIN(RADIANS(E744))+COS(RADIANS(G750))*COS(RADIANS(E744))*COS(RADIANS(K734))))&gt;90,0,$F$4*$F$5/E743^2*(SIN(RADIANS(G750))*SIN(RADIANS(E744))+COS(RADIANS(G750))*COS(RADIANS(E744))*COS(RADIANS(K734))))</f>
        <v>0</v>
      </c>
      <c r="L750" s="3">
        <f>IF(DEGREES(ACOS(SIN(RADIANS(G750))*SIN(RADIANS(E744))+COS(RADIANS(G750))*COS(RADIANS(E744))*COS(RADIANS(L734))))&gt;90,0,$F$4*$F$5/E743^2*(SIN(RADIANS(G750))*SIN(RADIANS(E744))+COS(RADIANS(G750))*COS(RADIANS(E744))*COS(RADIANS(L734))))</f>
        <v>0</v>
      </c>
      <c r="M750" s="3">
        <f>IF(DEGREES(ACOS(SIN(RADIANS(G750))*SIN(RADIANS(E744))+COS(RADIANS(G750))*COS(RADIANS(E744))*COS(RADIANS(M734))))&gt;90,0,$F$4*$F$5/E743^2*(SIN(RADIANS(G750))*SIN(RADIANS(E744))+COS(RADIANS(G750))*COS(RADIANS(E744))*COS(RADIANS(M734))))</f>
        <v>0</v>
      </c>
      <c r="N750" s="3">
        <f>IF(DEGREES(ACOS(SIN(RADIANS(G750))*SIN(RADIANS(E744))+COS(RADIANS(G750))*COS(RADIANS(E744))*COS(RADIANS(N734))))&gt;90,0,$F$4*$F$5/E743^2*(SIN(RADIANS(G750))*SIN(RADIANS(E744))+COS(RADIANS(G750))*COS(RADIANS(E744))*COS(RADIANS(N734))))</f>
        <v>0</v>
      </c>
      <c r="O750" s="3">
        <f>IF(DEGREES(ACOS(SIN(RADIANS(G750))*SIN(RADIANS(E744))+COS(RADIANS(G750))*COS(RADIANS(E744))*COS(RADIANS(O734))))&gt;90,0,$F$4*$F$5/E743^2*(SIN(RADIANS(G750))*SIN(RADIANS(E744))+COS(RADIANS(G750))*COS(RADIANS(E744))*COS(RADIANS(O734))))</f>
        <v>0</v>
      </c>
      <c r="P750" s="3">
        <f>IF(DEGREES(ACOS(SIN(RADIANS(G750))*SIN(RADIANS(E744))+COS(RADIANS(G750))*COS(RADIANS(E744))*COS(RADIANS(P734))))&gt;90,0,$F$4*$F$5/E743^2*(SIN(RADIANS(G750))*SIN(RADIANS(E744))+COS(RADIANS(G750))*COS(RADIANS(E744))*COS(RADIANS(P734))))</f>
        <v>0</v>
      </c>
      <c r="Q750" s="3">
        <f>IF(DEGREES(ACOS(SIN(RADIANS(G750))*SIN(RADIANS(E744))+COS(RADIANS(G750))*COS(RADIANS(E744))*COS(RADIANS(Q734))))&gt;90,0,$F$4*$F$5/E743^2*(SIN(RADIANS(G750))*SIN(RADIANS(E744))+COS(RADIANS(G750))*COS(RADIANS(E744))*COS(RADIANS(Q734))))</f>
        <v>0</v>
      </c>
      <c r="R750" s="3" t="e">
        <f>IF(DEGREES(ACOS(SIN(RADIANS(G750))*SIN(RADIANS(E744))+COS(RADIANS(G750))*COS(RADIANS(E744))*COS(RADIANS(R734))))&gt;90,0,$F$4*$F$5/E743^2*(SIN(RADIANS(G750))*SIN(RADIANS(E744))+COS(RADIANS(G750))*COS(RADIANS(E744))*COS(RADIANS(R734))))</f>
        <v>#DIV/0!</v>
      </c>
      <c r="S750" s="3" t="e">
        <f>IF(DEGREES(ACOS(SIN(RADIANS(G750))*SIN(RADIANS(E744))+COS(RADIANS(G750))*COS(RADIANS(E744))*COS(RADIANS(S734))))&gt;90,0,$F$4*$F$5/E743^2*(SIN(RADIANS(G750))*SIN(RADIANS(E744))+COS(RADIANS(G750))*COS(RADIANS(E744))*COS(RADIANS(S734))))</f>
        <v>#DIV/0!</v>
      </c>
      <c r="T750" s="3" t="e">
        <f>IF(DEGREES(ACOS(SIN(RADIANS(G750))*SIN(RADIANS(E744))+COS(RADIANS(G750))*COS(RADIANS(E744))*COS(RADIANS(T734))))&gt;90,0,$F$4*$F$5/E743^2*(SIN(RADIANS(G750))*SIN(RADIANS(E744))+COS(RADIANS(G750))*COS(RADIANS(E744))*COS(RADIANS(T734))))</f>
        <v>#DIV/0!</v>
      </c>
      <c r="U750" s="3" t="e">
        <f>IF(DEGREES(ACOS(SIN(RADIANS(G750))*SIN(RADIANS(E744))+COS(RADIANS(G750))*COS(RADIANS(E744))*COS(RADIANS(U734))))&gt;90,0,$F$4*$F$5/E743^2*(SIN(RADIANS(G750))*SIN(RADIANS(E744))+COS(RADIANS(G750))*COS(RADIANS(E744))*COS(RADIANS(U734))))</f>
        <v>#DIV/0!</v>
      </c>
      <c r="V750" s="3" t="e">
        <f>IF(DEGREES(ACOS(SIN(RADIANS(G750))*SIN(RADIANS(E744))+COS(RADIANS(G750))*COS(RADIANS(E744))*COS(RADIANS(V734))))&gt;90,0,$F$4*$F$5/E743^2*(SIN(RADIANS(G750))*SIN(RADIANS(E744))+COS(RADIANS(G750))*COS(RADIANS(E744))*COS(RADIANS(V734))))</f>
        <v>#DIV/0!</v>
      </c>
      <c r="W750" s="3" t="e">
        <f>IF(DEGREES(ACOS(SIN(RADIANS(G750))*SIN(RADIANS(E744))+COS(RADIANS(G750))*COS(RADIANS(E744))*COS(RADIANS(W734))))&gt;90,0,$F$4*$F$5/E743^2*(SIN(RADIANS(G750))*SIN(RADIANS(E744))+COS(RADIANS(G750))*COS(RADIANS(E744))*COS(RADIANS(W734))))</f>
        <v>#DIV/0!</v>
      </c>
      <c r="X750" s="3" t="e">
        <f>IF(DEGREES(ACOS(SIN(RADIANS(G750))*SIN(RADIANS(E744))+COS(RADIANS(G750))*COS(RADIANS(E744))*COS(RADIANS(X734))))&gt;90,0,$F$4*$F$5/E743^2*(SIN(RADIANS(G750))*SIN(RADIANS(E744))+COS(RADIANS(G750))*COS(RADIANS(E744))*COS(RADIANS(X734))))</f>
        <v>#DIV/0!</v>
      </c>
      <c r="Y750" s="3" t="e">
        <f>IF(DEGREES(ACOS(SIN(RADIANS(G750))*SIN(RADIANS(E744))+COS(RADIANS(G750))*COS(RADIANS(E744))*COS(RADIANS(Y734))))&gt;90,0,$F$4*$F$5/E743^2*(SIN(RADIANS(G750))*SIN(RADIANS(E744))+COS(RADIANS(G750))*COS(RADIANS(E744))*COS(RADIANS(Y734))))</f>
        <v>#DIV/0!</v>
      </c>
      <c r="Z750" s="3" t="e">
        <f>IF(DEGREES(ACOS(SIN(RADIANS(G750))*SIN(RADIANS(E744))+COS(RADIANS(G750))*COS(RADIANS(E744))*COS(RADIANS(Z734))))&gt;90,0,$F$4*$F$5/E743^2*(SIN(RADIANS(G750))*SIN(RADIANS(E744))+COS(RADIANS(G750))*COS(RADIANS(E744))*COS(RADIANS(Z734))))</f>
        <v>#DIV/0!</v>
      </c>
      <c r="AA750" s="3" t="e">
        <f>IF(DEGREES(ACOS(SIN(RADIANS(G750))*SIN(RADIANS(E744))+COS(RADIANS(G750))*COS(RADIANS(E744))*COS(RADIANS(AA734))))&gt;90,0,$F$4*$F$5/E743^2*(SIN(RADIANS(G750))*SIN(RADIANS(E744))+COS(RADIANS(G750))*COS(RADIANS(E744))*COS(RADIANS(AA734))))</f>
        <v>#DIV/0!</v>
      </c>
      <c r="AB750" s="3" t="e">
        <f>IF(DEGREES(ACOS(SIN(RADIANS(G750))*SIN(RADIANS(E744))+COS(RADIANS(G750))*COS(RADIANS(E744))*COS(RADIANS(AB734))))&gt;90,0,$F$4*$F$5/E743^2*(SIN(RADIANS(G750))*SIN(RADIANS(E744))+COS(RADIANS(G750))*COS(RADIANS(E744))*COS(RADIANS(AB734))))</f>
        <v>#DIV/0!</v>
      </c>
      <c r="AC750" s="3" t="e">
        <f>IF(DEGREES(ACOS(SIN(RADIANS(G750))*SIN(RADIANS(E744))+COS(RADIANS(G750))*COS(RADIANS(E744))*COS(RADIANS(AC734))))&gt;90,0,$F$4*$F$5/E743^2*(SIN(RADIANS(G750))*SIN(RADIANS(E744))+COS(RADIANS(G750))*COS(RADIANS(E744))*COS(RADIANS(AC734))))</f>
        <v>#DIV/0!</v>
      </c>
      <c r="AD750" s="3" t="e">
        <f>IF(DEGREES(ACOS(SIN(RADIANS(G750))*SIN(RADIANS(E744))+COS(RADIANS(G750))*COS(RADIANS(E744))*COS(RADIANS(AD734))))&gt;90,0,$F$4*$F$5/E743^2*(SIN(RADIANS(G750))*SIN(RADIANS(E744))+COS(RADIANS(G750))*COS(RADIANS(E744))*COS(RADIANS(AD734))))</f>
        <v>#DIV/0!</v>
      </c>
      <c r="AE750" s="3" t="e">
        <f>IF(DEGREES(ACOS(SIN(RADIANS(G750))*SIN(RADIANS(E744))+COS(RADIANS(G750))*COS(RADIANS(E744))*COS(RADIANS(AE734))))&gt;90,0,$F$4*$F$5/E743^2*(SIN(RADIANS(G750))*SIN(RADIANS(E744))+COS(RADIANS(G750))*COS(RADIANS(E744))*COS(RADIANS(AE734))))</f>
        <v>#DIV/0!</v>
      </c>
      <c r="AF750" s="3" t="e">
        <f>IF(DEGREES(ACOS(SIN(RADIANS(G750))*SIN(RADIANS(E744))+COS(RADIANS(G750))*COS(RADIANS(E744))*COS(RADIANS(AF734))))&gt;90,0,$F$4*$F$5/E743^2*(SIN(RADIANS(G750))*SIN(RADIANS(E744))+COS(RADIANS(G750))*COS(RADIANS(E744))*COS(RADIANS(AF734))))</f>
        <v>#DIV/0!</v>
      </c>
      <c r="AG750" s="3" t="e">
        <f>IF(DEGREES(ACOS(SIN(RADIANS(G750))*SIN(RADIANS(E744))+COS(RADIANS(G750))*COS(RADIANS(E744))*COS(RADIANS(AG734))))&gt;90,0,$F$4*$F$5/E743^2*(SIN(RADIANS(G750))*SIN(RADIANS(E744))+COS(RADIANS(G750))*COS(RADIANS(E744))*COS(RADIANS(AG734))))</f>
        <v>#DIV/0!</v>
      </c>
      <c r="AH750" s="3" t="e">
        <f>IF(DEGREES(ACOS(SIN(RADIANS(G750))*SIN(RADIANS(E744))+COS(RADIANS(G750))*COS(RADIANS(E744))*COS(RADIANS(AH734))))&gt;90,0,$F$4*$F$5/E743^2*(SIN(RADIANS(G750))*SIN(RADIANS(E744))+COS(RADIANS(G750))*COS(RADIANS(E744))*COS(RADIANS(AH734))))</f>
        <v>#DIV/0!</v>
      </c>
      <c r="AI750" s="3" t="e">
        <f>IF(DEGREES(ACOS(SIN(RADIANS(G750))*SIN(RADIANS(E744))+COS(RADIANS(G750))*COS(RADIANS(E744))*COS(RADIANS(AI734))))&gt;90,0,$F$4*$F$5/E743^2*(SIN(RADIANS(G750))*SIN(RADIANS(E744))+COS(RADIANS(G750))*COS(RADIANS(E744))*COS(RADIANS(AI734))))</f>
        <v>#DIV/0!</v>
      </c>
      <c r="AJ750" s="3" t="e">
        <f>IF(DEGREES(ACOS(SIN(RADIANS(G750))*SIN(RADIANS(E744))+COS(RADIANS(G750))*COS(RADIANS(E744))*COS(RADIANS(AJ734))))&gt;90,0,$F$4*$F$5/E743^2*(SIN(RADIANS(G750))*SIN(RADIANS(E744))+COS(RADIANS(G750))*COS(RADIANS(E744))*COS(RADIANS(AJ734))))</f>
        <v>#DIV/0!</v>
      </c>
      <c r="AK750" s="3">
        <f>IF(DEGREES(ACOS(SIN(RADIANS(G750))*SIN(RADIANS(E744))+COS(RADIANS(G750))*COS(RADIANS(E744))*COS(RADIANS(AK734))))&gt;90,0,$F$4*$F$5/E743^2*(SIN(RADIANS(G750))*SIN(RADIANS(E744))+COS(RADIANS(G750))*COS(RADIANS(E744))*COS(RADIANS(AK734))))</f>
        <v>0</v>
      </c>
      <c r="AL750" s="3">
        <f>IF(DEGREES(ACOS(SIN(RADIANS(G750))*SIN(RADIANS(E744))+COS(RADIANS(G750))*COS(RADIANS(E744))*COS(RADIANS(AL734))))&gt;90,0,$F$4*$F$5/E743^2*(SIN(RADIANS(G750))*SIN(RADIANS(E744))+COS(RADIANS(G750))*COS(RADIANS(E744))*COS(RADIANS(AL734))))</f>
        <v>0</v>
      </c>
      <c r="AM750" s="3">
        <f>IF(DEGREES(ACOS(SIN(RADIANS(G750))*SIN(RADIANS(E744))+COS(RADIANS(G750))*COS(RADIANS(E744))*COS(RADIANS(AM734))))&gt;90,0,$F$4*$F$5/E743^2*(SIN(RADIANS(G750))*SIN(RADIANS(E744))+COS(RADIANS(G750))*COS(RADIANS(E744))*COS(RADIANS(AM734))))</f>
        <v>0</v>
      </c>
      <c r="AN750" s="3">
        <f>IF(DEGREES(ACOS(SIN(RADIANS(G750))*SIN(RADIANS(E744))+COS(RADIANS(G750))*COS(RADIANS(E744))*COS(RADIANS(AN734))))&gt;90,0,$F$4*$F$5/E743^2*(SIN(RADIANS(G750))*SIN(RADIANS(E744))+COS(RADIANS(G750))*COS(RADIANS(E744))*COS(RADIANS(AN734))))</f>
        <v>0</v>
      </c>
      <c r="AO750" s="3">
        <f>IF(DEGREES(ACOS(SIN(RADIANS(G750))*SIN(RADIANS(E744))+COS(RADIANS(G750))*COS(RADIANS(E744))*COS(RADIANS(AO734))))&gt;90,0,$F$4*$F$5/E743^2*(SIN(RADIANS(G750))*SIN(RADIANS(E744))+COS(RADIANS(G750))*COS(RADIANS(E744))*COS(RADIANS(AO734))))</f>
        <v>0</v>
      </c>
      <c r="AP750" s="3">
        <f>IF(DEGREES(ACOS(SIN(RADIANS(G750))*SIN(RADIANS(E744))+COS(RADIANS(G750))*COS(RADIANS(E744))*COS(RADIANS(AP734))))&gt;90,0,$F$4*$F$5/E743^2*(SIN(RADIANS(G750))*SIN(RADIANS(E744))+COS(RADIANS(G750))*COS(RADIANS(E744))*COS(RADIANS(AP734))))</f>
        <v>0</v>
      </c>
      <c r="AQ750" s="3">
        <f>IF(DEGREES(ACOS(SIN(RADIANS(G750))*SIN(RADIANS(E744))+COS(RADIANS(G750))*COS(RADIANS(E744))*COS(RADIANS(AQ734))))&gt;90,0,$F$4*$F$5/E743^2*(SIN(RADIANS(G750))*SIN(RADIANS(E744))+COS(RADIANS(G750))*COS(RADIANS(E744))*COS(RADIANS(AQ734))))</f>
        <v>0</v>
      </c>
      <c r="AR750" s="3">
        <f>IF(DEGREES(ACOS(SIN(RADIANS(G750))*SIN(RADIANS(E744))+COS(RADIANS(G750))*COS(RADIANS(E744))*COS(RADIANS(AR734))))&gt;90,0,$F$4*$F$5/E743^2*(SIN(RADIANS(G750))*SIN(RADIANS(E744))+COS(RADIANS(G750))*COS(RADIANS(E744))*COS(RADIANS(AR734))))</f>
        <v>0</v>
      </c>
    </row>
    <row r="751" spans="2:44" ht="15.75" customHeight="1" x14ac:dyDescent="0.2">
      <c r="G751" s="3">
        <v>-60</v>
      </c>
      <c r="I751" s="3">
        <f>IF(DEGREES(ACOS(SIN(RADIANS(G751))*SIN(RADIANS(E744))+COS(RADIANS(G751))*COS(RADIANS(E744))*COS(RADIANS(I734))))&gt;90,0,$F$4*$F$5/E743^2*(SIN(RADIANS(G751))*SIN(RADIANS(E744))+COS(RADIANS(G751))*COS(RADIANS(E744))*COS(RADIANS(I734))))</f>
        <v>0</v>
      </c>
      <c r="J751" s="3">
        <f>IF(DEGREES(ACOS(SIN(RADIANS(G751))*SIN(RADIANS(E744))+COS(RADIANS(G751))*COS(RADIANS(E744))*COS(RADIANS(J734))))&gt;90,0,$F$4*$F$5/E743^2*(SIN(RADIANS(G751))*SIN(RADIANS(E744))+COS(RADIANS(G751))*COS(RADIANS(E744))*COS(RADIANS(J734))))</f>
        <v>0</v>
      </c>
      <c r="K751" s="3">
        <f>IF(DEGREES(ACOS(SIN(RADIANS(G751))*SIN(RADIANS(E744))+COS(RADIANS(G751))*COS(RADIANS(E744))*COS(RADIANS(K734))))&gt;90,0,$F$4*$F$5/E743^2*(SIN(RADIANS(G751))*SIN(RADIANS(E744))+COS(RADIANS(G751))*COS(RADIANS(E744))*COS(RADIANS(K734))))</f>
        <v>0</v>
      </c>
      <c r="L751" s="3">
        <f>IF(DEGREES(ACOS(SIN(RADIANS(G751))*SIN(RADIANS(E744))+COS(RADIANS(G751))*COS(RADIANS(E744))*COS(RADIANS(L734))))&gt;90,0,$F$4*$F$5/E743^2*(SIN(RADIANS(G751))*SIN(RADIANS(E744))+COS(RADIANS(G751))*COS(RADIANS(E744))*COS(RADIANS(L734))))</f>
        <v>0</v>
      </c>
      <c r="M751" s="3">
        <f>IF(DEGREES(ACOS(SIN(RADIANS(G751))*SIN(RADIANS(E744))+COS(RADIANS(G751))*COS(RADIANS(E744))*COS(RADIANS(M734))))&gt;90,0,$F$4*$F$5/E743^2*(SIN(RADIANS(G751))*SIN(RADIANS(E744))+COS(RADIANS(G751))*COS(RADIANS(E744))*COS(RADIANS(M734))))</f>
        <v>0</v>
      </c>
      <c r="N751" s="3">
        <f>IF(DEGREES(ACOS(SIN(RADIANS(G751))*SIN(RADIANS(E744))+COS(RADIANS(G751))*COS(RADIANS(E744))*COS(RADIANS(N734))))&gt;90,0,$F$4*$F$5/E743^2*(SIN(RADIANS(G751))*SIN(RADIANS(E744))+COS(RADIANS(G751))*COS(RADIANS(E744))*COS(RADIANS(N734))))</f>
        <v>0</v>
      </c>
      <c r="O751" s="3">
        <f>IF(DEGREES(ACOS(SIN(RADIANS(G751))*SIN(RADIANS(E744))+COS(RADIANS(G751))*COS(RADIANS(E744))*COS(RADIANS(O734))))&gt;90,0,$F$4*$F$5/E743^2*(SIN(RADIANS(G751))*SIN(RADIANS(E744))+COS(RADIANS(G751))*COS(RADIANS(E744))*COS(RADIANS(O734))))</f>
        <v>0</v>
      </c>
      <c r="P751" s="3">
        <f>IF(DEGREES(ACOS(SIN(RADIANS(G751))*SIN(RADIANS(E744))+COS(RADIANS(G751))*COS(RADIANS(E744))*COS(RADIANS(P734))))&gt;90,0,$F$4*$F$5/E743^2*(SIN(RADIANS(G751))*SIN(RADIANS(E744))+COS(RADIANS(G751))*COS(RADIANS(E744))*COS(RADIANS(P734))))</f>
        <v>0</v>
      </c>
      <c r="Q751" s="3">
        <f>IF(DEGREES(ACOS(SIN(RADIANS(G751))*SIN(RADIANS(E744))+COS(RADIANS(G751))*COS(RADIANS(E744))*COS(RADIANS(Q734))))&gt;90,0,$F$4*$F$5/E743^2*(SIN(RADIANS(G751))*SIN(RADIANS(E744))+COS(RADIANS(G751))*COS(RADIANS(E744))*COS(RADIANS(Q734))))</f>
        <v>0</v>
      </c>
      <c r="R751" s="3" t="e">
        <f>IF(DEGREES(ACOS(SIN(RADIANS(G751))*SIN(RADIANS(E744))+COS(RADIANS(G751))*COS(RADIANS(E744))*COS(RADIANS(R734))))&gt;90,0,$F$4*$F$5/E743^2*(SIN(RADIANS(G751))*SIN(RADIANS(E744))+COS(RADIANS(G751))*COS(RADIANS(E744))*COS(RADIANS(R734))))</f>
        <v>#DIV/0!</v>
      </c>
      <c r="S751" s="3" t="e">
        <f>IF(DEGREES(ACOS(SIN(RADIANS(G751))*SIN(RADIANS(E744))+COS(RADIANS(G751))*COS(RADIANS(E744))*COS(RADIANS(S734))))&gt;90,0,$F$4*$F$5/E743^2*(SIN(RADIANS(G751))*SIN(RADIANS(E744))+COS(RADIANS(G751))*COS(RADIANS(E744))*COS(RADIANS(S734))))</f>
        <v>#DIV/0!</v>
      </c>
      <c r="T751" s="3" t="e">
        <f>IF(DEGREES(ACOS(SIN(RADIANS(G751))*SIN(RADIANS(E744))+COS(RADIANS(G751))*COS(RADIANS(E744))*COS(RADIANS(T734))))&gt;90,0,$F$4*$F$5/E743^2*(SIN(RADIANS(G751))*SIN(RADIANS(E744))+COS(RADIANS(G751))*COS(RADIANS(E744))*COS(RADIANS(T734))))</f>
        <v>#DIV/0!</v>
      </c>
      <c r="U751" s="3" t="e">
        <f>IF(DEGREES(ACOS(SIN(RADIANS(G751))*SIN(RADIANS(E744))+COS(RADIANS(G751))*COS(RADIANS(E744))*COS(RADIANS(U734))))&gt;90,0,$F$4*$F$5/E743^2*(SIN(RADIANS(G751))*SIN(RADIANS(E744))+COS(RADIANS(G751))*COS(RADIANS(E744))*COS(RADIANS(U734))))</f>
        <v>#DIV/0!</v>
      </c>
      <c r="V751" s="3" t="e">
        <f>IF(DEGREES(ACOS(SIN(RADIANS(G751))*SIN(RADIANS(E744))+COS(RADIANS(G751))*COS(RADIANS(E744))*COS(RADIANS(V734))))&gt;90,0,$F$4*$F$5/E743^2*(SIN(RADIANS(G751))*SIN(RADIANS(E744))+COS(RADIANS(G751))*COS(RADIANS(E744))*COS(RADIANS(V734))))</f>
        <v>#DIV/0!</v>
      </c>
      <c r="W751" s="3" t="e">
        <f>IF(DEGREES(ACOS(SIN(RADIANS(G751))*SIN(RADIANS(E744))+COS(RADIANS(G751))*COS(RADIANS(E744))*COS(RADIANS(W734))))&gt;90,0,$F$4*$F$5/E743^2*(SIN(RADIANS(G751))*SIN(RADIANS(E744))+COS(RADIANS(G751))*COS(RADIANS(E744))*COS(RADIANS(W734))))</f>
        <v>#DIV/0!</v>
      </c>
      <c r="X751" s="3" t="e">
        <f>IF(DEGREES(ACOS(SIN(RADIANS(G751))*SIN(RADIANS(E744))+COS(RADIANS(G751))*COS(RADIANS(E744))*COS(RADIANS(X734))))&gt;90,0,$F$4*$F$5/E743^2*(SIN(RADIANS(G751))*SIN(RADIANS(E744))+COS(RADIANS(G751))*COS(RADIANS(E744))*COS(RADIANS(X734))))</f>
        <v>#DIV/0!</v>
      </c>
      <c r="Y751" s="3" t="e">
        <f>IF(DEGREES(ACOS(SIN(RADIANS(G751))*SIN(RADIANS(E744))+COS(RADIANS(G751))*COS(RADIANS(E744))*COS(RADIANS(Y734))))&gt;90,0,$F$4*$F$5/E743^2*(SIN(RADIANS(G751))*SIN(RADIANS(E744))+COS(RADIANS(G751))*COS(RADIANS(E744))*COS(RADIANS(Y734))))</f>
        <v>#DIV/0!</v>
      </c>
      <c r="Z751" s="3" t="e">
        <f>IF(DEGREES(ACOS(SIN(RADIANS(G751))*SIN(RADIANS(E744))+COS(RADIANS(G751))*COS(RADIANS(E744))*COS(RADIANS(Z734))))&gt;90,0,$F$4*$F$5/E743^2*(SIN(RADIANS(G751))*SIN(RADIANS(E744))+COS(RADIANS(G751))*COS(RADIANS(E744))*COS(RADIANS(Z734))))</f>
        <v>#DIV/0!</v>
      </c>
      <c r="AA751" s="3" t="e">
        <f>IF(DEGREES(ACOS(SIN(RADIANS(G751))*SIN(RADIANS(E744))+COS(RADIANS(G751))*COS(RADIANS(E744))*COS(RADIANS(AA734))))&gt;90,0,$F$4*$F$5/E743^2*(SIN(RADIANS(G751))*SIN(RADIANS(E744))+COS(RADIANS(G751))*COS(RADIANS(E744))*COS(RADIANS(AA734))))</f>
        <v>#DIV/0!</v>
      </c>
      <c r="AB751" s="3" t="e">
        <f>IF(DEGREES(ACOS(SIN(RADIANS(G751))*SIN(RADIANS(E744))+COS(RADIANS(G751))*COS(RADIANS(E744))*COS(RADIANS(AB734))))&gt;90,0,$F$4*$F$5/E743^2*(SIN(RADIANS(G751))*SIN(RADIANS(E744))+COS(RADIANS(G751))*COS(RADIANS(E744))*COS(RADIANS(AB734))))</f>
        <v>#DIV/0!</v>
      </c>
      <c r="AC751" s="3" t="e">
        <f>IF(DEGREES(ACOS(SIN(RADIANS(G751))*SIN(RADIANS(E744))+COS(RADIANS(G751))*COS(RADIANS(E744))*COS(RADIANS(AC734))))&gt;90,0,$F$4*$F$5/E743^2*(SIN(RADIANS(G751))*SIN(RADIANS(E744))+COS(RADIANS(G751))*COS(RADIANS(E744))*COS(RADIANS(AC734))))</f>
        <v>#DIV/0!</v>
      </c>
      <c r="AD751" s="3" t="e">
        <f>IF(DEGREES(ACOS(SIN(RADIANS(G751))*SIN(RADIANS(E744))+COS(RADIANS(G751))*COS(RADIANS(E744))*COS(RADIANS(AD734))))&gt;90,0,$F$4*$F$5/E743^2*(SIN(RADIANS(G751))*SIN(RADIANS(E744))+COS(RADIANS(G751))*COS(RADIANS(E744))*COS(RADIANS(AD734))))</f>
        <v>#DIV/0!</v>
      </c>
      <c r="AE751" s="3" t="e">
        <f>IF(DEGREES(ACOS(SIN(RADIANS(G751))*SIN(RADIANS(E744))+COS(RADIANS(G751))*COS(RADIANS(E744))*COS(RADIANS(AE734))))&gt;90,0,$F$4*$F$5/E743^2*(SIN(RADIANS(G751))*SIN(RADIANS(E744))+COS(RADIANS(G751))*COS(RADIANS(E744))*COS(RADIANS(AE734))))</f>
        <v>#DIV/0!</v>
      </c>
      <c r="AF751" s="3" t="e">
        <f>IF(DEGREES(ACOS(SIN(RADIANS(G751))*SIN(RADIANS(E744))+COS(RADIANS(G751))*COS(RADIANS(E744))*COS(RADIANS(AF734))))&gt;90,0,$F$4*$F$5/E743^2*(SIN(RADIANS(G751))*SIN(RADIANS(E744))+COS(RADIANS(G751))*COS(RADIANS(E744))*COS(RADIANS(AF734))))</f>
        <v>#DIV/0!</v>
      </c>
      <c r="AG751" s="3" t="e">
        <f>IF(DEGREES(ACOS(SIN(RADIANS(G751))*SIN(RADIANS(E744))+COS(RADIANS(G751))*COS(RADIANS(E744))*COS(RADIANS(AG734))))&gt;90,0,$F$4*$F$5/E743^2*(SIN(RADIANS(G751))*SIN(RADIANS(E744))+COS(RADIANS(G751))*COS(RADIANS(E744))*COS(RADIANS(AG734))))</f>
        <v>#DIV/0!</v>
      </c>
      <c r="AH751" s="3" t="e">
        <f>IF(DEGREES(ACOS(SIN(RADIANS(G751))*SIN(RADIANS(E744))+COS(RADIANS(G751))*COS(RADIANS(E744))*COS(RADIANS(AH734))))&gt;90,0,$F$4*$F$5/E743^2*(SIN(RADIANS(G751))*SIN(RADIANS(E744))+COS(RADIANS(G751))*COS(RADIANS(E744))*COS(RADIANS(AH734))))</f>
        <v>#DIV/0!</v>
      </c>
      <c r="AI751" s="3" t="e">
        <f>IF(DEGREES(ACOS(SIN(RADIANS(G751))*SIN(RADIANS(E744))+COS(RADIANS(G751))*COS(RADIANS(E744))*COS(RADIANS(AI734))))&gt;90,0,$F$4*$F$5/E743^2*(SIN(RADIANS(G751))*SIN(RADIANS(E744))+COS(RADIANS(G751))*COS(RADIANS(E744))*COS(RADIANS(AI734))))</f>
        <v>#DIV/0!</v>
      </c>
      <c r="AJ751" s="3" t="e">
        <f>IF(DEGREES(ACOS(SIN(RADIANS(G751))*SIN(RADIANS(E744))+COS(RADIANS(G751))*COS(RADIANS(E744))*COS(RADIANS(AJ734))))&gt;90,0,$F$4*$F$5/E743^2*(SIN(RADIANS(G751))*SIN(RADIANS(E744))+COS(RADIANS(G751))*COS(RADIANS(E744))*COS(RADIANS(AJ734))))</f>
        <v>#DIV/0!</v>
      </c>
      <c r="AK751" s="3">
        <f>IF(DEGREES(ACOS(SIN(RADIANS(G751))*SIN(RADIANS(E744))+COS(RADIANS(G751))*COS(RADIANS(E744))*COS(RADIANS(AK734))))&gt;90,0,$F$4*$F$5/E743^2*(SIN(RADIANS(G751))*SIN(RADIANS(E744))+COS(RADIANS(G751))*COS(RADIANS(E744))*COS(RADIANS(AK734))))</f>
        <v>0</v>
      </c>
      <c r="AL751" s="3">
        <f>IF(DEGREES(ACOS(SIN(RADIANS(G751))*SIN(RADIANS(E744))+COS(RADIANS(G751))*COS(RADIANS(E744))*COS(RADIANS(AL734))))&gt;90,0,$F$4*$F$5/E743^2*(SIN(RADIANS(G751))*SIN(RADIANS(E744))+COS(RADIANS(G751))*COS(RADIANS(E744))*COS(RADIANS(AL734))))</f>
        <v>0</v>
      </c>
      <c r="AM751" s="3">
        <f>IF(DEGREES(ACOS(SIN(RADIANS(G751))*SIN(RADIANS(E744))+COS(RADIANS(G751))*COS(RADIANS(E744))*COS(RADIANS(AM734))))&gt;90,0,$F$4*$F$5/E743^2*(SIN(RADIANS(G751))*SIN(RADIANS(E744))+COS(RADIANS(G751))*COS(RADIANS(E744))*COS(RADIANS(AM734))))</f>
        <v>0</v>
      </c>
      <c r="AN751" s="3">
        <f>IF(DEGREES(ACOS(SIN(RADIANS(G751))*SIN(RADIANS(E744))+COS(RADIANS(G751))*COS(RADIANS(E744))*COS(RADIANS(AN734))))&gt;90,0,$F$4*$F$5/E743^2*(SIN(RADIANS(G751))*SIN(RADIANS(E744))+COS(RADIANS(G751))*COS(RADIANS(E744))*COS(RADIANS(AN734))))</f>
        <v>0</v>
      </c>
      <c r="AO751" s="3">
        <f>IF(DEGREES(ACOS(SIN(RADIANS(G751))*SIN(RADIANS(E744))+COS(RADIANS(G751))*COS(RADIANS(E744))*COS(RADIANS(AO734))))&gt;90,0,$F$4*$F$5/E743^2*(SIN(RADIANS(G751))*SIN(RADIANS(E744))+COS(RADIANS(G751))*COS(RADIANS(E744))*COS(RADIANS(AO734))))</f>
        <v>0</v>
      </c>
      <c r="AP751" s="3">
        <f>IF(DEGREES(ACOS(SIN(RADIANS(G751))*SIN(RADIANS(E744))+COS(RADIANS(G751))*COS(RADIANS(E744))*COS(RADIANS(AP734))))&gt;90,0,$F$4*$F$5/E743^2*(SIN(RADIANS(G751))*SIN(RADIANS(E744))+COS(RADIANS(G751))*COS(RADIANS(E744))*COS(RADIANS(AP734))))</f>
        <v>0</v>
      </c>
      <c r="AQ751" s="3">
        <f>IF(DEGREES(ACOS(SIN(RADIANS(G751))*SIN(RADIANS(E744))+COS(RADIANS(G751))*COS(RADIANS(E744))*COS(RADIANS(AQ734))))&gt;90,0,$F$4*$F$5/E743^2*(SIN(RADIANS(G751))*SIN(RADIANS(E744))+COS(RADIANS(G751))*COS(RADIANS(E744))*COS(RADIANS(AQ734))))</f>
        <v>0</v>
      </c>
      <c r="AR751" s="3">
        <f>IF(DEGREES(ACOS(SIN(RADIANS(G751))*SIN(RADIANS(E744))+COS(RADIANS(G751))*COS(RADIANS(E744))*COS(RADIANS(AR734))))&gt;90,0,$F$4*$F$5/E743^2*(SIN(RADIANS(G751))*SIN(RADIANS(E744))+COS(RADIANS(G751))*COS(RADIANS(E744))*COS(RADIANS(AR734))))</f>
        <v>0</v>
      </c>
    </row>
    <row r="752" spans="2:44" ht="15.75" customHeight="1" x14ac:dyDescent="0.2">
      <c r="G752" s="3">
        <v>-70</v>
      </c>
      <c r="I752" s="3">
        <f>IF(DEGREES(ACOS(SIN(RADIANS(G752))*SIN(RADIANS(E744))+COS(RADIANS(G752))*COS(RADIANS(E744))*COS(RADIANS(I734))))&gt;90,0,$F$4*$F$5/E743^2*(SIN(RADIANS(G752))*SIN(RADIANS(E744))+COS(RADIANS(G752))*COS(RADIANS(E744))*COS(RADIANS(I734))))</f>
        <v>0</v>
      </c>
      <c r="J752" s="3">
        <f>IF(DEGREES(ACOS(SIN(RADIANS(G752))*SIN(RADIANS(E744))+COS(RADIANS(G752))*COS(RADIANS(E744))*COS(RADIANS(J734))))&gt;90,0,$F$4*$F$5/E743^2*(SIN(RADIANS(G752))*SIN(RADIANS(E744))+COS(RADIANS(G752))*COS(RADIANS(E744))*COS(RADIANS(J734))))</f>
        <v>0</v>
      </c>
      <c r="K752" s="3">
        <f>IF(DEGREES(ACOS(SIN(RADIANS(G752))*SIN(RADIANS(E744))+COS(RADIANS(G752))*COS(RADIANS(E744))*COS(RADIANS(K734))))&gt;90,0,$F$4*$F$5/E743^2*(SIN(RADIANS(G752))*SIN(RADIANS(E744))+COS(RADIANS(G752))*COS(RADIANS(E744))*COS(RADIANS(K734))))</f>
        <v>0</v>
      </c>
      <c r="L752" s="3">
        <f>IF(DEGREES(ACOS(SIN(RADIANS(G752))*SIN(RADIANS(E744))+COS(RADIANS(G752))*COS(RADIANS(E744))*COS(RADIANS(L734))))&gt;90,0,$F$4*$F$5/E743^2*(SIN(RADIANS(G752))*SIN(RADIANS(E744))+COS(RADIANS(G752))*COS(RADIANS(E744))*COS(RADIANS(L734))))</f>
        <v>0</v>
      </c>
      <c r="M752" s="3">
        <f>IF(DEGREES(ACOS(SIN(RADIANS(G752))*SIN(RADIANS(E744))+COS(RADIANS(G752))*COS(RADIANS(E744))*COS(RADIANS(M734))))&gt;90,0,$F$4*$F$5/E743^2*(SIN(RADIANS(G752))*SIN(RADIANS(E744))+COS(RADIANS(G752))*COS(RADIANS(E744))*COS(RADIANS(M734))))</f>
        <v>0</v>
      </c>
      <c r="N752" s="3">
        <f>IF(DEGREES(ACOS(SIN(RADIANS(G752))*SIN(RADIANS(E744))+COS(RADIANS(G752))*COS(RADIANS(E744))*COS(RADIANS(N734))))&gt;90,0,$F$4*$F$5/E743^2*(SIN(RADIANS(G752))*SIN(RADIANS(E744))+COS(RADIANS(G752))*COS(RADIANS(E744))*COS(RADIANS(N734))))</f>
        <v>0</v>
      </c>
      <c r="O752" s="3">
        <f>IF(DEGREES(ACOS(SIN(RADIANS(G752))*SIN(RADIANS(E744))+COS(RADIANS(G752))*COS(RADIANS(E744))*COS(RADIANS(O734))))&gt;90,0,$F$4*$F$5/E743^2*(SIN(RADIANS(G752))*SIN(RADIANS(E744))+COS(RADIANS(G752))*COS(RADIANS(E744))*COS(RADIANS(O734))))</f>
        <v>0</v>
      </c>
      <c r="P752" s="3">
        <f>IF(DEGREES(ACOS(SIN(RADIANS(G752))*SIN(RADIANS(E744))+COS(RADIANS(G752))*COS(RADIANS(E744))*COS(RADIANS(P734))))&gt;90,0,$F$4*$F$5/E743^2*(SIN(RADIANS(G752))*SIN(RADIANS(E744))+COS(RADIANS(G752))*COS(RADIANS(E744))*COS(RADIANS(P734))))</f>
        <v>0</v>
      </c>
      <c r="Q752" s="3">
        <f>IF(DEGREES(ACOS(SIN(RADIANS(G752))*SIN(RADIANS(E744))+COS(RADIANS(G752))*COS(RADIANS(E744))*COS(RADIANS(Q734))))&gt;90,0,$F$4*$F$5/E743^2*(SIN(RADIANS(G752))*SIN(RADIANS(E744))+COS(RADIANS(G752))*COS(RADIANS(E744))*COS(RADIANS(Q734))))</f>
        <v>0</v>
      </c>
      <c r="R752" s="3" t="e">
        <f>IF(DEGREES(ACOS(SIN(RADIANS(G752))*SIN(RADIANS(E744))+COS(RADIANS(G752))*COS(RADIANS(E744))*COS(RADIANS(R734))))&gt;90,0,$F$4*$F$5/E743^2*(SIN(RADIANS(G752))*SIN(RADIANS(E744))+COS(RADIANS(G752))*COS(RADIANS(E744))*COS(RADIANS(R734))))</f>
        <v>#DIV/0!</v>
      </c>
      <c r="S752" s="3" t="e">
        <f>IF(DEGREES(ACOS(SIN(RADIANS(G752))*SIN(RADIANS(E744))+COS(RADIANS(G752))*COS(RADIANS(E744))*COS(RADIANS(S734))))&gt;90,0,$F$4*$F$5/E743^2*(SIN(RADIANS(G752))*SIN(RADIANS(E744))+COS(RADIANS(G752))*COS(RADIANS(E744))*COS(RADIANS(S734))))</f>
        <v>#DIV/0!</v>
      </c>
      <c r="T752" s="3" t="e">
        <f>IF(DEGREES(ACOS(SIN(RADIANS(G752))*SIN(RADIANS(E744))+COS(RADIANS(G752))*COS(RADIANS(E744))*COS(RADIANS(T734))))&gt;90,0,$F$4*$F$5/E743^2*(SIN(RADIANS(G752))*SIN(RADIANS(E744))+COS(RADIANS(G752))*COS(RADIANS(E744))*COS(RADIANS(T734))))</f>
        <v>#DIV/0!</v>
      </c>
      <c r="U752" s="3" t="e">
        <f>IF(DEGREES(ACOS(SIN(RADIANS(G752))*SIN(RADIANS(E744))+COS(RADIANS(G752))*COS(RADIANS(E744))*COS(RADIANS(U734))))&gt;90,0,$F$4*$F$5/E743^2*(SIN(RADIANS(G752))*SIN(RADIANS(E744))+COS(RADIANS(G752))*COS(RADIANS(E744))*COS(RADIANS(U734))))</f>
        <v>#DIV/0!</v>
      </c>
      <c r="V752" s="3" t="e">
        <f>IF(DEGREES(ACOS(SIN(RADIANS(G752))*SIN(RADIANS(E744))+COS(RADIANS(G752))*COS(RADIANS(E744))*COS(RADIANS(V734))))&gt;90,0,$F$4*$F$5/E743^2*(SIN(RADIANS(G752))*SIN(RADIANS(E744))+COS(RADIANS(G752))*COS(RADIANS(E744))*COS(RADIANS(V734))))</f>
        <v>#DIV/0!</v>
      </c>
      <c r="W752" s="3" t="e">
        <f>IF(DEGREES(ACOS(SIN(RADIANS(G752))*SIN(RADIANS(E744))+COS(RADIANS(G752))*COS(RADIANS(E744))*COS(RADIANS(W734))))&gt;90,0,$F$4*$F$5/E743^2*(SIN(RADIANS(G752))*SIN(RADIANS(E744))+COS(RADIANS(G752))*COS(RADIANS(E744))*COS(RADIANS(W734))))</f>
        <v>#DIV/0!</v>
      </c>
      <c r="X752" s="3" t="e">
        <f>IF(DEGREES(ACOS(SIN(RADIANS(G752))*SIN(RADIANS(E744))+COS(RADIANS(G752))*COS(RADIANS(E744))*COS(RADIANS(X734))))&gt;90,0,$F$4*$F$5/E743^2*(SIN(RADIANS(G752))*SIN(RADIANS(E744))+COS(RADIANS(G752))*COS(RADIANS(E744))*COS(RADIANS(X734))))</f>
        <v>#DIV/0!</v>
      </c>
      <c r="Y752" s="3" t="e">
        <f>IF(DEGREES(ACOS(SIN(RADIANS(G752))*SIN(RADIANS(E744))+COS(RADIANS(G752))*COS(RADIANS(E744))*COS(RADIANS(Y734))))&gt;90,0,$F$4*$F$5/E743^2*(SIN(RADIANS(G752))*SIN(RADIANS(E744))+COS(RADIANS(G752))*COS(RADIANS(E744))*COS(RADIANS(Y734))))</f>
        <v>#DIV/0!</v>
      </c>
      <c r="Z752" s="3" t="e">
        <f>IF(DEGREES(ACOS(SIN(RADIANS(G752))*SIN(RADIANS(E744))+COS(RADIANS(G752))*COS(RADIANS(E744))*COS(RADIANS(Z734))))&gt;90,0,$F$4*$F$5/E743^2*(SIN(RADIANS(G752))*SIN(RADIANS(E744))+COS(RADIANS(G752))*COS(RADIANS(E744))*COS(RADIANS(Z734))))</f>
        <v>#DIV/0!</v>
      </c>
      <c r="AA752" s="3" t="e">
        <f>IF(DEGREES(ACOS(SIN(RADIANS(G752))*SIN(RADIANS(E744))+COS(RADIANS(G752))*COS(RADIANS(E744))*COS(RADIANS(AA734))))&gt;90,0,$F$4*$F$5/E743^2*(SIN(RADIANS(G752))*SIN(RADIANS(E744))+COS(RADIANS(G752))*COS(RADIANS(E744))*COS(RADIANS(AA734))))</f>
        <v>#DIV/0!</v>
      </c>
      <c r="AB752" s="3" t="e">
        <f>IF(DEGREES(ACOS(SIN(RADIANS(G752))*SIN(RADIANS(E744))+COS(RADIANS(G752))*COS(RADIANS(E744))*COS(RADIANS(AB734))))&gt;90,0,$F$4*$F$5/E743^2*(SIN(RADIANS(G752))*SIN(RADIANS(E744))+COS(RADIANS(G752))*COS(RADIANS(E744))*COS(RADIANS(AB734))))</f>
        <v>#DIV/0!</v>
      </c>
      <c r="AC752" s="3" t="e">
        <f>IF(DEGREES(ACOS(SIN(RADIANS(G752))*SIN(RADIANS(E744))+COS(RADIANS(G752))*COS(RADIANS(E744))*COS(RADIANS(AC734))))&gt;90,0,$F$4*$F$5/E743^2*(SIN(RADIANS(G752))*SIN(RADIANS(E744))+COS(RADIANS(G752))*COS(RADIANS(E744))*COS(RADIANS(AC734))))</f>
        <v>#DIV/0!</v>
      </c>
      <c r="AD752" s="3" t="e">
        <f>IF(DEGREES(ACOS(SIN(RADIANS(G752))*SIN(RADIANS(E744))+COS(RADIANS(G752))*COS(RADIANS(E744))*COS(RADIANS(AD734))))&gt;90,0,$F$4*$F$5/E743^2*(SIN(RADIANS(G752))*SIN(RADIANS(E744))+COS(RADIANS(G752))*COS(RADIANS(E744))*COS(RADIANS(AD734))))</f>
        <v>#DIV/0!</v>
      </c>
      <c r="AE752" s="3" t="e">
        <f>IF(DEGREES(ACOS(SIN(RADIANS(G752))*SIN(RADIANS(E744))+COS(RADIANS(G752))*COS(RADIANS(E744))*COS(RADIANS(AE734))))&gt;90,0,$F$4*$F$5/E743^2*(SIN(RADIANS(G752))*SIN(RADIANS(E744))+COS(RADIANS(G752))*COS(RADIANS(E744))*COS(RADIANS(AE734))))</f>
        <v>#DIV/0!</v>
      </c>
      <c r="AF752" s="3" t="e">
        <f>IF(DEGREES(ACOS(SIN(RADIANS(G752))*SIN(RADIANS(E744))+COS(RADIANS(G752))*COS(RADIANS(E744))*COS(RADIANS(AF734))))&gt;90,0,$F$4*$F$5/E743^2*(SIN(RADIANS(G752))*SIN(RADIANS(E744))+COS(RADIANS(G752))*COS(RADIANS(E744))*COS(RADIANS(AF734))))</f>
        <v>#DIV/0!</v>
      </c>
      <c r="AG752" s="3" t="e">
        <f>IF(DEGREES(ACOS(SIN(RADIANS(G752))*SIN(RADIANS(E744))+COS(RADIANS(G752))*COS(RADIANS(E744))*COS(RADIANS(AG734))))&gt;90,0,$F$4*$F$5/E743^2*(SIN(RADIANS(G752))*SIN(RADIANS(E744))+COS(RADIANS(G752))*COS(RADIANS(E744))*COS(RADIANS(AG734))))</f>
        <v>#DIV/0!</v>
      </c>
      <c r="AH752" s="3" t="e">
        <f>IF(DEGREES(ACOS(SIN(RADIANS(G752))*SIN(RADIANS(E744))+COS(RADIANS(G752))*COS(RADIANS(E744))*COS(RADIANS(AH734))))&gt;90,0,$F$4*$F$5/E743^2*(SIN(RADIANS(G752))*SIN(RADIANS(E744))+COS(RADIANS(G752))*COS(RADIANS(E744))*COS(RADIANS(AH734))))</f>
        <v>#DIV/0!</v>
      </c>
      <c r="AI752" s="3" t="e">
        <f>IF(DEGREES(ACOS(SIN(RADIANS(G752))*SIN(RADIANS(E744))+COS(RADIANS(G752))*COS(RADIANS(E744))*COS(RADIANS(AI734))))&gt;90,0,$F$4*$F$5/E743^2*(SIN(RADIANS(G752))*SIN(RADIANS(E744))+COS(RADIANS(G752))*COS(RADIANS(E744))*COS(RADIANS(AI734))))</f>
        <v>#DIV/0!</v>
      </c>
      <c r="AJ752" s="3" t="e">
        <f>IF(DEGREES(ACOS(SIN(RADIANS(G752))*SIN(RADIANS(E744))+COS(RADIANS(G752))*COS(RADIANS(E744))*COS(RADIANS(AJ734))))&gt;90,0,$F$4*$F$5/E743^2*(SIN(RADIANS(G752))*SIN(RADIANS(E744))+COS(RADIANS(G752))*COS(RADIANS(E744))*COS(RADIANS(AJ734))))</f>
        <v>#DIV/0!</v>
      </c>
      <c r="AK752" s="3">
        <f>IF(DEGREES(ACOS(SIN(RADIANS(G752))*SIN(RADIANS(E744))+COS(RADIANS(G752))*COS(RADIANS(E744))*COS(RADIANS(AK734))))&gt;90,0,$F$4*$F$5/E743^2*(SIN(RADIANS(G752))*SIN(RADIANS(E744))+COS(RADIANS(G752))*COS(RADIANS(E744))*COS(RADIANS(AK734))))</f>
        <v>0</v>
      </c>
      <c r="AL752" s="3">
        <f>IF(DEGREES(ACOS(SIN(RADIANS(G752))*SIN(RADIANS(E744))+COS(RADIANS(G752))*COS(RADIANS(E744))*COS(RADIANS(AL734))))&gt;90,0,$F$4*$F$5/E743^2*(SIN(RADIANS(G752))*SIN(RADIANS(E744))+COS(RADIANS(G752))*COS(RADIANS(E744))*COS(RADIANS(AL734))))</f>
        <v>0</v>
      </c>
      <c r="AM752" s="3">
        <f>IF(DEGREES(ACOS(SIN(RADIANS(G752))*SIN(RADIANS(E744))+COS(RADIANS(G752))*COS(RADIANS(E744))*COS(RADIANS(AM734))))&gt;90,0,$F$4*$F$5/E743^2*(SIN(RADIANS(G752))*SIN(RADIANS(E744))+COS(RADIANS(G752))*COS(RADIANS(E744))*COS(RADIANS(AM734))))</f>
        <v>0</v>
      </c>
      <c r="AN752" s="3">
        <f>IF(DEGREES(ACOS(SIN(RADIANS(G752))*SIN(RADIANS(E744))+COS(RADIANS(G752))*COS(RADIANS(E744))*COS(RADIANS(AN734))))&gt;90,0,$F$4*$F$5/E743^2*(SIN(RADIANS(G752))*SIN(RADIANS(E744))+COS(RADIANS(G752))*COS(RADIANS(E744))*COS(RADIANS(AN734))))</f>
        <v>0</v>
      </c>
      <c r="AO752" s="3">
        <f>IF(DEGREES(ACOS(SIN(RADIANS(G752))*SIN(RADIANS(E744))+COS(RADIANS(G752))*COS(RADIANS(E744))*COS(RADIANS(AO734))))&gt;90,0,$F$4*$F$5/E743^2*(SIN(RADIANS(G752))*SIN(RADIANS(E744))+COS(RADIANS(G752))*COS(RADIANS(E744))*COS(RADIANS(AO734))))</f>
        <v>0</v>
      </c>
      <c r="AP752" s="3">
        <f>IF(DEGREES(ACOS(SIN(RADIANS(G752))*SIN(RADIANS(E744))+COS(RADIANS(G752))*COS(RADIANS(E744))*COS(RADIANS(AP734))))&gt;90,0,$F$4*$F$5/E743^2*(SIN(RADIANS(G752))*SIN(RADIANS(E744))+COS(RADIANS(G752))*COS(RADIANS(E744))*COS(RADIANS(AP734))))</f>
        <v>0</v>
      </c>
      <c r="AQ752" s="3">
        <f>IF(DEGREES(ACOS(SIN(RADIANS(G752))*SIN(RADIANS(E744))+COS(RADIANS(G752))*COS(RADIANS(E744))*COS(RADIANS(AQ734))))&gt;90,0,$F$4*$F$5/E743^2*(SIN(RADIANS(G752))*SIN(RADIANS(E744))+COS(RADIANS(G752))*COS(RADIANS(E744))*COS(RADIANS(AQ734))))</f>
        <v>0</v>
      </c>
      <c r="AR752" s="3">
        <f>IF(DEGREES(ACOS(SIN(RADIANS(G752))*SIN(RADIANS(E744))+COS(RADIANS(G752))*COS(RADIANS(E744))*COS(RADIANS(AR734))))&gt;90,0,$F$4*$F$5/E743^2*(SIN(RADIANS(G752))*SIN(RADIANS(E744))+COS(RADIANS(G752))*COS(RADIANS(E744))*COS(RADIANS(AR734))))</f>
        <v>0</v>
      </c>
    </row>
    <row r="753" spans="2:44" ht="15.75" customHeight="1" x14ac:dyDescent="0.2">
      <c r="G753" s="3">
        <v>-80</v>
      </c>
      <c r="I753" s="3">
        <f>IF(DEGREES(ACOS(SIN(RADIANS(G753))*SIN(RADIANS(E744))+COS(RADIANS(G753))*COS(RADIANS(E744))*COS(RADIANS(I734))))&gt;90,0,$F$4*$F$5/E743^2*(SIN(RADIANS(G753))*SIN(RADIANS(E744))+COS(RADIANS(G753))*COS(RADIANS(E744))*COS(RADIANS(I734))))</f>
        <v>0</v>
      </c>
      <c r="J753" s="3">
        <f>IF(DEGREES(ACOS(SIN(RADIANS(G753))*SIN(RADIANS(E744))+COS(RADIANS(G753))*COS(RADIANS(E744))*COS(RADIANS(J734))))&gt;90,0,$F$4*$F$5/E743^2*(SIN(RADIANS(G753))*SIN(RADIANS(E744))+COS(RADIANS(G753))*COS(RADIANS(E744))*COS(RADIANS(J734))))</f>
        <v>0</v>
      </c>
      <c r="K753" s="3">
        <f>IF(DEGREES(ACOS(SIN(RADIANS(G753))*SIN(RADIANS(E744))+COS(RADIANS(G753))*COS(RADIANS(E744))*COS(RADIANS(K734))))&gt;90,0,$F$4*$F$5/E743^2*(SIN(RADIANS(G753))*SIN(RADIANS(E744))+COS(RADIANS(G753))*COS(RADIANS(E744))*COS(RADIANS(K734))))</f>
        <v>0</v>
      </c>
      <c r="L753" s="3">
        <f>IF(DEGREES(ACOS(SIN(RADIANS(G753))*SIN(RADIANS(E744))+COS(RADIANS(G753))*COS(RADIANS(E744))*COS(RADIANS(L734))))&gt;90,0,$F$4*$F$5/E743^2*(SIN(RADIANS(G753))*SIN(RADIANS(E744))+COS(RADIANS(G753))*COS(RADIANS(E744))*COS(RADIANS(L734))))</f>
        <v>0</v>
      </c>
      <c r="M753" s="3">
        <f>IF(DEGREES(ACOS(SIN(RADIANS(G753))*SIN(RADIANS(E744))+COS(RADIANS(G753))*COS(RADIANS(E744))*COS(RADIANS(M734))))&gt;90,0,$F$4*$F$5/E743^2*(SIN(RADIANS(G753))*SIN(RADIANS(E744))+COS(RADIANS(G753))*COS(RADIANS(E744))*COS(RADIANS(M734))))</f>
        <v>0</v>
      </c>
      <c r="N753" s="3">
        <f>IF(DEGREES(ACOS(SIN(RADIANS(G753))*SIN(RADIANS(E744))+COS(RADIANS(G753))*COS(RADIANS(E744))*COS(RADIANS(N734))))&gt;90,0,$F$4*$F$5/E743^2*(SIN(RADIANS(G753))*SIN(RADIANS(E744))+COS(RADIANS(G753))*COS(RADIANS(E744))*COS(RADIANS(N734))))</f>
        <v>0</v>
      </c>
      <c r="O753" s="3">
        <f>IF(DEGREES(ACOS(SIN(RADIANS(G753))*SIN(RADIANS(E744))+COS(RADIANS(G753))*COS(RADIANS(E744))*COS(RADIANS(O734))))&gt;90,0,$F$4*$F$5/E743^2*(SIN(RADIANS(G753))*SIN(RADIANS(E744))+COS(RADIANS(G753))*COS(RADIANS(E744))*COS(RADIANS(O734))))</f>
        <v>0</v>
      </c>
      <c r="P753" s="3">
        <f>IF(DEGREES(ACOS(SIN(RADIANS(G753))*SIN(RADIANS(E744))+COS(RADIANS(G753))*COS(RADIANS(E744))*COS(RADIANS(P734))))&gt;90,0,$F$4*$F$5/E743^2*(SIN(RADIANS(G753))*SIN(RADIANS(E744))+COS(RADIANS(G753))*COS(RADIANS(E744))*COS(RADIANS(P734))))</f>
        <v>0</v>
      </c>
      <c r="Q753" s="3">
        <f>IF(DEGREES(ACOS(SIN(RADIANS(G753))*SIN(RADIANS(E744))+COS(RADIANS(G753))*COS(RADIANS(E744))*COS(RADIANS(Q734))))&gt;90,0,$F$4*$F$5/E743^2*(SIN(RADIANS(G753))*SIN(RADIANS(E744))+COS(RADIANS(G753))*COS(RADIANS(E744))*COS(RADIANS(Q734))))</f>
        <v>0</v>
      </c>
      <c r="R753" s="3" t="e">
        <f>IF(DEGREES(ACOS(SIN(RADIANS(G753))*SIN(RADIANS(E744))+COS(RADIANS(G753))*COS(RADIANS(E744))*COS(RADIANS(R734))))&gt;90,0,$F$4*$F$5/E743^2*(SIN(RADIANS(G753))*SIN(RADIANS(E744))+COS(RADIANS(G753))*COS(RADIANS(E744))*COS(RADIANS(R734))))</f>
        <v>#DIV/0!</v>
      </c>
      <c r="S753" s="3" t="e">
        <f>IF(DEGREES(ACOS(SIN(RADIANS(G753))*SIN(RADIANS(E744))+COS(RADIANS(G753))*COS(RADIANS(E744))*COS(RADIANS(S734))))&gt;90,0,$F$4*$F$5/E743^2*(SIN(RADIANS(G753))*SIN(RADIANS(E744))+COS(RADIANS(G753))*COS(RADIANS(E744))*COS(RADIANS(S734))))</f>
        <v>#DIV/0!</v>
      </c>
      <c r="T753" s="3" t="e">
        <f>IF(DEGREES(ACOS(SIN(RADIANS(G753))*SIN(RADIANS(E744))+COS(RADIANS(G753))*COS(RADIANS(E744))*COS(RADIANS(T734))))&gt;90,0,$F$4*$F$5/E743^2*(SIN(RADIANS(G753))*SIN(RADIANS(E744))+COS(RADIANS(G753))*COS(RADIANS(E744))*COS(RADIANS(T734))))</f>
        <v>#DIV/0!</v>
      </c>
      <c r="U753" s="3" t="e">
        <f>IF(DEGREES(ACOS(SIN(RADIANS(G753))*SIN(RADIANS(E744))+COS(RADIANS(G753))*COS(RADIANS(E744))*COS(RADIANS(U734))))&gt;90,0,$F$4*$F$5/E743^2*(SIN(RADIANS(G753))*SIN(RADIANS(E744))+COS(RADIANS(G753))*COS(RADIANS(E744))*COS(RADIANS(U734))))</f>
        <v>#DIV/0!</v>
      </c>
      <c r="V753" s="3" t="e">
        <f>IF(DEGREES(ACOS(SIN(RADIANS(G753))*SIN(RADIANS(E744))+COS(RADIANS(G753))*COS(RADIANS(E744))*COS(RADIANS(V734))))&gt;90,0,$F$4*$F$5/E743^2*(SIN(RADIANS(G753))*SIN(RADIANS(E744))+COS(RADIANS(G753))*COS(RADIANS(E744))*COS(RADIANS(V734))))</f>
        <v>#DIV/0!</v>
      </c>
      <c r="W753" s="3" t="e">
        <f>IF(DEGREES(ACOS(SIN(RADIANS(G753))*SIN(RADIANS(E744))+COS(RADIANS(G753))*COS(RADIANS(E744))*COS(RADIANS(W734))))&gt;90,0,$F$4*$F$5/E743^2*(SIN(RADIANS(G753))*SIN(RADIANS(E744))+COS(RADIANS(G753))*COS(RADIANS(E744))*COS(RADIANS(W734))))</f>
        <v>#DIV/0!</v>
      </c>
      <c r="X753" s="3" t="e">
        <f>IF(DEGREES(ACOS(SIN(RADIANS(G753))*SIN(RADIANS(E744))+COS(RADIANS(G753))*COS(RADIANS(E744))*COS(RADIANS(X734))))&gt;90,0,$F$4*$F$5/E743^2*(SIN(RADIANS(G753))*SIN(RADIANS(E744))+COS(RADIANS(G753))*COS(RADIANS(E744))*COS(RADIANS(X734))))</f>
        <v>#DIV/0!</v>
      </c>
      <c r="Y753" s="3" t="e">
        <f>IF(DEGREES(ACOS(SIN(RADIANS(G753))*SIN(RADIANS(E744))+COS(RADIANS(G753))*COS(RADIANS(E744))*COS(RADIANS(Y734))))&gt;90,0,$F$4*$F$5/E743^2*(SIN(RADIANS(G753))*SIN(RADIANS(E744))+COS(RADIANS(G753))*COS(RADIANS(E744))*COS(RADIANS(Y734))))</f>
        <v>#DIV/0!</v>
      </c>
      <c r="Z753" s="3" t="e">
        <f>IF(DEGREES(ACOS(SIN(RADIANS(G753))*SIN(RADIANS(E744))+COS(RADIANS(G753))*COS(RADIANS(E744))*COS(RADIANS(Z734))))&gt;90,0,$F$4*$F$5/E743^2*(SIN(RADIANS(G753))*SIN(RADIANS(E744))+COS(RADIANS(G753))*COS(RADIANS(E744))*COS(RADIANS(Z734))))</f>
        <v>#DIV/0!</v>
      </c>
      <c r="AA753" s="3" t="e">
        <f>IF(DEGREES(ACOS(SIN(RADIANS(G753))*SIN(RADIANS(E744))+COS(RADIANS(G753))*COS(RADIANS(E744))*COS(RADIANS(AA734))))&gt;90,0,$F$4*$F$5/E743^2*(SIN(RADIANS(G753))*SIN(RADIANS(E744))+COS(RADIANS(G753))*COS(RADIANS(E744))*COS(RADIANS(AA734))))</f>
        <v>#DIV/0!</v>
      </c>
      <c r="AB753" s="3" t="e">
        <f>IF(DEGREES(ACOS(SIN(RADIANS(G753))*SIN(RADIANS(E744))+COS(RADIANS(G753))*COS(RADIANS(E744))*COS(RADIANS(AB734))))&gt;90,0,$F$4*$F$5/E743^2*(SIN(RADIANS(G753))*SIN(RADIANS(E744))+COS(RADIANS(G753))*COS(RADIANS(E744))*COS(RADIANS(AB734))))</f>
        <v>#DIV/0!</v>
      </c>
      <c r="AC753" s="3" t="e">
        <f>IF(DEGREES(ACOS(SIN(RADIANS(G753))*SIN(RADIANS(E744))+COS(RADIANS(G753))*COS(RADIANS(E744))*COS(RADIANS(AC734))))&gt;90,0,$F$4*$F$5/E743^2*(SIN(RADIANS(G753))*SIN(RADIANS(E744))+COS(RADIANS(G753))*COS(RADIANS(E744))*COS(RADIANS(AC734))))</f>
        <v>#DIV/0!</v>
      </c>
      <c r="AD753" s="3" t="e">
        <f>IF(DEGREES(ACOS(SIN(RADIANS(G753))*SIN(RADIANS(E744))+COS(RADIANS(G753))*COS(RADIANS(E744))*COS(RADIANS(AD734))))&gt;90,0,$F$4*$F$5/E743^2*(SIN(RADIANS(G753))*SIN(RADIANS(E744))+COS(RADIANS(G753))*COS(RADIANS(E744))*COS(RADIANS(AD734))))</f>
        <v>#DIV/0!</v>
      </c>
      <c r="AE753" s="3" t="e">
        <f>IF(DEGREES(ACOS(SIN(RADIANS(G753))*SIN(RADIANS(E744))+COS(RADIANS(G753))*COS(RADIANS(E744))*COS(RADIANS(AE734))))&gt;90,0,$F$4*$F$5/E743^2*(SIN(RADIANS(G753))*SIN(RADIANS(E744))+COS(RADIANS(G753))*COS(RADIANS(E744))*COS(RADIANS(AE734))))</f>
        <v>#DIV/0!</v>
      </c>
      <c r="AF753" s="3" t="e">
        <f>IF(DEGREES(ACOS(SIN(RADIANS(G753))*SIN(RADIANS(E744))+COS(RADIANS(G753))*COS(RADIANS(E744))*COS(RADIANS(AF734))))&gt;90,0,$F$4*$F$5/E743^2*(SIN(RADIANS(G753))*SIN(RADIANS(E744))+COS(RADIANS(G753))*COS(RADIANS(E744))*COS(RADIANS(AF734))))</f>
        <v>#DIV/0!</v>
      </c>
      <c r="AG753" s="3" t="e">
        <f>IF(DEGREES(ACOS(SIN(RADIANS(G753))*SIN(RADIANS(E744))+COS(RADIANS(G753))*COS(RADIANS(E744))*COS(RADIANS(AG734))))&gt;90,0,$F$4*$F$5/E743^2*(SIN(RADIANS(G753))*SIN(RADIANS(E744))+COS(RADIANS(G753))*COS(RADIANS(E744))*COS(RADIANS(AG734))))</f>
        <v>#DIV/0!</v>
      </c>
      <c r="AH753" s="3" t="e">
        <f>IF(DEGREES(ACOS(SIN(RADIANS(G753))*SIN(RADIANS(E744))+COS(RADIANS(G753))*COS(RADIANS(E744))*COS(RADIANS(AH734))))&gt;90,0,$F$4*$F$5/E743^2*(SIN(RADIANS(G753))*SIN(RADIANS(E744))+COS(RADIANS(G753))*COS(RADIANS(E744))*COS(RADIANS(AH734))))</f>
        <v>#DIV/0!</v>
      </c>
      <c r="AI753" s="3" t="e">
        <f>IF(DEGREES(ACOS(SIN(RADIANS(G753))*SIN(RADIANS(E744))+COS(RADIANS(G753))*COS(RADIANS(E744))*COS(RADIANS(AI734))))&gt;90,0,$F$4*$F$5/E743^2*(SIN(RADIANS(G753))*SIN(RADIANS(E744))+COS(RADIANS(G753))*COS(RADIANS(E744))*COS(RADIANS(AI734))))</f>
        <v>#DIV/0!</v>
      </c>
      <c r="AJ753" s="3" t="e">
        <f>IF(DEGREES(ACOS(SIN(RADIANS(G753))*SIN(RADIANS(E744))+COS(RADIANS(G753))*COS(RADIANS(E744))*COS(RADIANS(AJ734))))&gt;90,0,$F$4*$F$5/E743^2*(SIN(RADIANS(G753))*SIN(RADIANS(E744))+COS(RADIANS(G753))*COS(RADIANS(E744))*COS(RADIANS(AJ734))))</f>
        <v>#DIV/0!</v>
      </c>
      <c r="AK753" s="3">
        <f>IF(DEGREES(ACOS(SIN(RADIANS(G753))*SIN(RADIANS(E744))+COS(RADIANS(G753))*COS(RADIANS(E744))*COS(RADIANS(AK734))))&gt;90,0,$F$4*$F$5/E743^2*(SIN(RADIANS(G753))*SIN(RADIANS(E744))+COS(RADIANS(G753))*COS(RADIANS(E744))*COS(RADIANS(AK734))))</f>
        <v>0</v>
      </c>
      <c r="AL753" s="3">
        <f>IF(DEGREES(ACOS(SIN(RADIANS(G753))*SIN(RADIANS(E744))+COS(RADIANS(G753))*COS(RADIANS(E744))*COS(RADIANS(AL734))))&gt;90,0,$F$4*$F$5/E743^2*(SIN(RADIANS(G753))*SIN(RADIANS(E744))+COS(RADIANS(G753))*COS(RADIANS(E744))*COS(RADIANS(AL734))))</f>
        <v>0</v>
      </c>
      <c r="AM753" s="3">
        <f>IF(DEGREES(ACOS(SIN(RADIANS(G753))*SIN(RADIANS(E744))+COS(RADIANS(G753))*COS(RADIANS(E744))*COS(RADIANS(AM734))))&gt;90,0,$F$4*$F$5/E743^2*(SIN(RADIANS(G753))*SIN(RADIANS(E744))+COS(RADIANS(G753))*COS(RADIANS(E744))*COS(RADIANS(AM734))))</f>
        <v>0</v>
      </c>
      <c r="AN753" s="3">
        <f>IF(DEGREES(ACOS(SIN(RADIANS(G753))*SIN(RADIANS(E744))+COS(RADIANS(G753))*COS(RADIANS(E744))*COS(RADIANS(AN734))))&gt;90,0,$F$4*$F$5/E743^2*(SIN(RADIANS(G753))*SIN(RADIANS(E744))+COS(RADIANS(G753))*COS(RADIANS(E744))*COS(RADIANS(AN734))))</f>
        <v>0</v>
      </c>
      <c r="AO753" s="3">
        <f>IF(DEGREES(ACOS(SIN(RADIANS(G753))*SIN(RADIANS(E744))+COS(RADIANS(G753))*COS(RADIANS(E744))*COS(RADIANS(AO734))))&gt;90,0,$F$4*$F$5/E743^2*(SIN(RADIANS(G753))*SIN(RADIANS(E744))+COS(RADIANS(G753))*COS(RADIANS(E744))*COS(RADIANS(AO734))))</f>
        <v>0</v>
      </c>
      <c r="AP753" s="3">
        <f>IF(DEGREES(ACOS(SIN(RADIANS(G753))*SIN(RADIANS(E744))+COS(RADIANS(G753))*COS(RADIANS(E744))*COS(RADIANS(AP734))))&gt;90,0,$F$4*$F$5/E743^2*(SIN(RADIANS(G753))*SIN(RADIANS(E744))+COS(RADIANS(G753))*COS(RADIANS(E744))*COS(RADIANS(AP734))))</f>
        <v>0</v>
      </c>
      <c r="AQ753" s="3">
        <f>IF(DEGREES(ACOS(SIN(RADIANS(G753))*SIN(RADIANS(E744))+COS(RADIANS(G753))*COS(RADIANS(E744))*COS(RADIANS(AQ734))))&gt;90,0,$F$4*$F$5/E743^2*(SIN(RADIANS(G753))*SIN(RADIANS(E744))+COS(RADIANS(G753))*COS(RADIANS(E744))*COS(RADIANS(AQ734))))</f>
        <v>0</v>
      </c>
      <c r="AR753" s="3">
        <f>IF(DEGREES(ACOS(SIN(RADIANS(G753))*SIN(RADIANS(E744))+COS(RADIANS(G753))*COS(RADIANS(E744))*COS(RADIANS(AR734))))&gt;90,0,$F$4*$F$5/E743^2*(SIN(RADIANS(G753))*SIN(RADIANS(E744))+COS(RADIANS(G753))*COS(RADIANS(E744))*COS(RADIANS(AR734))))</f>
        <v>0</v>
      </c>
    </row>
    <row r="754" spans="2:44" ht="15.75" customHeight="1" x14ac:dyDescent="0.2">
      <c r="G754" s="3">
        <v>-90</v>
      </c>
      <c r="I754" s="3" t="e">
        <f>IF(DEGREES(ACOS(SIN(RADIANS(G754))*SIN(RADIANS(E744))+COS(RADIANS(G754))*COS(RADIANS(E744))*COS(RADIANS(I734))))&gt;90,0,$F$4*$F$5/E743^2*(SIN(RADIANS(G754))*SIN(RADIANS(E744))+COS(RADIANS(G754))*COS(RADIANS(E744))*COS(RADIANS(I734))))</f>
        <v>#DIV/0!</v>
      </c>
      <c r="J754" s="3" t="e">
        <f>IF(DEGREES(ACOS(SIN(RADIANS(G754))*SIN(RADIANS(E744))+COS(RADIANS(G754))*COS(RADIANS(E744))*COS(RADIANS(J734))))&gt;90,0,$F$4*$F$5/E743^2*(SIN(RADIANS(G754))*SIN(RADIANS(E744))+COS(RADIANS(G754))*COS(RADIANS(E744))*COS(RADIANS(J734))))</f>
        <v>#DIV/0!</v>
      </c>
      <c r="K754" s="3" t="e">
        <f>IF(DEGREES(ACOS(SIN(RADIANS(G754))*SIN(RADIANS(E744))+COS(RADIANS(G754))*COS(RADIANS(E744))*COS(RADIANS(K734))))&gt;90,0,$F$4*$F$5/E743^2*(SIN(RADIANS(G754))*SIN(RADIANS(E744))+COS(RADIANS(G754))*COS(RADIANS(E744))*COS(RADIANS(K734))))</f>
        <v>#DIV/0!</v>
      </c>
      <c r="L754" s="3" t="e">
        <f>IF(DEGREES(ACOS(SIN(RADIANS(G754))*SIN(RADIANS(E744))+COS(RADIANS(G754))*COS(RADIANS(E744))*COS(RADIANS(L734))))&gt;90,0,$F$4*$F$5/E743^2*(SIN(RADIANS(G754))*SIN(RADIANS(E744))+COS(RADIANS(G754))*COS(RADIANS(E744))*COS(RADIANS(L734))))</f>
        <v>#DIV/0!</v>
      </c>
      <c r="M754" s="3" t="e">
        <f>IF(DEGREES(ACOS(SIN(RADIANS(G754))*SIN(RADIANS(E744))+COS(RADIANS(G754))*COS(RADIANS(E744))*COS(RADIANS(M734))))&gt;90,0,$F$4*$F$5/E743^2*(SIN(RADIANS(G754))*SIN(RADIANS(E744))+COS(RADIANS(G754))*COS(RADIANS(E744))*COS(RADIANS(M734))))</f>
        <v>#DIV/0!</v>
      </c>
      <c r="N754" s="3" t="e">
        <f>IF(DEGREES(ACOS(SIN(RADIANS(G754))*SIN(RADIANS(E744))+COS(RADIANS(G754))*COS(RADIANS(E744))*COS(RADIANS(N734))))&gt;90,0,$F$4*$F$5/E743^2*(SIN(RADIANS(G754))*SIN(RADIANS(E744))+COS(RADIANS(G754))*COS(RADIANS(E744))*COS(RADIANS(N734))))</f>
        <v>#DIV/0!</v>
      </c>
      <c r="O754" s="3" t="e">
        <f>IF(DEGREES(ACOS(SIN(RADIANS(G754))*SIN(RADIANS(E744))+COS(RADIANS(G754))*COS(RADIANS(E744))*COS(RADIANS(O734))))&gt;90,0,$F$4*$F$5/E743^2*(SIN(RADIANS(G754))*SIN(RADIANS(E744))+COS(RADIANS(G754))*COS(RADIANS(E744))*COS(RADIANS(O734))))</f>
        <v>#DIV/0!</v>
      </c>
      <c r="P754" s="3" t="e">
        <f>IF(DEGREES(ACOS(SIN(RADIANS(G754))*SIN(RADIANS(E744))+COS(RADIANS(G754))*COS(RADIANS(E744))*COS(RADIANS(P734))))&gt;90,0,$F$4*$F$5/E743^2*(SIN(RADIANS(G754))*SIN(RADIANS(E744))+COS(RADIANS(G754))*COS(RADIANS(E744))*COS(RADIANS(P734))))</f>
        <v>#DIV/0!</v>
      </c>
      <c r="Q754" s="3" t="e">
        <f>IF(DEGREES(ACOS(SIN(RADIANS(G754))*SIN(RADIANS(E744))+COS(RADIANS(G754))*COS(RADIANS(E744))*COS(RADIANS(Q734))))&gt;90,0,$F$4*$F$5/E743^2*(SIN(RADIANS(G754))*SIN(RADIANS(E744))+COS(RADIANS(G754))*COS(RADIANS(E744))*COS(RADIANS(Q734))))</f>
        <v>#DIV/0!</v>
      </c>
      <c r="R754" s="3" t="e">
        <f>IF(DEGREES(ACOS(SIN(RADIANS(G754))*SIN(RADIANS(E744))+COS(RADIANS(G754))*COS(RADIANS(E744))*COS(RADIANS(R734))))&gt;90,0,$F$4*$F$5/E743^2*(SIN(RADIANS(G754))*SIN(RADIANS(E744))+COS(RADIANS(G754))*COS(RADIANS(E744))*COS(RADIANS(R734))))</f>
        <v>#DIV/0!</v>
      </c>
      <c r="S754" s="3" t="e">
        <f>IF(DEGREES(ACOS(SIN(RADIANS(G754))*SIN(RADIANS(E744))+COS(RADIANS(G754))*COS(RADIANS(E744))*COS(RADIANS(S734))))&gt;90,0,$F$4*$F$5/E743^2*(SIN(RADIANS(G754))*SIN(RADIANS(E744))+COS(RADIANS(G754))*COS(RADIANS(E744))*COS(RADIANS(S734))))</f>
        <v>#DIV/0!</v>
      </c>
      <c r="T754" s="3" t="e">
        <f>IF(DEGREES(ACOS(SIN(RADIANS(G754))*SIN(RADIANS(E744))+COS(RADIANS(G754))*COS(RADIANS(E744))*COS(RADIANS(T734))))&gt;90,0,$F$4*$F$5/E743^2*(SIN(RADIANS(G754))*SIN(RADIANS(E744))+COS(RADIANS(G754))*COS(RADIANS(E744))*COS(RADIANS(T734))))</f>
        <v>#DIV/0!</v>
      </c>
      <c r="U754" s="3" t="e">
        <f>IF(DEGREES(ACOS(SIN(RADIANS(G754))*SIN(RADIANS(E744))+COS(RADIANS(G754))*COS(RADIANS(E744))*COS(RADIANS(U734))))&gt;90,0,$F$4*$F$5/E743^2*(SIN(RADIANS(G754))*SIN(RADIANS(E744))+COS(RADIANS(G754))*COS(RADIANS(E744))*COS(RADIANS(U734))))</f>
        <v>#DIV/0!</v>
      </c>
      <c r="V754" s="3" t="e">
        <f>IF(DEGREES(ACOS(SIN(RADIANS(G754))*SIN(RADIANS(E744))+COS(RADIANS(G754))*COS(RADIANS(E744))*COS(RADIANS(V734))))&gt;90,0,$F$4*$F$5/E743^2*(SIN(RADIANS(G754))*SIN(RADIANS(E744))+COS(RADIANS(G754))*COS(RADIANS(E744))*COS(RADIANS(V734))))</f>
        <v>#DIV/0!</v>
      </c>
      <c r="W754" s="3" t="e">
        <f>IF(DEGREES(ACOS(SIN(RADIANS(G754))*SIN(RADIANS(E744))+COS(RADIANS(G754))*COS(RADIANS(E744))*COS(RADIANS(W734))))&gt;90,0,$F$4*$F$5/E743^2*(SIN(RADIANS(G754))*SIN(RADIANS(E744))+COS(RADIANS(G754))*COS(RADIANS(E744))*COS(RADIANS(W734))))</f>
        <v>#DIV/0!</v>
      </c>
      <c r="X754" s="3" t="e">
        <f>IF(DEGREES(ACOS(SIN(RADIANS(G754))*SIN(RADIANS(E744))+COS(RADIANS(G754))*COS(RADIANS(E744))*COS(RADIANS(X734))))&gt;90,0,$F$4*$F$5/E743^2*(SIN(RADIANS(G754))*SIN(RADIANS(E744))+COS(RADIANS(G754))*COS(RADIANS(E744))*COS(RADIANS(X734))))</f>
        <v>#DIV/0!</v>
      </c>
      <c r="Y754" s="3" t="e">
        <f>IF(DEGREES(ACOS(SIN(RADIANS(G754))*SIN(RADIANS(E744))+COS(RADIANS(G754))*COS(RADIANS(E744))*COS(RADIANS(Y734))))&gt;90,0,$F$4*$F$5/E743^2*(SIN(RADIANS(G754))*SIN(RADIANS(E744))+COS(RADIANS(G754))*COS(RADIANS(E744))*COS(RADIANS(Y734))))</f>
        <v>#DIV/0!</v>
      </c>
      <c r="Z754" s="3" t="e">
        <f>IF(DEGREES(ACOS(SIN(RADIANS(G754))*SIN(RADIANS(E744))+COS(RADIANS(G754))*COS(RADIANS(E744))*COS(RADIANS(Z734))))&gt;90,0,$F$4*$F$5/E743^2*(SIN(RADIANS(G754))*SIN(RADIANS(E744))+COS(RADIANS(G754))*COS(RADIANS(E744))*COS(RADIANS(Z734))))</f>
        <v>#DIV/0!</v>
      </c>
      <c r="AA754" s="3" t="e">
        <f>IF(DEGREES(ACOS(SIN(RADIANS(G754))*SIN(RADIANS(E744))+COS(RADIANS(G754))*COS(RADIANS(E744))*COS(RADIANS(AA734))))&gt;90,0,$F$4*$F$5/E743^2*(SIN(RADIANS(G754))*SIN(RADIANS(E744))+COS(RADIANS(G754))*COS(RADIANS(E744))*COS(RADIANS(AA734))))</f>
        <v>#DIV/0!</v>
      </c>
      <c r="AB754" s="3" t="e">
        <f>IF(DEGREES(ACOS(SIN(RADIANS(G754))*SIN(RADIANS(E744))+COS(RADIANS(G754))*COS(RADIANS(E744))*COS(RADIANS(AB734))))&gt;90,0,$F$4*$F$5/E743^2*(SIN(RADIANS(G754))*SIN(RADIANS(E744))+COS(RADIANS(G754))*COS(RADIANS(E744))*COS(RADIANS(AB734))))</f>
        <v>#DIV/0!</v>
      </c>
      <c r="AC754" s="3" t="e">
        <f>IF(DEGREES(ACOS(SIN(RADIANS(G754))*SIN(RADIANS(E744))+COS(RADIANS(G754))*COS(RADIANS(E744))*COS(RADIANS(AC734))))&gt;90,0,$F$4*$F$5/E743^2*(SIN(RADIANS(G754))*SIN(RADIANS(E744))+COS(RADIANS(G754))*COS(RADIANS(E744))*COS(RADIANS(AC734))))</f>
        <v>#DIV/0!</v>
      </c>
      <c r="AD754" s="3" t="e">
        <f>IF(DEGREES(ACOS(SIN(RADIANS(G754))*SIN(RADIANS(E744))+COS(RADIANS(G754))*COS(RADIANS(E744))*COS(RADIANS(AD734))))&gt;90,0,$F$4*$F$5/E743^2*(SIN(RADIANS(G754))*SIN(RADIANS(E744))+COS(RADIANS(G754))*COS(RADIANS(E744))*COS(RADIANS(AD734))))</f>
        <v>#DIV/0!</v>
      </c>
      <c r="AE754" s="3" t="e">
        <f>IF(DEGREES(ACOS(SIN(RADIANS(G754))*SIN(RADIANS(E744))+COS(RADIANS(G754))*COS(RADIANS(E744))*COS(RADIANS(AE734))))&gt;90,0,$F$4*$F$5/E743^2*(SIN(RADIANS(G754))*SIN(RADIANS(E744))+COS(RADIANS(G754))*COS(RADIANS(E744))*COS(RADIANS(AE734))))</f>
        <v>#DIV/0!</v>
      </c>
      <c r="AF754" s="3" t="e">
        <f>IF(DEGREES(ACOS(SIN(RADIANS(G754))*SIN(RADIANS(E744))+COS(RADIANS(G754))*COS(RADIANS(E744))*COS(RADIANS(AF734))))&gt;90,0,$F$4*$F$5/E743^2*(SIN(RADIANS(G754))*SIN(RADIANS(E744))+COS(RADIANS(G754))*COS(RADIANS(E744))*COS(RADIANS(AF734))))</f>
        <v>#DIV/0!</v>
      </c>
      <c r="AG754" s="3" t="e">
        <f>IF(DEGREES(ACOS(SIN(RADIANS(G754))*SIN(RADIANS(E744))+COS(RADIANS(G754))*COS(RADIANS(E744))*COS(RADIANS(AG734))))&gt;90,0,$F$4*$F$5/E743^2*(SIN(RADIANS(G754))*SIN(RADIANS(E744))+COS(RADIANS(G754))*COS(RADIANS(E744))*COS(RADIANS(AG734))))</f>
        <v>#DIV/0!</v>
      </c>
      <c r="AH754" s="3" t="e">
        <f>IF(DEGREES(ACOS(SIN(RADIANS(G754))*SIN(RADIANS(E744))+COS(RADIANS(G754))*COS(RADIANS(E744))*COS(RADIANS(AH734))))&gt;90,0,$F$4*$F$5/E743^2*(SIN(RADIANS(G754))*SIN(RADIANS(E744))+COS(RADIANS(G754))*COS(RADIANS(E744))*COS(RADIANS(AH734))))</f>
        <v>#DIV/0!</v>
      </c>
      <c r="AI754" s="3" t="e">
        <f>IF(DEGREES(ACOS(SIN(RADIANS(G754))*SIN(RADIANS(E744))+COS(RADIANS(G754))*COS(RADIANS(E744))*COS(RADIANS(AI734))))&gt;90,0,$F$4*$F$5/E743^2*(SIN(RADIANS(G754))*SIN(RADIANS(E744))+COS(RADIANS(G754))*COS(RADIANS(E744))*COS(RADIANS(AI734))))</f>
        <v>#DIV/0!</v>
      </c>
      <c r="AJ754" s="3" t="e">
        <f>IF(DEGREES(ACOS(SIN(RADIANS(G754))*SIN(RADIANS(E744))+COS(RADIANS(G754))*COS(RADIANS(E744))*COS(RADIANS(AJ734))))&gt;90,0,$F$4*$F$5/E743^2*(SIN(RADIANS(G754))*SIN(RADIANS(E744))+COS(RADIANS(G754))*COS(RADIANS(E744))*COS(RADIANS(AJ734))))</f>
        <v>#DIV/0!</v>
      </c>
      <c r="AK754" s="3" t="e">
        <f>IF(DEGREES(ACOS(SIN(RADIANS(G754))*SIN(RADIANS(E744))+COS(RADIANS(G754))*COS(RADIANS(E744))*COS(RADIANS(AK734))))&gt;90,0,$F$4*$F$5/E743^2*(SIN(RADIANS(G754))*SIN(RADIANS(E744))+COS(RADIANS(G754))*COS(RADIANS(E744))*COS(RADIANS(AK734))))</f>
        <v>#DIV/0!</v>
      </c>
      <c r="AL754" s="3" t="e">
        <f>IF(DEGREES(ACOS(SIN(RADIANS(G754))*SIN(RADIANS(E744))+COS(RADIANS(G754))*COS(RADIANS(E744))*COS(RADIANS(AL734))))&gt;90,0,$F$4*$F$5/E743^2*(SIN(RADIANS(G754))*SIN(RADIANS(E744))+COS(RADIANS(G754))*COS(RADIANS(E744))*COS(RADIANS(AL734))))</f>
        <v>#DIV/0!</v>
      </c>
      <c r="AM754" s="3" t="e">
        <f>IF(DEGREES(ACOS(SIN(RADIANS(G754))*SIN(RADIANS(E744))+COS(RADIANS(G754))*COS(RADIANS(E744))*COS(RADIANS(AM734))))&gt;90,0,$F$4*$F$5/E743^2*(SIN(RADIANS(G754))*SIN(RADIANS(E744))+COS(RADIANS(G754))*COS(RADIANS(E744))*COS(RADIANS(AM734))))</f>
        <v>#DIV/0!</v>
      </c>
      <c r="AN754" s="3" t="e">
        <f>IF(DEGREES(ACOS(SIN(RADIANS(G754))*SIN(RADIANS(E744))+COS(RADIANS(G754))*COS(RADIANS(E744))*COS(RADIANS(AN734))))&gt;90,0,$F$4*$F$5/E743^2*(SIN(RADIANS(G754))*SIN(RADIANS(E744))+COS(RADIANS(G754))*COS(RADIANS(E744))*COS(RADIANS(AN734))))</f>
        <v>#DIV/0!</v>
      </c>
      <c r="AO754" s="3" t="e">
        <f>IF(DEGREES(ACOS(SIN(RADIANS(G754))*SIN(RADIANS(E744))+COS(RADIANS(G754))*COS(RADIANS(E744))*COS(RADIANS(AO734))))&gt;90,0,$F$4*$F$5/E743^2*(SIN(RADIANS(G754))*SIN(RADIANS(E744))+COS(RADIANS(G754))*COS(RADIANS(E744))*COS(RADIANS(AO734))))</f>
        <v>#DIV/0!</v>
      </c>
      <c r="AP754" s="3" t="e">
        <f>IF(DEGREES(ACOS(SIN(RADIANS(G754))*SIN(RADIANS(E744))+COS(RADIANS(G754))*COS(RADIANS(E744))*COS(RADIANS(AP734))))&gt;90,0,$F$4*$F$5/E743^2*(SIN(RADIANS(G754))*SIN(RADIANS(E744))+COS(RADIANS(G754))*COS(RADIANS(E744))*COS(RADIANS(AP734))))</f>
        <v>#DIV/0!</v>
      </c>
      <c r="AQ754" s="3" t="e">
        <f>IF(DEGREES(ACOS(SIN(RADIANS(G754))*SIN(RADIANS(E744))+COS(RADIANS(G754))*COS(RADIANS(E744))*COS(RADIANS(AQ734))))&gt;90,0,$F$4*$F$5/E743^2*(SIN(RADIANS(G754))*SIN(RADIANS(E744))+COS(RADIANS(G754))*COS(RADIANS(E744))*COS(RADIANS(AQ734))))</f>
        <v>#DIV/0!</v>
      </c>
      <c r="AR754" s="3" t="e">
        <f>IF(DEGREES(ACOS(SIN(RADIANS(G754))*SIN(RADIANS(E744))+COS(RADIANS(G754))*COS(RADIANS(E744))*COS(RADIANS(AR734))))&gt;90,0,$F$4*$F$5/E743^2*(SIN(RADIANS(G754))*SIN(RADIANS(E744))+COS(RADIANS(G754))*COS(RADIANS(E744))*COS(RADIANS(AR734))))</f>
        <v>#DIV/0!</v>
      </c>
    </row>
    <row r="755" spans="2:44" ht="15.75" customHeight="1" x14ac:dyDescent="0.2"/>
    <row r="756" spans="2:44" ht="15.75" customHeight="1" x14ac:dyDescent="0.2">
      <c r="H756" s="3" t="s">
        <v>771</v>
      </c>
      <c r="I756" s="3">
        <v>180</v>
      </c>
      <c r="J756" s="3">
        <v>170</v>
      </c>
      <c r="K756" s="3">
        <v>160</v>
      </c>
      <c r="L756" s="3">
        <v>150</v>
      </c>
      <c r="M756" s="3">
        <v>140</v>
      </c>
      <c r="N756" s="3">
        <v>130</v>
      </c>
      <c r="O756" s="3">
        <v>120</v>
      </c>
      <c r="P756" s="3">
        <v>110</v>
      </c>
      <c r="Q756" s="3">
        <v>100</v>
      </c>
      <c r="R756" s="3">
        <v>90</v>
      </c>
      <c r="S756" s="3">
        <v>80</v>
      </c>
      <c r="T756" s="3">
        <v>70</v>
      </c>
      <c r="U756" s="3">
        <v>60</v>
      </c>
      <c r="V756" s="3">
        <v>50</v>
      </c>
      <c r="W756" s="3">
        <v>40</v>
      </c>
      <c r="X756" s="3">
        <v>30</v>
      </c>
      <c r="Y756" s="3">
        <v>20</v>
      </c>
      <c r="Z756" s="3">
        <v>10</v>
      </c>
      <c r="AA756" s="3">
        <v>0</v>
      </c>
      <c r="AB756" s="3">
        <v>-10</v>
      </c>
      <c r="AC756" s="3">
        <v>-20</v>
      </c>
      <c r="AD756" s="3">
        <v>-30</v>
      </c>
      <c r="AE756" s="3">
        <v>-40</v>
      </c>
      <c r="AF756" s="3">
        <v>-50</v>
      </c>
      <c r="AG756" s="3">
        <v>-60</v>
      </c>
      <c r="AH756" s="3">
        <v>-70</v>
      </c>
      <c r="AI756" s="3">
        <v>-80</v>
      </c>
      <c r="AJ756" s="3">
        <v>-90</v>
      </c>
      <c r="AK756" s="3">
        <v>-100</v>
      </c>
      <c r="AL756" s="3">
        <v>-110</v>
      </c>
      <c r="AM756" s="3">
        <v>-120</v>
      </c>
      <c r="AN756" s="3">
        <v>-130</v>
      </c>
      <c r="AO756" s="3">
        <v>-140</v>
      </c>
      <c r="AP756" s="3">
        <v>-150</v>
      </c>
      <c r="AQ756" s="3">
        <v>-160</v>
      </c>
      <c r="AR756" s="3">
        <v>-170</v>
      </c>
    </row>
    <row r="757" spans="2:44" ht="15.75" customHeight="1" x14ac:dyDescent="0.2">
      <c r="H757" s="3" t="s">
        <v>782</v>
      </c>
      <c r="I757" s="3">
        <f>IF(ABS(I756-E769)&gt;180,IF(ABS(I756-E769)&gt;360,ABS(I756-E769)-360,360-ABS(I756-E769)),ABS(I756-E769))</f>
        <v>180</v>
      </c>
      <c r="J757" s="3">
        <f>IF(ABS(J756-E769)&gt;180,IF(ABS(J756-E769)&gt;360,ABS(J756-E769)-360,360-ABS(J756-E769)),ABS(J756-E769))</f>
        <v>170</v>
      </c>
      <c r="K757" s="3">
        <f>IF(ABS(K756-E769)&gt;180,IF(ABS(K756-E769)&gt;360,ABS(K756-E769)-360,360-ABS(K756-E769)),ABS(K756-E769))</f>
        <v>160</v>
      </c>
      <c r="L757" s="3">
        <f>IF(ABS(L756-E769)&gt;180,IF(ABS(L756-E769)&gt;360,ABS(L756-E769)-360,360-ABS(L756-E769)),ABS(L756-E769))</f>
        <v>150</v>
      </c>
      <c r="M757" s="3">
        <f>IF(ABS(M756-E769)&gt;180,IF(ABS(M756-E769)&gt;360,ABS(M756-E769)-360,360-ABS(M756-E769)),ABS(M756-E769))</f>
        <v>140</v>
      </c>
      <c r="N757" s="3">
        <f>IF(ABS(N756-E769)&gt;180,IF(ABS(N756-E769)&gt;360,ABS(N756-E769)-360,360-ABS(N756-E769)),ABS(N756-E769))</f>
        <v>130</v>
      </c>
      <c r="O757" s="3">
        <f>IF(ABS(O756-E769)&gt;180,IF(ABS(O756-E769)&gt;360,ABS(O756-E769)-360,360-ABS(O756-E769)),ABS(O756-E769))</f>
        <v>120</v>
      </c>
      <c r="P757" s="3">
        <f>IF(ABS(P756-E769)&gt;180,IF(ABS(P756-E769)&gt;360,ABS(P756-E769)-360,360-ABS(P756-E769)),ABS(P756-E769))</f>
        <v>110</v>
      </c>
      <c r="Q757" s="3">
        <f>IF(ABS(Q756-E769)&gt;180,IF(ABS(Q756-E769)&gt;360,ABS(Q756-E769)-360,360-ABS(Q756-E769)),ABS(Q756-E769))</f>
        <v>100</v>
      </c>
      <c r="R757" s="3">
        <f>IF(ABS(R756-E769)&gt;180,IF(ABS(R756-E769)&gt;360,ABS(R756-E769)-360,360-ABS(R756-E769)),ABS(R756-E769))</f>
        <v>90</v>
      </c>
      <c r="S757" s="3">
        <f>IF(ABS(S756-E769)&gt;180,IF(ABS(S756-E769)&gt;360,ABS(S756-E769)-360,360-ABS(S756-E769)),ABS(S756-E769))</f>
        <v>80</v>
      </c>
      <c r="T757" s="3">
        <f>IF(ABS(T756-E769)&gt;180,IF(ABS(T756-E769)&gt;360,ABS(T756-E769)-360,360-ABS(T756-E769)),ABS(T756-E769))</f>
        <v>70</v>
      </c>
      <c r="U757" s="3">
        <f>IF(ABS(U756-E769)&gt;180,IF(ABS(U756-E769)&gt;360,ABS(U756-E769)-360,360-ABS(U756-E769)),ABS(U756-E769))</f>
        <v>60</v>
      </c>
      <c r="V757" s="3">
        <f>IF(ABS(V756-E769)&gt;180,IF(ABS(V756-E769)&gt;360,ABS(V756-E769)-360,360-ABS(V756-E769)),ABS(V756-E769))</f>
        <v>50</v>
      </c>
      <c r="W757" s="3">
        <f>IF(ABS(W756-E769)&gt;180,IF(ABS(W756-E769)&gt;360,ABS(W756-E769)-360,360-ABS(W756-E769)),ABS(W756-E769))</f>
        <v>40</v>
      </c>
      <c r="X757" s="3">
        <f>IF(ABS(X756-E769)&gt;180,IF(ABS(X756-E769)&gt;360,ABS(X756-E769)-360,360-ABS(X756-E769)),ABS(X756-E769))</f>
        <v>30</v>
      </c>
      <c r="Y757" s="3">
        <f>IF(ABS(Y756-E769)&gt;180,IF(ABS(Y756-E769)&gt;360,ABS(Y756-E769)-360,360-ABS(Y756-E769)),ABS(Y756-E769))</f>
        <v>20</v>
      </c>
      <c r="Z757" s="3">
        <f>IF(ABS(Z756-E769)&gt;180,IF(ABS(Z756-E769)&gt;360,ABS(Z756-E769)-360,360-ABS(Z756-E769)),ABS(Z756-E769))</f>
        <v>10</v>
      </c>
      <c r="AA757" s="3">
        <f>IF(ABS(AA756-E769)&gt;180,IF(ABS(AA756-E769)&gt;360,ABS(AA756-E769)-360,360-ABS(AA756-E769)),ABS(AA756-E769))</f>
        <v>0</v>
      </c>
      <c r="AB757" s="3">
        <f>IF(ABS(AB756-E769)&gt;180,IF(ABS(AB756-E769)&gt;360,ABS(AB756-E769)-360,360-ABS(AB756-E769)),ABS(AB756-E769))</f>
        <v>10</v>
      </c>
      <c r="AC757" s="3">
        <f>IF(ABS(AC756-E769)&gt;180,IF(ABS(AC756-E769)&gt;360,ABS(AC756-E769)-360,360-ABS(AC756-E769)),ABS(AC756-E769))</f>
        <v>20</v>
      </c>
      <c r="AD757" s="3">
        <f>IF(ABS(AD756-E769)&gt;180,IF(ABS(AD756-E769)&gt;360,ABS(AD756-E769)-360,360-ABS(AD756-E769)),ABS(AD756-E769))</f>
        <v>30</v>
      </c>
      <c r="AE757" s="3">
        <f>IF(ABS(AE756-E769)&gt;180,IF(ABS(AE756-E769)&gt;360,ABS(AE756-E769)-360,360-ABS(AE756-E769)),ABS(AE756-E769))</f>
        <v>40</v>
      </c>
      <c r="AF757" s="3">
        <f>IF(ABS(AF756-E769)&gt;180,IF(ABS(AF756-E769)&gt;360,ABS(AF756-E769)-360,360-ABS(AF756-E769)),ABS(AF756-E769))</f>
        <v>50</v>
      </c>
      <c r="AG757" s="3">
        <f>IF(ABS(AG756-E769)&gt;180,IF(ABS(AG756-E769)&gt;360,ABS(AG756-E769)-360,360-ABS(AG756-E769)),ABS(AG756-E769))</f>
        <v>60</v>
      </c>
      <c r="AH757" s="3">
        <f>IF(ABS(AH756-E769)&gt;180,IF(ABS(AH756-E769)&gt;360,ABS(AH756-E769)-360,360-ABS(AH756-E769)),ABS(AH756-E769))</f>
        <v>70</v>
      </c>
      <c r="AI757" s="3">
        <f>IF(ABS(AI756-E769)&gt;180,IF(ABS(AI756-E769)&gt;360,ABS(AI756-E769)-360,360-ABS(AI756-E769)),ABS(AI756-E769))</f>
        <v>80</v>
      </c>
      <c r="AJ757" s="3">
        <f>IF(ABS(AJ756-E769)&gt;180,IF(ABS(AJ756-E769)&gt;360,ABS(AJ756-E769)-360,360-ABS(AJ756-E769)),ABS(AJ756-E769))</f>
        <v>90</v>
      </c>
      <c r="AK757" s="3">
        <f>IF(ABS(AK756-E769)&gt;180,IF(ABS(AK756-E769)&gt;360,ABS(AK756-E769)-360,360-ABS(AK756-E769)),ABS(AK756-E769))</f>
        <v>100</v>
      </c>
      <c r="AL757" s="3">
        <f>IF(ABS(AL756-E769)&gt;180,IF(ABS(AL756-E769)&gt;360,ABS(AL756-E769)-360,360-ABS(AL756-E769)),ABS(AL756-E769))</f>
        <v>110</v>
      </c>
      <c r="AM757" s="3">
        <f>IF(ABS(AM756-E769)&gt;180,IF(ABS(AM756-E769)&gt;360,ABS(AM756-E769)-360,360-ABS(AM756-E769)),ABS(AM756-E769))</f>
        <v>120</v>
      </c>
      <c r="AN757" s="3">
        <f>IF(ABS(AN756-E769)&gt;180,IF(ABS(AN756-E769)&gt;360,ABS(AN756-E769)-360,360-ABS(AN756-E769)),ABS(AN756-E769))</f>
        <v>130</v>
      </c>
      <c r="AO757" s="3">
        <f>IF(ABS(AO756-E769)&gt;180,IF(ABS(AO756-E769)&gt;360,ABS(AO756-E769)-360,360-ABS(AO756-E769)),ABS(AO756-E769))</f>
        <v>140</v>
      </c>
      <c r="AP757" s="3">
        <f>IF(ABS(AP756-E769)&gt;180,IF(ABS(AP756-E769)&gt;360,ABS(AP756-E769)-360,360-ABS(AP756-E769)),ABS(AP756-E769))</f>
        <v>150</v>
      </c>
      <c r="AQ757" s="3">
        <f>IF(ABS(AQ756-E769)&gt;180,IF(ABS(AQ756-E769)&gt;360,ABS(AQ756-E769)-360,360-ABS(AQ756-E769)),ABS(AQ756-E769))</f>
        <v>160</v>
      </c>
      <c r="AR757" s="3">
        <f>IF(ABS(AR756-E769)&gt;180,IF(ABS(AR756-E769)&gt;360,ABS(AR756-E769)-360,360-ABS(AR756-E769)),ABS(AR756-E769))</f>
        <v>170</v>
      </c>
    </row>
    <row r="758" spans="2:44" ht="15.75" customHeight="1" x14ac:dyDescent="0.2">
      <c r="G758" s="3" t="s">
        <v>736</v>
      </c>
    </row>
    <row r="759" spans="2:44" ht="15.75" customHeight="1" x14ac:dyDescent="0.2">
      <c r="B759" s="3" t="s">
        <v>791</v>
      </c>
      <c r="E759" s="3">
        <v>310</v>
      </c>
      <c r="G759" s="3">
        <v>90</v>
      </c>
      <c r="I759" s="3" t="e">
        <f>IF(DEGREES(ACOS(SIN(RADIANS(G759))*SIN(RADIANS(E767))+COS(RADIANS(G759))*COS(RADIANS(E767))*COS(RADIANS(I757))))&gt;90,0,$F$4*$F$5/E766^2*(SIN(RADIANS(G759))*SIN(RADIANS(E767))+COS(RADIANS(G759))*COS(RADIANS(E767))*COS(RADIANS(I757))))</f>
        <v>#DIV/0!</v>
      </c>
      <c r="J759" s="3" t="e">
        <f>IF(DEGREES(ACOS(SIN(RADIANS(G759))*SIN(RADIANS(E767))+COS(RADIANS(G759))*COS(RADIANS(E767))*COS(RADIANS(J757))))&gt;90,0,$F$4*$F$5/E766^2*(SIN(RADIANS(G759))*SIN(RADIANS(E767))+COS(RADIANS(G759))*COS(RADIANS(E767))*COS(RADIANS(J757))))</f>
        <v>#DIV/0!</v>
      </c>
      <c r="K759" s="3" t="e">
        <f>IF(DEGREES(ACOS(SIN(RADIANS(G759))*SIN(RADIANS(E767))+COS(RADIANS(G759))*COS(RADIANS(E767))*COS(RADIANS(K757))))&gt;90,0,$F$4*$F$5/E766^2*(SIN(RADIANS(G759))*SIN(RADIANS(E767))+COS(RADIANS(G759))*COS(RADIANS(E767))*COS(RADIANS(K757))))</f>
        <v>#DIV/0!</v>
      </c>
      <c r="L759" s="3" t="e">
        <f>IF(DEGREES(ACOS(SIN(RADIANS(G759))*SIN(RADIANS(E767))+COS(RADIANS(G759))*COS(RADIANS(E767))*COS(RADIANS(L757))))&gt;90,0,$F$4*$F$5/E766^2*(SIN(RADIANS(G759))*SIN(RADIANS(E767))+COS(RADIANS(G759))*COS(RADIANS(E767))*COS(RADIANS(L757))))</f>
        <v>#DIV/0!</v>
      </c>
      <c r="M759" s="3" t="e">
        <f>IF(DEGREES(ACOS(SIN(RADIANS(G759))*SIN(RADIANS(E767))+COS(RADIANS(G759))*COS(RADIANS(E767))*COS(RADIANS(M757))))&gt;90,0,$F$4*$F$5/E766^2*(SIN(RADIANS(G759))*SIN(RADIANS(E767))+COS(RADIANS(G759))*COS(RADIANS(E767))*COS(RADIANS(M757))))</f>
        <v>#DIV/0!</v>
      </c>
      <c r="N759" s="3" t="e">
        <f>IF(DEGREES(ACOS(SIN(RADIANS(G759))*SIN(RADIANS(E767))+COS(RADIANS(G759))*COS(RADIANS(E767))*COS(RADIANS(N757))))&gt;90,0,$F$4*$F$5/E766^2*(SIN(RADIANS(G759))*SIN(RADIANS(E767))+COS(RADIANS(G759))*COS(RADIANS(E767))*COS(RADIANS(N757))))</f>
        <v>#DIV/0!</v>
      </c>
      <c r="O759" s="3" t="e">
        <f>IF(DEGREES(ACOS(SIN(RADIANS(G759))*SIN(RADIANS(E767))+COS(RADIANS(G759))*COS(RADIANS(E767))*COS(RADIANS(O757))))&gt;90,0,$F$4*$F$5/E766^2*(SIN(RADIANS(G759))*SIN(RADIANS(E767))+COS(RADIANS(G759))*COS(RADIANS(E767))*COS(RADIANS(O757))))</f>
        <v>#DIV/0!</v>
      </c>
      <c r="P759" s="3" t="e">
        <f>IF(DEGREES(ACOS(SIN(RADIANS(G759))*SIN(RADIANS(E767))+COS(RADIANS(G759))*COS(RADIANS(E767))*COS(RADIANS(P757))))&gt;90,0,$F$4*$F$5/E766^2*(SIN(RADIANS(G759))*SIN(RADIANS(E767))+COS(RADIANS(G759))*COS(RADIANS(E767))*COS(RADIANS(P757))))</f>
        <v>#DIV/0!</v>
      </c>
      <c r="Q759" s="3" t="e">
        <f>IF(DEGREES(ACOS(SIN(RADIANS(G759))*SIN(RADIANS(E767))+COS(RADIANS(G759))*COS(RADIANS(E767))*COS(RADIANS(Q757))))&gt;90,0,$F$4*$F$5/E766^2*(SIN(RADIANS(G759))*SIN(RADIANS(E767))+COS(RADIANS(G759))*COS(RADIANS(E767))*COS(RADIANS(Q757))))</f>
        <v>#DIV/0!</v>
      </c>
      <c r="R759" s="3" t="e">
        <f>IF(DEGREES(ACOS(SIN(RADIANS(G759))*SIN(RADIANS(E767))+COS(RADIANS(G759))*COS(RADIANS(E767))*COS(RADIANS(R757))))&gt;90,0,$F$4*$F$5/E766^2*(SIN(RADIANS(G759))*SIN(RADIANS(E767))+COS(RADIANS(G759))*COS(RADIANS(E767))*COS(RADIANS(R757))))</f>
        <v>#DIV/0!</v>
      </c>
      <c r="S759" s="3" t="e">
        <f>IF(DEGREES(ACOS(SIN(RADIANS(G759))*SIN(RADIANS(E767))+COS(RADIANS(G759))*COS(RADIANS(E767))*COS(RADIANS(S757))))&gt;90,0,$F$4*$F$5/E766^2*(SIN(RADIANS(G759))*SIN(RADIANS(E767))+COS(RADIANS(G759))*COS(RADIANS(E767))*COS(RADIANS(S757))))</f>
        <v>#DIV/0!</v>
      </c>
      <c r="T759" s="3" t="e">
        <f>IF(DEGREES(ACOS(SIN(RADIANS(G759))*SIN(RADIANS(E767))+COS(RADIANS(G759))*COS(RADIANS(E767))*COS(RADIANS(T757))))&gt;90,0,$F$4*$F$5/E766^2*(SIN(RADIANS(G759))*SIN(RADIANS(E767))+COS(RADIANS(G759))*COS(RADIANS(E767))*COS(RADIANS(T757))))</f>
        <v>#DIV/0!</v>
      </c>
      <c r="U759" s="3" t="e">
        <f>IF(DEGREES(ACOS(SIN(RADIANS(G759))*SIN(RADIANS(E767))+COS(RADIANS(G759))*COS(RADIANS(E767))*COS(RADIANS(U757))))&gt;90,0,$F$4*$F$5/E766^2*(SIN(RADIANS(G759))*SIN(RADIANS(E767))+COS(RADIANS(G759))*COS(RADIANS(E767))*COS(RADIANS(U757))))</f>
        <v>#DIV/0!</v>
      </c>
      <c r="V759" s="3" t="e">
        <f>IF(DEGREES(ACOS(SIN(RADIANS(G759))*SIN(RADIANS(E767))+COS(RADIANS(G759))*COS(RADIANS(E767))*COS(RADIANS(V757))))&gt;90,0,$F$4*$F$5/E766^2*(SIN(RADIANS(G759))*SIN(RADIANS(E767))+COS(RADIANS(G759))*COS(RADIANS(E767))*COS(RADIANS(V757))))</f>
        <v>#DIV/0!</v>
      </c>
      <c r="W759" s="3" t="e">
        <f>IF(DEGREES(ACOS(SIN(RADIANS(G759))*SIN(RADIANS(E767))+COS(RADIANS(G759))*COS(RADIANS(E767))*COS(RADIANS(W757))))&gt;90,0,$F$4*$F$5/E766^2*(SIN(RADIANS(G759))*SIN(RADIANS(E767))+COS(RADIANS(G759))*COS(RADIANS(E767))*COS(RADIANS(W757))))</f>
        <v>#DIV/0!</v>
      </c>
      <c r="X759" s="3" t="e">
        <f>IF(DEGREES(ACOS(SIN(RADIANS(G759))*SIN(RADIANS(E767))+COS(RADIANS(G759))*COS(RADIANS(E767))*COS(RADIANS(X757))))&gt;90,0,$F$4*$F$5/E766^2*(SIN(RADIANS(G759))*SIN(RADIANS(E767))+COS(RADIANS(G759))*COS(RADIANS(E767))*COS(RADIANS(X757))))</f>
        <v>#DIV/0!</v>
      </c>
      <c r="Y759" s="3" t="e">
        <f>IF(DEGREES(ACOS(SIN(RADIANS(G759))*SIN(RADIANS(E767))+COS(RADIANS(G759))*COS(RADIANS(E767))*COS(RADIANS(Y757))))&gt;90,0,$F$4*$F$5/E766^2*(SIN(RADIANS(G759))*SIN(RADIANS(E767))+COS(RADIANS(G759))*COS(RADIANS(E767))*COS(RADIANS(Y757))))</f>
        <v>#DIV/0!</v>
      </c>
      <c r="Z759" s="3" t="e">
        <f>IF(DEGREES(ACOS(SIN(RADIANS(G759))*SIN(RADIANS(E767))+COS(RADIANS(G759))*COS(RADIANS(E767))*COS(RADIANS(Z757))))&gt;90,0,$F$4*$F$5/E766^2*(SIN(RADIANS(G759))*SIN(RADIANS(E767))+COS(RADIANS(G759))*COS(RADIANS(E767))*COS(RADIANS(Z757))))</f>
        <v>#DIV/0!</v>
      </c>
      <c r="AA759" s="3" t="e">
        <f>IF(DEGREES(ACOS(SIN(RADIANS(G759))*SIN(RADIANS(E767))+COS(RADIANS(G759))*COS(RADIANS(E767))*COS(RADIANS(AA757))))&gt;90,0,$F$4*$F$5/E766^2*(SIN(RADIANS(G759))*SIN(RADIANS(E767))+COS(RADIANS(G759))*COS(RADIANS(E767))*COS(RADIANS(AA757))))</f>
        <v>#DIV/0!</v>
      </c>
      <c r="AB759" s="3" t="e">
        <f>IF(DEGREES(ACOS(SIN(RADIANS(G759))*SIN(RADIANS(E767))+COS(RADIANS(G759))*COS(RADIANS(E767))*COS(RADIANS(AB757))))&gt;90,0,$F$4*$F$5/E766^2*(SIN(RADIANS(G759))*SIN(RADIANS(E767))+COS(RADIANS(G759))*COS(RADIANS(E767))*COS(RADIANS(AB757))))</f>
        <v>#DIV/0!</v>
      </c>
      <c r="AC759" s="3" t="e">
        <f>IF(DEGREES(ACOS(SIN(RADIANS(G759))*SIN(RADIANS(E767))+COS(RADIANS(G759))*COS(RADIANS(E767))*COS(RADIANS(AC757))))&gt;90,0,$F$4*$F$5/E766^2*(SIN(RADIANS(G759))*SIN(RADIANS(E767))+COS(RADIANS(G759))*COS(RADIANS(E767))*COS(RADIANS(AC757))))</f>
        <v>#DIV/0!</v>
      </c>
      <c r="AD759" s="3" t="e">
        <f>IF(DEGREES(ACOS(SIN(RADIANS(G759))*SIN(RADIANS(E767))+COS(RADIANS(G759))*COS(RADIANS(E767))*COS(RADIANS(AD757))))&gt;90,0,$F$4*$F$5/E766^2*(SIN(RADIANS(G759))*SIN(RADIANS(E767))+COS(RADIANS(G759))*COS(RADIANS(E767))*COS(RADIANS(AD757))))</f>
        <v>#DIV/0!</v>
      </c>
      <c r="AE759" s="3" t="e">
        <f>IF(DEGREES(ACOS(SIN(RADIANS(G759))*SIN(RADIANS(E767))+COS(RADIANS(G759))*COS(RADIANS(E767))*COS(RADIANS(AE757))))&gt;90,0,$F$4*$F$5/E766^2*(SIN(RADIANS(G759))*SIN(RADIANS(E767))+COS(RADIANS(G759))*COS(RADIANS(E767))*COS(RADIANS(AE757))))</f>
        <v>#DIV/0!</v>
      </c>
      <c r="AF759" s="3" t="e">
        <f>IF(DEGREES(ACOS(SIN(RADIANS(G759))*SIN(RADIANS(E767))+COS(RADIANS(G759))*COS(RADIANS(E767))*COS(RADIANS(AF757))))&gt;90,0,$F$4*$F$5/E766^2*(SIN(RADIANS(G759))*SIN(RADIANS(E767))+COS(RADIANS(G759))*COS(RADIANS(E767))*COS(RADIANS(AF757))))</f>
        <v>#DIV/0!</v>
      </c>
      <c r="AG759" s="3" t="e">
        <f>IF(DEGREES(ACOS(SIN(RADIANS(G759))*SIN(RADIANS(E767))+COS(RADIANS(G759))*COS(RADIANS(E767))*COS(RADIANS(AG757))))&gt;90,0,$F$4*$F$5/E766^2*(SIN(RADIANS(G759))*SIN(RADIANS(E767))+COS(RADIANS(G759))*COS(RADIANS(E767))*COS(RADIANS(AG757))))</f>
        <v>#DIV/0!</v>
      </c>
      <c r="AH759" s="3" t="e">
        <f>IF(DEGREES(ACOS(SIN(RADIANS(G759))*SIN(RADIANS(E767))+COS(RADIANS(G759))*COS(RADIANS(E767))*COS(RADIANS(AH757))))&gt;90,0,$F$4*$F$5/E766^2*(SIN(RADIANS(G759))*SIN(RADIANS(E767))+COS(RADIANS(G759))*COS(RADIANS(E767))*COS(RADIANS(AH757))))</f>
        <v>#DIV/0!</v>
      </c>
      <c r="AI759" s="3" t="e">
        <f>IF(DEGREES(ACOS(SIN(RADIANS(G759))*SIN(RADIANS(E767))+COS(RADIANS(G759))*COS(RADIANS(E767))*COS(RADIANS(AI757))))&gt;90,0,$F$4*$F$5/E766^2*(SIN(RADIANS(G759))*SIN(RADIANS(E767))+COS(RADIANS(G759))*COS(RADIANS(E767))*COS(RADIANS(AI757))))</f>
        <v>#DIV/0!</v>
      </c>
      <c r="AJ759" s="3" t="e">
        <f>IF(DEGREES(ACOS(SIN(RADIANS(G759))*SIN(RADIANS(E767))+COS(RADIANS(G759))*COS(RADIANS(E767))*COS(RADIANS(AJ757))))&gt;90,0,$F$4*$F$5/E766^2*(SIN(RADIANS(G759))*SIN(RADIANS(E767))+COS(RADIANS(G759))*COS(RADIANS(E767))*COS(RADIANS(AJ757))))</f>
        <v>#DIV/0!</v>
      </c>
      <c r="AK759" s="3" t="e">
        <f>IF(DEGREES(ACOS(SIN(RADIANS(G759))*SIN(RADIANS(E767))+COS(RADIANS(G759))*COS(RADIANS(E767))*COS(RADIANS(AK757))))&gt;90,0,$F$4*$F$5/E766^2*(SIN(RADIANS(G759))*SIN(RADIANS(E767))+COS(RADIANS(G759))*COS(RADIANS(E767))*COS(RADIANS(AK757))))</f>
        <v>#DIV/0!</v>
      </c>
      <c r="AL759" s="3" t="e">
        <f>IF(DEGREES(ACOS(SIN(RADIANS(G759))*SIN(RADIANS(E767))+COS(RADIANS(G759))*COS(RADIANS(E767))*COS(RADIANS(AL757))))&gt;90,0,$F$4*$F$5/E766^2*(SIN(RADIANS(G759))*SIN(RADIANS(E767))+COS(RADIANS(G759))*COS(RADIANS(E767))*COS(RADIANS(AL757))))</f>
        <v>#DIV/0!</v>
      </c>
      <c r="AM759" s="3" t="e">
        <f>IF(DEGREES(ACOS(SIN(RADIANS(G759))*SIN(RADIANS(E767))+COS(RADIANS(G759))*COS(RADIANS(E767))*COS(RADIANS(AM757))))&gt;90,0,$F$4*$F$5/E766^2*(SIN(RADIANS(G759))*SIN(RADIANS(E767))+COS(RADIANS(G759))*COS(RADIANS(E767))*COS(RADIANS(AM757))))</f>
        <v>#DIV/0!</v>
      </c>
      <c r="AN759" s="3" t="e">
        <f>IF(DEGREES(ACOS(SIN(RADIANS(G759))*SIN(RADIANS(E767))+COS(RADIANS(G759))*COS(RADIANS(E767))*COS(RADIANS(AN757))))&gt;90,0,$F$4*$F$5/E766^2*(SIN(RADIANS(G759))*SIN(RADIANS(E767))+COS(RADIANS(G759))*COS(RADIANS(E767))*COS(RADIANS(AN757))))</f>
        <v>#DIV/0!</v>
      </c>
      <c r="AO759" s="3" t="e">
        <f>IF(DEGREES(ACOS(SIN(RADIANS(G759))*SIN(RADIANS(E767))+COS(RADIANS(G759))*COS(RADIANS(E767))*COS(RADIANS(AO757))))&gt;90,0,$F$4*$F$5/E766^2*(SIN(RADIANS(G759))*SIN(RADIANS(E767))+COS(RADIANS(G759))*COS(RADIANS(E767))*COS(RADIANS(AO757))))</f>
        <v>#DIV/0!</v>
      </c>
      <c r="AP759" s="3" t="e">
        <f>IF(DEGREES(ACOS(SIN(RADIANS(G759))*SIN(RADIANS(E767))+COS(RADIANS(G759))*COS(RADIANS(E767))*COS(RADIANS(AP757))))&gt;90,0,$F$4*$F$5/E766^2*(SIN(RADIANS(G759))*SIN(RADIANS(E767))+COS(RADIANS(G759))*COS(RADIANS(E767))*COS(RADIANS(AP757))))</f>
        <v>#DIV/0!</v>
      </c>
      <c r="AQ759" s="3" t="e">
        <f>IF(DEGREES(ACOS(SIN(RADIANS(G759))*SIN(RADIANS(E767))+COS(RADIANS(G759))*COS(RADIANS(E767))*COS(RADIANS(AQ757))))&gt;90,0,$F$4*$F$5/E766^2*(SIN(RADIANS(G759))*SIN(RADIANS(E767))+COS(RADIANS(G759))*COS(RADIANS(E767))*COS(RADIANS(AQ757))))</f>
        <v>#DIV/0!</v>
      </c>
      <c r="AR759" s="3" t="e">
        <f>IF(DEGREES(ACOS(SIN(RADIANS(G759))*SIN(RADIANS(E767))+COS(RADIANS(G759))*COS(RADIANS(E767))*COS(RADIANS(AR757))))&gt;90,0,$F$4*$F$5/E766^2*(SIN(RADIANS(G759))*SIN(RADIANS(E767))+COS(RADIANS(G759))*COS(RADIANS(E767))*COS(RADIANS(AR757))))</f>
        <v>#DIV/0!</v>
      </c>
    </row>
    <row r="760" spans="2:44" ht="15.75" customHeight="1" x14ac:dyDescent="0.2">
      <c r="B760" s="3" t="s">
        <v>728</v>
      </c>
      <c r="E760" s="3">
        <f t="array" ref="E760">INDEX($D$1751:$AM$1751,0,MATCH(E759-IF(E759&lt;360,0,360),$D$1700:$AM$1700,0))+IF(E759&gt;350,360,0)</f>
        <v>310</v>
      </c>
      <c r="G760" s="3">
        <v>80</v>
      </c>
      <c r="I760" s="3">
        <f>IF(DEGREES(ACOS(SIN(RADIANS(G760))*SIN(RADIANS(E767))+COS(RADIANS(G760))*COS(RADIANS(E767))*COS(RADIANS(I757))))&gt;90,0,$F$4*$F$5/E766^2*(SIN(RADIANS(G760))*SIN(RADIANS(E767))+COS(RADIANS(G760))*COS(RADIANS(E767))*COS(RADIANS(I757))))</f>
        <v>0</v>
      </c>
      <c r="J760" s="3">
        <f>IF(DEGREES(ACOS(SIN(RADIANS(G760))*SIN(RADIANS(E767))+COS(RADIANS(G760))*COS(RADIANS(E767))*COS(RADIANS(J757))))&gt;90,0,$F$4*$F$5/E766^2*(SIN(RADIANS(G760))*SIN(RADIANS(E767))+COS(RADIANS(G760))*COS(RADIANS(E767))*COS(RADIANS(J757))))</f>
        <v>0</v>
      </c>
      <c r="K760" s="3">
        <f>IF(DEGREES(ACOS(SIN(RADIANS(G760))*SIN(RADIANS(E767))+COS(RADIANS(G760))*COS(RADIANS(E767))*COS(RADIANS(K757))))&gt;90,0,$F$4*$F$5/E766^2*(SIN(RADIANS(G760))*SIN(RADIANS(E767))+COS(RADIANS(G760))*COS(RADIANS(E767))*COS(RADIANS(K757))))</f>
        <v>0</v>
      </c>
      <c r="L760" s="3">
        <f>IF(DEGREES(ACOS(SIN(RADIANS(G760))*SIN(RADIANS(E767))+COS(RADIANS(G760))*COS(RADIANS(E767))*COS(RADIANS(L757))))&gt;90,0,$F$4*$F$5/E766^2*(SIN(RADIANS(G760))*SIN(RADIANS(E767))+COS(RADIANS(G760))*COS(RADIANS(E767))*COS(RADIANS(L757))))</f>
        <v>0</v>
      </c>
      <c r="M760" s="3">
        <f>IF(DEGREES(ACOS(SIN(RADIANS(G760))*SIN(RADIANS(E767))+COS(RADIANS(G760))*COS(RADIANS(E767))*COS(RADIANS(M757))))&gt;90,0,$F$4*$F$5/E766^2*(SIN(RADIANS(G760))*SIN(RADIANS(E767))+COS(RADIANS(G760))*COS(RADIANS(E767))*COS(RADIANS(M757))))</f>
        <v>0</v>
      </c>
      <c r="N760" s="3">
        <f>IF(DEGREES(ACOS(SIN(RADIANS(G760))*SIN(RADIANS(E767))+COS(RADIANS(G760))*COS(RADIANS(E767))*COS(RADIANS(N757))))&gt;90,0,$F$4*$F$5/E766^2*(SIN(RADIANS(G760))*SIN(RADIANS(E767))+COS(RADIANS(G760))*COS(RADIANS(E767))*COS(RADIANS(N757))))</f>
        <v>0</v>
      </c>
      <c r="O760" s="3">
        <f>IF(DEGREES(ACOS(SIN(RADIANS(G760))*SIN(RADIANS(E767))+COS(RADIANS(G760))*COS(RADIANS(E767))*COS(RADIANS(O757))))&gt;90,0,$F$4*$F$5/E766^2*(SIN(RADIANS(G760))*SIN(RADIANS(E767))+COS(RADIANS(G760))*COS(RADIANS(E767))*COS(RADIANS(O757))))</f>
        <v>0</v>
      </c>
      <c r="P760" s="3">
        <f>IF(DEGREES(ACOS(SIN(RADIANS(G760))*SIN(RADIANS(E767))+COS(RADIANS(G760))*COS(RADIANS(E767))*COS(RADIANS(P757))))&gt;90,0,$F$4*$F$5/E766^2*(SIN(RADIANS(G760))*SIN(RADIANS(E767))+COS(RADIANS(G760))*COS(RADIANS(E767))*COS(RADIANS(P757))))</f>
        <v>0</v>
      </c>
      <c r="Q760" s="3">
        <f>IF(DEGREES(ACOS(SIN(RADIANS(G760))*SIN(RADIANS(E767))+COS(RADIANS(G760))*COS(RADIANS(E767))*COS(RADIANS(Q757))))&gt;90,0,$F$4*$F$5/E766^2*(SIN(RADIANS(G760))*SIN(RADIANS(E767))+COS(RADIANS(G760))*COS(RADIANS(E767))*COS(RADIANS(Q757))))</f>
        <v>0</v>
      </c>
      <c r="R760" s="3" t="e">
        <f>IF(DEGREES(ACOS(SIN(RADIANS(G760))*SIN(RADIANS(E767))+COS(RADIANS(G760))*COS(RADIANS(E767))*COS(RADIANS(R757))))&gt;90,0,$F$4*$F$5/E766^2*(SIN(RADIANS(G760))*SIN(RADIANS(E767))+COS(RADIANS(G760))*COS(RADIANS(E767))*COS(RADIANS(R757))))</f>
        <v>#DIV/0!</v>
      </c>
      <c r="S760" s="3" t="e">
        <f>IF(DEGREES(ACOS(SIN(RADIANS(G760))*SIN(RADIANS(E767))+COS(RADIANS(G760))*COS(RADIANS(E767))*COS(RADIANS(S757))))&gt;90,0,$F$4*$F$5/E766^2*(SIN(RADIANS(G760))*SIN(RADIANS(E767))+COS(RADIANS(G760))*COS(RADIANS(E767))*COS(RADIANS(S757))))</f>
        <v>#DIV/0!</v>
      </c>
      <c r="T760" s="3" t="e">
        <f>IF(DEGREES(ACOS(SIN(RADIANS(G760))*SIN(RADIANS(E767))+COS(RADIANS(G760))*COS(RADIANS(E767))*COS(RADIANS(T757))))&gt;90,0,$F$4*$F$5/E766^2*(SIN(RADIANS(G760))*SIN(RADIANS(E767))+COS(RADIANS(G760))*COS(RADIANS(E767))*COS(RADIANS(T757))))</f>
        <v>#DIV/0!</v>
      </c>
      <c r="U760" s="3" t="e">
        <f>IF(DEGREES(ACOS(SIN(RADIANS(G760))*SIN(RADIANS(E767))+COS(RADIANS(G760))*COS(RADIANS(E767))*COS(RADIANS(U757))))&gt;90,0,$F$4*$F$5/E766^2*(SIN(RADIANS(G760))*SIN(RADIANS(E767))+COS(RADIANS(G760))*COS(RADIANS(E767))*COS(RADIANS(U757))))</f>
        <v>#DIV/0!</v>
      </c>
      <c r="V760" s="3" t="e">
        <f>IF(DEGREES(ACOS(SIN(RADIANS(G760))*SIN(RADIANS(E767))+COS(RADIANS(G760))*COS(RADIANS(E767))*COS(RADIANS(V757))))&gt;90,0,$F$4*$F$5/E766^2*(SIN(RADIANS(G760))*SIN(RADIANS(E767))+COS(RADIANS(G760))*COS(RADIANS(E767))*COS(RADIANS(V757))))</f>
        <v>#DIV/0!</v>
      </c>
      <c r="W760" s="3" t="e">
        <f>IF(DEGREES(ACOS(SIN(RADIANS(G760))*SIN(RADIANS(E767))+COS(RADIANS(G760))*COS(RADIANS(E767))*COS(RADIANS(W757))))&gt;90,0,$F$4*$F$5/E766^2*(SIN(RADIANS(G760))*SIN(RADIANS(E767))+COS(RADIANS(G760))*COS(RADIANS(E767))*COS(RADIANS(W757))))</f>
        <v>#DIV/0!</v>
      </c>
      <c r="X760" s="3" t="e">
        <f>IF(DEGREES(ACOS(SIN(RADIANS(G760))*SIN(RADIANS(E767))+COS(RADIANS(G760))*COS(RADIANS(E767))*COS(RADIANS(X757))))&gt;90,0,$F$4*$F$5/E766^2*(SIN(RADIANS(G760))*SIN(RADIANS(E767))+COS(RADIANS(G760))*COS(RADIANS(E767))*COS(RADIANS(X757))))</f>
        <v>#DIV/0!</v>
      </c>
      <c r="Y760" s="3" t="e">
        <f>IF(DEGREES(ACOS(SIN(RADIANS(G760))*SIN(RADIANS(E767))+COS(RADIANS(G760))*COS(RADIANS(E767))*COS(RADIANS(Y757))))&gt;90,0,$F$4*$F$5/E766^2*(SIN(RADIANS(G760))*SIN(RADIANS(E767))+COS(RADIANS(G760))*COS(RADIANS(E767))*COS(RADIANS(Y757))))</f>
        <v>#DIV/0!</v>
      </c>
      <c r="Z760" s="3" t="e">
        <f>IF(DEGREES(ACOS(SIN(RADIANS(G760))*SIN(RADIANS(E767))+COS(RADIANS(G760))*COS(RADIANS(E767))*COS(RADIANS(Z757))))&gt;90,0,$F$4*$F$5/E766^2*(SIN(RADIANS(G760))*SIN(RADIANS(E767))+COS(RADIANS(G760))*COS(RADIANS(E767))*COS(RADIANS(Z757))))</f>
        <v>#DIV/0!</v>
      </c>
      <c r="AA760" s="3" t="e">
        <f>IF(DEGREES(ACOS(SIN(RADIANS(G760))*SIN(RADIANS(E767))+COS(RADIANS(G760))*COS(RADIANS(E767))*COS(RADIANS(AA757))))&gt;90,0,$F$4*$F$5/E766^2*(SIN(RADIANS(G760))*SIN(RADIANS(E767))+COS(RADIANS(G760))*COS(RADIANS(E767))*COS(RADIANS(AA757))))</f>
        <v>#DIV/0!</v>
      </c>
      <c r="AB760" s="3" t="e">
        <f>IF(DEGREES(ACOS(SIN(RADIANS(G760))*SIN(RADIANS(E767))+COS(RADIANS(G760))*COS(RADIANS(E767))*COS(RADIANS(AB757))))&gt;90,0,$F$4*$F$5/E766^2*(SIN(RADIANS(G760))*SIN(RADIANS(E767))+COS(RADIANS(G760))*COS(RADIANS(E767))*COS(RADIANS(AB757))))</f>
        <v>#DIV/0!</v>
      </c>
      <c r="AC760" s="3" t="e">
        <f>IF(DEGREES(ACOS(SIN(RADIANS(G760))*SIN(RADIANS(E767))+COS(RADIANS(G760))*COS(RADIANS(E767))*COS(RADIANS(AC757))))&gt;90,0,$F$4*$F$5/E766^2*(SIN(RADIANS(G760))*SIN(RADIANS(E767))+COS(RADIANS(G760))*COS(RADIANS(E767))*COS(RADIANS(AC757))))</f>
        <v>#DIV/0!</v>
      </c>
      <c r="AD760" s="3" t="e">
        <f>IF(DEGREES(ACOS(SIN(RADIANS(G760))*SIN(RADIANS(E767))+COS(RADIANS(G760))*COS(RADIANS(E767))*COS(RADIANS(AD757))))&gt;90,0,$F$4*$F$5/E766^2*(SIN(RADIANS(G760))*SIN(RADIANS(E767))+COS(RADIANS(G760))*COS(RADIANS(E767))*COS(RADIANS(AD757))))</f>
        <v>#DIV/0!</v>
      </c>
      <c r="AE760" s="3" t="e">
        <f>IF(DEGREES(ACOS(SIN(RADIANS(G760))*SIN(RADIANS(E767))+COS(RADIANS(G760))*COS(RADIANS(E767))*COS(RADIANS(AE757))))&gt;90,0,$F$4*$F$5/E766^2*(SIN(RADIANS(G760))*SIN(RADIANS(E767))+COS(RADIANS(G760))*COS(RADIANS(E767))*COS(RADIANS(AE757))))</f>
        <v>#DIV/0!</v>
      </c>
      <c r="AF760" s="3" t="e">
        <f>IF(DEGREES(ACOS(SIN(RADIANS(G760))*SIN(RADIANS(E767))+COS(RADIANS(G760))*COS(RADIANS(E767))*COS(RADIANS(AF757))))&gt;90,0,$F$4*$F$5/E766^2*(SIN(RADIANS(G760))*SIN(RADIANS(E767))+COS(RADIANS(G760))*COS(RADIANS(E767))*COS(RADIANS(AF757))))</f>
        <v>#DIV/0!</v>
      </c>
      <c r="AG760" s="3" t="e">
        <f>IF(DEGREES(ACOS(SIN(RADIANS(G760))*SIN(RADIANS(E767))+COS(RADIANS(G760))*COS(RADIANS(E767))*COS(RADIANS(AG757))))&gt;90,0,$F$4*$F$5/E766^2*(SIN(RADIANS(G760))*SIN(RADIANS(E767))+COS(RADIANS(G760))*COS(RADIANS(E767))*COS(RADIANS(AG757))))</f>
        <v>#DIV/0!</v>
      </c>
      <c r="AH760" s="3" t="e">
        <f>IF(DEGREES(ACOS(SIN(RADIANS(G760))*SIN(RADIANS(E767))+COS(RADIANS(G760))*COS(RADIANS(E767))*COS(RADIANS(AH757))))&gt;90,0,$F$4*$F$5/E766^2*(SIN(RADIANS(G760))*SIN(RADIANS(E767))+COS(RADIANS(G760))*COS(RADIANS(E767))*COS(RADIANS(AH757))))</f>
        <v>#DIV/0!</v>
      </c>
      <c r="AI760" s="3" t="e">
        <f>IF(DEGREES(ACOS(SIN(RADIANS(G760))*SIN(RADIANS(E767))+COS(RADIANS(G760))*COS(RADIANS(E767))*COS(RADIANS(AI757))))&gt;90,0,$F$4*$F$5/E766^2*(SIN(RADIANS(G760))*SIN(RADIANS(E767))+COS(RADIANS(G760))*COS(RADIANS(E767))*COS(RADIANS(AI757))))</f>
        <v>#DIV/0!</v>
      </c>
      <c r="AJ760" s="3" t="e">
        <f>IF(DEGREES(ACOS(SIN(RADIANS(G760))*SIN(RADIANS(E767))+COS(RADIANS(G760))*COS(RADIANS(E767))*COS(RADIANS(AJ757))))&gt;90,0,$F$4*$F$5/E766^2*(SIN(RADIANS(G760))*SIN(RADIANS(E767))+COS(RADIANS(G760))*COS(RADIANS(E767))*COS(RADIANS(AJ757))))</f>
        <v>#DIV/0!</v>
      </c>
      <c r="AK760" s="3">
        <f>IF(DEGREES(ACOS(SIN(RADIANS(G760))*SIN(RADIANS(E767))+COS(RADIANS(G760))*COS(RADIANS(E767))*COS(RADIANS(AK757))))&gt;90,0,$F$4*$F$5/E766^2*(SIN(RADIANS(G760))*SIN(RADIANS(E767))+COS(RADIANS(G760))*COS(RADIANS(E767))*COS(RADIANS(AK757))))</f>
        <v>0</v>
      </c>
      <c r="AL760" s="3">
        <f>IF(DEGREES(ACOS(SIN(RADIANS(G760))*SIN(RADIANS(E767))+COS(RADIANS(G760))*COS(RADIANS(E767))*COS(RADIANS(AL757))))&gt;90,0,$F$4*$F$5/E766^2*(SIN(RADIANS(G760))*SIN(RADIANS(E767))+COS(RADIANS(G760))*COS(RADIANS(E767))*COS(RADIANS(AL757))))</f>
        <v>0</v>
      </c>
      <c r="AM760" s="3">
        <f>IF(DEGREES(ACOS(SIN(RADIANS(G760))*SIN(RADIANS(E767))+COS(RADIANS(G760))*COS(RADIANS(E767))*COS(RADIANS(AM757))))&gt;90,0,$F$4*$F$5/E766^2*(SIN(RADIANS(G760))*SIN(RADIANS(E767))+COS(RADIANS(G760))*COS(RADIANS(E767))*COS(RADIANS(AM757))))</f>
        <v>0</v>
      </c>
      <c r="AN760" s="3">
        <f>IF(DEGREES(ACOS(SIN(RADIANS(G760))*SIN(RADIANS(E767))+COS(RADIANS(G760))*COS(RADIANS(E767))*COS(RADIANS(AN757))))&gt;90,0,$F$4*$F$5/E766^2*(SIN(RADIANS(G760))*SIN(RADIANS(E767))+COS(RADIANS(G760))*COS(RADIANS(E767))*COS(RADIANS(AN757))))</f>
        <v>0</v>
      </c>
      <c r="AO760" s="3">
        <f>IF(DEGREES(ACOS(SIN(RADIANS(G760))*SIN(RADIANS(E767))+COS(RADIANS(G760))*COS(RADIANS(E767))*COS(RADIANS(AO757))))&gt;90,0,$F$4*$F$5/E766^2*(SIN(RADIANS(G760))*SIN(RADIANS(E767))+COS(RADIANS(G760))*COS(RADIANS(E767))*COS(RADIANS(AO757))))</f>
        <v>0</v>
      </c>
      <c r="AP760" s="3">
        <f>IF(DEGREES(ACOS(SIN(RADIANS(G760))*SIN(RADIANS(E767))+COS(RADIANS(G760))*COS(RADIANS(E767))*COS(RADIANS(AP757))))&gt;90,0,$F$4*$F$5/E766^2*(SIN(RADIANS(G760))*SIN(RADIANS(E767))+COS(RADIANS(G760))*COS(RADIANS(E767))*COS(RADIANS(AP757))))</f>
        <v>0</v>
      </c>
      <c r="AQ760" s="3">
        <f>IF(DEGREES(ACOS(SIN(RADIANS(G760))*SIN(RADIANS(E767))+COS(RADIANS(G760))*COS(RADIANS(E767))*COS(RADIANS(AQ757))))&gt;90,0,$F$4*$F$5/E766^2*(SIN(RADIANS(G760))*SIN(RADIANS(E767))+COS(RADIANS(G760))*COS(RADIANS(E767))*COS(RADIANS(AQ757))))</f>
        <v>0</v>
      </c>
      <c r="AR760" s="3">
        <f>IF(DEGREES(ACOS(SIN(RADIANS(G760))*SIN(RADIANS(E767))+COS(RADIANS(G760))*COS(RADIANS(E767))*COS(RADIANS(AR757))))&gt;90,0,$F$4*$F$5/E766^2*(SIN(RADIANS(G760))*SIN(RADIANS(E767))+COS(RADIANS(G760))*COS(RADIANS(E767))*COS(RADIANS(AR757))))</f>
        <v>0</v>
      </c>
    </row>
    <row r="761" spans="2:44" ht="15.75" customHeight="1" x14ac:dyDescent="0.2">
      <c r="B761" s="20" t="s">
        <v>784</v>
      </c>
      <c r="E761" s="3">
        <f>IF(E760-$F$13&lt;0,E760-$F$13+360,IF(E760-$F$13&gt;360,E760-$F$13-360,E760-$F$13))</f>
        <v>40</v>
      </c>
      <c r="G761" s="3">
        <v>70</v>
      </c>
      <c r="I761" s="3">
        <f>IF(DEGREES(ACOS(SIN(RADIANS(G761))*SIN(RADIANS(E767))+COS(RADIANS(G761))*COS(RADIANS(E767))*COS(RADIANS(I757))))&gt;90,0,$F$4*$F$5/E766^2*(SIN(RADIANS(G761))*SIN(RADIANS(E767))+COS(RADIANS(G761))*COS(RADIANS(E767))*COS(RADIANS(I757))))</f>
        <v>0</v>
      </c>
      <c r="J761" s="3">
        <f>IF(DEGREES(ACOS(SIN(RADIANS(G761))*SIN(RADIANS(E767))+COS(RADIANS(G761))*COS(RADIANS(E767))*COS(RADIANS(J757))))&gt;90,0,$F$4*$F$5/E766^2*(SIN(RADIANS(G761))*SIN(RADIANS(E767))+COS(RADIANS(G761))*COS(RADIANS(E767))*COS(RADIANS(J757))))</f>
        <v>0</v>
      </c>
      <c r="K761" s="3">
        <f>IF(DEGREES(ACOS(SIN(RADIANS(G761))*SIN(RADIANS(E767))+COS(RADIANS(G761))*COS(RADIANS(E767))*COS(RADIANS(K757))))&gt;90,0,$F$4*$F$5/E766^2*(SIN(RADIANS(G761))*SIN(RADIANS(E767))+COS(RADIANS(G761))*COS(RADIANS(E767))*COS(RADIANS(K757))))</f>
        <v>0</v>
      </c>
      <c r="L761" s="3">
        <f>IF(DEGREES(ACOS(SIN(RADIANS(G761))*SIN(RADIANS(E767))+COS(RADIANS(G761))*COS(RADIANS(E767))*COS(RADIANS(L757))))&gt;90,0,$F$4*$F$5/E766^2*(SIN(RADIANS(G761))*SIN(RADIANS(E767))+COS(RADIANS(G761))*COS(RADIANS(E767))*COS(RADIANS(L757))))</f>
        <v>0</v>
      </c>
      <c r="M761" s="3">
        <f>IF(DEGREES(ACOS(SIN(RADIANS(G761))*SIN(RADIANS(E767))+COS(RADIANS(G761))*COS(RADIANS(E767))*COS(RADIANS(M757))))&gt;90,0,$F$4*$F$5/E766^2*(SIN(RADIANS(G761))*SIN(RADIANS(E767))+COS(RADIANS(G761))*COS(RADIANS(E767))*COS(RADIANS(M757))))</f>
        <v>0</v>
      </c>
      <c r="N761" s="3">
        <f>IF(DEGREES(ACOS(SIN(RADIANS(G761))*SIN(RADIANS(E767))+COS(RADIANS(G761))*COS(RADIANS(E767))*COS(RADIANS(N757))))&gt;90,0,$F$4*$F$5/E766^2*(SIN(RADIANS(G761))*SIN(RADIANS(E767))+COS(RADIANS(G761))*COS(RADIANS(E767))*COS(RADIANS(N757))))</f>
        <v>0</v>
      </c>
      <c r="O761" s="3">
        <f>IF(DEGREES(ACOS(SIN(RADIANS(G761))*SIN(RADIANS(E767))+COS(RADIANS(G761))*COS(RADIANS(E767))*COS(RADIANS(O757))))&gt;90,0,$F$4*$F$5/E766^2*(SIN(RADIANS(G761))*SIN(RADIANS(E767))+COS(RADIANS(G761))*COS(RADIANS(E767))*COS(RADIANS(O757))))</f>
        <v>0</v>
      </c>
      <c r="P761" s="3">
        <f>IF(DEGREES(ACOS(SIN(RADIANS(G761))*SIN(RADIANS(E767))+COS(RADIANS(G761))*COS(RADIANS(E767))*COS(RADIANS(P757))))&gt;90,0,$F$4*$F$5/E766^2*(SIN(RADIANS(G761))*SIN(RADIANS(E767))+COS(RADIANS(G761))*COS(RADIANS(E767))*COS(RADIANS(P757))))</f>
        <v>0</v>
      </c>
      <c r="Q761" s="3">
        <f>IF(DEGREES(ACOS(SIN(RADIANS(G761))*SIN(RADIANS(E767))+COS(RADIANS(G761))*COS(RADIANS(E767))*COS(RADIANS(Q757))))&gt;90,0,$F$4*$F$5/E766^2*(SIN(RADIANS(G761))*SIN(RADIANS(E767))+COS(RADIANS(G761))*COS(RADIANS(E767))*COS(RADIANS(Q757))))</f>
        <v>0</v>
      </c>
      <c r="R761" s="3" t="e">
        <f>IF(DEGREES(ACOS(SIN(RADIANS(G761))*SIN(RADIANS(E767))+COS(RADIANS(G761))*COS(RADIANS(E767))*COS(RADIANS(R757))))&gt;90,0,$F$4*$F$5/E766^2*(SIN(RADIANS(G761))*SIN(RADIANS(E767))+COS(RADIANS(G761))*COS(RADIANS(E767))*COS(RADIANS(R757))))</f>
        <v>#DIV/0!</v>
      </c>
      <c r="S761" s="3" t="e">
        <f>IF(DEGREES(ACOS(SIN(RADIANS(G761))*SIN(RADIANS(E767))+COS(RADIANS(G761))*COS(RADIANS(E767))*COS(RADIANS(S757))))&gt;90,0,$F$4*$F$5/E766^2*(SIN(RADIANS(G761))*SIN(RADIANS(E767))+COS(RADIANS(G761))*COS(RADIANS(E767))*COS(RADIANS(S757))))</f>
        <v>#DIV/0!</v>
      </c>
      <c r="T761" s="3" t="e">
        <f>IF(DEGREES(ACOS(SIN(RADIANS(G761))*SIN(RADIANS(E767))+COS(RADIANS(G761))*COS(RADIANS(E767))*COS(RADIANS(T757))))&gt;90,0,$F$4*$F$5/E766^2*(SIN(RADIANS(G761))*SIN(RADIANS(E767))+COS(RADIANS(G761))*COS(RADIANS(E767))*COS(RADIANS(T757))))</f>
        <v>#DIV/0!</v>
      </c>
      <c r="U761" s="3" t="e">
        <f>IF(DEGREES(ACOS(SIN(RADIANS(G761))*SIN(RADIANS(E767))+COS(RADIANS(G761))*COS(RADIANS(E767))*COS(RADIANS(U757))))&gt;90,0,$F$4*$F$5/E766^2*(SIN(RADIANS(G761))*SIN(RADIANS(E767))+COS(RADIANS(G761))*COS(RADIANS(E767))*COS(RADIANS(U757))))</f>
        <v>#DIV/0!</v>
      </c>
      <c r="V761" s="3" t="e">
        <f>IF(DEGREES(ACOS(SIN(RADIANS(G761))*SIN(RADIANS(E767))+COS(RADIANS(G761))*COS(RADIANS(E767))*COS(RADIANS(V757))))&gt;90,0,$F$4*$F$5/E766^2*(SIN(RADIANS(G761))*SIN(RADIANS(E767))+COS(RADIANS(G761))*COS(RADIANS(E767))*COS(RADIANS(V757))))</f>
        <v>#DIV/0!</v>
      </c>
      <c r="W761" s="3" t="e">
        <f>IF(DEGREES(ACOS(SIN(RADIANS(G761))*SIN(RADIANS(E767))+COS(RADIANS(G761))*COS(RADIANS(E767))*COS(RADIANS(W757))))&gt;90,0,$F$4*$F$5/E766^2*(SIN(RADIANS(G761))*SIN(RADIANS(E767))+COS(RADIANS(G761))*COS(RADIANS(E767))*COS(RADIANS(W757))))</f>
        <v>#DIV/0!</v>
      </c>
      <c r="X761" s="3" t="e">
        <f>IF(DEGREES(ACOS(SIN(RADIANS(G761))*SIN(RADIANS(E767))+COS(RADIANS(G761))*COS(RADIANS(E767))*COS(RADIANS(X757))))&gt;90,0,$F$4*$F$5/E766^2*(SIN(RADIANS(G761))*SIN(RADIANS(E767))+COS(RADIANS(G761))*COS(RADIANS(E767))*COS(RADIANS(X757))))</f>
        <v>#DIV/0!</v>
      </c>
      <c r="Y761" s="3" t="e">
        <f>IF(DEGREES(ACOS(SIN(RADIANS(G761))*SIN(RADIANS(E767))+COS(RADIANS(G761))*COS(RADIANS(E767))*COS(RADIANS(Y757))))&gt;90,0,$F$4*$F$5/E766^2*(SIN(RADIANS(G761))*SIN(RADIANS(E767))+COS(RADIANS(G761))*COS(RADIANS(E767))*COS(RADIANS(Y757))))</f>
        <v>#DIV/0!</v>
      </c>
      <c r="Z761" s="3" t="e">
        <f>IF(DEGREES(ACOS(SIN(RADIANS(G761))*SIN(RADIANS(E767))+COS(RADIANS(G761))*COS(RADIANS(E767))*COS(RADIANS(Z757))))&gt;90,0,$F$4*$F$5/E766^2*(SIN(RADIANS(G761))*SIN(RADIANS(E767))+COS(RADIANS(G761))*COS(RADIANS(E767))*COS(RADIANS(Z757))))</f>
        <v>#DIV/0!</v>
      </c>
      <c r="AA761" s="3" t="e">
        <f>IF(DEGREES(ACOS(SIN(RADIANS(G761))*SIN(RADIANS(E767))+COS(RADIANS(G761))*COS(RADIANS(E767))*COS(RADIANS(AA757))))&gt;90,0,$F$4*$F$5/E766^2*(SIN(RADIANS(G761))*SIN(RADIANS(E767))+COS(RADIANS(G761))*COS(RADIANS(E767))*COS(RADIANS(AA757))))</f>
        <v>#DIV/0!</v>
      </c>
      <c r="AB761" s="3" t="e">
        <f>IF(DEGREES(ACOS(SIN(RADIANS(G761))*SIN(RADIANS(E767))+COS(RADIANS(G761))*COS(RADIANS(E767))*COS(RADIANS(AB757))))&gt;90,0,$F$4*$F$5/E766^2*(SIN(RADIANS(G761))*SIN(RADIANS(E767))+COS(RADIANS(G761))*COS(RADIANS(E767))*COS(RADIANS(AB757))))</f>
        <v>#DIV/0!</v>
      </c>
      <c r="AC761" s="3" t="e">
        <f>IF(DEGREES(ACOS(SIN(RADIANS(G761))*SIN(RADIANS(E767))+COS(RADIANS(G761))*COS(RADIANS(E767))*COS(RADIANS(AC757))))&gt;90,0,$F$4*$F$5/E766^2*(SIN(RADIANS(G761))*SIN(RADIANS(E767))+COS(RADIANS(G761))*COS(RADIANS(E767))*COS(RADIANS(AC757))))</f>
        <v>#DIV/0!</v>
      </c>
      <c r="AD761" s="3" t="e">
        <f>IF(DEGREES(ACOS(SIN(RADIANS(G761))*SIN(RADIANS(E767))+COS(RADIANS(G761))*COS(RADIANS(E767))*COS(RADIANS(AD757))))&gt;90,0,$F$4*$F$5/E766^2*(SIN(RADIANS(G761))*SIN(RADIANS(E767))+COS(RADIANS(G761))*COS(RADIANS(E767))*COS(RADIANS(AD757))))</f>
        <v>#DIV/0!</v>
      </c>
      <c r="AE761" s="3" t="e">
        <f>IF(DEGREES(ACOS(SIN(RADIANS(G761))*SIN(RADIANS(E767))+COS(RADIANS(G761))*COS(RADIANS(E767))*COS(RADIANS(AE757))))&gt;90,0,$F$4*$F$5/E766^2*(SIN(RADIANS(G761))*SIN(RADIANS(E767))+COS(RADIANS(G761))*COS(RADIANS(E767))*COS(RADIANS(AE757))))</f>
        <v>#DIV/0!</v>
      </c>
      <c r="AF761" s="3" t="e">
        <f>IF(DEGREES(ACOS(SIN(RADIANS(G761))*SIN(RADIANS(E767))+COS(RADIANS(G761))*COS(RADIANS(E767))*COS(RADIANS(AF757))))&gt;90,0,$F$4*$F$5/E766^2*(SIN(RADIANS(G761))*SIN(RADIANS(E767))+COS(RADIANS(G761))*COS(RADIANS(E767))*COS(RADIANS(AF757))))</f>
        <v>#DIV/0!</v>
      </c>
      <c r="AG761" s="3" t="e">
        <f>IF(DEGREES(ACOS(SIN(RADIANS(G761))*SIN(RADIANS(E767))+COS(RADIANS(G761))*COS(RADIANS(E767))*COS(RADIANS(AG757))))&gt;90,0,$F$4*$F$5/E766^2*(SIN(RADIANS(G761))*SIN(RADIANS(E767))+COS(RADIANS(G761))*COS(RADIANS(E767))*COS(RADIANS(AG757))))</f>
        <v>#DIV/0!</v>
      </c>
      <c r="AH761" s="3" t="e">
        <f>IF(DEGREES(ACOS(SIN(RADIANS(G761))*SIN(RADIANS(E767))+COS(RADIANS(G761))*COS(RADIANS(E767))*COS(RADIANS(AH757))))&gt;90,0,$F$4*$F$5/E766^2*(SIN(RADIANS(G761))*SIN(RADIANS(E767))+COS(RADIANS(G761))*COS(RADIANS(E767))*COS(RADIANS(AH757))))</f>
        <v>#DIV/0!</v>
      </c>
      <c r="AI761" s="3" t="e">
        <f>IF(DEGREES(ACOS(SIN(RADIANS(G761))*SIN(RADIANS(E767))+COS(RADIANS(G761))*COS(RADIANS(E767))*COS(RADIANS(AI757))))&gt;90,0,$F$4*$F$5/E766^2*(SIN(RADIANS(G761))*SIN(RADIANS(E767))+COS(RADIANS(G761))*COS(RADIANS(E767))*COS(RADIANS(AI757))))</f>
        <v>#DIV/0!</v>
      </c>
      <c r="AJ761" s="3" t="e">
        <f>IF(DEGREES(ACOS(SIN(RADIANS(G761))*SIN(RADIANS(E767))+COS(RADIANS(G761))*COS(RADIANS(E767))*COS(RADIANS(AJ757))))&gt;90,0,$F$4*$F$5/E766^2*(SIN(RADIANS(G761))*SIN(RADIANS(E767))+COS(RADIANS(G761))*COS(RADIANS(E767))*COS(RADIANS(AJ757))))</f>
        <v>#DIV/0!</v>
      </c>
      <c r="AK761" s="3">
        <f>IF(DEGREES(ACOS(SIN(RADIANS(G761))*SIN(RADIANS(E767))+COS(RADIANS(G761))*COS(RADIANS(E767))*COS(RADIANS(AK757))))&gt;90,0,$F$4*$F$5/E766^2*(SIN(RADIANS(G761))*SIN(RADIANS(E767))+COS(RADIANS(G761))*COS(RADIANS(E767))*COS(RADIANS(AK757))))</f>
        <v>0</v>
      </c>
      <c r="AL761" s="3">
        <f>IF(DEGREES(ACOS(SIN(RADIANS(G761))*SIN(RADIANS(E767))+COS(RADIANS(G761))*COS(RADIANS(E767))*COS(RADIANS(AL757))))&gt;90,0,$F$4*$F$5/E766^2*(SIN(RADIANS(G761))*SIN(RADIANS(E767))+COS(RADIANS(G761))*COS(RADIANS(E767))*COS(RADIANS(AL757))))</f>
        <v>0</v>
      </c>
      <c r="AM761" s="3">
        <f>IF(DEGREES(ACOS(SIN(RADIANS(G761))*SIN(RADIANS(E767))+COS(RADIANS(G761))*COS(RADIANS(E767))*COS(RADIANS(AM757))))&gt;90,0,$F$4*$F$5/E766^2*(SIN(RADIANS(G761))*SIN(RADIANS(E767))+COS(RADIANS(G761))*COS(RADIANS(E767))*COS(RADIANS(AM757))))</f>
        <v>0</v>
      </c>
      <c r="AN761" s="3">
        <f>IF(DEGREES(ACOS(SIN(RADIANS(G761))*SIN(RADIANS(E767))+COS(RADIANS(G761))*COS(RADIANS(E767))*COS(RADIANS(AN757))))&gt;90,0,$F$4*$F$5/E766^2*(SIN(RADIANS(G761))*SIN(RADIANS(E767))+COS(RADIANS(G761))*COS(RADIANS(E767))*COS(RADIANS(AN757))))</f>
        <v>0</v>
      </c>
      <c r="AO761" s="3">
        <f>IF(DEGREES(ACOS(SIN(RADIANS(G761))*SIN(RADIANS(E767))+COS(RADIANS(G761))*COS(RADIANS(E767))*COS(RADIANS(AO757))))&gt;90,0,$F$4*$F$5/E766^2*(SIN(RADIANS(G761))*SIN(RADIANS(E767))+COS(RADIANS(G761))*COS(RADIANS(E767))*COS(RADIANS(AO757))))</f>
        <v>0</v>
      </c>
      <c r="AP761" s="3">
        <f>IF(DEGREES(ACOS(SIN(RADIANS(G761))*SIN(RADIANS(E767))+COS(RADIANS(G761))*COS(RADIANS(E767))*COS(RADIANS(AP757))))&gt;90,0,$F$4*$F$5/E766^2*(SIN(RADIANS(G761))*SIN(RADIANS(E767))+COS(RADIANS(G761))*COS(RADIANS(E767))*COS(RADIANS(AP757))))</f>
        <v>0</v>
      </c>
      <c r="AQ761" s="3">
        <f>IF(DEGREES(ACOS(SIN(RADIANS(G761))*SIN(RADIANS(E767))+COS(RADIANS(G761))*COS(RADIANS(E767))*COS(RADIANS(AQ757))))&gt;90,0,$F$4*$F$5/E766^2*(SIN(RADIANS(G761))*SIN(RADIANS(E767))+COS(RADIANS(G761))*COS(RADIANS(E767))*COS(RADIANS(AQ757))))</f>
        <v>0</v>
      </c>
      <c r="AR761" s="3">
        <f>IF(DEGREES(ACOS(SIN(RADIANS(G761))*SIN(RADIANS(E767))+COS(RADIANS(G761))*COS(RADIANS(E767))*COS(RADIANS(AR757))))&gt;90,0,$F$4*$F$5/E766^2*(SIN(RADIANS(G761))*SIN(RADIANS(E767))+COS(RADIANS(G761))*COS(RADIANS(E767))*COS(RADIANS(AR757))))</f>
        <v>0</v>
      </c>
    </row>
    <row r="762" spans="2:44" ht="15.75" customHeight="1" x14ac:dyDescent="0.2">
      <c r="B762" s="20" t="s">
        <v>729</v>
      </c>
      <c r="E762" s="3">
        <f>IF(E759&lt;360,E759/360,(E759-360)/360)</f>
        <v>0.86111111111111116</v>
      </c>
      <c r="G762" s="3">
        <v>60</v>
      </c>
      <c r="I762" s="3">
        <f>IF(DEGREES(ACOS(SIN(RADIANS(G762))*SIN(RADIANS(E767))+COS(RADIANS(G762))*COS(RADIANS(E767))*COS(RADIANS(I757))))&gt;90,0,$F$4*$F$5/E766^2*(SIN(RADIANS(G762))*SIN(RADIANS(E767))+COS(RADIANS(G762))*COS(RADIANS(E767))*COS(RADIANS(I757))))</f>
        <v>0</v>
      </c>
      <c r="J762" s="3">
        <f>IF(DEGREES(ACOS(SIN(RADIANS(G762))*SIN(RADIANS(E767))+COS(RADIANS(G762))*COS(RADIANS(E767))*COS(RADIANS(J757))))&gt;90,0,$F$4*$F$5/E766^2*(SIN(RADIANS(G762))*SIN(RADIANS(E767))+COS(RADIANS(G762))*COS(RADIANS(E767))*COS(RADIANS(J757))))</f>
        <v>0</v>
      </c>
      <c r="K762" s="3">
        <f>IF(DEGREES(ACOS(SIN(RADIANS(G762))*SIN(RADIANS(E767))+COS(RADIANS(G762))*COS(RADIANS(E767))*COS(RADIANS(K757))))&gt;90,0,$F$4*$F$5/E766^2*(SIN(RADIANS(G762))*SIN(RADIANS(E767))+COS(RADIANS(G762))*COS(RADIANS(E767))*COS(RADIANS(K757))))</f>
        <v>0</v>
      </c>
      <c r="L762" s="3">
        <f>IF(DEGREES(ACOS(SIN(RADIANS(G762))*SIN(RADIANS(E767))+COS(RADIANS(G762))*COS(RADIANS(E767))*COS(RADIANS(L757))))&gt;90,0,$F$4*$F$5/E766^2*(SIN(RADIANS(G762))*SIN(RADIANS(E767))+COS(RADIANS(G762))*COS(RADIANS(E767))*COS(RADIANS(L757))))</f>
        <v>0</v>
      </c>
      <c r="M762" s="3">
        <f>IF(DEGREES(ACOS(SIN(RADIANS(G762))*SIN(RADIANS(E767))+COS(RADIANS(G762))*COS(RADIANS(E767))*COS(RADIANS(M757))))&gt;90,0,$F$4*$F$5/E766^2*(SIN(RADIANS(G762))*SIN(RADIANS(E767))+COS(RADIANS(G762))*COS(RADIANS(E767))*COS(RADIANS(M757))))</f>
        <v>0</v>
      </c>
      <c r="N762" s="3">
        <f>IF(DEGREES(ACOS(SIN(RADIANS(G762))*SIN(RADIANS(E767))+COS(RADIANS(G762))*COS(RADIANS(E767))*COS(RADIANS(N757))))&gt;90,0,$F$4*$F$5/E766^2*(SIN(RADIANS(G762))*SIN(RADIANS(E767))+COS(RADIANS(G762))*COS(RADIANS(E767))*COS(RADIANS(N757))))</f>
        <v>0</v>
      </c>
      <c r="O762" s="3">
        <f>IF(DEGREES(ACOS(SIN(RADIANS(G762))*SIN(RADIANS(E767))+COS(RADIANS(G762))*COS(RADIANS(E767))*COS(RADIANS(O757))))&gt;90,0,$F$4*$F$5/E766^2*(SIN(RADIANS(G762))*SIN(RADIANS(E767))+COS(RADIANS(G762))*COS(RADIANS(E767))*COS(RADIANS(O757))))</f>
        <v>0</v>
      </c>
      <c r="P762" s="3">
        <f>IF(DEGREES(ACOS(SIN(RADIANS(G762))*SIN(RADIANS(E767))+COS(RADIANS(G762))*COS(RADIANS(E767))*COS(RADIANS(P757))))&gt;90,0,$F$4*$F$5/E766^2*(SIN(RADIANS(G762))*SIN(RADIANS(E767))+COS(RADIANS(G762))*COS(RADIANS(E767))*COS(RADIANS(P757))))</f>
        <v>0</v>
      </c>
      <c r="Q762" s="3">
        <f>IF(DEGREES(ACOS(SIN(RADIANS(G762))*SIN(RADIANS(E767))+COS(RADIANS(G762))*COS(RADIANS(E767))*COS(RADIANS(Q757))))&gt;90,0,$F$4*$F$5/E766^2*(SIN(RADIANS(G762))*SIN(RADIANS(E767))+COS(RADIANS(G762))*COS(RADIANS(E767))*COS(RADIANS(Q757))))</f>
        <v>0</v>
      </c>
      <c r="R762" s="3" t="e">
        <f>IF(DEGREES(ACOS(SIN(RADIANS(G762))*SIN(RADIANS(E767))+COS(RADIANS(G762))*COS(RADIANS(E767))*COS(RADIANS(R757))))&gt;90,0,$F$4*$F$5/E766^2*(SIN(RADIANS(G762))*SIN(RADIANS(E767))+COS(RADIANS(G762))*COS(RADIANS(E767))*COS(RADIANS(R757))))</f>
        <v>#DIV/0!</v>
      </c>
      <c r="S762" s="3" t="e">
        <f>IF(DEGREES(ACOS(SIN(RADIANS(G762))*SIN(RADIANS(E767))+COS(RADIANS(G762))*COS(RADIANS(E767))*COS(RADIANS(S757))))&gt;90,0,$F$4*$F$5/E766^2*(SIN(RADIANS(G762))*SIN(RADIANS(E767))+COS(RADIANS(G762))*COS(RADIANS(E767))*COS(RADIANS(S757))))</f>
        <v>#DIV/0!</v>
      </c>
      <c r="T762" s="3" t="e">
        <f>IF(DEGREES(ACOS(SIN(RADIANS(G762))*SIN(RADIANS(E767))+COS(RADIANS(G762))*COS(RADIANS(E767))*COS(RADIANS(T757))))&gt;90,0,$F$4*$F$5/E766^2*(SIN(RADIANS(G762))*SIN(RADIANS(E767))+COS(RADIANS(G762))*COS(RADIANS(E767))*COS(RADIANS(T757))))</f>
        <v>#DIV/0!</v>
      </c>
      <c r="U762" s="3" t="e">
        <f>IF(DEGREES(ACOS(SIN(RADIANS(G762))*SIN(RADIANS(E767))+COS(RADIANS(G762))*COS(RADIANS(E767))*COS(RADIANS(U757))))&gt;90,0,$F$4*$F$5/E766^2*(SIN(RADIANS(G762))*SIN(RADIANS(E767))+COS(RADIANS(G762))*COS(RADIANS(E767))*COS(RADIANS(U757))))</f>
        <v>#DIV/0!</v>
      </c>
      <c r="V762" s="3" t="e">
        <f>IF(DEGREES(ACOS(SIN(RADIANS(G762))*SIN(RADIANS(E767))+COS(RADIANS(G762))*COS(RADIANS(E767))*COS(RADIANS(V757))))&gt;90,0,$F$4*$F$5/E766^2*(SIN(RADIANS(G762))*SIN(RADIANS(E767))+COS(RADIANS(G762))*COS(RADIANS(E767))*COS(RADIANS(V757))))</f>
        <v>#DIV/0!</v>
      </c>
      <c r="W762" s="3" t="e">
        <f>IF(DEGREES(ACOS(SIN(RADIANS(G762))*SIN(RADIANS(E767))+COS(RADIANS(G762))*COS(RADIANS(E767))*COS(RADIANS(W757))))&gt;90,0,$F$4*$F$5/E766^2*(SIN(RADIANS(G762))*SIN(RADIANS(E767))+COS(RADIANS(G762))*COS(RADIANS(E767))*COS(RADIANS(W757))))</f>
        <v>#DIV/0!</v>
      </c>
      <c r="X762" s="3" t="e">
        <f>IF(DEGREES(ACOS(SIN(RADIANS(G762))*SIN(RADIANS(E767))+COS(RADIANS(G762))*COS(RADIANS(E767))*COS(RADIANS(X757))))&gt;90,0,$F$4*$F$5/E766^2*(SIN(RADIANS(G762))*SIN(RADIANS(E767))+COS(RADIANS(G762))*COS(RADIANS(E767))*COS(RADIANS(X757))))</f>
        <v>#DIV/0!</v>
      </c>
      <c r="Y762" s="3" t="e">
        <f>IF(DEGREES(ACOS(SIN(RADIANS(G762))*SIN(RADIANS(E767))+COS(RADIANS(G762))*COS(RADIANS(E767))*COS(RADIANS(Y757))))&gt;90,0,$F$4*$F$5/E766^2*(SIN(RADIANS(G762))*SIN(RADIANS(E767))+COS(RADIANS(G762))*COS(RADIANS(E767))*COS(RADIANS(Y757))))</f>
        <v>#DIV/0!</v>
      </c>
      <c r="Z762" s="3" t="e">
        <f>IF(DEGREES(ACOS(SIN(RADIANS(G762))*SIN(RADIANS(E767))+COS(RADIANS(G762))*COS(RADIANS(E767))*COS(RADIANS(Z757))))&gt;90,0,$F$4*$F$5/E766^2*(SIN(RADIANS(G762))*SIN(RADIANS(E767))+COS(RADIANS(G762))*COS(RADIANS(E767))*COS(RADIANS(Z757))))</f>
        <v>#DIV/0!</v>
      </c>
      <c r="AA762" s="3" t="e">
        <f>IF(DEGREES(ACOS(SIN(RADIANS(G762))*SIN(RADIANS(E767))+COS(RADIANS(G762))*COS(RADIANS(E767))*COS(RADIANS(AA757))))&gt;90,0,$F$4*$F$5/E766^2*(SIN(RADIANS(G762))*SIN(RADIANS(E767))+COS(RADIANS(G762))*COS(RADIANS(E767))*COS(RADIANS(AA757))))</f>
        <v>#DIV/0!</v>
      </c>
      <c r="AB762" s="3" t="e">
        <f>IF(DEGREES(ACOS(SIN(RADIANS(G762))*SIN(RADIANS(E767))+COS(RADIANS(G762))*COS(RADIANS(E767))*COS(RADIANS(AB757))))&gt;90,0,$F$4*$F$5/E766^2*(SIN(RADIANS(G762))*SIN(RADIANS(E767))+COS(RADIANS(G762))*COS(RADIANS(E767))*COS(RADIANS(AB757))))</f>
        <v>#DIV/0!</v>
      </c>
      <c r="AC762" s="3" t="e">
        <f>IF(DEGREES(ACOS(SIN(RADIANS(G762))*SIN(RADIANS(E767))+COS(RADIANS(G762))*COS(RADIANS(E767))*COS(RADIANS(AC757))))&gt;90,0,$F$4*$F$5/E766^2*(SIN(RADIANS(G762))*SIN(RADIANS(E767))+COS(RADIANS(G762))*COS(RADIANS(E767))*COS(RADIANS(AC757))))</f>
        <v>#DIV/0!</v>
      </c>
      <c r="AD762" s="3" t="e">
        <f>IF(DEGREES(ACOS(SIN(RADIANS(G762))*SIN(RADIANS(E767))+COS(RADIANS(G762))*COS(RADIANS(E767))*COS(RADIANS(AD757))))&gt;90,0,$F$4*$F$5/E766^2*(SIN(RADIANS(G762))*SIN(RADIANS(E767))+COS(RADIANS(G762))*COS(RADIANS(E767))*COS(RADIANS(AD757))))</f>
        <v>#DIV/0!</v>
      </c>
      <c r="AE762" s="3" t="e">
        <f>IF(DEGREES(ACOS(SIN(RADIANS(G762))*SIN(RADIANS(E767))+COS(RADIANS(G762))*COS(RADIANS(E767))*COS(RADIANS(AE757))))&gt;90,0,$F$4*$F$5/E766^2*(SIN(RADIANS(G762))*SIN(RADIANS(E767))+COS(RADIANS(G762))*COS(RADIANS(E767))*COS(RADIANS(AE757))))</f>
        <v>#DIV/0!</v>
      </c>
      <c r="AF762" s="3" t="e">
        <f>IF(DEGREES(ACOS(SIN(RADIANS(G762))*SIN(RADIANS(E767))+COS(RADIANS(G762))*COS(RADIANS(E767))*COS(RADIANS(AF757))))&gt;90,0,$F$4*$F$5/E766^2*(SIN(RADIANS(G762))*SIN(RADIANS(E767))+COS(RADIANS(G762))*COS(RADIANS(E767))*COS(RADIANS(AF757))))</f>
        <v>#DIV/0!</v>
      </c>
      <c r="AG762" s="3" t="e">
        <f>IF(DEGREES(ACOS(SIN(RADIANS(G762))*SIN(RADIANS(E767))+COS(RADIANS(G762))*COS(RADIANS(E767))*COS(RADIANS(AG757))))&gt;90,0,$F$4*$F$5/E766^2*(SIN(RADIANS(G762))*SIN(RADIANS(E767))+COS(RADIANS(G762))*COS(RADIANS(E767))*COS(RADIANS(AG757))))</f>
        <v>#DIV/0!</v>
      </c>
      <c r="AH762" s="3" t="e">
        <f>IF(DEGREES(ACOS(SIN(RADIANS(G762))*SIN(RADIANS(E767))+COS(RADIANS(G762))*COS(RADIANS(E767))*COS(RADIANS(AH757))))&gt;90,0,$F$4*$F$5/E766^2*(SIN(RADIANS(G762))*SIN(RADIANS(E767))+COS(RADIANS(G762))*COS(RADIANS(E767))*COS(RADIANS(AH757))))</f>
        <v>#DIV/0!</v>
      </c>
      <c r="AI762" s="3" t="e">
        <f>IF(DEGREES(ACOS(SIN(RADIANS(G762))*SIN(RADIANS(E767))+COS(RADIANS(G762))*COS(RADIANS(E767))*COS(RADIANS(AI757))))&gt;90,0,$F$4*$F$5/E766^2*(SIN(RADIANS(G762))*SIN(RADIANS(E767))+COS(RADIANS(G762))*COS(RADIANS(E767))*COS(RADIANS(AI757))))</f>
        <v>#DIV/0!</v>
      </c>
      <c r="AJ762" s="3" t="e">
        <f>IF(DEGREES(ACOS(SIN(RADIANS(G762))*SIN(RADIANS(E767))+COS(RADIANS(G762))*COS(RADIANS(E767))*COS(RADIANS(AJ757))))&gt;90,0,$F$4*$F$5/E766^2*(SIN(RADIANS(G762))*SIN(RADIANS(E767))+COS(RADIANS(G762))*COS(RADIANS(E767))*COS(RADIANS(AJ757))))</f>
        <v>#DIV/0!</v>
      </c>
      <c r="AK762" s="3">
        <f>IF(DEGREES(ACOS(SIN(RADIANS(G762))*SIN(RADIANS(E767))+COS(RADIANS(G762))*COS(RADIANS(E767))*COS(RADIANS(AK757))))&gt;90,0,$F$4*$F$5/E766^2*(SIN(RADIANS(G762))*SIN(RADIANS(E767))+COS(RADIANS(G762))*COS(RADIANS(E767))*COS(RADIANS(AK757))))</f>
        <v>0</v>
      </c>
      <c r="AL762" s="3">
        <f>IF(DEGREES(ACOS(SIN(RADIANS(G762))*SIN(RADIANS(E767))+COS(RADIANS(G762))*COS(RADIANS(E767))*COS(RADIANS(AL757))))&gt;90,0,$F$4*$F$5/E766^2*(SIN(RADIANS(G762))*SIN(RADIANS(E767))+COS(RADIANS(G762))*COS(RADIANS(E767))*COS(RADIANS(AL757))))</f>
        <v>0</v>
      </c>
      <c r="AM762" s="3">
        <f>IF(DEGREES(ACOS(SIN(RADIANS(G762))*SIN(RADIANS(E767))+COS(RADIANS(G762))*COS(RADIANS(E767))*COS(RADIANS(AM757))))&gt;90,0,$F$4*$F$5/E766^2*(SIN(RADIANS(G762))*SIN(RADIANS(E767))+COS(RADIANS(G762))*COS(RADIANS(E767))*COS(RADIANS(AM757))))</f>
        <v>0</v>
      </c>
      <c r="AN762" s="3">
        <f>IF(DEGREES(ACOS(SIN(RADIANS(G762))*SIN(RADIANS(E767))+COS(RADIANS(G762))*COS(RADIANS(E767))*COS(RADIANS(AN757))))&gt;90,0,$F$4*$F$5/E766^2*(SIN(RADIANS(G762))*SIN(RADIANS(E767))+COS(RADIANS(G762))*COS(RADIANS(E767))*COS(RADIANS(AN757))))</f>
        <v>0</v>
      </c>
      <c r="AO762" s="3">
        <f>IF(DEGREES(ACOS(SIN(RADIANS(G762))*SIN(RADIANS(E767))+COS(RADIANS(G762))*COS(RADIANS(E767))*COS(RADIANS(AO757))))&gt;90,0,$F$4*$F$5/E766^2*(SIN(RADIANS(G762))*SIN(RADIANS(E767))+COS(RADIANS(G762))*COS(RADIANS(E767))*COS(RADIANS(AO757))))</f>
        <v>0</v>
      </c>
      <c r="AP762" s="3">
        <f>IF(DEGREES(ACOS(SIN(RADIANS(G762))*SIN(RADIANS(E767))+COS(RADIANS(G762))*COS(RADIANS(E767))*COS(RADIANS(AP757))))&gt;90,0,$F$4*$F$5/E766^2*(SIN(RADIANS(G762))*SIN(RADIANS(E767))+COS(RADIANS(G762))*COS(RADIANS(E767))*COS(RADIANS(AP757))))</f>
        <v>0</v>
      </c>
      <c r="AQ762" s="3">
        <f>IF(DEGREES(ACOS(SIN(RADIANS(G762))*SIN(RADIANS(E767))+COS(RADIANS(G762))*COS(RADIANS(E767))*COS(RADIANS(AQ757))))&gt;90,0,$F$4*$F$5/E766^2*(SIN(RADIANS(G762))*SIN(RADIANS(E767))+COS(RADIANS(G762))*COS(RADIANS(E767))*COS(RADIANS(AQ757))))</f>
        <v>0</v>
      </c>
      <c r="AR762" s="3">
        <f>IF(DEGREES(ACOS(SIN(RADIANS(G762))*SIN(RADIANS(E767))+COS(RADIANS(G762))*COS(RADIANS(E767))*COS(RADIANS(AR757))))&gt;90,0,$F$4*$F$5/E766^2*(SIN(RADIANS(G762))*SIN(RADIANS(E767))+COS(RADIANS(G762))*COS(RADIANS(E767))*COS(RADIANS(AR757))))</f>
        <v>0</v>
      </c>
    </row>
    <row r="763" spans="2:44" ht="15.75" customHeight="1" x14ac:dyDescent="0.2">
      <c r="B763" s="20" t="s">
        <v>785</v>
      </c>
      <c r="E763" s="3">
        <f>E762*$F$11</f>
        <v>0</v>
      </c>
      <c r="G763" s="3">
        <v>50</v>
      </c>
      <c r="I763" s="3">
        <f>IF(DEGREES(ACOS(SIN(RADIANS(G763))*SIN(RADIANS(E767))+COS(RADIANS(G763))*COS(RADIANS(E767))*COS(RADIANS(I757))))&gt;90,0,$F$4*$F$5/E766^2*(SIN(RADIANS(G763))*SIN(RADIANS(E767))+COS(RADIANS(G763))*COS(RADIANS(E767))*COS(RADIANS(I757))))</f>
        <v>0</v>
      </c>
      <c r="J763" s="3">
        <f>IF(DEGREES(ACOS(SIN(RADIANS(G763))*SIN(RADIANS(E767))+COS(RADIANS(G763))*COS(RADIANS(E767))*COS(RADIANS(J757))))&gt;90,0,$F$4*$F$5/E766^2*(SIN(RADIANS(G763))*SIN(RADIANS(E767))+COS(RADIANS(G763))*COS(RADIANS(E767))*COS(RADIANS(J757))))</f>
        <v>0</v>
      </c>
      <c r="K763" s="3">
        <f>IF(DEGREES(ACOS(SIN(RADIANS(G763))*SIN(RADIANS(E767))+COS(RADIANS(G763))*COS(RADIANS(E767))*COS(RADIANS(K757))))&gt;90,0,$F$4*$F$5/E766^2*(SIN(RADIANS(G763))*SIN(RADIANS(E767))+COS(RADIANS(G763))*COS(RADIANS(E767))*COS(RADIANS(K757))))</f>
        <v>0</v>
      </c>
      <c r="L763" s="3">
        <f>IF(DEGREES(ACOS(SIN(RADIANS(G763))*SIN(RADIANS(E767))+COS(RADIANS(G763))*COS(RADIANS(E767))*COS(RADIANS(L757))))&gt;90,0,$F$4*$F$5/E766^2*(SIN(RADIANS(G763))*SIN(RADIANS(E767))+COS(RADIANS(G763))*COS(RADIANS(E767))*COS(RADIANS(L757))))</f>
        <v>0</v>
      </c>
      <c r="M763" s="3">
        <f>IF(DEGREES(ACOS(SIN(RADIANS(G763))*SIN(RADIANS(E767))+COS(RADIANS(G763))*COS(RADIANS(E767))*COS(RADIANS(M757))))&gt;90,0,$F$4*$F$5/E766^2*(SIN(RADIANS(G763))*SIN(RADIANS(E767))+COS(RADIANS(G763))*COS(RADIANS(E767))*COS(RADIANS(M757))))</f>
        <v>0</v>
      </c>
      <c r="N763" s="3">
        <f>IF(DEGREES(ACOS(SIN(RADIANS(G763))*SIN(RADIANS(E767))+COS(RADIANS(G763))*COS(RADIANS(E767))*COS(RADIANS(N757))))&gt;90,0,$F$4*$F$5/E766^2*(SIN(RADIANS(G763))*SIN(RADIANS(E767))+COS(RADIANS(G763))*COS(RADIANS(E767))*COS(RADIANS(N757))))</f>
        <v>0</v>
      </c>
      <c r="O763" s="3">
        <f>IF(DEGREES(ACOS(SIN(RADIANS(G763))*SIN(RADIANS(E767))+COS(RADIANS(G763))*COS(RADIANS(E767))*COS(RADIANS(O757))))&gt;90,0,$F$4*$F$5/E766^2*(SIN(RADIANS(G763))*SIN(RADIANS(E767))+COS(RADIANS(G763))*COS(RADIANS(E767))*COS(RADIANS(O757))))</f>
        <v>0</v>
      </c>
      <c r="P763" s="3">
        <f>IF(DEGREES(ACOS(SIN(RADIANS(G763))*SIN(RADIANS(E767))+COS(RADIANS(G763))*COS(RADIANS(E767))*COS(RADIANS(P757))))&gt;90,0,$F$4*$F$5/E766^2*(SIN(RADIANS(G763))*SIN(RADIANS(E767))+COS(RADIANS(G763))*COS(RADIANS(E767))*COS(RADIANS(P757))))</f>
        <v>0</v>
      </c>
      <c r="Q763" s="3">
        <f>IF(DEGREES(ACOS(SIN(RADIANS(G763))*SIN(RADIANS(E767))+COS(RADIANS(G763))*COS(RADIANS(E767))*COS(RADIANS(Q757))))&gt;90,0,$F$4*$F$5/E766^2*(SIN(RADIANS(G763))*SIN(RADIANS(E767))+COS(RADIANS(G763))*COS(RADIANS(E767))*COS(RADIANS(Q757))))</f>
        <v>0</v>
      </c>
      <c r="R763" s="3" t="e">
        <f>IF(DEGREES(ACOS(SIN(RADIANS(G763))*SIN(RADIANS(E767))+COS(RADIANS(G763))*COS(RADIANS(E767))*COS(RADIANS(R757))))&gt;90,0,$F$4*$F$5/E766^2*(SIN(RADIANS(G763))*SIN(RADIANS(E767))+COS(RADIANS(G763))*COS(RADIANS(E767))*COS(RADIANS(R757))))</f>
        <v>#DIV/0!</v>
      </c>
      <c r="S763" s="3" t="e">
        <f>IF(DEGREES(ACOS(SIN(RADIANS(G763))*SIN(RADIANS(E767))+COS(RADIANS(G763))*COS(RADIANS(E767))*COS(RADIANS(S757))))&gt;90,0,$F$4*$F$5/E766^2*(SIN(RADIANS(G763))*SIN(RADIANS(E767))+COS(RADIANS(G763))*COS(RADIANS(E767))*COS(RADIANS(S757))))</f>
        <v>#DIV/0!</v>
      </c>
      <c r="T763" s="3" t="e">
        <f>IF(DEGREES(ACOS(SIN(RADIANS(G763))*SIN(RADIANS(E767))+COS(RADIANS(G763))*COS(RADIANS(E767))*COS(RADIANS(T757))))&gt;90,0,$F$4*$F$5/E766^2*(SIN(RADIANS(G763))*SIN(RADIANS(E767))+COS(RADIANS(G763))*COS(RADIANS(E767))*COS(RADIANS(T757))))</f>
        <v>#DIV/0!</v>
      </c>
      <c r="U763" s="3" t="e">
        <f>IF(DEGREES(ACOS(SIN(RADIANS(G763))*SIN(RADIANS(E767))+COS(RADIANS(G763))*COS(RADIANS(E767))*COS(RADIANS(U757))))&gt;90,0,$F$4*$F$5/E766^2*(SIN(RADIANS(G763))*SIN(RADIANS(E767))+COS(RADIANS(G763))*COS(RADIANS(E767))*COS(RADIANS(U757))))</f>
        <v>#DIV/0!</v>
      </c>
      <c r="V763" s="3" t="e">
        <f>IF(DEGREES(ACOS(SIN(RADIANS(G763))*SIN(RADIANS(E767))+COS(RADIANS(G763))*COS(RADIANS(E767))*COS(RADIANS(V757))))&gt;90,0,$F$4*$F$5/E766^2*(SIN(RADIANS(G763))*SIN(RADIANS(E767))+COS(RADIANS(G763))*COS(RADIANS(E767))*COS(RADIANS(V757))))</f>
        <v>#DIV/0!</v>
      </c>
      <c r="W763" s="3" t="e">
        <f>IF(DEGREES(ACOS(SIN(RADIANS(G763))*SIN(RADIANS(E767))+COS(RADIANS(G763))*COS(RADIANS(E767))*COS(RADIANS(W757))))&gt;90,0,$F$4*$F$5/E766^2*(SIN(RADIANS(G763))*SIN(RADIANS(E767))+COS(RADIANS(G763))*COS(RADIANS(E767))*COS(RADIANS(W757))))</f>
        <v>#DIV/0!</v>
      </c>
      <c r="X763" s="3" t="e">
        <f>IF(DEGREES(ACOS(SIN(RADIANS(G763))*SIN(RADIANS(E767))+COS(RADIANS(G763))*COS(RADIANS(E767))*COS(RADIANS(X757))))&gt;90,0,$F$4*$F$5/E766^2*(SIN(RADIANS(G763))*SIN(RADIANS(E767))+COS(RADIANS(G763))*COS(RADIANS(E767))*COS(RADIANS(X757))))</f>
        <v>#DIV/0!</v>
      </c>
      <c r="Y763" s="3" t="e">
        <f>IF(DEGREES(ACOS(SIN(RADIANS(G763))*SIN(RADIANS(E767))+COS(RADIANS(G763))*COS(RADIANS(E767))*COS(RADIANS(Y757))))&gt;90,0,$F$4*$F$5/E766^2*(SIN(RADIANS(G763))*SIN(RADIANS(E767))+COS(RADIANS(G763))*COS(RADIANS(E767))*COS(RADIANS(Y757))))</f>
        <v>#DIV/0!</v>
      </c>
      <c r="Z763" s="3" t="e">
        <f>IF(DEGREES(ACOS(SIN(RADIANS(G763))*SIN(RADIANS(E767))+COS(RADIANS(G763))*COS(RADIANS(E767))*COS(RADIANS(Z757))))&gt;90,0,$F$4*$F$5/E766^2*(SIN(RADIANS(G763))*SIN(RADIANS(E767))+COS(RADIANS(G763))*COS(RADIANS(E767))*COS(RADIANS(Z757))))</f>
        <v>#DIV/0!</v>
      </c>
      <c r="AA763" s="3" t="e">
        <f>IF(DEGREES(ACOS(SIN(RADIANS(G763))*SIN(RADIANS(E767))+COS(RADIANS(G763))*COS(RADIANS(E767))*COS(RADIANS(AA757))))&gt;90,0,$F$4*$F$5/E766^2*(SIN(RADIANS(G763))*SIN(RADIANS(E767))+COS(RADIANS(G763))*COS(RADIANS(E767))*COS(RADIANS(AA757))))</f>
        <v>#DIV/0!</v>
      </c>
      <c r="AB763" s="3" t="e">
        <f>IF(DEGREES(ACOS(SIN(RADIANS(G763))*SIN(RADIANS(E767))+COS(RADIANS(G763))*COS(RADIANS(E767))*COS(RADIANS(AB757))))&gt;90,0,$F$4*$F$5/E766^2*(SIN(RADIANS(G763))*SIN(RADIANS(E767))+COS(RADIANS(G763))*COS(RADIANS(E767))*COS(RADIANS(AB757))))</f>
        <v>#DIV/0!</v>
      </c>
      <c r="AC763" s="3" t="e">
        <f>IF(DEGREES(ACOS(SIN(RADIANS(G763))*SIN(RADIANS(E767))+COS(RADIANS(G763))*COS(RADIANS(E767))*COS(RADIANS(AC757))))&gt;90,0,$F$4*$F$5/E766^2*(SIN(RADIANS(G763))*SIN(RADIANS(E767))+COS(RADIANS(G763))*COS(RADIANS(E767))*COS(RADIANS(AC757))))</f>
        <v>#DIV/0!</v>
      </c>
      <c r="AD763" s="3" t="e">
        <f>IF(DEGREES(ACOS(SIN(RADIANS(G763))*SIN(RADIANS(E767))+COS(RADIANS(G763))*COS(RADIANS(E767))*COS(RADIANS(AD757))))&gt;90,0,$F$4*$F$5/E766^2*(SIN(RADIANS(G763))*SIN(RADIANS(E767))+COS(RADIANS(G763))*COS(RADIANS(E767))*COS(RADIANS(AD757))))</f>
        <v>#DIV/0!</v>
      </c>
      <c r="AE763" s="3" t="e">
        <f>IF(DEGREES(ACOS(SIN(RADIANS(G763))*SIN(RADIANS(E767))+COS(RADIANS(G763))*COS(RADIANS(E767))*COS(RADIANS(AE757))))&gt;90,0,$F$4*$F$5/E766^2*(SIN(RADIANS(G763))*SIN(RADIANS(E767))+COS(RADIANS(G763))*COS(RADIANS(E767))*COS(RADIANS(AE757))))</f>
        <v>#DIV/0!</v>
      </c>
      <c r="AF763" s="3" t="e">
        <f>IF(DEGREES(ACOS(SIN(RADIANS(G763))*SIN(RADIANS(E767))+COS(RADIANS(G763))*COS(RADIANS(E767))*COS(RADIANS(AF757))))&gt;90,0,$F$4*$F$5/E766^2*(SIN(RADIANS(G763))*SIN(RADIANS(E767))+COS(RADIANS(G763))*COS(RADIANS(E767))*COS(RADIANS(AF757))))</f>
        <v>#DIV/0!</v>
      </c>
      <c r="AG763" s="3" t="e">
        <f>IF(DEGREES(ACOS(SIN(RADIANS(G763))*SIN(RADIANS(E767))+COS(RADIANS(G763))*COS(RADIANS(E767))*COS(RADIANS(AG757))))&gt;90,0,$F$4*$F$5/E766^2*(SIN(RADIANS(G763))*SIN(RADIANS(E767))+COS(RADIANS(G763))*COS(RADIANS(E767))*COS(RADIANS(AG757))))</f>
        <v>#DIV/0!</v>
      </c>
      <c r="AH763" s="3" t="e">
        <f>IF(DEGREES(ACOS(SIN(RADIANS(G763))*SIN(RADIANS(E767))+COS(RADIANS(G763))*COS(RADIANS(E767))*COS(RADIANS(AH757))))&gt;90,0,$F$4*$F$5/E766^2*(SIN(RADIANS(G763))*SIN(RADIANS(E767))+COS(RADIANS(G763))*COS(RADIANS(E767))*COS(RADIANS(AH757))))</f>
        <v>#DIV/0!</v>
      </c>
      <c r="AI763" s="3" t="e">
        <f>IF(DEGREES(ACOS(SIN(RADIANS(G763))*SIN(RADIANS(E767))+COS(RADIANS(G763))*COS(RADIANS(E767))*COS(RADIANS(AI757))))&gt;90,0,$F$4*$F$5/E766^2*(SIN(RADIANS(G763))*SIN(RADIANS(E767))+COS(RADIANS(G763))*COS(RADIANS(E767))*COS(RADIANS(AI757))))</f>
        <v>#DIV/0!</v>
      </c>
      <c r="AJ763" s="3" t="e">
        <f>IF(DEGREES(ACOS(SIN(RADIANS(G763))*SIN(RADIANS(E767))+COS(RADIANS(G763))*COS(RADIANS(E767))*COS(RADIANS(AJ757))))&gt;90,0,$F$4*$F$5/E766^2*(SIN(RADIANS(G763))*SIN(RADIANS(E767))+COS(RADIANS(G763))*COS(RADIANS(E767))*COS(RADIANS(AJ757))))</f>
        <v>#DIV/0!</v>
      </c>
      <c r="AK763" s="3">
        <f>IF(DEGREES(ACOS(SIN(RADIANS(G763))*SIN(RADIANS(E767))+COS(RADIANS(G763))*COS(RADIANS(E767))*COS(RADIANS(AK757))))&gt;90,0,$F$4*$F$5/E766^2*(SIN(RADIANS(G763))*SIN(RADIANS(E767))+COS(RADIANS(G763))*COS(RADIANS(E767))*COS(RADIANS(AK757))))</f>
        <v>0</v>
      </c>
      <c r="AL763" s="3">
        <f>IF(DEGREES(ACOS(SIN(RADIANS(G763))*SIN(RADIANS(E767))+COS(RADIANS(G763))*COS(RADIANS(E767))*COS(RADIANS(AL757))))&gt;90,0,$F$4*$F$5/E766^2*(SIN(RADIANS(G763))*SIN(RADIANS(E767))+COS(RADIANS(G763))*COS(RADIANS(E767))*COS(RADIANS(AL757))))</f>
        <v>0</v>
      </c>
      <c r="AM763" s="3">
        <f>IF(DEGREES(ACOS(SIN(RADIANS(G763))*SIN(RADIANS(E767))+COS(RADIANS(G763))*COS(RADIANS(E767))*COS(RADIANS(AM757))))&gt;90,0,$F$4*$F$5/E766^2*(SIN(RADIANS(G763))*SIN(RADIANS(E767))+COS(RADIANS(G763))*COS(RADIANS(E767))*COS(RADIANS(AM757))))</f>
        <v>0</v>
      </c>
      <c r="AN763" s="3">
        <f>IF(DEGREES(ACOS(SIN(RADIANS(G763))*SIN(RADIANS(E767))+COS(RADIANS(G763))*COS(RADIANS(E767))*COS(RADIANS(AN757))))&gt;90,0,$F$4*$F$5/E766^2*(SIN(RADIANS(G763))*SIN(RADIANS(E767))+COS(RADIANS(G763))*COS(RADIANS(E767))*COS(RADIANS(AN757))))</f>
        <v>0</v>
      </c>
      <c r="AO763" s="3">
        <f>IF(DEGREES(ACOS(SIN(RADIANS(G763))*SIN(RADIANS(E767))+COS(RADIANS(G763))*COS(RADIANS(E767))*COS(RADIANS(AO757))))&gt;90,0,$F$4*$F$5/E766^2*(SIN(RADIANS(G763))*SIN(RADIANS(E767))+COS(RADIANS(G763))*COS(RADIANS(E767))*COS(RADIANS(AO757))))</f>
        <v>0</v>
      </c>
      <c r="AP763" s="3">
        <f>IF(DEGREES(ACOS(SIN(RADIANS(G763))*SIN(RADIANS(E767))+COS(RADIANS(G763))*COS(RADIANS(E767))*COS(RADIANS(AP757))))&gt;90,0,$F$4*$F$5/E766^2*(SIN(RADIANS(G763))*SIN(RADIANS(E767))+COS(RADIANS(G763))*COS(RADIANS(E767))*COS(RADIANS(AP757))))</f>
        <v>0</v>
      </c>
      <c r="AQ763" s="3">
        <f>IF(DEGREES(ACOS(SIN(RADIANS(G763))*SIN(RADIANS(E767))+COS(RADIANS(G763))*COS(RADIANS(E767))*COS(RADIANS(AQ757))))&gt;90,0,$F$4*$F$5/E766^2*(SIN(RADIANS(G763))*SIN(RADIANS(E767))+COS(RADIANS(G763))*COS(RADIANS(E767))*COS(RADIANS(AQ757))))</f>
        <v>0</v>
      </c>
      <c r="AR763" s="3">
        <f>IF(DEGREES(ACOS(SIN(RADIANS(G763))*SIN(RADIANS(E767))+COS(RADIANS(G763))*COS(RADIANS(E767))*COS(RADIANS(AR757))))&gt;90,0,$F$4*$F$5/E766^2*(SIN(RADIANS(G763))*SIN(RADIANS(E767))+COS(RADIANS(G763))*COS(RADIANS(E767))*COS(RADIANS(AR757))))</f>
        <v>0</v>
      </c>
    </row>
    <row r="764" spans="2:44" ht="15.75" customHeight="1" x14ac:dyDescent="0.2">
      <c r="B764" s="20" t="s">
        <v>786</v>
      </c>
      <c r="E764" s="3" t="str">
        <f>IF($F$10=0,"N/A",$F$10*(E759/360)-ROUNDDOWN($F$10*(E759/360),0))</f>
        <v>N/A</v>
      </c>
      <c r="G764" s="3">
        <v>40</v>
      </c>
      <c r="I764" s="3">
        <f>IF(DEGREES(ACOS(SIN(RADIANS(G764))*SIN(RADIANS(E767))+COS(RADIANS(G764))*COS(RADIANS(E767))*COS(RADIANS(I757))))&gt;90,0,$F$4*$F$5/E766^2*(SIN(RADIANS(G764))*SIN(RADIANS(E767))+COS(RADIANS(G764))*COS(RADIANS(E767))*COS(RADIANS(I757))))</f>
        <v>0</v>
      </c>
      <c r="J764" s="3">
        <f>IF(DEGREES(ACOS(SIN(RADIANS(G764))*SIN(RADIANS(E767))+COS(RADIANS(G764))*COS(RADIANS(E767))*COS(RADIANS(J757))))&gt;90,0,$F$4*$F$5/E766^2*(SIN(RADIANS(G764))*SIN(RADIANS(E767))+COS(RADIANS(G764))*COS(RADIANS(E767))*COS(RADIANS(J757))))</f>
        <v>0</v>
      </c>
      <c r="K764" s="3">
        <f>IF(DEGREES(ACOS(SIN(RADIANS(G764))*SIN(RADIANS(E767))+COS(RADIANS(G764))*COS(RADIANS(E767))*COS(RADIANS(K757))))&gt;90,0,$F$4*$F$5/E766^2*(SIN(RADIANS(G764))*SIN(RADIANS(E767))+COS(RADIANS(G764))*COS(RADIANS(E767))*COS(RADIANS(K757))))</f>
        <v>0</v>
      </c>
      <c r="L764" s="3">
        <f>IF(DEGREES(ACOS(SIN(RADIANS(G764))*SIN(RADIANS(E767))+COS(RADIANS(G764))*COS(RADIANS(E767))*COS(RADIANS(L757))))&gt;90,0,$F$4*$F$5/E766^2*(SIN(RADIANS(G764))*SIN(RADIANS(E767))+COS(RADIANS(G764))*COS(RADIANS(E767))*COS(RADIANS(L757))))</f>
        <v>0</v>
      </c>
      <c r="M764" s="3">
        <f>IF(DEGREES(ACOS(SIN(RADIANS(G764))*SIN(RADIANS(E767))+COS(RADIANS(G764))*COS(RADIANS(E767))*COS(RADIANS(M757))))&gt;90,0,$F$4*$F$5/E766^2*(SIN(RADIANS(G764))*SIN(RADIANS(E767))+COS(RADIANS(G764))*COS(RADIANS(E767))*COS(RADIANS(M757))))</f>
        <v>0</v>
      </c>
      <c r="N764" s="3">
        <f>IF(DEGREES(ACOS(SIN(RADIANS(G764))*SIN(RADIANS(E767))+COS(RADIANS(G764))*COS(RADIANS(E767))*COS(RADIANS(N757))))&gt;90,0,$F$4*$F$5/E766^2*(SIN(RADIANS(G764))*SIN(RADIANS(E767))+COS(RADIANS(G764))*COS(RADIANS(E767))*COS(RADIANS(N757))))</f>
        <v>0</v>
      </c>
      <c r="O764" s="3">
        <f>IF(DEGREES(ACOS(SIN(RADIANS(G764))*SIN(RADIANS(E767))+COS(RADIANS(G764))*COS(RADIANS(E767))*COS(RADIANS(O757))))&gt;90,0,$F$4*$F$5/E766^2*(SIN(RADIANS(G764))*SIN(RADIANS(E767))+COS(RADIANS(G764))*COS(RADIANS(E767))*COS(RADIANS(O757))))</f>
        <v>0</v>
      </c>
      <c r="P764" s="3">
        <f>IF(DEGREES(ACOS(SIN(RADIANS(G764))*SIN(RADIANS(E767))+COS(RADIANS(G764))*COS(RADIANS(E767))*COS(RADIANS(P757))))&gt;90,0,$F$4*$F$5/E766^2*(SIN(RADIANS(G764))*SIN(RADIANS(E767))+COS(RADIANS(G764))*COS(RADIANS(E767))*COS(RADIANS(P757))))</f>
        <v>0</v>
      </c>
      <c r="Q764" s="3">
        <f>IF(DEGREES(ACOS(SIN(RADIANS(G764))*SIN(RADIANS(E767))+COS(RADIANS(G764))*COS(RADIANS(E767))*COS(RADIANS(Q757))))&gt;90,0,$F$4*$F$5/E766^2*(SIN(RADIANS(G764))*SIN(RADIANS(E767))+COS(RADIANS(G764))*COS(RADIANS(E767))*COS(RADIANS(Q757))))</f>
        <v>0</v>
      </c>
      <c r="R764" s="3" t="e">
        <f>IF(DEGREES(ACOS(SIN(RADIANS(G764))*SIN(RADIANS(E767))+COS(RADIANS(G764))*COS(RADIANS(E767))*COS(RADIANS(R757))))&gt;90,0,$F$4*$F$5/E766^2*(SIN(RADIANS(G764))*SIN(RADIANS(E767))+COS(RADIANS(G764))*COS(RADIANS(E767))*COS(RADIANS(R757))))</f>
        <v>#DIV/0!</v>
      </c>
      <c r="S764" s="3" t="e">
        <f>IF(DEGREES(ACOS(SIN(RADIANS(G764))*SIN(RADIANS(E767))+COS(RADIANS(G764))*COS(RADIANS(E767))*COS(RADIANS(S757))))&gt;90,0,$F$4*$F$5/E766^2*(SIN(RADIANS(G764))*SIN(RADIANS(E767))+COS(RADIANS(G764))*COS(RADIANS(E767))*COS(RADIANS(S757))))</f>
        <v>#DIV/0!</v>
      </c>
      <c r="T764" s="3" t="e">
        <f>IF(DEGREES(ACOS(SIN(RADIANS(G764))*SIN(RADIANS(E767))+COS(RADIANS(G764))*COS(RADIANS(E767))*COS(RADIANS(T757))))&gt;90,0,$F$4*$F$5/E766^2*(SIN(RADIANS(G764))*SIN(RADIANS(E767))+COS(RADIANS(G764))*COS(RADIANS(E767))*COS(RADIANS(T757))))</f>
        <v>#DIV/0!</v>
      </c>
      <c r="U764" s="3" t="e">
        <f>IF(DEGREES(ACOS(SIN(RADIANS(G764))*SIN(RADIANS(E767))+COS(RADIANS(G764))*COS(RADIANS(E767))*COS(RADIANS(U757))))&gt;90,0,$F$4*$F$5/E766^2*(SIN(RADIANS(G764))*SIN(RADIANS(E767))+COS(RADIANS(G764))*COS(RADIANS(E767))*COS(RADIANS(U757))))</f>
        <v>#DIV/0!</v>
      </c>
      <c r="V764" s="3" t="e">
        <f>IF(DEGREES(ACOS(SIN(RADIANS(G764))*SIN(RADIANS(E767))+COS(RADIANS(G764))*COS(RADIANS(E767))*COS(RADIANS(V757))))&gt;90,0,$F$4*$F$5/E766^2*(SIN(RADIANS(G764))*SIN(RADIANS(E767))+COS(RADIANS(G764))*COS(RADIANS(E767))*COS(RADIANS(V757))))</f>
        <v>#DIV/0!</v>
      </c>
      <c r="W764" s="3" t="e">
        <f>IF(DEGREES(ACOS(SIN(RADIANS(G764))*SIN(RADIANS(E767))+COS(RADIANS(G764))*COS(RADIANS(E767))*COS(RADIANS(W757))))&gt;90,0,$F$4*$F$5/E766^2*(SIN(RADIANS(G764))*SIN(RADIANS(E767))+COS(RADIANS(G764))*COS(RADIANS(E767))*COS(RADIANS(W757))))</f>
        <v>#DIV/0!</v>
      </c>
      <c r="X764" s="3" t="e">
        <f>IF(DEGREES(ACOS(SIN(RADIANS(G764))*SIN(RADIANS(E767))+COS(RADIANS(G764))*COS(RADIANS(E767))*COS(RADIANS(X757))))&gt;90,0,$F$4*$F$5/E766^2*(SIN(RADIANS(G764))*SIN(RADIANS(E767))+COS(RADIANS(G764))*COS(RADIANS(E767))*COS(RADIANS(X757))))</f>
        <v>#DIV/0!</v>
      </c>
      <c r="Y764" s="3" t="e">
        <f>IF(DEGREES(ACOS(SIN(RADIANS(G764))*SIN(RADIANS(E767))+COS(RADIANS(G764))*COS(RADIANS(E767))*COS(RADIANS(Y757))))&gt;90,0,$F$4*$F$5/E766^2*(SIN(RADIANS(G764))*SIN(RADIANS(E767))+COS(RADIANS(G764))*COS(RADIANS(E767))*COS(RADIANS(Y757))))</f>
        <v>#DIV/0!</v>
      </c>
      <c r="Z764" s="3" t="e">
        <f>IF(DEGREES(ACOS(SIN(RADIANS(G764))*SIN(RADIANS(E767))+COS(RADIANS(G764))*COS(RADIANS(E767))*COS(RADIANS(Z757))))&gt;90,0,$F$4*$F$5/E766^2*(SIN(RADIANS(G764))*SIN(RADIANS(E767))+COS(RADIANS(G764))*COS(RADIANS(E767))*COS(RADIANS(Z757))))</f>
        <v>#DIV/0!</v>
      </c>
      <c r="AA764" s="3" t="e">
        <f>IF(DEGREES(ACOS(SIN(RADIANS(G764))*SIN(RADIANS(E767))+COS(RADIANS(G764))*COS(RADIANS(E767))*COS(RADIANS(AA757))))&gt;90,0,$F$4*$F$5/E766^2*(SIN(RADIANS(G764))*SIN(RADIANS(E767))+COS(RADIANS(G764))*COS(RADIANS(E767))*COS(RADIANS(AA757))))</f>
        <v>#DIV/0!</v>
      </c>
      <c r="AB764" s="3" t="e">
        <f>IF(DEGREES(ACOS(SIN(RADIANS(G764))*SIN(RADIANS(E767))+COS(RADIANS(G764))*COS(RADIANS(E767))*COS(RADIANS(AB757))))&gt;90,0,$F$4*$F$5/E766^2*(SIN(RADIANS(G764))*SIN(RADIANS(E767))+COS(RADIANS(G764))*COS(RADIANS(E767))*COS(RADIANS(AB757))))</f>
        <v>#DIV/0!</v>
      </c>
      <c r="AC764" s="3" t="e">
        <f>IF(DEGREES(ACOS(SIN(RADIANS(G764))*SIN(RADIANS(E767))+COS(RADIANS(G764))*COS(RADIANS(E767))*COS(RADIANS(AC757))))&gt;90,0,$F$4*$F$5/E766^2*(SIN(RADIANS(G764))*SIN(RADIANS(E767))+COS(RADIANS(G764))*COS(RADIANS(E767))*COS(RADIANS(AC757))))</f>
        <v>#DIV/0!</v>
      </c>
      <c r="AD764" s="3" t="e">
        <f>IF(DEGREES(ACOS(SIN(RADIANS(G764))*SIN(RADIANS(E767))+COS(RADIANS(G764))*COS(RADIANS(E767))*COS(RADIANS(AD757))))&gt;90,0,$F$4*$F$5/E766^2*(SIN(RADIANS(G764))*SIN(RADIANS(E767))+COS(RADIANS(G764))*COS(RADIANS(E767))*COS(RADIANS(AD757))))</f>
        <v>#DIV/0!</v>
      </c>
      <c r="AE764" s="3" t="e">
        <f>IF(DEGREES(ACOS(SIN(RADIANS(G764))*SIN(RADIANS(E767))+COS(RADIANS(G764))*COS(RADIANS(E767))*COS(RADIANS(AE757))))&gt;90,0,$F$4*$F$5/E766^2*(SIN(RADIANS(G764))*SIN(RADIANS(E767))+COS(RADIANS(G764))*COS(RADIANS(E767))*COS(RADIANS(AE757))))</f>
        <v>#DIV/0!</v>
      </c>
      <c r="AF764" s="3" t="e">
        <f>IF(DEGREES(ACOS(SIN(RADIANS(G764))*SIN(RADIANS(E767))+COS(RADIANS(G764))*COS(RADIANS(E767))*COS(RADIANS(AF757))))&gt;90,0,$F$4*$F$5/E766^2*(SIN(RADIANS(G764))*SIN(RADIANS(E767))+COS(RADIANS(G764))*COS(RADIANS(E767))*COS(RADIANS(AF757))))</f>
        <v>#DIV/0!</v>
      </c>
      <c r="AG764" s="3" t="e">
        <f>IF(DEGREES(ACOS(SIN(RADIANS(G764))*SIN(RADIANS(E767))+COS(RADIANS(G764))*COS(RADIANS(E767))*COS(RADIANS(AG757))))&gt;90,0,$F$4*$F$5/E766^2*(SIN(RADIANS(G764))*SIN(RADIANS(E767))+COS(RADIANS(G764))*COS(RADIANS(E767))*COS(RADIANS(AG757))))</f>
        <v>#DIV/0!</v>
      </c>
      <c r="AH764" s="3" t="e">
        <f>IF(DEGREES(ACOS(SIN(RADIANS(G764))*SIN(RADIANS(E767))+COS(RADIANS(G764))*COS(RADIANS(E767))*COS(RADIANS(AH757))))&gt;90,0,$F$4*$F$5/E766^2*(SIN(RADIANS(G764))*SIN(RADIANS(E767))+COS(RADIANS(G764))*COS(RADIANS(E767))*COS(RADIANS(AH757))))</f>
        <v>#DIV/0!</v>
      </c>
      <c r="AI764" s="3" t="e">
        <f>IF(DEGREES(ACOS(SIN(RADIANS(G764))*SIN(RADIANS(E767))+COS(RADIANS(G764))*COS(RADIANS(E767))*COS(RADIANS(AI757))))&gt;90,0,$F$4*$F$5/E766^2*(SIN(RADIANS(G764))*SIN(RADIANS(E767))+COS(RADIANS(G764))*COS(RADIANS(E767))*COS(RADIANS(AI757))))</f>
        <v>#DIV/0!</v>
      </c>
      <c r="AJ764" s="3" t="e">
        <f>IF(DEGREES(ACOS(SIN(RADIANS(G764))*SIN(RADIANS(E767))+COS(RADIANS(G764))*COS(RADIANS(E767))*COS(RADIANS(AJ757))))&gt;90,0,$F$4*$F$5/E766^2*(SIN(RADIANS(G764))*SIN(RADIANS(E767))+COS(RADIANS(G764))*COS(RADIANS(E767))*COS(RADIANS(AJ757))))</f>
        <v>#DIV/0!</v>
      </c>
      <c r="AK764" s="3">
        <f>IF(DEGREES(ACOS(SIN(RADIANS(G764))*SIN(RADIANS(E767))+COS(RADIANS(G764))*COS(RADIANS(E767))*COS(RADIANS(AK757))))&gt;90,0,$F$4*$F$5/E766^2*(SIN(RADIANS(G764))*SIN(RADIANS(E767))+COS(RADIANS(G764))*COS(RADIANS(E767))*COS(RADIANS(AK757))))</f>
        <v>0</v>
      </c>
      <c r="AL764" s="3">
        <f>IF(DEGREES(ACOS(SIN(RADIANS(G764))*SIN(RADIANS(E767))+COS(RADIANS(G764))*COS(RADIANS(E767))*COS(RADIANS(AL757))))&gt;90,0,$F$4*$F$5/E766^2*(SIN(RADIANS(G764))*SIN(RADIANS(E767))+COS(RADIANS(G764))*COS(RADIANS(E767))*COS(RADIANS(AL757))))</f>
        <v>0</v>
      </c>
      <c r="AM764" s="3">
        <f>IF(DEGREES(ACOS(SIN(RADIANS(G764))*SIN(RADIANS(E767))+COS(RADIANS(G764))*COS(RADIANS(E767))*COS(RADIANS(AM757))))&gt;90,0,$F$4*$F$5/E766^2*(SIN(RADIANS(G764))*SIN(RADIANS(E767))+COS(RADIANS(G764))*COS(RADIANS(E767))*COS(RADIANS(AM757))))</f>
        <v>0</v>
      </c>
      <c r="AN764" s="3">
        <f>IF(DEGREES(ACOS(SIN(RADIANS(G764))*SIN(RADIANS(E767))+COS(RADIANS(G764))*COS(RADIANS(E767))*COS(RADIANS(AN757))))&gt;90,0,$F$4*$F$5/E766^2*(SIN(RADIANS(G764))*SIN(RADIANS(E767))+COS(RADIANS(G764))*COS(RADIANS(E767))*COS(RADIANS(AN757))))</f>
        <v>0</v>
      </c>
      <c r="AO764" s="3">
        <f>IF(DEGREES(ACOS(SIN(RADIANS(G764))*SIN(RADIANS(E767))+COS(RADIANS(G764))*COS(RADIANS(E767))*COS(RADIANS(AO757))))&gt;90,0,$F$4*$F$5/E766^2*(SIN(RADIANS(G764))*SIN(RADIANS(E767))+COS(RADIANS(G764))*COS(RADIANS(E767))*COS(RADIANS(AO757))))</f>
        <v>0</v>
      </c>
      <c r="AP764" s="3">
        <f>IF(DEGREES(ACOS(SIN(RADIANS(G764))*SIN(RADIANS(E767))+COS(RADIANS(G764))*COS(RADIANS(E767))*COS(RADIANS(AP757))))&gt;90,0,$F$4*$F$5/E766^2*(SIN(RADIANS(G764))*SIN(RADIANS(E767))+COS(RADIANS(G764))*COS(RADIANS(E767))*COS(RADIANS(AP757))))</f>
        <v>0</v>
      </c>
      <c r="AQ764" s="3">
        <f>IF(DEGREES(ACOS(SIN(RADIANS(G764))*SIN(RADIANS(E767))+COS(RADIANS(G764))*COS(RADIANS(E767))*COS(RADIANS(AQ757))))&gt;90,0,$F$4*$F$5/E766^2*(SIN(RADIANS(G764))*SIN(RADIANS(E767))+COS(RADIANS(G764))*COS(RADIANS(E767))*COS(RADIANS(AQ757))))</f>
        <v>0</v>
      </c>
      <c r="AR764" s="3">
        <f>IF(DEGREES(ACOS(SIN(RADIANS(G764))*SIN(RADIANS(E767))+COS(RADIANS(G764))*COS(RADIANS(E767))*COS(RADIANS(AR757))))&gt;90,0,$F$4*$F$5/E766^2*(SIN(RADIANS(G764))*SIN(RADIANS(E767))+COS(RADIANS(G764))*COS(RADIANS(E767))*COS(RADIANS(AR757))))</f>
        <v>0</v>
      </c>
    </row>
    <row r="765" spans="2:44" ht="15.75" customHeight="1" x14ac:dyDescent="0.2">
      <c r="B765" s="20" t="s">
        <v>787</v>
      </c>
      <c r="E765" s="3" t="str">
        <f>IF($F$10=0,"N/A",E764*$F$11/$F$10)</f>
        <v>N/A</v>
      </c>
      <c r="G765" s="3">
        <v>30</v>
      </c>
      <c r="I765" s="3">
        <f>IF(DEGREES(ACOS(SIN(RADIANS(G765))*SIN(RADIANS(E767))+COS(RADIANS(G765))*COS(RADIANS(E767))*COS(RADIANS(I757))))&gt;90,0,$F$4*$F$5/E766^2*(SIN(RADIANS(G765))*SIN(RADIANS(E767))+COS(RADIANS(G765))*COS(RADIANS(E767))*COS(RADIANS(I757))))</f>
        <v>0</v>
      </c>
      <c r="J765" s="3">
        <f>IF(DEGREES(ACOS(SIN(RADIANS(G765))*SIN(RADIANS(E767))+COS(RADIANS(G765))*COS(RADIANS(E767))*COS(RADIANS(J757))))&gt;90,0,$F$4*$F$5/E766^2*(SIN(RADIANS(G765))*SIN(RADIANS(E767))+COS(RADIANS(G765))*COS(RADIANS(E767))*COS(RADIANS(J757))))</f>
        <v>0</v>
      </c>
      <c r="K765" s="3">
        <f>IF(DEGREES(ACOS(SIN(RADIANS(G765))*SIN(RADIANS(E767))+COS(RADIANS(G765))*COS(RADIANS(E767))*COS(RADIANS(K757))))&gt;90,0,$F$4*$F$5/E766^2*(SIN(RADIANS(G765))*SIN(RADIANS(E767))+COS(RADIANS(G765))*COS(RADIANS(E767))*COS(RADIANS(K757))))</f>
        <v>0</v>
      </c>
      <c r="L765" s="3">
        <f>IF(DEGREES(ACOS(SIN(RADIANS(G765))*SIN(RADIANS(E767))+COS(RADIANS(G765))*COS(RADIANS(E767))*COS(RADIANS(L757))))&gt;90,0,$F$4*$F$5/E766^2*(SIN(RADIANS(G765))*SIN(RADIANS(E767))+COS(RADIANS(G765))*COS(RADIANS(E767))*COS(RADIANS(L757))))</f>
        <v>0</v>
      </c>
      <c r="M765" s="3">
        <f>IF(DEGREES(ACOS(SIN(RADIANS(G765))*SIN(RADIANS(E767))+COS(RADIANS(G765))*COS(RADIANS(E767))*COS(RADIANS(M757))))&gt;90,0,$F$4*$F$5/E766^2*(SIN(RADIANS(G765))*SIN(RADIANS(E767))+COS(RADIANS(G765))*COS(RADIANS(E767))*COS(RADIANS(M757))))</f>
        <v>0</v>
      </c>
      <c r="N765" s="3">
        <f>IF(DEGREES(ACOS(SIN(RADIANS(G765))*SIN(RADIANS(E767))+COS(RADIANS(G765))*COS(RADIANS(E767))*COS(RADIANS(N757))))&gt;90,0,$F$4*$F$5/E766^2*(SIN(RADIANS(G765))*SIN(RADIANS(E767))+COS(RADIANS(G765))*COS(RADIANS(E767))*COS(RADIANS(N757))))</f>
        <v>0</v>
      </c>
      <c r="O765" s="3">
        <f>IF(DEGREES(ACOS(SIN(RADIANS(G765))*SIN(RADIANS(E767))+COS(RADIANS(G765))*COS(RADIANS(E767))*COS(RADIANS(O757))))&gt;90,0,$F$4*$F$5/E766^2*(SIN(RADIANS(G765))*SIN(RADIANS(E767))+COS(RADIANS(G765))*COS(RADIANS(E767))*COS(RADIANS(O757))))</f>
        <v>0</v>
      </c>
      <c r="P765" s="3">
        <f>IF(DEGREES(ACOS(SIN(RADIANS(G765))*SIN(RADIANS(E767))+COS(RADIANS(G765))*COS(RADIANS(E767))*COS(RADIANS(P757))))&gt;90,0,$F$4*$F$5/E766^2*(SIN(RADIANS(G765))*SIN(RADIANS(E767))+COS(RADIANS(G765))*COS(RADIANS(E767))*COS(RADIANS(P757))))</f>
        <v>0</v>
      </c>
      <c r="Q765" s="3">
        <f>IF(DEGREES(ACOS(SIN(RADIANS(G765))*SIN(RADIANS(E767))+COS(RADIANS(G765))*COS(RADIANS(E767))*COS(RADIANS(Q757))))&gt;90,0,$F$4*$F$5/E766^2*(SIN(RADIANS(G765))*SIN(RADIANS(E767))+COS(RADIANS(G765))*COS(RADIANS(E767))*COS(RADIANS(Q757))))</f>
        <v>0</v>
      </c>
      <c r="R765" s="3" t="e">
        <f>IF(DEGREES(ACOS(SIN(RADIANS(G765))*SIN(RADIANS(E767))+COS(RADIANS(G765))*COS(RADIANS(E767))*COS(RADIANS(R757))))&gt;90,0,$F$4*$F$5/E766^2*(SIN(RADIANS(G765))*SIN(RADIANS(E767))+COS(RADIANS(G765))*COS(RADIANS(E767))*COS(RADIANS(R757))))</f>
        <v>#DIV/0!</v>
      </c>
      <c r="S765" s="3" t="e">
        <f>IF(DEGREES(ACOS(SIN(RADIANS(G765))*SIN(RADIANS(E767))+COS(RADIANS(G765))*COS(RADIANS(E767))*COS(RADIANS(S757))))&gt;90,0,$F$4*$F$5/E766^2*(SIN(RADIANS(G765))*SIN(RADIANS(E767))+COS(RADIANS(G765))*COS(RADIANS(E767))*COS(RADIANS(S757))))</f>
        <v>#DIV/0!</v>
      </c>
      <c r="T765" s="3" t="e">
        <f>IF(DEGREES(ACOS(SIN(RADIANS(G765))*SIN(RADIANS(E767))+COS(RADIANS(G765))*COS(RADIANS(E767))*COS(RADIANS(T757))))&gt;90,0,$F$4*$F$5/E766^2*(SIN(RADIANS(G765))*SIN(RADIANS(E767))+COS(RADIANS(G765))*COS(RADIANS(E767))*COS(RADIANS(T757))))</f>
        <v>#DIV/0!</v>
      </c>
      <c r="U765" s="3" t="e">
        <f>IF(DEGREES(ACOS(SIN(RADIANS(G765))*SIN(RADIANS(E767))+COS(RADIANS(G765))*COS(RADIANS(E767))*COS(RADIANS(U757))))&gt;90,0,$F$4*$F$5/E766^2*(SIN(RADIANS(G765))*SIN(RADIANS(E767))+COS(RADIANS(G765))*COS(RADIANS(E767))*COS(RADIANS(U757))))</f>
        <v>#DIV/0!</v>
      </c>
      <c r="V765" s="3" t="e">
        <f>IF(DEGREES(ACOS(SIN(RADIANS(G765))*SIN(RADIANS(E767))+COS(RADIANS(G765))*COS(RADIANS(E767))*COS(RADIANS(V757))))&gt;90,0,$F$4*$F$5/E766^2*(SIN(RADIANS(G765))*SIN(RADIANS(E767))+COS(RADIANS(G765))*COS(RADIANS(E767))*COS(RADIANS(V757))))</f>
        <v>#DIV/0!</v>
      </c>
      <c r="W765" s="3" t="e">
        <f>IF(DEGREES(ACOS(SIN(RADIANS(G765))*SIN(RADIANS(E767))+COS(RADIANS(G765))*COS(RADIANS(E767))*COS(RADIANS(W757))))&gt;90,0,$F$4*$F$5/E766^2*(SIN(RADIANS(G765))*SIN(RADIANS(E767))+COS(RADIANS(G765))*COS(RADIANS(E767))*COS(RADIANS(W757))))</f>
        <v>#DIV/0!</v>
      </c>
      <c r="X765" s="3" t="e">
        <f>IF(DEGREES(ACOS(SIN(RADIANS(G765))*SIN(RADIANS(E767))+COS(RADIANS(G765))*COS(RADIANS(E767))*COS(RADIANS(X757))))&gt;90,0,$F$4*$F$5/E766^2*(SIN(RADIANS(G765))*SIN(RADIANS(E767))+COS(RADIANS(G765))*COS(RADIANS(E767))*COS(RADIANS(X757))))</f>
        <v>#DIV/0!</v>
      </c>
      <c r="Y765" s="3" t="e">
        <f>IF(DEGREES(ACOS(SIN(RADIANS(G765))*SIN(RADIANS(E767))+COS(RADIANS(G765))*COS(RADIANS(E767))*COS(RADIANS(Y757))))&gt;90,0,$F$4*$F$5/E766^2*(SIN(RADIANS(G765))*SIN(RADIANS(E767))+COS(RADIANS(G765))*COS(RADIANS(E767))*COS(RADIANS(Y757))))</f>
        <v>#DIV/0!</v>
      </c>
      <c r="Z765" s="3" t="e">
        <f>IF(DEGREES(ACOS(SIN(RADIANS(G765))*SIN(RADIANS(E767))+COS(RADIANS(G765))*COS(RADIANS(E767))*COS(RADIANS(Z757))))&gt;90,0,$F$4*$F$5/E766^2*(SIN(RADIANS(G765))*SIN(RADIANS(E767))+COS(RADIANS(G765))*COS(RADIANS(E767))*COS(RADIANS(Z757))))</f>
        <v>#DIV/0!</v>
      </c>
      <c r="AA765" s="3" t="e">
        <f>IF(DEGREES(ACOS(SIN(RADIANS(G765))*SIN(RADIANS(E767))+COS(RADIANS(G765))*COS(RADIANS(E767))*COS(RADIANS(AA757))))&gt;90,0,$F$4*$F$5/E766^2*(SIN(RADIANS(G765))*SIN(RADIANS(E767))+COS(RADIANS(G765))*COS(RADIANS(E767))*COS(RADIANS(AA757))))</f>
        <v>#DIV/0!</v>
      </c>
      <c r="AB765" s="3" t="e">
        <f>IF(DEGREES(ACOS(SIN(RADIANS(G765))*SIN(RADIANS(E767))+COS(RADIANS(G765))*COS(RADIANS(E767))*COS(RADIANS(AB757))))&gt;90,0,$F$4*$F$5/E766^2*(SIN(RADIANS(G765))*SIN(RADIANS(E767))+COS(RADIANS(G765))*COS(RADIANS(E767))*COS(RADIANS(AB757))))</f>
        <v>#DIV/0!</v>
      </c>
      <c r="AC765" s="3" t="e">
        <f>IF(DEGREES(ACOS(SIN(RADIANS(G765))*SIN(RADIANS(E767))+COS(RADIANS(G765))*COS(RADIANS(E767))*COS(RADIANS(AC757))))&gt;90,0,$F$4*$F$5/E766^2*(SIN(RADIANS(G765))*SIN(RADIANS(E767))+COS(RADIANS(G765))*COS(RADIANS(E767))*COS(RADIANS(AC757))))</f>
        <v>#DIV/0!</v>
      </c>
      <c r="AD765" s="3" t="e">
        <f>IF(DEGREES(ACOS(SIN(RADIANS(G765))*SIN(RADIANS(E767))+COS(RADIANS(G765))*COS(RADIANS(E767))*COS(RADIANS(AD757))))&gt;90,0,$F$4*$F$5/E766^2*(SIN(RADIANS(G765))*SIN(RADIANS(E767))+COS(RADIANS(G765))*COS(RADIANS(E767))*COS(RADIANS(AD757))))</f>
        <v>#DIV/0!</v>
      </c>
      <c r="AE765" s="3" t="e">
        <f>IF(DEGREES(ACOS(SIN(RADIANS(G765))*SIN(RADIANS(E767))+COS(RADIANS(G765))*COS(RADIANS(E767))*COS(RADIANS(AE757))))&gt;90,0,$F$4*$F$5/E766^2*(SIN(RADIANS(G765))*SIN(RADIANS(E767))+COS(RADIANS(G765))*COS(RADIANS(E767))*COS(RADIANS(AE757))))</f>
        <v>#DIV/0!</v>
      </c>
      <c r="AF765" s="3" t="e">
        <f>IF(DEGREES(ACOS(SIN(RADIANS(G765))*SIN(RADIANS(E767))+COS(RADIANS(G765))*COS(RADIANS(E767))*COS(RADIANS(AF757))))&gt;90,0,$F$4*$F$5/E766^2*(SIN(RADIANS(G765))*SIN(RADIANS(E767))+COS(RADIANS(G765))*COS(RADIANS(E767))*COS(RADIANS(AF757))))</f>
        <v>#DIV/0!</v>
      </c>
      <c r="AG765" s="3" t="e">
        <f>IF(DEGREES(ACOS(SIN(RADIANS(G765))*SIN(RADIANS(E767))+COS(RADIANS(G765))*COS(RADIANS(E767))*COS(RADIANS(AG757))))&gt;90,0,$F$4*$F$5/E766^2*(SIN(RADIANS(G765))*SIN(RADIANS(E767))+COS(RADIANS(G765))*COS(RADIANS(E767))*COS(RADIANS(AG757))))</f>
        <v>#DIV/0!</v>
      </c>
      <c r="AH765" s="3" t="e">
        <f>IF(DEGREES(ACOS(SIN(RADIANS(G765))*SIN(RADIANS(E767))+COS(RADIANS(G765))*COS(RADIANS(E767))*COS(RADIANS(AH757))))&gt;90,0,$F$4*$F$5/E766^2*(SIN(RADIANS(G765))*SIN(RADIANS(E767))+COS(RADIANS(G765))*COS(RADIANS(E767))*COS(RADIANS(AH757))))</f>
        <v>#DIV/0!</v>
      </c>
      <c r="AI765" s="3" t="e">
        <f>IF(DEGREES(ACOS(SIN(RADIANS(G765))*SIN(RADIANS(E767))+COS(RADIANS(G765))*COS(RADIANS(E767))*COS(RADIANS(AI757))))&gt;90,0,$F$4*$F$5/E766^2*(SIN(RADIANS(G765))*SIN(RADIANS(E767))+COS(RADIANS(G765))*COS(RADIANS(E767))*COS(RADIANS(AI757))))</f>
        <v>#DIV/0!</v>
      </c>
      <c r="AJ765" s="3" t="e">
        <f>IF(DEGREES(ACOS(SIN(RADIANS(G765))*SIN(RADIANS(E767))+COS(RADIANS(G765))*COS(RADIANS(E767))*COS(RADIANS(AJ757))))&gt;90,0,$F$4*$F$5/E766^2*(SIN(RADIANS(G765))*SIN(RADIANS(E767))+COS(RADIANS(G765))*COS(RADIANS(E767))*COS(RADIANS(AJ757))))</f>
        <v>#DIV/0!</v>
      </c>
      <c r="AK765" s="3">
        <f>IF(DEGREES(ACOS(SIN(RADIANS(G765))*SIN(RADIANS(E767))+COS(RADIANS(G765))*COS(RADIANS(E767))*COS(RADIANS(AK757))))&gt;90,0,$F$4*$F$5/E766^2*(SIN(RADIANS(G765))*SIN(RADIANS(E767))+COS(RADIANS(G765))*COS(RADIANS(E767))*COS(RADIANS(AK757))))</f>
        <v>0</v>
      </c>
      <c r="AL765" s="3">
        <f>IF(DEGREES(ACOS(SIN(RADIANS(G765))*SIN(RADIANS(E767))+COS(RADIANS(G765))*COS(RADIANS(E767))*COS(RADIANS(AL757))))&gt;90,0,$F$4*$F$5/E766^2*(SIN(RADIANS(G765))*SIN(RADIANS(E767))+COS(RADIANS(G765))*COS(RADIANS(E767))*COS(RADIANS(AL757))))</f>
        <v>0</v>
      </c>
      <c r="AM765" s="3">
        <f>IF(DEGREES(ACOS(SIN(RADIANS(G765))*SIN(RADIANS(E767))+COS(RADIANS(G765))*COS(RADIANS(E767))*COS(RADIANS(AM757))))&gt;90,0,$F$4*$F$5/E766^2*(SIN(RADIANS(G765))*SIN(RADIANS(E767))+COS(RADIANS(G765))*COS(RADIANS(E767))*COS(RADIANS(AM757))))</f>
        <v>0</v>
      </c>
      <c r="AN765" s="3">
        <f>IF(DEGREES(ACOS(SIN(RADIANS(G765))*SIN(RADIANS(E767))+COS(RADIANS(G765))*COS(RADIANS(E767))*COS(RADIANS(AN757))))&gt;90,0,$F$4*$F$5/E766^2*(SIN(RADIANS(G765))*SIN(RADIANS(E767))+COS(RADIANS(G765))*COS(RADIANS(E767))*COS(RADIANS(AN757))))</f>
        <v>0</v>
      </c>
      <c r="AO765" s="3">
        <f>IF(DEGREES(ACOS(SIN(RADIANS(G765))*SIN(RADIANS(E767))+COS(RADIANS(G765))*COS(RADIANS(E767))*COS(RADIANS(AO757))))&gt;90,0,$F$4*$F$5/E766^2*(SIN(RADIANS(G765))*SIN(RADIANS(E767))+COS(RADIANS(G765))*COS(RADIANS(E767))*COS(RADIANS(AO757))))</f>
        <v>0</v>
      </c>
      <c r="AP765" s="3">
        <f>IF(DEGREES(ACOS(SIN(RADIANS(G765))*SIN(RADIANS(E767))+COS(RADIANS(G765))*COS(RADIANS(E767))*COS(RADIANS(AP757))))&gt;90,0,$F$4*$F$5/E766^2*(SIN(RADIANS(G765))*SIN(RADIANS(E767))+COS(RADIANS(G765))*COS(RADIANS(E767))*COS(RADIANS(AP757))))</f>
        <v>0</v>
      </c>
      <c r="AQ765" s="3">
        <f>IF(DEGREES(ACOS(SIN(RADIANS(G765))*SIN(RADIANS(E767))+COS(RADIANS(G765))*COS(RADIANS(E767))*COS(RADIANS(AQ757))))&gt;90,0,$F$4*$F$5/E766^2*(SIN(RADIANS(G765))*SIN(RADIANS(E767))+COS(RADIANS(G765))*COS(RADIANS(E767))*COS(RADIANS(AQ757))))</f>
        <v>0</v>
      </c>
      <c r="AR765" s="3">
        <f>IF(DEGREES(ACOS(SIN(RADIANS(G765))*SIN(RADIANS(E767))+COS(RADIANS(G765))*COS(RADIANS(E767))*COS(RADIANS(AR757))))&gt;90,0,$F$4*$F$5/E766^2*(SIN(RADIANS(G765))*SIN(RADIANS(E767))+COS(RADIANS(G765))*COS(RADIANS(E767))*COS(RADIANS(AR757))))</f>
        <v>0</v>
      </c>
    </row>
    <row r="766" spans="2:44" ht="15.75" customHeight="1" x14ac:dyDescent="0.2">
      <c r="B766" s="20" t="s">
        <v>788</v>
      </c>
      <c r="E766" s="3">
        <f>$F$6*(1-$F$7^2)/(1+$F$7*COS(RADIANS(E760)))</f>
        <v>0</v>
      </c>
      <c r="G766" s="3">
        <v>20</v>
      </c>
      <c r="I766" s="3">
        <f>IF(DEGREES(ACOS(SIN(RADIANS(G766))*SIN(RADIANS(E767))+COS(RADIANS(G766))*COS(RADIANS(E767))*COS(RADIANS(I757))))&gt;90,0,$F$4*$F$5/E766^2*(SIN(RADIANS(G766))*SIN(RADIANS(E767))+COS(RADIANS(G766))*COS(RADIANS(E767))*COS(RADIANS(I757))))</f>
        <v>0</v>
      </c>
      <c r="J766" s="3">
        <f>IF(DEGREES(ACOS(SIN(RADIANS(G766))*SIN(RADIANS(E767))+COS(RADIANS(G766))*COS(RADIANS(E767))*COS(RADIANS(J757))))&gt;90,0,$F$4*$F$5/E766^2*(SIN(RADIANS(G766))*SIN(RADIANS(E767))+COS(RADIANS(G766))*COS(RADIANS(E767))*COS(RADIANS(J757))))</f>
        <v>0</v>
      </c>
      <c r="K766" s="3">
        <f>IF(DEGREES(ACOS(SIN(RADIANS(G766))*SIN(RADIANS(E767))+COS(RADIANS(G766))*COS(RADIANS(E767))*COS(RADIANS(K757))))&gt;90,0,$F$4*$F$5/E766^2*(SIN(RADIANS(G766))*SIN(RADIANS(E767))+COS(RADIANS(G766))*COS(RADIANS(E767))*COS(RADIANS(K757))))</f>
        <v>0</v>
      </c>
      <c r="L766" s="3">
        <f>IF(DEGREES(ACOS(SIN(RADIANS(G766))*SIN(RADIANS(E767))+COS(RADIANS(G766))*COS(RADIANS(E767))*COS(RADIANS(L757))))&gt;90,0,$F$4*$F$5/E766^2*(SIN(RADIANS(G766))*SIN(RADIANS(E767))+COS(RADIANS(G766))*COS(RADIANS(E767))*COS(RADIANS(L757))))</f>
        <v>0</v>
      </c>
      <c r="M766" s="3">
        <f>IF(DEGREES(ACOS(SIN(RADIANS(G766))*SIN(RADIANS(E767))+COS(RADIANS(G766))*COS(RADIANS(E767))*COS(RADIANS(M757))))&gt;90,0,$F$4*$F$5/E766^2*(SIN(RADIANS(G766))*SIN(RADIANS(E767))+COS(RADIANS(G766))*COS(RADIANS(E767))*COS(RADIANS(M757))))</f>
        <v>0</v>
      </c>
      <c r="N766" s="3">
        <f>IF(DEGREES(ACOS(SIN(RADIANS(G766))*SIN(RADIANS(E767))+COS(RADIANS(G766))*COS(RADIANS(E767))*COS(RADIANS(N757))))&gt;90,0,$F$4*$F$5/E766^2*(SIN(RADIANS(G766))*SIN(RADIANS(E767))+COS(RADIANS(G766))*COS(RADIANS(E767))*COS(RADIANS(N757))))</f>
        <v>0</v>
      </c>
      <c r="O766" s="3">
        <f>IF(DEGREES(ACOS(SIN(RADIANS(G766))*SIN(RADIANS(E767))+COS(RADIANS(G766))*COS(RADIANS(E767))*COS(RADIANS(O757))))&gt;90,0,$F$4*$F$5/E766^2*(SIN(RADIANS(G766))*SIN(RADIANS(E767))+COS(RADIANS(G766))*COS(RADIANS(E767))*COS(RADIANS(O757))))</f>
        <v>0</v>
      </c>
      <c r="P766" s="3">
        <f>IF(DEGREES(ACOS(SIN(RADIANS(G766))*SIN(RADIANS(E767))+COS(RADIANS(G766))*COS(RADIANS(E767))*COS(RADIANS(P757))))&gt;90,0,$F$4*$F$5/E766^2*(SIN(RADIANS(G766))*SIN(RADIANS(E767))+COS(RADIANS(G766))*COS(RADIANS(E767))*COS(RADIANS(P757))))</f>
        <v>0</v>
      </c>
      <c r="Q766" s="3">
        <f>IF(DEGREES(ACOS(SIN(RADIANS(G766))*SIN(RADIANS(E767))+COS(RADIANS(G766))*COS(RADIANS(E767))*COS(RADIANS(Q757))))&gt;90,0,$F$4*$F$5/E766^2*(SIN(RADIANS(G766))*SIN(RADIANS(E767))+COS(RADIANS(G766))*COS(RADIANS(E767))*COS(RADIANS(Q757))))</f>
        <v>0</v>
      </c>
      <c r="R766" s="3" t="e">
        <f>IF(DEGREES(ACOS(SIN(RADIANS(G766))*SIN(RADIANS(E767))+COS(RADIANS(G766))*COS(RADIANS(E767))*COS(RADIANS(R757))))&gt;90,0,$F$4*$F$5/E766^2*(SIN(RADIANS(G766))*SIN(RADIANS(E767))+COS(RADIANS(G766))*COS(RADIANS(E767))*COS(RADIANS(R757))))</f>
        <v>#DIV/0!</v>
      </c>
      <c r="S766" s="3" t="e">
        <f>IF(DEGREES(ACOS(SIN(RADIANS(G766))*SIN(RADIANS(E767))+COS(RADIANS(G766))*COS(RADIANS(E767))*COS(RADIANS(S757))))&gt;90,0,$F$4*$F$5/E766^2*(SIN(RADIANS(G766))*SIN(RADIANS(E767))+COS(RADIANS(G766))*COS(RADIANS(E767))*COS(RADIANS(S757))))</f>
        <v>#DIV/0!</v>
      </c>
      <c r="T766" s="3" t="e">
        <f>IF(DEGREES(ACOS(SIN(RADIANS(G766))*SIN(RADIANS(E767))+COS(RADIANS(G766))*COS(RADIANS(E767))*COS(RADIANS(T757))))&gt;90,0,$F$4*$F$5/E766^2*(SIN(RADIANS(G766))*SIN(RADIANS(E767))+COS(RADIANS(G766))*COS(RADIANS(E767))*COS(RADIANS(T757))))</f>
        <v>#DIV/0!</v>
      </c>
      <c r="U766" s="3" t="e">
        <f>IF(DEGREES(ACOS(SIN(RADIANS(G766))*SIN(RADIANS(E767))+COS(RADIANS(G766))*COS(RADIANS(E767))*COS(RADIANS(U757))))&gt;90,0,$F$4*$F$5/E766^2*(SIN(RADIANS(G766))*SIN(RADIANS(E767))+COS(RADIANS(G766))*COS(RADIANS(E767))*COS(RADIANS(U757))))</f>
        <v>#DIV/0!</v>
      </c>
      <c r="V766" s="3" t="e">
        <f>IF(DEGREES(ACOS(SIN(RADIANS(G766))*SIN(RADIANS(E767))+COS(RADIANS(G766))*COS(RADIANS(E767))*COS(RADIANS(V757))))&gt;90,0,$F$4*$F$5/E766^2*(SIN(RADIANS(G766))*SIN(RADIANS(E767))+COS(RADIANS(G766))*COS(RADIANS(E767))*COS(RADIANS(V757))))</f>
        <v>#DIV/0!</v>
      </c>
      <c r="W766" s="3" t="e">
        <f>IF(DEGREES(ACOS(SIN(RADIANS(G766))*SIN(RADIANS(E767))+COS(RADIANS(G766))*COS(RADIANS(E767))*COS(RADIANS(W757))))&gt;90,0,$F$4*$F$5/E766^2*(SIN(RADIANS(G766))*SIN(RADIANS(E767))+COS(RADIANS(G766))*COS(RADIANS(E767))*COS(RADIANS(W757))))</f>
        <v>#DIV/0!</v>
      </c>
      <c r="X766" s="3" t="e">
        <f>IF(DEGREES(ACOS(SIN(RADIANS(G766))*SIN(RADIANS(E767))+COS(RADIANS(G766))*COS(RADIANS(E767))*COS(RADIANS(X757))))&gt;90,0,$F$4*$F$5/E766^2*(SIN(RADIANS(G766))*SIN(RADIANS(E767))+COS(RADIANS(G766))*COS(RADIANS(E767))*COS(RADIANS(X757))))</f>
        <v>#DIV/0!</v>
      </c>
      <c r="Y766" s="3" t="e">
        <f>IF(DEGREES(ACOS(SIN(RADIANS(G766))*SIN(RADIANS(E767))+COS(RADIANS(G766))*COS(RADIANS(E767))*COS(RADIANS(Y757))))&gt;90,0,$F$4*$F$5/E766^2*(SIN(RADIANS(G766))*SIN(RADIANS(E767))+COS(RADIANS(G766))*COS(RADIANS(E767))*COS(RADIANS(Y757))))</f>
        <v>#DIV/0!</v>
      </c>
      <c r="Z766" s="3" t="e">
        <f>IF(DEGREES(ACOS(SIN(RADIANS(G766))*SIN(RADIANS(E767))+COS(RADIANS(G766))*COS(RADIANS(E767))*COS(RADIANS(Z757))))&gt;90,0,$F$4*$F$5/E766^2*(SIN(RADIANS(G766))*SIN(RADIANS(E767))+COS(RADIANS(G766))*COS(RADIANS(E767))*COS(RADIANS(Z757))))</f>
        <v>#DIV/0!</v>
      </c>
      <c r="AA766" s="3" t="e">
        <f>IF(DEGREES(ACOS(SIN(RADIANS(G766))*SIN(RADIANS(E767))+COS(RADIANS(G766))*COS(RADIANS(E767))*COS(RADIANS(AA757))))&gt;90,0,$F$4*$F$5/E766^2*(SIN(RADIANS(G766))*SIN(RADIANS(E767))+COS(RADIANS(G766))*COS(RADIANS(E767))*COS(RADIANS(AA757))))</f>
        <v>#DIV/0!</v>
      </c>
      <c r="AB766" s="3" t="e">
        <f>IF(DEGREES(ACOS(SIN(RADIANS(G766))*SIN(RADIANS(E767))+COS(RADIANS(G766))*COS(RADIANS(E767))*COS(RADIANS(AB757))))&gt;90,0,$F$4*$F$5/E766^2*(SIN(RADIANS(G766))*SIN(RADIANS(E767))+COS(RADIANS(G766))*COS(RADIANS(E767))*COS(RADIANS(AB757))))</f>
        <v>#DIV/0!</v>
      </c>
      <c r="AC766" s="3" t="e">
        <f>IF(DEGREES(ACOS(SIN(RADIANS(G766))*SIN(RADIANS(E767))+COS(RADIANS(G766))*COS(RADIANS(E767))*COS(RADIANS(AC757))))&gt;90,0,$F$4*$F$5/E766^2*(SIN(RADIANS(G766))*SIN(RADIANS(E767))+COS(RADIANS(G766))*COS(RADIANS(E767))*COS(RADIANS(AC757))))</f>
        <v>#DIV/0!</v>
      </c>
      <c r="AD766" s="3" t="e">
        <f>IF(DEGREES(ACOS(SIN(RADIANS(G766))*SIN(RADIANS(E767))+COS(RADIANS(G766))*COS(RADIANS(E767))*COS(RADIANS(AD757))))&gt;90,0,$F$4*$F$5/E766^2*(SIN(RADIANS(G766))*SIN(RADIANS(E767))+COS(RADIANS(G766))*COS(RADIANS(E767))*COS(RADIANS(AD757))))</f>
        <v>#DIV/0!</v>
      </c>
      <c r="AE766" s="3" t="e">
        <f>IF(DEGREES(ACOS(SIN(RADIANS(G766))*SIN(RADIANS(E767))+COS(RADIANS(G766))*COS(RADIANS(E767))*COS(RADIANS(AE757))))&gt;90,0,$F$4*$F$5/E766^2*(SIN(RADIANS(G766))*SIN(RADIANS(E767))+COS(RADIANS(G766))*COS(RADIANS(E767))*COS(RADIANS(AE757))))</f>
        <v>#DIV/0!</v>
      </c>
      <c r="AF766" s="3" t="e">
        <f>IF(DEGREES(ACOS(SIN(RADIANS(G766))*SIN(RADIANS(E767))+COS(RADIANS(G766))*COS(RADIANS(E767))*COS(RADIANS(AF757))))&gt;90,0,$F$4*$F$5/E766^2*(SIN(RADIANS(G766))*SIN(RADIANS(E767))+COS(RADIANS(G766))*COS(RADIANS(E767))*COS(RADIANS(AF757))))</f>
        <v>#DIV/0!</v>
      </c>
      <c r="AG766" s="3" t="e">
        <f>IF(DEGREES(ACOS(SIN(RADIANS(G766))*SIN(RADIANS(E767))+COS(RADIANS(G766))*COS(RADIANS(E767))*COS(RADIANS(AG757))))&gt;90,0,$F$4*$F$5/E766^2*(SIN(RADIANS(G766))*SIN(RADIANS(E767))+COS(RADIANS(G766))*COS(RADIANS(E767))*COS(RADIANS(AG757))))</f>
        <v>#DIV/0!</v>
      </c>
      <c r="AH766" s="3" t="e">
        <f>IF(DEGREES(ACOS(SIN(RADIANS(G766))*SIN(RADIANS(E767))+COS(RADIANS(G766))*COS(RADIANS(E767))*COS(RADIANS(AH757))))&gt;90,0,$F$4*$F$5/E766^2*(SIN(RADIANS(G766))*SIN(RADIANS(E767))+COS(RADIANS(G766))*COS(RADIANS(E767))*COS(RADIANS(AH757))))</f>
        <v>#DIV/0!</v>
      </c>
      <c r="AI766" s="3" t="e">
        <f>IF(DEGREES(ACOS(SIN(RADIANS(G766))*SIN(RADIANS(E767))+COS(RADIANS(G766))*COS(RADIANS(E767))*COS(RADIANS(AI757))))&gt;90,0,$F$4*$F$5/E766^2*(SIN(RADIANS(G766))*SIN(RADIANS(E767))+COS(RADIANS(G766))*COS(RADIANS(E767))*COS(RADIANS(AI757))))</f>
        <v>#DIV/0!</v>
      </c>
      <c r="AJ766" s="3" t="e">
        <f>IF(DEGREES(ACOS(SIN(RADIANS(G766))*SIN(RADIANS(E767))+COS(RADIANS(G766))*COS(RADIANS(E767))*COS(RADIANS(AJ757))))&gt;90,0,$F$4*$F$5/E766^2*(SIN(RADIANS(G766))*SIN(RADIANS(E767))+COS(RADIANS(G766))*COS(RADIANS(E767))*COS(RADIANS(AJ757))))</f>
        <v>#DIV/0!</v>
      </c>
      <c r="AK766" s="3">
        <f>IF(DEGREES(ACOS(SIN(RADIANS(G766))*SIN(RADIANS(E767))+COS(RADIANS(G766))*COS(RADIANS(E767))*COS(RADIANS(AK757))))&gt;90,0,$F$4*$F$5/E766^2*(SIN(RADIANS(G766))*SIN(RADIANS(E767))+COS(RADIANS(G766))*COS(RADIANS(E767))*COS(RADIANS(AK757))))</f>
        <v>0</v>
      </c>
      <c r="AL766" s="3">
        <f>IF(DEGREES(ACOS(SIN(RADIANS(G766))*SIN(RADIANS(E767))+COS(RADIANS(G766))*COS(RADIANS(E767))*COS(RADIANS(AL757))))&gt;90,0,$F$4*$F$5/E766^2*(SIN(RADIANS(G766))*SIN(RADIANS(E767))+COS(RADIANS(G766))*COS(RADIANS(E767))*COS(RADIANS(AL757))))</f>
        <v>0</v>
      </c>
      <c r="AM766" s="3">
        <f>IF(DEGREES(ACOS(SIN(RADIANS(G766))*SIN(RADIANS(E767))+COS(RADIANS(G766))*COS(RADIANS(E767))*COS(RADIANS(AM757))))&gt;90,0,$F$4*$F$5/E766^2*(SIN(RADIANS(G766))*SIN(RADIANS(E767))+COS(RADIANS(G766))*COS(RADIANS(E767))*COS(RADIANS(AM757))))</f>
        <v>0</v>
      </c>
      <c r="AN766" s="3">
        <f>IF(DEGREES(ACOS(SIN(RADIANS(G766))*SIN(RADIANS(E767))+COS(RADIANS(G766))*COS(RADIANS(E767))*COS(RADIANS(AN757))))&gt;90,0,$F$4*$F$5/E766^2*(SIN(RADIANS(G766))*SIN(RADIANS(E767))+COS(RADIANS(G766))*COS(RADIANS(E767))*COS(RADIANS(AN757))))</f>
        <v>0</v>
      </c>
      <c r="AO766" s="3">
        <f>IF(DEGREES(ACOS(SIN(RADIANS(G766))*SIN(RADIANS(E767))+COS(RADIANS(G766))*COS(RADIANS(E767))*COS(RADIANS(AO757))))&gt;90,0,$F$4*$F$5/E766^2*(SIN(RADIANS(G766))*SIN(RADIANS(E767))+COS(RADIANS(G766))*COS(RADIANS(E767))*COS(RADIANS(AO757))))</f>
        <v>0</v>
      </c>
      <c r="AP766" s="3">
        <f>IF(DEGREES(ACOS(SIN(RADIANS(G766))*SIN(RADIANS(E767))+COS(RADIANS(G766))*COS(RADIANS(E767))*COS(RADIANS(AP757))))&gt;90,0,$F$4*$F$5/E766^2*(SIN(RADIANS(G766))*SIN(RADIANS(E767))+COS(RADIANS(G766))*COS(RADIANS(E767))*COS(RADIANS(AP757))))</f>
        <v>0</v>
      </c>
      <c r="AQ766" s="3">
        <f>IF(DEGREES(ACOS(SIN(RADIANS(G766))*SIN(RADIANS(E767))+COS(RADIANS(G766))*COS(RADIANS(E767))*COS(RADIANS(AQ757))))&gt;90,0,$F$4*$F$5/E766^2*(SIN(RADIANS(G766))*SIN(RADIANS(E767))+COS(RADIANS(G766))*COS(RADIANS(E767))*COS(RADIANS(AQ757))))</f>
        <v>0</v>
      </c>
      <c r="AR766" s="3">
        <f>IF(DEGREES(ACOS(SIN(RADIANS(G766))*SIN(RADIANS(E767))+COS(RADIANS(G766))*COS(RADIANS(E767))*COS(RADIANS(AR757))))&gt;90,0,$F$4*$F$5/E766^2*(SIN(RADIANS(G766))*SIN(RADIANS(E767))+COS(RADIANS(G766))*COS(RADIANS(E767))*COS(RADIANS(AR757))))</f>
        <v>0</v>
      </c>
    </row>
    <row r="767" spans="2:44" ht="15.75" customHeight="1" x14ac:dyDescent="0.2">
      <c r="B767" s="20" t="s">
        <v>737</v>
      </c>
      <c r="E767" s="3">
        <f>IF($F$8&gt;90,180-$F$8,$F$8)*SIN(RADIANS(E761))</f>
        <v>0</v>
      </c>
      <c r="G767" s="3">
        <v>10</v>
      </c>
      <c r="I767" s="3">
        <f>IF(DEGREES(ACOS(SIN(RADIANS(G767))*SIN(RADIANS(E767))+COS(RADIANS(G767))*COS(RADIANS(E767))*COS(RADIANS(I757))))&gt;90,0,$F$4*$F$5/E766^2*(SIN(RADIANS(G767))*SIN(RADIANS(E767))+COS(RADIANS(G767))*COS(RADIANS(E767))*COS(RADIANS(I757))))</f>
        <v>0</v>
      </c>
      <c r="J767" s="3">
        <f>IF(DEGREES(ACOS(SIN(RADIANS(G767))*SIN(RADIANS(E767))+COS(RADIANS(G767))*COS(RADIANS(E767))*COS(RADIANS(J757))))&gt;90,0,$F$4*$F$5/E766^2*(SIN(RADIANS(G767))*SIN(RADIANS(E767))+COS(RADIANS(G767))*COS(RADIANS(E767))*COS(RADIANS(J757))))</f>
        <v>0</v>
      </c>
      <c r="K767" s="3">
        <f>IF(DEGREES(ACOS(SIN(RADIANS(G767))*SIN(RADIANS(E767))+COS(RADIANS(G767))*COS(RADIANS(E767))*COS(RADIANS(K757))))&gt;90,0,$F$4*$F$5/E766^2*(SIN(RADIANS(G767))*SIN(RADIANS(E767))+COS(RADIANS(G767))*COS(RADIANS(E767))*COS(RADIANS(K757))))</f>
        <v>0</v>
      </c>
      <c r="L767" s="3">
        <f>IF(DEGREES(ACOS(SIN(RADIANS(G767))*SIN(RADIANS(E767))+COS(RADIANS(G767))*COS(RADIANS(E767))*COS(RADIANS(L757))))&gt;90,0,$F$4*$F$5/E766^2*(SIN(RADIANS(G767))*SIN(RADIANS(E767))+COS(RADIANS(G767))*COS(RADIANS(E767))*COS(RADIANS(L757))))</f>
        <v>0</v>
      </c>
      <c r="M767" s="3">
        <f>IF(DEGREES(ACOS(SIN(RADIANS(G767))*SIN(RADIANS(E767))+COS(RADIANS(G767))*COS(RADIANS(E767))*COS(RADIANS(M757))))&gt;90,0,$F$4*$F$5/E766^2*(SIN(RADIANS(G767))*SIN(RADIANS(E767))+COS(RADIANS(G767))*COS(RADIANS(E767))*COS(RADIANS(M757))))</f>
        <v>0</v>
      </c>
      <c r="N767" s="3">
        <f>IF(DEGREES(ACOS(SIN(RADIANS(G767))*SIN(RADIANS(E767))+COS(RADIANS(G767))*COS(RADIANS(E767))*COS(RADIANS(N757))))&gt;90,0,$F$4*$F$5/E766^2*(SIN(RADIANS(G767))*SIN(RADIANS(E767))+COS(RADIANS(G767))*COS(RADIANS(E767))*COS(RADIANS(N757))))</f>
        <v>0</v>
      </c>
      <c r="O767" s="3">
        <f>IF(DEGREES(ACOS(SIN(RADIANS(G767))*SIN(RADIANS(E767))+COS(RADIANS(G767))*COS(RADIANS(E767))*COS(RADIANS(O757))))&gt;90,0,$F$4*$F$5/E766^2*(SIN(RADIANS(G767))*SIN(RADIANS(E767))+COS(RADIANS(G767))*COS(RADIANS(E767))*COS(RADIANS(O757))))</f>
        <v>0</v>
      </c>
      <c r="P767" s="3">
        <f>IF(DEGREES(ACOS(SIN(RADIANS(G767))*SIN(RADIANS(E767))+COS(RADIANS(G767))*COS(RADIANS(E767))*COS(RADIANS(P757))))&gt;90,0,$F$4*$F$5/E766^2*(SIN(RADIANS(G767))*SIN(RADIANS(E767))+COS(RADIANS(G767))*COS(RADIANS(E767))*COS(RADIANS(P757))))</f>
        <v>0</v>
      </c>
      <c r="Q767" s="3">
        <f>IF(DEGREES(ACOS(SIN(RADIANS(G767))*SIN(RADIANS(E767))+COS(RADIANS(G767))*COS(RADIANS(E767))*COS(RADIANS(Q757))))&gt;90,0,$F$4*$F$5/E766^2*(SIN(RADIANS(G767))*SIN(RADIANS(E767))+COS(RADIANS(G767))*COS(RADIANS(E767))*COS(RADIANS(Q757))))</f>
        <v>0</v>
      </c>
      <c r="R767" s="3" t="e">
        <f>IF(DEGREES(ACOS(SIN(RADIANS(G767))*SIN(RADIANS(E767))+COS(RADIANS(G767))*COS(RADIANS(E767))*COS(RADIANS(R757))))&gt;90,0,$F$4*$F$5/E766^2*(SIN(RADIANS(G767))*SIN(RADIANS(E767))+COS(RADIANS(G767))*COS(RADIANS(E767))*COS(RADIANS(R757))))</f>
        <v>#DIV/0!</v>
      </c>
      <c r="S767" s="3" t="e">
        <f>IF(DEGREES(ACOS(SIN(RADIANS(G767))*SIN(RADIANS(E767))+COS(RADIANS(G767))*COS(RADIANS(E767))*COS(RADIANS(S757))))&gt;90,0,$F$4*$F$5/E766^2*(SIN(RADIANS(G767))*SIN(RADIANS(E767))+COS(RADIANS(G767))*COS(RADIANS(E767))*COS(RADIANS(S757))))</f>
        <v>#DIV/0!</v>
      </c>
      <c r="T767" s="3" t="e">
        <f>IF(DEGREES(ACOS(SIN(RADIANS(G767))*SIN(RADIANS(E767))+COS(RADIANS(G767))*COS(RADIANS(E767))*COS(RADIANS(T757))))&gt;90,0,$F$4*$F$5/E766^2*(SIN(RADIANS(G767))*SIN(RADIANS(E767))+COS(RADIANS(G767))*COS(RADIANS(E767))*COS(RADIANS(T757))))</f>
        <v>#DIV/0!</v>
      </c>
      <c r="U767" s="3" t="e">
        <f>IF(DEGREES(ACOS(SIN(RADIANS(G767))*SIN(RADIANS(E767))+COS(RADIANS(G767))*COS(RADIANS(E767))*COS(RADIANS(U757))))&gt;90,0,$F$4*$F$5/E766^2*(SIN(RADIANS(G767))*SIN(RADIANS(E767))+COS(RADIANS(G767))*COS(RADIANS(E767))*COS(RADIANS(U757))))</f>
        <v>#DIV/0!</v>
      </c>
      <c r="V767" s="3" t="e">
        <f>IF(DEGREES(ACOS(SIN(RADIANS(G767))*SIN(RADIANS(E767))+COS(RADIANS(G767))*COS(RADIANS(E767))*COS(RADIANS(V757))))&gt;90,0,$F$4*$F$5/E766^2*(SIN(RADIANS(G767))*SIN(RADIANS(E767))+COS(RADIANS(G767))*COS(RADIANS(E767))*COS(RADIANS(V757))))</f>
        <v>#DIV/0!</v>
      </c>
      <c r="W767" s="3" t="e">
        <f>IF(DEGREES(ACOS(SIN(RADIANS(G767))*SIN(RADIANS(E767))+COS(RADIANS(G767))*COS(RADIANS(E767))*COS(RADIANS(W757))))&gt;90,0,$F$4*$F$5/E766^2*(SIN(RADIANS(G767))*SIN(RADIANS(E767))+COS(RADIANS(G767))*COS(RADIANS(E767))*COS(RADIANS(W757))))</f>
        <v>#DIV/0!</v>
      </c>
      <c r="X767" s="3" t="e">
        <f>IF(DEGREES(ACOS(SIN(RADIANS(G767))*SIN(RADIANS(E767))+COS(RADIANS(G767))*COS(RADIANS(E767))*COS(RADIANS(X757))))&gt;90,0,$F$4*$F$5/E766^2*(SIN(RADIANS(G767))*SIN(RADIANS(E767))+COS(RADIANS(G767))*COS(RADIANS(E767))*COS(RADIANS(X757))))</f>
        <v>#DIV/0!</v>
      </c>
      <c r="Y767" s="3" t="e">
        <f>IF(DEGREES(ACOS(SIN(RADIANS(G767))*SIN(RADIANS(E767))+COS(RADIANS(G767))*COS(RADIANS(E767))*COS(RADIANS(Y757))))&gt;90,0,$F$4*$F$5/E766^2*(SIN(RADIANS(G767))*SIN(RADIANS(E767))+COS(RADIANS(G767))*COS(RADIANS(E767))*COS(RADIANS(Y757))))</f>
        <v>#DIV/0!</v>
      </c>
      <c r="Z767" s="3" t="e">
        <f>IF(DEGREES(ACOS(SIN(RADIANS(G767))*SIN(RADIANS(E767))+COS(RADIANS(G767))*COS(RADIANS(E767))*COS(RADIANS(Z757))))&gt;90,0,$F$4*$F$5/E766^2*(SIN(RADIANS(G767))*SIN(RADIANS(E767))+COS(RADIANS(G767))*COS(RADIANS(E767))*COS(RADIANS(Z757))))</f>
        <v>#DIV/0!</v>
      </c>
      <c r="AA767" s="3" t="e">
        <f>IF(DEGREES(ACOS(SIN(RADIANS(G767))*SIN(RADIANS(E767))+COS(RADIANS(G767))*COS(RADIANS(E767))*COS(RADIANS(AA757))))&gt;90,0,$F$4*$F$5/E766^2*(SIN(RADIANS(G767))*SIN(RADIANS(E767))+COS(RADIANS(G767))*COS(RADIANS(E767))*COS(RADIANS(AA757))))</f>
        <v>#DIV/0!</v>
      </c>
      <c r="AB767" s="3" t="e">
        <f>IF(DEGREES(ACOS(SIN(RADIANS(G767))*SIN(RADIANS(E767))+COS(RADIANS(G767))*COS(RADIANS(E767))*COS(RADIANS(AB757))))&gt;90,0,$F$4*$F$5/E766^2*(SIN(RADIANS(G767))*SIN(RADIANS(E767))+COS(RADIANS(G767))*COS(RADIANS(E767))*COS(RADIANS(AB757))))</f>
        <v>#DIV/0!</v>
      </c>
      <c r="AC767" s="3" t="e">
        <f>IF(DEGREES(ACOS(SIN(RADIANS(G767))*SIN(RADIANS(E767))+COS(RADIANS(G767))*COS(RADIANS(E767))*COS(RADIANS(AC757))))&gt;90,0,$F$4*$F$5/E766^2*(SIN(RADIANS(G767))*SIN(RADIANS(E767))+COS(RADIANS(G767))*COS(RADIANS(E767))*COS(RADIANS(AC757))))</f>
        <v>#DIV/0!</v>
      </c>
      <c r="AD767" s="3" t="e">
        <f>IF(DEGREES(ACOS(SIN(RADIANS(G767))*SIN(RADIANS(E767))+COS(RADIANS(G767))*COS(RADIANS(E767))*COS(RADIANS(AD757))))&gt;90,0,$F$4*$F$5/E766^2*(SIN(RADIANS(G767))*SIN(RADIANS(E767))+COS(RADIANS(G767))*COS(RADIANS(E767))*COS(RADIANS(AD757))))</f>
        <v>#DIV/0!</v>
      </c>
      <c r="AE767" s="3" t="e">
        <f>IF(DEGREES(ACOS(SIN(RADIANS(G767))*SIN(RADIANS(E767))+COS(RADIANS(G767))*COS(RADIANS(E767))*COS(RADIANS(AE757))))&gt;90,0,$F$4*$F$5/E766^2*(SIN(RADIANS(G767))*SIN(RADIANS(E767))+COS(RADIANS(G767))*COS(RADIANS(E767))*COS(RADIANS(AE757))))</f>
        <v>#DIV/0!</v>
      </c>
      <c r="AF767" s="3" t="e">
        <f>IF(DEGREES(ACOS(SIN(RADIANS(G767))*SIN(RADIANS(E767))+COS(RADIANS(G767))*COS(RADIANS(E767))*COS(RADIANS(AF757))))&gt;90,0,$F$4*$F$5/E766^2*(SIN(RADIANS(G767))*SIN(RADIANS(E767))+COS(RADIANS(G767))*COS(RADIANS(E767))*COS(RADIANS(AF757))))</f>
        <v>#DIV/0!</v>
      </c>
      <c r="AG767" s="3" t="e">
        <f>IF(DEGREES(ACOS(SIN(RADIANS(G767))*SIN(RADIANS(E767))+COS(RADIANS(G767))*COS(RADIANS(E767))*COS(RADIANS(AG757))))&gt;90,0,$F$4*$F$5/E766^2*(SIN(RADIANS(G767))*SIN(RADIANS(E767))+COS(RADIANS(G767))*COS(RADIANS(E767))*COS(RADIANS(AG757))))</f>
        <v>#DIV/0!</v>
      </c>
      <c r="AH767" s="3" t="e">
        <f>IF(DEGREES(ACOS(SIN(RADIANS(G767))*SIN(RADIANS(E767))+COS(RADIANS(G767))*COS(RADIANS(E767))*COS(RADIANS(AH757))))&gt;90,0,$F$4*$F$5/E766^2*(SIN(RADIANS(G767))*SIN(RADIANS(E767))+COS(RADIANS(G767))*COS(RADIANS(E767))*COS(RADIANS(AH757))))</f>
        <v>#DIV/0!</v>
      </c>
      <c r="AI767" s="3" t="e">
        <f>IF(DEGREES(ACOS(SIN(RADIANS(G767))*SIN(RADIANS(E767))+COS(RADIANS(G767))*COS(RADIANS(E767))*COS(RADIANS(AI757))))&gt;90,0,$F$4*$F$5/E766^2*(SIN(RADIANS(G767))*SIN(RADIANS(E767))+COS(RADIANS(G767))*COS(RADIANS(E767))*COS(RADIANS(AI757))))</f>
        <v>#DIV/0!</v>
      </c>
      <c r="AJ767" s="3" t="e">
        <f>IF(DEGREES(ACOS(SIN(RADIANS(G767))*SIN(RADIANS(E767))+COS(RADIANS(G767))*COS(RADIANS(E767))*COS(RADIANS(AJ757))))&gt;90,0,$F$4*$F$5/E766^2*(SIN(RADIANS(G767))*SIN(RADIANS(E767))+COS(RADIANS(G767))*COS(RADIANS(E767))*COS(RADIANS(AJ757))))</f>
        <v>#DIV/0!</v>
      </c>
      <c r="AK767" s="3">
        <f>IF(DEGREES(ACOS(SIN(RADIANS(G767))*SIN(RADIANS(E767))+COS(RADIANS(G767))*COS(RADIANS(E767))*COS(RADIANS(AK757))))&gt;90,0,$F$4*$F$5/E766^2*(SIN(RADIANS(G767))*SIN(RADIANS(E767))+COS(RADIANS(G767))*COS(RADIANS(E767))*COS(RADIANS(AK757))))</f>
        <v>0</v>
      </c>
      <c r="AL767" s="3">
        <f>IF(DEGREES(ACOS(SIN(RADIANS(G767))*SIN(RADIANS(E767))+COS(RADIANS(G767))*COS(RADIANS(E767))*COS(RADIANS(AL757))))&gt;90,0,$F$4*$F$5/E766^2*(SIN(RADIANS(G767))*SIN(RADIANS(E767))+COS(RADIANS(G767))*COS(RADIANS(E767))*COS(RADIANS(AL757))))</f>
        <v>0</v>
      </c>
      <c r="AM767" s="3">
        <f>IF(DEGREES(ACOS(SIN(RADIANS(G767))*SIN(RADIANS(E767))+COS(RADIANS(G767))*COS(RADIANS(E767))*COS(RADIANS(AM757))))&gt;90,0,$F$4*$F$5/E766^2*(SIN(RADIANS(G767))*SIN(RADIANS(E767))+COS(RADIANS(G767))*COS(RADIANS(E767))*COS(RADIANS(AM757))))</f>
        <v>0</v>
      </c>
      <c r="AN767" s="3">
        <f>IF(DEGREES(ACOS(SIN(RADIANS(G767))*SIN(RADIANS(E767))+COS(RADIANS(G767))*COS(RADIANS(E767))*COS(RADIANS(AN757))))&gt;90,0,$F$4*$F$5/E766^2*(SIN(RADIANS(G767))*SIN(RADIANS(E767))+COS(RADIANS(G767))*COS(RADIANS(E767))*COS(RADIANS(AN757))))</f>
        <v>0</v>
      </c>
      <c r="AO767" s="3">
        <f>IF(DEGREES(ACOS(SIN(RADIANS(G767))*SIN(RADIANS(E767))+COS(RADIANS(G767))*COS(RADIANS(E767))*COS(RADIANS(AO757))))&gt;90,0,$F$4*$F$5/E766^2*(SIN(RADIANS(G767))*SIN(RADIANS(E767))+COS(RADIANS(G767))*COS(RADIANS(E767))*COS(RADIANS(AO757))))</f>
        <v>0</v>
      </c>
      <c r="AP767" s="3">
        <f>IF(DEGREES(ACOS(SIN(RADIANS(G767))*SIN(RADIANS(E767))+COS(RADIANS(G767))*COS(RADIANS(E767))*COS(RADIANS(AP757))))&gt;90,0,$F$4*$F$5/E766^2*(SIN(RADIANS(G767))*SIN(RADIANS(E767))+COS(RADIANS(G767))*COS(RADIANS(E767))*COS(RADIANS(AP757))))</f>
        <v>0</v>
      </c>
      <c r="AQ767" s="3">
        <f>IF(DEGREES(ACOS(SIN(RADIANS(G767))*SIN(RADIANS(E767))+COS(RADIANS(G767))*COS(RADIANS(E767))*COS(RADIANS(AQ757))))&gt;90,0,$F$4*$F$5/E766^2*(SIN(RADIANS(G767))*SIN(RADIANS(E767))+COS(RADIANS(G767))*COS(RADIANS(E767))*COS(RADIANS(AQ757))))</f>
        <v>0</v>
      </c>
      <c r="AR767" s="3">
        <f>IF(DEGREES(ACOS(SIN(RADIANS(G767))*SIN(RADIANS(E767))+COS(RADIANS(G767))*COS(RADIANS(E767))*COS(RADIANS(AR757))))&gt;90,0,$F$4*$F$5/E766^2*(SIN(RADIANS(G767))*SIN(RADIANS(E767))+COS(RADIANS(G767))*COS(RADIANS(E767))*COS(RADIANS(AR757))))</f>
        <v>0</v>
      </c>
    </row>
    <row r="768" spans="2:44" ht="15.75" customHeight="1" x14ac:dyDescent="0.2">
      <c r="B768" s="20" t="s">
        <v>789</v>
      </c>
      <c r="E768" s="3">
        <f>IF($F$10=0,IF(E759&lt;360,E759,E759-360),($F$10+1)*E759)</f>
        <v>310</v>
      </c>
      <c r="G768" s="3">
        <v>0</v>
      </c>
      <c r="I768" s="3">
        <f>IF(DEGREES(ACOS(SIN(RADIANS(G768))*SIN(RADIANS(E767))+COS(RADIANS(G768))*COS(RADIANS(E767))*COS(RADIANS(I757))))&gt;90,0,$F$4*$F$5/E766^2*(SIN(RADIANS(G768))*SIN(RADIANS(E767))+COS(RADIANS(G768))*COS(RADIANS(E767))*COS(RADIANS(I757))))</f>
        <v>0</v>
      </c>
      <c r="J768" s="3">
        <f>IF(DEGREES(ACOS(SIN(RADIANS(G768))*SIN(RADIANS(E767))+COS(RADIANS(G768))*COS(RADIANS(E767))*COS(RADIANS(J757))))&gt;90,0,$F$4*$F$5/E766^2*(SIN(RADIANS(G768))*SIN(RADIANS(E767))+COS(RADIANS(G768))*COS(RADIANS(E767))*COS(RADIANS(J757))))</f>
        <v>0</v>
      </c>
      <c r="K768" s="3">
        <f>IF(DEGREES(ACOS(SIN(RADIANS(G768))*SIN(RADIANS(E767))+COS(RADIANS(G768))*COS(RADIANS(E767))*COS(RADIANS(K757))))&gt;90,0,$F$4*$F$5/E766^2*(SIN(RADIANS(G768))*SIN(RADIANS(E767))+COS(RADIANS(G768))*COS(RADIANS(E767))*COS(RADIANS(K757))))</f>
        <v>0</v>
      </c>
      <c r="L768" s="3">
        <f>IF(DEGREES(ACOS(SIN(RADIANS(G768))*SIN(RADIANS(E767))+COS(RADIANS(G768))*COS(RADIANS(E767))*COS(RADIANS(L757))))&gt;90,0,$F$4*$F$5/E766^2*(SIN(RADIANS(G768))*SIN(RADIANS(E767))+COS(RADIANS(G768))*COS(RADIANS(E767))*COS(RADIANS(L757))))</f>
        <v>0</v>
      </c>
      <c r="M768" s="3">
        <f>IF(DEGREES(ACOS(SIN(RADIANS(G768))*SIN(RADIANS(E767))+COS(RADIANS(G768))*COS(RADIANS(E767))*COS(RADIANS(M757))))&gt;90,0,$F$4*$F$5/E766^2*(SIN(RADIANS(G768))*SIN(RADIANS(E767))+COS(RADIANS(G768))*COS(RADIANS(E767))*COS(RADIANS(M757))))</f>
        <v>0</v>
      </c>
      <c r="N768" s="3">
        <f>IF(DEGREES(ACOS(SIN(RADIANS(G768))*SIN(RADIANS(E767))+COS(RADIANS(G768))*COS(RADIANS(E767))*COS(RADIANS(N757))))&gt;90,0,$F$4*$F$5/E766^2*(SIN(RADIANS(G768))*SIN(RADIANS(E767))+COS(RADIANS(G768))*COS(RADIANS(E767))*COS(RADIANS(N757))))</f>
        <v>0</v>
      </c>
      <c r="O768" s="3">
        <f>IF(DEGREES(ACOS(SIN(RADIANS(G768))*SIN(RADIANS(E767))+COS(RADIANS(G768))*COS(RADIANS(E767))*COS(RADIANS(O757))))&gt;90,0,$F$4*$F$5/E766^2*(SIN(RADIANS(G768))*SIN(RADIANS(E767))+COS(RADIANS(G768))*COS(RADIANS(E767))*COS(RADIANS(O757))))</f>
        <v>0</v>
      </c>
      <c r="P768" s="3">
        <f>IF(DEGREES(ACOS(SIN(RADIANS(G768))*SIN(RADIANS(E767))+COS(RADIANS(G768))*COS(RADIANS(E767))*COS(RADIANS(P757))))&gt;90,0,$F$4*$F$5/E766^2*(SIN(RADIANS(G768))*SIN(RADIANS(E767))+COS(RADIANS(G768))*COS(RADIANS(E767))*COS(RADIANS(P757))))</f>
        <v>0</v>
      </c>
      <c r="Q768" s="3">
        <f>IF(DEGREES(ACOS(SIN(RADIANS(G768))*SIN(RADIANS(E767))+COS(RADIANS(G768))*COS(RADIANS(E767))*COS(RADIANS(Q757))))&gt;90,0,$F$4*$F$5/E766^2*(SIN(RADIANS(G768))*SIN(RADIANS(E767))+COS(RADIANS(G768))*COS(RADIANS(E767))*COS(RADIANS(Q757))))</f>
        <v>0</v>
      </c>
      <c r="R768" s="3" t="e">
        <f>IF(DEGREES(ACOS(SIN(RADIANS(G768))*SIN(RADIANS(E767))+COS(RADIANS(G768))*COS(RADIANS(E767))*COS(RADIANS(R757))))&gt;90,0,$F$4*$F$5/E766^2*(SIN(RADIANS(G768))*SIN(RADIANS(E767))+COS(RADIANS(G768))*COS(RADIANS(E767))*COS(RADIANS(R757))))</f>
        <v>#DIV/0!</v>
      </c>
      <c r="S768" s="3" t="e">
        <f>IF(DEGREES(ACOS(SIN(RADIANS(G768))*SIN(RADIANS(E767))+COS(RADIANS(G768))*COS(RADIANS(E767))*COS(RADIANS(S757))))&gt;90,0,$F$4*$F$5/E766^2*(SIN(RADIANS(G768))*SIN(RADIANS(E767))+COS(RADIANS(G768))*COS(RADIANS(E767))*COS(RADIANS(S757))))</f>
        <v>#DIV/0!</v>
      </c>
      <c r="T768" s="3" t="e">
        <f>IF(DEGREES(ACOS(SIN(RADIANS(G768))*SIN(RADIANS(E767))+COS(RADIANS(G768))*COS(RADIANS(E767))*COS(RADIANS(T757))))&gt;90,0,$F$4*$F$5/E766^2*(SIN(RADIANS(G768))*SIN(RADIANS(E767))+COS(RADIANS(G768))*COS(RADIANS(E767))*COS(RADIANS(T757))))</f>
        <v>#DIV/0!</v>
      </c>
      <c r="U768" s="3" t="e">
        <f>IF(DEGREES(ACOS(SIN(RADIANS(G768))*SIN(RADIANS(E767))+COS(RADIANS(G768))*COS(RADIANS(E767))*COS(RADIANS(U757))))&gt;90,0,$F$4*$F$5/E766^2*(SIN(RADIANS(G768))*SIN(RADIANS(E767))+COS(RADIANS(G768))*COS(RADIANS(E767))*COS(RADIANS(U757))))</f>
        <v>#DIV/0!</v>
      </c>
      <c r="V768" s="3" t="e">
        <f>IF(DEGREES(ACOS(SIN(RADIANS(G768))*SIN(RADIANS(E767))+COS(RADIANS(G768))*COS(RADIANS(E767))*COS(RADIANS(V757))))&gt;90,0,$F$4*$F$5/E766^2*(SIN(RADIANS(G768))*SIN(RADIANS(E767))+COS(RADIANS(G768))*COS(RADIANS(E767))*COS(RADIANS(V757))))</f>
        <v>#DIV/0!</v>
      </c>
      <c r="W768" s="3" t="e">
        <f>IF(DEGREES(ACOS(SIN(RADIANS(G768))*SIN(RADIANS(E767))+COS(RADIANS(G768))*COS(RADIANS(E767))*COS(RADIANS(W757))))&gt;90,0,$F$4*$F$5/E766^2*(SIN(RADIANS(G768))*SIN(RADIANS(E767))+COS(RADIANS(G768))*COS(RADIANS(E767))*COS(RADIANS(W757))))</f>
        <v>#DIV/0!</v>
      </c>
      <c r="X768" s="3" t="e">
        <f>IF(DEGREES(ACOS(SIN(RADIANS(G768))*SIN(RADIANS(E767))+COS(RADIANS(G768))*COS(RADIANS(E767))*COS(RADIANS(X757))))&gt;90,0,$F$4*$F$5/E766^2*(SIN(RADIANS(G768))*SIN(RADIANS(E767))+COS(RADIANS(G768))*COS(RADIANS(E767))*COS(RADIANS(X757))))</f>
        <v>#DIV/0!</v>
      </c>
      <c r="Y768" s="3" t="e">
        <f>IF(DEGREES(ACOS(SIN(RADIANS(G768))*SIN(RADIANS(E767))+COS(RADIANS(G768))*COS(RADIANS(E767))*COS(RADIANS(Y757))))&gt;90,0,$F$4*$F$5/E766^2*(SIN(RADIANS(G768))*SIN(RADIANS(E767))+COS(RADIANS(G768))*COS(RADIANS(E767))*COS(RADIANS(Y757))))</f>
        <v>#DIV/0!</v>
      </c>
      <c r="Z768" s="3" t="e">
        <f>IF(DEGREES(ACOS(SIN(RADIANS(G768))*SIN(RADIANS(E767))+COS(RADIANS(G768))*COS(RADIANS(E767))*COS(RADIANS(Z757))))&gt;90,0,$F$4*$F$5/E766^2*(SIN(RADIANS(G768))*SIN(RADIANS(E767))+COS(RADIANS(G768))*COS(RADIANS(E767))*COS(RADIANS(Z757))))</f>
        <v>#DIV/0!</v>
      </c>
      <c r="AA768" s="3" t="e">
        <f>IF(DEGREES(ACOS(SIN(RADIANS(G768))*SIN(RADIANS(E767))+COS(RADIANS(G768))*COS(RADIANS(E767))*COS(RADIANS(AA757))))&gt;90,0,$F$4*$F$5/E766^2*(SIN(RADIANS(G768))*SIN(RADIANS(E767))+COS(RADIANS(G768))*COS(RADIANS(E767))*COS(RADIANS(AA757))))</f>
        <v>#DIV/0!</v>
      </c>
      <c r="AB768" s="3" t="e">
        <f>IF(DEGREES(ACOS(SIN(RADIANS(G768))*SIN(RADIANS(E767))+COS(RADIANS(G768))*COS(RADIANS(E767))*COS(RADIANS(AB757))))&gt;90,0,$F$4*$F$5/E766^2*(SIN(RADIANS(G768))*SIN(RADIANS(E767))+COS(RADIANS(G768))*COS(RADIANS(E767))*COS(RADIANS(AB757))))</f>
        <v>#DIV/0!</v>
      </c>
      <c r="AC768" s="3" t="e">
        <f>IF(DEGREES(ACOS(SIN(RADIANS(G768))*SIN(RADIANS(E767))+COS(RADIANS(G768))*COS(RADIANS(E767))*COS(RADIANS(AC757))))&gt;90,0,$F$4*$F$5/E766^2*(SIN(RADIANS(G768))*SIN(RADIANS(E767))+COS(RADIANS(G768))*COS(RADIANS(E767))*COS(RADIANS(AC757))))</f>
        <v>#DIV/0!</v>
      </c>
      <c r="AD768" s="3" t="e">
        <f>IF(DEGREES(ACOS(SIN(RADIANS(G768))*SIN(RADIANS(E767))+COS(RADIANS(G768))*COS(RADIANS(E767))*COS(RADIANS(AD757))))&gt;90,0,$F$4*$F$5/E766^2*(SIN(RADIANS(G768))*SIN(RADIANS(E767))+COS(RADIANS(G768))*COS(RADIANS(E767))*COS(RADIANS(AD757))))</f>
        <v>#DIV/0!</v>
      </c>
      <c r="AE768" s="3" t="e">
        <f>IF(DEGREES(ACOS(SIN(RADIANS(G768))*SIN(RADIANS(E767))+COS(RADIANS(G768))*COS(RADIANS(E767))*COS(RADIANS(AE757))))&gt;90,0,$F$4*$F$5/E766^2*(SIN(RADIANS(G768))*SIN(RADIANS(E767))+COS(RADIANS(G768))*COS(RADIANS(E767))*COS(RADIANS(AE757))))</f>
        <v>#DIV/0!</v>
      </c>
      <c r="AF768" s="3" t="e">
        <f>IF(DEGREES(ACOS(SIN(RADIANS(G768))*SIN(RADIANS(E767))+COS(RADIANS(G768))*COS(RADIANS(E767))*COS(RADIANS(AF757))))&gt;90,0,$F$4*$F$5/E766^2*(SIN(RADIANS(G768))*SIN(RADIANS(E767))+COS(RADIANS(G768))*COS(RADIANS(E767))*COS(RADIANS(AF757))))</f>
        <v>#DIV/0!</v>
      </c>
      <c r="AG768" s="3" t="e">
        <f>IF(DEGREES(ACOS(SIN(RADIANS(G768))*SIN(RADIANS(E767))+COS(RADIANS(G768))*COS(RADIANS(E767))*COS(RADIANS(AG757))))&gt;90,0,$F$4*$F$5/E766^2*(SIN(RADIANS(G768))*SIN(RADIANS(E767))+COS(RADIANS(G768))*COS(RADIANS(E767))*COS(RADIANS(AG757))))</f>
        <v>#DIV/0!</v>
      </c>
      <c r="AH768" s="3" t="e">
        <f>IF(DEGREES(ACOS(SIN(RADIANS(G768))*SIN(RADIANS(E767))+COS(RADIANS(G768))*COS(RADIANS(E767))*COS(RADIANS(AH757))))&gt;90,0,$F$4*$F$5/E766^2*(SIN(RADIANS(G768))*SIN(RADIANS(E767))+COS(RADIANS(G768))*COS(RADIANS(E767))*COS(RADIANS(AH757))))</f>
        <v>#DIV/0!</v>
      </c>
      <c r="AI768" s="3" t="e">
        <f>IF(DEGREES(ACOS(SIN(RADIANS(G768))*SIN(RADIANS(E767))+COS(RADIANS(G768))*COS(RADIANS(E767))*COS(RADIANS(AI757))))&gt;90,0,$F$4*$F$5/E766^2*(SIN(RADIANS(G768))*SIN(RADIANS(E767))+COS(RADIANS(G768))*COS(RADIANS(E767))*COS(RADIANS(AI757))))</f>
        <v>#DIV/0!</v>
      </c>
      <c r="AJ768" s="3" t="e">
        <f>IF(DEGREES(ACOS(SIN(RADIANS(G768))*SIN(RADIANS(E767))+COS(RADIANS(G768))*COS(RADIANS(E767))*COS(RADIANS(AJ757))))&gt;90,0,$F$4*$F$5/E766^2*(SIN(RADIANS(G768))*SIN(RADIANS(E767))+COS(RADIANS(G768))*COS(RADIANS(E767))*COS(RADIANS(AJ757))))</f>
        <v>#DIV/0!</v>
      </c>
      <c r="AK768" s="3">
        <f>IF(DEGREES(ACOS(SIN(RADIANS(G768))*SIN(RADIANS(E767))+COS(RADIANS(G768))*COS(RADIANS(E767))*COS(RADIANS(AK757))))&gt;90,0,$F$4*$F$5/E766^2*(SIN(RADIANS(G768))*SIN(RADIANS(E767))+COS(RADIANS(G768))*COS(RADIANS(E767))*COS(RADIANS(AK757))))</f>
        <v>0</v>
      </c>
      <c r="AL768" s="3">
        <f>IF(DEGREES(ACOS(SIN(RADIANS(G768))*SIN(RADIANS(E767))+COS(RADIANS(G768))*COS(RADIANS(E767))*COS(RADIANS(AL757))))&gt;90,0,$F$4*$F$5/E766^2*(SIN(RADIANS(G768))*SIN(RADIANS(E767))+COS(RADIANS(G768))*COS(RADIANS(E767))*COS(RADIANS(AL757))))</f>
        <v>0</v>
      </c>
      <c r="AM768" s="3">
        <f>IF(DEGREES(ACOS(SIN(RADIANS(G768))*SIN(RADIANS(E767))+COS(RADIANS(G768))*COS(RADIANS(E767))*COS(RADIANS(AM757))))&gt;90,0,$F$4*$F$5/E766^2*(SIN(RADIANS(G768))*SIN(RADIANS(E767))+COS(RADIANS(G768))*COS(RADIANS(E767))*COS(RADIANS(AM757))))</f>
        <v>0</v>
      </c>
      <c r="AN768" s="3">
        <f>IF(DEGREES(ACOS(SIN(RADIANS(G768))*SIN(RADIANS(E767))+COS(RADIANS(G768))*COS(RADIANS(E767))*COS(RADIANS(AN757))))&gt;90,0,$F$4*$F$5/E766^2*(SIN(RADIANS(G768))*SIN(RADIANS(E767))+COS(RADIANS(G768))*COS(RADIANS(E767))*COS(RADIANS(AN757))))</f>
        <v>0</v>
      </c>
      <c r="AO768" s="3">
        <f>IF(DEGREES(ACOS(SIN(RADIANS(G768))*SIN(RADIANS(E767))+COS(RADIANS(G768))*COS(RADIANS(E767))*COS(RADIANS(AO757))))&gt;90,0,$F$4*$F$5/E766^2*(SIN(RADIANS(G768))*SIN(RADIANS(E767))+COS(RADIANS(G768))*COS(RADIANS(E767))*COS(RADIANS(AO757))))</f>
        <v>0</v>
      </c>
      <c r="AP768" s="3">
        <f>IF(DEGREES(ACOS(SIN(RADIANS(G768))*SIN(RADIANS(E767))+COS(RADIANS(G768))*COS(RADIANS(E767))*COS(RADIANS(AP757))))&gt;90,0,$F$4*$F$5/E766^2*(SIN(RADIANS(G768))*SIN(RADIANS(E767))+COS(RADIANS(G768))*COS(RADIANS(E767))*COS(RADIANS(AP757))))</f>
        <v>0</v>
      </c>
      <c r="AQ768" s="3">
        <f>IF(DEGREES(ACOS(SIN(RADIANS(G768))*SIN(RADIANS(E767))+COS(RADIANS(G768))*COS(RADIANS(E767))*COS(RADIANS(AQ757))))&gt;90,0,$F$4*$F$5/E766^2*(SIN(RADIANS(G768))*SIN(RADIANS(E767))+COS(RADIANS(G768))*COS(RADIANS(E767))*COS(RADIANS(AQ757))))</f>
        <v>0</v>
      </c>
      <c r="AR768" s="3">
        <f>IF(DEGREES(ACOS(SIN(RADIANS(G768))*SIN(RADIANS(E767))+COS(RADIANS(G768))*COS(RADIANS(E767))*COS(RADIANS(AR757))))&gt;90,0,$F$4*$F$5/E766^2*(SIN(RADIANS(G768))*SIN(RADIANS(E767))+COS(RADIANS(G768))*COS(RADIANS(E767))*COS(RADIANS(AR757))))</f>
        <v>0</v>
      </c>
    </row>
    <row r="769" spans="2:44" ht="15.75" customHeight="1" x14ac:dyDescent="0.2">
      <c r="B769" s="20" t="s">
        <v>790</v>
      </c>
      <c r="E769" s="3">
        <f>E768-E760-360*ROUNDDOWN((E768-E760)/360,0)</f>
        <v>0</v>
      </c>
      <c r="G769" s="3">
        <v>-10</v>
      </c>
      <c r="I769" s="3">
        <f>IF(DEGREES(ACOS(SIN(RADIANS(G769))*SIN(RADIANS(E767))+COS(RADIANS(G769))*COS(RADIANS(E767))*COS(RADIANS(I757))))&gt;90,0,$F$4*$F$5/E766^2*(SIN(RADIANS(G769))*SIN(RADIANS(E767))+COS(RADIANS(G769))*COS(RADIANS(E767))*COS(RADIANS(I757))))</f>
        <v>0</v>
      </c>
      <c r="J769" s="3">
        <f>IF(DEGREES(ACOS(SIN(RADIANS(G769))*SIN(RADIANS(E767))+COS(RADIANS(G769))*COS(RADIANS(E767))*COS(RADIANS(J757))))&gt;90,0,$F$4*$F$5/E766^2*(SIN(RADIANS(G769))*SIN(RADIANS(E767))+COS(RADIANS(G769))*COS(RADIANS(E767))*COS(RADIANS(J757))))</f>
        <v>0</v>
      </c>
      <c r="K769" s="3">
        <f>IF(DEGREES(ACOS(SIN(RADIANS(G769))*SIN(RADIANS(E767))+COS(RADIANS(G769))*COS(RADIANS(E767))*COS(RADIANS(K757))))&gt;90,0,$F$4*$F$5/E766^2*(SIN(RADIANS(G769))*SIN(RADIANS(E767))+COS(RADIANS(G769))*COS(RADIANS(E767))*COS(RADIANS(K757))))</f>
        <v>0</v>
      </c>
      <c r="L769" s="3">
        <f>IF(DEGREES(ACOS(SIN(RADIANS(G769))*SIN(RADIANS(E767))+COS(RADIANS(G769))*COS(RADIANS(E767))*COS(RADIANS(L757))))&gt;90,0,$F$4*$F$5/E766^2*(SIN(RADIANS(G769))*SIN(RADIANS(E767))+COS(RADIANS(G769))*COS(RADIANS(E767))*COS(RADIANS(L757))))</f>
        <v>0</v>
      </c>
      <c r="M769" s="3">
        <f>IF(DEGREES(ACOS(SIN(RADIANS(G769))*SIN(RADIANS(E767))+COS(RADIANS(G769))*COS(RADIANS(E767))*COS(RADIANS(M757))))&gt;90,0,$F$4*$F$5/E766^2*(SIN(RADIANS(G769))*SIN(RADIANS(E767))+COS(RADIANS(G769))*COS(RADIANS(E767))*COS(RADIANS(M757))))</f>
        <v>0</v>
      </c>
      <c r="N769" s="3">
        <f>IF(DEGREES(ACOS(SIN(RADIANS(G769))*SIN(RADIANS(E767))+COS(RADIANS(G769))*COS(RADIANS(E767))*COS(RADIANS(N757))))&gt;90,0,$F$4*$F$5/E766^2*(SIN(RADIANS(G769))*SIN(RADIANS(E767))+COS(RADIANS(G769))*COS(RADIANS(E767))*COS(RADIANS(N757))))</f>
        <v>0</v>
      </c>
      <c r="O769" s="3">
        <f>IF(DEGREES(ACOS(SIN(RADIANS(G769))*SIN(RADIANS(E767))+COS(RADIANS(G769))*COS(RADIANS(E767))*COS(RADIANS(O757))))&gt;90,0,$F$4*$F$5/E766^2*(SIN(RADIANS(G769))*SIN(RADIANS(E767))+COS(RADIANS(G769))*COS(RADIANS(E767))*COS(RADIANS(O757))))</f>
        <v>0</v>
      </c>
      <c r="P769" s="3">
        <f>IF(DEGREES(ACOS(SIN(RADIANS(G769))*SIN(RADIANS(E767))+COS(RADIANS(G769))*COS(RADIANS(E767))*COS(RADIANS(P757))))&gt;90,0,$F$4*$F$5/E766^2*(SIN(RADIANS(G769))*SIN(RADIANS(E767))+COS(RADIANS(G769))*COS(RADIANS(E767))*COS(RADIANS(P757))))</f>
        <v>0</v>
      </c>
      <c r="Q769" s="3">
        <f>IF(DEGREES(ACOS(SIN(RADIANS(G769))*SIN(RADIANS(E767))+COS(RADIANS(G769))*COS(RADIANS(E767))*COS(RADIANS(Q757))))&gt;90,0,$F$4*$F$5/E766^2*(SIN(RADIANS(G769))*SIN(RADIANS(E767))+COS(RADIANS(G769))*COS(RADIANS(E767))*COS(RADIANS(Q757))))</f>
        <v>0</v>
      </c>
      <c r="R769" s="3" t="e">
        <f>IF(DEGREES(ACOS(SIN(RADIANS(G769))*SIN(RADIANS(E767))+COS(RADIANS(G769))*COS(RADIANS(E767))*COS(RADIANS(R757))))&gt;90,0,$F$4*$F$5/E766^2*(SIN(RADIANS(G769))*SIN(RADIANS(E767))+COS(RADIANS(G769))*COS(RADIANS(E767))*COS(RADIANS(R757))))</f>
        <v>#DIV/0!</v>
      </c>
      <c r="S769" s="3" t="e">
        <f>IF(DEGREES(ACOS(SIN(RADIANS(G769))*SIN(RADIANS(E767))+COS(RADIANS(G769))*COS(RADIANS(E767))*COS(RADIANS(S757))))&gt;90,0,$F$4*$F$5/E766^2*(SIN(RADIANS(G769))*SIN(RADIANS(E767))+COS(RADIANS(G769))*COS(RADIANS(E767))*COS(RADIANS(S757))))</f>
        <v>#DIV/0!</v>
      </c>
      <c r="T769" s="3" t="e">
        <f>IF(DEGREES(ACOS(SIN(RADIANS(G769))*SIN(RADIANS(E767))+COS(RADIANS(G769))*COS(RADIANS(E767))*COS(RADIANS(T757))))&gt;90,0,$F$4*$F$5/E766^2*(SIN(RADIANS(G769))*SIN(RADIANS(E767))+COS(RADIANS(G769))*COS(RADIANS(E767))*COS(RADIANS(T757))))</f>
        <v>#DIV/0!</v>
      </c>
      <c r="U769" s="3" t="e">
        <f>IF(DEGREES(ACOS(SIN(RADIANS(G769))*SIN(RADIANS(E767))+COS(RADIANS(G769))*COS(RADIANS(E767))*COS(RADIANS(U757))))&gt;90,0,$F$4*$F$5/E766^2*(SIN(RADIANS(G769))*SIN(RADIANS(E767))+COS(RADIANS(G769))*COS(RADIANS(E767))*COS(RADIANS(U757))))</f>
        <v>#DIV/0!</v>
      </c>
      <c r="V769" s="3" t="e">
        <f>IF(DEGREES(ACOS(SIN(RADIANS(G769))*SIN(RADIANS(E767))+COS(RADIANS(G769))*COS(RADIANS(E767))*COS(RADIANS(V757))))&gt;90,0,$F$4*$F$5/E766^2*(SIN(RADIANS(G769))*SIN(RADIANS(E767))+COS(RADIANS(G769))*COS(RADIANS(E767))*COS(RADIANS(V757))))</f>
        <v>#DIV/0!</v>
      </c>
      <c r="W769" s="3" t="e">
        <f>IF(DEGREES(ACOS(SIN(RADIANS(G769))*SIN(RADIANS(E767))+COS(RADIANS(G769))*COS(RADIANS(E767))*COS(RADIANS(W757))))&gt;90,0,$F$4*$F$5/E766^2*(SIN(RADIANS(G769))*SIN(RADIANS(E767))+COS(RADIANS(G769))*COS(RADIANS(E767))*COS(RADIANS(W757))))</f>
        <v>#DIV/0!</v>
      </c>
      <c r="X769" s="3" t="e">
        <f>IF(DEGREES(ACOS(SIN(RADIANS(G769))*SIN(RADIANS(E767))+COS(RADIANS(G769))*COS(RADIANS(E767))*COS(RADIANS(X757))))&gt;90,0,$F$4*$F$5/E766^2*(SIN(RADIANS(G769))*SIN(RADIANS(E767))+COS(RADIANS(G769))*COS(RADIANS(E767))*COS(RADIANS(X757))))</f>
        <v>#DIV/0!</v>
      </c>
      <c r="Y769" s="3" t="e">
        <f>IF(DEGREES(ACOS(SIN(RADIANS(G769))*SIN(RADIANS(E767))+COS(RADIANS(G769))*COS(RADIANS(E767))*COS(RADIANS(Y757))))&gt;90,0,$F$4*$F$5/E766^2*(SIN(RADIANS(G769))*SIN(RADIANS(E767))+COS(RADIANS(G769))*COS(RADIANS(E767))*COS(RADIANS(Y757))))</f>
        <v>#DIV/0!</v>
      </c>
      <c r="Z769" s="3" t="e">
        <f>IF(DEGREES(ACOS(SIN(RADIANS(G769))*SIN(RADIANS(E767))+COS(RADIANS(G769))*COS(RADIANS(E767))*COS(RADIANS(Z757))))&gt;90,0,$F$4*$F$5/E766^2*(SIN(RADIANS(G769))*SIN(RADIANS(E767))+COS(RADIANS(G769))*COS(RADIANS(E767))*COS(RADIANS(Z757))))</f>
        <v>#DIV/0!</v>
      </c>
      <c r="AA769" s="3" t="e">
        <f>IF(DEGREES(ACOS(SIN(RADIANS(G769))*SIN(RADIANS(E767))+COS(RADIANS(G769))*COS(RADIANS(E767))*COS(RADIANS(AA757))))&gt;90,0,$F$4*$F$5/E766^2*(SIN(RADIANS(G769))*SIN(RADIANS(E767))+COS(RADIANS(G769))*COS(RADIANS(E767))*COS(RADIANS(AA757))))</f>
        <v>#DIV/0!</v>
      </c>
      <c r="AB769" s="3" t="e">
        <f>IF(DEGREES(ACOS(SIN(RADIANS(G769))*SIN(RADIANS(E767))+COS(RADIANS(G769))*COS(RADIANS(E767))*COS(RADIANS(AB757))))&gt;90,0,$F$4*$F$5/E766^2*(SIN(RADIANS(G769))*SIN(RADIANS(E767))+COS(RADIANS(G769))*COS(RADIANS(E767))*COS(RADIANS(AB757))))</f>
        <v>#DIV/0!</v>
      </c>
      <c r="AC769" s="3" t="e">
        <f>IF(DEGREES(ACOS(SIN(RADIANS(G769))*SIN(RADIANS(E767))+COS(RADIANS(G769))*COS(RADIANS(E767))*COS(RADIANS(AC757))))&gt;90,0,$F$4*$F$5/E766^2*(SIN(RADIANS(G769))*SIN(RADIANS(E767))+COS(RADIANS(G769))*COS(RADIANS(E767))*COS(RADIANS(AC757))))</f>
        <v>#DIV/0!</v>
      </c>
      <c r="AD769" s="3" t="e">
        <f>IF(DEGREES(ACOS(SIN(RADIANS(G769))*SIN(RADIANS(E767))+COS(RADIANS(G769))*COS(RADIANS(E767))*COS(RADIANS(AD757))))&gt;90,0,$F$4*$F$5/E766^2*(SIN(RADIANS(G769))*SIN(RADIANS(E767))+COS(RADIANS(G769))*COS(RADIANS(E767))*COS(RADIANS(AD757))))</f>
        <v>#DIV/0!</v>
      </c>
      <c r="AE769" s="3" t="e">
        <f>IF(DEGREES(ACOS(SIN(RADIANS(G769))*SIN(RADIANS(E767))+COS(RADIANS(G769))*COS(RADIANS(E767))*COS(RADIANS(AE757))))&gt;90,0,$F$4*$F$5/E766^2*(SIN(RADIANS(G769))*SIN(RADIANS(E767))+COS(RADIANS(G769))*COS(RADIANS(E767))*COS(RADIANS(AE757))))</f>
        <v>#DIV/0!</v>
      </c>
      <c r="AF769" s="3" t="e">
        <f>IF(DEGREES(ACOS(SIN(RADIANS(G769))*SIN(RADIANS(E767))+COS(RADIANS(G769))*COS(RADIANS(E767))*COS(RADIANS(AF757))))&gt;90,0,$F$4*$F$5/E766^2*(SIN(RADIANS(G769))*SIN(RADIANS(E767))+COS(RADIANS(G769))*COS(RADIANS(E767))*COS(RADIANS(AF757))))</f>
        <v>#DIV/0!</v>
      </c>
      <c r="AG769" s="3" t="e">
        <f>IF(DEGREES(ACOS(SIN(RADIANS(G769))*SIN(RADIANS(E767))+COS(RADIANS(G769))*COS(RADIANS(E767))*COS(RADIANS(AG757))))&gt;90,0,$F$4*$F$5/E766^2*(SIN(RADIANS(G769))*SIN(RADIANS(E767))+COS(RADIANS(G769))*COS(RADIANS(E767))*COS(RADIANS(AG757))))</f>
        <v>#DIV/0!</v>
      </c>
      <c r="AH769" s="3" t="e">
        <f>IF(DEGREES(ACOS(SIN(RADIANS(G769))*SIN(RADIANS(E767))+COS(RADIANS(G769))*COS(RADIANS(E767))*COS(RADIANS(AH757))))&gt;90,0,$F$4*$F$5/E766^2*(SIN(RADIANS(G769))*SIN(RADIANS(E767))+COS(RADIANS(G769))*COS(RADIANS(E767))*COS(RADIANS(AH757))))</f>
        <v>#DIV/0!</v>
      </c>
      <c r="AI769" s="3" t="e">
        <f>IF(DEGREES(ACOS(SIN(RADIANS(G769))*SIN(RADIANS(E767))+COS(RADIANS(G769))*COS(RADIANS(E767))*COS(RADIANS(AI757))))&gt;90,0,$F$4*$F$5/E766^2*(SIN(RADIANS(G769))*SIN(RADIANS(E767))+COS(RADIANS(G769))*COS(RADIANS(E767))*COS(RADIANS(AI757))))</f>
        <v>#DIV/0!</v>
      </c>
      <c r="AJ769" s="3" t="e">
        <f>IF(DEGREES(ACOS(SIN(RADIANS(G769))*SIN(RADIANS(E767))+COS(RADIANS(G769))*COS(RADIANS(E767))*COS(RADIANS(AJ757))))&gt;90,0,$F$4*$F$5/E766^2*(SIN(RADIANS(G769))*SIN(RADIANS(E767))+COS(RADIANS(G769))*COS(RADIANS(E767))*COS(RADIANS(AJ757))))</f>
        <v>#DIV/0!</v>
      </c>
      <c r="AK769" s="3">
        <f>IF(DEGREES(ACOS(SIN(RADIANS(G769))*SIN(RADIANS(E767))+COS(RADIANS(G769))*COS(RADIANS(E767))*COS(RADIANS(AK757))))&gt;90,0,$F$4*$F$5/E766^2*(SIN(RADIANS(G769))*SIN(RADIANS(E767))+COS(RADIANS(G769))*COS(RADIANS(E767))*COS(RADIANS(AK757))))</f>
        <v>0</v>
      </c>
      <c r="AL769" s="3">
        <f>IF(DEGREES(ACOS(SIN(RADIANS(G769))*SIN(RADIANS(E767))+COS(RADIANS(G769))*COS(RADIANS(E767))*COS(RADIANS(AL757))))&gt;90,0,$F$4*$F$5/E766^2*(SIN(RADIANS(G769))*SIN(RADIANS(E767))+COS(RADIANS(G769))*COS(RADIANS(E767))*COS(RADIANS(AL757))))</f>
        <v>0</v>
      </c>
      <c r="AM769" s="3">
        <f>IF(DEGREES(ACOS(SIN(RADIANS(G769))*SIN(RADIANS(E767))+COS(RADIANS(G769))*COS(RADIANS(E767))*COS(RADIANS(AM757))))&gt;90,0,$F$4*$F$5/E766^2*(SIN(RADIANS(G769))*SIN(RADIANS(E767))+COS(RADIANS(G769))*COS(RADIANS(E767))*COS(RADIANS(AM757))))</f>
        <v>0</v>
      </c>
      <c r="AN769" s="3">
        <f>IF(DEGREES(ACOS(SIN(RADIANS(G769))*SIN(RADIANS(E767))+COS(RADIANS(G769))*COS(RADIANS(E767))*COS(RADIANS(AN757))))&gt;90,0,$F$4*$F$5/E766^2*(SIN(RADIANS(G769))*SIN(RADIANS(E767))+COS(RADIANS(G769))*COS(RADIANS(E767))*COS(RADIANS(AN757))))</f>
        <v>0</v>
      </c>
      <c r="AO769" s="3">
        <f>IF(DEGREES(ACOS(SIN(RADIANS(G769))*SIN(RADIANS(E767))+COS(RADIANS(G769))*COS(RADIANS(E767))*COS(RADIANS(AO757))))&gt;90,0,$F$4*$F$5/E766^2*(SIN(RADIANS(G769))*SIN(RADIANS(E767))+COS(RADIANS(G769))*COS(RADIANS(E767))*COS(RADIANS(AO757))))</f>
        <v>0</v>
      </c>
      <c r="AP769" s="3">
        <f>IF(DEGREES(ACOS(SIN(RADIANS(G769))*SIN(RADIANS(E767))+COS(RADIANS(G769))*COS(RADIANS(E767))*COS(RADIANS(AP757))))&gt;90,0,$F$4*$F$5/E766^2*(SIN(RADIANS(G769))*SIN(RADIANS(E767))+COS(RADIANS(G769))*COS(RADIANS(E767))*COS(RADIANS(AP757))))</f>
        <v>0</v>
      </c>
      <c r="AQ769" s="3">
        <f>IF(DEGREES(ACOS(SIN(RADIANS(G769))*SIN(RADIANS(E767))+COS(RADIANS(G769))*COS(RADIANS(E767))*COS(RADIANS(AQ757))))&gt;90,0,$F$4*$F$5/E766^2*(SIN(RADIANS(G769))*SIN(RADIANS(E767))+COS(RADIANS(G769))*COS(RADIANS(E767))*COS(RADIANS(AQ757))))</f>
        <v>0</v>
      </c>
      <c r="AR769" s="3">
        <f>IF(DEGREES(ACOS(SIN(RADIANS(G769))*SIN(RADIANS(E767))+COS(RADIANS(G769))*COS(RADIANS(E767))*COS(RADIANS(AR757))))&gt;90,0,$F$4*$F$5/E766^2*(SIN(RADIANS(G769))*SIN(RADIANS(E767))+COS(RADIANS(G769))*COS(RADIANS(E767))*COS(RADIANS(AR757))))</f>
        <v>0</v>
      </c>
    </row>
    <row r="770" spans="2:44" ht="15.75" customHeight="1" x14ac:dyDescent="0.2">
      <c r="G770" s="3">
        <v>-20</v>
      </c>
      <c r="I770" s="3">
        <f>IF(DEGREES(ACOS(SIN(RADIANS(G770))*SIN(RADIANS(E767))+COS(RADIANS(G770))*COS(RADIANS(E767))*COS(RADIANS(I757))))&gt;90,0,$F$4*$F$5/E766^2*(SIN(RADIANS(G770))*SIN(RADIANS(E767))+COS(RADIANS(G770))*COS(RADIANS(E767))*COS(RADIANS(I757))))</f>
        <v>0</v>
      </c>
      <c r="J770" s="3">
        <f>IF(DEGREES(ACOS(SIN(RADIANS(G770))*SIN(RADIANS(E767))+COS(RADIANS(G770))*COS(RADIANS(E767))*COS(RADIANS(J757))))&gt;90,0,$F$4*$F$5/E766^2*(SIN(RADIANS(G770))*SIN(RADIANS(E767))+COS(RADIANS(G770))*COS(RADIANS(E767))*COS(RADIANS(J757))))</f>
        <v>0</v>
      </c>
      <c r="K770" s="3">
        <f>IF(DEGREES(ACOS(SIN(RADIANS(G770))*SIN(RADIANS(E767))+COS(RADIANS(G770))*COS(RADIANS(E767))*COS(RADIANS(K757))))&gt;90,0,$F$4*$F$5/E766^2*(SIN(RADIANS(G770))*SIN(RADIANS(E767))+COS(RADIANS(G770))*COS(RADIANS(E767))*COS(RADIANS(K757))))</f>
        <v>0</v>
      </c>
      <c r="L770" s="3">
        <f>IF(DEGREES(ACOS(SIN(RADIANS(G770))*SIN(RADIANS(E767))+COS(RADIANS(G770))*COS(RADIANS(E767))*COS(RADIANS(L757))))&gt;90,0,$F$4*$F$5/E766^2*(SIN(RADIANS(G770))*SIN(RADIANS(E767))+COS(RADIANS(G770))*COS(RADIANS(E767))*COS(RADIANS(L757))))</f>
        <v>0</v>
      </c>
      <c r="M770" s="3">
        <f>IF(DEGREES(ACOS(SIN(RADIANS(G770))*SIN(RADIANS(E767))+COS(RADIANS(G770))*COS(RADIANS(E767))*COS(RADIANS(M757))))&gt;90,0,$F$4*$F$5/E766^2*(SIN(RADIANS(G770))*SIN(RADIANS(E767))+COS(RADIANS(G770))*COS(RADIANS(E767))*COS(RADIANS(M757))))</f>
        <v>0</v>
      </c>
      <c r="N770" s="3">
        <f>IF(DEGREES(ACOS(SIN(RADIANS(G770))*SIN(RADIANS(E767))+COS(RADIANS(G770))*COS(RADIANS(E767))*COS(RADIANS(N757))))&gt;90,0,$F$4*$F$5/E766^2*(SIN(RADIANS(G770))*SIN(RADIANS(E767))+COS(RADIANS(G770))*COS(RADIANS(E767))*COS(RADIANS(N757))))</f>
        <v>0</v>
      </c>
      <c r="O770" s="3">
        <f>IF(DEGREES(ACOS(SIN(RADIANS(G770))*SIN(RADIANS(E767))+COS(RADIANS(G770))*COS(RADIANS(E767))*COS(RADIANS(O757))))&gt;90,0,$F$4*$F$5/E766^2*(SIN(RADIANS(G770))*SIN(RADIANS(E767))+COS(RADIANS(G770))*COS(RADIANS(E767))*COS(RADIANS(O757))))</f>
        <v>0</v>
      </c>
      <c r="P770" s="3">
        <f>IF(DEGREES(ACOS(SIN(RADIANS(G770))*SIN(RADIANS(E767))+COS(RADIANS(G770))*COS(RADIANS(E767))*COS(RADIANS(P757))))&gt;90,0,$F$4*$F$5/E766^2*(SIN(RADIANS(G770))*SIN(RADIANS(E767))+COS(RADIANS(G770))*COS(RADIANS(E767))*COS(RADIANS(P757))))</f>
        <v>0</v>
      </c>
      <c r="Q770" s="3">
        <f>IF(DEGREES(ACOS(SIN(RADIANS(G770))*SIN(RADIANS(E767))+COS(RADIANS(G770))*COS(RADIANS(E767))*COS(RADIANS(Q757))))&gt;90,0,$F$4*$F$5/E766^2*(SIN(RADIANS(G770))*SIN(RADIANS(E767))+COS(RADIANS(G770))*COS(RADIANS(E767))*COS(RADIANS(Q757))))</f>
        <v>0</v>
      </c>
      <c r="R770" s="3" t="e">
        <f>IF(DEGREES(ACOS(SIN(RADIANS(G770))*SIN(RADIANS(E767))+COS(RADIANS(G770))*COS(RADIANS(E767))*COS(RADIANS(R757))))&gt;90,0,$F$4*$F$5/E766^2*(SIN(RADIANS(G770))*SIN(RADIANS(E767))+COS(RADIANS(G770))*COS(RADIANS(E767))*COS(RADIANS(R757))))</f>
        <v>#DIV/0!</v>
      </c>
      <c r="S770" s="3" t="e">
        <f>IF(DEGREES(ACOS(SIN(RADIANS(G770))*SIN(RADIANS(E767))+COS(RADIANS(G770))*COS(RADIANS(E767))*COS(RADIANS(S757))))&gt;90,0,$F$4*$F$5/E766^2*(SIN(RADIANS(G770))*SIN(RADIANS(E767))+COS(RADIANS(G770))*COS(RADIANS(E767))*COS(RADIANS(S757))))</f>
        <v>#DIV/0!</v>
      </c>
      <c r="T770" s="3" t="e">
        <f>IF(DEGREES(ACOS(SIN(RADIANS(G770))*SIN(RADIANS(E767))+COS(RADIANS(G770))*COS(RADIANS(E767))*COS(RADIANS(T757))))&gt;90,0,$F$4*$F$5/E766^2*(SIN(RADIANS(G770))*SIN(RADIANS(E767))+COS(RADIANS(G770))*COS(RADIANS(E767))*COS(RADIANS(T757))))</f>
        <v>#DIV/0!</v>
      </c>
      <c r="U770" s="3" t="e">
        <f>IF(DEGREES(ACOS(SIN(RADIANS(G770))*SIN(RADIANS(E767))+COS(RADIANS(G770))*COS(RADIANS(E767))*COS(RADIANS(U757))))&gt;90,0,$F$4*$F$5/E766^2*(SIN(RADIANS(G770))*SIN(RADIANS(E767))+COS(RADIANS(G770))*COS(RADIANS(E767))*COS(RADIANS(U757))))</f>
        <v>#DIV/0!</v>
      </c>
      <c r="V770" s="3" t="e">
        <f>IF(DEGREES(ACOS(SIN(RADIANS(G770))*SIN(RADIANS(E767))+COS(RADIANS(G770))*COS(RADIANS(E767))*COS(RADIANS(V757))))&gt;90,0,$F$4*$F$5/E766^2*(SIN(RADIANS(G770))*SIN(RADIANS(E767))+COS(RADIANS(G770))*COS(RADIANS(E767))*COS(RADIANS(V757))))</f>
        <v>#DIV/0!</v>
      </c>
      <c r="W770" s="3" t="e">
        <f>IF(DEGREES(ACOS(SIN(RADIANS(G770))*SIN(RADIANS(E767))+COS(RADIANS(G770))*COS(RADIANS(E767))*COS(RADIANS(W757))))&gt;90,0,$F$4*$F$5/E766^2*(SIN(RADIANS(G770))*SIN(RADIANS(E767))+COS(RADIANS(G770))*COS(RADIANS(E767))*COS(RADIANS(W757))))</f>
        <v>#DIV/0!</v>
      </c>
      <c r="X770" s="3" t="e">
        <f>IF(DEGREES(ACOS(SIN(RADIANS(G770))*SIN(RADIANS(E767))+COS(RADIANS(G770))*COS(RADIANS(E767))*COS(RADIANS(X757))))&gt;90,0,$F$4*$F$5/E766^2*(SIN(RADIANS(G770))*SIN(RADIANS(E767))+COS(RADIANS(G770))*COS(RADIANS(E767))*COS(RADIANS(X757))))</f>
        <v>#DIV/0!</v>
      </c>
      <c r="Y770" s="3" t="e">
        <f>IF(DEGREES(ACOS(SIN(RADIANS(G770))*SIN(RADIANS(E767))+COS(RADIANS(G770))*COS(RADIANS(E767))*COS(RADIANS(Y757))))&gt;90,0,$F$4*$F$5/E766^2*(SIN(RADIANS(G770))*SIN(RADIANS(E767))+COS(RADIANS(G770))*COS(RADIANS(E767))*COS(RADIANS(Y757))))</f>
        <v>#DIV/0!</v>
      </c>
      <c r="Z770" s="3" t="e">
        <f>IF(DEGREES(ACOS(SIN(RADIANS(G770))*SIN(RADIANS(E767))+COS(RADIANS(G770))*COS(RADIANS(E767))*COS(RADIANS(Z757))))&gt;90,0,$F$4*$F$5/E766^2*(SIN(RADIANS(G770))*SIN(RADIANS(E767))+COS(RADIANS(G770))*COS(RADIANS(E767))*COS(RADIANS(Z757))))</f>
        <v>#DIV/0!</v>
      </c>
      <c r="AA770" s="3" t="e">
        <f>IF(DEGREES(ACOS(SIN(RADIANS(G770))*SIN(RADIANS(E767))+COS(RADIANS(G770))*COS(RADIANS(E767))*COS(RADIANS(AA757))))&gt;90,0,$F$4*$F$5/E766^2*(SIN(RADIANS(G770))*SIN(RADIANS(E767))+COS(RADIANS(G770))*COS(RADIANS(E767))*COS(RADIANS(AA757))))</f>
        <v>#DIV/0!</v>
      </c>
      <c r="AB770" s="3" t="e">
        <f>IF(DEGREES(ACOS(SIN(RADIANS(G770))*SIN(RADIANS(E767))+COS(RADIANS(G770))*COS(RADIANS(E767))*COS(RADIANS(AB757))))&gt;90,0,$F$4*$F$5/E766^2*(SIN(RADIANS(G770))*SIN(RADIANS(E767))+COS(RADIANS(G770))*COS(RADIANS(E767))*COS(RADIANS(AB757))))</f>
        <v>#DIV/0!</v>
      </c>
      <c r="AC770" s="3" t="e">
        <f>IF(DEGREES(ACOS(SIN(RADIANS(G770))*SIN(RADIANS(E767))+COS(RADIANS(G770))*COS(RADIANS(E767))*COS(RADIANS(AC757))))&gt;90,0,$F$4*$F$5/E766^2*(SIN(RADIANS(G770))*SIN(RADIANS(E767))+COS(RADIANS(G770))*COS(RADIANS(E767))*COS(RADIANS(AC757))))</f>
        <v>#DIV/0!</v>
      </c>
      <c r="AD770" s="3" t="e">
        <f>IF(DEGREES(ACOS(SIN(RADIANS(G770))*SIN(RADIANS(E767))+COS(RADIANS(G770))*COS(RADIANS(E767))*COS(RADIANS(AD757))))&gt;90,0,$F$4*$F$5/E766^2*(SIN(RADIANS(G770))*SIN(RADIANS(E767))+COS(RADIANS(G770))*COS(RADIANS(E767))*COS(RADIANS(AD757))))</f>
        <v>#DIV/0!</v>
      </c>
      <c r="AE770" s="3" t="e">
        <f>IF(DEGREES(ACOS(SIN(RADIANS(G770))*SIN(RADIANS(E767))+COS(RADIANS(G770))*COS(RADIANS(E767))*COS(RADIANS(AE757))))&gt;90,0,$F$4*$F$5/E766^2*(SIN(RADIANS(G770))*SIN(RADIANS(E767))+COS(RADIANS(G770))*COS(RADIANS(E767))*COS(RADIANS(AE757))))</f>
        <v>#DIV/0!</v>
      </c>
      <c r="AF770" s="3" t="e">
        <f>IF(DEGREES(ACOS(SIN(RADIANS(G770))*SIN(RADIANS(E767))+COS(RADIANS(G770))*COS(RADIANS(E767))*COS(RADIANS(AF757))))&gt;90,0,$F$4*$F$5/E766^2*(SIN(RADIANS(G770))*SIN(RADIANS(E767))+COS(RADIANS(G770))*COS(RADIANS(E767))*COS(RADIANS(AF757))))</f>
        <v>#DIV/0!</v>
      </c>
      <c r="AG770" s="3" t="e">
        <f>IF(DEGREES(ACOS(SIN(RADIANS(G770))*SIN(RADIANS(E767))+COS(RADIANS(G770))*COS(RADIANS(E767))*COS(RADIANS(AG757))))&gt;90,0,$F$4*$F$5/E766^2*(SIN(RADIANS(G770))*SIN(RADIANS(E767))+COS(RADIANS(G770))*COS(RADIANS(E767))*COS(RADIANS(AG757))))</f>
        <v>#DIV/0!</v>
      </c>
      <c r="AH770" s="3" t="e">
        <f>IF(DEGREES(ACOS(SIN(RADIANS(G770))*SIN(RADIANS(E767))+COS(RADIANS(G770))*COS(RADIANS(E767))*COS(RADIANS(AH757))))&gt;90,0,$F$4*$F$5/E766^2*(SIN(RADIANS(G770))*SIN(RADIANS(E767))+COS(RADIANS(G770))*COS(RADIANS(E767))*COS(RADIANS(AH757))))</f>
        <v>#DIV/0!</v>
      </c>
      <c r="AI770" s="3" t="e">
        <f>IF(DEGREES(ACOS(SIN(RADIANS(G770))*SIN(RADIANS(E767))+COS(RADIANS(G770))*COS(RADIANS(E767))*COS(RADIANS(AI757))))&gt;90,0,$F$4*$F$5/E766^2*(SIN(RADIANS(G770))*SIN(RADIANS(E767))+COS(RADIANS(G770))*COS(RADIANS(E767))*COS(RADIANS(AI757))))</f>
        <v>#DIV/0!</v>
      </c>
      <c r="AJ770" s="3" t="e">
        <f>IF(DEGREES(ACOS(SIN(RADIANS(G770))*SIN(RADIANS(E767))+COS(RADIANS(G770))*COS(RADIANS(E767))*COS(RADIANS(AJ757))))&gt;90,0,$F$4*$F$5/E766^2*(SIN(RADIANS(G770))*SIN(RADIANS(E767))+COS(RADIANS(G770))*COS(RADIANS(E767))*COS(RADIANS(AJ757))))</f>
        <v>#DIV/0!</v>
      </c>
      <c r="AK770" s="3">
        <f>IF(DEGREES(ACOS(SIN(RADIANS(G770))*SIN(RADIANS(E767))+COS(RADIANS(G770))*COS(RADIANS(E767))*COS(RADIANS(AK757))))&gt;90,0,$F$4*$F$5/E766^2*(SIN(RADIANS(G770))*SIN(RADIANS(E767))+COS(RADIANS(G770))*COS(RADIANS(E767))*COS(RADIANS(AK757))))</f>
        <v>0</v>
      </c>
      <c r="AL770" s="3">
        <f>IF(DEGREES(ACOS(SIN(RADIANS(G770))*SIN(RADIANS(E767))+COS(RADIANS(G770))*COS(RADIANS(E767))*COS(RADIANS(AL757))))&gt;90,0,$F$4*$F$5/E766^2*(SIN(RADIANS(G770))*SIN(RADIANS(E767))+COS(RADIANS(G770))*COS(RADIANS(E767))*COS(RADIANS(AL757))))</f>
        <v>0</v>
      </c>
      <c r="AM770" s="3">
        <f>IF(DEGREES(ACOS(SIN(RADIANS(G770))*SIN(RADIANS(E767))+COS(RADIANS(G770))*COS(RADIANS(E767))*COS(RADIANS(AM757))))&gt;90,0,$F$4*$F$5/E766^2*(SIN(RADIANS(G770))*SIN(RADIANS(E767))+COS(RADIANS(G770))*COS(RADIANS(E767))*COS(RADIANS(AM757))))</f>
        <v>0</v>
      </c>
      <c r="AN770" s="3">
        <f>IF(DEGREES(ACOS(SIN(RADIANS(G770))*SIN(RADIANS(E767))+COS(RADIANS(G770))*COS(RADIANS(E767))*COS(RADIANS(AN757))))&gt;90,0,$F$4*$F$5/E766^2*(SIN(RADIANS(G770))*SIN(RADIANS(E767))+COS(RADIANS(G770))*COS(RADIANS(E767))*COS(RADIANS(AN757))))</f>
        <v>0</v>
      </c>
      <c r="AO770" s="3">
        <f>IF(DEGREES(ACOS(SIN(RADIANS(G770))*SIN(RADIANS(E767))+COS(RADIANS(G770))*COS(RADIANS(E767))*COS(RADIANS(AO757))))&gt;90,0,$F$4*$F$5/E766^2*(SIN(RADIANS(G770))*SIN(RADIANS(E767))+COS(RADIANS(G770))*COS(RADIANS(E767))*COS(RADIANS(AO757))))</f>
        <v>0</v>
      </c>
      <c r="AP770" s="3">
        <f>IF(DEGREES(ACOS(SIN(RADIANS(G770))*SIN(RADIANS(E767))+COS(RADIANS(G770))*COS(RADIANS(E767))*COS(RADIANS(AP757))))&gt;90,0,$F$4*$F$5/E766^2*(SIN(RADIANS(G770))*SIN(RADIANS(E767))+COS(RADIANS(G770))*COS(RADIANS(E767))*COS(RADIANS(AP757))))</f>
        <v>0</v>
      </c>
      <c r="AQ770" s="3">
        <f>IF(DEGREES(ACOS(SIN(RADIANS(G770))*SIN(RADIANS(E767))+COS(RADIANS(G770))*COS(RADIANS(E767))*COS(RADIANS(AQ757))))&gt;90,0,$F$4*$F$5/E766^2*(SIN(RADIANS(G770))*SIN(RADIANS(E767))+COS(RADIANS(G770))*COS(RADIANS(E767))*COS(RADIANS(AQ757))))</f>
        <v>0</v>
      </c>
      <c r="AR770" s="3">
        <f>IF(DEGREES(ACOS(SIN(RADIANS(G770))*SIN(RADIANS(E767))+COS(RADIANS(G770))*COS(RADIANS(E767))*COS(RADIANS(AR757))))&gt;90,0,$F$4*$F$5/E766^2*(SIN(RADIANS(G770))*SIN(RADIANS(E767))+COS(RADIANS(G770))*COS(RADIANS(E767))*COS(RADIANS(AR757))))</f>
        <v>0</v>
      </c>
    </row>
    <row r="771" spans="2:44" ht="15.75" customHeight="1" x14ac:dyDescent="0.2">
      <c r="G771" s="3">
        <v>-30</v>
      </c>
      <c r="I771" s="3">
        <f>IF(DEGREES(ACOS(SIN(RADIANS(G771))*SIN(RADIANS(E767))+COS(RADIANS(G771))*COS(RADIANS(E767))*COS(RADIANS(I757))))&gt;90,0,$F$4*$F$5/E766^2*(SIN(RADIANS(G771))*SIN(RADIANS(E767))+COS(RADIANS(G771))*COS(RADIANS(E767))*COS(RADIANS(I757))))</f>
        <v>0</v>
      </c>
      <c r="J771" s="3">
        <f>IF(DEGREES(ACOS(SIN(RADIANS(G771))*SIN(RADIANS(E767))+COS(RADIANS(G771))*COS(RADIANS(E767))*COS(RADIANS(J757))))&gt;90,0,$F$4*$F$5/E766^2*(SIN(RADIANS(G771))*SIN(RADIANS(E767))+COS(RADIANS(G771))*COS(RADIANS(E767))*COS(RADIANS(J757))))</f>
        <v>0</v>
      </c>
      <c r="K771" s="3">
        <f>IF(DEGREES(ACOS(SIN(RADIANS(G771))*SIN(RADIANS(E767))+COS(RADIANS(G771))*COS(RADIANS(E767))*COS(RADIANS(K757))))&gt;90,0,$F$4*$F$5/E766^2*(SIN(RADIANS(G771))*SIN(RADIANS(E767))+COS(RADIANS(G771))*COS(RADIANS(E767))*COS(RADIANS(K757))))</f>
        <v>0</v>
      </c>
      <c r="L771" s="3">
        <f>IF(DEGREES(ACOS(SIN(RADIANS(G771))*SIN(RADIANS(E767))+COS(RADIANS(G771))*COS(RADIANS(E767))*COS(RADIANS(L757))))&gt;90,0,$F$4*$F$5/E766^2*(SIN(RADIANS(G771))*SIN(RADIANS(E767))+COS(RADIANS(G771))*COS(RADIANS(E767))*COS(RADIANS(L757))))</f>
        <v>0</v>
      </c>
      <c r="M771" s="3">
        <f>IF(DEGREES(ACOS(SIN(RADIANS(G771))*SIN(RADIANS(E767))+COS(RADIANS(G771))*COS(RADIANS(E767))*COS(RADIANS(M757))))&gt;90,0,$F$4*$F$5/E766^2*(SIN(RADIANS(G771))*SIN(RADIANS(E767))+COS(RADIANS(G771))*COS(RADIANS(E767))*COS(RADIANS(M757))))</f>
        <v>0</v>
      </c>
      <c r="N771" s="3">
        <f>IF(DEGREES(ACOS(SIN(RADIANS(G771))*SIN(RADIANS(E767))+COS(RADIANS(G771))*COS(RADIANS(E767))*COS(RADIANS(N757))))&gt;90,0,$F$4*$F$5/E766^2*(SIN(RADIANS(G771))*SIN(RADIANS(E767))+COS(RADIANS(G771))*COS(RADIANS(E767))*COS(RADIANS(N757))))</f>
        <v>0</v>
      </c>
      <c r="O771" s="3">
        <f>IF(DEGREES(ACOS(SIN(RADIANS(G771))*SIN(RADIANS(E767))+COS(RADIANS(G771))*COS(RADIANS(E767))*COS(RADIANS(O757))))&gt;90,0,$F$4*$F$5/E766^2*(SIN(RADIANS(G771))*SIN(RADIANS(E767))+COS(RADIANS(G771))*COS(RADIANS(E767))*COS(RADIANS(O757))))</f>
        <v>0</v>
      </c>
      <c r="P771" s="3">
        <f>IF(DEGREES(ACOS(SIN(RADIANS(G771))*SIN(RADIANS(E767))+COS(RADIANS(G771))*COS(RADIANS(E767))*COS(RADIANS(P757))))&gt;90,0,$F$4*$F$5/E766^2*(SIN(RADIANS(G771))*SIN(RADIANS(E767))+COS(RADIANS(G771))*COS(RADIANS(E767))*COS(RADIANS(P757))))</f>
        <v>0</v>
      </c>
      <c r="Q771" s="3">
        <f>IF(DEGREES(ACOS(SIN(RADIANS(G771))*SIN(RADIANS(E767))+COS(RADIANS(G771))*COS(RADIANS(E767))*COS(RADIANS(Q757))))&gt;90,0,$F$4*$F$5/E766^2*(SIN(RADIANS(G771))*SIN(RADIANS(E767))+COS(RADIANS(G771))*COS(RADIANS(E767))*COS(RADIANS(Q757))))</f>
        <v>0</v>
      </c>
      <c r="R771" s="3" t="e">
        <f>IF(DEGREES(ACOS(SIN(RADIANS(G771))*SIN(RADIANS(E767))+COS(RADIANS(G771))*COS(RADIANS(E767))*COS(RADIANS(R757))))&gt;90,0,$F$4*$F$5/E766^2*(SIN(RADIANS(G771))*SIN(RADIANS(E767))+COS(RADIANS(G771))*COS(RADIANS(E767))*COS(RADIANS(R757))))</f>
        <v>#DIV/0!</v>
      </c>
      <c r="S771" s="3" t="e">
        <f>IF(DEGREES(ACOS(SIN(RADIANS(G771))*SIN(RADIANS(E767))+COS(RADIANS(G771))*COS(RADIANS(E767))*COS(RADIANS(S757))))&gt;90,0,$F$4*$F$5/E766^2*(SIN(RADIANS(G771))*SIN(RADIANS(E767))+COS(RADIANS(G771))*COS(RADIANS(E767))*COS(RADIANS(S757))))</f>
        <v>#DIV/0!</v>
      </c>
      <c r="T771" s="3" t="e">
        <f>IF(DEGREES(ACOS(SIN(RADIANS(G771))*SIN(RADIANS(E767))+COS(RADIANS(G771))*COS(RADIANS(E767))*COS(RADIANS(T757))))&gt;90,0,$F$4*$F$5/E766^2*(SIN(RADIANS(G771))*SIN(RADIANS(E767))+COS(RADIANS(G771))*COS(RADIANS(E767))*COS(RADIANS(T757))))</f>
        <v>#DIV/0!</v>
      </c>
      <c r="U771" s="3" t="e">
        <f>IF(DEGREES(ACOS(SIN(RADIANS(G771))*SIN(RADIANS(E767))+COS(RADIANS(G771))*COS(RADIANS(E767))*COS(RADIANS(U757))))&gt;90,0,$F$4*$F$5/E766^2*(SIN(RADIANS(G771))*SIN(RADIANS(E767))+COS(RADIANS(G771))*COS(RADIANS(E767))*COS(RADIANS(U757))))</f>
        <v>#DIV/0!</v>
      </c>
      <c r="V771" s="3" t="e">
        <f>IF(DEGREES(ACOS(SIN(RADIANS(G771))*SIN(RADIANS(E767))+COS(RADIANS(G771))*COS(RADIANS(E767))*COS(RADIANS(V757))))&gt;90,0,$F$4*$F$5/E766^2*(SIN(RADIANS(G771))*SIN(RADIANS(E767))+COS(RADIANS(G771))*COS(RADIANS(E767))*COS(RADIANS(V757))))</f>
        <v>#DIV/0!</v>
      </c>
      <c r="W771" s="3" t="e">
        <f>IF(DEGREES(ACOS(SIN(RADIANS(G771))*SIN(RADIANS(E767))+COS(RADIANS(G771))*COS(RADIANS(E767))*COS(RADIANS(W757))))&gt;90,0,$F$4*$F$5/E766^2*(SIN(RADIANS(G771))*SIN(RADIANS(E767))+COS(RADIANS(G771))*COS(RADIANS(E767))*COS(RADIANS(W757))))</f>
        <v>#DIV/0!</v>
      </c>
      <c r="X771" s="3" t="e">
        <f>IF(DEGREES(ACOS(SIN(RADIANS(G771))*SIN(RADIANS(E767))+COS(RADIANS(G771))*COS(RADIANS(E767))*COS(RADIANS(X757))))&gt;90,0,$F$4*$F$5/E766^2*(SIN(RADIANS(G771))*SIN(RADIANS(E767))+COS(RADIANS(G771))*COS(RADIANS(E767))*COS(RADIANS(X757))))</f>
        <v>#DIV/0!</v>
      </c>
      <c r="Y771" s="3" t="e">
        <f>IF(DEGREES(ACOS(SIN(RADIANS(G771))*SIN(RADIANS(E767))+COS(RADIANS(G771))*COS(RADIANS(E767))*COS(RADIANS(Y757))))&gt;90,0,$F$4*$F$5/E766^2*(SIN(RADIANS(G771))*SIN(RADIANS(E767))+COS(RADIANS(G771))*COS(RADIANS(E767))*COS(RADIANS(Y757))))</f>
        <v>#DIV/0!</v>
      </c>
      <c r="Z771" s="3" t="e">
        <f>IF(DEGREES(ACOS(SIN(RADIANS(G771))*SIN(RADIANS(E767))+COS(RADIANS(G771))*COS(RADIANS(E767))*COS(RADIANS(Z757))))&gt;90,0,$F$4*$F$5/E766^2*(SIN(RADIANS(G771))*SIN(RADIANS(E767))+COS(RADIANS(G771))*COS(RADIANS(E767))*COS(RADIANS(Z757))))</f>
        <v>#DIV/0!</v>
      </c>
      <c r="AA771" s="3" t="e">
        <f>IF(DEGREES(ACOS(SIN(RADIANS(G771))*SIN(RADIANS(E767))+COS(RADIANS(G771))*COS(RADIANS(E767))*COS(RADIANS(AA757))))&gt;90,0,$F$4*$F$5/E766^2*(SIN(RADIANS(G771))*SIN(RADIANS(E767))+COS(RADIANS(G771))*COS(RADIANS(E767))*COS(RADIANS(AA757))))</f>
        <v>#DIV/0!</v>
      </c>
      <c r="AB771" s="3" t="e">
        <f>IF(DEGREES(ACOS(SIN(RADIANS(G771))*SIN(RADIANS(E767))+COS(RADIANS(G771))*COS(RADIANS(E767))*COS(RADIANS(AB757))))&gt;90,0,$F$4*$F$5/E766^2*(SIN(RADIANS(G771))*SIN(RADIANS(E767))+COS(RADIANS(G771))*COS(RADIANS(E767))*COS(RADIANS(AB757))))</f>
        <v>#DIV/0!</v>
      </c>
      <c r="AC771" s="3" t="e">
        <f>IF(DEGREES(ACOS(SIN(RADIANS(G771))*SIN(RADIANS(E767))+COS(RADIANS(G771))*COS(RADIANS(E767))*COS(RADIANS(AC757))))&gt;90,0,$F$4*$F$5/E766^2*(SIN(RADIANS(G771))*SIN(RADIANS(E767))+COS(RADIANS(G771))*COS(RADIANS(E767))*COS(RADIANS(AC757))))</f>
        <v>#DIV/0!</v>
      </c>
      <c r="AD771" s="3" t="e">
        <f>IF(DEGREES(ACOS(SIN(RADIANS(G771))*SIN(RADIANS(E767))+COS(RADIANS(G771))*COS(RADIANS(E767))*COS(RADIANS(AD757))))&gt;90,0,$F$4*$F$5/E766^2*(SIN(RADIANS(G771))*SIN(RADIANS(E767))+COS(RADIANS(G771))*COS(RADIANS(E767))*COS(RADIANS(AD757))))</f>
        <v>#DIV/0!</v>
      </c>
      <c r="AE771" s="3" t="e">
        <f>IF(DEGREES(ACOS(SIN(RADIANS(G771))*SIN(RADIANS(E767))+COS(RADIANS(G771))*COS(RADIANS(E767))*COS(RADIANS(AE757))))&gt;90,0,$F$4*$F$5/E766^2*(SIN(RADIANS(G771))*SIN(RADIANS(E767))+COS(RADIANS(G771))*COS(RADIANS(E767))*COS(RADIANS(AE757))))</f>
        <v>#DIV/0!</v>
      </c>
      <c r="AF771" s="3" t="e">
        <f>IF(DEGREES(ACOS(SIN(RADIANS(G771))*SIN(RADIANS(E767))+COS(RADIANS(G771))*COS(RADIANS(E767))*COS(RADIANS(AF757))))&gt;90,0,$F$4*$F$5/E766^2*(SIN(RADIANS(G771))*SIN(RADIANS(E767))+COS(RADIANS(G771))*COS(RADIANS(E767))*COS(RADIANS(AF757))))</f>
        <v>#DIV/0!</v>
      </c>
      <c r="AG771" s="3" t="e">
        <f>IF(DEGREES(ACOS(SIN(RADIANS(G771))*SIN(RADIANS(E767))+COS(RADIANS(G771))*COS(RADIANS(E767))*COS(RADIANS(AG757))))&gt;90,0,$F$4*$F$5/E766^2*(SIN(RADIANS(G771))*SIN(RADIANS(E767))+COS(RADIANS(G771))*COS(RADIANS(E767))*COS(RADIANS(AG757))))</f>
        <v>#DIV/0!</v>
      </c>
      <c r="AH771" s="3" t="e">
        <f>IF(DEGREES(ACOS(SIN(RADIANS(G771))*SIN(RADIANS(E767))+COS(RADIANS(G771))*COS(RADIANS(E767))*COS(RADIANS(AH757))))&gt;90,0,$F$4*$F$5/E766^2*(SIN(RADIANS(G771))*SIN(RADIANS(E767))+COS(RADIANS(G771))*COS(RADIANS(E767))*COS(RADIANS(AH757))))</f>
        <v>#DIV/0!</v>
      </c>
      <c r="AI771" s="3" t="e">
        <f>IF(DEGREES(ACOS(SIN(RADIANS(G771))*SIN(RADIANS(E767))+COS(RADIANS(G771))*COS(RADIANS(E767))*COS(RADIANS(AI757))))&gt;90,0,$F$4*$F$5/E766^2*(SIN(RADIANS(G771))*SIN(RADIANS(E767))+COS(RADIANS(G771))*COS(RADIANS(E767))*COS(RADIANS(AI757))))</f>
        <v>#DIV/0!</v>
      </c>
      <c r="AJ771" s="3" t="e">
        <f>IF(DEGREES(ACOS(SIN(RADIANS(G771))*SIN(RADIANS(E767))+COS(RADIANS(G771))*COS(RADIANS(E767))*COS(RADIANS(AJ757))))&gt;90,0,$F$4*$F$5/E766^2*(SIN(RADIANS(G771))*SIN(RADIANS(E767))+COS(RADIANS(G771))*COS(RADIANS(E767))*COS(RADIANS(AJ757))))</f>
        <v>#DIV/0!</v>
      </c>
      <c r="AK771" s="3">
        <f>IF(DEGREES(ACOS(SIN(RADIANS(G771))*SIN(RADIANS(E767))+COS(RADIANS(G771))*COS(RADIANS(E767))*COS(RADIANS(AK757))))&gt;90,0,$F$4*$F$5/E766^2*(SIN(RADIANS(G771))*SIN(RADIANS(E767))+COS(RADIANS(G771))*COS(RADIANS(E767))*COS(RADIANS(AK757))))</f>
        <v>0</v>
      </c>
      <c r="AL771" s="3">
        <f>IF(DEGREES(ACOS(SIN(RADIANS(G771))*SIN(RADIANS(E767))+COS(RADIANS(G771))*COS(RADIANS(E767))*COS(RADIANS(AL757))))&gt;90,0,$F$4*$F$5/E766^2*(SIN(RADIANS(G771))*SIN(RADIANS(E767))+COS(RADIANS(G771))*COS(RADIANS(E767))*COS(RADIANS(AL757))))</f>
        <v>0</v>
      </c>
      <c r="AM771" s="3">
        <f>IF(DEGREES(ACOS(SIN(RADIANS(G771))*SIN(RADIANS(E767))+COS(RADIANS(G771))*COS(RADIANS(E767))*COS(RADIANS(AM757))))&gt;90,0,$F$4*$F$5/E766^2*(SIN(RADIANS(G771))*SIN(RADIANS(E767))+COS(RADIANS(G771))*COS(RADIANS(E767))*COS(RADIANS(AM757))))</f>
        <v>0</v>
      </c>
      <c r="AN771" s="3">
        <f>IF(DEGREES(ACOS(SIN(RADIANS(G771))*SIN(RADIANS(E767))+COS(RADIANS(G771))*COS(RADIANS(E767))*COS(RADIANS(AN757))))&gt;90,0,$F$4*$F$5/E766^2*(SIN(RADIANS(G771))*SIN(RADIANS(E767))+COS(RADIANS(G771))*COS(RADIANS(E767))*COS(RADIANS(AN757))))</f>
        <v>0</v>
      </c>
      <c r="AO771" s="3">
        <f>IF(DEGREES(ACOS(SIN(RADIANS(G771))*SIN(RADIANS(E767))+COS(RADIANS(G771))*COS(RADIANS(E767))*COS(RADIANS(AO757))))&gt;90,0,$F$4*$F$5/E766^2*(SIN(RADIANS(G771))*SIN(RADIANS(E767))+COS(RADIANS(G771))*COS(RADIANS(E767))*COS(RADIANS(AO757))))</f>
        <v>0</v>
      </c>
      <c r="AP771" s="3">
        <f>IF(DEGREES(ACOS(SIN(RADIANS(G771))*SIN(RADIANS(E767))+COS(RADIANS(G771))*COS(RADIANS(E767))*COS(RADIANS(AP757))))&gt;90,0,$F$4*$F$5/E766^2*(SIN(RADIANS(G771))*SIN(RADIANS(E767))+COS(RADIANS(G771))*COS(RADIANS(E767))*COS(RADIANS(AP757))))</f>
        <v>0</v>
      </c>
      <c r="AQ771" s="3">
        <f>IF(DEGREES(ACOS(SIN(RADIANS(G771))*SIN(RADIANS(E767))+COS(RADIANS(G771))*COS(RADIANS(E767))*COS(RADIANS(AQ757))))&gt;90,0,$F$4*$F$5/E766^2*(SIN(RADIANS(G771))*SIN(RADIANS(E767))+COS(RADIANS(G771))*COS(RADIANS(E767))*COS(RADIANS(AQ757))))</f>
        <v>0</v>
      </c>
      <c r="AR771" s="3">
        <f>IF(DEGREES(ACOS(SIN(RADIANS(G771))*SIN(RADIANS(E767))+COS(RADIANS(G771))*COS(RADIANS(E767))*COS(RADIANS(AR757))))&gt;90,0,$F$4*$F$5/E766^2*(SIN(RADIANS(G771))*SIN(RADIANS(E767))+COS(RADIANS(G771))*COS(RADIANS(E767))*COS(RADIANS(AR757))))</f>
        <v>0</v>
      </c>
    </row>
    <row r="772" spans="2:44" ht="15.75" customHeight="1" x14ac:dyDescent="0.2">
      <c r="G772" s="3">
        <v>-40</v>
      </c>
      <c r="I772" s="3">
        <f>IF(DEGREES(ACOS(SIN(RADIANS(G772))*SIN(RADIANS(E767))+COS(RADIANS(G772))*COS(RADIANS(E767))*COS(RADIANS(I757))))&gt;90,0,$F$4*$F$5/E766^2*(SIN(RADIANS(G772))*SIN(RADIANS(E767))+COS(RADIANS(G772))*COS(RADIANS(E767))*COS(RADIANS(I757))))</f>
        <v>0</v>
      </c>
      <c r="J772" s="3">
        <f>IF(DEGREES(ACOS(SIN(RADIANS(G772))*SIN(RADIANS(E767))+COS(RADIANS(G772))*COS(RADIANS(E767))*COS(RADIANS(J757))))&gt;90,0,$F$4*$F$5/E766^2*(SIN(RADIANS(G772))*SIN(RADIANS(E767))+COS(RADIANS(G772))*COS(RADIANS(E767))*COS(RADIANS(J757))))</f>
        <v>0</v>
      </c>
      <c r="K772" s="3">
        <f>IF(DEGREES(ACOS(SIN(RADIANS(G772))*SIN(RADIANS(E767))+COS(RADIANS(G772))*COS(RADIANS(E767))*COS(RADIANS(K757))))&gt;90,0,$F$4*$F$5/E766^2*(SIN(RADIANS(G772))*SIN(RADIANS(E767))+COS(RADIANS(G772))*COS(RADIANS(E767))*COS(RADIANS(K757))))</f>
        <v>0</v>
      </c>
      <c r="L772" s="3">
        <f>IF(DEGREES(ACOS(SIN(RADIANS(G772))*SIN(RADIANS(E767))+COS(RADIANS(G772))*COS(RADIANS(E767))*COS(RADIANS(L757))))&gt;90,0,$F$4*$F$5/E766^2*(SIN(RADIANS(G772))*SIN(RADIANS(E767))+COS(RADIANS(G772))*COS(RADIANS(E767))*COS(RADIANS(L757))))</f>
        <v>0</v>
      </c>
      <c r="M772" s="3">
        <f>IF(DEGREES(ACOS(SIN(RADIANS(G772))*SIN(RADIANS(E767))+COS(RADIANS(G772))*COS(RADIANS(E767))*COS(RADIANS(M757))))&gt;90,0,$F$4*$F$5/E766^2*(SIN(RADIANS(G772))*SIN(RADIANS(E767))+COS(RADIANS(G772))*COS(RADIANS(E767))*COS(RADIANS(M757))))</f>
        <v>0</v>
      </c>
      <c r="N772" s="3">
        <f>IF(DEGREES(ACOS(SIN(RADIANS(G772))*SIN(RADIANS(E767))+COS(RADIANS(G772))*COS(RADIANS(E767))*COS(RADIANS(N757))))&gt;90,0,$F$4*$F$5/E766^2*(SIN(RADIANS(G772))*SIN(RADIANS(E767))+COS(RADIANS(G772))*COS(RADIANS(E767))*COS(RADIANS(N757))))</f>
        <v>0</v>
      </c>
      <c r="O772" s="3">
        <f>IF(DEGREES(ACOS(SIN(RADIANS(G772))*SIN(RADIANS(E767))+COS(RADIANS(G772))*COS(RADIANS(E767))*COS(RADIANS(O757))))&gt;90,0,$F$4*$F$5/E766^2*(SIN(RADIANS(G772))*SIN(RADIANS(E767))+COS(RADIANS(G772))*COS(RADIANS(E767))*COS(RADIANS(O757))))</f>
        <v>0</v>
      </c>
      <c r="P772" s="3">
        <f>IF(DEGREES(ACOS(SIN(RADIANS(G772))*SIN(RADIANS(E767))+COS(RADIANS(G772))*COS(RADIANS(E767))*COS(RADIANS(P757))))&gt;90,0,$F$4*$F$5/E766^2*(SIN(RADIANS(G772))*SIN(RADIANS(E767))+COS(RADIANS(G772))*COS(RADIANS(E767))*COS(RADIANS(P757))))</f>
        <v>0</v>
      </c>
      <c r="Q772" s="3">
        <f>IF(DEGREES(ACOS(SIN(RADIANS(G772))*SIN(RADIANS(E767))+COS(RADIANS(G772))*COS(RADIANS(E767))*COS(RADIANS(Q757))))&gt;90,0,$F$4*$F$5/E766^2*(SIN(RADIANS(G772))*SIN(RADIANS(E767))+COS(RADIANS(G772))*COS(RADIANS(E767))*COS(RADIANS(Q757))))</f>
        <v>0</v>
      </c>
      <c r="R772" s="3" t="e">
        <f>IF(DEGREES(ACOS(SIN(RADIANS(G772))*SIN(RADIANS(E767))+COS(RADIANS(G772))*COS(RADIANS(E767))*COS(RADIANS(R757))))&gt;90,0,$F$4*$F$5/E766^2*(SIN(RADIANS(G772))*SIN(RADIANS(E767))+COS(RADIANS(G772))*COS(RADIANS(E767))*COS(RADIANS(R757))))</f>
        <v>#DIV/0!</v>
      </c>
      <c r="S772" s="3" t="e">
        <f>IF(DEGREES(ACOS(SIN(RADIANS(G772))*SIN(RADIANS(E767))+COS(RADIANS(G772))*COS(RADIANS(E767))*COS(RADIANS(S757))))&gt;90,0,$F$4*$F$5/E766^2*(SIN(RADIANS(G772))*SIN(RADIANS(E767))+COS(RADIANS(G772))*COS(RADIANS(E767))*COS(RADIANS(S757))))</f>
        <v>#DIV/0!</v>
      </c>
      <c r="T772" s="3" t="e">
        <f>IF(DEGREES(ACOS(SIN(RADIANS(G772))*SIN(RADIANS(E767))+COS(RADIANS(G772))*COS(RADIANS(E767))*COS(RADIANS(T757))))&gt;90,0,$F$4*$F$5/E766^2*(SIN(RADIANS(G772))*SIN(RADIANS(E767))+COS(RADIANS(G772))*COS(RADIANS(E767))*COS(RADIANS(T757))))</f>
        <v>#DIV/0!</v>
      </c>
      <c r="U772" s="3" t="e">
        <f>IF(DEGREES(ACOS(SIN(RADIANS(G772))*SIN(RADIANS(E767))+COS(RADIANS(G772))*COS(RADIANS(E767))*COS(RADIANS(U757))))&gt;90,0,$F$4*$F$5/E766^2*(SIN(RADIANS(G772))*SIN(RADIANS(E767))+COS(RADIANS(G772))*COS(RADIANS(E767))*COS(RADIANS(U757))))</f>
        <v>#DIV/0!</v>
      </c>
      <c r="V772" s="3" t="e">
        <f>IF(DEGREES(ACOS(SIN(RADIANS(G772))*SIN(RADIANS(E767))+COS(RADIANS(G772))*COS(RADIANS(E767))*COS(RADIANS(V757))))&gt;90,0,$F$4*$F$5/E766^2*(SIN(RADIANS(G772))*SIN(RADIANS(E767))+COS(RADIANS(G772))*COS(RADIANS(E767))*COS(RADIANS(V757))))</f>
        <v>#DIV/0!</v>
      </c>
      <c r="W772" s="3" t="e">
        <f>IF(DEGREES(ACOS(SIN(RADIANS(G772))*SIN(RADIANS(E767))+COS(RADIANS(G772))*COS(RADIANS(E767))*COS(RADIANS(W757))))&gt;90,0,$F$4*$F$5/E766^2*(SIN(RADIANS(G772))*SIN(RADIANS(E767))+COS(RADIANS(G772))*COS(RADIANS(E767))*COS(RADIANS(W757))))</f>
        <v>#DIV/0!</v>
      </c>
      <c r="X772" s="3" t="e">
        <f>IF(DEGREES(ACOS(SIN(RADIANS(G772))*SIN(RADIANS(E767))+COS(RADIANS(G772))*COS(RADIANS(E767))*COS(RADIANS(X757))))&gt;90,0,$F$4*$F$5/E766^2*(SIN(RADIANS(G772))*SIN(RADIANS(E767))+COS(RADIANS(G772))*COS(RADIANS(E767))*COS(RADIANS(X757))))</f>
        <v>#DIV/0!</v>
      </c>
      <c r="Y772" s="3" t="e">
        <f>IF(DEGREES(ACOS(SIN(RADIANS(G772))*SIN(RADIANS(E767))+COS(RADIANS(G772))*COS(RADIANS(E767))*COS(RADIANS(Y757))))&gt;90,0,$F$4*$F$5/E766^2*(SIN(RADIANS(G772))*SIN(RADIANS(E767))+COS(RADIANS(G772))*COS(RADIANS(E767))*COS(RADIANS(Y757))))</f>
        <v>#DIV/0!</v>
      </c>
      <c r="Z772" s="3" t="e">
        <f>IF(DEGREES(ACOS(SIN(RADIANS(G772))*SIN(RADIANS(E767))+COS(RADIANS(G772))*COS(RADIANS(E767))*COS(RADIANS(Z757))))&gt;90,0,$F$4*$F$5/E766^2*(SIN(RADIANS(G772))*SIN(RADIANS(E767))+COS(RADIANS(G772))*COS(RADIANS(E767))*COS(RADIANS(Z757))))</f>
        <v>#DIV/0!</v>
      </c>
      <c r="AA772" s="3" t="e">
        <f>IF(DEGREES(ACOS(SIN(RADIANS(G772))*SIN(RADIANS(E767))+COS(RADIANS(G772))*COS(RADIANS(E767))*COS(RADIANS(AA757))))&gt;90,0,$F$4*$F$5/E766^2*(SIN(RADIANS(G772))*SIN(RADIANS(E767))+COS(RADIANS(G772))*COS(RADIANS(E767))*COS(RADIANS(AA757))))</f>
        <v>#DIV/0!</v>
      </c>
      <c r="AB772" s="3" t="e">
        <f>IF(DEGREES(ACOS(SIN(RADIANS(G772))*SIN(RADIANS(E767))+COS(RADIANS(G772))*COS(RADIANS(E767))*COS(RADIANS(AB757))))&gt;90,0,$F$4*$F$5/E766^2*(SIN(RADIANS(G772))*SIN(RADIANS(E767))+COS(RADIANS(G772))*COS(RADIANS(E767))*COS(RADIANS(AB757))))</f>
        <v>#DIV/0!</v>
      </c>
      <c r="AC772" s="3" t="e">
        <f>IF(DEGREES(ACOS(SIN(RADIANS(G772))*SIN(RADIANS(E767))+COS(RADIANS(G772))*COS(RADIANS(E767))*COS(RADIANS(AC757))))&gt;90,0,$F$4*$F$5/E766^2*(SIN(RADIANS(G772))*SIN(RADIANS(E767))+COS(RADIANS(G772))*COS(RADIANS(E767))*COS(RADIANS(AC757))))</f>
        <v>#DIV/0!</v>
      </c>
      <c r="AD772" s="3" t="e">
        <f>IF(DEGREES(ACOS(SIN(RADIANS(G772))*SIN(RADIANS(E767))+COS(RADIANS(G772))*COS(RADIANS(E767))*COS(RADIANS(AD757))))&gt;90,0,$F$4*$F$5/E766^2*(SIN(RADIANS(G772))*SIN(RADIANS(E767))+COS(RADIANS(G772))*COS(RADIANS(E767))*COS(RADIANS(AD757))))</f>
        <v>#DIV/0!</v>
      </c>
      <c r="AE772" s="3" t="e">
        <f>IF(DEGREES(ACOS(SIN(RADIANS(G772))*SIN(RADIANS(E767))+COS(RADIANS(G772))*COS(RADIANS(E767))*COS(RADIANS(AE757))))&gt;90,0,$F$4*$F$5/E766^2*(SIN(RADIANS(G772))*SIN(RADIANS(E767))+COS(RADIANS(G772))*COS(RADIANS(E767))*COS(RADIANS(AE757))))</f>
        <v>#DIV/0!</v>
      </c>
      <c r="AF772" s="3" t="e">
        <f>IF(DEGREES(ACOS(SIN(RADIANS(G772))*SIN(RADIANS(E767))+COS(RADIANS(G772))*COS(RADIANS(E767))*COS(RADIANS(AF757))))&gt;90,0,$F$4*$F$5/E766^2*(SIN(RADIANS(G772))*SIN(RADIANS(E767))+COS(RADIANS(G772))*COS(RADIANS(E767))*COS(RADIANS(AF757))))</f>
        <v>#DIV/0!</v>
      </c>
      <c r="AG772" s="3" t="e">
        <f>IF(DEGREES(ACOS(SIN(RADIANS(G772))*SIN(RADIANS(E767))+COS(RADIANS(G772))*COS(RADIANS(E767))*COS(RADIANS(AG757))))&gt;90,0,$F$4*$F$5/E766^2*(SIN(RADIANS(G772))*SIN(RADIANS(E767))+COS(RADIANS(G772))*COS(RADIANS(E767))*COS(RADIANS(AG757))))</f>
        <v>#DIV/0!</v>
      </c>
      <c r="AH772" s="3" t="e">
        <f>IF(DEGREES(ACOS(SIN(RADIANS(G772))*SIN(RADIANS(E767))+COS(RADIANS(G772))*COS(RADIANS(E767))*COS(RADIANS(AH757))))&gt;90,0,$F$4*$F$5/E766^2*(SIN(RADIANS(G772))*SIN(RADIANS(E767))+COS(RADIANS(G772))*COS(RADIANS(E767))*COS(RADIANS(AH757))))</f>
        <v>#DIV/0!</v>
      </c>
      <c r="AI772" s="3" t="e">
        <f>IF(DEGREES(ACOS(SIN(RADIANS(G772))*SIN(RADIANS(E767))+COS(RADIANS(G772))*COS(RADIANS(E767))*COS(RADIANS(AI757))))&gt;90,0,$F$4*$F$5/E766^2*(SIN(RADIANS(G772))*SIN(RADIANS(E767))+COS(RADIANS(G772))*COS(RADIANS(E767))*COS(RADIANS(AI757))))</f>
        <v>#DIV/0!</v>
      </c>
      <c r="AJ772" s="3" t="e">
        <f>IF(DEGREES(ACOS(SIN(RADIANS(G772))*SIN(RADIANS(E767))+COS(RADIANS(G772))*COS(RADIANS(E767))*COS(RADIANS(AJ757))))&gt;90,0,$F$4*$F$5/E766^2*(SIN(RADIANS(G772))*SIN(RADIANS(E767))+COS(RADIANS(G772))*COS(RADIANS(E767))*COS(RADIANS(AJ757))))</f>
        <v>#DIV/0!</v>
      </c>
      <c r="AK772" s="3">
        <f>IF(DEGREES(ACOS(SIN(RADIANS(G772))*SIN(RADIANS(E767))+COS(RADIANS(G772))*COS(RADIANS(E767))*COS(RADIANS(AK757))))&gt;90,0,$F$4*$F$5/E766^2*(SIN(RADIANS(G772))*SIN(RADIANS(E767))+COS(RADIANS(G772))*COS(RADIANS(E767))*COS(RADIANS(AK757))))</f>
        <v>0</v>
      </c>
      <c r="AL772" s="3">
        <f>IF(DEGREES(ACOS(SIN(RADIANS(G772))*SIN(RADIANS(E767))+COS(RADIANS(G772))*COS(RADIANS(E767))*COS(RADIANS(AL757))))&gt;90,0,$F$4*$F$5/E766^2*(SIN(RADIANS(G772))*SIN(RADIANS(E767))+COS(RADIANS(G772))*COS(RADIANS(E767))*COS(RADIANS(AL757))))</f>
        <v>0</v>
      </c>
      <c r="AM772" s="3">
        <f>IF(DEGREES(ACOS(SIN(RADIANS(G772))*SIN(RADIANS(E767))+COS(RADIANS(G772))*COS(RADIANS(E767))*COS(RADIANS(AM757))))&gt;90,0,$F$4*$F$5/E766^2*(SIN(RADIANS(G772))*SIN(RADIANS(E767))+COS(RADIANS(G772))*COS(RADIANS(E767))*COS(RADIANS(AM757))))</f>
        <v>0</v>
      </c>
      <c r="AN772" s="3">
        <f>IF(DEGREES(ACOS(SIN(RADIANS(G772))*SIN(RADIANS(E767))+COS(RADIANS(G772))*COS(RADIANS(E767))*COS(RADIANS(AN757))))&gt;90,0,$F$4*$F$5/E766^2*(SIN(RADIANS(G772))*SIN(RADIANS(E767))+COS(RADIANS(G772))*COS(RADIANS(E767))*COS(RADIANS(AN757))))</f>
        <v>0</v>
      </c>
      <c r="AO772" s="3">
        <f>IF(DEGREES(ACOS(SIN(RADIANS(G772))*SIN(RADIANS(E767))+COS(RADIANS(G772))*COS(RADIANS(E767))*COS(RADIANS(AO757))))&gt;90,0,$F$4*$F$5/E766^2*(SIN(RADIANS(G772))*SIN(RADIANS(E767))+COS(RADIANS(G772))*COS(RADIANS(E767))*COS(RADIANS(AO757))))</f>
        <v>0</v>
      </c>
      <c r="AP772" s="3">
        <f>IF(DEGREES(ACOS(SIN(RADIANS(G772))*SIN(RADIANS(E767))+COS(RADIANS(G772))*COS(RADIANS(E767))*COS(RADIANS(AP757))))&gt;90,0,$F$4*$F$5/E766^2*(SIN(RADIANS(G772))*SIN(RADIANS(E767))+COS(RADIANS(G772))*COS(RADIANS(E767))*COS(RADIANS(AP757))))</f>
        <v>0</v>
      </c>
      <c r="AQ772" s="3">
        <f>IF(DEGREES(ACOS(SIN(RADIANS(G772))*SIN(RADIANS(E767))+COS(RADIANS(G772))*COS(RADIANS(E767))*COS(RADIANS(AQ757))))&gt;90,0,$F$4*$F$5/E766^2*(SIN(RADIANS(G772))*SIN(RADIANS(E767))+COS(RADIANS(G772))*COS(RADIANS(E767))*COS(RADIANS(AQ757))))</f>
        <v>0</v>
      </c>
      <c r="AR772" s="3">
        <f>IF(DEGREES(ACOS(SIN(RADIANS(G772))*SIN(RADIANS(E767))+COS(RADIANS(G772))*COS(RADIANS(E767))*COS(RADIANS(AR757))))&gt;90,0,$F$4*$F$5/E766^2*(SIN(RADIANS(G772))*SIN(RADIANS(E767))+COS(RADIANS(G772))*COS(RADIANS(E767))*COS(RADIANS(AR757))))</f>
        <v>0</v>
      </c>
    </row>
    <row r="773" spans="2:44" ht="15.75" customHeight="1" x14ac:dyDescent="0.2">
      <c r="G773" s="3">
        <v>-50</v>
      </c>
      <c r="I773" s="3">
        <f>IF(DEGREES(ACOS(SIN(RADIANS(G773))*SIN(RADIANS(E767))+COS(RADIANS(G773))*COS(RADIANS(E767))*COS(RADIANS(I757))))&gt;90,0,$F$4*$F$5/E766^2*(SIN(RADIANS(G773))*SIN(RADIANS(E767))+COS(RADIANS(G773))*COS(RADIANS(E767))*COS(RADIANS(I757))))</f>
        <v>0</v>
      </c>
      <c r="J773" s="3">
        <f>IF(DEGREES(ACOS(SIN(RADIANS(G773))*SIN(RADIANS(E767))+COS(RADIANS(G773))*COS(RADIANS(E767))*COS(RADIANS(J757))))&gt;90,0,$F$4*$F$5/E766^2*(SIN(RADIANS(G773))*SIN(RADIANS(E767))+COS(RADIANS(G773))*COS(RADIANS(E767))*COS(RADIANS(J757))))</f>
        <v>0</v>
      </c>
      <c r="K773" s="3">
        <f>IF(DEGREES(ACOS(SIN(RADIANS(G773))*SIN(RADIANS(E767))+COS(RADIANS(G773))*COS(RADIANS(E767))*COS(RADIANS(K757))))&gt;90,0,$F$4*$F$5/E766^2*(SIN(RADIANS(G773))*SIN(RADIANS(E767))+COS(RADIANS(G773))*COS(RADIANS(E767))*COS(RADIANS(K757))))</f>
        <v>0</v>
      </c>
      <c r="L773" s="3">
        <f>IF(DEGREES(ACOS(SIN(RADIANS(G773))*SIN(RADIANS(E767))+COS(RADIANS(G773))*COS(RADIANS(E767))*COS(RADIANS(L757))))&gt;90,0,$F$4*$F$5/E766^2*(SIN(RADIANS(G773))*SIN(RADIANS(E767))+COS(RADIANS(G773))*COS(RADIANS(E767))*COS(RADIANS(L757))))</f>
        <v>0</v>
      </c>
      <c r="M773" s="3">
        <f>IF(DEGREES(ACOS(SIN(RADIANS(G773))*SIN(RADIANS(E767))+COS(RADIANS(G773))*COS(RADIANS(E767))*COS(RADIANS(M757))))&gt;90,0,$F$4*$F$5/E766^2*(SIN(RADIANS(G773))*SIN(RADIANS(E767))+COS(RADIANS(G773))*COS(RADIANS(E767))*COS(RADIANS(M757))))</f>
        <v>0</v>
      </c>
      <c r="N773" s="3">
        <f>IF(DEGREES(ACOS(SIN(RADIANS(G773))*SIN(RADIANS(E767))+COS(RADIANS(G773))*COS(RADIANS(E767))*COS(RADIANS(N757))))&gt;90,0,$F$4*$F$5/E766^2*(SIN(RADIANS(G773))*SIN(RADIANS(E767))+COS(RADIANS(G773))*COS(RADIANS(E767))*COS(RADIANS(N757))))</f>
        <v>0</v>
      </c>
      <c r="O773" s="3">
        <f>IF(DEGREES(ACOS(SIN(RADIANS(G773))*SIN(RADIANS(E767))+COS(RADIANS(G773))*COS(RADIANS(E767))*COS(RADIANS(O757))))&gt;90,0,$F$4*$F$5/E766^2*(SIN(RADIANS(G773))*SIN(RADIANS(E767))+COS(RADIANS(G773))*COS(RADIANS(E767))*COS(RADIANS(O757))))</f>
        <v>0</v>
      </c>
      <c r="P773" s="3">
        <f>IF(DEGREES(ACOS(SIN(RADIANS(G773))*SIN(RADIANS(E767))+COS(RADIANS(G773))*COS(RADIANS(E767))*COS(RADIANS(P757))))&gt;90,0,$F$4*$F$5/E766^2*(SIN(RADIANS(G773))*SIN(RADIANS(E767))+COS(RADIANS(G773))*COS(RADIANS(E767))*COS(RADIANS(P757))))</f>
        <v>0</v>
      </c>
      <c r="Q773" s="3">
        <f>IF(DEGREES(ACOS(SIN(RADIANS(G773))*SIN(RADIANS(E767))+COS(RADIANS(G773))*COS(RADIANS(E767))*COS(RADIANS(Q757))))&gt;90,0,$F$4*$F$5/E766^2*(SIN(RADIANS(G773))*SIN(RADIANS(E767))+COS(RADIANS(G773))*COS(RADIANS(E767))*COS(RADIANS(Q757))))</f>
        <v>0</v>
      </c>
      <c r="R773" s="3" t="e">
        <f>IF(DEGREES(ACOS(SIN(RADIANS(G773))*SIN(RADIANS(E767))+COS(RADIANS(G773))*COS(RADIANS(E767))*COS(RADIANS(R757))))&gt;90,0,$F$4*$F$5/E766^2*(SIN(RADIANS(G773))*SIN(RADIANS(E767))+COS(RADIANS(G773))*COS(RADIANS(E767))*COS(RADIANS(R757))))</f>
        <v>#DIV/0!</v>
      </c>
      <c r="S773" s="3" t="e">
        <f>IF(DEGREES(ACOS(SIN(RADIANS(G773))*SIN(RADIANS(E767))+COS(RADIANS(G773))*COS(RADIANS(E767))*COS(RADIANS(S757))))&gt;90,0,$F$4*$F$5/E766^2*(SIN(RADIANS(G773))*SIN(RADIANS(E767))+COS(RADIANS(G773))*COS(RADIANS(E767))*COS(RADIANS(S757))))</f>
        <v>#DIV/0!</v>
      </c>
      <c r="T773" s="3" t="e">
        <f>IF(DEGREES(ACOS(SIN(RADIANS(G773))*SIN(RADIANS(E767))+COS(RADIANS(G773))*COS(RADIANS(E767))*COS(RADIANS(T757))))&gt;90,0,$F$4*$F$5/E766^2*(SIN(RADIANS(G773))*SIN(RADIANS(E767))+COS(RADIANS(G773))*COS(RADIANS(E767))*COS(RADIANS(T757))))</f>
        <v>#DIV/0!</v>
      </c>
      <c r="U773" s="3" t="e">
        <f>IF(DEGREES(ACOS(SIN(RADIANS(G773))*SIN(RADIANS(E767))+COS(RADIANS(G773))*COS(RADIANS(E767))*COS(RADIANS(U757))))&gt;90,0,$F$4*$F$5/E766^2*(SIN(RADIANS(G773))*SIN(RADIANS(E767))+COS(RADIANS(G773))*COS(RADIANS(E767))*COS(RADIANS(U757))))</f>
        <v>#DIV/0!</v>
      </c>
      <c r="V773" s="3" t="e">
        <f>IF(DEGREES(ACOS(SIN(RADIANS(G773))*SIN(RADIANS(E767))+COS(RADIANS(G773))*COS(RADIANS(E767))*COS(RADIANS(V757))))&gt;90,0,$F$4*$F$5/E766^2*(SIN(RADIANS(G773))*SIN(RADIANS(E767))+COS(RADIANS(G773))*COS(RADIANS(E767))*COS(RADIANS(V757))))</f>
        <v>#DIV/0!</v>
      </c>
      <c r="W773" s="3" t="e">
        <f>IF(DEGREES(ACOS(SIN(RADIANS(G773))*SIN(RADIANS(E767))+COS(RADIANS(G773))*COS(RADIANS(E767))*COS(RADIANS(W757))))&gt;90,0,$F$4*$F$5/E766^2*(SIN(RADIANS(G773))*SIN(RADIANS(E767))+COS(RADIANS(G773))*COS(RADIANS(E767))*COS(RADIANS(W757))))</f>
        <v>#DIV/0!</v>
      </c>
      <c r="X773" s="3" t="e">
        <f>IF(DEGREES(ACOS(SIN(RADIANS(G773))*SIN(RADIANS(E767))+COS(RADIANS(G773))*COS(RADIANS(E767))*COS(RADIANS(X757))))&gt;90,0,$F$4*$F$5/E766^2*(SIN(RADIANS(G773))*SIN(RADIANS(E767))+COS(RADIANS(G773))*COS(RADIANS(E767))*COS(RADIANS(X757))))</f>
        <v>#DIV/0!</v>
      </c>
      <c r="Y773" s="3" t="e">
        <f>IF(DEGREES(ACOS(SIN(RADIANS(G773))*SIN(RADIANS(E767))+COS(RADIANS(G773))*COS(RADIANS(E767))*COS(RADIANS(Y757))))&gt;90,0,$F$4*$F$5/E766^2*(SIN(RADIANS(G773))*SIN(RADIANS(E767))+COS(RADIANS(G773))*COS(RADIANS(E767))*COS(RADIANS(Y757))))</f>
        <v>#DIV/0!</v>
      </c>
      <c r="Z773" s="3" t="e">
        <f>IF(DEGREES(ACOS(SIN(RADIANS(G773))*SIN(RADIANS(E767))+COS(RADIANS(G773))*COS(RADIANS(E767))*COS(RADIANS(Z757))))&gt;90,0,$F$4*$F$5/E766^2*(SIN(RADIANS(G773))*SIN(RADIANS(E767))+COS(RADIANS(G773))*COS(RADIANS(E767))*COS(RADIANS(Z757))))</f>
        <v>#DIV/0!</v>
      </c>
      <c r="AA773" s="3" t="e">
        <f>IF(DEGREES(ACOS(SIN(RADIANS(G773))*SIN(RADIANS(E767))+COS(RADIANS(G773))*COS(RADIANS(E767))*COS(RADIANS(AA757))))&gt;90,0,$F$4*$F$5/E766^2*(SIN(RADIANS(G773))*SIN(RADIANS(E767))+COS(RADIANS(G773))*COS(RADIANS(E767))*COS(RADIANS(AA757))))</f>
        <v>#DIV/0!</v>
      </c>
      <c r="AB773" s="3" t="e">
        <f>IF(DEGREES(ACOS(SIN(RADIANS(G773))*SIN(RADIANS(E767))+COS(RADIANS(G773))*COS(RADIANS(E767))*COS(RADIANS(AB757))))&gt;90,0,$F$4*$F$5/E766^2*(SIN(RADIANS(G773))*SIN(RADIANS(E767))+COS(RADIANS(G773))*COS(RADIANS(E767))*COS(RADIANS(AB757))))</f>
        <v>#DIV/0!</v>
      </c>
      <c r="AC773" s="3" t="e">
        <f>IF(DEGREES(ACOS(SIN(RADIANS(G773))*SIN(RADIANS(E767))+COS(RADIANS(G773))*COS(RADIANS(E767))*COS(RADIANS(AC757))))&gt;90,0,$F$4*$F$5/E766^2*(SIN(RADIANS(G773))*SIN(RADIANS(E767))+COS(RADIANS(G773))*COS(RADIANS(E767))*COS(RADIANS(AC757))))</f>
        <v>#DIV/0!</v>
      </c>
      <c r="AD773" s="3" t="e">
        <f>IF(DEGREES(ACOS(SIN(RADIANS(G773))*SIN(RADIANS(E767))+COS(RADIANS(G773))*COS(RADIANS(E767))*COS(RADIANS(AD757))))&gt;90,0,$F$4*$F$5/E766^2*(SIN(RADIANS(G773))*SIN(RADIANS(E767))+COS(RADIANS(G773))*COS(RADIANS(E767))*COS(RADIANS(AD757))))</f>
        <v>#DIV/0!</v>
      </c>
      <c r="AE773" s="3" t="e">
        <f>IF(DEGREES(ACOS(SIN(RADIANS(G773))*SIN(RADIANS(E767))+COS(RADIANS(G773))*COS(RADIANS(E767))*COS(RADIANS(AE757))))&gt;90,0,$F$4*$F$5/E766^2*(SIN(RADIANS(G773))*SIN(RADIANS(E767))+COS(RADIANS(G773))*COS(RADIANS(E767))*COS(RADIANS(AE757))))</f>
        <v>#DIV/0!</v>
      </c>
      <c r="AF773" s="3" t="e">
        <f>IF(DEGREES(ACOS(SIN(RADIANS(G773))*SIN(RADIANS(E767))+COS(RADIANS(G773))*COS(RADIANS(E767))*COS(RADIANS(AF757))))&gt;90,0,$F$4*$F$5/E766^2*(SIN(RADIANS(G773))*SIN(RADIANS(E767))+COS(RADIANS(G773))*COS(RADIANS(E767))*COS(RADIANS(AF757))))</f>
        <v>#DIV/0!</v>
      </c>
      <c r="AG773" s="3" t="e">
        <f>IF(DEGREES(ACOS(SIN(RADIANS(G773))*SIN(RADIANS(E767))+COS(RADIANS(G773))*COS(RADIANS(E767))*COS(RADIANS(AG757))))&gt;90,0,$F$4*$F$5/E766^2*(SIN(RADIANS(G773))*SIN(RADIANS(E767))+COS(RADIANS(G773))*COS(RADIANS(E767))*COS(RADIANS(AG757))))</f>
        <v>#DIV/0!</v>
      </c>
      <c r="AH773" s="3" t="e">
        <f>IF(DEGREES(ACOS(SIN(RADIANS(G773))*SIN(RADIANS(E767))+COS(RADIANS(G773))*COS(RADIANS(E767))*COS(RADIANS(AH757))))&gt;90,0,$F$4*$F$5/E766^2*(SIN(RADIANS(G773))*SIN(RADIANS(E767))+COS(RADIANS(G773))*COS(RADIANS(E767))*COS(RADIANS(AH757))))</f>
        <v>#DIV/0!</v>
      </c>
      <c r="AI773" s="3" t="e">
        <f>IF(DEGREES(ACOS(SIN(RADIANS(G773))*SIN(RADIANS(E767))+COS(RADIANS(G773))*COS(RADIANS(E767))*COS(RADIANS(AI757))))&gt;90,0,$F$4*$F$5/E766^2*(SIN(RADIANS(G773))*SIN(RADIANS(E767))+COS(RADIANS(G773))*COS(RADIANS(E767))*COS(RADIANS(AI757))))</f>
        <v>#DIV/0!</v>
      </c>
      <c r="AJ773" s="3" t="e">
        <f>IF(DEGREES(ACOS(SIN(RADIANS(G773))*SIN(RADIANS(E767))+COS(RADIANS(G773))*COS(RADIANS(E767))*COS(RADIANS(AJ757))))&gt;90,0,$F$4*$F$5/E766^2*(SIN(RADIANS(G773))*SIN(RADIANS(E767))+COS(RADIANS(G773))*COS(RADIANS(E767))*COS(RADIANS(AJ757))))</f>
        <v>#DIV/0!</v>
      </c>
      <c r="AK773" s="3">
        <f>IF(DEGREES(ACOS(SIN(RADIANS(G773))*SIN(RADIANS(E767))+COS(RADIANS(G773))*COS(RADIANS(E767))*COS(RADIANS(AK757))))&gt;90,0,$F$4*$F$5/E766^2*(SIN(RADIANS(G773))*SIN(RADIANS(E767))+COS(RADIANS(G773))*COS(RADIANS(E767))*COS(RADIANS(AK757))))</f>
        <v>0</v>
      </c>
      <c r="AL773" s="3">
        <f>IF(DEGREES(ACOS(SIN(RADIANS(G773))*SIN(RADIANS(E767))+COS(RADIANS(G773))*COS(RADIANS(E767))*COS(RADIANS(AL757))))&gt;90,0,$F$4*$F$5/E766^2*(SIN(RADIANS(G773))*SIN(RADIANS(E767))+COS(RADIANS(G773))*COS(RADIANS(E767))*COS(RADIANS(AL757))))</f>
        <v>0</v>
      </c>
      <c r="AM773" s="3">
        <f>IF(DEGREES(ACOS(SIN(RADIANS(G773))*SIN(RADIANS(E767))+COS(RADIANS(G773))*COS(RADIANS(E767))*COS(RADIANS(AM757))))&gt;90,0,$F$4*$F$5/E766^2*(SIN(RADIANS(G773))*SIN(RADIANS(E767))+COS(RADIANS(G773))*COS(RADIANS(E767))*COS(RADIANS(AM757))))</f>
        <v>0</v>
      </c>
      <c r="AN773" s="3">
        <f>IF(DEGREES(ACOS(SIN(RADIANS(G773))*SIN(RADIANS(E767))+COS(RADIANS(G773))*COS(RADIANS(E767))*COS(RADIANS(AN757))))&gt;90,0,$F$4*$F$5/E766^2*(SIN(RADIANS(G773))*SIN(RADIANS(E767))+COS(RADIANS(G773))*COS(RADIANS(E767))*COS(RADIANS(AN757))))</f>
        <v>0</v>
      </c>
      <c r="AO773" s="3">
        <f>IF(DEGREES(ACOS(SIN(RADIANS(G773))*SIN(RADIANS(E767))+COS(RADIANS(G773))*COS(RADIANS(E767))*COS(RADIANS(AO757))))&gt;90,0,$F$4*$F$5/E766^2*(SIN(RADIANS(G773))*SIN(RADIANS(E767))+COS(RADIANS(G773))*COS(RADIANS(E767))*COS(RADIANS(AO757))))</f>
        <v>0</v>
      </c>
      <c r="AP773" s="3">
        <f>IF(DEGREES(ACOS(SIN(RADIANS(G773))*SIN(RADIANS(E767))+COS(RADIANS(G773))*COS(RADIANS(E767))*COS(RADIANS(AP757))))&gt;90,0,$F$4*$F$5/E766^2*(SIN(RADIANS(G773))*SIN(RADIANS(E767))+COS(RADIANS(G773))*COS(RADIANS(E767))*COS(RADIANS(AP757))))</f>
        <v>0</v>
      </c>
      <c r="AQ773" s="3">
        <f>IF(DEGREES(ACOS(SIN(RADIANS(G773))*SIN(RADIANS(E767))+COS(RADIANS(G773))*COS(RADIANS(E767))*COS(RADIANS(AQ757))))&gt;90,0,$F$4*$F$5/E766^2*(SIN(RADIANS(G773))*SIN(RADIANS(E767))+COS(RADIANS(G773))*COS(RADIANS(E767))*COS(RADIANS(AQ757))))</f>
        <v>0</v>
      </c>
      <c r="AR773" s="3">
        <f>IF(DEGREES(ACOS(SIN(RADIANS(G773))*SIN(RADIANS(E767))+COS(RADIANS(G773))*COS(RADIANS(E767))*COS(RADIANS(AR757))))&gt;90,0,$F$4*$F$5/E766^2*(SIN(RADIANS(G773))*SIN(RADIANS(E767))+COS(RADIANS(G773))*COS(RADIANS(E767))*COS(RADIANS(AR757))))</f>
        <v>0</v>
      </c>
    </row>
    <row r="774" spans="2:44" ht="15.75" customHeight="1" x14ac:dyDescent="0.2">
      <c r="G774" s="3">
        <v>-60</v>
      </c>
      <c r="I774" s="3">
        <f>IF(DEGREES(ACOS(SIN(RADIANS(G774))*SIN(RADIANS(E767))+COS(RADIANS(G774))*COS(RADIANS(E767))*COS(RADIANS(I757))))&gt;90,0,$F$4*$F$5/E766^2*(SIN(RADIANS(G774))*SIN(RADIANS(E767))+COS(RADIANS(G774))*COS(RADIANS(E767))*COS(RADIANS(I757))))</f>
        <v>0</v>
      </c>
      <c r="J774" s="3">
        <f>IF(DEGREES(ACOS(SIN(RADIANS(G774))*SIN(RADIANS(E767))+COS(RADIANS(G774))*COS(RADIANS(E767))*COS(RADIANS(J757))))&gt;90,0,$F$4*$F$5/E766^2*(SIN(RADIANS(G774))*SIN(RADIANS(E767))+COS(RADIANS(G774))*COS(RADIANS(E767))*COS(RADIANS(J757))))</f>
        <v>0</v>
      </c>
      <c r="K774" s="3">
        <f>IF(DEGREES(ACOS(SIN(RADIANS(G774))*SIN(RADIANS(E767))+COS(RADIANS(G774))*COS(RADIANS(E767))*COS(RADIANS(K757))))&gt;90,0,$F$4*$F$5/E766^2*(SIN(RADIANS(G774))*SIN(RADIANS(E767))+COS(RADIANS(G774))*COS(RADIANS(E767))*COS(RADIANS(K757))))</f>
        <v>0</v>
      </c>
      <c r="L774" s="3">
        <f>IF(DEGREES(ACOS(SIN(RADIANS(G774))*SIN(RADIANS(E767))+COS(RADIANS(G774))*COS(RADIANS(E767))*COS(RADIANS(L757))))&gt;90,0,$F$4*$F$5/E766^2*(SIN(RADIANS(G774))*SIN(RADIANS(E767))+COS(RADIANS(G774))*COS(RADIANS(E767))*COS(RADIANS(L757))))</f>
        <v>0</v>
      </c>
      <c r="M774" s="3">
        <f>IF(DEGREES(ACOS(SIN(RADIANS(G774))*SIN(RADIANS(E767))+COS(RADIANS(G774))*COS(RADIANS(E767))*COS(RADIANS(M757))))&gt;90,0,$F$4*$F$5/E766^2*(SIN(RADIANS(G774))*SIN(RADIANS(E767))+COS(RADIANS(G774))*COS(RADIANS(E767))*COS(RADIANS(M757))))</f>
        <v>0</v>
      </c>
      <c r="N774" s="3">
        <f>IF(DEGREES(ACOS(SIN(RADIANS(G774))*SIN(RADIANS(E767))+COS(RADIANS(G774))*COS(RADIANS(E767))*COS(RADIANS(N757))))&gt;90,0,$F$4*$F$5/E766^2*(SIN(RADIANS(G774))*SIN(RADIANS(E767))+COS(RADIANS(G774))*COS(RADIANS(E767))*COS(RADIANS(N757))))</f>
        <v>0</v>
      </c>
      <c r="O774" s="3">
        <f>IF(DEGREES(ACOS(SIN(RADIANS(G774))*SIN(RADIANS(E767))+COS(RADIANS(G774))*COS(RADIANS(E767))*COS(RADIANS(O757))))&gt;90,0,$F$4*$F$5/E766^2*(SIN(RADIANS(G774))*SIN(RADIANS(E767))+COS(RADIANS(G774))*COS(RADIANS(E767))*COS(RADIANS(O757))))</f>
        <v>0</v>
      </c>
      <c r="P774" s="3">
        <f>IF(DEGREES(ACOS(SIN(RADIANS(G774))*SIN(RADIANS(E767))+COS(RADIANS(G774))*COS(RADIANS(E767))*COS(RADIANS(P757))))&gt;90,0,$F$4*$F$5/E766^2*(SIN(RADIANS(G774))*SIN(RADIANS(E767))+COS(RADIANS(G774))*COS(RADIANS(E767))*COS(RADIANS(P757))))</f>
        <v>0</v>
      </c>
      <c r="Q774" s="3">
        <f>IF(DEGREES(ACOS(SIN(RADIANS(G774))*SIN(RADIANS(E767))+COS(RADIANS(G774))*COS(RADIANS(E767))*COS(RADIANS(Q757))))&gt;90,0,$F$4*$F$5/E766^2*(SIN(RADIANS(G774))*SIN(RADIANS(E767))+COS(RADIANS(G774))*COS(RADIANS(E767))*COS(RADIANS(Q757))))</f>
        <v>0</v>
      </c>
      <c r="R774" s="3" t="e">
        <f>IF(DEGREES(ACOS(SIN(RADIANS(G774))*SIN(RADIANS(E767))+COS(RADIANS(G774))*COS(RADIANS(E767))*COS(RADIANS(R757))))&gt;90,0,$F$4*$F$5/E766^2*(SIN(RADIANS(G774))*SIN(RADIANS(E767))+COS(RADIANS(G774))*COS(RADIANS(E767))*COS(RADIANS(R757))))</f>
        <v>#DIV/0!</v>
      </c>
      <c r="S774" s="3" t="e">
        <f>IF(DEGREES(ACOS(SIN(RADIANS(G774))*SIN(RADIANS(E767))+COS(RADIANS(G774))*COS(RADIANS(E767))*COS(RADIANS(S757))))&gt;90,0,$F$4*$F$5/E766^2*(SIN(RADIANS(G774))*SIN(RADIANS(E767))+COS(RADIANS(G774))*COS(RADIANS(E767))*COS(RADIANS(S757))))</f>
        <v>#DIV/0!</v>
      </c>
      <c r="T774" s="3" t="e">
        <f>IF(DEGREES(ACOS(SIN(RADIANS(G774))*SIN(RADIANS(E767))+COS(RADIANS(G774))*COS(RADIANS(E767))*COS(RADIANS(T757))))&gt;90,0,$F$4*$F$5/E766^2*(SIN(RADIANS(G774))*SIN(RADIANS(E767))+COS(RADIANS(G774))*COS(RADIANS(E767))*COS(RADIANS(T757))))</f>
        <v>#DIV/0!</v>
      </c>
      <c r="U774" s="3" t="e">
        <f>IF(DEGREES(ACOS(SIN(RADIANS(G774))*SIN(RADIANS(E767))+COS(RADIANS(G774))*COS(RADIANS(E767))*COS(RADIANS(U757))))&gt;90,0,$F$4*$F$5/E766^2*(SIN(RADIANS(G774))*SIN(RADIANS(E767))+COS(RADIANS(G774))*COS(RADIANS(E767))*COS(RADIANS(U757))))</f>
        <v>#DIV/0!</v>
      </c>
      <c r="V774" s="3" t="e">
        <f>IF(DEGREES(ACOS(SIN(RADIANS(G774))*SIN(RADIANS(E767))+COS(RADIANS(G774))*COS(RADIANS(E767))*COS(RADIANS(V757))))&gt;90,0,$F$4*$F$5/E766^2*(SIN(RADIANS(G774))*SIN(RADIANS(E767))+COS(RADIANS(G774))*COS(RADIANS(E767))*COS(RADIANS(V757))))</f>
        <v>#DIV/0!</v>
      </c>
      <c r="W774" s="3" t="e">
        <f>IF(DEGREES(ACOS(SIN(RADIANS(G774))*SIN(RADIANS(E767))+COS(RADIANS(G774))*COS(RADIANS(E767))*COS(RADIANS(W757))))&gt;90,0,$F$4*$F$5/E766^2*(SIN(RADIANS(G774))*SIN(RADIANS(E767))+COS(RADIANS(G774))*COS(RADIANS(E767))*COS(RADIANS(W757))))</f>
        <v>#DIV/0!</v>
      </c>
      <c r="X774" s="3" t="e">
        <f>IF(DEGREES(ACOS(SIN(RADIANS(G774))*SIN(RADIANS(E767))+COS(RADIANS(G774))*COS(RADIANS(E767))*COS(RADIANS(X757))))&gt;90,0,$F$4*$F$5/E766^2*(SIN(RADIANS(G774))*SIN(RADIANS(E767))+COS(RADIANS(G774))*COS(RADIANS(E767))*COS(RADIANS(X757))))</f>
        <v>#DIV/0!</v>
      </c>
      <c r="Y774" s="3" t="e">
        <f>IF(DEGREES(ACOS(SIN(RADIANS(G774))*SIN(RADIANS(E767))+COS(RADIANS(G774))*COS(RADIANS(E767))*COS(RADIANS(Y757))))&gt;90,0,$F$4*$F$5/E766^2*(SIN(RADIANS(G774))*SIN(RADIANS(E767))+COS(RADIANS(G774))*COS(RADIANS(E767))*COS(RADIANS(Y757))))</f>
        <v>#DIV/0!</v>
      </c>
      <c r="Z774" s="3" t="e">
        <f>IF(DEGREES(ACOS(SIN(RADIANS(G774))*SIN(RADIANS(E767))+COS(RADIANS(G774))*COS(RADIANS(E767))*COS(RADIANS(Z757))))&gt;90,0,$F$4*$F$5/E766^2*(SIN(RADIANS(G774))*SIN(RADIANS(E767))+COS(RADIANS(G774))*COS(RADIANS(E767))*COS(RADIANS(Z757))))</f>
        <v>#DIV/0!</v>
      </c>
      <c r="AA774" s="3" t="e">
        <f>IF(DEGREES(ACOS(SIN(RADIANS(G774))*SIN(RADIANS(E767))+COS(RADIANS(G774))*COS(RADIANS(E767))*COS(RADIANS(AA757))))&gt;90,0,$F$4*$F$5/E766^2*(SIN(RADIANS(G774))*SIN(RADIANS(E767))+COS(RADIANS(G774))*COS(RADIANS(E767))*COS(RADIANS(AA757))))</f>
        <v>#DIV/0!</v>
      </c>
      <c r="AB774" s="3" t="e">
        <f>IF(DEGREES(ACOS(SIN(RADIANS(G774))*SIN(RADIANS(E767))+COS(RADIANS(G774))*COS(RADIANS(E767))*COS(RADIANS(AB757))))&gt;90,0,$F$4*$F$5/E766^2*(SIN(RADIANS(G774))*SIN(RADIANS(E767))+COS(RADIANS(G774))*COS(RADIANS(E767))*COS(RADIANS(AB757))))</f>
        <v>#DIV/0!</v>
      </c>
      <c r="AC774" s="3" t="e">
        <f>IF(DEGREES(ACOS(SIN(RADIANS(G774))*SIN(RADIANS(E767))+COS(RADIANS(G774))*COS(RADIANS(E767))*COS(RADIANS(AC757))))&gt;90,0,$F$4*$F$5/E766^2*(SIN(RADIANS(G774))*SIN(RADIANS(E767))+COS(RADIANS(G774))*COS(RADIANS(E767))*COS(RADIANS(AC757))))</f>
        <v>#DIV/0!</v>
      </c>
      <c r="AD774" s="3" t="e">
        <f>IF(DEGREES(ACOS(SIN(RADIANS(G774))*SIN(RADIANS(E767))+COS(RADIANS(G774))*COS(RADIANS(E767))*COS(RADIANS(AD757))))&gt;90,0,$F$4*$F$5/E766^2*(SIN(RADIANS(G774))*SIN(RADIANS(E767))+COS(RADIANS(G774))*COS(RADIANS(E767))*COS(RADIANS(AD757))))</f>
        <v>#DIV/0!</v>
      </c>
      <c r="AE774" s="3" t="e">
        <f>IF(DEGREES(ACOS(SIN(RADIANS(G774))*SIN(RADIANS(E767))+COS(RADIANS(G774))*COS(RADIANS(E767))*COS(RADIANS(AE757))))&gt;90,0,$F$4*$F$5/E766^2*(SIN(RADIANS(G774))*SIN(RADIANS(E767))+COS(RADIANS(G774))*COS(RADIANS(E767))*COS(RADIANS(AE757))))</f>
        <v>#DIV/0!</v>
      </c>
      <c r="AF774" s="3" t="e">
        <f>IF(DEGREES(ACOS(SIN(RADIANS(G774))*SIN(RADIANS(E767))+COS(RADIANS(G774))*COS(RADIANS(E767))*COS(RADIANS(AF757))))&gt;90,0,$F$4*$F$5/E766^2*(SIN(RADIANS(G774))*SIN(RADIANS(E767))+COS(RADIANS(G774))*COS(RADIANS(E767))*COS(RADIANS(AF757))))</f>
        <v>#DIV/0!</v>
      </c>
      <c r="AG774" s="3" t="e">
        <f>IF(DEGREES(ACOS(SIN(RADIANS(G774))*SIN(RADIANS(E767))+COS(RADIANS(G774))*COS(RADIANS(E767))*COS(RADIANS(AG757))))&gt;90,0,$F$4*$F$5/E766^2*(SIN(RADIANS(G774))*SIN(RADIANS(E767))+COS(RADIANS(G774))*COS(RADIANS(E767))*COS(RADIANS(AG757))))</f>
        <v>#DIV/0!</v>
      </c>
      <c r="AH774" s="3" t="e">
        <f>IF(DEGREES(ACOS(SIN(RADIANS(G774))*SIN(RADIANS(E767))+COS(RADIANS(G774))*COS(RADIANS(E767))*COS(RADIANS(AH757))))&gt;90,0,$F$4*$F$5/E766^2*(SIN(RADIANS(G774))*SIN(RADIANS(E767))+COS(RADIANS(G774))*COS(RADIANS(E767))*COS(RADIANS(AH757))))</f>
        <v>#DIV/0!</v>
      </c>
      <c r="AI774" s="3" t="e">
        <f>IF(DEGREES(ACOS(SIN(RADIANS(G774))*SIN(RADIANS(E767))+COS(RADIANS(G774))*COS(RADIANS(E767))*COS(RADIANS(AI757))))&gt;90,0,$F$4*$F$5/E766^2*(SIN(RADIANS(G774))*SIN(RADIANS(E767))+COS(RADIANS(G774))*COS(RADIANS(E767))*COS(RADIANS(AI757))))</f>
        <v>#DIV/0!</v>
      </c>
      <c r="AJ774" s="3" t="e">
        <f>IF(DEGREES(ACOS(SIN(RADIANS(G774))*SIN(RADIANS(E767))+COS(RADIANS(G774))*COS(RADIANS(E767))*COS(RADIANS(AJ757))))&gt;90,0,$F$4*$F$5/E766^2*(SIN(RADIANS(G774))*SIN(RADIANS(E767))+COS(RADIANS(G774))*COS(RADIANS(E767))*COS(RADIANS(AJ757))))</f>
        <v>#DIV/0!</v>
      </c>
      <c r="AK774" s="3">
        <f>IF(DEGREES(ACOS(SIN(RADIANS(G774))*SIN(RADIANS(E767))+COS(RADIANS(G774))*COS(RADIANS(E767))*COS(RADIANS(AK757))))&gt;90,0,$F$4*$F$5/E766^2*(SIN(RADIANS(G774))*SIN(RADIANS(E767))+COS(RADIANS(G774))*COS(RADIANS(E767))*COS(RADIANS(AK757))))</f>
        <v>0</v>
      </c>
      <c r="AL774" s="3">
        <f>IF(DEGREES(ACOS(SIN(RADIANS(G774))*SIN(RADIANS(E767))+COS(RADIANS(G774))*COS(RADIANS(E767))*COS(RADIANS(AL757))))&gt;90,0,$F$4*$F$5/E766^2*(SIN(RADIANS(G774))*SIN(RADIANS(E767))+COS(RADIANS(G774))*COS(RADIANS(E767))*COS(RADIANS(AL757))))</f>
        <v>0</v>
      </c>
      <c r="AM774" s="3">
        <f>IF(DEGREES(ACOS(SIN(RADIANS(G774))*SIN(RADIANS(E767))+COS(RADIANS(G774))*COS(RADIANS(E767))*COS(RADIANS(AM757))))&gt;90,0,$F$4*$F$5/E766^2*(SIN(RADIANS(G774))*SIN(RADIANS(E767))+COS(RADIANS(G774))*COS(RADIANS(E767))*COS(RADIANS(AM757))))</f>
        <v>0</v>
      </c>
      <c r="AN774" s="3">
        <f>IF(DEGREES(ACOS(SIN(RADIANS(G774))*SIN(RADIANS(E767))+COS(RADIANS(G774))*COS(RADIANS(E767))*COS(RADIANS(AN757))))&gt;90,0,$F$4*$F$5/E766^2*(SIN(RADIANS(G774))*SIN(RADIANS(E767))+COS(RADIANS(G774))*COS(RADIANS(E767))*COS(RADIANS(AN757))))</f>
        <v>0</v>
      </c>
      <c r="AO774" s="3">
        <f>IF(DEGREES(ACOS(SIN(RADIANS(G774))*SIN(RADIANS(E767))+COS(RADIANS(G774))*COS(RADIANS(E767))*COS(RADIANS(AO757))))&gt;90,0,$F$4*$F$5/E766^2*(SIN(RADIANS(G774))*SIN(RADIANS(E767))+COS(RADIANS(G774))*COS(RADIANS(E767))*COS(RADIANS(AO757))))</f>
        <v>0</v>
      </c>
      <c r="AP774" s="3">
        <f>IF(DEGREES(ACOS(SIN(RADIANS(G774))*SIN(RADIANS(E767))+COS(RADIANS(G774))*COS(RADIANS(E767))*COS(RADIANS(AP757))))&gt;90,0,$F$4*$F$5/E766^2*(SIN(RADIANS(G774))*SIN(RADIANS(E767))+COS(RADIANS(G774))*COS(RADIANS(E767))*COS(RADIANS(AP757))))</f>
        <v>0</v>
      </c>
      <c r="AQ774" s="3">
        <f>IF(DEGREES(ACOS(SIN(RADIANS(G774))*SIN(RADIANS(E767))+COS(RADIANS(G774))*COS(RADIANS(E767))*COS(RADIANS(AQ757))))&gt;90,0,$F$4*$F$5/E766^2*(SIN(RADIANS(G774))*SIN(RADIANS(E767))+COS(RADIANS(G774))*COS(RADIANS(E767))*COS(RADIANS(AQ757))))</f>
        <v>0</v>
      </c>
      <c r="AR774" s="3">
        <f>IF(DEGREES(ACOS(SIN(RADIANS(G774))*SIN(RADIANS(E767))+COS(RADIANS(G774))*COS(RADIANS(E767))*COS(RADIANS(AR757))))&gt;90,0,$F$4*$F$5/E766^2*(SIN(RADIANS(G774))*SIN(RADIANS(E767))+COS(RADIANS(G774))*COS(RADIANS(E767))*COS(RADIANS(AR757))))</f>
        <v>0</v>
      </c>
    </row>
    <row r="775" spans="2:44" ht="15.75" customHeight="1" x14ac:dyDescent="0.2">
      <c r="G775" s="3">
        <v>-70</v>
      </c>
      <c r="I775" s="3">
        <f>IF(DEGREES(ACOS(SIN(RADIANS(G775))*SIN(RADIANS(E767))+COS(RADIANS(G775))*COS(RADIANS(E767))*COS(RADIANS(I757))))&gt;90,0,$F$4*$F$5/E766^2*(SIN(RADIANS(G775))*SIN(RADIANS(E767))+COS(RADIANS(G775))*COS(RADIANS(E767))*COS(RADIANS(I757))))</f>
        <v>0</v>
      </c>
      <c r="J775" s="3">
        <f>IF(DEGREES(ACOS(SIN(RADIANS(G775))*SIN(RADIANS(E767))+COS(RADIANS(G775))*COS(RADIANS(E767))*COS(RADIANS(J757))))&gt;90,0,$F$4*$F$5/E766^2*(SIN(RADIANS(G775))*SIN(RADIANS(E767))+COS(RADIANS(G775))*COS(RADIANS(E767))*COS(RADIANS(J757))))</f>
        <v>0</v>
      </c>
      <c r="K775" s="3">
        <f>IF(DEGREES(ACOS(SIN(RADIANS(G775))*SIN(RADIANS(E767))+COS(RADIANS(G775))*COS(RADIANS(E767))*COS(RADIANS(K757))))&gt;90,0,$F$4*$F$5/E766^2*(SIN(RADIANS(G775))*SIN(RADIANS(E767))+COS(RADIANS(G775))*COS(RADIANS(E767))*COS(RADIANS(K757))))</f>
        <v>0</v>
      </c>
      <c r="L775" s="3">
        <f>IF(DEGREES(ACOS(SIN(RADIANS(G775))*SIN(RADIANS(E767))+COS(RADIANS(G775))*COS(RADIANS(E767))*COS(RADIANS(L757))))&gt;90,0,$F$4*$F$5/E766^2*(SIN(RADIANS(G775))*SIN(RADIANS(E767))+COS(RADIANS(G775))*COS(RADIANS(E767))*COS(RADIANS(L757))))</f>
        <v>0</v>
      </c>
      <c r="M775" s="3">
        <f>IF(DEGREES(ACOS(SIN(RADIANS(G775))*SIN(RADIANS(E767))+COS(RADIANS(G775))*COS(RADIANS(E767))*COS(RADIANS(M757))))&gt;90,0,$F$4*$F$5/E766^2*(SIN(RADIANS(G775))*SIN(RADIANS(E767))+COS(RADIANS(G775))*COS(RADIANS(E767))*COS(RADIANS(M757))))</f>
        <v>0</v>
      </c>
      <c r="N775" s="3">
        <f>IF(DEGREES(ACOS(SIN(RADIANS(G775))*SIN(RADIANS(E767))+COS(RADIANS(G775))*COS(RADIANS(E767))*COS(RADIANS(N757))))&gt;90,0,$F$4*$F$5/E766^2*(SIN(RADIANS(G775))*SIN(RADIANS(E767))+COS(RADIANS(G775))*COS(RADIANS(E767))*COS(RADIANS(N757))))</f>
        <v>0</v>
      </c>
      <c r="O775" s="3">
        <f>IF(DEGREES(ACOS(SIN(RADIANS(G775))*SIN(RADIANS(E767))+COS(RADIANS(G775))*COS(RADIANS(E767))*COS(RADIANS(O757))))&gt;90,0,$F$4*$F$5/E766^2*(SIN(RADIANS(G775))*SIN(RADIANS(E767))+COS(RADIANS(G775))*COS(RADIANS(E767))*COS(RADIANS(O757))))</f>
        <v>0</v>
      </c>
      <c r="P775" s="3">
        <f>IF(DEGREES(ACOS(SIN(RADIANS(G775))*SIN(RADIANS(E767))+COS(RADIANS(G775))*COS(RADIANS(E767))*COS(RADIANS(P757))))&gt;90,0,$F$4*$F$5/E766^2*(SIN(RADIANS(G775))*SIN(RADIANS(E767))+COS(RADIANS(G775))*COS(RADIANS(E767))*COS(RADIANS(P757))))</f>
        <v>0</v>
      </c>
      <c r="Q775" s="3">
        <f>IF(DEGREES(ACOS(SIN(RADIANS(G775))*SIN(RADIANS(E767))+COS(RADIANS(G775))*COS(RADIANS(E767))*COS(RADIANS(Q757))))&gt;90,0,$F$4*$F$5/E766^2*(SIN(RADIANS(G775))*SIN(RADIANS(E767))+COS(RADIANS(G775))*COS(RADIANS(E767))*COS(RADIANS(Q757))))</f>
        <v>0</v>
      </c>
      <c r="R775" s="3" t="e">
        <f>IF(DEGREES(ACOS(SIN(RADIANS(G775))*SIN(RADIANS(E767))+COS(RADIANS(G775))*COS(RADIANS(E767))*COS(RADIANS(R757))))&gt;90,0,$F$4*$F$5/E766^2*(SIN(RADIANS(G775))*SIN(RADIANS(E767))+COS(RADIANS(G775))*COS(RADIANS(E767))*COS(RADIANS(R757))))</f>
        <v>#DIV/0!</v>
      </c>
      <c r="S775" s="3" t="e">
        <f>IF(DEGREES(ACOS(SIN(RADIANS(G775))*SIN(RADIANS(E767))+COS(RADIANS(G775))*COS(RADIANS(E767))*COS(RADIANS(S757))))&gt;90,0,$F$4*$F$5/E766^2*(SIN(RADIANS(G775))*SIN(RADIANS(E767))+COS(RADIANS(G775))*COS(RADIANS(E767))*COS(RADIANS(S757))))</f>
        <v>#DIV/0!</v>
      </c>
      <c r="T775" s="3" t="e">
        <f>IF(DEGREES(ACOS(SIN(RADIANS(G775))*SIN(RADIANS(E767))+COS(RADIANS(G775))*COS(RADIANS(E767))*COS(RADIANS(T757))))&gt;90,0,$F$4*$F$5/E766^2*(SIN(RADIANS(G775))*SIN(RADIANS(E767))+COS(RADIANS(G775))*COS(RADIANS(E767))*COS(RADIANS(T757))))</f>
        <v>#DIV/0!</v>
      </c>
      <c r="U775" s="3" t="e">
        <f>IF(DEGREES(ACOS(SIN(RADIANS(G775))*SIN(RADIANS(E767))+COS(RADIANS(G775))*COS(RADIANS(E767))*COS(RADIANS(U757))))&gt;90,0,$F$4*$F$5/E766^2*(SIN(RADIANS(G775))*SIN(RADIANS(E767))+COS(RADIANS(G775))*COS(RADIANS(E767))*COS(RADIANS(U757))))</f>
        <v>#DIV/0!</v>
      </c>
      <c r="V775" s="3" t="e">
        <f>IF(DEGREES(ACOS(SIN(RADIANS(G775))*SIN(RADIANS(E767))+COS(RADIANS(G775))*COS(RADIANS(E767))*COS(RADIANS(V757))))&gt;90,0,$F$4*$F$5/E766^2*(SIN(RADIANS(G775))*SIN(RADIANS(E767))+COS(RADIANS(G775))*COS(RADIANS(E767))*COS(RADIANS(V757))))</f>
        <v>#DIV/0!</v>
      </c>
      <c r="W775" s="3" t="e">
        <f>IF(DEGREES(ACOS(SIN(RADIANS(G775))*SIN(RADIANS(E767))+COS(RADIANS(G775))*COS(RADIANS(E767))*COS(RADIANS(W757))))&gt;90,0,$F$4*$F$5/E766^2*(SIN(RADIANS(G775))*SIN(RADIANS(E767))+COS(RADIANS(G775))*COS(RADIANS(E767))*COS(RADIANS(W757))))</f>
        <v>#DIV/0!</v>
      </c>
      <c r="X775" s="3" t="e">
        <f>IF(DEGREES(ACOS(SIN(RADIANS(G775))*SIN(RADIANS(E767))+COS(RADIANS(G775))*COS(RADIANS(E767))*COS(RADIANS(X757))))&gt;90,0,$F$4*$F$5/E766^2*(SIN(RADIANS(G775))*SIN(RADIANS(E767))+COS(RADIANS(G775))*COS(RADIANS(E767))*COS(RADIANS(X757))))</f>
        <v>#DIV/0!</v>
      </c>
      <c r="Y775" s="3" t="e">
        <f>IF(DEGREES(ACOS(SIN(RADIANS(G775))*SIN(RADIANS(E767))+COS(RADIANS(G775))*COS(RADIANS(E767))*COS(RADIANS(Y757))))&gt;90,0,$F$4*$F$5/E766^2*(SIN(RADIANS(G775))*SIN(RADIANS(E767))+COS(RADIANS(G775))*COS(RADIANS(E767))*COS(RADIANS(Y757))))</f>
        <v>#DIV/0!</v>
      </c>
      <c r="Z775" s="3" t="e">
        <f>IF(DEGREES(ACOS(SIN(RADIANS(G775))*SIN(RADIANS(E767))+COS(RADIANS(G775))*COS(RADIANS(E767))*COS(RADIANS(Z757))))&gt;90,0,$F$4*$F$5/E766^2*(SIN(RADIANS(G775))*SIN(RADIANS(E767))+COS(RADIANS(G775))*COS(RADIANS(E767))*COS(RADIANS(Z757))))</f>
        <v>#DIV/0!</v>
      </c>
      <c r="AA775" s="3" t="e">
        <f>IF(DEGREES(ACOS(SIN(RADIANS(G775))*SIN(RADIANS(E767))+COS(RADIANS(G775))*COS(RADIANS(E767))*COS(RADIANS(AA757))))&gt;90,0,$F$4*$F$5/E766^2*(SIN(RADIANS(G775))*SIN(RADIANS(E767))+COS(RADIANS(G775))*COS(RADIANS(E767))*COS(RADIANS(AA757))))</f>
        <v>#DIV/0!</v>
      </c>
      <c r="AB775" s="3" t="e">
        <f>IF(DEGREES(ACOS(SIN(RADIANS(G775))*SIN(RADIANS(E767))+COS(RADIANS(G775))*COS(RADIANS(E767))*COS(RADIANS(AB757))))&gt;90,0,$F$4*$F$5/E766^2*(SIN(RADIANS(G775))*SIN(RADIANS(E767))+COS(RADIANS(G775))*COS(RADIANS(E767))*COS(RADIANS(AB757))))</f>
        <v>#DIV/0!</v>
      </c>
      <c r="AC775" s="3" t="e">
        <f>IF(DEGREES(ACOS(SIN(RADIANS(G775))*SIN(RADIANS(E767))+COS(RADIANS(G775))*COS(RADIANS(E767))*COS(RADIANS(AC757))))&gt;90,0,$F$4*$F$5/E766^2*(SIN(RADIANS(G775))*SIN(RADIANS(E767))+COS(RADIANS(G775))*COS(RADIANS(E767))*COS(RADIANS(AC757))))</f>
        <v>#DIV/0!</v>
      </c>
      <c r="AD775" s="3" t="e">
        <f>IF(DEGREES(ACOS(SIN(RADIANS(G775))*SIN(RADIANS(E767))+COS(RADIANS(G775))*COS(RADIANS(E767))*COS(RADIANS(AD757))))&gt;90,0,$F$4*$F$5/E766^2*(SIN(RADIANS(G775))*SIN(RADIANS(E767))+COS(RADIANS(G775))*COS(RADIANS(E767))*COS(RADIANS(AD757))))</f>
        <v>#DIV/0!</v>
      </c>
      <c r="AE775" s="3" t="e">
        <f>IF(DEGREES(ACOS(SIN(RADIANS(G775))*SIN(RADIANS(E767))+COS(RADIANS(G775))*COS(RADIANS(E767))*COS(RADIANS(AE757))))&gt;90,0,$F$4*$F$5/E766^2*(SIN(RADIANS(G775))*SIN(RADIANS(E767))+COS(RADIANS(G775))*COS(RADIANS(E767))*COS(RADIANS(AE757))))</f>
        <v>#DIV/0!</v>
      </c>
      <c r="AF775" s="3" t="e">
        <f>IF(DEGREES(ACOS(SIN(RADIANS(G775))*SIN(RADIANS(E767))+COS(RADIANS(G775))*COS(RADIANS(E767))*COS(RADIANS(AF757))))&gt;90,0,$F$4*$F$5/E766^2*(SIN(RADIANS(G775))*SIN(RADIANS(E767))+COS(RADIANS(G775))*COS(RADIANS(E767))*COS(RADIANS(AF757))))</f>
        <v>#DIV/0!</v>
      </c>
      <c r="AG775" s="3" t="e">
        <f>IF(DEGREES(ACOS(SIN(RADIANS(G775))*SIN(RADIANS(E767))+COS(RADIANS(G775))*COS(RADIANS(E767))*COS(RADIANS(AG757))))&gt;90,0,$F$4*$F$5/E766^2*(SIN(RADIANS(G775))*SIN(RADIANS(E767))+COS(RADIANS(G775))*COS(RADIANS(E767))*COS(RADIANS(AG757))))</f>
        <v>#DIV/0!</v>
      </c>
      <c r="AH775" s="3" t="e">
        <f>IF(DEGREES(ACOS(SIN(RADIANS(G775))*SIN(RADIANS(E767))+COS(RADIANS(G775))*COS(RADIANS(E767))*COS(RADIANS(AH757))))&gt;90,0,$F$4*$F$5/E766^2*(SIN(RADIANS(G775))*SIN(RADIANS(E767))+COS(RADIANS(G775))*COS(RADIANS(E767))*COS(RADIANS(AH757))))</f>
        <v>#DIV/0!</v>
      </c>
      <c r="AI775" s="3" t="e">
        <f>IF(DEGREES(ACOS(SIN(RADIANS(G775))*SIN(RADIANS(E767))+COS(RADIANS(G775))*COS(RADIANS(E767))*COS(RADIANS(AI757))))&gt;90,0,$F$4*$F$5/E766^2*(SIN(RADIANS(G775))*SIN(RADIANS(E767))+COS(RADIANS(G775))*COS(RADIANS(E767))*COS(RADIANS(AI757))))</f>
        <v>#DIV/0!</v>
      </c>
      <c r="AJ775" s="3" t="e">
        <f>IF(DEGREES(ACOS(SIN(RADIANS(G775))*SIN(RADIANS(E767))+COS(RADIANS(G775))*COS(RADIANS(E767))*COS(RADIANS(AJ757))))&gt;90,0,$F$4*$F$5/E766^2*(SIN(RADIANS(G775))*SIN(RADIANS(E767))+COS(RADIANS(G775))*COS(RADIANS(E767))*COS(RADIANS(AJ757))))</f>
        <v>#DIV/0!</v>
      </c>
      <c r="AK775" s="3">
        <f>IF(DEGREES(ACOS(SIN(RADIANS(G775))*SIN(RADIANS(E767))+COS(RADIANS(G775))*COS(RADIANS(E767))*COS(RADIANS(AK757))))&gt;90,0,$F$4*$F$5/E766^2*(SIN(RADIANS(G775))*SIN(RADIANS(E767))+COS(RADIANS(G775))*COS(RADIANS(E767))*COS(RADIANS(AK757))))</f>
        <v>0</v>
      </c>
      <c r="AL775" s="3">
        <f>IF(DEGREES(ACOS(SIN(RADIANS(G775))*SIN(RADIANS(E767))+COS(RADIANS(G775))*COS(RADIANS(E767))*COS(RADIANS(AL757))))&gt;90,0,$F$4*$F$5/E766^2*(SIN(RADIANS(G775))*SIN(RADIANS(E767))+COS(RADIANS(G775))*COS(RADIANS(E767))*COS(RADIANS(AL757))))</f>
        <v>0</v>
      </c>
      <c r="AM775" s="3">
        <f>IF(DEGREES(ACOS(SIN(RADIANS(G775))*SIN(RADIANS(E767))+COS(RADIANS(G775))*COS(RADIANS(E767))*COS(RADIANS(AM757))))&gt;90,0,$F$4*$F$5/E766^2*(SIN(RADIANS(G775))*SIN(RADIANS(E767))+COS(RADIANS(G775))*COS(RADIANS(E767))*COS(RADIANS(AM757))))</f>
        <v>0</v>
      </c>
      <c r="AN775" s="3">
        <f>IF(DEGREES(ACOS(SIN(RADIANS(G775))*SIN(RADIANS(E767))+COS(RADIANS(G775))*COS(RADIANS(E767))*COS(RADIANS(AN757))))&gt;90,0,$F$4*$F$5/E766^2*(SIN(RADIANS(G775))*SIN(RADIANS(E767))+COS(RADIANS(G775))*COS(RADIANS(E767))*COS(RADIANS(AN757))))</f>
        <v>0</v>
      </c>
      <c r="AO775" s="3">
        <f>IF(DEGREES(ACOS(SIN(RADIANS(G775))*SIN(RADIANS(E767))+COS(RADIANS(G775))*COS(RADIANS(E767))*COS(RADIANS(AO757))))&gt;90,0,$F$4*$F$5/E766^2*(SIN(RADIANS(G775))*SIN(RADIANS(E767))+COS(RADIANS(G775))*COS(RADIANS(E767))*COS(RADIANS(AO757))))</f>
        <v>0</v>
      </c>
      <c r="AP775" s="3">
        <f>IF(DEGREES(ACOS(SIN(RADIANS(G775))*SIN(RADIANS(E767))+COS(RADIANS(G775))*COS(RADIANS(E767))*COS(RADIANS(AP757))))&gt;90,0,$F$4*$F$5/E766^2*(SIN(RADIANS(G775))*SIN(RADIANS(E767))+COS(RADIANS(G775))*COS(RADIANS(E767))*COS(RADIANS(AP757))))</f>
        <v>0</v>
      </c>
      <c r="AQ775" s="3">
        <f>IF(DEGREES(ACOS(SIN(RADIANS(G775))*SIN(RADIANS(E767))+COS(RADIANS(G775))*COS(RADIANS(E767))*COS(RADIANS(AQ757))))&gt;90,0,$F$4*$F$5/E766^2*(SIN(RADIANS(G775))*SIN(RADIANS(E767))+COS(RADIANS(G775))*COS(RADIANS(E767))*COS(RADIANS(AQ757))))</f>
        <v>0</v>
      </c>
      <c r="AR775" s="3">
        <f>IF(DEGREES(ACOS(SIN(RADIANS(G775))*SIN(RADIANS(E767))+COS(RADIANS(G775))*COS(RADIANS(E767))*COS(RADIANS(AR757))))&gt;90,0,$F$4*$F$5/E766^2*(SIN(RADIANS(G775))*SIN(RADIANS(E767))+COS(RADIANS(G775))*COS(RADIANS(E767))*COS(RADIANS(AR757))))</f>
        <v>0</v>
      </c>
    </row>
    <row r="776" spans="2:44" ht="15.75" customHeight="1" x14ac:dyDescent="0.2">
      <c r="G776" s="3">
        <v>-80</v>
      </c>
      <c r="I776" s="3">
        <f>IF(DEGREES(ACOS(SIN(RADIANS(G776))*SIN(RADIANS(E767))+COS(RADIANS(G776))*COS(RADIANS(E767))*COS(RADIANS(I757))))&gt;90,0,$F$4*$F$5/E766^2*(SIN(RADIANS(G776))*SIN(RADIANS(E767))+COS(RADIANS(G776))*COS(RADIANS(E767))*COS(RADIANS(I757))))</f>
        <v>0</v>
      </c>
      <c r="J776" s="3">
        <f>IF(DEGREES(ACOS(SIN(RADIANS(G776))*SIN(RADIANS(E767))+COS(RADIANS(G776))*COS(RADIANS(E767))*COS(RADIANS(J757))))&gt;90,0,$F$4*$F$5/E766^2*(SIN(RADIANS(G776))*SIN(RADIANS(E767))+COS(RADIANS(G776))*COS(RADIANS(E767))*COS(RADIANS(J757))))</f>
        <v>0</v>
      </c>
      <c r="K776" s="3">
        <f>IF(DEGREES(ACOS(SIN(RADIANS(G776))*SIN(RADIANS(E767))+COS(RADIANS(G776))*COS(RADIANS(E767))*COS(RADIANS(K757))))&gt;90,0,$F$4*$F$5/E766^2*(SIN(RADIANS(G776))*SIN(RADIANS(E767))+COS(RADIANS(G776))*COS(RADIANS(E767))*COS(RADIANS(K757))))</f>
        <v>0</v>
      </c>
      <c r="L776" s="3">
        <f>IF(DEGREES(ACOS(SIN(RADIANS(G776))*SIN(RADIANS(E767))+COS(RADIANS(G776))*COS(RADIANS(E767))*COS(RADIANS(L757))))&gt;90,0,$F$4*$F$5/E766^2*(SIN(RADIANS(G776))*SIN(RADIANS(E767))+COS(RADIANS(G776))*COS(RADIANS(E767))*COS(RADIANS(L757))))</f>
        <v>0</v>
      </c>
      <c r="M776" s="3">
        <f>IF(DEGREES(ACOS(SIN(RADIANS(G776))*SIN(RADIANS(E767))+COS(RADIANS(G776))*COS(RADIANS(E767))*COS(RADIANS(M757))))&gt;90,0,$F$4*$F$5/E766^2*(SIN(RADIANS(G776))*SIN(RADIANS(E767))+COS(RADIANS(G776))*COS(RADIANS(E767))*COS(RADIANS(M757))))</f>
        <v>0</v>
      </c>
      <c r="N776" s="3">
        <f>IF(DEGREES(ACOS(SIN(RADIANS(G776))*SIN(RADIANS(E767))+COS(RADIANS(G776))*COS(RADIANS(E767))*COS(RADIANS(N757))))&gt;90,0,$F$4*$F$5/E766^2*(SIN(RADIANS(G776))*SIN(RADIANS(E767))+COS(RADIANS(G776))*COS(RADIANS(E767))*COS(RADIANS(N757))))</f>
        <v>0</v>
      </c>
      <c r="O776" s="3">
        <f>IF(DEGREES(ACOS(SIN(RADIANS(G776))*SIN(RADIANS(E767))+COS(RADIANS(G776))*COS(RADIANS(E767))*COS(RADIANS(O757))))&gt;90,0,$F$4*$F$5/E766^2*(SIN(RADIANS(G776))*SIN(RADIANS(E767))+COS(RADIANS(G776))*COS(RADIANS(E767))*COS(RADIANS(O757))))</f>
        <v>0</v>
      </c>
      <c r="P776" s="3">
        <f>IF(DEGREES(ACOS(SIN(RADIANS(G776))*SIN(RADIANS(E767))+COS(RADIANS(G776))*COS(RADIANS(E767))*COS(RADIANS(P757))))&gt;90,0,$F$4*$F$5/E766^2*(SIN(RADIANS(G776))*SIN(RADIANS(E767))+COS(RADIANS(G776))*COS(RADIANS(E767))*COS(RADIANS(P757))))</f>
        <v>0</v>
      </c>
      <c r="Q776" s="3">
        <f>IF(DEGREES(ACOS(SIN(RADIANS(G776))*SIN(RADIANS(E767))+COS(RADIANS(G776))*COS(RADIANS(E767))*COS(RADIANS(Q757))))&gt;90,0,$F$4*$F$5/E766^2*(SIN(RADIANS(G776))*SIN(RADIANS(E767))+COS(RADIANS(G776))*COS(RADIANS(E767))*COS(RADIANS(Q757))))</f>
        <v>0</v>
      </c>
      <c r="R776" s="3" t="e">
        <f>IF(DEGREES(ACOS(SIN(RADIANS(G776))*SIN(RADIANS(E767))+COS(RADIANS(G776))*COS(RADIANS(E767))*COS(RADIANS(R757))))&gt;90,0,$F$4*$F$5/E766^2*(SIN(RADIANS(G776))*SIN(RADIANS(E767))+COS(RADIANS(G776))*COS(RADIANS(E767))*COS(RADIANS(R757))))</f>
        <v>#DIV/0!</v>
      </c>
      <c r="S776" s="3" t="e">
        <f>IF(DEGREES(ACOS(SIN(RADIANS(G776))*SIN(RADIANS(E767))+COS(RADIANS(G776))*COS(RADIANS(E767))*COS(RADIANS(S757))))&gt;90,0,$F$4*$F$5/E766^2*(SIN(RADIANS(G776))*SIN(RADIANS(E767))+COS(RADIANS(G776))*COS(RADIANS(E767))*COS(RADIANS(S757))))</f>
        <v>#DIV/0!</v>
      </c>
      <c r="T776" s="3" t="e">
        <f>IF(DEGREES(ACOS(SIN(RADIANS(G776))*SIN(RADIANS(E767))+COS(RADIANS(G776))*COS(RADIANS(E767))*COS(RADIANS(T757))))&gt;90,0,$F$4*$F$5/E766^2*(SIN(RADIANS(G776))*SIN(RADIANS(E767))+COS(RADIANS(G776))*COS(RADIANS(E767))*COS(RADIANS(T757))))</f>
        <v>#DIV/0!</v>
      </c>
      <c r="U776" s="3" t="e">
        <f>IF(DEGREES(ACOS(SIN(RADIANS(G776))*SIN(RADIANS(E767))+COS(RADIANS(G776))*COS(RADIANS(E767))*COS(RADIANS(U757))))&gt;90,0,$F$4*$F$5/E766^2*(SIN(RADIANS(G776))*SIN(RADIANS(E767))+COS(RADIANS(G776))*COS(RADIANS(E767))*COS(RADIANS(U757))))</f>
        <v>#DIV/0!</v>
      </c>
      <c r="V776" s="3" t="e">
        <f>IF(DEGREES(ACOS(SIN(RADIANS(G776))*SIN(RADIANS(E767))+COS(RADIANS(G776))*COS(RADIANS(E767))*COS(RADIANS(V757))))&gt;90,0,$F$4*$F$5/E766^2*(SIN(RADIANS(G776))*SIN(RADIANS(E767))+COS(RADIANS(G776))*COS(RADIANS(E767))*COS(RADIANS(V757))))</f>
        <v>#DIV/0!</v>
      </c>
      <c r="W776" s="3" t="e">
        <f>IF(DEGREES(ACOS(SIN(RADIANS(G776))*SIN(RADIANS(E767))+COS(RADIANS(G776))*COS(RADIANS(E767))*COS(RADIANS(W757))))&gt;90,0,$F$4*$F$5/E766^2*(SIN(RADIANS(G776))*SIN(RADIANS(E767))+COS(RADIANS(G776))*COS(RADIANS(E767))*COS(RADIANS(W757))))</f>
        <v>#DIV/0!</v>
      </c>
      <c r="X776" s="3" t="e">
        <f>IF(DEGREES(ACOS(SIN(RADIANS(G776))*SIN(RADIANS(E767))+COS(RADIANS(G776))*COS(RADIANS(E767))*COS(RADIANS(X757))))&gt;90,0,$F$4*$F$5/E766^2*(SIN(RADIANS(G776))*SIN(RADIANS(E767))+COS(RADIANS(G776))*COS(RADIANS(E767))*COS(RADIANS(X757))))</f>
        <v>#DIV/0!</v>
      </c>
      <c r="Y776" s="3" t="e">
        <f>IF(DEGREES(ACOS(SIN(RADIANS(G776))*SIN(RADIANS(E767))+COS(RADIANS(G776))*COS(RADIANS(E767))*COS(RADIANS(Y757))))&gt;90,0,$F$4*$F$5/E766^2*(SIN(RADIANS(G776))*SIN(RADIANS(E767))+COS(RADIANS(G776))*COS(RADIANS(E767))*COS(RADIANS(Y757))))</f>
        <v>#DIV/0!</v>
      </c>
      <c r="Z776" s="3" t="e">
        <f>IF(DEGREES(ACOS(SIN(RADIANS(G776))*SIN(RADIANS(E767))+COS(RADIANS(G776))*COS(RADIANS(E767))*COS(RADIANS(Z757))))&gt;90,0,$F$4*$F$5/E766^2*(SIN(RADIANS(G776))*SIN(RADIANS(E767))+COS(RADIANS(G776))*COS(RADIANS(E767))*COS(RADIANS(Z757))))</f>
        <v>#DIV/0!</v>
      </c>
      <c r="AA776" s="3" t="e">
        <f>IF(DEGREES(ACOS(SIN(RADIANS(G776))*SIN(RADIANS(E767))+COS(RADIANS(G776))*COS(RADIANS(E767))*COS(RADIANS(AA757))))&gt;90,0,$F$4*$F$5/E766^2*(SIN(RADIANS(G776))*SIN(RADIANS(E767))+COS(RADIANS(G776))*COS(RADIANS(E767))*COS(RADIANS(AA757))))</f>
        <v>#DIV/0!</v>
      </c>
      <c r="AB776" s="3" t="e">
        <f>IF(DEGREES(ACOS(SIN(RADIANS(G776))*SIN(RADIANS(E767))+COS(RADIANS(G776))*COS(RADIANS(E767))*COS(RADIANS(AB757))))&gt;90,0,$F$4*$F$5/E766^2*(SIN(RADIANS(G776))*SIN(RADIANS(E767))+COS(RADIANS(G776))*COS(RADIANS(E767))*COS(RADIANS(AB757))))</f>
        <v>#DIV/0!</v>
      </c>
      <c r="AC776" s="3" t="e">
        <f>IF(DEGREES(ACOS(SIN(RADIANS(G776))*SIN(RADIANS(E767))+COS(RADIANS(G776))*COS(RADIANS(E767))*COS(RADIANS(AC757))))&gt;90,0,$F$4*$F$5/E766^2*(SIN(RADIANS(G776))*SIN(RADIANS(E767))+COS(RADIANS(G776))*COS(RADIANS(E767))*COS(RADIANS(AC757))))</f>
        <v>#DIV/0!</v>
      </c>
      <c r="AD776" s="3" t="e">
        <f>IF(DEGREES(ACOS(SIN(RADIANS(G776))*SIN(RADIANS(E767))+COS(RADIANS(G776))*COS(RADIANS(E767))*COS(RADIANS(AD757))))&gt;90,0,$F$4*$F$5/E766^2*(SIN(RADIANS(G776))*SIN(RADIANS(E767))+COS(RADIANS(G776))*COS(RADIANS(E767))*COS(RADIANS(AD757))))</f>
        <v>#DIV/0!</v>
      </c>
      <c r="AE776" s="3" t="e">
        <f>IF(DEGREES(ACOS(SIN(RADIANS(G776))*SIN(RADIANS(E767))+COS(RADIANS(G776))*COS(RADIANS(E767))*COS(RADIANS(AE757))))&gt;90,0,$F$4*$F$5/E766^2*(SIN(RADIANS(G776))*SIN(RADIANS(E767))+COS(RADIANS(G776))*COS(RADIANS(E767))*COS(RADIANS(AE757))))</f>
        <v>#DIV/0!</v>
      </c>
      <c r="AF776" s="3" t="e">
        <f>IF(DEGREES(ACOS(SIN(RADIANS(G776))*SIN(RADIANS(E767))+COS(RADIANS(G776))*COS(RADIANS(E767))*COS(RADIANS(AF757))))&gt;90,0,$F$4*$F$5/E766^2*(SIN(RADIANS(G776))*SIN(RADIANS(E767))+COS(RADIANS(G776))*COS(RADIANS(E767))*COS(RADIANS(AF757))))</f>
        <v>#DIV/0!</v>
      </c>
      <c r="AG776" s="3" t="e">
        <f>IF(DEGREES(ACOS(SIN(RADIANS(G776))*SIN(RADIANS(E767))+COS(RADIANS(G776))*COS(RADIANS(E767))*COS(RADIANS(AG757))))&gt;90,0,$F$4*$F$5/E766^2*(SIN(RADIANS(G776))*SIN(RADIANS(E767))+COS(RADIANS(G776))*COS(RADIANS(E767))*COS(RADIANS(AG757))))</f>
        <v>#DIV/0!</v>
      </c>
      <c r="AH776" s="3" t="e">
        <f>IF(DEGREES(ACOS(SIN(RADIANS(G776))*SIN(RADIANS(E767))+COS(RADIANS(G776))*COS(RADIANS(E767))*COS(RADIANS(AH757))))&gt;90,0,$F$4*$F$5/E766^2*(SIN(RADIANS(G776))*SIN(RADIANS(E767))+COS(RADIANS(G776))*COS(RADIANS(E767))*COS(RADIANS(AH757))))</f>
        <v>#DIV/0!</v>
      </c>
      <c r="AI776" s="3" t="e">
        <f>IF(DEGREES(ACOS(SIN(RADIANS(G776))*SIN(RADIANS(E767))+COS(RADIANS(G776))*COS(RADIANS(E767))*COS(RADIANS(AI757))))&gt;90,0,$F$4*$F$5/E766^2*(SIN(RADIANS(G776))*SIN(RADIANS(E767))+COS(RADIANS(G776))*COS(RADIANS(E767))*COS(RADIANS(AI757))))</f>
        <v>#DIV/0!</v>
      </c>
      <c r="AJ776" s="3" t="e">
        <f>IF(DEGREES(ACOS(SIN(RADIANS(G776))*SIN(RADIANS(E767))+COS(RADIANS(G776))*COS(RADIANS(E767))*COS(RADIANS(AJ757))))&gt;90,0,$F$4*$F$5/E766^2*(SIN(RADIANS(G776))*SIN(RADIANS(E767))+COS(RADIANS(G776))*COS(RADIANS(E767))*COS(RADIANS(AJ757))))</f>
        <v>#DIV/0!</v>
      </c>
      <c r="AK776" s="3">
        <f>IF(DEGREES(ACOS(SIN(RADIANS(G776))*SIN(RADIANS(E767))+COS(RADIANS(G776))*COS(RADIANS(E767))*COS(RADIANS(AK757))))&gt;90,0,$F$4*$F$5/E766^2*(SIN(RADIANS(G776))*SIN(RADIANS(E767))+COS(RADIANS(G776))*COS(RADIANS(E767))*COS(RADIANS(AK757))))</f>
        <v>0</v>
      </c>
      <c r="AL776" s="3">
        <f>IF(DEGREES(ACOS(SIN(RADIANS(G776))*SIN(RADIANS(E767))+COS(RADIANS(G776))*COS(RADIANS(E767))*COS(RADIANS(AL757))))&gt;90,0,$F$4*$F$5/E766^2*(SIN(RADIANS(G776))*SIN(RADIANS(E767))+COS(RADIANS(G776))*COS(RADIANS(E767))*COS(RADIANS(AL757))))</f>
        <v>0</v>
      </c>
      <c r="AM776" s="3">
        <f>IF(DEGREES(ACOS(SIN(RADIANS(G776))*SIN(RADIANS(E767))+COS(RADIANS(G776))*COS(RADIANS(E767))*COS(RADIANS(AM757))))&gt;90,0,$F$4*$F$5/E766^2*(SIN(RADIANS(G776))*SIN(RADIANS(E767))+COS(RADIANS(G776))*COS(RADIANS(E767))*COS(RADIANS(AM757))))</f>
        <v>0</v>
      </c>
      <c r="AN776" s="3">
        <f>IF(DEGREES(ACOS(SIN(RADIANS(G776))*SIN(RADIANS(E767))+COS(RADIANS(G776))*COS(RADIANS(E767))*COS(RADIANS(AN757))))&gt;90,0,$F$4*$F$5/E766^2*(SIN(RADIANS(G776))*SIN(RADIANS(E767))+COS(RADIANS(G776))*COS(RADIANS(E767))*COS(RADIANS(AN757))))</f>
        <v>0</v>
      </c>
      <c r="AO776" s="3">
        <f>IF(DEGREES(ACOS(SIN(RADIANS(G776))*SIN(RADIANS(E767))+COS(RADIANS(G776))*COS(RADIANS(E767))*COS(RADIANS(AO757))))&gt;90,0,$F$4*$F$5/E766^2*(SIN(RADIANS(G776))*SIN(RADIANS(E767))+COS(RADIANS(G776))*COS(RADIANS(E767))*COS(RADIANS(AO757))))</f>
        <v>0</v>
      </c>
      <c r="AP776" s="3">
        <f>IF(DEGREES(ACOS(SIN(RADIANS(G776))*SIN(RADIANS(E767))+COS(RADIANS(G776))*COS(RADIANS(E767))*COS(RADIANS(AP757))))&gt;90,0,$F$4*$F$5/E766^2*(SIN(RADIANS(G776))*SIN(RADIANS(E767))+COS(RADIANS(G776))*COS(RADIANS(E767))*COS(RADIANS(AP757))))</f>
        <v>0</v>
      </c>
      <c r="AQ776" s="3">
        <f>IF(DEGREES(ACOS(SIN(RADIANS(G776))*SIN(RADIANS(E767))+COS(RADIANS(G776))*COS(RADIANS(E767))*COS(RADIANS(AQ757))))&gt;90,0,$F$4*$F$5/E766^2*(SIN(RADIANS(G776))*SIN(RADIANS(E767))+COS(RADIANS(G776))*COS(RADIANS(E767))*COS(RADIANS(AQ757))))</f>
        <v>0</v>
      </c>
      <c r="AR776" s="3">
        <f>IF(DEGREES(ACOS(SIN(RADIANS(G776))*SIN(RADIANS(E767))+COS(RADIANS(G776))*COS(RADIANS(E767))*COS(RADIANS(AR757))))&gt;90,0,$F$4*$F$5/E766^2*(SIN(RADIANS(G776))*SIN(RADIANS(E767))+COS(RADIANS(G776))*COS(RADIANS(E767))*COS(RADIANS(AR757))))</f>
        <v>0</v>
      </c>
    </row>
    <row r="777" spans="2:44" ht="15.75" customHeight="1" x14ac:dyDescent="0.2">
      <c r="G777" s="3">
        <v>-90</v>
      </c>
      <c r="I777" s="3" t="e">
        <f>IF(DEGREES(ACOS(SIN(RADIANS(G777))*SIN(RADIANS(E767))+COS(RADIANS(G777))*COS(RADIANS(E767))*COS(RADIANS(I757))))&gt;90,0,$F$4*$F$5/E766^2*(SIN(RADIANS(G777))*SIN(RADIANS(E767))+COS(RADIANS(G777))*COS(RADIANS(E767))*COS(RADIANS(I757))))</f>
        <v>#DIV/0!</v>
      </c>
      <c r="J777" s="3" t="e">
        <f>IF(DEGREES(ACOS(SIN(RADIANS(G777))*SIN(RADIANS(E767))+COS(RADIANS(G777))*COS(RADIANS(E767))*COS(RADIANS(J757))))&gt;90,0,$F$4*$F$5/E766^2*(SIN(RADIANS(G777))*SIN(RADIANS(E767))+COS(RADIANS(G777))*COS(RADIANS(E767))*COS(RADIANS(J757))))</f>
        <v>#DIV/0!</v>
      </c>
      <c r="K777" s="3" t="e">
        <f>IF(DEGREES(ACOS(SIN(RADIANS(G777))*SIN(RADIANS(E767))+COS(RADIANS(G777))*COS(RADIANS(E767))*COS(RADIANS(K757))))&gt;90,0,$F$4*$F$5/E766^2*(SIN(RADIANS(G777))*SIN(RADIANS(E767))+COS(RADIANS(G777))*COS(RADIANS(E767))*COS(RADIANS(K757))))</f>
        <v>#DIV/0!</v>
      </c>
      <c r="L777" s="3" t="e">
        <f>IF(DEGREES(ACOS(SIN(RADIANS(G777))*SIN(RADIANS(E767))+COS(RADIANS(G777))*COS(RADIANS(E767))*COS(RADIANS(L757))))&gt;90,0,$F$4*$F$5/E766^2*(SIN(RADIANS(G777))*SIN(RADIANS(E767))+COS(RADIANS(G777))*COS(RADIANS(E767))*COS(RADIANS(L757))))</f>
        <v>#DIV/0!</v>
      </c>
      <c r="M777" s="3" t="e">
        <f>IF(DEGREES(ACOS(SIN(RADIANS(G777))*SIN(RADIANS(E767))+COS(RADIANS(G777))*COS(RADIANS(E767))*COS(RADIANS(M757))))&gt;90,0,$F$4*$F$5/E766^2*(SIN(RADIANS(G777))*SIN(RADIANS(E767))+COS(RADIANS(G777))*COS(RADIANS(E767))*COS(RADIANS(M757))))</f>
        <v>#DIV/0!</v>
      </c>
      <c r="N777" s="3" t="e">
        <f>IF(DEGREES(ACOS(SIN(RADIANS(G777))*SIN(RADIANS(E767))+COS(RADIANS(G777))*COS(RADIANS(E767))*COS(RADIANS(N757))))&gt;90,0,$F$4*$F$5/E766^2*(SIN(RADIANS(G777))*SIN(RADIANS(E767))+COS(RADIANS(G777))*COS(RADIANS(E767))*COS(RADIANS(N757))))</f>
        <v>#DIV/0!</v>
      </c>
      <c r="O777" s="3" t="e">
        <f>IF(DEGREES(ACOS(SIN(RADIANS(G777))*SIN(RADIANS(E767))+COS(RADIANS(G777))*COS(RADIANS(E767))*COS(RADIANS(O757))))&gt;90,0,$F$4*$F$5/E766^2*(SIN(RADIANS(G777))*SIN(RADIANS(E767))+COS(RADIANS(G777))*COS(RADIANS(E767))*COS(RADIANS(O757))))</f>
        <v>#DIV/0!</v>
      </c>
      <c r="P777" s="3" t="e">
        <f>IF(DEGREES(ACOS(SIN(RADIANS(G777))*SIN(RADIANS(E767))+COS(RADIANS(G777))*COS(RADIANS(E767))*COS(RADIANS(P757))))&gt;90,0,$F$4*$F$5/E766^2*(SIN(RADIANS(G777))*SIN(RADIANS(E767))+COS(RADIANS(G777))*COS(RADIANS(E767))*COS(RADIANS(P757))))</f>
        <v>#DIV/0!</v>
      </c>
      <c r="Q777" s="3" t="e">
        <f>IF(DEGREES(ACOS(SIN(RADIANS(G777))*SIN(RADIANS(E767))+COS(RADIANS(G777))*COS(RADIANS(E767))*COS(RADIANS(Q757))))&gt;90,0,$F$4*$F$5/E766^2*(SIN(RADIANS(G777))*SIN(RADIANS(E767))+COS(RADIANS(G777))*COS(RADIANS(E767))*COS(RADIANS(Q757))))</f>
        <v>#DIV/0!</v>
      </c>
      <c r="R777" s="3" t="e">
        <f>IF(DEGREES(ACOS(SIN(RADIANS(G777))*SIN(RADIANS(E767))+COS(RADIANS(G777))*COS(RADIANS(E767))*COS(RADIANS(R757))))&gt;90,0,$F$4*$F$5/E766^2*(SIN(RADIANS(G777))*SIN(RADIANS(E767))+COS(RADIANS(G777))*COS(RADIANS(E767))*COS(RADIANS(R757))))</f>
        <v>#DIV/0!</v>
      </c>
      <c r="S777" s="3" t="e">
        <f>IF(DEGREES(ACOS(SIN(RADIANS(G777))*SIN(RADIANS(E767))+COS(RADIANS(G777))*COS(RADIANS(E767))*COS(RADIANS(S757))))&gt;90,0,$F$4*$F$5/E766^2*(SIN(RADIANS(G777))*SIN(RADIANS(E767))+COS(RADIANS(G777))*COS(RADIANS(E767))*COS(RADIANS(S757))))</f>
        <v>#DIV/0!</v>
      </c>
      <c r="T777" s="3" t="e">
        <f>IF(DEGREES(ACOS(SIN(RADIANS(G777))*SIN(RADIANS(E767))+COS(RADIANS(G777))*COS(RADIANS(E767))*COS(RADIANS(T757))))&gt;90,0,$F$4*$F$5/E766^2*(SIN(RADIANS(G777))*SIN(RADIANS(E767))+COS(RADIANS(G777))*COS(RADIANS(E767))*COS(RADIANS(T757))))</f>
        <v>#DIV/0!</v>
      </c>
      <c r="U777" s="3" t="e">
        <f>IF(DEGREES(ACOS(SIN(RADIANS(G777))*SIN(RADIANS(E767))+COS(RADIANS(G777))*COS(RADIANS(E767))*COS(RADIANS(U757))))&gt;90,0,$F$4*$F$5/E766^2*(SIN(RADIANS(G777))*SIN(RADIANS(E767))+COS(RADIANS(G777))*COS(RADIANS(E767))*COS(RADIANS(U757))))</f>
        <v>#DIV/0!</v>
      </c>
      <c r="V777" s="3" t="e">
        <f>IF(DEGREES(ACOS(SIN(RADIANS(G777))*SIN(RADIANS(E767))+COS(RADIANS(G777))*COS(RADIANS(E767))*COS(RADIANS(V757))))&gt;90,0,$F$4*$F$5/E766^2*(SIN(RADIANS(G777))*SIN(RADIANS(E767))+COS(RADIANS(G777))*COS(RADIANS(E767))*COS(RADIANS(V757))))</f>
        <v>#DIV/0!</v>
      </c>
      <c r="W777" s="3" t="e">
        <f>IF(DEGREES(ACOS(SIN(RADIANS(G777))*SIN(RADIANS(E767))+COS(RADIANS(G777))*COS(RADIANS(E767))*COS(RADIANS(W757))))&gt;90,0,$F$4*$F$5/E766^2*(SIN(RADIANS(G777))*SIN(RADIANS(E767))+COS(RADIANS(G777))*COS(RADIANS(E767))*COS(RADIANS(W757))))</f>
        <v>#DIV/0!</v>
      </c>
      <c r="X777" s="3" t="e">
        <f>IF(DEGREES(ACOS(SIN(RADIANS(G777))*SIN(RADIANS(E767))+COS(RADIANS(G777))*COS(RADIANS(E767))*COS(RADIANS(X757))))&gt;90,0,$F$4*$F$5/E766^2*(SIN(RADIANS(G777))*SIN(RADIANS(E767))+COS(RADIANS(G777))*COS(RADIANS(E767))*COS(RADIANS(X757))))</f>
        <v>#DIV/0!</v>
      </c>
      <c r="Y777" s="3" t="e">
        <f>IF(DEGREES(ACOS(SIN(RADIANS(G777))*SIN(RADIANS(E767))+COS(RADIANS(G777))*COS(RADIANS(E767))*COS(RADIANS(Y757))))&gt;90,0,$F$4*$F$5/E766^2*(SIN(RADIANS(G777))*SIN(RADIANS(E767))+COS(RADIANS(G777))*COS(RADIANS(E767))*COS(RADIANS(Y757))))</f>
        <v>#DIV/0!</v>
      </c>
      <c r="Z777" s="3" t="e">
        <f>IF(DEGREES(ACOS(SIN(RADIANS(G777))*SIN(RADIANS(E767))+COS(RADIANS(G777))*COS(RADIANS(E767))*COS(RADIANS(Z757))))&gt;90,0,$F$4*$F$5/E766^2*(SIN(RADIANS(G777))*SIN(RADIANS(E767))+COS(RADIANS(G777))*COS(RADIANS(E767))*COS(RADIANS(Z757))))</f>
        <v>#DIV/0!</v>
      </c>
      <c r="AA777" s="3" t="e">
        <f>IF(DEGREES(ACOS(SIN(RADIANS(G777))*SIN(RADIANS(E767))+COS(RADIANS(G777))*COS(RADIANS(E767))*COS(RADIANS(AA757))))&gt;90,0,$F$4*$F$5/E766^2*(SIN(RADIANS(G777))*SIN(RADIANS(E767))+COS(RADIANS(G777))*COS(RADIANS(E767))*COS(RADIANS(AA757))))</f>
        <v>#DIV/0!</v>
      </c>
      <c r="AB777" s="3" t="e">
        <f>IF(DEGREES(ACOS(SIN(RADIANS(G777))*SIN(RADIANS(E767))+COS(RADIANS(G777))*COS(RADIANS(E767))*COS(RADIANS(AB757))))&gt;90,0,$F$4*$F$5/E766^2*(SIN(RADIANS(G777))*SIN(RADIANS(E767))+COS(RADIANS(G777))*COS(RADIANS(E767))*COS(RADIANS(AB757))))</f>
        <v>#DIV/0!</v>
      </c>
      <c r="AC777" s="3" t="e">
        <f>IF(DEGREES(ACOS(SIN(RADIANS(G777))*SIN(RADIANS(E767))+COS(RADIANS(G777))*COS(RADIANS(E767))*COS(RADIANS(AC757))))&gt;90,0,$F$4*$F$5/E766^2*(SIN(RADIANS(G777))*SIN(RADIANS(E767))+COS(RADIANS(G777))*COS(RADIANS(E767))*COS(RADIANS(AC757))))</f>
        <v>#DIV/0!</v>
      </c>
      <c r="AD777" s="3" t="e">
        <f>IF(DEGREES(ACOS(SIN(RADIANS(G777))*SIN(RADIANS(E767))+COS(RADIANS(G777))*COS(RADIANS(E767))*COS(RADIANS(AD757))))&gt;90,0,$F$4*$F$5/E766^2*(SIN(RADIANS(G777))*SIN(RADIANS(E767))+COS(RADIANS(G777))*COS(RADIANS(E767))*COS(RADIANS(AD757))))</f>
        <v>#DIV/0!</v>
      </c>
      <c r="AE777" s="3" t="e">
        <f>IF(DEGREES(ACOS(SIN(RADIANS(G777))*SIN(RADIANS(E767))+COS(RADIANS(G777))*COS(RADIANS(E767))*COS(RADIANS(AE757))))&gt;90,0,$F$4*$F$5/E766^2*(SIN(RADIANS(G777))*SIN(RADIANS(E767))+COS(RADIANS(G777))*COS(RADIANS(E767))*COS(RADIANS(AE757))))</f>
        <v>#DIV/0!</v>
      </c>
      <c r="AF777" s="3" t="e">
        <f>IF(DEGREES(ACOS(SIN(RADIANS(G777))*SIN(RADIANS(E767))+COS(RADIANS(G777))*COS(RADIANS(E767))*COS(RADIANS(AF757))))&gt;90,0,$F$4*$F$5/E766^2*(SIN(RADIANS(G777))*SIN(RADIANS(E767))+COS(RADIANS(G777))*COS(RADIANS(E767))*COS(RADIANS(AF757))))</f>
        <v>#DIV/0!</v>
      </c>
      <c r="AG777" s="3" t="e">
        <f>IF(DEGREES(ACOS(SIN(RADIANS(G777))*SIN(RADIANS(E767))+COS(RADIANS(G777))*COS(RADIANS(E767))*COS(RADIANS(AG757))))&gt;90,0,$F$4*$F$5/E766^2*(SIN(RADIANS(G777))*SIN(RADIANS(E767))+COS(RADIANS(G777))*COS(RADIANS(E767))*COS(RADIANS(AG757))))</f>
        <v>#DIV/0!</v>
      </c>
      <c r="AH777" s="3" t="e">
        <f>IF(DEGREES(ACOS(SIN(RADIANS(G777))*SIN(RADIANS(E767))+COS(RADIANS(G777))*COS(RADIANS(E767))*COS(RADIANS(AH757))))&gt;90,0,$F$4*$F$5/E766^2*(SIN(RADIANS(G777))*SIN(RADIANS(E767))+COS(RADIANS(G777))*COS(RADIANS(E767))*COS(RADIANS(AH757))))</f>
        <v>#DIV/0!</v>
      </c>
      <c r="AI777" s="3" t="e">
        <f>IF(DEGREES(ACOS(SIN(RADIANS(G777))*SIN(RADIANS(E767))+COS(RADIANS(G777))*COS(RADIANS(E767))*COS(RADIANS(AI757))))&gt;90,0,$F$4*$F$5/E766^2*(SIN(RADIANS(G777))*SIN(RADIANS(E767))+COS(RADIANS(G777))*COS(RADIANS(E767))*COS(RADIANS(AI757))))</f>
        <v>#DIV/0!</v>
      </c>
      <c r="AJ777" s="3" t="e">
        <f>IF(DEGREES(ACOS(SIN(RADIANS(G777))*SIN(RADIANS(E767))+COS(RADIANS(G777))*COS(RADIANS(E767))*COS(RADIANS(AJ757))))&gt;90,0,$F$4*$F$5/E766^2*(SIN(RADIANS(G777))*SIN(RADIANS(E767))+COS(RADIANS(G777))*COS(RADIANS(E767))*COS(RADIANS(AJ757))))</f>
        <v>#DIV/0!</v>
      </c>
      <c r="AK777" s="3" t="e">
        <f>IF(DEGREES(ACOS(SIN(RADIANS(G777))*SIN(RADIANS(E767))+COS(RADIANS(G777))*COS(RADIANS(E767))*COS(RADIANS(AK757))))&gt;90,0,$F$4*$F$5/E766^2*(SIN(RADIANS(G777))*SIN(RADIANS(E767))+COS(RADIANS(G777))*COS(RADIANS(E767))*COS(RADIANS(AK757))))</f>
        <v>#DIV/0!</v>
      </c>
      <c r="AL777" s="3" t="e">
        <f>IF(DEGREES(ACOS(SIN(RADIANS(G777))*SIN(RADIANS(E767))+COS(RADIANS(G777))*COS(RADIANS(E767))*COS(RADIANS(AL757))))&gt;90,0,$F$4*$F$5/E766^2*(SIN(RADIANS(G777))*SIN(RADIANS(E767))+COS(RADIANS(G777))*COS(RADIANS(E767))*COS(RADIANS(AL757))))</f>
        <v>#DIV/0!</v>
      </c>
      <c r="AM777" s="3" t="e">
        <f>IF(DEGREES(ACOS(SIN(RADIANS(G777))*SIN(RADIANS(E767))+COS(RADIANS(G777))*COS(RADIANS(E767))*COS(RADIANS(AM757))))&gt;90,0,$F$4*$F$5/E766^2*(SIN(RADIANS(G777))*SIN(RADIANS(E767))+COS(RADIANS(G777))*COS(RADIANS(E767))*COS(RADIANS(AM757))))</f>
        <v>#DIV/0!</v>
      </c>
      <c r="AN777" s="3" t="e">
        <f>IF(DEGREES(ACOS(SIN(RADIANS(G777))*SIN(RADIANS(E767))+COS(RADIANS(G777))*COS(RADIANS(E767))*COS(RADIANS(AN757))))&gt;90,0,$F$4*$F$5/E766^2*(SIN(RADIANS(G777))*SIN(RADIANS(E767))+COS(RADIANS(G777))*COS(RADIANS(E767))*COS(RADIANS(AN757))))</f>
        <v>#DIV/0!</v>
      </c>
      <c r="AO777" s="3" t="e">
        <f>IF(DEGREES(ACOS(SIN(RADIANS(G777))*SIN(RADIANS(E767))+COS(RADIANS(G777))*COS(RADIANS(E767))*COS(RADIANS(AO757))))&gt;90,0,$F$4*$F$5/E766^2*(SIN(RADIANS(G777))*SIN(RADIANS(E767))+COS(RADIANS(G777))*COS(RADIANS(E767))*COS(RADIANS(AO757))))</f>
        <v>#DIV/0!</v>
      </c>
      <c r="AP777" s="3" t="e">
        <f>IF(DEGREES(ACOS(SIN(RADIANS(G777))*SIN(RADIANS(E767))+COS(RADIANS(G777))*COS(RADIANS(E767))*COS(RADIANS(AP757))))&gt;90,0,$F$4*$F$5/E766^2*(SIN(RADIANS(G777))*SIN(RADIANS(E767))+COS(RADIANS(G777))*COS(RADIANS(E767))*COS(RADIANS(AP757))))</f>
        <v>#DIV/0!</v>
      </c>
      <c r="AQ777" s="3" t="e">
        <f>IF(DEGREES(ACOS(SIN(RADIANS(G777))*SIN(RADIANS(E767))+COS(RADIANS(G777))*COS(RADIANS(E767))*COS(RADIANS(AQ757))))&gt;90,0,$F$4*$F$5/E766^2*(SIN(RADIANS(G777))*SIN(RADIANS(E767))+COS(RADIANS(G777))*COS(RADIANS(E767))*COS(RADIANS(AQ757))))</f>
        <v>#DIV/0!</v>
      </c>
      <c r="AR777" s="3" t="e">
        <f>IF(DEGREES(ACOS(SIN(RADIANS(G777))*SIN(RADIANS(E767))+COS(RADIANS(G777))*COS(RADIANS(E767))*COS(RADIANS(AR757))))&gt;90,0,$F$4*$F$5/E766^2*(SIN(RADIANS(G777))*SIN(RADIANS(E767))+COS(RADIANS(G777))*COS(RADIANS(E767))*COS(RADIANS(AR757))))</f>
        <v>#DIV/0!</v>
      </c>
    </row>
    <row r="778" spans="2:44" ht="15.75" customHeight="1" x14ac:dyDescent="0.2"/>
    <row r="779" spans="2:44" ht="15.75" customHeight="1" x14ac:dyDescent="0.2">
      <c r="H779" s="3" t="s">
        <v>771</v>
      </c>
      <c r="I779" s="3">
        <v>180</v>
      </c>
      <c r="J779" s="3">
        <v>170</v>
      </c>
      <c r="K779" s="3">
        <v>160</v>
      </c>
      <c r="L779" s="3">
        <v>150</v>
      </c>
      <c r="M779" s="3">
        <v>140</v>
      </c>
      <c r="N779" s="3">
        <v>130</v>
      </c>
      <c r="O779" s="3">
        <v>120</v>
      </c>
      <c r="P779" s="3">
        <v>110</v>
      </c>
      <c r="Q779" s="3">
        <v>100</v>
      </c>
      <c r="R779" s="3">
        <v>90</v>
      </c>
      <c r="S779" s="3">
        <v>80</v>
      </c>
      <c r="T779" s="3">
        <v>70</v>
      </c>
      <c r="U779" s="3">
        <v>60</v>
      </c>
      <c r="V779" s="3">
        <v>50</v>
      </c>
      <c r="W779" s="3">
        <v>40</v>
      </c>
      <c r="X779" s="3">
        <v>30</v>
      </c>
      <c r="Y779" s="3">
        <v>20</v>
      </c>
      <c r="Z779" s="3">
        <v>10</v>
      </c>
      <c r="AA779" s="3">
        <v>0</v>
      </c>
      <c r="AB779" s="3">
        <v>-10</v>
      </c>
      <c r="AC779" s="3">
        <v>-20</v>
      </c>
      <c r="AD779" s="3">
        <v>-30</v>
      </c>
      <c r="AE779" s="3">
        <v>-40</v>
      </c>
      <c r="AF779" s="3">
        <v>-50</v>
      </c>
      <c r="AG779" s="3">
        <v>-60</v>
      </c>
      <c r="AH779" s="3">
        <v>-70</v>
      </c>
      <c r="AI779" s="3">
        <v>-80</v>
      </c>
      <c r="AJ779" s="3">
        <v>-90</v>
      </c>
      <c r="AK779" s="3">
        <v>-100</v>
      </c>
      <c r="AL779" s="3">
        <v>-110</v>
      </c>
      <c r="AM779" s="3">
        <v>-120</v>
      </c>
      <c r="AN779" s="3">
        <v>-130</v>
      </c>
      <c r="AO779" s="3">
        <v>-140</v>
      </c>
      <c r="AP779" s="3">
        <v>-150</v>
      </c>
      <c r="AQ779" s="3">
        <v>-160</v>
      </c>
      <c r="AR779" s="3">
        <v>-170</v>
      </c>
    </row>
    <row r="780" spans="2:44" ht="15.75" customHeight="1" x14ac:dyDescent="0.2">
      <c r="H780" s="3" t="s">
        <v>782</v>
      </c>
      <c r="I780" s="3">
        <f>IF(ABS(I779-E792)&gt;180,IF(ABS(I779-E792)&gt;360,ABS(I779-E792)-360,360-ABS(I779-E792)),ABS(I779-E792))</f>
        <v>180</v>
      </c>
      <c r="J780" s="3">
        <f>IF(ABS(J779-E792)&gt;180,IF(ABS(J779-E792)&gt;360,ABS(J779-E792)-360,360-ABS(J779-E792)),ABS(J779-E792))</f>
        <v>170</v>
      </c>
      <c r="K780" s="3">
        <f>IF(ABS(K779-E792)&gt;180,IF(ABS(K779-E792)&gt;360,ABS(K779-E792)-360,360-ABS(K779-E792)),ABS(K779-E792))</f>
        <v>160</v>
      </c>
      <c r="L780" s="3">
        <f>IF(ABS(L779-E792)&gt;180,IF(ABS(L779-E792)&gt;360,ABS(L779-E792)-360,360-ABS(L779-E792)),ABS(L779-E792))</f>
        <v>150</v>
      </c>
      <c r="M780" s="3">
        <f>IF(ABS(M779-E792)&gt;180,IF(ABS(M779-E792)&gt;360,ABS(M779-E792)-360,360-ABS(M779-E792)),ABS(M779-E792))</f>
        <v>140</v>
      </c>
      <c r="N780" s="3">
        <f>IF(ABS(N779-E792)&gt;180,IF(ABS(N779-E792)&gt;360,ABS(N779-E792)-360,360-ABS(N779-E792)),ABS(N779-E792))</f>
        <v>130</v>
      </c>
      <c r="O780" s="3">
        <f>IF(ABS(O779-E792)&gt;180,IF(ABS(O779-E792)&gt;360,ABS(O779-E792)-360,360-ABS(O779-E792)),ABS(O779-E792))</f>
        <v>120</v>
      </c>
      <c r="P780" s="3">
        <f>IF(ABS(P779-E792)&gt;180,IF(ABS(P779-E792)&gt;360,ABS(P779-E792)-360,360-ABS(P779-E792)),ABS(P779-E792))</f>
        <v>110</v>
      </c>
      <c r="Q780" s="3">
        <f>IF(ABS(Q779-E792)&gt;180,IF(ABS(Q779-E792)&gt;360,ABS(Q779-E792)-360,360-ABS(Q779-E792)),ABS(Q779-E792))</f>
        <v>100</v>
      </c>
      <c r="R780" s="3">
        <f>IF(ABS(R779-E792)&gt;180,IF(ABS(R779-E792)&gt;360,ABS(R779-E792)-360,360-ABS(R779-E792)),ABS(R779-E792))</f>
        <v>90</v>
      </c>
      <c r="S780" s="3">
        <f>IF(ABS(S779-E792)&gt;180,IF(ABS(S779-E792)&gt;360,ABS(S779-E792)-360,360-ABS(S779-E792)),ABS(S779-E792))</f>
        <v>80</v>
      </c>
      <c r="T780" s="3">
        <f>IF(ABS(T779-E792)&gt;180,IF(ABS(T779-E792)&gt;360,ABS(T779-E792)-360,360-ABS(T779-E792)),ABS(T779-E792))</f>
        <v>70</v>
      </c>
      <c r="U780" s="3">
        <f>IF(ABS(U779-E792)&gt;180,IF(ABS(U779-E792)&gt;360,ABS(U779-E792)-360,360-ABS(U779-E792)),ABS(U779-E792))</f>
        <v>60</v>
      </c>
      <c r="V780" s="3">
        <f>IF(ABS(V779-E792)&gt;180,IF(ABS(V779-E792)&gt;360,ABS(V779-E792)-360,360-ABS(V779-E792)),ABS(V779-E792))</f>
        <v>50</v>
      </c>
      <c r="W780" s="3">
        <f>IF(ABS(W779-E792)&gt;180,IF(ABS(W779-E792)&gt;360,ABS(W779-E792)-360,360-ABS(W779-E792)),ABS(W779-E792))</f>
        <v>40</v>
      </c>
      <c r="X780" s="3">
        <f>IF(ABS(X779-E792)&gt;180,IF(ABS(X779-E792)&gt;360,ABS(X779-E792)-360,360-ABS(X779-E792)),ABS(X779-E792))</f>
        <v>30</v>
      </c>
      <c r="Y780" s="3">
        <f>IF(ABS(Y779-E792)&gt;180,IF(ABS(Y779-E792)&gt;360,ABS(Y779-E792)-360,360-ABS(Y779-E792)),ABS(Y779-E792))</f>
        <v>20</v>
      </c>
      <c r="Z780" s="3">
        <f>IF(ABS(Z779-E792)&gt;180,IF(ABS(Z779-E792)&gt;360,ABS(Z779-E792)-360,360-ABS(Z779-E792)),ABS(Z779-E792))</f>
        <v>10</v>
      </c>
      <c r="AA780" s="3">
        <f>IF(ABS(AA779-E792)&gt;180,IF(ABS(AA779-E792)&gt;360,ABS(AA779-E792)-360,360-ABS(AA779-E792)),ABS(AA779-E792))</f>
        <v>0</v>
      </c>
      <c r="AB780" s="3">
        <f>IF(ABS(AB779-E792)&gt;180,IF(ABS(AB779-E792)&gt;360,ABS(AB779-E792)-360,360-ABS(AB779-E792)),ABS(AB779-E792))</f>
        <v>10</v>
      </c>
      <c r="AC780" s="3">
        <f>IF(ABS(AC779-E792)&gt;180,IF(ABS(AC779-E792)&gt;360,ABS(AC779-E792)-360,360-ABS(AC779-E792)),ABS(AC779-E792))</f>
        <v>20</v>
      </c>
      <c r="AD780" s="3">
        <f>IF(ABS(AD779-E792)&gt;180,IF(ABS(AD779-E792)&gt;360,ABS(AD779-E792)-360,360-ABS(AD779-E792)),ABS(AD779-E792))</f>
        <v>30</v>
      </c>
      <c r="AE780" s="3">
        <f>IF(ABS(AE779-E792)&gt;180,IF(ABS(AE779-E792)&gt;360,ABS(AE779-E792)-360,360-ABS(AE779-E792)),ABS(AE779-E792))</f>
        <v>40</v>
      </c>
      <c r="AF780" s="3">
        <f>IF(ABS(AF779-E792)&gt;180,IF(ABS(AF779-E792)&gt;360,ABS(AF779-E792)-360,360-ABS(AF779-E792)),ABS(AF779-E792))</f>
        <v>50</v>
      </c>
      <c r="AG780" s="3">
        <f>IF(ABS(AG779-E792)&gt;180,IF(ABS(AG779-E792)&gt;360,ABS(AG779-E792)-360,360-ABS(AG779-E792)),ABS(AG779-E792))</f>
        <v>60</v>
      </c>
      <c r="AH780" s="3">
        <f>IF(ABS(AH779-E792)&gt;180,IF(ABS(AH779-E792)&gt;360,ABS(AH779-E792)-360,360-ABS(AH779-E792)),ABS(AH779-E792))</f>
        <v>70</v>
      </c>
      <c r="AI780" s="3">
        <f>IF(ABS(AI779-E792)&gt;180,IF(ABS(AI779-E792)&gt;360,ABS(AI779-E792)-360,360-ABS(AI779-E792)),ABS(AI779-E792))</f>
        <v>80</v>
      </c>
      <c r="AJ780" s="3">
        <f>IF(ABS(AJ779-E792)&gt;180,IF(ABS(AJ779-E792)&gt;360,ABS(AJ779-E792)-360,360-ABS(AJ779-E792)),ABS(AJ779-E792))</f>
        <v>90</v>
      </c>
      <c r="AK780" s="3">
        <f>IF(ABS(AK779-E792)&gt;180,IF(ABS(AK779-E792)&gt;360,ABS(AK779-E792)-360,360-ABS(AK779-E792)),ABS(AK779-E792))</f>
        <v>100</v>
      </c>
      <c r="AL780" s="3">
        <f>IF(ABS(AL779-E792)&gt;180,IF(ABS(AL779-E792)&gt;360,ABS(AL779-E792)-360,360-ABS(AL779-E792)),ABS(AL779-E792))</f>
        <v>110</v>
      </c>
      <c r="AM780" s="3">
        <f>IF(ABS(AM779-E792)&gt;180,IF(ABS(AM779-E792)&gt;360,ABS(AM779-E792)-360,360-ABS(AM779-E792)),ABS(AM779-E792))</f>
        <v>120</v>
      </c>
      <c r="AN780" s="3">
        <f>IF(ABS(AN779-E792)&gt;180,IF(ABS(AN779-E792)&gt;360,ABS(AN779-E792)-360,360-ABS(AN779-E792)),ABS(AN779-E792))</f>
        <v>130</v>
      </c>
      <c r="AO780" s="3">
        <f>IF(ABS(AO779-E792)&gt;180,IF(ABS(AO779-E792)&gt;360,ABS(AO779-E792)-360,360-ABS(AO779-E792)),ABS(AO779-E792))</f>
        <v>140</v>
      </c>
      <c r="AP780" s="3">
        <f>IF(ABS(AP779-E792)&gt;180,IF(ABS(AP779-E792)&gt;360,ABS(AP779-E792)-360,360-ABS(AP779-E792)),ABS(AP779-E792))</f>
        <v>150</v>
      </c>
      <c r="AQ780" s="3">
        <f>IF(ABS(AQ779-E792)&gt;180,IF(ABS(AQ779-E792)&gt;360,ABS(AQ779-E792)-360,360-ABS(AQ779-E792)),ABS(AQ779-E792))</f>
        <v>160</v>
      </c>
      <c r="AR780" s="3">
        <f>IF(ABS(AR779-E792)&gt;180,IF(ABS(AR779-E792)&gt;360,ABS(AR779-E792)-360,360-ABS(AR779-E792)),ABS(AR779-E792))</f>
        <v>170</v>
      </c>
    </row>
    <row r="781" spans="2:44" ht="15.75" customHeight="1" x14ac:dyDescent="0.2">
      <c r="G781" s="3" t="s">
        <v>736</v>
      </c>
    </row>
    <row r="782" spans="2:44" ht="15.75" customHeight="1" x14ac:dyDescent="0.2">
      <c r="B782" s="3" t="s">
        <v>791</v>
      </c>
      <c r="E782" s="3">
        <v>320</v>
      </c>
      <c r="G782" s="3">
        <v>90</v>
      </c>
      <c r="I782" s="3" t="e">
        <f>IF(DEGREES(ACOS(SIN(RADIANS(G782))*SIN(RADIANS(E790))+COS(RADIANS(G782))*COS(RADIANS(E790))*COS(RADIANS(I780))))&gt;90,0,$F$4*$F$5/E789^2*(SIN(RADIANS(G782))*SIN(RADIANS(E790))+COS(RADIANS(G782))*COS(RADIANS(E790))*COS(RADIANS(I780))))</f>
        <v>#DIV/0!</v>
      </c>
      <c r="J782" s="3" t="e">
        <f>IF(DEGREES(ACOS(SIN(RADIANS(G782))*SIN(RADIANS(E790))+COS(RADIANS(G782))*COS(RADIANS(E790))*COS(RADIANS(J780))))&gt;90,0,$F$4*$F$5/E789^2*(SIN(RADIANS(G782))*SIN(RADIANS(E790))+COS(RADIANS(G782))*COS(RADIANS(E790))*COS(RADIANS(J780))))</f>
        <v>#DIV/0!</v>
      </c>
      <c r="K782" s="3" t="e">
        <f>IF(DEGREES(ACOS(SIN(RADIANS(G782))*SIN(RADIANS(E790))+COS(RADIANS(G782))*COS(RADIANS(E790))*COS(RADIANS(K780))))&gt;90,0,$F$4*$F$5/E789^2*(SIN(RADIANS(G782))*SIN(RADIANS(E790))+COS(RADIANS(G782))*COS(RADIANS(E790))*COS(RADIANS(K780))))</f>
        <v>#DIV/0!</v>
      </c>
      <c r="L782" s="3" t="e">
        <f>IF(DEGREES(ACOS(SIN(RADIANS(G782))*SIN(RADIANS(E790))+COS(RADIANS(G782))*COS(RADIANS(E790))*COS(RADIANS(L780))))&gt;90,0,$F$4*$F$5/E789^2*(SIN(RADIANS(G782))*SIN(RADIANS(E790))+COS(RADIANS(G782))*COS(RADIANS(E790))*COS(RADIANS(L780))))</f>
        <v>#DIV/0!</v>
      </c>
      <c r="M782" s="3" t="e">
        <f>IF(DEGREES(ACOS(SIN(RADIANS(G782))*SIN(RADIANS(E790))+COS(RADIANS(G782))*COS(RADIANS(E790))*COS(RADIANS(M780))))&gt;90,0,$F$4*$F$5/E789^2*(SIN(RADIANS(G782))*SIN(RADIANS(E790))+COS(RADIANS(G782))*COS(RADIANS(E790))*COS(RADIANS(M780))))</f>
        <v>#DIV/0!</v>
      </c>
      <c r="N782" s="3" t="e">
        <f>IF(DEGREES(ACOS(SIN(RADIANS(G782))*SIN(RADIANS(E790))+COS(RADIANS(G782))*COS(RADIANS(E790))*COS(RADIANS(N780))))&gt;90,0,$F$4*$F$5/E789^2*(SIN(RADIANS(G782))*SIN(RADIANS(E790))+COS(RADIANS(G782))*COS(RADIANS(E790))*COS(RADIANS(N780))))</f>
        <v>#DIV/0!</v>
      </c>
      <c r="O782" s="3" t="e">
        <f>IF(DEGREES(ACOS(SIN(RADIANS(G782))*SIN(RADIANS(E790))+COS(RADIANS(G782))*COS(RADIANS(E790))*COS(RADIANS(O780))))&gt;90,0,$F$4*$F$5/E789^2*(SIN(RADIANS(G782))*SIN(RADIANS(E790))+COS(RADIANS(G782))*COS(RADIANS(E790))*COS(RADIANS(O780))))</f>
        <v>#DIV/0!</v>
      </c>
      <c r="P782" s="3" t="e">
        <f>IF(DEGREES(ACOS(SIN(RADIANS(G782))*SIN(RADIANS(E790))+COS(RADIANS(G782))*COS(RADIANS(E790))*COS(RADIANS(P780))))&gt;90,0,$F$4*$F$5/E789^2*(SIN(RADIANS(G782))*SIN(RADIANS(E790))+COS(RADIANS(G782))*COS(RADIANS(E790))*COS(RADIANS(P780))))</f>
        <v>#DIV/0!</v>
      </c>
      <c r="Q782" s="3" t="e">
        <f>IF(DEGREES(ACOS(SIN(RADIANS(G782))*SIN(RADIANS(E790))+COS(RADIANS(G782))*COS(RADIANS(E790))*COS(RADIANS(Q780))))&gt;90,0,$F$4*$F$5/E789^2*(SIN(RADIANS(G782))*SIN(RADIANS(E790))+COS(RADIANS(G782))*COS(RADIANS(E790))*COS(RADIANS(Q780))))</f>
        <v>#DIV/0!</v>
      </c>
      <c r="R782" s="3" t="e">
        <f>IF(DEGREES(ACOS(SIN(RADIANS(G782))*SIN(RADIANS(E790))+COS(RADIANS(G782))*COS(RADIANS(E790))*COS(RADIANS(R780))))&gt;90,0,$F$4*$F$5/E789^2*(SIN(RADIANS(G782))*SIN(RADIANS(E790))+COS(RADIANS(G782))*COS(RADIANS(E790))*COS(RADIANS(R780))))</f>
        <v>#DIV/0!</v>
      </c>
      <c r="S782" s="3" t="e">
        <f>IF(DEGREES(ACOS(SIN(RADIANS(G782))*SIN(RADIANS(E790))+COS(RADIANS(G782))*COS(RADIANS(E790))*COS(RADIANS(S780))))&gt;90,0,$F$4*$F$5/E789^2*(SIN(RADIANS(G782))*SIN(RADIANS(E790))+COS(RADIANS(G782))*COS(RADIANS(E790))*COS(RADIANS(S780))))</f>
        <v>#DIV/0!</v>
      </c>
      <c r="T782" s="3" t="e">
        <f>IF(DEGREES(ACOS(SIN(RADIANS(G782))*SIN(RADIANS(E790))+COS(RADIANS(G782))*COS(RADIANS(E790))*COS(RADIANS(T780))))&gt;90,0,$F$4*$F$5/E789^2*(SIN(RADIANS(G782))*SIN(RADIANS(E790))+COS(RADIANS(G782))*COS(RADIANS(E790))*COS(RADIANS(T780))))</f>
        <v>#DIV/0!</v>
      </c>
      <c r="U782" s="3" t="e">
        <f>IF(DEGREES(ACOS(SIN(RADIANS(G782))*SIN(RADIANS(E790))+COS(RADIANS(G782))*COS(RADIANS(E790))*COS(RADIANS(U780))))&gt;90,0,$F$4*$F$5/E789^2*(SIN(RADIANS(G782))*SIN(RADIANS(E790))+COS(RADIANS(G782))*COS(RADIANS(E790))*COS(RADIANS(U780))))</f>
        <v>#DIV/0!</v>
      </c>
      <c r="V782" s="3" t="e">
        <f>IF(DEGREES(ACOS(SIN(RADIANS(G782))*SIN(RADIANS(E790))+COS(RADIANS(G782))*COS(RADIANS(E790))*COS(RADIANS(V780))))&gt;90,0,$F$4*$F$5/E789^2*(SIN(RADIANS(G782))*SIN(RADIANS(E790))+COS(RADIANS(G782))*COS(RADIANS(E790))*COS(RADIANS(V780))))</f>
        <v>#DIV/0!</v>
      </c>
      <c r="W782" s="3" t="e">
        <f>IF(DEGREES(ACOS(SIN(RADIANS(G782))*SIN(RADIANS(E790))+COS(RADIANS(G782))*COS(RADIANS(E790))*COS(RADIANS(W780))))&gt;90,0,$F$4*$F$5/E789^2*(SIN(RADIANS(G782))*SIN(RADIANS(E790))+COS(RADIANS(G782))*COS(RADIANS(E790))*COS(RADIANS(W780))))</f>
        <v>#DIV/0!</v>
      </c>
      <c r="X782" s="3" t="e">
        <f>IF(DEGREES(ACOS(SIN(RADIANS(G782))*SIN(RADIANS(E790))+COS(RADIANS(G782))*COS(RADIANS(E790))*COS(RADIANS(X780))))&gt;90,0,$F$4*$F$5/E789^2*(SIN(RADIANS(G782))*SIN(RADIANS(E790))+COS(RADIANS(G782))*COS(RADIANS(E790))*COS(RADIANS(X780))))</f>
        <v>#DIV/0!</v>
      </c>
      <c r="Y782" s="3" t="e">
        <f>IF(DEGREES(ACOS(SIN(RADIANS(G782))*SIN(RADIANS(E790))+COS(RADIANS(G782))*COS(RADIANS(E790))*COS(RADIANS(Y780))))&gt;90,0,$F$4*$F$5/E789^2*(SIN(RADIANS(G782))*SIN(RADIANS(E790))+COS(RADIANS(G782))*COS(RADIANS(E790))*COS(RADIANS(Y780))))</f>
        <v>#DIV/0!</v>
      </c>
      <c r="Z782" s="3" t="e">
        <f>IF(DEGREES(ACOS(SIN(RADIANS(G782))*SIN(RADIANS(E790))+COS(RADIANS(G782))*COS(RADIANS(E790))*COS(RADIANS(Z780))))&gt;90,0,$F$4*$F$5/E789^2*(SIN(RADIANS(G782))*SIN(RADIANS(E790))+COS(RADIANS(G782))*COS(RADIANS(E790))*COS(RADIANS(Z780))))</f>
        <v>#DIV/0!</v>
      </c>
      <c r="AA782" s="3" t="e">
        <f>IF(DEGREES(ACOS(SIN(RADIANS(G782))*SIN(RADIANS(E790))+COS(RADIANS(G782))*COS(RADIANS(E790))*COS(RADIANS(AA780))))&gt;90,0,$F$4*$F$5/E789^2*(SIN(RADIANS(G782))*SIN(RADIANS(E790))+COS(RADIANS(G782))*COS(RADIANS(E790))*COS(RADIANS(AA780))))</f>
        <v>#DIV/0!</v>
      </c>
      <c r="AB782" s="3" t="e">
        <f>IF(DEGREES(ACOS(SIN(RADIANS(G782))*SIN(RADIANS(E790))+COS(RADIANS(G782))*COS(RADIANS(E790))*COS(RADIANS(AB780))))&gt;90,0,$F$4*$F$5/E789^2*(SIN(RADIANS(G782))*SIN(RADIANS(E790))+COS(RADIANS(G782))*COS(RADIANS(E790))*COS(RADIANS(AB780))))</f>
        <v>#DIV/0!</v>
      </c>
      <c r="AC782" s="3" t="e">
        <f>IF(DEGREES(ACOS(SIN(RADIANS(G782))*SIN(RADIANS(E790))+COS(RADIANS(G782))*COS(RADIANS(E790))*COS(RADIANS(AC780))))&gt;90,0,$F$4*$F$5/E789^2*(SIN(RADIANS(G782))*SIN(RADIANS(E790))+COS(RADIANS(G782))*COS(RADIANS(E790))*COS(RADIANS(AC780))))</f>
        <v>#DIV/0!</v>
      </c>
      <c r="AD782" s="3" t="e">
        <f>IF(DEGREES(ACOS(SIN(RADIANS(G782))*SIN(RADIANS(E790))+COS(RADIANS(G782))*COS(RADIANS(E790))*COS(RADIANS(AD780))))&gt;90,0,$F$4*$F$5/E789^2*(SIN(RADIANS(G782))*SIN(RADIANS(E790))+COS(RADIANS(G782))*COS(RADIANS(E790))*COS(RADIANS(AD780))))</f>
        <v>#DIV/0!</v>
      </c>
      <c r="AE782" s="3" t="e">
        <f>IF(DEGREES(ACOS(SIN(RADIANS(G782))*SIN(RADIANS(E790))+COS(RADIANS(G782))*COS(RADIANS(E790))*COS(RADIANS(AE780))))&gt;90,0,$F$4*$F$5/E789^2*(SIN(RADIANS(G782))*SIN(RADIANS(E790))+COS(RADIANS(G782))*COS(RADIANS(E790))*COS(RADIANS(AE780))))</f>
        <v>#DIV/0!</v>
      </c>
      <c r="AF782" s="3" t="e">
        <f>IF(DEGREES(ACOS(SIN(RADIANS(G782))*SIN(RADIANS(E790))+COS(RADIANS(G782))*COS(RADIANS(E790))*COS(RADIANS(AF780))))&gt;90,0,$F$4*$F$5/E789^2*(SIN(RADIANS(G782))*SIN(RADIANS(E790))+COS(RADIANS(G782))*COS(RADIANS(E790))*COS(RADIANS(AF780))))</f>
        <v>#DIV/0!</v>
      </c>
      <c r="AG782" s="3" t="e">
        <f>IF(DEGREES(ACOS(SIN(RADIANS(G782))*SIN(RADIANS(E790))+COS(RADIANS(G782))*COS(RADIANS(E790))*COS(RADIANS(AG780))))&gt;90,0,$F$4*$F$5/E789^2*(SIN(RADIANS(G782))*SIN(RADIANS(E790))+COS(RADIANS(G782))*COS(RADIANS(E790))*COS(RADIANS(AG780))))</f>
        <v>#DIV/0!</v>
      </c>
      <c r="AH782" s="3" t="e">
        <f>IF(DEGREES(ACOS(SIN(RADIANS(G782))*SIN(RADIANS(E790))+COS(RADIANS(G782))*COS(RADIANS(E790))*COS(RADIANS(AH780))))&gt;90,0,$F$4*$F$5/E789^2*(SIN(RADIANS(G782))*SIN(RADIANS(E790))+COS(RADIANS(G782))*COS(RADIANS(E790))*COS(RADIANS(AH780))))</f>
        <v>#DIV/0!</v>
      </c>
      <c r="AI782" s="3" t="e">
        <f>IF(DEGREES(ACOS(SIN(RADIANS(G782))*SIN(RADIANS(E790))+COS(RADIANS(G782))*COS(RADIANS(E790))*COS(RADIANS(AI780))))&gt;90,0,$F$4*$F$5/E789^2*(SIN(RADIANS(G782))*SIN(RADIANS(E790))+COS(RADIANS(G782))*COS(RADIANS(E790))*COS(RADIANS(AI780))))</f>
        <v>#DIV/0!</v>
      </c>
      <c r="AJ782" s="3" t="e">
        <f>IF(DEGREES(ACOS(SIN(RADIANS(G782))*SIN(RADIANS(E790))+COS(RADIANS(G782))*COS(RADIANS(E790))*COS(RADIANS(AJ780))))&gt;90,0,$F$4*$F$5/E789^2*(SIN(RADIANS(G782))*SIN(RADIANS(E790))+COS(RADIANS(G782))*COS(RADIANS(E790))*COS(RADIANS(AJ780))))</f>
        <v>#DIV/0!</v>
      </c>
      <c r="AK782" s="3" t="e">
        <f>IF(DEGREES(ACOS(SIN(RADIANS(G782))*SIN(RADIANS(E790))+COS(RADIANS(G782))*COS(RADIANS(E790))*COS(RADIANS(AK780))))&gt;90,0,$F$4*$F$5/E789^2*(SIN(RADIANS(G782))*SIN(RADIANS(E790))+COS(RADIANS(G782))*COS(RADIANS(E790))*COS(RADIANS(AK780))))</f>
        <v>#DIV/0!</v>
      </c>
      <c r="AL782" s="3" t="e">
        <f>IF(DEGREES(ACOS(SIN(RADIANS(G782))*SIN(RADIANS(E790))+COS(RADIANS(G782))*COS(RADIANS(E790))*COS(RADIANS(AL780))))&gt;90,0,$F$4*$F$5/E789^2*(SIN(RADIANS(G782))*SIN(RADIANS(E790))+COS(RADIANS(G782))*COS(RADIANS(E790))*COS(RADIANS(AL780))))</f>
        <v>#DIV/0!</v>
      </c>
      <c r="AM782" s="3" t="e">
        <f>IF(DEGREES(ACOS(SIN(RADIANS(G782))*SIN(RADIANS(E790))+COS(RADIANS(G782))*COS(RADIANS(E790))*COS(RADIANS(AM780))))&gt;90,0,$F$4*$F$5/E789^2*(SIN(RADIANS(G782))*SIN(RADIANS(E790))+COS(RADIANS(G782))*COS(RADIANS(E790))*COS(RADIANS(AM780))))</f>
        <v>#DIV/0!</v>
      </c>
      <c r="AN782" s="3" t="e">
        <f>IF(DEGREES(ACOS(SIN(RADIANS(G782))*SIN(RADIANS(E790))+COS(RADIANS(G782))*COS(RADIANS(E790))*COS(RADIANS(AN780))))&gt;90,0,$F$4*$F$5/E789^2*(SIN(RADIANS(G782))*SIN(RADIANS(E790))+COS(RADIANS(G782))*COS(RADIANS(E790))*COS(RADIANS(AN780))))</f>
        <v>#DIV/0!</v>
      </c>
      <c r="AO782" s="3" t="e">
        <f>IF(DEGREES(ACOS(SIN(RADIANS(G782))*SIN(RADIANS(E790))+COS(RADIANS(G782))*COS(RADIANS(E790))*COS(RADIANS(AO780))))&gt;90,0,$F$4*$F$5/E789^2*(SIN(RADIANS(G782))*SIN(RADIANS(E790))+COS(RADIANS(G782))*COS(RADIANS(E790))*COS(RADIANS(AO780))))</f>
        <v>#DIV/0!</v>
      </c>
      <c r="AP782" s="3" t="e">
        <f>IF(DEGREES(ACOS(SIN(RADIANS(G782))*SIN(RADIANS(E790))+COS(RADIANS(G782))*COS(RADIANS(E790))*COS(RADIANS(AP780))))&gt;90,0,$F$4*$F$5/E789^2*(SIN(RADIANS(G782))*SIN(RADIANS(E790))+COS(RADIANS(G782))*COS(RADIANS(E790))*COS(RADIANS(AP780))))</f>
        <v>#DIV/0!</v>
      </c>
      <c r="AQ782" s="3" t="e">
        <f>IF(DEGREES(ACOS(SIN(RADIANS(G782))*SIN(RADIANS(E790))+COS(RADIANS(G782))*COS(RADIANS(E790))*COS(RADIANS(AQ780))))&gt;90,0,$F$4*$F$5/E789^2*(SIN(RADIANS(G782))*SIN(RADIANS(E790))+COS(RADIANS(G782))*COS(RADIANS(E790))*COS(RADIANS(AQ780))))</f>
        <v>#DIV/0!</v>
      </c>
      <c r="AR782" s="3" t="e">
        <f>IF(DEGREES(ACOS(SIN(RADIANS(G782))*SIN(RADIANS(E790))+COS(RADIANS(G782))*COS(RADIANS(E790))*COS(RADIANS(AR780))))&gt;90,0,$F$4*$F$5/E789^2*(SIN(RADIANS(G782))*SIN(RADIANS(E790))+COS(RADIANS(G782))*COS(RADIANS(E790))*COS(RADIANS(AR780))))</f>
        <v>#DIV/0!</v>
      </c>
    </row>
    <row r="783" spans="2:44" ht="15.75" customHeight="1" x14ac:dyDescent="0.2">
      <c r="B783" s="3" t="s">
        <v>728</v>
      </c>
      <c r="E783" s="3">
        <f t="array" ref="E783">INDEX($D$1751:$AM$1751,0,MATCH(E782-IF(E782&lt;360,0,360),$D$1700:$AM$1700,0))+IF(E782&gt;350,360,0)</f>
        <v>320</v>
      </c>
      <c r="G783" s="3">
        <v>80</v>
      </c>
      <c r="I783" s="3">
        <f>IF(DEGREES(ACOS(SIN(RADIANS(G783))*SIN(RADIANS(E790))+COS(RADIANS(G783))*COS(RADIANS(E790))*COS(RADIANS(I780))))&gt;90,0,$F$4*$F$5/E789^2*(SIN(RADIANS(G783))*SIN(RADIANS(E790))+COS(RADIANS(G783))*COS(RADIANS(E790))*COS(RADIANS(I780))))</f>
        <v>0</v>
      </c>
      <c r="J783" s="3">
        <f>IF(DEGREES(ACOS(SIN(RADIANS(G783))*SIN(RADIANS(E790))+COS(RADIANS(G783))*COS(RADIANS(E790))*COS(RADIANS(J780))))&gt;90,0,$F$4*$F$5/E789^2*(SIN(RADIANS(G783))*SIN(RADIANS(E790))+COS(RADIANS(G783))*COS(RADIANS(E790))*COS(RADIANS(J780))))</f>
        <v>0</v>
      </c>
      <c r="K783" s="3">
        <f>IF(DEGREES(ACOS(SIN(RADIANS(G783))*SIN(RADIANS(E790))+COS(RADIANS(G783))*COS(RADIANS(E790))*COS(RADIANS(K780))))&gt;90,0,$F$4*$F$5/E789^2*(SIN(RADIANS(G783))*SIN(RADIANS(E790))+COS(RADIANS(G783))*COS(RADIANS(E790))*COS(RADIANS(K780))))</f>
        <v>0</v>
      </c>
      <c r="L783" s="3">
        <f>IF(DEGREES(ACOS(SIN(RADIANS(G783))*SIN(RADIANS(E790))+COS(RADIANS(G783))*COS(RADIANS(E790))*COS(RADIANS(L780))))&gt;90,0,$F$4*$F$5/E789^2*(SIN(RADIANS(G783))*SIN(RADIANS(E790))+COS(RADIANS(G783))*COS(RADIANS(E790))*COS(RADIANS(L780))))</f>
        <v>0</v>
      </c>
      <c r="M783" s="3">
        <f>IF(DEGREES(ACOS(SIN(RADIANS(G783))*SIN(RADIANS(E790))+COS(RADIANS(G783))*COS(RADIANS(E790))*COS(RADIANS(M780))))&gt;90,0,$F$4*$F$5/E789^2*(SIN(RADIANS(G783))*SIN(RADIANS(E790))+COS(RADIANS(G783))*COS(RADIANS(E790))*COS(RADIANS(M780))))</f>
        <v>0</v>
      </c>
      <c r="N783" s="3">
        <f>IF(DEGREES(ACOS(SIN(RADIANS(G783))*SIN(RADIANS(E790))+COS(RADIANS(G783))*COS(RADIANS(E790))*COS(RADIANS(N780))))&gt;90,0,$F$4*$F$5/E789^2*(SIN(RADIANS(G783))*SIN(RADIANS(E790))+COS(RADIANS(G783))*COS(RADIANS(E790))*COS(RADIANS(N780))))</f>
        <v>0</v>
      </c>
      <c r="O783" s="3">
        <f>IF(DEGREES(ACOS(SIN(RADIANS(G783))*SIN(RADIANS(E790))+COS(RADIANS(G783))*COS(RADIANS(E790))*COS(RADIANS(O780))))&gt;90,0,$F$4*$F$5/E789^2*(SIN(RADIANS(G783))*SIN(RADIANS(E790))+COS(RADIANS(G783))*COS(RADIANS(E790))*COS(RADIANS(O780))))</f>
        <v>0</v>
      </c>
      <c r="P783" s="3">
        <f>IF(DEGREES(ACOS(SIN(RADIANS(G783))*SIN(RADIANS(E790))+COS(RADIANS(G783))*COS(RADIANS(E790))*COS(RADIANS(P780))))&gt;90,0,$F$4*$F$5/E789^2*(SIN(RADIANS(G783))*SIN(RADIANS(E790))+COS(RADIANS(G783))*COS(RADIANS(E790))*COS(RADIANS(P780))))</f>
        <v>0</v>
      </c>
      <c r="Q783" s="3">
        <f>IF(DEGREES(ACOS(SIN(RADIANS(G783))*SIN(RADIANS(E790))+COS(RADIANS(G783))*COS(RADIANS(E790))*COS(RADIANS(Q780))))&gt;90,0,$F$4*$F$5/E789^2*(SIN(RADIANS(G783))*SIN(RADIANS(E790))+COS(RADIANS(G783))*COS(RADIANS(E790))*COS(RADIANS(Q780))))</f>
        <v>0</v>
      </c>
      <c r="R783" s="3" t="e">
        <f>IF(DEGREES(ACOS(SIN(RADIANS(G783))*SIN(RADIANS(E790))+COS(RADIANS(G783))*COS(RADIANS(E790))*COS(RADIANS(R780))))&gt;90,0,$F$4*$F$5/E789^2*(SIN(RADIANS(G783))*SIN(RADIANS(E790))+COS(RADIANS(G783))*COS(RADIANS(E790))*COS(RADIANS(R780))))</f>
        <v>#DIV/0!</v>
      </c>
      <c r="S783" s="3" t="e">
        <f>IF(DEGREES(ACOS(SIN(RADIANS(G783))*SIN(RADIANS(E790))+COS(RADIANS(G783))*COS(RADIANS(E790))*COS(RADIANS(S780))))&gt;90,0,$F$4*$F$5/E789^2*(SIN(RADIANS(G783))*SIN(RADIANS(E790))+COS(RADIANS(G783))*COS(RADIANS(E790))*COS(RADIANS(S780))))</f>
        <v>#DIV/0!</v>
      </c>
      <c r="T783" s="3" t="e">
        <f>IF(DEGREES(ACOS(SIN(RADIANS(G783))*SIN(RADIANS(E790))+COS(RADIANS(G783))*COS(RADIANS(E790))*COS(RADIANS(T780))))&gt;90,0,$F$4*$F$5/E789^2*(SIN(RADIANS(G783))*SIN(RADIANS(E790))+COS(RADIANS(G783))*COS(RADIANS(E790))*COS(RADIANS(T780))))</f>
        <v>#DIV/0!</v>
      </c>
      <c r="U783" s="3" t="e">
        <f>IF(DEGREES(ACOS(SIN(RADIANS(G783))*SIN(RADIANS(E790))+COS(RADIANS(G783))*COS(RADIANS(E790))*COS(RADIANS(U780))))&gt;90,0,$F$4*$F$5/E789^2*(SIN(RADIANS(G783))*SIN(RADIANS(E790))+COS(RADIANS(G783))*COS(RADIANS(E790))*COS(RADIANS(U780))))</f>
        <v>#DIV/0!</v>
      </c>
      <c r="V783" s="3" t="e">
        <f>IF(DEGREES(ACOS(SIN(RADIANS(G783))*SIN(RADIANS(E790))+COS(RADIANS(G783))*COS(RADIANS(E790))*COS(RADIANS(V780))))&gt;90,0,$F$4*$F$5/E789^2*(SIN(RADIANS(G783))*SIN(RADIANS(E790))+COS(RADIANS(G783))*COS(RADIANS(E790))*COS(RADIANS(V780))))</f>
        <v>#DIV/0!</v>
      </c>
      <c r="W783" s="3" t="e">
        <f>IF(DEGREES(ACOS(SIN(RADIANS(G783))*SIN(RADIANS(E790))+COS(RADIANS(G783))*COS(RADIANS(E790))*COS(RADIANS(W780))))&gt;90,0,$F$4*$F$5/E789^2*(SIN(RADIANS(G783))*SIN(RADIANS(E790))+COS(RADIANS(G783))*COS(RADIANS(E790))*COS(RADIANS(W780))))</f>
        <v>#DIV/0!</v>
      </c>
      <c r="X783" s="3" t="e">
        <f>IF(DEGREES(ACOS(SIN(RADIANS(G783))*SIN(RADIANS(E790))+COS(RADIANS(G783))*COS(RADIANS(E790))*COS(RADIANS(X780))))&gt;90,0,$F$4*$F$5/E789^2*(SIN(RADIANS(G783))*SIN(RADIANS(E790))+COS(RADIANS(G783))*COS(RADIANS(E790))*COS(RADIANS(X780))))</f>
        <v>#DIV/0!</v>
      </c>
      <c r="Y783" s="3" t="e">
        <f>IF(DEGREES(ACOS(SIN(RADIANS(G783))*SIN(RADIANS(E790))+COS(RADIANS(G783))*COS(RADIANS(E790))*COS(RADIANS(Y780))))&gt;90,0,$F$4*$F$5/E789^2*(SIN(RADIANS(G783))*SIN(RADIANS(E790))+COS(RADIANS(G783))*COS(RADIANS(E790))*COS(RADIANS(Y780))))</f>
        <v>#DIV/0!</v>
      </c>
      <c r="Z783" s="3" t="e">
        <f>IF(DEGREES(ACOS(SIN(RADIANS(G783))*SIN(RADIANS(E790))+COS(RADIANS(G783))*COS(RADIANS(E790))*COS(RADIANS(Z780))))&gt;90,0,$F$4*$F$5/E789^2*(SIN(RADIANS(G783))*SIN(RADIANS(E790))+COS(RADIANS(G783))*COS(RADIANS(E790))*COS(RADIANS(Z780))))</f>
        <v>#DIV/0!</v>
      </c>
      <c r="AA783" s="3" t="e">
        <f>IF(DEGREES(ACOS(SIN(RADIANS(G783))*SIN(RADIANS(E790))+COS(RADIANS(G783))*COS(RADIANS(E790))*COS(RADIANS(AA780))))&gt;90,0,$F$4*$F$5/E789^2*(SIN(RADIANS(G783))*SIN(RADIANS(E790))+COS(RADIANS(G783))*COS(RADIANS(E790))*COS(RADIANS(AA780))))</f>
        <v>#DIV/0!</v>
      </c>
      <c r="AB783" s="3" t="e">
        <f>IF(DEGREES(ACOS(SIN(RADIANS(G783))*SIN(RADIANS(E790))+COS(RADIANS(G783))*COS(RADIANS(E790))*COS(RADIANS(AB780))))&gt;90,0,$F$4*$F$5/E789^2*(SIN(RADIANS(G783))*SIN(RADIANS(E790))+COS(RADIANS(G783))*COS(RADIANS(E790))*COS(RADIANS(AB780))))</f>
        <v>#DIV/0!</v>
      </c>
      <c r="AC783" s="3" t="e">
        <f>IF(DEGREES(ACOS(SIN(RADIANS(G783))*SIN(RADIANS(E790))+COS(RADIANS(G783))*COS(RADIANS(E790))*COS(RADIANS(AC780))))&gt;90,0,$F$4*$F$5/E789^2*(SIN(RADIANS(G783))*SIN(RADIANS(E790))+COS(RADIANS(G783))*COS(RADIANS(E790))*COS(RADIANS(AC780))))</f>
        <v>#DIV/0!</v>
      </c>
      <c r="AD783" s="3" t="e">
        <f>IF(DEGREES(ACOS(SIN(RADIANS(G783))*SIN(RADIANS(E790))+COS(RADIANS(G783))*COS(RADIANS(E790))*COS(RADIANS(AD780))))&gt;90,0,$F$4*$F$5/E789^2*(SIN(RADIANS(G783))*SIN(RADIANS(E790))+COS(RADIANS(G783))*COS(RADIANS(E790))*COS(RADIANS(AD780))))</f>
        <v>#DIV/0!</v>
      </c>
      <c r="AE783" s="3" t="e">
        <f>IF(DEGREES(ACOS(SIN(RADIANS(G783))*SIN(RADIANS(E790))+COS(RADIANS(G783))*COS(RADIANS(E790))*COS(RADIANS(AE780))))&gt;90,0,$F$4*$F$5/E789^2*(SIN(RADIANS(G783))*SIN(RADIANS(E790))+COS(RADIANS(G783))*COS(RADIANS(E790))*COS(RADIANS(AE780))))</f>
        <v>#DIV/0!</v>
      </c>
      <c r="AF783" s="3" t="e">
        <f>IF(DEGREES(ACOS(SIN(RADIANS(G783))*SIN(RADIANS(E790))+COS(RADIANS(G783))*COS(RADIANS(E790))*COS(RADIANS(AF780))))&gt;90,0,$F$4*$F$5/E789^2*(SIN(RADIANS(G783))*SIN(RADIANS(E790))+COS(RADIANS(G783))*COS(RADIANS(E790))*COS(RADIANS(AF780))))</f>
        <v>#DIV/0!</v>
      </c>
      <c r="AG783" s="3" t="e">
        <f>IF(DEGREES(ACOS(SIN(RADIANS(G783))*SIN(RADIANS(E790))+COS(RADIANS(G783))*COS(RADIANS(E790))*COS(RADIANS(AG780))))&gt;90,0,$F$4*$F$5/E789^2*(SIN(RADIANS(G783))*SIN(RADIANS(E790))+COS(RADIANS(G783))*COS(RADIANS(E790))*COS(RADIANS(AG780))))</f>
        <v>#DIV/0!</v>
      </c>
      <c r="AH783" s="3" t="e">
        <f>IF(DEGREES(ACOS(SIN(RADIANS(G783))*SIN(RADIANS(E790))+COS(RADIANS(G783))*COS(RADIANS(E790))*COS(RADIANS(AH780))))&gt;90,0,$F$4*$F$5/E789^2*(SIN(RADIANS(G783))*SIN(RADIANS(E790))+COS(RADIANS(G783))*COS(RADIANS(E790))*COS(RADIANS(AH780))))</f>
        <v>#DIV/0!</v>
      </c>
      <c r="AI783" s="3" t="e">
        <f>IF(DEGREES(ACOS(SIN(RADIANS(G783))*SIN(RADIANS(E790))+COS(RADIANS(G783))*COS(RADIANS(E790))*COS(RADIANS(AI780))))&gt;90,0,$F$4*$F$5/E789^2*(SIN(RADIANS(G783))*SIN(RADIANS(E790))+COS(RADIANS(G783))*COS(RADIANS(E790))*COS(RADIANS(AI780))))</f>
        <v>#DIV/0!</v>
      </c>
      <c r="AJ783" s="3" t="e">
        <f>IF(DEGREES(ACOS(SIN(RADIANS(G783))*SIN(RADIANS(E790))+COS(RADIANS(G783))*COS(RADIANS(E790))*COS(RADIANS(AJ780))))&gt;90,0,$F$4*$F$5/E789^2*(SIN(RADIANS(G783))*SIN(RADIANS(E790))+COS(RADIANS(G783))*COS(RADIANS(E790))*COS(RADIANS(AJ780))))</f>
        <v>#DIV/0!</v>
      </c>
      <c r="AK783" s="3">
        <f>IF(DEGREES(ACOS(SIN(RADIANS(G783))*SIN(RADIANS(E790))+COS(RADIANS(G783))*COS(RADIANS(E790))*COS(RADIANS(AK780))))&gt;90,0,$F$4*$F$5/E789^2*(SIN(RADIANS(G783))*SIN(RADIANS(E790))+COS(RADIANS(G783))*COS(RADIANS(E790))*COS(RADIANS(AK780))))</f>
        <v>0</v>
      </c>
      <c r="AL783" s="3">
        <f>IF(DEGREES(ACOS(SIN(RADIANS(G783))*SIN(RADIANS(E790))+COS(RADIANS(G783))*COS(RADIANS(E790))*COS(RADIANS(AL780))))&gt;90,0,$F$4*$F$5/E789^2*(SIN(RADIANS(G783))*SIN(RADIANS(E790))+COS(RADIANS(G783))*COS(RADIANS(E790))*COS(RADIANS(AL780))))</f>
        <v>0</v>
      </c>
      <c r="AM783" s="3">
        <f>IF(DEGREES(ACOS(SIN(RADIANS(G783))*SIN(RADIANS(E790))+COS(RADIANS(G783))*COS(RADIANS(E790))*COS(RADIANS(AM780))))&gt;90,0,$F$4*$F$5/E789^2*(SIN(RADIANS(G783))*SIN(RADIANS(E790))+COS(RADIANS(G783))*COS(RADIANS(E790))*COS(RADIANS(AM780))))</f>
        <v>0</v>
      </c>
      <c r="AN783" s="3">
        <f>IF(DEGREES(ACOS(SIN(RADIANS(G783))*SIN(RADIANS(E790))+COS(RADIANS(G783))*COS(RADIANS(E790))*COS(RADIANS(AN780))))&gt;90,0,$F$4*$F$5/E789^2*(SIN(RADIANS(G783))*SIN(RADIANS(E790))+COS(RADIANS(G783))*COS(RADIANS(E790))*COS(RADIANS(AN780))))</f>
        <v>0</v>
      </c>
      <c r="AO783" s="3">
        <f>IF(DEGREES(ACOS(SIN(RADIANS(G783))*SIN(RADIANS(E790))+COS(RADIANS(G783))*COS(RADIANS(E790))*COS(RADIANS(AO780))))&gt;90,0,$F$4*$F$5/E789^2*(SIN(RADIANS(G783))*SIN(RADIANS(E790))+COS(RADIANS(G783))*COS(RADIANS(E790))*COS(RADIANS(AO780))))</f>
        <v>0</v>
      </c>
      <c r="AP783" s="3">
        <f>IF(DEGREES(ACOS(SIN(RADIANS(G783))*SIN(RADIANS(E790))+COS(RADIANS(G783))*COS(RADIANS(E790))*COS(RADIANS(AP780))))&gt;90,0,$F$4*$F$5/E789^2*(SIN(RADIANS(G783))*SIN(RADIANS(E790))+COS(RADIANS(G783))*COS(RADIANS(E790))*COS(RADIANS(AP780))))</f>
        <v>0</v>
      </c>
      <c r="AQ783" s="3">
        <f>IF(DEGREES(ACOS(SIN(RADIANS(G783))*SIN(RADIANS(E790))+COS(RADIANS(G783))*COS(RADIANS(E790))*COS(RADIANS(AQ780))))&gt;90,0,$F$4*$F$5/E789^2*(SIN(RADIANS(G783))*SIN(RADIANS(E790))+COS(RADIANS(G783))*COS(RADIANS(E790))*COS(RADIANS(AQ780))))</f>
        <v>0</v>
      </c>
      <c r="AR783" s="3">
        <f>IF(DEGREES(ACOS(SIN(RADIANS(G783))*SIN(RADIANS(E790))+COS(RADIANS(G783))*COS(RADIANS(E790))*COS(RADIANS(AR780))))&gt;90,0,$F$4*$F$5/E789^2*(SIN(RADIANS(G783))*SIN(RADIANS(E790))+COS(RADIANS(G783))*COS(RADIANS(E790))*COS(RADIANS(AR780))))</f>
        <v>0</v>
      </c>
    </row>
    <row r="784" spans="2:44" ht="15.75" customHeight="1" x14ac:dyDescent="0.2">
      <c r="B784" s="20" t="s">
        <v>784</v>
      </c>
      <c r="E784" s="3">
        <f>IF(E783-$F$13&lt;0,E783-$F$13+360,IF(E783-$F$13&gt;360,E783-$F$13-360,E783-$F$13))</f>
        <v>50</v>
      </c>
      <c r="G784" s="3">
        <v>70</v>
      </c>
      <c r="I784" s="3">
        <f>IF(DEGREES(ACOS(SIN(RADIANS(G784))*SIN(RADIANS(E790))+COS(RADIANS(G784))*COS(RADIANS(E790))*COS(RADIANS(I780))))&gt;90,0,$F$4*$F$5/E789^2*(SIN(RADIANS(G784))*SIN(RADIANS(E790))+COS(RADIANS(G784))*COS(RADIANS(E790))*COS(RADIANS(I780))))</f>
        <v>0</v>
      </c>
      <c r="J784" s="3">
        <f>IF(DEGREES(ACOS(SIN(RADIANS(G784))*SIN(RADIANS(E790))+COS(RADIANS(G784))*COS(RADIANS(E790))*COS(RADIANS(J780))))&gt;90,0,$F$4*$F$5/E789^2*(SIN(RADIANS(G784))*SIN(RADIANS(E790))+COS(RADIANS(G784))*COS(RADIANS(E790))*COS(RADIANS(J780))))</f>
        <v>0</v>
      </c>
      <c r="K784" s="3">
        <f>IF(DEGREES(ACOS(SIN(RADIANS(G784))*SIN(RADIANS(E790))+COS(RADIANS(G784))*COS(RADIANS(E790))*COS(RADIANS(K780))))&gt;90,0,$F$4*$F$5/E789^2*(SIN(RADIANS(G784))*SIN(RADIANS(E790))+COS(RADIANS(G784))*COS(RADIANS(E790))*COS(RADIANS(K780))))</f>
        <v>0</v>
      </c>
      <c r="L784" s="3">
        <f>IF(DEGREES(ACOS(SIN(RADIANS(G784))*SIN(RADIANS(E790))+COS(RADIANS(G784))*COS(RADIANS(E790))*COS(RADIANS(L780))))&gt;90,0,$F$4*$F$5/E789^2*(SIN(RADIANS(G784))*SIN(RADIANS(E790))+COS(RADIANS(G784))*COS(RADIANS(E790))*COS(RADIANS(L780))))</f>
        <v>0</v>
      </c>
      <c r="M784" s="3">
        <f>IF(DEGREES(ACOS(SIN(RADIANS(G784))*SIN(RADIANS(E790))+COS(RADIANS(G784))*COS(RADIANS(E790))*COS(RADIANS(M780))))&gt;90,0,$F$4*$F$5/E789^2*(SIN(RADIANS(G784))*SIN(RADIANS(E790))+COS(RADIANS(G784))*COS(RADIANS(E790))*COS(RADIANS(M780))))</f>
        <v>0</v>
      </c>
      <c r="N784" s="3">
        <f>IF(DEGREES(ACOS(SIN(RADIANS(G784))*SIN(RADIANS(E790))+COS(RADIANS(G784))*COS(RADIANS(E790))*COS(RADIANS(N780))))&gt;90,0,$F$4*$F$5/E789^2*(SIN(RADIANS(G784))*SIN(RADIANS(E790))+COS(RADIANS(G784))*COS(RADIANS(E790))*COS(RADIANS(N780))))</f>
        <v>0</v>
      </c>
      <c r="O784" s="3">
        <f>IF(DEGREES(ACOS(SIN(RADIANS(G784))*SIN(RADIANS(E790))+COS(RADIANS(G784))*COS(RADIANS(E790))*COS(RADIANS(O780))))&gt;90,0,$F$4*$F$5/E789^2*(SIN(RADIANS(G784))*SIN(RADIANS(E790))+COS(RADIANS(G784))*COS(RADIANS(E790))*COS(RADIANS(O780))))</f>
        <v>0</v>
      </c>
      <c r="P784" s="3">
        <f>IF(DEGREES(ACOS(SIN(RADIANS(G784))*SIN(RADIANS(E790))+COS(RADIANS(G784))*COS(RADIANS(E790))*COS(RADIANS(P780))))&gt;90,0,$F$4*$F$5/E789^2*(SIN(RADIANS(G784))*SIN(RADIANS(E790))+COS(RADIANS(G784))*COS(RADIANS(E790))*COS(RADIANS(P780))))</f>
        <v>0</v>
      </c>
      <c r="Q784" s="3">
        <f>IF(DEGREES(ACOS(SIN(RADIANS(G784))*SIN(RADIANS(E790))+COS(RADIANS(G784))*COS(RADIANS(E790))*COS(RADIANS(Q780))))&gt;90,0,$F$4*$F$5/E789^2*(SIN(RADIANS(G784))*SIN(RADIANS(E790))+COS(RADIANS(G784))*COS(RADIANS(E790))*COS(RADIANS(Q780))))</f>
        <v>0</v>
      </c>
      <c r="R784" s="3" t="e">
        <f>IF(DEGREES(ACOS(SIN(RADIANS(G784))*SIN(RADIANS(E790))+COS(RADIANS(G784))*COS(RADIANS(E790))*COS(RADIANS(R780))))&gt;90,0,$F$4*$F$5/E789^2*(SIN(RADIANS(G784))*SIN(RADIANS(E790))+COS(RADIANS(G784))*COS(RADIANS(E790))*COS(RADIANS(R780))))</f>
        <v>#DIV/0!</v>
      </c>
      <c r="S784" s="3" t="e">
        <f>IF(DEGREES(ACOS(SIN(RADIANS(G784))*SIN(RADIANS(E790))+COS(RADIANS(G784))*COS(RADIANS(E790))*COS(RADIANS(S780))))&gt;90,0,$F$4*$F$5/E789^2*(SIN(RADIANS(G784))*SIN(RADIANS(E790))+COS(RADIANS(G784))*COS(RADIANS(E790))*COS(RADIANS(S780))))</f>
        <v>#DIV/0!</v>
      </c>
      <c r="T784" s="3" t="e">
        <f>IF(DEGREES(ACOS(SIN(RADIANS(G784))*SIN(RADIANS(E790))+COS(RADIANS(G784))*COS(RADIANS(E790))*COS(RADIANS(T780))))&gt;90,0,$F$4*$F$5/E789^2*(SIN(RADIANS(G784))*SIN(RADIANS(E790))+COS(RADIANS(G784))*COS(RADIANS(E790))*COS(RADIANS(T780))))</f>
        <v>#DIV/0!</v>
      </c>
      <c r="U784" s="3" t="e">
        <f>IF(DEGREES(ACOS(SIN(RADIANS(G784))*SIN(RADIANS(E790))+COS(RADIANS(G784))*COS(RADIANS(E790))*COS(RADIANS(U780))))&gt;90,0,$F$4*$F$5/E789^2*(SIN(RADIANS(G784))*SIN(RADIANS(E790))+COS(RADIANS(G784))*COS(RADIANS(E790))*COS(RADIANS(U780))))</f>
        <v>#DIV/0!</v>
      </c>
      <c r="V784" s="3" t="e">
        <f>IF(DEGREES(ACOS(SIN(RADIANS(G784))*SIN(RADIANS(E790))+COS(RADIANS(G784))*COS(RADIANS(E790))*COS(RADIANS(V780))))&gt;90,0,$F$4*$F$5/E789^2*(SIN(RADIANS(G784))*SIN(RADIANS(E790))+COS(RADIANS(G784))*COS(RADIANS(E790))*COS(RADIANS(V780))))</f>
        <v>#DIV/0!</v>
      </c>
      <c r="W784" s="3" t="e">
        <f>IF(DEGREES(ACOS(SIN(RADIANS(G784))*SIN(RADIANS(E790))+COS(RADIANS(G784))*COS(RADIANS(E790))*COS(RADIANS(W780))))&gt;90,0,$F$4*$F$5/E789^2*(SIN(RADIANS(G784))*SIN(RADIANS(E790))+COS(RADIANS(G784))*COS(RADIANS(E790))*COS(RADIANS(W780))))</f>
        <v>#DIV/0!</v>
      </c>
      <c r="X784" s="3" t="e">
        <f>IF(DEGREES(ACOS(SIN(RADIANS(G784))*SIN(RADIANS(E790))+COS(RADIANS(G784))*COS(RADIANS(E790))*COS(RADIANS(X780))))&gt;90,0,$F$4*$F$5/E789^2*(SIN(RADIANS(G784))*SIN(RADIANS(E790))+COS(RADIANS(G784))*COS(RADIANS(E790))*COS(RADIANS(X780))))</f>
        <v>#DIV/0!</v>
      </c>
      <c r="Y784" s="3" t="e">
        <f>IF(DEGREES(ACOS(SIN(RADIANS(G784))*SIN(RADIANS(E790))+COS(RADIANS(G784))*COS(RADIANS(E790))*COS(RADIANS(Y780))))&gt;90,0,$F$4*$F$5/E789^2*(SIN(RADIANS(G784))*SIN(RADIANS(E790))+COS(RADIANS(G784))*COS(RADIANS(E790))*COS(RADIANS(Y780))))</f>
        <v>#DIV/0!</v>
      </c>
      <c r="Z784" s="3" t="e">
        <f>IF(DEGREES(ACOS(SIN(RADIANS(G784))*SIN(RADIANS(E790))+COS(RADIANS(G784))*COS(RADIANS(E790))*COS(RADIANS(Z780))))&gt;90,0,$F$4*$F$5/E789^2*(SIN(RADIANS(G784))*SIN(RADIANS(E790))+COS(RADIANS(G784))*COS(RADIANS(E790))*COS(RADIANS(Z780))))</f>
        <v>#DIV/0!</v>
      </c>
      <c r="AA784" s="3" t="e">
        <f>IF(DEGREES(ACOS(SIN(RADIANS(G784))*SIN(RADIANS(E790))+COS(RADIANS(G784))*COS(RADIANS(E790))*COS(RADIANS(AA780))))&gt;90,0,$F$4*$F$5/E789^2*(SIN(RADIANS(G784))*SIN(RADIANS(E790))+COS(RADIANS(G784))*COS(RADIANS(E790))*COS(RADIANS(AA780))))</f>
        <v>#DIV/0!</v>
      </c>
      <c r="AB784" s="3" t="e">
        <f>IF(DEGREES(ACOS(SIN(RADIANS(G784))*SIN(RADIANS(E790))+COS(RADIANS(G784))*COS(RADIANS(E790))*COS(RADIANS(AB780))))&gt;90,0,$F$4*$F$5/E789^2*(SIN(RADIANS(G784))*SIN(RADIANS(E790))+COS(RADIANS(G784))*COS(RADIANS(E790))*COS(RADIANS(AB780))))</f>
        <v>#DIV/0!</v>
      </c>
      <c r="AC784" s="3" t="e">
        <f>IF(DEGREES(ACOS(SIN(RADIANS(G784))*SIN(RADIANS(E790))+COS(RADIANS(G784))*COS(RADIANS(E790))*COS(RADIANS(AC780))))&gt;90,0,$F$4*$F$5/E789^2*(SIN(RADIANS(G784))*SIN(RADIANS(E790))+COS(RADIANS(G784))*COS(RADIANS(E790))*COS(RADIANS(AC780))))</f>
        <v>#DIV/0!</v>
      </c>
      <c r="AD784" s="3" t="e">
        <f>IF(DEGREES(ACOS(SIN(RADIANS(G784))*SIN(RADIANS(E790))+COS(RADIANS(G784))*COS(RADIANS(E790))*COS(RADIANS(AD780))))&gt;90,0,$F$4*$F$5/E789^2*(SIN(RADIANS(G784))*SIN(RADIANS(E790))+COS(RADIANS(G784))*COS(RADIANS(E790))*COS(RADIANS(AD780))))</f>
        <v>#DIV/0!</v>
      </c>
      <c r="AE784" s="3" t="e">
        <f>IF(DEGREES(ACOS(SIN(RADIANS(G784))*SIN(RADIANS(E790))+COS(RADIANS(G784))*COS(RADIANS(E790))*COS(RADIANS(AE780))))&gt;90,0,$F$4*$F$5/E789^2*(SIN(RADIANS(G784))*SIN(RADIANS(E790))+COS(RADIANS(G784))*COS(RADIANS(E790))*COS(RADIANS(AE780))))</f>
        <v>#DIV/0!</v>
      </c>
      <c r="AF784" s="3" t="e">
        <f>IF(DEGREES(ACOS(SIN(RADIANS(G784))*SIN(RADIANS(E790))+COS(RADIANS(G784))*COS(RADIANS(E790))*COS(RADIANS(AF780))))&gt;90,0,$F$4*$F$5/E789^2*(SIN(RADIANS(G784))*SIN(RADIANS(E790))+COS(RADIANS(G784))*COS(RADIANS(E790))*COS(RADIANS(AF780))))</f>
        <v>#DIV/0!</v>
      </c>
      <c r="AG784" s="3" t="e">
        <f>IF(DEGREES(ACOS(SIN(RADIANS(G784))*SIN(RADIANS(E790))+COS(RADIANS(G784))*COS(RADIANS(E790))*COS(RADIANS(AG780))))&gt;90,0,$F$4*$F$5/E789^2*(SIN(RADIANS(G784))*SIN(RADIANS(E790))+COS(RADIANS(G784))*COS(RADIANS(E790))*COS(RADIANS(AG780))))</f>
        <v>#DIV/0!</v>
      </c>
      <c r="AH784" s="3" t="e">
        <f>IF(DEGREES(ACOS(SIN(RADIANS(G784))*SIN(RADIANS(E790))+COS(RADIANS(G784))*COS(RADIANS(E790))*COS(RADIANS(AH780))))&gt;90,0,$F$4*$F$5/E789^2*(SIN(RADIANS(G784))*SIN(RADIANS(E790))+COS(RADIANS(G784))*COS(RADIANS(E790))*COS(RADIANS(AH780))))</f>
        <v>#DIV/0!</v>
      </c>
      <c r="AI784" s="3" t="e">
        <f>IF(DEGREES(ACOS(SIN(RADIANS(G784))*SIN(RADIANS(E790))+COS(RADIANS(G784))*COS(RADIANS(E790))*COS(RADIANS(AI780))))&gt;90,0,$F$4*$F$5/E789^2*(SIN(RADIANS(G784))*SIN(RADIANS(E790))+COS(RADIANS(G784))*COS(RADIANS(E790))*COS(RADIANS(AI780))))</f>
        <v>#DIV/0!</v>
      </c>
      <c r="AJ784" s="3" t="e">
        <f>IF(DEGREES(ACOS(SIN(RADIANS(G784))*SIN(RADIANS(E790))+COS(RADIANS(G784))*COS(RADIANS(E790))*COS(RADIANS(AJ780))))&gt;90,0,$F$4*$F$5/E789^2*(SIN(RADIANS(G784))*SIN(RADIANS(E790))+COS(RADIANS(G784))*COS(RADIANS(E790))*COS(RADIANS(AJ780))))</f>
        <v>#DIV/0!</v>
      </c>
      <c r="AK784" s="3">
        <f>IF(DEGREES(ACOS(SIN(RADIANS(G784))*SIN(RADIANS(E790))+COS(RADIANS(G784))*COS(RADIANS(E790))*COS(RADIANS(AK780))))&gt;90,0,$F$4*$F$5/E789^2*(SIN(RADIANS(G784))*SIN(RADIANS(E790))+COS(RADIANS(G784))*COS(RADIANS(E790))*COS(RADIANS(AK780))))</f>
        <v>0</v>
      </c>
      <c r="AL784" s="3">
        <f>IF(DEGREES(ACOS(SIN(RADIANS(G784))*SIN(RADIANS(E790))+COS(RADIANS(G784))*COS(RADIANS(E790))*COS(RADIANS(AL780))))&gt;90,0,$F$4*$F$5/E789^2*(SIN(RADIANS(G784))*SIN(RADIANS(E790))+COS(RADIANS(G784))*COS(RADIANS(E790))*COS(RADIANS(AL780))))</f>
        <v>0</v>
      </c>
      <c r="AM784" s="3">
        <f>IF(DEGREES(ACOS(SIN(RADIANS(G784))*SIN(RADIANS(E790))+COS(RADIANS(G784))*COS(RADIANS(E790))*COS(RADIANS(AM780))))&gt;90,0,$F$4*$F$5/E789^2*(SIN(RADIANS(G784))*SIN(RADIANS(E790))+COS(RADIANS(G784))*COS(RADIANS(E790))*COS(RADIANS(AM780))))</f>
        <v>0</v>
      </c>
      <c r="AN784" s="3">
        <f>IF(DEGREES(ACOS(SIN(RADIANS(G784))*SIN(RADIANS(E790))+COS(RADIANS(G784))*COS(RADIANS(E790))*COS(RADIANS(AN780))))&gt;90,0,$F$4*$F$5/E789^2*(SIN(RADIANS(G784))*SIN(RADIANS(E790))+COS(RADIANS(G784))*COS(RADIANS(E790))*COS(RADIANS(AN780))))</f>
        <v>0</v>
      </c>
      <c r="AO784" s="3">
        <f>IF(DEGREES(ACOS(SIN(RADIANS(G784))*SIN(RADIANS(E790))+COS(RADIANS(G784))*COS(RADIANS(E790))*COS(RADIANS(AO780))))&gt;90,0,$F$4*$F$5/E789^2*(SIN(RADIANS(G784))*SIN(RADIANS(E790))+COS(RADIANS(G784))*COS(RADIANS(E790))*COS(RADIANS(AO780))))</f>
        <v>0</v>
      </c>
      <c r="AP784" s="3">
        <f>IF(DEGREES(ACOS(SIN(RADIANS(G784))*SIN(RADIANS(E790))+COS(RADIANS(G784))*COS(RADIANS(E790))*COS(RADIANS(AP780))))&gt;90,0,$F$4*$F$5/E789^2*(SIN(RADIANS(G784))*SIN(RADIANS(E790))+COS(RADIANS(G784))*COS(RADIANS(E790))*COS(RADIANS(AP780))))</f>
        <v>0</v>
      </c>
      <c r="AQ784" s="3">
        <f>IF(DEGREES(ACOS(SIN(RADIANS(G784))*SIN(RADIANS(E790))+COS(RADIANS(G784))*COS(RADIANS(E790))*COS(RADIANS(AQ780))))&gt;90,0,$F$4*$F$5/E789^2*(SIN(RADIANS(G784))*SIN(RADIANS(E790))+COS(RADIANS(G784))*COS(RADIANS(E790))*COS(RADIANS(AQ780))))</f>
        <v>0</v>
      </c>
      <c r="AR784" s="3">
        <f>IF(DEGREES(ACOS(SIN(RADIANS(G784))*SIN(RADIANS(E790))+COS(RADIANS(G784))*COS(RADIANS(E790))*COS(RADIANS(AR780))))&gt;90,0,$F$4*$F$5/E789^2*(SIN(RADIANS(G784))*SIN(RADIANS(E790))+COS(RADIANS(G784))*COS(RADIANS(E790))*COS(RADIANS(AR780))))</f>
        <v>0</v>
      </c>
    </row>
    <row r="785" spans="2:44" ht="15.75" customHeight="1" x14ac:dyDescent="0.2">
      <c r="B785" s="20" t="s">
        <v>729</v>
      </c>
      <c r="E785" s="3">
        <f>IF(E782&lt;360,E782/360,(E782-360)/360)</f>
        <v>0.88888888888888884</v>
      </c>
      <c r="G785" s="3">
        <v>60</v>
      </c>
      <c r="I785" s="3">
        <f>IF(DEGREES(ACOS(SIN(RADIANS(G785))*SIN(RADIANS(E790))+COS(RADIANS(G785))*COS(RADIANS(E790))*COS(RADIANS(I780))))&gt;90,0,$F$4*$F$5/E789^2*(SIN(RADIANS(G785))*SIN(RADIANS(E790))+COS(RADIANS(G785))*COS(RADIANS(E790))*COS(RADIANS(I780))))</f>
        <v>0</v>
      </c>
      <c r="J785" s="3">
        <f>IF(DEGREES(ACOS(SIN(RADIANS(G785))*SIN(RADIANS(E790))+COS(RADIANS(G785))*COS(RADIANS(E790))*COS(RADIANS(J780))))&gt;90,0,$F$4*$F$5/E789^2*(SIN(RADIANS(G785))*SIN(RADIANS(E790))+COS(RADIANS(G785))*COS(RADIANS(E790))*COS(RADIANS(J780))))</f>
        <v>0</v>
      </c>
      <c r="K785" s="3">
        <f>IF(DEGREES(ACOS(SIN(RADIANS(G785))*SIN(RADIANS(E790))+COS(RADIANS(G785))*COS(RADIANS(E790))*COS(RADIANS(K780))))&gt;90,0,$F$4*$F$5/E789^2*(SIN(RADIANS(G785))*SIN(RADIANS(E790))+COS(RADIANS(G785))*COS(RADIANS(E790))*COS(RADIANS(K780))))</f>
        <v>0</v>
      </c>
      <c r="L785" s="3">
        <f>IF(DEGREES(ACOS(SIN(RADIANS(G785))*SIN(RADIANS(E790))+COS(RADIANS(G785))*COS(RADIANS(E790))*COS(RADIANS(L780))))&gt;90,0,$F$4*$F$5/E789^2*(SIN(RADIANS(G785))*SIN(RADIANS(E790))+COS(RADIANS(G785))*COS(RADIANS(E790))*COS(RADIANS(L780))))</f>
        <v>0</v>
      </c>
      <c r="M785" s="3">
        <f>IF(DEGREES(ACOS(SIN(RADIANS(G785))*SIN(RADIANS(E790))+COS(RADIANS(G785))*COS(RADIANS(E790))*COS(RADIANS(M780))))&gt;90,0,$F$4*$F$5/E789^2*(SIN(RADIANS(G785))*SIN(RADIANS(E790))+COS(RADIANS(G785))*COS(RADIANS(E790))*COS(RADIANS(M780))))</f>
        <v>0</v>
      </c>
      <c r="N785" s="3">
        <f>IF(DEGREES(ACOS(SIN(RADIANS(G785))*SIN(RADIANS(E790))+COS(RADIANS(G785))*COS(RADIANS(E790))*COS(RADIANS(N780))))&gt;90,0,$F$4*$F$5/E789^2*(SIN(RADIANS(G785))*SIN(RADIANS(E790))+COS(RADIANS(G785))*COS(RADIANS(E790))*COS(RADIANS(N780))))</f>
        <v>0</v>
      </c>
      <c r="O785" s="3">
        <f>IF(DEGREES(ACOS(SIN(RADIANS(G785))*SIN(RADIANS(E790))+COS(RADIANS(G785))*COS(RADIANS(E790))*COS(RADIANS(O780))))&gt;90,0,$F$4*$F$5/E789^2*(SIN(RADIANS(G785))*SIN(RADIANS(E790))+COS(RADIANS(G785))*COS(RADIANS(E790))*COS(RADIANS(O780))))</f>
        <v>0</v>
      </c>
      <c r="P785" s="3">
        <f>IF(DEGREES(ACOS(SIN(RADIANS(G785))*SIN(RADIANS(E790))+COS(RADIANS(G785))*COS(RADIANS(E790))*COS(RADIANS(P780))))&gt;90,0,$F$4*$F$5/E789^2*(SIN(RADIANS(G785))*SIN(RADIANS(E790))+COS(RADIANS(G785))*COS(RADIANS(E790))*COS(RADIANS(P780))))</f>
        <v>0</v>
      </c>
      <c r="Q785" s="3">
        <f>IF(DEGREES(ACOS(SIN(RADIANS(G785))*SIN(RADIANS(E790))+COS(RADIANS(G785))*COS(RADIANS(E790))*COS(RADIANS(Q780))))&gt;90,0,$F$4*$F$5/E789^2*(SIN(RADIANS(G785))*SIN(RADIANS(E790))+COS(RADIANS(G785))*COS(RADIANS(E790))*COS(RADIANS(Q780))))</f>
        <v>0</v>
      </c>
      <c r="R785" s="3" t="e">
        <f>IF(DEGREES(ACOS(SIN(RADIANS(G785))*SIN(RADIANS(E790))+COS(RADIANS(G785))*COS(RADIANS(E790))*COS(RADIANS(R780))))&gt;90,0,$F$4*$F$5/E789^2*(SIN(RADIANS(G785))*SIN(RADIANS(E790))+COS(RADIANS(G785))*COS(RADIANS(E790))*COS(RADIANS(R780))))</f>
        <v>#DIV/0!</v>
      </c>
      <c r="S785" s="3" t="e">
        <f>IF(DEGREES(ACOS(SIN(RADIANS(G785))*SIN(RADIANS(E790))+COS(RADIANS(G785))*COS(RADIANS(E790))*COS(RADIANS(S780))))&gt;90,0,$F$4*$F$5/E789^2*(SIN(RADIANS(G785))*SIN(RADIANS(E790))+COS(RADIANS(G785))*COS(RADIANS(E790))*COS(RADIANS(S780))))</f>
        <v>#DIV/0!</v>
      </c>
      <c r="T785" s="3" t="e">
        <f>IF(DEGREES(ACOS(SIN(RADIANS(G785))*SIN(RADIANS(E790))+COS(RADIANS(G785))*COS(RADIANS(E790))*COS(RADIANS(T780))))&gt;90,0,$F$4*$F$5/E789^2*(SIN(RADIANS(G785))*SIN(RADIANS(E790))+COS(RADIANS(G785))*COS(RADIANS(E790))*COS(RADIANS(T780))))</f>
        <v>#DIV/0!</v>
      </c>
      <c r="U785" s="3" t="e">
        <f>IF(DEGREES(ACOS(SIN(RADIANS(G785))*SIN(RADIANS(E790))+COS(RADIANS(G785))*COS(RADIANS(E790))*COS(RADIANS(U780))))&gt;90,0,$F$4*$F$5/E789^2*(SIN(RADIANS(G785))*SIN(RADIANS(E790))+COS(RADIANS(G785))*COS(RADIANS(E790))*COS(RADIANS(U780))))</f>
        <v>#DIV/0!</v>
      </c>
      <c r="V785" s="3" t="e">
        <f>IF(DEGREES(ACOS(SIN(RADIANS(G785))*SIN(RADIANS(E790))+COS(RADIANS(G785))*COS(RADIANS(E790))*COS(RADIANS(V780))))&gt;90,0,$F$4*$F$5/E789^2*(SIN(RADIANS(G785))*SIN(RADIANS(E790))+COS(RADIANS(G785))*COS(RADIANS(E790))*COS(RADIANS(V780))))</f>
        <v>#DIV/0!</v>
      </c>
      <c r="W785" s="3" t="e">
        <f>IF(DEGREES(ACOS(SIN(RADIANS(G785))*SIN(RADIANS(E790))+COS(RADIANS(G785))*COS(RADIANS(E790))*COS(RADIANS(W780))))&gt;90,0,$F$4*$F$5/E789^2*(SIN(RADIANS(G785))*SIN(RADIANS(E790))+COS(RADIANS(G785))*COS(RADIANS(E790))*COS(RADIANS(W780))))</f>
        <v>#DIV/0!</v>
      </c>
      <c r="X785" s="3" t="e">
        <f>IF(DEGREES(ACOS(SIN(RADIANS(G785))*SIN(RADIANS(E790))+COS(RADIANS(G785))*COS(RADIANS(E790))*COS(RADIANS(X780))))&gt;90,0,$F$4*$F$5/E789^2*(SIN(RADIANS(G785))*SIN(RADIANS(E790))+COS(RADIANS(G785))*COS(RADIANS(E790))*COS(RADIANS(X780))))</f>
        <v>#DIV/0!</v>
      </c>
      <c r="Y785" s="3" t="e">
        <f>IF(DEGREES(ACOS(SIN(RADIANS(G785))*SIN(RADIANS(E790))+COS(RADIANS(G785))*COS(RADIANS(E790))*COS(RADIANS(Y780))))&gt;90,0,$F$4*$F$5/E789^2*(SIN(RADIANS(G785))*SIN(RADIANS(E790))+COS(RADIANS(G785))*COS(RADIANS(E790))*COS(RADIANS(Y780))))</f>
        <v>#DIV/0!</v>
      </c>
      <c r="Z785" s="3" t="e">
        <f>IF(DEGREES(ACOS(SIN(RADIANS(G785))*SIN(RADIANS(E790))+COS(RADIANS(G785))*COS(RADIANS(E790))*COS(RADIANS(Z780))))&gt;90,0,$F$4*$F$5/E789^2*(SIN(RADIANS(G785))*SIN(RADIANS(E790))+COS(RADIANS(G785))*COS(RADIANS(E790))*COS(RADIANS(Z780))))</f>
        <v>#DIV/0!</v>
      </c>
      <c r="AA785" s="3" t="e">
        <f>IF(DEGREES(ACOS(SIN(RADIANS(G785))*SIN(RADIANS(E790))+COS(RADIANS(G785))*COS(RADIANS(E790))*COS(RADIANS(AA780))))&gt;90,0,$F$4*$F$5/E789^2*(SIN(RADIANS(G785))*SIN(RADIANS(E790))+COS(RADIANS(G785))*COS(RADIANS(E790))*COS(RADIANS(AA780))))</f>
        <v>#DIV/0!</v>
      </c>
      <c r="AB785" s="3" t="e">
        <f>IF(DEGREES(ACOS(SIN(RADIANS(G785))*SIN(RADIANS(E790))+COS(RADIANS(G785))*COS(RADIANS(E790))*COS(RADIANS(AB780))))&gt;90,0,$F$4*$F$5/E789^2*(SIN(RADIANS(G785))*SIN(RADIANS(E790))+COS(RADIANS(G785))*COS(RADIANS(E790))*COS(RADIANS(AB780))))</f>
        <v>#DIV/0!</v>
      </c>
      <c r="AC785" s="3" t="e">
        <f>IF(DEGREES(ACOS(SIN(RADIANS(G785))*SIN(RADIANS(E790))+COS(RADIANS(G785))*COS(RADIANS(E790))*COS(RADIANS(AC780))))&gt;90,0,$F$4*$F$5/E789^2*(SIN(RADIANS(G785))*SIN(RADIANS(E790))+COS(RADIANS(G785))*COS(RADIANS(E790))*COS(RADIANS(AC780))))</f>
        <v>#DIV/0!</v>
      </c>
      <c r="AD785" s="3" t="e">
        <f>IF(DEGREES(ACOS(SIN(RADIANS(G785))*SIN(RADIANS(E790))+COS(RADIANS(G785))*COS(RADIANS(E790))*COS(RADIANS(AD780))))&gt;90,0,$F$4*$F$5/E789^2*(SIN(RADIANS(G785))*SIN(RADIANS(E790))+COS(RADIANS(G785))*COS(RADIANS(E790))*COS(RADIANS(AD780))))</f>
        <v>#DIV/0!</v>
      </c>
      <c r="AE785" s="3" t="e">
        <f>IF(DEGREES(ACOS(SIN(RADIANS(G785))*SIN(RADIANS(E790))+COS(RADIANS(G785))*COS(RADIANS(E790))*COS(RADIANS(AE780))))&gt;90,0,$F$4*$F$5/E789^2*(SIN(RADIANS(G785))*SIN(RADIANS(E790))+COS(RADIANS(G785))*COS(RADIANS(E790))*COS(RADIANS(AE780))))</f>
        <v>#DIV/0!</v>
      </c>
      <c r="AF785" s="3" t="e">
        <f>IF(DEGREES(ACOS(SIN(RADIANS(G785))*SIN(RADIANS(E790))+COS(RADIANS(G785))*COS(RADIANS(E790))*COS(RADIANS(AF780))))&gt;90,0,$F$4*$F$5/E789^2*(SIN(RADIANS(G785))*SIN(RADIANS(E790))+COS(RADIANS(G785))*COS(RADIANS(E790))*COS(RADIANS(AF780))))</f>
        <v>#DIV/0!</v>
      </c>
      <c r="AG785" s="3" t="e">
        <f>IF(DEGREES(ACOS(SIN(RADIANS(G785))*SIN(RADIANS(E790))+COS(RADIANS(G785))*COS(RADIANS(E790))*COS(RADIANS(AG780))))&gt;90,0,$F$4*$F$5/E789^2*(SIN(RADIANS(G785))*SIN(RADIANS(E790))+COS(RADIANS(G785))*COS(RADIANS(E790))*COS(RADIANS(AG780))))</f>
        <v>#DIV/0!</v>
      </c>
      <c r="AH785" s="3" t="e">
        <f>IF(DEGREES(ACOS(SIN(RADIANS(G785))*SIN(RADIANS(E790))+COS(RADIANS(G785))*COS(RADIANS(E790))*COS(RADIANS(AH780))))&gt;90,0,$F$4*$F$5/E789^2*(SIN(RADIANS(G785))*SIN(RADIANS(E790))+COS(RADIANS(G785))*COS(RADIANS(E790))*COS(RADIANS(AH780))))</f>
        <v>#DIV/0!</v>
      </c>
      <c r="AI785" s="3" t="e">
        <f>IF(DEGREES(ACOS(SIN(RADIANS(G785))*SIN(RADIANS(E790))+COS(RADIANS(G785))*COS(RADIANS(E790))*COS(RADIANS(AI780))))&gt;90,0,$F$4*$F$5/E789^2*(SIN(RADIANS(G785))*SIN(RADIANS(E790))+COS(RADIANS(G785))*COS(RADIANS(E790))*COS(RADIANS(AI780))))</f>
        <v>#DIV/0!</v>
      </c>
      <c r="AJ785" s="3" t="e">
        <f>IF(DEGREES(ACOS(SIN(RADIANS(G785))*SIN(RADIANS(E790))+COS(RADIANS(G785))*COS(RADIANS(E790))*COS(RADIANS(AJ780))))&gt;90,0,$F$4*$F$5/E789^2*(SIN(RADIANS(G785))*SIN(RADIANS(E790))+COS(RADIANS(G785))*COS(RADIANS(E790))*COS(RADIANS(AJ780))))</f>
        <v>#DIV/0!</v>
      </c>
      <c r="AK785" s="3">
        <f>IF(DEGREES(ACOS(SIN(RADIANS(G785))*SIN(RADIANS(E790))+COS(RADIANS(G785))*COS(RADIANS(E790))*COS(RADIANS(AK780))))&gt;90,0,$F$4*$F$5/E789^2*(SIN(RADIANS(G785))*SIN(RADIANS(E790))+COS(RADIANS(G785))*COS(RADIANS(E790))*COS(RADIANS(AK780))))</f>
        <v>0</v>
      </c>
      <c r="AL785" s="3">
        <f>IF(DEGREES(ACOS(SIN(RADIANS(G785))*SIN(RADIANS(E790))+COS(RADIANS(G785))*COS(RADIANS(E790))*COS(RADIANS(AL780))))&gt;90,0,$F$4*$F$5/E789^2*(SIN(RADIANS(G785))*SIN(RADIANS(E790))+COS(RADIANS(G785))*COS(RADIANS(E790))*COS(RADIANS(AL780))))</f>
        <v>0</v>
      </c>
      <c r="AM785" s="3">
        <f>IF(DEGREES(ACOS(SIN(RADIANS(G785))*SIN(RADIANS(E790))+COS(RADIANS(G785))*COS(RADIANS(E790))*COS(RADIANS(AM780))))&gt;90,0,$F$4*$F$5/E789^2*(SIN(RADIANS(G785))*SIN(RADIANS(E790))+COS(RADIANS(G785))*COS(RADIANS(E790))*COS(RADIANS(AM780))))</f>
        <v>0</v>
      </c>
      <c r="AN785" s="3">
        <f>IF(DEGREES(ACOS(SIN(RADIANS(G785))*SIN(RADIANS(E790))+COS(RADIANS(G785))*COS(RADIANS(E790))*COS(RADIANS(AN780))))&gt;90,0,$F$4*$F$5/E789^2*(SIN(RADIANS(G785))*SIN(RADIANS(E790))+COS(RADIANS(G785))*COS(RADIANS(E790))*COS(RADIANS(AN780))))</f>
        <v>0</v>
      </c>
      <c r="AO785" s="3">
        <f>IF(DEGREES(ACOS(SIN(RADIANS(G785))*SIN(RADIANS(E790))+COS(RADIANS(G785))*COS(RADIANS(E790))*COS(RADIANS(AO780))))&gt;90,0,$F$4*$F$5/E789^2*(SIN(RADIANS(G785))*SIN(RADIANS(E790))+COS(RADIANS(G785))*COS(RADIANS(E790))*COS(RADIANS(AO780))))</f>
        <v>0</v>
      </c>
      <c r="AP785" s="3">
        <f>IF(DEGREES(ACOS(SIN(RADIANS(G785))*SIN(RADIANS(E790))+COS(RADIANS(G785))*COS(RADIANS(E790))*COS(RADIANS(AP780))))&gt;90,0,$F$4*$F$5/E789^2*(SIN(RADIANS(G785))*SIN(RADIANS(E790))+COS(RADIANS(G785))*COS(RADIANS(E790))*COS(RADIANS(AP780))))</f>
        <v>0</v>
      </c>
      <c r="AQ785" s="3">
        <f>IF(DEGREES(ACOS(SIN(RADIANS(G785))*SIN(RADIANS(E790))+COS(RADIANS(G785))*COS(RADIANS(E790))*COS(RADIANS(AQ780))))&gt;90,0,$F$4*$F$5/E789^2*(SIN(RADIANS(G785))*SIN(RADIANS(E790))+COS(RADIANS(G785))*COS(RADIANS(E790))*COS(RADIANS(AQ780))))</f>
        <v>0</v>
      </c>
      <c r="AR785" s="3">
        <f>IF(DEGREES(ACOS(SIN(RADIANS(G785))*SIN(RADIANS(E790))+COS(RADIANS(G785))*COS(RADIANS(E790))*COS(RADIANS(AR780))))&gt;90,0,$F$4*$F$5/E789^2*(SIN(RADIANS(G785))*SIN(RADIANS(E790))+COS(RADIANS(G785))*COS(RADIANS(E790))*COS(RADIANS(AR780))))</f>
        <v>0</v>
      </c>
    </row>
    <row r="786" spans="2:44" ht="15.75" customHeight="1" x14ac:dyDescent="0.2">
      <c r="B786" s="20" t="s">
        <v>785</v>
      </c>
      <c r="E786" s="3">
        <f>E785*$F$11</f>
        <v>0</v>
      </c>
      <c r="G786" s="3">
        <v>50</v>
      </c>
      <c r="I786" s="3">
        <f>IF(DEGREES(ACOS(SIN(RADIANS(G786))*SIN(RADIANS(E790))+COS(RADIANS(G786))*COS(RADIANS(E790))*COS(RADIANS(I780))))&gt;90,0,$F$4*$F$5/E789^2*(SIN(RADIANS(G786))*SIN(RADIANS(E790))+COS(RADIANS(G786))*COS(RADIANS(E790))*COS(RADIANS(I780))))</f>
        <v>0</v>
      </c>
      <c r="J786" s="3">
        <f>IF(DEGREES(ACOS(SIN(RADIANS(G786))*SIN(RADIANS(E790))+COS(RADIANS(G786))*COS(RADIANS(E790))*COS(RADIANS(J780))))&gt;90,0,$F$4*$F$5/E789^2*(SIN(RADIANS(G786))*SIN(RADIANS(E790))+COS(RADIANS(G786))*COS(RADIANS(E790))*COS(RADIANS(J780))))</f>
        <v>0</v>
      </c>
      <c r="K786" s="3">
        <f>IF(DEGREES(ACOS(SIN(RADIANS(G786))*SIN(RADIANS(E790))+COS(RADIANS(G786))*COS(RADIANS(E790))*COS(RADIANS(K780))))&gt;90,0,$F$4*$F$5/E789^2*(SIN(RADIANS(G786))*SIN(RADIANS(E790))+COS(RADIANS(G786))*COS(RADIANS(E790))*COS(RADIANS(K780))))</f>
        <v>0</v>
      </c>
      <c r="L786" s="3">
        <f>IF(DEGREES(ACOS(SIN(RADIANS(G786))*SIN(RADIANS(E790))+COS(RADIANS(G786))*COS(RADIANS(E790))*COS(RADIANS(L780))))&gt;90,0,$F$4*$F$5/E789^2*(SIN(RADIANS(G786))*SIN(RADIANS(E790))+COS(RADIANS(G786))*COS(RADIANS(E790))*COS(RADIANS(L780))))</f>
        <v>0</v>
      </c>
      <c r="M786" s="3">
        <f>IF(DEGREES(ACOS(SIN(RADIANS(G786))*SIN(RADIANS(E790))+COS(RADIANS(G786))*COS(RADIANS(E790))*COS(RADIANS(M780))))&gt;90,0,$F$4*$F$5/E789^2*(SIN(RADIANS(G786))*SIN(RADIANS(E790))+COS(RADIANS(G786))*COS(RADIANS(E790))*COS(RADIANS(M780))))</f>
        <v>0</v>
      </c>
      <c r="N786" s="3">
        <f>IF(DEGREES(ACOS(SIN(RADIANS(G786))*SIN(RADIANS(E790))+COS(RADIANS(G786))*COS(RADIANS(E790))*COS(RADIANS(N780))))&gt;90,0,$F$4*$F$5/E789^2*(SIN(RADIANS(G786))*SIN(RADIANS(E790))+COS(RADIANS(G786))*COS(RADIANS(E790))*COS(RADIANS(N780))))</f>
        <v>0</v>
      </c>
      <c r="O786" s="3">
        <f>IF(DEGREES(ACOS(SIN(RADIANS(G786))*SIN(RADIANS(E790))+COS(RADIANS(G786))*COS(RADIANS(E790))*COS(RADIANS(O780))))&gt;90,0,$F$4*$F$5/E789^2*(SIN(RADIANS(G786))*SIN(RADIANS(E790))+COS(RADIANS(G786))*COS(RADIANS(E790))*COS(RADIANS(O780))))</f>
        <v>0</v>
      </c>
      <c r="P786" s="3">
        <f>IF(DEGREES(ACOS(SIN(RADIANS(G786))*SIN(RADIANS(E790))+COS(RADIANS(G786))*COS(RADIANS(E790))*COS(RADIANS(P780))))&gt;90,0,$F$4*$F$5/E789^2*(SIN(RADIANS(G786))*SIN(RADIANS(E790))+COS(RADIANS(G786))*COS(RADIANS(E790))*COS(RADIANS(P780))))</f>
        <v>0</v>
      </c>
      <c r="Q786" s="3">
        <f>IF(DEGREES(ACOS(SIN(RADIANS(G786))*SIN(RADIANS(E790))+COS(RADIANS(G786))*COS(RADIANS(E790))*COS(RADIANS(Q780))))&gt;90,0,$F$4*$F$5/E789^2*(SIN(RADIANS(G786))*SIN(RADIANS(E790))+COS(RADIANS(G786))*COS(RADIANS(E790))*COS(RADIANS(Q780))))</f>
        <v>0</v>
      </c>
      <c r="R786" s="3" t="e">
        <f>IF(DEGREES(ACOS(SIN(RADIANS(G786))*SIN(RADIANS(E790))+COS(RADIANS(G786))*COS(RADIANS(E790))*COS(RADIANS(R780))))&gt;90,0,$F$4*$F$5/E789^2*(SIN(RADIANS(G786))*SIN(RADIANS(E790))+COS(RADIANS(G786))*COS(RADIANS(E790))*COS(RADIANS(R780))))</f>
        <v>#DIV/0!</v>
      </c>
      <c r="S786" s="3" t="e">
        <f>IF(DEGREES(ACOS(SIN(RADIANS(G786))*SIN(RADIANS(E790))+COS(RADIANS(G786))*COS(RADIANS(E790))*COS(RADIANS(S780))))&gt;90,0,$F$4*$F$5/E789^2*(SIN(RADIANS(G786))*SIN(RADIANS(E790))+COS(RADIANS(G786))*COS(RADIANS(E790))*COS(RADIANS(S780))))</f>
        <v>#DIV/0!</v>
      </c>
      <c r="T786" s="3" t="e">
        <f>IF(DEGREES(ACOS(SIN(RADIANS(G786))*SIN(RADIANS(E790))+COS(RADIANS(G786))*COS(RADIANS(E790))*COS(RADIANS(T780))))&gt;90,0,$F$4*$F$5/E789^2*(SIN(RADIANS(G786))*SIN(RADIANS(E790))+COS(RADIANS(G786))*COS(RADIANS(E790))*COS(RADIANS(T780))))</f>
        <v>#DIV/0!</v>
      </c>
      <c r="U786" s="3" t="e">
        <f>IF(DEGREES(ACOS(SIN(RADIANS(G786))*SIN(RADIANS(E790))+COS(RADIANS(G786))*COS(RADIANS(E790))*COS(RADIANS(U780))))&gt;90,0,$F$4*$F$5/E789^2*(SIN(RADIANS(G786))*SIN(RADIANS(E790))+COS(RADIANS(G786))*COS(RADIANS(E790))*COS(RADIANS(U780))))</f>
        <v>#DIV/0!</v>
      </c>
      <c r="V786" s="3" t="e">
        <f>IF(DEGREES(ACOS(SIN(RADIANS(G786))*SIN(RADIANS(E790))+COS(RADIANS(G786))*COS(RADIANS(E790))*COS(RADIANS(V780))))&gt;90,0,$F$4*$F$5/E789^2*(SIN(RADIANS(G786))*SIN(RADIANS(E790))+COS(RADIANS(G786))*COS(RADIANS(E790))*COS(RADIANS(V780))))</f>
        <v>#DIV/0!</v>
      </c>
      <c r="W786" s="3" t="e">
        <f>IF(DEGREES(ACOS(SIN(RADIANS(G786))*SIN(RADIANS(E790))+COS(RADIANS(G786))*COS(RADIANS(E790))*COS(RADIANS(W780))))&gt;90,0,$F$4*$F$5/E789^2*(SIN(RADIANS(G786))*SIN(RADIANS(E790))+COS(RADIANS(G786))*COS(RADIANS(E790))*COS(RADIANS(W780))))</f>
        <v>#DIV/0!</v>
      </c>
      <c r="X786" s="3" t="e">
        <f>IF(DEGREES(ACOS(SIN(RADIANS(G786))*SIN(RADIANS(E790))+COS(RADIANS(G786))*COS(RADIANS(E790))*COS(RADIANS(X780))))&gt;90,0,$F$4*$F$5/E789^2*(SIN(RADIANS(G786))*SIN(RADIANS(E790))+COS(RADIANS(G786))*COS(RADIANS(E790))*COS(RADIANS(X780))))</f>
        <v>#DIV/0!</v>
      </c>
      <c r="Y786" s="3" t="e">
        <f>IF(DEGREES(ACOS(SIN(RADIANS(G786))*SIN(RADIANS(E790))+COS(RADIANS(G786))*COS(RADIANS(E790))*COS(RADIANS(Y780))))&gt;90,0,$F$4*$F$5/E789^2*(SIN(RADIANS(G786))*SIN(RADIANS(E790))+COS(RADIANS(G786))*COS(RADIANS(E790))*COS(RADIANS(Y780))))</f>
        <v>#DIV/0!</v>
      </c>
      <c r="Z786" s="3" t="e">
        <f>IF(DEGREES(ACOS(SIN(RADIANS(G786))*SIN(RADIANS(E790))+COS(RADIANS(G786))*COS(RADIANS(E790))*COS(RADIANS(Z780))))&gt;90,0,$F$4*$F$5/E789^2*(SIN(RADIANS(G786))*SIN(RADIANS(E790))+COS(RADIANS(G786))*COS(RADIANS(E790))*COS(RADIANS(Z780))))</f>
        <v>#DIV/0!</v>
      </c>
      <c r="AA786" s="3" t="e">
        <f>IF(DEGREES(ACOS(SIN(RADIANS(G786))*SIN(RADIANS(E790))+COS(RADIANS(G786))*COS(RADIANS(E790))*COS(RADIANS(AA780))))&gt;90,0,$F$4*$F$5/E789^2*(SIN(RADIANS(G786))*SIN(RADIANS(E790))+COS(RADIANS(G786))*COS(RADIANS(E790))*COS(RADIANS(AA780))))</f>
        <v>#DIV/0!</v>
      </c>
      <c r="AB786" s="3" t="e">
        <f>IF(DEGREES(ACOS(SIN(RADIANS(G786))*SIN(RADIANS(E790))+COS(RADIANS(G786))*COS(RADIANS(E790))*COS(RADIANS(AB780))))&gt;90,0,$F$4*$F$5/E789^2*(SIN(RADIANS(G786))*SIN(RADIANS(E790))+COS(RADIANS(G786))*COS(RADIANS(E790))*COS(RADIANS(AB780))))</f>
        <v>#DIV/0!</v>
      </c>
      <c r="AC786" s="3" t="e">
        <f>IF(DEGREES(ACOS(SIN(RADIANS(G786))*SIN(RADIANS(E790))+COS(RADIANS(G786))*COS(RADIANS(E790))*COS(RADIANS(AC780))))&gt;90,0,$F$4*$F$5/E789^2*(SIN(RADIANS(G786))*SIN(RADIANS(E790))+COS(RADIANS(G786))*COS(RADIANS(E790))*COS(RADIANS(AC780))))</f>
        <v>#DIV/0!</v>
      </c>
      <c r="AD786" s="3" t="e">
        <f>IF(DEGREES(ACOS(SIN(RADIANS(G786))*SIN(RADIANS(E790))+COS(RADIANS(G786))*COS(RADIANS(E790))*COS(RADIANS(AD780))))&gt;90,0,$F$4*$F$5/E789^2*(SIN(RADIANS(G786))*SIN(RADIANS(E790))+COS(RADIANS(G786))*COS(RADIANS(E790))*COS(RADIANS(AD780))))</f>
        <v>#DIV/0!</v>
      </c>
      <c r="AE786" s="3" t="e">
        <f>IF(DEGREES(ACOS(SIN(RADIANS(G786))*SIN(RADIANS(E790))+COS(RADIANS(G786))*COS(RADIANS(E790))*COS(RADIANS(AE780))))&gt;90,0,$F$4*$F$5/E789^2*(SIN(RADIANS(G786))*SIN(RADIANS(E790))+COS(RADIANS(G786))*COS(RADIANS(E790))*COS(RADIANS(AE780))))</f>
        <v>#DIV/0!</v>
      </c>
      <c r="AF786" s="3" t="e">
        <f>IF(DEGREES(ACOS(SIN(RADIANS(G786))*SIN(RADIANS(E790))+COS(RADIANS(G786))*COS(RADIANS(E790))*COS(RADIANS(AF780))))&gt;90,0,$F$4*$F$5/E789^2*(SIN(RADIANS(G786))*SIN(RADIANS(E790))+COS(RADIANS(G786))*COS(RADIANS(E790))*COS(RADIANS(AF780))))</f>
        <v>#DIV/0!</v>
      </c>
      <c r="AG786" s="3" t="e">
        <f>IF(DEGREES(ACOS(SIN(RADIANS(G786))*SIN(RADIANS(E790))+COS(RADIANS(G786))*COS(RADIANS(E790))*COS(RADIANS(AG780))))&gt;90,0,$F$4*$F$5/E789^2*(SIN(RADIANS(G786))*SIN(RADIANS(E790))+COS(RADIANS(G786))*COS(RADIANS(E790))*COS(RADIANS(AG780))))</f>
        <v>#DIV/0!</v>
      </c>
      <c r="AH786" s="3" t="e">
        <f>IF(DEGREES(ACOS(SIN(RADIANS(G786))*SIN(RADIANS(E790))+COS(RADIANS(G786))*COS(RADIANS(E790))*COS(RADIANS(AH780))))&gt;90,0,$F$4*$F$5/E789^2*(SIN(RADIANS(G786))*SIN(RADIANS(E790))+COS(RADIANS(G786))*COS(RADIANS(E790))*COS(RADIANS(AH780))))</f>
        <v>#DIV/0!</v>
      </c>
      <c r="AI786" s="3" t="e">
        <f>IF(DEGREES(ACOS(SIN(RADIANS(G786))*SIN(RADIANS(E790))+COS(RADIANS(G786))*COS(RADIANS(E790))*COS(RADIANS(AI780))))&gt;90,0,$F$4*$F$5/E789^2*(SIN(RADIANS(G786))*SIN(RADIANS(E790))+COS(RADIANS(G786))*COS(RADIANS(E790))*COS(RADIANS(AI780))))</f>
        <v>#DIV/0!</v>
      </c>
      <c r="AJ786" s="3" t="e">
        <f>IF(DEGREES(ACOS(SIN(RADIANS(G786))*SIN(RADIANS(E790))+COS(RADIANS(G786))*COS(RADIANS(E790))*COS(RADIANS(AJ780))))&gt;90,0,$F$4*$F$5/E789^2*(SIN(RADIANS(G786))*SIN(RADIANS(E790))+COS(RADIANS(G786))*COS(RADIANS(E790))*COS(RADIANS(AJ780))))</f>
        <v>#DIV/0!</v>
      </c>
      <c r="AK786" s="3">
        <f>IF(DEGREES(ACOS(SIN(RADIANS(G786))*SIN(RADIANS(E790))+COS(RADIANS(G786))*COS(RADIANS(E790))*COS(RADIANS(AK780))))&gt;90,0,$F$4*$F$5/E789^2*(SIN(RADIANS(G786))*SIN(RADIANS(E790))+COS(RADIANS(G786))*COS(RADIANS(E790))*COS(RADIANS(AK780))))</f>
        <v>0</v>
      </c>
      <c r="AL786" s="3">
        <f>IF(DEGREES(ACOS(SIN(RADIANS(G786))*SIN(RADIANS(E790))+COS(RADIANS(G786))*COS(RADIANS(E790))*COS(RADIANS(AL780))))&gt;90,0,$F$4*$F$5/E789^2*(SIN(RADIANS(G786))*SIN(RADIANS(E790))+COS(RADIANS(G786))*COS(RADIANS(E790))*COS(RADIANS(AL780))))</f>
        <v>0</v>
      </c>
      <c r="AM786" s="3">
        <f>IF(DEGREES(ACOS(SIN(RADIANS(G786))*SIN(RADIANS(E790))+COS(RADIANS(G786))*COS(RADIANS(E790))*COS(RADIANS(AM780))))&gt;90,0,$F$4*$F$5/E789^2*(SIN(RADIANS(G786))*SIN(RADIANS(E790))+COS(RADIANS(G786))*COS(RADIANS(E790))*COS(RADIANS(AM780))))</f>
        <v>0</v>
      </c>
      <c r="AN786" s="3">
        <f>IF(DEGREES(ACOS(SIN(RADIANS(G786))*SIN(RADIANS(E790))+COS(RADIANS(G786))*COS(RADIANS(E790))*COS(RADIANS(AN780))))&gt;90,0,$F$4*$F$5/E789^2*(SIN(RADIANS(G786))*SIN(RADIANS(E790))+COS(RADIANS(G786))*COS(RADIANS(E790))*COS(RADIANS(AN780))))</f>
        <v>0</v>
      </c>
      <c r="AO786" s="3">
        <f>IF(DEGREES(ACOS(SIN(RADIANS(G786))*SIN(RADIANS(E790))+COS(RADIANS(G786))*COS(RADIANS(E790))*COS(RADIANS(AO780))))&gt;90,0,$F$4*$F$5/E789^2*(SIN(RADIANS(G786))*SIN(RADIANS(E790))+COS(RADIANS(G786))*COS(RADIANS(E790))*COS(RADIANS(AO780))))</f>
        <v>0</v>
      </c>
      <c r="AP786" s="3">
        <f>IF(DEGREES(ACOS(SIN(RADIANS(G786))*SIN(RADIANS(E790))+COS(RADIANS(G786))*COS(RADIANS(E790))*COS(RADIANS(AP780))))&gt;90,0,$F$4*$F$5/E789^2*(SIN(RADIANS(G786))*SIN(RADIANS(E790))+COS(RADIANS(G786))*COS(RADIANS(E790))*COS(RADIANS(AP780))))</f>
        <v>0</v>
      </c>
      <c r="AQ786" s="3">
        <f>IF(DEGREES(ACOS(SIN(RADIANS(G786))*SIN(RADIANS(E790))+COS(RADIANS(G786))*COS(RADIANS(E790))*COS(RADIANS(AQ780))))&gt;90,0,$F$4*$F$5/E789^2*(SIN(RADIANS(G786))*SIN(RADIANS(E790))+COS(RADIANS(G786))*COS(RADIANS(E790))*COS(RADIANS(AQ780))))</f>
        <v>0</v>
      </c>
      <c r="AR786" s="3">
        <f>IF(DEGREES(ACOS(SIN(RADIANS(G786))*SIN(RADIANS(E790))+COS(RADIANS(G786))*COS(RADIANS(E790))*COS(RADIANS(AR780))))&gt;90,0,$F$4*$F$5/E789^2*(SIN(RADIANS(G786))*SIN(RADIANS(E790))+COS(RADIANS(G786))*COS(RADIANS(E790))*COS(RADIANS(AR780))))</f>
        <v>0</v>
      </c>
    </row>
    <row r="787" spans="2:44" ht="15.75" customHeight="1" x14ac:dyDescent="0.2">
      <c r="B787" s="20" t="s">
        <v>786</v>
      </c>
      <c r="E787" s="3" t="str">
        <f>IF($F$10=0,"N/A",$F$10*(E782/360)-ROUNDDOWN($F$10*(E782/360),0))</f>
        <v>N/A</v>
      </c>
      <c r="G787" s="3">
        <v>40</v>
      </c>
      <c r="I787" s="3">
        <f>IF(DEGREES(ACOS(SIN(RADIANS(G787))*SIN(RADIANS(E790))+COS(RADIANS(G787))*COS(RADIANS(E790))*COS(RADIANS(I780))))&gt;90,0,$F$4*$F$5/E789^2*(SIN(RADIANS(G787))*SIN(RADIANS(E790))+COS(RADIANS(G787))*COS(RADIANS(E790))*COS(RADIANS(I780))))</f>
        <v>0</v>
      </c>
      <c r="J787" s="3">
        <f>IF(DEGREES(ACOS(SIN(RADIANS(G787))*SIN(RADIANS(E790))+COS(RADIANS(G787))*COS(RADIANS(E790))*COS(RADIANS(J780))))&gt;90,0,$F$4*$F$5/E789^2*(SIN(RADIANS(G787))*SIN(RADIANS(E790))+COS(RADIANS(G787))*COS(RADIANS(E790))*COS(RADIANS(J780))))</f>
        <v>0</v>
      </c>
      <c r="K787" s="3">
        <f>IF(DEGREES(ACOS(SIN(RADIANS(G787))*SIN(RADIANS(E790))+COS(RADIANS(G787))*COS(RADIANS(E790))*COS(RADIANS(K780))))&gt;90,0,$F$4*$F$5/E789^2*(SIN(RADIANS(G787))*SIN(RADIANS(E790))+COS(RADIANS(G787))*COS(RADIANS(E790))*COS(RADIANS(K780))))</f>
        <v>0</v>
      </c>
      <c r="L787" s="3">
        <f>IF(DEGREES(ACOS(SIN(RADIANS(G787))*SIN(RADIANS(E790))+COS(RADIANS(G787))*COS(RADIANS(E790))*COS(RADIANS(L780))))&gt;90,0,$F$4*$F$5/E789^2*(SIN(RADIANS(G787))*SIN(RADIANS(E790))+COS(RADIANS(G787))*COS(RADIANS(E790))*COS(RADIANS(L780))))</f>
        <v>0</v>
      </c>
      <c r="M787" s="3">
        <f>IF(DEGREES(ACOS(SIN(RADIANS(G787))*SIN(RADIANS(E790))+COS(RADIANS(G787))*COS(RADIANS(E790))*COS(RADIANS(M780))))&gt;90,0,$F$4*$F$5/E789^2*(SIN(RADIANS(G787))*SIN(RADIANS(E790))+COS(RADIANS(G787))*COS(RADIANS(E790))*COS(RADIANS(M780))))</f>
        <v>0</v>
      </c>
      <c r="N787" s="3">
        <f>IF(DEGREES(ACOS(SIN(RADIANS(G787))*SIN(RADIANS(E790))+COS(RADIANS(G787))*COS(RADIANS(E790))*COS(RADIANS(N780))))&gt;90,0,$F$4*$F$5/E789^2*(SIN(RADIANS(G787))*SIN(RADIANS(E790))+COS(RADIANS(G787))*COS(RADIANS(E790))*COS(RADIANS(N780))))</f>
        <v>0</v>
      </c>
      <c r="O787" s="3">
        <f>IF(DEGREES(ACOS(SIN(RADIANS(G787))*SIN(RADIANS(E790))+COS(RADIANS(G787))*COS(RADIANS(E790))*COS(RADIANS(O780))))&gt;90,0,$F$4*$F$5/E789^2*(SIN(RADIANS(G787))*SIN(RADIANS(E790))+COS(RADIANS(G787))*COS(RADIANS(E790))*COS(RADIANS(O780))))</f>
        <v>0</v>
      </c>
      <c r="P787" s="3">
        <f>IF(DEGREES(ACOS(SIN(RADIANS(G787))*SIN(RADIANS(E790))+COS(RADIANS(G787))*COS(RADIANS(E790))*COS(RADIANS(P780))))&gt;90,0,$F$4*$F$5/E789^2*(SIN(RADIANS(G787))*SIN(RADIANS(E790))+COS(RADIANS(G787))*COS(RADIANS(E790))*COS(RADIANS(P780))))</f>
        <v>0</v>
      </c>
      <c r="Q787" s="3">
        <f>IF(DEGREES(ACOS(SIN(RADIANS(G787))*SIN(RADIANS(E790))+COS(RADIANS(G787))*COS(RADIANS(E790))*COS(RADIANS(Q780))))&gt;90,0,$F$4*$F$5/E789^2*(SIN(RADIANS(G787))*SIN(RADIANS(E790))+COS(RADIANS(G787))*COS(RADIANS(E790))*COS(RADIANS(Q780))))</f>
        <v>0</v>
      </c>
      <c r="R787" s="3" t="e">
        <f>IF(DEGREES(ACOS(SIN(RADIANS(G787))*SIN(RADIANS(E790))+COS(RADIANS(G787))*COS(RADIANS(E790))*COS(RADIANS(R780))))&gt;90,0,$F$4*$F$5/E789^2*(SIN(RADIANS(G787))*SIN(RADIANS(E790))+COS(RADIANS(G787))*COS(RADIANS(E790))*COS(RADIANS(R780))))</f>
        <v>#DIV/0!</v>
      </c>
      <c r="S787" s="3" t="e">
        <f>IF(DEGREES(ACOS(SIN(RADIANS(G787))*SIN(RADIANS(E790))+COS(RADIANS(G787))*COS(RADIANS(E790))*COS(RADIANS(S780))))&gt;90,0,$F$4*$F$5/E789^2*(SIN(RADIANS(G787))*SIN(RADIANS(E790))+COS(RADIANS(G787))*COS(RADIANS(E790))*COS(RADIANS(S780))))</f>
        <v>#DIV/0!</v>
      </c>
      <c r="T787" s="3" t="e">
        <f>IF(DEGREES(ACOS(SIN(RADIANS(G787))*SIN(RADIANS(E790))+COS(RADIANS(G787))*COS(RADIANS(E790))*COS(RADIANS(T780))))&gt;90,0,$F$4*$F$5/E789^2*(SIN(RADIANS(G787))*SIN(RADIANS(E790))+COS(RADIANS(G787))*COS(RADIANS(E790))*COS(RADIANS(T780))))</f>
        <v>#DIV/0!</v>
      </c>
      <c r="U787" s="3" t="e">
        <f>IF(DEGREES(ACOS(SIN(RADIANS(G787))*SIN(RADIANS(E790))+COS(RADIANS(G787))*COS(RADIANS(E790))*COS(RADIANS(U780))))&gt;90,0,$F$4*$F$5/E789^2*(SIN(RADIANS(G787))*SIN(RADIANS(E790))+COS(RADIANS(G787))*COS(RADIANS(E790))*COS(RADIANS(U780))))</f>
        <v>#DIV/0!</v>
      </c>
      <c r="V787" s="3" t="e">
        <f>IF(DEGREES(ACOS(SIN(RADIANS(G787))*SIN(RADIANS(E790))+COS(RADIANS(G787))*COS(RADIANS(E790))*COS(RADIANS(V780))))&gt;90,0,$F$4*$F$5/E789^2*(SIN(RADIANS(G787))*SIN(RADIANS(E790))+COS(RADIANS(G787))*COS(RADIANS(E790))*COS(RADIANS(V780))))</f>
        <v>#DIV/0!</v>
      </c>
      <c r="W787" s="3" t="e">
        <f>IF(DEGREES(ACOS(SIN(RADIANS(G787))*SIN(RADIANS(E790))+COS(RADIANS(G787))*COS(RADIANS(E790))*COS(RADIANS(W780))))&gt;90,0,$F$4*$F$5/E789^2*(SIN(RADIANS(G787))*SIN(RADIANS(E790))+COS(RADIANS(G787))*COS(RADIANS(E790))*COS(RADIANS(W780))))</f>
        <v>#DIV/0!</v>
      </c>
      <c r="X787" s="3" t="e">
        <f>IF(DEGREES(ACOS(SIN(RADIANS(G787))*SIN(RADIANS(E790))+COS(RADIANS(G787))*COS(RADIANS(E790))*COS(RADIANS(X780))))&gt;90,0,$F$4*$F$5/E789^2*(SIN(RADIANS(G787))*SIN(RADIANS(E790))+COS(RADIANS(G787))*COS(RADIANS(E790))*COS(RADIANS(X780))))</f>
        <v>#DIV/0!</v>
      </c>
      <c r="Y787" s="3" t="e">
        <f>IF(DEGREES(ACOS(SIN(RADIANS(G787))*SIN(RADIANS(E790))+COS(RADIANS(G787))*COS(RADIANS(E790))*COS(RADIANS(Y780))))&gt;90,0,$F$4*$F$5/E789^2*(SIN(RADIANS(G787))*SIN(RADIANS(E790))+COS(RADIANS(G787))*COS(RADIANS(E790))*COS(RADIANS(Y780))))</f>
        <v>#DIV/0!</v>
      </c>
      <c r="Z787" s="3" t="e">
        <f>IF(DEGREES(ACOS(SIN(RADIANS(G787))*SIN(RADIANS(E790))+COS(RADIANS(G787))*COS(RADIANS(E790))*COS(RADIANS(Z780))))&gt;90,0,$F$4*$F$5/E789^2*(SIN(RADIANS(G787))*SIN(RADIANS(E790))+COS(RADIANS(G787))*COS(RADIANS(E790))*COS(RADIANS(Z780))))</f>
        <v>#DIV/0!</v>
      </c>
      <c r="AA787" s="3" t="e">
        <f>IF(DEGREES(ACOS(SIN(RADIANS(G787))*SIN(RADIANS(E790))+COS(RADIANS(G787))*COS(RADIANS(E790))*COS(RADIANS(AA780))))&gt;90,0,$F$4*$F$5/E789^2*(SIN(RADIANS(G787))*SIN(RADIANS(E790))+COS(RADIANS(G787))*COS(RADIANS(E790))*COS(RADIANS(AA780))))</f>
        <v>#DIV/0!</v>
      </c>
      <c r="AB787" s="3" t="e">
        <f>IF(DEGREES(ACOS(SIN(RADIANS(G787))*SIN(RADIANS(E790))+COS(RADIANS(G787))*COS(RADIANS(E790))*COS(RADIANS(AB780))))&gt;90,0,$F$4*$F$5/E789^2*(SIN(RADIANS(G787))*SIN(RADIANS(E790))+COS(RADIANS(G787))*COS(RADIANS(E790))*COS(RADIANS(AB780))))</f>
        <v>#DIV/0!</v>
      </c>
      <c r="AC787" s="3" t="e">
        <f>IF(DEGREES(ACOS(SIN(RADIANS(G787))*SIN(RADIANS(E790))+COS(RADIANS(G787))*COS(RADIANS(E790))*COS(RADIANS(AC780))))&gt;90,0,$F$4*$F$5/E789^2*(SIN(RADIANS(G787))*SIN(RADIANS(E790))+COS(RADIANS(G787))*COS(RADIANS(E790))*COS(RADIANS(AC780))))</f>
        <v>#DIV/0!</v>
      </c>
      <c r="AD787" s="3" t="e">
        <f>IF(DEGREES(ACOS(SIN(RADIANS(G787))*SIN(RADIANS(E790))+COS(RADIANS(G787))*COS(RADIANS(E790))*COS(RADIANS(AD780))))&gt;90,0,$F$4*$F$5/E789^2*(SIN(RADIANS(G787))*SIN(RADIANS(E790))+COS(RADIANS(G787))*COS(RADIANS(E790))*COS(RADIANS(AD780))))</f>
        <v>#DIV/0!</v>
      </c>
      <c r="AE787" s="3" t="e">
        <f>IF(DEGREES(ACOS(SIN(RADIANS(G787))*SIN(RADIANS(E790))+COS(RADIANS(G787))*COS(RADIANS(E790))*COS(RADIANS(AE780))))&gt;90,0,$F$4*$F$5/E789^2*(SIN(RADIANS(G787))*SIN(RADIANS(E790))+COS(RADIANS(G787))*COS(RADIANS(E790))*COS(RADIANS(AE780))))</f>
        <v>#DIV/0!</v>
      </c>
      <c r="AF787" s="3" t="e">
        <f>IF(DEGREES(ACOS(SIN(RADIANS(G787))*SIN(RADIANS(E790))+COS(RADIANS(G787))*COS(RADIANS(E790))*COS(RADIANS(AF780))))&gt;90,0,$F$4*$F$5/E789^2*(SIN(RADIANS(G787))*SIN(RADIANS(E790))+COS(RADIANS(G787))*COS(RADIANS(E790))*COS(RADIANS(AF780))))</f>
        <v>#DIV/0!</v>
      </c>
      <c r="AG787" s="3" t="e">
        <f>IF(DEGREES(ACOS(SIN(RADIANS(G787))*SIN(RADIANS(E790))+COS(RADIANS(G787))*COS(RADIANS(E790))*COS(RADIANS(AG780))))&gt;90,0,$F$4*$F$5/E789^2*(SIN(RADIANS(G787))*SIN(RADIANS(E790))+COS(RADIANS(G787))*COS(RADIANS(E790))*COS(RADIANS(AG780))))</f>
        <v>#DIV/0!</v>
      </c>
      <c r="AH787" s="3" t="e">
        <f>IF(DEGREES(ACOS(SIN(RADIANS(G787))*SIN(RADIANS(E790))+COS(RADIANS(G787))*COS(RADIANS(E790))*COS(RADIANS(AH780))))&gt;90,0,$F$4*$F$5/E789^2*(SIN(RADIANS(G787))*SIN(RADIANS(E790))+COS(RADIANS(G787))*COS(RADIANS(E790))*COS(RADIANS(AH780))))</f>
        <v>#DIV/0!</v>
      </c>
      <c r="AI787" s="3" t="e">
        <f>IF(DEGREES(ACOS(SIN(RADIANS(G787))*SIN(RADIANS(E790))+COS(RADIANS(G787))*COS(RADIANS(E790))*COS(RADIANS(AI780))))&gt;90,0,$F$4*$F$5/E789^2*(SIN(RADIANS(G787))*SIN(RADIANS(E790))+COS(RADIANS(G787))*COS(RADIANS(E790))*COS(RADIANS(AI780))))</f>
        <v>#DIV/0!</v>
      </c>
      <c r="AJ787" s="3" t="e">
        <f>IF(DEGREES(ACOS(SIN(RADIANS(G787))*SIN(RADIANS(E790))+COS(RADIANS(G787))*COS(RADIANS(E790))*COS(RADIANS(AJ780))))&gt;90,0,$F$4*$F$5/E789^2*(SIN(RADIANS(G787))*SIN(RADIANS(E790))+COS(RADIANS(G787))*COS(RADIANS(E790))*COS(RADIANS(AJ780))))</f>
        <v>#DIV/0!</v>
      </c>
      <c r="AK787" s="3">
        <f>IF(DEGREES(ACOS(SIN(RADIANS(G787))*SIN(RADIANS(E790))+COS(RADIANS(G787))*COS(RADIANS(E790))*COS(RADIANS(AK780))))&gt;90,0,$F$4*$F$5/E789^2*(SIN(RADIANS(G787))*SIN(RADIANS(E790))+COS(RADIANS(G787))*COS(RADIANS(E790))*COS(RADIANS(AK780))))</f>
        <v>0</v>
      </c>
      <c r="AL787" s="3">
        <f>IF(DEGREES(ACOS(SIN(RADIANS(G787))*SIN(RADIANS(E790))+COS(RADIANS(G787))*COS(RADIANS(E790))*COS(RADIANS(AL780))))&gt;90,0,$F$4*$F$5/E789^2*(SIN(RADIANS(G787))*SIN(RADIANS(E790))+COS(RADIANS(G787))*COS(RADIANS(E790))*COS(RADIANS(AL780))))</f>
        <v>0</v>
      </c>
      <c r="AM787" s="3">
        <f>IF(DEGREES(ACOS(SIN(RADIANS(G787))*SIN(RADIANS(E790))+COS(RADIANS(G787))*COS(RADIANS(E790))*COS(RADIANS(AM780))))&gt;90,0,$F$4*$F$5/E789^2*(SIN(RADIANS(G787))*SIN(RADIANS(E790))+COS(RADIANS(G787))*COS(RADIANS(E790))*COS(RADIANS(AM780))))</f>
        <v>0</v>
      </c>
      <c r="AN787" s="3">
        <f>IF(DEGREES(ACOS(SIN(RADIANS(G787))*SIN(RADIANS(E790))+COS(RADIANS(G787))*COS(RADIANS(E790))*COS(RADIANS(AN780))))&gt;90,0,$F$4*$F$5/E789^2*(SIN(RADIANS(G787))*SIN(RADIANS(E790))+COS(RADIANS(G787))*COS(RADIANS(E790))*COS(RADIANS(AN780))))</f>
        <v>0</v>
      </c>
      <c r="AO787" s="3">
        <f>IF(DEGREES(ACOS(SIN(RADIANS(G787))*SIN(RADIANS(E790))+COS(RADIANS(G787))*COS(RADIANS(E790))*COS(RADIANS(AO780))))&gt;90,0,$F$4*$F$5/E789^2*(SIN(RADIANS(G787))*SIN(RADIANS(E790))+COS(RADIANS(G787))*COS(RADIANS(E790))*COS(RADIANS(AO780))))</f>
        <v>0</v>
      </c>
      <c r="AP787" s="3">
        <f>IF(DEGREES(ACOS(SIN(RADIANS(G787))*SIN(RADIANS(E790))+COS(RADIANS(G787))*COS(RADIANS(E790))*COS(RADIANS(AP780))))&gt;90,0,$F$4*$F$5/E789^2*(SIN(RADIANS(G787))*SIN(RADIANS(E790))+COS(RADIANS(G787))*COS(RADIANS(E790))*COS(RADIANS(AP780))))</f>
        <v>0</v>
      </c>
      <c r="AQ787" s="3">
        <f>IF(DEGREES(ACOS(SIN(RADIANS(G787))*SIN(RADIANS(E790))+COS(RADIANS(G787))*COS(RADIANS(E790))*COS(RADIANS(AQ780))))&gt;90,0,$F$4*$F$5/E789^2*(SIN(RADIANS(G787))*SIN(RADIANS(E790))+COS(RADIANS(G787))*COS(RADIANS(E790))*COS(RADIANS(AQ780))))</f>
        <v>0</v>
      </c>
      <c r="AR787" s="3">
        <f>IF(DEGREES(ACOS(SIN(RADIANS(G787))*SIN(RADIANS(E790))+COS(RADIANS(G787))*COS(RADIANS(E790))*COS(RADIANS(AR780))))&gt;90,0,$F$4*$F$5/E789^2*(SIN(RADIANS(G787))*SIN(RADIANS(E790))+COS(RADIANS(G787))*COS(RADIANS(E790))*COS(RADIANS(AR780))))</f>
        <v>0</v>
      </c>
    </row>
    <row r="788" spans="2:44" ht="15.75" customHeight="1" x14ac:dyDescent="0.2">
      <c r="B788" s="20" t="s">
        <v>787</v>
      </c>
      <c r="E788" s="3" t="str">
        <f>IF($F$10=0,"N/A",E787*$F$11/$F$10)</f>
        <v>N/A</v>
      </c>
      <c r="G788" s="3">
        <v>30</v>
      </c>
      <c r="I788" s="3">
        <f>IF(DEGREES(ACOS(SIN(RADIANS(G788))*SIN(RADIANS(E790))+COS(RADIANS(G788))*COS(RADIANS(E790))*COS(RADIANS(I780))))&gt;90,0,$F$4*$F$5/E789^2*(SIN(RADIANS(G788))*SIN(RADIANS(E790))+COS(RADIANS(G788))*COS(RADIANS(E790))*COS(RADIANS(I780))))</f>
        <v>0</v>
      </c>
      <c r="J788" s="3">
        <f>IF(DEGREES(ACOS(SIN(RADIANS(G788))*SIN(RADIANS(E790))+COS(RADIANS(G788))*COS(RADIANS(E790))*COS(RADIANS(J780))))&gt;90,0,$F$4*$F$5/E789^2*(SIN(RADIANS(G788))*SIN(RADIANS(E790))+COS(RADIANS(G788))*COS(RADIANS(E790))*COS(RADIANS(J780))))</f>
        <v>0</v>
      </c>
      <c r="K788" s="3">
        <f>IF(DEGREES(ACOS(SIN(RADIANS(G788))*SIN(RADIANS(E790))+COS(RADIANS(G788))*COS(RADIANS(E790))*COS(RADIANS(K780))))&gt;90,0,$F$4*$F$5/E789^2*(SIN(RADIANS(G788))*SIN(RADIANS(E790))+COS(RADIANS(G788))*COS(RADIANS(E790))*COS(RADIANS(K780))))</f>
        <v>0</v>
      </c>
      <c r="L788" s="3">
        <f>IF(DEGREES(ACOS(SIN(RADIANS(G788))*SIN(RADIANS(E790))+COS(RADIANS(G788))*COS(RADIANS(E790))*COS(RADIANS(L780))))&gt;90,0,$F$4*$F$5/E789^2*(SIN(RADIANS(G788))*SIN(RADIANS(E790))+COS(RADIANS(G788))*COS(RADIANS(E790))*COS(RADIANS(L780))))</f>
        <v>0</v>
      </c>
      <c r="M788" s="3">
        <f>IF(DEGREES(ACOS(SIN(RADIANS(G788))*SIN(RADIANS(E790))+COS(RADIANS(G788))*COS(RADIANS(E790))*COS(RADIANS(M780))))&gt;90,0,$F$4*$F$5/E789^2*(SIN(RADIANS(G788))*SIN(RADIANS(E790))+COS(RADIANS(G788))*COS(RADIANS(E790))*COS(RADIANS(M780))))</f>
        <v>0</v>
      </c>
      <c r="N788" s="3">
        <f>IF(DEGREES(ACOS(SIN(RADIANS(G788))*SIN(RADIANS(E790))+COS(RADIANS(G788))*COS(RADIANS(E790))*COS(RADIANS(N780))))&gt;90,0,$F$4*$F$5/E789^2*(SIN(RADIANS(G788))*SIN(RADIANS(E790))+COS(RADIANS(G788))*COS(RADIANS(E790))*COS(RADIANS(N780))))</f>
        <v>0</v>
      </c>
      <c r="O788" s="3">
        <f>IF(DEGREES(ACOS(SIN(RADIANS(G788))*SIN(RADIANS(E790))+COS(RADIANS(G788))*COS(RADIANS(E790))*COS(RADIANS(O780))))&gt;90,0,$F$4*$F$5/E789^2*(SIN(RADIANS(G788))*SIN(RADIANS(E790))+COS(RADIANS(G788))*COS(RADIANS(E790))*COS(RADIANS(O780))))</f>
        <v>0</v>
      </c>
      <c r="P788" s="3">
        <f>IF(DEGREES(ACOS(SIN(RADIANS(G788))*SIN(RADIANS(E790))+COS(RADIANS(G788))*COS(RADIANS(E790))*COS(RADIANS(P780))))&gt;90,0,$F$4*$F$5/E789^2*(SIN(RADIANS(G788))*SIN(RADIANS(E790))+COS(RADIANS(G788))*COS(RADIANS(E790))*COS(RADIANS(P780))))</f>
        <v>0</v>
      </c>
      <c r="Q788" s="3">
        <f>IF(DEGREES(ACOS(SIN(RADIANS(G788))*SIN(RADIANS(E790))+COS(RADIANS(G788))*COS(RADIANS(E790))*COS(RADIANS(Q780))))&gt;90,0,$F$4*$F$5/E789^2*(SIN(RADIANS(G788))*SIN(RADIANS(E790))+COS(RADIANS(G788))*COS(RADIANS(E790))*COS(RADIANS(Q780))))</f>
        <v>0</v>
      </c>
      <c r="R788" s="3" t="e">
        <f>IF(DEGREES(ACOS(SIN(RADIANS(G788))*SIN(RADIANS(E790))+COS(RADIANS(G788))*COS(RADIANS(E790))*COS(RADIANS(R780))))&gt;90,0,$F$4*$F$5/E789^2*(SIN(RADIANS(G788))*SIN(RADIANS(E790))+COS(RADIANS(G788))*COS(RADIANS(E790))*COS(RADIANS(R780))))</f>
        <v>#DIV/0!</v>
      </c>
      <c r="S788" s="3" t="e">
        <f>IF(DEGREES(ACOS(SIN(RADIANS(G788))*SIN(RADIANS(E790))+COS(RADIANS(G788))*COS(RADIANS(E790))*COS(RADIANS(S780))))&gt;90,0,$F$4*$F$5/E789^2*(SIN(RADIANS(G788))*SIN(RADIANS(E790))+COS(RADIANS(G788))*COS(RADIANS(E790))*COS(RADIANS(S780))))</f>
        <v>#DIV/0!</v>
      </c>
      <c r="T788" s="3" t="e">
        <f>IF(DEGREES(ACOS(SIN(RADIANS(G788))*SIN(RADIANS(E790))+COS(RADIANS(G788))*COS(RADIANS(E790))*COS(RADIANS(T780))))&gt;90,0,$F$4*$F$5/E789^2*(SIN(RADIANS(G788))*SIN(RADIANS(E790))+COS(RADIANS(G788))*COS(RADIANS(E790))*COS(RADIANS(T780))))</f>
        <v>#DIV/0!</v>
      </c>
      <c r="U788" s="3" t="e">
        <f>IF(DEGREES(ACOS(SIN(RADIANS(G788))*SIN(RADIANS(E790))+COS(RADIANS(G788))*COS(RADIANS(E790))*COS(RADIANS(U780))))&gt;90,0,$F$4*$F$5/E789^2*(SIN(RADIANS(G788))*SIN(RADIANS(E790))+COS(RADIANS(G788))*COS(RADIANS(E790))*COS(RADIANS(U780))))</f>
        <v>#DIV/0!</v>
      </c>
      <c r="V788" s="3" t="e">
        <f>IF(DEGREES(ACOS(SIN(RADIANS(G788))*SIN(RADIANS(E790))+COS(RADIANS(G788))*COS(RADIANS(E790))*COS(RADIANS(V780))))&gt;90,0,$F$4*$F$5/E789^2*(SIN(RADIANS(G788))*SIN(RADIANS(E790))+COS(RADIANS(G788))*COS(RADIANS(E790))*COS(RADIANS(V780))))</f>
        <v>#DIV/0!</v>
      </c>
      <c r="W788" s="3" t="e">
        <f>IF(DEGREES(ACOS(SIN(RADIANS(G788))*SIN(RADIANS(E790))+COS(RADIANS(G788))*COS(RADIANS(E790))*COS(RADIANS(W780))))&gt;90,0,$F$4*$F$5/E789^2*(SIN(RADIANS(G788))*SIN(RADIANS(E790))+COS(RADIANS(G788))*COS(RADIANS(E790))*COS(RADIANS(W780))))</f>
        <v>#DIV/0!</v>
      </c>
      <c r="X788" s="3" t="e">
        <f>IF(DEGREES(ACOS(SIN(RADIANS(G788))*SIN(RADIANS(E790))+COS(RADIANS(G788))*COS(RADIANS(E790))*COS(RADIANS(X780))))&gt;90,0,$F$4*$F$5/E789^2*(SIN(RADIANS(G788))*SIN(RADIANS(E790))+COS(RADIANS(G788))*COS(RADIANS(E790))*COS(RADIANS(X780))))</f>
        <v>#DIV/0!</v>
      </c>
      <c r="Y788" s="3" t="e">
        <f>IF(DEGREES(ACOS(SIN(RADIANS(G788))*SIN(RADIANS(E790))+COS(RADIANS(G788))*COS(RADIANS(E790))*COS(RADIANS(Y780))))&gt;90,0,$F$4*$F$5/E789^2*(SIN(RADIANS(G788))*SIN(RADIANS(E790))+COS(RADIANS(G788))*COS(RADIANS(E790))*COS(RADIANS(Y780))))</f>
        <v>#DIV/0!</v>
      </c>
      <c r="Z788" s="3" t="e">
        <f>IF(DEGREES(ACOS(SIN(RADIANS(G788))*SIN(RADIANS(E790))+COS(RADIANS(G788))*COS(RADIANS(E790))*COS(RADIANS(Z780))))&gt;90,0,$F$4*$F$5/E789^2*(SIN(RADIANS(G788))*SIN(RADIANS(E790))+COS(RADIANS(G788))*COS(RADIANS(E790))*COS(RADIANS(Z780))))</f>
        <v>#DIV/0!</v>
      </c>
      <c r="AA788" s="3" t="e">
        <f>IF(DEGREES(ACOS(SIN(RADIANS(G788))*SIN(RADIANS(E790))+COS(RADIANS(G788))*COS(RADIANS(E790))*COS(RADIANS(AA780))))&gt;90,0,$F$4*$F$5/E789^2*(SIN(RADIANS(G788))*SIN(RADIANS(E790))+COS(RADIANS(G788))*COS(RADIANS(E790))*COS(RADIANS(AA780))))</f>
        <v>#DIV/0!</v>
      </c>
      <c r="AB788" s="3" t="e">
        <f>IF(DEGREES(ACOS(SIN(RADIANS(G788))*SIN(RADIANS(E790))+COS(RADIANS(G788))*COS(RADIANS(E790))*COS(RADIANS(AB780))))&gt;90,0,$F$4*$F$5/E789^2*(SIN(RADIANS(G788))*SIN(RADIANS(E790))+COS(RADIANS(G788))*COS(RADIANS(E790))*COS(RADIANS(AB780))))</f>
        <v>#DIV/0!</v>
      </c>
      <c r="AC788" s="3" t="e">
        <f>IF(DEGREES(ACOS(SIN(RADIANS(G788))*SIN(RADIANS(E790))+COS(RADIANS(G788))*COS(RADIANS(E790))*COS(RADIANS(AC780))))&gt;90,0,$F$4*$F$5/E789^2*(SIN(RADIANS(G788))*SIN(RADIANS(E790))+COS(RADIANS(G788))*COS(RADIANS(E790))*COS(RADIANS(AC780))))</f>
        <v>#DIV/0!</v>
      </c>
      <c r="AD788" s="3" t="e">
        <f>IF(DEGREES(ACOS(SIN(RADIANS(G788))*SIN(RADIANS(E790))+COS(RADIANS(G788))*COS(RADIANS(E790))*COS(RADIANS(AD780))))&gt;90,0,$F$4*$F$5/E789^2*(SIN(RADIANS(G788))*SIN(RADIANS(E790))+COS(RADIANS(G788))*COS(RADIANS(E790))*COS(RADIANS(AD780))))</f>
        <v>#DIV/0!</v>
      </c>
      <c r="AE788" s="3" t="e">
        <f>IF(DEGREES(ACOS(SIN(RADIANS(G788))*SIN(RADIANS(E790))+COS(RADIANS(G788))*COS(RADIANS(E790))*COS(RADIANS(AE780))))&gt;90,0,$F$4*$F$5/E789^2*(SIN(RADIANS(G788))*SIN(RADIANS(E790))+COS(RADIANS(G788))*COS(RADIANS(E790))*COS(RADIANS(AE780))))</f>
        <v>#DIV/0!</v>
      </c>
      <c r="AF788" s="3" t="e">
        <f>IF(DEGREES(ACOS(SIN(RADIANS(G788))*SIN(RADIANS(E790))+COS(RADIANS(G788))*COS(RADIANS(E790))*COS(RADIANS(AF780))))&gt;90,0,$F$4*$F$5/E789^2*(SIN(RADIANS(G788))*SIN(RADIANS(E790))+COS(RADIANS(G788))*COS(RADIANS(E790))*COS(RADIANS(AF780))))</f>
        <v>#DIV/0!</v>
      </c>
      <c r="AG788" s="3" t="e">
        <f>IF(DEGREES(ACOS(SIN(RADIANS(G788))*SIN(RADIANS(E790))+COS(RADIANS(G788))*COS(RADIANS(E790))*COS(RADIANS(AG780))))&gt;90,0,$F$4*$F$5/E789^2*(SIN(RADIANS(G788))*SIN(RADIANS(E790))+COS(RADIANS(G788))*COS(RADIANS(E790))*COS(RADIANS(AG780))))</f>
        <v>#DIV/0!</v>
      </c>
      <c r="AH788" s="3" t="e">
        <f>IF(DEGREES(ACOS(SIN(RADIANS(G788))*SIN(RADIANS(E790))+COS(RADIANS(G788))*COS(RADIANS(E790))*COS(RADIANS(AH780))))&gt;90,0,$F$4*$F$5/E789^2*(SIN(RADIANS(G788))*SIN(RADIANS(E790))+COS(RADIANS(G788))*COS(RADIANS(E790))*COS(RADIANS(AH780))))</f>
        <v>#DIV/0!</v>
      </c>
      <c r="AI788" s="3" t="e">
        <f>IF(DEGREES(ACOS(SIN(RADIANS(G788))*SIN(RADIANS(E790))+COS(RADIANS(G788))*COS(RADIANS(E790))*COS(RADIANS(AI780))))&gt;90,0,$F$4*$F$5/E789^2*(SIN(RADIANS(G788))*SIN(RADIANS(E790))+COS(RADIANS(G788))*COS(RADIANS(E790))*COS(RADIANS(AI780))))</f>
        <v>#DIV/0!</v>
      </c>
      <c r="AJ788" s="3" t="e">
        <f>IF(DEGREES(ACOS(SIN(RADIANS(G788))*SIN(RADIANS(E790))+COS(RADIANS(G788))*COS(RADIANS(E790))*COS(RADIANS(AJ780))))&gt;90,0,$F$4*$F$5/E789^2*(SIN(RADIANS(G788))*SIN(RADIANS(E790))+COS(RADIANS(G788))*COS(RADIANS(E790))*COS(RADIANS(AJ780))))</f>
        <v>#DIV/0!</v>
      </c>
      <c r="AK788" s="3">
        <f>IF(DEGREES(ACOS(SIN(RADIANS(G788))*SIN(RADIANS(E790))+COS(RADIANS(G788))*COS(RADIANS(E790))*COS(RADIANS(AK780))))&gt;90,0,$F$4*$F$5/E789^2*(SIN(RADIANS(G788))*SIN(RADIANS(E790))+COS(RADIANS(G788))*COS(RADIANS(E790))*COS(RADIANS(AK780))))</f>
        <v>0</v>
      </c>
      <c r="AL788" s="3">
        <f>IF(DEGREES(ACOS(SIN(RADIANS(G788))*SIN(RADIANS(E790))+COS(RADIANS(G788))*COS(RADIANS(E790))*COS(RADIANS(AL780))))&gt;90,0,$F$4*$F$5/E789^2*(SIN(RADIANS(G788))*SIN(RADIANS(E790))+COS(RADIANS(G788))*COS(RADIANS(E790))*COS(RADIANS(AL780))))</f>
        <v>0</v>
      </c>
      <c r="AM788" s="3">
        <f>IF(DEGREES(ACOS(SIN(RADIANS(G788))*SIN(RADIANS(E790))+COS(RADIANS(G788))*COS(RADIANS(E790))*COS(RADIANS(AM780))))&gt;90,0,$F$4*$F$5/E789^2*(SIN(RADIANS(G788))*SIN(RADIANS(E790))+COS(RADIANS(G788))*COS(RADIANS(E790))*COS(RADIANS(AM780))))</f>
        <v>0</v>
      </c>
      <c r="AN788" s="3">
        <f>IF(DEGREES(ACOS(SIN(RADIANS(G788))*SIN(RADIANS(E790))+COS(RADIANS(G788))*COS(RADIANS(E790))*COS(RADIANS(AN780))))&gt;90,0,$F$4*$F$5/E789^2*(SIN(RADIANS(G788))*SIN(RADIANS(E790))+COS(RADIANS(G788))*COS(RADIANS(E790))*COS(RADIANS(AN780))))</f>
        <v>0</v>
      </c>
      <c r="AO788" s="3">
        <f>IF(DEGREES(ACOS(SIN(RADIANS(G788))*SIN(RADIANS(E790))+COS(RADIANS(G788))*COS(RADIANS(E790))*COS(RADIANS(AO780))))&gt;90,0,$F$4*$F$5/E789^2*(SIN(RADIANS(G788))*SIN(RADIANS(E790))+COS(RADIANS(G788))*COS(RADIANS(E790))*COS(RADIANS(AO780))))</f>
        <v>0</v>
      </c>
      <c r="AP788" s="3">
        <f>IF(DEGREES(ACOS(SIN(RADIANS(G788))*SIN(RADIANS(E790))+COS(RADIANS(G788))*COS(RADIANS(E790))*COS(RADIANS(AP780))))&gt;90,0,$F$4*$F$5/E789^2*(SIN(RADIANS(G788))*SIN(RADIANS(E790))+COS(RADIANS(G788))*COS(RADIANS(E790))*COS(RADIANS(AP780))))</f>
        <v>0</v>
      </c>
      <c r="AQ788" s="3">
        <f>IF(DEGREES(ACOS(SIN(RADIANS(G788))*SIN(RADIANS(E790))+COS(RADIANS(G788))*COS(RADIANS(E790))*COS(RADIANS(AQ780))))&gt;90,0,$F$4*$F$5/E789^2*(SIN(RADIANS(G788))*SIN(RADIANS(E790))+COS(RADIANS(G788))*COS(RADIANS(E790))*COS(RADIANS(AQ780))))</f>
        <v>0</v>
      </c>
      <c r="AR788" s="3">
        <f>IF(DEGREES(ACOS(SIN(RADIANS(G788))*SIN(RADIANS(E790))+COS(RADIANS(G788))*COS(RADIANS(E790))*COS(RADIANS(AR780))))&gt;90,0,$F$4*$F$5/E789^2*(SIN(RADIANS(G788))*SIN(RADIANS(E790))+COS(RADIANS(G788))*COS(RADIANS(E790))*COS(RADIANS(AR780))))</f>
        <v>0</v>
      </c>
    </row>
    <row r="789" spans="2:44" ht="15.75" customHeight="1" x14ac:dyDescent="0.2">
      <c r="B789" s="20" t="s">
        <v>788</v>
      </c>
      <c r="E789" s="3">
        <f>$F$6*(1-$F$7^2)/(1+$F$7*COS(RADIANS(E783)))</f>
        <v>0</v>
      </c>
      <c r="G789" s="3">
        <v>20</v>
      </c>
      <c r="I789" s="3">
        <f>IF(DEGREES(ACOS(SIN(RADIANS(G789))*SIN(RADIANS(E790))+COS(RADIANS(G789))*COS(RADIANS(E790))*COS(RADIANS(I780))))&gt;90,0,$F$4*$F$5/E789^2*(SIN(RADIANS(G789))*SIN(RADIANS(E790))+COS(RADIANS(G789))*COS(RADIANS(E790))*COS(RADIANS(I780))))</f>
        <v>0</v>
      </c>
      <c r="J789" s="3">
        <f>IF(DEGREES(ACOS(SIN(RADIANS(G789))*SIN(RADIANS(E790))+COS(RADIANS(G789))*COS(RADIANS(E790))*COS(RADIANS(J780))))&gt;90,0,$F$4*$F$5/E789^2*(SIN(RADIANS(G789))*SIN(RADIANS(E790))+COS(RADIANS(G789))*COS(RADIANS(E790))*COS(RADIANS(J780))))</f>
        <v>0</v>
      </c>
      <c r="K789" s="3">
        <f>IF(DEGREES(ACOS(SIN(RADIANS(G789))*SIN(RADIANS(E790))+COS(RADIANS(G789))*COS(RADIANS(E790))*COS(RADIANS(K780))))&gt;90,0,$F$4*$F$5/E789^2*(SIN(RADIANS(G789))*SIN(RADIANS(E790))+COS(RADIANS(G789))*COS(RADIANS(E790))*COS(RADIANS(K780))))</f>
        <v>0</v>
      </c>
      <c r="L789" s="3">
        <f>IF(DEGREES(ACOS(SIN(RADIANS(G789))*SIN(RADIANS(E790))+COS(RADIANS(G789))*COS(RADIANS(E790))*COS(RADIANS(L780))))&gt;90,0,$F$4*$F$5/E789^2*(SIN(RADIANS(G789))*SIN(RADIANS(E790))+COS(RADIANS(G789))*COS(RADIANS(E790))*COS(RADIANS(L780))))</f>
        <v>0</v>
      </c>
      <c r="M789" s="3">
        <f>IF(DEGREES(ACOS(SIN(RADIANS(G789))*SIN(RADIANS(E790))+COS(RADIANS(G789))*COS(RADIANS(E790))*COS(RADIANS(M780))))&gt;90,0,$F$4*$F$5/E789^2*(SIN(RADIANS(G789))*SIN(RADIANS(E790))+COS(RADIANS(G789))*COS(RADIANS(E790))*COS(RADIANS(M780))))</f>
        <v>0</v>
      </c>
      <c r="N789" s="3">
        <f>IF(DEGREES(ACOS(SIN(RADIANS(G789))*SIN(RADIANS(E790))+COS(RADIANS(G789))*COS(RADIANS(E790))*COS(RADIANS(N780))))&gt;90,0,$F$4*$F$5/E789^2*(SIN(RADIANS(G789))*SIN(RADIANS(E790))+COS(RADIANS(G789))*COS(RADIANS(E790))*COS(RADIANS(N780))))</f>
        <v>0</v>
      </c>
      <c r="O789" s="3">
        <f>IF(DEGREES(ACOS(SIN(RADIANS(G789))*SIN(RADIANS(E790))+COS(RADIANS(G789))*COS(RADIANS(E790))*COS(RADIANS(O780))))&gt;90,0,$F$4*$F$5/E789^2*(SIN(RADIANS(G789))*SIN(RADIANS(E790))+COS(RADIANS(G789))*COS(RADIANS(E790))*COS(RADIANS(O780))))</f>
        <v>0</v>
      </c>
      <c r="P789" s="3">
        <f>IF(DEGREES(ACOS(SIN(RADIANS(G789))*SIN(RADIANS(E790))+COS(RADIANS(G789))*COS(RADIANS(E790))*COS(RADIANS(P780))))&gt;90,0,$F$4*$F$5/E789^2*(SIN(RADIANS(G789))*SIN(RADIANS(E790))+COS(RADIANS(G789))*COS(RADIANS(E790))*COS(RADIANS(P780))))</f>
        <v>0</v>
      </c>
      <c r="Q789" s="3">
        <f>IF(DEGREES(ACOS(SIN(RADIANS(G789))*SIN(RADIANS(E790))+COS(RADIANS(G789))*COS(RADIANS(E790))*COS(RADIANS(Q780))))&gt;90,0,$F$4*$F$5/E789^2*(SIN(RADIANS(G789))*SIN(RADIANS(E790))+COS(RADIANS(G789))*COS(RADIANS(E790))*COS(RADIANS(Q780))))</f>
        <v>0</v>
      </c>
      <c r="R789" s="3" t="e">
        <f>IF(DEGREES(ACOS(SIN(RADIANS(G789))*SIN(RADIANS(E790))+COS(RADIANS(G789))*COS(RADIANS(E790))*COS(RADIANS(R780))))&gt;90,0,$F$4*$F$5/E789^2*(SIN(RADIANS(G789))*SIN(RADIANS(E790))+COS(RADIANS(G789))*COS(RADIANS(E790))*COS(RADIANS(R780))))</f>
        <v>#DIV/0!</v>
      </c>
      <c r="S789" s="3" t="e">
        <f>IF(DEGREES(ACOS(SIN(RADIANS(G789))*SIN(RADIANS(E790))+COS(RADIANS(G789))*COS(RADIANS(E790))*COS(RADIANS(S780))))&gt;90,0,$F$4*$F$5/E789^2*(SIN(RADIANS(G789))*SIN(RADIANS(E790))+COS(RADIANS(G789))*COS(RADIANS(E790))*COS(RADIANS(S780))))</f>
        <v>#DIV/0!</v>
      </c>
      <c r="T789" s="3" t="e">
        <f>IF(DEGREES(ACOS(SIN(RADIANS(G789))*SIN(RADIANS(E790))+COS(RADIANS(G789))*COS(RADIANS(E790))*COS(RADIANS(T780))))&gt;90,0,$F$4*$F$5/E789^2*(SIN(RADIANS(G789))*SIN(RADIANS(E790))+COS(RADIANS(G789))*COS(RADIANS(E790))*COS(RADIANS(T780))))</f>
        <v>#DIV/0!</v>
      </c>
      <c r="U789" s="3" t="e">
        <f>IF(DEGREES(ACOS(SIN(RADIANS(G789))*SIN(RADIANS(E790))+COS(RADIANS(G789))*COS(RADIANS(E790))*COS(RADIANS(U780))))&gt;90,0,$F$4*$F$5/E789^2*(SIN(RADIANS(G789))*SIN(RADIANS(E790))+COS(RADIANS(G789))*COS(RADIANS(E790))*COS(RADIANS(U780))))</f>
        <v>#DIV/0!</v>
      </c>
      <c r="V789" s="3" t="e">
        <f>IF(DEGREES(ACOS(SIN(RADIANS(G789))*SIN(RADIANS(E790))+COS(RADIANS(G789))*COS(RADIANS(E790))*COS(RADIANS(V780))))&gt;90,0,$F$4*$F$5/E789^2*(SIN(RADIANS(G789))*SIN(RADIANS(E790))+COS(RADIANS(G789))*COS(RADIANS(E790))*COS(RADIANS(V780))))</f>
        <v>#DIV/0!</v>
      </c>
      <c r="W789" s="3" t="e">
        <f>IF(DEGREES(ACOS(SIN(RADIANS(G789))*SIN(RADIANS(E790))+COS(RADIANS(G789))*COS(RADIANS(E790))*COS(RADIANS(W780))))&gt;90,0,$F$4*$F$5/E789^2*(SIN(RADIANS(G789))*SIN(RADIANS(E790))+COS(RADIANS(G789))*COS(RADIANS(E790))*COS(RADIANS(W780))))</f>
        <v>#DIV/0!</v>
      </c>
      <c r="X789" s="3" t="e">
        <f>IF(DEGREES(ACOS(SIN(RADIANS(G789))*SIN(RADIANS(E790))+COS(RADIANS(G789))*COS(RADIANS(E790))*COS(RADIANS(X780))))&gt;90,0,$F$4*$F$5/E789^2*(SIN(RADIANS(G789))*SIN(RADIANS(E790))+COS(RADIANS(G789))*COS(RADIANS(E790))*COS(RADIANS(X780))))</f>
        <v>#DIV/0!</v>
      </c>
      <c r="Y789" s="3" t="e">
        <f>IF(DEGREES(ACOS(SIN(RADIANS(G789))*SIN(RADIANS(E790))+COS(RADIANS(G789))*COS(RADIANS(E790))*COS(RADIANS(Y780))))&gt;90,0,$F$4*$F$5/E789^2*(SIN(RADIANS(G789))*SIN(RADIANS(E790))+COS(RADIANS(G789))*COS(RADIANS(E790))*COS(RADIANS(Y780))))</f>
        <v>#DIV/0!</v>
      </c>
      <c r="Z789" s="3" t="e">
        <f>IF(DEGREES(ACOS(SIN(RADIANS(G789))*SIN(RADIANS(E790))+COS(RADIANS(G789))*COS(RADIANS(E790))*COS(RADIANS(Z780))))&gt;90,0,$F$4*$F$5/E789^2*(SIN(RADIANS(G789))*SIN(RADIANS(E790))+COS(RADIANS(G789))*COS(RADIANS(E790))*COS(RADIANS(Z780))))</f>
        <v>#DIV/0!</v>
      </c>
      <c r="AA789" s="3" t="e">
        <f>IF(DEGREES(ACOS(SIN(RADIANS(G789))*SIN(RADIANS(E790))+COS(RADIANS(G789))*COS(RADIANS(E790))*COS(RADIANS(AA780))))&gt;90,0,$F$4*$F$5/E789^2*(SIN(RADIANS(G789))*SIN(RADIANS(E790))+COS(RADIANS(G789))*COS(RADIANS(E790))*COS(RADIANS(AA780))))</f>
        <v>#DIV/0!</v>
      </c>
      <c r="AB789" s="3" t="e">
        <f>IF(DEGREES(ACOS(SIN(RADIANS(G789))*SIN(RADIANS(E790))+COS(RADIANS(G789))*COS(RADIANS(E790))*COS(RADIANS(AB780))))&gt;90,0,$F$4*$F$5/E789^2*(SIN(RADIANS(G789))*SIN(RADIANS(E790))+COS(RADIANS(G789))*COS(RADIANS(E790))*COS(RADIANS(AB780))))</f>
        <v>#DIV/0!</v>
      </c>
      <c r="AC789" s="3" t="e">
        <f>IF(DEGREES(ACOS(SIN(RADIANS(G789))*SIN(RADIANS(E790))+COS(RADIANS(G789))*COS(RADIANS(E790))*COS(RADIANS(AC780))))&gt;90,0,$F$4*$F$5/E789^2*(SIN(RADIANS(G789))*SIN(RADIANS(E790))+COS(RADIANS(G789))*COS(RADIANS(E790))*COS(RADIANS(AC780))))</f>
        <v>#DIV/0!</v>
      </c>
      <c r="AD789" s="3" t="e">
        <f>IF(DEGREES(ACOS(SIN(RADIANS(G789))*SIN(RADIANS(E790))+COS(RADIANS(G789))*COS(RADIANS(E790))*COS(RADIANS(AD780))))&gt;90,0,$F$4*$F$5/E789^2*(SIN(RADIANS(G789))*SIN(RADIANS(E790))+COS(RADIANS(G789))*COS(RADIANS(E790))*COS(RADIANS(AD780))))</f>
        <v>#DIV/0!</v>
      </c>
      <c r="AE789" s="3" t="e">
        <f>IF(DEGREES(ACOS(SIN(RADIANS(G789))*SIN(RADIANS(E790))+COS(RADIANS(G789))*COS(RADIANS(E790))*COS(RADIANS(AE780))))&gt;90,0,$F$4*$F$5/E789^2*(SIN(RADIANS(G789))*SIN(RADIANS(E790))+COS(RADIANS(G789))*COS(RADIANS(E790))*COS(RADIANS(AE780))))</f>
        <v>#DIV/0!</v>
      </c>
      <c r="AF789" s="3" t="e">
        <f>IF(DEGREES(ACOS(SIN(RADIANS(G789))*SIN(RADIANS(E790))+COS(RADIANS(G789))*COS(RADIANS(E790))*COS(RADIANS(AF780))))&gt;90,0,$F$4*$F$5/E789^2*(SIN(RADIANS(G789))*SIN(RADIANS(E790))+COS(RADIANS(G789))*COS(RADIANS(E790))*COS(RADIANS(AF780))))</f>
        <v>#DIV/0!</v>
      </c>
      <c r="AG789" s="3" t="e">
        <f>IF(DEGREES(ACOS(SIN(RADIANS(G789))*SIN(RADIANS(E790))+COS(RADIANS(G789))*COS(RADIANS(E790))*COS(RADIANS(AG780))))&gt;90,0,$F$4*$F$5/E789^2*(SIN(RADIANS(G789))*SIN(RADIANS(E790))+COS(RADIANS(G789))*COS(RADIANS(E790))*COS(RADIANS(AG780))))</f>
        <v>#DIV/0!</v>
      </c>
      <c r="AH789" s="3" t="e">
        <f>IF(DEGREES(ACOS(SIN(RADIANS(G789))*SIN(RADIANS(E790))+COS(RADIANS(G789))*COS(RADIANS(E790))*COS(RADIANS(AH780))))&gt;90,0,$F$4*$F$5/E789^2*(SIN(RADIANS(G789))*SIN(RADIANS(E790))+COS(RADIANS(G789))*COS(RADIANS(E790))*COS(RADIANS(AH780))))</f>
        <v>#DIV/0!</v>
      </c>
      <c r="AI789" s="3" t="e">
        <f>IF(DEGREES(ACOS(SIN(RADIANS(G789))*SIN(RADIANS(E790))+COS(RADIANS(G789))*COS(RADIANS(E790))*COS(RADIANS(AI780))))&gt;90,0,$F$4*$F$5/E789^2*(SIN(RADIANS(G789))*SIN(RADIANS(E790))+COS(RADIANS(G789))*COS(RADIANS(E790))*COS(RADIANS(AI780))))</f>
        <v>#DIV/0!</v>
      </c>
      <c r="AJ789" s="3" t="e">
        <f>IF(DEGREES(ACOS(SIN(RADIANS(G789))*SIN(RADIANS(E790))+COS(RADIANS(G789))*COS(RADIANS(E790))*COS(RADIANS(AJ780))))&gt;90,0,$F$4*$F$5/E789^2*(SIN(RADIANS(G789))*SIN(RADIANS(E790))+COS(RADIANS(G789))*COS(RADIANS(E790))*COS(RADIANS(AJ780))))</f>
        <v>#DIV/0!</v>
      </c>
      <c r="AK789" s="3">
        <f>IF(DEGREES(ACOS(SIN(RADIANS(G789))*SIN(RADIANS(E790))+COS(RADIANS(G789))*COS(RADIANS(E790))*COS(RADIANS(AK780))))&gt;90,0,$F$4*$F$5/E789^2*(SIN(RADIANS(G789))*SIN(RADIANS(E790))+COS(RADIANS(G789))*COS(RADIANS(E790))*COS(RADIANS(AK780))))</f>
        <v>0</v>
      </c>
      <c r="AL789" s="3">
        <f>IF(DEGREES(ACOS(SIN(RADIANS(G789))*SIN(RADIANS(E790))+COS(RADIANS(G789))*COS(RADIANS(E790))*COS(RADIANS(AL780))))&gt;90,0,$F$4*$F$5/E789^2*(SIN(RADIANS(G789))*SIN(RADIANS(E790))+COS(RADIANS(G789))*COS(RADIANS(E790))*COS(RADIANS(AL780))))</f>
        <v>0</v>
      </c>
      <c r="AM789" s="3">
        <f>IF(DEGREES(ACOS(SIN(RADIANS(G789))*SIN(RADIANS(E790))+COS(RADIANS(G789))*COS(RADIANS(E790))*COS(RADIANS(AM780))))&gt;90,0,$F$4*$F$5/E789^2*(SIN(RADIANS(G789))*SIN(RADIANS(E790))+COS(RADIANS(G789))*COS(RADIANS(E790))*COS(RADIANS(AM780))))</f>
        <v>0</v>
      </c>
      <c r="AN789" s="3">
        <f>IF(DEGREES(ACOS(SIN(RADIANS(G789))*SIN(RADIANS(E790))+COS(RADIANS(G789))*COS(RADIANS(E790))*COS(RADIANS(AN780))))&gt;90,0,$F$4*$F$5/E789^2*(SIN(RADIANS(G789))*SIN(RADIANS(E790))+COS(RADIANS(G789))*COS(RADIANS(E790))*COS(RADIANS(AN780))))</f>
        <v>0</v>
      </c>
      <c r="AO789" s="3">
        <f>IF(DEGREES(ACOS(SIN(RADIANS(G789))*SIN(RADIANS(E790))+COS(RADIANS(G789))*COS(RADIANS(E790))*COS(RADIANS(AO780))))&gt;90,0,$F$4*$F$5/E789^2*(SIN(RADIANS(G789))*SIN(RADIANS(E790))+COS(RADIANS(G789))*COS(RADIANS(E790))*COS(RADIANS(AO780))))</f>
        <v>0</v>
      </c>
      <c r="AP789" s="3">
        <f>IF(DEGREES(ACOS(SIN(RADIANS(G789))*SIN(RADIANS(E790))+COS(RADIANS(G789))*COS(RADIANS(E790))*COS(RADIANS(AP780))))&gt;90,0,$F$4*$F$5/E789^2*(SIN(RADIANS(G789))*SIN(RADIANS(E790))+COS(RADIANS(G789))*COS(RADIANS(E790))*COS(RADIANS(AP780))))</f>
        <v>0</v>
      </c>
      <c r="AQ789" s="3">
        <f>IF(DEGREES(ACOS(SIN(RADIANS(G789))*SIN(RADIANS(E790))+COS(RADIANS(G789))*COS(RADIANS(E790))*COS(RADIANS(AQ780))))&gt;90,0,$F$4*$F$5/E789^2*(SIN(RADIANS(G789))*SIN(RADIANS(E790))+COS(RADIANS(G789))*COS(RADIANS(E790))*COS(RADIANS(AQ780))))</f>
        <v>0</v>
      </c>
      <c r="AR789" s="3">
        <f>IF(DEGREES(ACOS(SIN(RADIANS(G789))*SIN(RADIANS(E790))+COS(RADIANS(G789))*COS(RADIANS(E790))*COS(RADIANS(AR780))))&gt;90,0,$F$4*$F$5/E789^2*(SIN(RADIANS(G789))*SIN(RADIANS(E790))+COS(RADIANS(G789))*COS(RADIANS(E790))*COS(RADIANS(AR780))))</f>
        <v>0</v>
      </c>
    </row>
    <row r="790" spans="2:44" ht="15.75" customHeight="1" x14ac:dyDescent="0.2">
      <c r="B790" s="20" t="s">
        <v>737</v>
      </c>
      <c r="E790" s="3">
        <f>IF($F$8&gt;90,180-$F$8,$F$8)*SIN(RADIANS(E784))</f>
        <v>0</v>
      </c>
      <c r="G790" s="3">
        <v>10</v>
      </c>
      <c r="I790" s="3">
        <f>IF(DEGREES(ACOS(SIN(RADIANS(G790))*SIN(RADIANS(E790))+COS(RADIANS(G790))*COS(RADIANS(E790))*COS(RADIANS(I780))))&gt;90,0,$F$4*$F$5/E789^2*(SIN(RADIANS(G790))*SIN(RADIANS(E790))+COS(RADIANS(G790))*COS(RADIANS(E790))*COS(RADIANS(I780))))</f>
        <v>0</v>
      </c>
      <c r="J790" s="3">
        <f>IF(DEGREES(ACOS(SIN(RADIANS(G790))*SIN(RADIANS(E790))+COS(RADIANS(G790))*COS(RADIANS(E790))*COS(RADIANS(J780))))&gt;90,0,$F$4*$F$5/E789^2*(SIN(RADIANS(G790))*SIN(RADIANS(E790))+COS(RADIANS(G790))*COS(RADIANS(E790))*COS(RADIANS(J780))))</f>
        <v>0</v>
      </c>
      <c r="K790" s="3">
        <f>IF(DEGREES(ACOS(SIN(RADIANS(G790))*SIN(RADIANS(E790))+COS(RADIANS(G790))*COS(RADIANS(E790))*COS(RADIANS(K780))))&gt;90,0,$F$4*$F$5/E789^2*(SIN(RADIANS(G790))*SIN(RADIANS(E790))+COS(RADIANS(G790))*COS(RADIANS(E790))*COS(RADIANS(K780))))</f>
        <v>0</v>
      </c>
      <c r="L790" s="3">
        <f>IF(DEGREES(ACOS(SIN(RADIANS(G790))*SIN(RADIANS(E790))+COS(RADIANS(G790))*COS(RADIANS(E790))*COS(RADIANS(L780))))&gt;90,0,$F$4*$F$5/E789^2*(SIN(RADIANS(G790))*SIN(RADIANS(E790))+COS(RADIANS(G790))*COS(RADIANS(E790))*COS(RADIANS(L780))))</f>
        <v>0</v>
      </c>
      <c r="M790" s="3">
        <f>IF(DEGREES(ACOS(SIN(RADIANS(G790))*SIN(RADIANS(E790))+COS(RADIANS(G790))*COS(RADIANS(E790))*COS(RADIANS(M780))))&gt;90,0,$F$4*$F$5/E789^2*(SIN(RADIANS(G790))*SIN(RADIANS(E790))+COS(RADIANS(G790))*COS(RADIANS(E790))*COS(RADIANS(M780))))</f>
        <v>0</v>
      </c>
      <c r="N790" s="3">
        <f>IF(DEGREES(ACOS(SIN(RADIANS(G790))*SIN(RADIANS(E790))+COS(RADIANS(G790))*COS(RADIANS(E790))*COS(RADIANS(N780))))&gt;90,0,$F$4*$F$5/E789^2*(SIN(RADIANS(G790))*SIN(RADIANS(E790))+COS(RADIANS(G790))*COS(RADIANS(E790))*COS(RADIANS(N780))))</f>
        <v>0</v>
      </c>
      <c r="O790" s="3">
        <f>IF(DEGREES(ACOS(SIN(RADIANS(G790))*SIN(RADIANS(E790))+COS(RADIANS(G790))*COS(RADIANS(E790))*COS(RADIANS(O780))))&gt;90,0,$F$4*$F$5/E789^2*(SIN(RADIANS(G790))*SIN(RADIANS(E790))+COS(RADIANS(G790))*COS(RADIANS(E790))*COS(RADIANS(O780))))</f>
        <v>0</v>
      </c>
      <c r="P790" s="3">
        <f>IF(DEGREES(ACOS(SIN(RADIANS(G790))*SIN(RADIANS(E790))+COS(RADIANS(G790))*COS(RADIANS(E790))*COS(RADIANS(P780))))&gt;90,0,$F$4*$F$5/E789^2*(SIN(RADIANS(G790))*SIN(RADIANS(E790))+COS(RADIANS(G790))*COS(RADIANS(E790))*COS(RADIANS(P780))))</f>
        <v>0</v>
      </c>
      <c r="Q790" s="3">
        <f>IF(DEGREES(ACOS(SIN(RADIANS(G790))*SIN(RADIANS(E790))+COS(RADIANS(G790))*COS(RADIANS(E790))*COS(RADIANS(Q780))))&gt;90,0,$F$4*$F$5/E789^2*(SIN(RADIANS(G790))*SIN(RADIANS(E790))+COS(RADIANS(G790))*COS(RADIANS(E790))*COS(RADIANS(Q780))))</f>
        <v>0</v>
      </c>
      <c r="R790" s="3" t="e">
        <f>IF(DEGREES(ACOS(SIN(RADIANS(G790))*SIN(RADIANS(E790))+COS(RADIANS(G790))*COS(RADIANS(E790))*COS(RADIANS(R780))))&gt;90,0,$F$4*$F$5/E789^2*(SIN(RADIANS(G790))*SIN(RADIANS(E790))+COS(RADIANS(G790))*COS(RADIANS(E790))*COS(RADIANS(R780))))</f>
        <v>#DIV/0!</v>
      </c>
      <c r="S790" s="3" t="e">
        <f>IF(DEGREES(ACOS(SIN(RADIANS(G790))*SIN(RADIANS(E790))+COS(RADIANS(G790))*COS(RADIANS(E790))*COS(RADIANS(S780))))&gt;90,0,$F$4*$F$5/E789^2*(SIN(RADIANS(G790))*SIN(RADIANS(E790))+COS(RADIANS(G790))*COS(RADIANS(E790))*COS(RADIANS(S780))))</f>
        <v>#DIV/0!</v>
      </c>
      <c r="T790" s="3" t="e">
        <f>IF(DEGREES(ACOS(SIN(RADIANS(G790))*SIN(RADIANS(E790))+COS(RADIANS(G790))*COS(RADIANS(E790))*COS(RADIANS(T780))))&gt;90,0,$F$4*$F$5/E789^2*(SIN(RADIANS(G790))*SIN(RADIANS(E790))+COS(RADIANS(G790))*COS(RADIANS(E790))*COS(RADIANS(T780))))</f>
        <v>#DIV/0!</v>
      </c>
      <c r="U790" s="3" t="e">
        <f>IF(DEGREES(ACOS(SIN(RADIANS(G790))*SIN(RADIANS(E790))+COS(RADIANS(G790))*COS(RADIANS(E790))*COS(RADIANS(U780))))&gt;90,0,$F$4*$F$5/E789^2*(SIN(RADIANS(G790))*SIN(RADIANS(E790))+COS(RADIANS(G790))*COS(RADIANS(E790))*COS(RADIANS(U780))))</f>
        <v>#DIV/0!</v>
      </c>
      <c r="V790" s="3" t="e">
        <f>IF(DEGREES(ACOS(SIN(RADIANS(G790))*SIN(RADIANS(E790))+COS(RADIANS(G790))*COS(RADIANS(E790))*COS(RADIANS(V780))))&gt;90,0,$F$4*$F$5/E789^2*(SIN(RADIANS(G790))*SIN(RADIANS(E790))+COS(RADIANS(G790))*COS(RADIANS(E790))*COS(RADIANS(V780))))</f>
        <v>#DIV/0!</v>
      </c>
      <c r="W790" s="3" t="e">
        <f>IF(DEGREES(ACOS(SIN(RADIANS(G790))*SIN(RADIANS(E790))+COS(RADIANS(G790))*COS(RADIANS(E790))*COS(RADIANS(W780))))&gt;90,0,$F$4*$F$5/E789^2*(SIN(RADIANS(G790))*SIN(RADIANS(E790))+COS(RADIANS(G790))*COS(RADIANS(E790))*COS(RADIANS(W780))))</f>
        <v>#DIV/0!</v>
      </c>
      <c r="X790" s="3" t="e">
        <f>IF(DEGREES(ACOS(SIN(RADIANS(G790))*SIN(RADIANS(E790))+COS(RADIANS(G790))*COS(RADIANS(E790))*COS(RADIANS(X780))))&gt;90,0,$F$4*$F$5/E789^2*(SIN(RADIANS(G790))*SIN(RADIANS(E790))+COS(RADIANS(G790))*COS(RADIANS(E790))*COS(RADIANS(X780))))</f>
        <v>#DIV/0!</v>
      </c>
      <c r="Y790" s="3" t="e">
        <f>IF(DEGREES(ACOS(SIN(RADIANS(G790))*SIN(RADIANS(E790))+COS(RADIANS(G790))*COS(RADIANS(E790))*COS(RADIANS(Y780))))&gt;90,0,$F$4*$F$5/E789^2*(SIN(RADIANS(G790))*SIN(RADIANS(E790))+COS(RADIANS(G790))*COS(RADIANS(E790))*COS(RADIANS(Y780))))</f>
        <v>#DIV/0!</v>
      </c>
      <c r="Z790" s="3" t="e">
        <f>IF(DEGREES(ACOS(SIN(RADIANS(G790))*SIN(RADIANS(E790))+COS(RADIANS(G790))*COS(RADIANS(E790))*COS(RADIANS(Z780))))&gt;90,0,$F$4*$F$5/E789^2*(SIN(RADIANS(G790))*SIN(RADIANS(E790))+COS(RADIANS(G790))*COS(RADIANS(E790))*COS(RADIANS(Z780))))</f>
        <v>#DIV/0!</v>
      </c>
      <c r="AA790" s="3" t="e">
        <f>IF(DEGREES(ACOS(SIN(RADIANS(G790))*SIN(RADIANS(E790))+COS(RADIANS(G790))*COS(RADIANS(E790))*COS(RADIANS(AA780))))&gt;90,0,$F$4*$F$5/E789^2*(SIN(RADIANS(G790))*SIN(RADIANS(E790))+COS(RADIANS(G790))*COS(RADIANS(E790))*COS(RADIANS(AA780))))</f>
        <v>#DIV/0!</v>
      </c>
      <c r="AB790" s="3" t="e">
        <f>IF(DEGREES(ACOS(SIN(RADIANS(G790))*SIN(RADIANS(E790))+COS(RADIANS(G790))*COS(RADIANS(E790))*COS(RADIANS(AB780))))&gt;90,0,$F$4*$F$5/E789^2*(SIN(RADIANS(G790))*SIN(RADIANS(E790))+COS(RADIANS(G790))*COS(RADIANS(E790))*COS(RADIANS(AB780))))</f>
        <v>#DIV/0!</v>
      </c>
      <c r="AC790" s="3" t="e">
        <f>IF(DEGREES(ACOS(SIN(RADIANS(G790))*SIN(RADIANS(E790))+COS(RADIANS(G790))*COS(RADIANS(E790))*COS(RADIANS(AC780))))&gt;90,0,$F$4*$F$5/E789^2*(SIN(RADIANS(G790))*SIN(RADIANS(E790))+COS(RADIANS(G790))*COS(RADIANS(E790))*COS(RADIANS(AC780))))</f>
        <v>#DIV/0!</v>
      </c>
      <c r="AD790" s="3" t="e">
        <f>IF(DEGREES(ACOS(SIN(RADIANS(G790))*SIN(RADIANS(E790))+COS(RADIANS(G790))*COS(RADIANS(E790))*COS(RADIANS(AD780))))&gt;90,0,$F$4*$F$5/E789^2*(SIN(RADIANS(G790))*SIN(RADIANS(E790))+COS(RADIANS(G790))*COS(RADIANS(E790))*COS(RADIANS(AD780))))</f>
        <v>#DIV/0!</v>
      </c>
      <c r="AE790" s="3" t="e">
        <f>IF(DEGREES(ACOS(SIN(RADIANS(G790))*SIN(RADIANS(E790))+COS(RADIANS(G790))*COS(RADIANS(E790))*COS(RADIANS(AE780))))&gt;90,0,$F$4*$F$5/E789^2*(SIN(RADIANS(G790))*SIN(RADIANS(E790))+COS(RADIANS(G790))*COS(RADIANS(E790))*COS(RADIANS(AE780))))</f>
        <v>#DIV/0!</v>
      </c>
      <c r="AF790" s="3" t="e">
        <f>IF(DEGREES(ACOS(SIN(RADIANS(G790))*SIN(RADIANS(E790))+COS(RADIANS(G790))*COS(RADIANS(E790))*COS(RADIANS(AF780))))&gt;90,0,$F$4*$F$5/E789^2*(SIN(RADIANS(G790))*SIN(RADIANS(E790))+COS(RADIANS(G790))*COS(RADIANS(E790))*COS(RADIANS(AF780))))</f>
        <v>#DIV/0!</v>
      </c>
      <c r="AG790" s="3" t="e">
        <f>IF(DEGREES(ACOS(SIN(RADIANS(G790))*SIN(RADIANS(E790))+COS(RADIANS(G790))*COS(RADIANS(E790))*COS(RADIANS(AG780))))&gt;90,0,$F$4*$F$5/E789^2*(SIN(RADIANS(G790))*SIN(RADIANS(E790))+COS(RADIANS(G790))*COS(RADIANS(E790))*COS(RADIANS(AG780))))</f>
        <v>#DIV/0!</v>
      </c>
      <c r="AH790" s="3" t="e">
        <f>IF(DEGREES(ACOS(SIN(RADIANS(G790))*SIN(RADIANS(E790))+COS(RADIANS(G790))*COS(RADIANS(E790))*COS(RADIANS(AH780))))&gt;90,0,$F$4*$F$5/E789^2*(SIN(RADIANS(G790))*SIN(RADIANS(E790))+COS(RADIANS(G790))*COS(RADIANS(E790))*COS(RADIANS(AH780))))</f>
        <v>#DIV/0!</v>
      </c>
      <c r="AI790" s="3" t="e">
        <f>IF(DEGREES(ACOS(SIN(RADIANS(G790))*SIN(RADIANS(E790))+COS(RADIANS(G790))*COS(RADIANS(E790))*COS(RADIANS(AI780))))&gt;90,0,$F$4*$F$5/E789^2*(SIN(RADIANS(G790))*SIN(RADIANS(E790))+COS(RADIANS(G790))*COS(RADIANS(E790))*COS(RADIANS(AI780))))</f>
        <v>#DIV/0!</v>
      </c>
      <c r="AJ790" s="3" t="e">
        <f>IF(DEGREES(ACOS(SIN(RADIANS(G790))*SIN(RADIANS(E790))+COS(RADIANS(G790))*COS(RADIANS(E790))*COS(RADIANS(AJ780))))&gt;90,0,$F$4*$F$5/E789^2*(SIN(RADIANS(G790))*SIN(RADIANS(E790))+COS(RADIANS(G790))*COS(RADIANS(E790))*COS(RADIANS(AJ780))))</f>
        <v>#DIV/0!</v>
      </c>
      <c r="AK790" s="3">
        <f>IF(DEGREES(ACOS(SIN(RADIANS(G790))*SIN(RADIANS(E790))+COS(RADIANS(G790))*COS(RADIANS(E790))*COS(RADIANS(AK780))))&gt;90,0,$F$4*$F$5/E789^2*(SIN(RADIANS(G790))*SIN(RADIANS(E790))+COS(RADIANS(G790))*COS(RADIANS(E790))*COS(RADIANS(AK780))))</f>
        <v>0</v>
      </c>
      <c r="AL790" s="3">
        <f>IF(DEGREES(ACOS(SIN(RADIANS(G790))*SIN(RADIANS(E790))+COS(RADIANS(G790))*COS(RADIANS(E790))*COS(RADIANS(AL780))))&gt;90,0,$F$4*$F$5/E789^2*(SIN(RADIANS(G790))*SIN(RADIANS(E790))+COS(RADIANS(G790))*COS(RADIANS(E790))*COS(RADIANS(AL780))))</f>
        <v>0</v>
      </c>
      <c r="AM790" s="3">
        <f>IF(DEGREES(ACOS(SIN(RADIANS(G790))*SIN(RADIANS(E790))+COS(RADIANS(G790))*COS(RADIANS(E790))*COS(RADIANS(AM780))))&gt;90,0,$F$4*$F$5/E789^2*(SIN(RADIANS(G790))*SIN(RADIANS(E790))+COS(RADIANS(G790))*COS(RADIANS(E790))*COS(RADIANS(AM780))))</f>
        <v>0</v>
      </c>
      <c r="AN790" s="3">
        <f>IF(DEGREES(ACOS(SIN(RADIANS(G790))*SIN(RADIANS(E790))+COS(RADIANS(G790))*COS(RADIANS(E790))*COS(RADIANS(AN780))))&gt;90,0,$F$4*$F$5/E789^2*(SIN(RADIANS(G790))*SIN(RADIANS(E790))+COS(RADIANS(G790))*COS(RADIANS(E790))*COS(RADIANS(AN780))))</f>
        <v>0</v>
      </c>
      <c r="AO790" s="3">
        <f>IF(DEGREES(ACOS(SIN(RADIANS(G790))*SIN(RADIANS(E790))+COS(RADIANS(G790))*COS(RADIANS(E790))*COS(RADIANS(AO780))))&gt;90,0,$F$4*$F$5/E789^2*(SIN(RADIANS(G790))*SIN(RADIANS(E790))+COS(RADIANS(G790))*COS(RADIANS(E790))*COS(RADIANS(AO780))))</f>
        <v>0</v>
      </c>
      <c r="AP790" s="3">
        <f>IF(DEGREES(ACOS(SIN(RADIANS(G790))*SIN(RADIANS(E790))+COS(RADIANS(G790))*COS(RADIANS(E790))*COS(RADIANS(AP780))))&gt;90,0,$F$4*$F$5/E789^2*(SIN(RADIANS(G790))*SIN(RADIANS(E790))+COS(RADIANS(G790))*COS(RADIANS(E790))*COS(RADIANS(AP780))))</f>
        <v>0</v>
      </c>
      <c r="AQ790" s="3">
        <f>IF(DEGREES(ACOS(SIN(RADIANS(G790))*SIN(RADIANS(E790))+COS(RADIANS(G790))*COS(RADIANS(E790))*COS(RADIANS(AQ780))))&gt;90,0,$F$4*$F$5/E789^2*(SIN(RADIANS(G790))*SIN(RADIANS(E790))+COS(RADIANS(G790))*COS(RADIANS(E790))*COS(RADIANS(AQ780))))</f>
        <v>0</v>
      </c>
      <c r="AR790" s="3">
        <f>IF(DEGREES(ACOS(SIN(RADIANS(G790))*SIN(RADIANS(E790))+COS(RADIANS(G790))*COS(RADIANS(E790))*COS(RADIANS(AR780))))&gt;90,0,$F$4*$F$5/E789^2*(SIN(RADIANS(G790))*SIN(RADIANS(E790))+COS(RADIANS(G790))*COS(RADIANS(E790))*COS(RADIANS(AR780))))</f>
        <v>0</v>
      </c>
    </row>
    <row r="791" spans="2:44" ht="15.75" customHeight="1" x14ac:dyDescent="0.2">
      <c r="B791" s="20" t="s">
        <v>789</v>
      </c>
      <c r="E791" s="3">
        <f>IF($F$10=0,IF(E782&lt;360,E782,E782-360),($F$10+1)*E782)</f>
        <v>320</v>
      </c>
      <c r="G791" s="3">
        <v>0</v>
      </c>
      <c r="I791" s="3">
        <f>IF(DEGREES(ACOS(SIN(RADIANS(G791))*SIN(RADIANS(E790))+COS(RADIANS(G791))*COS(RADIANS(E790))*COS(RADIANS(I780))))&gt;90,0,$F$4*$F$5/E789^2*(SIN(RADIANS(G791))*SIN(RADIANS(E790))+COS(RADIANS(G791))*COS(RADIANS(E790))*COS(RADIANS(I780))))</f>
        <v>0</v>
      </c>
      <c r="J791" s="3">
        <f>IF(DEGREES(ACOS(SIN(RADIANS(G791))*SIN(RADIANS(E790))+COS(RADIANS(G791))*COS(RADIANS(E790))*COS(RADIANS(J780))))&gt;90,0,$F$4*$F$5/E789^2*(SIN(RADIANS(G791))*SIN(RADIANS(E790))+COS(RADIANS(G791))*COS(RADIANS(E790))*COS(RADIANS(J780))))</f>
        <v>0</v>
      </c>
      <c r="K791" s="3">
        <f>IF(DEGREES(ACOS(SIN(RADIANS(G791))*SIN(RADIANS(E790))+COS(RADIANS(G791))*COS(RADIANS(E790))*COS(RADIANS(K780))))&gt;90,0,$F$4*$F$5/E789^2*(SIN(RADIANS(G791))*SIN(RADIANS(E790))+COS(RADIANS(G791))*COS(RADIANS(E790))*COS(RADIANS(K780))))</f>
        <v>0</v>
      </c>
      <c r="L791" s="3">
        <f>IF(DEGREES(ACOS(SIN(RADIANS(G791))*SIN(RADIANS(E790))+COS(RADIANS(G791))*COS(RADIANS(E790))*COS(RADIANS(L780))))&gt;90,0,$F$4*$F$5/E789^2*(SIN(RADIANS(G791))*SIN(RADIANS(E790))+COS(RADIANS(G791))*COS(RADIANS(E790))*COS(RADIANS(L780))))</f>
        <v>0</v>
      </c>
      <c r="M791" s="3">
        <f>IF(DEGREES(ACOS(SIN(RADIANS(G791))*SIN(RADIANS(E790))+COS(RADIANS(G791))*COS(RADIANS(E790))*COS(RADIANS(M780))))&gt;90,0,$F$4*$F$5/E789^2*(SIN(RADIANS(G791))*SIN(RADIANS(E790))+COS(RADIANS(G791))*COS(RADIANS(E790))*COS(RADIANS(M780))))</f>
        <v>0</v>
      </c>
      <c r="N791" s="3">
        <f>IF(DEGREES(ACOS(SIN(RADIANS(G791))*SIN(RADIANS(E790))+COS(RADIANS(G791))*COS(RADIANS(E790))*COS(RADIANS(N780))))&gt;90,0,$F$4*$F$5/E789^2*(SIN(RADIANS(G791))*SIN(RADIANS(E790))+COS(RADIANS(G791))*COS(RADIANS(E790))*COS(RADIANS(N780))))</f>
        <v>0</v>
      </c>
      <c r="O791" s="3">
        <f>IF(DEGREES(ACOS(SIN(RADIANS(G791))*SIN(RADIANS(E790))+COS(RADIANS(G791))*COS(RADIANS(E790))*COS(RADIANS(O780))))&gt;90,0,$F$4*$F$5/E789^2*(SIN(RADIANS(G791))*SIN(RADIANS(E790))+COS(RADIANS(G791))*COS(RADIANS(E790))*COS(RADIANS(O780))))</f>
        <v>0</v>
      </c>
      <c r="P791" s="3">
        <f>IF(DEGREES(ACOS(SIN(RADIANS(G791))*SIN(RADIANS(E790))+COS(RADIANS(G791))*COS(RADIANS(E790))*COS(RADIANS(P780))))&gt;90,0,$F$4*$F$5/E789^2*(SIN(RADIANS(G791))*SIN(RADIANS(E790))+COS(RADIANS(G791))*COS(RADIANS(E790))*COS(RADIANS(P780))))</f>
        <v>0</v>
      </c>
      <c r="Q791" s="3">
        <f>IF(DEGREES(ACOS(SIN(RADIANS(G791))*SIN(RADIANS(E790))+COS(RADIANS(G791))*COS(RADIANS(E790))*COS(RADIANS(Q780))))&gt;90,0,$F$4*$F$5/E789^2*(SIN(RADIANS(G791))*SIN(RADIANS(E790))+COS(RADIANS(G791))*COS(RADIANS(E790))*COS(RADIANS(Q780))))</f>
        <v>0</v>
      </c>
      <c r="R791" s="3" t="e">
        <f>IF(DEGREES(ACOS(SIN(RADIANS(G791))*SIN(RADIANS(E790))+COS(RADIANS(G791))*COS(RADIANS(E790))*COS(RADIANS(R780))))&gt;90,0,$F$4*$F$5/E789^2*(SIN(RADIANS(G791))*SIN(RADIANS(E790))+COS(RADIANS(G791))*COS(RADIANS(E790))*COS(RADIANS(R780))))</f>
        <v>#DIV/0!</v>
      </c>
      <c r="S791" s="3" t="e">
        <f>IF(DEGREES(ACOS(SIN(RADIANS(G791))*SIN(RADIANS(E790))+COS(RADIANS(G791))*COS(RADIANS(E790))*COS(RADIANS(S780))))&gt;90,0,$F$4*$F$5/E789^2*(SIN(RADIANS(G791))*SIN(RADIANS(E790))+COS(RADIANS(G791))*COS(RADIANS(E790))*COS(RADIANS(S780))))</f>
        <v>#DIV/0!</v>
      </c>
      <c r="T791" s="3" t="e">
        <f>IF(DEGREES(ACOS(SIN(RADIANS(G791))*SIN(RADIANS(E790))+COS(RADIANS(G791))*COS(RADIANS(E790))*COS(RADIANS(T780))))&gt;90,0,$F$4*$F$5/E789^2*(SIN(RADIANS(G791))*SIN(RADIANS(E790))+COS(RADIANS(G791))*COS(RADIANS(E790))*COS(RADIANS(T780))))</f>
        <v>#DIV/0!</v>
      </c>
      <c r="U791" s="3" t="e">
        <f>IF(DEGREES(ACOS(SIN(RADIANS(G791))*SIN(RADIANS(E790))+COS(RADIANS(G791))*COS(RADIANS(E790))*COS(RADIANS(U780))))&gt;90,0,$F$4*$F$5/E789^2*(SIN(RADIANS(G791))*SIN(RADIANS(E790))+COS(RADIANS(G791))*COS(RADIANS(E790))*COS(RADIANS(U780))))</f>
        <v>#DIV/0!</v>
      </c>
      <c r="V791" s="3" t="e">
        <f>IF(DEGREES(ACOS(SIN(RADIANS(G791))*SIN(RADIANS(E790))+COS(RADIANS(G791))*COS(RADIANS(E790))*COS(RADIANS(V780))))&gt;90,0,$F$4*$F$5/E789^2*(SIN(RADIANS(G791))*SIN(RADIANS(E790))+COS(RADIANS(G791))*COS(RADIANS(E790))*COS(RADIANS(V780))))</f>
        <v>#DIV/0!</v>
      </c>
      <c r="W791" s="3" t="e">
        <f>IF(DEGREES(ACOS(SIN(RADIANS(G791))*SIN(RADIANS(E790))+COS(RADIANS(G791))*COS(RADIANS(E790))*COS(RADIANS(W780))))&gt;90,0,$F$4*$F$5/E789^2*(SIN(RADIANS(G791))*SIN(RADIANS(E790))+COS(RADIANS(G791))*COS(RADIANS(E790))*COS(RADIANS(W780))))</f>
        <v>#DIV/0!</v>
      </c>
      <c r="X791" s="3" t="e">
        <f>IF(DEGREES(ACOS(SIN(RADIANS(G791))*SIN(RADIANS(E790))+COS(RADIANS(G791))*COS(RADIANS(E790))*COS(RADIANS(X780))))&gt;90,0,$F$4*$F$5/E789^2*(SIN(RADIANS(G791))*SIN(RADIANS(E790))+COS(RADIANS(G791))*COS(RADIANS(E790))*COS(RADIANS(X780))))</f>
        <v>#DIV/0!</v>
      </c>
      <c r="Y791" s="3" t="e">
        <f>IF(DEGREES(ACOS(SIN(RADIANS(G791))*SIN(RADIANS(E790))+COS(RADIANS(G791))*COS(RADIANS(E790))*COS(RADIANS(Y780))))&gt;90,0,$F$4*$F$5/E789^2*(SIN(RADIANS(G791))*SIN(RADIANS(E790))+COS(RADIANS(G791))*COS(RADIANS(E790))*COS(RADIANS(Y780))))</f>
        <v>#DIV/0!</v>
      </c>
      <c r="Z791" s="3" t="e">
        <f>IF(DEGREES(ACOS(SIN(RADIANS(G791))*SIN(RADIANS(E790))+COS(RADIANS(G791))*COS(RADIANS(E790))*COS(RADIANS(Z780))))&gt;90,0,$F$4*$F$5/E789^2*(SIN(RADIANS(G791))*SIN(RADIANS(E790))+COS(RADIANS(G791))*COS(RADIANS(E790))*COS(RADIANS(Z780))))</f>
        <v>#DIV/0!</v>
      </c>
      <c r="AA791" s="3" t="e">
        <f>IF(DEGREES(ACOS(SIN(RADIANS(G791))*SIN(RADIANS(E790))+COS(RADIANS(G791))*COS(RADIANS(E790))*COS(RADIANS(AA780))))&gt;90,0,$F$4*$F$5/E789^2*(SIN(RADIANS(G791))*SIN(RADIANS(E790))+COS(RADIANS(G791))*COS(RADIANS(E790))*COS(RADIANS(AA780))))</f>
        <v>#DIV/0!</v>
      </c>
      <c r="AB791" s="3" t="e">
        <f>IF(DEGREES(ACOS(SIN(RADIANS(G791))*SIN(RADIANS(E790))+COS(RADIANS(G791))*COS(RADIANS(E790))*COS(RADIANS(AB780))))&gt;90,0,$F$4*$F$5/E789^2*(SIN(RADIANS(G791))*SIN(RADIANS(E790))+COS(RADIANS(G791))*COS(RADIANS(E790))*COS(RADIANS(AB780))))</f>
        <v>#DIV/0!</v>
      </c>
      <c r="AC791" s="3" t="e">
        <f>IF(DEGREES(ACOS(SIN(RADIANS(G791))*SIN(RADIANS(E790))+COS(RADIANS(G791))*COS(RADIANS(E790))*COS(RADIANS(AC780))))&gt;90,0,$F$4*$F$5/E789^2*(SIN(RADIANS(G791))*SIN(RADIANS(E790))+COS(RADIANS(G791))*COS(RADIANS(E790))*COS(RADIANS(AC780))))</f>
        <v>#DIV/0!</v>
      </c>
      <c r="AD791" s="3" t="e">
        <f>IF(DEGREES(ACOS(SIN(RADIANS(G791))*SIN(RADIANS(E790))+COS(RADIANS(G791))*COS(RADIANS(E790))*COS(RADIANS(AD780))))&gt;90,0,$F$4*$F$5/E789^2*(SIN(RADIANS(G791))*SIN(RADIANS(E790))+COS(RADIANS(G791))*COS(RADIANS(E790))*COS(RADIANS(AD780))))</f>
        <v>#DIV/0!</v>
      </c>
      <c r="AE791" s="3" t="e">
        <f>IF(DEGREES(ACOS(SIN(RADIANS(G791))*SIN(RADIANS(E790))+COS(RADIANS(G791))*COS(RADIANS(E790))*COS(RADIANS(AE780))))&gt;90,0,$F$4*$F$5/E789^2*(SIN(RADIANS(G791))*SIN(RADIANS(E790))+COS(RADIANS(G791))*COS(RADIANS(E790))*COS(RADIANS(AE780))))</f>
        <v>#DIV/0!</v>
      </c>
      <c r="AF791" s="3" t="e">
        <f>IF(DEGREES(ACOS(SIN(RADIANS(G791))*SIN(RADIANS(E790))+COS(RADIANS(G791))*COS(RADIANS(E790))*COS(RADIANS(AF780))))&gt;90,0,$F$4*$F$5/E789^2*(SIN(RADIANS(G791))*SIN(RADIANS(E790))+COS(RADIANS(G791))*COS(RADIANS(E790))*COS(RADIANS(AF780))))</f>
        <v>#DIV/0!</v>
      </c>
      <c r="AG791" s="3" t="e">
        <f>IF(DEGREES(ACOS(SIN(RADIANS(G791))*SIN(RADIANS(E790))+COS(RADIANS(G791))*COS(RADIANS(E790))*COS(RADIANS(AG780))))&gt;90,0,$F$4*$F$5/E789^2*(SIN(RADIANS(G791))*SIN(RADIANS(E790))+COS(RADIANS(G791))*COS(RADIANS(E790))*COS(RADIANS(AG780))))</f>
        <v>#DIV/0!</v>
      </c>
      <c r="AH791" s="3" t="e">
        <f>IF(DEGREES(ACOS(SIN(RADIANS(G791))*SIN(RADIANS(E790))+COS(RADIANS(G791))*COS(RADIANS(E790))*COS(RADIANS(AH780))))&gt;90,0,$F$4*$F$5/E789^2*(SIN(RADIANS(G791))*SIN(RADIANS(E790))+COS(RADIANS(G791))*COS(RADIANS(E790))*COS(RADIANS(AH780))))</f>
        <v>#DIV/0!</v>
      </c>
      <c r="AI791" s="3" t="e">
        <f>IF(DEGREES(ACOS(SIN(RADIANS(G791))*SIN(RADIANS(E790))+COS(RADIANS(G791))*COS(RADIANS(E790))*COS(RADIANS(AI780))))&gt;90,0,$F$4*$F$5/E789^2*(SIN(RADIANS(G791))*SIN(RADIANS(E790))+COS(RADIANS(G791))*COS(RADIANS(E790))*COS(RADIANS(AI780))))</f>
        <v>#DIV/0!</v>
      </c>
      <c r="AJ791" s="3" t="e">
        <f>IF(DEGREES(ACOS(SIN(RADIANS(G791))*SIN(RADIANS(E790))+COS(RADIANS(G791))*COS(RADIANS(E790))*COS(RADIANS(AJ780))))&gt;90,0,$F$4*$F$5/E789^2*(SIN(RADIANS(G791))*SIN(RADIANS(E790))+COS(RADIANS(G791))*COS(RADIANS(E790))*COS(RADIANS(AJ780))))</f>
        <v>#DIV/0!</v>
      </c>
      <c r="AK791" s="3">
        <f>IF(DEGREES(ACOS(SIN(RADIANS(G791))*SIN(RADIANS(E790))+COS(RADIANS(G791))*COS(RADIANS(E790))*COS(RADIANS(AK780))))&gt;90,0,$F$4*$F$5/E789^2*(SIN(RADIANS(G791))*SIN(RADIANS(E790))+COS(RADIANS(G791))*COS(RADIANS(E790))*COS(RADIANS(AK780))))</f>
        <v>0</v>
      </c>
      <c r="AL791" s="3">
        <f>IF(DEGREES(ACOS(SIN(RADIANS(G791))*SIN(RADIANS(E790))+COS(RADIANS(G791))*COS(RADIANS(E790))*COS(RADIANS(AL780))))&gt;90,0,$F$4*$F$5/E789^2*(SIN(RADIANS(G791))*SIN(RADIANS(E790))+COS(RADIANS(G791))*COS(RADIANS(E790))*COS(RADIANS(AL780))))</f>
        <v>0</v>
      </c>
      <c r="AM791" s="3">
        <f>IF(DEGREES(ACOS(SIN(RADIANS(G791))*SIN(RADIANS(E790))+COS(RADIANS(G791))*COS(RADIANS(E790))*COS(RADIANS(AM780))))&gt;90,0,$F$4*$F$5/E789^2*(SIN(RADIANS(G791))*SIN(RADIANS(E790))+COS(RADIANS(G791))*COS(RADIANS(E790))*COS(RADIANS(AM780))))</f>
        <v>0</v>
      </c>
      <c r="AN791" s="3">
        <f>IF(DEGREES(ACOS(SIN(RADIANS(G791))*SIN(RADIANS(E790))+COS(RADIANS(G791))*COS(RADIANS(E790))*COS(RADIANS(AN780))))&gt;90,0,$F$4*$F$5/E789^2*(SIN(RADIANS(G791))*SIN(RADIANS(E790))+COS(RADIANS(G791))*COS(RADIANS(E790))*COS(RADIANS(AN780))))</f>
        <v>0</v>
      </c>
      <c r="AO791" s="3">
        <f>IF(DEGREES(ACOS(SIN(RADIANS(G791))*SIN(RADIANS(E790))+COS(RADIANS(G791))*COS(RADIANS(E790))*COS(RADIANS(AO780))))&gt;90,0,$F$4*$F$5/E789^2*(SIN(RADIANS(G791))*SIN(RADIANS(E790))+COS(RADIANS(G791))*COS(RADIANS(E790))*COS(RADIANS(AO780))))</f>
        <v>0</v>
      </c>
      <c r="AP791" s="3">
        <f>IF(DEGREES(ACOS(SIN(RADIANS(G791))*SIN(RADIANS(E790))+COS(RADIANS(G791))*COS(RADIANS(E790))*COS(RADIANS(AP780))))&gt;90,0,$F$4*$F$5/E789^2*(SIN(RADIANS(G791))*SIN(RADIANS(E790))+COS(RADIANS(G791))*COS(RADIANS(E790))*COS(RADIANS(AP780))))</f>
        <v>0</v>
      </c>
      <c r="AQ791" s="3">
        <f>IF(DEGREES(ACOS(SIN(RADIANS(G791))*SIN(RADIANS(E790))+COS(RADIANS(G791))*COS(RADIANS(E790))*COS(RADIANS(AQ780))))&gt;90,0,$F$4*$F$5/E789^2*(SIN(RADIANS(G791))*SIN(RADIANS(E790))+COS(RADIANS(G791))*COS(RADIANS(E790))*COS(RADIANS(AQ780))))</f>
        <v>0</v>
      </c>
      <c r="AR791" s="3">
        <f>IF(DEGREES(ACOS(SIN(RADIANS(G791))*SIN(RADIANS(E790))+COS(RADIANS(G791))*COS(RADIANS(E790))*COS(RADIANS(AR780))))&gt;90,0,$F$4*$F$5/E789^2*(SIN(RADIANS(G791))*SIN(RADIANS(E790))+COS(RADIANS(G791))*COS(RADIANS(E790))*COS(RADIANS(AR780))))</f>
        <v>0</v>
      </c>
    </row>
    <row r="792" spans="2:44" ht="15.75" customHeight="1" x14ac:dyDescent="0.2">
      <c r="B792" s="20" t="s">
        <v>790</v>
      </c>
      <c r="E792" s="3">
        <f>E791-E783-360*ROUNDDOWN((E791-E783)/360,0)</f>
        <v>0</v>
      </c>
      <c r="G792" s="3">
        <v>-10</v>
      </c>
      <c r="I792" s="3">
        <f>IF(DEGREES(ACOS(SIN(RADIANS(G792))*SIN(RADIANS(E790))+COS(RADIANS(G792))*COS(RADIANS(E790))*COS(RADIANS(I780))))&gt;90,0,$F$4*$F$5/E789^2*(SIN(RADIANS(G792))*SIN(RADIANS(E790))+COS(RADIANS(G792))*COS(RADIANS(E790))*COS(RADIANS(I780))))</f>
        <v>0</v>
      </c>
      <c r="J792" s="3">
        <f>IF(DEGREES(ACOS(SIN(RADIANS(G792))*SIN(RADIANS(E790))+COS(RADIANS(G792))*COS(RADIANS(E790))*COS(RADIANS(J780))))&gt;90,0,$F$4*$F$5/E789^2*(SIN(RADIANS(G792))*SIN(RADIANS(E790))+COS(RADIANS(G792))*COS(RADIANS(E790))*COS(RADIANS(J780))))</f>
        <v>0</v>
      </c>
      <c r="K792" s="3">
        <f>IF(DEGREES(ACOS(SIN(RADIANS(G792))*SIN(RADIANS(E790))+COS(RADIANS(G792))*COS(RADIANS(E790))*COS(RADIANS(K780))))&gt;90,0,$F$4*$F$5/E789^2*(SIN(RADIANS(G792))*SIN(RADIANS(E790))+COS(RADIANS(G792))*COS(RADIANS(E790))*COS(RADIANS(K780))))</f>
        <v>0</v>
      </c>
      <c r="L792" s="3">
        <f>IF(DEGREES(ACOS(SIN(RADIANS(G792))*SIN(RADIANS(E790))+COS(RADIANS(G792))*COS(RADIANS(E790))*COS(RADIANS(L780))))&gt;90,0,$F$4*$F$5/E789^2*(SIN(RADIANS(G792))*SIN(RADIANS(E790))+COS(RADIANS(G792))*COS(RADIANS(E790))*COS(RADIANS(L780))))</f>
        <v>0</v>
      </c>
      <c r="M792" s="3">
        <f>IF(DEGREES(ACOS(SIN(RADIANS(G792))*SIN(RADIANS(E790))+COS(RADIANS(G792))*COS(RADIANS(E790))*COS(RADIANS(M780))))&gt;90,0,$F$4*$F$5/E789^2*(SIN(RADIANS(G792))*SIN(RADIANS(E790))+COS(RADIANS(G792))*COS(RADIANS(E790))*COS(RADIANS(M780))))</f>
        <v>0</v>
      </c>
      <c r="N792" s="3">
        <f>IF(DEGREES(ACOS(SIN(RADIANS(G792))*SIN(RADIANS(E790))+COS(RADIANS(G792))*COS(RADIANS(E790))*COS(RADIANS(N780))))&gt;90,0,$F$4*$F$5/E789^2*(SIN(RADIANS(G792))*SIN(RADIANS(E790))+COS(RADIANS(G792))*COS(RADIANS(E790))*COS(RADIANS(N780))))</f>
        <v>0</v>
      </c>
      <c r="O792" s="3">
        <f>IF(DEGREES(ACOS(SIN(RADIANS(G792))*SIN(RADIANS(E790))+COS(RADIANS(G792))*COS(RADIANS(E790))*COS(RADIANS(O780))))&gt;90,0,$F$4*$F$5/E789^2*(SIN(RADIANS(G792))*SIN(RADIANS(E790))+COS(RADIANS(G792))*COS(RADIANS(E790))*COS(RADIANS(O780))))</f>
        <v>0</v>
      </c>
      <c r="P792" s="3">
        <f>IF(DEGREES(ACOS(SIN(RADIANS(G792))*SIN(RADIANS(E790))+COS(RADIANS(G792))*COS(RADIANS(E790))*COS(RADIANS(P780))))&gt;90,0,$F$4*$F$5/E789^2*(SIN(RADIANS(G792))*SIN(RADIANS(E790))+COS(RADIANS(G792))*COS(RADIANS(E790))*COS(RADIANS(P780))))</f>
        <v>0</v>
      </c>
      <c r="Q792" s="3">
        <f>IF(DEGREES(ACOS(SIN(RADIANS(G792))*SIN(RADIANS(E790))+COS(RADIANS(G792))*COS(RADIANS(E790))*COS(RADIANS(Q780))))&gt;90,0,$F$4*$F$5/E789^2*(SIN(RADIANS(G792))*SIN(RADIANS(E790))+COS(RADIANS(G792))*COS(RADIANS(E790))*COS(RADIANS(Q780))))</f>
        <v>0</v>
      </c>
      <c r="R792" s="3" t="e">
        <f>IF(DEGREES(ACOS(SIN(RADIANS(G792))*SIN(RADIANS(E790))+COS(RADIANS(G792))*COS(RADIANS(E790))*COS(RADIANS(R780))))&gt;90,0,$F$4*$F$5/E789^2*(SIN(RADIANS(G792))*SIN(RADIANS(E790))+COS(RADIANS(G792))*COS(RADIANS(E790))*COS(RADIANS(R780))))</f>
        <v>#DIV/0!</v>
      </c>
      <c r="S792" s="3" t="e">
        <f>IF(DEGREES(ACOS(SIN(RADIANS(G792))*SIN(RADIANS(E790))+COS(RADIANS(G792))*COS(RADIANS(E790))*COS(RADIANS(S780))))&gt;90,0,$F$4*$F$5/E789^2*(SIN(RADIANS(G792))*SIN(RADIANS(E790))+COS(RADIANS(G792))*COS(RADIANS(E790))*COS(RADIANS(S780))))</f>
        <v>#DIV/0!</v>
      </c>
      <c r="T792" s="3" t="e">
        <f>IF(DEGREES(ACOS(SIN(RADIANS(G792))*SIN(RADIANS(E790))+COS(RADIANS(G792))*COS(RADIANS(E790))*COS(RADIANS(T780))))&gt;90,0,$F$4*$F$5/E789^2*(SIN(RADIANS(G792))*SIN(RADIANS(E790))+COS(RADIANS(G792))*COS(RADIANS(E790))*COS(RADIANS(T780))))</f>
        <v>#DIV/0!</v>
      </c>
      <c r="U792" s="3" t="e">
        <f>IF(DEGREES(ACOS(SIN(RADIANS(G792))*SIN(RADIANS(E790))+COS(RADIANS(G792))*COS(RADIANS(E790))*COS(RADIANS(U780))))&gt;90,0,$F$4*$F$5/E789^2*(SIN(RADIANS(G792))*SIN(RADIANS(E790))+COS(RADIANS(G792))*COS(RADIANS(E790))*COS(RADIANS(U780))))</f>
        <v>#DIV/0!</v>
      </c>
      <c r="V792" s="3" t="e">
        <f>IF(DEGREES(ACOS(SIN(RADIANS(G792))*SIN(RADIANS(E790))+COS(RADIANS(G792))*COS(RADIANS(E790))*COS(RADIANS(V780))))&gt;90,0,$F$4*$F$5/E789^2*(SIN(RADIANS(G792))*SIN(RADIANS(E790))+COS(RADIANS(G792))*COS(RADIANS(E790))*COS(RADIANS(V780))))</f>
        <v>#DIV/0!</v>
      </c>
      <c r="W792" s="3" t="e">
        <f>IF(DEGREES(ACOS(SIN(RADIANS(G792))*SIN(RADIANS(E790))+COS(RADIANS(G792))*COS(RADIANS(E790))*COS(RADIANS(W780))))&gt;90,0,$F$4*$F$5/E789^2*(SIN(RADIANS(G792))*SIN(RADIANS(E790))+COS(RADIANS(G792))*COS(RADIANS(E790))*COS(RADIANS(W780))))</f>
        <v>#DIV/0!</v>
      </c>
      <c r="X792" s="3" t="e">
        <f>IF(DEGREES(ACOS(SIN(RADIANS(G792))*SIN(RADIANS(E790))+COS(RADIANS(G792))*COS(RADIANS(E790))*COS(RADIANS(X780))))&gt;90,0,$F$4*$F$5/E789^2*(SIN(RADIANS(G792))*SIN(RADIANS(E790))+COS(RADIANS(G792))*COS(RADIANS(E790))*COS(RADIANS(X780))))</f>
        <v>#DIV/0!</v>
      </c>
      <c r="Y792" s="3" t="e">
        <f>IF(DEGREES(ACOS(SIN(RADIANS(G792))*SIN(RADIANS(E790))+COS(RADIANS(G792))*COS(RADIANS(E790))*COS(RADIANS(Y780))))&gt;90,0,$F$4*$F$5/E789^2*(SIN(RADIANS(G792))*SIN(RADIANS(E790))+COS(RADIANS(G792))*COS(RADIANS(E790))*COS(RADIANS(Y780))))</f>
        <v>#DIV/0!</v>
      </c>
      <c r="Z792" s="3" t="e">
        <f>IF(DEGREES(ACOS(SIN(RADIANS(G792))*SIN(RADIANS(E790))+COS(RADIANS(G792))*COS(RADIANS(E790))*COS(RADIANS(Z780))))&gt;90,0,$F$4*$F$5/E789^2*(SIN(RADIANS(G792))*SIN(RADIANS(E790))+COS(RADIANS(G792))*COS(RADIANS(E790))*COS(RADIANS(Z780))))</f>
        <v>#DIV/0!</v>
      </c>
      <c r="AA792" s="3" t="e">
        <f>IF(DEGREES(ACOS(SIN(RADIANS(G792))*SIN(RADIANS(E790))+COS(RADIANS(G792))*COS(RADIANS(E790))*COS(RADIANS(AA780))))&gt;90,0,$F$4*$F$5/E789^2*(SIN(RADIANS(G792))*SIN(RADIANS(E790))+COS(RADIANS(G792))*COS(RADIANS(E790))*COS(RADIANS(AA780))))</f>
        <v>#DIV/0!</v>
      </c>
      <c r="AB792" s="3" t="e">
        <f>IF(DEGREES(ACOS(SIN(RADIANS(G792))*SIN(RADIANS(E790))+COS(RADIANS(G792))*COS(RADIANS(E790))*COS(RADIANS(AB780))))&gt;90,0,$F$4*$F$5/E789^2*(SIN(RADIANS(G792))*SIN(RADIANS(E790))+COS(RADIANS(G792))*COS(RADIANS(E790))*COS(RADIANS(AB780))))</f>
        <v>#DIV/0!</v>
      </c>
      <c r="AC792" s="3" t="e">
        <f>IF(DEGREES(ACOS(SIN(RADIANS(G792))*SIN(RADIANS(E790))+COS(RADIANS(G792))*COS(RADIANS(E790))*COS(RADIANS(AC780))))&gt;90,0,$F$4*$F$5/E789^2*(SIN(RADIANS(G792))*SIN(RADIANS(E790))+COS(RADIANS(G792))*COS(RADIANS(E790))*COS(RADIANS(AC780))))</f>
        <v>#DIV/0!</v>
      </c>
      <c r="AD792" s="3" t="e">
        <f>IF(DEGREES(ACOS(SIN(RADIANS(G792))*SIN(RADIANS(E790))+COS(RADIANS(G792))*COS(RADIANS(E790))*COS(RADIANS(AD780))))&gt;90,0,$F$4*$F$5/E789^2*(SIN(RADIANS(G792))*SIN(RADIANS(E790))+COS(RADIANS(G792))*COS(RADIANS(E790))*COS(RADIANS(AD780))))</f>
        <v>#DIV/0!</v>
      </c>
      <c r="AE792" s="3" t="e">
        <f>IF(DEGREES(ACOS(SIN(RADIANS(G792))*SIN(RADIANS(E790))+COS(RADIANS(G792))*COS(RADIANS(E790))*COS(RADIANS(AE780))))&gt;90,0,$F$4*$F$5/E789^2*(SIN(RADIANS(G792))*SIN(RADIANS(E790))+COS(RADIANS(G792))*COS(RADIANS(E790))*COS(RADIANS(AE780))))</f>
        <v>#DIV/0!</v>
      </c>
      <c r="AF792" s="3" t="e">
        <f>IF(DEGREES(ACOS(SIN(RADIANS(G792))*SIN(RADIANS(E790))+COS(RADIANS(G792))*COS(RADIANS(E790))*COS(RADIANS(AF780))))&gt;90,0,$F$4*$F$5/E789^2*(SIN(RADIANS(G792))*SIN(RADIANS(E790))+COS(RADIANS(G792))*COS(RADIANS(E790))*COS(RADIANS(AF780))))</f>
        <v>#DIV/0!</v>
      </c>
      <c r="AG792" s="3" t="e">
        <f>IF(DEGREES(ACOS(SIN(RADIANS(G792))*SIN(RADIANS(E790))+COS(RADIANS(G792))*COS(RADIANS(E790))*COS(RADIANS(AG780))))&gt;90,0,$F$4*$F$5/E789^2*(SIN(RADIANS(G792))*SIN(RADIANS(E790))+COS(RADIANS(G792))*COS(RADIANS(E790))*COS(RADIANS(AG780))))</f>
        <v>#DIV/0!</v>
      </c>
      <c r="AH792" s="3" t="e">
        <f>IF(DEGREES(ACOS(SIN(RADIANS(G792))*SIN(RADIANS(E790))+COS(RADIANS(G792))*COS(RADIANS(E790))*COS(RADIANS(AH780))))&gt;90,0,$F$4*$F$5/E789^2*(SIN(RADIANS(G792))*SIN(RADIANS(E790))+COS(RADIANS(G792))*COS(RADIANS(E790))*COS(RADIANS(AH780))))</f>
        <v>#DIV/0!</v>
      </c>
      <c r="AI792" s="3" t="e">
        <f>IF(DEGREES(ACOS(SIN(RADIANS(G792))*SIN(RADIANS(E790))+COS(RADIANS(G792))*COS(RADIANS(E790))*COS(RADIANS(AI780))))&gt;90,0,$F$4*$F$5/E789^2*(SIN(RADIANS(G792))*SIN(RADIANS(E790))+COS(RADIANS(G792))*COS(RADIANS(E790))*COS(RADIANS(AI780))))</f>
        <v>#DIV/0!</v>
      </c>
      <c r="AJ792" s="3" t="e">
        <f>IF(DEGREES(ACOS(SIN(RADIANS(G792))*SIN(RADIANS(E790))+COS(RADIANS(G792))*COS(RADIANS(E790))*COS(RADIANS(AJ780))))&gt;90,0,$F$4*$F$5/E789^2*(SIN(RADIANS(G792))*SIN(RADIANS(E790))+COS(RADIANS(G792))*COS(RADIANS(E790))*COS(RADIANS(AJ780))))</f>
        <v>#DIV/0!</v>
      </c>
      <c r="AK792" s="3">
        <f>IF(DEGREES(ACOS(SIN(RADIANS(G792))*SIN(RADIANS(E790))+COS(RADIANS(G792))*COS(RADIANS(E790))*COS(RADIANS(AK780))))&gt;90,0,$F$4*$F$5/E789^2*(SIN(RADIANS(G792))*SIN(RADIANS(E790))+COS(RADIANS(G792))*COS(RADIANS(E790))*COS(RADIANS(AK780))))</f>
        <v>0</v>
      </c>
      <c r="AL792" s="3">
        <f>IF(DEGREES(ACOS(SIN(RADIANS(G792))*SIN(RADIANS(E790))+COS(RADIANS(G792))*COS(RADIANS(E790))*COS(RADIANS(AL780))))&gt;90,0,$F$4*$F$5/E789^2*(SIN(RADIANS(G792))*SIN(RADIANS(E790))+COS(RADIANS(G792))*COS(RADIANS(E790))*COS(RADIANS(AL780))))</f>
        <v>0</v>
      </c>
      <c r="AM792" s="3">
        <f>IF(DEGREES(ACOS(SIN(RADIANS(G792))*SIN(RADIANS(E790))+COS(RADIANS(G792))*COS(RADIANS(E790))*COS(RADIANS(AM780))))&gt;90,0,$F$4*$F$5/E789^2*(SIN(RADIANS(G792))*SIN(RADIANS(E790))+COS(RADIANS(G792))*COS(RADIANS(E790))*COS(RADIANS(AM780))))</f>
        <v>0</v>
      </c>
      <c r="AN792" s="3">
        <f>IF(DEGREES(ACOS(SIN(RADIANS(G792))*SIN(RADIANS(E790))+COS(RADIANS(G792))*COS(RADIANS(E790))*COS(RADIANS(AN780))))&gt;90,0,$F$4*$F$5/E789^2*(SIN(RADIANS(G792))*SIN(RADIANS(E790))+COS(RADIANS(G792))*COS(RADIANS(E790))*COS(RADIANS(AN780))))</f>
        <v>0</v>
      </c>
      <c r="AO792" s="3">
        <f>IF(DEGREES(ACOS(SIN(RADIANS(G792))*SIN(RADIANS(E790))+COS(RADIANS(G792))*COS(RADIANS(E790))*COS(RADIANS(AO780))))&gt;90,0,$F$4*$F$5/E789^2*(SIN(RADIANS(G792))*SIN(RADIANS(E790))+COS(RADIANS(G792))*COS(RADIANS(E790))*COS(RADIANS(AO780))))</f>
        <v>0</v>
      </c>
      <c r="AP792" s="3">
        <f>IF(DEGREES(ACOS(SIN(RADIANS(G792))*SIN(RADIANS(E790))+COS(RADIANS(G792))*COS(RADIANS(E790))*COS(RADIANS(AP780))))&gt;90,0,$F$4*$F$5/E789^2*(SIN(RADIANS(G792))*SIN(RADIANS(E790))+COS(RADIANS(G792))*COS(RADIANS(E790))*COS(RADIANS(AP780))))</f>
        <v>0</v>
      </c>
      <c r="AQ792" s="3">
        <f>IF(DEGREES(ACOS(SIN(RADIANS(G792))*SIN(RADIANS(E790))+COS(RADIANS(G792))*COS(RADIANS(E790))*COS(RADIANS(AQ780))))&gt;90,0,$F$4*$F$5/E789^2*(SIN(RADIANS(G792))*SIN(RADIANS(E790))+COS(RADIANS(G792))*COS(RADIANS(E790))*COS(RADIANS(AQ780))))</f>
        <v>0</v>
      </c>
      <c r="AR792" s="3">
        <f>IF(DEGREES(ACOS(SIN(RADIANS(G792))*SIN(RADIANS(E790))+COS(RADIANS(G792))*COS(RADIANS(E790))*COS(RADIANS(AR780))))&gt;90,0,$F$4*$F$5/E789^2*(SIN(RADIANS(G792))*SIN(RADIANS(E790))+COS(RADIANS(G792))*COS(RADIANS(E790))*COS(RADIANS(AR780))))</f>
        <v>0</v>
      </c>
    </row>
    <row r="793" spans="2:44" ht="15.75" customHeight="1" x14ac:dyDescent="0.2">
      <c r="G793" s="3">
        <v>-20</v>
      </c>
      <c r="I793" s="3">
        <f>IF(DEGREES(ACOS(SIN(RADIANS(G793))*SIN(RADIANS(E790))+COS(RADIANS(G793))*COS(RADIANS(E790))*COS(RADIANS(I780))))&gt;90,0,$F$4*$F$5/E789^2*(SIN(RADIANS(G793))*SIN(RADIANS(E790))+COS(RADIANS(G793))*COS(RADIANS(E790))*COS(RADIANS(I780))))</f>
        <v>0</v>
      </c>
      <c r="J793" s="3">
        <f>IF(DEGREES(ACOS(SIN(RADIANS(G793))*SIN(RADIANS(E790))+COS(RADIANS(G793))*COS(RADIANS(E790))*COS(RADIANS(J780))))&gt;90,0,$F$4*$F$5/E789^2*(SIN(RADIANS(G793))*SIN(RADIANS(E790))+COS(RADIANS(G793))*COS(RADIANS(E790))*COS(RADIANS(J780))))</f>
        <v>0</v>
      </c>
      <c r="K793" s="3">
        <f>IF(DEGREES(ACOS(SIN(RADIANS(G793))*SIN(RADIANS(E790))+COS(RADIANS(G793))*COS(RADIANS(E790))*COS(RADIANS(K780))))&gt;90,0,$F$4*$F$5/E789^2*(SIN(RADIANS(G793))*SIN(RADIANS(E790))+COS(RADIANS(G793))*COS(RADIANS(E790))*COS(RADIANS(K780))))</f>
        <v>0</v>
      </c>
      <c r="L793" s="3">
        <f>IF(DEGREES(ACOS(SIN(RADIANS(G793))*SIN(RADIANS(E790))+COS(RADIANS(G793))*COS(RADIANS(E790))*COS(RADIANS(L780))))&gt;90,0,$F$4*$F$5/E789^2*(SIN(RADIANS(G793))*SIN(RADIANS(E790))+COS(RADIANS(G793))*COS(RADIANS(E790))*COS(RADIANS(L780))))</f>
        <v>0</v>
      </c>
      <c r="M793" s="3">
        <f>IF(DEGREES(ACOS(SIN(RADIANS(G793))*SIN(RADIANS(E790))+COS(RADIANS(G793))*COS(RADIANS(E790))*COS(RADIANS(M780))))&gt;90,0,$F$4*$F$5/E789^2*(SIN(RADIANS(G793))*SIN(RADIANS(E790))+COS(RADIANS(G793))*COS(RADIANS(E790))*COS(RADIANS(M780))))</f>
        <v>0</v>
      </c>
      <c r="N793" s="3">
        <f>IF(DEGREES(ACOS(SIN(RADIANS(G793))*SIN(RADIANS(E790))+COS(RADIANS(G793))*COS(RADIANS(E790))*COS(RADIANS(N780))))&gt;90,0,$F$4*$F$5/E789^2*(SIN(RADIANS(G793))*SIN(RADIANS(E790))+COS(RADIANS(G793))*COS(RADIANS(E790))*COS(RADIANS(N780))))</f>
        <v>0</v>
      </c>
      <c r="O793" s="3">
        <f>IF(DEGREES(ACOS(SIN(RADIANS(G793))*SIN(RADIANS(E790))+COS(RADIANS(G793))*COS(RADIANS(E790))*COS(RADIANS(O780))))&gt;90,0,$F$4*$F$5/E789^2*(SIN(RADIANS(G793))*SIN(RADIANS(E790))+COS(RADIANS(G793))*COS(RADIANS(E790))*COS(RADIANS(O780))))</f>
        <v>0</v>
      </c>
      <c r="P793" s="3">
        <f>IF(DEGREES(ACOS(SIN(RADIANS(G793))*SIN(RADIANS(E790))+COS(RADIANS(G793))*COS(RADIANS(E790))*COS(RADIANS(P780))))&gt;90,0,$F$4*$F$5/E789^2*(SIN(RADIANS(G793))*SIN(RADIANS(E790))+COS(RADIANS(G793))*COS(RADIANS(E790))*COS(RADIANS(P780))))</f>
        <v>0</v>
      </c>
      <c r="Q793" s="3">
        <f>IF(DEGREES(ACOS(SIN(RADIANS(G793))*SIN(RADIANS(E790))+COS(RADIANS(G793))*COS(RADIANS(E790))*COS(RADIANS(Q780))))&gt;90,0,$F$4*$F$5/E789^2*(SIN(RADIANS(G793))*SIN(RADIANS(E790))+COS(RADIANS(G793))*COS(RADIANS(E790))*COS(RADIANS(Q780))))</f>
        <v>0</v>
      </c>
      <c r="R793" s="3" t="e">
        <f>IF(DEGREES(ACOS(SIN(RADIANS(G793))*SIN(RADIANS(E790))+COS(RADIANS(G793))*COS(RADIANS(E790))*COS(RADIANS(R780))))&gt;90,0,$F$4*$F$5/E789^2*(SIN(RADIANS(G793))*SIN(RADIANS(E790))+COS(RADIANS(G793))*COS(RADIANS(E790))*COS(RADIANS(R780))))</f>
        <v>#DIV/0!</v>
      </c>
      <c r="S793" s="3" t="e">
        <f>IF(DEGREES(ACOS(SIN(RADIANS(G793))*SIN(RADIANS(E790))+COS(RADIANS(G793))*COS(RADIANS(E790))*COS(RADIANS(S780))))&gt;90,0,$F$4*$F$5/E789^2*(SIN(RADIANS(G793))*SIN(RADIANS(E790))+COS(RADIANS(G793))*COS(RADIANS(E790))*COS(RADIANS(S780))))</f>
        <v>#DIV/0!</v>
      </c>
      <c r="T793" s="3" t="e">
        <f>IF(DEGREES(ACOS(SIN(RADIANS(G793))*SIN(RADIANS(E790))+COS(RADIANS(G793))*COS(RADIANS(E790))*COS(RADIANS(T780))))&gt;90,0,$F$4*$F$5/E789^2*(SIN(RADIANS(G793))*SIN(RADIANS(E790))+COS(RADIANS(G793))*COS(RADIANS(E790))*COS(RADIANS(T780))))</f>
        <v>#DIV/0!</v>
      </c>
      <c r="U793" s="3" t="e">
        <f>IF(DEGREES(ACOS(SIN(RADIANS(G793))*SIN(RADIANS(E790))+COS(RADIANS(G793))*COS(RADIANS(E790))*COS(RADIANS(U780))))&gt;90,0,$F$4*$F$5/E789^2*(SIN(RADIANS(G793))*SIN(RADIANS(E790))+COS(RADIANS(G793))*COS(RADIANS(E790))*COS(RADIANS(U780))))</f>
        <v>#DIV/0!</v>
      </c>
      <c r="V793" s="3" t="e">
        <f>IF(DEGREES(ACOS(SIN(RADIANS(G793))*SIN(RADIANS(E790))+COS(RADIANS(G793))*COS(RADIANS(E790))*COS(RADIANS(V780))))&gt;90,0,$F$4*$F$5/E789^2*(SIN(RADIANS(G793))*SIN(RADIANS(E790))+COS(RADIANS(G793))*COS(RADIANS(E790))*COS(RADIANS(V780))))</f>
        <v>#DIV/0!</v>
      </c>
      <c r="W793" s="3" t="e">
        <f>IF(DEGREES(ACOS(SIN(RADIANS(G793))*SIN(RADIANS(E790))+COS(RADIANS(G793))*COS(RADIANS(E790))*COS(RADIANS(W780))))&gt;90,0,$F$4*$F$5/E789^2*(SIN(RADIANS(G793))*SIN(RADIANS(E790))+COS(RADIANS(G793))*COS(RADIANS(E790))*COS(RADIANS(W780))))</f>
        <v>#DIV/0!</v>
      </c>
      <c r="X793" s="3" t="e">
        <f>IF(DEGREES(ACOS(SIN(RADIANS(G793))*SIN(RADIANS(E790))+COS(RADIANS(G793))*COS(RADIANS(E790))*COS(RADIANS(X780))))&gt;90,0,$F$4*$F$5/E789^2*(SIN(RADIANS(G793))*SIN(RADIANS(E790))+COS(RADIANS(G793))*COS(RADIANS(E790))*COS(RADIANS(X780))))</f>
        <v>#DIV/0!</v>
      </c>
      <c r="Y793" s="3" t="e">
        <f>IF(DEGREES(ACOS(SIN(RADIANS(G793))*SIN(RADIANS(E790))+COS(RADIANS(G793))*COS(RADIANS(E790))*COS(RADIANS(Y780))))&gt;90,0,$F$4*$F$5/E789^2*(SIN(RADIANS(G793))*SIN(RADIANS(E790))+COS(RADIANS(G793))*COS(RADIANS(E790))*COS(RADIANS(Y780))))</f>
        <v>#DIV/0!</v>
      </c>
      <c r="Z793" s="3" t="e">
        <f>IF(DEGREES(ACOS(SIN(RADIANS(G793))*SIN(RADIANS(E790))+COS(RADIANS(G793))*COS(RADIANS(E790))*COS(RADIANS(Z780))))&gt;90,0,$F$4*$F$5/E789^2*(SIN(RADIANS(G793))*SIN(RADIANS(E790))+COS(RADIANS(G793))*COS(RADIANS(E790))*COS(RADIANS(Z780))))</f>
        <v>#DIV/0!</v>
      </c>
      <c r="AA793" s="3" t="e">
        <f>IF(DEGREES(ACOS(SIN(RADIANS(G793))*SIN(RADIANS(E790))+COS(RADIANS(G793))*COS(RADIANS(E790))*COS(RADIANS(AA780))))&gt;90,0,$F$4*$F$5/E789^2*(SIN(RADIANS(G793))*SIN(RADIANS(E790))+COS(RADIANS(G793))*COS(RADIANS(E790))*COS(RADIANS(AA780))))</f>
        <v>#DIV/0!</v>
      </c>
      <c r="AB793" s="3" t="e">
        <f>IF(DEGREES(ACOS(SIN(RADIANS(G793))*SIN(RADIANS(E790))+COS(RADIANS(G793))*COS(RADIANS(E790))*COS(RADIANS(AB780))))&gt;90,0,$F$4*$F$5/E789^2*(SIN(RADIANS(G793))*SIN(RADIANS(E790))+COS(RADIANS(G793))*COS(RADIANS(E790))*COS(RADIANS(AB780))))</f>
        <v>#DIV/0!</v>
      </c>
      <c r="AC793" s="3" t="e">
        <f>IF(DEGREES(ACOS(SIN(RADIANS(G793))*SIN(RADIANS(E790))+COS(RADIANS(G793))*COS(RADIANS(E790))*COS(RADIANS(AC780))))&gt;90,0,$F$4*$F$5/E789^2*(SIN(RADIANS(G793))*SIN(RADIANS(E790))+COS(RADIANS(G793))*COS(RADIANS(E790))*COS(RADIANS(AC780))))</f>
        <v>#DIV/0!</v>
      </c>
      <c r="AD793" s="3" t="e">
        <f>IF(DEGREES(ACOS(SIN(RADIANS(G793))*SIN(RADIANS(E790))+COS(RADIANS(G793))*COS(RADIANS(E790))*COS(RADIANS(AD780))))&gt;90,0,$F$4*$F$5/E789^2*(SIN(RADIANS(G793))*SIN(RADIANS(E790))+COS(RADIANS(G793))*COS(RADIANS(E790))*COS(RADIANS(AD780))))</f>
        <v>#DIV/0!</v>
      </c>
      <c r="AE793" s="3" t="e">
        <f>IF(DEGREES(ACOS(SIN(RADIANS(G793))*SIN(RADIANS(E790))+COS(RADIANS(G793))*COS(RADIANS(E790))*COS(RADIANS(AE780))))&gt;90,0,$F$4*$F$5/E789^2*(SIN(RADIANS(G793))*SIN(RADIANS(E790))+COS(RADIANS(G793))*COS(RADIANS(E790))*COS(RADIANS(AE780))))</f>
        <v>#DIV/0!</v>
      </c>
      <c r="AF793" s="3" t="e">
        <f>IF(DEGREES(ACOS(SIN(RADIANS(G793))*SIN(RADIANS(E790))+COS(RADIANS(G793))*COS(RADIANS(E790))*COS(RADIANS(AF780))))&gt;90,0,$F$4*$F$5/E789^2*(SIN(RADIANS(G793))*SIN(RADIANS(E790))+COS(RADIANS(G793))*COS(RADIANS(E790))*COS(RADIANS(AF780))))</f>
        <v>#DIV/0!</v>
      </c>
      <c r="AG793" s="3" t="e">
        <f>IF(DEGREES(ACOS(SIN(RADIANS(G793))*SIN(RADIANS(E790))+COS(RADIANS(G793))*COS(RADIANS(E790))*COS(RADIANS(AG780))))&gt;90,0,$F$4*$F$5/E789^2*(SIN(RADIANS(G793))*SIN(RADIANS(E790))+COS(RADIANS(G793))*COS(RADIANS(E790))*COS(RADIANS(AG780))))</f>
        <v>#DIV/0!</v>
      </c>
      <c r="AH793" s="3" t="e">
        <f>IF(DEGREES(ACOS(SIN(RADIANS(G793))*SIN(RADIANS(E790))+COS(RADIANS(G793))*COS(RADIANS(E790))*COS(RADIANS(AH780))))&gt;90,0,$F$4*$F$5/E789^2*(SIN(RADIANS(G793))*SIN(RADIANS(E790))+COS(RADIANS(G793))*COS(RADIANS(E790))*COS(RADIANS(AH780))))</f>
        <v>#DIV/0!</v>
      </c>
      <c r="AI793" s="3" t="e">
        <f>IF(DEGREES(ACOS(SIN(RADIANS(G793))*SIN(RADIANS(E790))+COS(RADIANS(G793))*COS(RADIANS(E790))*COS(RADIANS(AI780))))&gt;90,0,$F$4*$F$5/E789^2*(SIN(RADIANS(G793))*SIN(RADIANS(E790))+COS(RADIANS(G793))*COS(RADIANS(E790))*COS(RADIANS(AI780))))</f>
        <v>#DIV/0!</v>
      </c>
      <c r="AJ793" s="3" t="e">
        <f>IF(DEGREES(ACOS(SIN(RADIANS(G793))*SIN(RADIANS(E790))+COS(RADIANS(G793))*COS(RADIANS(E790))*COS(RADIANS(AJ780))))&gt;90,0,$F$4*$F$5/E789^2*(SIN(RADIANS(G793))*SIN(RADIANS(E790))+COS(RADIANS(G793))*COS(RADIANS(E790))*COS(RADIANS(AJ780))))</f>
        <v>#DIV/0!</v>
      </c>
      <c r="AK793" s="3">
        <f>IF(DEGREES(ACOS(SIN(RADIANS(G793))*SIN(RADIANS(E790))+COS(RADIANS(G793))*COS(RADIANS(E790))*COS(RADIANS(AK780))))&gt;90,0,$F$4*$F$5/E789^2*(SIN(RADIANS(G793))*SIN(RADIANS(E790))+COS(RADIANS(G793))*COS(RADIANS(E790))*COS(RADIANS(AK780))))</f>
        <v>0</v>
      </c>
      <c r="AL793" s="3">
        <f>IF(DEGREES(ACOS(SIN(RADIANS(G793))*SIN(RADIANS(E790))+COS(RADIANS(G793))*COS(RADIANS(E790))*COS(RADIANS(AL780))))&gt;90,0,$F$4*$F$5/E789^2*(SIN(RADIANS(G793))*SIN(RADIANS(E790))+COS(RADIANS(G793))*COS(RADIANS(E790))*COS(RADIANS(AL780))))</f>
        <v>0</v>
      </c>
      <c r="AM793" s="3">
        <f>IF(DEGREES(ACOS(SIN(RADIANS(G793))*SIN(RADIANS(E790))+COS(RADIANS(G793))*COS(RADIANS(E790))*COS(RADIANS(AM780))))&gt;90,0,$F$4*$F$5/E789^2*(SIN(RADIANS(G793))*SIN(RADIANS(E790))+COS(RADIANS(G793))*COS(RADIANS(E790))*COS(RADIANS(AM780))))</f>
        <v>0</v>
      </c>
      <c r="AN793" s="3">
        <f>IF(DEGREES(ACOS(SIN(RADIANS(G793))*SIN(RADIANS(E790))+COS(RADIANS(G793))*COS(RADIANS(E790))*COS(RADIANS(AN780))))&gt;90,0,$F$4*$F$5/E789^2*(SIN(RADIANS(G793))*SIN(RADIANS(E790))+COS(RADIANS(G793))*COS(RADIANS(E790))*COS(RADIANS(AN780))))</f>
        <v>0</v>
      </c>
      <c r="AO793" s="3">
        <f>IF(DEGREES(ACOS(SIN(RADIANS(G793))*SIN(RADIANS(E790))+COS(RADIANS(G793))*COS(RADIANS(E790))*COS(RADIANS(AO780))))&gt;90,0,$F$4*$F$5/E789^2*(SIN(RADIANS(G793))*SIN(RADIANS(E790))+COS(RADIANS(G793))*COS(RADIANS(E790))*COS(RADIANS(AO780))))</f>
        <v>0</v>
      </c>
      <c r="AP793" s="3">
        <f>IF(DEGREES(ACOS(SIN(RADIANS(G793))*SIN(RADIANS(E790))+COS(RADIANS(G793))*COS(RADIANS(E790))*COS(RADIANS(AP780))))&gt;90,0,$F$4*$F$5/E789^2*(SIN(RADIANS(G793))*SIN(RADIANS(E790))+COS(RADIANS(G793))*COS(RADIANS(E790))*COS(RADIANS(AP780))))</f>
        <v>0</v>
      </c>
      <c r="AQ793" s="3">
        <f>IF(DEGREES(ACOS(SIN(RADIANS(G793))*SIN(RADIANS(E790))+COS(RADIANS(G793))*COS(RADIANS(E790))*COS(RADIANS(AQ780))))&gt;90,0,$F$4*$F$5/E789^2*(SIN(RADIANS(G793))*SIN(RADIANS(E790))+COS(RADIANS(G793))*COS(RADIANS(E790))*COS(RADIANS(AQ780))))</f>
        <v>0</v>
      </c>
      <c r="AR793" s="3">
        <f>IF(DEGREES(ACOS(SIN(RADIANS(G793))*SIN(RADIANS(E790))+COS(RADIANS(G793))*COS(RADIANS(E790))*COS(RADIANS(AR780))))&gt;90,0,$F$4*$F$5/E789^2*(SIN(RADIANS(G793))*SIN(RADIANS(E790))+COS(RADIANS(G793))*COS(RADIANS(E790))*COS(RADIANS(AR780))))</f>
        <v>0</v>
      </c>
    </row>
    <row r="794" spans="2:44" ht="15.75" customHeight="1" x14ac:dyDescent="0.2">
      <c r="G794" s="3">
        <v>-30</v>
      </c>
      <c r="I794" s="3">
        <f>IF(DEGREES(ACOS(SIN(RADIANS(G794))*SIN(RADIANS(E790))+COS(RADIANS(G794))*COS(RADIANS(E790))*COS(RADIANS(I780))))&gt;90,0,$F$4*$F$5/E789^2*(SIN(RADIANS(G794))*SIN(RADIANS(E790))+COS(RADIANS(G794))*COS(RADIANS(E790))*COS(RADIANS(I780))))</f>
        <v>0</v>
      </c>
      <c r="J794" s="3">
        <f>IF(DEGREES(ACOS(SIN(RADIANS(G794))*SIN(RADIANS(E790))+COS(RADIANS(G794))*COS(RADIANS(E790))*COS(RADIANS(J780))))&gt;90,0,$F$4*$F$5/E789^2*(SIN(RADIANS(G794))*SIN(RADIANS(E790))+COS(RADIANS(G794))*COS(RADIANS(E790))*COS(RADIANS(J780))))</f>
        <v>0</v>
      </c>
      <c r="K794" s="3">
        <f>IF(DEGREES(ACOS(SIN(RADIANS(G794))*SIN(RADIANS(E790))+COS(RADIANS(G794))*COS(RADIANS(E790))*COS(RADIANS(K780))))&gt;90,0,$F$4*$F$5/E789^2*(SIN(RADIANS(G794))*SIN(RADIANS(E790))+COS(RADIANS(G794))*COS(RADIANS(E790))*COS(RADIANS(K780))))</f>
        <v>0</v>
      </c>
      <c r="L794" s="3">
        <f>IF(DEGREES(ACOS(SIN(RADIANS(G794))*SIN(RADIANS(E790))+COS(RADIANS(G794))*COS(RADIANS(E790))*COS(RADIANS(L780))))&gt;90,0,$F$4*$F$5/E789^2*(SIN(RADIANS(G794))*SIN(RADIANS(E790))+COS(RADIANS(G794))*COS(RADIANS(E790))*COS(RADIANS(L780))))</f>
        <v>0</v>
      </c>
      <c r="M794" s="3">
        <f>IF(DEGREES(ACOS(SIN(RADIANS(G794))*SIN(RADIANS(E790))+COS(RADIANS(G794))*COS(RADIANS(E790))*COS(RADIANS(M780))))&gt;90,0,$F$4*$F$5/E789^2*(SIN(RADIANS(G794))*SIN(RADIANS(E790))+COS(RADIANS(G794))*COS(RADIANS(E790))*COS(RADIANS(M780))))</f>
        <v>0</v>
      </c>
      <c r="N794" s="3">
        <f>IF(DEGREES(ACOS(SIN(RADIANS(G794))*SIN(RADIANS(E790))+COS(RADIANS(G794))*COS(RADIANS(E790))*COS(RADIANS(N780))))&gt;90,0,$F$4*$F$5/E789^2*(SIN(RADIANS(G794))*SIN(RADIANS(E790))+COS(RADIANS(G794))*COS(RADIANS(E790))*COS(RADIANS(N780))))</f>
        <v>0</v>
      </c>
      <c r="O794" s="3">
        <f>IF(DEGREES(ACOS(SIN(RADIANS(G794))*SIN(RADIANS(E790))+COS(RADIANS(G794))*COS(RADIANS(E790))*COS(RADIANS(O780))))&gt;90,0,$F$4*$F$5/E789^2*(SIN(RADIANS(G794))*SIN(RADIANS(E790))+COS(RADIANS(G794))*COS(RADIANS(E790))*COS(RADIANS(O780))))</f>
        <v>0</v>
      </c>
      <c r="P794" s="3">
        <f>IF(DEGREES(ACOS(SIN(RADIANS(G794))*SIN(RADIANS(E790))+COS(RADIANS(G794))*COS(RADIANS(E790))*COS(RADIANS(P780))))&gt;90,0,$F$4*$F$5/E789^2*(SIN(RADIANS(G794))*SIN(RADIANS(E790))+COS(RADIANS(G794))*COS(RADIANS(E790))*COS(RADIANS(P780))))</f>
        <v>0</v>
      </c>
      <c r="Q794" s="3">
        <f>IF(DEGREES(ACOS(SIN(RADIANS(G794))*SIN(RADIANS(E790))+COS(RADIANS(G794))*COS(RADIANS(E790))*COS(RADIANS(Q780))))&gt;90,0,$F$4*$F$5/E789^2*(SIN(RADIANS(G794))*SIN(RADIANS(E790))+COS(RADIANS(G794))*COS(RADIANS(E790))*COS(RADIANS(Q780))))</f>
        <v>0</v>
      </c>
      <c r="R794" s="3" t="e">
        <f>IF(DEGREES(ACOS(SIN(RADIANS(G794))*SIN(RADIANS(E790))+COS(RADIANS(G794))*COS(RADIANS(E790))*COS(RADIANS(R780))))&gt;90,0,$F$4*$F$5/E789^2*(SIN(RADIANS(G794))*SIN(RADIANS(E790))+COS(RADIANS(G794))*COS(RADIANS(E790))*COS(RADIANS(R780))))</f>
        <v>#DIV/0!</v>
      </c>
      <c r="S794" s="3" t="e">
        <f>IF(DEGREES(ACOS(SIN(RADIANS(G794))*SIN(RADIANS(E790))+COS(RADIANS(G794))*COS(RADIANS(E790))*COS(RADIANS(S780))))&gt;90,0,$F$4*$F$5/E789^2*(SIN(RADIANS(G794))*SIN(RADIANS(E790))+COS(RADIANS(G794))*COS(RADIANS(E790))*COS(RADIANS(S780))))</f>
        <v>#DIV/0!</v>
      </c>
      <c r="T794" s="3" t="e">
        <f>IF(DEGREES(ACOS(SIN(RADIANS(G794))*SIN(RADIANS(E790))+COS(RADIANS(G794))*COS(RADIANS(E790))*COS(RADIANS(T780))))&gt;90,0,$F$4*$F$5/E789^2*(SIN(RADIANS(G794))*SIN(RADIANS(E790))+COS(RADIANS(G794))*COS(RADIANS(E790))*COS(RADIANS(T780))))</f>
        <v>#DIV/0!</v>
      </c>
      <c r="U794" s="3" t="e">
        <f>IF(DEGREES(ACOS(SIN(RADIANS(G794))*SIN(RADIANS(E790))+COS(RADIANS(G794))*COS(RADIANS(E790))*COS(RADIANS(U780))))&gt;90,0,$F$4*$F$5/E789^2*(SIN(RADIANS(G794))*SIN(RADIANS(E790))+COS(RADIANS(G794))*COS(RADIANS(E790))*COS(RADIANS(U780))))</f>
        <v>#DIV/0!</v>
      </c>
      <c r="V794" s="3" t="e">
        <f>IF(DEGREES(ACOS(SIN(RADIANS(G794))*SIN(RADIANS(E790))+COS(RADIANS(G794))*COS(RADIANS(E790))*COS(RADIANS(V780))))&gt;90,0,$F$4*$F$5/E789^2*(SIN(RADIANS(G794))*SIN(RADIANS(E790))+COS(RADIANS(G794))*COS(RADIANS(E790))*COS(RADIANS(V780))))</f>
        <v>#DIV/0!</v>
      </c>
      <c r="W794" s="3" t="e">
        <f>IF(DEGREES(ACOS(SIN(RADIANS(G794))*SIN(RADIANS(E790))+COS(RADIANS(G794))*COS(RADIANS(E790))*COS(RADIANS(W780))))&gt;90,0,$F$4*$F$5/E789^2*(SIN(RADIANS(G794))*SIN(RADIANS(E790))+COS(RADIANS(G794))*COS(RADIANS(E790))*COS(RADIANS(W780))))</f>
        <v>#DIV/0!</v>
      </c>
      <c r="X794" s="3" t="e">
        <f>IF(DEGREES(ACOS(SIN(RADIANS(G794))*SIN(RADIANS(E790))+COS(RADIANS(G794))*COS(RADIANS(E790))*COS(RADIANS(X780))))&gt;90,0,$F$4*$F$5/E789^2*(SIN(RADIANS(G794))*SIN(RADIANS(E790))+COS(RADIANS(G794))*COS(RADIANS(E790))*COS(RADIANS(X780))))</f>
        <v>#DIV/0!</v>
      </c>
      <c r="Y794" s="3" t="e">
        <f>IF(DEGREES(ACOS(SIN(RADIANS(G794))*SIN(RADIANS(E790))+COS(RADIANS(G794))*COS(RADIANS(E790))*COS(RADIANS(Y780))))&gt;90,0,$F$4*$F$5/E789^2*(SIN(RADIANS(G794))*SIN(RADIANS(E790))+COS(RADIANS(G794))*COS(RADIANS(E790))*COS(RADIANS(Y780))))</f>
        <v>#DIV/0!</v>
      </c>
      <c r="Z794" s="3" t="e">
        <f>IF(DEGREES(ACOS(SIN(RADIANS(G794))*SIN(RADIANS(E790))+COS(RADIANS(G794))*COS(RADIANS(E790))*COS(RADIANS(Z780))))&gt;90,0,$F$4*$F$5/E789^2*(SIN(RADIANS(G794))*SIN(RADIANS(E790))+COS(RADIANS(G794))*COS(RADIANS(E790))*COS(RADIANS(Z780))))</f>
        <v>#DIV/0!</v>
      </c>
      <c r="AA794" s="3" t="e">
        <f>IF(DEGREES(ACOS(SIN(RADIANS(G794))*SIN(RADIANS(E790))+COS(RADIANS(G794))*COS(RADIANS(E790))*COS(RADIANS(AA780))))&gt;90,0,$F$4*$F$5/E789^2*(SIN(RADIANS(G794))*SIN(RADIANS(E790))+COS(RADIANS(G794))*COS(RADIANS(E790))*COS(RADIANS(AA780))))</f>
        <v>#DIV/0!</v>
      </c>
      <c r="AB794" s="3" t="e">
        <f>IF(DEGREES(ACOS(SIN(RADIANS(G794))*SIN(RADIANS(E790))+COS(RADIANS(G794))*COS(RADIANS(E790))*COS(RADIANS(AB780))))&gt;90,0,$F$4*$F$5/E789^2*(SIN(RADIANS(G794))*SIN(RADIANS(E790))+COS(RADIANS(G794))*COS(RADIANS(E790))*COS(RADIANS(AB780))))</f>
        <v>#DIV/0!</v>
      </c>
      <c r="AC794" s="3" t="e">
        <f>IF(DEGREES(ACOS(SIN(RADIANS(G794))*SIN(RADIANS(E790))+COS(RADIANS(G794))*COS(RADIANS(E790))*COS(RADIANS(AC780))))&gt;90,0,$F$4*$F$5/E789^2*(SIN(RADIANS(G794))*SIN(RADIANS(E790))+COS(RADIANS(G794))*COS(RADIANS(E790))*COS(RADIANS(AC780))))</f>
        <v>#DIV/0!</v>
      </c>
      <c r="AD794" s="3" t="e">
        <f>IF(DEGREES(ACOS(SIN(RADIANS(G794))*SIN(RADIANS(E790))+COS(RADIANS(G794))*COS(RADIANS(E790))*COS(RADIANS(AD780))))&gt;90,0,$F$4*$F$5/E789^2*(SIN(RADIANS(G794))*SIN(RADIANS(E790))+COS(RADIANS(G794))*COS(RADIANS(E790))*COS(RADIANS(AD780))))</f>
        <v>#DIV/0!</v>
      </c>
      <c r="AE794" s="3" t="e">
        <f>IF(DEGREES(ACOS(SIN(RADIANS(G794))*SIN(RADIANS(E790))+COS(RADIANS(G794))*COS(RADIANS(E790))*COS(RADIANS(AE780))))&gt;90,0,$F$4*$F$5/E789^2*(SIN(RADIANS(G794))*SIN(RADIANS(E790))+COS(RADIANS(G794))*COS(RADIANS(E790))*COS(RADIANS(AE780))))</f>
        <v>#DIV/0!</v>
      </c>
      <c r="AF794" s="3" t="e">
        <f>IF(DEGREES(ACOS(SIN(RADIANS(G794))*SIN(RADIANS(E790))+COS(RADIANS(G794))*COS(RADIANS(E790))*COS(RADIANS(AF780))))&gt;90,0,$F$4*$F$5/E789^2*(SIN(RADIANS(G794))*SIN(RADIANS(E790))+COS(RADIANS(G794))*COS(RADIANS(E790))*COS(RADIANS(AF780))))</f>
        <v>#DIV/0!</v>
      </c>
      <c r="AG794" s="3" t="e">
        <f>IF(DEGREES(ACOS(SIN(RADIANS(G794))*SIN(RADIANS(E790))+COS(RADIANS(G794))*COS(RADIANS(E790))*COS(RADIANS(AG780))))&gt;90,0,$F$4*$F$5/E789^2*(SIN(RADIANS(G794))*SIN(RADIANS(E790))+COS(RADIANS(G794))*COS(RADIANS(E790))*COS(RADIANS(AG780))))</f>
        <v>#DIV/0!</v>
      </c>
      <c r="AH794" s="3" t="e">
        <f>IF(DEGREES(ACOS(SIN(RADIANS(G794))*SIN(RADIANS(E790))+COS(RADIANS(G794))*COS(RADIANS(E790))*COS(RADIANS(AH780))))&gt;90,0,$F$4*$F$5/E789^2*(SIN(RADIANS(G794))*SIN(RADIANS(E790))+COS(RADIANS(G794))*COS(RADIANS(E790))*COS(RADIANS(AH780))))</f>
        <v>#DIV/0!</v>
      </c>
      <c r="AI794" s="3" t="e">
        <f>IF(DEGREES(ACOS(SIN(RADIANS(G794))*SIN(RADIANS(E790))+COS(RADIANS(G794))*COS(RADIANS(E790))*COS(RADIANS(AI780))))&gt;90,0,$F$4*$F$5/E789^2*(SIN(RADIANS(G794))*SIN(RADIANS(E790))+COS(RADIANS(G794))*COS(RADIANS(E790))*COS(RADIANS(AI780))))</f>
        <v>#DIV/0!</v>
      </c>
      <c r="AJ794" s="3" t="e">
        <f>IF(DEGREES(ACOS(SIN(RADIANS(G794))*SIN(RADIANS(E790))+COS(RADIANS(G794))*COS(RADIANS(E790))*COS(RADIANS(AJ780))))&gt;90,0,$F$4*$F$5/E789^2*(SIN(RADIANS(G794))*SIN(RADIANS(E790))+COS(RADIANS(G794))*COS(RADIANS(E790))*COS(RADIANS(AJ780))))</f>
        <v>#DIV/0!</v>
      </c>
      <c r="AK794" s="3">
        <f>IF(DEGREES(ACOS(SIN(RADIANS(G794))*SIN(RADIANS(E790))+COS(RADIANS(G794))*COS(RADIANS(E790))*COS(RADIANS(AK780))))&gt;90,0,$F$4*$F$5/E789^2*(SIN(RADIANS(G794))*SIN(RADIANS(E790))+COS(RADIANS(G794))*COS(RADIANS(E790))*COS(RADIANS(AK780))))</f>
        <v>0</v>
      </c>
      <c r="AL794" s="3">
        <f>IF(DEGREES(ACOS(SIN(RADIANS(G794))*SIN(RADIANS(E790))+COS(RADIANS(G794))*COS(RADIANS(E790))*COS(RADIANS(AL780))))&gt;90,0,$F$4*$F$5/E789^2*(SIN(RADIANS(G794))*SIN(RADIANS(E790))+COS(RADIANS(G794))*COS(RADIANS(E790))*COS(RADIANS(AL780))))</f>
        <v>0</v>
      </c>
      <c r="AM794" s="3">
        <f>IF(DEGREES(ACOS(SIN(RADIANS(G794))*SIN(RADIANS(E790))+COS(RADIANS(G794))*COS(RADIANS(E790))*COS(RADIANS(AM780))))&gt;90,0,$F$4*$F$5/E789^2*(SIN(RADIANS(G794))*SIN(RADIANS(E790))+COS(RADIANS(G794))*COS(RADIANS(E790))*COS(RADIANS(AM780))))</f>
        <v>0</v>
      </c>
      <c r="AN794" s="3">
        <f>IF(DEGREES(ACOS(SIN(RADIANS(G794))*SIN(RADIANS(E790))+COS(RADIANS(G794))*COS(RADIANS(E790))*COS(RADIANS(AN780))))&gt;90,0,$F$4*$F$5/E789^2*(SIN(RADIANS(G794))*SIN(RADIANS(E790))+COS(RADIANS(G794))*COS(RADIANS(E790))*COS(RADIANS(AN780))))</f>
        <v>0</v>
      </c>
      <c r="AO794" s="3">
        <f>IF(DEGREES(ACOS(SIN(RADIANS(G794))*SIN(RADIANS(E790))+COS(RADIANS(G794))*COS(RADIANS(E790))*COS(RADIANS(AO780))))&gt;90,0,$F$4*$F$5/E789^2*(SIN(RADIANS(G794))*SIN(RADIANS(E790))+COS(RADIANS(G794))*COS(RADIANS(E790))*COS(RADIANS(AO780))))</f>
        <v>0</v>
      </c>
      <c r="AP794" s="3">
        <f>IF(DEGREES(ACOS(SIN(RADIANS(G794))*SIN(RADIANS(E790))+COS(RADIANS(G794))*COS(RADIANS(E790))*COS(RADIANS(AP780))))&gt;90,0,$F$4*$F$5/E789^2*(SIN(RADIANS(G794))*SIN(RADIANS(E790))+COS(RADIANS(G794))*COS(RADIANS(E790))*COS(RADIANS(AP780))))</f>
        <v>0</v>
      </c>
      <c r="AQ794" s="3">
        <f>IF(DEGREES(ACOS(SIN(RADIANS(G794))*SIN(RADIANS(E790))+COS(RADIANS(G794))*COS(RADIANS(E790))*COS(RADIANS(AQ780))))&gt;90,0,$F$4*$F$5/E789^2*(SIN(RADIANS(G794))*SIN(RADIANS(E790))+COS(RADIANS(G794))*COS(RADIANS(E790))*COS(RADIANS(AQ780))))</f>
        <v>0</v>
      </c>
      <c r="AR794" s="3">
        <f>IF(DEGREES(ACOS(SIN(RADIANS(G794))*SIN(RADIANS(E790))+COS(RADIANS(G794))*COS(RADIANS(E790))*COS(RADIANS(AR780))))&gt;90,0,$F$4*$F$5/E789^2*(SIN(RADIANS(G794))*SIN(RADIANS(E790))+COS(RADIANS(G794))*COS(RADIANS(E790))*COS(RADIANS(AR780))))</f>
        <v>0</v>
      </c>
    </row>
    <row r="795" spans="2:44" ht="15.75" customHeight="1" x14ac:dyDescent="0.2">
      <c r="G795" s="3">
        <v>-40</v>
      </c>
      <c r="I795" s="3">
        <f>IF(DEGREES(ACOS(SIN(RADIANS(G795))*SIN(RADIANS(E790))+COS(RADIANS(G795))*COS(RADIANS(E790))*COS(RADIANS(I780))))&gt;90,0,$F$4*$F$5/E789^2*(SIN(RADIANS(G795))*SIN(RADIANS(E790))+COS(RADIANS(G795))*COS(RADIANS(E790))*COS(RADIANS(I780))))</f>
        <v>0</v>
      </c>
      <c r="J795" s="3">
        <f>IF(DEGREES(ACOS(SIN(RADIANS(G795))*SIN(RADIANS(E790))+COS(RADIANS(G795))*COS(RADIANS(E790))*COS(RADIANS(J780))))&gt;90,0,$F$4*$F$5/E789^2*(SIN(RADIANS(G795))*SIN(RADIANS(E790))+COS(RADIANS(G795))*COS(RADIANS(E790))*COS(RADIANS(J780))))</f>
        <v>0</v>
      </c>
      <c r="K795" s="3">
        <f>IF(DEGREES(ACOS(SIN(RADIANS(G795))*SIN(RADIANS(E790))+COS(RADIANS(G795))*COS(RADIANS(E790))*COS(RADIANS(K780))))&gt;90,0,$F$4*$F$5/E789^2*(SIN(RADIANS(G795))*SIN(RADIANS(E790))+COS(RADIANS(G795))*COS(RADIANS(E790))*COS(RADIANS(K780))))</f>
        <v>0</v>
      </c>
      <c r="L795" s="3">
        <f>IF(DEGREES(ACOS(SIN(RADIANS(G795))*SIN(RADIANS(E790))+COS(RADIANS(G795))*COS(RADIANS(E790))*COS(RADIANS(L780))))&gt;90,0,$F$4*$F$5/E789^2*(SIN(RADIANS(G795))*SIN(RADIANS(E790))+COS(RADIANS(G795))*COS(RADIANS(E790))*COS(RADIANS(L780))))</f>
        <v>0</v>
      </c>
      <c r="M795" s="3">
        <f>IF(DEGREES(ACOS(SIN(RADIANS(G795))*SIN(RADIANS(E790))+COS(RADIANS(G795))*COS(RADIANS(E790))*COS(RADIANS(M780))))&gt;90,0,$F$4*$F$5/E789^2*(SIN(RADIANS(G795))*SIN(RADIANS(E790))+COS(RADIANS(G795))*COS(RADIANS(E790))*COS(RADIANS(M780))))</f>
        <v>0</v>
      </c>
      <c r="N795" s="3">
        <f>IF(DEGREES(ACOS(SIN(RADIANS(G795))*SIN(RADIANS(E790))+COS(RADIANS(G795))*COS(RADIANS(E790))*COS(RADIANS(N780))))&gt;90,0,$F$4*$F$5/E789^2*(SIN(RADIANS(G795))*SIN(RADIANS(E790))+COS(RADIANS(G795))*COS(RADIANS(E790))*COS(RADIANS(N780))))</f>
        <v>0</v>
      </c>
      <c r="O795" s="3">
        <f>IF(DEGREES(ACOS(SIN(RADIANS(G795))*SIN(RADIANS(E790))+COS(RADIANS(G795))*COS(RADIANS(E790))*COS(RADIANS(O780))))&gt;90,0,$F$4*$F$5/E789^2*(SIN(RADIANS(G795))*SIN(RADIANS(E790))+COS(RADIANS(G795))*COS(RADIANS(E790))*COS(RADIANS(O780))))</f>
        <v>0</v>
      </c>
      <c r="P795" s="3">
        <f>IF(DEGREES(ACOS(SIN(RADIANS(G795))*SIN(RADIANS(E790))+COS(RADIANS(G795))*COS(RADIANS(E790))*COS(RADIANS(P780))))&gt;90,0,$F$4*$F$5/E789^2*(SIN(RADIANS(G795))*SIN(RADIANS(E790))+COS(RADIANS(G795))*COS(RADIANS(E790))*COS(RADIANS(P780))))</f>
        <v>0</v>
      </c>
      <c r="Q795" s="3">
        <f>IF(DEGREES(ACOS(SIN(RADIANS(G795))*SIN(RADIANS(E790))+COS(RADIANS(G795))*COS(RADIANS(E790))*COS(RADIANS(Q780))))&gt;90,0,$F$4*$F$5/E789^2*(SIN(RADIANS(G795))*SIN(RADIANS(E790))+COS(RADIANS(G795))*COS(RADIANS(E790))*COS(RADIANS(Q780))))</f>
        <v>0</v>
      </c>
      <c r="R795" s="3" t="e">
        <f>IF(DEGREES(ACOS(SIN(RADIANS(G795))*SIN(RADIANS(E790))+COS(RADIANS(G795))*COS(RADIANS(E790))*COS(RADIANS(R780))))&gt;90,0,$F$4*$F$5/E789^2*(SIN(RADIANS(G795))*SIN(RADIANS(E790))+COS(RADIANS(G795))*COS(RADIANS(E790))*COS(RADIANS(R780))))</f>
        <v>#DIV/0!</v>
      </c>
      <c r="S795" s="3" t="e">
        <f>IF(DEGREES(ACOS(SIN(RADIANS(G795))*SIN(RADIANS(E790))+COS(RADIANS(G795))*COS(RADIANS(E790))*COS(RADIANS(S780))))&gt;90,0,$F$4*$F$5/E789^2*(SIN(RADIANS(G795))*SIN(RADIANS(E790))+COS(RADIANS(G795))*COS(RADIANS(E790))*COS(RADIANS(S780))))</f>
        <v>#DIV/0!</v>
      </c>
      <c r="T795" s="3" t="e">
        <f>IF(DEGREES(ACOS(SIN(RADIANS(G795))*SIN(RADIANS(E790))+COS(RADIANS(G795))*COS(RADIANS(E790))*COS(RADIANS(T780))))&gt;90,0,$F$4*$F$5/E789^2*(SIN(RADIANS(G795))*SIN(RADIANS(E790))+COS(RADIANS(G795))*COS(RADIANS(E790))*COS(RADIANS(T780))))</f>
        <v>#DIV/0!</v>
      </c>
      <c r="U795" s="3" t="e">
        <f>IF(DEGREES(ACOS(SIN(RADIANS(G795))*SIN(RADIANS(E790))+COS(RADIANS(G795))*COS(RADIANS(E790))*COS(RADIANS(U780))))&gt;90,0,$F$4*$F$5/E789^2*(SIN(RADIANS(G795))*SIN(RADIANS(E790))+COS(RADIANS(G795))*COS(RADIANS(E790))*COS(RADIANS(U780))))</f>
        <v>#DIV/0!</v>
      </c>
      <c r="V795" s="3" t="e">
        <f>IF(DEGREES(ACOS(SIN(RADIANS(G795))*SIN(RADIANS(E790))+COS(RADIANS(G795))*COS(RADIANS(E790))*COS(RADIANS(V780))))&gt;90,0,$F$4*$F$5/E789^2*(SIN(RADIANS(G795))*SIN(RADIANS(E790))+COS(RADIANS(G795))*COS(RADIANS(E790))*COS(RADIANS(V780))))</f>
        <v>#DIV/0!</v>
      </c>
      <c r="W795" s="3" t="e">
        <f>IF(DEGREES(ACOS(SIN(RADIANS(G795))*SIN(RADIANS(E790))+COS(RADIANS(G795))*COS(RADIANS(E790))*COS(RADIANS(W780))))&gt;90,0,$F$4*$F$5/E789^2*(SIN(RADIANS(G795))*SIN(RADIANS(E790))+COS(RADIANS(G795))*COS(RADIANS(E790))*COS(RADIANS(W780))))</f>
        <v>#DIV/0!</v>
      </c>
      <c r="X795" s="3" t="e">
        <f>IF(DEGREES(ACOS(SIN(RADIANS(G795))*SIN(RADIANS(E790))+COS(RADIANS(G795))*COS(RADIANS(E790))*COS(RADIANS(X780))))&gt;90,0,$F$4*$F$5/E789^2*(SIN(RADIANS(G795))*SIN(RADIANS(E790))+COS(RADIANS(G795))*COS(RADIANS(E790))*COS(RADIANS(X780))))</f>
        <v>#DIV/0!</v>
      </c>
      <c r="Y795" s="3" t="e">
        <f>IF(DEGREES(ACOS(SIN(RADIANS(G795))*SIN(RADIANS(E790))+COS(RADIANS(G795))*COS(RADIANS(E790))*COS(RADIANS(Y780))))&gt;90,0,$F$4*$F$5/E789^2*(SIN(RADIANS(G795))*SIN(RADIANS(E790))+COS(RADIANS(G795))*COS(RADIANS(E790))*COS(RADIANS(Y780))))</f>
        <v>#DIV/0!</v>
      </c>
      <c r="Z795" s="3" t="e">
        <f>IF(DEGREES(ACOS(SIN(RADIANS(G795))*SIN(RADIANS(E790))+COS(RADIANS(G795))*COS(RADIANS(E790))*COS(RADIANS(Z780))))&gt;90,0,$F$4*$F$5/E789^2*(SIN(RADIANS(G795))*SIN(RADIANS(E790))+COS(RADIANS(G795))*COS(RADIANS(E790))*COS(RADIANS(Z780))))</f>
        <v>#DIV/0!</v>
      </c>
      <c r="AA795" s="3" t="e">
        <f>IF(DEGREES(ACOS(SIN(RADIANS(G795))*SIN(RADIANS(E790))+COS(RADIANS(G795))*COS(RADIANS(E790))*COS(RADIANS(AA780))))&gt;90,0,$F$4*$F$5/E789^2*(SIN(RADIANS(G795))*SIN(RADIANS(E790))+COS(RADIANS(G795))*COS(RADIANS(E790))*COS(RADIANS(AA780))))</f>
        <v>#DIV/0!</v>
      </c>
      <c r="AB795" s="3" t="e">
        <f>IF(DEGREES(ACOS(SIN(RADIANS(G795))*SIN(RADIANS(E790))+COS(RADIANS(G795))*COS(RADIANS(E790))*COS(RADIANS(AB780))))&gt;90,0,$F$4*$F$5/E789^2*(SIN(RADIANS(G795))*SIN(RADIANS(E790))+COS(RADIANS(G795))*COS(RADIANS(E790))*COS(RADIANS(AB780))))</f>
        <v>#DIV/0!</v>
      </c>
      <c r="AC795" s="3" t="e">
        <f>IF(DEGREES(ACOS(SIN(RADIANS(G795))*SIN(RADIANS(E790))+COS(RADIANS(G795))*COS(RADIANS(E790))*COS(RADIANS(AC780))))&gt;90,0,$F$4*$F$5/E789^2*(SIN(RADIANS(G795))*SIN(RADIANS(E790))+COS(RADIANS(G795))*COS(RADIANS(E790))*COS(RADIANS(AC780))))</f>
        <v>#DIV/0!</v>
      </c>
      <c r="AD795" s="3" t="e">
        <f>IF(DEGREES(ACOS(SIN(RADIANS(G795))*SIN(RADIANS(E790))+COS(RADIANS(G795))*COS(RADIANS(E790))*COS(RADIANS(AD780))))&gt;90,0,$F$4*$F$5/E789^2*(SIN(RADIANS(G795))*SIN(RADIANS(E790))+COS(RADIANS(G795))*COS(RADIANS(E790))*COS(RADIANS(AD780))))</f>
        <v>#DIV/0!</v>
      </c>
      <c r="AE795" s="3" t="e">
        <f>IF(DEGREES(ACOS(SIN(RADIANS(G795))*SIN(RADIANS(E790))+COS(RADIANS(G795))*COS(RADIANS(E790))*COS(RADIANS(AE780))))&gt;90,0,$F$4*$F$5/E789^2*(SIN(RADIANS(G795))*SIN(RADIANS(E790))+COS(RADIANS(G795))*COS(RADIANS(E790))*COS(RADIANS(AE780))))</f>
        <v>#DIV/0!</v>
      </c>
      <c r="AF795" s="3" t="e">
        <f>IF(DEGREES(ACOS(SIN(RADIANS(G795))*SIN(RADIANS(E790))+COS(RADIANS(G795))*COS(RADIANS(E790))*COS(RADIANS(AF780))))&gt;90,0,$F$4*$F$5/E789^2*(SIN(RADIANS(G795))*SIN(RADIANS(E790))+COS(RADIANS(G795))*COS(RADIANS(E790))*COS(RADIANS(AF780))))</f>
        <v>#DIV/0!</v>
      </c>
      <c r="AG795" s="3" t="e">
        <f>IF(DEGREES(ACOS(SIN(RADIANS(G795))*SIN(RADIANS(E790))+COS(RADIANS(G795))*COS(RADIANS(E790))*COS(RADIANS(AG780))))&gt;90,0,$F$4*$F$5/E789^2*(SIN(RADIANS(G795))*SIN(RADIANS(E790))+COS(RADIANS(G795))*COS(RADIANS(E790))*COS(RADIANS(AG780))))</f>
        <v>#DIV/0!</v>
      </c>
      <c r="AH795" s="3" t="e">
        <f>IF(DEGREES(ACOS(SIN(RADIANS(G795))*SIN(RADIANS(E790))+COS(RADIANS(G795))*COS(RADIANS(E790))*COS(RADIANS(AH780))))&gt;90,0,$F$4*$F$5/E789^2*(SIN(RADIANS(G795))*SIN(RADIANS(E790))+COS(RADIANS(G795))*COS(RADIANS(E790))*COS(RADIANS(AH780))))</f>
        <v>#DIV/0!</v>
      </c>
      <c r="AI795" s="3" t="e">
        <f>IF(DEGREES(ACOS(SIN(RADIANS(G795))*SIN(RADIANS(E790))+COS(RADIANS(G795))*COS(RADIANS(E790))*COS(RADIANS(AI780))))&gt;90,0,$F$4*$F$5/E789^2*(SIN(RADIANS(G795))*SIN(RADIANS(E790))+COS(RADIANS(G795))*COS(RADIANS(E790))*COS(RADIANS(AI780))))</f>
        <v>#DIV/0!</v>
      </c>
      <c r="AJ795" s="3" t="e">
        <f>IF(DEGREES(ACOS(SIN(RADIANS(G795))*SIN(RADIANS(E790))+COS(RADIANS(G795))*COS(RADIANS(E790))*COS(RADIANS(AJ780))))&gt;90,0,$F$4*$F$5/E789^2*(SIN(RADIANS(G795))*SIN(RADIANS(E790))+COS(RADIANS(G795))*COS(RADIANS(E790))*COS(RADIANS(AJ780))))</f>
        <v>#DIV/0!</v>
      </c>
      <c r="AK795" s="3">
        <f>IF(DEGREES(ACOS(SIN(RADIANS(G795))*SIN(RADIANS(E790))+COS(RADIANS(G795))*COS(RADIANS(E790))*COS(RADIANS(AK780))))&gt;90,0,$F$4*$F$5/E789^2*(SIN(RADIANS(G795))*SIN(RADIANS(E790))+COS(RADIANS(G795))*COS(RADIANS(E790))*COS(RADIANS(AK780))))</f>
        <v>0</v>
      </c>
      <c r="AL795" s="3">
        <f>IF(DEGREES(ACOS(SIN(RADIANS(G795))*SIN(RADIANS(E790))+COS(RADIANS(G795))*COS(RADIANS(E790))*COS(RADIANS(AL780))))&gt;90,0,$F$4*$F$5/E789^2*(SIN(RADIANS(G795))*SIN(RADIANS(E790))+COS(RADIANS(G795))*COS(RADIANS(E790))*COS(RADIANS(AL780))))</f>
        <v>0</v>
      </c>
      <c r="AM795" s="3">
        <f>IF(DEGREES(ACOS(SIN(RADIANS(G795))*SIN(RADIANS(E790))+COS(RADIANS(G795))*COS(RADIANS(E790))*COS(RADIANS(AM780))))&gt;90,0,$F$4*$F$5/E789^2*(SIN(RADIANS(G795))*SIN(RADIANS(E790))+COS(RADIANS(G795))*COS(RADIANS(E790))*COS(RADIANS(AM780))))</f>
        <v>0</v>
      </c>
      <c r="AN795" s="3">
        <f>IF(DEGREES(ACOS(SIN(RADIANS(G795))*SIN(RADIANS(E790))+COS(RADIANS(G795))*COS(RADIANS(E790))*COS(RADIANS(AN780))))&gt;90,0,$F$4*$F$5/E789^2*(SIN(RADIANS(G795))*SIN(RADIANS(E790))+COS(RADIANS(G795))*COS(RADIANS(E790))*COS(RADIANS(AN780))))</f>
        <v>0</v>
      </c>
      <c r="AO795" s="3">
        <f>IF(DEGREES(ACOS(SIN(RADIANS(G795))*SIN(RADIANS(E790))+COS(RADIANS(G795))*COS(RADIANS(E790))*COS(RADIANS(AO780))))&gt;90,0,$F$4*$F$5/E789^2*(SIN(RADIANS(G795))*SIN(RADIANS(E790))+COS(RADIANS(G795))*COS(RADIANS(E790))*COS(RADIANS(AO780))))</f>
        <v>0</v>
      </c>
      <c r="AP795" s="3">
        <f>IF(DEGREES(ACOS(SIN(RADIANS(G795))*SIN(RADIANS(E790))+COS(RADIANS(G795))*COS(RADIANS(E790))*COS(RADIANS(AP780))))&gt;90,0,$F$4*$F$5/E789^2*(SIN(RADIANS(G795))*SIN(RADIANS(E790))+COS(RADIANS(G795))*COS(RADIANS(E790))*COS(RADIANS(AP780))))</f>
        <v>0</v>
      </c>
      <c r="AQ795" s="3">
        <f>IF(DEGREES(ACOS(SIN(RADIANS(G795))*SIN(RADIANS(E790))+COS(RADIANS(G795))*COS(RADIANS(E790))*COS(RADIANS(AQ780))))&gt;90,0,$F$4*$F$5/E789^2*(SIN(RADIANS(G795))*SIN(RADIANS(E790))+COS(RADIANS(G795))*COS(RADIANS(E790))*COS(RADIANS(AQ780))))</f>
        <v>0</v>
      </c>
      <c r="AR795" s="3">
        <f>IF(DEGREES(ACOS(SIN(RADIANS(G795))*SIN(RADIANS(E790))+COS(RADIANS(G795))*COS(RADIANS(E790))*COS(RADIANS(AR780))))&gt;90,0,$F$4*$F$5/E789^2*(SIN(RADIANS(G795))*SIN(RADIANS(E790))+COS(RADIANS(G795))*COS(RADIANS(E790))*COS(RADIANS(AR780))))</f>
        <v>0</v>
      </c>
    </row>
    <row r="796" spans="2:44" ht="15.75" customHeight="1" x14ac:dyDescent="0.2">
      <c r="G796" s="3">
        <v>-50</v>
      </c>
      <c r="I796" s="3">
        <f>IF(DEGREES(ACOS(SIN(RADIANS(G796))*SIN(RADIANS(E790))+COS(RADIANS(G796))*COS(RADIANS(E790))*COS(RADIANS(I780))))&gt;90,0,$F$4*$F$5/E789^2*(SIN(RADIANS(G796))*SIN(RADIANS(E790))+COS(RADIANS(G796))*COS(RADIANS(E790))*COS(RADIANS(I780))))</f>
        <v>0</v>
      </c>
      <c r="J796" s="3">
        <f>IF(DEGREES(ACOS(SIN(RADIANS(G796))*SIN(RADIANS(E790))+COS(RADIANS(G796))*COS(RADIANS(E790))*COS(RADIANS(J780))))&gt;90,0,$F$4*$F$5/E789^2*(SIN(RADIANS(G796))*SIN(RADIANS(E790))+COS(RADIANS(G796))*COS(RADIANS(E790))*COS(RADIANS(J780))))</f>
        <v>0</v>
      </c>
      <c r="K796" s="3">
        <f>IF(DEGREES(ACOS(SIN(RADIANS(G796))*SIN(RADIANS(E790))+COS(RADIANS(G796))*COS(RADIANS(E790))*COS(RADIANS(K780))))&gt;90,0,$F$4*$F$5/E789^2*(SIN(RADIANS(G796))*SIN(RADIANS(E790))+COS(RADIANS(G796))*COS(RADIANS(E790))*COS(RADIANS(K780))))</f>
        <v>0</v>
      </c>
      <c r="L796" s="3">
        <f>IF(DEGREES(ACOS(SIN(RADIANS(G796))*SIN(RADIANS(E790))+COS(RADIANS(G796))*COS(RADIANS(E790))*COS(RADIANS(L780))))&gt;90,0,$F$4*$F$5/E789^2*(SIN(RADIANS(G796))*SIN(RADIANS(E790))+COS(RADIANS(G796))*COS(RADIANS(E790))*COS(RADIANS(L780))))</f>
        <v>0</v>
      </c>
      <c r="M796" s="3">
        <f>IF(DEGREES(ACOS(SIN(RADIANS(G796))*SIN(RADIANS(E790))+COS(RADIANS(G796))*COS(RADIANS(E790))*COS(RADIANS(M780))))&gt;90,0,$F$4*$F$5/E789^2*(SIN(RADIANS(G796))*SIN(RADIANS(E790))+COS(RADIANS(G796))*COS(RADIANS(E790))*COS(RADIANS(M780))))</f>
        <v>0</v>
      </c>
      <c r="N796" s="3">
        <f>IF(DEGREES(ACOS(SIN(RADIANS(G796))*SIN(RADIANS(E790))+COS(RADIANS(G796))*COS(RADIANS(E790))*COS(RADIANS(N780))))&gt;90,0,$F$4*$F$5/E789^2*(SIN(RADIANS(G796))*SIN(RADIANS(E790))+COS(RADIANS(G796))*COS(RADIANS(E790))*COS(RADIANS(N780))))</f>
        <v>0</v>
      </c>
      <c r="O796" s="3">
        <f>IF(DEGREES(ACOS(SIN(RADIANS(G796))*SIN(RADIANS(E790))+COS(RADIANS(G796))*COS(RADIANS(E790))*COS(RADIANS(O780))))&gt;90,0,$F$4*$F$5/E789^2*(SIN(RADIANS(G796))*SIN(RADIANS(E790))+COS(RADIANS(G796))*COS(RADIANS(E790))*COS(RADIANS(O780))))</f>
        <v>0</v>
      </c>
      <c r="P796" s="3">
        <f>IF(DEGREES(ACOS(SIN(RADIANS(G796))*SIN(RADIANS(E790))+COS(RADIANS(G796))*COS(RADIANS(E790))*COS(RADIANS(P780))))&gt;90,0,$F$4*$F$5/E789^2*(SIN(RADIANS(G796))*SIN(RADIANS(E790))+COS(RADIANS(G796))*COS(RADIANS(E790))*COS(RADIANS(P780))))</f>
        <v>0</v>
      </c>
      <c r="Q796" s="3">
        <f>IF(DEGREES(ACOS(SIN(RADIANS(G796))*SIN(RADIANS(E790))+COS(RADIANS(G796))*COS(RADIANS(E790))*COS(RADIANS(Q780))))&gt;90,0,$F$4*$F$5/E789^2*(SIN(RADIANS(G796))*SIN(RADIANS(E790))+COS(RADIANS(G796))*COS(RADIANS(E790))*COS(RADIANS(Q780))))</f>
        <v>0</v>
      </c>
      <c r="R796" s="3" t="e">
        <f>IF(DEGREES(ACOS(SIN(RADIANS(G796))*SIN(RADIANS(E790))+COS(RADIANS(G796))*COS(RADIANS(E790))*COS(RADIANS(R780))))&gt;90,0,$F$4*$F$5/E789^2*(SIN(RADIANS(G796))*SIN(RADIANS(E790))+COS(RADIANS(G796))*COS(RADIANS(E790))*COS(RADIANS(R780))))</f>
        <v>#DIV/0!</v>
      </c>
      <c r="S796" s="3" t="e">
        <f>IF(DEGREES(ACOS(SIN(RADIANS(G796))*SIN(RADIANS(E790))+COS(RADIANS(G796))*COS(RADIANS(E790))*COS(RADIANS(S780))))&gt;90,0,$F$4*$F$5/E789^2*(SIN(RADIANS(G796))*SIN(RADIANS(E790))+COS(RADIANS(G796))*COS(RADIANS(E790))*COS(RADIANS(S780))))</f>
        <v>#DIV/0!</v>
      </c>
      <c r="T796" s="3" t="e">
        <f>IF(DEGREES(ACOS(SIN(RADIANS(G796))*SIN(RADIANS(E790))+COS(RADIANS(G796))*COS(RADIANS(E790))*COS(RADIANS(T780))))&gt;90,0,$F$4*$F$5/E789^2*(SIN(RADIANS(G796))*SIN(RADIANS(E790))+COS(RADIANS(G796))*COS(RADIANS(E790))*COS(RADIANS(T780))))</f>
        <v>#DIV/0!</v>
      </c>
      <c r="U796" s="3" t="e">
        <f>IF(DEGREES(ACOS(SIN(RADIANS(G796))*SIN(RADIANS(E790))+COS(RADIANS(G796))*COS(RADIANS(E790))*COS(RADIANS(U780))))&gt;90,0,$F$4*$F$5/E789^2*(SIN(RADIANS(G796))*SIN(RADIANS(E790))+COS(RADIANS(G796))*COS(RADIANS(E790))*COS(RADIANS(U780))))</f>
        <v>#DIV/0!</v>
      </c>
      <c r="V796" s="3" t="e">
        <f>IF(DEGREES(ACOS(SIN(RADIANS(G796))*SIN(RADIANS(E790))+COS(RADIANS(G796))*COS(RADIANS(E790))*COS(RADIANS(V780))))&gt;90,0,$F$4*$F$5/E789^2*(SIN(RADIANS(G796))*SIN(RADIANS(E790))+COS(RADIANS(G796))*COS(RADIANS(E790))*COS(RADIANS(V780))))</f>
        <v>#DIV/0!</v>
      </c>
      <c r="W796" s="3" t="e">
        <f>IF(DEGREES(ACOS(SIN(RADIANS(G796))*SIN(RADIANS(E790))+COS(RADIANS(G796))*COS(RADIANS(E790))*COS(RADIANS(W780))))&gt;90,0,$F$4*$F$5/E789^2*(SIN(RADIANS(G796))*SIN(RADIANS(E790))+COS(RADIANS(G796))*COS(RADIANS(E790))*COS(RADIANS(W780))))</f>
        <v>#DIV/0!</v>
      </c>
      <c r="X796" s="3" t="e">
        <f>IF(DEGREES(ACOS(SIN(RADIANS(G796))*SIN(RADIANS(E790))+COS(RADIANS(G796))*COS(RADIANS(E790))*COS(RADIANS(X780))))&gt;90,0,$F$4*$F$5/E789^2*(SIN(RADIANS(G796))*SIN(RADIANS(E790))+COS(RADIANS(G796))*COS(RADIANS(E790))*COS(RADIANS(X780))))</f>
        <v>#DIV/0!</v>
      </c>
      <c r="Y796" s="3" t="e">
        <f>IF(DEGREES(ACOS(SIN(RADIANS(G796))*SIN(RADIANS(E790))+COS(RADIANS(G796))*COS(RADIANS(E790))*COS(RADIANS(Y780))))&gt;90,0,$F$4*$F$5/E789^2*(SIN(RADIANS(G796))*SIN(RADIANS(E790))+COS(RADIANS(G796))*COS(RADIANS(E790))*COS(RADIANS(Y780))))</f>
        <v>#DIV/0!</v>
      </c>
      <c r="Z796" s="3" t="e">
        <f>IF(DEGREES(ACOS(SIN(RADIANS(G796))*SIN(RADIANS(E790))+COS(RADIANS(G796))*COS(RADIANS(E790))*COS(RADIANS(Z780))))&gt;90,0,$F$4*$F$5/E789^2*(SIN(RADIANS(G796))*SIN(RADIANS(E790))+COS(RADIANS(G796))*COS(RADIANS(E790))*COS(RADIANS(Z780))))</f>
        <v>#DIV/0!</v>
      </c>
      <c r="AA796" s="3" t="e">
        <f>IF(DEGREES(ACOS(SIN(RADIANS(G796))*SIN(RADIANS(E790))+COS(RADIANS(G796))*COS(RADIANS(E790))*COS(RADIANS(AA780))))&gt;90,0,$F$4*$F$5/E789^2*(SIN(RADIANS(G796))*SIN(RADIANS(E790))+COS(RADIANS(G796))*COS(RADIANS(E790))*COS(RADIANS(AA780))))</f>
        <v>#DIV/0!</v>
      </c>
      <c r="AB796" s="3" t="e">
        <f>IF(DEGREES(ACOS(SIN(RADIANS(G796))*SIN(RADIANS(E790))+COS(RADIANS(G796))*COS(RADIANS(E790))*COS(RADIANS(AB780))))&gt;90,0,$F$4*$F$5/E789^2*(SIN(RADIANS(G796))*SIN(RADIANS(E790))+COS(RADIANS(G796))*COS(RADIANS(E790))*COS(RADIANS(AB780))))</f>
        <v>#DIV/0!</v>
      </c>
      <c r="AC796" s="3" t="e">
        <f>IF(DEGREES(ACOS(SIN(RADIANS(G796))*SIN(RADIANS(E790))+COS(RADIANS(G796))*COS(RADIANS(E790))*COS(RADIANS(AC780))))&gt;90,0,$F$4*$F$5/E789^2*(SIN(RADIANS(G796))*SIN(RADIANS(E790))+COS(RADIANS(G796))*COS(RADIANS(E790))*COS(RADIANS(AC780))))</f>
        <v>#DIV/0!</v>
      </c>
      <c r="AD796" s="3" t="e">
        <f>IF(DEGREES(ACOS(SIN(RADIANS(G796))*SIN(RADIANS(E790))+COS(RADIANS(G796))*COS(RADIANS(E790))*COS(RADIANS(AD780))))&gt;90,0,$F$4*$F$5/E789^2*(SIN(RADIANS(G796))*SIN(RADIANS(E790))+COS(RADIANS(G796))*COS(RADIANS(E790))*COS(RADIANS(AD780))))</f>
        <v>#DIV/0!</v>
      </c>
      <c r="AE796" s="3" t="e">
        <f>IF(DEGREES(ACOS(SIN(RADIANS(G796))*SIN(RADIANS(E790))+COS(RADIANS(G796))*COS(RADIANS(E790))*COS(RADIANS(AE780))))&gt;90,0,$F$4*$F$5/E789^2*(SIN(RADIANS(G796))*SIN(RADIANS(E790))+COS(RADIANS(G796))*COS(RADIANS(E790))*COS(RADIANS(AE780))))</f>
        <v>#DIV/0!</v>
      </c>
      <c r="AF796" s="3" t="e">
        <f>IF(DEGREES(ACOS(SIN(RADIANS(G796))*SIN(RADIANS(E790))+COS(RADIANS(G796))*COS(RADIANS(E790))*COS(RADIANS(AF780))))&gt;90,0,$F$4*$F$5/E789^2*(SIN(RADIANS(G796))*SIN(RADIANS(E790))+COS(RADIANS(G796))*COS(RADIANS(E790))*COS(RADIANS(AF780))))</f>
        <v>#DIV/0!</v>
      </c>
      <c r="AG796" s="3" t="e">
        <f>IF(DEGREES(ACOS(SIN(RADIANS(G796))*SIN(RADIANS(E790))+COS(RADIANS(G796))*COS(RADIANS(E790))*COS(RADIANS(AG780))))&gt;90,0,$F$4*$F$5/E789^2*(SIN(RADIANS(G796))*SIN(RADIANS(E790))+COS(RADIANS(G796))*COS(RADIANS(E790))*COS(RADIANS(AG780))))</f>
        <v>#DIV/0!</v>
      </c>
      <c r="AH796" s="3" t="e">
        <f>IF(DEGREES(ACOS(SIN(RADIANS(G796))*SIN(RADIANS(E790))+COS(RADIANS(G796))*COS(RADIANS(E790))*COS(RADIANS(AH780))))&gt;90,0,$F$4*$F$5/E789^2*(SIN(RADIANS(G796))*SIN(RADIANS(E790))+COS(RADIANS(G796))*COS(RADIANS(E790))*COS(RADIANS(AH780))))</f>
        <v>#DIV/0!</v>
      </c>
      <c r="AI796" s="3" t="e">
        <f>IF(DEGREES(ACOS(SIN(RADIANS(G796))*SIN(RADIANS(E790))+COS(RADIANS(G796))*COS(RADIANS(E790))*COS(RADIANS(AI780))))&gt;90,0,$F$4*$F$5/E789^2*(SIN(RADIANS(G796))*SIN(RADIANS(E790))+COS(RADIANS(G796))*COS(RADIANS(E790))*COS(RADIANS(AI780))))</f>
        <v>#DIV/0!</v>
      </c>
      <c r="AJ796" s="3" t="e">
        <f>IF(DEGREES(ACOS(SIN(RADIANS(G796))*SIN(RADIANS(E790))+COS(RADIANS(G796))*COS(RADIANS(E790))*COS(RADIANS(AJ780))))&gt;90,0,$F$4*$F$5/E789^2*(SIN(RADIANS(G796))*SIN(RADIANS(E790))+COS(RADIANS(G796))*COS(RADIANS(E790))*COS(RADIANS(AJ780))))</f>
        <v>#DIV/0!</v>
      </c>
      <c r="AK796" s="3">
        <f>IF(DEGREES(ACOS(SIN(RADIANS(G796))*SIN(RADIANS(E790))+COS(RADIANS(G796))*COS(RADIANS(E790))*COS(RADIANS(AK780))))&gt;90,0,$F$4*$F$5/E789^2*(SIN(RADIANS(G796))*SIN(RADIANS(E790))+COS(RADIANS(G796))*COS(RADIANS(E790))*COS(RADIANS(AK780))))</f>
        <v>0</v>
      </c>
      <c r="AL796" s="3">
        <f>IF(DEGREES(ACOS(SIN(RADIANS(G796))*SIN(RADIANS(E790))+COS(RADIANS(G796))*COS(RADIANS(E790))*COS(RADIANS(AL780))))&gt;90,0,$F$4*$F$5/E789^2*(SIN(RADIANS(G796))*SIN(RADIANS(E790))+COS(RADIANS(G796))*COS(RADIANS(E790))*COS(RADIANS(AL780))))</f>
        <v>0</v>
      </c>
      <c r="AM796" s="3">
        <f>IF(DEGREES(ACOS(SIN(RADIANS(G796))*SIN(RADIANS(E790))+COS(RADIANS(G796))*COS(RADIANS(E790))*COS(RADIANS(AM780))))&gt;90,0,$F$4*$F$5/E789^2*(SIN(RADIANS(G796))*SIN(RADIANS(E790))+COS(RADIANS(G796))*COS(RADIANS(E790))*COS(RADIANS(AM780))))</f>
        <v>0</v>
      </c>
      <c r="AN796" s="3">
        <f>IF(DEGREES(ACOS(SIN(RADIANS(G796))*SIN(RADIANS(E790))+COS(RADIANS(G796))*COS(RADIANS(E790))*COS(RADIANS(AN780))))&gt;90,0,$F$4*$F$5/E789^2*(SIN(RADIANS(G796))*SIN(RADIANS(E790))+COS(RADIANS(G796))*COS(RADIANS(E790))*COS(RADIANS(AN780))))</f>
        <v>0</v>
      </c>
      <c r="AO796" s="3">
        <f>IF(DEGREES(ACOS(SIN(RADIANS(G796))*SIN(RADIANS(E790))+COS(RADIANS(G796))*COS(RADIANS(E790))*COS(RADIANS(AO780))))&gt;90,0,$F$4*$F$5/E789^2*(SIN(RADIANS(G796))*SIN(RADIANS(E790))+COS(RADIANS(G796))*COS(RADIANS(E790))*COS(RADIANS(AO780))))</f>
        <v>0</v>
      </c>
      <c r="AP796" s="3">
        <f>IF(DEGREES(ACOS(SIN(RADIANS(G796))*SIN(RADIANS(E790))+COS(RADIANS(G796))*COS(RADIANS(E790))*COS(RADIANS(AP780))))&gt;90,0,$F$4*$F$5/E789^2*(SIN(RADIANS(G796))*SIN(RADIANS(E790))+COS(RADIANS(G796))*COS(RADIANS(E790))*COS(RADIANS(AP780))))</f>
        <v>0</v>
      </c>
      <c r="AQ796" s="3">
        <f>IF(DEGREES(ACOS(SIN(RADIANS(G796))*SIN(RADIANS(E790))+COS(RADIANS(G796))*COS(RADIANS(E790))*COS(RADIANS(AQ780))))&gt;90,0,$F$4*$F$5/E789^2*(SIN(RADIANS(G796))*SIN(RADIANS(E790))+COS(RADIANS(G796))*COS(RADIANS(E790))*COS(RADIANS(AQ780))))</f>
        <v>0</v>
      </c>
      <c r="AR796" s="3">
        <f>IF(DEGREES(ACOS(SIN(RADIANS(G796))*SIN(RADIANS(E790))+COS(RADIANS(G796))*COS(RADIANS(E790))*COS(RADIANS(AR780))))&gt;90,0,$F$4*$F$5/E789^2*(SIN(RADIANS(G796))*SIN(RADIANS(E790))+COS(RADIANS(G796))*COS(RADIANS(E790))*COS(RADIANS(AR780))))</f>
        <v>0</v>
      </c>
    </row>
    <row r="797" spans="2:44" ht="15.75" customHeight="1" x14ac:dyDescent="0.2">
      <c r="G797" s="3">
        <v>-60</v>
      </c>
      <c r="I797" s="3">
        <f>IF(DEGREES(ACOS(SIN(RADIANS(G797))*SIN(RADIANS(E790))+COS(RADIANS(G797))*COS(RADIANS(E790))*COS(RADIANS(I780))))&gt;90,0,$F$4*$F$5/E789^2*(SIN(RADIANS(G797))*SIN(RADIANS(E790))+COS(RADIANS(G797))*COS(RADIANS(E790))*COS(RADIANS(I780))))</f>
        <v>0</v>
      </c>
      <c r="J797" s="3">
        <f>IF(DEGREES(ACOS(SIN(RADIANS(G797))*SIN(RADIANS(E790))+COS(RADIANS(G797))*COS(RADIANS(E790))*COS(RADIANS(J780))))&gt;90,0,$F$4*$F$5/E789^2*(SIN(RADIANS(G797))*SIN(RADIANS(E790))+COS(RADIANS(G797))*COS(RADIANS(E790))*COS(RADIANS(J780))))</f>
        <v>0</v>
      </c>
      <c r="K797" s="3">
        <f>IF(DEGREES(ACOS(SIN(RADIANS(G797))*SIN(RADIANS(E790))+COS(RADIANS(G797))*COS(RADIANS(E790))*COS(RADIANS(K780))))&gt;90,0,$F$4*$F$5/E789^2*(SIN(RADIANS(G797))*SIN(RADIANS(E790))+COS(RADIANS(G797))*COS(RADIANS(E790))*COS(RADIANS(K780))))</f>
        <v>0</v>
      </c>
      <c r="L797" s="3">
        <f>IF(DEGREES(ACOS(SIN(RADIANS(G797))*SIN(RADIANS(E790))+COS(RADIANS(G797))*COS(RADIANS(E790))*COS(RADIANS(L780))))&gt;90,0,$F$4*$F$5/E789^2*(SIN(RADIANS(G797))*SIN(RADIANS(E790))+COS(RADIANS(G797))*COS(RADIANS(E790))*COS(RADIANS(L780))))</f>
        <v>0</v>
      </c>
      <c r="M797" s="3">
        <f>IF(DEGREES(ACOS(SIN(RADIANS(G797))*SIN(RADIANS(E790))+COS(RADIANS(G797))*COS(RADIANS(E790))*COS(RADIANS(M780))))&gt;90,0,$F$4*$F$5/E789^2*(SIN(RADIANS(G797))*SIN(RADIANS(E790))+COS(RADIANS(G797))*COS(RADIANS(E790))*COS(RADIANS(M780))))</f>
        <v>0</v>
      </c>
      <c r="N797" s="3">
        <f>IF(DEGREES(ACOS(SIN(RADIANS(G797))*SIN(RADIANS(E790))+COS(RADIANS(G797))*COS(RADIANS(E790))*COS(RADIANS(N780))))&gt;90,0,$F$4*$F$5/E789^2*(SIN(RADIANS(G797))*SIN(RADIANS(E790))+COS(RADIANS(G797))*COS(RADIANS(E790))*COS(RADIANS(N780))))</f>
        <v>0</v>
      </c>
      <c r="O797" s="3">
        <f>IF(DEGREES(ACOS(SIN(RADIANS(G797))*SIN(RADIANS(E790))+COS(RADIANS(G797))*COS(RADIANS(E790))*COS(RADIANS(O780))))&gt;90,0,$F$4*$F$5/E789^2*(SIN(RADIANS(G797))*SIN(RADIANS(E790))+COS(RADIANS(G797))*COS(RADIANS(E790))*COS(RADIANS(O780))))</f>
        <v>0</v>
      </c>
      <c r="P797" s="3">
        <f>IF(DEGREES(ACOS(SIN(RADIANS(G797))*SIN(RADIANS(E790))+COS(RADIANS(G797))*COS(RADIANS(E790))*COS(RADIANS(P780))))&gt;90,0,$F$4*$F$5/E789^2*(SIN(RADIANS(G797))*SIN(RADIANS(E790))+COS(RADIANS(G797))*COS(RADIANS(E790))*COS(RADIANS(P780))))</f>
        <v>0</v>
      </c>
      <c r="Q797" s="3">
        <f>IF(DEGREES(ACOS(SIN(RADIANS(G797))*SIN(RADIANS(E790))+COS(RADIANS(G797))*COS(RADIANS(E790))*COS(RADIANS(Q780))))&gt;90,0,$F$4*$F$5/E789^2*(SIN(RADIANS(G797))*SIN(RADIANS(E790))+COS(RADIANS(G797))*COS(RADIANS(E790))*COS(RADIANS(Q780))))</f>
        <v>0</v>
      </c>
      <c r="R797" s="3" t="e">
        <f>IF(DEGREES(ACOS(SIN(RADIANS(G797))*SIN(RADIANS(E790))+COS(RADIANS(G797))*COS(RADIANS(E790))*COS(RADIANS(R780))))&gt;90,0,$F$4*$F$5/E789^2*(SIN(RADIANS(G797))*SIN(RADIANS(E790))+COS(RADIANS(G797))*COS(RADIANS(E790))*COS(RADIANS(R780))))</f>
        <v>#DIV/0!</v>
      </c>
      <c r="S797" s="3" t="e">
        <f>IF(DEGREES(ACOS(SIN(RADIANS(G797))*SIN(RADIANS(E790))+COS(RADIANS(G797))*COS(RADIANS(E790))*COS(RADIANS(S780))))&gt;90,0,$F$4*$F$5/E789^2*(SIN(RADIANS(G797))*SIN(RADIANS(E790))+COS(RADIANS(G797))*COS(RADIANS(E790))*COS(RADIANS(S780))))</f>
        <v>#DIV/0!</v>
      </c>
      <c r="T797" s="3" t="e">
        <f>IF(DEGREES(ACOS(SIN(RADIANS(G797))*SIN(RADIANS(E790))+COS(RADIANS(G797))*COS(RADIANS(E790))*COS(RADIANS(T780))))&gt;90,0,$F$4*$F$5/E789^2*(SIN(RADIANS(G797))*SIN(RADIANS(E790))+COS(RADIANS(G797))*COS(RADIANS(E790))*COS(RADIANS(T780))))</f>
        <v>#DIV/0!</v>
      </c>
      <c r="U797" s="3" t="e">
        <f>IF(DEGREES(ACOS(SIN(RADIANS(G797))*SIN(RADIANS(E790))+COS(RADIANS(G797))*COS(RADIANS(E790))*COS(RADIANS(U780))))&gt;90,0,$F$4*$F$5/E789^2*(SIN(RADIANS(G797))*SIN(RADIANS(E790))+COS(RADIANS(G797))*COS(RADIANS(E790))*COS(RADIANS(U780))))</f>
        <v>#DIV/0!</v>
      </c>
      <c r="V797" s="3" t="e">
        <f>IF(DEGREES(ACOS(SIN(RADIANS(G797))*SIN(RADIANS(E790))+COS(RADIANS(G797))*COS(RADIANS(E790))*COS(RADIANS(V780))))&gt;90,0,$F$4*$F$5/E789^2*(SIN(RADIANS(G797))*SIN(RADIANS(E790))+COS(RADIANS(G797))*COS(RADIANS(E790))*COS(RADIANS(V780))))</f>
        <v>#DIV/0!</v>
      </c>
      <c r="W797" s="3" t="e">
        <f>IF(DEGREES(ACOS(SIN(RADIANS(G797))*SIN(RADIANS(E790))+COS(RADIANS(G797))*COS(RADIANS(E790))*COS(RADIANS(W780))))&gt;90,0,$F$4*$F$5/E789^2*(SIN(RADIANS(G797))*SIN(RADIANS(E790))+COS(RADIANS(G797))*COS(RADIANS(E790))*COS(RADIANS(W780))))</f>
        <v>#DIV/0!</v>
      </c>
      <c r="X797" s="3" t="e">
        <f>IF(DEGREES(ACOS(SIN(RADIANS(G797))*SIN(RADIANS(E790))+COS(RADIANS(G797))*COS(RADIANS(E790))*COS(RADIANS(X780))))&gt;90,0,$F$4*$F$5/E789^2*(SIN(RADIANS(G797))*SIN(RADIANS(E790))+COS(RADIANS(G797))*COS(RADIANS(E790))*COS(RADIANS(X780))))</f>
        <v>#DIV/0!</v>
      </c>
      <c r="Y797" s="3" t="e">
        <f>IF(DEGREES(ACOS(SIN(RADIANS(G797))*SIN(RADIANS(E790))+COS(RADIANS(G797))*COS(RADIANS(E790))*COS(RADIANS(Y780))))&gt;90,0,$F$4*$F$5/E789^2*(SIN(RADIANS(G797))*SIN(RADIANS(E790))+COS(RADIANS(G797))*COS(RADIANS(E790))*COS(RADIANS(Y780))))</f>
        <v>#DIV/0!</v>
      </c>
      <c r="Z797" s="3" t="e">
        <f>IF(DEGREES(ACOS(SIN(RADIANS(G797))*SIN(RADIANS(E790))+COS(RADIANS(G797))*COS(RADIANS(E790))*COS(RADIANS(Z780))))&gt;90,0,$F$4*$F$5/E789^2*(SIN(RADIANS(G797))*SIN(RADIANS(E790))+COS(RADIANS(G797))*COS(RADIANS(E790))*COS(RADIANS(Z780))))</f>
        <v>#DIV/0!</v>
      </c>
      <c r="AA797" s="3" t="e">
        <f>IF(DEGREES(ACOS(SIN(RADIANS(G797))*SIN(RADIANS(E790))+COS(RADIANS(G797))*COS(RADIANS(E790))*COS(RADIANS(AA780))))&gt;90,0,$F$4*$F$5/E789^2*(SIN(RADIANS(G797))*SIN(RADIANS(E790))+COS(RADIANS(G797))*COS(RADIANS(E790))*COS(RADIANS(AA780))))</f>
        <v>#DIV/0!</v>
      </c>
      <c r="AB797" s="3" t="e">
        <f>IF(DEGREES(ACOS(SIN(RADIANS(G797))*SIN(RADIANS(E790))+COS(RADIANS(G797))*COS(RADIANS(E790))*COS(RADIANS(AB780))))&gt;90,0,$F$4*$F$5/E789^2*(SIN(RADIANS(G797))*SIN(RADIANS(E790))+COS(RADIANS(G797))*COS(RADIANS(E790))*COS(RADIANS(AB780))))</f>
        <v>#DIV/0!</v>
      </c>
      <c r="AC797" s="3" t="e">
        <f>IF(DEGREES(ACOS(SIN(RADIANS(G797))*SIN(RADIANS(E790))+COS(RADIANS(G797))*COS(RADIANS(E790))*COS(RADIANS(AC780))))&gt;90,0,$F$4*$F$5/E789^2*(SIN(RADIANS(G797))*SIN(RADIANS(E790))+COS(RADIANS(G797))*COS(RADIANS(E790))*COS(RADIANS(AC780))))</f>
        <v>#DIV/0!</v>
      </c>
      <c r="AD797" s="3" t="e">
        <f>IF(DEGREES(ACOS(SIN(RADIANS(G797))*SIN(RADIANS(E790))+COS(RADIANS(G797))*COS(RADIANS(E790))*COS(RADIANS(AD780))))&gt;90,0,$F$4*$F$5/E789^2*(SIN(RADIANS(G797))*SIN(RADIANS(E790))+COS(RADIANS(G797))*COS(RADIANS(E790))*COS(RADIANS(AD780))))</f>
        <v>#DIV/0!</v>
      </c>
      <c r="AE797" s="3" t="e">
        <f>IF(DEGREES(ACOS(SIN(RADIANS(G797))*SIN(RADIANS(E790))+COS(RADIANS(G797))*COS(RADIANS(E790))*COS(RADIANS(AE780))))&gt;90,0,$F$4*$F$5/E789^2*(SIN(RADIANS(G797))*SIN(RADIANS(E790))+COS(RADIANS(G797))*COS(RADIANS(E790))*COS(RADIANS(AE780))))</f>
        <v>#DIV/0!</v>
      </c>
      <c r="AF797" s="3" t="e">
        <f>IF(DEGREES(ACOS(SIN(RADIANS(G797))*SIN(RADIANS(E790))+COS(RADIANS(G797))*COS(RADIANS(E790))*COS(RADIANS(AF780))))&gt;90,0,$F$4*$F$5/E789^2*(SIN(RADIANS(G797))*SIN(RADIANS(E790))+COS(RADIANS(G797))*COS(RADIANS(E790))*COS(RADIANS(AF780))))</f>
        <v>#DIV/0!</v>
      </c>
      <c r="AG797" s="3" t="e">
        <f>IF(DEGREES(ACOS(SIN(RADIANS(G797))*SIN(RADIANS(E790))+COS(RADIANS(G797))*COS(RADIANS(E790))*COS(RADIANS(AG780))))&gt;90,0,$F$4*$F$5/E789^2*(SIN(RADIANS(G797))*SIN(RADIANS(E790))+COS(RADIANS(G797))*COS(RADIANS(E790))*COS(RADIANS(AG780))))</f>
        <v>#DIV/0!</v>
      </c>
      <c r="AH797" s="3" t="e">
        <f>IF(DEGREES(ACOS(SIN(RADIANS(G797))*SIN(RADIANS(E790))+COS(RADIANS(G797))*COS(RADIANS(E790))*COS(RADIANS(AH780))))&gt;90,0,$F$4*$F$5/E789^2*(SIN(RADIANS(G797))*SIN(RADIANS(E790))+COS(RADIANS(G797))*COS(RADIANS(E790))*COS(RADIANS(AH780))))</f>
        <v>#DIV/0!</v>
      </c>
      <c r="AI797" s="3" t="e">
        <f>IF(DEGREES(ACOS(SIN(RADIANS(G797))*SIN(RADIANS(E790))+COS(RADIANS(G797))*COS(RADIANS(E790))*COS(RADIANS(AI780))))&gt;90,0,$F$4*$F$5/E789^2*(SIN(RADIANS(G797))*SIN(RADIANS(E790))+COS(RADIANS(G797))*COS(RADIANS(E790))*COS(RADIANS(AI780))))</f>
        <v>#DIV/0!</v>
      </c>
      <c r="AJ797" s="3" t="e">
        <f>IF(DEGREES(ACOS(SIN(RADIANS(G797))*SIN(RADIANS(E790))+COS(RADIANS(G797))*COS(RADIANS(E790))*COS(RADIANS(AJ780))))&gt;90,0,$F$4*$F$5/E789^2*(SIN(RADIANS(G797))*SIN(RADIANS(E790))+COS(RADIANS(G797))*COS(RADIANS(E790))*COS(RADIANS(AJ780))))</f>
        <v>#DIV/0!</v>
      </c>
      <c r="AK797" s="3">
        <f>IF(DEGREES(ACOS(SIN(RADIANS(G797))*SIN(RADIANS(E790))+COS(RADIANS(G797))*COS(RADIANS(E790))*COS(RADIANS(AK780))))&gt;90,0,$F$4*$F$5/E789^2*(SIN(RADIANS(G797))*SIN(RADIANS(E790))+COS(RADIANS(G797))*COS(RADIANS(E790))*COS(RADIANS(AK780))))</f>
        <v>0</v>
      </c>
      <c r="AL797" s="3">
        <f>IF(DEGREES(ACOS(SIN(RADIANS(G797))*SIN(RADIANS(E790))+COS(RADIANS(G797))*COS(RADIANS(E790))*COS(RADIANS(AL780))))&gt;90,0,$F$4*$F$5/E789^2*(SIN(RADIANS(G797))*SIN(RADIANS(E790))+COS(RADIANS(G797))*COS(RADIANS(E790))*COS(RADIANS(AL780))))</f>
        <v>0</v>
      </c>
      <c r="AM797" s="3">
        <f>IF(DEGREES(ACOS(SIN(RADIANS(G797))*SIN(RADIANS(E790))+COS(RADIANS(G797))*COS(RADIANS(E790))*COS(RADIANS(AM780))))&gt;90,0,$F$4*$F$5/E789^2*(SIN(RADIANS(G797))*SIN(RADIANS(E790))+COS(RADIANS(G797))*COS(RADIANS(E790))*COS(RADIANS(AM780))))</f>
        <v>0</v>
      </c>
      <c r="AN797" s="3">
        <f>IF(DEGREES(ACOS(SIN(RADIANS(G797))*SIN(RADIANS(E790))+COS(RADIANS(G797))*COS(RADIANS(E790))*COS(RADIANS(AN780))))&gt;90,0,$F$4*$F$5/E789^2*(SIN(RADIANS(G797))*SIN(RADIANS(E790))+COS(RADIANS(G797))*COS(RADIANS(E790))*COS(RADIANS(AN780))))</f>
        <v>0</v>
      </c>
      <c r="AO797" s="3">
        <f>IF(DEGREES(ACOS(SIN(RADIANS(G797))*SIN(RADIANS(E790))+COS(RADIANS(G797))*COS(RADIANS(E790))*COS(RADIANS(AO780))))&gt;90,0,$F$4*$F$5/E789^2*(SIN(RADIANS(G797))*SIN(RADIANS(E790))+COS(RADIANS(G797))*COS(RADIANS(E790))*COS(RADIANS(AO780))))</f>
        <v>0</v>
      </c>
      <c r="AP797" s="3">
        <f>IF(DEGREES(ACOS(SIN(RADIANS(G797))*SIN(RADIANS(E790))+COS(RADIANS(G797))*COS(RADIANS(E790))*COS(RADIANS(AP780))))&gt;90,0,$F$4*$F$5/E789^2*(SIN(RADIANS(G797))*SIN(RADIANS(E790))+COS(RADIANS(G797))*COS(RADIANS(E790))*COS(RADIANS(AP780))))</f>
        <v>0</v>
      </c>
      <c r="AQ797" s="3">
        <f>IF(DEGREES(ACOS(SIN(RADIANS(G797))*SIN(RADIANS(E790))+COS(RADIANS(G797))*COS(RADIANS(E790))*COS(RADIANS(AQ780))))&gt;90,0,$F$4*$F$5/E789^2*(SIN(RADIANS(G797))*SIN(RADIANS(E790))+COS(RADIANS(G797))*COS(RADIANS(E790))*COS(RADIANS(AQ780))))</f>
        <v>0</v>
      </c>
      <c r="AR797" s="3">
        <f>IF(DEGREES(ACOS(SIN(RADIANS(G797))*SIN(RADIANS(E790))+COS(RADIANS(G797))*COS(RADIANS(E790))*COS(RADIANS(AR780))))&gt;90,0,$F$4*$F$5/E789^2*(SIN(RADIANS(G797))*SIN(RADIANS(E790))+COS(RADIANS(G797))*COS(RADIANS(E790))*COS(RADIANS(AR780))))</f>
        <v>0</v>
      </c>
    </row>
    <row r="798" spans="2:44" ht="15.75" customHeight="1" x14ac:dyDescent="0.2">
      <c r="G798" s="3">
        <v>-70</v>
      </c>
      <c r="I798" s="3">
        <f>IF(DEGREES(ACOS(SIN(RADIANS(G798))*SIN(RADIANS(E790))+COS(RADIANS(G798))*COS(RADIANS(E790))*COS(RADIANS(I780))))&gt;90,0,$F$4*$F$5/E789^2*(SIN(RADIANS(G798))*SIN(RADIANS(E790))+COS(RADIANS(G798))*COS(RADIANS(E790))*COS(RADIANS(I780))))</f>
        <v>0</v>
      </c>
      <c r="J798" s="3">
        <f>IF(DEGREES(ACOS(SIN(RADIANS(G798))*SIN(RADIANS(E790))+COS(RADIANS(G798))*COS(RADIANS(E790))*COS(RADIANS(J780))))&gt;90,0,$F$4*$F$5/E789^2*(SIN(RADIANS(G798))*SIN(RADIANS(E790))+COS(RADIANS(G798))*COS(RADIANS(E790))*COS(RADIANS(J780))))</f>
        <v>0</v>
      </c>
      <c r="K798" s="3">
        <f>IF(DEGREES(ACOS(SIN(RADIANS(G798))*SIN(RADIANS(E790))+COS(RADIANS(G798))*COS(RADIANS(E790))*COS(RADIANS(K780))))&gt;90,0,$F$4*$F$5/E789^2*(SIN(RADIANS(G798))*SIN(RADIANS(E790))+COS(RADIANS(G798))*COS(RADIANS(E790))*COS(RADIANS(K780))))</f>
        <v>0</v>
      </c>
      <c r="L798" s="3">
        <f>IF(DEGREES(ACOS(SIN(RADIANS(G798))*SIN(RADIANS(E790))+COS(RADIANS(G798))*COS(RADIANS(E790))*COS(RADIANS(L780))))&gt;90,0,$F$4*$F$5/E789^2*(SIN(RADIANS(G798))*SIN(RADIANS(E790))+COS(RADIANS(G798))*COS(RADIANS(E790))*COS(RADIANS(L780))))</f>
        <v>0</v>
      </c>
      <c r="M798" s="3">
        <f>IF(DEGREES(ACOS(SIN(RADIANS(G798))*SIN(RADIANS(E790))+COS(RADIANS(G798))*COS(RADIANS(E790))*COS(RADIANS(M780))))&gt;90,0,$F$4*$F$5/E789^2*(SIN(RADIANS(G798))*SIN(RADIANS(E790))+COS(RADIANS(G798))*COS(RADIANS(E790))*COS(RADIANS(M780))))</f>
        <v>0</v>
      </c>
      <c r="N798" s="3">
        <f>IF(DEGREES(ACOS(SIN(RADIANS(G798))*SIN(RADIANS(E790))+COS(RADIANS(G798))*COS(RADIANS(E790))*COS(RADIANS(N780))))&gt;90,0,$F$4*$F$5/E789^2*(SIN(RADIANS(G798))*SIN(RADIANS(E790))+COS(RADIANS(G798))*COS(RADIANS(E790))*COS(RADIANS(N780))))</f>
        <v>0</v>
      </c>
      <c r="O798" s="3">
        <f>IF(DEGREES(ACOS(SIN(RADIANS(G798))*SIN(RADIANS(E790))+COS(RADIANS(G798))*COS(RADIANS(E790))*COS(RADIANS(O780))))&gt;90,0,$F$4*$F$5/E789^2*(SIN(RADIANS(G798))*SIN(RADIANS(E790))+COS(RADIANS(G798))*COS(RADIANS(E790))*COS(RADIANS(O780))))</f>
        <v>0</v>
      </c>
      <c r="P798" s="3">
        <f>IF(DEGREES(ACOS(SIN(RADIANS(G798))*SIN(RADIANS(E790))+COS(RADIANS(G798))*COS(RADIANS(E790))*COS(RADIANS(P780))))&gt;90,0,$F$4*$F$5/E789^2*(SIN(RADIANS(G798))*SIN(RADIANS(E790))+COS(RADIANS(G798))*COS(RADIANS(E790))*COS(RADIANS(P780))))</f>
        <v>0</v>
      </c>
      <c r="Q798" s="3">
        <f>IF(DEGREES(ACOS(SIN(RADIANS(G798))*SIN(RADIANS(E790))+COS(RADIANS(G798))*COS(RADIANS(E790))*COS(RADIANS(Q780))))&gt;90,0,$F$4*$F$5/E789^2*(SIN(RADIANS(G798))*SIN(RADIANS(E790))+COS(RADIANS(G798))*COS(RADIANS(E790))*COS(RADIANS(Q780))))</f>
        <v>0</v>
      </c>
      <c r="R798" s="3" t="e">
        <f>IF(DEGREES(ACOS(SIN(RADIANS(G798))*SIN(RADIANS(E790))+COS(RADIANS(G798))*COS(RADIANS(E790))*COS(RADIANS(R780))))&gt;90,0,$F$4*$F$5/E789^2*(SIN(RADIANS(G798))*SIN(RADIANS(E790))+COS(RADIANS(G798))*COS(RADIANS(E790))*COS(RADIANS(R780))))</f>
        <v>#DIV/0!</v>
      </c>
      <c r="S798" s="3" t="e">
        <f>IF(DEGREES(ACOS(SIN(RADIANS(G798))*SIN(RADIANS(E790))+COS(RADIANS(G798))*COS(RADIANS(E790))*COS(RADIANS(S780))))&gt;90,0,$F$4*$F$5/E789^2*(SIN(RADIANS(G798))*SIN(RADIANS(E790))+COS(RADIANS(G798))*COS(RADIANS(E790))*COS(RADIANS(S780))))</f>
        <v>#DIV/0!</v>
      </c>
      <c r="T798" s="3" t="e">
        <f>IF(DEGREES(ACOS(SIN(RADIANS(G798))*SIN(RADIANS(E790))+COS(RADIANS(G798))*COS(RADIANS(E790))*COS(RADIANS(T780))))&gt;90,0,$F$4*$F$5/E789^2*(SIN(RADIANS(G798))*SIN(RADIANS(E790))+COS(RADIANS(G798))*COS(RADIANS(E790))*COS(RADIANS(T780))))</f>
        <v>#DIV/0!</v>
      </c>
      <c r="U798" s="3" t="e">
        <f>IF(DEGREES(ACOS(SIN(RADIANS(G798))*SIN(RADIANS(E790))+COS(RADIANS(G798))*COS(RADIANS(E790))*COS(RADIANS(U780))))&gt;90,0,$F$4*$F$5/E789^2*(SIN(RADIANS(G798))*SIN(RADIANS(E790))+COS(RADIANS(G798))*COS(RADIANS(E790))*COS(RADIANS(U780))))</f>
        <v>#DIV/0!</v>
      </c>
      <c r="V798" s="3" t="e">
        <f>IF(DEGREES(ACOS(SIN(RADIANS(G798))*SIN(RADIANS(E790))+COS(RADIANS(G798))*COS(RADIANS(E790))*COS(RADIANS(V780))))&gt;90,0,$F$4*$F$5/E789^2*(SIN(RADIANS(G798))*SIN(RADIANS(E790))+COS(RADIANS(G798))*COS(RADIANS(E790))*COS(RADIANS(V780))))</f>
        <v>#DIV/0!</v>
      </c>
      <c r="W798" s="3" t="e">
        <f>IF(DEGREES(ACOS(SIN(RADIANS(G798))*SIN(RADIANS(E790))+COS(RADIANS(G798))*COS(RADIANS(E790))*COS(RADIANS(W780))))&gt;90,0,$F$4*$F$5/E789^2*(SIN(RADIANS(G798))*SIN(RADIANS(E790))+COS(RADIANS(G798))*COS(RADIANS(E790))*COS(RADIANS(W780))))</f>
        <v>#DIV/0!</v>
      </c>
      <c r="X798" s="3" t="e">
        <f>IF(DEGREES(ACOS(SIN(RADIANS(G798))*SIN(RADIANS(E790))+COS(RADIANS(G798))*COS(RADIANS(E790))*COS(RADIANS(X780))))&gt;90,0,$F$4*$F$5/E789^2*(SIN(RADIANS(G798))*SIN(RADIANS(E790))+COS(RADIANS(G798))*COS(RADIANS(E790))*COS(RADIANS(X780))))</f>
        <v>#DIV/0!</v>
      </c>
      <c r="Y798" s="3" t="e">
        <f>IF(DEGREES(ACOS(SIN(RADIANS(G798))*SIN(RADIANS(E790))+COS(RADIANS(G798))*COS(RADIANS(E790))*COS(RADIANS(Y780))))&gt;90,0,$F$4*$F$5/E789^2*(SIN(RADIANS(G798))*SIN(RADIANS(E790))+COS(RADIANS(G798))*COS(RADIANS(E790))*COS(RADIANS(Y780))))</f>
        <v>#DIV/0!</v>
      </c>
      <c r="Z798" s="3" t="e">
        <f>IF(DEGREES(ACOS(SIN(RADIANS(G798))*SIN(RADIANS(E790))+COS(RADIANS(G798))*COS(RADIANS(E790))*COS(RADIANS(Z780))))&gt;90,0,$F$4*$F$5/E789^2*(SIN(RADIANS(G798))*SIN(RADIANS(E790))+COS(RADIANS(G798))*COS(RADIANS(E790))*COS(RADIANS(Z780))))</f>
        <v>#DIV/0!</v>
      </c>
      <c r="AA798" s="3" t="e">
        <f>IF(DEGREES(ACOS(SIN(RADIANS(G798))*SIN(RADIANS(E790))+COS(RADIANS(G798))*COS(RADIANS(E790))*COS(RADIANS(AA780))))&gt;90,0,$F$4*$F$5/E789^2*(SIN(RADIANS(G798))*SIN(RADIANS(E790))+COS(RADIANS(G798))*COS(RADIANS(E790))*COS(RADIANS(AA780))))</f>
        <v>#DIV/0!</v>
      </c>
      <c r="AB798" s="3" t="e">
        <f>IF(DEGREES(ACOS(SIN(RADIANS(G798))*SIN(RADIANS(E790))+COS(RADIANS(G798))*COS(RADIANS(E790))*COS(RADIANS(AB780))))&gt;90,0,$F$4*$F$5/E789^2*(SIN(RADIANS(G798))*SIN(RADIANS(E790))+COS(RADIANS(G798))*COS(RADIANS(E790))*COS(RADIANS(AB780))))</f>
        <v>#DIV/0!</v>
      </c>
      <c r="AC798" s="3" t="e">
        <f>IF(DEGREES(ACOS(SIN(RADIANS(G798))*SIN(RADIANS(E790))+COS(RADIANS(G798))*COS(RADIANS(E790))*COS(RADIANS(AC780))))&gt;90,0,$F$4*$F$5/E789^2*(SIN(RADIANS(G798))*SIN(RADIANS(E790))+COS(RADIANS(G798))*COS(RADIANS(E790))*COS(RADIANS(AC780))))</f>
        <v>#DIV/0!</v>
      </c>
      <c r="AD798" s="3" t="e">
        <f>IF(DEGREES(ACOS(SIN(RADIANS(G798))*SIN(RADIANS(E790))+COS(RADIANS(G798))*COS(RADIANS(E790))*COS(RADIANS(AD780))))&gt;90,0,$F$4*$F$5/E789^2*(SIN(RADIANS(G798))*SIN(RADIANS(E790))+COS(RADIANS(G798))*COS(RADIANS(E790))*COS(RADIANS(AD780))))</f>
        <v>#DIV/0!</v>
      </c>
      <c r="AE798" s="3" t="e">
        <f>IF(DEGREES(ACOS(SIN(RADIANS(G798))*SIN(RADIANS(E790))+COS(RADIANS(G798))*COS(RADIANS(E790))*COS(RADIANS(AE780))))&gt;90,0,$F$4*$F$5/E789^2*(SIN(RADIANS(G798))*SIN(RADIANS(E790))+COS(RADIANS(G798))*COS(RADIANS(E790))*COS(RADIANS(AE780))))</f>
        <v>#DIV/0!</v>
      </c>
      <c r="AF798" s="3" t="e">
        <f>IF(DEGREES(ACOS(SIN(RADIANS(G798))*SIN(RADIANS(E790))+COS(RADIANS(G798))*COS(RADIANS(E790))*COS(RADIANS(AF780))))&gt;90,0,$F$4*$F$5/E789^2*(SIN(RADIANS(G798))*SIN(RADIANS(E790))+COS(RADIANS(G798))*COS(RADIANS(E790))*COS(RADIANS(AF780))))</f>
        <v>#DIV/0!</v>
      </c>
      <c r="AG798" s="3" t="e">
        <f>IF(DEGREES(ACOS(SIN(RADIANS(G798))*SIN(RADIANS(E790))+COS(RADIANS(G798))*COS(RADIANS(E790))*COS(RADIANS(AG780))))&gt;90,0,$F$4*$F$5/E789^2*(SIN(RADIANS(G798))*SIN(RADIANS(E790))+COS(RADIANS(G798))*COS(RADIANS(E790))*COS(RADIANS(AG780))))</f>
        <v>#DIV/0!</v>
      </c>
      <c r="AH798" s="3" t="e">
        <f>IF(DEGREES(ACOS(SIN(RADIANS(G798))*SIN(RADIANS(E790))+COS(RADIANS(G798))*COS(RADIANS(E790))*COS(RADIANS(AH780))))&gt;90,0,$F$4*$F$5/E789^2*(SIN(RADIANS(G798))*SIN(RADIANS(E790))+COS(RADIANS(G798))*COS(RADIANS(E790))*COS(RADIANS(AH780))))</f>
        <v>#DIV/0!</v>
      </c>
      <c r="AI798" s="3" t="e">
        <f>IF(DEGREES(ACOS(SIN(RADIANS(G798))*SIN(RADIANS(E790))+COS(RADIANS(G798))*COS(RADIANS(E790))*COS(RADIANS(AI780))))&gt;90,0,$F$4*$F$5/E789^2*(SIN(RADIANS(G798))*SIN(RADIANS(E790))+COS(RADIANS(G798))*COS(RADIANS(E790))*COS(RADIANS(AI780))))</f>
        <v>#DIV/0!</v>
      </c>
      <c r="AJ798" s="3" t="e">
        <f>IF(DEGREES(ACOS(SIN(RADIANS(G798))*SIN(RADIANS(E790))+COS(RADIANS(G798))*COS(RADIANS(E790))*COS(RADIANS(AJ780))))&gt;90,0,$F$4*$F$5/E789^2*(SIN(RADIANS(G798))*SIN(RADIANS(E790))+COS(RADIANS(G798))*COS(RADIANS(E790))*COS(RADIANS(AJ780))))</f>
        <v>#DIV/0!</v>
      </c>
      <c r="AK798" s="3">
        <f>IF(DEGREES(ACOS(SIN(RADIANS(G798))*SIN(RADIANS(E790))+COS(RADIANS(G798))*COS(RADIANS(E790))*COS(RADIANS(AK780))))&gt;90,0,$F$4*$F$5/E789^2*(SIN(RADIANS(G798))*SIN(RADIANS(E790))+COS(RADIANS(G798))*COS(RADIANS(E790))*COS(RADIANS(AK780))))</f>
        <v>0</v>
      </c>
      <c r="AL798" s="3">
        <f>IF(DEGREES(ACOS(SIN(RADIANS(G798))*SIN(RADIANS(E790))+COS(RADIANS(G798))*COS(RADIANS(E790))*COS(RADIANS(AL780))))&gt;90,0,$F$4*$F$5/E789^2*(SIN(RADIANS(G798))*SIN(RADIANS(E790))+COS(RADIANS(G798))*COS(RADIANS(E790))*COS(RADIANS(AL780))))</f>
        <v>0</v>
      </c>
      <c r="AM798" s="3">
        <f>IF(DEGREES(ACOS(SIN(RADIANS(G798))*SIN(RADIANS(E790))+COS(RADIANS(G798))*COS(RADIANS(E790))*COS(RADIANS(AM780))))&gt;90,0,$F$4*$F$5/E789^2*(SIN(RADIANS(G798))*SIN(RADIANS(E790))+COS(RADIANS(G798))*COS(RADIANS(E790))*COS(RADIANS(AM780))))</f>
        <v>0</v>
      </c>
      <c r="AN798" s="3">
        <f>IF(DEGREES(ACOS(SIN(RADIANS(G798))*SIN(RADIANS(E790))+COS(RADIANS(G798))*COS(RADIANS(E790))*COS(RADIANS(AN780))))&gt;90,0,$F$4*$F$5/E789^2*(SIN(RADIANS(G798))*SIN(RADIANS(E790))+COS(RADIANS(G798))*COS(RADIANS(E790))*COS(RADIANS(AN780))))</f>
        <v>0</v>
      </c>
      <c r="AO798" s="3">
        <f>IF(DEGREES(ACOS(SIN(RADIANS(G798))*SIN(RADIANS(E790))+COS(RADIANS(G798))*COS(RADIANS(E790))*COS(RADIANS(AO780))))&gt;90,0,$F$4*$F$5/E789^2*(SIN(RADIANS(G798))*SIN(RADIANS(E790))+COS(RADIANS(G798))*COS(RADIANS(E790))*COS(RADIANS(AO780))))</f>
        <v>0</v>
      </c>
      <c r="AP798" s="3">
        <f>IF(DEGREES(ACOS(SIN(RADIANS(G798))*SIN(RADIANS(E790))+COS(RADIANS(G798))*COS(RADIANS(E790))*COS(RADIANS(AP780))))&gt;90,0,$F$4*$F$5/E789^2*(SIN(RADIANS(G798))*SIN(RADIANS(E790))+COS(RADIANS(G798))*COS(RADIANS(E790))*COS(RADIANS(AP780))))</f>
        <v>0</v>
      </c>
      <c r="AQ798" s="3">
        <f>IF(DEGREES(ACOS(SIN(RADIANS(G798))*SIN(RADIANS(E790))+COS(RADIANS(G798))*COS(RADIANS(E790))*COS(RADIANS(AQ780))))&gt;90,0,$F$4*$F$5/E789^2*(SIN(RADIANS(G798))*SIN(RADIANS(E790))+COS(RADIANS(G798))*COS(RADIANS(E790))*COS(RADIANS(AQ780))))</f>
        <v>0</v>
      </c>
      <c r="AR798" s="3">
        <f>IF(DEGREES(ACOS(SIN(RADIANS(G798))*SIN(RADIANS(E790))+COS(RADIANS(G798))*COS(RADIANS(E790))*COS(RADIANS(AR780))))&gt;90,0,$F$4*$F$5/E789^2*(SIN(RADIANS(G798))*SIN(RADIANS(E790))+COS(RADIANS(G798))*COS(RADIANS(E790))*COS(RADIANS(AR780))))</f>
        <v>0</v>
      </c>
    </row>
    <row r="799" spans="2:44" ht="15.75" customHeight="1" x14ac:dyDescent="0.2">
      <c r="G799" s="3">
        <v>-80</v>
      </c>
      <c r="I799" s="3">
        <f>IF(DEGREES(ACOS(SIN(RADIANS(G799))*SIN(RADIANS(E790))+COS(RADIANS(G799))*COS(RADIANS(E790))*COS(RADIANS(I780))))&gt;90,0,$F$4*$F$5/E789^2*(SIN(RADIANS(G799))*SIN(RADIANS(E790))+COS(RADIANS(G799))*COS(RADIANS(E790))*COS(RADIANS(I780))))</f>
        <v>0</v>
      </c>
      <c r="J799" s="3">
        <f>IF(DEGREES(ACOS(SIN(RADIANS(G799))*SIN(RADIANS(E790))+COS(RADIANS(G799))*COS(RADIANS(E790))*COS(RADIANS(J780))))&gt;90,0,$F$4*$F$5/E789^2*(SIN(RADIANS(G799))*SIN(RADIANS(E790))+COS(RADIANS(G799))*COS(RADIANS(E790))*COS(RADIANS(J780))))</f>
        <v>0</v>
      </c>
      <c r="K799" s="3">
        <f>IF(DEGREES(ACOS(SIN(RADIANS(G799))*SIN(RADIANS(E790))+COS(RADIANS(G799))*COS(RADIANS(E790))*COS(RADIANS(K780))))&gt;90,0,$F$4*$F$5/E789^2*(SIN(RADIANS(G799))*SIN(RADIANS(E790))+COS(RADIANS(G799))*COS(RADIANS(E790))*COS(RADIANS(K780))))</f>
        <v>0</v>
      </c>
      <c r="L799" s="3">
        <f>IF(DEGREES(ACOS(SIN(RADIANS(G799))*SIN(RADIANS(E790))+COS(RADIANS(G799))*COS(RADIANS(E790))*COS(RADIANS(L780))))&gt;90,0,$F$4*$F$5/E789^2*(SIN(RADIANS(G799))*SIN(RADIANS(E790))+COS(RADIANS(G799))*COS(RADIANS(E790))*COS(RADIANS(L780))))</f>
        <v>0</v>
      </c>
      <c r="M799" s="3">
        <f>IF(DEGREES(ACOS(SIN(RADIANS(G799))*SIN(RADIANS(E790))+COS(RADIANS(G799))*COS(RADIANS(E790))*COS(RADIANS(M780))))&gt;90,0,$F$4*$F$5/E789^2*(SIN(RADIANS(G799))*SIN(RADIANS(E790))+COS(RADIANS(G799))*COS(RADIANS(E790))*COS(RADIANS(M780))))</f>
        <v>0</v>
      </c>
      <c r="N799" s="3">
        <f>IF(DEGREES(ACOS(SIN(RADIANS(G799))*SIN(RADIANS(E790))+COS(RADIANS(G799))*COS(RADIANS(E790))*COS(RADIANS(N780))))&gt;90,0,$F$4*$F$5/E789^2*(SIN(RADIANS(G799))*SIN(RADIANS(E790))+COS(RADIANS(G799))*COS(RADIANS(E790))*COS(RADIANS(N780))))</f>
        <v>0</v>
      </c>
      <c r="O799" s="3">
        <f>IF(DEGREES(ACOS(SIN(RADIANS(G799))*SIN(RADIANS(E790))+COS(RADIANS(G799))*COS(RADIANS(E790))*COS(RADIANS(O780))))&gt;90,0,$F$4*$F$5/E789^2*(SIN(RADIANS(G799))*SIN(RADIANS(E790))+COS(RADIANS(G799))*COS(RADIANS(E790))*COS(RADIANS(O780))))</f>
        <v>0</v>
      </c>
      <c r="P799" s="3">
        <f>IF(DEGREES(ACOS(SIN(RADIANS(G799))*SIN(RADIANS(E790))+COS(RADIANS(G799))*COS(RADIANS(E790))*COS(RADIANS(P780))))&gt;90,0,$F$4*$F$5/E789^2*(SIN(RADIANS(G799))*SIN(RADIANS(E790))+COS(RADIANS(G799))*COS(RADIANS(E790))*COS(RADIANS(P780))))</f>
        <v>0</v>
      </c>
      <c r="Q799" s="3">
        <f>IF(DEGREES(ACOS(SIN(RADIANS(G799))*SIN(RADIANS(E790))+COS(RADIANS(G799))*COS(RADIANS(E790))*COS(RADIANS(Q780))))&gt;90,0,$F$4*$F$5/E789^2*(SIN(RADIANS(G799))*SIN(RADIANS(E790))+COS(RADIANS(G799))*COS(RADIANS(E790))*COS(RADIANS(Q780))))</f>
        <v>0</v>
      </c>
      <c r="R799" s="3" t="e">
        <f>IF(DEGREES(ACOS(SIN(RADIANS(G799))*SIN(RADIANS(E790))+COS(RADIANS(G799))*COS(RADIANS(E790))*COS(RADIANS(R780))))&gt;90,0,$F$4*$F$5/E789^2*(SIN(RADIANS(G799))*SIN(RADIANS(E790))+COS(RADIANS(G799))*COS(RADIANS(E790))*COS(RADIANS(R780))))</f>
        <v>#DIV/0!</v>
      </c>
      <c r="S799" s="3" t="e">
        <f>IF(DEGREES(ACOS(SIN(RADIANS(G799))*SIN(RADIANS(E790))+COS(RADIANS(G799))*COS(RADIANS(E790))*COS(RADIANS(S780))))&gt;90,0,$F$4*$F$5/E789^2*(SIN(RADIANS(G799))*SIN(RADIANS(E790))+COS(RADIANS(G799))*COS(RADIANS(E790))*COS(RADIANS(S780))))</f>
        <v>#DIV/0!</v>
      </c>
      <c r="T799" s="3" t="e">
        <f>IF(DEGREES(ACOS(SIN(RADIANS(G799))*SIN(RADIANS(E790))+COS(RADIANS(G799))*COS(RADIANS(E790))*COS(RADIANS(T780))))&gt;90,0,$F$4*$F$5/E789^2*(SIN(RADIANS(G799))*SIN(RADIANS(E790))+COS(RADIANS(G799))*COS(RADIANS(E790))*COS(RADIANS(T780))))</f>
        <v>#DIV/0!</v>
      </c>
      <c r="U799" s="3" t="e">
        <f>IF(DEGREES(ACOS(SIN(RADIANS(G799))*SIN(RADIANS(E790))+COS(RADIANS(G799))*COS(RADIANS(E790))*COS(RADIANS(U780))))&gt;90,0,$F$4*$F$5/E789^2*(SIN(RADIANS(G799))*SIN(RADIANS(E790))+COS(RADIANS(G799))*COS(RADIANS(E790))*COS(RADIANS(U780))))</f>
        <v>#DIV/0!</v>
      </c>
      <c r="V799" s="3" t="e">
        <f>IF(DEGREES(ACOS(SIN(RADIANS(G799))*SIN(RADIANS(E790))+COS(RADIANS(G799))*COS(RADIANS(E790))*COS(RADIANS(V780))))&gt;90,0,$F$4*$F$5/E789^2*(SIN(RADIANS(G799))*SIN(RADIANS(E790))+COS(RADIANS(G799))*COS(RADIANS(E790))*COS(RADIANS(V780))))</f>
        <v>#DIV/0!</v>
      </c>
      <c r="W799" s="3" t="e">
        <f>IF(DEGREES(ACOS(SIN(RADIANS(G799))*SIN(RADIANS(E790))+COS(RADIANS(G799))*COS(RADIANS(E790))*COS(RADIANS(W780))))&gt;90,0,$F$4*$F$5/E789^2*(SIN(RADIANS(G799))*SIN(RADIANS(E790))+COS(RADIANS(G799))*COS(RADIANS(E790))*COS(RADIANS(W780))))</f>
        <v>#DIV/0!</v>
      </c>
      <c r="X799" s="3" t="e">
        <f>IF(DEGREES(ACOS(SIN(RADIANS(G799))*SIN(RADIANS(E790))+COS(RADIANS(G799))*COS(RADIANS(E790))*COS(RADIANS(X780))))&gt;90,0,$F$4*$F$5/E789^2*(SIN(RADIANS(G799))*SIN(RADIANS(E790))+COS(RADIANS(G799))*COS(RADIANS(E790))*COS(RADIANS(X780))))</f>
        <v>#DIV/0!</v>
      </c>
      <c r="Y799" s="3" t="e">
        <f>IF(DEGREES(ACOS(SIN(RADIANS(G799))*SIN(RADIANS(E790))+COS(RADIANS(G799))*COS(RADIANS(E790))*COS(RADIANS(Y780))))&gt;90,0,$F$4*$F$5/E789^2*(SIN(RADIANS(G799))*SIN(RADIANS(E790))+COS(RADIANS(G799))*COS(RADIANS(E790))*COS(RADIANS(Y780))))</f>
        <v>#DIV/0!</v>
      </c>
      <c r="Z799" s="3" t="e">
        <f>IF(DEGREES(ACOS(SIN(RADIANS(G799))*SIN(RADIANS(E790))+COS(RADIANS(G799))*COS(RADIANS(E790))*COS(RADIANS(Z780))))&gt;90,0,$F$4*$F$5/E789^2*(SIN(RADIANS(G799))*SIN(RADIANS(E790))+COS(RADIANS(G799))*COS(RADIANS(E790))*COS(RADIANS(Z780))))</f>
        <v>#DIV/0!</v>
      </c>
      <c r="AA799" s="3" t="e">
        <f>IF(DEGREES(ACOS(SIN(RADIANS(G799))*SIN(RADIANS(E790))+COS(RADIANS(G799))*COS(RADIANS(E790))*COS(RADIANS(AA780))))&gt;90,0,$F$4*$F$5/E789^2*(SIN(RADIANS(G799))*SIN(RADIANS(E790))+COS(RADIANS(G799))*COS(RADIANS(E790))*COS(RADIANS(AA780))))</f>
        <v>#DIV/0!</v>
      </c>
      <c r="AB799" s="3" t="e">
        <f>IF(DEGREES(ACOS(SIN(RADIANS(G799))*SIN(RADIANS(E790))+COS(RADIANS(G799))*COS(RADIANS(E790))*COS(RADIANS(AB780))))&gt;90,0,$F$4*$F$5/E789^2*(SIN(RADIANS(G799))*SIN(RADIANS(E790))+COS(RADIANS(G799))*COS(RADIANS(E790))*COS(RADIANS(AB780))))</f>
        <v>#DIV/0!</v>
      </c>
      <c r="AC799" s="3" t="e">
        <f>IF(DEGREES(ACOS(SIN(RADIANS(G799))*SIN(RADIANS(E790))+COS(RADIANS(G799))*COS(RADIANS(E790))*COS(RADIANS(AC780))))&gt;90,0,$F$4*$F$5/E789^2*(SIN(RADIANS(G799))*SIN(RADIANS(E790))+COS(RADIANS(G799))*COS(RADIANS(E790))*COS(RADIANS(AC780))))</f>
        <v>#DIV/0!</v>
      </c>
      <c r="AD799" s="3" t="e">
        <f>IF(DEGREES(ACOS(SIN(RADIANS(G799))*SIN(RADIANS(E790))+COS(RADIANS(G799))*COS(RADIANS(E790))*COS(RADIANS(AD780))))&gt;90,0,$F$4*$F$5/E789^2*(SIN(RADIANS(G799))*SIN(RADIANS(E790))+COS(RADIANS(G799))*COS(RADIANS(E790))*COS(RADIANS(AD780))))</f>
        <v>#DIV/0!</v>
      </c>
      <c r="AE799" s="3" t="e">
        <f>IF(DEGREES(ACOS(SIN(RADIANS(G799))*SIN(RADIANS(E790))+COS(RADIANS(G799))*COS(RADIANS(E790))*COS(RADIANS(AE780))))&gt;90,0,$F$4*$F$5/E789^2*(SIN(RADIANS(G799))*SIN(RADIANS(E790))+COS(RADIANS(G799))*COS(RADIANS(E790))*COS(RADIANS(AE780))))</f>
        <v>#DIV/0!</v>
      </c>
      <c r="AF799" s="3" t="e">
        <f>IF(DEGREES(ACOS(SIN(RADIANS(G799))*SIN(RADIANS(E790))+COS(RADIANS(G799))*COS(RADIANS(E790))*COS(RADIANS(AF780))))&gt;90,0,$F$4*$F$5/E789^2*(SIN(RADIANS(G799))*SIN(RADIANS(E790))+COS(RADIANS(G799))*COS(RADIANS(E790))*COS(RADIANS(AF780))))</f>
        <v>#DIV/0!</v>
      </c>
      <c r="AG799" s="3" t="e">
        <f>IF(DEGREES(ACOS(SIN(RADIANS(G799))*SIN(RADIANS(E790))+COS(RADIANS(G799))*COS(RADIANS(E790))*COS(RADIANS(AG780))))&gt;90,0,$F$4*$F$5/E789^2*(SIN(RADIANS(G799))*SIN(RADIANS(E790))+COS(RADIANS(G799))*COS(RADIANS(E790))*COS(RADIANS(AG780))))</f>
        <v>#DIV/0!</v>
      </c>
      <c r="AH799" s="3" t="e">
        <f>IF(DEGREES(ACOS(SIN(RADIANS(G799))*SIN(RADIANS(E790))+COS(RADIANS(G799))*COS(RADIANS(E790))*COS(RADIANS(AH780))))&gt;90,0,$F$4*$F$5/E789^2*(SIN(RADIANS(G799))*SIN(RADIANS(E790))+COS(RADIANS(G799))*COS(RADIANS(E790))*COS(RADIANS(AH780))))</f>
        <v>#DIV/0!</v>
      </c>
      <c r="AI799" s="3" t="e">
        <f>IF(DEGREES(ACOS(SIN(RADIANS(G799))*SIN(RADIANS(E790))+COS(RADIANS(G799))*COS(RADIANS(E790))*COS(RADIANS(AI780))))&gt;90,0,$F$4*$F$5/E789^2*(SIN(RADIANS(G799))*SIN(RADIANS(E790))+COS(RADIANS(G799))*COS(RADIANS(E790))*COS(RADIANS(AI780))))</f>
        <v>#DIV/0!</v>
      </c>
      <c r="AJ799" s="3" t="e">
        <f>IF(DEGREES(ACOS(SIN(RADIANS(G799))*SIN(RADIANS(E790))+COS(RADIANS(G799))*COS(RADIANS(E790))*COS(RADIANS(AJ780))))&gt;90,0,$F$4*$F$5/E789^2*(SIN(RADIANS(G799))*SIN(RADIANS(E790))+COS(RADIANS(G799))*COS(RADIANS(E790))*COS(RADIANS(AJ780))))</f>
        <v>#DIV/0!</v>
      </c>
      <c r="AK799" s="3">
        <f>IF(DEGREES(ACOS(SIN(RADIANS(G799))*SIN(RADIANS(E790))+COS(RADIANS(G799))*COS(RADIANS(E790))*COS(RADIANS(AK780))))&gt;90,0,$F$4*$F$5/E789^2*(SIN(RADIANS(G799))*SIN(RADIANS(E790))+COS(RADIANS(G799))*COS(RADIANS(E790))*COS(RADIANS(AK780))))</f>
        <v>0</v>
      </c>
      <c r="AL799" s="3">
        <f>IF(DEGREES(ACOS(SIN(RADIANS(G799))*SIN(RADIANS(E790))+COS(RADIANS(G799))*COS(RADIANS(E790))*COS(RADIANS(AL780))))&gt;90,0,$F$4*$F$5/E789^2*(SIN(RADIANS(G799))*SIN(RADIANS(E790))+COS(RADIANS(G799))*COS(RADIANS(E790))*COS(RADIANS(AL780))))</f>
        <v>0</v>
      </c>
      <c r="AM799" s="3">
        <f>IF(DEGREES(ACOS(SIN(RADIANS(G799))*SIN(RADIANS(E790))+COS(RADIANS(G799))*COS(RADIANS(E790))*COS(RADIANS(AM780))))&gt;90,0,$F$4*$F$5/E789^2*(SIN(RADIANS(G799))*SIN(RADIANS(E790))+COS(RADIANS(G799))*COS(RADIANS(E790))*COS(RADIANS(AM780))))</f>
        <v>0</v>
      </c>
      <c r="AN799" s="3">
        <f>IF(DEGREES(ACOS(SIN(RADIANS(G799))*SIN(RADIANS(E790))+COS(RADIANS(G799))*COS(RADIANS(E790))*COS(RADIANS(AN780))))&gt;90,0,$F$4*$F$5/E789^2*(SIN(RADIANS(G799))*SIN(RADIANS(E790))+COS(RADIANS(G799))*COS(RADIANS(E790))*COS(RADIANS(AN780))))</f>
        <v>0</v>
      </c>
      <c r="AO799" s="3">
        <f>IF(DEGREES(ACOS(SIN(RADIANS(G799))*SIN(RADIANS(E790))+COS(RADIANS(G799))*COS(RADIANS(E790))*COS(RADIANS(AO780))))&gt;90,0,$F$4*$F$5/E789^2*(SIN(RADIANS(G799))*SIN(RADIANS(E790))+COS(RADIANS(G799))*COS(RADIANS(E790))*COS(RADIANS(AO780))))</f>
        <v>0</v>
      </c>
      <c r="AP799" s="3">
        <f>IF(DEGREES(ACOS(SIN(RADIANS(G799))*SIN(RADIANS(E790))+COS(RADIANS(G799))*COS(RADIANS(E790))*COS(RADIANS(AP780))))&gt;90,0,$F$4*$F$5/E789^2*(SIN(RADIANS(G799))*SIN(RADIANS(E790))+COS(RADIANS(G799))*COS(RADIANS(E790))*COS(RADIANS(AP780))))</f>
        <v>0</v>
      </c>
      <c r="AQ799" s="3">
        <f>IF(DEGREES(ACOS(SIN(RADIANS(G799))*SIN(RADIANS(E790))+COS(RADIANS(G799))*COS(RADIANS(E790))*COS(RADIANS(AQ780))))&gt;90,0,$F$4*$F$5/E789^2*(SIN(RADIANS(G799))*SIN(RADIANS(E790))+COS(RADIANS(G799))*COS(RADIANS(E790))*COS(RADIANS(AQ780))))</f>
        <v>0</v>
      </c>
      <c r="AR799" s="3">
        <f>IF(DEGREES(ACOS(SIN(RADIANS(G799))*SIN(RADIANS(E790))+COS(RADIANS(G799))*COS(RADIANS(E790))*COS(RADIANS(AR780))))&gt;90,0,$F$4*$F$5/E789^2*(SIN(RADIANS(G799))*SIN(RADIANS(E790))+COS(RADIANS(G799))*COS(RADIANS(E790))*COS(RADIANS(AR780))))</f>
        <v>0</v>
      </c>
    </row>
    <row r="800" spans="2:44" ht="15.75" customHeight="1" x14ac:dyDescent="0.2">
      <c r="G800" s="3">
        <v>-90</v>
      </c>
      <c r="I800" s="3" t="e">
        <f>IF(DEGREES(ACOS(SIN(RADIANS(G800))*SIN(RADIANS(E790))+COS(RADIANS(G800))*COS(RADIANS(E790))*COS(RADIANS(I780))))&gt;90,0,$F$4*$F$5/E789^2*(SIN(RADIANS(G800))*SIN(RADIANS(E790))+COS(RADIANS(G800))*COS(RADIANS(E790))*COS(RADIANS(I780))))</f>
        <v>#DIV/0!</v>
      </c>
      <c r="J800" s="3" t="e">
        <f>IF(DEGREES(ACOS(SIN(RADIANS(G800))*SIN(RADIANS(E790))+COS(RADIANS(G800))*COS(RADIANS(E790))*COS(RADIANS(J780))))&gt;90,0,$F$4*$F$5/E789^2*(SIN(RADIANS(G800))*SIN(RADIANS(E790))+COS(RADIANS(G800))*COS(RADIANS(E790))*COS(RADIANS(J780))))</f>
        <v>#DIV/0!</v>
      </c>
      <c r="K800" s="3" t="e">
        <f>IF(DEGREES(ACOS(SIN(RADIANS(G800))*SIN(RADIANS(E790))+COS(RADIANS(G800))*COS(RADIANS(E790))*COS(RADIANS(K780))))&gt;90,0,$F$4*$F$5/E789^2*(SIN(RADIANS(G800))*SIN(RADIANS(E790))+COS(RADIANS(G800))*COS(RADIANS(E790))*COS(RADIANS(K780))))</f>
        <v>#DIV/0!</v>
      </c>
      <c r="L800" s="3" t="e">
        <f>IF(DEGREES(ACOS(SIN(RADIANS(G800))*SIN(RADIANS(E790))+COS(RADIANS(G800))*COS(RADIANS(E790))*COS(RADIANS(L780))))&gt;90,0,$F$4*$F$5/E789^2*(SIN(RADIANS(G800))*SIN(RADIANS(E790))+COS(RADIANS(G800))*COS(RADIANS(E790))*COS(RADIANS(L780))))</f>
        <v>#DIV/0!</v>
      </c>
      <c r="M800" s="3" t="e">
        <f>IF(DEGREES(ACOS(SIN(RADIANS(G800))*SIN(RADIANS(E790))+COS(RADIANS(G800))*COS(RADIANS(E790))*COS(RADIANS(M780))))&gt;90,0,$F$4*$F$5/E789^2*(SIN(RADIANS(G800))*SIN(RADIANS(E790))+COS(RADIANS(G800))*COS(RADIANS(E790))*COS(RADIANS(M780))))</f>
        <v>#DIV/0!</v>
      </c>
      <c r="N800" s="3" t="e">
        <f>IF(DEGREES(ACOS(SIN(RADIANS(G800))*SIN(RADIANS(E790))+COS(RADIANS(G800))*COS(RADIANS(E790))*COS(RADIANS(N780))))&gt;90,0,$F$4*$F$5/E789^2*(SIN(RADIANS(G800))*SIN(RADIANS(E790))+COS(RADIANS(G800))*COS(RADIANS(E790))*COS(RADIANS(N780))))</f>
        <v>#DIV/0!</v>
      </c>
      <c r="O800" s="3" t="e">
        <f>IF(DEGREES(ACOS(SIN(RADIANS(G800))*SIN(RADIANS(E790))+COS(RADIANS(G800))*COS(RADIANS(E790))*COS(RADIANS(O780))))&gt;90,0,$F$4*$F$5/E789^2*(SIN(RADIANS(G800))*SIN(RADIANS(E790))+COS(RADIANS(G800))*COS(RADIANS(E790))*COS(RADIANS(O780))))</f>
        <v>#DIV/0!</v>
      </c>
      <c r="P800" s="3" t="e">
        <f>IF(DEGREES(ACOS(SIN(RADIANS(G800))*SIN(RADIANS(E790))+COS(RADIANS(G800))*COS(RADIANS(E790))*COS(RADIANS(P780))))&gt;90,0,$F$4*$F$5/E789^2*(SIN(RADIANS(G800))*SIN(RADIANS(E790))+COS(RADIANS(G800))*COS(RADIANS(E790))*COS(RADIANS(P780))))</f>
        <v>#DIV/0!</v>
      </c>
      <c r="Q800" s="3" t="e">
        <f>IF(DEGREES(ACOS(SIN(RADIANS(G800))*SIN(RADIANS(E790))+COS(RADIANS(G800))*COS(RADIANS(E790))*COS(RADIANS(Q780))))&gt;90,0,$F$4*$F$5/E789^2*(SIN(RADIANS(G800))*SIN(RADIANS(E790))+COS(RADIANS(G800))*COS(RADIANS(E790))*COS(RADIANS(Q780))))</f>
        <v>#DIV/0!</v>
      </c>
      <c r="R800" s="3" t="e">
        <f>IF(DEGREES(ACOS(SIN(RADIANS(G800))*SIN(RADIANS(E790))+COS(RADIANS(G800))*COS(RADIANS(E790))*COS(RADIANS(R780))))&gt;90,0,$F$4*$F$5/E789^2*(SIN(RADIANS(G800))*SIN(RADIANS(E790))+COS(RADIANS(G800))*COS(RADIANS(E790))*COS(RADIANS(R780))))</f>
        <v>#DIV/0!</v>
      </c>
      <c r="S800" s="3" t="e">
        <f>IF(DEGREES(ACOS(SIN(RADIANS(G800))*SIN(RADIANS(E790))+COS(RADIANS(G800))*COS(RADIANS(E790))*COS(RADIANS(S780))))&gt;90,0,$F$4*$F$5/E789^2*(SIN(RADIANS(G800))*SIN(RADIANS(E790))+COS(RADIANS(G800))*COS(RADIANS(E790))*COS(RADIANS(S780))))</f>
        <v>#DIV/0!</v>
      </c>
      <c r="T800" s="3" t="e">
        <f>IF(DEGREES(ACOS(SIN(RADIANS(G800))*SIN(RADIANS(E790))+COS(RADIANS(G800))*COS(RADIANS(E790))*COS(RADIANS(T780))))&gt;90,0,$F$4*$F$5/E789^2*(SIN(RADIANS(G800))*SIN(RADIANS(E790))+COS(RADIANS(G800))*COS(RADIANS(E790))*COS(RADIANS(T780))))</f>
        <v>#DIV/0!</v>
      </c>
      <c r="U800" s="3" t="e">
        <f>IF(DEGREES(ACOS(SIN(RADIANS(G800))*SIN(RADIANS(E790))+COS(RADIANS(G800))*COS(RADIANS(E790))*COS(RADIANS(U780))))&gt;90,0,$F$4*$F$5/E789^2*(SIN(RADIANS(G800))*SIN(RADIANS(E790))+COS(RADIANS(G800))*COS(RADIANS(E790))*COS(RADIANS(U780))))</f>
        <v>#DIV/0!</v>
      </c>
      <c r="V800" s="3" t="e">
        <f>IF(DEGREES(ACOS(SIN(RADIANS(G800))*SIN(RADIANS(E790))+COS(RADIANS(G800))*COS(RADIANS(E790))*COS(RADIANS(V780))))&gt;90,0,$F$4*$F$5/E789^2*(SIN(RADIANS(G800))*SIN(RADIANS(E790))+COS(RADIANS(G800))*COS(RADIANS(E790))*COS(RADIANS(V780))))</f>
        <v>#DIV/0!</v>
      </c>
      <c r="W800" s="3" t="e">
        <f>IF(DEGREES(ACOS(SIN(RADIANS(G800))*SIN(RADIANS(E790))+COS(RADIANS(G800))*COS(RADIANS(E790))*COS(RADIANS(W780))))&gt;90,0,$F$4*$F$5/E789^2*(SIN(RADIANS(G800))*SIN(RADIANS(E790))+COS(RADIANS(G800))*COS(RADIANS(E790))*COS(RADIANS(W780))))</f>
        <v>#DIV/0!</v>
      </c>
      <c r="X800" s="3" t="e">
        <f>IF(DEGREES(ACOS(SIN(RADIANS(G800))*SIN(RADIANS(E790))+COS(RADIANS(G800))*COS(RADIANS(E790))*COS(RADIANS(X780))))&gt;90,0,$F$4*$F$5/E789^2*(SIN(RADIANS(G800))*SIN(RADIANS(E790))+COS(RADIANS(G800))*COS(RADIANS(E790))*COS(RADIANS(X780))))</f>
        <v>#DIV/0!</v>
      </c>
      <c r="Y800" s="3" t="e">
        <f>IF(DEGREES(ACOS(SIN(RADIANS(G800))*SIN(RADIANS(E790))+COS(RADIANS(G800))*COS(RADIANS(E790))*COS(RADIANS(Y780))))&gt;90,0,$F$4*$F$5/E789^2*(SIN(RADIANS(G800))*SIN(RADIANS(E790))+COS(RADIANS(G800))*COS(RADIANS(E790))*COS(RADIANS(Y780))))</f>
        <v>#DIV/0!</v>
      </c>
      <c r="Z800" s="3" t="e">
        <f>IF(DEGREES(ACOS(SIN(RADIANS(G800))*SIN(RADIANS(E790))+COS(RADIANS(G800))*COS(RADIANS(E790))*COS(RADIANS(Z780))))&gt;90,0,$F$4*$F$5/E789^2*(SIN(RADIANS(G800))*SIN(RADIANS(E790))+COS(RADIANS(G800))*COS(RADIANS(E790))*COS(RADIANS(Z780))))</f>
        <v>#DIV/0!</v>
      </c>
      <c r="AA800" s="3" t="e">
        <f>IF(DEGREES(ACOS(SIN(RADIANS(G800))*SIN(RADIANS(E790))+COS(RADIANS(G800))*COS(RADIANS(E790))*COS(RADIANS(AA780))))&gt;90,0,$F$4*$F$5/E789^2*(SIN(RADIANS(G800))*SIN(RADIANS(E790))+COS(RADIANS(G800))*COS(RADIANS(E790))*COS(RADIANS(AA780))))</f>
        <v>#DIV/0!</v>
      </c>
      <c r="AB800" s="3" t="e">
        <f>IF(DEGREES(ACOS(SIN(RADIANS(G800))*SIN(RADIANS(E790))+COS(RADIANS(G800))*COS(RADIANS(E790))*COS(RADIANS(AB780))))&gt;90,0,$F$4*$F$5/E789^2*(SIN(RADIANS(G800))*SIN(RADIANS(E790))+COS(RADIANS(G800))*COS(RADIANS(E790))*COS(RADIANS(AB780))))</f>
        <v>#DIV/0!</v>
      </c>
      <c r="AC800" s="3" t="e">
        <f>IF(DEGREES(ACOS(SIN(RADIANS(G800))*SIN(RADIANS(E790))+COS(RADIANS(G800))*COS(RADIANS(E790))*COS(RADIANS(AC780))))&gt;90,0,$F$4*$F$5/E789^2*(SIN(RADIANS(G800))*SIN(RADIANS(E790))+COS(RADIANS(G800))*COS(RADIANS(E790))*COS(RADIANS(AC780))))</f>
        <v>#DIV/0!</v>
      </c>
      <c r="AD800" s="3" t="e">
        <f>IF(DEGREES(ACOS(SIN(RADIANS(G800))*SIN(RADIANS(E790))+COS(RADIANS(G800))*COS(RADIANS(E790))*COS(RADIANS(AD780))))&gt;90,0,$F$4*$F$5/E789^2*(SIN(RADIANS(G800))*SIN(RADIANS(E790))+COS(RADIANS(G800))*COS(RADIANS(E790))*COS(RADIANS(AD780))))</f>
        <v>#DIV/0!</v>
      </c>
      <c r="AE800" s="3" t="e">
        <f>IF(DEGREES(ACOS(SIN(RADIANS(G800))*SIN(RADIANS(E790))+COS(RADIANS(G800))*COS(RADIANS(E790))*COS(RADIANS(AE780))))&gt;90,0,$F$4*$F$5/E789^2*(SIN(RADIANS(G800))*SIN(RADIANS(E790))+COS(RADIANS(G800))*COS(RADIANS(E790))*COS(RADIANS(AE780))))</f>
        <v>#DIV/0!</v>
      </c>
      <c r="AF800" s="3" t="e">
        <f>IF(DEGREES(ACOS(SIN(RADIANS(G800))*SIN(RADIANS(E790))+COS(RADIANS(G800))*COS(RADIANS(E790))*COS(RADIANS(AF780))))&gt;90,0,$F$4*$F$5/E789^2*(SIN(RADIANS(G800))*SIN(RADIANS(E790))+COS(RADIANS(G800))*COS(RADIANS(E790))*COS(RADIANS(AF780))))</f>
        <v>#DIV/0!</v>
      </c>
      <c r="AG800" s="3" t="e">
        <f>IF(DEGREES(ACOS(SIN(RADIANS(G800))*SIN(RADIANS(E790))+COS(RADIANS(G800))*COS(RADIANS(E790))*COS(RADIANS(AG780))))&gt;90,0,$F$4*$F$5/E789^2*(SIN(RADIANS(G800))*SIN(RADIANS(E790))+COS(RADIANS(G800))*COS(RADIANS(E790))*COS(RADIANS(AG780))))</f>
        <v>#DIV/0!</v>
      </c>
      <c r="AH800" s="3" t="e">
        <f>IF(DEGREES(ACOS(SIN(RADIANS(G800))*SIN(RADIANS(E790))+COS(RADIANS(G800))*COS(RADIANS(E790))*COS(RADIANS(AH780))))&gt;90,0,$F$4*$F$5/E789^2*(SIN(RADIANS(G800))*SIN(RADIANS(E790))+COS(RADIANS(G800))*COS(RADIANS(E790))*COS(RADIANS(AH780))))</f>
        <v>#DIV/0!</v>
      </c>
      <c r="AI800" s="3" t="e">
        <f>IF(DEGREES(ACOS(SIN(RADIANS(G800))*SIN(RADIANS(E790))+COS(RADIANS(G800))*COS(RADIANS(E790))*COS(RADIANS(AI780))))&gt;90,0,$F$4*$F$5/E789^2*(SIN(RADIANS(G800))*SIN(RADIANS(E790))+COS(RADIANS(G800))*COS(RADIANS(E790))*COS(RADIANS(AI780))))</f>
        <v>#DIV/0!</v>
      </c>
      <c r="AJ800" s="3" t="e">
        <f>IF(DEGREES(ACOS(SIN(RADIANS(G800))*SIN(RADIANS(E790))+COS(RADIANS(G800))*COS(RADIANS(E790))*COS(RADIANS(AJ780))))&gt;90,0,$F$4*$F$5/E789^2*(SIN(RADIANS(G800))*SIN(RADIANS(E790))+COS(RADIANS(G800))*COS(RADIANS(E790))*COS(RADIANS(AJ780))))</f>
        <v>#DIV/0!</v>
      </c>
      <c r="AK800" s="3" t="e">
        <f>IF(DEGREES(ACOS(SIN(RADIANS(G800))*SIN(RADIANS(E790))+COS(RADIANS(G800))*COS(RADIANS(E790))*COS(RADIANS(AK780))))&gt;90,0,$F$4*$F$5/E789^2*(SIN(RADIANS(G800))*SIN(RADIANS(E790))+COS(RADIANS(G800))*COS(RADIANS(E790))*COS(RADIANS(AK780))))</f>
        <v>#DIV/0!</v>
      </c>
      <c r="AL800" s="3" t="e">
        <f>IF(DEGREES(ACOS(SIN(RADIANS(G800))*SIN(RADIANS(E790))+COS(RADIANS(G800))*COS(RADIANS(E790))*COS(RADIANS(AL780))))&gt;90,0,$F$4*$F$5/E789^2*(SIN(RADIANS(G800))*SIN(RADIANS(E790))+COS(RADIANS(G800))*COS(RADIANS(E790))*COS(RADIANS(AL780))))</f>
        <v>#DIV/0!</v>
      </c>
      <c r="AM800" s="3" t="e">
        <f>IF(DEGREES(ACOS(SIN(RADIANS(G800))*SIN(RADIANS(E790))+COS(RADIANS(G800))*COS(RADIANS(E790))*COS(RADIANS(AM780))))&gt;90,0,$F$4*$F$5/E789^2*(SIN(RADIANS(G800))*SIN(RADIANS(E790))+COS(RADIANS(G800))*COS(RADIANS(E790))*COS(RADIANS(AM780))))</f>
        <v>#DIV/0!</v>
      </c>
      <c r="AN800" s="3" t="e">
        <f>IF(DEGREES(ACOS(SIN(RADIANS(G800))*SIN(RADIANS(E790))+COS(RADIANS(G800))*COS(RADIANS(E790))*COS(RADIANS(AN780))))&gt;90,0,$F$4*$F$5/E789^2*(SIN(RADIANS(G800))*SIN(RADIANS(E790))+COS(RADIANS(G800))*COS(RADIANS(E790))*COS(RADIANS(AN780))))</f>
        <v>#DIV/0!</v>
      </c>
      <c r="AO800" s="3" t="e">
        <f>IF(DEGREES(ACOS(SIN(RADIANS(G800))*SIN(RADIANS(E790))+COS(RADIANS(G800))*COS(RADIANS(E790))*COS(RADIANS(AO780))))&gt;90,0,$F$4*$F$5/E789^2*(SIN(RADIANS(G800))*SIN(RADIANS(E790))+COS(RADIANS(G800))*COS(RADIANS(E790))*COS(RADIANS(AO780))))</f>
        <v>#DIV/0!</v>
      </c>
      <c r="AP800" s="3" t="e">
        <f>IF(DEGREES(ACOS(SIN(RADIANS(G800))*SIN(RADIANS(E790))+COS(RADIANS(G800))*COS(RADIANS(E790))*COS(RADIANS(AP780))))&gt;90,0,$F$4*$F$5/E789^2*(SIN(RADIANS(G800))*SIN(RADIANS(E790))+COS(RADIANS(G800))*COS(RADIANS(E790))*COS(RADIANS(AP780))))</f>
        <v>#DIV/0!</v>
      </c>
      <c r="AQ800" s="3" t="e">
        <f>IF(DEGREES(ACOS(SIN(RADIANS(G800))*SIN(RADIANS(E790))+COS(RADIANS(G800))*COS(RADIANS(E790))*COS(RADIANS(AQ780))))&gt;90,0,$F$4*$F$5/E789^2*(SIN(RADIANS(G800))*SIN(RADIANS(E790))+COS(RADIANS(G800))*COS(RADIANS(E790))*COS(RADIANS(AQ780))))</f>
        <v>#DIV/0!</v>
      </c>
      <c r="AR800" s="3" t="e">
        <f>IF(DEGREES(ACOS(SIN(RADIANS(G800))*SIN(RADIANS(E790))+COS(RADIANS(G800))*COS(RADIANS(E790))*COS(RADIANS(AR780))))&gt;90,0,$F$4*$F$5/E789^2*(SIN(RADIANS(G800))*SIN(RADIANS(E790))+COS(RADIANS(G800))*COS(RADIANS(E790))*COS(RADIANS(AR780))))</f>
        <v>#DIV/0!</v>
      </c>
    </row>
    <row r="801" spans="2:44" ht="15.75" customHeight="1" x14ac:dyDescent="0.2"/>
    <row r="802" spans="2:44" ht="15.75" customHeight="1" x14ac:dyDescent="0.2">
      <c r="H802" s="3" t="s">
        <v>771</v>
      </c>
      <c r="I802" s="3">
        <v>180</v>
      </c>
      <c r="J802" s="3">
        <v>170</v>
      </c>
      <c r="K802" s="3">
        <v>160</v>
      </c>
      <c r="L802" s="3">
        <v>150</v>
      </c>
      <c r="M802" s="3">
        <v>140</v>
      </c>
      <c r="N802" s="3">
        <v>130</v>
      </c>
      <c r="O802" s="3">
        <v>120</v>
      </c>
      <c r="P802" s="3">
        <v>110</v>
      </c>
      <c r="Q802" s="3">
        <v>100</v>
      </c>
      <c r="R802" s="3">
        <v>90</v>
      </c>
      <c r="S802" s="3">
        <v>80</v>
      </c>
      <c r="T802" s="3">
        <v>70</v>
      </c>
      <c r="U802" s="3">
        <v>60</v>
      </c>
      <c r="V802" s="3">
        <v>50</v>
      </c>
      <c r="W802" s="3">
        <v>40</v>
      </c>
      <c r="X802" s="3">
        <v>30</v>
      </c>
      <c r="Y802" s="3">
        <v>20</v>
      </c>
      <c r="Z802" s="3">
        <v>10</v>
      </c>
      <c r="AA802" s="3">
        <v>0</v>
      </c>
      <c r="AB802" s="3">
        <v>-10</v>
      </c>
      <c r="AC802" s="3">
        <v>-20</v>
      </c>
      <c r="AD802" s="3">
        <v>-30</v>
      </c>
      <c r="AE802" s="3">
        <v>-40</v>
      </c>
      <c r="AF802" s="3">
        <v>-50</v>
      </c>
      <c r="AG802" s="3">
        <v>-60</v>
      </c>
      <c r="AH802" s="3">
        <v>-70</v>
      </c>
      <c r="AI802" s="3">
        <v>-80</v>
      </c>
      <c r="AJ802" s="3">
        <v>-90</v>
      </c>
      <c r="AK802" s="3">
        <v>-100</v>
      </c>
      <c r="AL802" s="3">
        <v>-110</v>
      </c>
      <c r="AM802" s="3">
        <v>-120</v>
      </c>
      <c r="AN802" s="3">
        <v>-130</v>
      </c>
      <c r="AO802" s="3">
        <v>-140</v>
      </c>
      <c r="AP802" s="3">
        <v>-150</v>
      </c>
      <c r="AQ802" s="3">
        <v>-160</v>
      </c>
      <c r="AR802" s="3">
        <v>-170</v>
      </c>
    </row>
    <row r="803" spans="2:44" ht="15.75" customHeight="1" x14ac:dyDescent="0.2">
      <c r="H803" s="3" t="s">
        <v>782</v>
      </c>
      <c r="I803" s="3">
        <f>IF(ABS(I802-E815)&gt;180,IF(ABS(I802-E815)&gt;360,ABS(I802-E815)-360,360-ABS(I802-E815)),ABS(I802-E815))</f>
        <v>180</v>
      </c>
      <c r="J803" s="3">
        <f>IF(ABS(J802-E815)&gt;180,IF(ABS(J802-E815)&gt;360,ABS(J802-E815)-360,360-ABS(J802-E815)),ABS(J802-E815))</f>
        <v>170</v>
      </c>
      <c r="K803" s="3">
        <f>IF(ABS(K802-E815)&gt;180,IF(ABS(K802-E815)&gt;360,ABS(K802-E815)-360,360-ABS(K802-E815)),ABS(K802-E815))</f>
        <v>160</v>
      </c>
      <c r="L803" s="3">
        <f>IF(ABS(L802-E815)&gt;180,IF(ABS(L802-E815)&gt;360,ABS(L802-E815)-360,360-ABS(L802-E815)),ABS(L802-E815))</f>
        <v>150</v>
      </c>
      <c r="M803" s="3">
        <f>IF(ABS(M802-E815)&gt;180,IF(ABS(M802-E815)&gt;360,ABS(M802-E815)-360,360-ABS(M802-E815)),ABS(M802-E815))</f>
        <v>140</v>
      </c>
      <c r="N803" s="3">
        <f>IF(ABS(N802-E815)&gt;180,IF(ABS(N802-E815)&gt;360,ABS(N802-E815)-360,360-ABS(N802-E815)),ABS(N802-E815))</f>
        <v>130</v>
      </c>
      <c r="O803" s="3">
        <f>IF(ABS(O802-E815)&gt;180,IF(ABS(O802-E815)&gt;360,ABS(O802-E815)-360,360-ABS(O802-E815)),ABS(O802-E815))</f>
        <v>120</v>
      </c>
      <c r="P803" s="3">
        <f>IF(ABS(P802-E815)&gt;180,IF(ABS(P802-E815)&gt;360,ABS(P802-E815)-360,360-ABS(P802-E815)),ABS(P802-E815))</f>
        <v>110</v>
      </c>
      <c r="Q803" s="3">
        <f>IF(ABS(Q802-E815)&gt;180,IF(ABS(Q802-E815)&gt;360,ABS(Q802-E815)-360,360-ABS(Q802-E815)),ABS(Q802-E815))</f>
        <v>100</v>
      </c>
      <c r="R803" s="3">
        <f>IF(ABS(R802-E815)&gt;180,IF(ABS(R802-E815)&gt;360,ABS(R802-E815)-360,360-ABS(R802-E815)),ABS(R802-E815))</f>
        <v>90</v>
      </c>
      <c r="S803" s="3">
        <f>IF(ABS(S802-E815)&gt;180,IF(ABS(S802-E815)&gt;360,ABS(S802-E815)-360,360-ABS(S802-E815)),ABS(S802-E815))</f>
        <v>80</v>
      </c>
      <c r="T803" s="3">
        <f>IF(ABS(T802-E815)&gt;180,IF(ABS(T802-E815)&gt;360,ABS(T802-E815)-360,360-ABS(T802-E815)),ABS(T802-E815))</f>
        <v>70</v>
      </c>
      <c r="U803" s="3">
        <f>IF(ABS(U802-E815)&gt;180,IF(ABS(U802-E815)&gt;360,ABS(U802-E815)-360,360-ABS(U802-E815)),ABS(U802-E815))</f>
        <v>60</v>
      </c>
      <c r="V803" s="3">
        <f>IF(ABS(V802-E815)&gt;180,IF(ABS(V802-E815)&gt;360,ABS(V802-E815)-360,360-ABS(V802-E815)),ABS(V802-E815))</f>
        <v>50</v>
      </c>
      <c r="W803" s="3">
        <f>IF(ABS(W802-E815)&gt;180,IF(ABS(W802-E815)&gt;360,ABS(W802-E815)-360,360-ABS(W802-E815)),ABS(W802-E815))</f>
        <v>40</v>
      </c>
      <c r="X803" s="3">
        <f>IF(ABS(X802-E815)&gt;180,IF(ABS(X802-E815)&gt;360,ABS(X802-E815)-360,360-ABS(X802-E815)),ABS(X802-E815))</f>
        <v>30</v>
      </c>
      <c r="Y803" s="3">
        <f>IF(ABS(Y802-E815)&gt;180,IF(ABS(Y802-E815)&gt;360,ABS(Y802-E815)-360,360-ABS(Y802-E815)),ABS(Y802-E815))</f>
        <v>20</v>
      </c>
      <c r="Z803" s="3">
        <f>IF(ABS(Z802-E815)&gt;180,IF(ABS(Z802-E815)&gt;360,ABS(Z802-E815)-360,360-ABS(Z802-E815)),ABS(Z802-E815))</f>
        <v>10</v>
      </c>
      <c r="AA803" s="3">
        <f>IF(ABS(AA802-E815)&gt;180,IF(ABS(AA802-E815)&gt;360,ABS(AA802-E815)-360,360-ABS(AA802-E815)),ABS(AA802-E815))</f>
        <v>0</v>
      </c>
      <c r="AB803" s="3">
        <f>IF(ABS(AB802-E815)&gt;180,IF(ABS(AB802-E815)&gt;360,ABS(AB802-E815)-360,360-ABS(AB802-E815)),ABS(AB802-E815))</f>
        <v>10</v>
      </c>
      <c r="AC803" s="3">
        <f>IF(ABS(AC802-E815)&gt;180,IF(ABS(AC802-E815)&gt;360,ABS(AC802-E815)-360,360-ABS(AC802-E815)),ABS(AC802-E815))</f>
        <v>20</v>
      </c>
      <c r="AD803" s="3">
        <f>IF(ABS(AD802-E815)&gt;180,IF(ABS(AD802-E815)&gt;360,ABS(AD802-E815)-360,360-ABS(AD802-E815)),ABS(AD802-E815))</f>
        <v>30</v>
      </c>
      <c r="AE803" s="3">
        <f>IF(ABS(AE802-E815)&gt;180,IF(ABS(AE802-E815)&gt;360,ABS(AE802-E815)-360,360-ABS(AE802-E815)),ABS(AE802-E815))</f>
        <v>40</v>
      </c>
      <c r="AF803" s="3">
        <f>IF(ABS(AF802-E815)&gt;180,IF(ABS(AF802-E815)&gt;360,ABS(AF802-E815)-360,360-ABS(AF802-E815)),ABS(AF802-E815))</f>
        <v>50</v>
      </c>
      <c r="AG803" s="3">
        <f>IF(ABS(AG802-E815)&gt;180,IF(ABS(AG802-E815)&gt;360,ABS(AG802-E815)-360,360-ABS(AG802-E815)),ABS(AG802-E815))</f>
        <v>60</v>
      </c>
      <c r="AH803" s="3">
        <f>IF(ABS(AH802-E815)&gt;180,IF(ABS(AH802-E815)&gt;360,ABS(AH802-E815)-360,360-ABS(AH802-E815)),ABS(AH802-E815))</f>
        <v>70</v>
      </c>
      <c r="AI803" s="3">
        <f>IF(ABS(AI802-E815)&gt;180,IF(ABS(AI802-E815)&gt;360,ABS(AI802-E815)-360,360-ABS(AI802-E815)),ABS(AI802-E815))</f>
        <v>80</v>
      </c>
      <c r="AJ803" s="3">
        <f>IF(ABS(AJ802-E815)&gt;180,IF(ABS(AJ802-E815)&gt;360,ABS(AJ802-E815)-360,360-ABS(AJ802-E815)),ABS(AJ802-E815))</f>
        <v>90</v>
      </c>
      <c r="AK803" s="3">
        <f>IF(ABS(AK802-E815)&gt;180,IF(ABS(AK802-E815)&gt;360,ABS(AK802-E815)-360,360-ABS(AK802-E815)),ABS(AK802-E815))</f>
        <v>100</v>
      </c>
      <c r="AL803" s="3">
        <f>IF(ABS(AL802-E815)&gt;180,IF(ABS(AL802-E815)&gt;360,ABS(AL802-E815)-360,360-ABS(AL802-E815)),ABS(AL802-E815))</f>
        <v>110</v>
      </c>
      <c r="AM803" s="3">
        <f>IF(ABS(AM802-E815)&gt;180,IF(ABS(AM802-E815)&gt;360,ABS(AM802-E815)-360,360-ABS(AM802-E815)),ABS(AM802-E815))</f>
        <v>120</v>
      </c>
      <c r="AN803" s="3">
        <f>IF(ABS(AN802-E815)&gt;180,IF(ABS(AN802-E815)&gt;360,ABS(AN802-E815)-360,360-ABS(AN802-E815)),ABS(AN802-E815))</f>
        <v>130</v>
      </c>
      <c r="AO803" s="3">
        <f>IF(ABS(AO802-E815)&gt;180,IF(ABS(AO802-E815)&gt;360,ABS(AO802-E815)-360,360-ABS(AO802-E815)),ABS(AO802-E815))</f>
        <v>140</v>
      </c>
      <c r="AP803" s="3">
        <f>IF(ABS(AP802-E815)&gt;180,IF(ABS(AP802-E815)&gt;360,ABS(AP802-E815)-360,360-ABS(AP802-E815)),ABS(AP802-E815))</f>
        <v>150</v>
      </c>
      <c r="AQ803" s="3">
        <f>IF(ABS(AQ802-E815)&gt;180,IF(ABS(AQ802-E815)&gt;360,ABS(AQ802-E815)-360,360-ABS(AQ802-E815)),ABS(AQ802-E815))</f>
        <v>160</v>
      </c>
      <c r="AR803" s="3">
        <f>IF(ABS(AR802-E815)&gt;180,IF(ABS(AR802-E815)&gt;360,ABS(AR802-E815)-360,360-ABS(AR802-E815)),ABS(AR802-E815))</f>
        <v>170</v>
      </c>
    </row>
    <row r="804" spans="2:44" ht="15.75" customHeight="1" x14ac:dyDescent="0.2">
      <c r="G804" s="3" t="s">
        <v>736</v>
      </c>
    </row>
    <row r="805" spans="2:44" ht="15.75" customHeight="1" x14ac:dyDescent="0.2">
      <c r="B805" s="3" t="s">
        <v>791</v>
      </c>
      <c r="E805" s="3">
        <v>330</v>
      </c>
      <c r="G805" s="3">
        <v>90</v>
      </c>
      <c r="I805" s="3" t="e">
        <f>IF(DEGREES(ACOS(SIN(RADIANS(G805))*SIN(RADIANS(E813))+COS(RADIANS(G805))*COS(RADIANS(E813))*COS(RADIANS(I803))))&gt;90,0,$F$4*$F$5/E812^2*(SIN(RADIANS(G805))*SIN(RADIANS(E813))+COS(RADIANS(G805))*COS(RADIANS(E813))*COS(RADIANS(I803))))</f>
        <v>#DIV/0!</v>
      </c>
      <c r="J805" s="3" t="e">
        <f>IF(DEGREES(ACOS(SIN(RADIANS(G805))*SIN(RADIANS(E813))+COS(RADIANS(G805))*COS(RADIANS(E813))*COS(RADIANS(J803))))&gt;90,0,$F$4*$F$5/E812^2*(SIN(RADIANS(G805))*SIN(RADIANS(E813))+COS(RADIANS(G805))*COS(RADIANS(E813))*COS(RADIANS(J803))))</f>
        <v>#DIV/0!</v>
      </c>
      <c r="K805" s="3" t="e">
        <f>IF(DEGREES(ACOS(SIN(RADIANS(G805))*SIN(RADIANS(E813))+COS(RADIANS(G805))*COS(RADIANS(E813))*COS(RADIANS(K803))))&gt;90,0,$F$4*$F$5/E812^2*(SIN(RADIANS(G805))*SIN(RADIANS(E813))+COS(RADIANS(G805))*COS(RADIANS(E813))*COS(RADIANS(K803))))</f>
        <v>#DIV/0!</v>
      </c>
      <c r="L805" s="3" t="e">
        <f>IF(DEGREES(ACOS(SIN(RADIANS(G805))*SIN(RADIANS(E813))+COS(RADIANS(G805))*COS(RADIANS(E813))*COS(RADIANS(L803))))&gt;90,0,$F$4*$F$5/E812^2*(SIN(RADIANS(G805))*SIN(RADIANS(E813))+COS(RADIANS(G805))*COS(RADIANS(E813))*COS(RADIANS(L803))))</f>
        <v>#DIV/0!</v>
      </c>
      <c r="M805" s="3" t="e">
        <f>IF(DEGREES(ACOS(SIN(RADIANS(G805))*SIN(RADIANS(E813))+COS(RADIANS(G805))*COS(RADIANS(E813))*COS(RADIANS(M803))))&gt;90,0,$F$4*$F$5/E812^2*(SIN(RADIANS(G805))*SIN(RADIANS(E813))+COS(RADIANS(G805))*COS(RADIANS(E813))*COS(RADIANS(M803))))</f>
        <v>#DIV/0!</v>
      </c>
      <c r="N805" s="3" t="e">
        <f>IF(DEGREES(ACOS(SIN(RADIANS(G805))*SIN(RADIANS(E813))+COS(RADIANS(G805))*COS(RADIANS(E813))*COS(RADIANS(N803))))&gt;90,0,$F$4*$F$5/E812^2*(SIN(RADIANS(G805))*SIN(RADIANS(E813))+COS(RADIANS(G805))*COS(RADIANS(E813))*COS(RADIANS(N803))))</f>
        <v>#DIV/0!</v>
      </c>
      <c r="O805" s="3" t="e">
        <f>IF(DEGREES(ACOS(SIN(RADIANS(G805))*SIN(RADIANS(E813))+COS(RADIANS(G805))*COS(RADIANS(E813))*COS(RADIANS(O803))))&gt;90,0,$F$4*$F$5/E812^2*(SIN(RADIANS(G805))*SIN(RADIANS(E813))+COS(RADIANS(G805))*COS(RADIANS(E813))*COS(RADIANS(O803))))</f>
        <v>#DIV/0!</v>
      </c>
      <c r="P805" s="3" t="e">
        <f>IF(DEGREES(ACOS(SIN(RADIANS(G805))*SIN(RADIANS(E813))+COS(RADIANS(G805))*COS(RADIANS(E813))*COS(RADIANS(P803))))&gt;90,0,$F$4*$F$5/E812^2*(SIN(RADIANS(G805))*SIN(RADIANS(E813))+COS(RADIANS(G805))*COS(RADIANS(E813))*COS(RADIANS(P803))))</f>
        <v>#DIV/0!</v>
      </c>
      <c r="Q805" s="3" t="e">
        <f>IF(DEGREES(ACOS(SIN(RADIANS(G805))*SIN(RADIANS(E813))+COS(RADIANS(G805))*COS(RADIANS(E813))*COS(RADIANS(Q803))))&gt;90,0,$F$4*$F$5/E812^2*(SIN(RADIANS(G805))*SIN(RADIANS(E813))+COS(RADIANS(G805))*COS(RADIANS(E813))*COS(RADIANS(Q803))))</f>
        <v>#DIV/0!</v>
      </c>
      <c r="R805" s="3" t="e">
        <f>IF(DEGREES(ACOS(SIN(RADIANS(G805))*SIN(RADIANS(E813))+COS(RADIANS(G805))*COS(RADIANS(E813))*COS(RADIANS(R803))))&gt;90,0,$F$4*$F$5/E812^2*(SIN(RADIANS(G805))*SIN(RADIANS(E813))+COS(RADIANS(G805))*COS(RADIANS(E813))*COS(RADIANS(R803))))</f>
        <v>#DIV/0!</v>
      </c>
      <c r="S805" s="3" t="e">
        <f>IF(DEGREES(ACOS(SIN(RADIANS(G805))*SIN(RADIANS(E813))+COS(RADIANS(G805))*COS(RADIANS(E813))*COS(RADIANS(S803))))&gt;90,0,$F$4*$F$5/E812^2*(SIN(RADIANS(G805))*SIN(RADIANS(E813))+COS(RADIANS(G805))*COS(RADIANS(E813))*COS(RADIANS(S803))))</f>
        <v>#DIV/0!</v>
      </c>
      <c r="T805" s="3" t="e">
        <f>IF(DEGREES(ACOS(SIN(RADIANS(G805))*SIN(RADIANS(E813))+COS(RADIANS(G805))*COS(RADIANS(E813))*COS(RADIANS(T803))))&gt;90,0,$F$4*$F$5/E812^2*(SIN(RADIANS(G805))*SIN(RADIANS(E813))+COS(RADIANS(G805))*COS(RADIANS(E813))*COS(RADIANS(T803))))</f>
        <v>#DIV/0!</v>
      </c>
      <c r="U805" s="3" t="e">
        <f>IF(DEGREES(ACOS(SIN(RADIANS(G805))*SIN(RADIANS(E813))+COS(RADIANS(G805))*COS(RADIANS(E813))*COS(RADIANS(U803))))&gt;90,0,$F$4*$F$5/E812^2*(SIN(RADIANS(G805))*SIN(RADIANS(E813))+COS(RADIANS(G805))*COS(RADIANS(E813))*COS(RADIANS(U803))))</f>
        <v>#DIV/0!</v>
      </c>
      <c r="V805" s="3" t="e">
        <f>IF(DEGREES(ACOS(SIN(RADIANS(G805))*SIN(RADIANS(E813))+COS(RADIANS(G805))*COS(RADIANS(E813))*COS(RADIANS(V803))))&gt;90,0,$F$4*$F$5/E812^2*(SIN(RADIANS(G805))*SIN(RADIANS(E813))+COS(RADIANS(G805))*COS(RADIANS(E813))*COS(RADIANS(V803))))</f>
        <v>#DIV/0!</v>
      </c>
      <c r="W805" s="3" t="e">
        <f>IF(DEGREES(ACOS(SIN(RADIANS(G805))*SIN(RADIANS(E813))+COS(RADIANS(G805))*COS(RADIANS(E813))*COS(RADIANS(W803))))&gt;90,0,$F$4*$F$5/E812^2*(SIN(RADIANS(G805))*SIN(RADIANS(E813))+COS(RADIANS(G805))*COS(RADIANS(E813))*COS(RADIANS(W803))))</f>
        <v>#DIV/0!</v>
      </c>
      <c r="X805" s="3" t="e">
        <f>IF(DEGREES(ACOS(SIN(RADIANS(G805))*SIN(RADIANS(E813))+COS(RADIANS(G805))*COS(RADIANS(E813))*COS(RADIANS(X803))))&gt;90,0,$F$4*$F$5/E812^2*(SIN(RADIANS(G805))*SIN(RADIANS(E813))+COS(RADIANS(G805))*COS(RADIANS(E813))*COS(RADIANS(X803))))</f>
        <v>#DIV/0!</v>
      </c>
      <c r="Y805" s="3" t="e">
        <f>IF(DEGREES(ACOS(SIN(RADIANS(G805))*SIN(RADIANS(E813))+COS(RADIANS(G805))*COS(RADIANS(E813))*COS(RADIANS(Y803))))&gt;90,0,$F$4*$F$5/E812^2*(SIN(RADIANS(G805))*SIN(RADIANS(E813))+COS(RADIANS(G805))*COS(RADIANS(E813))*COS(RADIANS(Y803))))</f>
        <v>#DIV/0!</v>
      </c>
      <c r="Z805" s="3" t="e">
        <f>IF(DEGREES(ACOS(SIN(RADIANS(G805))*SIN(RADIANS(E813))+COS(RADIANS(G805))*COS(RADIANS(E813))*COS(RADIANS(Z803))))&gt;90,0,$F$4*$F$5/E812^2*(SIN(RADIANS(G805))*SIN(RADIANS(E813))+COS(RADIANS(G805))*COS(RADIANS(E813))*COS(RADIANS(Z803))))</f>
        <v>#DIV/0!</v>
      </c>
      <c r="AA805" s="3" t="e">
        <f>IF(DEGREES(ACOS(SIN(RADIANS(G805))*SIN(RADIANS(E813))+COS(RADIANS(G805))*COS(RADIANS(E813))*COS(RADIANS(AA803))))&gt;90,0,$F$4*$F$5/E812^2*(SIN(RADIANS(G805))*SIN(RADIANS(E813))+COS(RADIANS(G805))*COS(RADIANS(E813))*COS(RADIANS(AA803))))</f>
        <v>#DIV/0!</v>
      </c>
      <c r="AB805" s="3" t="e">
        <f>IF(DEGREES(ACOS(SIN(RADIANS(G805))*SIN(RADIANS(E813))+COS(RADIANS(G805))*COS(RADIANS(E813))*COS(RADIANS(AB803))))&gt;90,0,$F$4*$F$5/E812^2*(SIN(RADIANS(G805))*SIN(RADIANS(E813))+COS(RADIANS(G805))*COS(RADIANS(E813))*COS(RADIANS(AB803))))</f>
        <v>#DIV/0!</v>
      </c>
      <c r="AC805" s="3" t="e">
        <f>IF(DEGREES(ACOS(SIN(RADIANS(G805))*SIN(RADIANS(E813))+COS(RADIANS(G805))*COS(RADIANS(E813))*COS(RADIANS(AC803))))&gt;90,0,$F$4*$F$5/E812^2*(SIN(RADIANS(G805))*SIN(RADIANS(E813))+COS(RADIANS(G805))*COS(RADIANS(E813))*COS(RADIANS(AC803))))</f>
        <v>#DIV/0!</v>
      </c>
      <c r="AD805" s="3" t="e">
        <f>IF(DEGREES(ACOS(SIN(RADIANS(G805))*SIN(RADIANS(E813))+COS(RADIANS(G805))*COS(RADIANS(E813))*COS(RADIANS(AD803))))&gt;90,0,$F$4*$F$5/E812^2*(SIN(RADIANS(G805))*SIN(RADIANS(E813))+COS(RADIANS(G805))*COS(RADIANS(E813))*COS(RADIANS(AD803))))</f>
        <v>#DIV/0!</v>
      </c>
      <c r="AE805" s="3" t="e">
        <f>IF(DEGREES(ACOS(SIN(RADIANS(G805))*SIN(RADIANS(E813))+COS(RADIANS(G805))*COS(RADIANS(E813))*COS(RADIANS(AE803))))&gt;90,0,$F$4*$F$5/E812^2*(SIN(RADIANS(G805))*SIN(RADIANS(E813))+COS(RADIANS(G805))*COS(RADIANS(E813))*COS(RADIANS(AE803))))</f>
        <v>#DIV/0!</v>
      </c>
      <c r="AF805" s="3" t="e">
        <f>IF(DEGREES(ACOS(SIN(RADIANS(G805))*SIN(RADIANS(E813))+COS(RADIANS(G805))*COS(RADIANS(E813))*COS(RADIANS(AF803))))&gt;90,0,$F$4*$F$5/E812^2*(SIN(RADIANS(G805))*SIN(RADIANS(E813))+COS(RADIANS(G805))*COS(RADIANS(E813))*COS(RADIANS(AF803))))</f>
        <v>#DIV/0!</v>
      </c>
      <c r="AG805" s="3" t="e">
        <f>IF(DEGREES(ACOS(SIN(RADIANS(G805))*SIN(RADIANS(E813))+COS(RADIANS(G805))*COS(RADIANS(E813))*COS(RADIANS(AG803))))&gt;90,0,$F$4*$F$5/E812^2*(SIN(RADIANS(G805))*SIN(RADIANS(E813))+COS(RADIANS(G805))*COS(RADIANS(E813))*COS(RADIANS(AG803))))</f>
        <v>#DIV/0!</v>
      </c>
      <c r="AH805" s="3" t="e">
        <f>IF(DEGREES(ACOS(SIN(RADIANS(G805))*SIN(RADIANS(E813))+COS(RADIANS(G805))*COS(RADIANS(E813))*COS(RADIANS(AH803))))&gt;90,0,$F$4*$F$5/E812^2*(SIN(RADIANS(G805))*SIN(RADIANS(E813))+COS(RADIANS(G805))*COS(RADIANS(E813))*COS(RADIANS(AH803))))</f>
        <v>#DIV/0!</v>
      </c>
      <c r="AI805" s="3" t="e">
        <f>IF(DEGREES(ACOS(SIN(RADIANS(G805))*SIN(RADIANS(E813))+COS(RADIANS(G805))*COS(RADIANS(E813))*COS(RADIANS(AI803))))&gt;90,0,$F$4*$F$5/E812^2*(SIN(RADIANS(G805))*SIN(RADIANS(E813))+COS(RADIANS(G805))*COS(RADIANS(E813))*COS(RADIANS(AI803))))</f>
        <v>#DIV/0!</v>
      </c>
      <c r="AJ805" s="3" t="e">
        <f>IF(DEGREES(ACOS(SIN(RADIANS(G805))*SIN(RADIANS(E813))+COS(RADIANS(G805))*COS(RADIANS(E813))*COS(RADIANS(AJ803))))&gt;90,0,$F$4*$F$5/E812^2*(SIN(RADIANS(G805))*SIN(RADIANS(E813))+COS(RADIANS(G805))*COS(RADIANS(E813))*COS(RADIANS(AJ803))))</f>
        <v>#DIV/0!</v>
      </c>
      <c r="AK805" s="3" t="e">
        <f>IF(DEGREES(ACOS(SIN(RADIANS(G805))*SIN(RADIANS(E813))+COS(RADIANS(G805))*COS(RADIANS(E813))*COS(RADIANS(AK803))))&gt;90,0,$F$4*$F$5/E812^2*(SIN(RADIANS(G805))*SIN(RADIANS(E813))+COS(RADIANS(G805))*COS(RADIANS(E813))*COS(RADIANS(AK803))))</f>
        <v>#DIV/0!</v>
      </c>
      <c r="AL805" s="3" t="e">
        <f>IF(DEGREES(ACOS(SIN(RADIANS(G805))*SIN(RADIANS(E813))+COS(RADIANS(G805))*COS(RADIANS(E813))*COS(RADIANS(AL803))))&gt;90,0,$F$4*$F$5/E812^2*(SIN(RADIANS(G805))*SIN(RADIANS(E813))+COS(RADIANS(G805))*COS(RADIANS(E813))*COS(RADIANS(AL803))))</f>
        <v>#DIV/0!</v>
      </c>
      <c r="AM805" s="3" t="e">
        <f>IF(DEGREES(ACOS(SIN(RADIANS(G805))*SIN(RADIANS(E813))+COS(RADIANS(G805))*COS(RADIANS(E813))*COS(RADIANS(AM803))))&gt;90,0,$F$4*$F$5/E812^2*(SIN(RADIANS(G805))*SIN(RADIANS(E813))+COS(RADIANS(G805))*COS(RADIANS(E813))*COS(RADIANS(AM803))))</f>
        <v>#DIV/0!</v>
      </c>
      <c r="AN805" s="3" t="e">
        <f>IF(DEGREES(ACOS(SIN(RADIANS(G805))*SIN(RADIANS(E813))+COS(RADIANS(G805))*COS(RADIANS(E813))*COS(RADIANS(AN803))))&gt;90,0,$F$4*$F$5/E812^2*(SIN(RADIANS(G805))*SIN(RADIANS(E813))+COS(RADIANS(G805))*COS(RADIANS(E813))*COS(RADIANS(AN803))))</f>
        <v>#DIV/0!</v>
      </c>
      <c r="AO805" s="3" t="e">
        <f>IF(DEGREES(ACOS(SIN(RADIANS(G805))*SIN(RADIANS(E813))+COS(RADIANS(G805))*COS(RADIANS(E813))*COS(RADIANS(AO803))))&gt;90,0,$F$4*$F$5/E812^2*(SIN(RADIANS(G805))*SIN(RADIANS(E813))+COS(RADIANS(G805))*COS(RADIANS(E813))*COS(RADIANS(AO803))))</f>
        <v>#DIV/0!</v>
      </c>
      <c r="AP805" s="3" t="e">
        <f>IF(DEGREES(ACOS(SIN(RADIANS(G805))*SIN(RADIANS(E813))+COS(RADIANS(G805))*COS(RADIANS(E813))*COS(RADIANS(AP803))))&gt;90,0,$F$4*$F$5/E812^2*(SIN(RADIANS(G805))*SIN(RADIANS(E813))+COS(RADIANS(G805))*COS(RADIANS(E813))*COS(RADIANS(AP803))))</f>
        <v>#DIV/0!</v>
      </c>
      <c r="AQ805" s="3" t="e">
        <f>IF(DEGREES(ACOS(SIN(RADIANS(G805))*SIN(RADIANS(E813))+COS(RADIANS(G805))*COS(RADIANS(E813))*COS(RADIANS(AQ803))))&gt;90,0,$F$4*$F$5/E812^2*(SIN(RADIANS(G805))*SIN(RADIANS(E813))+COS(RADIANS(G805))*COS(RADIANS(E813))*COS(RADIANS(AQ803))))</f>
        <v>#DIV/0!</v>
      </c>
      <c r="AR805" s="3" t="e">
        <f>IF(DEGREES(ACOS(SIN(RADIANS(G805))*SIN(RADIANS(E813))+COS(RADIANS(G805))*COS(RADIANS(E813))*COS(RADIANS(AR803))))&gt;90,0,$F$4*$F$5/E812^2*(SIN(RADIANS(G805))*SIN(RADIANS(E813))+COS(RADIANS(G805))*COS(RADIANS(E813))*COS(RADIANS(AR803))))</f>
        <v>#DIV/0!</v>
      </c>
    </row>
    <row r="806" spans="2:44" ht="15.75" customHeight="1" x14ac:dyDescent="0.2">
      <c r="B806" s="3" t="s">
        <v>728</v>
      </c>
      <c r="E806" s="3">
        <f t="array" ref="E806">INDEX($D$1751:$AM$1751,0,MATCH(E805-IF(E805&lt;360,0,360),$D$1700:$AM$1700,0))+IF(E805&gt;350,360,0)</f>
        <v>330</v>
      </c>
      <c r="G806" s="3">
        <v>80</v>
      </c>
      <c r="I806" s="3">
        <f>IF(DEGREES(ACOS(SIN(RADIANS(G806))*SIN(RADIANS(E813))+COS(RADIANS(G806))*COS(RADIANS(E813))*COS(RADIANS(I803))))&gt;90,0,$F$4*$F$5/E812^2*(SIN(RADIANS(G806))*SIN(RADIANS(E813))+COS(RADIANS(G806))*COS(RADIANS(E813))*COS(RADIANS(I803))))</f>
        <v>0</v>
      </c>
      <c r="J806" s="3">
        <f>IF(DEGREES(ACOS(SIN(RADIANS(G806))*SIN(RADIANS(E813))+COS(RADIANS(G806))*COS(RADIANS(E813))*COS(RADIANS(J803))))&gt;90,0,$F$4*$F$5/E812^2*(SIN(RADIANS(G806))*SIN(RADIANS(E813))+COS(RADIANS(G806))*COS(RADIANS(E813))*COS(RADIANS(J803))))</f>
        <v>0</v>
      </c>
      <c r="K806" s="3">
        <f>IF(DEGREES(ACOS(SIN(RADIANS(G806))*SIN(RADIANS(E813))+COS(RADIANS(G806))*COS(RADIANS(E813))*COS(RADIANS(K803))))&gt;90,0,$F$4*$F$5/E812^2*(SIN(RADIANS(G806))*SIN(RADIANS(E813))+COS(RADIANS(G806))*COS(RADIANS(E813))*COS(RADIANS(K803))))</f>
        <v>0</v>
      </c>
      <c r="L806" s="3">
        <f>IF(DEGREES(ACOS(SIN(RADIANS(G806))*SIN(RADIANS(E813))+COS(RADIANS(G806))*COS(RADIANS(E813))*COS(RADIANS(L803))))&gt;90,0,$F$4*$F$5/E812^2*(SIN(RADIANS(G806))*SIN(RADIANS(E813))+COS(RADIANS(G806))*COS(RADIANS(E813))*COS(RADIANS(L803))))</f>
        <v>0</v>
      </c>
      <c r="M806" s="3">
        <f>IF(DEGREES(ACOS(SIN(RADIANS(G806))*SIN(RADIANS(E813))+COS(RADIANS(G806))*COS(RADIANS(E813))*COS(RADIANS(M803))))&gt;90,0,$F$4*$F$5/E812^2*(SIN(RADIANS(G806))*SIN(RADIANS(E813))+COS(RADIANS(G806))*COS(RADIANS(E813))*COS(RADIANS(M803))))</f>
        <v>0</v>
      </c>
      <c r="N806" s="3">
        <f>IF(DEGREES(ACOS(SIN(RADIANS(G806))*SIN(RADIANS(E813))+COS(RADIANS(G806))*COS(RADIANS(E813))*COS(RADIANS(N803))))&gt;90,0,$F$4*$F$5/E812^2*(SIN(RADIANS(G806))*SIN(RADIANS(E813))+COS(RADIANS(G806))*COS(RADIANS(E813))*COS(RADIANS(N803))))</f>
        <v>0</v>
      </c>
      <c r="O806" s="3">
        <f>IF(DEGREES(ACOS(SIN(RADIANS(G806))*SIN(RADIANS(E813))+COS(RADIANS(G806))*COS(RADIANS(E813))*COS(RADIANS(O803))))&gt;90,0,$F$4*$F$5/E812^2*(SIN(RADIANS(G806))*SIN(RADIANS(E813))+COS(RADIANS(G806))*COS(RADIANS(E813))*COS(RADIANS(O803))))</f>
        <v>0</v>
      </c>
      <c r="P806" s="3">
        <f>IF(DEGREES(ACOS(SIN(RADIANS(G806))*SIN(RADIANS(E813))+COS(RADIANS(G806))*COS(RADIANS(E813))*COS(RADIANS(P803))))&gt;90,0,$F$4*$F$5/E812^2*(SIN(RADIANS(G806))*SIN(RADIANS(E813))+COS(RADIANS(G806))*COS(RADIANS(E813))*COS(RADIANS(P803))))</f>
        <v>0</v>
      </c>
      <c r="Q806" s="3">
        <f>IF(DEGREES(ACOS(SIN(RADIANS(G806))*SIN(RADIANS(E813))+COS(RADIANS(G806))*COS(RADIANS(E813))*COS(RADIANS(Q803))))&gt;90,0,$F$4*$F$5/E812^2*(SIN(RADIANS(G806))*SIN(RADIANS(E813))+COS(RADIANS(G806))*COS(RADIANS(E813))*COS(RADIANS(Q803))))</f>
        <v>0</v>
      </c>
      <c r="R806" s="3" t="e">
        <f>IF(DEGREES(ACOS(SIN(RADIANS(G806))*SIN(RADIANS(E813))+COS(RADIANS(G806))*COS(RADIANS(E813))*COS(RADIANS(R803))))&gt;90,0,$F$4*$F$5/E812^2*(SIN(RADIANS(G806))*SIN(RADIANS(E813))+COS(RADIANS(G806))*COS(RADIANS(E813))*COS(RADIANS(R803))))</f>
        <v>#DIV/0!</v>
      </c>
      <c r="S806" s="3" t="e">
        <f>IF(DEGREES(ACOS(SIN(RADIANS(G806))*SIN(RADIANS(E813))+COS(RADIANS(G806))*COS(RADIANS(E813))*COS(RADIANS(S803))))&gt;90,0,$F$4*$F$5/E812^2*(SIN(RADIANS(G806))*SIN(RADIANS(E813))+COS(RADIANS(G806))*COS(RADIANS(E813))*COS(RADIANS(S803))))</f>
        <v>#DIV/0!</v>
      </c>
      <c r="T806" s="3" t="e">
        <f>IF(DEGREES(ACOS(SIN(RADIANS(G806))*SIN(RADIANS(E813))+COS(RADIANS(G806))*COS(RADIANS(E813))*COS(RADIANS(T803))))&gt;90,0,$F$4*$F$5/E812^2*(SIN(RADIANS(G806))*SIN(RADIANS(E813))+COS(RADIANS(G806))*COS(RADIANS(E813))*COS(RADIANS(T803))))</f>
        <v>#DIV/0!</v>
      </c>
      <c r="U806" s="3" t="e">
        <f>IF(DEGREES(ACOS(SIN(RADIANS(G806))*SIN(RADIANS(E813))+COS(RADIANS(G806))*COS(RADIANS(E813))*COS(RADIANS(U803))))&gt;90,0,$F$4*$F$5/E812^2*(SIN(RADIANS(G806))*SIN(RADIANS(E813))+COS(RADIANS(G806))*COS(RADIANS(E813))*COS(RADIANS(U803))))</f>
        <v>#DIV/0!</v>
      </c>
      <c r="V806" s="3" t="e">
        <f>IF(DEGREES(ACOS(SIN(RADIANS(G806))*SIN(RADIANS(E813))+COS(RADIANS(G806))*COS(RADIANS(E813))*COS(RADIANS(V803))))&gt;90,0,$F$4*$F$5/E812^2*(SIN(RADIANS(G806))*SIN(RADIANS(E813))+COS(RADIANS(G806))*COS(RADIANS(E813))*COS(RADIANS(V803))))</f>
        <v>#DIV/0!</v>
      </c>
      <c r="W806" s="3" t="e">
        <f>IF(DEGREES(ACOS(SIN(RADIANS(G806))*SIN(RADIANS(E813))+COS(RADIANS(G806))*COS(RADIANS(E813))*COS(RADIANS(W803))))&gt;90,0,$F$4*$F$5/E812^2*(SIN(RADIANS(G806))*SIN(RADIANS(E813))+COS(RADIANS(G806))*COS(RADIANS(E813))*COS(RADIANS(W803))))</f>
        <v>#DIV/0!</v>
      </c>
      <c r="X806" s="3" t="e">
        <f>IF(DEGREES(ACOS(SIN(RADIANS(G806))*SIN(RADIANS(E813))+COS(RADIANS(G806))*COS(RADIANS(E813))*COS(RADIANS(X803))))&gt;90,0,$F$4*$F$5/E812^2*(SIN(RADIANS(G806))*SIN(RADIANS(E813))+COS(RADIANS(G806))*COS(RADIANS(E813))*COS(RADIANS(X803))))</f>
        <v>#DIV/0!</v>
      </c>
      <c r="Y806" s="3" t="e">
        <f>IF(DEGREES(ACOS(SIN(RADIANS(G806))*SIN(RADIANS(E813))+COS(RADIANS(G806))*COS(RADIANS(E813))*COS(RADIANS(Y803))))&gt;90,0,$F$4*$F$5/E812^2*(SIN(RADIANS(G806))*SIN(RADIANS(E813))+COS(RADIANS(G806))*COS(RADIANS(E813))*COS(RADIANS(Y803))))</f>
        <v>#DIV/0!</v>
      </c>
      <c r="Z806" s="3" t="e">
        <f>IF(DEGREES(ACOS(SIN(RADIANS(G806))*SIN(RADIANS(E813))+COS(RADIANS(G806))*COS(RADIANS(E813))*COS(RADIANS(Z803))))&gt;90,0,$F$4*$F$5/E812^2*(SIN(RADIANS(G806))*SIN(RADIANS(E813))+COS(RADIANS(G806))*COS(RADIANS(E813))*COS(RADIANS(Z803))))</f>
        <v>#DIV/0!</v>
      </c>
      <c r="AA806" s="3" t="e">
        <f>IF(DEGREES(ACOS(SIN(RADIANS(G806))*SIN(RADIANS(E813))+COS(RADIANS(G806))*COS(RADIANS(E813))*COS(RADIANS(AA803))))&gt;90,0,$F$4*$F$5/E812^2*(SIN(RADIANS(G806))*SIN(RADIANS(E813))+COS(RADIANS(G806))*COS(RADIANS(E813))*COS(RADIANS(AA803))))</f>
        <v>#DIV/0!</v>
      </c>
      <c r="AB806" s="3" t="e">
        <f>IF(DEGREES(ACOS(SIN(RADIANS(G806))*SIN(RADIANS(E813))+COS(RADIANS(G806))*COS(RADIANS(E813))*COS(RADIANS(AB803))))&gt;90,0,$F$4*$F$5/E812^2*(SIN(RADIANS(G806))*SIN(RADIANS(E813))+COS(RADIANS(G806))*COS(RADIANS(E813))*COS(RADIANS(AB803))))</f>
        <v>#DIV/0!</v>
      </c>
      <c r="AC806" s="3" t="e">
        <f>IF(DEGREES(ACOS(SIN(RADIANS(G806))*SIN(RADIANS(E813))+COS(RADIANS(G806))*COS(RADIANS(E813))*COS(RADIANS(AC803))))&gt;90,0,$F$4*$F$5/E812^2*(SIN(RADIANS(G806))*SIN(RADIANS(E813))+COS(RADIANS(G806))*COS(RADIANS(E813))*COS(RADIANS(AC803))))</f>
        <v>#DIV/0!</v>
      </c>
      <c r="AD806" s="3" t="e">
        <f>IF(DEGREES(ACOS(SIN(RADIANS(G806))*SIN(RADIANS(E813))+COS(RADIANS(G806))*COS(RADIANS(E813))*COS(RADIANS(AD803))))&gt;90,0,$F$4*$F$5/E812^2*(SIN(RADIANS(G806))*SIN(RADIANS(E813))+COS(RADIANS(G806))*COS(RADIANS(E813))*COS(RADIANS(AD803))))</f>
        <v>#DIV/0!</v>
      </c>
      <c r="AE806" s="3" t="e">
        <f>IF(DEGREES(ACOS(SIN(RADIANS(G806))*SIN(RADIANS(E813))+COS(RADIANS(G806))*COS(RADIANS(E813))*COS(RADIANS(AE803))))&gt;90,0,$F$4*$F$5/E812^2*(SIN(RADIANS(G806))*SIN(RADIANS(E813))+COS(RADIANS(G806))*COS(RADIANS(E813))*COS(RADIANS(AE803))))</f>
        <v>#DIV/0!</v>
      </c>
      <c r="AF806" s="3" t="e">
        <f>IF(DEGREES(ACOS(SIN(RADIANS(G806))*SIN(RADIANS(E813))+COS(RADIANS(G806))*COS(RADIANS(E813))*COS(RADIANS(AF803))))&gt;90,0,$F$4*$F$5/E812^2*(SIN(RADIANS(G806))*SIN(RADIANS(E813))+COS(RADIANS(G806))*COS(RADIANS(E813))*COS(RADIANS(AF803))))</f>
        <v>#DIV/0!</v>
      </c>
      <c r="AG806" s="3" t="e">
        <f>IF(DEGREES(ACOS(SIN(RADIANS(G806))*SIN(RADIANS(E813))+COS(RADIANS(G806))*COS(RADIANS(E813))*COS(RADIANS(AG803))))&gt;90,0,$F$4*$F$5/E812^2*(SIN(RADIANS(G806))*SIN(RADIANS(E813))+COS(RADIANS(G806))*COS(RADIANS(E813))*COS(RADIANS(AG803))))</f>
        <v>#DIV/0!</v>
      </c>
      <c r="AH806" s="3" t="e">
        <f>IF(DEGREES(ACOS(SIN(RADIANS(G806))*SIN(RADIANS(E813))+COS(RADIANS(G806))*COS(RADIANS(E813))*COS(RADIANS(AH803))))&gt;90,0,$F$4*$F$5/E812^2*(SIN(RADIANS(G806))*SIN(RADIANS(E813))+COS(RADIANS(G806))*COS(RADIANS(E813))*COS(RADIANS(AH803))))</f>
        <v>#DIV/0!</v>
      </c>
      <c r="AI806" s="3" t="e">
        <f>IF(DEGREES(ACOS(SIN(RADIANS(G806))*SIN(RADIANS(E813))+COS(RADIANS(G806))*COS(RADIANS(E813))*COS(RADIANS(AI803))))&gt;90,0,$F$4*$F$5/E812^2*(SIN(RADIANS(G806))*SIN(RADIANS(E813))+COS(RADIANS(G806))*COS(RADIANS(E813))*COS(RADIANS(AI803))))</f>
        <v>#DIV/0!</v>
      </c>
      <c r="AJ806" s="3" t="e">
        <f>IF(DEGREES(ACOS(SIN(RADIANS(G806))*SIN(RADIANS(E813))+COS(RADIANS(G806))*COS(RADIANS(E813))*COS(RADIANS(AJ803))))&gt;90,0,$F$4*$F$5/E812^2*(SIN(RADIANS(G806))*SIN(RADIANS(E813))+COS(RADIANS(G806))*COS(RADIANS(E813))*COS(RADIANS(AJ803))))</f>
        <v>#DIV/0!</v>
      </c>
      <c r="AK806" s="3">
        <f>IF(DEGREES(ACOS(SIN(RADIANS(G806))*SIN(RADIANS(E813))+COS(RADIANS(G806))*COS(RADIANS(E813))*COS(RADIANS(AK803))))&gt;90,0,$F$4*$F$5/E812^2*(SIN(RADIANS(G806))*SIN(RADIANS(E813))+COS(RADIANS(G806))*COS(RADIANS(E813))*COS(RADIANS(AK803))))</f>
        <v>0</v>
      </c>
      <c r="AL806" s="3">
        <f>IF(DEGREES(ACOS(SIN(RADIANS(G806))*SIN(RADIANS(E813))+COS(RADIANS(G806))*COS(RADIANS(E813))*COS(RADIANS(AL803))))&gt;90,0,$F$4*$F$5/E812^2*(SIN(RADIANS(G806))*SIN(RADIANS(E813))+COS(RADIANS(G806))*COS(RADIANS(E813))*COS(RADIANS(AL803))))</f>
        <v>0</v>
      </c>
      <c r="AM806" s="3">
        <f>IF(DEGREES(ACOS(SIN(RADIANS(G806))*SIN(RADIANS(E813))+COS(RADIANS(G806))*COS(RADIANS(E813))*COS(RADIANS(AM803))))&gt;90,0,$F$4*$F$5/E812^2*(SIN(RADIANS(G806))*SIN(RADIANS(E813))+COS(RADIANS(G806))*COS(RADIANS(E813))*COS(RADIANS(AM803))))</f>
        <v>0</v>
      </c>
      <c r="AN806" s="3">
        <f>IF(DEGREES(ACOS(SIN(RADIANS(G806))*SIN(RADIANS(E813))+COS(RADIANS(G806))*COS(RADIANS(E813))*COS(RADIANS(AN803))))&gt;90,0,$F$4*$F$5/E812^2*(SIN(RADIANS(G806))*SIN(RADIANS(E813))+COS(RADIANS(G806))*COS(RADIANS(E813))*COS(RADIANS(AN803))))</f>
        <v>0</v>
      </c>
      <c r="AO806" s="3">
        <f>IF(DEGREES(ACOS(SIN(RADIANS(G806))*SIN(RADIANS(E813))+COS(RADIANS(G806))*COS(RADIANS(E813))*COS(RADIANS(AO803))))&gt;90,0,$F$4*$F$5/E812^2*(SIN(RADIANS(G806))*SIN(RADIANS(E813))+COS(RADIANS(G806))*COS(RADIANS(E813))*COS(RADIANS(AO803))))</f>
        <v>0</v>
      </c>
      <c r="AP806" s="3">
        <f>IF(DEGREES(ACOS(SIN(RADIANS(G806))*SIN(RADIANS(E813))+COS(RADIANS(G806))*COS(RADIANS(E813))*COS(RADIANS(AP803))))&gt;90,0,$F$4*$F$5/E812^2*(SIN(RADIANS(G806))*SIN(RADIANS(E813))+COS(RADIANS(G806))*COS(RADIANS(E813))*COS(RADIANS(AP803))))</f>
        <v>0</v>
      </c>
      <c r="AQ806" s="3">
        <f>IF(DEGREES(ACOS(SIN(RADIANS(G806))*SIN(RADIANS(E813))+COS(RADIANS(G806))*COS(RADIANS(E813))*COS(RADIANS(AQ803))))&gt;90,0,$F$4*$F$5/E812^2*(SIN(RADIANS(G806))*SIN(RADIANS(E813))+COS(RADIANS(G806))*COS(RADIANS(E813))*COS(RADIANS(AQ803))))</f>
        <v>0</v>
      </c>
      <c r="AR806" s="3">
        <f>IF(DEGREES(ACOS(SIN(RADIANS(G806))*SIN(RADIANS(E813))+COS(RADIANS(G806))*COS(RADIANS(E813))*COS(RADIANS(AR803))))&gt;90,0,$F$4*$F$5/E812^2*(SIN(RADIANS(G806))*SIN(RADIANS(E813))+COS(RADIANS(G806))*COS(RADIANS(E813))*COS(RADIANS(AR803))))</f>
        <v>0</v>
      </c>
    </row>
    <row r="807" spans="2:44" ht="15.75" customHeight="1" x14ac:dyDescent="0.2">
      <c r="B807" s="20" t="s">
        <v>784</v>
      </c>
      <c r="E807" s="3">
        <f>IF(E806-$F$13&lt;0,E806-$F$13+360,IF(E806-$F$13&gt;360,E806-$F$13-360,E806-$F$13))</f>
        <v>60</v>
      </c>
      <c r="G807" s="3">
        <v>70</v>
      </c>
      <c r="I807" s="3">
        <f>IF(DEGREES(ACOS(SIN(RADIANS(G807))*SIN(RADIANS(E813))+COS(RADIANS(G807))*COS(RADIANS(E813))*COS(RADIANS(I803))))&gt;90,0,$F$4*$F$5/E812^2*(SIN(RADIANS(G807))*SIN(RADIANS(E813))+COS(RADIANS(G807))*COS(RADIANS(E813))*COS(RADIANS(I803))))</f>
        <v>0</v>
      </c>
      <c r="J807" s="3">
        <f>IF(DEGREES(ACOS(SIN(RADIANS(G807))*SIN(RADIANS(E813))+COS(RADIANS(G807))*COS(RADIANS(E813))*COS(RADIANS(J803))))&gt;90,0,$F$4*$F$5/E812^2*(SIN(RADIANS(G807))*SIN(RADIANS(E813))+COS(RADIANS(G807))*COS(RADIANS(E813))*COS(RADIANS(J803))))</f>
        <v>0</v>
      </c>
      <c r="K807" s="3">
        <f>IF(DEGREES(ACOS(SIN(RADIANS(G807))*SIN(RADIANS(E813))+COS(RADIANS(G807))*COS(RADIANS(E813))*COS(RADIANS(K803))))&gt;90,0,$F$4*$F$5/E812^2*(SIN(RADIANS(G807))*SIN(RADIANS(E813))+COS(RADIANS(G807))*COS(RADIANS(E813))*COS(RADIANS(K803))))</f>
        <v>0</v>
      </c>
      <c r="L807" s="3">
        <f>IF(DEGREES(ACOS(SIN(RADIANS(G807))*SIN(RADIANS(E813))+COS(RADIANS(G807))*COS(RADIANS(E813))*COS(RADIANS(L803))))&gt;90,0,$F$4*$F$5/E812^2*(SIN(RADIANS(G807))*SIN(RADIANS(E813))+COS(RADIANS(G807))*COS(RADIANS(E813))*COS(RADIANS(L803))))</f>
        <v>0</v>
      </c>
      <c r="M807" s="3">
        <f>IF(DEGREES(ACOS(SIN(RADIANS(G807))*SIN(RADIANS(E813))+COS(RADIANS(G807))*COS(RADIANS(E813))*COS(RADIANS(M803))))&gt;90,0,$F$4*$F$5/E812^2*(SIN(RADIANS(G807))*SIN(RADIANS(E813))+COS(RADIANS(G807))*COS(RADIANS(E813))*COS(RADIANS(M803))))</f>
        <v>0</v>
      </c>
      <c r="N807" s="3">
        <f>IF(DEGREES(ACOS(SIN(RADIANS(G807))*SIN(RADIANS(E813))+COS(RADIANS(G807))*COS(RADIANS(E813))*COS(RADIANS(N803))))&gt;90,0,$F$4*$F$5/E812^2*(SIN(RADIANS(G807))*SIN(RADIANS(E813))+COS(RADIANS(G807))*COS(RADIANS(E813))*COS(RADIANS(N803))))</f>
        <v>0</v>
      </c>
      <c r="O807" s="3">
        <f>IF(DEGREES(ACOS(SIN(RADIANS(G807))*SIN(RADIANS(E813))+COS(RADIANS(G807))*COS(RADIANS(E813))*COS(RADIANS(O803))))&gt;90,0,$F$4*$F$5/E812^2*(SIN(RADIANS(G807))*SIN(RADIANS(E813))+COS(RADIANS(G807))*COS(RADIANS(E813))*COS(RADIANS(O803))))</f>
        <v>0</v>
      </c>
      <c r="P807" s="3">
        <f>IF(DEGREES(ACOS(SIN(RADIANS(G807))*SIN(RADIANS(E813))+COS(RADIANS(G807))*COS(RADIANS(E813))*COS(RADIANS(P803))))&gt;90,0,$F$4*$F$5/E812^2*(SIN(RADIANS(G807))*SIN(RADIANS(E813))+COS(RADIANS(G807))*COS(RADIANS(E813))*COS(RADIANS(P803))))</f>
        <v>0</v>
      </c>
      <c r="Q807" s="3">
        <f>IF(DEGREES(ACOS(SIN(RADIANS(G807))*SIN(RADIANS(E813))+COS(RADIANS(G807))*COS(RADIANS(E813))*COS(RADIANS(Q803))))&gt;90,0,$F$4*$F$5/E812^2*(SIN(RADIANS(G807))*SIN(RADIANS(E813))+COS(RADIANS(G807))*COS(RADIANS(E813))*COS(RADIANS(Q803))))</f>
        <v>0</v>
      </c>
      <c r="R807" s="3" t="e">
        <f>IF(DEGREES(ACOS(SIN(RADIANS(G807))*SIN(RADIANS(E813))+COS(RADIANS(G807))*COS(RADIANS(E813))*COS(RADIANS(R803))))&gt;90,0,$F$4*$F$5/E812^2*(SIN(RADIANS(G807))*SIN(RADIANS(E813))+COS(RADIANS(G807))*COS(RADIANS(E813))*COS(RADIANS(R803))))</f>
        <v>#DIV/0!</v>
      </c>
      <c r="S807" s="3" t="e">
        <f>IF(DEGREES(ACOS(SIN(RADIANS(G807))*SIN(RADIANS(E813))+COS(RADIANS(G807))*COS(RADIANS(E813))*COS(RADIANS(S803))))&gt;90,0,$F$4*$F$5/E812^2*(SIN(RADIANS(G807))*SIN(RADIANS(E813))+COS(RADIANS(G807))*COS(RADIANS(E813))*COS(RADIANS(S803))))</f>
        <v>#DIV/0!</v>
      </c>
      <c r="T807" s="3" t="e">
        <f>IF(DEGREES(ACOS(SIN(RADIANS(G807))*SIN(RADIANS(E813))+COS(RADIANS(G807))*COS(RADIANS(E813))*COS(RADIANS(T803))))&gt;90,0,$F$4*$F$5/E812^2*(SIN(RADIANS(G807))*SIN(RADIANS(E813))+COS(RADIANS(G807))*COS(RADIANS(E813))*COS(RADIANS(T803))))</f>
        <v>#DIV/0!</v>
      </c>
      <c r="U807" s="3" t="e">
        <f>IF(DEGREES(ACOS(SIN(RADIANS(G807))*SIN(RADIANS(E813))+COS(RADIANS(G807))*COS(RADIANS(E813))*COS(RADIANS(U803))))&gt;90,0,$F$4*$F$5/E812^2*(SIN(RADIANS(G807))*SIN(RADIANS(E813))+COS(RADIANS(G807))*COS(RADIANS(E813))*COS(RADIANS(U803))))</f>
        <v>#DIV/0!</v>
      </c>
      <c r="V807" s="3" t="e">
        <f>IF(DEGREES(ACOS(SIN(RADIANS(G807))*SIN(RADIANS(E813))+COS(RADIANS(G807))*COS(RADIANS(E813))*COS(RADIANS(V803))))&gt;90,0,$F$4*$F$5/E812^2*(SIN(RADIANS(G807))*SIN(RADIANS(E813))+COS(RADIANS(G807))*COS(RADIANS(E813))*COS(RADIANS(V803))))</f>
        <v>#DIV/0!</v>
      </c>
      <c r="W807" s="3" t="e">
        <f>IF(DEGREES(ACOS(SIN(RADIANS(G807))*SIN(RADIANS(E813))+COS(RADIANS(G807))*COS(RADIANS(E813))*COS(RADIANS(W803))))&gt;90,0,$F$4*$F$5/E812^2*(SIN(RADIANS(G807))*SIN(RADIANS(E813))+COS(RADIANS(G807))*COS(RADIANS(E813))*COS(RADIANS(W803))))</f>
        <v>#DIV/0!</v>
      </c>
      <c r="X807" s="3" t="e">
        <f>IF(DEGREES(ACOS(SIN(RADIANS(G807))*SIN(RADIANS(E813))+COS(RADIANS(G807))*COS(RADIANS(E813))*COS(RADIANS(X803))))&gt;90,0,$F$4*$F$5/E812^2*(SIN(RADIANS(G807))*SIN(RADIANS(E813))+COS(RADIANS(G807))*COS(RADIANS(E813))*COS(RADIANS(X803))))</f>
        <v>#DIV/0!</v>
      </c>
      <c r="Y807" s="3" t="e">
        <f>IF(DEGREES(ACOS(SIN(RADIANS(G807))*SIN(RADIANS(E813))+COS(RADIANS(G807))*COS(RADIANS(E813))*COS(RADIANS(Y803))))&gt;90,0,$F$4*$F$5/E812^2*(SIN(RADIANS(G807))*SIN(RADIANS(E813))+COS(RADIANS(G807))*COS(RADIANS(E813))*COS(RADIANS(Y803))))</f>
        <v>#DIV/0!</v>
      </c>
      <c r="Z807" s="3" t="e">
        <f>IF(DEGREES(ACOS(SIN(RADIANS(G807))*SIN(RADIANS(E813))+COS(RADIANS(G807))*COS(RADIANS(E813))*COS(RADIANS(Z803))))&gt;90,0,$F$4*$F$5/E812^2*(SIN(RADIANS(G807))*SIN(RADIANS(E813))+COS(RADIANS(G807))*COS(RADIANS(E813))*COS(RADIANS(Z803))))</f>
        <v>#DIV/0!</v>
      </c>
      <c r="AA807" s="3" t="e">
        <f>IF(DEGREES(ACOS(SIN(RADIANS(G807))*SIN(RADIANS(E813))+COS(RADIANS(G807))*COS(RADIANS(E813))*COS(RADIANS(AA803))))&gt;90,0,$F$4*$F$5/E812^2*(SIN(RADIANS(G807))*SIN(RADIANS(E813))+COS(RADIANS(G807))*COS(RADIANS(E813))*COS(RADIANS(AA803))))</f>
        <v>#DIV/0!</v>
      </c>
      <c r="AB807" s="3" t="e">
        <f>IF(DEGREES(ACOS(SIN(RADIANS(G807))*SIN(RADIANS(E813))+COS(RADIANS(G807))*COS(RADIANS(E813))*COS(RADIANS(AB803))))&gt;90,0,$F$4*$F$5/E812^2*(SIN(RADIANS(G807))*SIN(RADIANS(E813))+COS(RADIANS(G807))*COS(RADIANS(E813))*COS(RADIANS(AB803))))</f>
        <v>#DIV/0!</v>
      </c>
      <c r="AC807" s="3" t="e">
        <f>IF(DEGREES(ACOS(SIN(RADIANS(G807))*SIN(RADIANS(E813))+COS(RADIANS(G807))*COS(RADIANS(E813))*COS(RADIANS(AC803))))&gt;90,0,$F$4*$F$5/E812^2*(SIN(RADIANS(G807))*SIN(RADIANS(E813))+COS(RADIANS(G807))*COS(RADIANS(E813))*COS(RADIANS(AC803))))</f>
        <v>#DIV/0!</v>
      </c>
      <c r="AD807" s="3" t="e">
        <f>IF(DEGREES(ACOS(SIN(RADIANS(G807))*SIN(RADIANS(E813))+COS(RADIANS(G807))*COS(RADIANS(E813))*COS(RADIANS(AD803))))&gt;90,0,$F$4*$F$5/E812^2*(SIN(RADIANS(G807))*SIN(RADIANS(E813))+COS(RADIANS(G807))*COS(RADIANS(E813))*COS(RADIANS(AD803))))</f>
        <v>#DIV/0!</v>
      </c>
      <c r="AE807" s="3" t="e">
        <f>IF(DEGREES(ACOS(SIN(RADIANS(G807))*SIN(RADIANS(E813))+COS(RADIANS(G807))*COS(RADIANS(E813))*COS(RADIANS(AE803))))&gt;90,0,$F$4*$F$5/E812^2*(SIN(RADIANS(G807))*SIN(RADIANS(E813))+COS(RADIANS(G807))*COS(RADIANS(E813))*COS(RADIANS(AE803))))</f>
        <v>#DIV/0!</v>
      </c>
      <c r="AF807" s="3" t="e">
        <f>IF(DEGREES(ACOS(SIN(RADIANS(G807))*SIN(RADIANS(E813))+COS(RADIANS(G807))*COS(RADIANS(E813))*COS(RADIANS(AF803))))&gt;90,0,$F$4*$F$5/E812^2*(SIN(RADIANS(G807))*SIN(RADIANS(E813))+COS(RADIANS(G807))*COS(RADIANS(E813))*COS(RADIANS(AF803))))</f>
        <v>#DIV/0!</v>
      </c>
      <c r="AG807" s="3" t="e">
        <f>IF(DEGREES(ACOS(SIN(RADIANS(G807))*SIN(RADIANS(E813))+COS(RADIANS(G807))*COS(RADIANS(E813))*COS(RADIANS(AG803))))&gt;90,0,$F$4*$F$5/E812^2*(SIN(RADIANS(G807))*SIN(RADIANS(E813))+COS(RADIANS(G807))*COS(RADIANS(E813))*COS(RADIANS(AG803))))</f>
        <v>#DIV/0!</v>
      </c>
      <c r="AH807" s="3" t="e">
        <f>IF(DEGREES(ACOS(SIN(RADIANS(G807))*SIN(RADIANS(E813))+COS(RADIANS(G807))*COS(RADIANS(E813))*COS(RADIANS(AH803))))&gt;90,0,$F$4*$F$5/E812^2*(SIN(RADIANS(G807))*SIN(RADIANS(E813))+COS(RADIANS(G807))*COS(RADIANS(E813))*COS(RADIANS(AH803))))</f>
        <v>#DIV/0!</v>
      </c>
      <c r="AI807" s="3" t="e">
        <f>IF(DEGREES(ACOS(SIN(RADIANS(G807))*SIN(RADIANS(E813))+COS(RADIANS(G807))*COS(RADIANS(E813))*COS(RADIANS(AI803))))&gt;90,0,$F$4*$F$5/E812^2*(SIN(RADIANS(G807))*SIN(RADIANS(E813))+COS(RADIANS(G807))*COS(RADIANS(E813))*COS(RADIANS(AI803))))</f>
        <v>#DIV/0!</v>
      </c>
      <c r="AJ807" s="3" t="e">
        <f>IF(DEGREES(ACOS(SIN(RADIANS(G807))*SIN(RADIANS(E813))+COS(RADIANS(G807))*COS(RADIANS(E813))*COS(RADIANS(AJ803))))&gt;90,0,$F$4*$F$5/E812^2*(SIN(RADIANS(G807))*SIN(RADIANS(E813))+COS(RADIANS(G807))*COS(RADIANS(E813))*COS(RADIANS(AJ803))))</f>
        <v>#DIV/0!</v>
      </c>
      <c r="AK807" s="3">
        <f>IF(DEGREES(ACOS(SIN(RADIANS(G807))*SIN(RADIANS(E813))+COS(RADIANS(G807))*COS(RADIANS(E813))*COS(RADIANS(AK803))))&gt;90,0,$F$4*$F$5/E812^2*(SIN(RADIANS(G807))*SIN(RADIANS(E813))+COS(RADIANS(G807))*COS(RADIANS(E813))*COS(RADIANS(AK803))))</f>
        <v>0</v>
      </c>
      <c r="AL807" s="3">
        <f>IF(DEGREES(ACOS(SIN(RADIANS(G807))*SIN(RADIANS(E813))+COS(RADIANS(G807))*COS(RADIANS(E813))*COS(RADIANS(AL803))))&gt;90,0,$F$4*$F$5/E812^2*(SIN(RADIANS(G807))*SIN(RADIANS(E813))+COS(RADIANS(G807))*COS(RADIANS(E813))*COS(RADIANS(AL803))))</f>
        <v>0</v>
      </c>
      <c r="AM807" s="3">
        <f>IF(DEGREES(ACOS(SIN(RADIANS(G807))*SIN(RADIANS(E813))+COS(RADIANS(G807))*COS(RADIANS(E813))*COS(RADIANS(AM803))))&gt;90,0,$F$4*$F$5/E812^2*(SIN(RADIANS(G807))*SIN(RADIANS(E813))+COS(RADIANS(G807))*COS(RADIANS(E813))*COS(RADIANS(AM803))))</f>
        <v>0</v>
      </c>
      <c r="AN807" s="3">
        <f>IF(DEGREES(ACOS(SIN(RADIANS(G807))*SIN(RADIANS(E813))+COS(RADIANS(G807))*COS(RADIANS(E813))*COS(RADIANS(AN803))))&gt;90,0,$F$4*$F$5/E812^2*(SIN(RADIANS(G807))*SIN(RADIANS(E813))+COS(RADIANS(G807))*COS(RADIANS(E813))*COS(RADIANS(AN803))))</f>
        <v>0</v>
      </c>
      <c r="AO807" s="3">
        <f>IF(DEGREES(ACOS(SIN(RADIANS(G807))*SIN(RADIANS(E813))+COS(RADIANS(G807))*COS(RADIANS(E813))*COS(RADIANS(AO803))))&gt;90,0,$F$4*$F$5/E812^2*(SIN(RADIANS(G807))*SIN(RADIANS(E813))+COS(RADIANS(G807))*COS(RADIANS(E813))*COS(RADIANS(AO803))))</f>
        <v>0</v>
      </c>
      <c r="AP807" s="3">
        <f>IF(DEGREES(ACOS(SIN(RADIANS(G807))*SIN(RADIANS(E813))+COS(RADIANS(G807))*COS(RADIANS(E813))*COS(RADIANS(AP803))))&gt;90,0,$F$4*$F$5/E812^2*(SIN(RADIANS(G807))*SIN(RADIANS(E813))+COS(RADIANS(G807))*COS(RADIANS(E813))*COS(RADIANS(AP803))))</f>
        <v>0</v>
      </c>
      <c r="AQ807" s="3">
        <f>IF(DEGREES(ACOS(SIN(RADIANS(G807))*SIN(RADIANS(E813))+COS(RADIANS(G807))*COS(RADIANS(E813))*COS(RADIANS(AQ803))))&gt;90,0,$F$4*$F$5/E812^2*(SIN(RADIANS(G807))*SIN(RADIANS(E813))+COS(RADIANS(G807))*COS(RADIANS(E813))*COS(RADIANS(AQ803))))</f>
        <v>0</v>
      </c>
      <c r="AR807" s="3">
        <f>IF(DEGREES(ACOS(SIN(RADIANS(G807))*SIN(RADIANS(E813))+COS(RADIANS(G807))*COS(RADIANS(E813))*COS(RADIANS(AR803))))&gt;90,0,$F$4*$F$5/E812^2*(SIN(RADIANS(G807))*SIN(RADIANS(E813))+COS(RADIANS(G807))*COS(RADIANS(E813))*COS(RADIANS(AR803))))</f>
        <v>0</v>
      </c>
    </row>
    <row r="808" spans="2:44" ht="15.75" customHeight="1" x14ac:dyDescent="0.2">
      <c r="B808" s="20" t="s">
        <v>729</v>
      </c>
      <c r="E808" s="3">
        <f>IF(E805&lt;360,E805/360,(E805-360)/360)</f>
        <v>0.91666666666666663</v>
      </c>
      <c r="G808" s="3">
        <v>60</v>
      </c>
      <c r="I808" s="3">
        <f>IF(DEGREES(ACOS(SIN(RADIANS(G808))*SIN(RADIANS(E813))+COS(RADIANS(G808))*COS(RADIANS(E813))*COS(RADIANS(I803))))&gt;90,0,$F$4*$F$5/E812^2*(SIN(RADIANS(G808))*SIN(RADIANS(E813))+COS(RADIANS(G808))*COS(RADIANS(E813))*COS(RADIANS(I803))))</f>
        <v>0</v>
      </c>
      <c r="J808" s="3">
        <f>IF(DEGREES(ACOS(SIN(RADIANS(G808))*SIN(RADIANS(E813))+COS(RADIANS(G808))*COS(RADIANS(E813))*COS(RADIANS(J803))))&gt;90,0,$F$4*$F$5/E812^2*(SIN(RADIANS(G808))*SIN(RADIANS(E813))+COS(RADIANS(G808))*COS(RADIANS(E813))*COS(RADIANS(J803))))</f>
        <v>0</v>
      </c>
      <c r="K808" s="3">
        <f>IF(DEGREES(ACOS(SIN(RADIANS(G808))*SIN(RADIANS(E813))+COS(RADIANS(G808))*COS(RADIANS(E813))*COS(RADIANS(K803))))&gt;90,0,$F$4*$F$5/E812^2*(SIN(RADIANS(G808))*SIN(RADIANS(E813))+COS(RADIANS(G808))*COS(RADIANS(E813))*COS(RADIANS(K803))))</f>
        <v>0</v>
      </c>
      <c r="L808" s="3">
        <f>IF(DEGREES(ACOS(SIN(RADIANS(G808))*SIN(RADIANS(E813))+COS(RADIANS(G808))*COS(RADIANS(E813))*COS(RADIANS(L803))))&gt;90,0,$F$4*$F$5/E812^2*(SIN(RADIANS(G808))*SIN(RADIANS(E813))+COS(RADIANS(G808))*COS(RADIANS(E813))*COS(RADIANS(L803))))</f>
        <v>0</v>
      </c>
      <c r="M808" s="3">
        <f>IF(DEGREES(ACOS(SIN(RADIANS(G808))*SIN(RADIANS(E813))+COS(RADIANS(G808))*COS(RADIANS(E813))*COS(RADIANS(M803))))&gt;90,0,$F$4*$F$5/E812^2*(SIN(RADIANS(G808))*SIN(RADIANS(E813))+COS(RADIANS(G808))*COS(RADIANS(E813))*COS(RADIANS(M803))))</f>
        <v>0</v>
      </c>
      <c r="N808" s="3">
        <f>IF(DEGREES(ACOS(SIN(RADIANS(G808))*SIN(RADIANS(E813))+COS(RADIANS(G808))*COS(RADIANS(E813))*COS(RADIANS(N803))))&gt;90,0,$F$4*$F$5/E812^2*(SIN(RADIANS(G808))*SIN(RADIANS(E813))+COS(RADIANS(G808))*COS(RADIANS(E813))*COS(RADIANS(N803))))</f>
        <v>0</v>
      </c>
      <c r="O808" s="3">
        <f>IF(DEGREES(ACOS(SIN(RADIANS(G808))*SIN(RADIANS(E813))+COS(RADIANS(G808))*COS(RADIANS(E813))*COS(RADIANS(O803))))&gt;90,0,$F$4*$F$5/E812^2*(SIN(RADIANS(G808))*SIN(RADIANS(E813))+COS(RADIANS(G808))*COS(RADIANS(E813))*COS(RADIANS(O803))))</f>
        <v>0</v>
      </c>
      <c r="P808" s="3">
        <f>IF(DEGREES(ACOS(SIN(RADIANS(G808))*SIN(RADIANS(E813))+COS(RADIANS(G808))*COS(RADIANS(E813))*COS(RADIANS(P803))))&gt;90,0,$F$4*$F$5/E812^2*(SIN(RADIANS(G808))*SIN(RADIANS(E813))+COS(RADIANS(G808))*COS(RADIANS(E813))*COS(RADIANS(P803))))</f>
        <v>0</v>
      </c>
      <c r="Q808" s="3">
        <f>IF(DEGREES(ACOS(SIN(RADIANS(G808))*SIN(RADIANS(E813))+COS(RADIANS(G808))*COS(RADIANS(E813))*COS(RADIANS(Q803))))&gt;90,0,$F$4*$F$5/E812^2*(SIN(RADIANS(G808))*SIN(RADIANS(E813))+COS(RADIANS(G808))*COS(RADIANS(E813))*COS(RADIANS(Q803))))</f>
        <v>0</v>
      </c>
      <c r="R808" s="3" t="e">
        <f>IF(DEGREES(ACOS(SIN(RADIANS(G808))*SIN(RADIANS(E813))+COS(RADIANS(G808))*COS(RADIANS(E813))*COS(RADIANS(R803))))&gt;90,0,$F$4*$F$5/E812^2*(SIN(RADIANS(G808))*SIN(RADIANS(E813))+COS(RADIANS(G808))*COS(RADIANS(E813))*COS(RADIANS(R803))))</f>
        <v>#DIV/0!</v>
      </c>
      <c r="S808" s="3" t="e">
        <f>IF(DEGREES(ACOS(SIN(RADIANS(G808))*SIN(RADIANS(E813))+COS(RADIANS(G808))*COS(RADIANS(E813))*COS(RADIANS(S803))))&gt;90,0,$F$4*$F$5/E812^2*(SIN(RADIANS(G808))*SIN(RADIANS(E813))+COS(RADIANS(G808))*COS(RADIANS(E813))*COS(RADIANS(S803))))</f>
        <v>#DIV/0!</v>
      </c>
      <c r="T808" s="3" t="e">
        <f>IF(DEGREES(ACOS(SIN(RADIANS(G808))*SIN(RADIANS(E813))+COS(RADIANS(G808))*COS(RADIANS(E813))*COS(RADIANS(T803))))&gt;90,0,$F$4*$F$5/E812^2*(SIN(RADIANS(G808))*SIN(RADIANS(E813))+COS(RADIANS(G808))*COS(RADIANS(E813))*COS(RADIANS(T803))))</f>
        <v>#DIV/0!</v>
      </c>
      <c r="U808" s="3" t="e">
        <f>IF(DEGREES(ACOS(SIN(RADIANS(G808))*SIN(RADIANS(E813))+COS(RADIANS(G808))*COS(RADIANS(E813))*COS(RADIANS(U803))))&gt;90,0,$F$4*$F$5/E812^2*(SIN(RADIANS(G808))*SIN(RADIANS(E813))+COS(RADIANS(G808))*COS(RADIANS(E813))*COS(RADIANS(U803))))</f>
        <v>#DIV/0!</v>
      </c>
      <c r="V808" s="3" t="e">
        <f>IF(DEGREES(ACOS(SIN(RADIANS(G808))*SIN(RADIANS(E813))+COS(RADIANS(G808))*COS(RADIANS(E813))*COS(RADIANS(V803))))&gt;90,0,$F$4*$F$5/E812^2*(SIN(RADIANS(G808))*SIN(RADIANS(E813))+COS(RADIANS(G808))*COS(RADIANS(E813))*COS(RADIANS(V803))))</f>
        <v>#DIV/0!</v>
      </c>
      <c r="W808" s="3" t="e">
        <f>IF(DEGREES(ACOS(SIN(RADIANS(G808))*SIN(RADIANS(E813))+COS(RADIANS(G808))*COS(RADIANS(E813))*COS(RADIANS(W803))))&gt;90,0,$F$4*$F$5/E812^2*(SIN(RADIANS(G808))*SIN(RADIANS(E813))+COS(RADIANS(G808))*COS(RADIANS(E813))*COS(RADIANS(W803))))</f>
        <v>#DIV/0!</v>
      </c>
      <c r="X808" s="3" t="e">
        <f>IF(DEGREES(ACOS(SIN(RADIANS(G808))*SIN(RADIANS(E813))+COS(RADIANS(G808))*COS(RADIANS(E813))*COS(RADIANS(X803))))&gt;90,0,$F$4*$F$5/E812^2*(SIN(RADIANS(G808))*SIN(RADIANS(E813))+COS(RADIANS(G808))*COS(RADIANS(E813))*COS(RADIANS(X803))))</f>
        <v>#DIV/0!</v>
      </c>
      <c r="Y808" s="3" t="e">
        <f>IF(DEGREES(ACOS(SIN(RADIANS(G808))*SIN(RADIANS(E813))+COS(RADIANS(G808))*COS(RADIANS(E813))*COS(RADIANS(Y803))))&gt;90,0,$F$4*$F$5/E812^2*(SIN(RADIANS(G808))*SIN(RADIANS(E813))+COS(RADIANS(G808))*COS(RADIANS(E813))*COS(RADIANS(Y803))))</f>
        <v>#DIV/0!</v>
      </c>
      <c r="Z808" s="3" t="e">
        <f>IF(DEGREES(ACOS(SIN(RADIANS(G808))*SIN(RADIANS(E813))+COS(RADIANS(G808))*COS(RADIANS(E813))*COS(RADIANS(Z803))))&gt;90,0,$F$4*$F$5/E812^2*(SIN(RADIANS(G808))*SIN(RADIANS(E813))+COS(RADIANS(G808))*COS(RADIANS(E813))*COS(RADIANS(Z803))))</f>
        <v>#DIV/0!</v>
      </c>
      <c r="AA808" s="3" t="e">
        <f>IF(DEGREES(ACOS(SIN(RADIANS(G808))*SIN(RADIANS(E813))+COS(RADIANS(G808))*COS(RADIANS(E813))*COS(RADIANS(AA803))))&gt;90,0,$F$4*$F$5/E812^2*(SIN(RADIANS(G808))*SIN(RADIANS(E813))+COS(RADIANS(G808))*COS(RADIANS(E813))*COS(RADIANS(AA803))))</f>
        <v>#DIV/0!</v>
      </c>
      <c r="AB808" s="3" t="e">
        <f>IF(DEGREES(ACOS(SIN(RADIANS(G808))*SIN(RADIANS(E813))+COS(RADIANS(G808))*COS(RADIANS(E813))*COS(RADIANS(AB803))))&gt;90,0,$F$4*$F$5/E812^2*(SIN(RADIANS(G808))*SIN(RADIANS(E813))+COS(RADIANS(G808))*COS(RADIANS(E813))*COS(RADIANS(AB803))))</f>
        <v>#DIV/0!</v>
      </c>
      <c r="AC808" s="3" t="e">
        <f>IF(DEGREES(ACOS(SIN(RADIANS(G808))*SIN(RADIANS(E813))+COS(RADIANS(G808))*COS(RADIANS(E813))*COS(RADIANS(AC803))))&gt;90,0,$F$4*$F$5/E812^2*(SIN(RADIANS(G808))*SIN(RADIANS(E813))+COS(RADIANS(G808))*COS(RADIANS(E813))*COS(RADIANS(AC803))))</f>
        <v>#DIV/0!</v>
      </c>
      <c r="AD808" s="3" t="e">
        <f>IF(DEGREES(ACOS(SIN(RADIANS(G808))*SIN(RADIANS(E813))+COS(RADIANS(G808))*COS(RADIANS(E813))*COS(RADIANS(AD803))))&gt;90,0,$F$4*$F$5/E812^2*(SIN(RADIANS(G808))*SIN(RADIANS(E813))+COS(RADIANS(G808))*COS(RADIANS(E813))*COS(RADIANS(AD803))))</f>
        <v>#DIV/0!</v>
      </c>
      <c r="AE808" s="3" t="e">
        <f>IF(DEGREES(ACOS(SIN(RADIANS(G808))*SIN(RADIANS(E813))+COS(RADIANS(G808))*COS(RADIANS(E813))*COS(RADIANS(AE803))))&gt;90,0,$F$4*$F$5/E812^2*(SIN(RADIANS(G808))*SIN(RADIANS(E813))+COS(RADIANS(G808))*COS(RADIANS(E813))*COS(RADIANS(AE803))))</f>
        <v>#DIV/0!</v>
      </c>
      <c r="AF808" s="3" t="e">
        <f>IF(DEGREES(ACOS(SIN(RADIANS(G808))*SIN(RADIANS(E813))+COS(RADIANS(G808))*COS(RADIANS(E813))*COS(RADIANS(AF803))))&gt;90,0,$F$4*$F$5/E812^2*(SIN(RADIANS(G808))*SIN(RADIANS(E813))+COS(RADIANS(G808))*COS(RADIANS(E813))*COS(RADIANS(AF803))))</f>
        <v>#DIV/0!</v>
      </c>
      <c r="AG808" s="3" t="e">
        <f>IF(DEGREES(ACOS(SIN(RADIANS(G808))*SIN(RADIANS(E813))+COS(RADIANS(G808))*COS(RADIANS(E813))*COS(RADIANS(AG803))))&gt;90,0,$F$4*$F$5/E812^2*(SIN(RADIANS(G808))*SIN(RADIANS(E813))+COS(RADIANS(G808))*COS(RADIANS(E813))*COS(RADIANS(AG803))))</f>
        <v>#DIV/0!</v>
      </c>
      <c r="AH808" s="3" t="e">
        <f>IF(DEGREES(ACOS(SIN(RADIANS(G808))*SIN(RADIANS(E813))+COS(RADIANS(G808))*COS(RADIANS(E813))*COS(RADIANS(AH803))))&gt;90,0,$F$4*$F$5/E812^2*(SIN(RADIANS(G808))*SIN(RADIANS(E813))+COS(RADIANS(G808))*COS(RADIANS(E813))*COS(RADIANS(AH803))))</f>
        <v>#DIV/0!</v>
      </c>
      <c r="AI808" s="3" t="e">
        <f>IF(DEGREES(ACOS(SIN(RADIANS(G808))*SIN(RADIANS(E813))+COS(RADIANS(G808))*COS(RADIANS(E813))*COS(RADIANS(AI803))))&gt;90,0,$F$4*$F$5/E812^2*(SIN(RADIANS(G808))*SIN(RADIANS(E813))+COS(RADIANS(G808))*COS(RADIANS(E813))*COS(RADIANS(AI803))))</f>
        <v>#DIV/0!</v>
      </c>
      <c r="AJ808" s="3" t="e">
        <f>IF(DEGREES(ACOS(SIN(RADIANS(G808))*SIN(RADIANS(E813))+COS(RADIANS(G808))*COS(RADIANS(E813))*COS(RADIANS(AJ803))))&gt;90,0,$F$4*$F$5/E812^2*(SIN(RADIANS(G808))*SIN(RADIANS(E813))+COS(RADIANS(G808))*COS(RADIANS(E813))*COS(RADIANS(AJ803))))</f>
        <v>#DIV/0!</v>
      </c>
      <c r="AK808" s="3">
        <f>IF(DEGREES(ACOS(SIN(RADIANS(G808))*SIN(RADIANS(E813))+COS(RADIANS(G808))*COS(RADIANS(E813))*COS(RADIANS(AK803))))&gt;90,0,$F$4*$F$5/E812^2*(SIN(RADIANS(G808))*SIN(RADIANS(E813))+COS(RADIANS(G808))*COS(RADIANS(E813))*COS(RADIANS(AK803))))</f>
        <v>0</v>
      </c>
      <c r="AL808" s="3">
        <f>IF(DEGREES(ACOS(SIN(RADIANS(G808))*SIN(RADIANS(E813))+COS(RADIANS(G808))*COS(RADIANS(E813))*COS(RADIANS(AL803))))&gt;90,0,$F$4*$F$5/E812^2*(SIN(RADIANS(G808))*SIN(RADIANS(E813))+COS(RADIANS(G808))*COS(RADIANS(E813))*COS(RADIANS(AL803))))</f>
        <v>0</v>
      </c>
      <c r="AM808" s="3">
        <f>IF(DEGREES(ACOS(SIN(RADIANS(G808))*SIN(RADIANS(E813))+COS(RADIANS(G808))*COS(RADIANS(E813))*COS(RADIANS(AM803))))&gt;90,0,$F$4*$F$5/E812^2*(SIN(RADIANS(G808))*SIN(RADIANS(E813))+COS(RADIANS(G808))*COS(RADIANS(E813))*COS(RADIANS(AM803))))</f>
        <v>0</v>
      </c>
      <c r="AN808" s="3">
        <f>IF(DEGREES(ACOS(SIN(RADIANS(G808))*SIN(RADIANS(E813))+COS(RADIANS(G808))*COS(RADIANS(E813))*COS(RADIANS(AN803))))&gt;90,0,$F$4*$F$5/E812^2*(SIN(RADIANS(G808))*SIN(RADIANS(E813))+COS(RADIANS(G808))*COS(RADIANS(E813))*COS(RADIANS(AN803))))</f>
        <v>0</v>
      </c>
      <c r="AO808" s="3">
        <f>IF(DEGREES(ACOS(SIN(RADIANS(G808))*SIN(RADIANS(E813))+COS(RADIANS(G808))*COS(RADIANS(E813))*COS(RADIANS(AO803))))&gt;90,0,$F$4*$F$5/E812^2*(SIN(RADIANS(G808))*SIN(RADIANS(E813))+COS(RADIANS(G808))*COS(RADIANS(E813))*COS(RADIANS(AO803))))</f>
        <v>0</v>
      </c>
      <c r="AP808" s="3">
        <f>IF(DEGREES(ACOS(SIN(RADIANS(G808))*SIN(RADIANS(E813))+COS(RADIANS(G808))*COS(RADIANS(E813))*COS(RADIANS(AP803))))&gt;90,0,$F$4*$F$5/E812^2*(SIN(RADIANS(G808))*SIN(RADIANS(E813))+COS(RADIANS(G808))*COS(RADIANS(E813))*COS(RADIANS(AP803))))</f>
        <v>0</v>
      </c>
      <c r="AQ808" s="3">
        <f>IF(DEGREES(ACOS(SIN(RADIANS(G808))*SIN(RADIANS(E813))+COS(RADIANS(G808))*COS(RADIANS(E813))*COS(RADIANS(AQ803))))&gt;90,0,$F$4*$F$5/E812^2*(SIN(RADIANS(G808))*SIN(RADIANS(E813))+COS(RADIANS(G808))*COS(RADIANS(E813))*COS(RADIANS(AQ803))))</f>
        <v>0</v>
      </c>
      <c r="AR808" s="3">
        <f>IF(DEGREES(ACOS(SIN(RADIANS(G808))*SIN(RADIANS(E813))+COS(RADIANS(G808))*COS(RADIANS(E813))*COS(RADIANS(AR803))))&gt;90,0,$F$4*$F$5/E812^2*(SIN(RADIANS(G808))*SIN(RADIANS(E813))+COS(RADIANS(G808))*COS(RADIANS(E813))*COS(RADIANS(AR803))))</f>
        <v>0</v>
      </c>
    </row>
    <row r="809" spans="2:44" ht="15.75" customHeight="1" x14ac:dyDescent="0.2">
      <c r="B809" s="20" t="s">
        <v>785</v>
      </c>
      <c r="E809" s="3">
        <f>E808*$F$11</f>
        <v>0</v>
      </c>
      <c r="G809" s="3">
        <v>50</v>
      </c>
      <c r="I809" s="3">
        <f>IF(DEGREES(ACOS(SIN(RADIANS(G809))*SIN(RADIANS(E813))+COS(RADIANS(G809))*COS(RADIANS(E813))*COS(RADIANS(I803))))&gt;90,0,$F$4*$F$5/E812^2*(SIN(RADIANS(G809))*SIN(RADIANS(E813))+COS(RADIANS(G809))*COS(RADIANS(E813))*COS(RADIANS(I803))))</f>
        <v>0</v>
      </c>
      <c r="J809" s="3">
        <f>IF(DEGREES(ACOS(SIN(RADIANS(G809))*SIN(RADIANS(E813))+COS(RADIANS(G809))*COS(RADIANS(E813))*COS(RADIANS(J803))))&gt;90,0,$F$4*$F$5/E812^2*(SIN(RADIANS(G809))*SIN(RADIANS(E813))+COS(RADIANS(G809))*COS(RADIANS(E813))*COS(RADIANS(J803))))</f>
        <v>0</v>
      </c>
      <c r="K809" s="3">
        <f>IF(DEGREES(ACOS(SIN(RADIANS(G809))*SIN(RADIANS(E813))+COS(RADIANS(G809))*COS(RADIANS(E813))*COS(RADIANS(K803))))&gt;90,0,$F$4*$F$5/E812^2*(SIN(RADIANS(G809))*SIN(RADIANS(E813))+COS(RADIANS(G809))*COS(RADIANS(E813))*COS(RADIANS(K803))))</f>
        <v>0</v>
      </c>
      <c r="L809" s="3">
        <f>IF(DEGREES(ACOS(SIN(RADIANS(G809))*SIN(RADIANS(E813))+COS(RADIANS(G809))*COS(RADIANS(E813))*COS(RADIANS(L803))))&gt;90,0,$F$4*$F$5/E812^2*(SIN(RADIANS(G809))*SIN(RADIANS(E813))+COS(RADIANS(G809))*COS(RADIANS(E813))*COS(RADIANS(L803))))</f>
        <v>0</v>
      </c>
      <c r="M809" s="3">
        <f>IF(DEGREES(ACOS(SIN(RADIANS(G809))*SIN(RADIANS(E813))+COS(RADIANS(G809))*COS(RADIANS(E813))*COS(RADIANS(M803))))&gt;90,0,$F$4*$F$5/E812^2*(SIN(RADIANS(G809))*SIN(RADIANS(E813))+COS(RADIANS(G809))*COS(RADIANS(E813))*COS(RADIANS(M803))))</f>
        <v>0</v>
      </c>
      <c r="N809" s="3">
        <f>IF(DEGREES(ACOS(SIN(RADIANS(G809))*SIN(RADIANS(E813))+COS(RADIANS(G809))*COS(RADIANS(E813))*COS(RADIANS(N803))))&gt;90,0,$F$4*$F$5/E812^2*(SIN(RADIANS(G809))*SIN(RADIANS(E813))+COS(RADIANS(G809))*COS(RADIANS(E813))*COS(RADIANS(N803))))</f>
        <v>0</v>
      </c>
      <c r="O809" s="3">
        <f>IF(DEGREES(ACOS(SIN(RADIANS(G809))*SIN(RADIANS(E813))+COS(RADIANS(G809))*COS(RADIANS(E813))*COS(RADIANS(O803))))&gt;90,0,$F$4*$F$5/E812^2*(SIN(RADIANS(G809))*SIN(RADIANS(E813))+COS(RADIANS(G809))*COS(RADIANS(E813))*COS(RADIANS(O803))))</f>
        <v>0</v>
      </c>
      <c r="P809" s="3">
        <f>IF(DEGREES(ACOS(SIN(RADIANS(G809))*SIN(RADIANS(E813))+COS(RADIANS(G809))*COS(RADIANS(E813))*COS(RADIANS(P803))))&gt;90,0,$F$4*$F$5/E812^2*(SIN(RADIANS(G809))*SIN(RADIANS(E813))+COS(RADIANS(G809))*COS(RADIANS(E813))*COS(RADIANS(P803))))</f>
        <v>0</v>
      </c>
      <c r="Q809" s="3">
        <f>IF(DEGREES(ACOS(SIN(RADIANS(G809))*SIN(RADIANS(E813))+COS(RADIANS(G809))*COS(RADIANS(E813))*COS(RADIANS(Q803))))&gt;90,0,$F$4*$F$5/E812^2*(SIN(RADIANS(G809))*SIN(RADIANS(E813))+COS(RADIANS(G809))*COS(RADIANS(E813))*COS(RADIANS(Q803))))</f>
        <v>0</v>
      </c>
      <c r="R809" s="3" t="e">
        <f>IF(DEGREES(ACOS(SIN(RADIANS(G809))*SIN(RADIANS(E813))+COS(RADIANS(G809))*COS(RADIANS(E813))*COS(RADIANS(R803))))&gt;90,0,$F$4*$F$5/E812^2*(SIN(RADIANS(G809))*SIN(RADIANS(E813))+COS(RADIANS(G809))*COS(RADIANS(E813))*COS(RADIANS(R803))))</f>
        <v>#DIV/0!</v>
      </c>
      <c r="S809" s="3" t="e">
        <f>IF(DEGREES(ACOS(SIN(RADIANS(G809))*SIN(RADIANS(E813))+COS(RADIANS(G809))*COS(RADIANS(E813))*COS(RADIANS(S803))))&gt;90,0,$F$4*$F$5/E812^2*(SIN(RADIANS(G809))*SIN(RADIANS(E813))+COS(RADIANS(G809))*COS(RADIANS(E813))*COS(RADIANS(S803))))</f>
        <v>#DIV/0!</v>
      </c>
      <c r="T809" s="3" t="e">
        <f>IF(DEGREES(ACOS(SIN(RADIANS(G809))*SIN(RADIANS(E813))+COS(RADIANS(G809))*COS(RADIANS(E813))*COS(RADIANS(T803))))&gt;90,0,$F$4*$F$5/E812^2*(SIN(RADIANS(G809))*SIN(RADIANS(E813))+COS(RADIANS(G809))*COS(RADIANS(E813))*COS(RADIANS(T803))))</f>
        <v>#DIV/0!</v>
      </c>
      <c r="U809" s="3" t="e">
        <f>IF(DEGREES(ACOS(SIN(RADIANS(G809))*SIN(RADIANS(E813))+COS(RADIANS(G809))*COS(RADIANS(E813))*COS(RADIANS(U803))))&gt;90,0,$F$4*$F$5/E812^2*(SIN(RADIANS(G809))*SIN(RADIANS(E813))+COS(RADIANS(G809))*COS(RADIANS(E813))*COS(RADIANS(U803))))</f>
        <v>#DIV/0!</v>
      </c>
      <c r="V809" s="3" t="e">
        <f>IF(DEGREES(ACOS(SIN(RADIANS(G809))*SIN(RADIANS(E813))+COS(RADIANS(G809))*COS(RADIANS(E813))*COS(RADIANS(V803))))&gt;90,0,$F$4*$F$5/E812^2*(SIN(RADIANS(G809))*SIN(RADIANS(E813))+COS(RADIANS(G809))*COS(RADIANS(E813))*COS(RADIANS(V803))))</f>
        <v>#DIV/0!</v>
      </c>
      <c r="W809" s="3" t="e">
        <f>IF(DEGREES(ACOS(SIN(RADIANS(G809))*SIN(RADIANS(E813))+COS(RADIANS(G809))*COS(RADIANS(E813))*COS(RADIANS(W803))))&gt;90,0,$F$4*$F$5/E812^2*(SIN(RADIANS(G809))*SIN(RADIANS(E813))+COS(RADIANS(G809))*COS(RADIANS(E813))*COS(RADIANS(W803))))</f>
        <v>#DIV/0!</v>
      </c>
      <c r="X809" s="3" t="e">
        <f>IF(DEGREES(ACOS(SIN(RADIANS(G809))*SIN(RADIANS(E813))+COS(RADIANS(G809))*COS(RADIANS(E813))*COS(RADIANS(X803))))&gt;90,0,$F$4*$F$5/E812^2*(SIN(RADIANS(G809))*SIN(RADIANS(E813))+COS(RADIANS(G809))*COS(RADIANS(E813))*COS(RADIANS(X803))))</f>
        <v>#DIV/0!</v>
      </c>
      <c r="Y809" s="3" t="e">
        <f>IF(DEGREES(ACOS(SIN(RADIANS(G809))*SIN(RADIANS(E813))+COS(RADIANS(G809))*COS(RADIANS(E813))*COS(RADIANS(Y803))))&gt;90,0,$F$4*$F$5/E812^2*(SIN(RADIANS(G809))*SIN(RADIANS(E813))+COS(RADIANS(G809))*COS(RADIANS(E813))*COS(RADIANS(Y803))))</f>
        <v>#DIV/0!</v>
      </c>
      <c r="Z809" s="3" t="e">
        <f>IF(DEGREES(ACOS(SIN(RADIANS(G809))*SIN(RADIANS(E813))+COS(RADIANS(G809))*COS(RADIANS(E813))*COS(RADIANS(Z803))))&gt;90,0,$F$4*$F$5/E812^2*(SIN(RADIANS(G809))*SIN(RADIANS(E813))+COS(RADIANS(G809))*COS(RADIANS(E813))*COS(RADIANS(Z803))))</f>
        <v>#DIV/0!</v>
      </c>
      <c r="AA809" s="3" t="e">
        <f>IF(DEGREES(ACOS(SIN(RADIANS(G809))*SIN(RADIANS(E813))+COS(RADIANS(G809))*COS(RADIANS(E813))*COS(RADIANS(AA803))))&gt;90,0,$F$4*$F$5/E812^2*(SIN(RADIANS(G809))*SIN(RADIANS(E813))+COS(RADIANS(G809))*COS(RADIANS(E813))*COS(RADIANS(AA803))))</f>
        <v>#DIV/0!</v>
      </c>
      <c r="AB809" s="3" t="e">
        <f>IF(DEGREES(ACOS(SIN(RADIANS(G809))*SIN(RADIANS(E813))+COS(RADIANS(G809))*COS(RADIANS(E813))*COS(RADIANS(AB803))))&gt;90,0,$F$4*$F$5/E812^2*(SIN(RADIANS(G809))*SIN(RADIANS(E813))+COS(RADIANS(G809))*COS(RADIANS(E813))*COS(RADIANS(AB803))))</f>
        <v>#DIV/0!</v>
      </c>
      <c r="AC809" s="3" t="e">
        <f>IF(DEGREES(ACOS(SIN(RADIANS(G809))*SIN(RADIANS(E813))+COS(RADIANS(G809))*COS(RADIANS(E813))*COS(RADIANS(AC803))))&gt;90,0,$F$4*$F$5/E812^2*(SIN(RADIANS(G809))*SIN(RADIANS(E813))+COS(RADIANS(G809))*COS(RADIANS(E813))*COS(RADIANS(AC803))))</f>
        <v>#DIV/0!</v>
      </c>
      <c r="AD809" s="3" t="e">
        <f>IF(DEGREES(ACOS(SIN(RADIANS(G809))*SIN(RADIANS(E813))+COS(RADIANS(G809))*COS(RADIANS(E813))*COS(RADIANS(AD803))))&gt;90,0,$F$4*$F$5/E812^2*(SIN(RADIANS(G809))*SIN(RADIANS(E813))+COS(RADIANS(G809))*COS(RADIANS(E813))*COS(RADIANS(AD803))))</f>
        <v>#DIV/0!</v>
      </c>
      <c r="AE809" s="3" t="e">
        <f>IF(DEGREES(ACOS(SIN(RADIANS(G809))*SIN(RADIANS(E813))+COS(RADIANS(G809))*COS(RADIANS(E813))*COS(RADIANS(AE803))))&gt;90,0,$F$4*$F$5/E812^2*(SIN(RADIANS(G809))*SIN(RADIANS(E813))+COS(RADIANS(G809))*COS(RADIANS(E813))*COS(RADIANS(AE803))))</f>
        <v>#DIV/0!</v>
      </c>
      <c r="AF809" s="3" t="e">
        <f>IF(DEGREES(ACOS(SIN(RADIANS(G809))*SIN(RADIANS(E813))+COS(RADIANS(G809))*COS(RADIANS(E813))*COS(RADIANS(AF803))))&gt;90,0,$F$4*$F$5/E812^2*(SIN(RADIANS(G809))*SIN(RADIANS(E813))+COS(RADIANS(G809))*COS(RADIANS(E813))*COS(RADIANS(AF803))))</f>
        <v>#DIV/0!</v>
      </c>
      <c r="AG809" s="3" t="e">
        <f>IF(DEGREES(ACOS(SIN(RADIANS(G809))*SIN(RADIANS(E813))+COS(RADIANS(G809))*COS(RADIANS(E813))*COS(RADIANS(AG803))))&gt;90,0,$F$4*$F$5/E812^2*(SIN(RADIANS(G809))*SIN(RADIANS(E813))+COS(RADIANS(G809))*COS(RADIANS(E813))*COS(RADIANS(AG803))))</f>
        <v>#DIV/0!</v>
      </c>
      <c r="AH809" s="3" t="e">
        <f>IF(DEGREES(ACOS(SIN(RADIANS(G809))*SIN(RADIANS(E813))+COS(RADIANS(G809))*COS(RADIANS(E813))*COS(RADIANS(AH803))))&gt;90,0,$F$4*$F$5/E812^2*(SIN(RADIANS(G809))*SIN(RADIANS(E813))+COS(RADIANS(G809))*COS(RADIANS(E813))*COS(RADIANS(AH803))))</f>
        <v>#DIV/0!</v>
      </c>
      <c r="AI809" s="3" t="e">
        <f>IF(DEGREES(ACOS(SIN(RADIANS(G809))*SIN(RADIANS(E813))+COS(RADIANS(G809))*COS(RADIANS(E813))*COS(RADIANS(AI803))))&gt;90,0,$F$4*$F$5/E812^2*(SIN(RADIANS(G809))*SIN(RADIANS(E813))+COS(RADIANS(G809))*COS(RADIANS(E813))*COS(RADIANS(AI803))))</f>
        <v>#DIV/0!</v>
      </c>
      <c r="AJ809" s="3" t="e">
        <f>IF(DEGREES(ACOS(SIN(RADIANS(G809))*SIN(RADIANS(E813))+COS(RADIANS(G809))*COS(RADIANS(E813))*COS(RADIANS(AJ803))))&gt;90,0,$F$4*$F$5/E812^2*(SIN(RADIANS(G809))*SIN(RADIANS(E813))+COS(RADIANS(G809))*COS(RADIANS(E813))*COS(RADIANS(AJ803))))</f>
        <v>#DIV/0!</v>
      </c>
      <c r="AK809" s="3">
        <f>IF(DEGREES(ACOS(SIN(RADIANS(G809))*SIN(RADIANS(E813))+COS(RADIANS(G809))*COS(RADIANS(E813))*COS(RADIANS(AK803))))&gt;90,0,$F$4*$F$5/E812^2*(SIN(RADIANS(G809))*SIN(RADIANS(E813))+COS(RADIANS(G809))*COS(RADIANS(E813))*COS(RADIANS(AK803))))</f>
        <v>0</v>
      </c>
      <c r="AL809" s="3">
        <f>IF(DEGREES(ACOS(SIN(RADIANS(G809))*SIN(RADIANS(E813))+COS(RADIANS(G809))*COS(RADIANS(E813))*COS(RADIANS(AL803))))&gt;90,0,$F$4*$F$5/E812^2*(SIN(RADIANS(G809))*SIN(RADIANS(E813))+COS(RADIANS(G809))*COS(RADIANS(E813))*COS(RADIANS(AL803))))</f>
        <v>0</v>
      </c>
      <c r="AM809" s="3">
        <f>IF(DEGREES(ACOS(SIN(RADIANS(G809))*SIN(RADIANS(E813))+COS(RADIANS(G809))*COS(RADIANS(E813))*COS(RADIANS(AM803))))&gt;90,0,$F$4*$F$5/E812^2*(SIN(RADIANS(G809))*SIN(RADIANS(E813))+COS(RADIANS(G809))*COS(RADIANS(E813))*COS(RADIANS(AM803))))</f>
        <v>0</v>
      </c>
      <c r="AN809" s="3">
        <f>IF(DEGREES(ACOS(SIN(RADIANS(G809))*SIN(RADIANS(E813))+COS(RADIANS(G809))*COS(RADIANS(E813))*COS(RADIANS(AN803))))&gt;90,0,$F$4*$F$5/E812^2*(SIN(RADIANS(G809))*SIN(RADIANS(E813))+COS(RADIANS(G809))*COS(RADIANS(E813))*COS(RADIANS(AN803))))</f>
        <v>0</v>
      </c>
      <c r="AO809" s="3">
        <f>IF(DEGREES(ACOS(SIN(RADIANS(G809))*SIN(RADIANS(E813))+COS(RADIANS(G809))*COS(RADIANS(E813))*COS(RADIANS(AO803))))&gt;90,0,$F$4*$F$5/E812^2*(SIN(RADIANS(G809))*SIN(RADIANS(E813))+COS(RADIANS(G809))*COS(RADIANS(E813))*COS(RADIANS(AO803))))</f>
        <v>0</v>
      </c>
      <c r="AP809" s="3">
        <f>IF(DEGREES(ACOS(SIN(RADIANS(G809))*SIN(RADIANS(E813))+COS(RADIANS(G809))*COS(RADIANS(E813))*COS(RADIANS(AP803))))&gt;90,0,$F$4*$F$5/E812^2*(SIN(RADIANS(G809))*SIN(RADIANS(E813))+COS(RADIANS(G809))*COS(RADIANS(E813))*COS(RADIANS(AP803))))</f>
        <v>0</v>
      </c>
      <c r="AQ809" s="3">
        <f>IF(DEGREES(ACOS(SIN(RADIANS(G809))*SIN(RADIANS(E813))+COS(RADIANS(G809))*COS(RADIANS(E813))*COS(RADIANS(AQ803))))&gt;90,0,$F$4*$F$5/E812^2*(SIN(RADIANS(G809))*SIN(RADIANS(E813))+COS(RADIANS(G809))*COS(RADIANS(E813))*COS(RADIANS(AQ803))))</f>
        <v>0</v>
      </c>
      <c r="AR809" s="3">
        <f>IF(DEGREES(ACOS(SIN(RADIANS(G809))*SIN(RADIANS(E813))+COS(RADIANS(G809))*COS(RADIANS(E813))*COS(RADIANS(AR803))))&gt;90,0,$F$4*$F$5/E812^2*(SIN(RADIANS(G809))*SIN(RADIANS(E813))+COS(RADIANS(G809))*COS(RADIANS(E813))*COS(RADIANS(AR803))))</f>
        <v>0</v>
      </c>
    </row>
    <row r="810" spans="2:44" ht="15.75" customHeight="1" x14ac:dyDescent="0.2">
      <c r="B810" s="20" t="s">
        <v>786</v>
      </c>
      <c r="E810" s="3" t="str">
        <f>IF($F$10=0,"N/A",$F$10*(E805/360)-ROUNDDOWN($F$10*(E805/360),0))</f>
        <v>N/A</v>
      </c>
      <c r="G810" s="3">
        <v>40</v>
      </c>
      <c r="I810" s="3">
        <f>IF(DEGREES(ACOS(SIN(RADIANS(G810))*SIN(RADIANS(E813))+COS(RADIANS(G810))*COS(RADIANS(E813))*COS(RADIANS(I803))))&gt;90,0,$F$4*$F$5/E812^2*(SIN(RADIANS(G810))*SIN(RADIANS(E813))+COS(RADIANS(G810))*COS(RADIANS(E813))*COS(RADIANS(I803))))</f>
        <v>0</v>
      </c>
      <c r="J810" s="3">
        <f>IF(DEGREES(ACOS(SIN(RADIANS(G810))*SIN(RADIANS(E813))+COS(RADIANS(G810))*COS(RADIANS(E813))*COS(RADIANS(J803))))&gt;90,0,$F$4*$F$5/E812^2*(SIN(RADIANS(G810))*SIN(RADIANS(E813))+COS(RADIANS(G810))*COS(RADIANS(E813))*COS(RADIANS(J803))))</f>
        <v>0</v>
      </c>
      <c r="K810" s="3">
        <f>IF(DEGREES(ACOS(SIN(RADIANS(G810))*SIN(RADIANS(E813))+COS(RADIANS(G810))*COS(RADIANS(E813))*COS(RADIANS(K803))))&gt;90,0,$F$4*$F$5/E812^2*(SIN(RADIANS(G810))*SIN(RADIANS(E813))+COS(RADIANS(G810))*COS(RADIANS(E813))*COS(RADIANS(K803))))</f>
        <v>0</v>
      </c>
      <c r="L810" s="3">
        <f>IF(DEGREES(ACOS(SIN(RADIANS(G810))*SIN(RADIANS(E813))+COS(RADIANS(G810))*COS(RADIANS(E813))*COS(RADIANS(L803))))&gt;90,0,$F$4*$F$5/E812^2*(SIN(RADIANS(G810))*SIN(RADIANS(E813))+COS(RADIANS(G810))*COS(RADIANS(E813))*COS(RADIANS(L803))))</f>
        <v>0</v>
      </c>
      <c r="M810" s="3">
        <f>IF(DEGREES(ACOS(SIN(RADIANS(G810))*SIN(RADIANS(E813))+COS(RADIANS(G810))*COS(RADIANS(E813))*COS(RADIANS(M803))))&gt;90,0,$F$4*$F$5/E812^2*(SIN(RADIANS(G810))*SIN(RADIANS(E813))+COS(RADIANS(G810))*COS(RADIANS(E813))*COS(RADIANS(M803))))</f>
        <v>0</v>
      </c>
      <c r="N810" s="3">
        <f>IF(DEGREES(ACOS(SIN(RADIANS(G810))*SIN(RADIANS(E813))+COS(RADIANS(G810))*COS(RADIANS(E813))*COS(RADIANS(N803))))&gt;90,0,$F$4*$F$5/E812^2*(SIN(RADIANS(G810))*SIN(RADIANS(E813))+COS(RADIANS(G810))*COS(RADIANS(E813))*COS(RADIANS(N803))))</f>
        <v>0</v>
      </c>
      <c r="O810" s="3">
        <f>IF(DEGREES(ACOS(SIN(RADIANS(G810))*SIN(RADIANS(E813))+COS(RADIANS(G810))*COS(RADIANS(E813))*COS(RADIANS(O803))))&gt;90,0,$F$4*$F$5/E812^2*(SIN(RADIANS(G810))*SIN(RADIANS(E813))+COS(RADIANS(G810))*COS(RADIANS(E813))*COS(RADIANS(O803))))</f>
        <v>0</v>
      </c>
      <c r="P810" s="3">
        <f>IF(DEGREES(ACOS(SIN(RADIANS(G810))*SIN(RADIANS(E813))+COS(RADIANS(G810))*COS(RADIANS(E813))*COS(RADIANS(P803))))&gt;90,0,$F$4*$F$5/E812^2*(SIN(RADIANS(G810))*SIN(RADIANS(E813))+COS(RADIANS(G810))*COS(RADIANS(E813))*COS(RADIANS(P803))))</f>
        <v>0</v>
      </c>
      <c r="Q810" s="3">
        <f>IF(DEGREES(ACOS(SIN(RADIANS(G810))*SIN(RADIANS(E813))+COS(RADIANS(G810))*COS(RADIANS(E813))*COS(RADIANS(Q803))))&gt;90,0,$F$4*$F$5/E812^2*(SIN(RADIANS(G810))*SIN(RADIANS(E813))+COS(RADIANS(G810))*COS(RADIANS(E813))*COS(RADIANS(Q803))))</f>
        <v>0</v>
      </c>
      <c r="R810" s="3" t="e">
        <f>IF(DEGREES(ACOS(SIN(RADIANS(G810))*SIN(RADIANS(E813))+COS(RADIANS(G810))*COS(RADIANS(E813))*COS(RADIANS(R803))))&gt;90,0,$F$4*$F$5/E812^2*(SIN(RADIANS(G810))*SIN(RADIANS(E813))+COS(RADIANS(G810))*COS(RADIANS(E813))*COS(RADIANS(R803))))</f>
        <v>#DIV/0!</v>
      </c>
      <c r="S810" s="3" t="e">
        <f>IF(DEGREES(ACOS(SIN(RADIANS(G810))*SIN(RADIANS(E813))+COS(RADIANS(G810))*COS(RADIANS(E813))*COS(RADIANS(S803))))&gt;90,0,$F$4*$F$5/E812^2*(SIN(RADIANS(G810))*SIN(RADIANS(E813))+COS(RADIANS(G810))*COS(RADIANS(E813))*COS(RADIANS(S803))))</f>
        <v>#DIV/0!</v>
      </c>
      <c r="T810" s="3" t="e">
        <f>IF(DEGREES(ACOS(SIN(RADIANS(G810))*SIN(RADIANS(E813))+COS(RADIANS(G810))*COS(RADIANS(E813))*COS(RADIANS(T803))))&gt;90,0,$F$4*$F$5/E812^2*(SIN(RADIANS(G810))*SIN(RADIANS(E813))+COS(RADIANS(G810))*COS(RADIANS(E813))*COS(RADIANS(T803))))</f>
        <v>#DIV/0!</v>
      </c>
      <c r="U810" s="3" t="e">
        <f>IF(DEGREES(ACOS(SIN(RADIANS(G810))*SIN(RADIANS(E813))+COS(RADIANS(G810))*COS(RADIANS(E813))*COS(RADIANS(U803))))&gt;90,0,$F$4*$F$5/E812^2*(SIN(RADIANS(G810))*SIN(RADIANS(E813))+COS(RADIANS(G810))*COS(RADIANS(E813))*COS(RADIANS(U803))))</f>
        <v>#DIV/0!</v>
      </c>
      <c r="V810" s="3" t="e">
        <f>IF(DEGREES(ACOS(SIN(RADIANS(G810))*SIN(RADIANS(E813))+COS(RADIANS(G810))*COS(RADIANS(E813))*COS(RADIANS(V803))))&gt;90,0,$F$4*$F$5/E812^2*(SIN(RADIANS(G810))*SIN(RADIANS(E813))+COS(RADIANS(G810))*COS(RADIANS(E813))*COS(RADIANS(V803))))</f>
        <v>#DIV/0!</v>
      </c>
      <c r="W810" s="3" t="e">
        <f>IF(DEGREES(ACOS(SIN(RADIANS(G810))*SIN(RADIANS(E813))+COS(RADIANS(G810))*COS(RADIANS(E813))*COS(RADIANS(W803))))&gt;90,0,$F$4*$F$5/E812^2*(SIN(RADIANS(G810))*SIN(RADIANS(E813))+COS(RADIANS(G810))*COS(RADIANS(E813))*COS(RADIANS(W803))))</f>
        <v>#DIV/0!</v>
      </c>
      <c r="X810" s="3" t="e">
        <f>IF(DEGREES(ACOS(SIN(RADIANS(G810))*SIN(RADIANS(E813))+COS(RADIANS(G810))*COS(RADIANS(E813))*COS(RADIANS(X803))))&gt;90,0,$F$4*$F$5/E812^2*(SIN(RADIANS(G810))*SIN(RADIANS(E813))+COS(RADIANS(G810))*COS(RADIANS(E813))*COS(RADIANS(X803))))</f>
        <v>#DIV/0!</v>
      </c>
      <c r="Y810" s="3" t="e">
        <f>IF(DEGREES(ACOS(SIN(RADIANS(G810))*SIN(RADIANS(E813))+COS(RADIANS(G810))*COS(RADIANS(E813))*COS(RADIANS(Y803))))&gt;90,0,$F$4*$F$5/E812^2*(SIN(RADIANS(G810))*SIN(RADIANS(E813))+COS(RADIANS(G810))*COS(RADIANS(E813))*COS(RADIANS(Y803))))</f>
        <v>#DIV/0!</v>
      </c>
      <c r="Z810" s="3" t="e">
        <f>IF(DEGREES(ACOS(SIN(RADIANS(G810))*SIN(RADIANS(E813))+COS(RADIANS(G810))*COS(RADIANS(E813))*COS(RADIANS(Z803))))&gt;90,0,$F$4*$F$5/E812^2*(SIN(RADIANS(G810))*SIN(RADIANS(E813))+COS(RADIANS(G810))*COS(RADIANS(E813))*COS(RADIANS(Z803))))</f>
        <v>#DIV/0!</v>
      </c>
      <c r="AA810" s="3" t="e">
        <f>IF(DEGREES(ACOS(SIN(RADIANS(G810))*SIN(RADIANS(E813))+COS(RADIANS(G810))*COS(RADIANS(E813))*COS(RADIANS(AA803))))&gt;90,0,$F$4*$F$5/E812^2*(SIN(RADIANS(G810))*SIN(RADIANS(E813))+COS(RADIANS(G810))*COS(RADIANS(E813))*COS(RADIANS(AA803))))</f>
        <v>#DIV/0!</v>
      </c>
      <c r="AB810" s="3" t="e">
        <f>IF(DEGREES(ACOS(SIN(RADIANS(G810))*SIN(RADIANS(E813))+COS(RADIANS(G810))*COS(RADIANS(E813))*COS(RADIANS(AB803))))&gt;90,0,$F$4*$F$5/E812^2*(SIN(RADIANS(G810))*SIN(RADIANS(E813))+COS(RADIANS(G810))*COS(RADIANS(E813))*COS(RADIANS(AB803))))</f>
        <v>#DIV/0!</v>
      </c>
      <c r="AC810" s="3" t="e">
        <f>IF(DEGREES(ACOS(SIN(RADIANS(G810))*SIN(RADIANS(E813))+COS(RADIANS(G810))*COS(RADIANS(E813))*COS(RADIANS(AC803))))&gt;90,0,$F$4*$F$5/E812^2*(SIN(RADIANS(G810))*SIN(RADIANS(E813))+COS(RADIANS(G810))*COS(RADIANS(E813))*COS(RADIANS(AC803))))</f>
        <v>#DIV/0!</v>
      </c>
      <c r="AD810" s="3" t="e">
        <f>IF(DEGREES(ACOS(SIN(RADIANS(G810))*SIN(RADIANS(E813))+COS(RADIANS(G810))*COS(RADIANS(E813))*COS(RADIANS(AD803))))&gt;90,0,$F$4*$F$5/E812^2*(SIN(RADIANS(G810))*SIN(RADIANS(E813))+COS(RADIANS(G810))*COS(RADIANS(E813))*COS(RADIANS(AD803))))</f>
        <v>#DIV/0!</v>
      </c>
      <c r="AE810" s="3" t="e">
        <f>IF(DEGREES(ACOS(SIN(RADIANS(G810))*SIN(RADIANS(E813))+COS(RADIANS(G810))*COS(RADIANS(E813))*COS(RADIANS(AE803))))&gt;90,0,$F$4*$F$5/E812^2*(SIN(RADIANS(G810))*SIN(RADIANS(E813))+COS(RADIANS(G810))*COS(RADIANS(E813))*COS(RADIANS(AE803))))</f>
        <v>#DIV/0!</v>
      </c>
      <c r="AF810" s="3" t="e">
        <f>IF(DEGREES(ACOS(SIN(RADIANS(G810))*SIN(RADIANS(E813))+COS(RADIANS(G810))*COS(RADIANS(E813))*COS(RADIANS(AF803))))&gt;90,0,$F$4*$F$5/E812^2*(SIN(RADIANS(G810))*SIN(RADIANS(E813))+COS(RADIANS(G810))*COS(RADIANS(E813))*COS(RADIANS(AF803))))</f>
        <v>#DIV/0!</v>
      </c>
      <c r="AG810" s="3" t="e">
        <f>IF(DEGREES(ACOS(SIN(RADIANS(G810))*SIN(RADIANS(E813))+COS(RADIANS(G810))*COS(RADIANS(E813))*COS(RADIANS(AG803))))&gt;90,0,$F$4*$F$5/E812^2*(SIN(RADIANS(G810))*SIN(RADIANS(E813))+COS(RADIANS(G810))*COS(RADIANS(E813))*COS(RADIANS(AG803))))</f>
        <v>#DIV/0!</v>
      </c>
      <c r="AH810" s="3" t="e">
        <f>IF(DEGREES(ACOS(SIN(RADIANS(G810))*SIN(RADIANS(E813))+COS(RADIANS(G810))*COS(RADIANS(E813))*COS(RADIANS(AH803))))&gt;90,0,$F$4*$F$5/E812^2*(SIN(RADIANS(G810))*SIN(RADIANS(E813))+COS(RADIANS(G810))*COS(RADIANS(E813))*COS(RADIANS(AH803))))</f>
        <v>#DIV/0!</v>
      </c>
      <c r="AI810" s="3" t="e">
        <f>IF(DEGREES(ACOS(SIN(RADIANS(G810))*SIN(RADIANS(E813))+COS(RADIANS(G810))*COS(RADIANS(E813))*COS(RADIANS(AI803))))&gt;90,0,$F$4*$F$5/E812^2*(SIN(RADIANS(G810))*SIN(RADIANS(E813))+COS(RADIANS(G810))*COS(RADIANS(E813))*COS(RADIANS(AI803))))</f>
        <v>#DIV/0!</v>
      </c>
      <c r="AJ810" s="3" t="e">
        <f>IF(DEGREES(ACOS(SIN(RADIANS(G810))*SIN(RADIANS(E813))+COS(RADIANS(G810))*COS(RADIANS(E813))*COS(RADIANS(AJ803))))&gt;90,0,$F$4*$F$5/E812^2*(SIN(RADIANS(G810))*SIN(RADIANS(E813))+COS(RADIANS(G810))*COS(RADIANS(E813))*COS(RADIANS(AJ803))))</f>
        <v>#DIV/0!</v>
      </c>
      <c r="AK810" s="3">
        <f>IF(DEGREES(ACOS(SIN(RADIANS(G810))*SIN(RADIANS(E813))+COS(RADIANS(G810))*COS(RADIANS(E813))*COS(RADIANS(AK803))))&gt;90,0,$F$4*$F$5/E812^2*(SIN(RADIANS(G810))*SIN(RADIANS(E813))+COS(RADIANS(G810))*COS(RADIANS(E813))*COS(RADIANS(AK803))))</f>
        <v>0</v>
      </c>
      <c r="AL810" s="3">
        <f>IF(DEGREES(ACOS(SIN(RADIANS(G810))*SIN(RADIANS(E813))+COS(RADIANS(G810))*COS(RADIANS(E813))*COS(RADIANS(AL803))))&gt;90,0,$F$4*$F$5/E812^2*(SIN(RADIANS(G810))*SIN(RADIANS(E813))+COS(RADIANS(G810))*COS(RADIANS(E813))*COS(RADIANS(AL803))))</f>
        <v>0</v>
      </c>
      <c r="AM810" s="3">
        <f>IF(DEGREES(ACOS(SIN(RADIANS(G810))*SIN(RADIANS(E813))+COS(RADIANS(G810))*COS(RADIANS(E813))*COS(RADIANS(AM803))))&gt;90,0,$F$4*$F$5/E812^2*(SIN(RADIANS(G810))*SIN(RADIANS(E813))+COS(RADIANS(G810))*COS(RADIANS(E813))*COS(RADIANS(AM803))))</f>
        <v>0</v>
      </c>
      <c r="AN810" s="3">
        <f>IF(DEGREES(ACOS(SIN(RADIANS(G810))*SIN(RADIANS(E813))+COS(RADIANS(G810))*COS(RADIANS(E813))*COS(RADIANS(AN803))))&gt;90,0,$F$4*$F$5/E812^2*(SIN(RADIANS(G810))*SIN(RADIANS(E813))+COS(RADIANS(G810))*COS(RADIANS(E813))*COS(RADIANS(AN803))))</f>
        <v>0</v>
      </c>
      <c r="AO810" s="3">
        <f>IF(DEGREES(ACOS(SIN(RADIANS(G810))*SIN(RADIANS(E813))+COS(RADIANS(G810))*COS(RADIANS(E813))*COS(RADIANS(AO803))))&gt;90,0,$F$4*$F$5/E812^2*(SIN(RADIANS(G810))*SIN(RADIANS(E813))+COS(RADIANS(G810))*COS(RADIANS(E813))*COS(RADIANS(AO803))))</f>
        <v>0</v>
      </c>
      <c r="AP810" s="3">
        <f>IF(DEGREES(ACOS(SIN(RADIANS(G810))*SIN(RADIANS(E813))+COS(RADIANS(G810))*COS(RADIANS(E813))*COS(RADIANS(AP803))))&gt;90,0,$F$4*$F$5/E812^2*(SIN(RADIANS(G810))*SIN(RADIANS(E813))+COS(RADIANS(G810))*COS(RADIANS(E813))*COS(RADIANS(AP803))))</f>
        <v>0</v>
      </c>
      <c r="AQ810" s="3">
        <f>IF(DEGREES(ACOS(SIN(RADIANS(G810))*SIN(RADIANS(E813))+COS(RADIANS(G810))*COS(RADIANS(E813))*COS(RADIANS(AQ803))))&gt;90,0,$F$4*$F$5/E812^2*(SIN(RADIANS(G810))*SIN(RADIANS(E813))+COS(RADIANS(G810))*COS(RADIANS(E813))*COS(RADIANS(AQ803))))</f>
        <v>0</v>
      </c>
      <c r="AR810" s="3">
        <f>IF(DEGREES(ACOS(SIN(RADIANS(G810))*SIN(RADIANS(E813))+COS(RADIANS(G810))*COS(RADIANS(E813))*COS(RADIANS(AR803))))&gt;90,0,$F$4*$F$5/E812^2*(SIN(RADIANS(G810))*SIN(RADIANS(E813))+COS(RADIANS(G810))*COS(RADIANS(E813))*COS(RADIANS(AR803))))</f>
        <v>0</v>
      </c>
    </row>
    <row r="811" spans="2:44" ht="15.75" customHeight="1" x14ac:dyDescent="0.2">
      <c r="B811" s="20" t="s">
        <v>787</v>
      </c>
      <c r="E811" s="3" t="str">
        <f>IF($F$10=0,"N/A",E810*$F$11/$F$10)</f>
        <v>N/A</v>
      </c>
      <c r="G811" s="3">
        <v>30</v>
      </c>
      <c r="I811" s="3">
        <f>IF(DEGREES(ACOS(SIN(RADIANS(G811))*SIN(RADIANS(E813))+COS(RADIANS(G811))*COS(RADIANS(E813))*COS(RADIANS(I803))))&gt;90,0,$F$4*$F$5/E812^2*(SIN(RADIANS(G811))*SIN(RADIANS(E813))+COS(RADIANS(G811))*COS(RADIANS(E813))*COS(RADIANS(I803))))</f>
        <v>0</v>
      </c>
      <c r="J811" s="3">
        <f>IF(DEGREES(ACOS(SIN(RADIANS(G811))*SIN(RADIANS(E813))+COS(RADIANS(G811))*COS(RADIANS(E813))*COS(RADIANS(J803))))&gt;90,0,$F$4*$F$5/E812^2*(SIN(RADIANS(G811))*SIN(RADIANS(E813))+COS(RADIANS(G811))*COS(RADIANS(E813))*COS(RADIANS(J803))))</f>
        <v>0</v>
      </c>
      <c r="K811" s="3">
        <f>IF(DEGREES(ACOS(SIN(RADIANS(G811))*SIN(RADIANS(E813))+COS(RADIANS(G811))*COS(RADIANS(E813))*COS(RADIANS(K803))))&gt;90,0,$F$4*$F$5/E812^2*(SIN(RADIANS(G811))*SIN(RADIANS(E813))+COS(RADIANS(G811))*COS(RADIANS(E813))*COS(RADIANS(K803))))</f>
        <v>0</v>
      </c>
      <c r="L811" s="3">
        <f>IF(DEGREES(ACOS(SIN(RADIANS(G811))*SIN(RADIANS(E813))+COS(RADIANS(G811))*COS(RADIANS(E813))*COS(RADIANS(L803))))&gt;90,0,$F$4*$F$5/E812^2*(SIN(RADIANS(G811))*SIN(RADIANS(E813))+COS(RADIANS(G811))*COS(RADIANS(E813))*COS(RADIANS(L803))))</f>
        <v>0</v>
      </c>
      <c r="M811" s="3">
        <f>IF(DEGREES(ACOS(SIN(RADIANS(G811))*SIN(RADIANS(E813))+COS(RADIANS(G811))*COS(RADIANS(E813))*COS(RADIANS(M803))))&gt;90,0,$F$4*$F$5/E812^2*(SIN(RADIANS(G811))*SIN(RADIANS(E813))+COS(RADIANS(G811))*COS(RADIANS(E813))*COS(RADIANS(M803))))</f>
        <v>0</v>
      </c>
      <c r="N811" s="3">
        <f>IF(DEGREES(ACOS(SIN(RADIANS(G811))*SIN(RADIANS(E813))+COS(RADIANS(G811))*COS(RADIANS(E813))*COS(RADIANS(N803))))&gt;90,0,$F$4*$F$5/E812^2*(SIN(RADIANS(G811))*SIN(RADIANS(E813))+COS(RADIANS(G811))*COS(RADIANS(E813))*COS(RADIANS(N803))))</f>
        <v>0</v>
      </c>
      <c r="O811" s="3">
        <f>IF(DEGREES(ACOS(SIN(RADIANS(G811))*SIN(RADIANS(E813))+COS(RADIANS(G811))*COS(RADIANS(E813))*COS(RADIANS(O803))))&gt;90,0,$F$4*$F$5/E812^2*(SIN(RADIANS(G811))*SIN(RADIANS(E813))+COS(RADIANS(G811))*COS(RADIANS(E813))*COS(RADIANS(O803))))</f>
        <v>0</v>
      </c>
      <c r="P811" s="3">
        <f>IF(DEGREES(ACOS(SIN(RADIANS(G811))*SIN(RADIANS(E813))+COS(RADIANS(G811))*COS(RADIANS(E813))*COS(RADIANS(P803))))&gt;90,0,$F$4*$F$5/E812^2*(SIN(RADIANS(G811))*SIN(RADIANS(E813))+COS(RADIANS(G811))*COS(RADIANS(E813))*COS(RADIANS(P803))))</f>
        <v>0</v>
      </c>
      <c r="Q811" s="3">
        <f>IF(DEGREES(ACOS(SIN(RADIANS(G811))*SIN(RADIANS(E813))+COS(RADIANS(G811))*COS(RADIANS(E813))*COS(RADIANS(Q803))))&gt;90,0,$F$4*$F$5/E812^2*(SIN(RADIANS(G811))*SIN(RADIANS(E813))+COS(RADIANS(G811))*COS(RADIANS(E813))*COS(RADIANS(Q803))))</f>
        <v>0</v>
      </c>
      <c r="R811" s="3" t="e">
        <f>IF(DEGREES(ACOS(SIN(RADIANS(G811))*SIN(RADIANS(E813))+COS(RADIANS(G811))*COS(RADIANS(E813))*COS(RADIANS(R803))))&gt;90,0,$F$4*$F$5/E812^2*(SIN(RADIANS(G811))*SIN(RADIANS(E813))+COS(RADIANS(G811))*COS(RADIANS(E813))*COS(RADIANS(R803))))</f>
        <v>#DIV/0!</v>
      </c>
      <c r="S811" s="3" t="e">
        <f>IF(DEGREES(ACOS(SIN(RADIANS(G811))*SIN(RADIANS(E813))+COS(RADIANS(G811))*COS(RADIANS(E813))*COS(RADIANS(S803))))&gt;90,0,$F$4*$F$5/E812^2*(SIN(RADIANS(G811))*SIN(RADIANS(E813))+COS(RADIANS(G811))*COS(RADIANS(E813))*COS(RADIANS(S803))))</f>
        <v>#DIV/0!</v>
      </c>
      <c r="T811" s="3" t="e">
        <f>IF(DEGREES(ACOS(SIN(RADIANS(G811))*SIN(RADIANS(E813))+COS(RADIANS(G811))*COS(RADIANS(E813))*COS(RADIANS(T803))))&gt;90,0,$F$4*$F$5/E812^2*(SIN(RADIANS(G811))*SIN(RADIANS(E813))+COS(RADIANS(G811))*COS(RADIANS(E813))*COS(RADIANS(T803))))</f>
        <v>#DIV/0!</v>
      </c>
      <c r="U811" s="3" t="e">
        <f>IF(DEGREES(ACOS(SIN(RADIANS(G811))*SIN(RADIANS(E813))+COS(RADIANS(G811))*COS(RADIANS(E813))*COS(RADIANS(U803))))&gt;90,0,$F$4*$F$5/E812^2*(SIN(RADIANS(G811))*SIN(RADIANS(E813))+COS(RADIANS(G811))*COS(RADIANS(E813))*COS(RADIANS(U803))))</f>
        <v>#DIV/0!</v>
      </c>
      <c r="V811" s="3" t="e">
        <f>IF(DEGREES(ACOS(SIN(RADIANS(G811))*SIN(RADIANS(E813))+COS(RADIANS(G811))*COS(RADIANS(E813))*COS(RADIANS(V803))))&gt;90,0,$F$4*$F$5/E812^2*(SIN(RADIANS(G811))*SIN(RADIANS(E813))+COS(RADIANS(G811))*COS(RADIANS(E813))*COS(RADIANS(V803))))</f>
        <v>#DIV/0!</v>
      </c>
      <c r="W811" s="3" t="e">
        <f>IF(DEGREES(ACOS(SIN(RADIANS(G811))*SIN(RADIANS(E813))+COS(RADIANS(G811))*COS(RADIANS(E813))*COS(RADIANS(W803))))&gt;90,0,$F$4*$F$5/E812^2*(SIN(RADIANS(G811))*SIN(RADIANS(E813))+COS(RADIANS(G811))*COS(RADIANS(E813))*COS(RADIANS(W803))))</f>
        <v>#DIV/0!</v>
      </c>
      <c r="X811" s="3" t="e">
        <f>IF(DEGREES(ACOS(SIN(RADIANS(G811))*SIN(RADIANS(E813))+COS(RADIANS(G811))*COS(RADIANS(E813))*COS(RADIANS(X803))))&gt;90,0,$F$4*$F$5/E812^2*(SIN(RADIANS(G811))*SIN(RADIANS(E813))+COS(RADIANS(G811))*COS(RADIANS(E813))*COS(RADIANS(X803))))</f>
        <v>#DIV/0!</v>
      </c>
      <c r="Y811" s="3" t="e">
        <f>IF(DEGREES(ACOS(SIN(RADIANS(G811))*SIN(RADIANS(E813))+COS(RADIANS(G811))*COS(RADIANS(E813))*COS(RADIANS(Y803))))&gt;90,0,$F$4*$F$5/E812^2*(SIN(RADIANS(G811))*SIN(RADIANS(E813))+COS(RADIANS(G811))*COS(RADIANS(E813))*COS(RADIANS(Y803))))</f>
        <v>#DIV/0!</v>
      </c>
      <c r="Z811" s="3" t="e">
        <f>IF(DEGREES(ACOS(SIN(RADIANS(G811))*SIN(RADIANS(E813))+COS(RADIANS(G811))*COS(RADIANS(E813))*COS(RADIANS(Z803))))&gt;90,0,$F$4*$F$5/E812^2*(SIN(RADIANS(G811))*SIN(RADIANS(E813))+COS(RADIANS(G811))*COS(RADIANS(E813))*COS(RADIANS(Z803))))</f>
        <v>#DIV/0!</v>
      </c>
      <c r="AA811" s="3" t="e">
        <f>IF(DEGREES(ACOS(SIN(RADIANS(G811))*SIN(RADIANS(E813))+COS(RADIANS(G811))*COS(RADIANS(E813))*COS(RADIANS(AA803))))&gt;90,0,$F$4*$F$5/E812^2*(SIN(RADIANS(G811))*SIN(RADIANS(E813))+COS(RADIANS(G811))*COS(RADIANS(E813))*COS(RADIANS(AA803))))</f>
        <v>#DIV/0!</v>
      </c>
      <c r="AB811" s="3" t="e">
        <f>IF(DEGREES(ACOS(SIN(RADIANS(G811))*SIN(RADIANS(E813))+COS(RADIANS(G811))*COS(RADIANS(E813))*COS(RADIANS(AB803))))&gt;90,0,$F$4*$F$5/E812^2*(SIN(RADIANS(G811))*SIN(RADIANS(E813))+COS(RADIANS(G811))*COS(RADIANS(E813))*COS(RADIANS(AB803))))</f>
        <v>#DIV/0!</v>
      </c>
      <c r="AC811" s="3" t="e">
        <f>IF(DEGREES(ACOS(SIN(RADIANS(G811))*SIN(RADIANS(E813))+COS(RADIANS(G811))*COS(RADIANS(E813))*COS(RADIANS(AC803))))&gt;90,0,$F$4*$F$5/E812^2*(SIN(RADIANS(G811))*SIN(RADIANS(E813))+COS(RADIANS(G811))*COS(RADIANS(E813))*COS(RADIANS(AC803))))</f>
        <v>#DIV/0!</v>
      </c>
      <c r="AD811" s="3" t="e">
        <f>IF(DEGREES(ACOS(SIN(RADIANS(G811))*SIN(RADIANS(E813))+COS(RADIANS(G811))*COS(RADIANS(E813))*COS(RADIANS(AD803))))&gt;90,0,$F$4*$F$5/E812^2*(SIN(RADIANS(G811))*SIN(RADIANS(E813))+COS(RADIANS(G811))*COS(RADIANS(E813))*COS(RADIANS(AD803))))</f>
        <v>#DIV/0!</v>
      </c>
      <c r="AE811" s="3" t="e">
        <f>IF(DEGREES(ACOS(SIN(RADIANS(G811))*SIN(RADIANS(E813))+COS(RADIANS(G811))*COS(RADIANS(E813))*COS(RADIANS(AE803))))&gt;90,0,$F$4*$F$5/E812^2*(SIN(RADIANS(G811))*SIN(RADIANS(E813))+COS(RADIANS(G811))*COS(RADIANS(E813))*COS(RADIANS(AE803))))</f>
        <v>#DIV/0!</v>
      </c>
      <c r="AF811" s="3" t="e">
        <f>IF(DEGREES(ACOS(SIN(RADIANS(G811))*SIN(RADIANS(E813))+COS(RADIANS(G811))*COS(RADIANS(E813))*COS(RADIANS(AF803))))&gt;90,0,$F$4*$F$5/E812^2*(SIN(RADIANS(G811))*SIN(RADIANS(E813))+COS(RADIANS(G811))*COS(RADIANS(E813))*COS(RADIANS(AF803))))</f>
        <v>#DIV/0!</v>
      </c>
      <c r="AG811" s="3" t="e">
        <f>IF(DEGREES(ACOS(SIN(RADIANS(G811))*SIN(RADIANS(E813))+COS(RADIANS(G811))*COS(RADIANS(E813))*COS(RADIANS(AG803))))&gt;90,0,$F$4*$F$5/E812^2*(SIN(RADIANS(G811))*SIN(RADIANS(E813))+COS(RADIANS(G811))*COS(RADIANS(E813))*COS(RADIANS(AG803))))</f>
        <v>#DIV/0!</v>
      </c>
      <c r="AH811" s="3" t="e">
        <f>IF(DEGREES(ACOS(SIN(RADIANS(G811))*SIN(RADIANS(E813))+COS(RADIANS(G811))*COS(RADIANS(E813))*COS(RADIANS(AH803))))&gt;90,0,$F$4*$F$5/E812^2*(SIN(RADIANS(G811))*SIN(RADIANS(E813))+COS(RADIANS(G811))*COS(RADIANS(E813))*COS(RADIANS(AH803))))</f>
        <v>#DIV/0!</v>
      </c>
      <c r="AI811" s="3" t="e">
        <f>IF(DEGREES(ACOS(SIN(RADIANS(G811))*SIN(RADIANS(E813))+COS(RADIANS(G811))*COS(RADIANS(E813))*COS(RADIANS(AI803))))&gt;90,0,$F$4*$F$5/E812^2*(SIN(RADIANS(G811))*SIN(RADIANS(E813))+COS(RADIANS(G811))*COS(RADIANS(E813))*COS(RADIANS(AI803))))</f>
        <v>#DIV/0!</v>
      </c>
      <c r="AJ811" s="3" t="e">
        <f>IF(DEGREES(ACOS(SIN(RADIANS(G811))*SIN(RADIANS(E813))+COS(RADIANS(G811))*COS(RADIANS(E813))*COS(RADIANS(AJ803))))&gt;90,0,$F$4*$F$5/E812^2*(SIN(RADIANS(G811))*SIN(RADIANS(E813))+COS(RADIANS(G811))*COS(RADIANS(E813))*COS(RADIANS(AJ803))))</f>
        <v>#DIV/0!</v>
      </c>
      <c r="AK811" s="3">
        <f>IF(DEGREES(ACOS(SIN(RADIANS(G811))*SIN(RADIANS(E813))+COS(RADIANS(G811))*COS(RADIANS(E813))*COS(RADIANS(AK803))))&gt;90,0,$F$4*$F$5/E812^2*(SIN(RADIANS(G811))*SIN(RADIANS(E813))+COS(RADIANS(G811))*COS(RADIANS(E813))*COS(RADIANS(AK803))))</f>
        <v>0</v>
      </c>
      <c r="AL811" s="3">
        <f>IF(DEGREES(ACOS(SIN(RADIANS(G811))*SIN(RADIANS(E813))+COS(RADIANS(G811))*COS(RADIANS(E813))*COS(RADIANS(AL803))))&gt;90,0,$F$4*$F$5/E812^2*(SIN(RADIANS(G811))*SIN(RADIANS(E813))+COS(RADIANS(G811))*COS(RADIANS(E813))*COS(RADIANS(AL803))))</f>
        <v>0</v>
      </c>
      <c r="AM811" s="3">
        <f>IF(DEGREES(ACOS(SIN(RADIANS(G811))*SIN(RADIANS(E813))+COS(RADIANS(G811))*COS(RADIANS(E813))*COS(RADIANS(AM803))))&gt;90,0,$F$4*$F$5/E812^2*(SIN(RADIANS(G811))*SIN(RADIANS(E813))+COS(RADIANS(G811))*COS(RADIANS(E813))*COS(RADIANS(AM803))))</f>
        <v>0</v>
      </c>
      <c r="AN811" s="3">
        <f>IF(DEGREES(ACOS(SIN(RADIANS(G811))*SIN(RADIANS(E813))+COS(RADIANS(G811))*COS(RADIANS(E813))*COS(RADIANS(AN803))))&gt;90,0,$F$4*$F$5/E812^2*(SIN(RADIANS(G811))*SIN(RADIANS(E813))+COS(RADIANS(G811))*COS(RADIANS(E813))*COS(RADIANS(AN803))))</f>
        <v>0</v>
      </c>
      <c r="AO811" s="3">
        <f>IF(DEGREES(ACOS(SIN(RADIANS(G811))*SIN(RADIANS(E813))+COS(RADIANS(G811))*COS(RADIANS(E813))*COS(RADIANS(AO803))))&gt;90,0,$F$4*$F$5/E812^2*(SIN(RADIANS(G811))*SIN(RADIANS(E813))+COS(RADIANS(G811))*COS(RADIANS(E813))*COS(RADIANS(AO803))))</f>
        <v>0</v>
      </c>
      <c r="AP811" s="3">
        <f>IF(DEGREES(ACOS(SIN(RADIANS(G811))*SIN(RADIANS(E813))+COS(RADIANS(G811))*COS(RADIANS(E813))*COS(RADIANS(AP803))))&gt;90,0,$F$4*$F$5/E812^2*(SIN(RADIANS(G811))*SIN(RADIANS(E813))+COS(RADIANS(G811))*COS(RADIANS(E813))*COS(RADIANS(AP803))))</f>
        <v>0</v>
      </c>
      <c r="AQ811" s="3">
        <f>IF(DEGREES(ACOS(SIN(RADIANS(G811))*SIN(RADIANS(E813))+COS(RADIANS(G811))*COS(RADIANS(E813))*COS(RADIANS(AQ803))))&gt;90,0,$F$4*$F$5/E812^2*(SIN(RADIANS(G811))*SIN(RADIANS(E813))+COS(RADIANS(G811))*COS(RADIANS(E813))*COS(RADIANS(AQ803))))</f>
        <v>0</v>
      </c>
      <c r="AR811" s="3">
        <f>IF(DEGREES(ACOS(SIN(RADIANS(G811))*SIN(RADIANS(E813))+COS(RADIANS(G811))*COS(RADIANS(E813))*COS(RADIANS(AR803))))&gt;90,0,$F$4*$F$5/E812^2*(SIN(RADIANS(G811))*SIN(RADIANS(E813))+COS(RADIANS(G811))*COS(RADIANS(E813))*COS(RADIANS(AR803))))</f>
        <v>0</v>
      </c>
    </row>
    <row r="812" spans="2:44" ht="15.75" customHeight="1" x14ac:dyDescent="0.2">
      <c r="B812" s="20" t="s">
        <v>788</v>
      </c>
      <c r="E812" s="3">
        <f>$F$6*(1-$F$7^2)/(1+$F$7*COS(RADIANS(E806)))</f>
        <v>0</v>
      </c>
      <c r="G812" s="3">
        <v>20</v>
      </c>
      <c r="I812" s="3">
        <f>IF(DEGREES(ACOS(SIN(RADIANS(G812))*SIN(RADIANS(E813))+COS(RADIANS(G812))*COS(RADIANS(E813))*COS(RADIANS(I803))))&gt;90,0,$F$4*$F$5/E812^2*(SIN(RADIANS(G812))*SIN(RADIANS(E813))+COS(RADIANS(G812))*COS(RADIANS(E813))*COS(RADIANS(I803))))</f>
        <v>0</v>
      </c>
      <c r="J812" s="3">
        <f>IF(DEGREES(ACOS(SIN(RADIANS(G812))*SIN(RADIANS(E813))+COS(RADIANS(G812))*COS(RADIANS(E813))*COS(RADIANS(J803))))&gt;90,0,$F$4*$F$5/E812^2*(SIN(RADIANS(G812))*SIN(RADIANS(E813))+COS(RADIANS(G812))*COS(RADIANS(E813))*COS(RADIANS(J803))))</f>
        <v>0</v>
      </c>
      <c r="K812" s="3">
        <f>IF(DEGREES(ACOS(SIN(RADIANS(G812))*SIN(RADIANS(E813))+COS(RADIANS(G812))*COS(RADIANS(E813))*COS(RADIANS(K803))))&gt;90,0,$F$4*$F$5/E812^2*(SIN(RADIANS(G812))*SIN(RADIANS(E813))+COS(RADIANS(G812))*COS(RADIANS(E813))*COS(RADIANS(K803))))</f>
        <v>0</v>
      </c>
      <c r="L812" s="3">
        <f>IF(DEGREES(ACOS(SIN(RADIANS(G812))*SIN(RADIANS(E813))+COS(RADIANS(G812))*COS(RADIANS(E813))*COS(RADIANS(L803))))&gt;90,0,$F$4*$F$5/E812^2*(SIN(RADIANS(G812))*SIN(RADIANS(E813))+COS(RADIANS(G812))*COS(RADIANS(E813))*COS(RADIANS(L803))))</f>
        <v>0</v>
      </c>
      <c r="M812" s="3">
        <f>IF(DEGREES(ACOS(SIN(RADIANS(G812))*SIN(RADIANS(E813))+COS(RADIANS(G812))*COS(RADIANS(E813))*COS(RADIANS(M803))))&gt;90,0,$F$4*$F$5/E812^2*(SIN(RADIANS(G812))*SIN(RADIANS(E813))+COS(RADIANS(G812))*COS(RADIANS(E813))*COS(RADIANS(M803))))</f>
        <v>0</v>
      </c>
      <c r="N812" s="3">
        <f>IF(DEGREES(ACOS(SIN(RADIANS(G812))*SIN(RADIANS(E813))+COS(RADIANS(G812))*COS(RADIANS(E813))*COS(RADIANS(N803))))&gt;90,0,$F$4*$F$5/E812^2*(SIN(RADIANS(G812))*SIN(RADIANS(E813))+COS(RADIANS(G812))*COS(RADIANS(E813))*COS(RADIANS(N803))))</f>
        <v>0</v>
      </c>
      <c r="O812" s="3">
        <f>IF(DEGREES(ACOS(SIN(RADIANS(G812))*SIN(RADIANS(E813))+COS(RADIANS(G812))*COS(RADIANS(E813))*COS(RADIANS(O803))))&gt;90,0,$F$4*$F$5/E812^2*(SIN(RADIANS(G812))*SIN(RADIANS(E813))+COS(RADIANS(G812))*COS(RADIANS(E813))*COS(RADIANS(O803))))</f>
        <v>0</v>
      </c>
      <c r="P812" s="3">
        <f>IF(DEGREES(ACOS(SIN(RADIANS(G812))*SIN(RADIANS(E813))+COS(RADIANS(G812))*COS(RADIANS(E813))*COS(RADIANS(P803))))&gt;90,0,$F$4*$F$5/E812^2*(SIN(RADIANS(G812))*SIN(RADIANS(E813))+COS(RADIANS(G812))*COS(RADIANS(E813))*COS(RADIANS(P803))))</f>
        <v>0</v>
      </c>
      <c r="Q812" s="3">
        <f>IF(DEGREES(ACOS(SIN(RADIANS(G812))*SIN(RADIANS(E813))+COS(RADIANS(G812))*COS(RADIANS(E813))*COS(RADIANS(Q803))))&gt;90,0,$F$4*$F$5/E812^2*(SIN(RADIANS(G812))*SIN(RADIANS(E813))+COS(RADIANS(G812))*COS(RADIANS(E813))*COS(RADIANS(Q803))))</f>
        <v>0</v>
      </c>
      <c r="R812" s="3" t="e">
        <f>IF(DEGREES(ACOS(SIN(RADIANS(G812))*SIN(RADIANS(E813))+COS(RADIANS(G812))*COS(RADIANS(E813))*COS(RADIANS(R803))))&gt;90,0,$F$4*$F$5/E812^2*(SIN(RADIANS(G812))*SIN(RADIANS(E813))+COS(RADIANS(G812))*COS(RADIANS(E813))*COS(RADIANS(R803))))</f>
        <v>#DIV/0!</v>
      </c>
      <c r="S812" s="3" t="e">
        <f>IF(DEGREES(ACOS(SIN(RADIANS(G812))*SIN(RADIANS(E813))+COS(RADIANS(G812))*COS(RADIANS(E813))*COS(RADIANS(S803))))&gt;90,0,$F$4*$F$5/E812^2*(SIN(RADIANS(G812))*SIN(RADIANS(E813))+COS(RADIANS(G812))*COS(RADIANS(E813))*COS(RADIANS(S803))))</f>
        <v>#DIV/0!</v>
      </c>
      <c r="T812" s="3" t="e">
        <f>IF(DEGREES(ACOS(SIN(RADIANS(G812))*SIN(RADIANS(E813))+COS(RADIANS(G812))*COS(RADIANS(E813))*COS(RADIANS(T803))))&gt;90,0,$F$4*$F$5/E812^2*(SIN(RADIANS(G812))*SIN(RADIANS(E813))+COS(RADIANS(G812))*COS(RADIANS(E813))*COS(RADIANS(T803))))</f>
        <v>#DIV/0!</v>
      </c>
      <c r="U812" s="3" t="e">
        <f>IF(DEGREES(ACOS(SIN(RADIANS(G812))*SIN(RADIANS(E813))+COS(RADIANS(G812))*COS(RADIANS(E813))*COS(RADIANS(U803))))&gt;90,0,$F$4*$F$5/E812^2*(SIN(RADIANS(G812))*SIN(RADIANS(E813))+COS(RADIANS(G812))*COS(RADIANS(E813))*COS(RADIANS(U803))))</f>
        <v>#DIV/0!</v>
      </c>
      <c r="V812" s="3" t="e">
        <f>IF(DEGREES(ACOS(SIN(RADIANS(G812))*SIN(RADIANS(E813))+COS(RADIANS(G812))*COS(RADIANS(E813))*COS(RADIANS(V803))))&gt;90,0,$F$4*$F$5/E812^2*(SIN(RADIANS(G812))*SIN(RADIANS(E813))+COS(RADIANS(G812))*COS(RADIANS(E813))*COS(RADIANS(V803))))</f>
        <v>#DIV/0!</v>
      </c>
      <c r="W812" s="3" t="e">
        <f>IF(DEGREES(ACOS(SIN(RADIANS(G812))*SIN(RADIANS(E813))+COS(RADIANS(G812))*COS(RADIANS(E813))*COS(RADIANS(W803))))&gt;90,0,$F$4*$F$5/E812^2*(SIN(RADIANS(G812))*SIN(RADIANS(E813))+COS(RADIANS(G812))*COS(RADIANS(E813))*COS(RADIANS(W803))))</f>
        <v>#DIV/0!</v>
      </c>
      <c r="X812" s="3" t="e">
        <f>IF(DEGREES(ACOS(SIN(RADIANS(G812))*SIN(RADIANS(E813))+COS(RADIANS(G812))*COS(RADIANS(E813))*COS(RADIANS(X803))))&gt;90,0,$F$4*$F$5/E812^2*(SIN(RADIANS(G812))*SIN(RADIANS(E813))+COS(RADIANS(G812))*COS(RADIANS(E813))*COS(RADIANS(X803))))</f>
        <v>#DIV/0!</v>
      </c>
      <c r="Y812" s="3" t="e">
        <f>IF(DEGREES(ACOS(SIN(RADIANS(G812))*SIN(RADIANS(E813))+COS(RADIANS(G812))*COS(RADIANS(E813))*COS(RADIANS(Y803))))&gt;90,0,$F$4*$F$5/E812^2*(SIN(RADIANS(G812))*SIN(RADIANS(E813))+COS(RADIANS(G812))*COS(RADIANS(E813))*COS(RADIANS(Y803))))</f>
        <v>#DIV/0!</v>
      </c>
      <c r="Z812" s="3" t="e">
        <f>IF(DEGREES(ACOS(SIN(RADIANS(G812))*SIN(RADIANS(E813))+COS(RADIANS(G812))*COS(RADIANS(E813))*COS(RADIANS(Z803))))&gt;90,0,$F$4*$F$5/E812^2*(SIN(RADIANS(G812))*SIN(RADIANS(E813))+COS(RADIANS(G812))*COS(RADIANS(E813))*COS(RADIANS(Z803))))</f>
        <v>#DIV/0!</v>
      </c>
      <c r="AA812" s="3" t="e">
        <f>IF(DEGREES(ACOS(SIN(RADIANS(G812))*SIN(RADIANS(E813))+COS(RADIANS(G812))*COS(RADIANS(E813))*COS(RADIANS(AA803))))&gt;90,0,$F$4*$F$5/E812^2*(SIN(RADIANS(G812))*SIN(RADIANS(E813))+COS(RADIANS(G812))*COS(RADIANS(E813))*COS(RADIANS(AA803))))</f>
        <v>#DIV/0!</v>
      </c>
      <c r="AB812" s="3" t="e">
        <f>IF(DEGREES(ACOS(SIN(RADIANS(G812))*SIN(RADIANS(E813))+COS(RADIANS(G812))*COS(RADIANS(E813))*COS(RADIANS(AB803))))&gt;90,0,$F$4*$F$5/E812^2*(SIN(RADIANS(G812))*SIN(RADIANS(E813))+COS(RADIANS(G812))*COS(RADIANS(E813))*COS(RADIANS(AB803))))</f>
        <v>#DIV/0!</v>
      </c>
      <c r="AC812" s="3" t="e">
        <f>IF(DEGREES(ACOS(SIN(RADIANS(G812))*SIN(RADIANS(E813))+COS(RADIANS(G812))*COS(RADIANS(E813))*COS(RADIANS(AC803))))&gt;90,0,$F$4*$F$5/E812^2*(SIN(RADIANS(G812))*SIN(RADIANS(E813))+COS(RADIANS(G812))*COS(RADIANS(E813))*COS(RADIANS(AC803))))</f>
        <v>#DIV/0!</v>
      </c>
      <c r="AD812" s="3" t="e">
        <f>IF(DEGREES(ACOS(SIN(RADIANS(G812))*SIN(RADIANS(E813))+COS(RADIANS(G812))*COS(RADIANS(E813))*COS(RADIANS(AD803))))&gt;90,0,$F$4*$F$5/E812^2*(SIN(RADIANS(G812))*SIN(RADIANS(E813))+COS(RADIANS(G812))*COS(RADIANS(E813))*COS(RADIANS(AD803))))</f>
        <v>#DIV/0!</v>
      </c>
      <c r="AE812" s="3" t="e">
        <f>IF(DEGREES(ACOS(SIN(RADIANS(G812))*SIN(RADIANS(E813))+COS(RADIANS(G812))*COS(RADIANS(E813))*COS(RADIANS(AE803))))&gt;90,0,$F$4*$F$5/E812^2*(SIN(RADIANS(G812))*SIN(RADIANS(E813))+COS(RADIANS(G812))*COS(RADIANS(E813))*COS(RADIANS(AE803))))</f>
        <v>#DIV/0!</v>
      </c>
      <c r="AF812" s="3" t="e">
        <f>IF(DEGREES(ACOS(SIN(RADIANS(G812))*SIN(RADIANS(E813))+COS(RADIANS(G812))*COS(RADIANS(E813))*COS(RADIANS(AF803))))&gt;90,0,$F$4*$F$5/E812^2*(SIN(RADIANS(G812))*SIN(RADIANS(E813))+COS(RADIANS(G812))*COS(RADIANS(E813))*COS(RADIANS(AF803))))</f>
        <v>#DIV/0!</v>
      </c>
      <c r="AG812" s="3" t="e">
        <f>IF(DEGREES(ACOS(SIN(RADIANS(G812))*SIN(RADIANS(E813))+COS(RADIANS(G812))*COS(RADIANS(E813))*COS(RADIANS(AG803))))&gt;90,0,$F$4*$F$5/E812^2*(SIN(RADIANS(G812))*SIN(RADIANS(E813))+COS(RADIANS(G812))*COS(RADIANS(E813))*COS(RADIANS(AG803))))</f>
        <v>#DIV/0!</v>
      </c>
      <c r="AH812" s="3" t="e">
        <f>IF(DEGREES(ACOS(SIN(RADIANS(G812))*SIN(RADIANS(E813))+COS(RADIANS(G812))*COS(RADIANS(E813))*COS(RADIANS(AH803))))&gt;90,0,$F$4*$F$5/E812^2*(SIN(RADIANS(G812))*SIN(RADIANS(E813))+COS(RADIANS(G812))*COS(RADIANS(E813))*COS(RADIANS(AH803))))</f>
        <v>#DIV/0!</v>
      </c>
      <c r="AI812" s="3" t="e">
        <f>IF(DEGREES(ACOS(SIN(RADIANS(G812))*SIN(RADIANS(E813))+COS(RADIANS(G812))*COS(RADIANS(E813))*COS(RADIANS(AI803))))&gt;90,0,$F$4*$F$5/E812^2*(SIN(RADIANS(G812))*SIN(RADIANS(E813))+COS(RADIANS(G812))*COS(RADIANS(E813))*COS(RADIANS(AI803))))</f>
        <v>#DIV/0!</v>
      </c>
      <c r="AJ812" s="3" t="e">
        <f>IF(DEGREES(ACOS(SIN(RADIANS(G812))*SIN(RADIANS(E813))+COS(RADIANS(G812))*COS(RADIANS(E813))*COS(RADIANS(AJ803))))&gt;90,0,$F$4*$F$5/E812^2*(SIN(RADIANS(G812))*SIN(RADIANS(E813))+COS(RADIANS(G812))*COS(RADIANS(E813))*COS(RADIANS(AJ803))))</f>
        <v>#DIV/0!</v>
      </c>
      <c r="AK812" s="3">
        <f>IF(DEGREES(ACOS(SIN(RADIANS(G812))*SIN(RADIANS(E813))+COS(RADIANS(G812))*COS(RADIANS(E813))*COS(RADIANS(AK803))))&gt;90,0,$F$4*$F$5/E812^2*(SIN(RADIANS(G812))*SIN(RADIANS(E813))+COS(RADIANS(G812))*COS(RADIANS(E813))*COS(RADIANS(AK803))))</f>
        <v>0</v>
      </c>
      <c r="AL812" s="3">
        <f>IF(DEGREES(ACOS(SIN(RADIANS(G812))*SIN(RADIANS(E813))+COS(RADIANS(G812))*COS(RADIANS(E813))*COS(RADIANS(AL803))))&gt;90,0,$F$4*$F$5/E812^2*(SIN(RADIANS(G812))*SIN(RADIANS(E813))+COS(RADIANS(G812))*COS(RADIANS(E813))*COS(RADIANS(AL803))))</f>
        <v>0</v>
      </c>
      <c r="AM812" s="3">
        <f>IF(DEGREES(ACOS(SIN(RADIANS(G812))*SIN(RADIANS(E813))+COS(RADIANS(G812))*COS(RADIANS(E813))*COS(RADIANS(AM803))))&gt;90,0,$F$4*$F$5/E812^2*(SIN(RADIANS(G812))*SIN(RADIANS(E813))+COS(RADIANS(G812))*COS(RADIANS(E813))*COS(RADIANS(AM803))))</f>
        <v>0</v>
      </c>
      <c r="AN812" s="3">
        <f>IF(DEGREES(ACOS(SIN(RADIANS(G812))*SIN(RADIANS(E813))+COS(RADIANS(G812))*COS(RADIANS(E813))*COS(RADIANS(AN803))))&gt;90,0,$F$4*$F$5/E812^2*(SIN(RADIANS(G812))*SIN(RADIANS(E813))+COS(RADIANS(G812))*COS(RADIANS(E813))*COS(RADIANS(AN803))))</f>
        <v>0</v>
      </c>
      <c r="AO812" s="3">
        <f>IF(DEGREES(ACOS(SIN(RADIANS(G812))*SIN(RADIANS(E813))+COS(RADIANS(G812))*COS(RADIANS(E813))*COS(RADIANS(AO803))))&gt;90,0,$F$4*$F$5/E812^2*(SIN(RADIANS(G812))*SIN(RADIANS(E813))+COS(RADIANS(G812))*COS(RADIANS(E813))*COS(RADIANS(AO803))))</f>
        <v>0</v>
      </c>
      <c r="AP812" s="3">
        <f>IF(DEGREES(ACOS(SIN(RADIANS(G812))*SIN(RADIANS(E813))+COS(RADIANS(G812))*COS(RADIANS(E813))*COS(RADIANS(AP803))))&gt;90,0,$F$4*$F$5/E812^2*(SIN(RADIANS(G812))*SIN(RADIANS(E813))+COS(RADIANS(G812))*COS(RADIANS(E813))*COS(RADIANS(AP803))))</f>
        <v>0</v>
      </c>
      <c r="AQ812" s="3">
        <f>IF(DEGREES(ACOS(SIN(RADIANS(G812))*SIN(RADIANS(E813))+COS(RADIANS(G812))*COS(RADIANS(E813))*COS(RADIANS(AQ803))))&gt;90,0,$F$4*$F$5/E812^2*(SIN(RADIANS(G812))*SIN(RADIANS(E813))+COS(RADIANS(G812))*COS(RADIANS(E813))*COS(RADIANS(AQ803))))</f>
        <v>0</v>
      </c>
      <c r="AR812" s="3">
        <f>IF(DEGREES(ACOS(SIN(RADIANS(G812))*SIN(RADIANS(E813))+COS(RADIANS(G812))*COS(RADIANS(E813))*COS(RADIANS(AR803))))&gt;90,0,$F$4*$F$5/E812^2*(SIN(RADIANS(G812))*SIN(RADIANS(E813))+COS(RADIANS(G812))*COS(RADIANS(E813))*COS(RADIANS(AR803))))</f>
        <v>0</v>
      </c>
    </row>
    <row r="813" spans="2:44" ht="15.75" customHeight="1" x14ac:dyDescent="0.2">
      <c r="B813" s="20" t="s">
        <v>737</v>
      </c>
      <c r="E813" s="3">
        <f>IF($F$8&gt;90,180-$F$8,$F$8)*SIN(RADIANS(E807))</f>
        <v>0</v>
      </c>
      <c r="G813" s="3">
        <v>10</v>
      </c>
      <c r="I813" s="3">
        <f>IF(DEGREES(ACOS(SIN(RADIANS(G813))*SIN(RADIANS(E813))+COS(RADIANS(G813))*COS(RADIANS(E813))*COS(RADIANS(I803))))&gt;90,0,$F$4*$F$5/E812^2*(SIN(RADIANS(G813))*SIN(RADIANS(E813))+COS(RADIANS(G813))*COS(RADIANS(E813))*COS(RADIANS(I803))))</f>
        <v>0</v>
      </c>
      <c r="J813" s="3">
        <f>IF(DEGREES(ACOS(SIN(RADIANS(G813))*SIN(RADIANS(E813))+COS(RADIANS(G813))*COS(RADIANS(E813))*COS(RADIANS(J803))))&gt;90,0,$F$4*$F$5/E812^2*(SIN(RADIANS(G813))*SIN(RADIANS(E813))+COS(RADIANS(G813))*COS(RADIANS(E813))*COS(RADIANS(J803))))</f>
        <v>0</v>
      </c>
      <c r="K813" s="3">
        <f>IF(DEGREES(ACOS(SIN(RADIANS(G813))*SIN(RADIANS(E813))+COS(RADIANS(G813))*COS(RADIANS(E813))*COS(RADIANS(K803))))&gt;90,0,$F$4*$F$5/E812^2*(SIN(RADIANS(G813))*SIN(RADIANS(E813))+COS(RADIANS(G813))*COS(RADIANS(E813))*COS(RADIANS(K803))))</f>
        <v>0</v>
      </c>
      <c r="L813" s="3">
        <f>IF(DEGREES(ACOS(SIN(RADIANS(G813))*SIN(RADIANS(E813))+COS(RADIANS(G813))*COS(RADIANS(E813))*COS(RADIANS(L803))))&gt;90,0,$F$4*$F$5/E812^2*(SIN(RADIANS(G813))*SIN(RADIANS(E813))+COS(RADIANS(G813))*COS(RADIANS(E813))*COS(RADIANS(L803))))</f>
        <v>0</v>
      </c>
      <c r="M813" s="3">
        <f>IF(DEGREES(ACOS(SIN(RADIANS(G813))*SIN(RADIANS(E813))+COS(RADIANS(G813))*COS(RADIANS(E813))*COS(RADIANS(M803))))&gt;90,0,$F$4*$F$5/E812^2*(SIN(RADIANS(G813))*SIN(RADIANS(E813))+COS(RADIANS(G813))*COS(RADIANS(E813))*COS(RADIANS(M803))))</f>
        <v>0</v>
      </c>
      <c r="N813" s="3">
        <f>IF(DEGREES(ACOS(SIN(RADIANS(G813))*SIN(RADIANS(E813))+COS(RADIANS(G813))*COS(RADIANS(E813))*COS(RADIANS(N803))))&gt;90,0,$F$4*$F$5/E812^2*(SIN(RADIANS(G813))*SIN(RADIANS(E813))+COS(RADIANS(G813))*COS(RADIANS(E813))*COS(RADIANS(N803))))</f>
        <v>0</v>
      </c>
      <c r="O813" s="3">
        <f>IF(DEGREES(ACOS(SIN(RADIANS(G813))*SIN(RADIANS(E813))+COS(RADIANS(G813))*COS(RADIANS(E813))*COS(RADIANS(O803))))&gt;90,0,$F$4*$F$5/E812^2*(SIN(RADIANS(G813))*SIN(RADIANS(E813))+COS(RADIANS(G813))*COS(RADIANS(E813))*COS(RADIANS(O803))))</f>
        <v>0</v>
      </c>
      <c r="P813" s="3">
        <f>IF(DEGREES(ACOS(SIN(RADIANS(G813))*SIN(RADIANS(E813))+COS(RADIANS(G813))*COS(RADIANS(E813))*COS(RADIANS(P803))))&gt;90,0,$F$4*$F$5/E812^2*(SIN(RADIANS(G813))*SIN(RADIANS(E813))+COS(RADIANS(G813))*COS(RADIANS(E813))*COS(RADIANS(P803))))</f>
        <v>0</v>
      </c>
      <c r="Q813" s="3">
        <f>IF(DEGREES(ACOS(SIN(RADIANS(G813))*SIN(RADIANS(E813))+COS(RADIANS(G813))*COS(RADIANS(E813))*COS(RADIANS(Q803))))&gt;90,0,$F$4*$F$5/E812^2*(SIN(RADIANS(G813))*SIN(RADIANS(E813))+COS(RADIANS(G813))*COS(RADIANS(E813))*COS(RADIANS(Q803))))</f>
        <v>0</v>
      </c>
      <c r="R813" s="3" t="e">
        <f>IF(DEGREES(ACOS(SIN(RADIANS(G813))*SIN(RADIANS(E813))+COS(RADIANS(G813))*COS(RADIANS(E813))*COS(RADIANS(R803))))&gt;90,0,$F$4*$F$5/E812^2*(SIN(RADIANS(G813))*SIN(RADIANS(E813))+COS(RADIANS(G813))*COS(RADIANS(E813))*COS(RADIANS(R803))))</f>
        <v>#DIV/0!</v>
      </c>
      <c r="S813" s="3" t="e">
        <f>IF(DEGREES(ACOS(SIN(RADIANS(G813))*SIN(RADIANS(E813))+COS(RADIANS(G813))*COS(RADIANS(E813))*COS(RADIANS(S803))))&gt;90,0,$F$4*$F$5/E812^2*(SIN(RADIANS(G813))*SIN(RADIANS(E813))+COS(RADIANS(G813))*COS(RADIANS(E813))*COS(RADIANS(S803))))</f>
        <v>#DIV/0!</v>
      </c>
      <c r="T813" s="3" t="e">
        <f>IF(DEGREES(ACOS(SIN(RADIANS(G813))*SIN(RADIANS(E813))+COS(RADIANS(G813))*COS(RADIANS(E813))*COS(RADIANS(T803))))&gt;90,0,$F$4*$F$5/E812^2*(SIN(RADIANS(G813))*SIN(RADIANS(E813))+COS(RADIANS(G813))*COS(RADIANS(E813))*COS(RADIANS(T803))))</f>
        <v>#DIV/0!</v>
      </c>
      <c r="U813" s="3" t="e">
        <f>IF(DEGREES(ACOS(SIN(RADIANS(G813))*SIN(RADIANS(E813))+COS(RADIANS(G813))*COS(RADIANS(E813))*COS(RADIANS(U803))))&gt;90,0,$F$4*$F$5/E812^2*(SIN(RADIANS(G813))*SIN(RADIANS(E813))+COS(RADIANS(G813))*COS(RADIANS(E813))*COS(RADIANS(U803))))</f>
        <v>#DIV/0!</v>
      </c>
      <c r="V813" s="3" t="e">
        <f>IF(DEGREES(ACOS(SIN(RADIANS(G813))*SIN(RADIANS(E813))+COS(RADIANS(G813))*COS(RADIANS(E813))*COS(RADIANS(V803))))&gt;90,0,$F$4*$F$5/E812^2*(SIN(RADIANS(G813))*SIN(RADIANS(E813))+COS(RADIANS(G813))*COS(RADIANS(E813))*COS(RADIANS(V803))))</f>
        <v>#DIV/0!</v>
      </c>
      <c r="W813" s="3" t="e">
        <f>IF(DEGREES(ACOS(SIN(RADIANS(G813))*SIN(RADIANS(E813))+COS(RADIANS(G813))*COS(RADIANS(E813))*COS(RADIANS(W803))))&gt;90,0,$F$4*$F$5/E812^2*(SIN(RADIANS(G813))*SIN(RADIANS(E813))+COS(RADIANS(G813))*COS(RADIANS(E813))*COS(RADIANS(W803))))</f>
        <v>#DIV/0!</v>
      </c>
      <c r="X813" s="3" t="e">
        <f>IF(DEGREES(ACOS(SIN(RADIANS(G813))*SIN(RADIANS(E813))+COS(RADIANS(G813))*COS(RADIANS(E813))*COS(RADIANS(X803))))&gt;90,0,$F$4*$F$5/E812^2*(SIN(RADIANS(G813))*SIN(RADIANS(E813))+COS(RADIANS(G813))*COS(RADIANS(E813))*COS(RADIANS(X803))))</f>
        <v>#DIV/0!</v>
      </c>
      <c r="Y813" s="3" t="e">
        <f>IF(DEGREES(ACOS(SIN(RADIANS(G813))*SIN(RADIANS(E813))+COS(RADIANS(G813))*COS(RADIANS(E813))*COS(RADIANS(Y803))))&gt;90,0,$F$4*$F$5/E812^2*(SIN(RADIANS(G813))*SIN(RADIANS(E813))+COS(RADIANS(G813))*COS(RADIANS(E813))*COS(RADIANS(Y803))))</f>
        <v>#DIV/0!</v>
      </c>
      <c r="Z813" s="3" t="e">
        <f>IF(DEGREES(ACOS(SIN(RADIANS(G813))*SIN(RADIANS(E813))+COS(RADIANS(G813))*COS(RADIANS(E813))*COS(RADIANS(Z803))))&gt;90,0,$F$4*$F$5/E812^2*(SIN(RADIANS(G813))*SIN(RADIANS(E813))+COS(RADIANS(G813))*COS(RADIANS(E813))*COS(RADIANS(Z803))))</f>
        <v>#DIV/0!</v>
      </c>
      <c r="AA813" s="3" t="e">
        <f>IF(DEGREES(ACOS(SIN(RADIANS(G813))*SIN(RADIANS(E813))+COS(RADIANS(G813))*COS(RADIANS(E813))*COS(RADIANS(AA803))))&gt;90,0,$F$4*$F$5/E812^2*(SIN(RADIANS(G813))*SIN(RADIANS(E813))+COS(RADIANS(G813))*COS(RADIANS(E813))*COS(RADIANS(AA803))))</f>
        <v>#DIV/0!</v>
      </c>
      <c r="AB813" s="3" t="e">
        <f>IF(DEGREES(ACOS(SIN(RADIANS(G813))*SIN(RADIANS(E813))+COS(RADIANS(G813))*COS(RADIANS(E813))*COS(RADIANS(AB803))))&gt;90,0,$F$4*$F$5/E812^2*(SIN(RADIANS(G813))*SIN(RADIANS(E813))+COS(RADIANS(G813))*COS(RADIANS(E813))*COS(RADIANS(AB803))))</f>
        <v>#DIV/0!</v>
      </c>
      <c r="AC813" s="3" t="e">
        <f>IF(DEGREES(ACOS(SIN(RADIANS(G813))*SIN(RADIANS(E813))+COS(RADIANS(G813))*COS(RADIANS(E813))*COS(RADIANS(AC803))))&gt;90,0,$F$4*$F$5/E812^2*(SIN(RADIANS(G813))*SIN(RADIANS(E813))+COS(RADIANS(G813))*COS(RADIANS(E813))*COS(RADIANS(AC803))))</f>
        <v>#DIV/0!</v>
      </c>
      <c r="AD813" s="3" t="e">
        <f>IF(DEGREES(ACOS(SIN(RADIANS(G813))*SIN(RADIANS(E813))+COS(RADIANS(G813))*COS(RADIANS(E813))*COS(RADIANS(AD803))))&gt;90,0,$F$4*$F$5/E812^2*(SIN(RADIANS(G813))*SIN(RADIANS(E813))+COS(RADIANS(G813))*COS(RADIANS(E813))*COS(RADIANS(AD803))))</f>
        <v>#DIV/0!</v>
      </c>
      <c r="AE813" s="3" t="e">
        <f>IF(DEGREES(ACOS(SIN(RADIANS(G813))*SIN(RADIANS(E813))+COS(RADIANS(G813))*COS(RADIANS(E813))*COS(RADIANS(AE803))))&gt;90,0,$F$4*$F$5/E812^2*(SIN(RADIANS(G813))*SIN(RADIANS(E813))+COS(RADIANS(G813))*COS(RADIANS(E813))*COS(RADIANS(AE803))))</f>
        <v>#DIV/0!</v>
      </c>
      <c r="AF813" s="3" t="e">
        <f>IF(DEGREES(ACOS(SIN(RADIANS(G813))*SIN(RADIANS(E813))+COS(RADIANS(G813))*COS(RADIANS(E813))*COS(RADIANS(AF803))))&gt;90,0,$F$4*$F$5/E812^2*(SIN(RADIANS(G813))*SIN(RADIANS(E813))+COS(RADIANS(G813))*COS(RADIANS(E813))*COS(RADIANS(AF803))))</f>
        <v>#DIV/0!</v>
      </c>
      <c r="AG813" s="3" t="e">
        <f>IF(DEGREES(ACOS(SIN(RADIANS(G813))*SIN(RADIANS(E813))+COS(RADIANS(G813))*COS(RADIANS(E813))*COS(RADIANS(AG803))))&gt;90,0,$F$4*$F$5/E812^2*(SIN(RADIANS(G813))*SIN(RADIANS(E813))+COS(RADIANS(G813))*COS(RADIANS(E813))*COS(RADIANS(AG803))))</f>
        <v>#DIV/0!</v>
      </c>
      <c r="AH813" s="3" t="e">
        <f>IF(DEGREES(ACOS(SIN(RADIANS(G813))*SIN(RADIANS(E813))+COS(RADIANS(G813))*COS(RADIANS(E813))*COS(RADIANS(AH803))))&gt;90,0,$F$4*$F$5/E812^2*(SIN(RADIANS(G813))*SIN(RADIANS(E813))+COS(RADIANS(G813))*COS(RADIANS(E813))*COS(RADIANS(AH803))))</f>
        <v>#DIV/0!</v>
      </c>
      <c r="AI813" s="3" t="e">
        <f>IF(DEGREES(ACOS(SIN(RADIANS(G813))*SIN(RADIANS(E813))+COS(RADIANS(G813))*COS(RADIANS(E813))*COS(RADIANS(AI803))))&gt;90,0,$F$4*$F$5/E812^2*(SIN(RADIANS(G813))*SIN(RADIANS(E813))+COS(RADIANS(G813))*COS(RADIANS(E813))*COS(RADIANS(AI803))))</f>
        <v>#DIV/0!</v>
      </c>
      <c r="AJ813" s="3" t="e">
        <f>IF(DEGREES(ACOS(SIN(RADIANS(G813))*SIN(RADIANS(E813))+COS(RADIANS(G813))*COS(RADIANS(E813))*COS(RADIANS(AJ803))))&gt;90,0,$F$4*$F$5/E812^2*(SIN(RADIANS(G813))*SIN(RADIANS(E813))+COS(RADIANS(G813))*COS(RADIANS(E813))*COS(RADIANS(AJ803))))</f>
        <v>#DIV/0!</v>
      </c>
      <c r="AK813" s="3">
        <f>IF(DEGREES(ACOS(SIN(RADIANS(G813))*SIN(RADIANS(E813))+COS(RADIANS(G813))*COS(RADIANS(E813))*COS(RADIANS(AK803))))&gt;90,0,$F$4*$F$5/E812^2*(SIN(RADIANS(G813))*SIN(RADIANS(E813))+COS(RADIANS(G813))*COS(RADIANS(E813))*COS(RADIANS(AK803))))</f>
        <v>0</v>
      </c>
      <c r="AL813" s="3">
        <f>IF(DEGREES(ACOS(SIN(RADIANS(G813))*SIN(RADIANS(E813))+COS(RADIANS(G813))*COS(RADIANS(E813))*COS(RADIANS(AL803))))&gt;90,0,$F$4*$F$5/E812^2*(SIN(RADIANS(G813))*SIN(RADIANS(E813))+COS(RADIANS(G813))*COS(RADIANS(E813))*COS(RADIANS(AL803))))</f>
        <v>0</v>
      </c>
      <c r="AM813" s="3">
        <f>IF(DEGREES(ACOS(SIN(RADIANS(G813))*SIN(RADIANS(E813))+COS(RADIANS(G813))*COS(RADIANS(E813))*COS(RADIANS(AM803))))&gt;90,0,$F$4*$F$5/E812^2*(SIN(RADIANS(G813))*SIN(RADIANS(E813))+COS(RADIANS(G813))*COS(RADIANS(E813))*COS(RADIANS(AM803))))</f>
        <v>0</v>
      </c>
      <c r="AN813" s="3">
        <f>IF(DEGREES(ACOS(SIN(RADIANS(G813))*SIN(RADIANS(E813))+COS(RADIANS(G813))*COS(RADIANS(E813))*COS(RADIANS(AN803))))&gt;90,0,$F$4*$F$5/E812^2*(SIN(RADIANS(G813))*SIN(RADIANS(E813))+COS(RADIANS(G813))*COS(RADIANS(E813))*COS(RADIANS(AN803))))</f>
        <v>0</v>
      </c>
      <c r="AO813" s="3">
        <f>IF(DEGREES(ACOS(SIN(RADIANS(G813))*SIN(RADIANS(E813))+COS(RADIANS(G813))*COS(RADIANS(E813))*COS(RADIANS(AO803))))&gt;90,0,$F$4*$F$5/E812^2*(SIN(RADIANS(G813))*SIN(RADIANS(E813))+COS(RADIANS(G813))*COS(RADIANS(E813))*COS(RADIANS(AO803))))</f>
        <v>0</v>
      </c>
      <c r="AP813" s="3">
        <f>IF(DEGREES(ACOS(SIN(RADIANS(G813))*SIN(RADIANS(E813))+COS(RADIANS(G813))*COS(RADIANS(E813))*COS(RADIANS(AP803))))&gt;90,0,$F$4*$F$5/E812^2*(SIN(RADIANS(G813))*SIN(RADIANS(E813))+COS(RADIANS(G813))*COS(RADIANS(E813))*COS(RADIANS(AP803))))</f>
        <v>0</v>
      </c>
      <c r="AQ813" s="3">
        <f>IF(DEGREES(ACOS(SIN(RADIANS(G813))*SIN(RADIANS(E813))+COS(RADIANS(G813))*COS(RADIANS(E813))*COS(RADIANS(AQ803))))&gt;90,0,$F$4*$F$5/E812^2*(SIN(RADIANS(G813))*SIN(RADIANS(E813))+COS(RADIANS(G813))*COS(RADIANS(E813))*COS(RADIANS(AQ803))))</f>
        <v>0</v>
      </c>
      <c r="AR813" s="3">
        <f>IF(DEGREES(ACOS(SIN(RADIANS(G813))*SIN(RADIANS(E813))+COS(RADIANS(G813))*COS(RADIANS(E813))*COS(RADIANS(AR803))))&gt;90,0,$F$4*$F$5/E812^2*(SIN(RADIANS(G813))*SIN(RADIANS(E813))+COS(RADIANS(G813))*COS(RADIANS(E813))*COS(RADIANS(AR803))))</f>
        <v>0</v>
      </c>
    </row>
    <row r="814" spans="2:44" ht="15.75" customHeight="1" x14ac:dyDescent="0.2">
      <c r="B814" s="20" t="s">
        <v>789</v>
      </c>
      <c r="E814" s="3">
        <f>IF($F$10=0,IF(E805&lt;360,E805,E805-360),($F$10+1)*E805)</f>
        <v>330</v>
      </c>
      <c r="G814" s="3">
        <v>0</v>
      </c>
      <c r="I814" s="3">
        <f>IF(DEGREES(ACOS(SIN(RADIANS(G814))*SIN(RADIANS(E813))+COS(RADIANS(G814))*COS(RADIANS(E813))*COS(RADIANS(I803))))&gt;90,0,$F$4*$F$5/E812^2*(SIN(RADIANS(G814))*SIN(RADIANS(E813))+COS(RADIANS(G814))*COS(RADIANS(E813))*COS(RADIANS(I803))))</f>
        <v>0</v>
      </c>
      <c r="J814" s="3">
        <f>IF(DEGREES(ACOS(SIN(RADIANS(G814))*SIN(RADIANS(E813))+COS(RADIANS(G814))*COS(RADIANS(E813))*COS(RADIANS(J803))))&gt;90,0,$F$4*$F$5/E812^2*(SIN(RADIANS(G814))*SIN(RADIANS(E813))+COS(RADIANS(G814))*COS(RADIANS(E813))*COS(RADIANS(J803))))</f>
        <v>0</v>
      </c>
      <c r="K814" s="3">
        <f>IF(DEGREES(ACOS(SIN(RADIANS(G814))*SIN(RADIANS(E813))+COS(RADIANS(G814))*COS(RADIANS(E813))*COS(RADIANS(K803))))&gt;90,0,$F$4*$F$5/E812^2*(SIN(RADIANS(G814))*SIN(RADIANS(E813))+COS(RADIANS(G814))*COS(RADIANS(E813))*COS(RADIANS(K803))))</f>
        <v>0</v>
      </c>
      <c r="L814" s="3">
        <f>IF(DEGREES(ACOS(SIN(RADIANS(G814))*SIN(RADIANS(E813))+COS(RADIANS(G814))*COS(RADIANS(E813))*COS(RADIANS(L803))))&gt;90,0,$F$4*$F$5/E812^2*(SIN(RADIANS(G814))*SIN(RADIANS(E813))+COS(RADIANS(G814))*COS(RADIANS(E813))*COS(RADIANS(L803))))</f>
        <v>0</v>
      </c>
      <c r="M814" s="3">
        <f>IF(DEGREES(ACOS(SIN(RADIANS(G814))*SIN(RADIANS(E813))+COS(RADIANS(G814))*COS(RADIANS(E813))*COS(RADIANS(M803))))&gt;90,0,$F$4*$F$5/E812^2*(SIN(RADIANS(G814))*SIN(RADIANS(E813))+COS(RADIANS(G814))*COS(RADIANS(E813))*COS(RADIANS(M803))))</f>
        <v>0</v>
      </c>
      <c r="N814" s="3">
        <f>IF(DEGREES(ACOS(SIN(RADIANS(G814))*SIN(RADIANS(E813))+COS(RADIANS(G814))*COS(RADIANS(E813))*COS(RADIANS(N803))))&gt;90,0,$F$4*$F$5/E812^2*(SIN(RADIANS(G814))*SIN(RADIANS(E813))+COS(RADIANS(G814))*COS(RADIANS(E813))*COS(RADIANS(N803))))</f>
        <v>0</v>
      </c>
      <c r="O814" s="3">
        <f>IF(DEGREES(ACOS(SIN(RADIANS(G814))*SIN(RADIANS(E813))+COS(RADIANS(G814))*COS(RADIANS(E813))*COS(RADIANS(O803))))&gt;90,0,$F$4*$F$5/E812^2*(SIN(RADIANS(G814))*SIN(RADIANS(E813))+COS(RADIANS(G814))*COS(RADIANS(E813))*COS(RADIANS(O803))))</f>
        <v>0</v>
      </c>
      <c r="P814" s="3">
        <f>IF(DEGREES(ACOS(SIN(RADIANS(G814))*SIN(RADIANS(E813))+COS(RADIANS(G814))*COS(RADIANS(E813))*COS(RADIANS(P803))))&gt;90,0,$F$4*$F$5/E812^2*(SIN(RADIANS(G814))*SIN(RADIANS(E813))+COS(RADIANS(G814))*COS(RADIANS(E813))*COS(RADIANS(P803))))</f>
        <v>0</v>
      </c>
      <c r="Q814" s="3">
        <f>IF(DEGREES(ACOS(SIN(RADIANS(G814))*SIN(RADIANS(E813))+COS(RADIANS(G814))*COS(RADIANS(E813))*COS(RADIANS(Q803))))&gt;90,0,$F$4*$F$5/E812^2*(SIN(RADIANS(G814))*SIN(RADIANS(E813))+COS(RADIANS(G814))*COS(RADIANS(E813))*COS(RADIANS(Q803))))</f>
        <v>0</v>
      </c>
      <c r="R814" s="3" t="e">
        <f>IF(DEGREES(ACOS(SIN(RADIANS(G814))*SIN(RADIANS(E813))+COS(RADIANS(G814))*COS(RADIANS(E813))*COS(RADIANS(R803))))&gt;90,0,$F$4*$F$5/E812^2*(SIN(RADIANS(G814))*SIN(RADIANS(E813))+COS(RADIANS(G814))*COS(RADIANS(E813))*COS(RADIANS(R803))))</f>
        <v>#DIV/0!</v>
      </c>
      <c r="S814" s="3" t="e">
        <f>IF(DEGREES(ACOS(SIN(RADIANS(G814))*SIN(RADIANS(E813))+COS(RADIANS(G814))*COS(RADIANS(E813))*COS(RADIANS(S803))))&gt;90,0,$F$4*$F$5/E812^2*(SIN(RADIANS(G814))*SIN(RADIANS(E813))+COS(RADIANS(G814))*COS(RADIANS(E813))*COS(RADIANS(S803))))</f>
        <v>#DIV/0!</v>
      </c>
      <c r="T814" s="3" t="e">
        <f>IF(DEGREES(ACOS(SIN(RADIANS(G814))*SIN(RADIANS(E813))+COS(RADIANS(G814))*COS(RADIANS(E813))*COS(RADIANS(T803))))&gt;90,0,$F$4*$F$5/E812^2*(SIN(RADIANS(G814))*SIN(RADIANS(E813))+COS(RADIANS(G814))*COS(RADIANS(E813))*COS(RADIANS(T803))))</f>
        <v>#DIV/0!</v>
      </c>
      <c r="U814" s="3" t="e">
        <f>IF(DEGREES(ACOS(SIN(RADIANS(G814))*SIN(RADIANS(E813))+COS(RADIANS(G814))*COS(RADIANS(E813))*COS(RADIANS(U803))))&gt;90,0,$F$4*$F$5/E812^2*(SIN(RADIANS(G814))*SIN(RADIANS(E813))+COS(RADIANS(G814))*COS(RADIANS(E813))*COS(RADIANS(U803))))</f>
        <v>#DIV/0!</v>
      </c>
      <c r="V814" s="3" t="e">
        <f>IF(DEGREES(ACOS(SIN(RADIANS(G814))*SIN(RADIANS(E813))+COS(RADIANS(G814))*COS(RADIANS(E813))*COS(RADIANS(V803))))&gt;90,0,$F$4*$F$5/E812^2*(SIN(RADIANS(G814))*SIN(RADIANS(E813))+COS(RADIANS(G814))*COS(RADIANS(E813))*COS(RADIANS(V803))))</f>
        <v>#DIV/0!</v>
      </c>
      <c r="W814" s="3" t="e">
        <f>IF(DEGREES(ACOS(SIN(RADIANS(G814))*SIN(RADIANS(E813))+COS(RADIANS(G814))*COS(RADIANS(E813))*COS(RADIANS(W803))))&gt;90,0,$F$4*$F$5/E812^2*(SIN(RADIANS(G814))*SIN(RADIANS(E813))+COS(RADIANS(G814))*COS(RADIANS(E813))*COS(RADIANS(W803))))</f>
        <v>#DIV/0!</v>
      </c>
      <c r="X814" s="3" t="e">
        <f>IF(DEGREES(ACOS(SIN(RADIANS(G814))*SIN(RADIANS(E813))+COS(RADIANS(G814))*COS(RADIANS(E813))*COS(RADIANS(X803))))&gt;90,0,$F$4*$F$5/E812^2*(SIN(RADIANS(G814))*SIN(RADIANS(E813))+COS(RADIANS(G814))*COS(RADIANS(E813))*COS(RADIANS(X803))))</f>
        <v>#DIV/0!</v>
      </c>
      <c r="Y814" s="3" t="e">
        <f>IF(DEGREES(ACOS(SIN(RADIANS(G814))*SIN(RADIANS(E813))+COS(RADIANS(G814))*COS(RADIANS(E813))*COS(RADIANS(Y803))))&gt;90,0,$F$4*$F$5/E812^2*(SIN(RADIANS(G814))*SIN(RADIANS(E813))+COS(RADIANS(G814))*COS(RADIANS(E813))*COS(RADIANS(Y803))))</f>
        <v>#DIV/0!</v>
      </c>
      <c r="Z814" s="3" t="e">
        <f>IF(DEGREES(ACOS(SIN(RADIANS(G814))*SIN(RADIANS(E813))+COS(RADIANS(G814))*COS(RADIANS(E813))*COS(RADIANS(Z803))))&gt;90,0,$F$4*$F$5/E812^2*(SIN(RADIANS(G814))*SIN(RADIANS(E813))+COS(RADIANS(G814))*COS(RADIANS(E813))*COS(RADIANS(Z803))))</f>
        <v>#DIV/0!</v>
      </c>
      <c r="AA814" s="3" t="e">
        <f>IF(DEGREES(ACOS(SIN(RADIANS(G814))*SIN(RADIANS(E813))+COS(RADIANS(G814))*COS(RADIANS(E813))*COS(RADIANS(AA803))))&gt;90,0,$F$4*$F$5/E812^2*(SIN(RADIANS(G814))*SIN(RADIANS(E813))+COS(RADIANS(G814))*COS(RADIANS(E813))*COS(RADIANS(AA803))))</f>
        <v>#DIV/0!</v>
      </c>
      <c r="AB814" s="3" t="e">
        <f>IF(DEGREES(ACOS(SIN(RADIANS(G814))*SIN(RADIANS(E813))+COS(RADIANS(G814))*COS(RADIANS(E813))*COS(RADIANS(AB803))))&gt;90,0,$F$4*$F$5/E812^2*(SIN(RADIANS(G814))*SIN(RADIANS(E813))+COS(RADIANS(G814))*COS(RADIANS(E813))*COS(RADIANS(AB803))))</f>
        <v>#DIV/0!</v>
      </c>
      <c r="AC814" s="3" t="e">
        <f>IF(DEGREES(ACOS(SIN(RADIANS(G814))*SIN(RADIANS(E813))+COS(RADIANS(G814))*COS(RADIANS(E813))*COS(RADIANS(AC803))))&gt;90,0,$F$4*$F$5/E812^2*(SIN(RADIANS(G814))*SIN(RADIANS(E813))+COS(RADIANS(G814))*COS(RADIANS(E813))*COS(RADIANS(AC803))))</f>
        <v>#DIV/0!</v>
      </c>
      <c r="AD814" s="3" t="e">
        <f>IF(DEGREES(ACOS(SIN(RADIANS(G814))*SIN(RADIANS(E813))+COS(RADIANS(G814))*COS(RADIANS(E813))*COS(RADIANS(AD803))))&gt;90,0,$F$4*$F$5/E812^2*(SIN(RADIANS(G814))*SIN(RADIANS(E813))+COS(RADIANS(G814))*COS(RADIANS(E813))*COS(RADIANS(AD803))))</f>
        <v>#DIV/0!</v>
      </c>
      <c r="AE814" s="3" t="e">
        <f>IF(DEGREES(ACOS(SIN(RADIANS(G814))*SIN(RADIANS(E813))+COS(RADIANS(G814))*COS(RADIANS(E813))*COS(RADIANS(AE803))))&gt;90,0,$F$4*$F$5/E812^2*(SIN(RADIANS(G814))*SIN(RADIANS(E813))+COS(RADIANS(G814))*COS(RADIANS(E813))*COS(RADIANS(AE803))))</f>
        <v>#DIV/0!</v>
      </c>
      <c r="AF814" s="3" t="e">
        <f>IF(DEGREES(ACOS(SIN(RADIANS(G814))*SIN(RADIANS(E813))+COS(RADIANS(G814))*COS(RADIANS(E813))*COS(RADIANS(AF803))))&gt;90,0,$F$4*$F$5/E812^2*(SIN(RADIANS(G814))*SIN(RADIANS(E813))+COS(RADIANS(G814))*COS(RADIANS(E813))*COS(RADIANS(AF803))))</f>
        <v>#DIV/0!</v>
      </c>
      <c r="AG814" s="3" t="e">
        <f>IF(DEGREES(ACOS(SIN(RADIANS(G814))*SIN(RADIANS(E813))+COS(RADIANS(G814))*COS(RADIANS(E813))*COS(RADIANS(AG803))))&gt;90,0,$F$4*$F$5/E812^2*(SIN(RADIANS(G814))*SIN(RADIANS(E813))+COS(RADIANS(G814))*COS(RADIANS(E813))*COS(RADIANS(AG803))))</f>
        <v>#DIV/0!</v>
      </c>
      <c r="AH814" s="3" t="e">
        <f>IF(DEGREES(ACOS(SIN(RADIANS(G814))*SIN(RADIANS(E813))+COS(RADIANS(G814))*COS(RADIANS(E813))*COS(RADIANS(AH803))))&gt;90,0,$F$4*$F$5/E812^2*(SIN(RADIANS(G814))*SIN(RADIANS(E813))+COS(RADIANS(G814))*COS(RADIANS(E813))*COS(RADIANS(AH803))))</f>
        <v>#DIV/0!</v>
      </c>
      <c r="AI814" s="3" t="e">
        <f>IF(DEGREES(ACOS(SIN(RADIANS(G814))*SIN(RADIANS(E813))+COS(RADIANS(G814))*COS(RADIANS(E813))*COS(RADIANS(AI803))))&gt;90,0,$F$4*$F$5/E812^2*(SIN(RADIANS(G814))*SIN(RADIANS(E813))+COS(RADIANS(G814))*COS(RADIANS(E813))*COS(RADIANS(AI803))))</f>
        <v>#DIV/0!</v>
      </c>
      <c r="AJ814" s="3" t="e">
        <f>IF(DEGREES(ACOS(SIN(RADIANS(G814))*SIN(RADIANS(E813))+COS(RADIANS(G814))*COS(RADIANS(E813))*COS(RADIANS(AJ803))))&gt;90,0,$F$4*$F$5/E812^2*(SIN(RADIANS(G814))*SIN(RADIANS(E813))+COS(RADIANS(G814))*COS(RADIANS(E813))*COS(RADIANS(AJ803))))</f>
        <v>#DIV/0!</v>
      </c>
      <c r="AK814" s="3">
        <f>IF(DEGREES(ACOS(SIN(RADIANS(G814))*SIN(RADIANS(E813))+COS(RADIANS(G814))*COS(RADIANS(E813))*COS(RADIANS(AK803))))&gt;90,0,$F$4*$F$5/E812^2*(SIN(RADIANS(G814))*SIN(RADIANS(E813))+COS(RADIANS(G814))*COS(RADIANS(E813))*COS(RADIANS(AK803))))</f>
        <v>0</v>
      </c>
      <c r="AL814" s="3">
        <f>IF(DEGREES(ACOS(SIN(RADIANS(G814))*SIN(RADIANS(E813))+COS(RADIANS(G814))*COS(RADIANS(E813))*COS(RADIANS(AL803))))&gt;90,0,$F$4*$F$5/E812^2*(SIN(RADIANS(G814))*SIN(RADIANS(E813))+COS(RADIANS(G814))*COS(RADIANS(E813))*COS(RADIANS(AL803))))</f>
        <v>0</v>
      </c>
      <c r="AM814" s="3">
        <f>IF(DEGREES(ACOS(SIN(RADIANS(G814))*SIN(RADIANS(E813))+COS(RADIANS(G814))*COS(RADIANS(E813))*COS(RADIANS(AM803))))&gt;90,0,$F$4*$F$5/E812^2*(SIN(RADIANS(G814))*SIN(RADIANS(E813))+COS(RADIANS(G814))*COS(RADIANS(E813))*COS(RADIANS(AM803))))</f>
        <v>0</v>
      </c>
      <c r="AN814" s="3">
        <f>IF(DEGREES(ACOS(SIN(RADIANS(G814))*SIN(RADIANS(E813))+COS(RADIANS(G814))*COS(RADIANS(E813))*COS(RADIANS(AN803))))&gt;90,0,$F$4*$F$5/E812^2*(SIN(RADIANS(G814))*SIN(RADIANS(E813))+COS(RADIANS(G814))*COS(RADIANS(E813))*COS(RADIANS(AN803))))</f>
        <v>0</v>
      </c>
      <c r="AO814" s="3">
        <f>IF(DEGREES(ACOS(SIN(RADIANS(G814))*SIN(RADIANS(E813))+COS(RADIANS(G814))*COS(RADIANS(E813))*COS(RADIANS(AO803))))&gt;90,0,$F$4*$F$5/E812^2*(SIN(RADIANS(G814))*SIN(RADIANS(E813))+COS(RADIANS(G814))*COS(RADIANS(E813))*COS(RADIANS(AO803))))</f>
        <v>0</v>
      </c>
      <c r="AP814" s="3">
        <f>IF(DEGREES(ACOS(SIN(RADIANS(G814))*SIN(RADIANS(E813))+COS(RADIANS(G814))*COS(RADIANS(E813))*COS(RADIANS(AP803))))&gt;90,0,$F$4*$F$5/E812^2*(SIN(RADIANS(G814))*SIN(RADIANS(E813))+COS(RADIANS(G814))*COS(RADIANS(E813))*COS(RADIANS(AP803))))</f>
        <v>0</v>
      </c>
      <c r="AQ814" s="3">
        <f>IF(DEGREES(ACOS(SIN(RADIANS(G814))*SIN(RADIANS(E813))+COS(RADIANS(G814))*COS(RADIANS(E813))*COS(RADIANS(AQ803))))&gt;90,0,$F$4*$F$5/E812^2*(SIN(RADIANS(G814))*SIN(RADIANS(E813))+COS(RADIANS(G814))*COS(RADIANS(E813))*COS(RADIANS(AQ803))))</f>
        <v>0</v>
      </c>
      <c r="AR814" s="3">
        <f>IF(DEGREES(ACOS(SIN(RADIANS(G814))*SIN(RADIANS(E813))+COS(RADIANS(G814))*COS(RADIANS(E813))*COS(RADIANS(AR803))))&gt;90,0,$F$4*$F$5/E812^2*(SIN(RADIANS(G814))*SIN(RADIANS(E813))+COS(RADIANS(G814))*COS(RADIANS(E813))*COS(RADIANS(AR803))))</f>
        <v>0</v>
      </c>
    </row>
    <row r="815" spans="2:44" ht="15.75" customHeight="1" x14ac:dyDescent="0.2">
      <c r="B815" s="20" t="s">
        <v>790</v>
      </c>
      <c r="E815" s="3">
        <f>E814-E806-360*ROUNDDOWN((E814-E806)/360,0)</f>
        <v>0</v>
      </c>
      <c r="G815" s="3">
        <v>-10</v>
      </c>
      <c r="I815" s="3">
        <f>IF(DEGREES(ACOS(SIN(RADIANS(G815))*SIN(RADIANS(E813))+COS(RADIANS(G815))*COS(RADIANS(E813))*COS(RADIANS(I803))))&gt;90,0,$F$4*$F$5/E812^2*(SIN(RADIANS(G815))*SIN(RADIANS(E813))+COS(RADIANS(G815))*COS(RADIANS(E813))*COS(RADIANS(I803))))</f>
        <v>0</v>
      </c>
      <c r="J815" s="3">
        <f>IF(DEGREES(ACOS(SIN(RADIANS(G815))*SIN(RADIANS(E813))+COS(RADIANS(G815))*COS(RADIANS(E813))*COS(RADIANS(J803))))&gt;90,0,$F$4*$F$5/E812^2*(SIN(RADIANS(G815))*SIN(RADIANS(E813))+COS(RADIANS(G815))*COS(RADIANS(E813))*COS(RADIANS(J803))))</f>
        <v>0</v>
      </c>
      <c r="K815" s="3">
        <f>IF(DEGREES(ACOS(SIN(RADIANS(G815))*SIN(RADIANS(E813))+COS(RADIANS(G815))*COS(RADIANS(E813))*COS(RADIANS(K803))))&gt;90,0,$F$4*$F$5/E812^2*(SIN(RADIANS(G815))*SIN(RADIANS(E813))+COS(RADIANS(G815))*COS(RADIANS(E813))*COS(RADIANS(K803))))</f>
        <v>0</v>
      </c>
      <c r="L815" s="3">
        <f>IF(DEGREES(ACOS(SIN(RADIANS(G815))*SIN(RADIANS(E813))+COS(RADIANS(G815))*COS(RADIANS(E813))*COS(RADIANS(L803))))&gt;90,0,$F$4*$F$5/E812^2*(SIN(RADIANS(G815))*SIN(RADIANS(E813))+COS(RADIANS(G815))*COS(RADIANS(E813))*COS(RADIANS(L803))))</f>
        <v>0</v>
      </c>
      <c r="M815" s="3">
        <f>IF(DEGREES(ACOS(SIN(RADIANS(G815))*SIN(RADIANS(E813))+COS(RADIANS(G815))*COS(RADIANS(E813))*COS(RADIANS(M803))))&gt;90,0,$F$4*$F$5/E812^2*(SIN(RADIANS(G815))*SIN(RADIANS(E813))+COS(RADIANS(G815))*COS(RADIANS(E813))*COS(RADIANS(M803))))</f>
        <v>0</v>
      </c>
      <c r="N815" s="3">
        <f>IF(DEGREES(ACOS(SIN(RADIANS(G815))*SIN(RADIANS(E813))+COS(RADIANS(G815))*COS(RADIANS(E813))*COS(RADIANS(N803))))&gt;90,0,$F$4*$F$5/E812^2*(SIN(RADIANS(G815))*SIN(RADIANS(E813))+COS(RADIANS(G815))*COS(RADIANS(E813))*COS(RADIANS(N803))))</f>
        <v>0</v>
      </c>
      <c r="O815" s="3">
        <f>IF(DEGREES(ACOS(SIN(RADIANS(G815))*SIN(RADIANS(E813))+COS(RADIANS(G815))*COS(RADIANS(E813))*COS(RADIANS(O803))))&gt;90,0,$F$4*$F$5/E812^2*(SIN(RADIANS(G815))*SIN(RADIANS(E813))+COS(RADIANS(G815))*COS(RADIANS(E813))*COS(RADIANS(O803))))</f>
        <v>0</v>
      </c>
      <c r="P815" s="3">
        <f>IF(DEGREES(ACOS(SIN(RADIANS(G815))*SIN(RADIANS(E813))+COS(RADIANS(G815))*COS(RADIANS(E813))*COS(RADIANS(P803))))&gt;90,0,$F$4*$F$5/E812^2*(SIN(RADIANS(G815))*SIN(RADIANS(E813))+COS(RADIANS(G815))*COS(RADIANS(E813))*COS(RADIANS(P803))))</f>
        <v>0</v>
      </c>
      <c r="Q815" s="3">
        <f>IF(DEGREES(ACOS(SIN(RADIANS(G815))*SIN(RADIANS(E813))+COS(RADIANS(G815))*COS(RADIANS(E813))*COS(RADIANS(Q803))))&gt;90,0,$F$4*$F$5/E812^2*(SIN(RADIANS(G815))*SIN(RADIANS(E813))+COS(RADIANS(G815))*COS(RADIANS(E813))*COS(RADIANS(Q803))))</f>
        <v>0</v>
      </c>
      <c r="R815" s="3" t="e">
        <f>IF(DEGREES(ACOS(SIN(RADIANS(G815))*SIN(RADIANS(E813))+COS(RADIANS(G815))*COS(RADIANS(E813))*COS(RADIANS(R803))))&gt;90,0,$F$4*$F$5/E812^2*(SIN(RADIANS(G815))*SIN(RADIANS(E813))+COS(RADIANS(G815))*COS(RADIANS(E813))*COS(RADIANS(R803))))</f>
        <v>#DIV/0!</v>
      </c>
      <c r="S815" s="3" t="e">
        <f>IF(DEGREES(ACOS(SIN(RADIANS(G815))*SIN(RADIANS(E813))+COS(RADIANS(G815))*COS(RADIANS(E813))*COS(RADIANS(S803))))&gt;90,0,$F$4*$F$5/E812^2*(SIN(RADIANS(G815))*SIN(RADIANS(E813))+COS(RADIANS(G815))*COS(RADIANS(E813))*COS(RADIANS(S803))))</f>
        <v>#DIV/0!</v>
      </c>
      <c r="T815" s="3" t="e">
        <f>IF(DEGREES(ACOS(SIN(RADIANS(G815))*SIN(RADIANS(E813))+COS(RADIANS(G815))*COS(RADIANS(E813))*COS(RADIANS(T803))))&gt;90,0,$F$4*$F$5/E812^2*(SIN(RADIANS(G815))*SIN(RADIANS(E813))+COS(RADIANS(G815))*COS(RADIANS(E813))*COS(RADIANS(T803))))</f>
        <v>#DIV/0!</v>
      </c>
      <c r="U815" s="3" t="e">
        <f>IF(DEGREES(ACOS(SIN(RADIANS(G815))*SIN(RADIANS(E813))+COS(RADIANS(G815))*COS(RADIANS(E813))*COS(RADIANS(U803))))&gt;90,0,$F$4*$F$5/E812^2*(SIN(RADIANS(G815))*SIN(RADIANS(E813))+COS(RADIANS(G815))*COS(RADIANS(E813))*COS(RADIANS(U803))))</f>
        <v>#DIV/0!</v>
      </c>
      <c r="V815" s="3" t="e">
        <f>IF(DEGREES(ACOS(SIN(RADIANS(G815))*SIN(RADIANS(E813))+COS(RADIANS(G815))*COS(RADIANS(E813))*COS(RADIANS(V803))))&gt;90,0,$F$4*$F$5/E812^2*(SIN(RADIANS(G815))*SIN(RADIANS(E813))+COS(RADIANS(G815))*COS(RADIANS(E813))*COS(RADIANS(V803))))</f>
        <v>#DIV/0!</v>
      </c>
      <c r="W815" s="3" t="e">
        <f>IF(DEGREES(ACOS(SIN(RADIANS(G815))*SIN(RADIANS(E813))+COS(RADIANS(G815))*COS(RADIANS(E813))*COS(RADIANS(W803))))&gt;90,0,$F$4*$F$5/E812^2*(SIN(RADIANS(G815))*SIN(RADIANS(E813))+COS(RADIANS(G815))*COS(RADIANS(E813))*COS(RADIANS(W803))))</f>
        <v>#DIV/0!</v>
      </c>
      <c r="X815" s="3" t="e">
        <f>IF(DEGREES(ACOS(SIN(RADIANS(G815))*SIN(RADIANS(E813))+COS(RADIANS(G815))*COS(RADIANS(E813))*COS(RADIANS(X803))))&gt;90,0,$F$4*$F$5/E812^2*(SIN(RADIANS(G815))*SIN(RADIANS(E813))+COS(RADIANS(G815))*COS(RADIANS(E813))*COS(RADIANS(X803))))</f>
        <v>#DIV/0!</v>
      </c>
      <c r="Y815" s="3" t="e">
        <f>IF(DEGREES(ACOS(SIN(RADIANS(G815))*SIN(RADIANS(E813))+COS(RADIANS(G815))*COS(RADIANS(E813))*COS(RADIANS(Y803))))&gt;90,0,$F$4*$F$5/E812^2*(SIN(RADIANS(G815))*SIN(RADIANS(E813))+COS(RADIANS(G815))*COS(RADIANS(E813))*COS(RADIANS(Y803))))</f>
        <v>#DIV/0!</v>
      </c>
      <c r="Z815" s="3" t="e">
        <f>IF(DEGREES(ACOS(SIN(RADIANS(G815))*SIN(RADIANS(E813))+COS(RADIANS(G815))*COS(RADIANS(E813))*COS(RADIANS(Z803))))&gt;90,0,$F$4*$F$5/E812^2*(SIN(RADIANS(G815))*SIN(RADIANS(E813))+COS(RADIANS(G815))*COS(RADIANS(E813))*COS(RADIANS(Z803))))</f>
        <v>#DIV/0!</v>
      </c>
      <c r="AA815" s="3" t="e">
        <f>IF(DEGREES(ACOS(SIN(RADIANS(G815))*SIN(RADIANS(E813))+COS(RADIANS(G815))*COS(RADIANS(E813))*COS(RADIANS(AA803))))&gt;90,0,$F$4*$F$5/E812^2*(SIN(RADIANS(G815))*SIN(RADIANS(E813))+COS(RADIANS(G815))*COS(RADIANS(E813))*COS(RADIANS(AA803))))</f>
        <v>#DIV/0!</v>
      </c>
      <c r="AB815" s="3" t="e">
        <f>IF(DEGREES(ACOS(SIN(RADIANS(G815))*SIN(RADIANS(E813))+COS(RADIANS(G815))*COS(RADIANS(E813))*COS(RADIANS(AB803))))&gt;90,0,$F$4*$F$5/E812^2*(SIN(RADIANS(G815))*SIN(RADIANS(E813))+COS(RADIANS(G815))*COS(RADIANS(E813))*COS(RADIANS(AB803))))</f>
        <v>#DIV/0!</v>
      </c>
      <c r="AC815" s="3" t="e">
        <f>IF(DEGREES(ACOS(SIN(RADIANS(G815))*SIN(RADIANS(E813))+COS(RADIANS(G815))*COS(RADIANS(E813))*COS(RADIANS(AC803))))&gt;90,0,$F$4*$F$5/E812^2*(SIN(RADIANS(G815))*SIN(RADIANS(E813))+COS(RADIANS(G815))*COS(RADIANS(E813))*COS(RADIANS(AC803))))</f>
        <v>#DIV/0!</v>
      </c>
      <c r="AD815" s="3" t="e">
        <f>IF(DEGREES(ACOS(SIN(RADIANS(G815))*SIN(RADIANS(E813))+COS(RADIANS(G815))*COS(RADIANS(E813))*COS(RADIANS(AD803))))&gt;90,0,$F$4*$F$5/E812^2*(SIN(RADIANS(G815))*SIN(RADIANS(E813))+COS(RADIANS(G815))*COS(RADIANS(E813))*COS(RADIANS(AD803))))</f>
        <v>#DIV/0!</v>
      </c>
      <c r="AE815" s="3" t="e">
        <f>IF(DEGREES(ACOS(SIN(RADIANS(G815))*SIN(RADIANS(E813))+COS(RADIANS(G815))*COS(RADIANS(E813))*COS(RADIANS(AE803))))&gt;90,0,$F$4*$F$5/E812^2*(SIN(RADIANS(G815))*SIN(RADIANS(E813))+COS(RADIANS(G815))*COS(RADIANS(E813))*COS(RADIANS(AE803))))</f>
        <v>#DIV/0!</v>
      </c>
      <c r="AF815" s="3" t="e">
        <f>IF(DEGREES(ACOS(SIN(RADIANS(G815))*SIN(RADIANS(E813))+COS(RADIANS(G815))*COS(RADIANS(E813))*COS(RADIANS(AF803))))&gt;90,0,$F$4*$F$5/E812^2*(SIN(RADIANS(G815))*SIN(RADIANS(E813))+COS(RADIANS(G815))*COS(RADIANS(E813))*COS(RADIANS(AF803))))</f>
        <v>#DIV/0!</v>
      </c>
      <c r="AG815" s="3" t="e">
        <f>IF(DEGREES(ACOS(SIN(RADIANS(G815))*SIN(RADIANS(E813))+COS(RADIANS(G815))*COS(RADIANS(E813))*COS(RADIANS(AG803))))&gt;90,0,$F$4*$F$5/E812^2*(SIN(RADIANS(G815))*SIN(RADIANS(E813))+COS(RADIANS(G815))*COS(RADIANS(E813))*COS(RADIANS(AG803))))</f>
        <v>#DIV/0!</v>
      </c>
      <c r="AH815" s="3" t="e">
        <f>IF(DEGREES(ACOS(SIN(RADIANS(G815))*SIN(RADIANS(E813))+COS(RADIANS(G815))*COS(RADIANS(E813))*COS(RADIANS(AH803))))&gt;90,0,$F$4*$F$5/E812^2*(SIN(RADIANS(G815))*SIN(RADIANS(E813))+COS(RADIANS(G815))*COS(RADIANS(E813))*COS(RADIANS(AH803))))</f>
        <v>#DIV/0!</v>
      </c>
      <c r="AI815" s="3" t="e">
        <f>IF(DEGREES(ACOS(SIN(RADIANS(G815))*SIN(RADIANS(E813))+COS(RADIANS(G815))*COS(RADIANS(E813))*COS(RADIANS(AI803))))&gt;90,0,$F$4*$F$5/E812^2*(SIN(RADIANS(G815))*SIN(RADIANS(E813))+COS(RADIANS(G815))*COS(RADIANS(E813))*COS(RADIANS(AI803))))</f>
        <v>#DIV/0!</v>
      </c>
      <c r="AJ815" s="3" t="e">
        <f>IF(DEGREES(ACOS(SIN(RADIANS(G815))*SIN(RADIANS(E813))+COS(RADIANS(G815))*COS(RADIANS(E813))*COS(RADIANS(AJ803))))&gt;90,0,$F$4*$F$5/E812^2*(SIN(RADIANS(G815))*SIN(RADIANS(E813))+COS(RADIANS(G815))*COS(RADIANS(E813))*COS(RADIANS(AJ803))))</f>
        <v>#DIV/0!</v>
      </c>
      <c r="AK815" s="3">
        <f>IF(DEGREES(ACOS(SIN(RADIANS(G815))*SIN(RADIANS(E813))+COS(RADIANS(G815))*COS(RADIANS(E813))*COS(RADIANS(AK803))))&gt;90,0,$F$4*$F$5/E812^2*(SIN(RADIANS(G815))*SIN(RADIANS(E813))+COS(RADIANS(G815))*COS(RADIANS(E813))*COS(RADIANS(AK803))))</f>
        <v>0</v>
      </c>
      <c r="AL815" s="3">
        <f>IF(DEGREES(ACOS(SIN(RADIANS(G815))*SIN(RADIANS(E813))+COS(RADIANS(G815))*COS(RADIANS(E813))*COS(RADIANS(AL803))))&gt;90,0,$F$4*$F$5/E812^2*(SIN(RADIANS(G815))*SIN(RADIANS(E813))+COS(RADIANS(G815))*COS(RADIANS(E813))*COS(RADIANS(AL803))))</f>
        <v>0</v>
      </c>
      <c r="AM815" s="3">
        <f>IF(DEGREES(ACOS(SIN(RADIANS(G815))*SIN(RADIANS(E813))+COS(RADIANS(G815))*COS(RADIANS(E813))*COS(RADIANS(AM803))))&gt;90,0,$F$4*$F$5/E812^2*(SIN(RADIANS(G815))*SIN(RADIANS(E813))+COS(RADIANS(G815))*COS(RADIANS(E813))*COS(RADIANS(AM803))))</f>
        <v>0</v>
      </c>
      <c r="AN815" s="3">
        <f>IF(DEGREES(ACOS(SIN(RADIANS(G815))*SIN(RADIANS(E813))+COS(RADIANS(G815))*COS(RADIANS(E813))*COS(RADIANS(AN803))))&gt;90,0,$F$4*$F$5/E812^2*(SIN(RADIANS(G815))*SIN(RADIANS(E813))+COS(RADIANS(G815))*COS(RADIANS(E813))*COS(RADIANS(AN803))))</f>
        <v>0</v>
      </c>
      <c r="AO815" s="3">
        <f>IF(DEGREES(ACOS(SIN(RADIANS(G815))*SIN(RADIANS(E813))+COS(RADIANS(G815))*COS(RADIANS(E813))*COS(RADIANS(AO803))))&gt;90,0,$F$4*$F$5/E812^2*(SIN(RADIANS(G815))*SIN(RADIANS(E813))+COS(RADIANS(G815))*COS(RADIANS(E813))*COS(RADIANS(AO803))))</f>
        <v>0</v>
      </c>
      <c r="AP815" s="3">
        <f>IF(DEGREES(ACOS(SIN(RADIANS(G815))*SIN(RADIANS(E813))+COS(RADIANS(G815))*COS(RADIANS(E813))*COS(RADIANS(AP803))))&gt;90,0,$F$4*$F$5/E812^2*(SIN(RADIANS(G815))*SIN(RADIANS(E813))+COS(RADIANS(G815))*COS(RADIANS(E813))*COS(RADIANS(AP803))))</f>
        <v>0</v>
      </c>
      <c r="AQ815" s="3">
        <f>IF(DEGREES(ACOS(SIN(RADIANS(G815))*SIN(RADIANS(E813))+COS(RADIANS(G815))*COS(RADIANS(E813))*COS(RADIANS(AQ803))))&gt;90,0,$F$4*$F$5/E812^2*(SIN(RADIANS(G815))*SIN(RADIANS(E813))+COS(RADIANS(G815))*COS(RADIANS(E813))*COS(RADIANS(AQ803))))</f>
        <v>0</v>
      </c>
      <c r="AR815" s="3">
        <f>IF(DEGREES(ACOS(SIN(RADIANS(G815))*SIN(RADIANS(E813))+COS(RADIANS(G815))*COS(RADIANS(E813))*COS(RADIANS(AR803))))&gt;90,0,$F$4*$F$5/E812^2*(SIN(RADIANS(G815))*SIN(RADIANS(E813))+COS(RADIANS(G815))*COS(RADIANS(E813))*COS(RADIANS(AR803))))</f>
        <v>0</v>
      </c>
    </row>
    <row r="816" spans="2:44" ht="15.75" customHeight="1" x14ac:dyDescent="0.2">
      <c r="G816" s="3">
        <v>-20</v>
      </c>
      <c r="I816" s="3">
        <f>IF(DEGREES(ACOS(SIN(RADIANS(G816))*SIN(RADIANS(E813))+COS(RADIANS(G816))*COS(RADIANS(E813))*COS(RADIANS(I803))))&gt;90,0,$F$4*$F$5/E812^2*(SIN(RADIANS(G816))*SIN(RADIANS(E813))+COS(RADIANS(G816))*COS(RADIANS(E813))*COS(RADIANS(I803))))</f>
        <v>0</v>
      </c>
      <c r="J816" s="3">
        <f>IF(DEGREES(ACOS(SIN(RADIANS(G816))*SIN(RADIANS(E813))+COS(RADIANS(G816))*COS(RADIANS(E813))*COS(RADIANS(J803))))&gt;90,0,$F$4*$F$5/E812^2*(SIN(RADIANS(G816))*SIN(RADIANS(E813))+COS(RADIANS(G816))*COS(RADIANS(E813))*COS(RADIANS(J803))))</f>
        <v>0</v>
      </c>
      <c r="K816" s="3">
        <f>IF(DEGREES(ACOS(SIN(RADIANS(G816))*SIN(RADIANS(E813))+COS(RADIANS(G816))*COS(RADIANS(E813))*COS(RADIANS(K803))))&gt;90,0,$F$4*$F$5/E812^2*(SIN(RADIANS(G816))*SIN(RADIANS(E813))+COS(RADIANS(G816))*COS(RADIANS(E813))*COS(RADIANS(K803))))</f>
        <v>0</v>
      </c>
      <c r="L816" s="3">
        <f>IF(DEGREES(ACOS(SIN(RADIANS(G816))*SIN(RADIANS(E813))+COS(RADIANS(G816))*COS(RADIANS(E813))*COS(RADIANS(L803))))&gt;90,0,$F$4*$F$5/E812^2*(SIN(RADIANS(G816))*SIN(RADIANS(E813))+COS(RADIANS(G816))*COS(RADIANS(E813))*COS(RADIANS(L803))))</f>
        <v>0</v>
      </c>
      <c r="M816" s="3">
        <f>IF(DEGREES(ACOS(SIN(RADIANS(G816))*SIN(RADIANS(E813))+COS(RADIANS(G816))*COS(RADIANS(E813))*COS(RADIANS(M803))))&gt;90,0,$F$4*$F$5/E812^2*(SIN(RADIANS(G816))*SIN(RADIANS(E813))+COS(RADIANS(G816))*COS(RADIANS(E813))*COS(RADIANS(M803))))</f>
        <v>0</v>
      </c>
      <c r="N816" s="3">
        <f>IF(DEGREES(ACOS(SIN(RADIANS(G816))*SIN(RADIANS(E813))+COS(RADIANS(G816))*COS(RADIANS(E813))*COS(RADIANS(N803))))&gt;90,0,$F$4*$F$5/E812^2*(SIN(RADIANS(G816))*SIN(RADIANS(E813))+COS(RADIANS(G816))*COS(RADIANS(E813))*COS(RADIANS(N803))))</f>
        <v>0</v>
      </c>
      <c r="O816" s="3">
        <f>IF(DEGREES(ACOS(SIN(RADIANS(G816))*SIN(RADIANS(E813))+COS(RADIANS(G816))*COS(RADIANS(E813))*COS(RADIANS(O803))))&gt;90,0,$F$4*$F$5/E812^2*(SIN(RADIANS(G816))*SIN(RADIANS(E813))+COS(RADIANS(G816))*COS(RADIANS(E813))*COS(RADIANS(O803))))</f>
        <v>0</v>
      </c>
      <c r="P816" s="3">
        <f>IF(DEGREES(ACOS(SIN(RADIANS(G816))*SIN(RADIANS(E813))+COS(RADIANS(G816))*COS(RADIANS(E813))*COS(RADIANS(P803))))&gt;90,0,$F$4*$F$5/E812^2*(SIN(RADIANS(G816))*SIN(RADIANS(E813))+COS(RADIANS(G816))*COS(RADIANS(E813))*COS(RADIANS(P803))))</f>
        <v>0</v>
      </c>
      <c r="Q816" s="3">
        <f>IF(DEGREES(ACOS(SIN(RADIANS(G816))*SIN(RADIANS(E813))+COS(RADIANS(G816))*COS(RADIANS(E813))*COS(RADIANS(Q803))))&gt;90,0,$F$4*$F$5/E812^2*(SIN(RADIANS(G816))*SIN(RADIANS(E813))+COS(RADIANS(G816))*COS(RADIANS(E813))*COS(RADIANS(Q803))))</f>
        <v>0</v>
      </c>
      <c r="R816" s="3" t="e">
        <f>IF(DEGREES(ACOS(SIN(RADIANS(G816))*SIN(RADIANS(E813))+COS(RADIANS(G816))*COS(RADIANS(E813))*COS(RADIANS(R803))))&gt;90,0,$F$4*$F$5/E812^2*(SIN(RADIANS(G816))*SIN(RADIANS(E813))+COS(RADIANS(G816))*COS(RADIANS(E813))*COS(RADIANS(R803))))</f>
        <v>#DIV/0!</v>
      </c>
      <c r="S816" s="3" t="e">
        <f>IF(DEGREES(ACOS(SIN(RADIANS(G816))*SIN(RADIANS(E813))+COS(RADIANS(G816))*COS(RADIANS(E813))*COS(RADIANS(S803))))&gt;90,0,$F$4*$F$5/E812^2*(SIN(RADIANS(G816))*SIN(RADIANS(E813))+COS(RADIANS(G816))*COS(RADIANS(E813))*COS(RADIANS(S803))))</f>
        <v>#DIV/0!</v>
      </c>
      <c r="T816" s="3" t="e">
        <f>IF(DEGREES(ACOS(SIN(RADIANS(G816))*SIN(RADIANS(E813))+COS(RADIANS(G816))*COS(RADIANS(E813))*COS(RADIANS(T803))))&gt;90,0,$F$4*$F$5/E812^2*(SIN(RADIANS(G816))*SIN(RADIANS(E813))+COS(RADIANS(G816))*COS(RADIANS(E813))*COS(RADIANS(T803))))</f>
        <v>#DIV/0!</v>
      </c>
      <c r="U816" s="3" t="e">
        <f>IF(DEGREES(ACOS(SIN(RADIANS(G816))*SIN(RADIANS(E813))+COS(RADIANS(G816))*COS(RADIANS(E813))*COS(RADIANS(U803))))&gt;90,0,$F$4*$F$5/E812^2*(SIN(RADIANS(G816))*SIN(RADIANS(E813))+COS(RADIANS(G816))*COS(RADIANS(E813))*COS(RADIANS(U803))))</f>
        <v>#DIV/0!</v>
      </c>
      <c r="V816" s="3" t="e">
        <f>IF(DEGREES(ACOS(SIN(RADIANS(G816))*SIN(RADIANS(E813))+COS(RADIANS(G816))*COS(RADIANS(E813))*COS(RADIANS(V803))))&gt;90,0,$F$4*$F$5/E812^2*(SIN(RADIANS(G816))*SIN(RADIANS(E813))+COS(RADIANS(G816))*COS(RADIANS(E813))*COS(RADIANS(V803))))</f>
        <v>#DIV/0!</v>
      </c>
      <c r="W816" s="3" t="e">
        <f>IF(DEGREES(ACOS(SIN(RADIANS(G816))*SIN(RADIANS(E813))+COS(RADIANS(G816))*COS(RADIANS(E813))*COS(RADIANS(W803))))&gt;90,0,$F$4*$F$5/E812^2*(SIN(RADIANS(G816))*SIN(RADIANS(E813))+COS(RADIANS(G816))*COS(RADIANS(E813))*COS(RADIANS(W803))))</f>
        <v>#DIV/0!</v>
      </c>
      <c r="X816" s="3" t="e">
        <f>IF(DEGREES(ACOS(SIN(RADIANS(G816))*SIN(RADIANS(E813))+COS(RADIANS(G816))*COS(RADIANS(E813))*COS(RADIANS(X803))))&gt;90,0,$F$4*$F$5/E812^2*(SIN(RADIANS(G816))*SIN(RADIANS(E813))+COS(RADIANS(G816))*COS(RADIANS(E813))*COS(RADIANS(X803))))</f>
        <v>#DIV/0!</v>
      </c>
      <c r="Y816" s="3" t="e">
        <f>IF(DEGREES(ACOS(SIN(RADIANS(G816))*SIN(RADIANS(E813))+COS(RADIANS(G816))*COS(RADIANS(E813))*COS(RADIANS(Y803))))&gt;90,0,$F$4*$F$5/E812^2*(SIN(RADIANS(G816))*SIN(RADIANS(E813))+COS(RADIANS(G816))*COS(RADIANS(E813))*COS(RADIANS(Y803))))</f>
        <v>#DIV/0!</v>
      </c>
      <c r="Z816" s="3" t="e">
        <f>IF(DEGREES(ACOS(SIN(RADIANS(G816))*SIN(RADIANS(E813))+COS(RADIANS(G816))*COS(RADIANS(E813))*COS(RADIANS(Z803))))&gt;90,0,$F$4*$F$5/E812^2*(SIN(RADIANS(G816))*SIN(RADIANS(E813))+COS(RADIANS(G816))*COS(RADIANS(E813))*COS(RADIANS(Z803))))</f>
        <v>#DIV/0!</v>
      </c>
      <c r="AA816" s="3" t="e">
        <f>IF(DEGREES(ACOS(SIN(RADIANS(G816))*SIN(RADIANS(E813))+COS(RADIANS(G816))*COS(RADIANS(E813))*COS(RADIANS(AA803))))&gt;90,0,$F$4*$F$5/E812^2*(SIN(RADIANS(G816))*SIN(RADIANS(E813))+COS(RADIANS(G816))*COS(RADIANS(E813))*COS(RADIANS(AA803))))</f>
        <v>#DIV/0!</v>
      </c>
      <c r="AB816" s="3" t="e">
        <f>IF(DEGREES(ACOS(SIN(RADIANS(G816))*SIN(RADIANS(E813))+COS(RADIANS(G816))*COS(RADIANS(E813))*COS(RADIANS(AB803))))&gt;90,0,$F$4*$F$5/E812^2*(SIN(RADIANS(G816))*SIN(RADIANS(E813))+COS(RADIANS(G816))*COS(RADIANS(E813))*COS(RADIANS(AB803))))</f>
        <v>#DIV/0!</v>
      </c>
      <c r="AC816" s="3" t="e">
        <f>IF(DEGREES(ACOS(SIN(RADIANS(G816))*SIN(RADIANS(E813))+COS(RADIANS(G816))*COS(RADIANS(E813))*COS(RADIANS(AC803))))&gt;90,0,$F$4*$F$5/E812^2*(SIN(RADIANS(G816))*SIN(RADIANS(E813))+COS(RADIANS(G816))*COS(RADIANS(E813))*COS(RADIANS(AC803))))</f>
        <v>#DIV/0!</v>
      </c>
      <c r="AD816" s="3" t="e">
        <f>IF(DEGREES(ACOS(SIN(RADIANS(G816))*SIN(RADIANS(E813))+COS(RADIANS(G816))*COS(RADIANS(E813))*COS(RADIANS(AD803))))&gt;90,0,$F$4*$F$5/E812^2*(SIN(RADIANS(G816))*SIN(RADIANS(E813))+COS(RADIANS(G816))*COS(RADIANS(E813))*COS(RADIANS(AD803))))</f>
        <v>#DIV/0!</v>
      </c>
      <c r="AE816" s="3" t="e">
        <f>IF(DEGREES(ACOS(SIN(RADIANS(G816))*SIN(RADIANS(E813))+COS(RADIANS(G816))*COS(RADIANS(E813))*COS(RADIANS(AE803))))&gt;90,0,$F$4*$F$5/E812^2*(SIN(RADIANS(G816))*SIN(RADIANS(E813))+COS(RADIANS(G816))*COS(RADIANS(E813))*COS(RADIANS(AE803))))</f>
        <v>#DIV/0!</v>
      </c>
      <c r="AF816" s="3" t="e">
        <f>IF(DEGREES(ACOS(SIN(RADIANS(G816))*SIN(RADIANS(E813))+COS(RADIANS(G816))*COS(RADIANS(E813))*COS(RADIANS(AF803))))&gt;90,0,$F$4*$F$5/E812^2*(SIN(RADIANS(G816))*SIN(RADIANS(E813))+COS(RADIANS(G816))*COS(RADIANS(E813))*COS(RADIANS(AF803))))</f>
        <v>#DIV/0!</v>
      </c>
      <c r="AG816" s="3" t="e">
        <f>IF(DEGREES(ACOS(SIN(RADIANS(G816))*SIN(RADIANS(E813))+COS(RADIANS(G816))*COS(RADIANS(E813))*COS(RADIANS(AG803))))&gt;90,0,$F$4*$F$5/E812^2*(SIN(RADIANS(G816))*SIN(RADIANS(E813))+COS(RADIANS(G816))*COS(RADIANS(E813))*COS(RADIANS(AG803))))</f>
        <v>#DIV/0!</v>
      </c>
      <c r="AH816" s="3" t="e">
        <f>IF(DEGREES(ACOS(SIN(RADIANS(G816))*SIN(RADIANS(E813))+COS(RADIANS(G816))*COS(RADIANS(E813))*COS(RADIANS(AH803))))&gt;90,0,$F$4*$F$5/E812^2*(SIN(RADIANS(G816))*SIN(RADIANS(E813))+COS(RADIANS(G816))*COS(RADIANS(E813))*COS(RADIANS(AH803))))</f>
        <v>#DIV/0!</v>
      </c>
      <c r="AI816" s="3" t="e">
        <f>IF(DEGREES(ACOS(SIN(RADIANS(G816))*SIN(RADIANS(E813))+COS(RADIANS(G816))*COS(RADIANS(E813))*COS(RADIANS(AI803))))&gt;90,0,$F$4*$F$5/E812^2*(SIN(RADIANS(G816))*SIN(RADIANS(E813))+COS(RADIANS(G816))*COS(RADIANS(E813))*COS(RADIANS(AI803))))</f>
        <v>#DIV/0!</v>
      </c>
      <c r="AJ816" s="3" t="e">
        <f>IF(DEGREES(ACOS(SIN(RADIANS(G816))*SIN(RADIANS(E813))+COS(RADIANS(G816))*COS(RADIANS(E813))*COS(RADIANS(AJ803))))&gt;90,0,$F$4*$F$5/E812^2*(SIN(RADIANS(G816))*SIN(RADIANS(E813))+COS(RADIANS(G816))*COS(RADIANS(E813))*COS(RADIANS(AJ803))))</f>
        <v>#DIV/0!</v>
      </c>
      <c r="AK816" s="3">
        <f>IF(DEGREES(ACOS(SIN(RADIANS(G816))*SIN(RADIANS(E813))+COS(RADIANS(G816))*COS(RADIANS(E813))*COS(RADIANS(AK803))))&gt;90,0,$F$4*$F$5/E812^2*(SIN(RADIANS(G816))*SIN(RADIANS(E813))+COS(RADIANS(G816))*COS(RADIANS(E813))*COS(RADIANS(AK803))))</f>
        <v>0</v>
      </c>
      <c r="AL816" s="3">
        <f>IF(DEGREES(ACOS(SIN(RADIANS(G816))*SIN(RADIANS(E813))+COS(RADIANS(G816))*COS(RADIANS(E813))*COS(RADIANS(AL803))))&gt;90,0,$F$4*$F$5/E812^2*(SIN(RADIANS(G816))*SIN(RADIANS(E813))+COS(RADIANS(G816))*COS(RADIANS(E813))*COS(RADIANS(AL803))))</f>
        <v>0</v>
      </c>
      <c r="AM816" s="3">
        <f>IF(DEGREES(ACOS(SIN(RADIANS(G816))*SIN(RADIANS(E813))+COS(RADIANS(G816))*COS(RADIANS(E813))*COS(RADIANS(AM803))))&gt;90,0,$F$4*$F$5/E812^2*(SIN(RADIANS(G816))*SIN(RADIANS(E813))+COS(RADIANS(G816))*COS(RADIANS(E813))*COS(RADIANS(AM803))))</f>
        <v>0</v>
      </c>
      <c r="AN816" s="3">
        <f>IF(DEGREES(ACOS(SIN(RADIANS(G816))*SIN(RADIANS(E813))+COS(RADIANS(G816))*COS(RADIANS(E813))*COS(RADIANS(AN803))))&gt;90,0,$F$4*$F$5/E812^2*(SIN(RADIANS(G816))*SIN(RADIANS(E813))+COS(RADIANS(G816))*COS(RADIANS(E813))*COS(RADIANS(AN803))))</f>
        <v>0</v>
      </c>
      <c r="AO816" s="3">
        <f>IF(DEGREES(ACOS(SIN(RADIANS(G816))*SIN(RADIANS(E813))+COS(RADIANS(G816))*COS(RADIANS(E813))*COS(RADIANS(AO803))))&gt;90,0,$F$4*$F$5/E812^2*(SIN(RADIANS(G816))*SIN(RADIANS(E813))+COS(RADIANS(G816))*COS(RADIANS(E813))*COS(RADIANS(AO803))))</f>
        <v>0</v>
      </c>
      <c r="AP816" s="3">
        <f>IF(DEGREES(ACOS(SIN(RADIANS(G816))*SIN(RADIANS(E813))+COS(RADIANS(G816))*COS(RADIANS(E813))*COS(RADIANS(AP803))))&gt;90,0,$F$4*$F$5/E812^2*(SIN(RADIANS(G816))*SIN(RADIANS(E813))+COS(RADIANS(G816))*COS(RADIANS(E813))*COS(RADIANS(AP803))))</f>
        <v>0</v>
      </c>
      <c r="AQ816" s="3">
        <f>IF(DEGREES(ACOS(SIN(RADIANS(G816))*SIN(RADIANS(E813))+COS(RADIANS(G816))*COS(RADIANS(E813))*COS(RADIANS(AQ803))))&gt;90,0,$F$4*$F$5/E812^2*(SIN(RADIANS(G816))*SIN(RADIANS(E813))+COS(RADIANS(G816))*COS(RADIANS(E813))*COS(RADIANS(AQ803))))</f>
        <v>0</v>
      </c>
      <c r="AR816" s="3">
        <f>IF(DEGREES(ACOS(SIN(RADIANS(G816))*SIN(RADIANS(E813))+COS(RADIANS(G816))*COS(RADIANS(E813))*COS(RADIANS(AR803))))&gt;90,0,$F$4*$F$5/E812^2*(SIN(RADIANS(G816))*SIN(RADIANS(E813))+COS(RADIANS(G816))*COS(RADIANS(E813))*COS(RADIANS(AR803))))</f>
        <v>0</v>
      </c>
    </row>
    <row r="817" spans="2:44" ht="15.75" customHeight="1" x14ac:dyDescent="0.2">
      <c r="G817" s="3">
        <v>-30</v>
      </c>
      <c r="I817" s="3">
        <f>IF(DEGREES(ACOS(SIN(RADIANS(G817))*SIN(RADIANS(E813))+COS(RADIANS(G817))*COS(RADIANS(E813))*COS(RADIANS(I803))))&gt;90,0,$F$4*$F$5/E812^2*(SIN(RADIANS(G817))*SIN(RADIANS(E813))+COS(RADIANS(G817))*COS(RADIANS(E813))*COS(RADIANS(I803))))</f>
        <v>0</v>
      </c>
      <c r="J817" s="3">
        <f>IF(DEGREES(ACOS(SIN(RADIANS(G817))*SIN(RADIANS(E813))+COS(RADIANS(G817))*COS(RADIANS(E813))*COS(RADIANS(J803))))&gt;90,0,$F$4*$F$5/E812^2*(SIN(RADIANS(G817))*SIN(RADIANS(E813))+COS(RADIANS(G817))*COS(RADIANS(E813))*COS(RADIANS(J803))))</f>
        <v>0</v>
      </c>
      <c r="K817" s="3">
        <f>IF(DEGREES(ACOS(SIN(RADIANS(G817))*SIN(RADIANS(E813))+COS(RADIANS(G817))*COS(RADIANS(E813))*COS(RADIANS(K803))))&gt;90,0,$F$4*$F$5/E812^2*(SIN(RADIANS(G817))*SIN(RADIANS(E813))+COS(RADIANS(G817))*COS(RADIANS(E813))*COS(RADIANS(K803))))</f>
        <v>0</v>
      </c>
      <c r="L817" s="3">
        <f>IF(DEGREES(ACOS(SIN(RADIANS(G817))*SIN(RADIANS(E813))+COS(RADIANS(G817))*COS(RADIANS(E813))*COS(RADIANS(L803))))&gt;90,0,$F$4*$F$5/E812^2*(SIN(RADIANS(G817))*SIN(RADIANS(E813))+COS(RADIANS(G817))*COS(RADIANS(E813))*COS(RADIANS(L803))))</f>
        <v>0</v>
      </c>
      <c r="M817" s="3">
        <f>IF(DEGREES(ACOS(SIN(RADIANS(G817))*SIN(RADIANS(E813))+COS(RADIANS(G817))*COS(RADIANS(E813))*COS(RADIANS(M803))))&gt;90,0,$F$4*$F$5/E812^2*(SIN(RADIANS(G817))*SIN(RADIANS(E813))+COS(RADIANS(G817))*COS(RADIANS(E813))*COS(RADIANS(M803))))</f>
        <v>0</v>
      </c>
      <c r="N817" s="3">
        <f>IF(DEGREES(ACOS(SIN(RADIANS(G817))*SIN(RADIANS(E813))+COS(RADIANS(G817))*COS(RADIANS(E813))*COS(RADIANS(N803))))&gt;90,0,$F$4*$F$5/E812^2*(SIN(RADIANS(G817))*SIN(RADIANS(E813))+COS(RADIANS(G817))*COS(RADIANS(E813))*COS(RADIANS(N803))))</f>
        <v>0</v>
      </c>
      <c r="O817" s="3">
        <f>IF(DEGREES(ACOS(SIN(RADIANS(G817))*SIN(RADIANS(E813))+COS(RADIANS(G817))*COS(RADIANS(E813))*COS(RADIANS(O803))))&gt;90,0,$F$4*$F$5/E812^2*(SIN(RADIANS(G817))*SIN(RADIANS(E813))+COS(RADIANS(G817))*COS(RADIANS(E813))*COS(RADIANS(O803))))</f>
        <v>0</v>
      </c>
      <c r="P817" s="3">
        <f>IF(DEGREES(ACOS(SIN(RADIANS(G817))*SIN(RADIANS(E813))+COS(RADIANS(G817))*COS(RADIANS(E813))*COS(RADIANS(P803))))&gt;90,0,$F$4*$F$5/E812^2*(SIN(RADIANS(G817))*SIN(RADIANS(E813))+COS(RADIANS(G817))*COS(RADIANS(E813))*COS(RADIANS(P803))))</f>
        <v>0</v>
      </c>
      <c r="Q817" s="3">
        <f>IF(DEGREES(ACOS(SIN(RADIANS(G817))*SIN(RADIANS(E813))+COS(RADIANS(G817))*COS(RADIANS(E813))*COS(RADIANS(Q803))))&gt;90,0,$F$4*$F$5/E812^2*(SIN(RADIANS(G817))*SIN(RADIANS(E813))+COS(RADIANS(G817))*COS(RADIANS(E813))*COS(RADIANS(Q803))))</f>
        <v>0</v>
      </c>
      <c r="R817" s="3" t="e">
        <f>IF(DEGREES(ACOS(SIN(RADIANS(G817))*SIN(RADIANS(E813))+COS(RADIANS(G817))*COS(RADIANS(E813))*COS(RADIANS(R803))))&gt;90,0,$F$4*$F$5/E812^2*(SIN(RADIANS(G817))*SIN(RADIANS(E813))+COS(RADIANS(G817))*COS(RADIANS(E813))*COS(RADIANS(R803))))</f>
        <v>#DIV/0!</v>
      </c>
      <c r="S817" s="3" t="e">
        <f>IF(DEGREES(ACOS(SIN(RADIANS(G817))*SIN(RADIANS(E813))+COS(RADIANS(G817))*COS(RADIANS(E813))*COS(RADIANS(S803))))&gt;90,0,$F$4*$F$5/E812^2*(SIN(RADIANS(G817))*SIN(RADIANS(E813))+COS(RADIANS(G817))*COS(RADIANS(E813))*COS(RADIANS(S803))))</f>
        <v>#DIV/0!</v>
      </c>
      <c r="T817" s="3" t="e">
        <f>IF(DEGREES(ACOS(SIN(RADIANS(G817))*SIN(RADIANS(E813))+COS(RADIANS(G817))*COS(RADIANS(E813))*COS(RADIANS(T803))))&gt;90,0,$F$4*$F$5/E812^2*(SIN(RADIANS(G817))*SIN(RADIANS(E813))+COS(RADIANS(G817))*COS(RADIANS(E813))*COS(RADIANS(T803))))</f>
        <v>#DIV/0!</v>
      </c>
      <c r="U817" s="3" t="e">
        <f>IF(DEGREES(ACOS(SIN(RADIANS(G817))*SIN(RADIANS(E813))+COS(RADIANS(G817))*COS(RADIANS(E813))*COS(RADIANS(U803))))&gt;90,0,$F$4*$F$5/E812^2*(SIN(RADIANS(G817))*SIN(RADIANS(E813))+COS(RADIANS(G817))*COS(RADIANS(E813))*COS(RADIANS(U803))))</f>
        <v>#DIV/0!</v>
      </c>
      <c r="V817" s="3" t="e">
        <f>IF(DEGREES(ACOS(SIN(RADIANS(G817))*SIN(RADIANS(E813))+COS(RADIANS(G817))*COS(RADIANS(E813))*COS(RADIANS(V803))))&gt;90,0,$F$4*$F$5/E812^2*(SIN(RADIANS(G817))*SIN(RADIANS(E813))+COS(RADIANS(G817))*COS(RADIANS(E813))*COS(RADIANS(V803))))</f>
        <v>#DIV/0!</v>
      </c>
      <c r="W817" s="3" t="e">
        <f>IF(DEGREES(ACOS(SIN(RADIANS(G817))*SIN(RADIANS(E813))+COS(RADIANS(G817))*COS(RADIANS(E813))*COS(RADIANS(W803))))&gt;90,0,$F$4*$F$5/E812^2*(SIN(RADIANS(G817))*SIN(RADIANS(E813))+COS(RADIANS(G817))*COS(RADIANS(E813))*COS(RADIANS(W803))))</f>
        <v>#DIV/0!</v>
      </c>
      <c r="X817" s="3" t="e">
        <f>IF(DEGREES(ACOS(SIN(RADIANS(G817))*SIN(RADIANS(E813))+COS(RADIANS(G817))*COS(RADIANS(E813))*COS(RADIANS(X803))))&gt;90,0,$F$4*$F$5/E812^2*(SIN(RADIANS(G817))*SIN(RADIANS(E813))+COS(RADIANS(G817))*COS(RADIANS(E813))*COS(RADIANS(X803))))</f>
        <v>#DIV/0!</v>
      </c>
      <c r="Y817" s="3" t="e">
        <f>IF(DEGREES(ACOS(SIN(RADIANS(G817))*SIN(RADIANS(E813))+COS(RADIANS(G817))*COS(RADIANS(E813))*COS(RADIANS(Y803))))&gt;90,0,$F$4*$F$5/E812^2*(SIN(RADIANS(G817))*SIN(RADIANS(E813))+COS(RADIANS(G817))*COS(RADIANS(E813))*COS(RADIANS(Y803))))</f>
        <v>#DIV/0!</v>
      </c>
      <c r="Z817" s="3" t="e">
        <f>IF(DEGREES(ACOS(SIN(RADIANS(G817))*SIN(RADIANS(E813))+COS(RADIANS(G817))*COS(RADIANS(E813))*COS(RADIANS(Z803))))&gt;90,0,$F$4*$F$5/E812^2*(SIN(RADIANS(G817))*SIN(RADIANS(E813))+COS(RADIANS(G817))*COS(RADIANS(E813))*COS(RADIANS(Z803))))</f>
        <v>#DIV/0!</v>
      </c>
      <c r="AA817" s="3" t="e">
        <f>IF(DEGREES(ACOS(SIN(RADIANS(G817))*SIN(RADIANS(E813))+COS(RADIANS(G817))*COS(RADIANS(E813))*COS(RADIANS(AA803))))&gt;90,0,$F$4*$F$5/E812^2*(SIN(RADIANS(G817))*SIN(RADIANS(E813))+COS(RADIANS(G817))*COS(RADIANS(E813))*COS(RADIANS(AA803))))</f>
        <v>#DIV/0!</v>
      </c>
      <c r="AB817" s="3" t="e">
        <f>IF(DEGREES(ACOS(SIN(RADIANS(G817))*SIN(RADIANS(E813))+COS(RADIANS(G817))*COS(RADIANS(E813))*COS(RADIANS(AB803))))&gt;90,0,$F$4*$F$5/E812^2*(SIN(RADIANS(G817))*SIN(RADIANS(E813))+COS(RADIANS(G817))*COS(RADIANS(E813))*COS(RADIANS(AB803))))</f>
        <v>#DIV/0!</v>
      </c>
      <c r="AC817" s="3" t="e">
        <f>IF(DEGREES(ACOS(SIN(RADIANS(G817))*SIN(RADIANS(E813))+COS(RADIANS(G817))*COS(RADIANS(E813))*COS(RADIANS(AC803))))&gt;90,0,$F$4*$F$5/E812^2*(SIN(RADIANS(G817))*SIN(RADIANS(E813))+COS(RADIANS(G817))*COS(RADIANS(E813))*COS(RADIANS(AC803))))</f>
        <v>#DIV/0!</v>
      </c>
      <c r="AD817" s="3" t="e">
        <f>IF(DEGREES(ACOS(SIN(RADIANS(G817))*SIN(RADIANS(E813))+COS(RADIANS(G817))*COS(RADIANS(E813))*COS(RADIANS(AD803))))&gt;90,0,$F$4*$F$5/E812^2*(SIN(RADIANS(G817))*SIN(RADIANS(E813))+COS(RADIANS(G817))*COS(RADIANS(E813))*COS(RADIANS(AD803))))</f>
        <v>#DIV/0!</v>
      </c>
      <c r="AE817" s="3" t="e">
        <f>IF(DEGREES(ACOS(SIN(RADIANS(G817))*SIN(RADIANS(E813))+COS(RADIANS(G817))*COS(RADIANS(E813))*COS(RADIANS(AE803))))&gt;90,0,$F$4*$F$5/E812^2*(SIN(RADIANS(G817))*SIN(RADIANS(E813))+COS(RADIANS(G817))*COS(RADIANS(E813))*COS(RADIANS(AE803))))</f>
        <v>#DIV/0!</v>
      </c>
      <c r="AF817" s="3" t="e">
        <f>IF(DEGREES(ACOS(SIN(RADIANS(G817))*SIN(RADIANS(E813))+COS(RADIANS(G817))*COS(RADIANS(E813))*COS(RADIANS(AF803))))&gt;90,0,$F$4*$F$5/E812^2*(SIN(RADIANS(G817))*SIN(RADIANS(E813))+COS(RADIANS(G817))*COS(RADIANS(E813))*COS(RADIANS(AF803))))</f>
        <v>#DIV/0!</v>
      </c>
      <c r="AG817" s="3" t="e">
        <f>IF(DEGREES(ACOS(SIN(RADIANS(G817))*SIN(RADIANS(E813))+COS(RADIANS(G817))*COS(RADIANS(E813))*COS(RADIANS(AG803))))&gt;90,0,$F$4*$F$5/E812^2*(SIN(RADIANS(G817))*SIN(RADIANS(E813))+COS(RADIANS(G817))*COS(RADIANS(E813))*COS(RADIANS(AG803))))</f>
        <v>#DIV/0!</v>
      </c>
      <c r="AH817" s="3" t="e">
        <f>IF(DEGREES(ACOS(SIN(RADIANS(G817))*SIN(RADIANS(E813))+COS(RADIANS(G817))*COS(RADIANS(E813))*COS(RADIANS(AH803))))&gt;90,0,$F$4*$F$5/E812^2*(SIN(RADIANS(G817))*SIN(RADIANS(E813))+COS(RADIANS(G817))*COS(RADIANS(E813))*COS(RADIANS(AH803))))</f>
        <v>#DIV/0!</v>
      </c>
      <c r="AI817" s="3" t="e">
        <f>IF(DEGREES(ACOS(SIN(RADIANS(G817))*SIN(RADIANS(E813))+COS(RADIANS(G817))*COS(RADIANS(E813))*COS(RADIANS(AI803))))&gt;90,0,$F$4*$F$5/E812^2*(SIN(RADIANS(G817))*SIN(RADIANS(E813))+COS(RADIANS(G817))*COS(RADIANS(E813))*COS(RADIANS(AI803))))</f>
        <v>#DIV/0!</v>
      </c>
      <c r="AJ817" s="3" t="e">
        <f>IF(DEGREES(ACOS(SIN(RADIANS(G817))*SIN(RADIANS(E813))+COS(RADIANS(G817))*COS(RADIANS(E813))*COS(RADIANS(AJ803))))&gt;90,0,$F$4*$F$5/E812^2*(SIN(RADIANS(G817))*SIN(RADIANS(E813))+COS(RADIANS(G817))*COS(RADIANS(E813))*COS(RADIANS(AJ803))))</f>
        <v>#DIV/0!</v>
      </c>
      <c r="AK817" s="3">
        <f>IF(DEGREES(ACOS(SIN(RADIANS(G817))*SIN(RADIANS(E813))+COS(RADIANS(G817))*COS(RADIANS(E813))*COS(RADIANS(AK803))))&gt;90,0,$F$4*$F$5/E812^2*(SIN(RADIANS(G817))*SIN(RADIANS(E813))+COS(RADIANS(G817))*COS(RADIANS(E813))*COS(RADIANS(AK803))))</f>
        <v>0</v>
      </c>
      <c r="AL817" s="3">
        <f>IF(DEGREES(ACOS(SIN(RADIANS(G817))*SIN(RADIANS(E813))+COS(RADIANS(G817))*COS(RADIANS(E813))*COS(RADIANS(AL803))))&gt;90,0,$F$4*$F$5/E812^2*(SIN(RADIANS(G817))*SIN(RADIANS(E813))+COS(RADIANS(G817))*COS(RADIANS(E813))*COS(RADIANS(AL803))))</f>
        <v>0</v>
      </c>
      <c r="AM817" s="3">
        <f>IF(DEGREES(ACOS(SIN(RADIANS(G817))*SIN(RADIANS(E813))+COS(RADIANS(G817))*COS(RADIANS(E813))*COS(RADIANS(AM803))))&gt;90,0,$F$4*$F$5/E812^2*(SIN(RADIANS(G817))*SIN(RADIANS(E813))+COS(RADIANS(G817))*COS(RADIANS(E813))*COS(RADIANS(AM803))))</f>
        <v>0</v>
      </c>
      <c r="AN817" s="3">
        <f>IF(DEGREES(ACOS(SIN(RADIANS(G817))*SIN(RADIANS(E813))+COS(RADIANS(G817))*COS(RADIANS(E813))*COS(RADIANS(AN803))))&gt;90,0,$F$4*$F$5/E812^2*(SIN(RADIANS(G817))*SIN(RADIANS(E813))+COS(RADIANS(G817))*COS(RADIANS(E813))*COS(RADIANS(AN803))))</f>
        <v>0</v>
      </c>
      <c r="AO817" s="3">
        <f>IF(DEGREES(ACOS(SIN(RADIANS(G817))*SIN(RADIANS(E813))+COS(RADIANS(G817))*COS(RADIANS(E813))*COS(RADIANS(AO803))))&gt;90,0,$F$4*$F$5/E812^2*(SIN(RADIANS(G817))*SIN(RADIANS(E813))+COS(RADIANS(G817))*COS(RADIANS(E813))*COS(RADIANS(AO803))))</f>
        <v>0</v>
      </c>
      <c r="AP817" s="3">
        <f>IF(DEGREES(ACOS(SIN(RADIANS(G817))*SIN(RADIANS(E813))+COS(RADIANS(G817))*COS(RADIANS(E813))*COS(RADIANS(AP803))))&gt;90,0,$F$4*$F$5/E812^2*(SIN(RADIANS(G817))*SIN(RADIANS(E813))+COS(RADIANS(G817))*COS(RADIANS(E813))*COS(RADIANS(AP803))))</f>
        <v>0</v>
      </c>
      <c r="AQ817" s="3">
        <f>IF(DEGREES(ACOS(SIN(RADIANS(G817))*SIN(RADIANS(E813))+COS(RADIANS(G817))*COS(RADIANS(E813))*COS(RADIANS(AQ803))))&gt;90,0,$F$4*$F$5/E812^2*(SIN(RADIANS(G817))*SIN(RADIANS(E813))+COS(RADIANS(G817))*COS(RADIANS(E813))*COS(RADIANS(AQ803))))</f>
        <v>0</v>
      </c>
      <c r="AR817" s="3">
        <f>IF(DEGREES(ACOS(SIN(RADIANS(G817))*SIN(RADIANS(E813))+COS(RADIANS(G817))*COS(RADIANS(E813))*COS(RADIANS(AR803))))&gt;90,0,$F$4*$F$5/E812^2*(SIN(RADIANS(G817))*SIN(RADIANS(E813))+COS(RADIANS(G817))*COS(RADIANS(E813))*COS(RADIANS(AR803))))</f>
        <v>0</v>
      </c>
    </row>
    <row r="818" spans="2:44" ht="15.75" customHeight="1" x14ac:dyDescent="0.2">
      <c r="G818" s="3">
        <v>-40</v>
      </c>
      <c r="I818" s="3">
        <f>IF(DEGREES(ACOS(SIN(RADIANS(G818))*SIN(RADIANS(E813))+COS(RADIANS(G818))*COS(RADIANS(E813))*COS(RADIANS(I803))))&gt;90,0,$F$4*$F$5/E812^2*(SIN(RADIANS(G818))*SIN(RADIANS(E813))+COS(RADIANS(G818))*COS(RADIANS(E813))*COS(RADIANS(I803))))</f>
        <v>0</v>
      </c>
      <c r="J818" s="3">
        <f>IF(DEGREES(ACOS(SIN(RADIANS(G818))*SIN(RADIANS(E813))+COS(RADIANS(G818))*COS(RADIANS(E813))*COS(RADIANS(J803))))&gt;90,0,$F$4*$F$5/E812^2*(SIN(RADIANS(G818))*SIN(RADIANS(E813))+COS(RADIANS(G818))*COS(RADIANS(E813))*COS(RADIANS(J803))))</f>
        <v>0</v>
      </c>
      <c r="K818" s="3">
        <f>IF(DEGREES(ACOS(SIN(RADIANS(G818))*SIN(RADIANS(E813))+COS(RADIANS(G818))*COS(RADIANS(E813))*COS(RADIANS(K803))))&gt;90,0,$F$4*$F$5/E812^2*(SIN(RADIANS(G818))*SIN(RADIANS(E813))+COS(RADIANS(G818))*COS(RADIANS(E813))*COS(RADIANS(K803))))</f>
        <v>0</v>
      </c>
      <c r="L818" s="3">
        <f>IF(DEGREES(ACOS(SIN(RADIANS(G818))*SIN(RADIANS(E813))+COS(RADIANS(G818))*COS(RADIANS(E813))*COS(RADIANS(L803))))&gt;90,0,$F$4*$F$5/E812^2*(SIN(RADIANS(G818))*SIN(RADIANS(E813))+COS(RADIANS(G818))*COS(RADIANS(E813))*COS(RADIANS(L803))))</f>
        <v>0</v>
      </c>
      <c r="M818" s="3">
        <f>IF(DEGREES(ACOS(SIN(RADIANS(G818))*SIN(RADIANS(E813))+COS(RADIANS(G818))*COS(RADIANS(E813))*COS(RADIANS(M803))))&gt;90,0,$F$4*$F$5/E812^2*(SIN(RADIANS(G818))*SIN(RADIANS(E813))+COS(RADIANS(G818))*COS(RADIANS(E813))*COS(RADIANS(M803))))</f>
        <v>0</v>
      </c>
      <c r="N818" s="3">
        <f>IF(DEGREES(ACOS(SIN(RADIANS(G818))*SIN(RADIANS(E813))+COS(RADIANS(G818))*COS(RADIANS(E813))*COS(RADIANS(N803))))&gt;90,0,$F$4*$F$5/E812^2*(SIN(RADIANS(G818))*SIN(RADIANS(E813))+COS(RADIANS(G818))*COS(RADIANS(E813))*COS(RADIANS(N803))))</f>
        <v>0</v>
      </c>
      <c r="O818" s="3">
        <f>IF(DEGREES(ACOS(SIN(RADIANS(G818))*SIN(RADIANS(E813))+COS(RADIANS(G818))*COS(RADIANS(E813))*COS(RADIANS(O803))))&gt;90,0,$F$4*$F$5/E812^2*(SIN(RADIANS(G818))*SIN(RADIANS(E813))+COS(RADIANS(G818))*COS(RADIANS(E813))*COS(RADIANS(O803))))</f>
        <v>0</v>
      </c>
      <c r="P818" s="3">
        <f>IF(DEGREES(ACOS(SIN(RADIANS(G818))*SIN(RADIANS(E813))+COS(RADIANS(G818))*COS(RADIANS(E813))*COS(RADIANS(P803))))&gt;90,0,$F$4*$F$5/E812^2*(SIN(RADIANS(G818))*SIN(RADIANS(E813))+COS(RADIANS(G818))*COS(RADIANS(E813))*COS(RADIANS(P803))))</f>
        <v>0</v>
      </c>
      <c r="Q818" s="3">
        <f>IF(DEGREES(ACOS(SIN(RADIANS(G818))*SIN(RADIANS(E813))+COS(RADIANS(G818))*COS(RADIANS(E813))*COS(RADIANS(Q803))))&gt;90,0,$F$4*$F$5/E812^2*(SIN(RADIANS(G818))*SIN(RADIANS(E813))+COS(RADIANS(G818))*COS(RADIANS(E813))*COS(RADIANS(Q803))))</f>
        <v>0</v>
      </c>
      <c r="R818" s="3" t="e">
        <f>IF(DEGREES(ACOS(SIN(RADIANS(G818))*SIN(RADIANS(E813))+COS(RADIANS(G818))*COS(RADIANS(E813))*COS(RADIANS(R803))))&gt;90,0,$F$4*$F$5/E812^2*(SIN(RADIANS(G818))*SIN(RADIANS(E813))+COS(RADIANS(G818))*COS(RADIANS(E813))*COS(RADIANS(R803))))</f>
        <v>#DIV/0!</v>
      </c>
      <c r="S818" s="3" t="e">
        <f>IF(DEGREES(ACOS(SIN(RADIANS(G818))*SIN(RADIANS(E813))+COS(RADIANS(G818))*COS(RADIANS(E813))*COS(RADIANS(S803))))&gt;90,0,$F$4*$F$5/E812^2*(SIN(RADIANS(G818))*SIN(RADIANS(E813))+COS(RADIANS(G818))*COS(RADIANS(E813))*COS(RADIANS(S803))))</f>
        <v>#DIV/0!</v>
      </c>
      <c r="T818" s="3" t="e">
        <f>IF(DEGREES(ACOS(SIN(RADIANS(G818))*SIN(RADIANS(E813))+COS(RADIANS(G818))*COS(RADIANS(E813))*COS(RADIANS(T803))))&gt;90,0,$F$4*$F$5/E812^2*(SIN(RADIANS(G818))*SIN(RADIANS(E813))+COS(RADIANS(G818))*COS(RADIANS(E813))*COS(RADIANS(T803))))</f>
        <v>#DIV/0!</v>
      </c>
      <c r="U818" s="3" t="e">
        <f>IF(DEGREES(ACOS(SIN(RADIANS(G818))*SIN(RADIANS(E813))+COS(RADIANS(G818))*COS(RADIANS(E813))*COS(RADIANS(U803))))&gt;90,0,$F$4*$F$5/E812^2*(SIN(RADIANS(G818))*SIN(RADIANS(E813))+COS(RADIANS(G818))*COS(RADIANS(E813))*COS(RADIANS(U803))))</f>
        <v>#DIV/0!</v>
      </c>
      <c r="V818" s="3" t="e">
        <f>IF(DEGREES(ACOS(SIN(RADIANS(G818))*SIN(RADIANS(E813))+COS(RADIANS(G818))*COS(RADIANS(E813))*COS(RADIANS(V803))))&gt;90,0,$F$4*$F$5/E812^2*(SIN(RADIANS(G818))*SIN(RADIANS(E813))+COS(RADIANS(G818))*COS(RADIANS(E813))*COS(RADIANS(V803))))</f>
        <v>#DIV/0!</v>
      </c>
      <c r="W818" s="3" t="e">
        <f>IF(DEGREES(ACOS(SIN(RADIANS(G818))*SIN(RADIANS(E813))+COS(RADIANS(G818))*COS(RADIANS(E813))*COS(RADIANS(W803))))&gt;90,0,$F$4*$F$5/E812^2*(SIN(RADIANS(G818))*SIN(RADIANS(E813))+COS(RADIANS(G818))*COS(RADIANS(E813))*COS(RADIANS(W803))))</f>
        <v>#DIV/0!</v>
      </c>
      <c r="X818" s="3" t="e">
        <f>IF(DEGREES(ACOS(SIN(RADIANS(G818))*SIN(RADIANS(E813))+COS(RADIANS(G818))*COS(RADIANS(E813))*COS(RADIANS(X803))))&gt;90,0,$F$4*$F$5/E812^2*(SIN(RADIANS(G818))*SIN(RADIANS(E813))+COS(RADIANS(G818))*COS(RADIANS(E813))*COS(RADIANS(X803))))</f>
        <v>#DIV/0!</v>
      </c>
      <c r="Y818" s="3" t="e">
        <f>IF(DEGREES(ACOS(SIN(RADIANS(G818))*SIN(RADIANS(E813))+COS(RADIANS(G818))*COS(RADIANS(E813))*COS(RADIANS(Y803))))&gt;90,0,$F$4*$F$5/E812^2*(SIN(RADIANS(G818))*SIN(RADIANS(E813))+COS(RADIANS(G818))*COS(RADIANS(E813))*COS(RADIANS(Y803))))</f>
        <v>#DIV/0!</v>
      </c>
      <c r="Z818" s="3" t="e">
        <f>IF(DEGREES(ACOS(SIN(RADIANS(G818))*SIN(RADIANS(E813))+COS(RADIANS(G818))*COS(RADIANS(E813))*COS(RADIANS(Z803))))&gt;90,0,$F$4*$F$5/E812^2*(SIN(RADIANS(G818))*SIN(RADIANS(E813))+COS(RADIANS(G818))*COS(RADIANS(E813))*COS(RADIANS(Z803))))</f>
        <v>#DIV/0!</v>
      </c>
      <c r="AA818" s="3" t="e">
        <f>IF(DEGREES(ACOS(SIN(RADIANS(G818))*SIN(RADIANS(E813))+COS(RADIANS(G818))*COS(RADIANS(E813))*COS(RADIANS(AA803))))&gt;90,0,$F$4*$F$5/E812^2*(SIN(RADIANS(G818))*SIN(RADIANS(E813))+COS(RADIANS(G818))*COS(RADIANS(E813))*COS(RADIANS(AA803))))</f>
        <v>#DIV/0!</v>
      </c>
      <c r="AB818" s="3" t="e">
        <f>IF(DEGREES(ACOS(SIN(RADIANS(G818))*SIN(RADIANS(E813))+COS(RADIANS(G818))*COS(RADIANS(E813))*COS(RADIANS(AB803))))&gt;90,0,$F$4*$F$5/E812^2*(SIN(RADIANS(G818))*SIN(RADIANS(E813))+COS(RADIANS(G818))*COS(RADIANS(E813))*COS(RADIANS(AB803))))</f>
        <v>#DIV/0!</v>
      </c>
      <c r="AC818" s="3" t="e">
        <f>IF(DEGREES(ACOS(SIN(RADIANS(G818))*SIN(RADIANS(E813))+COS(RADIANS(G818))*COS(RADIANS(E813))*COS(RADIANS(AC803))))&gt;90,0,$F$4*$F$5/E812^2*(SIN(RADIANS(G818))*SIN(RADIANS(E813))+COS(RADIANS(G818))*COS(RADIANS(E813))*COS(RADIANS(AC803))))</f>
        <v>#DIV/0!</v>
      </c>
      <c r="AD818" s="3" t="e">
        <f>IF(DEGREES(ACOS(SIN(RADIANS(G818))*SIN(RADIANS(E813))+COS(RADIANS(G818))*COS(RADIANS(E813))*COS(RADIANS(AD803))))&gt;90,0,$F$4*$F$5/E812^2*(SIN(RADIANS(G818))*SIN(RADIANS(E813))+COS(RADIANS(G818))*COS(RADIANS(E813))*COS(RADIANS(AD803))))</f>
        <v>#DIV/0!</v>
      </c>
      <c r="AE818" s="3" t="e">
        <f>IF(DEGREES(ACOS(SIN(RADIANS(G818))*SIN(RADIANS(E813))+COS(RADIANS(G818))*COS(RADIANS(E813))*COS(RADIANS(AE803))))&gt;90,0,$F$4*$F$5/E812^2*(SIN(RADIANS(G818))*SIN(RADIANS(E813))+COS(RADIANS(G818))*COS(RADIANS(E813))*COS(RADIANS(AE803))))</f>
        <v>#DIV/0!</v>
      </c>
      <c r="AF818" s="3" t="e">
        <f>IF(DEGREES(ACOS(SIN(RADIANS(G818))*SIN(RADIANS(E813))+COS(RADIANS(G818))*COS(RADIANS(E813))*COS(RADIANS(AF803))))&gt;90,0,$F$4*$F$5/E812^2*(SIN(RADIANS(G818))*SIN(RADIANS(E813))+COS(RADIANS(G818))*COS(RADIANS(E813))*COS(RADIANS(AF803))))</f>
        <v>#DIV/0!</v>
      </c>
      <c r="AG818" s="3" t="e">
        <f>IF(DEGREES(ACOS(SIN(RADIANS(G818))*SIN(RADIANS(E813))+COS(RADIANS(G818))*COS(RADIANS(E813))*COS(RADIANS(AG803))))&gt;90,0,$F$4*$F$5/E812^2*(SIN(RADIANS(G818))*SIN(RADIANS(E813))+COS(RADIANS(G818))*COS(RADIANS(E813))*COS(RADIANS(AG803))))</f>
        <v>#DIV/0!</v>
      </c>
      <c r="AH818" s="3" t="e">
        <f>IF(DEGREES(ACOS(SIN(RADIANS(G818))*SIN(RADIANS(E813))+COS(RADIANS(G818))*COS(RADIANS(E813))*COS(RADIANS(AH803))))&gt;90,0,$F$4*$F$5/E812^2*(SIN(RADIANS(G818))*SIN(RADIANS(E813))+COS(RADIANS(G818))*COS(RADIANS(E813))*COS(RADIANS(AH803))))</f>
        <v>#DIV/0!</v>
      </c>
      <c r="AI818" s="3" t="e">
        <f>IF(DEGREES(ACOS(SIN(RADIANS(G818))*SIN(RADIANS(E813))+COS(RADIANS(G818))*COS(RADIANS(E813))*COS(RADIANS(AI803))))&gt;90,0,$F$4*$F$5/E812^2*(SIN(RADIANS(G818))*SIN(RADIANS(E813))+COS(RADIANS(G818))*COS(RADIANS(E813))*COS(RADIANS(AI803))))</f>
        <v>#DIV/0!</v>
      </c>
      <c r="AJ818" s="3" t="e">
        <f>IF(DEGREES(ACOS(SIN(RADIANS(G818))*SIN(RADIANS(E813))+COS(RADIANS(G818))*COS(RADIANS(E813))*COS(RADIANS(AJ803))))&gt;90,0,$F$4*$F$5/E812^2*(SIN(RADIANS(G818))*SIN(RADIANS(E813))+COS(RADIANS(G818))*COS(RADIANS(E813))*COS(RADIANS(AJ803))))</f>
        <v>#DIV/0!</v>
      </c>
      <c r="AK818" s="3">
        <f>IF(DEGREES(ACOS(SIN(RADIANS(G818))*SIN(RADIANS(E813))+COS(RADIANS(G818))*COS(RADIANS(E813))*COS(RADIANS(AK803))))&gt;90,0,$F$4*$F$5/E812^2*(SIN(RADIANS(G818))*SIN(RADIANS(E813))+COS(RADIANS(G818))*COS(RADIANS(E813))*COS(RADIANS(AK803))))</f>
        <v>0</v>
      </c>
      <c r="AL818" s="3">
        <f>IF(DEGREES(ACOS(SIN(RADIANS(G818))*SIN(RADIANS(E813))+COS(RADIANS(G818))*COS(RADIANS(E813))*COS(RADIANS(AL803))))&gt;90,0,$F$4*$F$5/E812^2*(SIN(RADIANS(G818))*SIN(RADIANS(E813))+COS(RADIANS(G818))*COS(RADIANS(E813))*COS(RADIANS(AL803))))</f>
        <v>0</v>
      </c>
      <c r="AM818" s="3">
        <f>IF(DEGREES(ACOS(SIN(RADIANS(G818))*SIN(RADIANS(E813))+COS(RADIANS(G818))*COS(RADIANS(E813))*COS(RADIANS(AM803))))&gt;90,0,$F$4*$F$5/E812^2*(SIN(RADIANS(G818))*SIN(RADIANS(E813))+COS(RADIANS(G818))*COS(RADIANS(E813))*COS(RADIANS(AM803))))</f>
        <v>0</v>
      </c>
      <c r="AN818" s="3">
        <f>IF(DEGREES(ACOS(SIN(RADIANS(G818))*SIN(RADIANS(E813))+COS(RADIANS(G818))*COS(RADIANS(E813))*COS(RADIANS(AN803))))&gt;90,0,$F$4*$F$5/E812^2*(SIN(RADIANS(G818))*SIN(RADIANS(E813))+COS(RADIANS(G818))*COS(RADIANS(E813))*COS(RADIANS(AN803))))</f>
        <v>0</v>
      </c>
      <c r="AO818" s="3">
        <f>IF(DEGREES(ACOS(SIN(RADIANS(G818))*SIN(RADIANS(E813))+COS(RADIANS(G818))*COS(RADIANS(E813))*COS(RADIANS(AO803))))&gt;90,0,$F$4*$F$5/E812^2*(SIN(RADIANS(G818))*SIN(RADIANS(E813))+COS(RADIANS(G818))*COS(RADIANS(E813))*COS(RADIANS(AO803))))</f>
        <v>0</v>
      </c>
      <c r="AP818" s="3">
        <f>IF(DEGREES(ACOS(SIN(RADIANS(G818))*SIN(RADIANS(E813))+COS(RADIANS(G818))*COS(RADIANS(E813))*COS(RADIANS(AP803))))&gt;90,0,$F$4*$F$5/E812^2*(SIN(RADIANS(G818))*SIN(RADIANS(E813))+COS(RADIANS(G818))*COS(RADIANS(E813))*COS(RADIANS(AP803))))</f>
        <v>0</v>
      </c>
      <c r="AQ818" s="3">
        <f>IF(DEGREES(ACOS(SIN(RADIANS(G818))*SIN(RADIANS(E813))+COS(RADIANS(G818))*COS(RADIANS(E813))*COS(RADIANS(AQ803))))&gt;90,0,$F$4*$F$5/E812^2*(SIN(RADIANS(G818))*SIN(RADIANS(E813))+COS(RADIANS(G818))*COS(RADIANS(E813))*COS(RADIANS(AQ803))))</f>
        <v>0</v>
      </c>
      <c r="AR818" s="3">
        <f>IF(DEGREES(ACOS(SIN(RADIANS(G818))*SIN(RADIANS(E813))+COS(RADIANS(G818))*COS(RADIANS(E813))*COS(RADIANS(AR803))))&gt;90,0,$F$4*$F$5/E812^2*(SIN(RADIANS(G818))*SIN(RADIANS(E813))+COS(RADIANS(G818))*COS(RADIANS(E813))*COS(RADIANS(AR803))))</f>
        <v>0</v>
      </c>
    </row>
    <row r="819" spans="2:44" ht="15.75" customHeight="1" x14ac:dyDescent="0.2">
      <c r="G819" s="3">
        <v>-50</v>
      </c>
      <c r="I819" s="3">
        <f>IF(DEGREES(ACOS(SIN(RADIANS(G819))*SIN(RADIANS(E813))+COS(RADIANS(G819))*COS(RADIANS(E813))*COS(RADIANS(I803))))&gt;90,0,$F$4*$F$5/E812^2*(SIN(RADIANS(G819))*SIN(RADIANS(E813))+COS(RADIANS(G819))*COS(RADIANS(E813))*COS(RADIANS(I803))))</f>
        <v>0</v>
      </c>
      <c r="J819" s="3">
        <f>IF(DEGREES(ACOS(SIN(RADIANS(G819))*SIN(RADIANS(E813))+COS(RADIANS(G819))*COS(RADIANS(E813))*COS(RADIANS(J803))))&gt;90,0,$F$4*$F$5/E812^2*(SIN(RADIANS(G819))*SIN(RADIANS(E813))+COS(RADIANS(G819))*COS(RADIANS(E813))*COS(RADIANS(J803))))</f>
        <v>0</v>
      </c>
      <c r="K819" s="3">
        <f>IF(DEGREES(ACOS(SIN(RADIANS(G819))*SIN(RADIANS(E813))+COS(RADIANS(G819))*COS(RADIANS(E813))*COS(RADIANS(K803))))&gt;90,0,$F$4*$F$5/E812^2*(SIN(RADIANS(G819))*SIN(RADIANS(E813))+COS(RADIANS(G819))*COS(RADIANS(E813))*COS(RADIANS(K803))))</f>
        <v>0</v>
      </c>
      <c r="L819" s="3">
        <f>IF(DEGREES(ACOS(SIN(RADIANS(G819))*SIN(RADIANS(E813))+COS(RADIANS(G819))*COS(RADIANS(E813))*COS(RADIANS(L803))))&gt;90,0,$F$4*$F$5/E812^2*(SIN(RADIANS(G819))*SIN(RADIANS(E813))+COS(RADIANS(G819))*COS(RADIANS(E813))*COS(RADIANS(L803))))</f>
        <v>0</v>
      </c>
      <c r="M819" s="3">
        <f>IF(DEGREES(ACOS(SIN(RADIANS(G819))*SIN(RADIANS(E813))+COS(RADIANS(G819))*COS(RADIANS(E813))*COS(RADIANS(M803))))&gt;90,0,$F$4*$F$5/E812^2*(SIN(RADIANS(G819))*SIN(RADIANS(E813))+COS(RADIANS(G819))*COS(RADIANS(E813))*COS(RADIANS(M803))))</f>
        <v>0</v>
      </c>
      <c r="N819" s="3">
        <f>IF(DEGREES(ACOS(SIN(RADIANS(G819))*SIN(RADIANS(E813))+COS(RADIANS(G819))*COS(RADIANS(E813))*COS(RADIANS(N803))))&gt;90,0,$F$4*$F$5/E812^2*(SIN(RADIANS(G819))*SIN(RADIANS(E813))+COS(RADIANS(G819))*COS(RADIANS(E813))*COS(RADIANS(N803))))</f>
        <v>0</v>
      </c>
      <c r="O819" s="3">
        <f>IF(DEGREES(ACOS(SIN(RADIANS(G819))*SIN(RADIANS(E813))+COS(RADIANS(G819))*COS(RADIANS(E813))*COS(RADIANS(O803))))&gt;90,0,$F$4*$F$5/E812^2*(SIN(RADIANS(G819))*SIN(RADIANS(E813))+COS(RADIANS(G819))*COS(RADIANS(E813))*COS(RADIANS(O803))))</f>
        <v>0</v>
      </c>
      <c r="P819" s="3">
        <f>IF(DEGREES(ACOS(SIN(RADIANS(G819))*SIN(RADIANS(E813))+COS(RADIANS(G819))*COS(RADIANS(E813))*COS(RADIANS(P803))))&gt;90,0,$F$4*$F$5/E812^2*(SIN(RADIANS(G819))*SIN(RADIANS(E813))+COS(RADIANS(G819))*COS(RADIANS(E813))*COS(RADIANS(P803))))</f>
        <v>0</v>
      </c>
      <c r="Q819" s="3">
        <f>IF(DEGREES(ACOS(SIN(RADIANS(G819))*SIN(RADIANS(E813))+COS(RADIANS(G819))*COS(RADIANS(E813))*COS(RADIANS(Q803))))&gt;90,0,$F$4*$F$5/E812^2*(SIN(RADIANS(G819))*SIN(RADIANS(E813))+COS(RADIANS(G819))*COS(RADIANS(E813))*COS(RADIANS(Q803))))</f>
        <v>0</v>
      </c>
      <c r="R819" s="3" t="e">
        <f>IF(DEGREES(ACOS(SIN(RADIANS(G819))*SIN(RADIANS(E813))+COS(RADIANS(G819))*COS(RADIANS(E813))*COS(RADIANS(R803))))&gt;90,0,$F$4*$F$5/E812^2*(SIN(RADIANS(G819))*SIN(RADIANS(E813))+COS(RADIANS(G819))*COS(RADIANS(E813))*COS(RADIANS(R803))))</f>
        <v>#DIV/0!</v>
      </c>
      <c r="S819" s="3" t="e">
        <f>IF(DEGREES(ACOS(SIN(RADIANS(G819))*SIN(RADIANS(E813))+COS(RADIANS(G819))*COS(RADIANS(E813))*COS(RADIANS(S803))))&gt;90,0,$F$4*$F$5/E812^2*(SIN(RADIANS(G819))*SIN(RADIANS(E813))+COS(RADIANS(G819))*COS(RADIANS(E813))*COS(RADIANS(S803))))</f>
        <v>#DIV/0!</v>
      </c>
      <c r="T819" s="3" t="e">
        <f>IF(DEGREES(ACOS(SIN(RADIANS(G819))*SIN(RADIANS(E813))+COS(RADIANS(G819))*COS(RADIANS(E813))*COS(RADIANS(T803))))&gt;90,0,$F$4*$F$5/E812^2*(SIN(RADIANS(G819))*SIN(RADIANS(E813))+COS(RADIANS(G819))*COS(RADIANS(E813))*COS(RADIANS(T803))))</f>
        <v>#DIV/0!</v>
      </c>
      <c r="U819" s="3" t="e">
        <f>IF(DEGREES(ACOS(SIN(RADIANS(G819))*SIN(RADIANS(E813))+COS(RADIANS(G819))*COS(RADIANS(E813))*COS(RADIANS(U803))))&gt;90,0,$F$4*$F$5/E812^2*(SIN(RADIANS(G819))*SIN(RADIANS(E813))+COS(RADIANS(G819))*COS(RADIANS(E813))*COS(RADIANS(U803))))</f>
        <v>#DIV/0!</v>
      </c>
      <c r="V819" s="3" t="e">
        <f>IF(DEGREES(ACOS(SIN(RADIANS(G819))*SIN(RADIANS(E813))+COS(RADIANS(G819))*COS(RADIANS(E813))*COS(RADIANS(V803))))&gt;90,0,$F$4*$F$5/E812^2*(SIN(RADIANS(G819))*SIN(RADIANS(E813))+COS(RADIANS(G819))*COS(RADIANS(E813))*COS(RADIANS(V803))))</f>
        <v>#DIV/0!</v>
      </c>
      <c r="W819" s="3" t="e">
        <f>IF(DEGREES(ACOS(SIN(RADIANS(G819))*SIN(RADIANS(E813))+COS(RADIANS(G819))*COS(RADIANS(E813))*COS(RADIANS(W803))))&gt;90,0,$F$4*$F$5/E812^2*(SIN(RADIANS(G819))*SIN(RADIANS(E813))+COS(RADIANS(G819))*COS(RADIANS(E813))*COS(RADIANS(W803))))</f>
        <v>#DIV/0!</v>
      </c>
      <c r="X819" s="3" t="e">
        <f>IF(DEGREES(ACOS(SIN(RADIANS(G819))*SIN(RADIANS(E813))+COS(RADIANS(G819))*COS(RADIANS(E813))*COS(RADIANS(X803))))&gt;90,0,$F$4*$F$5/E812^2*(SIN(RADIANS(G819))*SIN(RADIANS(E813))+COS(RADIANS(G819))*COS(RADIANS(E813))*COS(RADIANS(X803))))</f>
        <v>#DIV/0!</v>
      </c>
      <c r="Y819" s="3" t="e">
        <f>IF(DEGREES(ACOS(SIN(RADIANS(G819))*SIN(RADIANS(E813))+COS(RADIANS(G819))*COS(RADIANS(E813))*COS(RADIANS(Y803))))&gt;90,0,$F$4*$F$5/E812^2*(SIN(RADIANS(G819))*SIN(RADIANS(E813))+COS(RADIANS(G819))*COS(RADIANS(E813))*COS(RADIANS(Y803))))</f>
        <v>#DIV/0!</v>
      </c>
      <c r="Z819" s="3" t="e">
        <f>IF(DEGREES(ACOS(SIN(RADIANS(G819))*SIN(RADIANS(E813))+COS(RADIANS(G819))*COS(RADIANS(E813))*COS(RADIANS(Z803))))&gt;90,0,$F$4*$F$5/E812^2*(SIN(RADIANS(G819))*SIN(RADIANS(E813))+COS(RADIANS(G819))*COS(RADIANS(E813))*COS(RADIANS(Z803))))</f>
        <v>#DIV/0!</v>
      </c>
      <c r="AA819" s="3" t="e">
        <f>IF(DEGREES(ACOS(SIN(RADIANS(G819))*SIN(RADIANS(E813))+COS(RADIANS(G819))*COS(RADIANS(E813))*COS(RADIANS(AA803))))&gt;90,0,$F$4*$F$5/E812^2*(SIN(RADIANS(G819))*SIN(RADIANS(E813))+COS(RADIANS(G819))*COS(RADIANS(E813))*COS(RADIANS(AA803))))</f>
        <v>#DIV/0!</v>
      </c>
      <c r="AB819" s="3" t="e">
        <f>IF(DEGREES(ACOS(SIN(RADIANS(G819))*SIN(RADIANS(E813))+COS(RADIANS(G819))*COS(RADIANS(E813))*COS(RADIANS(AB803))))&gt;90,0,$F$4*$F$5/E812^2*(SIN(RADIANS(G819))*SIN(RADIANS(E813))+COS(RADIANS(G819))*COS(RADIANS(E813))*COS(RADIANS(AB803))))</f>
        <v>#DIV/0!</v>
      </c>
      <c r="AC819" s="3" t="e">
        <f>IF(DEGREES(ACOS(SIN(RADIANS(G819))*SIN(RADIANS(E813))+COS(RADIANS(G819))*COS(RADIANS(E813))*COS(RADIANS(AC803))))&gt;90,0,$F$4*$F$5/E812^2*(SIN(RADIANS(G819))*SIN(RADIANS(E813))+COS(RADIANS(G819))*COS(RADIANS(E813))*COS(RADIANS(AC803))))</f>
        <v>#DIV/0!</v>
      </c>
      <c r="AD819" s="3" t="e">
        <f>IF(DEGREES(ACOS(SIN(RADIANS(G819))*SIN(RADIANS(E813))+COS(RADIANS(G819))*COS(RADIANS(E813))*COS(RADIANS(AD803))))&gt;90,0,$F$4*$F$5/E812^2*(SIN(RADIANS(G819))*SIN(RADIANS(E813))+COS(RADIANS(G819))*COS(RADIANS(E813))*COS(RADIANS(AD803))))</f>
        <v>#DIV/0!</v>
      </c>
      <c r="AE819" s="3" t="e">
        <f>IF(DEGREES(ACOS(SIN(RADIANS(G819))*SIN(RADIANS(E813))+COS(RADIANS(G819))*COS(RADIANS(E813))*COS(RADIANS(AE803))))&gt;90,0,$F$4*$F$5/E812^2*(SIN(RADIANS(G819))*SIN(RADIANS(E813))+COS(RADIANS(G819))*COS(RADIANS(E813))*COS(RADIANS(AE803))))</f>
        <v>#DIV/0!</v>
      </c>
      <c r="AF819" s="3" t="e">
        <f>IF(DEGREES(ACOS(SIN(RADIANS(G819))*SIN(RADIANS(E813))+COS(RADIANS(G819))*COS(RADIANS(E813))*COS(RADIANS(AF803))))&gt;90,0,$F$4*$F$5/E812^2*(SIN(RADIANS(G819))*SIN(RADIANS(E813))+COS(RADIANS(G819))*COS(RADIANS(E813))*COS(RADIANS(AF803))))</f>
        <v>#DIV/0!</v>
      </c>
      <c r="AG819" s="3" t="e">
        <f>IF(DEGREES(ACOS(SIN(RADIANS(G819))*SIN(RADIANS(E813))+COS(RADIANS(G819))*COS(RADIANS(E813))*COS(RADIANS(AG803))))&gt;90,0,$F$4*$F$5/E812^2*(SIN(RADIANS(G819))*SIN(RADIANS(E813))+COS(RADIANS(G819))*COS(RADIANS(E813))*COS(RADIANS(AG803))))</f>
        <v>#DIV/0!</v>
      </c>
      <c r="AH819" s="3" t="e">
        <f>IF(DEGREES(ACOS(SIN(RADIANS(G819))*SIN(RADIANS(E813))+COS(RADIANS(G819))*COS(RADIANS(E813))*COS(RADIANS(AH803))))&gt;90,0,$F$4*$F$5/E812^2*(SIN(RADIANS(G819))*SIN(RADIANS(E813))+COS(RADIANS(G819))*COS(RADIANS(E813))*COS(RADIANS(AH803))))</f>
        <v>#DIV/0!</v>
      </c>
      <c r="AI819" s="3" t="e">
        <f>IF(DEGREES(ACOS(SIN(RADIANS(G819))*SIN(RADIANS(E813))+COS(RADIANS(G819))*COS(RADIANS(E813))*COS(RADIANS(AI803))))&gt;90,0,$F$4*$F$5/E812^2*(SIN(RADIANS(G819))*SIN(RADIANS(E813))+COS(RADIANS(G819))*COS(RADIANS(E813))*COS(RADIANS(AI803))))</f>
        <v>#DIV/0!</v>
      </c>
      <c r="AJ819" s="3" t="e">
        <f>IF(DEGREES(ACOS(SIN(RADIANS(G819))*SIN(RADIANS(E813))+COS(RADIANS(G819))*COS(RADIANS(E813))*COS(RADIANS(AJ803))))&gt;90,0,$F$4*$F$5/E812^2*(SIN(RADIANS(G819))*SIN(RADIANS(E813))+COS(RADIANS(G819))*COS(RADIANS(E813))*COS(RADIANS(AJ803))))</f>
        <v>#DIV/0!</v>
      </c>
      <c r="AK819" s="3">
        <f>IF(DEGREES(ACOS(SIN(RADIANS(G819))*SIN(RADIANS(E813))+COS(RADIANS(G819))*COS(RADIANS(E813))*COS(RADIANS(AK803))))&gt;90,0,$F$4*$F$5/E812^2*(SIN(RADIANS(G819))*SIN(RADIANS(E813))+COS(RADIANS(G819))*COS(RADIANS(E813))*COS(RADIANS(AK803))))</f>
        <v>0</v>
      </c>
      <c r="AL819" s="3">
        <f>IF(DEGREES(ACOS(SIN(RADIANS(G819))*SIN(RADIANS(E813))+COS(RADIANS(G819))*COS(RADIANS(E813))*COS(RADIANS(AL803))))&gt;90,0,$F$4*$F$5/E812^2*(SIN(RADIANS(G819))*SIN(RADIANS(E813))+COS(RADIANS(G819))*COS(RADIANS(E813))*COS(RADIANS(AL803))))</f>
        <v>0</v>
      </c>
      <c r="AM819" s="3">
        <f>IF(DEGREES(ACOS(SIN(RADIANS(G819))*SIN(RADIANS(E813))+COS(RADIANS(G819))*COS(RADIANS(E813))*COS(RADIANS(AM803))))&gt;90,0,$F$4*$F$5/E812^2*(SIN(RADIANS(G819))*SIN(RADIANS(E813))+COS(RADIANS(G819))*COS(RADIANS(E813))*COS(RADIANS(AM803))))</f>
        <v>0</v>
      </c>
      <c r="AN819" s="3">
        <f>IF(DEGREES(ACOS(SIN(RADIANS(G819))*SIN(RADIANS(E813))+COS(RADIANS(G819))*COS(RADIANS(E813))*COS(RADIANS(AN803))))&gt;90,0,$F$4*$F$5/E812^2*(SIN(RADIANS(G819))*SIN(RADIANS(E813))+COS(RADIANS(G819))*COS(RADIANS(E813))*COS(RADIANS(AN803))))</f>
        <v>0</v>
      </c>
      <c r="AO819" s="3">
        <f>IF(DEGREES(ACOS(SIN(RADIANS(G819))*SIN(RADIANS(E813))+COS(RADIANS(G819))*COS(RADIANS(E813))*COS(RADIANS(AO803))))&gt;90,0,$F$4*$F$5/E812^2*(SIN(RADIANS(G819))*SIN(RADIANS(E813))+COS(RADIANS(G819))*COS(RADIANS(E813))*COS(RADIANS(AO803))))</f>
        <v>0</v>
      </c>
      <c r="AP819" s="3">
        <f>IF(DEGREES(ACOS(SIN(RADIANS(G819))*SIN(RADIANS(E813))+COS(RADIANS(G819))*COS(RADIANS(E813))*COS(RADIANS(AP803))))&gt;90,0,$F$4*$F$5/E812^2*(SIN(RADIANS(G819))*SIN(RADIANS(E813))+COS(RADIANS(G819))*COS(RADIANS(E813))*COS(RADIANS(AP803))))</f>
        <v>0</v>
      </c>
      <c r="AQ819" s="3">
        <f>IF(DEGREES(ACOS(SIN(RADIANS(G819))*SIN(RADIANS(E813))+COS(RADIANS(G819))*COS(RADIANS(E813))*COS(RADIANS(AQ803))))&gt;90,0,$F$4*$F$5/E812^2*(SIN(RADIANS(G819))*SIN(RADIANS(E813))+COS(RADIANS(G819))*COS(RADIANS(E813))*COS(RADIANS(AQ803))))</f>
        <v>0</v>
      </c>
      <c r="AR819" s="3">
        <f>IF(DEGREES(ACOS(SIN(RADIANS(G819))*SIN(RADIANS(E813))+COS(RADIANS(G819))*COS(RADIANS(E813))*COS(RADIANS(AR803))))&gt;90,0,$F$4*$F$5/E812^2*(SIN(RADIANS(G819))*SIN(RADIANS(E813))+COS(RADIANS(G819))*COS(RADIANS(E813))*COS(RADIANS(AR803))))</f>
        <v>0</v>
      </c>
    </row>
    <row r="820" spans="2:44" ht="15.75" customHeight="1" x14ac:dyDescent="0.2">
      <c r="G820" s="3">
        <v>-60</v>
      </c>
      <c r="I820" s="3">
        <f>IF(DEGREES(ACOS(SIN(RADIANS(G820))*SIN(RADIANS(E813))+COS(RADIANS(G820))*COS(RADIANS(E813))*COS(RADIANS(I803))))&gt;90,0,$F$4*$F$5/E812^2*(SIN(RADIANS(G820))*SIN(RADIANS(E813))+COS(RADIANS(G820))*COS(RADIANS(E813))*COS(RADIANS(I803))))</f>
        <v>0</v>
      </c>
      <c r="J820" s="3">
        <f>IF(DEGREES(ACOS(SIN(RADIANS(G820))*SIN(RADIANS(E813))+COS(RADIANS(G820))*COS(RADIANS(E813))*COS(RADIANS(J803))))&gt;90,0,$F$4*$F$5/E812^2*(SIN(RADIANS(G820))*SIN(RADIANS(E813))+COS(RADIANS(G820))*COS(RADIANS(E813))*COS(RADIANS(J803))))</f>
        <v>0</v>
      </c>
      <c r="K820" s="3">
        <f>IF(DEGREES(ACOS(SIN(RADIANS(G820))*SIN(RADIANS(E813))+COS(RADIANS(G820))*COS(RADIANS(E813))*COS(RADIANS(K803))))&gt;90,0,$F$4*$F$5/E812^2*(SIN(RADIANS(G820))*SIN(RADIANS(E813))+COS(RADIANS(G820))*COS(RADIANS(E813))*COS(RADIANS(K803))))</f>
        <v>0</v>
      </c>
      <c r="L820" s="3">
        <f>IF(DEGREES(ACOS(SIN(RADIANS(G820))*SIN(RADIANS(E813))+COS(RADIANS(G820))*COS(RADIANS(E813))*COS(RADIANS(L803))))&gt;90,0,$F$4*$F$5/E812^2*(SIN(RADIANS(G820))*SIN(RADIANS(E813))+COS(RADIANS(G820))*COS(RADIANS(E813))*COS(RADIANS(L803))))</f>
        <v>0</v>
      </c>
      <c r="M820" s="3">
        <f>IF(DEGREES(ACOS(SIN(RADIANS(G820))*SIN(RADIANS(E813))+COS(RADIANS(G820))*COS(RADIANS(E813))*COS(RADIANS(M803))))&gt;90,0,$F$4*$F$5/E812^2*(SIN(RADIANS(G820))*SIN(RADIANS(E813))+COS(RADIANS(G820))*COS(RADIANS(E813))*COS(RADIANS(M803))))</f>
        <v>0</v>
      </c>
      <c r="N820" s="3">
        <f>IF(DEGREES(ACOS(SIN(RADIANS(G820))*SIN(RADIANS(E813))+COS(RADIANS(G820))*COS(RADIANS(E813))*COS(RADIANS(N803))))&gt;90,0,$F$4*$F$5/E812^2*(SIN(RADIANS(G820))*SIN(RADIANS(E813))+COS(RADIANS(G820))*COS(RADIANS(E813))*COS(RADIANS(N803))))</f>
        <v>0</v>
      </c>
      <c r="O820" s="3">
        <f>IF(DEGREES(ACOS(SIN(RADIANS(G820))*SIN(RADIANS(E813))+COS(RADIANS(G820))*COS(RADIANS(E813))*COS(RADIANS(O803))))&gt;90,0,$F$4*$F$5/E812^2*(SIN(RADIANS(G820))*SIN(RADIANS(E813))+COS(RADIANS(G820))*COS(RADIANS(E813))*COS(RADIANS(O803))))</f>
        <v>0</v>
      </c>
      <c r="P820" s="3">
        <f>IF(DEGREES(ACOS(SIN(RADIANS(G820))*SIN(RADIANS(E813))+COS(RADIANS(G820))*COS(RADIANS(E813))*COS(RADIANS(P803))))&gt;90,0,$F$4*$F$5/E812^2*(SIN(RADIANS(G820))*SIN(RADIANS(E813))+COS(RADIANS(G820))*COS(RADIANS(E813))*COS(RADIANS(P803))))</f>
        <v>0</v>
      </c>
      <c r="Q820" s="3">
        <f>IF(DEGREES(ACOS(SIN(RADIANS(G820))*SIN(RADIANS(E813))+COS(RADIANS(G820))*COS(RADIANS(E813))*COS(RADIANS(Q803))))&gt;90,0,$F$4*$F$5/E812^2*(SIN(RADIANS(G820))*SIN(RADIANS(E813))+COS(RADIANS(G820))*COS(RADIANS(E813))*COS(RADIANS(Q803))))</f>
        <v>0</v>
      </c>
      <c r="R820" s="3" t="e">
        <f>IF(DEGREES(ACOS(SIN(RADIANS(G820))*SIN(RADIANS(E813))+COS(RADIANS(G820))*COS(RADIANS(E813))*COS(RADIANS(R803))))&gt;90,0,$F$4*$F$5/E812^2*(SIN(RADIANS(G820))*SIN(RADIANS(E813))+COS(RADIANS(G820))*COS(RADIANS(E813))*COS(RADIANS(R803))))</f>
        <v>#DIV/0!</v>
      </c>
      <c r="S820" s="3" t="e">
        <f>IF(DEGREES(ACOS(SIN(RADIANS(G820))*SIN(RADIANS(E813))+COS(RADIANS(G820))*COS(RADIANS(E813))*COS(RADIANS(S803))))&gt;90,0,$F$4*$F$5/E812^2*(SIN(RADIANS(G820))*SIN(RADIANS(E813))+COS(RADIANS(G820))*COS(RADIANS(E813))*COS(RADIANS(S803))))</f>
        <v>#DIV/0!</v>
      </c>
      <c r="T820" s="3" t="e">
        <f>IF(DEGREES(ACOS(SIN(RADIANS(G820))*SIN(RADIANS(E813))+COS(RADIANS(G820))*COS(RADIANS(E813))*COS(RADIANS(T803))))&gt;90,0,$F$4*$F$5/E812^2*(SIN(RADIANS(G820))*SIN(RADIANS(E813))+COS(RADIANS(G820))*COS(RADIANS(E813))*COS(RADIANS(T803))))</f>
        <v>#DIV/0!</v>
      </c>
      <c r="U820" s="3" t="e">
        <f>IF(DEGREES(ACOS(SIN(RADIANS(G820))*SIN(RADIANS(E813))+COS(RADIANS(G820))*COS(RADIANS(E813))*COS(RADIANS(U803))))&gt;90,0,$F$4*$F$5/E812^2*(SIN(RADIANS(G820))*SIN(RADIANS(E813))+COS(RADIANS(G820))*COS(RADIANS(E813))*COS(RADIANS(U803))))</f>
        <v>#DIV/0!</v>
      </c>
      <c r="V820" s="3" t="e">
        <f>IF(DEGREES(ACOS(SIN(RADIANS(G820))*SIN(RADIANS(E813))+COS(RADIANS(G820))*COS(RADIANS(E813))*COS(RADIANS(V803))))&gt;90,0,$F$4*$F$5/E812^2*(SIN(RADIANS(G820))*SIN(RADIANS(E813))+COS(RADIANS(G820))*COS(RADIANS(E813))*COS(RADIANS(V803))))</f>
        <v>#DIV/0!</v>
      </c>
      <c r="W820" s="3" t="e">
        <f>IF(DEGREES(ACOS(SIN(RADIANS(G820))*SIN(RADIANS(E813))+COS(RADIANS(G820))*COS(RADIANS(E813))*COS(RADIANS(W803))))&gt;90,0,$F$4*$F$5/E812^2*(SIN(RADIANS(G820))*SIN(RADIANS(E813))+COS(RADIANS(G820))*COS(RADIANS(E813))*COS(RADIANS(W803))))</f>
        <v>#DIV/0!</v>
      </c>
      <c r="X820" s="3" t="e">
        <f>IF(DEGREES(ACOS(SIN(RADIANS(G820))*SIN(RADIANS(E813))+COS(RADIANS(G820))*COS(RADIANS(E813))*COS(RADIANS(X803))))&gt;90,0,$F$4*$F$5/E812^2*(SIN(RADIANS(G820))*SIN(RADIANS(E813))+COS(RADIANS(G820))*COS(RADIANS(E813))*COS(RADIANS(X803))))</f>
        <v>#DIV/0!</v>
      </c>
      <c r="Y820" s="3" t="e">
        <f>IF(DEGREES(ACOS(SIN(RADIANS(G820))*SIN(RADIANS(E813))+COS(RADIANS(G820))*COS(RADIANS(E813))*COS(RADIANS(Y803))))&gt;90,0,$F$4*$F$5/E812^2*(SIN(RADIANS(G820))*SIN(RADIANS(E813))+COS(RADIANS(G820))*COS(RADIANS(E813))*COS(RADIANS(Y803))))</f>
        <v>#DIV/0!</v>
      </c>
      <c r="Z820" s="3" t="e">
        <f>IF(DEGREES(ACOS(SIN(RADIANS(G820))*SIN(RADIANS(E813))+COS(RADIANS(G820))*COS(RADIANS(E813))*COS(RADIANS(Z803))))&gt;90,0,$F$4*$F$5/E812^2*(SIN(RADIANS(G820))*SIN(RADIANS(E813))+COS(RADIANS(G820))*COS(RADIANS(E813))*COS(RADIANS(Z803))))</f>
        <v>#DIV/0!</v>
      </c>
      <c r="AA820" s="3" t="e">
        <f>IF(DEGREES(ACOS(SIN(RADIANS(G820))*SIN(RADIANS(E813))+COS(RADIANS(G820))*COS(RADIANS(E813))*COS(RADIANS(AA803))))&gt;90,0,$F$4*$F$5/E812^2*(SIN(RADIANS(G820))*SIN(RADIANS(E813))+COS(RADIANS(G820))*COS(RADIANS(E813))*COS(RADIANS(AA803))))</f>
        <v>#DIV/0!</v>
      </c>
      <c r="AB820" s="3" t="e">
        <f>IF(DEGREES(ACOS(SIN(RADIANS(G820))*SIN(RADIANS(E813))+COS(RADIANS(G820))*COS(RADIANS(E813))*COS(RADIANS(AB803))))&gt;90,0,$F$4*$F$5/E812^2*(SIN(RADIANS(G820))*SIN(RADIANS(E813))+COS(RADIANS(G820))*COS(RADIANS(E813))*COS(RADIANS(AB803))))</f>
        <v>#DIV/0!</v>
      </c>
      <c r="AC820" s="3" t="e">
        <f>IF(DEGREES(ACOS(SIN(RADIANS(G820))*SIN(RADIANS(E813))+COS(RADIANS(G820))*COS(RADIANS(E813))*COS(RADIANS(AC803))))&gt;90,0,$F$4*$F$5/E812^2*(SIN(RADIANS(G820))*SIN(RADIANS(E813))+COS(RADIANS(G820))*COS(RADIANS(E813))*COS(RADIANS(AC803))))</f>
        <v>#DIV/0!</v>
      </c>
      <c r="AD820" s="3" t="e">
        <f>IF(DEGREES(ACOS(SIN(RADIANS(G820))*SIN(RADIANS(E813))+COS(RADIANS(G820))*COS(RADIANS(E813))*COS(RADIANS(AD803))))&gt;90,0,$F$4*$F$5/E812^2*(SIN(RADIANS(G820))*SIN(RADIANS(E813))+COS(RADIANS(G820))*COS(RADIANS(E813))*COS(RADIANS(AD803))))</f>
        <v>#DIV/0!</v>
      </c>
      <c r="AE820" s="3" t="e">
        <f>IF(DEGREES(ACOS(SIN(RADIANS(G820))*SIN(RADIANS(E813))+COS(RADIANS(G820))*COS(RADIANS(E813))*COS(RADIANS(AE803))))&gt;90,0,$F$4*$F$5/E812^2*(SIN(RADIANS(G820))*SIN(RADIANS(E813))+COS(RADIANS(G820))*COS(RADIANS(E813))*COS(RADIANS(AE803))))</f>
        <v>#DIV/0!</v>
      </c>
      <c r="AF820" s="3" t="e">
        <f>IF(DEGREES(ACOS(SIN(RADIANS(G820))*SIN(RADIANS(E813))+COS(RADIANS(G820))*COS(RADIANS(E813))*COS(RADIANS(AF803))))&gt;90,0,$F$4*$F$5/E812^2*(SIN(RADIANS(G820))*SIN(RADIANS(E813))+COS(RADIANS(G820))*COS(RADIANS(E813))*COS(RADIANS(AF803))))</f>
        <v>#DIV/0!</v>
      </c>
      <c r="AG820" s="3" t="e">
        <f>IF(DEGREES(ACOS(SIN(RADIANS(G820))*SIN(RADIANS(E813))+COS(RADIANS(G820))*COS(RADIANS(E813))*COS(RADIANS(AG803))))&gt;90,0,$F$4*$F$5/E812^2*(SIN(RADIANS(G820))*SIN(RADIANS(E813))+COS(RADIANS(G820))*COS(RADIANS(E813))*COS(RADIANS(AG803))))</f>
        <v>#DIV/0!</v>
      </c>
      <c r="AH820" s="3" t="e">
        <f>IF(DEGREES(ACOS(SIN(RADIANS(G820))*SIN(RADIANS(E813))+COS(RADIANS(G820))*COS(RADIANS(E813))*COS(RADIANS(AH803))))&gt;90,0,$F$4*$F$5/E812^2*(SIN(RADIANS(G820))*SIN(RADIANS(E813))+COS(RADIANS(G820))*COS(RADIANS(E813))*COS(RADIANS(AH803))))</f>
        <v>#DIV/0!</v>
      </c>
      <c r="AI820" s="3" t="e">
        <f>IF(DEGREES(ACOS(SIN(RADIANS(G820))*SIN(RADIANS(E813))+COS(RADIANS(G820))*COS(RADIANS(E813))*COS(RADIANS(AI803))))&gt;90,0,$F$4*$F$5/E812^2*(SIN(RADIANS(G820))*SIN(RADIANS(E813))+COS(RADIANS(G820))*COS(RADIANS(E813))*COS(RADIANS(AI803))))</f>
        <v>#DIV/0!</v>
      </c>
      <c r="AJ820" s="3" t="e">
        <f>IF(DEGREES(ACOS(SIN(RADIANS(G820))*SIN(RADIANS(E813))+COS(RADIANS(G820))*COS(RADIANS(E813))*COS(RADIANS(AJ803))))&gt;90,0,$F$4*$F$5/E812^2*(SIN(RADIANS(G820))*SIN(RADIANS(E813))+COS(RADIANS(G820))*COS(RADIANS(E813))*COS(RADIANS(AJ803))))</f>
        <v>#DIV/0!</v>
      </c>
      <c r="AK820" s="3">
        <f>IF(DEGREES(ACOS(SIN(RADIANS(G820))*SIN(RADIANS(E813))+COS(RADIANS(G820))*COS(RADIANS(E813))*COS(RADIANS(AK803))))&gt;90,0,$F$4*$F$5/E812^2*(SIN(RADIANS(G820))*SIN(RADIANS(E813))+COS(RADIANS(G820))*COS(RADIANS(E813))*COS(RADIANS(AK803))))</f>
        <v>0</v>
      </c>
      <c r="AL820" s="3">
        <f>IF(DEGREES(ACOS(SIN(RADIANS(G820))*SIN(RADIANS(E813))+COS(RADIANS(G820))*COS(RADIANS(E813))*COS(RADIANS(AL803))))&gt;90,0,$F$4*$F$5/E812^2*(SIN(RADIANS(G820))*SIN(RADIANS(E813))+COS(RADIANS(G820))*COS(RADIANS(E813))*COS(RADIANS(AL803))))</f>
        <v>0</v>
      </c>
      <c r="AM820" s="3">
        <f>IF(DEGREES(ACOS(SIN(RADIANS(G820))*SIN(RADIANS(E813))+COS(RADIANS(G820))*COS(RADIANS(E813))*COS(RADIANS(AM803))))&gt;90,0,$F$4*$F$5/E812^2*(SIN(RADIANS(G820))*SIN(RADIANS(E813))+COS(RADIANS(G820))*COS(RADIANS(E813))*COS(RADIANS(AM803))))</f>
        <v>0</v>
      </c>
      <c r="AN820" s="3">
        <f>IF(DEGREES(ACOS(SIN(RADIANS(G820))*SIN(RADIANS(E813))+COS(RADIANS(G820))*COS(RADIANS(E813))*COS(RADIANS(AN803))))&gt;90,0,$F$4*$F$5/E812^2*(SIN(RADIANS(G820))*SIN(RADIANS(E813))+COS(RADIANS(G820))*COS(RADIANS(E813))*COS(RADIANS(AN803))))</f>
        <v>0</v>
      </c>
      <c r="AO820" s="3">
        <f>IF(DEGREES(ACOS(SIN(RADIANS(G820))*SIN(RADIANS(E813))+COS(RADIANS(G820))*COS(RADIANS(E813))*COS(RADIANS(AO803))))&gt;90,0,$F$4*$F$5/E812^2*(SIN(RADIANS(G820))*SIN(RADIANS(E813))+COS(RADIANS(G820))*COS(RADIANS(E813))*COS(RADIANS(AO803))))</f>
        <v>0</v>
      </c>
      <c r="AP820" s="3">
        <f>IF(DEGREES(ACOS(SIN(RADIANS(G820))*SIN(RADIANS(E813))+COS(RADIANS(G820))*COS(RADIANS(E813))*COS(RADIANS(AP803))))&gt;90,0,$F$4*$F$5/E812^2*(SIN(RADIANS(G820))*SIN(RADIANS(E813))+COS(RADIANS(G820))*COS(RADIANS(E813))*COS(RADIANS(AP803))))</f>
        <v>0</v>
      </c>
      <c r="AQ820" s="3">
        <f>IF(DEGREES(ACOS(SIN(RADIANS(G820))*SIN(RADIANS(E813))+COS(RADIANS(G820))*COS(RADIANS(E813))*COS(RADIANS(AQ803))))&gt;90,0,$F$4*$F$5/E812^2*(SIN(RADIANS(G820))*SIN(RADIANS(E813))+COS(RADIANS(G820))*COS(RADIANS(E813))*COS(RADIANS(AQ803))))</f>
        <v>0</v>
      </c>
      <c r="AR820" s="3">
        <f>IF(DEGREES(ACOS(SIN(RADIANS(G820))*SIN(RADIANS(E813))+COS(RADIANS(G820))*COS(RADIANS(E813))*COS(RADIANS(AR803))))&gt;90,0,$F$4*$F$5/E812^2*(SIN(RADIANS(G820))*SIN(RADIANS(E813))+COS(RADIANS(G820))*COS(RADIANS(E813))*COS(RADIANS(AR803))))</f>
        <v>0</v>
      </c>
    </row>
    <row r="821" spans="2:44" ht="15.75" customHeight="1" x14ac:dyDescent="0.2">
      <c r="G821" s="3">
        <v>-70</v>
      </c>
      <c r="I821" s="3">
        <f>IF(DEGREES(ACOS(SIN(RADIANS(G821))*SIN(RADIANS(E813))+COS(RADIANS(G821))*COS(RADIANS(E813))*COS(RADIANS(I803))))&gt;90,0,$F$4*$F$5/E812^2*(SIN(RADIANS(G821))*SIN(RADIANS(E813))+COS(RADIANS(G821))*COS(RADIANS(E813))*COS(RADIANS(I803))))</f>
        <v>0</v>
      </c>
      <c r="J821" s="3">
        <f>IF(DEGREES(ACOS(SIN(RADIANS(G821))*SIN(RADIANS(E813))+COS(RADIANS(G821))*COS(RADIANS(E813))*COS(RADIANS(J803))))&gt;90,0,$F$4*$F$5/E812^2*(SIN(RADIANS(G821))*SIN(RADIANS(E813))+COS(RADIANS(G821))*COS(RADIANS(E813))*COS(RADIANS(J803))))</f>
        <v>0</v>
      </c>
      <c r="K821" s="3">
        <f>IF(DEGREES(ACOS(SIN(RADIANS(G821))*SIN(RADIANS(E813))+COS(RADIANS(G821))*COS(RADIANS(E813))*COS(RADIANS(K803))))&gt;90,0,$F$4*$F$5/E812^2*(SIN(RADIANS(G821))*SIN(RADIANS(E813))+COS(RADIANS(G821))*COS(RADIANS(E813))*COS(RADIANS(K803))))</f>
        <v>0</v>
      </c>
      <c r="L821" s="3">
        <f>IF(DEGREES(ACOS(SIN(RADIANS(G821))*SIN(RADIANS(E813))+COS(RADIANS(G821))*COS(RADIANS(E813))*COS(RADIANS(L803))))&gt;90,0,$F$4*$F$5/E812^2*(SIN(RADIANS(G821))*SIN(RADIANS(E813))+COS(RADIANS(G821))*COS(RADIANS(E813))*COS(RADIANS(L803))))</f>
        <v>0</v>
      </c>
      <c r="M821" s="3">
        <f>IF(DEGREES(ACOS(SIN(RADIANS(G821))*SIN(RADIANS(E813))+COS(RADIANS(G821))*COS(RADIANS(E813))*COS(RADIANS(M803))))&gt;90,0,$F$4*$F$5/E812^2*(SIN(RADIANS(G821))*SIN(RADIANS(E813))+COS(RADIANS(G821))*COS(RADIANS(E813))*COS(RADIANS(M803))))</f>
        <v>0</v>
      </c>
      <c r="N821" s="3">
        <f>IF(DEGREES(ACOS(SIN(RADIANS(G821))*SIN(RADIANS(E813))+COS(RADIANS(G821))*COS(RADIANS(E813))*COS(RADIANS(N803))))&gt;90,0,$F$4*$F$5/E812^2*(SIN(RADIANS(G821))*SIN(RADIANS(E813))+COS(RADIANS(G821))*COS(RADIANS(E813))*COS(RADIANS(N803))))</f>
        <v>0</v>
      </c>
      <c r="O821" s="3">
        <f>IF(DEGREES(ACOS(SIN(RADIANS(G821))*SIN(RADIANS(E813))+COS(RADIANS(G821))*COS(RADIANS(E813))*COS(RADIANS(O803))))&gt;90,0,$F$4*$F$5/E812^2*(SIN(RADIANS(G821))*SIN(RADIANS(E813))+COS(RADIANS(G821))*COS(RADIANS(E813))*COS(RADIANS(O803))))</f>
        <v>0</v>
      </c>
      <c r="P821" s="3">
        <f>IF(DEGREES(ACOS(SIN(RADIANS(G821))*SIN(RADIANS(E813))+COS(RADIANS(G821))*COS(RADIANS(E813))*COS(RADIANS(P803))))&gt;90,0,$F$4*$F$5/E812^2*(SIN(RADIANS(G821))*SIN(RADIANS(E813))+COS(RADIANS(G821))*COS(RADIANS(E813))*COS(RADIANS(P803))))</f>
        <v>0</v>
      </c>
      <c r="Q821" s="3">
        <f>IF(DEGREES(ACOS(SIN(RADIANS(G821))*SIN(RADIANS(E813))+COS(RADIANS(G821))*COS(RADIANS(E813))*COS(RADIANS(Q803))))&gt;90,0,$F$4*$F$5/E812^2*(SIN(RADIANS(G821))*SIN(RADIANS(E813))+COS(RADIANS(G821))*COS(RADIANS(E813))*COS(RADIANS(Q803))))</f>
        <v>0</v>
      </c>
      <c r="R821" s="3" t="e">
        <f>IF(DEGREES(ACOS(SIN(RADIANS(G821))*SIN(RADIANS(E813))+COS(RADIANS(G821))*COS(RADIANS(E813))*COS(RADIANS(R803))))&gt;90,0,$F$4*$F$5/E812^2*(SIN(RADIANS(G821))*SIN(RADIANS(E813))+COS(RADIANS(G821))*COS(RADIANS(E813))*COS(RADIANS(R803))))</f>
        <v>#DIV/0!</v>
      </c>
      <c r="S821" s="3" t="e">
        <f>IF(DEGREES(ACOS(SIN(RADIANS(G821))*SIN(RADIANS(E813))+COS(RADIANS(G821))*COS(RADIANS(E813))*COS(RADIANS(S803))))&gt;90,0,$F$4*$F$5/E812^2*(SIN(RADIANS(G821))*SIN(RADIANS(E813))+COS(RADIANS(G821))*COS(RADIANS(E813))*COS(RADIANS(S803))))</f>
        <v>#DIV/0!</v>
      </c>
      <c r="T821" s="3" t="e">
        <f>IF(DEGREES(ACOS(SIN(RADIANS(G821))*SIN(RADIANS(E813))+COS(RADIANS(G821))*COS(RADIANS(E813))*COS(RADIANS(T803))))&gt;90,0,$F$4*$F$5/E812^2*(SIN(RADIANS(G821))*SIN(RADIANS(E813))+COS(RADIANS(G821))*COS(RADIANS(E813))*COS(RADIANS(T803))))</f>
        <v>#DIV/0!</v>
      </c>
      <c r="U821" s="3" t="e">
        <f>IF(DEGREES(ACOS(SIN(RADIANS(G821))*SIN(RADIANS(E813))+COS(RADIANS(G821))*COS(RADIANS(E813))*COS(RADIANS(U803))))&gt;90,0,$F$4*$F$5/E812^2*(SIN(RADIANS(G821))*SIN(RADIANS(E813))+COS(RADIANS(G821))*COS(RADIANS(E813))*COS(RADIANS(U803))))</f>
        <v>#DIV/0!</v>
      </c>
      <c r="V821" s="3" t="e">
        <f>IF(DEGREES(ACOS(SIN(RADIANS(G821))*SIN(RADIANS(E813))+COS(RADIANS(G821))*COS(RADIANS(E813))*COS(RADIANS(V803))))&gt;90,0,$F$4*$F$5/E812^2*(SIN(RADIANS(G821))*SIN(RADIANS(E813))+COS(RADIANS(G821))*COS(RADIANS(E813))*COS(RADIANS(V803))))</f>
        <v>#DIV/0!</v>
      </c>
      <c r="W821" s="3" t="e">
        <f>IF(DEGREES(ACOS(SIN(RADIANS(G821))*SIN(RADIANS(E813))+COS(RADIANS(G821))*COS(RADIANS(E813))*COS(RADIANS(W803))))&gt;90,0,$F$4*$F$5/E812^2*(SIN(RADIANS(G821))*SIN(RADIANS(E813))+COS(RADIANS(G821))*COS(RADIANS(E813))*COS(RADIANS(W803))))</f>
        <v>#DIV/0!</v>
      </c>
      <c r="X821" s="3" t="e">
        <f>IF(DEGREES(ACOS(SIN(RADIANS(G821))*SIN(RADIANS(E813))+COS(RADIANS(G821))*COS(RADIANS(E813))*COS(RADIANS(X803))))&gt;90,0,$F$4*$F$5/E812^2*(SIN(RADIANS(G821))*SIN(RADIANS(E813))+COS(RADIANS(G821))*COS(RADIANS(E813))*COS(RADIANS(X803))))</f>
        <v>#DIV/0!</v>
      </c>
      <c r="Y821" s="3" t="e">
        <f>IF(DEGREES(ACOS(SIN(RADIANS(G821))*SIN(RADIANS(E813))+COS(RADIANS(G821))*COS(RADIANS(E813))*COS(RADIANS(Y803))))&gt;90,0,$F$4*$F$5/E812^2*(SIN(RADIANS(G821))*SIN(RADIANS(E813))+COS(RADIANS(G821))*COS(RADIANS(E813))*COS(RADIANS(Y803))))</f>
        <v>#DIV/0!</v>
      </c>
      <c r="Z821" s="3" t="e">
        <f>IF(DEGREES(ACOS(SIN(RADIANS(G821))*SIN(RADIANS(E813))+COS(RADIANS(G821))*COS(RADIANS(E813))*COS(RADIANS(Z803))))&gt;90,0,$F$4*$F$5/E812^2*(SIN(RADIANS(G821))*SIN(RADIANS(E813))+COS(RADIANS(G821))*COS(RADIANS(E813))*COS(RADIANS(Z803))))</f>
        <v>#DIV/0!</v>
      </c>
      <c r="AA821" s="3" t="e">
        <f>IF(DEGREES(ACOS(SIN(RADIANS(G821))*SIN(RADIANS(E813))+COS(RADIANS(G821))*COS(RADIANS(E813))*COS(RADIANS(AA803))))&gt;90,0,$F$4*$F$5/E812^2*(SIN(RADIANS(G821))*SIN(RADIANS(E813))+COS(RADIANS(G821))*COS(RADIANS(E813))*COS(RADIANS(AA803))))</f>
        <v>#DIV/0!</v>
      </c>
      <c r="AB821" s="3" t="e">
        <f>IF(DEGREES(ACOS(SIN(RADIANS(G821))*SIN(RADIANS(E813))+COS(RADIANS(G821))*COS(RADIANS(E813))*COS(RADIANS(AB803))))&gt;90,0,$F$4*$F$5/E812^2*(SIN(RADIANS(G821))*SIN(RADIANS(E813))+COS(RADIANS(G821))*COS(RADIANS(E813))*COS(RADIANS(AB803))))</f>
        <v>#DIV/0!</v>
      </c>
      <c r="AC821" s="3" t="e">
        <f>IF(DEGREES(ACOS(SIN(RADIANS(G821))*SIN(RADIANS(E813))+COS(RADIANS(G821))*COS(RADIANS(E813))*COS(RADIANS(AC803))))&gt;90,0,$F$4*$F$5/E812^2*(SIN(RADIANS(G821))*SIN(RADIANS(E813))+COS(RADIANS(G821))*COS(RADIANS(E813))*COS(RADIANS(AC803))))</f>
        <v>#DIV/0!</v>
      </c>
      <c r="AD821" s="3" t="e">
        <f>IF(DEGREES(ACOS(SIN(RADIANS(G821))*SIN(RADIANS(E813))+COS(RADIANS(G821))*COS(RADIANS(E813))*COS(RADIANS(AD803))))&gt;90,0,$F$4*$F$5/E812^2*(SIN(RADIANS(G821))*SIN(RADIANS(E813))+COS(RADIANS(G821))*COS(RADIANS(E813))*COS(RADIANS(AD803))))</f>
        <v>#DIV/0!</v>
      </c>
      <c r="AE821" s="3" t="e">
        <f>IF(DEGREES(ACOS(SIN(RADIANS(G821))*SIN(RADIANS(E813))+COS(RADIANS(G821))*COS(RADIANS(E813))*COS(RADIANS(AE803))))&gt;90,0,$F$4*$F$5/E812^2*(SIN(RADIANS(G821))*SIN(RADIANS(E813))+COS(RADIANS(G821))*COS(RADIANS(E813))*COS(RADIANS(AE803))))</f>
        <v>#DIV/0!</v>
      </c>
      <c r="AF821" s="3" t="e">
        <f>IF(DEGREES(ACOS(SIN(RADIANS(G821))*SIN(RADIANS(E813))+COS(RADIANS(G821))*COS(RADIANS(E813))*COS(RADIANS(AF803))))&gt;90,0,$F$4*$F$5/E812^2*(SIN(RADIANS(G821))*SIN(RADIANS(E813))+COS(RADIANS(G821))*COS(RADIANS(E813))*COS(RADIANS(AF803))))</f>
        <v>#DIV/0!</v>
      </c>
      <c r="AG821" s="3" t="e">
        <f>IF(DEGREES(ACOS(SIN(RADIANS(G821))*SIN(RADIANS(E813))+COS(RADIANS(G821))*COS(RADIANS(E813))*COS(RADIANS(AG803))))&gt;90,0,$F$4*$F$5/E812^2*(SIN(RADIANS(G821))*SIN(RADIANS(E813))+COS(RADIANS(G821))*COS(RADIANS(E813))*COS(RADIANS(AG803))))</f>
        <v>#DIV/0!</v>
      </c>
      <c r="AH821" s="3" t="e">
        <f>IF(DEGREES(ACOS(SIN(RADIANS(G821))*SIN(RADIANS(E813))+COS(RADIANS(G821))*COS(RADIANS(E813))*COS(RADIANS(AH803))))&gt;90,0,$F$4*$F$5/E812^2*(SIN(RADIANS(G821))*SIN(RADIANS(E813))+COS(RADIANS(G821))*COS(RADIANS(E813))*COS(RADIANS(AH803))))</f>
        <v>#DIV/0!</v>
      </c>
      <c r="AI821" s="3" t="e">
        <f>IF(DEGREES(ACOS(SIN(RADIANS(G821))*SIN(RADIANS(E813))+COS(RADIANS(G821))*COS(RADIANS(E813))*COS(RADIANS(AI803))))&gt;90,0,$F$4*$F$5/E812^2*(SIN(RADIANS(G821))*SIN(RADIANS(E813))+COS(RADIANS(G821))*COS(RADIANS(E813))*COS(RADIANS(AI803))))</f>
        <v>#DIV/0!</v>
      </c>
      <c r="AJ821" s="3" t="e">
        <f>IF(DEGREES(ACOS(SIN(RADIANS(G821))*SIN(RADIANS(E813))+COS(RADIANS(G821))*COS(RADIANS(E813))*COS(RADIANS(AJ803))))&gt;90,0,$F$4*$F$5/E812^2*(SIN(RADIANS(G821))*SIN(RADIANS(E813))+COS(RADIANS(G821))*COS(RADIANS(E813))*COS(RADIANS(AJ803))))</f>
        <v>#DIV/0!</v>
      </c>
      <c r="AK821" s="3">
        <f>IF(DEGREES(ACOS(SIN(RADIANS(G821))*SIN(RADIANS(E813))+COS(RADIANS(G821))*COS(RADIANS(E813))*COS(RADIANS(AK803))))&gt;90,0,$F$4*$F$5/E812^2*(SIN(RADIANS(G821))*SIN(RADIANS(E813))+COS(RADIANS(G821))*COS(RADIANS(E813))*COS(RADIANS(AK803))))</f>
        <v>0</v>
      </c>
      <c r="AL821" s="3">
        <f>IF(DEGREES(ACOS(SIN(RADIANS(G821))*SIN(RADIANS(E813))+COS(RADIANS(G821))*COS(RADIANS(E813))*COS(RADIANS(AL803))))&gt;90,0,$F$4*$F$5/E812^2*(SIN(RADIANS(G821))*SIN(RADIANS(E813))+COS(RADIANS(G821))*COS(RADIANS(E813))*COS(RADIANS(AL803))))</f>
        <v>0</v>
      </c>
      <c r="AM821" s="3">
        <f>IF(DEGREES(ACOS(SIN(RADIANS(G821))*SIN(RADIANS(E813))+COS(RADIANS(G821))*COS(RADIANS(E813))*COS(RADIANS(AM803))))&gt;90,0,$F$4*$F$5/E812^2*(SIN(RADIANS(G821))*SIN(RADIANS(E813))+COS(RADIANS(G821))*COS(RADIANS(E813))*COS(RADIANS(AM803))))</f>
        <v>0</v>
      </c>
      <c r="AN821" s="3">
        <f>IF(DEGREES(ACOS(SIN(RADIANS(G821))*SIN(RADIANS(E813))+COS(RADIANS(G821))*COS(RADIANS(E813))*COS(RADIANS(AN803))))&gt;90,0,$F$4*$F$5/E812^2*(SIN(RADIANS(G821))*SIN(RADIANS(E813))+COS(RADIANS(G821))*COS(RADIANS(E813))*COS(RADIANS(AN803))))</f>
        <v>0</v>
      </c>
      <c r="AO821" s="3">
        <f>IF(DEGREES(ACOS(SIN(RADIANS(G821))*SIN(RADIANS(E813))+COS(RADIANS(G821))*COS(RADIANS(E813))*COS(RADIANS(AO803))))&gt;90,0,$F$4*$F$5/E812^2*(SIN(RADIANS(G821))*SIN(RADIANS(E813))+COS(RADIANS(G821))*COS(RADIANS(E813))*COS(RADIANS(AO803))))</f>
        <v>0</v>
      </c>
      <c r="AP821" s="3">
        <f>IF(DEGREES(ACOS(SIN(RADIANS(G821))*SIN(RADIANS(E813))+COS(RADIANS(G821))*COS(RADIANS(E813))*COS(RADIANS(AP803))))&gt;90,0,$F$4*$F$5/E812^2*(SIN(RADIANS(G821))*SIN(RADIANS(E813))+COS(RADIANS(G821))*COS(RADIANS(E813))*COS(RADIANS(AP803))))</f>
        <v>0</v>
      </c>
      <c r="AQ821" s="3">
        <f>IF(DEGREES(ACOS(SIN(RADIANS(G821))*SIN(RADIANS(E813))+COS(RADIANS(G821))*COS(RADIANS(E813))*COS(RADIANS(AQ803))))&gt;90,0,$F$4*$F$5/E812^2*(SIN(RADIANS(G821))*SIN(RADIANS(E813))+COS(RADIANS(G821))*COS(RADIANS(E813))*COS(RADIANS(AQ803))))</f>
        <v>0</v>
      </c>
      <c r="AR821" s="3">
        <f>IF(DEGREES(ACOS(SIN(RADIANS(G821))*SIN(RADIANS(E813))+COS(RADIANS(G821))*COS(RADIANS(E813))*COS(RADIANS(AR803))))&gt;90,0,$F$4*$F$5/E812^2*(SIN(RADIANS(G821))*SIN(RADIANS(E813))+COS(RADIANS(G821))*COS(RADIANS(E813))*COS(RADIANS(AR803))))</f>
        <v>0</v>
      </c>
    </row>
    <row r="822" spans="2:44" ht="15.75" customHeight="1" x14ac:dyDescent="0.2">
      <c r="G822" s="3">
        <v>-80</v>
      </c>
      <c r="I822" s="3">
        <f>IF(DEGREES(ACOS(SIN(RADIANS(G822))*SIN(RADIANS(E813))+COS(RADIANS(G822))*COS(RADIANS(E813))*COS(RADIANS(I803))))&gt;90,0,$F$4*$F$5/E812^2*(SIN(RADIANS(G822))*SIN(RADIANS(E813))+COS(RADIANS(G822))*COS(RADIANS(E813))*COS(RADIANS(I803))))</f>
        <v>0</v>
      </c>
      <c r="J822" s="3">
        <f>IF(DEGREES(ACOS(SIN(RADIANS(G822))*SIN(RADIANS(E813))+COS(RADIANS(G822))*COS(RADIANS(E813))*COS(RADIANS(J803))))&gt;90,0,$F$4*$F$5/E812^2*(SIN(RADIANS(G822))*SIN(RADIANS(E813))+COS(RADIANS(G822))*COS(RADIANS(E813))*COS(RADIANS(J803))))</f>
        <v>0</v>
      </c>
      <c r="K822" s="3">
        <f>IF(DEGREES(ACOS(SIN(RADIANS(G822))*SIN(RADIANS(E813))+COS(RADIANS(G822))*COS(RADIANS(E813))*COS(RADIANS(K803))))&gt;90,0,$F$4*$F$5/E812^2*(SIN(RADIANS(G822))*SIN(RADIANS(E813))+COS(RADIANS(G822))*COS(RADIANS(E813))*COS(RADIANS(K803))))</f>
        <v>0</v>
      </c>
      <c r="L822" s="3">
        <f>IF(DEGREES(ACOS(SIN(RADIANS(G822))*SIN(RADIANS(E813))+COS(RADIANS(G822))*COS(RADIANS(E813))*COS(RADIANS(L803))))&gt;90,0,$F$4*$F$5/E812^2*(SIN(RADIANS(G822))*SIN(RADIANS(E813))+COS(RADIANS(G822))*COS(RADIANS(E813))*COS(RADIANS(L803))))</f>
        <v>0</v>
      </c>
      <c r="M822" s="3">
        <f>IF(DEGREES(ACOS(SIN(RADIANS(G822))*SIN(RADIANS(E813))+COS(RADIANS(G822))*COS(RADIANS(E813))*COS(RADIANS(M803))))&gt;90,0,$F$4*$F$5/E812^2*(SIN(RADIANS(G822))*SIN(RADIANS(E813))+COS(RADIANS(G822))*COS(RADIANS(E813))*COS(RADIANS(M803))))</f>
        <v>0</v>
      </c>
      <c r="N822" s="3">
        <f>IF(DEGREES(ACOS(SIN(RADIANS(G822))*SIN(RADIANS(E813))+COS(RADIANS(G822))*COS(RADIANS(E813))*COS(RADIANS(N803))))&gt;90,0,$F$4*$F$5/E812^2*(SIN(RADIANS(G822))*SIN(RADIANS(E813))+COS(RADIANS(G822))*COS(RADIANS(E813))*COS(RADIANS(N803))))</f>
        <v>0</v>
      </c>
      <c r="O822" s="3">
        <f>IF(DEGREES(ACOS(SIN(RADIANS(G822))*SIN(RADIANS(E813))+COS(RADIANS(G822))*COS(RADIANS(E813))*COS(RADIANS(O803))))&gt;90,0,$F$4*$F$5/E812^2*(SIN(RADIANS(G822))*SIN(RADIANS(E813))+COS(RADIANS(G822))*COS(RADIANS(E813))*COS(RADIANS(O803))))</f>
        <v>0</v>
      </c>
      <c r="P822" s="3">
        <f>IF(DEGREES(ACOS(SIN(RADIANS(G822))*SIN(RADIANS(E813))+COS(RADIANS(G822))*COS(RADIANS(E813))*COS(RADIANS(P803))))&gt;90,0,$F$4*$F$5/E812^2*(SIN(RADIANS(G822))*SIN(RADIANS(E813))+COS(RADIANS(G822))*COS(RADIANS(E813))*COS(RADIANS(P803))))</f>
        <v>0</v>
      </c>
      <c r="Q822" s="3">
        <f>IF(DEGREES(ACOS(SIN(RADIANS(G822))*SIN(RADIANS(E813))+COS(RADIANS(G822))*COS(RADIANS(E813))*COS(RADIANS(Q803))))&gt;90,0,$F$4*$F$5/E812^2*(SIN(RADIANS(G822))*SIN(RADIANS(E813))+COS(RADIANS(G822))*COS(RADIANS(E813))*COS(RADIANS(Q803))))</f>
        <v>0</v>
      </c>
      <c r="R822" s="3" t="e">
        <f>IF(DEGREES(ACOS(SIN(RADIANS(G822))*SIN(RADIANS(E813))+COS(RADIANS(G822))*COS(RADIANS(E813))*COS(RADIANS(R803))))&gt;90,0,$F$4*$F$5/E812^2*(SIN(RADIANS(G822))*SIN(RADIANS(E813))+COS(RADIANS(G822))*COS(RADIANS(E813))*COS(RADIANS(R803))))</f>
        <v>#DIV/0!</v>
      </c>
      <c r="S822" s="3" t="e">
        <f>IF(DEGREES(ACOS(SIN(RADIANS(G822))*SIN(RADIANS(E813))+COS(RADIANS(G822))*COS(RADIANS(E813))*COS(RADIANS(S803))))&gt;90,0,$F$4*$F$5/E812^2*(SIN(RADIANS(G822))*SIN(RADIANS(E813))+COS(RADIANS(G822))*COS(RADIANS(E813))*COS(RADIANS(S803))))</f>
        <v>#DIV/0!</v>
      </c>
      <c r="T822" s="3" t="e">
        <f>IF(DEGREES(ACOS(SIN(RADIANS(G822))*SIN(RADIANS(E813))+COS(RADIANS(G822))*COS(RADIANS(E813))*COS(RADIANS(T803))))&gt;90,0,$F$4*$F$5/E812^2*(SIN(RADIANS(G822))*SIN(RADIANS(E813))+COS(RADIANS(G822))*COS(RADIANS(E813))*COS(RADIANS(T803))))</f>
        <v>#DIV/0!</v>
      </c>
      <c r="U822" s="3" t="e">
        <f>IF(DEGREES(ACOS(SIN(RADIANS(G822))*SIN(RADIANS(E813))+COS(RADIANS(G822))*COS(RADIANS(E813))*COS(RADIANS(U803))))&gt;90,0,$F$4*$F$5/E812^2*(SIN(RADIANS(G822))*SIN(RADIANS(E813))+COS(RADIANS(G822))*COS(RADIANS(E813))*COS(RADIANS(U803))))</f>
        <v>#DIV/0!</v>
      </c>
      <c r="V822" s="3" t="e">
        <f>IF(DEGREES(ACOS(SIN(RADIANS(G822))*SIN(RADIANS(E813))+COS(RADIANS(G822))*COS(RADIANS(E813))*COS(RADIANS(V803))))&gt;90,0,$F$4*$F$5/E812^2*(SIN(RADIANS(G822))*SIN(RADIANS(E813))+COS(RADIANS(G822))*COS(RADIANS(E813))*COS(RADIANS(V803))))</f>
        <v>#DIV/0!</v>
      </c>
      <c r="W822" s="3" t="e">
        <f>IF(DEGREES(ACOS(SIN(RADIANS(G822))*SIN(RADIANS(E813))+COS(RADIANS(G822))*COS(RADIANS(E813))*COS(RADIANS(W803))))&gt;90,0,$F$4*$F$5/E812^2*(SIN(RADIANS(G822))*SIN(RADIANS(E813))+COS(RADIANS(G822))*COS(RADIANS(E813))*COS(RADIANS(W803))))</f>
        <v>#DIV/0!</v>
      </c>
      <c r="X822" s="3" t="e">
        <f>IF(DEGREES(ACOS(SIN(RADIANS(G822))*SIN(RADIANS(E813))+COS(RADIANS(G822))*COS(RADIANS(E813))*COS(RADIANS(X803))))&gt;90,0,$F$4*$F$5/E812^2*(SIN(RADIANS(G822))*SIN(RADIANS(E813))+COS(RADIANS(G822))*COS(RADIANS(E813))*COS(RADIANS(X803))))</f>
        <v>#DIV/0!</v>
      </c>
      <c r="Y822" s="3" t="e">
        <f>IF(DEGREES(ACOS(SIN(RADIANS(G822))*SIN(RADIANS(E813))+COS(RADIANS(G822))*COS(RADIANS(E813))*COS(RADIANS(Y803))))&gt;90,0,$F$4*$F$5/E812^2*(SIN(RADIANS(G822))*SIN(RADIANS(E813))+COS(RADIANS(G822))*COS(RADIANS(E813))*COS(RADIANS(Y803))))</f>
        <v>#DIV/0!</v>
      </c>
      <c r="Z822" s="3" t="e">
        <f>IF(DEGREES(ACOS(SIN(RADIANS(G822))*SIN(RADIANS(E813))+COS(RADIANS(G822))*COS(RADIANS(E813))*COS(RADIANS(Z803))))&gt;90,0,$F$4*$F$5/E812^2*(SIN(RADIANS(G822))*SIN(RADIANS(E813))+COS(RADIANS(G822))*COS(RADIANS(E813))*COS(RADIANS(Z803))))</f>
        <v>#DIV/0!</v>
      </c>
      <c r="AA822" s="3" t="e">
        <f>IF(DEGREES(ACOS(SIN(RADIANS(G822))*SIN(RADIANS(E813))+COS(RADIANS(G822))*COS(RADIANS(E813))*COS(RADIANS(AA803))))&gt;90,0,$F$4*$F$5/E812^2*(SIN(RADIANS(G822))*SIN(RADIANS(E813))+COS(RADIANS(G822))*COS(RADIANS(E813))*COS(RADIANS(AA803))))</f>
        <v>#DIV/0!</v>
      </c>
      <c r="AB822" s="3" t="e">
        <f>IF(DEGREES(ACOS(SIN(RADIANS(G822))*SIN(RADIANS(E813))+COS(RADIANS(G822))*COS(RADIANS(E813))*COS(RADIANS(AB803))))&gt;90,0,$F$4*$F$5/E812^2*(SIN(RADIANS(G822))*SIN(RADIANS(E813))+COS(RADIANS(G822))*COS(RADIANS(E813))*COS(RADIANS(AB803))))</f>
        <v>#DIV/0!</v>
      </c>
      <c r="AC822" s="3" t="e">
        <f>IF(DEGREES(ACOS(SIN(RADIANS(G822))*SIN(RADIANS(E813))+COS(RADIANS(G822))*COS(RADIANS(E813))*COS(RADIANS(AC803))))&gt;90,0,$F$4*$F$5/E812^2*(SIN(RADIANS(G822))*SIN(RADIANS(E813))+COS(RADIANS(G822))*COS(RADIANS(E813))*COS(RADIANS(AC803))))</f>
        <v>#DIV/0!</v>
      </c>
      <c r="AD822" s="3" t="e">
        <f>IF(DEGREES(ACOS(SIN(RADIANS(G822))*SIN(RADIANS(E813))+COS(RADIANS(G822))*COS(RADIANS(E813))*COS(RADIANS(AD803))))&gt;90,0,$F$4*$F$5/E812^2*(SIN(RADIANS(G822))*SIN(RADIANS(E813))+COS(RADIANS(G822))*COS(RADIANS(E813))*COS(RADIANS(AD803))))</f>
        <v>#DIV/0!</v>
      </c>
      <c r="AE822" s="3" t="e">
        <f>IF(DEGREES(ACOS(SIN(RADIANS(G822))*SIN(RADIANS(E813))+COS(RADIANS(G822))*COS(RADIANS(E813))*COS(RADIANS(AE803))))&gt;90,0,$F$4*$F$5/E812^2*(SIN(RADIANS(G822))*SIN(RADIANS(E813))+COS(RADIANS(G822))*COS(RADIANS(E813))*COS(RADIANS(AE803))))</f>
        <v>#DIV/0!</v>
      </c>
      <c r="AF822" s="3" t="e">
        <f>IF(DEGREES(ACOS(SIN(RADIANS(G822))*SIN(RADIANS(E813))+COS(RADIANS(G822))*COS(RADIANS(E813))*COS(RADIANS(AF803))))&gt;90,0,$F$4*$F$5/E812^2*(SIN(RADIANS(G822))*SIN(RADIANS(E813))+COS(RADIANS(G822))*COS(RADIANS(E813))*COS(RADIANS(AF803))))</f>
        <v>#DIV/0!</v>
      </c>
      <c r="AG822" s="3" t="e">
        <f>IF(DEGREES(ACOS(SIN(RADIANS(G822))*SIN(RADIANS(E813))+COS(RADIANS(G822))*COS(RADIANS(E813))*COS(RADIANS(AG803))))&gt;90,0,$F$4*$F$5/E812^2*(SIN(RADIANS(G822))*SIN(RADIANS(E813))+COS(RADIANS(G822))*COS(RADIANS(E813))*COS(RADIANS(AG803))))</f>
        <v>#DIV/0!</v>
      </c>
      <c r="AH822" s="3" t="e">
        <f>IF(DEGREES(ACOS(SIN(RADIANS(G822))*SIN(RADIANS(E813))+COS(RADIANS(G822))*COS(RADIANS(E813))*COS(RADIANS(AH803))))&gt;90,0,$F$4*$F$5/E812^2*(SIN(RADIANS(G822))*SIN(RADIANS(E813))+COS(RADIANS(G822))*COS(RADIANS(E813))*COS(RADIANS(AH803))))</f>
        <v>#DIV/0!</v>
      </c>
      <c r="AI822" s="3" t="e">
        <f>IF(DEGREES(ACOS(SIN(RADIANS(G822))*SIN(RADIANS(E813))+COS(RADIANS(G822))*COS(RADIANS(E813))*COS(RADIANS(AI803))))&gt;90,0,$F$4*$F$5/E812^2*(SIN(RADIANS(G822))*SIN(RADIANS(E813))+COS(RADIANS(G822))*COS(RADIANS(E813))*COS(RADIANS(AI803))))</f>
        <v>#DIV/0!</v>
      </c>
      <c r="AJ822" s="3" t="e">
        <f>IF(DEGREES(ACOS(SIN(RADIANS(G822))*SIN(RADIANS(E813))+COS(RADIANS(G822))*COS(RADIANS(E813))*COS(RADIANS(AJ803))))&gt;90,0,$F$4*$F$5/E812^2*(SIN(RADIANS(G822))*SIN(RADIANS(E813))+COS(RADIANS(G822))*COS(RADIANS(E813))*COS(RADIANS(AJ803))))</f>
        <v>#DIV/0!</v>
      </c>
      <c r="AK822" s="3">
        <f>IF(DEGREES(ACOS(SIN(RADIANS(G822))*SIN(RADIANS(E813))+COS(RADIANS(G822))*COS(RADIANS(E813))*COS(RADIANS(AK803))))&gt;90,0,$F$4*$F$5/E812^2*(SIN(RADIANS(G822))*SIN(RADIANS(E813))+COS(RADIANS(G822))*COS(RADIANS(E813))*COS(RADIANS(AK803))))</f>
        <v>0</v>
      </c>
      <c r="AL822" s="3">
        <f>IF(DEGREES(ACOS(SIN(RADIANS(G822))*SIN(RADIANS(E813))+COS(RADIANS(G822))*COS(RADIANS(E813))*COS(RADIANS(AL803))))&gt;90,0,$F$4*$F$5/E812^2*(SIN(RADIANS(G822))*SIN(RADIANS(E813))+COS(RADIANS(G822))*COS(RADIANS(E813))*COS(RADIANS(AL803))))</f>
        <v>0</v>
      </c>
      <c r="AM822" s="3">
        <f>IF(DEGREES(ACOS(SIN(RADIANS(G822))*SIN(RADIANS(E813))+COS(RADIANS(G822))*COS(RADIANS(E813))*COS(RADIANS(AM803))))&gt;90,0,$F$4*$F$5/E812^2*(SIN(RADIANS(G822))*SIN(RADIANS(E813))+COS(RADIANS(G822))*COS(RADIANS(E813))*COS(RADIANS(AM803))))</f>
        <v>0</v>
      </c>
      <c r="AN822" s="3">
        <f>IF(DEGREES(ACOS(SIN(RADIANS(G822))*SIN(RADIANS(E813))+COS(RADIANS(G822))*COS(RADIANS(E813))*COS(RADIANS(AN803))))&gt;90,0,$F$4*$F$5/E812^2*(SIN(RADIANS(G822))*SIN(RADIANS(E813))+COS(RADIANS(G822))*COS(RADIANS(E813))*COS(RADIANS(AN803))))</f>
        <v>0</v>
      </c>
      <c r="AO822" s="3">
        <f>IF(DEGREES(ACOS(SIN(RADIANS(G822))*SIN(RADIANS(E813))+COS(RADIANS(G822))*COS(RADIANS(E813))*COS(RADIANS(AO803))))&gt;90,0,$F$4*$F$5/E812^2*(SIN(RADIANS(G822))*SIN(RADIANS(E813))+COS(RADIANS(G822))*COS(RADIANS(E813))*COS(RADIANS(AO803))))</f>
        <v>0</v>
      </c>
      <c r="AP822" s="3">
        <f>IF(DEGREES(ACOS(SIN(RADIANS(G822))*SIN(RADIANS(E813))+COS(RADIANS(G822))*COS(RADIANS(E813))*COS(RADIANS(AP803))))&gt;90,0,$F$4*$F$5/E812^2*(SIN(RADIANS(G822))*SIN(RADIANS(E813))+COS(RADIANS(G822))*COS(RADIANS(E813))*COS(RADIANS(AP803))))</f>
        <v>0</v>
      </c>
      <c r="AQ822" s="3">
        <f>IF(DEGREES(ACOS(SIN(RADIANS(G822))*SIN(RADIANS(E813))+COS(RADIANS(G822))*COS(RADIANS(E813))*COS(RADIANS(AQ803))))&gt;90,0,$F$4*$F$5/E812^2*(SIN(RADIANS(G822))*SIN(RADIANS(E813))+COS(RADIANS(G822))*COS(RADIANS(E813))*COS(RADIANS(AQ803))))</f>
        <v>0</v>
      </c>
      <c r="AR822" s="3">
        <f>IF(DEGREES(ACOS(SIN(RADIANS(G822))*SIN(RADIANS(E813))+COS(RADIANS(G822))*COS(RADIANS(E813))*COS(RADIANS(AR803))))&gt;90,0,$F$4*$F$5/E812^2*(SIN(RADIANS(G822))*SIN(RADIANS(E813))+COS(RADIANS(G822))*COS(RADIANS(E813))*COS(RADIANS(AR803))))</f>
        <v>0</v>
      </c>
    </row>
    <row r="823" spans="2:44" ht="15.75" customHeight="1" x14ac:dyDescent="0.2">
      <c r="G823" s="3">
        <v>-90</v>
      </c>
      <c r="I823" s="3" t="e">
        <f>IF(DEGREES(ACOS(SIN(RADIANS(G823))*SIN(RADIANS(E813))+COS(RADIANS(G823))*COS(RADIANS(E813))*COS(RADIANS(I803))))&gt;90,0,$F$4*$F$5/E812^2*(SIN(RADIANS(G823))*SIN(RADIANS(E813))+COS(RADIANS(G823))*COS(RADIANS(E813))*COS(RADIANS(I803))))</f>
        <v>#DIV/0!</v>
      </c>
      <c r="J823" s="3" t="e">
        <f>IF(DEGREES(ACOS(SIN(RADIANS(G823))*SIN(RADIANS(E813))+COS(RADIANS(G823))*COS(RADIANS(E813))*COS(RADIANS(J803))))&gt;90,0,$F$4*$F$5/E812^2*(SIN(RADIANS(G823))*SIN(RADIANS(E813))+COS(RADIANS(G823))*COS(RADIANS(E813))*COS(RADIANS(J803))))</f>
        <v>#DIV/0!</v>
      </c>
      <c r="K823" s="3" t="e">
        <f>IF(DEGREES(ACOS(SIN(RADIANS(G823))*SIN(RADIANS(E813))+COS(RADIANS(G823))*COS(RADIANS(E813))*COS(RADIANS(K803))))&gt;90,0,$F$4*$F$5/E812^2*(SIN(RADIANS(G823))*SIN(RADIANS(E813))+COS(RADIANS(G823))*COS(RADIANS(E813))*COS(RADIANS(K803))))</f>
        <v>#DIV/0!</v>
      </c>
      <c r="L823" s="3" t="e">
        <f>IF(DEGREES(ACOS(SIN(RADIANS(G823))*SIN(RADIANS(E813))+COS(RADIANS(G823))*COS(RADIANS(E813))*COS(RADIANS(L803))))&gt;90,0,$F$4*$F$5/E812^2*(SIN(RADIANS(G823))*SIN(RADIANS(E813))+COS(RADIANS(G823))*COS(RADIANS(E813))*COS(RADIANS(L803))))</f>
        <v>#DIV/0!</v>
      </c>
      <c r="M823" s="3" t="e">
        <f>IF(DEGREES(ACOS(SIN(RADIANS(G823))*SIN(RADIANS(E813))+COS(RADIANS(G823))*COS(RADIANS(E813))*COS(RADIANS(M803))))&gt;90,0,$F$4*$F$5/E812^2*(SIN(RADIANS(G823))*SIN(RADIANS(E813))+COS(RADIANS(G823))*COS(RADIANS(E813))*COS(RADIANS(M803))))</f>
        <v>#DIV/0!</v>
      </c>
      <c r="N823" s="3" t="e">
        <f>IF(DEGREES(ACOS(SIN(RADIANS(G823))*SIN(RADIANS(E813))+COS(RADIANS(G823))*COS(RADIANS(E813))*COS(RADIANS(N803))))&gt;90,0,$F$4*$F$5/E812^2*(SIN(RADIANS(G823))*SIN(RADIANS(E813))+COS(RADIANS(G823))*COS(RADIANS(E813))*COS(RADIANS(N803))))</f>
        <v>#DIV/0!</v>
      </c>
      <c r="O823" s="3" t="e">
        <f>IF(DEGREES(ACOS(SIN(RADIANS(G823))*SIN(RADIANS(E813))+COS(RADIANS(G823))*COS(RADIANS(E813))*COS(RADIANS(O803))))&gt;90,0,$F$4*$F$5/E812^2*(SIN(RADIANS(G823))*SIN(RADIANS(E813))+COS(RADIANS(G823))*COS(RADIANS(E813))*COS(RADIANS(O803))))</f>
        <v>#DIV/0!</v>
      </c>
      <c r="P823" s="3" t="e">
        <f>IF(DEGREES(ACOS(SIN(RADIANS(G823))*SIN(RADIANS(E813))+COS(RADIANS(G823))*COS(RADIANS(E813))*COS(RADIANS(P803))))&gt;90,0,$F$4*$F$5/E812^2*(SIN(RADIANS(G823))*SIN(RADIANS(E813))+COS(RADIANS(G823))*COS(RADIANS(E813))*COS(RADIANS(P803))))</f>
        <v>#DIV/0!</v>
      </c>
      <c r="Q823" s="3" t="e">
        <f>IF(DEGREES(ACOS(SIN(RADIANS(G823))*SIN(RADIANS(E813))+COS(RADIANS(G823))*COS(RADIANS(E813))*COS(RADIANS(Q803))))&gt;90,0,$F$4*$F$5/E812^2*(SIN(RADIANS(G823))*SIN(RADIANS(E813))+COS(RADIANS(G823))*COS(RADIANS(E813))*COS(RADIANS(Q803))))</f>
        <v>#DIV/0!</v>
      </c>
      <c r="R823" s="3" t="e">
        <f>IF(DEGREES(ACOS(SIN(RADIANS(G823))*SIN(RADIANS(E813))+COS(RADIANS(G823))*COS(RADIANS(E813))*COS(RADIANS(R803))))&gt;90,0,$F$4*$F$5/E812^2*(SIN(RADIANS(G823))*SIN(RADIANS(E813))+COS(RADIANS(G823))*COS(RADIANS(E813))*COS(RADIANS(R803))))</f>
        <v>#DIV/0!</v>
      </c>
      <c r="S823" s="3" t="e">
        <f>IF(DEGREES(ACOS(SIN(RADIANS(G823))*SIN(RADIANS(E813))+COS(RADIANS(G823))*COS(RADIANS(E813))*COS(RADIANS(S803))))&gt;90,0,$F$4*$F$5/E812^2*(SIN(RADIANS(G823))*SIN(RADIANS(E813))+COS(RADIANS(G823))*COS(RADIANS(E813))*COS(RADIANS(S803))))</f>
        <v>#DIV/0!</v>
      </c>
      <c r="T823" s="3" t="e">
        <f>IF(DEGREES(ACOS(SIN(RADIANS(G823))*SIN(RADIANS(E813))+COS(RADIANS(G823))*COS(RADIANS(E813))*COS(RADIANS(T803))))&gt;90,0,$F$4*$F$5/E812^2*(SIN(RADIANS(G823))*SIN(RADIANS(E813))+COS(RADIANS(G823))*COS(RADIANS(E813))*COS(RADIANS(T803))))</f>
        <v>#DIV/0!</v>
      </c>
      <c r="U823" s="3" t="e">
        <f>IF(DEGREES(ACOS(SIN(RADIANS(G823))*SIN(RADIANS(E813))+COS(RADIANS(G823))*COS(RADIANS(E813))*COS(RADIANS(U803))))&gt;90,0,$F$4*$F$5/E812^2*(SIN(RADIANS(G823))*SIN(RADIANS(E813))+COS(RADIANS(G823))*COS(RADIANS(E813))*COS(RADIANS(U803))))</f>
        <v>#DIV/0!</v>
      </c>
      <c r="V823" s="3" t="e">
        <f>IF(DEGREES(ACOS(SIN(RADIANS(G823))*SIN(RADIANS(E813))+COS(RADIANS(G823))*COS(RADIANS(E813))*COS(RADIANS(V803))))&gt;90,0,$F$4*$F$5/E812^2*(SIN(RADIANS(G823))*SIN(RADIANS(E813))+COS(RADIANS(G823))*COS(RADIANS(E813))*COS(RADIANS(V803))))</f>
        <v>#DIV/0!</v>
      </c>
      <c r="W823" s="3" t="e">
        <f>IF(DEGREES(ACOS(SIN(RADIANS(G823))*SIN(RADIANS(E813))+COS(RADIANS(G823))*COS(RADIANS(E813))*COS(RADIANS(W803))))&gt;90,0,$F$4*$F$5/E812^2*(SIN(RADIANS(G823))*SIN(RADIANS(E813))+COS(RADIANS(G823))*COS(RADIANS(E813))*COS(RADIANS(W803))))</f>
        <v>#DIV/0!</v>
      </c>
      <c r="X823" s="3" t="e">
        <f>IF(DEGREES(ACOS(SIN(RADIANS(G823))*SIN(RADIANS(E813))+COS(RADIANS(G823))*COS(RADIANS(E813))*COS(RADIANS(X803))))&gt;90,0,$F$4*$F$5/E812^2*(SIN(RADIANS(G823))*SIN(RADIANS(E813))+COS(RADIANS(G823))*COS(RADIANS(E813))*COS(RADIANS(X803))))</f>
        <v>#DIV/0!</v>
      </c>
      <c r="Y823" s="3" t="e">
        <f>IF(DEGREES(ACOS(SIN(RADIANS(G823))*SIN(RADIANS(E813))+COS(RADIANS(G823))*COS(RADIANS(E813))*COS(RADIANS(Y803))))&gt;90,0,$F$4*$F$5/E812^2*(SIN(RADIANS(G823))*SIN(RADIANS(E813))+COS(RADIANS(G823))*COS(RADIANS(E813))*COS(RADIANS(Y803))))</f>
        <v>#DIV/0!</v>
      </c>
      <c r="Z823" s="3" t="e">
        <f>IF(DEGREES(ACOS(SIN(RADIANS(G823))*SIN(RADIANS(E813))+COS(RADIANS(G823))*COS(RADIANS(E813))*COS(RADIANS(Z803))))&gt;90,0,$F$4*$F$5/E812^2*(SIN(RADIANS(G823))*SIN(RADIANS(E813))+COS(RADIANS(G823))*COS(RADIANS(E813))*COS(RADIANS(Z803))))</f>
        <v>#DIV/0!</v>
      </c>
      <c r="AA823" s="3" t="e">
        <f>IF(DEGREES(ACOS(SIN(RADIANS(G823))*SIN(RADIANS(E813))+COS(RADIANS(G823))*COS(RADIANS(E813))*COS(RADIANS(AA803))))&gt;90,0,$F$4*$F$5/E812^2*(SIN(RADIANS(G823))*SIN(RADIANS(E813))+COS(RADIANS(G823))*COS(RADIANS(E813))*COS(RADIANS(AA803))))</f>
        <v>#DIV/0!</v>
      </c>
      <c r="AB823" s="3" t="e">
        <f>IF(DEGREES(ACOS(SIN(RADIANS(G823))*SIN(RADIANS(E813))+COS(RADIANS(G823))*COS(RADIANS(E813))*COS(RADIANS(AB803))))&gt;90,0,$F$4*$F$5/E812^2*(SIN(RADIANS(G823))*SIN(RADIANS(E813))+COS(RADIANS(G823))*COS(RADIANS(E813))*COS(RADIANS(AB803))))</f>
        <v>#DIV/0!</v>
      </c>
      <c r="AC823" s="3" t="e">
        <f>IF(DEGREES(ACOS(SIN(RADIANS(G823))*SIN(RADIANS(E813))+COS(RADIANS(G823))*COS(RADIANS(E813))*COS(RADIANS(AC803))))&gt;90,0,$F$4*$F$5/E812^2*(SIN(RADIANS(G823))*SIN(RADIANS(E813))+COS(RADIANS(G823))*COS(RADIANS(E813))*COS(RADIANS(AC803))))</f>
        <v>#DIV/0!</v>
      </c>
      <c r="AD823" s="3" t="e">
        <f>IF(DEGREES(ACOS(SIN(RADIANS(G823))*SIN(RADIANS(E813))+COS(RADIANS(G823))*COS(RADIANS(E813))*COS(RADIANS(AD803))))&gt;90,0,$F$4*$F$5/E812^2*(SIN(RADIANS(G823))*SIN(RADIANS(E813))+COS(RADIANS(G823))*COS(RADIANS(E813))*COS(RADIANS(AD803))))</f>
        <v>#DIV/0!</v>
      </c>
      <c r="AE823" s="3" t="e">
        <f>IF(DEGREES(ACOS(SIN(RADIANS(G823))*SIN(RADIANS(E813))+COS(RADIANS(G823))*COS(RADIANS(E813))*COS(RADIANS(AE803))))&gt;90,0,$F$4*$F$5/E812^2*(SIN(RADIANS(G823))*SIN(RADIANS(E813))+COS(RADIANS(G823))*COS(RADIANS(E813))*COS(RADIANS(AE803))))</f>
        <v>#DIV/0!</v>
      </c>
      <c r="AF823" s="3" t="e">
        <f>IF(DEGREES(ACOS(SIN(RADIANS(G823))*SIN(RADIANS(E813))+COS(RADIANS(G823))*COS(RADIANS(E813))*COS(RADIANS(AF803))))&gt;90,0,$F$4*$F$5/E812^2*(SIN(RADIANS(G823))*SIN(RADIANS(E813))+COS(RADIANS(G823))*COS(RADIANS(E813))*COS(RADIANS(AF803))))</f>
        <v>#DIV/0!</v>
      </c>
      <c r="AG823" s="3" t="e">
        <f>IF(DEGREES(ACOS(SIN(RADIANS(G823))*SIN(RADIANS(E813))+COS(RADIANS(G823))*COS(RADIANS(E813))*COS(RADIANS(AG803))))&gt;90,0,$F$4*$F$5/E812^2*(SIN(RADIANS(G823))*SIN(RADIANS(E813))+COS(RADIANS(G823))*COS(RADIANS(E813))*COS(RADIANS(AG803))))</f>
        <v>#DIV/0!</v>
      </c>
      <c r="AH823" s="3" t="e">
        <f>IF(DEGREES(ACOS(SIN(RADIANS(G823))*SIN(RADIANS(E813))+COS(RADIANS(G823))*COS(RADIANS(E813))*COS(RADIANS(AH803))))&gt;90,0,$F$4*$F$5/E812^2*(SIN(RADIANS(G823))*SIN(RADIANS(E813))+COS(RADIANS(G823))*COS(RADIANS(E813))*COS(RADIANS(AH803))))</f>
        <v>#DIV/0!</v>
      </c>
      <c r="AI823" s="3" t="e">
        <f>IF(DEGREES(ACOS(SIN(RADIANS(G823))*SIN(RADIANS(E813))+COS(RADIANS(G823))*COS(RADIANS(E813))*COS(RADIANS(AI803))))&gt;90,0,$F$4*$F$5/E812^2*(SIN(RADIANS(G823))*SIN(RADIANS(E813))+COS(RADIANS(G823))*COS(RADIANS(E813))*COS(RADIANS(AI803))))</f>
        <v>#DIV/0!</v>
      </c>
      <c r="AJ823" s="3" t="e">
        <f>IF(DEGREES(ACOS(SIN(RADIANS(G823))*SIN(RADIANS(E813))+COS(RADIANS(G823))*COS(RADIANS(E813))*COS(RADIANS(AJ803))))&gt;90,0,$F$4*$F$5/E812^2*(SIN(RADIANS(G823))*SIN(RADIANS(E813))+COS(RADIANS(G823))*COS(RADIANS(E813))*COS(RADIANS(AJ803))))</f>
        <v>#DIV/0!</v>
      </c>
      <c r="AK823" s="3" t="e">
        <f>IF(DEGREES(ACOS(SIN(RADIANS(G823))*SIN(RADIANS(E813))+COS(RADIANS(G823))*COS(RADIANS(E813))*COS(RADIANS(AK803))))&gt;90,0,$F$4*$F$5/E812^2*(SIN(RADIANS(G823))*SIN(RADIANS(E813))+COS(RADIANS(G823))*COS(RADIANS(E813))*COS(RADIANS(AK803))))</f>
        <v>#DIV/0!</v>
      </c>
      <c r="AL823" s="3" t="e">
        <f>IF(DEGREES(ACOS(SIN(RADIANS(G823))*SIN(RADIANS(E813))+COS(RADIANS(G823))*COS(RADIANS(E813))*COS(RADIANS(AL803))))&gt;90,0,$F$4*$F$5/E812^2*(SIN(RADIANS(G823))*SIN(RADIANS(E813))+COS(RADIANS(G823))*COS(RADIANS(E813))*COS(RADIANS(AL803))))</f>
        <v>#DIV/0!</v>
      </c>
      <c r="AM823" s="3" t="e">
        <f>IF(DEGREES(ACOS(SIN(RADIANS(G823))*SIN(RADIANS(E813))+COS(RADIANS(G823))*COS(RADIANS(E813))*COS(RADIANS(AM803))))&gt;90,0,$F$4*$F$5/E812^2*(SIN(RADIANS(G823))*SIN(RADIANS(E813))+COS(RADIANS(G823))*COS(RADIANS(E813))*COS(RADIANS(AM803))))</f>
        <v>#DIV/0!</v>
      </c>
      <c r="AN823" s="3" t="e">
        <f>IF(DEGREES(ACOS(SIN(RADIANS(G823))*SIN(RADIANS(E813))+COS(RADIANS(G823))*COS(RADIANS(E813))*COS(RADIANS(AN803))))&gt;90,0,$F$4*$F$5/E812^2*(SIN(RADIANS(G823))*SIN(RADIANS(E813))+COS(RADIANS(G823))*COS(RADIANS(E813))*COS(RADIANS(AN803))))</f>
        <v>#DIV/0!</v>
      </c>
      <c r="AO823" s="3" t="e">
        <f>IF(DEGREES(ACOS(SIN(RADIANS(G823))*SIN(RADIANS(E813))+COS(RADIANS(G823))*COS(RADIANS(E813))*COS(RADIANS(AO803))))&gt;90,0,$F$4*$F$5/E812^2*(SIN(RADIANS(G823))*SIN(RADIANS(E813))+COS(RADIANS(G823))*COS(RADIANS(E813))*COS(RADIANS(AO803))))</f>
        <v>#DIV/0!</v>
      </c>
      <c r="AP823" s="3" t="e">
        <f>IF(DEGREES(ACOS(SIN(RADIANS(G823))*SIN(RADIANS(E813))+COS(RADIANS(G823))*COS(RADIANS(E813))*COS(RADIANS(AP803))))&gt;90,0,$F$4*$F$5/E812^2*(SIN(RADIANS(G823))*SIN(RADIANS(E813))+COS(RADIANS(G823))*COS(RADIANS(E813))*COS(RADIANS(AP803))))</f>
        <v>#DIV/0!</v>
      </c>
      <c r="AQ823" s="3" t="e">
        <f>IF(DEGREES(ACOS(SIN(RADIANS(G823))*SIN(RADIANS(E813))+COS(RADIANS(G823))*COS(RADIANS(E813))*COS(RADIANS(AQ803))))&gt;90,0,$F$4*$F$5/E812^2*(SIN(RADIANS(G823))*SIN(RADIANS(E813))+COS(RADIANS(G823))*COS(RADIANS(E813))*COS(RADIANS(AQ803))))</f>
        <v>#DIV/0!</v>
      </c>
      <c r="AR823" s="3" t="e">
        <f>IF(DEGREES(ACOS(SIN(RADIANS(G823))*SIN(RADIANS(E813))+COS(RADIANS(G823))*COS(RADIANS(E813))*COS(RADIANS(AR803))))&gt;90,0,$F$4*$F$5/E812^2*(SIN(RADIANS(G823))*SIN(RADIANS(E813))+COS(RADIANS(G823))*COS(RADIANS(E813))*COS(RADIANS(AR803))))</f>
        <v>#DIV/0!</v>
      </c>
    </row>
    <row r="824" spans="2:44" ht="15.75" customHeight="1" x14ac:dyDescent="0.2"/>
    <row r="825" spans="2:44" ht="15.75" customHeight="1" x14ac:dyDescent="0.2">
      <c r="H825" s="3" t="s">
        <v>771</v>
      </c>
      <c r="I825" s="3">
        <v>180</v>
      </c>
      <c r="J825" s="3">
        <v>170</v>
      </c>
      <c r="K825" s="3">
        <v>160</v>
      </c>
      <c r="L825" s="3">
        <v>150</v>
      </c>
      <c r="M825" s="3">
        <v>140</v>
      </c>
      <c r="N825" s="3">
        <v>130</v>
      </c>
      <c r="O825" s="3">
        <v>120</v>
      </c>
      <c r="P825" s="3">
        <v>110</v>
      </c>
      <c r="Q825" s="3">
        <v>100</v>
      </c>
      <c r="R825" s="3">
        <v>90</v>
      </c>
      <c r="S825" s="3">
        <v>80</v>
      </c>
      <c r="T825" s="3">
        <v>70</v>
      </c>
      <c r="U825" s="3">
        <v>60</v>
      </c>
      <c r="V825" s="3">
        <v>50</v>
      </c>
      <c r="W825" s="3">
        <v>40</v>
      </c>
      <c r="X825" s="3">
        <v>30</v>
      </c>
      <c r="Y825" s="3">
        <v>20</v>
      </c>
      <c r="Z825" s="3">
        <v>10</v>
      </c>
      <c r="AA825" s="3">
        <v>0</v>
      </c>
      <c r="AB825" s="3">
        <v>-10</v>
      </c>
      <c r="AC825" s="3">
        <v>-20</v>
      </c>
      <c r="AD825" s="3">
        <v>-30</v>
      </c>
      <c r="AE825" s="3">
        <v>-40</v>
      </c>
      <c r="AF825" s="3">
        <v>-50</v>
      </c>
      <c r="AG825" s="3">
        <v>-60</v>
      </c>
      <c r="AH825" s="3">
        <v>-70</v>
      </c>
      <c r="AI825" s="3">
        <v>-80</v>
      </c>
      <c r="AJ825" s="3">
        <v>-90</v>
      </c>
      <c r="AK825" s="3">
        <v>-100</v>
      </c>
      <c r="AL825" s="3">
        <v>-110</v>
      </c>
      <c r="AM825" s="3">
        <v>-120</v>
      </c>
      <c r="AN825" s="3">
        <v>-130</v>
      </c>
      <c r="AO825" s="3">
        <v>-140</v>
      </c>
      <c r="AP825" s="3">
        <v>-150</v>
      </c>
      <c r="AQ825" s="3">
        <v>-160</v>
      </c>
      <c r="AR825" s="3">
        <v>-170</v>
      </c>
    </row>
    <row r="826" spans="2:44" ht="15.75" customHeight="1" x14ac:dyDescent="0.2">
      <c r="H826" s="3" t="s">
        <v>782</v>
      </c>
      <c r="I826" s="3">
        <f>IF(ABS(I825-E838)&gt;180,IF(ABS(I825-E838)&gt;360,ABS(I825-E838)-360,360-ABS(I825-E838)),ABS(I825-E838))</f>
        <v>180</v>
      </c>
      <c r="J826" s="3">
        <f>IF(ABS(J825-E838)&gt;180,IF(ABS(J825-E838)&gt;360,ABS(J825-E838)-360,360-ABS(J825-E838)),ABS(J825-E838))</f>
        <v>170</v>
      </c>
      <c r="K826" s="3">
        <f>IF(ABS(K825-E838)&gt;180,IF(ABS(K825-E838)&gt;360,ABS(K825-E838)-360,360-ABS(K825-E838)),ABS(K825-E838))</f>
        <v>160</v>
      </c>
      <c r="L826" s="3">
        <f>IF(ABS(L825-E838)&gt;180,IF(ABS(L825-E838)&gt;360,ABS(L825-E838)-360,360-ABS(L825-E838)),ABS(L825-E838))</f>
        <v>150</v>
      </c>
      <c r="M826" s="3">
        <f>IF(ABS(M825-E838)&gt;180,IF(ABS(M825-E838)&gt;360,ABS(M825-E838)-360,360-ABS(M825-E838)),ABS(M825-E838))</f>
        <v>140</v>
      </c>
      <c r="N826" s="3">
        <f>IF(ABS(N825-E838)&gt;180,IF(ABS(N825-E838)&gt;360,ABS(N825-E838)-360,360-ABS(N825-E838)),ABS(N825-E838))</f>
        <v>130</v>
      </c>
      <c r="O826" s="3">
        <f>IF(ABS(O825-E838)&gt;180,IF(ABS(O825-E838)&gt;360,ABS(O825-E838)-360,360-ABS(O825-E838)),ABS(O825-E838))</f>
        <v>120</v>
      </c>
      <c r="P826" s="3">
        <f>IF(ABS(P825-E838)&gt;180,IF(ABS(P825-E838)&gt;360,ABS(P825-E838)-360,360-ABS(P825-E838)),ABS(P825-E838))</f>
        <v>110</v>
      </c>
      <c r="Q826" s="3">
        <f>IF(ABS(Q825-E838)&gt;180,IF(ABS(Q825-E838)&gt;360,ABS(Q825-E838)-360,360-ABS(Q825-E838)),ABS(Q825-E838))</f>
        <v>100</v>
      </c>
      <c r="R826" s="3">
        <f>IF(ABS(R825-E838)&gt;180,IF(ABS(R825-E838)&gt;360,ABS(R825-E838)-360,360-ABS(R825-E838)),ABS(R825-E838))</f>
        <v>90</v>
      </c>
      <c r="S826" s="3">
        <f>IF(ABS(S825-E838)&gt;180,IF(ABS(S825-E838)&gt;360,ABS(S825-E838)-360,360-ABS(S825-E838)),ABS(S825-E838))</f>
        <v>80</v>
      </c>
      <c r="T826" s="3">
        <f>IF(ABS(T825-E838)&gt;180,IF(ABS(T825-E838)&gt;360,ABS(T825-E838)-360,360-ABS(T825-E838)),ABS(T825-E838))</f>
        <v>70</v>
      </c>
      <c r="U826" s="3">
        <f>IF(ABS(U825-E838)&gt;180,IF(ABS(U825-E838)&gt;360,ABS(U825-E838)-360,360-ABS(U825-E838)),ABS(U825-E838))</f>
        <v>60</v>
      </c>
      <c r="V826" s="3">
        <f>IF(ABS(V825-E838)&gt;180,IF(ABS(V825-E838)&gt;360,ABS(V825-E838)-360,360-ABS(V825-E838)),ABS(V825-E838))</f>
        <v>50</v>
      </c>
      <c r="W826" s="3">
        <f>IF(ABS(W825-E838)&gt;180,IF(ABS(W825-E838)&gt;360,ABS(W825-E838)-360,360-ABS(W825-E838)),ABS(W825-E838))</f>
        <v>40</v>
      </c>
      <c r="X826" s="3">
        <f>IF(ABS(X825-E838)&gt;180,IF(ABS(X825-E838)&gt;360,ABS(X825-E838)-360,360-ABS(X825-E838)),ABS(X825-E838))</f>
        <v>30</v>
      </c>
      <c r="Y826" s="3">
        <f>IF(ABS(Y825-E838)&gt;180,IF(ABS(Y825-E838)&gt;360,ABS(Y825-E838)-360,360-ABS(Y825-E838)),ABS(Y825-E838))</f>
        <v>20</v>
      </c>
      <c r="Z826" s="3">
        <f>IF(ABS(Z825-E838)&gt;180,IF(ABS(Z825-E838)&gt;360,ABS(Z825-E838)-360,360-ABS(Z825-E838)),ABS(Z825-E838))</f>
        <v>10</v>
      </c>
      <c r="AA826" s="3">
        <f>IF(ABS(AA825-E838)&gt;180,IF(ABS(AA825-E838)&gt;360,ABS(AA825-E838)-360,360-ABS(AA825-E838)),ABS(AA825-E838))</f>
        <v>0</v>
      </c>
      <c r="AB826" s="3">
        <f>IF(ABS(AB825-E838)&gt;180,IF(ABS(AB825-E838)&gt;360,ABS(AB825-E838)-360,360-ABS(AB825-E838)),ABS(AB825-E838))</f>
        <v>10</v>
      </c>
      <c r="AC826" s="3">
        <f>IF(ABS(AC825-E838)&gt;180,IF(ABS(AC825-E838)&gt;360,ABS(AC825-E838)-360,360-ABS(AC825-E838)),ABS(AC825-E838))</f>
        <v>20</v>
      </c>
      <c r="AD826" s="3">
        <f>IF(ABS(AD825-E838)&gt;180,IF(ABS(AD825-E838)&gt;360,ABS(AD825-E838)-360,360-ABS(AD825-E838)),ABS(AD825-E838))</f>
        <v>30</v>
      </c>
      <c r="AE826" s="3">
        <f>IF(ABS(AE825-E838)&gt;180,IF(ABS(AE825-E838)&gt;360,ABS(AE825-E838)-360,360-ABS(AE825-E838)),ABS(AE825-E838))</f>
        <v>40</v>
      </c>
      <c r="AF826" s="3">
        <f>IF(ABS(AF825-E838)&gt;180,IF(ABS(AF825-E838)&gt;360,ABS(AF825-E838)-360,360-ABS(AF825-E838)),ABS(AF825-E838))</f>
        <v>50</v>
      </c>
      <c r="AG826" s="3">
        <f>IF(ABS(AG825-E838)&gt;180,IF(ABS(AG825-E838)&gt;360,ABS(AG825-E838)-360,360-ABS(AG825-E838)),ABS(AG825-E838))</f>
        <v>60</v>
      </c>
      <c r="AH826" s="3">
        <f>IF(ABS(AH825-E838)&gt;180,IF(ABS(AH825-E838)&gt;360,ABS(AH825-E838)-360,360-ABS(AH825-E838)),ABS(AH825-E838))</f>
        <v>70</v>
      </c>
      <c r="AI826" s="3">
        <f>IF(ABS(AI825-E838)&gt;180,IF(ABS(AI825-E838)&gt;360,ABS(AI825-E838)-360,360-ABS(AI825-E838)),ABS(AI825-E838))</f>
        <v>80</v>
      </c>
      <c r="AJ826" s="3">
        <f>IF(ABS(AJ825-E838)&gt;180,IF(ABS(AJ825-E838)&gt;360,ABS(AJ825-E838)-360,360-ABS(AJ825-E838)),ABS(AJ825-E838))</f>
        <v>90</v>
      </c>
      <c r="AK826" s="3">
        <f>IF(ABS(AK825-E838)&gt;180,IF(ABS(AK825-E838)&gt;360,ABS(AK825-E838)-360,360-ABS(AK825-E838)),ABS(AK825-E838))</f>
        <v>100</v>
      </c>
      <c r="AL826" s="3">
        <f>IF(ABS(AL825-E838)&gt;180,IF(ABS(AL825-E838)&gt;360,ABS(AL825-E838)-360,360-ABS(AL825-E838)),ABS(AL825-E838))</f>
        <v>110</v>
      </c>
      <c r="AM826" s="3">
        <f>IF(ABS(AM825-E838)&gt;180,IF(ABS(AM825-E838)&gt;360,ABS(AM825-E838)-360,360-ABS(AM825-E838)),ABS(AM825-E838))</f>
        <v>120</v>
      </c>
      <c r="AN826" s="3">
        <f>IF(ABS(AN825-E838)&gt;180,IF(ABS(AN825-E838)&gt;360,ABS(AN825-E838)-360,360-ABS(AN825-E838)),ABS(AN825-E838))</f>
        <v>130</v>
      </c>
      <c r="AO826" s="3">
        <f>IF(ABS(AO825-E838)&gt;180,IF(ABS(AO825-E838)&gt;360,ABS(AO825-E838)-360,360-ABS(AO825-E838)),ABS(AO825-E838))</f>
        <v>140</v>
      </c>
      <c r="AP826" s="3">
        <f>IF(ABS(AP825-E838)&gt;180,IF(ABS(AP825-E838)&gt;360,ABS(AP825-E838)-360,360-ABS(AP825-E838)),ABS(AP825-E838))</f>
        <v>150</v>
      </c>
      <c r="AQ826" s="3">
        <f>IF(ABS(AQ825-E838)&gt;180,IF(ABS(AQ825-E838)&gt;360,ABS(AQ825-E838)-360,360-ABS(AQ825-E838)),ABS(AQ825-E838))</f>
        <v>160</v>
      </c>
      <c r="AR826" s="3">
        <f>IF(ABS(AR825-E838)&gt;180,IF(ABS(AR825-E838)&gt;360,ABS(AR825-E838)-360,360-ABS(AR825-E838)),ABS(AR825-E838))</f>
        <v>170</v>
      </c>
    </row>
    <row r="827" spans="2:44" ht="15.75" customHeight="1" x14ac:dyDescent="0.2">
      <c r="G827" s="3" t="s">
        <v>736</v>
      </c>
    </row>
    <row r="828" spans="2:44" ht="15.75" customHeight="1" x14ac:dyDescent="0.2">
      <c r="B828" s="3" t="s">
        <v>791</v>
      </c>
      <c r="E828" s="3">
        <v>340</v>
      </c>
      <c r="G828" s="3">
        <v>90</v>
      </c>
      <c r="I828" s="3" t="e">
        <f>IF(DEGREES(ACOS(SIN(RADIANS(G828))*SIN(RADIANS(E836))+COS(RADIANS(G828))*COS(RADIANS(E836))*COS(RADIANS(I826))))&gt;90,0,$F$4*$F$5/E835^2*(SIN(RADIANS(G828))*SIN(RADIANS(E836))+COS(RADIANS(G828))*COS(RADIANS(E836))*COS(RADIANS(I826))))</f>
        <v>#DIV/0!</v>
      </c>
      <c r="J828" s="3" t="e">
        <f>IF(DEGREES(ACOS(SIN(RADIANS(G828))*SIN(RADIANS(E836))+COS(RADIANS(G828))*COS(RADIANS(E836))*COS(RADIANS(J826))))&gt;90,0,$F$4*$F$5/E835^2*(SIN(RADIANS(G828))*SIN(RADIANS(E836))+COS(RADIANS(G828))*COS(RADIANS(E836))*COS(RADIANS(J826))))</f>
        <v>#DIV/0!</v>
      </c>
      <c r="K828" s="3" t="e">
        <f>IF(DEGREES(ACOS(SIN(RADIANS(G828))*SIN(RADIANS(E836))+COS(RADIANS(G828))*COS(RADIANS(E836))*COS(RADIANS(K826))))&gt;90,0,$F$4*$F$5/E835^2*(SIN(RADIANS(G828))*SIN(RADIANS(E836))+COS(RADIANS(G828))*COS(RADIANS(E836))*COS(RADIANS(K826))))</f>
        <v>#DIV/0!</v>
      </c>
      <c r="L828" s="3" t="e">
        <f>IF(DEGREES(ACOS(SIN(RADIANS(G828))*SIN(RADIANS(E836))+COS(RADIANS(G828))*COS(RADIANS(E836))*COS(RADIANS(L826))))&gt;90,0,$F$4*$F$5/E835^2*(SIN(RADIANS(G828))*SIN(RADIANS(E836))+COS(RADIANS(G828))*COS(RADIANS(E836))*COS(RADIANS(L826))))</f>
        <v>#DIV/0!</v>
      </c>
      <c r="M828" s="3" t="e">
        <f>IF(DEGREES(ACOS(SIN(RADIANS(G828))*SIN(RADIANS(E836))+COS(RADIANS(G828))*COS(RADIANS(E836))*COS(RADIANS(M826))))&gt;90,0,$F$4*$F$5/E835^2*(SIN(RADIANS(G828))*SIN(RADIANS(E836))+COS(RADIANS(G828))*COS(RADIANS(E836))*COS(RADIANS(M826))))</f>
        <v>#DIV/0!</v>
      </c>
      <c r="N828" s="3" t="e">
        <f>IF(DEGREES(ACOS(SIN(RADIANS(G828))*SIN(RADIANS(E836))+COS(RADIANS(G828))*COS(RADIANS(E836))*COS(RADIANS(N826))))&gt;90,0,$F$4*$F$5/E835^2*(SIN(RADIANS(G828))*SIN(RADIANS(E836))+COS(RADIANS(G828))*COS(RADIANS(E836))*COS(RADIANS(N826))))</f>
        <v>#DIV/0!</v>
      </c>
      <c r="O828" s="3" t="e">
        <f>IF(DEGREES(ACOS(SIN(RADIANS(G828))*SIN(RADIANS(E836))+COS(RADIANS(G828))*COS(RADIANS(E836))*COS(RADIANS(O826))))&gt;90,0,$F$4*$F$5/E835^2*(SIN(RADIANS(G828))*SIN(RADIANS(E836))+COS(RADIANS(G828))*COS(RADIANS(E836))*COS(RADIANS(O826))))</f>
        <v>#DIV/0!</v>
      </c>
      <c r="P828" s="3" t="e">
        <f>IF(DEGREES(ACOS(SIN(RADIANS(G828))*SIN(RADIANS(E836))+COS(RADIANS(G828))*COS(RADIANS(E836))*COS(RADIANS(P826))))&gt;90,0,$F$4*$F$5/E835^2*(SIN(RADIANS(G828))*SIN(RADIANS(E836))+COS(RADIANS(G828))*COS(RADIANS(E836))*COS(RADIANS(P826))))</f>
        <v>#DIV/0!</v>
      </c>
      <c r="Q828" s="3" t="e">
        <f>IF(DEGREES(ACOS(SIN(RADIANS(G828))*SIN(RADIANS(E836))+COS(RADIANS(G828))*COS(RADIANS(E836))*COS(RADIANS(Q826))))&gt;90,0,$F$4*$F$5/E835^2*(SIN(RADIANS(G828))*SIN(RADIANS(E836))+COS(RADIANS(G828))*COS(RADIANS(E836))*COS(RADIANS(Q826))))</f>
        <v>#DIV/0!</v>
      </c>
      <c r="R828" s="3" t="e">
        <f>IF(DEGREES(ACOS(SIN(RADIANS(G828))*SIN(RADIANS(E836))+COS(RADIANS(G828))*COS(RADIANS(E836))*COS(RADIANS(R826))))&gt;90,0,$F$4*$F$5/E835^2*(SIN(RADIANS(G828))*SIN(RADIANS(E836))+COS(RADIANS(G828))*COS(RADIANS(E836))*COS(RADIANS(R826))))</f>
        <v>#DIV/0!</v>
      </c>
      <c r="S828" s="3" t="e">
        <f>IF(DEGREES(ACOS(SIN(RADIANS(G828))*SIN(RADIANS(E836))+COS(RADIANS(G828))*COS(RADIANS(E836))*COS(RADIANS(S826))))&gt;90,0,$F$4*$F$5/E835^2*(SIN(RADIANS(G828))*SIN(RADIANS(E836))+COS(RADIANS(G828))*COS(RADIANS(E836))*COS(RADIANS(S826))))</f>
        <v>#DIV/0!</v>
      </c>
      <c r="T828" s="3" t="e">
        <f>IF(DEGREES(ACOS(SIN(RADIANS(G828))*SIN(RADIANS(E836))+COS(RADIANS(G828))*COS(RADIANS(E836))*COS(RADIANS(T826))))&gt;90,0,$F$4*$F$5/E835^2*(SIN(RADIANS(G828))*SIN(RADIANS(E836))+COS(RADIANS(G828))*COS(RADIANS(E836))*COS(RADIANS(T826))))</f>
        <v>#DIV/0!</v>
      </c>
      <c r="U828" s="3" t="e">
        <f>IF(DEGREES(ACOS(SIN(RADIANS(G828))*SIN(RADIANS(E836))+COS(RADIANS(G828))*COS(RADIANS(E836))*COS(RADIANS(U826))))&gt;90,0,$F$4*$F$5/E835^2*(SIN(RADIANS(G828))*SIN(RADIANS(E836))+COS(RADIANS(G828))*COS(RADIANS(E836))*COS(RADIANS(U826))))</f>
        <v>#DIV/0!</v>
      </c>
      <c r="V828" s="3" t="e">
        <f>IF(DEGREES(ACOS(SIN(RADIANS(G828))*SIN(RADIANS(E836))+COS(RADIANS(G828))*COS(RADIANS(E836))*COS(RADIANS(V826))))&gt;90,0,$F$4*$F$5/E835^2*(SIN(RADIANS(G828))*SIN(RADIANS(E836))+COS(RADIANS(G828))*COS(RADIANS(E836))*COS(RADIANS(V826))))</f>
        <v>#DIV/0!</v>
      </c>
      <c r="W828" s="3" t="e">
        <f>IF(DEGREES(ACOS(SIN(RADIANS(G828))*SIN(RADIANS(E836))+COS(RADIANS(G828))*COS(RADIANS(E836))*COS(RADIANS(W826))))&gt;90,0,$F$4*$F$5/E835^2*(SIN(RADIANS(G828))*SIN(RADIANS(E836))+COS(RADIANS(G828))*COS(RADIANS(E836))*COS(RADIANS(W826))))</f>
        <v>#DIV/0!</v>
      </c>
      <c r="X828" s="3" t="e">
        <f>IF(DEGREES(ACOS(SIN(RADIANS(G828))*SIN(RADIANS(E836))+COS(RADIANS(G828))*COS(RADIANS(E836))*COS(RADIANS(X826))))&gt;90,0,$F$4*$F$5/E835^2*(SIN(RADIANS(G828))*SIN(RADIANS(E836))+COS(RADIANS(G828))*COS(RADIANS(E836))*COS(RADIANS(X826))))</f>
        <v>#DIV/0!</v>
      </c>
      <c r="Y828" s="3" t="e">
        <f>IF(DEGREES(ACOS(SIN(RADIANS(G828))*SIN(RADIANS(E836))+COS(RADIANS(G828))*COS(RADIANS(E836))*COS(RADIANS(Y826))))&gt;90,0,$F$4*$F$5/E835^2*(SIN(RADIANS(G828))*SIN(RADIANS(E836))+COS(RADIANS(G828))*COS(RADIANS(E836))*COS(RADIANS(Y826))))</f>
        <v>#DIV/0!</v>
      </c>
      <c r="Z828" s="3" t="e">
        <f>IF(DEGREES(ACOS(SIN(RADIANS(G828))*SIN(RADIANS(E836))+COS(RADIANS(G828))*COS(RADIANS(E836))*COS(RADIANS(Z826))))&gt;90,0,$F$4*$F$5/E835^2*(SIN(RADIANS(G828))*SIN(RADIANS(E836))+COS(RADIANS(G828))*COS(RADIANS(E836))*COS(RADIANS(Z826))))</f>
        <v>#DIV/0!</v>
      </c>
      <c r="AA828" s="3" t="e">
        <f>IF(DEGREES(ACOS(SIN(RADIANS(G828))*SIN(RADIANS(E836))+COS(RADIANS(G828))*COS(RADIANS(E836))*COS(RADIANS(AA826))))&gt;90,0,$F$4*$F$5/E835^2*(SIN(RADIANS(G828))*SIN(RADIANS(E836))+COS(RADIANS(G828))*COS(RADIANS(E836))*COS(RADIANS(AA826))))</f>
        <v>#DIV/0!</v>
      </c>
      <c r="AB828" s="3" t="e">
        <f>IF(DEGREES(ACOS(SIN(RADIANS(G828))*SIN(RADIANS(E836))+COS(RADIANS(G828))*COS(RADIANS(E836))*COS(RADIANS(AB826))))&gt;90,0,$F$4*$F$5/E835^2*(SIN(RADIANS(G828))*SIN(RADIANS(E836))+COS(RADIANS(G828))*COS(RADIANS(E836))*COS(RADIANS(AB826))))</f>
        <v>#DIV/0!</v>
      </c>
      <c r="AC828" s="3" t="e">
        <f>IF(DEGREES(ACOS(SIN(RADIANS(G828))*SIN(RADIANS(E836))+COS(RADIANS(G828))*COS(RADIANS(E836))*COS(RADIANS(AC826))))&gt;90,0,$F$4*$F$5/E835^2*(SIN(RADIANS(G828))*SIN(RADIANS(E836))+COS(RADIANS(G828))*COS(RADIANS(E836))*COS(RADIANS(AC826))))</f>
        <v>#DIV/0!</v>
      </c>
      <c r="AD828" s="3" t="e">
        <f>IF(DEGREES(ACOS(SIN(RADIANS(G828))*SIN(RADIANS(E836))+COS(RADIANS(G828))*COS(RADIANS(E836))*COS(RADIANS(AD826))))&gt;90,0,$F$4*$F$5/E835^2*(SIN(RADIANS(G828))*SIN(RADIANS(E836))+COS(RADIANS(G828))*COS(RADIANS(E836))*COS(RADIANS(AD826))))</f>
        <v>#DIV/0!</v>
      </c>
      <c r="AE828" s="3" t="e">
        <f>IF(DEGREES(ACOS(SIN(RADIANS(G828))*SIN(RADIANS(E836))+COS(RADIANS(G828))*COS(RADIANS(E836))*COS(RADIANS(AE826))))&gt;90,0,$F$4*$F$5/E835^2*(SIN(RADIANS(G828))*SIN(RADIANS(E836))+COS(RADIANS(G828))*COS(RADIANS(E836))*COS(RADIANS(AE826))))</f>
        <v>#DIV/0!</v>
      </c>
      <c r="AF828" s="3" t="e">
        <f>IF(DEGREES(ACOS(SIN(RADIANS(G828))*SIN(RADIANS(E836))+COS(RADIANS(G828))*COS(RADIANS(E836))*COS(RADIANS(AF826))))&gt;90,0,$F$4*$F$5/E835^2*(SIN(RADIANS(G828))*SIN(RADIANS(E836))+COS(RADIANS(G828))*COS(RADIANS(E836))*COS(RADIANS(AF826))))</f>
        <v>#DIV/0!</v>
      </c>
      <c r="AG828" s="3" t="e">
        <f>IF(DEGREES(ACOS(SIN(RADIANS(G828))*SIN(RADIANS(E836))+COS(RADIANS(G828))*COS(RADIANS(E836))*COS(RADIANS(AG826))))&gt;90,0,$F$4*$F$5/E835^2*(SIN(RADIANS(G828))*SIN(RADIANS(E836))+COS(RADIANS(G828))*COS(RADIANS(E836))*COS(RADIANS(AG826))))</f>
        <v>#DIV/0!</v>
      </c>
      <c r="AH828" s="3" t="e">
        <f>IF(DEGREES(ACOS(SIN(RADIANS(G828))*SIN(RADIANS(E836))+COS(RADIANS(G828))*COS(RADIANS(E836))*COS(RADIANS(AH826))))&gt;90,0,$F$4*$F$5/E835^2*(SIN(RADIANS(G828))*SIN(RADIANS(E836))+COS(RADIANS(G828))*COS(RADIANS(E836))*COS(RADIANS(AH826))))</f>
        <v>#DIV/0!</v>
      </c>
      <c r="AI828" s="3" t="e">
        <f>IF(DEGREES(ACOS(SIN(RADIANS(G828))*SIN(RADIANS(E836))+COS(RADIANS(G828))*COS(RADIANS(E836))*COS(RADIANS(AI826))))&gt;90,0,$F$4*$F$5/E835^2*(SIN(RADIANS(G828))*SIN(RADIANS(E836))+COS(RADIANS(G828))*COS(RADIANS(E836))*COS(RADIANS(AI826))))</f>
        <v>#DIV/0!</v>
      </c>
      <c r="AJ828" s="3" t="e">
        <f>IF(DEGREES(ACOS(SIN(RADIANS(G828))*SIN(RADIANS(E836))+COS(RADIANS(G828))*COS(RADIANS(E836))*COS(RADIANS(AJ826))))&gt;90,0,$F$4*$F$5/E835^2*(SIN(RADIANS(G828))*SIN(RADIANS(E836))+COS(RADIANS(G828))*COS(RADIANS(E836))*COS(RADIANS(AJ826))))</f>
        <v>#DIV/0!</v>
      </c>
      <c r="AK828" s="3" t="e">
        <f>IF(DEGREES(ACOS(SIN(RADIANS(G828))*SIN(RADIANS(E836))+COS(RADIANS(G828))*COS(RADIANS(E836))*COS(RADIANS(AK826))))&gt;90,0,$F$4*$F$5/E835^2*(SIN(RADIANS(G828))*SIN(RADIANS(E836))+COS(RADIANS(G828))*COS(RADIANS(E836))*COS(RADIANS(AK826))))</f>
        <v>#DIV/0!</v>
      </c>
      <c r="AL828" s="3" t="e">
        <f>IF(DEGREES(ACOS(SIN(RADIANS(G828))*SIN(RADIANS(E836))+COS(RADIANS(G828))*COS(RADIANS(E836))*COS(RADIANS(AL826))))&gt;90,0,$F$4*$F$5/E835^2*(SIN(RADIANS(G828))*SIN(RADIANS(E836))+COS(RADIANS(G828))*COS(RADIANS(E836))*COS(RADIANS(AL826))))</f>
        <v>#DIV/0!</v>
      </c>
      <c r="AM828" s="3" t="e">
        <f>IF(DEGREES(ACOS(SIN(RADIANS(G828))*SIN(RADIANS(E836))+COS(RADIANS(G828))*COS(RADIANS(E836))*COS(RADIANS(AM826))))&gt;90,0,$F$4*$F$5/E835^2*(SIN(RADIANS(G828))*SIN(RADIANS(E836))+COS(RADIANS(G828))*COS(RADIANS(E836))*COS(RADIANS(AM826))))</f>
        <v>#DIV/0!</v>
      </c>
      <c r="AN828" s="3" t="e">
        <f>IF(DEGREES(ACOS(SIN(RADIANS(G828))*SIN(RADIANS(E836))+COS(RADIANS(G828))*COS(RADIANS(E836))*COS(RADIANS(AN826))))&gt;90,0,$F$4*$F$5/E835^2*(SIN(RADIANS(G828))*SIN(RADIANS(E836))+COS(RADIANS(G828))*COS(RADIANS(E836))*COS(RADIANS(AN826))))</f>
        <v>#DIV/0!</v>
      </c>
      <c r="AO828" s="3" t="e">
        <f>IF(DEGREES(ACOS(SIN(RADIANS(G828))*SIN(RADIANS(E836))+COS(RADIANS(G828))*COS(RADIANS(E836))*COS(RADIANS(AO826))))&gt;90,0,$F$4*$F$5/E835^2*(SIN(RADIANS(G828))*SIN(RADIANS(E836))+COS(RADIANS(G828))*COS(RADIANS(E836))*COS(RADIANS(AO826))))</f>
        <v>#DIV/0!</v>
      </c>
      <c r="AP828" s="3" t="e">
        <f>IF(DEGREES(ACOS(SIN(RADIANS(G828))*SIN(RADIANS(E836))+COS(RADIANS(G828))*COS(RADIANS(E836))*COS(RADIANS(AP826))))&gt;90,0,$F$4*$F$5/E835^2*(SIN(RADIANS(G828))*SIN(RADIANS(E836))+COS(RADIANS(G828))*COS(RADIANS(E836))*COS(RADIANS(AP826))))</f>
        <v>#DIV/0!</v>
      </c>
      <c r="AQ828" s="3" t="e">
        <f>IF(DEGREES(ACOS(SIN(RADIANS(G828))*SIN(RADIANS(E836))+COS(RADIANS(G828))*COS(RADIANS(E836))*COS(RADIANS(AQ826))))&gt;90,0,$F$4*$F$5/E835^2*(SIN(RADIANS(G828))*SIN(RADIANS(E836))+COS(RADIANS(G828))*COS(RADIANS(E836))*COS(RADIANS(AQ826))))</f>
        <v>#DIV/0!</v>
      </c>
      <c r="AR828" s="3" t="e">
        <f>IF(DEGREES(ACOS(SIN(RADIANS(G828))*SIN(RADIANS(E836))+COS(RADIANS(G828))*COS(RADIANS(E836))*COS(RADIANS(AR826))))&gt;90,0,$F$4*$F$5/E835^2*(SIN(RADIANS(G828))*SIN(RADIANS(E836))+COS(RADIANS(G828))*COS(RADIANS(E836))*COS(RADIANS(AR826))))</f>
        <v>#DIV/0!</v>
      </c>
    </row>
    <row r="829" spans="2:44" ht="15.75" customHeight="1" x14ac:dyDescent="0.2">
      <c r="B829" s="3" t="s">
        <v>728</v>
      </c>
      <c r="E829" s="3">
        <f t="array" ref="E829">INDEX($D$1751:$AM$1751,0,MATCH(E828-IF(E828&lt;360,0,360),$D$1700:$AM$1700,0))+IF(E828&gt;350,360,0)</f>
        <v>340</v>
      </c>
      <c r="G829" s="3">
        <v>80</v>
      </c>
      <c r="I829" s="3">
        <f>IF(DEGREES(ACOS(SIN(RADIANS(G829))*SIN(RADIANS(E836))+COS(RADIANS(G829))*COS(RADIANS(E836))*COS(RADIANS(I826))))&gt;90,0,$F$4*$F$5/E835^2*(SIN(RADIANS(G829))*SIN(RADIANS(E836))+COS(RADIANS(G829))*COS(RADIANS(E836))*COS(RADIANS(I826))))</f>
        <v>0</v>
      </c>
      <c r="J829" s="3">
        <f>IF(DEGREES(ACOS(SIN(RADIANS(G829))*SIN(RADIANS(E836))+COS(RADIANS(G829))*COS(RADIANS(E836))*COS(RADIANS(J826))))&gt;90,0,$F$4*$F$5/E835^2*(SIN(RADIANS(G829))*SIN(RADIANS(E836))+COS(RADIANS(G829))*COS(RADIANS(E836))*COS(RADIANS(J826))))</f>
        <v>0</v>
      </c>
      <c r="K829" s="3">
        <f>IF(DEGREES(ACOS(SIN(RADIANS(G829))*SIN(RADIANS(E836))+COS(RADIANS(G829))*COS(RADIANS(E836))*COS(RADIANS(K826))))&gt;90,0,$F$4*$F$5/E835^2*(SIN(RADIANS(G829))*SIN(RADIANS(E836))+COS(RADIANS(G829))*COS(RADIANS(E836))*COS(RADIANS(K826))))</f>
        <v>0</v>
      </c>
      <c r="L829" s="3">
        <f>IF(DEGREES(ACOS(SIN(RADIANS(G829))*SIN(RADIANS(E836))+COS(RADIANS(G829))*COS(RADIANS(E836))*COS(RADIANS(L826))))&gt;90,0,$F$4*$F$5/E835^2*(SIN(RADIANS(G829))*SIN(RADIANS(E836))+COS(RADIANS(G829))*COS(RADIANS(E836))*COS(RADIANS(L826))))</f>
        <v>0</v>
      </c>
      <c r="M829" s="3">
        <f>IF(DEGREES(ACOS(SIN(RADIANS(G829))*SIN(RADIANS(E836))+COS(RADIANS(G829))*COS(RADIANS(E836))*COS(RADIANS(M826))))&gt;90,0,$F$4*$F$5/E835^2*(SIN(RADIANS(G829))*SIN(RADIANS(E836))+COS(RADIANS(G829))*COS(RADIANS(E836))*COS(RADIANS(M826))))</f>
        <v>0</v>
      </c>
      <c r="N829" s="3">
        <f>IF(DEGREES(ACOS(SIN(RADIANS(G829))*SIN(RADIANS(E836))+COS(RADIANS(G829))*COS(RADIANS(E836))*COS(RADIANS(N826))))&gt;90,0,$F$4*$F$5/E835^2*(SIN(RADIANS(G829))*SIN(RADIANS(E836))+COS(RADIANS(G829))*COS(RADIANS(E836))*COS(RADIANS(N826))))</f>
        <v>0</v>
      </c>
      <c r="O829" s="3">
        <f>IF(DEGREES(ACOS(SIN(RADIANS(G829))*SIN(RADIANS(E836))+COS(RADIANS(G829))*COS(RADIANS(E836))*COS(RADIANS(O826))))&gt;90,0,$F$4*$F$5/E835^2*(SIN(RADIANS(G829))*SIN(RADIANS(E836))+COS(RADIANS(G829))*COS(RADIANS(E836))*COS(RADIANS(O826))))</f>
        <v>0</v>
      </c>
      <c r="P829" s="3">
        <f>IF(DEGREES(ACOS(SIN(RADIANS(G829))*SIN(RADIANS(E836))+COS(RADIANS(G829))*COS(RADIANS(E836))*COS(RADIANS(P826))))&gt;90,0,$F$4*$F$5/E835^2*(SIN(RADIANS(G829))*SIN(RADIANS(E836))+COS(RADIANS(G829))*COS(RADIANS(E836))*COS(RADIANS(P826))))</f>
        <v>0</v>
      </c>
      <c r="Q829" s="3">
        <f>IF(DEGREES(ACOS(SIN(RADIANS(G829))*SIN(RADIANS(E836))+COS(RADIANS(G829))*COS(RADIANS(E836))*COS(RADIANS(Q826))))&gt;90,0,$F$4*$F$5/E835^2*(SIN(RADIANS(G829))*SIN(RADIANS(E836))+COS(RADIANS(G829))*COS(RADIANS(E836))*COS(RADIANS(Q826))))</f>
        <v>0</v>
      </c>
      <c r="R829" s="3" t="e">
        <f>IF(DEGREES(ACOS(SIN(RADIANS(G829))*SIN(RADIANS(E836))+COS(RADIANS(G829))*COS(RADIANS(E836))*COS(RADIANS(R826))))&gt;90,0,$F$4*$F$5/E835^2*(SIN(RADIANS(G829))*SIN(RADIANS(E836))+COS(RADIANS(G829))*COS(RADIANS(E836))*COS(RADIANS(R826))))</f>
        <v>#DIV/0!</v>
      </c>
      <c r="S829" s="3" t="e">
        <f>IF(DEGREES(ACOS(SIN(RADIANS(G829))*SIN(RADIANS(E836))+COS(RADIANS(G829))*COS(RADIANS(E836))*COS(RADIANS(S826))))&gt;90,0,$F$4*$F$5/E835^2*(SIN(RADIANS(G829))*SIN(RADIANS(E836))+COS(RADIANS(G829))*COS(RADIANS(E836))*COS(RADIANS(S826))))</f>
        <v>#DIV/0!</v>
      </c>
      <c r="T829" s="3" t="e">
        <f>IF(DEGREES(ACOS(SIN(RADIANS(G829))*SIN(RADIANS(E836))+COS(RADIANS(G829))*COS(RADIANS(E836))*COS(RADIANS(T826))))&gt;90,0,$F$4*$F$5/E835^2*(SIN(RADIANS(G829))*SIN(RADIANS(E836))+COS(RADIANS(G829))*COS(RADIANS(E836))*COS(RADIANS(T826))))</f>
        <v>#DIV/0!</v>
      </c>
      <c r="U829" s="3" t="e">
        <f>IF(DEGREES(ACOS(SIN(RADIANS(G829))*SIN(RADIANS(E836))+COS(RADIANS(G829))*COS(RADIANS(E836))*COS(RADIANS(U826))))&gt;90,0,$F$4*$F$5/E835^2*(SIN(RADIANS(G829))*SIN(RADIANS(E836))+COS(RADIANS(G829))*COS(RADIANS(E836))*COS(RADIANS(U826))))</f>
        <v>#DIV/0!</v>
      </c>
      <c r="V829" s="3" t="e">
        <f>IF(DEGREES(ACOS(SIN(RADIANS(G829))*SIN(RADIANS(E836))+COS(RADIANS(G829))*COS(RADIANS(E836))*COS(RADIANS(V826))))&gt;90,0,$F$4*$F$5/E835^2*(SIN(RADIANS(G829))*SIN(RADIANS(E836))+COS(RADIANS(G829))*COS(RADIANS(E836))*COS(RADIANS(V826))))</f>
        <v>#DIV/0!</v>
      </c>
      <c r="W829" s="3" t="e">
        <f>IF(DEGREES(ACOS(SIN(RADIANS(G829))*SIN(RADIANS(E836))+COS(RADIANS(G829))*COS(RADIANS(E836))*COS(RADIANS(W826))))&gt;90,0,$F$4*$F$5/E835^2*(SIN(RADIANS(G829))*SIN(RADIANS(E836))+COS(RADIANS(G829))*COS(RADIANS(E836))*COS(RADIANS(W826))))</f>
        <v>#DIV/0!</v>
      </c>
      <c r="X829" s="3" t="e">
        <f>IF(DEGREES(ACOS(SIN(RADIANS(G829))*SIN(RADIANS(E836))+COS(RADIANS(G829))*COS(RADIANS(E836))*COS(RADIANS(X826))))&gt;90,0,$F$4*$F$5/E835^2*(SIN(RADIANS(G829))*SIN(RADIANS(E836))+COS(RADIANS(G829))*COS(RADIANS(E836))*COS(RADIANS(X826))))</f>
        <v>#DIV/0!</v>
      </c>
      <c r="Y829" s="3" t="e">
        <f>IF(DEGREES(ACOS(SIN(RADIANS(G829))*SIN(RADIANS(E836))+COS(RADIANS(G829))*COS(RADIANS(E836))*COS(RADIANS(Y826))))&gt;90,0,$F$4*$F$5/E835^2*(SIN(RADIANS(G829))*SIN(RADIANS(E836))+COS(RADIANS(G829))*COS(RADIANS(E836))*COS(RADIANS(Y826))))</f>
        <v>#DIV/0!</v>
      </c>
      <c r="Z829" s="3" t="e">
        <f>IF(DEGREES(ACOS(SIN(RADIANS(G829))*SIN(RADIANS(E836))+COS(RADIANS(G829))*COS(RADIANS(E836))*COS(RADIANS(Z826))))&gt;90,0,$F$4*$F$5/E835^2*(SIN(RADIANS(G829))*SIN(RADIANS(E836))+COS(RADIANS(G829))*COS(RADIANS(E836))*COS(RADIANS(Z826))))</f>
        <v>#DIV/0!</v>
      </c>
      <c r="AA829" s="3" t="e">
        <f>IF(DEGREES(ACOS(SIN(RADIANS(G829))*SIN(RADIANS(E836))+COS(RADIANS(G829))*COS(RADIANS(E836))*COS(RADIANS(AA826))))&gt;90,0,$F$4*$F$5/E835^2*(SIN(RADIANS(G829))*SIN(RADIANS(E836))+COS(RADIANS(G829))*COS(RADIANS(E836))*COS(RADIANS(AA826))))</f>
        <v>#DIV/0!</v>
      </c>
      <c r="AB829" s="3" t="e">
        <f>IF(DEGREES(ACOS(SIN(RADIANS(G829))*SIN(RADIANS(E836))+COS(RADIANS(G829))*COS(RADIANS(E836))*COS(RADIANS(AB826))))&gt;90,0,$F$4*$F$5/E835^2*(SIN(RADIANS(G829))*SIN(RADIANS(E836))+COS(RADIANS(G829))*COS(RADIANS(E836))*COS(RADIANS(AB826))))</f>
        <v>#DIV/0!</v>
      </c>
      <c r="AC829" s="3" t="e">
        <f>IF(DEGREES(ACOS(SIN(RADIANS(G829))*SIN(RADIANS(E836))+COS(RADIANS(G829))*COS(RADIANS(E836))*COS(RADIANS(AC826))))&gt;90,0,$F$4*$F$5/E835^2*(SIN(RADIANS(G829))*SIN(RADIANS(E836))+COS(RADIANS(G829))*COS(RADIANS(E836))*COS(RADIANS(AC826))))</f>
        <v>#DIV/0!</v>
      </c>
      <c r="AD829" s="3" t="e">
        <f>IF(DEGREES(ACOS(SIN(RADIANS(G829))*SIN(RADIANS(E836))+COS(RADIANS(G829))*COS(RADIANS(E836))*COS(RADIANS(AD826))))&gt;90,0,$F$4*$F$5/E835^2*(SIN(RADIANS(G829))*SIN(RADIANS(E836))+COS(RADIANS(G829))*COS(RADIANS(E836))*COS(RADIANS(AD826))))</f>
        <v>#DIV/0!</v>
      </c>
      <c r="AE829" s="3" t="e">
        <f>IF(DEGREES(ACOS(SIN(RADIANS(G829))*SIN(RADIANS(E836))+COS(RADIANS(G829))*COS(RADIANS(E836))*COS(RADIANS(AE826))))&gt;90,0,$F$4*$F$5/E835^2*(SIN(RADIANS(G829))*SIN(RADIANS(E836))+COS(RADIANS(G829))*COS(RADIANS(E836))*COS(RADIANS(AE826))))</f>
        <v>#DIV/0!</v>
      </c>
      <c r="AF829" s="3" t="e">
        <f>IF(DEGREES(ACOS(SIN(RADIANS(G829))*SIN(RADIANS(E836))+COS(RADIANS(G829))*COS(RADIANS(E836))*COS(RADIANS(AF826))))&gt;90,0,$F$4*$F$5/E835^2*(SIN(RADIANS(G829))*SIN(RADIANS(E836))+COS(RADIANS(G829))*COS(RADIANS(E836))*COS(RADIANS(AF826))))</f>
        <v>#DIV/0!</v>
      </c>
      <c r="AG829" s="3" t="e">
        <f>IF(DEGREES(ACOS(SIN(RADIANS(G829))*SIN(RADIANS(E836))+COS(RADIANS(G829))*COS(RADIANS(E836))*COS(RADIANS(AG826))))&gt;90,0,$F$4*$F$5/E835^2*(SIN(RADIANS(G829))*SIN(RADIANS(E836))+COS(RADIANS(G829))*COS(RADIANS(E836))*COS(RADIANS(AG826))))</f>
        <v>#DIV/0!</v>
      </c>
      <c r="AH829" s="3" t="e">
        <f>IF(DEGREES(ACOS(SIN(RADIANS(G829))*SIN(RADIANS(E836))+COS(RADIANS(G829))*COS(RADIANS(E836))*COS(RADIANS(AH826))))&gt;90,0,$F$4*$F$5/E835^2*(SIN(RADIANS(G829))*SIN(RADIANS(E836))+COS(RADIANS(G829))*COS(RADIANS(E836))*COS(RADIANS(AH826))))</f>
        <v>#DIV/0!</v>
      </c>
      <c r="AI829" s="3" t="e">
        <f>IF(DEGREES(ACOS(SIN(RADIANS(G829))*SIN(RADIANS(E836))+COS(RADIANS(G829))*COS(RADIANS(E836))*COS(RADIANS(AI826))))&gt;90,0,$F$4*$F$5/E835^2*(SIN(RADIANS(G829))*SIN(RADIANS(E836))+COS(RADIANS(G829))*COS(RADIANS(E836))*COS(RADIANS(AI826))))</f>
        <v>#DIV/0!</v>
      </c>
      <c r="AJ829" s="3" t="e">
        <f>IF(DEGREES(ACOS(SIN(RADIANS(G829))*SIN(RADIANS(E836))+COS(RADIANS(G829))*COS(RADIANS(E836))*COS(RADIANS(AJ826))))&gt;90,0,$F$4*$F$5/E835^2*(SIN(RADIANS(G829))*SIN(RADIANS(E836))+COS(RADIANS(G829))*COS(RADIANS(E836))*COS(RADIANS(AJ826))))</f>
        <v>#DIV/0!</v>
      </c>
      <c r="AK829" s="3">
        <f>IF(DEGREES(ACOS(SIN(RADIANS(G829))*SIN(RADIANS(E836))+COS(RADIANS(G829))*COS(RADIANS(E836))*COS(RADIANS(AK826))))&gt;90,0,$F$4*$F$5/E835^2*(SIN(RADIANS(G829))*SIN(RADIANS(E836))+COS(RADIANS(G829))*COS(RADIANS(E836))*COS(RADIANS(AK826))))</f>
        <v>0</v>
      </c>
      <c r="AL829" s="3">
        <f>IF(DEGREES(ACOS(SIN(RADIANS(G829))*SIN(RADIANS(E836))+COS(RADIANS(G829))*COS(RADIANS(E836))*COS(RADIANS(AL826))))&gt;90,0,$F$4*$F$5/E835^2*(SIN(RADIANS(G829))*SIN(RADIANS(E836))+COS(RADIANS(G829))*COS(RADIANS(E836))*COS(RADIANS(AL826))))</f>
        <v>0</v>
      </c>
      <c r="AM829" s="3">
        <f>IF(DEGREES(ACOS(SIN(RADIANS(G829))*SIN(RADIANS(E836))+COS(RADIANS(G829))*COS(RADIANS(E836))*COS(RADIANS(AM826))))&gt;90,0,$F$4*$F$5/E835^2*(SIN(RADIANS(G829))*SIN(RADIANS(E836))+COS(RADIANS(G829))*COS(RADIANS(E836))*COS(RADIANS(AM826))))</f>
        <v>0</v>
      </c>
      <c r="AN829" s="3">
        <f>IF(DEGREES(ACOS(SIN(RADIANS(G829))*SIN(RADIANS(E836))+COS(RADIANS(G829))*COS(RADIANS(E836))*COS(RADIANS(AN826))))&gt;90,0,$F$4*$F$5/E835^2*(SIN(RADIANS(G829))*SIN(RADIANS(E836))+COS(RADIANS(G829))*COS(RADIANS(E836))*COS(RADIANS(AN826))))</f>
        <v>0</v>
      </c>
      <c r="AO829" s="3">
        <f>IF(DEGREES(ACOS(SIN(RADIANS(G829))*SIN(RADIANS(E836))+COS(RADIANS(G829))*COS(RADIANS(E836))*COS(RADIANS(AO826))))&gt;90,0,$F$4*$F$5/E835^2*(SIN(RADIANS(G829))*SIN(RADIANS(E836))+COS(RADIANS(G829))*COS(RADIANS(E836))*COS(RADIANS(AO826))))</f>
        <v>0</v>
      </c>
      <c r="AP829" s="3">
        <f>IF(DEGREES(ACOS(SIN(RADIANS(G829))*SIN(RADIANS(E836))+COS(RADIANS(G829))*COS(RADIANS(E836))*COS(RADIANS(AP826))))&gt;90,0,$F$4*$F$5/E835^2*(SIN(RADIANS(G829))*SIN(RADIANS(E836))+COS(RADIANS(G829))*COS(RADIANS(E836))*COS(RADIANS(AP826))))</f>
        <v>0</v>
      </c>
      <c r="AQ829" s="3">
        <f>IF(DEGREES(ACOS(SIN(RADIANS(G829))*SIN(RADIANS(E836))+COS(RADIANS(G829))*COS(RADIANS(E836))*COS(RADIANS(AQ826))))&gt;90,0,$F$4*$F$5/E835^2*(SIN(RADIANS(G829))*SIN(RADIANS(E836))+COS(RADIANS(G829))*COS(RADIANS(E836))*COS(RADIANS(AQ826))))</f>
        <v>0</v>
      </c>
      <c r="AR829" s="3">
        <f>IF(DEGREES(ACOS(SIN(RADIANS(G829))*SIN(RADIANS(E836))+COS(RADIANS(G829))*COS(RADIANS(E836))*COS(RADIANS(AR826))))&gt;90,0,$F$4*$F$5/E835^2*(SIN(RADIANS(G829))*SIN(RADIANS(E836))+COS(RADIANS(G829))*COS(RADIANS(E836))*COS(RADIANS(AR826))))</f>
        <v>0</v>
      </c>
    </row>
    <row r="830" spans="2:44" ht="15.75" customHeight="1" x14ac:dyDescent="0.2">
      <c r="B830" s="20" t="s">
        <v>784</v>
      </c>
      <c r="E830" s="3">
        <f>IF(E829-$F$13&lt;0,E829-$F$13+360,IF(E829-$F$13&gt;360,E829-$F$13-360,E829-$F$13))</f>
        <v>70</v>
      </c>
      <c r="G830" s="3">
        <v>70</v>
      </c>
      <c r="I830" s="3">
        <f>IF(DEGREES(ACOS(SIN(RADIANS(G830))*SIN(RADIANS(E836))+COS(RADIANS(G830))*COS(RADIANS(E836))*COS(RADIANS(I826))))&gt;90,0,$F$4*$F$5/E835^2*(SIN(RADIANS(G830))*SIN(RADIANS(E836))+COS(RADIANS(G830))*COS(RADIANS(E836))*COS(RADIANS(I826))))</f>
        <v>0</v>
      </c>
      <c r="J830" s="3">
        <f>IF(DEGREES(ACOS(SIN(RADIANS(G830))*SIN(RADIANS(E836))+COS(RADIANS(G830))*COS(RADIANS(E836))*COS(RADIANS(J826))))&gt;90,0,$F$4*$F$5/E835^2*(SIN(RADIANS(G830))*SIN(RADIANS(E836))+COS(RADIANS(G830))*COS(RADIANS(E836))*COS(RADIANS(J826))))</f>
        <v>0</v>
      </c>
      <c r="K830" s="3">
        <f>IF(DEGREES(ACOS(SIN(RADIANS(G830))*SIN(RADIANS(E836))+COS(RADIANS(G830))*COS(RADIANS(E836))*COS(RADIANS(K826))))&gt;90,0,$F$4*$F$5/E835^2*(SIN(RADIANS(G830))*SIN(RADIANS(E836))+COS(RADIANS(G830))*COS(RADIANS(E836))*COS(RADIANS(K826))))</f>
        <v>0</v>
      </c>
      <c r="L830" s="3">
        <f>IF(DEGREES(ACOS(SIN(RADIANS(G830))*SIN(RADIANS(E836))+COS(RADIANS(G830))*COS(RADIANS(E836))*COS(RADIANS(L826))))&gt;90,0,$F$4*$F$5/E835^2*(SIN(RADIANS(G830))*SIN(RADIANS(E836))+COS(RADIANS(G830))*COS(RADIANS(E836))*COS(RADIANS(L826))))</f>
        <v>0</v>
      </c>
      <c r="M830" s="3">
        <f>IF(DEGREES(ACOS(SIN(RADIANS(G830))*SIN(RADIANS(E836))+COS(RADIANS(G830))*COS(RADIANS(E836))*COS(RADIANS(M826))))&gt;90,0,$F$4*$F$5/E835^2*(SIN(RADIANS(G830))*SIN(RADIANS(E836))+COS(RADIANS(G830))*COS(RADIANS(E836))*COS(RADIANS(M826))))</f>
        <v>0</v>
      </c>
      <c r="N830" s="3">
        <f>IF(DEGREES(ACOS(SIN(RADIANS(G830))*SIN(RADIANS(E836))+COS(RADIANS(G830))*COS(RADIANS(E836))*COS(RADIANS(N826))))&gt;90,0,$F$4*$F$5/E835^2*(SIN(RADIANS(G830))*SIN(RADIANS(E836))+COS(RADIANS(G830))*COS(RADIANS(E836))*COS(RADIANS(N826))))</f>
        <v>0</v>
      </c>
      <c r="O830" s="3">
        <f>IF(DEGREES(ACOS(SIN(RADIANS(G830))*SIN(RADIANS(E836))+COS(RADIANS(G830))*COS(RADIANS(E836))*COS(RADIANS(O826))))&gt;90,0,$F$4*$F$5/E835^2*(SIN(RADIANS(G830))*SIN(RADIANS(E836))+COS(RADIANS(G830))*COS(RADIANS(E836))*COS(RADIANS(O826))))</f>
        <v>0</v>
      </c>
      <c r="P830" s="3">
        <f>IF(DEGREES(ACOS(SIN(RADIANS(G830))*SIN(RADIANS(E836))+COS(RADIANS(G830))*COS(RADIANS(E836))*COS(RADIANS(P826))))&gt;90,0,$F$4*$F$5/E835^2*(SIN(RADIANS(G830))*SIN(RADIANS(E836))+COS(RADIANS(G830))*COS(RADIANS(E836))*COS(RADIANS(P826))))</f>
        <v>0</v>
      </c>
      <c r="Q830" s="3">
        <f>IF(DEGREES(ACOS(SIN(RADIANS(G830))*SIN(RADIANS(E836))+COS(RADIANS(G830))*COS(RADIANS(E836))*COS(RADIANS(Q826))))&gt;90,0,$F$4*$F$5/E835^2*(SIN(RADIANS(G830))*SIN(RADIANS(E836))+COS(RADIANS(G830))*COS(RADIANS(E836))*COS(RADIANS(Q826))))</f>
        <v>0</v>
      </c>
      <c r="R830" s="3" t="e">
        <f>IF(DEGREES(ACOS(SIN(RADIANS(G830))*SIN(RADIANS(E836))+COS(RADIANS(G830))*COS(RADIANS(E836))*COS(RADIANS(R826))))&gt;90,0,$F$4*$F$5/E835^2*(SIN(RADIANS(G830))*SIN(RADIANS(E836))+COS(RADIANS(G830))*COS(RADIANS(E836))*COS(RADIANS(R826))))</f>
        <v>#DIV/0!</v>
      </c>
      <c r="S830" s="3" t="e">
        <f>IF(DEGREES(ACOS(SIN(RADIANS(G830))*SIN(RADIANS(E836))+COS(RADIANS(G830))*COS(RADIANS(E836))*COS(RADIANS(S826))))&gt;90,0,$F$4*$F$5/E835^2*(SIN(RADIANS(G830))*SIN(RADIANS(E836))+COS(RADIANS(G830))*COS(RADIANS(E836))*COS(RADIANS(S826))))</f>
        <v>#DIV/0!</v>
      </c>
      <c r="T830" s="3" t="e">
        <f>IF(DEGREES(ACOS(SIN(RADIANS(G830))*SIN(RADIANS(E836))+COS(RADIANS(G830))*COS(RADIANS(E836))*COS(RADIANS(T826))))&gt;90,0,$F$4*$F$5/E835^2*(SIN(RADIANS(G830))*SIN(RADIANS(E836))+COS(RADIANS(G830))*COS(RADIANS(E836))*COS(RADIANS(T826))))</f>
        <v>#DIV/0!</v>
      </c>
      <c r="U830" s="3" t="e">
        <f>IF(DEGREES(ACOS(SIN(RADIANS(G830))*SIN(RADIANS(E836))+COS(RADIANS(G830))*COS(RADIANS(E836))*COS(RADIANS(U826))))&gt;90,0,$F$4*$F$5/E835^2*(SIN(RADIANS(G830))*SIN(RADIANS(E836))+COS(RADIANS(G830))*COS(RADIANS(E836))*COS(RADIANS(U826))))</f>
        <v>#DIV/0!</v>
      </c>
      <c r="V830" s="3" t="e">
        <f>IF(DEGREES(ACOS(SIN(RADIANS(G830))*SIN(RADIANS(E836))+COS(RADIANS(G830))*COS(RADIANS(E836))*COS(RADIANS(V826))))&gt;90,0,$F$4*$F$5/E835^2*(SIN(RADIANS(G830))*SIN(RADIANS(E836))+COS(RADIANS(G830))*COS(RADIANS(E836))*COS(RADIANS(V826))))</f>
        <v>#DIV/0!</v>
      </c>
      <c r="W830" s="3" t="e">
        <f>IF(DEGREES(ACOS(SIN(RADIANS(G830))*SIN(RADIANS(E836))+COS(RADIANS(G830))*COS(RADIANS(E836))*COS(RADIANS(W826))))&gt;90,0,$F$4*$F$5/E835^2*(SIN(RADIANS(G830))*SIN(RADIANS(E836))+COS(RADIANS(G830))*COS(RADIANS(E836))*COS(RADIANS(W826))))</f>
        <v>#DIV/0!</v>
      </c>
      <c r="X830" s="3" t="e">
        <f>IF(DEGREES(ACOS(SIN(RADIANS(G830))*SIN(RADIANS(E836))+COS(RADIANS(G830))*COS(RADIANS(E836))*COS(RADIANS(X826))))&gt;90,0,$F$4*$F$5/E835^2*(SIN(RADIANS(G830))*SIN(RADIANS(E836))+COS(RADIANS(G830))*COS(RADIANS(E836))*COS(RADIANS(X826))))</f>
        <v>#DIV/0!</v>
      </c>
      <c r="Y830" s="3" t="e">
        <f>IF(DEGREES(ACOS(SIN(RADIANS(G830))*SIN(RADIANS(E836))+COS(RADIANS(G830))*COS(RADIANS(E836))*COS(RADIANS(Y826))))&gt;90,0,$F$4*$F$5/E835^2*(SIN(RADIANS(G830))*SIN(RADIANS(E836))+COS(RADIANS(G830))*COS(RADIANS(E836))*COS(RADIANS(Y826))))</f>
        <v>#DIV/0!</v>
      </c>
      <c r="Z830" s="3" t="e">
        <f>IF(DEGREES(ACOS(SIN(RADIANS(G830))*SIN(RADIANS(E836))+COS(RADIANS(G830))*COS(RADIANS(E836))*COS(RADIANS(Z826))))&gt;90,0,$F$4*$F$5/E835^2*(SIN(RADIANS(G830))*SIN(RADIANS(E836))+COS(RADIANS(G830))*COS(RADIANS(E836))*COS(RADIANS(Z826))))</f>
        <v>#DIV/0!</v>
      </c>
      <c r="AA830" s="3" t="e">
        <f>IF(DEGREES(ACOS(SIN(RADIANS(G830))*SIN(RADIANS(E836))+COS(RADIANS(G830))*COS(RADIANS(E836))*COS(RADIANS(AA826))))&gt;90,0,$F$4*$F$5/E835^2*(SIN(RADIANS(G830))*SIN(RADIANS(E836))+COS(RADIANS(G830))*COS(RADIANS(E836))*COS(RADIANS(AA826))))</f>
        <v>#DIV/0!</v>
      </c>
      <c r="AB830" s="3" t="e">
        <f>IF(DEGREES(ACOS(SIN(RADIANS(G830))*SIN(RADIANS(E836))+COS(RADIANS(G830))*COS(RADIANS(E836))*COS(RADIANS(AB826))))&gt;90,0,$F$4*$F$5/E835^2*(SIN(RADIANS(G830))*SIN(RADIANS(E836))+COS(RADIANS(G830))*COS(RADIANS(E836))*COS(RADIANS(AB826))))</f>
        <v>#DIV/0!</v>
      </c>
      <c r="AC830" s="3" t="e">
        <f>IF(DEGREES(ACOS(SIN(RADIANS(G830))*SIN(RADIANS(E836))+COS(RADIANS(G830))*COS(RADIANS(E836))*COS(RADIANS(AC826))))&gt;90,0,$F$4*$F$5/E835^2*(SIN(RADIANS(G830))*SIN(RADIANS(E836))+COS(RADIANS(G830))*COS(RADIANS(E836))*COS(RADIANS(AC826))))</f>
        <v>#DIV/0!</v>
      </c>
      <c r="AD830" s="3" t="e">
        <f>IF(DEGREES(ACOS(SIN(RADIANS(G830))*SIN(RADIANS(E836))+COS(RADIANS(G830))*COS(RADIANS(E836))*COS(RADIANS(AD826))))&gt;90,0,$F$4*$F$5/E835^2*(SIN(RADIANS(G830))*SIN(RADIANS(E836))+COS(RADIANS(G830))*COS(RADIANS(E836))*COS(RADIANS(AD826))))</f>
        <v>#DIV/0!</v>
      </c>
      <c r="AE830" s="3" t="e">
        <f>IF(DEGREES(ACOS(SIN(RADIANS(G830))*SIN(RADIANS(E836))+COS(RADIANS(G830))*COS(RADIANS(E836))*COS(RADIANS(AE826))))&gt;90,0,$F$4*$F$5/E835^2*(SIN(RADIANS(G830))*SIN(RADIANS(E836))+COS(RADIANS(G830))*COS(RADIANS(E836))*COS(RADIANS(AE826))))</f>
        <v>#DIV/0!</v>
      </c>
      <c r="AF830" s="3" t="e">
        <f>IF(DEGREES(ACOS(SIN(RADIANS(G830))*SIN(RADIANS(E836))+COS(RADIANS(G830))*COS(RADIANS(E836))*COS(RADIANS(AF826))))&gt;90,0,$F$4*$F$5/E835^2*(SIN(RADIANS(G830))*SIN(RADIANS(E836))+COS(RADIANS(G830))*COS(RADIANS(E836))*COS(RADIANS(AF826))))</f>
        <v>#DIV/0!</v>
      </c>
      <c r="AG830" s="3" t="e">
        <f>IF(DEGREES(ACOS(SIN(RADIANS(G830))*SIN(RADIANS(E836))+COS(RADIANS(G830))*COS(RADIANS(E836))*COS(RADIANS(AG826))))&gt;90,0,$F$4*$F$5/E835^2*(SIN(RADIANS(G830))*SIN(RADIANS(E836))+COS(RADIANS(G830))*COS(RADIANS(E836))*COS(RADIANS(AG826))))</f>
        <v>#DIV/0!</v>
      </c>
      <c r="AH830" s="3" t="e">
        <f>IF(DEGREES(ACOS(SIN(RADIANS(G830))*SIN(RADIANS(E836))+COS(RADIANS(G830))*COS(RADIANS(E836))*COS(RADIANS(AH826))))&gt;90,0,$F$4*$F$5/E835^2*(SIN(RADIANS(G830))*SIN(RADIANS(E836))+COS(RADIANS(G830))*COS(RADIANS(E836))*COS(RADIANS(AH826))))</f>
        <v>#DIV/0!</v>
      </c>
      <c r="AI830" s="3" t="e">
        <f>IF(DEGREES(ACOS(SIN(RADIANS(G830))*SIN(RADIANS(E836))+COS(RADIANS(G830))*COS(RADIANS(E836))*COS(RADIANS(AI826))))&gt;90,0,$F$4*$F$5/E835^2*(SIN(RADIANS(G830))*SIN(RADIANS(E836))+COS(RADIANS(G830))*COS(RADIANS(E836))*COS(RADIANS(AI826))))</f>
        <v>#DIV/0!</v>
      </c>
      <c r="AJ830" s="3" t="e">
        <f>IF(DEGREES(ACOS(SIN(RADIANS(G830))*SIN(RADIANS(E836))+COS(RADIANS(G830))*COS(RADIANS(E836))*COS(RADIANS(AJ826))))&gt;90,0,$F$4*$F$5/E835^2*(SIN(RADIANS(G830))*SIN(RADIANS(E836))+COS(RADIANS(G830))*COS(RADIANS(E836))*COS(RADIANS(AJ826))))</f>
        <v>#DIV/0!</v>
      </c>
      <c r="AK830" s="3">
        <f>IF(DEGREES(ACOS(SIN(RADIANS(G830))*SIN(RADIANS(E836))+COS(RADIANS(G830))*COS(RADIANS(E836))*COS(RADIANS(AK826))))&gt;90,0,$F$4*$F$5/E835^2*(SIN(RADIANS(G830))*SIN(RADIANS(E836))+COS(RADIANS(G830))*COS(RADIANS(E836))*COS(RADIANS(AK826))))</f>
        <v>0</v>
      </c>
      <c r="AL830" s="3">
        <f>IF(DEGREES(ACOS(SIN(RADIANS(G830))*SIN(RADIANS(E836))+COS(RADIANS(G830))*COS(RADIANS(E836))*COS(RADIANS(AL826))))&gt;90,0,$F$4*$F$5/E835^2*(SIN(RADIANS(G830))*SIN(RADIANS(E836))+COS(RADIANS(G830))*COS(RADIANS(E836))*COS(RADIANS(AL826))))</f>
        <v>0</v>
      </c>
      <c r="AM830" s="3">
        <f>IF(DEGREES(ACOS(SIN(RADIANS(G830))*SIN(RADIANS(E836))+COS(RADIANS(G830))*COS(RADIANS(E836))*COS(RADIANS(AM826))))&gt;90,0,$F$4*$F$5/E835^2*(SIN(RADIANS(G830))*SIN(RADIANS(E836))+COS(RADIANS(G830))*COS(RADIANS(E836))*COS(RADIANS(AM826))))</f>
        <v>0</v>
      </c>
      <c r="AN830" s="3">
        <f>IF(DEGREES(ACOS(SIN(RADIANS(G830))*SIN(RADIANS(E836))+COS(RADIANS(G830))*COS(RADIANS(E836))*COS(RADIANS(AN826))))&gt;90,0,$F$4*$F$5/E835^2*(SIN(RADIANS(G830))*SIN(RADIANS(E836))+COS(RADIANS(G830))*COS(RADIANS(E836))*COS(RADIANS(AN826))))</f>
        <v>0</v>
      </c>
      <c r="AO830" s="3">
        <f>IF(DEGREES(ACOS(SIN(RADIANS(G830))*SIN(RADIANS(E836))+COS(RADIANS(G830))*COS(RADIANS(E836))*COS(RADIANS(AO826))))&gt;90,0,$F$4*$F$5/E835^2*(SIN(RADIANS(G830))*SIN(RADIANS(E836))+COS(RADIANS(G830))*COS(RADIANS(E836))*COS(RADIANS(AO826))))</f>
        <v>0</v>
      </c>
      <c r="AP830" s="3">
        <f>IF(DEGREES(ACOS(SIN(RADIANS(G830))*SIN(RADIANS(E836))+COS(RADIANS(G830))*COS(RADIANS(E836))*COS(RADIANS(AP826))))&gt;90,0,$F$4*$F$5/E835^2*(SIN(RADIANS(G830))*SIN(RADIANS(E836))+COS(RADIANS(G830))*COS(RADIANS(E836))*COS(RADIANS(AP826))))</f>
        <v>0</v>
      </c>
      <c r="AQ830" s="3">
        <f>IF(DEGREES(ACOS(SIN(RADIANS(G830))*SIN(RADIANS(E836))+COS(RADIANS(G830))*COS(RADIANS(E836))*COS(RADIANS(AQ826))))&gt;90,0,$F$4*$F$5/E835^2*(SIN(RADIANS(G830))*SIN(RADIANS(E836))+COS(RADIANS(G830))*COS(RADIANS(E836))*COS(RADIANS(AQ826))))</f>
        <v>0</v>
      </c>
      <c r="AR830" s="3">
        <f>IF(DEGREES(ACOS(SIN(RADIANS(G830))*SIN(RADIANS(E836))+COS(RADIANS(G830))*COS(RADIANS(E836))*COS(RADIANS(AR826))))&gt;90,0,$F$4*$F$5/E835^2*(SIN(RADIANS(G830))*SIN(RADIANS(E836))+COS(RADIANS(G830))*COS(RADIANS(E836))*COS(RADIANS(AR826))))</f>
        <v>0</v>
      </c>
    </row>
    <row r="831" spans="2:44" ht="15.75" customHeight="1" x14ac:dyDescent="0.2">
      <c r="B831" s="20" t="s">
        <v>729</v>
      </c>
      <c r="E831" s="3">
        <f>IF(E828&lt;360,E828/360,(E828-360)/360)</f>
        <v>0.94444444444444442</v>
      </c>
      <c r="G831" s="3">
        <v>60</v>
      </c>
      <c r="I831" s="3">
        <f>IF(DEGREES(ACOS(SIN(RADIANS(G831))*SIN(RADIANS(E836))+COS(RADIANS(G831))*COS(RADIANS(E836))*COS(RADIANS(I826))))&gt;90,0,$F$4*$F$5/E835^2*(SIN(RADIANS(G831))*SIN(RADIANS(E836))+COS(RADIANS(G831))*COS(RADIANS(E836))*COS(RADIANS(I826))))</f>
        <v>0</v>
      </c>
      <c r="J831" s="3">
        <f>IF(DEGREES(ACOS(SIN(RADIANS(G831))*SIN(RADIANS(E836))+COS(RADIANS(G831))*COS(RADIANS(E836))*COS(RADIANS(J826))))&gt;90,0,$F$4*$F$5/E835^2*(SIN(RADIANS(G831))*SIN(RADIANS(E836))+COS(RADIANS(G831))*COS(RADIANS(E836))*COS(RADIANS(J826))))</f>
        <v>0</v>
      </c>
      <c r="K831" s="3">
        <f>IF(DEGREES(ACOS(SIN(RADIANS(G831))*SIN(RADIANS(E836))+COS(RADIANS(G831))*COS(RADIANS(E836))*COS(RADIANS(K826))))&gt;90,0,$F$4*$F$5/E835^2*(SIN(RADIANS(G831))*SIN(RADIANS(E836))+COS(RADIANS(G831))*COS(RADIANS(E836))*COS(RADIANS(K826))))</f>
        <v>0</v>
      </c>
      <c r="L831" s="3">
        <f>IF(DEGREES(ACOS(SIN(RADIANS(G831))*SIN(RADIANS(E836))+COS(RADIANS(G831))*COS(RADIANS(E836))*COS(RADIANS(L826))))&gt;90,0,$F$4*$F$5/E835^2*(SIN(RADIANS(G831))*SIN(RADIANS(E836))+COS(RADIANS(G831))*COS(RADIANS(E836))*COS(RADIANS(L826))))</f>
        <v>0</v>
      </c>
      <c r="M831" s="3">
        <f>IF(DEGREES(ACOS(SIN(RADIANS(G831))*SIN(RADIANS(E836))+COS(RADIANS(G831))*COS(RADIANS(E836))*COS(RADIANS(M826))))&gt;90,0,$F$4*$F$5/E835^2*(SIN(RADIANS(G831))*SIN(RADIANS(E836))+COS(RADIANS(G831))*COS(RADIANS(E836))*COS(RADIANS(M826))))</f>
        <v>0</v>
      </c>
      <c r="N831" s="3">
        <f>IF(DEGREES(ACOS(SIN(RADIANS(G831))*SIN(RADIANS(E836))+COS(RADIANS(G831))*COS(RADIANS(E836))*COS(RADIANS(N826))))&gt;90,0,$F$4*$F$5/E835^2*(SIN(RADIANS(G831))*SIN(RADIANS(E836))+COS(RADIANS(G831))*COS(RADIANS(E836))*COS(RADIANS(N826))))</f>
        <v>0</v>
      </c>
      <c r="O831" s="3">
        <f>IF(DEGREES(ACOS(SIN(RADIANS(G831))*SIN(RADIANS(E836))+COS(RADIANS(G831))*COS(RADIANS(E836))*COS(RADIANS(O826))))&gt;90,0,$F$4*$F$5/E835^2*(SIN(RADIANS(G831))*SIN(RADIANS(E836))+COS(RADIANS(G831))*COS(RADIANS(E836))*COS(RADIANS(O826))))</f>
        <v>0</v>
      </c>
      <c r="P831" s="3">
        <f>IF(DEGREES(ACOS(SIN(RADIANS(G831))*SIN(RADIANS(E836))+COS(RADIANS(G831))*COS(RADIANS(E836))*COS(RADIANS(P826))))&gt;90,0,$F$4*$F$5/E835^2*(SIN(RADIANS(G831))*SIN(RADIANS(E836))+COS(RADIANS(G831))*COS(RADIANS(E836))*COS(RADIANS(P826))))</f>
        <v>0</v>
      </c>
      <c r="Q831" s="3">
        <f>IF(DEGREES(ACOS(SIN(RADIANS(G831))*SIN(RADIANS(E836))+COS(RADIANS(G831))*COS(RADIANS(E836))*COS(RADIANS(Q826))))&gt;90,0,$F$4*$F$5/E835^2*(SIN(RADIANS(G831))*SIN(RADIANS(E836))+COS(RADIANS(G831))*COS(RADIANS(E836))*COS(RADIANS(Q826))))</f>
        <v>0</v>
      </c>
      <c r="R831" s="3" t="e">
        <f>IF(DEGREES(ACOS(SIN(RADIANS(G831))*SIN(RADIANS(E836))+COS(RADIANS(G831))*COS(RADIANS(E836))*COS(RADIANS(R826))))&gt;90,0,$F$4*$F$5/E835^2*(SIN(RADIANS(G831))*SIN(RADIANS(E836))+COS(RADIANS(G831))*COS(RADIANS(E836))*COS(RADIANS(R826))))</f>
        <v>#DIV/0!</v>
      </c>
      <c r="S831" s="3" t="e">
        <f>IF(DEGREES(ACOS(SIN(RADIANS(G831))*SIN(RADIANS(E836))+COS(RADIANS(G831))*COS(RADIANS(E836))*COS(RADIANS(S826))))&gt;90,0,$F$4*$F$5/E835^2*(SIN(RADIANS(G831))*SIN(RADIANS(E836))+COS(RADIANS(G831))*COS(RADIANS(E836))*COS(RADIANS(S826))))</f>
        <v>#DIV/0!</v>
      </c>
      <c r="T831" s="3" t="e">
        <f>IF(DEGREES(ACOS(SIN(RADIANS(G831))*SIN(RADIANS(E836))+COS(RADIANS(G831))*COS(RADIANS(E836))*COS(RADIANS(T826))))&gt;90,0,$F$4*$F$5/E835^2*(SIN(RADIANS(G831))*SIN(RADIANS(E836))+COS(RADIANS(G831))*COS(RADIANS(E836))*COS(RADIANS(T826))))</f>
        <v>#DIV/0!</v>
      </c>
      <c r="U831" s="3" t="e">
        <f>IF(DEGREES(ACOS(SIN(RADIANS(G831))*SIN(RADIANS(E836))+COS(RADIANS(G831))*COS(RADIANS(E836))*COS(RADIANS(U826))))&gt;90,0,$F$4*$F$5/E835^2*(SIN(RADIANS(G831))*SIN(RADIANS(E836))+COS(RADIANS(G831))*COS(RADIANS(E836))*COS(RADIANS(U826))))</f>
        <v>#DIV/0!</v>
      </c>
      <c r="V831" s="3" t="e">
        <f>IF(DEGREES(ACOS(SIN(RADIANS(G831))*SIN(RADIANS(E836))+COS(RADIANS(G831))*COS(RADIANS(E836))*COS(RADIANS(V826))))&gt;90,0,$F$4*$F$5/E835^2*(SIN(RADIANS(G831))*SIN(RADIANS(E836))+COS(RADIANS(G831))*COS(RADIANS(E836))*COS(RADIANS(V826))))</f>
        <v>#DIV/0!</v>
      </c>
      <c r="W831" s="3" t="e">
        <f>IF(DEGREES(ACOS(SIN(RADIANS(G831))*SIN(RADIANS(E836))+COS(RADIANS(G831))*COS(RADIANS(E836))*COS(RADIANS(W826))))&gt;90,0,$F$4*$F$5/E835^2*(SIN(RADIANS(G831))*SIN(RADIANS(E836))+COS(RADIANS(G831))*COS(RADIANS(E836))*COS(RADIANS(W826))))</f>
        <v>#DIV/0!</v>
      </c>
      <c r="X831" s="3" t="e">
        <f>IF(DEGREES(ACOS(SIN(RADIANS(G831))*SIN(RADIANS(E836))+COS(RADIANS(G831))*COS(RADIANS(E836))*COS(RADIANS(X826))))&gt;90,0,$F$4*$F$5/E835^2*(SIN(RADIANS(G831))*SIN(RADIANS(E836))+COS(RADIANS(G831))*COS(RADIANS(E836))*COS(RADIANS(X826))))</f>
        <v>#DIV/0!</v>
      </c>
      <c r="Y831" s="3" t="e">
        <f>IF(DEGREES(ACOS(SIN(RADIANS(G831))*SIN(RADIANS(E836))+COS(RADIANS(G831))*COS(RADIANS(E836))*COS(RADIANS(Y826))))&gt;90,0,$F$4*$F$5/E835^2*(SIN(RADIANS(G831))*SIN(RADIANS(E836))+COS(RADIANS(G831))*COS(RADIANS(E836))*COS(RADIANS(Y826))))</f>
        <v>#DIV/0!</v>
      </c>
      <c r="Z831" s="3" t="e">
        <f>IF(DEGREES(ACOS(SIN(RADIANS(G831))*SIN(RADIANS(E836))+COS(RADIANS(G831))*COS(RADIANS(E836))*COS(RADIANS(Z826))))&gt;90,0,$F$4*$F$5/E835^2*(SIN(RADIANS(G831))*SIN(RADIANS(E836))+COS(RADIANS(G831))*COS(RADIANS(E836))*COS(RADIANS(Z826))))</f>
        <v>#DIV/0!</v>
      </c>
      <c r="AA831" s="3" t="e">
        <f>IF(DEGREES(ACOS(SIN(RADIANS(G831))*SIN(RADIANS(E836))+COS(RADIANS(G831))*COS(RADIANS(E836))*COS(RADIANS(AA826))))&gt;90,0,$F$4*$F$5/E835^2*(SIN(RADIANS(G831))*SIN(RADIANS(E836))+COS(RADIANS(G831))*COS(RADIANS(E836))*COS(RADIANS(AA826))))</f>
        <v>#DIV/0!</v>
      </c>
      <c r="AB831" s="3" t="e">
        <f>IF(DEGREES(ACOS(SIN(RADIANS(G831))*SIN(RADIANS(E836))+COS(RADIANS(G831))*COS(RADIANS(E836))*COS(RADIANS(AB826))))&gt;90,0,$F$4*$F$5/E835^2*(SIN(RADIANS(G831))*SIN(RADIANS(E836))+COS(RADIANS(G831))*COS(RADIANS(E836))*COS(RADIANS(AB826))))</f>
        <v>#DIV/0!</v>
      </c>
      <c r="AC831" s="3" t="e">
        <f>IF(DEGREES(ACOS(SIN(RADIANS(G831))*SIN(RADIANS(E836))+COS(RADIANS(G831))*COS(RADIANS(E836))*COS(RADIANS(AC826))))&gt;90,0,$F$4*$F$5/E835^2*(SIN(RADIANS(G831))*SIN(RADIANS(E836))+COS(RADIANS(G831))*COS(RADIANS(E836))*COS(RADIANS(AC826))))</f>
        <v>#DIV/0!</v>
      </c>
      <c r="AD831" s="3" t="e">
        <f>IF(DEGREES(ACOS(SIN(RADIANS(G831))*SIN(RADIANS(E836))+COS(RADIANS(G831))*COS(RADIANS(E836))*COS(RADIANS(AD826))))&gt;90,0,$F$4*$F$5/E835^2*(SIN(RADIANS(G831))*SIN(RADIANS(E836))+COS(RADIANS(G831))*COS(RADIANS(E836))*COS(RADIANS(AD826))))</f>
        <v>#DIV/0!</v>
      </c>
      <c r="AE831" s="3" t="e">
        <f>IF(DEGREES(ACOS(SIN(RADIANS(G831))*SIN(RADIANS(E836))+COS(RADIANS(G831))*COS(RADIANS(E836))*COS(RADIANS(AE826))))&gt;90,0,$F$4*$F$5/E835^2*(SIN(RADIANS(G831))*SIN(RADIANS(E836))+COS(RADIANS(G831))*COS(RADIANS(E836))*COS(RADIANS(AE826))))</f>
        <v>#DIV/0!</v>
      </c>
      <c r="AF831" s="3" t="e">
        <f>IF(DEGREES(ACOS(SIN(RADIANS(G831))*SIN(RADIANS(E836))+COS(RADIANS(G831))*COS(RADIANS(E836))*COS(RADIANS(AF826))))&gt;90,0,$F$4*$F$5/E835^2*(SIN(RADIANS(G831))*SIN(RADIANS(E836))+COS(RADIANS(G831))*COS(RADIANS(E836))*COS(RADIANS(AF826))))</f>
        <v>#DIV/0!</v>
      </c>
      <c r="AG831" s="3" t="e">
        <f>IF(DEGREES(ACOS(SIN(RADIANS(G831))*SIN(RADIANS(E836))+COS(RADIANS(G831))*COS(RADIANS(E836))*COS(RADIANS(AG826))))&gt;90,0,$F$4*$F$5/E835^2*(SIN(RADIANS(G831))*SIN(RADIANS(E836))+COS(RADIANS(G831))*COS(RADIANS(E836))*COS(RADIANS(AG826))))</f>
        <v>#DIV/0!</v>
      </c>
      <c r="AH831" s="3" t="e">
        <f>IF(DEGREES(ACOS(SIN(RADIANS(G831))*SIN(RADIANS(E836))+COS(RADIANS(G831))*COS(RADIANS(E836))*COS(RADIANS(AH826))))&gt;90,0,$F$4*$F$5/E835^2*(SIN(RADIANS(G831))*SIN(RADIANS(E836))+COS(RADIANS(G831))*COS(RADIANS(E836))*COS(RADIANS(AH826))))</f>
        <v>#DIV/0!</v>
      </c>
      <c r="AI831" s="3" t="e">
        <f>IF(DEGREES(ACOS(SIN(RADIANS(G831))*SIN(RADIANS(E836))+COS(RADIANS(G831))*COS(RADIANS(E836))*COS(RADIANS(AI826))))&gt;90,0,$F$4*$F$5/E835^2*(SIN(RADIANS(G831))*SIN(RADIANS(E836))+COS(RADIANS(G831))*COS(RADIANS(E836))*COS(RADIANS(AI826))))</f>
        <v>#DIV/0!</v>
      </c>
      <c r="AJ831" s="3" t="e">
        <f>IF(DEGREES(ACOS(SIN(RADIANS(G831))*SIN(RADIANS(E836))+COS(RADIANS(G831))*COS(RADIANS(E836))*COS(RADIANS(AJ826))))&gt;90,0,$F$4*$F$5/E835^2*(SIN(RADIANS(G831))*SIN(RADIANS(E836))+COS(RADIANS(G831))*COS(RADIANS(E836))*COS(RADIANS(AJ826))))</f>
        <v>#DIV/0!</v>
      </c>
      <c r="AK831" s="3">
        <f>IF(DEGREES(ACOS(SIN(RADIANS(G831))*SIN(RADIANS(E836))+COS(RADIANS(G831))*COS(RADIANS(E836))*COS(RADIANS(AK826))))&gt;90,0,$F$4*$F$5/E835^2*(SIN(RADIANS(G831))*SIN(RADIANS(E836))+COS(RADIANS(G831))*COS(RADIANS(E836))*COS(RADIANS(AK826))))</f>
        <v>0</v>
      </c>
      <c r="AL831" s="3">
        <f>IF(DEGREES(ACOS(SIN(RADIANS(G831))*SIN(RADIANS(E836))+COS(RADIANS(G831))*COS(RADIANS(E836))*COS(RADIANS(AL826))))&gt;90,0,$F$4*$F$5/E835^2*(SIN(RADIANS(G831))*SIN(RADIANS(E836))+COS(RADIANS(G831))*COS(RADIANS(E836))*COS(RADIANS(AL826))))</f>
        <v>0</v>
      </c>
      <c r="AM831" s="3">
        <f>IF(DEGREES(ACOS(SIN(RADIANS(G831))*SIN(RADIANS(E836))+COS(RADIANS(G831))*COS(RADIANS(E836))*COS(RADIANS(AM826))))&gt;90,0,$F$4*$F$5/E835^2*(SIN(RADIANS(G831))*SIN(RADIANS(E836))+COS(RADIANS(G831))*COS(RADIANS(E836))*COS(RADIANS(AM826))))</f>
        <v>0</v>
      </c>
      <c r="AN831" s="3">
        <f>IF(DEGREES(ACOS(SIN(RADIANS(G831))*SIN(RADIANS(E836))+COS(RADIANS(G831))*COS(RADIANS(E836))*COS(RADIANS(AN826))))&gt;90,0,$F$4*$F$5/E835^2*(SIN(RADIANS(G831))*SIN(RADIANS(E836))+COS(RADIANS(G831))*COS(RADIANS(E836))*COS(RADIANS(AN826))))</f>
        <v>0</v>
      </c>
      <c r="AO831" s="3">
        <f>IF(DEGREES(ACOS(SIN(RADIANS(G831))*SIN(RADIANS(E836))+COS(RADIANS(G831))*COS(RADIANS(E836))*COS(RADIANS(AO826))))&gt;90,0,$F$4*$F$5/E835^2*(SIN(RADIANS(G831))*SIN(RADIANS(E836))+COS(RADIANS(G831))*COS(RADIANS(E836))*COS(RADIANS(AO826))))</f>
        <v>0</v>
      </c>
      <c r="AP831" s="3">
        <f>IF(DEGREES(ACOS(SIN(RADIANS(G831))*SIN(RADIANS(E836))+COS(RADIANS(G831))*COS(RADIANS(E836))*COS(RADIANS(AP826))))&gt;90,0,$F$4*$F$5/E835^2*(SIN(RADIANS(G831))*SIN(RADIANS(E836))+COS(RADIANS(G831))*COS(RADIANS(E836))*COS(RADIANS(AP826))))</f>
        <v>0</v>
      </c>
      <c r="AQ831" s="3">
        <f>IF(DEGREES(ACOS(SIN(RADIANS(G831))*SIN(RADIANS(E836))+COS(RADIANS(G831))*COS(RADIANS(E836))*COS(RADIANS(AQ826))))&gt;90,0,$F$4*$F$5/E835^2*(SIN(RADIANS(G831))*SIN(RADIANS(E836))+COS(RADIANS(G831))*COS(RADIANS(E836))*COS(RADIANS(AQ826))))</f>
        <v>0</v>
      </c>
      <c r="AR831" s="3">
        <f>IF(DEGREES(ACOS(SIN(RADIANS(G831))*SIN(RADIANS(E836))+COS(RADIANS(G831))*COS(RADIANS(E836))*COS(RADIANS(AR826))))&gt;90,0,$F$4*$F$5/E835^2*(SIN(RADIANS(G831))*SIN(RADIANS(E836))+COS(RADIANS(G831))*COS(RADIANS(E836))*COS(RADIANS(AR826))))</f>
        <v>0</v>
      </c>
    </row>
    <row r="832" spans="2:44" ht="15.75" customHeight="1" x14ac:dyDescent="0.2">
      <c r="B832" s="20" t="s">
        <v>785</v>
      </c>
      <c r="E832" s="3">
        <f>E831*$F$11</f>
        <v>0</v>
      </c>
      <c r="G832" s="3">
        <v>50</v>
      </c>
      <c r="I832" s="3">
        <f>IF(DEGREES(ACOS(SIN(RADIANS(G832))*SIN(RADIANS(E836))+COS(RADIANS(G832))*COS(RADIANS(E836))*COS(RADIANS(I826))))&gt;90,0,$F$4*$F$5/E835^2*(SIN(RADIANS(G832))*SIN(RADIANS(E836))+COS(RADIANS(G832))*COS(RADIANS(E836))*COS(RADIANS(I826))))</f>
        <v>0</v>
      </c>
      <c r="J832" s="3">
        <f>IF(DEGREES(ACOS(SIN(RADIANS(G832))*SIN(RADIANS(E836))+COS(RADIANS(G832))*COS(RADIANS(E836))*COS(RADIANS(J826))))&gt;90,0,$F$4*$F$5/E835^2*(SIN(RADIANS(G832))*SIN(RADIANS(E836))+COS(RADIANS(G832))*COS(RADIANS(E836))*COS(RADIANS(J826))))</f>
        <v>0</v>
      </c>
      <c r="K832" s="3">
        <f>IF(DEGREES(ACOS(SIN(RADIANS(G832))*SIN(RADIANS(E836))+COS(RADIANS(G832))*COS(RADIANS(E836))*COS(RADIANS(K826))))&gt;90,0,$F$4*$F$5/E835^2*(SIN(RADIANS(G832))*SIN(RADIANS(E836))+COS(RADIANS(G832))*COS(RADIANS(E836))*COS(RADIANS(K826))))</f>
        <v>0</v>
      </c>
      <c r="L832" s="3">
        <f>IF(DEGREES(ACOS(SIN(RADIANS(G832))*SIN(RADIANS(E836))+COS(RADIANS(G832))*COS(RADIANS(E836))*COS(RADIANS(L826))))&gt;90,0,$F$4*$F$5/E835^2*(SIN(RADIANS(G832))*SIN(RADIANS(E836))+COS(RADIANS(G832))*COS(RADIANS(E836))*COS(RADIANS(L826))))</f>
        <v>0</v>
      </c>
      <c r="M832" s="3">
        <f>IF(DEGREES(ACOS(SIN(RADIANS(G832))*SIN(RADIANS(E836))+COS(RADIANS(G832))*COS(RADIANS(E836))*COS(RADIANS(M826))))&gt;90,0,$F$4*$F$5/E835^2*(SIN(RADIANS(G832))*SIN(RADIANS(E836))+COS(RADIANS(G832))*COS(RADIANS(E836))*COS(RADIANS(M826))))</f>
        <v>0</v>
      </c>
      <c r="N832" s="3">
        <f>IF(DEGREES(ACOS(SIN(RADIANS(G832))*SIN(RADIANS(E836))+COS(RADIANS(G832))*COS(RADIANS(E836))*COS(RADIANS(N826))))&gt;90,0,$F$4*$F$5/E835^2*(SIN(RADIANS(G832))*SIN(RADIANS(E836))+COS(RADIANS(G832))*COS(RADIANS(E836))*COS(RADIANS(N826))))</f>
        <v>0</v>
      </c>
      <c r="O832" s="3">
        <f>IF(DEGREES(ACOS(SIN(RADIANS(G832))*SIN(RADIANS(E836))+COS(RADIANS(G832))*COS(RADIANS(E836))*COS(RADIANS(O826))))&gt;90,0,$F$4*$F$5/E835^2*(SIN(RADIANS(G832))*SIN(RADIANS(E836))+COS(RADIANS(G832))*COS(RADIANS(E836))*COS(RADIANS(O826))))</f>
        <v>0</v>
      </c>
      <c r="P832" s="3">
        <f>IF(DEGREES(ACOS(SIN(RADIANS(G832))*SIN(RADIANS(E836))+COS(RADIANS(G832))*COS(RADIANS(E836))*COS(RADIANS(P826))))&gt;90,0,$F$4*$F$5/E835^2*(SIN(RADIANS(G832))*SIN(RADIANS(E836))+COS(RADIANS(G832))*COS(RADIANS(E836))*COS(RADIANS(P826))))</f>
        <v>0</v>
      </c>
      <c r="Q832" s="3">
        <f>IF(DEGREES(ACOS(SIN(RADIANS(G832))*SIN(RADIANS(E836))+COS(RADIANS(G832))*COS(RADIANS(E836))*COS(RADIANS(Q826))))&gt;90,0,$F$4*$F$5/E835^2*(SIN(RADIANS(G832))*SIN(RADIANS(E836))+COS(RADIANS(G832))*COS(RADIANS(E836))*COS(RADIANS(Q826))))</f>
        <v>0</v>
      </c>
      <c r="R832" s="3" t="e">
        <f>IF(DEGREES(ACOS(SIN(RADIANS(G832))*SIN(RADIANS(E836))+COS(RADIANS(G832))*COS(RADIANS(E836))*COS(RADIANS(R826))))&gt;90,0,$F$4*$F$5/E835^2*(SIN(RADIANS(G832))*SIN(RADIANS(E836))+COS(RADIANS(G832))*COS(RADIANS(E836))*COS(RADIANS(R826))))</f>
        <v>#DIV/0!</v>
      </c>
      <c r="S832" s="3" t="e">
        <f>IF(DEGREES(ACOS(SIN(RADIANS(G832))*SIN(RADIANS(E836))+COS(RADIANS(G832))*COS(RADIANS(E836))*COS(RADIANS(S826))))&gt;90,0,$F$4*$F$5/E835^2*(SIN(RADIANS(G832))*SIN(RADIANS(E836))+COS(RADIANS(G832))*COS(RADIANS(E836))*COS(RADIANS(S826))))</f>
        <v>#DIV/0!</v>
      </c>
      <c r="T832" s="3" t="e">
        <f>IF(DEGREES(ACOS(SIN(RADIANS(G832))*SIN(RADIANS(E836))+COS(RADIANS(G832))*COS(RADIANS(E836))*COS(RADIANS(T826))))&gt;90,0,$F$4*$F$5/E835^2*(SIN(RADIANS(G832))*SIN(RADIANS(E836))+COS(RADIANS(G832))*COS(RADIANS(E836))*COS(RADIANS(T826))))</f>
        <v>#DIV/0!</v>
      </c>
      <c r="U832" s="3" t="e">
        <f>IF(DEGREES(ACOS(SIN(RADIANS(G832))*SIN(RADIANS(E836))+COS(RADIANS(G832))*COS(RADIANS(E836))*COS(RADIANS(U826))))&gt;90,0,$F$4*$F$5/E835^2*(SIN(RADIANS(G832))*SIN(RADIANS(E836))+COS(RADIANS(G832))*COS(RADIANS(E836))*COS(RADIANS(U826))))</f>
        <v>#DIV/0!</v>
      </c>
      <c r="V832" s="3" t="e">
        <f>IF(DEGREES(ACOS(SIN(RADIANS(G832))*SIN(RADIANS(E836))+COS(RADIANS(G832))*COS(RADIANS(E836))*COS(RADIANS(V826))))&gt;90,0,$F$4*$F$5/E835^2*(SIN(RADIANS(G832))*SIN(RADIANS(E836))+COS(RADIANS(G832))*COS(RADIANS(E836))*COS(RADIANS(V826))))</f>
        <v>#DIV/0!</v>
      </c>
      <c r="W832" s="3" t="e">
        <f>IF(DEGREES(ACOS(SIN(RADIANS(G832))*SIN(RADIANS(E836))+COS(RADIANS(G832))*COS(RADIANS(E836))*COS(RADIANS(W826))))&gt;90,0,$F$4*$F$5/E835^2*(SIN(RADIANS(G832))*SIN(RADIANS(E836))+COS(RADIANS(G832))*COS(RADIANS(E836))*COS(RADIANS(W826))))</f>
        <v>#DIV/0!</v>
      </c>
      <c r="X832" s="3" t="e">
        <f>IF(DEGREES(ACOS(SIN(RADIANS(G832))*SIN(RADIANS(E836))+COS(RADIANS(G832))*COS(RADIANS(E836))*COS(RADIANS(X826))))&gt;90,0,$F$4*$F$5/E835^2*(SIN(RADIANS(G832))*SIN(RADIANS(E836))+COS(RADIANS(G832))*COS(RADIANS(E836))*COS(RADIANS(X826))))</f>
        <v>#DIV/0!</v>
      </c>
      <c r="Y832" s="3" t="e">
        <f>IF(DEGREES(ACOS(SIN(RADIANS(G832))*SIN(RADIANS(E836))+COS(RADIANS(G832))*COS(RADIANS(E836))*COS(RADIANS(Y826))))&gt;90,0,$F$4*$F$5/E835^2*(SIN(RADIANS(G832))*SIN(RADIANS(E836))+COS(RADIANS(G832))*COS(RADIANS(E836))*COS(RADIANS(Y826))))</f>
        <v>#DIV/0!</v>
      </c>
      <c r="Z832" s="3" t="e">
        <f>IF(DEGREES(ACOS(SIN(RADIANS(G832))*SIN(RADIANS(E836))+COS(RADIANS(G832))*COS(RADIANS(E836))*COS(RADIANS(Z826))))&gt;90,0,$F$4*$F$5/E835^2*(SIN(RADIANS(G832))*SIN(RADIANS(E836))+COS(RADIANS(G832))*COS(RADIANS(E836))*COS(RADIANS(Z826))))</f>
        <v>#DIV/0!</v>
      </c>
      <c r="AA832" s="3" t="e">
        <f>IF(DEGREES(ACOS(SIN(RADIANS(G832))*SIN(RADIANS(E836))+COS(RADIANS(G832))*COS(RADIANS(E836))*COS(RADIANS(AA826))))&gt;90,0,$F$4*$F$5/E835^2*(SIN(RADIANS(G832))*SIN(RADIANS(E836))+COS(RADIANS(G832))*COS(RADIANS(E836))*COS(RADIANS(AA826))))</f>
        <v>#DIV/0!</v>
      </c>
      <c r="AB832" s="3" t="e">
        <f>IF(DEGREES(ACOS(SIN(RADIANS(G832))*SIN(RADIANS(E836))+COS(RADIANS(G832))*COS(RADIANS(E836))*COS(RADIANS(AB826))))&gt;90,0,$F$4*$F$5/E835^2*(SIN(RADIANS(G832))*SIN(RADIANS(E836))+COS(RADIANS(G832))*COS(RADIANS(E836))*COS(RADIANS(AB826))))</f>
        <v>#DIV/0!</v>
      </c>
      <c r="AC832" s="3" t="e">
        <f>IF(DEGREES(ACOS(SIN(RADIANS(G832))*SIN(RADIANS(E836))+COS(RADIANS(G832))*COS(RADIANS(E836))*COS(RADIANS(AC826))))&gt;90,0,$F$4*$F$5/E835^2*(SIN(RADIANS(G832))*SIN(RADIANS(E836))+COS(RADIANS(G832))*COS(RADIANS(E836))*COS(RADIANS(AC826))))</f>
        <v>#DIV/0!</v>
      </c>
      <c r="AD832" s="3" t="e">
        <f>IF(DEGREES(ACOS(SIN(RADIANS(G832))*SIN(RADIANS(E836))+COS(RADIANS(G832))*COS(RADIANS(E836))*COS(RADIANS(AD826))))&gt;90,0,$F$4*$F$5/E835^2*(SIN(RADIANS(G832))*SIN(RADIANS(E836))+COS(RADIANS(G832))*COS(RADIANS(E836))*COS(RADIANS(AD826))))</f>
        <v>#DIV/0!</v>
      </c>
      <c r="AE832" s="3" t="e">
        <f>IF(DEGREES(ACOS(SIN(RADIANS(G832))*SIN(RADIANS(E836))+COS(RADIANS(G832))*COS(RADIANS(E836))*COS(RADIANS(AE826))))&gt;90,0,$F$4*$F$5/E835^2*(SIN(RADIANS(G832))*SIN(RADIANS(E836))+COS(RADIANS(G832))*COS(RADIANS(E836))*COS(RADIANS(AE826))))</f>
        <v>#DIV/0!</v>
      </c>
      <c r="AF832" s="3" t="e">
        <f>IF(DEGREES(ACOS(SIN(RADIANS(G832))*SIN(RADIANS(E836))+COS(RADIANS(G832))*COS(RADIANS(E836))*COS(RADIANS(AF826))))&gt;90,0,$F$4*$F$5/E835^2*(SIN(RADIANS(G832))*SIN(RADIANS(E836))+COS(RADIANS(G832))*COS(RADIANS(E836))*COS(RADIANS(AF826))))</f>
        <v>#DIV/0!</v>
      </c>
      <c r="AG832" s="3" t="e">
        <f>IF(DEGREES(ACOS(SIN(RADIANS(G832))*SIN(RADIANS(E836))+COS(RADIANS(G832))*COS(RADIANS(E836))*COS(RADIANS(AG826))))&gt;90,0,$F$4*$F$5/E835^2*(SIN(RADIANS(G832))*SIN(RADIANS(E836))+COS(RADIANS(G832))*COS(RADIANS(E836))*COS(RADIANS(AG826))))</f>
        <v>#DIV/0!</v>
      </c>
      <c r="AH832" s="3" t="e">
        <f>IF(DEGREES(ACOS(SIN(RADIANS(G832))*SIN(RADIANS(E836))+COS(RADIANS(G832))*COS(RADIANS(E836))*COS(RADIANS(AH826))))&gt;90,0,$F$4*$F$5/E835^2*(SIN(RADIANS(G832))*SIN(RADIANS(E836))+COS(RADIANS(G832))*COS(RADIANS(E836))*COS(RADIANS(AH826))))</f>
        <v>#DIV/0!</v>
      </c>
      <c r="AI832" s="3" t="e">
        <f>IF(DEGREES(ACOS(SIN(RADIANS(G832))*SIN(RADIANS(E836))+COS(RADIANS(G832))*COS(RADIANS(E836))*COS(RADIANS(AI826))))&gt;90,0,$F$4*$F$5/E835^2*(SIN(RADIANS(G832))*SIN(RADIANS(E836))+COS(RADIANS(G832))*COS(RADIANS(E836))*COS(RADIANS(AI826))))</f>
        <v>#DIV/0!</v>
      </c>
      <c r="AJ832" s="3" t="e">
        <f>IF(DEGREES(ACOS(SIN(RADIANS(G832))*SIN(RADIANS(E836))+COS(RADIANS(G832))*COS(RADIANS(E836))*COS(RADIANS(AJ826))))&gt;90,0,$F$4*$F$5/E835^2*(SIN(RADIANS(G832))*SIN(RADIANS(E836))+COS(RADIANS(G832))*COS(RADIANS(E836))*COS(RADIANS(AJ826))))</f>
        <v>#DIV/0!</v>
      </c>
      <c r="AK832" s="3">
        <f>IF(DEGREES(ACOS(SIN(RADIANS(G832))*SIN(RADIANS(E836))+COS(RADIANS(G832))*COS(RADIANS(E836))*COS(RADIANS(AK826))))&gt;90,0,$F$4*$F$5/E835^2*(SIN(RADIANS(G832))*SIN(RADIANS(E836))+COS(RADIANS(G832))*COS(RADIANS(E836))*COS(RADIANS(AK826))))</f>
        <v>0</v>
      </c>
      <c r="AL832" s="3">
        <f>IF(DEGREES(ACOS(SIN(RADIANS(G832))*SIN(RADIANS(E836))+COS(RADIANS(G832))*COS(RADIANS(E836))*COS(RADIANS(AL826))))&gt;90,0,$F$4*$F$5/E835^2*(SIN(RADIANS(G832))*SIN(RADIANS(E836))+COS(RADIANS(G832))*COS(RADIANS(E836))*COS(RADIANS(AL826))))</f>
        <v>0</v>
      </c>
      <c r="AM832" s="3">
        <f>IF(DEGREES(ACOS(SIN(RADIANS(G832))*SIN(RADIANS(E836))+COS(RADIANS(G832))*COS(RADIANS(E836))*COS(RADIANS(AM826))))&gt;90,0,$F$4*$F$5/E835^2*(SIN(RADIANS(G832))*SIN(RADIANS(E836))+COS(RADIANS(G832))*COS(RADIANS(E836))*COS(RADIANS(AM826))))</f>
        <v>0</v>
      </c>
      <c r="AN832" s="3">
        <f>IF(DEGREES(ACOS(SIN(RADIANS(G832))*SIN(RADIANS(E836))+COS(RADIANS(G832))*COS(RADIANS(E836))*COS(RADIANS(AN826))))&gt;90,0,$F$4*$F$5/E835^2*(SIN(RADIANS(G832))*SIN(RADIANS(E836))+COS(RADIANS(G832))*COS(RADIANS(E836))*COS(RADIANS(AN826))))</f>
        <v>0</v>
      </c>
      <c r="AO832" s="3">
        <f>IF(DEGREES(ACOS(SIN(RADIANS(G832))*SIN(RADIANS(E836))+COS(RADIANS(G832))*COS(RADIANS(E836))*COS(RADIANS(AO826))))&gt;90,0,$F$4*$F$5/E835^2*(SIN(RADIANS(G832))*SIN(RADIANS(E836))+COS(RADIANS(G832))*COS(RADIANS(E836))*COS(RADIANS(AO826))))</f>
        <v>0</v>
      </c>
      <c r="AP832" s="3">
        <f>IF(DEGREES(ACOS(SIN(RADIANS(G832))*SIN(RADIANS(E836))+COS(RADIANS(G832))*COS(RADIANS(E836))*COS(RADIANS(AP826))))&gt;90,0,$F$4*$F$5/E835^2*(SIN(RADIANS(G832))*SIN(RADIANS(E836))+COS(RADIANS(G832))*COS(RADIANS(E836))*COS(RADIANS(AP826))))</f>
        <v>0</v>
      </c>
      <c r="AQ832" s="3">
        <f>IF(DEGREES(ACOS(SIN(RADIANS(G832))*SIN(RADIANS(E836))+COS(RADIANS(G832))*COS(RADIANS(E836))*COS(RADIANS(AQ826))))&gt;90,0,$F$4*$F$5/E835^2*(SIN(RADIANS(G832))*SIN(RADIANS(E836))+COS(RADIANS(G832))*COS(RADIANS(E836))*COS(RADIANS(AQ826))))</f>
        <v>0</v>
      </c>
      <c r="AR832" s="3">
        <f>IF(DEGREES(ACOS(SIN(RADIANS(G832))*SIN(RADIANS(E836))+COS(RADIANS(G832))*COS(RADIANS(E836))*COS(RADIANS(AR826))))&gt;90,0,$F$4*$F$5/E835^2*(SIN(RADIANS(G832))*SIN(RADIANS(E836))+COS(RADIANS(G832))*COS(RADIANS(E836))*COS(RADIANS(AR826))))</f>
        <v>0</v>
      </c>
    </row>
    <row r="833" spans="2:44" ht="15.75" customHeight="1" x14ac:dyDescent="0.2">
      <c r="B833" s="20" t="s">
        <v>786</v>
      </c>
      <c r="E833" s="3" t="str">
        <f>IF($F$10=0,"N/A",$F$10*(E828/360)-ROUNDDOWN($F$10*(E828/360),0))</f>
        <v>N/A</v>
      </c>
      <c r="G833" s="3">
        <v>40</v>
      </c>
      <c r="I833" s="3">
        <f>IF(DEGREES(ACOS(SIN(RADIANS(G833))*SIN(RADIANS(E836))+COS(RADIANS(G833))*COS(RADIANS(E836))*COS(RADIANS(I826))))&gt;90,0,$F$4*$F$5/E835^2*(SIN(RADIANS(G833))*SIN(RADIANS(E836))+COS(RADIANS(G833))*COS(RADIANS(E836))*COS(RADIANS(I826))))</f>
        <v>0</v>
      </c>
      <c r="J833" s="3">
        <f>IF(DEGREES(ACOS(SIN(RADIANS(G833))*SIN(RADIANS(E836))+COS(RADIANS(G833))*COS(RADIANS(E836))*COS(RADIANS(J826))))&gt;90,0,$F$4*$F$5/E835^2*(SIN(RADIANS(G833))*SIN(RADIANS(E836))+COS(RADIANS(G833))*COS(RADIANS(E836))*COS(RADIANS(J826))))</f>
        <v>0</v>
      </c>
      <c r="K833" s="3">
        <f>IF(DEGREES(ACOS(SIN(RADIANS(G833))*SIN(RADIANS(E836))+COS(RADIANS(G833))*COS(RADIANS(E836))*COS(RADIANS(K826))))&gt;90,0,$F$4*$F$5/E835^2*(SIN(RADIANS(G833))*SIN(RADIANS(E836))+COS(RADIANS(G833))*COS(RADIANS(E836))*COS(RADIANS(K826))))</f>
        <v>0</v>
      </c>
      <c r="L833" s="3">
        <f>IF(DEGREES(ACOS(SIN(RADIANS(G833))*SIN(RADIANS(E836))+COS(RADIANS(G833))*COS(RADIANS(E836))*COS(RADIANS(L826))))&gt;90,0,$F$4*$F$5/E835^2*(SIN(RADIANS(G833))*SIN(RADIANS(E836))+COS(RADIANS(G833))*COS(RADIANS(E836))*COS(RADIANS(L826))))</f>
        <v>0</v>
      </c>
      <c r="M833" s="3">
        <f>IF(DEGREES(ACOS(SIN(RADIANS(G833))*SIN(RADIANS(E836))+COS(RADIANS(G833))*COS(RADIANS(E836))*COS(RADIANS(M826))))&gt;90,0,$F$4*$F$5/E835^2*(SIN(RADIANS(G833))*SIN(RADIANS(E836))+COS(RADIANS(G833))*COS(RADIANS(E836))*COS(RADIANS(M826))))</f>
        <v>0</v>
      </c>
      <c r="N833" s="3">
        <f>IF(DEGREES(ACOS(SIN(RADIANS(G833))*SIN(RADIANS(E836))+COS(RADIANS(G833))*COS(RADIANS(E836))*COS(RADIANS(N826))))&gt;90,0,$F$4*$F$5/E835^2*(SIN(RADIANS(G833))*SIN(RADIANS(E836))+COS(RADIANS(G833))*COS(RADIANS(E836))*COS(RADIANS(N826))))</f>
        <v>0</v>
      </c>
      <c r="O833" s="3">
        <f>IF(DEGREES(ACOS(SIN(RADIANS(G833))*SIN(RADIANS(E836))+COS(RADIANS(G833))*COS(RADIANS(E836))*COS(RADIANS(O826))))&gt;90,0,$F$4*$F$5/E835^2*(SIN(RADIANS(G833))*SIN(RADIANS(E836))+COS(RADIANS(G833))*COS(RADIANS(E836))*COS(RADIANS(O826))))</f>
        <v>0</v>
      </c>
      <c r="P833" s="3">
        <f>IF(DEGREES(ACOS(SIN(RADIANS(G833))*SIN(RADIANS(E836))+COS(RADIANS(G833))*COS(RADIANS(E836))*COS(RADIANS(P826))))&gt;90,0,$F$4*$F$5/E835^2*(SIN(RADIANS(G833))*SIN(RADIANS(E836))+COS(RADIANS(G833))*COS(RADIANS(E836))*COS(RADIANS(P826))))</f>
        <v>0</v>
      </c>
      <c r="Q833" s="3">
        <f>IF(DEGREES(ACOS(SIN(RADIANS(G833))*SIN(RADIANS(E836))+COS(RADIANS(G833))*COS(RADIANS(E836))*COS(RADIANS(Q826))))&gt;90,0,$F$4*$F$5/E835^2*(SIN(RADIANS(G833))*SIN(RADIANS(E836))+COS(RADIANS(G833))*COS(RADIANS(E836))*COS(RADIANS(Q826))))</f>
        <v>0</v>
      </c>
      <c r="R833" s="3" t="e">
        <f>IF(DEGREES(ACOS(SIN(RADIANS(G833))*SIN(RADIANS(E836))+COS(RADIANS(G833))*COS(RADIANS(E836))*COS(RADIANS(R826))))&gt;90,0,$F$4*$F$5/E835^2*(SIN(RADIANS(G833))*SIN(RADIANS(E836))+COS(RADIANS(G833))*COS(RADIANS(E836))*COS(RADIANS(R826))))</f>
        <v>#DIV/0!</v>
      </c>
      <c r="S833" s="3" t="e">
        <f>IF(DEGREES(ACOS(SIN(RADIANS(G833))*SIN(RADIANS(E836))+COS(RADIANS(G833))*COS(RADIANS(E836))*COS(RADIANS(S826))))&gt;90,0,$F$4*$F$5/E835^2*(SIN(RADIANS(G833))*SIN(RADIANS(E836))+COS(RADIANS(G833))*COS(RADIANS(E836))*COS(RADIANS(S826))))</f>
        <v>#DIV/0!</v>
      </c>
      <c r="T833" s="3" t="e">
        <f>IF(DEGREES(ACOS(SIN(RADIANS(G833))*SIN(RADIANS(E836))+COS(RADIANS(G833))*COS(RADIANS(E836))*COS(RADIANS(T826))))&gt;90,0,$F$4*$F$5/E835^2*(SIN(RADIANS(G833))*SIN(RADIANS(E836))+COS(RADIANS(G833))*COS(RADIANS(E836))*COS(RADIANS(T826))))</f>
        <v>#DIV/0!</v>
      </c>
      <c r="U833" s="3" t="e">
        <f>IF(DEGREES(ACOS(SIN(RADIANS(G833))*SIN(RADIANS(E836))+COS(RADIANS(G833))*COS(RADIANS(E836))*COS(RADIANS(U826))))&gt;90,0,$F$4*$F$5/E835^2*(SIN(RADIANS(G833))*SIN(RADIANS(E836))+COS(RADIANS(G833))*COS(RADIANS(E836))*COS(RADIANS(U826))))</f>
        <v>#DIV/0!</v>
      </c>
      <c r="V833" s="3" t="e">
        <f>IF(DEGREES(ACOS(SIN(RADIANS(G833))*SIN(RADIANS(E836))+COS(RADIANS(G833))*COS(RADIANS(E836))*COS(RADIANS(V826))))&gt;90,0,$F$4*$F$5/E835^2*(SIN(RADIANS(G833))*SIN(RADIANS(E836))+COS(RADIANS(G833))*COS(RADIANS(E836))*COS(RADIANS(V826))))</f>
        <v>#DIV/0!</v>
      </c>
      <c r="W833" s="3" t="e">
        <f>IF(DEGREES(ACOS(SIN(RADIANS(G833))*SIN(RADIANS(E836))+COS(RADIANS(G833))*COS(RADIANS(E836))*COS(RADIANS(W826))))&gt;90,0,$F$4*$F$5/E835^2*(SIN(RADIANS(G833))*SIN(RADIANS(E836))+COS(RADIANS(G833))*COS(RADIANS(E836))*COS(RADIANS(W826))))</f>
        <v>#DIV/0!</v>
      </c>
      <c r="X833" s="3" t="e">
        <f>IF(DEGREES(ACOS(SIN(RADIANS(G833))*SIN(RADIANS(E836))+COS(RADIANS(G833))*COS(RADIANS(E836))*COS(RADIANS(X826))))&gt;90,0,$F$4*$F$5/E835^2*(SIN(RADIANS(G833))*SIN(RADIANS(E836))+COS(RADIANS(G833))*COS(RADIANS(E836))*COS(RADIANS(X826))))</f>
        <v>#DIV/0!</v>
      </c>
      <c r="Y833" s="3" t="e">
        <f>IF(DEGREES(ACOS(SIN(RADIANS(G833))*SIN(RADIANS(E836))+COS(RADIANS(G833))*COS(RADIANS(E836))*COS(RADIANS(Y826))))&gt;90,0,$F$4*$F$5/E835^2*(SIN(RADIANS(G833))*SIN(RADIANS(E836))+COS(RADIANS(G833))*COS(RADIANS(E836))*COS(RADIANS(Y826))))</f>
        <v>#DIV/0!</v>
      </c>
      <c r="Z833" s="3" t="e">
        <f>IF(DEGREES(ACOS(SIN(RADIANS(G833))*SIN(RADIANS(E836))+COS(RADIANS(G833))*COS(RADIANS(E836))*COS(RADIANS(Z826))))&gt;90,0,$F$4*$F$5/E835^2*(SIN(RADIANS(G833))*SIN(RADIANS(E836))+COS(RADIANS(G833))*COS(RADIANS(E836))*COS(RADIANS(Z826))))</f>
        <v>#DIV/0!</v>
      </c>
      <c r="AA833" s="3" t="e">
        <f>IF(DEGREES(ACOS(SIN(RADIANS(G833))*SIN(RADIANS(E836))+COS(RADIANS(G833))*COS(RADIANS(E836))*COS(RADIANS(AA826))))&gt;90,0,$F$4*$F$5/E835^2*(SIN(RADIANS(G833))*SIN(RADIANS(E836))+COS(RADIANS(G833))*COS(RADIANS(E836))*COS(RADIANS(AA826))))</f>
        <v>#DIV/0!</v>
      </c>
      <c r="AB833" s="3" t="e">
        <f>IF(DEGREES(ACOS(SIN(RADIANS(G833))*SIN(RADIANS(E836))+COS(RADIANS(G833))*COS(RADIANS(E836))*COS(RADIANS(AB826))))&gt;90,0,$F$4*$F$5/E835^2*(SIN(RADIANS(G833))*SIN(RADIANS(E836))+COS(RADIANS(G833))*COS(RADIANS(E836))*COS(RADIANS(AB826))))</f>
        <v>#DIV/0!</v>
      </c>
      <c r="AC833" s="3" t="e">
        <f>IF(DEGREES(ACOS(SIN(RADIANS(G833))*SIN(RADIANS(E836))+COS(RADIANS(G833))*COS(RADIANS(E836))*COS(RADIANS(AC826))))&gt;90,0,$F$4*$F$5/E835^2*(SIN(RADIANS(G833))*SIN(RADIANS(E836))+COS(RADIANS(G833))*COS(RADIANS(E836))*COS(RADIANS(AC826))))</f>
        <v>#DIV/0!</v>
      </c>
      <c r="AD833" s="3" t="e">
        <f>IF(DEGREES(ACOS(SIN(RADIANS(G833))*SIN(RADIANS(E836))+COS(RADIANS(G833))*COS(RADIANS(E836))*COS(RADIANS(AD826))))&gt;90,0,$F$4*$F$5/E835^2*(SIN(RADIANS(G833))*SIN(RADIANS(E836))+COS(RADIANS(G833))*COS(RADIANS(E836))*COS(RADIANS(AD826))))</f>
        <v>#DIV/0!</v>
      </c>
      <c r="AE833" s="3" t="e">
        <f>IF(DEGREES(ACOS(SIN(RADIANS(G833))*SIN(RADIANS(E836))+COS(RADIANS(G833))*COS(RADIANS(E836))*COS(RADIANS(AE826))))&gt;90,0,$F$4*$F$5/E835^2*(SIN(RADIANS(G833))*SIN(RADIANS(E836))+COS(RADIANS(G833))*COS(RADIANS(E836))*COS(RADIANS(AE826))))</f>
        <v>#DIV/0!</v>
      </c>
      <c r="AF833" s="3" t="e">
        <f>IF(DEGREES(ACOS(SIN(RADIANS(G833))*SIN(RADIANS(E836))+COS(RADIANS(G833))*COS(RADIANS(E836))*COS(RADIANS(AF826))))&gt;90,0,$F$4*$F$5/E835^2*(SIN(RADIANS(G833))*SIN(RADIANS(E836))+COS(RADIANS(G833))*COS(RADIANS(E836))*COS(RADIANS(AF826))))</f>
        <v>#DIV/0!</v>
      </c>
      <c r="AG833" s="3" t="e">
        <f>IF(DEGREES(ACOS(SIN(RADIANS(G833))*SIN(RADIANS(E836))+COS(RADIANS(G833))*COS(RADIANS(E836))*COS(RADIANS(AG826))))&gt;90,0,$F$4*$F$5/E835^2*(SIN(RADIANS(G833))*SIN(RADIANS(E836))+COS(RADIANS(G833))*COS(RADIANS(E836))*COS(RADIANS(AG826))))</f>
        <v>#DIV/0!</v>
      </c>
      <c r="AH833" s="3" t="e">
        <f>IF(DEGREES(ACOS(SIN(RADIANS(G833))*SIN(RADIANS(E836))+COS(RADIANS(G833))*COS(RADIANS(E836))*COS(RADIANS(AH826))))&gt;90,0,$F$4*$F$5/E835^2*(SIN(RADIANS(G833))*SIN(RADIANS(E836))+COS(RADIANS(G833))*COS(RADIANS(E836))*COS(RADIANS(AH826))))</f>
        <v>#DIV/0!</v>
      </c>
      <c r="AI833" s="3" t="e">
        <f>IF(DEGREES(ACOS(SIN(RADIANS(G833))*SIN(RADIANS(E836))+COS(RADIANS(G833))*COS(RADIANS(E836))*COS(RADIANS(AI826))))&gt;90,0,$F$4*$F$5/E835^2*(SIN(RADIANS(G833))*SIN(RADIANS(E836))+COS(RADIANS(G833))*COS(RADIANS(E836))*COS(RADIANS(AI826))))</f>
        <v>#DIV/0!</v>
      </c>
      <c r="AJ833" s="3" t="e">
        <f>IF(DEGREES(ACOS(SIN(RADIANS(G833))*SIN(RADIANS(E836))+COS(RADIANS(G833))*COS(RADIANS(E836))*COS(RADIANS(AJ826))))&gt;90,0,$F$4*$F$5/E835^2*(SIN(RADIANS(G833))*SIN(RADIANS(E836))+COS(RADIANS(G833))*COS(RADIANS(E836))*COS(RADIANS(AJ826))))</f>
        <v>#DIV/0!</v>
      </c>
      <c r="AK833" s="3">
        <f>IF(DEGREES(ACOS(SIN(RADIANS(G833))*SIN(RADIANS(E836))+COS(RADIANS(G833))*COS(RADIANS(E836))*COS(RADIANS(AK826))))&gt;90,0,$F$4*$F$5/E835^2*(SIN(RADIANS(G833))*SIN(RADIANS(E836))+COS(RADIANS(G833))*COS(RADIANS(E836))*COS(RADIANS(AK826))))</f>
        <v>0</v>
      </c>
      <c r="AL833" s="3">
        <f>IF(DEGREES(ACOS(SIN(RADIANS(G833))*SIN(RADIANS(E836))+COS(RADIANS(G833))*COS(RADIANS(E836))*COS(RADIANS(AL826))))&gt;90,0,$F$4*$F$5/E835^2*(SIN(RADIANS(G833))*SIN(RADIANS(E836))+COS(RADIANS(G833))*COS(RADIANS(E836))*COS(RADIANS(AL826))))</f>
        <v>0</v>
      </c>
      <c r="AM833" s="3">
        <f>IF(DEGREES(ACOS(SIN(RADIANS(G833))*SIN(RADIANS(E836))+COS(RADIANS(G833))*COS(RADIANS(E836))*COS(RADIANS(AM826))))&gt;90,0,$F$4*$F$5/E835^2*(SIN(RADIANS(G833))*SIN(RADIANS(E836))+COS(RADIANS(G833))*COS(RADIANS(E836))*COS(RADIANS(AM826))))</f>
        <v>0</v>
      </c>
      <c r="AN833" s="3">
        <f>IF(DEGREES(ACOS(SIN(RADIANS(G833))*SIN(RADIANS(E836))+COS(RADIANS(G833))*COS(RADIANS(E836))*COS(RADIANS(AN826))))&gt;90,0,$F$4*$F$5/E835^2*(SIN(RADIANS(G833))*SIN(RADIANS(E836))+COS(RADIANS(G833))*COS(RADIANS(E836))*COS(RADIANS(AN826))))</f>
        <v>0</v>
      </c>
      <c r="AO833" s="3">
        <f>IF(DEGREES(ACOS(SIN(RADIANS(G833))*SIN(RADIANS(E836))+COS(RADIANS(G833))*COS(RADIANS(E836))*COS(RADIANS(AO826))))&gt;90,0,$F$4*$F$5/E835^2*(SIN(RADIANS(G833))*SIN(RADIANS(E836))+COS(RADIANS(G833))*COS(RADIANS(E836))*COS(RADIANS(AO826))))</f>
        <v>0</v>
      </c>
      <c r="AP833" s="3">
        <f>IF(DEGREES(ACOS(SIN(RADIANS(G833))*SIN(RADIANS(E836))+COS(RADIANS(G833))*COS(RADIANS(E836))*COS(RADIANS(AP826))))&gt;90,0,$F$4*$F$5/E835^2*(SIN(RADIANS(G833))*SIN(RADIANS(E836))+COS(RADIANS(G833))*COS(RADIANS(E836))*COS(RADIANS(AP826))))</f>
        <v>0</v>
      </c>
      <c r="AQ833" s="3">
        <f>IF(DEGREES(ACOS(SIN(RADIANS(G833))*SIN(RADIANS(E836))+COS(RADIANS(G833))*COS(RADIANS(E836))*COS(RADIANS(AQ826))))&gt;90,0,$F$4*$F$5/E835^2*(SIN(RADIANS(G833))*SIN(RADIANS(E836))+COS(RADIANS(G833))*COS(RADIANS(E836))*COS(RADIANS(AQ826))))</f>
        <v>0</v>
      </c>
      <c r="AR833" s="3">
        <f>IF(DEGREES(ACOS(SIN(RADIANS(G833))*SIN(RADIANS(E836))+COS(RADIANS(G833))*COS(RADIANS(E836))*COS(RADIANS(AR826))))&gt;90,0,$F$4*$F$5/E835^2*(SIN(RADIANS(G833))*SIN(RADIANS(E836))+COS(RADIANS(G833))*COS(RADIANS(E836))*COS(RADIANS(AR826))))</f>
        <v>0</v>
      </c>
    </row>
    <row r="834" spans="2:44" ht="15.75" customHeight="1" x14ac:dyDescent="0.2">
      <c r="B834" s="20" t="s">
        <v>787</v>
      </c>
      <c r="E834" s="3" t="str">
        <f>IF($F$10=0,"N/A",E833*$F$11/$F$10)</f>
        <v>N/A</v>
      </c>
      <c r="G834" s="3">
        <v>30</v>
      </c>
      <c r="I834" s="3">
        <f>IF(DEGREES(ACOS(SIN(RADIANS(G834))*SIN(RADIANS(E836))+COS(RADIANS(G834))*COS(RADIANS(E836))*COS(RADIANS(I826))))&gt;90,0,$F$4*$F$5/E835^2*(SIN(RADIANS(G834))*SIN(RADIANS(E836))+COS(RADIANS(G834))*COS(RADIANS(E836))*COS(RADIANS(I826))))</f>
        <v>0</v>
      </c>
      <c r="J834" s="3">
        <f>IF(DEGREES(ACOS(SIN(RADIANS(G834))*SIN(RADIANS(E836))+COS(RADIANS(G834))*COS(RADIANS(E836))*COS(RADIANS(J826))))&gt;90,0,$F$4*$F$5/E835^2*(SIN(RADIANS(G834))*SIN(RADIANS(E836))+COS(RADIANS(G834))*COS(RADIANS(E836))*COS(RADIANS(J826))))</f>
        <v>0</v>
      </c>
      <c r="K834" s="3">
        <f>IF(DEGREES(ACOS(SIN(RADIANS(G834))*SIN(RADIANS(E836))+COS(RADIANS(G834))*COS(RADIANS(E836))*COS(RADIANS(K826))))&gt;90,0,$F$4*$F$5/E835^2*(SIN(RADIANS(G834))*SIN(RADIANS(E836))+COS(RADIANS(G834))*COS(RADIANS(E836))*COS(RADIANS(K826))))</f>
        <v>0</v>
      </c>
      <c r="L834" s="3">
        <f>IF(DEGREES(ACOS(SIN(RADIANS(G834))*SIN(RADIANS(E836))+COS(RADIANS(G834))*COS(RADIANS(E836))*COS(RADIANS(L826))))&gt;90,0,$F$4*$F$5/E835^2*(SIN(RADIANS(G834))*SIN(RADIANS(E836))+COS(RADIANS(G834))*COS(RADIANS(E836))*COS(RADIANS(L826))))</f>
        <v>0</v>
      </c>
      <c r="M834" s="3">
        <f>IF(DEGREES(ACOS(SIN(RADIANS(G834))*SIN(RADIANS(E836))+COS(RADIANS(G834))*COS(RADIANS(E836))*COS(RADIANS(M826))))&gt;90,0,$F$4*$F$5/E835^2*(SIN(RADIANS(G834))*SIN(RADIANS(E836))+COS(RADIANS(G834))*COS(RADIANS(E836))*COS(RADIANS(M826))))</f>
        <v>0</v>
      </c>
      <c r="N834" s="3">
        <f>IF(DEGREES(ACOS(SIN(RADIANS(G834))*SIN(RADIANS(E836))+COS(RADIANS(G834))*COS(RADIANS(E836))*COS(RADIANS(N826))))&gt;90,0,$F$4*$F$5/E835^2*(SIN(RADIANS(G834))*SIN(RADIANS(E836))+COS(RADIANS(G834))*COS(RADIANS(E836))*COS(RADIANS(N826))))</f>
        <v>0</v>
      </c>
      <c r="O834" s="3">
        <f>IF(DEGREES(ACOS(SIN(RADIANS(G834))*SIN(RADIANS(E836))+COS(RADIANS(G834))*COS(RADIANS(E836))*COS(RADIANS(O826))))&gt;90,0,$F$4*$F$5/E835^2*(SIN(RADIANS(G834))*SIN(RADIANS(E836))+COS(RADIANS(G834))*COS(RADIANS(E836))*COS(RADIANS(O826))))</f>
        <v>0</v>
      </c>
      <c r="P834" s="3">
        <f>IF(DEGREES(ACOS(SIN(RADIANS(G834))*SIN(RADIANS(E836))+COS(RADIANS(G834))*COS(RADIANS(E836))*COS(RADIANS(P826))))&gt;90,0,$F$4*$F$5/E835^2*(SIN(RADIANS(G834))*SIN(RADIANS(E836))+COS(RADIANS(G834))*COS(RADIANS(E836))*COS(RADIANS(P826))))</f>
        <v>0</v>
      </c>
      <c r="Q834" s="3">
        <f>IF(DEGREES(ACOS(SIN(RADIANS(G834))*SIN(RADIANS(E836))+COS(RADIANS(G834))*COS(RADIANS(E836))*COS(RADIANS(Q826))))&gt;90,0,$F$4*$F$5/E835^2*(SIN(RADIANS(G834))*SIN(RADIANS(E836))+COS(RADIANS(G834))*COS(RADIANS(E836))*COS(RADIANS(Q826))))</f>
        <v>0</v>
      </c>
      <c r="R834" s="3" t="e">
        <f>IF(DEGREES(ACOS(SIN(RADIANS(G834))*SIN(RADIANS(E836))+COS(RADIANS(G834))*COS(RADIANS(E836))*COS(RADIANS(R826))))&gt;90,0,$F$4*$F$5/E835^2*(SIN(RADIANS(G834))*SIN(RADIANS(E836))+COS(RADIANS(G834))*COS(RADIANS(E836))*COS(RADIANS(R826))))</f>
        <v>#DIV/0!</v>
      </c>
      <c r="S834" s="3" t="e">
        <f>IF(DEGREES(ACOS(SIN(RADIANS(G834))*SIN(RADIANS(E836))+COS(RADIANS(G834))*COS(RADIANS(E836))*COS(RADIANS(S826))))&gt;90,0,$F$4*$F$5/E835^2*(SIN(RADIANS(G834))*SIN(RADIANS(E836))+COS(RADIANS(G834))*COS(RADIANS(E836))*COS(RADIANS(S826))))</f>
        <v>#DIV/0!</v>
      </c>
      <c r="T834" s="3" t="e">
        <f>IF(DEGREES(ACOS(SIN(RADIANS(G834))*SIN(RADIANS(E836))+COS(RADIANS(G834))*COS(RADIANS(E836))*COS(RADIANS(T826))))&gt;90,0,$F$4*$F$5/E835^2*(SIN(RADIANS(G834))*SIN(RADIANS(E836))+COS(RADIANS(G834))*COS(RADIANS(E836))*COS(RADIANS(T826))))</f>
        <v>#DIV/0!</v>
      </c>
      <c r="U834" s="3" t="e">
        <f>IF(DEGREES(ACOS(SIN(RADIANS(G834))*SIN(RADIANS(E836))+COS(RADIANS(G834))*COS(RADIANS(E836))*COS(RADIANS(U826))))&gt;90,0,$F$4*$F$5/E835^2*(SIN(RADIANS(G834))*SIN(RADIANS(E836))+COS(RADIANS(G834))*COS(RADIANS(E836))*COS(RADIANS(U826))))</f>
        <v>#DIV/0!</v>
      </c>
      <c r="V834" s="3" t="e">
        <f>IF(DEGREES(ACOS(SIN(RADIANS(G834))*SIN(RADIANS(E836))+COS(RADIANS(G834))*COS(RADIANS(E836))*COS(RADIANS(V826))))&gt;90,0,$F$4*$F$5/E835^2*(SIN(RADIANS(G834))*SIN(RADIANS(E836))+COS(RADIANS(G834))*COS(RADIANS(E836))*COS(RADIANS(V826))))</f>
        <v>#DIV/0!</v>
      </c>
      <c r="W834" s="3" t="e">
        <f>IF(DEGREES(ACOS(SIN(RADIANS(G834))*SIN(RADIANS(E836))+COS(RADIANS(G834))*COS(RADIANS(E836))*COS(RADIANS(W826))))&gt;90,0,$F$4*$F$5/E835^2*(SIN(RADIANS(G834))*SIN(RADIANS(E836))+COS(RADIANS(G834))*COS(RADIANS(E836))*COS(RADIANS(W826))))</f>
        <v>#DIV/0!</v>
      </c>
      <c r="X834" s="3" t="e">
        <f>IF(DEGREES(ACOS(SIN(RADIANS(G834))*SIN(RADIANS(E836))+COS(RADIANS(G834))*COS(RADIANS(E836))*COS(RADIANS(X826))))&gt;90,0,$F$4*$F$5/E835^2*(SIN(RADIANS(G834))*SIN(RADIANS(E836))+COS(RADIANS(G834))*COS(RADIANS(E836))*COS(RADIANS(X826))))</f>
        <v>#DIV/0!</v>
      </c>
      <c r="Y834" s="3" t="e">
        <f>IF(DEGREES(ACOS(SIN(RADIANS(G834))*SIN(RADIANS(E836))+COS(RADIANS(G834))*COS(RADIANS(E836))*COS(RADIANS(Y826))))&gt;90,0,$F$4*$F$5/E835^2*(SIN(RADIANS(G834))*SIN(RADIANS(E836))+COS(RADIANS(G834))*COS(RADIANS(E836))*COS(RADIANS(Y826))))</f>
        <v>#DIV/0!</v>
      </c>
      <c r="Z834" s="3" t="e">
        <f>IF(DEGREES(ACOS(SIN(RADIANS(G834))*SIN(RADIANS(E836))+COS(RADIANS(G834))*COS(RADIANS(E836))*COS(RADIANS(Z826))))&gt;90,0,$F$4*$F$5/E835^2*(SIN(RADIANS(G834))*SIN(RADIANS(E836))+COS(RADIANS(G834))*COS(RADIANS(E836))*COS(RADIANS(Z826))))</f>
        <v>#DIV/0!</v>
      </c>
      <c r="AA834" s="3" t="e">
        <f>IF(DEGREES(ACOS(SIN(RADIANS(G834))*SIN(RADIANS(E836))+COS(RADIANS(G834))*COS(RADIANS(E836))*COS(RADIANS(AA826))))&gt;90,0,$F$4*$F$5/E835^2*(SIN(RADIANS(G834))*SIN(RADIANS(E836))+COS(RADIANS(G834))*COS(RADIANS(E836))*COS(RADIANS(AA826))))</f>
        <v>#DIV/0!</v>
      </c>
      <c r="AB834" s="3" t="e">
        <f>IF(DEGREES(ACOS(SIN(RADIANS(G834))*SIN(RADIANS(E836))+COS(RADIANS(G834))*COS(RADIANS(E836))*COS(RADIANS(AB826))))&gt;90,0,$F$4*$F$5/E835^2*(SIN(RADIANS(G834))*SIN(RADIANS(E836))+COS(RADIANS(G834))*COS(RADIANS(E836))*COS(RADIANS(AB826))))</f>
        <v>#DIV/0!</v>
      </c>
      <c r="AC834" s="3" t="e">
        <f>IF(DEGREES(ACOS(SIN(RADIANS(G834))*SIN(RADIANS(E836))+COS(RADIANS(G834))*COS(RADIANS(E836))*COS(RADIANS(AC826))))&gt;90,0,$F$4*$F$5/E835^2*(SIN(RADIANS(G834))*SIN(RADIANS(E836))+COS(RADIANS(G834))*COS(RADIANS(E836))*COS(RADIANS(AC826))))</f>
        <v>#DIV/0!</v>
      </c>
      <c r="AD834" s="3" t="e">
        <f>IF(DEGREES(ACOS(SIN(RADIANS(G834))*SIN(RADIANS(E836))+COS(RADIANS(G834))*COS(RADIANS(E836))*COS(RADIANS(AD826))))&gt;90,0,$F$4*$F$5/E835^2*(SIN(RADIANS(G834))*SIN(RADIANS(E836))+COS(RADIANS(G834))*COS(RADIANS(E836))*COS(RADIANS(AD826))))</f>
        <v>#DIV/0!</v>
      </c>
      <c r="AE834" s="3" t="e">
        <f>IF(DEGREES(ACOS(SIN(RADIANS(G834))*SIN(RADIANS(E836))+COS(RADIANS(G834))*COS(RADIANS(E836))*COS(RADIANS(AE826))))&gt;90,0,$F$4*$F$5/E835^2*(SIN(RADIANS(G834))*SIN(RADIANS(E836))+COS(RADIANS(G834))*COS(RADIANS(E836))*COS(RADIANS(AE826))))</f>
        <v>#DIV/0!</v>
      </c>
      <c r="AF834" s="3" t="e">
        <f>IF(DEGREES(ACOS(SIN(RADIANS(G834))*SIN(RADIANS(E836))+COS(RADIANS(G834))*COS(RADIANS(E836))*COS(RADIANS(AF826))))&gt;90,0,$F$4*$F$5/E835^2*(SIN(RADIANS(G834))*SIN(RADIANS(E836))+COS(RADIANS(G834))*COS(RADIANS(E836))*COS(RADIANS(AF826))))</f>
        <v>#DIV/0!</v>
      </c>
      <c r="AG834" s="3" t="e">
        <f>IF(DEGREES(ACOS(SIN(RADIANS(G834))*SIN(RADIANS(E836))+COS(RADIANS(G834))*COS(RADIANS(E836))*COS(RADIANS(AG826))))&gt;90,0,$F$4*$F$5/E835^2*(SIN(RADIANS(G834))*SIN(RADIANS(E836))+COS(RADIANS(G834))*COS(RADIANS(E836))*COS(RADIANS(AG826))))</f>
        <v>#DIV/0!</v>
      </c>
      <c r="AH834" s="3" t="e">
        <f>IF(DEGREES(ACOS(SIN(RADIANS(G834))*SIN(RADIANS(E836))+COS(RADIANS(G834))*COS(RADIANS(E836))*COS(RADIANS(AH826))))&gt;90,0,$F$4*$F$5/E835^2*(SIN(RADIANS(G834))*SIN(RADIANS(E836))+COS(RADIANS(G834))*COS(RADIANS(E836))*COS(RADIANS(AH826))))</f>
        <v>#DIV/0!</v>
      </c>
      <c r="AI834" s="3" t="e">
        <f>IF(DEGREES(ACOS(SIN(RADIANS(G834))*SIN(RADIANS(E836))+COS(RADIANS(G834))*COS(RADIANS(E836))*COS(RADIANS(AI826))))&gt;90,0,$F$4*$F$5/E835^2*(SIN(RADIANS(G834))*SIN(RADIANS(E836))+COS(RADIANS(G834))*COS(RADIANS(E836))*COS(RADIANS(AI826))))</f>
        <v>#DIV/0!</v>
      </c>
      <c r="AJ834" s="3" t="e">
        <f>IF(DEGREES(ACOS(SIN(RADIANS(G834))*SIN(RADIANS(E836))+COS(RADIANS(G834))*COS(RADIANS(E836))*COS(RADIANS(AJ826))))&gt;90,0,$F$4*$F$5/E835^2*(SIN(RADIANS(G834))*SIN(RADIANS(E836))+COS(RADIANS(G834))*COS(RADIANS(E836))*COS(RADIANS(AJ826))))</f>
        <v>#DIV/0!</v>
      </c>
      <c r="AK834" s="3">
        <f>IF(DEGREES(ACOS(SIN(RADIANS(G834))*SIN(RADIANS(E836))+COS(RADIANS(G834))*COS(RADIANS(E836))*COS(RADIANS(AK826))))&gt;90,0,$F$4*$F$5/E835^2*(SIN(RADIANS(G834))*SIN(RADIANS(E836))+COS(RADIANS(G834))*COS(RADIANS(E836))*COS(RADIANS(AK826))))</f>
        <v>0</v>
      </c>
      <c r="AL834" s="3">
        <f>IF(DEGREES(ACOS(SIN(RADIANS(G834))*SIN(RADIANS(E836))+COS(RADIANS(G834))*COS(RADIANS(E836))*COS(RADIANS(AL826))))&gt;90,0,$F$4*$F$5/E835^2*(SIN(RADIANS(G834))*SIN(RADIANS(E836))+COS(RADIANS(G834))*COS(RADIANS(E836))*COS(RADIANS(AL826))))</f>
        <v>0</v>
      </c>
      <c r="AM834" s="3">
        <f>IF(DEGREES(ACOS(SIN(RADIANS(G834))*SIN(RADIANS(E836))+COS(RADIANS(G834))*COS(RADIANS(E836))*COS(RADIANS(AM826))))&gt;90,0,$F$4*$F$5/E835^2*(SIN(RADIANS(G834))*SIN(RADIANS(E836))+COS(RADIANS(G834))*COS(RADIANS(E836))*COS(RADIANS(AM826))))</f>
        <v>0</v>
      </c>
      <c r="AN834" s="3">
        <f>IF(DEGREES(ACOS(SIN(RADIANS(G834))*SIN(RADIANS(E836))+COS(RADIANS(G834))*COS(RADIANS(E836))*COS(RADIANS(AN826))))&gt;90,0,$F$4*$F$5/E835^2*(SIN(RADIANS(G834))*SIN(RADIANS(E836))+COS(RADIANS(G834))*COS(RADIANS(E836))*COS(RADIANS(AN826))))</f>
        <v>0</v>
      </c>
      <c r="AO834" s="3">
        <f>IF(DEGREES(ACOS(SIN(RADIANS(G834))*SIN(RADIANS(E836))+COS(RADIANS(G834))*COS(RADIANS(E836))*COS(RADIANS(AO826))))&gt;90,0,$F$4*$F$5/E835^2*(SIN(RADIANS(G834))*SIN(RADIANS(E836))+COS(RADIANS(G834))*COS(RADIANS(E836))*COS(RADIANS(AO826))))</f>
        <v>0</v>
      </c>
      <c r="AP834" s="3">
        <f>IF(DEGREES(ACOS(SIN(RADIANS(G834))*SIN(RADIANS(E836))+COS(RADIANS(G834))*COS(RADIANS(E836))*COS(RADIANS(AP826))))&gt;90,0,$F$4*$F$5/E835^2*(SIN(RADIANS(G834))*SIN(RADIANS(E836))+COS(RADIANS(G834))*COS(RADIANS(E836))*COS(RADIANS(AP826))))</f>
        <v>0</v>
      </c>
      <c r="AQ834" s="3">
        <f>IF(DEGREES(ACOS(SIN(RADIANS(G834))*SIN(RADIANS(E836))+COS(RADIANS(G834))*COS(RADIANS(E836))*COS(RADIANS(AQ826))))&gt;90,0,$F$4*$F$5/E835^2*(SIN(RADIANS(G834))*SIN(RADIANS(E836))+COS(RADIANS(G834))*COS(RADIANS(E836))*COS(RADIANS(AQ826))))</f>
        <v>0</v>
      </c>
      <c r="AR834" s="3">
        <f>IF(DEGREES(ACOS(SIN(RADIANS(G834))*SIN(RADIANS(E836))+COS(RADIANS(G834))*COS(RADIANS(E836))*COS(RADIANS(AR826))))&gt;90,0,$F$4*$F$5/E835^2*(SIN(RADIANS(G834))*SIN(RADIANS(E836))+COS(RADIANS(G834))*COS(RADIANS(E836))*COS(RADIANS(AR826))))</f>
        <v>0</v>
      </c>
    </row>
    <row r="835" spans="2:44" ht="15.75" customHeight="1" x14ac:dyDescent="0.2">
      <c r="B835" s="20" t="s">
        <v>788</v>
      </c>
      <c r="E835" s="3">
        <f>$F$6*(1-$F$7^2)/(1+$F$7*COS(RADIANS(E829)))</f>
        <v>0</v>
      </c>
      <c r="G835" s="3">
        <v>20</v>
      </c>
      <c r="I835" s="3">
        <f>IF(DEGREES(ACOS(SIN(RADIANS(G835))*SIN(RADIANS(E836))+COS(RADIANS(G835))*COS(RADIANS(E836))*COS(RADIANS(I826))))&gt;90,0,$F$4*$F$5/E835^2*(SIN(RADIANS(G835))*SIN(RADIANS(E836))+COS(RADIANS(G835))*COS(RADIANS(E836))*COS(RADIANS(I826))))</f>
        <v>0</v>
      </c>
      <c r="J835" s="3">
        <f>IF(DEGREES(ACOS(SIN(RADIANS(G835))*SIN(RADIANS(E836))+COS(RADIANS(G835))*COS(RADIANS(E836))*COS(RADIANS(J826))))&gt;90,0,$F$4*$F$5/E835^2*(SIN(RADIANS(G835))*SIN(RADIANS(E836))+COS(RADIANS(G835))*COS(RADIANS(E836))*COS(RADIANS(J826))))</f>
        <v>0</v>
      </c>
      <c r="K835" s="3">
        <f>IF(DEGREES(ACOS(SIN(RADIANS(G835))*SIN(RADIANS(E836))+COS(RADIANS(G835))*COS(RADIANS(E836))*COS(RADIANS(K826))))&gt;90,0,$F$4*$F$5/E835^2*(SIN(RADIANS(G835))*SIN(RADIANS(E836))+COS(RADIANS(G835))*COS(RADIANS(E836))*COS(RADIANS(K826))))</f>
        <v>0</v>
      </c>
      <c r="L835" s="3">
        <f>IF(DEGREES(ACOS(SIN(RADIANS(G835))*SIN(RADIANS(E836))+COS(RADIANS(G835))*COS(RADIANS(E836))*COS(RADIANS(L826))))&gt;90,0,$F$4*$F$5/E835^2*(SIN(RADIANS(G835))*SIN(RADIANS(E836))+COS(RADIANS(G835))*COS(RADIANS(E836))*COS(RADIANS(L826))))</f>
        <v>0</v>
      </c>
      <c r="M835" s="3">
        <f>IF(DEGREES(ACOS(SIN(RADIANS(G835))*SIN(RADIANS(E836))+COS(RADIANS(G835))*COS(RADIANS(E836))*COS(RADIANS(M826))))&gt;90,0,$F$4*$F$5/E835^2*(SIN(RADIANS(G835))*SIN(RADIANS(E836))+COS(RADIANS(G835))*COS(RADIANS(E836))*COS(RADIANS(M826))))</f>
        <v>0</v>
      </c>
      <c r="N835" s="3">
        <f>IF(DEGREES(ACOS(SIN(RADIANS(G835))*SIN(RADIANS(E836))+COS(RADIANS(G835))*COS(RADIANS(E836))*COS(RADIANS(N826))))&gt;90,0,$F$4*$F$5/E835^2*(SIN(RADIANS(G835))*SIN(RADIANS(E836))+COS(RADIANS(G835))*COS(RADIANS(E836))*COS(RADIANS(N826))))</f>
        <v>0</v>
      </c>
      <c r="O835" s="3">
        <f>IF(DEGREES(ACOS(SIN(RADIANS(G835))*SIN(RADIANS(E836))+COS(RADIANS(G835))*COS(RADIANS(E836))*COS(RADIANS(O826))))&gt;90,0,$F$4*$F$5/E835^2*(SIN(RADIANS(G835))*SIN(RADIANS(E836))+COS(RADIANS(G835))*COS(RADIANS(E836))*COS(RADIANS(O826))))</f>
        <v>0</v>
      </c>
      <c r="P835" s="3">
        <f>IF(DEGREES(ACOS(SIN(RADIANS(G835))*SIN(RADIANS(E836))+COS(RADIANS(G835))*COS(RADIANS(E836))*COS(RADIANS(P826))))&gt;90,0,$F$4*$F$5/E835^2*(SIN(RADIANS(G835))*SIN(RADIANS(E836))+COS(RADIANS(G835))*COS(RADIANS(E836))*COS(RADIANS(P826))))</f>
        <v>0</v>
      </c>
      <c r="Q835" s="3">
        <f>IF(DEGREES(ACOS(SIN(RADIANS(G835))*SIN(RADIANS(E836))+COS(RADIANS(G835))*COS(RADIANS(E836))*COS(RADIANS(Q826))))&gt;90,0,$F$4*$F$5/E835^2*(SIN(RADIANS(G835))*SIN(RADIANS(E836))+COS(RADIANS(G835))*COS(RADIANS(E836))*COS(RADIANS(Q826))))</f>
        <v>0</v>
      </c>
      <c r="R835" s="3" t="e">
        <f>IF(DEGREES(ACOS(SIN(RADIANS(G835))*SIN(RADIANS(E836))+COS(RADIANS(G835))*COS(RADIANS(E836))*COS(RADIANS(R826))))&gt;90,0,$F$4*$F$5/E835^2*(SIN(RADIANS(G835))*SIN(RADIANS(E836))+COS(RADIANS(G835))*COS(RADIANS(E836))*COS(RADIANS(R826))))</f>
        <v>#DIV/0!</v>
      </c>
      <c r="S835" s="3" t="e">
        <f>IF(DEGREES(ACOS(SIN(RADIANS(G835))*SIN(RADIANS(E836))+COS(RADIANS(G835))*COS(RADIANS(E836))*COS(RADIANS(S826))))&gt;90,0,$F$4*$F$5/E835^2*(SIN(RADIANS(G835))*SIN(RADIANS(E836))+COS(RADIANS(G835))*COS(RADIANS(E836))*COS(RADIANS(S826))))</f>
        <v>#DIV/0!</v>
      </c>
      <c r="T835" s="3" t="e">
        <f>IF(DEGREES(ACOS(SIN(RADIANS(G835))*SIN(RADIANS(E836))+COS(RADIANS(G835))*COS(RADIANS(E836))*COS(RADIANS(T826))))&gt;90,0,$F$4*$F$5/E835^2*(SIN(RADIANS(G835))*SIN(RADIANS(E836))+COS(RADIANS(G835))*COS(RADIANS(E836))*COS(RADIANS(T826))))</f>
        <v>#DIV/0!</v>
      </c>
      <c r="U835" s="3" t="e">
        <f>IF(DEGREES(ACOS(SIN(RADIANS(G835))*SIN(RADIANS(E836))+COS(RADIANS(G835))*COS(RADIANS(E836))*COS(RADIANS(U826))))&gt;90,0,$F$4*$F$5/E835^2*(SIN(RADIANS(G835))*SIN(RADIANS(E836))+COS(RADIANS(G835))*COS(RADIANS(E836))*COS(RADIANS(U826))))</f>
        <v>#DIV/0!</v>
      </c>
      <c r="V835" s="3" t="e">
        <f>IF(DEGREES(ACOS(SIN(RADIANS(G835))*SIN(RADIANS(E836))+COS(RADIANS(G835))*COS(RADIANS(E836))*COS(RADIANS(V826))))&gt;90,0,$F$4*$F$5/E835^2*(SIN(RADIANS(G835))*SIN(RADIANS(E836))+COS(RADIANS(G835))*COS(RADIANS(E836))*COS(RADIANS(V826))))</f>
        <v>#DIV/0!</v>
      </c>
      <c r="W835" s="3" t="e">
        <f>IF(DEGREES(ACOS(SIN(RADIANS(G835))*SIN(RADIANS(E836))+COS(RADIANS(G835))*COS(RADIANS(E836))*COS(RADIANS(W826))))&gt;90,0,$F$4*$F$5/E835^2*(SIN(RADIANS(G835))*SIN(RADIANS(E836))+COS(RADIANS(G835))*COS(RADIANS(E836))*COS(RADIANS(W826))))</f>
        <v>#DIV/0!</v>
      </c>
      <c r="X835" s="3" t="e">
        <f>IF(DEGREES(ACOS(SIN(RADIANS(G835))*SIN(RADIANS(E836))+COS(RADIANS(G835))*COS(RADIANS(E836))*COS(RADIANS(X826))))&gt;90,0,$F$4*$F$5/E835^2*(SIN(RADIANS(G835))*SIN(RADIANS(E836))+COS(RADIANS(G835))*COS(RADIANS(E836))*COS(RADIANS(X826))))</f>
        <v>#DIV/0!</v>
      </c>
      <c r="Y835" s="3" t="e">
        <f>IF(DEGREES(ACOS(SIN(RADIANS(G835))*SIN(RADIANS(E836))+COS(RADIANS(G835))*COS(RADIANS(E836))*COS(RADIANS(Y826))))&gt;90,0,$F$4*$F$5/E835^2*(SIN(RADIANS(G835))*SIN(RADIANS(E836))+COS(RADIANS(G835))*COS(RADIANS(E836))*COS(RADIANS(Y826))))</f>
        <v>#DIV/0!</v>
      </c>
      <c r="Z835" s="3" t="e">
        <f>IF(DEGREES(ACOS(SIN(RADIANS(G835))*SIN(RADIANS(E836))+COS(RADIANS(G835))*COS(RADIANS(E836))*COS(RADIANS(Z826))))&gt;90,0,$F$4*$F$5/E835^2*(SIN(RADIANS(G835))*SIN(RADIANS(E836))+COS(RADIANS(G835))*COS(RADIANS(E836))*COS(RADIANS(Z826))))</f>
        <v>#DIV/0!</v>
      </c>
      <c r="AA835" s="3" t="e">
        <f>IF(DEGREES(ACOS(SIN(RADIANS(G835))*SIN(RADIANS(E836))+COS(RADIANS(G835))*COS(RADIANS(E836))*COS(RADIANS(AA826))))&gt;90,0,$F$4*$F$5/E835^2*(SIN(RADIANS(G835))*SIN(RADIANS(E836))+COS(RADIANS(G835))*COS(RADIANS(E836))*COS(RADIANS(AA826))))</f>
        <v>#DIV/0!</v>
      </c>
      <c r="AB835" s="3" t="e">
        <f>IF(DEGREES(ACOS(SIN(RADIANS(G835))*SIN(RADIANS(E836))+COS(RADIANS(G835))*COS(RADIANS(E836))*COS(RADIANS(AB826))))&gt;90,0,$F$4*$F$5/E835^2*(SIN(RADIANS(G835))*SIN(RADIANS(E836))+COS(RADIANS(G835))*COS(RADIANS(E836))*COS(RADIANS(AB826))))</f>
        <v>#DIV/0!</v>
      </c>
      <c r="AC835" s="3" t="e">
        <f>IF(DEGREES(ACOS(SIN(RADIANS(G835))*SIN(RADIANS(E836))+COS(RADIANS(G835))*COS(RADIANS(E836))*COS(RADIANS(AC826))))&gt;90,0,$F$4*$F$5/E835^2*(SIN(RADIANS(G835))*SIN(RADIANS(E836))+COS(RADIANS(G835))*COS(RADIANS(E836))*COS(RADIANS(AC826))))</f>
        <v>#DIV/0!</v>
      </c>
      <c r="AD835" s="3" t="e">
        <f>IF(DEGREES(ACOS(SIN(RADIANS(G835))*SIN(RADIANS(E836))+COS(RADIANS(G835))*COS(RADIANS(E836))*COS(RADIANS(AD826))))&gt;90,0,$F$4*$F$5/E835^2*(SIN(RADIANS(G835))*SIN(RADIANS(E836))+COS(RADIANS(G835))*COS(RADIANS(E836))*COS(RADIANS(AD826))))</f>
        <v>#DIV/0!</v>
      </c>
      <c r="AE835" s="3" t="e">
        <f>IF(DEGREES(ACOS(SIN(RADIANS(G835))*SIN(RADIANS(E836))+COS(RADIANS(G835))*COS(RADIANS(E836))*COS(RADIANS(AE826))))&gt;90,0,$F$4*$F$5/E835^2*(SIN(RADIANS(G835))*SIN(RADIANS(E836))+COS(RADIANS(G835))*COS(RADIANS(E836))*COS(RADIANS(AE826))))</f>
        <v>#DIV/0!</v>
      </c>
      <c r="AF835" s="3" t="e">
        <f>IF(DEGREES(ACOS(SIN(RADIANS(G835))*SIN(RADIANS(E836))+COS(RADIANS(G835))*COS(RADIANS(E836))*COS(RADIANS(AF826))))&gt;90,0,$F$4*$F$5/E835^2*(SIN(RADIANS(G835))*SIN(RADIANS(E836))+COS(RADIANS(G835))*COS(RADIANS(E836))*COS(RADIANS(AF826))))</f>
        <v>#DIV/0!</v>
      </c>
      <c r="AG835" s="3" t="e">
        <f>IF(DEGREES(ACOS(SIN(RADIANS(G835))*SIN(RADIANS(E836))+COS(RADIANS(G835))*COS(RADIANS(E836))*COS(RADIANS(AG826))))&gt;90,0,$F$4*$F$5/E835^2*(SIN(RADIANS(G835))*SIN(RADIANS(E836))+COS(RADIANS(G835))*COS(RADIANS(E836))*COS(RADIANS(AG826))))</f>
        <v>#DIV/0!</v>
      </c>
      <c r="AH835" s="3" t="e">
        <f>IF(DEGREES(ACOS(SIN(RADIANS(G835))*SIN(RADIANS(E836))+COS(RADIANS(G835))*COS(RADIANS(E836))*COS(RADIANS(AH826))))&gt;90,0,$F$4*$F$5/E835^2*(SIN(RADIANS(G835))*SIN(RADIANS(E836))+COS(RADIANS(G835))*COS(RADIANS(E836))*COS(RADIANS(AH826))))</f>
        <v>#DIV/0!</v>
      </c>
      <c r="AI835" s="3" t="e">
        <f>IF(DEGREES(ACOS(SIN(RADIANS(G835))*SIN(RADIANS(E836))+COS(RADIANS(G835))*COS(RADIANS(E836))*COS(RADIANS(AI826))))&gt;90,0,$F$4*$F$5/E835^2*(SIN(RADIANS(G835))*SIN(RADIANS(E836))+COS(RADIANS(G835))*COS(RADIANS(E836))*COS(RADIANS(AI826))))</f>
        <v>#DIV/0!</v>
      </c>
      <c r="AJ835" s="3" t="e">
        <f>IF(DEGREES(ACOS(SIN(RADIANS(G835))*SIN(RADIANS(E836))+COS(RADIANS(G835))*COS(RADIANS(E836))*COS(RADIANS(AJ826))))&gt;90,0,$F$4*$F$5/E835^2*(SIN(RADIANS(G835))*SIN(RADIANS(E836))+COS(RADIANS(G835))*COS(RADIANS(E836))*COS(RADIANS(AJ826))))</f>
        <v>#DIV/0!</v>
      </c>
      <c r="AK835" s="3">
        <f>IF(DEGREES(ACOS(SIN(RADIANS(G835))*SIN(RADIANS(E836))+COS(RADIANS(G835))*COS(RADIANS(E836))*COS(RADIANS(AK826))))&gt;90,0,$F$4*$F$5/E835^2*(SIN(RADIANS(G835))*SIN(RADIANS(E836))+COS(RADIANS(G835))*COS(RADIANS(E836))*COS(RADIANS(AK826))))</f>
        <v>0</v>
      </c>
      <c r="AL835" s="3">
        <f>IF(DEGREES(ACOS(SIN(RADIANS(G835))*SIN(RADIANS(E836))+COS(RADIANS(G835))*COS(RADIANS(E836))*COS(RADIANS(AL826))))&gt;90,0,$F$4*$F$5/E835^2*(SIN(RADIANS(G835))*SIN(RADIANS(E836))+COS(RADIANS(G835))*COS(RADIANS(E836))*COS(RADIANS(AL826))))</f>
        <v>0</v>
      </c>
      <c r="AM835" s="3">
        <f>IF(DEGREES(ACOS(SIN(RADIANS(G835))*SIN(RADIANS(E836))+COS(RADIANS(G835))*COS(RADIANS(E836))*COS(RADIANS(AM826))))&gt;90,0,$F$4*$F$5/E835^2*(SIN(RADIANS(G835))*SIN(RADIANS(E836))+COS(RADIANS(G835))*COS(RADIANS(E836))*COS(RADIANS(AM826))))</f>
        <v>0</v>
      </c>
      <c r="AN835" s="3">
        <f>IF(DEGREES(ACOS(SIN(RADIANS(G835))*SIN(RADIANS(E836))+COS(RADIANS(G835))*COS(RADIANS(E836))*COS(RADIANS(AN826))))&gt;90,0,$F$4*$F$5/E835^2*(SIN(RADIANS(G835))*SIN(RADIANS(E836))+COS(RADIANS(G835))*COS(RADIANS(E836))*COS(RADIANS(AN826))))</f>
        <v>0</v>
      </c>
      <c r="AO835" s="3">
        <f>IF(DEGREES(ACOS(SIN(RADIANS(G835))*SIN(RADIANS(E836))+COS(RADIANS(G835))*COS(RADIANS(E836))*COS(RADIANS(AO826))))&gt;90,0,$F$4*$F$5/E835^2*(SIN(RADIANS(G835))*SIN(RADIANS(E836))+COS(RADIANS(G835))*COS(RADIANS(E836))*COS(RADIANS(AO826))))</f>
        <v>0</v>
      </c>
      <c r="AP835" s="3">
        <f>IF(DEGREES(ACOS(SIN(RADIANS(G835))*SIN(RADIANS(E836))+COS(RADIANS(G835))*COS(RADIANS(E836))*COS(RADIANS(AP826))))&gt;90,0,$F$4*$F$5/E835^2*(SIN(RADIANS(G835))*SIN(RADIANS(E836))+COS(RADIANS(G835))*COS(RADIANS(E836))*COS(RADIANS(AP826))))</f>
        <v>0</v>
      </c>
      <c r="AQ835" s="3">
        <f>IF(DEGREES(ACOS(SIN(RADIANS(G835))*SIN(RADIANS(E836))+COS(RADIANS(G835))*COS(RADIANS(E836))*COS(RADIANS(AQ826))))&gt;90,0,$F$4*$F$5/E835^2*(SIN(RADIANS(G835))*SIN(RADIANS(E836))+COS(RADIANS(G835))*COS(RADIANS(E836))*COS(RADIANS(AQ826))))</f>
        <v>0</v>
      </c>
      <c r="AR835" s="3">
        <f>IF(DEGREES(ACOS(SIN(RADIANS(G835))*SIN(RADIANS(E836))+COS(RADIANS(G835))*COS(RADIANS(E836))*COS(RADIANS(AR826))))&gt;90,0,$F$4*$F$5/E835^2*(SIN(RADIANS(G835))*SIN(RADIANS(E836))+COS(RADIANS(G835))*COS(RADIANS(E836))*COS(RADIANS(AR826))))</f>
        <v>0</v>
      </c>
    </row>
    <row r="836" spans="2:44" ht="15.75" customHeight="1" x14ac:dyDescent="0.2">
      <c r="B836" s="20" t="s">
        <v>737</v>
      </c>
      <c r="E836" s="3">
        <f>IF($F$8&gt;90,180-$F$8,$F$8)*SIN(RADIANS(E830))</f>
        <v>0</v>
      </c>
      <c r="G836" s="3">
        <v>10</v>
      </c>
      <c r="I836" s="3">
        <f>IF(DEGREES(ACOS(SIN(RADIANS(G836))*SIN(RADIANS(E836))+COS(RADIANS(G836))*COS(RADIANS(E836))*COS(RADIANS(I826))))&gt;90,0,$F$4*$F$5/E835^2*(SIN(RADIANS(G836))*SIN(RADIANS(E836))+COS(RADIANS(G836))*COS(RADIANS(E836))*COS(RADIANS(I826))))</f>
        <v>0</v>
      </c>
      <c r="J836" s="3">
        <f>IF(DEGREES(ACOS(SIN(RADIANS(G836))*SIN(RADIANS(E836))+COS(RADIANS(G836))*COS(RADIANS(E836))*COS(RADIANS(J826))))&gt;90,0,$F$4*$F$5/E835^2*(SIN(RADIANS(G836))*SIN(RADIANS(E836))+COS(RADIANS(G836))*COS(RADIANS(E836))*COS(RADIANS(J826))))</f>
        <v>0</v>
      </c>
      <c r="K836" s="3">
        <f>IF(DEGREES(ACOS(SIN(RADIANS(G836))*SIN(RADIANS(E836))+COS(RADIANS(G836))*COS(RADIANS(E836))*COS(RADIANS(K826))))&gt;90,0,$F$4*$F$5/E835^2*(SIN(RADIANS(G836))*SIN(RADIANS(E836))+COS(RADIANS(G836))*COS(RADIANS(E836))*COS(RADIANS(K826))))</f>
        <v>0</v>
      </c>
      <c r="L836" s="3">
        <f>IF(DEGREES(ACOS(SIN(RADIANS(G836))*SIN(RADIANS(E836))+COS(RADIANS(G836))*COS(RADIANS(E836))*COS(RADIANS(L826))))&gt;90,0,$F$4*$F$5/E835^2*(SIN(RADIANS(G836))*SIN(RADIANS(E836))+COS(RADIANS(G836))*COS(RADIANS(E836))*COS(RADIANS(L826))))</f>
        <v>0</v>
      </c>
      <c r="M836" s="3">
        <f>IF(DEGREES(ACOS(SIN(RADIANS(G836))*SIN(RADIANS(E836))+COS(RADIANS(G836))*COS(RADIANS(E836))*COS(RADIANS(M826))))&gt;90,0,$F$4*$F$5/E835^2*(SIN(RADIANS(G836))*SIN(RADIANS(E836))+COS(RADIANS(G836))*COS(RADIANS(E836))*COS(RADIANS(M826))))</f>
        <v>0</v>
      </c>
      <c r="N836" s="3">
        <f>IF(DEGREES(ACOS(SIN(RADIANS(G836))*SIN(RADIANS(E836))+COS(RADIANS(G836))*COS(RADIANS(E836))*COS(RADIANS(N826))))&gt;90,0,$F$4*$F$5/E835^2*(SIN(RADIANS(G836))*SIN(RADIANS(E836))+COS(RADIANS(G836))*COS(RADIANS(E836))*COS(RADIANS(N826))))</f>
        <v>0</v>
      </c>
      <c r="O836" s="3">
        <f>IF(DEGREES(ACOS(SIN(RADIANS(G836))*SIN(RADIANS(E836))+COS(RADIANS(G836))*COS(RADIANS(E836))*COS(RADIANS(O826))))&gt;90,0,$F$4*$F$5/E835^2*(SIN(RADIANS(G836))*SIN(RADIANS(E836))+COS(RADIANS(G836))*COS(RADIANS(E836))*COS(RADIANS(O826))))</f>
        <v>0</v>
      </c>
      <c r="P836" s="3">
        <f>IF(DEGREES(ACOS(SIN(RADIANS(G836))*SIN(RADIANS(E836))+COS(RADIANS(G836))*COS(RADIANS(E836))*COS(RADIANS(P826))))&gt;90,0,$F$4*$F$5/E835^2*(SIN(RADIANS(G836))*SIN(RADIANS(E836))+COS(RADIANS(G836))*COS(RADIANS(E836))*COS(RADIANS(P826))))</f>
        <v>0</v>
      </c>
      <c r="Q836" s="3">
        <f>IF(DEGREES(ACOS(SIN(RADIANS(G836))*SIN(RADIANS(E836))+COS(RADIANS(G836))*COS(RADIANS(E836))*COS(RADIANS(Q826))))&gt;90,0,$F$4*$F$5/E835^2*(SIN(RADIANS(G836))*SIN(RADIANS(E836))+COS(RADIANS(G836))*COS(RADIANS(E836))*COS(RADIANS(Q826))))</f>
        <v>0</v>
      </c>
      <c r="R836" s="3" t="e">
        <f>IF(DEGREES(ACOS(SIN(RADIANS(G836))*SIN(RADIANS(E836))+COS(RADIANS(G836))*COS(RADIANS(E836))*COS(RADIANS(R826))))&gt;90,0,$F$4*$F$5/E835^2*(SIN(RADIANS(G836))*SIN(RADIANS(E836))+COS(RADIANS(G836))*COS(RADIANS(E836))*COS(RADIANS(R826))))</f>
        <v>#DIV/0!</v>
      </c>
      <c r="S836" s="3" t="e">
        <f>IF(DEGREES(ACOS(SIN(RADIANS(G836))*SIN(RADIANS(E836))+COS(RADIANS(G836))*COS(RADIANS(E836))*COS(RADIANS(S826))))&gt;90,0,$F$4*$F$5/E835^2*(SIN(RADIANS(G836))*SIN(RADIANS(E836))+COS(RADIANS(G836))*COS(RADIANS(E836))*COS(RADIANS(S826))))</f>
        <v>#DIV/0!</v>
      </c>
      <c r="T836" s="3" t="e">
        <f>IF(DEGREES(ACOS(SIN(RADIANS(G836))*SIN(RADIANS(E836))+COS(RADIANS(G836))*COS(RADIANS(E836))*COS(RADIANS(T826))))&gt;90,0,$F$4*$F$5/E835^2*(SIN(RADIANS(G836))*SIN(RADIANS(E836))+COS(RADIANS(G836))*COS(RADIANS(E836))*COS(RADIANS(T826))))</f>
        <v>#DIV/0!</v>
      </c>
      <c r="U836" s="3" t="e">
        <f>IF(DEGREES(ACOS(SIN(RADIANS(G836))*SIN(RADIANS(E836))+COS(RADIANS(G836))*COS(RADIANS(E836))*COS(RADIANS(U826))))&gt;90,0,$F$4*$F$5/E835^2*(SIN(RADIANS(G836))*SIN(RADIANS(E836))+COS(RADIANS(G836))*COS(RADIANS(E836))*COS(RADIANS(U826))))</f>
        <v>#DIV/0!</v>
      </c>
      <c r="V836" s="3" t="e">
        <f>IF(DEGREES(ACOS(SIN(RADIANS(G836))*SIN(RADIANS(E836))+COS(RADIANS(G836))*COS(RADIANS(E836))*COS(RADIANS(V826))))&gt;90,0,$F$4*$F$5/E835^2*(SIN(RADIANS(G836))*SIN(RADIANS(E836))+COS(RADIANS(G836))*COS(RADIANS(E836))*COS(RADIANS(V826))))</f>
        <v>#DIV/0!</v>
      </c>
      <c r="W836" s="3" t="e">
        <f>IF(DEGREES(ACOS(SIN(RADIANS(G836))*SIN(RADIANS(E836))+COS(RADIANS(G836))*COS(RADIANS(E836))*COS(RADIANS(W826))))&gt;90,0,$F$4*$F$5/E835^2*(SIN(RADIANS(G836))*SIN(RADIANS(E836))+COS(RADIANS(G836))*COS(RADIANS(E836))*COS(RADIANS(W826))))</f>
        <v>#DIV/0!</v>
      </c>
      <c r="X836" s="3" t="e">
        <f>IF(DEGREES(ACOS(SIN(RADIANS(G836))*SIN(RADIANS(E836))+COS(RADIANS(G836))*COS(RADIANS(E836))*COS(RADIANS(X826))))&gt;90,0,$F$4*$F$5/E835^2*(SIN(RADIANS(G836))*SIN(RADIANS(E836))+COS(RADIANS(G836))*COS(RADIANS(E836))*COS(RADIANS(X826))))</f>
        <v>#DIV/0!</v>
      </c>
      <c r="Y836" s="3" t="e">
        <f>IF(DEGREES(ACOS(SIN(RADIANS(G836))*SIN(RADIANS(E836))+COS(RADIANS(G836))*COS(RADIANS(E836))*COS(RADIANS(Y826))))&gt;90,0,$F$4*$F$5/E835^2*(SIN(RADIANS(G836))*SIN(RADIANS(E836))+COS(RADIANS(G836))*COS(RADIANS(E836))*COS(RADIANS(Y826))))</f>
        <v>#DIV/0!</v>
      </c>
      <c r="Z836" s="3" t="e">
        <f>IF(DEGREES(ACOS(SIN(RADIANS(G836))*SIN(RADIANS(E836))+COS(RADIANS(G836))*COS(RADIANS(E836))*COS(RADIANS(Z826))))&gt;90,0,$F$4*$F$5/E835^2*(SIN(RADIANS(G836))*SIN(RADIANS(E836))+COS(RADIANS(G836))*COS(RADIANS(E836))*COS(RADIANS(Z826))))</f>
        <v>#DIV/0!</v>
      </c>
      <c r="AA836" s="3" t="e">
        <f>IF(DEGREES(ACOS(SIN(RADIANS(G836))*SIN(RADIANS(E836))+COS(RADIANS(G836))*COS(RADIANS(E836))*COS(RADIANS(AA826))))&gt;90,0,$F$4*$F$5/E835^2*(SIN(RADIANS(G836))*SIN(RADIANS(E836))+COS(RADIANS(G836))*COS(RADIANS(E836))*COS(RADIANS(AA826))))</f>
        <v>#DIV/0!</v>
      </c>
      <c r="AB836" s="3" t="e">
        <f>IF(DEGREES(ACOS(SIN(RADIANS(G836))*SIN(RADIANS(E836))+COS(RADIANS(G836))*COS(RADIANS(E836))*COS(RADIANS(AB826))))&gt;90,0,$F$4*$F$5/E835^2*(SIN(RADIANS(G836))*SIN(RADIANS(E836))+COS(RADIANS(G836))*COS(RADIANS(E836))*COS(RADIANS(AB826))))</f>
        <v>#DIV/0!</v>
      </c>
      <c r="AC836" s="3" t="e">
        <f>IF(DEGREES(ACOS(SIN(RADIANS(G836))*SIN(RADIANS(E836))+COS(RADIANS(G836))*COS(RADIANS(E836))*COS(RADIANS(AC826))))&gt;90,0,$F$4*$F$5/E835^2*(SIN(RADIANS(G836))*SIN(RADIANS(E836))+COS(RADIANS(G836))*COS(RADIANS(E836))*COS(RADIANS(AC826))))</f>
        <v>#DIV/0!</v>
      </c>
      <c r="AD836" s="3" t="e">
        <f>IF(DEGREES(ACOS(SIN(RADIANS(G836))*SIN(RADIANS(E836))+COS(RADIANS(G836))*COS(RADIANS(E836))*COS(RADIANS(AD826))))&gt;90,0,$F$4*$F$5/E835^2*(SIN(RADIANS(G836))*SIN(RADIANS(E836))+COS(RADIANS(G836))*COS(RADIANS(E836))*COS(RADIANS(AD826))))</f>
        <v>#DIV/0!</v>
      </c>
      <c r="AE836" s="3" t="e">
        <f>IF(DEGREES(ACOS(SIN(RADIANS(G836))*SIN(RADIANS(E836))+COS(RADIANS(G836))*COS(RADIANS(E836))*COS(RADIANS(AE826))))&gt;90,0,$F$4*$F$5/E835^2*(SIN(RADIANS(G836))*SIN(RADIANS(E836))+COS(RADIANS(G836))*COS(RADIANS(E836))*COS(RADIANS(AE826))))</f>
        <v>#DIV/0!</v>
      </c>
      <c r="AF836" s="3" t="e">
        <f>IF(DEGREES(ACOS(SIN(RADIANS(G836))*SIN(RADIANS(E836))+COS(RADIANS(G836))*COS(RADIANS(E836))*COS(RADIANS(AF826))))&gt;90,0,$F$4*$F$5/E835^2*(SIN(RADIANS(G836))*SIN(RADIANS(E836))+COS(RADIANS(G836))*COS(RADIANS(E836))*COS(RADIANS(AF826))))</f>
        <v>#DIV/0!</v>
      </c>
      <c r="AG836" s="3" t="e">
        <f>IF(DEGREES(ACOS(SIN(RADIANS(G836))*SIN(RADIANS(E836))+COS(RADIANS(G836))*COS(RADIANS(E836))*COS(RADIANS(AG826))))&gt;90,0,$F$4*$F$5/E835^2*(SIN(RADIANS(G836))*SIN(RADIANS(E836))+COS(RADIANS(G836))*COS(RADIANS(E836))*COS(RADIANS(AG826))))</f>
        <v>#DIV/0!</v>
      </c>
      <c r="AH836" s="3" t="e">
        <f>IF(DEGREES(ACOS(SIN(RADIANS(G836))*SIN(RADIANS(E836))+COS(RADIANS(G836))*COS(RADIANS(E836))*COS(RADIANS(AH826))))&gt;90,0,$F$4*$F$5/E835^2*(SIN(RADIANS(G836))*SIN(RADIANS(E836))+COS(RADIANS(G836))*COS(RADIANS(E836))*COS(RADIANS(AH826))))</f>
        <v>#DIV/0!</v>
      </c>
      <c r="AI836" s="3" t="e">
        <f>IF(DEGREES(ACOS(SIN(RADIANS(G836))*SIN(RADIANS(E836))+COS(RADIANS(G836))*COS(RADIANS(E836))*COS(RADIANS(AI826))))&gt;90,0,$F$4*$F$5/E835^2*(SIN(RADIANS(G836))*SIN(RADIANS(E836))+COS(RADIANS(G836))*COS(RADIANS(E836))*COS(RADIANS(AI826))))</f>
        <v>#DIV/0!</v>
      </c>
      <c r="AJ836" s="3" t="e">
        <f>IF(DEGREES(ACOS(SIN(RADIANS(G836))*SIN(RADIANS(E836))+COS(RADIANS(G836))*COS(RADIANS(E836))*COS(RADIANS(AJ826))))&gt;90,0,$F$4*$F$5/E835^2*(SIN(RADIANS(G836))*SIN(RADIANS(E836))+COS(RADIANS(G836))*COS(RADIANS(E836))*COS(RADIANS(AJ826))))</f>
        <v>#DIV/0!</v>
      </c>
      <c r="AK836" s="3">
        <f>IF(DEGREES(ACOS(SIN(RADIANS(G836))*SIN(RADIANS(E836))+COS(RADIANS(G836))*COS(RADIANS(E836))*COS(RADIANS(AK826))))&gt;90,0,$F$4*$F$5/E835^2*(SIN(RADIANS(G836))*SIN(RADIANS(E836))+COS(RADIANS(G836))*COS(RADIANS(E836))*COS(RADIANS(AK826))))</f>
        <v>0</v>
      </c>
      <c r="AL836" s="3">
        <f>IF(DEGREES(ACOS(SIN(RADIANS(G836))*SIN(RADIANS(E836))+COS(RADIANS(G836))*COS(RADIANS(E836))*COS(RADIANS(AL826))))&gt;90,0,$F$4*$F$5/E835^2*(SIN(RADIANS(G836))*SIN(RADIANS(E836))+COS(RADIANS(G836))*COS(RADIANS(E836))*COS(RADIANS(AL826))))</f>
        <v>0</v>
      </c>
      <c r="AM836" s="3">
        <f>IF(DEGREES(ACOS(SIN(RADIANS(G836))*SIN(RADIANS(E836))+COS(RADIANS(G836))*COS(RADIANS(E836))*COS(RADIANS(AM826))))&gt;90,0,$F$4*$F$5/E835^2*(SIN(RADIANS(G836))*SIN(RADIANS(E836))+COS(RADIANS(G836))*COS(RADIANS(E836))*COS(RADIANS(AM826))))</f>
        <v>0</v>
      </c>
      <c r="AN836" s="3">
        <f>IF(DEGREES(ACOS(SIN(RADIANS(G836))*SIN(RADIANS(E836))+COS(RADIANS(G836))*COS(RADIANS(E836))*COS(RADIANS(AN826))))&gt;90,0,$F$4*$F$5/E835^2*(SIN(RADIANS(G836))*SIN(RADIANS(E836))+COS(RADIANS(G836))*COS(RADIANS(E836))*COS(RADIANS(AN826))))</f>
        <v>0</v>
      </c>
      <c r="AO836" s="3">
        <f>IF(DEGREES(ACOS(SIN(RADIANS(G836))*SIN(RADIANS(E836))+COS(RADIANS(G836))*COS(RADIANS(E836))*COS(RADIANS(AO826))))&gt;90,0,$F$4*$F$5/E835^2*(SIN(RADIANS(G836))*SIN(RADIANS(E836))+COS(RADIANS(G836))*COS(RADIANS(E836))*COS(RADIANS(AO826))))</f>
        <v>0</v>
      </c>
      <c r="AP836" s="3">
        <f>IF(DEGREES(ACOS(SIN(RADIANS(G836))*SIN(RADIANS(E836))+COS(RADIANS(G836))*COS(RADIANS(E836))*COS(RADIANS(AP826))))&gt;90,0,$F$4*$F$5/E835^2*(SIN(RADIANS(G836))*SIN(RADIANS(E836))+COS(RADIANS(G836))*COS(RADIANS(E836))*COS(RADIANS(AP826))))</f>
        <v>0</v>
      </c>
      <c r="AQ836" s="3">
        <f>IF(DEGREES(ACOS(SIN(RADIANS(G836))*SIN(RADIANS(E836))+COS(RADIANS(G836))*COS(RADIANS(E836))*COS(RADIANS(AQ826))))&gt;90,0,$F$4*$F$5/E835^2*(SIN(RADIANS(G836))*SIN(RADIANS(E836))+COS(RADIANS(G836))*COS(RADIANS(E836))*COS(RADIANS(AQ826))))</f>
        <v>0</v>
      </c>
      <c r="AR836" s="3">
        <f>IF(DEGREES(ACOS(SIN(RADIANS(G836))*SIN(RADIANS(E836))+COS(RADIANS(G836))*COS(RADIANS(E836))*COS(RADIANS(AR826))))&gt;90,0,$F$4*$F$5/E835^2*(SIN(RADIANS(G836))*SIN(RADIANS(E836))+COS(RADIANS(G836))*COS(RADIANS(E836))*COS(RADIANS(AR826))))</f>
        <v>0</v>
      </c>
    </row>
    <row r="837" spans="2:44" ht="15.75" customHeight="1" x14ac:dyDescent="0.2">
      <c r="B837" s="20" t="s">
        <v>789</v>
      </c>
      <c r="E837" s="3">
        <f>IF($F$10=0,IF(E828&lt;360,E828,E828-360),($F$10+1)*E828)</f>
        <v>340</v>
      </c>
      <c r="G837" s="3">
        <v>0</v>
      </c>
      <c r="I837" s="3">
        <f>IF(DEGREES(ACOS(SIN(RADIANS(G837))*SIN(RADIANS(E836))+COS(RADIANS(G837))*COS(RADIANS(E836))*COS(RADIANS(I826))))&gt;90,0,$F$4*$F$5/E835^2*(SIN(RADIANS(G837))*SIN(RADIANS(E836))+COS(RADIANS(G837))*COS(RADIANS(E836))*COS(RADIANS(I826))))</f>
        <v>0</v>
      </c>
      <c r="J837" s="3">
        <f>IF(DEGREES(ACOS(SIN(RADIANS(G837))*SIN(RADIANS(E836))+COS(RADIANS(G837))*COS(RADIANS(E836))*COS(RADIANS(J826))))&gt;90,0,$F$4*$F$5/E835^2*(SIN(RADIANS(G837))*SIN(RADIANS(E836))+COS(RADIANS(G837))*COS(RADIANS(E836))*COS(RADIANS(J826))))</f>
        <v>0</v>
      </c>
      <c r="K837" s="3">
        <f>IF(DEGREES(ACOS(SIN(RADIANS(G837))*SIN(RADIANS(E836))+COS(RADIANS(G837))*COS(RADIANS(E836))*COS(RADIANS(K826))))&gt;90,0,$F$4*$F$5/E835^2*(SIN(RADIANS(G837))*SIN(RADIANS(E836))+COS(RADIANS(G837))*COS(RADIANS(E836))*COS(RADIANS(K826))))</f>
        <v>0</v>
      </c>
      <c r="L837" s="3">
        <f>IF(DEGREES(ACOS(SIN(RADIANS(G837))*SIN(RADIANS(E836))+COS(RADIANS(G837))*COS(RADIANS(E836))*COS(RADIANS(L826))))&gt;90,0,$F$4*$F$5/E835^2*(SIN(RADIANS(G837))*SIN(RADIANS(E836))+COS(RADIANS(G837))*COS(RADIANS(E836))*COS(RADIANS(L826))))</f>
        <v>0</v>
      </c>
      <c r="M837" s="3">
        <f>IF(DEGREES(ACOS(SIN(RADIANS(G837))*SIN(RADIANS(E836))+COS(RADIANS(G837))*COS(RADIANS(E836))*COS(RADIANS(M826))))&gt;90,0,$F$4*$F$5/E835^2*(SIN(RADIANS(G837))*SIN(RADIANS(E836))+COS(RADIANS(G837))*COS(RADIANS(E836))*COS(RADIANS(M826))))</f>
        <v>0</v>
      </c>
      <c r="N837" s="3">
        <f>IF(DEGREES(ACOS(SIN(RADIANS(G837))*SIN(RADIANS(E836))+COS(RADIANS(G837))*COS(RADIANS(E836))*COS(RADIANS(N826))))&gt;90,0,$F$4*$F$5/E835^2*(SIN(RADIANS(G837))*SIN(RADIANS(E836))+COS(RADIANS(G837))*COS(RADIANS(E836))*COS(RADIANS(N826))))</f>
        <v>0</v>
      </c>
      <c r="O837" s="3">
        <f>IF(DEGREES(ACOS(SIN(RADIANS(G837))*SIN(RADIANS(E836))+COS(RADIANS(G837))*COS(RADIANS(E836))*COS(RADIANS(O826))))&gt;90,0,$F$4*$F$5/E835^2*(SIN(RADIANS(G837))*SIN(RADIANS(E836))+COS(RADIANS(G837))*COS(RADIANS(E836))*COS(RADIANS(O826))))</f>
        <v>0</v>
      </c>
      <c r="P837" s="3">
        <f>IF(DEGREES(ACOS(SIN(RADIANS(G837))*SIN(RADIANS(E836))+COS(RADIANS(G837))*COS(RADIANS(E836))*COS(RADIANS(P826))))&gt;90,0,$F$4*$F$5/E835^2*(SIN(RADIANS(G837))*SIN(RADIANS(E836))+COS(RADIANS(G837))*COS(RADIANS(E836))*COS(RADIANS(P826))))</f>
        <v>0</v>
      </c>
      <c r="Q837" s="3">
        <f>IF(DEGREES(ACOS(SIN(RADIANS(G837))*SIN(RADIANS(E836))+COS(RADIANS(G837))*COS(RADIANS(E836))*COS(RADIANS(Q826))))&gt;90,0,$F$4*$F$5/E835^2*(SIN(RADIANS(G837))*SIN(RADIANS(E836))+COS(RADIANS(G837))*COS(RADIANS(E836))*COS(RADIANS(Q826))))</f>
        <v>0</v>
      </c>
      <c r="R837" s="3" t="e">
        <f>IF(DEGREES(ACOS(SIN(RADIANS(G837))*SIN(RADIANS(E836))+COS(RADIANS(G837))*COS(RADIANS(E836))*COS(RADIANS(R826))))&gt;90,0,$F$4*$F$5/E835^2*(SIN(RADIANS(G837))*SIN(RADIANS(E836))+COS(RADIANS(G837))*COS(RADIANS(E836))*COS(RADIANS(R826))))</f>
        <v>#DIV/0!</v>
      </c>
      <c r="S837" s="3" t="e">
        <f>IF(DEGREES(ACOS(SIN(RADIANS(G837))*SIN(RADIANS(E836))+COS(RADIANS(G837))*COS(RADIANS(E836))*COS(RADIANS(S826))))&gt;90,0,$F$4*$F$5/E835^2*(SIN(RADIANS(G837))*SIN(RADIANS(E836))+COS(RADIANS(G837))*COS(RADIANS(E836))*COS(RADIANS(S826))))</f>
        <v>#DIV/0!</v>
      </c>
      <c r="T837" s="3" t="e">
        <f>IF(DEGREES(ACOS(SIN(RADIANS(G837))*SIN(RADIANS(E836))+COS(RADIANS(G837))*COS(RADIANS(E836))*COS(RADIANS(T826))))&gt;90,0,$F$4*$F$5/E835^2*(SIN(RADIANS(G837))*SIN(RADIANS(E836))+COS(RADIANS(G837))*COS(RADIANS(E836))*COS(RADIANS(T826))))</f>
        <v>#DIV/0!</v>
      </c>
      <c r="U837" s="3" t="e">
        <f>IF(DEGREES(ACOS(SIN(RADIANS(G837))*SIN(RADIANS(E836))+COS(RADIANS(G837))*COS(RADIANS(E836))*COS(RADIANS(U826))))&gt;90,0,$F$4*$F$5/E835^2*(SIN(RADIANS(G837))*SIN(RADIANS(E836))+COS(RADIANS(G837))*COS(RADIANS(E836))*COS(RADIANS(U826))))</f>
        <v>#DIV/0!</v>
      </c>
      <c r="V837" s="3" t="e">
        <f>IF(DEGREES(ACOS(SIN(RADIANS(G837))*SIN(RADIANS(E836))+COS(RADIANS(G837))*COS(RADIANS(E836))*COS(RADIANS(V826))))&gt;90,0,$F$4*$F$5/E835^2*(SIN(RADIANS(G837))*SIN(RADIANS(E836))+COS(RADIANS(G837))*COS(RADIANS(E836))*COS(RADIANS(V826))))</f>
        <v>#DIV/0!</v>
      </c>
      <c r="W837" s="3" t="e">
        <f>IF(DEGREES(ACOS(SIN(RADIANS(G837))*SIN(RADIANS(E836))+COS(RADIANS(G837))*COS(RADIANS(E836))*COS(RADIANS(W826))))&gt;90,0,$F$4*$F$5/E835^2*(SIN(RADIANS(G837))*SIN(RADIANS(E836))+COS(RADIANS(G837))*COS(RADIANS(E836))*COS(RADIANS(W826))))</f>
        <v>#DIV/0!</v>
      </c>
      <c r="X837" s="3" t="e">
        <f>IF(DEGREES(ACOS(SIN(RADIANS(G837))*SIN(RADIANS(E836))+COS(RADIANS(G837))*COS(RADIANS(E836))*COS(RADIANS(X826))))&gt;90,0,$F$4*$F$5/E835^2*(SIN(RADIANS(G837))*SIN(RADIANS(E836))+COS(RADIANS(G837))*COS(RADIANS(E836))*COS(RADIANS(X826))))</f>
        <v>#DIV/0!</v>
      </c>
      <c r="Y837" s="3" t="e">
        <f>IF(DEGREES(ACOS(SIN(RADIANS(G837))*SIN(RADIANS(E836))+COS(RADIANS(G837))*COS(RADIANS(E836))*COS(RADIANS(Y826))))&gt;90,0,$F$4*$F$5/E835^2*(SIN(RADIANS(G837))*SIN(RADIANS(E836))+COS(RADIANS(G837))*COS(RADIANS(E836))*COS(RADIANS(Y826))))</f>
        <v>#DIV/0!</v>
      </c>
      <c r="Z837" s="3" t="e">
        <f>IF(DEGREES(ACOS(SIN(RADIANS(G837))*SIN(RADIANS(E836))+COS(RADIANS(G837))*COS(RADIANS(E836))*COS(RADIANS(Z826))))&gt;90,0,$F$4*$F$5/E835^2*(SIN(RADIANS(G837))*SIN(RADIANS(E836))+COS(RADIANS(G837))*COS(RADIANS(E836))*COS(RADIANS(Z826))))</f>
        <v>#DIV/0!</v>
      </c>
      <c r="AA837" s="3" t="e">
        <f>IF(DEGREES(ACOS(SIN(RADIANS(G837))*SIN(RADIANS(E836))+COS(RADIANS(G837))*COS(RADIANS(E836))*COS(RADIANS(AA826))))&gt;90,0,$F$4*$F$5/E835^2*(SIN(RADIANS(G837))*SIN(RADIANS(E836))+COS(RADIANS(G837))*COS(RADIANS(E836))*COS(RADIANS(AA826))))</f>
        <v>#DIV/0!</v>
      </c>
      <c r="AB837" s="3" t="e">
        <f>IF(DEGREES(ACOS(SIN(RADIANS(G837))*SIN(RADIANS(E836))+COS(RADIANS(G837))*COS(RADIANS(E836))*COS(RADIANS(AB826))))&gt;90,0,$F$4*$F$5/E835^2*(SIN(RADIANS(G837))*SIN(RADIANS(E836))+COS(RADIANS(G837))*COS(RADIANS(E836))*COS(RADIANS(AB826))))</f>
        <v>#DIV/0!</v>
      </c>
      <c r="AC837" s="3" t="e">
        <f>IF(DEGREES(ACOS(SIN(RADIANS(G837))*SIN(RADIANS(E836))+COS(RADIANS(G837))*COS(RADIANS(E836))*COS(RADIANS(AC826))))&gt;90,0,$F$4*$F$5/E835^2*(SIN(RADIANS(G837))*SIN(RADIANS(E836))+COS(RADIANS(G837))*COS(RADIANS(E836))*COS(RADIANS(AC826))))</f>
        <v>#DIV/0!</v>
      </c>
      <c r="AD837" s="3" t="e">
        <f>IF(DEGREES(ACOS(SIN(RADIANS(G837))*SIN(RADIANS(E836))+COS(RADIANS(G837))*COS(RADIANS(E836))*COS(RADIANS(AD826))))&gt;90,0,$F$4*$F$5/E835^2*(SIN(RADIANS(G837))*SIN(RADIANS(E836))+COS(RADIANS(G837))*COS(RADIANS(E836))*COS(RADIANS(AD826))))</f>
        <v>#DIV/0!</v>
      </c>
      <c r="AE837" s="3" t="e">
        <f>IF(DEGREES(ACOS(SIN(RADIANS(G837))*SIN(RADIANS(E836))+COS(RADIANS(G837))*COS(RADIANS(E836))*COS(RADIANS(AE826))))&gt;90,0,$F$4*$F$5/E835^2*(SIN(RADIANS(G837))*SIN(RADIANS(E836))+COS(RADIANS(G837))*COS(RADIANS(E836))*COS(RADIANS(AE826))))</f>
        <v>#DIV/0!</v>
      </c>
      <c r="AF837" s="3" t="e">
        <f>IF(DEGREES(ACOS(SIN(RADIANS(G837))*SIN(RADIANS(E836))+COS(RADIANS(G837))*COS(RADIANS(E836))*COS(RADIANS(AF826))))&gt;90,0,$F$4*$F$5/E835^2*(SIN(RADIANS(G837))*SIN(RADIANS(E836))+COS(RADIANS(G837))*COS(RADIANS(E836))*COS(RADIANS(AF826))))</f>
        <v>#DIV/0!</v>
      </c>
      <c r="AG837" s="3" t="e">
        <f>IF(DEGREES(ACOS(SIN(RADIANS(G837))*SIN(RADIANS(E836))+COS(RADIANS(G837))*COS(RADIANS(E836))*COS(RADIANS(AG826))))&gt;90,0,$F$4*$F$5/E835^2*(SIN(RADIANS(G837))*SIN(RADIANS(E836))+COS(RADIANS(G837))*COS(RADIANS(E836))*COS(RADIANS(AG826))))</f>
        <v>#DIV/0!</v>
      </c>
      <c r="AH837" s="3" t="e">
        <f>IF(DEGREES(ACOS(SIN(RADIANS(G837))*SIN(RADIANS(E836))+COS(RADIANS(G837))*COS(RADIANS(E836))*COS(RADIANS(AH826))))&gt;90,0,$F$4*$F$5/E835^2*(SIN(RADIANS(G837))*SIN(RADIANS(E836))+COS(RADIANS(G837))*COS(RADIANS(E836))*COS(RADIANS(AH826))))</f>
        <v>#DIV/0!</v>
      </c>
      <c r="AI837" s="3" t="e">
        <f>IF(DEGREES(ACOS(SIN(RADIANS(G837))*SIN(RADIANS(E836))+COS(RADIANS(G837))*COS(RADIANS(E836))*COS(RADIANS(AI826))))&gt;90,0,$F$4*$F$5/E835^2*(SIN(RADIANS(G837))*SIN(RADIANS(E836))+COS(RADIANS(G837))*COS(RADIANS(E836))*COS(RADIANS(AI826))))</f>
        <v>#DIV/0!</v>
      </c>
      <c r="AJ837" s="3" t="e">
        <f>IF(DEGREES(ACOS(SIN(RADIANS(G837))*SIN(RADIANS(E836))+COS(RADIANS(G837))*COS(RADIANS(E836))*COS(RADIANS(AJ826))))&gt;90,0,$F$4*$F$5/E835^2*(SIN(RADIANS(G837))*SIN(RADIANS(E836))+COS(RADIANS(G837))*COS(RADIANS(E836))*COS(RADIANS(AJ826))))</f>
        <v>#DIV/0!</v>
      </c>
      <c r="AK837" s="3">
        <f>IF(DEGREES(ACOS(SIN(RADIANS(G837))*SIN(RADIANS(E836))+COS(RADIANS(G837))*COS(RADIANS(E836))*COS(RADIANS(AK826))))&gt;90,0,$F$4*$F$5/E835^2*(SIN(RADIANS(G837))*SIN(RADIANS(E836))+COS(RADIANS(G837))*COS(RADIANS(E836))*COS(RADIANS(AK826))))</f>
        <v>0</v>
      </c>
      <c r="AL837" s="3">
        <f>IF(DEGREES(ACOS(SIN(RADIANS(G837))*SIN(RADIANS(E836))+COS(RADIANS(G837))*COS(RADIANS(E836))*COS(RADIANS(AL826))))&gt;90,0,$F$4*$F$5/E835^2*(SIN(RADIANS(G837))*SIN(RADIANS(E836))+COS(RADIANS(G837))*COS(RADIANS(E836))*COS(RADIANS(AL826))))</f>
        <v>0</v>
      </c>
      <c r="AM837" s="3">
        <f>IF(DEGREES(ACOS(SIN(RADIANS(G837))*SIN(RADIANS(E836))+COS(RADIANS(G837))*COS(RADIANS(E836))*COS(RADIANS(AM826))))&gt;90,0,$F$4*$F$5/E835^2*(SIN(RADIANS(G837))*SIN(RADIANS(E836))+COS(RADIANS(G837))*COS(RADIANS(E836))*COS(RADIANS(AM826))))</f>
        <v>0</v>
      </c>
      <c r="AN837" s="3">
        <f>IF(DEGREES(ACOS(SIN(RADIANS(G837))*SIN(RADIANS(E836))+COS(RADIANS(G837))*COS(RADIANS(E836))*COS(RADIANS(AN826))))&gt;90,0,$F$4*$F$5/E835^2*(SIN(RADIANS(G837))*SIN(RADIANS(E836))+COS(RADIANS(G837))*COS(RADIANS(E836))*COS(RADIANS(AN826))))</f>
        <v>0</v>
      </c>
      <c r="AO837" s="3">
        <f>IF(DEGREES(ACOS(SIN(RADIANS(G837))*SIN(RADIANS(E836))+COS(RADIANS(G837))*COS(RADIANS(E836))*COS(RADIANS(AO826))))&gt;90,0,$F$4*$F$5/E835^2*(SIN(RADIANS(G837))*SIN(RADIANS(E836))+COS(RADIANS(G837))*COS(RADIANS(E836))*COS(RADIANS(AO826))))</f>
        <v>0</v>
      </c>
      <c r="AP837" s="3">
        <f>IF(DEGREES(ACOS(SIN(RADIANS(G837))*SIN(RADIANS(E836))+COS(RADIANS(G837))*COS(RADIANS(E836))*COS(RADIANS(AP826))))&gt;90,0,$F$4*$F$5/E835^2*(SIN(RADIANS(G837))*SIN(RADIANS(E836))+COS(RADIANS(G837))*COS(RADIANS(E836))*COS(RADIANS(AP826))))</f>
        <v>0</v>
      </c>
      <c r="AQ837" s="3">
        <f>IF(DEGREES(ACOS(SIN(RADIANS(G837))*SIN(RADIANS(E836))+COS(RADIANS(G837))*COS(RADIANS(E836))*COS(RADIANS(AQ826))))&gt;90,0,$F$4*$F$5/E835^2*(SIN(RADIANS(G837))*SIN(RADIANS(E836))+COS(RADIANS(G837))*COS(RADIANS(E836))*COS(RADIANS(AQ826))))</f>
        <v>0</v>
      </c>
      <c r="AR837" s="3">
        <f>IF(DEGREES(ACOS(SIN(RADIANS(G837))*SIN(RADIANS(E836))+COS(RADIANS(G837))*COS(RADIANS(E836))*COS(RADIANS(AR826))))&gt;90,0,$F$4*$F$5/E835^2*(SIN(RADIANS(G837))*SIN(RADIANS(E836))+COS(RADIANS(G837))*COS(RADIANS(E836))*COS(RADIANS(AR826))))</f>
        <v>0</v>
      </c>
    </row>
    <row r="838" spans="2:44" ht="15.75" customHeight="1" x14ac:dyDescent="0.2">
      <c r="B838" s="20" t="s">
        <v>790</v>
      </c>
      <c r="E838" s="3">
        <f>E837-E829-360*ROUNDDOWN((E837-E829)/360,0)</f>
        <v>0</v>
      </c>
      <c r="G838" s="3">
        <v>-10</v>
      </c>
      <c r="I838" s="3">
        <f>IF(DEGREES(ACOS(SIN(RADIANS(G838))*SIN(RADIANS(E836))+COS(RADIANS(G838))*COS(RADIANS(E836))*COS(RADIANS(I826))))&gt;90,0,$F$4*$F$5/E835^2*(SIN(RADIANS(G838))*SIN(RADIANS(E836))+COS(RADIANS(G838))*COS(RADIANS(E836))*COS(RADIANS(I826))))</f>
        <v>0</v>
      </c>
      <c r="J838" s="3">
        <f>IF(DEGREES(ACOS(SIN(RADIANS(G838))*SIN(RADIANS(E836))+COS(RADIANS(G838))*COS(RADIANS(E836))*COS(RADIANS(J826))))&gt;90,0,$F$4*$F$5/E835^2*(SIN(RADIANS(G838))*SIN(RADIANS(E836))+COS(RADIANS(G838))*COS(RADIANS(E836))*COS(RADIANS(J826))))</f>
        <v>0</v>
      </c>
      <c r="K838" s="3">
        <f>IF(DEGREES(ACOS(SIN(RADIANS(G838))*SIN(RADIANS(E836))+COS(RADIANS(G838))*COS(RADIANS(E836))*COS(RADIANS(K826))))&gt;90,0,$F$4*$F$5/E835^2*(SIN(RADIANS(G838))*SIN(RADIANS(E836))+COS(RADIANS(G838))*COS(RADIANS(E836))*COS(RADIANS(K826))))</f>
        <v>0</v>
      </c>
      <c r="L838" s="3">
        <f>IF(DEGREES(ACOS(SIN(RADIANS(G838))*SIN(RADIANS(E836))+COS(RADIANS(G838))*COS(RADIANS(E836))*COS(RADIANS(L826))))&gt;90,0,$F$4*$F$5/E835^2*(SIN(RADIANS(G838))*SIN(RADIANS(E836))+COS(RADIANS(G838))*COS(RADIANS(E836))*COS(RADIANS(L826))))</f>
        <v>0</v>
      </c>
      <c r="M838" s="3">
        <f>IF(DEGREES(ACOS(SIN(RADIANS(G838))*SIN(RADIANS(E836))+COS(RADIANS(G838))*COS(RADIANS(E836))*COS(RADIANS(M826))))&gt;90,0,$F$4*$F$5/E835^2*(SIN(RADIANS(G838))*SIN(RADIANS(E836))+COS(RADIANS(G838))*COS(RADIANS(E836))*COS(RADIANS(M826))))</f>
        <v>0</v>
      </c>
      <c r="N838" s="3">
        <f>IF(DEGREES(ACOS(SIN(RADIANS(G838))*SIN(RADIANS(E836))+COS(RADIANS(G838))*COS(RADIANS(E836))*COS(RADIANS(N826))))&gt;90,0,$F$4*$F$5/E835^2*(SIN(RADIANS(G838))*SIN(RADIANS(E836))+COS(RADIANS(G838))*COS(RADIANS(E836))*COS(RADIANS(N826))))</f>
        <v>0</v>
      </c>
      <c r="O838" s="3">
        <f>IF(DEGREES(ACOS(SIN(RADIANS(G838))*SIN(RADIANS(E836))+COS(RADIANS(G838))*COS(RADIANS(E836))*COS(RADIANS(O826))))&gt;90,0,$F$4*$F$5/E835^2*(SIN(RADIANS(G838))*SIN(RADIANS(E836))+COS(RADIANS(G838))*COS(RADIANS(E836))*COS(RADIANS(O826))))</f>
        <v>0</v>
      </c>
      <c r="P838" s="3">
        <f>IF(DEGREES(ACOS(SIN(RADIANS(G838))*SIN(RADIANS(E836))+COS(RADIANS(G838))*COS(RADIANS(E836))*COS(RADIANS(P826))))&gt;90,0,$F$4*$F$5/E835^2*(SIN(RADIANS(G838))*SIN(RADIANS(E836))+COS(RADIANS(G838))*COS(RADIANS(E836))*COS(RADIANS(P826))))</f>
        <v>0</v>
      </c>
      <c r="Q838" s="3">
        <f>IF(DEGREES(ACOS(SIN(RADIANS(G838))*SIN(RADIANS(E836))+COS(RADIANS(G838))*COS(RADIANS(E836))*COS(RADIANS(Q826))))&gt;90,0,$F$4*$F$5/E835^2*(SIN(RADIANS(G838))*SIN(RADIANS(E836))+COS(RADIANS(G838))*COS(RADIANS(E836))*COS(RADIANS(Q826))))</f>
        <v>0</v>
      </c>
      <c r="R838" s="3" t="e">
        <f>IF(DEGREES(ACOS(SIN(RADIANS(G838))*SIN(RADIANS(E836))+COS(RADIANS(G838))*COS(RADIANS(E836))*COS(RADIANS(R826))))&gt;90,0,$F$4*$F$5/E835^2*(SIN(RADIANS(G838))*SIN(RADIANS(E836))+COS(RADIANS(G838))*COS(RADIANS(E836))*COS(RADIANS(R826))))</f>
        <v>#DIV/0!</v>
      </c>
      <c r="S838" s="3" t="e">
        <f>IF(DEGREES(ACOS(SIN(RADIANS(G838))*SIN(RADIANS(E836))+COS(RADIANS(G838))*COS(RADIANS(E836))*COS(RADIANS(S826))))&gt;90,0,$F$4*$F$5/E835^2*(SIN(RADIANS(G838))*SIN(RADIANS(E836))+COS(RADIANS(G838))*COS(RADIANS(E836))*COS(RADIANS(S826))))</f>
        <v>#DIV/0!</v>
      </c>
      <c r="T838" s="3" t="e">
        <f>IF(DEGREES(ACOS(SIN(RADIANS(G838))*SIN(RADIANS(E836))+COS(RADIANS(G838))*COS(RADIANS(E836))*COS(RADIANS(T826))))&gt;90,0,$F$4*$F$5/E835^2*(SIN(RADIANS(G838))*SIN(RADIANS(E836))+COS(RADIANS(G838))*COS(RADIANS(E836))*COS(RADIANS(T826))))</f>
        <v>#DIV/0!</v>
      </c>
      <c r="U838" s="3" t="e">
        <f>IF(DEGREES(ACOS(SIN(RADIANS(G838))*SIN(RADIANS(E836))+COS(RADIANS(G838))*COS(RADIANS(E836))*COS(RADIANS(U826))))&gt;90,0,$F$4*$F$5/E835^2*(SIN(RADIANS(G838))*SIN(RADIANS(E836))+COS(RADIANS(G838))*COS(RADIANS(E836))*COS(RADIANS(U826))))</f>
        <v>#DIV/0!</v>
      </c>
      <c r="V838" s="3" t="e">
        <f>IF(DEGREES(ACOS(SIN(RADIANS(G838))*SIN(RADIANS(E836))+COS(RADIANS(G838))*COS(RADIANS(E836))*COS(RADIANS(V826))))&gt;90,0,$F$4*$F$5/E835^2*(SIN(RADIANS(G838))*SIN(RADIANS(E836))+COS(RADIANS(G838))*COS(RADIANS(E836))*COS(RADIANS(V826))))</f>
        <v>#DIV/0!</v>
      </c>
      <c r="W838" s="3" t="e">
        <f>IF(DEGREES(ACOS(SIN(RADIANS(G838))*SIN(RADIANS(E836))+COS(RADIANS(G838))*COS(RADIANS(E836))*COS(RADIANS(W826))))&gt;90,0,$F$4*$F$5/E835^2*(SIN(RADIANS(G838))*SIN(RADIANS(E836))+COS(RADIANS(G838))*COS(RADIANS(E836))*COS(RADIANS(W826))))</f>
        <v>#DIV/0!</v>
      </c>
      <c r="X838" s="3" t="e">
        <f>IF(DEGREES(ACOS(SIN(RADIANS(G838))*SIN(RADIANS(E836))+COS(RADIANS(G838))*COS(RADIANS(E836))*COS(RADIANS(X826))))&gt;90,0,$F$4*$F$5/E835^2*(SIN(RADIANS(G838))*SIN(RADIANS(E836))+COS(RADIANS(G838))*COS(RADIANS(E836))*COS(RADIANS(X826))))</f>
        <v>#DIV/0!</v>
      </c>
      <c r="Y838" s="3" t="e">
        <f>IF(DEGREES(ACOS(SIN(RADIANS(G838))*SIN(RADIANS(E836))+COS(RADIANS(G838))*COS(RADIANS(E836))*COS(RADIANS(Y826))))&gt;90,0,$F$4*$F$5/E835^2*(SIN(RADIANS(G838))*SIN(RADIANS(E836))+COS(RADIANS(G838))*COS(RADIANS(E836))*COS(RADIANS(Y826))))</f>
        <v>#DIV/0!</v>
      </c>
      <c r="Z838" s="3" t="e">
        <f>IF(DEGREES(ACOS(SIN(RADIANS(G838))*SIN(RADIANS(E836))+COS(RADIANS(G838))*COS(RADIANS(E836))*COS(RADIANS(Z826))))&gt;90,0,$F$4*$F$5/E835^2*(SIN(RADIANS(G838))*SIN(RADIANS(E836))+COS(RADIANS(G838))*COS(RADIANS(E836))*COS(RADIANS(Z826))))</f>
        <v>#DIV/0!</v>
      </c>
      <c r="AA838" s="3" t="e">
        <f>IF(DEGREES(ACOS(SIN(RADIANS(G838))*SIN(RADIANS(E836))+COS(RADIANS(G838))*COS(RADIANS(E836))*COS(RADIANS(AA826))))&gt;90,0,$F$4*$F$5/E835^2*(SIN(RADIANS(G838))*SIN(RADIANS(E836))+COS(RADIANS(G838))*COS(RADIANS(E836))*COS(RADIANS(AA826))))</f>
        <v>#DIV/0!</v>
      </c>
      <c r="AB838" s="3" t="e">
        <f>IF(DEGREES(ACOS(SIN(RADIANS(G838))*SIN(RADIANS(E836))+COS(RADIANS(G838))*COS(RADIANS(E836))*COS(RADIANS(AB826))))&gt;90,0,$F$4*$F$5/E835^2*(SIN(RADIANS(G838))*SIN(RADIANS(E836))+COS(RADIANS(G838))*COS(RADIANS(E836))*COS(RADIANS(AB826))))</f>
        <v>#DIV/0!</v>
      </c>
      <c r="AC838" s="3" t="e">
        <f>IF(DEGREES(ACOS(SIN(RADIANS(G838))*SIN(RADIANS(E836))+COS(RADIANS(G838))*COS(RADIANS(E836))*COS(RADIANS(AC826))))&gt;90,0,$F$4*$F$5/E835^2*(SIN(RADIANS(G838))*SIN(RADIANS(E836))+COS(RADIANS(G838))*COS(RADIANS(E836))*COS(RADIANS(AC826))))</f>
        <v>#DIV/0!</v>
      </c>
      <c r="AD838" s="3" t="e">
        <f>IF(DEGREES(ACOS(SIN(RADIANS(G838))*SIN(RADIANS(E836))+COS(RADIANS(G838))*COS(RADIANS(E836))*COS(RADIANS(AD826))))&gt;90,0,$F$4*$F$5/E835^2*(SIN(RADIANS(G838))*SIN(RADIANS(E836))+COS(RADIANS(G838))*COS(RADIANS(E836))*COS(RADIANS(AD826))))</f>
        <v>#DIV/0!</v>
      </c>
      <c r="AE838" s="3" t="e">
        <f>IF(DEGREES(ACOS(SIN(RADIANS(G838))*SIN(RADIANS(E836))+COS(RADIANS(G838))*COS(RADIANS(E836))*COS(RADIANS(AE826))))&gt;90,0,$F$4*$F$5/E835^2*(SIN(RADIANS(G838))*SIN(RADIANS(E836))+COS(RADIANS(G838))*COS(RADIANS(E836))*COS(RADIANS(AE826))))</f>
        <v>#DIV/0!</v>
      </c>
      <c r="AF838" s="3" t="e">
        <f>IF(DEGREES(ACOS(SIN(RADIANS(G838))*SIN(RADIANS(E836))+COS(RADIANS(G838))*COS(RADIANS(E836))*COS(RADIANS(AF826))))&gt;90,0,$F$4*$F$5/E835^2*(SIN(RADIANS(G838))*SIN(RADIANS(E836))+COS(RADIANS(G838))*COS(RADIANS(E836))*COS(RADIANS(AF826))))</f>
        <v>#DIV/0!</v>
      </c>
      <c r="AG838" s="3" t="e">
        <f>IF(DEGREES(ACOS(SIN(RADIANS(G838))*SIN(RADIANS(E836))+COS(RADIANS(G838))*COS(RADIANS(E836))*COS(RADIANS(AG826))))&gt;90,0,$F$4*$F$5/E835^2*(SIN(RADIANS(G838))*SIN(RADIANS(E836))+COS(RADIANS(G838))*COS(RADIANS(E836))*COS(RADIANS(AG826))))</f>
        <v>#DIV/0!</v>
      </c>
      <c r="AH838" s="3" t="e">
        <f>IF(DEGREES(ACOS(SIN(RADIANS(G838))*SIN(RADIANS(E836))+COS(RADIANS(G838))*COS(RADIANS(E836))*COS(RADIANS(AH826))))&gt;90,0,$F$4*$F$5/E835^2*(SIN(RADIANS(G838))*SIN(RADIANS(E836))+COS(RADIANS(G838))*COS(RADIANS(E836))*COS(RADIANS(AH826))))</f>
        <v>#DIV/0!</v>
      </c>
      <c r="AI838" s="3" t="e">
        <f>IF(DEGREES(ACOS(SIN(RADIANS(G838))*SIN(RADIANS(E836))+COS(RADIANS(G838))*COS(RADIANS(E836))*COS(RADIANS(AI826))))&gt;90,0,$F$4*$F$5/E835^2*(SIN(RADIANS(G838))*SIN(RADIANS(E836))+COS(RADIANS(G838))*COS(RADIANS(E836))*COS(RADIANS(AI826))))</f>
        <v>#DIV/0!</v>
      </c>
      <c r="AJ838" s="3" t="e">
        <f>IF(DEGREES(ACOS(SIN(RADIANS(G838))*SIN(RADIANS(E836))+COS(RADIANS(G838))*COS(RADIANS(E836))*COS(RADIANS(AJ826))))&gt;90,0,$F$4*$F$5/E835^2*(SIN(RADIANS(G838))*SIN(RADIANS(E836))+COS(RADIANS(G838))*COS(RADIANS(E836))*COS(RADIANS(AJ826))))</f>
        <v>#DIV/0!</v>
      </c>
      <c r="AK838" s="3">
        <f>IF(DEGREES(ACOS(SIN(RADIANS(G838))*SIN(RADIANS(E836))+COS(RADIANS(G838))*COS(RADIANS(E836))*COS(RADIANS(AK826))))&gt;90,0,$F$4*$F$5/E835^2*(SIN(RADIANS(G838))*SIN(RADIANS(E836))+COS(RADIANS(G838))*COS(RADIANS(E836))*COS(RADIANS(AK826))))</f>
        <v>0</v>
      </c>
      <c r="AL838" s="3">
        <f>IF(DEGREES(ACOS(SIN(RADIANS(G838))*SIN(RADIANS(E836))+COS(RADIANS(G838))*COS(RADIANS(E836))*COS(RADIANS(AL826))))&gt;90,0,$F$4*$F$5/E835^2*(SIN(RADIANS(G838))*SIN(RADIANS(E836))+COS(RADIANS(G838))*COS(RADIANS(E836))*COS(RADIANS(AL826))))</f>
        <v>0</v>
      </c>
      <c r="AM838" s="3">
        <f>IF(DEGREES(ACOS(SIN(RADIANS(G838))*SIN(RADIANS(E836))+COS(RADIANS(G838))*COS(RADIANS(E836))*COS(RADIANS(AM826))))&gt;90,0,$F$4*$F$5/E835^2*(SIN(RADIANS(G838))*SIN(RADIANS(E836))+COS(RADIANS(G838))*COS(RADIANS(E836))*COS(RADIANS(AM826))))</f>
        <v>0</v>
      </c>
      <c r="AN838" s="3">
        <f>IF(DEGREES(ACOS(SIN(RADIANS(G838))*SIN(RADIANS(E836))+COS(RADIANS(G838))*COS(RADIANS(E836))*COS(RADIANS(AN826))))&gt;90,0,$F$4*$F$5/E835^2*(SIN(RADIANS(G838))*SIN(RADIANS(E836))+COS(RADIANS(G838))*COS(RADIANS(E836))*COS(RADIANS(AN826))))</f>
        <v>0</v>
      </c>
      <c r="AO838" s="3">
        <f>IF(DEGREES(ACOS(SIN(RADIANS(G838))*SIN(RADIANS(E836))+COS(RADIANS(G838))*COS(RADIANS(E836))*COS(RADIANS(AO826))))&gt;90,0,$F$4*$F$5/E835^2*(SIN(RADIANS(G838))*SIN(RADIANS(E836))+COS(RADIANS(G838))*COS(RADIANS(E836))*COS(RADIANS(AO826))))</f>
        <v>0</v>
      </c>
      <c r="AP838" s="3">
        <f>IF(DEGREES(ACOS(SIN(RADIANS(G838))*SIN(RADIANS(E836))+COS(RADIANS(G838))*COS(RADIANS(E836))*COS(RADIANS(AP826))))&gt;90,0,$F$4*$F$5/E835^2*(SIN(RADIANS(G838))*SIN(RADIANS(E836))+COS(RADIANS(G838))*COS(RADIANS(E836))*COS(RADIANS(AP826))))</f>
        <v>0</v>
      </c>
      <c r="AQ838" s="3">
        <f>IF(DEGREES(ACOS(SIN(RADIANS(G838))*SIN(RADIANS(E836))+COS(RADIANS(G838))*COS(RADIANS(E836))*COS(RADIANS(AQ826))))&gt;90,0,$F$4*$F$5/E835^2*(SIN(RADIANS(G838))*SIN(RADIANS(E836))+COS(RADIANS(G838))*COS(RADIANS(E836))*COS(RADIANS(AQ826))))</f>
        <v>0</v>
      </c>
      <c r="AR838" s="3">
        <f>IF(DEGREES(ACOS(SIN(RADIANS(G838))*SIN(RADIANS(E836))+COS(RADIANS(G838))*COS(RADIANS(E836))*COS(RADIANS(AR826))))&gt;90,0,$F$4*$F$5/E835^2*(SIN(RADIANS(G838))*SIN(RADIANS(E836))+COS(RADIANS(G838))*COS(RADIANS(E836))*COS(RADIANS(AR826))))</f>
        <v>0</v>
      </c>
    </row>
    <row r="839" spans="2:44" ht="15.75" customHeight="1" x14ac:dyDescent="0.2">
      <c r="G839" s="3">
        <v>-20</v>
      </c>
      <c r="I839" s="3">
        <f>IF(DEGREES(ACOS(SIN(RADIANS(G839))*SIN(RADIANS(E836))+COS(RADIANS(G839))*COS(RADIANS(E836))*COS(RADIANS(I826))))&gt;90,0,$F$4*$F$5/E835^2*(SIN(RADIANS(G839))*SIN(RADIANS(E836))+COS(RADIANS(G839))*COS(RADIANS(E836))*COS(RADIANS(I826))))</f>
        <v>0</v>
      </c>
      <c r="J839" s="3">
        <f>IF(DEGREES(ACOS(SIN(RADIANS(G839))*SIN(RADIANS(E836))+COS(RADIANS(G839))*COS(RADIANS(E836))*COS(RADIANS(J826))))&gt;90,0,$F$4*$F$5/E835^2*(SIN(RADIANS(G839))*SIN(RADIANS(E836))+COS(RADIANS(G839))*COS(RADIANS(E836))*COS(RADIANS(J826))))</f>
        <v>0</v>
      </c>
      <c r="K839" s="3">
        <f>IF(DEGREES(ACOS(SIN(RADIANS(G839))*SIN(RADIANS(E836))+COS(RADIANS(G839))*COS(RADIANS(E836))*COS(RADIANS(K826))))&gt;90,0,$F$4*$F$5/E835^2*(SIN(RADIANS(G839))*SIN(RADIANS(E836))+COS(RADIANS(G839))*COS(RADIANS(E836))*COS(RADIANS(K826))))</f>
        <v>0</v>
      </c>
      <c r="L839" s="3">
        <f>IF(DEGREES(ACOS(SIN(RADIANS(G839))*SIN(RADIANS(E836))+COS(RADIANS(G839))*COS(RADIANS(E836))*COS(RADIANS(L826))))&gt;90,0,$F$4*$F$5/E835^2*(SIN(RADIANS(G839))*SIN(RADIANS(E836))+COS(RADIANS(G839))*COS(RADIANS(E836))*COS(RADIANS(L826))))</f>
        <v>0</v>
      </c>
      <c r="M839" s="3">
        <f>IF(DEGREES(ACOS(SIN(RADIANS(G839))*SIN(RADIANS(E836))+COS(RADIANS(G839))*COS(RADIANS(E836))*COS(RADIANS(M826))))&gt;90,0,$F$4*$F$5/E835^2*(SIN(RADIANS(G839))*SIN(RADIANS(E836))+COS(RADIANS(G839))*COS(RADIANS(E836))*COS(RADIANS(M826))))</f>
        <v>0</v>
      </c>
      <c r="N839" s="3">
        <f>IF(DEGREES(ACOS(SIN(RADIANS(G839))*SIN(RADIANS(E836))+COS(RADIANS(G839))*COS(RADIANS(E836))*COS(RADIANS(N826))))&gt;90,0,$F$4*$F$5/E835^2*(SIN(RADIANS(G839))*SIN(RADIANS(E836))+COS(RADIANS(G839))*COS(RADIANS(E836))*COS(RADIANS(N826))))</f>
        <v>0</v>
      </c>
      <c r="O839" s="3">
        <f>IF(DEGREES(ACOS(SIN(RADIANS(G839))*SIN(RADIANS(E836))+COS(RADIANS(G839))*COS(RADIANS(E836))*COS(RADIANS(O826))))&gt;90,0,$F$4*$F$5/E835^2*(SIN(RADIANS(G839))*SIN(RADIANS(E836))+COS(RADIANS(G839))*COS(RADIANS(E836))*COS(RADIANS(O826))))</f>
        <v>0</v>
      </c>
      <c r="P839" s="3">
        <f>IF(DEGREES(ACOS(SIN(RADIANS(G839))*SIN(RADIANS(E836))+COS(RADIANS(G839))*COS(RADIANS(E836))*COS(RADIANS(P826))))&gt;90,0,$F$4*$F$5/E835^2*(SIN(RADIANS(G839))*SIN(RADIANS(E836))+COS(RADIANS(G839))*COS(RADIANS(E836))*COS(RADIANS(P826))))</f>
        <v>0</v>
      </c>
      <c r="Q839" s="3">
        <f>IF(DEGREES(ACOS(SIN(RADIANS(G839))*SIN(RADIANS(E836))+COS(RADIANS(G839))*COS(RADIANS(E836))*COS(RADIANS(Q826))))&gt;90,0,$F$4*$F$5/E835^2*(SIN(RADIANS(G839))*SIN(RADIANS(E836))+COS(RADIANS(G839))*COS(RADIANS(E836))*COS(RADIANS(Q826))))</f>
        <v>0</v>
      </c>
      <c r="R839" s="3" t="e">
        <f>IF(DEGREES(ACOS(SIN(RADIANS(G839))*SIN(RADIANS(E836))+COS(RADIANS(G839))*COS(RADIANS(E836))*COS(RADIANS(R826))))&gt;90,0,$F$4*$F$5/E835^2*(SIN(RADIANS(G839))*SIN(RADIANS(E836))+COS(RADIANS(G839))*COS(RADIANS(E836))*COS(RADIANS(R826))))</f>
        <v>#DIV/0!</v>
      </c>
      <c r="S839" s="3" t="e">
        <f>IF(DEGREES(ACOS(SIN(RADIANS(G839))*SIN(RADIANS(E836))+COS(RADIANS(G839))*COS(RADIANS(E836))*COS(RADIANS(S826))))&gt;90,0,$F$4*$F$5/E835^2*(SIN(RADIANS(G839))*SIN(RADIANS(E836))+COS(RADIANS(G839))*COS(RADIANS(E836))*COS(RADIANS(S826))))</f>
        <v>#DIV/0!</v>
      </c>
      <c r="T839" s="3" t="e">
        <f>IF(DEGREES(ACOS(SIN(RADIANS(G839))*SIN(RADIANS(E836))+COS(RADIANS(G839))*COS(RADIANS(E836))*COS(RADIANS(T826))))&gt;90,0,$F$4*$F$5/E835^2*(SIN(RADIANS(G839))*SIN(RADIANS(E836))+COS(RADIANS(G839))*COS(RADIANS(E836))*COS(RADIANS(T826))))</f>
        <v>#DIV/0!</v>
      </c>
      <c r="U839" s="3" t="e">
        <f>IF(DEGREES(ACOS(SIN(RADIANS(G839))*SIN(RADIANS(E836))+COS(RADIANS(G839))*COS(RADIANS(E836))*COS(RADIANS(U826))))&gt;90,0,$F$4*$F$5/E835^2*(SIN(RADIANS(G839))*SIN(RADIANS(E836))+COS(RADIANS(G839))*COS(RADIANS(E836))*COS(RADIANS(U826))))</f>
        <v>#DIV/0!</v>
      </c>
      <c r="V839" s="3" t="e">
        <f>IF(DEGREES(ACOS(SIN(RADIANS(G839))*SIN(RADIANS(E836))+COS(RADIANS(G839))*COS(RADIANS(E836))*COS(RADIANS(V826))))&gt;90,0,$F$4*$F$5/E835^2*(SIN(RADIANS(G839))*SIN(RADIANS(E836))+COS(RADIANS(G839))*COS(RADIANS(E836))*COS(RADIANS(V826))))</f>
        <v>#DIV/0!</v>
      </c>
      <c r="W839" s="3" t="e">
        <f>IF(DEGREES(ACOS(SIN(RADIANS(G839))*SIN(RADIANS(E836))+COS(RADIANS(G839))*COS(RADIANS(E836))*COS(RADIANS(W826))))&gt;90,0,$F$4*$F$5/E835^2*(SIN(RADIANS(G839))*SIN(RADIANS(E836))+COS(RADIANS(G839))*COS(RADIANS(E836))*COS(RADIANS(W826))))</f>
        <v>#DIV/0!</v>
      </c>
      <c r="X839" s="3" t="e">
        <f>IF(DEGREES(ACOS(SIN(RADIANS(G839))*SIN(RADIANS(E836))+COS(RADIANS(G839))*COS(RADIANS(E836))*COS(RADIANS(X826))))&gt;90,0,$F$4*$F$5/E835^2*(SIN(RADIANS(G839))*SIN(RADIANS(E836))+COS(RADIANS(G839))*COS(RADIANS(E836))*COS(RADIANS(X826))))</f>
        <v>#DIV/0!</v>
      </c>
      <c r="Y839" s="3" t="e">
        <f>IF(DEGREES(ACOS(SIN(RADIANS(G839))*SIN(RADIANS(E836))+COS(RADIANS(G839))*COS(RADIANS(E836))*COS(RADIANS(Y826))))&gt;90,0,$F$4*$F$5/E835^2*(SIN(RADIANS(G839))*SIN(RADIANS(E836))+COS(RADIANS(G839))*COS(RADIANS(E836))*COS(RADIANS(Y826))))</f>
        <v>#DIV/0!</v>
      </c>
      <c r="Z839" s="3" t="e">
        <f>IF(DEGREES(ACOS(SIN(RADIANS(G839))*SIN(RADIANS(E836))+COS(RADIANS(G839))*COS(RADIANS(E836))*COS(RADIANS(Z826))))&gt;90,0,$F$4*$F$5/E835^2*(SIN(RADIANS(G839))*SIN(RADIANS(E836))+COS(RADIANS(G839))*COS(RADIANS(E836))*COS(RADIANS(Z826))))</f>
        <v>#DIV/0!</v>
      </c>
      <c r="AA839" s="3" t="e">
        <f>IF(DEGREES(ACOS(SIN(RADIANS(G839))*SIN(RADIANS(E836))+COS(RADIANS(G839))*COS(RADIANS(E836))*COS(RADIANS(AA826))))&gt;90,0,$F$4*$F$5/E835^2*(SIN(RADIANS(G839))*SIN(RADIANS(E836))+COS(RADIANS(G839))*COS(RADIANS(E836))*COS(RADIANS(AA826))))</f>
        <v>#DIV/0!</v>
      </c>
      <c r="AB839" s="3" t="e">
        <f>IF(DEGREES(ACOS(SIN(RADIANS(G839))*SIN(RADIANS(E836))+COS(RADIANS(G839))*COS(RADIANS(E836))*COS(RADIANS(AB826))))&gt;90,0,$F$4*$F$5/E835^2*(SIN(RADIANS(G839))*SIN(RADIANS(E836))+COS(RADIANS(G839))*COS(RADIANS(E836))*COS(RADIANS(AB826))))</f>
        <v>#DIV/0!</v>
      </c>
      <c r="AC839" s="3" t="e">
        <f>IF(DEGREES(ACOS(SIN(RADIANS(G839))*SIN(RADIANS(E836))+COS(RADIANS(G839))*COS(RADIANS(E836))*COS(RADIANS(AC826))))&gt;90,0,$F$4*$F$5/E835^2*(SIN(RADIANS(G839))*SIN(RADIANS(E836))+COS(RADIANS(G839))*COS(RADIANS(E836))*COS(RADIANS(AC826))))</f>
        <v>#DIV/0!</v>
      </c>
      <c r="AD839" s="3" t="e">
        <f>IF(DEGREES(ACOS(SIN(RADIANS(G839))*SIN(RADIANS(E836))+COS(RADIANS(G839))*COS(RADIANS(E836))*COS(RADIANS(AD826))))&gt;90,0,$F$4*$F$5/E835^2*(SIN(RADIANS(G839))*SIN(RADIANS(E836))+COS(RADIANS(G839))*COS(RADIANS(E836))*COS(RADIANS(AD826))))</f>
        <v>#DIV/0!</v>
      </c>
      <c r="AE839" s="3" t="e">
        <f>IF(DEGREES(ACOS(SIN(RADIANS(G839))*SIN(RADIANS(E836))+COS(RADIANS(G839))*COS(RADIANS(E836))*COS(RADIANS(AE826))))&gt;90,0,$F$4*$F$5/E835^2*(SIN(RADIANS(G839))*SIN(RADIANS(E836))+COS(RADIANS(G839))*COS(RADIANS(E836))*COS(RADIANS(AE826))))</f>
        <v>#DIV/0!</v>
      </c>
      <c r="AF839" s="3" t="e">
        <f>IF(DEGREES(ACOS(SIN(RADIANS(G839))*SIN(RADIANS(E836))+COS(RADIANS(G839))*COS(RADIANS(E836))*COS(RADIANS(AF826))))&gt;90,0,$F$4*$F$5/E835^2*(SIN(RADIANS(G839))*SIN(RADIANS(E836))+COS(RADIANS(G839))*COS(RADIANS(E836))*COS(RADIANS(AF826))))</f>
        <v>#DIV/0!</v>
      </c>
      <c r="AG839" s="3" t="e">
        <f>IF(DEGREES(ACOS(SIN(RADIANS(G839))*SIN(RADIANS(E836))+COS(RADIANS(G839))*COS(RADIANS(E836))*COS(RADIANS(AG826))))&gt;90,0,$F$4*$F$5/E835^2*(SIN(RADIANS(G839))*SIN(RADIANS(E836))+COS(RADIANS(G839))*COS(RADIANS(E836))*COS(RADIANS(AG826))))</f>
        <v>#DIV/0!</v>
      </c>
      <c r="AH839" s="3" t="e">
        <f>IF(DEGREES(ACOS(SIN(RADIANS(G839))*SIN(RADIANS(E836))+COS(RADIANS(G839))*COS(RADIANS(E836))*COS(RADIANS(AH826))))&gt;90,0,$F$4*$F$5/E835^2*(SIN(RADIANS(G839))*SIN(RADIANS(E836))+COS(RADIANS(G839))*COS(RADIANS(E836))*COS(RADIANS(AH826))))</f>
        <v>#DIV/0!</v>
      </c>
      <c r="AI839" s="3" t="e">
        <f>IF(DEGREES(ACOS(SIN(RADIANS(G839))*SIN(RADIANS(E836))+COS(RADIANS(G839))*COS(RADIANS(E836))*COS(RADIANS(AI826))))&gt;90,0,$F$4*$F$5/E835^2*(SIN(RADIANS(G839))*SIN(RADIANS(E836))+COS(RADIANS(G839))*COS(RADIANS(E836))*COS(RADIANS(AI826))))</f>
        <v>#DIV/0!</v>
      </c>
      <c r="AJ839" s="3" t="e">
        <f>IF(DEGREES(ACOS(SIN(RADIANS(G839))*SIN(RADIANS(E836))+COS(RADIANS(G839))*COS(RADIANS(E836))*COS(RADIANS(AJ826))))&gt;90,0,$F$4*$F$5/E835^2*(SIN(RADIANS(G839))*SIN(RADIANS(E836))+COS(RADIANS(G839))*COS(RADIANS(E836))*COS(RADIANS(AJ826))))</f>
        <v>#DIV/0!</v>
      </c>
      <c r="AK839" s="3">
        <f>IF(DEGREES(ACOS(SIN(RADIANS(G839))*SIN(RADIANS(E836))+COS(RADIANS(G839))*COS(RADIANS(E836))*COS(RADIANS(AK826))))&gt;90,0,$F$4*$F$5/E835^2*(SIN(RADIANS(G839))*SIN(RADIANS(E836))+COS(RADIANS(G839))*COS(RADIANS(E836))*COS(RADIANS(AK826))))</f>
        <v>0</v>
      </c>
      <c r="AL839" s="3">
        <f>IF(DEGREES(ACOS(SIN(RADIANS(G839))*SIN(RADIANS(E836))+COS(RADIANS(G839))*COS(RADIANS(E836))*COS(RADIANS(AL826))))&gt;90,0,$F$4*$F$5/E835^2*(SIN(RADIANS(G839))*SIN(RADIANS(E836))+COS(RADIANS(G839))*COS(RADIANS(E836))*COS(RADIANS(AL826))))</f>
        <v>0</v>
      </c>
      <c r="AM839" s="3">
        <f>IF(DEGREES(ACOS(SIN(RADIANS(G839))*SIN(RADIANS(E836))+COS(RADIANS(G839))*COS(RADIANS(E836))*COS(RADIANS(AM826))))&gt;90,0,$F$4*$F$5/E835^2*(SIN(RADIANS(G839))*SIN(RADIANS(E836))+COS(RADIANS(G839))*COS(RADIANS(E836))*COS(RADIANS(AM826))))</f>
        <v>0</v>
      </c>
      <c r="AN839" s="3">
        <f>IF(DEGREES(ACOS(SIN(RADIANS(G839))*SIN(RADIANS(E836))+COS(RADIANS(G839))*COS(RADIANS(E836))*COS(RADIANS(AN826))))&gt;90,0,$F$4*$F$5/E835^2*(SIN(RADIANS(G839))*SIN(RADIANS(E836))+COS(RADIANS(G839))*COS(RADIANS(E836))*COS(RADIANS(AN826))))</f>
        <v>0</v>
      </c>
      <c r="AO839" s="3">
        <f>IF(DEGREES(ACOS(SIN(RADIANS(G839))*SIN(RADIANS(E836))+COS(RADIANS(G839))*COS(RADIANS(E836))*COS(RADIANS(AO826))))&gt;90,0,$F$4*$F$5/E835^2*(SIN(RADIANS(G839))*SIN(RADIANS(E836))+COS(RADIANS(G839))*COS(RADIANS(E836))*COS(RADIANS(AO826))))</f>
        <v>0</v>
      </c>
      <c r="AP839" s="3">
        <f>IF(DEGREES(ACOS(SIN(RADIANS(G839))*SIN(RADIANS(E836))+COS(RADIANS(G839))*COS(RADIANS(E836))*COS(RADIANS(AP826))))&gt;90,0,$F$4*$F$5/E835^2*(SIN(RADIANS(G839))*SIN(RADIANS(E836))+COS(RADIANS(G839))*COS(RADIANS(E836))*COS(RADIANS(AP826))))</f>
        <v>0</v>
      </c>
      <c r="AQ839" s="3">
        <f>IF(DEGREES(ACOS(SIN(RADIANS(G839))*SIN(RADIANS(E836))+COS(RADIANS(G839))*COS(RADIANS(E836))*COS(RADIANS(AQ826))))&gt;90,0,$F$4*$F$5/E835^2*(SIN(RADIANS(G839))*SIN(RADIANS(E836))+COS(RADIANS(G839))*COS(RADIANS(E836))*COS(RADIANS(AQ826))))</f>
        <v>0</v>
      </c>
      <c r="AR839" s="3">
        <f>IF(DEGREES(ACOS(SIN(RADIANS(G839))*SIN(RADIANS(E836))+COS(RADIANS(G839))*COS(RADIANS(E836))*COS(RADIANS(AR826))))&gt;90,0,$F$4*$F$5/E835^2*(SIN(RADIANS(G839))*SIN(RADIANS(E836))+COS(RADIANS(G839))*COS(RADIANS(E836))*COS(RADIANS(AR826))))</f>
        <v>0</v>
      </c>
    </row>
    <row r="840" spans="2:44" ht="15.75" customHeight="1" x14ac:dyDescent="0.2">
      <c r="G840" s="3">
        <v>-30</v>
      </c>
      <c r="I840" s="3">
        <f>IF(DEGREES(ACOS(SIN(RADIANS(G840))*SIN(RADIANS(E836))+COS(RADIANS(G840))*COS(RADIANS(E836))*COS(RADIANS(I826))))&gt;90,0,$F$4*$F$5/E835^2*(SIN(RADIANS(G840))*SIN(RADIANS(E836))+COS(RADIANS(G840))*COS(RADIANS(E836))*COS(RADIANS(I826))))</f>
        <v>0</v>
      </c>
      <c r="J840" s="3">
        <f>IF(DEGREES(ACOS(SIN(RADIANS(G840))*SIN(RADIANS(E836))+COS(RADIANS(G840))*COS(RADIANS(E836))*COS(RADIANS(J826))))&gt;90,0,$F$4*$F$5/E835^2*(SIN(RADIANS(G840))*SIN(RADIANS(E836))+COS(RADIANS(G840))*COS(RADIANS(E836))*COS(RADIANS(J826))))</f>
        <v>0</v>
      </c>
      <c r="K840" s="3">
        <f>IF(DEGREES(ACOS(SIN(RADIANS(G840))*SIN(RADIANS(E836))+COS(RADIANS(G840))*COS(RADIANS(E836))*COS(RADIANS(K826))))&gt;90,0,$F$4*$F$5/E835^2*(SIN(RADIANS(G840))*SIN(RADIANS(E836))+COS(RADIANS(G840))*COS(RADIANS(E836))*COS(RADIANS(K826))))</f>
        <v>0</v>
      </c>
      <c r="L840" s="3">
        <f>IF(DEGREES(ACOS(SIN(RADIANS(G840))*SIN(RADIANS(E836))+COS(RADIANS(G840))*COS(RADIANS(E836))*COS(RADIANS(L826))))&gt;90,0,$F$4*$F$5/E835^2*(SIN(RADIANS(G840))*SIN(RADIANS(E836))+COS(RADIANS(G840))*COS(RADIANS(E836))*COS(RADIANS(L826))))</f>
        <v>0</v>
      </c>
      <c r="M840" s="3">
        <f>IF(DEGREES(ACOS(SIN(RADIANS(G840))*SIN(RADIANS(E836))+COS(RADIANS(G840))*COS(RADIANS(E836))*COS(RADIANS(M826))))&gt;90,0,$F$4*$F$5/E835^2*(SIN(RADIANS(G840))*SIN(RADIANS(E836))+COS(RADIANS(G840))*COS(RADIANS(E836))*COS(RADIANS(M826))))</f>
        <v>0</v>
      </c>
      <c r="N840" s="3">
        <f>IF(DEGREES(ACOS(SIN(RADIANS(G840))*SIN(RADIANS(E836))+COS(RADIANS(G840))*COS(RADIANS(E836))*COS(RADIANS(N826))))&gt;90,0,$F$4*$F$5/E835^2*(SIN(RADIANS(G840))*SIN(RADIANS(E836))+COS(RADIANS(G840))*COS(RADIANS(E836))*COS(RADIANS(N826))))</f>
        <v>0</v>
      </c>
      <c r="O840" s="3">
        <f>IF(DEGREES(ACOS(SIN(RADIANS(G840))*SIN(RADIANS(E836))+COS(RADIANS(G840))*COS(RADIANS(E836))*COS(RADIANS(O826))))&gt;90,0,$F$4*$F$5/E835^2*(SIN(RADIANS(G840))*SIN(RADIANS(E836))+COS(RADIANS(G840))*COS(RADIANS(E836))*COS(RADIANS(O826))))</f>
        <v>0</v>
      </c>
      <c r="P840" s="3">
        <f>IF(DEGREES(ACOS(SIN(RADIANS(G840))*SIN(RADIANS(E836))+COS(RADIANS(G840))*COS(RADIANS(E836))*COS(RADIANS(P826))))&gt;90,0,$F$4*$F$5/E835^2*(SIN(RADIANS(G840))*SIN(RADIANS(E836))+COS(RADIANS(G840))*COS(RADIANS(E836))*COS(RADIANS(P826))))</f>
        <v>0</v>
      </c>
      <c r="Q840" s="3">
        <f>IF(DEGREES(ACOS(SIN(RADIANS(G840))*SIN(RADIANS(E836))+COS(RADIANS(G840))*COS(RADIANS(E836))*COS(RADIANS(Q826))))&gt;90,0,$F$4*$F$5/E835^2*(SIN(RADIANS(G840))*SIN(RADIANS(E836))+COS(RADIANS(G840))*COS(RADIANS(E836))*COS(RADIANS(Q826))))</f>
        <v>0</v>
      </c>
      <c r="R840" s="3" t="e">
        <f>IF(DEGREES(ACOS(SIN(RADIANS(G840))*SIN(RADIANS(E836))+COS(RADIANS(G840))*COS(RADIANS(E836))*COS(RADIANS(R826))))&gt;90,0,$F$4*$F$5/E835^2*(SIN(RADIANS(G840))*SIN(RADIANS(E836))+COS(RADIANS(G840))*COS(RADIANS(E836))*COS(RADIANS(R826))))</f>
        <v>#DIV/0!</v>
      </c>
      <c r="S840" s="3" t="e">
        <f>IF(DEGREES(ACOS(SIN(RADIANS(G840))*SIN(RADIANS(E836))+COS(RADIANS(G840))*COS(RADIANS(E836))*COS(RADIANS(S826))))&gt;90,0,$F$4*$F$5/E835^2*(SIN(RADIANS(G840))*SIN(RADIANS(E836))+COS(RADIANS(G840))*COS(RADIANS(E836))*COS(RADIANS(S826))))</f>
        <v>#DIV/0!</v>
      </c>
      <c r="T840" s="3" t="e">
        <f>IF(DEGREES(ACOS(SIN(RADIANS(G840))*SIN(RADIANS(E836))+COS(RADIANS(G840))*COS(RADIANS(E836))*COS(RADIANS(T826))))&gt;90,0,$F$4*$F$5/E835^2*(SIN(RADIANS(G840))*SIN(RADIANS(E836))+COS(RADIANS(G840))*COS(RADIANS(E836))*COS(RADIANS(T826))))</f>
        <v>#DIV/0!</v>
      </c>
      <c r="U840" s="3" t="e">
        <f>IF(DEGREES(ACOS(SIN(RADIANS(G840))*SIN(RADIANS(E836))+COS(RADIANS(G840))*COS(RADIANS(E836))*COS(RADIANS(U826))))&gt;90,0,$F$4*$F$5/E835^2*(SIN(RADIANS(G840))*SIN(RADIANS(E836))+COS(RADIANS(G840))*COS(RADIANS(E836))*COS(RADIANS(U826))))</f>
        <v>#DIV/0!</v>
      </c>
      <c r="V840" s="3" t="e">
        <f>IF(DEGREES(ACOS(SIN(RADIANS(G840))*SIN(RADIANS(E836))+COS(RADIANS(G840))*COS(RADIANS(E836))*COS(RADIANS(V826))))&gt;90,0,$F$4*$F$5/E835^2*(SIN(RADIANS(G840))*SIN(RADIANS(E836))+COS(RADIANS(G840))*COS(RADIANS(E836))*COS(RADIANS(V826))))</f>
        <v>#DIV/0!</v>
      </c>
      <c r="W840" s="3" t="e">
        <f>IF(DEGREES(ACOS(SIN(RADIANS(G840))*SIN(RADIANS(E836))+COS(RADIANS(G840))*COS(RADIANS(E836))*COS(RADIANS(W826))))&gt;90,0,$F$4*$F$5/E835^2*(SIN(RADIANS(G840))*SIN(RADIANS(E836))+COS(RADIANS(G840))*COS(RADIANS(E836))*COS(RADIANS(W826))))</f>
        <v>#DIV/0!</v>
      </c>
      <c r="X840" s="3" t="e">
        <f>IF(DEGREES(ACOS(SIN(RADIANS(G840))*SIN(RADIANS(E836))+COS(RADIANS(G840))*COS(RADIANS(E836))*COS(RADIANS(X826))))&gt;90,0,$F$4*$F$5/E835^2*(SIN(RADIANS(G840))*SIN(RADIANS(E836))+COS(RADIANS(G840))*COS(RADIANS(E836))*COS(RADIANS(X826))))</f>
        <v>#DIV/0!</v>
      </c>
      <c r="Y840" s="3" t="e">
        <f>IF(DEGREES(ACOS(SIN(RADIANS(G840))*SIN(RADIANS(E836))+COS(RADIANS(G840))*COS(RADIANS(E836))*COS(RADIANS(Y826))))&gt;90,0,$F$4*$F$5/E835^2*(SIN(RADIANS(G840))*SIN(RADIANS(E836))+COS(RADIANS(G840))*COS(RADIANS(E836))*COS(RADIANS(Y826))))</f>
        <v>#DIV/0!</v>
      </c>
      <c r="Z840" s="3" t="e">
        <f>IF(DEGREES(ACOS(SIN(RADIANS(G840))*SIN(RADIANS(E836))+COS(RADIANS(G840))*COS(RADIANS(E836))*COS(RADIANS(Z826))))&gt;90,0,$F$4*$F$5/E835^2*(SIN(RADIANS(G840))*SIN(RADIANS(E836))+COS(RADIANS(G840))*COS(RADIANS(E836))*COS(RADIANS(Z826))))</f>
        <v>#DIV/0!</v>
      </c>
      <c r="AA840" s="3" t="e">
        <f>IF(DEGREES(ACOS(SIN(RADIANS(G840))*SIN(RADIANS(E836))+COS(RADIANS(G840))*COS(RADIANS(E836))*COS(RADIANS(AA826))))&gt;90,0,$F$4*$F$5/E835^2*(SIN(RADIANS(G840))*SIN(RADIANS(E836))+COS(RADIANS(G840))*COS(RADIANS(E836))*COS(RADIANS(AA826))))</f>
        <v>#DIV/0!</v>
      </c>
      <c r="AB840" s="3" t="e">
        <f>IF(DEGREES(ACOS(SIN(RADIANS(G840))*SIN(RADIANS(E836))+COS(RADIANS(G840))*COS(RADIANS(E836))*COS(RADIANS(AB826))))&gt;90,0,$F$4*$F$5/E835^2*(SIN(RADIANS(G840))*SIN(RADIANS(E836))+COS(RADIANS(G840))*COS(RADIANS(E836))*COS(RADIANS(AB826))))</f>
        <v>#DIV/0!</v>
      </c>
      <c r="AC840" s="3" t="e">
        <f>IF(DEGREES(ACOS(SIN(RADIANS(G840))*SIN(RADIANS(E836))+COS(RADIANS(G840))*COS(RADIANS(E836))*COS(RADIANS(AC826))))&gt;90,0,$F$4*$F$5/E835^2*(SIN(RADIANS(G840))*SIN(RADIANS(E836))+COS(RADIANS(G840))*COS(RADIANS(E836))*COS(RADIANS(AC826))))</f>
        <v>#DIV/0!</v>
      </c>
      <c r="AD840" s="3" t="e">
        <f>IF(DEGREES(ACOS(SIN(RADIANS(G840))*SIN(RADIANS(E836))+COS(RADIANS(G840))*COS(RADIANS(E836))*COS(RADIANS(AD826))))&gt;90,0,$F$4*$F$5/E835^2*(SIN(RADIANS(G840))*SIN(RADIANS(E836))+COS(RADIANS(G840))*COS(RADIANS(E836))*COS(RADIANS(AD826))))</f>
        <v>#DIV/0!</v>
      </c>
      <c r="AE840" s="3" t="e">
        <f>IF(DEGREES(ACOS(SIN(RADIANS(G840))*SIN(RADIANS(E836))+COS(RADIANS(G840))*COS(RADIANS(E836))*COS(RADIANS(AE826))))&gt;90,0,$F$4*$F$5/E835^2*(SIN(RADIANS(G840))*SIN(RADIANS(E836))+COS(RADIANS(G840))*COS(RADIANS(E836))*COS(RADIANS(AE826))))</f>
        <v>#DIV/0!</v>
      </c>
      <c r="AF840" s="3" t="e">
        <f>IF(DEGREES(ACOS(SIN(RADIANS(G840))*SIN(RADIANS(E836))+COS(RADIANS(G840))*COS(RADIANS(E836))*COS(RADIANS(AF826))))&gt;90,0,$F$4*$F$5/E835^2*(SIN(RADIANS(G840))*SIN(RADIANS(E836))+COS(RADIANS(G840))*COS(RADIANS(E836))*COS(RADIANS(AF826))))</f>
        <v>#DIV/0!</v>
      </c>
      <c r="AG840" s="3" t="e">
        <f>IF(DEGREES(ACOS(SIN(RADIANS(G840))*SIN(RADIANS(E836))+COS(RADIANS(G840))*COS(RADIANS(E836))*COS(RADIANS(AG826))))&gt;90,0,$F$4*$F$5/E835^2*(SIN(RADIANS(G840))*SIN(RADIANS(E836))+COS(RADIANS(G840))*COS(RADIANS(E836))*COS(RADIANS(AG826))))</f>
        <v>#DIV/0!</v>
      </c>
      <c r="AH840" s="3" t="e">
        <f>IF(DEGREES(ACOS(SIN(RADIANS(G840))*SIN(RADIANS(E836))+COS(RADIANS(G840))*COS(RADIANS(E836))*COS(RADIANS(AH826))))&gt;90,0,$F$4*$F$5/E835^2*(SIN(RADIANS(G840))*SIN(RADIANS(E836))+COS(RADIANS(G840))*COS(RADIANS(E836))*COS(RADIANS(AH826))))</f>
        <v>#DIV/0!</v>
      </c>
      <c r="AI840" s="3" t="e">
        <f>IF(DEGREES(ACOS(SIN(RADIANS(G840))*SIN(RADIANS(E836))+COS(RADIANS(G840))*COS(RADIANS(E836))*COS(RADIANS(AI826))))&gt;90,0,$F$4*$F$5/E835^2*(SIN(RADIANS(G840))*SIN(RADIANS(E836))+COS(RADIANS(G840))*COS(RADIANS(E836))*COS(RADIANS(AI826))))</f>
        <v>#DIV/0!</v>
      </c>
      <c r="AJ840" s="3" t="e">
        <f>IF(DEGREES(ACOS(SIN(RADIANS(G840))*SIN(RADIANS(E836))+COS(RADIANS(G840))*COS(RADIANS(E836))*COS(RADIANS(AJ826))))&gt;90,0,$F$4*$F$5/E835^2*(SIN(RADIANS(G840))*SIN(RADIANS(E836))+COS(RADIANS(G840))*COS(RADIANS(E836))*COS(RADIANS(AJ826))))</f>
        <v>#DIV/0!</v>
      </c>
      <c r="AK840" s="3">
        <f>IF(DEGREES(ACOS(SIN(RADIANS(G840))*SIN(RADIANS(E836))+COS(RADIANS(G840))*COS(RADIANS(E836))*COS(RADIANS(AK826))))&gt;90,0,$F$4*$F$5/E835^2*(SIN(RADIANS(G840))*SIN(RADIANS(E836))+COS(RADIANS(G840))*COS(RADIANS(E836))*COS(RADIANS(AK826))))</f>
        <v>0</v>
      </c>
      <c r="AL840" s="3">
        <f>IF(DEGREES(ACOS(SIN(RADIANS(G840))*SIN(RADIANS(E836))+COS(RADIANS(G840))*COS(RADIANS(E836))*COS(RADIANS(AL826))))&gt;90,0,$F$4*$F$5/E835^2*(SIN(RADIANS(G840))*SIN(RADIANS(E836))+COS(RADIANS(G840))*COS(RADIANS(E836))*COS(RADIANS(AL826))))</f>
        <v>0</v>
      </c>
      <c r="AM840" s="3">
        <f>IF(DEGREES(ACOS(SIN(RADIANS(G840))*SIN(RADIANS(E836))+COS(RADIANS(G840))*COS(RADIANS(E836))*COS(RADIANS(AM826))))&gt;90,0,$F$4*$F$5/E835^2*(SIN(RADIANS(G840))*SIN(RADIANS(E836))+COS(RADIANS(G840))*COS(RADIANS(E836))*COS(RADIANS(AM826))))</f>
        <v>0</v>
      </c>
      <c r="AN840" s="3">
        <f>IF(DEGREES(ACOS(SIN(RADIANS(G840))*SIN(RADIANS(E836))+COS(RADIANS(G840))*COS(RADIANS(E836))*COS(RADIANS(AN826))))&gt;90,0,$F$4*$F$5/E835^2*(SIN(RADIANS(G840))*SIN(RADIANS(E836))+COS(RADIANS(G840))*COS(RADIANS(E836))*COS(RADIANS(AN826))))</f>
        <v>0</v>
      </c>
      <c r="AO840" s="3">
        <f>IF(DEGREES(ACOS(SIN(RADIANS(G840))*SIN(RADIANS(E836))+COS(RADIANS(G840))*COS(RADIANS(E836))*COS(RADIANS(AO826))))&gt;90,0,$F$4*$F$5/E835^2*(SIN(RADIANS(G840))*SIN(RADIANS(E836))+COS(RADIANS(G840))*COS(RADIANS(E836))*COS(RADIANS(AO826))))</f>
        <v>0</v>
      </c>
      <c r="AP840" s="3">
        <f>IF(DEGREES(ACOS(SIN(RADIANS(G840))*SIN(RADIANS(E836))+COS(RADIANS(G840))*COS(RADIANS(E836))*COS(RADIANS(AP826))))&gt;90,0,$F$4*$F$5/E835^2*(SIN(RADIANS(G840))*SIN(RADIANS(E836))+COS(RADIANS(G840))*COS(RADIANS(E836))*COS(RADIANS(AP826))))</f>
        <v>0</v>
      </c>
      <c r="AQ840" s="3">
        <f>IF(DEGREES(ACOS(SIN(RADIANS(G840))*SIN(RADIANS(E836))+COS(RADIANS(G840))*COS(RADIANS(E836))*COS(RADIANS(AQ826))))&gt;90,0,$F$4*$F$5/E835^2*(SIN(RADIANS(G840))*SIN(RADIANS(E836))+COS(RADIANS(G840))*COS(RADIANS(E836))*COS(RADIANS(AQ826))))</f>
        <v>0</v>
      </c>
      <c r="AR840" s="3">
        <f>IF(DEGREES(ACOS(SIN(RADIANS(G840))*SIN(RADIANS(E836))+COS(RADIANS(G840))*COS(RADIANS(E836))*COS(RADIANS(AR826))))&gt;90,0,$F$4*$F$5/E835^2*(SIN(RADIANS(G840))*SIN(RADIANS(E836))+COS(RADIANS(G840))*COS(RADIANS(E836))*COS(RADIANS(AR826))))</f>
        <v>0</v>
      </c>
    </row>
    <row r="841" spans="2:44" ht="15.75" customHeight="1" x14ac:dyDescent="0.2">
      <c r="G841" s="3">
        <v>-40</v>
      </c>
      <c r="I841" s="3">
        <f>IF(DEGREES(ACOS(SIN(RADIANS(G841))*SIN(RADIANS(E836))+COS(RADIANS(G841))*COS(RADIANS(E836))*COS(RADIANS(I826))))&gt;90,0,$F$4*$F$5/E835^2*(SIN(RADIANS(G841))*SIN(RADIANS(E836))+COS(RADIANS(G841))*COS(RADIANS(E836))*COS(RADIANS(I826))))</f>
        <v>0</v>
      </c>
      <c r="J841" s="3">
        <f>IF(DEGREES(ACOS(SIN(RADIANS(G841))*SIN(RADIANS(E836))+COS(RADIANS(G841))*COS(RADIANS(E836))*COS(RADIANS(J826))))&gt;90,0,$F$4*$F$5/E835^2*(SIN(RADIANS(G841))*SIN(RADIANS(E836))+COS(RADIANS(G841))*COS(RADIANS(E836))*COS(RADIANS(J826))))</f>
        <v>0</v>
      </c>
      <c r="K841" s="3">
        <f>IF(DEGREES(ACOS(SIN(RADIANS(G841))*SIN(RADIANS(E836))+COS(RADIANS(G841))*COS(RADIANS(E836))*COS(RADIANS(K826))))&gt;90,0,$F$4*$F$5/E835^2*(SIN(RADIANS(G841))*SIN(RADIANS(E836))+COS(RADIANS(G841))*COS(RADIANS(E836))*COS(RADIANS(K826))))</f>
        <v>0</v>
      </c>
      <c r="L841" s="3">
        <f>IF(DEGREES(ACOS(SIN(RADIANS(G841))*SIN(RADIANS(E836))+COS(RADIANS(G841))*COS(RADIANS(E836))*COS(RADIANS(L826))))&gt;90,0,$F$4*$F$5/E835^2*(SIN(RADIANS(G841))*SIN(RADIANS(E836))+COS(RADIANS(G841))*COS(RADIANS(E836))*COS(RADIANS(L826))))</f>
        <v>0</v>
      </c>
      <c r="M841" s="3">
        <f>IF(DEGREES(ACOS(SIN(RADIANS(G841))*SIN(RADIANS(E836))+COS(RADIANS(G841))*COS(RADIANS(E836))*COS(RADIANS(M826))))&gt;90,0,$F$4*$F$5/E835^2*(SIN(RADIANS(G841))*SIN(RADIANS(E836))+COS(RADIANS(G841))*COS(RADIANS(E836))*COS(RADIANS(M826))))</f>
        <v>0</v>
      </c>
      <c r="N841" s="3">
        <f>IF(DEGREES(ACOS(SIN(RADIANS(G841))*SIN(RADIANS(E836))+COS(RADIANS(G841))*COS(RADIANS(E836))*COS(RADIANS(N826))))&gt;90,0,$F$4*$F$5/E835^2*(SIN(RADIANS(G841))*SIN(RADIANS(E836))+COS(RADIANS(G841))*COS(RADIANS(E836))*COS(RADIANS(N826))))</f>
        <v>0</v>
      </c>
      <c r="O841" s="3">
        <f>IF(DEGREES(ACOS(SIN(RADIANS(G841))*SIN(RADIANS(E836))+COS(RADIANS(G841))*COS(RADIANS(E836))*COS(RADIANS(O826))))&gt;90,0,$F$4*$F$5/E835^2*(SIN(RADIANS(G841))*SIN(RADIANS(E836))+COS(RADIANS(G841))*COS(RADIANS(E836))*COS(RADIANS(O826))))</f>
        <v>0</v>
      </c>
      <c r="P841" s="3">
        <f>IF(DEGREES(ACOS(SIN(RADIANS(G841))*SIN(RADIANS(E836))+COS(RADIANS(G841))*COS(RADIANS(E836))*COS(RADIANS(P826))))&gt;90,0,$F$4*$F$5/E835^2*(SIN(RADIANS(G841))*SIN(RADIANS(E836))+COS(RADIANS(G841))*COS(RADIANS(E836))*COS(RADIANS(P826))))</f>
        <v>0</v>
      </c>
      <c r="Q841" s="3">
        <f>IF(DEGREES(ACOS(SIN(RADIANS(G841))*SIN(RADIANS(E836))+COS(RADIANS(G841))*COS(RADIANS(E836))*COS(RADIANS(Q826))))&gt;90,0,$F$4*$F$5/E835^2*(SIN(RADIANS(G841))*SIN(RADIANS(E836))+COS(RADIANS(G841))*COS(RADIANS(E836))*COS(RADIANS(Q826))))</f>
        <v>0</v>
      </c>
      <c r="R841" s="3" t="e">
        <f>IF(DEGREES(ACOS(SIN(RADIANS(G841))*SIN(RADIANS(E836))+COS(RADIANS(G841))*COS(RADIANS(E836))*COS(RADIANS(R826))))&gt;90,0,$F$4*$F$5/E835^2*(SIN(RADIANS(G841))*SIN(RADIANS(E836))+COS(RADIANS(G841))*COS(RADIANS(E836))*COS(RADIANS(R826))))</f>
        <v>#DIV/0!</v>
      </c>
      <c r="S841" s="3" t="e">
        <f>IF(DEGREES(ACOS(SIN(RADIANS(G841))*SIN(RADIANS(E836))+COS(RADIANS(G841))*COS(RADIANS(E836))*COS(RADIANS(S826))))&gt;90,0,$F$4*$F$5/E835^2*(SIN(RADIANS(G841))*SIN(RADIANS(E836))+COS(RADIANS(G841))*COS(RADIANS(E836))*COS(RADIANS(S826))))</f>
        <v>#DIV/0!</v>
      </c>
      <c r="T841" s="3" t="e">
        <f>IF(DEGREES(ACOS(SIN(RADIANS(G841))*SIN(RADIANS(E836))+COS(RADIANS(G841))*COS(RADIANS(E836))*COS(RADIANS(T826))))&gt;90,0,$F$4*$F$5/E835^2*(SIN(RADIANS(G841))*SIN(RADIANS(E836))+COS(RADIANS(G841))*COS(RADIANS(E836))*COS(RADIANS(T826))))</f>
        <v>#DIV/0!</v>
      </c>
      <c r="U841" s="3" t="e">
        <f>IF(DEGREES(ACOS(SIN(RADIANS(G841))*SIN(RADIANS(E836))+COS(RADIANS(G841))*COS(RADIANS(E836))*COS(RADIANS(U826))))&gt;90,0,$F$4*$F$5/E835^2*(SIN(RADIANS(G841))*SIN(RADIANS(E836))+COS(RADIANS(G841))*COS(RADIANS(E836))*COS(RADIANS(U826))))</f>
        <v>#DIV/0!</v>
      </c>
      <c r="V841" s="3" t="e">
        <f>IF(DEGREES(ACOS(SIN(RADIANS(G841))*SIN(RADIANS(E836))+COS(RADIANS(G841))*COS(RADIANS(E836))*COS(RADIANS(V826))))&gt;90,0,$F$4*$F$5/E835^2*(SIN(RADIANS(G841))*SIN(RADIANS(E836))+COS(RADIANS(G841))*COS(RADIANS(E836))*COS(RADIANS(V826))))</f>
        <v>#DIV/0!</v>
      </c>
      <c r="W841" s="3" t="e">
        <f>IF(DEGREES(ACOS(SIN(RADIANS(G841))*SIN(RADIANS(E836))+COS(RADIANS(G841))*COS(RADIANS(E836))*COS(RADIANS(W826))))&gt;90,0,$F$4*$F$5/E835^2*(SIN(RADIANS(G841))*SIN(RADIANS(E836))+COS(RADIANS(G841))*COS(RADIANS(E836))*COS(RADIANS(W826))))</f>
        <v>#DIV/0!</v>
      </c>
      <c r="X841" s="3" t="e">
        <f>IF(DEGREES(ACOS(SIN(RADIANS(G841))*SIN(RADIANS(E836))+COS(RADIANS(G841))*COS(RADIANS(E836))*COS(RADIANS(X826))))&gt;90,0,$F$4*$F$5/E835^2*(SIN(RADIANS(G841))*SIN(RADIANS(E836))+COS(RADIANS(G841))*COS(RADIANS(E836))*COS(RADIANS(X826))))</f>
        <v>#DIV/0!</v>
      </c>
      <c r="Y841" s="3" t="e">
        <f>IF(DEGREES(ACOS(SIN(RADIANS(G841))*SIN(RADIANS(E836))+COS(RADIANS(G841))*COS(RADIANS(E836))*COS(RADIANS(Y826))))&gt;90,0,$F$4*$F$5/E835^2*(SIN(RADIANS(G841))*SIN(RADIANS(E836))+COS(RADIANS(G841))*COS(RADIANS(E836))*COS(RADIANS(Y826))))</f>
        <v>#DIV/0!</v>
      </c>
      <c r="Z841" s="3" t="e">
        <f>IF(DEGREES(ACOS(SIN(RADIANS(G841))*SIN(RADIANS(E836))+COS(RADIANS(G841))*COS(RADIANS(E836))*COS(RADIANS(Z826))))&gt;90,0,$F$4*$F$5/E835^2*(SIN(RADIANS(G841))*SIN(RADIANS(E836))+COS(RADIANS(G841))*COS(RADIANS(E836))*COS(RADIANS(Z826))))</f>
        <v>#DIV/0!</v>
      </c>
      <c r="AA841" s="3" t="e">
        <f>IF(DEGREES(ACOS(SIN(RADIANS(G841))*SIN(RADIANS(E836))+COS(RADIANS(G841))*COS(RADIANS(E836))*COS(RADIANS(AA826))))&gt;90,0,$F$4*$F$5/E835^2*(SIN(RADIANS(G841))*SIN(RADIANS(E836))+COS(RADIANS(G841))*COS(RADIANS(E836))*COS(RADIANS(AA826))))</f>
        <v>#DIV/0!</v>
      </c>
      <c r="AB841" s="3" t="e">
        <f>IF(DEGREES(ACOS(SIN(RADIANS(G841))*SIN(RADIANS(E836))+COS(RADIANS(G841))*COS(RADIANS(E836))*COS(RADIANS(AB826))))&gt;90,0,$F$4*$F$5/E835^2*(SIN(RADIANS(G841))*SIN(RADIANS(E836))+COS(RADIANS(G841))*COS(RADIANS(E836))*COS(RADIANS(AB826))))</f>
        <v>#DIV/0!</v>
      </c>
      <c r="AC841" s="3" t="e">
        <f>IF(DEGREES(ACOS(SIN(RADIANS(G841))*SIN(RADIANS(E836))+COS(RADIANS(G841))*COS(RADIANS(E836))*COS(RADIANS(AC826))))&gt;90,0,$F$4*$F$5/E835^2*(SIN(RADIANS(G841))*SIN(RADIANS(E836))+COS(RADIANS(G841))*COS(RADIANS(E836))*COS(RADIANS(AC826))))</f>
        <v>#DIV/0!</v>
      </c>
      <c r="AD841" s="3" t="e">
        <f>IF(DEGREES(ACOS(SIN(RADIANS(G841))*SIN(RADIANS(E836))+COS(RADIANS(G841))*COS(RADIANS(E836))*COS(RADIANS(AD826))))&gt;90,0,$F$4*$F$5/E835^2*(SIN(RADIANS(G841))*SIN(RADIANS(E836))+COS(RADIANS(G841))*COS(RADIANS(E836))*COS(RADIANS(AD826))))</f>
        <v>#DIV/0!</v>
      </c>
      <c r="AE841" s="3" t="e">
        <f>IF(DEGREES(ACOS(SIN(RADIANS(G841))*SIN(RADIANS(E836))+COS(RADIANS(G841))*COS(RADIANS(E836))*COS(RADIANS(AE826))))&gt;90,0,$F$4*$F$5/E835^2*(SIN(RADIANS(G841))*SIN(RADIANS(E836))+COS(RADIANS(G841))*COS(RADIANS(E836))*COS(RADIANS(AE826))))</f>
        <v>#DIV/0!</v>
      </c>
      <c r="AF841" s="3" t="e">
        <f>IF(DEGREES(ACOS(SIN(RADIANS(G841))*SIN(RADIANS(E836))+COS(RADIANS(G841))*COS(RADIANS(E836))*COS(RADIANS(AF826))))&gt;90,0,$F$4*$F$5/E835^2*(SIN(RADIANS(G841))*SIN(RADIANS(E836))+COS(RADIANS(G841))*COS(RADIANS(E836))*COS(RADIANS(AF826))))</f>
        <v>#DIV/0!</v>
      </c>
      <c r="AG841" s="3" t="e">
        <f>IF(DEGREES(ACOS(SIN(RADIANS(G841))*SIN(RADIANS(E836))+COS(RADIANS(G841))*COS(RADIANS(E836))*COS(RADIANS(AG826))))&gt;90,0,$F$4*$F$5/E835^2*(SIN(RADIANS(G841))*SIN(RADIANS(E836))+COS(RADIANS(G841))*COS(RADIANS(E836))*COS(RADIANS(AG826))))</f>
        <v>#DIV/0!</v>
      </c>
      <c r="AH841" s="3" t="e">
        <f>IF(DEGREES(ACOS(SIN(RADIANS(G841))*SIN(RADIANS(E836))+COS(RADIANS(G841))*COS(RADIANS(E836))*COS(RADIANS(AH826))))&gt;90,0,$F$4*$F$5/E835^2*(SIN(RADIANS(G841))*SIN(RADIANS(E836))+COS(RADIANS(G841))*COS(RADIANS(E836))*COS(RADIANS(AH826))))</f>
        <v>#DIV/0!</v>
      </c>
      <c r="AI841" s="3" t="e">
        <f>IF(DEGREES(ACOS(SIN(RADIANS(G841))*SIN(RADIANS(E836))+COS(RADIANS(G841))*COS(RADIANS(E836))*COS(RADIANS(AI826))))&gt;90,0,$F$4*$F$5/E835^2*(SIN(RADIANS(G841))*SIN(RADIANS(E836))+COS(RADIANS(G841))*COS(RADIANS(E836))*COS(RADIANS(AI826))))</f>
        <v>#DIV/0!</v>
      </c>
      <c r="AJ841" s="3" t="e">
        <f>IF(DEGREES(ACOS(SIN(RADIANS(G841))*SIN(RADIANS(E836))+COS(RADIANS(G841))*COS(RADIANS(E836))*COS(RADIANS(AJ826))))&gt;90,0,$F$4*$F$5/E835^2*(SIN(RADIANS(G841))*SIN(RADIANS(E836))+COS(RADIANS(G841))*COS(RADIANS(E836))*COS(RADIANS(AJ826))))</f>
        <v>#DIV/0!</v>
      </c>
      <c r="AK841" s="3">
        <f>IF(DEGREES(ACOS(SIN(RADIANS(G841))*SIN(RADIANS(E836))+COS(RADIANS(G841))*COS(RADIANS(E836))*COS(RADIANS(AK826))))&gt;90,0,$F$4*$F$5/E835^2*(SIN(RADIANS(G841))*SIN(RADIANS(E836))+COS(RADIANS(G841))*COS(RADIANS(E836))*COS(RADIANS(AK826))))</f>
        <v>0</v>
      </c>
      <c r="AL841" s="3">
        <f>IF(DEGREES(ACOS(SIN(RADIANS(G841))*SIN(RADIANS(E836))+COS(RADIANS(G841))*COS(RADIANS(E836))*COS(RADIANS(AL826))))&gt;90,0,$F$4*$F$5/E835^2*(SIN(RADIANS(G841))*SIN(RADIANS(E836))+COS(RADIANS(G841))*COS(RADIANS(E836))*COS(RADIANS(AL826))))</f>
        <v>0</v>
      </c>
      <c r="AM841" s="3">
        <f>IF(DEGREES(ACOS(SIN(RADIANS(G841))*SIN(RADIANS(E836))+COS(RADIANS(G841))*COS(RADIANS(E836))*COS(RADIANS(AM826))))&gt;90,0,$F$4*$F$5/E835^2*(SIN(RADIANS(G841))*SIN(RADIANS(E836))+COS(RADIANS(G841))*COS(RADIANS(E836))*COS(RADIANS(AM826))))</f>
        <v>0</v>
      </c>
      <c r="AN841" s="3">
        <f>IF(DEGREES(ACOS(SIN(RADIANS(G841))*SIN(RADIANS(E836))+COS(RADIANS(G841))*COS(RADIANS(E836))*COS(RADIANS(AN826))))&gt;90,0,$F$4*$F$5/E835^2*(SIN(RADIANS(G841))*SIN(RADIANS(E836))+COS(RADIANS(G841))*COS(RADIANS(E836))*COS(RADIANS(AN826))))</f>
        <v>0</v>
      </c>
      <c r="AO841" s="3">
        <f>IF(DEGREES(ACOS(SIN(RADIANS(G841))*SIN(RADIANS(E836))+COS(RADIANS(G841))*COS(RADIANS(E836))*COS(RADIANS(AO826))))&gt;90,0,$F$4*$F$5/E835^2*(SIN(RADIANS(G841))*SIN(RADIANS(E836))+COS(RADIANS(G841))*COS(RADIANS(E836))*COS(RADIANS(AO826))))</f>
        <v>0</v>
      </c>
      <c r="AP841" s="3">
        <f>IF(DEGREES(ACOS(SIN(RADIANS(G841))*SIN(RADIANS(E836))+COS(RADIANS(G841))*COS(RADIANS(E836))*COS(RADIANS(AP826))))&gt;90,0,$F$4*$F$5/E835^2*(SIN(RADIANS(G841))*SIN(RADIANS(E836))+COS(RADIANS(G841))*COS(RADIANS(E836))*COS(RADIANS(AP826))))</f>
        <v>0</v>
      </c>
      <c r="AQ841" s="3">
        <f>IF(DEGREES(ACOS(SIN(RADIANS(G841))*SIN(RADIANS(E836))+COS(RADIANS(G841))*COS(RADIANS(E836))*COS(RADIANS(AQ826))))&gt;90,0,$F$4*$F$5/E835^2*(SIN(RADIANS(G841))*SIN(RADIANS(E836))+COS(RADIANS(G841))*COS(RADIANS(E836))*COS(RADIANS(AQ826))))</f>
        <v>0</v>
      </c>
      <c r="AR841" s="3">
        <f>IF(DEGREES(ACOS(SIN(RADIANS(G841))*SIN(RADIANS(E836))+COS(RADIANS(G841))*COS(RADIANS(E836))*COS(RADIANS(AR826))))&gt;90,0,$F$4*$F$5/E835^2*(SIN(RADIANS(G841))*SIN(RADIANS(E836))+COS(RADIANS(G841))*COS(RADIANS(E836))*COS(RADIANS(AR826))))</f>
        <v>0</v>
      </c>
    </row>
    <row r="842" spans="2:44" ht="15.75" customHeight="1" x14ac:dyDescent="0.2">
      <c r="G842" s="3">
        <v>-50</v>
      </c>
      <c r="I842" s="3">
        <f>IF(DEGREES(ACOS(SIN(RADIANS(G842))*SIN(RADIANS(E836))+COS(RADIANS(G842))*COS(RADIANS(E836))*COS(RADIANS(I826))))&gt;90,0,$F$4*$F$5/E835^2*(SIN(RADIANS(G842))*SIN(RADIANS(E836))+COS(RADIANS(G842))*COS(RADIANS(E836))*COS(RADIANS(I826))))</f>
        <v>0</v>
      </c>
      <c r="J842" s="3">
        <f>IF(DEGREES(ACOS(SIN(RADIANS(G842))*SIN(RADIANS(E836))+COS(RADIANS(G842))*COS(RADIANS(E836))*COS(RADIANS(J826))))&gt;90,0,$F$4*$F$5/E835^2*(SIN(RADIANS(G842))*SIN(RADIANS(E836))+COS(RADIANS(G842))*COS(RADIANS(E836))*COS(RADIANS(J826))))</f>
        <v>0</v>
      </c>
      <c r="K842" s="3">
        <f>IF(DEGREES(ACOS(SIN(RADIANS(G842))*SIN(RADIANS(E836))+COS(RADIANS(G842))*COS(RADIANS(E836))*COS(RADIANS(K826))))&gt;90,0,$F$4*$F$5/E835^2*(SIN(RADIANS(G842))*SIN(RADIANS(E836))+COS(RADIANS(G842))*COS(RADIANS(E836))*COS(RADIANS(K826))))</f>
        <v>0</v>
      </c>
      <c r="L842" s="3">
        <f>IF(DEGREES(ACOS(SIN(RADIANS(G842))*SIN(RADIANS(E836))+COS(RADIANS(G842))*COS(RADIANS(E836))*COS(RADIANS(L826))))&gt;90,0,$F$4*$F$5/E835^2*(SIN(RADIANS(G842))*SIN(RADIANS(E836))+COS(RADIANS(G842))*COS(RADIANS(E836))*COS(RADIANS(L826))))</f>
        <v>0</v>
      </c>
      <c r="M842" s="3">
        <f>IF(DEGREES(ACOS(SIN(RADIANS(G842))*SIN(RADIANS(E836))+COS(RADIANS(G842))*COS(RADIANS(E836))*COS(RADIANS(M826))))&gt;90,0,$F$4*$F$5/E835^2*(SIN(RADIANS(G842))*SIN(RADIANS(E836))+COS(RADIANS(G842))*COS(RADIANS(E836))*COS(RADIANS(M826))))</f>
        <v>0</v>
      </c>
      <c r="N842" s="3">
        <f>IF(DEGREES(ACOS(SIN(RADIANS(G842))*SIN(RADIANS(E836))+COS(RADIANS(G842))*COS(RADIANS(E836))*COS(RADIANS(N826))))&gt;90,0,$F$4*$F$5/E835^2*(SIN(RADIANS(G842))*SIN(RADIANS(E836))+COS(RADIANS(G842))*COS(RADIANS(E836))*COS(RADIANS(N826))))</f>
        <v>0</v>
      </c>
      <c r="O842" s="3">
        <f>IF(DEGREES(ACOS(SIN(RADIANS(G842))*SIN(RADIANS(E836))+COS(RADIANS(G842))*COS(RADIANS(E836))*COS(RADIANS(O826))))&gt;90,0,$F$4*$F$5/E835^2*(SIN(RADIANS(G842))*SIN(RADIANS(E836))+COS(RADIANS(G842))*COS(RADIANS(E836))*COS(RADIANS(O826))))</f>
        <v>0</v>
      </c>
      <c r="P842" s="3">
        <f>IF(DEGREES(ACOS(SIN(RADIANS(G842))*SIN(RADIANS(E836))+COS(RADIANS(G842))*COS(RADIANS(E836))*COS(RADIANS(P826))))&gt;90,0,$F$4*$F$5/E835^2*(SIN(RADIANS(G842))*SIN(RADIANS(E836))+COS(RADIANS(G842))*COS(RADIANS(E836))*COS(RADIANS(P826))))</f>
        <v>0</v>
      </c>
      <c r="Q842" s="3">
        <f>IF(DEGREES(ACOS(SIN(RADIANS(G842))*SIN(RADIANS(E836))+COS(RADIANS(G842))*COS(RADIANS(E836))*COS(RADIANS(Q826))))&gt;90,0,$F$4*$F$5/E835^2*(SIN(RADIANS(G842))*SIN(RADIANS(E836))+COS(RADIANS(G842))*COS(RADIANS(E836))*COS(RADIANS(Q826))))</f>
        <v>0</v>
      </c>
      <c r="R842" s="3" t="e">
        <f>IF(DEGREES(ACOS(SIN(RADIANS(G842))*SIN(RADIANS(E836))+COS(RADIANS(G842))*COS(RADIANS(E836))*COS(RADIANS(R826))))&gt;90,0,$F$4*$F$5/E835^2*(SIN(RADIANS(G842))*SIN(RADIANS(E836))+COS(RADIANS(G842))*COS(RADIANS(E836))*COS(RADIANS(R826))))</f>
        <v>#DIV/0!</v>
      </c>
      <c r="S842" s="3" t="e">
        <f>IF(DEGREES(ACOS(SIN(RADIANS(G842))*SIN(RADIANS(E836))+COS(RADIANS(G842))*COS(RADIANS(E836))*COS(RADIANS(S826))))&gt;90,0,$F$4*$F$5/E835^2*(SIN(RADIANS(G842))*SIN(RADIANS(E836))+COS(RADIANS(G842))*COS(RADIANS(E836))*COS(RADIANS(S826))))</f>
        <v>#DIV/0!</v>
      </c>
      <c r="T842" s="3" t="e">
        <f>IF(DEGREES(ACOS(SIN(RADIANS(G842))*SIN(RADIANS(E836))+COS(RADIANS(G842))*COS(RADIANS(E836))*COS(RADIANS(T826))))&gt;90,0,$F$4*$F$5/E835^2*(SIN(RADIANS(G842))*SIN(RADIANS(E836))+COS(RADIANS(G842))*COS(RADIANS(E836))*COS(RADIANS(T826))))</f>
        <v>#DIV/0!</v>
      </c>
      <c r="U842" s="3" t="e">
        <f>IF(DEGREES(ACOS(SIN(RADIANS(G842))*SIN(RADIANS(E836))+COS(RADIANS(G842))*COS(RADIANS(E836))*COS(RADIANS(U826))))&gt;90,0,$F$4*$F$5/E835^2*(SIN(RADIANS(G842))*SIN(RADIANS(E836))+COS(RADIANS(G842))*COS(RADIANS(E836))*COS(RADIANS(U826))))</f>
        <v>#DIV/0!</v>
      </c>
      <c r="V842" s="3" t="e">
        <f>IF(DEGREES(ACOS(SIN(RADIANS(G842))*SIN(RADIANS(E836))+COS(RADIANS(G842))*COS(RADIANS(E836))*COS(RADIANS(V826))))&gt;90,0,$F$4*$F$5/E835^2*(SIN(RADIANS(G842))*SIN(RADIANS(E836))+COS(RADIANS(G842))*COS(RADIANS(E836))*COS(RADIANS(V826))))</f>
        <v>#DIV/0!</v>
      </c>
      <c r="W842" s="3" t="e">
        <f>IF(DEGREES(ACOS(SIN(RADIANS(G842))*SIN(RADIANS(E836))+COS(RADIANS(G842))*COS(RADIANS(E836))*COS(RADIANS(W826))))&gt;90,0,$F$4*$F$5/E835^2*(SIN(RADIANS(G842))*SIN(RADIANS(E836))+COS(RADIANS(G842))*COS(RADIANS(E836))*COS(RADIANS(W826))))</f>
        <v>#DIV/0!</v>
      </c>
      <c r="X842" s="3" t="e">
        <f>IF(DEGREES(ACOS(SIN(RADIANS(G842))*SIN(RADIANS(E836))+COS(RADIANS(G842))*COS(RADIANS(E836))*COS(RADIANS(X826))))&gt;90,0,$F$4*$F$5/E835^2*(SIN(RADIANS(G842))*SIN(RADIANS(E836))+COS(RADIANS(G842))*COS(RADIANS(E836))*COS(RADIANS(X826))))</f>
        <v>#DIV/0!</v>
      </c>
      <c r="Y842" s="3" t="e">
        <f>IF(DEGREES(ACOS(SIN(RADIANS(G842))*SIN(RADIANS(E836))+COS(RADIANS(G842))*COS(RADIANS(E836))*COS(RADIANS(Y826))))&gt;90,0,$F$4*$F$5/E835^2*(SIN(RADIANS(G842))*SIN(RADIANS(E836))+COS(RADIANS(G842))*COS(RADIANS(E836))*COS(RADIANS(Y826))))</f>
        <v>#DIV/0!</v>
      </c>
      <c r="Z842" s="3" t="e">
        <f>IF(DEGREES(ACOS(SIN(RADIANS(G842))*SIN(RADIANS(E836))+COS(RADIANS(G842))*COS(RADIANS(E836))*COS(RADIANS(Z826))))&gt;90,0,$F$4*$F$5/E835^2*(SIN(RADIANS(G842))*SIN(RADIANS(E836))+COS(RADIANS(G842))*COS(RADIANS(E836))*COS(RADIANS(Z826))))</f>
        <v>#DIV/0!</v>
      </c>
      <c r="AA842" s="3" t="e">
        <f>IF(DEGREES(ACOS(SIN(RADIANS(G842))*SIN(RADIANS(E836))+COS(RADIANS(G842))*COS(RADIANS(E836))*COS(RADIANS(AA826))))&gt;90,0,$F$4*$F$5/E835^2*(SIN(RADIANS(G842))*SIN(RADIANS(E836))+COS(RADIANS(G842))*COS(RADIANS(E836))*COS(RADIANS(AA826))))</f>
        <v>#DIV/0!</v>
      </c>
      <c r="AB842" s="3" t="e">
        <f>IF(DEGREES(ACOS(SIN(RADIANS(G842))*SIN(RADIANS(E836))+COS(RADIANS(G842))*COS(RADIANS(E836))*COS(RADIANS(AB826))))&gt;90,0,$F$4*$F$5/E835^2*(SIN(RADIANS(G842))*SIN(RADIANS(E836))+COS(RADIANS(G842))*COS(RADIANS(E836))*COS(RADIANS(AB826))))</f>
        <v>#DIV/0!</v>
      </c>
      <c r="AC842" s="3" t="e">
        <f>IF(DEGREES(ACOS(SIN(RADIANS(G842))*SIN(RADIANS(E836))+COS(RADIANS(G842))*COS(RADIANS(E836))*COS(RADIANS(AC826))))&gt;90,0,$F$4*$F$5/E835^2*(SIN(RADIANS(G842))*SIN(RADIANS(E836))+COS(RADIANS(G842))*COS(RADIANS(E836))*COS(RADIANS(AC826))))</f>
        <v>#DIV/0!</v>
      </c>
      <c r="AD842" s="3" t="e">
        <f>IF(DEGREES(ACOS(SIN(RADIANS(G842))*SIN(RADIANS(E836))+COS(RADIANS(G842))*COS(RADIANS(E836))*COS(RADIANS(AD826))))&gt;90,0,$F$4*$F$5/E835^2*(SIN(RADIANS(G842))*SIN(RADIANS(E836))+COS(RADIANS(G842))*COS(RADIANS(E836))*COS(RADIANS(AD826))))</f>
        <v>#DIV/0!</v>
      </c>
      <c r="AE842" s="3" t="e">
        <f>IF(DEGREES(ACOS(SIN(RADIANS(G842))*SIN(RADIANS(E836))+COS(RADIANS(G842))*COS(RADIANS(E836))*COS(RADIANS(AE826))))&gt;90,0,$F$4*$F$5/E835^2*(SIN(RADIANS(G842))*SIN(RADIANS(E836))+COS(RADIANS(G842))*COS(RADIANS(E836))*COS(RADIANS(AE826))))</f>
        <v>#DIV/0!</v>
      </c>
      <c r="AF842" s="3" t="e">
        <f>IF(DEGREES(ACOS(SIN(RADIANS(G842))*SIN(RADIANS(E836))+COS(RADIANS(G842))*COS(RADIANS(E836))*COS(RADIANS(AF826))))&gt;90,0,$F$4*$F$5/E835^2*(SIN(RADIANS(G842))*SIN(RADIANS(E836))+COS(RADIANS(G842))*COS(RADIANS(E836))*COS(RADIANS(AF826))))</f>
        <v>#DIV/0!</v>
      </c>
      <c r="AG842" s="3" t="e">
        <f>IF(DEGREES(ACOS(SIN(RADIANS(G842))*SIN(RADIANS(E836))+COS(RADIANS(G842))*COS(RADIANS(E836))*COS(RADIANS(AG826))))&gt;90,0,$F$4*$F$5/E835^2*(SIN(RADIANS(G842))*SIN(RADIANS(E836))+COS(RADIANS(G842))*COS(RADIANS(E836))*COS(RADIANS(AG826))))</f>
        <v>#DIV/0!</v>
      </c>
      <c r="AH842" s="3" t="e">
        <f>IF(DEGREES(ACOS(SIN(RADIANS(G842))*SIN(RADIANS(E836))+COS(RADIANS(G842))*COS(RADIANS(E836))*COS(RADIANS(AH826))))&gt;90,0,$F$4*$F$5/E835^2*(SIN(RADIANS(G842))*SIN(RADIANS(E836))+COS(RADIANS(G842))*COS(RADIANS(E836))*COS(RADIANS(AH826))))</f>
        <v>#DIV/0!</v>
      </c>
      <c r="AI842" s="3" t="e">
        <f>IF(DEGREES(ACOS(SIN(RADIANS(G842))*SIN(RADIANS(E836))+COS(RADIANS(G842))*COS(RADIANS(E836))*COS(RADIANS(AI826))))&gt;90,0,$F$4*$F$5/E835^2*(SIN(RADIANS(G842))*SIN(RADIANS(E836))+COS(RADIANS(G842))*COS(RADIANS(E836))*COS(RADIANS(AI826))))</f>
        <v>#DIV/0!</v>
      </c>
      <c r="AJ842" s="3" t="e">
        <f>IF(DEGREES(ACOS(SIN(RADIANS(G842))*SIN(RADIANS(E836))+COS(RADIANS(G842))*COS(RADIANS(E836))*COS(RADIANS(AJ826))))&gt;90,0,$F$4*$F$5/E835^2*(SIN(RADIANS(G842))*SIN(RADIANS(E836))+COS(RADIANS(G842))*COS(RADIANS(E836))*COS(RADIANS(AJ826))))</f>
        <v>#DIV/0!</v>
      </c>
      <c r="AK842" s="3">
        <f>IF(DEGREES(ACOS(SIN(RADIANS(G842))*SIN(RADIANS(E836))+COS(RADIANS(G842))*COS(RADIANS(E836))*COS(RADIANS(AK826))))&gt;90,0,$F$4*$F$5/E835^2*(SIN(RADIANS(G842))*SIN(RADIANS(E836))+COS(RADIANS(G842))*COS(RADIANS(E836))*COS(RADIANS(AK826))))</f>
        <v>0</v>
      </c>
      <c r="AL842" s="3">
        <f>IF(DEGREES(ACOS(SIN(RADIANS(G842))*SIN(RADIANS(E836))+COS(RADIANS(G842))*COS(RADIANS(E836))*COS(RADIANS(AL826))))&gt;90,0,$F$4*$F$5/E835^2*(SIN(RADIANS(G842))*SIN(RADIANS(E836))+COS(RADIANS(G842))*COS(RADIANS(E836))*COS(RADIANS(AL826))))</f>
        <v>0</v>
      </c>
      <c r="AM842" s="3">
        <f>IF(DEGREES(ACOS(SIN(RADIANS(G842))*SIN(RADIANS(E836))+COS(RADIANS(G842))*COS(RADIANS(E836))*COS(RADIANS(AM826))))&gt;90,0,$F$4*$F$5/E835^2*(SIN(RADIANS(G842))*SIN(RADIANS(E836))+COS(RADIANS(G842))*COS(RADIANS(E836))*COS(RADIANS(AM826))))</f>
        <v>0</v>
      </c>
      <c r="AN842" s="3">
        <f>IF(DEGREES(ACOS(SIN(RADIANS(G842))*SIN(RADIANS(E836))+COS(RADIANS(G842))*COS(RADIANS(E836))*COS(RADIANS(AN826))))&gt;90,0,$F$4*$F$5/E835^2*(SIN(RADIANS(G842))*SIN(RADIANS(E836))+COS(RADIANS(G842))*COS(RADIANS(E836))*COS(RADIANS(AN826))))</f>
        <v>0</v>
      </c>
      <c r="AO842" s="3">
        <f>IF(DEGREES(ACOS(SIN(RADIANS(G842))*SIN(RADIANS(E836))+COS(RADIANS(G842))*COS(RADIANS(E836))*COS(RADIANS(AO826))))&gt;90,0,$F$4*$F$5/E835^2*(SIN(RADIANS(G842))*SIN(RADIANS(E836))+COS(RADIANS(G842))*COS(RADIANS(E836))*COS(RADIANS(AO826))))</f>
        <v>0</v>
      </c>
      <c r="AP842" s="3">
        <f>IF(DEGREES(ACOS(SIN(RADIANS(G842))*SIN(RADIANS(E836))+COS(RADIANS(G842))*COS(RADIANS(E836))*COS(RADIANS(AP826))))&gt;90,0,$F$4*$F$5/E835^2*(SIN(RADIANS(G842))*SIN(RADIANS(E836))+COS(RADIANS(G842))*COS(RADIANS(E836))*COS(RADIANS(AP826))))</f>
        <v>0</v>
      </c>
      <c r="AQ842" s="3">
        <f>IF(DEGREES(ACOS(SIN(RADIANS(G842))*SIN(RADIANS(E836))+COS(RADIANS(G842))*COS(RADIANS(E836))*COS(RADIANS(AQ826))))&gt;90,0,$F$4*$F$5/E835^2*(SIN(RADIANS(G842))*SIN(RADIANS(E836))+COS(RADIANS(G842))*COS(RADIANS(E836))*COS(RADIANS(AQ826))))</f>
        <v>0</v>
      </c>
      <c r="AR842" s="3">
        <f>IF(DEGREES(ACOS(SIN(RADIANS(G842))*SIN(RADIANS(E836))+COS(RADIANS(G842))*COS(RADIANS(E836))*COS(RADIANS(AR826))))&gt;90,0,$F$4*$F$5/E835^2*(SIN(RADIANS(G842))*SIN(RADIANS(E836))+COS(RADIANS(G842))*COS(RADIANS(E836))*COS(RADIANS(AR826))))</f>
        <v>0</v>
      </c>
    </row>
    <row r="843" spans="2:44" ht="15.75" customHeight="1" x14ac:dyDescent="0.2">
      <c r="G843" s="3">
        <v>-60</v>
      </c>
      <c r="I843" s="3">
        <f>IF(DEGREES(ACOS(SIN(RADIANS(G843))*SIN(RADIANS(E836))+COS(RADIANS(G843))*COS(RADIANS(E836))*COS(RADIANS(I826))))&gt;90,0,$F$4*$F$5/E835^2*(SIN(RADIANS(G843))*SIN(RADIANS(E836))+COS(RADIANS(G843))*COS(RADIANS(E836))*COS(RADIANS(I826))))</f>
        <v>0</v>
      </c>
      <c r="J843" s="3">
        <f>IF(DEGREES(ACOS(SIN(RADIANS(G843))*SIN(RADIANS(E836))+COS(RADIANS(G843))*COS(RADIANS(E836))*COS(RADIANS(J826))))&gt;90,0,$F$4*$F$5/E835^2*(SIN(RADIANS(G843))*SIN(RADIANS(E836))+COS(RADIANS(G843))*COS(RADIANS(E836))*COS(RADIANS(J826))))</f>
        <v>0</v>
      </c>
      <c r="K843" s="3">
        <f>IF(DEGREES(ACOS(SIN(RADIANS(G843))*SIN(RADIANS(E836))+COS(RADIANS(G843))*COS(RADIANS(E836))*COS(RADIANS(K826))))&gt;90,0,$F$4*$F$5/E835^2*(SIN(RADIANS(G843))*SIN(RADIANS(E836))+COS(RADIANS(G843))*COS(RADIANS(E836))*COS(RADIANS(K826))))</f>
        <v>0</v>
      </c>
      <c r="L843" s="3">
        <f>IF(DEGREES(ACOS(SIN(RADIANS(G843))*SIN(RADIANS(E836))+COS(RADIANS(G843))*COS(RADIANS(E836))*COS(RADIANS(L826))))&gt;90,0,$F$4*$F$5/E835^2*(SIN(RADIANS(G843))*SIN(RADIANS(E836))+COS(RADIANS(G843))*COS(RADIANS(E836))*COS(RADIANS(L826))))</f>
        <v>0</v>
      </c>
      <c r="M843" s="3">
        <f>IF(DEGREES(ACOS(SIN(RADIANS(G843))*SIN(RADIANS(E836))+COS(RADIANS(G843))*COS(RADIANS(E836))*COS(RADIANS(M826))))&gt;90,0,$F$4*$F$5/E835^2*(SIN(RADIANS(G843))*SIN(RADIANS(E836))+COS(RADIANS(G843))*COS(RADIANS(E836))*COS(RADIANS(M826))))</f>
        <v>0</v>
      </c>
      <c r="N843" s="3">
        <f>IF(DEGREES(ACOS(SIN(RADIANS(G843))*SIN(RADIANS(E836))+COS(RADIANS(G843))*COS(RADIANS(E836))*COS(RADIANS(N826))))&gt;90,0,$F$4*$F$5/E835^2*(SIN(RADIANS(G843))*SIN(RADIANS(E836))+COS(RADIANS(G843))*COS(RADIANS(E836))*COS(RADIANS(N826))))</f>
        <v>0</v>
      </c>
      <c r="O843" s="3">
        <f>IF(DEGREES(ACOS(SIN(RADIANS(G843))*SIN(RADIANS(E836))+COS(RADIANS(G843))*COS(RADIANS(E836))*COS(RADIANS(O826))))&gt;90,0,$F$4*$F$5/E835^2*(SIN(RADIANS(G843))*SIN(RADIANS(E836))+COS(RADIANS(G843))*COS(RADIANS(E836))*COS(RADIANS(O826))))</f>
        <v>0</v>
      </c>
      <c r="P843" s="3">
        <f>IF(DEGREES(ACOS(SIN(RADIANS(G843))*SIN(RADIANS(E836))+COS(RADIANS(G843))*COS(RADIANS(E836))*COS(RADIANS(P826))))&gt;90,0,$F$4*$F$5/E835^2*(SIN(RADIANS(G843))*SIN(RADIANS(E836))+COS(RADIANS(G843))*COS(RADIANS(E836))*COS(RADIANS(P826))))</f>
        <v>0</v>
      </c>
      <c r="Q843" s="3">
        <f>IF(DEGREES(ACOS(SIN(RADIANS(G843))*SIN(RADIANS(E836))+COS(RADIANS(G843))*COS(RADIANS(E836))*COS(RADIANS(Q826))))&gt;90,0,$F$4*$F$5/E835^2*(SIN(RADIANS(G843))*SIN(RADIANS(E836))+COS(RADIANS(G843))*COS(RADIANS(E836))*COS(RADIANS(Q826))))</f>
        <v>0</v>
      </c>
      <c r="R843" s="3" t="e">
        <f>IF(DEGREES(ACOS(SIN(RADIANS(G843))*SIN(RADIANS(E836))+COS(RADIANS(G843))*COS(RADIANS(E836))*COS(RADIANS(R826))))&gt;90,0,$F$4*$F$5/E835^2*(SIN(RADIANS(G843))*SIN(RADIANS(E836))+COS(RADIANS(G843))*COS(RADIANS(E836))*COS(RADIANS(R826))))</f>
        <v>#DIV/0!</v>
      </c>
      <c r="S843" s="3" t="e">
        <f>IF(DEGREES(ACOS(SIN(RADIANS(G843))*SIN(RADIANS(E836))+COS(RADIANS(G843))*COS(RADIANS(E836))*COS(RADIANS(S826))))&gt;90,0,$F$4*$F$5/E835^2*(SIN(RADIANS(G843))*SIN(RADIANS(E836))+COS(RADIANS(G843))*COS(RADIANS(E836))*COS(RADIANS(S826))))</f>
        <v>#DIV/0!</v>
      </c>
      <c r="T843" s="3" t="e">
        <f>IF(DEGREES(ACOS(SIN(RADIANS(G843))*SIN(RADIANS(E836))+COS(RADIANS(G843))*COS(RADIANS(E836))*COS(RADIANS(T826))))&gt;90,0,$F$4*$F$5/E835^2*(SIN(RADIANS(G843))*SIN(RADIANS(E836))+COS(RADIANS(G843))*COS(RADIANS(E836))*COS(RADIANS(T826))))</f>
        <v>#DIV/0!</v>
      </c>
      <c r="U843" s="3" t="e">
        <f>IF(DEGREES(ACOS(SIN(RADIANS(G843))*SIN(RADIANS(E836))+COS(RADIANS(G843))*COS(RADIANS(E836))*COS(RADIANS(U826))))&gt;90,0,$F$4*$F$5/E835^2*(SIN(RADIANS(G843))*SIN(RADIANS(E836))+COS(RADIANS(G843))*COS(RADIANS(E836))*COS(RADIANS(U826))))</f>
        <v>#DIV/0!</v>
      </c>
      <c r="V843" s="3" t="e">
        <f>IF(DEGREES(ACOS(SIN(RADIANS(G843))*SIN(RADIANS(E836))+COS(RADIANS(G843))*COS(RADIANS(E836))*COS(RADIANS(V826))))&gt;90,0,$F$4*$F$5/E835^2*(SIN(RADIANS(G843))*SIN(RADIANS(E836))+COS(RADIANS(G843))*COS(RADIANS(E836))*COS(RADIANS(V826))))</f>
        <v>#DIV/0!</v>
      </c>
      <c r="W843" s="3" t="e">
        <f>IF(DEGREES(ACOS(SIN(RADIANS(G843))*SIN(RADIANS(E836))+COS(RADIANS(G843))*COS(RADIANS(E836))*COS(RADIANS(W826))))&gt;90,0,$F$4*$F$5/E835^2*(SIN(RADIANS(G843))*SIN(RADIANS(E836))+COS(RADIANS(G843))*COS(RADIANS(E836))*COS(RADIANS(W826))))</f>
        <v>#DIV/0!</v>
      </c>
      <c r="X843" s="3" t="e">
        <f>IF(DEGREES(ACOS(SIN(RADIANS(G843))*SIN(RADIANS(E836))+COS(RADIANS(G843))*COS(RADIANS(E836))*COS(RADIANS(X826))))&gt;90,0,$F$4*$F$5/E835^2*(SIN(RADIANS(G843))*SIN(RADIANS(E836))+COS(RADIANS(G843))*COS(RADIANS(E836))*COS(RADIANS(X826))))</f>
        <v>#DIV/0!</v>
      </c>
      <c r="Y843" s="3" t="e">
        <f>IF(DEGREES(ACOS(SIN(RADIANS(G843))*SIN(RADIANS(E836))+COS(RADIANS(G843))*COS(RADIANS(E836))*COS(RADIANS(Y826))))&gt;90,0,$F$4*$F$5/E835^2*(SIN(RADIANS(G843))*SIN(RADIANS(E836))+COS(RADIANS(G843))*COS(RADIANS(E836))*COS(RADIANS(Y826))))</f>
        <v>#DIV/0!</v>
      </c>
      <c r="Z843" s="3" t="e">
        <f>IF(DEGREES(ACOS(SIN(RADIANS(G843))*SIN(RADIANS(E836))+COS(RADIANS(G843))*COS(RADIANS(E836))*COS(RADIANS(Z826))))&gt;90,0,$F$4*$F$5/E835^2*(SIN(RADIANS(G843))*SIN(RADIANS(E836))+COS(RADIANS(G843))*COS(RADIANS(E836))*COS(RADIANS(Z826))))</f>
        <v>#DIV/0!</v>
      </c>
      <c r="AA843" s="3" t="e">
        <f>IF(DEGREES(ACOS(SIN(RADIANS(G843))*SIN(RADIANS(E836))+COS(RADIANS(G843))*COS(RADIANS(E836))*COS(RADIANS(AA826))))&gt;90,0,$F$4*$F$5/E835^2*(SIN(RADIANS(G843))*SIN(RADIANS(E836))+COS(RADIANS(G843))*COS(RADIANS(E836))*COS(RADIANS(AA826))))</f>
        <v>#DIV/0!</v>
      </c>
      <c r="AB843" s="3" t="e">
        <f>IF(DEGREES(ACOS(SIN(RADIANS(G843))*SIN(RADIANS(E836))+COS(RADIANS(G843))*COS(RADIANS(E836))*COS(RADIANS(AB826))))&gt;90,0,$F$4*$F$5/E835^2*(SIN(RADIANS(G843))*SIN(RADIANS(E836))+COS(RADIANS(G843))*COS(RADIANS(E836))*COS(RADIANS(AB826))))</f>
        <v>#DIV/0!</v>
      </c>
      <c r="AC843" s="3" t="e">
        <f>IF(DEGREES(ACOS(SIN(RADIANS(G843))*SIN(RADIANS(E836))+COS(RADIANS(G843))*COS(RADIANS(E836))*COS(RADIANS(AC826))))&gt;90,0,$F$4*$F$5/E835^2*(SIN(RADIANS(G843))*SIN(RADIANS(E836))+COS(RADIANS(G843))*COS(RADIANS(E836))*COS(RADIANS(AC826))))</f>
        <v>#DIV/0!</v>
      </c>
      <c r="AD843" s="3" t="e">
        <f>IF(DEGREES(ACOS(SIN(RADIANS(G843))*SIN(RADIANS(E836))+COS(RADIANS(G843))*COS(RADIANS(E836))*COS(RADIANS(AD826))))&gt;90,0,$F$4*$F$5/E835^2*(SIN(RADIANS(G843))*SIN(RADIANS(E836))+COS(RADIANS(G843))*COS(RADIANS(E836))*COS(RADIANS(AD826))))</f>
        <v>#DIV/0!</v>
      </c>
      <c r="AE843" s="3" t="e">
        <f>IF(DEGREES(ACOS(SIN(RADIANS(G843))*SIN(RADIANS(E836))+COS(RADIANS(G843))*COS(RADIANS(E836))*COS(RADIANS(AE826))))&gt;90,0,$F$4*$F$5/E835^2*(SIN(RADIANS(G843))*SIN(RADIANS(E836))+COS(RADIANS(G843))*COS(RADIANS(E836))*COS(RADIANS(AE826))))</f>
        <v>#DIV/0!</v>
      </c>
      <c r="AF843" s="3" t="e">
        <f>IF(DEGREES(ACOS(SIN(RADIANS(G843))*SIN(RADIANS(E836))+COS(RADIANS(G843))*COS(RADIANS(E836))*COS(RADIANS(AF826))))&gt;90,0,$F$4*$F$5/E835^2*(SIN(RADIANS(G843))*SIN(RADIANS(E836))+COS(RADIANS(G843))*COS(RADIANS(E836))*COS(RADIANS(AF826))))</f>
        <v>#DIV/0!</v>
      </c>
      <c r="AG843" s="3" t="e">
        <f>IF(DEGREES(ACOS(SIN(RADIANS(G843))*SIN(RADIANS(E836))+COS(RADIANS(G843))*COS(RADIANS(E836))*COS(RADIANS(AG826))))&gt;90,0,$F$4*$F$5/E835^2*(SIN(RADIANS(G843))*SIN(RADIANS(E836))+COS(RADIANS(G843))*COS(RADIANS(E836))*COS(RADIANS(AG826))))</f>
        <v>#DIV/0!</v>
      </c>
      <c r="AH843" s="3" t="e">
        <f>IF(DEGREES(ACOS(SIN(RADIANS(G843))*SIN(RADIANS(E836))+COS(RADIANS(G843))*COS(RADIANS(E836))*COS(RADIANS(AH826))))&gt;90,0,$F$4*$F$5/E835^2*(SIN(RADIANS(G843))*SIN(RADIANS(E836))+COS(RADIANS(G843))*COS(RADIANS(E836))*COS(RADIANS(AH826))))</f>
        <v>#DIV/0!</v>
      </c>
      <c r="AI843" s="3" t="e">
        <f>IF(DEGREES(ACOS(SIN(RADIANS(G843))*SIN(RADIANS(E836))+COS(RADIANS(G843))*COS(RADIANS(E836))*COS(RADIANS(AI826))))&gt;90,0,$F$4*$F$5/E835^2*(SIN(RADIANS(G843))*SIN(RADIANS(E836))+COS(RADIANS(G843))*COS(RADIANS(E836))*COS(RADIANS(AI826))))</f>
        <v>#DIV/0!</v>
      </c>
      <c r="AJ843" s="3" t="e">
        <f>IF(DEGREES(ACOS(SIN(RADIANS(G843))*SIN(RADIANS(E836))+COS(RADIANS(G843))*COS(RADIANS(E836))*COS(RADIANS(AJ826))))&gt;90,0,$F$4*$F$5/E835^2*(SIN(RADIANS(G843))*SIN(RADIANS(E836))+COS(RADIANS(G843))*COS(RADIANS(E836))*COS(RADIANS(AJ826))))</f>
        <v>#DIV/0!</v>
      </c>
      <c r="AK843" s="3">
        <f>IF(DEGREES(ACOS(SIN(RADIANS(G843))*SIN(RADIANS(E836))+COS(RADIANS(G843))*COS(RADIANS(E836))*COS(RADIANS(AK826))))&gt;90,0,$F$4*$F$5/E835^2*(SIN(RADIANS(G843))*SIN(RADIANS(E836))+COS(RADIANS(G843))*COS(RADIANS(E836))*COS(RADIANS(AK826))))</f>
        <v>0</v>
      </c>
      <c r="AL843" s="3">
        <f>IF(DEGREES(ACOS(SIN(RADIANS(G843))*SIN(RADIANS(E836))+COS(RADIANS(G843))*COS(RADIANS(E836))*COS(RADIANS(AL826))))&gt;90,0,$F$4*$F$5/E835^2*(SIN(RADIANS(G843))*SIN(RADIANS(E836))+COS(RADIANS(G843))*COS(RADIANS(E836))*COS(RADIANS(AL826))))</f>
        <v>0</v>
      </c>
      <c r="AM843" s="3">
        <f>IF(DEGREES(ACOS(SIN(RADIANS(G843))*SIN(RADIANS(E836))+COS(RADIANS(G843))*COS(RADIANS(E836))*COS(RADIANS(AM826))))&gt;90,0,$F$4*$F$5/E835^2*(SIN(RADIANS(G843))*SIN(RADIANS(E836))+COS(RADIANS(G843))*COS(RADIANS(E836))*COS(RADIANS(AM826))))</f>
        <v>0</v>
      </c>
      <c r="AN843" s="3">
        <f>IF(DEGREES(ACOS(SIN(RADIANS(G843))*SIN(RADIANS(E836))+COS(RADIANS(G843))*COS(RADIANS(E836))*COS(RADIANS(AN826))))&gt;90,0,$F$4*$F$5/E835^2*(SIN(RADIANS(G843))*SIN(RADIANS(E836))+COS(RADIANS(G843))*COS(RADIANS(E836))*COS(RADIANS(AN826))))</f>
        <v>0</v>
      </c>
      <c r="AO843" s="3">
        <f>IF(DEGREES(ACOS(SIN(RADIANS(G843))*SIN(RADIANS(E836))+COS(RADIANS(G843))*COS(RADIANS(E836))*COS(RADIANS(AO826))))&gt;90,0,$F$4*$F$5/E835^2*(SIN(RADIANS(G843))*SIN(RADIANS(E836))+COS(RADIANS(G843))*COS(RADIANS(E836))*COS(RADIANS(AO826))))</f>
        <v>0</v>
      </c>
      <c r="AP843" s="3">
        <f>IF(DEGREES(ACOS(SIN(RADIANS(G843))*SIN(RADIANS(E836))+COS(RADIANS(G843))*COS(RADIANS(E836))*COS(RADIANS(AP826))))&gt;90,0,$F$4*$F$5/E835^2*(SIN(RADIANS(G843))*SIN(RADIANS(E836))+COS(RADIANS(G843))*COS(RADIANS(E836))*COS(RADIANS(AP826))))</f>
        <v>0</v>
      </c>
      <c r="AQ843" s="3">
        <f>IF(DEGREES(ACOS(SIN(RADIANS(G843))*SIN(RADIANS(E836))+COS(RADIANS(G843))*COS(RADIANS(E836))*COS(RADIANS(AQ826))))&gt;90,0,$F$4*$F$5/E835^2*(SIN(RADIANS(G843))*SIN(RADIANS(E836))+COS(RADIANS(G843))*COS(RADIANS(E836))*COS(RADIANS(AQ826))))</f>
        <v>0</v>
      </c>
      <c r="AR843" s="3">
        <f>IF(DEGREES(ACOS(SIN(RADIANS(G843))*SIN(RADIANS(E836))+COS(RADIANS(G843))*COS(RADIANS(E836))*COS(RADIANS(AR826))))&gt;90,0,$F$4*$F$5/E835^2*(SIN(RADIANS(G843))*SIN(RADIANS(E836))+COS(RADIANS(G843))*COS(RADIANS(E836))*COS(RADIANS(AR826))))</f>
        <v>0</v>
      </c>
    </row>
    <row r="844" spans="2:44" ht="15.75" customHeight="1" x14ac:dyDescent="0.2">
      <c r="G844" s="3">
        <v>-70</v>
      </c>
      <c r="I844" s="3">
        <f>IF(DEGREES(ACOS(SIN(RADIANS(G844))*SIN(RADIANS(E836))+COS(RADIANS(G844))*COS(RADIANS(E836))*COS(RADIANS(I826))))&gt;90,0,$F$4*$F$5/E835^2*(SIN(RADIANS(G844))*SIN(RADIANS(E836))+COS(RADIANS(G844))*COS(RADIANS(E836))*COS(RADIANS(I826))))</f>
        <v>0</v>
      </c>
      <c r="J844" s="3">
        <f>IF(DEGREES(ACOS(SIN(RADIANS(G844))*SIN(RADIANS(E836))+COS(RADIANS(G844))*COS(RADIANS(E836))*COS(RADIANS(J826))))&gt;90,0,$F$4*$F$5/E835^2*(SIN(RADIANS(G844))*SIN(RADIANS(E836))+COS(RADIANS(G844))*COS(RADIANS(E836))*COS(RADIANS(J826))))</f>
        <v>0</v>
      </c>
      <c r="K844" s="3">
        <f>IF(DEGREES(ACOS(SIN(RADIANS(G844))*SIN(RADIANS(E836))+COS(RADIANS(G844))*COS(RADIANS(E836))*COS(RADIANS(K826))))&gt;90,0,$F$4*$F$5/E835^2*(SIN(RADIANS(G844))*SIN(RADIANS(E836))+COS(RADIANS(G844))*COS(RADIANS(E836))*COS(RADIANS(K826))))</f>
        <v>0</v>
      </c>
      <c r="L844" s="3">
        <f>IF(DEGREES(ACOS(SIN(RADIANS(G844))*SIN(RADIANS(E836))+COS(RADIANS(G844))*COS(RADIANS(E836))*COS(RADIANS(L826))))&gt;90,0,$F$4*$F$5/E835^2*(SIN(RADIANS(G844))*SIN(RADIANS(E836))+COS(RADIANS(G844))*COS(RADIANS(E836))*COS(RADIANS(L826))))</f>
        <v>0</v>
      </c>
      <c r="M844" s="3">
        <f>IF(DEGREES(ACOS(SIN(RADIANS(G844))*SIN(RADIANS(E836))+COS(RADIANS(G844))*COS(RADIANS(E836))*COS(RADIANS(M826))))&gt;90,0,$F$4*$F$5/E835^2*(SIN(RADIANS(G844))*SIN(RADIANS(E836))+COS(RADIANS(G844))*COS(RADIANS(E836))*COS(RADIANS(M826))))</f>
        <v>0</v>
      </c>
      <c r="N844" s="3">
        <f>IF(DEGREES(ACOS(SIN(RADIANS(G844))*SIN(RADIANS(E836))+COS(RADIANS(G844))*COS(RADIANS(E836))*COS(RADIANS(N826))))&gt;90,0,$F$4*$F$5/E835^2*(SIN(RADIANS(G844))*SIN(RADIANS(E836))+COS(RADIANS(G844))*COS(RADIANS(E836))*COS(RADIANS(N826))))</f>
        <v>0</v>
      </c>
      <c r="O844" s="3">
        <f>IF(DEGREES(ACOS(SIN(RADIANS(G844))*SIN(RADIANS(E836))+COS(RADIANS(G844))*COS(RADIANS(E836))*COS(RADIANS(O826))))&gt;90,0,$F$4*$F$5/E835^2*(SIN(RADIANS(G844))*SIN(RADIANS(E836))+COS(RADIANS(G844))*COS(RADIANS(E836))*COS(RADIANS(O826))))</f>
        <v>0</v>
      </c>
      <c r="P844" s="3">
        <f>IF(DEGREES(ACOS(SIN(RADIANS(G844))*SIN(RADIANS(E836))+COS(RADIANS(G844))*COS(RADIANS(E836))*COS(RADIANS(P826))))&gt;90,0,$F$4*$F$5/E835^2*(SIN(RADIANS(G844))*SIN(RADIANS(E836))+COS(RADIANS(G844))*COS(RADIANS(E836))*COS(RADIANS(P826))))</f>
        <v>0</v>
      </c>
      <c r="Q844" s="3">
        <f>IF(DEGREES(ACOS(SIN(RADIANS(G844))*SIN(RADIANS(E836))+COS(RADIANS(G844))*COS(RADIANS(E836))*COS(RADIANS(Q826))))&gt;90,0,$F$4*$F$5/E835^2*(SIN(RADIANS(G844))*SIN(RADIANS(E836))+COS(RADIANS(G844))*COS(RADIANS(E836))*COS(RADIANS(Q826))))</f>
        <v>0</v>
      </c>
      <c r="R844" s="3" t="e">
        <f>IF(DEGREES(ACOS(SIN(RADIANS(G844))*SIN(RADIANS(E836))+COS(RADIANS(G844))*COS(RADIANS(E836))*COS(RADIANS(R826))))&gt;90,0,$F$4*$F$5/E835^2*(SIN(RADIANS(G844))*SIN(RADIANS(E836))+COS(RADIANS(G844))*COS(RADIANS(E836))*COS(RADIANS(R826))))</f>
        <v>#DIV/0!</v>
      </c>
      <c r="S844" s="3" t="e">
        <f>IF(DEGREES(ACOS(SIN(RADIANS(G844))*SIN(RADIANS(E836))+COS(RADIANS(G844))*COS(RADIANS(E836))*COS(RADIANS(S826))))&gt;90,0,$F$4*$F$5/E835^2*(SIN(RADIANS(G844))*SIN(RADIANS(E836))+COS(RADIANS(G844))*COS(RADIANS(E836))*COS(RADIANS(S826))))</f>
        <v>#DIV/0!</v>
      </c>
      <c r="T844" s="3" t="e">
        <f>IF(DEGREES(ACOS(SIN(RADIANS(G844))*SIN(RADIANS(E836))+COS(RADIANS(G844))*COS(RADIANS(E836))*COS(RADIANS(T826))))&gt;90,0,$F$4*$F$5/E835^2*(SIN(RADIANS(G844))*SIN(RADIANS(E836))+COS(RADIANS(G844))*COS(RADIANS(E836))*COS(RADIANS(T826))))</f>
        <v>#DIV/0!</v>
      </c>
      <c r="U844" s="3" t="e">
        <f>IF(DEGREES(ACOS(SIN(RADIANS(G844))*SIN(RADIANS(E836))+COS(RADIANS(G844))*COS(RADIANS(E836))*COS(RADIANS(U826))))&gt;90,0,$F$4*$F$5/E835^2*(SIN(RADIANS(G844))*SIN(RADIANS(E836))+COS(RADIANS(G844))*COS(RADIANS(E836))*COS(RADIANS(U826))))</f>
        <v>#DIV/0!</v>
      </c>
      <c r="V844" s="3" t="e">
        <f>IF(DEGREES(ACOS(SIN(RADIANS(G844))*SIN(RADIANS(E836))+COS(RADIANS(G844))*COS(RADIANS(E836))*COS(RADIANS(V826))))&gt;90,0,$F$4*$F$5/E835^2*(SIN(RADIANS(G844))*SIN(RADIANS(E836))+COS(RADIANS(G844))*COS(RADIANS(E836))*COS(RADIANS(V826))))</f>
        <v>#DIV/0!</v>
      </c>
      <c r="W844" s="3" t="e">
        <f>IF(DEGREES(ACOS(SIN(RADIANS(G844))*SIN(RADIANS(E836))+COS(RADIANS(G844))*COS(RADIANS(E836))*COS(RADIANS(W826))))&gt;90,0,$F$4*$F$5/E835^2*(SIN(RADIANS(G844))*SIN(RADIANS(E836))+COS(RADIANS(G844))*COS(RADIANS(E836))*COS(RADIANS(W826))))</f>
        <v>#DIV/0!</v>
      </c>
      <c r="X844" s="3" t="e">
        <f>IF(DEGREES(ACOS(SIN(RADIANS(G844))*SIN(RADIANS(E836))+COS(RADIANS(G844))*COS(RADIANS(E836))*COS(RADIANS(X826))))&gt;90,0,$F$4*$F$5/E835^2*(SIN(RADIANS(G844))*SIN(RADIANS(E836))+COS(RADIANS(G844))*COS(RADIANS(E836))*COS(RADIANS(X826))))</f>
        <v>#DIV/0!</v>
      </c>
      <c r="Y844" s="3" t="e">
        <f>IF(DEGREES(ACOS(SIN(RADIANS(G844))*SIN(RADIANS(E836))+COS(RADIANS(G844))*COS(RADIANS(E836))*COS(RADIANS(Y826))))&gt;90,0,$F$4*$F$5/E835^2*(SIN(RADIANS(G844))*SIN(RADIANS(E836))+COS(RADIANS(G844))*COS(RADIANS(E836))*COS(RADIANS(Y826))))</f>
        <v>#DIV/0!</v>
      </c>
      <c r="Z844" s="3" t="e">
        <f>IF(DEGREES(ACOS(SIN(RADIANS(G844))*SIN(RADIANS(E836))+COS(RADIANS(G844))*COS(RADIANS(E836))*COS(RADIANS(Z826))))&gt;90,0,$F$4*$F$5/E835^2*(SIN(RADIANS(G844))*SIN(RADIANS(E836))+COS(RADIANS(G844))*COS(RADIANS(E836))*COS(RADIANS(Z826))))</f>
        <v>#DIV/0!</v>
      </c>
      <c r="AA844" s="3" t="e">
        <f>IF(DEGREES(ACOS(SIN(RADIANS(G844))*SIN(RADIANS(E836))+COS(RADIANS(G844))*COS(RADIANS(E836))*COS(RADIANS(AA826))))&gt;90,0,$F$4*$F$5/E835^2*(SIN(RADIANS(G844))*SIN(RADIANS(E836))+COS(RADIANS(G844))*COS(RADIANS(E836))*COS(RADIANS(AA826))))</f>
        <v>#DIV/0!</v>
      </c>
      <c r="AB844" s="3" t="e">
        <f>IF(DEGREES(ACOS(SIN(RADIANS(G844))*SIN(RADIANS(E836))+COS(RADIANS(G844))*COS(RADIANS(E836))*COS(RADIANS(AB826))))&gt;90,0,$F$4*$F$5/E835^2*(SIN(RADIANS(G844))*SIN(RADIANS(E836))+COS(RADIANS(G844))*COS(RADIANS(E836))*COS(RADIANS(AB826))))</f>
        <v>#DIV/0!</v>
      </c>
      <c r="AC844" s="3" t="e">
        <f>IF(DEGREES(ACOS(SIN(RADIANS(G844))*SIN(RADIANS(E836))+COS(RADIANS(G844))*COS(RADIANS(E836))*COS(RADIANS(AC826))))&gt;90,0,$F$4*$F$5/E835^2*(SIN(RADIANS(G844))*SIN(RADIANS(E836))+COS(RADIANS(G844))*COS(RADIANS(E836))*COS(RADIANS(AC826))))</f>
        <v>#DIV/0!</v>
      </c>
      <c r="AD844" s="3" t="e">
        <f>IF(DEGREES(ACOS(SIN(RADIANS(G844))*SIN(RADIANS(E836))+COS(RADIANS(G844))*COS(RADIANS(E836))*COS(RADIANS(AD826))))&gt;90,0,$F$4*$F$5/E835^2*(SIN(RADIANS(G844))*SIN(RADIANS(E836))+COS(RADIANS(G844))*COS(RADIANS(E836))*COS(RADIANS(AD826))))</f>
        <v>#DIV/0!</v>
      </c>
      <c r="AE844" s="3" t="e">
        <f>IF(DEGREES(ACOS(SIN(RADIANS(G844))*SIN(RADIANS(E836))+COS(RADIANS(G844))*COS(RADIANS(E836))*COS(RADIANS(AE826))))&gt;90,0,$F$4*$F$5/E835^2*(SIN(RADIANS(G844))*SIN(RADIANS(E836))+COS(RADIANS(G844))*COS(RADIANS(E836))*COS(RADIANS(AE826))))</f>
        <v>#DIV/0!</v>
      </c>
      <c r="AF844" s="3" t="e">
        <f>IF(DEGREES(ACOS(SIN(RADIANS(G844))*SIN(RADIANS(E836))+COS(RADIANS(G844))*COS(RADIANS(E836))*COS(RADIANS(AF826))))&gt;90,0,$F$4*$F$5/E835^2*(SIN(RADIANS(G844))*SIN(RADIANS(E836))+COS(RADIANS(G844))*COS(RADIANS(E836))*COS(RADIANS(AF826))))</f>
        <v>#DIV/0!</v>
      </c>
      <c r="AG844" s="3" t="e">
        <f>IF(DEGREES(ACOS(SIN(RADIANS(G844))*SIN(RADIANS(E836))+COS(RADIANS(G844))*COS(RADIANS(E836))*COS(RADIANS(AG826))))&gt;90,0,$F$4*$F$5/E835^2*(SIN(RADIANS(G844))*SIN(RADIANS(E836))+COS(RADIANS(G844))*COS(RADIANS(E836))*COS(RADIANS(AG826))))</f>
        <v>#DIV/0!</v>
      </c>
      <c r="AH844" s="3" t="e">
        <f>IF(DEGREES(ACOS(SIN(RADIANS(G844))*SIN(RADIANS(E836))+COS(RADIANS(G844))*COS(RADIANS(E836))*COS(RADIANS(AH826))))&gt;90,0,$F$4*$F$5/E835^2*(SIN(RADIANS(G844))*SIN(RADIANS(E836))+COS(RADIANS(G844))*COS(RADIANS(E836))*COS(RADIANS(AH826))))</f>
        <v>#DIV/0!</v>
      </c>
      <c r="AI844" s="3" t="e">
        <f>IF(DEGREES(ACOS(SIN(RADIANS(G844))*SIN(RADIANS(E836))+COS(RADIANS(G844))*COS(RADIANS(E836))*COS(RADIANS(AI826))))&gt;90,0,$F$4*$F$5/E835^2*(SIN(RADIANS(G844))*SIN(RADIANS(E836))+COS(RADIANS(G844))*COS(RADIANS(E836))*COS(RADIANS(AI826))))</f>
        <v>#DIV/0!</v>
      </c>
      <c r="AJ844" s="3" t="e">
        <f>IF(DEGREES(ACOS(SIN(RADIANS(G844))*SIN(RADIANS(E836))+COS(RADIANS(G844))*COS(RADIANS(E836))*COS(RADIANS(AJ826))))&gt;90,0,$F$4*$F$5/E835^2*(SIN(RADIANS(G844))*SIN(RADIANS(E836))+COS(RADIANS(G844))*COS(RADIANS(E836))*COS(RADIANS(AJ826))))</f>
        <v>#DIV/0!</v>
      </c>
      <c r="AK844" s="3">
        <f>IF(DEGREES(ACOS(SIN(RADIANS(G844))*SIN(RADIANS(E836))+COS(RADIANS(G844))*COS(RADIANS(E836))*COS(RADIANS(AK826))))&gt;90,0,$F$4*$F$5/E835^2*(SIN(RADIANS(G844))*SIN(RADIANS(E836))+COS(RADIANS(G844))*COS(RADIANS(E836))*COS(RADIANS(AK826))))</f>
        <v>0</v>
      </c>
      <c r="AL844" s="3">
        <f>IF(DEGREES(ACOS(SIN(RADIANS(G844))*SIN(RADIANS(E836))+COS(RADIANS(G844))*COS(RADIANS(E836))*COS(RADIANS(AL826))))&gt;90,0,$F$4*$F$5/E835^2*(SIN(RADIANS(G844))*SIN(RADIANS(E836))+COS(RADIANS(G844))*COS(RADIANS(E836))*COS(RADIANS(AL826))))</f>
        <v>0</v>
      </c>
      <c r="AM844" s="3">
        <f>IF(DEGREES(ACOS(SIN(RADIANS(G844))*SIN(RADIANS(E836))+COS(RADIANS(G844))*COS(RADIANS(E836))*COS(RADIANS(AM826))))&gt;90,0,$F$4*$F$5/E835^2*(SIN(RADIANS(G844))*SIN(RADIANS(E836))+COS(RADIANS(G844))*COS(RADIANS(E836))*COS(RADIANS(AM826))))</f>
        <v>0</v>
      </c>
      <c r="AN844" s="3">
        <f>IF(DEGREES(ACOS(SIN(RADIANS(G844))*SIN(RADIANS(E836))+COS(RADIANS(G844))*COS(RADIANS(E836))*COS(RADIANS(AN826))))&gt;90,0,$F$4*$F$5/E835^2*(SIN(RADIANS(G844))*SIN(RADIANS(E836))+COS(RADIANS(G844))*COS(RADIANS(E836))*COS(RADIANS(AN826))))</f>
        <v>0</v>
      </c>
      <c r="AO844" s="3">
        <f>IF(DEGREES(ACOS(SIN(RADIANS(G844))*SIN(RADIANS(E836))+COS(RADIANS(G844))*COS(RADIANS(E836))*COS(RADIANS(AO826))))&gt;90,0,$F$4*$F$5/E835^2*(SIN(RADIANS(G844))*SIN(RADIANS(E836))+COS(RADIANS(G844))*COS(RADIANS(E836))*COS(RADIANS(AO826))))</f>
        <v>0</v>
      </c>
      <c r="AP844" s="3">
        <f>IF(DEGREES(ACOS(SIN(RADIANS(G844))*SIN(RADIANS(E836))+COS(RADIANS(G844))*COS(RADIANS(E836))*COS(RADIANS(AP826))))&gt;90,0,$F$4*$F$5/E835^2*(SIN(RADIANS(G844))*SIN(RADIANS(E836))+COS(RADIANS(G844))*COS(RADIANS(E836))*COS(RADIANS(AP826))))</f>
        <v>0</v>
      </c>
      <c r="AQ844" s="3">
        <f>IF(DEGREES(ACOS(SIN(RADIANS(G844))*SIN(RADIANS(E836))+COS(RADIANS(G844))*COS(RADIANS(E836))*COS(RADIANS(AQ826))))&gt;90,0,$F$4*$F$5/E835^2*(SIN(RADIANS(G844))*SIN(RADIANS(E836))+COS(RADIANS(G844))*COS(RADIANS(E836))*COS(RADIANS(AQ826))))</f>
        <v>0</v>
      </c>
      <c r="AR844" s="3">
        <f>IF(DEGREES(ACOS(SIN(RADIANS(G844))*SIN(RADIANS(E836))+COS(RADIANS(G844))*COS(RADIANS(E836))*COS(RADIANS(AR826))))&gt;90,0,$F$4*$F$5/E835^2*(SIN(RADIANS(G844))*SIN(RADIANS(E836))+COS(RADIANS(G844))*COS(RADIANS(E836))*COS(RADIANS(AR826))))</f>
        <v>0</v>
      </c>
    </row>
    <row r="845" spans="2:44" ht="15.75" customHeight="1" x14ac:dyDescent="0.2">
      <c r="G845" s="3">
        <v>-80</v>
      </c>
      <c r="I845" s="3">
        <f>IF(DEGREES(ACOS(SIN(RADIANS(G845))*SIN(RADIANS(E836))+COS(RADIANS(G845))*COS(RADIANS(E836))*COS(RADIANS(I826))))&gt;90,0,$F$4*$F$5/E835^2*(SIN(RADIANS(G845))*SIN(RADIANS(E836))+COS(RADIANS(G845))*COS(RADIANS(E836))*COS(RADIANS(I826))))</f>
        <v>0</v>
      </c>
      <c r="J845" s="3">
        <f>IF(DEGREES(ACOS(SIN(RADIANS(G845))*SIN(RADIANS(E836))+COS(RADIANS(G845))*COS(RADIANS(E836))*COS(RADIANS(J826))))&gt;90,0,$F$4*$F$5/E835^2*(SIN(RADIANS(G845))*SIN(RADIANS(E836))+COS(RADIANS(G845))*COS(RADIANS(E836))*COS(RADIANS(J826))))</f>
        <v>0</v>
      </c>
      <c r="K845" s="3">
        <f>IF(DEGREES(ACOS(SIN(RADIANS(G845))*SIN(RADIANS(E836))+COS(RADIANS(G845))*COS(RADIANS(E836))*COS(RADIANS(K826))))&gt;90,0,$F$4*$F$5/E835^2*(SIN(RADIANS(G845))*SIN(RADIANS(E836))+COS(RADIANS(G845))*COS(RADIANS(E836))*COS(RADIANS(K826))))</f>
        <v>0</v>
      </c>
      <c r="L845" s="3">
        <f>IF(DEGREES(ACOS(SIN(RADIANS(G845))*SIN(RADIANS(E836))+COS(RADIANS(G845))*COS(RADIANS(E836))*COS(RADIANS(L826))))&gt;90,0,$F$4*$F$5/E835^2*(SIN(RADIANS(G845))*SIN(RADIANS(E836))+COS(RADIANS(G845))*COS(RADIANS(E836))*COS(RADIANS(L826))))</f>
        <v>0</v>
      </c>
      <c r="M845" s="3">
        <f>IF(DEGREES(ACOS(SIN(RADIANS(G845))*SIN(RADIANS(E836))+COS(RADIANS(G845))*COS(RADIANS(E836))*COS(RADIANS(M826))))&gt;90,0,$F$4*$F$5/E835^2*(SIN(RADIANS(G845))*SIN(RADIANS(E836))+COS(RADIANS(G845))*COS(RADIANS(E836))*COS(RADIANS(M826))))</f>
        <v>0</v>
      </c>
      <c r="N845" s="3">
        <f>IF(DEGREES(ACOS(SIN(RADIANS(G845))*SIN(RADIANS(E836))+COS(RADIANS(G845))*COS(RADIANS(E836))*COS(RADIANS(N826))))&gt;90,0,$F$4*$F$5/E835^2*(SIN(RADIANS(G845))*SIN(RADIANS(E836))+COS(RADIANS(G845))*COS(RADIANS(E836))*COS(RADIANS(N826))))</f>
        <v>0</v>
      </c>
      <c r="O845" s="3">
        <f>IF(DEGREES(ACOS(SIN(RADIANS(G845))*SIN(RADIANS(E836))+COS(RADIANS(G845))*COS(RADIANS(E836))*COS(RADIANS(O826))))&gt;90,0,$F$4*$F$5/E835^2*(SIN(RADIANS(G845))*SIN(RADIANS(E836))+COS(RADIANS(G845))*COS(RADIANS(E836))*COS(RADIANS(O826))))</f>
        <v>0</v>
      </c>
      <c r="P845" s="3">
        <f>IF(DEGREES(ACOS(SIN(RADIANS(G845))*SIN(RADIANS(E836))+COS(RADIANS(G845))*COS(RADIANS(E836))*COS(RADIANS(P826))))&gt;90,0,$F$4*$F$5/E835^2*(SIN(RADIANS(G845))*SIN(RADIANS(E836))+COS(RADIANS(G845))*COS(RADIANS(E836))*COS(RADIANS(P826))))</f>
        <v>0</v>
      </c>
      <c r="Q845" s="3">
        <f>IF(DEGREES(ACOS(SIN(RADIANS(G845))*SIN(RADIANS(E836))+COS(RADIANS(G845))*COS(RADIANS(E836))*COS(RADIANS(Q826))))&gt;90,0,$F$4*$F$5/E835^2*(SIN(RADIANS(G845))*SIN(RADIANS(E836))+COS(RADIANS(G845))*COS(RADIANS(E836))*COS(RADIANS(Q826))))</f>
        <v>0</v>
      </c>
      <c r="R845" s="3" t="e">
        <f>IF(DEGREES(ACOS(SIN(RADIANS(G845))*SIN(RADIANS(E836))+COS(RADIANS(G845))*COS(RADIANS(E836))*COS(RADIANS(R826))))&gt;90,0,$F$4*$F$5/E835^2*(SIN(RADIANS(G845))*SIN(RADIANS(E836))+COS(RADIANS(G845))*COS(RADIANS(E836))*COS(RADIANS(R826))))</f>
        <v>#DIV/0!</v>
      </c>
      <c r="S845" s="3" t="e">
        <f>IF(DEGREES(ACOS(SIN(RADIANS(G845))*SIN(RADIANS(E836))+COS(RADIANS(G845))*COS(RADIANS(E836))*COS(RADIANS(S826))))&gt;90,0,$F$4*$F$5/E835^2*(SIN(RADIANS(G845))*SIN(RADIANS(E836))+COS(RADIANS(G845))*COS(RADIANS(E836))*COS(RADIANS(S826))))</f>
        <v>#DIV/0!</v>
      </c>
      <c r="T845" s="3" t="e">
        <f>IF(DEGREES(ACOS(SIN(RADIANS(G845))*SIN(RADIANS(E836))+COS(RADIANS(G845))*COS(RADIANS(E836))*COS(RADIANS(T826))))&gt;90,0,$F$4*$F$5/E835^2*(SIN(RADIANS(G845))*SIN(RADIANS(E836))+COS(RADIANS(G845))*COS(RADIANS(E836))*COS(RADIANS(T826))))</f>
        <v>#DIV/0!</v>
      </c>
      <c r="U845" s="3" t="e">
        <f>IF(DEGREES(ACOS(SIN(RADIANS(G845))*SIN(RADIANS(E836))+COS(RADIANS(G845))*COS(RADIANS(E836))*COS(RADIANS(U826))))&gt;90,0,$F$4*$F$5/E835^2*(SIN(RADIANS(G845))*SIN(RADIANS(E836))+COS(RADIANS(G845))*COS(RADIANS(E836))*COS(RADIANS(U826))))</f>
        <v>#DIV/0!</v>
      </c>
      <c r="V845" s="3" t="e">
        <f>IF(DEGREES(ACOS(SIN(RADIANS(G845))*SIN(RADIANS(E836))+COS(RADIANS(G845))*COS(RADIANS(E836))*COS(RADIANS(V826))))&gt;90,0,$F$4*$F$5/E835^2*(SIN(RADIANS(G845))*SIN(RADIANS(E836))+COS(RADIANS(G845))*COS(RADIANS(E836))*COS(RADIANS(V826))))</f>
        <v>#DIV/0!</v>
      </c>
      <c r="W845" s="3" t="e">
        <f>IF(DEGREES(ACOS(SIN(RADIANS(G845))*SIN(RADIANS(E836))+COS(RADIANS(G845))*COS(RADIANS(E836))*COS(RADIANS(W826))))&gt;90,0,$F$4*$F$5/E835^2*(SIN(RADIANS(G845))*SIN(RADIANS(E836))+COS(RADIANS(G845))*COS(RADIANS(E836))*COS(RADIANS(W826))))</f>
        <v>#DIV/0!</v>
      </c>
      <c r="X845" s="3" t="e">
        <f>IF(DEGREES(ACOS(SIN(RADIANS(G845))*SIN(RADIANS(E836))+COS(RADIANS(G845))*COS(RADIANS(E836))*COS(RADIANS(X826))))&gt;90,0,$F$4*$F$5/E835^2*(SIN(RADIANS(G845))*SIN(RADIANS(E836))+COS(RADIANS(G845))*COS(RADIANS(E836))*COS(RADIANS(X826))))</f>
        <v>#DIV/0!</v>
      </c>
      <c r="Y845" s="3" t="e">
        <f>IF(DEGREES(ACOS(SIN(RADIANS(G845))*SIN(RADIANS(E836))+COS(RADIANS(G845))*COS(RADIANS(E836))*COS(RADIANS(Y826))))&gt;90,0,$F$4*$F$5/E835^2*(SIN(RADIANS(G845))*SIN(RADIANS(E836))+COS(RADIANS(G845))*COS(RADIANS(E836))*COS(RADIANS(Y826))))</f>
        <v>#DIV/0!</v>
      </c>
      <c r="Z845" s="3" t="e">
        <f>IF(DEGREES(ACOS(SIN(RADIANS(G845))*SIN(RADIANS(E836))+COS(RADIANS(G845))*COS(RADIANS(E836))*COS(RADIANS(Z826))))&gt;90,0,$F$4*$F$5/E835^2*(SIN(RADIANS(G845))*SIN(RADIANS(E836))+COS(RADIANS(G845))*COS(RADIANS(E836))*COS(RADIANS(Z826))))</f>
        <v>#DIV/0!</v>
      </c>
      <c r="AA845" s="3" t="e">
        <f>IF(DEGREES(ACOS(SIN(RADIANS(G845))*SIN(RADIANS(E836))+COS(RADIANS(G845))*COS(RADIANS(E836))*COS(RADIANS(AA826))))&gt;90,0,$F$4*$F$5/E835^2*(SIN(RADIANS(G845))*SIN(RADIANS(E836))+COS(RADIANS(G845))*COS(RADIANS(E836))*COS(RADIANS(AA826))))</f>
        <v>#DIV/0!</v>
      </c>
      <c r="AB845" s="3" t="e">
        <f>IF(DEGREES(ACOS(SIN(RADIANS(G845))*SIN(RADIANS(E836))+COS(RADIANS(G845))*COS(RADIANS(E836))*COS(RADIANS(AB826))))&gt;90,0,$F$4*$F$5/E835^2*(SIN(RADIANS(G845))*SIN(RADIANS(E836))+COS(RADIANS(G845))*COS(RADIANS(E836))*COS(RADIANS(AB826))))</f>
        <v>#DIV/0!</v>
      </c>
      <c r="AC845" s="3" t="e">
        <f>IF(DEGREES(ACOS(SIN(RADIANS(G845))*SIN(RADIANS(E836))+COS(RADIANS(G845))*COS(RADIANS(E836))*COS(RADIANS(AC826))))&gt;90,0,$F$4*$F$5/E835^2*(SIN(RADIANS(G845))*SIN(RADIANS(E836))+COS(RADIANS(G845))*COS(RADIANS(E836))*COS(RADIANS(AC826))))</f>
        <v>#DIV/0!</v>
      </c>
      <c r="AD845" s="3" t="e">
        <f>IF(DEGREES(ACOS(SIN(RADIANS(G845))*SIN(RADIANS(E836))+COS(RADIANS(G845))*COS(RADIANS(E836))*COS(RADIANS(AD826))))&gt;90,0,$F$4*$F$5/E835^2*(SIN(RADIANS(G845))*SIN(RADIANS(E836))+COS(RADIANS(G845))*COS(RADIANS(E836))*COS(RADIANS(AD826))))</f>
        <v>#DIV/0!</v>
      </c>
      <c r="AE845" s="3" t="e">
        <f>IF(DEGREES(ACOS(SIN(RADIANS(G845))*SIN(RADIANS(E836))+COS(RADIANS(G845))*COS(RADIANS(E836))*COS(RADIANS(AE826))))&gt;90,0,$F$4*$F$5/E835^2*(SIN(RADIANS(G845))*SIN(RADIANS(E836))+COS(RADIANS(G845))*COS(RADIANS(E836))*COS(RADIANS(AE826))))</f>
        <v>#DIV/0!</v>
      </c>
      <c r="AF845" s="3" t="e">
        <f>IF(DEGREES(ACOS(SIN(RADIANS(G845))*SIN(RADIANS(E836))+COS(RADIANS(G845))*COS(RADIANS(E836))*COS(RADIANS(AF826))))&gt;90,0,$F$4*$F$5/E835^2*(SIN(RADIANS(G845))*SIN(RADIANS(E836))+COS(RADIANS(G845))*COS(RADIANS(E836))*COS(RADIANS(AF826))))</f>
        <v>#DIV/0!</v>
      </c>
      <c r="AG845" s="3" t="e">
        <f>IF(DEGREES(ACOS(SIN(RADIANS(G845))*SIN(RADIANS(E836))+COS(RADIANS(G845))*COS(RADIANS(E836))*COS(RADIANS(AG826))))&gt;90,0,$F$4*$F$5/E835^2*(SIN(RADIANS(G845))*SIN(RADIANS(E836))+COS(RADIANS(G845))*COS(RADIANS(E836))*COS(RADIANS(AG826))))</f>
        <v>#DIV/0!</v>
      </c>
      <c r="AH845" s="3" t="e">
        <f>IF(DEGREES(ACOS(SIN(RADIANS(G845))*SIN(RADIANS(E836))+COS(RADIANS(G845))*COS(RADIANS(E836))*COS(RADIANS(AH826))))&gt;90,0,$F$4*$F$5/E835^2*(SIN(RADIANS(G845))*SIN(RADIANS(E836))+COS(RADIANS(G845))*COS(RADIANS(E836))*COS(RADIANS(AH826))))</f>
        <v>#DIV/0!</v>
      </c>
      <c r="AI845" s="3" t="e">
        <f>IF(DEGREES(ACOS(SIN(RADIANS(G845))*SIN(RADIANS(E836))+COS(RADIANS(G845))*COS(RADIANS(E836))*COS(RADIANS(AI826))))&gt;90,0,$F$4*$F$5/E835^2*(SIN(RADIANS(G845))*SIN(RADIANS(E836))+COS(RADIANS(G845))*COS(RADIANS(E836))*COS(RADIANS(AI826))))</f>
        <v>#DIV/0!</v>
      </c>
      <c r="AJ845" s="3" t="e">
        <f>IF(DEGREES(ACOS(SIN(RADIANS(G845))*SIN(RADIANS(E836))+COS(RADIANS(G845))*COS(RADIANS(E836))*COS(RADIANS(AJ826))))&gt;90,0,$F$4*$F$5/E835^2*(SIN(RADIANS(G845))*SIN(RADIANS(E836))+COS(RADIANS(G845))*COS(RADIANS(E836))*COS(RADIANS(AJ826))))</f>
        <v>#DIV/0!</v>
      </c>
      <c r="AK845" s="3">
        <f>IF(DEGREES(ACOS(SIN(RADIANS(G845))*SIN(RADIANS(E836))+COS(RADIANS(G845))*COS(RADIANS(E836))*COS(RADIANS(AK826))))&gt;90,0,$F$4*$F$5/E835^2*(SIN(RADIANS(G845))*SIN(RADIANS(E836))+COS(RADIANS(G845))*COS(RADIANS(E836))*COS(RADIANS(AK826))))</f>
        <v>0</v>
      </c>
      <c r="AL845" s="3">
        <f>IF(DEGREES(ACOS(SIN(RADIANS(G845))*SIN(RADIANS(E836))+COS(RADIANS(G845))*COS(RADIANS(E836))*COS(RADIANS(AL826))))&gt;90,0,$F$4*$F$5/E835^2*(SIN(RADIANS(G845))*SIN(RADIANS(E836))+COS(RADIANS(G845))*COS(RADIANS(E836))*COS(RADIANS(AL826))))</f>
        <v>0</v>
      </c>
      <c r="AM845" s="3">
        <f>IF(DEGREES(ACOS(SIN(RADIANS(G845))*SIN(RADIANS(E836))+COS(RADIANS(G845))*COS(RADIANS(E836))*COS(RADIANS(AM826))))&gt;90,0,$F$4*$F$5/E835^2*(SIN(RADIANS(G845))*SIN(RADIANS(E836))+COS(RADIANS(G845))*COS(RADIANS(E836))*COS(RADIANS(AM826))))</f>
        <v>0</v>
      </c>
      <c r="AN845" s="3">
        <f>IF(DEGREES(ACOS(SIN(RADIANS(G845))*SIN(RADIANS(E836))+COS(RADIANS(G845))*COS(RADIANS(E836))*COS(RADIANS(AN826))))&gt;90,0,$F$4*$F$5/E835^2*(SIN(RADIANS(G845))*SIN(RADIANS(E836))+COS(RADIANS(G845))*COS(RADIANS(E836))*COS(RADIANS(AN826))))</f>
        <v>0</v>
      </c>
      <c r="AO845" s="3">
        <f>IF(DEGREES(ACOS(SIN(RADIANS(G845))*SIN(RADIANS(E836))+COS(RADIANS(G845))*COS(RADIANS(E836))*COS(RADIANS(AO826))))&gt;90,0,$F$4*$F$5/E835^2*(SIN(RADIANS(G845))*SIN(RADIANS(E836))+COS(RADIANS(G845))*COS(RADIANS(E836))*COS(RADIANS(AO826))))</f>
        <v>0</v>
      </c>
      <c r="AP845" s="3">
        <f>IF(DEGREES(ACOS(SIN(RADIANS(G845))*SIN(RADIANS(E836))+COS(RADIANS(G845))*COS(RADIANS(E836))*COS(RADIANS(AP826))))&gt;90,0,$F$4*$F$5/E835^2*(SIN(RADIANS(G845))*SIN(RADIANS(E836))+COS(RADIANS(G845))*COS(RADIANS(E836))*COS(RADIANS(AP826))))</f>
        <v>0</v>
      </c>
      <c r="AQ845" s="3">
        <f>IF(DEGREES(ACOS(SIN(RADIANS(G845))*SIN(RADIANS(E836))+COS(RADIANS(G845))*COS(RADIANS(E836))*COS(RADIANS(AQ826))))&gt;90,0,$F$4*$F$5/E835^2*(SIN(RADIANS(G845))*SIN(RADIANS(E836))+COS(RADIANS(G845))*COS(RADIANS(E836))*COS(RADIANS(AQ826))))</f>
        <v>0</v>
      </c>
      <c r="AR845" s="3">
        <f>IF(DEGREES(ACOS(SIN(RADIANS(G845))*SIN(RADIANS(E836))+COS(RADIANS(G845))*COS(RADIANS(E836))*COS(RADIANS(AR826))))&gt;90,0,$F$4*$F$5/E835^2*(SIN(RADIANS(G845))*SIN(RADIANS(E836))+COS(RADIANS(G845))*COS(RADIANS(E836))*COS(RADIANS(AR826))))</f>
        <v>0</v>
      </c>
    </row>
    <row r="846" spans="2:44" ht="15.75" customHeight="1" x14ac:dyDescent="0.2">
      <c r="G846" s="3">
        <v>-90</v>
      </c>
      <c r="I846" s="3" t="e">
        <f>IF(DEGREES(ACOS(SIN(RADIANS(G846))*SIN(RADIANS(E836))+COS(RADIANS(G846))*COS(RADIANS(E836))*COS(RADIANS(I826))))&gt;90,0,$F$4*$F$5/E835^2*(SIN(RADIANS(G846))*SIN(RADIANS(E836))+COS(RADIANS(G846))*COS(RADIANS(E836))*COS(RADIANS(I826))))</f>
        <v>#DIV/0!</v>
      </c>
      <c r="J846" s="3" t="e">
        <f>IF(DEGREES(ACOS(SIN(RADIANS(G846))*SIN(RADIANS(E836))+COS(RADIANS(G846))*COS(RADIANS(E836))*COS(RADIANS(J826))))&gt;90,0,$F$4*$F$5/E835^2*(SIN(RADIANS(G846))*SIN(RADIANS(E836))+COS(RADIANS(G846))*COS(RADIANS(E836))*COS(RADIANS(J826))))</f>
        <v>#DIV/0!</v>
      </c>
      <c r="K846" s="3" t="e">
        <f>IF(DEGREES(ACOS(SIN(RADIANS(G846))*SIN(RADIANS(E836))+COS(RADIANS(G846))*COS(RADIANS(E836))*COS(RADIANS(K826))))&gt;90,0,$F$4*$F$5/E835^2*(SIN(RADIANS(G846))*SIN(RADIANS(E836))+COS(RADIANS(G846))*COS(RADIANS(E836))*COS(RADIANS(K826))))</f>
        <v>#DIV/0!</v>
      </c>
      <c r="L846" s="3" t="e">
        <f>IF(DEGREES(ACOS(SIN(RADIANS(G846))*SIN(RADIANS(E836))+COS(RADIANS(G846))*COS(RADIANS(E836))*COS(RADIANS(L826))))&gt;90,0,$F$4*$F$5/E835^2*(SIN(RADIANS(G846))*SIN(RADIANS(E836))+COS(RADIANS(G846))*COS(RADIANS(E836))*COS(RADIANS(L826))))</f>
        <v>#DIV/0!</v>
      </c>
      <c r="M846" s="3" t="e">
        <f>IF(DEGREES(ACOS(SIN(RADIANS(G846))*SIN(RADIANS(E836))+COS(RADIANS(G846))*COS(RADIANS(E836))*COS(RADIANS(M826))))&gt;90,0,$F$4*$F$5/E835^2*(SIN(RADIANS(G846))*SIN(RADIANS(E836))+COS(RADIANS(G846))*COS(RADIANS(E836))*COS(RADIANS(M826))))</f>
        <v>#DIV/0!</v>
      </c>
      <c r="N846" s="3" t="e">
        <f>IF(DEGREES(ACOS(SIN(RADIANS(G846))*SIN(RADIANS(E836))+COS(RADIANS(G846))*COS(RADIANS(E836))*COS(RADIANS(N826))))&gt;90,0,$F$4*$F$5/E835^2*(SIN(RADIANS(G846))*SIN(RADIANS(E836))+COS(RADIANS(G846))*COS(RADIANS(E836))*COS(RADIANS(N826))))</f>
        <v>#DIV/0!</v>
      </c>
      <c r="O846" s="3" t="e">
        <f>IF(DEGREES(ACOS(SIN(RADIANS(G846))*SIN(RADIANS(E836))+COS(RADIANS(G846))*COS(RADIANS(E836))*COS(RADIANS(O826))))&gt;90,0,$F$4*$F$5/E835^2*(SIN(RADIANS(G846))*SIN(RADIANS(E836))+COS(RADIANS(G846))*COS(RADIANS(E836))*COS(RADIANS(O826))))</f>
        <v>#DIV/0!</v>
      </c>
      <c r="P846" s="3" t="e">
        <f>IF(DEGREES(ACOS(SIN(RADIANS(G846))*SIN(RADIANS(E836))+COS(RADIANS(G846))*COS(RADIANS(E836))*COS(RADIANS(P826))))&gt;90,0,$F$4*$F$5/E835^2*(SIN(RADIANS(G846))*SIN(RADIANS(E836))+COS(RADIANS(G846))*COS(RADIANS(E836))*COS(RADIANS(P826))))</f>
        <v>#DIV/0!</v>
      </c>
      <c r="Q846" s="3" t="e">
        <f>IF(DEGREES(ACOS(SIN(RADIANS(G846))*SIN(RADIANS(E836))+COS(RADIANS(G846))*COS(RADIANS(E836))*COS(RADIANS(Q826))))&gt;90,0,$F$4*$F$5/E835^2*(SIN(RADIANS(G846))*SIN(RADIANS(E836))+COS(RADIANS(G846))*COS(RADIANS(E836))*COS(RADIANS(Q826))))</f>
        <v>#DIV/0!</v>
      </c>
      <c r="R846" s="3" t="e">
        <f>IF(DEGREES(ACOS(SIN(RADIANS(G846))*SIN(RADIANS(E836))+COS(RADIANS(G846))*COS(RADIANS(E836))*COS(RADIANS(R826))))&gt;90,0,$F$4*$F$5/E835^2*(SIN(RADIANS(G846))*SIN(RADIANS(E836))+COS(RADIANS(G846))*COS(RADIANS(E836))*COS(RADIANS(R826))))</f>
        <v>#DIV/0!</v>
      </c>
      <c r="S846" s="3" t="e">
        <f>IF(DEGREES(ACOS(SIN(RADIANS(G846))*SIN(RADIANS(E836))+COS(RADIANS(G846))*COS(RADIANS(E836))*COS(RADIANS(S826))))&gt;90,0,$F$4*$F$5/E835^2*(SIN(RADIANS(G846))*SIN(RADIANS(E836))+COS(RADIANS(G846))*COS(RADIANS(E836))*COS(RADIANS(S826))))</f>
        <v>#DIV/0!</v>
      </c>
      <c r="T846" s="3" t="e">
        <f>IF(DEGREES(ACOS(SIN(RADIANS(G846))*SIN(RADIANS(E836))+COS(RADIANS(G846))*COS(RADIANS(E836))*COS(RADIANS(T826))))&gt;90,0,$F$4*$F$5/E835^2*(SIN(RADIANS(G846))*SIN(RADIANS(E836))+COS(RADIANS(G846))*COS(RADIANS(E836))*COS(RADIANS(T826))))</f>
        <v>#DIV/0!</v>
      </c>
      <c r="U846" s="3" t="e">
        <f>IF(DEGREES(ACOS(SIN(RADIANS(G846))*SIN(RADIANS(E836))+COS(RADIANS(G846))*COS(RADIANS(E836))*COS(RADIANS(U826))))&gt;90,0,$F$4*$F$5/E835^2*(SIN(RADIANS(G846))*SIN(RADIANS(E836))+COS(RADIANS(G846))*COS(RADIANS(E836))*COS(RADIANS(U826))))</f>
        <v>#DIV/0!</v>
      </c>
      <c r="V846" s="3" t="e">
        <f>IF(DEGREES(ACOS(SIN(RADIANS(G846))*SIN(RADIANS(E836))+COS(RADIANS(G846))*COS(RADIANS(E836))*COS(RADIANS(V826))))&gt;90,0,$F$4*$F$5/E835^2*(SIN(RADIANS(G846))*SIN(RADIANS(E836))+COS(RADIANS(G846))*COS(RADIANS(E836))*COS(RADIANS(V826))))</f>
        <v>#DIV/0!</v>
      </c>
      <c r="W846" s="3" t="e">
        <f>IF(DEGREES(ACOS(SIN(RADIANS(G846))*SIN(RADIANS(E836))+COS(RADIANS(G846))*COS(RADIANS(E836))*COS(RADIANS(W826))))&gt;90,0,$F$4*$F$5/E835^2*(SIN(RADIANS(G846))*SIN(RADIANS(E836))+COS(RADIANS(G846))*COS(RADIANS(E836))*COS(RADIANS(W826))))</f>
        <v>#DIV/0!</v>
      </c>
      <c r="X846" s="3" t="e">
        <f>IF(DEGREES(ACOS(SIN(RADIANS(G846))*SIN(RADIANS(E836))+COS(RADIANS(G846))*COS(RADIANS(E836))*COS(RADIANS(X826))))&gt;90,0,$F$4*$F$5/E835^2*(SIN(RADIANS(G846))*SIN(RADIANS(E836))+COS(RADIANS(G846))*COS(RADIANS(E836))*COS(RADIANS(X826))))</f>
        <v>#DIV/0!</v>
      </c>
      <c r="Y846" s="3" t="e">
        <f>IF(DEGREES(ACOS(SIN(RADIANS(G846))*SIN(RADIANS(E836))+COS(RADIANS(G846))*COS(RADIANS(E836))*COS(RADIANS(Y826))))&gt;90,0,$F$4*$F$5/E835^2*(SIN(RADIANS(G846))*SIN(RADIANS(E836))+COS(RADIANS(G846))*COS(RADIANS(E836))*COS(RADIANS(Y826))))</f>
        <v>#DIV/0!</v>
      </c>
      <c r="Z846" s="3" t="e">
        <f>IF(DEGREES(ACOS(SIN(RADIANS(G846))*SIN(RADIANS(E836))+COS(RADIANS(G846))*COS(RADIANS(E836))*COS(RADIANS(Z826))))&gt;90,0,$F$4*$F$5/E835^2*(SIN(RADIANS(G846))*SIN(RADIANS(E836))+COS(RADIANS(G846))*COS(RADIANS(E836))*COS(RADIANS(Z826))))</f>
        <v>#DIV/0!</v>
      </c>
      <c r="AA846" s="3" t="e">
        <f>IF(DEGREES(ACOS(SIN(RADIANS(G846))*SIN(RADIANS(E836))+COS(RADIANS(G846))*COS(RADIANS(E836))*COS(RADIANS(AA826))))&gt;90,0,$F$4*$F$5/E835^2*(SIN(RADIANS(G846))*SIN(RADIANS(E836))+COS(RADIANS(G846))*COS(RADIANS(E836))*COS(RADIANS(AA826))))</f>
        <v>#DIV/0!</v>
      </c>
      <c r="AB846" s="3" t="e">
        <f>IF(DEGREES(ACOS(SIN(RADIANS(G846))*SIN(RADIANS(E836))+COS(RADIANS(G846))*COS(RADIANS(E836))*COS(RADIANS(AB826))))&gt;90,0,$F$4*$F$5/E835^2*(SIN(RADIANS(G846))*SIN(RADIANS(E836))+COS(RADIANS(G846))*COS(RADIANS(E836))*COS(RADIANS(AB826))))</f>
        <v>#DIV/0!</v>
      </c>
      <c r="AC846" s="3" t="e">
        <f>IF(DEGREES(ACOS(SIN(RADIANS(G846))*SIN(RADIANS(E836))+COS(RADIANS(G846))*COS(RADIANS(E836))*COS(RADIANS(AC826))))&gt;90,0,$F$4*$F$5/E835^2*(SIN(RADIANS(G846))*SIN(RADIANS(E836))+COS(RADIANS(G846))*COS(RADIANS(E836))*COS(RADIANS(AC826))))</f>
        <v>#DIV/0!</v>
      </c>
      <c r="AD846" s="3" t="e">
        <f>IF(DEGREES(ACOS(SIN(RADIANS(G846))*SIN(RADIANS(E836))+COS(RADIANS(G846))*COS(RADIANS(E836))*COS(RADIANS(AD826))))&gt;90,0,$F$4*$F$5/E835^2*(SIN(RADIANS(G846))*SIN(RADIANS(E836))+COS(RADIANS(G846))*COS(RADIANS(E836))*COS(RADIANS(AD826))))</f>
        <v>#DIV/0!</v>
      </c>
      <c r="AE846" s="3" t="e">
        <f>IF(DEGREES(ACOS(SIN(RADIANS(G846))*SIN(RADIANS(E836))+COS(RADIANS(G846))*COS(RADIANS(E836))*COS(RADIANS(AE826))))&gt;90,0,$F$4*$F$5/E835^2*(SIN(RADIANS(G846))*SIN(RADIANS(E836))+COS(RADIANS(G846))*COS(RADIANS(E836))*COS(RADIANS(AE826))))</f>
        <v>#DIV/0!</v>
      </c>
      <c r="AF846" s="3" t="e">
        <f>IF(DEGREES(ACOS(SIN(RADIANS(G846))*SIN(RADIANS(E836))+COS(RADIANS(G846))*COS(RADIANS(E836))*COS(RADIANS(AF826))))&gt;90,0,$F$4*$F$5/E835^2*(SIN(RADIANS(G846))*SIN(RADIANS(E836))+COS(RADIANS(G846))*COS(RADIANS(E836))*COS(RADIANS(AF826))))</f>
        <v>#DIV/0!</v>
      </c>
      <c r="AG846" s="3" t="e">
        <f>IF(DEGREES(ACOS(SIN(RADIANS(G846))*SIN(RADIANS(E836))+COS(RADIANS(G846))*COS(RADIANS(E836))*COS(RADIANS(AG826))))&gt;90,0,$F$4*$F$5/E835^2*(SIN(RADIANS(G846))*SIN(RADIANS(E836))+COS(RADIANS(G846))*COS(RADIANS(E836))*COS(RADIANS(AG826))))</f>
        <v>#DIV/0!</v>
      </c>
      <c r="AH846" s="3" t="e">
        <f>IF(DEGREES(ACOS(SIN(RADIANS(G846))*SIN(RADIANS(E836))+COS(RADIANS(G846))*COS(RADIANS(E836))*COS(RADIANS(AH826))))&gt;90,0,$F$4*$F$5/E835^2*(SIN(RADIANS(G846))*SIN(RADIANS(E836))+COS(RADIANS(G846))*COS(RADIANS(E836))*COS(RADIANS(AH826))))</f>
        <v>#DIV/0!</v>
      </c>
      <c r="AI846" s="3" t="e">
        <f>IF(DEGREES(ACOS(SIN(RADIANS(G846))*SIN(RADIANS(E836))+COS(RADIANS(G846))*COS(RADIANS(E836))*COS(RADIANS(AI826))))&gt;90,0,$F$4*$F$5/E835^2*(SIN(RADIANS(G846))*SIN(RADIANS(E836))+COS(RADIANS(G846))*COS(RADIANS(E836))*COS(RADIANS(AI826))))</f>
        <v>#DIV/0!</v>
      </c>
      <c r="AJ846" s="3" t="e">
        <f>IF(DEGREES(ACOS(SIN(RADIANS(G846))*SIN(RADIANS(E836))+COS(RADIANS(G846))*COS(RADIANS(E836))*COS(RADIANS(AJ826))))&gt;90,0,$F$4*$F$5/E835^2*(SIN(RADIANS(G846))*SIN(RADIANS(E836))+COS(RADIANS(G846))*COS(RADIANS(E836))*COS(RADIANS(AJ826))))</f>
        <v>#DIV/0!</v>
      </c>
      <c r="AK846" s="3" t="e">
        <f>IF(DEGREES(ACOS(SIN(RADIANS(G846))*SIN(RADIANS(E836))+COS(RADIANS(G846))*COS(RADIANS(E836))*COS(RADIANS(AK826))))&gt;90,0,$F$4*$F$5/E835^2*(SIN(RADIANS(G846))*SIN(RADIANS(E836))+COS(RADIANS(G846))*COS(RADIANS(E836))*COS(RADIANS(AK826))))</f>
        <v>#DIV/0!</v>
      </c>
      <c r="AL846" s="3" t="e">
        <f>IF(DEGREES(ACOS(SIN(RADIANS(G846))*SIN(RADIANS(E836))+COS(RADIANS(G846))*COS(RADIANS(E836))*COS(RADIANS(AL826))))&gt;90,0,$F$4*$F$5/E835^2*(SIN(RADIANS(G846))*SIN(RADIANS(E836))+COS(RADIANS(G846))*COS(RADIANS(E836))*COS(RADIANS(AL826))))</f>
        <v>#DIV/0!</v>
      </c>
      <c r="AM846" s="3" t="e">
        <f>IF(DEGREES(ACOS(SIN(RADIANS(G846))*SIN(RADIANS(E836))+COS(RADIANS(G846))*COS(RADIANS(E836))*COS(RADIANS(AM826))))&gt;90,0,$F$4*$F$5/E835^2*(SIN(RADIANS(G846))*SIN(RADIANS(E836))+COS(RADIANS(G846))*COS(RADIANS(E836))*COS(RADIANS(AM826))))</f>
        <v>#DIV/0!</v>
      </c>
      <c r="AN846" s="3" t="e">
        <f>IF(DEGREES(ACOS(SIN(RADIANS(G846))*SIN(RADIANS(E836))+COS(RADIANS(G846))*COS(RADIANS(E836))*COS(RADIANS(AN826))))&gt;90,0,$F$4*$F$5/E835^2*(SIN(RADIANS(G846))*SIN(RADIANS(E836))+COS(RADIANS(G846))*COS(RADIANS(E836))*COS(RADIANS(AN826))))</f>
        <v>#DIV/0!</v>
      </c>
      <c r="AO846" s="3" t="e">
        <f>IF(DEGREES(ACOS(SIN(RADIANS(G846))*SIN(RADIANS(E836))+COS(RADIANS(G846))*COS(RADIANS(E836))*COS(RADIANS(AO826))))&gt;90,0,$F$4*$F$5/E835^2*(SIN(RADIANS(G846))*SIN(RADIANS(E836))+COS(RADIANS(G846))*COS(RADIANS(E836))*COS(RADIANS(AO826))))</f>
        <v>#DIV/0!</v>
      </c>
      <c r="AP846" s="3" t="e">
        <f>IF(DEGREES(ACOS(SIN(RADIANS(G846))*SIN(RADIANS(E836))+COS(RADIANS(G846))*COS(RADIANS(E836))*COS(RADIANS(AP826))))&gt;90,0,$F$4*$F$5/E835^2*(SIN(RADIANS(G846))*SIN(RADIANS(E836))+COS(RADIANS(G846))*COS(RADIANS(E836))*COS(RADIANS(AP826))))</f>
        <v>#DIV/0!</v>
      </c>
      <c r="AQ846" s="3" t="e">
        <f>IF(DEGREES(ACOS(SIN(RADIANS(G846))*SIN(RADIANS(E836))+COS(RADIANS(G846))*COS(RADIANS(E836))*COS(RADIANS(AQ826))))&gt;90,0,$F$4*$F$5/E835^2*(SIN(RADIANS(G846))*SIN(RADIANS(E836))+COS(RADIANS(G846))*COS(RADIANS(E836))*COS(RADIANS(AQ826))))</f>
        <v>#DIV/0!</v>
      </c>
      <c r="AR846" s="3" t="e">
        <f>IF(DEGREES(ACOS(SIN(RADIANS(G846))*SIN(RADIANS(E836))+COS(RADIANS(G846))*COS(RADIANS(E836))*COS(RADIANS(AR826))))&gt;90,0,$F$4*$F$5/E835^2*(SIN(RADIANS(G846))*SIN(RADIANS(E836))+COS(RADIANS(G846))*COS(RADIANS(E836))*COS(RADIANS(AR826))))</f>
        <v>#DIV/0!</v>
      </c>
    </row>
    <row r="847" spans="2:44" ht="15.75" customHeight="1" x14ac:dyDescent="0.2"/>
    <row r="848" spans="2:44" ht="15.75" customHeight="1" x14ac:dyDescent="0.2">
      <c r="H848" s="3" t="s">
        <v>771</v>
      </c>
      <c r="I848" s="3">
        <v>180</v>
      </c>
      <c r="J848" s="3">
        <v>170</v>
      </c>
      <c r="K848" s="3">
        <v>160</v>
      </c>
      <c r="L848" s="3">
        <v>150</v>
      </c>
      <c r="M848" s="3">
        <v>140</v>
      </c>
      <c r="N848" s="3">
        <v>130</v>
      </c>
      <c r="O848" s="3">
        <v>120</v>
      </c>
      <c r="P848" s="3">
        <v>110</v>
      </c>
      <c r="Q848" s="3">
        <v>100</v>
      </c>
      <c r="R848" s="3">
        <v>90</v>
      </c>
      <c r="S848" s="3">
        <v>80</v>
      </c>
      <c r="T848" s="3">
        <v>70</v>
      </c>
      <c r="U848" s="3">
        <v>60</v>
      </c>
      <c r="V848" s="3">
        <v>50</v>
      </c>
      <c r="W848" s="3">
        <v>40</v>
      </c>
      <c r="X848" s="3">
        <v>30</v>
      </c>
      <c r="Y848" s="3">
        <v>20</v>
      </c>
      <c r="Z848" s="3">
        <v>10</v>
      </c>
      <c r="AA848" s="3">
        <v>0</v>
      </c>
      <c r="AB848" s="3">
        <v>-10</v>
      </c>
      <c r="AC848" s="3">
        <v>-20</v>
      </c>
      <c r="AD848" s="3">
        <v>-30</v>
      </c>
      <c r="AE848" s="3">
        <v>-40</v>
      </c>
      <c r="AF848" s="3">
        <v>-50</v>
      </c>
      <c r="AG848" s="3">
        <v>-60</v>
      </c>
      <c r="AH848" s="3">
        <v>-70</v>
      </c>
      <c r="AI848" s="3">
        <v>-80</v>
      </c>
      <c r="AJ848" s="3">
        <v>-90</v>
      </c>
      <c r="AK848" s="3">
        <v>-100</v>
      </c>
      <c r="AL848" s="3">
        <v>-110</v>
      </c>
      <c r="AM848" s="3">
        <v>-120</v>
      </c>
      <c r="AN848" s="3">
        <v>-130</v>
      </c>
      <c r="AO848" s="3">
        <v>-140</v>
      </c>
      <c r="AP848" s="3">
        <v>-150</v>
      </c>
      <c r="AQ848" s="3">
        <v>-160</v>
      </c>
      <c r="AR848" s="3">
        <v>-170</v>
      </c>
    </row>
    <row r="849" spans="2:44" ht="15.75" customHeight="1" x14ac:dyDescent="0.2">
      <c r="H849" s="3" t="s">
        <v>782</v>
      </c>
      <c r="I849" s="3">
        <f>IF(ABS(I848-E861)&gt;180,IF(ABS(I848-E861)&gt;360,ABS(I848-E861)-360,360-ABS(I848-E861)),ABS(I848-E861))</f>
        <v>180</v>
      </c>
      <c r="J849" s="3">
        <f>IF(ABS(J848-E861)&gt;180,IF(ABS(J848-E861)&gt;360,ABS(J848-E861)-360,360-ABS(J848-E861)),ABS(J848-E861))</f>
        <v>170</v>
      </c>
      <c r="K849" s="3">
        <f>IF(ABS(K848-E861)&gt;180,IF(ABS(K848-E861)&gt;360,ABS(K848-E861)-360,360-ABS(K848-E861)),ABS(K848-E861))</f>
        <v>160</v>
      </c>
      <c r="L849" s="3">
        <f>IF(ABS(L848-E861)&gt;180,IF(ABS(L848-E861)&gt;360,ABS(L848-E861)-360,360-ABS(L848-E861)),ABS(L848-E861))</f>
        <v>150</v>
      </c>
      <c r="M849" s="3">
        <f>IF(ABS(M848-E861)&gt;180,IF(ABS(M848-E861)&gt;360,ABS(M848-E861)-360,360-ABS(M848-E861)),ABS(M848-E861))</f>
        <v>140</v>
      </c>
      <c r="N849" s="3">
        <f>IF(ABS(N848-E861)&gt;180,IF(ABS(N848-E861)&gt;360,ABS(N848-E861)-360,360-ABS(N848-E861)),ABS(N848-E861))</f>
        <v>130</v>
      </c>
      <c r="O849" s="3">
        <f>IF(ABS(O848-E861)&gt;180,IF(ABS(O848-E861)&gt;360,ABS(O848-E861)-360,360-ABS(O848-E861)),ABS(O848-E861))</f>
        <v>120</v>
      </c>
      <c r="P849" s="3">
        <f>IF(ABS(P848-E861)&gt;180,IF(ABS(P848-E861)&gt;360,ABS(P848-E861)-360,360-ABS(P848-E861)),ABS(P848-E861))</f>
        <v>110</v>
      </c>
      <c r="Q849" s="3">
        <f>IF(ABS(Q848-E861)&gt;180,IF(ABS(Q848-E861)&gt;360,ABS(Q848-E861)-360,360-ABS(Q848-E861)),ABS(Q848-E861))</f>
        <v>100</v>
      </c>
      <c r="R849" s="3">
        <f>IF(ABS(R848-E861)&gt;180,IF(ABS(R848-E861)&gt;360,ABS(R848-E861)-360,360-ABS(R848-E861)),ABS(R848-E861))</f>
        <v>90</v>
      </c>
      <c r="S849" s="3">
        <f>IF(ABS(S848-E861)&gt;180,IF(ABS(S848-E861)&gt;360,ABS(S848-E861)-360,360-ABS(S848-E861)),ABS(S848-E861))</f>
        <v>80</v>
      </c>
      <c r="T849" s="3">
        <f>IF(ABS(T848-E861)&gt;180,IF(ABS(T848-E861)&gt;360,ABS(T848-E861)-360,360-ABS(T848-E861)),ABS(T848-E861))</f>
        <v>70</v>
      </c>
      <c r="U849" s="3">
        <f>IF(ABS(U848-E861)&gt;180,IF(ABS(U848-E861)&gt;360,ABS(U848-E861)-360,360-ABS(U848-E861)),ABS(U848-E861))</f>
        <v>60</v>
      </c>
      <c r="V849" s="3">
        <f>IF(ABS(V848-E861)&gt;180,IF(ABS(V848-E861)&gt;360,ABS(V848-E861)-360,360-ABS(V848-E861)),ABS(V848-E861))</f>
        <v>50</v>
      </c>
      <c r="W849" s="3">
        <f>IF(ABS(W848-E861)&gt;180,IF(ABS(W848-E861)&gt;360,ABS(W848-E861)-360,360-ABS(W848-E861)),ABS(W848-E861))</f>
        <v>40</v>
      </c>
      <c r="X849" s="3">
        <f>IF(ABS(X848-E861)&gt;180,IF(ABS(X848-E861)&gt;360,ABS(X848-E861)-360,360-ABS(X848-E861)),ABS(X848-E861))</f>
        <v>30</v>
      </c>
      <c r="Y849" s="3">
        <f>IF(ABS(Y848-E861)&gt;180,IF(ABS(Y848-E861)&gt;360,ABS(Y848-E861)-360,360-ABS(Y848-E861)),ABS(Y848-E861))</f>
        <v>20</v>
      </c>
      <c r="Z849" s="3">
        <f>IF(ABS(Z848-E861)&gt;180,IF(ABS(Z848-E861)&gt;360,ABS(Z848-E861)-360,360-ABS(Z848-E861)),ABS(Z848-E861))</f>
        <v>10</v>
      </c>
      <c r="AA849" s="3">
        <f>IF(ABS(AA848-E861)&gt;180,IF(ABS(AA848-E861)&gt;360,ABS(AA848-E861)-360,360-ABS(AA848-E861)),ABS(AA848-E861))</f>
        <v>0</v>
      </c>
      <c r="AB849" s="3">
        <f>IF(ABS(AB848-E861)&gt;180,IF(ABS(AB848-E861)&gt;360,ABS(AB848-E861)-360,360-ABS(AB848-E861)),ABS(AB848-E861))</f>
        <v>10</v>
      </c>
      <c r="AC849" s="3">
        <f>IF(ABS(AC848-E861)&gt;180,IF(ABS(AC848-E861)&gt;360,ABS(AC848-E861)-360,360-ABS(AC848-E861)),ABS(AC848-E861))</f>
        <v>20</v>
      </c>
      <c r="AD849" s="3">
        <f>IF(ABS(AD848-E861)&gt;180,IF(ABS(AD848-E861)&gt;360,ABS(AD848-E861)-360,360-ABS(AD848-E861)),ABS(AD848-E861))</f>
        <v>30</v>
      </c>
      <c r="AE849" s="3">
        <f>IF(ABS(AE848-E861)&gt;180,IF(ABS(AE848-E861)&gt;360,ABS(AE848-E861)-360,360-ABS(AE848-E861)),ABS(AE848-E861))</f>
        <v>40</v>
      </c>
      <c r="AF849" s="3">
        <f>IF(ABS(AF848-E861)&gt;180,IF(ABS(AF848-E861)&gt;360,ABS(AF848-E861)-360,360-ABS(AF848-E861)),ABS(AF848-E861))</f>
        <v>50</v>
      </c>
      <c r="AG849" s="3">
        <f>IF(ABS(AG848-E861)&gt;180,IF(ABS(AG848-E861)&gt;360,ABS(AG848-E861)-360,360-ABS(AG848-E861)),ABS(AG848-E861))</f>
        <v>60</v>
      </c>
      <c r="AH849" s="3">
        <f>IF(ABS(AH848-E861)&gt;180,IF(ABS(AH848-E861)&gt;360,ABS(AH848-E861)-360,360-ABS(AH848-E861)),ABS(AH848-E861))</f>
        <v>70</v>
      </c>
      <c r="AI849" s="3">
        <f>IF(ABS(AI848-E861)&gt;180,IF(ABS(AI848-E861)&gt;360,ABS(AI848-E861)-360,360-ABS(AI848-E861)),ABS(AI848-E861))</f>
        <v>80</v>
      </c>
      <c r="AJ849" s="3">
        <f>IF(ABS(AJ848-E861)&gt;180,IF(ABS(AJ848-E861)&gt;360,ABS(AJ848-E861)-360,360-ABS(AJ848-E861)),ABS(AJ848-E861))</f>
        <v>90</v>
      </c>
      <c r="AK849" s="3">
        <f>IF(ABS(AK848-E861)&gt;180,IF(ABS(AK848-E861)&gt;360,ABS(AK848-E861)-360,360-ABS(AK848-E861)),ABS(AK848-E861))</f>
        <v>100</v>
      </c>
      <c r="AL849" s="3">
        <f>IF(ABS(AL848-E861)&gt;180,IF(ABS(AL848-E861)&gt;360,ABS(AL848-E861)-360,360-ABS(AL848-E861)),ABS(AL848-E861))</f>
        <v>110</v>
      </c>
      <c r="AM849" s="3">
        <f>IF(ABS(AM848-E861)&gt;180,IF(ABS(AM848-E861)&gt;360,ABS(AM848-E861)-360,360-ABS(AM848-E861)),ABS(AM848-E861))</f>
        <v>120</v>
      </c>
      <c r="AN849" s="3">
        <f>IF(ABS(AN848-E861)&gt;180,IF(ABS(AN848-E861)&gt;360,ABS(AN848-E861)-360,360-ABS(AN848-E861)),ABS(AN848-E861))</f>
        <v>130</v>
      </c>
      <c r="AO849" s="3">
        <f>IF(ABS(AO848-E861)&gt;180,IF(ABS(AO848-E861)&gt;360,ABS(AO848-E861)-360,360-ABS(AO848-E861)),ABS(AO848-E861))</f>
        <v>140</v>
      </c>
      <c r="AP849" s="3">
        <f>IF(ABS(AP848-E861)&gt;180,IF(ABS(AP848-E861)&gt;360,ABS(AP848-E861)-360,360-ABS(AP848-E861)),ABS(AP848-E861))</f>
        <v>150</v>
      </c>
      <c r="AQ849" s="3">
        <f>IF(ABS(AQ848-E861)&gt;180,IF(ABS(AQ848-E861)&gt;360,ABS(AQ848-E861)-360,360-ABS(AQ848-E861)),ABS(AQ848-E861))</f>
        <v>160</v>
      </c>
      <c r="AR849" s="3">
        <f>IF(ABS(AR848-E861)&gt;180,IF(ABS(AR848-E861)&gt;360,ABS(AR848-E861)-360,360-ABS(AR848-E861)),ABS(AR848-E861))</f>
        <v>170</v>
      </c>
    </row>
    <row r="850" spans="2:44" ht="15.75" customHeight="1" x14ac:dyDescent="0.2">
      <c r="G850" s="3" t="s">
        <v>736</v>
      </c>
    </row>
    <row r="851" spans="2:44" ht="15.75" customHeight="1" x14ac:dyDescent="0.2">
      <c r="B851" s="3" t="s">
        <v>791</v>
      </c>
      <c r="E851" s="3">
        <v>350</v>
      </c>
      <c r="G851" s="3">
        <v>90</v>
      </c>
      <c r="I851" s="3" t="e">
        <f>IF(DEGREES(ACOS(SIN(RADIANS(G851))*SIN(RADIANS(E859))+COS(RADIANS(G851))*COS(RADIANS(E859))*COS(RADIANS(I849))))&gt;90,0,$F$4*$F$5/E858^2*(SIN(RADIANS(G851))*SIN(RADIANS(E859))+COS(RADIANS(G851))*COS(RADIANS(E859))*COS(RADIANS(I849))))</f>
        <v>#DIV/0!</v>
      </c>
      <c r="J851" s="3" t="e">
        <f>IF(DEGREES(ACOS(SIN(RADIANS(G851))*SIN(RADIANS(E859))+COS(RADIANS(G851))*COS(RADIANS(E859))*COS(RADIANS(J849))))&gt;90,0,$F$4*$F$5/E858^2*(SIN(RADIANS(G851))*SIN(RADIANS(E859))+COS(RADIANS(G851))*COS(RADIANS(E859))*COS(RADIANS(J849))))</f>
        <v>#DIV/0!</v>
      </c>
      <c r="K851" s="3" t="e">
        <f>IF(DEGREES(ACOS(SIN(RADIANS(G851))*SIN(RADIANS(E859))+COS(RADIANS(G851))*COS(RADIANS(E859))*COS(RADIANS(K849))))&gt;90,0,$F$4*$F$5/E858^2*(SIN(RADIANS(G851))*SIN(RADIANS(E859))+COS(RADIANS(G851))*COS(RADIANS(E859))*COS(RADIANS(K849))))</f>
        <v>#DIV/0!</v>
      </c>
      <c r="L851" s="3" t="e">
        <f>IF(DEGREES(ACOS(SIN(RADIANS(G851))*SIN(RADIANS(E859))+COS(RADIANS(G851))*COS(RADIANS(E859))*COS(RADIANS(L849))))&gt;90,0,$F$4*$F$5/E858^2*(SIN(RADIANS(G851))*SIN(RADIANS(E859))+COS(RADIANS(G851))*COS(RADIANS(E859))*COS(RADIANS(L849))))</f>
        <v>#DIV/0!</v>
      </c>
      <c r="M851" s="3" t="e">
        <f>IF(DEGREES(ACOS(SIN(RADIANS(G851))*SIN(RADIANS(E859))+COS(RADIANS(G851))*COS(RADIANS(E859))*COS(RADIANS(M849))))&gt;90,0,$F$4*$F$5/E858^2*(SIN(RADIANS(G851))*SIN(RADIANS(E859))+COS(RADIANS(G851))*COS(RADIANS(E859))*COS(RADIANS(M849))))</f>
        <v>#DIV/0!</v>
      </c>
      <c r="N851" s="3" t="e">
        <f>IF(DEGREES(ACOS(SIN(RADIANS(G851))*SIN(RADIANS(E859))+COS(RADIANS(G851))*COS(RADIANS(E859))*COS(RADIANS(N849))))&gt;90,0,$F$4*$F$5/E858^2*(SIN(RADIANS(G851))*SIN(RADIANS(E859))+COS(RADIANS(G851))*COS(RADIANS(E859))*COS(RADIANS(N849))))</f>
        <v>#DIV/0!</v>
      </c>
      <c r="O851" s="3" t="e">
        <f>IF(DEGREES(ACOS(SIN(RADIANS(G851))*SIN(RADIANS(E859))+COS(RADIANS(G851))*COS(RADIANS(E859))*COS(RADIANS(O849))))&gt;90,0,$F$4*$F$5/E858^2*(SIN(RADIANS(G851))*SIN(RADIANS(E859))+COS(RADIANS(G851))*COS(RADIANS(E859))*COS(RADIANS(O849))))</f>
        <v>#DIV/0!</v>
      </c>
      <c r="P851" s="3" t="e">
        <f>IF(DEGREES(ACOS(SIN(RADIANS(G851))*SIN(RADIANS(E859))+COS(RADIANS(G851))*COS(RADIANS(E859))*COS(RADIANS(P849))))&gt;90,0,$F$4*$F$5/E858^2*(SIN(RADIANS(G851))*SIN(RADIANS(E859))+COS(RADIANS(G851))*COS(RADIANS(E859))*COS(RADIANS(P849))))</f>
        <v>#DIV/0!</v>
      </c>
      <c r="Q851" s="3" t="e">
        <f>IF(DEGREES(ACOS(SIN(RADIANS(G851))*SIN(RADIANS(E859))+COS(RADIANS(G851))*COS(RADIANS(E859))*COS(RADIANS(Q849))))&gt;90,0,$F$4*$F$5/E858^2*(SIN(RADIANS(G851))*SIN(RADIANS(E859))+COS(RADIANS(G851))*COS(RADIANS(E859))*COS(RADIANS(Q849))))</f>
        <v>#DIV/0!</v>
      </c>
      <c r="R851" s="3" t="e">
        <f>IF(DEGREES(ACOS(SIN(RADIANS(G851))*SIN(RADIANS(E859))+COS(RADIANS(G851))*COS(RADIANS(E859))*COS(RADIANS(R849))))&gt;90,0,$F$4*$F$5/E858^2*(SIN(RADIANS(G851))*SIN(RADIANS(E859))+COS(RADIANS(G851))*COS(RADIANS(E859))*COS(RADIANS(R849))))</f>
        <v>#DIV/0!</v>
      </c>
      <c r="S851" s="3" t="e">
        <f>IF(DEGREES(ACOS(SIN(RADIANS(G851))*SIN(RADIANS(E859))+COS(RADIANS(G851))*COS(RADIANS(E859))*COS(RADIANS(S849))))&gt;90,0,$F$4*$F$5/E858^2*(SIN(RADIANS(G851))*SIN(RADIANS(E859))+COS(RADIANS(G851))*COS(RADIANS(E859))*COS(RADIANS(S849))))</f>
        <v>#DIV/0!</v>
      </c>
      <c r="T851" s="3" t="e">
        <f>IF(DEGREES(ACOS(SIN(RADIANS(G851))*SIN(RADIANS(E859))+COS(RADIANS(G851))*COS(RADIANS(E859))*COS(RADIANS(T849))))&gt;90,0,$F$4*$F$5/E858^2*(SIN(RADIANS(G851))*SIN(RADIANS(E859))+COS(RADIANS(G851))*COS(RADIANS(E859))*COS(RADIANS(T849))))</f>
        <v>#DIV/0!</v>
      </c>
      <c r="U851" s="3" t="e">
        <f>IF(DEGREES(ACOS(SIN(RADIANS(G851))*SIN(RADIANS(E859))+COS(RADIANS(G851))*COS(RADIANS(E859))*COS(RADIANS(U849))))&gt;90,0,$F$4*$F$5/E858^2*(SIN(RADIANS(G851))*SIN(RADIANS(E859))+COS(RADIANS(G851))*COS(RADIANS(E859))*COS(RADIANS(U849))))</f>
        <v>#DIV/0!</v>
      </c>
      <c r="V851" s="3" t="e">
        <f>IF(DEGREES(ACOS(SIN(RADIANS(G851))*SIN(RADIANS(E859))+COS(RADIANS(G851))*COS(RADIANS(E859))*COS(RADIANS(V849))))&gt;90,0,$F$4*$F$5/E858^2*(SIN(RADIANS(G851))*SIN(RADIANS(E859))+COS(RADIANS(G851))*COS(RADIANS(E859))*COS(RADIANS(V849))))</f>
        <v>#DIV/0!</v>
      </c>
      <c r="W851" s="3" t="e">
        <f>IF(DEGREES(ACOS(SIN(RADIANS(G851))*SIN(RADIANS(E859))+COS(RADIANS(G851))*COS(RADIANS(E859))*COS(RADIANS(W849))))&gt;90,0,$F$4*$F$5/E858^2*(SIN(RADIANS(G851))*SIN(RADIANS(E859))+COS(RADIANS(G851))*COS(RADIANS(E859))*COS(RADIANS(W849))))</f>
        <v>#DIV/0!</v>
      </c>
      <c r="X851" s="3" t="e">
        <f>IF(DEGREES(ACOS(SIN(RADIANS(G851))*SIN(RADIANS(E859))+COS(RADIANS(G851))*COS(RADIANS(E859))*COS(RADIANS(X849))))&gt;90,0,$F$4*$F$5/E858^2*(SIN(RADIANS(G851))*SIN(RADIANS(E859))+COS(RADIANS(G851))*COS(RADIANS(E859))*COS(RADIANS(X849))))</f>
        <v>#DIV/0!</v>
      </c>
      <c r="Y851" s="3" t="e">
        <f>IF(DEGREES(ACOS(SIN(RADIANS(G851))*SIN(RADIANS(E859))+COS(RADIANS(G851))*COS(RADIANS(E859))*COS(RADIANS(Y849))))&gt;90,0,$F$4*$F$5/E858^2*(SIN(RADIANS(G851))*SIN(RADIANS(E859))+COS(RADIANS(G851))*COS(RADIANS(E859))*COS(RADIANS(Y849))))</f>
        <v>#DIV/0!</v>
      </c>
      <c r="Z851" s="3" t="e">
        <f>IF(DEGREES(ACOS(SIN(RADIANS(G851))*SIN(RADIANS(E859))+COS(RADIANS(G851))*COS(RADIANS(E859))*COS(RADIANS(Z849))))&gt;90,0,$F$4*$F$5/E858^2*(SIN(RADIANS(G851))*SIN(RADIANS(E859))+COS(RADIANS(G851))*COS(RADIANS(E859))*COS(RADIANS(Z849))))</f>
        <v>#DIV/0!</v>
      </c>
      <c r="AA851" s="3" t="e">
        <f>IF(DEGREES(ACOS(SIN(RADIANS(G851))*SIN(RADIANS(E859))+COS(RADIANS(G851))*COS(RADIANS(E859))*COS(RADIANS(AA849))))&gt;90,0,$F$4*$F$5/E858^2*(SIN(RADIANS(G851))*SIN(RADIANS(E859))+COS(RADIANS(G851))*COS(RADIANS(E859))*COS(RADIANS(AA849))))</f>
        <v>#DIV/0!</v>
      </c>
      <c r="AB851" s="3" t="e">
        <f>IF(DEGREES(ACOS(SIN(RADIANS(G851))*SIN(RADIANS(E859))+COS(RADIANS(G851))*COS(RADIANS(E859))*COS(RADIANS(AB849))))&gt;90,0,$F$4*$F$5/E858^2*(SIN(RADIANS(G851))*SIN(RADIANS(E859))+COS(RADIANS(G851))*COS(RADIANS(E859))*COS(RADIANS(AB849))))</f>
        <v>#DIV/0!</v>
      </c>
      <c r="AC851" s="3" t="e">
        <f>IF(DEGREES(ACOS(SIN(RADIANS(G851))*SIN(RADIANS(E859))+COS(RADIANS(G851))*COS(RADIANS(E859))*COS(RADIANS(AC849))))&gt;90,0,$F$4*$F$5/E858^2*(SIN(RADIANS(G851))*SIN(RADIANS(E859))+COS(RADIANS(G851))*COS(RADIANS(E859))*COS(RADIANS(AC849))))</f>
        <v>#DIV/0!</v>
      </c>
      <c r="AD851" s="3" t="e">
        <f>IF(DEGREES(ACOS(SIN(RADIANS(G851))*SIN(RADIANS(E859))+COS(RADIANS(G851))*COS(RADIANS(E859))*COS(RADIANS(AD849))))&gt;90,0,$F$4*$F$5/E858^2*(SIN(RADIANS(G851))*SIN(RADIANS(E859))+COS(RADIANS(G851))*COS(RADIANS(E859))*COS(RADIANS(AD849))))</f>
        <v>#DIV/0!</v>
      </c>
      <c r="AE851" s="3" t="e">
        <f>IF(DEGREES(ACOS(SIN(RADIANS(G851))*SIN(RADIANS(E859))+COS(RADIANS(G851))*COS(RADIANS(E859))*COS(RADIANS(AE849))))&gt;90,0,$F$4*$F$5/E858^2*(SIN(RADIANS(G851))*SIN(RADIANS(E859))+COS(RADIANS(G851))*COS(RADIANS(E859))*COS(RADIANS(AE849))))</f>
        <v>#DIV/0!</v>
      </c>
      <c r="AF851" s="3" t="e">
        <f>IF(DEGREES(ACOS(SIN(RADIANS(G851))*SIN(RADIANS(E859))+COS(RADIANS(G851))*COS(RADIANS(E859))*COS(RADIANS(AF849))))&gt;90,0,$F$4*$F$5/E858^2*(SIN(RADIANS(G851))*SIN(RADIANS(E859))+COS(RADIANS(G851))*COS(RADIANS(E859))*COS(RADIANS(AF849))))</f>
        <v>#DIV/0!</v>
      </c>
      <c r="AG851" s="3" t="e">
        <f>IF(DEGREES(ACOS(SIN(RADIANS(G851))*SIN(RADIANS(E859))+COS(RADIANS(G851))*COS(RADIANS(E859))*COS(RADIANS(AG849))))&gt;90,0,$F$4*$F$5/E858^2*(SIN(RADIANS(G851))*SIN(RADIANS(E859))+COS(RADIANS(G851))*COS(RADIANS(E859))*COS(RADIANS(AG849))))</f>
        <v>#DIV/0!</v>
      </c>
      <c r="AH851" s="3" t="e">
        <f>IF(DEGREES(ACOS(SIN(RADIANS(G851))*SIN(RADIANS(E859))+COS(RADIANS(G851))*COS(RADIANS(E859))*COS(RADIANS(AH849))))&gt;90,0,$F$4*$F$5/E858^2*(SIN(RADIANS(G851))*SIN(RADIANS(E859))+COS(RADIANS(G851))*COS(RADIANS(E859))*COS(RADIANS(AH849))))</f>
        <v>#DIV/0!</v>
      </c>
      <c r="AI851" s="3" t="e">
        <f>IF(DEGREES(ACOS(SIN(RADIANS(G851))*SIN(RADIANS(E859))+COS(RADIANS(G851))*COS(RADIANS(E859))*COS(RADIANS(AI849))))&gt;90,0,$F$4*$F$5/E858^2*(SIN(RADIANS(G851))*SIN(RADIANS(E859))+COS(RADIANS(G851))*COS(RADIANS(E859))*COS(RADIANS(AI849))))</f>
        <v>#DIV/0!</v>
      </c>
      <c r="AJ851" s="3" t="e">
        <f>IF(DEGREES(ACOS(SIN(RADIANS(G851))*SIN(RADIANS(E859))+COS(RADIANS(G851))*COS(RADIANS(E859))*COS(RADIANS(AJ849))))&gt;90,0,$F$4*$F$5/E858^2*(SIN(RADIANS(G851))*SIN(RADIANS(E859))+COS(RADIANS(G851))*COS(RADIANS(E859))*COS(RADIANS(AJ849))))</f>
        <v>#DIV/0!</v>
      </c>
      <c r="AK851" s="3" t="e">
        <f>IF(DEGREES(ACOS(SIN(RADIANS(G851))*SIN(RADIANS(E859))+COS(RADIANS(G851))*COS(RADIANS(E859))*COS(RADIANS(AK849))))&gt;90,0,$F$4*$F$5/E858^2*(SIN(RADIANS(G851))*SIN(RADIANS(E859))+COS(RADIANS(G851))*COS(RADIANS(E859))*COS(RADIANS(AK849))))</f>
        <v>#DIV/0!</v>
      </c>
      <c r="AL851" s="3" t="e">
        <f>IF(DEGREES(ACOS(SIN(RADIANS(G851))*SIN(RADIANS(E859))+COS(RADIANS(G851))*COS(RADIANS(E859))*COS(RADIANS(AL849))))&gt;90,0,$F$4*$F$5/E858^2*(SIN(RADIANS(G851))*SIN(RADIANS(E859))+COS(RADIANS(G851))*COS(RADIANS(E859))*COS(RADIANS(AL849))))</f>
        <v>#DIV/0!</v>
      </c>
      <c r="AM851" s="3" t="e">
        <f>IF(DEGREES(ACOS(SIN(RADIANS(G851))*SIN(RADIANS(E859))+COS(RADIANS(G851))*COS(RADIANS(E859))*COS(RADIANS(AM849))))&gt;90,0,$F$4*$F$5/E858^2*(SIN(RADIANS(G851))*SIN(RADIANS(E859))+COS(RADIANS(G851))*COS(RADIANS(E859))*COS(RADIANS(AM849))))</f>
        <v>#DIV/0!</v>
      </c>
      <c r="AN851" s="3" t="e">
        <f>IF(DEGREES(ACOS(SIN(RADIANS(G851))*SIN(RADIANS(E859))+COS(RADIANS(G851))*COS(RADIANS(E859))*COS(RADIANS(AN849))))&gt;90,0,$F$4*$F$5/E858^2*(SIN(RADIANS(G851))*SIN(RADIANS(E859))+COS(RADIANS(G851))*COS(RADIANS(E859))*COS(RADIANS(AN849))))</f>
        <v>#DIV/0!</v>
      </c>
      <c r="AO851" s="3" t="e">
        <f>IF(DEGREES(ACOS(SIN(RADIANS(G851))*SIN(RADIANS(E859))+COS(RADIANS(G851))*COS(RADIANS(E859))*COS(RADIANS(AO849))))&gt;90,0,$F$4*$F$5/E858^2*(SIN(RADIANS(G851))*SIN(RADIANS(E859))+COS(RADIANS(G851))*COS(RADIANS(E859))*COS(RADIANS(AO849))))</f>
        <v>#DIV/0!</v>
      </c>
      <c r="AP851" s="3" t="e">
        <f>IF(DEGREES(ACOS(SIN(RADIANS(G851))*SIN(RADIANS(E859))+COS(RADIANS(G851))*COS(RADIANS(E859))*COS(RADIANS(AP849))))&gt;90,0,$F$4*$F$5/E858^2*(SIN(RADIANS(G851))*SIN(RADIANS(E859))+COS(RADIANS(G851))*COS(RADIANS(E859))*COS(RADIANS(AP849))))</f>
        <v>#DIV/0!</v>
      </c>
      <c r="AQ851" s="3" t="e">
        <f>IF(DEGREES(ACOS(SIN(RADIANS(G851))*SIN(RADIANS(E859))+COS(RADIANS(G851))*COS(RADIANS(E859))*COS(RADIANS(AQ849))))&gt;90,0,$F$4*$F$5/E858^2*(SIN(RADIANS(G851))*SIN(RADIANS(E859))+COS(RADIANS(G851))*COS(RADIANS(E859))*COS(RADIANS(AQ849))))</f>
        <v>#DIV/0!</v>
      </c>
      <c r="AR851" s="3" t="e">
        <f>IF(DEGREES(ACOS(SIN(RADIANS(G851))*SIN(RADIANS(E859))+COS(RADIANS(G851))*COS(RADIANS(E859))*COS(RADIANS(AR849))))&gt;90,0,$F$4*$F$5/E858^2*(SIN(RADIANS(G851))*SIN(RADIANS(E859))+COS(RADIANS(G851))*COS(RADIANS(E859))*COS(RADIANS(AR849))))</f>
        <v>#DIV/0!</v>
      </c>
    </row>
    <row r="852" spans="2:44" ht="15.75" customHeight="1" x14ac:dyDescent="0.2">
      <c r="B852" s="3" t="s">
        <v>728</v>
      </c>
      <c r="E852" s="3">
        <f t="array" ref="E852">INDEX($D$1751:$AM$1751,0,MATCH(E851-IF(E851&lt;360,0,360),$D$1700:$AM$1700,0))+IF(E851&gt;350,360,0)</f>
        <v>350</v>
      </c>
      <c r="G852" s="3">
        <v>80</v>
      </c>
      <c r="I852" s="3">
        <f>IF(DEGREES(ACOS(SIN(RADIANS(G852))*SIN(RADIANS(E859))+COS(RADIANS(G852))*COS(RADIANS(E859))*COS(RADIANS(I849))))&gt;90,0,$F$4*$F$5/E858^2*(SIN(RADIANS(G852))*SIN(RADIANS(E859))+COS(RADIANS(G852))*COS(RADIANS(E859))*COS(RADIANS(I849))))</f>
        <v>0</v>
      </c>
      <c r="J852" s="3">
        <f>IF(DEGREES(ACOS(SIN(RADIANS(G852))*SIN(RADIANS(E859))+COS(RADIANS(G852))*COS(RADIANS(E859))*COS(RADIANS(J849))))&gt;90,0,$F$4*$F$5/E858^2*(SIN(RADIANS(G852))*SIN(RADIANS(E859))+COS(RADIANS(G852))*COS(RADIANS(E859))*COS(RADIANS(J849))))</f>
        <v>0</v>
      </c>
      <c r="K852" s="3">
        <f>IF(DEGREES(ACOS(SIN(RADIANS(G852))*SIN(RADIANS(E859))+COS(RADIANS(G852))*COS(RADIANS(E859))*COS(RADIANS(K849))))&gt;90,0,$F$4*$F$5/E858^2*(SIN(RADIANS(G852))*SIN(RADIANS(E859))+COS(RADIANS(G852))*COS(RADIANS(E859))*COS(RADIANS(K849))))</f>
        <v>0</v>
      </c>
      <c r="L852" s="3">
        <f>IF(DEGREES(ACOS(SIN(RADIANS(G852))*SIN(RADIANS(E859))+COS(RADIANS(G852))*COS(RADIANS(E859))*COS(RADIANS(L849))))&gt;90,0,$F$4*$F$5/E858^2*(SIN(RADIANS(G852))*SIN(RADIANS(E859))+COS(RADIANS(G852))*COS(RADIANS(E859))*COS(RADIANS(L849))))</f>
        <v>0</v>
      </c>
      <c r="M852" s="3">
        <f>IF(DEGREES(ACOS(SIN(RADIANS(G852))*SIN(RADIANS(E859))+COS(RADIANS(G852))*COS(RADIANS(E859))*COS(RADIANS(M849))))&gt;90,0,$F$4*$F$5/E858^2*(SIN(RADIANS(G852))*SIN(RADIANS(E859))+COS(RADIANS(G852))*COS(RADIANS(E859))*COS(RADIANS(M849))))</f>
        <v>0</v>
      </c>
      <c r="N852" s="3">
        <f>IF(DEGREES(ACOS(SIN(RADIANS(G852))*SIN(RADIANS(E859))+COS(RADIANS(G852))*COS(RADIANS(E859))*COS(RADIANS(N849))))&gt;90,0,$F$4*$F$5/E858^2*(SIN(RADIANS(G852))*SIN(RADIANS(E859))+COS(RADIANS(G852))*COS(RADIANS(E859))*COS(RADIANS(N849))))</f>
        <v>0</v>
      </c>
      <c r="O852" s="3">
        <f>IF(DEGREES(ACOS(SIN(RADIANS(G852))*SIN(RADIANS(E859))+COS(RADIANS(G852))*COS(RADIANS(E859))*COS(RADIANS(O849))))&gt;90,0,$F$4*$F$5/E858^2*(SIN(RADIANS(G852))*SIN(RADIANS(E859))+COS(RADIANS(G852))*COS(RADIANS(E859))*COS(RADIANS(O849))))</f>
        <v>0</v>
      </c>
      <c r="P852" s="3">
        <f>IF(DEGREES(ACOS(SIN(RADIANS(G852))*SIN(RADIANS(E859))+COS(RADIANS(G852))*COS(RADIANS(E859))*COS(RADIANS(P849))))&gt;90,0,$F$4*$F$5/E858^2*(SIN(RADIANS(G852))*SIN(RADIANS(E859))+COS(RADIANS(G852))*COS(RADIANS(E859))*COS(RADIANS(P849))))</f>
        <v>0</v>
      </c>
      <c r="Q852" s="3">
        <f>IF(DEGREES(ACOS(SIN(RADIANS(G852))*SIN(RADIANS(E859))+COS(RADIANS(G852))*COS(RADIANS(E859))*COS(RADIANS(Q849))))&gt;90,0,$F$4*$F$5/E858^2*(SIN(RADIANS(G852))*SIN(RADIANS(E859))+COS(RADIANS(G852))*COS(RADIANS(E859))*COS(RADIANS(Q849))))</f>
        <v>0</v>
      </c>
      <c r="R852" s="3" t="e">
        <f>IF(DEGREES(ACOS(SIN(RADIANS(G852))*SIN(RADIANS(E859))+COS(RADIANS(G852))*COS(RADIANS(E859))*COS(RADIANS(R849))))&gt;90,0,$F$4*$F$5/E858^2*(SIN(RADIANS(G852))*SIN(RADIANS(E859))+COS(RADIANS(G852))*COS(RADIANS(E859))*COS(RADIANS(R849))))</f>
        <v>#DIV/0!</v>
      </c>
      <c r="S852" s="3" t="e">
        <f>IF(DEGREES(ACOS(SIN(RADIANS(G852))*SIN(RADIANS(E859))+COS(RADIANS(G852))*COS(RADIANS(E859))*COS(RADIANS(S849))))&gt;90,0,$F$4*$F$5/E858^2*(SIN(RADIANS(G852))*SIN(RADIANS(E859))+COS(RADIANS(G852))*COS(RADIANS(E859))*COS(RADIANS(S849))))</f>
        <v>#DIV/0!</v>
      </c>
      <c r="T852" s="3" t="e">
        <f>IF(DEGREES(ACOS(SIN(RADIANS(G852))*SIN(RADIANS(E859))+COS(RADIANS(G852))*COS(RADIANS(E859))*COS(RADIANS(T849))))&gt;90,0,$F$4*$F$5/E858^2*(SIN(RADIANS(G852))*SIN(RADIANS(E859))+COS(RADIANS(G852))*COS(RADIANS(E859))*COS(RADIANS(T849))))</f>
        <v>#DIV/0!</v>
      </c>
      <c r="U852" s="3" t="e">
        <f>IF(DEGREES(ACOS(SIN(RADIANS(G852))*SIN(RADIANS(E859))+COS(RADIANS(G852))*COS(RADIANS(E859))*COS(RADIANS(U849))))&gt;90,0,$F$4*$F$5/E858^2*(SIN(RADIANS(G852))*SIN(RADIANS(E859))+COS(RADIANS(G852))*COS(RADIANS(E859))*COS(RADIANS(U849))))</f>
        <v>#DIV/0!</v>
      </c>
      <c r="V852" s="3" t="e">
        <f>IF(DEGREES(ACOS(SIN(RADIANS(G852))*SIN(RADIANS(E859))+COS(RADIANS(G852))*COS(RADIANS(E859))*COS(RADIANS(V849))))&gt;90,0,$F$4*$F$5/E858^2*(SIN(RADIANS(G852))*SIN(RADIANS(E859))+COS(RADIANS(G852))*COS(RADIANS(E859))*COS(RADIANS(V849))))</f>
        <v>#DIV/0!</v>
      </c>
      <c r="W852" s="3" t="e">
        <f>IF(DEGREES(ACOS(SIN(RADIANS(G852))*SIN(RADIANS(E859))+COS(RADIANS(G852))*COS(RADIANS(E859))*COS(RADIANS(W849))))&gt;90,0,$F$4*$F$5/E858^2*(SIN(RADIANS(G852))*SIN(RADIANS(E859))+COS(RADIANS(G852))*COS(RADIANS(E859))*COS(RADIANS(W849))))</f>
        <v>#DIV/0!</v>
      </c>
      <c r="X852" s="3" t="e">
        <f>IF(DEGREES(ACOS(SIN(RADIANS(G852))*SIN(RADIANS(E859))+COS(RADIANS(G852))*COS(RADIANS(E859))*COS(RADIANS(X849))))&gt;90,0,$F$4*$F$5/E858^2*(SIN(RADIANS(G852))*SIN(RADIANS(E859))+COS(RADIANS(G852))*COS(RADIANS(E859))*COS(RADIANS(X849))))</f>
        <v>#DIV/0!</v>
      </c>
      <c r="Y852" s="3" t="e">
        <f>IF(DEGREES(ACOS(SIN(RADIANS(G852))*SIN(RADIANS(E859))+COS(RADIANS(G852))*COS(RADIANS(E859))*COS(RADIANS(Y849))))&gt;90,0,$F$4*$F$5/E858^2*(SIN(RADIANS(G852))*SIN(RADIANS(E859))+COS(RADIANS(G852))*COS(RADIANS(E859))*COS(RADIANS(Y849))))</f>
        <v>#DIV/0!</v>
      </c>
      <c r="Z852" s="3" t="e">
        <f>IF(DEGREES(ACOS(SIN(RADIANS(G852))*SIN(RADIANS(E859))+COS(RADIANS(G852))*COS(RADIANS(E859))*COS(RADIANS(Z849))))&gt;90,0,$F$4*$F$5/E858^2*(SIN(RADIANS(G852))*SIN(RADIANS(E859))+COS(RADIANS(G852))*COS(RADIANS(E859))*COS(RADIANS(Z849))))</f>
        <v>#DIV/0!</v>
      </c>
      <c r="AA852" s="3" t="e">
        <f>IF(DEGREES(ACOS(SIN(RADIANS(G852))*SIN(RADIANS(E859))+COS(RADIANS(G852))*COS(RADIANS(E859))*COS(RADIANS(AA849))))&gt;90,0,$F$4*$F$5/E858^2*(SIN(RADIANS(G852))*SIN(RADIANS(E859))+COS(RADIANS(G852))*COS(RADIANS(E859))*COS(RADIANS(AA849))))</f>
        <v>#DIV/0!</v>
      </c>
      <c r="AB852" s="3" t="e">
        <f>IF(DEGREES(ACOS(SIN(RADIANS(G852))*SIN(RADIANS(E859))+COS(RADIANS(G852))*COS(RADIANS(E859))*COS(RADIANS(AB849))))&gt;90,0,$F$4*$F$5/E858^2*(SIN(RADIANS(G852))*SIN(RADIANS(E859))+COS(RADIANS(G852))*COS(RADIANS(E859))*COS(RADIANS(AB849))))</f>
        <v>#DIV/0!</v>
      </c>
      <c r="AC852" s="3" t="e">
        <f>IF(DEGREES(ACOS(SIN(RADIANS(G852))*SIN(RADIANS(E859))+COS(RADIANS(G852))*COS(RADIANS(E859))*COS(RADIANS(AC849))))&gt;90,0,$F$4*$F$5/E858^2*(SIN(RADIANS(G852))*SIN(RADIANS(E859))+COS(RADIANS(G852))*COS(RADIANS(E859))*COS(RADIANS(AC849))))</f>
        <v>#DIV/0!</v>
      </c>
      <c r="AD852" s="3" t="e">
        <f>IF(DEGREES(ACOS(SIN(RADIANS(G852))*SIN(RADIANS(E859))+COS(RADIANS(G852))*COS(RADIANS(E859))*COS(RADIANS(AD849))))&gt;90,0,$F$4*$F$5/E858^2*(SIN(RADIANS(G852))*SIN(RADIANS(E859))+COS(RADIANS(G852))*COS(RADIANS(E859))*COS(RADIANS(AD849))))</f>
        <v>#DIV/0!</v>
      </c>
      <c r="AE852" s="3" t="e">
        <f>IF(DEGREES(ACOS(SIN(RADIANS(G852))*SIN(RADIANS(E859))+COS(RADIANS(G852))*COS(RADIANS(E859))*COS(RADIANS(AE849))))&gt;90,0,$F$4*$F$5/E858^2*(SIN(RADIANS(G852))*SIN(RADIANS(E859))+COS(RADIANS(G852))*COS(RADIANS(E859))*COS(RADIANS(AE849))))</f>
        <v>#DIV/0!</v>
      </c>
      <c r="AF852" s="3" t="e">
        <f>IF(DEGREES(ACOS(SIN(RADIANS(G852))*SIN(RADIANS(E859))+COS(RADIANS(G852))*COS(RADIANS(E859))*COS(RADIANS(AF849))))&gt;90,0,$F$4*$F$5/E858^2*(SIN(RADIANS(G852))*SIN(RADIANS(E859))+COS(RADIANS(G852))*COS(RADIANS(E859))*COS(RADIANS(AF849))))</f>
        <v>#DIV/0!</v>
      </c>
      <c r="AG852" s="3" t="e">
        <f>IF(DEGREES(ACOS(SIN(RADIANS(G852))*SIN(RADIANS(E859))+COS(RADIANS(G852))*COS(RADIANS(E859))*COS(RADIANS(AG849))))&gt;90,0,$F$4*$F$5/E858^2*(SIN(RADIANS(G852))*SIN(RADIANS(E859))+COS(RADIANS(G852))*COS(RADIANS(E859))*COS(RADIANS(AG849))))</f>
        <v>#DIV/0!</v>
      </c>
      <c r="AH852" s="3" t="e">
        <f>IF(DEGREES(ACOS(SIN(RADIANS(G852))*SIN(RADIANS(E859))+COS(RADIANS(G852))*COS(RADIANS(E859))*COS(RADIANS(AH849))))&gt;90,0,$F$4*$F$5/E858^2*(SIN(RADIANS(G852))*SIN(RADIANS(E859))+COS(RADIANS(G852))*COS(RADIANS(E859))*COS(RADIANS(AH849))))</f>
        <v>#DIV/0!</v>
      </c>
      <c r="AI852" s="3" t="e">
        <f>IF(DEGREES(ACOS(SIN(RADIANS(G852))*SIN(RADIANS(E859))+COS(RADIANS(G852))*COS(RADIANS(E859))*COS(RADIANS(AI849))))&gt;90,0,$F$4*$F$5/E858^2*(SIN(RADIANS(G852))*SIN(RADIANS(E859))+COS(RADIANS(G852))*COS(RADIANS(E859))*COS(RADIANS(AI849))))</f>
        <v>#DIV/0!</v>
      </c>
      <c r="AJ852" s="3" t="e">
        <f>IF(DEGREES(ACOS(SIN(RADIANS(G852))*SIN(RADIANS(E859))+COS(RADIANS(G852))*COS(RADIANS(E859))*COS(RADIANS(AJ849))))&gt;90,0,$F$4*$F$5/E858^2*(SIN(RADIANS(G852))*SIN(RADIANS(E859))+COS(RADIANS(G852))*COS(RADIANS(E859))*COS(RADIANS(AJ849))))</f>
        <v>#DIV/0!</v>
      </c>
      <c r="AK852" s="3">
        <f>IF(DEGREES(ACOS(SIN(RADIANS(G852))*SIN(RADIANS(E859))+COS(RADIANS(G852))*COS(RADIANS(E859))*COS(RADIANS(AK849))))&gt;90,0,$F$4*$F$5/E858^2*(SIN(RADIANS(G852))*SIN(RADIANS(E859))+COS(RADIANS(G852))*COS(RADIANS(E859))*COS(RADIANS(AK849))))</f>
        <v>0</v>
      </c>
      <c r="AL852" s="3">
        <f>IF(DEGREES(ACOS(SIN(RADIANS(G852))*SIN(RADIANS(E859))+COS(RADIANS(G852))*COS(RADIANS(E859))*COS(RADIANS(AL849))))&gt;90,0,$F$4*$F$5/E858^2*(SIN(RADIANS(G852))*SIN(RADIANS(E859))+COS(RADIANS(G852))*COS(RADIANS(E859))*COS(RADIANS(AL849))))</f>
        <v>0</v>
      </c>
      <c r="AM852" s="3">
        <f>IF(DEGREES(ACOS(SIN(RADIANS(G852))*SIN(RADIANS(E859))+COS(RADIANS(G852))*COS(RADIANS(E859))*COS(RADIANS(AM849))))&gt;90,0,$F$4*$F$5/E858^2*(SIN(RADIANS(G852))*SIN(RADIANS(E859))+COS(RADIANS(G852))*COS(RADIANS(E859))*COS(RADIANS(AM849))))</f>
        <v>0</v>
      </c>
      <c r="AN852" s="3">
        <f>IF(DEGREES(ACOS(SIN(RADIANS(G852))*SIN(RADIANS(E859))+COS(RADIANS(G852))*COS(RADIANS(E859))*COS(RADIANS(AN849))))&gt;90,0,$F$4*$F$5/E858^2*(SIN(RADIANS(G852))*SIN(RADIANS(E859))+COS(RADIANS(G852))*COS(RADIANS(E859))*COS(RADIANS(AN849))))</f>
        <v>0</v>
      </c>
      <c r="AO852" s="3">
        <f>IF(DEGREES(ACOS(SIN(RADIANS(G852))*SIN(RADIANS(E859))+COS(RADIANS(G852))*COS(RADIANS(E859))*COS(RADIANS(AO849))))&gt;90,0,$F$4*$F$5/E858^2*(SIN(RADIANS(G852))*SIN(RADIANS(E859))+COS(RADIANS(G852))*COS(RADIANS(E859))*COS(RADIANS(AO849))))</f>
        <v>0</v>
      </c>
      <c r="AP852" s="3">
        <f>IF(DEGREES(ACOS(SIN(RADIANS(G852))*SIN(RADIANS(E859))+COS(RADIANS(G852))*COS(RADIANS(E859))*COS(RADIANS(AP849))))&gt;90,0,$F$4*$F$5/E858^2*(SIN(RADIANS(G852))*SIN(RADIANS(E859))+COS(RADIANS(G852))*COS(RADIANS(E859))*COS(RADIANS(AP849))))</f>
        <v>0</v>
      </c>
      <c r="AQ852" s="3">
        <f>IF(DEGREES(ACOS(SIN(RADIANS(G852))*SIN(RADIANS(E859))+COS(RADIANS(G852))*COS(RADIANS(E859))*COS(RADIANS(AQ849))))&gt;90,0,$F$4*$F$5/E858^2*(SIN(RADIANS(G852))*SIN(RADIANS(E859))+COS(RADIANS(G852))*COS(RADIANS(E859))*COS(RADIANS(AQ849))))</f>
        <v>0</v>
      </c>
      <c r="AR852" s="3">
        <f>IF(DEGREES(ACOS(SIN(RADIANS(G852))*SIN(RADIANS(E859))+COS(RADIANS(G852))*COS(RADIANS(E859))*COS(RADIANS(AR849))))&gt;90,0,$F$4*$F$5/E858^2*(SIN(RADIANS(G852))*SIN(RADIANS(E859))+COS(RADIANS(G852))*COS(RADIANS(E859))*COS(RADIANS(AR849))))</f>
        <v>0</v>
      </c>
    </row>
    <row r="853" spans="2:44" ht="15.75" customHeight="1" x14ac:dyDescent="0.2">
      <c r="B853" s="20" t="s">
        <v>784</v>
      </c>
      <c r="E853" s="3">
        <f>IF(E852-$F$13&lt;0,E852-$F$13+360,IF(E852-$F$13&gt;360,E852-$F$13-360,E852-$F$13))</f>
        <v>80</v>
      </c>
      <c r="G853" s="3">
        <v>70</v>
      </c>
      <c r="I853" s="3">
        <f>IF(DEGREES(ACOS(SIN(RADIANS(G853))*SIN(RADIANS(E859))+COS(RADIANS(G853))*COS(RADIANS(E859))*COS(RADIANS(I849))))&gt;90,0,$F$4*$F$5/E858^2*(SIN(RADIANS(G853))*SIN(RADIANS(E859))+COS(RADIANS(G853))*COS(RADIANS(E859))*COS(RADIANS(I849))))</f>
        <v>0</v>
      </c>
      <c r="J853" s="3">
        <f>IF(DEGREES(ACOS(SIN(RADIANS(G853))*SIN(RADIANS(E859))+COS(RADIANS(G853))*COS(RADIANS(E859))*COS(RADIANS(J849))))&gt;90,0,$F$4*$F$5/E858^2*(SIN(RADIANS(G853))*SIN(RADIANS(E859))+COS(RADIANS(G853))*COS(RADIANS(E859))*COS(RADIANS(J849))))</f>
        <v>0</v>
      </c>
      <c r="K853" s="3">
        <f>IF(DEGREES(ACOS(SIN(RADIANS(G853))*SIN(RADIANS(E859))+COS(RADIANS(G853))*COS(RADIANS(E859))*COS(RADIANS(K849))))&gt;90,0,$F$4*$F$5/E858^2*(SIN(RADIANS(G853))*SIN(RADIANS(E859))+COS(RADIANS(G853))*COS(RADIANS(E859))*COS(RADIANS(K849))))</f>
        <v>0</v>
      </c>
      <c r="L853" s="3">
        <f>IF(DEGREES(ACOS(SIN(RADIANS(G853))*SIN(RADIANS(E859))+COS(RADIANS(G853))*COS(RADIANS(E859))*COS(RADIANS(L849))))&gt;90,0,$F$4*$F$5/E858^2*(SIN(RADIANS(G853))*SIN(RADIANS(E859))+COS(RADIANS(G853))*COS(RADIANS(E859))*COS(RADIANS(L849))))</f>
        <v>0</v>
      </c>
      <c r="M853" s="3">
        <f>IF(DEGREES(ACOS(SIN(RADIANS(G853))*SIN(RADIANS(E859))+COS(RADIANS(G853))*COS(RADIANS(E859))*COS(RADIANS(M849))))&gt;90,0,$F$4*$F$5/E858^2*(SIN(RADIANS(G853))*SIN(RADIANS(E859))+COS(RADIANS(G853))*COS(RADIANS(E859))*COS(RADIANS(M849))))</f>
        <v>0</v>
      </c>
      <c r="N853" s="3">
        <f>IF(DEGREES(ACOS(SIN(RADIANS(G853))*SIN(RADIANS(E859))+COS(RADIANS(G853))*COS(RADIANS(E859))*COS(RADIANS(N849))))&gt;90,0,$F$4*$F$5/E858^2*(SIN(RADIANS(G853))*SIN(RADIANS(E859))+COS(RADIANS(G853))*COS(RADIANS(E859))*COS(RADIANS(N849))))</f>
        <v>0</v>
      </c>
      <c r="O853" s="3">
        <f>IF(DEGREES(ACOS(SIN(RADIANS(G853))*SIN(RADIANS(E859))+COS(RADIANS(G853))*COS(RADIANS(E859))*COS(RADIANS(O849))))&gt;90,0,$F$4*$F$5/E858^2*(SIN(RADIANS(G853))*SIN(RADIANS(E859))+COS(RADIANS(G853))*COS(RADIANS(E859))*COS(RADIANS(O849))))</f>
        <v>0</v>
      </c>
      <c r="P853" s="3">
        <f>IF(DEGREES(ACOS(SIN(RADIANS(G853))*SIN(RADIANS(E859))+COS(RADIANS(G853))*COS(RADIANS(E859))*COS(RADIANS(P849))))&gt;90,0,$F$4*$F$5/E858^2*(SIN(RADIANS(G853))*SIN(RADIANS(E859))+COS(RADIANS(G853))*COS(RADIANS(E859))*COS(RADIANS(P849))))</f>
        <v>0</v>
      </c>
      <c r="Q853" s="3">
        <f>IF(DEGREES(ACOS(SIN(RADIANS(G853))*SIN(RADIANS(E859))+COS(RADIANS(G853))*COS(RADIANS(E859))*COS(RADIANS(Q849))))&gt;90,0,$F$4*$F$5/E858^2*(SIN(RADIANS(G853))*SIN(RADIANS(E859))+COS(RADIANS(G853))*COS(RADIANS(E859))*COS(RADIANS(Q849))))</f>
        <v>0</v>
      </c>
      <c r="R853" s="3" t="e">
        <f>IF(DEGREES(ACOS(SIN(RADIANS(G853))*SIN(RADIANS(E859))+COS(RADIANS(G853))*COS(RADIANS(E859))*COS(RADIANS(R849))))&gt;90,0,$F$4*$F$5/E858^2*(SIN(RADIANS(G853))*SIN(RADIANS(E859))+COS(RADIANS(G853))*COS(RADIANS(E859))*COS(RADIANS(R849))))</f>
        <v>#DIV/0!</v>
      </c>
      <c r="S853" s="3" t="e">
        <f>IF(DEGREES(ACOS(SIN(RADIANS(G853))*SIN(RADIANS(E859))+COS(RADIANS(G853))*COS(RADIANS(E859))*COS(RADIANS(S849))))&gt;90,0,$F$4*$F$5/E858^2*(SIN(RADIANS(G853))*SIN(RADIANS(E859))+COS(RADIANS(G853))*COS(RADIANS(E859))*COS(RADIANS(S849))))</f>
        <v>#DIV/0!</v>
      </c>
      <c r="T853" s="3" t="e">
        <f>IF(DEGREES(ACOS(SIN(RADIANS(G853))*SIN(RADIANS(E859))+COS(RADIANS(G853))*COS(RADIANS(E859))*COS(RADIANS(T849))))&gt;90,0,$F$4*$F$5/E858^2*(SIN(RADIANS(G853))*SIN(RADIANS(E859))+COS(RADIANS(G853))*COS(RADIANS(E859))*COS(RADIANS(T849))))</f>
        <v>#DIV/0!</v>
      </c>
      <c r="U853" s="3" t="e">
        <f>IF(DEGREES(ACOS(SIN(RADIANS(G853))*SIN(RADIANS(E859))+COS(RADIANS(G853))*COS(RADIANS(E859))*COS(RADIANS(U849))))&gt;90,0,$F$4*$F$5/E858^2*(SIN(RADIANS(G853))*SIN(RADIANS(E859))+COS(RADIANS(G853))*COS(RADIANS(E859))*COS(RADIANS(U849))))</f>
        <v>#DIV/0!</v>
      </c>
      <c r="V853" s="3" t="e">
        <f>IF(DEGREES(ACOS(SIN(RADIANS(G853))*SIN(RADIANS(E859))+COS(RADIANS(G853))*COS(RADIANS(E859))*COS(RADIANS(V849))))&gt;90,0,$F$4*$F$5/E858^2*(SIN(RADIANS(G853))*SIN(RADIANS(E859))+COS(RADIANS(G853))*COS(RADIANS(E859))*COS(RADIANS(V849))))</f>
        <v>#DIV/0!</v>
      </c>
      <c r="W853" s="3" t="e">
        <f>IF(DEGREES(ACOS(SIN(RADIANS(G853))*SIN(RADIANS(E859))+COS(RADIANS(G853))*COS(RADIANS(E859))*COS(RADIANS(W849))))&gt;90,0,$F$4*$F$5/E858^2*(SIN(RADIANS(G853))*SIN(RADIANS(E859))+COS(RADIANS(G853))*COS(RADIANS(E859))*COS(RADIANS(W849))))</f>
        <v>#DIV/0!</v>
      </c>
      <c r="X853" s="3" t="e">
        <f>IF(DEGREES(ACOS(SIN(RADIANS(G853))*SIN(RADIANS(E859))+COS(RADIANS(G853))*COS(RADIANS(E859))*COS(RADIANS(X849))))&gt;90,0,$F$4*$F$5/E858^2*(SIN(RADIANS(G853))*SIN(RADIANS(E859))+COS(RADIANS(G853))*COS(RADIANS(E859))*COS(RADIANS(X849))))</f>
        <v>#DIV/0!</v>
      </c>
      <c r="Y853" s="3" t="e">
        <f>IF(DEGREES(ACOS(SIN(RADIANS(G853))*SIN(RADIANS(E859))+COS(RADIANS(G853))*COS(RADIANS(E859))*COS(RADIANS(Y849))))&gt;90,0,$F$4*$F$5/E858^2*(SIN(RADIANS(G853))*SIN(RADIANS(E859))+COS(RADIANS(G853))*COS(RADIANS(E859))*COS(RADIANS(Y849))))</f>
        <v>#DIV/0!</v>
      </c>
      <c r="Z853" s="3" t="e">
        <f>IF(DEGREES(ACOS(SIN(RADIANS(G853))*SIN(RADIANS(E859))+COS(RADIANS(G853))*COS(RADIANS(E859))*COS(RADIANS(Z849))))&gt;90,0,$F$4*$F$5/E858^2*(SIN(RADIANS(G853))*SIN(RADIANS(E859))+COS(RADIANS(G853))*COS(RADIANS(E859))*COS(RADIANS(Z849))))</f>
        <v>#DIV/0!</v>
      </c>
      <c r="AA853" s="3" t="e">
        <f>IF(DEGREES(ACOS(SIN(RADIANS(G853))*SIN(RADIANS(E859))+COS(RADIANS(G853))*COS(RADIANS(E859))*COS(RADIANS(AA849))))&gt;90,0,$F$4*$F$5/E858^2*(SIN(RADIANS(G853))*SIN(RADIANS(E859))+COS(RADIANS(G853))*COS(RADIANS(E859))*COS(RADIANS(AA849))))</f>
        <v>#DIV/0!</v>
      </c>
      <c r="AB853" s="3" t="e">
        <f>IF(DEGREES(ACOS(SIN(RADIANS(G853))*SIN(RADIANS(E859))+COS(RADIANS(G853))*COS(RADIANS(E859))*COS(RADIANS(AB849))))&gt;90,0,$F$4*$F$5/E858^2*(SIN(RADIANS(G853))*SIN(RADIANS(E859))+COS(RADIANS(G853))*COS(RADIANS(E859))*COS(RADIANS(AB849))))</f>
        <v>#DIV/0!</v>
      </c>
      <c r="AC853" s="3" t="e">
        <f>IF(DEGREES(ACOS(SIN(RADIANS(G853))*SIN(RADIANS(E859))+COS(RADIANS(G853))*COS(RADIANS(E859))*COS(RADIANS(AC849))))&gt;90,0,$F$4*$F$5/E858^2*(SIN(RADIANS(G853))*SIN(RADIANS(E859))+COS(RADIANS(G853))*COS(RADIANS(E859))*COS(RADIANS(AC849))))</f>
        <v>#DIV/0!</v>
      </c>
      <c r="AD853" s="3" t="e">
        <f>IF(DEGREES(ACOS(SIN(RADIANS(G853))*SIN(RADIANS(E859))+COS(RADIANS(G853))*COS(RADIANS(E859))*COS(RADIANS(AD849))))&gt;90,0,$F$4*$F$5/E858^2*(SIN(RADIANS(G853))*SIN(RADIANS(E859))+COS(RADIANS(G853))*COS(RADIANS(E859))*COS(RADIANS(AD849))))</f>
        <v>#DIV/0!</v>
      </c>
      <c r="AE853" s="3" t="e">
        <f>IF(DEGREES(ACOS(SIN(RADIANS(G853))*SIN(RADIANS(E859))+COS(RADIANS(G853))*COS(RADIANS(E859))*COS(RADIANS(AE849))))&gt;90,0,$F$4*$F$5/E858^2*(SIN(RADIANS(G853))*SIN(RADIANS(E859))+COS(RADIANS(G853))*COS(RADIANS(E859))*COS(RADIANS(AE849))))</f>
        <v>#DIV/0!</v>
      </c>
      <c r="AF853" s="3" t="e">
        <f>IF(DEGREES(ACOS(SIN(RADIANS(G853))*SIN(RADIANS(E859))+COS(RADIANS(G853))*COS(RADIANS(E859))*COS(RADIANS(AF849))))&gt;90,0,$F$4*$F$5/E858^2*(SIN(RADIANS(G853))*SIN(RADIANS(E859))+COS(RADIANS(G853))*COS(RADIANS(E859))*COS(RADIANS(AF849))))</f>
        <v>#DIV/0!</v>
      </c>
      <c r="AG853" s="3" t="e">
        <f>IF(DEGREES(ACOS(SIN(RADIANS(G853))*SIN(RADIANS(E859))+COS(RADIANS(G853))*COS(RADIANS(E859))*COS(RADIANS(AG849))))&gt;90,0,$F$4*$F$5/E858^2*(SIN(RADIANS(G853))*SIN(RADIANS(E859))+COS(RADIANS(G853))*COS(RADIANS(E859))*COS(RADIANS(AG849))))</f>
        <v>#DIV/0!</v>
      </c>
      <c r="AH853" s="3" t="e">
        <f>IF(DEGREES(ACOS(SIN(RADIANS(G853))*SIN(RADIANS(E859))+COS(RADIANS(G853))*COS(RADIANS(E859))*COS(RADIANS(AH849))))&gt;90,0,$F$4*$F$5/E858^2*(SIN(RADIANS(G853))*SIN(RADIANS(E859))+COS(RADIANS(G853))*COS(RADIANS(E859))*COS(RADIANS(AH849))))</f>
        <v>#DIV/0!</v>
      </c>
      <c r="AI853" s="3" t="e">
        <f>IF(DEGREES(ACOS(SIN(RADIANS(G853))*SIN(RADIANS(E859))+COS(RADIANS(G853))*COS(RADIANS(E859))*COS(RADIANS(AI849))))&gt;90,0,$F$4*$F$5/E858^2*(SIN(RADIANS(G853))*SIN(RADIANS(E859))+COS(RADIANS(G853))*COS(RADIANS(E859))*COS(RADIANS(AI849))))</f>
        <v>#DIV/0!</v>
      </c>
      <c r="AJ853" s="3" t="e">
        <f>IF(DEGREES(ACOS(SIN(RADIANS(G853))*SIN(RADIANS(E859))+COS(RADIANS(G853))*COS(RADIANS(E859))*COS(RADIANS(AJ849))))&gt;90,0,$F$4*$F$5/E858^2*(SIN(RADIANS(G853))*SIN(RADIANS(E859))+COS(RADIANS(G853))*COS(RADIANS(E859))*COS(RADIANS(AJ849))))</f>
        <v>#DIV/0!</v>
      </c>
      <c r="AK853" s="3">
        <f>IF(DEGREES(ACOS(SIN(RADIANS(G853))*SIN(RADIANS(E859))+COS(RADIANS(G853))*COS(RADIANS(E859))*COS(RADIANS(AK849))))&gt;90,0,$F$4*$F$5/E858^2*(SIN(RADIANS(G853))*SIN(RADIANS(E859))+COS(RADIANS(G853))*COS(RADIANS(E859))*COS(RADIANS(AK849))))</f>
        <v>0</v>
      </c>
      <c r="AL853" s="3">
        <f>IF(DEGREES(ACOS(SIN(RADIANS(G853))*SIN(RADIANS(E859))+COS(RADIANS(G853))*COS(RADIANS(E859))*COS(RADIANS(AL849))))&gt;90,0,$F$4*$F$5/E858^2*(SIN(RADIANS(G853))*SIN(RADIANS(E859))+COS(RADIANS(G853))*COS(RADIANS(E859))*COS(RADIANS(AL849))))</f>
        <v>0</v>
      </c>
      <c r="AM853" s="3">
        <f>IF(DEGREES(ACOS(SIN(RADIANS(G853))*SIN(RADIANS(E859))+COS(RADIANS(G853))*COS(RADIANS(E859))*COS(RADIANS(AM849))))&gt;90,0,$F$4*$F$5/E858^2*(SIN(RADIANS(G853))*SIN(RADIANS(E859))+COS(RADIANS(G853))*COS(RADIANS(E859))*COS(RADIANS(AM849))))</f>
        <v>0</v>
      </c>
      <c r="AN853" s="3">
        <f>IF(DEGREES(ACOS(SIN(RADIANS(G853))*SIN(RADIANS(E859))+COS(RADIANS(G853))*COS(RADIANS(E859))*COS(RADIANS(AN849))))&gt;90,0,$F$4*$F$5/E858^2*(SIN(RADIANS(G853))*SIN(RADIANS(E859))+COS(RADIANS(G853))*COS(RADIANS(E859))*COS(RADIANS(AN849))))</f>
        <v>0</v>
      </c>
      <c r="AO853" s="3">
        <f>IF(DEGREES(ACOS(SIN(RADIANS(G853))*SIN(RADIANS(E859))+COS(RADIANS(G853))*COS(RADIANS(E859))*COS(RADIANS(AO849))))&gt;90,0,$F$4*$F$5/E858^2*(SIN(RADIANS(G853))*SIN(RADIANS(E859))+COS(RADIANS(G853))*COS(RADIANS(E859))*COS(RADIANS(AO849))))</f>
        <v>0</v>
      </c>
      <c r="AP853" s="3">
        <f>IF(DEGREES(ACOS(SIN(RADIANS(G853))*SIN(RADIANS(E859))+COS(RADIANS(G853))*COS(RADIANS(E859))*COS(RADIANS(AP849))))&gt;90,0,$F$4*$F$5/E858^2*(SIN(RADIANS(G853))*SIN(RADIANS(E859))+COS(RADIANS(G853))*COS(RADIANS(E859))*COS(RADIANS(AP849))))</f>
        <v>0</v>
      </c>
      <c r="AQ853" s="3">
        <f>IF(DEGREES(ACOS(SIN(RADIANS(G853))*SIN(RADIANS(E859))+COS(RADIANS(G853))*COS(RADIANS(E859))*COS(RADIANS(AQ849))))&gt;90,0,$F$4*$F$5/E858^2*(SIN(RADIANS(G853))*SIN(RADIANS(E859))+COS(RADIANS(G853))*COS(RADIANS(E859))*COS(RADIANS(AQ849))))</f>
        <v>0</v>
      </c>
      <c r="AR853" s="3">
        <f>IF(DEGREES(ACOS(SIN(RADIANS(G853))*SIN(RADIANS(E859))+COS(RADIANS(G853))*COS(RADIANS(E859))*COS(RADIANS(AR849))))&gt;90,0,$F$4*$F$5/E858^2*(SIN(RADIANS(G853))*SIN(RADIANS(E859))+COS(RADIANS(G853))*COS(RADIANS(E859))*COS(RADIANS(AR849))))</f>
        <v>0</v>
      </c>
    </row>
    <row r="854" spans="2:44" ht="15.75" customHeight="1" x14ac:dyDescent="0.2">
      <c r="B854" s="20" t="s">
        <v>729</v>
      </c>
      <c r="E854" s="3">
        <f>IF(E851&lt;360,E851/360,(E851-360)/360)</f>
        <v>0.97222222222222221</v>
      </c>
      <c r="G854" s="3">
        <v>60</v>
      </c>
      <c r="I854" s="3">
        <f>IF(DEGREES(ACOS(SIN(RADIANS(G854))*SIN(RADIANS(E859))+COS(RADIANS(G854))*COS(RADIANS(E859))*COS(RADIANS(I849))))&gt;90,0,$F$4*$F$5/E858^2*(SIN(RADIANS(G854))*SIN(RADIANS(E859))+COS(RADIANS(G854))*COS(RADIANS(E859))*COS(RADIANS(I849))))</f>
        <v>0</v>
      </c>
      <c r="J854" s="3">
        <f>IF(DEGREES(ACOS(SIN(RADIANS(G854))*SIN(RADIANS(E859))+COS(RADIANS(G854))*COS(RADIANS(E859))*COS(RADIANS(J849))))&gt;90,0,$F$4*$F$5/E858^2*(SIN(RADIANS(G854))*SIN(RADIANS(E859))+COS(RADIANS(G854))*COS(RADIANS(E859))*COS(RADIANS(J849))))</f>
        <v>0</v>
      </c>
      <c r="K854" s="3">
        <f>IF(DEGREES(ACOS(SIN(RADIANS(G854))*SIN(RADIANS(E859))+COS(RADIANS(G854))*COS(RADIANS(E859))*COS(RADIANS(K849))))&gt;90,0,$F$4*$F$5/E858^2*(SIN(RADIANS(G854))*SIN(RADIANS(E859))+COS(RADIANS(G854))*COS(RADIANS(E859))*COS(RADIANS(K849))))</f>
        <v>0</v>
      </c>
      <c r="L854" s="3">
        <f>IF(DEGREES(ACOS(SIN(RADIANS(G854))*SIN(RADIANS(E859))+COS(RADIANS(G854))*COS(RADIANS(E859))*COS(RADIANS(L849))))&gt;90,0,$F$4*$F$5/E858^2*(SIN(RADIANS(G854))*SIN(RADIANS(E859))+COS(RADIANS(G854))*COS(RADIANS(E859))*COS(RADIANS(L849))))</f>
        <v>0</v>
      </c>
      <c r="M854" s="3">
        <f>IF(DEGREES(ACOS(SIN(RADIANS(G854))*SIN(RADIANS(E859))+COS(RADIANS(G854))*COS(RADIANS(E859))*COS(RADIANS(M849))))&gt;90,0,$F$4*$F$5/E858^2*(SIN(RADIANS(G854))*SIN(RADIANS(E859))+COS(RADIANS(G854))*COS(RADIANS(E859))*COS(RADIANS(M849))))</f>
        <v>0</v>
      </c>
      <c r="N854" s="3">
        <f>IF(DEGREES(ACOS(SIN(RADIANS(G854))*SIN(RADIANS(E859))+COS(RADIANS(G854))*COS(RADIANS(E859))*COS(RADIANS(N849))))&gt;90,0,$F$4*$F$5/E858^2*(SIN(RADIANS(G854))*SIN(RADIANS(E859))+COS(RADIANS(G854))*COS(RADIANS(E859))*COS(RADIANS(N849))))</f>
        <v>0</v>
      </c>
      <c r="O854" s="3">
        <f>IF(DEGREES(ACOS(SIN(RADIANS(G854))*SIN(RADIANS(E859))+COS(RADIANS(G854))*COS(RADIANS(E859))*COS(RADIANS(O849))))&gt;90,0,$F$4*$F$5/E858^2*(SIN(RADIANS(G854))*SIN(RADIANS(E859))+COS(RADIANS(G854))*COS(RADIANS(E859))*COS(RADIANS(O849))))</f>
        <v>0</v>
      </c>
      <c r="P854" s="3">
        <f>IF(DEGREES(ACOS(SIN(RADIANS(G854))*SIN(RADIANS(E859))+COS(RADIANS(G854))*COS(RADIANS(E859))*COS(RADIANS(P849))))&gt;90,0,$F$4*$F$5/E858^2*(SIN(RADIANS(G854))*SIN(RADIANS(E859))+COS(RADIANS(G854))*COS(RADIANS(E859))*COS(RADIANS(P849))))</f>
        <v>0</v>
      </c>
      <c r="Q854" s="3">
        <f>IF(DEGREES(ACOS(SIN(RADIANS(G854))*SIN(RADIANS(E859))+COS(RADIANS(G854))*COS(RADIANS(E859))*COS(RADIANS(Q849))))&gt;90,0,$F$4*$F$5/E858^2*(SIN(RADIANS(G854))*SIN(RADIANS(E859))+COS(RADIANS(G854))*COS(RADIANS(E859))*COS(RADIANS(Q849))))</f>
        <v>0</v>
      </c>
      <c r="R854" s="3" t="e">
        <f>IF(DEGREES(ACOS(SIN(RADIANS(G854))*SIN(RADIANS(E859))+COS(RADIANS(G854))*COS(RADIANS(E859))*COS(RADIANS(R849))))&gt;90,0,$F$4*$F$5/E858^2*(SIN(RADIANS(G854))*SIN(RADIANS(E859))+COS(RADIANS(G854))*COS(RADIANS(E859))*COS(RADIANS(R849))))</f>
        <v>#DIV/0!</v>
      </c>
      <c r="S854" s="3" t="e">
        <f>IF(DEGREES(ACOS(SIN(RADIANS(G854))*SIN(RADIANS(E859))+COS(RADIANS(G854))*COS(RADIANS(E859))*COS(RADIANS(S849))))&gt;90,0,$F$4*$F$5/E858^2*(SIN(RADIANS(G854))*SIN(RADIANS(E859))+COS(RADIANS(G854))*COS(RADIANS(E859))*COS(RADIANS(S849))))</f>
        <v>#DIV/0!</v>
      </c>
      <c r="T854" s="3" t="e">
        <f>IF(DEGREES(ACOS(SIN(RADIANS(G854))*SIN(RADIANS(E859))+COS(RADIANS(G854))*COS(RADIANS(E859))*COS(RADIANS(T849))))&gt;90,0,$F$4*$F$5/E858^2*(SIN(RADIANS(G854))*SIN(RADIANS(E859))+COS(RADIANS(G854))*COS(RADIANS(E859))*COS(RADIANS(T849))))</f>
        <v>#DIV/0!</v>
      </c>
      <c r="U854" s="3" t="e">
        <f>IF(DEGREES(ACOS(SIN(RADIANS(G854))*SIN(RADIANS(E859))+COS(RADIANS(G854))*COS(RADIANS(E859))*COS(RADIANS(U849))))&gt;90,0,$F$4*$F$5/E858^2*(SIN(RADIANS(G854))*SIN(RADIANS(E859))+COS(RADIANS(G854))*COS(RADIANS(E859))*COS(RADIANS(U849))))</f>
        <v>#DIV/0!</v>
      </c>
      <c r="V854" s="3" t="e">
        <f>IF(DEGREES(ACOS(SIN(RADIANS(G854))*SIN(RADIANS(E859))+COS(RADIANS(G854))*COS(RADIANS(E859))*COS(RADIANS(V849))))&gt;90,0,$F$4*$F$5/E858^2*(SIN(RADIANS(G854))*SIN(RADIANS(E859))+COS(RADIANS(G854))*COS(RADIANS(E859))*COS(RADIANS(V849))))</f>
        <v>#DIV/0!</v>
      </c>
      <c r="W854" s="3" t="e">
        <f>IF(DEGREES(ACOS(SIN(RADIANS(G854))*SIN(RADIANS(E859))+COS(RADIANS(G854))*COS(RADIANS(E859))*COS(RADIANS(W849))))&gt;90,0,$F$4*$F$5/E858^2*(SIN(RADIANS(G854))*SIN(RADIANS(E859))+COS(RADIANS(G854))*COS(RADIANS(E859))*COS(RADIANS(W849))))</f>
        <v>#DIV/0!</v>
      </c>
      <c r="X854" s="3" t="e">
        <f>IF(DEGREES(ACOS(SIN(RADIANS(G854))*SIN(RADIANS(E859))+COS(RADIANS(G854))*COS(RADIANS(E859))*COS(RADIANS(X849))))&gt;90,0,$F$4*$F$5/E858^2*(SIN(RADIANS(G854))*SIN(RADIANS(E859))+COS(RADIANS(G854))*COS(RADIANS(E859))*COS(RADIANS(X849))))</f>
        <v>#DIV/0!</v>
      </c>
      <c r="Y854" s="3" t="e">
        <f>IF(DEGREES(ACOS(SIN(RADIANS(G854))*SIN(RADIANS(E859))+COS(RADIANS(G854))*COS(RADIANS(E859))*COS(RADIANS(Y849))))&gt;90,0,$F$4*$F$5/E858^2*(SIN(RADIANS(G854))*SIN(RADIANS(E859))+COS(RADIANS(G854))*COS(RADIANS(E859))*COS(RADIANS(Y849))))</f>
        <v>#DIV/0!</v>
      </c>
      <c r="Z854" s="3" t="e">
        <f>IF(DEGREES(ACOS(SIN(RADIANS(G854))*SIN(RADIANS(E859))+COS(RADIANS(G854))*COS(RADIANS(E859))*COS(RADIANS(Z849))))&gt;90,0,$F$4*$F$5/E858^2*(SIN(RADIANS(G854))*SIN(RADIANS(E859))+COS(RADIANS(G854))*COS(RADIANS(E859))*COS(RADIANS(Z849))))</f>
        <v>#DIV/0!</v>
      </c>
      <c r="AA854" s="3" t="e">
        <f>IF(DEGREES(ACOS(SIN(RADIANS(G854))*SIN(RADIANS(E859))+COS(RADIANS(G854))*COS(RADIANS(E859))*COS(RADIANS(AA849))))&gt;90,0,$F$4*$F$5/E858^2*(SIN(RADIANS(G854))*SIN(RADIANS(E859))+COS(RADIANS(G854))*COS(RADIANS(E859))*COS(RADIANS(AA849))))</f>
        <v>#DIV/0!</v>
      </c>
      <c r="AB854" s="3" t="e">
        <f>IF(DEGREES(ACOS(SIN(RADIANS(G854))*SIN(RADIANS(E859))+COS(RADIANS(G854))*COS(RADIANS(E859))*COS(RADIANS(AB849))))&gt;90,0,$F$4*$F$5/E858^2*(SIN(RADIANS(G854))*SIN(RADIANS(E859))+COS(RADIANS(G854))*COS(RADIANS(E859))*COS(RADIANS(AB849))))</f>
        <v>#DIV/0!</v>
      </c>
      <c r="AC854" s="3" t="e">
        <f>IF(DEGREES(ACOS(SIN(RADIANS(G854))*SIN(RADIANS(E859))+COS(RADIANS(G854))*COS(RADIANS(E859))*COS(RADIANS(AC849))))&gt;90,0,$F$4*$F$5/E858^2*(SIN(RADIANS(G854))*SIN(RADIANS(E859))+COS(RADIANS(G854))*COS(RADIANS(E859))*COS(RADIANS(AC849))))</f>
        <v>#DIV/0!</v>
      </c>
      <c r="AD854" s="3" t="e">
        <f>IF(DEGREES(ACOS(SIN(RADIANS(G854))*SIN(RADIANS(E859))+COS(RADIANS(G854))*COS(RADIANS(E859))*COS(RADIANS(AD849))))&gt;90,0,$F$4*$F$5/E858^2*(SIN(RADIANS(G854))*SIN(RADIANS(E859))+COS(RADIANS(G854))*COS(RADIANS(E859))*COS(RADIANS(AD849))))</f>
        <v>#DIV/0!</v>
      </c>
      <c r="AE854" s="3" t="e">
        <f>IF(DEGREES(ACOS(SIN(RADIANS(G854))*SIN(RADIANS(E859))+COS(RADIANS(G854))*COS(RADIANS(E859))*COS(RADIANS(AE849))))&gt;90,0,$F$4*$F$5/E858^2*(SIN(RADIANS(G854))*SIN(RADIANS(E859))+COS(RADIANS(G854))*COS(RADIANS(E859))*COS(RADIANS(AE849))))</f>
        <v>#DIV/0!</v>
      </c>
      <c r="AF854" s="3" t="e">
        <f>IF(DEGREES(ACOS(SIN(RADIANS(G854))*SIN(RADIANS(E859))+COS(RADIANS(G854))*COS(RADIANS(E859))*COS(RADIANS(AF849))))&gt;90,0,$F$4*$F$5/E858^2*(SIN(RADIANS(G854))*SIN(RADIANS(E859))+COS(RADIANS(G854))*COS(RADIANS(E859))*COS(RADIANS(AF849))))</f>
        <v>#DIV/0!</v>
      </c>
      <c r="AG854" s="3" t="e">
        <f>IF(DEGREES(ACOS(SIN(RADIANS(G854))*SIN(RADIANS(E859))+COS(RADIANS(G854))*COS(RADIANS(E859))*COS(RADIANS(AG849))))&gt;90,0,$F$4*$F$5/E858^2*(SIN(RADIANS(G854))*SIN(RADIANS(E859))+COS(RADIANS(G854))*COS(RADIANS(E859))*COS(RADIANS(AG849))))</f>
        <v>#DIV/0!</v>
      </c>
      <c r="AH854" s="3" t="e">
        <f>IF(DEGREES(ACOS(SIN(RADIANS(G854))*SIN(RADIANS(E859))+COS(RADIANS(G854))*COS(RADIANS(E859))*COS(RADIANS(AH849))))&gt;90,0,$F$4*$F$5/E858^2*(SIN(RADIANS(G854))*SIN(RADIANS(E859))+COS(RADIANS(G854))*COS(RADIANS(E859))*COS(RADIANS(AH849))))</f>
        <v>#DIV/0!</v>
      </c>
      <c r="AI854" s="3" t="e">
        <f>IF(DEGREES(ACOS(SIN(RADIANS(G854))*SIN(RADIANS(E859))+COS(RADIANS(G854))*COS(RADIANS(E859))*COS(RADIANS(AI849))))&gt;90,0,$F$4*$F$5/E858^2*(SIN(RADIANS(G854))*SIN(RADIANS(E859))+COS(RADIANS(G854))*COS(RADIANS(E859))*COS(RADIANS(AI849))))</f>
        <v>#DIV/0!</v>
      </c>
      <c r="AJ854" s="3" t="e">
        <f>IF(DEGREES(ACOS(SIN(RADIANS(G854))*SIN(RADIANS(E859))+COS(RADIANS(G854))*COS(RADIANS(E859))*COS(RADIANS(AJ849))))&gt;90,0,$F$4*$F$5/E858^2*(SIN(RADIANS(G854))*SIN(RADIANS(E859))+COS(RADIANS(G854))*COS(RADIANS(E859))*COS(RADIANS(AJ849))))</f>
        <v>#DIV/0!</v>
      </c>
      <c r="AK854" s="3">
        <f>IF(DEGREES(ACOS(SIN(RADIANS(G854))*SIN(RADIANS(E859))+COS(RADIANS(G854))*COS(RADIANS(E859))*COS(RADIANS(AK849))))&gt;90,0,$F$4*$F$5/E858^2*(SIN(RADIANS(G854))*SIN(RADIANS(E859))+COS(RADIANS(G854))*COS(RADIANS(E859))*COS(RADIANS(AK849))))</f>
        <v>0</v>
      </c>
      <c r="AL854" s="3">
        <f>IF(DEGREES(ACOS(SIN(RADIANS(G854))*SIN(RADIANS(E859))+COS(RADIANS(G854))*COS(RADIANS(E859))*COS(RADIANS(AL849))))&gt;90,0,$F$4*$F$5/E858^2*(SIN(RADIANS(G854))*SIN(RADIANS(E859))+COS(RADIANS(G854))*COS(RADIANS(E859))*COS(RADIANS(AL849))))</f>
        <v>0</v>
      </c>
      <c r="AM854" s="3">
        <f>IF(DEGREES(ACOS(SIN(RADIANS(G854))*SIN(RADIANS(E859))+COS(RADIANS(G854))*COS(RADIANS(E859))*COS(RADIANS(AM849))))&gt;90,0,$F$4*$F$5/E858^2*(SIN(RADIANS(G854))*SIN(RADIANS(E859))+COS(RADIANS(G854))*COS(RADIANS(E859))*COS(RADIANS(AM849))))</f>
        <v>0</v>
      </c>
      <c r="AN854" s="3">
        <f>IF(DEGREES(ACOS(SIN(RADIANS(G854))*SIN(RADIANS(E859))+COS(RADIANS(G854))*COS(RADIANS(E859))*COS(RADIANS(AN849))))&gt;90,0,$F$4*$F$5/E858^2*(SIN(RADIANS(G854))*SIN(RADIANS(E859))+COS(RADIANS(G854))*COS(RADIANS(E859))*COS(RADIANS(AN849))))</f>
        <v>0</v>
      </c>
      <c r="AO854" s="3">
        <f>IF(DEGREES(ACOS(SIN(RADIANS(G854))*SIN(RADIANS(E859))+COS(RADIANS(G854))*COS(RADIANS(E859))*COS(RADIANS(AO849))))&gt;90,0,$F$4*$F$5/E858^2*(SIN(RADIANS(G854))*SIN(RADIANS(E859))+COS(RADIANS(G854))*COS(RADIANS(E859))*COS(RADIANS(AO849))))</f>
        <v>0</v>
      </c>
      <c r="AP854" s="3">
        <f>IF(DEGREES(ACOS(SIN(RADIANS(G854))*SIN(RADIANS(E859))+COS(RADIANS(G854))*COS(RADIANS(E859))*COS(RADIANS(AP849))))&gt;90,0,$F$4*$F$5/E858^2*(SIN(RADIANS(G854))*SIN(RADIANS(E859))+COS(RADIANS(G854))*COS(RADIANS(E859))*COS(RADIANS(AP849))))</f>
        <v>0</v>
      </c>
      <c r="AQ854" s="3">
        <f>IF(DEGREES(ACOS(SIN(RADIANS(G854))*SIN(RADIANS(E859))+COS(RADIANS(G854))*COS(RADIANS(E859))*COS(RADIANS(AQ849))))&gt;90,0,$F$4*$F$5/E858^2*(SIN(RADIANS(G854))*SIN(RADIANS(E859))+COS(RADIANS(G854))*COS(RADIANS(E859))*COS(RADIANS(AQ849))))</f>
        <v>0</v>
      </c>
      <c r="AR854" s="3">
        <f>IF(DEGREES(ACOS(SIN(RADIANS(G854))*SIN(RADIANS(E859))+COS(RADIANS(G854))*COS(RADIANS(E859))*COS(RADIANS(AR849))))&gt;90,0,$F$4*$F$5/E858^2*(SIN(RADIANS(G854))*SIN(RADIANS(E859))+COS(RADIANS(G854))*COS(RADIANS(E859))*COS(RADIANS(AR849))))</f>
        <v>0</v>
      </c>
    </row>
    <row r="855" spans="2:44" ht="15.75" customHeight="1" x14ac:dyDescent="0.2">
      <c r="B855" s="20" t="s">
        <v>785</v>
      </c>
      <c r="E855" s="3">
        <f>E854*$F$11</f>
        <v>0</v>
      </c>
      <c r="G855" s="3">
        <v>50</v>
      </c>
      <c r="I855" s="3">
        <f>IF(DEGREES(ACOS(SIN(RADIANS(G855))*SIN(RADIANS(E859))+COS(RADIANS(G855))*COS(RADIANS(E859))*COS(RADIANS(I849))))&gt;90,0,$F$4*$F$5/E858^2*(SIN(RADIANS(G855))*SIN(RADIANS(E859))+COS(RADIANS(G855))*COS(RADIANS(E859))*COS(RADIANS(I849))))</f>
        <v>0</v>
      </c>
      <c r="J855" s="3">
        <f>IF(DEGREES(ACOS(SIN(RADIANS(G855))*SIN(RADIANS(E859))+COS(RADIANS(G855))*COS(RADIANS(E859))*COS(RADIANS(J849))))&gt;90,0,$F$4*$F$5/E858^2*(SIN(RADIANS(G855))*SIN(RADIANS(E859))+COS(RADIANS(G855))*COS(RADIANS(E859))*COS(RADIANS(J849))))</f>
        <v>0</v>
      </c>
      <c r="K855" s="3">
        <f>IF(DEGREES(ACOS(SIN(RADIANS(G855))*SIN(RADIANS(E859))+COS(RADIANS(G855))*COS(RADIANS(E859))*COS(RADIANS(K849))))&gt;90,0,$F$4*$F$5/E858^2*(SIN(RADIANS(G855))*SIN(RADIANS(E859))+COS(RADIANS(G855))*COS(RADIANS(E859))*COS(RADIANS(K849))))</f>
        <v>0</v>
      </c>
      <c r="L855" s="3">
        <f>IF(DEGREES(ACOS(SIN(RADIANS(G855))*SIN(RADIANS(E859))+COS(RADIANS(G855))*COS(RADIANS(E859))*COS(RADIANS(L849))))&gt;90,0,$F$4*$F$5/E858^2*(SIN(RADIANS(G855))*SIN(RADIANS(E859))+COS(RADIANS(G855))*COS(RADIANS(E859))*COS(RADIANS(L849))))</f>
        <v>0</v>
      </c>
      <c r="M855" s="3">
        <f>IF(DEGREES(ACOS(SIN(RADIANS(G855))*SIN(RADIANS(E859))+COS(RADIANS(G855))*COS(RADIANS(E859))*COS(RADIANS(M849))))&gt;90,0,$F$4*$F$5/E858^2*(SIN(RADIANS(G855))*SIN(RADIANS(E859))+COS(RADIANS(G855))*COS(RADIANS(E859))*COS(RADIANS(M849))))</f>
        <v>0</v>
      </c>
      <c r="N855" s="3">
        <f>IF(DEGREES(ACOS(SIN(RADIANS(G855))*SIN(RADIANS(E859))+COS(RADIANS(G855))*COS(RADIANS(E859))*COS(RADIANS(N849))))&gt;90,0,$F$4*$F$5/E858^2*(SIN(RADIANS(G855))*SIN(RADIANS(E859))+COS(RADIANS(G855))*COS(RADIANS(E859))*COS(RADIANS(N849))))</f>
        <v>0</v>
      </c>
      <c r="O855" s="3">
        <f>IF(DEGREES(ACOS(SIN(RADIANS(G855))*SIN(RADIANS(E859))+COS(RADIANS(G855))*COS(RADIANS(E859))*COS(RADIANS(O849))))&gt;90,0,$F$4*$F$5/E858^2*(SIN(RADIANS(G855))*SIN(RADIANS(E859))+COS(RADIANS(G855))*COS(RADIANS(E859))*COS(RADIANS(O849))))</f>
        <v>0</v>
      </c>
      <c r="P855" s="3">
        <f>IF(DEGREES(ACOS(SIN(RADIANS(G855))*SIN(RADIANS(E859))+COS(RADIANS(G855))*COS(RADIANS(E859))*COS(RADIANS(P849))))&gt;90,0,$F$4*$F$5/E858^2*(SIN(RADIANS(G855))*SIN(RADIANS(E859))+COS(RADIANS(G855))*COS(RADIANS(E859))*COS(RADIANS(P849))))</f>
        <v>0</v>
      </c>
      <c r="Q855" s="3">
        <f>IF(DEGREES(ACOS(SIN(RADIANS(G855))*SIN(RADIANS(E859))+COS(RADIANS(G855))*COS(RADIANS(E859))*COS(RADIANS(Q849))))&gt;90,0,$F$4*$F$5/E858^2*(SIN(RADIANS(G855))*SIN(RADIANS(E859))+COS(RADIANS(G855))*COS(RADIANS(E859))*COS(RADIANS(Q849))))</f>
        <v>0</v>
      </c>
      <c r="R855" s="3" t="e">
        <f>IF(DEGREES(ACOS(SIN(RADIANS(G855))*SIN(RADIANS(E859))+COS(RADIANS(G855))*COS(RADIANS(E859))*COS(RADIANS(R849))))&gt;90,0,$F$4*$F$5/E858^2*(SIN(RADIANS(G855))*SIN(RADIANS(E859))+COS(RADIANS(G855))*COS(RADIANS(E859))*COS(RADIANS(R849))))</f>
        <v>#DIV/0!</v>
      </c>
      <c r="S855" s="3" t="e">
        <f>IF(DEGREES(ACOS(SIN(RADIANS(G855))*SIN(RADIANS(E859))+COS(RADIANS(G855))*COS(RADIANS(E859))*COS(RADIANS(S849))))&gt;90,0,$F$4*$F$5/E858^2*(SIN(RADIANS(G855))*SIN(RADIANS(E859))+COS(RADIANS(G855))*COS(RADIANS(E859))*COS(RADIANS(S849))))</f>
        <v>#DIV/0!</v>
      </c>
      <c r="T855" s="3" t="e">
        <f>IF(DEGREES(ACOS(SIN(RADIANS(G855))*SIN(RADIANS(E859))+COS(RADIANS(G855))*COS(RADIANS(E859))*COS(RADIANS(T849))))&gt;90,0,$F$4*$F$5/E858^2*(SIN(RADIANS(G855))*SIN(RADIANS(E859))+COS(RADIANS(G855))*COS(RADIANS(E859))*COS(RADIANS(T849))))</f>
        <v>#DIV/0!</v>
      </c>
      <c r="U855" s="3" t="e">
        <f>IF(DEGREES(ACOS(SIN(RADIANS(G855))*SIN(RADIANS(E859))+COS(RADIANS(G855))*COS(RADIANS(E859))*COS(RADIANS(U849))))&gt;90,0,$F$4*$F$5/E858^2*(SIN(RADIANS(G855))*SIN(RADIANS(E859))+COS(RADIANS(G855))*COS(RADIANS(E859))*COS(RADIANS(U849))))</f>
        <v>#DIV/0!</v>
      </c>
      <c r="V855" s="3" t="e">
        <f>IF(DEGREES(ACOS(SIN(RADIANS(G855))*SIN(RADIANS(E859))+COS(RADIANS(G855))*COS(RADIANS(E859))*COS(RADIANS(V849))))&gt;90,0,$F$4*$F$5/E858^2*(SIN(RADIANS(G855))*SIN(RADIANS(E859))+COS(RADIANS(G855))*COS(RADIANS(E859))*COS(RADIANS(V849))))</f>
        <v>#DIV/0!</v>
      </c>
      <c r="W855" s="3" t="e">
        <f>IF(DEGREES(ACOS(SIN(RADIANS(G855))*SIN(RADIANS(E859))+COS(RADIANS(G855))*COS(RADIANS(E859))*COS(RADIANS(W849))))&gt;90,0,$F$4*$F$5/E858^2*(SIN(RADIANS(G855))*SIN(RADIANS(E859))+COS(RADIANS(G855))*COS(RADIANS(E859))*COS(RADIANS(W849))))</f>
        <v>#DIV/0!</v>
      </c>
      <c r="X855" s="3" t="e">
        <f>IF(DEGREES(ACOS(SIN(RADIANS(G855))*SIN(RADIANS(E859))+COS(RADIANS(G855))*COS(RADIANS(E859))*COS(RADIANS(X849))))&gt;90,0,$F$4*$F$5/E858^2*(SIN(RADIANS(G855))*SIN(RADIANS(E859))+COS(RADIANS(G855))*COS(RADIANS(E859))*COS(RADIANS(X849))))</f>
        <v>#DIV/0!</v>
      </c>
      <c r="Y855" s="3" t="e">
        <f>IF(DEGREES(ACOS(SIN(RADIANS(G855))*SIN(RADIANS(E859))+COS(RADIANS(G855))*COS(RADIANS(E859))*COS(RADIANS(Y849))))&gt;90,0,$F$4*$F$5/E858^2*(SIN(RADIANS(G855))*SIN(RADIANS(E859))+COS(RADIANS(G855))*COS(RADIANS(E859))*COS(RADIANS(Y849))))</f>
        <v>#DIV/0!</v>
      </c>
      <c r="Z855" s="3" t="e">
        <f>IF(DEGREES(ACOS(SIN(RADIANS(G855))*SIN(RADIANS(E859))+COS(RADIANS(G855))*COS(RADIANS(E859))*COS(RADIANS(Z849))))&gt;90,0,$F$4*$F$5/E858^2*(SIN(RADIANS(G855))*SIN(RADIANS(E859))+COS(RADIANS(G855))*COS(RADIANS(E859))*COS(RADIANS(Z849))))</f>
        <v>#DIV/0!</v>
      </c>
      <c r="AA855" s="3" t="e">
        <f>IF(DEGREES(ACOS(SIN(RADIANS(G855))*SIN(RADIANS(E859))+COS(RADIANS(G855))*COS(RADIANS(E859))*COS(RADIANS(AA849))))&gt;90,0,$F$4*$F$5/E858^2*(SIN(RADIANS(G855))*SIN(RADIANS(E859))+COS(RADIANS(G855))*COS(RADIANS(E859))*COS(RADIANS(AA849))))</f>
        <v>#DIV/0!</v>
      </c>
      <c r="AB855" s="3" t="e">
        <f>IF(DEGREES(ACOS(SIN(RADIANS(G855))*SIN(RADIANS(E859))+COS(RADIANS(G855))*COS(RADIANS(E859))*COS(RADIANS(AB849))))&gt;90,0,$F$4*$F$5/E858^2*(SIN(RADIANS(G855))*SIN(RADIANS(E859))+COS(RADIANS(G855))*COS(RADIANS(E859))*COS(RADIANS(AB849))))</f>
        <v>#DIV/0!</v>
      </c>
      <c r="AC855" s="3" t="e">
        <f>IF(DEGREES(ACOS(SIN(RADIANS(G855))*SIN(RADIANS(E859))+COS(RADIANS(G855))*COS(RADIANS(E859))*COS(RADIANS(AC849))))&gt;90,0,$F$4*$F$5/E858^2*(SIN(RADIANS(G855))*SIN(RADIANS(E859))+COS(RADIANS(G855))*COS(RADIANS(E859))*COS(RADIANS(AC849))))</f>
        <v>#DIV/0!</v>
      </c>
      <c r="AD855" s="3" t="e">
        <f>IF(DEGREES(ACOS(SIN(RADIANS(G855))*SIN(RADIANS(E859))+COS(RADIANS(G855))*COS(RADIANS(E859))*COS(RADIANS(AD849))))&gt;90,0,$F$4*$F$5/E858^2*(SIN(RADIANS(G855))*SIN(RADIANS(E859))+COS(RADIANS(G855))*COS(RADIANS(E859))*COS(RADIANS(AD849))))</f>
        <v>#DIV/0!</v>
      </c>
      <c r="AE855" s="3" t="e">
        <f>IF(DEGREES(ACOS(SIN(RADIANS(G855))*SIN(RADIANS(E859))+COS(RADIANS(G855))*COS(RADIANS(E859))*COS(RADIANS(AE849))))&gt;90,0,$F$4*$F$5/E858^2*(SIN(RADIANS(G855))*SIN(RADIANS(E859))+COS(RADIANS(G855))*COS(RADIANS(E859))*COS(RADIANS(AE849))))</f>
        <v>#DIV/0!</v>
      </c>
      <c r="AF855" s="3" t="e">
        <f>IF(DEGREES(ACOS(SIN(RADIANS(G855))*SIN(RADIANS(E859))+COS(RADIANS(G855))*COS(RADIANS(E859))*COS(RADIANS(AF849))))&gt;90,0,$F$4*$F$5/E858^2*(SIN(RADIANS(G855))*SIN(RADIANS(E859))+COS(RADIANS(G855))*COS(RADIANS(E859))*COS(RADIANS(AF849))))</f>
        <v>#DIV/0!</v>
      </c>
      <c r="AG855" s="3" t="e">
        <f>IF(DEGREES(ACOS(SIN(RADIANS(G855))*SIN(RADIANS(E859))+COS(RADIANS(G855))*COS(RADIANS(E859))*COS(RADIANS(AG849))))&gt;90,0,$F$4*$F$5/E858^2*(SIN(RADIANS(G855))*SIN(RADIANS(E859))+COS(RADIANS(G855))*COS(RADIANS(E859))*COS(RADIANS(AG849))))</f>
        <v>#DIV/0!</v>
      </c>
      <c r="AH855" s="3" t="e">
        <f>IF(DEGREES(ACOS(SIN(RADIANS(G855))*SIN(RADIANS(E859))+COS(RADIANS(G855))*COS(RADIANS(E859))*COS(RADIANS(AH849))))&gt;90,0,$F$4*$F$5/E858^2*(SIN(RADIANS(G855))*SIN(RADIANS(E859))+COS(RADIANS(G855))*COS(RADIANS(E859))*COS(RADIANS(AH849))))</f>
        <v>#DIV/0!</v>
      </c>
      <c r="AI855" s="3" t="e">
        <f>IF(DEGREES(ACOS(SIN(RADIANS(G855))*SIN(RADIANS(E859))+COS(RADIANS(G855))*COS(RADIANS(E859))*COS(RADIANS(AI849))))&gt;90,0,$F$4*$F$5/E858^2*(SIN(RADIANS(G855))*SIN(RADIANS(E859))+COS(RADIANS(G855))*COS(RADIANS(E859))*COS(RADIANS(AI849))))</f>
        <v>#DIV/0!</v>
      </c>
      <c r="AJ855" s="3" t="e">
        <f>IF(DEGREES(ACOS(SIN(RADIANS(G855))*SIN(RADIANS(E859))+COS(RADIANS(G855))*COS(RADIANS(E859))*COS(RADIANS(AJ849))))&gt;90,0,$F$4*$F$5/E858^2*(SIN(RADIANS(G855))*SIN(RADIANS(E859))+COS(RADIANS(G855))*COS(RADIANS(E859))*COS(RADIANS(AJ849))))</f>
        <v>#DIV/0!</v>
      </c>
      <c r="AK855" s="3">
        <f>IF(DEGREES(ACOS(SIN(RADIANS(G855))*SIN(RADIANS(E859))+COS(RADIANS(G855))*COS(RADIANS(E859))*COS(RADIANS(AK849))))&gt;90,0,$F$4*$F$5/E858^2*(SIN(RADIANS(G855))*SIN(RADIANS(E859))+COS(RADIANS(G855))*COS(RADIANS(E859))*COS(RADIANS(AK849))))</f>
        <v>0</v>
      </c>
      <c r="AL855" s="3">
        <f>IF(DEGREES(ACOS(SIN(RADIANS(G855))*SIN(RADIANS(E859))+COS(RADIANS(G855))*COS(RADIANS(E859))*COS(RADIANS(AL849))))&gt;90,0,$F$4*$F$5/E858^2*(SIN(RADIANS(G855))*SIN(RADIANS(E859))+COS(RADIANS(G855))*COS(RADIANS(E859))*COS(RADIANS(AL849))))</f>
        <v>0</v>
      </c>
      <c r="AM855" s="3">
        <f>IF(DEGREES(ACOS(SIN(RADIANS(G855))*SIN(RADIANS(E859))+COS(RADIANS(G855))*COS(RADIANS(E859))*COS(RADIANS(AM849))))&gt;90,0,$F$4*$F$5/E858^2*(SIN(RADIANS(G855))*SIN(RADIANS(E859))+COS(RADIANS(G855))*COS(RADIANS(E859))*COS(RADIANS(AM849))))</f>
        <v>0</v>
      </c>
      <c r="AN855" s="3">
        <f>IF(DEGREES(ACOS(SIN(RADIANS(G855))*SIN(RADIANS(E859))+COS(RADIANS(G855))*COS(RADIANS(E859))*COS(RADIANS(AN849))))&gt;90,0,$F$4*$F$5/E858^2*(SIN(RADIANS(G855))*SIN(RADIANS(E859))+COS(RADIANS(G855))*COS(RADIANS(E859))*COS(RADIANS(AN849))))</f>
        <v>0</v>
      </c>
      <c r="AO855" s="3">
        <f>IF(DEGREES(ACOS(SIN(RADIANS(G855))*SIN(RADIANS(E859))+COS(RADIANS(G855))*COS(RADIANS(E859))*COS(RADIANS(AO849))))&gt;90,0,$F$4*$F$5/E858^2*(SIN(RADIANS(G855))*SIN(RADIANS(E859))+COS(RADIANS(G855))*COS(RADIANS(E859))*COS(RADIANS(AO849))))</f>
        <v>0</v>
      </c>
      <c r="AP855" s="3">
        <f>IF(DEGREES(ACOS(SIN(RADIANS(G855))*SIN(RADIANS(E859))+COS(RADIANS(G855))*COS(RADIANS(E859))*COS(RADIANS(AP849))))&gt;90,0,$F$4*$F$5/E858^2*(SIN(RADIANS(G855))*SIN(RADIANS(E859))+COS(RADIANS(G855))*COS(RADIANS(E859))*COS(RADIANS(AP849))))</f>
        <v>0</v>
      </c>
      <c r="AQ855" s="3">
        <f>IF(DEGREES(ACOS(SIN(RADIANS(G855))*SIN(RADIANS(E859))+COS(RADIANS(G855))*COS(RADIANS(E859))*COS(RADIANS(AQ849))))&gt;90,0,$F$4*$F$5/E858^2*(SIN(RADIANS(G855))*SIN(RADIANS(E859))+COS(RADIANS(G855))*COS(RADIANS(E859))*COS(RADIANS(AQ849))))</f>
        <v>0</v>
      </c>
      <c r="AR855" s="3">
        <f>IF(DEGREES(ACOS(SIN(RADIANS(G855))*SIN(RADIANS(E859))+COS(RADIANS(G855))*COS(RADIANS(E859))*COS(RADIANS(AR849))))&gt;90,0,$F$4*$F$5/E858^2*(SIN(RADIANS(G855))*SIN(RADIANS(E859))+COS(RADIANS(G855))*COS(RADIANS(E859))*COS(RADIANS(AR849))))</f>
        <v>0</v>
      </c>
    </row>
    <row r="856" spans="2:44" ht="15.75" customHeight="1" x14ac:dyDescent="0.2">
      <c r="B856" s="20" t="s">
        <v>786</v>
      </c>
      <c r="E856" s="3" t="str">
        <f>IF($F$10=0,"N/A",$F$10*(E851/360)-ROUNDDOWN($F$10*(E851/360),0))</f>
        <v>N/A</v>
      </c>
      <c r="G856" s="3">
        <v>40</v>
      </c>
      <c r="I856" s="3">
        <f>IF(DEGREES(ACOS(SIN(RADIANS(G856))*SIN(RADIANS(E859))+COS(RADIANS(G856))*COS(RADIANS(E859))*COS(RADIANS(I849))))&gt;90,0,$F$4*$F$5/E858^2*(SIN(RADIANS(G856))*SIN(RADIANS(E859))+COS(RADIANS(G856))*COS(RADIANS(E859))*COS(RADIANS(I849))))</f>
        <v>0</v>
      </c>
      <c r="J856" s="3">
        <f>IF(DEGREES(ACOS(SIN(RADIANS(G856))*SIN(RADIANS(E859))+COS(RADIANS(G856))*COS(RADIANS(E859))*COS(RADIANS(J849))))&gt;90,0,$F$4*$F$5/E858^2*(SIN(RADIANS(G856))*SIN(RADIANS(E859))+COS(RADIANS(G856))*COS(RADIANS(E859))*COS(RADIANS(J849))))</f>
        <v>0</v>
      </c>
      <c r="K856" s="3">
        <f>IF(DEGREES(ACOS(SIN(RADIANS(G856))*SIN(RADIANS(E859))+COS(RADIANS(G856))*COS(RADIANS(E859))*COS(RADIANS(K849))))&gt;90,0,$F$4*$F$5/E858^2*(SIN(RADIANS(G856))*SIN(RADIANS(E859))+COS(RADIANS(G856))*COS(RADIANS(E859))*COS(RADIANS(K849))))</f>
        <v>0</v>
      </c>
      <c r="L856" s="3">
        <f>IF(DEGREES(ACOS(SIN(RADIANS(G856))*SIN(RADIANS(E859))+COS(RADIANS(G856))*COS(RADIANS(E859))*COS(RADIANS(L849))))&gt;90,0,$F$4*$F$5/E858^2*(SIN(RADIANS(G856))*SIN(RADIANS(E859))+COS(RADIANS(G856))*COS(RADIANS(E859))*COS(RADIANS(L849))))</f>
        <v>0</v>
      </c>
      <c r="M856" s="3">
        <f>IF(DEGREES(ACOS(SIN(RADIANS(G856))*SIN(RADIANS(E859))+COS(RADIANS(G856))*COS(RADIANS(E859))*COS(RADIANS(M849))))&gt;90,0,$F$4*$F$5/E858^2*(SIN(RADIANS(G856))*SIN(RADIANS(E859))+COS(RADIANS(G856))*COS(RADIANS(E859))*COS(RADIANS(M849))))</f>
        <v>0</v>
      </c>
      <c r="N856" s="3">
        <f>IF(DEGREES(ACOS(SIN(RADIANS(G856))*SIN(RADIANS(E859))+COS(RADIANS(G856))*COS(RADIANS(E859))*COS(RADIANS(N849))))&gt;90,0,$F$4*$F$5/E858^2*(SIN(RADIANS(G856))*SIN(RADIANS(E859))+COS(RADIANS(G856))*COS(RADIANS(E859))*COS(RADIANS(N849))))</f>
        <v>0</v>
      </c>
      <c r="O856" s="3">
        <f>IF(DEGREES(ACOS(SIN(RADIANS(G856))*SIN(RADIANS(E859))+COS(RADIANS(G856))*COS(RADIANS(E859))*COS(RADIANS(O849))))&gt;90,0,$F$4*$F$5/E858^2*(SIN(RADIANS(G856))*SIN(RADIANS(E859))+COS(RADIANS(G856))*COS(RADIANS(E859))*COS(RADIANS(O849))))</f>
        <v>0</v>
      </c>
      <c r="P856" s="3">
        <f>IF(DEGREES(ACOS(SIN(RADIANS(G856))*SIN(RADIANS(E859))+COS(RADIANS(G856))*COS(RADIANS(E859))*COS(RADIANS(P849))))&gt;90,0,$F$4*$F$5/E858^2*(SIN(RADIANS(G856))*SIN(RADIANS(E859))+COS(RADIANS(G856))*COS(RADIANS(E859))*COS(RADIANS(P849))))</f>
        <v>0</v>
      </c>
      <c r="Q856" s="3">
        <f>IF(DEGREES(ACOS(SIN(RADIANS(G856))*SIN(RADIANS(E859))+COS(RADIANS(G856))*COS(RADIANS(E859))*COS(RADIANS(Q849))))&gt;90,0,$F$4*$F$5/E858^2*(SIN(RADIANS(G856))*SIN(RADIANS(E859))+COS(RADIANS(G856))*COS(RADIANS(E859))*COS(RADIANS(Q849))))</f>
        <v>0</v>
      </c>
      <c r="R856" s="3" t="e">
        <f>IF(DEGREES(ACOS(SIN(RADIANS(G856))*SIN(RADIANS(E859))+COS(RADIANS(G856))*COS(RADIANS(E859))*COS(RADIANS(R849))))&gt;90,0,$F$4*$F$5/E858^2*(SIN(RADIANS(G856))*SIN(RADIANS(E859))+COS(RADIANS(G856))*COS(RADIANS(E859))*COS(RADIANS(R849))))</f>
        <v>#DIV/0!</v>
      </c>
      <c r="S856" s="3" t="e">
        <f>IF(DEGREES(ACOS(SIN(RADIANS(G856))*SIN(RADIANS(E859))+COS(RADIANS(G856))*COS(RADIANS(E859))*COS(RADIANS(S849))))&gt;90,0,$F$4*$F$5/E858^2*(SIN(RADIANS(G856))*SIN(RADIANS(E859))+COS(RADIANS(G856))*COS(RADIANS(E859))*COS(RADIANS(S849))))</f>
        <v>#DIV/0!</v>
      </c>
      <c r="T856" s="3" t="e">
        <f>IF(DEGREES(ACOS(SIN(RADIANS(G856))*SIN(RADIANS(E859))+COS(RADIANS(G856))*COS(RADIANS(E859))*COS(RADIANS(T849))))&gt;90,0,$F$4*$F$5/E858^2*(SIN(RADIANS(G856))*SIN(RADIANS(E859))+COS(RADIANS(G856))*COS(RADIANS(E859))*COS(RADIANS(T849))))</f>
        <v>#DIV/0!</v>
      </c>
      <c r="U856" s="3" t="e">
        <f>IF(DEGREES(ACOS(SIN(RADIANS(G856))*SIN(RADIANS(E859))+COS(RADIANS(G856))*COS(RADIANS(E859))*COS(RADIANS(U849))))&gt;90,0,$F$4*$F$5/E858^2*(SIN(RADIANS(G856))*SIN(RADIANS(E859))+COS(RADIANS(G856))*COS(RADIANS(E859))*COS(RADIANS(U849))))</f>
        <v>#DIV/0!</v>
      </c>
      <c r="V856" s="3" t="e">
        <f>IF(DEGREES(ACOS(SIN(RADIANS(G856))*SIN(RADIANS(E859))+COS(RADIANS(G856))*COS(RADIANS(E859))*COS(RADIANS(V849))))&gt;90,0,$F$4*$F$5/E858^2*(SIN(RADIANS(G856))*SIN(RADIANS(E859))+COS(RADIANS(G856))*COS(RADIANS(E859))*COS(RADIANS(V849))))</f>
        <v>#DIV/0!</v>
      </c>
      <c r="W856" s="3" t="e">
        <f>IF(DEGREES(ACOS(SIN(RADIANS(G856))*SIN(RADIANS(E859))+COS(RADIANS(G856))*COS(RADIANS(E859))*COS(RADIANS(W849))))&gt;90,0,$F$4*$F$5/E858^2*(SIN(RADIANS(G856))*SIN(RADIANS(E859))+COS(RADIANS(G856))*COS(RADIANS(E859))*COS(RADIANS(W849))))</f>
        <v>#DIV/0!</v>
      </c>
      <c r="X856" s="3" t="e">
        <f>IF(DEGREES(ACOS(SIN(RADIANS(G856))*SIN(RADIANS(E859))+COS(RADIANS(G856))*COS(RADIANS(E859))*COS(RADIANS(X849))))&gt;90,0,$F$4*$F$5/E858^2*(SIN(RADIANS(G856))*SIN(RADIANS(E859))+COS(RADIANS(G856))*COS(RADIANS(E859))*COS(RADIANS(X849))))</f>
        <v>#DIV/0!</v>
      </c>
      <c r="Y856" s="3" t="e">
        <f>IF(DEGREES(ACOS(SIN(RADIANS(G856))*SIN(RADIANS(E859))+COS(RADIANS(G856))*COS(RADIANS(E859))*COS(RADIANS(Y849))))&gt;90,0,$F$4*$F$5/E858^2*(SIN(RADIANS(G856))*SIN(RADIANS(E859))+COS(RADIANS(G856))*COS(RADIANS(E859))*COS(RADIANS(Y849))))</f>
        <v>#DIV/0!</v>
      </c>
      <c r="Z856" s="3" t="e">
        <f>IF(DEGREES(ACOS(SIN(RADIANS(G856))*SIN(RADIANS(E859))+COS(RADIANS(G856))*COS(RADIANS(E859))*COS(RADIANS(Z849))))&gt;90,0,$F$4*$F$5/E858^2*(SIN(RADIANS(G856))*SIN(RADIANS(E859))+COS(RADIANS(G856))*COS(RADIANS(E859))*COS(RADIANS(Z849))))</f>
        <v>#DIV/0!</v>
      </c>
      <c r="AA856" s="3" t="e">
        <f>IF(DEGREES(ACOS(SIN(RADIANS(G856))*SIN(RADIANS(E859))+COS(RADIANS(G856))*COS(RADIANS(E859))*COS(RADIANS(AA849))))&gt;90,0,$F$4*$F$5/E858^2*(SIN(RADIANS(G856))*SIN(RADIANS(E859))+COS(RADIANS(G856))*COS(RADIANS(E859))*COS(RADIANS(AA849))))</f>
        <v>#DIV/0!</v>
      </c>
      <c r="AB856" s="3" t="e">
        <f>IF(DEGREES(ACOS(SIN(RADIANS(G856))*SIN(RADIANS(E859))+COS(RADIANS(G856))*COS(RADIANS(E859))*COS(RADIANS(AB849))))&gt;90,0,$F$4*$F$5/E858^2*(SIN(RADIANS(G856))*SIN(RADIANS(E859))+COS(RADIANS(G856))*COS(RADIANS(E859))*COS(RADIANS(AB849))))</f>
        <v>#DIV/0!</v>
      </c>
      <c r="AC856" s="3" t="e">
        <f>IF(DEGREES(ACOS(SIN(RADIANS(G856))*SIN(RADIANS(E859))+COS(RADIANS(G856))*COS(RADIANS(E859))*COS(RADIANS(AC849))))&gt;90,0,$F$4*$F$5/E858^2*(SIN(RADIANS(G856))*SIN(RADIANS(E859))+COS(RADIANS(G856))*COS(RADIANS(E859))*COS(RADIANS(AC849))))</f>
        <v>#DIV/0!</v>
      </c>
      <c r="AD856" s="3" t="e">
        <f>IF(DEGREES(ACOS(SIN(RADIANS(G856))*SIN(RADIANS(E859))+COS(RADIANS(G856))*COS(RADIANS(E859))*COS(RADIANS(AD849))))&gt;90,0,$F$4*$F$5/E858^2*(SIN(RADIANS(G856))*SIN(RADIANS(E859))+COS(RADIANS(G856))*COS(RADIANS(E859))*COS(RADIANS(AD849))))</f>
        <v>#DIV/0!</v>
      </c>
      <c r="AE856" s="3" t="e">
        <f>IF(DEGREES(ACOS(SIN(RADIANS(G856))*SIN(RADIANS(E859))+COS(RADIANS(G856))*COS(RADIANS(E859))*COS(RADIANS(AE849))))&gt;90,0,$F$4*$F$5/E858^2*(SIN(RADIANS(G856))*SIN(RADIANS(E859))+COS(RADIANS(G856))*COS(RADIANS(E859))*COS(RADIANS(AE849))))</f>
        <v>#DIV/0!</v>
      </c>
      <c r="AF856" s="3" t="e">
        <f>IF(DEGREES(ACOS(SIN(RADIANS(G856))*SIN(RADIANS(E859))+COS(RADIANS(G856))*COS(RADIANS(E859))*COS(RADIANS(AF849))))&gt;90,0,$F$4*$F$5/E858^2*(SIN(RADIANS(G856))*SIN(RADIANS(E859))+COS(RADIANS(G856))*COS(RADIANS(E859))*COS(RADIANS(AF849))))</f>
        <v>#DIV/0!</v>
      </c>
      <c r="AG856" s="3" t="e">
        <f>IF(DEGREES(ACOS(SIN(RADIANS(G856))*SIN(RADIANS(E859))+COS(RADIANS(G856))*COS(RADIANS(E859))*COS(RADIANS(AG849))))&gt;90,0,$F$4*$F$5/E858^2*(SIN(RADIANS(G856))*SIN(RADIANS(E859))+COS(RADIANS(G856))*COS(RADIANS(E859))*COS(RADIANS(AG849))))</f>
        <v>#DIV/0!</v>
      </c>
      <c r="AH856" s="3" t="e">
        <f>IF(DEGREES(ACOS(SIN(RADIANS(G856))*SIN(RADIANS(E859))+COS(RADIANS(G856))*COS(RADIANS(E859))*COS(RADIANS(AH849))))&gt;90,0,$F$4*$F$5/E858^2*(SIN(RADIANS(G856))*SIN(RADIANS(E859))+COS(RADIANS(G856))*COS(RADIANS(E859))*COS(RADIANS(AH849))))</f>
        <v>#DIV/0!</v>
      </c>
      <c r="AI856" s="3" t="e">
        <f>IF(DEGREES(ACOS(SIN(RADIANS(G856))*SIN(RADIANS(E859))+COS(RADIANS(G856))*COS(RADIANS(E859))*COS(RADIANS(AI849))))&gt;90,0,$F$4*$F$5/E858^2*(SIN(RADIANS(G856))*SIN(RADIANS(E859))+COS(RADIANS(G856))*COS(RADIANS(E859))*COS(RADIANS(AI849))))</f>
        <v>#DIV/0!</v>
      </c>
      <c r="AJ856" s="3" t="e">
        <f>IF(DEGREES(ACOS(SIN(RADIANS(G856))*SIN(RADIANS(E859))+COS(RADIANS(G856))*COS(RADIANS(E859))*COS(RADIANS(AJ849))))&gt;90,0,$F$4*$F$5/E858^2*(SIN(RADIANS(G856))*SIN(RADIANS(E859))+COS(RADIANS(G856))*COS(RADIANS(E859))*COS(RADIANS(AJ849))))</f>
        <v>#DIV/0!</v>
      </c>
      <c r="AK856" s="3">
        <f>IF(DEGREES(ACOS(SIN(RADIANS(G856))*SIN(RADIANS(E859))+COS(RADIANS(G856))*COS(RADIANS(E859))*COS(RADIANS(AK849))))&gt;90,0,$F$4*$F$5/E858^2*(SIN(RADIANS(G856))*SIN(RADIANS(E859))+COS(RADIANS(G856))*COS(RADIANS(E859))*COS(RADIANS(AK849))))</f>
        <v>0</v>
      </c>
      <c r="AL856" s="3">
        <f>IF(DEGREES(ACOS(SIN(RADIANS(G856))*SIN(RADIANS(E859))+COS(RADIANS(G856))*COS(RADIANS(E859))*COS(RADIANS(AL849))))&gt;90,0,$F$4*$F$5/E858^2*(SIN(RADIANS(G856))*SIN(RADIANS(E859))+COS(RADIANS(G856))*COS(RADIANS(E859))*COS(RADIANS(AL849))))</f>
        <v>0</v>
      </c>
      <c r="AM856" s="3">
        <f>IF(DEGREES(ACOS(SIN(RADIANS(G856))*SIN(RADIANS(E859))+COS(RADIANS(G856))*COS(RADIANS(E859))*COS(RADIANS(AM849))))&gt;90,0,$F$4*$F$5/E858^2*(SIN(RADIANS(G856))*SIN(RADIANS(E859))+COS(RADIANS(G856))*COS(RADIANS(E859))*COS(RADIANS(AM849))))</f>
        <v>0</v>
      </c>
      <c r="AN856" s="3">
        <f>IF(DEGREES(ACOS(SIN(RADIANS(G856))*SIN(RADIANS(E859))+COS(RADIANS(G856))*COS(RADIANS(E859))*COS(RADIANS(AN849))))&gt;90,0,$F$4*$F$5/E858^2*(SIN(RADIANS(G856))*SIN(RADIANS(E859))+COS(RADIANS(G856))*COS(RADIANS(E859))*COS(RADIANS(AN849))))</f>
        <v>0</v>
      </c>
      <c r="AO856" s="3">
        <f>IF(DEGREES(ACOS(SIN(RADIANS(G856))*SIN(RADIANS(E859))+COS(RADIANS(G856))*COS(RADIANS(E859))*COS(RADIANS(AO849))))&gt;90,0,$F$4*$F$5/E858^2*(SIN(RADIANS(G856))*SIN(RADIANS(E859))+COS(RADIANS(G856))*COS(RADIANS(E859))*COS(RADIANS(AO849))))</f>
        <v>0</v>
      </c>
      <c r="AP856" s="3">
        <f>IF(DEGREES(ACOS(SIN(RADIANS(G856))*SIN(RADIANS(E859))+COS(RADIANS(G856))*COS(RADIANS(E859))*COS(RADIANS(AP849))))&gt;90,0,$F$4*$F$5/E858^2*(SIN(RADIANS(G856))*SIN(RADIANS(E859))+COS(RADIANS(G856))*COS(RADIANS(E859))*COS(RADIANS(AP849))))</f>
        <v>0</v>
      </c>
      <c r="AQ856" s="3">
        <f>IF(DEGREES(ACOS(SIN(RADIANS(G856))*SIN(RADIANS(E859))+COS(RADIANS(G856))*COS(RADIANS(E859))*COS(RADIANS(AQ849))))&gt;90,0,$F$4*$F$5/E858^2*(SIN(RADIANS(G856))*SIN(RADIANS(E859))+COS(RADIANS(G856))*COS(RADIANS(E859))*COS(RADIANS(AQ849))))</f>
        <v>0</v>
      </c>
      <c r="AR856" s="3">
        <f>IF(DEGREES(ACOS(SIN(RADIANS(G856))*SIN(RADIANS(E859))+COS(RADIANS(G856))*COS(RADIANS(E859))*COS(RADIANS(AR849))))&gt;90,0,$F$4*$F$5/E858^2*(SIN(RADIANS(G856))*SIN(RADIANS(E859))+COS(RADIANS(G856))*COS(RADIANS(E859))*COS(RADIANS(AR849))))</f>
        <v>0</v>
      </c>
    </row>
    <row r="857" spans="2:44" ht="15.75" customHeight="1" x14ac:dyDescent="0.2">
      <c r="B857" s="20" t="s">
        <v>787</v>
      </c>
      <c r="E857" s="3" t="str">
        <f>IF($F$10=0,"N/A",E856*$F$11/$F$10)</f>
        <v>N/A</v>
      </c>
      <c r="G857" s="3">
        <v>30</v>
      </c>
      <c r="I857" s="3">
        <f>IF(DEGREES(ACOS(SIN(RADIANS(G857))*SIN(RADIANS(E859))+COS(RADIANS(G857))*COS(RADIANS(E859))*COS(RADIANS(I849))))&gt;90,0,$F$4*$F$5/E858^2*(SIN(RADIANS(G857))*SIN(RADIANS(E859))+COS(RADIANS(G857))*COS(RADIANS(E859))*COS(RADIANS(I849))))</f>
        <v>0</v>
      </c>
      <c r="J857" s="3">
        <f>IF(DEGREES(ACOS(SIN(RADIANS(G857))*SIN(RADIANS(E859))+COS(RADIANS(G857))*COS(RADIANS(E859))*COS(RADIANS(J849))))&gt;90,0,$F$4*$F$5/E858^2*(SIN(RADIANS(G857))*SIN(RADIANS(E859))+COS(RADIANS(G857))*COS(RADIANS(E859))*COS(RADIANS(J849))))</f>
        <v>0</v>
      </c>
      <c r="K857" s="3">
        <f>IF(DEGREES(ACOS(SIN(RADIANS(G857))*SIN(RADIANS(E859))+COS(RADIANS(G857))*COS(RADIANS(E859))*COS(RADIANS(K849))))&gt;90,0,$F$4*$F$5/E858^2*(SIN(RADIANS(G857))*SIN(RADIANS(E859))+COS(RADIANS(G857))*COS(RADIANS(E859))*COS(RADIANS(K849))))</f>
        <v>0</v>
      </c>
      <c r="L857" s="3">
        <f>IF(DEGREES(ACOS(SIN(RADIANS(G857))*SIN(RADIANS(E859))+COS(RADIANS(G857))*COS(RADIANS(E859))*COS(RADIANS(L849))))&gt;90,0,$F$4*$F$5/E858^2*(SIN(RADIANS(G857))*SIN(RADIANS(E859))+COS(RADIANS(G857))*COS(RADIANS(E859))*COS(RADIANS(L849))))</f>
        <v>0</v>
      </c>
      <c r="M857" s="3">
        <f>IF(DEGREES(ACOS(SIN(RADIANS(G857))*SIN(RADIANS(E859))+COS(RADIANS(G857))*COS(RADIANS(E859))*COS(RADIANS(M849))))&gt;90,0,$F$4*$F$5/E858^2*(SIN(RADIANS(G857))*SIN(RADIANS(E859))+COS(RADIANS(G857))*COS(RADIANS(E859))*COS(RADIANS(M849))))</f>
        <v>0</v>
      </c>
      <c r="N857" s="3">
        <f>IF(DEGREES(ACOS(SIN(RADIANS(G857))*SIN(RADIANS(E859))+COS(RADIANS(G857))*COS(RADIANS(E859))*COS(RADIANS(N849))))&gt;90,0,$F$4*$F$5/E858^2*(SIN(RADIANS(G857))*SIN(RADIANS(E859))+COS(RADIANS(G857))*COS(RADIANS(E859))*COS(RADIANS(N849))))</f>
        <v>0</v>
      </c>
      <c r="O857" s="3">
        <f>IF(DEGREES(ACOS(SIN(RADIANS(G857))*SIN(RADIANS(E859))+COS(RADIANS(G857))*COS(RADIANS(E859))*COS(RADIANS(O849))))&gt;90,0,$F$4*$F$5/E858^2*(SIN(RADIANS(G857))*SIN(RADIANS(E859))+COS(RADIANS(G857))*COS(RADIANS(E859))*COS(RADIANS(O849))))</f>
        <v>0</v>
      </c>
      <c r="P857" s="3">
        <f>IF(DEGREES(ACOS(SIN(RADIANS(G857))*SIN(RADIANS(E859))+COS(RADIANS(G857))*COS(RADIANS(E859))*COS(RADIANS(P849))))&gt;90,0,$F$4*$F$5/E858^2*(SIN(RADIANS(G857))*SIN(RADIANS(E859))+COS(RADIANS(G857))*COS(RADIANS(E859))*COS(RADIANS(P849))))</f>
        <v>0</v>
      </c>
      <c r="Q857" s="3">
        <f>IF(DEGREES(ACOS(SIN(RADIANS(G857))*SIN(RADIANS(E859))+COS(RADIANS(G857))*COS(RADIANS(E859))*COS(RADIANS(Q849))))&gt;90,0,$F$4*$F$5/E858^2*(SIN(RADIANS(G857))*SIN(RADIANS(E859))+COS(RADIANS(G857))*COS(RADIANS(E859))*COS(RADIANS(Q849))))</f>
        <v>0</v>
      </c>
      <c r="R857" s="3" t="e">
        <f>IF(DEGREES(ACOS(SIN(RADIANS(G857))*SIN(RADIANS(E859))+COS(RADIANS(G857))*COS(RADIANS(E859))*COS(RADIANS(R849))))&gt;90,0,$F$4*$F$5/E858^2*(SIN(RADIANS(G857))*SIN(RADIANS(E859))+COS(RADIANS(G857))*COS(RADIANS(E859))*COS(RADIANS(R849))))</f>
        <v>#DIV/0!</v>
      </c>
      <c r="S857" s="3" t="e">
        <f>IF(DEGREES(ACOS(SIN(RADIANS(G857))*SIN(RADIANS(E859))+COS(RADIANS(G857))*COS(RADIANS(E859))*COS(RADIANS(S849))))&gt;90,0,$F$4*$F$5/E858^2*(SIN(RADIANS(G857))*SIN(RADIANS(E859))+COS(RADIANS(G857))*COS(RADIANS(E859))*COS(RADIANS(S849))))</f>
        <v>#DIV/0!</v>
      </c>
      <c r="T857" s="3" t="e">
        <f>IF(DEGREES(ACOS(SIN(RADIANS(G857))*SIN(RADIANS(E859))+COS(RADIANS(G857))*COS(RADIANS(E859))*COS(RADIANS(T849))))&gt;90,0,$F$4*$F$5/E858^2*(SIN(RADIANS(G857))*SIN(RADIANS(E859))+COS(RADIANS(G857))*COS(RADIANS(E859))*COS(RADIANS(T849))))</f>
        <v>#DIV/0!</v>
      </c>
      <c r="U857" s="3" t="e">
        <f>IF(DEGREES(ACOS(SIN(RADIANS(G857))*SIN(RADIANS(E859))+COS(RADIANS(G857))*COS(RADIANS(E859))*COS(RADIANS(U849))))&gt;90,0,$F$4*$F$5/E858^2*(SIN(RADIANS(G857))*SIN(RADIANS(E859))+COS(RADIANS(G857))*COS(RADIANS(E859))*COS(RADIANS(U849))))</f>
        <v>#DIV/0!</v>
      </c>
      <c r="V857" s="3" t="e">
        <f>IF(DEGREES(ACOS(SIN(RADIANS(G857))*SIN(RADIANS(E859))+COS(RADIANS(G857))*COS(RADIANS(E859))*COS(RADIANS(V849))))&gt;90,0,$F$4*$F$5/E858^2*(SIN(RADIANS(G857))*SIN(RADIANS(E859))+COS(RADIANS(G857))*COS(RADIANS(E859))*COS(RADIANS(V849))))</f>
        <v>#DIV/0!</v>
      </c>
      <c r="W857" s="3" t="e">
        <f>IF(DEGREES(ACOS(SIN(RADIANS(G857))*SIN(RADIANS(E859))+COS(RADIANS(G857))*COS(RADIANS(E859))*COS(RADIANS(W849))))&gt;90,0,$F$4*$F$5/E858^2*(SIN(RADIANS(G857))*SIN(RADIANS(E859))+COS(RADIANS(G857))*COS(RADIANS(E859))*COS(RADIANS(W849))))</f>
        <v>#DIV/0!</v>
      </c>
      <c r="X857" s="3" t="e">
        <f>IF(DEGREES(ACOS(SIN(RADIANS(G857))*SIN(RADIANS(E859))+COS(RADIANS(G857))*COS(RADIANS(E859))*COS(RADIANS(X849))))&gt;90,0,$F$4*$F$5/E858^2*(SIN(RADIANS(G857))*SIN(RADIANS(E859))+COS(RADIANS(G857))*COS(RADIANS(E859))*COS(RADIANS(X849))))</f>
        <v>#DIV/0!</v>
      </c>
      <c r="Y857" s="3" t="e">
        <f>IF(DEGREES(ACOS(SIN(RADIANS(G857))*SIN(RADIANS(E859))+COS(RADIANS(G857))*COS(RADIANS(E859))*COS(RADIANS(Y849))))&gt;90,0,$F$4*$F$5/E858^2*(SIN(RADIANS(G857))*SIN(RADIANS(E859))+COS(RADIANS(G857))*COS(RADIANS(E859))*COS(RADIANS(Y849))))</f>
        <v>#DIV/0!</v>
      </c>
      <c r="Z857" s="3" t="e">
        <f>IF(DEGREES(ACOS(SIN(RADIANS(G857))*SIN(RADIANS(E859))+COS(RADIANS(G857))*COS(RADIANS(E859))*COS(RADIANS(Z849))))&gt;90,0,$F$4*$F$5/E858^2*(SIN(RADIANS(G857))*SIN(RADIANS(E859))+COS(RADIANS(G857))*COS(RADIANS(E859))*COS(RADIANS(Z849))))</f>
        <v>#DIV/0!</v>
      </c>
      <c r="AA857" s="3" t="e">
        <f>IF(DEGREES(ACOS(SIN(RADIANS(G857))*SIN(RADIANS(E859))+COS(RADIANS(G857))*COS(RADIANS(E859))*COS(RADIANS(AA849))))&gt;90,0,$F$4*$F$5/E858^2*(SIN(RADIANS(G857))*SIN(RADIANS(E859))+COS(RADIANS(G857))*COS(RADIANS(E859))*COS(RADIANS(AA849))))</f>
        <v>#DIV/0!</v>
      </c>
      <c r="AB857" s="3" t="e">
        <f>IF(DEGREES(ACOS(SIN(RADIANS(G857))*SIN(RADIANS(E859))+COS(RADIANS(G857))*COS(RADIANS(E859))*COS(RADIANS(AB849))))&gt;90,0,$F$4*$F$5/E858^2*(SIN(RADIANS(G857))*SIN(RADIANS(E859))+COS(RADIANS(G857))*COS(RADIANS(E859))*COS(RADIANS(AB849))))</f>
        <v>#DIV/0!</v>
      </c>
      <c r="AC857" s="3" t="e">
        <f>IF(DEGREES(ACOS(SIN(RADIANS(G857))*SIN(RADIANS(E859))+COS(RADIANS(G857))*COS(RADIANS(E859))*COS(RADIANS(AC849))))&gt;90,0,$F$4*$F$5/E858^2*(SIN(RADIANS(G857))*SIN(RADIANS(E859))+COS(RADIANS(G857))*COS(RADIANS(E859))*COS(RADIANS(AC849))))</f>
        <v>#DIV/0!</v>
      </c>
      <c r="AD857" s="3" t="e">
        <f>IF(DEGREES(ACOS(SIN(RADIANS(G857))*SIN(RADIANS(E859))+COS(RADIANS(G857))*COS(RADIANS(E859))*COS(RADIANS(AD849))))&gt;90,0,$F$4*$F$5/E858^2*(SIN(RADIANS(G857))*SIN(RADIANS(E859))+COS(RADIANS(G857))*COS(RADIANS(E859))*COS(RADIANS(AD849))))</f>
        <v>#DIV/0!</v>
      </c>
      <c r="AE857" s="3" t="e">
        <f>IF(DEGREES(ACOS(SIN(RADIANS(G857))*SIN(RADIANS(E859))+COS(RADIANS(G857))*COS(RADIANS(E859))*COS(RADIANS(AE849))))&gt;90,0,$F$4*$F$5/E858^2*(SIN(RADIANS(G857))*SIN(RADIANS(E859))+COS(RADIANS(G857))*COS(RADIANS(E859))*COS(RADIANS(AE849))))</f>
        <v>#DIV/0!</v>
      </c>
      <c r="AF857" s="3" t="e">
        <f>IF(DEGREES(ACOS(SIN(RADIANS(G857))*SIN(RADIANS(E859))+COS(RADIANS(G857))*COS(RADIANS(E859))*COS(RADIANS(AF849))))&gt;90,0,$F$4*$F$5/E858^2*(SIN(RADIANS(G857))*SIN(RADIANS(E859))+COS(RADIANS(G857))*COS(RADIANS(E859))*COS(RADIANS(AF849))))</f>
        <v>#DIV/0!</v>
      </c>
      <c r="AG857" s="3" t="e">
        <f>IF(DEGREES(ACOS(SIN(RADIANS(G857))*SIN(RADIANS(E859))+COS(RADIANS(G857))*COS(RADIANS(E859))*COS(RADIANS(AG849))))&gt;90,0,$F$4*$F$5/E858^2*(SIN(RADIANS(G857))*SIN(RADIANS(E859))+COS(RADIANS(G857))*COS(RADIANS(E859))*COS(RADIANS(AG849))))</f>
        <v>#DIV/0!</v>
      </c>
      <c r="AH857" s="3" t="e">
        <f>IF(DEGREES(ACOS(SIN(RADIANS(G857))*SIN(RADIANS(E859))+COS(RADIANS(G857))*COS(RADIANS(E859))*COS(RADIANS(AH849))))&gt;90,0,$F$4*$F$5/E858^2*(SIN(RADIANS(G857))*SIN(RADIANS(E859))+COS(RADIANS(G857))*COS(RADIANS(E859))*COS(RADIANS(AH849))))</f>
        <v>#DIV/0!</v>
      </c>
      <c r="AI857" s="3" t="e">
        <f>IF(DEGREES(ACOS(SIN(RADIANS(G857))*SIN(RADIANS(E859))+COS(RADIANS(G857))*COS(RADIANS(E859))*COS(RADIANS(AI849))))&gt;90,0,$F$4*$F$5/E858^2*(SIN(RADIANS(G857))*SIN(RADIANS(E859))+COS(RADIANS(G857))*COS(RADIANS(E859))*COS(RADIANS(AI849))))</f>
        <v>#DIV/0!</v>
      </c>
      <c r="AJ857" s="3" t="e">
        <f>IF(DEGREES(ACOS(SIN(RADIANS(G857))*SIN(RADIANS(E859))+COS(RADIANS(G857))*COS(RADIANS(E859))*COS(RADIANS(AJ849))))&gt;90,0,$F$4*$F$5/E858^2*(SIN(RADIANS(G857))*SIN(RADIANS(E859))+COS(RADIANS(G857))*COS(RADIANS(E859))*COS(RADIANS(AJ849))))</f>
        <v>#DIV/0!</v>
      </c>
      <c r="AK857" s="3">
        <f>IF(DEGREES(ACOS(SIN(RADIANS(G857))*SIN(RADIANS(E859))+COS(RADIANS(G857))*COS(RADIANS(E859))*COS(RADIANS(AK849))))&gt;90,0,$F$4*$F$5/E858^2*(SIN(RADIANS(G857))*SIN(RADIANS(E859))+COS(RADIANS(G857))*COS(RADIANS(E859))*COS(RADIANS(AK849))))</f>
        <v>0</v>
      </c>
      <c r="AL857" s="3">
        <f>IF(DEGREES(ACOS(SIN(RADIANS(G857))*SIN(RADIANS(E859))+COS(RADIANS(G857))*COS(RADIANS(E859))*COS(RADIANS(AL849))))&gt;90,0,$F$4*$F$5/E858^2*(SIN(RADIANS(G857))*SIN(RADIANS(E859))+COS(RADIANS(G857))*COS(RADIANS(E859))*COS(RADIANS(AL849))))</f>
        <v>0</v>
      </c>
      <c r="AM857" s="3">
        <f>IF(DEGREES(ACOS(SIN(RADIANS(G857))*SIN(RADIANS(E859))+COS(RADIANS(G857))*COS(RADIANS(E859))*COS(RADIANS(AM849))))&gt;90,0,$F$4*$F$5/E858^2*(SIN(RADIANS(G857))*SIN(RADIANS(E859))+COS(RADIANS(G857))*COS(RADIANS(E859))*COS(RADIANS(AM849))))</f>
        <v>0</v>
      </c>
      <c r="AN857" s="3">
        <f>IF(DEGREES(ACOS(SIN(RADIANS(G857))*SIN(RADIANS(E859))+COS(RADIANS(G857))*COS(RADIANS(E859))*COS(RADIANS(AN849))))&gt;90,0,$F$4*$F$5/E858^2*(SIN(RADIANS(G857))*SIN(RADIANS(E859))+COS(RADIANS(G857))*COS(RADIANS(E859))*COS(RADIANS(AN849))))</f>
        <v>0</v>
      </c>
      <c r="AO857" s="3">
        <f>IF(DEGREES(ACOS(SIN(RADIANS(G857))*SIN(RADIANS(E859))+COS(RADIANS(G857))*COS(RADIANS(E859))*COS(RADIANS(AO849))))&gt;90,0,$F$4*$F$5/E858^2*(SIN(RADIANS(G857))*SIN(RADIANS(E859))+COS(RADIANS(G857))*COS(RADIANS(E859))*COS(RADIANS(AO849))))</f>
        <v>0</v>
      </c>
      <c r="AP857" s="3">
        <f>IF(DEGREES(ACOS(SIN(RADIANS(G857))*SIN(RADIANS(E859))+COS(RADIANS(G857))*COS(RADIANS(E859))*COS(RADIANS(AP849))))&gt;90,0,$F$4*$F$5/E858^2*(SIN(RADIANS(G857))*SIN(RADIANS(E859))+COS(RADIANS(G857))*COS(RADIANS(E859))*COS(RADIANS(AP849))))</f>
        <v>0</v>
      </c>
      <c r="AQ857" s="3">
        <f>IF(DEGREES(ACOS(SIN(RADIANS(G857))*SIN(RADIANS(E859))+COS(RADIANS(G857))*COS(RADIANS(E859))*COS(RADIANS(AQ849))))&gt;90,0,$F$4*$F$5/E858^2*(SIN(RADIANS(G857))*SIN(RADIANS(E859))+COS(RADIANS(G857))*COS(RADIANS(E859))*COS(RADIANS(AQ849))))</f>
        <v>0</v>
      </c>
      <c r="AR857" s="3">
        <f>IF(DEGREES(ACOS(SIN(RADIANS(G857))*SIN(RADIANS(E859))+COS(RADIANS(G857))*COS(RADIANS(E859))*COS(RADIANS(AR849))))&gt;90,0,$F$4*$F$5/E858^2*(SIN(RADIANS(G857))*SIN(RADIANS(E859))+COS(RADIANS(G857))*COS(RADIANS(E859))*COS(RADIANS(AR849))))</f>
        <v>0</v>
      </c>
    </row>
    <row r="858" spans="2:44" ht="15.75" customHeight="1" x14ac:dyDescent="0.2">
      <c r="B858" s="20" t="s">
        <v>788</v>
      </c>
      <c r="E858" s="3">
        <f>$F$6*(1-$F$7^2)/(1+$F$7*COS(RADIANS(E852)))</f>
        <v>0</v>
      </c>
      <c r="G858" s="3">
        <v>20</v>
      </c>
      <c r="I858" s="3">
        <f>IF(DEGREES(ACOS(SIN(RADIANS(G858))*SIN(RADIANS(E859))+COS(RADIANS(G858))*COS(RADIANS(E859))*COS(RADIANS(I849))))&gt;90,0,$F$4*$F$5/E858^2*(SIN(RADIANS(G858))*SIN(RADIANS(E859))+COS(RADIANS(G858))*COS(RADIANS(E859))*COS(RADIANS(I849))))</f>
        <v>0</v>
      </c>
      <c r="J858" s="3">
        <f>IF(DEGREES(ACOS(SIN(RADIANS(G858))*SIN(RADIANS(E859))+COS(RADIANS(G858))*COS(RADIANS(E859))*COS(RADIANS(J849))))&gt;90,0,$F$4*$F$5/E858^2*(SIN(RADIANS(G858))*SIN(RADIANS(E859))+COS(RADIANS(G858))*COS(RADIANS(E859))*COS(RADIANS(J849))))</f>
        <v>0</v>
      </c>
      <c r="K858" s="3">
        <f>IF(DEGREES(ACOS(SIN(RADIANS(G858))*SIN(RADIANS(E859))+COS(RADIANS(G858))*COS(RADIANS(E859))*COS(RADIANS(K849))))&gt;90,0,$F$4*$F$5/E858^2*(SIN(RADIANS(G858))*SIN(RADIANS(E859))+COS(RADIANS(G858))*COS(RADIANS(E859))*COS(RADIANS(K849))))</f>
        <v>0</v>
      </c>
      <c r="L858" s="3">
        <f>IF(DEGREES(ACOS(SIN(RADIANS(G858))*SIN(RADIANS(E859))+COS(RADIANS(G858))*COS(RADIANS(E859))*COS(RADIANS(L849))))&gt;90,0,$F$4*$F$5/E858^2*(SIN(RADIANS(G858))*SIN(RADIANS(E859))+COS(RADIANS(G858))*COS(RADIANS(E859))*COS(RADIANS(L849))))</f>
        <v>0</v>
      </c>
      <c r="M858" s="3">
        <f>IF(DEGREES(ACOS(SIN(RADIANS(G858))*SIN(RADIANS(E859))+COS(RADIANS(G858))*COS(RADIANS(E859))*COS(RADIANS(M849))))&gt;90,0,$F$4*$F$5/E858^2*(SIN(RADIANS(G858))*SIN(RADIANS(E859))+COS(RADIANS(G858))*COS(RADIANS(E859))*COS(RADIANS(M849))))</f>
        <v>0</v>
      </c>
      <c r="N858" s="3">
        <f>IF(DEGREES(ACOS(SIN(RADIANS(G858))*SIN(RADIANS(E859))+COS(RADIANS(G858))*COS(RADIANS(E859))*COS(RADIANS(N849))))&gt;90,0,$F$4*$F$5/E858^2*(SIN(RADIANS(G858))*SIN(RADIANS(E859))+COS(RADIANS(G858))*COS(RADIANS(E859))*COS(RADIANS(N849))))</f>
        <v>0</v>
      </c>
      <c r="O858" s="3">
        <f>IF(DEGREES(ACOS(SIN(RADIANS(G858))*SIN(RADIANS(E859))+COS(RADIANS(G858))*COS(RADIANS(E859))*COS(RADIANS(O849))))&gt;90,0,$F$4*$F$5/E858^2*(SIN(RADIANS(G858))*SIN(RADIANS(E859))+COS(RADIANS(G858))*COS(RADIANS(E859))*COS(RADIANS(O849))))</f>
        <v>0</v>
      </c>
      <c r="P858" s="3">
        <f>IF(DEGREES(ACOS(SIN(RADIANS(G858))*SIN(RADIANS(E859))+COS(RADIANS(G858))*COS(RADIANS(E859))*COS(RADIANS(P849))))&gt;90,0,$F$4*$F$5/E858^2*(SIN(RADIANS(G858))*SIN(RADIANS(E859))+COS(RADIANS(G858))*COS(RADIANS(E859))*COS(RADIANS(P849))))</f>
        <v>0</v>
      </c>
      <c r="Q858" s="3">
        <f>IF(DEGREES(ACOS(SIN(RADIANS(G858))*SIN(RADIANS(E859))+COS(RADIANS(G858))*COS(RADIANS(E859))*COS(RADIANS(Q849))))&gt;90,0,$F$4*$F$5/E858^2*(SIN(RADIANS(G858))*SIN(RADIANS(E859))+COS(RADIANS(G858))*COS(RADIANS(E859))*COS(RADIANS(Q849))))</f>
        <v>0</v>
      </c>
      <c r="R858" s="3" t="e">
        <f>IF(DEGREES(ACOS(SIN(RADIANS(G858))*SIN(RADIANS(E859))+COS(RADIANS(G858))*COS(RADIANS(E859))*COS(RADIANS(R849))))&gt;90,0,$F$4*$F$5/E858^2*(SIN(RADIANS(G858))*SIN(RADIANS(E859))+COS(RADIANS(G858))*COS(RADIANS(E859))*COS(RADIANS(R849))))</f>
        <v>#DIV/0!</v>
      </c>
      <c r="S858" s="3" t="e">
        <f>IF(DEGREES(ACOS(SIN(RADIANS(G858))*SIN(RADIANS(E859))+COS(RADIANS(G858))*COS(RADIANS(E859))*COS(RADIANS(S849))))&gt;90,0,$F$4*$F$5/E858^2*(SIN(RADIANS(G858))*SIN(RADIANS(E859))+COS(RADIANS(G858))*COS(RADIANS(E859))*COS(RADIANS(S849))))</f>
        <v>#DIV/0!</v>
      </c>
      <c r="T858" s="3" t="e">
        <f>IF(DEGREES(ACOS(SIN(RADIANS(G858))*SIN(RADIANS(E859))+COS(RADIANS(G858))*COS(RADIANS(E859))*COS(RADIANS(T849))))&gt;90,0,$F$4*$F$5/E858^2*(SIN(RADIANS(G858))*SIN(RADIANS(E859))+COS(RADIANS(G858))*COS(RADIANS(E859))*COS(RADIANS(T849))))</f>
        <v>#DIV/0!</v>
      </c>
      <c r="U858" s="3" t="e">
        <f>IF(DEGREES(ACOS(SIN(RADIANS(G858))*SIN(RADIANS(E859))+COS(RADIANS(G858))*COS(RADIANS(E859))*COS(RADIANS(U849))))&gt;90,0,$F$4*$F$5/E858^2*(SIN(RADIANS(G858))*SIN(RADIANS(E859))+COS(RADIANS(G858))*COS(RADIANS(E859))*COS(RADIANS(U849))))</f>
        <v>#DIV/0!</v>
      </c>
      <c r="V858" s="3" t="e">
        <f>IF(DEGREES(ACOS(SIN(RADIANS(G858))*SIN(RADIANS(E859))+COS(RADIANS(G858))*COS(RADIANS(E859))*COS(RADIANS(V849))))&gt;90,0,$F$4*$F$5/E858^2*(SIN(RADIANS(G858))*SIN(RADIANS(E859))+COS(RADIANS(G858))*COS(RADIANS(E859))*COS(RADIANS(V849))))</f>
        <v>#DIV/0!</v>
      </c>
      <c r="W858" s="3" t="e">
        <f>IF(DEGREES(ACOS(SIN(RADIANS(G858))*SIN(RADIANS(E859))+COS(RADIANS(G858))*COS(RADIANS(E859))*COS(RADIANS(W849))))&gt;90,0,$F$4*$F$5/E858^2*(SIN(RADIANS(G858))*SIN(RADIANS(E859))+COS(RADIANS(G858))*COS(RADIANS(E859))*COS(RADIANS(W849))))</f>
        <v>#DIV/0!</v>
      </c>
      <c r="X858" s="3" t="e">
        <f>IF(DEGREES(ACOS(SIN(RADIANS(G858))*SIN(RADIANS(E859))+COS(RADIANS(G858))*COS(RADIANS(E859))*COS(RADIANS(X849))))&gt;90,0,$F$4*$F$5/E858^2*(SIN(RADIANS(G858))*SIN(RADIANS(E859))+COS(RADIANS(G858))*COS(RADIANS(E859))*COS(RADIANS(X849))))</f>
        <v>#DIV/0!</v>
      </c>
      <c r="Y858" s="3" t="e">
        <f>IF(DEGREES(ACOS(SIN(RADIANS(G858))*SIN(RADIANS(E859))+COS(RADIANS(G858))*COS(RADIANS(E859))*COS(RADIANS(Y849))))&gt;90,0,$F$4*$F$5/E858^2*(SIN(RADIANS(G858))*SIN(RADIANS(E859))+COS(RADIANS(G858))*COS(RADIANS(E859))*COS(RADIANS(Y849))))</f>
        <v>#DIV/0!</v>
      </c>
      <c r="Z858" s="3" t="e">
        <f>IF(DEGREES(ACOS(SIN(RADIANS(G858))*SIN(RADIANS(E859))+COS(RADIANS(G858))*COS(RADIANS(E859))*COS(RADIANS(Z849))))&gt;90,0,$F$4*$F$5/E858^2*(SIN(RADIANS(G858))*SIN(RADIANS(E859))+COS(RADIANS(G858))*COS(RADIANS(E859))*COS(RADIANS(Z849))))</f>
        <v>#DIV/0!</v>
      </c>
      <c r="AA858" s="3" t="e">
        <f>IF(DEGREES(ACOS(SIN(RADIANS(G858))*SIN(RADIANS(E859))+COS(RADIANS(G858))*COS(RADIANS(E859))*COS(RADIANS(AA849))))&gt;90,0,$F$4*$F$5/E858^2*(SIN(RADIANS(G858))*SIN(RADIANS(E859))+COS(RADIANS(G858))*COS(RADIANS(E859))*COS(RADIANS(AA849))))</f>
        <v>#DIV/0!</v>
      </c>
      <c r="AB858" s="3" t="e">
        <f>IF(DEGREES(ACOS(SIN(RADIANS(G858))*SIN(RADIANS(E859))+COS(RADIANS(G858))*COS(RADIANS(E859))*COS(RADIANS(AB849))))&gt;90,0,$F$4*$F$5/E858^2*(SIN(RADIANS(G858))*SIN(RADIANS(E859))+COS(RADIANS(G858))*COS(RADIANS(E859))*COS(RADIANS(AB849))))</f>
        <v>#DIV/0!</v>
      </c>
      <c r="AC858" s="3" t="e">
        <f>IF(DEGREES(ACOS(SIN(RADIANS(G858))*SIN(RADIANS(E859))+COS(RADIANS(G858))*COS(RADIANS(E859))*COS(RADIANS(AC849))))&gt;90,0,$F$4*$F$5/E858^2*(SIN(RADIANS(G858))*SIN(RADIANS(E859))+COS(RADIANS(G858))*COS(RADIANS(E859))*COS(RADIANS(AC849))))</f>
        <v>#DIV/0!</v>
      </c>
      <c r="AD858" s="3" t="e">
        <f>IF(DEGREES(ACOS(SIN(RADIANS(G858))*SIN(RADIANS(E859))+COS(RADIANS(G858))*COS(RADIANS(E859))*COS(RADIANS(AD849))))&gt;90,0,$F$4*$F$5/E858^2*(SIN(RADIANS(G858))*SIN(RADIANS(E859))+COS(RADIANS(G858))*COS(RADIANS(E859))*COS(RADIANS(AD849))))</f>
        <v>#DIV/0!</v>
      </c>
      <c r="AE858" s="3" t="e">
        <f>IF(DEGREES(ACOS(SIN(RADIANS(G858))*SIN(RADIANS(E859))+COS(RADIANS(G858))*COS(RADIANS(E859))*COS(RADIANS(AE849))))&gt;90,0,$F$4*$F$5/E858^2*(SIN(RADIANS(G858))*SIN(RADIANS(E859))+COS(RADIANS(G858))*COS(RADIANS(E859))*COS(RADIANS(AE849))))</f>
        <v>#DIV/0!</v>
      </c>
      <c r="AF858" s="3" t="e">
        <f>IF(DEGREES(ACOS(SIN(RADIANS(G858))*SIN(RADIANS(E859))+COS(RADIANS(G858))*COS(RADIANS(E859))*COS(RADIANS(AF849))))&gt;90,0,$F$4*$F$5/E858^2*(SIN(RADIANS(G858))*SIN(RADIANS(E859))+COS(RADIANS(G858))*COS(RADIANS(E859))*COS(RADIANS(AF849))))</f>
        <v>#DIV/0!</v>
      </c>
      <c r="AG858" s="3" t="e">
        <f>IF(DEGREES(ACOS(SIN(RADIANS(G858))*SIN(RADIANS(E859))+COS(RADIANS(G858))*COS(RADIANS(E859))*COS(RADIANS(AG849))))&gt;90,0,$F$4*$F$5/E858^2*(SIN(RADIANS(G858))*SIN(RADIANS(E859))+COS(RADIANS(G858))*COS(RADIANS(E859))*COS(RADIANS(AG849))))</f>
        <v>#DIV/0!</v>
      </c>
      <c r="AH858" s="3" t="e">
        <f>IF(DEGREES(ACOS(SIN(RADIANS(G858))*SIN(RADIANS(E859))+COS(RADIANS(G858))*COS(RADIANS(E859))*COS(RADIANS(AH849))))&gt;90,0,$F$4*$F$5/E858^2*(SIN(RADIANS(G858))*SIN(RADIANS(E859))+COS(RADIANS(G858))*COS(RADIANS(E859))*COS(RADIANS(AH849))))</f>
        <v>#DIV/0!</v>
      </c>
      <c r="AI858" s="3" t="e">
        <f>IF(DEGREES(ACOS(SIN(RADIANS(G858))*SIN(RADIANS(E859))+COS(RADIANS(G858))*COS(RADIANS(E859))*COS(RADIANS(AI849))))&gt;90,0,$F$4*$F$5/E858^2*(SIN(RADIANS(G858))*SIN(RADIANS(E859))+COS(RADIANS(G858))*COS(RADIANS(E859))*COS(RADIANS(AI849))))</f>
        <v>#DIV/0!</v>
      </c>
      <c r="AJ858" s="3" t="e">
        <f>IF(DEGREES(ACOS(SIN(RADIANS(G858))*SIN(RADIANS(E859))+COS(RADIANS(G858))*COS(RADIANS(E859))*COS(RADIANS(AJ849))))&gt;90,0,$F$4*$F$5/E858^2*(SIN(RADIANS(G858))*SIN(RADIANS(E859))+COS(RADIANS(G858))*COS(RADIANS(E859))*COS(RADIANS(AJ849))))</f>
        <v>#DIV/0!</v>
      </c>
      <c r="AK858" s="3">
        <f>IF(DEGREES(ACOS(SIN(RADIANS(G858))*SIN(RADIANS(E859))+COS(RADIANS(G858))*COS(RADIANS(E859))*COS(RADIANS(AK849))))&gt;90,0,$F$4*$F$5/E858^2*(SIN(RADIANS(G858))*SIN(RADIANS(E859))+COS(RADIANS(G858))*COS(RADIANS(E859))*COS(RADIANS(AK849))))</f>
        <v>0</v>
      </c>
      <c r="AL858" s="3">
        <f>IF(DEGREES(ACOS(SIN(RADIANS(G858))*SIN(RADIANS(E859))+COS(RADIANS(G858))*COS(RADIANS(E859))*COS(RADIANS(AL849))))&gt;90,0,$F$4*$F$5/E858^2*(SIN(RADIANS(G858))*SIN(RADIANS(E859))+COS(RADIANS(G858))*COS(RADIANS(E859))*COS(RADIANS(AL849))))</f>
        <v>0</v>
      </c>
      <c r="AM858" s="3">
        <f>IF(DEGREES(ACOS(SIN(RADIANS(G858))*SIN(RADIANS(E859))+COS(RADIANS(G858))*COS(RADIANS(E859))*COS(RADIANS(AM849))))&gt;90,0,$F$4*$F$5/E858^2*(SIN(RADIANS(G858))*SIN(RADIANS(E859))+COS(RADIANS(G858))*COS(RADIANS(E859))*COS(RADIANS(AM849))))</f>
        <v>0</v>
      </c>
      <c r="AN858" s="3">
        <f>IF(DEGREES(ACOS(SIN(RADIANS(G858))*SIN(RADIANS(E859))+COS(RADIANS(G858))*COS(RADIANS(E859))*COS(RADIANS(AN849))))&gt;90,0,$F$4*$F$5/E858^2*(SIN(RADIANS(G858))*SIN(RADIANS(E859))+COS(RADIANS(G858))*COS(RADIANS(E859))*COS(RADIANS(AN849))))</f>
        <v>0</v>
      </c>
      <c r="AO858" s="3">
        <f>IF(DEGREES(ACOS(SIN(RADIANS(G858))*SIN(RADIANS(E859))+COS(RADIANS(G858))*COS(RADIANS(E859))*COS(RADIANS(AO849))))&gt;90,0,$F$4*$F$5/E858^2*(SIN(RADIANS(G858))*SIN(RADIANS(E859))+COS(RADIANS(G858))*COS(RADIANS(E859))*COS(RADIANS(AO849))))</f>
        <v>0</v>
      </c>
      <c r="AP858" s="3">
        <f>IF(DEGREES(ACOS(SIN(RADIANS(G858))*SIN(RADIANS(E859))+COS(RADIANS(G858))*COS(RADIANS(E859))*COS(RADIANS(AP849))))&gt;90,0,$F$4*$F$5/E858^2*(SIN(RADIANS(G858))*SIN(RADIANS(E859))+COS(RADIANS(G858))*COS(RADIANS(E859))*COS(RADIANS(AP849))))</f>
        <v>0</v>
      </c>
      <c r="AQ858" s="3">
        <f>IF(DEGREES(ACOS(SIN(RADIANS(G858))*SIN(RADIANS(E859))+COS(RADIANS(G858))*COS(RADIANS(E859))*COS(RADIANS(AQ849))))&gt;90,0,$F$4*$F$5/E858^2*(SIN(RADIANS(G858))*SIN(RADIANS(E859))+COS(RADIANS(G858))*COS(RADIANS(E859))*COS(RADIANS(AQ849))))</f>
        <v>0</v>
      </c>
      <c r="AR858" s="3">
        <f>IF(DEGREES(ACOS(SIN(RADIANS(G858))*SIN(RADIANS(E859))+COS(RADIANS(G858))*COS(RADIANS(E859))*COS(RADIANS(AR849))))&gt;90,0,$F$4*$F$5/E858^2*(SIN(RADIANS(G858))*SIN(RADIANS(E859))+COS(RADIANS(G858))*COS(RADIANS(E859))*COS(RADIANS(AR849))))</f>
        <v>0</v>
      </c>
    </row>
    <row r="859" spans="2:44" ht="15.75" customHeight="1" x14ac:dyDescent="0.2">
      <c r="B859" s="20" t="s">
        <v>737</v>
      </c>
      <c r="E859" s="3">
        <f>IF($F$8&gt;90,180-$F$8,$F$8)*SIN(RADIANS(E853))</f>
        <v>0</v>
      </c>
      <c r="G859" s="3">
        <v>10</v>
      </c>
      <c r="I859" s="3">
        <f>IF(DEGREES(ACOS(SIN(RADIANS(G859))*SIN(RADIANS(E859))+COS(RADIANS(G859))*COS(RADIANS(E859))*COS(RADIANS(I849))))&gt;90,0,$F$4*$F$5/E858^2*(SIN(RADIANS(G859))*SIN(RADIANS(E859))+COS(RADIANS(G859))*COS(RADIANS(E859))*COS(RADIANS(I849))))</f>
        <v>0</v>
      </c>
      <c r="J859" s="3">
        <f>IF(DEGREES(ACOS(SIN(RADIANS(G859))*SIN(RADIANS(E859))+COS(RADIANS(G859))*COS(RADIANS(E859))*COS(RADIANS(J849))))&gt;90,0,$F$4*$F$5/E858^2*(SIN(RADIANS(G859))*SIN(RADIANS(E859))+COS(RADIANS(G859))*COS(RADIANS(E859))*COS(RADIANS(J849))))</f>
        <v>0</v>
      </c>
      <c r="K859" s="3">
        <f>IF(DEGREES(ACOS(SIN(RADIANS(G859))*SIN(RADIANS(E859))+COS(RADIANS(G859))*COS(RADIANS(E859))*COS(RADIANS(K849))))&gt;90,0,$F$4*$F$5/E858^2*(SIN(RADIANS(G859))*SIN(RADIANS(E859))+COS(RADIANS(G859))*COS(RADIANS(E859))*COS(RADIANS(K849))))</f>
        <v>0</v>
      </c>
      <c r="L859" s="3">
        <f>IF(DEGREES(ACOS(SIN(RADIANS(G859))*SIN(RADIANS(E859))+COS(RADIANS(G859))*COS(RADIANS(E859))*COS(RADIANS(L849))))&gt;90,0,$F$4*$F$5/E858^2*(SIN(RADIANS(G859))*SIN(RADIANS(E859))+COS(RADIANS(G859))*COS(RADIANS(E859))*COS(RADIANS(L849))))</f>
        <v>0</v>
      </c>
      <c r="M859" s="3">
        <f>IF(DEGREES(ACOS(SIN(RADIANS(G859))*SIN(RADIANS(E859))+COS(RADIANS(G859))*COS(RADIANS(E859))*COS(RADIANS(M849))))&gt;90,0,$F$4*$F$5/E858^2*(SIN(RADIANS(G859))*SIN(RADIANS(E859))+COS(RADIANS(G859))*COS(RADIANS(E859))*COS(RADIANS(M849))))</f>
        <v>0</v>
      </c>
      <c r="N859" s="3">
        <f>IF(DEGREES(ACOS(SIN(RADIANS(G859))*SIN(RADIANS(E859))+COS(RADIANS(G859))*COS(RADIANS(E859))*COS(RADIANS(N849))))&gt;90,0,$F$4*$F$5/E858^2*(SIN(RADIANS(G859))*SIN(RADIANS(E859))+COS(RADIANS(G859))*COS(RADIANS(E859))*COS(RADIANS(N849))))</f>
        <v>0</v>
      </c>
      <c r="O859" s="3">
        <f>IF(DEGREES(ACOS(SIN(RADIANS(G859))*SIN(RADIANS(E859))+COS(RADIANS(G859))*COS(RADIANS(E859))*COS(RADIANS(O849))))&gt;90,0,$F$4*$F$5/E858^2*(SIN(RADIANS(G859))*SIN(RADIANS(E859))+COS(RADIANS(G859))*COS(RADIANS(E859))*COS(RADIANS(O849))))</f>
        <v>0</v>
      </c>
      <c r="P859" s="3">
        <f>IF(DEGREES(ACOS(SIN(RADIANS(G859))*SIN(RADIANS(E859))+COS(RADIANS(G859))*COS(RADIANS(E859))*COS(RADIANS(P849))))&gt;90,0,$F$4*$F$5/E858^2*(SIN(RADIANS(G859))*SIN(RADIANS(E859))+COS(RADIANS(G859))*COS(RADIANS(E859))*COS(RADIANS(P849))))</f>
        <v>0</v>
      </c>
      <c r="Q859" s="3">
        <f>IF(DEGREES(ACOS(SIN(RADIANS(G859))*SIN(RADIANS(E859))+COS(RADIANS(G859))*COS(RADIANS(E859))*COS(RADIANS(Q849))))&gt;90,0,$F$4*$F$5/E858^2*(SIN(RADIANS(G859))*SIN(RADIANS(E859))+COS(RADIANS(G859))*COS(RADIANS(E859))*COS(RADIANS(Q849))))</f>
        <v>0</v>
      </c>
      <c r="R859" s="3" t="e">
        <f>IF(DEGREES(ACOS(SIN(RADIANS(G859))*SIN(RADIANS(E859))+COS(RADIANS(G859))*COS(RADIANS(E859))*COS(RADIANS(R849))))&gt;90,0,$F$4*$F$5/E858^2*(SIN(RADIANS(G859))*SIN(RADIANS(E859))+COS(RADIANS(G859))*COS(RADIANS(E859))*COS(RADIANS(R849))))</f>
        <v>#DIV/0!</v>
      </c>
      <c r="S859" s="3" t="e">
        <f>IF(DEGREES(ACOS(SIN(RADIANS(G859))*SIN(RADIANS(E859))+COS(RADIANS(G859))*COS(RADIANS(E859))*COS(RADIANS(S849))))&gt;90,0,$F$4*$F$5/E858^2*(SIN(RADIANS(G859))*SIN(RADIANS(E859))+COS(RADIANS(G859))*COS(RADIANS(E859))*COS(RADIANS(S849))))</f>
        <v>#DIV/0!</v>
      </c>
      <c r="T859" s="3" t="e">
        <f>IF(DEGREES(ACOS(SIN(RADIANS(G859))*SIN(RADIANS(E859))+COS(RADIANS(G859))*COS(RADIANS(E859))*COS(RADIANS(T849))))&gt;90,0,$F$4*$F$5/E858^2*(SIN(RADIANS(G859))*SIN(RADIANS(E859))+COS(RADIANS(G859))*COS(RADIANS(E859))*COS(RADIANS(T849))))</f>
        <v>#DIV/0!</v>
      </c>
      <c r="U859" s="3" t="e">
        <f>IF(DEGREES(ACOS(SIN(RADIANS(G859))*SIN(RADIANS(E859))+COS(RADIANS(G859))*COS(RADIANS(E859))*COS(RADIANS(U849))))&gt;90,0,$F$4*$F$5/E858^2*(SIN(RADIANS(G859))*SIN(RADIANS(E859))+COS(RADIANS(G859))*COS(RADIANS(E859))*COS(RADIANS(U849))))</f>
        <v>#DIV/0!</v>
      </c>
      <c r="V859" s="3" t="e">
        <f>IF(DEGREES(ACOS(SIN(RADIANS(G859))*SIN(RADIANS(E859))+COS(RADIANS(G859))*COS(RADIANS(E859))*COS(RADIANS(V849))))&gt;90,0,$F$4*$F$5/E858^2*(SIN(RADIANS(G859))*SIN(RADIANS(E859))+COS(RADIANS(G859))*COS(RADIANS(E859))*COS(RADIANS(V849))))</f>
        <v>#DIV/0!</v>
      </c>
      <c r="W859" s="3" t="e">
        <f>IF(DEGREES(ACOS(SIN(RADIANS(G859))*SIN(RADIANS(E859))+COS(RADIANS(G859))*COS(RADIANS(E859))*COS(RADIANS(W849))))&gt;90,0,$F$4*$F$5/E858^2*(SIN(RADIANS(G859))*SIN(RADIANS(E859))+COS(RADIANS(G859))*COS(RADIANS(E859))*COS(RADIANS(W849))))</f>
        <v>#DIV/0!</v>
      </c>
      <c r="X859" s="3" t="e">
        <f>IF(DEGREES(ACOS(SIN(RADIANS(G859))*SIN(RADIANS(E859))+COS(RADIANS(G859))*COS(RADIANS(E859))*COS(RADIANS(X849))))&gt;90,0,$F$4*$F$5/E858^2*(SIN(RADIANS(G859))*SIN(RADIANS(E859))+COS(RADIANS(G859))*COS(RADIANS(E859))*COS(RADIANS(X849))))</f>
        <v>#DIV/0!</v>
      </c>
      <c r="Y859" s="3" t="e">
        <f>IF(DEGREES(ACOS(SIN(RADIANS(G859))*SIN(RADIANS(E859))+COS(RADIANS(G859))*COS(RADIANS(E859))*COS(RADIANS(Y849))))&gt;90,0,$F$4*$F$5/E858^2*(SIN(RADIANS(G859))*SIN(RADIANS(E859))+COS(RADIANS(G859))*COS(RADIANS(E859))*COS(RADIANS(Y849))))</f>
        <v>#DIV/0!</v>
      </c>
      <c r="Z859" s="3" t="e">
        <f>IF(DEGREES(ACOS(SIN(RADIANS(G859))*SIN(RADIANS(E859))+COS(RADIANS(G859))*COS(RADIANS(E859))*COS(RADIANS(Z849))))&gt;90,0,$F$4*$F$5/E858^2*(SIN(RADIANS(G859))*SIN(RADIANS(E859))+COS(RADIANS(G859))*COS(RADIANS(E859))*COS(RADIANS(Z849))))</f>
        <v>#DIV/0!</v>
      </c>
      <c r="AA859" s="3" t="e">
        <f>IF(DEGREES(ACOS(SIN(RADIANS(G859))*SIN(RADIANS(E859))+COS(RADIANS(G859))*COS(RADIANS(E859))*COS(RADIANS(AA849))))&gt;90,0,$F$4*$F$5/E858^2*(SIN(RADIANS(G859))*SIN(RADIANS(E859))+COS(RADIANS(G859))*COS(RADIANS(E859))*COS(RADIANS(AA849))))</f>
        <v>#DIV/0!</v>
      </c>
      <c r="AB859" s="3" t="e">
        <f>IF(DEGREES(ACOS(SIN(RADIANS(G859))*SIN(RADIANS(E859))+COS(RADIANS(G859))*COS(RADIANS(E859))*COS(RADIANS(AB849))))&gt;90,0,$F$4*$F$5/E858^2*(SIN(RADIANS(G859))*SIN(RADIANS(E859))+COS(RADIANS(G859))*COS(RADIANS(E859))*COS(RADIANS(AB849))))</f>
        <v>#DIV/0!</v>
      </c>
      <c r="AC859" s="3" t="e">
        <f>IF(DEGREES(ACOS(SIN(RADIANS(G859))*SIN(RADIANS(E859))+COS(RADIANS(G859))*COS(RADIANS(E859))*COS(RADIANS(AC849))))&gt;90,0,$F$4*$F$5/E858^2*(SIN(RADIANS(G859))*SIN(RADIANS(E859))+COS(RADIANS(G859))*COS(RADIANS(E859))*COS(RADIANS(AC849))))</f>
        <v>#DIV/0!</v>
      </c>
      <c r="AD859" s="3" t="e">
        <f>IF(DEGREES(ACOS(SIN(RADIANS(G859))*SIN(RADIANS(E859))+COS(RADIANS(G859))*COS(RADIANS(E859))*COS(RADIANS(AD849))))&gt;90,0,$F$4*$F$5/E858^2*(SIN(RADIANS(G859))*SIN(RADIANS(E859))+COS(RADIANS(G859))*COS(RADIANS(E859))*COS(RADIANS(AD849))))</f>
        <v>#DIV/0!</v>
      </c>
      <c r="AE859" s="3" t="e">
        <f>IF(DEGREES(ACOS(SIN(RADIANS(G859))*SIN(RADIANS(E859))+COS(RADIANS(G859))*COS(RADIANS(E859))*COS(RADIANS(AE849))))&gt;90,0,$F$4*$F$5/E858^2*(SIN(RADIANS(G859))*SIN(RADIANS(E859))+COS(RADIANS(G859))*COS(RADIANS(E859))*COS(RADIANS(AE849))))</f>
        <v>#DIV/0!</v>
      </c>
      <c r="AF859" s="3" t="e">
        <f>IF(DEGREES(ACOS(SIN(RADIANS(G859))*SIN(RADIANS(E859))+COS(RADIANS(G859))*COS(RADIANS(E859))*COS(RADIANS(AF849))))&gt;90,0,$F$4*$F$5/E858^2*(SIN(RADIANS(G859))*SIN(RADIANS(E859))+COS(RADIANS(G859))*COS(RADIANS(E859))*COS(RADIANS(AF849))))</f>
        <v>#DIV/0!</v>
      </c>
      <c r="AG859" s="3" t="e">
        <f>IF(DEGREES(ACOS(SIN(RADIANS(G859))*SIN(RADIANS(E859))+COS(RADIANS(G859))*COS(RADIANS(E859))*COS(RADIANS(AG849))))&gt;90,0,$F$4*$F$5/E858^2*(SIN(RADIANS(G859))*SIN(RADIANS(E859))+COS(RADIANS(G859))*COS(RADIANS(E859))*COS(RADIANS(AG849))))</f>
        <v>#DIV/0!</v>
      </c>
      <c r="AH859" s="3" t="e">
        <f>IF(DEGREES(ACOS(SIN(RADIANS(G859))*SIN(RADIANS(E859))+COS(RADIANS(G859))*COS(RADIANS(E859))*COS(RADIANS(AH849))))&gt;90,0,$F$4*$F$5/E858^2*(SIN(RADIANS(G859))*SIN(RADIANS(E859))+COS(RADIANS(G859))*COS(RADIANS(E859))*COS(RADIANS(AH849))))</f>
        <v>#DIV/0!</v>
      </c>
      <c r="AI859" s="3" t="e">
        <f>IF(DEGREES(ACOS(SIN(RADIANS(G859))*SIN(RADIANS(E859))+COS(RADIANS(G859))*COS(RADIANS(E859))*COS(RADIANS(AI849))))&gt;90,0,$F$4*$F$5/E858^2*(SIN(RADIANS(G859))*SIN(RADIANS(E859))+COS(RADIANS(G859))*COS(RADIANS(E859))*COS(RADIANS(AI849))))</f>
        <v>#DIV/0!</v>
      </c>
      <c r="AJ859" s="3" t="e">
        <f>IF(DEGREES(ACOS(SIN(RADIANS(G859))*SIN(RADIANS(E859))+COS(RADIANS(G859))*COS(RADIANS(E859))*COS(RADIANS(AJ849))))&gt;90,0,$F$4*$F$5/E858^2*(SIN(RADIANS(G859))*SIN(RADIANS(E859))+COS(RADIANS(G859))*COS(RADIANS(E859))*COS(RADIANS(AJ849))))</f>
        <v>#DIV/0!</v>
      </c>
      <c r="AK859" s="3">
        <f>IF(DEGREES(ACOS(SIN(RADIANS(G859))*SIN(RADIANS(E859))+COS(RADIANS(G859))*COS(RADIANS(E859))*COS(RADIANS(AK849))))&gt;90,0,$F$4*$F$5/E858^2*(SIN(RADIANS(G859))*SIN(RADIANS(E859))+COS(RADIANS(G859))*COS(RADIANS(E859))*COS(RADIANS(AK849))))</f>
        <v>0</v>
      </c>
      <c r="AL859" s="3">
        <f>IF(DEGREES(ACOS(SIN(RADIANS(G859))*SIN(RADIANS(E859))+COS(RADIANS(G859))*COS(RADIANS(E859))*COS(RADIANS(AL849))))&gt;90,0,$F$4*$F$5/E858^2*(SIN(RADIANS(G859))*SIN(RADIANS(E859))+COS(RADIANS(G859))*COS(RADIANS(E859))*COS(RADIANS(AL849))))</f>
        <v>0</v>
      </c>
      <c r="AM859" s="3">
        <f>IF(DEGREES(ACOS(SIN(RADIANS(G859))*SIN(RADIANS(E859))+COS(RADIANS(G859))*COS(RADIANS(E859))*COS(RADIANS(AM849))))&gt;90,0,$F$4*$F$5/E858^2*(SIN(RADIANS(G859))*SIN(RADIANS(E859))+COS(RADIANS(G859))*COS(RADIANS(E859))*COS(RADIANS(AM849))))</f>
        <v>0</v>
      </c>
      <c r="AN859" s="3">
        <f>IF(DEGREES(ACOS(SIN(RADIANS(G859))*SIN(RADIANS(E859))+COS(RADIANS(G859))*COS(RADIANS(E859))*COS(RADIANS(AN849))))&gt;90,0,$F$4*$F$5/E858^2*(SIN(RADIANS(G859))*SIN(RADIANS(E859))+COS(RADIANS(G859))*COS(RADIANS(E859))*COS(RADIANS(AN849))))</f>
        <v>0</v>
      </c>
      <c r="AO859" s="3">
        <f>IF(DEGREES(ACOS(SIN(RADIANS(G859))*SIN(RADIANS(E859))+COS(RADIANS(G859))*COS(RADIANS(E859))*COS(RADIANS(AO849))))&gt;90,0,$F$4*$F$5/E858^2*(SIN(RADIANS(G859))*SIN(RADIANS(E859))+COS(RADIANS(G859))*COS(RADIANS(E859))*COS(RADIANS(AO849))))</f>
        <v>0</v>
      </c>
      <c r="AP859" s="3">
        <f>IF(DEGREES(ACOS(SIN(RADIANS(G859))*SIN(RADIANS(E859))+COS(RADIANS(G859))*COS(RADIANS(E859))*COS(RADIANS(AP849))))&gt;90,0,$F$4*$F$5/E858^2*(SIN(RADIANS(G859))*SIN(RADIANS(E859))+COS(RADIANS(G859))*COS(RADIANS(E859))*COS(RADIANS(AP849))))</f>
        <v>0</v>
      </c>
      <c r="AQ859" s="3">
        <f>IF(DEGREES(ACOS(SIN(RADIANS(G859))*SIN(RADIANS(E859))+COS(RADIANS(G859))*COS(RADIANS(E859))*COS(RADIANS(AQ849))))&gt;90,0,$F$4*$F$5/E858^2*(SIN(RADIANS(G859))*SIN(RADIANS(E859))+COS(RADIANS(G859))*COS(RADIANS(E859))*COS(RADIANS(AQ849))))</f>
        <v>0</v>
      </c>
      <c r="AR859" s="3">
        <f>IF(DEGREES(ACOS(SIN(RADIANS(G859))*SIN(RADIANS(E859))+COS(RADIANS(G859))*COS(RADIANS(E859))*COS(RADIANS(AR849))))&gt;90,0,$F$4*$F$5/E858^2*(SIN(RADIANS(G859))*SIN(RADIANS(E859))+COS(RADIANS(G859))*COS(RADIANS(E859))*COS(RADIANS(AR849))))</f>
        <v>0</v>
      </c>
    </row>
    <row r="860" spans="2:44" ht="15.75" customHeight="1" x14ac:dyDescent="0.2">
      <c r="B860" s="20" t="s">
        <v>789</v>
      </c>
      <c r="E860" s="3">
        <f>IF($F$10=0,IF(E851&lt;360,E851,E851-360),($F$10+1)*E851)</f>
        <v>350</v>
      </c>
      <c r="G860" s="3">
        <v>0</v>
      </c>
      <c r="I860" s="3">
        <f>IF(DEGREES(ACOS(SIN(RADIANS(G860))*SIN(RADIANS(E859))+COS(RADIANS(G860))*COS(RADIANS(E859))*COS(RADIANS(I849))))&gt;90,0,$F$4*$F$5/E858^2*(SIN(RADIANS(G860))*SIN(RADIANS(E859))+COS(RADIANS(G860))*COS(RADIANS(E859))*COS(RADIANS(I849))))</f>
        <v>0</v>
      </c>
      <c r="J860" s="3">
        <f>IF(DEGREES(ACOS(SIN(RADIANS(G860))*SIN(RADIANS(E859))+COS(RADIANS(G860))*COS(RADIANS(E859))*COS(RADIANS(J849))))&gt;90,0,$F$4*$F$5/E858^2*(SIN(RADIANS(G860))*SIN(RADIANS(E859))+COS(RADIANS(G860))*COS(RADIANS(E859))*COS(RADIANS(J849))))</f>
        <v>0</v>
      </c>
      <c r="K860" s="3">
        <f>IF(DEGREES(ACOS(SIN(RADIANS(G860))*SIN(RADIANS(E859))+COS(RADIANS(G860))*COS(RADIANS(E859))*COS(RADIANS(K849))))&gt;90,0,$F$4*$F$5/E858^2*(SIN(RADIANS(G860))*SIN(RADIANS(E859))+COS(RADIANS(G860))*COS(RADIANS(E859))*COS(RADIANS(K849))))</f>
        <v>0</v>
      </c>
      <c r="L860" s="3">
        <f>IF(DEGREES(ACOS(SIN(RADIANS(G860))*SIN(RADIANS(E859))+COS(RADIANS(G860))*COS(RADIANS(E859))*COS(RADIANS(L849))))&gt;90,0,$F$4*$F$5/E858^2*(SIN(RADIANS(G860))*SIN(RADIANS(E859))+COS(RADIANS(G860))*COS(RADIANS(E859))*COS(RADIANS(L849))))</f>
        <v>0</v>
      </c>
      <c r="M860" s="3">
        <f>IF(DEGREES(ACOS(SIN(RADIANS(G860))*SIN(RADIANS(E859))+COS(RADIANS(G860))*COS(RADIANS(E859))*COS(RADIANS(M849))))&gt;90,0,$F$4*$F$5/E858^2*(SIN(RADIANS(G860))*SIN(RADIANS(E859))+COS(RADIANS(G860))*COS(RADIANS(E859))*COS(RADIANS(M849))))</f>
        <v>0</v>
      </c>
      <c r="N860" s="3">
        <f>IF(DEGREES(ACOS(SIN(RADIANS(G860))*SIN(RADIANS(E859))+COS(RADIANS(G860))*COS(RADIANS(E859))*COS(RADIANS(N849))))&gt;90,0,$F$4*$F$5/E858^2*(SIN(RADIANS(G860))*SIN(RADIANS(E859))+COS(RADIANS(G860))*COS(RADIANS(E859))*COS(RADIANS(N849))))</f>
        <v>0</v>
      </c>
      <c r="O860" s="3">
        <f>IF(DEGREES(ACOS(SIN(RADIANS(G860))*SIN(RADIANS(E859))+COS(RADIANS(G860))*COS(RADIANS(E859))*COS(RADIANS(O849))))&gt;90,0,$F$4*$F$5/E858^2*(SIN(RADIANS(G860))*SIN(RADIANS(E859))+COS(RADIANS(G860))*COS(RADIANS(E859))*COS(RADIANS(O849))))</f>
        <v>0</v>
      </c>
      <c r="P860" s="3">
        <f>IF(DEGREES(ACOS(SIN(RADIANS(G860))*SIN(RADIANS(E859))+COS(RADIANS(G860))*COS(RADIANS(E859))*COS(RADIANS(P849))))&gt;90,0,$F$4*$F$5/E858^2*(SIN(RADIANS(G860))*SIN(RADIANS(E859))+COS(RADIANS(G860))*COS(RADIANS(E859))*COS(RADIANS(P849))))</f>
        <v>0</v>
      </c>
      <c r="Q860" s="3">
        <f>IF(DEGREES(ACOS(SIN(RADIANS(G860))*SIN(RADIANS(E859))+COS(RADIANS(G860))*COS(RADIANS(E859))*COS(RADIANS(Q849))))&gt;90,0,$F$4*$F$5/E858^2*(SIN(RADIANS(G860))*SIN(RADIANS(E859))+COS(RADIANS(G860))*COS(RADIANS(E859))*COS(RADIANS(Q849))))</f>
        <v>0</v>
      </c>
      <c r="R860" s="3" t="e">
        <f>IF(DEGREES(ACOS(SIN(RADIANS(G860))*SIN(RADIANS(E859))+COS(RADIANS(G860))*COS(RADIANS(E859))*COS(RADIANS(R849))))&gt;90,0,$F$4*$F$5/E858^2*(SIN(RADIANS(G860))*SIN(RADIANS(E859))+COS(RADIANS(G860))*COS(RADIANS(E859))*COS(RADIANS(R849))))</f>
        <v>#DIV/0!</v>
      </c>
      <c r="S860" s="3" t="e">
        <f>IF(DEGREES(ACOS(SIN(RADIANS(G860))*SIN(RADIANS(E859))+COS(RADIANS(G860))*COS(RADIANS(E859))*COS(RADIANS(S849))))&gt;90,0,$F$4*$F$5/E858^2*(SIN(RADIANS(G860))*SIN(RADIANS(E859))+COS(RADIANS(G860))*COS(RADIANS(E859))*COS(RADIANS(S849))))</f>
        <v>#DIV/0!</v>
      </c>
      <c r="T860" s="3" t="e">
        <f>IF(DEGREES(ACOS(SIN(RADIANS(G860))*SIN(RADIANS(E859))+COS(RADIANS(G860))*COS(RADIANS(E859))*COS(RADIANS(T849))))&gt;90,0,$F$4*$F$5/E858^2*(SIN(RADIANS(G860))*SIN(RADIANS(E859))+COS(RADIANS(G860))*COS(RADIANS(E859))*COS(RADIANS(T849))))</f>
        <v>#DIV/0!</v>
      </c>
      <c r="U860" s="3" t="e">
        <f>IF(DEGREES(ACOS(SIN(RADIANS(G860))*SIN(RADIANS(E859))+COS(RADIANS(G860))*COS(RADIANS(E859))*COS(RADIANS(U849))))&gt;90,0,$F$4*$F$5/E858^2*(SIN(RADIANS(G860))*SIN(RADIANS(E859))+COS(RADIANS(G860))*COS(RADIANS(E859))*COS(RADIANS(U849))))</f>
        <v>#DIV/0!</v>
      </c>
      <c r="V860" s="3" t="e">
        <f>IF(DEGREES(ACOS(SIN(RADIANS(G860))*SIN(RADIANS(E859))+COS(RADIANS(G860))*COS(RADIANS(E859))*COS(RADIANS(V849))))&gt;90,0,$F$4*$F$5/E858^2*(SIN(RADIANS(G860))*SIN(RADIANS(E859))+COS(RADIANS(G860))*COS(RADIANS(E859))*COS(RADIANS(V849))))</f>
        <v>#DIV/0!</v>
      </c>
      <c r="W860" s="3" t="e">
        <f>IF(DEGREES(ACOS(SIN(RADIANS(G860))*SIN(RADIANS(E859))+COS(RADIANS(G860))*COS(RADIANS(E859))*COS(RADIANS(W849))))&gt;90,0,$F$4*$F$5/E858^2*(SIN(RADIANS(G860))*SIN(RADIANS(E859))+COS(RADIANS(G860))*COS(RADIANS(E859))*COS(RADIANS(W849))))</f>
        <v>#DIV/0!</v>
      </c>
      <c r="X860" s="3" t="e">
        <f>IF(DEGREES(ACOS(SIN(RADIANS(G860))*SIN(RADIANS(E859))+COS(RADIANS(G860))*COS(RADIANS(E859))*COS(RADIANS(X849))))&gt;90,0,$F$4*$F$5/E858^2*(SIN(RADIANS(G860))*SIN(RADIANS(E859))+COS(RADIANS(G860))*COS(RADIANS(E859))*COS(RADIANS(X849))))</f>
        <v>#DIV/0!</v>
      </c>
      <c r="Y860" s="3" t="e">
        <f>IF(DEGREES(ACOS(SIN(RADIANS(G860))*SIN(RADIANS(E859))+COS(RADIANS(G860))*COS(RADIANS(E859))*COS(RADIANS(Y849))))&gt;90,0,$F$4*$F$5/E858^2*(SIN(RADIANS(G860))*SIN(RADIANS(E859))+COS(RADIANS(G860))*COS(RADIANS(E859))*COS(RADIANS(Y849))))</f>
        <v>#DIV/0!</v>
      </c>
      <c r="Z860" s="3" t="e">
        <f>IF(DEGREES(ACOS(SIN(RADIANS(G860))*SIN(RADIANS(E859))+COS(RADIANS(G860))*COS(RADIANS(E859))*COS(RADIANS(Z849))))&gt;90,0,$F$4*$F$5/E858^2*(SIN(RADIANS(G860))*SIN(RADIANS(E859))+COS(RADIANS(G860))*COS(RADIANS(E859))*COS(RADIANS(Z849))))</f>
        <v>#DIV/0!</v>
      </c>
      <c r="AA860" s="3" t="e">
        <f>IF(DEGREES(ACOS(SIN(RADIANS(G860))*SIN(RADIANS(E859))+COS(RADIANS(G860))*COS(RADIANS(E859))*COS(RADIANS(AA849))))&gt;90,0,$F$4*$F$5/E858^2*(SIN(RADIANS(G860))*SIN(RADIANS(E859))+COS(RADIANS(G860))*COS(RADIANS(E859))*COS(RADIANS(AA849))))</f>
        <v>#DIV/0!</v>
      </c>
      <c r="AB860" s="3" t="e">
        <f>IF(DEGREES(ACOS(SIN(RADIANS(G860))*SIN(RADIANS(E859))+COS(RADIANS(G860))*COS(RADIANS(E859))*COS(RADIANS(AB849))))&gt;90,0,$F$4*$F$5/E858^2*(SIN(RADIANS(G860))*SIN(RADIANS(E859))+COS(RADIANS(G860))*COS(RADIANS(E859))*COS(RADIANS(AB849))))</f>
        <v>#DIV/0!</v>
      </c>
      <c r="AC860" s="3" t="e">
        <f>IF(DEGREES(ACOS(SIN(RADIANS(G860))*SIN(RADIANS(E859))+COS(RADIANS(G860))*COS(RADIANS(E859))*COS(RADIANS(AC849))))&gt;90,0,$F$4*$F$5/E858^2*(SIN(RADIANS(G860))*SIN(RADIANS(E859))+COS(RADIANS(G860))*COS(RADIANS(E859))*COS(RADIANS(AC849))))</f>
        <v>#DIV/0!</v>
      </c>
      <c r="AD860" s="3" t="e">
        <f>IF(DEGREES(ACOS(SIN(RADIANS(G860))*SIN(RADIANS(E859))+COS(RADIANS(G860))*COS(RADIANS(E859))*COS(RADIANS(AD849))))&gt;90,0,$F$4*$F$5/E858^2*(SIN(RADIANS(G860))*SIN(RADIANS(E859))+COS(RADIANS(G860))*COS(RADIANS(E859))*COS(RADIANS(AD849))))</f>
        <v>#DIV/0!</v>
      </c>
      <c r="AE860" s="3" t="e">
        <f>IF(DEGREES(ACOS(SIN(RADIANS(G860))*SIN(RADIANS(E859))+COS(RADIANS(G860))*COS(RADIANS(E859))*COS(RADIANS(AE849))))&gt;90,0,$F$4*$F$5/E858^2*(SIN(RADIANS(G860))*SIN(RADIANS(E859))+COS(RADIANS(G860))*COS(RADIANS(E859))*COS(RADIANS(AE849))))</f>
        <v>#DIV/0!</v>
      </c>
      <c r="AF860" s="3" t="e">
        <f>IF(DEGREES(ACOS(SIN(RADIANS(G860))*SIN(RADIANS(E859))+COS(RADIANS(G860))*COS(RADIANS(E859))*COS(RADIANS(AF849))))&gt;90,0,$F$4*$F$5/E858^2*(SIN(RADIANS(G860))*SIN(RADIANS(E859))+COS(RADIANS(G860))*COS(RADIANS(E859))*COS(RADIANS(AF849))))</f>
        <v>#DIV/0!</v>
      </c>
      <c r="AG860" s="3" t="e">
        <f>IF(DEGREES(ACOS(SIN(RADIANS(G860))*SIN(RADIANS(E859))+COS(RADIANS(G860))*COS(RADIANS(E859))*COS(RADIANS(AG849))))&gt;90,0,$F$4*$F$5/E858^2*(SIN(RADIANS(G860))*SIN(RADIANS(E859))+COS(RADIANS(G860))*COS(RADIANS(E859))*COS(RADIANS(AG849))))</f>
        <v>#DIV/0!</v>
      </c>
      <c r="AH860" s="3" t="e">
        <f>IF(DEGREES(ACOS(SIN(RADIANS(G860))*SIN(RADIANS(E859))+COS(RADIANS(G860))*COS(RADIANS(E859))*COS(RADIANS(AH849))))&gt;90,0,$F$4*$F$5/E858^2*(SIN(RADIANS(G860))*SIN(RADIANS(E859))+COS(RADIANS(G860))*COS(RADIANS(E859))*COS(RADIANS(AH849))))</f>
        <v>#DIV/0!</v>
      </c>
      <c r="AI860" s="3" t="e">
        <f>IF(DEGREES(ACOS(SIN(RADIANS(G860))*SIN(RADIANS(E859))+COS(RADIANS(G860))*COS(RADIANS(E859))*COS(RADIANS(AI849))))&gt;90,0,$F$4*$F$5/E858^2*(SIN(RADIANS(G860))*SIN(RADIANS(E859))+COS(RADIANS(G860))*COS(RADIANS(E859))*COS(RADIANS(AI849))))</f>
        <v>#DIV/0!</v>
      </c>
      <c r="AJ860" s="3" t="e">
        <f>IF(DEGREES(ACOS(SIN(RADIANS(G860))*SIN(RADIANS(E859))+COS(RADIANS(G860))*COS(RADIANS(E859))*COS(RADIANS(AJ849))))&gt;90,0,$F$4*$F$5/E858^2*(SIN(RADIANS(G860))*SIN(RADIANS(E859))+COS(RADIANS(G860))*COS(RADIANS(E859))*COS(RADIANS(AJ849))))</f>
        <v>#DIV/0!</v>
      </c>
      <c r="AK860" s="3">
        <f>IF(DEGREES(ACOS(SIN(RADIANS(G860))*SIN(RADIANS(E859))+COS(RADIANS(G860))*COS(RADIANS(E859))*COS(RADIANS(AK849))))&gt;90,0,$F$4*$F$5/E858^2*(SIN(RADIANS(G860))*SIN(RADIANS(E859))+COS(RADIANS(G860))*COS(RADIANS(E859))*COS(RADIANS(AK849))))</f>
        <v>0</v>
      </c>
      <c r="AL860" s="3">
        <f>IF(DEGREES(ACOS(SIN(RADIANS(G860))*SIN(RADIANS(E859))+COS(RADIANS(G860))*COS(RADIANS(E859))*COS(RADIANS(AL849))))&gt;90,0,$F$4*$F$5/E858^2*(SIN(RADIANS(G860))*SIN(RADIANS(E859))+COS(RADIANS(G860))*COS(RADIANS(E859))*COS(RADIANS(AL849))))</f>
        <v>0</v>
      </c>
      <c r="AM860" s="3">
        <f>IF(DEGREES(ACOS(SIN(RADIANS(G860))*SIN(RADIANS(E859))+COS(RADIANS(G860))*COS(RADIANS(E859))*COS(RADIANS(AM849))))&gt;90,0,$F$4*$F$5/E858^2*(SIN(RADIANS(G860))*SIN(RADIANS(E859))+COS(RADIANS(G860))*COS(RADIANS(E859))*COS(RADIANS(AM849))))</f>
        <v>0</v>
      </c>
      <c r="AN860" s="3">
        <f>IF(DEGREES(ACOS(SIN(RADIANS(G860))*SIN(RADIANS(E859))+COS(RADIANS(G860))*COS(RADIANS(E859))*COS(RADIANS(AN849))))&gt;90,0,$F$4*$F$5/E858^2*(SIN(RADIANS(G860))*SIN(RADIANS(E859))+COS(RADIANS(G860))*COS(RADIANS(E859))*COS(RADIANS(AN849))))</f>
        <v>0</v>
      </c>
      <c r="AO860" s="3">
        <f>IF(DEGREES(ACOS(SIN(RADIANS(G860))*SIN(RADIANS(E859))+COS(RADIANS(G860))*COS(RADIANS(E859))*COS(RADIANS(AO849))))&gt;90,0,$F$4*$F$5/E858^2*(SIN(RADIANS(G860))*SIN(RADIANS(E859))+COS(RADIANS(G860))*COS(RADIANS(E859))*COS(RADIANS(AO849))))</f>
        <v>0</v>
      </c>
      <c r="AP860" s="3">
        <f>IF(DEGREES(ACOS(SIN(RADIANS(G860))*SIN(RADIANS(E859))+COS(RADIANS(G860))*COS(RADIANS(E859))*COS(RADIANS(AP849))))&gt;90,0,$F$4*$F$5/E858^2*(SIN(RADIANS(G860))*SIN(RADIANS(E859))+COS(RADIANS(G860))*COS(RADIANS(E859))*COS(RADIANS(AP849))))</f>
        <v>0</v>
      </c>
      <c r="AQ860" s="3">
        <f>IF(DEGREES(ACOS(SIN(RADIANS(G860))*SIN(RADIANS(E859))+COS(RADIANS(G860))*COS(RADIANS(E859))*COS(RADIANS(AQ849))))&gt;90,0,$F$4*$F$5/E858^2*(SIN(RADIANS(G860))*SIN(RADIANS(E859))+COS(RADIANS(G860))*COS(RADIANS(E859))*COS(RADIANS(AQ849))))</f>
        <v>0</v>
      </c>
      <c r="AR860" s="3">
        <f>IF(DEGREES(ACOS(SIN(RADIANS(G860))*SIN(RADIANS(E859))+COS(RADIANS(G860))*COS(RADIANS(E859))*COS(RADIANS(AR849))))&gt;90,0,$F$4*$F$5/E858^2*(SIN(RADIANS(G860))*SIN(RADIANS(E859))+COS(RADIANS(G860))*COS(RADIANS(E859))*COS(RADIANS(AR849))))</f>
        <v>0</v>
      </c>
    </row>
    <row r="861" spans="2:44" ht="15.75" customHeight="1" x14ac:dyDescent="0.2">
      <c r="B861" s="20" t="s">
        <v>790</v>
      </c>
      <c r="E861" s="3">
        <f>E860-E852-360*ROUNDDOWN((E860-E852)/360,0)</f>
        <v>0</v>
      </c>
      <c r="G861" s="3">
        <v>-10</v>
      </c>
      <c r="I861" s="3">
        <f>IF(DEGREES(ACOS(SIN(RADIANS(G861))*SIN(RADIANS(E859))+COS(RADIANS(G861))*COS(RADIANS(E859))*COS(RADIANS(I849))))&gt;90,0,$F$4*$F$5/E858^2*(SIN(RADIANS(G861))*SIN(RADIANS(E859))+COS(RADIANS(G861))*COS(RADIANS(E859))*COS(RADIANS(I849))))</f>
        <v>0</v>
      </c>
      <c r="J861" s="3">
        <f>IF(DEGREES(ACOS(SIN(RADIANS(G861))*SIN(RADIANS(E859))+COS(RADIANS(G861))*COS(RADIANS(E859))*COS(RADIANS(J849))))&gt;90,0,$F$4*$F$5/E858^2*(SIN(RADIANS(G861))*SIN(RADIANS(E859))+COS(RADIANS(G861))*COS(RADIANS(E859))*COS(RADIANS(J849))))</f>
        <v>0</v>
      </c>
      <c r="K861" s="3">
        <f>IF(DEGREES(ACOS(SIN(RADIANS(G861))*SIN(RADIANS(E859))+COS(RADIANS(G861))*COS(RADIANS(E859))*COS(RADIANS(K849))))&gt;90,0,$F$4*$F$5/E858^2*(SIN(RADIANS(G861))*SIN(RADIANS(E859))+COS(RADIANS(G861))*COS(RADIANS(E859))*COS(RADIANS(K849))))</f>
        <v>0</v>
      </c>
      <c r="L861" s="3">
        <f>IF(DEGREES(ACOS(SIN(RADIANS(G861))*SIN(RADIANS(E859))+COS(RADIANS(G861))*COS(RADIANS(E859))*COS(RADIANS(L849))))&gt;90,0,$F$4*$F$5/E858^2*(SIN(RADIANS(G861))*SIN(RADIANS(E859))+COS(RADIANS(G861))*COS(RADIANS(E859))*COS(RADIANS(L849))))</f>
        <v>0</v>
      </c>
      <c r="M861" s="3">
        <f>IF(DEGREES(ACOS(SIN(RADIANS(G861))*SIN(RADIANS(E859))+COS(RADIANS(G861))*COS(RADIANS(E859))*COS(RADIANS(M849))))&gt;90,0,$F$4*$F$5/E858^2*(SIN(RADIANS(G861))*SIN(RADIANS(E859))+COS(RADIANS(G861))*COS(RADIANS(E859))*COS(RADIANS(M849))))</f>
        <v>0</v>
      </c>
      <c r="N861" s="3">
        <f>IF(DEGREES(ACOS(SIN(RADIANS(G861))*SIN(RADIANS(E859))+COS(RADIANS(G861))*COS(RADIANS(E859))*COS(RADIANS(N849))))&gt;90,0,$F$4*$F$5/E858^2*(SIN(RADIANS(G861))*SIN(RADIANS(E859))+COS(RADIANS(G861))*COS(RADIANS(E859))*COS(RADIANS(N849))))</f>
        <v>0</v>
      </c>
      <c r="O861" s="3">
        <f>IF(DEGREES(ACOS(SIN(RADIANS(G861))*SIN(RADIANS(E859))+COS(RADIANS(G861))*COS(RADIANS(E859))*COS(RADIANS(O849))))&gt;90,0,$F$4*$F$5/E858^2*(SIN(RADIANS(G861))*SIN(RADIANS(E859))+COS(RADIANS(G861))*COS(RADIANS(E859))*COS(RADIANS(O849))))</f>
        <v>0</v>
      </c>
      <c r="P861" s="3">
        <f>IF(DEGREES(ACOS(SIN(RADIANS(G861))*SIN(RADIANS(E859))+COS(RADIANS(G861))*COS(RADIANS(E859))*COS(RADIANS(P849))))&gt;90,0,$F$4*$F$5/E858^2*(SIN(RADIANS(G861))*SIN(RADIANS(E859))+COS(RADIANS(G861))*COS(RADIANS(E859))*COS(RADIANS(P849))))</f>
        <v>0</v>
      </c>
      <c r="Q861" s="3">
        <f>IF(DEGREES(ACOS(SIN(RADIANS(G861))*SIN(RADIANS(E859))+COS(RADIANS(G861))*COS(RADIANS(E859))*COS(RADIANS(Q849))))&gt;90,0,$F$4*$F$5/E858^2*(SIN(RADIANS(G861))*SIN(RADIANS(E859))+COS(RADIANS(G861))*COS(RADIANS(E859))*COS(RADIANS(Q849))))</f>
        <v>0</v>
      </c>
      <c r="R861" s="3" t="e">
        <f>IF(DEGREES(ACOS(SIN(RADIANS(G861))*SIN(RADIANS(E859))+COS(RADIANS(G861))*COS(RADIANS(E859))*COS(RADIANS(R849))))&gt;90,0,$F$4*$F$5/E858^2*(SIN(RADIANS(G861))*SIN(RADIANS(E859))+COS(RADIANS(G861))*COS(RADIANS(E859))*COS(RADIANS(R849))))</f>
        <v>#DIV/0!</v>
      </c>
      <c r="S861" s="3" t="e">
        <f>IF(DEGREES(ACOS(SIN(RADIANS(G861))*SIN(RADIANS(E859))+COS(RADIANS(G861))*COS(RADIANS(E859))*COS(RADIANS(S849))))&gt;90,0,$F$4*$F$5/E858^2*(SIN(RADIANS(G861))*SIN(RADIANS(E859))+COS(RADIANS(G861))*COS(RADIANS(E859))*COS(RADIANS(S849))))</f>
        <v>#DIV/0!</v>
      </c>
      <c r="T861" s="3" t="e">
        <f>IF(DEGREES(ACOS(SIN(RADIANS(G861))*SIN(RADIANS(E859))+COS(RADIANS(G861))*COS(RADIANS(E859))*COS(RADIANS(T849))))&gt;90,0,$F$4*$F$5/E858^2*(SIN(RADIANS(G861))*SIN(RADIANS(E859))+COS(RADIANS(G861))*COS(RADIANS(E859))*COS(RADIANS(T849))))</f>
        <v>#DIV/0!</v>
      </c>
      <c r="U861" s="3" t="e">
        <f>IF(DEGREES(ACOS(SIN(RADIANS(G861))*SIN(RADIANS(E859))+COS(RADIANS(G861))*COS(RADIANS(E859))*COS(RADIANS(U849))))&gt;90,0,$F$4*$F$5/E858^2*(SIN(RADIANS(G861))*SIN(RADIANS(E859))+COS(RADIANS(G861))*COS(RADIANS(E859))*COS(RADIANS(U849))))</f>
        <v>#DIV/0!</v>
      </c>
      <c r="V861" s="3" t="e">
        <f>IF(DEGREES(ACOS(SIN(RADIANS(G861))*SIN(RADIANS(E859))+COS(RADIANS(G861))*COS(RADIANS(E859))*COS(RADIANS(V849))))&gt;90,0,$F$4*$F$5/E858^2*(SIN(RADIANS(G861))*SIN(RADIANS(E859))+COS(RADIANS(G861))*COS(RADIANS(E859))*COS(RADIANS(V849))))</f>
        <v>#DIV/0!</v>
      </c>
      <c r="W861" s="3" t="e">
        <f>IF(DEGREES(ACOS(SIN(RADIANS(G861))*SIN(RADIANS(E859))+COS(RADIANS(G861))*COS(RADIANS(E859))*COS(RADIANS(W849))))&gt;90,0,$F$4*$F$5/E858^2*(SIN(RADIANS(G861))*SIN(RADIANS(E859))+COS(RADIANS(G861))*COS(RADIANS(E859))*COS(RADIANS(W849))))</f>
        <v>#DIV/0!</v>
      </c>
      <c r="X861" s="3" t="e">
        <f>IF(DEGREES(ACOS(SIN(RADIANS(G861))*SIN(RADIANS(E859))+COS(RADIANS(G861))*COS(RADIANS(E859))*COS(RADIANS(X849))))&gt;90,0,$F$4*$F$5/E858^2*(SIN(RADIANS(G861))*SIN(RADIANS(E859))+COS(RADIANS(G861))*COS(RADIANS(E859))*COS(RADIANS(X849))))</f>
        <v>#DIV/0!</v>
      </c>
      <c r="Y861" s="3" t="e">
        <f>IF(DEGREES(ACOS(SIN(RADIANS(G861))*SIN(RADIANS(E859))+COS(RADIANS(G861))*COS(RADIANS(E859))*COS(RADIANS(Y849))))&gt;90,0,$F$4*$F$5/E858^2*(SIN(RADIANS(G861))*SIN(RADIANS(E859))+COS(RADIANS(G861))*COS(RADIANS(E859))*COS(RADIANS(Y849))))</f>
        <v>#DIV/0!</v>
      </c>
      <c r="Z861" s="3" t="e">
        <f>IF(DEGREES(ACOS(SIN(RADIANS(G861))*SIN(RADIANS(E859))+COS(RADIANS(G861))*COS(RADIANS(E859))*COS(RADIANS(Z849))))&gt;90,0,$F$4*$F$5/E858^2*(SIN(RADIANS(G861))*SIN(RADIANS(E859))+COS(RADIANS(G861))*COS(RADIANS(E859))*COS(RADIANS(Z849))))</f>
        <v>#DIV/0!</v>
      </c>
      <c r="AA861" s="3" t="e">
        <f>IF(DEGREES(ACOS(SIN(RADIANS(G861))*SIN(RADIANS(E859))+COS(RADIANS(G861))*COS(RADIANS(E859))*COS(RADIANS(AA849))))&gt;90,0,$F$4*$F$5/E858^2*(SIN(RADIANS(G861))*SIN(RADIANS(E859))+COS(RADIANS(G861))*COS(RADIANS(E859))*COS(RADIANS(AA849))))</f>
        <v>#DIV/0!</v>
      </c>
      <c r="AB861" s="3" t="e">
        <f>IF(DEGREES(ACOS(SIN(RADIANS(G861))*SIN(RADIANS(E859))+COS(RADIANS(G861))*COS(RADIANS(E859))*COS(RADIANS(AB849))))&gt;90,0,$F$4*$F$5/E858^2*(SIN(RADIANS(G861))*SIN(RADIANS(E859))+COS(RADIANS(G861))*COS(RADIANS(E859))*COS(RADIANS(AB849))))</f>
        <v>#DIV/0!</v>
      </c>
      <c r="AC861" s="3" t="e">
        <f>IF(DEGREES(ACOS(SIN(RADIANS(G861))*SIN(RADIANS(E859))+COS(RADIANS(G861))*COS(RADIANS(E859))*COS(RADIANS(AC849))))&gt;90,0,$F$4*$F$5/E858^2*(SIN(RADIANS(G861))*SIN(RADIANS(E859))+COS(RADIANS(G861))*COS(RADIANS(E859))*COS(RADIANS(AC849))))</f>
        <v>#DIV/0!</v>
      </c>
      <c r="AD861" s="3" t="e">
        <f>IF(DEGREES(ACOS(SIN(RADIANS(G861))*SIN(RADIANS(E859))+COS(RADIANS(G861))*COS(RADIANS(E859))*COS(RADIANS(AD849))))&gt;90,0,$F$4*$F$5/E858^2*(SIN(RADIANS(G861))*SIN(RADIANS(E859))+COS(RADIANS(G861))*COS(RADIANS(E859))*COS(RADIANS(AD849))))</f>
        <v>#DIV/0!</v>
      </c>
      <c r="AE861" s="3" t="e">
        <f>IF(DEGREES(ACOS(SIN(RADIANS(G861))*SIN(RADIANS(E859))+COS(RADIANS(G861))*COS(RADIANS(E859))*COS(RADIANS(AE849))))&gt;90,0,$F$4*$F$5/E858^2*(SIN(RADIANS(G861))*SIN(RADIANS(E859))+COS(RADIANS(G861))*COS(RADIANS(E859))*COS(RADIANS(AE849))))</f>
        <v>#DIV/0!</v>
      </c>
      <c r="AF861" s="3" t="e">
        <f>IF(DEGREES(ACOS(SIN(RADIANS(G861))*SIN(RADIANS(E859))+COS(RADIANS(G861))*COS(RADIANS(E859))*COS(RADIANS(AF849))))&gt;90,0,$F$4*$F$5/E858^2*(SIN(RADIANS(G861))*SIN(RADIANS(E859))+COS(RADIANS(G861))*COS(RADIANS(E859))*COS(RADIANS(AF849))))</f>
        <v>#DIV/0!</v>
      </c>
      <c r="AG861" s="3" t="e">
        <f>IF(DEGREES(ACOS(SIN(RADIANS(G861))*SIN(RADIANS(E859))+COS(RADIANS(G861))*COS(RADIANS(E859))*COS(RADIANS(AG849))))&gt;90,0,$F$4*$F$5/E858^2*(SIN(RADIANS(G861))*SIN(RADIANS(E859))+COS(RADIANS(G861))*COS(RADIANS(E859))*COS(RADIANS(AG849))))</f>
        <v>#DIV/0!</v>
      </c>
      <c r="AH861" s="3" t="e">
        <f>IF(DEGREES(ACOS(SIN(RADIANS(G861))*SIN(RADIANS(E859))+COS(RADIANS(G861))*COS(RADIANS(E859))*COS(RADIANS(AH849))))&gt;90,0,$F$4*$F$5/E858^2*(SIN(RADIANS(G861))*SIN(RADIANS(E859))+COS(RADIANS(G861))*COS(RADIANS(E859))*COS(RADIANS(AH849))))</f>
        <v>#DIV/0!</v>
      </c>
      <c r="AI861" s="3" t="e">
        <f>IF(DEGREES(ACOS(SIN(RADIANS(G861))*SIN(RADIANS(E859))+COS(RADIANS(G861))*COS(RADIANS(E859))*COS(RADIANS(AI849))))&gt;90,0,$F$4*$F$5/E858^2*(SIN(RADIANS(G861))*SIN(RADIANS(E859))+COS(RADIANS(G861))*COS(RADIANS(E859))*COS(RADIANS(AI849))))</f>
        <v>#DIV/0!</v>
      </c>
      <c r="AJ861" s="3" t="e">
        <f>IF(DEGREES(ACOS(SIN(RADIANS(G861))*SIN(RADIANS(E859))+COS(RADIANS(G861))*COS(RADIANS(E859))*COS(RADIANS(AJ849))))&gt;90,0,$F$4*$F$5/E858^2*(SIN(RADIANS(G861))*SIN(RADIANS(E859))+COS(RADIANS(G861))*COS(RADIANS(E859))*COS(RADIANS(AJ849))))</f>
        <v>#DIV/0!</v>
      </c>
      <c r="AK861" s="3">
        <f>IF(DEGREES(ACOS(SIN(RADIANS(G861))*SIN(RADIANS(E859))+COS(RADIANS(G861))*COS(RADIANS(E859))*COS(RADIANS(AK849))))&gt;90,0,$F$4*$F$5/E858^2*(SIN(RADIANS(G861))*SIN(RADIANS(E859))+COS(RADIANS(G861))*COS(RADIANS(E859))*COS(RADIANS(AK849))))</f>
        <v>0</v>
      </c>
      <c r="AL861" s="3">
        <f>IF(DEGREES(ACOS(SIN(RADIANS(G861))*SIN(RADIANS(E859))+COS(RADIANS(G861))*COS(RADIANS(E859))*COS(RADIANS(AL849))))&gt;90,0,$F$4*$F$5/E858^2*(SIN(RADIANS(G861))*SIN(RADIANS(E859))+COS(RADIANS(G861))*COS(RADIANS(E859))*COS(RADIANS(AL849))))</f>
        <v>0</v>
      </c>
      <c r="AM861" s="3">
        <f>IF(DEGREES(ACOS(SIN(RADIANS(G861))*SIN(RADIANS(E859))+COS(RADIANS(G861))*COS(RADIANS(E859))*COS(RADIANS(AM849))))&gt;90,0,$F$4*$F$5/E858^2*(SIN(RADIANS(G861))*SIN(RADIANS(E859))+COS(RADIANS(G861))*COS(RADIANS(E859))*COS(RADIANS(AM849))))</f>
        <v>0</v>
      </c>
      <c r="AN861" s="3">
        <f>IF(DEGREES(ACOS(SIN(RADIANS(G861))*SIN(RADIANS(E859))+COS(RADIANS(G861))*COS(RADIANS(E859))*COS(RADIANS(AN849))))&gt;90,0,$F$4*$F$5/E858^2*(SIN(RADIANS(G861))*SIN(RADIANS(E859))+COS(RADIANS(G861))*COS(RADIANS(E859))*COS(RADIANS(AN849))))</f>
        <v>0</v>
      </c>
      <c r="AO861" s="3">
        <f>IF(DEGREES(ACOS(SIN(RADIANS(G861))*SIN(RADIANS(E859))+COS(RADIANS(G861))*COS(RADIANS(E859))*COS(RADIANS(AO849))))&gt;90,0,$F$4*$F$5/E858^2*(SIN(RADIANS(G861))*SIN(RADIANS(E859))+COS(RADIANS(G861))*COS(RADIANS(E859))*COS(RADIANS(AO849))))</f>
        <v>0</v>
      </c>
      <c r="AP861" s="3">
        <f>IF(DEGREES(ACOS(SIN(RADIANS(G861))*SIN(RADIANS(E859))+COS(RADIANS(G861))*COS(RADIANS(E859))*COS(RADIANS(AP849))))&gt;90,0,$F$4*$F$5/E858^2*(SIN(RADIANS(G861))*SIN(RADIANS(E859))+COS(RADIANS(G861))*COS(RADIANS(E859))*COS(RADIANS(AP849))))</f>
        <v>0</v>
      </c>
      <c r="AQ861" s="3">
        <f>IF(DEGREES(ACOS(SIN(RADIANS(G861))*SIN(RADIANS(E859))+COS(RADIANS(G861))*COS(RADIANS(E859))*COS(RADIANS(AQ849))))&gt;90,0,$F$4*$F$5/E858^2*(SIN(RADIANS(G861))*SIN(RADIANS(E859))+COS(RADIANS(G861))*COS(RADIANS(E859))*COS(RADIANS(AQ849))))</f>
        <v>0</v>
      </c>
      <c r="AR861" s="3">
        <f>IF(DEGREES(ACOS(SIN(RADIANS(G861))*SIN(RADIANS(E859))+COS(RADIANS(G861))*COS(RADIANS(E859))*COS(RADIANS(AR849))))&gt;90,0,$F$4*$F$5/E858^2*(SIN(RADIANS(G861))*SIN(RADIANS(E859))+COS(RADIANS(G861))*COS(RADIANS(E859))*COS(RADIANS(AR849))))</f>
        <v>0</v>
      </c>
    </row>
    <row r="862" spans="2:44" ht="15.75" customHeight="1" x14ac:dyDescent="0.2">
      <c r="G862" s="3">
        <v>-20</v>
      </c>
      <c r="I862" s="3">
        <f>IF(DEGREES(ACOS(SIN(RADIANS(G862))*SIN(RADIANS(E859))+COS(RADIANS(G862))*COS(RADIANS(E859))*COS(RADIANS(I849))))&gt;90,0,$F$4*$F$5/E858^2*(SIN(RADIANS(G862))*SIN(RADIANS(E859))+COS(RADIANS(G862))*COS(RADIANS(E859))*COS(RADIANS(I849))))</f>
        <v>0</v>
      </c>
      <c r="J862" s="3">
        <f>IF(DEGREES(ACOS(SIN(RADIANS(G862))*SIN(RADIANS(E859))+COS(RADIANS(G862))*COS(RADIANS(E859))*COS(RADIANS(J849))))&gt;90,0,$F$4*$F$5/E858^2*(SIN(RADIANS(G862))*SIN(RADIANS(E859))+COS(RADIANS(G862))*COS(RADIANS(E859))*COS(RADIANS(J849))))</f>
        <v>0</v>
      </c>
      <c r="K862" s="3">
        <f>IF(DEGREES(ACOS(SIN(RADIANS(G862))*SIN(RADIANS(E859))+COS(RADIANS(G862))*COS(RADIANS(E859))*COS(RADIANS(K849))))&gt;90,0,$F$4*$F$5/E858^2*(SIN(RADIANS(G862))*SIN(RADIANS(E859))+COS(RADIANS(G862))*COS(RADIANS(E859))*COS(RADIANS(K849))))</f>
        <v>0</v>
      </c>
      <c r="L862" s="3">
        <f>IF(DEGREES(ACOS(SIN(RADIANS(G862))*SIN(RADIANS(E859))+COS(RADIANS(G862))*COS(RADIANS(E859))*COS(RADIANS(L849))))&gt;90,0,$F$4*$F$5/E858^2*(SIN(RADIANS(G862))*SIN(RADIANS(E859))+COS(RADIANS(G862))*COS(RADIANS(E859))*COS(RADIANS(L849))))</f>
        <v>0</v>
      </c>
      <c r="M862" s="3">
        <f>IF(DEGREES(ACOS(SIN(RADIANS(G862))*SIN(RADIANS(E859))+COS(RADIANS(G862))*COS(RADIANS(E859))*COS(RADIANS(M849))))&gt;90,0,$F$4*$F$5/E858^2*(SIN(RADIANS(G862))*SIN(RADIANS(E859))+COS(RADIANS(G862))*COS(RADIANS(E859))*COS(RADIANS(M849))))</f>
        <v>0</v>
      </c>
      <c r="N862" s="3">
        <f>IF(DEGREES(ACOS(SIN(RADIANS(G862))*SIN(RADIANS(E859))+COS(RADIANS(G862))*COS(RADIANS(E859))*COS(RADIANS(N849))))&gt;90,0,$F$4*$F$5/E858^2*(SIN(RADIANS(G862))*SIN(RADIANS(E859))+COS(RADIANS(G862))*COS(RADIANS(E859))*COS(RADIANS(N849))))</f>
        <v>0</v>
      </c>
      <c r="O862" s="3">
        <f>IF(DEGREES(ACOS(SIN(RADIANS(G862))*SIN(RADIANS(E859))+COS(RADIANS(G862))*COS(RADIANS(E859))*COS(RADIANS(O849))))&gt;90,0,$F$4*$F$5/E858^2*(SIN(RADIANS(G862))*SIN(RADIANS(E859))+COS(RADIANS(G862))*COS(RADIANS(E859))*COS(RADIANS(O849))))</f>
        <v>0</v>
      </c>
      <c r="P862" s="3">
        <f>IF(DEGREES(ACOS(SIN(RADIANS(G862))*SIN(RADIANS(E859))+COS(RADIANS(G862))*COS(RADIANS(E859))*COS(RADIANS(P849))))&gt;90,0,$F$4*$F$5/E858^2*(SIN(RADIANS(G862))*SIN(RADIANS(E859))+COS(RADIANS(G862))*COS(RADIANS(E859))*COS(RADIANS(P849))))</f>
        <v>0</v>
      </c>
      <c r="Q862" s="3">
        <f>IF(DEGREES(ACOS(SIN(RADIANS(G862))*SIN(RADIANS(E859))+COS(RADIANS(G862))*COS(RADIANS(E859))*COS(RADIANS(Q849))))&gt;90,0,$F$4*$F$5/E858^2*(SIN(RADIANS(G862))*SIN(RADIANS(E859))+COS(RADIANS(G862))*COS(RADIANS(E859))*COS(RADIANS(Q849))))</f>
        <v>0</v>
      </c>
      <c r="R862" s="3" t="e">
        <f>IF(DEGREES(ACOS(SIN(RADIANS(G862))*SIN(RADIANS(E859))+COS(RADIANS(G862))*COS(RADIANS(E859))*COS(RADIANS(R849))))&gt;90,0,$F$4*$F$5/E858^2*(SIN(RADIANS(G862))*SIN(RADIANS(E859))+COS(RADIANS(G862))*COS(RADIANS(E859))*COS(RADIANS(R849))))</f>
        <v>#DIV/0!</v>
      </c>
      <c r="S862" s="3" t="e">
        <f>IF(DEGREES(ACOS(SIN(RADIANS(G862))*SIN(RADIANS(E859))+COS(RADIANS(G862))*COS(RADIANS(E859))*COS(RADIANS(S849))))&gt;90,0,$F$4*$F$5/E858^2*(SIN(RADIANS(G862))*SIN(RADIANS(E859))+COS(RADIANS(G862))*COS(RADIANS(E859))*COS(RADIANS(S849))))</f>
        <v>#DIV/0!</v>
      </c>
      <c r="T862" s="3" t="e">
        <f>IF(DEGREES(ACOS(SIN(RADIANS(G862))*SIN(RADIANS(E859))+COS(RADIANS(G862))*COS(RADIANS(E859))*COS(RADIANS(T849))))&gt;90,0,$F$4*$F$5/E858^2*(SIN(RADIANS(G862))*SIN(RADIANS(E859))+COS(RADIANS(G862))*COS(RADIANS(E859))*COS(RADIANS(T849))))</f>
        <v>#DIV/0!</v>
      </c>
      <c r="U862" s="3" t="e">
        <f>IF(DEGREES(ACOS(SIN(RADIANS(G862))*SIN(RADIANS(E859))+COS(RADIANS(G862))*COS(RADIANS(E859))*COS(RADIANS(U849))))&gt;90,0,$F$4*$F$5/E858^2*(SIN(RADIANS(G862))*SIN(RADIANS(E859))+COS(RADIANS(G862))*COS(RADIANS(E859))*COS(RADIANS(U849))))</f>
        <v>#DIV/0!</v>
      </c>
      <c r="V862" s="3" t="e">
        <f>IF(DEGREES(ACOS(SIN(RADIANS(G862))*SIN(RADIANS(E859))+COS(RADIANS(G862))*COS(RADIANS(E859))*COS(RADIANS(V849))))&gt;90,0,$F$4*$F$5/E858^2*(SIN(RADIANS(G862))*SIN(RADIANS(E859))+COS(RADIANS(G862))*COS(RADIANS(E859))*COS(RADIANS(V849))))</f>
        <v>#DIV/0!</v>
      </c>
      <c r="W862" s="3" t="e">
        <f>IF(DEGREES(ACOS(SIN(RADIANS(G862))*SIN(RADIANS(E859))+COS(RADIANS(G862))*COS(RADIANS(E859))*COS(RADIANS(W849))))&gt;90,0,$F$4*$F$5/E858^2*(SIN(RADIANS(G862))*SIN(RADIANS(E859))+COS(RADIANS(G862))*COS(RADIANS(E859))*COS(RADIANS(W849))))</f>
        <v>#DIV/0!</v>
      </c>
      <c r="X862" s="3" t="e">
        <f>IF(DEGREES(ACOS(SIN(RADIANS(G862))*SIN(RADIANS(E859))+COS(RADIANS(G862))*COS(RADIANS(E859))*COS(RADIANS(X849))))&gt;90,0,$F$4*$F$5/E858^2*(SIN(RADIANS(G862))*SIN(RADIANS(E859))+COS(RADIANS(G862))*COS(RADIANS(E859))*COS(RADIANS(X849))))</f>
        <v>#DIV/0!</v>
      </c>
      <c r="Y862" s="3" t="e">
        <f>IF(DEGREES(ACOS(SIN(RADIANS(G862))*SIN(RADIANS(E859))+COS(RADIANS(G862))*COS(RADIANS(E859))*COS(RADIANS(Y849))))&gt;90,0,$F$4*$F$5/E858^2*(SIN(RADIANS(G862))*SIN(RADIANS(E859))+COS(RADIANS(G862))*COS(RADIANS(E859))*COS(RADIANS(Y849))))</f>
        <v>#DIV/0!</v>
      </c>
      <c r="Z862" s="3" t="e">
        <f>IF(DEGREES(ACOS(SIN(RADIANS(G862))*SIN(RADIANS(E859))+COS(RADIANS(G862))*COS(RADIANS(E859))*COS(RADIANS(Z849))))&gt;90,0,$F$4*$F$5/E858^2*(SIN(RADIANS(G862))*SIN(RADIANS(E859))+COS(RADIANS(G862))*COS(RADIANS(E859))*COS(RADIANS(Z849))))</f>
        <v>#DIV/0!</v>
      </c>
      <c r="AA862" s="3" t="e">
        <f>IF(DEGREES(ACOS(SIN(RADIANS(G862))*SIN(RADIANS(E859))+COS(RADIANS(G862))*COS(RADIANS(E859))*COS(RADIANS(AA849))))&gt;90,0,$F$4*$F$5/E858^2*(SIN(RADIANS(G862))*SIN(RADIANS(E859))+COS(RADIANS(G862))*COS(RADIANS(E859))*COS(RADIANS(AA849))))</f>
        <v>#DIV/0!</v>
      </c>
      <c r="AB862" s="3" t="e">
        <f>IF(DEGREES(ACOS(SIN(RADIANS(G862))*SIN(RADIANS(E859))+COS(RADIANS(G862))*COS(RADIANS(E859))*COS(RADIANS(AB849))))&gt;90,0,$F$4*$F$5/E858^2*(SIN(RADIANS(G862))*SIN(RADIANS(E859))+COS(RADIANS(G862))*COS(RADIANS(E859))*COS(RADIANS(AB849))))</f>
        <v>#DIV/0!</v>
      </c>
      <c r="AC862" s="3" t="e">
        <f>IF(DEGREES(ACOS(SIN(RADIANS(G862))*SIN(RADIANS(E859))+COS(RADIANS(G862))*COS(RADIANS(E859))*COS(RADIANS(AC849))))&gt;90,0,$F$4*$F$5/E858^2*(SIN(RADIANS(G862))*SIN(RADIANS(E859))+COS(RADIANS(G862))*COS(RADIANS(E859))*COS(RADIANS(AC849))))</f>
        <v>#DIV/0!</v>
      </c>
      <c r="AD862" s="3" t="e">
        <f>IF(DEGREES(ACOS(SIN(RADIANS(G862))*SIN(RADIANS(E859))+COS(RADIANS(G862))*COS(RADIANS(E859))*COS(RADIANS(AD849))))&gt;90,0,$F$4*$F$5/E858^2*(SIN(RADIANS(G862))*SIN(RADIANS(E859))+COS(RADIANS(G862))*COS(RADIANS(E859))*COS(RADIANS(AD849))))</f>
        <v>#DIV/0!</v>
      </c>
      <c r="AE862" s="3" t="e">
        <f>IF(DEGREES(ACOS(SIN(RADIANS(G862))*SIN(RADIANS(E859))+COS(RADIANS(G862))*COS(RADIANS(E859))*COS(RADIANS(AE849))))&gt;90,0,$F$4*$F$5/E858^2*(SIN(RADIANS(G862))*SIN(RADIANS(E859))+COS(RADIANS(G862))*COS(RADIANS(E859))*COS(RADIANS(AE849))))</f>
        <v>#DIV/0!</v>
      </c>
      <c r="AF862" s="3" t="e">
        <f>IF(DEGREES(ACOS(SIN(RADIANS(G862))*SIN(RADIANS(E859))+COS(RADIANS(G862))*COS(RADIANS(E859))*COS(RADIANS(AF849))))&gt;90,0,$F$4*$F$5/E858^2*(SIN(RADIANS(G862))*SIN(RADIANS(E859))+COS(RADIANS(G862))*COS(RADIANS(E859))*COS(RADIANS(AF849))))</f>
        <v>#DIV/0!</v>
      </c>
      <c r="AG862" s="3" t="e">
        <f>IF(DEGREES(ACOS(SIN(RADIANS(G862))*SIN(RADIANS(E859))+COS(RADIANS(G862))*COS(RADIANS(E859))*COS(RADIANS(AG849))))&gt;90,0,$F$4*$F$5/E858^2*(SIN(RADIANS(G862))*SIN(RADIANS(E859))+COS(RADIANS(G862))*COS(RADIANS(E859))*COS(RADIANS(AG849))))</f>
        <v>#DIV/0!</v>
      </c>
      <c r="AH862" s="3" t="e">
        <f>IF(DEGREES(ACOS(SIN(RADIANS(G862))*SIN(RADIANS(E859))+COS(RADIANS(G862))*COS(RADIANS(E859))*COS(RADIANS(AH849))))&gt;90,0,$F$4*$F$5/E858^2*(SIN(RADIANS(G862))*SIN(RADIANS(E859))+COS(RADIANS(G862))*COS(RADIANS(E859))*COS(RADIANS(AH849))))</f>
        <v>#DIV/0!</v>
      </c>
      <c r="AI862" s="3" t="e">
        <f>IF(DEGREES(ACOS(SIN(RADIANS(G862))*SIN(RADIANS(E859))+COS(RADIANS(G862))*COS(RADIANS(E859))*COS(RADIANS(AI849))))&gt;90,0,$F$4*$F$5/E858^2*(SIN(RADIANS(G862))*SIN(RADIANS(E859))+COS(RADIANS(G862))*COS(RADIANS(E859))*COS(RADIANS(AI849))))</f>
        <v>#DIV/0!</v>
      </c>
      <c r="AJ862" s="3" t="e">
        <f>IF(DEGREES(ACOS(SIN(RADIANS(G862))*SIN(RADIANS(E859))+COS(RADIANS(G862))*COS(RADIANS(E859))*COS(RADIANS(AJ849))))&gt;90,0,$F$4*$F$5/E858^2*(SIN(RADIANS(G862))*SIN(RADIANS(E859))+COS(RADIANS(G862))*COS(RADIANS(E859))*COS(RADIANS(AJ849))))</f>
        <v>#DIV/0!</v>
      </c>
      <c r="AK862" s="3">
        <f>IF(DEGREES(ACOS(SIN(RADIANS(G862))*SIN(RADIANS(E859))+COS(RADIANS(G862))*COS(RADIANS(E859))*COS(RADIANS(AK849))))&gt;90,0,$F$4*$F$5/E858^2*(SIN(RADIANS(G862))*SIN(RADIANS(E859))+COS(RADIANS(G862))*COS(RADIANS(E859))*COS(RADIANS(AK849))))</f>
        <v>0</v>
      </c>
      <c r="AL862" s="3">
        <f>IF(DEGREES(ACOS(SIN(RADIANS(G862))*SIN(RADIANS(E859))+COS(RADIANS(G862))*COS(RADIANS(E859))*COS(RADIANS(AL849))))&gt;90,0,$F$4*$F$5/E858^2*(SIN(RADIANS(G862))*SIN(RADIANS(E859))+COS(RADIANS(G862))*COS(RADIANS(E859))*COS(RADIANS(AL849))))</f>
        <v>0</v>
      </c>
      <c r="AM862" s="3">
        <f>IF(DEGREES(ACOS(SIN(RADIANS(G862))*SIN(RADIANS(E859))+COS(RADIANS(G862))*COS(RADIANS(E859))*COS(RADIANS(AM849))))&gt;90,0,$F$4*$F$5/E858^2*(SIN(RADIANS(G862))*SIN(RADIANS(E859))+COS(RADIANS(G862))*COS(RADIANS(E859))*COS(RADIANS(AM849))))</f>
        <v>0</v>
      </c>
      <c r="AN862" s="3">
        <f>IF(DEGREES(ACOS(SIN(RADIANS(G862))*SIN(RADIANS(E859))+COS(RADIANS(G862))*COS(RADIANS(E859))*COS(RADIANS(AN849))))&gt;90,0,$F$4*$F$5/E858^2*(SIN(RADIANS(G862))*SIN(RADIANS(E859))+COS(RADIANS(G862))*COS(RADIANS(E859))*COS(RADIANS(AN849))))</f>
        <v>0</v>
      </c>
      <c r="AO862" s="3">
        <f>IF(DEGREES(ACOS(SIN(RADIANS(G862))*SIN(RADIANS(E859))+COS(RADIANS(G862))*COS(RADIANS(E859))*COS(RADIANS(AO849))))&gt;90,0,$F$4*$F$5/E858^2*(SIN(RADIANS(G862))*SIN(RADIANS(E859))+COS(RADIANS(G862))*COS(RADIANS(E859))*COS(RADIANS(AO849))))</f>
        <v>0</v>
      </c>
      <c r="AP862" s="3">
        <f>IF(DEGREES(ACOS(SIN(RADIANS(G862))*SIN(RADIANS(E859))+COS(RADIANS(G862))*COS(RADIANS(E859))*COS(RADIANS(AP849))))&gt;90,0,$F$4*$F$5/E858^2*(SIN(RADIANS(G862))*SIN(RADIANS(E859))+COS(RADIANS(G862))*COS(RADIANS(E859))*COS(RADIANS(AP849))))</f>
        <v>0</v>
      </c>
      <c r="AQ862" s="3">
        <f>IF(DEGREES(ACOS(SIN(RADIANS(G862))*SIN(RADIANS(E859))+COS(RADIANS(G862))*COS(RADIANS(E859))*COS(RADIANS(AQ849))))&gt;90,0,$F$4*$F$5/E858^2*(SIN(RADIANS(G862))*SIN(RADIANS(E859))+COS(RADIANS(G862))*COS(RADIANS(E859))*COS(RADIANS(AQ849))))</f>
        <v>0</v>
      </c>
      <c r="AR862" s="3">
        <f>IF(DEGREES(ACOS(SIN(RADIANS(G862))*SIN(RADIANS(E859))+COS(RADIANS(G862))*COS(RADIANS(E859))*COS(RADIANS(AR849))))&gt;90,0,$F$4*$F$5/E858^2*(SIN(RADIANS(G862))*SIN(RADIANS(E859))+COS(RADIANS(G862))*COS(RADIANS(E859))*COS(RADIANS(AR849))))</f>
        <v>0</v>
      </c>
    </row>
    <row r="863" spans="2:44" ht="15.75" customHeight="1" x14ac:dyDescent="0.2">
      <c r="G863" s="3">
        <v>-30</v>
      </c>
      <c r="I863" s="3">
        <f>IF(DEGREES(ACOS(SIN(RADIANS(G863))*SIN(RADIANS(E859))+COS(RADIANS(G863))*COS(RADIANS(E859))*COS(RADIANS(I849))))&gt;90,0,$F$4*$F$5/E858^2*(SIN(RADIANS(G863))*SIN(RADIANS(E859))+COS(RADIANS(G863))*COS(RADIANS(E859))*COS(RADIANS(I849))))</f>
        <v>0</v>
      </c>
      <c r="J863" s="3">
        <f>IF(DEGREES(ACOS(SIN(RADIANS(G863))*SIN(RADIANS(E859))+COS(RADIANS(G863))*COS(RADIANS(E859))*COS(RADIANS(J849))))&gt;90,0,$F$4*$F$5/E858^2*(SIN(RADIANS(G863))*SIN(RADIANS(E859))+COS(RADIANS(G863))*COS(RADIANS(E859))*COS(RADIANS(J849))))</f>
        <v>0</v>
      </c>
      <c r="K863" s="3">
        <f>IF(DEGREES(ACOS(SIN(RADIANS(G863))*SIN(RADIANS(E859))+COS(RADIANS(G863))*COS(RADIANS(E859))*COS(RADIANS(K849))))&gt;90,0,$F$4*$F$5/E858^2*(SIN(RADIANS(G863))*SIN(RADIANS(E859))+COS(RADIANS(G863))*COS(RADIANS(E859))*COS(RADIANS(K849))))</f>
        <v>0</v>
      </c>
      <c r="L863" s="3">
        <f>IF(DEGREES(ACOS(SIN(RADIANS(G863))*SIN(RADIANS(E859))+COS(RADIANS(G863))*COS(RADIANS(E859))*COS(RADIANS(L849))))&gt;90,0,$F$4*$F$5/E858^2*(SIN(RADIANS(G863))*SIN(RADIANS(E859))+COS(RADIANS(G863))*COS(RADIANS(E859))*COS(RADIANS(L849))))</f>
        <v>0</v>
      </c>
      <c r="M863" s="3">
        <f>IF(DEGREES(ACOS(SIN(RADIANS(G863))*SIN(RADIANS(E859))+COS(RADIANS(G863))*COS(RADIANS(E859))*COS(RADIANS(M849))))&gt;90,0,$F$4*$F$5/E858^2*(SIN(RADIANS(G863))*SIN(RADIANS(E859))+COS(RADIANS(G863))*COS(RADIANS(E859))*COS(RADIANS(M849))))</f>
        <v>0</v>
      </c>
      <c r="N863" s="3">
        <f>IF(DEGREES(ACOS(SIN(RADIANS(G863))*SIN(RADIANS(E859))+COS(RADIANS(G863))*COS(RADIANS(E859))*COS(RADIANS(N849))))&gt;90,0,$F$4*$F$5/E858^2*(SIN(RADIANS(G863))*SIN(RADIANS(E859))+COS(RADIANS(G863))*COS(RADIANS(E859))*COS(RADIANS(N849))))</f>
        <v>0</v>
      </c>
      <c r="O863" s="3">
        <f>IF(DEGREES(ACOS(SIN(RADIANS(G863))*SIN(RADIANS(E859))+COS(RADIANS(G863))*COS(RADIANS(E859))*COS(RADIANS(O849))))&gt;90,0,$F$4*$F$5/E858^2*(SIN(RADIANS(G863))*SIN(RADIANS(E859))+COS(RADIANS(G863))*COS(RADIANS(E859))*COS(RADIANS(O849))))</f>
        <v>0</v>
      </c>
      <c r="P863" s="3">
        <f>IF(DEGREES(ACOS(SIN(RADIANS(G863))*SIN(RADIANS(E859))+COS(RADIANS(G863))*COS(RADIANS(E859))*COS(RADIANS(P849))))&gt;90,0,$F$4*$F$5/E858^2*(SIN(RADIANS(G863))*SIN(RADIANS(E859))+COS(RADIANS(G863))*COS(RADIANS(E859))*COS(RADIANS(P849))))</f>
        <v>0</v>
      </c>
      <c r="Q863" s="3">
        <f>IF(DEGREES(ACOS(SIN(RADIANS(G863))*SIN(RADIANS(E859))+COS(RADIANS(G863))*COS(RADIANS(E859))*COS(RADIANS(Q849))))&gt;90,0,$F$4*$F$5/E858^2*(SIN(RADIANS(G863))*SIN(RADIANS(E859))+COS(RADIANS(G863))*COS(RADIANS(E859))*COS(RADIANS(Q849))))</f>
        <v>0</v>
      </c>
      <c r="R863" s="3" t="e">
        <f>IF(DEGREES(ACOS(SIN(RADIANS(G863))*SIN(RADIANS(E859))+COS(RADIANS(G863))*COS(RADIANS(E859))*COS(RADIANS(R849))))&gt;90,0,$F$4*$F$5/E858^2*(SIN(RADIANS(G863))*SIN(RADIANS(E859))+COS(RADIANS(G863))*COS(RADIANS(E859))*COS(RADIANS(R849))))</f>
        <v>#DIV/0!</v>
      </c>
      <c r="S863" s="3" t="e">
        <f>IF(DEGREES(ACOS(SIN(RADIANS(G863))*SIN(RADIANS(E859))+COS(RADIANS(G863))*COS(RADIANS(E859))*COS(RADIANS(S849))))&gt;90,0,$F$4*$F$5/E858^2*(SIN(RADIANS(G863))*SIN(RADIANS(E859))+COS(RADIANS(G863))*COS(RADIANS(E859))*COS(RADIANS(S849))))</f>
        <v>#DIV/0!</v>
      </c>
      <c r="T863" s="3" t="e">
        <f>IF(DEGREES(ACOS(SIN(RADIANS(G863))*SIN(RADIANS(E859))+COS(RADIANS(G863))*COS(RADIANS(E859))*COS(RADIANS(T849))))&gt;90,0,$F$4*$F$5/E858^2*(SIN(RADIANS(G863))*SIN(RADIANS(E859))+COS(RADIANS(G863))*COS(RADIANS(E859))*COS(RADIANS(T849))))</f>
        <v>#DIV/0!</v>
      </c>
      <c r="U863" s="3" t="e">
        <f>IF(DEGREES(ACOS(SIN(RADIANS(G863))*SIN(RADIANS(E859))+COS(RADIANS(G863))*COS(RADIANS(E859))*COS(RADIANS(U849))))&gt;90,0,$F$4*$F$5/E858^2*(SIN(RADIANS(G863))*SIN(RADIANS(E859))+COS(RADIANS(G863))*COS(RADIANS(E859))*COS(RADIANS(U849))))</f>
        <v>#DIV/0!</v>
      </c>
      <c r="V863" s="3" t="e">
        <f>IF(DEGREES(ACOS(SIN(RADIANS(G863))*SIN(RADIANS(E859))+COS(RADIANS(G863))*COS(RADIANS(E859))*COS(RADIANS(V849))))&gt;90,0,$F$4*$F$5/E858^2*(SIN(RADIANS(G863))*SIN(RADIANS(E859))+COS(RADIANS(G863))*COS(RADIANS(E859))*COS(RADIANS(V849))))</f>
        <v>#DIV/0!</v>
      </c>
      <c r="W863" s="3" t="e">
        <f>IF(DEGREES(ACOS(SIN(RADIANS(G863))*SIN(RADIANS(E859))+COS(RADIANS(G863))*COS(RADIANS(E859))*COS(RADIANS(W849))))&gt;90,0,$F$4*$F$5/E858^2*(SIN(RADIANS(G863))*SIN(RADIANS(E859))+COS(RADIANS(G863))*COS(RADIANS(E859))*COS(RADIANS(W849))))</f>
        <v>#DIV/0!</v>
      </c>
      <c r="X863" s="3" t="e">
        <f>IF(DEGREES(ACOS(SIN(RADIANS(G863))*SIN(RADIANS(E859))+COS(RADIANS(G863))*COS(RADIANS(E859))*COS(RADIANS(X849))))&gt;90,0,$F$4*$F$5/E858^2*(SIN(RADIANS(G863))*SIN(RADIANS(E859))+COS(RADIANS(G863))*COS(RADIANS(E859))*COS(RADIANS(X849))))</f>
        <v>#DIV/0!</v>
      </c>
      <c r="Y863" s="3" t="e">
        <f>IF(DEGREES(ACOS(SIN(RADIANS(G863))*SIN(RADIANS(E859))+COS(RADIANS(G863))*COS(RADIANS(E859))*COS(RADIANS(Y849))))&gt;90,0,$F$4*$F$5/E858^2*(SIN(RADIANS(G863))*SIN(RADIANS(E859))+COS(RADIANS(G863))*COS(RADIANS(E859))*COS(RADIANS(Y849))))</f>
        <v>#DIV/0!</v>
      </c>
      <c r="Z863" s="3" t="e">
        <f>IF(DEGREES(ACOS(SIN(RADIANS(G863))*SIN(RADIANS(E859))+COS(RADIANS(G863))*COS(RADIANS(E859))*COS(RADIANS(Z849))))&gt;90,0,$F$4*$F$5/E858^2*(SIN(RADIANS(G863))*SIN(RADIANS(E859))+COS(RADIANS(G863))*COS(RADIANS(E859))*COS(RADIANS(Z849))))</f>
        <v>#DIV/0!</v>
      </c>
      <c r="AA863" s="3" t="e">
        <f>IF(DEGREES(ACOS(SIN(RADIANS(G863))*SIN(RADIANS(E859))+COS(RADIANS(G863))*COS(RADIANS(E859))*COS(RADIANS(AA849))))&gt;90,0,$F$4*$F$5/E858^2*(SIN(RADIANS(G863))*SIN(RADIANS(E859))+COS(RADIANS(G863))*COS(RADIANS(E859))*COS(RADIANS(AA849))))</f>
        <v>#DIV/0!</v>
      </c>
      <c r="AB863" s="3" t="e">
        <f>IF(DEGREES(ACOS(SIN(RADIANS(G863))*SIN(RADIANS(E859))+COS(RADIANS(G863))*COS(RADIANS(E859))*COS(RADIANS(AB849))))&gt;90,0,$F$4*$F$5/E858^2*(SIN(RADIANS(G863))*SIN(RADIANS(E859))+COS(RADIANS(G863))*COS(RADIANS(E859))*COS(RADIANS(AB849))))</f>
        <v>#DIV/0!</v>
      </c>
      <c r="AC863" s="3" t="e">
        <f>IF(DEGREES(ACOS(SIN(RADIANS(G863))*SIN(RADIANS(E859))+COS(RADIANS(G863))*COS(RADIANS(E859))*COS(RADIANS(AC849))))&gt;90,0,$F$4*$F$5/E858^2*(SIN(RADIANS(G863))*SIN(RADIANS(E859))+COS(RADIANS(G863))*COS(RADIANS(E859))*COS(RADIANS(AC849))))</f>
        <v>#DIV/0!</v>
      </c>
      <c r="AD863" s="3" t="e">
        <f>IF(DEGREES(ACOS(SIN(RADIANS(G863))*SIN(RADIANS(E859))+COS(RADIANS(G863))*COS(RADIANS(E859))*COS(RADIANS(AD849))))&gt;90,0,$F$4*$F$5/E858^2*(SIN(RADIANS(G863))*SIN(RADIANS(E859))+COS(RADIANS(G863))*COS(RADIANS(E859))*COS(RADIANS(AD849))))</f>
        <v>#DIV/0!</v>
      </c>
      <c r="AE863" s="3" t="e">
        <f>IF(DEGREES(ACOS(SIN(RADIANS(G863))*SIN(RADIANS(E859))+COS(RADIANS(G863))*COS(RADIANS(E859))*COS(RADIANS(AE849))))&gt;90,0,$F$4*$F$5/E858^2*(SIN(RADIANS(G863))*SIN(RADIANS(E859))+COS(RADIANS(G863))*COS(RADIANS(E859))*COS(RADIANS(AE849))))</f>
        <v>#DIV/0!</v>
      </c>
      <c r="AF863" s="3" t="e">
        <f>IF(DEGREES(ACOS(SIN(RADIANS(G863))*SIN(RADIANS(E859))+COS(RADIANS(G863))*COS(RADIANS(E859))*COS(RADIANS(AF849))))&gt;90,0,$F$4*$F$5/E858^2*(SIN(RADIANS(G863))*SIN(RADIANS(E859))+COS(RADIANS(G863))*COS(RADIANS(E859))*COS(RADIANS(AF849))))</f>
        <v>#DIV/0!</v>
      </c>
      <c r="AG863" s="3" t="e">
        <f>IF(DEGREES(ACOS(SIN(RADIANS(G863))*SIN(RADIANS(E859))+COS(RADIANS(G863))*COS(RADIANS(E859))*COS(RADIANS(AG849))))&gt;90,0,$F$4*$F$5/E858^2*(SIN(RADIANS(G863))*SIN(RADIANS(E859))+COS(RADIANS(G863))*COS(RADIANS(E859))*COS(RADIANS(AG849))))</f>
        <v>#DIV/0!</v>
      </c>
      <c r="AH863" s="3" t="e">
        <f>IF(DEGREES(ACOS(SIN(RADIANS(G863))*SIN(RADIANS(E859))+COS(RADIANS(G863))*COS(RADIANS(E859))*COS(RADIANS(AH849))))&gt;90,0,$F$4*$F$5/E858^2*(SIN(RADIANS(G863))*SIN(RADIANS(E859))+COS(RADIANS(G863))*COS(RADIANS(E859))*COS(RADIANS(AH849))))</f>
        <v>#DIV/0!</v>
      </c>
      <c r="AI863" s="3" t="e">
        <f>IF(DEGREES(ACOS(SIN(RADIANS(G863))*SIN(RADIANS(E859))+COS(RADIANS(G863))*COS(RADIANS(E859))*COS(RADIANS(AI849))))&gt;90,0,$F$4*$F$5/E858^2*(SIN(RADIANS(G863))*SIN(RADIANS(E859))+COS(RADIANS(G863))*COS(RADIANS(E859))*COS(RADIANS(AI849))))</f>
        <v>#DIV/0!</v>
      </c>
      <c r="AJ863" s="3" t="e">
        <f>IF(DEGREES(ACOS(SIN(RADIANS(G863))*SIN(RADIANS(E859))+COS(RADIANS(G863))*COS(RADIANS(E859))*COS(RADIANS(AJ849))))&gt;90,0,$F$4*$F$5/E858^2*(SIN(RADIANS(G863))*SIN(RADIANS(E859))+COS(RADIANS(G863))*COS(RADIANS(E859))*COS(RADIANS(AJ849))))</f>
        <v>#DIV/0!</v>
      </c>
      <c r="AK863" s="3">
        <f>IF(DEGREES(ACOS(SIN(RADIANS(G863))*SIN(RADIANS(E859))+COS(RADIANS(G863))*COS(RADIANS(E859))*COS(RADIANS(AK849))))&gt;90,0,$F$4*$F$5/E858^2*(SIN(RADIANS(G863))*SIN(RADIANS(E859))+COS(RADIANS(G863))*COS(RADIANS(E859))*COS(RADIANS(AK849))))</f>
        <v>0</v>
      </c>
      <c r="AL863" s="3">
        <f>IF(DEGREES(ACOS(SIN(RADIANS(G863))*SIN(RADIANS(E859))+COS(RADIANS(G863))*COS(RADIANS(E859))*COS(RADIANS(AL849))))&gt;90,0,$F$4*$F$5/E858^2*(SIN(RADIANS(G863))*SIN(RADIANS(E859))+COS(RADIANS(G863))*COS(RADIANS(E859))*COS(RADIANS(AL849))))</f>
        <v>0</v>
      </c>
      <c r="AM863" s="3">
        <f>IF(DEGREES(ACOS(SIN(RADIANS(G863))*SIN(RADIANS(E859))+COS(RADIANS(G863))*COS(RADIANS(E859))*COS(RADIANS(AM849))))&gt;90,0,$F$4*$F$5/E858^2*(SIN(RADIANS(G863))*SIN(RADIANS(E859))+COS(RADIANS(G863))*COS(RADIANS(E859))*COS(RADIANS(AM849))))</f>
        <v>0</v>
      </c>
      <c r="AN863" s="3">
        <f>IF(DEGREES(ACOS(SIN(RADIANS(G863))*SIN(RADIANS(E859))+COS(RADIANS(G863))*COS(RADIANS(E859))*COS(RADIANS(AN849))))&gt;90,0,$F$4*$F$5/E858^2*(SIN(RADIANS(G863))*SIN(RADIANS(E859))+COS(RADIANS(G863))*COS(RADIANS(E859))*COS(RADIANS(AN849))))</f>
        <v>0</v>
      </c>
      <c r="AO863" s="3">
        <f>IF(DEGREES(ACOS(SIN(RADIANS(G863))*SIN(RADIANS(E859))+COS(RADIANS(G863))*COS(RADIANS(E859))*COS(RADIANS(AO849))))&gt;90,0,$F$4*$F$5/E858^2*(SIN(RADIANS(G863))*SIN(RADIANS(E859))+COS(RADIANS(G863))*COS(RADIANS(E859))*COS(RADIANS(AO849))))</f>
        <v>0</v>
      </c>
      <c r="AP863" s="3">
        <f>IF(DEGREES(ACOS(SIN(RADIANS(G863))*SIN(RADIANS(E859))+COS(RADIANS(G863))*COS(RADIANS(E859))*COS(RADIANS(AP849))))&gt;90,0,$F$4*$F$5/E858^2*(SIN(RADIANS(G863))*SIN(RADIANS(E859))+COS(RADIANS(G863))*COS(RADIANS(E859))*COS(RADIANS(AP849))))</f>
        <v>0</v>
      </c>
      <c r="AQ863" s="3">
        <f>IF(DEGREES(ACOS(SIN(RADIANS(G863))*SIN(RADIANS(E859))+COS(RADIANS(G863))*COS(RADIANS(E859))*COS(RADIANS(AQ849))))&gt;90,0,$F$4*$F$5/E858^2*(SIN(RADIANS(G863))*SIN(RADIANS(E859))+COS(RADIANS(G863))*COS(RADIANS(E859))*COS(RADIANS(AQ849))))</f>
        <v>0</v>
      </c>
      <c r="AR863" s="3">
        <f>IF(DEGREES(ACOS(SIN(RADIANS(G863))*SIN(RADIANS(E859))+COS(RADIANS(G863))*COS(RADIANS(E859))*COS(RADIANS(AR849))))&gt;90,0,$F$4*$F$5/E858^2*(SIN(RADIANS(G863))*SIN(RADIANS(E859))+COS(RADIANS(G863))*COS(RADIANS(E859))*COS(RADIANS(AR849))))</f>
        <v>0</v>
      </c>
    </row>
    <row r="864" spans="2:44" ht="15.75" customHeight="1" x14ac:dyDescent="0.2">
      <c r="G864" s="3">
        <v>-40</v>
      </c>
      <c r="I864" s="3">
        <f>IF(DEGREES(ACOS(SIN(RADIANS(G864))*SIN(RADIANS(E859))+COS(RADIANS(G864))*COS(RADIANS(E859))*COS(RADIANS(I849))))&gt;90,0,$F$4*$F$5/E858^2*(SIN(RADIANS(G864))*SIN(RADIANS(E859))+COS(RADIANS(G864))*COS(RADIANS(E859))*COS(RADIANS(I849))))</f>
        <v>0</v>
      </c>
      <c r="J864" s="3">
        <f>IF(DEGREES(ACOS(SIN(RADIANS(G864))*SIN(RADIANS(E859))+COS(RADIANS(G864))*COS(RADIANS(E859))*COS(RADIANS(J849))))&gt;90,0,$F$4*$F$5/E858^2*(SIN(RADIANS(G864))*SIN(RADIANS(E859))+COS(RADIANS(G864))*COS(RADIANS(E859))*COS(RADIANS(J849))))</f>
        <v>0</v>
      </c>
      <c r="K864" s="3">
        <f>IF(DEGREES(ACOS(SIN(RADIANS(G864))*SIN(RADIANS(E859))+COS(RADIANS(G864))*COS(RADIANS(E859))*COS(RADIANS(K849))))&gt;90,0,$F$4*$F$5/E858^2*(SIN(RADIANS(G864))*SIN(RADIANS(E859))+COS(RADIANS(G864))*COS(RADIANS(E859))*COS(RADIANS(K849))))</f>
        <v>0</v>
      </c>
      <c r="L864" s="3">
        <f>IF(DEGREES(ACOS(SIN(RADIANS(G864))*SIN(RADIANS(E859))+COS(RADIANS(G864))*COS(RADIANS(E859))*COS(RADIANS(L849))))&gt;90,0,$F$4*$F$5/E858^2*(SIN(RADIANS(G864))*SIN(RADIANS(E859))+COS(RADIANS(G864))*COS(RADIANS(E859))*COS(RADIANS(L849))))</f>
        <v>0</v>
      </c>
      <c r="M864" s="3">
        <f>IF(DEGREES(ACOS(SIN(RADIANS(G864))*SIN(RADIANS(E859))+COS(RADIANS(G864))*COS(RADIANS(E859))*COS(RADIANS(M849))))&gt;90,0,$F$4*$F$5/E858^2*(SIN(RADIANS(G864))*SIN(RADIANS(E859))+COS(RADIANS(G864))*COS(RADIANS(E859))*COS(RADIANS(M849))))</f>
        <v>0</v>
      </c>
      <c r="N864" s="3">
        <f>IF(DEGREES(ACOS(SIN(RADIANS(G864))*SIN(RADIANS(E859))+COS(RADIANS(G864))*COS(RADIANS(E859))*COS(RADIANS(N849))))&gt;90,0,$F$4*$F$5/E858^2*(SIN(RADIANS(G864))*SIN(RADIANS(E859))+COS(RADIANS(G864))*COS(RADIANS(E859))*COS(RADIANS(N849))))</f>
        <v>0</v>
      </c>
      <c r="O864" s="3">
        <f>IF(DEGREES(ACOS(SIN(RADIANS(G864))*SIN(RADIANS(E859))+COS(RADIANS(G864))*COS(RADIANS(E859))*COS(RADIANS(O849))))&gt;90,0,$F$4*$F$5/E858^2*(SIN(RADIANS(G864))*SIN(RADIANS(E859))+COS(RADIANS(G864))*COS(RADIANS(E859))*COS(RADIANS(O849))))</f>
        <v>0</v>
      </c>
      <c r="P864" s="3">
        <f>IF(DEGREES(ACOS(SIN(RADIANS(G864))*SIN(RADIANS(E859))+COS(RADIANS(G864))*COS(RADIANS(E859))*COS(RADIANS(P849))))&gt;90,0,$F$4*$F$5/E858^2*(SIN(RADIANS(G864))*SIN(RADIANS(E859))+COS(RADIANS(G864))*COS(RADIANS(E859))*COS(RADIANS(P849))))</f>
        <v>0</v>
      </c>
      <c r="Q864" s="3">
        <f>IF(DEGREES(ACOS(SIN(RADIANS(G864))*SIN(RADIANS(E859))+COS(RADIANS(G864))*COS(RADIANS(E859))*COS(RADIANS(Q849))))&gt;90,0,$F$4*$F$5/E858^2*(SIN(RADIANS(G864))*SIN(RADIANS(E859))+COS(RADIANS(G864))*COS(RADIANS(E859))*COS(RADIANS(Q849))))</f>
        <v>0</v>
      </c>
      <c r="R864" s="3" t="e">
        <f>IF(DEGREES(ACOS(SIN(RADIANS(G864))*SIN(RADIANS(E859))+COS(RADIANS(G864))*COS(RADIANS(E859))*COS(RADIANS(R849))))&gt;90,0,$F$4*$F$5/E858^2*(SIN(RADIANS(G864))*SIN(RADIANS(E859))+COS(RADIANS(G864))*COS(RADIANS(E859))*COS(RADIANS(R849))))</f>
        <v>#DIV/0!</v>
      </c>
      <c r="S864" s="3" t="e">
        <f>IF(DEGREES(ACOS(SIN(RADIANS(G864))*SIN(RADIANS(E859))+COS(RADIANS(G864))*COS(RADIANS(E859))*COS(RADIANS(S849))))&gt;90,0,$F$4*$F$5/E858^2*(SIN(RADIANS(G864))*SIN(RADIANS(E859))+COS(RADIANS(G864))*COS(RADIANS(E859))*COS(RADIANS(S849))))</f>
        <v>#DIV/0!</v>
      </c>
      <c r="T864" s="3" t="e">
        <f>IF(DEGREES(ACOS(SIN(RADIANS(G864))*SIN(RADIANS(E859))+COS(RADIANS(G864))*COS(RADIANS(E859))*COS(RADIANS(T849))))&gt;90,0,$F$4*$F$5/E858^2*(SIN(RADIANS(G864))*SIN(RADIANS(E859))+COS(RADIANS(G864))*COS(RADIANS(E859))*COS(RADIANS(T849))))</f>
        <v>#DIV/0!</v>
      </c>
      <c r="U864" s="3" t="e">
        <f>IF(DEGREES(ACOS(SIN(RADIANS(G864))*SIN(RADIANS(E859))+COS(RADIANS(G864))*COS(RADIANS(E859))*COS(RADIANS(U849))))&gt;90,0,$F$4*$F$5/E858^2*(SIN(RADIANS(G864))*SIN(RADIANS(E859))+COS(RADIANS(G864))*COS(RADIANS(E859))*COS(RADIANS(U849))))</f>
        <v>#DIV/0!</v>
      </c>
      <c r="V864" s="3" t="e">
        <f>IF(DEGREES(ACOS(SIN(RADIANS(G864))*SIN(RADIANS(E859))+COS(RADIANS(G864))*COS(RADIANS(E859))*COS(RADIANS(V849))))&gt;90,0,$F$4*$F$5/E858^2*(SIN(RADIANS(G864))*SIN(RADIANS(E859))+COS(RADIANS(G864))*COS(RADIANS(E859))*COS(RADIANS(V849))))</f>
        <v>#DIV/0!</v>
      </c>
      <c r="W864" s="3" t="e">
        <f>IF(DEGREES(ACOS(SIN(RADIANS(G864))*SIN(RADIANS(E859))+COS(RADIANS(G864))*COS(RADIANS(E859))*COS(RADIANS(W849))))&gt;90,0,$F$4*$F$5/E858^2*(SIN(RADIANS(G864))*SIN(RADIANS(E859))+COS(RADIANS(G864))*COS(RADIANS(E859))*COS(RADIANS(W849))))</f>
        <v>#DIV/0!</v>
      </c>
      <c r="X864" s="3" t="e">
        <f>IF(DEGREES(ACOS(SIN(RADIANS(G864))*SIN(RADIANS(E859))+COS(RADIANS(G864))*COS(RADIANS(E859))*COS(RADIANS(X849))))&gt;90,0,$F$4*$F$5/E858^2*(SIN(RADIANS(G864))*SIN(RADIANS(E859))+COS(RADIANS(G864))*COS(RADIANS(E859))*COS(RADIANS(X849))))</f>
        <v>#DIV/0!</v>
      </c>
      <c r="Y864" s="3" t="e">
        <f>IF(DEGREES(ACOS(SIN(RADIANS(G864))*SIN(RADIANS(E859))+COS(RADIANS(G864))*COS(RADIANS(E859))*COS(RADIANS(Y849))))&gt;90,0,$F$4*$F$5/E858^2*(SIN(RADIANS(G864))*SIN(RADIANS(E859))+COS(RADIANS(G864))*COS(RADIANS(E859))*COS(RADIANS(Y849))))</f>
        <v>#DIV/0!</v>
      </c>
      <c r="Z864" s="3" t="e">
        <f>IF(DEGREES(ACOS(SIN(RADIANS(G864))*SIN(RADIANS(E859))+COS(RADIANS(G864))*COS(RADIANS(E859))*COS(RADIANS(Z849))))&gt;90,0,$F$4*$F$5/E858^2*(SIN(RADIANS(G864))*SIN(RADIANS(E859))+COS(RADIANS(G864))*COS(RADIANS(E859))*COS(RADIANS(Z849))))</f>
        <v>#DIV/0!</v>
      </c>
      <c r="AA864" s="3" t="e">
        <f>IF(DEGREES(ACOS(SIN(RADIANS(G864))*SIN(RADIANS(E859))+COS(RADIANS(G864))*COS(RADIANS(E859))*COS(RADIANS(AA849))))&gt;90,0,$F$4*$F$5/E858^2*(SIN(RADIANS(G864))*SIN(RADIANS(E859))+COS(RADIANS(G864))*COS(RADIANS(E859))*COS(RADIANS(AA849))))</f>
        <v>#DIV/0!</v>
      </c>
      <c r="AB864" s="3" t="e">
        <f>IF(DEGREES(ACOS(SIN(RADIANS(G864))*SIN(RADIANS(E859))+COS(RADIANS(G864))*COS(RADIANS(E859))*COS(RADIANS(AB849))))&gt;90,0,$F$4*$F$5/E858^2*(SIN(RADIANS(G864))*SIN(RADIANS(E859))+COS(RADIANS(G864))*COS(RADIANS(E859))*COS(RADIANS(AB849))))</f>
        <v>#DIV/0!</v>
      </c>
      <c r="AC864" s="3" t="e">
        <f>IF(DEGREES(ACOS(SIN(RADIANS(G864))*SIN(RADIANS(E859))+COS(RADIANS(G864))*COS(RADIANS(E859))*COS(RADIANS(AC849))))&gt;90,0,$F$4*$F$5/E858^2*(SIN(RADIANS(G864))*SIN(RADIANS(E859))+COS(RADIANS(G864))*COS(RADIANS(E859))*COS(RADIANS(AC849))))</f>
        <v>#DIV/0!</v>
      </c>
      <c r="AD864" s="3" t="e">
        <f>IF(DEGREES(ACOS(SIN(RADIANS(G864))*SIN(RADIANS(E859))+COS(RADIANS(G864))*COS(RADIANS(E859))*COS(RADIANS(AD849))))&gt;90,0,$F$4*$F$5/E858^2*(SIN(RADIANS(G864))*SIN(RADIANS(E859))+COS(RADIANS(G864))*COS(RADIANS(E859))*COS(RADIANS(AD849))))</f>
        <v>#DIV/0!</v>
      </c>
      <c r="AE864" s="3" t="e">
        <f>IF(DEGREES(ACOS(SIN(RADIANS(G864))*SIN(RADIANS(E859))+COS(RADIANS(G864))*COS(RADIANS(E859))*COS(RADIANS(AE849))))&gt;90,0,$F$4*$F$5/E858^2*(SIN(RADIANS(G864))*SIN(RADIANS(E859))+COS(RADIANS(G864))*COS(RADIANS(E859))*COS(RADIANS(AE849))))</f>
        <v>#DIV/0!</v>
      </c>
      <c r="AF864" s="3" t="e">
        <f>IF(DEGREES(ACOS(SIN(RADIANS(G864))*SIN(RADIANS(E859))+COS(RADIANS(G864))*COS(RADIANS(E859))*COS(RADIANS(AF849))))&gt;90,0,$F$4*$F$5/E858^2*(SIN(RADIANS(G864))*SIN(RADIANS(E859))+COS(RADIANS(G864))*COS(RADIANS(E859))*COS(RADIANS(AF849))))</f>
        <v>#DIV/0!</v>
      </c>
      <c r="AG864" s="3" t="e">
        <f>IF(DEGREES(ACOS(SIN(RADIANS(G864))*SIN(RADIANS(E859))+COS(RADIANS(G864))*COS(RADIANS(E859))*COS(RADIANS(AG849))))&gt;90,0,$F$4*$F$5/E858^2*(SIN(RADIANS(G864))*SIN(RADIANS(E859))+COS(RADIANS(G864))*COS(RADIANS(E859))*COS(RADIANS(AG849))))</f>
        <v>#DIV/0!</v>
      </c>
      <c r="AH864" s="3" t="e">
        <f>IF(DEGREES(ACOS(SIN(RADIANS(G864))*SIN(RADIANS(E859))+COS(RADIANS(G864))*COS(RADIANS(E859))*COS(RADIANS(AH849))))&gt;90,0,$F$4*$F$5/E858^2*(SIN(RADIANS(G864))*SIN(RADIANS(E859))+COS(RADIANS(G864))*COS(RADIANS(E859))*COS(RADIANS(AH849))))</f>
        <v>#DIV/0!</v>
      </c>
      <c r="AI864" s="3" t="e">
        <f>IF(DEGREES(ACOS(SIN(RADIANS(G864))*SIN(RADIANS(E859))+COS(RADIANS(G864))*COS(RADIANS(E859))*COS(RADIANS(AI849))))&gt;90,0,$F$4*$F$5/E858^2*(SIN(RADIANS(G864))*SIN(RADIANS(E859))+COS(RADIANS(G864))*COS(RADIANS(E859))*COS(RADIANS(AI849))))</f>
        <v>#DIV/0!</v>
      </c>
      <c r="AJ864" s="3" t="e">
        <f>IF(DEGREES(ACOS(SIN(RADIANS(G864))*SIN(RADIANS(E859))+COS(RADIANS(G864))*COS(RADIANS(E859))*COS(RADIANS(AJ849))))&gt;90,0,$F$4*$F$5/E858^2*(SIN(RADIANS(G864))*SIN(RADIANS(E859))+COS(RADIANS(G864))*COS(RADIANS(E859))*COS(RADIANS(AJ849))))</f>
        <v>#DIV/0!</v>
      </c>
      <c r="AK864" s="3">
        <f>IF(DEGREES(ACOS(SIN(RADIANS(G864))*SIN(RADIANS(E859))+COS(RADIANS(G864))*COS(RADIANS(E859))*COS(RADIANS(AK849))))&gt;90,0,$F$4*$F$5/E858^2*(SIN(RADIANS(G864))*SIN(RADIANS(E859))+COS(RADIANS(G864))*COS(RADIANS(E859))*COS(RADIANS(AK849))))</f>
        <v>0</v>
      </c>
      <c r="AL864" s="3">
        <f>IF(DEGREES(ACOS(SIN(RADIANS(G864))*SIN(RADIANS(E859))+COS(RADIANS(G864))*COS(RADIANS(E859))*COS(RADIANS(AL849))))&gt;90,0,$F$4*$F$5/E858^2*(SIN(RADIANS(G864))*SIN(RADIANS(E859))+COS(RADIANS(G864))*COS(RADIANS(E859))*COS(RADIANS(AL849))))</f>
        <v>0</v>
      </c>
      <c r="AM864" s="3">
        <f>IF(DEGREES(ACOS(SIN(RADIANS(G864))*SIN(RADIANS(E859))+COS(RADIANS(G864))*COS(RADIANS(E859))*COS(RADIANS(AM849))))&gt;90,0,$F$4*$F$5/E858^2*(SIN(RADIANS(G864))*SIN(RADIANS(E859))+COS(RADIANS(G864))*COS(RADIANS(E859))*COS(RADIANS(AM849))))</f>
        <v>0</v>
      </c>
      <c r="AN864" s="3">
        <f>IF(DEGREES(ACOS(SIN(RADIANS(G864))*SIN(RADIANS(E859))+COS(RADIANS(G864))*COS(RADIANS(E859))*COS(RADIANS(AN849))))&gt;90,0,$F$4*$F$5/E858^2*(SIN(RADIANS(G864))*SIN(RADIANS(E859))+COS(RADIANS(G864))*COS(RADIANS(E859))*COS(RADIANS(AN849))))</f>
        <v>0</v>
      </c>
      <c r="AO864" s="3">
        <f>IF(DEGREES(ACOS(SIN(RADIANS(G864))*SIN(RADIANS(E859))+COS(RADIANS(G864))*COS(RADIANS(E859))*COS(RADIANS(AO849))))&gt;90,0,$F$4*$F$5/E858^2*(SIN(RADIANS(G864))*SIN(RADIANS(E859))+COS(RADIANS(G864))*COS(RADIANS(E859))*COS(RADIANS(AO849))))</f>
        <v>0</v>
      </c>
      <c r="AP864" s="3">
        <f>IF(DEGREES(ACOS(SIN(RADIANS(G864))*SIN(RADIANS(E859))+COS(RADIANS(G864))*COS(RADIANS(E859))*COS(RADIANS(AP849))))&gt;90,0,$F$4*$F$5/E858^2*(SIN(RADIANS(G864))*SIN(RADIANS(E859))+COS(RADIANS(G864))*COS(RADIANS(E859))*COS(RADIANS(AP849))))</f>
        <v>0</v>
      </c>
      <c r="AQ864" s="3">
        <f>IF(DEGREES(ACOS(SIN(RADIANS(G864))*SIN(RADIANS(E859))+COS(RADIANS(G864))*COS(RADIANS(E859))*COS(RADIANS(AQ849))))&gt;90,0,$F$4*$F$5/E858^2*(SIN(RADIANS(G864))*SIN(RADIANS(E859))+COS(RADIANS(G864))*COS(RADIANS(E859))*COS(RADIANS(AQ849))))</f>
        <v>0</v>
      </c>
      <c r="AR864" s="3">
        <f>IF(DEGREES(ACOS(SIN(RADIANS(G864))*SIN(RADIANS(E859))+COS(RADIANS(G864))*COS(RADIANS(E859))*COS(RADIANS(AR849))))&gt;90,0,$F$4*$F$5/E858^2*(SIN(RADIANS(G864))*SIN(RADIANS(E859))+COS(RADIANS(G864))*COS(RADIANS(E859))*COS(RADIANS(AR849))))</f>
        <v>0</v>
      </c>
    </row>
    <row r="865" spans="2:44" ht="15.75" customHeight="1" x14ac:dyDescent="0.2">
      <c r="G865" s="3">
        <v>-50</v>
      </c>
      <c r="I865" s="3">
        <f>IF(DEGREES(ACOS(SIN(RADIANS(G865))*SIN(RADIANS(E859))+COS(RADIANS(G865))*COS(RADIANS(E859))*COS(RADIANS(I849))))&gt;90,0,$F$4*$F$5/E858^2*(SIN(RADIANS(G865))*SIN(RADIANS(E859))+COS(RADIANS(G865))*COS(RADIANS(E859))*COS(RADIANS(I849))))</f>
        <v>0</v>
      </c>
      <c r="J865" s="3">
        <f>IF(DEGREES(ACOS(SIN(RADIANS(G865))*SIN(RADIANS(E859))+COS(RADIANS(G865))*COS(RADIANS(E859))*COS(RADIANS(J849))))&gt;90,0,$F$4*$F$5/E858^2*(SIN(RADIANS(G865))*SIN(RADIANS(E859))+COS(RADIANS(G865))*COS(RADIANS(E859))*COS(RADIANS(J849))))</f>
        <v>0</v>
      </c>
      <c r="K865" s="3">
        <f>IF(DEGREES(ACOS(SIN(RADIANS(G865))*SIN(RADIANS(E859))+COS(RADIANS(G865))*COS(RADIANS(E859))*COS(RADIANS(K849))))&gt;90,0,$F$4*$F$5/E858^2*(SIN(RADIANS(G865))*SIN(RADIANS(E859))+COS(RADIANS(G865))*COS(RADIANS(E859))*COS(RADIANS(K849))))</f>
        <v>0</v>
      </c>
      <c r="L865" s="3">
        <f>IF(DEGREES(ACOS(SIN(RADIANS(G865))*SIN(RADIANS(E859))+COS(RADIANS(G865))*COS(RADIANS(E859))*COS(RADIANS(L849))))&gt;90,0,$F$4*$F$5/E858^2*(SIN(RADIANS(G865))*SIN(RADIANS(E859))+COS(RADIANS(G865))*COS(RADIANS(E859))*COS(RADIANS(L849))))</f>
        <v>0</v>
      </c>
      <c r="M865" s="3">
        <f>IF(DEGREES(ACOS(SIN(RADIANS(G865))*SIN(RADIANS(E859))+COS(RADIANS(G865))*COS(RADIANS(E859))*COS(RADIANS(M849))))&gt;90,0,$F$4*$F$5/E858^2*(SIN(RADIANS(G865))*SIN(RADIANS(E859))+COS(RADIANS(G865))*COS(RADIANS(E859))*COS(RADIANS(M849))))</f>
        <v>0</v>
      </c>
      <c r="N865" s="3">
        <f>IF(DEGREES(ACOS(SIN(RADIANS(G865))*SIN(RADIANS(E859))+COS(RADIANS(G865))*COS(RADIANS(E859))*COS(RADIANS(N849))))&gt;90,0,$F$4*$F$5/E858^2*(SIN(RADIANS(G865))*SIN(RADIANS(E859))+COS(RADIANS(G865))*COS(RADIANS(E859))*COS(RADIANS(N849))))</f>
        <v>0</v>
      </c>
      <c r="O865" s="3">
        <f>IF(DEGREES(ACOS(SIN(RADIANS(G865))*SIN(RADIANS(E859))+COS(RADIANS(G865))*COS(RADIANS(E859))*COS(RADIANS(O849))))&gt;90,0,$F$4*$F$5/E858^2*(SIN(RADIANS(G865))*SIN(RADIANS(E859))+COS(RADIANS(G865))*COS(RADIANS(E859))*COS(RADIANS(O849))))</f>
        <v>0</v>
      </c>
      <c r="P865" s="3">
        <f>IF(DEGREES(ACOS(SIN(RADIANS(G865))*SIN(RADIANS(E859))+COS(RADIANS(G865))*COS(RADIANS(E859))*COS(RADIANS(P849))))&gt;90,0,$F$4*$F$5/E858^2*(SIN(RADIANS(G865))*SIN(RADIANS(E859))+COS(RADIANS(G865))*COS(RADIANS(E859))*COS(RADIANS(P849))))</f>
        <v>0</v>
      </c>
      <c r="Q865" s="3">
        <f>IF(DEGREES(ACOS(SIN(RADIANS(G865))*SIN(RADIANS(E859))+COS(RADIANS(G865))*COS(RADIANS(E859))*COS(RADIANS(Q849))))&gt;90,0,$F$4*$F$5/E858^2*(SIN(RADIANS(G865))*SIN(RADIANS(E859))+COS(RADIANS(G865))*COS(RADIANS(E859))*COS(RADIANS(Q849))))</f>
        <v>0</v>
      </c>
      <c r="R865" s="3" t="e">
        <f>IF(DEGREES(ACOS(SIN(RADIANS(G865))*SIN(RADIANS(E859))+COS(RADIANS(G865))*COS(RADIANS(E859))*COS(RADIANS(R849))))&gt;90,0,$F$4*$F$5/E858^2*(SIN(RADIANS(G865))*SIN(RADIANS(E859))+COS(RADIANS(G865))*COS(RADIANS(E859))*COS(RADIANS(R849))))</f>
        <v>#DIV/0!</v>
      </c>
      <c r="S865" s="3" t="e">
        <f>IF(DEGREES(ACOS(SIN(RADIANS(G865))*SIN(RADIANS(E859))+COS(RADIANS(G865))*COS(RADIANS(E859))*COS(RADIANS(S849))))&gt;90,0,$F$4*$F$5/E858^2*(SIN(RADIANS(G865))*SIN(RADIANS(E859))+COS(RADIANS(G865))*COS(RADIANS(E859))*COS(RADIANS(S849))))</f>
        <v>#DIV/0!</v>
      </c>
      <c r="T865" s="3" t="e">
        <f>IF(DEGREES(ACOS(SIN(RADIANS(G865))*SIN(RADIANS(E859))+COS(RADIANS(G865))*COS(RADIANS(E859))*COS(RADIANS(T849))))&gt;90,0,$F$4*$F$5/E858^2*(SIN(RADIANS(G865))*SIN(RADIANS(E859))+COS(RADIANS(G865))*COS(RADIANS(E859))*COS(RADIANS(T849))))</f>
        <v>#DIV/0!</v>
      </c>
      <c r="U865" s="3" t="e">
        <f>IF(DEGREES(ACOS(SIN(RADIANS(G865))*SIN(RADIANS(E859))+COS(RADIANS(G865))*COS(RADIANS(E859))*COS(RADIANS(U849))))&gt;90,0,$F$4*$F$5/E858^2*(SIN(RADIANS(G865))*SIN(RADIANS(E859))+COS(RADIANS(G865))*COS(RADIANS(E859))*COS(RADIANS(U849))))</f>
        <v>#DIV/0!</v>
      </c>
      <c r="V865" s="3" t="e">
        <f>IF(DEGREES(ACOS(SIN(RADIANS(G865))*SIN(RADIANS(E859))+COS(RADIANS(G865))*COS(RADIANS(E859))*COS(RADIANS(V849))))&gt;90,0,$F$4*$F$5/E858^2*(SIN(RADIANS(G865))*SIN(RADIANS(E859))+COS(RADIANS(G865))*COS(RADIANS(E859))*COS(RADIANS(V849))))</f>
        <v>#DIV/0!</v>
      </c>
      <c r="W865" s="3" t="e">
        <f>IF(DEGREES(ACOS(SIN(RADIANS(G865))*SIN(RADIANS(E859))+COS(RADIANS(G865))*COS(RADIANS(E859))*COS(RADIANS(W849))))&gt;90,0,$F$4*$F$5/E858^2*(SIN(RADIANS(G865))*SIN(RADIANS(E859))+COS(RADIANS(G865))*COS(RADIANS(E859))*COS(RADIANS(W849))))</f>
        <v>#DIV/0!</v>
      </c>
      <c r="X865" s="3" t="e">
        <f>IF(DEGREES(ACOS(SIN(RADIANS(G865))*SIN(RADIANS(E859))+COS(RADIANS(G865))*COS(RADIANS(E859))*COS(RADIANS(X849))))&gt;90,0,$F$4*$F$5/E858^2*(SIN(RADIANS(G865))*SIN(RADIANS(E859))+COS(RADIANS(G865))*COS(RADIANS(E859))*COS(RADIANS(X849))))</f>
        <v>#DIV/0!</v>
      </c>
      <c r="Y865" s="3" t="e">
        <f>IF(DEGREES(ACOS(SIN(RADIANS(G865))*SIN(RADIANS(E859))+COS(RADIANS(G865))*COS(RADIANS(E859))*COS(RADIANS(Y849))))&gt;90,0,$F$4*$F$5/E858^2*(SIN(RADIANS(G865))*SIN(RADIANS(E859))+COS(RADIANS(G865))*COS(RADIANS(E859))*COS(RADIANS(Y849))))</f>
        <v>#DIV/0!</v>
      </c>
      <c r="Z865" s="3" t="e">
        <f>IF(DEGREES(ACOS(SIN(RADIANS(G865))*SIN(RADIANS(E859))+COS(RADIANS(G865))*COS(RADIANS(E859))*COS(RADIANS(Z849))))&gt;90,0,$F$4*$F$5/E858^2*(SIN(RADIANS(G865))*SIN(RADIANS(E859))+COS(RADIANS(G865))*COS(RADIANS(E859))*COS(RADIANS(Z849))))</f>
        <v>#DIV/0!</v>
      </c>
      <c r="AA865" s="3" t="e">
        <f>IF(DEGREES(ACOS(SIN(RADIANS(G865))*SIN(RADIANS(E859))+COS(RADIANS(G865))*COS(RADIANS(E859))*COS(RADIANS(AA849))))&gt;90,0,$F$4*$F$5/E858^2*(SIN(RADIANS(G865))*SIN(RADIANS(E859))+COS(RADIANS(G865))*COS(RADIANS(E859))*COS(RADIANS(AA849))))</f>
        <v>#DIV/0!</v>
      </c>
      <c r="AB865" s="3" t="e">
        <f>IF(DEGREES(ACOS(SIN(RADIANS(G865))*SIN(RADIANS(E859))+COS(RADIANS(G865))*COS(RADIANS(E859))*COS(RADIANS(AB849))))&gt;90,0,$F$4*$F$5/E858^2*(SIN(RADIANS(G865))*SIN(RADIANS(E859))+COS(RADIANS(G865))*COS(RADIANS(E859))*COS(RADIANS(AB849))))</f>
        <v>#DIV/0!</v>
      </c>
      <c r="AC865" s="3" t="e">
        <f>IF(DEGREES(ACOS(SIN(RADIANS(G865))*SIN(RADIANS(E859))+COS(RADIANS(G865))*COS(RADIANS(E859))*COS(RADIANS(AC849))))&gt;90,0,$F$4*$F$5/E858^2*(SIN(RADIANS(G865))*SIN(RADIANS(E859))+COS(RADIANS(G865))*COS(RADIANS(E859))*COS(RADIANS(AC849))))</f>
        <v>#DIV/0!</v>
      </c>
      <c r="AD865" s="3" t="e">
        <f>IF(DEGREES(ACOS(SIN(RADIANS(G865))*SIN(RADIANS(E859))+COS(RADIANS(G865))*COS(RADIANS(E859))*COS(RADIANS(AD849))))&gt;90,0,$F$4*$F$5/E858^2*(SIN(RADIANS(G865))*SIN(RADIANS(E859))+COS(RADIANS(G865))*COS(RADIANS(E859))*COS(RADIANS(AD849))))</f>
        <v>#DIV/0!</v>
      </c>
      <c r="AE865" s="3" t="e">
        <f>IF(DEGREES(ACOS(SIN(RADIANS(G865))*SIN(RADIANS(E859))+COS(RADIANS(G865))*COS(RADIANS(E859))*COS(RADIANS(AE849))))&gt;90,0,$F$4*$F$5/E858^2*(SIN(RADIANS(G865))*SIN(RADIANS(E859))+COS(RADIANS(G865))*COS(RADIANS(E859))*COS(RADIANS(AE849))))</f>
        <v>#DIV/0!</v>
      </c>
      <c r="AF865" s="3" t="e">
        <f>IF(DEGREES(ACOS(SIN(RADIANS(G865))*SIN(RADIANS(E859))+COS(RADIANS(G865))*COS(RADIANS(E859))*COS(RADIANS(AF849))))&gt;90,0,$F$4*$F$5/E858^2*(SIN(RADIANS(G865))*SIN(RADIANS(E859))+COS(RADIANS(G865))*COS(RADIANS(E859))*COS(RADIANS(AF849))))</f>
        <v>#DIV/0!</v>
      </c>
      <c r="AG865" s="3" t="e">
        <f>IF(DEGREES(ACOS(SIN(RADIANS(G865))*SIN(RADIANS(E859))+COS(RADIANS(G865))*COS(RADIANS(E859))*COS(RADIANS(AG849))))&gt;90,0,$F$4*$F$5/E858^2*(SIN(RADIANS(G865))*SIN(RADIANS(E859))+COS(RADIANS(G865))*COS(RADIANS(E859))*COS(RADIANS(AG849))))</f>
        <v>#DIV/0!</v>
      </c>
      <c r="AH865" s="3" t="e">
        <f>IF(DEGREES(ACOS(SIN(RADIANS(G865))*SIN(RADIANS(E859))+COS(RADIANS(G865))*COS(RADIANS(E859))*COS(RADIANS(AH849))))&gt;90,0,$F$4*$F$5/E858^2*(SIN(RADIANS(G865))*SIN(RADIANS(E859))+COS(RADIANS(G865))*COS(RADIANS(E859))*COS(RADIANS(AH849))))</f>
        <v>#DIV/0!</v>
      </c>
      <c r="AI865" s="3" t="e">
        <f>IF(DEGREES(ACOS(SIN(RADIANS(G865))*SIN(RADIANS(E859))+COS(RADIANS(G865))*COS(RADIANS(E859))*COS(RADIANS(AI849))))&gt;90,0,$F$4*$F$5/E858^2*(SIN(RADIANS(G865))*SIN(RADIANS(E859))+COS(RADIANS(G865))*COS(RADIANS(E859))*COS(RADIANS(AI849))))</f>
        <v>#DIV/0!</v>
      </c>
      <c r="AJ865" s="3" t="e">
        <f>IF(DEGREES(ACOS(SIN(RADIANS(G865))*SIN(RADIANS(E859))+COS(RADIANS(G865))*COS(RADIANS(E859))*COS(RADIANS(AJ849))))&gt;90,0,$F$4*$F$5/E858^2*(SIN(RADIANS(G865))*SIN(RADIANS(E859))+COS(RADIANS(G865))*COS(RADIANS(E859))*COS(RADIANS(AJ849))))</f>
        <v>#DIV/0!</v>
      </c>
      <c r="AK865" s="3">
        <f>IF(DEGREES(ACOS(SIN(RADIANS(G865))*SIN(RADIANS(E859))+COS(RADIANS(G865))*COS(RADIANS(E859))*COS(RADIANS(AK849))))&gt;90,0,$F$4*$F$5/E858^2*(SIN(RADIANS(G865))*SIN(RADIANS(E859))+COS(RADIANS(G865))*COS(RADIANS(E859))*COS(RADIANS(AK849))))</f>
        <v>0</v>
      </c>
      <c r="AL865" s="3">
        <f>IF(DEGREES(ACOS(SIN(RADIANS(G865))*SIN(RADIANS(E859))+COS(RADIANS(G865))*COS(RADIANS(E859))*COS(RADIANS(AL849))))&gt;90,0,$F$4*$F$5/E858^2*(SIN(RADIANS(G865))*SIN(RADIANS(E859))+COS(RADIANS(G865))*COS(RADIANS(E859))*COS(RADIANS(AL849))))</f>
        <v>0</v>
      </c>
      <c r="AM865" s="3">
        <f>IF(DEGREES(ACOS(SIN(RADIANS(G865))*SIN(RADIANS(E859))+COS(RADIANS(G865))*COS(RADIANS(E859))*COS(RADIANS(AM849))))&gt;90,0,$F$4*$F$5/E858^2*(SIN(RADIANS(G865))*SIN(RADIANS(E859))+COS(RADIANS(G865))*COS(RADIANS(E859))*COS(RADIANS(AM849))))</f>
        <v>0</v>
      </c>
      <c r="AN865" s="3">
        <f>IF(DEGREES(ACOS(SIN(RADIANS(G865))*SIN(RADIANS(E859))+COS(RADIANS(G865))*COS(RADIANS(E859))*COS(RADIANS(AN849))))&gt;90,0,$F$4*$F$5/E858^2*(SIN(RADIANS(G865))*SIN(RADIANS(E859))+COS(RADIANS(G865))*COS(RADIANS(E859))*COS(RADIANS(AN849))))</f>
        <v>0</v>
      </c>
      <c r="AO865" s="3">
        <f>IF(DEGREES(ACOS(SIN(RADIANS(G865))*SIN(RADIANS(E859))+COS(RADIANS(G865))*COS(RADIANS(E859))*COS(RADIANS(AO849))))&gt;90,0,$F$4*$F$5/E858^2*(SIN(RADIANS(G865))*SIN(RADIANS(E859))+COS(RADIANS(G865))*COS(RADIANS(E859))*COS(RADIANS(AO849))))</f>
        <v>0</v>
      </c>
      <c r="AP865" s="3">
        <f>IF(DEGREES(ACOS(SIN(RADIANS(G865))*SIN(RADIANS(E859))+COS(RADIANS(G865))*COS(RADIANS(E859))*COS(RADIANS(AP849))))&gt;90,0,$F$4*$F$5/E858^2*(SIN(RADIANS(G865))*SIN(RADIANS(E859))+COS(RADIANS(G865))*COS(RADIANS(E859))*COS(RADIANS(AP849))))</f>
        <v>0</v>
      </c>
      <c r="AQ865" s="3">
        <f>IF(DEGREES(ACOS(SIN(RADIANS(G865))*SIN(RADIANS(E859))+COS(RADIANS(G865))*COS(RADIANS(E859))*COS(RADIANS(AQ849))))&gt;90,0,$F$4*$F$5/E858^2*(SIN(RADIANS(G865))*SIN(RADIANS(E859))+COS(RADIANS(G865))*COS(RADIANS(E859))*COS(RADIANS(AQ849))))</f>
        <v>0</v>
      </c>
      <c r="AR865" s="3">
        <f>IF(DEGREES(ACOS(SIN(RADIANS(G865))*SIN(RADIANS(E859))+COS(RADIANS(G865))*COS(RADIANS(E859))*COS(RADIANS(AR849))))&gt;90,0,$F$4*$F$5/E858^2*(SIN(RADIANS(G865))*SIN(RADIANS(E859))+COS(RADIANS(G865))*COS(RADIANS(E859))*COS(RADIANS(AR849))))</f>
        <v>0</v>
      </c>
    </row>
    <row r="866" spans="2:44" ht="15.75" customHeight="1" x14ac:dyDescent="0.2">
      <c r="G866" s="3">
        <v>-60</v>
      </c>
      <c r="I866" s="3">
        <f>IF(DEGREES(ACOS(SIN(RADIANS(G866))*SIN(RADIANS(E859))+COS(RADIANS(G866))*COS(RADIANS(E859))*COS(RADIANS(I849))))&gt;90,0,$F$4*$F$5/E858^2*(SIN(RADIANS(G866))*SIN(RADIANS(E859))+COS(RADIANS(G866))*COS(RADIANS(E859))*COS(RADIANS(I849))))</f>
        <v>0</v>
      </c>
      <c r="J866" s="3">
        <f>IF(DEGREES(ACOS(SIN(RADIANS(G866))*SIN(RADIANS(E859))+COS(RADIANS(G866))*COS(RADIANS(E859))*COS(RADIANS(J849))))&gt;90,0,$F$4*$F$5/E858^2*(SIN(RADIANS(G866))*SIN(RADIANS(E859))+COS(RADIANS(G866))*COS(RADIANS(E859))*COS(RADIANS(J849))))</f>
        <v>0</v>
      </c>
      <c r="K866" s="3">
        <f>IF(DEGREES(ACOS(SIN(RADIANS(G866))*SIN(RADIANS(E859))+COS(RADIANS(G866))*COS(RADIANS(E859))*COS(RADIANS(K849))))&gt;90,0,$F$4*$F$5/E858^2*(SIN(RADIANS(G866))*SIN(RADIANS(E859))+COS(RADIANS(G866))*COS(RADIANS(E859))*COS(RADIANS(K849))))</f>
        <v>0</v>
      </c>
      <c r="L866" s="3">
        <f>IF(DEGREES(ACOS(SIN(RADIANS(G866))*SIN(RADIANS(E859))+COS(RADIANS(G866))*COS(RADIANS(E859))*COS(RADIANS(L849))))&gt;90,0,$F$4*$F$5/E858^2*(SIN(RADIANS(G866))*SIN(RADIANS(E859))+COS(RADIANS(G866))*COS(RADIANS(E859))*COS(RADIANS(L849))))</f>
        <v>0</v>
      </c>
      <c r="M866" s="3">
        <f>IF(DEGREES(ACOS(SIN(RADIANS(G866))*SIN(RADIANS(E859))+COS(RADIANS(G866))*COS(RADIANS(E859))*COS(RADIANS(M849))))&gt;90,0,$F$4*$F$5/E858^2*(SIN(RADIANS(G866))*SIN(RADIANS(E859))+COS(RADIANS(G866))*COS(RADIANS(E859))*COS(RADIANS(M849))))</f>
        <v>0</v>
      </c>
      <c r="N866" s="3">
        <f>IF(DEGREES(ACOS(SIN(RADIANS(G866))*SIN(RADIANS(E859))+COS(RADIANS(G866))*COS(RADIANS(E859))*COS(RADIANS(N849))))&gt;90,0,$F$4*$F$5/E858^2*(SIN(RADIANS(G866))*SIN(RADIANS(E859))+COS(RADIANS(G866))*COS(RADIANS(E859))*COS(RADIANS(N849))))</f>
        <v>0</v>
      </c>
      <c r="O866" s="3">
        <f>IF(DEGREES(ACOS(SIN(RADIANS(G866))*SIN(RADIANS(E859))+COS(RADIANS(G866))*COS(RADIANS(E859))*COS(RADIANS(O849))))&gt;90,0,$F$4*$F$5/E858^2*(SIN(RADIANS(G866))*SIN(RADIANS(E859))+COS(RADIANS(G866))*COS(RADIANS(E859))*COS(RADIANS(O849))))</f>
        <v>0</v>
      </c>
      <c r="P866" s="3">
        <f>IF(DEGREES(ACOS(SIN(RADIANS(G866))*SIN(RADIANS(E859))+COS(RADIANS(G866))*COS(RADIANS(E859))*COS(RADIANS(P849))))&gt;90,0,$F$4*$F$5/E858^2*(SIN(RADIANS(G866))*SIN(RADIANS(E859))+COS(RADIANS(G866))*COS(RADIANS(E859))*COS(RADIANS(P849))))</f>
        <v>0</v>
      </c>
      <c r="Q866" s="3">
        <f>IF(DEGREES(ACOS(SIN(RADIANS(G866))*SIN(RADIANS(E859))+COS(RADIANS(G866))*COS(RADIANS(E859))*COS(RADIANS(Q849))))&gt;90,0,$F$4*$F$5/E858^2*(SIN(RADIANS(G866))*SIN(RADIANS(E859))+COS(RADIANS(G866))*COS(RADIANS(E859))*COS(RADIANS(Q849))))</f>
        <v>0</v>
      </c>
      <c r="R866" s="3" t="e">
        <f>IF(DEGREES(ACOS(SIN(RADIANS(G866))*SIN(RADIANS(E859))+COS(RADIANS(G866))*COS(RADIANS(E859))*COS(RADIANS(R849))))&gt;90,0,$F$4*$F$5/E858^2*(SIN(RADIANS(G866))*SIN(RADIANS(E859))+COS(RADIANS(G866))*COS(RADIANS(E859))*COS(RADIANS(R849))))</f>
        <v>#DIV/0!</v>
      </c>
      <c r="S866" s="3" t="e">
        <f>IF(DEGREES(ACOS(SIN(RADIANS(G866))*SIN(RADIANS(E859))+COS(RADIANS(G866))*COS(RADIANS(E859))*COS(RADIANS(S849))))&gt;90,0,$F$4*$F$5/E858^2*(SIN(RADIANS(G866))*SIN(RADIANS(E859))+COS(RADIANS(G866))*COS(RADIANS(E859))*COS(RADIANS(S849))))</f>
        <v>#DIV/0!</v>
      </c>
      <c r="T866" s="3" t="e">
        <f>IF(DEGREES(ACOS(SIN(RADIANS(G866))*SIN(RADIANS(E859))+COS(RADIANS(G866))*COS(RADIANS(E859))*COS(RADIANS(T849))))&gt;90,0,$F$4*$F$5/E858^2*(SIN(RADIANS(G866))*SIN(RADIANS(E859))+COS(RADIANS(G866))*COS(RADIANS(E859))*COS(RADIANS(T849))))</f>
        <v>#DIV/0!</v>
      </c>
      <c r="U866" s="3" t="e">
        <f>IF(DEGREES(ACOS(SIN(RADIANS(G866))*SIN(RADIANS(E859))+COS(RADIANS(G866))*COS(RADIANS(E859))*COS(RADIANS(U849))))&gt;90,0,$F$4*$F$5/E858^2*(SIN(RADIANS(G866))*SIN(RADIANS(E859))+COS(RADIANS(G866))*COS(RADIANS(E859))*COS(RADIANS(U849))))</f>
        <v>#DIV/0!</v>
      </c>
      <c r="V866" s="3" t="e">
        <f>IF(DEGREES(ACOS(SIN(RADIANS(G866))*SIN(RADIANS(E859))+COS(RADIANS(G866))*COS(RADIANS(E859))*COS(RADIANS(V849))))&gt;90,0,$F$4*$F$5/E858^2*(SIN(RADIANS(G866))*SIN(RADIANS(E859))+COS(RADIANS(G866))*COS(RADIANS(E859))*COS(RADIANS(V849))))</f>
        <v>#DIV/0!</v>
      </c>
      <c r="W866" s="3" t="e">
        <f>IF(DEGREES(ACOS(SIN(RADIANS(G866))*SIN(RADIANS(E859))+COS(RADIANS(G866))*COS(RADIANS(E859))*COS(RADIANS(W849))))&gt;90,0,$F$4*$F$5/E858^2*(SIN(RADIANS(G866))*SIN(RADIANS(E859))+COS(RADIANS(G866))*COS(RADIANS(E859))*COS(RADIANS(W849))))</f>
        <v>#DIV/0!</v>
      </c>
      <c r="X866" s="3" t="e">
        <f>IF(DEGREES(ACOS(SIN(RADIANS(G866))*SIN(RADIANS(E859))+COS(RADIANS(G866))*COS(RADIANS(E859))*COS(RADIANS(X849))))&gt;90,0,$F$4*$F$5/E858^2*(SIN(RADIANS(G866))*SIN(RADIANS(E859))+COS(RADIANS(G866))*COS(RADIANS(E859))*COS(RADIANS(X849))))</f>
        <v>#DIV/0!</v>
      </c>
      <c r="Y866" s="3" t="e">
        <f>IF(DEGREES(ACOS(SIN(RADIANS(G866))*SIN(RADIANS(E859))+COS(RADIANS(G866))*COS(RADIANS(E859))*COS(RADIANS(Y849))))&gt;90,0,$F$4*$F$5/E858^2*(SIN(RADIANS(G866))*SIN(RADIANS(E859))+COS(RADIANS(G866))*COS(RADIANS(E859))*COS(RADIANS(Y849))))</f>
        <v>#DIV/0!</v>
      </c>
      <c r="Z866" s="3" t="e">
        <f>IF(DEGREES(ACOS(SIN(RADIANS(G866))*SIN(RADIANS(E859))+COS(RADIANS(G866))*COS(RADIANS(E859))*COS(RADIANS(Z849))))&gt;90,0,$F$4*$F$5/E858^2*(SIN(RADIANS(G866))*SIN(RADIANS(E859))+COS(RADIANS(G866))*COS(RADIANS(E859))*COS(RADIANS(Z849))))</f>
        <v>#DIV/0!</v>
      </c>
      <c r="AA866" s="3" t="e">
        <f>IF(DEGREES(ACOS(SIN(RADIANS(G866))*SIN(RADIANS(E859))+COS(RADIANS(G866))*COS(RADIANS(E859))*COS(RADIANS(AA849))))&gt;90,0,$F$4*$F$5/E858^2*(SIN(RADIANS(G866))*SIN(RADIANS(E859))+COS(RADIANS(G866))*COS(RADIANS(E859))*COS(RADIANS(AA849))))</f>
        <v>#DIV/0!</v>
      </c>
      <c r="AB866" s="3" t="e">
        <f>IF(DEGREES(ACOS(SIN(RADIANS(G866))*SIN(RADIANS(E859))+COS(RADIANS(G866))*COS(RADIANS(E859))*COS(RADIANS(AB849))))&gt;90,0,$F$4*$F$5/E858^2*(SIN(RADIANS(G866))*SIN(RADIANS(E859))+COS(RADIANS(G866))*COS(RADIANS(E859))*COS(RADIANS(AB849))))</f>
        <v>#DIV/0!</v>
      </c>
      <c r="AC866" s="3" t="e">
        <f>IF(DEGREES(ACOS(SIN(RADIANS(G866))*SIN(RADIANS(E859))+COS(RADIANS(G866))*COS(RADIANS(E859))*COS(RADIANS(AC849))))&gt;90,0,$F$4*$F$5/E858^2*(SIN(RADIANS(G866))*SIN(RADIANS(E859))+COS(RADIANS(G866))*COS(RADIANS(E859))*COS(RADIANS(AC849))))</f>
        <v>#DIV/0!</v>
      </c>
      <c r="AD866" s="3" t="e">
        <f>IF(DEGREES(ACOS(SIN(RADIANS(G866))*SIN(RADIANS(E859))+COS(RADIANS(G866))*COS(RADIANS(E859))*COS(RADIANS(AD849))))&gt;90,0,$F$4*$F$5/E858^2*(SIN(RADIANS(G866))*SIN(RADIANS(E859))+COS(RADIANS(G866))*COS(RADIANS(E859))*COS(RADIANS(AD849))))</f>
        <v>#DIV/0!</v>
      </c>
      <c r="AE866" s="3" t="e">
        <f>IF(DEGREES(ACOS(SIN(RADIANS(G866))*SIN(RADIANS(E859))+COS(RADIANS(G866))*COS(RADIANS(E859))*COS(RADIANS(AE849))))&gt;90,0,$F$4*$F$5/E858^2*(SIN(RADIANS(G866))*SIN(RADIANS(E859))+COS(RADIANS(G866))*COS(RADIANS(E859))*COS(RADIANS(AE849))))</f>
        <v>#DIV/0!</v>
      </c>
      <c r="AF866" s="3" t="e">
        <f>IF(DEGREES(ACOS(SIN(RADIANS(G866))*SIN(RADIANS(E859))+COS(RADIANS(G866))*COS(RADIANS(E859))*COS(RADIANS(AF849))))&gt;90,0,$F$4*$F$5/E858^2*(SIN(RADIANS(G866))*SIN(RADIANS(E859))+COS(RADIANS(G866))*COS(RADIANS(E859))*COS(RADIANS(AF849))))</f>
        <v>#DIV/0!</v>
      </c>
      <c r="AG866" s="3" t="e">
        <f>IF(DEGREES(ACOS(SIN(RADIANS(G866))*SIN(RADIANS(E859))+COS(RADIANS(G866))*COS(RADIANS(E859))*COS(RADIANS(AG849))))&gt;90,0,$F$4*$F$5/E858^2*(SIN(RADIANS(G866))*SIN(RADIANS(E859))+COS(RADIANS(G866))*COS(RADIANS(E859))*COS(RADIANS(AG849))))</f>
        <v>#DIV/0!</v>
      </c>
      <c r="AH866" s="3" t="e">
        <f>IF(DEGREES(ACOS(SIN(RADIANS(G866))*SIN(RADIANS(E859))+COS(RADIANS(G866))*COS(RADIANS(E859))*COS(RADIANS(AH849))))&gt;90,0,$F$4*$F$5/E858^2*(SIN(RADIANS(G866))*SIN(RADIANS(E859))+COS(RADIANS(G866))*COS(RADIANS(E859))*COS(RADIANS(AH849))))</f>
        <v>#DIV/0!</v>
      </c>
      <c r="AI866" s="3" t="e">
        <f>IF(DEGREES(ACOS(SIN(RADIANS(G866))*SIN(RADIANS(E859))+COS(RADIANS(G866))*COS(RADIANS(E859))*COS(RADIANS(AI849))))&gt;90,0,$F$4*$F$5/E858^2*(SIN(RADIANS(G866))*SIN(RADIANS(E859))+COS(RADIANS(G866))*COS(RADIANS(E859))*COS(RADIANS(AI849))))</f>
        <v>#DIV/0!</v>
      </c>
      <c r="AJ866" s="3" t="e">
        <f>IF(DEGREES(ACOS(SIN(RADIANS(G866))*SIN(RADIANS(E859))+COS(RADIANS(G866))*COS(RADIANS(E859))*COS(RADIANS(AJ849))))&gt;90,0,$F$4*$F$5/E858^2*(SIN(RADIANS(G866))*SIN(RADIANS(E859))+COS(RADIANS(G866))*COS(RADIANS(E859))*COS(RADIANS(AJ849))))</f>
        <v>#DIV/0!</v>
      </c>
      <c r="AK866" s="3">
        <f>IF(DEGREES(ACOS(SIN(RADIANS(G866))*SIN(RADIANS(E859))+COS(RADIANS(G866))*COS(RADIANS(E859))*COS(RADIANS(AK849))))&gt;90,0,$F$4*$F$5/E858^2*(SIN(RADIANS(G866))*SIN(RADIANS(E859))+COS(RADIANS(G866))*COS(RADIANS(E859))*COS(RADIANS(AK849))))</f>
        <v>0</v>
      </c>
      <c r="AL866" s="3">
        <f>IF(DEGREES(ACOS(SIN(RADIANS(G866))*SIN(RADIANS(E859))+COS(RADIANS(G866))*COS(RADIANS(E859))*COS(RADIANS(AL849))))&gt;90,0,$F$4*$F$5/E858^2*(SIN(RADIANS(G866))*SIN(RADIANS(E859))+COS(RADIANS(G866))*COS(RADIANS(E859))*COS(RADIANS(AL849))))</f>
        <v>0</v>
      </c>
      <c r="AM866" s="3">
        <f>IF(DEGREES(ACOS(SIN(RADIANS(G866))*SIN(RADIANS(E859))+COS(RADIANS(G866))*COS(RADIANS(E859))*COS(RADIANS(AM849))))&gt;90,0,$F$4*$F$5/E858^2*(SIN(RADIANS(G866))*SIN(RADIANS(E859))+COS(RADIANS(G866))*COS(RADIANS(E859))*COS(RADIANS(AM849))))</f>
        <v>0</v>
      </c>
      <c r="AN866" s="3">
        <f>IF(DEGREES(ACOS(SIN(RADIANS(G866))*SIN(RADIANS(E859))+COS(RADIANS(G866))*COS(RADIANS(E859))*COS(RADIANS(AN849))))&gt;90,0,$F$4*$F$5/E858^2*(SIN(RADIANS(G866))*SIN(RADIANS(E859))+COS(RADIANS(G866))*COS(RADIANS(E859))*COS(RADIANS(AN849))))</f>
        <v>0</v>
      </c>
      <c r="AO866" s="3">
        <f>IF(DEGREES(ACOS(SIN(RADIANS(G866))*SIN(RADIANS(E859))+COS(RADIANS(G866))*COS(RADIANS(E859))*COS(RADIANS(AO849))))&gt;90,0,$F$4*$F$5/E858^2*(SIN(RADIANS(G866))*SIN(RADIANS(E859))+COS(RADIANS(G866))*COS(RADIANS(E859))*COS(RADIANS(AO849))))</f>
        <v>0</v>
      </c>
      <c r="AP866" s="3">
        <f>IF(DEGREES(ACOS(SIN(RADIANS(G866))*SIN(RADIANS(E859))+COS(RADIANS(G866))*COS(RADIANS(E859))*COS(RADIANS(AP849))))&gt;90,0,$F$4*$F$5/E858^2*(SIN(RADIANS(G866))*SIN(RADIANS(E859))+COS(RADIANS(G866))*COS(RADIANS(E859))*COS(RADIANS(AP849))))</f>
        <v>0</v>
      </c>
      <c r="AQ866" s="3">
        <f>IF(DEGREES(ACOS(SIN(RADIANS(G866))*SIN(RADIANS(E859))+COS(RADIANS(G866))*COS(RADIANS(E859))*COS(RADIANS(AQ849))))&gt;90,0,$F$4*$F$5/E858^2*(SIN(RADIANS(G866))*SIN(RADIANS(E859))+COS(RADIANS(G866))*COS(RADIANS(E859))*COS(RADIANS(AQ849))))</f>
        <v>0</v>
      </c>
      <c r="AR866" s="3">
        <f>IF(DEGREES(ACOS(SIN(RADIANS(G866))*SIN(RADIANS(E859))+COS(RADIANS(G866))*COS(RADIANS(E859))*COS(RADIANS(AR849))))&gt;90,0,$F$4*$F$5/E858^2*(SIN(RADIANS(G866))*SIN(RADIANS(E859))+COS(RADIANS(G866))*COS(RADIANS(E859))*COS(RADIANS(AR849))))</f>
        <v>0</v>
      </c>
    </row>
    <row r="867" spans="2:44" ht="15.75" customHeight="1" x14ac:dyDescent="0.2">
      <c r="G867" s="3">
        <v>-70</v>
      </c>
      <c r="I867" s="3">
        <f>IF(DEGREES(ACOS(SIN(RADIANS(G867))*SIN(RADIANS(E859))+COS(RADIANS(G867))*COS(RADIANS(E859))*COS(RADIANS(I849))))&gt;90,0,$F$4*$F$5/E858^2*(SIN(RADIANS(G867))*SIN(RADIANS(E859))+COS(RADIANS(G867))*COS(RADIANS(E859))*COS(RADIANS(I849))))</f>
        <v>0</v>
      </c>
      <c r="J867" s="3">
        <f>IF(DEGREES(ACOS(SIN(RADIANS(G867))*SIN(RADIANS(E859))+COS(RADIANS(G867))*COS(RADIANS(E859))*COS(RADIANS(J849))))&gt;90,0,$F$4*$F$5/E858^2*(SIN(RADIANS(G867))*SIN(RADIANS(E859))+COS(RADIANS(G867))*COS(RADIANS(E859))*COS(RADIANS(J849))))</f>
        <v>0</v>
      </c>
      <c r="K867" s="3">
        <f>IF(DEGREES(ACOS(SIN(RADIANS(G867))*SIN(RADIANS(E859))+COS(RADIANS(G867))*COS(RADIANS(E859))*COS(RADIANS(K849))))&gt;90,0,$F$4*$F$5/E858^2*(SIN(RADIANS(G867))*SIN(RADIANS(E859))+COS(RADIANS(G867))*COS(RADIANS(E859))*COS(RADIANS(K849))))</f>
        <v>0</v>
      </c>
      <c r="L867" s="3">
        <f>IF(DEGREES(ACOS(SIN(RADIANS(G867))*SIN(RADIANS(E859))+COS(RADIANS(G867))*COS(RADIANS(E859))*COS(RADIANS(L849))))&gt;90,0,$F$4*$F$5/E858^2*(SIN(RADIANS(G867))*SIN(RADIANS(E859))+COS(RADIANS(G867))*COS(RADIANS(E859))*COS(RADIANS(L849))))</f>
        <v>0</v>
      </c>
      <c r="M867" s="3">
        <f>IF(DEGREES(ACOS(SIN(RADIANS(G867))*SIN(RADIANS(E859))+COS(RADIANS(G867))*COS(RADIANS(E859))*COS(RADIANS(M849))))&gt;90,0,$F$4*$F$5/E858^2*(SIN(RADIANS(G867))*SIN(RADIANS(E859))+COS(RADIANS(G867))*COS(RADIANS(E859))*COS(RADIANS(M849))))</f>
        <v>0</v>
      </c>
      <c r="N867" s="3">
        <f>IF(DEGREES(ACOS(SIN(RADIANS(G867))*SIN(RADIANS(E859))+COS(RADIANS(G867))*COS(RADIANS(E859))*COS(RADIANS(N849))))&gt;90,0,$F$4*$F$5/E858^2*(SIN(RADIANS(G867))*SIN(RADIANS(E859))+COS(RADIANS(G867))*COS(RADIANS(E859))*COS(RADIANS(N849))))</f>
        <v>0</v>
      </c>
      <c r="O867" s="3">
        <f>IF(DEGREES(ACOS(SIN(RADIANS(G867))*SIN(RADIANS(E859))+COS(RADIANS(G867))*COS(RADIANS(E859))*COS(RADIANS(O849))))&gt;90,0,$F$4*$F$5/E858^2*(SIN(RADIANS(G867))*SIN(RADIANS(E859))+COS(RADIANS(G867))*COS(RADIANS(E859))*COS(RADIANS(O849))))</f>
        <v>0</v>
      </c>
      <c r="P867" s="3">
        <f>IF(DEGREES(ACOS(SIN(RADIANS(G867))*SIN(RADIANS(E859))+COS(RADIANS(G867))*COS(RADIANS(E859))*COS(RADIANS(P849))))&gt;90,0,$F$4*$F$5/E858^2*(SIN(RADIANS(G867))*SIN(RADIANS(E859))+COS(RADIANS(G867))*COS(RADIANS(E859))*COS(RADIANS(P849))))</f>
        <v>0</v>
      </c>
      <c r="Q867" s="3">
        <f>IF(DEGREES(ACOS(SIN(RADIANS(G867))*SIN(RADIANS(E859))+COS(RADIANS(G867))*COS(RADIANS(E859))*COS(RADIANS(Q849))))&gt;90,0,$F$4*$F$5/E858^2*(SIN(RADIANS(G867))*SIN(RADIANS(E859))+COS(RADIANS(G867))*COS(RADIANS(E859))*COS(RADIANS(Q849))))</f>
        <v>0</v>
      </c>
      <c r="R867" s="3" t="e">
        <f>IF(DEGREES(ACOS(SIN(RADIANS(G867))*SIN(RADIANS(E859))+COS(RADIANS(G867))*COS(RADIANS(E859))*COS(RADIANS(R849))))&gt;90,0,$F$4*$F$5/E858^2*(SIN(RADIANS(G867))*SIN(RADIANS(E859))+COS(RADIANS(G867))*COS(RADIANS(E859))*COS(RADIANS(R849))))</f>
        <v>#DIV/0!</v>
      </c>
      <c r="S867" s="3" t="e">
        <f>IF(DEGREES(ACOS(SIN(RADIANS(G867))*SIN(RADIANS(E859))+COS(RADIANS(G867))*COS(RADIANS(E859))*COS(RADIANS(S849))))&gt;90,0,$F$4*$F$5/E858^2*(SIN(RADIANS(G867))*SIN(RADIANS(E859))+COS(RADIANS(G867))*COS(RADIANS(E859))*COS(RADIANS(S849))))</f>
        <v>#DIV/0!</v>
      </c>
      <c r="T867" s="3" t="e">
        <f>IF(DEGREES(ACOS(SIN(RADIANS(G867))*SIN(RADIANS(E859))+COS(RADIANS(G867))*COS(RADIANS(E859))*COS(RADIANS(T849))))&gt;90,0,$F$4*$F$5/E858^2*(SIN(RADIANS(G867))*SIN(RADIANS(E859))+COS(RADIANS(G867))*COS(RADIANS(E859))*COS(RADIANS(T849))))</f>
        <v>#DIV/0!</v>
      </c>
      <c r="U867" s="3" t="e">
        <f>IF(DEGREES(ACOS(SIN(RADIANS(G867))*SIN(RADIANS(E859))+COS(RADIANS(G867))*COS(RADIANS(E859))*COS(RADIANS(U849))))&gt;90,0,$F$4*$F$5/E858^2*(SIN(RADIANS(G867))*SIN(RADIANS(E859))+COS(RADIANS(G867))*COS(RADIANS(E859))*COS(RADIANS(U849))))</f>
        <v>#DIV/0!</v>
      </c>
      <c r="V867" s="3" t="e">
        <f>IF(DEGREES(ACOS(SIN(RADIANS(G867))*SIN(RADIANS(E859))+COS(RADIANS(G867))*COS(RADIANS(E859))*COS(RADIANS(V849))))&gt;90,0,$F$4*$F$5/E858^2*(SIN(RADIANS(G867))*SIN(RADIANS(E859))+COS(RADIANS(G867))*COS(RADIANS(E859))*COS(RADIANS(V849))))</f>
        <v>#DIV/0!</v>
      </c>
      <c r="W867" s="3" t="e">
        <f>IF(DEGREES(ACOS(SIN(RADIANS(G867))*SIN(RADIANS(E859))+COS(RADIANS(G867))*COS(RADIANS(E859))*COS(RADIANS(W849))))&gt;90,0,$F$4*$F$5/E858^2*(SIN(RADIANS(G867))*SIN(RADIANS(E859))+COS(RADIANS(G867))*COS(RADIANS(E859))*COS(RADIANS(W849))))</f>
        <v>#DIV/0!</v>
      </c>
      <c r="X867" s="3" t="e">
        <f>IF(DEGREES(ACOS(SIN(RADIANS(G867))*SIN(RADIANS(E859))+COS(RADIANS(G867))*COS(RADIANS(E859))*COS(RADIANS(X849))))&gt;90,0,$F$4*$F$5/E858^2*(SIN(RADIANS(G867))*SIN(RADIANS(E859))+COS(RADIANS(G867))*COS(RADIANS(E859))*COS(RADIANS(X849))))</f>
        <v>#DIV/0!</v>
      </c>
      <c r="Y867" s="3" t="e">
        <f>IF(DEGREES(ACOS(SIN(RADIANS(G867))*SIN(RADIANS(E859))+COS(RADIANS(G867))*COS(RADIANS(E859))*COS(RADIANS(Y849))))&gt;90,0,$F$4*$F$5/E858^2*(SIN(RADIANS(G867))*SIN(RADIANS(E859))+COS(RADIANS(G867))*COS(RADIANS(E859))*COS(RADIANS(Y849))))</f>
        <v>#DIV/0!</v>
      </c>
      <c r="Z867" s="3" t="e">
        <f>IF(DEGREES(ACOS(SIN(RADIANS(G867))*SIN(RADIANS(E859))+COS(RADIANS(G867))*COS(RADIANS(E859))*COS(RADIANS(Z849))))&gt;90,0,$F$4*$F$5/E858^2*(SIN(RADIANS(G867))*SIN(RADIANS(E859))+COS(RADIANS(G867))*COS(RADIANS(E859))*COS(RADIANS(Z849))))</f>
        <v>#DIV/0!</v>
      </c>
      <c r="AA867" s="3" t="e">
        <f>IF(DEGREES(ACOS(SIN(RADIANS(G867))*SIN(RADIANS(E859))+COS(RADIANS(G867))*COS(RADIANS(E859))*COS(RADIANS(AA849))))&gt;90,0,$F$4*$F$5/E858^2*(SIN(RADIANS(G867))*SIN(RADIANS(E859))+COS(RADIANS(G867))*COS(RADIANS(E859))*COS(RADIANS(AA849))))</f>
        <v>#DIV/0!</v>
      </c>
      <c r="AB867" s="3" t="e">
        <f>IF(DEGREES(ACOS(SIN(RADIANS(G867))*SIN(RADIANS(E859))+COS(RADIANS(G867))*COS(RADIANS(E859))*COS(RADIANS(AB849))))&gt;90,0,$F$4*$F$5/E858^2*(SIN(RADIANS(G867))*SIN(RADIANS(E859))+COS(RADIANS(G867))*COS(RADIANS(E859))*COS(RADIANS(AB849))))</f>
        <v>#DIV/0!</v>
      </c>
      <c r="AC867" s="3" t="e">
        <f>IF(DEGREES(ACOS(SIN(RADIANS(G867))*SIN(RADIANS(E859))+COS(RADIANS(G867))*COS(RADIANS(E859))*COS(RADIANS(AC849))))&gt;90,0,$F$4*$F$5/E858^2*(SIN(RADIANS(G867))*SIN(RADIANS(E859))+COS(RADIANS(G867))*COS(RADIANS(E859))*COS(RADIANS(AC849))))</f>
        <v>#DIV/0!</v>
      </c>
      <c r="AD867" s="3" t="e">
        <f>IF(DEGREES(ACOS(SIN(RADIANS(G867))*SIN(RADIANS(E859))+COS(RADIANS(G867))*COS(RADIANS(E859))*COS(RADIANS(AD849))))&gt;90,0,$F$4*$F$5/E858^2*(SIN(RADIANS(G867))*SIN(RADIANS(E859))+COS(RADIANS(G867))*COS(RADIANS(E859))*COS(RADIANS(AD849))))</f>
        <v>#DIV/0!</v>
      </c>
      <c r="AE867" s="3" t="e">
        <f>IF(DEGREES(ACOS(SIN(RADIANS(G867))*SIN(RADIANS(E859))+COS(RADIANS(G867))*COS(RADIANS(E859))*COS(RADIANS(AE849))))&gt;90,0,$F$4*$F$5/E858^2*(SIN(RADIANS(G867))*SIN(RADIANS(E859))+COS(RADIANS(G867))*COS(RADIANS(E859))*COS(RADIANS(AE849))))</f>
        <v>#DIV/0!</v>
      </c>
      <c r="AF867" s="3" t="e">
        <f>IF(DEGREES(ACOS(SIN(RADIANS(G867))*SIN(RADIANS(E859))+COS(RADIANS(G867))*COS(RADIANS(E859))*COS(RADIANS(AF849))))&gt;90,0,$F$4*$F$5/E858^2*(SIN(RADIANS(G867))*SIN(RADIANS(E859))+COS(RADIANS(G867))*COS(RADIANS(E859))*COS(RADIANS(AF849))))</f>
        <v>#DIV/0!</v>
      </c>
      <c r="AG867" s="3" t="e">
        <f>IF(DEGREES(ACOS(SIN(RADIANS(G867))*SIN(RADIANS(E859))+COS(RADIANS(G867))*COS(RADIANS(E859))*COS(RADIANS(AG849))))&gt;90,0,$F$4*$F$5/E858^2*(SIN(RADIANS(G867))*SIN(RADIANS(E859))+COS(RADIANS(G867))*COS(RADIANS(E859))*COS(RADIANS(AG849))))</f>
        <v>#DIV/0!</v>
      </c>
      <c r="AH867" s="3" t="e">
        <f>IF(DEGREES(ACOS(SIN(RADIANS(G867))*SIN(RADIANS(E859))+COS(RADIANS(G867))*COS(RADIANS(E859))*COS(RADIANS(AH849))))&gt;90,0,$F$4*$F$5/E858^2*(SIN(RADIANS(G867))*SIN(RADIANS(E859))+COS(RADIANS(G867))*COS(RADIANS(E859))*COS(RADIANS(AH849))))</f>
        <v>#DIV/0!</v>
      </c>
      <c r="AI867" s="3" t="e">
        <f>IF(DEGREES(ACOS(SIN(RADIANS(G867))*SIN(RADIANS(E859))+COS(RADIANS(G867))*COS(RADIANS(E859))*COS(RADIANS(AI849))))&gt;90,0,$F$4*$F$5/E858^2*(SIN(RADIANS(G867))*SIN(RADIANS(E859))+COS(RADIANS(G867))*COS(RADIANS(E859))*COS(RADIANS(AI849))))</f>
        <v>#DIV/0!</v>
      </c>
      <c r="AJ867" s="3" t="e">
        <f>IF(DEGREES(ACOS(SIN(RADIANS(G867))*SIN(RADIANS(E859))+COS(RADIANS(G867))*COS(RADIANS(E859))*COS(RADIANS(AJ849))))&gt;90,0,$F$4*$F$5/E858^2*(SIN(RADIANS(G867))*SIN(RADIANS(E859))+COS(RADIANS(G867))*COS(RADIANS(E859))*COS(RADIANS(AJ849))))</f>
        <v>#DIV/0!</v>
      </c>
      <c r="AK867" s="3">
        <f>IF(DEGREES(ACOS(SIN(RADIANS(G867))*SIN(RADIANS(E859))+COS(RADIANS(G867))*COS(RADIANS(E859))*COS(RADIANS(AK849))))&gt;90,0,$F$4*$F$5/E858^2*(SIN(RADIANS(G867))*SIN(RADIANS(E859))+COS(RADIANS(G867))*COS(RADIANS(E859))*COS(RADIANS(AK849))))</f>
        <v>0</v>
      </c>
      <c r="AL867" s="3">
        <f>IF(DEGREES(ACOS(SIN(RADIANS(G867))*SIN(RADIANS(E859))+COS(RADIANS(G867))*COS(RADIANS(E859))*COS(RADIANS(AL849))))&gt;90,0,$F$4*$F$5/E858^2*(SIN(RADIANS(G867))*SIN(RADIANS(E859))+COS(RADIANS(G867))*COS(RADIANS(E859))*COS(RADIANS(AL849))))</f>
        <v>0</v>
      </c>
      <c r="AM867" s="3">
        <f>IF(DEGREES(ACOS(SIN(RADIANS(G867))*SIN(RADIANS(E859))+COS(RADIANS(G867))*COS(RADIANS(E859))*COS(RADIANS(AM849))))&gt;90,0,$F$4*$F$5/E858^2*(SIN(RADIANS(G867))*SIN(RADIANS(E859))+COS(RADIANS(G867))*COS(RADIANS(E859))*COS(RADIANS(AM849))))</f>
        <v>0</v>
      </c>
      <c r="AN867" s="3">
        <f>IF(DEGREES(ACOS(SIN(RADIANS(G867))*SIN(RADIANS(E859))+COS(RADIANS(G867))*COS(RADIANS(E859))*COS(RADIANS(AN849))))&gt;90,0,$F$4*$F$5/E858^2*(SIN(RADIANS(G867))*SIN(RADIANS(E859))+COS(RADIANS(G867))*COS(RADIANS(E859))*COS(RADIANS(AN849))))</f>
        <v>0</v>
      </c>
      <c r="AO867" s="3">
        <f>IF(DEGREES(ACOS(SIN(RADIANS(G867))*SIN(RADIANS(E859))+COS(RADIANS(G867))*COS(RADIANS(E859))*COS(RADIANS(AO849))))&gt;90,0,$F$4*$F$5/E858^2*(SIN(RADIANS(G867))*SIN(RADIANS(E859))+COS(RADIANS(G867))*COS(RADIANS(E859))*COS(RADIANS(AO849))))</f>
        <v>0</v>
      </c>
      <c r="AP867" s="3">
        <f>IF(DEGREES(ACOS(SIN(RADIANS(G867))*SIN(RADIANS(E859))+COS(RADIANS(G867))*COS(RADIANS(E859))*COS(RADIANS(AP849))))&gt;90,0,$F$4*$F$5/E858^2*(SIN(RADIANS(G867))*SIN(RADIANS(E859))+COS(RADIANS(G867))*COS(RADIANS(E859))*COS(RADIANS(AP849))))</f>
        <v>0</v>
      </c>
      <c r="AQ867" s="3">
        <f>IF(DEGREES(ACOS(SIN(RADIANS(G867))*SIN(RADIANS(E859))+COS(RADIANS(G867))*COS(RADIANS(E859))*COS(RADIANS(AQ849))))&gt;90,0,$F$4*$F$5/E858^2*(SIN(RADIANS(G867))*SIN(RADIANS(E859))+COS(RADIANS(G867))*COS(RADIANS(E859))*COS(RADIANS(AQ849))))</f>
        <v>0</v>
      </c>
      <c r="AR867" s="3">
        <f>IF(DEGREES(ACOS(SIN(RADIANS(G867))*SIN(RADIANS(E859))+COS(RADIANS(G867))*COS(RADIANS(E859))*COS(RADIANS(AR849))))&gt;90,0,$F$4*$F$5/E858^2*(SIN(RADIANS(G867))*SIN(RADIANS(E859))+COS(RADIANS(G867))*COS(RADIANS(E859))*COS(RADIANS(AR849))))</f>
        <v>0</v>
      </c>
    </row>
    <row r="868" spans="2:44" ht="15.75" customHeight="1" x14ac:dyDescent="0.2">
      <c r="G868" s="3">
        <v>-80</v>
      </c>
      <c r="I868" s="3">
        <f>IF(DEGREES(ACOS(SIN(RADIANS(G868))*SIN(RADIANS(E859))+COS(RADIANS(G868))*COS(RADIANS(E859))*COS(RADIANS(I849))))&gt;90,0,$F$4*$F$5/E858^2*(SIN(RADIANS(G868))*SIN(RADIANS(E859))+COS(RADIANS(G868))*COS(RADIANS(E859))*COS(RADIANS(I849))))</f>
        <v>0</v>
      </c>
      <c r="J868" s="3">
        <f>IF(DEGREES(ACOS(SIN(RADIANS(G868))*SIN(RADIANS(E859))+COS(RADIANS(G868))*COS(RADIANS(E859))*COS(RADIANS(J849))))&gt;90,0,$F$4*$F$5/E858^2*(SIN(RADIANS(G868))*SIN(RADIANS(E859))+COS(RADIANS(G868))*COS(RADIANS(E859))*COS(RADIANS(J849))))</f>
        <v>0</v>
      </c>
      <c r="K868" s="3">
        <f>IF(DEGREES(ACOS(SIN(RADIANS(G868))*SIN(RADIANS(E859))+COS(RADIANS(G868))*COS(RADIANS(E859))*COS(RADIANS(K849))))&gt;90,0,$F$4*$F$5/E858^2*(SIN(RADIANS(G868))*SIN(RADIANS(E859))+COS(RADIANS(G868))*COS(RADIANS(E859))*COS(RADIANS(K849))))</f>
        <v>0</v>
      </c>
      <c r="L868" s="3">
        <f>IF(DEGREES(ACOS(SIN(RADIANS(G868))*SIN(RADIANS(E859))+COS(RADIANS(G868))*COS(RADIANS(E859))*COS(RADIANS(L849))))&gt;90,0,$F$4*$F$5/E858^2*(SIN(RADIANS(G868))*SIN(RADIANS(E859))+COS(RADIANS(G868))*COS(RADIANS(E859))*COS(RADIANS(L849))))</f>
        <v>0</v>
      </c>
      <c r="M868" s="3">
        <f>IF(DEGREES(ACOS(SIN(RADIANS(G868))*SIN(RADIANS(E859))+COS(RADIANS(G868))*COS(RADIANS(E859))*COS(RADIANS(M849))))&gt;90,0,$F$4*$F$5/E858^2*(SIN(RADIANS(G868))*SIN(RADIANS(E859))+COS(RADIANS(G868))*COS(RADIANS(E859))*COS(RADIANS(M849))))</f>
        <v>0</v>
      </c>
      <c r="N868" s="3">
        <f>IF(DEGREES(ACOS(SIN(RADIANS(G868))*SIN(RADIANS(E859))+COS(RADIANS(G868))*COS(RADIANS(E859))*COS(RADIANS(N849))))&gt;90,0,$F$4*$F$5/E858^2*(SIN(RADIANS(G868))*SIN(RADIANS(E859))+COS(RADIANS(G868))*COS(RADIANS(E859))*COS(RADIANS(N849))))</f>
        <v>0</v>
      </c>
      <c r="O868" s="3">
        <f>IF(DEGREES(ACOS(SIN(RADIANS(G868))*SIN(RADIANS(E859))+COS(RADIANS(G868))*COS(RADIANS(E859))*COS(RADIANS(O849))))&gt;90,0,$F$4*$F$5/E858^2*(SIN(RADIANS(G868))*SIN(RADIANS(E859))+COS(RADIANS(G868))*COS(RADIANS(E859))*COS(RADIANS(O849))))</f>
        <v>0</v>
      </c>
      <c r="P868" s="3">
        <f>IF(DEGREES(ACOS(SIN(RADIANS(G868))*SIN(RADIANS(E859))+COS(RADIANS(G868))*COS(RADIANS(E859))*COS(RADIANS(P849))))&gt;90,0,$F$4*$F$5/E858^2*(SIN(RADIANS(G868))*SIN(RADIANS(E859))+COS(RADIANS(G868))*COS(RADIANS(E859))*COS(RADIANS(P849))))</f>
        <v>0</v>
      </c>
      <c r="Q868" s="3">
        <f>IF(DEGREES(ACOS(SIN(RADIANS(G868))*SIN(RADIANS(E859))+COS(RADIANS(G868))*COS(RADIANS(E859))*COS(RADIANS(Q849))))&gt;90,0,$F$4*$F$5/E858^2*(SIN(RADIANS(G868))*SIN(RADIANS(E859))+COS(RADIANS(G868))*COS(RADIANS(E859))*COS(RADIANS(Q849))))</f>
        <v>0</v>
      </c>
      <c r="R868" s="3" t="e">
        <f>IF(DEGREES(ACOS(SIN(RADIANS(G868))*SIN(RADIANS(E859))+COS(RADIANS(G868))*COS(RADIANS(E859))*COS(RADIANS(R849))))&gt;90,0,$F$4*$F$5/E858^2*(SIN(RADIANS(G868))*SIN(RADIANS(E859))+COS(RADIANS(G868))*COS(RADIANS(E859))*COS(RADIANS(R849))))</f>
        <v>#DIV/0!</v>
      </c>
      <c r="S868" s="3" t="e">
        <f>IF(DEGREES(ACOS(SIN(RADIANS(G868))*SIN(RADIANS(E859))+COS(RADIANS(G868))*COS(RADIANS(E859))*COS(RADIANS(S849))))&gt;90,0,$F$4*$F$5/E858^2*(SIN(RADIANS(G868))*SIN(RADIANS(E859))+COS(RADIANS(G868))*COS(RADIANS(E859))*COS(RADIANS(S849))))</f>
        <v>#DIV/0!</v>
      </c>
      <c r="T868" s="3" t="e">
        <f>IF(DEGREES(ACOS(SIN(RADIANS(G868))*SIN(RADIANS(E859))+COS(RADIANS(G868))*COS(RADIANS(E859))*COS(RADIANS(T849))))&gt;90,0,$F$4*$F$5/E858^2*(SIN(RADIANS(G868))*SIN(RADIANS(E859))+COS(RADIANS(G868))*COS(RADIANS(E859))*COS(RADIANS(T849))))</f>
        <v>#DIV/0!</v>
      </c>
      <c r="U868" s="3" t="e">
        <f>IF(DEGREES(ACOS(SIN(RADIANS(G868))*SIN(RADIANS(E859))+COS(RADIANS(G868))*COS(RADIANS(E859))*COS(RADIANS(U849))))&gt;90,0,$F$4*$F$5/E858^2*(SIN(RADIANS(G868))*SIN(RADIANS(E859))+COS(RADIANS(G868))*COS(RADIANS(E859))*COS(RADIANS(U849))))</f>
        <v>#DIV/0!</v>
      </c>
      <c r="V868" s="3" t="e">
        <f>IF(DEGREES(ACOS(SIN(RADIANS(G868))*SIN(RADIANS(E859))+COS(RADIANS(G868))*COS(RADIANS(E859))*COS(RADIANS(V849))))&gt;90,0,$F$4*$F$5/E858^2*(SIN(RADIANS(G868))*SIN(RADIANS(E859))+COS(RADIANS(G868))*COS(RADIANS(E859))*COS(RADIANS(V849))))</f>
        <v>#DIV/0!</v>
      </c>
      <c r="W868" s="3" t="e">
        <f>IF(DEGREES(ACOS(SIN(RADIANS(G868))*SIN(RADIANS(E859))+COS(RADIANS(G868))*COS(RADIANS(E859))*COS(RADIANS(W849))))&gt;90,0,$F$4*$F$5/E858^2*(SIN(RADIANS(G868))*SIN(RADIANS(E859))+COS(RADIANS(G868))*COS(RADIANS(E859))*COS(RADIANS(W849))))</f>
        <v>#DIV/0!</v>
      </c>
      <c r="X868" s="3" t="e">
        <f>IF(DEGREES(ACOS(SIN(RADIANS(G868))*SIN(RADIANS(E859))+COS(RADIANS(G868))*COS(RADIANS(E859))*COS(RADIANS(X849))))&gt;90,0,$F$4*$F$5/E858^2*(SIN(RADIANS(G868))*SIN(RADIANS(E859))+COS(RADIANS(G868))*COS(RADIANS(E859))*COS(RADIANS(X849))))</f>
        <v>#DIV/0!</v>
      </c>
      <c r="Y868" s="3" t="e">
        <f>IF(DEGREES(ACOS(SIN(RADIANS(G868))*SIN(RADIANS(E859))+COS(RADIANS(G868))*COS(RADIANS(E859))*COS(RADIANS(Y849))))&gt;90,0,$F$4*$F$5/E858^2*(SIN(RADIANS(G868))*SIN(RADIANS(E859))+COS(RADIANS(G868))*COS(RADIANS(E859))*COS(RADIANS(Y849))))</f>
        <v>#DIV/0!</v>
      </c>
      <c r="Z868" s="3" t="e">
        <f>IF(DEGREES(ACOS(SIN(RADIANS(G868))*SIN(RADIANS(E859))+COS(RADIANS(G868))*COS(RADIANS(E859))*COS(RADIANS(Z849))))&gt;90,0,$F$4*$F$5/E858^2*(SIN(RADIANS(G868))*SIN(RADIANS(E859))+COS(RADIANS(G868))*COS(RADIANS(E859))*COS(RADIANS(Z849))))</f>
        <v>#DIV/0!</v>
      </c>
      <c r="AA868" s="3" t="e">
        <f>IF(DEGREES(ACOS(SIN(RADIANS(G868))*SIN(RADIANS(E859))+COS(RADIANS(G868))*COS(RADIANS(E859))*COS(RADIANS(AA849))))&gt;90,0,$F$4*$F$5/E858^2*(SIN(RADIANS(G868))*SIN(RADIANS(E859))+COS(RADIANS(G868))*COS(RADIANS(E859))*COS(RADIANS(AA849))))</f>
        <v>#DIV/0!</v>
      </c>
      <c r="AB868" s="3" t="e">
        <f>IF(DEGREES(ACOS(SIN(RADIANS(G868))*SIN(RADIANS(E859))+COS(RADIANS(G868))*COS(RADIANS(E859))*COS(RADIANS(AB849))))&gt;90,0,$F$4*$F$5/E858^2*(SIN(RADIANS(G868))*SIN(RADIANS(E859))+COS(RADIANS(G868))*COS(RADIANS(E859))*COS(RADIANS(AB849))))</f>
        <v>#DIV/0!</v>
      </c>
      <c r="AC868" s="3" t="e">
        <f>IF(DEGREES(ACOS(SIN(RADIANS(G868))*SIN(RADIANS(E859))+COS(RADIANS(G868))*COS(RADIANS(E859))*COS(RADIANS(AC849))))&gt;90,0,$F$4*$F$5/E858^2*(SIN(RADIANS(G868))*SIN(RADIANS(E859))+COS(RADIANS(G868))*COS(RADIANS(E859))*COS(RADIANS(AC849))))</f>
        <v>#DIV/0!</v>
      </c>
      <c r="AD868" s="3" t="e">
        <f>IF(DEGREES(ACOS(SIN(RADIANS(G868))*SIN(RADIANS(E859))+COS(RADIANS(G868))*COS(RADIANS(E859))*COS(RADIANS(AD849))))&gt;90,0,$F$4*$F$5/E858^2*(SIN(RADIANS(G868))*SIN(RADIANS(E859))+COS(RADIANS(G868))*COS(RADIANS(E859))*COS(RADIANS(AD849))))</f>
        <v>#DIV/0!</v>
      </c>
      <c r="AE868" s="3" t="e">
        <f>IF(DEGREES(ACOS(SIN(RADIANS(G868))*SIN(RADIANS(E859))+COS(RADIANS(G868))*COS(RADIANS(E859))*COS(RADIANS(AE849))))&gt;90,0,$F$4*$F$5/E858^2*(SIN(RADIANS(G868))*SIN(RADIANS(E859))+COS(RADIANS(G868))*COS(RADIANS(E859))*COS(RADIANS(AE849))))</f>
        <v>#DIV/0!</v>
      </c>
      <c r="AF868" s="3" t="e">
        <f>IF(DEGREES(ACOS(SIN(RADIANS(G868))*SIN(RADIANS(E859))+COS(RADIANS(G868))*COS(RADIANS(E859))*COS(RADIANS(AF849))))&gt;90,0,$F$4*$F$5/E858^2*(SIN(RADIANS(G868))*SIN(RADIANS(E859))+COS(RADIANS(G868))*COS(RADIANS(E859))*COS(RADIANS(AF849))))</f>
        <v>#DIV/0!</v>
      </c>
      <c r="AG868" s="3" t="e">
        <f>IF(DEGREES(ACOS(SIN(RADIANS(G868))*SIN(RADIANS(E859))+COS(RADIANS(G868))*COS(RADIANS(E859))*COS(RADIANS(AG849))))&gt;90,0,$F$4*$F$5/E858^2*(SIN(RADIANS(G868))*SIN(RADIANS(E859))+COS(RADIANS(G868))*COS(RADIANS(E859))*COS(RADIANS(AG849))))</f>
        <v>#DIV/0!</v>
      </c>
      <c r="AH868" s="3" t="e">
        <f>IF(DEGREES(ACOS(SIN(RADIANS(G868))*SIN(RADIANS(E859))+COS(RADIANS(G868))*COS(RADIANS(E859))*COS(RADIANS(AH849))))&gt;90,0,$F$4*$F$5/E858^2*(SIN(RADIANS(G868))*SIN(RADIANS(E859))+COS(RADIANS(G868))*COS(RADIANS(E859))*COS(RADIANS(AH849))))</f>
        <v>#DIV/0!</v>
      </c>
      <c r="AI868" s="3" t="e">
        <f>IF(DEGREES(ACOS(SIN(RADIANS(G868))*SIN(RADIANS(E859))+COS(RADIANS(G868))*COS(RADIANS(E859))*COS(RADIANS(AI849))))&gt;90,0,$F$4*$F$5/E858^2*(SIN(RADIANS(G868))*SIN(RADIANS(E859))+COS(RADIANS(G868))*COS(RADIANS(E859))*COS(RADIANS(AI849))))</f>
        <v>#DIV/0!</v>
      </c>
      <c r="AJ868" s="3" t="e">
        <f>IF(DEGREES(ACOS(SIN(RADIANS(G868))*SIN(RADIANS(E859))+COS(RADIANS(G868))*COS(RADIANS(E859))*COS(RADIANS(AJ849))))&gt;90,0,$F$4*$F$5/E858^2*(SIN(RADIANS(G868))*SIN(RADIANS(E859))+COS(RADIANS(G868))*COS(RADIANS(E859))*COS(RADIANS(AJ849))))</f>
        <v>#DIV/0!</v>
      </c>
      <c r="AK868" s="3">
        <f>IF(DEGREES(ACOS(SIN(RADIANS(G868))*SIN(RADIANS(E859))+COS(RADIANS(G868))*COS(RADIANS(E859))*COS(RADIANS(AK849))))&gt;90,0,$F$4*$F$5/E858^2*(SIN(RADIANS(G868))*SIN(RADIANS(E859))+COS(RADIANS(G868))*COS(RADIANS(E859))*COS(RADIANS(AK849))))</f>
        <v>0</v>
      </c>
      <c r="AL868" s="3">
        <f>IF(DEGREES(ACOS(SIN(RADIANS(G868))*SIN(RADIANS(E859))+COS(RADIANS(G868))*COS(RADIANS(E859))*COS(RADIANS(AL849))))&gt;90,0,$F$4*$F$5/E858^2*(SIN(RADIANS(G868))*SIN(RADIANS(E859))+COS(RADIANS(G868))*COS(RADIANS(E859))*COS(RADIANS(AL849))))</f>
        <v>0</v>
      </c>
      <c r="AM868" s="3">
        <f>IF(DEGREES(ACOS(SIN(RADIANS(G868))*SIN(RADIANS(E859))+COS(RADIANS(G868))*COS(RADIANS(E859))*COS(RADIANS(AM849))))&gt;90,0,$F$4*$F$5/E858^2*(SIN(RADIANS(G868))*SIN(RADIANS(E859))+COS(RADIANS(G868))*COS(RADIANS(E859))*COS(RADIANS(AM849))))</f>
        <v>0</v>
      </c>
      <c r="AN868" s="3">
        <f>IF(DEGREES(ACOS(SIN(RADIANS(G868))*SIN(RADIANS(E859))+COS(RADIANS(G868))*COS(RADIANS(E859))*COS(RADIANS(AN849))))&gt;90,0,$F$4*$F$5/E858^2*(SIN(RADIANS(G868))*SIN(RADIANS(E859))+COS(RADIANS(G868))*COS(RADIANS(E859))*COS(RADIANS(AN849))))</f>
        <v>0</v>
      </c>
      <c r="AO868" s="3">
        <f>IF(DEGREES(ACOS(SIN(RADIANS(G868))*SIN(RADIANS(E859))+COS(RADIANS(G868))*COS(RADIANS(E859))*COS(RADIANS(AO849))))&gt;90,0,$F$4*$F$5/E858^2*(SIN(RADIANS(G868))*SIN(RADIANS(E859))+COS(RADIANS(G868))*COS(RADIANS(E859))*COS(RADIANS(AO849))))</f>
        <v>0</v>
      </c>
      <c r="AP868" s="3">
        <f>IF(DEGREES(ACOS(SIN(RADIANS(G868))*SIN(RADIANS(E859))+COS(RADIANS(G868))*COS(RADIANS(E859))*COS(RADIANS(AP849))))&gt;90,0,$F$4*$F$5/E858^2*(SIN(RADIANS(G868))*SIN(RADIANS(E859))+COS(RADIANS(G868))*COS(RADIANS(E859))*COS(RADIANS(AP849))))</f>
        <v>0</v>
      </c>
      <c r="AQ868" s="3">
        <f>IF(DEGREES(ACOS(SIN(RADIANS(G868))*SIN(RADIANS(E859))+COS(RADIANS(G868))*COS(RADIANS(E859))*COS(RADIANS(AQ849))))&gt;90,0,$F$4*$F$5/E858^2*(SIN(RADIANS(G868))*SIN(RADIANS(E859))+COS(RADIANS(G868))*COS(RADIANS(E859))*COS(RADIANS(AQ849))))</f>
        <v>0</v>
      </c>
      <c r="AR868" s="3">
        <f>IF(DEGREES(ACOS(SIN(RADIANS(G868))*SIN(RADIANS(E859))+COS(RADIANS(G868))*COS(RADIANS(E859))*COS(RADIANS(AR849))))&gt;90,0,$F$4*$F$5/E858^2*(SIN(RADIANS(G868))*SIN(RADIANS(E859))+COS(RADIANS(G868))*COS(RADIANS(E859))*COS(RADIANS(AR849))))</f>
        <v>0</v>
      </c>
    </row>
    <row r="869" spans="2:44" ht="15.75" customHeight="1" x14ac:dyDescent="0.2">
      <c r="G869" s="3">
        <v>-90</v>
      </c>
      <c r="I869" s="3" t="e">
        <f>IF(DEGREES(ACOS(SIN(RADIANS(G869))*SIN(RADIANS(E859))+COS(RADIANS(G869))*COS(RADIANS(E859))*COS(RADIANS(I849))))&gt;90,0,$F$4*$F$5/E858^2*(SIN(RADIANS(G869))*SIN(RADIANS(E859))+COS(RADIANS(G869))*COS(RADIANS(E859))*COS(RADIANS(I849))))</f>
        <v>#DIV/0!</v>
      </c>
      <c r="J869" s="3" t="e">
        <f>IF(DEGREES(ACOS(SIN(RADIANS(G869))*SIN(RADIANS(E859))+COS(RADIANS(G869))*COS(RADIANS(E859))*COS(RADIANS(J849))))&gt;90,0,$F$4*$F$5/E858^2*(SIN(RADIANS(G869))*SIN(RADIANS(E859))+COS(RADIANS(G869))*COS(RADIANS(E859))*COS(RADIANS(J849))))</f>
        <v>#DIV/0!</v>
      </c>
      <c r="K869" s="3" t="e">
        <f>IF(DEGREES(ACOS(SIN(RADIANS(G869))*SIN(RADIANS(E859))+COS(RADIANS(G869))*COS(RADIANS(E859))*COS(RADIANS(K849))))&gt;90,0,$F$4*$F$5/E858^2*(SIN(RADIANS(G869))*SIN(RADIANS(E859))+COS(RADIANS(G869))*COS(RADIANS(E859))*COS(RADIANS(K849))))</f>
        <v>#DIV/0!</v>
      </c>
      <c r="L869" s="3" t="e">
        <f>IF(DEGREES(ACOS(SIN(RADIANS(G869))*SIN(RADIANS(E859))+COS(RADIANS(G869))*COS(RADIANS(E859))*COS(RADIANS(L849))))&gt;90,0,$F$4*$F$5/E858^2*(SIN(RADIANS(G869))*SIN(RADIANS(E859))+COS(RADIANS(G869))*COS(RADIANS(E859))*COS(RADIANS(L849))))</f>
        <v>#DIV/0!</v>
      </c>
      <c r="M869" s="3" t="e">
        <f>IF(DEGREES(ACOS(SIN(RADIANS(G869))*SIN(RADIANS(E859))+COS(RADIANS(G869))*COS(RADIANS(E859))*COS(RADIANS(M849))))&gt;90,0,$F$4*$F$5/E858^2*(SIN(RADIANS(G869))*SIN(RADIANS(E859))+COS(RADIANS(G869))*COS(RADIANS(E859))*COS(RADIANS(M849))))</f>
        <v>#DIV/0!</v>
      </c>
      <c r="N869" s="3" t="e">
        <f>IF(DEGREES(ACOS(SIN(RADIANS(G869))*SIN(RADIANS(E859))+COS(RADIANS(G869))*COS(RADIANS(E859))*COS(RADIANS(N849))))&gt;90,0,$F$4*$F$5/E858^2*(SIN(RADIANS(G869))*SIN(RADIANS(E859))+COS(RADIANS(G869))*COS(RADIANS(E859))*COS(RADIANS(N849))))</f>
        <v>#DIV/0!</v>
      </c>
      <c r="O869" s="3" t="e">
        <f>IF(DEGREES(ACOS(SIN(RADIANS(G869))*SIN(RADIANS(E859))+COS(RADIANS(G869))*COS(RADIANS(E859))*COS(RADIANS(O849))))&gt;90,0,$F$4*$F$5/E858^2*(SIN(RADIANS(G869))*SIN(RADIANS(E859))+COS(RADIANS(G869))*COS(RADIANS(E859))*COS(RADIANS(O849))))</f>
        <v>#DIV/0!</v>
      </c>
      <c r="P869" s="3" t="e">
        <f>IF(DEGREES(ACOS(SIN(RADIANS(G869))*SIN(RADIANS(E859))+COS(RADIANS(G869))*COS(RADIANS(E859))*COS(RADIANS(P849))))&gt;90,0,$F$4*$F$5/E858^2*(SIN(RADIANS(G869))*SIN(RADIANS(E859))+COS(RADIANS(G869))*COS(RADIANS(E859))*COS(RADIANS(P849))))</f>
        <v>#DIV/0!</v>
      </c>
      <c r="Q869" s="3" t="e">
        <f>IF(DEGREES(ACOS(SIN(RADIANS(G869))*SIN(RADIANS(E859))+COS(RADIANS(G869))*COS(RADIANS(E859))*COS(RADIANS(Q849))))&gt;90,0,$F$4*$F$5/E858^2*(SIN(RADIANS(G869))*SIN(RADIANS(E859))+COS(RADIANS(G869))*COS(RADIANS(E859))*COS(RADIANS(Q849))))</f>
        <v>#DIV/0!</v>
      </c>
      <c r="R869" s="3" t="e">
        <f>IF(DEGREES(ACOS(SIN(RADIANS(G869))*SIN(RADIANS(E859))+COS(RADIANS(G869))*COS(RADIANS(E859))*COS(RADIANS(R849))))&gt;90,0,$F$4*$F$5/E858^2*(SIN(RADIANS(G869))*SIN(RADIANS(E859))+COS(RADIANS(G869))*COS(RADIANS(E859))*COS(RADIANS(R849))))</f>
        <v>#DIV/0!</v>
      </c>
      <c r="S869" s="3" t="e">
        <f>IF(DEGREES(ACOS(SIN(RADIANS(G869))*SIN(RADIANS(E859))+COS(RADIANS(G869))*COS(RADIANS(E859))*COS(RADIANS(S849))))&gt;90,0,$F$4*$F$5/E858^2*(SIN(RADIANS(G869))*SIN(RADIANS(E859))+COS(RADIANS(G869))*COS(RADIANS(E859))*COS(RADIANS(S849))))</f>
        <v>#DIV/0!</v>
      </c>
      <c r="T869" s="3" t="e">
        <f>IF(DEGREES(ACOS(SIN(RADIANS(G869))*SIN(RADIANS(E859))+COS(RADIANS(G869))*COS(RADIANS(E859))*COS(RADIANS(T849))))&gt;90,0,$F$4*$F$5/E858^2*(SIN(RADIANS(G869))*SIN(RADIANS(E859))+COS(RADIANS(G869))*COS(RADIANS(E859))*COS(RADIANS(T849))))</f>
        <v>#DIV/0!</v>
      </c>
      <c r="U869" s="3" t="e">
        <f>IF(DEGREES(ACOS(SIN(RADIANS(G869))*SIN(RADIANS(E859))+COS(RADIANS(G869))*COS(RADIANS(E859))*COS(RADIANS(U849))))&gt;90,0,$F$4*$F$5/E858^2*(SIN(RADIANS(G869))*SIN(RADIANS(E859))+COS(RADIANS(G869))*COS(RADIANS(E859))*COS(RADIANS(U849))))</f>
        <v>#DIV/0!</v>
      </c>
      <c r="V869" s="3" t="e">
        <f>IF(DEGREES(ACOS(SIN(RADIANS(G869))*SIN(RADIANS(E859))+COS(RADIANS(G869))*COS(RADIANS(E859))*COS(RADIANS(V849))))&gt;90,0,$F$4*$F$5/E858^2*(SIN(RADIANS(G869))*SIN(RADIANS(E859))+COS(RADIANS(G869))*COS(RADIANS(E859))*COS(RADIANS(V849))))</f>
        <v>#DIV/0!</v>
      </c>
      <c r="W869" s="3" t="e">
        <f>IF(DEGREES(ACOS(SIN(RADIANS(G869))*SIN(RADIANS(E859))+COS(RADIANS(G869))*COS(RADIANS(E859))*COS(RADIANS(W849))))&gt;90,0,$F$4*$F$5/E858^2*(SIN(RADIANS(G869))*SIN(RADIANS(E859))+COS(RADIANS(G869))*COS(RADIANS(E859))*COS(RADIANS(W849))))</f>
        <v>#DIV/0!</v>
      </c>
      <c r="X869" s="3" t="e">
        <f>IF(DEGREES(ACOS(SIN(RADIANS(G869))*SIN(RADIANS(E859))+COS(RADIANS(G869))*COS(RADIANS(E859))*COS(RADIANS(X849))))&gt;90,0,$F$4*$F$5/E858^2*(SIN(RADIANS(G869))*SIN(RADIANS(E859))+COS(RADIANS(G869))*COS(RADIANS(E859))*COS(RADIANS(X849))))</f>
        <v>#DIV/0!</v>
      </c>
      <c r="Y869" s="3" t="e">
        <f>IF(DEGREES(ACOS(SIN(RADIANS(G869))*SIN(RADIANS(E859))+COS(RADIANS(G869))*COS(RADIANS(E859))*COS(RADIANS(Y849))))&gt;90,0,$F$4*$F$5/E858^2*(SIN(RADIANS(G869))*SIN(RADIANS(E859))+COS(RADIANS(G869))*COS(RADIANS(E859))*COS(RADIANS(Y849))))</f>
        <v>#DIV/0!</v>
      </c>
      <c r="Z869" s="3" t="e">
        <f>IF(DEGREES(ACOS(SIN(RADIANS(G869))*SIN(RADIANS(E859))+COS(RADIANS(G869))*COS(RADIANS(E859))*COS(RADIANS(Z849))))&gt;90,0,$F$4*$F$5/E858^2*(SIN(RADIANS(G869))*SIN(RADIANS(E859))+COS(RADIANS(G869))*COS(RADIANS(E859))*COS(RADIANS(Z849))))</f>
        <v>#DIV/0!</v>
      </c>
      <c r="AA869" s="3" t="e">
        <f>IF(DEGREES(ACOS(SIN(RADIANS(G869))*SIN(RADIANS(E859))+COS(RADIANS(G869))*COS(RADIANS(E859))*COS(RADIANS(AA849))))&gt;90,0,$F$4*$F$5/E858^2*(SIN(RADIANS(G869))*SIN(RADIANS(E859))+COS(RADIANS(G869))*COS(RADIANS(E859))*COS(RADIANS(AA849))))</f>
        <v>#DIV/0!</v>
      </c>
      <c r="AB869" s="3" t="e">
        <f>IF(DEGREES(ACOS(SIN(RADIANS(G869))*SIN(RADIANS(E859))+COS(RADIANS(G869))*COS(RADIANS(E859))*COS(RADIANS(AB849))))&gt;90,0,$F$4*$F$5/E858^2*(SIN(RADIANS(G869))*SIN(RADIANS(E859))+COS(RADIANS(G869))*COS(RADIANS(E859))*COS(RADIANS(AB849))))</f>
        <v>#DIV/0!</v>
      </c>
      <c r="AC869" s="3" t="e">
        <f>IF(DEGREES(ACOS(SIN(RADIANS(G869))*SIN(RADIANS(E859))+COS(RADIANS(G869))*COS(RADIANS(E859))*COS(RADIANS(AC849))))&gt;90,0,$F$4*$F$5/E858^2*(SIN(RADIANS(G869))*SIN(RADIANS(E859))+COS(RADIANS(G869))*COS(RADIANS(E859))*COS(RADIANS(AC849))))</f>
        <v>#DIV/0!</v>
      </c>
      <c r="AD869" s="3" t="e">
        <f>IF(DEGREES(ACOS(SIN(RADIANS(G869))*SIN(RADIANS(E859))+COS(RADIANS(G869))*COS(RADIANS(E859))*COS(RADIANS(AD849))))&gt;90,0,$F$4*$F$5/E858^2*(SIN(RADIANS(G869))*SIN(RADIANS(E859))+COS(RADIANS(G869))*COS(RADIANS(E859))*COS(RADIANS(AD849))))</f>
        <v>#DIV/0!</v>
      </c>
      <c r="AE869" s="3" t="e">
        <f>IF(DEGREES(ACOS(SIN(RADIANS(G869))*SIN(RADIANS(E859))+COS(RADIANS(G869))*COS(RADIANS(E859))*COS(RADIANS(AE849))))&gt;90,0,$F$4*$F$5/E858^2*(SIN(RADIANS(G869))*SIN(RADIANS(E859))+COS(RADIANS(G869))*COS(RADIANS(E859))*COS(RADIANS(AE849))))</f>
        <v>#DIV/0!</v>
      </c>
      <c r="AF869" s="3" t="e">
        <f>IF(DEGREES(ACOS(SIN(RADIANS(G869))*SIN(RADIANS(E859))+COS(RADIANS(G869))*COS(RADIANS(E859))*COS(RADIANS(AF849))))&gt;90,0,$F$4*$F$5/E858^2*(SIN(RADIANS(G869))*SIN(RADIANS(E859))+COS(RADIANS(G869))*COS(RADIANS(E859))*COS(RADIANS(AF849))))</f>
        <v>#DIV/0!</v>
      </c>
      <c r="AG869" s="3" t="e">
        <f>IF(DEGREES(ACOS(SIN(RADIANS(G869))*SIN(RADIANS(E859))+COS(RADIANS(G869))*COS(RADIANS(E859))*COS(RADIANS(AG849))))&gt;90,0,$F$4*$F$5/E858^2*(SIN(RADIANS(G869))*SIN(RADIANS(E859))+COS(RADIANS(G869))*COS(RADIANS(E859))*COS(RADIANS(AG849))))</f>
        <v>#DIV/0!</v>
      </c>
      <c r="AH869" s="3" t="e">
        <f>IF(DEGREES(ACOS(SIN(RADIANS(G869))*SIN(RADIANS(E859))+COS(RADIANS(G869))*COS(RADIANS(E859))*COS(RADIANS(AH849))))&gt;90,0,$F$4*$F$5/E858^2*(SIN(RADIANS(G869))*SIN(RADIANS(E859))+COS(RADIANS(G869))*COS(RADIANS(E859))*COS(RADIANS(AH849))))</f>
        <v>#DIV/0!</v>
      </c>
      <c r="AI869" s="3" t="e">
        <f>IF(DEGREES(ACOS(SIN(RADIANS(G869))*SIN(RADIANS(E859))+COS(RADIANS(G869))*COS(RADIANS(E859))*COS(RADIANS(AI849))))&gt;90,0,$F$4*$F$5/E858^2*(SIN(RADIANS(G869))*SIN(RADIANS(E859))+COS(RADIANS(G869))*COS(RADIANS(E859))*COS(RADIANS(AI849))))</f>
        <v>#DIV/0!</v>
      </c>
      <c r="AJ869" s="3" t="e">
        <f>IF(DEGREES(ACOS(SIN(RADIANS(G869))*SIN(RADIANS(E859))+COS(RADIANS(G869))*COS(RADIANS(E859))*COS(RADIANS(AJ849))))&gt;90,0,$F$4*$F$5/E858^2*(SIN(RADIANS(G869))*SIN(RADIANS(E859))+COS(RADIANS(G869))*COS(RADIANS(E859))*COS(RADIANS(AJ849))))</f>
        <v>#DIV/0!</v>
      </c>
      <c r="AK869" s="3" t="e">
        <f>IF(DEGREES(ACOS(SIN(RADIANS(G869))*SIN(RADIANS(E859))+COS(RADIANS(G869))*COS(RADIANS(E859))*COS(RADIANS(AK849))))&gt;90,0,$F$4*$F$5/E858^2*(SIN(RADIANS(G869))*SIN(RADIANS(E859))+COS(RADIANS(G869))*COS(RADIANS(E859))*COS(RADIANS(AK849))))</f>
        <v>#DIV/0!</v>
      </c>
      <c r="AL869" s="3" t="e">
        <f>IF(DEGREES(ACOS(SIN(RADIANS(G869))*SIN(RADIANS(E859))+COS(RADIANS(G869))*COS(RADIANS(E859))*COS(RADIANS(AL849))))&gt;90,0,$F$4*$F$5/E858^2*(SIN(RADIANS(G869))*SIN(RADIANS(E859))+COS(RADIANS(G869))*COS(RADIANS(E859))*COS(RADIANS(AL849))))</f>
        <v>#DIV/0!</v>
      </c>
      <c r="AM869" s="3" t="e">
        <f>IF(DEGREES(ACOS(SIN(RADIANS(G869))*SIN(RADIANS(E859))+COS(RADIANS(G869))*COS(RADIANS(E859))*COS(RADIANS(AM849))))&gt;90,0,$F$4*$F$5/E858^2*(SIN(RADIANS(G869))*SIN(RADIANS(E859))+COS(RADIANS(G869))*COS(RADIANS(E859))*COS(RADIANS(AM849))))</f>
        <v>#DIV/0!</v>
      </c>
      <c r="AN869" s="3" t="e">
        <f>IF(DEGREES(ACOS(SIN(RADIANS(G869))*SIN(RADIANS(E859))+COS(RADIANS(G869))*COS(RADIANS(E859))*COS(RADIANS(AN849))))&gt;90,0,$F$4*$F$5/E858^2*(SIN(RADIANS(G869))*SIN(RADIANS(E859))+COS(RADIANS(G869))*COS(RADIANS(E859))*COS(RADIANS(AN849))))</f>
        <v>#DIV/0!</v>
      </c>
      <c r="AO869" s="3" t="e">
        <f>IF(DEGREES(ACOS(SIN(RADIANS(G869))*SIN(RADIANS(E859))+COS(RADIANS(G869))*COS(RADIANS(E859))*COS(RADIANS(AO849))))&gt;90,0,$F$4*$F$5/E858^2*(SIN(RADIANS(G869))*SIN(RADIANS(E859))+COS(RADIANS(G869))*COS(RADIANS(E859))*COS(RADIANS(AO849))))</f>
        <v>#DIV/0!</v>
      </c>
      <c r="AP869" s="3" t="e">
        <f>IF(DEGREES(ACOS(SIN(RADIANS(G869))*SIN(RADIANS(E859))+COS(RADIANS(G869))*COS(RADIANS(E859))*COS(RADIANS(AP849))))&gt;90,0,$F$4*$F$5/E858^2*(SIN(RADIANS(G869))*SIN(RADIANS(E859))+COS(RADIANS(G869))*COS(RADIANS(E859))*COS(RADIANS(AP849))))</f>
        <v>#DIV/0!</v>
      </c>
      <c r="AQ869" s="3" t="e">
        <f>IF(DEGREES(ACOS(SIN(RADIANS(G869))*SIN(RADIANS(E859))+COS(RADIANS(G869))*COS(RADIANS(E859))*COS(RADIANS(AQ849))))&gt;90,0,$F$4*$F$5/E858^2*(SIN(RADIANS(G869))*SIN(RADIANS(E859))+COS(RADIANS(G869))*COS(RADIANS(E859))*COS(RADIANS(AQ849))))</f>
        <v>#DIV/0!</v>
      </c>
      <c r="AR869" s="3" t="e">
        <f>IF(DEGREES(ACOS(SIN(RADIANS(G869))*SIN(RADIANS(E859))+COS(RADIANS(G869))*COS(RADIANS(E859))*COS(RADIANS(AR849))))&gt;90,0,$F$4*$F$5/E858^2*(SIN(RADIANS(G869))*SIN(RADIANS(E859))+COS(RADIANS(G869))*COS(RADIANS(E859))*COS(RADIANS(AR849))))</f>
        <v>#DIV/0!</v>
      </c>
    </row>
    <row r="870" spans="2:44" ht="15.75" customHeight="1" x14ac:dyDescent="0.2"/>
    <row r="871" spans="2:44" ht="15.75" customHeight="1" x14ac:dyDescent="0.2">
      <c r="H871" s="3" t="s">
        <v>771</v>
      </c>
      <c r="I871" s="3">
        <v>180</v>
      </c>
      <c r="J871" s="3">
        <v>170</v>
      </c>
      <c r="K871" s="3">
        <v>160</v>
      </c>
      <c r="L871" s="3">
        <v>150</v>
      </c>
      <c r="M871" s="3">
        <v>140</v>
      </c>
      <c r="N871" s="3">
        <v>130</v>
      </c>
      <c r="O871" s="3">
        <v>120</v>
      </c>
      <c r="P871" s="3">
        <v>110</v>
      </c>
      <c r="Q871" s="3">
        <v>100</v>
      </c>
      <c r="R871" s="3">
        <v>90</v>
      </c>
      <c r="S871" s="3">
        <v>80</v>
      </c>
      <c r="T871" s="3">
        <v>70</v>
      </c>
      <c r="U871" s="3">
        <v>60</v>
      </c>
      <c r="V871" s="3">
        <v>50</v>
      </c>
      <c r="W871" s="3">
        <v>40</v>
      </c>
      <c r="X871" s="3">
        <v>30</v>
      </c>
      <c r="Y871" s="3">
        <v>20</v>
      </c>
      <c r="Z871" s="3">
        <v>10</v>
      </c>
      <c r="AA871" s="3">
        <v>0</v>
      </c>
      <c r="AB871" s="3">
        <v>-10</v>
      </c>
      <c r="AC871" s="3">
        <v>-20</v>
      </c>
      <c r="AD871" s="3">
        <v>-30</v>
      </c>
      <c r="AE871" s="3">
        <v>-40</v>
      </c>
      <c r="AF871" s="3">
        <v>-50</v>
      </c>
      <c r="AG871" s="3">
        <v>-60</v>
      </c>
      <c r="AH871" s="3">
        <v>-70</v>
      </c>
      <c r="AI871" s="3">
        <v>-80</v>
      </c>
      <c r="AJ871" s="3">
        <v>-90</v>
      </c>
      <c r="AK871" s="3">
        <v>-100</v>
      </c>
      <c r="AL871" s="3">
        <v>-110</v>
      </c>
      <c r="AM871" s="3">
        <v>-120</v>
      </c>
      <c r="AN871" s="3">
        <v>-130</v>
      </c>
      <c r="AO871" s="3">
        <v>-140</v>
      </c>
      <c r="AP871" s="3">
        <v>-150</v>
      </c>
      <c r="AQ871" s="3">
        <v>-160</v>
      </c>
      <c r="AR871" s="3">
        <v>-170</v>
      </c>
    </row>
    <row r="872" spans="2:44" ht="15.75" customHeight="1" x14ac:dyDescent="0.2">
      <c r="H872" s="3" t="s">
        <v>782</v>
      </c>
      <c r="I872" s="3">
        <f>IF(ABS(I871-E884)&gt;180,IF(ABS(I871-E884)&gt;360,ABS(I871-E884)-360,360-ABS(I871-E884)),ABS(I871-E884))</f>
        <v>180</v>
      </c>
      <c r="J872" s="3">
        <f>IF(ABS(J871-E884)&gt;180,IF(ABS(J871-E884)&gt;360,ABS(J871-E884)-360,360-ABS(J871-E884)),ABS(J871-E884))</f>
        <v>170</v>
      </c>
      <c r="K872" s="3">
        <f>IF(ABS(K871-E884)&gt;180,IF(ABS(K871-E884)&gt;360,ABS(K871-E884)-360,360-ABS(K871-E884)),ABS(K871-E884))</f>
        <v>160</v>
      </c>
      <c r="L872" s="3">
        <f>IF(ABS(L871-E884)&gt;180,IF(ABS(L871-E884)&gt;360,ABS(L871-E884)-360,360-ABS(L871-E884)),ABS(L871-E884))</f>
        <v>150</v>
      </c>
      <c r="M872" s="3">
        <f>IF(ABS(M871-E884)&gt;180,IF(ABS(M871-E884)&gt;360,ABS(M871-E884)-360,360-ABS(M871-E884)),ABS(M871-E884))</f>
        <v>140</v>
      </c>
      <c r="N872" s="3">
        <f>IF(ABS(N871-E884)&gt;180,IF(ABS(N871-E884)&gt;360,ABS(N871-E884)-360,360-ABS(N871-E884)),ABS(N871-E884))</f>
        <v>130</v>
      </c>
      <c r="O872" s="3">
        <f>IF(ABS(O871-E884)&gt;180,IF(ABS(O871-E884)&gt;360,ABS(O871-E884)-360,360-ABS(O871-E884)),ABS(O871-E884))</f>
        <v>120</v>
      </c>
      <c r="P872" s="3">
        <f>IF(ABS(P871-E884)&gt;180,IF(ABS(P871-E884)&gt;360,ABS(P871-E884)-360,360-ABS(P871-E884)),ABS(P871-E884))</f>
        <v>110</v>
      </c>
      <c r="Q872" s="3">
        <f>IF(ABS(Q871-E884)&gt;180,IF(ABS(Q871-E884)&gt;360,ABS(Q871-E884)-360,360-ABS(Q871-E884)),ABS(Q871-E884))</f>
        <v>100</v>
      </c>
      <c r="R872" s="3">
        <f>IF(ABS(R871-E884)&gt;180,IF(ABS(R871-E884)&gt;360,ABS(R871-E884)-360,360-ABS(R871-E884)),ABS(R871-E884))</f>
        <v>90</v>
      </c>
      <c r="S872" s="3">
        <f>IF(ABS(S871-E884)&gt;180,IF(ABS(S871-E884)&gt;360,ABS(S871-E884)-360,360-ABS(S871-E884)),ABS(S871-E884))</f>
        <v>80</v>
      </c>
      <c r="T872" s="3">
        <f>IF(ABS(T871-E884)&gt;180,IF(ABS(T871-E884)&gt;360,ABS(T871-E884)-360,360-ABS(T871-E884)),ABS(T871-E884))</f>
        <v>70</v>
      </c>
      <c r="U872" s="3">
        <f>IF(ABS(U871-E884)&gt;180,IF(ABS(U871-E884)&gt;360,ABS(U871-E884)-360,360-ABS(U871-E884)),ABS(U871-E884))</f>
        <v>60</v>
      </c>
      <c r="V872" s="3">
        <f>IF(ABS(V871-E884)&gt;180,IF(ABS(V871-E884)&gt;360,ABS(V871-E884)-360,360-ABS(V871-E884)),ABS(V871-E884))</f>
        <v>50</v>
      </c>
      <c r="W872" s="3">
        <f>IF(ABS(W871-E884)&gt;180,IF(ABS(W871-E884)&gt;360,ABS(W871-E884)-360,360-ABS(W871-E884)),ABS(W871-E884))</f>
        <v>40</v>
      </c>
      <c r="X872" s="3">
        <f>IF(ABS(X871-E884)&gt;180,IF(ABS(X871-E884)&gt;360,ABS(X871-E884)-360,360-ABS(X871-E884)),ABS(X871-E884))</f>
        <v>30</v>
      </c>
      <c r="Y872" s="3">
        <f>IF(ABS(Y871-E884)&gt;180,IF(ABS(Y871-E884)&gt;360,ABS(Y871-E884)-360,360-ABS(Y871-E884)),ABS(Y871-E884))</f>
        <v>20</v>
      </c>
      <c r="Z872" s="3">
        <f>IF(ABS(Z871-E884)&gt;180,IF(ABS(Z871-E884)&gt;360,ABS(Z871-E884)-360,360-ABS(Z871-E884)),ABS(Z871-E884))</f>
        <v>10</v>
      </c>
      <c r="AA872" s="3">
        <f>IF(ABS(AA871-E884)&gt;180,IF(ABS(AA871-E884)&gt;360,ABS(AA871-E884)-360,360-ABS(AA871-E884)),ABS(AA871-E884))</f>
        <v>0</v>
      </c>
      <c r="AB872" s="3">
        <f>IF(ABS(AB871-E884)&gt;180,IF(ABS(AB871-E884)&gt;360,ABS(AB871-E884)-360,360-ABS(AB871-E884)),ABS(AB871-E884))</f>
        <v>10</v>
      </c>
      <c r="AC872" s="3">
        <f>IF(ABS(AC871-E884)&gt;180,IF(ABS(AC871-E884)&gt;360,ABS(AC871-E884)-360,360-ABS(AC871-E884)),ABS(AC871-E884))</f>
        <v>20</v>
      </c>
      <c r="AD872" s="3">
        <f>IF(ABS(AD871-E884)&gt;180,IF(ABS(AD871-E884)&gt;360,ABS(AD871-E884)-360,360-ABS(AD871-E884)),ABS(AD871-E884))</f>
        <v>30</v>
      </c>
      <c r="AE872" s="3">
        <f>IF(ABS(AE871-E884)&gt;180,IF(ABS(AE871-E884)&gt;360,ABS(AE871-E884)-360,360-ABS(AE871-E884)),ABS(AE871-E884))</f>
        <v>40</v>
      </c>
      <c r="AF872" s="3">
        <f>IF(ABS(AF871-E884)&gt;180,IF(ABS(AF871-E884)&gt;360,ABS(AF871-E884)-360,360-ABS(AF871-E884)),ABS(AF871-E884))</f>
        <v>50</v>
      </c>
      <c r="AG872" s="3">
        <f>IF(ABS(AG871-E884)&gt;180,IF(ABS(AG871-E884)&gt;360,ABS(AG871-E884)-360,360-ABS(AG871-E884)),ABS(AG871-E884))</f>
        <v>60</v>
      </c>
      <c r="AH872" s="3">
        <f>IF(ABS(AH871-E884)&gt;180,IF(ABS(AH871-E884)&gt;360,ABS(AH871-E884)-360,360-ABS(AH871-E884)),ABS(AH871-E884))</f>
        <v>70</v>
      </c>
      <c r="AI872" s="3">
        <f>IF(ABS(AI871-E884)&gt;180,IF(ABS(AI871-E884)&gt;360,ABS(AI871-E884)-360,360-ABS(AI871-E884)),ABS(AI871-E884))</f>
        <v>80</v>
      </c>
      <c r="AJ872" s="3">
        <f>IF(ABS(AJ871-E884)&gt;180,IF(ABS(AJ871-E884)&gt;360,ABS(AJ871-E884)-360,360-ABS(AJ871-E884)),ABS(AJ871-E884))</f>
        <v>90</v>
      </c>
      <c r="AK872" s="3">
        <f>IF(ABS(AK871-E884)&gt;180,IF(ABS(AK871-E884)&gt;360,ABS(AK871-E884)-360,360-ABS(AK871-E884)),ABS(AK871-E884))</f>
        <v>100</v>
      </c>
      <c r="AL872" s="3">
        <f>IF(ABS(AL871-E884)&gt;180,IF(ABS(AL871-E884)&gt;360,ABS(AL871-E884)-360,360-ABS(AL871-E884)),ABS(AL871-E884))</f>
        <v>110</v>
      </c>
      <c r="AM872" s="3">
        <f>IF(ABS(AM871-E884)&gt;180,IF(ABS(AM871-E884)&gt;360,ABS(AM871-E884)-360,360-ABS(AM871-E884)),ABS(AM871-E884))</f>
        <v>120</v>
      </c>
      <c r="AN872" s="3">
        <f>IF(ABS(AN871-E884)&gt;180,IF(ABS(AN871-E884)&gt;360,ABS(AN871-E884)-360,360-ABS(AN871-E884)),ABS(AN871-E884))</f>
        <v>130</v>
      </c>
      <c r="AO872" s="3">
        <f>IF(ABS(AO871-E884)&gt;180,IF(ABS(AO871-E884)&gt;360,ABS(AO871-E884)-360,360-ABS(AO871-E884)),ABS(AO871-E884))</f>
        <v>140</v>
      </c>
      <c r="AP872" s="3">
        <f>IF(ABS(AP871-E884)&gt;180,IF(ABS(AP871-E884)&gt;360,ABS(AP871-E884)-360,360-ABS(AP871-E884)),ABS(AP871-E884))</f>
        <v>150</v>
      </c>
      <c r="AQ872" s="3">
        <f>IF(ABS(AQ871-E884)&gt;180,IF(ABS(AQ871-E884)&gt;360,ABS(AQ871-E884)-360,360-ABS(AQ871-E884)),ABS(AQ871-E884))</f>
        <v>160</v>
      </c>
      <c r="AR872" s="3">
        <f>IF(ABS(AR871-E884)&gt;180,IF(ABS(AR871-E884)&gt;360,ABS(AR871-E884)-360,360-ABS(AR871-E884)),ABS(AR871-E884))</f>
        <v>170</v>
      </c>
    </row>
    <row r="873" spans="2:44" ht="15.75" customHeight="1" x14ac:dyDescent="0.2">
      <c r="G873" s="3" t="s">
        <v>736</v>
      </c>
    </row>
    <row r="874" spans="2:44" ht="15.75" customHeight="1" x14ac:dyDescent="0.2">
      <c r="B874" s="3" t="s">
        <v>791</v>
      </c>
      <c r="E874" s="3">
        <v>360</v>
      </c>
      <c r="G874" s="3">
        <v>90</v>
      </c>
      <c r="I874" s="3" t="e">
        <f>IF(DEGREES(ACOS(SIN(RADIANS(G874))*SIN(RADIANS(E882))+COS(RADIANS(G874))*COS(RADIANS(E882))*COS(RADIANS(I872))))&gt;90,0,$F$4*$F$5/E881^2*(SIN(RADIANS(G874))*SIN(RADIANS(E882))+COS(RADIANS(G874))*COS(RADIANS(E882))*COS(RADIANS(I872))))</f>
        <v>#DIV/0!</v>
      </c>
      <c r="J874" s="3" t="e">
        <f>IF(DEGREES(ACOS(SIN(RADIANS(G874))*SIN(RADIANS(E882))+COS(RADIANS(G874))*COS(RADIANS(E882))*COS(RADIANS(J872))))&gt;90,0,$F$4*$F$5/E881^2*(SIN(RADIANS(G874))*SIN(RADIANS(E882))+COS(RADIANS(G874))*COS(RADIANS(E882))*COS(RADIANS(J872))))</f>
        <v>#DIV/0!</v>
      </c>
      <c r="K874" s="3" t="e">
        <f>IF(DEGREES(ACOS(SIN(RADIANS(G874))*SIN(RADIANS(E882))+COS(RADIANS(G874))*COS(RADIANS(E882))*COS(RADIANS(K872))))&gt;90,0,$F$4*$F$5/E881^2*(SIN(RADIANS(G874))*SIN(RADIANS(E882))+COS(RADIANS(G874))*COS(RADIANS(E882))*COS(RADIANS(K872))))</f>
        <v>#DIV/0!</v>
      </c>
      <c r="L874" s="3" t="e">
        <f>IF(DEGREES(ACOS(SIN(RADIANS(G874))*SIN(RADIANS(E882))+COS(RADIANS(G874))*COS(RADIANS(E882))*COS(RADIANS(L872))))&gt;90,0,$F$4*$F$5/E881^2*(SIN(RADIANS(G874))*SIN(RADIANS(E882))+COS(RADIANS(G874))*COS(RADIANS(E882))*COS(RADIANS(L872))))</f>
        <v>#DIV/0!</v>
      </c>
      <c r="M874" s="3" t="e">
        <f>IF(DEGREES(ACOS(SIN(RADIANS(G874))*SIN(RADIANS(E882))+COS(RADIANS(G874))*COS(RADIANS(E882))*COS(RADIANS(M872))))&gt;90,0,$F$4*$F$5/E881^2*(SIN(RADIANS(G874))*SIN(RADIANS(E882))+COS(RADIANS(G874))*COS(RADIANS(E882))*COS(RADIANS(M872))))</f>
        <v>#DIV/0!</v>
      </c>
      <c r="N874" s="3" t="e">
        <f>IF(DEGREES(ACOS(SIN(RADIANS(G874))*SIN(RADIANS(E882))+COS(RADIANS(G874))*COS(RADIANS(E882))*COS(RADIANS(N872))))&gt;90,0,$F$4*$F$5/E881^2*(SIN(RADIANS(G874))*SIN(RADIANS(E882))+COS(RADIANS(G874))*COS(RADIANS(E882))*COS(RADIANS(N872))))</f>
        <v>#DIV/0!</v>
      </c>
      <c r="O874" s="3" t="e">
        <f>IF(DEGREES(ACOS(SIN(RADIANS(G874))*SIN(RADIANS(E882))+COS(RADIANS(G874))*COS(RADIANS(E882))*COS(RADIANS(O872))))&gt;90,0,$F$4*$F$5/E881^2*(SIN(RADIANS(G874))*SIN(RADIANS(E882))+COS(RADIANS(G874))*COS(RADIANS(E882))*COS(RADIANS(O872))))</f>
        <v>#DIV/0!</v>
      </c>
      <c r="P874" s="3" t="e">
        <f>IF(DEGREES(ACOS(SIN(RADIANS(G874))*SIN(RADIANS(E882))+COS(RADIANS(G874))*COS(RADIANS(E882))*COS(RADIANS(P872))))&gt;90,0,$F$4*$F$5/E881^2*(SIN(RADIANS(G874))*SIN(RADIANS(E882))+COS(RADIANS(G874))*COS(RADIANS(E882))*COS(RADIANS(P872))))</f>
        <v>#DIV/0!</v>
      </c>
      <c r="Q874" s="3" t="e">
        <f>IF(DEGREES(ACOS(SIN(RADIANS(G874))*SIN(RADIANS(E882))+COS(RADIANS(G874))*COS(RADIANS(E882))*COS(RADIANS(Q872))))&gt;90,0,$F$4*$F$5/E881^2*(SIN(RADIANS(G874))*SIN(RADIANS(E882))+COS(RADIANS(G874))*COS(RADIANS(E882))*COS(RADIANS(Q872))))</f>
        <v>#DIV/0!</v>
      </c>
      <c r="R874" s="3" t="e">
        <f>IF(DEGREES(ACOS(SIN(RADIANS(G874))*SIN(RADIANS(E882))+COS(RADIANS(G874))*COS(RADIANS(E882))*COS(RADIANS(R872))))&gt;90,0,$F$4*$F$5/E881^2*(SIN(RADIANS(G874))*SIN(RADIANS(E882))+COS(RADIANS(G874))*COS(RADIANS(E882))*COS(RADIANS(R872))))</f>
        <v>#DIV/0!</v>
      </c>
      <c r="S874" s="3" t="e">
        <f>IF(DEGREES(ACOS(SIN(RADIANS(G874))*SIN(RADIANS(E882))+COS(RADIANS(G874))*COS(RADIANS(E882))*COS(RADIANS(S872))))&gt;90,0,$F$4*$F$5/E881^2*(SIN(RADIANS(G874))*SIN(RADIANS(E882))+COS(RADIANS(G874))*COS(RADIANS(E882))*COS(RADIANS(S872))))</f>
        <v>#DIV/0!</v>
      </c>
      <c r="T874" s="3" t="e">
        <f>IF(DEGREES(ACOS(SIN(RADIANS(G874))*SIN(RADIANS(E882))+COS(RADIANS(G874))*COS(RADIANS(E882))*COS(RADIANS(T872))))&gt;90,0,$F$4*$F$5/E881^2*(SIN(RADIANS(G874))*SIN(RADIANS(E882))+COS(RADIANS(G874))*COS(RADIANS(E882))*COS(RADIANS(T872))))</f>
        <v>#DIV/0!</v>
      </c>
      <c r="U874" s="3" t="e">
        <f>IF(DEGREES(ACOS(SIN(RADIANS(G874))*SIN(RADIANS(E882))+COS(RADIANS(G874))*COS(RADIANS(E882))*COS(RADIANS(U872))))&gt;90,0,$F$4*$F$5/E881^2*(SIN(RADIANS(G874))*SIN(RADIANS(E882))+COS(RADIANS(G874))*COS(RADIANS(E882))*COS(RADIANS(U872))))</f>
        <v>#DIV/0!</v>
      </c>
      <c r="V874" s="3" t="e">
        <f>IF(DEGREES(ACOS(SIN(RADIANS(G874))*SIN(RADIANS(E882))+COS(RADIANS(G874))*COS(RADIANS(E882))*COS(RADIANS(V872))))&gt;90,0,$F$4*$F$5/E881^2*(SIN(RADIANS(G874))*SIN(RADIANS(E882))+COS(RADIANS(G874))*COS(RADIANS(E882))*COS(RADIANS(V872))))</f>
        <v>#DIV/0!</v>
      </c>
      <c r="W874" s="3" t="e">
        <f>IF(DEGREES(ACOS(SIN(RADIANS(G874))*SIN(RADIANS(E882))+COS(RADIANS(G874))*COS(RADIANS(E882))*COS(RADIANS(W872))))&gt;90,0,$F$4*$F$5/E881^2*(SIN(RADIANS(G874))*SIN(RADIANS(E882))+COS(RADIANS(G874))*COS(RADIANS(E882))*COS(RADIANS(W872))))</f>
        <v>#DIV/0!</v>
      </c>
      <c r="X874" s="3" t="e">
        <f>IF(DEGREES(ACOS(SIN(RADIANS(G874))*SIN(RADIANS(E882))+COS(RADIANS(G874))*COS(RADIANS(E882))*COS(RADIANS(X872))))&gt;90,0,$F$4*$F$5/E881^2*(SIN(RADIANS(G874))*SIN(RADIANS(E882))+COS(RADIANS(G874))*COS(RADIANS(E882))*COS(RADIANS(X872))))</f>
        <v>#DIV/0!</v>
      </c>
      <c r="Y874" s="3" t="e">
        <f>IF(DEGREES(ACOS(SIN(RADIANS(G874))*SIN(RADIANS(E882))+COS(RADIANS(G874))*COS(RADIANS(E882))*COS(RADIANS(Y872))))&gt;90,0,$F$4*$F$5/E881^2*(SIN(RADIANS(G874))*SIN(RADIANS(E882))+COS(RADIANS(G874))*COS(RADIANS(E882))*COS(RADIANS(Y872))))</f>
        <v>#DIV/0!</v>
      </c>
      <c r="Z874" s="3" t="e">
        <f>IF(DEGREES(ACOS(SIN(RADIANS(G874))*SIN(RADIANS(E882))+COS(RADIANS(G874))*COS(RADIANS(E882))*COS(RADIANS(Z872))))&gt;90,0,$F$4*$F$5/E881^2*(SIN(RADIANS(G874))*SIN(RADIANS(E882))+COS(RADIANS(G874))*COS(RADIANS(E882))*COS(RADIANS(Z872))))</f>
        <v>#DIV/0!</v>
      </c>
      <c r="AA874" s="3" t="e">
        <f>IF(DEGREES(ACOS(SIN(RADIANS(G874))*SIN(RADIANS(E882))+COS(RADIANS(G874))*COS(RADIANS(E882))*COS(RADIANS(AA872))))&gt;90,0,$F$4*$F$5/E881^2*(SIN(RADIANS(G874))*SIN(RADIANS(E882))+COS(RADIANS(G874))*COS(RADIANS(E882))*COS(RADIANS(AA872))))</f>
        <v>#DIV/0!</v>
      </c>
      <c r="AB874" s="3" t="e">
        <f>IF(DEGREES(ACOS(SIN(RADIANS(G874))*SIN(RADIANS(E882))+COS(RADIANS(G874))*COS(RADIANS(E882))*COS(RADIANS(AB872))))&gt;90,0,$F$4*$F$5/E881^2*(SIN(RADIANS(G874))*SIN(RADIANS(E882))+COS(RADIANS(G874))*COS(RADIANS(E882))*COS(RADIANS(AB872))))</f>
        <v>#DIV/0!</v>
      </c>
      <c r="AC874" s="3" t="e">
        <f>IF(DEGREES(ACOS(SIN(RADIANS(G874))*SIN(RADIANS(E882))+COS(RADIANS(G874))*COS(RADIANS(E882))*COS(RADIANS(AC872))))&gt;90,0,$F$4*$F$5/E881^2*(SIN(RADIANS(G874))*SIN(RADIANS(E882))+COS(RADIANS(G874))*COS(RADIANS(E882))*COS(RADIANS(AC872))))</f>
        <v>#DIV/0!</v>
      </c>
      <c r="AD874" s="3" t="e">
        <f>IF(DEGREES(ACOS(SIN(RADIANS(G874))*SIN(RADIANS(E882))+COS(RADIANS(G874))*COS(RADIANS(E882))*COS(RADIANS(AD872))))&gt;90,0,$F$4*$F$5/E881^2*(SIN(RADIANS(G874))*SIN(RADIANS(E882))+COS(RADIANS(G874))*COS(RADIANS(E882))*COS(RADIANS(AD872))))</f>
        <v>#DIV/0!</v>
      </c>
      <c r="AE874" s="3" t="e">
        <f>IF(DEGREES(ACOS(SIN(RADIANS(G874))*SIN(RADIANS(E882))+COS(RADIANS(G874))*COS(RADIANS(E882))*COS(RADIANS(AE872))))&gt;90,0,$F$4*$F$5/E881^2*(SIN(RADIANS(G874))*SIN(RADIANS(E882))+COS(RADIANS(G874))*COS(RADIANS(E882))*COS(RADIANS(AE872))))</f>
        <v>#DIV/0!</v>
      </c>
      <c r="AF874" s="3" t="e">
        <f>IF(DEGREES(ACOS(SIN(RADIANS(G874))*SIN(RADIANS(E882))+COS(RADIANS(G874))*COS(RADIANS(E882))*COS(RADIANS(AF872))))&gt;90,0,$F$4*$F$5/E881^2*(SIN(RADIANS(G874))*SIN(RADIANS(E882))+COS(RADIANS(G874))*COS(RADIANS(E882))*COS(RADIANS(AF872))))</f>
        <v>#DIV/0!</v>
      </c>
      <c r="AG874" s="3" t="e">
        <f>IF(DEGREES(ACOS(SIN(RADIANS(G874))*SIN(RADIANS(E882))+COS(RADIANS(G874))*COS(RADIANS(E882))*COS(RADIANS(AG872))))&gt;90,0,$F$4*$F$5/E881^2*(SIN(RADIANS(G874))*SIN(RADIANS(E882))+COS(RADIANS(G874))*COS(RADIANS(E882))*COS(RADIANS(AG872))))</f>
        <v>#DIV/0!</v>
      </c>
      <c r="AH874" s="3" t="e">
        <f>IF(DEGREES(ACOS(SIN(RADIANS(G874))*SIN(RADIANS(E882))+COS(RADIANS(G874))*COS(RADIANS(E882))*COS(RADIANS(AH872))))&gt;90,0,$F$4*$F$5/E881^2*(SIN(RADIANS(G874))*SIN(RADIANS(E882))+COS(RADIANS(G874))*COS(RADIANS(E882))*COS(RADIANS(AH872))))</f>
        <v>#DIV/0!</v>
      </c>
      <c r="AI874" s="3" t="e">
        <f>IF(DEGREES(ACOS(SIN(RADIANS(G874))*SIN(RADIANS(E882))+COS(RADIANS(G874))*COS(RADIANS(E882))*COS(RADIANS(AI872))))&gt;90,0,$F$4*$F$5/E881^2*(SIN(RADIANS(G874))*SIN(RADIANS(E882))+COS(RADIANS(G874))*COS(RADIANS(E882))*COS(RADIANS(AI872))))</f>
        <v>#DIV/0!</v>
      </c>
      <c r="AJ874" s="3" t="e">
        <f>IF(DEGREES(ACOS(SIN(RADIANS(G874))*SIN(RADIANS(E882))+COS(RADIANS(G874))*COS(RADIANS(E882))*COS(RADIANS(AJ872))))&gt;90,0,$F$4*$F$5/E881^2*(SIN(RADIANS(G874))*SIN(RADIANS(E882))+COS(RADIANS(G874))*COS(RADIANS(E882))*COS(RADIANS(AJ872))))</f>
        <v>#DIV/0!</v>
      </c>
      <c r="AK874" s="3" t="e">
        <f>IF(DEGREES(ACOS(SIN(RADIANS(G874))*SIN(RADIANS(E882))+COS(RADIANS(G874))*COS(RADIANS(E882))*COS(RADIANS(AK872))))&gt;90,0,$F$4*$F$5/E881^2*(SIN(RADIANS(G874))*SIN(RADIANS(E882))+COS(RADIANS(G874))*COS(RADIANS(E882))*COS(RADIANS(AK872))))</f>
        <v>#DIV/0!</v>
      </c>
      <c r="AL874" s="3" t="e">
        <f>IF(DEGREES(ACOS(SIN(RADIANS(G874))*SIN(RADIANS(E882))+COS(RADIANS(G874))*COS(RADIANS(E882))*COS(RADIANS(AL872))))&gt;90,0,$F$4*$F$5/E881^2*(SIN(RADIANS(G874))*SIN(RADIANS(E882))+COS(RADIANS(G874))*COS(RADIANS(E882))*COS(RADIANS(AL872))))</f>
        <v>#DIV/0!</v>
      </c>
      <c r="AM874" s="3" t="e">
        <f>IF(DEGREES(ACOS(SIN(RADIANS(G874))*SIN(RADIANS(E882))+COS(RADIANS(G874))*COS(RADIANS(E882))*COS(RADIANS(AM872))))&gt;90,0,$F$4*$F$5/E881^2*(SIN(RADIANS(G874))*SIN(RADIANS(E882))+COS(RADIANS(G874))*COS(RADIANS(E882))*COS(RADIANS(AM872))))</f>
        <v>#DIV/0!</v>
      </c>
      <c r="AN874" s="3" t="e">
        <f>IF(DEGREES(ACOS(SIN(RADIANS(G874))*SIN(RADIANS(E882))+COS(RADIANS(G874))*COS(RADIANS(E882))*COS(RADIANS(AN872))))&gt;90,0,$F$4*$F$5/E881^2*(SIN(RADIANS(G874))*SIN(RADIANS(E882))+COS(RADIANS(G874))*COS(RADIANS(E882))*COS(RADIANS(AN872))))</f>
        <v>#DIV/0!</v>
      </c>
      <c r="AO874" s="3" t="e">
        <f>IF(DEGREES(ACOS(SIN(RADIANS(G874))*SIN(RADIANS(E882))+COS(RADIANS(G874))*COS(RADIANS(E882))*COS(RADIANS(AO872))))&gt;90,0,$F$4*$F$5/E881^2*(SIN(RADIANS(G874))*SIN(RADIANS(E882))+COS(RADIANS(G874))*COS(RADIANS(E882))*COS(RADIANS(AO872))))</f>
        <v>#DIV/0!</v>
      </c>
      <c r="AP874" s="3" t="e">
        <f>IF(DEGREES(ACOS(SIN(RADIANS(G874))*SIN(RADIANS(E882))+COS(RADIANS(G874))*COS(RADIANS(E882))*COS(RADIANS(AP872))))&gt;90,0,$F$4*$F$5/E881^2*(SIN(RADIANS(G874))*SIN(RADIANS(E882))+COS(RADIANS(G874))*COS(RADIANS(E882))*COS(RADIANS(AP872))))</f>
        <v>#DIV/0!</v>
      </c>
      <c r="AQ874" s="3" t="e">
        <f>IF(DEGREES(ACOS(SIN(RADIANS(G874))*SIN(RADIANS(E882))+COS(RADIANS(G874))*COS(RADIANS(E882))*COS(RADIANS(AQ872))))&gt;90,0,$F$4*$F$5/E881^2*(SIN(RADIANS(G874))*SIN(RADIANS(E882))+COS(RADIANS(G874))*COS(RADIANS(E882))*COS(RADIANS(AQ872))))</f>
        <v>#DIV/0!</v>
      </c>
      <c r="AR874" s="3" t="e">
        <f>IF(DEGREES(ACOS(SIN(RADIANS(G874))*SIN(RADIANS(E882))+COS(RADIANS(G874))*COS(RADIANS(E882))*COS(RADIANS(AR872))))&gt;90,0,$F$4*$F$5/E881^2*(SIN(RADIANS(G874))*SIN(RADIANS(E882))+COS(RADIANS(G874))*COS(RADIANS(E882))*COS(RADIANS(AR872))))</f>
        <v>#DIV/0!</v>
      </c>
    </row>
    <row r="875" spans="2:44" ht="15.75" customHeight="1" x14ac:dyDescent="0.2">
      <c r="B875" s="3" t="s">
        <v>728</v>
      </c>
      <c r="E875" s="3">
        <f t="array" ref="E875">INDEX($D$1751:$AM$1751,0,MATCH(E874-IF(E874&lt;360,0,360),$D$1700:$AM$1700,0))+IF(E874&gt;350,360,0)</f>
        <v>360</v>
      </c>
      <c r="G875" s="3">
        <v>80</v>
      </c>
      <c r="I875" s="3">
        <f>IF(DEGREES(ACOS(SIN(RADIANS(G875))*SIN(RADIANS(E882))+COS(RADIANS(G875))*COS(RADIANS(E882))*COS(RADIANS(I872))))&gt;90,0,$F$4*$F$5/E881^2*(SIN(RADIANS(G875))*SIN(RADIANS(E882))+COS(RADIANS(G875))*COS(RADIANS(E882))*COS(RADIANS(I872))))</f>
        <v>0</v>
      </c>
      <c r="J875" s="3">
        <f>IF(DEGREES(ACOS(SIN(RADIANS(G875))*SIN(RADIANS(E882))+COS(RADIANS(G875))*COS(RADIANS(E882))*COS(RADIANS(J872))))&gt;90,0,$F$4*$F$5/E881^2*(SIN(RADIANS(G875))*SIN(RADIANS(E882))+COS(RADIANS(G875))*COS(RADIANS(E882))*COS(RADIANS(J872))))</f>
        <v>0</v>
      </c>
      <c r="K875" s="3">
        <f>IF(DEGREES(ACOS(SIN(RADIANS(G875))*SIN(RADIANS(E882))+COS(RADIANS(G875))*COS(RADIANS(E882))*COS(RADIANS(K872))))&gt;90,0,$F$4*$F$5/E881^2*(SIN(RADIANS(G875))*SIN(RADIANS(E882))+COS(RADIANS(G875))*COS(RADIANS(E882))*COS(RADIANS(K872))))</f>
        <v>0</v>
      </c>
      <c r="L875" s="3">
        <f>IF(DEGREES(ACOS(SIN(RADIANS(G875))*SIN(RADIANS(E882))+COS(RADIANS(G875))*COS(RADIANS(E882))*COS(RADIANS(L872))))&gt;90,0,$F$4*$F$5/E881^2*(SIN(RADIANS(G875))*SIN(RADIANS(E882))+COS(RADIANS(G875))*COS(RADIANS(E882))*COS(RADIANS(L872))))</f>
        <v>0</v>
      </c>
      <c r="M875" s="3">
        <f>IF(DEGREES(ACOS(SIN(RADIANS(G875))*SIN(RADIANS(E882))+COS(RADIANS(G875))*COS(RADIANS(E882))*COS(RADIANS(M872))))&gt;90,0,$F$4*$F$5/E881^2*(SIN(RADIANS(G875))*SIN(RADIANS(E882))+COS(RADIANS(G875))*COS(RADIANS(E882))*COS(RADIANS(M872))))</f>
        <v>0</v>
      </c>
      <c r="N875" s="3">
        <f>IF(DEGREES(ACOS(SIN(RADIANS(G875))*SIN(RADIANS(E882))+COS(RADIANS(G875))*COS(RADIANS(E882))*COS(RADIANS(N872))))&gt;90,0,$F$4*$F$5/E881^2*(SIN(RADIANS(G875))*SIN(RADIANS(E882))+COS(RADIANS(G875))*COS(RADIANS(E882))*COS(RADIANS(N872))))</f>
        <v>0</v>
      </c>
      <c r="O875" s="3">
        <f>IF(DEGREES(ACOS(SIN(RADIANS(G875))*SIN(RADIANS(E882))+COS(RADIANS(G875))*COS(RADIANS(E882))*COS(RADIANS(O872))))&gt;90,0,$F$4*$F$5/E881^2*(SIN(RADIANS(G875))*SIN(RADIANS(E882))+COS(RADIANS(G875))*COS(RADIANS(E882))*COS(RADIANS(O872))))</f>
        <v>0</v>
      </c>
      <c r="P875" s="3">
        <f>IF(DEGREES(ACOS(SIN(RADIANS(G875))*SIN(RADIANS(E882))+COS(RADIANS(G875))*COS(RADIANS(E882))*COS(RADIANS(P872))))&gt;90,0,$F$4*$F$5/E881^2*(SIN(RADIANS(G875))*SIN(RADIANS(E882))+COS(RADIANS(G875))*COS(RADIANS(E882))*COS(RADIANS(P872))))</f>
        <v>0</v>
      </c>
      <c r="Q875" s="3">
        <f>IF(DEGREES(ACOS(SIN(RADIANS(G875))*SIN(RADIANS(E882))+COS(RADIANS(G875))*COS(RADIANS(E882))*COS(RADIANS(Q872))))&gt;90,0,$F$4*$F$5/E881^2*(SIN(RADIANS(G875))*SIN(RADIANS(E882))+COS(RADIANS(G875))*COS(RADIANS(E882))*COS(RADIANS(Q872))))</f>
        <v>0</v>
      </c>
      <c r="R875" s="3" t="e">
        <f>IF(DEGREES(ACOS(SIN(RADIANS(G875))*SIN(RADIANS(E882))+COS(RADIANS(G875))*COS(RADIANS(E882))*COS(RADIANS(R872))))&gt;90,0,$F$4*$F$5/E881^2*(SIN(RADIANS(G875))*SIN(RADIANS(E882))+COS(RADIANS(G875))*COS(RADIANS(E882))*COS(RADIANS(R872))))</f>
        <v>#DIV/0!</v>
      </c>
      <c r="S875" s="3" t="e">
        <f>IF(DEGREES(ACOS(SIN(RADIANS(G875))*SIN(RADIANS(E882))+COS(RADIANS(G875))*COS(RADIANS(E882))*COS(RADIANS(S872))))&gt;90,0,$F$4*$F$5/E881^2*(SIN(RADIANS(G875))*SIN(RADIANS(E882))+COS(RADIANS(G875))*COS(RADIANS(E882))*COS(RADIANS(S872))))</f>
        <v>#DIV/0!</v>
      </c>
      <c r="T875" s="3" t="e">
        <f>IF(DEGREES(ACOS(SIN(RADIANS(G875))*SIN(RADIANS(E882))+COS(RADIANS(G875))*COS(RADIANS(E882))*COS(RADIANS(T872))))&gt;90,0,$F$4*$F$5/E881^2*(SIN(RADIANS(G875))*SIN(RADIANS(E882))+COS(RADIANS(G875))*COS(RADIANS(E882))*COS(RADIANS(T872))))</f>
        <v>#DIV/0!</v>
      </c>
      <c r="U875" s="3" t="e">
        <f>IF(DEGREES(ACOS(SIN(RADIANS(G875))*SIN(RADIANS(E882))+COS(RADIANS(G875))*COS(RADIANS(E882))*COS(RADIANS(U872))))&gt;90,0,$F$4*$F$5/E881^2*(SIN(RADIANS(G875))*SIN(RADIANS(E882))+COS(RADIANS(G875))*COS(RADIANS(E882))*COS(RADIANS(U872))))</f>
        <v>#DIV/0!</v>
      </c>
      <c r="V875" s="3" t="e">
        <f>IF(DEGREES(ACOS(SIN(RADIANS(G875))*SIN(RADIANS(E882))+COS(RADIANS(G875))*COS(RADIANS(E882))*COS(RADIANS(V872))))&gt;90,0,$F$4*$F$5/E881^2*(SIN(RADIANS(G875))*SIN(RADIANS(E882))+COS(RADIANS(G875))*COS(RADIANS(E882))*COS(RADIANS(V872))))</f>
        <v>#DIV/0!</v>
      </c>
      <c r="W875" s="3" t="e">
        <f>IF(DEGREES(ACOS(SIN(RADIANS(G875))*SIN(RADIANS(E882))+COS(RADIANS(G875))*COS(RADIANS(E882))*COS(RADIANS(W872))))&gt;90,0,$F$4*$F$5/E881^2*(SIN(RADIANS(G875))*SIN(RADIANS(E882))+COS(RADIANS(G875))*COS(RADIANS(E882))*COS(RADIANS(W872))))</f>
        <v>#DIV/0!</v>
      </c>
      <c r="X875" s="3" t="e">
        <f>IF(DEGREES(ACOS(SIN(RADIANS(G875))*SIN(RADIANS(E882))+COS(RADIANS(G875))*COS(RADIANS(E882))*COS(RADIANS(X872))))&gt;90,0,$F$4*$F$5/E881^2*(SIN(RADIANS(G875))*SIN(RADIANS(E882))+COS(RADIANS(G875))*COS(RADIANS(E882))*COS(RADIANS(X872))))</f>
        <v>#DIV/0!</v>
      </c>
      <c r="Y875" s="3" t="e">
        <f>IF(DEGREES(ACOS(SIN(RADIANS(G875))*SIN(RADIANS(E882))+COS(RADIANS(G875))*COS(RADIANS(E882))*COS(RADIANS(Y872))))&gt;90,0,$F$4*$F$5/E881^2*(SIN(RADIANS(G875))*SIN(RADIANS(E882))+COS(RADIANS(G875))*COS(RADIANS(E882))*COS(RADIANS(Y872))))</f>
        <v>#DIV/0!</v>
      </c>
      <c r="Z875" s="3" t="e">
        <f>IF(DEGREES(ACOS(SIN(RADIANS(G875))*SIN(RADIANS(E882))+COS(RADIANS(G875))*COS(RADIANS(E882))*COS(RADIANS(Z872))))&gt;90,0,$F$4*$F$5/E881^2*(SIN(RADIANS(G875))*SIN(RADIANS(E882))+COS(RADIANS(G875))*COS(RADIANS(E882))*COS(RADIANS(Z872))))</f>
        <v>#DIV/0!</v>
      </c>
      <c r="AA875" s="3" t="e">
        <f>IF(DEGREES(ACOS(SIN(RADIANS(G875))*SIN(RADIANS(E882))+COS(RADIANS(G875))*COS(RADIANS(E882))*COS(RADIANS(AA872))))&gt;90,0,$F$4*$F$5/E881^2*(SIN(RADIANS(G875))*SIN(RADIANS(E882))+COS(RADIANS(G875))*COS(RADIANS(E882))*COS(RADIANS(AA872))))</f>
        <v>#DIV/0!</v>
      </c>
      <c r="AB875" s="3" t="e">
        <f>IF(DEGREES(ACOS(SIN(RADIANS(G875))*SIN(RADIANS(E882))+COS(RADIANS(G875))*COS(RADIANS(E882))*COS(RADIANS(AB872))))&gt;90,0,$F$4*$F$5/E881^2*(SIN(RADIANS(G875))*SIN(RADIANS(E882))+COS(RADIANS(G875))*COS(RADIANS(E882))*COS(RADIANS(AB872))))</f>
        <v>#DIV/0!</v>
      </c>
      <c r="AC875" s="3" t="e">
        <f>IF(DEGREES(ACOS(SIN(RADIANS(G875))*SIN(RADIANS(E882))+COS(RADIANS(G875))*COS(RADIANS(E882))*COS(RADIANS(AC872))))&gt;90,0,$F$4*$F$5/E881^2*(SIN(RADIANS(G875))*SIN(RADIANS(E882))+COS(RADIANS(G875))*COS(RADIANS(E882))*COS(RADIANS(AC872))))</f>
        <v>#DIV/0!</v>
      </c>
      <c r="AD875" s="3" t="e">
        <f>IF(DEGREES(ACOS(SIN(RADIANS(G875))*SIN(RADIANS(E882))+COS(RADIANS(G875))*COS(RADIANS(E882))*COS(RADIANS(AD872))))&gt;90,0,$F$4*$F$5/E881^2*(SIN(RADIANS(G875))*SIN(RADIANS(E882))+COS(RADIANS(G875))*COS(RADIANS(E882))*COS(RADIANS(AD872))))</f>
        <v>#DIV/0!</v>
      </c>
      <c r="AE875" s="3" t="e">
        <f>IF(DEGREES(ACOS(SIN(RADIANS(G875))*SIN(RADIANS(E882))+COS(RADIANS(G875))*COS(RADIANS(E882))*COS(RADIANS(AE872))))&gt;90,0,$F$4*$F$5/E881^2*(SIN(RADIANS(G875))*SIN(RADIANS(E882))+COS(RADIANS(G875))*COS(RADIANS(E882))*COS(RADIANS(AE872))))</f>
        <v>#DIV/0!</v>
      </c>
      <c r="AF875" s="3" t="e">
        <f>IF(DEGREES(ACOS(SIN(RADIANS(G875))*SIN(RADIANS(E882))+COS(RADIANS(G875))*COS(RADIANS(E882))*COS(RADIANS(AF872))))&gt;90,0,$F$4*$F$5/E881^2*(SIN(RADIANS(G875))*SIN(RADIANS(E882))+COS(RADIANS(G875))*COS(RADIANS(E882))*COS(RADIANS(AF872))))</f>
        <v>#DIV/0!</v>
      </c>
      <c r="AG875" s="3" t="e">
        <f>IF(DEGREES(ACOS(SIN(RADIANS(G875))*SIN(RADIANS(E882))+COS(RADIANS(G875))*COS(RADIANS(E882))*COS(RADIANS(AG872))))&gt;90,0,$F$4*$F$5/E881^2*(SIN(RADIANS(G875))*SIN(RADIANS(E882))+COS(RADIANS(G875))*COS(RADIANS(E882))*COS(RADIANS(AG872))))</f>
        <v>#DIV/0!</v>
      </c>
      <c r="AH875" s="3" t="e">
        <f>IF(DEGREES(ACOS(SIN(RADIANS(G875))*SIN(RADIANS(E882))+COS(RADIANS(G875))*COS(RADIANS(E882))*COS(RADIANS(AH872))))&gt;90,0,$F$4*$F$5/E881^2*(SIN(RADIANS(G875))*SIN(RADIANS(E882))+COS(RADIANS(G875))*COS(RADIANS(E882))*COS(RADIANS(AH872))))</f>
        <v>#DIV/0!</v>
      </c>
      <c r="AI875" s="3" t="e">
        <f>IF(DEGREES(ACOS(SIN(RADIANS(G875))*SIN(RADIANS(E882))+COS(RADIANS(G875))*COS(RADIANS(E882))*COS(RADIANS(AI872))))&gt;90,0,$F$4*$F$5/E881^2*(SIN(RADIANS(G875))*SIN(RADIANS(E882))+COS(RADIANS(G875))*COS(RADIANS(E882))*COS(RADIANS(AI872))))</f>
        <v>#DIV/0!</v>
      </c>
      <c r="AJ875" s="3" t="e">
        <f>IF(DEGREES(ACOS(SIN(RADIANS(G875))*SIN(RADIANS(E882))+COS(RADIANS(G875))*COS(RADIANS(E882))*COS(RADIANS(AJ872))))&gt;90,0,$F$4*$F$5/E881^2*(SIN(RADIANS(G875))*SIN(RADIANS(E882))+COS(RADIANS(G875))*COS(RADIANS(E882))*COS(RADIANS(AJ872))))</f>
        <v>#DIV/0!</v>
      </c>
      <c r="AK875" s="3">
        <f>IF(DEGREES(ACOS(SIN(RADIANS(G875))*SIN(RADIANS(E882))+COS(RADIANS(G875))*COS(RADIANS(E882))*COS(RADIANS(AK872))))&gt;90,0,$F$4*$F$5/E881^2*(SIN(RADIANS(G875))*SIN(RADIANS(E882))+COS(RADIANS(G875))*COS(RADIANS(E882))*COS(RADIANS(AK872))))</f>
        <v>0</v>
      </c>
      <c r="AL875" s="3">
        <f>IF(DEGREES(ACOS(SIN(RADIANS(G875))*SIN(RADIANS(E882))+COS(RADIANS(G875))*COS(RADIANS(E882))*COS(RADIANS(AL872))))&gt;90,0,$F$4*$F$5/E881^2*(SIN(RADIANS(G875))*SIN(RADIANS(E882))+COS(RADIANS(G875))*COS(RADIANS(E882))*COS(RADIANS(AL872))))</f>
        <v>0</v>
      </c>
      <c r="AM875" s="3">
        <f>IF(DEGREES(ACOS(SIN(RADIANS(G875))*SIN(RADIANS(E882))+COS(RADIANS(G875))*COS(RADIANS(E882))*COS(RADIANS(AM872))))&gt;90,0,$F$4*$F$5/E881^2*(SIN(RADIANS(G875))*SIN(RADIANS(E882))+COS(RADIANS(G875))*COS(RADIANS(E882))*COS(RADIANS(AM872))))</f>
        <v>0</v>
      </c>
      <c r="AN875" s="3">
        <f>IF(DEGREES(ACOS(SIN(RADIANS(G875))*SIN(RADIANS(E882))+COS(RADIANS(G875))*COS(RADIANS(E882))*COS(RADIANS(AN872))))&gt;90,0,$F$4*$F$5/E881^2*(SIN(RADIANS(G875))*SIN(RADIANS(E882))+COS(RADIANS(G875))*COS(RADIANS(E882))*COS(RADIANS(AN872))))</f>
        <v>0</v>
      </c>
      <c r="AO875" s="3">
        <f>IF(DEGREES(ACOS(SIN(RADIANS(G875))*SIN(RADIANS(E882))+COS(RADIANS(G875))*COS(RADIANS(E882))*COS(RADIANS(AO872))))&gt;90,0,$F$4*$F$5/E881^2*(SIN(RADIANS(G875))*SIN(RADIANS(E882))+COS(RADIANS(G875))*COS(RADIANS(E882))*COS(RADIANS(AO872))))</f>
        <v>0</v>
      </c>
      <c r="AP875" s="3">
        <f>IF(DEGREES(ACOS(SIN(RADIANS(G875))*SIN(RADIANS(E882))+COS(RADIANS(G875))*COS(RADIANS(E882))*COS(RADIANS(AP872))))&gt;90,0,$F$4*$F$5/E881^2*(SIN(RADIANS(G875))*SIN(RADIANS(E882))+COS(RADIANS(G875))*COS(RADIANS(E882))*COS(RADIANS(AP872))))</f>
        <v>0</v>
      </c>
      <c r="AQ875" s="3">
        <f>IF(DEGREES(ACOS(SIN(RADIANS(G875))*SIN(RADIANS(E882))+COS(RADIANS(G875))*COS(RADIANS(E882))*COS(RADIANS(AQ872))))&gt;90,0,$F$4*$F$5/E881^2*(SIN(RADIANS(G875))*SIN(RADIANS(E882))+COS(RADIANS(G875))*COS(RADIANS(E882))*COS(RADIANS(AQ872))))</f>
        <v>0</v>
      </c>
      <c r="AR875" s="3">
        <f>IF(DEGREES(ACOS(SIN(RADIANS(G875))*SIN(RADIANS(E882))+COS(RADIANS(G875))*COS(RADIANS(E882))*COS(RADIANS(AR872))))&gt;90,0,$F$4*$F$5/E881^2*(SIN(RADIANS(G875))*SIN(RADIANS(E882))+COS(RADIANS(G875))*COS(RADIANS(E882))*COS(RADIANS(AR872))))</f>
        <v>0</v>
      </c>
    </row>
    <row r="876" spans="2:44" ht="15.75" customHeight="1" x14ac:dyDescent="0.2">
      <c r="B876" s="20" t="s">
        <v>784</v>
      </c>
      <c r="E876" s="3">
        <f>IF(E875-$F$13&lt;0,E875-$F$13+360,IF(E875-$F$13&gt;360,E875-$F$13-360,E875-$F$13))</f>
        <v>90</v>
      </c>
      <c r="G876" s="3">
        <v>70</v>
      </c>
      <c r="I876" s="3">
        <f>IF(DEGREES(ACOS(SIN(RADIANS(G876))*SIN(RADIANS(E882))+COS(RADIANS(G876))*COS(RADIANS(E882))*COS(RADIANS(I872))))&gt;90,0,$F$4*$F$5/E881^2*(SIN(RADIANS(G876))*SIN(RADIANS(E882))+COS(RADIANS(G876))*COS(RADIANS(E882))*COS(RADIANS(I872))))</f>
        <v>0</v>
      </c>
      <c r="J876" s="3">
        <f>IF(DEGREES(ACOS(SIN(RADIANS(G876))*SIN(RADIANS(E882))+COS(RADIANS(G876))*COS(RADIANS(E882))*COS(RADIANS(J872))))&gt;90,0,$F$4*$F$5/E881^2*(SIN(RADIANS(G876))*SIN(RADIANS(E882))+COS(RADIANS(G876))*COS(RADIANS(E882))*COS(RADIANS(J872))))</f>
        <v>0</v>
      </c>
      <c r="K876" s="3">
        <f>IF(DEGREES(ACOS(SIN(RADIANS(G876))*SIN(RADIANS(E882))+COS(RADIANS(G876))*COS(RADIANS(E882))*COS(RADIANS(K872))))&gt;90,0,$F$4*$F$5/E881^2*(SIN(RADIANS(G876))*SIN(RADIANS(E882))+COS(RADIANS(G876))*COS(RADIANS(E882))*COS(RADIANS(K872))))</f>
        <v>0</v>
      </c>
      <c r="L876" s="3">
        <f>IF(DEGREES(ACOS(SIN(RADIANS(G876))*SIN(RADIANS(E882))+COS(RADIANS(G876))*COS(RADIANS(E882))*COS(RADIANS(L872))))&gt;90,0,$F$4*$F$5/E881^2*(SIN(RADIANS(G876))*SIN(RADIANS(E882))+COS(RADIANS(G876))*COS(RADIANS(E882))*COS(RADIANS(L872))))</f>
        <v>0</v>
      </c>
      <c r="M876" s="3">
        <f>IF(DEGREES(ACOS(SIN(RADIANS(G876))*SIN(RADIANS(E882))+COS(RADIANS(G876))*COS(RADIANS(E882))*COS(RADIANS(M872))))&gt;90,0,$F$4*$F$5/E881^2*(SIN(RADIANS(G876))*SIN(RADIANS(E882))+COS(RADIANS(G876))*COS(RADIANS(E882))*COS(RADIANS(M872))))</f>
        <v>0</v>
      </c>
      <c r="N876" s="3">
        <f>IF(DEGREES(ACOS(SIN(RADIANS(G876))*SIN(RADIANS(E882))+COS(RADIANS(G876))*COS(RADIANS(E882))*COS(RADIANS(N872))))&gt;90,0,$F$4*$F$5/E881^2*(SIN(RADIANS(G876))*SIN(RADIANS(E882))+COS(RADIANS(G876))*COS(RADIANS(E882))*COS(RADIANS(N872))))</f>
        <v>0</v>
      </c>
      <c r="O876" s="3">
        <f>IF(DEGREES(ACOS(SIN(RADIANS(G876))*SIN(RADIANS(E882))+COS(RADIANS(G876))*COS(RADIANS(E882))*COS(RADIANS(O872))))&gt;90,0,$F$4*$F$5/E881^2*(SIN(RADIANS(G876))*SIN(RADIANS(E882))+COS(RADIANS(G876))*COS(RADIANS(E882))*COS(RADIANS(O872))))</f>
        <v>0</v>
      </c>
      <c r="P876" s="3">
        <f>IF(DEGREES(ACOS(SIN(RADIANS(G876))*SIN(RADIANS(E882))+COS(RADIANS(G876))*COS(RADIANS(E882))*COS(RADIANS(P872))))&gt;90,0,$F$4*$F$5/E881^2*(SIN(RADIANS(G876))*SIN(RADIANS(E882))+COS(RADIANS(G876))*COS(RADIANS(E882))*COS(RADIANS(P872))))</f>
        <v>0</v>
      </c>
      <c r="Q876" s="3">
        <f>IF(DEGREES(ACOS(SIN(RADIANS(G876))*SIN(RADIANS(E882))+COS(RADIANS(G876))*COS(RADIANS(E882))*COS(RADIANS(Q872))))&gt;90,0,$F$4*$F$5/E881^2*(SIN(RADIANS(G876))*SIN(RADIANS(E882))+COS(RADIANS(G876))*COS(RADIANS(E882))*COS(RADIANS(Q872))))</f>
        <v>0</v>
      </c>
      <c r="R876" s="3" t="e">
        <f>IF(DEGREES(ACOS(SIN(RADIANS(G876))*SIN(RADIANS(E882))+COS(RADIANS(G876))*COS(RADIANS(E882))*COS(RADIANS(R872))))&gt;90,0,$F$4*$F$5/E881^2*(SIN(RADIANS(G876))*SIN(RADIANS(E882))+COS(RADIANS(G876))*COS(RADIANS(E882))*COS(RADIANS(R872))))</f>
        <v>#DIV/0!</v>
      </c>
      <c r="S876" s="3" t="e">
        <f>IF(DEGREES(ACOS(SIN(RADIANS(G876))*SIN(RADIANS(E882))+COS(RADIANS(G876))*COS(RADIANS(E882))*COS(RADIANS(S872))))&gt;90,0,$F$4*$F$5/E881^2*(SIN(RADIANS(G876))*SIN(RADIANS(E882))+COS(RADIANS(G876))*COS(RADIANS(E882))*COS(RADIANS(S872))))</f>
        <v>#DIV/0!</v>
      </c>
      <c r="T876" s="3" t="e">
        <f>IF(DEGREES(ACOS(SIN(RADIANS(G876))*SIN(RADIANS(E882))+COS(RADIANS(G876))*COS(RADIANS(E882))*COS(RADIANS(T872))))&gt;90,0,$F$4*$F$5/E881^2*(SIN(RADIANS(G876))*SIN(RADIANS(E882))+COS(RADIANS(G876))*COS(RADIANS(E882))*COS(RADIANS(T872))))</f>
        <v>#DIV/0!</v>
      </c>
      <c r="U876" s="3" t="e">
        <f>IF(DEGREES(ACOS(SIN(RADIANS(G876))*SIN(RADIANS(E882))+COS(RADIANS(G876))*COS(RADIANS(E882))*COS(RADIANS(U872))))&gt;90,0,$F$4*$F$5/E881^2*(SIN(RADIANS(G876))*SIN(RADIANS(E882))+COS(RADIANS(G876))*COS(RADIANS(E882))*COS(RADIANS(U872))))</f>
        <v>#DIV/0!</v>
      </c>
      <c r="V876" s="3" t="e">
        <f>IF(DEGREES(ACOS(SIN(RADIANS(G876))*SIN(RADIANS(E882))+COS(RADIANS(G876))*COS(RADIANS(E882))*COS(RADIANS(V872))))&gt;90,0,$F$4*$F$5/E881^2*(SIN(RADIANS(G876))*SIN(RADIANS(E882))+COS(RADIANS(G876))*COS(RADIANS(E882))*COS(RADIANS(V872))))</f>
        <v>#DIV/0!</v>
      </c>
      <c r="W876" s="3" t="e">
        <f>IF(DEGREES(ACOS(SIN(RADIANS(G876))*SIN(RADIANS(E882))+COS(RADIANS(G876))*COS(RADIANS(E882))*COS(RADIANS(W872))))&gt;90,0,$F$4*$F$5/E881^2*(SIN(RADIANS(G876))*SIN(RADIANS(E882))+COS(RADIANS(G876))*COS(RADIANS(E882))*COS(RADIANS(W872))))</f>
        <v>#DIV/0!</v>
      </c>
      <c r="X876" s="3" t="e">
        <f>IF(DEGREES(ACOS(SIN(RADIANS(G876))*SIN(RADIANS(E882))+COS(RADIANS(G876))*COS(RADIANS(E882))*COS(RADIANS(X872))))&gt;90,0,$F$4*$F$5/E881^2*(SIN(RADIANS(G876))*SIN(RADIANS(E882))+COS(RADIANS(G876))*COS(RADIANS(E882))*COS(RADIANS(X872))))</f>
        <v>#DIV/0!</v>
      </c>
      <c r="Y876" s="3" t="e">
        <f>IF(DEGREES(ACOS(SIN(RADIANS(G876))*SIN(RADIANS(E882))+COS(RADIANS(G876))*COS(RADIANS(E882))*COS(RADIANS(Y872))))&gt;90,0,$F$4*$F$5/E881^2*(SIN(RADIANS(G876))*SIN(RADIANS(E882))+COS(RADIANS(G876))*COS(RADIANS(E882))*COS(RADIANS(Y872))))</f>
        <v>#DIV/0!</v>
      </c>
      <c r="Z876" s="3" t="e">
        <f>IF(DEGREES(ACOS(SIN(RADIANS(G876))*SIN(RADIANS(E882))+COS(RADIANS(G876))*COS(RADIANS(E882))*COS(RADIANS(Z872))))&gt;90,0,$F$4*$F$5/E881^2*(SIN(RADIANS(G876))*SIN(RADIANS(E882))+COS(RADIANS(G876))*COS(RADIANS(E882))*COS(RADIANS(Z872))))</f>
        <v>#DIV/0!</v>
      </c>
      <c r="AA876" s="3" t="e">
        <f>IF(DEGREES(ACOS(SIN(RADIANS(G876))*SIN(RADIANS(E882))+COS(RADIANS(G876))*COS(RADIANS(E882))*COS(RADIANS(AA872))))&gt;90,0,$F$4*$F$5/E881^2*(SIN(RADIANS(G876))*SIN(RADIANS(E882))+COS(RADIANS(G876))*COS(RADIANS(E882))*COS(RADIANS(AA872))))</f>
        <v>#DIV/0!</v>
      </c>
      <c r="AB876" s="3" t="e">
        <f>IF(DEGREES(ACOS(SIN(RADIANS(G876))*SIN(RADIANS(E882))+COS(RADIANS(G876))*COS(RADIANS(E882))*COS(RADIANS(AB872))))&gt;90,0,$F$4*$F$5/E881^2*(SIN(RADIANS(G876))*SIN(RADIANS(E882))+COS(RADIANS(G876))*COS(RADIANS(E882))*COS(RADIANS(AB872))))</f>
        <v>#DIV/0!</v>
      </c>
      <c r="AC876" s="3" t="e">
        <f>IF(DEGREES(ACOS(SIN(RADIANS(G876))*SIN(RADIANS(E882))+COS(RADIANS(G876))*COS(RADIANS(E882))*COS(RADIANS(AC872))))&gt;90,0,$F$4*$F$5/E881^2*(SIN(RADIANS(G876))*SIN(RADIANS(E882))+COS(RADIANS(G876))*COS(RADIANS(E882))*COS(RADIANS(AC872))))</f>
        <v>#DIV/0!</v>
      </c>
      <c r="AD876" s="3" t="e">
        <f>IF(DEGREES(ACOS(SIN(RADIANS(G876))*SIN(RADIANS(E882))+COS(RADIANS(G876))*COS(RADIANS(E882))*COS(RADIANS(AD872))))&gt;90,0,$F$4*$F$5/E881^2*(SIN(RADIANS(G876))*SIN(RADIANS(E882))+COS(RADIANS(G876))*COS(RADIANS(E882))*COS(RADIANS(AD872))))</f>
        <v>#DIV/0!</v>
      </c>
      <c r="AE876" s="3" t="e">
        <f>IF(DEGREES(ACOS(SIN(RADIANS(G876))*SIN(RADIANS(E882))+COS(RADIANS(G876))*COS(RADIANS(E882))*COS(RADIANS(AE872))))&gt;90,0,$F$4*$F$5/E881^2*(SIN(RADIANS(G876))*SIN(RADIANS(E882))+COS(RADIANS(G876))*COS(RADIANS(E882))*COS(RADIANS(AE872))))</f>
        <v>#DIV/0!</v>
      </c>
      <c r="AF876" s="3" t="e">
        <f>IF(DEGREES(ACOS(SIN(RADIANS(G876))*SIN(RADIANS(E882))+COS(RADIANS(G876))*COS(RADIANS(E882))*COS(RADIANS(AF872))))&gt;90,0,$F$4*$F$5/E881^2*(SIN(RADIANS(G876))*SIN(RADIANS(E882))+COS(RADIANS(G876))*COS(RADIANS(E882))*COS(RADIANS(AF872))))</f>
        <v>#DIV/0!</v>
      </c>
      <c r="AG876" s="3" t="e">
        <f>IF(DEGREES(ACOS(SIN(RADIANS(G876))*SIN(RADIANS(E882))+COS(RADIANS(G876))*COS(RADIANS(E882))*COS(RADIANS(AG872))))&gt;90,0,$F$4*$F$5/E881^2*(SIN(RADIANS(G876))*SIN(RADIANS(E882))+COS(RADIANS(G876))*COS(RADIANS(E882))*COS(RADIANS(AG872))))</f>
        <v>#DIV/0!</v>
      </c>
      <c r="AH876" s="3" t="e">
        <f>IF(DEGREES(ACOS(SIN(RADIANS(G876))*SIN(RADIANS(E882))+COS(RADIANS(G876))*COS(RADIANS(E882))*COS(RADIANS(AH872))))&gt;90,0,$F$4*$F$5/E881^2*(SIN(RADIANS(G876))*SIN(RADIANS(E882))+COS(RADIANS(G876))*COS(RADIANS(E882))*COS(RADIANS(AH872))))</f>
        <v>#DIV/0!</v>
      </c>
      <c r="AI876" s="3" t="e">
        <f>IF(DEGREES(ACOS(SIN(RADIANS(G876))*SIN(RADIANS(E882))+COS(RADIANS(G876))*COS(RADIANS(E882))*COS(RADIANS(AI872))))&gt;90,0,$F$4*$F$5/E881^2*(SIN(RADIANS(G876))*SIN(RADIANS(E882))+COS(RADIANS(G876))*COS(RADIANS(E882))*COS(RADIANS(AI872))))</f>
        <v>#DIV/0!</v>
      </c>
      <c r="AJ876" s="3" t="e">
        <f>IF(DEGREES(ACOS(SIN(RADIANS(G876))*SIN(RADIANS(E882))+COS(RADIANS(G876))*COS(RADIANS(E882))*COS(RADIANS(AJ872))))&gt;90,0,$F$4*$F$5/E881^2*(SIN(RADIANS(G876))*SIN(RADIANS(E882))+COS(RADIANS(G876))*COS(RADIANS(E882))*COS(RADIANS(AJ872))))</f>
        <v>#DIV/0!</v>
      </c>
      <c r="AK876" s="3">
        <f>IF(DEGREES(ACOS(SIN(RADIANS(G876))*SIN(RADIANS(E882))+COS(RADIANS(G876))*COS(RADIANS(E882))*COS(RADIANS(AK872))))&gt;90,0,$F$4*$F$5/E881^2*(SIN(RADIANS(G876))*SIN(RADIANS(E882))+COS(RADIANS(G876))*COS(RADIANS(E882))*COS(RADIANS(AK872))))</f>
        <v>0</v>
      </c>
      <c r="AL876" s="3">
        <f>IF(DEGREES(ACOS(SIN(RADIANS(G876))*SIN(RADIANS(E882))+COS(RADIANS(G876))*COS(RADIANS(E882))*COS(RADIANS(AL872))))&gt;90,0,$F$4*$F$5/E881^2*(SIN(RADIANS(G876))*SIN(RADIANS(E882))+COS(RADIANS(G876))*COS(RADIANS(E882))*COS(RADIANS(AL872))))</f>
        <v>0</v>
      </c>
      <c r="AM876" s="3">
        <f>IF(DEGREES(ACOS(SIN(RADIANS(G876))*SIN(RADIANS(E882))+COS(RADIANS(G876))*COS(RADIANS(E882))*COS(RADIANS(AM872))))&gt;90,0,$F$4*$F$5/E881^2*(SIN(RADIANS(G876))*SIN(RADIANS(E882))+COS(RADIANS(G876))*COS(RADIANS(E882))*COS(RADIANS(AM872))))</f>
        <v>0</v>
      </c>
      <c r="AN876" s="3">
        <f>IF(DEGREES(ACOS(SIN(RADIANS(G876))*SIN(RADIANS(E882))+COS(RADIANS(G876))*COS(RADIANS(E882))*COS(RADIANS(AN872))))&gt;90,0,$F$4*$F$5/E881^2*(SIN(RADIANS(G876))*SIN(RADIANS(E882))+COS(RADIANS(G876))*COS(RADIANS(E882))*COS(RADIANS(AN872))))</f>
        <v>0</v>
      </c>
      <c r="AO876" s="3">
        <f>IF(DEGREES(ACOS(SIN(RADIANS(G876))*SIN(RADIANS(E882))+COS(RADIANS(G876))*COS(RADIANS(E882))*COS(RADIANS(AO872))))&gt;90,0,$F$4*$F$5/E881^2*(SIN(RADIANS(G876))*SIN(RADIANS(E882))+COS(RADIANS(G876))*COS(RADIANS(E882))*COS(RADIANS(AO872))))</f>
        <v>0</v>
      </c>
      <c r="AP876" s="3">
        <f>IF(DEGREES(ACOS(SIN(RADIANS(G876))*SIN(RADIANS(E882))+COS(RADIANS(G876))*COS(RADIANS(E882))*COS(RADIANS(AP872))))&gt;90,0,$F$4*$F$5/E881^2*(SIN(RADIANS(G876))*SIN(RADIANS(E882))+COS(RADIANS(G876))*COS(RADIANS(E882))*COS(RADIANS(AP872))))</f>
        <v>0</v>
      </c>
      <c r="AQ876" s="3">
        <f>IF(DEGREES(ACOS(SIN(RADIANS(G876))*SIN(RADIANS(E882))+COS(RADIANS(G876))*COS(RADIANS(E882))*COS(RADIANS(AQ872))))&gt;90,0,$F$4*$F$5/E881^2*(SIN(RADIANS(G876))*SIN(RADIANS(E882))+COS(RADIANS(G876))*COS(RADIANS(E882))*COS(RADIANS(AQ872))))</f>
        <v>0</v>
      </c>
      <c r="AR876" s="3">
        <f>IF(DEGREES(ACOS(SIN(RADIANS(G876))*SIN(RADIANS(E882))+COS(RADIANS(G876))*COS(RADIANS(E882))*COS(RADIANS(AR872))))&gt;90,0,$F$4*$F$5/E881^2*(SIN(RADIANS(G876))*SIN(RADIANS(E882))+COS(RADIANS(G876))*COS(RADIANS(E882))*COS(RADIANS(AR872))))</f>
        <v>0</v>
      </c>
    </row>
    <row r="877" spans="2:44" ht="15.75" customHeight="1" x14ac:dyDescent="0.2">
      <c r="B877" s="20" t="s">
        <v>729</v>
      </c>
      <c r="E877" s="3">
        <f>IF(E874&lt;360,E874/360,(E874-360)/360)</f>
        <v>0</v>
      </c>
      <c r="G877" s="3">
        <v>60</v>
      </c>
      <c r="I877" s="3">
        <f>IF(DEGREES(ACOS(SIN(RADIANS(G877))*SIN(RADIANS(E882))+COS(RADIANS(G877))*COS(RADIANS(E882))*COS(RADIANS(I872))))&gt;90,0,$F$4*$F$5/E881^2*(SIN(RADIANS(G877))*SIN(RADIANS(E882))+COS(RADIANS(G877))*COS(RADIANS(E882))*COS(RADIANS(I872))))</f>
        <v>0</v>
      </c>
      <c r="J877" s="3">
        <f>IF(DEGREES(ACOS(SIN(RADIANS(G877))*SIN(RADIANS(E882))+COS(RADIANS(G877))*COS(RADIANS(E882))*COS(RADIANS(J872))))&gt;90,0,$F$4*$F$5/E881^2*(SIN(RADIANS(G877))*SIN(RADIANS(E882))+COS(RADIANS(G877))*COS(RADIANS(E882))*COS(RADIANS(J872))))</f>
        <v>0</v>
      </c>
      <c r="K877" s="3">
        <f>IF(DEGREES(ACOS(SIN(RADIANS(G877))*SIN(RADIANS(E882))+COS(RADIANS(G877))*COS(RADIANS(E882))*COS(RADIANS(K872))))&gt;90,0,$F$4*$F$5/E881^2*(SIN(RADIANS(G877))*SIN(RADIANS(E882))+COS(RADIANS(G877))*COS(RADIANS(E882))*COS(RADIANS(K872))))</f>
        <v>0</v>
      </c>
      <c r="L877" s="3">
        <f>IF(DEGREES(ACOS(SIN(RADIANS(G877))*SIN(RADIANS(E882))+COS(RADIANS(G877))*COS(RADIANS(E882))*COS(RADIANS(L872))))&gt;90,0,$F$4*$F$5/E881^2*(SIN(RADIANS(G877))*SIN(RADIANS(E882))+COS(RADIANS(G877))*COS(RADIANS(E882))*COS(RADIANS(L872))))</f>
        <v>0</v>
      </c>
      <c r="M877" s="3">
        <f>IF(DEGREES(ACOS(SIN(RADIANS(G877))*SIN(RADIANS(E882))+COS(RADIANS(G877))*COS(RADIANS(E882))*COS(RADIANS(M872))))&gt;90,0,$F$4*$F$5/E881^2*(SIN(RADIANS(G877))*SIN(RADIANS(E882))+COS(RADIANS(G877))*COS(RADIANS(E882))*COS(RADIANS(M872))))</f>
        <v>0</v>
      </c>
      <c r="N877" s="3">
        <f>IF(DEGREES(ACOS(SIN(RADIANS(G877))*SIN(RADIANS(E882))+COS(RADIANS(G877))*COS(RADIANS(E882))*COS(RADIANS(N872))))&gt;90,0,$F$4*$F$5/E881^2*(SIN(RADIANS(G877))*SIN(RADIANS(E882))+COS(RADIANS(G877))*COS(RADIANS(E882))*COS(RADIANS(N872))))</f>
        <v>0</v>
      </c>
      <c r="O877" s="3">
        <f>IF(DEGREES(ACOS(SIN(RADIANS(G877))*SIN(RADIANS(E882))+COS(RADIANS(G877))*COS(RADIANS(E882))*COS(RADIANS(O872))))&gt;90,0,$F$4*$F$5/E881^2*(SIN(RADIANS(G877))*SIN(RADIANS(E882))+COS(RADIANS(G877))*COS(RADIANS(E882))*COS(RADIANS(O872))))</f>
        <v>0</v>
      </c>
      <c r="P877" s="3">
        <f>IF(DEGREES(ACOS(SIN(RADIANS(G877))*SIN(RADIANS(E882))+COS(RADIANS(G877))*COS(RADIANS(E882))*COS(RADIANS(P872))))&gt;90,0,$F$4*$F$5/E881^2*(SIN(RADIANS(G877))*SIN(RADIANS(E882))+COS(RADIANS(G877))*COS(RADIANS(E882))*COS(RADIANS(P872))))</f>
        <v>0</v>
      </c>
      <c r="Q877" s="3">
        <f>IF(DEGREES(ACOS(SIN(RADIANS(G877))*SIN(RADIANS(E882))+COS(RADIANS(G877))*COS(RADIANS(E882))*COS(RADIANS(Q872))))&gt;90,0,$F$4*$F$5/E881^2*(SIN(RADIANS(G877))*SIN(RADIANS(E882))+COS(RADIANS(G877))*COS(RADIANS(E882))*COS(RADIANS(Q872))))</f>
        <v>0</v>
      </c>
      <c r="R877" s="3" t="e">
        <f>IF(DEGREES(ACOS(SIN(RADIANS(G877))*SIN(RADIANS(E882))+COS(RADIANS(G877))*COS(RADIANS(E882))*COS(RADIANS(R872))))&gt;90,0,$F$4*$F$5/E881^2*(SIN(RADIANS(G877))*SIN(RADIANS(E882))+COS(RADIANS(G877))*COS(RADIANS(E882))*COS(RADIANS(R872))))</f>
        <v>#DIV/0!</v>
      </c>
      <c r="S877" s="3" t="e">
        <f>IF(DEGREES(ACOS(SIN(RADIANS(G877))*SIN(RADIANS(E882))+COS(RADIANS(G877))*COS(RADIANS(E882))*COS(RADIANS(S872))))&gt;90,0,$F$4*$F$5/E881^2*(SIN(RADIANS(G877))*SIN(RADIANS(E882))+COS(RADIANS(G877))*COS(RADIANS(E882))*COS(RADIANS(S872))))</f>
        <v>#DIV/0!</v>
      </c>
      <c r="T877" s="3" t="e">
        <f>IF(DEGREES(ACOS(SIN(RADIANS(G877))*SIN(RADIANS(E882))+COS(RADIANS(G877))*COS(RADIANS(E882))*COS(RADIANS(T872))))&gt;90,0,$F$4*$F$5/E881^2*(SIN(RADIANS(G877))*SIN(RADIANS(E882))+COS(RADIANS(G877))*COS(RADIANS(E882))*COS(RADIANS(T872))))</f>
        <v>#DIV/0!</v>
      </c>
      <c r="U877" s="3" t="e">
        <f>IF(DEGREES(ACOS(SIN(RADIANS(G877))*SIN(RADIANS(E882))+COS(RADIANS(G877))*COS(RADIANS(E882))*COS(RADIANS(U872))))&gt;90,0,$F$4*$F$5/E881^2*(SIN(RADIANS(G877))*SIN(RADIANS(E882))+COS(RADIANS(G877))*COS(RADIANS(E882))*COS(RADIANS(U872))))</f>
        <v>#DIV/0!</v>
      </c>
      <c r="V877" s="3" t="e">
        <f>IF(DEGREES(ACOS(SIN(RADIANS(G877))*SIN(RADIANS(E882))+COS(RADIANS(G877))*COS(RADIANS(E882))*COS(RADIANS(V872))))&gt;90,0,$F$4*$F$5/E881^2*(SIN(RADIANS(G877))*SIN(RADIANS(E882))+COS(RADIANS(G877))*COS(RADIANS(E882))*COS(RADIANS(V872))))</f>
        <v>#DIV/0!</v>
      </c>
      <c r="W877" s="3" t="e">
        <f>IF(DEGREES(ACOS(SIN(RADIANS(G877))*SIN(RADIANS(E882))+COS(RADIANS(G877))*COS(RADIANS(E882))*COS(RADIANS(W872))))&gt;90,0,$F$4*$F$5/E881^2*(SIN(RADIANS(G877))*SIN(RADIANS(E882))+COS(RADIANS(G877))*COS(RADIANS(E882))*COS(RADIANS(W872))))</f>
        <v>#DIV/0!</v>
      </c>
      <c r="X877" s="3" t="e">
        <f>IF(DEGREES(ACOS(SIN(RADIANS(G877))*SIN(RADIANS(E882))+COS(RADIANS(G877))*COS(RADIANS(E882))*COS(RADIANS(X872))))&gt;90,0,$F$4*$F$5/E881^2*(SIN(RADIANS(G877))*SIN(RADIANS(E882))+COS(RADIANS(G877))*COS(RADIANS(E882))*COS(RADIANS(X872))))</f>
        <v>#DIV/0!</v>
      </c>
      <c r="Y877" s="3" t="e">
        <f>IF(DEGREES(ACOS(SIN(RADIANS(G877))*SIN(RADIANS(E882))+COS(RADIANS(G877))*COS(RADIANS(E882))*COS(RADIANS(Y872))))&gt;90,0,$F$4*$F$5/E881^2*(SIN(RADIANS(G877))*SIN(RADIANS(E882))+COS(RADIANS(G877))*COS(RADIANS(E882))*COS(RADIANS(Y872))))</f>
        <v>#DIV/0!</v>
      </c>
      <c r="Z877" s="3" t="e">
        <f>IF(DEGREES(ACOS(SIN(RADIANS(G877))*SIN(RADIANS(E882))+COS(RADIANS(G877))*COS(RADIANS(E882))*COS(RADIANS(Z872))))&gt;90,0,$F$4*$F$5/E881^2*(SIN(RADIANS(G877))*SIN(RADIANS(E882))+COS(RADIANS(G877))*COS(RADIANS(E882))*COS(RADIANS(Z872))))</f>
        <v>#DIV/0!</v>
      </c>
      <c r="AA877" s="3" t="e">
        <f>IF(DEGREES(ACOS(SIN(RADIANS(G877))*SIN(RADIANS(E882))+COS(RADIANS(G877))*COS(RADIANS(E882))*COS(RADIANS(AA872))))&gt;90,0,$F$4*$F$5/E881^2*(SIN(RADIANS(G877))*SIN(RADIANS(E882))+COS(RADIANS(G877))*COS(RADIANS(E882))*COS(RADIANS(AA872))))</f>
        <v>#DIV/0!</v>
      </c>
      <c r="AB877" s="3" t="e">
        <f>IF(DEGREES(ACOS(SIN(RADIANS(G877))*SIN(RADIANS(E882))+COS(RADIANS(G877))*COS(RADIANS(E882))*COS(RADIANS(AB872))))&gt;90,0,$F$4*$F$5/E881^2*(SIN(RADIANS(G877))*SIN(RADIANS(E882))+COS(RADIANS(G877))*COS(RADIANS(E882))*COS(RADIANS(AB872))))</f>
        <v>#DIV/0!</v>
      </c>
      <c r="AC877" s="3" t="e">
        <f>IF(DEGREES(ACOS(SIN(RADIANS(G877))*SIN(RADIANS(E882))+COS(RADIANS(G877))*COS(RADIANS(E882))*COS(RADIANS(AC872))))&gt;90,0,$F$4*$F$5/E881^2*(SIN(RADIANS(G877))*SIN(RADIANS(E882))+COS(RADIANS(G877))*COS(RADIANS(E882))*COS(RADIANS(AC872))))</f>
        <v>#DIV/0!</v>
      </c>
      <c r="AD877" s="3" t="e">
        <f>IF(DEGREES(ACOS(SIN(RADIANS(G877))*SIN(RADIANS(E882))+COS(RADIANS(G877))*COS(RADIANS(E882))*COS(RADIANS(AD872))))&gt;90,0,$F$4*$F$5/E881^2*(SIN(RADIANS(G877))*SIN(RADIANS(E882))+COS(RADIANS(G877))*COS(RADIANS(E882))*COS(RADIANS(AD872))))</f>
        <v>#DIV/0!</v>
      </c>
      <c r="AE877" s="3" t="e">
        <f>IF(DEGREES(ACOS(SIN(RADIANS(G877))*SIN(RADIANS(E882))+COS(RADIANS(G877))*COS(RADIANS(E882))*COS(RADIANS(AE872))))&gt;90,0,$F$4*$F$5/E881^2*(SIN(RADIANS(G877))*SIN(RADIANS(E882))+COS(RADIANS(G877))*COS(RADIANS(E882))*COS(RADIANS(AE872))))</f>
        <v>#DIV/0!</v>
      </c>
      <c r="AF877" s="3" t="e">
        <f>IF(DEGREES(ACOS(SIN(RADIANS(G877))*SIN(RADIANS(E882))+COS(RADIANS(G877))*COS(RADIANS(E882))*COS(RADIANS(AF872))))&gt;90,0,$F$4*$F$5/E881^2*(SIN(RADIANS(G877))*SIN(RADIANS(E882))+COS(RADIANS(G877))*COS(RADIANS(E882))*COS(RADIANS(AF872))))</f>
        <v>#DIV/0!</v>
      </c>
      <c r="AG877" s="3" t="e">
        <f>IF(DEGREES(ACOS(SIN(RADIANS(G877))*SIN(RADIANS(E882))+COS(RADIANS(G877))*COS(RADIANS(E882))*COS(RADIANS(AG872))))&gt;90,0,$F$4*$F$5/E881^2*(SIN(RADIANS(G877))*SIN(RADIANS(E882))+COS(RADIANS(G877))*COS(RADIANS(E882))*COS(RADIANS(AG872))))</f>
        <v>#DIV/0!</v>
      </c>
      <c r="AH877" s="3" t="e">
        <f>IF(DEGREES(ACOS(SIN(RADIANS(G877))*SIN(RADIANS(E882))+COS(RADIANS(G877))*COS(RADIANS(E882))*COS(RADIANS(AH872))))&gt;90,0,$F$4*$F$5/E881^2*(SIN(RADIANS(G877))*SIN(RADIANS(E882))+COS(RADIANS(G877))*COS(RADIANS(E882))*COS(RADIANS(AH872))))</f>
        <v>#DIV/0!</v>
      </c>
      <c r="AI877" s="3" t="e">
        <f>IF(DEGREES(ACOS(SIN(RADIANS(G877))*SIN(RADIANS(E882))+COS(RADIANS(G877))*COS(RADIANS(E882))*COS(RADIANS(AI872))))&gt;90,0,$F$4*$F$5/E881^2*(SIN(RADIANS(G877))*SIN(RADIANS(E882))+COS(RADIANS(G877))*COS(RADIANS(E882))*COS(RADIANS(AI872))))</f>
        <v>#DIV/0!</v>
      </c>
      <c r="AJ877" s="3" t="e">
        <f>IF(DEGREES(ACOS(SIN(RADIANS(G877))*SIN(RADIANS(E882))+COS(RADIANS(G877))*COS(RADIANS(E882))*COS(RADIANS(AJ872))))&gt;90,0,$F$4*$F$5/E881^2*(SIN(RADIANS(G877))*SIN(RADIANS(E882))+COS(RADIANS(G877))*COS(RADIANS(E882))*COS(RADIANS(AJ872))))</f>
        <v>#DIV/0!</v>
      </c>
      <c r="AK877" s="3">
        <f>IF(DEGREES(ACOS(SIN(RADIANS(G877))*SIN(RADIANS(E882))+COS(RADIANS(G877))*COS(RADIANS(E882))*COS(RADIANS(AK872))))&gt;90,0,$F$4*$F$5/E881^2*(SIN(RADIANS(G877))*SIN(RADIANS(E882))+COS(RADIANS(G877))*COS(RADIANS(E882))*COS(RADIANS(AK872))))</f>
        <v>0</v>
      </c>
      <c r="AL877" s="3">
        <f>IF(DEGREES(ACOS(SIN(RADIANS(G877))*SIN(RADIANS(E882))+COS(RADIANS(G877))*COS(RADIANS(E882))*COS(RADIANS(AL872))))&gt;90,0,$F$4*$F$5/E881^2*(SIN(RADIANS(G877))*SIN(RADIANS(E882))+COS(RADIANS(G877))*COS(RADIANS(E882))*COS(RADIANS(AL872))))</f>
        <v>0</v>
      </c>
      <c r="AM877" s="3">
        <f>IF(DEGREES(ACOS(SIN(RADIANS(G877))*SIN(RADIANS(E882))+COS(RADIANS(G877))*COS(RADIANS(E882))*COS(RADIANS(AM872))))&gt;90,0,$F$4*$F$5/E881^2*(SIN(RADIANS(G877))*SIN(RADIANS(E882))+COS(RADIANS(G877))*COS(RADIANS(E882))*COS(RADIANS(AM872))))</f>
        <v>0</v>
      </c>
      <c r="AN877" s="3">
        <f>IF(DEGREES(ACOS(SIN(RADIANS(G877))*SIN(RADIANS(E882))+COS(RADIANS(G877))*COS(RADIANS(E882))*COS(RADIANS(AN872))))&gt;90,0,$F$4*$F$5/E881^2*(SIN(RADIANS(G877))*SIN(RADIANS(E882))+COS(RADIANS(G877))*COS(RADIANS(E882))*COS(RADIANS(AN872))))</f>
        <v>0</v>
      </c>
      <c r="AO877" s="3">
        <f>IF(DEGREES(ACOS(SIN(RADIANS(G877))*SIN(RADIANS(E882))+COS(RADIANS(G877))*COS(RADIANS(E882))*COS(RADIANS(AO872))))&gt;90,0,$F$4*$F$5/E881^2*(SIN(RADIANS(G877))*SIN(RADIANS(E882))+COS(RADIANS(G877))*COS(RADIANS(E882))*COS(RADIANS(AO872))))</f>
        <v>0</v>
      </c>
      <c r="AP877" s="3">
        <f>IF(DEGREES(ACOS(SIN(RADIANS(G877))*SIN(RADIANS(E882))+COS(RADIANS(G877))*COS(RADIANS(E882))*COS(RADIANS(AP872))))&gt;90,0,$F$4*$F$5/E881^2*(SIN(RADIANS(G877))*SIN(RADIANS(E882))+COS(RADIANS(G877))*COS(RADIANS(E882))*COS(RADIANS(AP872))))</f>
        <v>0</v>
      </c>
      <c r="AQ877" s="3">
        <f>IF(DEGREES(ACOS(SIN(RADIANS(G877))*SIN(RADIANS(E882))+COS(RADIANS(G877))*COS(RADIANS(E882))*COS(RADIANS(AQ872))))&gt;90,0,$F$4*$F$5/E881^2*(SIN(RADIANS(G877))*SIN(RADIANS(E882))+COS(RADIANS(G877))*COS(RADIANS(E882))*COS(RADIANS(AQ872))))</f>
        <v>0</v>
      </c>
      <c r="AR877" s="3">
        <f>IF(DEGREES(ACOS(SIN(RADIANS(G877))*SIN(RADIANS(E882))+COS(RADIANS(G877))*COS(RADIANS(E882))*COS(RADIANS(AR872))))&gt;90,0,$F$4*$F$5/E881^2*(SIN(RADIANS(G877))*SIN(RADIANS(E882))+COS(RADIANS(G877))*COS(RADIANS(E882))*COS(RADIANS(AR872))))</f>
        <v>0</v>
      </c>
    </row>
    <row r="878" spans="2:44" ht="15.75" customHeight="1" x14ac:dyDescent="0.2">
      <c r="B878" s="20" t="s">
        <v>785</v>
      </c>
      <c r="E878" s="3">
        <f>E877*$F$11</f>
        <v>0</v>
      </c>
      <c r="G878" s="3">
        <v>50</v>
      </c>
      <c r="I878" s="3">
        <f>IF(DEGREES(ACOS(SIN(RADIANS(G878))*SIN(RADIANS(E882))+COS(RADIANS(G878))*COS(RADIANS(E882))*COS(RADIANS(I872))))&gt;90,0,$F$4*$F$5/E881^2*(SIN(RADIANS(G878))*SIN(RADIANS(E882))+COS(RADIANS(G878))*COS(RADIANS(E882))*COS(RADIANS(I872))))</f>
        <v>0</v>
      </c>
      <c r="J878" s="3">
        <f>IF(DEGREES(ACOS(SIN(RADIANS(G878))*SIN(RADIANS(E882))+COS(RADIANS(G878))*COS(RADIANS(E882))*COS(RADIANS(J872))))&gt;90,0,$F$4*$F$5/E881^2*(SIN(RADIANS(G878))*SIN(RADIANS(E882))+COS(RADIANS(G878))*COS(RADIANS(E882))*COS(RADIANS(J872))))</f>
        <v>0</v>
      </c>
      <c r="K878" s="3">
        <f>IF(DEGREES(ACOS(SIN(RADIANS(G878))*SIN(RADIANS(E882))+COS(RADIANS(G878))*COS(RADIANS(E882))*COS(RADIANS(K872))))&gt;90,0,$F$4*$F$5/E881^2*(SIN(RADIANS(G878))*SIN(RADIANS(E882))+COS(RADIANS(G878))*COS(RADIANS(E882))*COS(RADIANS(K872))))</f>
        <v>0</v>
      </c>
      <c r="L878" s="3">
        <f>IF(DEGREES(ACOS(SIN(RADIANS(G878))*SIN(RADIANS(E882))+COS(RADIANS(G878))*COS(RADIANS(E882))*COS(RADIANS(L872))))&gt;90,0,$F$4*$F$5/E881^2*(SIN(RADIANS(G878))*SIN(RADIANS(E882))+COS(RADIANS(G878))*COS(RADIANS(E882))*COS(RADIANS(L872))))</f>
        <v>0</v>
      </c>
      <c r="M878" s="3">
        <f>IF(DEGREES(ACOS(SIN(RADIANS(G878))*SIN(RADIANS(E882))+COS(RADIANS(G878))*COS(RADIANS(E882))*COS(RADIANS(M872))))&gt;90,0,$F$4*$F$5/E881^2*(SIN(RADIANS(G878))*SIN(RADIANS(E882))+COS(RADIANS(G878))*COS(RADIANS(E882))*COS(RADIANS(M872))))</f>
        <v>0</v>
      </c>
      <c r="N878" s="3">
        <f>IF(DEGREES(ACOS(SIN(RADIANS(G878))*SIN(RADIANS(E882))+COS(RADIANS(G878))*COS(RADIANS(E882))*COS(RADIANS(N872))))&gt;90,0,$F$4*$F$5/E881^2*(SIN(RADIANS(G878))*SIN(RADIANS(E882))+COS(RADIANS(G878))*COS(RADIANS(E882))*COS(RADIANS(N872))))</f>
        <v>0</v>
      </c>
      <c r="O878" s="3">
        <f>IF(DEGREES(ACOS(SIN(RADIANS(G878))*SIN(RADIANS(E882))+COS(RADIANS(G878))*COS(RADIANS(E882))*COS(RADIANS(O872))))&gt;90,0,$F$4*$F$5/E881^2*(SIN(RADIANS(G878))*SIN(RADIANS(E882))+COS(RADIANS(G878))*COS(RADIANS(E882))*COS(RADIANS(O872))))</f>
        <v>0</v>
      </c>
      <c r="P878" s="3">
        <f>IF(DEGREES(ACOS(SIN(RADIANS(G878))*SIN(RADIANS(E882))+COS(RADIANS(G878))*COS(RADIANS(E882))*COS(RADIANS(P872))))&gt;90,0,$F$4*$F$5/E881^2*(SIN(RADIANS(G878))*SIN(RADIANS(E882))+COS(RADIANS(G878))*COS(RADIANS(E882))*COS(RADIANS(P872))))</f>
        <v>0</v>
      </c>
      <c r="Q878" s="3">
        <f>IF(DEGREES(ACOS(SIN(RADIANS(G878))*SIN(RADIANS(E882))+COS(RADIANS(G878))*COS(RADIANS(E882))*COS(RADIANS(Q872))))&gt;90,0,$F$4*$F$5/E881^2*(SIN(RADIANS(G878))*SIN(RADIANS(E882))+COS(RADIANS(G878))*COS(RADIANS(E882))*COS(RADIANS(Q872))))</f>
        <v>0</v>
      </c>
      <c r="R878" s="3" t="e">
        <f>IF(DEGREES(ACOS(SIN(RADIANS(G878))*SIN(RADIANS(E882))+COS(RADIANS(G878))*COS(RADIANS(E882))*COS(RADIANS(R872))))&gt;90,0,$F$4*$F$5/E881^2*(SIN(RADIANS(G878))*SIN(RADIANS(E882))+COS(RADIANS(G878))*COS(RADIANS(E882))*COS(RADIANS(R872))))</f>
        <v>#DIV/0!</v>
      </c>
      <c r="S878" s="3" t="e">
        <f>IF(DEGREES(ACOS(SIN(RADIANS(G878))*SIN(RADIANS(E882))+COS(RADIANS(G878))*COS(RADIANS(E882))*COS(RADIANS(S872))))&gt;90,0,$F$4*$F$5/E881^2*(SIN(RADIANS(G878))*SIN(RADIANS(E882))+COS(RADIANS(G878))*COS(RADIANS(E882))*COS(RADIANS(S872))))</f>
        <v>#DIV/0!</v>
      </c>
      <c r="T878" s="3" t="e">
        <f>IF(DEGREES(ACOS(SIN(RADIANS(G878))*SIN(RADIANS(E882))+COS(RADIANS(G878))*COS(RADIANS(E882))*COS(RADIANS(T872))))&gt;90,0,$F$4*$F$5/E881^2*(SIN(RADIANS(G878))*SIN(RADIANS(E882))+COS(RADIANS(G878))*COS(RADIANS(E882))*COS(RADIANS(T872))))</f>
        <v>#DIV/0!</v>
      </c>
      <c r="U878" s="3" t="e">
        <f>IF(DEGREES(ACOS(SIN(RADIANS(G878))*SIN(RADIANS(E882))+COS(RADIANS(G878))*COS(RADIANS(E882))*COS(RADIANS(U872))))&gt;90,0,$F$4*$F$5/E881^2*(SIN(RADIANS(G878))*SIN(RADIANS(E882))+COS(RADIANS(G878))*COS(RADIANS(E882))*COS(RADIANS(U872))))</f>
        <v>#DIV/0!</v>
      </c>
      <c r="V878" s="3" t="e">
        <f>IF(DEGREES(ACOS(SIN(RADIANS(G878))*SIN(RADIANS(E882))+COS(RADIANS(G878))*COS(RADIANS(E882))*COS(RADIANS(V872))))&gt;90,0,$F$4*$F$5/E881^2*(SIN(RADIANS(G878))*SIN(RADIANS(E882))+COS(RADIANS(G878))*COS(RADIANS(E882))*COS(RADIANS(V872))))</f>
        <v>#DIV/0!</v>
      </c>
      <c r="W878" s="3" t="e">
        <f>IF(DEGREES(ACOS(SIN(RADIANS(G878))*SIN(RADIANS(E882))+COS(RADIANS(G878))*COS(RADIANS(E882))*COS(RADIANS(W872))))&gt;90,0,$F$4*$F$5/E881^2*(SIN(RADIANS(G878))*SIN(RADIANS(E882))+COS(RADIANS(G878))*COS(RADIANS(E882))*COS(RADIANS(W872))))</f>
        <v>#DIV/0!</v>
      </c>
      <c r="X878" s="3" t="e">
        <f>IF(DEGREES(ACOS(SIN(RADIANS(G878))*SIN(RADIANS(E882))+COS(RADIANS(G878))*COS(RADIANS(E882))*COS(RADIANS(X872))))&gt;90,0,$F$4*$F$5/E881^2*(SIN(RADIANS(G878))*SIN(RADIANS(E882))+COS(RADIANS(G878))*COS(RADIANS(E882))*COS(RADIANS(X872))))</f>
        <v>#DIV/0!</v>
      </c>
      <c r="Y878" s="3" t="e">
        <f>IF(DEGREES(ACOS(SIN(RADIANS(G878))*SIN(RADIANS(E882))+COS(RADIANS(G878))*COS(RADIANS(E882))*COS(RADIANS(Y872))))&gt;90,0,$F$4*$F$5/E881^2*(SIN(RADIANS(G878))*SIN(RADIANS(E882))+COS(RADIANS(G878))*COS(RADIANS(E882))*COS(RADIANS(Y872))))</f>
        <v>#DIV/0!</v>
      </c>
      <c r="Z878" s="3" t="e">
        <f>IF(DEGREES(ACOS(SIN(RADIANS(G878))*SIN(RADIANS(E882))+COS(RADIANS(G878))*COS(RADIANS(E882))*COS(RADIANS(Z872))))&gt;90,0,$F$4*$F$5/E881^2*(SIN(RADIANS(G878))*SIN(RADIANS(E882))+COS(RADIANS(G878))*COS(RADIANS(E882))*COS(RADIANS(Z872))))</f>
        <v>#DIV/0!</v>
      </c>
      <c r="AA878" s="3" t="e">
        <f>IF(DEGREES(ACOS(SIN(RADIANS(G878))*SIN(RADIANS(E882))+COS(RADIANS(G878))*COS(RADIANS(E882))*COS(RADIANS(AA872))))&gt;90,0,$F$4*$F$5/E881^2*(SIN(RADIANS(G878))*SIN(RADIANS(E882))+COS(RADIANS(G878))*COS(RADIANS(E882))*COS(RADIANS(AA872))))</f>
        <v>#DIV/0!</v>
      </c>
      <c r="AB878" s="3" t="e">
        <f>IF(DEGREES(ACOS(SIN(RADIANS(G878))*SIN(RADIANS(E882))+COS(RADIANS(G878))*COS(RADIANS(E882))*COS(RADIANS(AB872))))&gt;90,0,$F$4*$F$5/E881^2*(SIN(RADIANS(G878))*SIN(RADIANS(E882))+COS(RADIANS(G878))*COS(RADIANS(E882))*COS(RADIANS(AB872))))</f>
        <v>#DIV/0!</v>
      </c>
      <c r="AC878" s="3" t="e">
        <f>IF(DEGREES(ACOS(SIN(RADIANS(G878))*SIN(RADIANS(E882))+COS(RADIANS(G878))*COS(RADIANS(E882))*COS(RADIANS(AC872))))&gt;90,0,$F$4*$F$5/E881^2*(SIN(RADIANS(G878))*SIN(RADIANS(E882))+COS(RADIANS(G878))*COS(RADIANS(E882))*COS(RADIANS(AC872))))</f>
        <v>#DIV/0!</v>
      </c>
      <c r="AD878" s="3" t="e">
        <f>IF(DEGREES(ACOS(SIN(RADIANS(G878))*SIN(RADIANS(E882))+COS(RADIANS(G878))*COS(RADIANS(E882))*COS(RADIANS(AD872))))&gt;90,0,$F$4*$F$5/E881^2*(SIN(RADIANS(G878))*SIN(RADIANS(E882))+COS(RADIANS(G878))*COS(RADIANS(E882))*COS(RADIANS(AD872))))</f>
        <v>#DIV/0!</v>
      </c>
      <c r="AE878" s="3" t="e">
        <f>IF(DEGREES(ACOS(SIN(RADIANS(G878))*SIN(RADIANS(E882))+COS(RADIANS(G878))*COS(RADIANS(E882))*COS(RADIANS(AE872))))&gt;90,0,$F$4*$F$5/E881^2*(SIN(RADIANS(G878))*SIN(RADIANS(E882))+COS(RADIANS(G878))*COS(RADIANS(E882))*COS(RADIANS(AE872))))</f>
        <v>#DIV/0!</v>
      </c>
      <c r="AF878" s="3" t="e">
        <f>IF(DEGREES(ACOS(SIN(RADIANS(G878))*SIN(RADIANS(E882))+COS(RADIANS(G878))*COS(RADIANS(E882))*COS(RADIANS(AF872))))&gt;90,0,$F$4*$F$5/E881^2*(SIN(RADIANS(G878))*SIN(RADIANS(E882))+COS(RADIANS(G878))*COS(RADIANS(E882))*COS(RADIANS(AF872))))</f>
        <v>#DIV/0!</v>
      </c>
      <c r="AG878" s="3" t="e">
        <f>IF(DEGREES(ACOS(SIN(RADIANS(G878))*SIN(RADIANS(E882))+COS(RADIANS(G878))*COS(RADIANS(E882))*COS(RADIANS(AG872))))&gt;90,0,$F$4*$F$5/E881^2*(SIN(RADIANS(G878))*SIN(RADIANS(E882))+COS(RADIANS(G878))*COS(RADIANS(E882))*COS(RADIANS(AG872))))</f>
        <v>#DIV/0!</v>
      </c>
      <c r="AH878" s="3" t="e">
        <f>IF(DEGREES(ACOS(SIN(RADIANS(G878))*SIN(RADIANS(E882))+COS(RADIANS(G878))*COS(RADIANS(E882))*COS(RADIANS(AH872))))&gt;90,0,$F$4*$F$5/E881^2*(SIN(RADIANS(G878))*SIN(RADIANS(E882))+COS(RADIANS(G878))*COS(RADIANS(E882))*COS(RADIANS(AH872))))</f>
        <v>#DIV/0!</v>
      </c>
      <c r="AI878" s="3" t="e">
        <f>IF(DEGREES(ACOS(SIN(RADIANS(G878))*SIN(RADIANS(E882))+COS(RADIANS(G878))*COS(RADIANS(E882))*COS(RADIANS(AI872))))&gt;90,0,$F$4*$F$5/E881^2*(SIN(RADIANS(G878))*SIN(RADIANS(E882))+COS(RADIANS(G878))*COS(RADIANS(E882))*COS(RADIANS(AI872))))</f>
        <v>#DIV/0!</v>
      </c>
      <c r="AJ878" s="3" t="e">
        <f>IF(DEGREES(ACOS(SIN(RADIANS(G878))*SIN(RADIANS(E882))+COS(RADIANS(G878))*COS(RADIANS(E882))*COS(RADIANS(AJ872))))&gt;90,0,$F$4*$F$5/E881^2*(SIN(RADIANS(G878))*SIN(RADIANS(E882))+COS(RADIANS(G878))*COS(RADIANS(E882))*COS(RADIANS(AJ872))))</f>
        <v>#DIV/0!</v>
      </c>
      <c r="AK878" s="3">
        <f>IF(DEGREES(ACOS(SIN(RADIANS(G878))*SIN(RADIANS(E882))+COS(RADIANS(G878))*COS(RADIANS(E882))*COS(RADIANS(AK872))))&gt;90,0,$F$4*$F$5/E881^2*(SIN(RADIANS(G878))*SIN(RADIANS(E882))+COS(RADIANS(G878))*COS(RADIANS(E882))*COS(RADIANS(AK872))))</f>
        <v>0</v>
      </c>
      <c r="AL878" s="3">
        <f>IF(DEGREES(ACOS(SIN(RADIANS(G878))*SIN(RADIANS(E882))+COS(RADIANS(G878))*COS(RADIANS(E882))*COS(RADIANS(AL872))))&gt;90,0,$F$4*$F$5/E881^2*(SIN(RADIANS(G878))*SIN(RADIANS(E882))+COS(RADIANS(G878))*COS(RADIANS(E882))*COS(RADIANS(AL872))))</f>
        <v>0</v>
      </c>
      <c r="AM878" s="3">
        <f>IF(DEGREES(ACOS(SIN(RADIANS(G878))*SIN(RADIANS(E882))+COS(RADIANS(G878))*COS(RADIANS(E882))*COS(RADIANS(AM872))))&gt;90,0,$F$4*$F$5/E881^2*(SIN(RADIANS(G878))*SIN(RADIANS(E882))+COS(RADIANS(G878))*COS(RADIANS(E882))*COS(RADIANS(AM872))))</f>
        <v>0</v>
      </c>
      <c r="AN878" s="3">
        <f>IF(DEGREES(ACOS(SIN(RADIANS(G878))*SIN(RADIANS(E882))+COS(RADIANS(G878))*COS(RADIANS(E882))*COS(RADIANS(AN872))))&gt;90,0,$F$4*$F$5/E881^2*(SIN(RADIANS(G878))*SIN(RADIANS(E882))+COS(RADIANS(G878))*COS(RADIANS(E882))*COS(RADIANS(AN872))))</f>
        <v>0</v>
      </c>
      <c r="AO878" s="3">
        <f>IF(DEGREES(ACOS(SIN(RADIANS(G878))*SIN(RADIANS(E882))+COS(RADIANS(G878))*COS(RADIANS(E882))*COS(RADIANS(AO872))))&gt;90,0,$F$4*$F$5/E881^2*(SIN(RADIANS(G878))*SIN(RADIANS(E882))+COS(RADIANS(G878))*COS(RADIANS(E882))*COS(RADIANS(AO872))))</f>
        <v>0</v>
      </c>
      <c r="AP878" s="3">
        <f>IF(DEGREES(ACOS(SIN(RADIANS(G878))*SIN(RADIANS(E882))+COS(RADIANS(G878))*COS(RADIANS(E882))*COS(RADIANS(AP872))))&gt;90,0,$F$4*$F$5/E881^2*(SIN(RADIANS(G878))*SIN(RADIANS(E882))+COS(RADIANS(G878))*COS(RADIANS(E882))*COS(RADIANS(AP872))))</f>
        <v>0</v>
      </c>
      <c r="AQ878" s="3">
        <f>IF(DEGREES(ACOS(SIN(RADIANS(G878))*SIN(RADIANS(E882))+COS(RADIANS(G878))*COS(RADIANS(E882))*COS(RADIANS(AQ872))))&gt;90,0,$F$4*$F$5/E881^2*(SIN(RADIANS(G878))*SIN(RADIANS(E882))+COS(RADIANS(G878))*COS(RADIANS(E882))*COS(RADIANS(AQ872))))</f>
        <v>0</v>
      </c>
      <c r="AR878" s="3">
        <f>IF(DEGREES(ACOS(SIN(RADIANS(G878))*SIN(RADIANS(E882))+COS(RADIANS(G878))*COS(RADIANS(E882))*COS(RADIANS(AR872))))&gt;90,0,$F$4*$F$5/E881^2*(SIN(RADIANS(G878))*SIN(RADIANS(E882))+COS(RADIANS(G878))*COS(RADIANS(E882))*COS(RADIANS(AR872))))</f>
        <v>0</v>
      </c>
    </row>
    <row r="879" spans="2:44" ht="15.75" customHeight="1" x14ac:dyDescent="0.2">
      <c r="B879" s="20" t="s">
        <v>786</v>
      </c>
      <c r="E879" s="3" t="str">
        <f>IF($F$10=0,"N/A",$F$10*(E874/360)-ROUNDDOWN($F$10*(E874/360),0))</f>
        <v>N/A</v>
      </c>
      <c r="G879" s="3">
        <v>40</v>
      </c>
      <c r="I879" s="3">
        <f>IF(DEGREES(ACOS(SIN(RADIANS(G879))*SIN(RADIANS(E882))+COS(RADIANS(G879))*COS(RADIANS(E882))*COS(RADIANS(I872))))&gt;90,0,$F$4*$F$5/E881^2*(SIN(RADIANS(G879))*SIN(RADIANS(E882))+COS(RADIANS(G879))*COS(RADIANS(E882))*COS(RADIANS(I872))))</f>
        <v>0</v>
      </c>
      <c r="J879" s="3">
        <f>IF(DEGREES(ACOS(SIN(RADIANS(G879))*SIN(RADIANS(E882))+COS(RADIANS(G879))*COS(RADIANS(E882))*COS(RADIANS(J872))))&gt;90,0,$F$4*$F$5/E881^2*(SIN(RADIANS(G879))*SIN(RADIANS(E882))+COS(RADIANS(G879))*COS(RADIANS(E882))*COS(RADIANS(J872))))</f>
        <v>0</v>
      </c>
      <c r="K879" s="3">
        <f>IF(DEGREES(ACOS(SIN(RADIANS(G879))*SIN(RADIANS(E882))+COS(RADIANS(G879))*COS(RADIANS(E882))*COS(RADIANS(K872))))&gt;90,0,$F$4*$F$5/E881^2*(SIN(RADIANS(G879))*SIN(RADIANS(E882))+COS(RADIANS(G879))*COS(RADIANS(E882))*COS(RADIANS(K872))))</f>
        <v>0</v>
      </c>
      <c r="L879" s="3">
        <f>IF(DEGREES(ACOS(SIN(RADIANS(G879))*SIN(RADIANS(E882))+COS(RADIANS(G879))*COS(RADIANS(E882))*COS(RADIANS(L872))))&gt;90,0,$F$4*$F$5/E881^2*(SIN(RADIANS(G879))*SIN(RADIANS(E882))+COS(RADIANS(G879))*COS(RADIANS(E882))*COS(RADIANS(L872))))</f>
        <v>0</v>
      </c>
      <c r="M879" s="3">
        <f>IF(DEGREES(ACOS(SIN(RADIANS(G879))*SIN(RADIANS(E882))+COS(RADIANS(G879))*COS(RADIANS(E882))*COS(RADIANS(M872))))&gt;90,0,$F$4*$F$5/E881^2*(SIN(RADIANS(G879))*SIN(RADIANS(E882))+COS(RADIANS(G879))*COS(RADIANS(E882))*COS(RADIANS(M872))))</f>
        <v>0</v>
      </c>
      <c r="N879" s="3">
        <f>IF(DEGREES(ACOS(SIN(RADIANS(G879))*SIN(RADIANS(E882))+COS(RADIANS(G879))*COS(RADIANS(E882))*COS(RADIANS(N872))))&gt;90,0,$F$4*$F$5/E881^2*(SIN(RADIANS(G879))*SIN(RADIANS(E882))+COS(RADIANS(G879))*COS(RADIANS(E882))*COS(RADIANS(N872))))</f>
        <v>0</v>
      </c>
      <c r="O879" s="3">
        <f>IF(DEGREES(ACOS(SIN(RADIANS(G879))*SIN(RADIANS(E882))+COS(RADIANS(G879))*COS(RADIANS(E882))*COS(RADIANS(O872))))&gt;90,0,$F$4*$F$5/E881^2*(SIN(RADIANS(G879))*SIN(RADIANS(E882))+COS(RADIANS(G879))*COS(RADIANS(E882))*COS(RADIANS(O872))))</f>
        <v>0</v>
      </c>
      <c r="P879" s="3">
        <f>IF(DEGREES(ACOS(SIN(RADIANS(G879))*SIN(RADIANS(E882))+COS(RADIANS(G879))*COS(RADIANS(E882))*COS(RADIANS(P872))))&gt;90,0,$F$4*$F$5/E881^2*(SIN(RADIANS(G879))*SIN(RADIANS(E882))+COS(RADIANS(G879))*COS(RADIANS(E882))*COS(RADIANS(P872))))</f>
        <v>0</v>
      </c>
      <c r="Q879" s="3">
        <f>IF(DEGREES(ACOS(SIN(RADIANS(G879))*SIN(RADIANS(E882))+COS(RADIANS(G879))*COS(RADIANS(E882))*COS(RADIANS(Q872))))&gt;90,0,$F$4*$F$5/E881^2*(SIN(RADIANS(G879))*SIN(RADIANS(E882))+COS(RADIANS(G879))*COS(RADIANS(E882))*COS(RADIANS(Q872))))</f>
        <v>0</v>
      </c>
      <c r="R879" s="3" t="e">
        <f>IF(DEGREES(ACOS(SIN(RADIANS(G879))*SIN(RADIANS(E882))+COS(RADIANS(G879))*COS(RADIANS(E882))*COS(RADIANS(R872))))&gt;90,0,$F$4*$F$5/E881^2*(SIN(RADIANS(G879))*SIN(RADIANS(E882))+COS(RADIANS(G879))*COS(RADIANS(E882))*COS(RADIANS(R872))))</f>
        <v>#DIV/0!</v>
      </c>
      <c r="S879" s="3" t="e">
        <f>IF(DEGREES(ACOS(SIN(RADIANS(G879))*SIN(RADIANS(E882))+COS(RADIANS(G879))*COS(RADIANS(E882))*COS(RADIANS(S872))))&gt;90,0,$F$4*$F$5/E881^2*(SIN(RADIANS(G879))*SIN(RADIANS(E882))+COS(RADIANS(G879))*COS(RADIANS(E882))*COS(RADIANS(S872))))</f>
        <v>#DIV/0!</v>
      </c>
      <c r="T879" s="3" t="e">
        <f>IF(DEGREES(ACOS(SIN(RADIANS(G879))*SIN(RADIANS(E882))+COS(RADIANS(G879))*COS(RADIANS(E882))*COS(RADIANS(T872))))&gt;90,0,$F$4*$F$5/E881^2*(SIN(RADIANS(G879))*SIN(RADIANS(E882))+COS(RADIANS(G879))*COS(RADIANS(E882))*COS(RADIANS(T872))))</f>
        <v>#DIV/0!</v>
      </c>
      <c r="U879" s="3" t="e">
        <f>IF(DEGREES(ACOS(SIN(RADIANS(G879))*SIN(RADIANS(E882))+COS(RADIANS(G879))*COS(RADIANS(E882))*COS(RADIANS(U872))))&gt;90,0,$F$4*$F$5/E881^2*(SIN(RADIANS(G879))*SIN(RADIANS(E882))+COS(RADIANS(G879))*COS(RADIANS(E882))*COS(RADIANS(U872))))</f>
        <v>#DIV/0!</v>
      </c>
      <c r="V879" s="3" t="e">
        <f>IF(DEGREES(ACOS(SIN(RADIANS(G879))*SIN(RADIANS(E882))+COS(RADIANS(G879))*COS(RADIANS(E882))*COS(RADIANS(V872))))&gt;90,0,$F$4*$F$5/E881^2*(SIN(RADIANS(G879))*SIN(RADIANS(E882))+COS(RADIANS(G879))*COS(RADIANS(E882))*COS(RADIANS(V872))))</f>
        <v>#DIV/0!</v>
      </c>
      <c r="W879" s="3" t="e">
        <f>IF(DEGREES(ACOS(SIN(RADIANS(G879))*SIN(RADIANS(E882))+COS(RADIANS(G879))*COS(RADIANS(E882))*COS(RADIANS(W872))))&gt;90,0,$F$4*$F$5/E881^2*(SIN(RADIANS(G879))*SIN(RADIANS(E882))+COS(RADIANS(G879))*COS(RADIANS(E882))*COS(RADIANS(W872))))</f>
        <v>#DIV/0!</v>
      </c>
      <c r="X879" s="3" t="e">
        <f>IF(DEGREES(ACOS(SIN(RADIANS(G879))*SIN(RADIANS(E882))+COS(RADIANS(G879))*COS(RADIANS(E882))*COS(RADIANS(X872))))&gt;90,0,$F$4*$F$5/E881^2*(SIN(RADIANS(G879))*SIN(RADIANS(E882))+COS(RADIANS(G879))*COS(RADIANS(E882))*COS(RADIANS(X872))))</f>
        <v>#DIV/0!</v>
      </c>
      <c r="Y879" s="3" t="e">
        <f>IF(DEGREES(ACOS(SIN(RADIANS(G879))*SIN(RADIANS(E882))+COS(RADIANS(G879))*COS(RADIANS(E882))*COS(RADIANS(Y872))))&gt;90,0,$F$4*$F$5/E881^2*(SIN(RADIANS(G879))*SIN(RADIANS(E882))+COS(RADIANS(G879))*COS(RADIANS(E882))*COS(RADIANS(Y872))))</f>
        <v>#DIV/0!</v>
      </c>
      <c r="Z879" s="3" t="e">
        <f>IF(DEGREES(ACOS(SIN(RADIANS(G879))*SIN(RADIANS(E882))+COS(RADIANS(G879))*COS(RADIANS(E882))*COS(RADIANS(Z872))))&gt;90,0,$F$4*$F$5/E881^2*(SIN(RADIANS(G879))*SIN(RADIANS(E882))+COS(RADIANS(G879))*COS(RADIANS(E882))*COS(RADIANS(Z872))))</f>
        <v>#DIV/0!</v>
      </c>
      <c r="AA879" s="3" t="e">
        <f>IF(DEGREES(ACOS(SIN(RADIANS(G879))*SIN(RADIANS(E882))+COS(RADIANS(G879))*COS(RADIANS(E882))*COS(RADIANS(AA872))))&gt;90,0,$F$4*$F$5/E881^2*(SIN(RADIANS(G879))*SIN(RADIANS(E882))+COS(RADIANS(G879))*COS(RADIANS(E882))*COS(RADIANS(AA872))))</f>
        <v>#DIV/0!</v>
      </c>
      <c r="AB879" s="3" t="e">
        <f>IF(DEGREES(ACOS(SIN(RADIANS(G879))*SIN(RADIANS(E882))+COS(RADIANS(G879))*COS(RADIANS(E882))*COS(RADIANS(AB872))))&gt;90,0,$F$4*$F$5/E881^2*(SIN(RADIANS(G879))*SIN(RADIANS(E882))+COS(RADIANS(G879))*COS(RADIANS(E882))*COS(RADIANS(AB872))))</f>
        <v>#DIV/0!</v>
      </c>
      <c r="AC879" s="3" t="e">
        <f>IF(DEGREES(ACOS(SIN(RADIANS(G879))*SIN(RADIANS(E882))+COS(RADIANS(G879))*COS(RADIANS(E882))*COS(RADIANS(AC872))))&gt;90,0,$F$4*$F$5/E881^2*(SIN(RADIANS(G879))*SIN(RADIANS(E882))+COS(RADIANS(G879))*COS(RADIANS(E882))*COS(RADIANS(AC872))))</f>
        <v>#DIV/0!</v>
      </c>
      <c r="AD879" s="3" t="e">
        <f>IF(DEGREES(ACOS(SIN(RADIANS(G879))*SIN(RADIANS(E882))+COS(RADIANS(G879))*COS(RADIANS(E882))*COS(RADIANS(AD872))))&gt;90,0,$F$4*$F$5/E881^2*(SIN(RADIANS(G879))*SIN(RADIANS(E882))+COS(RADIANS(G879))*COS(RADIANS(E882))*COS(RADIANS(AD872))))</f>
        <v>#DIV/0!</v>
      </c>
      <c r="AE879" s="3" t="e">
        <f>IF(DEGREES(ACOS(SIN(RADIANS(G879))*SIN(RADIANS(E882))+COS(RADIANS(G879))*COS(RADIANS(E882))*COS(RADIANS(AE872))))&gt;90,0,$F$4*$F$5/E881^2*(SIN(RADIANS(G879))*SIN(RADIANS(E882))+COS(RADIANS(G879))*COS(RADIANS(E882))*COS(RADIANS(AE872))))</f>
        <v>#DIV/0!</v>
      </c>
      <c r="AF879" s="3" t="e">
        <f>IF(DEGREES(ACOS(SIN(RADIANS(G879))*SIN(RADIANS(E882))+COS(RADIANS(G879))*COS(RADIANS(E882))*COS(RADIANS(AF872))))&gt;90,0,$F$4*$F$5/E881^2*(SIN(RADIANS(G879))*SIN(RADIANS(E882))+COS(RADIANS(G879))*COS(RADIANS(E882))*COS(RADIANS(AF872))))</f>
        <v>#DIV/0!</v>
      </c>
      <c r="AG879" s="3" t="e">
        <f>IF(DEGREES(ACOS(SIN(RADIANS(G879))*SIN(RADIANS(E882))+COS(RADIANS(G879))*COS(RADIANS(E882))*COS(RADIANS(AG872))))&gt;90,0,$F$4*$F$5/E881^2*(SIN(RADIANS(G879))*SIN(RADIANS(E882))+COS(RADIANS(G879))*COS(RADIANS(E882))*COS(RADIANS(AG872))))</f>
        <v>#DIV/0!</v>
      </c>
      <c r="AH879" s="3" t="e">
        <f>IF(DEGREES(ACOS(SIN(RADIANS(G879))*SIN(RADIANS(E882))+COS(RADIANS(G879))*COS(RADIANS(E882))*COS(RADIANS(AH872))))&gt;90,0,$F$4*$F$5/E881^2*(SIN(RADIANS(G879))*SIN(RADIANS(E882))+COS(RADIANS(G879))*COS(RADIANS(E882))*COS(RADIANS(AH872))))</f>
        <v>#DIV/0!</v>
      </c>
      <c r="AI879" s="3" t="e">
        <f>IF(DEGREES(ACOS(SIN(RADIANS(G879))*SIN(RADIANS(E882))+COS(RADIANS(G879))*COS(RADIANS(E882))*COS(RADIANS(AI872))))&gt;90,0,$F$4*$F$5/E881^2*(SIN(RADIANS(G879))*SIN(RADIANS(E882))+COS(RADIANS(G879))*COS(RADIANS(E882))*COS(RADIANS(AI872))))</f>
        <v>#DIV/0!</v>
      </c>
      <c r="AJ879" s="3" t="e">
        <f>IF(DEGREES(ACOS(SIN(RADIANS(G879))*SIN(RADIANS(E882))+COS(RADIANS(G879))*COS(RADIANS(E882))*COS(RADIANS(AJ872))))&gt;90,0,$F$4*$F$5/E881^2*(SIN(RADIANS(G879))*SIN(RADIANS(E882))+COS(RADIANS(G879))*COS(RADIANS(E882))*COS(RADIANS(AJ872))))</f>
        <v>#DIV/0!</v>
      </c>
      <c r="AK879" s="3">
        <f>IF(DEGREES(ACOS(SIN(RADIANS(G879))*SIN(RADIANS(E882))+COS(RADIANS(G879))*COS(RADIANS(E882))*COS(RADIANS(AK872))))&gt;90,0,$F$4*$F$5/E881^2*(SIN(RADIANS(G879))*SIN(RADIANS(E882))+COS(RADIANS(G879))*COS(RADIANS(E882))*COS(RADIANS(AK872))))</f>
        <v>0</v>
      </c>
      <c r="AL879" s="3">
        <f>IF(DEGREES(ACOS(SIN(RADIANS(G879))*SIN(RADIANS(E882))+COS(RADIANS(G879))*COS(RADIANS(E882))*COS(RADIANS(AL872))))&gt;90,0,$F$4*$F$5/E881^2*(SIN(RADIANS(G879))*SIN(RADIANS(E882))+COS(RADIANS(G879))*COS(RADIANS(E882))*COS(RADIANS(AL872))))</f>
        <v>0</v>
      </c>
      <c r="AM879" s="3">
        <f>IF(DEGREES(ACOS(SIN(RADIANS(G879))*SIN(RADIANS(E882))+COS(RADIANS(G879))*COS(RADIANS(E882))*COS(RADIANS(AM872))))&gt;90,0,$F$4*$F$5/E881^2*(SIN(RADIANS(G879))*SIN(RADIANS(E882))+COS(RADIANS(G879))*COS(RADIANS(E882))*COS(RADIANS(AM872))))</f>
        <v>0</v>
      </c>
      <c r="AN879" s="3">
        <f>IF(DEGREES(ACOS(SIN(RADIANS(G879))*SIN(RADIANS(E882))+COS(RADIANS(G879))*COS(RADIANS(E882))*COS(RADIANS(AN872))))&gt;90,0,$F$4*$F$5/E881^2*(SIN(RADIANS(G879))*SIN(RADIANS(E882))+COS(RADIANS(G879))*COS(RADIANS(E882))*COS(RADIANS(AN872))))</f>
        <v>0</v>
      </c>
      <c r="AO879" s="3">
        <f>IF(DEGREES(ACOS(SIN(RADIANS(G879))*SIN(RADIANS(E882))+COS(RADIANS(G879))*COS(RADIANS(E882))*COS(RADIANS(AO872))))&gt;90,0,$F$4*$F$5/E881^2*(SIN(RADIANS(G879))*SIN(RADIANS(E882))+COS(RADIANS(G879))*COS(RADIANS(E882))*COS(RADIANS(AO872))))</f>
        <v>0</v>
      </c>
      <c r="AP879" s="3">
        <f>IF(DEGREES(ACOS(SIN(RADIANS(G879))*SIN(RADIANS(E882))+COS(RADIANS(G879))*COS(RADIANS(E882))*COS(RADIANS(AP872))))&gt;90,0,$F$4*$F$5/E881^2*(SIN(RADIANS(G879))*SIN(RADIANS(E882))+COS(RADIANS(G879))*COS(RADIANS(E882))*COS(RADIANS(AP872))))</f>
        <v>0</v>
      </c>
      <c r="AQ879" s="3">
        <f>IF(DEGREES(ACOS(SIN(RADIANS(G879))*SIN(RADIANS(E882))+COS(RADIANS(G879))*COS(RADIANS(E882))*COS(RADIANS(AQ872))))&gt;90,0,$F$4*$F$5/E881^2*(SIN(RADIANS(G879))*SIN(RADIANS(E882))+COS(RADIANS(G879))*COS(RADIANS(E882))*COS(RADIANS(AQ872))))</f>
        <v>0</v>
      </c>
      <c r="AR879" s="3">
        <f>IF(DEGREES(ACOS(SIN(RADIANS(G879))*SIN(RADIANS(E882))+COS(RADIANS(G879))*COS(RADIANS(E882))*COS(RADIANS(AR872))))&gt;90,0,$F$4*$F$5/E881^2*(SIN(RADIANS(G879))*SIN(RADIANS(E882))+COS(RADIANS(G879))*COS(RADIANS(E882))*COS(RADIANS(AR872))))</f>
        <v>0</v>
      </c>
    </row>
    <row r="880" spans="2:44" ht="15.75" customHeight="1" x14ac:dyDescent="0.2">
      <c r="B880" s="20" t="s">
        <v>787</v>
      </c>
      <c r="E880" s="3" t="str">
        <f>IF($F$10=0,"N/A",E879*$F$11/$F$10)</f>
        <v>N/A</v>
      </c>
      <c r="G880" s="3">
        <v>30</v>
      </c>
      <c r="I880" s="3">
        <f>IF(DEGREES(ACOS(SIN(RADIANS(G880))*SIN(RADIANS(E882))+COS(RADIANS(G880))*COS(RADIANS(E882))*COS(RADIANS(I872))))&gt;90,0,$F$4*$F$5/E881^2*(SIN(RADIANS(G880))*SIN(RADIANS(E882))+COS(RADIANS(G880))*COS(RADIANS(E882))*COS(RADIANS(I872))))</f>
        <v>0</v>
      </c>
      <c r="J880" s="3">
        <f>IF(DEGREES(ACOS(SIN(RADIANS(G880))*SIN(RADIANS(E882))+COS(RADIANS(G880))*COS(RADIANS(E882))*COS(RADIANS(J872))))&gt;90,0,$F$4*$F$5/E881^2*(SIN(RADIANS(G880))*SIN(RADIANS(E882))+COS(RADIANS(G880))*COS(RADIANS(E882))*COS(RADIANS(J872))))</f>
        <v>0</v>
      </c>
      <c r="K880" s="3">
        <f>IF(DEGREES(ACOS(SIN(RADIANS(G880))*SIN(RADIANS(E882))+COS(RADIANS(G880))*COS(RADIANS(E882))*COS(RADIANS(K872))))&gt;90,0,$F$4*$F$5/E881^2*(SIN(RADIANS(G880))*SIN(RADIANS(E882))+COS(RADIANS(G880))*COS(RADIANS(E882))*COS(RADIANS(K872))))</f>
        <v>0</v>
      </c>
      <c r="L880" s="3">
        <f>IF(DEGREES(ACOS(SIN(RADIANS(G880))*SIN(RADIANS(E882))+COS(RADIANS(G880))*COS(RADIANS(E882))*COS(RADIANS(L872))))&gt;90,0,$F$4*$F$5/E881^2*(SIN(RADIANS(G880))*SIN(RADIANS(E882))+COS(RADIANS(G880))*COS(RADIANS(E882))*COS(RADIANS(L872))))</f>
        <v>0</v>
      </c>
      <c r="M880" s="3">
        <f>IF(DEGREES(ACOS(SIN(RADIANS(G880))*SIN(RADIANS(E882))+COS(RADIANS(G880))*COS(RADIANS(E882))*COS(RADIANS(M872))))&gt;90,0,$F$4*$F$5/E881^2*(SIN(RADIANS(G880))*SIN(RADIANS(E882))+COS(RADIANS(G880))*COS(RADIANS(E882))*COS(RADIANS(M872))))</f>
        <v>0</v>
      </c>
      <c r="N880" s="3">
        <f>IF(DEGREES(ACOS(SIN(RADIANS(G880))*SIN(RADIANS(E882))+COS(RADIANS(G880))*COS(RADIANS(E882))*COS(RADIANS(N872))))&gt;90,0,$F$4*$F$5/E881^2*(SIN(RADIANS(G880))*SIN(RADIANS(E882))+COS(RADIANS(G880))*COS(RADIANS(E882))*COS(RADIANS(N872))))</f>
        <v>0</v>
      </c>
      <c r="O880" s="3">
        <f>IF(DEGREES(ACOS(SIN(RADIANS(G880))*SIN(RADIANS(E882))+COS(RADIANS(G880))*COS(RADIANS(E882))*COS(RADIANS(O872))))&gt;90,0,$F$4*$F$5/E881^2*(SIN(RADIANS(G880))*SIN(RADIANS(E882))+COS(RADIANS(G880))*COS(RADIANS(E882))*COS(RADIANS(O872))))</f>
        <v>0</v>
      </c>
      <c r="P880" s="3">
        <f>IF(DEGREES(ACOS(SIN(RADIANS(G880))*SIN(RADIANS(E882))+COS(RADIANS(G880))*COS(RADIANS(E882))*COS(RADIANS(P872))))&gt;90,0,$F$4*$F$5/E881^2*(SIN(RADIANS(G880))*SIN(RADIANS(E882))+COS(RADIANS(G880))*COS(RADIANS(E882))*COS(RADIANS(P872))))</f>
        <v>0</v>
      </c>
      <c r="Q880" s="3">
        <f>IF(DEGREES(ACOS(SIN(RADIANS(G880))*SIN(RADIANS(E882))+COS(RADIANS(G880))*COS(RADIANS(E882))*COS(RADIANS(Q872))))&gt;90,0,$F$4*$F$5/E881^2*(SIN(RADIANS(G880))*SIN(RADIANS(E882))+COS(RADIANS(G880))*COS(RADIANS(E882))*COS(RADIANS(Q872))))</f>
        <v>0</v>
      </c>
      <c r="R880" s="3" t="e">
        <f>IF(DEGREES(ACOS(SIN(RADIANS(G880))*SIN(RADIANS(E882))+COS(RADIANS(G880))*COS(RADIANS(E882))*COS(RADIANS(R872))))&gt;90,0,$F$4*$F$5/E881^2*(SIN(RADIANS(G880))*SIN(RADIANS(E882))+COS(RADIANS(G880))*COS(RADIANS(E882))*COS(RADIANS(R872))))</f>
        <v>#DIV/0!</v>
      </c>
      <c r="S880" s="3" t="e">
        <f>IF(DEGREES(ACOS(SIN(RADIANS(G880))*SIN(RADIANS(E882))+COS(RADIANS(G880))*COS(RADIANS(E882))*COS(RADIANS(S872))))&gt;90,0,$F$4*$F$5/E881^2*(SIN(RADIANS(G880))*SIN(RADIANS(E882))+COS(RADIANS(G880))*COS(RADIANS(E882))*COS(RADIANS(S872))))</f>
        <v>#DIV/0!</v>
      </c>
      <c r="T880" s="3" t="e">
        <f>IF(DEGREES(ACOS(SIN(RADIANS(G880))*SIN(RADIANS(E882))+COS(RADIANS(G880))*COS(RADIANS(E882))*COS(RADIANS(T872))))&gt;90,0,$F$4*$F$5/E881^2*(SIN(RADIANS(G880))*SIN(RADIANS(E882))+COS(RADIANS(G880))*COS(RADIANS(E882))*COS(RADIANS(T872))))</f>
        <v>#DIV/0!</v>
      </c>
      <c r="U880" s="3" t="e">
        <f>IF(DEGREES(ACOS(SIN(RADIANS(G880))*SIN(RADIANS(E882))+COS(RADIANS(G880))*COS(RADIANS(E882))*COS(RADIANS(U872))))&gt;90,0,$F$4*$F$5/E881^2*(SIN(RADIANS(G880))*SIN(RADIANS(E882))+COS(RADIANS(G880))*COS(RADIANS(E882))*COS(RADIANS(U872))))</f>
        <v>#DIV/0!</v>
      </c>
      <c r="V880" s="3" t="e">
        <f>IF(DEGREES(ACOS(SIN(RADIANS(G880))*SIN(RADIANS(E882))+COS(RADIANS(G880))*COS(RADIANS(E882))*COS(RADIANS(V872))))&gt;90,0,$F$4*$F$5/E881^2*(SIN(RADIANS(G880))*SIN(RADIANS(E882))+COS(RADIANS(G880))*COS(RADIANS(E882))*COS(RADIANS(V872))))</f>
        <v>#DIV/0!</v>
      </c>
      <c r="W880" s="3" t="e">
        <f>IF(DEGREES(ACOS(SIN(RADIANS(G880))*SIN(RADIANS(E882))+COS(RADIANS(G880))*COS(RADIANS(E882))*COS(RADIANS(W872))))&gt;90,0,$F$4*$F$5/E881^2*(SIN(RADIANS(G880))*SIN(RADIANS(E882))+COS(RADIANS(G880))*COS(RADIANS(E882))*COS(RADIANS(W872))))</f>
        <v>#DIV/0!</v>
      </c>
      <c r="X880" s="3" t="e">
        <f>IF(DEGREES(ACOS(SIN(RADIANS(G880))*SIN(RADIANS(E882))+COS(RADIANS(G880))*COS(RADIANS(E882))*COS(RADIANS(X872))))&gt;90,0,$F$4*$F$5/E881^2*(SIN(RADIANS(G880))*SIN(RADIANS(E882))+COS(RADIANS(G880))*COS(RADIANS(E882))*COS(RADIANS(X872))))</f>
        <v>#DIV/0!</v>
      </c>
      <c r="Y880" s="3" t="e">
        <f>IF(DEGREES(ACOS(SIN(RADIANS(G880))*SIN(RADIANS(E882))+COS(RADIANS(G880))*COS(RADIANS(E882))*COS(RADIANS(Y872))))&gt;90,0,$F$4*$F$5/E881^2*(SIN(RADIANS(G880))*SIN(RADIANS(E882))+COS(RADIANS(G880))*COS(RADIANS(E882))*COS(RADIANS(Y872))))</f>
        <v>#DIV/0!</v>
      </c>
      <c r="Z880" s="3" t="e">
        <f>IF(DEGREES(ACOS(SIN(RADIANS(G880))*SIN(RADIANS(E882))+COS(RADIANS(G880))*COS(RADIANS(E882))*COS(RADIANS(Z872))))&gt;90,0,$F$4*$F$5/E881^2*(SIN(RADIANS(G880))*SIN(RADIANS(E882))+COS(RADIANS(G880))*COS(RADIANS(E882))*COS(RADIANS(Z872))))</f>
        <v>#DIV/0!</v>
      </c>
      <c r="AA880" s="3" t="e">
        <f>IF(DEGREES(ACOS(SIN(RADIANS(G880))*SIN(RADIANS(E882))+COS(RADIANS(G880))*COS(RADIANS(E882))*COS(RADIANS(AA872))))&gt;90,0,$F$4*$F$5/E881^2*(SIN(RADIANS(G880))*SIN(RADIANS(E882))+COS(RADIANS(G880))*COS(RADIANS(E882))*COS(RADIANS(AA872))))</f>
        <v>#DIV/0!</v>
      </c>
      <c r="AB880" s="3" t="e">
        <f>IF(DEGREES(ACOS(SIN(RADIANS(G880))*SIN(RADIANS(E882))+COS(RADIANS(G880))*COS(RADIANS(E882))*COS(RADIANS(AB872))))&gt;90,0,$F$4*$F$5/E881^2*(SIN(RADIANS(G880))*SIN(RADIANS(E882))+COS(RADIANS(G880))*COS(RADIANS(E882))*COS(RADIANS(AB872))))</f>
        <v>#DIV/0!</v>
      </c>
      <c r="AC880" s="3" t="e">
        <f>IF(DEGREES(ACOS(SIN(RADIANS(G880))*SIN(RADIANS(E882))+COS(RADIANS(G880))*COS(RADIANS(E882))*COS(RADIANS(AC872))))&gt;90,0,$F$4*$F$5/E881^2*(SIN(RADIANS(G880))*SIN(RADIANS(E882))+COS(RADIANS(G880))*COS(RADIANS(E882))*COS(RADIANS(AC872))))</f>
        <v>#DIV/0!</v>
      </c>
      <c r="AD880" s="3" t="e">
        <f>IF(DEGREES(ACOS(SIN(RADIANS(G880))*SIN(RADIANS(E882))+COS(RADIANS(G880))*COS(RADIANS(E882))*COS(RADIANS(AD872))))&gt;90,0,$F$4*$F$5/E881^2*(SIN(RADIANS(G880))*SIN(RADIANS(E882))+COS(RADIANS(G880))*COS(RADIANS(E882))*COS(RADIANS(AD872))))</f>
        <v>#DIV/0!</v>
      </c>
      <c r="AE880" s="3" t="e">
        <f>IF(DEGREES(ACOS(SIN(RADIANS(G880))*SIN(RADIANS(E882))+COS(RADIANS(G880))*COS(RADIANS(E882))*COS(RADIANS(AE872))))&gt;90,0,$F$4*$F$5/E881^2*(SIN(RADIANS(G880))*SIN(RADIANS(E882))+COS(RADIANS(G880))*COS(RADIANS(E882))*COS(RADIANS(AE872))))</f>
        <v>#DIV/0!</v>
      </c>
      <c r="AF880" s="3" t="e">
        <f>IF(DEGREES(ACOS(SIN(RADIANS(G880))*SIN(RADIANS(E882))+COS(RADIANS(G880))*COS(RADIANS(E882))*COS(RADIANS(AF872))))&gt;90,0,$F$4*$F$5/E881^2*(SIN(RADIANS(G880))*SIN(RADIANS(E882))+COS(RADIANS(G880))*COS(RADIANS(E882))*COS(RADIANS(AF872))))</f>
        <v>#DIV/0!</v>
      </c>
      <c r="AG880" s="3" t="e">
        <f>IF(DEGREES(ACOS(SIN(RADIANS(G880))*SIN(RADIANS(E882))+COS(RADIANS(G880))*COS(RADIANS(E882))*COS(RADIANS(AG872))))&gt;90,0,$F$4*$F$5/E881^2*(SIN(RADIANS(G880))*SIN(RADIANS(E882))+COS(RADIANS(G880))*COS(RADIANS(E882))*COS(RADIANS(AG872))))</f>
        <v>#DIV/0!</v>
      </c>
      <c r="AH880" s="3" t="e">
        <f>IF(DEGREES(ACOS(SIN(RADIANS(G880))*SIN(RADIANS(E882))+COS(RADIANS(G880))*COS(RADIANS(E882))*COS(RADIANS(AH872))))&gt;90,0,$F$4*$F$5/E881^2*(SIN(RADIANS(G880))*SIN(RADIANS(E882))+COS(RADIANS(G880))*COS(RADIANS(E882))*COS(RADIANS(AH872))))</f>
        <v>#DIV/0!</v>
      </c>
      <c r="AI880" s="3" t="e">
        <f>IF(DEGREES(ACOS(SIN(RADIANS(G880))*SIN(RADIANS(E882))+COS(RADIANS(G880))*COS(RADIANS(E882))*COS(RADIANS(AI872))))&gt;90,0,$F$4*$F$5/E881^2*(SIN(RADIANS(G880))*SIN(RADIANS(E882))+COS(RADIANS(G880))*COS(RADIANS(E882))*COS(RADIANS(AI872))))</f>
        <v>#DIV/0!</v>
      </c>
      <c r="AJ880" s="3" t="e">
        <f>IF(DEGREES(ACOS(SIN(RADIANS(G880))*SIN(RADIANS(E882))+COS(RADIANS(G880))*COS(RADIANS(E882))*COS(RADIANS(AJ872))))&gt;90,0,$F$4*$F$5/E881^2*(SIN(RADIANS(G880))*SIN(RADIANS(E882))+COS(RADIANS(G880))*COS(RADIANS(E882))*COS(RADIANS(AJ872))))</f>
        <v>#DIV/0!</v>
      </c>
      <c r="AK880" s="3">
        <f>IF(DEGREES(ACOS(SIN(RADIANS(G880))*SIN(RADIANS(E882))+COS(RADIANS(G880))*COS(RADIANS(E882))*COS(RADIANS(AK872))))&gt;90,0,$F$4*$F$5/E881^2*(SIN(RADIANS(G880))*SIN(RADIANS(E882))+COS(RADIANS(G880))*COS(RADIANS(E882))*COS(RADIANS(AK872))))</f>
        <v>0</v>
      </c>
      <c r="AL880" s="3">
        <f>IF(DEGREES(ACOS(SIN(RADIANS(G880))*SIN(RADIANS(E882))+COS(RADIANS(G880))*COS(RADIANS(E882))*COS(RADIANS(AL872))))&gt;90,0,$F$4*$F$5/E881^2*(SIN(RADIANS(G880))*SIN(RADIANS(E882))+COS(RADIANS(G880))*COS(RADIANS(E882))*COS(RADIANS(AL872))))</f>
        <v>0</v>
      </c>
      <c r="AM880" s="3">
        <f>IF(DEGREES(ACOS(SIN(RADIANS(G880))*SIN(RADIANS(E882))+COS(RADIANS(G880))*COS(RADIANS(E882))*COS(RADIANS(AM872))))&gt;90,0,$F$4*$F$5/E881^2*(SIN(RADIANS(G880))*SIN(RADIANS(E882))+COS(RADIANS(G880))*COS(RADIANS(E882))*COS(RADIANS(AM872))))</f>
        <v>0</v>
      </c>
      <c r="AN880" s="3">
        <f>IF(DEGREES(ACOS(SIN(RADIANS(G880))*SIN(RADIANS(E882))+COS(RADIANS(G880))*COS(RADIANS(E882))*COS(RADIANS(AN872))))&gt;90,0,$F$4*$F$5/E881^2*(SIN(RADIANS(G880))*SIN(RADIANS(E882))+COS(RADIANS(G880))*COS(RADIANS(E882))*COS(RADIANS(AN872))))</f>
        <v>0</v>
      </c>
      <c r="AO880" s="3">
        <f>IF(DEGREES(ACOS(SIN(RADIANS(G880))*SIN(RADIANS(E882))+COS(RADIANS(G880))*COS(RADIANS(E882))*COS(RADIANS(AO872))))&gt;90,0,$F$4*$F$5/E881^2*(SIN(RADIANS(G880))*SIN(RADIANS(E882))+COS(RADIANS(G880))*COS(RADIANS(E882))*COS(RADIANS(AO872))))</f>
        <v>0</v>
      </c>
      <c r="AP880" s="3">
        <f>IF(DEGREES(ACOS(SIN(RADIANS(G880))*SIN(RADIANS(E882))+COS(RADIANS(G880))*COS(RADIANS(E882))*COS(RADIANS(AP872))))&gt;90,0,$F$4*$F$5/E881^2*(SIN(RADIANS(G880))*SIN(RADIANS(E882))+COS(RADIANS(G880))*COS(RADIANS(E882))*COS(RADIANS(AP872))))</f>
        <v>0</v>
      </c>
      <c r="AQ880" s="3">
        <f>IF(DEGREES(ACOS(SIN(RADIANS(G880))*SIN(RADIANS(E882))+COS(RADIANS(G880))*COS(RADIANS(E882))*COS(RADIANS(AQ872))))&gt;90,0,$F$4*$F$5/E881^2*(SIN(RADIANS(G880))*SIN(RADIANS(E882))+COS(RADIANS(G880))*COS(RADIANS(E882))*COS(RADIANS(AQ872))))</f>
        <v>0</v>
      </c>
      <c r="AR880" s="3">
        <f>IF(DEGREES(ACOS(SIN(RADIANS(G880))*SIN(RADIANS(E882))+COS(RADIANS(G880))*COS(RADIANS(E882))*COS(RADIANS(AR872))))&gt;90,0,$F$4*$F$5/E881^2*(SIN(RADIANS(G880))*SIN(RADIANS(E882))+COS(RADIANS(G880))*COS(RADIANS(E882))*COS(RADIANS(AR872))))</f>
        <v>0</v>
      </c>
    </row>
    <row r="881" spans="2:44" ht="15.75" customHeight="1" x14ac:dyDescent="0.2">
      <c r="B881" s="20" t="s">
        <v>788</v>
      </c>
      <c r="E881" s="3">
        <f>$F$6*(1-$F$7^2)/(1+$F$7*COS(RADIANS(E875)))</f>
        <v>0</v>
      </c>
      <c r="G881" s="3">
        <v>20</v>
      </c>
      <c r="I881" s="3">
        <f>IF(DEGREES(ACOS(SIN(RADIANS(G881))*SIN(RADIANS(E882))+COS(RADIANS(G881))*COS(RADIANS(E882))*COS(RADIANS(I872))))&gt;90,0,$F$4*$F$5/E881^2*(SIN(RADIANS(G881))*SIN(RADIANS(E882))+COS(RADIANS(G881))*COS(RADIANS(E882))*COS(RADIANS(I872))))</f>
        <v>0</v>
      </c>
      <c r="J881" s="3">
        <f>IF(DEGREES(ACOS(SIN(RADIANS(G881))*SIN(RADIANS(E882))+COS(RADIANS(G881))*COS(RADIANS(E882))*COS(RADIANS(J872))))&gt;90,0,$F$4*$F$5/E881^2*(SIN(RADIANS(G881))*SIN(RADIANS(E882))+COS(RADIANS(G881))*COS(RADIANS(E882))*COS(RADIANS(J872))))</f>
        <v>0</v>
      </c>
      <c r="K881" s="3">
        <f>IF(DEGREES(ACOS(SIN(RADIANS(G881))*SIN(RADIANS(E882))+COS(RADIANS(G881))*COS(RADIANS(E882))*COS(RADIANS(K872))))&gt;90,0,$F$4*$F$5/E881^2*(SIN(RADIANS(G881))*SIN(RADIANS(E882))+COS(RADIANS(G881))*COS(RADIANS(E882))*COS(RADIANS(K872))))</f>
        <v>0</v>
      </c>
      <c r="L881" s="3">
        <f>IF(DEGREES(ACOS(SIN(RADIANS(G881))*SIN(RADIANS(E882))+COS(RADIANS(G881))*COS(RADIANS(E882))*COS(RADIANS(L872))))&gt;90,0,$F$4*$F$5/E881^2*(SIN(RADIANS(G881))*SIN(RADIANS(E882))+COS(RADIANS(G881))*COS(RADIANS(E882))*COS(RADIANS(L872))))</f>
        <v>0</v>
      </c>
      <c r="M881" s="3">
        <f>IF(DEGREES(ACOS(SIN(RADIANS(G881))*SIN(RADIANS(E882))+COS(RADIANS(G881))*COS(RADIANS(E882))*COS(RADIANS(M872))))&gt;90,0,$F$4*$F$5/E881^2*(SIN(RADIANS(G881))*SIN(RADIANS(E882))+COS(RADIANS(G881))*COS(RADIANS(E882))*COS(RADIANS(M872))))</f>
        <v>0</v>
      </c>
      <c r="N881" s="3">
        <f>IF(DEGREES(ACOS(SIN(RADIANS(G881))*SIN(RADIANS(E882))+COS(RADIANS(G881))*COS(RADIANS(E882))*COS(RADIANS(N872))))&gt;90,0,$F$4*$F$5/E881^2*(SIN(RADIANS(G881))*SIN(RADIANS(E882))+COS(RADIANS(G881))*COS(RADIANS(E882))*COS(RADIANS(N872))))</f>
        <v>0</v>
      </c>
      <c r="O881" s="3">
        <f>IF(DEGREES(ACOS(SIN(RADIANS(G881))*SIN(RADIANS(E882))+COS(RADIANS(G881))*COS(RADIANS(E882))*COS(RADIANS(O872))))&gt;90,0,$F$4*$F$5/E881^2*(SIN(RADIANS(G881))*SIN(RADIANS(E882))+COS(RADIANS(G881))*COS(RADIANS(E882))*COS(RADIANS(O872))))</f>
        <v>0</v>
      </c>
      <c r="P881" s="3">
        <f>IF(DEGREES(ACOS(SIN(RADIANS(G881))*SIN(RADIANS(E882))+COS(RADIANS(G881))*COS(RADIANS(E882))*COS(RADIANS(P872))))&gt;90,0,$F$4*$F$5/E881^2*(SIN(RADIANS(G881))*SIN(RADIANS(E882))+COS(RADIANS(G881))*COS(RADIANS(E882))*COS(RADIANS(P872))))</f>
        <v>0</v>
      </c>
      <c r="Q881" s="3">
        <f>IF(DEGREES(ACOS(SIN(RADIANS(G881))*SIN(RADIANS(E882))+COS(RADIANS(G881))*COS(RADIANS(E882))*COS(RADIANS(Q872))))&gt;90,0,$F$4*$F$5/E881^2*(SIN(RADIANS(G881))*SIN(RADIANS(E882))+COS(RADIANS(G881))*COS(RADIANS(E882))*COS(RADIANS(Q872))))</f>
        <v>0</v>
      </c>
      <c r="R881" s="3" t="e">
        <f>IF(DEGREES(ACOS(SIN(RADIANS(G881))*SIN(RADIANS(E882))+COS(RADIANS(G881))*COS(RADIANS(E882))*COS(RADIANS(R872))))&gt;90,0,$F$4*$F$5/E881^2*(SIN(RADIANS(G881))*SIN(RADIANS(E882))+COS(RADIANS(G881))*COS(RADIANS(E882))*COS(RADIANS(R872))))</f>
        <v>#DIV/0!</v>
      </c>
      <c r="S881" s="3" t="e">
        <f>IF(DEGREES(ACOS(SIN(RADIANS(G881))*SIN(RADIANS(E882))+COS(RADIANS(G881))*COS(RADIANS(E882))*COS(RADIANS(S872))))&gt;90,0,$F$4*$F$5/E881^2*(SIN(RADIANS(G881))*SIN(RADIANS(E882))+COS(RADIANS(G881))*COS(RADIANS(E882))*COS(RADIANS(S872))))</f>
        <v>#DIV/0!</v>
      </c>
      <c r="T881" s="3" t="e">
        <f>IF(DEGREES(ACOS(SIN(RADIANS(G881))*SIN(RADIANS(E882))+COS(RADIANS(G881))*COS(RADIANS(E882))*COS(RADIANS(T872))))&gt;90,0,$F$4*$F$5/E881^2*(SIN(RADIANS(G881))*SIN(RADIANS(E882))+COS(RADIANS(G881))*COS(RADIANS(E882))*COS(RADIANS(T872))))</f>
        <v>#DIV/0!</v>
      </c>
      <c r="U881" s="3" t="e">
        <f>IF(DEGREES(ACOS(SIN(RADIANS(G881))*SIN(RADIANS(E882))+COS(RADIANS(G881))*COS(RADIANS(E882))*COS(RADIANS(U872))))&gt;90,0,$F$4*$F$5/E881^2*(SIN(RADIANS(G881))*SIN(RADIANS(E882))+COS(RADIANS(G881))*COS(RADIANS(E882))*COS(RADIANS(U872))))</f>
        <v>#DIV/0!</v>
      </c>
      <c r="V881" s="3" t="e">
        <f>IF(DEGREES(ACOS(SIN(RADIANS(G881))*SIN(RADIANS(E882))+COS(RADIANS(G881))*COS(RADIANS(E882))*COS(RADIANS(V872))))&gt;90,0,$F$4*$F$5/E881^2*(SIN(RADIANS(G881))*SIN(RADIANS(E882))+COS(RADIANS(G881))*COS(RADIANS(E882))*COS(RADIANS(V872))))</f>
        <v>#DIV/0!</v>
      </c>
      <c r="W881" s="3" t="e">
        <f>IF(DEGREES(ACOS(SIN(RADIANS(G881))*SIN(RADIANS(E882))+COS(RADIANS(G881))*COS(RADIANS(E882))*COS(RADIANS(W872))))&gt;90,0,$F$4*$F$5/E881^2*(SIN(RADIANS(G881))*SIN(RADIANS(E882))+COS(RADIANS(G881))*COS(RADIANS(E882))*COS(RADIANS(W872))))</f>
        <v>#DIV/0!</v>
      </c>
      <c r="X881" s="3" t="e">
        <f>IF(DEGREES(ACOS(SIN(RADIANS(G881))*SIN(RADIANS(E882))+COS(RADIANS(G881))*COS(RADIANS(E882))*COS(RADIANS(X872))))&gt;90,0,$F$4*$F$5/E881^2*(SIN(RADIANS(G881))*SIN(RADIANS(E882))+COS(RADIANS(G881))*COS(RADIANS(E882))*COS(RADIANS(X872))))</f>
        <v>#DIV/0!</v>
      </c>
      <c r="Y881" s="3" t="e">
        <f>IF(DEGREES(ACOS(SIN(RADIANS(G881))*SIN(RADIANS(E882))+COS(RADIANS(G881))*COS(RADIANS(E882))*COS(RADIANS(Y872))))&gt;90,0,$F$4*$F$5/E881^2*(SIN(RADIANS(G881))*SIN(RADIANS(E882))+COS(RADIANS(G881))*COS(RADIANS(E882))*COS(RADIANS(Y872))))</f>
        <v>#DIV/0!</v>
      </c>
      <c r="Z881" s="3" t="e">
        <f>IF(DEGREES(ACOS(SIN(RADIANS(G881))*SIN(RADIANS(E882))+COS(RADIANS(G881))*COS(RADIANS(E882))*COS(RADIANS(Z872))))&gt;90,0,$F$4*$F$5/E881^2*(SIN(RADIANS(G881))*SIN(RADIANS(E882))+COS(RADIANS(G881))*COS(RADIANS(E882))*COS(RADIANS(Z872))))</f>
        <v>#DIV/0!</v>
      </c>
      <c r="AA881" s="3" t="e">
        <f>IF(DEGREES(ACOS(SIN(RADIANS(G881))*SIN(RADIANS(E882))+COS(RADIANS(G881))*COS(RADIANS(E882))*COS(RADIANS(AA872))))&gt;90,0,$F$4*$F$5/E881^2*(SIN(RADIANS(G881))*SIN(RADIANS(E882))+COS(RADIANS(G881))*COS(RADIANS(E882))*COS(RADIANS(AA872))))</f>
        <v>#DIV/0!</v>
      </c>
      <c r="AB881" s="3" t="e">
        <f>IF(DEGREES(ACOS(SIN(RADIANS(G881))*SIN(RADIANS(E882))+COS(RADIANS(G881))*COS(RADIANS(E882))*COS(RADIANS(AB872))))&gt;90,0,$F$4*$F$5/E881^2*(SIN(RADIANS(G881))*SIN(RADIANS(E882))+COS(RADIANS(G881))*COS(RADIANS(E882))*COS(RADIANS(AB872))))</f>
        <v>#DIV/0!</v>
      </c>
      <c r="AC881" s="3" t="e">
        <f>IF(DEGREES(ACOS(SIN(RADIANS(G881))*SIN(RADIANS(E882))+COS(RADIANS(G881))*COS(RADIANS(E882))*COS(RADIANS(AC872))))&gt;90,0,$F$4*$F$5/E881^2*(SIN(RADIANS(G881))*SIN(RADIANS(E882))+COS(RADIANS(G881))*COS(RADIANS(E882))*COS(RADIANS(AC872))))</f>
        <v>#DIV/0!</v>
      </c>
      <c r="AD881" s="3" t="e">
        <f>IF(DEGREES(ACOS(SIN(RADIANS(G881))*SIN(RADIANS(E882))+COS(RADIANS(G881))*COS(RADIANS(E882))*COS(RADIANS(AD872))))&gt;90,0,$F$4*$F$5/E881^2*(SIN(RADIANS(G881))*SIN(RADIANS(E882))+COS(RADIANS(G881))*COS(RADIANS(E882))*COS(RADIANS(AD872))))</f>
        <v>#DIV/0!</v>
      </c>
      <c r="AE881" s="3" t="e">
        <f>IF(DEGREES(ACOS(SIN(RADIANS(G881))*SIN(RADIANS(E882))+COS(RADIANS(G881))*COS(RADIANS(E882))*COS(RADIANS(AE872))))&gt;90,0,$F$4*$F$5/E881^2*(SIN(RADIANS(G881))*SIN(RADIANS(E882))+COS(RADIANS(G881))*COS(RADIANS(E882))*COS(RADIANS(AE872))))</f>
        <v>#DIV/0!</v>
      </c>
      <c r="AF881" s="3" t="e">
        <f>IF(DEGREES(ACOS(SIN(RADIANS(G881))*SIN(RADIANS(E882))+COS(RADIANS(G881))*COS(RADIANS(E882))*COS(RADIANS(AF872))))&gt;90,0,$F$4*$F$5/E881^2*(SIN(RADIANS(G881))*SIN(RADIANS(E882))+COS(RADIANS(G881))*COS(RADIANS(E882))*COS(RADIANS(AF872))))</f>
        <v>#DIV/0!</v>
      </c>
      <c r="AG881" s="3" t="e">
        <f>IF(DEGREES(ACOS(SIN(RADIANS(G881))*SIN(RADIANS(E882))+COS(RADIANS(G881))*COS(RADIANS(E882))*COS(RADIANS(AG872))))&gt;90,0,$F$4*$F$5/E881^2*(SIN(RADIANS(G881))*SIN(RADIANS(E882))+COS(RADIANS(G881))*COS(RADIANS(E882))*COS(RADIANS(AG872))))</f>
        <v>#DIV/0!</v>
      </c>
      <c r="AH881" s="3" t="e">
        <f>IF(DEGREES(ACOS(SIN(RADIANS(G881))*SIN(RADIANS(E882))+COS(RADIANS(G881))*COS(RADIANS(E882))*COS(RADIANS(AH872))))&gt;90,0,$F$4*$F$5/E881^2*(SIN(RADIANS(G881))*SIN(RADIANS(E882))+COS(RADIANS(G881))*COS(RADIANS(E882))*COS(RADIANS(AH872))))</f>
        <v>#DIV/0!</v>
      </c>
      <c r="AI881" s="3" t="e">
        <f>IF(DEGREES(ACOS(SIN(RADIANS(G881))*SIN(RADIANS(E882))+COS(RADIANS(G881))*COS(RADIANS(E882))*COS(RADIANS(AI872))))&gt;90,0,$F$4*$F$5/E881^2*(SIN(RADIANS(G881))*SIN(RADIANS(E882))+COS(RADIANS(G881))*COS(RADIANS(E882))*COS(RADIANS(AI872))))</f>
        <v>#DIV/0!</v>
      </c>
      <c r="AJ881" s="3" t="e">
        <f>IF(DEGREES(ACOS(SIN(RADIANS(G881))*SIN(RADIANS(E882))+COS(RADIANS(G881))*COS(RADIANS(E882))*COS(RADIANS(AJ872))))&gt;90,0,$F$4*$F$5/E881^2*(SIN(RADIANS(G881))*SIN(RADIANS(E882))+COS(RADIANS(G881))*COS(RADIANS(E882))*COS(RADIANS(AJ872))))</f>
        <v>#DIV/0!</v>
      </c>
      <c r="AK881" s="3">
        <f>IF(DEGREES(ACOS(SIN(RADIANS(G881))*SIN(RADIANS(E882))+COS(RADIANS(G881))*COS(RADIANS(E882))*COS(RADIANS(AK872))))&gt;90,0,$F$4*$F$5/E881^2*(SIN(RADIANS(G881))*SIN(RADIANS(E882))+COS(RADIANS(G881))*COS(RADIANS(E882))*COS(RADIANS(AK872))))</f>
        <v>0</v>
      </c>
      <c r="AL881" s="3">
        <f>IF(DEGREES(ACOS(SIN(RADIANS(G881))*SIN(RADIANS(E882))+COS(RADIANS(G881))*COS(RADIANS(E882))*COS(RADIANS(AL872))))&gt;90,0,$F$4*$F$5/E881^2*(SIN(RADIANS(G881))*SIN(RADIANS(E882))+COS(RADIANS(G881))*COS(RADIANS(E882))*COS(RADIANS(AL872))))</f>
        <v>0</v>
      </c>
      <c r="AM881" s="3">
        <f>IF(DEGREES(ACOS(SIN(RADIANS(G881))*SIN(RADIANS(E882))+COS(RADIANS(G881))*COS(RADIANS(E882))*COS(RADIANS(AM872))))&gt;90,0,$F$4*$F$5/E881^2*(SIN(RADIANS(G881))*SIN(RADIANS(E882))+COS(RADIANS(G881))*COS(RADIANS(E882))*COS(RADIANS(AM872))))</f>
        <v>0</v>
      </c>
      <c r="AN881" s="3">
        <f>IF(DEGREES(ACOS(SIN(RADIANS(G881))*SIN(RADIANS(E882))+COS(RADIANS(G881))*COS(RADIANS(E882))*COS(RADIANS(AN872))))&gt;90,0,$F$4*$F$5/E881^2*(SIN(RADIANS(G881))*SIN(RADIANS(E882))+COS(RADIANS(G881))*COS(RADIANS(E882))*COS(RADIANS(AN872))))</f>
        <v>0</v>
      </c>
      <c r="AO881" s="3">
        <f>IF(DEGREES(ACOS(SIN(RADIANS(G881))*SIN(RADIANS(E882))+COS(RADIANS(G881))*COS(RADIANS(E882))*COS(RADIANS(AO872))))&gt;90,0,$F$4*$F$5/E881^2*(SIN(RADIANS(G881))*SIN(RADIANS(E882))+COS(RADIANS(G881))*COS(RADIANS(E882))*COS(RADIANS(AO872))))</f>
        <v>0</v>
      </c>
      <c r="AP881" s="3">
        <f>IF(DEGREES(ACOS(SIN(RADIANS(G881))*SIN(RADIANS(E882))+COS(RADIANS(G881))*COS(RADIANS(E882))*COS(RADIANS(AP872))))&gt;90,0,$F$4*$F$5/E881^2*(SIN(RADIANS(G881))*SIN(RADIANS(E882))+COS(RADIANS(G881))*COS(RADIANS(E882))*COS(RADIANS(AP872))))</f>
        <v>0</v>
      </c>
      <c r="AQ881" s="3">
        <f>IF(DEGREES(ACOS(SIN(RADIANS(G881))*SIN(RADIANS(E882))+COS(RADIANS(G881))*COS(RADIANS(E882))*COS(RADIANS(AQ872))))&gt;90,0,$F$4*$F$5/E881^2*(SIN(RADIANS(G881))*SIN(RADIANS(E882))+COS(RADIANS(G881))*COS(RADIANS(E882))*COS(RADIANS(AQ872))))</f>
        <v>0</v>
      </c>
      <c r="AR881" s="3">
        <f>IF(DEGREES(ACOS(SIN(RADIANS(G881))*SIN(RADIANS(E882))+COS(RADIANS(G881))*COS(RADIANS(E882))*COS(RADIANS(AR872))))&gt;90,0,$F$4*$F$5/E881^2*(SIN(RADIANS(G881))*SIN(RADIANS(E882))+COS(RADIANS(G881))*COS(RADIANS(E882))*COS(RADIANS(AR872))))</f>
        <v>0</v>
      </c>
    </row>
    <row r="882" spans="2:44" ht="15.75" customHeight="1" x14ac:dyDescent="0.2">
      <c r="B882" s="20" t="s">
        <v>737</v>
      </c>
      <c r="E882" s="3">
        <f>IF($F$8&gt;90,180-$F$8,$F$8)*SIN(RADIANS(E876))</f>
        <v>0</v>
      </c>
      <c r="G882" s="3">
        <v>10</v>
      </c>
      <c r="I882" s="3">
        <f>IF(DEGREES(ACOS(SIN(RADIANS(G882))*SIN(RADIANS(E882))+COS(RADIANS(G882))*COS(RADIANS(E882))*COS(RADIANS(I872))))&gt;90,0,$F$4*$F$5/E881^2*(SIN(RADIANS(G882))*SIN(RADIANS(E882))+COS(RADIANS(G882))*COS(RADIANS(E882))*COS(RADIANS(I872))))</f>
        <v>0</v>
      </c>
      <c r="J882" s="3">
        <f>IF(DEGREES(ACOS(SIN(RADIANS(G882))*SIN(RADIANS(E882))+COS(RADIANS(G882))*COS(RADIANS(E882))*COS(RADIANS(J872))))&gt;90,0,$F$4*$F$5/E881^2*(SIN(RADIANS(G882))*SIN(RADIANS(E882))+COS(RADIANS(G882))*COS(RADIANS(E882))*COS(RADIANS(J872))))</f>
        <v>0</v>
      </c>
      <c r="K882" s="3">
        <f>IF(DEGREES(ACOS(SIN(RADIANS(G882))*SIN(RADIANS(E882))+COS(RADIANS(G882))*COS(RADIANS(E882))*COS(RADIANS(K872))))&gt;90,0,$F$4*$F$5/E881^2*(SIN(RADIANS(G882))*SIN(RADIANS(E882))+COS(RADIANS(G882))*COS(RADIANS(E882))*COS(RADIANS(K872))))</f>
        <v>0</v>
      </c>
      <c r="L882" s="3">
        <f>IF(DEGREES(ACOS(SIN(RADIANS(G882))*SIN(RADIANS(E882))+COS(RADIANS(G882))*COS(RADIANS(E882))*COS(RADIANS(L872))))&gt;90,0,$F$4*$F$5/E881^2*(SIN(RADIANS(G882))*SIN(RADIANS(E882))+COS(RADIANS(G882))*COS(RADIANS(E882))*COS(RADIANS(L872))))</f>
        <v>0</v>
      </c>
      <c r="M882" s="3">
        <f>IF(DEGREES(ACOS(SIN(RADIANS(G882))*SIN(RADIANS(E882))+COS(RADIANS(G882))*COS(RADIANS(E882))*COS(RADIANS(M872))))&gt;90,0,$F$4*$F$5/E881^2*(SIN(RADIANS(G882))*SIN(RADIANS(E882))+COS(RADIANS(G882))*COS(RADIANS(E882))*COS(RADIANS(M872))))</f>
        <v>0</v>
      </c>
      <c r="N882" s="3">
        <f>IF(DEGREES(ACOS(SIN(RADIANS(G882))*SIN(RADIANS(E882))+COS(RADIANS(G882))*COS(RADIANS(E882))*COS(RADIANS(N872))))&gt;90,0,$F$4*$F$5/E881^2*(SIN(RADIANS(G882))*SIN(RADIANS(E882))+COS(RADIANS(G882))*COS(RADIANS(E882))*COS(RADIANS(N872))))</f>
        <v>0</v>
      </c>
      <c r="O882" s="3">
        <f>IF(DEGREES(ACOS(SIN(RADIANS(G882))*SIN(RADIANS(E882))+COS(RADIANS(G882))*COS(RADIANS(E882))*COS(RADIANS(O872))))&gt;90,0,$F$4*$F$5/E881^2*(SIN(RADIANS(G882))*SIN(RADIANS(E882))+COS(RADIANS(G882))*COS(RADIANS(E882))*COS(RADIANS(O872))))</f>
        <v>0</v>
      </c>
      <c r="P882" s="3">
        <f>IF(DEGREES(ACOS(SIN(RADIANS(G882))*SIN(RADIANS(E882))+COS(RADIANS(G882))*COS(RADIANS(E882))*COS(RADIANS(P872))))&gt;90,0,$F$4*$F$5/E881^2*(SIN(RADIANS(G882))*SIN(RADIANS(E882))+COS(RADIANS(G882))*COS(RADIANS(E882))*COS(RADIANS(P872))))</f>
        <v>0</v>
      </c>
      <c r="Q882" s="3">
        <f>IF(DEGREES(ACOS(SIN(RADIANS(G882))*SIN(RADIANS(E882))+COS(RADIANS(G882))*COS(RADIANS(E882))*COS(RADIANS(Q872))))&gt;90,0,$F$4*$F$5/E881^2*(SIN(RADIANS(G882))*SIN(RADIANS(E882))+COS(RADIANS(G882))*COS(RADIANS(E882))*COS(RADIANS(Q872))))</f>
        <v>0</v>
      </c>
      <c r="R882" s="3" t="e">
        <f>IF(DEGREES(ACOS(SIN(RADIANS(G882))*SIN(RADIANS(E882))+COS(RADIANS(G882))*COS(RADIANS(E882))*COS(RADIANS(R872))))&gt;90,0,$F$4*$F$5/E881^2*(SIN(RADIANS(G882))*SIN(RADIANS(E882))+COS(RADIANS(G882))*COS(RADIANS(E882))*COS(RADIANS(R872))))</f>
        <v>#DIV/0!</v>
      </c>
      <c r="S882" s="3" t="e">
        <f>IF(DEGREES(ACOS(SIN(RADIANS(G882))*SIN(RADIANS(E882))+COS(RADIANS(G882))*COS(RADIANS(E882))*COS(RADIANS(S872))))&gt;90,0,$F$4*$F$5/E881^2*(SIN(RADIANS(G882))*SIN(RADIANS(E882))+COS(RADIANS(G882))*COS(RADIANS(E882))*COS(RADIANS(S872))))</f>
        <v>#DIV/0!</v>
      </c>
      <c r="T882" s="3" t="e">
        <f>IF(DEGREES(ACOS(SIN(RADIANS(G882))*SIN(RADIANS(E882))+COS(RADIANS(G882))*COS(RADIANS(E882))*COS(RADIANS(T872))))&gt;90,0,$F$4*$F$5/E881^2*(SIN(RADIANS(G882))*SIN(RADIANS(E882))+COS(RADIANS(G882))*COS(RADIANS(E882))*COS(RADIANS(T872))))</f>
        <v>#DIV/0!</v>
      </c>
      <c r="U882" s="3" t="e">
        <f>IF(DEGREES(ACOS(SIN(RADIANS(G882))*SIN(RADIANS(E882))+COS(RADIANS(G882))*COS(RADIANS(E882))*COS(RADIANS(U872))))&gt;90,0,$F$4*$F$5/E881^2*(SIN(RADIANS(G882))*SIN(RADIANS(E882))+COS(RADIANS(G882))*COS(RADIANS(E882))*COS(RADIANS(U872))))</f>
        <v>#DIV/0!</v>
      </c>
      <c r="V882" s="3" t="e">
        <f>IF(DEGREES(ACOS(SIN(RADIANS(G882))*SIN(RADIANS(E882))+COS(RADIANS(G882))*COS(RADIANS(E882))*COS(RADIANS(V872))))&gt;90,0,$F$4*$F$5/E881^2*(SIN(RADIANS(G882))*SIN(RADIANS(E882))+COS(RADIANS(G882))*COS(RADIANS(E882))*COS(RADIANS(V872))))</f>
        <v>#DIV/0!</v>
      </c>
      <c r="W882" s="3" t="e">
        <f>IF(DEGREES(ACOS(SIN(RADIANS(G882))*SIN(RADIANS(E882))+COS(RADIANS(G882))*COS(RADIANS(E882))*COS(RADIANS(W872))))&gt;90,0,$F$4*$F$5/E881^2*(SIN(RADIANS(G882))*SIN(RADIANS(E882))+COS(RADIANS(G882))*COS(RADIANS(E882))*COS(RADIANS(W872))))</f>
        <v>#DIV/0!</v>
      </c>
      <c r="X882" s="3" t="e">
        <f>IF(DEGREES(ACOS(SIN(RADIANS(G882))*SIN(RADIANS(E882))+COS(RADIANS(G882))*COS(RADIANS(E882))*COS(RADIANS(X872))))&gt;90,0,$F$4*$F$5/E881^2*(SIN(RADIANS(G882))*SIN(RADIANS(E882))+COS(RADIANS(G882))*COS(RADIANS(E882))*COS(RADIANS(X872))))</f>
        <v>#DIV/0!</v>
      </c>
      <c r="Y882" s="3" t="e">
        <f>IF(DEGREES(ACOS(SIN(RADIANS(G882))*SIN(RADIANS(E882))+COS(RADIANS(G882))*COS(RADIANS(E882))*COS(RADIANS(Y872))))&gt;90,0,$F$4*$F$5/E881^2*(SIN(RADIANS(G882))*SIN(RADIANS(E882))+COS(RADIANS(G882))*COS(RADIANS(E882))*COS(RADIANS(Y872))))</f>
        <v>#DIV/0!</v>
      </c>
      <c r="Z882" s="3" t="e">
        <f>IF(DEGREES(ACOS(SIN(RADIANS(G882))*SIN(RADIANS(E882))+COS(RADIANS(G882))*COS(RADIANS(E882))*COS(RADIANS(Z872))))&gt;90,0,$F$4*$F$5/E881^2*(SIN(RADIANS(G882))*SIN(RADIANS(E882))+COS(RADIANS(G882))*COS(RADIANS(E882))*COS(RADIANS(Z872))))</f>
        <v>#DIV/0!</v>
      </c>
      <c r="AA882" s="3" t="e">
        <f>IF(DEGREES(ACOS(SIN(RADIANS(G882))*SIN(RADIANS(E882))+COS(RADIANS(G882))*COS(RADIANS(E882))*COS(RADIANS(AA872))))&gt;90,0,$F$4*$F$5/E881^2*(SIN(RADIANS(G882))*SIN(RADIANS(E882))+COS(RADIANS(G882))*COS(RADIANS(E882))*COS(RADIANS(AA872))))</f>
        <v>#DIV/0!</v>
      </c>
      <c r="AB882" s="3" t="e">
        <f>IF(DEGREES(ACOS(SIN(RADIANS(G882))*SIN(RADIANS(E882))+COS(RADIANS(G882))*COS(RADIANS(E882))*COS(RADIANS(AB872))))&gt;90,0,$F$4*$F$5/E881^2*(SIN(RADIANS(G882))*SIN(RADIANS(E882))+COS(RADIANS(G882))*COS(RADIANS(E882))*COS(RADIANS(AB872))))</f>
        <v>#DIV/0!</v>
      </c>
      <c r="AC882" s="3" t="e">
        <f>IF(DEGREES(ACOS(SIN(RADIANS(G882))*SIN(RADIANS(E882))+COS(RADIANS(G882))*COS(RADIANS(E882))*COS(RADIANS(AC872))))&gt;90,0,$F$4*$F$5/E881^2*(SIN(RADIANS(G882))*SIN(RADIANS(E882))+COS(RADIANS(G882))*COS(RADIANS(E882))*COS(RADIANS(AC872))))</f>
        <v>#DIV/0!</v>
      </c>
      <c r="AD882" s="3" t="e">
        <f>IF(DEGREES(ACOS(SIN(RADIANS(G882))*SIN(RADIANS(E882))+COS(RADIANS(G882))*COS(RADIANS(E882))*COS(RADIANS(AD872))))&gt;90,0,$F$4*$F$5/E881^2*(SIN(RADIANS(G882))*SIN(RADIANS(E882))+COS(RADIANS(G882))*COS(RADIANS(E882))*COS(RADIANS(AD872))))</f>
        <v>#DIV/0!</v>
      </c>
      <c r="AE882" s="3" t="e">
        <f>IF(DEGREES(ACOS(SIN(RADIANS(G882))*SIN(RADIANS(E882))+COS(RADIANS(G882))*COS(RADIANS(E882))*COS(RADIANS(AE872))))&gt;90,0,$F$4*$F$5/E881^2*(SIN(RADIANS(G882))*SIN(RADIANS(E882))+COS(RADIANS(G882))*COS(RADIANS(E882))*COS(RADIANS(AE872))))</f>
        <v>#DIV/0!</v>
      </c>
      <c r="AF882" s="3" t="e">
        <f>IF(DEGREES(ACOS(SIN(RADIANS(G882))*SIN(RADIANS(E882))+COS(RADIANS(G882))*COS(RADIANS(E882))*COS(RADIANS(AF872))))&gt;90,0,$F$4*$F$5/E881^2*(SIN(RADIANS(G882))*SIN(RADIANS(E882))+COS(RADIANS(G882))*COS(RADIANS(E882))*COS(RADIANS(AF872))))</f>
        <v>#DIV/0!</v>
      </c>
      <c r="AG882" s="3" t="e">
        <f>IF(DEGREES(ACOS(SIN(RADIANS(G882))*SIN(RADIANS(E882))+COS(RADIANS(G882))*COS(RADIANS(E882))*COS(RADIANS(AG872))))&gt;90,0,$F$4*$F$5/E881^2*(SIN(RADIANS(G882))*SIN(RADIANS(E882))+COS(RADIANS(G882))*COS(RADIANS(E882))*COS(RADIANS(AG872))))</f>
        <v>#DIV/0!</v>
      </c>
      <c r="AH882" s="3" t="e">
        <f>IF(DEGREES(ACOS(SIN(RADIANS(G882))*SIN(RADIANS(E882))+COS(RADIANS(G882))*COS(RADIANS(E882))*COS(RADIANS(AH872))))&gt;90,0,$F$4*$F$5/E881^2*(SIN(RADIANS(G882))*SIN(RADIANS(E882))+COS(RADIANS(G882))*COS(RADIANS(E882))*COS(RADIANS(AH872))))</f>
        <v>#DIV/0!</v>
      </c>
      <c r="AI882" s="3" t="e">
        <f>IF(DEGREES(ACOS(SIN(RADIANS(G882))*SIN(RADIANS(E882))+COS(RADIANS(G882))*COS(RADIANS(E882))*COS(RADIANS(AI872))))&gt;90,0,$F$4*$F$5/E881^2*(SIN(RADIANS(G882))*SIN(RADIANS(E882))+COS(RADIANS(G882))*COS(RADIANS(E882))*COS(RADIANS(AI872))))</f>
        <v>#DIV/0!</v>
      </c>
      <c r="AJ882" s="3" t="e">
        <f>IF(DEGREES(ACOS(SIN(RADIANS(G882))*SIN(RADIANS(E882))+COS(RADIANS(G882))*COS(RADIANS(E882))*COS(RADIANS(AJ872))))&gt;90,0,$F$4*$F$5/E881^2*(SIN(RADIANS(G882))*SIN(RADIANS(E882))+COS(RADIANS(G882))*COS(RADIANS(E882))*COS(RADIANS(AJ872))))</f>
        <v>#DIV/0!</v>
      </c>
      <c r="AK882" s="3">
        <f>IF(DEGREES(ACOS(SIN(RADIANS(G882))*SIN(RADIANS(E882))+COS(RADIANS(G882))*COS(RADIANS(E882))*COS(RADIANS(AK872))))&gt;90,0,$F$4*$F$5/E881^2*(SIN(RADIANS(G882))*SIN(RADIANS(E882))+COS(RADIANS(G882))*COS(RADIANS(E882))*COS(RADIANS(AK872))))</f>
        <v>0</v>
      </c>
      <c r="AL882" s="3">
        <f>IF(DEGREES(ACOS(SIN(RADIANS(G882))*SIN(RADIANS(E882))+COS(RADIANS(G882))*COS(RADIANS(E882))*COS(RADIANS(AL872))))&gt;90,0,$F$4*$F$5/E881^2*(SIN(RADIANS(G882))*SIN(RADIANS(E882))+COS(RADIANS(G882))*COS(RADIANS(E882))*COS(RADIANS(AL872))))</f>
        <v>0</v>
      </c>
      <c r="AM882" s="3">
        <f>IF(DEGREES(ACOS(SIN(RADIANS(G882))*SIN(RADIANS(E882))+COS(RADIANS(G882))*COS(RADIANS(E882))*COS(RADIANS(AM872))))&gt;90,0,$F$4*$F$5/E881^2*(SIN(RADIANS(G882))*SIN(RADIANS(E882))+COS(RADIANS(G882))*COS(RADIANS(E882))*COS(RADIANS(AM872))))</f>
        <v>0</v>
      </c>
      <c r="AN882" s="3">
        <f>IF(DEGREES(ACOS(SIN(RADIANS(G882))*SIN(RADIANS(E882))+COS(RADIANS(G882))*COS(RADIANS(E882))*COS(RADIANS(AN872))))&gt;90,0,$F$4*$F$5/E881^2*(SIN(RADIANS(G882))*SIN(RADIANS(E882))+COS(RADIANS(G882))*COS(RADIANS(E882))*COS(RADIANS(AN872))))</f>
        <v>0</v>
      </c>
      <c r="AO882" s="3">
        <f>IF(DEGREES(ACOS(SIN(RADIANS(G882))*SIN(RADIANS(E882))+COS(RADIANS(G882))*COS(RADIANS(E882))*COS(RADIANS(AO872))))&gt;90,0,$F$4*$F$5/E881^2*(SIN(RADIANS(G882))*SIN(RADIANS(E882))+COS(RADIANS(G882))*COS(RADIANS(E882))*COS(RADIANS(AO872))))</f>
        <v>0</v>
      </c>
      <c r="AP882" s="3">
        <f>IF(DEGREES(ACOS(SIN(RADIANS(G882))*SIN(RADIANS(E882))+COS(RADIANS(G882))*COS(RADIANS(E882))*COS(RADIANS(AP872))))&gt;90,0,$F$4*$F$5/E881^2*(SIN(RADIANS(G882))*SIN(RADIANS(E882))+COS(RADIANS(G882))*COS(RADIANS(E882))*COS(RADIANS(AP872))))</f>
        <v>0</v>
      </c>
      <c r="AQ882" s="3">
        <f>IF(DEGREES(ACOS(SIN(RADIANS(G882))*SIN(RADIANS(E882))+COS(RADIANS(G882))*COS(RADIANS(E882))*COS(RADIANS(AQ872))))&gt;90,0,$F$4*$F$5/E881^2*(SIN(RADIANS(G882))*SIN(RADIANS(E882))+COS(RADIANS(G882))*COS(RADIANS(E882))*COS(RADIANS(AQ872))))</f>
        <v>0</v>
      </c>
      <c r="AR882" s="3">
        <f>IF(DEGREES(ACOS(SIN(RADIANS(G882))*SIN(RADIANS(E882))+COS(RADIANS(G882))*COS(RADIANS(E882))*COS(RADIANS(AR872))))&gt;90,0,$F$4*$F$5/E881^2*(SIN(RADIANS(G882))*SIN(RADIANS(E882))+COS(RADIANS(G882))*COS(RADIANS(E882))*COS(RADIANS(AR872))))</f>
        <v>0</v>
      </c>
    </row>
    <row r="883" spans="2:44" ht="15.75" customHeight="1" x14ac:dyDescent="0.2">
      <c r="B883" s="20" t="s">
        <v>789</v>
      </c>
      <c r="E883" s="3">
        <f>IF($F$10=0,IF(E874&lt;360,E874,E874-360),($F$10+1)*E874)</f>
        <v>0</v>
      </c>
      <c r="G883" s="3">
        <v>0</v>
      </c>
      <c r="I883" s="3">
        <f>IF(DEGREES(ACOS(SIN(RADIANS(G883))*SIN(RADIANS(E882))+COS(RADIANS(G883))*COS(RADIANS(E882))*COS(RADIANS(I872))))&gt;90,0,$F$4*$F$5/E881^2*(SIN(RADIANS(G883))*SIN(RADIANS(E882))+COS(RADIANS(G883))*COS(RADIANS(E882))*COS(RADIANS(I872))))</f>
        <v>0</v>
      </c>
      <c r="J883" s="3">
        <f>IF(DEGREES(ACOS(SIN(RADIANS(G883))*SIN(RADIANS(E882))+COS(RADIANS(G883))*COS(RADIANS(E882))*COS(RADIANS(J872))))&gt;90,0,$F$4*$F$5/E881^2*(SIN(RADIANS(G883))*SIN(RADIANS(E882))+COS(RADIANS(G883))*COS(RADIANS(E882))*COS(RADIANS(J872))))</f>
        <v>0</v>
      </c>
      <c r="K883" s="3">
        <f>IF(DEGREES(ACOS(SIN(RADIANS(G883))*SIN(RADIANS(E882))+COS(RADIANS(G883))*COS(RADIANS(E882))*COS(RADIANS(K872))))&gt;90,0,$F$4*$F$5/E881^2*(SIN(RADIANS(G883))*SIN(RADIANS(E882))+COS(RADIANS(G883))*COS(RADIANS(E882))*COS(RADIANS(K872))))</f>
        <v>0</v>
      </c>
      <c r="L883" s="3">
        <f>IF(DEGREES(ACOS(SIN(RADIANS(G883))*SIN(RADIANS(E882))+COS(RADIANS(G883))*COS(RADIANS(E882))*COS(RADIANS(L872))))&gt;90,0,$F$4*$F$5/E881^2*(SIN(RADIANS(G883))*SIN(RADIANS(E882))+COS(RADIANS(G883))*COS(RADIANS(E882))*COS(RADIANS(L872))))</f>
        <v>0</v>
      </c>
      <c r="M883" s="3">
        <f>IF(DEGREES(ACOS(SIN(RADIANS(G883))*SIN(RADIANS(E882))+COS(RADIANS(G883))*COS(RADIANS(E882))*COS(RADIANS(M872))))&gt;90,0,$F$4*$F$5/E881^2*(SIN(RADIANS(G883))*SIN(RADIANS(E882))+COS(RADIANS(G883))*COS(RADIANS(E882))*COS(RADIANS(M872))))</f>
        <v>0</v>
      </c>
      <c r="N883" s="3">
        <f>IF(DEGREES(ACOS(SIN(RADIANS(G883))*SIN(RADIANS(E882))+COS(RADIANS(G883))*COS(RADIANS(E882))*COS(RADIANS(N872))))&gt;90,0,$F$4*$F$5/E881^2*(SIN(RADIANS(G883))*SIN(RADIANS(E882))+COS(RADIANS(G883))*COS(RADIANS(E882))*COS(RADIANS(N872))))</f>
        <v>0</v>
      </c>
      <c r="O883" s="3">
        <f>IF(DEGREES(ACOS(SIN(RADIANS(G883))*SIN(RADIANS(E882))+COS(RADIANS(G883))*COS(RADIANS(E882))*COS(RADIANS(O872))))&gt;90,0,$F$4*$F$5/E881^2*(SIN(RADIANS(G883))*SIN(RADIANS(E882))+COS(RADIANS(G883))*COS(RADIANS(E882))*COS(RADIANS(O872))))</f>
        <v>0</v>
      </c>
      <c r="P883" s="3">
        <f>IF(DEGREES(ACOS(SIN(RADIANS(G883))*SIN(RADIANS(E882))+COS(RADIANS(G883))*COS(RADIANS(E882))*COS(RADIANS(P872))))&gt;90,0,$F$4*$F$5/E881^2*(SIN(RADIANS(G883))*SIN(RADIANS(E882))+COS(RADIANS(G883))*COS(RADIANS(E882))*COS(RADIANS(P872))))</f>
        <v>0</v>
      </c>
      <c r="Q883" s="3">
        <f>IF(DEGREES(ACOS(SIN(RADIANS(G883))*SIN(RADIANS(E882))+COS(RADIANS(G883))*COS(RADIANS(E882))*COS(RADIANS(Q872))))&gt;90,0,$F$4*$F$5/E881^2*(SIN(RADIANS(G883))*SIN(RADIANS(E882))+COS(RADIANS(G883))*COS(RADIANS(E882))*COS(RADIANS(Q872))))</f>
        <v>0</v>
      </c>
      <c r="R883" s="3" t="e">
        <f>IF(DEGREES(ACOS(SIN(RADIANS(G883))*SIN(RADIANS(E882))+COS(RADIANS(G883))*COS(RADIANS(E882))*COS(RADIANS(R872))))&gt;90,0,$F$4*$F$5/E881^2*(SIN(RADIANS(G883))*SIN(RADIANS(E882))+COS(RADIANS(G883))*COS(RADIANS(E882))*COS(RADIANS(R872))))</f>
        <v>#DIV/0!</v>
      </c>
      <c r="S883" s="3" t="e">
        <f>IF(DEGREES(ACOS(SIN(RADIANS(G883))*SIN(RADIANS(E882))+COS(RADIANS(G883))*COS(RADIANS(E882))*COS(RADIANS(S872))))&gt;90,0,$F$4*$F$5/E881^2*(SIN(RADIANS(G883))*SIN(RADIANS(E882))+COS(RADIANS(G883))*COS(RADIANS(E882))*COS(RADIANS(S872))))</f>
        <v>#DIV/0!</v>
      </c>
      <c r="T883" s="3" t="e">
        <f>IF(DEGREES(ACOS(SIN(RADIANS(G883))*SIN(RADIANS(E882))+COS(RADIANS(G883))*COS(RADIANS(E882))*COS(RADIANS(T872))))&gt;90,0,$F$4*$F$5/E881^2*(SIN(RADIANS(G883))*SIN(RADIANS(E882))+COS(RADIANS(G883))*COS(RADIANS(E882))*COS(RADIANS(T872))))</f>
        <v>#DIV/0!</v>
      </c>
      <c r="U883" s="3" t="e">
        <f>IF(DEGREES(ACOS(SIN(RADIANS(G883))*SIN(RADIANS(E882))+COS(RADIANS(G883))*COS(RADIANS(E882))*COS(RADIANS(U872))))&gt;90,0,$F$4*$F$5/E881^2*(SIN(RADIANS(G883))*SIN(RADIANS(E882))+COS(RADIANS(G883))*COS(RADIANS(E882))*COS(RADIANS(U872))))</f>
        <v>#DIV/0!</v>
      </c>
      <c r="V883" s="3" t="e">
        <f>IF(DEGREES(ACOS(SIN(RADIANS(G883))*SIN(RADIANS(E882))+COS(RADIANS(G883))*COS(RADIANS(E882))*COS(RADIANS(V872))))&gt;90,0,$F$4*$F$5/E881^2*(SIN(RADIANS(G883))*SIN(RADIANS(E882))+COS(RADIANS(G883))*COS(RADIANS(E882))*COS(RADIANS(V872))))</f>
        <v>#DIV/0!</v>
      </c>
      <c r="W883" s="3" t="e">
        <f>IF(DEGREES(ACOS(SIN(RADIANS(G883))*SIN(RADIANS(E882))+COS(RADIANS(G883))*COS(RADIANS(E882))*COS(RADIANS(W872))))&gt;90,0,$F$4*$F$5/E881^2*(SIN(RADIANS(G883))*SIN(RADIANS(E882))+COS(RADIANS(G883))*COS(RADIANS(E882))*COS(RADIANS(W872))))</f>
        <v>#DIV/0!</v>
      </c>
      <c r="X883" s="3" t="e">
        <f>IF(DEGREES(ACOS(SIN(RADIANS(G883))*SIN(RADIANS(E882))+COS(RADIANS(G883))*COS(RADIANS(E882))*COS(RADIANS(X872))))&gt;90,0,$F$4*$F$5/E881^2*(SIN(RADIANS(G883))*SIN(RADIANS(E882))+COS(RADIANS(G883))*COS(RADIANS(E882))*COS(RADIANS(X872))))</f>
        <v>#DIV/0!</v>
      </c>
      <c r="Y883" s="3" t="e">
        <f>IF(DEGREES(ACOS(SIN(RADIANS(G883))*SIN(RADIANS(E882))+COS(RADIANS(G883))*COS(RADIANS(E882))*COS(RADIANS(Y872))))&gt;90,0,$F$4*$F$5/E881^2*(SIN(RADIANS(G883))*SIN(RADIANS(E882))+COS(RADIANS(G883))*COS(RADIANS(E882))*COS(RADIANS(Y872))))</f>
        <v>#DIV/0!</v>
      </c>
      <c r="Z883" s="3" t="e">
        <f>IF(DEGREES(ACOS(SIN(RADIANS(G883))*SIN(RADIANS(E882))+COS(RADIANS(G883))*COS(RADIANS(E882))*COS(RADIANS(Z872))))&gt;90,0,$F$4*$F$5/E881^2*(SIN(RADIANS(G883))*SIN(RADIANS(E882))+COS(RADIANS(G883))*COS(RADIANS(E882))*COS(RADIANS(Z872))))</f>
        <v>#DIV/0!</v>
      </c>
      <c r="AA883" s="3" t="e">
        <f>IF(DEGREES(ACOS(SIN(RADIANS(G883))*SIN(RADIANS(E882))+COS(RADIANS(G883))*COS(RADIANS(E882))*COS(RADIANS(AA872))))&gt;90,0,$F$4*$F$5/E881^2*(SIN(RADIANS(G883))*SIN(RADIANS(E882))+COS(RADIANS(G883))*COS(RADIANS(E882))*COS(RADIANS(AA872))))</f>
        <v>#DIV/0!</v>
      </c>
      <c r="AB883" s="3" t="e">
        <f>IF(DEGREES(ACOS(SIN(RADIANS(G883))*SIN(RADIANS(E882))+COS(RADIANS(G883))*COS(RADIANS(E882))*COS(RADIANS(AB872))))&gt;90,0,$F$4*$F$5/E881^2*(SIN(RADIANS(G883))*SIN(RADIANS(E882))+COS(RADIANS(G883))*COS(RADIANS(E882))*COS(RADIANS(AB872))))</f>
        <v>#DIV/0!</v>
      </c>
      <c r="AC883" s="3" t="e">
        <f>IF(DEGREES(ACOS(SIN(RADIANS(G883))*SIN(RADIANS(E882))+COS(RADIANS(G883))*COS(RADIANS(E882))*COS(RADIANS(AC872))))&gt;90,0,$F$4*$F$5/E881^2*(SIN(RADIANS(G883))*SIN(RADIANS(E882))+COS(RADIANS(G883))*COS(RADIANS(E882))*COS(RADIANS(AC872))))</f>
        <v>#DIV/0!</v>
      </c>
      <c r="AD883" s="3" t="e">
        <f>IF(DEGREES(ACOS(SIN(RADIANS(G883))*SIN(RADIANS(E882))+COS(RADIANS(G883))*COS(RADIANS(E882))*COS(RADIANS(AD872))))&gt;90,0,$F$4*$F$5/E881^2*(SIN(RADIANS(G883))*SIN(RADIANS(E882))+COS(RADIANS(G883))*COS(RADIANS(E882))*COS(RADIANS(AD872))))</f>
        <v>#DIV/0!</v>
      </c>
      <c r="AE883" s="3" t="e">
        <f>IF(DEGREES(ACOS(SIN(RADIANS(G883))*SIN(RADIANS(E882))+COS(RADIANS(G883))*COS(RADIANS(E882))*COS(RADIANS(AE872))))&gt;90,0,$F$4*$F$5/E881^2*(SIN(RADIANS(G883))*SIN(RADIANS(E882))+COS(RADIANS(G883))*COS(RADIANS(E882))*COS(RADIANS(AE872))))</f>
        <v>#DIV/0!</v>
      </c>
      <c r="AF883" s="3" t="e">
        <f>IF(DEGREES(ACOS(SIN(RADIANS(G883))*SIN(RADIANS(E882))+COS(RADIANS(G883))*COS(RADIANS(E882))*COS(RADIANS(AF872))))&gt;90,0,$F$4*$F$5/E881^2*(SIN(RADIANS(G883))*SIN(RADIANS(E882))+COS(RADIANS(G883))*COS(RADIANS(E882))*COS(RADIANS(AF872))))</f>
        <v>#DIV/0!</v>
      </c>
      <c r="AG883" s="3" t="e">
        <f>IF(DEGREES(ACOS(SIN(RADIANS(G883))*SIN(RADIANS(E882))+COS(RADIANS(G883))*COS(RADIANS(E882))*COS(RADIANS(AG872))))&gt;90,0,$F$4*$F$5/E881^2*(SIN(RADIANS(G883))*SIN(RADIANS(E882))+COS(RADIANS(G883))*COS(RADIANS(E882))*COS(RADIANS(AG872))))</f>
        <v>#DIV/0!</v>
      </c>
      <c r="AH883" s="3" t="e">
        <f>IF(DEGREES(ACOS(SIN(RADIANS(G883))*SIN(RADIANS(E882))+COS(RADIANS(G883))*COS(RADIANS(E882))*COS(RADIANS(AH872))))&gt;90,0,$F$4*$F$5/E881^2*(SIN(RADIANS(G883))*SIN(RADIANS(E882))+COS(RADIANS(G883))*COS(RADIANS(E882))*COS(RADIANS(AH872))))</f>
        <v>#DIV/0!</v>
      </c>
      <c r="AI883" s="3" t="e">
        <f>IF(DEGREES(ACOS(SIN(RADIANS(G883))*SIN(RADIANS(E882))+COS(RADIANS(G883))*COS(RADIANS(E882))*COS(RADIANS(AI872))))&gt;90,0,$F$4*$F$5/E881^2*(SIN(RADIANS(G883))*SIN(RADIANS(E882))+COS(RADIANS(G883))*COS(RADIANS(E882))*COS(RADIANS(AI872))))</f>
        <v>#DIV/0!</v>
      </c>
      <c r="AJ883" s="3" t="e">
        <f>IF(DEGREES(ACOS(SIN(RADIANS(G883))*SIN(RADIANS(E882))+COS(RADIANS(G883))*COS(RADIANS(E882))*COS(RADIANS(AJ872))))&gt;90,0,$F$4*$F$5/E881^2*(SIN(RADIANS(G883))*SIN(RADIANS(E882))+COS(RADIANS(G883))*COS(RADIANS(E882))*COS(RADIANS(AJ872))))</f>
        <v>#DIV/0!</v>
      </c>
      <c r="AK883" s="3">
        <f>IF(DEGREES(ACOS(SIN(RADIANS(G883))*SIN(RADIANS(E882))+COS(RADIANS(G883))*COS(RADIANS(E882))*COS(RADIANS(AK872))))&gt;90,0,$F$4*$F$5/E881^2*(SIN(RADIANS(G883))*SIN(RADIANS(E882))+COS(RADIANS(G883))*COS(RADIANS(E882))*COS(RADIANS(AK872))))</f>
        <v>0</v>
      </c>
      <c r="AL883" s="3">
        <f>IF(DEGREES(ACOS(SIN(RADIANS(G883))*SIN(RADIANS(E882))+COS(RADIANS(G883))*COS(RADIANS(E882))*COS(RADIANS(AL872))))&gt;90,0,$F$4*$F$5/E881^2*(SIN(RADIANS(G883))*SIN(RADIANS(E882))+COS(RADIANS(G883))*COS(RADIANS(E882))*COS(RADIANS(AL872))))</f>
        <v>0</v>
      </c>
      <c r="AM883" s="3">
        <f>IF(DEGREES(ACOS(SIN(RADIANS(G883))*SIN(RADIANS(E882))+COS(RADIANS(G883))*COS(RADIANS(E882))*COS(RADIANS(AM872))))&gt;90,0,$F$4*$F$5/E881^2*(SIN(RADIANS(G883))*SIN(RADIANS(E882))+COS(RADIANS(G883))*COS(RADIANS(E882))*COS(RADIANS(AM872))))</f>
        <v>0</v>
      </c>
      <c r="AN883" s="3">
        <f>IF(DEGREES(ACOS(SIN(RADIANS(G883))*SIN(RADIANS(E882))+COS(RADIANS(G883))*COS(RADIANS(E882))*COS(RADIANS(AN872))))&gt;90,0,$F$4*$F$5/E881^2*(SIN(RADIANS(G883))*SIN(RADIANS(E882))+COS(RADIANS(G883))*COS(RADIANS(E882))*COS(RADIANS(AN872))))</f>
        <v>0</v>
      </c>
      <c r="AO883" s="3">
        <f>IF(DEGREES(ACOS(SIN(RADIANS(G883))*SIN(RADIANS(E882))+COS(RADIANS(G883))*COS(RADIANS(E882))*COS(RADIANS(AO872))))&gt;90,0,$F$4*$F$5/E881^2*(SIN(RADIANS(G883))*SIN(RADIANS(E882))+COS(RADIANS(G883))*COS(RADIANS(E882))*COS(RADIANS(AO872))))</f>
        <v>0</v>
      </c>
      <c r="AP883" s="3">
        <f>IF(DEGREES(ACOS(SIN(RADIANS(G883))*SIN(RADIANS(E882))+COS(RADIANS(G883))*COS(RADIANS(E882))*COS(RADIANS(AP872))))&gt;90,0,$F$4*$F$5/E881^2*(SIN(RADIANS(G883))*SIN(RADIANS(E882))+COS(RADIANS(G883))*COS(RADIANS(E882))*COS(RADIANS(AP872))))</f>
        <v>0</v>
      </c>
      <c r="AQ883" s="3">
        <f>IF(DEGREES(ACOS(SIN(RADIANS(G883))*SIN(RADIANS(E882))+COS(RADIANS(G883))*COS(RADIANS(E882))*COS(RADIANS(AQ872))))&gt;90,0,$F$4*$F$5/E881^2*(SIN(RADIANS(G883))*SIN(RADIANS(E882))+COS(RADIANS(G883))*COS(RADIANS(E882))*COS(RADIANS(AQ872))))</f>
        <v>0</v>
      </c>
      <c r="AR883" s="3">
        <f>IF(DEGREES(ACOS(SIN(RADIANS(G883))*SIN(RADIANS(E882))+COS(RADIANS(G883))*COS(RADIANS(E882))*COS(RADIANS(AR872))))&gt;90,0,$F$4*$F$5/E881^2*(SIN(RADIANS(G883))*SIN(RADIANS(E882))+COS(RADIANS(G883))*COS(RADIANS(E882))*COS(RADIANS(AR872))))</f>
        <v>0</v>
      </c>
    </row>
    <row r="884" spans="2:44" ht="15.75" customHeight="1" x14ac:dyDescent="0.2">
      <c r="B884" s="20" t="s">
        <v>790</v>
      </c>
      <c r="E884" s="3">
        <f>E883-E875-360*ROUNDDOWN((E883-E875)/360,0)</f>
        <v>0</v>
      </c>
      <c r="G884" s="3">
        <v>-10</v>
      </c>
      <c r="I884" s="3">
        <f>IF(DEGREES(ACOS(SIN(RADIANS(G884))*SIN(RADIANS(E882))+COS(RADIANS(G884))*COS(RADIANS(E882))*COS(RADIANS(I872))))&gt;90,0,$F$4*$F$5/E881^2*(SIN(RADIANS(G884))*SIN(RADIANS(E882))+COS(RADIANS(G884))*COS(RADIANS(E882))*COS(RADIANS(I872))))</f>
        <v>0</v>
      </c>
      <c r="J884" s="3">
        <f>IF(DEGREES(ACOS(SIN(RADIANS(G884))*SIN(RADIANS(E882))+COS(RADIANS(G884))*COS(RADIANS(E882))*COS(RADIANS(J872))))&gt;90,0,$F$4*$F$5/E881^2*(SIN(RADIANS(G884))*SIN(RADIANS(E882))+COS(RADIANS(G884))*COS(RADIANS(E882))*COS(RADIANS(J872))))</f>
        <v>0</v>
      </c>
      <c r="K884" s="3">
        <f>IF(DEGREES(ACOS(SIN(RADIANS(G884))*SIN(RADIANS(E882))+COS(RADIANS(G884))*COS(RADIANS(E882))*COS(RADIANS(K872))))&gt;90,0,$F$4*$F$5/E881^2*(SIN(RADIANS(G884))*SIN(RADIANS(E882))+COS(RADIANS(G884))*COS(RADIANS(E882))*COS(RADIANS(K872))))</f>
        <v>0</v>
      </c>
      <c r="L884" s="3">
        <f>IF(DEGREES(ACOS(SIN(RADIANS(G884))*SIN(RADIANS(E882))+COS(RADIANS(G884))*COS(RADIANS(E882))*COS(RADIANS(L872))))&gt;90,0,$F$4*$F$5/E881^2*(SIN(RADIANS(G884))*SIN(RADIANS(E882))+COS(RADIANS(G884))*COS(RADIANS(E882))*COS(RADIANS(L872))))</f>
        <v>0</v>
      </c>
      <c r="M884" s="3">
        <f>IF(DEGREES(ACOS(SIN(RADIANS(G884))*SIN(RADIANS(E882))+COS(RADIANS(G884))*COS(RADIANS(E882))*COS(RADIANS(M872))))&gt;90,0,$F$4*$F$5/E881^2*(SIN(RADIANS(G884))*SIN(RADIANS(E882))+COS(RADIANS(G884))*COS(RADIANS(E882))*COS(RADIANS(M872))))</f>
        <v>0</v>
      </c>
      <c r="N884" s="3">
        <f>IF(DEGREES(ACOS(SIN(RADIANS(G884))*SIN(RADIANS(E882))+COS(RADIANS(G884))*COS(RADIANS(E882))*COS(RADIANS(N872))))&gt;90,0,$F$4*$F$5/E881^2*(SIN(RADIANS(G884))*SIN(RADIANS(E882))+COS(RADIANS(G884))*COS(RADIANS(E882))*COS(RADIANS(N872))))</f>
        <v>0</v>
      </c>
      <c r="O884" s="3">
        <f>IF(DEGREES(ACOS(SIN(RADIANS(G884))*SIN(RADIANS(E882))+COS(RADIANS(G884))*COS(RADIANS(E882))*COS(RADIANS(O872))))&gt;90,0,$F$4*$F$5/E881^2*(SIN(RADIANS(G884))*SIN(RADIANS(E882))+COS(RADIANS(G884))*COS(RADIANS(E882))*COS(RADIANS(O872))))</f>
        <v>0</v>
      </c>
      <c r="P884" s="3">
        <f>IF(DEGREES(ACOS(SIN(RADIANS(G884))*SIN(RADIANS(E882))+COS(RADIANS(G884))*COS(RADIANS(E882))*COS(RADIANS(P872))))&gt;90,0,$F$4*$F$5/E881^2*(SIN(RADIANS(G884))*SIN(RADIANS(E882))+COS(RADIANS(G884))*COS(RADIANS(E882))*COS(RADIANS(P872))))</f>
        <v>0</v>
      </c>
      <c r="Q884" s="3">
        <f>IF(DEGREES(ACOS(SIN(RADIANS(G884))*SIN(RADIANS(E882))+COS(RADIANS(G884))*COS(RADIANS(E882))*COS(RADIANS(Q872))))&gt;90,0,$F$4*$F$5/E881^2*(SIN(RADIANS(G884))*SIN(RADIANS(E882))+COS(RADIANS(G884))*COS(RADIANS(E882))*COS(RADIANS(Q872))))</f>
        <v>0</v>
      </c>
      <c r="R884" s="3" t="e">
        <f>IF(DEGREES(ACOS(SIN(RADIANS(G884))*SIN(RADIANS(E882))+COS(RADIANS(G884))*COS(RADIANS(E882))*COS(RADIANS(R872))))&gt;90,0,$F$4*$F$5/E881^2*(SIN(RADIANS(G884))*SIN(RADIANS(E882))+COS(RADIANS(G884))*COS(RADIANS(E882))*COS(RADIANS(R872))))</f>
        <v>#DIV/0!</v>
      </c>
      <c r="S884" s="3" t="e">
        <f>IF(DEGREES(ACOS(SIN(RADIANS(G884))*SIN(RADIANS(E882))+COS(RADIANS(G884))*COS(RADIANS(E882))*COS(RADIANS(S872))))&gt;90,0,$F$4*$F$5/E881^2*(SIN(RADIANS(G884))*SIN(RADIANS(E882))+COS(RADIANS(G884))*COS(RADIANS(E882))*COS(RADIANS(S872))))</f>
        <v>#DIV/0!</v>
      </c>
      <c r="T884" s="3" t="e">
        <f>IF(DEGREES(ACOS(SIN(RADIANS(G884))*SIN(RADIANS(E882))+COS(RADIANS(G884))*COS(RADIANS(E882))*COS(RADIANS(T872))))&gt;90,0,$F$4*$F$5/E881^2*(SIN(RADIANS(G884))*SIN(RADIANS(E882))+COS(RADIANS(G884))*COS(RADIANS(E882))*COS(RADIANS(T872))))</f>
        <v>#DIV/0!</v>
      </c>
      <c r="U884" s="3" t="e">
        <f>IF(DEGREES(ACOS(SIN(RADIANS(G884))*SIN(RADIANS(E882))+COS(RADIANS(G884))*COS(RADIANS(E882))*COS(RADIANS(U872))))&gt;90,0,$F$4*$F$5/E881^2*(SIN(RADIANS(G884))*SIN(RADIANS(E882))+COS(RADIANS(G884))*COS(RADIANS(E882))*COS(RADIANS(U872))))</f>
        <v>#DIV/0!</v>
      </c>
      <c r="V884" s="3" t="e">
        <f>IF(DEGREES(ACOS(SIN(RADIANS(G884))*SIN(RADIANS(E882))+COS(RADIANS(G884))*COS(RADIANS(E882))*COS(RADIANS(V872))))&gt;90,0,$F$4*$F$5/E881^2*(SIN(RADIANS(G884))*SIN(RADIANS(E882))+COS(RADIANS(G884))*COS(RADIANS(E882))*COS(RADIANS(V872))))</f>
        <v>#DIV/0!</v>
      </c>
      <c r="W884" s="3" t="e">
        <f>IF(DEGREES(ACOS(SIN(RADIANS(G884))*SIN(RADIANS(E882))+COS(RADIANS(G884))*COS(RADIANS(E882))*COS(RADIANS(W872))))&gt;90,0,$F$4*$F$5/E881^2*(SIN(RADIANS(G884))*SIN(RADIANS(E882))+COS(RADIANS(G884))*COS(RADIANS(E882))*COS(RADIANS(W872))))</f>
        <v>#DIV/0!</v>
      </c>
      <c r="X884" s="3" t="e">
        <f>IF(DEGREES(ACOS(SIN(RADIANS(G884))*SIN(RADIANS(E882))+COS(RADIANS(G884))*COS(RADIANS(E882))*COS(RADIANS(X872))))&gt;90,0,$F$4*$F$5/E881^2*(SIN(RADIANS(G884))*SIN(RADIANS(E882))+COS(RADIANS(G884))*COS(RADIANS(E882))*COS(RADIANS(X872))))</f>
        <v>#DIV/0!</v>
      </c>
      <c r="Y884" s="3" t="e">
        <f>IF(DEGREES(ACOS(SIN(RADIANS(G884))*SIN(RADIANS(E882))+COS(RADIANS(G884))*COS(RADIANS(E882))*COS(RADIANS(Y872))))&gt;90,0,$F$4*$F$5/E881^2*(SIN(RADIANS(G884))*SIN(RADIANS(E882))+COS(RADIANS(G884))*COS(RADIANS(E882))*COS(RADIANS(Y872))))</f>
        <v>#DIV/0!</v>
      </c>
      <c r="Z884" s="3" t="e">
        <f>IF(DEGREES(ACOS(SIN(RADIANS(G884))*SIN(RADIANS(E882))+COS(RADIANS(G884))*COS(RADIANS(E882))*COS(RADIANS(Z872))))&gt;90,0,$F$4*$F$5/E881^2*(SIN(RADIANS(G884))*SIN(RADIANS(E882))+COS(RADIANS(G884))*COS(RADIANS(E882))*COS(RADIANS(Z872))))</f>
        <v>#DIV/0!</v>
      </c>
      <c r="AA884" s="3" t="e">
        <f>IF(DEGREES(ACOS(SIN(RADIANS(G884))*SIN(RADIANS(E882))+COS(RADIANS(G884))*COS(RADIANS(E882))*COS(RADIANS(AA872))))&gt;90,0,$F$4*$F$5/E881^2*(SIN(RADIANS(G884))*SIN(RADIANS(E882))+COS(RADIANS(G884))*COS(RADIANS(E882))*COS(RADIANS(AA872))))</f>
        <v>#DIV/0!</v>
      </c>
      <c r="AB884" s="3" t="e">
        <f>IF(DEGREES(ACOS(SIN(RADIANS(G884))*SIN(RADIANS(E882))+COS(RADIANS(G884))*COS(RADIANS(E882))*COS(RADIANS(AB872))))&gt;90,0,$F$4*$F$5/E881^2*(SIN(RADIANS(G884))*SIN(RADIANS(E882))+COS(RADIANS(G884))*COS(RADIANS(E882))*COS(RADIANS(AB872))))</f>
        <v>#DIV/0!</v>
      </c>
      <c r="AC884" s="3" t="e">
        <f>IF(DEGREES(ACOS(SIN(RADIANS(G884))*SIN(RADIANS(E882))+COS(RADIANS(G884))*COS(RADIANS(E882))*COS(RADIANS(AC872))))&gt;90,0,$F$4*$F$5/E881^2*(SIN(RADIANS(G884))*SIN(RADIANS(E882))+COS(RADIANS(G884))*COS(RADIANS(E882))*COS(RADIANS(AC872))))</f>
        <v>#DIV/0!</v>
      </c>
      <c r="AD884" s="3" t="e">
        <f>IF(DEGREES(ACOS(SIN(RADIANS(G884))*SIN(RADIANS(E882))+COS(RADIANS(G884))*COS(RADIANS(E882))*COS(RADIANS(AD872))))&gt;90,0,$F$4*$F$5/E881^2*(SIN(RADIANS(G884))*SIN(RADIANS(E882))+COS(RADIANS(G884))*COS(RADIANS(E882))*COS(RADIANS(AD872))))</f>
        <v>#DIV/0!</v>
      </c>
      <c r="AE884" s="3" t="e">
        <f>IF(DEGREES(ACOS(SIN(RADIANS(G884))*SIN(RADIANS(E882))+COS(RADIANS(G884))*COS(RADIANS(E882))*COS(RADIANS(AE872))))&gt;90,0,$F$4*$F$5/E881^2*(SIN(RADIANS(G884))*SIN(RADIANS(E882))+COS(RADIANS(G884))*COS(RADIANS(E882))*COS(RADIANS(AE872))))</f>
        <v>#DIV/0!</v>
      </c>
      <c r="AF884" s="3" t="e">
        <f>IF(DEGREES(ACOS(SIN(RADIANS(G884))*SIN(RADIANS(E882))+COS(RADIANS(G884))*COS(RADIANS(E882))*COS(RADIANS(AF872))))&gt;90,0,$F$4*$F$5/E881^2*(SIN(RADIANS(G884))*SIN(RADIANS(E882))+COS(RADIANS(G884))*COS(RADIANS(E882))*COS(RADIANS(AF872))))</f>
        <v>#DIV/0!</v>
      </c>
      <c r="AG884" s="3" t="e">
        <f>IF(DEGREES(ACOS(SIN(RADIANS(G884))*SIN(RADIANS(E882))+COS(RADIANS(G884))*COS(RADIANS(E882))*COS(RADIANS(AG872))))&gt;90,0,$F$4*$F$5/E881^2*(SIN(RADIANS(G884))*SIN(RADIANS(E882))+COS(RADIANS(G884))*COS(RADIANS(E882))*COS(RADIANS(AG872))))</f>
        <v>#DIV/0!</v>
      </c>
      <c r="AH884" s="3" t="e">
        <f>IF(DEGREES(ACOS(SIN(RADIANS(G884))*SIN(RADIANS(E882))+COS(RADIANS(G884))*COS(RADIANS(E882))*COS(RADIANS(AH872))))&gt;90,0,$F$4*$F$5/E881^2*(SIN(RADIANS(G884))*SIN(RADIANS(E882))+COS(RADIANS(G884))*COS(RADIANS(E882))*COS(RADIANS(AH872))))</f>
        <v>#DIV/0!</v>
      </c>
      <c r="AI884" s="3" t="e">
        <f>IF(DEGREES(ACOS(SIN(RADIANS(G884))*SIN(RADIANS(E882))+COS(RADIANS(G884))*COS(RADIANS(E882))*COS(RADIANS(AI872))))&gt;90,0,$F$4*$F$5/E881^2*(SIN(RADIANS(G884))*SIN(RADIANS(E882))+COS(RADIANS(G884))*COS(RADIANS(E882))*COS(RADIANS(AI872))))</f>
        <v>#DIV/0!</v>
      </c>
      <c r="AJ884" s="3" t="e">
        <f>IF(DEGREES(ACOS(SIN(RADIANS(G884))*SIN(RADIANS(E882))+COS(RADIANS(G884))*COS(RADIANS(E882))*COS(RADIANS(AJ872))))&gt;90,0,$F$4*$F$5/E881^2*(SIN(RADIANS(G884))*SIN(RADIANS(E882))+COS(RADIANS(G884))*COS(RADIANS(E882))*COS(RADIANS(AJ872))))</f>
        <v>#DIV/0!</v>
      </c>
      <c r="AK884" s="3">
        <f>IF(DEGREES(ACOS(SIN(RADIANS(G884))*SIN(RADIANS(E882))+COS(RADIANS(G884))*COS(RADIANS(E882))*COS(RADIANS(AK872))))&gt;90,0,$F$4*$F$5/E881^2*(SIN(RADIANS(G884))*SIN(RADIANS(E882))+COS(RADIANS(G884))*COS(RADIANS(E882))*COS(RADIANS(AK872))))</f>
        <v>0</v>
      </c>
      <c r="AL884" s="3">
        <f>IF(DEGREES(ACOS(SIN(RADIANS(G884))*SIN(RADIANS(E882))+COS(RADIANS(G884))*COS(RADIANS(E882))*COS(RADIANS(AL872))))&gt;90,0,$F$4*$F$5/E881^2*(SIN(RADIANS(G884))*SIN(RADIANS(E882))+COS(RADIANS(G884))*COS(RADIANS(E882))*COS(RADIANS(AL872))))</f>
        <v>0</v>
      </c>
      <c r="AM884" s="3">
        <f>IF(DEGREES(ACOS(SIN(RADIANS(G884))*SIN(RADIANS(E882))+COS(RADIANS(G884))*COS(RADIANS(E882))*COS(RADIANS(AM872))))&gt;90,0,$F$4*$F$5/E881^2*(SIN(RADIANS(G884))*SIN(RADIANS(E882))+COS(RADIANS(G884))*COS(RADIANS(E882))*COS(RADIANS(AM872))))</f>
        <v>0</v>
      </c>
      <c r="AN884" s="3">
        <f>IF(DEGREES(ACOS(SIN(RADIANS(G884))*SIN(RADIANS(E882))+COS(RADIANS(G884))*COS(RADIANS(E882))*COS(RADIANS(AN872))))&gt;90,0,$F$4*$F$5/E881^2*(SIN(RADIANS(G884))*SIN(RADIANS(E882))+COS(RADIANS(G884))*COS(RADIANS(E882))*COS(RADIANS(AN872))))</f>
        <v>0</v>
      </c>
      <c r="AO884" s="3">
        <f>IF(DEGREES(ACOS(SIN(RADIANS(G884))*SIN(RADIANS(E882))+COS(RADIANS(G884))*COS(RADIANS(E882))*COS(RADIANS(AO872))))&gt;90,0,$F$4*$F$5/E881^2*(SIN(RADIANS(G884))*SIN(RADIANS(E882))+COS(RADIANS(G884))*COS(RADIANS(E882))*COS(RADIANS(AO872))))</f>
        <v>0</v>
      </c>
      <c r="AP884" s="3">
        <f>IF(DEGREES(ACOS(SIN(RADIANS(G884))*SIN(RADIANS(E882))+COS(RADIANS(G884))*COS(RADIANS(E882))*COS(RADIANS(AP872))))&gt;90,0,$F$4*$F$5/E881^2*(SIN(RADIANS(G884))*SIN(RADIANS(E882))+COS(RADIANS(G884))*COS(RADIANS(E882))*COS(RADIANS(AP872))))</f>
        <v>0</v>
      </c>
      <c r="AQ884" s="3">
        <f>IF(DEGREES(ACOS(SIN(RADIANS(G884))*SIN(RADIANS(E882))+COS(RADIANS(G884))*COS(RADIANS(E882))*COS(RADIANS(AQ872))))&gt;90,0,$F$4*$F$5/E881^2*(SIN(RADIANS(G884))*SIN(RADIANS(E882))+COS(RADIANS(G884))*COS(RADIANS(E882))*COS(RADIANS(AQ872))))</f>
        <v>0</v>
      </c>
      <c r="AR884" s="3">
        <f>IF(DEGREES(ACOS(SIN(RADIANS(G884))*SIN(RADIANS(E882))+COS(RADIANS(G884))*COS(RADIANS(E882))*COS(RADIANS(AR872))))&gt;90,0,$F$4*$F$5/E881^2*(SIN(RADIANS(G884))*SIN(RADIANS(E882))+COS(RADIANS(G884))*COS(RADIANS(E882))*COS(RADIANS(AR872))))</f>
        <v>0</v>
      </c>
    </row>
    <row r="885" spans="2:44" ht="15.75" customHeight="1" x14ac:dyDescent="0.2">
      <c r="G885" s="3">
        <v>-20</v>
      </c>
      <c r="I885" s="3">
        <f>IF(DEGREES(ACOS(SIN(RADIANS(G885))*SIN(RADIANS(E882))+COS(RADIANS(G885))*COS(RADIANS(E882))*COS(RADIANS(I872))))&gt;90,0,$F$4*$F$5/E881^2*(SIN(RADIANS(G885))*SIN(RADIANS(E882))+COS(RADIANS(G885))*COS(RADIANS(E882))*COS(RADIANS(I872))))</f>
        <v>0</v>
      </c>
      <c r="J885" s="3">
        <f>IF(DEGREES(ACOS(SIN(RADIANS(G885))*SIN(RADIANS(E882))+COS(RADIANS(G885))*COS(RADIANS(E882))*COS(RADIANS(J872))))&gt;90,0,$F$4*$F$5/E881^2*(SIN(RADIANS(G885))*SIN(RADIANS(E882))+COS(RADIANS(G885))*COS(RADIANS(E882))*COS(RADIANS(J872))))</f>
        <v>0</v>
      </c>
      <c r="K885" s="3">
        <f>IF(DEGREES(ACOS(SIN(RADIANS(G885))*SIN(RADIANS(E882))+COS(RADIANS(G885))*COS(RADIANS(E882))*COS(RADIANS(K872))))&gt;90,0,$F$4*$F$5/E881^2*(SIN(RADIANS(G885))*SIN(RADIANS(E882))+COS(RADIANS(G885))*COS(RADIANS(E882))*COS(RADIANS(K872))))</f>
        <v>0</v>
      </c>
      <c r="L885" s="3">
        <f>IF(DEGREES(ACOS(SIN(RADIANS(G885))*SIN(RADIANS(E882))+COS(RADIANS(G885))*COS(RADIANS(E882))*COS(RADIANS(L872))))&gt;90,0,$F$4*$F$5/E881^2*(SIN(RADIANS(G885))*SIN(RADIANS(E882))+COS(RADIANS(G885))*COS(RADIANS(E882))*COS(RADIANS(L872))))</f>
        <v>0</v>
      </c>
      <c r="M885" s="3">
        <f>IF(DEGREES(ACOS(SIN(RADIANS(G885))*SIN(RADIANS(E882))+COS(RADIANS(G885))*COS(RADIANS(E882))*COS(RADIANS(M872))))&gt;90,0,$F$4*$F$5/E881^2*(SIN(RADIANS(G885))*SIN(RADIANS(E882))+COS(RADIANS(G885))*COS(RADIANS(E882))*COS(RADIANS(M872))))</f>
        <v>0</v>
      </c>
      <c r="N885" s="3">
        <f>IF(DEGREES(ACOS(SIN(RADIANS(G885))*SIN(RADIANS(E882))+COS(RADIANS(G885))*COS(RADIANS(E882))*COS(RADIANS(N872))))&gt;90,0,$F$4*$F$5/E881^2*(SIN(RADIANS(G885))*SIN(RADIANS(E882))+COS(RADIANS(G885))*COS(RADIANS(E882))*COS(RADIANS(N872))))</f>
        <v>0</v>
      </c>
      <c r="O885" s="3">
        <f>IF(DEGREES(ACOS(SIN(RADIANS(G885))*SIN(RADIANS(E882))+COS(RADIANS(G885))*COS(RADIANS(E882))*COS(RADIANS(O872))))&gt;90,0,$F$4*$F$5/E881^2*(SIN(RADIANS(G885))*SIN(RADIANS(E882))+COS(RADIANS(G885))*COS(RADIANS(E882))*COS(RADIANS(O872))))</f>
        <v>0</v>
      </c>
      <c r="P885" s="3">
        <f>IF(DEGREES(ACOS(SIN(RADIANS(G885))*SIN(RADIANS(E882))+COS(RADIANS(G885))*COS(RADIANS(E882))*COS(RADIANS(P872))))&gt;90,0,$F$4*$F$5/E881^2*(SIN(RADIANS(G885))*SIN(RADIANS(E882))+COS(RADIANS(G885))*COS(RADIANS(E882))*COS(RADIANS(P872))))</f>
        <v>0</v>
      </c>
      <c r="Q885" s="3">
        <f>IF(DEGREES(ACOS(SIN(RADIANS(G885))*SIN(RADIANS(E882))+COS(RADIANS(G885))*COS(RADIANS(E882))*COS(RADIANS(Q872))))&gt;90,0,$F$4*$F$5/E881^2*(SIN(RADIANS(G885))*SIN(RADIANS(E882))+COS(RADIANS(G885))*COS(RADIANS(E882))*COS(RADIANS(Q872))))</f>
        <v>0</v>
      </c>
      <c r="R885" s="3" t="e">
        <f>IF(DEGREES(ACOS(SIN(RADIANS(G885))*SIN(RADIANS(E882))+COS(RADIANS(G885))*COS(RADIANS(E882))*COS(RADIANS(R872))))&gt;90,0,$F$4*$F$5/E881^2*(SIN(RADIANS(G885))*SIN(RADIANS(E882))+COS(RADIANS(G885))*COS(RADIANS(E882))*COS(RADIANS(R872))))</f>
        <v>#DIV/0!</v>
      </c>
      <c r="S885" s="3" t="e">
        <f>IF(DEGREES(ACOS(SIN(RADIANS(G885))*SIN(RADIANS(E882))+COS(RADIANS(G885))*COS(RADIANS(E882))*COS(RADIANS(S872))))&gt;90,0,$F$4*$F$5/E881^2*(SIN(RADIANS(G885))*SIN(RADIANS(E882))+COS(RADIANS(G885))*COS(RADIANS(E882))*COS(RADIANS(S872))))</f>
        <v>#DIV/0!</v>
      </c>
      <c r="T885" s="3" t="e">
        <f>IF(DEGREES(ACOS(SIN(RADIANS(G885))*SIN(RADIANS(E882))+COS(RADIANS(G885))*COS(RADIANS(E882))*COS(RADIANS(T872))))&gt;90,0,$F$4*$F$5/E881^2*(SIN(RADIANS(G885))*SIN(RADIANS(E882))+COS(RADIANS(G885))*COS(RADIANS(E882))*COS(RADIANS(T872))))</f>
        <v>#DIV/0!</v>
      </c>
      <c r="U885" s="3" t="e">
        <f>IF(DEGREES(ACOS(SIN(RADIANS(G885))*SIN(RADIANS(E882))+COS(RADIANS(G885))*COS(RADIANS(E882))*COS(RADIANS(U872))))&gt;90,0,$F$4*$F$5/E881^2*(SIN(RADIANS(G885))*SIN(RADIANS(E882))+COS(RADIANS(G885))*COS(RADIANS(E882))*COS(RADIANS(U872))))</f>
        <v>#DIV/0!</v>
      </c>
      <c r="V885" s="3" t="e">
        <f>IF(DEGREES(ACOS(SIN(RADIANS(G885))*SIN(RADIANS(E882))+COS(RADIANS(G885))*COS(RADIANS(E882))*COS(RADIANS(V872))))&gt;90,0,$F$4*$F$5/E881^2*(SIN(RADIANS(G885))*SIN(RADIANS(E882))+COS(RADIANS(G885))*COS(RADIANS(E882))*COS(RADIANS(V872))))</f>
        <v>#DIV/0!</v>
      </c>
      <c r="W885" s="3" t="e">
        <f>IF(DEGREES(ACOS(SIN(RADIANS(G885))*SIN(RADIANS(E882))+COS(RADIANS(G885))*COS(RADIANS(E882))*COS(RADIANS(W872))))&gt;90,0,$F$4*$F$5/E881^2*(SIN(RADIANS(G885))*SIN(RADIANS(E882))+COS(RADIANS(G885))*COS(RADIANS(E882))*COS(RADIANS(W872))))</f>
        <v>#DIV/0!</v>
      </c>
      <c r="X885" s="3" t="e">
        <f>IF(DEGREES(ACOS(SIN(RADIANS(G885))*SIN(RADIANS(E882))+COS(RADIANS(G885))*COS(RADIANS(E882))*COS(RADIANS(X872))))&gt;90,0,$F$4*$F$5/E881^2*(SIN(RADIANS(G885))*SIN(RADIANS(E882))+COS(RADIANS(G885))*COS(RADIANS(E882))*COS(RADIANS(X872))))</f>
        <v>#DIV/0!</v>
      </c>
      <c r="Y885" s="3" t="e">
        <f>IF(DEGREES(ACOS(SIN(RADIANS(G885))*SIN(RADIANS(E882))+COS(RADIANS(G885))*COS(RADIANS(E882))*COS(RADIANS(Y872))))&gt;90,0,$F$4*$F$5/E881^2*(SIN(RADIANS(G885))*SIN(RADIANS(E882))+COS(RADIANS(G885))*COS(RADIANS(E882))*COS(RADIANS(Y872))))</f>
        <v>#DIV/0!</v>
      </c>
      <c r="Z885" s="3" t="e">
        <f>IF(DEGREES(ACOS(SIN(RADIANS(G885))*SIN(RADIANS(E882))+COS(RADIANS(G885))*COS(RADIANS(E882))*COS(RADIANS(Z872))))&gt;90,0,$F$4*$F$5/E881^2*(SIN(RADIANS(G885))*SIN(RADIANS(E882))+COS(RADIANS(G885))*COS(RADIANS(E882))*COS(RADIANS(Z872))))</f>
        <v>#DIV/0!</v>
      </c>
      <c r="AA885" s="3" t="e">
        <f>IF(DEGREES(ACOS(SIN(RADIANS(G885))*SIN(RADIANS(E882))+COS(RADIANS(G885))*COS(RADIANS(E882))*COS(RADIANS(AA872))))&gt;90,0,$F$4*$F$5/E881^2*(SIN(RADIANS(G885))*SIN(RADIANS(E882))+COS(RADIANS(G885))*COS(RADIANS(E882))*COS(RADIANS(AA872))))</f>
        <v>#DIV/0!</v>
      </c>
      <c r="AB885" s="3" t="e">
        <f>IF(DEGREES(ACOS(SIN(RADIANS(G885))*SIN(RADIANS(E882))+COS(RADIANS(G885))*COS(RADIANS(E882))*COS(RADIANS(AB872))))&gt;90,0,$F$4*$F$5/E881^2*(SIN(RADIANS(G885))*SIN(RADIANS(E882))+COS(RADIANS(G885))*COS(RADIANS(E882))*COS(RADIANS(AB872))))</f>
        <v>#DIV/0!</v>
      </c>
      <c r="AC885" s="3" t="e">
        <f>IF(DEGREES(ACOS(SIN(RADIANS(G885))*SIN(RADIANS(E882))+COS(RADIANS(G885))*COS(RADIANS(E882))*COS(RADIANS(AC872))))&gt;90,0,$F$4*$F$5/E881^2*(SIN(RADIANS(G885))*SIN(RADIANS(E882))+COS(RADIANS(G885))*COS(RADIANS(E882))*COS(RADIANS(AC872))))</f>
        <v>#DIV/0!</v>
      </c>
      <c r="AD885" s="3" t="e">
        <f>IF(DEGREES(ACOS(SIN(RADIANS(G885))*SIN(RADIANS(E882))+COS(RADIANS(G885))*COS(RADIANS(E882))*COS(RADIANS(AD872))))&gt;90,0,$F$4*$F$5/E881^2*(SIN(RADIANS(G885))*SIN(RADIANS(E882))+COS(RADIANS(G885))*COS(RADIANS(E882))*COS(RADIANS(AD872))))</f>
        <v>#DIV/0!</v>
      </c>
      <c r="AE885" s="3" t="e">
        <f>IF(DEGREES(ACOS(SIN(RADIANS(G885))*SIN(RADIANS(E882))+COS(RADIANS(G885))*COS(RADIANS(E882))*COS(RADIANS(AE872))))&gt;90,0,$F$4*$F$5/E881^2*(SIN(RADIANS(G885))*SIN(RADIANS(E882))+COS(RADIANS(G885))*COS(RADIANS(E882))*COS(RADIANS(AE872))))</f>
        <v>#DIV/0!</v>
      </c>
      <c r="AF885" s="3" t="e">
        <f>IF(DEGREES(ACOS(SIN(RADIANS(G885))*SIN(RADIANS(E882))+COS(RADIANS(G885))*COS(RADIANS(E882))*COS(RADIANS(AF872))))&gt;90,0,$F$4*$F$5/E881^2*(SIN(RADIANS(G885))*SIN(RADIANS(E882))+COS(RADIANS(G885))*COS(RADIANS(E882))*COS(RADIANS(AF872))))</f>
        <v>#DIV/0!</v>
      </c>
      <c r="AG885" s="3" t="e">
        <f>IF(DEGREES(ACOS(SIN(RADIANS(G885))*SIN(RADIANS(E882))+COS(RADIANS(G885))*COS(RADIANS(E882))*COS(RADIANS(AG872))))&gt;90,0,$F$4*$F$5/E881^2*(SIN(RADIANS(G885))*SIN(RADIANS(E882))+COS(RADIANS(G885))*COS(RADIANS(E882))*COS(RADIANS(AG872))))</f>
        <v>#DIV/0!</v>
      </c>
      <c r="AH885" s="3" t="e">
        <f>IF(DEGREES(ACOS(SIN(RADIANS(G885))*SIN(RADIANS(E882))+COS(RADIANS(G885))*COS(RADIANS(E882))*COS(RADIANS(AH872))))&gt;90,0,$F$4*$F$5/E881^2*(SIN(RADIANS(G885))*SIN(RADIANS(E882))+COS(RADIANS(G885))*COS(RADIANS(E882))*COS(RADIANS(AH872))))</f>
        <v>#DIV/0!</v>
      </c>
      <c r="AI885" s="3" t="e">
        <f>IF(DEGREES(ACOS(SIN(RADIANS(G885))*SIN(RADIANS(E882))+COS(RADIANS(G885))*COS(RADIANS(E882))*COS(RADIANS(AI872))))&gt;90,0,$F$4*$F$5/E881^2*(SIN(RADIANS(G885))*SIN(RADIANS(E882))+COS(RADIANS(G885))*COS(RADIANS(E882))*COS(RADIANS(AI872))))</f>
        <v>#DIV/0!</v>
      </c>
      <c r="AJ885" s="3" t="e">
        <f>IF(DEGREES(ACOS(SIN(RADIANS(G885))*SIN(RADIANS(E882))+COS(RADIANS(G885))*COS(RADIANS(E882))*COS(RADIANS(AJ872))))&gt;90,0,$F$4*$F$5/E881^2*(SIN(RADIANS(G885))*SIN(RADIANS(E882))+COS(RADIANS(G885))*COS(RADIANS(E882))*COS(RADIANS(AJ872))))</f>
        <v>#DIV/0!</v>
      </c>
      <c r="AK885" s="3">
        <f>IF(DEGREES(ACOS(SIN(RADIANS(G885))*SIN(RADIANS(E882))+COS(RADIANS(G885))*COS(RADIANS(E882))*COS(RADIANS(AK872))))&gt;90,0,$F$4*$F$5/E881^2*(SIN(RADIANS(G885))*SIN(RADIANS(E882))+COS(RADIANS(G885))*COS(RADIANS(E882))*COS(RADIANS(AK872))))</f>
        <v>0</v>
      </c>
      <c r="AL885" s="3">
        <f>IF(DEGREES(ACOS(SIN(RADIANS(G885))*SIN(RADIANS(E882))+COS(RADIANS(G885))*COS(RADIANS(E882))*COS(RADIANS(AL872))))&gt;90,0,$F$4*$F$5/E881^2*(SIN(RADIANS(G885))*SIN(RADIANS(E882))+COS(RADIANS(G885))*COS(RADIANS(E882))*COS(RADIANS(AL872))))</f>
        <v>0</v>
      </c>
      <c r="AM885" s="3">
        <f>IF(DEGREES(ACOS(SIN(RADIANS(G885))*SIN(RADIANS(E882))+COS(RADIANS(G885))*COS(RADIANS(E882))*COS(RADIANS(AM872))))&gt;90,0,$F$4*$F$5/E881^2*(SIN(RADIANS(G885))*SIN(RADIANS(E882))+COS(RADIANS(G885))*COS(RADIANS(E882))*COS(RADIANS(AM872))))</f>
        <v>0</v>
      </c>
      <c r="AN885" s="3">
        <f>IF(DEGREES(ACOS(SIN(RADIANS(G885))*SIN(RADIANS(E882))+COS(RADIANS(G885))*COS(RADIANS(E882))*COS(RADIANS(AN872))))&gt;90,0,$F$4*$F$5/E881^2*(SIN(RADIANS(G885))*SIN(RADIANS(E882))+COS(RADIANS(G885))*COS(RADIANS(E882))*COS(RADIANS(AN872))))</f>
        <v>0</v>
      </c>
      <c r="AO885" s="3">
        <f>IF(DEGREES(ACOS(SIN(RADIANS(G885))*SIN(RADIANS(E882))+COS(RADIANS(G885))*COS(RADIANS(E882))*COS(RADIANS(AO872))))&gt;90,0,$F$4*$F$5/E881^2*(SIN(RADIANS(G885))*SIN(RADIANS(E882))+COS(RADIANS(G885))*COS(RADIANS(E882))*COS(RADIANS(AO872))))</f>
        <v>0</v>
      </c>
      <c r="AP885" s="3">
        <f>IF(DEGREES(ACOS(SIN(RADIANS(G885))*SIN(RADIANS(E882))+COS(RADIANS(G885))*COS(RADIANS(E882))*COS(RADIANS(AP872))))&gt;90,0,$F$4*$F$5/E881^2*(SIN(RADIANS(G885))*SIN(RADIANS(E882))+COS(RADIANS(G885))*COS(RADIANS(E882))*COS(RADIANS(AP872))))</f>
        <v>0</v>
      </c>
      <c r="AQ885" s="3">
        <f>IF(DEGREES(ACOS(SIN(RADIANS(G885))*SIN(RADIANS(E882))+COS(RADIANS(G885))*COS(RADIANS(E882))*COS(RADIANS(AQ872))))&gt;90,0,$F$4*$F$5/E881^2*(SIN(RADIANS(G885))*SIN(RADIANS(E882))+COS(RADIANS(G885))*COS(RADIANS(E882))*COS(RADIANS(AQ872))))</f>
        <v>0</v>
      </c>
      <c r="AR885" s="3">
        <f>IF(DEGREES(ACOS(SIN(RADIANS(G885))*SIN(RADIANS(E882))+COS(RADIANS(G885))*COS(RADIANS(E882))*COS(RADIANS(AR872))))&gt;90,0,$F$4*$F$5/E881^2*(SIN(RADIANS(G885))*SIN(RADIANS(E882))+COS(RADIANS(G885))*COS(RADIANS(E882))*COS(RADIANS(AR872))))</f>
        <v>0</v>
      </c>
    </row>
    <row r="886" spans="2:44" ht="15.75" customHeight="1" x14ac:dyDescent="0.2">
      <c r="G886" s="3">
        <v>-30</v>
      </c>
      <c r="I886" s="3">
        <f>IF(DEGREES(ACOS(SIN(RADIANS(G886))*SIN(RADIANS(E882))+COS(RADIANS(G886))*COS(RADIANS(E882))*COS(RADIANS(I872))))&gt;90,0,$F$4*$F$5/E881^2*(SIN(RADIANS(G886))*SIN(RADIANS(E882))+COS(RADIANS(G886))*COS(RADIANS(E882))*COS(RADIANS(I872))))</f>
        <v>0</v>
      </c>
      <c r="J886" s="3">
        <f>IF(DEGREES(ACOS(SIN(RADIANS(G886))*SIN(RADIANS(E882))+COS(RADIANS(G886))*COS(RADIANS(E882))*COS(RADIANS(J872))))&gt;90,0,$F$4*$F$5/E881^2*(SIN(RADIANS(G886))*SIN(RADIANS(E882))+COS(RADIANS(G886))*COS(RADIANS(E882))*COS(RADIANS(J872))))</f>
        <v>0</v>
      </c>
      <c r="K886" s="3">
        <f>IF(DEGREES(ACOS(SIN(RADIANS(G886))*SIN(RADIANS(E882))+COS(RADIANS(G886))*COS(RADIANS(E882))*COS(RADIANS(K872))))&gt;90,0,$F$4*$F$5/E881^2*(SIN(RADIANS(G886))*SIN(RADIANS(E882))+COS(RADIANS(G886))*COS(RADIANS(E882))*COS(RADIANS(K872))))</f>
        <v>0</v>
      </c>
      <c r="L886" s="3">
        <f>IF(DEGREES(ACOS(SIN(RADIANS(G886))*SIN(RADIANS(E882))+COS(RADIANS(G886))*COS(RADIANS(E882))*COS(RADIANS(L872))))&gt;90,0,$F$4*$F$5/E881^2*(SIN(RADIANS(G886))*SIN(RADIANS(E882))+COS(RADIANS(G886))*COS(RADIANS(E882))*COS(RADIANS(L872))))</f>
        <v>0</v>
      </c>
      <c r="M886" s="3">
        <f>IF(DEGREES(ACOS(SIN(RADIANS(G886))*SIN(RADIANS(E882))+COS(RADIANS(G886))*COS(RADIANS(E882))*COS(RADIANS(M872))))&gt;90,0,$F$4*$F$5/E881^2*(SIN(RADIANS(G886))*SIN(RADIANS(E882))+COS(RADIANS(G886))*COS(RADIANS(E882))*COS(RADIANS(M872))))</f>
        <v>0</v>
      </c>
      <c r="N886" s="3">
        <f>IF(DEGREES(ACOS(SIN(RADIANS(G886))*SIN(RADIANS(E882))+COS(RADIANS(G886))*COS(RADIANS(E882))*COS(RADIANS(N872))))&gt;90,0,$F$4*$F$5/E881^2*(SIN(RADIANS(G886))*SIN(RADIANS(E882))+COS(RADIANS(G886))*COS(RADIANS(E882))*COS(RADIANS(N872))))</f>
        <v>0</v>
      </c>
      <c r="O886" s="3">
        <f>IF(DEGREES(ACOS(SIN(RADIANS(G886))*SIN(RADIANS(E882))+COS(RADIANS(G886))*COS(RADIANS(E882))*COS(RADIANS(O872))))&gt;90,0,$F$4*$F$5/E881^2*(SIN(RADIANS(G886))*SIN(RADIANS(E882))+COS(RADIANS(G886))*COS(RADIANS(E882))*COS(RADIANS(O872))))</f>
        <v>0</v>
      </c>
      <c r="P886" s="3">
        <f>IF(DEGREES(ACOS(SIN(RADIANS(G886))*SIN(RADIANS(E882))+COS(RADIANS(G886))*COS(RADIANS(E882))*COS(RADIANS(P872))))&gt;90,0,$F$4*$F$5/E881^2*(SIN(RADIANS(G886))*SIN(RADIANS(E882))+COS(RADIANS(G886))*COS(RADIANS(E882))*COS(RADIANS(P872))))</f>
        <v>0</v>
      </c>
      <c r="Q886" s="3">
        <f>IF(DEGREES(ACOS(SIN(RADIANS(G886))*SIN(RADIANS(E882))+COS(RADIANS(G886))*COS(RADIANS(E882))*COS(RADIANS(Q872))))&gt;90,0,$F$4*$F$5/E881^2*(SIN(RADIANS(G886))*SIN(RADIANS(E882))+COS(RADIANS(G886))*COS(RADIANS(E882))*COS(RADIANS(Q872))))</f>
        <v>0</v>
      </c>
      <c r="R886" s="3" t="e">
        <f>IF(DEGREES(ACOS(SIN(RADIANS(G886))*SIN(RADIANS(E882))+COS(RADIANS(G886))*COS(RADIANS(E882))*COS(RADIANS(R872))))&gt;90,0,$F$4*$F$5/E881^2*(SIN(RADIANS(G886))*SIN(RADIANS(E882))+COS(RADIANS(G886))*COS(RADIANS(E882))*COS(RADIANS(R872))))</f>
        <v>#DIV/0!</v>
      </c>
      <c r="S886" s="3" t="e">
        <f>IF(DEGREES(ACOS(SIN(RADIANS(G886))*SIN(RADIANS(E882))+COS(RADIANS(G886))*COS(RADIANS(E882))*COS(RADIANS(S872))))&gt;90,0,$F$4*$F$5/E881^2*(SIN(RADIANS(G886))*SIN(RADIANS(E882))+COS(RADIANS(G886))*COS(RADIANS(E882))*COS(RADIANS(S872))))</f>
        <v>#DIV/0!</v>
      </c>
      <c r="T886" s="3" t="e">
        <f>IF(DEGREES(ACOS(SIN(RADIANS(G886))*SIN(RADIANS(E882))+COS(RADIANS(G886))*COS(RADIANS(E882))*COS(RADIANS(T872))))&gt;90,0,$F$4*$F$5/E881^2*(SIN(RADIANS(G886))*SIN(RADIANS(E882))+COS(RADIANS(G886))*COS(RADIANS(E882))*COS(RADIANS(T872))))</f>
        <v>#DIV/0!</v>
      </c>
      <c r="U886" s="3" t="e">
        <f>IF(DEGREES(ACOS(SIN(RADIANS(G886))*SIN(RADIANS(E882))+COS(RADIANS(G886))*COS(RADIANS(E882))*COS(RADIANS(U872))))&gt;90,0,$F$4*$F$5/E881^2*(SIN(RADIANS(G886))*SIN(RADIANS(E882))+COS(RADIANS(G886))*COS(RADIANS(E882))*COS(RADIANS(U872))))</f>
        <v>#DIV/0!</v>
      </c>
      <c r="V886" s="3" t="e">
        <f>IF(DEGREES(ACOS(SIN(RADIANS(G886))*SIN(RADIANS(E882))+COS(RADIANS(G886))*COS(RADIANS(E882))*COS(RADIANS(V872))))&gt;90,0,$F$4*$F$5/E881^2*(SIN(RADIANS(G886))*SIN(RADIANS(E882))+COS(RADIANS(G886))*COS(RADIANS(E882))*COS(RADIANS(V872))))</f>
        <v>#DIV/0!</v>
      </c>
      <c r="W886" s="3" t="e">
        <f>IF(DEGREES(ACOS(SIN(RADIANS(G886))*SIN(RADIANS(E882))+COS(RADIANS(G886))*COS(RADIANS(E882))*COS(RADIANS(W872))))&gt;90,0,$F$4*$F$5/E881^2*(SIN(RADIANS(G886))*SIN(RADIANS(E882))+COS(RADIANS(G886))*COS(RADIANS(E882))*COS(RADIANS(W872))))</f>
        <v>#DIV/0!</v>
      </c>
      <c r="X886" s="3" t="e">
        <f>IF(DEGREES(ACOS(SIN(RADIANS(G886))*SIN(RADIANS(E882))+COS(RADIANS(G886))*COS(RADIANS(E882))*COS(RADIANS(X872))))&gt;90,0,$F$4*$F$5/E881^2*(SIN(RADIANS(G886))*SIN(RADIANS(E882))+COS(RADIANS(G886))*COS(RADIANS(E882))*COS(RADIANS(X872))))</f>
        <v>#DIV/0!</v>
      </c>
      <c r="Y886" s="3" t="e">
        <f>IF(DEGREES(ACOS(SIN(RADIANS(G886))*SIN(RADIANS(E882))+COS(RADIANS(G886))*COS(RADIANS(E882))*COS(RADIANS(Y872))))&gt;90,0,$F$4*$F$5/E881^2*(SIN(RADIANS(G886))*SIN(RADIANS(E882))+COS(RADIANS(G886))*COS(RADIANS(E882))*COS(RADIANS(Y872))))</f>
        <v>#DIV/0!</v>
      </c>
      <c r="Z886" s="3" t="e">
        <f>IF(DEGREES(ACOS(SIN(RADIANS(G886))*SIN(RADIANS(E882))+COS(RADIANS(G886))*COS(RADIANS(E882))*COS(RADIANS(Z872))))&gt;90,0,$F$4*$F$5/E881^2*(SIN(RADIANS(G886))*SIN(RADIANS(E882))+COS(RADIANS(G886))*COS(RADIANS(E882))*COS(RADIANS(Z872))))</f>
        <v>#DIV/0!</v>
      </c>
      <c r="AA886" s="3" t="e">
        <f>IF(DEGREES(ACOS(SIN(RADIANS(G886))*SIN(RADIANS(E882))+COS(RADIANS(G886))*COS(RADIANS(E882))*COS(RADIANS(AA872))))&gt;90,0,$F$4*$F$5/E881^2*(SIN(RADIANS(G886))*SIN(RADIANS(E882))+COS(RADIANS(G886))*COS(RADIANS(E882))*COS(RADIANS(AA872))))</f>
        <v>#DIV/0!</v>
      </c>
      <c r="AB886" s="3" t="e">
        <f>IF(DEGREES(ACOS(SIN(RADIANS(G886))*SIN(RADIANS(E882))+COS(RADIANS(G886))*COS(RADIANS(E882))*COS(RADIANS(AB872))))&gt;90,0,$F$4*$F$5/E881^2*(SIN(RADIANS(G886))*SIN(RADIANS(E882))+COS(RADIANS(G886))*COS(RADIANS(E882))*COS(RADIANS(AB872))))</f>
        <v>#DIV/0!</v>
      </c>
      <c r="AC886" s="3" t="e">
        <f>IF(DEGREES(ACOS(SIN(RADIANS(G886))*SIN(RADIANS(E882))+COS(RADIANS(G886))*COS(RADIANS(E882))*COS(RADIANS(AC872))))&gt;90,0,$F$4*$F$5/E881^2*(SIN(RADIANS(G886))*SIN(RADIANS(E882))+COS(RADIANS(G886))*COS(RADIANS(E882))*COS(RADIANS(AC872))))</f>
        <v>#DIV/0!</v>
      </c>
      <c r="AD886" s="3" t="e">
        <f>IF(DEGREES(ACOS(SIN(RADIANS(G886))*SIN(RADIANS(E882))+COS(RADIANS(G886))*COS(RADIANS(E882))*COS(RADIANS(AD872))))&gt;90,0,$F$4*$F$5/E881^2*(SIN(RADIANS(G886))*SIN(RADIANS(E882))+COS(RADIANS(G886))*COS(RADIANS(E882))*COS(RADIANS(AD872))))</f>
        <v>#DIV/0!</v>
      </c>
      <c r="AE886" s="3" t="e">
        <f>IF(DEGREES(ACOS(SIN(RADIANS(G886))*SIN(RADIANS(E882))+COS(RADIANS(G886))*COS(RADIANS(E882))*COS(RADIANS(AE872))))&gt;90,0,$F$4*$F$5/E881^2*(SIN(RADIANS(G886))*SIN(RADIANS(E882))+COS(RADIANS(G886))*COS(RADIANS(E882))*COS(RADIANS(AE872))))</f>
        <v>#DIV/0!</v>
      </c>
      <c r="AF886" s="3" t="e">
        <f>IF(DEGREES(ACOS(SIN(RADIANS(G886))*SIN(RADIANS(E882))+COS(RADIANS(G886))*COS(RADIANS(E882))*COS(RADIANS(AF872))))&gt;90,0,$F$4*$F$5/E881^2*(SIN(RADIANS(G886))*SIN(RADIANS(E882))+COS(RADIANS(G886))*COS(RADIANS(E882))*COS(RADIANS(AF872))))</f>
        <v>#DIV/0!</v>
      </c>
      <c r="AG886" s="3" t="e">
        <f>IF(DEGREES(ACOS(SIN(RADIANS(G886))*SIN(RADIANS(E882))+COS(RADIANS(G886))*COS(RADIANS(E882))*COS(RADIANS(AG872))))&gt;90,0,$F$4*$F$5/E881^2*(SIN(RADIANS(G886))*SIN(RADIANS(E882))+COS(RADIANS(G886))*COS(RADIANS(E882))*COS(RADIANS(AG872))))</f>
        <v>#DIV/0!</v>
      </c>
      <c r="AH886" s="3" t="e">
        <f>IF(DEGREES(ACOS(SIN(RADIANS(G886))*SIN(RADIANS(E882))+COS(RADIANS(G886))*COS(RADIANS(E882))*COS(RADIANS(AH872))))&gt;90,0,$F$4*$F$5/E881^2*(SIN(RADIANS(G886))*SIN(RADIANS(E882))+COS(RADIANS(G886))*COS(RADIANS(E882))*COS(RADIANS(AH872))))</f>
        <v>#DIV/0!</v>
      </c>
      <c r="AI886" s="3" t="e">
        <f>IF(DEGREES(ACOS(SIN(RADIANS(G886))*SIN(RADIANS(E882))+COS(RADIANS(G886))*COS(RADIANS(E882))*COS(RADIANS(AI872))))&gt;90,0,$F$4*$F$5/E881^2*(SIN(RADIANS(G886))*SIN(RADIANS(E882))+COS(RADIANS(G886))*COS(RADIANS(E882))*COS(RADIANS(AI872))))</f>
        <v>#DIV/0!</v>
      </c>
      <c r="AJ886" s="3" t="e">
        <f>IF(DEGREES(ACOS(SIN(RADIANS(G886))*SIN(RADIANS(E882))+COS(RADIANS(G886))*COS(RADIANS(E882))*COS(RADIANS(AJ872))))&gt;90,0,$F$4*$F$5/E881^2*(SIN(RADIANS(G886))*SIN(RADIANS(E882))+COS(RADIANS(G886))*COS(RADIANS(E882))*COS(RADIANS(AJ872))))</f>
        <v>#DIV/0!</v>
      </c>
      <c r="AK886" s="3">
        <f>IF(DEGREES(ACOS(SIN(RADIANS(G886))*SIN(RADIANS(E882))+COS(RADIANS(G886))*COS(RADIANS(E882))*COS(RADIANS(AK872))))&gt;90,0,$F$4*$F$5/E881^2*(SIN(RADIANS(G886))*SIN(RADIANS(E882))+COS(RADIANS(G886))*COS(RADIANS(E882))*COS(RADIANS(AK872))))</f>
        <v>0</v>
      </c>
      <c r="AL886" s="3">
        <f>IF(DEGREES(ACOS(SIN(RADIANS(G886))*SIN(RADIANS(E882))+COS(RADIANS(G886))*COS(RADIANS(E882))*COS(RADIANS(AL872))))&gt;90,0,$F$4*$F$5/E881^2*(SIN(RADIANS(G886))*SIN(RADIANS(E882))+COS(RADIANS(G886))*COS(RADIANS(E882))*COS(RADIANS(AL872))))</f>
        <v>0</v>
      </c>
      <c r="AM886" s="3">
        <f>IF(DEGREES(ACOS(SIN(RADIANS(G886))*SIN(RADIANS(E882))+COS(RADIANS(G886))*COS(RADIANS(E882))*COS(RADIANS(AM872))))&gt;90,0,$F$4*$F$5/E881^2*(SIN(RADIANS(G886))*SIN(RADIANS(E882))+COS(RADIANS(G886))*COS(RADIANS(E882))*COS(RADIANS(AM872))))</f>
        <v>0</v>
      </c>
      <c r="AN886" s="3">
        <f>IF(DEGREES(ACOS(SIN(RADIANS(G886))*SIN(RADIANS(E882))+COS(RADIANS(G886))*COS(RADIANS(E882))*COS(RADIANS(AN872))))&gt;90,0,$F$4*$F$5/E881^2*(SIN(RADIANS(G886))*SIN(RADIANS(E882))+COS(RADIANS(G886))*COS(RADIANS(E882))*COS(RADIANS(AN872))))</f>
        <v>0</v>
      </c>
      <c r="AO886" s="3">
        <f>IF(DEGREES(ACOS(SIN(RADIANS(G886))*SIN(RADIANS(E882))+COS(RADIANS(G886))*COS(RADIANS(E882))*COS(RADIANS(AO872))))&gt;90,0,$F$4*$F$5/E881^2*(SIN(RADIANS(G886))*SIN(RADIANS(E882))+COS(RADIANS(G886))*COS(RADIANS(E882))*COS(RADIANS(AO872))))</f>
        <v>0</v>
      </c>
      <c r="AP886" s="3">
        <f>IF(DEGREES(ACOS(SIN(RADIANS(G886))*SIN(RADIANS(E882))+COS(RADIANS(G886))*COS(RADIANS(E882))*COS(RADIANS(AP872))))&gt;90,0,$F$4*$F$5/E881^2*(SIN(RADIANS(G886))*SIN(RADIANS(E882))+COS(RADIANS(G886))*COS(RADIANS(E882))*COS(RADIANS(AP872))))</f>
        <v>0</v>
      </c>
      <c r="AQ886" s="3">
        <f>IF(DEGREES(ACOS(SIN(RADIANS(G886))*SIN(RADIANS(E882))+COS(RADIANS(G886))*COS(RADIANS(E882))*COS(RADIANS(AQ872))))&gt;90,0,$F$4*$F$5/E881^2*(SIN(RADIANS(G886))*SIN(RADIANS(E882))+COS(RADIANS(G886))*COS(RADIANS(E882))*COS(RADIANS(AQ872))))</f>
        <v>0</v>
      </c>
      <c r="AR886" s="3">
        <f>IF(DEGREES(ACOS(SIN(RADIANS(G886))*SIN(RADIANS(E882))+COS(RADIANS(G886))*COS(RADIANS(E882))*COS(RADIANS(AR872))))&gt;90,0,$F$4*$F$5/E881^2*(SIN(RADIANS(G886))*SIN(RADIANS(E882))+COS(RADIANS(G886))*COS(RADIANS(E882))*COS(RADIANS(AR872))))</f>
        <v>0</v>
      </c>
    </row>
    <row r="887" spans="2:44" ht="15.75" customHeight="1" x14ac:dyDescent="0.2">
      <c r="G887" s="3">
        <v>-40</v>
      </c>
      <c r="I887" s="3">
        <f>IF(DEGREES(ACOS(SIN(RADIANS(G887))*SIN(RADIANS(E882))+COS(RADIANS(G887))*COS(RADIANS(E882))*COS(RADIANS(I872))))&gt;90,0,$F$4*$F$5/E881^2*(SIN(RADIANS(G887))*SIN(RADIANS(E882))+COS(RADIANS(G887))*COS(RADIANS(E882))*COS(RADIANS(I872))))</f>
        <v>0</v>
      </c>
      <c r="J887" s="3">
        <f>IF(DEGREES(ACOS(SIN(RADIANS(G887))*SIN(RADIANS(E882))+COS(RADIANS(G887))*COS(RADIANS(E882))*COS(RADIANS(J872))))&gt;90,0,$F$4*$F$5/E881^2*(SIN(RADIANS(G887))*SIN(RADIANS(E882))+COS(RADIANS(G887))*COS(RADIANS(E882))*COS(RADIANS(J872))))</f>
        <v>0</v>
      </c>
      <c r="K887" s="3">
        <f>IF(DEGREES(ACOS(SIN(RADIANS(G887))*SIN(RADIANS(E882))+COS(RADIANS(G887))*COS(RADIANS(E882))*COS(RADIANS(K872))))&gt;90,0,$F$4*$F$5/E881^2*(SIN(RADIANS(G887))*SIN(RADIANS(E882))+COS(RADIANS(G887))*COS(RADIANS(E882))*COS(RADIANS(K872))))</f>
        <v>0</v>
      </c>
      <c r="L887" s="3">
        <f>IF(DEGREES(ACOS(SIN(RADIANS(G887))*SIN(RADIANS(E882))+COS(RADIANS(G887))*COS(RADIANS(E882))*COS(RADIANS(L872))))&gt;90,0,$F$4*$F$5/E881^2*(SIN(RADIANS(G887))*SIN(RADIANS(E882))+COS(RADIANS(G887))*COS(RADIANS(E882))*COS(RADIANS(L872))))</f>
        <v>0</v>
      </c>
      <c r="M887" s="3">
        <f>IF(DEGREES(ACOS(SIN(RADIANS(G887))*SIN(RADIANS(E882))+COS(RADIANS(G887))*COS(RADIANS(E882))*COS(RADIANS(M872))))&gt;90,0,$F$4*$F$5/E881^2*(SIN(RADIANS(G887))*SIN(RADIANS(E882))+COS(RADIANS(G887))*COS(RADIANS(E882))*COS(RADIANS(M872))))</f>
        <v>0</v>
      </c>
      <c r="N887" s="3">
        <f>IF(DEGREES(ACOS(SIN(RADIANS(G887))*SIN(RADIANS(E882))+COS(RADIANS(G887))*COS(RADIANS(E882))*COS(RADIANS(N872))))&gt;90,0,$F$4*$F$5/E881^2*(SIN(RADIANS(G887))*SIN(RADIANS(E882))+COS(RADIANS(G887))*COS(RADIANS(E882))*COS(RADIANS(N872))))</f>
        <v>0</v>
      </c>
      <c r="O887" s="3">
        <f>IF(DEGREES(ACOS(SIN(RADIANS(G887))*SIN(RADIANS(E882))+COS(RADIANS(G887))*COS(RADIANS(E882))*COS(RADIANS(O872))))&gt;90,0,$F$4*$F$5/E881^2*(SIN(RADIANS(G887))*SIN(RADIANS(E882))+COS(RADIANS(G887))*COS(RADIANS(E882))*COS(RADIANS(O872))))</f>
        <v>0</v>
      </c>
      <c r="P887" s="3">
        <f>IF(DEGREES(ACOS(SIN(RADIANS(G887))*SIN(RADIANS(E882))+COS(RADIANS(G887))*COS(RADIANS(E882))*COS(RADIANS(P872))))&gt;90,0,$F$4*$F$5/E881^2*(SIN(RADIANS(G887))*SIN(RADIANS(E882))+COS(RADIANS(G887))*COS(RADIANS(E882))*COS(RADIANS(P872))))</f>
        <v>0</v>
      </c>
      <c r="Q887" s="3">
        <f>IF(DEGREES(ACOS(SIN(RADIANS(G887))*SIN(RADIANS(E882))+COS(RADIANS(G887))*COS(RADIANS(E882))*COS(RADIANS(Q872))))&gt;90,0,$F$4*$F$5/E881^2*(SIN(RADIANS(G887))*SIN(RADIANS(E882))+COS(RADIANS(G887))*COS(RADIANS(E882))*COS(RADIANS(Q872))))</f>
        <v>0</v>
      </c>
      <c r="R887" s="3" t="e">
        <f>IF(DEGREES(ACOS(SIN(RADIANS(G887))*SIN(RADIANS(E882))+COS(RADIANS(G887))*COS(RADIANS(E882))*COS(RADIANS(R872))))&gt;90,0,$F$4*$F$5/E881^2*(SIN(RADIANS(G887))*SIN(RADIANS(E882))+COS(RADIANS(G887))*COS(RADIANS(E882))*COS(RADIANS(R872))))</f>
        <v>#DIV/0!</v>
      </c>
      <c r="S887" s="3" t="e">
        <f>IF(DEGREES(ACOS(SIN(RADIANS(G887))*SIN(RADIANS(E882))+COS(RADIANS(G887))*COS(RADIANS(E882))*COS(RADIANS(S872))))&gt;90,0,$F$4*$F$5/E881^2*(SIN(RADIANS(G887))*SIN(RADIANS(E882))+COS(RADIANS(G887))*COS(RADIANS(E882))*COS(RADIANS(S872))))</f>
        <v>#DIV/0!</v>
      </c>
      <c r="T887" s="3" t="e">
        <f>IF(DEGREES(ACOS(SIN(RADIANS(G887))*SIN(RADIANS(E882))+COS(RADIANS(G887))*COS(RADIANS(E882))*COS(RADIANS(T872))))&gt;90,0,$F$4*$F$5/E881^2*(SIN(RADIANS(G887))*SIN(RADIANS(E882))+COS(RADIANS(G887))*COS(RADIANS(E882))*COS(RADIANS(T872))))</f>
        <v>#DIV/0!</v>
      </c>
      <c r="U887" s="3" t="e">
        <f>IF(DEGREES(ACOS(SIN(RADIANS(G887))*SIN(RADIANS(E882))+COS(RADIANS(G887))*COS(RADIANS(E882))*COS(RADIANS(U872))))&gt;90,0,$F$4*$F$5/E881^2*(SIN(RADIANS(G887))*SIN(RADIANS(E882))+COS(RADIANS(G887))*COS(RADIANS(E882))*COS(RADIANS(U872))))</f>
        <v>#DIV/0!</v>
      </c>
      <c r="V887" s="3" t="e">
        <f>IF(DEGREES(ACOS(SIN(RADIANS(G887))*SIN(RADIANS(E882))+COS(RADIANS(G887))*COS(RADIANS(E882))*COS(RADIANS(V872))))&gt;90,0,$F$4*$F$5/E881^2*(SIN(RADIANS(G887))*SIN(RADIANS(E882))+COS(RADIANS(G887))*COS(RADIANS(E882))*COS(RADIANS(V872))))</f>
        <v>#DIV/0!</v>
      </c>
      <c r="W887" s="3" t="e">
        <f>IF(DEGREES(ACOS(SIN(RADIANS(G887))*SIN(RADIANS(E882))+COS(RADIANS(G887))*COS(RADIANS(E882))*COS(RADIANS(W872))))&gt;90,0,$F$4*$F$5/E881^2*(SIN(RADIANS(G887))*SIN(RADIANS(E882))+COS(RADIANS(G887))*COS(RADIANS(E882))*COS(RADIANS(W872))))</f>
        <v>#DIV/0!</v>
      </c>
      <c r="X887" s="3" t="e">
        <f>IF(DEGREES(ACOS(SIN(RADIANS(G887))*SIN(RADIANS(E882))+COS(RADIANS(G887))*COS(RADIANS(E882))*COS(RADIANS(X872))))&gt;90,0,$F$4*$F$5/E881^2*(SIN(RADIANS(G887))*SIN(RADIANS(E882))+COS(RADIANS(G887))*COS(RADIANS(E882))*COS(RADIANS(X872))))</f>
        <v>#DIV/0!</v>
      </c>
      <c r="Y887" s="3" t="e">
        <f>IF(DEGREES(ACOS(SIN(RADIANS(G887))*SIN(RADIANS(E882))+COS(RADIANS(G887))*COS(RADIANS(E882))*COS(RADIANS(Y872))))&gt;90,0,$F$4*$F$5/E881^2*(SIN(RADIANS(G887))*SIN(RADIANS(E882))+COS(RADIANS(G887))*COS(RADIANS(E882))*COS(RADIANS(Y872))))</f>
        <v>#DIV/0!</v>
      </c>
      <c r="Z887" s="3" t="e">
        <f>IF(DEGREES(ACOS(SIN(RADIANS(G887))*SIN(RADIANS(E882))+COS(RADIANS(G887))*COS(RADIANS(E882))*COS(RADIANS(Z872))))&gt;90,0,$F$4*$F$5/E881^2*(SIN(RADIANS(G887))*SIN(RADIANS(E882))+COS(RADIANS(G887))*COS(RADIANS(E882))*COS(RADIANS(Z872))))</f>
        <v>#DIV/0!</v>
      </c>
      <c r="AA887" s="3" t="e">
        <f>IF(DEGREES(ACOS(SIN(RADIANS(G887))*SIN(RADIANS(E882))+COS(RADIANS(G887))*COS(RADIANS(E882))*COS(RADIANS(AA872))))&gt;90,0,$F$4*$F$5/E881^2*(SIN(RADIANS(G887))*SIN(RADIANS(E882))+COS(RADIANS(G887))*COS(RADIANS(E882))*COS(RADIANS(AA872))))</f>
        <v>#DIV/0!</v>
      </c>
      <c r="AB887" s="3" t="e">
        <f>IF(DEGREES(ACOS(SIN(RADIANS(G887))*SIN(RADIANS(E882))+COS(RADIANS(G887))*COS(RADIANS(E882))*COS(RADIANS(AB872))))&gt;90,0,$F$4*$F$5/E881^2*(SIN(RADIANS(G887))*SIN(RADIANS(E882))+COS(RADIANS(G887))*COS(RADIANS(E882))*COS(RADIANS(AB872))))</f>
        <v>#DIV/0!</v>
      </c>
      <c r="AC887" s="3" t="e">
        <f>IF(DEGREES(ACOS(SIN(RADIANS(G887))*SIN(RADIANS(E882))+COS(RADIANS(G887))*COS(RADIANS(E882))*COS(RADIANS(AC872))))&gt;90,0,$F$4*$F$5/E881^2*(SIN(RADIANS(G887))*SIN(RADIANS(E882))+COS(RADIANS(G887))*COS(RADIANS(E882))*COS(RADIANS(AC872))))</f>
        <v>#DIV/0!</v>
      </c>
      <c r="AD887" s="3" t="e">
        <f>IF(DEGREES(ACOS(SIN(RADIANS(G887))*SIN(RADIANS(E882))+COS(RADIANS(G887))*COS(RADIANS(E882))*COS(RADIANS(AD872))))&gt;90,0,$F$4*$F$5/E881^2*(SIN(RADIANS(G887))*SIN(RADIANS(E882))+COS(RADIANS(G887))*COS(RADIANS(E882))*COS(RADIANS(AD872))))</f>
        <v>#DIV/0!</v>
      </c>
      <c r="AE887" s="3" t="e">
        <f>IF(DEGREES(ACOS(SIN(RADIANS(G887))*SIN(RADIANS(E882))+COS(RADIANS(G887))*COS(RADIANS(E882))*COS(RADIANS(AE872))))&gt;90,0,$F$4*$F$5/E881^2*(SIN(RADIANS(G887))*SIN(RADIANS(E882))+COS(RADIANS(G887))*COS(RADIANS(E882))*COS(RADIANS(AE872))))</f>
        <v>#DIV/0!</v>
      </c>
      <c r="AF887" s="3" t="e">
        <f>IF(DEGREES(ACOS(SIN(RADIANS(G887))*SIN(RADIANS(E882))+COS(RADIANS(G887))*COS(RADIANS(E882))*COS(RADIANS(AF872))))&gt;90,0,$F$4*$F$5/E881^2*(SIN(RADIANS(G887))*SIN(RADIANS(E882))+COS(RADIANS(G887))*COS(RADIANS(E882))*COS(RADIANS(AF872))))</f>
        <v>#DIV/0!</v>
      </c>
      <c r="AG887" s="3" t="e">
        <f>IF(DEGREES(ACOS(SIN(RADIANS(G887))*SIN(RADIANS(E882))+COS(RADIANS(G887))*COS(RADIANS(E882))*COS(RADIANS(AG872))))&gt;90,0,$F$4*$F$5/E881^2*(SIN(RADIANS(G887))*SIN(RADIANS(E882))+COS(RADIANS(G887))*COS(RADIANS(E882))*COS(RADIANS(AG872))))</f>
        <v>#DIV/0!</v>
      </c>
      <c r="AH887" s="3" t="e">
        <f>IF(DEGREES(ACOS(SIN(RADIANS(G887))*SIN(RADIANS(E882))+COS(RADIANS(G887))*COS(RADIANS(E882))*COS(RADIANS(AH872))))&gt;90,0,$F$4*$F$5/E881^2*(SIN(RADIANS(G887))*SIN(RADIANS(E882))+COS(RADIANS(G887))*COS(RADIANS(E882))*COS(RADIANS(AH872))))</f>
        <v>#DIV/0!</v>
      </c>
      <c r="AI887" s="3" t="e">
        <f>IF(DEGREES(ACOS(SIN(RADIANS(G887))*SIN(RADIANS(E882))+COS(RADIANS(G887))*COS(RADIANS(E882))*COS(RADIANS(AI872))))&gt;90,0,$F$4*$F$5/E881^2*(SIN(RADIANS(G887))*SIN(RADIANS(E882))+COS(RADIANS(G887))*COS(RADIANS(E882))*COS(RADIANS(AI872))))</f>
        <v>#DIV/0!</v>
      </c>
      <c r="AJ887" s="3" t="e">
        <f>IF(DEGREES(ACOS(SIN(RADIANS(G887))*SIN(RADIANS(E882))+COS(RADIANS(G887))*COS(RADIANS(E882))*COS(RADIANS(AJ872))))&gt;90,0,$F$4*$F$5/E881^2*(SIN(RADIANS(G887))*SIN(RADIANS(E882))+COS(RADIANS(G887))*COS(RADIANS(E882))*COS(RADIANS(AJ872))))</f>
        <v>#DIV/0!</v>
      </c>
      <c r="AK887" s="3">
        <f>IF(DEGREES(ACOS(SIN(RADIANS(G887))*SIN(RADIANS(E882))+COS(RADIANS(G887))*COS(RADIANS(E882))*COS(RADIANS(AK872))))&gt;90,0,$F$4*$F$5/E881^2*(SIN(RADIANS(G887))*SIN(RADIANS(E882))+COS(RADIANS(G887))*COS(RADIANS(E882))*COS(RADIANS(AK872))))</f>
        <v>0</v>
      </c>
      <c r="AL887" s="3">
        <f>IF(DEGREES(ACOS(SIN(RADIANS(G887))*SIN(RADIANS(E882))+COS(RADIANS(G887))*COS(RADIANS(E882))*COS(RADIANS(AL872))))&gt;90,0,$F$4*$F$5/E881^2*(SIN(RADIANS(G887))*SIN(RADIANS(E882))+COS(RADIANS(G887))*COS(RADIANS(E882))*COS(RADIANS(AL872))))</f>
        <v>0</v>
      </c>
      <c r="AM887" s="3">
        <f>IF(DEGREES(ACOS(SIN(RADIANS(G887))*SIN(RADIANS(E882))+COS(RADIANS(G887))*COS(RADIANS(E882))*COS(RADIANS(AM872))))&gt;90,0,$F$4*$F$5/E881^2*(SIN(RADIANS(G887))*SIN(RADIANS(E882))+COS(RADIANS(G887))*COS(RADIANS(E882))*COS(RADIANS(AM872))))</f>
        <v>0</v>
      </c>
      <c r="AN887" s="3">
        <f>IF(DEGREES(ACOS(SIN(RADIANS(G887))*SIN(RADIANS(E882))+COS(RADIANS(G887))*COS(RADIANS(E882))*COS(RADIANS(AN872))))&gt;90,0,$F$4*$F$5/E881^2*(SIN(RADIANS(G887))*SIN(RADIANS(E882))+COS(RADIANS(G887))*COS(RADIANS(E882))*COS(RADIANS(AN872))))</f>
        <v>0</v>
      </c>
      <c r="AO887" s="3">
        <f>IF(DEGREES(ACOS(SIN(RADIANS(G887))*SIN(RADIANS(E882))+COS(RADIANS(G887))*COS(RADIANS(E882))*COS(RADIANS(AO872))))&gt;90,0,$F$4*$F$5/E881^2*(SIN(RADIANS(G887))*SIN(RADIANS(E882))+COS(RADIANS(G887))*COS(RADIANS(E882))*COS(RADIANS(AO872))))</f>
        <v>0</v>
      </c>
      <c r="AP887" s="3">
        <f>IF(DEGREES(ACOS(SIN(RADIANS(G887))*SIN(RADIANS(E882))+COS(RADIANS(G887))*COS(RADIANS(E882))*COS(RADIANS(AP872))))&gt;90,0,$F$4*$F$5/E881^2*(SIN(RADIANS(G887))*SIN(RADIANS(E882))+COS(RADIANS(G887))*COS(RADIANS(E882))*COS(RADIANS(AP872))))</f>
        <v>0</v>
      </c>
      <c r="AQ887" s="3">
        <f>IF(DEGREES(ACOS(SIN(RADIANS(G887))*SIN(RADIANS(E882))+COS(RADIANS(G887))*COS(RADIANS(E882))*COS(RADIANS(AQ872))))&gt;90,0,$F$4*$F$5/E881^2*(SIN(RADIANS(G887))*SIN(RADIANS(E882))+COS(RADIANS(G887))*COS(RADIANS(E882))*COS(RADIANS(AQ872))))</f>
        <v>0</v>
      </c>
      <c r="AR887" s="3">
        <f>IF(DEGREES(ACOS(SIN(RADIANS(G887))*SIN(RADIANS(E882))+COS(RADIANS(G887))*COS(RADIANS(E882))*COS(RADIANS(AR872))))&gt;90,0,$F$4*$F$5/E881^2*(SIN(RADIANS(G887))*SIN(RADIANS(E882))+COS(RADIANS(G887))*COS(RADIANS(E882))*COS(RADIANS(AR872))))</f>
        <v>0</v>
      </c>
    </row>
    <row r="888" spans="2:44" ht="15.75" customHeight="1" x14ac:dyDescent="0.2">
      <c r="G888" s="3">
        <v>-50</v>
      </c>
      <c r="I888" s="3">
        <f>IF(DEGREES(ACOS(SIN(RADIANS(G888))*SIN(RADIANS(E882))+COS(RADIANS(G888))*COS(RADIANS(E882))*COS(RADIANS(I872))))&gt;90,0,$F$4*$F$5/E881^2*(SIN(RADIANS(G888))*SIN(RADIANS(E882))+COS(RADIANS(G888))*COS(RADIANS(E882))*COS(RADIANS(I872))))</f>
        <v>0</v>
      </c>
      <c r="J888" s="3">
        <f>IF(DEGREES(ACOS(SIN(RADIANS(G888))*SIN(RADIANS(E882))+COS(RADIANS(G888))*COS(RADIANS(E882))*COS(RADIANS(J872))))&gt;90,0,$F$4*$F$5/E881^2*(SIN(RADIANS(G888))*SIN(RADIANS(E882))+COS(RADIANS(G888))*COS(RADIANS(E882))*COS(RADIANS(J872))))</f>
        <v>0</v>
      </c>
      <c r="K888" s="3">
        <f>IF(DEGREES(ACOS(SIN(RADIANS(G888))*SIN(RADIANS(E882))+COS(RADIANS(G888))*COS(RADIANS(E882))*COS(RADIANS(K872))))&gt;90,0,$F$4*$F$5/E881^2*(SIN(RADIANS(G888))*SIN(RADIANS(E882))+COS(RADIANS(G888))*COS(RADIANS(E882))*COS(RADIANS(K872))))</f>
        <v>0</v>
      </c>
      <c r="L888" s="3">
        <f>IF(DEGREES(ACOS(SIN(RADIANS(G888))*SIN(RADIANS(E882))+COS(RADIANS(G888))*COS(RADIANS(E882))*COS(RADIANS(L872))))&gt;90,0,$F$4*$F$5/E881^2*(SIN(RADIANS(G888))*SIN(RADIANS(E882))+COS(RADIANS(G888))*COS(RADIANS(E882))*COS(RADIANS(L872))))</f>
        <v>0</v>
      </c>
      <c r="M888" s="3">
        <f>IF(DEGREES(ACOS(SIN(RADIANS(G888))*SIN(RADIANS(E882))+COS(RADIANS(G888))*COS(RADIANS(E882))*COS(RADIANS(M872))))&gt;90,0,$F$4*$F$5/E881^2*(SIN(RADIANS(G888))*SIN(RADIANS(E882))+COS(RADIANS(G888))*COS(RADIANS(E882))*COS(RADIANS(M872))))</f>
        <v>0</v>
      </c>
      <c r="N888" s="3">
        <f>IF(DEGREES(ACOS(SIN(RADIANS(G888))*SIN(RADIANS(E882))+COS(RADIANS(G888))*COS(RADIANS(E882))*COS(RADIANS(N872))))&gt;90,0,$F$4*$F$5/E881^2*(SIN(RADIANS(G888))*SIN(RADIANS(E882))+COS(RADIANS(G888))*COS(RADIANS(E882))*COS(RADIANS(N872))))</f>
        <v>0</v>
      </c>
      <c r="O888" s="3">
        <f>IF(DEGREES(ACOS(SIN(RADIANS(G888))*SIN(RADIANS(E882))+COS(RADIANS(G888))*COS(RADIANS(E882))*COS(RADIANS(O872))))&gt;90,0,$F$4*$F$5/E881^2*(SIN(RADIANS(G888))*SIN(RADIANS(E882))+COS(RADIANS(G888))*COS(RADIANS(E882))*COS(RADIANS(O872))))</f>
        <v>0</v>
      </c>
      <c r="P888" s="3">
        <f>IF(DEGREES(ACOS(SIN(RADIANS(G888))*SIN(RADIANS(E882))+COS(RADIANS(G888))*COS(RADIANS(E882))*COS(RADIANS(P872))))&gt;90,0,$F$4*$F$5/E881^2*(SIN(RADIANS(G888))*SIN(RADIANS(E882))+COS(RADIANS(G888))*COS(RADIANS(E882))*COS(RADIANS(P872))))</f>
        <v>0</v>
      </c>
      <c r="Q888" s="3">
        <f>IF(DEGREES(ACOS(SIN(RADIANS(G888))*SIN(RADIANS(E882))+COS(RADIANS(G888))*COS(RADIANS(E882))*COS(RADIANS(Q872))))&gt;90,0,$F$4*$F$5/E881^2*(SIN(RADIANS(G888))*SIN(RADIANS(E882))+COS(RADIANS(G888))*COS(RADIANS(E882))*COS(RADIANS(Q872))))</f>
        <v>0</v>
      </c>
      <c r="R888" s="3" t="e">
        <f>IF(DEGREES(ACOS(SIN(RADIANS(G888))*SIN(RADIANS(E882))+COS(RADIANS(G888))*COS(RADIANS(E882))*COS(RADIANS(R872))))&gt;90,0,$F$4*$F$5/E881^2*(SIN(RADIANS(G888))*SIN(RADIANS(E882))+COS(RADIANS(G888))*COS(RADIANS(E882))*COS(RADIANS(R872))))</f>
        <v>#DIV/0!</v>
      </c>
      <c r="S888" s="3" t="e">
        <f>IF(DEGREES(ACOS(SIN(RADIANS(G888))*SIN(RADIANS(E882))+COS(RADIANS(G888))*COS(RADIANS(E882))*COS(RADIANS(S872))))&gt;90,0,$F$4*$F$5/E881^2*(SIN(RADIANS(G888))*SIN(RADIANS(E882))+COS(RADIANS(G888))*COS(RADIANS(E882))*COS(RADIANS(S872))))</f>
        <v>#DIV/0!</v>
      </c>
      <c r="T888" s="3" t="e">
        <f>IF(DEGREES(ACOS(SIN(RADIANS(G888))*SIN(RADIANS(E882))+COS(RADIANS(G888))*COS(RADIANS(E882))*COS(RADIANS(T872))))&gt;90,0,$F$4*$F$5/E881^2*(SIN(RADIANS(G888))*SIN(RADIANS(E882))+COS(RADIANS(G888))*COS(RADIANS(E882))*COS(RADIANS(T872))))</f>
        <v>#DIV/0!</v>
      </c>
      <c r="U888" s="3" t="e">
        <f>IF(DEGREES(ACOS(SIN(RADIANS(G888))*SIN(RADIANS(E882))+COS(RADIANS(G888))*COS(RADIANS(E882))*COS(RADIANS(U872))))&gt;90,0,$F$4*$F$5/E881^2*(SIN(RADIANS(G888))*SIN(RADIANS(E882))+COS(RADIANS(G888))*COS(RADIANS(E882))*COS(RADIANS(U872))))</f>
        <v>#DIV/0!</v>
      </c>
      <c r="V888" s="3" t="e">
        <f>IF(DEGREES(ACOS(SIN(RADIANS(G888))*SIN(RADIANS(E882))+COS(RADIANS(G888))*COS(RADIANS(E882))*COS(RADIANS(V872))))&gt;90,0,$F$4*$F$5/E881^2*(SIN(RADIANS(G888))*SIN(RADIANS(E882))+COS(RADIANS(G888))*COS(RADIANS(E882))*COS(RADIANS(V872))))</f>
        <v>#DIV/0!</v>
      </c>
      <c r="W888" s="3" t="e">
        <f>IF(DEGREES(ACOS(SIN(RADIANS(G888))*SIN(RADIANS(E882))+COS(RADIANS(G888))*COS(RADIANS(E882))*COS(RADIANS(W872))))&gt;90,0,$F$4*$F$5/E881^2*(SIN(RADIANS(G888))*SIN(RADIANS(E882))+COS(RADIANS(G888))*COS(RADIANS(E882))*COS(RADIANS(W872))))</f>
        <v>#DIV/0!</v>
      </c>
      <c r="X888" s="3" t="e">
        <f>IF(DEGREES(ACOS(SIN(RADIANS(G888))*SIN(RADIANS(E882))+COS(RADIANS(G888))*COS(RADIANS(E882))*COS(RADIANS(X872))))&gt;90,0,$F$4*$F$5/E881^2*(SIN(RADIANS(G888))*SIN(RADIANS(E882))+COS(RADIANS(G888))*COS(RADIANS(E882))*COS(RADIANS(X872))))</f>
        <v>#DIV/0!</v>
      </c>
      <c r="Y888" s="3" t="e">
        <f>IF(DEGREES(ACOS(SIN(RADIANS(G888))*SIN(RADIANS(E882))+COS(RADIANS(G888))*COS(RADIANS(E882))*COS(RADIANS(Y872))))&gt;90,0,$F$4*$F$5/E881^2*(SIN(RADIANS(G888))*SIN(RADIANS(E882))+COS(RADIANS(G888))*COS(RADIANS(E882))*COS(RADIANS(Y872))))</f>
        <v>#DIV/0!</v>
      </c>
      <c r="Z888" s="3" t="e">
        <f>IF(DEGREES(ACOS(SIN(RADIANS(G888))*SIN(RADIANS(E882))+COS(RADIANS(G888))*COS(RADIANS(E882))*COS(RADIANS(Z872))))&gt;90,0,$F$4*$F$5/E881^2*(SIN(RADIANS(G888))*SIN(RADIANS(E882))+COS(RADIANS(G888))*COS(RADIANS(E882))*COS(RADIANS(Z872))))</f>
        <v>#DIV/0!</v>
      </c>
      <c r="AA888" s="3" t="e">
        <f>IF(DEGREES(ACOS(SIN(RADIANS(G888))*SIN(RADIANS(E882))+COS(RADIANS(G888))*COS(RADIANS(E882))*COS(RADIANS(AA872))))&gt;90,0,$F$4*$F$5/E881^2*(SIN(RADIANS(G888))*SIN(RADIANS(E882))+COS(RADIANS(G888))*COS(RADIANS(E882))*COS(RADIANS(AA872))))</f>
        <v>#DIV/0!</v>
      </c>
      <c r="AB888" s="3" t="e">
        <f>IF(DEGREES(ACOS(SIN(RADIANS(G888))*SIN(RADIANS(E882))+COS(RADIANS(G888))*COS(RADIANS(E882))*COS(RADIANS(AB872))))&gt;90,0,$F$4*$F$5/E881^2*(SIN(RADIANS(G888))*SIN(RADIANS(E882))+COS(RADIANS(G888))*COS(RADIANS(E882))*COS(RADIANS(AB872))))</f>
        <v>#DIV/0!</v>
      </c>
      <c r="AC888" s="3" t="e">
        <f>IF(DEGREES(ACOS(SIN(RADIANS(G888))*SIN(RADIANS(E882))+COS(RADIANS(G888))*COS(RADIANS(E882))*COS(RADIANS(AC872))))&gt;90,0,$F$4*$F$5/E881^2*(SIN(RADIANS(G888))*SIN(RADIANS(E882))+COS(RADIANS(G888))*COS(RADIANS(E882))*COS(RADIANS(AC872))))</f>
        <v>#DIV/0!</v>
      </c>
      <c r="AD888" s="3" t="e">
        <f>IF(DEGREES(ACOS(SIN(RADIANS(G888))*SIN(RADIANS(E882))+COS(RADIANS(G888))*COS(RADIANS(E882))*COS(RADIANS(AD872))))&gt;90,0,$F$4*$F$5/E881^2*(SIN(RADIANS(G888))*SIN(RADIANS(E882))+COS(RADIANS(G888))*COS(RADIANS(E882))*COS(RADIANS(AD872))))</f>
        <v>#DIV/0!</v>
      </c>
      <c r="AE888" s="3" t="e">
        <f>IF(DEGREES(ACOS(SIN(RADIANS(G888))*SIN(RADIANS(E882))+COS(RADIANS(G888))*COS(RADIANS(E882))*COS(RADIANS(AE872))))&gt;90,0,$F$4*$F$5/E881^2*(SIN(RADIANS(G888))*SIN(RADIANS(E882))+COS(RADIANS(G888))*COS(RADIANS(E882))*COS(RADIANS(AE872))))</f>
        <v>#DIV/0!</v>
      </c>
      <c r="AF888" s="3" t="e">
        <f>IF(DEGREES(ACOS(SIN(RADIANS(G888))*SIN(RADIANS(E882))+COS(RADIANS(G888))*COS(RADIANS(E882))*COS(RADIANS(AF872))))&gt;90,0,$F$4*$F$5/E881^2*(SIN(RADIANS(G888))*SIN(RADIANS(E882))+COS(RADIANS(G888))*COS(RADIANS(E882))*COS(RADIANS(AF872))))</f>
        <v>#DIV/0!</v>
      </c>
      <c r="AG888" s="3" t="e">
        <f>IF(DEGREES(ACOS(SIN(RADIANS(G888))*SIN(RADIANS(E882))+COS(RADIANS(G888))*COS(RADIANS(E882))*COS(RADIANS(AG872))))&gt;90,0,$F$4*$F$5/E881^2*(SIN(RADIANS(G888))*SIN(RADIANS(E882))+COS(RADIANS(G888))*COS(RADIANS(E882))*COS(RADIANS(AG872))))</f>
        <v>#DIV/0!</v>
      </c>
      <c r="AH888" s="3" t="e">
        <f>IF(DEGREES(ACOS(SIN(RADIANS(G888))*SIN(RADIANS(E882))+COS(RADIANS(G888))*COS(RADIANS(E882))*COS(RADIANS(AH872))))&gt;90,0,$F$4*$F$5/E881^2*(SIN(RADIANS(G888))*SIN(RADIANS(E882))+COS(RADIANS(G888))*COS(RADIANS(E882))*COS(RADIANS(AH872))))</f>
        <v>#DIV/0!</v>
      </c>
      <c r="AI888" s="3" t="e">
        <f>IF(DEGREES(ACOS(SIN(RADIANS(G888))*SIN(RADIANS(E882))+COS(RADIANS(G888))*COS(RADIANS(E882))*COS(RADIANS(AI872))))&gt;90,0,$F$4*$F$5/E881^2*(SIN(RADIANS(G888))*SIN(RADIANS(E882))+COS(RADIANS(G888))*COS(RADIANS(E882))*COS(RADIANS(AI872))))</f>
        <v>#DIV/0!</v>
      </c>
      <c r="AJ888" s="3" t="e">
        <f>IF(DEGREES(ACOS(SIN(RADIANS(G888))*SIN(RADIANS(E882))+COS(RADIANS(G888))*COS(RADIANS(E882))*COS(RADIANS(AJ872))))&gt;90,0,$F$4*$F$5/E881^2*(SIN(RADIANS(G888))*SIN(RADIANS(E882))+COS(RADIANS(G888))*COS(RADIANS(E882))*COS(RADIANS(AJ872))))</f>
        <v>#DIV/0!</v>
      </c>
      <c r="AK888" s="3">
        <f>IF(DEGREES(ACOS(SIN(RADIANS(G888))*SIN(RADIANS(E882))+COS(RADIANS(G888))*COS(RADIANS(E882))*COS(RADIANS(AK872))))&gt;90,0,$F$4*$F$5/E881^2*(SIN(RADIANS(G888))*SIN(RADIANS(E882))+COS(RADIANS(G888))*COS(RADIANS(E882))*COS(RADIANS(AK872))))</f>
        <v>0</v>
      </c>
      <c r="AL888" s="3">
        <f>IF(DEGREES(ACOS(SIN(RADIANS(G888))*SIN(RADIANS(E882))+COS(RADIANS(G888))*COS(RADIANS(E882))*COS(RADIANS(AL872))))&gt;90,0,$F$4*$F$5/E881^2*(SIN(RADIANS(G888))*SIN(RADIANS(E882))+COS(RADIANS(G888))*COS(RADIANS(E882))*COS(RADIANS(AL872))))</f>
        <v>0</v>
      </c>
      <c r="AM888" s="3">
        <f>IF(DEGREES(ACOS(SIN(RADIANS(G888))*SIN(RADIANS(E882))+COS(RADIANS(G888))*COS(RADIANS(E882))*COS(RADIANS(AM872))))&gt;90,0,$F$4*$F$5/E881^2*(SIN(RADIANS(G888))*SIN(RADIANS(E882))+COS(RADIANS(G888))*COS(RADIANS(E882))*COS(RADIANS(AM872))))</f>
        <v>0</v>
      </c>
      <c r="AN888" s="3">
        <f>IF(DEGREES(ACOS(SIN(RADIANS(G888))*SIN(RADIANS(E882))+COS(RADIANS(G888))*COS(RADIANS(E882))*COS(RADIANS(AN872))))&gt;90,0,$F$4*$F$5/E881^2*(SIN(RADIANS(G888))*SIN(RADIANS(E882))+COS(RADIANS(G888))*COS(RADIANS(E882))*COS(RADIANS(AN872))))</f>
        <v>0</v>
      </c>
      <c r="AO888" s="3">
        <f>IF(DEGREES(ACOS(SIN(RADIANS(G888))*SIN(RADIANS(E882))+COS(RADIANS(G888))*COS(RADIANS(E882))*COS(RADIANS(AO872))))&gt;90,0,$F$4*$F$5/E881^2*(SIN(RADIANS(G888))*SIN(RADIANS(E882))+COS(RADIANS(G888))*COS(RADIANS(E882))*COS(RADIANS(AO872))))</f>
        <v>0</v>
      </c>
      <c r="AP888" s="3">
        <f>IF(DEGREES(ACOS(SIN(RADIANS(G888))*SIN(RADIANS(E882))+COS(RADIANS(G888))*COS(RADIANS(E882))*COS(RADIANS(AP872))))&gt;90,0,$F$4*$F$5/E881^2*(SIN(RADIANS(G888))*SIN(RADIANS(E882))+COS(RADIANS(G888))*COS(RADIANS(E882))*COS(RADIANS(AP872))))</f>
        <v>0</v>
      </c>
      <c r="AQ888" s="3">
        <f>IF(DEGREES(ACOS(SIN(RADIANS(G888))*SIN(RADIANS(E882))+COS(RADIANS(G888))*COS(RADIANS(E882))*COS(RADIANS(AQ872))))&gt;90,0,$F$4*$F$5/E881^2*(SIN(RADIANS(G888))*SIN(RADIANS(E882))+COS(RADIANS(G888))*COS(RADIANS(E882))*COS(RADIANS(AQ872))))</f>
        <v>0</v>
      </c>
      <c r="AR888" s="3">
        <f>IF(DEGREES(ACOS(SIN(RADIANS(G888))*SIN(RADIANS(E882))+COS(RADIANS(G888))*COS(RADIANS(E882))*COS(RADIANS(AR872))))&gt;90,0,$F$4*$F$5/E881^2*(SIN(RADIANS(G888))*SIN(RADIANS(E882))+COS(RADIANS(G888))*COS(RADIANS(E882))*COS(RADIANS(AR872))))</f>
        <v>0</v>
      </c>
    </row>
    <row r="889" spans="2:44" ht="15.75" customHeight="1" x14ac:dyDescent="0.2">
      <c r="G889" s="3">
        <v>-60</v>
      </c>
      <c r="I889" s="3">
        <f>IF(DEGREES(ACOS(SIN(RADIANS(G889))*SIN(RADIANS(E882))+COS(RADIANS(G889))*COS(RADIANS(E882))*COS(RADIANS(I872))))&gt;90,0,$F$4*$F$5/E881^2*(SIN(RADIANS(G889))*SIN(RADIANS(E882))+COS(RADIANS(G889))*COS(RADIANS(E882))*COS(RADIANS(I872))))</f>
        <v>0</v>
      </c>
      <c r="J889" s="3">
        <f>IF(DEGREES(ACOS(SIN(RADIANS(G889))*SIN(RADIANS(E882))+COS(RADIANS(G889))*COS(RADIANS(E882))*COS(RADIANS(J872))))&gt;90,0,$F$4*$F$5/E881^2*(SIN(RADIANS(G889))*SIN(RADIANS(E882))+COS(RADIANS(G889))*COS(RADIANS(E882))*COS(RADIANS(J872))))</f>
        <v>0</v>
      </c>
      <c r="K889" s="3">
        <f>IF(DEGREES(ACOS(SIN(RADIANS(G889))*SIN(RADIANS(E882))+COS(RADIANS(G889))*COS(RADIANS(E882))*COS(RADIANS(K872))))&gt;90,0,$F$4*$F$5/E881^2*(SIN(RADIANS(G889))*SIN(RADIANS(E882))+COS(RADIANS(G889))*COS(RADIANS(E882))*COS(RADIANS(K872))))</f>
        <v>0</v>
      </c>
      <c r="L889" s="3">
        <f>IF(DEGREES(ACOS(SIN(RADIANS(G889))*SIN(RADIANS(E882))+COS(RADIANS(G889))*COS(RADIANS(E882))*COS(RADIANS(L872))))&gt;90,0,$F$4*$F$5/E881^2*(SIN(RADIANS(G889))*SIN(RADIANS(E882))+COS(RADIANS(G889))*COS(RADIANS(E882))*COS(RADIANS(L872))))</f>
        <v>0</v>
      </c>
      <c r="M889" s="3">
        <f>IF(DEGREES(ACOS(SIN(RADIANS(G889))*SIN(RADIANS(E882))+COS(RADIANS(G889))*COS(RADIANS(E882))*COS(RADIANS(M872))))&gt;90,0,$F$4*$F$5/E881^2*(SIN(RADIANS(G889))*SIN(RADIANS(E882))+COS(RADIANS(G889))*COS(RADIANS(E882))*COS(RADIANS(M872))))</f>
        <v>0</v>
      </c>
      <c r="N889" s="3">
        <f>IF(DEGREES(ACOS(SIN(RADIANS(G889))*SIN(RADIANS(E882))+COS(RADIANS(G889))*COS(RADIANS(E882))*COS(RADIANS(N872))))&gt;90,0,$F$4*$F$5/E881^2*(SIN(RADIANS(G889))*SIN(RADIANS(E882))+COS(RADIANS(G889))*COS(RADIANS(E882))*COS(RADIANS(N872))))</f>
        <v>0</v>
      </c>
      <c r="O889" s="3">
        <f>IF(DEGREES(ACOS(SIN(RADIANS(G889))*SIN(RADIANS(E882))+COS(RADIANS(G889))*COS(RADIANS(E882))*COS(RADIANS(O872))))&gt;90,0,$F$4*$F$5/E881^2*(SIN(RADIANS(G889))*SIN(RADIANS(E882))+COS(RADIANS(G889))*COS(RADIANS(E882))*COS(RADIANS(O872))))</f>
        <v>0</v>
      </c>
      <c r="P889" s="3">
        <f>IF(DEGREES(ACOS(SIN(RADIANS(G889))*SIN(RADIANS(E882))+COS(RADIANS(G889))*COS(RADIANS(E882))*COS(RADIANS(P872))))&gt;90,0,$F$4*$F$5/E881^2*(SIN(RADIANS(G889))*SIN(RADIANS(E882))+COS(RADIANS(G889))*COS(RADIANS(E882))*COS(RADIANS(P872))))</f>
        <v>0</v>
      </c>
      <c r="Q889" s="3">
        <f>IF(DEGREES(ACOS(SIN(RADIANS(G889))*SIN(RADIANS(E882))+COS(RADIANS(G889))*COS(RADIANS(E882))*COS(RADIANS(Q872))))&gt;90,0,$F$4*$F$5/E881^2*(SIN(RADIANS(G889))*SIN(RADIANS(E882))+COS(RADIANS(G889))*COS(RADIANS(E882))*COS(RADIANS(Q872))))</f>
        <v>0</v>
      </c>
      <c r="R889" s="3" t="e">
        <f>IF(DEGREES(ACOS(SIN(RADIANS(G889))*SIN(RADIANS(E882))+COS(RADIANS(G889))*COS(RADIANS(E882))*COS(RADIANS(R872))))&gt;90,0,$F$4*$F$5/E881^2*(SIN(RADIANS(G889))*SIN(RADIANS(E882))+COS(RADIANS(G889))*COS(RADIANS(E882))*COS(RADIANS(R872))))</f>
        <v>#DIV/0!</v>
      </c>
      <c r="S889" s="3" t="e">
        <f>IF(DEGREES(ACOS(SIN(RADIANS(G889))*SIN(RADIANS(E882))+COS(RADIANS(G889))*COS(RADIANS(E882))*COS(RADIANS(S872))))&gt;90,0,$F$4*$F$5/E881^2*(SIN(RADIANS(G889))*SIN(RADIANS(E882))+COS(RADIANS(G889))*COS(RADIANS(E882))*COS(RADIANS(S872))))</f>
        <v>#DIV/0!</v>
      </c>
      <c r="T889" s="3" t="e">
        <f>IF(DEGREES(ACOS(SIN(RADIANS(G889))*SIN(RADIANS(E882))+COS(RADIANS(G889))*COS(RADIANS(E882))*COS(RADIANS(T872))))&gt;90,0,$F$4*$F$5/E881^2*(SIN(RADIANS(G889))*SIN(RADIANS(E882))+COS(RADIANS(G889))*COS(RADIANS(E882))*COS(RADIANS(T872))))</f>
        <v>#DIV/0!</v>
      </c>
      <c r="U889" s="3" t="e">
        <f>IF(DEGREES(ACOS(SIN(RADIANS(G889))*SIN(RADIANS(E882))+COS(RADIANS(G889))*COS(RADIANS(E882))*COS(RADIANS(U872))))&gt;90,0,$F$4*$F$5/E881^2*(SIN(RADIANS(G889))*SIN(RADIANS(E882))+COS(RADIANS(G889))*COS(RADIANS(E882))*COS(RADIANS(U872))))</f>
        <v>#DIV/0!</v>
      </c>
      <c r="V889" s="3" t="e">
        <f>IF(DEGREES(ACOS(SIN(RADIANS(G889))*SIN(RADIANS(E882))+COS(RADIANS(G889))*COS(RADIANS(E882))*COS(RADIANS(V872))))&gt;90,0,$F$4*$F$5/E881^2*(SIN(RADIANS(G889))*SIN(RADIANS(E882))+COS(RADIANS(G889))*COS(RADIANS(E882))*COS(RADIANS(V872))))</f>
        <v>#DIV/0!</v>
      </c>
      <c r="W889" s="3" t="e">
        <f>IF(DEGREES(ACOS(SIN(RADIANS(G889))*SIN(RADIANS(E882))+COS(RADIANS(G889))*COS(RADIANS(E882))*COS(RADIANS(W872))))&gt;90,0,$F$4*$F$5/E881^2*(SIN(RADIANS(G889))*SIN(RADIANS(E882))+COS(RADIANS(G889))*COS(RADIANS(E882))*COS(RADIANS(W872))))</f>
        <v>#DIV/0!</v>
      </c>
      <c r="X889" s="3" t="e">
        <f>IF(DEGREES(ACOS(SIN(RADIANS(G889))*SIN(RADIANS(E882))+COS(RADIANS(G889))*COS(RADIANS(E882))*COS(RADIANS(X872))))&gt;90,0,$F$4*$F$5/E881^2*(SIN(RADIANS(G889))*SIN(RADIANS(E882))+COS(RADIANS(G889))*COS(RADIANS(E882))*COS(RADIANS(X872))))</f>
        <v>#DIV/0!</v>
      </c>
      <c r="Y889" s="3" t="e">
        <f>IF(DEGREES(ACOS(SIN(RADIANS(G889))*SIN(RADIANS(E882))+COS(RADIANS(G889))*COS(RADIANS(E882))*COS(RADIANS(Y872))))&gt;90,0,$F$4*$F$5/E881^2*(SIN(RADIANS(G889))*SIN(RADIANS(E882))+COS(RADIANS(G889))*COS(RADIANS(E882))*COS(RADIANS(Y872))))</f>
        <v>#DIV/0!</v>
      </c>
      <c r="Z889" s="3" t="e">
        <f>IF(DEGREES(ACOS(SIN(RADIANS(G889))*SIN(RADIANS(E882))+COS(RADIANS(G889))*COS(RADIANS(E882))*COS(RADIANS(Z872))))&gt;90,0,$F$4*$F$5/E881^2*(SIN(RADIANS(G889))*SIN(RADIANS(E882))+COS(RADIANS(G889))*COS(RADIANS(E882))*COS(RADIANS(Z872))))</f>
        <v>#DIV/0!</v>
      </c>
      <c r="AA889" s="3" t="e">
        <f>IF(DEGREES(ACOS(SIN(RADIANS(G889))*SIN(RADIANS(E882))+COS(RADIANS(G889))*COS(RADIANS(E882))*COS(RADIANS(AA872))))&gt;90,0,$F$4*$F$5/E881^2*(SIN(RADIANS(G889))*SIN(RADIANS(E882))+COS(RADIANS(G889))*COS(RADIANS(E882))*COS(RADIANS(AA872))))</f>
        <v>#DIV/0!</v>
      </c>
      <c r="AB889" s="3" t="e">
        <f>IF(DEGREES(ACOS(SIN(RADIANS(G889))*SIN(RADIANS(E882))+COS(RADIANS(G889))*COS(RADIANS(E882))*COS(RADIANS(AB872))))&gt;90,0,$F$4*$F$5/E881^2*(SIN(RADIANS(G889))*SIN(RADIANS(E882))+COS(RADIANS(G889))*COS(RADIANS(E882))*COS(RADIANS(AB872))))</f>
        <v>#DIV/0!</v>
      </c>
      <c r="AC889" s="3" t="e">
        <f>IF(DEGREES(ACOS(SIN(RADIANS(G889))*SIN(RADIANS(E882))+COS(RADIANS(G889))*COS(RADIANS(E882))*COS(RADIANS(AC872))))&gt;90,0,$F$4*$F$5/E881^2*(SIN(RADIANS(G889))*SIN(RADIANS(E882))+COS(RADIANS(G889))*COS(RADIANS(E882))*COS(RADIANS(AC872))))</f>
        <v>#DIV/0!</v>
      </c>
      <c r="AD889" s="3" t="e">
        <f>IF(DEGREES(ACOS(SIN(RADIANS(G889))*SIN(RADIANS(E882))+COS(RADIANS(G889))*COS(RADIANS(E882))*COS(RADIANS(AD872))))&gt;90,0,$F$4*$F$5/E881^2*(SIN(RADIANS(G889))*SIN(RADIANS(E882))+COS(RADIANS(G889))*COS(RADIANS(E882))*COS(RADIANS(AD872))))</f>
        <v>#DIV/0!</v>
      </c>
      <c r="AE889" s="3" t="e">
        <f>IF(DEGREES(ACOS(SIN(RADIANS(G889))*SIN(RADIANS(E882))+COS(RADIANS(G889))*COS(RADIANS(E882))*COS(RADIANS(AE872))))&gt;90,0,$F$4*$F$5/E881^2*(SIN(RADIANS(G889))*SIN(RADIANS(E882))+COS(RADIANS(G889))*COS(RADIANS(E882))*COS(RADIANS(AE872))))</f>
        <v>#DIV/0!</v>
      </c>
      <c r="AF889" s="3" t="e">
        <f>IF(DEGREES(ACOS(SIN(RADIANS(G889))*SIN(RADIANS(E882))+COS(RADIANS(G889))*COS(RADIANS(E882))*COS(RADIANS(AF872))))&gt;90,0,$F$4*$F$5/E881^2*(SIN(RADIANS(G889))*SIN(RADIANS(E882))+COS(RADIANS(G889))*COS(RADIANS(E882))*COS(RADIANS(AF872))))</f>
        <v>#DIV/0!</v>
      </c>
      <c r="AG889" s="3" t="e">
        <f>IF(DEGREES(ACOS(SIN(RADIANS(G889))*SIN(RADIANS(E882))+COS(RADIANS(G889))*COS(RADIANS(E882))*COS(RADIANS(AG872))))&gt;90,0,$F$4*$F$5/E881^2*(SIN(RADIANS(G889))*SIN(RADIANS(E882))+COS(RADIANS(G889))*COS(RADIANS(E882))*COS(RADIANS(AG872))))</f>
        <v>#DIV/0!</v>
      </c>
      <c r="AH889" s="3" t="e">
        <f>IF(DEGREES(ACOS(SIN(RADIANS(G889))*SIN(RADIANS(E882))+COS(RADIANS(G889))*COS(RADIANS(E882))*COS(RADIANS(AH872))))&gt;90,0,$F$4*$F$5/E881^2*(SIN(RADIANS(G889))*SIN(RADIANS(E882))+COS(RADIANS(G889))*COS(RADIANS(E882))*COS(RADIANS(AH872))))</f>
        <v>#DIV/0!</v>
      </c>
      <c r="AI889" s="3" t="e">
        <f>IF(DEGREES(ACOS(SIN(RADIANS(G889))*SIN(RADIANS(E882))+COS(RADIANS(G889))*COS(RADIANS(E882))*COS(RADIANS(AI872))))&gt;90,0,$F$4*$F$5/E881^2*(SIN(RADIANS(G889))*SIN(RADIANS(E882))+COS(RADIANS(G889))*COS(RADIANS(E882))*COS(RADIANS(AI872))))</f>
        <v>#DIV/0!</v>
      </c>
      <c r="AJ889" s="3" t="e">
        <f>IF(DEGREES(ACOS(SIN(RADIANS(G889))*SIN(RADIANS(E882))+COS(RADIANS(G889))*COS(RADIANS(E882))*COS(RADIANS(AJ872))))&gt;90,0,$F$4*$F$5/E881^2*(SIN(RADIANS(G889))*SIN(RADIANS(E882))+COS(RADIANS(G889))*COS(RADIANS(E882))*COS(RADIANS(AJ872))))</f>
        <v>#DIV/0!</v>
      </c>
      <c r="AK889" s="3">
        <f>IF(DEGREES(ACOS(SIN(RADIANS(G889))*SIN(RADIANS(E882))+COS(RADIANS(G889))*COS(RADIANS(E882))*COS(RADIANS(AK872))))&gt;90,0,$F$4*$F$5/E881^2*(SIN(RADIANS(G889))*SIN(RADIANS(E882))+COS(RADIANS(G889))*COS(RADIANS(E882))*COS(RADIANS(AK872))))</f>
        <v>0</v>
      </c>
      <c r="AL889" s="3">
        <f>IF(DEGREES(ACOS(SIN(RADIANS(G889))*SIN(RADIANS(E882))+COS(RADIANS(G889))*COS(RADIANS(E882))*COS(RADIANS(AL872))))&gt;90,0,$F$4*$F$5/E881^2*(SIN(RADIANS(G889))*SIN(RADIANS(E882))+COS(RADIANS(G889))*COS(RADIANS(E882))*COS(RADIANS(AL872))))</f>
        <v>0</v>
      </c>
      <c r="AM889" s="3">
        <f>IF(DEGREES(ACOS(SIN(RADIANS(G889))*SIN(RADIANS(E882))+COS(RADIANS(G889))*COS(RADIANS(E882))*COS(RADIANS(AM872))))&gt;90,0,$F$4*$F$5/E881^2*(SIN(RADIANS(G889))*SIN(RADIANS(E882))+COS(RADIANS(G889))*COS(RADIANS(E882))*COS(RADIANS(AM872))))</f>
        <v>0</v>
      </c>
      <c r="AN889" s="3">
        <f>IF(DEGREES(ACOS(SIN(RADIANS(G889))*SIN(RADIANS(E882))+COS(RADIANS(G889))*COS(RADIANS(E882))*COS(RADIANS(AN872))))&gt;90,0,$F$4*$F$5/E881^2*(SIN(RADIANS(G889))*SIN(RADIANS(E882))+COS(RADIANS(G889))*COS(RADIANS(E882))*COS(RADIANS(AN872))))</f>
        <v>0</v>
      </c>
      <c r="AO889" s="3">
        <f>IF(DEGREES(ACOS(SIN(RADIANS(G889))*SIN(RADIANS(E882))+COS(RADIANS(G889))*COS(RADIANS(E882))*COS(RADIANS(AO872))))&gt;90,0,$F$4*$F$5/E881^2*(SIN(RADIANS(G889))*SIN(RADIANS(E882))+COS(RADIANS(G889))*COS(RADIANS(E882))*COS(RADIANS(AO872))))</f>
        <v>0</v>
      </c>
      <c r="AP889" s="3">
        <f>IF(DEGREES(ACOS(SIN(RADIANS(G889))*SIN(RADIANS(E882))+COS(RADIANS(G889))*COS(RADIANS(E882))*COS(RADIANS(AP872))))&gt;90,0,$F$4*$F$5/E881^2*(SIN(RADIANS(G889))*SIN(RADIANS(E882))+COS(RADIANS(G889))*COS(RADIANS(E882))*COS(RADIANS(AP872))))</f>
        <v>0</v>
      </c>
      <c r="AQ889" s="3">
        <f>IF(DEGREES(ACOS(SIN(RADIANS(G889))*SIN(RADIANS(E882))+COS(RADIANS(G889))*COS(RADIANS(E882))*COS(RADIANS(AQ872))))&gt;90,0,$F$4*$F$5/E881^2*(SIN(RADIANS(G889))*SIN(RADIANS(E882))+COS(RADIANS(G889))*COS(RADIANS(E882))*COS(RADIANS(AQ872))))</f>
        <v>0</v>
      </c>
      <c r="AR889" s="3">
        <f>IF(DEGREES(ACOS(SIN(RADIANS(G889))*SIN(RADIANS(E882))+COS(RADIANS(G889))*COS(RADIANS(E882))*COS(RADIANS(AR872))))&gt;90,0,$F$4*$F$5/E881^2*(SIN(RADIANS(G889))*SIN(RADIANS(E882))+COS(RADIANS(G889))*COS(RADIANS(E882))*COS(RADIANS(AR872))))</f>
        <v>0</v>
      </c>
    </row>
    <row r="890" spans="2:44" ht="15.75" customHeight="1" x14ac:dyDescent="0.2">
      <c r="G890" s="3">
        <v>-70</v>
      </c>
      <c r="I890" s="3">
        <f>IF(DEGREES(ACOS(SIN(RADIANS(G890))*SIN(RADIANS(E882))+COS(RADIANS(G890))*COS(RADIANS(E882))*COS(RADIANS(I872))))&gt;90,0,$F$4*$F$5/E881^2*(SIN(RADIANS(G890))*SIN(RADIANS(E882))+COS(RADIANS(G890))*COS(RADIANS(E882))*COS(RADIANS(I872))))</f>
        <v>0</v>
      </c>
      <c r="J890" s="3">
        <f>IF(DEGREES(ACOS(SIN(RADIANS(G890))*SIN(RADIANS(E882))+COS(RADIANS(G890))*COS(RADIANS(E882))*COS(RADIANS(J872))))&gt;90,0,$F$4*$F$5/E881^2*(SIN(RADIANS(G890))*SIN(RADIANS(E882))+COS(RADIANS(G890))*COS(RADIANS(E882))*COS(RADIANS(J872))))</f>
        <v>0</v>
      </c>
      <c r="K890" s="3">
        <f>IF(DEGREES(ACOS(SIN(RADIANS(G890))*SIN(RADIANS(E882))+COS(RADIANS(G890))*COS(RADIANS(E882))*COS(RADIANS(K872))))&gt;90,0,$F$4*$F$5/E881^2*(SIN(RADIANS(G890))*SIN(RADIANS(E882))+COS(RADIANS(G890))*COS(RADIANS(E882))*COS(RADIANS(K872))))</f>
        <v>0</v>
      </c>
      <c r="L890" s="3">
        <f>IF(DEGREES(ACOS(SIN(RADIANS(G890))*SIN(RADIANS(E882))+COS(RADIANS(G890))*COS(RADIANS(E882))*COS(RADIANS(L872))))&gt;90,0,$F$4*$F$5/E881^2*(SIN(RADIANS(G890))*SIN(RADIANS(E882))+COS(RADIANS(G890))*COS(RADIANS(E882))*COS(RADIANS(L872))))</f>
        <v>0</v>
      </c>
      <c r="M890" s="3">
        <f>IF(DEGREES(ACOS(SIN(RADIANS(G890))*SIN(RADIANS(E882))+COS(RADIANS(G890))*COS(RADIANS(E882))*COS(RADIANS(M872))))&gt;90,0,$F$4*$F$5/E881^2*(SIN(RADIANS(G890))*SIN(RADIANS(E882))+COS(RADIANS(G890))*COS(RADIANS(E882))*COS(RADIANS(M872))))</f>
        <v>0</v>
      </c>
      <c r="N890" s="3">
        <f>IF(DEGREES(ACOS(SIN(RADIANS(G890))*SIN(RADIANS(E882))+COS(RADIANS(G890))*COS(RADIANS(E882))*COS(RADIANS(N872))))&gt;90,0,$F$4*$F$5/E881^2*(SIN(RADIANS(G890))*SIN(RADIANS(E882))+COS(RADIANS(G890))*COS(RADIANS(E882))*COS(RADIANS(N872))))</f>
        <v>0</v>
      </c>
      <c r="O890" s="3">
        <f>IF(DEGREES(ACOS(SIN(RADIANS(G890))*SIN(RADIANS(E882))+COS(RADIANS(G890))*COS(RADIANS(E882))*COS(RADIANS(O872))))&gt;90,0,$F$4*$F$5/E881^2*(SIN(RADIANS(G890))*SIN(RADIANS(E882))+COS(RADIANS(G890))*COS(RADIANS(E882))*COS(RADIANS(O872))))</f>
        <v>0</v>
      </c>
      <c r="P890" s="3">
        <f>IF(DEGREES(ACOS(SIN(RADIANS(G890))*SIN(RADIANS(E882))+COS(RADIANS(G890))*COS(RADIANS(E882))*COS(RADIANS(P872))))&gt;90,0,$F$4*$F$5/E881^2*(SIN(RADIANS(G890))*SIN(RADIANS(E882))+COS(RADIANS(G890))*COS(RADIANS(E882))*COS(RADIANS(P872))))</f>
        <v>0</v>
      </c>
      <c r="Q890" s="3">
        <f>IF(DEGREES(ACOS(SIN(RADIANS(G890))*SIN(RADIANS(E882))+COS(RADIANS(G890))*COS(RADIANS(E882))*COS(RADIANS(Q872))))&gt;90,0,$F$4*$F$5/E881^2*(SIN(RADIANS(G890))*SIN(RADIANS(E882))+COS(RADIANS(G890))*COS(RADIANS(E882))*COS(RADIANS(Q872))))</f>
        <v>0</v>
      </c>
      <c r="R890" s="3" t="e">
        <f>IF(DEGREES(ACOS(SIN(RADIANS(G890))*SIN(RADIANS(E882))+COS(RADIANS(G890))*COS(RADIANS(E882))*COS(RADIANS(R872))))&gt;90,0,$F$4*$F$5/E881^2*(SIN(RADIANS(G890))*SIN(RADIANS(E882))+COS(RADIANS(G890))*COS(RADIANS(E882))*COS(RADIANS(R872))))</f>
        <v>#DIV/0!</v>
      </c>
      <c r="S890" s="3" t="e">
        <f>IF(DEGREES(ACOS(SIN(RADIANS(G890))*SIN(RADIANS(E882))+COS(RADIANS(G890))*COS(RADIANS(E882))*COS(RADIANS(S872))))&gt;90,0,$F$4*$F$5/E881^2*(SIN(RADIANS(G890))*SIN(RADIANS(E882))+COS(RADIANS(G890))*COS(RADIANS(E882))*COS(RADIANS(S872))))</f>
        <v>#DIV/0!</v>
      </c>
      <c r="T890" s="3" t="e">
        <f>IF(DEGREES(ACOS(SIN(RADIANS(G890))*SIN(RADIANS(E882))+COS(RADIANS(G890))*COS(RADIANS(E882))*COS(RADIANS(T872))))&gt;90,0,$F$4*$F$5/E881^2*(SIN(RADIANS(G890))*SIN(RADIANS(E882))+COS(RADIANS(G890))*COS(RADIANS(E882))*COS(RADIANS(T872))))</f>
        <v>#DIV/0!</v>
      </c>
      <c r="U890" s="3" t="e">
        <f>IF(DEGREES(ACOS(SIN(RADIANS(G890))*SIN(RADIANS(E882))+COS(RADIANS(G890))*COS(RADIANS(E882))*COS(RADIANS(U872))))&gt;90,0,$F$4*$F$5/E881^2*(SIN(RADIANS(G890))*SIN(RADIANS(E882))+COS(RADIANS(G890))*COS(RADIANS(E882))*COS(RADIANS(U872))))</f>
        <v>#DIV/0!</v>
      </c>
      <c r="V890" s="3" t="e">
        <f>IF(DEGREES(ACOS(SIN(RADIANS(G890))*SIN(RADIANS(E882))+COS(RADIANS(G890))*COS(RADIANS(E882))*COS(RADIANS(V872))))&gt;90,0,$F$4*$F$5/E881^2*(SIN(RADIANS(G890))*SIN(RADIANS(E882))+COS(RADIANS(G890))*COS(RADIANS(E882))*COS(RADIANS(V872))))</f>
        <v>#DIV/0!</v>
      </c>
      <c r="W890" s="3" t="e">
        <f>IF(DEGREES(ACOS(SIN(RADIANS(G890))*SIN(RADIANS(E882))+COS(RADIANS(G890))*COS(RADIANS(E882))*COS(RADIANS(W872))))&gt;90,0,$F$4*$F$5/E881^2*(SIN(RADIANS(G890))*SIN(RADIANS(E882))+COS(RADIANS(G890))*COS(RADIANS(E882))*COS(RADIANS(W872))))</f>
        <v>#DIV/0!</v>
      </c>
      <c r="X890" s="3" t="e">
        <f>IF(DEGREES(ACOS(SIN(RADIANS(G890))*SIN(RADIANS(E882))+COS(RADIANS(G890))*COS(RADIANS(E882))*COS(RADIANS(X872))))&gt;90,0,$F$4*$F$5/E881^2*(SIN(RADIANS(G890))*SIN(RADIANS(E882))+COS(RADIANS(G890))*COS(RADIANS(E882))*COS(RADIANS(X872))))</f>
        <v>#DIV/0!</v>
      </c>
      <c r="Y890" s="3" t="e">
        <f>IF(DEGREES(ACOS(SIN(RADIANS(G890))*SIN(RADIANS(E882))+COS(RADIANS(G890))*COS(RADIANS(E882))*COS(RADIANS(Y872))))&gt;90,0,$F$4*$F$5/E881^2*(SIN(RADIANS(G890))*SIN(RADIANS(E882))+COS(RADIANS(G890))*COS(RADIANS(E882))*COS(RADIANS(Y872))))</f>
        <v>#DIV/0!</v>
      </c>
      <c r="Z890" s="3" t="e">
        <f>IF(DEGREES(ACOS(SIN(RADIANS(G890))*SIN(RADIANS(E882))+COS(RADIANS(G890))*COS(RADIANS(E882))*COS(RADIANS(Z872))))&gt;90,0,$F$4*$F$5/E881^2*(SIN(RADIANS(G890))*SIN(RADIANS(E882))+COS(RADIANS(G890))*COS(RADIANS(E882))*COS(RADIANS(Z872))))</f>
        <v>#DIV/0!</v>
      </c>
      <c r="AA890" s="3" t="e">
        <f>IF(DEGREES(ACOS(SIN(RADIANS(G890))*SIN(RADIANS(E882))+COS(RADIANS(G890))*COS(RADIANS(E882))*COS(RADIANS(AA872))))&gt;90,0,$F$4*$F$5/E881^2*(SIN(RADIANS(G890))*SIN(RADIANS(E882))+COS(RADIANS(G890))*COS(RADIANS(E882))*COS(RADIANS(AA872))))</f>
        <v>#DIV/0!</v>
      </c>
      <c r="AB890" s="3" t="e">
        <f>IF(DEGREES(ACOS(SIN(RADIANS(G890))*SIN(RADIANS(E882))+COS(RADIANS(G890))*COS(RADIANS(E882))*COS(RADIANS(AB872))))&gt;90,0,$F$4*$F$5/E881^2*(SIN(RADIANS(G890))*SIN(RADIANS(E882))+COS(RADIANS(G890))*COS(RADIANS(E882))*COS(RADIANS(AB872))))</f>
        <v>#DIV/0!</v>
      </c>
      <c r="AC890" s="3" t="e">
        <f>IF(DEGREES(ACOS(SIN(RADIANS(G890))*SIN(RADIANS(E882))+COS(RADIANS(G890))*COS(RADIANS(E882))*COS(RADIANS(AC872))))&gt;90,0,$F$4*$F$5/E881^2*(SIN(RADIANS(G890))*SIN(RADIANS(E882))+COS(RADIANS(G890))*COS(RADIANS(E882))*COS(RADIANS(AC872))))</f>
        <v>#DIV/0!</v>
      </c>
      <c r="AD890" s="3" t="e">
        <f>IF(DEGREES(ACOS(SIN(RADIANS(G890))*SIN(RADIANS(E882))+COS(RADIANS(G890))*COS(RADIANS(E882))*COS(RADIANS(AD872))))&gt;90,0,$F$4*$F$5/E881^2*(SIN(RADIANS(G890))*SIN(RADIANS(E882))+COS(RADIANS(G890))*COS(RADIANS(E882))*COS(RADIANS(AD872))))</f>
        <v>#DIV/0!</v>
      </c>
      <c r="AE890" s="3" t="e">
        <f>IF(DEGREES(ACOS(SIN(RADIANS(G890))*SIN(RADIANS(E882))+COS(RADIANS(G890))*COS(RADIANS(E882))*COS(RADIANS(AE872))))&gt;90,0,$F$4*$F$5/E881^2*(SIN(RADIANS(G890))*SIN(RADIANS(E882))+COS(RADIANS(G890))*COS(RADIANS(E882))*COS(RADIANS(AE872))))</f>
        <v>#DIV/0!</v>
      </c>
      <c r="AF890" s="3" t="e">
        <f>IF(DEGREES(ACOS(SIN(RADIANS(G890))*SIN(RADIANS(E882))+COS(RADIANS(G890))*COS(RADIANS(E882))*COS(RADIANS(AF872))))&gt;90,0,$F$4*$F$5/E881^2*(SIN(RADIANS(G890))*SIN(RADIANS(E882))+COS(RADIANS(G890))*COS(RADIANS(E882))*COS(RADIANS(AF872))))</f>
        <v>#DIV/0!</v>
      </c>
      <c r="AG890" s="3" t="e">
        <f>IF(DEGREES(ACOS(SIN(RADIANS(G890))*SIN(RADIANS(E882))+COS(RADIANS(G890))*COS(RADIANS(E882))*COS(RADIANS(AG872))))&gt;90,0,$F$4*$F$5/E881^2*(SIN(RADIANS(G890))*SIN(RADIANS(E882))+COS(RADIANS(G890))*COS(RADIANS(E882))*COS(RADIANS(AG872))))</f>
        <v>#DIV/0!</v>
      </c>
      <c r="AH890" s="3" t="e">
        <f>IF(DEGREES(ACOS(SIN(RADIANS(G890))*SIN(RADIANS(E882))+COS(RADIANS(G890))*COS(RADIANS(E882))*COS(RADIANS(AH872))))&gt;90,0,$F$4*$F$5/E881^2*(SIN(RADIANS(G890))*SIN(RADIANS(E882))+COS(RADIANS(G890))*COS(RADIANS(E882))*COS(RADIANS(AH872))))</f>
        <v>#DIV/0!</v>
      </c>
      <c r="AI890" s="3" t="e">
        <f>IF(DEGREES(ACOS(SIN(RADIANS(G890))*SIN(RADIANS(E882))+COS(RADIANS(G890))*COS(RADIANS(E882))*COS(RADIANS(AI872))))&gt;90,0,$F$4*$F$5/E881^2*(SIN(RADIANS(G890))*SIN(RADIANS(E882))+COS(RADIANS(G890))*COS(RADIANS(E882))*COS(RADIANS(AI872))))</f>
        <v>#DIV/0!</v>
      </c>
      <c r="AJ890" s="3" t="e">
        <f>IF(DEGREES(ACOS(SIN(RADIANS(G890))*SIN(RADIANS(E882))+COS(RADIANS(G890))*COS(RADIANS(E882))*COS(RADIANS(AJ872))))&gt;90,0,$F$4*$F$5/E881^2*(SIN(RADIANS(G890))*SIN(RADIANS(E882))+COS(RADIANS(G890))*COS(RADIANS(E882))*COS(RADIANS(AJ872))))</f>
        <v>#DIV/0!</v>
      </c>
      <c r="AK890" s="3">
        <f>IF(DEGREES(ACOS(SIN(RADIANS(G890))*SIN(RADIANS(E882))+COS(RADIANS(G890))*COS(RADIANS(E882))*COS(RADIANS(AK872))))&gt;90,0,$F$4*$F$5/E881^2*(SIN(RADIANS(G890))*SIN(RADIANS(E882))+COS(RADIANS(G890))*COS(RADIANS(E882))*COS(RADIANS(AK872))))</f>
        <v>0</v>
      </c>
      <c r="AL890" s="3">
        <f>IF(DEGREES(ACOS(SIN(RADIANS(G890))*SIN(RADIANS(E882))+COS(RADIANS(G890))*COS(RADIANS(E882))*COS(RADIANS(AL872))))&gt;90,0,$F$4*$F$5/E881^2*(SIN(RADIANS(G890))*SIN(RADIANS(E882))+COS(RADIANS(G890))*COS(RADIANS(E882))*COS(RADIANS(AL872))))</f>
        <v>0</v>
      </c>
      <c r="AM890" s="3">
        <f>IF(DEGREES(ACOS(SIN(RADIANS(G890))*SIN(RADIANS(E882))+COS(RADIANS(G890))*COS(RADIANS(E882))*COS(RADIANS(AM872))))&gt;90,0,$F$4*$F$5/E881^2*(SIN(RADIANS(G890))*SIN(RADIANS(E882))+COS(RADIANS(G890))*COS(RADIANS(E882))*COS(RADIANS(AM872))))</f>
        <v>0</v>
      </c>
      <c r="AN890" s="3">
        <f>IF(DEGREES(ACOS(SIN(RADIANS(G890))*SIN(RADIANS(E882))+COS(RADIANS(G890))*COS(RADIANS(E882))*COS(RADIANS(AN872))))&gt;90,0,$F$4*$F$5/E881^2*(SIN(RADIANS(G890))*SIN(RADIANS(E882))+COS(RADIANS(G890))*COS(RADIANS(E882))*COS(RADIANS(AN872))))</f>
        <v>0</v>
      </c>
      <c r="AO890" s="3">
        <f>IF(DEGREES(ACOS(SIN(RADIANS(G890))*SIN(RADIANS(E882))+COS(RADIANS(G890))*COS(RADIANS(E882))*COS(RADIANS(AO872))))&gt;90,0,$F$4*$F$5/E881^2*(SIN(RADIANS(G890))*SIN(RADIANS(E882))+COS(RADIANS(G890))*COS(RADIANS(E882))*COS(RADIANS(AO872))))</f>
        <v>0</v>
      </c>
      <c r="AP890" s="3">
        <f>IF(DEGREES(ACOS(SIN(RADIANS(G890))*SIN(RADIANS(E882))+COS(RADIANS(G890))*COS(RADIANS(E882))*COS(RADIANS(AP872))))&gt;90,0,$F$4*$F$5/E881^2*(SIN(RADIANS(G890))*SIN(RADIANS(E882))+COS(RADIANS(G890))*COS(RADIANS(E882))*COS(RADIANS(AP872))))</f>
        <v>0</v>
      </c>
      <c r="AQ890" s="3">
        <f>IF(DEGREES(ACOS(SIN(RADIANS(G890))*SIN(RADIANS(E882))+COS(RADIANS(G890))*COS(RADIANS(E882))*COS(RADIANS(AQ872))))&gt;90,0,$F$4*$F$5/E881^2*(SIN(RADIANS(G890))*SIN(RADIANS(E882))+COS(RADIANS(G890))*COS(RADIANS(E882))*COS(RADIANS(AQ872))))</f>
        <v>0</v>
      </c>
      <c r="AR890" s="3">
        <f>IF(DEGREES(ACOS(SIN(RADIANS(G890))*SIN(RADIANS(E882))+COS(RADIANS(G890))*COS(RADIANS(E882))*COS(RADIANS(AR872))))&gt;90,0,$F$4*$F$5/E881^2*(SIN(RADIANS(G890))*SIN(RADIANS(E882))+COS(RADIANS(G890))*COS(RADIANS(E882))*COS(RADIANS(AR872))))</f>
        <v>0</v>
      </c>
    </row>
    <row r="891" spans="2:44" ht="15.75" customHeight="1" x14ac:dyDescent="0.2">
      <c r="G891" s="3">
        <v>-80</v>
      </c>
      <c r="I891" s="3">
        <f>IF(DEGREES(ACOS(SIN(RADIANS(G891))*SIN(RADIANS(E882))+COS(RADIANS(G891))*COS(RADIANS(E882))*COS(RADIANS(I872))))&gt;90,0,$F$4*$F$5/E881^2*(SIN(RADIANS(G891))*SIN(RADIANS(E882))+COS(RADIANS(G891))*COS(RADIANS(E882))*COS(RADIANS(I872))))</f>
        <v>0</v>
      </c>
      <c r="J891" s="3">
        <f>IF(DEGREES(ACOS(SIN(RADIANS(G891))*SIN(RADIANS(E882))+COS(RADIANS(G891))*COS(RADIANS(E882))*COS(RADIANS(J872))))&gt;90,0,$F$4*$F$5/E881^2*(SIN(RADIANS(G891))*SIN(RADIANS(E882))+COS(RADIANS(G891))*COS(RADIANS(E882))*COS(RADIANS(J872))))</f>
        <v>0</v>
      </c>
      <c r="K891" s="3">
        <f>IF(DEGREES(ACOS(SIN(RADIANS(G891))*SIN(RADIANS(E882))+COS(RADIANS(G891))*COS(RADIANS(E882))*COS(RADIANS(K872))))&gt;90,0,$F$4*$F$5/E881^2*(SIN(RADIANS(G891))*SIN(RADIANS(E882))+COS(RADIANS(G891))*COS(RADIANS(E882))*COS(RADIANS(K872))))</f>
        <v>0</v>
      </c>
      <c r="L891" s="3">
        <f>IF(DEGREES(ACOS(SIN(RADIANS(G891))*SIN(RADIANS(E882))+COS(RADIANS(G891))*COS(RADIANS(E882))*COS(RADIANS(L872))))&gt;90,0,$F$4*$F$5/E881^2*(SIN(RADIANS(G891))*SIN(RADIANS(E882))+COS(RADIANS(G891))*COS(RADIANS(E882))*COS(RADIANS(L872))))</f>
        <v>0</v>
      </c>
      <c r="M891" s="3">
        <f>IF(DEGREES(ACOS(SIN(RADIANS(G891))*SIN(RADIANS(E882))+COS(RADIANS(G891))*COS(RADIANS(E882))*COS(RADIANS(M872))))&gt;90,0,$F$4*$F$5/E881^2*(SIN(RADIANS(G891))*SIN(RADIANS(E882))+COS(RADIANS(G891))*COS(RADIANS(E882))*COS(RADIANS(M872))))</f>
        <v>0</v>
      </c>
      <c r="N891" s="3">
        <f>IF(DEGREES(ACOS(SIN(RADIANS(G891))*SIN(RADIANS(E882))+COS(RADIANS(G891))*COS(RADIANS(E882))*COS(RADIANS(N872))))&gt;90,0,$F$4*$F$5/E881^2*(SIN(RADIANS(G891))*SIN(RADIANS(E882))+COS(RADIANS(G891))*COS(RADIANS(E882))*COS(RADIANS(N872))))</f>
        <v>0</v>
      </c>
      <c r="O891" s="3">
        <f>IF(DEGREES(ACOS(SIN(RADIANS(G891))*SIN(RADIANS(E882))+COS(RADIANS(G891))*COS(RADIANS(E882))*COS(RADIANS(O872))))&gt;90,0,$F$4*$F$5/E881^2*(SIN(RADIANS(G891))*SIN(RADIANS(E882))+COS(RADIANS(G891))*COS(RADIANS(E882))*COS(RADIANS(O872))))</f>
        <v>0</v>
      </c>
      <c r="P891" s="3">
        <f>IF(DEGREES(ACOS(SIN(RADIANS(G891))*SIN(RADIANS(E882))+COS(RADIANS(G891))*COS(RADIANS(E882))*COS(RADIANS(P872))))&gt;90,0,$F$4*$F$5/E881^2*(SIN(RADIANS(G891))*SIN(RADIANS(E882))+COS(RADIANS(G891))*COS(RADIANS(E882))*COS(RADIANS(P872))))</f>
        <v>0</v>
      </c>
      <c r="Q891" s="3">
        <f>IF(DEGREES(ACOS(SIN(RADIANS(G891))*SIN(RADIANS(E882))+COS(RADIANS(G891))*COS(RADIANS(E882))*COS(RADIANS(Q872))))&gt;90,0,$F$4*$F$5/E881^2*(SIN(RADIANS(G891))*SIN(RADIANS(E882))+COS(RADIANS(G891))*COS(RADIANS(E882))*COS(RADIANS(Q872))))</f>
        <v>0</v>
      </c>
      <c r="R891" s="3" t="e">
        <f>IF(DEGREES(ACOS(SIN(RADIANS(G891))*SIN(RADIANS(E882))+COS(RADIANS(G891))*COS(RADIANS(E882))*COS(RADIANS(R872))))&gt;90,0,$F$4*$F$5/E881^2*(SIN(RADIANS(G891))*SIN(RADIANS(E882))+COS(RADIANS(G891))*COS(RADIANS(E882))*COS(RADIANS(R872))))</f>
        <v>#DIV/0!</v>
      </c>
      <c r="S891" s="3" t="e">
        <f>IF(DEGREES(ACOS(SIN(RADIANS(G891))*SIN(RADIANS(E882))+COS(RADIANS(G891))*COS(RADIANS(E882))*COS(RADIANS(S872))))&gt;90,0,$F$4*$F$5/E881^2*(SIN(RADIANS(G891))*SIN(RADIANS(E882))+COS(RADIANS(G891))*COS(RADIANS(E882))*COS(RADIANS(S872))))</f>
        <v>#DIV/0!</v>
      </c>
      <c r="T891" s="3" t="e">
        <f>IF(DEGREES(ACOS(SIN(RADIANS(G891))*SIN(RADIANS(E882))+COS(RADIANS(G891))*COS(RADIANS(E882))*COS(RADIANS(T872))))&gt;90,0,$F$4*$F$5/E881^2*(SIN(RADIANS(G891))*SIN(RADIANS(E882))+COS(RADIANS(G891))*COS(RADIANS(E882))*COS(RADIANS(T872))))</f>
        <v>#DIV/0!</v>
      </c>
      <c r="U891" s="3" t="e">
        <f>IF(DEGREES(ACOS(SIN(RADIANS(G891))*SIN(RADIANS(E882))+COS(RADIANS(G891))*COS(RADIANS(E882))*COS(RADIANS(U872))))&gt;90,0,$F$4*$F$5/E881^2*(SIN(RADIANS(G891))*SIN(RADIANS(E882))+COS(RADIANS(G891))*COS(RADIANS(E882))*COS(RADIANS(U872))))</f>
        <v>#DIV/0!</v>
      </c>
      <c r="V891" s="3" t="e">
        <f>IF(DEGREES(ACOS(SIN(RADIANS(G891))*SIN(RADIANS(E882))+COS(RADIANS(G891))*COS(RADIANS(E882))*COS(RADIANS(V872))))&gt;90,0,$F$4*$F$5/E881^2*(SIN(RADIANS(G891))*SIN(RADIANS(E882))+COS(RADIANS(G891))*COS(RADIANS(E882))*COS(RADIANS(V872))))</f>
        <v>#DIV/0!</v>
      </c>
      <c r="W891" s="3" t="e">
        <f>IF(DEGREES(ACOS(SIN(RADIANS(G891))*SIN(RADIANS(E882))+COS(RADIANS(G891))*COS(RADIANS(E882))*COS(RADIANS(W872))))&gt;90,0,$F$4*$F$5/E881^2*(SIN(RADIANS(G891))*SIN(RADIANS(E882))+COS(RADIANS(G891))*COS(RADIANS(E882))*COS(RADIANS(W872))))</f>
        <v>#DIV/0!</v>
      </c>
      <c r="X891" s="3" t="e">
        <f>IF(DEGREES(ACOS(SIN(RADIANS(G891))*SIN(RADIANS(E882))+COS(RADIANS(G891))*COS(RADIANS(E882))*COS(RADIANS(X872))))&gt;90,0,$F$4*$F$5/E881^2*(SIN(RADIANS(G891))*SIN(RADIANS(E882))+COS(RADIANS(G891))*COS(RADIANS(E882))*COS(RADIANS(X872))))</f>
        <v>#DIV/0!</v>
      </c>
      <c r="Y891" s="3" t="e">
        <f>IF(DEGREES(ACOS(SIN(RADIANS(G891))*SIN(RADIANS(E882))+COS(RADIANS(G891))*COS(RADIANS(E882))*COS(RADIANS(Y872))))&gt;90,0,$F$4*$F$5/E881^2*(SIN(RADIANS(G891))*SIN(RADIANS(E882))+COS(RADIANS(G891))*COS(RADIANS(E882))*COS(RADIANS(Y872))))</f>
        <v>#DIV/0!</v>
      </c>
      <c r="Z891" s="3" t="e">
        <f>IF(DEGREES(ACOS(SIN(RADIANS(G891))*SIN(RADIANS(E882))+COS(RADIANS(G891))*COS(RADIANS(E882))*COS(RADIANS(Z872))))&gt;90,0,$F$4*$F$5/E881^2*(SIN(RADIANS(G891))*SIN(RADIANS(E882))+COS(RADIANS(G891))*COS(RADIANS(E882))*COS(RADIANS(Z872))))</f>
        <v>#DIV/0!</v>
      </c>
      <c r="AA891" s="3" t="e">
        <f>IF(DEGREES(ACOS(SIN(RADIANS(G891))*SIN(RADIANS(E882))+COS(RADIANS(G891))*COS(RADIANS(E882))*COS(RADIANS(AA872))))&gt;90,0,$F$4*$F$5/E881^2*(SIN(RADIANS(G891))*SIN(RADIANS(E882))+COS(RADIANS(G891))*COS(RADIANS(E882))*COS(RADIANS(AA872))))</f>
        <v>#DIV/0!</v>
      </c>
      <c r="AB891" s="3" t="e">
        <f>IF(DEGREES(ACOS(SIN(RADIANS(G891))*SIN(RADIANS(E882))+COS(RADIANS(G891))*COS(RADIANS(E882))*COS(RADIANS(AB872))))&gt;90,0,$F$4*$F$5/E881^2*(SIN(RADIANS(G891))*SIN(RADIANS(E882))+COS(RADIANS(G891))*COS(RADIANS(E882))*COS(RADIANS(AB872))))</f>
        <v>#DIV/0!</v>
      </c>
      <c r="AC891" s="3" t="e">
        <f>IF(DEGREES(ACOS(SIN(RADIANS(G891))*SIN(RADIANS(E882))+COS(RADIANS(G891))*COS(RADIANS(E882))*COS(RADIANS(AC872))))&gt;90,0,$F$4*$F$5/E881^2*(SIN(RADIANS(G891))*SIN(RADIANS(E882))+COS(RADIANS(G891))*COS(RADIANS(E882))*COS(RADIANS(AC872))))</f>
        <v>#DIV/0!</v>
      </c>
      <c r="AD891" s="3" t="e">
        <f>IF(DEGREES(ACOS(SIN(RADIANS(G891))*SIN(RADIANS(E882))+COS(RADIANS(G891))*COS(RADIANS(E882))*COS(RADIANS(AD872))))&gt;90,0,$F$4*$F$5/E881^2*(SIN(RADIANS(G891))*SIN(RADIANS(E882))+COS(RADIANS(G891))*COS(RADIANS(E882))*COS(RADIANS(AD872))))</f>
        <v>#DIV/0!</v>
      </c>
      <c r="AE891" s="3" t="e">
        <f>IF(DEGREES(ACOS(SIN(RADIANS(G891))*SIN(RADIANS(E882))+COS(RADIANS(G891))*COS(RADIANS(E882))*COS(RADIANS(AE872))))&gt;90,0,$F$4*$F$5/E881^2*(SIN(RADIANS(G891))*SIN(RADIANS(E882))+COS(RADIANS(G891))*COS(RADIANS(E882))*COS(RADIANS(AE872))))</f>
        <v>#DIV/0!</v>
      </c>
      <c r="AF891" s="3" t="e">
        <f>IF(DEGREES(ACOS(SIN(RADIANS(G891))*SIN(RADIANS(E882))+COS(RADIANS(G891))*COS(RADIANS(E882))*COS(RADIANS(AF872))))&gt;90,0,$F$4*$F$5/E881^2*(SIN(RADIANS(G891))*SIN(RADIANS(E882))+COS(RADIANS(G891))*COS(RADIANS(E882))*COS(RADIANS(AF872))))</f>
        <v>#DIV/0!</v>
      </c>
      <c r="AG891" s="3" t="e">
        <f>IF(DEGREES(ACOS(SIN(RADIANS(G891))*SIN(RADIANS(E882))+COS(RADIANS(G891))*COS(RADIANS(E882))*COS(RADIANS(AG872))))&gt;90,0,$F$4*$F$5/E881^2*(SIN(RADIANS(G891))*SIN(RADIANS(E882))+COS(RADIANS(G891))*COS(RADIANS(E882))*COS(RADIANS(AG872))))</f>
        <v>#DIV/0!</v>
      </c>
      <c r="AH891" s="3" t="e">
        <f>IF(DEGREES(ACOS(SIN(RADIANS(G891))*SIN(RADIANS(E882))+COS(RADIANS(G891))*COS(RADIANS(E882))*COS(RADIANS(AH872))))&gt;90,0,$F$4*$F$5/E881^2*(SIN(RADIANS(G891))*SIN(RADIANS(E882))+COS(RADIANS(G891))*COS(RADIANS(E882))*COS(RADIANS(AH872))))</f>
        <v>#DIV/0!</v>
      </c>
      <c r="AI891" s="3" t="e">
        <f>IF(DEGREES(ACOS(SIN(RADIANS(G891))*SIN(RADIANS(E882))+COS(RADIANS(G891))*COS(RADIANS(E882))*COS(RADIANS(AI872))))&gt;90,0,$F$4*$F$5/E881^2*(SIN(RADIANS(G891))*SIN(RADIANS(E882))+COS(RADIANS(G891))*COS(RADIANS(E882))*COS(RADIANS(AI872))))</f>
        <v>#DIV/0!</v>
      </c>
      <c r="AJ891" s="3" t="e">
        <f>IF(DEGREES(ACOS(SIN(RADIANS(G891))*SIN(RADIANS(E882))+COS(RADIANS(G891))*COS(RADIANS(E882))*COS(RADIANS(AJ872))))&gt;90,0,$F$4*$F$5/E881^2*(SIN(RADIANS(G891))*SIN(RADIANS(E882))+COS(RADIANS(G891))*COS(RADIANS(E882))*COS(RADIANS(AJ872))))</f>
        <v>#DIV/0!</v>
      </c>
      <c r="AK891" s="3">
        <f>IF(DEGREES(ACOS(SIN(RADIANS(G891))*SIN(RADIANS(E882))+COS(RADIANS(G891))*COS(RADIANS(E882))*COS(RADIANS(AK872))))&gt;90,0,$F$4*$F$5/E881^2*(SIN(RADIANS(G891))*SIN(RADIANS(E882))+COS(RADIANS(G891))*COS(RADIANS(E882))*COS(RADIANS(AK872))))</f>
        <v>0</v>
      </c>
      <c r="AL891" s="3">
        <f>IF(DEGREES(ACOS(SIN(RADIANS(G891))*SIN(RADIANS(E882))+COS(RADIANS(G891))*COS(RADIANS(E882))*COS(RADIANS(AL872))))&gt;90,0,$F$4*$F$5/E881^2*(SIN(RADIANS(G891))*SIN(RADIANS(E882))+COS(RADIANS(G891))*COS(RADIANS(E882))*COS(RADIANS(AL872))))</f>
        <v>0</v>
      </c>
      <c r="AM891" s="3">
        <f>IF(DEGREES(ACOS(SIN(RADIANS(G891))*SIN(RADIANS(E882))+COS(RADIANS(G891))*COS(RADIANS(E882))*COS(RADIANS(AM872))))&gt;90,0,$F$4*$F$5/E881^2*(SIN(RADIANS(G891))*SIN(RADIANS(E882))+COS(RADIANS(G891))*COS(RADIANS(E882))*COS(RADIANS(AM872))))</f>
        <v>0</v>
      </c>
      <c r="AN891" s="3">
        <f>IF(DEGREES(ACOS(SIN(RADIANS(G891))*SIN(RADIANS(E882))+COS(RADIANS(G891))*COS(RADIANS(E882))*COS(RADIANS(AN872))))&gt;90,0,$F$4*$F$5/E881^2*(SIN(RADIANS(G891))*SIN(RADIANS(E882))+COS(RADIANS(G891))*COS(RADIANS(E882))*COS(RADIANS(AN872))))</f>
        <v>0</v>
      </c>
      <c r="AO891" s="3">
        <f>IF(DEGREES(ACOS(SIN(RADIANS(G891))*SIN(RADIANS(E882))+COS(RADIANS(G891))*COS(RADIANS(E882))*COS(RADIANS(AO872))))&gt;90,0,$F$4*$F$5/E881^2*(SIN(RADIANS(G891))*SIN(RADIANS(E882))+COS(RADIANS(G891))*COS(RADIANS(E882))*COS(RADIANS(AO872))))</f>
        <v>0</v>
      </c>
      <c r="AP891" s="3">
        <f>IF(DEGREES(ACOS(SIN(RADIANS(G891))*SIN(RADIANS(E882))+COS(RADIANS(G891))*COS(RADIANS(E882))*COS(RADIANS(AP872))))&gt;90,0,$F$4*$F$5/E881^2*(SIN(RADIANS(G891))*SIN(RADIANS(E882))+COS(RADIANS(G891))*COS(RADIANS(E882))*COS(RADIANS(AP872))))</f>
        <v>0</v>
      </c>
      <c r="AQ891" s="3">
        <f>IF(DEGREES(ACOS(SIN(RADIANS(G891))*SIN(RADIANS(E882))+COS(RADIANS(G891))*COS(RADIANS(E882))*COS(RADIANS(AQ872))))&gt;90,0,$F$4*$F$5/E881^2*(SIN(RADIANS(G891))*SIN(RADIANS(E882))+COS(RADIANS(G891))*COS(RADIANS(E882))*COS(RADIANS(AQ872))))</f>
        <v>0</v>
      </c>
      <c r="AR891" s="3">
        <f>IF(DEGREES(ACOS(SIN(RADIANS(G891))*SIN(RADIANS(E882))+COS(RADIANS(G891))*COS(RADIANS(E882))*COS(RADIANS(AR872))))&gt;90,0,$F$4*$F$5/E881^2*(SIN(RADIANS(G891))*SIN(RADIANS(E882))+COS(RADIANS(G891))*COS(RADIANS(E882))*COS(RADIANS(AR872))))</f>
        <v>0</v>
      </c>
    </row>
    <row r="892" spans="2:44" ht="15.75" customHeight="1" x14ac:dyDescent="0.2">
      <c r="G892" s="3">
        <v>-90</v>
      </c>
      <c r="I892" s="3" t="e">
        <f>IF(DEGREES(ACOS(SIN(RADIANS(G892))*SIN(RADIANS(E882))+COS(RADIANS(G892))*COS(RADIANS(E882))*COS(RADIANS(I872))))&gt;90,0,$F$4*$F$5/E881^2*(SIN(RADIANS(G892))*SIN(RADIANS(E882))+COS(RADIANS(G892))*COS(RADIANS(E882))*COS(RADIANS(I872))))</f>
        <v>#DIV/0!</v>
      </c>
      <c r="J892" s="3" t="e">
        <f>IF(DEGREES(ACOS(SIN(RADIANS(G892))*SIN(RADIANS(E882))+COS(RADIANS(G892))*COS(RADIANS(E882))*COS(RADIANS(J872))))&gt;90,0,$F$4*$F$5/E881^2*(SIN(RADIANS(G892))*SIN(RADIANS(E882))+COS(RADIANS(G892))*COS(RADIANS(E882))*COS(RADIANS(J872))))</f>
        <v>#DIV/0!</v>
      </c>
      <c r="K892" s="3" t="e">
        <f>IF(DEGREES(ACOS(SIN(RADIANS(G892))*SIN(RADIANS(E882))+COS(RADIANS(G892))*COS(RADIANS(E882))*COS(RADIANS(K872))))&gt;90,0,$F$4*$F$5/E881^2*(SIN(RADIANS(G892))*SIN(RADIANS(E882))+COS(RADIANS(G892))*COS(RADIANS(E882))*COS(RADIANS(K872))))</f>
        <v>#DIV/0!</v>
      </c>
      <c r="L892" s="3" t="e">
        <f>IF(DEGREES(ACOS(SIN(RADIANS(G892))*SIN(RADIANS(E882))+COS(RADIANS(G892))*COS(RADIANS(E882))*COS(RADIANS(L872))))&gt;90,0,$F$4*$F$5/E881^2*(SIN(RADIANS(G892))*SIN(RADIANS(E882))+COS(RADIANS(G892))*COS(RADIANS(E882))*COS(RADIANS(L872))))</f>
        <v>#DIV/0!</v>
      </c>
      <c r="M892" s="3" t="e">
        <f>IF(DEGREES(ACOS(SIN(RADIANS(G892))*SIN(RADIANS(E882))+COS(RADIANS(G892))*COS(RADIANS(E882))*COS(RADIANS(M872))))&gt;90,0,$F$4*$F$5/E881^2*(SIN(RADIANS(G892))*SIN(RADIANS(E882))+COS(RADIANS(G892))*COS(RADIANS(E882))*COS(RADIANS(M872))))</f>
        <v>#DIV/0!</v>
      </c>
      <c r="N892" s="3" t="e">
        <f>IF(DEGREES(ACOS(SIN(RADIANS(G892))*SIN(RADIANS(E882))+COS(RADIANS(G892))*COS(RADIANS(E882))*COS(RADIANS(N872))))&gt;90,0,$F$4*$F$5/E881^2*(SIN(RADIANS(G892))*SIN(RADIANS(E882))+COS(RADIANS(G892))*COS(RADIANS(E882))*COS(RADIANS(N872))))</f>
        <v>#DIV/0!</v>
      </c>
      <c r="O892" s="3" t="e">
        <f>IF(DEGREES(ACOS(SIN(RADIANS(G892))*SIN(RADIANS(E882))+COS(RADIANS(G892))*COS(RADIANS(E882))*COS(RADIANS(O872))))&gt;90,0,$F$4*$F$5/E881^2*(SIN(RADIANS(G892))*SIN(RADIANS(E882))+COS(RADIANS(G892))*COS(RADIANS(E882))*COS(RADIANS(O872))))</f>
        <v>#DIV/0!</v>
      </c>
      <c r="P892" s="3" t="e">
        <f>IF(DEGREES(ACOS(SIN(RADIANS(G892))*SIN(RADIANS(E882))+COS(RADIANS(G892))*COS(RADIANS(E882))*COS(RADIANS(P872))))&gt;90,0,$F$4*$F$5/E881^2*(SIN(RADIANS(G892))*SIN(RADIANS(E882))+COS(RADIANS(G892))*COS(RADIANS(E882))*COS(RADIANS(P872))))</f>
        <v>#DIV/0!</v>
      </c>
      <c r="Q892" s="3" t="e">
        <f>IF(DEGREES(ACOS(SIN(RADIANS(G892))*SIN(RADIANS(E882))+COS(RADIANS(G892))*COS(RADIANS(E882))*COS(RADIANS(Q872))))&gt;90,0,$F$4*$F$5/E881^2*(SIN(RADIANS(G892))*SIN(RADIANS(E882))+COS(RADIANS(G892))*COS(RADIANS(E882))*COS(RADIANS(Q872))))</f>
        <v>#DIV/0!</v>
      </c>
      <c r="R892" s="3" t="e">
        <f>IF(DEGREES(ACOS(SIN(RADIANS(G892))*SIN(RADIANS(E882))+COS(RADIANS(G892))*COS(RADIANS(E882))*COS(RADIANS(R872))))&gt;90,0,$F$4*$F$5/E881^2*(SIN(RADIANS(G892))*SIN(RADIANS(E882))+COS(RADIANS(G892))*COS(RADIANS(E882))*COS(RADIANS(R872))))</f>
        <v>#DIV/0!</v>
      </c>
      <c r="S892" s="3" t="e">
        <f>IF(DEGREES(ACOS(SIN(RADIANS(G892))*SIN(RADIANS(E882))+COS(RADIANS(G892))*COS(RADIANS(E882))*COS(RADIANS(S872))))&gt;90,0,$F$4*$F$5/E881^2*(SIN(RADIANS(G892))*SIN(RADIANS(E882))+COS(RADIANS(G892))*COS(RADIANS(E882))*COS(RADIANS(S872))))</f>
        <v>#DIV/0!</v>
      </c>
      <c r="T892" s="3" t="e">
        <f>IF(DEGREES(ACOS(SIN(RADIANS(G892))*SIN(RADIANS(E882))+COS(RADIANS(G892))*COS(RADIANS(E882))*COS(RADIANS(T872))))&gt;90,0,$F$4*$F$5/E881^2*(SIN(RADIANS(G892))*SIN(RADIANS(E882))+COS(RADIANS(G892))*COS(RADIANS(E882))*COS(RADIANS(T872))))</f>
        <v>#DIV/0!</v>
      </c>
      <c r="U892" s="3" t="e">
        <f>IF(DEGREES(ACOS(SIN(RADIANS(G892))*SIN(RADIANS(E882))+COS(RADIANS(G892))*COS(RADIANS(E882))*COS(RADIANS(U872))))&gt;90,0,$F$4*$F$5/E881^2*(SIN(RADIANS(G892))*SIN(RADIANS(E882))+COS(RADIANS(G892))*COS(RADIANS(E882))*COS(RADIANS(U872))))</f>
        <v>#DIV/0!</v>
      </c>
      <c r="V892" s="3" t="e">
        <f>IF(DEGREES(ACOS(SIN(RADIANS(G892))*SIN(RADIANS(E882))+COS(RADIANS(G892))*COS(RADIANS(E882))*COS(RADIANS(V872))))&gt;90,0,$F$4*$F$5/E881^2*(SIN(RADIANS(G892))*SIN(RADIANS(E882))+COS(RADIANS(G892))*COS(RADIANS(E882))*COS(RADIANS(V872))))</f>
        <v>#DIV/0!</v>
      </c>
      <c r="W892" s="3" t="e">
        <f>IF(DEGREES(ACOS(SIN(RADIANS(G892))*SIN(RADIANS(E882))+COS(RADIANS(G892))*COS(RADIANS(E882))*COS(RADIANS(W872))))&gt;90,0,$F$4*$F$5/E881^2*(SIN(RADIANS(G892))*SIN(RADIANS(E882))+COS(RADIANS(G892))*COS(RADIANS(E882))*COS(RADIANS(W872))))</f>
        <v>#DIV/0!</v>
      </c>
      <c r="X892" s="3" t="e">
        <f>IF(DEGREES(ACOS(SIN(RADIANS(G892))*SIN(RADIANS(E882))+COS(RADIANS(G892))*COS(RADIANS(E882))*COS(RADIANS(X872))))&gt;90,0,$F$4*$F$5/E881^2*(SIN(RADIANS(G892))*SIN(RADIANS(E882))+COS(RADIANS(G892))*COS(RADIANS(E882))*COS(RADIANS(X872))))</f>
        <v>#DIV/0!</v>
      </c>
      <c r="Y892" s="3" t="e">
        <f>IF(DEGREES(ACOS(SIN(RADIANS(G892))*SIN(RADIANS(E882))+COS(RADIANS(G892))*COS(RADIANS(E882))*COS(RADIANS(Y872))))&gt;90,0,$F$4*$F$5/E881^2*(SIN(RADIANS(G892))*SIN(RADIANS(E882))+COS(RADIANS(G892))*COS(RADIANS(E882))*COS(RADIANS(Y872))))</f>
        <v>#DIV/0!</v>
      </c>
      <c r="Z892" s="3" t="e">
        <f>IF(DEGREES(ACOS(SIN(RADIANS(G892))*SIN(RADIANS(E882))+COS(RADIANS(G892))*COS(RADIANS(E882))*COS(RADIANS(Z872))))&gt;90,0,$F$4*$F$5/E881^2*(SIN(RADIANS(G892))*SIN(RADIANS(E882))+COS(RADIANS(G892))*COS(RADIANS(E882))*COS(RADIANS(Z872))))</f>
        <v>#DIV/0!</v>
      </c>
      <c r="AA892" s="3" t="e">
        <f>IF(DEGREES(ACOS(SIN(RADIANS(G892))*SIN(RADIANS(E882))+COS(RADIANS(G892))*COS(RADIANS(E882))*COS(RADIANS(AA872))))&gt;90,0,$F$4*$F$5/E881^2*(SIN(RADIANS(G892))*SIN(RADIANS(E882))+COS(RADIANS(G892))*COS(RADIANS(E882))*COS(RADIANS(AA872))))</f>
        <v>#DIV/0!</v>
      </c>
      <c r="AB892" s="3" t="e">
        <f>IF(DEGREES(ACOS(SIN(RADIANS(G892))*SIN(RADIANS(E882))+COS(RADIANS(G892))*COS(RADIANS(E882))*COS(RADIANS(AB872))))&gt;90,0,$F$4*$F$5/E881^2*(SIN(RADIANS(G892))*SIN(RADIANS(E882))+COS(RADIANS(G892))*COS(RADIANS(E882))*COS(RADIANS(AB872))))</f>
        <v>#DIV/0!</v>
      </c>
      <c r="AC892" s="3" t="e">
        <f>IF(DEGREES(ACOS(SIN(RADIANS(G892))*SIN(RADIANS(E882))+COS(RADIANS(G892))*COS(RADIANS(E882))*COS(RADIANS(AC872))))&gt;90,0,$F$4*$F$5/E881^2*(SIN(RADIANS(G892))*SIN(RADIANS(E882))+COS(RADIANS(G892))*COS(RADIANS(E882))*COS(RADIANS(AC872))))</f>
        <v>#DIV/0!</v>
      </c>
      <c r="AD892" s="3" t="e">
        <f>IF(DEGREES(ACOS(SIN(RADIANS(G892))*SIN(RADIANS(E882))+COS(RADIANS(G892))*COS(RADIANS(E882))*COS(RADIANS(AD872))))&gt;90,0,$F$4*$F$5/E881^2*(SIN(RADIANS(G892))*SIN(RADIANS(E882))+COS(RADIANS(G892))*COS(RADIANS(E882))*COS(RADIANS(AD872))))</f>
        <v>#DIV/0!</v>
      </c>
      <c r="AE892" s="3" t="e">
        <f>IF(DEGREES(ACOS(SIN(RADIANS(G892))*SIN(RADIANS(E882))+COS(RADIANS(G892))*COS(RADIANS(E882))*COS(RADIANS(AE872))))&gt;90,0,$F$4*$F$5/E881^2*(SIN(RADIANS(G892))*SIN(RADIANS(E882))+COS(RADIANS(G892))*COS(RADIANS(E882))*COS(RADIANS(AE872))))</f>
        <v>#DIV/0!</v>
      </c>
      <c r="AF892" s="3" t="e">
        <f>IF(DEGREES(ACOS(SIN(RADIANS(G892))*SIN(RADIANS(E882))+COS(RADIANS(G892))*COS(RADIANS(E882))*COS(RADIANS(AF872))))&gt;90,0,$F$4*$F$5/E881^2*(SIN(RADIANS(G892))*SIN(RADIANS(E882))+COS(RADIANS(G892))*COS(RADIANS(E882))*COS(RADIANS(AF872))))</f>
        <v>#DIV/0!</v>
      </c>
      <c r="AG892" s="3" t="e">
        <f>IF(DEGREES(ACOS(SIN(RADIANS(G892))*SIN(RADIANS(E882))+COS(RADIANS(G892))*COS(RADIANS(E882))*COS(RADIANS(AG872))))&gt;90,0,$F$4*$F$5/E881^2*(SIN(RADIANS(G892))*SIN(RADIANS(E882))+COS(RADIANS(G892))*COS(RADIANS(E882))*COS(RADIANS(AG872))))</f>
        <v>#DIV/0!</v>
      </c>
      <c r="AH892" s="3" t="e">
        <f>IF(DEGREES(ACOS(SIN(RADIANS(G892))*SIN(RADIANS(E882))+COS(RADIANS(G892))*COS(RADIANS(E882))*COS(RADIANS(AH872))))&gt;90,0,$F$4*$F$5/E881^2*(SIN(RADIANS(G892))*SIN(RADIANS(E882))+COS(RADIANS(G892))*COS(RADIANS(E882))*COS(RADIANS(AH872))))</f>
        <v>#DIV/0!</v>
      </c>
      <c r="AI892" s="3" t="e">
        <f>IF(DEGREES(ACOS(SIN(RADIANS(G892))*SIN(RADIANS(E882))+COS(RADIANS(G892))*COS(RADIANS(E882))*COS(RADIANS(AI872))))&gt;90,0,$F$4*$F$5/E881^2*(SIN(RADIANS(G892))*SIN(RADIANS(E882))+COS(RADIANS(G892))*COS(RADIANS(E882))*COS(RADIANS(AI872))))</f>
        <v>#DIV/0!</v>
      </c>
      <c r="AJ892" s="3" t="e">
        <f>IF(DEGREES(ACOS(SIN(RADIANS(G892))*SIN(RADIANS(E882))+COS(RADIANS(G892))*COS(RADIANS(E882))*COS(RADIANS(AJ872))))&gt;90,0,$F$4*$F$5/E881^2*(SIN(RADIANS(G892))*SIN(RADIANS(E882))+COS(RADIANS(G892))*COS(RADIANS(E882))*COS(RADIANS(AJ872))))</f>
        <v>#DIV/0!</v>
      </c>
      <c r="AK892" s="3" t="e">
        <f>IF(DEGREES(ACOS(SIN(RADIANS(G892))*SIN(RADIANS(E882))+COS(RADIANS(G892))*COS(RADIANS(E882))*COS(RADIANS(AK872))))&gt;90,0,$F$4*$F$5/E881^2*(SIN(RADIANS(G892))*SIN(RADIANS(E882))+COS(RADIANS(G892))*COS(RADIANS(E882))*COS(RADIANS(AK872))))</f>
        <v>#DIV/0!</v>
      </c>
      <c r="AL892" s="3" t="e">
        <f>IF(DEGREES(ACOS(SIN(RADIANS(G892))*SIN(RADIANS(E882))+COS(RADIANS(G892))*COS(RADIANS(E882))*COS(RADIANS(AL872))))&gt;90,0,$F$4*$F$5/E881^2*(SIN(RADIANS(G892))*SIN(RADIANS(E882))+COS(RADIANS(G892))*COS(RADIANS(E882))*COS(RADIANS(AL872))))</f>
        <v>#DIV/0!</v>
      </c>
      <c r="AM892" s="3" t="e">
        <f>IF(DEGREES(ACOS(SIN(RADIANS(G892))*SIN(RADIANS(E882))+COS(RADIANS(G892))*COS(RADIANS(E882))*COS(RADIANS(AM872))))&gt;90,0,$F$4*$F$5/E881^2*(SIN(RADIANS(G892))*SIN(RADIANS(E882))+COS(RADIANS(G892))*COS(RADIANS(E882))*COS(RADIANS(AM872))))</f>
        <v>#DIV/0!</v>
      </c>
      <c r="AN892" s="3" t="e">
        <f>IF(DEGREES(ACOS(SIN(RADIANS(G892))*SIN(RADIANS(E882))+COS(RADIANS(G892))*COS(RADIANS(E882))*COS(RADIANS(AN872))))&gt;90,0,$F$4*$F$5/E881^2*(SIN(RADIANS(G892))*SIN(RADIANS(E882))+COS(RADIANS(G892))*COS(RADIANS(E882))*COS(RADIANS(AN872))))</f>
        <v>#DIV/0!</v>
      </c>
      <c r="AO892" s="3" t="e">
        <f>IF(DEGREES(ACOS(SIN(RADIANS(G892))*SIN(RADIANS(E882))+COS(RADIANS(G892))*COS(RADIANS(E882))*COS(RADIANS(AO872))))&gt;90,0,$F$4*$F$5/E881^2*(SIN(RADIANS(G892))*SIN(RADIANS(E882))+COS(RADIANS(G892))*COS(RADIANS(E882))*COS(RADIANS(AO872))))</f>
        <v>#DIV/0!</v>
      </c>
      <c r="AP892" s="3" t="e">
        <f>IF(DEGREES(ACOS(SIN(RADIANS(G892))*SIN(RADIANS(E882))+COS(RADIANS(G892))*COS(RADIANS(E882))*COS(RADIANS(AP872))))&gt;90,0,$F$4*$F$5/E881^2*(SIN(RADIANS(G892))*SIN(RADIANS(E882))+COS(RADIANS(G892))*COS(RADIANS(E882))*COS(RADIANS(AP872))))</f>
        <v>#DIV/0!</v>
      </c>
      <c r="AQ892" s="3" t="e">
        <f>IF(DEGREES(ACOS(SIN(RADIANS(G892))*SIN(RADIANS(E882))+COS(RADIANS(G892))*COS(RADIANS(E882))*COS(RADIANS(AQ872))))&gt;90,0,$F$4*$F$5/E881^2*(SIN(RADIANS(G892))*SIN(RADIANS(E882))+COS(RADIANS(G892))*COS(RADIANS(E882))*COS(RADIANS(AQ872))))</f>
        <v>#DIV/0!</v>
      </c>
      <c r="AR892" s="3" t="e">
        <f>IF(DEGREES(ACOS(SIN(RADIANS(G892))*SIN(RADIANS(E882))+COS(RADIANS(G892))*COS(RADIANS(E882))*COS(RADIANS(AR872))))&gt;90,0,$F$4*$F$5/E881^2*(SIN(RADIANS(G892))*SIN(RADIANS(E882))+COS(RADIANS(G892))*COS(RADIANS(E882))*COS(RADIANS(AR872))))</f>
        <v>#DIV/0!</v>
      </c>
    </row>
    <row r="893" spans="2:44" ht="15.75" customHeight="1" x14ac:dyDescent="0.2"/>
    <row r="894" spans="2:44" ht="15.75" customHeight="1" x14ac:dyDescent="0.2">
      <c r="H894" s="3" t="s">
        <v>771</v>
      </c>
      <c r="I894" s="3">
        <v>180</v>
      </c>
      <c r="J894" s="3">
        <v>170</v>
      </c>
      <c r="K894" s="3">
        <v>160</v>
      </c>
      <c r="L894" s="3">
        <v>150</v>
      </c>
      <c r="M894" s="3">
        <v>140</v>
      </c>
      <c r="N894" s="3">
        <v>130</v>
      </c>
      <c r="O894" s="3">
        <v>120</v>
      </c>
      <c r="P894" s="3">
        <v>110</v>
      </c>
      <c r="Q894" s="3">
        <v>100</v>
      </c>
      <c r="R894" s="3">
        <v>90</v>
      </c>
      <c r="S894" s="3">
        <v>80</v>
      </c>
      <c r="T894" s="3">
        <v>70</v>
      </c>
      <c r="U894" s="3">
        <v>60</v>
      </c>
      <c r="V894" s="3">
        <v>50</v>
      </c>
      <c r="W894" s="3">
        <v>40</v>
      </c>
      <c r="X894" s="3">
        <v>30</v>
      </c>
      <c r="Y894" s="3">
        <v>20</v>
      </c>
      <c r="Z894" s="3">
        <v>10</v>
      </c>
      <c r="AA894" s="3">
        <v>0</v>
      </c>
      <c r="AB894" s="3">
        <v>-10</v>
      </c>
      <c r="AC894" s="3">
        <v>-20</v>
      </c>
      <c r="AD894" s="3">
        <v>-30</v>
      </c>
      <c r="AE894" s="3">
        <v>-40</v>
      </c>
      <c r="AF894" s="3">
        <v>-50</v>
      </c>
      <c r="AG894" s="3">
        <v>-60</v>
      </c>
      <c r="AH894" s="3">
        <v>-70</v>
      </c>
      <c r="AI894" s="3">
        <v>-80</v>
      </c>
      <c r="AJ894" s="3">
        <v>-90</v>
      </c>
      <c r="AK894" s="3">
        <v>-100</v>
      </c>
      <c r="AL894" s="3">
        <v>-110</v>
      </c>
      <c r="AM894" s="3">
        <v>-120</v>
      </c>
      <c r="AN894" s="3">
        <v>-130</v>
      </c>
      <c r="AO894" s="3">
        <v>-140</v>
      </c>
      <c r="AP894" s="3">
        <v>-150</v>
      </c>
      <c r="AQ894" s="3">
        <v>-160</v>
      </c>
      <c r="AR894" s="3">
        <v>-170</v>
      </c>
    </row>
    <row r="895" spans="2:44" ht="15.75" customHeight="1" x14ac:dyDescent="0.2">
      <c r="H895" s="3" t="s">
        <v>782</v>
      </c>
      <c r="I895" s="3">
        <f>IF(ABS(I894-E907)&gt;180,IF(ABS(I894-E907)&gt;360,ABS(I894-E907)-360,360-ABS(I894-E907)),ABS(I894-E907))</f>
        <v>180</v>
      </c>
      <c r="J895" s="3">
        <f>IF(ABS(J894-E907)&gt;180,IF(ABS(J894-E907)&gt;360,ABS(J894-E907)-360,360-ABS(J894-E907)),ABS(J894-E907))</f>
        <v>170</v>
      </c>
      <c r="K895" s="3">
        <f>IF(ABS(K894-E907)&gt;180,IF(ABS(K894-E907)&gt;360,ABS(K894-E907)-360,360-ABS(K894-E907)),ABS(K894-E907))</f>
        <v>160</v>
      </c>
      <c r="L895" s="3">
        <f>IF(ABS(L894-E907)&gt;180,IF(ABS(L894-E907)&gt;360,ABS(L894-E907)-360,360-ABS(L894-E907)),ABS(L894-E907))</f>
        <v>150</v>
      </c>
      <c r="M895" s="3">
        <f>IF(ABS(M894-E907)&gt;180,IF(ABS(M894-E907)&gt;360,ABS(M894-E907)-360,360-ABS(M894-E907)),ABS(M894-E907))</f>
        <v>140</v>
      </c>
      <c r="N895" s="3">
        <f>IF(ABS(N894-E907)&gt;180,IF(ABS(N894-E907)&gt;360,ABS(N894-E907)-360,360-ABS(N894-E907)),ABS(N894-E907))</f>
        <v>130</v>
      </c>
      <c r="O895" s="3">
        <f>IF(ABS(O894-E907)&gt;180,IF(ABS(O894-E907)&gt;360,ABS(O894-E907)-360,360-ABS(O894-E907)),ABS(O894-E907))</f>
        <v>120</v>
      </c>
      <c r="P895" s="3">
        <f>IF(ABS(P894-E907)&gt;180,IF(ABS(P894-E907)&gt;360,ABS(P894-E907)-360,360-ABS(P894-E907)),ABS(P894-E907))</f>
        <v>110</v>
      </c>
      <c r="Q895" s="3">
        <f>IF(ABS(Q894-E907)&gt;180,IF(ABS(Q894-E907)&gt;360,ABS(Q894-E907)-360,360-ABS(Q894-E907)),ABS(Q894-E907))</f>
        <v>100</v>
      </c>
      <c r="R895" s="3">
        <f>IF(ABS(R894-E907)&gt;180,IF(ABS(R894-E907)&gt;360,ABS(R894-E907)-360,360-ABS(R894-E907)),ABS(R894-E907))</f>
        <v>90</v>
      </c>
      <c r="S895" s="3">
        <f>IF(ABS(S894-E907)&gt;180,IF(ABS(S894-E907)&gt;360,ABS(S894-E907)-360,360-ABS(S894-E907)),ABS(S894-E907))</f>
        <v>80</v>
      </c>
      <c r="T895" s="3">
        <f>IF(ABS(T894-E907)&gt;180,IF(ABS(T894-E907)&gt;360,ABS(T894-E907)-360,360-ABS(T894-E907)),ABS(T894-E907))</f>
        <v>70</v>
      </c>
      <c r="U895" s="3">
        <f>IF(ABS(U894-E907)&gt;180,IF(ABS(U894-E907)&gt;360,ABS(U894-E907)-360,360-ABS(U894-E907)),ABS(U894-E907))</f>
        <v>60</v>
      </c>
      <c r="V895" s="3">
        <f>IF(ABS(V894-E907)&gt;180,IF(ABS(V894-E907)&gt;360,ABS(V894-E907)-360,360-ABS(V894-E907)),ABS(V894-E907))</f>
        <v>50</v>
      </c>
      <c r="W895" s="3">
        <f>IF(ABS(W894-E907)&gt;180,IF(ABS(W894-E907)&gt;360,ABS(W894-E907)-360,360-ABS(W894-E907)),ABS(W894-E907))</f>
        <v>40</v>
      </c>
      <c r="X895" s="3">
        <f>IF(ABS(X894-E907)&gt;180,IF(ABS(X894-E907)&gt;360,ABS(X894-E907)-360,360-ABS(X894-E907)),ABS(X894-E907))</f>
        <v>30</v>
      </c>
      <c r="Y895" s="3">
        <f>IF(ABS(Y894-E907)&gt;180,IF(ABS(Y894-E907)&gt;360,ABS(Y894-E907)-360,360-ABS(Y894-E907)),ABS(Y894-E907))</f>
        <v>20</v>
      </c>
      <c r="Z895" s="3">
        <f>IF(ABS(Z894-E907)&gt;180,IF(ABS(Z894-E907)&gt;360,ABS(Z894-E907)-360,360-ABS(Z894-E907)),ABS(Z894-E907))</f>
        <v>10</v>
      </c>
      <c r="AA895" s="3">
        <f>IF(ABS(AA894-E907)&gt;180,IF(ABS(AA894-E907)&gt;360,ABS(AA894-E907)-360,360-ABS(AA894-E907)),ABS(AA894-E907))</f>
        <v>0</v>
      </c>
      <c r="AB895" s="3">
        <f>IF(ABS(AB894-E907)&gt;180,IF(ABS(AB894-E907)&gt;360,ABS(AB894-E907)-360,360-ABS(AB894-E907)),ABS(AB894-E907))</f>
        <v>10</v>
      </c>
      <c r="AC895" s="3">
        <f>IF(ABS(AC894-E907)&gt;180,IF(ABS(AC894-E907)&gt;360,ABS(AC894-E907)-360,360-ABS(AC894-E907)),ABS(AC894-E907))</f>
        <v>20</v>
      </c>
      <c r="AD895" s="3">
        <f>IF(ABS(AD894-E907)&gt;180,IF(ABS(AD894-E907)&gt;360,ABS(AD894-E907)-360,360-ABS(AD894-E907)),ABS(AD894-E907))</f>
        <v>30</v>
      </c>
      <c r="AE895" s="3">
        <f>IF(ABS(AE894-E907)&gt;180,IF(ABS(AE894-E907)&gt;360,ABS(AE894-E907)-360,360-ABS(AE894-E907)),ABS(AE894-E907))</f>
        <v>40</v>
      </c>
      <c r="AF895" s="3">
        <f>IF(ABS(AF894-E907)&gt;180,IF(ABS(AF894-E907)&gt;360,ABS(AF894-E907)-360,360-ABS(AF894-E907)),ABS(AF894-E907))</f>
        <v>50</v>
      </c>
      <c r="AG895" s="3">
        <f>IF(ABS(AG894-E907)&gt;180,IF(ABS(AG894-E907)&gt;360,ABS(AG894-E907)-360,360-ABS(AG894-E907)),ABS(AG894-E907))</f>
        <v>60</v>
      </c>
      <c r="AH895" s="3">
        <f>IF(ABS(AH894-E907)&gt;180,IF(ABS(AH894-E907)&gt;360,ABS(AH894-E907)-360,360-ABS(AH894-E907)),ABS(AH894-E907))</f>
        <v>70</v>
      </c>
      <c r="AI895" s="3">
        <f>IF(ABS(AI894-E907)&gt;180,IF(ABS(AI894-E907)&gt;360,ABS(AI894-E907)-360,360-ABS(AI894-E907)),ABS(AI894-E907))</f>
        <v>80</v>
      </c>
      <c r="AJ895" s="3">
        <f>IF(ABS(AJ894-E907)&gt;180,IF(ABS(AJ894-E907)&gt;360,ABS(AJ894-E907)-360,360-ABS(AJ894-E907)),ABS(AJ894-E907))</f>
        <v>90</v>
      </c>
      <c r="AK895" s="3">
        <f>IF(ABS(AK894-E907)&gt;180,IF(ABS(AK894-E907)&gt;360,ABS(AK894-E907)-360,360-ABS(AK894-E907)),ABS(AK894-E907))</f>
        <v>100</v>
      </c>
      <c r="AL895" s="3">
        <f>IF(ABS(AL894-E907)&gt;180,IF(ABS(AL894-E907)&gt;360,ABS(AL894-E907)-360,360-ABS(AL894-E907)),ABS(AL894-E907))</f>
        <v>110</v>
      </c>
      <c r="AM895" s="3">
        <f>IF(ABS(AM894-E907)&gt;180,IF(ABS(AM894-E907)&gt;360,ABS(AM894-E907)-360,360-ABS(AM894-E907)),ABS(AM894-E907))</f>
        <v>120</v>
      </c>
      <c r="AN895" s="3">
        <f>IF(ABS(AN894-E907)&gt;180,IF(ABS(AN894-E907)&gt;360,ABS(AN894-E907)-360,360-ABS(AN894-E907)),ABS(AN894-E907))</f>
        <v>130</v>
      </c>
      <c r="AO895" s="3">
        <f>IF(ABS(AO894-E907)&gt;180,IF(ABS(AO894-E907)&gt;360,ABS(AO894-E907)-360,360-ABS(AO894-E907)),ABS(AO894-E907))</f>
        <v>140</v>
      </c>
      <c r="AP895" s="3">
        <f>IF(ABS(AP894-E907)&gt;180,IF(ABS(AP894-E907)&gt;360,ABS(AP894-E907)-360,360-ABS(AP894-E907)),ABS(AP894-E907))</f>
        <v>150</v>
      </c>
      <c r="AQ895" s="3">
        <f>IF(ABS(AQ894-E907)&gt;180,IF(ABS(AQ894-E907)&gt;360,ABS(AQ894-E907)-360,360-ABS(AQ894-E907)),ABS(AQ894-E907))</f>
        <v>160</v>
      </c>
      <c r="AR895" s="3">
        <f>IF(ABS(AR894-E907)&gt;180,IF(ABS(AR894-E907)&gt;360,ABS(AR894-E907)-360,360-ABS(AR894-E907)),ABS(AR894-E907))</f>
        <v>170</v>
      </c>
    </row>
    <row r="896" spans="2:44" ht="15.75" customHeight="1" x14ac:dyDescent="0.2">
      <c r="G896" s="3" t="s">
        <v>736</v>
      </c>
    </row>
    <row r="897" spans="2:44" ht="15.75" customHeight="1" x14ac:dyDescent="0.2">
      <c r="B897" s="3" t="s">
        <v>791</v>
      </c>
      <c r="E897" s="3">
        <v>370</v>
      </c>
      <c r="G897" s="3">
        <v>90</v>
      </c>
      <c r="I897" s="3" t="e">
        <f>IF(DEGREES(ACOS(SIN(RADIANS(G897))*SIN(RADIANS(E905))+COS(RADIANS(G897))*COS(RADIANS(E905))*COS(RADIANS(I895))))&gt;90,0,$F$4*$F$5/E904^2*(SIN(RADIANS(G897))*SIN(RADIANS(E905))+COS(RADIANS(G897))*COS(RADIANS(E905))*COS(RADIANS(I895))))</f>
        <v>#DIV/0!</v>
      </c>
      <c r="J897" s="3" t="e">
        <f>IF(DEGREES(ACOS(SIN(RADIANS(G897))*SIN(RADIANS(E905))+COS(RADIANS(G897))*COS(RADIANS(E905))*COS(RADIANS(J895))))&gt;90,0,$F$4*$F$5/E904^2*(SIN(RADIANS(G897))*SIN(RADIANS(E905))+COS(RADIANS(G897))*COS(RADIANS(E905))*COS(RADIANS(J895))))</f>
        <v>#DIV/0!</v>
      </c>
      <c r="K897" s="3" t="e">
        <f>IF(DEGREES(ACOS(SIN(RADIANS(G897))*SIN(RADIANS(E905))+COS(RADIANS(G897))*COS(RADIANS(E905))*COS(RADIANS(K895))))&gt;90,0,$F$4*$F$5/E904^2*(SIN(RADIANS(G897))*SIN(RADIANS(E905))+COS(RADIANS(G897))*COS(RADIANS(E905))*COS(RADIANS(K895))))</f>
        <v>#DIV/0!</v>
      </c>
      <c r="L897" s="3" t="e">
        <f>IF(DEGREES(ACOS(SIN(RADIANS(G897))*SIN(RADIANS(E905))+COS(RADIANS(G897))*COS(RADIANS(E905))*COS(RADIANS(L895))))&gt;90,0,$F$4*$F$5/E904^2*(SIN(RADIANS(G897))*SIN(RADIANS(E905))+COS(RADIANS(G897))*COS(RADIANS(E905))*COS(RADIANS(L895))))</f>
        <v>#DIV/0!</v>
      </c>
      <c r="M897" s="3" t="e">
        <f>IF(DEGREES(ACOS(SIN(RADIANS(G897))*SIN(RADIANS(E905))+COS(RADIANS(G897))*COS(RADIANS(E905))*COS(RADIANS(M895))))&gt;90,0,$F$4*$F$5/E904^2*(SIN(RADIANS(G897))*SIN(RADIANS(E905))+COS(RADIANS(G897))*COS(RADIANS(E905))*COS(RADIANS(M895))))</f>
        <v>#DIV/0!</v>
      </c>
      <c r="N897" s="3" t="e">
        <f>IF(DEGREES(ACOS(SIN(RADIANS(G897))*SIN(RADIANS(E905))+COS(RADIANS(G897))*COS(RADIANS(E905))*COS(RADIANS(N895))))&gt;90,0,$F$4*$F$5/E904^2*(SIN(RADIANS(G897))*SIN(RADIANS(E905))+COS(RADIANS(G897))*COS(RADIANS(E905))*COS(RADIANS(N895))))</f>
        <v>#DIV/0!</v>
      </c>
      <c r="O897" s="3" t="e">
        <f>IF(DEGREES(ACOS(SIN(RADIANS(G897))*SIN(RADIANS(E905))+COS(RADIANS(G897))*COS(RADIANS(E905))*COS(RADIANS(O895))))&gt;90,0,$F$4*$F$5/E904^2*(SIN(RADIANS(G897))*SIN(RADIANS(E905))+COS(RADIANS(G897))*COS(RADIANS(E905))*COS(RADIANS(O895))))</f>
        <v>#DIV/0!</v>
      </c>
      <c r="P897" s="3" t="e">
        <f>IF(DEGREES(ACOS(SIN(RADIANS(G897))*SIN(RADIANS(E905))+COS(RADIANS(G897))*COS(RADIANS(E905))*COS(RADIANS(P895))))&gt;90,0,$F$4*$F$5/E904^2*(SIN(RADIANS(G897))*SIN(RADIANS(E905))+COS(RADIANS(G897))*COS(RADIANS(E905))*COS(RADIANS(P895))))</f>
        <v>#DIV/0!</v>
      </c>
      <c r="Q897" s="3" t="e">
        <f>IF(DEGREES(ACOS(SIN(RADIANS(G897))*SIN(RADIANS(E905))+COS(RADIANS(G897))*COS(RADIANS(E905))*COS(RADIANS(Q895))))&gt;90,0,$F$4*$F$5/E904^2*(SIN(RADIANS(G897))*SIN(RADIANS(E905))+COS(RADIANS(G897))*COS(RADIANS(E905))*COS(RADIANS(Q895))))</f>
        <v>#DIV/0!</v>
      </c>
      <c r="R897" s="3" t="e">
        <f>IF(DEGREES(ACOS(SIN(RADIANS(G897))*SIN(RADIANS(E905))+COS(RADIANS(G897))*COS(RADIANS(E905))*COS(RADIANS(R895))))&gt;90,0,$F$4*$F$5/E904^2*(SIN(RADIANS(G897))*SIN(RADIANS(E905))+COS(RADIANS(G897))*COS(RADIANS(E905))*COS(RADIANS(R895))))</f>
        <v>#DIV/0!</v>
      </c>
      <c r="S897" s="3" t="e">
        <f>IF(DEGREES(ACOS(SIN(RADIANS(G897))*SIN(RADIANS(E905))+COS(RADIANS(G897))*COS(RADIANS(E905))*COS(RADIANS(S895))))&gt;90,0,$F$4*$F$5/E904^2*(SIN(RADIANS(G897))*SIN(RADIANS(E905))+COS(RADIANS(G897))*COS(RADIANS(E905))*COS(RADIANS(S895))))</f>
        <v>#DIV/0!</v>
      </c>
      <c r="T897" s="3" t="e">
        <f>IF(DEGREES(ACOS(SIN(RADIANS(G897))*SIN(RADIANS(E905))+COS(RADIANS(G897))*COS(RADIANS(E905))*COS(RADIANS(T895))))&gt;90,0,$F$4*$F$5/E904^2*(SIN(RADIANS(G897))*SIN(RADIANS(E905))+COS(RADIANS(G897))*COS(RADIANS(E905))*COS(RADIANS(T895))))</f>
        <v>#DIV/0!</v>
      </c>
      <c r="U897" s="3" t="e">
        <f>IF(DEGREES(ACOS(SIN(RADIANS(G897))*SIN(RADIANS(E905))+COS(RADIANS(G897))*COS(RADIANS(E905))*COS(RADIANS(U895))))&gt;90,0,$F$4*$F$5/E904^2*(SIN(RADIANS(G897))*SIN(RADIANS(E905))+COS(RADIANS(G897))*COS(RADIANS(E905))*COS(RADIANS(U895))))</f>
        <v>#DIV/0!</v>
      </c>
      <c r="V897" s="3" t="e">
        <f>IF(DEGREES(ACOS(SIN(RADIANS(G897))*SIN(RADIANS(E905))+COS(RADIANS(G897))*COS(RADIANS(E905))*COS(RADIANS(V895))))&gt;90,0,$F$4*$F$5/E904^2*(SIN(RADIANS(G897))*SIN(RADIANS(E905))+COS(RADIANS(G897))*COS(RADIANS(E905))*COS(RADIANS(V895))))</f>
        <v>#DIV/0!</v>
      </c>
      <c r="W897" s="3" t="e">
        <f>IF(DEGREES(ACOS(SIN(RADIANS(G897))*SIN(RADIANS(E905))+COS(RADIANS(G897))*COS(RADIANS(E905))*COS(RADIANS(W895))))&gt;90,0,$F$4*$F$5/E904^2*(SIN(RADIANS(G897))*SIN(RADIANS(E905))+COS(RADIANS(G897))*COS(RADIANS(E905))*COS(RADIANS(W895))))</f>
        <v>#DIV/0!</v>
      </c>
      <c r="X897" s="3" t="e">
        <f>IF(DEGREES(ACOS(SIN(RADIANS(G897))*SIN(RADIANS(E905))+COS(RADIANS(G897))*COS(RADIANS(E905))*COS(RADIANS(X895))))&gt;90,0,$F$4*$F$5/E904^2*(SIN(RADIANS(G897))*SIN(RADIANS(E905))+COS(RADIANS(G897))*COS(RADIANS(E905))*COS(RADIANS(X895))))</f>
        <v>#DIV/0!</v>
      </c>
      <c r="Y897" s="3" t="e">
        <f>IF(DEGREES(ACOS(SIN(RADIANS(G897))*SIN(RADIANS(E905))+COS(RADIANS(G897))*COS(RADIANS(E905))*COS(RADIANS(Y895))))&gt;90,0,$F$4*$F$5/E904^2*(SIN(RADIANS(G897))*SIN(RADIANS(E905))+COS(RADIANS(G897))*COS(RADIANS(E905))*COS(RADIANS(Y895))))</f>
        <v>#DIV/0!</v>
      </c>
      <c r="Z897" s="3" t="e">
        <f>IF(DEGREES(ACOS(SIN(RADIANS(G897))*SIN(RADIANS(E905))+COS(RADIANS(G897))*COS(RADIANS(E905))*COS(RADIANS(Z895))))&gt;90,0,$F$4*$F$5/E904^2*(SIN(RADIANS(G897))*SIN(RADIANS(E905))+COS(RADIANS(G897))*COS(RADIANS(E905))*COS(RADIANS(Z895))))</f>
        <v>#DIV/0!</v>
      </c>
      <c r="AA897" s="3" t="e">
        <f>IF(DEGREES(ACOS(SIN(RADIANS(G897))*SIN(RADIANS(E905))+COS(RADIANS(G897))*COS(RADIANS(E905))*COS(RADIANS(AA895))))&gt;90,0,$F$4*$F$5/E904^2*(SIN(RADIANS(G897))*SIN(RADIANS(E905))+COS(RADIANS(G897))*COS(RADIANS(E905))*COS(RADIANS(AA895))))</f>
        <v>#DIV/0!</v>
      </c>
      <c r="AB897" s="3" t="e">
        <f>IF(DEGREES(ACOS(SIN(RADIANS(G897))*SIN(RADIANS(E905))+COS(RADIANS(G897))*COS(RADIANS(E905))*COS(RADIANS(AB895))))&gt;90,0,$F$4*$F$5/E904^2*(SIN(RADIANS(G897))*SIN(RADIANS(E905))+COS(RADIANS(G897))*COS(RADIANS(E905))*COS(RADIANS(AB895))))</f>
        <v>#DIV/0!</v>
      </c>
      <c r="AC897" s="3" t="e">
        <f>IF(DEGREES(ACOS(SIN(RADIANS(G897))*SIN(RADIANS(E905))+COS(RADIANS(G897))*COS(RADIANS(E905))*COS(RADIANS(AC895))))&gt;90,0,$F$4*$F$5/E904^2*(SIN(RADIANS(G897))*SIN(RADIANS(E905))+COS(RADIANS(G897))*COS(RADIANS(E905))*COS(RADIANS(AC895))))</f>
        <v>#DIV/0!</v>
      </c>
      <c r="AD897" s="3" t="e">
        <f>IF(DEGREES(ACOS(SIN(RADIANS(G897))*SIN(RADIANS(E905))+COS(RADIANS(G897))*COS(RADIANS(E905))*COS(RADIANS(AD895))))&gt;90,0,$F$4*$F$5/E904^2*(SIN(RADIANS(G897))*SIN(RADIANS(E905))+COS(RADIANS(G897))*COS(RADIANS(E905))*COS(RADIANS(AD895))))</f>
        <v>#DIV/0!</v>
      </c>
      <c r="AE897" s="3" t="e">
        <f>IF(DEGREES(ACOS(SIN(RADIANS(G897))*SIN(RADIANS(E905))+COS(RADIANS(G897))*COS(RADIANS(E905))*COS(RADIANS(AE895))))&gt;90,0,$F$4*$F$5/E904^2*(SIN(RADIANS(G897))*SIN(RADIANS(E905))+COS(RADIANS(G897))*COS(RADIANS(E905))*COS(RADIANS(AE895))))</f>
        <v>#DIV/0!</v>
      </c>
      <c r="AF897" s="3" t="e">
        <f>IF(DEGREES(ACOS(SIN(RADIANS(G897))*SIN(RADIANS(E905))+COS(RADIANS(G897))*COS(RADIANS(E905))*COS(RADIANS(AF895))))&gt;90,0,$F$4*$F$5/E904^2*(SIN(RADIANS(G897))*SIN(RADIANS(E905))+COS(RADIANS(G897))*COS(RADIANS(E905))*COS(RADIANS(AF895))))</f>
        <v>#DIV/0!</v>
      </c>
      <c r="AG897" s="3" t="e">
        <f>IF(DEGREES(ACOS(SIN(RADIANS(G897))*SIN(RADIANS(E905))+COS(RADIANS(G897))*COS(RADIANS(E905))*COS(RADIANS(AG895))))&gt;90,0,$F$4*$F$5/E904^2*(SIN(RADIANS(G897))*SIN(RADIANS(E905))+COS(RADIANS(G897))*COS(RADIANS(E905))*COS(RADIANS(AG895))))</f>
        <v>#DIV/0!</v>
      </c>
      <c r="AH897" s="3" t="e">
        <f>IF(DEGREES(ACOS(SIN(RADIANS(G897))*SIN(RADIANS(E905))+COS(RADIANS(G897))*COS(RADIANS(E905))*COS(RADIANS(AH895))))&gt;90,0,$F$4*$F$5/E904^2*(SIN(RADIANS(G897))*SIN(RADIANS(E905))+COS(RADIANS(G897))*COS(RADIANS(E905))*COS(RADIANS(AH895))))</f>
        <v>#DIV/0!</v>
      </c>
      <c r="AI897" s="3" t="e">
        <f>IF(DEGREES(ACOS(SIN(RADIANS(G897))*SIN(RADIANS(E905))+COS(RADIANS(G897))*COS(RADIANS(E905))*COS(RADIANS(AI895))))&gt;90,0,$F$4*$F$5/E904^2*(SIN(RADIANS(G897))*SIN(RADIANS(E905))+COS(RADIANS(G897))*COS(RADIANS(E905))*COS(RADIANS(AI895))))</f>
        <v>#DIV/0!</v>
      </c>
      <c r="AJ897" s="3" t="e">
        <f>IF(DEGREES(ACOS(SIN(RADIANS(G897))*SIN(RADIANS(E905))+COS(RADIANS(G897))*COS(RADIANS(E905))*COS(RADIANS(AJ895))))&gt;90,0,$F$4*$F$5/E904^2*(SIN(RADIANS(G897))*SIN(RADIANS(E905))+COS(RADIANS(G897))*COS(RADIANS(E905))*COS(RADIANS(AJ895))))</f>
        <v>#DIV/0!</v>
      </c>
      <c r="AK897" s="3" t="e">
        <f>IF(DEGREES(ACOS(SIN(RADIANS(G897))*SIN(RADIANS(E905))+COS(RADIANS(G897))*COS(RADIANS(E905))*COS(RADIANS(AK895))))&gt;90,0,$F$4*$F$5/E904^2*(SIN(RADIANS(G897))*SIN(RADIANS(E905))+COS(RADIANS(G897))*COS(RADIANS(E905))*COS(RADIANS(AK895))))</f>
        <v>#DIV/0!</v>
      </c>
      <c r="AL897" s="3" t="e">
        <f>IF(DEGREES(ACOS(SIN(RADIANS(G897))*SIN(RADIANS(E905))+COS(RADIANS(G897))*COS(RADIANS(E905))*COS(RADIANS(AL895))))&gt;90,0,$F$4*$F$5/E904^2*(SIN(RADIANS(G897))*SIN(RADIANS(E905))+COS(RADIANS(G897))*COS(RADIANS(E905))*COS(RADIANS(AL895))))</f>
        <v>#DIV/0!</v>
      </c>
      <c r="AM897" s="3" t="e">
        <f>IF(DEGREES(ACOS(SIN(RADIANS(G897))*SIN(RADIANS(E905))+COS(RADIANS(G897))*COS(RADIANS(E905))*COS(RADIANS(AM895))))&gt;90,0,$F$4*$F$5/E904^2*(SIN(RADIANS(G897))*SIN(RADIANS(E905))+COS(RADIANS(G897))*COS(RADIANS(E905))*COS(RADIANS(AM895))))</f>
        <v>#DIV/0!</v>
      </c>
      <c r="AN897" s="3" t="e">
        <f>IF(DEGREES(ACOS(SIN(RADIANS(G897))*SIN(RADIANS(E905))+COS(RADIANS(G897))*COS(RADIANS(E905))*COS(RADIANS(AN895))))&gt;90,0,$F$4*$F$5/E904^2*(SIN(RADIANS(G897))*SIN(RADIANS(E905))+COS(RADIANS(G897))*COS(RADIANS(E905))*COS(RADIANS(AN895))))</f>
        <v>#DIV/0!</v>
      </c>
      <c r="AO897" s="3" t="e">
        <f>IF(DEGREES(ACOS(SIN(RADIANS(G897))*SIN(RADIANS(E905))+COS(RADIANS(G897))*COS(RADIANS(E905))*COS(RADIANS(AO895))))&gt;90,0,$F$4*$F$5/E904^2*(SIN(RADIANS(G897))*SIN(RADIANS(E905))+COS(RADIANS(G897))*COS(RADIANS(E905))*COS(RADIANS(AO895))))</f>
        <v>#DIV/0!</v>
      </c>
      <c r="AP897" s="3" t="e">
        <f>IF(DEGREES(ACOS(SIN(RADIANS(G897))*SIN(RADIANS(E905))+COS(RADIANS(G897))*COS(RADIANS(E905))*COS(RADIANS(AP895))))&gt;90,0,$F$4*$F$5/E904^2*(SIN(RADIANS(G897))*SIN(RADIANS(E905))+COS(RADIANS(G897))*COS(RADIANS(E905))*COS(RADIANS(AP895))))</f>
        <v>#DIV/0!</v>
      </c>
      <c r="AQ897" s="3" t="e">
        <f>IF(DEGREES(ACOS(SIN(RADIANS(G897))*SIN(RADIANS(E905))+COS(RADIANS(G897))*COS(RADIANS(E905))*COS(RADIANS(AQ895))))&gt;90,0,$F$4*$F$5/E904^2*(SIN(RADIANS(G897))*SIN(RADIANS(E905))+COS(RADIANS(G897))*COS(RADIANS(E905))*COS(RADIANS(AQ895))))</f>
        <v>#DIV/0!</v>
      </c>
      <c r="AR897" s="3" t="e">
        <f>IF(DEGREES(ACOS(SIN(RADIANS(G897))*SIN(RADIANS(E905))+COS(RADIANS(G897))*COS(RADIANS(E905))*COS(RADIANS(AR895))))&gt;90,0,$F$4*$F$5/E904^2*(SIN(RADIANS(G897))*SIN(RADIANS(E905))+COS(RADIANS(G897))*COS(RADIANS(E905))*COS(RADIANS(AR895))))</f>
        <v>#DIV/0!</v>
      </c>
    </row>
    <row r="898" spans="2:44" ht="15.75" customHeight="1" x14ac:dyDescent="0.2">
      <c r="B898" s="3" t="s">
        <v>728</v>
      </c>
      <c r="E898" s="3">
        <f t="array" ref="E898">INDEX($D$1751:$AM$1751,0,MATCH(E897-IF(E897&lt;360,0,360),$D$1700:$AM$1700,0))+IF(E897&gt;350,360,0)</f>
        <v>370</v>
      </c>
      <c r="G898" s="3">
        <v>80</v>
      </c>
      <c r="I898" s="3">
        <f>IF(DEGREES(ACOS(SIN(RADIANS(G898))*SIN(RADIANS(E905))+COS(RADIANS(G898))*COS(RADIANS(E905))*COS(RADIANS(I895))))&gt;90,0,$F$4*$F$5/E904^2*(SIN(RADIANS(G898))*SIN(RADIANS(E905))+COS(RADIANS(G898))*COS(RADIANS(E905))*COS(RADIANS(I895))))</f>
        <v>0</v>
      </c>
      <c r="J898" s="3">
        <f>IF(DEGREES(ACOS(SIN(RADIANS(G898))*SIN(RADIANS(E905))+COS(RADIANS(G898))*COS(RADIANS(E905))*COS(RADIANS(J895))))&gt;90,0,$F$4*$F$5/E904^2*(SIN(RADIANS(G898))*SIN(RADIANS(E905))+COS(RADIANS(G898))*COS(RADIANS(E905))*COS(RADIANS(J895))))</f>
        <v>0</v>
      </c>
      <c r="K898" s="3">
        <f>IF(DEGREES(ACOS(SIN(RADIANS(G898))*SIN(RADIANS(E905))+COS(RADIANS(G898))*COS(RADIANS(E905))*COS(RADIANS(K895))))&gt;90,0,$F$4*$F$5/E904^2*(SIN(RADIANS(G898))*SIN(RADIANS(E905))+COS(RADIANS(G898))*COS(RADIANS(E905))*COS(RADIANS(K895))))</f>
        <v>0</v>
      </c>
      <c r="L898" s="3">
        <f>IF(DEGREES(ACOS(SIN(RADIANS(G898))*SIN(RADIANS(E905))+COS(RADIANS(G898))*COS(RADIANS(E905))*COS(RADIANS(L895))))&gt;90,0,$F$4*$F$5/E904^2*(SIN(RADIANS(G898))*SIN(RADIANS(E905))+COS(RADIANS(G898))*COS(RADIANS(E905))*COS(RADIANS(L895))))</f>
        <v>0</v>
      </c>
      <c r="M898" s="3">
        <f>IF(DEGREES(ACOS(SIN(RADIANS(G898))*SIN(RADIANS(E905))+COS(RADIANS(G898))*COS(RADIANS(E905))*COS(RADIANS(M895))))&gt;90,0,$F$4*$F$5/E904^2*(SIN(RADIANS(G898))*SIN(RADIANS(E905))+COS(RADIANS(G898))*COS(RADIANS(E905))*COS(RADIANS(M895))))</f>
        <v>0</v>
      </c>
      <c r="N898" s="3">
        <f>IF(DEGREES(ACOS(SIN(RADIANS(G898))*SIN(RADIANS(E905))+COS(RADIANS(G898))*COS(RADIANS(E905))*COS(RADIANS(N895))))&gt;90,0,$F$4*$F$5/E904^2*(SIN(RADIANS(G898))*SIN(RADIANS(E905))+COS(RADIANS(G898))*COS(RADIANS(E905))*COS(RADIANS(N895))))</f>
        <v>0</v>
      </c>
      <c r="O898" s="3">
        <f>IF(DEGREES(ACOS(SIN(RADIANS(G898))*SIN(RADIANS(E905))+COS(RADIANS(G898))*COS(RADIANS(E905))*COS(RADIANS(O895))))&gt;90,0,$F$4*$F$5/E904^2*(SIN(RADIANS(G898))*SIN(RADIANS(E905))+COS(RADIANS(G898))*COS(RADIANS(E905))*COS(RADIANS(O895))))</f>
        <v>0</v>
      </c>
      <c r="P898" s="3">
        <f>IF(DEGREES(ACOS(SIN(RADIANS(G898))*SIN(RADIANS(E905))+COS(RADIANS(G898))*COS(RADIANS(E905))*COS(RADIANS(P895))))&gt;90,0,$F$4*$F$5/E904^2*(SIN(RADIANS(G898))*SIN(RADIANS(E905))+COS(RADIANS(G898))*COS(RADIANS(E905))*COS(RADIANS(P895))))</f>
        <v>0</v>
      </c>
      <c r="Q898" s="3">
        <f>IF(DEGREES(ACOS(SIN(RADIANS(G898))*SIN(RADIANS(E905))+COS(RADIANS(G898))*COS(RADIANS(E905))*COS(RADIANS(Q895))))&gt;90,0,$F$4*$F$5/E904^2*(SIN(RADIANS(G898))*SIN(RADIANS(E905))+COS(RADIANS(G898))*COS(RADIANS(E905))*COS(RADIANS(Q895))))</f>
        <v>0</v>
      </c>
      <c r="R898" s="3" t="e">
        <f>IF(DEGREES(ACOS(SIN(RADIANS(G898))*SIN(RADIANS(E905))+COS(RADIANS(G898))*COS(RADIANS(E905))*COS(RADIANS(R895))))&gt;90,0,$F$4*$F$5/E904^2*(SIN(RADIANS(G898))*SIN(RADIANS(E905))+COS(RADIANS(G898))*COS(RADIANS(E905))*COS(RADIANS(R895))))</f>
        <v>#DIV/0!</v>
      </c>
      <c r="S898" s="3" t="e">
        <f>IF(DEGREES(ACOS(SIN(RADIANS(G898))*SIN(RADIANS(E905))+COS(RADIANS(G898))*COS(RADIANS(E905))*COS(RADIANS(S895))))&gt;90,0,$F$4*$F$5/E904^2*(SIN(RADIANS(G898))*SIN(RADIANS(E905))+COS(RADIANS(G898))*COS(RADIANS(E905))*COS(RADIANS(S895))))</f>
        <v>#DIV/0!</v>
      </c>
      <c r="T898" s="3" t="e">
        <f>IF(DEGREES(ACOS(SIN(RADIANS(G898))*SIN(RADIANS(E905))+COS(RADIANS(G898))*COS(RADIANS(E905))*COS(RADIANS(T895))))&gt;90,0,$F$4*$F$5/E904^2*(SIN(RADIANS(G898))*SIN(RADIANS(E905))+COS(RADIANS(G898))*COS(RADIANS(E905))*COS(RADIANS(T895))))</f>
        <v>#DIV/0!</v>
      </c>
      <c r="U898" s="3" t="e">
        <f>IF(DEGREES(ACOS(SIN(RADIANS(G898))*SIN(RADIANS(E905))+COS(RADIANS(G898))*COS(RADIANS(E905))*COS(RADIANS(U895))))&gt;90,0,$F$4*$F$5/E904^2*(SIN(RADIANS(G898))*SIN(RADIANS(E905))+COS(RADIANS(G898))*COS(RADIANS(E905))*COS(RADIANS(U895))))</f>
        <v>#DIV/0!</v>
      </c>
      <c r="V898" s="3" t="e">
        <f>IF(DEGREES(ACOS(SIN(RADIANS(G898))*SIN(RADIANS(E905))+COS(RADIANS(G898))*COS(RADIANS(E905))*COS(RADIANS(V895))))&gt;90,0,$F$4*$F$5/E904^2*(SIN(RADIANS(G898))*SIN(RADIANS(E905))+COS(RADIANS(G898))*COS(RADIANS(E905))*COS(RADIANS(V895))))</f>
        <v>#DIV/0!</v>
      </c>
      <c r="W898" s="3" t="e">
        <f>IF(DEGREES(ACOS(SIN(RADIANS(G898))*SIN(RADIANS(E905))+COS(RADIANS(G898))*COS(RADIANS(E905))*COS(RADIANS(W895))))&gt;90,0,$F$4*$F$5/E904^2*(SIN(RADIANS(G898))*SIN(RADIANS(E905))+COS(RADIANS(G898))*COS(RADIANS(E905))*COS(RADIANS(W895))))</f>
        <v>#DIV/0!</v>
      </c>
      <c r="X898" s="3" t="e">
        <f>IF(DEGREES(ACOS(SIN(RADIANS(G898))*SIN(RADIANS(E905))+COS(RADIANS(G898))*COS(RADIANS(E905))*COS(RADIANS(X895))))&gt;90,0,$F$4*$F$5/E904^2*(SIN(RADIANS(G898))*SIN(RADIANS(E905))+COS(RADIANS(G898))*COS(RADIANS(E905))*COS(RADIANS(X895))))</f>
        <v>#DIV/0!</v>
      </c>
      <c r="Y898" s="3" t="e">
        <f>IF(DEGREES(ACOS(SIN(RADIANS(G898))*SIN(RADIANS(E905))+COS(RADIANS(G898))*COS(RADIANS(E905))*COS(RADIANS(Y895))))&gt;90,0,$F$4*$F$5/E904^2*(SIN(RADIANS(G898))*SIN(RADIANS(E905))+COS(RADIANS(G898))*COS(RADIANS(E905))*COS(RADIANS(Y895))))</f>
        <v>#DIV/0!</v>
      </c>
      <c r="Z898" s="3" t="e">
        <f>IF(DEGREES(ACOS(SIN(RADIANS(G898))*SIN(RADIANS(E905))+COS(RADIANS(G898))*COS(RADIANS(E905))*COS(RADIANS(Z895))))&gt;90,0,$F$4*$F$5/E904^2*(SIN(RADIANS(G898))*SIN(RADIANS(E905))+COS(RADIANS(G898))*COS(RADIANS(E905))*COS(RADIANS(Z895))))</f>
        <v>#DIV/0!</v>
      </c>
      <c r="AA898" s="3" t="e">
        <f>IF(DEGREES(ACOS(SIN(RADIANS(G898))*SIN(RADIANS(E905))+COS(RADIANS(G898))*COS(RADIANS(E905))*COS(RADIANS(AA895))))&gt;90,0,$F$4*$F$5/E904^2*(SIN(RADIANS(G898))*SIN(RADIANS(E905))+COS(RADIANS(G898))*COS(RADIANS(E905))*COS(RADIANS(AA895))))</f>
        <v>#DIV/0!</v>
      </c>
      <c r="AB898" s="3" t="e">
        <f>IF(DEGREES(ACOS(SIN(RADIANS(G898))*SIN(RADIANS(E905))+COS(RADIANS(G898))*COS(RADIANS(E905))*COS(RADIANS(AB895))))&gt;90,0,$F$4*$F$5/E904^2*(SIN(RADIANS(G898))*SIN(RADIANS(E905))+COS(RADIANS(G898))*COS(RADIANS(E905))*COS(RADIANS(AB895))))</f>
        <v>#DIV/0!</v>
      </c>
      <c r="AC898" s="3" t="e">
        <f>IF(DEGREES(ACOS(SIN(RADIANS(G898))*SIN(RADIANS(E905))+COS(RADIANS(G898))*COS(RADIANS(E905))*COS(RADIANS(AC895))))&gt;90,0,$F$4*$F$5/E904^2*(SIN(RADIANS(G898))*SIN(RADIANS(E905))+COS(RADIANS(G898))*COS(RADIANS(E905))*COS(RADIANS(AC895))))</f>
        <v>#DIV/0!</v>
      </c>
      <c r="AD898" s="3" t="e">
        <f>IF(DEGREES(ACOS(SIN(RADIANS(G898))*SIN(RADIANS(E905))+COS(RADIANS(G898))*COS(RADIANS(E905))*COS(RADIANS(AD895))))&gt;90,0,$F$4*$F$5/E904^2*(SIN(RADIANS(G898))*SIN(RADIANS(E905))+COS(RADIANS(G898))*COS(RADIANS(E905))*COS(RADIANS(AD895))))</f>
        <v>#DIV/0!</v>
      </c>
      <c r="AE898" s="3" t="e">
        <f>IF(DEGREES(ACOS(SIN(RADIANS(G898))*SIN(RADIANS(E905))+COS(RADIANS(G898))*COS(RADIANS(E905))*COS(RADIANS(AE895))))&gt;90,0,$F$4*$F$5/E904^2*(SIN(RADIANS(G898))*SIN(RADIANS(E905))+COS(RADIANS(G898))*COS(RADIANS(E905))*COS(RADIANS(AE895))))</f>
        <v>#DIV/0!</v>
      </c>
      <c r="AF898" s="3" t="e">
        <f>IF(DEGREES(ACOS(SIN(RADIANS(G898))*SIN(RADIANS(E905))+COS(RADIANS(G898))*COS(RADIANS(E905))*COS(RADIANS(AF895))))&gt;90,0,$F$4*$F$5/E904^2*(SIN(RADIANS(G898))*SIN(RADIANS(E905))+COS(RADIANS(G898))*COS(RADIANS(E905))*COS(RADIANS(AF895))))</f>
        <v>#DIV/0!</v>
      </c>
      <c r="AG898" s="3" t="e">
        <f>IF(DEGREES(ACOS(SIN(RADIANS(G898))*SIN(RADIANS(E905))+COS(RADIANS(G898))*COS(RADIANS(E905))*COS(RADIANS(AG895))))&gt;90,0,$F$4*$F$5/E904^2*(SIN(RADIANS(G898))*SIN(RADIANS(E905))+COS(RADIANS(G898))*COS(RADIANS(E905))*COS(RADIANS(AG895))))</f>
        <v>#DIV/0!</v>
      </c>
      <c r="AH898" s="3" t="e">
        <f>IF(DEGREES(ACOS(SIN(RADIANS(G898))*SIN(RADIANS(E905))+COS(RADIANS(G898))*COS(RADIANS(E905))*COS(RADIANS(AH895))))&gt;90,0,$F$4*$F$5/E904^2*(SIN(RADIANS(G898))*SIN(RADIANS(E905))+COS(RADIANS(G898))*COS(RADIANS(E905))*COS(RADIANS(AH895))))</f>
        <v>#DIV/0!</v>
      </c>
      <c r="AI898" s="3" t="e">
        <f>IF(DEGREES(ACOS(SIN(RADIANS(G898))*SIN(RADIANS(E905))+COS(RADIANS(G898))*COS(RADIANS(E905))*COS(RADIANS(AI895))))&gt;90,0,$F$4*$F$5/E904^2*(SIN(RADIANS(G898))*SIN(RADIANS(E905))+COS(RADIANS(G898))*COS(RADIANS(E905))*COS(RADIANS(AI895))))</f>
        <v>#DIV/0!</v>
      </c>
      <c r="AJ898" s="3" t="e">
        <f>IF(DEGREES(ACOS(SIN(RADIANS(G898))*SIN(RADIANS(E905))+COS(RADIANS(G898))*COS(RADIANS(E905))*COS(RADIANS(AJ895))))&gt;90,0,$F$4*$F$5/E904^2*(SIN(RADIANS(G898))*SIN(RADIANS(E905))+COS(RADIANS(G898))*COS(RADIANS(E905))*COS(RADIANS(AJ895))))</f>
        <v>#DIV/0!</v>
      </c>
      <c r="AK898" s="3">
        <f>IF(DEGREES(ACOS(SIN(RADIANS(G898))*SIN(RADIANS(E905))+COS(RADIANS(G898))*COS(RADIANS(E905))*COS(RADIANS(AK895))))&gt;90,0,$F$4*$F$5/E904^2*(SIN(RADIANS(G898))*SIN(RADIANS(E905))+COS(RADIANS(G898))*COS(RADIANS(E905))*COS(RADIANS(AK895))))</f>
        <v>0</v>
      </c>
      <c r="AL898" s="3">
        <f>IF(DEGREES(ACOS(SIN(RADIANS(G898))*SIN(RADIANS(E905))+COS(RADIANS(G898))*COS(RADIANS(E905))*COS(RADIANS(AL895))))&gt;90,0,$F$4*$F$5/E904^2*(SIN(RADIANS(G898))*SIN(RADIANS(E905))+COS(RADIANS(G898))*COS(RADIANS(E905))*COS(RADIANS(AL895))))</f>
        <v>0</v>
      </c>
      <c r="AM898" s="3">
        <f>IF(DEGREES(ACOS(SIN(RADIANS(G898))*SIN(RADIANS(E905))+COS(RADIANS(G898))*COS(RADIANS(E905))*COS(RADIANS(AM895))))&gt;90,0,$F$4*$F$5/E904^2*(SIN(RADIANS(G898))*SIN(RADIANS(E905))+COS(RADIANS(G898))*COS(RADIANS(E905))*COS(RADIANS(AM895))))</f>
        <v>0</v>
      </c>
      <c r="AN898" s="3">
        <f>IF(DEGREES(ACOS(SIN(RADIANS(G898))*SIN(RADIANS(E905))+COS(RADIANS(G898))*COS(RADIANS(E905))*COS(RADIANS(AN895))))&gt;90,0,$F$4*$F$5/E904^2*(SIN(RADIANS(G898))*SIN(RADIANS(E905))+COS(RADIANS(G898))*COS(RADIANS(E905))*COS(RADIANS(AN895))))</f>
        <v>0</v>
      </c>
      <c r="AO898" s="3">
        <f>IF(DEGREES(ACOS(SIN(RADIANS(G898))*SIN(RADIANS(E905))+COS(RADIANS(G898))*COS(RADIANS(E905))*COS(RADIANS(AO895))))&gt;90,0,$F$4*$F$5/E904^2*(SIN(RADIANS(G898))*SIN(RADIANS(E905))+COS(RADIANS(G898))*COS(RADIANS(E905))*COS(RADIANS(AO895))))</f>
        <v>0</v>
      </c>
      <c r="AP898" s="3">
        <f>IF(DEGREES(ACOS(SIN(RADIANS(G898))*SIN(RADIANS(E905))+COS(RADIANS(G898))*COS(RADIANS(E905))*COS(RADIANS(AP895))))&gt;90,0,$F$4*$F$5/E904^2*(SIN(RADIANS(G898))*SIN(RADIANS(E905))+COS(RADIANS(G898))*COS(RADIANS(E905))*COS(RADIANS(AP895))))</f>
        <v>0</v>
      </c>
      <c r="AQ898" s="3">
        <f>IF(DEGREES(ACOS(SIN(RADIANS(G898))*SIN(RADIANS(E905))+COS(RADIANS(G898))*COS(RADIANS(E905))*COS(RADIANS(AQ895))))&gt;90,0,$F$4*$F$5/E904^2*(SIN(RADIANS(G898))*SIN(RADIANS(E905))+COS(RADIANS(G898))*COS(RADIANS(E905))*COS(RADIANS(AQ895))))</f>
        <v>0</v>
      </c>
      <c r="AR898" s="3">
        <f>IF(DEGREES(ACOS(SIN(RADIANS(G898))*SIN(RADIANS(E905))+COS(RADIANS(G898))*COS(RADIANS(E905))*COS(RADIANS(AR895))))&gt;90,0,$F$4*$F$5/E904^2*(SIN(RADIANS(G898))*SIN(RADIANS(E905))+COS(RADIANS(G898))*COS(RADIANS(E905))*COS(RADIANS(AR895))))</f>
        <v>0</v>
      </c>
    </row>
    <row r="899" spans="2:44" ht="15.75" customHeight="1" x14ac:dyDescent="0.2">
      <c r="B899" s="20" t="s">
        <v>784</v>
      </c>
      <c r="E899" s="3">
        <f>IF(E898-$F$13&lt;0,E898-$F$13+360,IF(E898-$F$13&gt;360,E898-$F$13-360,E898-$F$13))</f>
        <v>100</v>
      </c>
      <c r="G899" s="3">
        <v>70</v>
      </c>
      <c r="I899" s="3">
        <f>IF(DEGREES(ACOS(SIN(RADIANS(G899))*SIN(RADIANS(E905))+COS(RADIANS(G899))*COS(RADIANS(E905))*COS(RADIANS(I895))))&gt;90,0,$F$4*$F$5/E904^2*(SIN(RADIANS(G899))*SIN(RADIANS(E905))+COS(RADIANS(G899))*COS(RADIANS(E905))*COS(RADIANS(I895))))</f>
        <v>0</v>
      </c>
      <c r="J899" s="3">
        <f>IF(DEGREES(ACOS(SIN(RADIANS(G899))*SIN(RADIANS(E905))+COS(RADIANS(G899))*COS(RADIANS(E905))*COS(RADIANS(J895))))&gt;90,0,$F$4*$F$5/E904^2*(SIN(RADIANS(G899))*SIN(RADIANS(E905))+COS(RADIANS(G899))*COS(RADIANS(E905))*COS(RADIANS(J895))))</f>
        <v>0</v>
      </c>
      <c r="K899" s="3">
        <f>IF(DEGREES(ACOS(SIN(RADIANS(G899))*SIN(RADIANS(E905))+COS(RADIANS(G899))*COS(RADIANS(E905))*COS(RADIANS(K895))))&gt;90,0,$F$4*$F$5/E904^2*(SIN(RADIANS(G899))*SIN(RADIANS(E905))+COS(RADIANS(G899))*COS(RADIANS(E905))*COS(RADIANS(K895))))</f>
        <v>0</v>
      </c>
      <c r="L899" s="3">
        <f>IF(DEGREES(ACOS(SIN(RADIANS(G899))*SIN(RADIANS(E905))+COS(RADIANS(G899))*COS(RADIANS(E905))*COS(RADIANS(L895))))&gt;90,0,$F$4*$F$5/E904^2*(SIN(RADIANS(G899))*SIN(RADIANS(E905))+COS(RADIANS(G899))*COS(RADIANS(E905))*COS(RADIANS(L895))))</f>
        <v>0</v>
      </c>
      <c r="M899" s="3">
        <f>IF(DEGREES(ACOS(SIN(RADIANS(G899))*SIN(RADIANS(E905))+COS(RADIANS(G899))*COS(RADIANS(E905))*COS(RADIANS(M895))))&gt;90,0,$F$4*$F$5/E904^2*(SIN(RADIANS(G899))*SIN(RADIANS(E905))+COS(RADIANS(G899))*COS(RADIANS(E905))*COS(RADIANS(M895))))</f>
        <v>0</v>
      </c>
      <c r="N899" s="3">
        <f>IF(DEGREES(ACOS(SIN(RADIANS(G899))*SIN(RADIANS(E905))+COS(RADIANS(G899))*COS(RADIANS(E905))*COS(RADIANS(N895))))&gt;90,0,$F$4*$F$5/E904^2*(SIN(RADIANS(G899))*SIN(RADIANS(E905))+COS(RADIANS(G899))*COS(RADIANS(E905))*COS(RADIANS(N895))))</f>
        <v>0</v>
      </c>
      <c r="O899" s="3">
        <f>IF(DEGREES(ACOS(SIN(RADIANS(G899))*SIN(RADIANS(E905))+COS(RADIANS(G899))*COS(RADIANS(E905))*COS(RADIANS(O895))))&gt;90,0,$F$4*$F$5/E904^2*(SIN(RADIANS(G899))*SIN(RADIANS(E905))+COS(RADIANS(G899))*COS(RADIANS(E905))*COS(RADIANS(O895))))</f>
        <v>0</v>
      </c>
      <c r="P899" s="3">
        <f>IF(DEGREES(ACOS(SIN(RADIANS(G899))*SIN(RADIANS(E905))+COS(RADIANS(G899))*COS(RADIANS(E905))*COS(RADIANS(P895))))&gt;90,0,$F$4*$F$5/E904^2*(SIN(RADIANS(G899))*SIN(RADIANS(E905))+COS(RADIANS(G899))*COS(RADIANS(E905))*COS(RADIANS(P895))))</f>
        <v>0</v>
      </c>
      <c r="Q899" s="3">
        <f>IF(DEGREES(ACOS(SIN(RADIANS(G899))*SIN(RADIANS(E905))+COS(RADIANS(G899))*COS(RADIANS(E905))*COS(RADIANS(Q895))))&gt;90,0,$F$4*$F$5/E904^2*(SIN(RADIANS(G899))*SIN(RADIANS(E905))+COS(RADIANS(G899))*COS(RADIANS(E905))*COS(RADIANS(Q895))))</f>
        <v>0</v>
      </c>
      <c r="R899" s="3" t="e">
        <f>IF(DEGREES(ACOS(SIN(RADIANS(G899))*SIN(RADIANS(E905))+COS(RADIANS(G899))*COS(RADIANS(E905))*COS(RADIANS(R895))))&gt;90,0,$F$4*$F$5/E904^2*(SIN(RADIANS(G899))*SIN(RADIANS(E905))+COS(RADIANS(G899))*COS(RADIANS(E905))*COS(RADIANS(R895))))</f>
        <v>#DIV/0!</v>
      </c>
      <c r="S899" s="3" t="e">
        <f>IF(DEGREES(ACOS(SIN(RADIANS(G899))*SIN(RADIANS(E905))+COS(RADIANS(G899))*COS(RADIANS(E905))*COS(RADIANS(S895))))&gt;90,0,$F$4*$F$5/E904^2*(SIN(RADIANS(G899))*SIN(RADIANS(E905))+COS(RADIANS(G899))*COS(RADIANS(E905))*COS(RADIANS(S895))))</f>
        <v>#DIV/0!</v>
      </c>
      <c r="T899" s="3" t="e">
        <f>IF(DEGREES(ACOS(SIN(RADIANS(G899))*SIN(RADIANS(E905))+COS(RADIANS(G899))*COS(RADIANS(E905))*COS(RADIANS(T895))))&gt;90,0,$F$4*$F$5/E904^2*(SIN(RADIANS(G899))*SIN(RADIANS(E905))+COS(RADIANS(G899))*COS(RADIANS(E905))*COS(RADIANS(T895))))</f>
        <v>#DIV/0!</v>
      </c>
      <c r="U899" s="3" t="e">
        <f>IF(DEGREES(ACOS(SIN(RADIANS(G899))*SIN(RADIANS(E905))+COS(RADIANS(G899))*COS(RADIANS(E905))*COS(RADIANS(U895))))&gt;90,0,$F$4*$F$5/E904^2*(SIN(RADIANS(G899))*SIN(RADIANS(E905))+COS(RADIANS(G899))*COS(RADIANS(E905))*COS(RADIANS(U895))))</f>
        <v>#DIV/0!</v>
      </c>
      <c r="V899" s="3" t="e">
        <f>IF(DEGREES(ACOS(SIN(RADIANS(G899))*SIN(RADIANS(E905))+COS(RADIANS(G899))*COS(RADIANS(E905))*COS(RADIANS(V895))))&gt;90,0,$F$4*$F$5/E904^2*(SIN(RADIANS(G899))*SIN(RADIANS(E905))+COS(RADIANS(G899))*COS(RADIANS(E905))*COS(RADIANS(V895))))</f>
        <v>#DIV/0!</v>
      </c>
      <c r="W899" s="3" t="e">
        <f>IF(DEGREES(ACOS(SIN(RADIANS(G899))*SIN(RADIANS(E905))+COS(RADIANS(G899))*COS(RADIANS(E905))*COS(RADIANS(W895))))&gt;90,0,$F$4*$F$5/E904^2*(SIN(RADIANS(G899))*SIN(RADIANS(E905))+COS(RADIANS(G899))*COS(RADIANS(E905))*COS(RADIANS(W895))))</f>
        <v>#DIV/0!</v>
      </c>
      <c r="X899" s="3" t="e">
        <f>IF(DEGREES(ACOS(SIN(RADIANS(G899))*SIN(RADIANS(E905))+COS(RADIANS(G899))*COS(RADIANS(E905))*COS(RADIANS(X895))))&gt;90,0,$F$4*$F$5/E904^2*(SIN(RADIANS(G899))*SIN(RADIANS(E905))+COS(RADIANS(G899))*COS(RADIANS(E905))*COS(RADIANS(X895))))</f>
        <v>#DIV/0!</v>
      </c>
      <c r="Y899" s="3" t="e">
        <f>IF(DEGREES(ACOS(SIN(RADIANS(G899))*SIN(RADIANS(E905))+COS(RADIANS(G899))*COS(RADIANS(E905))*COS(RADIANS(Y895))))&gt;90,0,$F$4*$F$5/E904^2*(SIN(RADIANS(G899))*SIN(RADIANS(E905))+COS(RADIANS(G899))*COS(RADIANS(E905))*COS(RADIANS(Y895))))</f>
        <v>#DIV/0!</v>
      </c>
      <c r="Z899" s="3" t="e">
        <f>IF(DEGREES(ACOS(SIN(RADIANS(G899))*SIN(RADIANS(E905))+COS(RADIANS(G899))*COS(RADIANS(E905))*COS(RADIANS(Z895))))&gt;90,0,$F$4*$F$5/E904^2*(SIN(RADIANS(G899))*SIN(RADIANS(E905))+COS(RADIANS(G899))*COS(RADIANS(E905))*COS(RADIANS(Z895))))</f>
        <v>#DIV/0!</v>
      </c>
      <c r="AA899" s="3" t="e">
        <f>IF(DEGREES(ACOS(SIN(RADIANS(G899))*SIN(RADIANS(E905))+COS(RADIANS(G899))*COS(RADIANS(E905))*COS(RADIANS(AA895))))&gt;90,0,$F$4*$F$5/E904^2*(SIN(RADIANS(G899))*SIN(RADIANS(E905))+COS(RADIANS(G899))*COS(RADIANS(E905))*COS(RADIANS(AA895))))</f>
        <v>#DIV/0!</v>
      </c>
      <c r="AB899" s="3" t="e">
        <f>IF(DEGREES(ACOS(SIN(RADIANS(G899))*SIN(RADIANS(E905))+COS(RADIANS(G899))*COS(RADIANS(E905))*COS(RADIANS(AB895))))&gt;90,0,$F$4*$F$5/E904^2*(SIN(RADIANS(G899))*SIN(RADIANS(E905))+COS(RADIANS(G899))*COS(RADIANS(E905))*COS(RADIANS(AB895))))</f>
        <v>#DIV/0!</v>
      </c>
      <c r="AC899" s="3" t="e">
        <f>IF(DEGREES(ACOS(SIN(RADIANS(G899))*SIN(RADIANS(E905))+COS(RADIANS(G899))*COS(RADIANS(E905))*COS(RADIANS(AC895))))&gt;90,0,$F$4*$F$5/E904^2*(SIN(RADIANS(G899))*SIN(RADIANS(E905))+COS(RADIANS(G899))*COS(RADIANS(E905))*COS(RADIANS(AC895))))</f>
        <v>#DIV/0!</v>
      </c>
      <c r="AD899" s="3" t="e">
        <f>IF(DEGREES(ACOS(SIN(RADIANS(G899))*SIN(RADIANS(E905))+COS(RADIANS(G899))*COS(RADIANS(E905))*COS(RADIANS(AD895))))&gt;90,0,$F$4*$F$5/E904^2*(SIN(RADIANS(G899))*SIN(RADIANS(E905))+COS(RADIANS(G899))*COS(RADIANS(E905))*COS(RADIANS(AD895))))</f>
        <v>#DIV/0!</v>
      </c>
      <c r="AE899" s="3" t="e">
        <f>IF(DEGREES(ACOS(SIN(RADIANS(G899))*SIN(RADIANS(E905))+COS(RADIANS(G899))*COS(RADIANS(E905))*COS(RADIANS(AE895))))&gt;90,0,$F$4*$F$5/E904^2*(SIN(RADIANS(G899))*SIN(RADIANS(E905))+COS(RADIANS(G899))*COS(RADIANS(E905))*COS(RADIANS(AE895))))</f>
        <v>#DIV/0!</v>
      </c>
      <c r="AF899" s="3" t="e">
        <f>IF(DEGREES(ACOS(SIN(RADIANS(G899))*SIN(RADIANS(E905))+COS(RADIANS(G899))*COS(RADIANS(E905))*COS(RADIANS(AF895))))&gt;90,0,$F$4*$F$5/E904^2*(SIN(RADIANS(G899))*SIN(RADIANS(E905))+COS(RADIANS(G899))*COS(RADIANS(E905))*COS(RADIANS(AF895))))</f>
        <v>#DIV/0!</v>
      </c>
      <c r="AG899" s="3" t="e">
        <f>IF(DEGREES(ACOS(SIN(RADIANS(G899))*SIN(RADIANS(E905))+COS(RADIANS(G899))*COS(RADIANS(E905))*COS(RADIANS(AG895))))&gt;90,0,$F$4*$F$5/E904^2*(SIN(RADIANS(G899))*SIN(RADIANS(E905))+COS(RADIANS(G899))*COS(RADIANS(E905))*COS(RADIANS(AG895))))</f>
        <v>#DIV/0!</v>
      </c>
      <c r="AH899" s="3" t="e">
        <f>IF(DEGREES(ACOS(SIN(RADIANS(G899))*SIN(RADIANS(E905))+COS(RADIANS(G899))*COS(RADIANS(E905))*COS(RADIANS(AH895))))&gt;90,0,$F$4*$F$5/E904^2*(SIN(RADIANS(G899))*SIN(RADIANS(E905))+COS(RADIANS(G899))*COS(RADIANS(E905))*COS(RADIANS(AH895))))</f>
        <v>#DIV/0!</v>
      </c>
      <c r="AI899" s="3" t="e">
        <f>IF(DEGREES(ACOS(SIN(RADIANS(G899))*SIN(RADIANS(E905))+COS(RADIANS(G899))*COS(RADIANS(E905))*COS(RADIANS(AI895))))&gt;90,0,$F$4*$F$5/E904^2*(SIN(RADIANS(G899))*SIN(RADIANS(E905))+COS(RADIANS(G899))*COS(RADIANS(E905))*COS(RADIANS(AI895))))</f>
        <v>#DIV/0!</v>
      </c>
      <c r="AJ899" s="3" t="e">
        <f>IF(DEGREES(ACOS(SIN(RADIANS(G899))*SIN(RADIANS(E905))+COS(RADIANS(G899))*COS(RADIANS(E905))*COS(RADIANS(AJ895))))&gt;90,0,$F$4*$F$5/E904^2*(SIN(RADIANS(G899))*SIN(RADIANS(E905))+COS(RADIANS(G899))*COS(RADIANS(E905))*COS(RADIANS(AJ895))))</f>
        <v>#DIV/0!</v>
      </c>
      <c r="AK899" s="3">
        <f>IF(DEGREES(ACOS(SIN(RADIANS(G899))*SIN(RADIANS(E905))+COS(RADIANS(G899))*COS(RADIANS(E905))*COS(RADIANS(AK895))))&gt;90,0,$F$4*$F$5/E904^2*(SIN(RADIANS(G899))*SIN(RADIANS(E905))+COS(RADIANS(G899))*COS(RADIANS(E905))*COS(RADIANS(AK895))))</f>
        <v>0</v>
      </c>
      <c r="AL899" s="3">
        <f>IF(DEGREES(ACOS(SIN(RADIANS(G899))*SIN(RADIANS(E905))+COS(RADIANS(G899))*COS(RADIANS(E905))*COS(RADIANS(AL895))))&gt;90,0,$F$4*$F$5/E904^2*(SIN(RADIANS(G899))*SIN(RADIANS(E905))+COS(RADIANS(G899))*COS(RADIANS(E905))*COS(RADIANS(AL895))))</f>
        <v>0</v>
      </c>
      <c r="AM899" s="3">
        <f>IF(DEGREES(ACOS(SIN(RADIANS(G899))*SIN(RADIANS(E905))+COS(RADIANS(G899))*COS(RADIANS(E905))*COS(RADIANS(AM895))))&gt;90,0,$F$4*$F$5/E904^2*(SIN(RADIANS(G899))*SIN(RADIANS(E905))+COS(RADIANS(G899))*COS(RADIANS(E905))*COS(RADIANS(AM895))))</f>
        <v>0</v>
      </c>
      <c r="AN899" s="3">
        <f>IF(DEGREES(ACOS(SIN(RADIANS(G899))*SIN(RADIANS(E905))+COS(RADIANS(G899))*COS(RADIANS(E905))*COS(RADIANS(AN895))))&gt;90,0,$F$4*$F$5/E904^2*(SIN(RADIANS(G899))*SIN(RADIANS(E905))+COS(RADIANS(G899))*COS(RADIANS(E905))*COS(RADIANS(AN895))))</f>
        <v>0</v>
      </c>
      <c r="AO899" s="3">
        <f>IF(DEGREES(ACOS(SIN(RADIANS(G899))*SIN(RADIANS(E905))+COS(RADIANS(G899))*COS(RADIANS(E905))*COS(RADIANS(AO895))))&gt;90,0,$F$4*$F$5/E904^2*(SIN(RADIANS(G899))*SIN(RADIANS(E905))+COS(RADIANS(G899))*COS(RADIANS(E905))*COS(RADIANS(AO895))))</f>
        <v>0</v>
      </c>
      <c r="AP899" s="3">
        <f>IF(DEGREES(ACOS(SIN(RADIANS(G899))*SIN(RADIANS(E905))+COS(RADIANS(G899))*COS(RADIANS(E905))*COS(RADIANS(AP895))))&gt;90,0,$F$4*$F$5/E904^2*(SIN(RADIANS(G899))*SIN(RADIANS(E905))+COS(RADIANS(G899))*COS(RADIANS(E905))*COS(RADIANS(AP895))))</f>
        <v>0</v>
      </c>
      <c r="AQ899" s="3">
        <f>IF(DEGREES(ACOS(SIN(RADIANS(G899))*SIN(RADIANS(E905))+COS(RADIANS(G899))*COS(RADIANS(E905))*COS(RADIANS(AQ895))))&gt;90,0,$F$4*$F$5/E904^2*(SIN(RADIANS(G899))*SIN(RADIANS(E905))+COS(RADIANS(G899))*COS(RADIANS(E905))*COS(RADIANS(AQ895))))</f>
        <v>0</v>
      </c>
      <c r="AR899" s="3">
        <f>IF(DEGREES(ACOS(SIN(RADIANS(G899))*SIN(RADIANS(E905))+COS(RADIANS(G899))*COS(RADIANS(E905))*COS(RADIANS(AR895))))&gt;90,0,$F$4*$F$5/E904^2*(SIN(RADIANS(G899))*SIN(RADIANS(E905))+COS(RADIANS(G899))*COS(RADIANS(E905))*COS(RADIANS(AR895))))</f>
        <v>0</v>
      </c>
    </row>
    <row r="900" spans="2:44" ht="15.75" customHeight="1" x14ac:dyDescent="0.2">
      <c r="B900" s="20" t="s">
        <v>729</v>
      </c>
      <c r="E900" s="3">
        <f>IF(E897&lt;360,E897/360,(E897-360)/360)</f>
        <v>2.7777777777777776E-2</v>
      </c>
      <c r="G900" s="3">
        <v>60</v>
      </c>
      <c r="I900" s="3">
        <f>IF(DEGREES(ACOS(SIN(RADIANS(G900))*SIN(RADIANS(E905))+COS(RADIANS(G900))*COS(RADIANS(E905))*COS(RADIANS(I895))))&gt;90,0,$F$4*$F$5/E904^2*(SIN(RADIANS(G900))*SIN(RADIANS(E905))+COS(RADIANS(G900))*COS(RADIANS(E905))*COS(RADIANS(I895))))</f>
        <v>0</v>
      </c>
      <c r="J900" s="3">
        <f>IF(DEGREES(ACOS(SIN(RADIANS(G900))*SIN(RADIANS(E905))+COS(RADIANS(G900))*COS(RADIANS(E905))*COS(RADIANS(J895))))&gt;90,0,$F$4*$F$5/E904^2*(SIN(RADIANS(G900))*SIN(RADIANS(E905))+COS(RADIANS(G900))*COS(RADIANS(E905))*COS(RADIANS(J895))))</f>
        <v>0</v>
      </c>
      <c r="K900" s="3">
        <f>IF(DEGREES(ACOS(SIN(RADIANS(G900))*SIN(RADIANS(E905))+COS(RADIANS(G900))*COS(RADIANS(E905))*COS(RADIANS(K895))))&gt;90,0,$F$4*$F$5/E904^2*(SIN(RADIANS(G900))*SIN(RADIANS(E905))+COS(RADIANS(G900))*COS(RADIANS(E905))*COS(RADIANS(K895))))</f>
        <v>0</v>
      </c>
      <c r="L900" s="3">
        <f>IF(DEGREES(ACOS(SIN(RADIANS(G900))*SIN(RADIANS(E905))+COS(RADIANS(G900))*COS(RADIANS(E905))*COS(RADIANS(L895))))&gt;90,0,$F$4*$F$5/E904^2*(SIN(RADIANS(G900))*SIN(RADIANS(E905))+COS(RADIANS(G900))*COS(RADIANS(E905))*COS(RADIANS(L895))))</f>
        <v>0</v>
      </c>
      <c r="M900" s="3">
        <f>IF(DEGREES(ACOS(SIN(RADIANS(G900))*SIN(RADIANS(E905))+COS(RADIANS(G900))*COS(RADIANS(E905))*COS(RADIANS(M895))))&gt;90,0,$F$4*$F$5/E904^2*(SIN(RADIANS(G900))*SIN(RADIANS(E905))+COS(RADIANS(G900))*COS(RADIANS(E905))*COS(RADIANS(M895))))</f>
        <v>0</v>
      </c>
      <c r="N900" s="3">
        <f>IF(DEGREES(ACOS(SIN(RADIANS(G900))*SIN(RADIANS(E905))+COS(RADIANS(G900))*COS(RADIANS(E905))*COS(RADIANS(N895))))&gt;90,0,$F$4*$F$5/E904^2*(SIN(RADIANS(G900))*SIN(RADIANS(E905))+COS(RADIANS(G900))*COS(RADIANS(E905))*COS(RADIANS(N895))))</f>
        <v>0</v>
      </c>
      <c r="O900" s="3">
        <f>IF(DEGREES(ACOS(SIN(RADIANS(G900))*SIN(RADIANS(E905))+COS(RADIANS(G900))*COS(RADIANS(E905))*COS(RADIANS(O895))))&gt;90,0,$F$4*$F$5/E904^2*(SIN(RADIANS(G900))*SIN(RADIANS(E905))+COS(RADIANS(G900))*COS(RADIANS(E905))*COS(RADIANS(O895))))</f>
        <v>0</v>
      </c>
      <c r="P900" s="3">
        <f>IF(DEGREES(ACOS(SIN(RADIANS(G900))*SIN(RADIANS(E905))+COS(RADIANS(G900))*COS(RADIANS(E905))*COS(RADIANS(P895))))&gt;90,0,$F$4*$F$5/E904^2*(SIN(RADIANS(G900))*SIN(RADIANS(E905))+COS(RADIANS(G900))*COS(RADIANS(E905))*COS(RADIANS(P895))))</f>
        <v>0</v>
      </c>
      <c r="Q900" s="3">
        <f>IF(DEGREES(ACOS(SIN(RADIANS(G900))*SIN(RADIANS(E905))+COS(RADIANS(G900))*COS(RADIANS(E905))*COS(RADIANS(Q895))))&gt;90,0,$F$4*$F$5/E904^2*(SIN(RADIANS(G900))*SIN(RADIANS(E905))+COS(RADIANS(G900))*COS(RADIANS(E905))*COS(RADIANS(Q895))))</f>
        <v>0</v>
      </c>
      <c r="R900" s="3" t="e">
        <f>IF(DEGREES(ACOS(SIN(RADIANS(G900))*SIN(RADIANS(E905))+COS(RADIANS(G900))*COS(RADIANS(E905))*COS(RADIANS(R895))))&gt;90,0,$F$4*$F$5/E904^2*(SIN(RADIANS(G900))*SIN(RADIANS(E905))+COS(RADIANS(G900))*COS(RADIANS(E905))*COS(RADIANS(R895))))</f>
        <v>#DIV/0!</v>
      </c>
      <c r="S900" s="3" t="e">
        <f>IF(DEGREES(ACOS(SIN(RADIANS(G900))*SIN(RADIANS(E905))+COS(RADIANS(G900))*COS(RADIANS(E905))*COS(RADIANS(S895))))&gt;90,0,$F$4*$F$5/E904^2*(SIN(RADIANS(G900))*SIN(RADIANS(E905))+COS(RADIANS(G900))*COS(RADIANS(E905))*COS(RADIANS(S895))))</f>
        <v>#DIV/0!</v>
      </c>
      <c r="T900" s="3" t="e">
        <f>IF(DEGREES(ACOS(SIN(RADIANS(G900))*SIN(RADIANS(E905))+COS(RADIANS(G900))*COS(RADIANS(E905))*COS(RADIANS(T895))))&gt;90,0,$F$4*$F$5/E904^2*(SIN(RADIANS(G900))*SIN(RADIANS(E905))+COS(RADIANS(G900))*COS(RADIANS(E905))*COS(RADIANS(T895))))</f>
        <v>#DIV/0!</v>
      </c>
      <c r="U900" s="3" t="e">
        <f>IF(DEGREES(ACOS(SIN(RADIANS(G900))*SIN(RADIANS(E905))+COS(RADIANS(G900))*COS(RADIANS(E905))*COS(RADIANS(U895))))&gt;90,0,$F$4*$F$5/E904^2*(SIN(RADIANS(G900))*SIN(RADIANS(E905))+COS(RADIANS(G900))*COS(RADIANS(E905))*COS(RADIANS(U895))))</f>
        <v>#DIV/0!</v>
      </c>
      <c r="V900" s="3" t="e">
        <f>IF(DEGREES(ACOS(SIN(RADIANS(G900))*SIN(RADIANS(E905))+COS(RADIANS(G900))*COS(RADIANS(E905))*COS(RADIANS(V895))))&gt;90,0,$F$4*$F$5/E904^2*(SIN(RADIANS(G900))*SIN(RADIANS(E905))+COS(RADIANS(G900))*COS(RADIANS(E905))*COS(RADIANS(V895))))</f>
        <v>#DIV/0!</v>
      </c>
      <c r="W900" s="3" t="e">
        <f>IF(DEGREES(ACOS(SIN(RADIANS(G900))*SIN(RADIANS(E905))+COS(RADIANS(G900))*COS(RADIANS(E905))*COS(RADIANS(W895))))&gt;90,0,$F$4*$F$5/E904^2*(SIN(RADIANS(G900))*SIN(RADIANS(E905))+COS(RADIANS(G900))*COS(RADIANS(E905))*COS(RADIANS(W895))))</f>
        <v>#DIV/0!</v>
      </c>
      <c r="X900" s="3" t="e">
        <f>IF(DEGREES(ACOS(SIN(RADIANS(G900))*SIN(RADIANS(E905))+COS(RADIANS(G900))*COS(RADIANS(E905))*COS(RADIANS(X895))))&gt;90,0,$F$4*$F$5/E904^2*(SIN(RADIANS(G900))*SIN(RADIANS(E905))+COS(RADIANS(G900))*COS(RADIANS(E905))*COS(RADIANS(X895))))</f>
        <v>#DIV/0!</v>
      </c>
      <c r="Y900" s="3" t="e">
        <f>IF(DEGREES(ACOS(SIN(RADIANS(G900))*SIN(RADIANS(E905))+COS(RADIANS(G900))*COS(RADIANS(E905))*COS(RADIANS(Y895))))&gt;90,0,$F$4*$F$5/E904^2*(SIN(RADIANS(G900))*SIN(RADIANS(E905))+COS(RADIANS(G900))*COS(RADIANS(E905))*COS(RADIANS(Y895))))</f>
        <v>#DIV/0!</v>
      </c>
      <c r="Z900" s="3" t="e">
        <f>IF(DEGREES(ACOS(SIN(RADIANS(G900))*SIN(RADIANS(E905))+COS(RADIANS(G900))*COS(RADIANS(E905))*COS(RADIANS(Z895))))&gt;90,0,$F$4*$F$5/E904^2*(SIN(RADIANS(G900))*SIN(RADIANS(E905))+COS(RADIANS(G900))*COS(RADIANS(E905))*COS(RADIANS(Z895))))</f>
        <v>#DIV/0!</v>
      </c>
      <c r="AA900" s="3" t="e">
        <f>IF(DEGREES(ACOS(SIN(RADIANS(G900))*SIN(RADIANS(E905))+COS(RADIANS(G900))*COS(RADIANS(E905))*COS(RADIANS(AA895))))&gt;90,0,$F$4*$F$5/E904^2*(SIN(RADIANS(G900))*SIN(RADIANS(E905))+COS(RADIANS(G900))*COS(RADIANS(E905))*COS(RADIANS(AA895))))</f>
        <v>#DIV/0!</v>
      </c>
      <c r="AB900" s="3" t="e">
        <f>IF(DEGREES(ACOS(SIN(RADIANS(G900))*SIN(RADIANS(E905))+COS(RADIANS(G900))*COS(RADIANS(E905))*COS(RADIANS(AB895))))&gt;90,0,$F$4*$F$5/E904^2*(SIN(RADIANS(G900))*SIN(RADIANS(E905))+COS(RADIANS(G900))*COS(RADIANS(E905))*COS(RADIANS(AB895))))</f>
        <v>#DIV/0!</v>
      </c>
      <c r="AC900" s="3" t="e">
        <f>IF(DEGREES(ACOS(SIN(RADIANS(G900))*SIN(RADIANS(E905))+COS(RADIANS(G900))*COS(RADIANS(E905))*COS(RADIANS(AC895))))&gt;90,0,$F$4*$F$5/E904^2*(SIN(RADIANS(G900))*SIN(RADIANS(E905))+COS(RADIANS(G900))*COS(RADIANS(E905))*COS(RADIANS(AC895))))</f>
        <v>#DIV/0!</v>
      </c>
      <c r="AD900" s="3" t="e">
        <f>IF(DEGREES(ACOS(SIN(RADIANS(G900))*SIN(RADIANS(E905))+COS(RADIANS(G900))*COS(RADIANS(E905))*COS(RADIANS(AD895))))&gt;90,0,$F$4*$F$5/E904^2*(SIN(RADIANS(G900))*SIN(RADIANS(E905))+COS(RADIANS(G900))*COS(RADIANS(E905))*COS(RADIANS(AD895))))</f>
        <v>#DIV/0!</v>
      </c>
      <c r="AE900" s="3" t="e">
        <f>IF(DEGREES(ACOS(SIN(RADIANS(G900))*SIN(RADIANS(E905))+COS(RADIANS(G900))*COS(RADIANS(E905))*COS(RADIANS(AE895))))&gt;90,0,$F$4*$F$5/E904^2*(SIN(RADIANS(G900))*SIN(RADIANS(E905))+COS(RADIANS(G900))*COS(RADIANS(E905))*COS(RADIANS(AE895))))</f>
        <v>#DIV/0!</v>
      </c>
      <c r="AF900" s="3" t="e">
        <f>IF(DEGREES(ACOS(SIN(RADIANS(G900))*SIN(RADIANS(E905))+COS(RADIANS(G900))*COS(RADIANS(E905))*COS(RADIANS(AF895))))&gt;90,0,$F$4*$F$5/E904^2*(SIN(RADIANS(G900))*SIN(RADIANS(E905))+COS(RADIANS(G900))*COS(RADIANS(E905))*COS(RADIANS(AF895))))</f>
        <v>#DIV/0!</v>
      </c>
      <c r="AG900" s="3" t="e">
        <f>IF(DEGREES(ACOS(SIN(RADIANS(G900))*SIN(RADIANS(E905))+COS(RADIANS(G900))*COS(RADIANS(E905))*COS(RADIANS(AG895))))&gt;90,0,$F$4*$F$5/E904^2*(SIN(RADIANS(G900))*SIN(RADIANS(E905))+COS(RADIANS(G900))*COS(RADIANS(E905))*COS(RADIANS(AG895))))</f>
        <v>#DIV/0!</v>
      </c>
      <c r="AH900" s="3" t="e">
        <f>IF(DEGREES(ACOS(SIN(RADIANS(G900))*SIN(RADIANS(E905))+COS(RADIANS(G900))*COS(RADIANS(E905))*COS(RADIANS(AH895))))&gt;90,0,$F$4*$F$5/E904^2*(SIN(RADIANS(G900))*SIN(RADIANS(E905))+COS(RADIANS(G900))*COS(RADIANS(E905))*COS(RADIANS(AH895))))</f>
        <v>#DIV/0!</v>
      </c>
      <c r="AI900" s="3" t="e">
        <f>IF(DEGREES(ACOS(SIN(RADIANS(G900))*SIN(RADIANS(E905))+COS(RADIANS(G900))*COS(RADIANS(E905))*COS(RADIANS(AI895))))&gt;90,0,$F$4*$F$5/E904^2*(SIN(RADIANS(G900))*SIN(RADIANS(E905))+COS(RADIANS(G900))*COS(RADIANS(E905))*COS(RADIANS(AI895))))</f>
        <v>#DIV/0!</v>
      </c>
      <c r="AJ900" s="3" t="e">
        <f>IF(DEGREES(ACOS(SIN(RADIANS(G900))*SIN(RADIANS(E905))+COS(RADIANS(G900))*COS(RADIANS(E905))*COS(RADIANS(AJ895))))&gt;90,0,$F$4*$F$5/E904^2*(SIN(RADIANS(G900))*SIN(RADIANS(E905))+COS(RADIANS(G900))*COS(RADIANS(E905))*COS(RADIANS(AJ895))))</f>
        <v>#DIV/0!</v>
      </c>
      <c r="AK900" s="3">
        <f>IF(DEGREES(ACOS(SIN(RADIANS(G900))*SIN(RADIANS(E905))+COS(RADIANS(G900))*COS(RADIANS(E905))*COS(RADIANS(AK895))))&gt;90,0,$F$4*$F$5/E904^2*(SIN(RADIANS(G900))*SIN(RADIANS(E905))+COS(RADIANS(G900))*COS(RADIANS(E905))*COS(RADIANS(AK895))))</f>
        <v>0</v>
      </c>
      <c r="AL900" s="3">
        <f>IF(DEGREES(ACOS(SIN(RADIANS(G900))*SIN(RADIANS(E905))+COS(RADIANS(G900))*COS(RADIANS(E905))*COS(RADIANS(AL895))))&gt;90,0,$F$4*$F$5/E904^2*(SIN(RADIANS(G900))*SIN(RADIANS(E905))+COS(RADIANS(G900))*COS(RADIANS(E905))*COS(RADIANS(AL895))))</f>
        <v>0</v>
      </c>
      <c r="AM900" s="3">
        <f>IF(DEGREES(ACOS(SIN(RADIANS(G900))*SIN(RADIANS(E905))+COS(RADIANS(G900))*COS(RADIANS(E905))*COS(RADIANS(AM895))))&gt;90,0,$F$4*$F$5/E904^2*(SIN(RADIANS(G900))*SIN(RADIANS(E905))+COS(RADIANS(G900))*COS(RADIANS(E905))*COS(RADIANS(AM895))))</f>
        <v>0</v>
      </c>
      <c r="AN900" s="3">
        <f>IF(DEGREES(ACOS(SIN(RADIANS(G900))*SIN(RADIANS(E905))+COS(RADIANS(G900))*COS(RADIANS(E905))*COS(RADIANS(AN895))))&gt;90,0,$F$4*$F$5/E904^2*(SIN(RADIANS(G900))*SIN(RADIANS(E905))+COS(RADIANS(G900))*COS(RADIANS(E905))*COS(RADIANS(AN895))))</f>
        <v>0</v>
      </c>
      <c r="AO900" s="3">
        <f>IF(DEGREES(ACOS(SIN(RADIANS(G900))*SIN(RADIANS(E905))+COS(RADIANS(G900))*COS(RADIANS(E905))*COS(RADIANS(AO895))))&gt;90,0,$F$4*$F$5/E904^2*(SIN(RADIANS(G900))*SIN(RADIANS(E905))+COS(RADIANS(G900))*COS(RADIANS(E905))*COS(RADIANS(AO895))))</f>
        <v>0</v>
      </c>
      <c r="AP900" s="3">
        <f>IF(DEGREES(ACOS(SIN(RADIANS(G900))*SIN(RADIANS(E905))+COS(RADIANS(G900))*COS(RADIANS(E905))*COS(RADIANS(AP895))))&gt;90,0,$F$4*$F$5/E904^2*(SIN(RADIANS(G900))*SIN(RADIANS(E905))+COS(RADIANS(G900))*COS(RADIANS(E905))*COS(RADIANS(AP895))))</f>
        <v>0</v>
      </c>
      <c r="AQ900" s="3">
        <f>IF(DEGREES(ACOS(SIN(RADIANS(G900))*SIN(RADIANS(E905))+COS(RADIANS(G900))*COS(RADIANS(E905))*COS(RADIANS(AQ895))))&gt;90,0,$F$4*$F$5/E904^2*(SIN(RADIANS(G900))*SIN(RADIANS(E905))+COS(RADIANS(G900))*COS(RADIANS(E905))*COS(RADIANS(AQ895))))</f>
        <v>0</v>
      </c>
      <c r="AR900" s="3">
        <f>IF(DEGREES(ACOS(SIN(RADIANS(G900))*SIN(RADIANS(E905))+COS(RADIANS(G900))*COS(RADIANS(E905))*COS(RADIANS(AR895))))&gt;90,0,$F$4*$F$5/E904^2*(SIN(RADIANS(G900))*SIN(RADIANS(E905))+COS(RADIANS(G900))*COS(RADIANS(E905))*COS(RADIANS(AR895))))</f>
        <v>0</v>
      </c>
    </row>
    <row r="901" spans="2:44" ht="15.75" customHeight="1" x14ac:dyDescent="0.2">
      <c r="B901" s="20" t="s">
        <v>785</v>
      </c>
      <c r="E901" s="3">
        <f>E900*$F$11</f>
        <v>0</v>
      </c>
      <c r="G901" s="3">
        <v>50</v>
      </c>
      <c r="I901" s="3">
        <f>IF(DEGREES(ACOS(SIN(RADIANS(G901))*SIN(RADIANS(E905))+COS(RADIANS(G901))*COS(RADIANS(E905))*COS(RADIANS(I895))))&gt;90,0,$F$4*$F$5/E904^2*(SIN(RADIANS(G901))*SIN(RADIANS(E905))+COS(RADIANS(G901))*COS(RADIANS(E905))*COS(RADIANS(I895))))</f>
        <v>0</v>
      </c>
      <c r="J901" s="3">
        <f>IF(DEGREES(ACOS(SIN(RADIANS(G901))*SIN(RADIANS(E905))+COS(RADIANS(G901))*COS(RADIANS(E905))*COS(RADIANS(J895))))&gt;90,0,$F$4*$F$5/E904^2*(SIN(RADIANS(G901))*SIN(RADIANS(E905))+COS(RADIANS(G901))*COS(RADIANS(E905))*COS(RADIANS(J895))))</f>
        <v>0</v>
      </c>
      <c r="K901" s="3">
        <f>IF(DEGREES(ACOS(SIN(RADIANS(G901))*SIN(RADIANS(E905))+COS(RADIANS(G901))*COS(RADIANS(E905))*COS(RADIANS(K895))))&gt;90,0,$F$4*$F$5/E904^2*(SIN(RADIANS(G901))*SIN(RADIANS(E905))+COS(RADIANS(G901))*COS(RADIANS(E905))*COS(RADIANS(K895))))</f>
        <v>0</v>
      </c>
      <c r="L901" s="3">
        <f>IF(DEGREES(ACOS(SIN(RADIANS(G901))*SIN(RADIANS(E905))+COS(RADIANS(G901))*COS(RADIANS(E905))*COS(RADIANS(L895))))&gt;90,0,$F$4*$F$5/E904^2*(SIN(RADIANS(G901))*SIN(RADIANS(E905))+COS(RADIANS(G901))*COS(RADIANS(E905))*COS(RADIANS(L895))))</f>
        <v>0</v>
      </c>
      <c r="M901" s="3">
        <f>IF(DEGREES(ACOS(SIN(RADIANS(G901))*SIN(RADIANS(E905))+COS(RADIANS(G901))*COS(RADIANS(E905))*COS(RADIANS(M895))))&gt;90,0,$F$4*$F$5/E904^2*(SIN(RADIANS(G901))*SIN(RADIANS(E905))+COS(RADIANS(G901))*COS(RADIANS(E905))*COS(RADIANS(M895))))</f>
        <v>0</v>
      </c>
      <c r="N901" s="3">
        <f>IF(DEGREES(ACOS(SIN(RADIANS(G901))*SIN(RADIANS(E905))+COS(RADIANS(G901))*COS(RADIANS(E905))*COS(RADIANS(N895))))&gt;90,0,$F$4*$F$5/E904^2*(SIN(RADIANS(G901))*SIN(RADIANS(E905))+COS(RADIANS(G901))*COS(RADIANS(E905))*COS(RADIANS(N895))))</f>
        <v>0</v>
      </c>
      <c r="O901" s="3">
        <f>IF(DEGREES(ACOS(SIN(RADIANS(G901))*SIN(RADIANS(E905))+COS(RADIANS(G901))*COS(RADIANS(E905))*COS(RADIANS(O895))))&gt;90,0,$F$4*$F$5/E904^2*(SIN(RADIANS(G901))*SIN(RADIANS(E905))+COS(RADIANS(G901))*COS(RADIANS(E905))*COS(RADIANS(O895))))</f>
        <v>0</v>
      </c>
      <c r="P901" s="3">
        <f>IF(DEGREES(ACOS(SIN(RADIANS(G901))*SIN(RADIANS(E905))+COS(RADIANS(G901))*COS(RADIANS(E905))*COS(RADIANS(P895))))&gt;90,0,$F$4*$F$5/E904^2*(SIN(RADIANS(G901))*SIN(RADIANS(E905))+COS(RADIANS(G901))*COS(RADIANS(E905))*COS(RADIANS(P895))))</f>
        <v>0</v>
      </c>
      <c r="Q901" s="3">
        <f>IF(DEGREES(ACOS(SIN(RADIANS(G901))*SIN(RADIANS(E905))+COS(RADIANS(G901))*COS(RADIANS(E905))*COS(RADIANS(Q895))))&gt;90,0,$F$4*$F$5/E904^2*(SIN(RADIANS(G901))*SIN(RADIANS(E905))+COS(RADIANS(G901))*COS(RADIANS(E905))*COS(RADIANS(Q895))))</f>
        <v>0</v>
      </c>
      <c r="R901" s="3" t="e">
        <f>IF(DEGREES(ACOS(SIN(RADIANS(G901))*SIN(RADIANS(E905))+COS(RADIANS(G901))*COS(RADIANS(E905))*COS(RADIANS(R895))))&gt;90,0,$F$4*$F$5/E904^2*(SIN(RADIANS(G901))*SIN(RADIANS(E905))+COS(RADIANS(G901))*COS(RADIANS(E905))*COS(RADIANS(R895))))</f>
        <v>#DIV/0!</v>
      </c>
      <c r="S901" s="3" t="e">
        <f>IF(DEGREES(ACOS(SIN(RADIANS(G901))*SIN(RADIANS(E905))+COS(RADIANS(G901))*COS(RADIANS(E905))*COS(RADIANS(S895))))&gt;90,0,$F$4*$F$5/E904^2*(SIN(RADIANS(G901))*SIN(RADIANS(E905))+COS(RADIANS(G901))*COS(RADIANS(E905))*COS(RADIANS(S895))))</f>
        <v>#DIV/0!</v>
      </c>
      <c r="T901" s="3" t="e">
        <f>IF(DEGREES(ACOS(SIN(RADIANS(G901))*SIN(RADIANS(E905))+COS(RADIANS(G901))*COS(RADIANS(E905))*COS(RADIANS(T895))))&gt;90,0,$F$4*$F$5/E904^2*(SIN(RADIANS(G901))*SIN(RADIANS(E905))+COS(RADIANS(G901))*COS(RADIANS(E905))*COS(RADIANS(T895))))</f>
        <v>#DIV/0!</v>
      </c>
      <c r="U901" s="3" t="e">
        <f>IF(DEGREES(ACOS(SIN(RADIANS(G901))*SIN(RADIANS(E905))+COS(RADIANS(G901))*COS(RADIANS(E905))*COS(RADIANS(U895))))&gt;90,0,$F$4*$F$5/E904^2*(SIN(RADIANS(G901))*SIN(RADIANS(E905))+COS(RADIANS(G901))*COS(RADIANS(E905))*COS(RADIANS(U895))))</f>
        <v>#DIV/0!</v>
      </c>
      <c r="V901" s="3" t="e">
        <f>IF(DEGREES(ACOS(SIN(RADIANS(G901))*SIN(RADIANS(E905))+COS(RADIANS(G901))*COS(RADIANS(E905))*COS(RADIANS(V895))))&gt;90,0,$F$4*$F$5/E904^2*(SIN(RADIANS(G901))*SIN(RADIANS(E905))+COS(RADIANS(G901))*COS(RADIANS(E905))*COS(RADIANS(V895))))</f>
        <v>#DIV/0!</v>
      </c>
      <c r="W901" s="3" t="e">
        <f>IF(DEGREES(ACOS(SIN(RADIANS(G901))*SIN(RADIANS(E905))+COS(RADIANS(G901))*COS(RADIANS(E905))*COS(RADIANS(W895))))&gt;90,0,$F$4*$F$5/E904^2*(SIN(RADIANS(G901))*SIN(RADIANS(E905))+COS(RADIANS(G901))*COS(RADIANS(E905))*COS(RADIANS(W895))))</f>
        <v>#DIV/0!</v>
      </c>
      <c r="X901" s="3" t="e">
        <f>IF(DEGREES(ACOS(SIN(RADIANS(G901))*SIN(RADIANS(E905))+COS(RADIANS(G901))*COS(RADIANS(E905))*COS(RADIANS(X895))))&gt;90,0,$F$4*$F$5/E904^2*(SIN(RADIANS(G901))*SIN(RADIANS(E905))+COS(RADIANS(G901))*COS(RADIANS(E905))*COS(RADIANS(X895))))</f>
        <v>#DIV/0!</v>
      </c>
      <c r="Y901" s="3" t="e">
        <f>IF(DEGREES(ACOS(SIN(RADIANS(G901))*SIN(RADIANS(E905))+COS(RADIANS(G901))*COS(RADIANS(E905))*COS(RADIANS(Y895))))&gt;90,0,$F$4*$F$5/E904^2*(SIN(RADIANS(G901))*SIN(RADIANS(E905))+COS(RADIANS(G901))*COS(RADIANS(E905))*COS(RADIANS(Y895))))</f>
        <v>#DIV/0!</v>
      </c>
      <c r="Z901" s="3" t="e">
        <f>IF(DEGREES(ACOS(SIN(RADIANS(G901))*SIN(RADIANS(E905))+COS(RADIANS(G901))*COS(RADIANS(E905))*COS(RADIANS(Z895))))&gt;90,0,$F$4*$F$5/E904^2*(SIN(RADIANS(G901))*SIN(RADIANS(E905))+COS(RADIANS(G901))*COS(RADIANS(E905))*COS(RADIANS(Z895))))</f>
        <v>#DIV/0!</v>
      </c>
      <c r="AA901" s="3" t="e">
        <f>IF(DEGREES(ACOS(SIN(RADIANS(G901))*SIN(RADIANS(E905))+COS(RADIANS(G901))*COS(RADIANS(E905))*COS(RADIANS(AA895))))&gt;90,0,$F$4*$F$5/E904^2*(SIN(RADIANS(G901))*SIN(RADIANS(E905))+COS(RADIANS(G901))*COS(RADIANS(E905))*COS(RADIANS(AA895))))</f>
        <v>#DIV/0!</v>
      </c>
      <c r="AB901" s="3" t="e">
        <f>IF(DEGREES(ACOS(SIN(RADIANS(G901))*SIN(RADIANS(E905))+COS(RADIANS(G901))*COS(RADIANS(E905))*COS(RADIANS(AB895))))&gt;90,0,$F$4*$F$5/E904^2*(SIN(RADIANS(G901))*SIN(RADIANS(E905))+COS(RADIANS(G901))*COS(RADIANS(E905))*COS(RADIANS(AB895))))</f>
        <v>#DIV/0!</v>
      </c>
      <c r="AC901" s="3" t="e">
        <f>IF(DEGREES(ACOS(SIN(RADIANS(G901))*SIN(RADIANS(E905))+COS(RADIANS(G901))*COS(RADIANS(E905))*COS(RADIANS(AC895))))&gt;90,0,$F$4*$F$5/E904^2*(SIN(RADIANS(G901))*SIN(RADIANS(E905))+COS(RADIANS(G901))*COS(RADIANS(E905))*COS(RADIANS(AC895))))</f>
        <v>#DIV/0!</v>
      </c>
      <c r="AD901" s="3" t="e">
        <f>IF(DEGREES(ACOS(SIN(RADIANS(G901))*SIN(RADIANS(E905))+COS(RADIANS(G901))*COS(RADIANS(E905))*COS(RADIANS(AD895))))&gt;90,0,$F$4*$F$5/E904^2*(SIN(RADIANS(G901))*SIN(RADIANS(E905))+COS(RADIANS(G901))*COS(RADIANS(E905))*COS(RADIANS(AD895))))</f>
        <v>#DIV/0!</v>
      </c>
      <c r="AE901" s="3" t="e">
        <f>IF(DEGREES(ACOS(SIN(RADIANS(G901))*SIN(RADIANS(E905))+COS(RADIANS(G901))*COS(RADIANS(E905))*COS(RADIANS(AE895))))&gt;90,0,$F$4*$F$5/E904^2*(SIN(RADIANS(G901))*SIN(RADIANS(E905))+COS(RADIANS(G901))*COS(RADIANS(E905))*COS(RADIANS(AE895))))</f>
        <v>#DIV/0!</v>
      </c>
      <c r="AF901" s="3" t="e">
        <f>IF(DEGREES(ACOS(SIN(RADIANS(G901))*SIN(RADIANS(E905))+COS(RADIANS(G901))*COS(RADIANS(E905))*COS(RADIANS(AF895))))&gt;90,0,$F$4*$F$5/E904^2*(SIN(RADIANS(G901))*SIN(RADIANS(E905))+COS(RADIANS(G901))*COS(RADIANS(E905))*COS(RADIANS(AF895))))</f>
        <v>#DIV/0!</v>
      </c>
      <c r="AG901" s="3" t="e">
        <f>IF(DEGREES(ACOS(SIN(RADIANS(G901))*SIN(RADIANS(E905))+COS(RADIANS(G901))*COS(RADIANS(E905))*COS(RADIANS(AG895))))&gt;90,0,$F$4*$F$5/E904^2*(SIN(RADIANS(G901))*SIN(RADIANS(E905))+COS(RADIANS(G901))*COS(RADIANS(E905))*COS(RADIANS(AG895))))</f>
        <v>#DIV/0!</v>
      </c>
      <c r="AH901" s="3" t="e">
        <f>IF(DEGREES(ACOS(SIN(RADIANS(G901))*SIN(RADIANS(E905))+COS(RADIANS(G901))*COS(RADIANS(E905))*COS(RADIANS(AH895))))&gt;90,0,$F$4*$F$5/E904^2*(SIN(RADIANS(G901))*SIN(RADIANS(E905))+COS(RADIANS(G901))*COS(RADIANS(E905))*COS(RADIANS(AH895))))</f>
        <v>#DIV/0!</v>
      </c>
      <c r="AI901" s="3" t="e">
        <f>IF(DEGREES(ACOS(SIN(RADIANS(G901))*SIN(RADIANS(E905))+COS(RADIANS(G901))*COS(RADIANS(E905))*COS(RADIANS(AI895))))&gt;90,0,$F$4*$F$5/E904^2*(SIN(RADIANS(G901))*SIN(RADIANS(E905))+COS(RADIANS(G901))*COS(RADIANS(E905))*COS(RADIANS(AI895))))</f>
        <v>#DIV/0!</v>
      </c>
      <c r="AJ901" s="3" t="e">
        <f>IF(DEGREES(ACOS(SIN(RADIANS(G901))*SIN(RADIANS(E905))+COS(RADIANS(G901))*COS(RADIANS(E905))*COS(RADIANS(AJ895))))&gt;90,0,$F$4*$F$5/E904^2*(SIN(RADIANS(G901))*SIN(RADIANS(E905))+COS(RADIANS(G901))*COS(RADIANS(E905))*COS(RADIANS(AJ895))))</f>
        <v>#DIV/0!</v>
      </c>
      <c r="AK901" s="3">
        <f>IF(DEGREES(ACOS(SIN(RADIANS(G901))*SIN(RADIANS(E905))+COS(RADIANS(G901))*COS(RADIANS(E905))*COS(RADIANS(AK895))))&gt;90,0,$F$4*$F$5/E904^2*(SIN(RADIANS(G901))*SIN(RADIANS(E905))+COS(RADIANS(G901))*COS(RADIANS(E905))*COS(RADIANS(AK895))))</f>
        <v>0</v>
      </c>
      <c r="AL901" s="3">
        <f>IF(DEGREES(ACOS(SIN(RADIANS(G901))*SIN(RADIANS(E905))+COS(RADIANS(G901))*COS(RADIANS(E905))*COS(RADIANS(AL895))))&gt;90,0,$F$4*$F$5/E904^2*(SIN(RADIANS(G901))*SIN(RADIANS(E905))+COS(RADIANS(G901))*COS(RADIANS(E905))*COS(RADIANS(AL895))))</f>
        <v>0</v>
      </c>
      <c r="AM901" s="3">
        <f>IF(DEGREES(ACOS(SIN(RADIANS(G901))*SIN(RADIANS(E905))+COS(RADIANS(G901))*COS(RADIANS(E905))*COS(RADIANS(AM895))))&gt;90,0,$F$4*$F$5/E904^2*(SIN(RADIANS(G901))*SIN(RADIANS(E905))+COS(RADIANS(G901))*COS(RADIANS(E905))*COS(RADIANS(AM895))))</f>
        <v>0</v>
      </c>
      <c r="AN901" s="3">
        <f>IF(DEGREES(ACOS(SIN(RADIANS(G901))*SIN(RADIANS(E905))+COS(RADIANS(G901))*COS(RADIANS(E905))*COS(RADIANS(AN895))))&gt;90,0,$F$4*$F$5/E904^2*(SIN(RADIANS(G901))*SIN(RADIANS(E905))+COS(RADIANS(G901))*COS(RADIANS(E905))*COS(RADIANS(AN895))))</f>
        <v>0</v>
      </c>
      <c r="AO901" s="3">
        <f>IF(DEGREES(ACOS(SIN(RADIANS(G901))*SIN(RADIANS(E905))+COS(RADIANS(G901))*COS(RADIANS(E905))*COS(RADIANS(AO895))))&gt;90,0,$F$4*$F$5/E904^2*(SIN(RADIANS(G901))*SIN(RADIANS(E905))+COS(RADIANS(G901))*COS(RADIANS(E905))*COS(RADIANS(AO895))))</f>
        <v>0</v>
      </c>
      <c r="AP901" s="3">
        <f>IF(DEGREES(ACOS(SIN(RADIANS(G901))*SIN(RADIANS(E905))+COS(RADIANS(G901))*COS(RADIANS(E905))*COS(RADIANS(AP895))))&gt;90,0,$F$4*$F$5/E904^2*(SIN(RADIANS(G901))*SIN(RADIANS(E905))+COS(RADIANS(G901))*COS(RADIANS(E905))*COS(RADIANS(AP895))))</f>
        <v>0</v>
      </c>
      <c r="AQ901" s="3">
        <f>IF(DEGREES(ACOS(SIN(RADIANS(G901))*SIN(RADIANS(E905))+COS(RADIANS(G901))*COS(RADIANS(E905))*COS(RADIANS(AQ895))))&gt;90,0,$F$4*$F$5/E904^2*(SIN(RADIANS(G901))*SIN(RADIANS(E905))+COS(RADIANS(G901))*COS(RADIANS(E905))*COS(RADIANS(AQ895))))</f>
        <v>0</v>
      </c>
      <c r="AR901" s="3">
        <f>IF(DEGREES(ACOS(SIN(RADIANS(G901))*SIN(RADIANS(E905))+COS(RADIANS(G901))*COS(RADIANS(E905))*COS(RADIANS(AR895))))&gt;90,0,$F$4*$F$5/E904^2*(SIN(RADIANS(G901))*SIN(RADIANS(E905))+COS(RADIANS(G901))*COS(RADIANS(E905))*COS(RADIANS(AR895))))</f>
        <v>0</v>
      </c>
    </row>
    <row r="902" spans="2:44" ht="15.75" customHeight="1" x14ac:dyDescent="0.2">
      <c r="B902" s="20" t="s">
        <v>786</v>
      </c>
      <c r="E902" s="3" t="str">
        <f>IF($F$10=0,"N/A",$F$10*(E897/360)-ROUNDDOWN($F$10*(E897/360),0))</f>
        <v>N/A</v>
      </c>
      <c r="G902" s="3">
        <v>40</v>
      </c>
      <c r="I902" s="3">
        <f>IF(DEGREES(ACOS(SIN(RADIANS(G902))*SIN(RADIANS(E905))+COS(RADIANS(G902))*COS(RADIANS(E905))*COS(RADIANS(I895))))&gt;90,0,$F$4*$F$5/E904^2*(SIN(RADIANS(G902))*SIN(RADIANS(E905))+COS(RADIANS(G902))*COS(RADIANS(E905))*COS(RADIANS(I895))))</f>
        <v>0</v>
      </c>
      <c r="J902" s="3">
        <f>IF(DEGREES(ACOS(SIN(RADIANS(G902))*SIN(RADIANS(E905))+COS(RADIANS(G902))*COS(RADIANS(E905))*COS(RADIANS(J895))))&gt;90,0,$F$4*$F$5/E904^2*(SIN(RADIANS(G902))*SIN(RADIANS(E905))+COS(RADIANS(G902))*COS(RADIANS(E905))*COS(RADIANS(J895))))</f>
        <v>0</v>
      </c>
      <c r="K902" s="3">
        <f>IF(DEGREES(ACOS(SIN(RADIANS(G902))*SIN(RADIANS(E905))+COS(RADIANS(G902))*COS(RADIANS(E905))*COS(RADIANS(K895))))&gt;90,0,$F$4*$F$5/E904^2*(SIN(RADIANS(G902))*SIN(RADIANS(E905))+COS(RADIANS(G902))*COS(RADIANS(E905))*COS(RADIANS(K895))))</f>
        <v>0</v>
      </c>
      <c r="L902" s="3">
        <f>IF(DEGREES(ACOS(SIN(RADIANS(G902))*SIN(RADIANS(E905))+COS(RADIANS(G902))*COS(RADIANS(E905))*COS(RADIANS(L895))))&gt;90,0,$F$4*$F$5/E904^2*(SIN(RADIANS(G902))*SIN(RADIANS(E905))+COS(RADIANS(G902))*COS(RADIANS(E905))*COS(RADIANS(L895))))</f>
        <v>0</v>
      </c>
      <c r="M902" s="3">
        <f>IF(DEGREES(ACOS(SIN(RADIANS(G902))*SIN(RADIANS(E905))+COS(RADIANS(G902))*COS(RADIANS(E905))*COS(RADIANS(M895))))&gt;90,0,$F$4*$F$5/E904^2*(SIN(RADIANS(G902))*SIN(RADIANS(E905))+COS(RADIANS(G902))*COS(RADIANS(E905))*COS(RADIANS(M895))))</f>
        <v>0</v>
      </c>
      <c r="N902" s="3">
        <f>IF(DEGREES(ACOS(SIN(RADIANS(G902))*SIN(RADIANS(E905))+COS(RADIANS(G902))*COS(RADIANS(E905))*COS(RADIANS(N895))))&gt;90,0,$F$4*$F$5/E904^2*(SIN(RADIANS(G902))*SIN(RADIANS(E905))+COS(RADIANS(G902))*COS(RADIANS(E905))*COS(RADIANS(N895))))</f>
        <v>0</v>
      </c>
      <c r="O902" s="3">
        <f>IF(DEGREES(ACOS(SIN(RADIANS(G902))*SIN(RADIANS(E905))+COS(RADIANS(G902))*COS(RADIANS(E905))*COS(RADIANS(O895))))&gt;90,0,$F$4*$F$5/E904^2*(SIN(RADIANS(G902))*SIN(RADIANS(E905))+COS(RADIANS(G902))*COS(RADIANS(E905))*COS(RADIANS(O895))))</f>
        <v>0</v>
      </c>
      <c r="P902" s="3">
        <f>IF(DEGREES(ACOS(SIN(RADIANS(G902))*SIN(RADIANS(E905))+COS(RADIANS(G902))*COS(RADIANS(E905))*COS(RADIANS(P895))))&gt;90,0,$F$4*$F$5/E904^2*(SIN(RADIANS(G902))*SIN(RADIANS(E905))+COS(RADIANS(G902))*COS(RADIANS(E905))*COS(RADIANS(P895))))</f>
        <v>0</v>
      </c>
      <c r="Q902" s="3">
        <f>IF(DEGREES(ACOS(SIN(RADIANS(G902))*SIN(RADIANS(E905))+COS(RADIANS(G902))*COS(RADIANS(E905))*COS(RADIANS(Q895))))&gt;90,0,$F$4*$F$5/E904^2*(SIN(RADIANS(G902))*SIN(RADIANS(E905))+COS(RADIANS(G902))*COS(RADIANS(E905))*COS(RADIANS(Q895))))</f>
        <v>0</v>
      </c>
      <c r="R902" s="3" t="e">
        <f>IF(DEGREES(ACOS(SIN(RADIANS(G902))*SIN(RADIANS(E905))+COS(RADIANS(G902))*COS(RADIANS(E905))*COS(RADIANS(R895))))&gt;90,0,$F$4*$F$5/E904^2*(SIN(RADIANS(G902))*SIN(RADIANS(E905))+COS(RADIANS(G902))*COS(RADIANS(E905))*COS(RADIANS(R895))))</f>
        <v>#DIV/0!</v>
      </c>
      <c r="S902" s="3" t="e">
        <f>IF(DEGREES(ACOS(SIN(RADIANS(G902))*SIN(RADIANS(E905))+COS(RADIANS(G902))*COS(RADIANS(E905))*COS(RADIANS(S895))))&gt;90,0,$F$4*$F$5/E904^2*(SIN(RADIANS(G902))*SIN(RADIANS(E905))+COS(RADIANS(G902))*COS(RADIANS(E905))*COS(RADIANS(S895))))</f>
        <v>#DIV/0!</v>
      </c>
      <c r="T902" s="3" t="e">
        <f>IF(DEGREES(ACOS(SIN(RADIANS(G902))*SIN(RADIANS(E905))+COS(RADIANS(G902))*COS(RADIANS(E905))*COS(RADIANS(T895))))&gt;90,0,$F$4*$F$5/E904^2*(SIN(RADIANS(G902))*SIN(RADIANS(E905))+COS(RADIANS(G902))*COS(RADIANS(E905))*COS(RADIANS(T895))))</f>
        <v>#DIV/0!</v>
      </c>
      <c r="U902" s="3" t="e">
        <f>IF(DEGREES(ACOS(SIN(RADIANS(G902))*SIN(RADIANS(E905))+COS(RADIANS(G902))*COS(RADIANS(E905))*COS(RADIANS(U895))))&gt;90,0,$F$4*$F$5/E904^2*(SIN(RADIANS(G902))*SIN(RADIANS(E905))+COS(RADIANS(G902))*COS(RADIANS(E905))*COS(RADIANS(U895))))</f>
        <v>#DIV/0!</v>
      </c>
      <c r="V902" s="3" t="e">
        <f>IF(DEGREES(ACOS(SIN(RADIANS(G902))*SIN(RADIANS(E905))+COS(RADIANS(G902))*COS(RADIANS(E905))*COS(RADIANS(V895))))&gt;90,0,$F$4*$F$5/E904^2*(SIN(RADIANS(G902))*SIN(RADIANS(E905))+COS(RADIANS(G902))*COS(RADIANS(E905))*COS(RADIANS(V895))))</f>
        <v>#DIV/0!</v>
      </c>
      <c r="W902" s="3" t="e">
        <f>IF(DEGREES(ACOS(SIN(RADIANS(G902))*SIN(RADIANS(E905))+COS(RADIANS(G902))*COS(RADIANS(E905))*COS(RADIANS(W895))))&gt;90,0,$F$4*$F$5/E904^2*(SIN(RADIANS(G902))*SIN(RADIANS(E905))+COS(RADIANS(G902))*COS(RADIANS(E905))*COS(RADIANS(W895))))</f>
        <v>#DIV/0!</v>
      </c>
      <c r="X902" s="3" t="e">
        <f>IF(DEGREES(ACOS(SIN(RADIANS(G902))*SIN(RADIANS(E905))+COS(RADIANS(G902))*COS(RADIANS(E905))*COS(RADIANS(X895))))&gt;90,0,$F$4*$F$5/E904^2*(SIN(RADIANS(G902))*SIN(RADIANS(E905))+COS(RADIANS(G902))*COS(RADIANS(E905))*COS(RADIANS(X895))))</f>
        <v>#DIV/0!</v>
      </c>
      <c r="Y902" s="3" t="e">
        <f>IF(DEGREES(ACOS(SIN(RADIANS(G902))*SIN(RADIANS(E905))+COS(RADIANS(G902))*COS(RADIANS(E905))*COS(RADIANS(Y895))))&gt;90,0,$F$4*$F$5/E904^2*(SIN(RADIANS(G902))*SIN(RADIANS(E905))+COS(RADIANS(G902))*COS(RADIANS(E905))*COS(RADIANS(Y895))))</f>
        <v>#DIV/0!</v>
      </c>
      <c r="Z902" s="3" t="e">
        <f>IF(DEGREES(ACOS(SIN(RADIANS(G902))*SIN(RADIANS(E905))+COS(RADIANS(G902))*COS(RADIANS(E905))*COS(RADIANS(Z895))))&gt;90,0,$F$4*$F$5/E904^2*(SIN(RADIANS(G902))*SIN(RADIANS(E905))+COS(RADIANS(G902))*COS(RADIANS(E905))*COS(RADIANS(Z895))))</f>
        <v>#DIV/0!</v>
      </c>
      <c r="AA902" s="3" t="e">
        <f>IF(DEGREES(ACOS(SIN(RADIANS(G902))*SIN(RADIANS(E905))+COS(RADIANS(G902))*COS(RADIANS(E905))*COS(RADIANS(AA895))))&gt;90,0,$F$4*$F$5/E904^2*(SIN(RADIANS(G902))*SIN(RADIANS(E905))+COS(RADIANS(G902))*COS(RADIANS(E905))*COS(RADIANS(AA895))))</f>
        <v>#DIV/0!</v>
      </c>
      <c r="AB902" s="3" t="e">
        <f>IF(DEGREES(ACOS(SIN(RADIANS(G902))*SIN(RADIANS(E905))+COS(RADIANS(G902))*COS(RADIANS(E905))*COS(RADIANS(AB895))))&gt;90,0,$F$4*$F$5/E904^2*(SIN(RADIANS(G902))*SIN(RADIANS(E905))+COS(RADIANS(G902))*COS(RADIANS(E905))*COS(RADIANS(AB895))))</f>
        <v>#DIV/0!</v>
      </c>
      <c r="AC902" s="3" t="e">
        <f>IF(DEGREES(ACOS(SIN(RADIANS(G902))*SIN(RADIANS(E905))+COS(RADIANS(G902))*COS(RADIANS(E905))*COS(RADIANS(AC895))))&gt;90,0,$F$4*$F$5/E904^2*(SIN(RADIANS(G902))*SIN(RADIANS(E905))+COS(RADIANS(G902))*COS(RADIANS(E905))*COS(RADIANS(AC895))))</f>
        <v>#DIV/0!</v>
      </c>
      <c r="AD902" s="3" t="e">
        <f>IF(DEGREES(ACOS(SIN(RADIANS(G902))*SIN(RADIANS(E905))+COS(RADIANS(G902))*COS(RADIANS(E905))*COS(RADIANS(AD895))))&gt;90,0,$F$4*$F$5/E904^2*(SIN(RADIANS(G902))*SIN(RADIANS(E905))+COS(RADIANS(G902))*COS(RADIANS(E905))*COS(RADIANS(AD895))))</f>
        <v>#DIV/0!</v>
      </c>
      <c r="AE902" s="3" t="e">
        <f>IF(DEGREES(ACOS(SIN(RADIANS(G902))*SIN(RADIANS(E905))+COS(RADIANS(G902))*COS(RADIANS(E905))*COS(RADIANS(AE895))))&gt;90,0,$F$4*$F$5/E904^2*(SIN(RADIANS(G902))*SIN(RADIANS(E905))+COS(RADIANS(G902))*COS(RADIANS(E905))*COS(RADIANS(AE895))))</f>
        <v>#DIV/0!</v>
      </c>
      <c r="AF902" s="3" t="e">
        <f>IF(DEGREES(ACOS(SIN(RADIANS(G902))*SIN(RADIANS(E905))+COS(RADIANS(G902))*COS(RADIANS(E905))*COS(RADIANS(AF895))))&gt;90,0,$F$4*$F$5/E904^2*(SIN(RADIANS(G902))*SIN(RADIANS(E905))+COS(RADIANS(G902))*COS(RADIANS(E905))*COS(RADIANS(AF895))))</f>
        <v>#DIV/0!</v>
      </c>
      <c r="AG902" s="3" t="e">
        <f>IF(DEGREES(ACOS(SIN(RADIANS(G902))*SIN(RADIANS(E905))+COS(RADIANS(G902))*COS(RADIANS(E905))*COS(RADIANS(AG895))))&gt;90,0,$F$4*$F$5/E904^2*(SIN(RADIANS(G902))*SIN(RADIANS(E905))+COS(RADIANS(G902))*COS(RADIANS(E905))*COS(RADIANS(AG895))))</f>
        <v>#DIV/0!</v>
      </c>
      <c r="AH902" s="3" t="e">
        <f>IF(DEGREES(ACOS(SIN(RADIANS(G902))*SIN(RADIANS(E905))+COS(RADIANS(G902))*COS(RADIANS(E905))*COS(RADIANS(AH895))))&gt;90,0,$F$4*$F$5/E904^2*(SIN(RADIANS(G902))*SIN(RADIANS(E905))+COS(RADIANS(G902))*COS(RADIANS(E905))*COS(RADIANS(AH895))))</f>
        <v>#DIV/0!</v>
      </c>
      <c r="AI902" s="3" t="e">
        <f>IF(DEGREES(ACOS(SIN(RADIANS(G902))*SIN(RADIANS(E905))+COS(RADIANS(G902))*COS(RADIANS(E905))*COS(RADIANS(AI895))))&gt;90,0,$F$4*$F$5/E904^2*(SIN(RADIANS(G902))*SIN(RADIANS(E905))+COS(RADIANS(G902))*COS(RADIANS(E905))*COS(RADIANS(AI895))))</f>
        <v>#DIV/0!</v>
      </c>
      <c r="AJ902" s="3" t="e">
        <f>IF(DEGREES(ACOS(SIN(RADIANS(G902))*SIN(RADIANS(E905))+COS(RADIANS(G902))*COS(RADIANS(E905))*COS(RADIANS(AJ895))))&gt;90,0,$F$4*$F$5/E904^2*(SIN(RADIANS(G902))*SIN(RADIANS(E905))+COS(RADIANS(G902))*COS(RADIANS(E905))*COS(RADIANS(AJ895))))</f>
        <v>#DIV/0!</v>
      </c>
      <c r="AK902" s="3">
        <f>IF(DEGREES(ACOS(SIN(RADIANS(G902))*SIN(RADIANS(E905))+COS(RADIANS(G902))*COS(RADIANS(E905))*COS(RADIANS(AK895))))&gt;90,0,$F$4*$F$5/E904^2*(SIN(RADIANS(G902))*SIN(RADIANS(E905))+COS(RADIANS(G902))*COS(RADIANS(E905))*COS(RADIANS(AK895))))</f>
        <v>0</v>
      </c>
      <c r="AL902" s="3">
        <f>IF(DEGREES(ACOS(SIN(RADIANS(G902))*SIN(RADIANS(E905))+COS(RADIANS(G902))*COS(RADIANS(E905))*COS(RADIANS(AL895))))&gt;90,0,$F$4*$F$5/E904^2*(SIN(RADIANS(G902))*SIN(RADIANS(E905))+COS(RADIANS(G902))*COS(RADIANS(E905))*COS(RADIANS(AL895))))</f>
        <v>0</v>
      </c>
      <c r="AM902" s="3">
        <f>IF(DEGREES(ACOS(SIN(RADIANS(G902))*SIN(RADIANS(E905))+COS(RADIANS(G902))*COS(RADIANS(E905))*COS(RADIANS(AM895))))&gt;90,0,$F$4*$F$5/E904^2*(SIN(RADIANS(G902))*SIN(RADIANS(E905))+COS(RADIANS(G902))*COS(RADIANS(E905))*COS(RADIANS(AM895))))</f>
        <v>0</v>
      </c>
      <c r="AN902" s="3">
        <f>IF(DEGREES(ACOS(SIN(RADIANS(G902))*SIN(RADIANS(E905))+COS(RADIANS(G902))*COS(RADIANS(E905))*COS(RADIANS(AN895))))&gt;90,0,$F$4*$F$5/E904^2*(SIN(RADIANS(G902))*SIN(RADIANS(E905))+COS(RADIANS(G902))*COS(RADIANS(E905))*COS(RADIANS(AN895))))</f>
        <v>0</v>
      </c>
      <c r="AO902" s="3">
        <f>IF(DEGREES(ACOS(SIN(RADIANS(G902))*SIN(RADIANS(E905))+COS(RADIANS(G902))*COS(RADIANS(E905))*COS(RADIANS(AO895))))&gt;90,0,$F$4*$F$5/E904^2*(SIN(RADIANS(G902))*SIN(RADIANS(E905))+COS(RADIANS(G902))*COS(RADIANS(E905))*COS(RADIANS(AO895))))</f>
        <v>0</v>
      </c>
      <c r="AP902" s="3">
        <f>IF(DEGREES(ACOS(SIN(RADIANS(G902))*SIN(RADIANS(E905))+COS(RADIANS(G902))*COS(RADIANS(E905))*COS(RADIANS(AP895))))&gt;90,0,$F$4*$F$5/E904^2*(SIN(RADIANS(G902))*SIN(RADIANS(E905))+COS(RADIANS(G902))*COS(RADIANS(E905))*COS(RADIANS(AP895))))</f>
        <v>0</v>
      </c>
      <c r="AQ902" s="3">
        <f>IF(DEGREES(ACOS(SIN(RADIANS(G902))*SIN(RADIANS(E905))+COS(RADIANS(G902))*COS(RADIANS(E905))*COS(RADIANS(AQ895))))&gt;90,0,$F$4*$F$5/E904^2*(SIN(RADIANS(G902))*SIN(RADIANS(E905))+COS(RADIANS(G902))*COS(RADIANS(E905))*COS(RADIANS(AQ895))))</f>
        <v>0</v>
      </c>
      <c r="AR902" s="3">
        <f>IF(DEGREES(ACOS(SIN(RADIANS(G902))*SIN(RADIANS(E905))+COS(RADIANS(G902))*COS(RADIANS(E905))*COS(RADIANS(AR895))))&gt;90,0,$F$4*$F$5/E904^2*(SIN(RADIANS(G902))*SIN(RADIANS(E905))+COS(RADIANS(G902))*COS(RADIANS(E905))*COS(RADIANS(AR895))))</f>
        <v>0</v>
      </c>
    </row>
    <row r="903" spans="2:44" ht="15.75" customHeight="1" x14ac:dyDescent="0.2">
      <c r="B903" s="20" t="s">
        <v>787</v>
      </c>
      <c r="E903" s="3" t="str">
        <f>IF($F$10=0,"N/A",E902*$F$11/$F$10)</f>
        <v>N/A</v>
      </c>
      <c r="G903" s="3">
        <v>30</v>
      </c>
      <c r="I903" s="3">
        <f>IF(DEGREES(ACOS(SIN(RADIANS(G903))*SIN(RADIANS(E905))+COS(RADIANS(G903))*COS(RADIANS(E905))*COS(RADIANS(I895))))&gt;90,0,$F$4*$F$5/E904^2*(SIN(RADIANS(G903))*SIN(RADIANS(E905))+COS(RADIANS(G903))*COS(RADIANS(E905))*COS(RADIANS(I895))))</f>
        <v>0</v>
      </c>
      <c r="J903" s="3">
        <f>IF(DEGREES(ACOS(SIN(RADIANS(G903))*SIN(RADIANS(E905))+COS(RADIANS(G903))*COS(RADIANS(E905))*COS(RADIANS(J895))))&gt;90,0,$F$4*$F$5/E904^2*(SIN(RADIANS(G903))*SIN(RADIANS(E905))+COS(RADIANS(G903))*COS(RADIANS(E905))*COS(RADIANS(J895))))</f>
        <v>0</v>
      </c>
      <c r="K903" s="3">
        <f>IF(DEGREES(ACOS(SIN(RADIANS(G903))*SIN(RADIANS(E905))+COS(RADIANS(G903))*COS(RADIANS(E905))*COS(RADIANS(K895))))&gt;90,0,$F$4*$F$5/E904^2*(SIN(RADIANS(G903))*SIN(RADIANS(E905))+COS(RADIANS(G903))*COS(RADIANS(E905))*COS(RADIANS(K895))))</f>
        <v>0</v>
      </c>
      <c r="L903" s="3">
        <f>IF(DEGREES(ACOS(SIN(RADIANS(G903))*SIN(RADIANS(E905))+COS(RADIANS(G903))*COS(RADIANS(E905))*COS(RADIANS(L895))))&gt;90,0,$F$4*$F$5/E904^2*(SIN(RADIANS(G903))*SIN(RADIANS(E905))+COS(RADIANS(G903))*COS(RADIANS(E905))*COS(RADIANS(L895))))</f>
        <v>0</v>
      </c>
      <c r="M903" s="3">
        <f>IF(DEGREES(ACOS(SIN(RADIANS(G903))*SIN(RADIANS(E905))+COS(RADIANS(G903))*COS(RADIANS(E905))*COS(RADIANS(M895))))&gt;90,0,$F$4*$F$5/E904^2*(SIN(RADIANS(G903))*SIN(RADIANS(E905))+COS(RADIANS(G903))*COS(RADIANS(E905))*COS(RADIANS(M895))))</f>
        <v>0</v>
      </c>
      <c r="N903" s="3">
        <f>IF(DEGREES(ACOS(SIN(RADIANS(G903))*SIN(RADIANS(E905))+COS(RADIANS(G903))*COS(RADIANS(E905))*COS(RADIANS(N895))))&gt;90,0,$F$4*$F$5/E904^2*(SIN(RADIANS(G903))*SIN(RADIANS(E905))+COS(RADIANS(G903))*COS(RADIANS(E905))*COS(RADIANS(N895))))</f>
        <v>0</v>
      </c>
      <c r="O903" s="3">
        <f>IF(DEGREES(ACOS(SIN(RADIANS(G903))*SIN(RADIANS(E905))+COS(RADIANS(G903))*COS(RADIANS(E905))*COS(RADIANS(O895))))&gt;90,0,$F$4*$F$5/E904^2*(SIN(RADIANS(G903))*SIN(RADIANS(E905))+COS(RADIANS(G903))*COS(RADIANS(E905))*COS(RADIANS(O895))))</f>
        <v>0</v>
      </c>
      <c r="P903" s="3">
        <f>IF(DEGREES(ACOS(SIN(RADIANS(G903))*SIN(RADIANS(E905))+COS(RADIANS(G903))*COS(RADIANS(E905))*COS(RADIANS(P895))))&gt;90,0,$F$4*$F$5/E904^2*(SIN(RADIANS(G903))*SIN(RADIANS(E905))+COS(RADIANS(G903))*COS(RADIANS(E905))*COS(RADIANS(P895))))</f>
        <v>0</v>
      </c>
      <c r="Q903" s="3">
        <f>IF(DEGREES(ACOS(SIN(RADIANS(G903))*SIN(RADIANS(E905))+COS(RADIANS(G903))*COS(RADIANS(E905))*COS(RADIANS(Q895))))&gt;90,0,$F$4*$F$5/E904^2*(SIN(RADIANS(G903))*SIN(RADIANS(E905))+COS(RADIANS(G903))*COS(RADIANS(E905))*COS(RADIANS(Q895))))</f>
        <v>0</v>
      </c>
      <c r="R903" s="3" t="e">
        <f>IF(DEGREES(ACOS(SIN(RADIANS(G903))*SIN(RADIANS(E905))+COS(RADIANS(G903))*COS(RADIANS(E905))*COS(RADIANS(R895))))&gt;90,0,$F$4*$F$5/E904^2*(SIN(RADIANS(G903))*SIN(RADIANS(E905))+COS(RADIANS(G903))*COS(RADIANS(E905))*COS(RADIANS(R895))))</f>
        <v>#DIV/0!</v>
      </c>
      <c r="S903" s="3" t="e">
        <f>IF(DEGREES(ACOS(SIN(RADIANS(G903))*SIN(RADIANS(E905))+COS(RADIANS(G903))*COS(RADIANS(E905))*COS(RADIANS(S895))))&gt;90,0,$F$4*$F$5/E904^2*(SIN(RADIANS(G903))*SIN(RADIANS(E905))+COS(RADIANS(G903))*COS(RADIANS(E905))*COS(RADIANS(S895))))</f>
        <v>#DIV/0!</v>
      </c>
      <c r="T903" s="3" t="e">
        <f>IF(DEGREES(ACOS(SIN(RADIANS(G903))*SIN(RADIANS(E905))+COS(RADIANS(G903))*COS(RADIANS(E905))*COS(RADIANS(T895))))&gt;90,0,$F$4*$F$5/E904^2*(SIN(RADIANS(G903))*SIN(RADIANS(E905))+COS(RADIANS(G903))*COS(RADIANS(E905))*COS(RADIANS(T895))))</f>
        <v>#DIV/0!</v>
      </c>
      <c r="U903" s="3" t="e">
        <f>IF(DEGREES(ACOS(SIN(RADIANS(G903))*SIN(RADIANS(E905))+COS(RADIANS(G903))*COS(RADIANS(E905))*COS(RADIANS(U895))))&gt;90,0,$F$4*$F$5/E904^2*(SIN(RADIANS(G903))*SIN(RADIANS(E905))+COS(RADIANS(G903))*COS(RADIANS(E905))*COS(RADIANS(U895))))</f>
        <v>#DIV/0!</v>
      </c>
      <c r="V903" s="3" t="e">
        <f>IF(DEGREES(ACOS(SIN(RADIANS(G903))*SIN(RADIANS(E905))+COS(RADIANS(G903))*COS(RADIANS(E905))*COS(RADIANS(V895))))&gt;90,0,$F$4*$F$5/E904^2*(SIN(RADIANS(G903))*SIN(RADIANS(E905))+COS(RADIANS(G903))*COS(RADIANS(E905))*COS(RADIANS(V895))))</f>
        <v>#DIV/0!</v>
      </c>
      <c r="W903" s="3" t="e">
        <f>IF(DEGREES(ACOS(SIN(RADIANS(G903))*SIN(RADIANS(E905))+COS(RADIANS(G903))*COS(RADIANS(E905))*COS(RADIANS(W895))))&gt;90,0,$F$4*$F$5/E904^2*(SIN(RADIANS(G903))*SIN(RADIANS(E905))+COS(RADIANS(G903))*COS(RADIANS(E905))*COS(RADIANS(W895))))</f>
        <v>#DIV/0!</v>
      </c>
      <c r="X903" s="3" t="e">
        <f>IF(DEGREES(ACOS(SIN(RADIANS(G903))*SIN(RADIANS(E905))+COS(RADIANS(G903))*COS(RADIANS(E905))*COS(RADIANS(X895))))&gt;90,0,$F$4*$F$5/E904^2*(SIN(RADIANS(G903))*SIN(RADIANS(E905))+COS(RADIANS(G903))*COS(RADIANS(E905))*COS(RADIANS(X895))))</f>
        <v>#DIV/0!</v>
      </c>
      <c r="Y903" s="3" t="e">
        <f>IF(DEGREES(ACOS(SIN(RADIANS(G903))*SIN(RADIANS(E905))+COS(RADIANS(G903))*COS(RADIANS(E905))*COS(RADIANS(Y895))))&gt;90,0,$F$4*$F$5/E904^2*(SIN(RADIANS(G903))*SIN(RADIANS(E905))+COS(RADIANS(G903))*COS(RADIANS(E905))*COS(RADIANS(Y895))))</f>
        <v>#DIV/0!</v>
      </c>
      <c r="Z903" s="3" t="e">
        <f>IF(DEGREES(ACOS(SIN(RADIANS(G903))*SIN(RADIANS(E905))+COS(RADIANS(G903))*COS(RADIANS(E905))*COS(RADIANS(Z895))))&gt;90,0,$F$4*$F$5/E904^2*(SIN(RADIANS(G903))*SIN(RADIANS(E905))+COS(RADIANS(G903))*COS(RADIANS(E905))*COS(RADIANS(Z895))))</f>
        <v>#DIV/0!</v>
      </c>
      <c r="AA903" s="3" t="e">
        <f>IF(DEGREES(ACOS(SIN(RADIANS(G903))*SIN(RADIANS(E905))+COS(RADIANS(G903))*COS(RADIANS(E905))*COS(RADIANS(AA895))))&gt;90,0,$F$4*$F$5/E904^2*(SIN(RADIANS(G903))*SIN(RADIANS(E905))+COS(RADIANS(G903))*COS(RADIANS(E905))*COS(RADIANS(AA895))))</f>
        <v>#DIV/0!</v>
      </c>
      <c r="AB903" s="3" t="e">
        <f>IF(DEGREES(ACOS(SIN(RADIANS(G903))*SIN(RADIANS(E905))+COS(RADIANS(G903))*COS(RADIANS(E905))*COS(RADIANS(AB895))))&gt;90,0,$F$4*$F$5/E904^2*(SIN(RADIANS(G903))*SIN(RADIANS(E905))+COS(RADIANS(G903))*COS(RADIANS(E905))*COS(RADIANS(AB895))))</f>
        <v>#DIV/0!</v>
      </c>
      <c r="AC903" s="3" t="e">
        <f>IF(DEGREES(ACOS(SIN(RADIANS(G903))*SIN(RADIANS(E905))+COS(RADIANS(G903))*COS(RADIANS(E905))*COS(RADIANS(AC895))))&gt;90,0,$F$4*$F$5/E904^2*(SIN(RADIANS(G903))*SIN(RADIANS(E905))+COS(RADIANS(G903))*COS(RADIANS(E905))*COS(RADIANS(AC895))))</f>
        <v>#DIV/0!</v>
      </c>
      <c r="AD903" s="3" t="e">
        <f>IF(DEGREES(ACOS(SIN(RADIANS(G903))*SIN(RADIANS(E905))+COS(RADIANS(G903))*COS(RADIANS(E905))*COS(RADIANS(AD895))))&gt;90,0,$F$4*$F$5/E904^2*(SIN(RADIANS(G903))*SIN(RADIANS(E905))+COS(RADIANS(G903))*COS(RADIANS(E905))*COS(RADIANS(AD895))))</f>
        <v>#DIV/0!</v>
      </c>
      <c r="AE903" s="3" t="e">
        <f>IF(DEGREES(ACOS(SIN(RADIANS(G903))*SIN(RADIANS(E905))+COS(RADIANS(G903))*COS(RADIANS(E905))*COS(RADIANS(AE895))))&gt;90,0,$F$4*$F$5/E904^2*(SIN(RADIANS(G903))*SIN(RADIANS(E905))+COS(RADIANS(G903))*COS(RADIANS(E905))*COS(RADIANS(AE895))))</f>
        <v>#DIV/0!</v>
      </c>
      <c r="AF903" s="3" t="e">
        <f>IF(DEGREES(ACOS(SIN(RADIANS(G903))*SIN(RADIANS(E905))+COS(RADIANS(G903))*COS(RADIANS(E905))*COS(RADIANS(AF895))))&gt;90,0,$F$4*$F$5/E904^2*(SIN(RADIANS(G903))*SIN(RADIANS(E905))+COS(RADIANS(G903))*COS(RADIANS(E905))*COS(RADIANS(AF895))))</f>
        <v>#DIV/0!</v>
      </c>
      <c r="AG903" s="3" t="e">
        <f>IF(DEGREES(ACOS(SIN(RADIANS(G903))*SIN(RADIANS(E905))+COS(RADIANS(G903))*COS(RADIANS(E905))*COS(RADIANS(AG895))))&gt;90,0,$F$4*$F$5/E904^2*(SIN(RADIANS(G903))*SIN(RADIANS(E905))+COS(RADIANS(G903))*COS(RADIANS(E905))*COS(RADIANS(AG895))))</f>
        <v>#DIV/0!</v>
      </c>
      <c r="AH903" s="3" t="e">
        <f>IF(DEGREES(ACOS(SIN(RADIANS(G903))*SIN(RADIANS(E905))+COS(RADIANS(G903))*COS(RADIANS(E905))*COS(RADIANS(AH895))))&gt;90,0,$F$4*$F$5/E904^2*(SIN(RADIANS(G903))*SIN(RADIANS(E905))+COS(RADIANS(G903))*COS(RADIANS(E905))*COS(RADIANS(AH895))))</f>
        <v>#DIV/0!</v>
      </c>
      <c r="AI903" s="3" t="e">
        <f>IF(DEGREES(ACOS(SIN(RADIANS(G903))*SIN(RADIANS(E905))+COS(RADIANS(G903))*COS(RADIANS(E905))*COS(RADIANS(AI895))))&gt;90,0,$F$4*$F$5/E904^2*(SIN(RADIANS(G903))*SIN(RADIANS(E905))+COS(RADIANS(G903))*COS(RADIANS(E905))*COS(RADIANS(AI895))))</f>
        <v>#DIV/0!</v>
      </c>
      <c r="AJ903" s="3" t="e">
        <f>IF(DEGREES(ACOS(SIN(RADIANS(G903))*SIN(RADIANS(E905))+COS(RADIANS(G903))*COS(RADIANS(E905))*COS(RADIANS(AJ895))))&gt;90,0,$F$4*$F$5/E904^2*(SIN(RADIANS(G903))*SIN(RADIANS(E905))+COS(RADIANS(G903))*COS(RADIANS(E905))*COS(RADIANS(AJ895))))</f>
        <v>#DIV/0!</v>
      </c>
      <c r="AK903" s="3">
        <f>IF(DEGREES(ACOS(SIN(RADIANS(G903))*SIN(RADIANS(E905))+COS(RADIANS(G903))*COS(RADIANS(E905))*COS(RADIANS(AK895))))&gt;90,0,$F$4*$F$5/E904^2*(SIN(RADIANS(G903))*SIN(RADIANS(E905))+COS(RADIANS(G903))*COS(RADIANS(E905))*COS(RADIANS(AK895))))</f>
        <v>0</v>
      </c>
      <c r="AL903" s="3">
        <f>IF(DEGREES(ACOS(SIN(RADIANS(G903))*SIN(RADIANS(E905))+COS(RADIANS(G903))*COS(RADIANS(E905))*COS(RADIANS(AL895))))&gt;90,0,$F$4*$F$5/E904^2*(SIN(RADIANS(G903))*SIN(RADIANS(E905))+COS(RADIANS(G903))*COS(RADIANS(E905))*COS(RADIANS(AL895))))</f>
        <v>0</v>
      </c>
      <c r="AM903" s="3">
        <f>IF(DEGREES(ACOS(SIN(RADIANS(G903))*SIN(RADIANS(E905))+COS(RADIANS(G903))*COS(RADIANS(E905))*COS(RADIANS(AM895))))&gt;90,0,$F$4*$F$5/E904^2*(SIN(RADIANS(G903))*SIN(RADIANS(E905))+COS(RADIANS(G903))*COS(RADIANS(E905))*COS(RADIANS(AM895))))</f>
        <v>0</v>
      </c>
      <c r="AN903" s="3">
        <f>IF(DEGREES(ACOS(SIN(RADIANS(G903))*SIN(RADIANS(E905))+COS(RADIANS(G903))*COS(RADIANS(E905))*COS(RADIANS(AN895))))&gt;90,0,$F$4*$F$5/E904^2*(SIN(RADIANS(G903))*SIN(RADIANS(E905))+COS(RADIANS(G903))*COS(RADIANS(E905))*COS(RADIANS(AN895))))</f>
        <v>0</v>
      </c>
      <c r="AO903" s="3">
        <f>IF(DEGREES(ACOS(SIN(RADIANS(G903))*SIN(RADIANS(E905))+COS(RADIANS(G903))*COS(RADIANS(E905))*COS(RADIANS(AO895))))&gt;90,0,$F$4*$F$5/E904^2*(SIN(RADIANS(G903))*SIN(RADIANS(E905))+COS(RADIANS(G903))*COS(RADIANS(E905))*COS(RADIANS(AO895))))</f>
        <v>0</v>
      </c>
      <c r="AP903" s="3">
        <f>IF(DEGREES(ACOS(SIN(RADIANS(G903))*SIN(RADIANS(E905))+COS(RADIANS(G903))*COS(RADIANS(E905))*COS(RADIANS(AP895))))&gt;90,0,$F$4*$F$5/E904^2*(SIN(RADIANS(G903))*SIN(RADIANS(E905))+COS(RADIANS(G903))*COS(RADIANS(E905))*COS(RADIANS(AP895))))</f>
        <v>0</v>
      </c>
      <c r="AQ903" s="3">
        <f>IF(DEGREES(ACOS(SIN(RADIANS(G903))*SIN(RADIANS(E905))+COS(RADIANS(G903))*COS(RADIANS(E905))*COS(RADIANS(AQ895))))&gt;90,0,$F$4*$F$5/E904^2*(SIN(RADIANS(G903))*SIN(RADIANS(E905))+COS(RADIANS(G903))*COS(RADIANS(E905))*COS(RADIANS(AQ895))))</f>
        <v>0</v>
      </c>
      <c r="AR903" s="3">
        <f>IF(DEGREES(ACOS(SIN(RADIANS(G903))*SIN(RADIANS(E905))+COS(RADIANS(G903))*COS(RADIANS(E905))*COS(RADIANS(AR895))))&gt;90,0,$F$4*$F$5/E904^2*(SIN(RADIANS(G903))*SIN(RADIANS(E905))+COS(RADIANS(G903))*COS(RADIANS(E905))*COS(RADIANS(AR895))))</f>
        <v>0</v>
      </c>
    </row>
    <row r="904" spans="2:44" ht="15.75" customHeight="1" x14ac:dyDescent="0.2">
      <c r="B904" s="20" t="s">
        <v>788</v>
      </c>
      <c r="E904" s="3">
        <f>$F$6*(1-$F$7^2)/(1+$F$7*COS(RADIANS(E898)))</f>
        <v>0</v>
      </c>
      <c r="G904" s="3">
        <v>20</v>
      </c>
      <c r="I904" s="3">
        <f>IF(DEGREES(ACOS(SIN(RADIANS(G904))*SIN(RADIANS(E905))+COS(RADIANS(G904))*COS(RADIANS(E905))*COS(RADIANS(I895))))&gt;90,0,$F$4*$F$5/E904^2*(SIN(RADIANS(G904))*SIN(RADIANS(E905))+COS(RADIANS(G904))*COS(RADIANS(E905))*COS(RADIANS(I895))))</f>
        <v>0</v>
      </c>
      <c r="J904" s="3">
        <f>IF(DEGREES(ACOS(SIN(RADIANS(G904))*SIN(RADIANS(E905))+COS(RADIANS(G904))*COS(RADIANS(E905))*COS(RADIANS(J895))))&gt;90,0,$F$4*$F$5/E904^2*(SIN(RADIANS(G904))*SIN(RADIANS(E905))+COS(RADIANS(G904))*COS(RADIANS(E905))*COS(RADIANS(J895))))</f>
        <v>0</v>
      </c>
      <c r="K904" s="3">
        <f>IF(DEGREES(ACOS(SIN(RADIANS(G904))*SIN(RADIANS(E905))+COS(RADIANS(G904))*COS(RADIANS(E905))*COS(RADIANS(K895))))&gt;90,0,$F$4*$F$5/E904^2*(SIN(RADIANS(G904))*SIN(RADIANS(E905))+COS(RADIANS(G904))*COS(RADIANS(E905))*COS(RADIANS(K895))))</f>
        <v>0</v>
      </c>
      <c r="L904" s="3">
        <f>IF(DEGREES(ACOS(SIN(RADIANS(G904))*SIN(RADIANS(E905))+COS(RADIANS(G904))*COS(RADIANS(E905))*COS(RADIANS(L895))))&gt;90,0,$F$4*$F$5/E904^2*(SIN(RADIANS(G904))*SIN(RADIANS(E905))+COS(RADIANS(G904))*COS(RADIANS(E905))*COS(RADIANS(L895))))</f>
        <v>0</v>
      </c>
      <c r="M904" s="3">
        <f>IF(DEGREES(ACOS(SIN(RADIANS(G904))*SIN(RADIANS(E905))+COS(RADIANS(G904))*COS(RADIANS(E905))*COS(RADIANS(M895))))&gt;90,0,$F$4*$F$5/E904^2*(SIN(RADIANS(G904))*SIN(RADIANS(E905))+COS(RADIANS(G904))*COS(RADIANS(E905))*COS(RADIANS(M895))))</f>
        <v>0</v>
      </c>
      <c r="N904" s="3">
        <f>IF(DEGREES(ACOS(SIN(RADIANS(G904))*SIN(RADIANS(E905))+COS(RADIANS(G904))*COS(RADIANS(E905))*COS(RADIANS(N895))))&gt;90,0,$F$4*$F$5/E904^2*(SIN(RADIANS(G904))*SIN(RADIANS(E905))+COS(RADIANS(G904))*COS(RADIANS(E905))*COS(RADIANS(N895))))</f>
        <v>0</v>
      </c>
      <c r="O904" s="3">
        <f>IF(DEGREES(ACOS(SIN(RADIANS(G904))*SIN(RADIANS(E905))+COS(RADIANS(G904))*COS(RADIANS(E905))*COS(RADIANS(O895))))&gt;90,0,$F$4*$F$5/E904^2*(SIN(RADIANS(G904))*SIN(RADIANS(E905))+COS(RADIANS(G904))*COS(RADIANS(E905))*COS(RADIANS(O895))))</f>
        <v>0</v>
      </c>
      <c r="P904" s="3">
        <f>IF(DEGREES(ACOS(SIN(RADIANS(G904))*SIN(RADIANS(E905))+COS(RADIANS(G904))*COS(RADIANS(E905))*COS(RADIANS(P895))))&gt;90,0,$F$4*$F$5/E904^2*(SIN(RADIANS(G904))*SIN(RADIANS(E905))+COS(RADIANS(G904))*COS(RADIANS(E905))*COS(RADIANS(P895))))</f>
        <v>0</v>
      </c>
      <c r="Q904" s="3">
        <f>IF(DEGREES(ACOS(SIN(RADIANS(G904))*SIN(RADIANS(E905))+COS(RADIANS(G904))*COS(RADIANS(E905))*COS(RADIANS(Q895))))&gt;90,0,$F$4*$F$5/E904^2*(SIN(RADIANS(G904))*SIN(RADIANS(E905))+COS(RADIANS(G904))*COS(RADIANS(E905))*COS(RADIANS(Q895))))</f>
        <v>0</v>
      </c>
      <c r="R904" s="3" t="e">
        <f>IF(DEGREES(ACOS(SIN(RADIANS(G904))*SIN(RADIANS(E905))+COS(RADIANS(G904))*COS(RADIANS(E905))*COS(RADIANS(R895))))&gt;90,0,$F$4*$F$5/E904^2*(SIN(RADIANS(G904))*SIN(RADIANS(E905))+COS(RADIANS(G904))*COS(RADIANS(E905))*COS(RADIANS(R895))))</f>
        <v>#DIV/0!</v>
      </c>
      <c r="S904" s="3" t="e">
        <f>IF(DEGREES(ACOS(SIN(RADIANS(G904))*SIN(RADIANS(E905))+COS(RADIANS(G904))*COS(RADIANS(E905))*COS(RADIANS(S895))))&gt;90,0,$F$4*$F$5/E904^2*(SIN(RADIANS(G904))*SIN(RADIANS(E905))+COS(RADIANS(G904))*COS(RADIANS(E905))*COS(RADIANS(S895))))</f>
        <v>#DIV/0!</v>
      </c>
      <c r="T904" s="3" t="e">
        <f>IF(DEGREES(ACOS(SIN(RADIANS(G904))*SIN(RADIANS(E905))+COS(RADIANS(G904))*COS(RADIANS(E905))*COS(RADIANS(T895))))&gt;90,0,$F$4*$F$5/E904^2*(SIN(RADIANS(G904))*SIN(RADIANS(E905))+COS(RADIANS(G904))*COS(RADIANS(E905))*COS(RADIANS(T895))))</f>
        <v>#DIV/0!</v>
      </c>
      <c r="U904" s="3" t="e">
        <f>IF(DEGREES(ACOS(SIN(RADIANS(G904))*SIN(RADIANS(E905))+COS(RADIANS(G904))*COS(RADIANS(E905))*COS(RADIANS(U895))))&gt;90,0,$F$4*$F$5/E904^2*(SIN(RADIANS(G904))*SIN(RADIANS(E905))+COS(RADIANS(G904))*COS(RADIANS(E905))*COS(RADIANS(U895))))</f>
        <v>#DIV/0!</v>
      </c>
      <c r="V904" s="3" t="e">
        <f>IF(DEGREES(ACOS(SIN(RADIANS(G904))*SIN(RADIANS(E905))+COS(RADIANS(G904))*COS(RADIANS(E905))*COS(RADIANS(V895))))&gt;90,0,$F$4*$F$5/E904^2*(SIN(RADIANS(G904))*SIN(RADIANS(E905))+COS(RADIANS(G904))*COS(RADIANS(E905))*COS(RADIANS(V895))))</f>
        <v>#DIV/0!</v>
      </c>
      <c r="W904" s="3" t="e">
        <f>IF(DEGREES(ACOS(SIN(RADIANS(G904))*SIN(RADIANS(E905))+COS(RADIANS(G904))*COS(RADIANS(E905))*COS(RADIANS(W895))))&gt;90,0,$F$4*$F$5/E904^2*(SIN(RADIANS(G904))*SIN(RADIANS(E905))+COS(RADIANS(G904))*COS(RADIANS(E905))*COS(RADIANS(W895))))</f>
        <v>#DIV/0!</v>
      </c>
      <c r="X904" s="3" t="e">
        <f>IF(DEGREES(ACOS(SIN(RADIANS(G904))*SIN(RADIANS(E905))+COS(RADIANS(G904))*COS(RADIANS(E905))*COS(RADIANS(X895))))&gt;90,0,$F$4*$F$5/E904^2*(SIN(RADIANS(G904))*SIN(RADIANS(E905))+COS(RADIANS(G904))*COS(RADIANS(E905))*COS(RADIANS(X895))))</f>
        <v>#DIV/0!</v>
      </c>
      <c r="Y904" s="3" t="e">
        <f>IF(DEGREES(ACOS(SIN(RADIANS(G904))*SIN(RADIANS(E905))+COS(RADIANS(G904))*COS(RADIANS(E905))*COS(RADIANS(Y895))))&gt;90,0,$F$4*$F$5/E904^2*(SIN(RADIANS(G904))*SIN(RADIANS(E905))+COS(RADIANS(G904))*COS(RADIANS(E905))*COS(RADIANS(Y895))))</f>
        <v>#DIV/0!</v>
      </c>
      <c r="Z904" s="3" t="e">
        <f>IF(DEGREES(ACOS(SIN(RADIANS(G904))*SIN(RADIANS(E905))+COS(RADIANS(G904))*COS(RADIANS(E905))*COS(RADIANS(Z895))))&gt;90,0,$F$4*$F$5/E904^2*(SIN(RADIANS(G904))*SIN(RADIANS(E905))+COS(RADIANS(G904))*COS(RADIANS(E905))*COS(RADIANS(Z895))))</f>
        <v>#DIV/0!</v>
      </c>
      <c r="AA904" s="3" t="e">
        <f>IF(DEGREES(ACOS(SIN(RADIANS(G904))*SIN(RADIANS(E905))+COS(RADIANS(G904))*COS(RADIANS(E905))*COS(RADIANS(AA895))))&gt;90,0,$F$4*$F$5/E904^2*(SIN(RADIANS(G904))*SIN(RADIANS(E905))+COS(RADIANS(G904))*COS(RADIANS(E905))*COS(RADIANS(AA895))))</f>
        <v>#DIV/0!</v>
      </c>
      <c r="AB904" s="3" t="e">
        <f>IF(DEGREES(ACOS(SIN(RADIANS(G904))*SIN(RADIANS(E905))+COS(RADIANS(G904))*COS(RADIANS(E905))*COS(RADIANS(AB895))))&gt;90,0,$F$4*$F$5/E904^2*(SIN(RADIANS(G904))*SIN(RADIANS(E905))+COS(RADIANS(G904))*COS(RADIANS(E905))*COS(RADIANS(AB895))))</f>
        <v>#DIV/0!</v>
      </c>
      <c r="AC904" s="3" t="e">
        <f>IF(DEGREES(ACOS(SIN(RADIANS(G904))*SIN(RADIANS(E905))+COS(RADIANS(G904))*COS(RADIANS(E905))*COS(RADIANS(AC895))))&gt;90,0,$F$4*$F$5/E904^2*(SIN(RADIANS(G904))*SIN(RADIANS(E905))+COS(RADIANS(G904))*COS(RADIANS(E905))*COS(RADIANS(AC895))))</f>
        <v>#DIV/0!</v>
      </c>
      <c r="AD904" s="3" t="e">
        <f>IF(DEGREES(ACOS(SIN(RADIANS(G904))*SIN(RADIANS(E905))+COS(RADIANS(G904))*COS(RADIANS(E905))*COS(RADIANS(AD895))))&gt;90,0,$F$4*$F$5/E904^2*(SIN(RADIANS(G904))*SIN(RADIANS(E905))+COS(RADIANS(G904))*COS(RADIANS(E905))*COS(RADIANS(AD895))))</f>
        <v>#DIV/0!</v>
      </c>
      <c r="AE904" s="3" t="e">
        <f>IF(DEGREES(ACOS(SIN(RADIANS(G904))*SIN(RADIANS(E905))+COS(RADIANS(G904))*COS(RADIANS(E905))*COS(RADIANS(AE895))))&gt;90,0,$F$4*$F$5/E904^2*(SIN(RADIANS(G904))*SIN(RADIANS(E905))+COS(RADIANS(G904))*COS(RADIANS(E905))*COS(RADIANS(AE895))))</f>
        <v>#DIV/0!</v>
      </c>
      <c r="AF904" s="3" t="e">
        <f>IF(DEGREES(ACOS(SIN(RADIANS(G904))*SIN(RADIANS(E905))+COS(RADIANS(G904))*COS(RADIANS(E905))*COS(RADIANS(AF895))))&gt;90,0,$F$4*$F$5/E904^2*(SIN(RADIANS(G904))*SIN(RADIANS(E905))+COS(RADIANS(G904))*COS(RADIANS(E905))*COS(RADIANS(AF895))))</f>
        <v>#DIV/0!</v>
      </c>
      <c r="AG904" s="3" t="e">
        <f>IF(DEGREES(ACOS(SIN(RADIANS(G904))*SIN(RADIANS(E905))+COS(RADIANS(G904))*COS(RADIANS(E905))*COS(RADIANS(AG895))))&gt;90,0,$F$4*$F$5/E904^2*(SIN(RADIANS(G904))*SIN(RADIANS(E905))+COS(RADIANS(G904))*COS(RADIANS(E905))*COS(RADIANS(AG895))))</f>
        <v>#DIV/0!</v>
      </c>
      <c r="AH904" s="3" t="e">
        <f>IF(DEGREES(ACOS(SIN(RADIANS(G904))*SIN(RADIANS(E905))+COS(RADIANS(G904))*COS(RADIANS(E905))*COS(RADIANS(AH895))))&gt;90,0,$F$4*$F$5/E904^2*(SIN(RADIANS(G904))*SIN(RADIANS(E905))+COS(RADIANS(G904))*COS(RADIANS(E905))*COS(RADIANS(AH895))))</f>
        <v>#DIV/0!</v>
      </c>
      <c r="AI904" s="3" t="e">
        <f>IF(DEGREES(ACOS(SIN(RADIANS(G904))*SIN(RADIANS(E905))+COS(RADIANS(G904))*COS(RADIANS(E905))*COS(RADIANS(AI895))))&gt;90,0,$F$4*$F$5/E904^2*(SIN(RADIANS(G904))*SIN(RADIANS(E905))+COS(RADIANS(G904))*COS(RADIANS(E905))*COS(RADIANS(AI895))))</f>
        <v>#DIV/0!</v>
      </c>
      <c r="AJ904" s="3" t="e">
        <f>IF(DEGREES(ACOS(SIN(RADIANS(G904))*SIN(RADIANS(E905))+COS(RADIANS(G904))*COS(RADIANS(E905))*COS(RADIANS(AJ895))))&gt;90,0,$F$4*$F$5/E904^2*(SIN(RADIANS(G904))*SIN(RADIANS(E905))+COS(RADIANS(G904))*COS(RADIANS(E905))*COS(RADIANS(AJ895))))</f>
        <v>#DIV/0!</v>
      </c>
      <c r="AK904" s="3">
        <f>IF(DEGREES(ACOS(SIN(RADIANS(G904))*SIN(RADIANS(E905))+COS(RADIANS(G904))*COS(RADIANS(E905))*COS(RADIANS(AK895))))&gt;90,0,$F$4*$F$5/E904^2*(SIN(RADIANS(G904))*SIN(RADIANS(E905))+COS(RADIANS(G904))*COS(RADIANS(E905))*COS(RADIANS(AK895))))</f>
        <v>0</v>
      </c>
      <c r="AL904" s="3">
        <f>IF(DEGREES(ACOS(SIN(RADIANS(G904))*SIN(RADIANS(E905))+COS(RADIANS(G904))*COS(RADIANS(E905))*COS(RADIANS(AL895))))&gt;90,0,$F$4*$F$5/E904^2*(SIN(RADIANS(G904))*SIN(RADIANS(E905))+COS(RADIANS(G904))*COS(RADIANS(E905))*COS(RADIANS(AL895))))</f>
        <v>0</v>
      </c>
      <c r="AM904" s="3">
        <f>IF(DEGREES(ACOS(SIN(RADIANS(G904))*SIN(RADIANS(E905))+COS(RADIANS(G904))*COS(RADIANS(E905))*COS(RADIANS(AM895))))&gt;90,0,$F$4*$F$5/E904^2*(SIN(RADIANS(G904))*SIN(RADIANS(E905))+COS(RADIANS(G904))*COS(RADIANS(E905))*COS(RADIANS(AM895))))</f>
        <v>0</v>
      </c>
      <c r="AN904" s="3">
        <f>IF(DEGREES(ACOS(SIN(RADIANS(G904))*SIN(RADIANS(E905))+COS(RADIANS(G904))*COS(RADIANS(E905))*COS(RADIANS(AN895))))&gt;90,0,$F$4*$F$5/E904^2*(SIN(RADIANS(G904))*SIN(RADIANS(E905))+COS(RADIANS(G904))*COS(RADIANS(E905))*COS(RADIANS(AN895))))</f>
        <v>0</v>
      </c>
      <c r="AO904" s="3">
        <f>IF(DEGREES(ACOS(SIN(RADIANS(G904))*SIN(RADIANS(E905))+COS(RADIANS(G904))*COS(RADIANS(E905))*COS(RADIANS(AO895))))&gt;90,0,$F$4*$F$5/E904^2*(SIN(RADIANS(G904))*SIN(RADIANS(E905))+COS(RADIANS(G904))*COS(RADIANS(E905))*COS(RADIANS(AO895))))</f>
        <v>0</v>
      </c>
      <c r="AP904" s="3">
        <f>IF(DEGREES(ACOS(SIN(RADIANS(G904))*SIN(RADIANS(E905))+COS(RADIANS(G904))*COS(RADIANS(E905))*COS(RADIANS(AP895))))&gt;90,0,$F$4*$F$5/E904^2*(SIN(RADIANS(G904))*SIN(RADIANS(E905))+COS(RADIANS(G904))*COS(RADIANS(E905))*COS(RADIANS(AP895))))</f>
        <v>0</v>
      </c>
      <c r="AQ904" s="3">
        <f>IF(DEGREES(ACOS(SIN(RADIANS(G904))*SIN(RADIANS(E905))+COS(RADIANS(G904))*COS(RADIANS(E905))*COS(RADIANS(AQ895))))&gt;90,0,$F$4*$F$5/E904^2*(SIN(RADIANS(G904))*SIN(RADIANS(E905))+COS(RADIANS(G904))*COS(RADIANS(E905))*COS(RADIANS(AQ895))))</f>
        <v>0</v>
      </c>
      <c r="AR904" s="3">
        <f>IF(DEGREES(ACOS(SIN(RADIANS(G904))*SIN(RADIANS(E905))+COS(RADIANS(G904))*COS(RADIANS(E905))*COS(RADIANS(AR895))))&gt;90,0,$F$4*$F$5/E904^2*(SIN(RADIANS(G904))*SIN(RADIANS(E905))+COS(RADIANS(G904))*COS(RADIANS(E905))*COS(RADIANS(AR895))))</f>
        <v>0</v>
      </c>
    </row>
    <row r="905" spans="2:44" ht="15.75" customHeight="1" x14ac:dyDescent="0.2">
      <c r="B905" s="20" t="s">
        <v>737</v>
      </c>
      <c r="E905" s="3">
        <f>IF($F$8&gt;90,180-$F$8,$F$8)*SIN(RADIANS(E899))</f>
        <v>0</v>
      </c>
      <c r="G905" s="3">
        <v>10</v>
      </c>
      <c r="I905" s="3">
        <f>IF(DEGREES(ACOS(SIN(RADIANS(G905))*SIN(RADIANS(E905))+COS(RADIANS(G905))*COS(RADIANS(E905))*COS(RADIANS(I895))))&gt;90,0,$F$4*$F$5/E904^2*(SIN(RADIANS(G905))*SIN(RADIANS(E905))+COS(RADIANS(G905))*COS(RADIANS(E905))*COS(RADIANS(I895))))</f>
        <v>0</v>
      </c>
      <c r="J905" s="3">
        <f>IF(DEGREES(ACOS(SIN(RADIANS(G905))*SIN(RADIANS(E905))+COS(RADIANS(G905))*COS(RADIANS(E905))*COS(RADIANS(J895))))&gt;90,0,$F$4*$F$5/E904^2*(SIN(RADIANS(G905))*SIN(RADIANS(E905))+COS(RADIANS(G905))*COS(RADIANS(E905))*COS(RADIANS(J895))))</f>
        <v>0</v>
      </c>
      <c r="K905" s="3">
        <f>IF(DEGREES(ACOS(SIN(RADIANS(G905))*SIN(RADIANS(E905))+COS(RADIANS(G905))*COS(RADIANS(E905))*COS(RADIANS(K895))))&gt;90,0,$F$4*$F$5/E904^2*(SIN(RADIANS(G905))*SIN(RADIANS(E905))+COS(RADIANS(G905))*COS(RADIANS(E905))*COS(RADIANS(K895))))</f>
        <v>0</v>
      </c>
      <c r="L905" s="3">
        <f>IF(DEGREES(ACOS(SIN(RADIANS(G905))*SIN(RADIANS(E905))+COS(RADIANS(G905))*COS(RADIANS(E905))*COS(RADIANS(L895))))&gt;90,0,$F$4*$F$5/E904^2*(SIN(RADIANS(G905))*SIN(RADIANS(E905))+COS(RADIANS(G905))*COS(RADIANS(E905))*COS(RADIANS(L895))))</f>
        <v>0</v>
      </c>
      <c r="M905" s="3">
        <f>IF(DEGREES(ACOS(SIN(RADIANS(G905))*SIN(RADIANS(E905))+COS(RADIANS(G905))*COS(RADIANS(E905))*COS(RADIANS(M895))))&gt;90,0,$F$4*$F$5/E904^2*(SIN(RADIANS(G905))*SIN(RADIANS(E905))+COS(RADIANS(G905))*COS(RADIANS(E905))*COS(RADIANS(M895))))</f>
        <v>0</v>
      </c>
      <c r="N905" s="3">
        <f>IF(DEGREES(ACOS(SIN(RADIANS(G905))*SIN(RADIANS(E905))+COS(RADIANS(G905))*COS(RADIANS(E905))*COS(RADIANS(N895))))&gt;90,0,$F$4*$F$5/E904^2*(SIN(RADIANS(G905))*SIN(RADIANS(E905))+COS(RADIANS(G905))*COS(RADIANS(E905))*COS(RADIANS(N895))))</f>
        <v>0</v>
      </c>
      <c r="O905" s="3">
        <f>IF(DEGREES(ACOS(SIN(RADIANS(G905))*SIN(RADIANS(E905))+COS(RADIANS(G905))*COS(RADIANS(E905))*COS(RADIANS(O895))))&gt;90,0,$F$4*$F$5/E904^2*(SIN(RADIANS(G905))*SIN(RADIANS(E905))+COS(RADIANS(G905))*COS(RADIANS(E905))*COS(RADIANS(O895))))</f>
        <v>0</v>
      </c>
      <c r="P905" s="3">
        <f>IF(DEGREES(ACOS(SIN(RADIANS(G905))*SIN(RADIANS(E905))+COS(RADIANS(G905))*COS(RADIANS(E905))*COS(RADIANS(P895))))&gt;90,0,$F$4*$F$5/E904^2*(SIN(RADIANS(G905))*SIN(RADIANS(E905))+COS(RADIANS(G905))*COS(RADIANS(E905))*COS(RADIANS(P895))))</f>
        <v>0</v>
      </c>
      <c r="Q905" s="3">
        <f>IF(DEGREES(ACOS(SIN(RADIANS(G905))*SIN(RADIANS(E905))+COS(RADIANS(G905))*COS(RADIANS(E905))*COS(RADIANS(Q895))))&gt;90,0,$F$4*$F$5/E904^2*(SIN(RADIANS(G905))*SIN(RADIANS(E905))+COS(RADIANS(G905))*COS(RADIANS(E905))*COS(RADIANS(Q895))))</f>
        <v>0</v>
      </c>
      <c r="R905" s="3" t="e">
        <f>IF(DEGREES(ACOS(SIN(RADIANS(G905))*SIN(RADIANS(E905))+COS(RADIANS(G905))*COS(RADIANS(E905))*COS(RADIANS(R895))))&gt;90,0,$F$4*$F$5/E904^2*(SIN(RADIANS(G905))*SIN(RADIANS(E905))+COS(RADIANS(G905))*COS(RADIANS(E905))*COS(RADIANS(R895))))</f>
        <v>#DIV/0!</v>
      </c>
      <c r="S905" s="3" t="e">
        <f>IF(DEGREES(ACOS(SIN(RADIANS(G905))*SIN(RADIANS(E905))+COS(RADIANS(G905))*COS(RADIANS(E905))*COS(RADIANS(S895))))&gt;90,0,$F$4*$F$5/E904^2*(SIN(RADIANS(G905))*SIN(RADIANS(E905))+COS(RADIANS(G905))*COS(RADIANS(E905))*COS(RADIANS(S895))))</f>
        <v>#DIV/0!</v>
      </c>
      <c r="T905" s="3" t="e">
        <f>IF(DEGREES(ACOS(SIN(RADIANS(G905))*SIN(RADIANS(E905))+COS(RADIANS(G905))*COS(RADIANS(E905))*COS(RADIANS(T895))))&gt;90,0,$F$4*$F$5/E904^2*(SIN(RADIANS(G905))*SIN(RADIANS(E905))+COS(RADIANS(G905))*COS(RADIANS(E905))*COS(RADIANS(T895))))</f>
        <v>#DIV/0!</v>
      </c>
      <c r="U905" s="3" t="e">
        <f>IF(DEGREES(ACOS(SIN(RADIANS(G905))*SIN(RADIANS(E905))+COS(RADIANS(G905))*COS(RADIANS(E905))*COS(RADIANS(U895))))&gt;90,0,$F$4*$F$5/E904^2*(SIN(RADIANS(G905))*SIN(RADIANS(E905))+COS(RADIANS(G905))*COS(RADIANS(E905))*COS(RADIANS(U895))))</f>
        <v>#DIV/0!</v>
      </c>
      <c r="V905" s="3" t="e">
        <f>IF(DEGREES(ACOS(SIN(RADIANS(G905))*SIN(RADIANS(E905))+COS(RADIANS(G905))*COS(RADIANS(E905))*COS(RADIANS(V895))))&gt;90,0,$F$4*$F$5/E904^2*(SIN(RADIANS(G905))*SIN(RADIANS(E905))+COS(RADIANS(G905))*COS(RADIANS(E905))*COS(RADIANS(V895))))</f>
        <v>#DIV/0!</v>
      </c>
      <c r="W905" s="3" t="e">
        <f>IF(DEGREES(ACOS(SIN(RADIANS(G905))*SIN(RADIANS(E905))+COS(RADIANS(G905))*COS(RADIANS(E905))*COS(RADIANS(W895))))&gt;90,0,$F$4*$F$5/E904^2*(SIN(RADIANS(G905))*SIN(RADIANS(E905))+COS(RADIANS(G905))*COS(RADIANS(E905))*COS(RADIANS(W895))))</f>
        <v>#DIV/0!</v>
      </c>
      <c r="X905" s="3" t="e">
        <f>IF(DEGREES(ACOS(SIN(RADIANS(G905))*SIN(RADIANS(E905))+COS(RADIANS(G905))*COS(RADIANS(E905))*COS(RADIANS(X895))))&gt;90,0,$F$4*$F$5/E904^2*(SIN(RADIANS(G905))*SIN(RADIANS(E905))+COS(RADIANS(G905))*COS(RADIANS(E905))*COS(RADIANS(X895))))</f>
        <v>#DIV/0!</v>
      </c>
      <c r="Y905" s="3" t="e">
        <f>IF(DEGREES(ACOS(SIN(RADIANS(G905))*SIN(RADIANS(E905))+COS(RADIANS(G905))*COS(RADIANS(E905))*COS(RADIANS(Y895))))&gt;90,0,$F$4*$F$5/E904^2*(SIN(RADIANS(G905))*SIN(RADIANS(E905))+COS(RADIANS(G905))*COS(RADIANS(E905))*COS(RADIANS(Y895))))</f>
        <v>#DIV/0!</v>
      </c>
      <c r="Z905" s="3" t="e">
        <f>IF(DEGREES(ACOS(SIN(RADIANS(G905))*SIN(RADIANS(E905))+COS(RADIANS(G905))*COS(RADIANS(E905))*COS(RADIANS(Z895))))&gt;90,0,$F$4*$F$5/E904^2*(SIN(RADIANS(G905))*SIN(RADIANS(E905))+COS(RADIANS(G905))*COS(RADIANS(E905))*COS(RADIANS(Z895))))</f>
        <v>#DIV/0!</v>
      </c>
      <c r="AA905" s="3" t="e">
        <f>IF(DEGREES(ACOS(SIN(RADIANS(G905))*SIN(RADIANS(E905))+COS(RADIANS(G905))*COS(RADIANS(E905))*COS(RADIANS(AA895))))&gt;90,0,$F$4*$F$5/E904^2*(SIN(RADIANS(G905))*SIN(RADIANS(E905))+COS(RADIANS(G905))*COS(RADIANS(E905))*COS(RADIANS(AA895))))</f>
        <v>#DIV/0!</v>
      </c>
      <c r="AB905" s="3" t="e">
        <f>IF(DEGREES(ACOS(SIN(RADIANS(G905))*SIN(RADIANS(E905))+COS(RADIANS(G905))*COS(RADIANS(E905))*COS(RADIANS(AB895))))&gt;90,0,$F$4*$F$5/E904^2*(SIN(RADIANS(G905))*SIN(RADIANS(E905))+COS(RADIANS(G905))*COS(RADIANS(E905))*COS(RADIANS(AB895))))</f>
        <v>#DIV/0!</v>
      </c>
      <c r="AC905" s="3" t="e">
        <f>IF(DEGREES(ACOS(SIN(RADIANS(G905))*SIN(RADIANS(E905))+COS(RADIANS(G905))*COS(RADIANS(E905))*COS(RADIANS(AC895))))&gt;90,0,$F$4*$F$5/E904^2*(SIN(RADIANS(G905))*SIN(RADIANS(E905))+COS(RADIANS(G905))*COS(RADIANS(E905))*COS(RADIANS(AC895))))</f>
        <v>#DIV/0!</v>
      </c>
      <c r="AD905" s="3" t="e">
        <f>IF(DEGREES(ACOS(SIN(RADIANS(G905))*SIN(RADIANS(E905))+COS(RADIANS(G905))*COS(RADIANS(E905))*COS(RADIANS(AD895))))&gt;90,0,$F$4*$F$5/E904^2*(SIN(RADIANS(G905))*SIN(RADIANS(E905))+COS(RADIANS(G905))*COS(RADIANS(E905))*COS(RADIANS(AD895))))</f>
        <v>#DIV/0!</v>
      </c>
      <c r="AE905" s="3" t="e">
        <f>IF(DEGREES(ACOS(SIN(RADIANS(G905))*SIN(RADIANS(E905))+COS(RADIANS(G905))*COS(RADIANS(E905))*COS(RADIANS(AE895))))&gt;90,0,$F$4*$F$5/E904^2*(SIN(RADIANS(G905))*SIN(RADIANS(E905))+COS(RADIANS(G905))*COS(RADIANS(E905))*COS(RADIANS(AE895))))</f>
        <v>#DIV/0!</v>
      </c>
      <c r="AF905" s="3" t="e">
        <f>IF(DEGREES(ACOS(SIN(RADIANS(G905))*SIN(RADIANS(E905))+COS(RADIANS(G905))*COS(RADIANS(E905))*COS(RADIANS(AF895))))&gt;90,0,$F$4*$F$5/E904^2*(SIN(RADIANS(G905))*SIN(RADIANS(E905))+COS(RADIANS(G905))*COS(RADIANS(E905))*COS(RADIANS(AF895))))</f>
        <v>#DIV/0!</v>
      </c>
      <c r="AG905" s="3" t="e">
        <f>IF(DEGREES(ACOS(SIN(RADIANS(G905))*SIN(RADIANS(E905))+COS(RADIANS(G905))*COS(RADIANS(E905))*COS(RADIANS(AG895))))&gt;90,0,$F$4*$F$5/E904^2*(SIN(RADIANS(G905))*SIN(RADIANS(E905))+COS(RADIANS(G905))*COS(RADIANS(E905))*COS(RADIANS(AG895))))</f>
        <v>#DIV/0!</v>
      </c>
      <c r="AH905" s="3" t="e">
        <f>IF(DEGREES(ACOS(SIN(RADIANS(G905))*SIN(RADIANS(E905))+COS(RADIANS(G905))*COS(RADIANS(E905))*COS(RADIANS(AH895))))&gt;90,0,$F$4*$F$5/E904^2*(SIN(RADIANS(G905))*SIN(RADIANS(E905))+COS(RADIANS(G905))*COS(RADIANS(E905))*COS(RADIANS(AH895))))</f>
        <v>#DIV/0!</v>
      </c>
      <c r="AI905" s="3" t="e">
        <f>IF(DEGREES(ACOS(SIN(RADIANS(G905))*SIN(RADIANS(E905))+COS(RADIANS(G905))*COS(RADIANS(E905))*COS(RADIANS(AI895))))&gt;90,0,$F$4*$F$5/E904^2*(SIN(RADIANS(G905))*SIN(RADIANS(E905))+COS(RADIANS(G905))*COS(RADIANS(E905))*COS(RADIANS(AI895))))</f>
        <v>#DIV/0!</v>
      </c>
      <c r="AJ905" s="3" t="e">
        <f>IF(DEGREES(ACOS(SIN(RADIANS(G905))*SIN(RADIANS(E905))+COS(RADIANS(G905))*COS(RADIANS(E905))*COS(RADIANS(AJ895))))&gt;90,0,$F$4*$F$5/E904^2*(SIN(RADIANS(G905))*SIN(RADIANS(E905))+COS(RADIANS(G905))*COS(RADIANS(E905))*COS(RADIANS(AJ895))))</f>
        <v>#DIV/0!</v>
      </c>
      <c r="AK905" s="3">
        <f>IF(DEGREES(ACOS(SIN(RADIANS(G905))*SIN(RADIANS(E905))+COS(RADIANS(G905))*COS(RADIANS(E905))*COS(RADIANS(AK895))))&gt;90,0,$F$4*$F$5/E904^2*(SIN(RADIANS(G905))*SIN(RADIANS(E905))+COS(RADIANS(G905))*COS(RADIANS(E905))*COS(RADIANS(AK895))))</f>
        <v>0</v>
      </c>
      <c r="AL905" s="3">
        <f>IF(DEGREES(ACOS(SIN(RADIANS(G905))*SIN(RADIANS(E905))+COS(RADIANS(G905))*COS(RADIANS(E905))*COS(RADIANS(AL895))))&gt;90,0,$F$4*$F$5/E904^2*(SIN(RADIANS(G905))*SIN(RADIANS(E905))+COS(RADIANS(G905))*COS(RADIANS(E905))*COS(RADIANS(AL895))))</f>
        <v>0</v>
      </c>
      <c r="AM905" s="3">
        <f>IF(DEGREES(ACOS(SIN(RADIANS(G905))*SIN(RADIANS(E905))+COS(RADIANS(G905))*COS(RADIANS(E905))*COS(RADIANS(AM895))))&gt;90,0,$F$4*$F$5/E904^2*(SIN(RADIANS(G905))*SIN(RADIANS(E905))+COS(RADIANS(G905))*COS(RADIANS(E905))*COS(RADIANS(AM895))))</f>
        <v>0</v>
      </c>
      <c r="AN905" s="3">
        <f>IF(DEGREES(ACOS(SIN(RADIANS(G905))*SIN(RADIANS(E905))+COS(RADIANS(G905))*COS(RADIANS(E905))*COS(RADIANS(AN895))))&gt;90,0,$F$4*$F$5/E904^2*(SIN(RADIANS(G905))*SIN(RADIANS(E905))+COS(RADIANS(G905))*COS(RADIANS(E905))*COS(RADIANS(AN895))))</f>
        <v>0</v>
      </c>
      <c r="AO905" s="3">
        <f>IF(DEGREES(ACOS(SIN(RADIANS(G905))*SIN(RADIANS(E905))+COS(RADIANS(G905))*COS(RADIANS(E905))*COS(RADIANS(AO895))))&gt;90,0,$F$4*$F$5/E904^2*(SIN(RADIANS(G905))*SIN(RADIANS(E905))+COS(RADIANS(G905))*COS(RADIANS(E905))*COS(RADIANS(AO895))))</f>
        <v>0</v>
      </c>
      <c r="AP905" s="3">
        <f>IF(DEGREES(ACOS(SIN(RADIANS(G905))*SIN(RADIANS(E905))+COS(RADIANS(G905))*COS(RADIANS(E905))*COS(RADIANS(AP895))))&gt;90,0,$F$4*$F$5/E904^2*(SIN(RADIANS(G905))*SIN(RADIANS(E905))+COS(RADIANS(G905))*COS(RADIANS(E905))*COS(RADIANS(AP895))))</f>
        <v>0</v>
      </c>
      <c r="AQ905" s="3">
        <f>IF(DEGREES(ACOS(SIN(RADIANS(G905))*SIN(RADIANS(E905))+COS(RADIANS(G905))*COS(RADIANS(E905))*COS(RADIANS(AQ895))))&gt;90,0,$F$4*$F$5/E904^2*(SIN(RADIANS(G905))*SIN(RADIANS(E905))+COS(RADIANS(G905))*COS(RADIANS(E905))*COS(RADIANS(AQ895))))</f>
        <v>0</v>
      </c>
      <c r="AR905" s="3">
        <f>IF(DEGREES(ACOS(SIN(RADIANS(G905))*SIN(RADIANS(E905))+COS(RADIANS(G905))*COS(RADIANS(E905))*COS(RADIANS(AR895))))&gt;90,0,$F$4*$F$5/E904^2*(SIN(RADIANS(G905))*SIN(RADIANS(E905))+COS(RADIANS(G905))*COS(RADIANS(E905))*COS(RADIANS(AR895))))</f>
        <v>0</v>
      </c>
    </row>
    <row r="906" spans="2:44" ht="15.75" customHeight="1" x14ac:dyDescent="0.2">
      <c r="B906" s="20" t="s">
        <v>789</v>
      </c>
      <c r="E906" s="3">
        <f>IF($F$10=0,IF(E897&lt;360,E897,E897-360),($F$10+1)*E897)</f>
        <v>10</v>
      </c>
      <c r="G906" s="3">
        <v>0</v>
      </c>
      <c r="I906" s="3">
        <f>IF(DEGREES(ACOS(SIN(RADIANS(G906))*SIN(RADIANS(E905))+COS(RADIANS(G906))*COS(RADIANS(E905))*COS(RADIANS(I895))))&gt;90,0,$F$4*$F$5/E904^2*(SIN(RADIANS(G906))*SIN(RADIANS(E905))+COS(RADIANS(G906))*COS(RADIANS(E905))*COS(RADIANS(I895))))</f>
        <v>0</v>
      </c>
      <c r="J906" s="3">
        <f>IF(DEGREES(ACOS(SIN(RADIANS(G906))*SIN(RADIANS(E905))+COS(RADIANS(G906))*COS(RADIANS(E905))*COS(RADIANS(J895))))&gt;90,0,$F$4*$F$5/E904^2*(SIN(RADIANS(G906))*SIN(RADIANS(E905))+COS(RADIANS(G906))*COS(RADIANS(E905))*COS(RADIANS(J895))))</f>
        <v>0</v>
      </c>
      <c r="K906" s="3">
        <f>IF(DEGREES(ACOS(SIN(RADIANS(G906))*SIN(RADIANS(E905))+COS(RADIANS(G906))*COS(RADIANS(E905))*COS(RADIANS(K895))))&gt;90,0,$F$4*$F$5/E904^2*(SIN(RADIANS(G906))*SIN(RADIANS(E905))+COS(RADIANS(G906))*COS(RADIANS(E905))*COS(RADIANS(K895))))</f>
        <v>0</v>
      </c>
      <c r="L906" s="3">
        <f>IF(DEGREES(ACOS(SIN(RADIANS(G906))*SIN(RADIANS(E905))+COS(RADIANS(G906))*COS(RADIANS(E905))*COS(RADIANS(L895))))&gt;90,0,$F$4*$F$5/E904^2*(SIN(RADIANS(G906))*SIN(RADIANS(E905))+COS(RADIANS(G906))*COS(RADIANS(E905))*COS(RADIANS(L895))))</f>
        <v>0</v>
      </c>
      <c r="M906" s="3">
        <f>IF(DEGREES(ACOS(SIN(RADIANS(G906))*SIN(RADIANS(E905))+COS(RADIANS(G906))*COS(RADIANS(E905))*COS(RADIANS(M895))))&gt;90,0,$F$4*$F$5/E904^2*(SIN(RADIANS(G906))*SIN(RADIANS(E905))+COS(RADIANS(G906))*COS(RADIANS(E905))*COS(RADIANS(M895))))</f>
        <v>0</v>
      </c>
      <c r="N906" s="3">
        <f>IF(DEGREES(ACOS(SIN(RADIANS(G906))*SIN(RADIANS(E905))+COS(RADIANS(G906))*COS(RADIANS(E905))*COS(RADIANS(N895))))&gt;90,0,$F$4*$F$5/E904^2*(SIN(RADIANS(G906))*SIN(RADIANS(E905))+COS(RADIANS(G906))*COS(RADIANS(E905))*COS(RADIANS(N895))))</f>
        <v>0</v>
      </c>
      <c r="O906" s="3">
        <f>IF(DEGREES(ACOS(SIN(RADIANS(G906))*SIN(RADIANS(E905))+COS(RADIANS(G906))*COS(RADIANS(E905))*COS(RADIANS(O895))))&gt;90,0,$F$4*$F$5/E904^2*(SIN(RADIANS(G906))*SIN(RADIANS(E905))+COS(RADIANS(G906))*COS(RADIANS(E905))*COS(RADIANS(O895))))</f>
        <v>0</v>
      </c>
      <c r="P906" s="3">
        <f>IF(DEGREES(ACOS(SIN(RADIANS(G906))*SIN(RADIANS(E905))+COS(RADIANS(G906))*COS(RADIANS(E905))*COS(RADIANS(P895))))&gt;90,0,$F$4*$F$5/E904^2*(SIN(RADIANS(G906))*SIN(RADIANS(E905))+COS(RADIANS(G906))*COS(RADIANS(E905))*COS(RADIANS(P895))))</f>
        <v>0</v>
      </c>
      <c r="Q906" s="3">
        <f>IF(DEGREES(ACOS(SIN(RADIANS(G906))*SIN(RADIANS(E905))+COS(RADIANS(G906))*COS(RADIANS(E905))*COS(RADIANS(Q895))))&gt;90,0,$F$4*$F$5/E904^2*(SIN(RADIANS(G906))*SIN(RADIANS(E905))+COS(RADIANS(G906))*COS(RADIANS(E905))*COS(RADIANS(Q895))))</f>
        <v>0</v>
      </c>
      <c r="R906" s="3" t="e">
        <f>IF(DEGREES(ACOS(SIN(RADIANS(G906))*SIN(RADIANS(E905))+COS(RADIANS(G906))*COS(RADIANS(E905))*COS(RADIANS(R895))))&gt;90,0,$F$4*$F$5/E904^2*(SIN(RADIANS(G906))*SIN(RADIANS(E905))+COS(RADIANS(G906))*COS(RADIANS(E905))*COS(RADIANS(R895))))</f>
        <v>#DIV/0!</v>
      </c>
      <c r="S906" s="3" t="e">
        <f>IF(DEGREES(ACOS(SIN(RADIANS(G906))*SIN(RADIANS(E905))+COS(RADIANS(G906))*COS(RADIANS(E905))*COS(RADIANS(S895))))&gt;90,0,$F$4*$F$5/E904^2*(SIN(RADIANS(G906))*SIN(RADIANS(E905))+COS(RADIANS(G906))*COS(RADIANS(E905))*COS(RADIANS(S895))))</f>
        <v>#DIV/0!</v>
      </c>
      <c r="T906" s="3" t="e">
        <f>IF(DEGREES(ACOS(SIN(RADIANS(G906))*SIN(RADIANS(E905))+COS(RADIANS(G906))*COS(RADIANS(E905))*COS(RADIANS(T895))))&gt;90,0,$F$4*$F$5/E904^2*(SIN(RADIANS(G906))*SIN(RADIANS(E905))+COS(RADIANS(G906))*COS(RADIANS(E905))*COS(RADIANS(T895))))</f>
        <v>#DIV/0!</v>
      </c>
      <c r="U906" s="3" t="e">
        <f>IF(DEGREES(ACOS(SIN(RADIANS(G906))*SIN(RADIANS(E905))+COS(RADIANS(G906))*COS(RADIANS(E905))*COS(RADIANS(U895))))&gt;90,0,$F$4*$F$5/E904^2*(SIN(RADIANS(G906))*SIN(RADIANS(E905))+COS(RADIANS(G906))*COS(RADIANS(E905))*COS(RADIANS(U895))))</f>
        <v>#DIV/0!</v>
      </c>
      <c r="V906" s="3" t="e">
        <f>IF(DEGREES(ACOS(SIN(RADIANS(G906))*SIN(RADIANS(E905))+COS(RADIANS(G906))*COS(RADIANS(E905))*COS(RADIANS(V895))))&gt;90,0,$F$4*$F$5/E904^2*(SIN(RADIANS(G906))*SIN(RADIANS(E905))+COS(RADIANS(G906))*COS(RADIANS(E905))*COS(RADIANS(V895))))</f>
        <v>#DIV/0!</v>
      </c>
      <c r="W906" s="3" t="e">
        <f>IF(DEGREES(ACOS(SIN(RADIANS(G906))*SIN(RADIANS(E905))+COS(RADIANS(G906))*COS(RADIANS(E905))*COS(RADIANS(W895))))&gt;90,0,$F$4*$F$5/E904^2*(SIN(RADIANS(G906))*SIN(RADIANS(E905))+COS(RADIANS(G906))*COS(RADIANS(E905))*COS(RADIANS(W895))))</f>
        <v>#DIV/0!</v>
      </c>
      <c r="X906" s="3" t="e">
        <f>IF(DEGREES(ACOS(SIN(RADIANS(G906))*SIN(RADIANS(E905))+COS(RADIANS(G906))*COS(RADIANS(E905))*COS(RADIANS(X895))))&gt;90,0,$F$4*$F$5/E904^2*(SIN(RADIANS(G906))*SIN(RADIANS(E905))+COS(RADIANS(G906))*COS(RADIANS(E905))*COS(RADIANS(X895))))</f>
        <v>#DIV/0!</v>
      </c>
      <c r="Y906" s="3" t="e">
        <f>IF(DEGREES(ACOS(SIN(RADIANS(G906))*SIN(RADIANS(E905))+COS(RADIANS(G906))*COS(RADIANS(E905))*COS(RADIANS(Y895))))&gt;90,0,$F$4*$F$5/E904^2*(SIN(RADIANS(G906))*SIN(RADIANS(E905))+COS(RADIANS(G906))*COS(RADIANS(E905))*COS(RADIANS(Y895))))</f>
        <v>#DIV/0!</v>
      </c>
      <c r="Z906" s="3" t="e">
        <f>IF(DEGREES(ACOS(SIN(RADIANS(G906))*SIN(RADIANS(E905))+COS(RADIANS(G906))*COS(RADIANS(E905))*COS(RADIANS(Z895))))&gt;90,0,$F$4*$F$5/E904^2*(SIN(RADIANS(G906))*SIN(RADIANS(E905))+COS(RADIANS(G906))*COS(RADIANS(E905))*COS(RADIANS(Z895))))</f>
        <v>#DIV/0!</v>
      </c>
      <c r="AA906" s="3" t="e">
        <f>IF(DEGREES(ACOS(SIN(RADIANS(G906))*SIN(RADIANS(E905))+COS(RADIANS(G906))*COS(RADIANS(E905))*COS(RADIANS(AA895))))&gt;90,0,$F$4*$F$5/E904^2*(SIN(RADIANS(G906))*SIN(RADIANS(E905))+COS(RADIANS(G906))*COS(RADIANS(E905))*COS(RADIANS(AA895))))</f>
        <v>#DIV/0!</v>
      </c>
      <c r="AB906" s="3" t="e">
        <f>IF(DEGREES(ACOS(SIN(RADIANS(G906))*SIN(RADIANS(E905))+COS(RADIANS(G906))*COS(RADIANS(E905))*COS(RADIANS(AB895))))&gt;90,0,$F$4*$F$5/E904^2*(SIN(RADIANS(G906))*SIN(RADIANS(E905))+COS(RADIANS(G906))*COS(RADIANS(E905))*COS(RADIANS(AB895))))</f>
        <v>#DIV/0!</v>
      </c>
      <c r="AC906" s="3" t="e">
        <f>IF(DEGREES(ACOS(SIN(RADIANS(G906))*SIN(RADIANS(E905))+COS(RADIANS(G906))*COS(RADIANS(E905))*COS(RADIANS(AC895))))&gt;90,0,$F$4*$F$5/E904^2*(SIN(RADIANS(G906))*SIN(RADIANS(E905))+COS(RADIANS(G906))*COS(RADIANS(E905))*COS(RADIANS(AC895))))</f>
        <v>#DIV/0!</v>
      </c>
      <c r="AD906" s="3" t="e">
        <f>IF(DEGREES(ACOS(SIN(RADIANS(G906))*SIN(RADIANS(E905))+COS(RADIANS(G906))*COS(RADIANS(E905))*COS(RADIANS(AD895))))&gt;90,0,$F$4*$F$5/E904^2*(SIN(RADIANS(G906))*SIN(RADIANS(E905))+COS(RADIANS(G906))*COS(RADIANS(E905))*COS(RADIANS(AD895))))</f>
        <v>#DIV/0!</v>
      </c>
      <c r="AE906" s="3" t="e">
        <f>IF(DEGREES(ACOS(SIN(RADIANS(G906))*SIN(RADIANS(E905))+COS(RADIANS(G906))*COS(RADIANS(E905))*COS(RADIANS(AE895))))&gt;90,0,$F$4*$F$5/E904^2*(SIN(RADIANS(G906))*SIN(RADIANS(E905))+COS(RADIANS(G906))*COS(RADIANS(E905))*COS(RADIANS(AE895))))</f>
        <v>#DIV/0!</v>
      </c>
      <c r="AF906" s="3" t="e">
        <f>IF(DEGREES(ACOS(SIN(RADIANS(G906))*SIN(RADIANS(E905))+COS(RADIANS(G906))*COS(RADIANS(E905))*COS(RADIANS(AF895))))&gt;90,0,$F$4*$F$5/E904^2*(SIN(RADIANS(G906))*SIN(RADIANS(E905))+COS(RADIANS(G906))*COS(RADIANS(E905))*COS(RADIANS(AF895))))</f>
        <v>#DIV/0!</v>
      </c>
      <c r="AG906" s="3" t="e">
        <f>IF(DEGREES(ACOS(SIN(RADIANS(G906))*SIN(RADIANS(E905))+COS(RADIANS(G906))*COS(RADIANS(E905))*COS(RADIANS(AG895))))&gt;90,0,$F$4*$F$5/E904^2*(SIN(RADIANS(G906))*SIN(RADIANS(E905))+COS(RADIANS(G906))*COS(RADIANS(E905))*COS(RADIANS(AG895))))</f>
        <v>#DIV/0!</v>
      </c>
      <c r="AH906" s="3" t="e">
        <f>IF(DEGREES(ACOS(SIN(RADIANS(G906))*SIN(RADIANS(E905))+COS(RADIANS(G906))*COS(RADIANS(E905))*COS(RADIANS(AH895))))&gt;90,0,$F$4*$F$5/E904^2*(SIN(RADIANS(G906))*SIN(RADIANS(E905))+COS(RADIANS(G906))*COS(RADIANS(E905))*COS(RADIANS(AH895))))</f>
        <v>#DIV/0!</v>
      </c>
      <c r="AI906" s="3" t="e">
        <f>IF(DEGREES(ACOS(SIN(RADIANS(G906))*SIN(RADIANS(E905))+COS(RADIANS(G906))*COS(RADIANS(E905))*COS(RADIANS(AI895))))&gt;90,0,$F$4*$F$5/E904^2*(SIN(RADIANS(G906))*SIN(RADIANS(E905))+COS(RADIANS(G906))*COS(RADIANS(E905))*COS(RADIANS(AI895))))</f>
        <v>#DIV/0!</v>
      </c>
      <c r="AJ906" s="3" t="e">
        <f>IF(DEGREES(ACOS(SIN(RADIANS(G906))*SIN(RADIANS(E905))+COS(RADIANS(G906))*COS(RADIANS(E905))*COS(RADIANS(AJ895))))&gt;90,0,$F$4*$F$5/E904^2*(SIN(RADIANS(G906))*SIN(RADIANS(E905))+COS(RADIANS(G906))*COS(RADIANS(E905))*COS(RADIANS(AJ895))))</f>
        <v>#DIV/0!</v>
      </c>
      <c r="AK906" s="3">
        <f>IF(DEGREES(ACOS(SIN(RADIANS(G906))*SIN(RADIANS(E905))+COS(RADIANS(G906))*COS(RADIANS(E905))*COS(RADIANS(AK895))))&gt;90,0,$F$4*$F$5/E904^2*(SIN(RADIANS(G906))*SIN(RADIANS(E905))+COS(RADIANS(G906))*COS(RADIANS(E905))*COS(RADIANS(AK895))))</f>
        <v>0</v>
      </c>
      <c r="AL906" s="3">
        <f>IF(DEGREES(ACOS(SIN(RADIANS(G906))*SIN(RADIANS(E905))+COS(RADIANS(G906))*COS(RADIANS(E905))*COS(RADIANS(AL895))))&gt;90,0,$F$4*$F$5/E904^2*(SIN(RADIANS(G906))*SIN(RADIANS(E905))+COS(RADIANS(G906))*COS(RADIANS(E905))*COS(RADIANS(AL895))))</f>
        <v>0</v>
      </c>
      <c r="AM906" s="3">
        <f>IF(DEGREES(ACOS(SIN(RADIANS(G906))*SIN(RADIANS(E905))+COS(RADIANS(G906))*COS(RADIANS(E905))*COS(RADIANS(AM895))))&gt;90,0,$F$4*$F$5/E904^2*(SIN(RADIANS(G906))*SIN(RADIANS(E905))+COS(RADIANS(G906))*COS(RADIANS(E905))*COS(RADIANS(AM895))))</f>
        <v>0</v>
      </c>
      <c r="AN906" s="3">
        <f>IF(DEGREES(ACOS(SIN(RADIANS(G906))*SIN(RADIANS(E905))+COS(RADIANS(G906))*COS(RADIANS(E905))*COS(RADIANS(AN895))))&gt;90,0,$F$4*$F$5/E904^2*(SIN(RADIANS(G906))*SIN(RADIANS(E905))+COS(RADIANS(G906))*COS(RADIANS(E905))*COS(RADIANS(AN895))))</f>
        <v>0</v>
      </c>
      <c r="AO906" s="3">
        <f>IF(DEGREES(ACOS(SIN(RADIANS(G906))*SIN(RADIANS(E905))+COS(RADIANS(G906))*COS(RADIANS(E905))*COS(RADIANS(AO895))))&gt;90,0,$F$4*$F$5/E904^2*(SIN(RADIANS(G906))*SIN(RADIANS(E905))+COS(RADIANS(G906))*COS(RADIANS(E905))*COS(RADIANS(AO895))))</f>
        <v>0</v>
      </c>
      <c r="AP906" s="3">
        <f>IF(DEGREES(ACOS(SIN(RADIANS(G906))*SIN(RADIANS(E905))+COS(RADIANS(G906))*COS(RADIANS(E905))*COS(RADIANS(AP895))))&gt;90,0,$F$4*$F$5/E904^2*(SIN(RADIANS(G906))*SIN(RADIANS(E905))+COS(RADIANS(G906))*COS(RADIANS(E905))*COS(RADIANS(AP895))))</f>
        <v>0</v>
      </c>
      <c r="AQ906" s="3">
        <f>IF(DEGREES(ACOS(SIN(RADIANS(G906))*SIN(RADIANS(E905))+COS(RADIANS(G906))*COS(RADIANS(E905))*COS(RADIANS(AQ895))))&gt;90,0,$F$4*$F$5/E904^2*(SIN(RADIANS(G906))*SIN(RADIANS(E905))+COS(RADIANS(G906))*COS(RADIANS(E905))*COS(RADIANS(AQ895))))</f>
        <v>0</v>
      </c>
      <c r="AR906" s="3">
        <f>IF(DEGREES(ACOS(SIN(RADIANS(G906))*SIN(RADIANS(E905))+COS(RADIANS(G906))*COS(RADIANS(E905))*COS(RADIANS(AR895))))&gt;90,0,$F$4*$F$5/E904^2*(SIN(RADIANS(G906))*SIN(RADIANS(E905))+COS(RADIANS(G906))*COS(RADIANS(E905))*COS(RADIANS(AR895))))</f>
        <v>0</v>
      </c>
    </row>
    <row r="907" spans="2:44" ht="15.75" customHeight="1" x14ac:dyDescent="0.2">
      <c r="B907" s="20" t="s">
        <v>790</v>
      </c>
      <c r="E907" s="3">
        <f>E906-E898-360*ROUNDDOWN((E906-E898)/360,0)</f>
        <v>0</v>
      </c>
      <c r="G907" s="3">
        <v>-10</v>
      </c>
      <c r="I907" s="3">
        <f>IF(DEGREES(ACOS(SIN(RADIANS(G907))*SIN(RADIANS(E905))+COS(RADIANS(G907))*COS(RADIANS(E905))*COS(RADIANS(I895))))&gt;90,0,$F$4*$F$5/E904^2*(SIN(RADIANS(G907))*SIN(RADIANS(E905))+COS(RADIANS(G907))*COS(RADIANS(E905))*COS(RADIANS(I895))))</f>
        <v>0</v>
      </c>
      <c r="J907" s="3">
        <f>IF(DEGREES(ACOS(SIN(RADIANS(G907))*SIN(RADIANS(E905))+COS(RADIANS(G907))*COS(RADIANS(E905))*COS(RADIANS(J895))))&gt;90,0,$F$4*$F$5/E904^2*(SIN(RADIANS(G907))*SIN(RADIANS(E905))+COS(RADIANS(G907))*COS(RADIANS(E905))*COS(RADIANS(J895))))</f>
        <v>0</v>
      </c>
      <c r="K907" s="3">
        <f>IF(DEGREES(ACOS(SIN(RADIANS(G907))*SIN(RADIANS(E905))+COS(RADIANS(G907))*COS(RADIANS(E905))*COS(RADIANS(K895))))&gt;90,0,$F$4*$F$5/E904^2*(SIN(RADIANS(G907))*SIN(RADIANS(E905))+COS(RADIANS(G907))*COS(RADIANS(E905))*COS(RADIANS(K895))))</f>
        <v>0</v>
      </c>
      <c r="L907" s="3">
        <f>IF(DEGREES(ACOS(SIN(RADIANS(G907))*SIN(RADIANS(E905))+COS(RADIANS(G907))*COS(RADIANS(E905))*COS(RADIANS(L895))))&gt;90,0,$F$4*$F$5/E904^2*(SIN(RADIANS(G907))*SIN(RADIANS(E905))+COS(RADIANS(G907))*COS(RADIANS(E905))*COS(RADIANS(L895))))</f>
        <v>0</v>
      </c>
      <c r="M907" s="3">
        <f>IF(DEGREES(ACOS(SIN(RADIANS(G907))*SIN(RADIANS(E905))+COS(RADIANS(G907))*COS(RADIANS(E905))*COS(RADIANS(M895))))&gt;90,0,$F$4*$F$5/E904^2*(SIN(RADIANS(G907))*SIN(RADIANS(E905))+COS(RADIANS(G907))*COS(RADIANS(E905))*COS(RADIANS(M895))))</f>
        <v>0</v>
      </c>
      <c r="N907" s="3">
        <f>IF(DEGREES(ACOS(SIN(RADIANS(G907))*SIN(RADIANS(E905))+COS(RADIANS(G907))*COS(RADIANS(E905))*COS(RADIANS(N895))))&gt;90,0,$F$4*$F$5/E904^2*(SIN(RADIANS(G907))*SIN(RADIANS(E905))+COS(RADIANS(G907))*COS(RADIANS(E905))*COS(RADIANS(N895))))</f>
        <v>0</v>
      </c>
      <c r="O907" s="3">
        <f>IF(DEGREES(ACOS(SIN(RADIANS(G907))*SIN(RADIANS(E905))+COS(RADIANS(G907))*COS(RADIANS(E905))*COS(RADIANS(O895))))&gt;90,0,$F$4*$F$5/E904^2*(SIN(RADIANS(G907))*SIN(RADIANS(E905))+COS(RADIANS(G907))*COS(RADIANS(E905))*COS(RADIANS(O895))))</f>
        <v>0</v>
      </c>
      <c r="P907" s="3">
        <f>IF(DEGREES(ACOS(SIN(RADIANS(G907))*SIN(RADIANS(E905))+COS(RADIANS(G907))*COS(RADIANS(E905))*COS(RADIANS(P895))))&gt;90,0,$F$4*$F$5/E904^2*(SIN(RADIANS(G907))*SIN(RADIANS(E905))+COS(RADIANS(G907))*COS(RADIANS(E905))*COS(RADIANS(P895))))</f>
        <v>0</v>
      </c>
      <c r="Q907" s="3">
        <f>IF(DEGREES(ACOS(SIN(RADIANS(G907))*SIN(RADIANS(E905))+COS(RADIANS(G907))*COS(RADIANS(E905))*COS(RADIANS(Q895))))&gt;90,0,$F$4*$F$5/E904^2*(SIN(RADIANS(G907))*SIN(RADIANS(E905))+COS(RADIANS(G907))*COS(RADIANS(E905))*COS(RADIANS(Q895))))</f>
        <v>0</v>
      </c>
      <c r="R907" s="3" t="e">
        <f>IF(DEGREES(ACOS(SIN(RADIANS(G907))*SIN(RADIANS(E905))+COS(RADIANS(G907))*COS(RADIANS(E905))*COS(RADIANS(R895))))&gt;90,0,$F$4*$F$5/E904^2*(SIN(RADIANS(G907))*SIN(RADIANS(E905))+COS(RADIANS(G907))*COS(RADIANS(E905))*COS(RADIANS(R895))))</f>
        <v>#DIV/0!</v>
      </c>
      <c r="S907" s="3" t="e">
        <f>IF(DEGREES(ACOS(SIN(RADIANS(G907))*SIN(RADIANS(E905))+COS(RADIANS(G907))*COS(RADIANS(E905))*COS(RADIANS(S895))))&gt;90,0,$F$4*$F$5/E904^2*(SIN(RADIANS(G907))*SIN(RADIANS(E905))+COS(RADIANS(G907))*COS(RADIANS(E905))*COS(RADIANS(S895))))</f>
        <v>#DIV/0!</v>
      </c>
      <c r="T907" s="3" t="e">
        <f>IF(DEGREES(ACOS(SIN(RADIANS(G907))*SIN(RADIANS(E905))+COS(RADIANS(G907))*COS(RADIANS(E905))*COS(RADIANS(T895))))&gt;90,0,$F$4*$F$5/E904^2*(SIN(RADIANS(G907))*SIN(RADIANS(E905))+COS(RADIANS(G907))*COS(RADIANS(E905))*COS(RADIANS(T895))))</f>
        <v>#DIV/0!</v>
      </c>
      <c r="U907" s="3" t="e">
        <f>IF(DEGREES(ACOS(SIN(RADIANS(G907))*SIN(RADIANS(E905))+COS(RADIANS(G907))*COS(RADIANS(E905))*COS(RADIANS(U895))))&gt;90,0,$F$4*$F$5/E904^2*(SIN(RADIANS(G907))*SIN(RADIANS(E905))+COS(RADIANS(G907))*COS(RADIANS(E905))*COS(RADIANS(U895))))</f>
        <v>#DIV/0!</v>
      </c>
      <c r="V907" s="3" t="e">
        <f>IF(DEGREES(ACOS(SIN(RADIANS(G907))*SIN(RADIANS(E905))+COS(RADIANS(G907))*COS(RADIANS(E905))*COS(RADIANS(V895))))&gt;90,0,$F$4*$F$5/E904^2*(SIN(RADIANS(G907))*SIN(RADIANS(E905))+COS(RADIANS(G907))*COS(RADIANS(E905))*COS(RADIANS(V895))))</f>
        <v>#DIV/0!</v>
      </c>
      <c r="W907" s="3" t="e">
        <f>IF(DEGREES(ACOS(SIN(RADIANS(G907))*SIN(RADIANS(E905))+COS(RADIANS(G907))*COS(RADIANS(E905))*COS(RADIANS(W895))))&gt;90,0,$F$4*$F$5/E904^2*(SIN(RADIANS(G907))*SIN(RADIANS(E905))+COS(RADIANS(G907))*COS(RADIANS(E905))*COS(RADIANS(W895))))</f>
        <v>#DIV/0!</v>
      </c>
      <c r="X907" s="3" t="e">
        <f>IF(DEGREES(ACOS(SIN(RADIANS(G907))*SIN(RADIANS(E905))+COS(RADIANS(G907))*COS(RADIANS(E905))*COS(RADIANS(X895))))&gt;90,0,$F$4*$F$5/E904^2*(SIN(RADIANS(G907))*SIN(RADIANS(E905))+COS(RADIANS(G907))*COS(RADIANS(E905))*COS(RADIANS(X895))))</f>
        <v>#DIV/0!</v>
      </c>
      <c r="Y907" s="3" t="e">
        <f>IF(DEGREES(ACOS(SIN(RADIANS(G907))*SIN(RADIANS(E905))+COS(RADIANS(G907))*COS(RADIANS(E905))*COS(RADIANS(Y895))))&gt;90,0,$F$4*$F$5/E904^2*(SIN(RADIANS(G907))*SIN(RADIANS(E905))+COS(RADIANS(G907))*COS(RADIANS(E905))*COS(RADIANS(Y895))))</f>
        <v>#DIV/0!</v>
      </c>
      <c r="Z907" s="3" t="e">
        <f>IF(DEGREES(ACOS(SIN(RADIANS(G907))*SIN(RADIANS(E905))+COS(RADIANS(G907))*COS(RADIANS(E905))*COS(RADIANS(Z895))))&gt;90,0,$F$4*$F$5/E904^2*(SIN(RADIANS(G907))*SIN(RADIANS(E905))+COS(RADIANS(G907))*COS(RADIANS(E905))*COS(RADIANS(Z895))))</f>
        <v>#DIV/0!</v>
      </c>
      <c r="AA907" s="3" t="e">
        <f>IF(DEGREES(ACOS(SIN(RADIANS(G907))*SIN(RADIANS(E905))+COS(RADIANS(G907))*COS(RADIANS(E905))*COS(RADIANS(AA895))))&gt;90,0,$F$4*$F$5/E904^2*(SIN(RADIANS(G907))*SIN(RADIANS(E905))+COS(RADIANS(G907))*COS(RADIANS(E905))*COS(RADIANS(AA895))))</f>
        <v>#DIV/0!</v>
      </c>
      <c r="AB907" s="3" t="e">
        <f>IF(DEGREES(ACOS(SIN(RADIANS(G907))*SIN(RADIANS(E905))+COS(RADIANS(G907))*COS(RADIANS(E905))*COS(RADIANS(AB895))))&gt;90,0,$F$4*$F$5/E904^2*(SIN(RADIANS(G907))*SIN(RADIANS(E905))+COS(RADIANS(G907))*COS(RADIANS(E905))*COS(RADIANS(AB895))))</f>
        <v>#DIV/0!</v>
      </c>
      <c r="AC907" s="3" t="e">
        <f>IF(DEGREES(ACOS(SIN(RADIANS(G907))*SIN(RADIANS(E905))+COS(RADIANS(G907))*COS(RADIANS(E905))*COS(RADIANS(AC895))))&gt;90,0,$F$4*$F$5/E904^2*(SIN(RADIANS(G907))*SIN(RADIANS(E905))+COS(RADIANS(G907))*COS(RADIANS(E905))*COS(RADIANS(AC895))))</f>
        <v>#DIV/0!</v>
      </c>
      <c r="AD907" s="3" t="e">
        <f>IF(DEGREES(ACOS(SIN(RADIANS(G907))*SIN(RADIANS(E905))+COS(RADIANS(G907))*COS(RADIANS(E905))*COS(RADIANS(AD895))))&gt;90,0,$F$4*$F$5/E904^2*(SIN(RADIANS(G907))*SIN(RADIANS(E905))+COS(RADIANS(G907))*COS(RADIANS(E905))*COS(RADIANS(AD895))))</f>
        <v>#DIV/0!</v>
      </c>
      <c r="AE907" s="3" t="e">
        <f>IF(DEGREES(ACOS(SIN(RADIANS(G907))*SIN(RADIANS(E905))+COS(RADIANS(G907))*COS(RADIANS(E905))*COS(RADIANS(AE895))))&gt;90,0,$F$4*$F$5/E904^2*(SIN(RADIANS(G907))*SIN(RADIANS(E905))+COS(RADIANS(G907))*COS(RADIANS(E905))*COS(RADIANS(AE895))))</f>
        <v>#DIV/0!</v>
      </c>
      <c r="AF907" s="3" t="e">
        <f>IF(DEGREES(ACOS(SIN(RADIANS(G907))*SIN(RADIANS(E905))+COS(RADIANS(G907))*COS(RADIANS(E905))*COS(RADIANS(AF895))))&gt;90,0,$F$4*$F$5/E904^2*(SIN(RADIANS(G907))*SIN(RADIANS(E905))+COS(RADIANS(G907))*COS(RADIANS(E905))*COS(RADIANS(AF895))))</f>
        <v>#DIV/0!</v>
      </c>
      <c r="AG907" s="3" t="e">
        <f>IF(DEGREES(ACOS(SIN(RADIANS(G907))*SIN(RADIANS(E905))+COS(RADIANS(G907))*COS(RADIANS(E905))*COS(RADIANS(AG895))))&gt;90,0,$F$4*$F$5/E904^2*(SIN(RADIANS(G907))*SIN(RADIANS(E905))+COS(RADIANS(G907))*COS(RADIANS(E905))*COS(RADIANS(AG895))))</f>
        <v>#DIV/0!</v>
      </c>
      <c r="AH907" s="3" t="e">
        <f>IF(DEGREES(ACOS(SIN(RADIANS(G907))*SIN(RADIANS(E905))+COS(RADIANS(G907))*COS(RADIANS(E905))*COS(RADIANS(AH895))))&gt;90,0,$F$4*$F$5/E904^2*(SIN(RADIANS(G907))*SIN(RADIANS(E905))+COS(RADIANS(G907))*COS(RADIANS(E905))*COS(RADIANS(AH895))))</f>
        <v>#DIV/0!</v>
      </c>
      <c r="AI907" s="3" t="e">
        <f>IF(DEGREES(ACOS(SIN(RADIANS(G907))*SIN(RADIANS(E905))+COS(RADIANS(G907))*COS(RADIANS(E905))*COS(RADIANS(AI895))))&gt;90,0,$F$4*$F$5/E904^2*(SIN(RADIANS(G907))*SIN(RADIANS(E905))+COS(RADIANS(G907))*COS(RADIANS(E905))*COS(RADIANS(AI895))))</f>
        <v>#DIV/0!</v>
      </c>
      <c r="AJ907" s="3" t="e">
        <f>IF(DEGREES(ACOS(SIN(RADIANS(G907))*SIN(RADIANS(E905))+COS(RADIANS(G907))*COS(RADIANS(E905))*COS(RADIANS(AJ895))))&gt;90,0,$F$4*$F$5/E904^2*(SIN(RADIANS(G907))*SIN(RADIANS(E905))+COS(RADIANS(G907))*COS(RADIANS(E905))*COS(RADIANS(AJ895))))</f>
        <v>#DIV/0!</v>
      </c>
      <c r="AK907" s="3">
        <f>IF(DEGREES(ACOS(SIN(RADIANS(G907))*SIN(RADIANS(E905))+COS(RADIANS(G907))*COS(RADIANS(E905))*COS(RADIANS(AK895))))&gt;90,0,$F$4*$F$5/E904^2*(SIN(RADIANS(G907))*SIN(RADIANS(E905))+COS(RADIANS(G907))*COS(RADIANS(E905))*COS(RADIANS(AK895))))</f>
        <v>0</v>
      </c>
      <c r="AL907" s="3">
        <f>IF(DEGREES(ACOS(SIN(RADIANS(G907))*SIN(RADIANS(E905))+COS(RADIANS(G907))*COS(RADIANS(E905))*COS(RADIANS(AL895))))&gt;90,0,$F$4*$F$5/E904^2*(SIN(RADIANS(G907))*SIN(RADIANS(E905))+COS(RADIANS(G907))*COS(RADIANS(E905))*COS(RADIANS(AL895))))</f>
        <v>0</v>
      </c>
      <c r="AM907" s="3">
        <f>IF(DEGREES(ACOS(SIN(RADIANS(G907))*SIN(RADIANS(E905))+COS(RADIANS(G907))*COS(RADIANS(E905))*COS(RADIANS(AM895))))&gt;90,0,$F$4*$F$5/E904^2*(SIN(RADIANS(G907))*SIN(RADIANS(E905))+COS(RADIANS(G907))*COS(RADIANS(E905))*COS(RADIANS(AM895))))</f>
        <v>0</v>
      </c>
      <c r="AN907" s="3">
        <f>IF(DEGREES(ACOS(SIN(RADIANS(G907))*SIN(RADIANS(E905))+COS(RADIANS(G907))*COS(RADIANS(E905))*COS(RADIANS(AN895))))&gt;90,0,$F$4*$F$5/E904^2*(SIN(RADIANS(G907))*SIN(RADIANS(E905))+COS(RADIANS(G907))*COS(RADIANS(E905))*COS(RADIANS(AN895))))</f>
        <v>0</v>
      </c>
      <c r="AO907" s="3">
        <f>IF(DEGREES(ACOS(SIN(RADIANS(G907))*SIN(RADIANS(E905))+COS(RADIANS(G907))*COS(RADIANS(E905))*COS(RADIANS(AO895))))&gt;90,0,$F$4*$F$5/E904^2*(SIN(RADIANS(G907))*SIN(RADIANS(E905))+COS(RADIANS(G907))*COS(RADIANS(E905))*COS(RADIANS(AO895))))</f>
        <v>0</v>
      </c>
      <c r="AP907" s="3">
        <f>IF(DEGREES(ACOS(SIN(RADIANS(G907))*SIN(RADIANS(E905))+COS(RADIANS(G907))*COS(RADIANS(E905))*COS(RADIANS(AP895))))&gt;90,0,$F$4*$F$5/E904^2*(SIN(RADIANS(G907))*SIN(RADIANS(E905))+COS(RADIANS(G907))*COS(RADIANS(E905))*COS(RADIANS(AP895))))</f>
        <v>0</v>
      </c>
      <c r="AQ907" s="3">
        <f>IF(DEGREES(ACOS(SIN(RADIANS(G907))*SIN(RADIANS(E905))+COS(RADIANS(G907))*COS(RADIANS(E905))*COS(RADIANS(AQ895))))&gt;90,0,$F$4*$F$5/E904^2*(SIN(RADIANS(G907))*SIN(RADIANS(E905))+COS(RADIANS(G907))*COS(RADIANS(E905))*COS(RADIANS(AQ895))))</f>
        <v>0</v>
      </c>
      <c r="AR907" s="3">
        <f>IF(DEGREES(ACOS(SIN(RADIANS(G907))*SIN(RADIANS(E905))+COS(RADIANS(G907))*COS(RADIANS(E905))*COS(RADIANS(AR895))))&gt;90,0,$F$4*$F$5/E904^2*(SIN(RADIANS(G907))*SIN(RADIANS(E905))+COS(RADIANS(G907))*COS(RADIANS(E905))*COS(RADIANS(AR895))))</f>
        <v>0</v>
      </c>
    </row>
    <row r="908" spans="2:44" ht="15.75" customHeight="1" x14ac:dyDescent="0.2">
      <c r="G908" s="3">
        <v>-20</v>
      </c>
      <c r="I908" s="3">
        <f>IF(DEGREES(ACOS(SIN(RADIANS(G908))*SIN(RADIANS(E905))+COS(RADIANS(G908))*COS(RADIANS(E905))*COS(RADIANS(I895))))&gt;90,0,$F$4*$F$5/E904^2*(SIN(RADIANS(G908))*SIN(RADIANS(E905))+COS(RADIANS(G908))*COS(RADIANS(E905))*COS(RADIANS(I895))))</f>
        <v>0</v>
      </c>
      <c r="J908" s="3">
        <f>IF(DEGREES(ACOS(SIN(RADIANS(G908))*SIN(RADIANS(E905))+COS(RADIANS(G908))*COS(RADIANS(E905))*COS(RADIANS(J895))))&gt;90,0,$F$4*$F$5/E904^2*(SIN(RADIANS(G908))*SIN(RADIANS(E905))+COS(RADIANS(G908))*COS(RADIANS(E905))*COS(RADIANS(J895))))</f>
        <v>0</v>
      </c>
      <c r="K908" s="3">
        <f>IF(DEGREES(ACOS(SIN(RADIANS(G908))*SIN(RADIANS(E905))+COS(RADIANS(G908))*COS(RADIANS(E905))*COS(RADIANS(K895))))&gt;90,0,$F$4*$F$5/E904^2*(SIN(RADIANS(G908))*SIN(RADIANS(E905))+COS(RADIANS(G908))*COS(RADIANS(E905))*COS(RADIANS(K895))))</f>
        <v>0</v>
      </c>
      <c r="L908" s="3">
        <f>IF(DEGREES(ACOS(SIN(RADIANS(G908))*SIN(RADIANS(E905))+COS(RADIANS(G908))*COS(RADIANS(E905))*COS(RADIANS(L895))))&gt;90,0,$F$4*$F$5/E904^2*(SIN(RADIANS(G908))*SIN(RADIANS(E905))+COS(RADIANS(G908))*COS(RADIANS(E905))*COS(RADIANS(L895))))</f>
        <v>0</v>
      </c>
      <c r="M908" s="3">
        <f>IF(DEGREES(ACOS(SIN(RADIANS(G908))*SIN(RADIANS(E905))+COS(RADIANS(G908))*COS(RADIANS(E905))*COS(RADIANS(M895))))&gt;90,0,$F$4*$F$5/E904^2*(SIN(RADIANS(G908))*SIN(RADIANS(E905))+COS(RADIANS(G908))*COS(RADIANS(E905))*COS(RADIANS(M895))))</f>
        <v>0</v>
      </c>
      <c r="N908" s="3">
        <f>IF(DEGREES(ACOS(SIN(RADIANS(G908))*SIN(RADIANS(E905))+COS(RADIANS(G908))*COS(RADIANS(E905))*COS(RADIANS(N895))))&gt;90,0,$F$4*$F$5/E904^2*(SIN(RADIANS(G908))*SIN(RADIANS(E905))+COS(RADIANS(G908))*COS(RADIANS(E905))*COS(RADIANS(N895))))</f>
        <v>0</v>
      </c>
      <c r="O908" s="3">
        <f>IF(DEGREES(ACOS(SIN(RADIANS(G908))*SIN(RADIANS(E905))+COS(RADIANS(G908))*COS(RADIANS(E905))*COS(RADIANS(O895))))&gt;90,0,$F$4*$F$5/E904^2*(SIN(RADIANS(G908))*SIN(RADIANS(E905))+COS(RADIANS(G908))*COS(RADIANS(E905))*COS(RADIANS(O895))))</f>
        <v>0</v>
      </c>
      <c r="P908" s="3">
        <f>IF(DEGREES(ACOS(SIN(RADIANS(G908))*SIN(RADIANS(E905))+COS(RADIANS(G908))*COS(RADIANS(E905))*COS(RADIANS(P895))))&gt;90,0,$F$4*$F$5/E904^2*(SIN(RADIANS(G908))*SIN(RADIANS(E905))+COS(RADIANS(G908))*COS(RADIANS(E905))*COS(RADIANS(P895))))</f>
        <v>0</v>
      </c>
      <c r="Q908" s="3">
        <f>IF(DEGREES(ACOS(SIN(RADIANS(G908))*SIN(RADIANS(E905))+COS(RADIANS(G908))*COS(RADIANS(E905))*COS(RADIANS(Q895))))&gt;90,0,$F$4*$F$5/E904^2*(SIN(RADIANS(G908))*SIN(RADIANS(E905))+COS(RADIANS(G908))*COS(RADIANS(E905))*COS(RADIANS(Q895))))</f>
        <v>0</v>
      </c>
      <c r="R908" s="3" t="e">
        <f>IF(DEGREES(ACOS(SIN(RADIANS(G908))*SIN(RADIANS(E905))+COS(RADIANS(G908))*COS(RADIANS(E905))*COS(RADIANS(R895))))&gt;90,0,$F$4*$F$5/E904^2*(SIN(RADIANS(G908))*SIN(RADIANS(E905))+COS(RADIANS(G908))*COS(RADIANS(E905))*COS(RADIANS(R895))))</f>
        <v>#DIV/0!</v>
      </c>
      <c r="S908" s="3" t="e">
        <f>IF(DEGREES(ACOS(SIN(RADIANS(G908))*SIN(RADIANS(E905))+COS(RADIANS(G908))*COS(RADIANS(E905))*COS(RADIANS(S895))))&gt;90,0,$F$4*$F$5/E904^2*(SIN(RADIANS(G908))*SIN(RADIANS(E905))+COS(RADIANS(G908))*COS(RADIANS(E905))*COS(RADIANS(S895))))</f>
        <v>#DIV/0!</v>
      </c>
      <c r="T908" s="3" t="e">
        <f>IF(DEGREES(ACOS(SIN(RADIANS(G908))*SIN(RADIANS(E905))+COS(RADIANS(G908))*COS(RADIANS(E905))*COS(RADIANS(T895))))&gt;90,0,$F$4*$F$5/E904^2*(SIN(RADIANS(G908))*SIN(RADIANS(E905))+COS(RADIANS(G908))*COS(RADIANS(E905))*COS(RADIANS(T895))))</f>
        <v>#DIV/0!</v>
      </c>
      <c r="U908" s="3" t="e">
        <f>IF(DEGREES(ACOS(SIN(RADIANS(G908))*SIN(RADIANS(E905))+COS(RADIANS(G908))*COS(RADIANS(E905))*COS(RADIANS(U895))))&gt;90,0,$F$4*$F$5/E904^2*(SIN(RADIANS(G908))*SIN(RADIANS(E905))+COS(RADIANS(G908))*COS(RADIANS(E905))*COS(RADIANS(U895))))</f>
        <v>#DIV/0!</v>
      </c>
      <c r="V908" s="3" t="e">
        <f>IF(DEGREES(ACOS(SIN(RADIANS(G908))*SIN(RADIANS(E905))+COS(RADIANS(G908))*COS(RADIANS(E905))*COS(RADIANS(V895))))&gt;90,0,$F$4*$F$5/E904^2*(SIN(RADIANS(G908))*SIN(RADIANS(E905))+COS(RADIANS(G908))*COS(RADIANS(E905))*COS(RADIANS(V895))))</f>
        <v>#DIV/0!</v>
      </c>
      <c r="W908" s="3" t="e">
        <f>IF(DEGREES(ACOS(SIN(RADIANS(G908))*SIN(RADIANS(E905))+COS(RADIANS(G908))*COS(RADIANS(E905))*COS(RADIANS(W895))))&gt;90,0,$F$4*$F$5/E904^2*(SIN(RADIANS(G908))*SIN(RADIANS(E905))+COS(RADIANS(G908))*COS(RADIANS(E905))*COS(RADIANS(W895))))</f>
        <v>#DIV/0!</v>
      </c>
      <c r="X908" s="3" t="e">
        <f>IF(DEGREES(ACOS(SIN(RADIANS(G908))*SIN(RADIANS(E905))+COS(RADIANS(G908))*COS(RADIANS(E905))*COS(RADIANS(X895))))&gt;90,0,$F$4*$F$5/E904^2*(SIN(RADIANS(G908))*SIN(RADIANS(E905))+COS(RADIANS(G908))*COS(RADIANS(E905))*COS(RADIANS(X895))))</f>
        <v>#DIV/0!</v>
      </c>
      <c r="Y908" s="3" t="e">
        <f>IF(DEGREES(ACOS(SIN(RADIANS(G908))*SIN(RADIANS(E905))+COS(RADIANS(G908))*COS(RADIANS(E905))*COS(RADIANS(Y895))))&gt;90,0,$F$4*$F$5/E904^2*(SIN(RADIANS(G908))*SIN(RADIANS(E905))+COS(RADIANS(G908))*COS(RADIANS(E905))*COS(RADIANS(Y895))))</f>
        <v>#DIV/0!</v>
      </c>
      <c r="Z908" s="3" t="e">
        <f>IF(DEGREES(ACOS(SIN(RADIANS(G908))*SIN(RADIANS(E905))+COS(RADIANS(G908))*COS(RADIANS(E905))*COS(RADIANS(Z895))))&gt;90,0,$F$4*$F$5/E904^2*(SIN(RADIANS(G908))*SIN(RADIANS(E905))+COS(RADIANS(G908))*COS(RADIANS(E905))*COS(RADIANS(Z895))))</f>
        <v>#DIV/0!</v>
      </c>
      <c r="AA908" s="3" t="e">
        <f>IF(DEGREES(ACOS(SIN(RADIANS(G908))*SIN(RADIANS(E905))+COS(RADIANS(G908))*COS(RADIANS(E905))*COS(RADIANS(AA895))))&gt;90,0,$F$4*$F$5/E904^2*(SIN(RADIANS(G908))*SIN(RADIANS(E905))+COS(RADIANS(G908))*COS(RADIANS(E905))*COS(RADIANS(AA895))))</f>
        <v>#DIV/0!</v>
      </c>
      <c r="AB908" s="3" t="e">
        <f>IF(DEGREES(ACOS(SIN(RADIANS(G908))*SIN(RADIANS(E905))+COS(RADIANS(G908))*COS(RADIANS(E905))*COS(RADIANS(AB895))))&gt;90,0,$F$4*$F$5/E904^2*(SIN(RADIANS(G908))*SIN(RADIANS(E905))+COS(RADIANS(G908))*COS(RADIANS(E905))*COS(RADIANS(AB895))))</f>
        <v>#DIV/0!</v>
      </c>
      <c r="AC908" s="3" t="e">
        <f>IF(DEGREES(ACOS(SIN(RADIANS(G908))*SIN(RADIANS(E905))+COS(RADIANS(G908))*COS(RADIANS(E905))*COS(RADIANS(AC895))))&gt;90,0,$F$4*$F$5/E904^2*(SIN(RADIANS(G908))*SIN(RADIANS(E905))+COS(RADIANS(G908))*COS(RADIANS(E905))*COS(RADIANS(AC895))))</f>
        <v>#DIV/0!</v>
      </c>
      <c r="AD908" s="3" t="e">
        <f>IF(DEGREES(ACOS(SIN(RADIANS(G908))*SIN(RADIANS(E905))+COS(RADIANS(G908))*COS(RADIANS(E905))*COS(RADIANS(AD895))))&gt;90,0,$F$4*$F$5/E904^2*(SIN(RADIANS(G908))*SIN(RADIANS(E905))+COS(RADIANS(G908))*COS(RADIANS(E905))*COS(RADIANS(AD895))))</f>
        <v>#DIV/0!</v>
      </c>
      <c r="AE908" s="3" t="e">
        <f>IF(DEGREES(ACOS(SIN(RADIANS(G908))*SIN(RADIANS(E905))+COS(RADIANS(G908))*COS(RADIANS(E905))*COS(RADIANS(AE895))))&gt;90,0,$F$4*$F$5/E904^2*(SIN(RADIANS(G908))*SIN(RADIANS(E905))+COS(RADIANS(G908))*COS(RADIANS(E905))*COS(RADIANS(AE895))))</f>
        <v>#DIV/0!</v>
      </c>
      <c r="AF908" s="3" t="e">
        <f>IF(DEGREES(ACOS(SIN(RADIANS(G908))*SIN(RADIANS(E905))+COS(RADIANS(G908))*COS(RADIANS(E905))*COS(RADIANS(AF895))))&gt;90,0,$F$4*$F$5/E904^2*(SIN(RADIANS(G908))*SIN(RADIANS(E905))+COS(RADIANS(G908))*COS(RADIANS(E905))*COS(RADIANS(AF895))))</f>
        <v>#DIV/0!</v>
      </c>
      <c r="AG908" s="3" t="e">
        <f>IF(DEGREES(ACOS(SIN(RADIANS(G908))*SIN(RADIANS(E905))+COS(RADIANS(G908))*COS(RADIANS(E905))*COS(RADIANS(AG895))))&gt;90,0,$F$4*$F$5/E904^2*(SIN(RADIANS(G908))*SIN(RADIANS(E905))+COS(RADIANS(G908))*COS(RADIANS(E905))*COS(RADIANS(AG895))))</f>
        <v>#DIV/0!</v>
      </c>
      <c r="AH908" s="3" t="e">
        <f>IF(DEGREES(ACOS(SIN(RADIANS(G908))*SIN(RADIANS(E905))+COS(RADIANS(G908))*COS(RADIANS(E905))*COS(RADIANS(AH895))))&gt;90,0,$F$4*$F$5/E904^2*(SIN(RADIANS(G908))*SIN(RADIANS(E905))+COS(RADIANS(G908))*COS(RADIANS(E905))*COS(RADIANS(AH895))))</f>
        <v>#DIV/0!</v>
      </c>
      <c r="AI908" s="3" t="e">
        <f>IF(DEGREES(ACOS(SIN(RADIANS(G908))*SIN(RADIANS(E905))+COS(RADIANS(G908))*COS(RADIANS(E905))*COS(RADIANS(AI895))))&gt;90,0,$F$4*$F$5/E904^2*(SIN(RADIANS(G908))*SIN(RADIANS(E905))+COS(RADIANS(G908))*COS(RADIANS(E905))*COS(RADIANS(AI895))))</f>
        <v>#DIV/0!</v>
      </c>
      <c r="AJ908" s="3" t="e">
        <f>IF(DEGREES(ACOS(SIN(RADIANS(G908))*SIN(RADIANS(E905))+COS(RADIANS(G908))*COS(RADIANS(E905))*COS(RADIANS(AJ895))))&gt;90,0,$F$4*$F$5/E904^2*(SIN(RADIANS(G908))*SIN(RADIANS(E905))+COS(RADIANS(G908))*COS(RADIANS(E905))*COS(RADIANS(AJ895))))</f>
        <v>#DIV/0!</v>
      </c>
      <c r="AK908" s="3">
        <f>IF(DEGREES(ACOS(SIN(RADIANS(G908))*SIN(RADIANS(E905))+COS(RADIANS(G908))*COS(RADIANS(E905))*COS(RADIANS(AK895))))&gt;90,0,$F$4*$F$5/E904^2*(SIN(RADIANS(G908))*SIN(RADIANS(E905))+COS(RADIANS(G908))*COS(RADIANS(E905))*COS(RADIANS(AK895))))</f>
        <v>0</v>
      </c>
      <c r="AL908" s="3">
        <f>IF(DEGREES(ACOS(SIN(RADIANS(G908))*SIN(RADIANS(E905))+COS(RADIANS(G908))*COS(RADIANS(E905))*COS(RADIANS(AL895))))&gt;90,0,$F$4*$F$5/E904^2*(SIN(RADIANS(G908))*SIN(RADIANS(E905))+COS(RADIANS(G908))*COS(RADIANS(E905))*COS(RADIANS(AL895))))</f>
        <v>0</v>
      </c>
      <c r="AM908" s="3">
        <f>IF(DEGREES(ACOS(SIN(RADIANS(G908))*SIN(RADIANS(E905))+COS(RADIANS(G908))*COS(RADIANS(E905))*COS(RADIANS(AM895))))&gt;90,0,$F$4*$F$5/E904^2*(SIN(RADIANS(G908))*SIN(RADIANS(E905))+COS(RADIANS(G908))*COS(RADIANS(E905))*COS(RADIANS(AM895))))</f>
        <v>0</v>
      </c>
      <c r="AN908" s="3">
        <f>IF(DEGREES(ACOS(SIN(RADIANS(G908))*SIN(RADIANS(E905))+COS(RADIANS(G908))*COS(RADIANS(E905))*COS(RADIANS(AN895))))&gt;90,0,$F$4*$F$5/E904^2*(SIN(RADIANS(G908))*SIN(RADIANS(E905))+COS(RADIANS(G908))*COS(RADIANS(E905))*COS(RADIANS(AN895))))</f>
        <v>0</v>
      </c>
      <c r="AO908" s="3">
        <f>IF(DEGREES(ACOS(SIN(RADIANS(G908))*SIN(RADIANS(E905))+COS(RADIANS(G908))*COS(RADIANS(E905))*COS(RADIANS(AO895))))&gt;90,0,$F$4*$F$5/E904^2*(SIN(RADIANS(G908))*SIN(RADIANS(E905))+COS(RADIANS(G908))*COS(RADIANS(E905))*COS(RADIANS(AO895))))</f>
        <v>0</v>
      </c>
      <c r="AP908" s="3">
        <f>IF(DEGREES(ACOS(SIN(RADIANS(G908))*SIN(RADIANS(E905))+COS(RADIANS(G908))*COS(RADIANS(E905))*COS(RADIANS(AP895))))&gt;90,0,$F$4*$F$5/E904^2*(SIN(RADIANS(G908))*SIN(RADIANS(E905))+COS(RADIANS(G908))*COS(RADIANS(E905))*COS(RADIANS(AP895))))</f>
        <v>0</v>
      </c>
      <c r="AQ908" s="3">
        <f>IF(DEGREES(ACOS(SIN(RADIANS(G908))*SIN(RADIANS(E905))+COS(RADIANS(G908))*COS(RADIANS(E905))*COS(RADIANS(AQ895))))&gt;90,0,$F$4*$F$5/E904^2*(SIN(RADIANS(G908))*SIN(RADIANS(E905))+COS(RADIANS(G908))*COS(RADIANS(E905))*COS(RADIANS(AQ895))))</f>
        <v>0</v>
      </c>
      <c r="AR908" s="3">
        <f>IF(DEGREES(ACOS(SIN(RADIANS(G908))*SIN(RADIANS(E905))+COS(RADIANS(G908))*COS(RADIANS(E905))*COS(RADIANS(AR895))))&gt;90,0,$F$4*$F$5/E904^2*(SIN(RADIANS(G908))*SIN(RADIANS(E905))+COS(RADIANS(G908))*COS(RADIANS(E905))*COS(RADIANS(AR895))))</f>
        <v>0</v>
      </c>
    </row>
    <row r="909" spans="2:44" ht="15.75" customHeight="1" x14ac:dyDescent="0.2">
      <c r="G909" s="3">
        <v>-30</v>
      </c>
      <c r="I909" s="3">
        <f>IF(DEGREES(ACOS(SIN(RADIANS(G909))*SIN(RADIANS(E905))+COS(RADIANS(G909))*COS(RADIANS(E905))*COS(RADIANS(I895))))&gt;90,0,$F$4*$F$5/E904^2*(SIN(RADIANS(G909))*SIN(RADIANS(E905))+COS(RADIANS(G909))*COS(RADIANS(E905))*COS(RADIANS(I895))))</f>
        <v>0</v>
      </c>
      <c r="J909" s="3">
        <f>IF(DEGREES(ACOS(SIN(RADIANS(G909))*SIN(RADIANS(E905))+COS(RADIANS(G909))*COS(RADIANS(E905))*COS(RADIANS(J895))))&gt;90,0,$F$4*$F$5/E904^2*(SIN(RADIANS(G909))*SIN(RADIANS(E905))+COS(RADIANS(G909))*COS(RADIANS(E905))*COS(RADIANS(J895))))</f>
        <v>0</v>
      </c>
      <c r="K909" s="3">
        <f>IF(DEGREES(ACOS(SIN(RADIANS(G909))*SIN(RADIANS(E905))+COS(RADIANS(G909))*COS(RADIANS(E905))*COS(RADIANS(K895))))&gt;90,0,$F$4*$F$5/E904^2*(SIN(RADIANS(G909))*SIN(RADIANS(E905))+COS(RADIANS(G909))*COS(RADIANS(E905))*COS(RADIANS(K895))))</f>
        <v>0</v>
      </c>
      <c r="L909" s="3">
        <f>IF(DEGREES(ACOS(SIN(RADIANS(G909))*SIN(RADIANS(E905))+COS(RADIANS(G909))*COS(RADIANS(E905))*COS(RADIANS(L895))))&gt;90,0,$F$4*$F$5/E904^2*(SIN(RADIANS(G909))*SIN(RADIANS(E905))+COS(RADIANS(G909))*COS(RADIANS(E905))*COS(RADIANS(L895))))</f>
        <v>0</v>
      </c>
      <c r="M909" s="3">
        <f>IF(DEGREES(ACOS(SIN(RADIANS(G909))*SIN(RADIANS(E905))+COS(RADIANS(G909))*COS(RADIANS(E905))*COS(RADIANS(M895))))&gt;90,0,$F$4*$F$5/E904^2*(SIN(RADIANS(G909))*SIN(RADIANS(E905))+COS(RADIANS(G909))*COS(RADIANS(E905))*COS(RADIANS(M895))))</f>
        <v>0</v>
      </c>
      <c r="N909" s="3">
        <f>IF(DEGREES(ACOS(SIN(RADIANS(G909))*SIN(RADIANS(E905))+COS(RADIANS(G909))*COS(RADIANS(E905))*COS(RADIANS(N895))))&gt;90,0,$F$4*$F$5/E904^2*(SIN(RADIANS(G909))*SIN(RADIANS(E905))+COS(RADIANS(G909))*COS(RADIANS(E905))*COS(RADIANS(N895))))</f>
        <v>0</v>
      </c>
      <c r="O909" s="3">
        <f>IF(DEGREES(ACOS(SIN(RADIANS(G909))*SIN(RADIANS(E905))+COS(RADIANS(G909))*COS(RADIANS(E905))*COS(RADIANS(O895))))&gt;90,0,$F$4*$F$5/E904^2*(SIN(RADIANS(G909))*SIN(RADIANS(E905))+COS(RADIANS(G909))*COS(RADIANS(E905))*COS(RADIANS(O895))))</f>
        <v>0</v>
      </c>
      <c r="P909" s="3">
        <f>IF(DEGREES(ACOS(SIN(RADIANS(G909))*SIN(RADIANS(E905))+COS(RADIANS(G909))*COS(RADIANS(E905))*COS(RADIANS(P895))))&gt;90,0,$F$4*$F$5/E904^2*(SIN(RADIANS(G909))*SIN(RADIANS(E905))+COS(RADIANS(G909))*COS(RADIANS(E905))*COS(RADIANS(P895))))</f>
        <v>0</v>
      </c>
      <c r="Q909" s="3">
        <f>IF(DEGREES(ACOS(SIN(RADIANS(G909))*SIN(RADIANS(E905))+COS(RADIANS(G909))*COS(RADIANS(E905))*COS(RADIANS(Q895))))&gt;90,0,$F$4*$F$5/E904^2*(SIN(RADIANS(G909))*SIN(RADIANS(E905))+COS(RADIANS(G909))*COS(RADIANS(E905))*COS(RADIANS(Q895))))</f>
        <v>0</v>
      </c>
      <c r="R909" s="3" t="e">
        <f>IF(DEGREES(ACOS(SIN(RADIANS(G909))*SIN(RADIANS(E905))+COS(RADIANS(G909))*COS(RADIANS(E905))*COS(RADIANS(R895))))&gt;90,0,$F$4*$F$5/E904^2*(SIN(RADIANS(G909))*SIN(RADIANS(E905))+COS(RADIANS(G909))*COS(RADIANS(E905))*COS(RADIANS(R895))))</f>
        <v>#DIV/0!</v>
      </c>
      <c r="S909" s="3" t="e">
        <f>IF(DEGREES(ACOS(SIN(RADIANS(G909))*SIN(RADIANS(E905))+COS(RADIANS(G909))*COS(RADIANS(E905))*COS(RADIANS(S895))))&gt;90,0,$F$4*$F$5/E904^2*(SIN(RADIANS(G909))*SIN(RADIANS(E905))+COS(RADIANS(G909))*COS(RADIANS(E905))*COS(RADIANS(S895))))</f>
        <v>#DIV/0!</v>
      </c>
      <c r="T909" s="3" t="e">
        <f>IF(DEGREES(ACOS(SIN(RADIANS(G909))*SIN(RADIANS(E905))+COS(RADIANS(G909))*COS(RADIANS(E905))*COS(RADIANS(T895))))&gt;90,0,$F$4*$F$5/E904^2*(SIN(RADIANS(G909))*SIN(RADIANS(E905))+COS(RADIANS(G909))*COS(RADIANS(E905))*COS(RADIANS(T895))))</f>
        <v>#DIV/0!</v>
      </c>
      <c r="U909" s="3" t="e">
        <f>IF(DEGREES(ACOS(SIN(RADIANS(G909))*SIN(RADIANS(E905))+COS(RADIANS(G909))*COS(RADIANS(E905))*COS(RADIANS(U895))))&gt;90,0,$F$4*$F$5/E904^2*(SIN(RADIANS(G909))*SIN(RADIANS(E905))+COS(RADIANS(G909))*COS(RADIANS(E905))*COS(RADIANS(U895))))</f>
        <v>#DIV/0!</v>
      </c>
      <c r="V909" s="3" t="e">
        <f>IF(DEGREES(ACOS(SIN(RADIANS(G909))*SIN(RADIANS(E905))+COS(RADIANS(G909))*COS(RADIANS(E905))*COS(RADIANS(V895))))&gt;90,0,$F$4*$F$5/E904^2*(SIN(RADIANS(G909))*SIN(RADIANS(E905))+COS(RADIANS(G909))*COS(RADIANS(E905))*COS(RADIANS(V895))))</f>
        <v>#DIV/0!</v>
      </c>
      <c r="W909" s="3" t="e">
        <f>IF(DEGREES(ACOS(SIN(RADIANS(G909))*SIN(RADIANS(E905))+COS(RADIANS(G909))*COS(RADIANS(E905))*COS(RADIANS(W895))))&gt;90,0,$F$4*$F$5/E904^2*(SIN(RADIANS(G909))*SIN(RADIANS(E905))+COS(RADIANS(G909))*COS(RADIANS(E905))*COS(RADIANS(W895))))</f>
        <v>#DIV/0!</v>
      </c>
      <c r="X909" s="3" t="e">
        <f>IF(DEGREES(ACOS(SIN(RADIANS(G909))*SIN(RADIANS(E905))+COS(RADIANS(G909))*COS(RADIANS(E905))*COS(RADIANS(X895))))&gt;90,0,$F$4*$F$5/E904^2*(SIN(RADIANS(G909))*SIN(RADIANS(E905))+COS(RADIANS(G909))*COS(RADIANS(E905))*COS(RADIANS(X895))))</f>
        <v>#DIV/0!</v>
      </c>
      <c r="Y909" s="3" t="e">
        <f>IF(DEGREES(ACOS(SIN(RADIANS(G909))*SIN(RADIANS(E905))+COS(RADIANS(G909))*COS(RADIANS(E905))*COS(RADIANS(Y895))))&gt;90,0,$F$4*$F$5/E904^2*(SIN(RADIANS(G909))*SIN(RADIANS(E905))+COS(RADIANS(G909))*COS(RADIANS(E905))*COS(RADIANS(Y895))))</f>
        <v>#DIV/0!</v>
      </c>
      <c r="Z909" s="3" t="e">
        <f>IF(DEGREES(ACOS(SIN(RADIANS(G909))*SIN(RADIANS(E905))+COS(RADIANS(G909))*COS(RADIANS(E905))*COS(RADIANS(Z895))))&gt;90,0,$F$4*$F$5/E904^2*(SIN(RADIANS(G909))*SIN(RADIANS(E905))+COS(RADIANS(G909))*COS(RADIANS(E905))*COS(RADIANS(Z895))))</f>
        <v>#DIV/0!</v>
      </c>
      <c r="AA909" s="3" t="e">
        <f>IF(DEGREES(ACOS(SIN(RADIANS(G909))*SIN(RADIANS(E905))+COS(RADIANS(G909))*COS(RADIANS(E905))*COS(RADIANS(AA895))))&gt;90,0,$F$4*$F$5/E904^2*(SIN(RADIANS(G909))*SIN(RADIANS(E905))+COS(RADIANS(G909))*COS(RADIANS(E905))*COS(RADIANS(AA895))))</f>
        <v>#DIV/0!</v>
      </c>
      <c r="AB909" s="3" t="e">
        <f>IF(DEGREES(ACOS(SIN(RADIANS(G909))*SIN(RADIANS(E905))+COS(RADIANS(G909))*COS(RADIANS(E905))*COS(RADIANS(AB895))))&gt;90,0,$F$4*$F$5/E904^2*(SIN(RADIANS(G909))*SIN(RADIANS(E905))+COS(RADIANS(G909))*COS(RADIANS(E905))*COS(RADIANS(AB895))))</f>
        <v>#DIV/0!</v>
      </c>
      <c r="AC909" s="3" t="e">
        <f>IF(DEGREES(ACOS(SIN(RADIANS(G909))*SIN(RADIANS(E905))+COS(RADIANS(G909))*COS(RADIANS(E905))*COS(RADIANS(AC895))))&gt;90,0,$F$4*$F$5/E904^2*(SIN(RADIANS(G909))*SIN(RADIANS(E905))+COS(RADIANS(G909))*COS(RADIANS(E905))*COS(RADIANS(AC895))))</f>
        <v>#DIV/0!</v>
      </c>
      <c r="AD909" s="3" t="e">
        <f>IF(DEGREES(ACOS(SIN(RADIANS(G909))*SIN(RADIANS(E905))+COS(RADIANS(G909))*COS(RADIANS(E905))*COS(RADIANS(AD895))))&gt;90,0,$F$4*$F$5/E904^2*(SIN(RADIANS(G909))*SIN(RADIANS(E905))+COS(RADIANS(G909))*COS(RADIANS(E905))*COS(RADIANS(AD895))))</f>
        <v>#DIV/0!</v>
      </c>
      <c r="AE909" s="3" t="e">
        <f>IF(DEGREES(ACOS(SIN(RADIANS(G909))*SIN(RADIANS(E905))+COS(RADIANS(G909))*COS(RADIANS(E905))*COS(RADIANS(AE895))))&gt;90,0,$F$4*$F$5/E904^2*(SIN(RADIANS(G909))*SIN(RADIANS(E905))+COS(RADIANS(G909))*COS(RADIANS(E905))*COS(RADIANS(AE895))))</f>
        <v>#DIV/0!</v>
      </c>
      <c r="AF909" s="3" t="e">
        <f>IF(DEGREES(ACOS(SIN(RADIANS(G909))*SIN(RADIANS(E905))+COS(RADIANS(G909))*COS(RADIANS(E905))*COS(RADIANS(AF895))))&gt;90,0,$F$4*$F$5/E904^2*(SIN(RADIANS(G909))*SIN(RADIANS(E905))+COS(RADIANS(G909))*COS(RADIANS(E905))*COS(RADIANS(AF895))))</f>
        <v>#DIV/0!</v>
      </c>
      <c r="AG909" s="3" t="e">
        <f>IF(DEGREES(ACOS(SIN(RADIANS(G909))*SIN(RADIANS(E905))+COS(RADIANS(G909))*COS(RADIANS(E905))*COS(RADIANS(AG895))))&gt;90,0,$F$4*$F$5/E904^2*(SIN(RADIANS(G909))*SIN(RADIANS(E905))+COS(RADIANS(G909))*COS(RADIANS(E905))*COS(RADIANS(AG895))))</f>
        <v>#DIV/0!</v>
      </c>
      <c r="AH909" s="3" t="e">
        <f>IF(DEGREES(ACOS(SIN(RADIANS(G909))*SIN(RADIANS(E905))+COS(RADIANS(G909))*COS(RADIANS(E905))*COS(RADIANS(AH895))))&gt;90,0,$F$4*$F$5/E904^2*(SIN(RADIANS(G909))*SIN(RADIANS(E905))+COS(RADIANS(G909))*COS(RADIANS(E905))*COS(RADIANS(AH895))))</f>
        <v>#DIV/0!</v>
      </c>
      <c r="AI909" s="3" t="e">
        <f>IF(DEGREES(ACOS(SIN(RADIANS(G909))*SIN(RADIANS(E905))+COS(RADIANS(G909))*COS(RADIANS(E905))*COS(RADIANS(AI895))))&gt;90,0,$F$4*$F$5/E904^2*(SIN(RADIANS(G909))*SIN(RADIANS(E905))+COS(RADIANS(G909))*COS(RADIANS(E905))*COS(RADIANS(AI895))))</f>
        <v>#DIV/0!</v>
      </c>
      <c r="AJ909" s="3" t="e">
        <f>IF(DEGREES(ACOS(SIN(RADIANS(G909))*SIN(RADIANS(E905))+COS(RADIANS(G909))*COS(RADIANS(E905))*COS(RADIANS(AJ895))))&gt;90,0,$F$4*$F$5/E904^2*(SIN(RADIANS(G909))*SIN(RADIANS(E905))+COS(RADIANS(G909))*COS(RADIANS(E905))*COS(RADIANS(AJ895))))</f>
        <v>#DIV/0!</v>
      </c>
      <c r="AK909" s="3">
        <f>IF(DEGREES(ACOS(SIN(RADIANS(G909))*SIN(RADIANS(E905))+COS(RADIANS(G909))*COS(RADIANS(E905))*COS(RADIANS(AK895))))&gt;90,0,$F$4*$F$5/E904^2*(SIN(RADIANS(G909))*SIN(RADIANS(E905))+COS(RADIANS(G909))*COS(RADIANS(E905))*COS(RADIANS(AK895))))</f>
        <v>0</v>
      </c>
      <c r="AL909" s="3">
        <f>IF(DEGREES(ACOS(SIN(RADIANS(G909))*SIN(RADIANS(E905))+COS(RADIANS(G909))*COS(RADIANS(E905))*COS(RADIANS(AL895))))&gt;90,0,$F$4*$F$5/E904^2*(SIN(RADIANS(G909))*SIN(RADIANS(E905))+COS(RADIANS(G909))*COS(RADIANS(E905))*COS(RADIANS(AL895))))</f>
        <v>0</v>
      </c>
      <c r="AM909" s="3">
        <f>IF(DEGREES(ACOS(SIN(RADIANS(G909))*SIN(RADIANS(E905))+COS(RADIANS(G909))*COS(RADIANS(E905))*COS(RADIANS(AM895))))&gt;90,0,$F$4*$F$5/E904^2*(SIN(RADIANS(G909))*SIN(RADIANS(E905))+COS(RADIANS(G909))*COS(RADIANS(E905))*COS(RADIANS(AM895))))</f>
        <v>0</v>
      </c>
      <c r="AN909" s="3">
        <f>IF(DEGREES(ACOS(SIN(RADIANS(G909))*SIN(RADIANS(E905))+COS(RADIANS(G909))*COS(RADIANS(E905))*COS(RADIANS(AN895))))&gt;90,0,$F$4*$F$5/E904^2*(SIN(RADIANS(G909))*SIN(RADIANS(E905))+COS(RADIANS(G909))*COS(RADIANS(E905))*COS(RADIANS(AN895))))</f>
        <v>0</v>
      </c>
      <c r="AO909" s="3">
        <f>IF(DEGREES(ACOS(SIN(RADIANS(G909))*SIN(RADIANS(E905))+COS(RADIANS(G909))*COS(RADIANS(E905))*COS(RADIANS(AO895))))&gt;90,0,$F$4*$F$5/E904^2*(SIN(RADIANS(G909))*SIN(RADIANS(E905))+COS(RADIANS(G909))*COS(RADIANS(E905))*COS(RADIANS(AO895))))</f>
        <v>0</v>
      </c>
      <c r="AP909" s="3">
        <f>IF(DEGREES(ACOS(SIN(RADIANS(G909))*SIN(RADIANS(E905))+COS(RADIANS(G909))*COS(RADIANS(E905))*COS(RADIANS(AP895))))&gt;90,0,$F$4*$F$5/E904^2*(SIN(RADIANS(G909))*SIN(RADIANS(E905))+COS(RADIANS(G909))*COS(RADIANS(E905))*COS(RADIANS(AP895))))</f>
        <v>0</v>
      </c>
      <c r="AQ909" s="3">
        <f>IF(DEGREES(ACOS(SIN(RADIANS(G909))*SIN(RADIANS(E905))+COS(RADIANS(G909))*COS(RADIANS(E905))*COS(RADIANS(AQ895))))&gt;90,0,$F$4*$F$5/E904^2*(SIN(RADIANS(G909))*SIN(RADIANS(E905))+COS(RADIANS(G909))*COS(RADIANS(E905))*COS(RADIANS(AQ895))))</f>
        <v>0</v>
      </c>
      <c r="AR909" s="3">
        <f>IF(DEGREES(ACOS(SIN(RADIANS(G909))*SIN(RADIANS(E905))+COS(RADIANS(G909))*COS(RADIANS(E905))*COS(RADIANS(AR895))))&gt;90,0,$F$4*$F$5/E904^2*(SIN(RADIANS(G909))*SIN(RADIANS(E905))+COS(RADIANS(G909))*COS(RADIANS(E905))*COS(RADIANS(AR895))))</f>
        <v>0</v>
      </c>
    </row>
    <row r="910" spans="2:44" ht="15.75" customHeight="1" x14ac:dyDescent="0.2">
      <c r="G910" s="3">
        <v>-40</v>
      </c>
      <c r="I910" s="3">
        <f>IF(DEGREES(ACOS(SIN(RADIANS(G910))*SIN(RADIANS(E905))+COS(RADIANS(G910))*COS(RADIANS(E905))*COS(RADIANS(I895))))&gt;90,0,$F$4*$F$5/E904^2*(SIN(RADIANS(G910))*SIN(RADIANS(E905))+COS(RADIANS(G910))*COS(RADIANS(E905))*COS(RADIANS(I895))))</f>
        <v>0</v>
      </c>
      <c r="J910" s="3">
        <f>IF(DEGREES(ACOS(SIN(RADIANS(G910))*SIN(RADIANS(E905))+COS(RADIANS(G910))*COS(RADIANS(E905))*COS(RADIANS(J895))))&gt;90,0,$F$4*$F$5/E904^2*(SIN(RADIANS(G910))*SIN(RADIANS(E905))+COS(RADIANS(G910))*COS(RADIANS(E905))*COS(RADIANS(J895))))</f>
        <v>0</v>
      </c>
      <c r="K910" s="3">
        <f>IF(DEGREES(ACOS(SIN(RADIANS(G910))*SIN(RADIANS(E905))+COS(RADIANS(G910))*COS(RADIANS(E905))*COS(RADIANS(K895))))&gt;90,0,$F$4*$F$5/E904^2*(SIN(RADIANS(G910))*SIN(RADIANS(E905))+COS(RADIANS(G910))*COS(RADIANS(E905))*COS(RADIANS(K895))))</f>
        <v>0</v>
      </c>
      <c r="L910" s="3">
        <f>IF(DEGREES(ACOS(SIN(RADIANS(G910))*SIN(RADIANS(E905))+COS(RADIANS(G910))*COS(RADIANS(E905))*COS(RADIANS(L895))))&gt;90,0,$F$4*$F$5/E904^2*(SIN(RADIANS(G910))*SIN(RADIANS(E905))+COS(RADIANS(G910))*COS(RADIANS(E905))*COS(RADIANS(L895))))</f>
        <v>0</v>
      </c>
      <c r="M910" s="3">
        <f>IF(DEGREES(ACOS(SIN(RADIANS(G910))*SIN(RADIANS(E905))+COS(RADIANS(G910))*COS(RADIANS(E905))*COS(RADIANS(M895))))&gt;90,0,$F$4*$F$5/E904^2*(SIN(RADIANS(G910))*SIN(RADIANS(E905))+COS(RADIANS(G910))*COS(RADIANS(E905))*COS(RADIANS(M895))))</f>
        <v>0</v>
      </c>
      <c r="N910" s="3">
        <f>IF(DEGREES(ACOS(SIN(RADIANS(G910))*SIN(RADIANS(E905))+COS(RADIANS(G910))*COS(RADIANS(E905))*COS(RADIANS(N895))))&gt;90,0,$F$4*$F$5/E904^2*(SIN(RADIANS(G910))*SIN(RADIANS(E905))+COS(RADIANS(G910))*COS(RADIANS(E905))*COS(RADIANS(N895))))</f>
        <v>0</v>
      </c>
      <c r="O910" s="3">
        <f>IF(DEGREES(ACOS(SIN(RADIANS(G910))*SIN(RADIANS(E905))+COS(RADIANS(G910))*COS(RADIANS(E905))*COS(RADIANS(O895))))&gt;90,0,$F$4*$F$5/E904^2*(SIN(RADIANS(G910))*SIN(RADIANS(E905))+COS(RADIANS(G910))*COS(RADIANS(E905))*COS(RADIANS(O895))))</f>
        <v>0</v>
      </c>
      <c r="P910" s="3">
        <f>IF(DEGREES(ACOS(SIN(RADIANS(G910))*SIN(RADIANS(E905))+COS(RADIANS(G910))*COS(RADIANS(E905))*COS(RADIANS(P895))))&gt;90,0,$F$4*$F$5/E904^2*(SIN(RADIANS(G910))*SIN(RADIANS(E905))+COS(RADIANS(G910))*COS(RADIANS(E905))*COS(RADIANS(P895))))</f>
        <v>0</v>
      </c>
      <c r="Q910" s="3">
        <f>IF(DEGREES(ACOS(SIN(RADIANS(G910))*SIN(RADIANS(E905))+COS(RADIANS(G910))*COS(RADIANS(E905))*COS(RADIANS(Q895))))&gt;90,0,$F$4*$F$5/E904^2*(SIN(RADIANS(G910))*SIN(RADIANS(E905))+COS(RADIANS(G910))*COS(RADIANS(E905))*COS(RADIANS(Q895))))</f>
        <v>0</v>
      </c>
      <c r="R910" s="3" t="e">
        <f>IF(DEGREES(ACOS(SIN(RADIANS(G910))*SIN(RADIANS(E905))+COS(RADIANS(G910))*COS(RADIANS(E905))*COS(RADIANS(R895))))&gt;90,0,$F$4*$F$5/E904^2*(SIN(RADIANS(G910))*SIN(RADIANS(E905))+COS(RADIANS(G910))*COS(RADIANS(E905))*COS(RADIANS(R895))))</f>
        <v>#DIV/0!</v>
      </c>
      <c r="S910" s="3" t="e">
        <f>IF(DEGREES(ACOS(SIN(RADIANS(G910))*SIN(RADIANS(E905))+COS(RADIANS(G910))*COS(RADIANS(E905))*COS(RADIANS(S895))))&gt;90,0,$F$4*$F$5/E904^2*(SIN(RADIANS(G910))*SIN(RADIANS(E905))+COS(RADIANS(G910))*COS(RADIANS(E905))*COS(RADIANS(S895))))</f>
        <v>#DIV/0!</v>
      </c>
      <c r="T910" s="3" t="e">
        <f>IF(DEGREES(ACOS(SIN(RADIANS(G910))*SIN(RADIANS(E905))+COS(RADIANS(G910))*COS(RADIANS(E905))*COS(RADIANS(T895))))&gt;90,0,$F$4*$F$5/E904^2*(SIN(RADIANS(G910))*SIN(RADIANS(E905))+COS(RADIANS(G910))*COS(RADIANS(E905))*COS(RADIANS(T895))))</f>
        <v>#DIV/0!</v>
      </c>
      <c r="U910" s="3" t="e">
        <f>IF(DEGREES(ACOS(SIN(RADIANS(G910))*SIN(RADIANS(E905))+COS(RADIANS(G910))*COS(RADIANS(E905))*COS(RADIANS(U895))))&gt;90,0,$F$4*$F$5/E904^2*(SIN(RADIANS(G910))*SIN(RADIANS(E905))+COS(RADIANS(G910))*COS(RADIANS(E905))*COS(RADIANS(U895))))</f>
        <v>#DIV/0!</v>
      </c>
      <c r="V910" s="3" t="e">
        <f>IF(DEGREES(ACOS(SIN(RADIANS(G910))*SIN(RADIANS(E905))+COS(RADIANS(G910))*COS(RADIANS(E905))*COS(RADIANS(V895))))&gt;90,0,$F$4*$F$5/E904^2*(SIN(RADIANS(G910))*SIN(RADIANS(E905))+COS(RADIANS(G910))*COS(RADIANS(E905))*COS(RADIANS(V895))))</f>
        <v>#DIV/0!</v>
      </c>
      <c r="W910" s="3" t="e">
        <f>IF(DEGREES(ACOS(SIN(RADIANS(G910))*SIN(RADIANS(E905))+COS(RADIANS(G910))*COS(RADIANS(E905))*COS(RADIANS(W895))))&gt;90,0,$F$4*$F$5/E904^2*(SIN(RADIANS(G910))*SIN(RADIANS(E905))+COS(RADIANS(G910))*COS(RADIANS(E905))*COS(RADIANS(W895))))</f>
        <v>#DIV/0!</v>
      </c>
      <c r="X910" s="3" t="e">
        <f>IF(DEGREES(ACOS(SIN(RADIANS(G910))*SIN(RADIANS(E905))+COS(RADIANS(G910))*COS(RADIANS(E905))*COS(RADIANS(X895))))&gt;90,0,$F$4*$F$5/E904^2*(SIN(RADIANS(G910))*SIN(RADIANS(E905))+COS(RADIANS(G910))*COS(RADIANS(E905))*COS(RADIANS(X895))))</f>
        <v>#DIV/0!</v>
      </c>
      <c r="Y910" s="3" t="e">
        <f>IF(DEGREES(ACOS(SIN(RADIANS(G910))*SIN(RADIANS(E905))+COS(RADIANS(G910))*COS(RADIANS(E905))*COS(RADIANS(Y895))))&gt;90,0,$F$4*$F$5/E904^2*(SIN(RADIANS(G910))*SIN(RADIANS(E905))+COS(RADIANS(G910))*COS(RADIANS(E905))*COS(RADIANS(Y895))))</f>
        <v>#DIV/0!</v>
      </c>
      <c r="Z910" s="3" t="e">
        <f>IF(DEGREES(ACOS(SIN(RADIANS(G910))*SIN(RADIANS(E905))+COS(RADIANS(G910))*COS(RADIANS(E905))*COS(RADIANS(Z895))))&gt;90,0,$F$4*$F$5/E904^2*(SIN(RADIANS(G910))*SIN(RADIANS(E905))+COS(RADIANS(G910))*COS(RADIANS(E905))*COS(RADIANS(Z895))))</f>
        <v>#DIV/0!</v>
      </c>
      <c r="AA910" s="3" t="e">
        <f>IF(DEGREES(ACOS(SIN(RADIANS(G910))*SIN(RADIANS(E905))+COS(RADIANS(G910))*COS(RADIANS(E905))*COS(RADIANS(AA895))))&gt;90,0,$F$4*$F$5/E904^2*(SIN(RADIANS(G910))*SIN(RADIANS(E905))+COS(RADIANS(G910))*COS(RADIANS(E905))*COS(RADIANS(AA895))))</f>
        <v>#DIV/0!</v>
      </c>
      <c r="AB910" s="3" t="e">
        <f>IF(DEGREES(ACOS(SIN(RADIANS(G910))*SIN(RADIANS(E905))+COS(RADIANS(G910))*COS(RADIANS(E905))*COS(RADIANS(AB895))))&gt;90,0,$F$4*$F$5/E904^2*(SIN(RADIANS(G910))*SIN(RADIANS(E905))+COS(RADIANS(G910))*COS(RADIANS(E905))*COS(RADIANS(AB895))))</f>
        <v>#DIV/0!</v>
      </c>
      <c r="AC910" s="3" t="e">
        <f>IF(DEGREES(ACOS(SIN(RADIANS(G910))*SIN(RADIANS(E905))+COS(RADIANS(G910))*COS(RADIANS(E905))*COS(RADIANS(AC895))))&gt;90,0,$F$4*$F$5/E904^2*(SIN(RADIANS(G910))*SIN(RADIANS(E905))+COS(RADIANS(G910))*COS(RADIANS(E905))*COS(RADIANS(AC895))))</f>
        <v>#DIV/0!</v>
      </c>
      <c r="AD910" s="3" t="e">
        <f>IF(DEGREES(ACOS(SIN(RADIANS(G910))*SIN(RADIANS(E905))+COS(RADIANS(G910))*COS(RADIANS(E905))*COS(RADIANS(AD895))))&gt;90,0,$F$4*$F$5/E904^2*(SIN(RADIANS(G910))*SIN(RADIANS(E905))+COS(RADIANS(G910))*COS(RADIANS(E905))*COS(RADIANS(AD895))))</f>
        <v>#DIV/0!</v>
      </c>
      <c r="AE910" s="3" t="e">
        <f>IF(DEGREES(ACOS(SIN(RADIANS(G910))*SIN(RADIANS(E905))+COS(RADIANS(G910))*COS(RADIANS(E905))*COS(RADIANS(AE895))))&gt;90,0,$F$4*$F$5/E904^2*(SIN(RADIANS(G910))*SIN(RADIANS(E905))+COS(RADIANS(G910))*COS(RADIANS(E905))*COS(RADIANS(AE895))))</f>
        <v>#DIV/0!</v>
      </c>
      <c r="AF910" s="3" t="e">
        <f>IF(DEGREES(ACOS(SIN(RADIANS(G910))*SIN(RADIANS(E905))+COS(RADIANS(G910))*COS(RADIANS(E905))*COS(RADIANS(AF895))))&gt;90,0,$F$4*$F$5/E904^2*(SIN(RADIANS(G910))*SIN(RADIANS(E905))+COS(RADIANS(G910))*COS(RADIANS(E905))*COS(RADIANS(AF895))))</f>
        <v>#DIV/0!</v>
      </c>
      <c r="AG910" s="3" t="e">
        <f>IF(DEGREES(ACOS(SIN(RADIANS(G910))*SIN(RADIANS(E905))+COS(RADIANS(G910))*COS(RADIANS(E905))*COS(RADIANS(AG895))))&gt;90,0,$F$4*$F$5/E904^2*(SIN(RADIANS(G910))*SIN(RADIANS(E905))+COS(RADIANS(G910))*COS(RADIANS(E905))*COS(RADIANS(AG895))))</f>
        <v>#DIV/0!</v>
      </c>
      <c r="AH910" s="3" t="e">
        <f>IF(DEGREES(ACOS(SIN(RADIANS(G910))*SIN(RADIANS(E905))+COS(RADIANS(G910))*COS(RADIANS(E905))*COS(RADIANS(AH895))))&gt;90,0,$F$4*$F$5/E904^2*(SIN(RADIANS(G910))*SIN(RADIANS(E905))+COS(RADIANS(G910))*COS(RADIANS(E905))*COS(RADIANS(AH895))))</f>
        <v>#DIV/0!</v>
      </c>
      <c r="AI910" s="3" t="e">
        <f>IF(DEGREES(ACOS(SIN(RADIANS(G910))*SIN(RADIANS(E905))+COS(RADIANS(G910))*COS(RADIANS(E905))*COS(RADIANS(AI895))))&gt;90,0,$F$4*$F$5/E904^2*(SIN(RADIANS(G910))*SIN(RADIANS(E905))+COS(RADIANS(G910))*COS(RADIANS(E905))*COS(RADIANS(AI895))))</f>
        <v>#DIV/0!</v>
      </c>
      <c r="AJ910" s="3" t="e">
        <f>IF(DEGREES(ACOS(SIN(RADIANS(G910))*SIN(RADIANS(E905))+COS(RADIANS(G910))*COS(RADIANS(E905))*COS(RADIANS(AJ895))))&gt;90,0,$F$4*$F$5/E904^2*(SIN(RADIANS(G910))*SIN(RADIANS(E905))+COS(RADIANS(G910))*COS(RADIANS(E905))*COS(RADIANS(AJ895))))</f>
        <v>#DIV/0!</v>
      </c>
      <c r="AK910" s="3">
        <f>IF(DEGREES(ACOS(SIN(RADIANS(G910))*SIN(RADIANS(E905))+COS(RADIANS(G910))*COS(RADIANS(E905))*COS(RADIANS(AK895))))&gt;90,0,$F$4*$F$5/E904^2*(SIN(RADIANS(G910))*SIN(RADIANS(E905))+COS(RADIANS(G910))*COS(RADIANS(E905))*COS(RADIANS(AK895))))</f>
        <v>0</v>
      </c>
      <c r="AL910" s="3">
        <f>IF(DEGREES(ACOS(SIN(RADIANS(G910))*SIN(RADIANS(E905))+COS(RADIANS(G910))*COS(RADIANS(E905))*COS(RADIANS(AL895))))&gt;90,0,$F$4*$F$5/E904^2*(SIN(RADIANS(G910))*SIN(RADIANS(E905))+COS(RADIANS(G910))*COS(RADIANS(E905))*COS(RADIANS(AL895))))</f>
        <v>0</v>
      </c>
      <c r="AM910" s="3">
        <f>IF(DEGREES(ACOS(SIN(RADIANS(G910))*SIN(RADIANS(E905))+COS(RADIANS(G910))*COS(RADIANS(E905))*COS(RADIANS(AM895))))&gt;90,0,$F$4*$F$5/E904^2*(SIN(RADIANS(G910))*SIN(RADIANS(E905))+COS(RADIANS(G910))*COS(RADIANS(E905))*COS(RADIANS(AM895))))</f>
        <v>0</v>
      </c>
      <c r="AN910" s="3">
        <f>IF(DEGREES(ACOS(SIN(RADIANS(G910))*SIN(RADIANS(E905))+COS(RADIANS(G910))*COS(RADIANS(E905))*COS(RADIANS(AN895))))&gt;90,0,$F$4*$F$5/E904^2*(SIN(RADIANS(G910))*SIN(RADIANS(E905))+COS(RADIANS(G910))*COS(RADIANS(E905))*COS(RADIANS(AN895))))</f>
        <v>0</v>
      </c>
      <c r="AO910" s="3">
        <f>IF(DEGREES(ACOS(SIN(RADIANS(G910))*SIN(RADIANS(E905))+COS(RADIANS(G910))*COS(RADIANS(E905))*COS(RADIANS(AO895))))&gt;90,0,$F$4*$F$5/E904^2*(SIN(RADIANS(G910))*SIN(RADIANS(E905))+COS(RADIANS(G910))*COS(RADIANS(E905))*COS(RADIANS(AO895))))</f>
        <v>0</v>
      </c>
      <c r="AP910" s="3">
        <f>IF(DEGREES(ACOS(SIN(RADIANS(G910))*SIN(RADIANS(E905))+COS(RADIANS(G910))*COS(RADIANS(E905))*COS(RADIANS(AP895))))&gt;90,0,$F$4*$F$5/E904^2*(SIN(RADIANS(G910))*SIN(RADIANS(E905))+COS(RADIANS(G910))*COS(RADIANS(E905))*COS(RADIANS(AP895))))</f>
        <v>0</v>
      </c>
      <c r="AQ910" s="3">
        <f>IF(DEGREES(ACOS(SIN(RADIANS(G910))*SIN(RADIANS(E905))+COS(RADIANS(G910))*COS(RADIANS(E905))*COS(RADIANS(AQ895))))&gt;90,0,$F$4*$F$5/E904^2*(SIN(RADIANS(G910))*SIN(RADIANS(E905))+COS(RADIANS(G910))*COS(RADIANS(E905))*COS(RADIANS(AQ895))))</f>
        <v>0</v>
      </c>
      <c r="AR910" s="3">
        <f>IF(DEGREES(ACOS(SIN(RADIANS(G910))*SIN(RADIANS(E905))+COS(RADIANS(G910))*COS(RADIANS(E905))*COS(RADIANS(AR895))))&gt;90,0,$F$4*$F$5/E904^2*(SIN(RADIANS(G910))*SIN(RADIANS(E905))+COS(RADIANS(G910))*COS(RADIANS(E905))*COS(RADIANS(AR895))))</f>
        <v>0</v>
      </c>
    </row>
    <row r="911" spans="2:44" ht="15.75" customHeight="1" x14ac:dyDescent="0.2">
      <c r="G911" s="3">
        <v>-50</v>
      </c>
      <c r="I911" s="3">
        <f>IF(DEGREES(ACOS(SIN(RADIANS(G911))*SIN(RADIANS(E905))+COS(RADIANS(G911))*COS(RADIANS(E905))*COS(RADIANS(I895))))&gt;90,0,$F$4*$F$5/E904^2*(SIN(RADIANS(G911))*SIN(RADIANS(E905))+COS(RADIANS(G911))*COS(RADIANS(E905))*COS(RADIANS(I895))))</f>
        <v>0</v>
      </c>
      <c r="J911" s="3">
        <f>IF(DEGREES(ACOS(SIN(RADIANS(G911))*SIN(RADIANS(E905))+COS(RADIANS(G911))*COS(RADIANS(E905))*COS(RADIANS(J895))))&gt;90,0,$F$4*$F$5/E904^2*(SIN(RADIANS(G911))*SIN(RADIANS(E905))+COS(RADIANS(G911))*COS(RADIANS(E905))*COS(RADIANS(J895))))</f>
        <v>0</v>
      </c>
      <c r="K911" s="3">
        <f>IF(DEGREES(ACOS(SIN(RADIANS(G911))*SIN(RADIANS(E905))+COS(RADIANS(G911))*COS(RADIANS(E905))*COS(RADIANS(K895))))&gt;90,0,$F$4*$F$5/E904^2*(SIN(RADIANS(G911))*SIN(RADIANS(E905))+COS(RADIANS(G911))*COS(RADIANS(E905))*COS(RADIANS(K895))))</f>
        <v>0</v>
      </c>
      <c r="L911" s="3">
        <f>IF(DEGREES(ACOS(SIN(RADIANS(G911))*SIN(RADIANS(E905))+COS(RADIANS(G911))*COS(RADIANS(E905))*COS(RADIANS(L895))))&gt;90,0,$F$4*$F$5/E904^2*(SIN(RADIANS(G911))*SIN(RADIANS(E905))+COS(RADIANS(G911))*COS(RADIANS(E905))*COS(RADIANS(L895))))</f>
        <v>0</v>
      </c>
      <c r="M911" s="3">
        <f>IF(DEGREES(ACOS(SIN(RADIANS(G911))*SIN(RADIANS(E905))+COS(RADIANS(G911))*COS(RADIANS(E905))*COS(RADIANS(M895))))&gt;90,0,$F$4*$F$5/E904^2*(SIN(RADIANS(G911))*SIN(RADIANS(E905))+COS(RADIANS(G911))*COS(RADIANS(E905))*COS(RADIANS(M895))))</f>
        <v>0</v>
      </c>
      <c r="N911" s="3">
        <f>IF(DEGREES(ACOS(SIN(RADIANS(G911))*SIN(RADIANS(E905))+COS(RADIANS(G911))*COS(RADIANS(E905))*COS(RADIANS(N895))))&gt;90,0,$F$4*$F$5/E904^2*(SIN(RADIANS(G911))*SIN(RADIANS(E905))+COS(RADIANS(G911))*COS(RADIANS(E905))*COS(RADIANS(N895))))</f>
        <v>0</v>
      </c>
      <c r="O911" s="3">
        <f>IF(DEGREES(ACOS(SIN(RADIANS(G911))*SIN(RADIANS(E905))+COS(RADIANS(G911))*COS(RADIANS(E905))*COS(RADIANS(O895))))&gt;90,0,$F$4*$F$5/E904^2*(SIN(RADIANS(G911))*SIN(RADIANS(E905))+COS(RADIANS(G911))*COS(RADIANS(E905))*COS(RADIANS(O895))))</f>
        <v>0</v>
      </c>
      <c r="P911" s="3">
        <f>IF(DEGREES(ACOS(SIN(RADIANS(G911))*SIN(RADIANS(E905))+COS(RADIANS(G911))*COS(RADIANS(E905))*COS(RADIANS(P895))))&gt;90,0,$F$4*$F$5/E904^2*(SIN(RADIANS(G911))*SIN(RADIANS(E905))+COS(RADIANS(G911))*COS(RADIANS(E905))*COS(RADIANS(P895))))</f>
        <v>0</v>
      </c>
      <c r="Q911" s="3">
        <f>IF(DEGREES(ACOS(SIN(RADIANS(G911))*SIN(RADIANS(E905))+COS(RADIANS(G911))*COS(RADIANS(E905))*COS(RADIANS(Q895))))&gt;90,0,$F$4*$F$5/E904^2*(SIN(RADIANS(G911))*SIN(RADIANS(E905))+COS(RADIANS(G911))*COS(RADIANS(E905))*COS(RADIANS(Q895))))</f>
        <v>0</v>
      </c>
      <c r="R911" s="3" t="e">
        <f>IF(DEGREES(ACOS(SIN(RADIANS(G911))*SIN(RADIANS(E905))+COS(RADIANS(G911))*COS(RADIANS(E905))*COS(RADIANS(R895))))&gt;90,0,$F$4*$F$5/E904^2*(SIN(RADIANS(G911))*SIN(RADIANS(E905))+COS(RADIANS(G911))*COS(RADIANS(E905))*COS(RADIANS(R895))))</f>
        <v>#DIV/0!</v>
      </c>
      <c r="S911" s="3" t="e">
        <f>IF(DEGREES(ACOS(SIN(RADIANS(G911))*SIN(RADIANS(E905))+COS(RADIANS(G911))*COS(RADIANS(E905))*COS(RADIANS(S895))))&gt;90,0,$F$4*$F$5/E904^2*(SIN(RADIANS(G911))*SIN(RADIANS(E905))+COS(RADIANS(G911))*COS(RADIANS(E905))*COS(RADIANS(S895))))</f>
        <v>#DIV/0!</v>
      </c>
      <c r="T911" s="3" t="e">
        <f>IF(DEGREES(ACOS(SIN(RADIANS(G911))*SIN(RADIANS(E905))+COS(RADIANS(G911))*COS(RADIANS(E905))*COS(RADIANS(T895))))&gt;90,0,$F$4*$F$5/E904^2*(SIN(RADIANS(G911))*SIN(RADIANS(E905))+COS(RADIANS(G911))*COS(RADIANS(E905))*COS(RADIANS(T895))))</f>
        <v>#DIV/0!</v>
      </c>
      <c r="U911" s="3" t="e">
        <f>IF(DEGREES(ACOS(SIN(RADIANS(G911))*SIN(RADIANS(E905))+COS(RADIANS(G911))*COS(RADIANS(E905))*COS(RADIANS(U895))))&gt;90,0,$F$4*$F$5/E904^2*(SIN(RADIANS(G911))*SIN(RADIANS(E905))+COS(RADIANS(G911))*COS(RADIANS(E905))*COS(RADIANS(U895))))</f>
        <v>#DIV/0!</v>
      </c>
      <c r="V911" s="3" t="e">
        <f>IF(DEGREES(ACOS(SIN(RADIANS(G911))*SIN(RADIANS(E905))+COS(RADIANS(G911))*COS(RADIANS(E905))*COS(RADIANS(V895))))&gt;90,0,$F$4*$F$5/E904^2*(SIN(RADIANS(G911))*SIN(RADIANS(E905))+COS(RADIANS(G911))*COS(RADIANS(E905))*COS(RADIANS(V895))))</f>
        <v>#DIV/0!</v>
      </c>
      <c r="W911" s="3" t="e">
        <f>IF(DEGREES(ACOS(SIN(RADIANS(G911))*SIN(RADIANS(E905))+COS(RADIANS(G911))*COS(RADIANS(E905))*COS(RADIANS(W895))))&gt;90,0,$F$4*$F$5/E904^2*(SIN(RADIANS(G911))*SIN(RADIANS(E905))+COS(RADIANS(G911))*COS(RADIANS(E905))*COS(RADIANS(W895))))</f>
        <v>#DIV/0!</v>
      </c>
      <c r="X911" s="3" t="e">
        <f>IF(DEGREES(ACOS(SIN(RADIANS(G911))*SIN(RADIANS(E905))+COS(RADIANS(G911))*COS(RADIANS(E905))*COS(RADIANS(X895))))&gt;90,0,$F$4*$F$5/E904^2*(SIN(RADIANS(G911))*SIN(RADIANS(E905))+COS(RADIANS(G911))*COS(RADIANS(E905))*COS(RADIANS(X895))))</f>
        <v>#DIV/0!</v>
      </c>
      <c r="Y911" s="3" t="e">
        <f>IF(DEGREES(ACOS(SIN(RADIANS(G911))*SIN(RADIANS(E905))+COS(RADIANS(G911))*COS(RADIANS(E905))*COS(RADIANS(Y895))))&gt;90,0,$F$4*$F$5/E904^2*(SIN(RADIANS(G911))*SIN(RADIANS(E905))+COS(RADIANS(G911))*COS(RADIANS(E905))*COS(RADIANS(Y895))))</f>
        <v>#DIV/0!</v>
      </c>
      <c r="Z911" s="3" t="e">
        <f>IF(DEGREES(ACOS(SIN(RADIANS(G911))*SIN(RADIANS(E905))+COS(RADIANS(G911))*COS(RADIANS(E905))*COS(RADIANS(Z895))))&gt;90,0,$F$4*$F$5/E904^2*(SIN(RADIANS(G911))*SIN(RADIANS(E905))+COS(RADIANS(G911))*COS(RADIANS(E905))*COS(RADIANS(Z895))))</f>
        <v>#DIV/0!</v>
      </c>
      <c r="AA911" s="3" t="e">
        <f>IF(DEGREES(ACOS(SIN(RADIANS(G911))*SIN(RADIANS(E905))+COS(RADIANS(G911))*COS(RADIANS(E905))*COS(RADIANS(AA895))))&gt;90,0,$F$4*$F$5/E904^2*(SIN(RADIANS(G911))*SIN(RADIANS(E905))+COS(RADIANS(G911))*COS(RADIANS(E905))*COS(RADIANS(AA895))))</f>
        <v>#DIV/0!</v>
      </c>
      <c r="AB911" s="3" t="e">
        <f>IF(DEGREES(ACOS(SIN(RADIANS(G911))*SIN(RADIANS(E905))+COS(RADIANS(G911))*COS(RADIANS(E905))*COS(RADIANS(AB895))))&gt;90,0,$F$4*$F$5/E904^2*(SIN(RADIANS(G911))*SIN(RADIANS(E905))+COS(RADIANS(G911))*COS(RADIANS(E905))*COS(RADIANS(AB895))))</f>
        <v>#DIV/0!</v>
      </c>
      <c r="AC911" s="3" t="e">
        <f>IF(DEGREES(ACOS(SIN(RADIANS(G911))*SIN(RADIANS(E905))+COS(RADIANS(G911))*COS(RADIANS(E905))*COS(RADIANS(AC895))))&gt;90,0,$F$4*$F$5/E904^2*(SIN(RADIANS(G911))*SIN(RADIANS(E905))+COS(RADIANS(G911))*COS(RADIANS(E905))*COS(RADIANS(AC895))))</f>
        <v>#DIV/0!</v>
      </c>
      <c r="AD911" s="3" t="e">
        <f>IF(DEGREES(ACOS(SIN(RADIANS(G911))*SIN(RADIANS(E905))+COS(RADIANS(G911))*COS(RADIANS(E905))*COS(RADIANS(AD895))))&gt;90,0,$F$4*$F$5/E904^2*(SIN(RADIANS(G911))*SIN(RADIANS(E905))+COS(RADIANS(G911))*COS(RADIANS(E905))*COS(RADIANS(AD895))))</f>
        <v>#DIV/0!</v>
      </c>
      <c r="AE911" s="3" t="e">
        <f>IF(DEGREES(ACOS(SIN(RADIANS(G911))*SIN(RADIANS(E905))+COS(RADIANS(G911))*COS(RADIANS(E905))*COS(RADIANS(AE895))))&gt;90,0,$F$4*$F$5/E904^2*(SIN(RADIANS(G911))*SIN(RADIANS(E905))+COS(RADIANS(G911))*COS(RADIANS(E905))*COS(RADIANS(AE895))))</f>
        <v>#DIV/0!</v>
      </c>
      <c r="AF911" s="3" t="e">
        <f>IF(DEGREES(ACOS(SIN(RADIANS(G911))*SIN(RADIANS(E905))+COS(RADIANS(G911))*COS(RADIANS(E905))*COS(RADIANS(AF895))))&gt;90,0,$F$4*$F$5/E904^2*(SIN(RADIANS(G911))*SIN(RADIANS(E905))+COS(RADIANS(G911))*COS(RADIANS(E905))*COS(RADIANS(AF895))))</f>
        <v>#DIV/0!</v>
      </c>
      <c r="AG911" s="3" t="e">
        <f>IF(DEGREES(ACOS(SIN(RADIANS(G911))*SIN(RADIANS(E905))+COS(RADIANS(G911))*COS(RADIANS(E905))*COS(RADIANS(AG895))))&gt;90,0,$F$4*$F$5/E904^2*(SIN(RADIANS(G911))*SIN(RADIANS(E905))+COS(RADIANS(G911))*COS(RADIANS(E905))*COS(RADIANS(AG895))))</f>
        <v>#DIV/0!</v>
      </c>
      <c r="AH911" s="3" t="e">
        <f>IF(DEGREES(ACOS(SIN(RADIANS(G911))*SIN(RADIANS(E905))+COS(RADIANS(G911))*COS(RADIANS(E905))*COS(RADIANS(AH895))))&gt;90,0,$F$4*$F$5/E904^2*(SIN(RADIANS(G911))*SIN(RADIANS(E905))+COS(RADIANS(G911))*COS(RADIANS(E905))*COS(RADIANS(AH895))))</f>
        <v>#DIV/0!</v>
      </c>
      <c r="AI911" s="3" t="e">
        <f>IF(DEGREES(ACOS(SIN(RADIANS(G911))*SIN(RADIANS(E905))+COS(RADIANS(G911))*COS(RADIANS(E905))*COS(RADIANS(AI895))))&gt;90,0,$F$4*$F$5/E904^2*(SIN(RADIANS(G911))*SIN(RADIANS(E905))+COS(RADIANS(G911))*COS(RADIANS(E905))*COS(RADIANS(AI895))))</f>
        <v>#DIV/0!</v>
      </c>
      <c r="AJ911" s="3" t="e">
        <f>IF(DEGREES(ACOS(SIN(RADIANS(G911))*SIN(RADIANS(E905))+COS(RADIANS(G911))*COS(RADIANS(E905))*COS(RADIANS(AJ895))))&gt;90,0,$F$4*$F$5/E904^2*(SIN(RADIANS(G911))*SIN(RADIANS(E905))+COS(RADIANS(G911))*COS(RADIANS(E905))*COS(RADIANS(AJ895))))</f>
        <v>#DIV/0!</v>
      </c>
      <c r="AK911" s="3">
        <f>IF(DEGREES(ACOS(SIN(RADIANS(G911))*SIN(RADIANS(E905))+COS(RADIANS(G911))*COS(RADIANS(E905))*COS(RADIANS(AK895))))&gt;90,0,$F$4*$F$5/E904^2*(SIN(RADIANS(G911))*SIN(RADIANS(E905))+COS(RADIANS(G911))*COS(RADIANS(E905))*COS(RADIANS(AK895))))</f>
        <v>0</v>
      </c>
      <c r="AL911" s="3">
        <f>IF(DEGREES(ACOS(SIN(RADIANS(G911))*SIN(RADIANS(E905))+COS(RADIANS(G911))*COS(RADIANS(E905))*COS(RADIANS(AL895))))&gt;90,0,$F$4*$F$5/E904^2*(SIN(RADIANS(G911))*SIN(RADIANS(E905))+COS(RADIANS(G911))*COS(RADIANS(E905))*COS(RADIANS(AL895))))</f>
        <v>0</v>
      </c>
      <c r="AM911" s="3">
        <f>IF(DEGREES(ACOS(SIN(RADIANS(G911))*SIN(RADIANS(E905))+COS(RADIANS(G911))*COS(RADIANS(E905))*COS(RADIANS(AM895))))&gt;90,0,$F$4*$F$5/E904^2*(SIN(RADIANS(G911))*SIN(RADIANS(E905))+COS(RADIANS(G911))*COS(RADIANS(E905))*COS(RADIANS(AM895))))</f>
        <v>0</v>
      </c>
      <c r="AN911" s="3">
        <f>IF(DEGREES(ACOS(SIN(RADIANS(G911))*SIN(RADIANS(E905))+COS(RADIANS(G911))*COS(RADIANS(E905))*COS(RADIANS(AN895))))&gt;90,0,$F$4*$F$5/E904^2*(SIN(RADIANS(G911))*SIN(RADIANS(E905))+COS(RADIANS(G911))*COS(RADIANS(E905))*COS(RADIANS(AN895))))</f>
        <v>0</v>
      </c>
      <c r="AO911" s="3">
        <f>IF(DEGREES(ACOS(SIN(RADIANS(G911))*SIN(RADIANS(E905))+COS(RADIANS(G911))*COS(RADIANS(E905))*COS(RADIANS(AO895))))&gt;90,0,$F$4*$F$5/E904^2*(SIN(RADIANS(G911))*SIN(RADIANS(E905))+COS(RADIANS(G911))*COS(RADIANS(E905))*COS(RADIANS(AO895))))</f>
        <v>0</v>
      </c>
      <c r="AP911" s="3">
        <f>IF(DEGREES(ACOS(SIN(RADIANS(G911))*SIN(RADIANS(E905))+COS(RADIANS(G911))*COS(RADIANS(E905))*COS(RADIANS(AP895))))&gt;90,0,$F$4*$F$5/E904^2*(SIN(RADIANS(G911))*SIN(RADIANS(E905))+COS(RADIANS(G911))*COS(RADIANS(E905))*COS(RADIANS(AP895))))</f>
        <v>0</v>
      </c>
      <c r="AQ911" s="3">
        <f>IF(DEGREES(ACOS(SIN(RADIANS(G911))*SIN(RADIANS(E905))+COS(RADIANS(G911))*COS(RADIANS(E905))*COS(RADIANS(AQ895))))&gt;90,0,$F$4*$F$5/E904^2*(SIN(RADIANS(G911))*SIN(RADIANS(E905))+COS(RADIANS(G911))*COS(RADIANS(E905))*COS(RADIANS(AQ895))))</f>
        <v>0</v>
      </c>
      <c r="AR911" s="3">
        <f>IF(DEGREES(ACOS(SIN(RADIANS(G911))*SIN(RADIANS(E905))+COS(RADIANS(G911))*COS(RADIANS(E905))*COS(RADIANS(AR895))))&gt;90,0,$F$4*$F$5/E904^2*(SIN(RADIANS(G911))*SIN(RADIANS(E905))+COS(RADIANS(G911))*COS(RADIANS(E905))*COS(RADIANS(AR895))))</f>
        <v>0</v>
      </c>
    </row>
    <row r="912" spans="2:44" ht="15.75" customHeight="1" x14ac:dyDescent="0.2">
      <c r="G912" s="3">
        <v>-60</v>
      </c>
      <c r="I912" s="3">
        <f>IF(DEGREES(ACOS(SIN(RADIANS(G912))*SIN(RADIANS(E905))+COS(RADIANS(G912))*COS(RADIANS(E905))*COS(RADIANS(I895))))&gt;90,0,$F$4*$F$5/E904^2*(SIN(RADIANS(G912))*SIN(RADIANS(E905))+COS(RADIANS(G912))*COS(RADIANS(E905))*COS(RADIANS(I895))))</f>
        <v>0</v>
      </c>
      <c r="J912" s="3">
        <f>IF(DEGREES(ACOS(SIN(RADIANS(G912))*SIN(RADIANS(E905))+COS(RADIANS(G912))*COS(RADIANS(E905))*COS(RADIANS(J895))))&gt;90,0,$F$4*$F$5/E904^2*(SIN(RADIANS(G912))*SIN(RADIANS(E905))+COS(RADIANS(G912))*COS(RADIANS(E905))*COS(RADIANS(J895))))</f>
        <v>0</v>
      </c>
      <c r="K912" s="3">
        <f>IF(DEGREES(ACOS(SIN(RADIANS(G912))*SIN(RADIANS(E905))+COS(RADIANS(G912))*COS(RADIANS(E905))*COS(RADIANS(K895))))&gt;90,0,$F$4*$F$5/E904^2*(SIN(RADIANS(G912))*SIN(RADIANS(E905))+COS(RADIANS(G912))*COS(RADIANS(E905))*COS(RADIANS(K895))))</f>
        <v>0</v>
      </c>
      <c r="L912" s="3">
        <f>IF(DEGREES(ACOS(SIN(RADIANS(G912))*SIN(RADIANS(E905))+COS(RADIANS(G912))*COS(RADIANS(E905))*COS(RADIANS(L895))))&gt;90,0,$F$4*$F$5/E904^2*(SIN(RADIANS(G912))*SIN(RADIANS(E905))+COS(RADIANS(G912))*COS(RADIANS(E905))*COS(RADIANS(L895))))</f>
        <v>0</v>
      </c>
      <c r="M912" s="3">
        <f>IF(DEGREES(ACOS(SIN(RADIANS(G912))*SIN(RADIANS(E905))+COS(RADIANS(G912))*COS(RADIANS(E905))*COS(RADIANS(M895))))&gt;90,0,$F$4*$F$5/E904^2*(SIN(RADIANS(G912))*SIN(RADIANS(E905))+COS(RADIANS(G912))*COS(RADIANS(E905))*COS(RADIANS(M895))))</f>
        <v>0</v>
      </c>
      <c r="N912" s="3">
        <f>IF(DEGREES(ACOS(SIN(RADIANS(G912))*SIN(RADIANS(E905))+COS(RADIANS(G912))*COS(RADIANS(E905))*COS(RADIANS(N895))))&gt;90,0,$F$4*$F$5/E904^2*(SIN(RADIANS(G912))*SIN(RADIANS(E905))+COS(RADIANS(G912))*COS(RADIANS(E905))*COS(RADIANS(N895))))</f>
        <v>0</v>
      </c>
      <c r="O912" s="3">
        <f>IF(DEGREES(ACOS(SIN(RADIANS(G912))*SIN(RADIANS(E905))+COS(RADIANS(G912))*COS(RADIANS(E905))*COS(RADIANS(O895))))&gt;90,0,$F$4*$F$5/E904^2*(SIN(RADIANS(G912))*SIN(RADIANS(E905))+COS(RADIANS(G912))*COS(RADIANS(E905))*COS(RADIANS(O895))))</f>
        <v>0</v>
      </c>
      <c r="P912" s="3">
        <f>IF(DEGREES(ACOS(SIN(RADIANS(G912))*SIN(RADIANS(E905))+COS(RADIANS(G912))*COS(RADIANS(E905))*COS(RADIANS(P895))))&gt;90,0,$F$4*$F$5/E904^2*(SIN(RADIANS(G912))*SIN(RADIANS(E905))+COS(RADIANS(G912))*COS(RADIANS(E905))*COS(RADIANS(P895))))</f>
        <v>0</v>
      </c>
      <c r="Q912" s="3">
        <f>IF(DEGREES(ACOS(SIN(RADIANS(G912))*SIN(RADIANS(E905))+COS(RADIANS(G912))*COS(RADIANS(E905))*COS(RADIANS(Q895))))&gt;90,0,$F$4*$F$5/E904^2*(SIN(RADIANS(G912))*SIN(RADIANS(E905))+COS(RADIANS(G912))*COS(RADIANS(E905))*COS(RADIANS(Q895))))</f>
        <v>0</v>
      </c>
      <c r="R912" s="3" t="e">
        <f>IF(DEGREES(ACOS(SIN(RADIANS(G912))*SIN(RADIANS(E905))+COS(RADIANS(G912))*COS(RADIANS(E905))*COS(RADIANS(R895))))&gt;90,0,$F$4*$F$5/E904^2*(SIN(RADIANS(G912))*SIN(RADIANS(E905))+COS(RADIANS(G912))*COS(RADIANS(E905))*COS(RADIANS(R895))))</f>
        <v>#DIV/0!</v>
      </c>
      <c r="S912" s="3" t="e">
        <f>IF(DEGREES(ACOS(SIN(RADIANS(G912))*SIN(RADIANS(E905))+COS(RADIANS(G912))*COS(RADIANS(E905))*COS(RADIANS(S895))))&gt;90,0,$F$4*$F$5/E904^2*(SIN(RADIANS(G912))*SIN(RADIANS(E905))+COS(RADIANS(G912))*COS(RADIANS(E905))*COS(RADIANS(S895))))</f>
        <v>#DIV/0!</v>
      </c>
      <c r="T912" s="3" t="e">
        <f>IF(DEGREES(ACOS(SIN(RADIANS(G912))*SIN(RADIANS(E905))+COS(RADIANS(G912))*COS(RADIANS(E905))*COS(RADIANS(T895))))&gt;90,0,$F$4*$F$5/E904^2*(SIN(RADIANS(G912))*SIN(RADIANS(E905))+COS(RADIANS(G912))*COS(RADIANS(E905))*COS(RADIANS(T895))))</f>
        <v>#DIV/0!</v>
      </c>
      <c r="U912" s="3" t="e">
        <f>IF(DEGREES(ACOS(SIN(RADIANS(G912))*SIN(RADIANS(E905))+COS(RADIANS(G912))*COS(RADIANS(E905))*COS(RADIANS(U895))))&gt;90,0,$F$4*$F$5/E904^2*(SIN(RADIANS(G912))*SIN(RADIANS(E905))+COS(RADIANS(G912))*COS(RADIANS(E905))*COS(RADIANS(U895))))</f>
        <v>#DIV/0!</v>
      </c>
      <c r="V912" s="3" t="e">
        <f>IF(DEGREES(ACOS(SIN(RADIANS(G912))*SIN(RADIANS(E905))+COS(RADIANS(G912))*COS(RADIANS(E905))*COS(RADIANS(V895))))&gt;90,0,$F$4*$F$5/E904^2*(SIN(RADIANS(G912))*SIN(RADIANS(E905))+COS(RADIANS(G912))*COS(RADIANS(E905))*COS(RADIANS(V895))))</f>
        <v>#DIV/0!</v>
      </c>
      <c r="W912" s="3" t="e">
        <f>IF(DEGREES(ACOS(SIN(RADIANS(G912))*SIN(RADIANS(E905))+COS(RADIANS(G912))*COS(RADIANS(E905))*COS(RADIANS(W895))))&gt;90,0,$F$4*$F$5/E904^2*(SIN(RADIANS(G912))*SIN(RADIANS(E905))+COS(RADIANS(G912))*COS(RADIANS(E905))*COS(RADIANS(W895))))</f>
        <v>#DIV/0!</v>
      </c>
      <c r="X912" s="3" t="e">
        <f>IF(DEGREES(ACOS(SIN(RADIANS(G912))*SIN(RADIANS(E905))+COS(RADIANS(G912))*COS(RADIANS(E905))*COS(RADIANS(X895))))&gt;90,0,$F$4*$F$5/E904^2*(SIN(RADIANS(G912))*SIN(RADIANS(E905))+COS(RADIANS(G912))*COS(RADIANS(E905))*COS(RADIANS(X895))))</f>
        <v>#DIV/0!</v>
      </c>
      <c r="Y912" s="3" t="e">
        <f>IF(DEGREES(ACOS(SIN(RADIANS(G912))*SIN(RADIANS(E905))+COS(RADIANS(G912))*COS(RADIANS(E905))*COS(RADIANS(Y895))))&gt;90,0,$F$4*$F$5/E904^2*(SIN(RADIANS(G912))*SIN(RADIANS(E905))+COS(RADIANS(G912))*COS(RADIANS(E905))*COS(RADIANS(Y895))))</f>
        <v>#DIV/0!</v>
      </c>
      <c r="Z912" s="3" t="e">
        <f>IF(DEGREES(ACOS(SIN(RADIANS(G912))*SIN(RADIANS(E905))+COS(RADIANS(G912))*COS(RADIANS(E905))*COS(RADIANS(Z895))))&gt;90,0,$F$4*$F$5/E904^2*(SIN(RADIANS(G912))*SIN(RADIANS(E905))+COS(RADIANS(G912))*COS(RADIANS(E905))*COS(RADIANS(Z895))))</f>
        <v>#DIV/0!</v>
      </c>
      <c r="AA912" s="3" t="e">
        <f>IF(DEGREES(ACOS(SIN(RADIANS(G912))*SIN(RADIANS(E905))+COS(RADIANS(G912))*COS(RADIANS(E905))*COS(RADIANS(AA895))))&gt;90,0,$F$4*$F$5/E904^2*(SIN(RADIANS(G912))*SIN(RADIANS(E905))+COS(RADIANS(G912))*COS(RADIANS(E905))*COS(RADIANS(AA895))))</f>
        <v>#DIV/0!</v>
      </c>
      <c r="AB912" s="3" t="e">
        <f>IF(DEGREES(ACOS(SIN(RADIANS(G912))*SIN(RADIANS(E905))+COS(RADIANS(G912))*COS(RADIANS(E905))*COS(RADIANS(AB895))))&gt;90,0,$F$4*$F$5/E904^2*(SIN(RADIANS(G912))*SIN(RADIANS(E905))+COS(RADIANS(G912))*COS(RADIANS(E905))*COS(RADIANS(AB895))))</f>
        <v>#DIV/0!</v>
      </c>
      <c r="AC912" s="3" t="e">
        <f>IF(DEGREES(ACOS(SIN(RADIANS(G912))*SIN(RADIANS(E905))+COS(RADIANS(G912))*COS(RADIANS(E905))*COS(RADIANS(AC895))))&gt;90,0,$F$4*$F$5/E904^2*(SIN(RADIANS(G912))*SIN(RADIANS(E905))+COS(RADIANS(G912))*COS(RADIANS(E905))*COS(RADIANS(AC895))))</f>
        <v>#DIV/0!</v>
      </c>
      <c r="AD912" s="3" t="e">
        <f>IF(DEGREES(ACOS(SIN(RADIANS(G912))*SIN(RADIANS(E905))+COS(RADIANS(G912))*COS(RADIANS(E905))*COS(RADIANS(AD895))))&gt;90,0,$F$4*$F$5/E904^2*(SIN(RADIANS(G912))*SIN(RADIANS(E905))+COS(RADIANS(G912))*COS(RADIANS(E905))*COS(RADIANS(AD895))))</f>
        <v>#DIV/0!</v>
      </c>
      <c r="AE912" s="3" t="e">
        <f>IF(DEGREES(ACOS(SIN(RADIANS(G912))*SIN(RADIANS(E905))+COS(RADIANS(G912))*COS(RADIANS(E905))*COS(RADIANS(AE895))))&gt;90,0,$F$4*$F$5/E904^2*(SIN(RADIANS(G912))*SIN(RADIANS(E905))+COS(RADIANS(G912))*COS(RADIANS(E905))*COS(RADIANS(AE895))))</f>
        <v>#DIV/0!</v>
      </c>
      <c r="AF912" s="3" t="e">
        <f>IF(DEGREES(ACOS(SIN(RADIANS(G912))*SIN(RADIANS(E905))+COS(RADIANS(G912))*COS(RADIANS(E905))*COS(RADIANS(AF895))))&gt;90,0,$F$4*$F$5/E904^2*(SIN(RADIANS(G912))*SIN(RADIANS(E905))+COS(RADIANS(G912))*COS(RADIANS(E905))*COS(RADIANS(AF895))))</f>
        <v>#DIV/0!</v>
      </c>
      <c r="AG912" s="3" t="e">
        <f>IF(DEGREES(ACOS(SIN(RADIANS(G912))*SIN(RADIANS(E905))+COS(RADIANS(G912))*COS(RADIANS(E905))*COS(RADIANS(AG895))))&gt;90,0,$F$4*$F$5/E904^2*(SIN(RADIANS(G912))*SIN(RADIANS(E905))+COS(RADIANS(G912))*COS(RADIANS(E905))*COS(RADIANS(AG895))))</f>
        <v>#DIV/0!</v>
      </c>
      <c r="AH912" s="3" t="e">
        <f>IF(DEGREES(ACOS(SIN(RADIANS(G912))*SIN(RADIANS(E905))+COS(RADIANS(G912))*COS(RADIANS(E905))*COS(RADIANS(AH895))))&gt;90,0,$F$4*$F$5/E904^2*(SIN(RADIANS(G912))*SIN(RADIANS(E905))+COS(RADIANS(G912))*COS(RADIANS(E905))*COS(RADIANS(AH895))))</f>
        <v>#DIV/0!</v>
      </c>
      <c r="AI912" s="3" t="e">
        <f>IF(DEGREES(ACOS(SIN(RADIANS(G912))*SIN(RADIANS(E905))+COS(RADIANS(G912))*COS(RADIANS(E905))*COS(RADIANS(AI895))))&gt;90,0,$F$4*$F$5/E904^2*(SIN(RADIANS(G912))*SIN(RADIANS(E905))+COS(RADIANS(G912))*COS(RADIANS(E905))*COS(RADIANS(AI895))))</f>
        <v>#DIV/0!</v>
      </c>
      <c r="AJ912" s="3" t="e">
        <f>IF(DEGREES(ACOS(SIN(RADIANS(G912))*SIN(RADIANS(E905))+COS(RADIANS(G912))*COS(RADIANS(E905))*COS(RADIANS(AJ895))))&gt;90,0,$F$4*$F$5/E904^2*(SIN(RADIANS(G912))*SIN(RADIANS(E905))+COS(RADIANS(G912))*COS(RADIANS(E905))*COS(RADIANS(AJ895))))</f>
        <v>#DIV/0!</v>
      </c>
      <c r="AK912" s="3">
        <f>IF(DEGREES(ACOS(SIN(RADIANS(G912))*SIN(RADIANS(E905))+COS(RADIANS(G912))*COS(RADIANS(E905))*COS(RADIANS(AK895))))&gt;90,0,$F$4*$F$5/E904^2*(SIN(RADIANS(G912))*SIN(RADIANS(E905))+COS(RADIANS(G912))*COS(RADIANS(E905))*COS(RADIANS(AK895))))</f>
        <v>0</v>
      </c>
      <c r="AL912" s="3">
        <f>IF(DEGREES(ACOS(SIN(RADIANS(G912))*SIN(RADIANS(E905))+COS(RADIANS(G912))*COS(RADIANS(E905))*COS(RADIANS(AL895))))&gt;90,0,$F$4*$F$5/E904^2*(SIN(RADIANS(G912))*SIN(RADIANS(E905))+COS(RADIANS(G912))*COS(RADIANS(E905))*COS(RADIANS(AL895))))</f>
        <v>0</v>
      </c>
      <c r="AM912" s="3">
        <f>IF(DEGREES(ACOS(SIN(RADIANS(G912))*SIN(RADIANS(E905))+COS(RADIANS(G912))*COS(RADIANS(E905))*COS(RADIANS(AM895))))&gt;90,0,$F$4*$F$5/E904^2*(SIN(RADIANS(G912))*SIN(RADIANS(E905))+COS(RADIANS(G912))*COS(RADIANS(E905))*COS(RADIANS(AM895))))</f>
        <v>0</v>
      </c>
      <c r="AN912" s="3">
        <f>IF(DEGREES(ACOS(SIN(RADIANS(G912))*SIN(RADIANS(E905))+COS(RADIANS(G912))*COS(RADIANS(E905))*COS(RADIANS(AN895))))&gt;90,0,$F$4*$F$5/E904^2*(SIN(RADIANS(G912))*SIN(RADIANS(E905))+COS(RADIANS(G912))*COS(RADIANS(E905))*COS(RADIANS(AN895))))</f>
        <v>0</v>
      </c>
      <c r="AO912" s="3">
        <f>IF(DEGREES(ACOS(SIN(RADIANS(G912))*SIN(RADIANS(E905))+COS(RADIANS(G912))*COS(RADIANS(E905))*COS(RADIANS(AO895))))&gt;90,0,$F$4*$F$5/E904^2*(SIN(RADIANS(G912))*SIN(RADIANS(E905))+COS(RADIANS(G912))*COS(RADIANS(E905))*COS(RADIANS(AO895))))</f>
        <v>0</v>
      </c>
      <c r="AP912" s="3">
        <f>IF(DEGREES(ACOS(SIN(RADIANS(G912))*SIN(RADIANS(E905))+COS(RADIANS(G912))*COS(RADIANS(E905))*COS(RADIANS(AP895))))&gt;90,0,$F$4*$F$5/E904^2*(SIN(RADIANS(G912))*SIN(RADIANS(E905))+COS(RADIANS(G912))*COS(RADIANS(E905))*COS(RADIANS(AP895))))</f>
        <v>0</v>
      </c>
      <c r="AQ912" s="3">
        <f>IF(DEGREES(ACOS(SIN(RADIANS(G912))*SIN(RADIANS(E905))+COS(RADIANS(G912))*COS(RADIANS(E905))*COS(RADIANS(AQ895))))&gt;90,0,$F$4*$F$5/E904^2*(SIN(RADIANS(G912))*SIN(RADIANS(E905))+COS(RADIANS(G912))*COS(RADIANS(E905))*COS(RADIANS(AQ895))))</f>
        <v>0</v>
      </c>
      <c r="AR912" s="3">
        <f>IF(DEGREES(ACOS(SIN(RADIANS(G912))*SIN(RADIANS(E905))+COS(RADIANS(G912))*COS(RADIANS(E905))*COS(RADIANS(AR895))))&gt;90,0,$F$4*$F$5/E904^2*(SIN(RADIANS(G912))*SIN(RADIANS(E905))+COS(RADIANS(G912))*COS(RADIANS(E905))*COS(RADIANS(AR895))))</f>
        <v>0</v>
      </c>
    </row>
    <row r="913" spans="2:44" ht="15.75" customHeight="1" x14ac:dyDescent="0.2">
      <c r="G913" s="3">
        <v>-70</v>
      </c>
      <c r="I913" s="3">
        <f>IF(DEGREES(ACOS(SIN(RADIANS(G913))*SIN(RADIANS(E905))+COS(RADIANS(G913))*COS(RADIANS(E905))*COS(RADIANS(I895))))&gt;90,0,$F$4*$F$5/E904^2*(SIN(RADIANS(G913))*SIN(RADIANS(E905))+COS(RADIANS(G913))*COS(RADIANS(E905))*COS(RADIANS(I895))))</f>
        <v>0</v>
      </c>
      <c r="J913" s="3">
        <f>IF(DEGREES(ACOS(SIN(RADIANS(G913))*SIN(RADIANS(E905))+COS(RADIANS(G913))*COS(RADIANS(E905))*COS(RADIANS(J895))))&gt;90,0,$F$4*$F$5/E904^2*(SIN(RADIANS(G913))*SIN(RADIANS(E905))+COS(RADIANS(G913))*COS(RADIANS(E905))*COS(RADIANS(J895))))</f>
        <v>0</v>
      </c>
      <c r="K913" s="3">
        <f>IF(DEGREES(ACOS(SIN(RADIANS(G913))*SIN(RADIANS(E905))+COS(RADIANS(G913))*COS(RADIANS(E905))*COS(RADIANS(K895))))&gt;90,0,$F$4*$F$5/E904^2*(SIN(RADIANS(G913))*SIN(RADIANS(E905))+COS(RADIANS(G913))*COS(RADIANS(E905))*COS(RADIANS(K895))))</f>
        <v>0</v>
      </c>
      <c r="L913" s="3">
        <f>IF(DEGREES(ACOS(SIN(RADIANS(G913))*SIN(RADIANS(E905))+COS(RADIANS(G913))*COS(RADIANS(E905))*COS(RADIANS(L895))))&gt;90,0,$F$4*$F$5/E904^2*(SIN(RADIANS(G913))*SIN(RADIANS(E905))+COS(RADIANS(G913))*COS(RADIANS(E905))*COS(RADIANS(L895))))</f>
        <v>0</v>
      </c>
      <c r="M913" s="3">
        <f>IF(DEGREES(ACOS(SIN(RADIANS(G913))*SIN(RADIANS(E905))+COS(RADIANS(G913))*COS(RADIANS(E905))*COS(RADIANS(M895))))&gt;90,0,$F$4*$F$5/E904^2*(SIN(RADIANS(G913))*SIN(RADIANS(E905))+COS(RADIANS(G913))*COS(RADIANS(E905))*COS(RADIANS(M895))))</f>
        <v>0</v>
      </c>
      <c r="N913" s="3">
        <f>IF(DEGREES(ACOS(SIN(RADIANS(G913))*SIN(RADIANS(E905))+COS(RADIANS(G913))*COS(RADIANS(E905))*COS(RADIANS(N895))))&gt;90,0,$F$4*$F$5/E904^2*(SIN(RADIANS(G913))*SIN(RADIANS(E905))+COS(RADIANS(G913))*COS(RADIANS(E905))*COS(RADIANS(N895))))</f>
        <v>0</v>
      </c>
      <c r="O913" s="3">
        <f>IF(DEGREES(ACOS(SIN(RADIANS(G913))*SIN(RADIANS(E905))+COS(RADIANS(G913))*COS(RADIANS(E905))*COS(RADIANS(O895))))&gt;90,0,$F$4*$F$5/E904^2*(SIN(RADIANS(G913))*SIN(RADIANS(E905))+COS(RADIANS(G913))*COS(RADIANS(E905))*COS(RADIANS(O895))))</f>
        <v>0</v>
      </c>
      <c r="P913" s="3">
        <f>IF(DEGREES(ACOS(SIN(RADIANS(G913))*SIN(RADIANS(E905))+COS(RADIANS(G913))*COS(RADIANS(E905))*COS(RADIANS(P895))))&gt;90,0,$F$4*$F$5/E904^2*(SIN(RADIANS(G913))*SIN(RADIANS(E905))+COS(RADIANS(G913))*COS(RADIANS(E905))*COS(RADIANS(P895))))</f>
        <v>0</v>
      </c>
      <c r="Q913" s="3">
        <f>IF(DEGREES(ACOS(SIN(RADIANS(G913))*SIN(RADIANS(E905))+COS(RADIANS(G913))*COS(RADIANS(E905))*COS(RADIANS(Q895))))&gt;90,0,$F$4*$F$5/E904^2*(SIN(RADIANS(G913))*SIN(RADIANS(E905))+COS(RADIANS(G913))*COS(RADIANS(E905))*COS(RADIANS(Q895))))</f>
        <v>0</v>
      </c>
      <c r="R913" s="3" t="e">
        <f>IF(DEGREES(ACOS(SIN(RADIANS(G913))*SIN(RADIANS(E905))+COS(RADIANS(G913))*COS(RADIANS(E905))*COS(RADIANS(R895))))&gt;90,0,$F$4*$F$5/E904^2*(SIN(RADIANS(G913))*SIN(RADIANS(E905))+COS(RADIANS(G913))*COS(RADIANS(E905))*COS(RADIANS(R895))))</f>
        <v>#DIV/0!</v>
      </c>
      <c r="S913" s="3" t="e">
        <f>IF(DEGREES(ACOS(SIN(RADIANS(G913))*SIN(RADIANS(E905))+COS(RADIANS(G913))*COS(RADIANS(E905))*COS(RADIANS(S895))))&gt;90,0,$F$4*$F$5/E904^2*(SIN(RADIANS(G913))*SIN(RADIANS(E905))+COS(RADIANS(G913))*COS(RADIANS(E905))*COS(RADIANS(S895))))</f>
        <v>#DIV/0!</v>
      </c>
      <c r="T913" s="3" t="e">
        <f>IF(DEGREES(ACOS(SIN(RADIANS(G913))*SIN(RADIANS(E905))+COS(RADIANS(G913))*COS(RADIANS(E905))*COS(RADIANS(T895))))&gt;90,0,$F$4*$F$5/E904^2*(SIN(RADIANS(G913))*SIN(RADIANS(E905))+COS(RADIANS(G913))*COS(RADIANS(E905))*COS(RADIANS(T895))))</f>
        <v>#DIV/0!</v>
      </c>
      <c r="U913" s="3" t="e">
        <f>IF(DEGREES(ACOS(SIN(RADIANS(G913))*SIN(RADIANS(E905))+COS(RADIANS(G913))*COS(RADIANS(E905))*COS(RADIANS(U895))))&gt;90,0,$F$4*$F$5/E904^2*(SIN(RADIANS(G913))*SIN(RADIANS(E905))+COS(RADIANS(G913))*COS(RADIANS(E905))*COS(RADIANS(U895))))</f>
        <v>#DIV/0!</v>
      </c>
      <c r="V913" s="3" t="e">
        <f>IF(DEGREES(ACOS(SIN(RADIANS(G913))*SIN(RADIANS(E905))+COS(RADIANS(G913))*COS(RADIANS(E905))*COS(RADIANS(V895))))&gt;90,0,$F$4*$F$5/E904^2*(SIN(RADIANS(G913))*SIN(RADIANS(E905))+COS(RADIANS(G913))*COS(RADIANS(E905))*COS(RADIANS(V895))))</f>
        <v>#DIV/0!</v>
      </c>
      <c r="W913" s="3" t="e">
        <f>IF(DEGREES(ACOS(SIN(RADIANS(G913))*SIN(RADIANS(E905))+COS(RADIANS(G913))*COS(RADIANS(E905))*COS(RADIANS(W895))))&gt;90,0,$F$4*$F$5/E904^2*(SIN(RADIANS(G913))*SIN(RADIANS(E905))+COS(RADIANS(G913))*COS(RADIANS(E905))*COS(RADIANS(W895))))</f>
        <v>#DIV/0!</v>
      </c>
      <c r="X913" s="3" t="e">
        <f>IF(DEGREES(ACOS(SIN(RADIANS(G913))*SIN(RADIANS(E905))+COS(RADIANS(G913))*COS(RADIANS(E905))*COS(RADIANS(X895))))&gt;90,0,$F$4*$F$5/E904^2*(SIN(RADIANS(G913))*SIN(RADIANS(E905))+COS(RADIANS(G913))*COS(RADIANS(E905))*COS(RADIANS(X895))))</f>
        <v>#DIV/0!</v>
      </c>
      <c r="Y913" s="3" t="e">
        <f>IF(DEGREES(ACOS(SIN(RADIANS(G913))*SIN(RADIANS(E905))+COS(RADIANS(G913))*COS(RADIANS(E905))*COS(RADIANS(Y895))))&gt;90,0,$F$4*$F$5/E904^2*(SIN(RADIANS(G913))*SIN(RADIANS(E905))+COS(RADIANS(G913))*COS(RADIANS(E905))*COS(RADIANS(Y895))))</f>
        <v>#DIV/0!</v>
      </c>
      <c r="Z913" s="3" t="e">
        <f>IF(DEGREES(ACOS(SIN(RADIANS(G913))*SIN(RADIANS(E905))+COS(RADIANS(G913))*COS(RADIANS(E905))*COS(RADIANS(Z895))))&gt;90,0,$F$4*$F$5/E904^2*(SIN(RADIANS(G913))*SIN(RADIANS(E905))+COS(RADIANS(G913))*COS(RADIANS(E905))*COS(RADIANS(Z895))))</f>
        <v>#DIV/0!</v>
      </c>
      <c r="AA913" s="3" t="e">
        <f>IF(DEGREES(ACOS(SIN(RADIANS(G913))*SIN(RADIANS(E905))+COS(RADIANS(G913))*COS(RADIANS(E905))*COS(RADIANS(AA895))))&gt;90,0,$F$4*$F$5/E904^2*(SIN(RADIANS(G913))*SIN(RADIANS(E905))+COS(RADIANS(G913))*COS(RADIANS(E905))*COS(RADIANS(AA895))))</f>
        <v>#DIV/0!</v>
      </c>
      <c r="AB913" s="3" t="e">
        <f>IF(DEGREES(ACOS(SIN(RADIANS(G913))*SIN(RADIANS(E905))+COS(RADIANS(G913))*COS(RADIANS(E905))*COS(RADIANS(AB895))))&gt;90,0,$F$4*$F$5/E904^2*(SIN(RADIANS(G913))*SIN(RADIANS(E905))+COS(RADIANS(G913))*COS(RADIANS(E905))*COS(RADIANS(AB895))))</f>
        <v>#DIV/0!</v>
      </c>
      <c r="AC913" s="3" t="e">
        <f>IF(DEGREES(ACOS(SIN(RADIANS(G913))*SIN(RADIANS(E905))+COS(RADIANS(G913))*COS(RADIANS(E905))*COS(RADIANS(AC895))))&gt;90,0,$F$4*$F$5/E904^2*(SIN(RADIANS(G913))*SIN(RADIANS(E905))+COS(RADIANS(G913))*COS(RADIANS(E905))*COS(RADIANS(AC895))))</f>
        <v>#DIV/0!</v>
      </c>
      <c r="AD913" s="3" t="e">
        <f>IF(DEGREES(ACOS(SIN(RADIANS(G913))*SIN(RADIANS(E905))+COS(RADIANS(G913))*COS(RADIANS(E905))*COS(RADIANS(AD895))))&gt;90,0,$F$4*$F$5/E904^2*(SIN(RADIANS(G913))*SIN(RADIANS(E905))+COS(RADIANS(G913))*COS(RADIANS(E905))*COS(RADIANS(AD895))))</f>
        <v>#DIV/0!</v>
      </c>
      <c r="AE913" s="3" t="e">
        <f>IF(DEGREES(ACOS(SIN(RADIANS(G913))*SIN(RADIANS(E905))+COS(RADIANS(G913))*COS(RADIANS(E905))*COS(RADIANS(AE895))))&gt;90,0,$F$4*$F$5/E904^2*(SIN(RADIANS(G913))*SIN(RADIANS(E905))+COS(RADIANS(G913))*COS(RADIANS(E905))*COS(RADIANS(AE895))))</f>
        <v>#DIV/0!</v>
      </c>
      <c r="AF913" s="3" t="e">
        <f>IF(DEGREES(ACOS(SIN(RADIANS(G913))*SIN(RADIANS(E905))+COS(RADIANS(G913))*COS(RADIANS(E905))*COS(RADIANS(AF895))))&gt;90,0,$F$4*$F$5/E904^2*(SIN(RADIANS(G913))*SIN(RADIANS(E905))+COS(RADIANS(G913))*COS(RADIANS(E905))*COS(RADIANS(AF895))))</f>
        <v>#DIV/0!</v>
      </c>
      <c r="AG913" s="3" t="e">
        <f>IF(DEGREES(ACOS(SIN(RADIANS(G913))*SIN(RADIANS(E905))+COS(RADIANS(G913))*COS(RADIANS(E905))*COS(RADIANS(AG895))))&gt;90,0,$F$4*$F$5/E904^2*(SIN(RADIANS(G913))*SIN(RADIANS(E905))+COS(RADIANS(G913))*COS(RADIANS(E905))*COS(RADIANS(AG895))))</f>
        <v>#DIV/0!</v>
      </c>
      <c r="AH913" s="3" t="e">
        <f>IF(DEGREES(ACOS(SIN(RADIANS(G913))*SIN(RADIANS(E905))+COS(RADIANS(G913))*COS(RADIANS(E905))*COS(RADIANS(AH895))))&gt;90,0,$F$4*$F$5/E904^2*(SIN(RADIANS(G913))*SIN(RADIANS(E905))+COS(RADIANS(G913))*COS(RADIANS(E905))*COS(RADIANS(AH895))))</f>
        <v>#DIV/0!</v>
      </c>
      <c r="AI913" s="3" t="e">
        <f>IF(DEGREES(ACOS(SIN(RADIANS(G913))*SIN(RADIANS(E905))+COS(RADIANS(G913))*COS(RADIANS(E905))*COS(RADIANS(AI895))))&gt;90,0,$F$4*$F$5/E904^2*(SIN(RADIANS(G913))*SIN(RADIANS(E905))+COS(RADIANS(G913))*COS(RADIANS(E905))*COS(RADIANS(AI895))))</f>
        <v>#DIV/0!</v>
      </c>
      <c r="AJ913" s="3" t="e">
        <f>IF(DEGREES(ACOS(SIN(RADIANS(G913))*SIN(RADIANS(E905))+COS(RADIANS(G913))*COS(RADIANS(E905))*COS(RADIANS(AJ895))))&gt;90,0,$F$4*$F$5/E904^2*(SIN(RADIANS(G913))*SIN(RADIANS(E905))+COS(RADIANS(G913))*COS(RADIANS(E905))*COS(RADIANS(AJ895))))</f>
        <v>#DIV/0!</v>
      </c>
      <c r="AK913" s="3">
        <f>IF(DEGREES(ACOS(SIN(RADIANS(G913))*SIN(RADIANS(E905))+COS(RADIANS(G913))*COS(RADIANS(E905))*COS(RADIANS(AK895))))&gt;90,0,$F$4*$F$5/E904^2*(SIN(RADIANS(G913))*SIN(RADIANS(E905))+COS(RADIANS(G913))*COS(RADIANS(E905))*COS(RADIANS(AK895))))</f>
        <v>0</v>
      </c>
      <c r="AL913" s="3">
        <f>IF(DEGREES(ACOS(SIN(RADIANS(G913))*SIN(RADIANS(E905))+COS(RADIANS(G913))*COS(RADIANS(E905))*COS(RADIANS(AL895))))&gt;90,0,$F$4*$F$5/E904^2*(SIN(RADIANS(G913))*SIN(RADIANS(E905))+COS(RADIANS(G913))*COS(RADIANS(E905))*COS(RADIANS(AL895))))</f>
        <v>0</v>
      </c>
      <c r="AM913" s="3">
        <f>IF(DEGREES(ACOS(SIN(RADIANS(G913))*SIN(RADIANS(E905))+COS(RADIANS(G913))*COS(RADIANS(E905))*COS(RADIANS(AM895))))&gt;90,0,$F$4*$F$5/E904^2*(SIN(RADIANS(G913))*SIN(RADIANS(E905))+COS(RADIANS(G913))*COS(RADIANS(E905))*COS(RADIANS(AM895))))</f>
        <v>0</v>
      </c>
      <c r="AN913" s="3">
        <f>IF(DEGREES(ACOS(SIN(RADIANS(G913))*SIN(RADIANS(E905))+COS(RADIANS(G913))*COS(RADIANS(E905))*COS(RADIANS(AN895))))&gt;90,0,$F$4*$F$5/E904^2*(SIN(RADIANS(G913))*SIN(RADIANS(E905))+COS(RADIANS(G913))*COS(RADIANS(E905))*COS(RADIANS(AN895))))</f>
        <v>0</v>
      </c>
      <c r="AO913" s="3">
        <f>IF(DEGREES(ACOS(SIN(RADIANS(G913))*SIN(RADIANS(E905))+COS(RADIANS(G913))*COS(RADIANS(E905))*COS(RADIANS(AO895))))&gt;90,0,$F$4*$F$5/E904^2*(SIN(RADIANS(G913))*SIN(RADIANS(E905))+COS(RADIANS(G913))*COS(RADIANS(E905))*COS(RADIANS(AO895))))</f>
        <v>0</v>
      </c>
      <c r="AP913" s="3">
        <f>IF(DEGREES(ACOS(SIN(RADIANS(G913))*SIN(RADIANS(E905))+COS(RADIANS(G913))*COS(RADIANS(E905))*COS(RADIANS(AP895))))&gt;90,0,$F$4*$F$5/E904^2*(SIN(RADIANS(G913))*SIN(RADIANS(E905))+COS(RADIANS(G913))*COS(RADIANS(E905))*COS(RADIANS(AP895))))</f>
        <v>0</v>
      </c>
      <c r="AQ913" s="3">
        <f>IF(DEGREES(ACOS(SIN(RADIANS(G913))*SIN(RADIANS(E905))+COS(RADIANS(G913))*COS(RADIANS(E905))*COS(RADIANS(AQ895))))&gt;90,0,$F$4*$F$5/E904^2*(SIN(RADIANS(G913))*SIN(RADIANS(E905))+COS(RADIANS(G913))*COS(RADIANS(E905))*COS(RADIANS(AQ895))))</f>
        <v>0</v>
      </c>
      <c r="AR913" s="3">
        <f>IF(DEGREES(ACOS(SIN(RADIANS(G913))*SIN(RADIANS(E905))+COS(RADIANS(G913))*COS(RADIANS(E905))*COS(RADIANS(AR895))))&gt;90,0,$F$4*$F$5/E904^2*(SIN(RADIANS(G913))*SIN(RADIANS(E905))+COS(RADIANS(G913))*COS(RADIANS(E905))*COS(RADIANS(AR895))))</f>
        <v>0</v>
      </c>
    </row>
    <row r="914" spans="2:44" ht="15.75" customHeight="1" x14ac:dyDescent="0.2">
      <c r="G914" s="3">
        <v>-80</v>
      </c>
      <c r="I914" s="3">
        <f>IF(DEGREES(ACOS(SIN(RADIANS(G914))*SIN(RADIANS(E905))+COS(RADIANS(G914))*COS(RADIANS(E905))*COS(RADIANS(I895))))&gt;90,0,$F$4*$F$5/E904^2*(SIN(RADIANS(G914))*SIN(RADIANS(E905))+COS(RADIANS(G914))*COS(RADIANS(E905))*COS(RADIANS(I895))))</f>
        <v>0</v>
      </c>
      <c r="J914" s="3">
        <f>IF(DEGREES(ACOS(SIN(RADIANS(G914))*SIN(RADIANS(E905))+COS(RADIANS(G914))*COS(RADIANS(E905))*COS(RADIANS(J895))))&gt;90,0,$F$4*$F$5/E904^2*(SIN(RADIANS(G914))*SIN(RADIANS(E905))+COS(RADIANS(G914))*COS(RADIANS(E905))*COS(RADIANS(J895))))</f>
        <v>0</v>
      </c>
      <c r="K914" s="3">
        <f>IF(DEGREES(ACOS(SIN(RADIANS(G914))*SIN(RADIANS(E905))+COS(RADIANS(G914))*COS(RADIANS(E905))*COS(RADIANS(K895))))&gt;90,0,$F$4*$F$5/E904^2*(SIN(RADIANS(G914))*SIN(RADIANS(E905))+COS(RADIANS(G914))*COS(RADIANS(E905))*COS(RADIANS(K895))))</f>
        <v>0</v>
      </c>
      <c r="L914" s="3">
        <f>IF(DEGREES(ACOS(SIN(RADIANS(G914))*SIN(RADIANS(E905))+COS(RADIANS(G914))*COS(RADIANS(E905))*COS(RADIANS(L895))))&gt;90,0,$F$4*$F$5/E904^2*(SIN(RADIANS(G914))*SIN(RADIANS(E905))+COS(RADIANS(G914))*COS(RADIANS(E905))*COS(RADIANS(L895))))</f>
        <v>0</v>
      </c>
      <c r="M914" s="3">
        <f>IF(DEGREES(ACOS(SIN(RADIANS(G914))*SIN(RADIANS(E905))+COS(RADIANS(G914))*COS(RADIANS(E905))*COS(RADIANS(M895))))&gt;90,0,$F$4*$F$5/E904^2*(SIN(RADIANS(G914))*SIN(RADIANS(E905))+COS(RADIANS(G914))*COS(RADIANS(E905))*COS(RADIANS(M895))))</f>
        <v>0</v>
      </c>
      <c r="N914" s="3">
        <f>IF(DEGREES(ACOS(SIN(RADIANS(G914))*SIN(RADIANS(E905))+COS(RADIANS(G914))*COS(RADIANS(E905))*COS(RADIANS(N895))))&gt;90,0,$F$4*$F$5/E904^2*(SIN(RADIANS(G914))*SIN(RADIANS(E905))+COS(RADIANS(G914))*COS(RADIANS(E905))*COS(RADIANS(N895))))</f>
        <v>0</v>
      </c>
      <c r="O914" s="3">
        <f>IF(DEGREES(ACOS(SIN(RADIANS(G914))*SIN(RADIANS(E905))+COS(RADIANS(G914))*COS(RADIANS(E905))*COS(RADIANS(O895))))&gt;90,0,$F$4*$F$5/E904^2*(SIN(RADIANS(G914))*SIN(RADIANS(E905))+COS(RADIANS(G914))*COS(RADIANS(E905))*COS(RADIANS(O895))))</f>
        <v>0</v>
      </c>
      <c r="P914" s="3">
        <f>IF(DEGREES(ACOS(SIN(RADIANS(G914))*SIN(RADIANS(E905))+COS(RADIANS(G914))*COS(RADIANS(E905))*COS(RADIANS(P895))))&gt;90,0,$F$4*$F$5/E904^2*(SIN(RADIANS(G914))*SIN(RADIANS(E905))+COS(RADIANS(G914))*COS(RADIANS(E905))*COS(RADIANS(P895))))</f>
        <v>0</v>
      </c>
      <c r="Q914" s="3">
        <f>IF(DEGREES(ACOS(SIN(RADIANS(G914))*SIN(RADIANS(E905))+COS(RADIANS(G914))*COS(RADIANS(E905))*COS(RADIANS(Q895))))&gt;90,0,$F$4*$F$5/E904^2*(SIN(RADIANS(G914))*SIN(RADIANS(E905))+COS(RADIANS(G914))*COS(RADIANS(E905))*COS(RADIANS(Q895))))</f>
        <v>0</v>
      </c>
      <c r="R914" s="3" t="e">
        <f>IF(DEGREES(ACOS(SIN(RADIANS(G914))*SIN(RADIANS(E905))+COS(RADIANS(G914))*COS(RADIANS(E905))*COS(RADIANS(R895))))&gt;90,0,$F$4*$F$5/E904^2*(SIN(RADIANS(G914))*SIN(RADIANS(E905))+COS(RADIANS(G914))*COS(RADIANS(E905))*COS(RADIANS(R895))))</f>
        <v>#DIV/0!</v>
      </c>
      <c r="S914" s="3" t="e">
        <f>IF(DEGREES(ACOS(SIN(RADIANS(G914))*SIN(RADIANS(E905))+COS(RADIANS(G914))*COS(RADIANS(E905))*COS(RADIANS(S895))))&gt;90,0,$F$4*$F$5/E904^2*(SIN(RADIANS(G914))*SIN(RADIANS(E905))+COS(RADIANS(G914))*COS(RADIANS(E905))*COS(RADIANS(S895))))</f>
        <v>#DIV/0!</v>
      </c>
      <c r="T914" s="3" t="e">
        <f>IF(DEGREES(ACOS(SIN(RADIANS(G914))*SIN(RADIANS(E905))+COS(RADIANS(G914))*COS(RADIANS(E905))*COS(RADIANS(T895))))&gt;90,0,$F$4*$F$5/E904^2*(SIN(RADIANS(G914))*SIN(RADIANS(E905))+COS(RADIANS(G914))*COS(RADIANS(E905))*COS(RADIANS(T895))))</f>
        <v>#DIV/0!</v>
      </c>
      <c r="U914" s="3" t="e">
        <f>IF(DEGREES(ACOS(SIN(RADIANS(G914))*SIN(RADIANS(E905))+COS(RADIANS(G914))*COS(RADIANS(E905))*COS(RADIANS(U895))))&gt;90,0,$F$4*$F$5/E904^2*(SIN(RADIANS(G914))*SIN(RADIANS(E905))+COS(RADIANS(G914))*COS(RADIANS(E905))*COS(RADIANS(U895))))</f>
        <v>#DIV/0!</v>
      </c>
      <c r="V914" s="3" t="e">
        <f>IF(DEGREES(ACOS(SIN(RADIANS(G914))*SIN(RADIANS(E905))+COS(RADIANS(G914))*COS(RADIANS(E905))*COS(RADIANS(V895))))&gt;90,0,$F$4*$F$5/E904^2*(SIN(RADIANS(G914))*SIN(RADIANS(E905))+COS(RADIANS(G914))*COS(RADIANS(E905))*COS(RADIANS(V895))))</f>
        <v>#DIV/0!</v>
      </c>
      <c r="W914" s="3" t="e">
        <f>IF(DEGREES(ACOS(SIN(RADIANS(G914))*SIN(RADIANS(E905))+COS(RADIANS(G914))*COS(RADIANS(E905))*COS(RADIANS(W895))))&gt;90,0,$F$4*$F$5/E904^2*(SIN(RADIANS(G914))*SIN(RADIANS(E905))+COS(RADIANS(G914))*COS(RADIANS(E905))*COS(RADIANS(W895))))</f>
        <v>#DIV/0!</v>
      </c>
      <c r="X914" s="3" t="e">
        <f>IF(DEGREES(ACOS(SIN(RADIANS(G914))*SIN(RADIANS(E905))+COS(RADIANS(G914))*COS(RADIANS(E905))*COS(RADIANS(X895))))&gt;90,0,$F$4*$F$5/E904^2*(SIN(RADIANS(G914))*SIN(RADIANS(E905))+COS(RADIANS(G914))*COS(RADIANS(E905))*COS(RADIANS(X895))))</f>
        <v>#DIV/0!</v>
      </c>
      <c r="Y914" s="3" t="e">
        <f>IF(DEGREES(ACOS(SIN(RADIANS(G914))*SIN(RADIANS(E905))+COS(RADIANS(G914))*COS(RADIANS(E905))*COS(RADIANS(Y895))))&gt;90,0,$F$4*$F$5/E904^2*(SIN(RADIANS(G914))*SIN(RADIANS(E905))+COS(RADIANS(G914))*COS(RADIANS(E905))*COS(RADIANS(Y895))))</f>
        <v>#DIV/0!</v>
      </c>
      <c r="Z914" s="3" t="e">
        <f>IF(DEGREES(ACOS(SIN(RADIANS(G914))*SIN(RADIANS(E905))+COS(RADIANS(G914))*COS(RADIANS(E905))*COS(RADIANS(Z895))))&gt;90,0,$F$4*$F$5/E904^2*(SIN(RADIANS(G914))*SIN(RADIANS(E905))+COS(RADIANS(G914))*COS(RADIANS(E905))*COS(RADIANS(Z895))))</f>
        <v>#DIV/0!</v>
      </c>
      <c r="AA914" s="3" t="e">
        <f>IF(DEGREES(ACOS(SIN(RADIANS(G914))*SIN(RADIANS(E905))+COS(RADIANS(G914))*COS(RADIANS(E905))*COS(RADIANS(AA895))))&gt;90,0,$F$4*$F$5/E904^2*(SIN(RADIANS(G914))*SIN(RADIANS(E905))+COS(RADIANS(G914))*COS(RADIANS(E905))*COS(RADIANS(AA895))))</f>
        <v>#DIV/0!</v>
      </c>
      <c r="AB914" s="3" t="e">
        <f>IF(DEGREES(ACOS(SIN(RADIANS(G914))*SIN(RADIANS(E905))+COS(RADIANS(G914))*COS(RADIANS(E905))*COS(RADIANS(AB895))))&gt;90,0,$F$4*$F$5/E904^2*(SIN(RADIANS(G914))*SIN(RADIANS(E905))+COS(RADIANS(G914))*COS(RADIANS(E905))*COS(RADIANS(AB895))))</f>
        <v>#DIV/0!</v>
      </c>
      <c r="AC914" s="3" t="e">
        <f>IF(DEGREES(ACOS(SIN(RADIANS(G914))*SIN(RADIANS(E905))+COS(RADIANS(G914))*COS(RADIANS(E905))*COS(RADIANS(AC895))))&gt;90,0,$F$4*$F$5/E904^2*(SIN(RADIANS(G914))*SIN(RADIANS(E905))+COS(RADIANS(G914))*COS(RADIANS(E905))*COS(RADIANS(AC895))))</f>
        <v>#DIV/0!</v>
      </c>
      <c r="AD914" s="3" t="e">
        <f>IF(DEGREES(ACOS(SIN(RADIANS(G914))*SIN(RADIANS(E905))+COS(RADIANS(G914))*COS(RADIANS(E905))*COS(RADIANS(AD895))))&gt;90,0,$F$4*$F$5/E904^2*(SIN(RADIANS(G914))*SIN(RADIANS(E905))+COS(RADIANS(G914))*COS(RADIANS(E905))*COS(RADIANS(AD895))))</f>
        <v>#DIV/0!</v>
      </c>
      <c r="AE914" s="3" t="e">
        <f>IF(DEGREES(ACOS(SIN(RADIANS(G914))*SIN(RADIANS(E905))+COS(RADIANS(G914))*COS(RADIANS(E905))*COS(RADIANS(AE895))))&gt;90,0,$F$4*$F$5/E904^2*(SIN(RADIANS(G914))*SIN(RADIANS(E905))+COS(RADIANS(G914))*COS(RADIANS(E905))*COS(RADIANS(AE895))))</f>
        <v>#DIV/0!</v>
      </c>
      <c r="AF914" s="3" t="e">
        <f>IF(DEGREES(ACOS(SIN(RADIANS(G914))*SIN(RADIANS(E905))+COS(RADIANS(G914))*COS(RADIANS(E905))*COS(RADIANS(AF895))))&gt;90,0,$F$4*$F$5/E904^2*(SIN(RADIANS(G914))*SIN(RADIANS(E905))+COS(RADIANS(G914))*COS(RADIANS(E905))*COS(RADIANS(AF895))))</f>
        <v>#DIV/0!</v>
      </c>
      <c r="AG914" s="3" t="e">
        <f>IF(DEGREES(ACOS(SIN(RADIANS(G914))*SIN(RADIANS(E905))+COS(RADIANS(G914))*COS(RADIANS(E905))*COS(RADIANS(AG895))))&gt;90,0,$F$4*$F$5/E904^2*(SIN(RADIANS(G914))*SIN(RADIANS(E905))+COS(RADIANS(G914))*COS(RADIANS(E905))*COS(RADIANS(AG895))))</f>
        <v>#DIV/0!</v>
      </c>
      <c r="AH914" s="3" t="e">
        <f>IF(DEGREES(ACOS(SIN(RADIANS(G914))*SIN(RADIANS(E905))+COS(RADIANS(G914))*COS(RADIANS(E905))*COS(RADIANS(AH895))))&gt;90,0,$F$4*$F$5/E904^2*(SIN(RADIANS(G914))*SIN(RADIANS(E905))+COS(RADIANS(G914))*COS(RADIANS(E905))*COS(RADIANS(AH895))))</f>
        <v>#DIV/0!</v>
      </c>
      <c r="AI914" s="3" t="e">
        <f>IF(DEGREES(ACOS(SIN(RADIANS(G914))*SIN(RADIANS(E905))+COS(RADIANS(G914))*COS(RADIANS(E905))*COS(RADIANS(AI895))))&gt;90,0,$F$4*$F$5/E904^2*(SIN(RADIANS(G914))*SIN(RADIANS(E905))+COS(RADIANS(G914))*COS(RADIANS(E905))*COS(RADIANS(AI895))))</f>
        <v>#DIV/0!</v>
      </c>
      <c r="AJ914" s="3" t="e">
        <f>IF(DEGREES(ACOS(SIN(RADIANS(G914))*SIN(RADIANS(E905))+COS(RADIANS(G914))*COS(RADIANS(E905))*COS(RADIANS(AJ895))))&gt;90,0,$F$4*$F$5/E904^2*(SIN(RADIANS(G914))*SIN(RADIANS(E905))+COS(RADIANS(G914))*COS(RADIANS(E905))*COS(RADIANS(AJ895))))</f>
        <v>#DIV/0!</v>
      </c>
      <c r="AK914" s="3">
        <f>IF(DEGREES(ACOS(SIN(RADIANS(G914))*SIN(RADIANS(E905))+COS(RADIANS(G914))*COS(RADIANS(E905))*COS(RADIANS(AK895))))&gt;90,0,$F$4*$F$5/E904^2*(SIN(RADIANS(G914))*SIN(RADIANS(E905))+COS(RADIANS(G914))*COS(RADIANS(E905))*COS(RADIANS(AK895))))</f>
        <v>0</v>
      </c>
      <c r="AL914" s="3">
        <f>IF(DEGREES(ACOS(SIN(RADIANS(G914))*SIN(RADIANS(E905))+COS(RADIANS(G914))*COS(RADIANS(E905))*COS(RADIANS(AL895))))&gt;90,0,$F$4*$F$5/E904^2*(SIN(RADIANS(G914))*SIN(RADIANS(E905))+COS(RADIANS(G914))*COS(RADIANS(E905))*COS(RADIANS(AL895))))</f>
        <v>0</v>
      </c>
      <c r="AM914" s="3">
        <f>IF(DEGREES(ACOS(SIN(RADIANS(G914))*SIN(RADIANS(E905))+COS(RADIANS(G914))*COS(RADIANS(E905))*COS(RADIANS(AM895))))&gt;90,0,$F$4*$F$5/E904^2*(SIN(RADIANS(G914))*SIN(RADIANS(E905))+COS(RADIANS(G914))*COS(RADIANS(E905))*COS(RADIANS(AM895))))</f>
        <v>0</v>
      </c>
      <c r="AN914" s="3">
        <f>IF(DEGREES(ACOS(SIN(RADIANS(G914))*SIN(RADIANS(E905))+COS(RADIANS(G914))*COS(RADIANS(E905))*COS(RADIANS(AN895))))&gt;90,0,$F$4*$F$5/E904^2*(SIN(RADIANS(G914))*SIN(RADIANS(E905))+COS(RADIANS(G914))*COS(RADIANS(E905))*COS(RADIANS(AN895))))</f>
        <v>0</v>
      </c>
      <c r="AO914" s="3">
        <f>IF(DEGREES(ACOS(SIN(RADIANS(G914))*SIN(RADIANS(E905))+COS(RADIANS(G914))*COS(RADIANS(E905))*COS(RADIANS(AO895))))&gt;90,0,$F$4*$F$5/E904^2*(SIN(RADIANS(G914))*SIN(RADIANS(E905))+COS(RADIANS(G914))*COS(RADIANS(E905))*COS(RADIANS(AO895))))</f>
        <v>0</v>
      </c>
      <c r="AP914" s="3">
        <f>IF(DEGREES(ACOS(SIN(RADIANS(G914))*SIN(RADIANS(E905))+COS(RADIANS(G914))*COS(RADIANS(E905))*COS(RADIANS(AP895))))&gt;90,0,$F$4*$F$5/E904^2*(SIN(RADIANS(G914))*SIN(RADIANS(E905))+COS(RADIANS(G914))*COS(RADIANS(E905))*COS(RADIANS(AP895))))</f>
        <v>0</v>
      </c>
      <c r="AQ914" s="3">
        <f>IF(DEGREES(ACOS(SIN(RADIANS(G914))*SIN(RADIANS(E905))+COS(RADIANS(G914))*COS(RADIANS(E905))*COS(RADIANS(AQ895))))&gt;90,0,$F$4*$F$5/E904^2*(SIN(RADIANS(G914))*SIN(RADIANS(E905))+COS(RADIANS(G914))*COS(RADIANS(E905))*COS(RADIANS(AQ895))))</f>
        <v>0</v>
      </c>
      <c r="AR914" s="3">
        <f>IF(DEGREES(ACOS(SIN(RADIANS(G914))*SIN(RADIANS(E905))+COS(RADIANS(G914))*COS(RADIANS(E905))*COS(RADIANS(AR895))))&gt;90,0,$F$4*$F$5/E904^2*(SIN(RADIANS(G914))*SIN(RADIANS(E905))+COS(RADIANS(G914))*COS(RADIANS(E905))*COS(RADIANS(AR895))))</f>
        <v>0</v>
      </c>
    </row>
    <row r="915" spans="2:44" ht="15.75" customHeight="1" x14ac:dyDescent="0.2">
      <c r="G915" s="3">
        <v>-90</v>
      </c>
      <c r="I915" s="3" t="e">
        <f>IF(DEGREES(ACOS(SIN(RADIANS(G915))*SIN(RADIANS(E905))+COS(RADIANS(G915))*COS(RADIANS(E905))*COS(RADIANS(I895))))&gt;90,0,$F$4*$F$5/E904^2*(SIN(RADIANS(G915))*SIN(RADIANS(E905))+COS(RADIANS(G915))*COS(RADIANS(E905))*COS(RADIANS(I895))))</f>
        <v>#DIV/0!</v>
      </c>
      <c r="J915" s="3" t="e">
        <f>IF(DEGREES(ACOS(SIN(RADIANS(G915))*SIN(RADIANS(E905))+COS(RADIANS(G915))*COS(RADIANS(E905))*COS(RADIANS(J895))))&gt;90,0,$F$4*$F$5/E904^2*(SIN(RADIANS(G915))*SIN(RADIANS(E905))+COS(RADIANS(G915))*COS(RADIANS(E905))*COS(RADIANS(J895))))</f>
        <v>#DIV/0!</v>
      </c>
      <c r="K915" s="3" t="e">
        <f>IF(DEGREES(ACOS(SIN(RADIANS(G915))*SIN(RADIANS(E905))+COS(RADIANS(G915))*COS(RADIANS(E905))*COS(RADIANS(K895))))&gt;90,0,$F$4*$F$5/E904^2*(SIN(RADIANS(G915))*SIN(RADIANS(E905))+COS(RADIANS(G915))*COS(RADIANS(E905))*COS(RADIANS(K895))))</f>
        <v>#DIV/0!</v>
      </c>
      <c r="L915" s="3" t="e">
        <f>IF(DEGREES(ACOS(SIN(RADIANS(G915))*SIN(RADIANS(E905))+COS(RADIANS(G915))*COS(RADIANS(E905))*COS(RADIANS(L895))))&gt;90,0,$F$4*$F$5/E904^2*(SIN(RADIANS(G915))*SIN(RADIANS(E905))+COS(RADIANS(G915))*COS(RADIANS(E905))*COS(RADIANS(L895))))</f>
        <v>#DIV/0!</v>
      </c>
      <c r="M915" s="3" t="e">
        <f>IF(DEGREES(ACOS(SIN(RADIANS(G915))*SIN(RADIANS(E905))+COS(RADIANS(G915))*COS(RADIANS(E905))*COS(RADIANS(M895))))&gt;90,0,$F$4*$F$5/E904^2*(SIN(RADIANS(G915))*SIN(RADIANS(E905))+COS(RADIANS(G915))*COS(RADIANS(E905))*COS(RADIANS(M895))))</f>
        <v>#DIV/0!</v>
      </c>
      <c r="N915" s="3" t="e">
        <f>IF(DEGREES(ACOS(SIN(RADIANS(G915))*SIN(RADIANS(E905))+COS(RADIANS(G915))*COS(RADIANS(E905))*COS(RADIANS(N895))))&gt;90,0,$F$4*$F$5/E904^2*(SIN(RADIANS(G915))*SIN(RADIANS(E905))+COS(RADIANS(G915))*COS(RADIANS(E905))*COS(RADIANS(N895))))</f>
        <v>#DIV/0!</v>
      </c>
      <c r="O915" s="3" t="e">
        <f>IF(DEGREES(ACOS(SIN(RADIANS(G915))*SIN(RADIANS(E905))+COS(RADIANS(G915))*COS(RADIANS(E905))*COS(RADIANS(O895))))&gt;90,0,$F$4*$F$5/E904^2*(SIN(RADIANS(G915))*SIN(RADIANS(E905))+COS(RADIANS(G915))*COS(RADIANS(E905))*COS(RADIANS(O895))))</f>
        <v>#DIV/0!</v>
      </c>
      <c r="P915" s="3" t="e">
        <f>IF(DEGREES(ACOS(SIN(RADIANS(G915))*SIN(RADIANS(E905))+COS(RADIANS(G915))*COS(RADIANS(E905))*COS(RADIANS(P895))))&gt;90,0,$F$4*$F$5/E904^2*(SIN(RADIANS(G915))*SIN(RADIANS(E905))+COS(RADIANS(G915))*COS(RADIANS(E905))*COS(RADIANS(P895))))</f>
        <v>#DIV/0!</v>
      </c>
      <c r="Q915" s="3" t="e">
        <f>IF(DEGREES(ACOS(SIN(RADIANS(G915))*SIN(RADIANS(E905))+COS(RADIANS(G915))*COS(RADIANS(E905))*COS(RADIANS(Q895))))&gt;90,0,$F$4*$F$5/E904^2*(SIN(RADIANS(G915))*SIN(RADIANS(E905))+COS(RADIANS(G915))*COS(RADIANS(E905))*COS(RADIANS(Q895))))</f>
        <v>#DIV/0!</v>
      </c>
      <c r="R915" s="3" t="e">
        <f>IF(DEGREES(ACOS(SIN(RADIANS(G915))*SIN(RADIANS(E905))+COS(RADIANS(G915))*COS(RADIANS(E905))*COS(RADIANS(R895))))&gt;90,0,$F$4*$F$5/E904^2*(SIN(RADIANS(G915))*SIN(RADIANS(E905))+COS(RADIANS(G915))*COS(RADIANS(E905))*COS(RADIANS(R895))))</f>
        <v>#DIV/0!</v>
      </c>
      <c r="S915" s="3" t="e">
        <f>IF(DEGREES(ACOS(SIN(RADIANS(G915))*SIN(RADIANS(E905))+COS(RADIANS(G915))*COS(RADIANS(E905))*COS(RADIANS(S895))))&gt;90,0,$F$4*$F$5/E904^2*(SIN(RADIANS(G915))*SIN(RADIANS(E905))+COS(RADIANS(G915))*COS(RADIANS(E905))*COS(RADIANS(S895))))</f>
        <v>#DIV/0!</v>
      </c>
      <c r="T915" s="3" t="e">
        <f>IF(DEGREES(ACOS(SIN(RADIANS(G915))*SIN(RADIANS(E905))+COS(RADIANS(G915))*COS(RADIANS(E905))*COS(RADIANS(T895))))&gt;90,0,$F$4*$F$5/E904^2*(SIN(RADIANS(G915))*SIN(RADIANS(E905))+COS(RADIANS(G915))*COS(RADIANS(E905))*COS(RADIANS(T895))))</f>
        <v>#DIV/0!</v>
      </c>
      <c r="U915" s="3" t="e">
        <f>IF(DEGREES(ACOS(SIN(RADIANS(G915))*SIN(RADIANS(E905))+COS(RADIANS(G915))*COS(RADIANS(E905))*COS(RADIANS(U895))))&gt;90,0,$F$4*$F$5/E904^2*(SIN(RADIANS(G915))*SIN(RADIANS(E905))+COS(RADIANS(G915))*COS(RADIANS(E905))*COS(RADIANS(U895))))</f>
        <v>#DIV/0!</v>
      </c>
      <c r="V915" s="3" t="e">
        <f>IF(DEGREES(ACOS(SIN(RADIANS(G915))*SIN(RADIANS(E905))+COS(RADIANS(G915))*COS(RADIANS(E905))*COS(RADIANS(V895))))&gt;90,0,$F$4*$F$5/E904^2*(SIN(RADIANS(G915))*SIN(RADIANS(E905))+COS(RADIANS(G915))*COS(RADIANS(E905))*COS(RADIANS(V895))))</f>
        <v>#DIV/0!</v>
      </c>
      <c r="W915" s="3" t="e">
        <f>IF(DEGREES(ACOS(SIN(RADIANS(G915))*SIN(RADIANS(E905))+COS(RADIANS(G915))*COS(RADIANS(E905))*COS(RADIANS(W895))))&gt;90,0,$F$4*$F$5/E904^2*(SIN(RADIANS(G915))*SIN(RADIANS(E905))+COS(RADIANS(G915))*COS(RADIANS(E905))*COS(RADIANS(W895))))</f>
        <v>#DIV/0!</v>
      </c>
      <c r="X915" s="3" t="e">
        <f>IF(DEGREES(ACOS(SIN(RADIANS(G915))*SIN(RADIANS(E905))+COS(RADIANS(G915))*COS(RADIANS(E905))*COS(RADIANS(X895))))&gt;90,0,$F$4*$F$5/E904^2*(SIN(RADIANS(G915))*SIN(RADIANS(E905))+COS(RADIANS(G915))*COS(RADIANS(E905))*COS(RADIANS(X895))))</f>
        <v>#DIV/0!</v>
      </c>
      <c r="Y915" s="3" t="e">
        <f>IF(DEGREES(ACOS(SIN(RADIANS(G915))*SIN(RADIANS(E905))+COS(RADIANS(G915))*COS(RADIANS(E905))*COS(RADIANS(Y895))))&gt;90,0,$F$4*$F$5/E904^2*(SIN(RADIANS(G915))*SIN(RADIANS(E905))+COS(RADIANS(G915))*COS(RADIANS(E905))*COS(RADIANS(Y895))))</f>
        <v>#DIV/0!</v>
      </c>
      <c r="Z915" s="3" t="e">
        <f>IF(DEGREES(ACOS(SIN(RADIANS(G915))*SIN(RADIANS(E905))+COS(RADIANS(G915))*COS(RADIANS(E905))*COS(RADIANS(Z895))))&gt;90,0,$F$4*$F$5/E904^2*(SIN(RADIANS(G915))*SIN(RADIANS(E905))+COS(RADIANS(G915))*COS(RADIANS(E905))*COS(RADIANS(Z895))))</f>
        <v>#DIV/0!</v>
      </c>
      <c r="AA915" s="3" t="e">
        <f>IF(DEGREES(ACOS(SIN(RADIANS(G915))*SIN(RADIANS(E905))+COS(RADIANS(G915))*COS(RADIANS(E905))*COS(RADIANS(AA895))))&gt;90,0,$F$4*$F$5/E904^2*(SIN(RADIANS(G915))*SIN(RADIANS(E905))+COS(RADIANS(G915))*COS(RADIANS(E905))*COS(RADIANS(AA895))))</f>
        <v>#DIV/0!</v>
      </c>
      <c r="AB915" s="3" t="e">
        <f>IF(DEGREES(ACOS(SIN(RADIANS(G915))*SIN(RADIANS(E905))+COS(RADIANS(G915))*COS(RADIANS(E905))*COS(RADIANS(AB895))))&gt;90,0,$F$4*$F$5/E904^2*(SIN(RADIANS(G915))*SIN(RADIANS(E905))+COS(RADIANS(G915))*COS(RADIANS(E905))*COS(RADIANS(AB895))))</f>
        <v>#DIV/0!</v>
      </c>
      <c r="AC915" s="3" t="e">
        <f>IF(DEGREES(ACOS(SIN(RADIANS(G915))*SIN(RADIANS(E905))+COS(RADIANS(G915))*COS(RADIANS(E905))*COS(RADIANS(AC895))))&gt;90,0,$F$4*$F$5/E904^2*(SIN(RADIANS(G915))*SIN(RADIANS(E905))+COS(RADIANS(G915))*COS(RADIANS(E905))*COS(RADIANS(AC895))))</f>
        <v>#DIV/0!</v>
      </c>
      <c r="AD915" s="3" t="e">
        <f>IF(DEGREES(ACOS(SIN(RADIANS(G915))*SIN(RADIANS(E905))+COS(RADIANS(G915))*COS(RADIANS(E905))*COS(RADIANS(AD895))))&gt;90,0,$F$4*$F$5/E904^2*(SIN(RADIANS(G915))*SIN(RADIANS(E905))+COS(RADIANS(G915))*COS(RADIANS(E905))*COS(RADIANS(AD895))))</f>
        <v>#DIV/0!</v>
      </c>
      <c r="AE915" s="3" t="e">
        <f>IF(DEGREES(ACOS(SIN(RADIANS(G915))*SIN(RADIANS(E905))+COS(RADIANS(G915))*COS(RADIANS(E905))*COS(RADIANS(AE895))))&gt;90,0,$F$4*$F$5/E904^2*(SIN(RADIANS(G915))*SIN(RADIANS(E905))+COS(RADIANS(G915))*COS(RADIANS(E905))*COS(RADIANS(AE895))))</f>
        <v>#DIV/0!</v>
      </c>
      <c r="AF915" s="3" t="e">
        <f>IF(DEGREES(ACOS(SIN(RADIANS(G915))*SIN(RADIANS(E905))+COS(RADIANS(G915))*COS(RADIANS(E905))*COS(RADIANS(AF895))))&gt;90,0,$F$4*$F$5/E904^2*(SIN(RADIANS(G915))*SIN(RADIANS(E905))+COS(RADIANS(G915))*COS(RADIANS(E905))*COS(RADIANS(AF895))))</f>
        <v>#DIV/0!</v>
      </c>
      <c r="AG915" s="3" t="e">
        <f>IF(DEGREES(ACOS(SIN(RADIANS(G915))*SIN(RADIANS(E905))+COS(RADIANS(G915))*COS(RADIANS(E905))*COS(RADIANS(AG895))))&gt;90,0,$F$4*$F$5/E904^2*(SIN(RADIANS(G915))*SIN(RADIANS(E905))+COS(RADIANS(G915))*COS(RADIANS(E905))*COS(RADIANS(AG895))))</f>
        <v>#DIV/0!</v>
      </c>
      <c r="AH915" s="3" t="e">
        <f>IF(DEGREES(ACOS(SIN(RADIANS(G915))*SIN(RADIANS(E905))+COS(RADIANS(G915))*COS(RADIANS(E905))*COS(RADIANS(AH895))))&gt;90,0,$F$4*$F$5/E904^2*(SIN(RADIANS(G915))*SIN(RADIANS(E905))+COS(RADIANS(G915))*COS(RADIANS(E905))*COS(RADIANS(AH895))))</f>
        <v>#DIV/0!</v>
      </c>
      <c r="AI915" s="3" t="e">
        <f>IF(DEGREES(ACOS(SIN(RADIANS(G915))*SIN(RADIANS(E905))+COS(RADIANS(G915))*COS(RADIANS(E905))*COS(RADIANS(AI895))))&gt;90,0,$F$4*$F$5/E904^2*(SIN(RADIANS(G915))*SIN(RADIANS(E905))+COS(RADIANS(G915))*COS(RADIANS(E905))*COS(RADIANS(AI895))))</f>
        <v>#DIV/0!</v>
      </c>
      <c r="AJ915" s="3" t="e">
        <f>IF(DEGREES(ACOS(SIN(RADIANS(G915))*SIN(RADIANS(E905))+COS(RADIANS(G915))*COS(RADIANS(E905))*COS(RADIANS(AJ895))))&gt;90,0,$F$4*$F$5/E904^2*(SIN(RADIANS(G915))*SIN(RADIANS(E905))+COS(RADIANS(G915))*COS(RADIANS(E905))*COS(RADIANS(AJ895))))</f>
        <v>#DIV/0!</v>
      </c>
      <c r="AK915" s="3" t="e">
        <f>IF(DEGREES(ACOS(SIN(RADIANS(G915))*SIN(RADIANS(E905))+COS(RADIANS(G915))*COS(RADIANS(E905))*COS(RADIANS(AK895))))&gt;90,0,$F$4*$F$5/E904^2*(SIN(RADIANS(G915))*SIN(RADIANS(E905))+COS(RADIANS(G915))*COS(RADIANS(E905))*COS(RADIANS(AK895))))</f>
        <v>#DIV/0!</v>
      </c>
      <c r="AL915" s="3" t="e">
        <f>IF(DEGREES(ACOS(SIN(RADIANS(G915))*SIN(RADIANS(E905))+COS(RADIANS(G915))*COS(RADIANS(E905))*COS(RADIANS(AL895))))&gt;90,0,$F$4*$F$5/E904^2*(SIN(RADIANS(G915))*SIN(RADIANS(E905))+COS(RADIANS(G915))*COS(RADIANS(E905))*COS(RADIANS(AL895))))</f>
        <v>#DIV/0!</v>
      </c>
      <c r="AM915" s="3" t="e">
        <f>IF(DEGREES(ACOS(SIN(RADIANS(G915))*SIN(RADIANS(E905))+COS(RADIANS(G915))*COS(RADIANS(E905))*COS(RADIANS(AM895))))&gt;90,0,$F$4*$F$5/E904^2*(SIN(RADIANS(G915))*SIN(RADIANS(E905))+COS(RADIANS(G915))*COS(RADIANS(E905))*COS(RADIANS(AM895))))</f>
        <v>#DIV/0!</v>
      </c>
      <c r="AN915" s="3" t="e">
        <f>IF(DEGREES(ACOS(SIN(RADIANS(G915))*SIN(RADIANS(E905))+COS(RADIANS(G915))*COS(RADIANS(E905))*COS(RADIANS(AN895))))&gt;90,0,$F$4*$F$5/E904^2*(SIN(RADIANS(G915))*SIN(RADIANS(E905))+COS(RADIANS(G915))*COS(RADIANS(E905))*COS(RADIANS(AN895))))</f>
        <v>#DIV/0!</v>
      </c>
      <c r="AO915" s="3" t="e">
        <f>IF(DEGREES(ACOS(SIN(RADIANS(G915))*SIN(RADIANS(E905))+COS(RADIANS(G915))*COS(RADIANS(E905))*COS(RADIANS(AO895))))&gt;90,0,$F$4*$F$5/E904^2*(SIN(RADIANS(G915))*SIN(RADIANS(E905))+COS(RADIANS(G915))*COS(RADIANS(E905))*COS(RADIANS(AO895))))</f>
        <v>#DIV/0!</v>
      </c>
      <c r="AP915" s="3" t="e">
        <f>IF(DEGREES(ACOS(SIN(RADIANS(G915))*SIN(RADIANS(E905))+COS(RADIANS(G915))*COS(RADIANS(E905))*COS(RADIANS(AP895))))&gt;90,0,$F$4*$F$5/E904^2*(SIN(RADIANS(G915))*SIN(RADIANS(E905))+COS(RADIANS(G915))*COS(RADIANS(E905))*COS(RADIANS(AP895))))</f>
        <v>#DIV/0!</v>
      </c>
      <c r="AQ915" s="3" t="e">
        <f>IF(DEGREES(ACOS(SIN(RADIANS(G915))*SIN(RADIANS(E905))+COS(RADIANS(G915))*COS(RADIANS(E905))*COS(RADIANS(AQ895))))&gt;90,0,$F$4*$F$5/E904^2*(SIN(RADIANS(G915))*SIN(RADIANS(E905))+COS(RADIANS(G915))*COS(RADIANS(E905))*COS(RADIANS(AQ895))))</f>
        <v>#DIV/0!</v>
      </c>
      <c r="AR915" s="3" t="e">
        <f>IF(DEGREES(ACOS(SIN(RADIANS(G915))*SIN(RADIANS(E905))+COS(RADIANS(G915))*COS(RADIANS(E905))*COS(RADIANS(AR895))))&gt;90,0,$F$4*$F$5/E904^2*(SIN(RADIANS(G915))*SIN(RADIANS(E905))+COS(RADIANS(G915))*COS(RADIANS(E905))*COS(RADIANS(AR895))))</f>
        <v>#DIV/0!</v>
      </c>
    </row>
    <row r="916" spans="2:44" ht="15.75" customHeight="1" x14ac:dyDescent="0.2"/>
    <row r="917" spans="2:44" ht="15.75" customHeight="1" x14ac:dyDescent="0.2">
      <c r="H917" s="3" t="s">
        <v>771</v>
      </c>
      <c r="I917" s="3">
        <v>180</v>
      </c>
      <c r="J917" s="3">
        <v>170</v>
      </c>
      <c r="K917" s="3">
        <v>160</v>
      </c>
      <c r="L917" s="3">
        <v>150</v>
      </c>
      <c r="M917" s="3">
        <v>140</v>
      </c>
      <c r="N917" s="3">
        <v>130</v>
      </c>
      <c r="O917" s="3">
        <v>120</v>
      </c>
      <c r="P917" s="3">
        <v>110</v>
      </c>
      <c r="Q917" s="3">
        <v>100</v>
      </c>
      <c r="R917" s="3">
        <v>90</v>
      </c>
      <c r="S917" s="3">
        <v>80</v>
      </c>
      <c r="T917" s="3">
        <v>70</v>
      </c>
      <c r="U917" s="3">
        <v>60</v>
      </c>
      <c r="V917" s="3">
        <v>50</v>
      </c>
      <c r="W917" s="3">
        <v>40</v>
      </c>
      <c r="X917" s="3">
        <v>30</v>
      </c>
      <c r="Y917" s="3">
        <v>20</v>
      </c>
      <c r="Z917" s="3">
        <v>10</v>
      </c>
      <c r="AA917" s="3">
        <v>0</v>
      </c>
      <c r="AB917" s="3">
        <v>-10</v>
      </c>
      <c r="AC917" s="3">
        <v>-20</v>
      </c>
      <c r="AD917" s="3">
        <v>-30</v>
      </c>
      <c r="AE917" s="3">
        <v>-40</v>
      </c>
      <c r="AF917" s="3">
        <v>-50</v>
      </c>
      <c r="AG917" s="3">
        <v>-60</v>
      </c>
      <c r="AH917" s="3">
        <v>-70</v>
      </c>
      <c r="AI917" s="3">
        <v>-80</v>
      </c>
      <c r="AJ917" s="3">
        <v>-90</v>
      </c>
      <c r="AK917" s="3">
        <v>-100</v>
      </c>
      <c r="AL917" s="3">
        <v>-110</v>
      </c>
      <c r="AM917" s="3">
        <v>-120</v>
      </c>
      <c r="AN917" s="3">
        <v>-130</v>
      </c>
      <c r="AO917" s="3">
        <v>-140</v>
      </c>
      <c r="AP917" s="3">
        <v>-150</v>
      </c>
      <c r="AQ917" s="3">
        <v>-160</v>
      </c>
      <c r="AR917" s="3">
        <v>-170</v>
      </c>
    </row>
    <row r="918" spans="2:44" ht="15.75" customHeight="1" x14ac:dyDescent="0.2">
      <c r="H918" s="3" t="s">
        <v>782</v>
      </c>
      <c r="I918" s="3">
        <f>IF(ABS(I917-E930)&gt;180,IF(ABS(I917-E930)&gt;360,ABS(I917-E930)-360,360-ABS(I917-E930)),ABS(I917-E930))</f>
        <v>180</v>
      </c>
      <c r="J918" s="3">
        <f>IF(ABS(J917-E930)&gt;180,IF(ABS(J917-E930)&gt;360,ABS(J917-E930)-360,360-ABS(J917-E930)),ABS(J917-E930))</f>
        <v>170</v>
      </c>
      <c r="K918" s="3">
        <f>IF(ABS(K917-E930)&gt;180,IF(ABS(K917-E930)&gt;360,ABS(K917-E930)-360,360-ABS(K917-E930)),ABS(K917-E930))</f>
        <v>160</v>
      </c>
      <c r="L918" s="3">
        <f>IF(ABS(L917-E930)&gt;180,IF(ABS(L917-E930)&gt;360,ABS(L917-E930)-360,360-ABS(L917-E930)),ABS(L917-E930))</f>
        <v>150</v>
      </c>
      <c r="M918" s="3">
        <f>IF(ABS(M917-E930)&gt;180,IF(ABS(M917-E930)&gt;360,ABS(M917-E930)-360,360-ABS(M917-E930)),ABS(M917-E930))</f>
        <v>140</v>
      </c>
      <c r="N918" s="3">
        <f>IF(ABS(N917-E930)&gt;180,IF(ABS(N917-E930)&gt;360,ABS(N917-E930)-360,360-ABS(N917-E930)),ABS(N917-E930))</f>
        <v>130</v>
      </c>
      <c r="O918" s="3">
        <f>IF(ABS(O917-E930)&gt;180,IF(ABS(O917-E930)&gt;360,ABS(O917-E930)-360,360-ABS(O917-E930)),ABS(O917-E930))</f>
        <v>120</v>
      </c>
      <c r="P918" s="3">
        <f>IF(ABS(P917-E930)&gt;180,IF(ABS(P917-E930)&gt;360,ABS(P917-E930)-360,360-ABS(P917-E930)),ABS(P917-E930))</f>
        <v>110</v>
      </c>
      <c r="Q918" s="3">
        <f>IF(ABS(Q917-E930)&gt;180,IF(ABS(Q917-E930)&gt;360,ABS(Q917-E930)-360,360-ABS(Q917-E930)),ABS(Q917-E930))</f>
        <v>100</v>
      </c>
      <c r="R918" s="3">
        <f>IF(ABS(R917-E930)&gt;180,IF(ABS(R917-E930)&gt;360,ABS(R917-E930)-360,360-ABS(R917-E930)),ABS(R917-E930))</f>
        <v>90</v>
      </c>
      <c r="S918" s="3">
        <f>IF(ABS(S917-E930)&gt;180,IF(ABS(S917-E930)&gt;360,ABS(S917-E930)-360,360-ABS(S917-E930)),ABS(S917-E930))</f>
        <v>80</v>
      </c>
      <c r="T918" s="3">
        <f>IF(ABS(T917-E930)&gt;180,IF(ABS(T917-E930)&gt;360,ABS(T917-E930)-360,360-ABS(T917-E930)),ABS(T917-E930))</f>
        <v>70</v>
      </c>
      <c r="U918" s="3">
        <f>IF(ABS(U917-E930)&gt;180,IF(ABS(U917-E930)&gt;360,ABS(U917-E930)-360,360-ABS(U917-E930)),ABS(U917-E930))</f>
        <v>60</v>
      </c>
      <c r="V918" s="3">
        <f>IF(ABS(V917-E930)&gt;180,IF(ABS(V917-E930)&gt;360,ABS(V917-E930)-360,360-ABS(V917-E930)),ABS(V917-E930))</f>
        <v>50</v>
      </c>
      <c r="W918" s="3">
        <f>IF(ABS(W917-E930)&gt;180,IF(ABS(W917-E930)&gt;360,ABS(W917-E930)-360,360-ABS(W917-E930)),ABS(W917-E930))</f>
        <v>40</v>
      </c>
      <c r="X918" s="3">
        <f>IF(ABS(X917-E930)&gt;180,IF(ABS(X917-E930)&gt;360,ABS(X917-E930)-360,360-ABS(X917-E930)),ABS(X917-E930))</f>
        <v>30</v>
      </c>
      <c r="Y918" s="3">
        <f>IF(ABS(Y917-E930)&gt;180,IF(ABS(Y917-E930)&gt;360,ABS(Y917-E930)-360,360-ABS(Y917-E930)),ABS(Y917-E930))</f>
        <v>20</v>
      </c>
      <c r="Z918" s="3">
        <f>IF(ABS(Z917-E930)&gt;180,IF(ABS(Z917-E930)&gt;360,ABS(Z917-E930)-360,360-ABS(Z917-E930)),ABS(Z917-E930))</f>
        <v>10</v>
      </c>
      <c r="AA918" s="3">
        <f>IF(ABS(AA917-E930)&gt;180,IF(ABS(AA917-E930)&gt;360,ABS(AA917-E930)-360,360-ABS(AA917-E930)),ABS(AA917-E930))</f>
        <v>0</v>
      </c>
      <c r="AB918" s="3">
        <f>IF(ABS(AB917-E930)&gt;180,IF(ABS(AB917-E930)&gt;360,ABS(AB917-E930)-360,360-ABS(AB917-E930)),ABS(AB917-E930))</f>
        <v>10</v>
      </c>
      <c r="AC918" s="3">
        <f>IF(ABS(AC917-E930)&gt;180,IF(ABS(AC917-E930)&gt;360,ABS(AC917-E930)-360,360-ABS(AC917-E930)),ABS(AC917-E930))</f>
        <v>20</v>
      </c>
      <c r="AD918" s="3">
        <f>IF(ABS(AD917-E930)&gt;180,IF(ABS(AD917-E930)&gt;360,ABS(AD917-E930)-360,360-ABS(AD917-E930)),ABS(AD917-E930))</f>
        <v>30</v>
      </c>
      <c r="AE918" s="3">
        <f>IF(ABS(AE917-E930)&gt;180,IF(ABS(AE917-E930)&gt;360,ABS(AE917-E930)-360,360-ABS(AE917-E930)),ABS(AE917-E930))</f>
        <v>40</v>
      </c>
      <c r="AF918" s="3">
        <f>IF(ABS(AF917-E930)&gt;180,IF(ABS(AF917-E930)&gt;360,ABS(AF917-E930)-360,360-ABS(AF917-E930)),ABS(AF917-E930))</f>
        <v>50</v>
      </c>
      <c r="AG918" s="3">
        <f>IF(ABS(AG917-E930)&gt;180,IF(ABS(AG917-E930)&gt;360,ABS(AG917-E930)-360,360-ABS(AG917-E930)),ABS(AG917-E930))</f>
        <v>60</v>
      </c>
      <c r="AH918" s="3">
        <f>IF(ABS(AH917-E930)&gt;180,IF(ABS(AH917-E930)&gt;360,ABS(AH917-E930)-360,360-ABS(AH917-E930)),ABS(AH917-E930))</f>
        <v>70</v>
      </c>
      <c r="AI918" s="3">
        <f>IF(ABS(AI917-E930)&gt;180,IF(ABS(AI917-E930)&gt;360,ABS(AI917-E930)-360,360-ABS(AI917-E930)),ABS(AI917-E930))</f>
        <v>80</v>
      </c>
      <c r="AJ918" s="3">
        <f>IF(ABS(AJ917-E930)&gt;180,IF(ABS(AJ917-E930)&gt;360,ABS(AJ917-E930)-360,360-ABS(AJ917-E930)),ABS(AJ917-E930))</f>
        <v>90</v>
      </c>
      <c r="AK918" s="3">
        <f>IF(ABS(AK917-E930)&gt;180,IF(ABS(AK917-E930)&gt;360,ABS(AK917-E930)-360,360-ABS(AK917-E930)),ABS(AK917-E930))</f>
        <v>100</v>
      </c>
      <c r="AL918" s="3">
        <f>IF(ABS(AL917-E930)&gt;180,IF(ABS(AL917-E930)&gt;360,ABS(AL917-E930)-360,360-ABS(AL917-E930)),ABS(AL917-E930))</f>
        <v>110</v>
      </c>
      <c r="AM918" s="3">
        <f>IF(ABS(AM917-E930)&gt;180,IF(ABS(AM917-E930)&gt;360,ABS(AM917-E930)-360,360-ABS(AM917-E930)),ABS(AM917-E930))</f>
        <v>120</v>
      </c>
      <c r="AN918" s="3">
        <f>IF(ABS(AN917-E930)&gt;180,IF(ABS(AN917-E930)&gt;360,ABS(AN917-E930)-360,360-ABS(AN917-E930)),ABS(AN917-E930))</f>
        <v>130</v>
      </c>
      <c r="AO918" s="3">
        <f>IF(ABS(AO917-E930)&gt;180,IF(ABS(AO917-E930)&gt;360,ABS(AO917-E930)-360,360-ABS(AO917-E930)),ABS(AO917-E930))</f>
        <v>140</v>
      </c>
      <c r="AP918" s="3">
        <f>IF(ABS(AP917-E930)&gt;180,IF(ABS(AP917-E930)&gt;360,ABS(AP917-E930)-360,360-ABS(AP917-E930)),ABS(AP917-E930))</f>
        <v>150</v>
      </c>
      <c r="AQ918" s="3">
        <f>IF(ABS(AQ917-E930)&gt;180,IF(ABS(AQ917-E930)&gt;360,ABS(AQ917-E930)-360,360-ABS(AQ917-E930)),ABS(AQ917-E930))</f>
        <v>160</v>
      </c>
      <c r="AR918" s="3">
        <f>IF(ABS(AR917-E930)&gt;180,IF(ABS(AR917-E930)&gt;360,ABS(AR917-E930)-360,360-ABS(AR917-E930)),ABS(AR917-E930))</f>
        <v>170</v>
      </c>
    </row>
    <row r="919" spans="2:44" ht="15.75" customHeight="1" x14ac:dyDescent="0.2">
      <c r="G919" s="3" t="s">
        <v>736</v>
      </c>
    </row>
    <row r="920" spans="2:44" ht="15.75" customHeight="1" x14ac:dyDescent="0.2">
      <c r="B920" s="3" t="s">
        <v>791</v>
      </c>
      <c r="E920" s="3">
        <v>380</v>
      </c>
      <c r="G920" s="3">
        <v>90</v>
      </c>
      <c r="I920" s="3" t="e">
        <f>IF(DEGREES(ACOS(SIN(RADIANS(G920))*SIN(RADIANS(E928))+COS(RADIANS(G920))*COS(RADIANS(E928))*COS(RADIANS(I918))))&gt;90,0,$F$4*$F$5/E927^2*(SIN(RADIANS(G920))*SIN(RADIANS(E928))+COS(RADIANS(G920))*COS(RADIANS(E928))*COS(RADIANS(I918))))</f>
        <v>#DIV/0!</v>
      </c>
      <c r="J920" s="3" t="e">
        <f>IF(DEGREES(ACOS(SIN(RADIANS(G920))*SIN(RADIANS(E928))+COS(RADIANS(G920))*COS(RADIANS(E928))*COS(RADIANS(J918))))&gt;90,0,$F$4*$F$5/E927^2*(SIN(RADIANS(G920))*SIN(RADIANS(E928))+COS(RADIANS(G920))*COS(RADIANS(E928))*COS(RADIANS(J918))))</f>
        <v>#DIV/0!</v>
      </c>
      <c r="K920" s="3" t="e">
        <f>IF(DEGREES(ACOS(SIN(RADIANS(G920))*SIN(RADIANS(E928))+COS(RADIANS(G920))*COS(RADIANS(E928))*COS(RADIANS(K918))))&gt;90,0,$F$4*$F$5/E927^2*(SIN(RADIANS(G920))*SIN(RADIANS(E928))+COS(RADIANS(G920))*COS(RADIANS(E928))*COS(RADIANS(K918))))</f>
        <v>#DIV/0!</v>
      </c>
      <c r="L920" s="3" t="e">
        <f>IF(DEGREES(ACOS(SIN(RADIANS(G920))*SIN(RADIANS(E928))+COS(RADIANS(G920))*COS(RADIANS(E928))*COS(RADIANS(L918))))&gt;90,0,$F$4*$F$5/E927^2*(SIN(RADIANS(G920))*SIN(RADIANS(E928))+COS(RADIANS(G920))*COS(RADIANS(E928))*COS(RADIANS(L918))))</f>
        <v>#DIV/0!</v>
      </c>
      <c r="M920" s="3" t="e">
        <f>IF(DEGREES(ACOS(SIN(RADIANS(G920))*SIN(RADIANS(E928))+COS(RADIANS(G920))*COS(RADIANS(E928))*COS(RADIANS(M918))))&gt;90,0,$F$4*$F$5/E927^2*(SIN(RADIANS(G920))*SIN(RADIANS(E928))+COS(RADIANS(G920))*COS(RADIANS(E928))*COS(RADIANS(M918))))</f>
        <v>#DIV/0!</v>
      </c>
      <c r="N920" s="3" t="e">
        <f>IF(DEGREES(ACOS(SIN(RADIANS(G920))*SIN(RADIANS(E928))+COS(RADIANS(G920))*COS(RADIANS(E928))*COS(RADIANS(N918))))&gt;90,0,$F$4*$F$5/E927^2*(SIN(RADIANS(G920))*SIN(RADIANS(E928))+COS(RADIANS(G920))*COS(RADIANS(E928))*COS(RADIANS(N918))))</f>
        <v>#DIV/0!</v>
      </c>
      <c r="O920" s="3" t="e">
        <f>IF(DEGREES(ACOS(SIN(RADIANS(G920))*SIN(RADIANS(E928))+COS(RADIANS(G920))*COS(RADIANS(E928))*COS(RADIANS(O918))))&gt;90,0,$F$4*$F$5/E927^2*(SIN(RADIANS(G920))*SIN(RADIANS(E928))+COS(RADIANS(G920))*COS(RADIANS(E928))*COS(RADIANS(O918))))</f>
        <v>#DIV/0!</v>
      </c>
      <c r="P920" s="3" t="e">
        <f>IF(DEGREES(ACOS(SIN(RADIANS(G920))*SIN(RADIANS(E928))+COS(RADIANS(G920))*COS(RADIANS(E928))*COS(RADIANS(P918))))&gt;90,0,$F$4*$F$5/E927^2*(SIN(RADIANS(G920))*SIN(RADIANS(E928))+COS(RADIANS(G920))*COS(RADIANS(E928))*COS(RADIANS(P918))))</f>
        <v>#DIV/0!</v>
      </c>
      <c r="Q920" s="3" t="e">
        <f>IF(DEGREES(ACOS(SIN(RADIANS(G920))*SIN(RADIANS(E928))+COS(RADIANS(G920))*COS(RADIANS(E928))*COS(RADIANS(Q918))))&gt;90,0,$F$4*$F$5/E927^2*(SIN(RADIANS(G920))*SIN(RADIANS(E928))+COS(RADIANS(G920))*COS(RADIANS(E928))*COS(RADIANS(Q918))))</f>
        <v>#DIV/0!</v>
      </c>
      <c r="R920" s="3" t="e">
        <f>IF(DEGREES(ACOS(SIN(RADIANS(G920))*SIN(RADIANS(E928))+COS(RADIANS(G920))*COS(RADIANS(E928))*COS(RADIANS(R918))))&gt;90,0,$F$4*$F$5/E927^2*(SIN(RADIANS(G920))*SIN(RADIANS(E928))+COS(RADIANS(G920))*COS(RADIANS(E928))*COS(RADIANS(R918))))</f>
        <v>#DIV/0!</v>
      </c>
      <c r="S920" s="3" t="e">
        <f>IF(DEGREES(ACOS(SIN(RADIANS(G920))*SIN(RADIANS(E928))+COS(RADIANS(G920))*COS(RADIANS(E928))*COS(RADIANS(S918))))&gt;90,0,$F$4*$F$5/E927^2*(SIN(RADIANS(G920))*SIN(RADIANS(E928))+COS(RADIANS(G920))*COS(RADIANS(E928))*COS(RADIANS(S918))))</f>
        <v>#DIV/0!</v>
      </c>
      <c r="T920" s="3" t="e">
        <f>IF(DEGREES(ACOS(SIN(RADIANS(G920))*SIN(RADIANS(E928))+COS(RADIANS(G920))*COS(RADIANS(E928))*COS(RADIANS(T918))))&gt;90,0,$F$4*$F$5/E927^2*(SIN(RADIANS(G920))*SIN(RADIANS(E928))+COS(RADIANS(G920))*COS(RADIANS(E928))*COS(RADIANS(T918))))</f>
        <v>#DIV/0!</v>
      </c>
      <c r="U920" s="3" t="e">
        <f>IF(DEGREES(ACOS(SIN(RADIANS(G920))*SIN(RADIANS(E928))+COS(RADIANS(G920))*COS(RADIANS(E928))*COS(RADIANS(U918))))&gt;90,0,$F$4*$F$5/E927^2*(SIN(RADIANS(G920))*SIN(RADIANS(E928))+COS(RADIANS(G920))*COS(RADIANS(E928))*COS(RADIANS(U918))))</f>
        <v>#DIV/0!</v>
      </c>
      <c r="V920" s="3" t="e">
        <f>IF(DEGREES(ACOS(SIN(RADIANS(G920))*SIN(RADIANS(E928))+COS(RADIANS(G920))*COS(RADIANS(E928))*COS(RADIANS(V918))))&gt;90,0,$F$4*$F$5/E927^2*(SIN(RADIANS(G920))*SIN(RADIANS(E928))+COS(RADIANS(G920))*COS(RADIANS(E928))*COS(RADIANS(V918))))</f>
        <v>#DIV/0!</v>
      </c>
      <c r="W920" s="3" t="e">
        <f>IF(DEGREES(ACOS(SIN(RADIANS(G920))*SIN(RADIANS(E928))+COS(RADIANS(G920))*COS(RADIANS(E928))*COS(RADIANS(W918))))&gt;90,0,$F$4*$F$5/E927^2*(SIN(RADIANS(G920))*SIN(RADIANS(E928))+COS(RADIANS(G920))*COS(RADIANS(E928))*COS(RADIANS(W918))))</f>
        <v>#DIV/0!</v>
      </c>
      <c r="X920" s="3" t="e">
        <f>IF(DEGREES(ACOS(SIN(RADIANS(G920))*SIN(RADIANS(E928))+COS(RADIANS(G920))*COS(RADIANS(E928))*COS(RADIANS(X918))))&gt;90,0,$F$4*$F$5/E927^2*(SIN(RADIANS(G920))*SIN(RADIANS(E928))+COS(RADIANS(G920))*COS(RADIANS(E928))*COS(RADIANS(X918))))</f>
        <v>#DIV/0!</v>
      </c>
      <c r="Y920" s="3" t="e">
        <f>IF(DEGREES(ACOS(SIN(RADIANS(G920))*SIN(RADIANS(E928))+COS(RADIANS(G920))*COS(RADIANS(E928))*COS(RADIANS(Y918))))&gt;90,0,$F$4*$F$5/E927^2*(SIN(RADIANS(G920))*SIN(RADIANS(E928))+COS(RADIANS(G920))*COS(RADIANS(E928))*COS(RADIANS(Y918))))</f>
        <v>#DIV/0!</v>
      </c>
      <c r="Z920" s="3" t="e">
        <f>IF(DEGREES(ACOS(SIN(RADIANS(G920))*SIN(RADIANS(E928))+COS(RADIANS(G920))*COS(RADIANS(E928))*COS(RADIANS(Z918))))&gt;90,0,$F$4*$F$5/E927^2*(SIN(RADIANS(G920))*SIN(RADIANS(E928))+COS(RADIANS(G920))*COS(RADIANS(E928))*COS(RADIANS(Z918))))</f>
        <v>#DIV/0!</v>
      </c>
      <c r="AA920" s="3" t="e">
        <f>IF(DEGREES(ACOS(SIN(RADIANS(G920))*SIN(RADIANS(E928))+COS(RADIANS(G920))*COS(RADIANS(E928))*COS(RADIANS(AA918))))&gt;90,0,$F$4*$F$5/E927^2*(SIN(RADIANS(G920))*SIN(RADIANS(E928))+COS(RADIANS(G920))*COS(RADIANS(E928))*COS(RADIANS(AA918))))</f>
        <v>#DIV/0!</v>
      </c>
      <c r="AB920" s="3" t="e">
        <f>IF(DEGREES(ACOS(SIN(RADIANS(G920))*SIN(RADIANS(E928))+COS(RADIANS(G920))*COS(RADIANS(E928))*COS(RADIANS(AB918))))&gt;90,0,$F$4*$F$5/E927^2*(SIN(RADIANS(G920))*SIN(RADIANS(E928))+COS(RADIANS(G920))*COS(RADIANS(E928))*COS(RADIANS(AB918))))</f>
        <v>#DIV/0!</v>
      </c>
      <c r="AC920" s="3" t="e">
        <f>IF(DEGREES(ACOS(SIN(RADIANS(G920))*SIN(RADIANS(E928))+COS(RADIANS(G920))*COS(RADIANS(E928))*COS(RADIANS(AC918))))&gt;90,0,$F$4*$F$5/E927^2*(SIN(RADIANS(G920))*SIN(RADIANS(E928))+COS(RADIANS(G920))*COS(RADIANS(E928))*COS(RADIANS(AC918))))</f>
        <v>#DIV/0!</v>
      </c>
      <c r="AD920" s="3" t="e">
        <f>IF(DEGREES(ACOS(SIN(RADIANS(G920))*SIN(RADIANS(E928))+COS(RADIANS(G920))*COS(RADIANS(E928))*COS(RADIANS(AD918))))&gt;90,0,$F$4*$F$5/E927^2*(SIN(RADIANS(G920))*SIN(RADIANS(E928))+COS(RADIANS(G920))*COS(RADIANS(E928))*COS(RADIANS(AD918))))</f>
        <v>#DIV/0!</v>
      </c>
      <c r="AE920" s="3" t="e">
        <f>IF(DEGREES(ACOS(SIN(RADIANS(G920))*SIN(RADIANS(E928))+COS(RADIANS(G920))*COS(RADIANS(E928))*COS(RADIANS(AE918))))&gt;90,0,$F$4*$F$5/E927^2*(SIN(RADIANS(G920))*SIN(RADIANS(E928))+COS(RADIANS(G920))*COS(RADIANS(E928))*COS(RADIANS(AE918))))</f>
        <v>#DIV/0!</v>
      </c>
      <c r="AF920" s="3" t="e">
        <f>IF(DEGREES(ACOS(SIN(RADIANS(G920))*SIN(RADIANS(E928))+COS(RADIANS(G920))*COS(RADIANS(E928))*COS(RADIANS(AF918))))&gt;90,0,$F$4*$F$5/E927^2*(SIN(RADIANS(G920))*SIN(RADIANS(E928))+COS(RADIANS(G920))*COS(RADIANS(E928))*COS(RADIANS(AF918))))</f>
        <v>#DIV/0!</v>
      </c>
      <c r="AG920" s="3" t="e">
        <f>IF(DEGREES(ACOS(SIN(RADIANS(G920))*SIN(RADIANS(E928))+COS(RADIANS(G920))*COS(RADIANS(E928))*COS(RADIANS(AG918))))&gt;90,0,$F$4*$F$5/E927^2*(SIN(RADIANS(G920))*SIN(RADIANS(E928))+COS(RADIANS(G920))*COS(RADIANS(E928))*COS(RADIANS(AG918))))</f>
        <v>#DIV/0!</v>
      </c>
      <c r="AH920" s="3" t="e">
        <f>IF(DEGREES(ACOS(SIN(RADIANS(G920))*SIN(RADIANS(E928))+COS(RADIANS(G920))*COS(RADIANS(E928))*COS(RADIANS(AH918))))&gt;90,0,$F$4*$F$5/E927^2*(SIN(RADIANS(G920))*SIN(RADIANS(E928))+COS(RADIANS(G920))*COS(RADIANS(E928))*COS(RADIANS(AH918))))</f>
        <v>#DIV/0!</v>
      </c>
      <c r="AI920" s="3" t="e">
        <f>IF(DEGREES(ACOS(SIN(RADIANS(G920))*SIN(RADIANS(E928))+COS(RADIANS(G920))*COS(RADIANS(E928))*COS(RADIANS(AI918))))&gt;90,0,$F$4*$F$5/E927^2*(SIN(RADIANS(G920))*SIN(RADIANS(E928))+COS(RADIANS(G920))*COS(RADIANS(E928))*COS(RADIANS(AI918))))</f>
        <v>#DIV/0!</v>
      </c>
      <c r="AJ920" s="3" t="e">
        <f>IF(DEGREES(ACOS(SIN(RADIANS(G920))*SIN(RADIANS(E928))+COS(RADIANS(G920))*COS(RADIANS(E928))*COS(RADIANS(AJ918))))&gt;90,0,$F$4*$F$5/E927^2*(SIN(RADIANS(G920))*SIN(RADIANS(E928))+COS(RADIANS(G920))*COS(RADIANS(E928))*COS(RADIANS(AJ918))))</f>
        <v>#DIV/0!</v>
      </c>
      <c r="AK920" s="3" t="e">
        <f>IF(DEGREES(ACOS(SIN(RADIANS(G920))*SIN(RADIANS(E928))+COS(RADIANS(G920))*COS(RADIANS(E928))*COS(RADIANS(AK918))))&gt;90,0,$F$4*$F$5/E927^2*(SIN(RADIANS(G920))*SIN(RADIANS(E928))+COS(RADIANS(G920))*COS(RADIANS(E928))*COS(RADIANS(AK918))))</f>
        <v>#DIV/0!</v>
      </c>
      <c r="AL920" s="3" t="e">
        <f>IF(DEGREES(ACOS(SIN(RADIANS(G920))*SIN(RADIANS(E928))+COS(RADIANS(G920))*COS(RADIANS(E928))*COS(RADIANS(AL918))))&gt;90,0,$F$4*$F$5/E927^2*(SIN(RADIANS(G920))*SIN(RADIANS(E928))+COS(RADIANS(G920))*COS(RADIANS(E928))*COS(RADIANS(AL918))))</f>
        <v>#DIV/0!</v>
      </c>
      <c r="AM920" s="3" t="e">
        <f>IF(DEGREES(ACOS(SIN(RADIANS(G920))*SIN(RADIANS(E928))+COS(RADIANS(G920))*COS(RADIANS(E928))*COS(RADIANS(AM918))))&gt;90,0,$F$4*$F$5/E927^2*(SIN(RADIANS(G920))*SIN(RADIANS(E928))+COS(RADIANS(G920))*COS(RADIANS(E928))*COS(RADIANS(AM918))))</f>
        <v>#DIV/0!</v>
      </c>
      <c r="AN920" s="3" t="e">
        <f>IF(DEGREES(ACOS(SIN(RADIANS(G920))*SIN(RADIANS(E928))+COS(RADIANS(G920))*COS(RADIANS(E928))*COS(RADIANS(AN918))))&gt;90,0,$F$4*$F$5/E927^2*(SIN(RADIANS(G920))*SIN(RADIANS(E928))+COS(RADIANS(G920))*COS(RADIANS(E928))*COS(RADIANS(AN918))))</f>
        <v>#DIV/0!</v>
      </c>
      <c r="AO920" s="3" t="e">
        <f>IF(DEGREES(ACOS(SIN(RADIANS(G920))*SIN(RADIANS(E928))+COS(RADIANS(G920))*COS(RADIANS(E928))*COS(RADIANS(AO918))))&gt;90,0,$F$4*$F$5/E927^2*(SIN(RADIANS(G920))*SIN(RADIANS(E928))+COS(RADIANS(G920))*COS(RADIANS(E928))*COS(RADIANS(AO918))))</f>
        <v>#DIV/0!</v>
      </c>
      <c r="AP920" s="3" t="e">
        <f>IF(DEGREES(ACOS(SIN(RADIANS(G920))*SIN(RADIANS(E928))+COS(RADIANS(G920))*COS(RADIANS(E928))*COS(RADIANS(AP918))))&gt;90,0,$F$4*$F$5/E927^2*(SIN(RADIANS(G920))*SIN(RADIANS(E928))+COS(RADIANS(G920))*COS(RADIANS(E928))*COS(RADIANS(AP918))))</f>
        <v>#DIV/0!</v>
      </c>
      <c r="AQ920" s="3" t="e">
        <f>IF(DEGREES(ACOS(SIN(RADIANS(G920))*SIN(RADIANS(E928))+COS(RADIANS(G920))*COS(RADIANS(E928))*COS(RADIANS(AQ918))))&gt;90,0,$F$4*$F$5/E927^2*(SIN(RADIANS(G920))*SIN(RADIANS(E928))+COS(RADIANS(G920))*COS(RADIANS(E928))*COS(RADIANS(AQ918))))</f>
        <v>#DIV/0!</v>
      </c>
      <c r="AR920" s="3" t="e">
        <f>IF(DEGREES(ACOS(SIN(RADIANS(G920))*SIN(RADIANS(E928))+COS(RADIANS(G920))*COS(RADIANS(E928))*COS(RADIANS(AR918))))&gt;90,0,$F$4*$F$5/E927^2*(SIN(RADIANS(G920))*SIN(RADIANS(E928))+COS(RADIANS(G920))*COS(RADIANS(E928))*COS(RADIANS(AR918))))</f>
        <v>#DIV/0!</v>
      </c>
    </row>
    <row r="921" spans="2:44" ht="15.75" customHeight="1" x14ac:dyDescent="0.2">
      <c r="B921" s="3" t="s">
        <v>728</v>
      </c>
      <c r="E921" s="3">
        <f t="array" ref="E921">INDEX($D$1751:$AM$1751,0,MATCH(E920-IF(E920&lt;360,0,360),$D$1700:$AM$1700,0))+IF(E920&gt;350,360,0)</f>
        <v>380</v>
      </c>
      <c r="G921" s="3">
        <v>80</v>
      </c>
      <c r="I921" s="3">
        <f>IF(DEGREES(ACOS(SIN(RADIANS(G921))*SIN(RADIANS(E928))+COS(RADIANS(G921))*COS(RADIANS(E928))*COS(RADIANS(I918))))&gt;90,0,$F$4*$F$5/E927^2*(SIN(RADIANS(G921))*SIN(RADIANS(E928))+COS(RADIANS(G921))*COS(RADIANS(E928))*COS(RADIANS(I918))))</f>
        <v>0</v>
      </c>
      <c r="J921" s="3">
        <f>IF(DEGREES(ACOS(SIN(RADIANS(G921))*SIN(RADIANS(E928))+COS(RADIANS(G921))*COS(RADIANS(E928))*COS(RADIANS(J918))))&gt;90,0,$F$4*$F$5/E927^2*(SIN(RADIANS(G921))*SIN(RADIANS(E928))+COS(RADIANS(G921))*COS(RADIANS(E928))*COS(RADIANS(J918))))</f>
        <v>0</v>
      </c>
      <c r="K921" s="3">
        <f>IF(DEGREES(ACOS(SIN(RADIANS(G921))*SIN(RADIANS(E928))+COS(RADIANS(G921))*COS(RADIANS(E928))*COS(RADIANS(K918))))&gt;90,0,$F$4*$F$5/E927^2*(SIN(RADIANS(G921))*SIN(RADIANS(E928))+COS(RADIANS(G921))*COS(RADIANS(E928))*COS(RADIANS(K918))))</f>
        <v>0</v>
      </c>
      <c r="L921" s="3">
        <f>IF(DEGREES(ACOS(SIN(RADIANS(G921))*SIN(RADIANS(E928))+COS(RADIANS(G921))*COS(RADIANS(E928))*COS(RADIANS(L918))))&gt;90,0,$F$4*$F$5/E927^2*(SIN(RADIANS(G921))*SIN(RADIANS(E928))+COS(RADIANS(G921))*COS(RADIANS(E928))*COS(RADIANS(L918))))</f>
        <v>0</v>
      </c>
      <c r="M921" s="3">
        <f>IF(DEGREES(ACOS(SIN(RADIANS(G921))*SIN(RADIANS(E928))+COS(RADIANS(G921))*COS(RADIANS(E928))*COS(RADIANS(M918))))&gt;90,0,$F$4*$F$5/E927^2*(SIN(RADIANS(G921))*SIN(RADIANS(E928))+COS(RADIANS(G921))*COS(RADIANS(E928))*COS(RADIANS(M918))))</f>
        <v>0</v>
      </c>
      <c r="N921" s="3">
        <f>IF(DEGREES(ACOS(SIN(RADIANS(G921))*SIN(RADIANS(E928))+COS(RADIANS(G921))*COS(RADIANS(E928))*COS(RADIANS(N918))))&gt;90,0,$F$4*$F$5/E927^2*(SIN(RADIANS(G921))*SIN(RADIANS(E928))+COS(RADIANS(G921))*COS(RADIANS(E928))*COS(RADIANS(N918))))</f>
        <v>0</v>
      </c>
      <c r="O921" s="3">
        <f>IF(DEGREES(ACOS(SIN(RADIANS(G921))*SIN(RADIANS(E928))+COS(RADIANS(G921))*COS(RADIANS(E928))*COS(RADIANS(O918))))&gt;90,0,$F$4*$F$5/E927^2*(SIN(RADIANS(G921))*SIN(RADIANS(E928))+COS(RADIANS(G921))*COS(RADIANS(E928))*COS(RADIANS(O918))))</f>
        <v>0</v>
      </c>
      <c r="P921" s="3">
        <f>IF(DEGREES(ACOS(SIN(RADIANS(G921))*SIN(RADIANS(E928))+COS(RADIANS(G921))*COS(RADIANS(E928))*COS(RADIANS(P918))))&gt;90,0,$F$4*$F$5/E927^2*(SIN(RADIANS(G921))*SIN(RADIANS(E928))+COS(RADIANS(G921))*COS(RADIANS(E928))*COS(RADIANS(P918))))</f>
        <v>0</v>
      </c>
      <c r="Q921" s="3">
        <f>IF(DEGREES(ACOS(SIN(RADIANS(G921))*SIN(RADIANS(E928))+COS(RADIANS(G921))*COS(RADIANS(E928))*COS(RADIANS(Q918))))&gt;90,0,$F$4*$F$5/E927^2*(SIN(RADIANS(G921))*SIN(RADIANS(E928))+COS(RADIANS(G921))*COS(RADIANS(E928))*COS(RADIANS(Q918))))</f>
        <v>0</v>
      </c>
      <c r="R921" s="3" t="e">
        <f>IF(DEGREES(ACOS(SIN(RADIANS(G921))*SIN(RADIANS(E928))+COS(RADIANS(G921))*COS(RADIANS(E928))*COS(RADIANS(R918))))&gt;90,0,$F$4*$F$5/E927^2*(SIN(RADIANS(G921))*SIN(RADIANS(E928))+COS(RADIANS(G921))*COS(RADIANS(E928))*COS(RADIANS(R918))))</f>
        <v>#DIV/0!</v>
      </c>
      <c r="S921" s="3" t="e">
        <f>IF(DEGREES(ACOS(SIN(RADIANS(G921))*SIN(RADIANS(E928))+COS(RADIANS(G921))*COS(RADIANS(E928))*COS(RADIANS(S918))))&gt;90,0,$F$4*$F$5/E927^2*(SIN(RADIANS(G921))*SIN(RADIANS(E928))+COS(RADIANS(G921))*COS(RADIANS(E928))*COS(RADIANS(S918))))</f>
        <v>#DIV/0!</v>
      </c>
      <c r="T921" s="3" t="e">
        <f>IF(DEGREES(ACOS(SIN(RADIANS(G921))*SIN(RADIANS(E928))+COS(RADIANS(G921))*COS(RADIANS(E928))*COS(RADIANS(T918))))&gt;90,0,$F$4*$F$5/E927^2*(SIN(RADIANS(G921))*SIN(RADIANS(E928))+COS(RADIANS(G921))*COS(RADIANS(E928))*COS(RADIANS(T918))))</f>
        <v>#DIV/0!</v>
      </c>
      <c r="U921" s="3" t="e">
        <f>IF(DEGREES(ACOS(SIN(RADIANS(G921))*SIN(RADIANS(E928))+COS(RADIANS(G921))*COS(RADIANS(E928))*COS(RADIANS(U918))))&gt;90,0,$F$4*$F$5/E927^2*(SIN(RADIANS(G921))*SIN(RADIANS(E928))+COS(RADIANS(G921))*COS(RADIANS(E928))*COS(RADIANS(U918))))</f>
        <v>#DIV/0!</v>
      </c>
      <c r="V921" s="3" t="e">
        <f>IF(DEGREES(ACOS(SIN(RADIANS(G921))*SIN(RADIANS(E928))+COS(RADIANS(G921))*COS(RADIANS(E928))*COS(RADIANS(V918))))&gt;90,0,$F$4*$F$5/E927^2*(SIN(RADIANS(G921))*SIN(RADIANS(E928))+COS(RADIANS(G921))*COS(RADIANS(E928))*COS(RADIANS(V918))))</f>
        <v>#DIV/0!</v>
      </c>
      <c r="W921" s="3" t="e">
        <f>IF(DEGREES(ACOS(SIN(RADIANS(G921))*SIN(RADIANS(E928))+COS(RADIANS(G921))*COS(RADIANS(E928))*COS(RADIANS(W918))))&gt;90,0,$F$4*$F$5/E927^2*(SIN(RADIANS(G921))*SIN(RADIANS(E928))+COS(RADIANS(G921))*COS(RADIANS(E928))*COS(RADIANS(W918))))</f>
        <v>#DIV/0!</v>
      </c>
      <c r="X921" s="3" t="e">
        <f>IF(DEGREES(ACOS(SIN(RADIANS(G921))*SIN(RADIANS(E928))+COS(RADIANS(G921))*COS(RADIANS(E928))*COS(RADIANS(X918))))&gt;90,0,$F$4*$F$5/E927^2*(SIN(RADIANS(G921))*SIN(RADIANS(E928))+COS(RADIANS(G921))*COS(RADIANS(E928))*COS(RADIANS(X918))))</f>
        <v>#DIV/0!</v>
      </c>
      <c r="Y921" s="3" t="e">
        <f>IF(DEGREES(ACOS(SIN(RADIANS(G921))*SIN(RADIANS(E928))+COS(RADIANS(G921))*COS(RADIANS(E928))*COS(RADIANS(Y918))))&gt;90,0,$F$4*$F$5/E927^2*(SIN(RADIANS(G921))*SIN(RADIANS(E928))+COS(RADIANS(G921))*COS(RADIANS(E928))*COS(RADIANS(Y918))))</f>
        <v>#DIV/0!</v>
      </c>
      <c r="Z921" s="3" t="e">
        <f>IF(DEGREES(ACOS(SIN(RADIANS(G921))*SIN(RADIANS(E928))+COS(RADIANS(G921))*COS(RADIANS(E928))*COS(RADIANS(Z918))))&gt;90,0,$F$4*$F$5/E927^2*(SIN(RADIANS(G921))*SIN(RADIANS(E928))+COS(RADIANS(G921))*COS(RADIANS(E928))*COS(RADIANS(Z918))))</f>
        <v>#DIV/0!</v>
      </c>
      <c r="AA921" s="3" t="e">
        <f>IF(DEGREES(ACOS(SIN(RADIANS(G921))*SIN(RADIANS(E928))+COS(RADIANS(G921))*COS(RADIANS(E928))*COS(RADIANS(AA918))))&gt;90,0,$F$4*$F$5/E927^2*(SIN(RADIANS(G921))*SIN(RADIANS(E928))+COS(RADIANS(G921))*COS(RADIANS(E928))*COS(RADIANS(AA918))))</f>
        <v>#DIV/0!</v>
      </c>
      <c r="AB921" s="3" t="e">
        <f>IF(DEGREES(ACOS(SIN(RADIANS(G921))*SIN(RADIANS(E928))+COS(RADIANS(G921))*COS(RADIANS(E928))*COS(RADIANS(AB918))))&gt;90,0,$F$4*$F$5/E927^2*(SIN(RADIANS(G921))*SIN(RADIANS(E928))+COS(RADIANS(G921))*COS(RADIANS(E928))*COS(RADIANS(AB918))))</f>
        <v>#DIV/0!</v>
      </c>
      <c r="AC921" s="3" t="e">
        <f>IF(DEGREES(ACOS(SIN(RADIANS(G921))*SIN(RADIANS(E928))+COS(RADIANS(G921))*COS(RADIANS(E928))*COS(RADIANS(AC918))))&gt;90,0,$F$4*$F$5/E927^2*(SIN(RADIANS(G921))*SIN(RADIANS(E928))+COS(RADIANS(G921))*COS(RADIANS(E928))*COS(RADIANS(AC918))))</f>
        <v>#DIV/0!</v>
      </c>
      <c r="AD921" s="3" t="e">
        <f>IF(DEGREES(ACOS(SIN(RADIANS(G921))*SIN(RADIANS(E928))+COS(RADIANS(G921))*COS(RADIANS(E928))*COS(RADIANS(AD918))))&gt;90,0,$F$4*$F$5/E927^2*(SIN(RADIANS(G921))*SIN(RADIANS(E928))+COS(RADIANS(G921))*COS(RADIANS(E928))*COS(RADIANS(AD918))))</f>
        <v>#DIV/0!</v>
      </c>
      <c r="AE921" s="3" t="e">
        <f>IF(DEGREES(ACOS(SIN(RADIANS(G921))*SIN(RADIANS(E928))+COS(RADIANS(G921))*COS(RADIANS(E928))*COS(RADIANS(AE918))))&gt;90,0,$F$4*$F$5/E927^2*(SIN(RADIANS(G921))*SIN(RADIANS(E928))+COS(RADIANS(G921))*COS(RADIANS(E928))*COS(RADIANS(AE918))))</f>
        <v>#DIV/0!</v>
      </c>
      <c r="AF921" s="3" t="e">
        <f>IF(DEGREES(ACOS(SIN(RADIANS(G921))*SIN(RADIANS(E928))+COS(RADIANS(G921))*COS(RADIANS(E928))*COS(RADIANS(AF918))))&gt;90,0,$F$4*$F$5/E927^2*(SIN(RADIANS(G921))*SIN(RADIANS(E928))+COS(RADIANS(G921))*COS(RADIANS(E928))*COS(RADIANS(AF918))))</f>
        <v>#DIV/0!</v>
      </c>
      <c r="AG921" s="3" t="e">
        <f>IF(DEGREES(ACOS(SIN(RADIANS(G921))*SIN(RADIANS(E928))+COS(RADIANS(G921))*COS(RADIANS(E928))*COS(RADIANS(AG918))))&gt;90,0,$F$4*$F$5/E927^2*(SIN(RADIANS(G921))*SIN(RADIANS(E928))+COS(RADIANS(G921))*COS(RADIANS(E928))*COS(RADIANS(AG918))))</f>
        <v>#DIV/0!</v>
      </c>
      <c r="AH921" s="3" t="e">
        <f>IF(DEGREES(ACOS(SIN(RADIANS(G921))*SIN(RADIANS(E928))+COS(RADIANS(G921))*COS(RADIANS(E928))*COS(RADIANS(AH918))))&gt;90,0,$F$4*$F$5/E927^2*(SIN(RADIANS(G921))*SIN(RADIANS(E928))+COS(RADIANS(G921))*COS(RADIANS(E928))*COS(RADIANS(AH918))))</f>
        <v>#DIV/0!</v>
      </c>
      <c r="AI921" s="3" t="e">
        <f>IF(DEGREES(ACOS(SIN(RADIANS(G921))*SIN(RADIANS(E928))+COS(RADIANS(G921))*COS(RADIANS(E928))*COS(RADIANS(AI918))))&gt;90,0,$F$4*$F$5/E927^2*(SIN(RADIANS(G921))*SIN(RADIANS(E928))+COS(RADIANS(G921))*COS(RADIANS(E928))*COS(RADIANS(AI918))))</f>
        <v>#DIV/0!</v>
      </c>
      <c r="AJ921" s="3" t="e">
        <f>IF(DEGREES(ACOS(SIN(RADIANS(G921))*SIN(RADIANS(E928))+COS(RADIANS(G921))*COS(RADIANS(E928))*COS(RADIANS(AJ918))))&gt;90,0,$F$4*$F$5/E927^2*(SIN(RADIANS(G921))*SIN(RADIANS(E928))+COS(RADIANS(G921))*COS(RADIANS(E928))*COS(RADIANS(AJ918))))</f>
        <v>#DIV/0!</v>
      </c>
      <c r="AK921" s="3">
        <f>IF(DEGREES(ACOS(SIN(RADIANS(G921))*SIN(RADIANS(E928))+COS(RADIANS(G921))*COS(RADIANS(E928))*COS(RADIANS(AK918))))&gt;90,0,$F$4*$F$5/E927^2*(SIN(RADIANS(G921))*SIN(RADIANS(E928))+COS(RADIANS(G921))*COS(RADIANS(E928))*COS(RADIANS(AK918))))</f>
        <v>0</v>
      </c>
      <c r="AL921" s="3">
        <f>IF(DEGREES(ACOS(SIN(RADIANS(G921))*SIN(RADIANS(E928))+COS(RADIANS(G921))*COS(RADIANS(E928))*COS(RADIANS(AL918))))&gt;90,0,$F$4*$F$5/E927^2*(SIN(RADIANS(G921))*SIN(RADIANS(E928))+COS(RADIANS(G921))*COS(RADIANS(E928))*COS(RADIANS(AL918))))</f>
        <v>0</v>
      </c>
      <c r="AM921" s="3">
        <f>IF(DEGREES(ACOS(SIN(RADIANS(G921))*SIN(RADIANS(E928))+COS(RADIANS(G921))*COS(RADIANS(E928))*COS(RADIANS(AM918))))&gt;90,0,$F$4*$F$5/E927^2*(SIN(RADIANS(G921))*SIN(RADIANS(E928))+COS(RADIANS(G921))*COS(RADIANS(E928))*COS(RADIANS(AM918))))</f>
        <v>0</v>
      </c>
      <c r="AN921" s="3">
        <f>IF(DEGREES(ACOS(SIN(RADIANS(G921))*SIN(RADIANS(E928))+COS(RADIANS(G921))*COS(RADIANS(E928))*COS(RADIANS(AN918))))&gt;90,0,$F$4*$F$5/E927^2*(SIN(RADIANS(G921))*SIN(RADIANS(E928))+COS(RADIANS(G921))*COS(RADIANS(E928))*COS(RADIANS(AN918))))</f>
        <v>0</v>
      </c>
      <c r="AO921" s="3">
        <f>IF(DEGREES(ACOS(SIN(RADIANS(G921))*SIN(RADIANS(E928))+COS(RADIANS(G921))*COS(RADIANS(E928))*COS(RADIANS(AO918))))&gt;90,0,$F$4*$F$5/E927^2*(SIN(RADIANS(G921))*SIN(RADIANS(E928))+COS(RADIANS(G921))*COS(RADIANS(E928))*COS(RADIANS(AO918))))</f>
        <v>0</v>
      </c>
      <c r="AP921" s="3">
        <f>IF(DEGREES(ACOS(SIN(RADIANS(G921))*SIN(RADIANS(E928))+COS(RADIANS(G921))*COS(RADIANS(E928))*COS(RADIANS(AP918))))&gt;90,0,$F$4*$F$5/E927^2*(SIN(RADIANS(G921))*SIN(RADIANS(E928))+COS(RADIANS(G921))*COS(RADIANS(E928))*COS(RADIANS(AP918))))</f>
        <v>0</v>
      </c>
      <c r="AQ921" s="3">
        <f>IF(DEGREES(ACOS(SIN(RADIANS(G921))*SIN(RADIANS(E928))+COS(RADIANS(G921))*COS(RADIANS(E928))*COS(RADIANS(AQ918))))&gt;90,0,$F$4*$F$5/E927^2*(SIN(RADIANS(G921))*SIN(RADIANS(E928))+COS(RADIANS(G921))*COS(RADIANS(E928))*COS(RADIANS(AQ918))))</f>
        <v>0</v>
      </c>
      <c r="AR921" s="3">
        <f>IF(DEGREES(ACOS(SIN(RADIANS(G921))*SIN(RADIANS(E928))+COS(RADIANS(G921))*COS(RADIANS(E928))*COS(RADIANS(AR918))))&gt;90,0,$F$4*$F$5/E927^2*(SIN(RADIANS(G921))*SIN(RADIANS(E928))+COS(RADIANS(G921))*COS(RADIANS(E928))*COS(RADIANS(AR918))))</f>
        <v>0</v>
      </c>
    </row>
    <row r="922" spans="2:44" ht="15.75" customHeight="1" x14ac:dyDescent="0.2">
      <c r="B922" s="20" t="s">
        <v>784</v>
      </c>
      <c r="E922" s="3">
        <f>IF(E921-$F$13&lt;0,E921-$F$13+360,IF(E921-$F$13&gt;360,E921-$F$13-360,E921-$F$13))</f>
        <v>110</v>
      </c>
      <c r="G922" s="3">
        <v>70</v>
      </c>
      <c r="I922" s="3">
        <f>IF(DEGREES(ACOS(SIN(RADIANS(G922))*SIN(RADIANS(E928))+COS(RADIANS(G922))*COS(RADIANS(E928))*COS(RADIANS(I918))))&gt;90,0,$F$4*$F$5/E927^2*(SIN(RADIANS(G922))*SIN(RADIANS(E928))+COS(RADIANS(G922))*COS(RADIANS(E928))*COS(RADIANS(I918))))</f>
        <v>0</v>
      </c>
      <c r="J922" s="3">
        <f>IF(DEGREES(ACOS(SIN(RADIANS(G922))*SIN(RADIANS(E928))+COS(RADIANS(G922))*COS(RADIANS(E928))*COS(RADIANS(J918))))&gt;90,0,$F$4*$F$5/E927^2*(SIN(RADIANS(G922))*SIN(RADIANS(E928))+COS(RADIANS(G922))*COS(RADIANS(E928))*COS(RADIANS(J918))))</f>
        <v>0</v>
      </c>
      <c r="K922" s="3">
        <f>IF(DEGREES(ACOS(SIN(RADIANS(G922))*SIN(RADIANS(E928))+COS(RADIANS(G922))*COS(RADIANS(E928))*COS(RADIANS(K918))))&gt;90,0,$F$4*$F$5/E927^2*(SIN(RADIANS(G922))*SIN(RADIANS(E928))+COS(RADIANS(G922))*COS(RADIANS(E928))*COS(RADIANS(K918))))</f>
        <v>0</v>
      </c>
      <c r="L922" s="3">
        <f>IF(DEGREES(ACOS(SIN(RADIANS(G922))*SIN(RADIANS(E928))+COS(RADIANS(G922))*COS(RADIANS(E928))*COS(RADIANS(L918))))&gt;90,0,$F$4*$F$5/E927^2*(SIN(RADIANS(G922))*SIN(RADIANS(E928))+COS(RADIANS(G922))*COS(RADIANS(E928))*COS(RADIANS(L918))))</f>
        <v>0</v>
      </c>
      <c r="M922" s="3">
        <f>IF(DEGREES(ACOS(SIN(RADIANS(G922))*SIN(RADIANS(E928))+COS(RADIANS(G922))*COS(RADIANS(E928))*COS(RADIANS(M918))))&gt;90,0,$F$4*$F$5/E927^2*(SIN(RADIANS(G922))*SIN(RADIANS(E928))+COS(RADIANS(G922))*COS(RADIANS(E928))*COS(RADIANS(M918))))</f>
        <v>0</v>
      </c>
      <c r="N922" s="3">
        <f>IF(DEGREES(ACOS(SIN(RADIANS(G922))*SIN(RADIANS(E928))+COS(RADIANS(G922))*COS(RADIANS(E928))*COS(RADIANS(N918))))&gt;90,0,$F$4*$F$5/E927^2*(SIN(RADIANS(G922))*SIN(RADIANS(E928))+COS(RADIANS(G922))*COS(RADIANS(E928))*COS(RADIANS(N918))))</f>
        <v>0</v>
      </c>
      <c r="O922" s="3">
        <f>IF(DEGREES(ACOS(SIN(RADIANS(G922))*SIN(RADIANS(E928))+COS(RADIANS(G922))*COS(RADIANS(E928))*COS(RADIANS(O918))))&gt;90,0,$F$4*$F$5/E927^2*(SIN(RADIANS(G922))*SIN(RADIANS(E928))+COS(RADIANS(G922))*COS(RADIANS(E928))*COS(RADIANS(O918))))</f>
        <v>0</v>
      </c>
      <c r="P922" s="3">
        <f>IF(DEGREES(ACOS(SIN(RADIANS(G922))*SIN(RADIANS(E928))+COS(RADIANS(G922))*COS(RADIANS(E928))*COS(RADIANS(P918))))&gt;90,0,$F$4*$F$5/E927^2*(SIN(RADIANS(G922))*SIN(RADIANS(E928))+COS(RADIANS(G922))*COS(RADIANS(E928))*COS(RADIANS(P918))))</f>
        <v>0</v>
      </c>
      <c r="Q922" s="3">
        <f>IF(DEGREES(ACOS(SIN(RADIANS(G922))*SIN(RADIANS(E928))+COS(RADIANS(G922))*COS(RADIANS(E928))*COS(RADIANS(Q918))))&gt;90,0,$F$4*$F$5/E927^2*(SIN(RADIANS(G922))*SIN(RADIANS(E928))+COS(RADIANS(G922))*COS(RADIANS(E928))*COS(RADIANS(Q918))))</f>
        <v>0</v>
      </c>
      <c r="R922" s="3" t="e">
        <f>IF(DEGREES(ACOS(SIN(RADIANS(G922))*SIN(RADIANS(E928))+COS(RADIANS(G922))*COS(RADIANS(E928))*COS(RADIANS(R918))))&gt;90,0,$F$4*$F$5/E927^2*(SIN(RADIANS(G922))*SIN(RADIANS(E928))+COS(RADIANS(G922))*COS(RADIANS(E928))*COS(RADIANS(R918))))</f>
        <v>#DIV/0!</v>
      </c>
      <c r="S922" s="3" t="e">
        <f>IF(DEGREES(ACOS(SIN(RADIANS(G922))*SIN(RADIANS(E928))+COS(RADIANS(G922))*COS(RADIANS(E928))*COS(RADIANS(S918))))&gt;90,0,$F$4*$F$5/E927^2*(SIN(RADIANS(G922))*SIN(RADIANS(E928))+COS(RADIANS(G922))*COS(RADIANS(E928))*COS(RADIANS(S918))))</f>
        <v>#DIV/0!</v>
      </c>
      <c r="T922" s="3" t="e">
        <f>IF(DEGREES(ACOS(SIN(RADIANS(G922))*SIN(RADIANS(E928))+COS(RADIANS(G922))*COS(RADIANS(E928))*COS(RADIANS(T918))))&gt;90,0,$F$4*$F$5/E927^2*(SIN(RADIANS(G922))*SIN(RADIANS(E928))+COS(RADIANS(G922))*COS(RADIANS(E928))*COS(RADIANS(T918))))</f>
        <v>#DIV/0!</v>
      </c>
      <c r="U922" s="3" t="e">
        <f>IF(DEGREES(ACOS(SIN(RADIANS(G922))*SIN(RADIANS(E928))+COS(RADIANS(G922))*COS(RADIANS(E928))*COS(RADIANS(U918))))&gt;90,0,$F$4*$F$5/E927^2*(SIN(RADIANS(G922))*SIN(RADIANS(E928))+COS(RADIANS(G922))*COS(RADIANS(E928))*COS(RADIANS(U918))))</f>
        <v>#DIV/0!</v>
      </c>
      <c r="V922" s="3" t="e">
        <f>IF(DEGREES(ACOS(SIN(RADIANS(G922))*SIN(RADIANS(E928))+COS(RADIANS(G922))*COS(RADIANS(E928))*COS(RADIANS(V918))))&gt;90,0,$F$4*$F$5/E927^2*(SIN(RADIANS(G922))*SIN(RADIANS(E928))+COS(RADIANS(G922))*COS(RADIANS(E928))*COS(RADIANS(V918))))</f>
        <v>#DIV/0!</v>
      </c>
      <c r="W922" s="3" t="e">
        <f>IF(DEGREES(ACOS(SIN(RADIANS(G922))*SIN(RADIANS(E928))+COS(RADIANS(G922))*COS(RADIANS(E928))*COS(RADIANS(W918))))&gt;90,0,$F$4*$F$5/E927^2*(SIN(RADIANS(G922))*SIN(RADIANS(E928))+COS(RADIANS(G922))*COS(RADIANS(E928))*COS(RADIANS(W918))))</f>
        <v>#DIV/0!</v>
      </c>
      <c r="X922" s="3" t="e">
        <f>IF(DEGREES(ACOS(SIN(RADIANS(G922))*SIN(RADIANS(E928))+COS(RADIANS(G922))*COS(RADIANS(E928))*COS(RADIANS(X918))))&gt;90,0,$F$4*$F$5/E927^2*(SIN(RADIANS(G922))*SIN(RADIANS(E928))+COS(RADIANS(G922))*COS(RADIANS(E928))*COS(RADIANS(X918))))</f>
        <v>#DIV/0!</v>
      </c>
      <c r="Y922" s="3" t="e">
        <f>IF(DEGREES(ACOS(SIN(RADIANS(G922))*SIN(RADIANS(E928))+COS(RADIANS(G922))*COS(RADIANS(E928))*COS(RADIANS(Y918))))&gt;90,0,$F$4*$F$5/E927^2*(SIN(RADIANS(G922))*SIN(RADIANS(E928))+COS(RADIANS(G922))*COS(RADIANS(E928))*COS(RADIANS(Y918))))</f>
        <v>#DIV/0!</v>
      </c>
      <c r="Z922" s="3" t="e">
        <f>IF(DEGREES(ACOS(SIN(RADIANS(G922))*SIN(RADIANS(E928))+COS(RADIANS(G922))*COS(RADIANS(E928))*COS(RADIANS(Z918))))&gt;90,0,$F$4*$F$5/E927^2*(SIN(RADIANS(G922))*SIN(RADIANS(E928))+COS(RADIANS(G922))*COS(RADIANS(E928))*COS(RADIANS(Z918))))</f>
        <v>#DIV/0!</v>
      </c>
      <c r="AA922" s="3" t="e">
        <f>IF(DEGREES(ACOS(SIN(RADIANS(G922))*SIN(RADIANS(E928))+COS(RADIANS(G922))*COS(RADIANS(E928))*COS(RADIANS(AA918))))&gt;90,0,$F$4*$F$5/E927^2*(SIN(RADIANS(G922))*SIN(RADIANS(E928))+COS(RADIANS(G922))*COS(RADIANS(E928))*COS(RADIANS(AA918))))</f>
        <v>#DIV/0!</v>
      </c>
      <c r="AB922" s="3" t="e">
        <f>IF(DEGREES(ACOS(SIN(RADIANS(G922))*SIN(RADIANS(E928))+COS(RADIANS(G922))*COS(RADIANS(E928))*COS(RADIANS(AB918))))&gt;90,0,$F$4*$F$5/E927^2*(SIN(RADIANS(G922))*SIN(RADIANS(E928))+COS(RADIANS(G922))*COS(RADIANS(E928))*COS(RADIANS(AB918))))</f>
        <v>#DIV/0!</v>
      </c>
      <c r="AC922" s="3" t="e">
        <f>IF(DEGREES(ACOS(SIN(RADIANS(G922))*SIN(RADIANS(E928))+COS(RADIANS(G922))*COS(RADIANS(E928))*COS(RADIANS(AC918))))&gt;90,0,$F$4*$F$5/E927^2*(SIN(RADIANS(G922))*SIN(RADIANS(E928))+COS(RADIANS(G922))*COS(RADIANS(E928))*COS(RADIANS(AC918))))</f>
        <v>#DIV/0!</v>
      </c>
      <c r="AD922" s="3" t="e">
        <f>IF(DEGREES(ACOS(SIN(RADIANS(G922))*SIN(RADIANS(E928))+COS(RADIANS(G922))*COS(RADIANS(E928))*COS(RADIANS(AD918))))&gt;90,0,$F$4*$F$5/E927^2*(SIN(RADIANS(G922))*SIN(RADIANS(E928))+COS(RADIANS(G922))*COS(RADIANS(E928))*COS(RADIANS(AD918))))</f>
        <v>#DIV/0!</v>
      </c>
      <c r="AE922" s="3" t="e">
        <f>IF(DEGREES(ACOS(SIN(RADIANS(G922))*SIN(RADIANS(E928))+COS(RADIANS(G922))*COS(RADIANS(E928))*COS(RADIANS(AE918))))&gt;90,0,$F$4*$F$5/E927^2*(SIN(RADIANS(G922))*SIN(RADIANS(E928))+COS(RADIANS(G922))*COS(RADIANS(E928))*COS(RADIANS(AE918))))</f>
        <v>#DIV/0!</v>
      </c>
      <c r="AF922" s="3" t="e">
        <f>IF(DEGREES(ACOS(SIN(RADIANS(G922))*SIN(RADIANS(E928))+COS(RADIANS(G922))*COS(RADIANS(E928))*COS(RADIANS(AF918))))&gt;90,0,$F$4*$F$5/E927^2*(SIN(RADIANS(G922))*SIN(RADIANS(E928))+COS(RADIANS(G922))*COS(RADIANS(E928))*COS(RADIANS(AF918))))</f>
        <v>#DIV/0!</v>
      </c>
      <c r="AG922" s="3" t="e">
        <f>IF(DEGREES(ACOS(SIN(RADIANS(G922))*SIN(RADIANS(E928))+COS(RADIANS(G922))*COS(RADIANS(E928))*COS(RADIANS(AG918))))&gt;90,0,$F$4*$F$5/E927^2*(SIN(RADIANS(G922))*SIN(RADIANS(E928))+COS(RADIANS(G922))*COS(RADIANS(E928))*COS(RADIANS(AG918))))</f>
        <v>#DIV/0!</v>
      </c>
      <c r="AH922" s="3" t="e">
        <f>IF(DEGREES(ACOS(SIN(RADIANS(G922))*SIN(RADIANS(E928))+COS(RADIANS(G922))*COS(RADIANS(E928))*COS(RADIANS(AH918))))&gt;90,0,$F$4*$F$5/E927^2*(SIN(RADIANS(G922))*SIN(RADIANS(E928))+COS(RADIANS(G922))*COS(RADIANS(E928))*COS(RADIANS(AH918))))</f>
        <v>#DIV/0!</v>
      </c>
      <c r="AI922" s="3" t="e">
        <f>IF(DEGREES(ACOS(SIN(RADIANS(G922))*SIN(RADIANS(E928))+COS(RADIANS(G922))*COS(RADIANS(E928))*COS(RADIANS(AI918))))&gt;90,0,$F$4*$F$5/E927^2*(SIN(RADIANS(G922))*SIN(RADIANS(E928))+COS(RADIANS(G922))*COS(RADIANS(E928))*COS(RADIANS(AI918))))</f>
        <v>#DIV/0!</v>
      </c>
      <c r="AJ922" s="3" t="e">
        <f>IF(DEGREES(ACOS(SIN(RADIANS(G922))*SIN(RADIANS(E928))+COS(RADIANS(G922))*COS(RADIANS(E928))*COS(RADIANS(AJ918))))&gt;90,0,$F$4*$F$5/E927^2*(SIN(RADIANS(G922))*SIN(RADIANS(E928))+COS(RADIANS(G922))*COS(RADIANS(E928))*COS(RADIANS(AJ918))))</f>
        <v>#DIV/0!</v>
      </c>
      <c r="AK922" s="3">
        <f>IF(DEGREES(ACOS(SIN(RADIANS(G922))*SIN(RADIANS(E928))+COS(RADIANS(G922))*COS(RADIANS(E928))*COS(RADIANS(AK918))))&gt;90,0,$F$4*$F$5/E927^2*(SIN(RADIANS(G922))*SIN(RADIANS(E928))+COS(RADIANS(G922))*COS(RADIANS(E928))*COS(RADIANS(AK918))))</f>
        <v>0</v>
      </c>
      <c r="AL922" s="3">
        <f>IF(DEGREES(ACOS(SIN(RADIANS(G922))*SIN(RADIANS(E928))+COS(RADIANS(G922))*COS(RADIANS(E928))*COS(RADIANS(AL918))))&gt;90,0,$F$4*$F$5/E927^2*(SIN(RADIANS(G922))*SIN(RADIANS(E928))+COS(RADIANS(G922))*COS(RADIANS(E928))*COS(RADIANS(AL918))))</f>
        <v>0</v>
      </c>
      <c r="AM922" s="3">
        <f>IF(DEGREES(ACOS(SIN(RADIANS(G922))*SIN(RADIANS(E928))+COS(RADIANS(G922))*COS(RADIANS(E928))*COS(RADIANS(AM918))))&gt;90,0,$F$4*$F$5/E927^2*(SIN(RADIANS(G922))*SIN(RADIANS(E928))+COS(RADIANS(G922))*COS(RADIANS(E928))*COS(RADIANS(AM918))))</f>
        <v>0</v>
      </c>
      <c r="AN922" s="3">
        <f>IF(DEGREES(ACOS(SIN(RADIANS(G922))*SIN(RADIANS(E928))+COS(RADIANS(G922))*COS(RADIANS(E928))*COS(RADIANS(AN918))))&gt;90,0,$F$4*$F$5/E927^2*(SIN(RADIANS(G922))*SIN(RADIANS(E928))+COS(RADIANS(G922))*COS(RADIANS(E928))*COS(RADIANS(AN918))))</f>
        <v>0</v>
      </c>
      <c r="AO922" s="3">
        <f>IF(DEGREES(ACOS(SIN(RADIANS(G922))*SIN(RADIANS(E928))+COS(RADIANS(G922))*COS(RADIANS(E928))*COS(RADIANS(AO918))))&gt;90,0,$F$4*$F$5/E927^2*(SIN(RADIANS(G922))*SIN(RADIANS(E928))+COS(RADIANS(G922))*COS(RADIANS(E928))*COS(RADIANS(AO918))))</f>
        <v>0</v>
      </c>
      <c r="AP922" s="3">
        <f>IF(DEGREES(ACOS(SIN(RADIANS(G922))*SIN(RADIANS(E928))+COS(RADIANS(G922))*COS(RADIANS(E928))*COS(RADIANS(AP918))))&gt;90,0,$F$4*$F$5/E927^2*(SIN(RADIANS(G922))*SIN(RADIANS(E928))+COS(RADIANS(G922))*COS(RADIANS(E928))*COS(RADIANS(AP918))))</f>
        <v>0</v>
      </c>
      <c r="AQ922" s="3">
        <f>IF(DEGREES(ACOS(SIN(RADIANS(G922))*SIN(RADIANS(E928))+COS(RADIANS(G922))*COS(RADIANS(E928))*COS(RADIANS(AQ918))))&gt;90,0,$F$4*$F$5/E927^2*(SIN(RADIANS(G922))*SIN(RADIANS(E928))+COS(RADIANS(G922))*COS(RADIANS(E928))*COS(RADIANS(AQ918))))</f>
        <v>0</v>
      </c>
      <c r="AR922" s="3">
        <f>IF(DEGREES(ACOS(SIN(RADIANS(G922))*SIN(RADIANS(E928))+COS(RADIANS(G922))*COS(RADIANS(E928))*COS(RADIANS(AR918))))&gt;90,0,$F$4*$F$5/E927^2*(SIN(RADIANS(G922))*SIN(RADIANS(E928))+COS(RADIANS(G922))*COS(RADIANS(E928))*COS(RADIANS(AR918))))</f>
        <v>0</v>
      </c>
    </row>
    <row r="923" spans="2:44" ht="15.75" customHeight="1" x14ac:dyDescent="0.2">
      <c r="B923" s="20" t="s">
        <v>729</v>
      </c>
      <c r="E923" s="3">
        <f>IF(E920&lt;360,E920/360,(E920-360)/360)</f>
        <v>5.5555555555555552E-2</v>
      </c>
      <c r="G923" s="3">
        <v>60</v>
      </c>
      <c r="I923" s="3">
        <f>IF(DEGREES(ACOS(SIN(RADIANS(G923))*SIN(RADIANS(E928))+COS(RADIANS(G923))*COS(RADIANS(E928))*COS(RADIANS(I918))))&gt;90,0,$F$4*$F$5/E927^2*(SIN(RADIANS(G923))*SIN(RADIANS(E928))+COS(RADIANS(G923))*COS(RADIANS(E928))*COS(RADIANS(I918))))</f>
        <v>0</v>
      </c>
      <c r="J923" s="3">
        <f>IF(DEGREES(ACOS(SIN(RADIANS(G923))*SIN(RADIANS(E928))+COS(RADIANS(G923))*COS(RADIANS(E928))*COS(RADIANS(J918))))&gt;90,0,$F$4*$F$5/E927^2*(SIN(RADIANS(G923))*SIN(RADIANS(E928))+COS(RADIANS(G923))*COS(RADIANS(E928))*COS(RADIANS(J918))))</f>
        <v>0</v>
      </c>
      <c r="K923" s="3">
        <f>IF(DEGREES(ACOS(SIN(RADIANS(G923))*SIN(RADIANS(E928))+COS(RADIANS(G923))*COS(RADIANS(E928))*COS(RADIANS(K918))))&gt;90,0,$F$4*$F$5/E927^2*(SIN(RADIANS(G923))*SIN(RADIANS(E928))+COS(RADIANS(G923))*COS(RADIANS(E928))*COS(RADIANS(K918))))</f>
        <v>0</v>
      </c>
      <c r="L923" s="3">
        <f>IF(DEGREES(ACOS(SIN(RADIANS(G923))*SIN(RADIANS(E928))+COS(RADIANS(G923))*COS(RADIANS(E928))*COS(RADIANS(L918))))&gt;90,0,$F$4*$F$5/E927^2*(SIN(RADIANS(G923))*SIN(RADIANS(E928))+COS(RADIANS(G923))*COS(RADIANS(E928))*COS(RADIANS(L918))))</f>
        <v>0</v>
      </c>
      <c r="M923" s="3">
        <f>IF(DEGREES(ACOS(SIN(RADIANS(G923))*SIN(RADIANS(E928))+COS(RADIANS(G923))*COS(RADIANS(E928))*COS(RADIANS(M918))))&gt;90,0,$F$4*$F$5/E927^2*(SIN(RADIANS(G923))*SIN(RADIANS(E928))+COS(RADIANS(G923))*COS(RADIANS(E928))*COS(RADIANS(M918))))</f>
        <v>0</v>
      </c>
      <c r="N923" s="3">
        <f>IF(DEGREES(ACOS(SIN(RADIANS(G923))*SIN(RADIANS(E928))+COS(RADIANS(G923))*COS(RADIANS(E928))*COS(RADIANS(N918))))&gt;90,0,$F$4*$F$5/E927^2*(SIN(RADIANS(G923))*SIN(RADIANS(E928))+COS(RADIANS(G923))*COS(RADIANS(E928))*COS(RADIANS(N918))))</f>
        <v>0</v>
      </c>
      <c r="O923" s="3">
        <f>IF(DEGREES(ACOS(SIN(RADIANS(G923))*SIN(RADIANS(E928))+COS(RADIANS(G923))*COS(RADIANS(E928))*COS(RADIANS(O918))))&gt;90,0,$F$4*$F$5/E927^2*(SIN(RADIANS(G923))*SIN(RADIANS(E928))+COS(RADIANS(G923))*COS(RADIANS(E928))*COS(RADIANS(O918))))</f>
        <v>0</v>
      </c>
      <c r="P923" s="3">
        <f>IF(DEGREES(ACOS(SIN(RADIANS(G923))*SIN(RADIANS(E928))+COS(RADIANS(G923))*COS(RADIANS(E928))*COS(RADIANS(P918))))&gt;90,0,$F$4*$F$5/E927^2*(SIN(RADIANS(G923))*SIN(RADIANS(E928))+COS(RADIANS(G923))*COS(RADIANS(E928))*COS(RADIANS(P918))))</f>
        <v>0</v>
      </c>
      <c r="Q923" s="3">
        <f>IF(DEGREES(ACOS(SIN(RADIANS(G923))*SIN(RADIANS(E928))+COS(RADIANS(G923))*COS(RADIANS(E928))*COS(RADIANS(Q918))))&gt;90,0,$F$4*$F$5/E927^2*(SIN(RADIANS(G923))*SIN(RADIANS(E928))+COS(RADIANS(G923))*COS(RADIANS(E928))*COS(RADIANS(Q918))))</f>
        <v>0</v>
      </c>
      <c r="R923" s="3" t="e">
        <f>IF(DEGREES(ACOS(SIN(RADIANS(G923))*SIN(RADIANS(E928))+COS(RADIANS(G923))*COS(RADIANS(E928))*COS(RADIANS(R918))))&gt;90,0,$F$4*$F$5/E927^2*(SIN(RADIANS(G923))*SIN(RADIANS(E928))+COS(RADIANS(G923))*COS(RADIANS(E928))*COS(RADIANS(R918))))</f>
        <v>#DIV/0!</v>
      </c>
      <c r="S923" s="3" t="e">
        <f>IF(DEGREES(ACOS(SIN(RADIANS(G923))*SIN(RADIANS(E928))+COS(RADIANS(G923))*COS(RADIANS(E928))*COS(RADIANS(S918))))&gt;90,0,$F$4*$F$5/E927^2*(SIN(RADIANS(G923))*SIN(RADIANS(E928))+COS(RADIANS(G923))*COS(RADIANS(E928))*COS(RADIANS(S918))))</f>
        <v>#DIV/0!</v>
      </c>
      <c r="T923" s="3" t="e">
        <f>IF(DEGREES(ACOS(SIN(RADIANS(G923))*SIN(RADIANS(E928))+COS(RADIANS(G923))*COS(RADIANS(E928))*COS(RADIANS(T918))))&gt;90,0,$F$4*$F$5/E927^2*(SIN(RADIANS(G923))*SIN(RADIANS(E928))+COS(RADIANS(G923))*COS(RADIANS(E928))*COS(RADIANS(T918))))</f>
        <v>#DIV/0!</v>
      </c>
      <c r="U923" s="3" t="e">
        <f>IF(DEGREES(ACOS(SIN(RADIANS(G923))*SIN(RADIANS(E928))+COS(RADIANS(G923))*COS(RADIANS(E928))*COS(RADIANS(U918))))&gt;90,0,$F$4*$F$5/E927^2*(SIN(RADIANS(G923))*SIN(RADIANS(E928))+COS(RADIANS(G923))*COS(RADIANS(E928))*COS(RADIANS(U918))))</f>
        <v>#DIV/0!</v>
      </c>
      <c r="V923" s="3" t="e">
        <f>IF(DEGREES(ACOS(SIN(RADIANS(G923))*SIN(RADIANS(E928))+COS(RADIANS(G923))*COS(RADIANS(E928))*COS(RADIANS(V918))))&gt;90,0,$F$4*$F$5/E927^2*(SIN(RADIANS(G923))*SIN(RADIANS(E928))+COS(RADIANS(G923))*COS(RADIANS(E928))*COS(RADIANS(V918))))</f>
        <v>#DIV/0!</v>
      </c>
      <c r="W923" s="3" t="e">
        <f>IF(DEGREES(ACOS(SIN(RADIANS(G923))*SIN(RADIANS(E928))+COS(RADIANS(G923))*COS(RADIANS(E928))*COS(RADIANS(W918))))&gt;90,0,$F$4*$F$5/E927^2*(SIN(RADIANS(G923))*SIN(RADIANS(E928))+COS(RADIANS(G923))*COS(RADIANS(E928))*COS(RADIANS(W918))))</f>
        <v>#DIV/0!</v>
      </c>
      <c r="X923" s="3" t="e">
        <f>IF(DEGREES(ACOS(SIN(RADIANS(G923))*SIN(RADIANS(E928))+COS(RADIANS(G923))*COS(RADIANS(E928))*COS(RADIANS(X918))))&gt;90,0,$F$4*$F$5/E927^2*(SIN(RADIANS(G923))*SIN(RADIANS(E928))+COS(RADIANS(G923))*COS(RADIANS(E928))*COS(RADIANS(X918))))</f>
        <v>#DIV/0!</v>
      </c>
      <c r="Y923" s="3" t="e">
        <f>IF(DEGREES(ACOS(SIN(RADIANS(G923))*SIN(RADIANS(E928))+COS(RADIANS(G923))*COS(RADIANS(E928))*COS(RADIANS(Y918))))&gt;90,0,$F$4*$F$5/E927^2*(SIN(RADIANS(G923))*SIN(RADIANS(E928))+COS(RADIANS(G923))*COS(RADIANS(E928))*COS(RADIANS(Y918))))</f>
        <v>#DIV/0!</v>
      </c>
      <c r="Z923" s="3" t="e">
        <f>IF(DEGREES(ACOS(SIN(RADIANS(G923))*SIN(RADIANS(E928))+COS(RADIANS(G923))*COS(RADIANS(E928))*COS(RADIANS(Z918))))&gt;90,0,$F$4*$F$5/E927^2*(SIN(RADIANS(G923))*SIN(RADIANS(E928))+COS(RADIANS(G923))*COS(RADIANS(E928))*COS(RADIANS(Z918))))</f>
        <v>#DIV/0!</v>
      </c>
      <c r="AA923" s="3" t="e">
        <f>IF(DEGREES(ACOS(SIN(RADIANS(G923))*SIN(RADIANS(E928))+COS(RADIANS(G923))*COS(RADIANS(E928))*COS(RADIANS(AA918))))&gt;90,0,$F$4*$F$5/E927^2*(SIN(RADIANS(G923))*SIN(RADIANS(E928))+COS(RADIANS(G923))*COS(RADIANS(E928))*COS(RADIANS(AA918))))</f>
        <v>#DIV/0!</v>
      </c>
      <c r="AB923" s="3" t="e">
        <f>IF(DEGREES(ACOS(SIN(RADIANS(G923))*SIN(RADIANS(E928))+COS(RADIANS(G923))*COS(RADIANS(E928))*COS(RADIANS(AB918))))&gt;90,0,$F$4*$F$5/E927^2*(SIN(RADIANS(G923))*SIN(RADIANS(E928))+COS(RADIANS(G923))*COS(RADIANS(E928))*COS(RADIANS(AB918))))</f>
        <v>#DIV/0!</v>
      </c>
      <c r="AC923" s="3" t="e">
        <f>IF(DEGREES(ACOS(SIN(RADIANS(G923))*SIN(RADIANS(E928))+COS(RADIANS(G923))*COS(RADIANS(E928))*COS(RADIANS(AC918))))&gt;90,0,$F$4*$F$5/E927^2*(SIN(RADIANS(G923))*SIN(RADIANS(E928))+COS(RADIANS(G923))*COS(RADIANS(E928))*COS(RADIANS(AC918))))</f>
        <v>#DIV/0!</v>
      </c>
      <c r="AD923" s="3" t="e">
        <f>IF(DEGREES(ACOS(SIN(RADIANS(G923))*SIN(RADIANS(E928))+COS(RADIANS(G923))*COS(RADIANS(E928))*COS(RADIANS(AD918))))&gt;90,0,$F$4*$F$5/E927^2*(SIN(RADIANS(G923))*SIN(RADIANS(E928))+COS(RADIANS(G923))*COS(RADIANS(E928))*COS(RADIANS(AD918))))</f>
        <v>#DIV/0!</v>
      </c>
      <c r="AE923" s="3" t="e">
        <f>IF(DEGREES(ACOS(SIN(RADIANS(G923))*SIN(RADIANS(E928))+COS(RADIANS(G923))*COS(RADIANS(E928))*COS(RADIANS(AE918))))&gt;90,0,$F$4*$F$5/E927^2*(SIN(RADIANS(G923))*SIN(RADIANS(E928))+COS(RADIANS(G923))*COS(RADIANS(E928))*COS(RADIANS(AE918))))</f>
        <v>#DIV/0!</v>
      </c>
      <c r="AF923" s="3" t="e">
        <f>IF(DEGREES(ACOS(SIN(RADIANS(G923))*SIN(RADIANS(E928))+COS(RADIANS(G923))*COS(RADIANS(E928))*COS(RADIANS(AF918))))&gt;90,0,$F$4*$F$5/E927^2*(SIN(RADIANS(G923))*SIN(RADIANS(E928))+COS(RADIANS(G923))*COS(RADIANS(E928))*COS(RADIANS(AF918))))</f>
        <v>#DIV/0!</v>
      </c>
      <c r="AG923" s="3" t="e">
        <f>IF(DEGREES(ACOS(SIN(RADIANS(G923))*SIN(RADIANS(E928))+COS(RADIANS(G923))*COS(RADIANS(E928))*COS(RADIANS(AG918))))&gt;90,0,$F$4*$F$5/E927^2*(SIN(RADIANS(G923))*SIN(RADIANS(E928))+COS(RADIANS(G923))*COS(RADIANS(E928))*COS(RADIANS(AG918))))</f>
        <v>#DIV/0!</v>
      </c>
      <c r="AH923" s="3" t="e">
        <f>IF(DEGREES(ACOS(SIN(RADIANS(G923))*SIN(RADIANS(E928))+COS(RADIANS(G923))*COS(RADIANS(E928))*COS(RADIANS(AH918))))&gt;90,0,$F$4*$F$5/E927^2*(SIN(RADIANS(G923))*SIN(RADIANS(E928))+COS(RADIANS(G923))*COS(RADIANS(E928))*COS(RADIANS(AH918))))</f>
        <v>#DIV/0!</v>
      </c>
      <c r="AI923" s="3" t="e">
        <f>IF(DEGREES(ACOS(SIN(RADIANS(G923))*SIN(RADIANS(E928))+COS(RADIANS(G923))*COS(RADIANS(E928))*COS(RADIANS(AI918))))&gt;90,0,$F$4*$F$5/E927^2*(SIN(RADIANS(G923))*SIN(RADIANS(E928))+COS(RADIANS(G923))*COS(RADIANS(E928))*COS(RADIANS(AI918))))</f>
        <v>#DIV/0!</v>
      </c>
      <c r="AJ923" s="3" t="e">
        <f>IF(DEGREES(ACOS(SIN(RADIANS(G923))*SIN(RADIANS(E928))+COS(RADIANS(G923))*COS(RADIANS(E928))*COS(RADIANS(AJ918))))&gt;90,0,$F$4*$F$5/E927^2*(SIN(RADIANS(G923))*SIN(RADIANS(E928))+COS(RADIANS(G923))*COS(RADIANS(E928))*COS(RADIANS(AJ918))))</f>
        <v>#DIV/0!</v>
      </c>
      <c r="AK923" s="3">
        <f>IF(DEGREES(ACOS(SIN(RADIANS(G923))*SIN(RADIANS(E928))+COS(RADIANS(G923))*COS(RADIANS(E928))*COS(RADIANS(AK918))))&gt;90,0,$F$4*$F$5/E927^2*(SIN(RADIANS(G923))*SIN(RADIANS(E928))+COS(RADIANS(G923))*COS(RADIANS(E928))*COS(RADIANS(AK918))))</f>
        <v>0</v>
      </c>
      <c r="AL923" s="3">
        <f>IF(DEGREES(ACOS(SIN(RADIANS(G923))*SIN(RADIANS(E928))+COS(RADIANS(G923))*COS(RADIANS(E928))*COS(RADIANS(AL918))))&gt;90,0,$F$4*$F$5/E927^2*(SIN(RADIANS(G923))*SIN(RADIANS(E928))+COS(RADIANS(G923))*COS(RADIANS(E928))*COS(RADIANS(AL918))))</f>
        <v>0</v>
      </c>
      <c r="AM923" s="3">
        <f>IF(DEGREES(ACOS(SIN(RADIANS(G923))*SIN(RADIANS(E928))+COS(RADIANS(G923))*COS(RADIANS(E928))*COS(RADIANS(AM918))))&gt;90,0,$F$4*$F$5/E927^2*(SIN(RADIANS(G923))*SIN(RADIANS(E928))+COS(RADIANS(G923))*COS(RADIANS(E928))*COS(RADIANS(AM918))))</f>
        <v>0</v>
      </c>
      <c r="AN923" s="3">
        <f>IF(DEGREES(ACOS(SIN(RADIANS(G923))*SIN(RADIANS(E928))+COS(RADIANS(G923))*COS(RADIANS(E928))*COS(RADIANS(AN918))))&gt;90,0,$F$4*$F$5/E927^2*(SIN(RADIANS(G923))*SIN(RADIANS(E928))+COS(RADIANS(G923))*COS(RADIANS(E928))*COS(RADIANS(AN918))))</f>
        <v>0</v>
      </c>
      <c r="AO923" s="3">
        <f>IF(DEGREES(ACOS(SIN(RADIANS(G923))*SIN(RADIANS(E928))+COS(RADIANS(G923))*COS(RADIANS(E928))*COS(RADIANS(AO918))))&gt;90,0,$F$4*$F$5/E927^2*(SIN(RADIANS(G923))*SIN(RADIANS(E928))+COS(RADIANS(G923))*COS(RADIANS(E928))*COS(RADIANS(AO918))))</f>
        <v>0</v>
      </c>
      <c r="AP923" s="3">
        <f>IF(DEGREES(ACOS(SIN(RADIANS(G923))*SIN(RADIANS(E928))+COS(RADIANS(G923))*COS(RADIANS(E928))*COS(RADIANS(AP918))))&gt;90,0,$F$4*$F$5/E927^2*(SIN(RADIANS(G923))*SIN(RADIANS(E928))+COS(RADIANS(G923))*COS(RADIANS(E928))*COS(RADIANS(AP918))))</f>
        <v>0</v>
      </c>
      <c r="AQ923" s="3">
        <f>IF(DEGREES(ACOS(SIN(RADIANS(G923))*SIN(RADIANS(E928))+COS(RADIANS(G923))*COS(RADIANS(E928))*COS(RADIANS(AQ918))))&gt;90,0,$F$4*$F$5/E927^2*(SIN(RADIANS(G923))*SIN(RADIANS(E928))+COS(RADIANS(G923))*COS(RADIANS(E928))*COS(RADIANS(AQ918))))</f>
        <v>0</v>
      </c>
      <c r="AR923" s="3">
        <f>IF(DEGREES(ACOS(SIN(RADIANS(G923))*SIN(RADIANS(E928))+COS(RADIANS(G923))*COS(RADIANS(E928))*COS(RADIANS(AR918))))&gt;90,0,$F$4*$F$5/E927^2*(SIN(RADIANS(G923))*SIN(RADIANS(E928))+COS(RADIANS(G923))*COS(RADIANS(E928))*COS(RADIANS(AR918))))</f>
        <v>0</v>
      </c>
    </row>
    <row r="924" spans="2:44" ht="15.75" customHeight="1" x14ac:dyDescent="0.2">
      <c r="B924" s="20" t="s">
        <v>785</v>
      </c>
      <c r="E924" s="3">
        <f>E923*$F$11</f>
        <v>0</v>
      </c>
      <c r="G924" s="3">
        <v>50</v>
      </c>
      <c r="I924" s="3">
        <f>IF(DEGREES(ACOS(SIN(RADIANS(G924))*SIN(RADIANS(E928))+COS(RADIANS(G924))*COS(RADIANS(E928))*COS(RADIANS(I918))))&gt;90,0,$F$4*$F$5/E927^2*(SIN(RADIANS(G924))*SIN(RADIANS(E928))+COS(RADIANS(G924))*COS(RADIANS(E928))*COS(RADIANS(I918))))</f>
        <v>0</v>
      </c>
      <c r="J924" s="3">
        <f>IF(DEGREES(ACOS(SIN(RADIANS(G924))*SIN(RADIANS(E928))+COS(RADIANS(G924))*COS(RADIANS(E928))*COS(RADIANS(J918))))&gt;90,0,$F$4*$F$5/E927^2*(SIN(RADIANS(G924))*SIN(RADIANS(E928))+COS(RADIANS(G924))*COS(RADIANS(E928))*COS(RADIANS(J918))))</f>
        <v>0</v>
      </c>
      <c r="K924" s="3">
        <f>IF(DEGREES(ACOS(SIN(RADIANS(G924))*SIN(RADIANS(E928))+COS(RADIANS(G924))*COS(RADIANS(E928))*COS(RADIANS(K918))))&gt;90,0,$F$4*$F$5/E927^2*(SIN(RADIANS(G924))*SIN(RADIANS(E928))+COS(RADIANS(G924))*COS(RADIANS(E928))*COS(RADIANS(K918))))</f>
        <v>0</v>
      </c>
      <c r="L924" s="3">
        <f>IF(DEGREES(ACOS(SIN(RADIANS(G924))*SIN(RADIANS(E928))+COS(RADIANS(G924))*COS(RADIANS(E928))*COS(RADIANS(L918))))&gt;90,0,$F$4*$F$5/E927^2*(SIN(RADIANS(G924))*SIN(RADIANS(E928))+COS(RADIANS(G924))*COS(RADIANS(E928))*COS(RADIANS(L918))))</f>
        <v>0</v>
      </c>
      <c r="M924" s="3">
        <f>IF(DEGREES(ACOS(SIN(RADIANS(G924))*SIN(RADIANS(E928))+COS(RADIANS(G924))*COS(RADIANS(E928))*COS(RADIANS(M918))))&gt;90,0,$F$4*$F$5/E927^2*(SIN(RADIANS(G924))*SIN(RADIANS(E928))+COS(RADIANS(G924))*COS(RADIANS(E928))*COS(RADIANS(M918))))</f>
        <v>0</v>
      </c>
      <c r="N924" s="3">
        <f>IF(DEGREES(ACOS(SIN(RADIANS(G924))*SIN(RADIANS(E928))+COS(RADIANS(G924))*COS(RADIANS(E928))*COS(RADIANS(N918))))&gt;90,0,$F$4*$F$5/E927^2*(SIN(RADIANS(G924))*SIN(RADIANS(E928))+COS(RADIANS(G924))*COS(RADIANS(E928))*COS(RADIANS(N918))))</f>
        <v>0</v>
      </c>
      <c r="O924" s="3">
        <f>IF(DEGREES(ACOS(SIN(RADIANS(G924))*SIN(RADIANS(E928))+COS(RADIANS(G924))*COS(RADIANS(E928))*COS(RADIANS(O918))))&gt;90,0,$F$4*$F$5/E927^2*(SIN(RADIANS(G924))*SIN(RADIANS(E928))+COS(RADIANS(G924))*COS(RADIANS(E928))*COS(RADIANS(O918))))</f>
        <v>0</v>
      </c>
      <c r="P924" s="3">
        <f>IF(DEGREES(ACOS(SIN(RADIANS(G924))*SIN(RADIANS(E928))+COS(RADIANS(G924))*COS(RADIANS(E928))*COS(RADIANS(P918))))&gt;90,0,$F$4*$F$5/E927^2*(SIN(RADIANS(G924))*SIN(RADIANS(E928))+COS(RADIANS(G924))*COS(RADIANS(E928))*COS(RADIANS(P918))))</f>
        <v>0</v>
      </c>
      <c r="Q924" s="3">
        <f>IF(DEGREES(ACOS(SIN(RADIANS(G924))*SIN(RADIANS(E928))+COS(RADIANS(G924))*COS(RADIANS(E928))*COS(RADIANS(Q918))))&gt;90,0,$F$4*$F$5/E927^2*(SIN(RADIANS(G924))*SIN(RADIANS(E928))+COS(RADIANS(G924))*COS(RADIANS(E928))*COS(RADIANS(Q918))))</f>
        <v>0</v>
      </c>
      <c r="R924" s="3" t="e">
        <f>IF(DEGREES(ACOS(SIN(RADIANS(G924))*SIN(RADIANS(E928))+COS(RADIANS(G924))*COS(RADIANS(E928))*COS(RADIANS(R918))))&gt;90,0,$F$4*$F$5/E927^2*(SIN(RADIANS(G924))*SIN(RADIANS(E928))+COS(RADIANS(G924))*COS(RADIANS(E928))*COS(RADIANS(R918))))</f>
        <v>#DIV/0!</v>
      </c>
      <c r="S924" s="3" t="e">
        <f>IF(DEGREES(ACOS(SIN(RADIANS(G924))*SIN(RADIANS(E928))+COS(RADIANS(G924))*COS(RADIANS(E928))*COS(RADIANS(S918))))&gt;90,0,$F$4*$F$5/E927^2*(SIN(RADIANS(G924))*SIN(RADIANS(E928))+COS(RADIANS(G924))*COS(RADIANS(E928))*COS(RADIANS(S918))))</f>
        <v>#DIV/0!</v>
      </c>
      <c r="T924" s="3" t="e">
        <f>IF(DEGREES(ACOS(SIN(RADIANS(G924))*SIN(RADIANS(E928))+COS(RADIANS(G924))*COS(RADIANS(E928))*COS(RADIANS(T918))))&gt;90,0,$F$4*$F$5/E927^2*(SIN(RADIANS(G924))*SIN(RADIANS(E928))+COS(RADIANS(G924))*COS(RADIANS(E928))*COS(RADIANS(T918))))</f>
        <v>#DIV/0!</v>
      </c>
      <c r="U924" s="3" t="e">
        <f>IF(DEGREES(ACOS(SIN(RADIANS(G924))*SIN(RADIANS(E928))+COS(RADIANS(G924))*COS(RADIANS(E928))*COS(RADIANS(U918))))&gt;90,0,$F$4*$F$5/E927^2*(SIN(RADIANS(G924))*SIN(RADIANS(E928))+COS(RADIANS(G924))*COS(RADIANS(E928))*COS(RADIANS(U918))))</f>
        <v>#DIV/0!</v>
      </c>
      <c r="V924" s="3" t="e">
        <f>IF(DEGREES(ACOS(SIN(RADIANS(G924))*SIN(RADIANS(E928))+COS(RADIANS(G924))*COS(RADIANS(E928))*COS(RADIANS(V918))))&gt;90,0,$F$4*$F$5/E927^2*(SIN(RADIANS(G924))*SIN(RADIANS(E928))+COS(RADIANS(G924))*COS(RADIANS(E928))*COS(RADIANS(V918))))</f>
        <v>#DIV/0!</v>
      </c>
      <c r="W924" s="3" t="e">
        <f>IF(DEGREES(ACOS(SIN(RADIANS(G924))*SIN(RADIANS(E928))+COS(RADIANS(G924))*COS(RADIANS(E928))*COS(RADIANS(W918))))&gt;90,0,$F$4*$F$5/E927^2*(SIN(RADIANS(G924))*SIN(RADIANS(E928))+COS(RADIANS(G924))*COS(RADIANS(E928))*COS(RADIANS(W918))))</f>
        <v>#DIV/0!</v>
      </c>
      <c r="X924" s="3" t="e">
        <f>IF(DEGREES(ACOS(SIN(RADIANS(G924))*SIN(RADIANS(E928))+COS(RADIANS(G924))*COS(RADIANS(E928))*COS(RADIANS(X918))))&gt;90,0,$F$4*$F$5/E927^2*(SIN(RADIANS(G924))*SIN(RADIANS(E928))+COS(RADIANS(G924))*COS(RADIANS(E928))*COS(RADIANS(X918))))</f>
        <v>#DIV/0!</v>
      </c>
      <c r="Y924" s="3" t="e">
        <f>IF(DEGREES(ACOS(SIN(RADIANS(G924))*SIN(RADIANS(E928))+COS(RADIANS(G924))*COS(RADIANS(E928))*COS(RADIANS(Y918))))&gt;90,0,$F$4*$F$5/E927^2*(SIN(RADIANS(G924))*SIN(RADIANS(E928))+COS(RADIANS(G924))*COS(RADIANS(E928))*COS(RADIANS(Y918))))</f>
        <v>#DIV/0!</v>
      </c>
      <c r="Z924" s="3" t="e">
        <f>IF(DEGREES(ACOS(SIN(RADIANS(G924))*SIN(RADIANS(E928))+COS(RADIANS(G924))*COS(RADIANS(E928))*COS(RADIANS(Z918))))&gt;90,0,$F$4*$F$5/E927^2*(SIN(RADIANS(G924))*SIN(RADIANS(E928))+COS(RADIANS(G924))*COS(RADIANS(E928))*COS(RADIANS(Z918))))</f>
        <v>#DIV/0!</v>
      </c>
      <c r="AA924" s="3" t="e">
        <f>IF(DEGREES(ACOS(SIN(RADIANS(G924))*SIN(RADIANS(E928))+COS(RADIANS(G924))*COS(RADIANS(E928))*COS(RADIANS(AA918))))&gt;90,0,$F$4*$F$5/E927^2*(SIN(RADIANS(G924))*SIN(RADIANS(E928))+COS(RADIANS(G924))*COS(RADIANS(E928))*COS(RADIANS(AA918))))</f>
        <v>#DIV/0!</v>
      </c>
      <c r="AB924" s="3" t="e">
        <f>IF(DEGREES(ACOS(SIN(RADIANS(G924))*SIN(RADIANS(E928))+COS(RADIANS(G924))*COS(RADIANS(E928))*COS(RADIANS(AB918))))&gt;90,0,$F$4*$F$5/E927^2*(SIN(RADIANS(G924))*SIN(RADIANS(E928))+COS(RADIANS(G924))*COS(RADIANS(E928))*COS(RADIANS(AB918))))</f>
        <v>#DIV/0!</v>
      </c>
      <c r="AC924" s="3" t="e">
        <f>IF(DEGREES(ACOS(SIN(RADIANS(G924))*SIN(RADIANS(E928))+COS(RADIANS(G924))*COS(RADIANS(E928))*COS(RADIANS(AC918))))&gt;90,0,$F$4*$F$5/E927^2*(SIN(RADIANS(G924))*SIN(RADIANS(E928))+COS(RADIANS(G924))*COS(RADIANS(E928))*COS(RADIANS(AC918))))</f>
        <v>#DIV/0!</v>
      </c>
      <c r="AD924" s="3" t="e">
        <f>IF(DEGREES(ACOS(SIN(RADIANS(G924))*SIN(RADIANS(E928))+COS(RADIANS(G924))*COS(RADIANS(E928))*COS(RADIANS(AD918))))&gt;90,0,$F$4*$F$5/E927^2*(SIN(RADIANS(G924))*SIN(RADIANS(E928))+COS(RADIANS(G924))*COS(RADIANS(E928))*COS(RADIANS(AD918))))</f>
        <v>#DIV/0!</v>
      </c>
      <c r="AE924" s="3" t="e">
        <f>IF(DEGREES(ACOS(SIN(RADIANS(G924))*SIN(RADIANS(E928))+COS(RADIANS(G924))*COS(RADIANS(E928))*COS(RADIANS(AE918))))&gt;90,0,$F$4*$F$5/E927^2*(SIN(RADIANS(G924))*SIN(RADIANS(E928))+COS(RADIANS(G924))*COS(RADIANS(E928))*COS(RADIANS(AE918))))</f>
        <v>#DIV/0!</v>
      </c>
      <c r="AF924" s="3" t="e">
        <f>IF(DEGREES(ACOS(SIN(RADIANS(G924))*SIN(RADIANS(E928))+COS(RADIANS(G924))*COS(RADIANS(E928))*COS(RADIANS(AF918))))&gt;90,0,$F$4*$F$5/E927^2*(SIN(RADIANS(G924))*SIN(RADIANS(E928))+COS(RADIANS(G924))*COS(RADIANS(E928))*COS(RADIANS(AF918))))</f>
        <v>#DIV/0!</v>
      </c>
      <c r="AG924" s="3" t="e">
        <f>IF(DEGREES(ACOS(SIN(RADIANS(G924))*SIN(RADIANS(E928))+COS(RADIANS(G924))*COS(RADIANS(E928))*COS(RADIANS(AG918))))&gt;90,0,$F$4*$F$5/E927^2*(SIN(RADIANS(G924))*SIN(RADIANS(E928))+COS(RADIANS(G924))*COS(RADIANS(E928))*COS(RADIANS(AG918))))</f>
        <v>#DIV/0!</v>
      </c>
      <c r="AH924" s="3" t="e">
        <f>IF(DEGREES(ACOS(SIN(RADIANS(G924))*SIN(RADIANS(E928))+COS(RADIANS(G924))*COS(RADIANS(E928))*COS(RADIANS(AH918))))&gt;90,0,$F$4*$F$5/E927^2*(SIN(RADIANS(G924))*SIN(RADIANS(E928))+COS(RADIANS(G924))*COS(RADIANS(E928))*COS(RADIANS(AH918))))</f>
        <v>#DIV/0!</v>
      </c>
      <c r="AI924" s="3" t="e">
        <f>IF(DEGREES(ACOS(SIN(RADIANS(G924))*SIN(RADIANS(E928))+COS(RADIANS(G924))*COS(RADIANS(E928))*COS(RADIANS(AI918))))&gt;90,0,$F$4*$F$5/E927^2*(SIN(RADIANS(G924))*SIN(RADIANS(E928))+COS(RADIANS(G924))*COS(RADIANS(E928))*COS(RADIANS(AI918))))</f>
        <v>#DIV/0!</v>
      </c>
      <c r="AJ924" s="3" t="e">
        <f>IF(DEGREES(ACOS(SIN(RADIANS(G924))*SIN(RADIANS(E928))+COS(RADIANS(G924))*COS(RADIANS(E928))*COS(RADIANS(AJ918))))&gt;90,0,$F$4*$F$5/E927^2*(SIN(RADIANS(G924))*SIN(RADIANS(E928))+COS(RADIANS(G924))*COS(RADIANS(E928))*COS(RADIANS(AJ918))))</f>
        <v>#DIV/0!</v>
      </c>
      <c r="AK924" s="3">
        <f>IF(DEGREES(ACOS(SIN(RADIANS(G924))*SIN(RADIANS(E928))+COS(RADIANS(G924))*COS(RADIANS(E928))*COS(RADIANS(AK918))))&gt;90,0,$F$4*$F$5/E927^2*(SIN(RADIANS(G924))*SIN(RADIANS(E928))+COS(RADIANS(G924))*COS(RADIANS(E928))*COS(RADIANS(AK918))))</f>
        <v>0</v>
      </c>
      <c r="AL924" s="3">
        <f>IF(DEGREES(ACOS(SIN(RADIANS(G924))*SIN(RADIANS(E928))+COS(RADIANS(G924))*COS(RADIANS(E928))*COS(RADIANS(AL918))))&gt;90,0,$F$4*$F$5/E927^2*(SIN(RADIANS(G924))*SIN(RADIANS(E928))+COS(RADIANS(G924))*COS(RADIANS(E928))*COS(RADIANS(AL918))))</f>
        <v>0</v>
      </c>
      <c r="AM924" s="3">
        <f>IF(DEGREES(ACOS(SIN(RADIANS(G924))*SIN(RADIANS(E928))+COS(RADIANS(G924))*COS(RADIANS(E928))*COS(RADIANS(AM918))))&gt;90,0,$F$4*$F$5/E927^2*(SIN(RADIANS(G924))*SIN(RADIANS(E928))+COS(RADIANS(G924))*COS(RADIANS(E928))*COS(RADIANS(AM918))))</f>
        <v>0</v>
      </c>
      <c r="AN924" s="3">
        <f>IF(DEGREES(ACOS(SIN(RADIANS(G924))*SIN(RADIANS(E928))+COS(RADIANS(G924))*COS(RADIANS(E928))*COS(RADIANS(AN918))))&gt;90,0,$F$4*$F$5/E927^2*(SIN(RADIANS(G924))*SIN(RADIANS(E928))+COS(RADIANS(G924))*COS(RADIANS(E928))*COS(RADIANS(AN918))))</f>
        <v>0</v>
      </c>
      <c r="AO924" s="3">
        <f>IF(DEGREES(ACOS(SIN(RADIANS(G924))*SIN(RADIANS(E928))+COS(RADIANS(G924))*COS(RADIANS(E928))*COS(RADIANS(AO918))))&gt;90,0,$F$4*$F$5/E927^2*(SIN(RADIANS(G924))*SIN(RADIANS(E928))+COS(RADIANS(G924))*COS(RADIANS(E928))*COS(RADIANS(AO918))))</f>
        <v>0</v>
      </c>
      <c r="AP924" s="3">
        <f>IF(DEGREES(ACOS(SIN(RADIANS(G924))*SIN(RADIANS(E928))+COS(RADIANS(G924))*COS(RADIANS(E928))*COS(RADIANS(AP918))))&gt;90,0,$F$4*$F$5/E927^2*(SIN(RADIANS(G924))*SIN(RADIANS(E928))+COS(RADIANS(G924))*COS(RADIANS(E928))*COS(RADIANS(AP918))))</f>
        <v>0</v>
      </c>
      <c r="AQ924" s="3">
        <f>IF(DEGREES(ACOS(SIN(RADIANS(G924))*SIN(RADIANS(E928))+COS(RADIANS(G924))*COS(RADIANS(E928))*COS(RADIANS(AQ918))))&gt;90,0,$F$4*$F$5/E927^2*(SIN(RADIANS(G924))*SIN(RADIANS(E928))+COS(RADIANS(G924))*COS(RADIANS(E928))*COS(RADIANS(AQ918))))</f>
        <v>0</v>
      </c>
      <c r="AR924" s="3">
        <f>IF(DEGREES(ACOS(SIN(RADIANS(G924))*SIN(RADIANS(E928))+COS(RADIANS(G924))*COS(RADIANS(E928))*COS(RADIANS(AR918))))&gt;90,0,$F$4*$F$5/E927^2*(SIN(RADIANS(G924))*SIN(RADIANS(E928))+COS(RADIANS(G924))*COS(RADIANS(E928))*COS(RADIANS(AR918))))</f>
        <v>0</v>
      </c>
    </row>
    <row r="925" spans="2:44" ht="15.75" customHeight="1" x14ac:dyDescent="0.2">
      <c r="B925" s="20" t="s">
        <v>786</v>
      </c>
      <c r="E925" s="3" t="str">
        <f>IF($F$10=0,"N/A",$F$10*(E920/360)-ROUNDDOWN($F$10*(E920/360),0))</f>
        <v>N/A</v>
      </c>
      <c r="G925" s="3">
        <v>40</v>
      </c>
      <c r="I925" s="3">
        <f>IF(DEGREES(ACOS(SIN(RADIANS(G925))*SIN(RADIANS(E928))+COS(RADIANS(G925))*COS(RADIANS(E928))*COS(RADIANS(I918))))&gt;90,0,$F$4*$F$5/E927^2*(SIN(RADIANS(G925))*SIN(RADIANS(E928))+COS(RADIANS(G925))*COS(RADIANS(E928))*COS(RADIANS(I918))))</f>
        <v>0</v>
      </c>
      <c r="J925" s="3">
        <f>IF(DEGREES(ACOS(SIN(RADIANS(G925))*SIN(RADIANS(E928))+COS(RADIANS(G925))*COS(RADIANS(E928))*COS(RADIANS(J918))))&gt;90,0,$F$4*$F$5/E927^2*(SIN(RADIANS(G925))*SIN(RADIANS(E928))+COS(RADIANS(G925))*COS(RADIANS(E928))*COS(RADIANS(J918))))</f>
        <v>0</v>
      </c>
      <c r="K925" s="3">
        <f>IF(DEGREES(ACOS(SIN(RADIANS(G925))*SIN(RADIANS(E928))+COS(RADIANS(G925))*COS(RADIANS(E928))*COS(RADIANS(K918))))&gt;90,0,$F$4*$F$5/E927^2*(SIN(RADIANS(G925))*SIN(RADIANS(E928))+COS(RADIANS(G925))*COS(RADIANS(E928))*COS(RADIANS(K918))))</f>
        <v>0</v>
      </c>
      <c r="L925" s="3">
        <f>IF(DEGREES(ACOS(SIN(RADIANS(G925))*SIN(RADIANS(E928))+COS(RADIANS(G925))*COS(RADIANS(E928))*COS(RADIANS(L918))))&gt;90,0,$F$4*$F$5/E927^2*(SIN(RADIANS(G925))*SIN(RADIANS(E928))+COS(RADIANS(G925))*COS(RADIANS(E928))*COS(RADIANS(L918))))</f>
        <v>0</v>
      </c>
      <c r="M925" s="3">
        <f>IF(DEGREES(ACOS(SIN(RADIANS(G925))*SIN(RADIANS(E928))+COS(RADIANS(G925))*COS(RADIANS(E928))*COS(RADIANS(M918))))&gt;90,0,$F$4*$F$5/E927^2*(SIN(RADIANS(G925))*SIN(RADIANS(E928))+COS(RADIANS(G925))*COS(RADIANS(E928))*COS(RADIANS(M918))))</f>
        <v>0</v>
      </c>
      <c r="N925" s="3">
        <f>IF(DEGREES(ACOS(SIN(RADIANS(G925))*SIN(RADIANS(E928))+COS(RADIANS(G925))*COS(RADIANS(E928))*COS(RADIANS(N918))))&gt;90,0,$F$4*$F$5/E927^2*(SIN(RADIANS(G925))*SIN(RADIANS(E928))+COS(RADIANS(G925))*COS(RADIANS(E928))*COS(RADIANS(N918))))</f>
        <v>0</v>
      </c>
      <c r="O925" s="3">
        <f>IF(DEGREES(ACOS(SIN(RADIANS(G925))*SIN(RADIANS(E928))+COS(RADIANS(G925))*COS(RADIANS(E928))*COS(RADIANS(O918))))&gt;90,0,$F$4*$F$5/E927^2*(SIN(RADIANS(G925))*SIN(RADIANS(E928))+COS(RADIANS(G925))*COS(RADIANS(E928))*COS(RADIANS(O918))))</f>
        <v>0</v>
      </c>
      <c r="P925" s="3">
        <f>IF(DEGREES(ACOS(SIN(RADIANS(G925))*SIN(RADIANS(E928))+COS(RADIANS(G925))*COS(RADIANS(E928))*COS(RADIANS(P918))))&gt;90,0,$F$4*$F$5/E927^2*(SIN(RADIANS(G925))*SIN(RADIANS(E928))+COS(RADIANS(G925))*COS(RADIANS(E928))*COS(RADIANS(P918))))</f>
        <v>0</v>
      </c>
      <c r="Q925" s="3">
        <f>IF(DEGREES(ACOS(SIN(RADIANS(G925))*SIN(RADIANS(E928))+COS(RADIANS(G925))*COS(RADIANS(E928))*COS(RADIANS(Q918))))&gt;90,0,$F$4*$F$5/E927^2*(SIN(RADIANS(G925))*SIN(RADIANS(E928))+COS(RADIANS(G925))*COS(RADIANS(E928))*COS(RADIANS(Q918))))</f>
        <v>0</v>
      </c>
      <c r="R925" s="3" t="e">
        <f>IF(DEGREES(ACOS(SIN(RADIANS(G925))*SIN(RADIANS(E928))+COS(RADIANS(G925))*COS(RADIANS(E928))*COS(RADIANS(R918))))&gt;90,0,$F$4*$F$5/E927^2*(SIN(RADIANS(G925))*SIN(RADIANS(E928))+COS(RADIANS(G925))*COS(RADIANS(E928))*COS(RADIANS(R918))))</f>
        <v>#DIV/0!</v>
      </c>
      <c r="S925" s="3" t="e">
        <f>IF(DEGREES(ACOS(SIN(RADIANS(G925))*SIN(RADIANS(E928))+COS(RADIANS(G925))*COS(RADIANS(E928))*COS(RADIANS(S918))))&gt;90,0,$F$4*$F$5/E927^2*(SIN(RADIANS(G925))*SIN(RADIANS(E928))+COS(RADIANS(G925))*COS(RADIANS(E928))*COS(RADIANS(S918))))</f>
        <v>#DIV/0!</v>
      </c>
      <c r="T925" s="3" t="e">
        <f>IF(DEGREES(ACOS(SIN(RADIANS(G925))*SIN(RADIANS(E928))+COS(RADIANS(G925))*COS(RADIANS(E928))*COS(RADIANS(T918))))&gt;90,0,$F$4*$F$5/E927^2*(SIN(RADIANS(G925))*SIN(RADIANS(E928))+COS(RADIANS(G925))*COS(RADIANS(E928))*COS(RADIANS(T918))))</f>
        <v>#DIV/0!</v>
      </c>
      <c r="U925" s="3" t="e">
        <f>IF(DEGREES(ACOS(SIN(RADIANS(G925))*SIN(RADIANS(E928))+COS(RADIANS(G925))*COS(RADIANS(E928))*COS(RADIANS(U918))))&gt;90,0,$F$4*$F$5/E927^2*(SIN(RADIANS(G925))*SIN(RADIANS(E928))+COS(RADIANS(G925))*COS(RADIANS(E928))*COS(RADIANS(U918))))</f>
        <v>#DIV/0!</v>
      </c>
      <c r="V925" s="3" t="e">
        <f>IF(DEGREES(ACOS(SIN(RADIANS(G925))*SIN(RADIANS(E928))+COS(RADIANS(G925))*COS(RADIANS(E928))*COS(RADIANS(V918))))&gt;90,0,$F$4*$F$5/E927^2*(SIN(RADIANS(G925))*SIN(RADIANS(E928))+COS(RADIANS(G925))*COS(RADIANS(E928))*COS(RADIANS(V918))))</f>
        <v>#DIV/0!</v>
      </c>
      <c r="W925" s="3" t="e">
        <f>IF(DEGREES(ACOS(SIN(RADIANS(G925))*SIN(RADIANS(E928))+COS(RADIANS(G925))*COS(RADIANS(E928))*COS(RADIANS(W918))))&gt;90,0,$F$4*$F$5/E927^2*(SIN(RADIANS(G925))*SIN(RADIANS(E928))+COS(RADIANS(G925))*COS(RADIANS(E928))*COS(RADIANS(W918))))</f>
        <v>#DIV/0!</v>
      </c>
      <c r="X925" s="3" t="e">
        <f>IF(DEGREES(ACOS(SIN(RADIANS(G925))*SIN(RADIANS(E928))+COS(RADIANS(G925))*COS(RADIANS(E928))*COS(RADIANS(X918))))&gt;90,0,$F$4*$F$5/E927^2*(SIN(RADIANS(G925))*SIN(RADIANS(E928))+COS(RADIANS(G925))*COS(RADIANS(E928))*COS(RADIANS(X918))))</f>
        <v>#DIV/0!</v>
      </c>
      <c r="Y925" s="3" t="e">
        <f>IF(DEGREES(ACOS(SIN(RADIANS(G925))*SIN(RADIANS(E928))+COS(RADIANS(G925))*COS(RADIANS(E928))*COS(RADIANS(Y918))))&gt;90,0,$F$4*$F$5/E927^2*(SIN(RADIANS(G925))*SIN(RADIANS(E928))+COS(RADIANS(G925))*COS(RADIANS(E928))*COS(RADIANS(Y918))))</f>
        <v>#DIV/0!</v>
      </c>
      <c r="Z925" s="3" t="e">
        <f>IF(DEGREES(ACOS(SIN(RADIANS(G925))*SIN(RADIANS(E928))+COS(RADIANS(G925))*COS(RADIANS(E928))*COS(RADIANS(Z918))))&gt;90,0,$F$4*$F$5/E927^2*(SIN(RADIANS(G925))*SIN(RADIANS(E928))+COS(RADIANS(G925))*COS(RADIANS(E928))*COS(RADIANS(Z918))))</f>
        <v>#DIV/0!</v>
      </c>
      <c r="AA925" s="3" t="e">
        <f>IF(DEGREES(ACOS(SIN(RADIANS(G925))*SIN(RADIANS(E928))+COS(RADIANS(G925))*COS(RADIANS(E928))*COS(RADIANS(AA918))))&gt;90,0,$F$4*$F$5/E927^2*(SIN(RADIANS(G925))*SIN(RADIANS(E928))+COS(RADIANS(G925))*COS(RADIANS(E928))*COS(RADIANS(AA918))))</f>
        <v>#DIV/0!</v>
      </c>
      <c r="AB925" s="3" t="e">
        <f>IF(DEGREES(ACOS(SIN(RADIANS(G925))*SIN(RADIANS(E928))+COS(RADIANS(G925))*COS(RADIANS(E928))*COS(RADIANS(AB918))))&gt;90,0,$F$4*$F$5/E927^2*(SIN(RADIANS(G925))*SIN(RADIANS(E928))+COS(RADIANS(G925))*COS(RADIANS(E928))*COS(RADIANS(AB918))))</f>
        <v>#DIV/0!</v>
      </c>
      <c r="AC925" s="3" t="e">
        <f>IF(DEGREES(ACOS(SIN(RADIANS(G925))*SIN(RADIANS(E928))+COS(RADIANS(G925))*COS(RADIANS(E928))*COS(RADIANS(AC918))))&gt;90,0,$F$4*$F$5/E927^2*(SIN(RADIANS(G925))*SIN(RADIANS(E928))+COS(RADIANS(G925))*COS(RADIANS(E928))*COS(RADIANS(AC918))))</f>
        <v>#DIV/0!</v>
      </c>
      <c r="AD925" s="3" t="e">
        <f>IF(DEGREES(ACOS(SIN(RADIANS(G925))*SIN(RADIANS(E928))+COS(RADIANS(G925))*COS(RADIANS(E928))*COS(RADIANS(AD918))))&gt;90,0,$F$4*$F$5/E927^2*(SIN(RADIANS(G925))*SIN(RADIANS(E928))+COS(RADIANS(G925))*COS(RADIANS(E928))*COS(RADIANS(AD918))))</f>
        <v>#DIV/0!</v>
      </c>
      <c r="AE925" s="3" t="e">
        <f>IF(DEGREES(ACOS(SIN(RADIANS(G925))*SIN(RADIANS(E928))+COS(RADIANS(G925))*COS(RADIANS(E928))*COS(RADIANS(AE918))))&gt;90,0,$F$4*$F$5/E927^2*(SIN(RADIANS(G925))*SIN(RADIANS(E928))+COS(RADIANS(G925))*COS(RADIANS(E928))*COS(RADIANS(AE918))))</f>
        <v>#DIV/0!</v>
      </c>
      <c r="AF925" s="3" t="e">
        <f>IF(DEGREES(ACOS(SIN(RADIANS(G925))*SIN(RADIANS(E928))+COS(RADIANS(G925))*COS(RADIANS(E928))*COS(RADIANS(AF918))))&gt;90,0,$F$4*$F$5/E927^2*(SIN(RADIANS(G925))*SIN(RADIANS(E928))+COS(RADIANS(G925))*COS(RADIANS(E928))*COS(RADIANS(AF918))))</f>
        <v>#DIV/0!</v>
      </c>
      <c r="AG925" s="3" t="e">
        <f>IF(DEGREES(ACOS(SIN(RADIANS(G925))*SIN(RADIANS(E928))+COS(RADIANS(G925))*COS(RADIANS(E928))*COS(RADIANS(AG918))))&gt;90,0,$F$4*$F$5/E927^2*(SIN(RADIANS(G925))*SIN(RADIANS(E928))+COS(RADIANS(G925))*COS(RADIANS(E928))*COS(RADIANS(AG918))))</f>
        <v>#DIV/0!</v>
      </c>
      <c r="AH925" s="3" t="e">
        <f>IF(DEGREES(ACOS(SIN(RADIANS(G925))*SIN(RADIANS(E928))+COS(RADIANS(G925))*COS(RADIANS(E928))*COS(RADIANS(AH918))))&gt;90,0,$F$4*$F$5/E927^2*(SIN(RADIANS(G925))*SIN(RADIANS(E928))+COS(RADIANS(G925))*COS(RADIANS(E928))*COS(RADIANS(AH918))))</f>
        <v>#DIV/0!</v>
      </c>
      <c r="AI925" s="3" t="e">
        <f>IF(DEGREES(ACOS(SIN(RADIANS(G925))*SIN(RADIANS(E928))+COS(RADIANS(G925))*COS(RADIANS(E928))*COS(RADIANS(AI918))))&gt;90,0,$F$4*$F$5/E927^2*(SIN(RADIANS(G925))*SIN(RADIANS(E928))+COS(RADIANS(G925))*COS(RADIANS(E928))*COS(RADIANS(AI918))))</f>
        <v>#DIV/0!</v>
      </c>
      <c r="AJ925" s="3" t="e">
        <f>IF(DEGREES(ACOS(SIN(RADIANS(G925))*SIN(RADIANS(E928))+COS(RADIANS(G925))*COS(RADIANS(E928))*COS(RADIANS(AJ918))))&gt;90,0,$F$4*$F$5/E927^2*(SIN(RADIANS(G925))*SIN(RADIANS(E928))+COS(RADIANS(G925))*COS(RADIANS(E928))*COS(RADIANS(AJ918))))</f>
        <v>#DIV/0!</v>
      </c>
      <c r="AK925" s="3">
        <f>IF(DEGREES(ACOS(SIN(RADIANS(G925))*SIN(RADIANS(E928))+COS(RADIANS(G925))*COS(RADIANS(E928))*COS(RADIANS(AK918))))&gt;90,0,$F$4*$F$5/E927^2*(SIN(RADIANS(G925))*SIN(RADIANS(E928))+COS(RADIANS(G925))*COS(RADIANS(E928))*COS(RADIANS(AK918))))</f>
        <v>0</v>
      </c>
      <c r="AL925" s="3">
        <f>IF(DEGREES(ACOS(SIN(RADIANS(G925))*SIN(RADIANS(E928))+COS(RADIANS(G925))*COS(RADIANS(E928))*COS(RADIANS(AL918))))&gt;90,0,$F$4*$F$5/E927^2*(SIN(RADIANS(G925))*SIN(RADIANS(E928))+COS(RADIANS(G925))*COS(RADIANS(E928))*COS(RADIANS(AL918))))</f>
        <v>0</v>
      </c>
      <c r="AM925" s="3">
        <f>IF(DEGREES(ACOS(SIN(RADIANS(G925))*SIN(RADIANS(E928))+COS(RADIANS(G925))*COS(RADIANS(E928))*COS(RADIANS(AM918))))&gt;90,0,$F$4*$F$5/E927^2*(SIN(RADIANS(G925))*SIN(RADIANS(E928))+COS(RADIANS(G925))*COS(RADIANS(E928))*COS(RADIANS(AM918))))</f>
        <v>0</v>
      </c>
      <c r="AN925" s="3">
        <f>IF(DEGREES(ACOS(SIN(RADIANS(G925))*SIN(RADIANS(E928))+COS(RADIANS(G925))*COS(RADIANS(E928))*COS(RADIANS(AN918))))&gt;90,0,$F$4*$F$5/E927^2*(SIN(RADIANS(G925))*SIN(RADIANS(E928))+COS(RADIANS(G925))*COS(RADIANS(E928))*COS(RADIANS(AN918))))</f>
        <v>0</v>
      </c>
      <c r="AO925" s="3">
        <f>IF(DEGREES(ACOS(SIN(RADIANS(G925))*SIN(RADIANS(E928))+COS(RADIANS(G925))*COS(RADIANS(E928))*COS(RADIANS(AO918))))&gt;90,0,$F$4*$F$5/E927^2*(SIN(RADIANS(G925))*SIN(RADIANS(E928))+COS(RADIANS(G925))*COS(RADIANS(E928))*COS(RADIANS(AO918))))</f>
        <v>0</v>
      </c>
      <c r="AP925" s="3">
        <f>IF(DEGREES(ACOS(SIN(RADIANS(G925))*SIN(RADIANS(E928))+COS(RADIANS(G925))*COS(RADIANS(E928))*COS(RADIANS(AP918))))&gt;90,0,$F$4*$F$5/E927^2*(SIN(RADIANS(G925))*SIN(RADIANS(E928))+COS(RADIANS(G925))*COS(RADIANS(E928))*COS(RADIANS(AP918))))</f>
        <v>0</v>
      </c>
      <c r="AQ925" s="3">
        <f>IF(DEGREES(ACOS(SIN(RADIANS(G925))*SIN(RADIANS(E928))+COS(RADIANS(G925))*COS(RADIANS(E928))*COS(RADIANS(AQ918))))&gt;90,0,$F$4*$F$5/E927^2*(SIN(RADIANS(G925))*SIN(RADIANS(E928))+COS(RADIANS(G925))*COS(RADIANS(E928))*COS(RADIANS(AQ918))))</f>
        <v>0</v>
      </c>
      <c r="AR925" s="3">
        <f>IF(DEGREES(ACOS(SIN(RADIANS(G925))*SIN(RADIANS(E928))+COS(RADIANS(G925))*COS(RADIANS(E928))*COS(RADIANS(AR918))))&gt;90,0,$F$4*$F$5/E927^2*(SIN(RADIANS(G925))*SIN(RADIANS(E928))+COS(RADIANS(G925))*COS(RADIANS(E928))*COS(RADIANS(AR918))))</f>
        <v>0</v>
      </c>
    </row>
    <row r="926" spans="2:44" ht="15.75" customHeight="1" x14ac:dyDescent="0.2">
      <c r="B926" s="20" t="s">
        <v>787</v>
      </c>
      <c r="E926" s="3" t="str">
        <f>IF($F$10=0,"N/A",E925*$F$11/$F$10)</f>
        <v>N/A</v>
      </c>
      <c r="G926" s="3">
        <v>30</v>
      </c>
      <c r="I926" s="3">
        <f>IF(DEGREES(ACOS(SIN(RADIANS(G926))*SIN(RADIANS(E928))+COS(RADIANS(G926))*COS(RADIANS(E928))*COS(RADIANS(I918))))&gt;90,0,$F$4*$F$5/E927^2*(SIN(RADIANS(G926))*SIN(RADIANS(E928))+COS(RADIANS(G926))*COS(RADIANS(E928))*COS(RADIANS(I918))))</f>
        <v>0</v>
      </c>
      <c r="J926" s="3">
        <f>IF(DEGREES(ACOS(SIN(RADIANS(G926))*SIN(RADIANS(E928))+COS(RADIANS(G926))*COS(RADIANS(E928))*COS(RADIANS(J918))))&gt;90,0,$F$4*$F$5/E927^2*(SIN(RADIANS(G926))*SIN(RADIANS(E928))+COS(RADIANS(G926))*COS(RADIANS(E928))*COS(RADIANS(J918))))</f>
        <v>0</v>
      </c>
      <c r="K926" s="3">
        <f>IF(DEGREES(ACOS(SIN(RADIANS(G926))*SIN(RADIANS(E928))+COS(RADIANS(G926))*COS(RADIANS(E928))*COS(RADIANS(K918))))&gt;90,0,$F$4*$F$5/E927^2*(SIN(RADIANS(G926))*SIN(RADIANS(E928))+COS(RADIANS(G926))*COS(RADIANS(E928))*COS(RADIANS(K918))))</f>
        <v>0</v>
      </c>
      <c r="L926" s="3">
        <f>IF(DEGREES(ACOS(SIN(RADIANS(G926))*SIN(RADIANS(E928))+COS(RADIANS(G926))*COS(RADIANS(E928))*COS(RADIANS(L918))))&gt;90,0,$F$4*$F$5/E927^2*(SIN(RADIANS(G926))*SIN(RADIANS(E928))+COS(RADIANS(G926))*COS(RADIANS(E928))*COS(RADIANS(L918))))</f>
        <v>0</v>
      </c>
      <c r="M926" s="3">
        <f>IF(DEGREES(ACOS(SIN(RADIANS(G926))*SIN(RADIANS(E928))+COS(RADIANS(G926))*COS(RADIANS(E928))*COS(RADIANS(M918))))&gt;90,0,$F$4*$F$5/E927^2*(SIN(RADIANS(G926))*SIN(RADIANS(E928))+COS(RADIANS(G926))*COS(RADIANS(E928))*COS(RADIANS(M918))))</f>
        <v>0</v>
      </c>
      <c r="N926" s="3">
        <f>IF(DEGREES(ACOS(SIN(RADIANS(G926))*SIN(RADIANS(E928))+COS(RADIANS(G926))*COS(RADIANS(E928))*COS(RADIANS(N918))))&gt;90,0,$F$4*$F$5/E927^2*(SIN(RADIANS(G926))*SIN(RADIANS(E928))+COS(RADIANS(G926))*COS(RADIANS(E928))*COS(RADIANS(N918))))</f>
        <v>0</v>
      </c>
      <c r="O926" s="3">
        <f>IF(DEGREES(ACOS(SIN(RADIANS(G926))*SIN(RADIANS(E928))+COS(RADIANS(G926))*COS(RADIANS(E928))*COS(RADIANS(O918))))&gt;90,0,$F$4*$F$5/E927^2*(SIN(RADIANS(G926))*SIN(RADIANS(E928))+COS(RADIANS(G926))*COS(RADIANS(E928))*COS(RADIANS(O918))))</f>
        <v>0</v>
      </c>
      <c r="P926" s="3">
        <f>IF(DEGREES(ACOS(SIN(RADIANS(G926))*SIN(RADIANS(E928))+COS(RADIANS(G926))*COS(RADIANS(E928))*COS(RADIANS(P918))))&gt;90,0,$F$4*$F$5/E927^2*(SIN(RADIANS(G926))*SIN(RADIANS(E928))+COS(RADIANS(G926))*COS(RADIANS(E928))*COS(RADIANS(P918))))</f>
        <v>0</v>
      </c>
      <c r="Q926" s="3">
        <f>IF(DEGREES(ACOS(SIN(RADIANS(G926))*SIN(RADIANS(E928))+COS(RADIANS(G926))*COS(RADIANS(E928))*COS(RADIANS(Q918))))&gt;90,0,$F$4*$F$5/E927^2*(SIN(RADIANS(G926))*SIN(RADIANS(E928))+COS(RADIANS(G926))*COS(RADIANS(E928))*COS(RADIANS(Q918))))</f>
        <v>0</v>
      </c>
      <c r="R926" s="3" t="e">
        <f>IF(DEGREES(ACOS(SIN(RADIANS(G926))*SIN(RADIANS(E928))+COS(RADIANS(G926))*COS(RADIANS(E928))*COS(RADIANS(R918))))&gt;90,0,$F$4*$F$5/E927^2*(SIN(RADIANS(G926))*SIN(RADIANS(E928))+COS(RADIANS(G926))*COS(RADIANS(E928))*COS(RADIANS(R918))))</f>
        <v>#DIV/0!</v>
      </c>
      <c r="S926" s="3" t="e">
        <f>IF(DEGREES(ACOS(SIN(RADIANS(G926))*SIN(RADIANS(E928))+COS(RADIANS(G926))*COS(RADIANS(E928))*COS(RADIANS(S918))))&gt;90,0,$F$4*$F$5/E927^2*(SIN(RADIANS(G926))*SIN(RADIANS(E928))+COS(RADIANS(G926))*COS(RADIANS(E928))*COS(RADIANS(S918))))</f>
        <v>#DIV/0!</v>
      </c>
      <c r="T926" s="3" t="e">
        <f>IF(DEGREES(ACOS(SIN(RADIANS(G926))*SIN(RADIANS(E928))+COS(RADIANS(G926))*COS(RADIANS(E928))*COS(RADIANS(T918))))&gt;90,0,$F$4*$F$5/E927^2*(SIN(RADIANS(G926))*SIN(RADIANS(E928))+COS(RADIANS(G926))*COS(RADIANS(E928))*COS(RADIANS(T918))))</f>
        <v>#DIV/0!</v>
      </c>
      <c r="U926" s="3" t="e">
        <f>IF(DEGREES(ACOS(SIN(RADIANS(G926))*SIN(RADIANS(E928))+COS(RADIANS(G926))*COS(RADIANS(E928))*COS(RADIANS(U918))))&gt;90,0,$F$4*$F$5/E927^2*(SIN(RADIANS(G926))*SIN(RADIANS(E928))+COS(RADIANS(G926))*COS(RADIANS(E928))*COS(RADIANS(U918))))</f>
        <v>#DIV/0!</v>
      </c>
      <c r="V926" s="3" t="e">
        <f>IF(DEGREES(ACOS(SIN(RADIANS(G926))*SIN(RADIANS(E928))+COS(RADIANS(G926))*COS(RADIANS(E928))*COS(RADIANS(V918))))&gt;90,0,$F$4*$F$5/E927^2*(SIN(RADIANS(G926))*SIN(RADIANS(E928))+COS(RADIANS(G926))*COS(RADIANS(E928))*COS(RADIANS(V918))))</f>
        <v>#DIV/0!</v>
      </c>
      <c r="W926" s="3" t="e">
        <f>IF(DEGREES(ACOS(SIN(RADIANS(G926))*SIN(RADIANS(E928))+COS(RADIANS(G926))*COS(RADIANS(E928))*COS(RADIANS(W918))))&gt;90,0,$F$4*$F$5/E927^2*(SIN(RADIANS(G926))*SIN(RADIANS(E928))+COS(RADIANS(G926))*COS(RADIANS(E928))*COS(RADIANS(W918))))</f>
        <v>#DIV/0!</v>
      </c>
      <c r="X926" s="3" t="e">
        <f>IF(DEGREES(ACOS(SIN(RADIANS(G926))*SIN(RADIANS(E928))+COS(RADIANS(G926))*COS(RADIANS(E928))*COS(RADIANS(X918))))&gt;90,0,$F$4*$F$5/E927^2*(SIN(RADIANS(G926))*SIN(RADIANS(E928))+COS(RADIANS(G926))*COS(RADIANS(E928))*COS(RADIANS(X918))))</f>
        <v>#DIV/0!</v>
      </c>
      <c r="Y926" s="3" t="e">
        <f>IF(DEGREES(ACOS(SIN(RADIANS(G926))*SIN(RADIANS(E928))+COS(RADIANS(G926))*COS(RADIANS(E928))*COS(RADIANS(Y918))))&gt;90,0,$F$4*$F$5/E927^2*(SIN(RADIANS(G926))*SIN(RADIANS(E928))+COS(RADIANS(G926))*COS(RADIANS(E928))*COS(RADIANS(Y918))))</f>
        <v>#DIV/0!</v>
      </c>
      <c r="Z926" s="3" t="e">
        <f>IF(DEGREES(ACOS(SIN(RADIANS(G926))*SIN(RADIANS(E928))+COS(RADIANS(G926))*COS(RADIANS(E928))*COS(RADIANS(Z918))))&gt;90,0,$F$4*$F$5/E927^2*(SIN(RADIANS(G926))*SIN(RADIANS(E928))+COS(RADIANS(G926))*COS(RADIANS(E928))*COS(RADIANS(Z918))))</f>
        <v>#DIV/0!</v>
      </c>
      <c r="AA926" s="3" t="e">
        <f>IF(DEGREES(ACOS(SIN(RADIANS(G926))*SIN(RADIANS(E928))+COS(RADIANS(G926))*COS(RADIANS(E928))*COS(RADIANS(AA918))))&gt;90,0,$F$4*$F$5/E927^2*(SIN(RADIANS(G926))*SIN(RADIANS(E928))+COS(RADIANS(G926))*COS(RADIANS(E928))*COS(RADIANS(AA918))))</f>
        <v>#DIV/0!</v>
      </c>
      <c r="AB926" s="3" t="e">
        <f>IF(DEGREES(ACOS(SIN(RADIANS(G926))*SIN(RADIANS(E928))+COS(RADIANS(G926))*COS(RADIANS(E928))*COS(RADIANS(AB918))))&gt;90,0,$F$4*$F$5/E927^2*(SIN(RADIANS(G926))*SIN(RADIANS(E928))+COS(RADIANS(G926))*COS(RADIANS(E928))*COS(RADIANS(AB918))))</f>
        <v>#DIV/0!</v>
      </c>
      <c r="AC926" s="3" t="e">
        <f>IF(DEGREES(ACOS(SIN(RADIANS(G926))*SIN(RADIANS(E928))+COS(RADIANS(G926))*COS(RADIANS(E928))*COS(RADIANS(AC918))))&gt;90,0,$F$4*$F$5/E927^2*(SIN(RADIANS(G926))*SIN(RADIANS(E928))+COS(RADIANS(G926))*COS(RADIANS(E928))*COS(RADIANS(AC918))))</f>
        <v>#DIV/0!</v>
      </c>
      <c r="AD926" s="3" t="e">
        <f>IF(DEGREES(ACOS(SIN(RADIANS(G926))*SIN(RADIANS(E928))+COS(RADIANS(G926))*COS(RADIANS(E928))*COS(RADIANS(AD918))))&gt;90,0,$F$4*$F$5/E927^2*(SIN(RADIANS(G926))*SIN(RADIANS(E928))+COS(RADIANS(G926))*COS(RADIANS(E928))*COS(RADIANS(AD918))))</f>
        <v>#DIV/0!</v>
      </c>
      <c r="AE926" s="3" t="e">
        <f>IF(DEGREES(ACOS(SIN(RADIANS(G926))*SIN(RADIANS(E928))+COS(RADIANS(G926))*COS(RADIANS(E928))*COS(RADIANS(AE918))))&gt;90,0,$F$4*$F$5/E927^2*(SIN(RADIANS(G926))*SIN(RADIANS(E928))+COS(RADIANS(G926))*COS(RADIANS(E928))*COS(RADIANS(AE918))))</f>
        <v>#DIV/0!</v>
      </c>
      <c r="AF926" s="3" t="e">
        <f>IF(DEGREES(ACOS(SIN(RADIANS(G926))*SIN(RADIANS(E928))+COS(RADIANS(G926))*COS(RADIANS(E928))*COS(RADIANS(AF918))))&gt;90,0,$F$4*$F$5/E927^2*(SIN(RADIANS(G926))*SIN(RADIANS(E928))+COS(RADIANS(G926))*COS(RADIANS(E928))*COS(RADIANS(AF918))))</f>
        <v>#DIV/0!</v>
      </c>
      <c r="AG926" s="3" t="e">
        <f>IF(DEGREES(ACOS(SIN(RADIANS(G926))*SIN(RADIANS(E928))+COS(RADIANS(G926))*COS(RADIANS(E928))*COS(RADIANS(AG918))))&gt;90,0,$F$4*$F$5/E927^2*(SIN(RADIANS(G926))*SIN(RADIANS(E928))+COS(RADIANS(G926))*COS(RADIANS(E928))*COS(RADIANS(AG918))))</f>
        <v>#DIV/0!</v>
      </c>
      <c r="AH926" s="3" t="e">
        <f>IF(DEGREES(ACOS(SIN(RADIANS(G926))*SIN(RADIANS(E928))+COS(RADIANS(G926))*COS(RADIANS(E928))*COS(RADIANS(AH918))))&gt;90,0,$F$4*$F$5/E927^2*(SIN(RADIANS(G926))*SIN(RADIANS(E928))+COS(RADIANS(G926))*COS(RADIANS(E928))*COS(RADIANS(AH918))))</f>
        <v>#DIV/0!</v>
      </c>
      <c r="AI926" s="3" t="e">
        <f>IF(DEGREES(ACOS(SIN(RADIANS(G926))*SIN(RADIANS(E928))+COS(RADIANS(G926))*COS(RADIANS(E928))*COS(RADIANS(AI918))))&gt;90,0,$F$4*$F$5/E927^2*(SIN(RADIANS(G926))*SIN(RADIANS(E928))+COS(RADIANS(G926))*COS(RADIANS(E928))*COS(RADIANS(AI918))))</f>
        <v>#DIV/0!</v>
      </c>
      <c r="AJ926" s="3" t="e">
        <f>IF(DEGREES(ACOS(SIN(RADIANS(G926))*SIN(RADIANS(E928))+COS(RADIANS(G926))*COS(RADIANS(E928))*COS(RADIANS(AJ918))))&gt;90,0,$F$4*$F$5/E927^2*(SIN(RADIANS(G926))*SIN(RADIANS(E928))+COS(RADIANS(G926))*COS(RADIANS(E928))*COS(RADIANS(AJ918))))</f>
        <v>#DIV/0!</v>
      </c>
      <c r="AK926" s="3">
        <f>IF(DEGREES(ACOS(SIN(RADIANS(G926))*SIN(RADIANS(E928))+COS(RADIANS(G926))*COS(RADIANS(E928))*COS(RADIANS(AK918))))&gt;90,0,$F$4*$F$5/E927^2*(SIN(RADIANS(G926))*SIN(RADIANS(E928))+COS(RADIANS(G926))*COS(RADIANS(E928))*COS(RADIANS(AK918))))</f>
        <v>0</v>
      </c>
      <c r="AL926" s="3">
        <f>IF(DEGREES(ACOS(SIN(RADIANS(G926))*SIN(RADIANS(E928))+COS(RADIANS(G926))*COS(RADIANS(E928))*COS(RADIANS(AL918))))&gt;90,0,$F$4*$F$5/E927^2*(SIN(RADIANS(G926))*SIN(RADIANS(E928))+COS(RADIANS(G926))*COS(RADIANS(E928))*COS(RADIANS(AL918))))</f>
        <v>0</v>
      </c>
      <c r="AM926" s="3">
        <f>IF(DEGREES(ACOS(SIN(RADIANS(G926))*SIN(RADIANS(E928))+COS(RADIANS(G926))*COS(RADIANS(E928))*COS(RADIANS(AM918))))&gt;90,0,$F$4*$F$5/E927^2*(SIN(RADIANS(G926))*SIN(RADIANS(E928))+COS(RADIANS(G926))*COS(RADIANS(E928))*COS(RADIANS(AM918))))</f>
        <v>0</v>
      </c>
      <c r="AN926" s="3">
        <f>IF(DEGREES(ACOS(SIN(RADIANS(G926))*SIN(RADIANS(E928))+COS(RADIANS(G926))*COS(RADIANS(E928))*COS(RADIANS(AN918))))&gt;90,0,$F$4*$F$5/E927^2*(SIN(RADIANS(G926))*SIN(RADIANS(E928))+COS(RADIANS(G926))*COS(RADIANS(E928))*COS(RADIANS(AN918))))</f>
        <v>0</v>
      </c>
      <c r="AO926" s="3">
        <f>IF(DEGREES(ACOS(SIN(RADIANS(G926))*SIN(RADIANS(E928))+COS(RADIANS(G926))*COS(RADIANS(E928))*COS(RADIANS(AO918))))&gt;90,0,$F$4*$F$5/E927^2*(SIN(RADIANS(G926))*SIN(RADIANS(E928))+COS(RADIANS(G926))*COS(RADIANS(E928))*COS(RADIANS(AO918))))</f>
        <v>0</v>
      </c>
      <c r="AP926" s="3">
        <f>IF(DEGREES(ACOS(SIN(RADIANS(G926))*SIN(RADIANS(E928))+COS(RADIANS(G926))*COS(RADIANS(E928))*COS(RADIANS(AP918))))&gt;90,0,$F$4*$F$5/E927^2*(SIN(RADIANS(G926))*SIN(RADIANS(E928))+COS(RADIANS(G926))*COS(RADIANS(E928))*COS(RADIANS(AP918))))</f>
        <v>0</v>
      </c>
      <c r="AQ926" s="3">
        <f>IF(DEGREES(ACOS(SIN(RADIANS(G926))*SIN(RADIANS(E928))+COS(RADIANS(G926))*COS(RADIANS(E928))*COS(RADIANS(AQ918))))&gt;90,0,$F$4*$F$5/E927^2*(SIN(RADIANS(G926))*SIN(RADIANS(E928))+COS(RADIANS(G926))*COS(RADIANS(E928))*COS(RADIANS(AQ918))))</f>
        <v>0</v>
      </c>
      <c r="AR926" s="3">
        <f>IF(DEGREES(ACOS(SIN(RADIANS(G926))*SIN(RADIANS(E928))+COS(RADIANS(G926))*COS(RADIANS(E928))*COS(RADIANS(AR918))))&gt;90,0,$F$4*$F$5/E927^2*(SIN(RADIANS(G926))*SIN(RADIANS(E928))+COS(RADIANS(G926))*COS(RADIANS(E928))*COS(RADIANS(AR918))))</f>
        <v>0</v>
      </c>
    </row>
    <row r="927" spans="2:44" ht="15.75" customHeight="1" x14ac:dyDescent="0.2">
      <c r="B927" s="20" t="s">
        <v>788</v>
      </c>
      <c r="E927" s="3">
        <f>$F$6*(1-$F$7^2)/(1+$F$7*COS(RADIANS(E921)))</f>
        <v>0</v>
      </c>
      <c r="G927" s="3">
        <v>20</v>
      </c>
      <c r="I927" s="3">
        <f>IF(DEGREES(ACOS(SIN(RADIANS(G927))*SIN(RADIANS(E928))+COS(RADIANS(G927))*COS(RADIANS(E928))*COS(RADIANS(I918))))&gt;90,0,$F$4*$F$5/E927^2*(SIN(RADIANS(G927))*SIN(RADIANS(E928))+COS(RADIANS(G927))*COS(RADIANS(E928))*COS(RADIANS(I918))))</f>
        <v>0</v>
      </c>
      <c r="J927" s="3">
        <f>IF(DEGREES(ACOS(SIN(RADIANS(G927))*SIN(RADIANS(E928))+COS(RADIANS(G927))*COS(RADIANS(E928))*COS(RADIANS(J918))))&gt;90,0,$F$4*$F$5/E927^2*(SIN(RADIANS(G927))*SIN(RADIANS(E928))+COS(RADIANS(G927))*COS(RADIANS(E928))*COS(RADIANS(J918))))</f>
        <v>0</v>
      </c>
      <c r="K927" s="3">
        <f>IF(DEGREES(ACOS(SIN(RADIANS(G927))*SIN(RADIANS(E928))+COS(RADIANS(G927))*COS(RADIANS(E928))*COS(RADIANS(K918))))&gt;90,0,$F$4*$F$5/E927^2*(SIN(RADIANS(G927))*SIN(RADIANS(E928))+COS(RADIANS(G927))*COS(RADIANS(E928))*COS(RADIANS(K918))))</f>
        <v>0</v>
      </c>
      <c r="L927" s="3">
        <f>IF(DEGREES(ACOS(SIN(RADIANS(G927))*SIN(RADIANS(E928))+COS(RADIANS(G927))*COS(RADIANS(E928))*COS(RADIANS(L918))))&gt;90,0,$F$4*$F$5/E927^2*(SIN(RADIANS(G927))*SIN(RADIANS(E928))+COS(RADIANS(G927))*COS(RADIANS(E928))*COS(RADIANS(L918))))</f>
        <v>0</v>
      </c>
      <c r="M927" s="3">
        <f>IF(DEGREES(ACOS(SIN(RADIANS(G927))*SIN(RADIANS(E928))+COS(RADIANS(G927))*COS(RADIANS(E928))*COS(RADIANS(M918))))&gt;90,0,$F$4*$F$5/E927^2*(SIN(RADIANS(G927))*SIN(RADIANS(E928))+COS(RADIANS(G927))*COS(RADIANS(E928))*COS(RADIANS(M918))))</f>
        <v>0</v>
      </c>
      <c r="N927" s="3">
        <f>IF(DEGREES(ACOS(SIN(RADIANS(G927))*SIN(RADIANS(E928))+COS(RADIANS(G927))*COS(RADIANS(E928))*COS(RADIANS(N918))))&gt;90,0,$F$4*$F$5/E927^2*(SIN(RADIANS(G927))*SIN(RADIANS(E928))+COS(RADIANS(G927))*COS(RADIANS(E928))*COS(RADIANS(N918))))</f>
        <v>0</v>
      </c>
      <c r="O927" s="3">
        <f>IF(DEGREES(ACOS(SIN(RADIANS(G927))*SIN(RADIANS(E928))+COS(RADIANS(G927))*COS(RADIANS(E928))*COS(RADIANS(O918))))&gt;90,0,$F$4*$F$5/E927^2*(SIN(RADIANS(G927))*SIN(RADIANS(E928))+COS(RADIANS(G927))*COS(RADIANS(E928))*COS(RADIANS(O918))))</f>
        <v>0</v>
      </c>
      <c r="P927" s="3">
        <f>IF(DEGREES(ACOS(SIN(RADIANS(G927))*SIN(RADIANS(E928))+COS(RADIANS(G927))*COS(RADIANS(E928))*COS(RADIANS(P918))))&gt;90,0,$F$4*$F$5/E927^2*(SIN(RADIANS(G927))*SIN(RADIANS(E928))+COS(RADIANS(G927))*COS(RADIANS(E928))*COS(RADIANS(P918))))</f>
        <v>0</v>
      </c>
      <c r="Q927" s="3">
        <f>IF(DEGREES(ACOS(SIN(RADIANS(G927))*SIN(RADIANS(E928))+COS(RADIANS(G927))*COS(RADIANS(E928))*COS(RADIANS(Q918))))&gt;90,0,$F$4*$F$5/E927^2*(SIN(RADIANS(G927))*SIN(RADIANS(E928))+COS(RADIANS(G927))*COS(RADIANS(E928))*COS(RADIANS(Q918))))</f>
        <v>0</v>
      </c>
      <c r="R927" s="3" t="e">
        <f>IF(DEGREES(ACOS(SIN(RADIANS(G927))*SIN(RADIANS(E928))+COS(RADIANS(G927))*COS(RADIANS(E928))*COS(RADIANS(R918))))&gt;90,0,$F$4*$F$5/E927^2*(SIN(RADIANS(G927))*SIN(RADIANS(E928))+COS(RADIANS(G927))*COS(RADIANS(E928))*COS(RADIANS(R918))))</f>
        <v>#DIV/0!</v>
      </c>
      <c r="S927" s="3" t="e">
        <f>IF(DEGREES(ACOS(SIN(RADIANS(G927))*SIN(RADIANS(E928))+COS(RADIANS(G927))*COS(RADIANS(E928))*COS(RADIANS(S918))))&gt;90,0,$F$4*$F$5/E927^2*(SIN(RADIANS(G927))*SIN(RADIANS(E928))+COS(RADIANS(G927))*COS(RADIANS(E928))*COS(RADIANS(S918))))</f>
        <v>#DIV/0!</v>
      </c>
      <c r="T927" s="3" t="e">
        <f>IF(DEGREES(ACOS(SIN(RADIANS(G927))*SIN(RADIANS(E928))+COS(RADIANS(G927))*COS(RADIANS(E928))*COS(RADIANS(T918))))&gt;90,0,$F$4*$F$5/E927^2*(SIN(RADIANS(G927))*SIN(RADIANS(E928))+COS(RADIANS(G927))*COS(RADIANS(E928))*COS(RADIANS(T918))))</f>
        <v>#DIV/0!</v>
      </c>
      <c r="U927" s="3" t="e">
        <f>IF(DEGREES(ACOS(SIN(RADIANS(G927))*SIN(RADIANS(E928))+COS(RADIANS(G927))*COS(RADIANS(E928))*COS(RADIANS(U918))))&gt;90,0,$F$4*$F$5/E927^2*(SIN(RADIANS(G927))*SIN(RADIANS(E928))+COS(RADIANS(G927))*COS(RADIANS(E928))*COS(RADIANS(U918))))</f>
        <v>#DIV/0!</v>
      </c>
      <c r="V927" s="3" t="e">
        <f>IF(DEGREES(ACOS(SIN(RADIANS(G927))*SIN(RADIANS(E928))+COS(RADIANS(G927))*COS(RADIANS(E928))*COS(RADIANS(V918))))&gt;90,0,$F$4*$F$5/E927^2*(SIN(RADIANS(G927))*SIN(RADIANS(E928))+COS(RADIANS(G927))*COS(RADIANS(E928))*COS(RADIANS(V918))))</f>
        <v>#DIV/0!</v>
      </c>
      <c r="W927" s="3" t="e">
        <f>IF(DEGREES(ACOS(SIN(RADIANS(G927))*SIN(RADIANS(E928))+COS(RADIANS(G927))*COS(RADIANS(E928))*COS(RADIANS(W918))))&gt;90,0,$F$4*$F$5/E927^2*(SIN(RADIANS(G927))*SIN(RADIANS(E928))+COS(RADIANS(G927))*COS(RADIANS(E928))*COS(RADIANS(W918))))</f>
        <v>#DIV/0!</v>
      </c>
      <c r="X927" s="3" t="e">
        <f>IF(DEGREES(ACOS(SIN(RADIANS(G927))*SIN(RADIANS(E928))+COS(RADIANS(G927))*COS(RADIANS(E928))*COS(RADIANS(X918))))&gt;90,0,$F$4*$F$5/E927^2*(SIN(RADIANS(G927))*SIN(RADIANS(E928))+COS(RADIANS(G927))*COS(RADIANS(E928))*COS(RADIANS(X918))))</f>
        <v>#DIV/0!</v>
      </c>
      <c r="Y927" s="3" t="e">
        <f>IF(DEGREES(ACOS(SIN(RADIANS(G927))*SIN(RADIANS(E928))+COS(RADIANS(G927))*COS(RADIANS(E928))*COS(RADIANS(Y918))))&gt;90,0,$F$4*$F$5/E927^2*(SIN(RADIANS(G927))*SIN(RADIANS(E928))+COS(RADIANS(G927))*COS(RADIANS(E928))*COS(RADIANS(Y918))))</f>
        <v>#DIV/0!</v>
      </c>
      <c r="Z927" s="3" t="e">
        <f>IF(DEGREES(ACOS(SIN(RADIANS(G927))*SIN(RADIANS(E928))+COS(RADIANS(G927))*COS(RADIANS(E928))*COS(RADIANS(Z918))))&gt;90,0,$F$4*$F$5/E927^2*(SIN(RADIANS(G927))*SIN(RADIANS(E928))+COS(RADIANS(G927))*COS(RADIANS(E928))*COS(RADIANS(Z918))))</f>
        <v>#DIV/0!</v>
      </c>
      <c r="AA927" s="3" t="e">
        <f>IF(DEGREES(ACOS(SIN(RADIANS(G927))*SIN(RADIANS(E928))+COS(RADIANS(G927))*COS(RADIANS(E928))*COS(RADIANS(AA918))))&gt;90,0,$F$4*$F$5/E927^2*(SIN(RADIANS(G927))*SIN(RADIANS(E928))+COS(RADIANS(G927))*COS(RADIANS(E928))*COS(RADIANS(AA918))))</f>
        <v>#DIV/0!</v>
      </c>
      <c r="AB927" s="3" t="e">
        <f>IF(DEGREES(ACOS(SIN(RADIANS(G927))*SIN(RADIANS(E928))+COS(RADIANS(G927))*COS(RADIANS(E928))*COS(RADIANS(AB918))))&gt;90,0,$F$4*$F$5/E927^2*(SIN(RADIANS(G927))*SIN(RADIANS(E928))+COS(RADIANS(G927))*COS(RADIANS(E928))*COS(RADIANS(AB918))))</f>
        <v>#DIV/0!</v>
      </c>
      <c r="AC927" s="3" t="e">
        <f>IF(DEGREES(ACOS(SIN(RADIANS(G927))*SIN(RADIANS(E928))+COS(RADIANS(G927))*COS(RADIANS(E928))*COS(RADIANS(AC918))))&gt;90,0,$F$4*$F$5/E927^2*(SIN(RADIANS(G927))*SIN(RADIANS(E928))+COS(RADIANS(G927))*COS(RADIANS(E928))*COS(RADIANS(AC918))))</f>
        <v>#DIV/0!</v>
      </c>
      <c r="AD927" s="3" t="e">
        <f>IF(DEGREES(ACOS(SIN(RADIANS(G927))*SIN(RADIANS(E928))+COS(RADIANS(G927))*COS(RADIANS(E928))*COS(RADIANS(AD918))))&gt;90,0,$F$4*$F$5/E927^2*(SIN(RADIANS(G927))*SIN(RADIANS(E928))+COS(RADIANS(G927))*COS(RADIANS(E928))*COS(RADIANS(AD918))))</f>
        <v>#DIV/0!</v>
      </c>
      <c r="AE927" s="3" t="e">
        <f>IF(DEGREES(ACOS(SIN(RADIANS(G927))*SIN(RADIANS(E928))+COS(RADIANS(G927))*COS(RADIANS(E928))*COS(RADIANS(AE918))))&gt;90,0,$F$4*$F$5/E927^2*(SIN(RADIANS(G927))*SIN(RADIANS(E928))+COS(RADIANS(G927))*COS(RADIANS(E928))*COS(RADIANS(AE918))))</f>
        <v>#DIV/0!</v>
      </c>
      <c r="AF927" s="3" t="e">
        <f>IF(DEGREES(ACOS(SIN(RADIANS(G927))*SIN(RADIANS(E928))+COS(RADIANS(G927))*COS(RADIANS(E928))*COS(RADIANS(AF918))))&gt;90,0,$F$4*$F$5/E927^2*(SIN(RADIANS(G927))*SIN(RADIANS(E928))+COS(RADIANS(G927))*COS(RADIANS(E928))*COS(RADIANS(AF918))))</f>
        <v>#DIV/0!</v>
      </c>
      <c r="AG927" s="3" t="e">
        <f>IF(DEGREES(ACOS(SIN(RADIANS(G927))*SIN(RADIANS(E928))+COS(RADIANS(G927))*COS(RADIANS(E928))*COS(RADIANS(AG918))))&gt;90,0,$F$4*$F$5/E927^2*(SIN(RADIANS(G927))*SIN(RADIANS(E928))+COS(RADIANS(G927))*COS(RADIANS(E928))*COS(RADIANS(AG918))))</f>
        <v>#DIV/0!</v>
      </c>
      <c r="AH927" s="3" t="e">
        <f>IF(DEGREES(ACOS(SIN(RADIANS(G927))*SIN(RADIANS(E928))+COS(RADIANS(G927))*COS(RADIANS(E928))*COS(RADIANS(AH918))))&gt;90,0,$F$4*$F$5/E927^2*(SIN(RADIANS(G927))*SIN(RADIANS(E928))+COS(RADIANS(G927))*COS(RADIANS(E928))*COS(RADIANS(AH918))))</f>
        <v>#DIV/0!</v>
      </c>
      <c r="AI927" s="3" t="e">
        <f>IF(DEGREES(ACOS(SIN(RADIANS(G927))*SIN(RADIANS(E928))+COS(RADIANS(G927))*COS(RADIANS(E928))*COS(RADIANS(AI918))))&gt;90,0,$F$4*$F$5/E927^2*(SIN(RADIANS(G927))*SIN(RADIANS(E928))+COS(RADIANS(G927))*COS(RADIANS(E928))*COS(RADIANS(AI918))))</f>
        <v>#DIV/0!</v>
      </c>
      <c r="AJ927" s="3" t="e">
        <f>IF(DEGREES(ACOS(SIN(RADIANS(G927))*SIN(RADIANS(E928))+COS(RADIANS(G927))*COS(RADIANS(E928))*COS(RADIANS(AJ918))))&gt;90,0,$F$4*$F$5/E927^2*(SIN(RADIANS(G927))*SIN(RADIANS(E928))+COS(RADIANS(G927))*COS(RADIANS(E928))*COS(RADIANS(AJ918))))</f>
        <v>#DIV/0!</v>
      </c>
      <c r="AK927" s="3">
        <f>IF(DEGREES(ACOS(SIN(RADIANS(G927))*SIN(RADIANS(E928))+COS(RADIANS(G927))*COS(RADIANS(E928))*COS(RADIANS(AK918))))&gt;90,0,$F$4*$F$5/E927^2*(SIN(RADIANS(G927))*SIN(RADIANS(E928))+COS(RADIANS(G927))*COS(RADIANS(E928))*COS(RADIANS(AK918))))</f>
        <v>0</v>
      </c>
      <c r="AL927" s="3">
        <f>IF(DEGREES(ACOS(SIN(RADIANS(G927))*SIN(RADIANS(E928))+COS(RADIANS(G927))*COS(RADIANS(E928))*COS(RADIANS(AL918))))&gt;90,0,$F$4*$F$5/E927^2*(SIN(RADIANS(G927))*SIN(RADIANS(E928))+COS(RADIANS(G927))*COS(RADIANS(E928))*COS(RADIANS(AL918))))</f>
        <v>0</v>
      </c>
      <c r="AM927" s="3">
        <f>IF(DEGREES(ACOS(SIN(RADIANS(G927))*SIN(RADIANS(E928))+COS(RADIANS(G927))*COS(RADIANS(E928))*COS(RADIANS(AM918))))&gt;90,0,$F$4*$F$5/E927^2*(SIN(RADIANS(G927))*SIN(RADIANS(E928))+COS(RADIANS(G927))*COS(RADIANS(E928))*COS(RADIANS(AM918))))</f>
        <v>0</v>
      </c>
      <c r="AN927" s="3">
        <f>IF(DEGREES(ACOS(SIN(RADIANS(G927))*SIN(RADIANS(E928))+COS(RADIANS(G927))*COS(RADIANS(E928))*COS(RADIANS(AN918))))&gt;90,0,$F$4*$F$5/E927^2*(SIN(RADIANS(G927))*SIN(RADIANS(E928))+COS(RADIANS(G927))*COS(RADIANS(E928))*COS(RADIANS(AN918))))</f>
        <v>0</v>
      </c>
      <c r="AO927" s="3">
        <f>IF(DEGREES(ACOS(SIN(RADIANS(G927))*SIN(RADIANS(E928))+COS(RADIANS(G927))*COS(RADIANS(E928))*COS(RADIANS(AO918))))&gt;90,0,$F$4*$F$5/E927^2*(SIN(RADIANS(G927))*SIN(RADIANS(E928))+COS(RADIANS(G927))*COS(RADIANS(E928))*COS(RADIANS(AO918))))</f>
        <v>0</v>
      </c>
      <c r="AP927" s="3">
        <f>IF(DEGREES(ACOS(SIN(RADIANS(G927))*SIN(RADIANS(E928))+COS(RADIANS(G927))*COS(RADIANS(E928))*COS(RADIANS(AP918))))&gt;90,0,$F$4*$F$5/E927^2*(SIN(RADIANS(G927))*SIN(RADIANS(E928))+COS(RADIANS(G927))*COS(RADIANS(E928))*COS(RADIANS(AP918))))</f>
        <v>0</v>
      </c>
      <c r="AQ927" s="3">
        <f>IF(DEGREES(ACOS(SIN(RADIANS(G927))*SIN(RADIANS(E928))+COS(RADIANS(G927))*COS(RADIANS(E928))*COS(RADIANS(AQ918))))&gt;90,0,$F$4*$F$5/E927^2*(SIN(RADIANS(G927))*SIN(RADIANS(E928))+COS(RADIANS(G927))*COS(RADIANS(E928))*COS(RADIANS(AQ918))))</f>
        <v>0</v>
      </c>
      <c r="AR927" s="3">
        <f>IF(DEGREES(ACOS(SIN(RADIANS(G927))*SIN(RADIANS(E928))+COS(RADIANS(G927))*COS(RADIANS(E928))*COS(RADIANS(AR918))))&gt;90,0,$F$4*$F$5/E927^2*(SIN(RADIANS(G927))*SIN(RADIANS(E928))+COS(RADIANS(G927))*COS(RADIANS(E928))*COS(RADIANS(AR918))))</f>
        <v>0</v>
      </c>
    </row>
    <row r="928" spans="2:44" ht="15.75" customHeight="1" x14ac:dyDescent="0.2">
      <c r="B928" s="20" t="s">
        <v>737</v>
      </c>
      <c r="E928" s="3">
        <f>IF($F$8&gt;90,180-$F$8,$F$8)*SIN(RADIANS(E922))</f>
        <v>0</v>
      </c>
      <c r="G928" s="3">
        <v>10</v>
      </c>
      <c r="I928" s="3">
        <f>IF(DEGREES(ACOS(SIN(RADIANS(G928))*SIN(RADIANS(E928))+COS(RADIANS(G928))*COS(RADIANS(E928))*COS(RADIANS(I918))))&gt;90,0,$F$4*$F$5/E927^2*(SIN(RADIANS(G928))*SIN(RADIANS(E928))+COS(RADIANS(G928))*COS(RADIANS(E928))*COS(RADIANS(I918))))</f>
        <v>0</v>
      </c>
      <c r="J928" s="3">
        <f>IF(DEGREES(ACOS(SIN(RADIANS(G928))*SIN(RADIANS(E928))+COS(RADIANS(G928))*COS(RADIANS(E928))*COS(RADIANS(J918))))&gt;90,0,$F$4*$F$5/E927^2*(SIN(RADIANS(G928))*SIN(RADIANS(E928))+COS(RADIANS(G928))*COS(RADIANS(E928))*COS(RADIANS(J918))))</f>
        <v>0</v>
      </c>
      <c r="K928" s="3">
        <f>IF(DEGREES(ACOS(SIN(RADIANS(G928))*SIN(RADIANS(E928))+COS(RADIANS(G928))*COS(RADIANS(E928))*COS(RADIANS(K918))))&gt;90,0,$F$4*$F$5/E927^2*(SIN(RADIANS(G928))*SIN(RADIANS(E928))+COS(RADIANS(G928))*COS(RADIANS(E928))*COS(RADIANS(K918))))</f>
        <v>0</v>
      </c>
      <c r="L928" s="3">
        <f>IF(DEGREES(ACOS(SIN(RADIANS(G928))*SIN(RADIANS(E928))+COS(RADIANS(G928))*COS(RADIANS(E928))*COS(RADIANS(L918))))&gt;90,0,$F$4*$F$5/E927^2*(SIN(RADIANS(G928))*SIN(RADIANS(E928))+COS(RADIANS(G928))*COS(RADIANS(E928))*COS(RADIANS(L918))))</f>
        <v>0</v>
      </c>
      <c r="M928" s="3">
        <f>IF(DEGREES(ACOS(SIN(RADIANS(G928))*SIN(RADIANS(E928))+COS(RADIANS(G928))*COS(RADIANS(E928))*COS(RADIANS(M918))))&gt;90,0,$F$4*$F$5/E927^2*(SIN(RADIANS(G928))*SIN(RADIANS(E928))+COS(RADIANS(G928))*COS(RADIANS(E928))*COS(RADIANS(M918))))</f>
        <v>0</v>
      </c>
      <c r="N928" s="3">
        <f>IF(DEGREES(ACOS(SIN(RADIANS(G928))*SIN(RADIANS(E928))+COS(RADIANS(G928))*COS(RADIANS(E928))*COS(RADIANS(N918))))&gt;90,0,$F$4*$F$5/E927^2*(SIN(RADIANS(G928))*SIN(RADIANS(E928))+COS(RADIANS(G928))*COS(RADIANS(E928))*COS(RADIANS(N918))))</f>
        <v>0</v>
      </c>
      <c r="O928" s="3">
        <f>IF(DEGREES(ACOS(SIN(RADIANS(G928))*SIN(RADIANS(E928))+COS(RADIANS(G928))*COS(RADIANS(E928))*COS(RADIANS(O918))))&gt;90,0,$F$4*$F$5/E927^2*(SIN(RADIANS(G928))*SIN(RADIANS(E928))+COS(RADIANS(G928))*COS(RADIANS(E928))*COS(RADIANS(O918))))</f>
        <v>0</v>
      </c>
      <c r="P928" s="3">
        <f>IF(DEGREES(ACOS(SIN(RADIANS(G928))*SIN(RADIANS(E928))+COS(RADIANS(G928))*COS(RADIANS(E928))*COS(RADIANS(P918))))&gt;90,0,$F$4*$F$5/E927^2*(SIN(RADIANS(G928))*SIN(RADIANS(E928))+COS(RADIANS(G928))*COS(RADIANS(E928))*COS(RADIANS(P918))))</f>
        <v>0</v>
      </c>
      <c r="Q928" s="3">
        <f>IF(DEGREES(ACOS(SIN(RADIANS(G928))*SIN(RADIANS(E928))+COS(RADIANS(G928))*COS(RADIANS(E928))*COS(RADIANS(Q918))))&gt;90,0,$F$4*$F$5/E927^2*(SIN(RADIANS(G928))*SIN(RADIANS(E928))+COS(RADIANS(G928))*COS(RADIANS(E928))*COS(RADIANS(Q918))))</f>
        <v>0</v>
      </c>
      <c r="R928" s="3" t="e">
        <f>IF(DEGREES(ACOS(SIN(RADIANS(G928))*SIN(RADIANS(E928))+COS(RADIANS(G928))*COS(RADIANS(E928))*COS(RADIANS(R918))))&gt;90,0,$F$4*$F$5/E927^2*(SIN(RADIANS(G928))*SIN(RADIANS(E928))+COS(RADIANS(G928))*COS(RADIANS(E928))*COS(RADIANS(R918))))</f>
        <v>#DIV/0!</v>
      </c>
      <c r="S928" s="3" t="e">
        <f>IF(DEGREES(ACOS(SIN(RADIANS(G928))*SIN(RADIANS(E928))+COS(RADIANS(G928))*COS(RADIANS(E928))*COS(RADIANS(S918))))&gt;90,0,$F$4*$F$5/E927^2*(SIN(RADIANS(G928))*SIN(RADIANS(E928))+COS(RADIANS(G928))*COS(RADIANS(E928))*COS(RADIANS(S918))))</f>
        <v>#DIV/0!</v>
      </c>
      <c r="T928" s="3" t="e">
        <f>IF(DEGREES(ACOS(SIN(RADIANS(G928))*SIN(RADIANS(E928))+COS(RADIANS(G928))*COS(RADIANS(E928))*COS(RADIANS(T918))))&gt;90,0,$F$4*$F$5/E927^2*(SIN(RADIANS(G928))*SIN(RADIANS(E928))+COS(RADIANS(G928))*COS(RADIANS(E928))*COS(RADIANS(T918))))</f>
        <v>#DIV/0!</v>
      </c>
      <c r="U928" s="3" t="e">
        <f>IF(DEGREES(ACOS(SIN(RADIANS(G928))*SIN(RADIANS(E928))+COS(RADIANS(G928))*COS(RADIANS(E928))*COS(RADIANS(U918))))&gt;90,0,$F$4*$F$5/E927^2*(SIN(RADIANS(G928))*SIN(RADIANS(E928))+COS(RADIANS(G928))*COS(RADIANS(E928))*COS(RADIANS(U918))))</f>
        <v>#DIV/0!</v>
      </c>
      <c r="V928" s="3" t="e">
        <f>IF(DEGREES(ACOS(SIN(RADIANS(G928))*SIN(RADIANS(E928))+COS(RADIANS(G928))*COS(RADIANS(E928))*COS(RADIANS(V918))))&gt;90,0,$F$4*$F$5/E927^2*(SIN(RADIANS(G928))*SIN(RADIANS(E928))+COS(RADIANS(G928))*COS(RADIANS(E928))*COS(RADIANS(V918))))</f>
        <v>#DIV/0!</v>
      </c>
      <c r="W928" s="3" t="e">
        <f>IF(DEGREES(ACOS(SIN(RADIANS(G928))*SIN(RADIANS(E928))+COS(RADIANS(G928))*COS(RADIANS(E928))*COS(RADIANS(W918))))&gt;90,0,$F$4*$F$5/E927^2*(SIN(RADIANS(G928))*SIN(RADIANS(E928))+COS(RADIANS(G928))*COS(RADIANS(E928))*COS(RADIANS(W918))))</f>
        <v>#DIV/0!</v>
      </c>
      <c r="X928" s="3" t="e">
        <f>IF(DEGREES(ACOS(SIN(RADIANS(G928))*SIN(RADIANS(E928))+COS(RADIANS(G928))*COS(RADIANS(E928))*COS(RADIANS(X918))))&gt;90,0,$F$4*$F$5/E927^2*(SIN(RADIANS(G928))*SIN(RADIANS(E928))+COS(RADIANS(G928))*COS(RADIANS(E928))*COS(RADIANS(X918))))</f>
        <v>#DIV/0!</v>
      </c>
      <c r="Y928" s="3" t="e">
        <f>IF(DEGREES(ACOS(SIN(RADIANS(G928))*SIN(RADIANS(E928))+COS(RADIANS(G928))*COS(RADIANS(E928))*COS(RADIANS(Y918))))&gt;90,0,$F$4*$F$5/E927^2*(SIN(RADIANS(G928))*SIN(RADIANS(E928))+COS(RADIANS(G928))*COS(RADIANS(E928))*COS(RADIANS(Y918))))</f>
        <v>#DIV/0!</v>
      </c>
      <c r="Z928" s="3" t="e">
        <f>IF(DEGREES(ACOS(SIN(RADIANS(G928))*SIN(RADIANS(E928))+COS(RADIANS(G928))*COS(RADIANS(E928))*COS(RADIANS(Z918))))&gt;90,0,$F$4*$F$5/E927^2*(SIN(RADIANS(G928))*SIN(RADIANS(E928))+COS(RADIANS(G928))*COS(RADIANS(E928))*COS(RADIANS(Z918))))</f>
        <v>#DIV/0!</v>
      </c>
      <c r="AA928" s="3" t="e">
        <f>IF(DEGREES(ACOS(SIN(RADIANS(G928))*SIN(RADIANS(E928))+COS(RADIANS(G928))*COS(RADIANS(E928))*COS(RADIANS(AA918))))&gt;90,0,$F$4*$F$5/E927^2*(SIN(RADIANS(G928))*SIN(RADIANS(E928))+COS(RADIANS(G928))*COS(RADIANS(E928))*COS(RADIANS(AA918))))</f>
        <v>#DIV/0!</v>
      </c>
      <c r="AB928" s="3" t="e">
        <f>IF(DEGREES(ACOS(SIN(RADIANS(G928))*SIN(RADIANS(E928))+COS(RADIANS(G928))*COS(RADIANS(E928))*COS(RADIANS(AB918))))&gt;90,0,$F$4*$F$5/E927^2*(SIN(RADIANS(G928))*SIN(RADIANS(E928))+COS(RADIANS(G928))*COS(RADIANS(E928))*COS(RADIANS(AB918))))</f>
        <v>#DIV/0!</v>
      </c>
      <c r="AC928" s="3" t="e">
        <f>IF(DEGREES(ACOS(SIN(RADIANS(G928))*SIN(RADIANS(E928))+COS(RADIANS(G928))*COS(RADIANS(E928))*COS(RADIANS(AC918))))&gt;90,0,$F$4*$F$5/E927^2*(SIN(RADIANS(G928))*SIN(RADIANS(E928))+COS(RADIANS(G928))*COS(RADIANS(E928))*COS(RADIANS(AC918))))</f>
        <v>#DIV/0!</v>
      </c>
      <c r="AD928" s="3" t="e">
        <f>IF(DEGREES(ACOS(SIN(RADIANS(G928))*SIN(RADIANS(E928))+COS(RADIANS(G928))*COS(RADIANS(E928))*COS(RADIANS(AD918))))&gt;90,0,$F$4*$F$5/E927^2*(SIN(RADIANS(G928))*SIN(RADIANS(E928))+COS(RADIANS(G928))*COS(RADIANS(E928))*COS(RADIANS(AD918))))</f>
        <v>#DIV/0!</v>
      </c>
      <c r="AE928" s="3" t="e">
        <f>IF(DEGREES(ACOS(SIN(RADIANS(G928))*SIN(RADIANS(E928))+COS(RADIANS(G928))*COS(RADIANS(E928))*COS(RADIANS(AE918))))&gt;90,0,$F$4*$F$5/E927^2*(SIN(RADIANS(G928))*SIN(RADIANS(E928))+COS(RADIANS(G928))*COS(RADIANS(E928))*COS(RADIANS(AE918))))</f>
        <v>#DIV/0!</v>
      </c>
      <c r="AF928" s="3" t="e">
        <f>IF(DEGREES(ACOS(SIN(RADIANS(G928))*SIN(RADIANS(E928))+COS(RADIANS(G928))*COS(RADIANS(E928))*COS(RADIANS(AF918))))&gt;90,0,$F$4*$F$5/E927^2*(SIN(RADIANS(G928))*SIN(RADIANS(E928))+COS(RADIANS(G928))*COS(RADIANS(E928))*COS(RADIANS(AF918))))</f>
        <v>#DIV/0!</v>
      </c>
      <c r="AG928" s="3" t="e">
        <f>IF(DEGREES(ACOS(SIN(RADIANS(G928))*SIN(RADIANS(E928))+COS(RADIANS(G928))*COS(RADIANS(E928))*COS(RADIANS(AG918))))&gt;90,0,$F$4*$F$5/E927^2*(SIN(RADIANS(G928))*SIN(RADIANS(E928))+COS(RADIANS(G928))*COS(RADIANS(E928))*COS(RADIANS(AG918))))</f>
        <v>#DIV/0!</v>
      </c>
      <c r="AH928" s="3" t="e">
        <f>IF(DEGREES(ACOS(SIN(RADIANS(G928))*SIN(RADIANS(E928))+COS(RADIANS(G928))*COS(RADIANS(E928))*COS(RADIANS(AH918))))&gt;90,0,$F$4*$F$5/E927^2*(SIN(RADIANS(G928))*SIN(RADIANS(E928))+COS(RADIANS(G928))*COS(RADIANS(E928))*COS(RADIANS(AH918))))</f>
        <v>#DIV/0!</v>
      </c>
      <c r="AI928" s="3" t="e">
        <f>IF(DEGREES(ACOS(SIN(RADIANS(G928))*SIN(RADIANS(E928))+COS(RADIANS(G928))*COS(RADIANS(E928))*COS(RADIANS(AI918))))&gt;90,0,$F$4*$F$5/E927^2*(SIN(RADIANS(G928))*SIN(RADIANS(E928))+COS(RADIANS(G928))*COS(RADIANS(E928))*COS(RADIANS(AI918))))</f>
        <v>#DIV/0!</v>
      </c>
      <c r="AJ928" s="3" t="e">
        <f>IF(DEGREES(ACOS(SIN(RADIANS(G928))*SIN(RADIANS(E928))+COS(RADIANS(G928))*COS(RADIANS(E928))*COS(RADIANS(AJ918))))&gt;90,0,$F$4*$F$5/E927^2*(SIN(RADIANS(G928))*SIN(RADIANS(E928))+COS(RADIANS(G928))*COS(RADIANS(E928))*COS(RADIANS(AJ918))))</f>
        <v>#DIV/0!</v>
      </c>
      <c r="AK928" s="3">
        <f>IF(DEGREES(ACOS(SIN(RADIANS(G928))*SIN(RADIANS(E928))+COS(RADIANS(G928))*COS(RADIANS(E928))*COS(RADIANS(AK918))))&gt;90,0,$F$4*$F$5/E927^2*(SIN(RADIANS(G928))*SIN(RADIANS(E928))+COS(RADIANS(G928))*COS(RADIANS(E928))*COS(RADIANS(AK918))))</f>
        <v>0</v>
      </c>
      <c r="AL928" s="3">
        <f>IF(DEGREES(ACOS(SIN(RADIANS(G928))*SIN(RADIANS(E928))+COS(RADIANS(G928))*COS(RADIANS(E928))*COS(RADIANS(AL918))))&gt;90,0,$F$4*$F$5/E927^2*(SIN(RADIANS(G928))*SIN(RADIANS(E928))+COS(RADIANS(G928))*COS(RADIANS(E928))*COS(RADIANS(AL918))))</f>
        <v>0</v>
      </c>
      <c r="AM928" s="3">
        <f>IF(DEGREES(ACOS(SIN(RADIANS(G928))*SIN(RADIANS(E928))+COS(RADIANS(G928))*COS(RADIANS(E928))*COS(RADIANS(AM918))))&gt;90,0,$F$4*$F$5/E927^2*(SIN(RADIANS(G928))*SIN(RADIANS(E928))+COS(RADIANS(G928))*COS(RADIANS(E928))*COS(RADIANS(AM918))))</f>
        <v>0</v>
      </c>
      <c r="AN928" s="3">
        <f>IF(DEGREES(ACOS(SIN(RADIANS(G928))*SIN(RADIANS(E928))+COS(RADIANS(G928))*COS(RADIANS(E928))*COS(RADIANS(AN918))))&gt;90,0,$F$4*$F$5/E927^2*(SIN(RADIANS(G928))*SIN(RADIANS(E928))+COS(RADIANS(G928))*COS(RADIANS(E928))*COS(RADIANS(AN918))))</f>
        <v>0</v>
      </c>
      <c r="AO928" s="3">
        <f>IF(DEGREES(ACOS(SIN(RADIANS(G928))*SIN(RADIANS(E928))+COS(RADIANS(G928))*COS(RADIANS(E928))*COS(RADIANS(AO918))))&gt;90,0,$F$4*$F$5/E927^2*(SIN(RADIANS(G928))*SIN(RADIANS(E928))+COS(RADIANS(G928))*COS(RADIANS(E928))*COS(RADIANS(AO918))))</f>
        <v>0</v>
      </c>
      <c r="AP928" s="3">
        <f>IF(DEGREES(ACOS(SIN(RADIANS(G928))*SIN(RADIANS(E928))+COS(RADIANS(G928))*COS(RADIANS(E928))*COS(RADIANS(AP918))))&gt;90,0,$F$4*$F$5/E927^2*(SIN(RADIANS(G928))*SIN(RADIANS(E928))+COS(RADIANS(G928))*COS(RADIANS(E928))*COS(RADIANS(AP918))))</f>
        <v>0</v>
      </c>
      <c r="AQ928" s="3">
        <f>IF(DEGREES(ACOS(SIN(RADIANS(G928))*SIN(RADIANS(E928))+COS(RADIANS(G928))*COS(RADIANS(E928))*COS(RADIANS(AQ918))))&gt;90,0,$F$4*$F$5/E927^2*(SIN(RADIANS(G928))*SIN(RADIANS(E928))+COS(RADIANS(G928))*COS(RADIANS(E928))*COS(RADIANS(AQ918))))</f>
        <v>0</v>
      </c>
      <c r="AR928" s="3">
        <f>IF(DEGREES(ACOS(SIN(RADIANS(G928))*SIN(RADIANS(E928))+COS(RADIANS(G928))*COS(RADIANS(E928))*COS(RADIANS(AR918))))&gt;90,0,$F$4*$F$5/E927^2*(SIN(RADIANS(G928))*SIN(RADIANS(E928))+COS(RADIANS(G928))*COS(RADIANS(E928))*COS(RADIANS(AR918))))</f>
        <v>0</v>
      </c>
    </row>
    <row r="929" spans="2:44" ht="15.75" customHeight="1" x14ac:dyDescent="0.2">
      <c r="B929" s="20" t="s">
        <v>789</v>
      </c>
      <c r="E929" s="3">
        <f>IF($F$10=0,IF(E920&lt;360,E920,E920-360),($F$10+1)*E920)</f>
        <v>20</v>
      </c>
      <c r="G929" s="3">
        <v>0</v>
      </c>
      <c r="I929" s="3">
        <f>IF(DEGREES(ACOS(SIN(RADIANS(G929))*SIN(RADIANS(E928))+COS(RADIANS(G929))*COS(RADIANS(E928))*COS(RADIANS(I918))))&gt;90,0,$F$4*$F$5/E927^2*(SIN(RADIANS(G929))*SIN(RADIANS(E928))+COS(RADIANS(G929))*COS(RADIANS(E928))*COS(RADIANS(I918))))</f>
        <v>0</v>
      </c>
      <c r="J929" s="3">
        <f>IF(DEGREES(ACOS(SIN(RADIANS(G929))*SIN(RADIANS(E928))+COS(RADIANS(G929))*COS(RADIANS(E928))*COS(RADIANS(J918))))&gt;90,0,$F$4*$F$5/E927^2*(SIN(RADIANS(G929))*SIN(RADIANS(E928))+COS(RADIANS(G929))*COS(RADIANS(E928))*COS(RADIANS(J918))))</f>
        <v>0</v>
      </c>
      <c r="K929" s="3">
        <f>IF(DEGREES(ACOS(SIN(RADIANS(G929))*SIN(RADIANS(E928))+COS(RADIANS(G929))*COS(RADIANS(E928))*COS(RADIANS(K918))))&gt;90,0,$F$4*$F$5/E927^2*(SIN(RADIANS(G929))*SIN(RADIANS(E928))+COS(RADIANS(G929))*COS(RADIANS(E928))*COS(RADIANS(K918))))</f>
        <v>0</v>
      </c>
      <c r="L929" s="3">
        <f>IF(DEGREES(ACOS(SIN(RADIANS(G929))*SIN(RADIANS(E928))+COS(RADIANS(G929))*COS(RADIANS(E928))*COS(RADIANS(L918))))&gt;90,0,$F$4*$F$5/E927^2*(SIN(RADIANS(G929))*SIN(RADIANS(E928))+COS(RADIANS(G929))*COS(RADIANS(E928))*COS(RADIANS(L918))))</f>
        <v>0</v>
      </c>
      <c r="M929" s="3">
        <f>IF(DEGREES(ACOS(SIN(RADIANS(G929))*SIN(RADIANS(E928))+COS(RADIANS(G929))*COS(RADIANS(E928))*COS(RADIANS(M918))))&gt;90,0,$F$4*$F$5/E927^2*(SIN(RADIANS(G929))*SIN(RADIANS(E928))+COS(RADIANS(G929))*COS(RADIANS(E928))*COS(RADIANS(M918))))</f>
        <v>0</v>
      </c>
      <c r="N929" s="3">
        <f>IF(DEGREES(ACOS(SIN(RADIANS(G929))*SIN(RADIANS(E928))+COS(RADIANS(G929))*COS(RADIANS(E928))*COS(RADIANS(N918))))&gt;90,0,$F$4*$F$5/E927^2*(SIN(RADIANS(G929))*SIN(RADIANS(E928))+COS(RADIANS(G929))*COS(RADIANS(E928))*COS(RADIANS(N918))))</f>
        <v>0</v>
      </c>
      <c r="O929" s="3">
        <f>IF(DEGREES(ACOS(SIN(RADIANS(G929))*SIN(RADIANS(E928))+COS(RADIANS(G929))*COS(RADIANS(E928))*COS(RADIANS(O918))))&gt;90,0,$F$4*$F$5/E927^2*(SIN(RADIANS(G929))*SIN(RADIANS(E928))+COS(RADIANS(G929))*COS(RADIANS(E928))*COS(RADIANS(O918))))</f>
        <v>0</v>
      </c>
      <c r="P929" s="3">
        <f>IF(DEGREES(ACOS(SIN(RADIANS(G929))*SIN(RADIANS(E928))+COS(RADIANS(G929))*COS(RADIANS(E928))*COS(RADIANS(P918))))&gt;90,0,$F$4*$F$5/E927^2*(SIN(RADIANS(G929))*SIN(RADIANS(E928))+COS(RADIANS(G929))*COS(RADIANS(E928))*COS(RADIANS(P918))))</f>
        <v>0</v>
      </c>
      <c r="Q929" s="3">
        <f>IF(DEGREES(ACOS(SIN(RADIANS(G929))*SIN(RADIANS(E928))+COS(RADIANS(G929))*COS(RADIANS(E928))*COS(RADIANS(Q918))))&gt;90,0,$F$4*$F$5/E927^2*(SIN(RADIANS(G929))*SIN(RADIANS(E928))+COS(RADIANS(G929))*COS(RADIANS(E928))*COS(RADIANS(Q918))))</f>
        <v>0</v>
      </c>
      <c r="R929" s="3" t="e">
        <f>IF(DEGREES(ACOS(SIN(RADIANS(G929))*SIN(RADIANS(E928))+COS(RADIANS(G929))*COS(RADIANS(E928))*COS(RADIANS(R918))))&gt;90,0,$F$4*$F$5/E927^2*(SIN(RADIANS(G929))*SIN(RADIANS(E928))+COS(RADIANS(G929))*COS(RADIANS(E928))*COS(RADIANS(R918))))</f>
        <v>#DIV/0!</v>
      </c>
      <c r="S929" s="3" t="e">
        <f>IF(DEGREES(ACOS(SIN(RADIANS(G929))*SIN(RADIANS(E928))+COS(RADIANS(G929))*COS(RADIANS(E928))*COS(RADIANS(S918))))&gt;90,0,$F$4*$F$5/E927^2*(SIN(RADIANS(G929))*SIN(RADIANS(E928))+COS(RADIANS(G929))*COS(RADIANS(E928))*COS(RADIANS(S918))))</f>
        <v>#DIV/0!</v>
      </c>
      <c r="T929" s="3" t="e">
        <f>IF(DEGREES(ACOS(SIN(RADIANS(G929))*SIN(RADIANS(E928))+COS(RADIANS(G929))*COS(RADIANS(E928))*COS(RADIANS(T918))))&gt;90,0,$F$4*$F$5/E927^2*(SIN(RADIANS(G929))*SIN(RADIANS(E928))+COS(RADIANS(G929))*COS(RADIANS(E928))*COS(RADIANS(T918))))</f>
        <v>#DIV/0!</v>
      </c>
      <c r="U929" s="3" t="e">
        <f>IF(DEGREES(ACOS(SIN(RADIANS(G929))*SIN(RADIANS(E928))+COS(RADIANS(G929))*COS(RADIANS(E928))*COS(RADIANS(U918))))&gt;90,0,$F$4*$F$5/E927^2*(SIN(RADIANS(G929))*SIN(RADIANS(E928))+COS(RADIANS(G929))*COS(RADIANS(E928))*COS(RADIANS(U918))))</f>
        <v>#DIV/0!</v>
      </c>
      <c r="V929" s="3" t="e">
        <f>IF(DEGREES(ACOS(SIN(RADIANS(G929))*SIN(RADIANS(E928))+COS(RADIANS(G929))*COS(RADIANS(E928))*COS(RADIANS(V918))))&gt;90,0,$F$4*$F$5/E927^2*(SIN(RADIANS(G929))*SIN(RADIANS(E928))+COS(RADIANS(G929))*COS(RADIANS(E928))*COS(RADIANS(V918))))</f>
        <v>#DIV/0!</v>
      </c>
      <c r="W929" s="3" t="e">
        <f>IF(DEGREES(ACOS(SIN(RADIANS(G929))*SIN(RADIANS(E928))+COS(RADIANS(G929))*COS(RADIANS(E928))*COS(RADIANS(W918))))&gt;90,0,$F$4*$F$5/E927^2*(SIN(RADIANS(G929))*SIN(RADIANS(E928))+COS(RADIANS(G929))*COS(RADIANS(E928))*COS(RADIANS(W918))))</f>
        <v>#DIV/0!</v>
      </c>
      <c r="X929" s="3" t="e">
        <f>IF(DEGREES(ACOS(SIN(RADIANS(G929))*SIN(RADIANS(E928))+COS(RADIANS(G929))*COS(RADIANS(E928))*COS(RADIANS(X918))))&gt;90,0,$F$4*$F$5/E927^2*(SIN(RADIANS(G929))*SIN(RADIANS(E928))+COS(RADIANS(G929))*COS(RADIANS(E928))*COS(RADIANS(X918))))</f>
        <v>#DIV/0!</v>
      </c>
      <c r="Y929" s="3" t="e">
        <f>IF(DEGREES(ACOS(SIN(RADIANS(G929))*SIN(RADIANS(E928))+COS(RADIANS(G929))*COS(RADIANS(E928))*COS(RADIANS(Y918))))&gt;90,0,$F$4*$F$5/E927^2*(SIN(RADIANS(G929))*SIN(RADIANS(E928))+COS(RADIANS(G929))*COS(RADIANS(E928))*COS(RADIANS(Y918))))</f>
        <v>#DIV/0!</v>
      </c>
      <c r="Z929" s="3" t="e">
        <f>IF(DEGREES(ACOS(SIN(RADIANS(G929))*SIN(RADIANS(E928))+COS(RADIANS(G929))*COS(RADIANS(E928))*COS(RADIANS(Z918))))&gt;90,0,$F$4*$F$5/E927^2*(SIN(RADIANS(G929))*SIN(RADIANS(E928))+COS(RADIANS(G929))*COS(RADIANS(E928))*COS(RADIANS(Z918))))</f>
        <v>#DIV/0!</v>
      </c>
      <c r="AA929" s="3" t="e">
        <f>IF(DEGREES(ACOS(SIN(RADIANS(G929))*SIN(RADIANS(E928))+COS(RADIANS(G929))*COS(RADIANS(E928))*COS(RADIANS(AA918))))&gt;90,0,$F$4*$F$5/E927^2*(SIN(RADIANS(G929))*SIN(RADIANS(E928))+COS(RADIANS(G929))*COS(RADIANS(E928))*COS(RADIANS(AA918))))</f>
        <v>#DIV/0!</v>
      </c>
      <c r="AB929" s="3" t="e">
        <f>IF(DEGREES(ACOS(SIN(RADIANS(G929))*SIN(RADIANS(E928))+COS(RADIANS(G929))*COS(RADIANS(E928))*COS(RADIANS(AB918))))&gt;90,0,$F$4*$F$5/E927^2*(SIN(RADIANS(G929))*SIN(RADIANS(E928))+COS(RADIANS(G929))*COS(RADIANS(E928))*COS(RADIANS(AB918))))</f>
        <v>#DIV/0!</v>
      </c>
      <c r="AC929" s="3" t="e">
        <f>IF(DEGREES(ACOS(SIN(RADIANS(G929))*SIN(RADIANS(E928))+COS(RADIANS(G929))*COS(RADIANS(E928))*COS(RADIANS(AC918))))&gt;90,0,$F$4*$F$5/E927^2*(SIN(RADIANS(G929))*SIN(RADIANS(E928))+COS(RADIANS(G929))*COS(RADIANS(E928))*COS(RADIANS(AC918))))</f>
        <v>#DIV/0!</v>
      </c>
      <c r="AD929" s="3" t="e">
        <f>IF(DEGREES(ACOS(SIN(RADIANS(G929))*SIN(RADIANS(E928))+COS(RADIANS(G929))*COS(RADIANS(E928))*COS(RADIANS(AD918))))&gt;90,0,$F$4*$F$5/E927^2*(SIN(RADIANS(G929))*SIN(RADIANS(E928))+COS(RADIANS(G929))*COS(RADIANS(E928))*COS(RADIANS(AD918))))</f>
        <v>#DIV/0!</v>
      </c>
      <c r="AE929" s="3" t="e">
        <f>IF(DEGREES(ACOS(SIN(RADIANS(G929))*SIN(RADIANS(E928))+COS(RADIANS(G929))*COS(RADIANS(E928))*COS(RADIANS(AE918))))&gt;90,0,$F$4*$F$5/E927^2*(SIN(RADIANS(G929))*SIN(RADIANS(E928))+COS(RADIANS(G929))*COS(RADIANS(E928))*COS(RADIANS(AE918))))</f>
        <v>#DIV/0!</v>
      </c>
      <c r="AF929" s="3" t="e">
        <f>IF(DEGREES(ACOS(SIN(RADIANS(G929))*SIN(RADIANS(E928))+COS(RADIANS(G929))*COS(RADIANS(E928))*COS(RADIANS(AF918))))&gt;90,0,$F$4*$F$5/E927^2*(SIN(RADIANS(G929))*SIN(RADIANS(E928))+COS(RADIANS(G929))*COS(RADIANS(E928))*COS(RADIANS(AF918))))</f>
        <v>#DIV/0!</v>
      </c>
      <c r="AG929" s="3" t="e">
        <f>IF(DEGREES(ACOS(SIN(RADIANS(G929))*SIN(RADIANS(E928))+COS(RADIANS(G929))*COS(RADIANS(E928))*COS(RADIANS(AG918))))&gt;90,0,$F$4*$F$5/E927^2*(SIN(RADIANS(G929))*SIN(RADIANS(E928))+COS(RADIANS(G929))*COS(RADIANS(E928))*COS(RADIANS(AG918))))</f>
        <v>#DIV/0!</v>
      </c>
      <c r="AH929" s="3" t="e">
        <f>IF(DEGREES(ACOS(SIN(RADIANS(G929))*SIN(RADIANS(E928))+COS(RADIANS(G929))*COS(RADIANS(E928))*COS(RADIANS(AH918))))&gt;90,0,$F$4*$F$5/E927^2*(SIN(RADIANS(G929))*SIN(RADIANS(E928))+COS(RADIANS(G929))*COS(RADIANS(E928))*COS(RADIANS(AH918))))</f>
        <v>#DIV/0!</v>
      </c>
      <c r="AI929" s="3" t="e">
        <f>IF(DEGREES(ACOS(SIN(RADIANS(G929))*SIN(RADIANS(E928))+COS(RADIANS(G929))*COS(RADIANS(E928))*COS(RADIANS(AI918))))&gt;90,0,$F$4*$F$5/E927^2*(SIN(RADIANS(G929))*SIN(RADIANS(E928))+COS(RADIANS(G929))*COS(RADIANS(E928))*COS(RADIANS(AI918))))</f>
        <v>#DIV/0!</v>
      </c>
      <c r="AJ929" s="3" t="e">
        <f>IF(DEGREES(ACOS(SIN(RADIANS(G929))*SIN(RADIANS(E928))+COS(RADIANS(G929))*COS(RADIANS(E928))*COS(RADIANS(AJ918))))&gt;90,0,$F$4*$F$5/E927^2*(SIN(RADIANS(G929))*SIN(RADIANS(E928))+COS(RADIANS(G929))*COS(RADIANS(E928))*COS(RADIANS(AJ918))))</f>
        <v>#DIV/0!</v>
      </c>
      <c r="AK929" s="3">
        <f>IF(DEGREES(ACOS(SIN(RADIANS(G929))*SIN(RADIANS(E928))+COS(RADIANS(G929))*COS(RADIANS(E928))*COS(RADIANS(AK918))))&gt;90,0,$F$4*$F$5/E927^2*(SIN(RADIANS(G929))*SIN(RADIANS(E928))+COS(RADIANS(G929))*COS(RADIANS(E928))*COS(RADIANS(AK918))))</f>
        <v>0</v>
      </c>
      <c r="AL929" s="3">
        <f>IF(DEGREES(ACOS(SIN(RADIANS(G929))*SIN(RADIANS(E928))+COS(RADIANS(G929))*COS(RADIANS(E928))*COS(RADIANS(AL918))))&gt;90,0,$F$4*$F$5/E927^2*(SIN(RADIANS(G929))*SIN(RADIANS(E928))+COS(RADIANS(G929))*COS(RADIANS(E928))*COS(RADIANS(AL918))))</f>
        <v>0</v>
      </c>
      <c r="AM929" s="3">
        <f>IF(DEGREES(ACOS(SIN(RADIANS(G929))*SIN(RADIANS(E928))+COS(RADIANS(G929))*COS(RADIANS(E928))*COS(RADIANS(AM918))))&gt;90,0,$F$4*$F$5/E927^2*(SIN(RADIANS(G929))*SIN(RADIANS(E928))+COS(RADIANS(G929))*COS(RADIANS(E928))*COS(RADIANS(AM918))))</f>
        <v>0</v>
      </c>
      <c r="AN929" s="3">
        <f>IF(DEGREES(ACOS(SIN(RADIANS(G929))*SIN(RADIANS(E928))+COS(RADIANS(G929))*COS(RADIANS(E928))*COS(RADIANS(AN918))))&gt;90,0,$F$4*$F$5/E927^2*(SIN(RADIANS(G929))*SIN(RADIANS(E928))+COS(RADIANS(G929))*COS(RADIANS(E928))*COS(RADIANS(AN918))))</f>
        <v>0</v>
      </c>
      <c r="AO929" s="3">
        <f>IF(DEGREES(ACOS(SIN(RADIANS(G929))*SIN(RADIANS(E928))+COS(RADIANS(G929))*COS(RADIANS(E928))*COS(RADIANS(AO918))))&gt;90,0,$F$4*$F$5/E927^2*(SIN(RADIANS(G929))*SIN(RADIANS(E928))+COS(RADIANS(G929))*COS(RADIANS(E928))*COS(RADIANS(AO918))))</f>
        <v>0</v>
      </c>
      <c r="AP929" s="3">
        <f>IF(DEGREES(ACOS(SIN(RADIANS(G929))*SIN(RADIANS(E928))+COS(RADIANS(G929))*COS(RADIANS(E928))*COS(RADIANS(AP918))))&gt;90,0,$F$4*$F$5/E927^2*(SIN(RADIANS(G929))*SIN(RADIANS(E928))+COS(RADIANS(G929))*COS(RADIANS(E928))*COS(RADIANS(AP918))))</f>
        <v>0</v>
      </c>
      <c r="AQ929" s="3">
        <f>IF(DEGREES(ACOS(SIN(RADIANS(G929))*SIN(RADIANS(E928))+COS(RADIANS(G929))*COS(RADIANS(E928))*COS(RADIANS(AQ918))))&gt;90,0,$F$4*$F$5/E927^2*(SIN(RADIANS(G929))*SIN(RADIANS(E928))+COS(RADIANS(G929))*COS(RADIANS(E928))*COS(RADIANS(AQ918))))</f>
        <v>0</v>
      </c>
      <c r="AR929" s="3">
        <f>IF(DEGREES(ACOS(SIN(RADIANS(G929))*SIN(RADIANS(E928))+COS(RADIANS(G929))*COS(RADIANS(E928))*COS(RADIANS(AR918))))&gt;90,0,$F$4*$F$5/E927^2*(SIN(RADIANS(G929))*SIN(RADIANS(E928))+COS(RADIANS(G929))*COS(RADIANS(E928))*COS(RADIANS(AR918))))</f>
        <v>0</v>
      </c>
    </row>
    <row r="930" spans="2:44" ht="15.75" customHeight="1" x14ac:dyDescent="0.2">
      <c r="B930" s="20" t="s">
        <v>790</v>
      </c>
      <c r="E930" s="3">
        <f>E929-E921-360*ROUNDDOWN((E929-E921)/360,0)</f>
        <v>0</v>
      </c>
      <c r="G930" s="3">
        <v>-10</v>
      </c>
      <c r="I930" s="3">
        <f>IF(DEGREES(ACOS(SIN(RADIANS(G930))*SIN(RADIANS(E928))+COS(RADIANS(G930))*COS(RADIANS(E928))*COS(RADIANS(I918))))&gt;90,0,$F$4*$F$5/E927^2*(SIN(RADIANS(G930))*SIN(RADIANS(E928))+COS(RADIANS(G930))*COS(RADIANS(E928))*COS(RADIANS(I918))))</f>
        <v>0</v>
      </c>
      <c r="J930" s="3">
        <f>IF(DEGREES(ACOS(SIN(RADIANS(G930))*SIN(RADIANS(E928))+COS(RADIANS(G930))*COS(RADIANS(E928))*COS(RADIANS(J918))))&gt;90,0,$F$4*$F$5/E927^2*(SIN(RADIANS(G930))*SIN(RADIANS(E928))+COS(RADIANS(G930))*COS(RADIANS(E928))*COS(RADIANS(J918))))</f>
        <v>0</v>
      </c>
      <c r="K930" s="3">
        <f>IF(DEGREES(ACOS(SIN(RADIANS(G930))*SIN(RADIANS(E928))+COS(RADIANS(G930))*COS(RADIANS(E928))*COS(RADIANS(K918))))&gt;90,0,$F$4*$F$5/E927^2*(SIN(RADIANS(G930))*SIN(RADIANS(E928))+COS(RADIANS(G930))*COS(RADIANS(E928))*COS(RADIANS(K918))))</f>
        <v>0</v>
      </c>
      <c r="L930" s="3">
        <f>IF(DEGREES(ACOS(SIN(RADIANS(G930))*SIN(RADIANS(E928))+COS(RADIANS(G930))*COS(RADIANS(E928))*COS(RADIANS(L918))))&gt;90,0,$F$4*$F$5/E927^2*(SIN(RADIANS(G930))*SIN(RADIANS(E928))+COS(RADIANS(G930))*COS(RADIANS(E928))*COS(RADIANS(L918))))</f>
        <v>0</v>
      </c>
      <c r="M930" s="3">
        <f>IF(DEGREES(ACOS(SIN(RADIANS(G930))*SIN(RADIANS(E928))+COS(RADIANS(G930))*COS(RADIANS(E928))*COS(RADIANS(M918))))&gt;90,0,$F$4*$F$5/E927^2*(SIN(RADIANS(G930))*SIN(RADIANS(E928))+COS(RADIANS(G930))*COS(RADIANS(E928))*COS(RADIANS(M918))))</f>
        <v>0</v>
      </c>
      <c r="N930" s="3">
        <f>IF(DEGREES(ACOS(SIN(RADIANS(G930))*SIN(RADIANS(E928))+COS(RADIANS(G930))*COS(RADIANS(E928))*COS(RADIANS(N918))))&gt;90,0,$F$4*$F$5/E927^2*(SIN(RADIANS(G930))*SIN(RADIANS(E928))+COS(RADIANS(G930))*COS(RADIANS(E928))*COS(RADIANS(N918))))</f>
        <v>0</v>
      </c>
      <c r="O930" s="3">
        <f>IF(DEGREES(ACOS(SIN(RADIANS(G930))*SIN(RADIANS(E928))+COS(RADIANS(G930))*COS(RADIANS(E928))*COS(RADIANS(O918))))&gt;90,0,$F$4*$F$5/E927^2*(SIN(RADIANS(G930))*SIN(RADIANS(E928))+COS(RADIANS(G930))*COS(RADIANS(E928))*COS(RADIANS(O918))))</f>
        <v>0</v>
      </c>
      <c r="P930" s="3">
        <f>IF(DEGREES(ACOS(SIN(RADIANS(G930))*SIN(RADIANS(E928))+COS(RADIANS(G930))*COS(RADIANS(E928))*COS(RADIANS(P918))))&gt;90,0,$F$4*$F$5/E927^2*(SIN(RADIANS(G930))*SIN(RADIANS(E928))+COS(RADIANS(G930))*COS(RADIANS(E928))*COS(RADIANS(P918))))</f>
        <v>0</v>
      </c>
      <c r="Q930" s="3">
        <f>IF(DEGREES(ACOS(SIN(RADIANS(G930))*SIN(RADIANS(E928))+COS(RADIANS(G930))*COS(RADIANS(E928))*COS(RADIANS(Q918))))&gt;90,0,$F$4*$F$5/E927^2*(SIN(RADIANS(G930))*SIN(RADIANS(E928))+COS(RADIANS(G930))*COS(RADIANS(E928))*COS(RADIANS(Q918))))</f>
        <v>0</v>
      </c>
      <c r="R930" s="3" t="e">
        <f>IF(DEGREES(ACOS(SIN(RADIANS(G930))*SIN(RADIANS(E928))+COS(RADIANS(G930))*COS(RADIANS(E928))*COS(RADIANS(R918))))&gt;90,0,$F$4*$F$5/E927^2*(SIN(RADIANS(G930))*SIN(RADIANS(E928))+COS(RADIANS(G930))*COS(RADIANS(E928))*COS(RADIANS(R918))))</f>
        <v>#DIV/0!</v>
      </c>
      <c r="S930" s="3" t="e">
        <f>IF(DEGREES(ACOS(SIN(RADIANS(G930))*SIN(RADIANS(E928))+COS(RADIANS(G930))*COS(RADIANS(E928))*COS(RADIANS(S918))))&gt;90,0,$F$4*$F$5/E927^2*(SIN(RADIANS(G930))*SIN(RADIANS(E928))+COS(RADIANS(G930))*COS(RADIANS(E928))*COS(RADIANS(S918))))</f>
        <v>#DIV/0!</v>
      </c>
      <c r="T930" s="3" t="e">
        <f>IF(DEGREES(ACOS(SIN(RADIANS(G930))*SIN(RADIANS(E928))+COS(RADIANS(G930))*COS(RADIANS(E928))*COS(RADIANS(T918))))&gt;90,0,$F$4*$F$5/E927^2*(SIN(RADIANS(G930))*SIN(RADIANS(E928))+COS(RADIANS(G930))*COS(RADIANS(E928))*COS(RADIANS(T918))))</f>
        <v>#DIV/0!</v>
      </c>
      <c r="U930" s="3" t="e">
        <f>IF(DEGREES(ACOS(SIN(RADIANS(G930))*SIN(RADIANS(E928))+COS(RADIANS(G930))*COS(RADIANS(E928))*COS(RADIANS(U918))))&gt;90,0,$F$4*$F$5/E927^2*(SIN(RADIANS(G930))*SIN(RADIANS(E928))+COS(RADIANS(G930))*COS(RADIANS(E928))*COS(RADIANS(U918))))</f>
        <v>#DIV/0!</v>
      </c>
      <c r="V930" s="3" t="e">
        <f>IF(DEGREES(ACOS(SIN(RADIANS(G930))*SIN(RADIANS(E928))+COS(RADIANS(G930))*COS(RADIANS(E928))*COS(RADIANS(V918))))&gt;90,0,$F$4*$F$5/E927^2*(SIN(RADIANS(G930))*SIN(RADIANS(E928))+COS(RADIANS(G930))*COS(RADIANS(E928))*COS(RADIANS(V918))))</f>
        <v>#DIV/0!</v>
      </c>
      <c r="W930" s="3" t="e">
        <f>IF(DEGREES(ACOS(SIN(RADIANS(G930))*SIN(RADIANS(E928))+COS(RADIANS(G930))*COS(RADIANS(E928))*COS(RADIANS(W918))))&gt;90,0,$F$4*$F$5/E927^2*(SIN(RADIANS(G930))*SIN(RADIANS(E928))+COS(RADIANS(G930))*COS(RADIANS(E928))*COS(RADIANS(W918))))</f>
        <v>#DIV/0!</v>
      </c>
      <c r="X930" s="3" t="e">
        <f>IF(DEGREES(ACOS(SIN(RADIANS(G930))*SIN(RADIANS(E928))+COS(RADIANS(G930))*COS(RADIANS(E928))*COS(RADIANS(X918))))&gt;90,0,$F$4*$F$5/E927^2*(SIN(RADIANS(G930))*SIN(RADIANS(E928))+COS(RADIANS(G930))*COS(RADIANS(E928))*COS(RADIANS(X918))))</f>
        <v>#DIV/0!</v>
      </c>
      <c r="Y930" s="3" t="e">
        <f>IF(DEGREES(ACOS(SIN(RADIANS(G930))*SIN(RADIANS(E928))+COS(RADIANS(G930))*COS(RADIANS(E928))*COS(RADIANS(Y918))))&gt;90,0,$F$4*$F$5/E927^2*(SIN(RADIANS(G930))*SIN(RADIANS(E928))+COS(RADIANS(G930))*COS(RADIANS(E928))*COS(RADIANS(Y918))))</f>
        <v>#DIV/0!</v>
      </c>
      <c r="Z930" s="3" t="e">
        <f>IF(DEGREES(ACOS(SIN(RADIANS(G930))*SIN(RADIANS(E928))+COS(RADIANS(G930))*COS(RADIANS(E928))*COS(RADIANS(Z918))))&gt;90,0,$F$4*$F$5/E927^2*(SIN(RADIANS(G930))*SIN(RADIANS(E928))+COS(RADIANS(G930))*COS(RADIANS(E928))*COS(RADIANS(Z918))))</f>
        <v>#DIV/0!</v>
      </c>
      <c r="AA930" s="3" t="e">
        <f>IF(DEGREES(ACOS(SIN(RADIANS(G930))*SIN(RADIANS(E928))+COS(RADIANS(G930))*COS(RADIANS(E928))*COS(RADIANS(AA918))))&gt;90,0,$F$4*$F$5/E927^2*(SIN(RADIANS(G930))*SIN(RADIANS(E928))+COS(RADIANS(G930))*COS(RADIANS(E928))*COS(RADIANS(AA918))))</f>
        <v>#DIV/0!</v>
      </c>
      <c r="AB930" s="3" t="e">
        <f>IF(DEGREES(ACOS(SIN(RADIANS(G930))*SIN(RADIANS(E928))+COS(RADIANS(G930))*COS(RADIANS(E928))*COS(RADIANS(AB918))))&gt;90,0,$F$4*$F$5/E927^2*(SIN(RADIANS(G930))*SIN(RADIANS(E928))+COS(RADIANS(G930))*COS(RADIANS(E928))*COS(RADIANS(AB918))))</f>
        <v>#DIV/0!</v>
      </c>
      <c r="AC930" s="3" t="e">
        <f>IF(DEGREES(ACOS(SIN(RADIANS(G930))*SIN(RADIANS(E928))+COS(RADIANS(G930))*COS(RADIANS(E928))*COS(RADIANS(AC918))))&gt;90,0,$F$4*$F$5/E927^2*(SIN(RADIANS(G930))*SIN(RADIANS(E928))+COS(RADIANS(G930))*COS(RADIANS(E928))*COS(RADIANS(AC918))))</f>
        <v>#DIV/0!</v>
      </c>
      <c r="AD930" s="3" t="e">
        <f>IF(DEGREES(ACOS(SIN(RADIANS(G930))*SIN(RADIANS(E928))+COS(RADIANS(G930))*COS(RADIANS(E928))*COS(RADIANS(AD918))))&gt;90,0,$F$4*$F$5/E927^2*(SIN(RADIANS(G930))*SIN(RADIANS(E928))+COS(RADIANS(G930))*COS(RADIANS(E928))*COS(RADIANS(AD918))))</f>
        <v>#DIV/0!</v>
      </c>
      <c r="AE930" s="3" t="e">
        <f>IF(DEGREES(ACOS(SIN(RADIANS(G930))*SIN(RADIANS(E928))+COS(RADIANS(G930))*COS(RADIANS(E928))*COS(RADIANS(AE918))))&gt;90,0,$F$4*$F$5/E927^2*(SIN(RADIANS(G930))*SIN(RADIANS(E928))+COS(RADIANS(G930))*COS(RADIANS(E928))*COS(RADIANS(AE918))))</f>
        <v>#DIV/0!</v>
      </c>
      <c r="AF930" s="3" t="e">
        <f>IF(DEGREES(ACOS(SIN(RADIANS(G930))*SIN(RADIANS(E928))+COS(RADIANS(G930))*COS(RADIANS(E928))*COS(RADIANS(AF918))))&gt;90,0,$F$4*$F$5/E927^2*(SIN(RADIANS(G930))*SIN(RADIANS(E928))+COS(RADIANS(G930))*COS(RADIANS(E928))*COS(RADIANS(AF918))))</f>
        <v>#DIV/0!</v>
      </c>
      <c r="AG930" s="3" t="e">
        <f>IF(DEGREES(ACOS(SIN(RADIANS(G930))*SIN(RADIANS(E928))+COS(RADIANS(G930))*COS(RADIANS(E928))*COS(RADIANS(AG918))))&gt;90,0,$F$4*$F$5/E927^2*(SIN(RADIANS(G930))*SIN(RADIANS(E928))+COS(RADIANS(G930))*COS(RADIANS(E928))*COS(RADIANS(AG918))))</f>
        <v>#DIV/0!</v>
      </c>
      <c r="AH930" s="3" t="e">
        <f>IF(DEGREES(ACOS(SIN(RADIANS(G930))*SIN(RADIANS(E928))+COS(RADIANS(G930))*COS(RADIANS(E928))*COS(RADIANS(AH918))))&gt;90,0,$F$4*$F$5/E927^2*(SIN(RADIANS(G930))*SIN(RADIANS(E928))+COS(RADIANS(G930))*COS(RADIANS(E928))*COS(RADIANS(AH918))))</f>
        <v>#DIV/0!</v>
      </c>
      <c r="AI930" s="3" t="e">
        <f>IF(DEGREES(ACOS(SIN(RADIANS(G930))*SIN(RADIANS(E928))+COS(RADIANS(G930))*COS(RADIANS(E928))*COS(RADIANS(AI918))))&gt;90,0,$F$4*$F$5/E927^2*(SIN(RADIANS(G930))*SIN(RADIANS(E928))+COS(RADIANS(G930))*COS(RADIANS(E928))*COS(RADIANS(AI918))))</f>
        <v>#DIV/0!</v>
      </c>
      <c r="AJ930" s="3" t="e">
        <f>IF(DEGREES(ACOS(SIN(RADIANS(G930))*SIN(RADIANS(E928))+COS(RADIANS(G930))*COS(RADIANS(E928))*COS(RADIANS(AJ918))))&gt;90,0,$F$4*$F$5/E927^2*(SIN(RADIANS(G930))*SIN(RADIANS(E928))+COS(RADIANS(G930))*COS(RADIANS(E928))*COS(RADIANS(AJ918))))</f>
        <v>#DIV/0!</v>
      </c>
      <c r="AK930" s="3">
        <f>IF(DEGREES(ACOS(SIN(RADIANS(G930))*SIN(RADIANS(E928))+COS(RADIANS(G930))*COS(RADIANS(E928))*COS(RADIANS(AK918))))&gt;90,0,$F$4*$F$5/E927^2*(SIN(RADIANS(G930))*SIN(RADIANS(E928))+COS(RADIANS(G930))*COS(RADIANS(E928))*COS(RADIANS(AK918))))</f>
        <v>0</v>
      </c>
      <c r="AL930" s="3">
        <f>IF(DEGREES(ACOS(SIN(RADIANS(G930))*SIN(RADIANS(E928))+COS(RADIANS(G930))*COS(RADIANS(E928))*COS(RADIANS(AL918))))&gt;90,0,$F$4*$F$5/E927^2*(SIN(RADIANS(G930))*SIN(RADIANS(E928))+COS(RADIANS(G930))*COS(RADIANS(E928))*COS(RADIANS(AL918))))</f>
        <v>0</v>
      </c>
      <c r="AM930" s="3">
        <f>IF(DEGREES(ACOS(SIN(RADIANS(G930))*SIN(RADIANS(E928))+COS(RADIANS(G930))*COS(RADIANS(E928))*COS(RADIANS(AM918))))&gt;90,0,$F$4*$F$5/E927^2*(SIN(RADIANS(G930))*SIN(RADIANS(E928))+COS(RADIANS(G930))*COS(RADIANS(E928))*COS(RADIANS(AM918))))</f>
        <v>0</v>
      </c>
      <c r="AN930" s="3">
        <f>IF(DEGREES(ACOS(SIN(RADIANS(G930))*SIN(RADIANS(E928))+COS(RADIANS(G930))*COS(RADIANS(E928))*COS(RADIANS(AN918))))&gt;90,0,$F$4*$F$5/E927^2*(SIN(RADIANS(G930))*SIN(RADIANS(E928))+COS(RADIANS(G930))*COS(RADIANS(E928))*COS(RADIANS(AN918))))</f>
        <v>0</v>
      </c>
      <c r="AO930" s="3">
        <f>IF(DEGREES(ACOS(SIN(RADIANS(G930))*SIN(RADIANS(E928))+COS(RADIANS(G930))*COS(RADIANS(E928))*COS(RADIANS(AO918))))&gt;90,0,$F$4*$F$5/E927^2*(SIN(RADIANS(G930))*SIN(RADIANS(E928))+COS(RADIANS(G930))*COS(RADIANS(E928))*COS(RADIANS(AO918))))</f>
        <v>0</v>
      </c>
      <c r="AP930" s="3">
        <f>IF(DEGREES(ACOS(SIN(RADIANS(G930))*SIN(RADIANS(E928))+COS(RADIANS(G930))*COS(RADIANS(E928))*COS(RADIANS(AP918))))&gt;90,0,$F$4*$F$5/E927^2*(SIN(RADIANS(G930))*SIN(RADIANS(E928))+COS(RADIANS(G930))*COS(RADIANS(E928))*COS(RADIANS(AP918))))</f>
        <v>0</v>
      </c>
      <c r="AQ930" s="3">
        <f>IF(DEGREES(ACOS(SIN(RADIANS(G930))*SIN(RADIANS(E928))+COS(RADIANS(G930))*COS(RADIANS(E928))*COS(RADIANS(AQ918))))&gt;90,0,$F$4*$F$5/E927^2*(SIN(RADIANS(G930))*SIN(RADIANS(E928))+COS(RADIANS(G930))*COS(RADIANS(E928))*COS(RADIANS(AQ918))))</f>
        <v>0</v>
      </c>
      <c r="AR930" s="3">
        <f>IF(DEGREES(ACOS(SIN(RADIANS(G930))*SIN(RADIANS(E928))+COS(RADIANS(G930))*COS(RADIANS(E928))*COS(RADIANS(AR918))))&gt;90,0,$F$4*$F$5/E927^2*(SIN(RADIANS(G930))*SIN(RADIANS(E928))+COS(RADIANS(G930))*COS(RADIANS(E928))*COS(RADIANS(AR918))))</f>
        <v>0</v>
      </c>
    </row>
    <row r="931" spans="2:44" ht="15.75" customHeight="1" x14ac:dyDescent="0.2">
      <c r="G931" s="3">
        <v>-20</v>
      </c>
      <c r="I931" s="3">
        <f>IF(DEGREES(ACOS(SIN(RADIANS(G931))*SIN(RADIANS(E928))+COS(RADIANS(G931))*COS(RADIANS(E928))*COS(RADIANS(I918))))&gt;90,0,$F$4*$F$5/E927^2*(SIN(RADIANS(G931))*SIN(RADIANS(E928))+COS(RADIANS(G931))*COS(RADIANS(E928))*COS(RADIANS(I918))))</f>
        <v>0</v>
      </c>
      <c r="J931" s="3">
        <f>IF(DEGREES(ACOS(SIN(RADIANS(G931))*SIN(RADIANS(E928))+COS(RADIANS(G931))*COS(RADIANS(E928))*COS(RADIANS(J918))))&gt;90,0,$F$4*$F$5/E927^2*(SIN(RADIANS(G931))*SIN(RADIANS(E928))+COS(RADIANS(G931))*COS(RADIANS(E928))*COS(RADIANS(J918))))</f>
        <v>0</v>
      </c>
      <c r="K931" s="3">
        <f>IF(DEGREES(ACOS(SIN(RADIANS(G931))*SIN(RADIANS(E928))+COS(RADIANS(G931))*COS(RADIANS(E928))*COS(RADIANS(K918))))&gt;90,0,$F$4*$F$5/E927^2*(SIN(RADIANS(G931))*SIN(RADIANS(E928))+COS(RADIANS(G931))*COS(RADIANS(E928))*COS(RADIANS(K918))))</f>
        <v>0</v>
      </c>
      <c r="L931" s="3">
        <f>IF(DEGREES(ACOS(SIN(RADIANS(G931))*SIN(RADIANS(E928))+COS(RADIANS(G931))*COS(RADIANS(E928))*COS(RADIANS(L918))))&gt;90,0,$F$4*$F$5/E927^2*(SIN(RADIANS(G931))*SIN(RADIANS(E928))+COS(RADIANS(G931))*COS(RADIANS(E928))*COS(RADIANS(L918))))</f>
        <v>0</v>
      </c>
      <c r="M931" s="3">
        <f>IF(DEGREES(ACOS(SIN(RADIANS(G931))*SIN(RADIANS(E928))+COS(RADIANS(G931))*COS(RADIANS(E928))*COS(RADIANS(M918))))&gt;90,0,$F$4*$F$5/E927^2*(SIN(RADIANS(G931))*SIN(RADIANS(E928))+COS(RADIANS(G931))*COS(RADIANS(E928))*COS(RADIANS(M918))))</f>
        <v>0</v>
      </c>
      <c r="N931" s="3">
        <f>IF(DEGREES(ACOS(SIN(RADIANS(G931))*SIN(RADIANS(E928))+COS(RADIANS(G931))*COS(RADIANS(E928))*COS(RADIANS(N918))))&gt;90,0,$F$4*$F$5/E927^2*(SIN(RADIANS(G931))*SIN(RADIANS(E928))+COS(RADIANS(G931))*COS(RADIANS(E928))*COS(RADIANS(N918))))</f>
        <v>0</v>
      </c>
      <c r="O931" s="3">
        <f>IF(DEGREES(ACOS(SIN(RADIANS(G931))*SIN(RADIANS(E928))+COS(RADIANS(G931))*COS(RADIANS(E928))*COS(RADIANS(O918))))&gt;90,0,$F$4*$F$5/E927^2*(SIN(RADIANS(G931))*SIN(RADIANS(E928))+COS(RADIANS(G931))*COS(RADIANS(E928))*COS(RADIANS(O918))))</f>
        <v>0</v>
      </c>
      <c r="P931" s="3">
        <f>IF(DEGREES(ACOS(SIN(RADIANS(G931))*SIN(RADIANS(E928))+COS(RADIANS(G931))*COS(RADIANS(E928))*COS(RADIANS(P918))))&gt;90,0,$F$4*$F$5/E927^2*(SIN(RADIANS(G931))*SIN(RADIANS(E928))+COS(RADIANS(G931))*COS(RADIANS(E928))*COS(RADIANS(P918))))</f>
        <v>0</v>
      </c>
      <c r="Q931" s="3">
        <f>IF(DEGREES(ACOS(SIN(RADIANS(G931))*SIN(RADIANS(E928))+COS(RADIANS(G931))*COS(RADIANS(E928))*COS(RADIANS(Q918))))&gt;90,0,$F$4*$F$5/E927^2*(SIN(RADIANS(G931))*SIN(RADIANS(E928))+COS(RADIANS(G931))*COS(RADIANS(E928))*COS(RADIANS(Q918))))</f>
        <v>0</v>
      </c>
      <c r="R931" s="3" t="e">
        <f>IF(DEGREES(ACOS(SIN(RADIANS(G931))*SIN(RADIANS(E928))+COS(RADIANS(G931))*COS(RADIANS(E928))*COS(RADIANS(R918))))&gt;90,0,$F$4*$F$5/E927^2*(SIN(RADIANS(G931))*SIN(RADIANS(E928))+COS(RADIANS(G931))*COS(RADIANS(E928))*COS(RADIANS(R918))))</f>
        <v>#DIV/0!</v>
      </c>
      <c r="S931" s="3" t="e">
        <f>IF(DEGREES(ACOS(SIN(RADIANS(G931))*SIN(RADIANS(E928))+COS(RADIANS(G931))*COS(RADIANS(E928))*COS(RADIANS(S918))))&gt;90,0,$F$4*$F$5/E927^2*(SIN(RADIANS(G931))*SIN(RADIANS(E928))+COS(RADIANS(G931))*COS(RADIANS(E928))*COS(RADIANS(S918))))</f>
        <v>#DIV/0!</v>
      </c>
      <c r="T931" s="3" t="e">
        <f>IF(DEGREES(ACOS(SIN(RADIANS(G931))*SIN(RADIANS(E928))+COS(RADIANS(G931))*COS(RADIANS(E928))*COS(RADIANS(T918))))&gt;90,0,$F$4*$F$5/E927^2*(SIN(RADIANS(G931))*SIN(RADIANS(E928))+COS(RADIANS(G931))*COS(RADIANS(E928))*COS(RADIANS(T918))))</f>
        <v>#DIV/0!</v>
      </c>
      <c r="U931" s="3" t="e">
        <f>IF(DEGREES(ACOS(SIN(RADIANS(G931))*SIN(RADIANS(E928))+COS(RADIANS(G931))*COS(RADIANS(E928))*COS(RADIANS(U918))))&gt;90,0,$F$4*$F$5/E927^2*(SIN(RADIANS(G931))*SIN(RADIANS(E928))+COS(RADIANS(G931))*COS(RADIANS(E928))*COS(RADIANS(U918))))</f>
        <v>#DIV/0!</v>
      </c>
      <c r="V931" s="3" t="e">
        <f>IF(DEGREES(ACOS(SIN(RADIANS(G931))*SIN(RADIANS(E928))+COS(RADIANS(G931))*COS(RADIANS(E928))*COS(RADIANS(V918))))&gt;90,0,$F$4*$F$5/E927^2*(SIN(RADIANS(G931))*SIN(RADIANS(E928))+COS(RADIANS(G931))*COS(RADIANS(E928))*COS(RADIANS(V918))))</f>
        <v>#DIV/0!</v>
      </c>
      <c r="W931" s="3" t="e">
        <f>IF(DEGREES(ACOS(SIN(RADIANS(G931))*SIN(RADIANS(E928))+COS(RADIANS(G931))*COS(RADIANS(E928))*COS(RADIANS(W918))))&gt;90,0,$F$4*$F$5/E927^2*(SIN(RADIANS(G931))*SIN(RADIANS(E928))+COS(RADIANS(G931))*COS(RADIANS(E928))*COS(RADIANS(W918))))</f>
        <v>#DIV/0!</v>
      </c>
      <c r="X931" s="3" t="e">
        <f>IF(DEGREES(ACOS(SIN(RADIANS(G931))*SIN(RADIANS(E928))+COS(RADIANS(G931))*COS(RADIANS(E928))*COS(RADIANS(X918))))&gt;90,0,$F$4*$F$5/E927^2*(SIN(RADIANS(G931))*SIN(RADIANS(E928))+COS(RADIANS(G931))*COS(RADIANS(E928))*COS(RADIANS(X918))))</f>
        <v>#DIV/0!</v>
      </c>
      <c r="Y931" s="3" t="e">
        <f>IF(DEGREES(ACOS(SIN(RADIANS(G931))*SIN(RADIANS(E928))+COS(RADIANS(G931))*COS(RADIANS(E928))*COS(RADIANS(Y918))))&gt;90,0,$F$4*$F$5/E927^2*(SIN(RADIANS(G931))*SIN(RADIANS(E928))+COS(RADIANS(G931))*COS(RADIANS(E928))*COS(RADIANS(Y918))))</f>
        <v>#DIV/0!</v>
      </c>
      <c r="Z931" s="3" t="e">
        <f>IF(DEGREES(ACOS(SIN(RADIANS(G931))*SIN(RADIANS(E928))+COS(RADIANS(G931))*COS(RADIANS(E928))*COS(RADIANS(Z918))))&gt;90,0,$F$4*$F$5/E927^2*(SIN(RADIANS(G931))*SIN(RADIANS(E928))+COS(RADIANS(G931))*COS(RADIANS(E928))*COS(RADIANS(Z918))))</f>
        <v>#DIV/0!</v>
      </c>
      <c r="AA931" s="3" t="e">
        <f>IF(DEGREES(ACOS(SIN(RADIANS(G931))*SIN(RADIANS(E928))+COS(RADIANS(G931))*COS(RADIANS(E928))*COS(RADIANS(AA918))))&gt;90,0,$F$4*$F$5/E927^2*(SIN(RADIANS(G931))*SIN(RADIANS(E928))+COS(RADIANS(G931))*COS(RADIANS(E928))*COS(RADIANS(AA918))))</f>
        <v>#DIV/0!</v>
      </c>
      <c r="AB931" s="3" t="e">
        <f>IF(DEGREES(ACOS(SIN(RADIANS(G931))*SIN(RADIANS(E928))+COS(RADIANS(G931))*COS(RADIANS(E928))*COS(RADIANS(AB918))))&gt;90,0,$F$4*$F$5/E927^2*(SIN(RADIANS(G931))*SIN(RADIANS(E928))+COS(RADIANS(G931))*COS(RADIANS(E928))*COS(RADIANS(AB918))))</f>
        <v>#DIV/0!</v>
      </c>
      <c r="AC931" s="3" t="e">
        <f>IF(DEGREES(ACOS(SIN(RADIANS(G931))*SIN(RADIANS(E928))+COS(RADIANS(G931))*COS(RADIANS(E928))*COS(RADIANS(AC918))))&gt;90,0,$F$4*$F$5/E927^2*(SIN(RADIANS(G931))*SIN(RADIANS(E928))+COS(RADIANS(G931))*COS(RADIANS(E928))*COS(RADIANS(AC918))))</f>
        <v>#DIV/0!</v>
      </c>
      <c r="AD931" s="3" t="e">
        <f>IF(DEGREES(ACOS(SIN(RADIANS(G931))*SIN(RADIANS(E928))+COS(RADIANS(G931))*COS(RADIANS(E928))*COS(RADIANS(AD918))))&gt;90,0,$F$4*$F$5/E927^2*(SIN(RADIANS(G931))*SIN(RADIANS(E928))+COS(RADIANS(G931))*COS(RADIANS(E928))*COS(RADIANS(AD918))))</f>
        <v>#DIV/0!</v>
      </c>
      <c r="AE931" s="3" t="e">
        <f>IF(DEGREES(ACOS(SIN(RADIANS(G931))*SIN(RADIANS(E928))+COS(RADIANS(G931))*COS(RADIANS(E928))*COS(RADIANS(AE918))))&gt;90,0,$F$4*$F$5/E927^2*(SIN(RADIANS(G931))*SIN(RADIANS(E928))+COS(RADIANS(G931))*COS(RADIANS(E928))*COS(RADIANS(AE918))))</f>
        <v>#DIV/0!</v>
      </c>
      <c r="AF931" s="3" t="e">
        <f>IF(DEGREES(ACOS(SIN(RADIANS(G931))*SIN(RADIANS(E928))+COS(RADIANS(G931))*COS(RADIANS(E928))*COS(RADIANS(AF918))))&gt;90,0,$F$4*$F$5/E927^2*(SIN(RADIANS(G931))*SIN(RADIANS(E928))+COS(RADIANS(G931))*COS(RADIANS(E928))*COS(RADIANS(AF918))))</f>
        <v>#DIV/0!</v>
      </c>
      <c r="AG931" s="3" t="e">
        <f>IF(DEGREES(ACOS(SIN(RADIANS(G931))*SIN(RADIANS(E928))+COS(RADIANS(G931))*COS(RADIANS(E928))*COS(RADIANS(AG918))))&gt;90,0,$F$4*$F$5/E927^2*(SIN(RADIANS(G931))*SIN(RADIANS(E928))+COS(RADIANS(G931))*COS(RADIANS(E928))*COS(RADIANS(AG918))))</f>
        <v>#DIV/0!</v>
      </c>
      <c r="AH931" s="3" t="e">
        <f>IF(DEGREES(ACOS(SIN(RADIANS(G931))*SIN(RADIANS(E928))+COS(RADIANS(G931))*COS(RADIANS(E928))*COS(RADIANS(AH918))))&gt;90,0,$F$4*$F$5/E927^2*(SIN(RADIANS(G931))*SIN(RADIANS(E928))+COS(RADIANS(G931))*COS(RADIANS(E928))*COS(RADIANS(AH918))))</f>
        <v>#DIV/0!</v>
      </c>
      <c r="AI931" s="3" t="e">
        <f>IF(DEGREES(ACOS(SIN(RADIANS(G931))*SIN(RADIANS(E928))+COS(RADIANS(G931))*COS(RADIANS(E928))*COS(RADIANS(AI918))))&gt;90,0,$F$4*$F$5/E927^2*(SIN(RADIANS(G931))*SIN(RADIANS(E928))+COS(RADIANS(G931))*COS(RADIANS(E928))*COS(RADIANS(AI918))))</f>
        <v>#DIV/0!</v>
      </c>
      <c r="AJ931" s="3" t="e">
        <f>IF(DEGREES(ACOS(SIN(RADIANS(G931))*SIN(RADIANS(E928))+COS(RADIANS(G931))*COS(RADIANS(E928))*COS(RADIANS(AJ918))))&gt;90,0,$F$4*$F$5/E927^2*(SIN(RADIANS(G931))*SIN(RADIANS(E928))+COS(RADIANS(G931))*COS(RADIANS(E928))*COS(RADIANS(AJ918))))</f>
        <v>#DIV/0!</v>
      </c>
      <c r="AK931" s="3">
        <f>IF(DEGREES(ACOS(SIN(RADIANS(G931))*SIN(RADIANS(E928))+COS(RADIANS(G931))*COS(RADIANS(E928))*COS(RADIANS(AK918))))&gt;90,0,$F$4*$F$5/E927^2*(SIN(RADIANS(G931))*SIN(RADIANS(E928))+COS(RADIANS(G931))*COS(RADIANS(E928))*COS(RADIANS(AK918))))</f>
        <v>0</v>
      </c>
      <c r="AL931" s="3">
        <f>IF(DEGREES(ACOS(SIN(RADIANS(G931))*SIN(RADIANS(E928))+COS(RADIANS(G931))*COS(RADIANS(E928))*COS(RADIANS(AL918))))&gt;90,0,$F$4*$F$5/E927^2*(SIN(RADIANS(G931))*SIN(RADIANS(E928))+COS(RADIANS(G931))*COS(RADIANS(E928))*COS(RADIANS(AL918))))</f>
        <v>0</v>
      </c>
      <c r="AM931" s="3">
        <f>IF(DEGREES(ACOS(SIN(RADIANS(G931))*SIN(RADIANS(E928))+COS(RADIANS(G931))*COS(RADIANS(E928))*COS(RADIANS(AM918))))&gt;90,0,$F$4*$F$5/E927^2*(SIN(RADIANS(G931))*SIN(RADIANS(E928))+COS(RADIANS(G931))*COS(RADIANS(E928))*COS(RADIANS(AM918))))</f>
        <v>0</v>
      </c>
      <c r="AN931" s="3">
        <f>IF(DEGREES(ACOS(SIN(RADIANS(G931))*SIN(RADIANS(E928))+COS(RADIANS(G931))*COS(RADIANS(E928))*COS(RADIANS(AN918))))&gt;90,0,$F$4*$F$5/E927^2*(SIN(RADIANS(G931))*SIN(RADIANS(E928))+COS(RADIANS(G931))*COS(RADIANS(E928))*COS(RADIANS(AN918))))</f>
        <v>0</v>
      </c>
      <c r="AO931" s="3">
        <f>IF(DEGREES(ACOS(SIN(RADIANS(G931))*SIN(RADIANS(E928))+COS(RADIANS(G931))*COS(RADIANS(E928))*COS(RADIANS(AO918))))&gt;90,0,$F$4*$F$5/E927^2*(SIN(RADIANS(G931))*SIN(RADIANS(E928))+COS(RADIANS(G931))*COS(RADIANS(E928))*COS(RADIANS(AO918))))</f>
        <v>0</v>
      </c>
      <c r="AP931" s="3">
        <f>IF(DEGREES(ACOS(SIN(RADIANS(G931))*SIN(RADIANS(E928))+COS(RADIANS(G931))*COS(RADIANS(E928))*COS(RADIANS(AP918))))&gt;90,0,$F$4*$F$5/E927^2*(SIN(RADIANS(G931))*SIN(RADIANS(E928))+COS(RADIANS(G931))*COS(RADIANS(E928))*COS(RADIANS(AP918))))</f>
        <v>0</v>
      </c>
      <c r="AQ931" s="3">
        <f>IF(DEGREES(ACOS(SIN(RADIANS(G931))*SIN(RADIANS(E928))+COS(RADIANS(G931))*COS(RADIANS(E928))*COS(RADIANS(AQ918))))&gt;90,0,$F$4*$F$5/E927^2*(SIN(RADIANS(G931))*SIN(RADIANS(E928))+COS(RADIANS(G931))*COS(RADIANS(E928))*COS(RADIANS(AQ918))))</f>
        <v>0</v>
      </c>
      <c r="AR931" s="3">
        <f>IF(DEGREES(ACOS(SIN(RADIANS(G931))*SIN(RADIANS(E928))+COS(RADIANS(G931))*COS(RADIANS(E928))*COS(RADIANS(AR918))))&gt;90,0,$F$4*$F$5/E927^2*(SIN(RADIANS(G931))*SIN(RADIANS(E928))+COS(RADIANS(G931))*COS(RADIANS(E928))*COS(RADIANS(AR918))))</f>
        <v>0</v>
      </c>
    </row>
    <row r="932" spans="2:44" ht="15.75" customHeight="1" x14ac:dyDescent="0.2">
      <c r="G932" s="3">
        <v>-30</v>
      </c>
      <c r="I932" s="3">
        <f>IF(DEGREES(ACOS(SIN(RADIANS(G932))*SIN(RADIANS(E928))+COS(RADIANS(G932))*COS(RADIANS(E928))*COS(RADIANS(I918))))&gt;90,0,$F$4*$F$5/E927^2*(SIN(RADIANS(G932))*SIN(RADIANS(E928))+COS(RADIANS(G932))*COS(RADIANS(E928))*COS(RADIANS(I918))))</f>
        <v>0</v>
      </c>
      <c r="J932" s="3">
        <f>IF(DEGREES(ACOS(SIN(RADIANS(G932))*SIN(RADIANS(E928))+COS(RADIANS(G932))*COS(RADIANS(E928))*COS(RADIANS(J918))))&gt;90,0,$F$4*$F$5/E927^2*(SIN(RADIANS(G932))*SIN(RADIANS(E928))+COS(RADIANS(G932))*COS(RADIANS(E928))*COS(RADIANS(J918))))</f>
        <v>0</v>
      </c>
      <c r="K932" s="3">
        <f>IF(DEGREES(ACOS(SIN(RADIANS(G932))*SIN(RADIANS(E928))+COS(RADIANS(G932))*COS(RADIANS(E928))*COS(RADIANS(K918))))&gt;90,0,$F$4*$F$5/E927^2*(SIN(RADIANS(G932))*SIN(RADIANS(E928))+COS(RADIANS(G932))*COS(RADIANS(E928))*COS(RADIANS(K918))))</f>
        <v>0</v>
      </c>
      <c r="L932" s="3">
        <f>IF(DEGREES(ACOS(SIN(RADIANS(G932))*SIN(RADIANS(E928))+COS(RADIANS(G932))*COS(RADIANS(E928))*COS(RADIANS(L918))))&gt;90,0,$F$4*$F$5/E927^2*(SIN(RADIANS(G932))*SIN(RADIANS(E928))+COS(RADIANS(G932))*COS(RADIANS(E928))*COS(RADIANS(L918))))</f>
        <v>0</v>
      </c>
      <c r="M932" s="3">
        <f>IF(DEGREES(ACOS(SIN(RADIANS(G932))*SIN(RADIANS(E928))+COS(RADIANS(G932))*COS(RADIANS(E928))*COS(RADIANS(M918))))&gt;90,0,$F$4*$F$5/E927^2*(SIN(RADIANS(G932))*SIN(RADIANS(E928))+COS(RADIANS(G932))*COS(RADIANS(E928))*COS(RADIANS(M918))))</f>
        <v>0</v>
      </c>
      <c r="N932" s="3">
        <f>IF(DEGREES(ACOS(SIN(RADIANS(G932))*SIN(RADIANS(E928))+COS(RADIANS(G932))*COS(RADIANS(E928))*COS(RADIANS(N918))))&gt;90,0,$F$4*$F$5/E927^2*(SIN(RADIANS(G932))*SIN(RADIANS(E928))+COS(RADIANS(G932))*COS(RADIANS(E928))*COS(RADIANS(N918))))</f>
        <v>0</v>
      </c>
      <c r="O932" s="3">
        <f>IF(DEGREES(ACOS(SIN(RADIANS(G932))*SIN(RADIANS(E928))+COS(RADIANS(G932))*COS(RADIANS(E928))*COS(RADIANS(O918))))&gt;90,0,$F$4*$F$5/E927^2*(SIN(RADIANS(G932))*SIN(RADIANS(E928))+COS(RADIANS(G932))*COS(RADIANS(E928))*COS(RADIANS(O918))))</f>
        <v>0</v>
      </c>
      <c r="P932" s="3">
        <f>IF(DEGREES(ACOS(SIN(RADIANS(G932))*SIN(RADIANS(E928))+COS(RADIANS(G932))*COS(RADIANS(E928))*COS(RADIANS(P918))))&gt;90,0,$F$4*$F$5/E927^2*(SIN(RADIANS(G932))*SIN(RADIANS(E928))+COS(RADIANS(G932))*COS(RADIANS(E928))*COS(RADIANS(P918))))</f>
        <v>0</v>
      </c>
      <c r="Q932" s="3">
        <f>IF(DEGREES(ACOS(SIN(RADIANS(G932))*SIN(RADIANS(E928))+COS(RADIANS(G932))*COS(RADIANS(E928))*COS(RADIANS(Q918))))&gt;90,0,$F$4*$F$5/E927^2*(SIN(RADIANS(G932))*SIN(RADIANS(E928))+COS(RADIANS(G932))*COS(RADIANS(E928))*COS(RADIANS(Q918))))</f>
        <v>0</v>
      </c>
      <c r="R932" s="3" t="e">
        <f>IF(DEGREES(ACOS(SIN(RADIANS(G932))*SIN(RADIANS(E928))+COS(RADIANS(G932))*COS(RADIANS(E928))*COS(RADIANS(R918))))&gt;90,0,$F$4*$F$5/E927^2*(SIN(RADIANS(G932))*SIN(RADIANS(E928))+COS(RADIANS(G932))*COS(RADIANS(E928))*COS(RADIANS(R918))))</f>
        <v>#DIV/0!</v>
      </c>
      <c r="S932" s="3" t="e">
        <f>IF(DEGREES(ACOS(SIN(RADIANS(G932))*SIN(RADIANS(E928))+COS(RADIANS(G932))*COS(RADIANS(E928))*COS(RADIANS(S918))))&gt;90,0,$F$4*$F$5/E927^2*(SIN(RADIANS(G932))*SIN(RADIANS(E928))+COS(RADIANS(G932))*COS(RADIANS(E928))*COS(RADIANS(S918))))</f>
        <v>#DIV/0!</v>
      </c>
      <c r="T932" s="3" t="e">
        <f>IF(DEGREES(ACOS(SIN(RADIANS(G932))*SIN(RADIANS(E928))+COS(RADIANS(G932))*COS(RADIANS(E928))*COS(RADIANS(T918))))&gt;90,0,$F$4*$F$5/E927^2*(SIN(RADIANS(G932))*SIN(RADIANS(E928))+COS(RADIANS(G932))*COS(RADIANS(E928))*COS(RADIANS(T918))))</f>
        <v>#DIV/0!</v>
      </c>
      <c r="U932" s="3" t="e">
        <f>IF(DEGREES(ACOS(SIN(RADIANS(G932))*SIN(RADIANS(E928))+COS(RADIANS(G932))*COS(RADIANS(E928))*COS(RADIANS(U918))))&gt;90,0,$F$4*$F$5/E927^2*(SIN(RADIANS(G932))*SIN(RADIANS(E928))+COS(RADIANS(G932))*COS(RADIANS(E928))*COS(RADIANS(U918))))</f>
        <v>#DIV/0!</v>
      </c>
      <c r="V932" s="3" t="e">
        <f>IF(DEGREES(ACOS(SIN(RADIANS(G932))*SIN(RADIANS(E928))+COS(RADIANS(G932))*COS(RADIANS(E928))*COS(RADIANS(V918))))&gt;90,0,$F$4*$F$5/E927^2*(SIN(RADIANS(G932))*SIN(RADIANS(E928))+COS(RADIANS(G932))*COS(RADIANS(E928))*COS(RADIANS(V918))))</f>
        <v>#DIV/0!</v>
      </c>
      <c r="W932" s="3" t="e">
        <f>IF(DEGREES(ACOS(SIN(RADIANS(G932))*SIN(RADIANS(E928))+COS(RADIANS(G932))*COS(RADIANS(E928))*COS(RADIANS(W918))))&gt;90,0,$F$4*$F$5/E927^2*(SIN(RADIANS(G932))*SIN(RADIANS(E928))+COS(RADIANS(G932))*COS(RADIANS(E928))*COS(RADIANS(W918))))</f>
        <v>#DIV/0!</v>
      </c>
      <c r="X932" s="3" t="e">
        <f>IF(DEGREES(ACOS(SIN(RADIANS(G932))*SIN(RADIANS(E928))+COS(RADIANS(G932))*COS(RADIANS(E928))*COS(RADIANS(X918))))&gt;90,0,$F$4*$F$5/E927^2*(SIN(RADIANS(G932))*SIN(RADIANS(E928))+COS(RADIANS(G932))*COS(RADIANS(E928))*COS(RADIANS(X918))))</f>
        <v>#DIV/0!</v>
      </c>
      <c r="Y932" s="3" t="e">
        <f>IF(DEGREES(ACOS(SIN(RADIANS(G932))*SIN(RADIANS(E928))+COS(RADIANS(G932))*COS(RADIANS(E928))*COS(RADIANS(Y918))))&gt;90,0,$F$4*$F$5/E927^2*(SIN(RADIANS(G932))*SIN(RADIANS(E928))+COS(RADIANS(G932))*COS(RADIANS(E928))*COS(RADIANS(Y918))))</f>
        <v>#DIV/0!</v>
      </c>
      <c r="Z932" s="3" t="e">
        <f>IF(DEGREES(ACOS(SIN(RADIANS(G932))*SIN(RADIANS(E928))+COS(RADIANS(G932))*COS(RADIANS(E928))*COS(RADIANS(Z918))))&gt;90,0,$F$4*$F$5/E927^2*(SIN(RADIANS(G932))*SIN(RADIANS(E928))+COS(RADIANS(G932))*COS(RADIANS(E928))*COS(RADIANS(Z918))))</f>
        <v>#DIV/0!</v>
      </c>
      <c r="AA932" s="3" t="e">
        <f>IF(DEGREES(ACOS(SIN(RADIANS(G932))*SIN(RADIANS(E928))+COS(RADIANS(G932))*COS(RADIANS(E928))*COS(RADIANS(AA918))))&gt;90,0,$F$4*$F$5/E927^2*(SIN(RADIANS(G932))*SIN(RADIANS(E928))+COS(RADIANS(G932))*COS(RADIANS(E928))*COS(RADIANS(AA918))))</f>
        <v>#DIV/0!</v>
      </c>
      <c r="AB932" s="3" t="e">
        <f>IF(DEGREES(ACOS(SIN(RADIANS(G932))*SIN(RADIANS(E928))+COS(RADIANS(G932))*COS(RADIANS(E928))*COS(RADIANS(AB918))))&gt;90,0,$F$4*$F$5/E927^2*(SIN(RADIANS(G932))*SIN(RADIANS(E928))+COS(RADIANS(G932))*COS(RADIANS(E928))*COS(RADIANS(AB918))))</f>
        <v>#DIV/0!</v>
      </c>
      <c r="AC932" s="3" t="e">
        <f>IF(DEGREES(ACOS(SIN(RADIANS(G932))*SIN(RADIANS(E928))+COS(RADIANS(G932))*COS(RADIANS(E928))*COS(RADIANS(AC918))))&gt;90,0,$F$4*$F$5/E927^2*(SIN(RADIANS(G932))*SIN(RADIANS(E928))+COS(RADIANS(G932))*COS(RADIANS(E928))*COS(RADIANS(AC918))))</f>
        <v>#DIV/0!</v>
      </c>
      <c r="AD932" s="3" t="e">
        <f>IF(DEGREES(ACOS(SIN(RADIANS(G932))*SIN(RADIANS(E928))+COS(RADIANS(G932))*COS(RADIANS(E928))*COS(RADIANS(AD918))))&gt;90,0,$F$4*$F$5/E927^2*(SIN(RADIANS(G932))*SIN(RADIANS(E928))+COS(RADIANS(G932))*COS(RADIANS(E928))*COS(RADIANS(AD918))))</f>
        <v>#DIV/0!</v>
      </c>
      <c r="AE932" s="3" t="e">
        <f>IF(DEGREES(ACOS(SIN(RADIANS(G932))*SIN(RADIANS(E928))+COS(RADIANS(G932))*COS(RADIANS(E928))*COS(RADIANS(AE918))))&gt;90,0,$F$4*$F$5/E927^2*(SIN(RADIANS(G932))*SIN(RADIANS(E928))+COS(RADIANS(G932))*COS(RADIANS(E928))*COS(RADIANS(AE918))))</f>
        <v>#DIV/0!</v>
      </c>
      <c r="AF932" s="3" t="e">
        <f>IF(DEGREES(ACOS(SIN(RADIANS(G932))*SIN(RADIANS(E928))+COS(RADIANS(G932))*COS(RADIANS(E928))*COS(RADIANS(AF918))))&gt;90,0,$F$4*$F$5/E927^2*(SIN(RADIANS(G932))*SIN(RADIANS(E928))+COS(RADIANS(G932))*COS(RADIANS(E928))*COS(RADIANS(AF918))))</f>
        <v>#DIV/0!</v>
      </c>
      <c r="AG932" s="3" t="e">
        <f>IF(DEGREES(ACOS(SIN(RADIANS(G932))*SIN(RADIANS(E928))+COS(RADIANS(G932))*COS(RADIANS(E928))*COS(RADIANS(AG918))))&gt;90,0,$F$4*$F$5/E927^2*(SIN(RADIANS(G932))*SIN(RADIANS(E928))+COS(RADIANS(G932))*COS(RADIANS(E928))*COS(RADIANS(AG918))))</f>
        <v>#DIV/0!</v>
      </c>
      <c r="AH932" s="3" t="e">
        <f>IF(DEGREES(ACOS(SIN(RADIANS(G932))*SIN(RADIANS(E928))+COS(RADIANS(G932))*COS(RADIANS(E928))*COS(RADIANS(AH918))))&gt;90,0,$F$4*$F$5/E927^2*(SIN(RADIANS(G932))*SIN(RADIANS(E928))+COS(RADIANS(G932))*COS(RADIANS(E928))*COS(RADIANS(AH918))))</f>
        <v>#DIV/0!</v>
      </c>
      <c r="AI932" s="3" t="e">
        <f>IF(DEGREES(ACOS(SIN(RADIANS(G932))*SIN(RADIANS(E928))+COS(RADIANS(G932))*COS(RADIANS(E928))*COS(RADIANS(AI918))))&gt;90,0,$F$4*$F$5/E927^2*(SIN(RADIANS(G932))*SIN(RADIANS(E928))+COS(RADIANS(G932))*COS(RADIANS(E928))*COS(RADIANS(AI918))))</f>
        <v>#DIV/0!</v>
      </c>
      <c r="AJ932" s="3" t="e">
        <f>IF(DEGREES(ACOS(SIN(RADIANS(G932))*SIN(RADIANS(E928))+COS(RADIANS(G932))*COS(RADIANS(E928))*COS(RADIANS(AJ918))))&gt;90,0,$F$4*$F$5/E927^2*(SIN(RADIANS(G932))*SIN(RADIANS(E928))+COS(RADIANS(G932))*COS(RADIANS(E928))*COS(RADIANS(AJ918))))</f>
        <v>#DIV/0!</v>
      </c>
      <c r="AK932" s="3">
        <f>IF(DEGREES(ACOS(SIN(RADIANS(G932))*SIN(RADIANS(E928))+COS(RADIANS(G932))*COS(RADIANS(E928))*COS(RADIANS(AK918))))&gt;90,0,$F$4*$F$5/E927^2*(SIN(RADIANS(G932))*SIN(RADIANS(E928))+COS(RADIANS(G932))*COS(RADIANS(E928))*COS(RADIANS(AK918))))</f>
        <v>0</v>
      </c>
      <c r="AL932" s="3">
        <f>IF(DEGREES(ACOS(SIN(RADIANS(G932))*SIN(RADIANS(E928))+COS(RADIANS(G932))*COS(RADIANS(E928))*COS(RADIANS(AL918))))&gt;90,0,$F$4*$F$5/E927^2*(SIN(RADIANS(G932))*SIN(RADIANS(E928))+COS(RADIANS(G932))*COS(RADIANS(E928))*COS(RADIANS(AL918))))</f>
        <v>0</v>
      </c>
      <c r="AM932" s="3">
        <f>IF(DEGREES(ACOS(SIN(RADIANS(G932))*SIN(RADIANS(E928))+COS(RADIANS(G932))*COS(RADIANS(E928))*COS(RADIANS(AM918))))&gt;90,0,$F$4*$F$5/E927^2*(SIN(RADIANS(G932))*SIN(RADIANS(E928))+COS(RADIANS(G932))*COS(RADIANS(E928))*COS(RADIANS(AM918))))</f>
        <v>0</v>
      </c>
      <c r="AN932" s="3">
        <f>IF(DEGREES(ACOS(SIN(RADIANS(G932))*SIN(RADIANS(E928))+COS(RADIANS(G932))*COS(RADIANS(E928))*COS(RADIANS(AN918))))&gt;90,0,$F$4*$F$5/E927^2*(SIN(RADIANS(G932))*SIN(RADIANS(E928))+COS(RADIANS(G932))*COS(RADIANS(E928))*COS(RADIANS(AN918))))</f>
        <v>0</v>
      </c>
      <c r="AO932" s="3">
        <f>IF(DEGREES(ACOS(SIN(RADIANS(G932))*SIN(RADIANS(E928))+COS(RADIANS(G932))*COS(RADIANS(E928))*COS(RADIANS(AO918))))&gt;90,0,$F$4*$F$5/E927^2*(SIN(RADIANS(G932))*SIN(RADIANS(E928))+COS(RADIANS(G932))*COS(RADIANS(E928))*COS(RADIANS(AO918))))</f>
        <v>0</v>
      </c>
      <c r="AP932" s="3">
        <f>IF(DEGREES(ACOS(SIN(RADIANS(G932))*SIN(RADIANS(E928))+COS(RADIANS(G932))*COS(RADIANS(E928))*COS(RADIANS(AP918))))&gt;90,0,$F$4*$F$5/E927^2*(SIN(RADIANS(G932))*SIN(RADIANS(E928))+COS(RADIANS(G932))*COS(RADIANS(E928))*COS(RADIANS(AP918))))</f>
        <v>0</v>
      </c>
      <c r="AQ932" s="3">
        <f>IF(DEGREES(ACOS(SIN(RADIANS(G932))*SIN(RADIANS(E928))+COS(RADIANS(G932))*COS(RADIANS(E928))*COS(RADIANS(AQ918))))&gt;90,0,$F$4*$F$5/E927^2*(SIN(RADIANS(G932))*SIN(RADIANS(E928))+COS(RADIANS(G932))*COS(RADIANS(E928))*COS(RADIANS(AQ918))))</f>
        <v>0</v>
      </c>
      <c r="AR932" s="3">
        <f>IF(DEGREES(ACOS(SIN(RADIANS(G932))*SIN(RADIANS(E928))+COS(RADIANS(G932))*COS(RADIANS(E928))*COS(RADIANS(AR918))))&gt;90,0,$F$4*$F$5/E927^2*(SIN(RADIANS(G932))*SIN(RADIANS(E928))+COS(RADIANS(G932))*COS(RADIANS(E928))*COS(RADIANS(AR918))))</f>
        <v>0</v>
      </c>
    </row>
    <row r="933" spans="2:44" ht="15.75" customHeight="1" x14ac:dyDescent="0.2">
      <c r="G933" s="3">
        <v>-40</v>
      </c>
      <c r="I933" s="3">
        <f>IF(DEGREES(ACOS(SIN(RADIANS(G933))*SIN(RADIANS(E928))+COS(RADIANS(G933))*COS(RADIANS(E928))*COS(RADIANS(I918))))&gt;90,0,$F$4*$F$5/E927^2*(SIN(RADIANS(G933))*SIN(RADIANS(E928))+COS(RADIANS(G933))*COS(RADIANS(E928))*COS(RADIANS(I918))))</f>
        <v>0</v>
      </c>
      <c r="J933" s="3">
        <f>IF(DEGREES(ACOS(SIN(RADIANS(G933))*SIN(RADIANS(E928))+COS(RADIANS(G933))*COS(RADIANS(E928))*COS(RADIANS(J918))))&gt;90,0,$F$4*$F$5/E927^2*(SIN(RADIANS(G933))*SIN(RADIANS(E928))+COS(RADIANS(G933))*COS(RADIANS(E928))*COS(RADIANS(J918))))</f>
        <v>0</v>
      </c>
      <c r="K933" s="3">
        <f>IF(DEGREES(ACOS(SIN(RADIANS(G933))*SIN(RADIANS(E928))+COS(RADIANS(G933))*COS(RADIANS(E928))*COS(RADIANS(K918))))&gt;90,0,$F$4*$F$5/E927^2*(SIN(RADIANS(G933))*SIN(RADIANS(E928))+COS(RADIANS(G933))*COS(RADIANS(E928))*COS(RADIANS(K918))))</f>
        <v>0</v>
      </c>
      <c r="L933" s="3">
        <f>IF(DEGREES(ACOS(SIN(RADIANS(G933))*SIN(RADIANS(E928))+COS(RADIANS(G933))*COS(RADIANS(E928))*COS(RADIANS(L918))))&gt;90,0,$F$4*$F$5/E927^2*(SIN(RADIANS(G933))*SIN(RADIANS(E928))+COS(RADIANS(G933))*COS(RADIANS(E928))*COS(RADIANS(L918))))</f>
        <v>0</v>
      </c>
      <c r="M933" s="3">
        <f>IF(DEGREES(ACOS(SIN(RADIANS(G933))*SIN(RADIANS(E928))+COS(RADIANS(G933))*COS(RADIANS(E928))*COS(RADIANS(M918))))&gt;90,0,$F$4*$F$5/E927^2*(SIN(RADIANS(G933))*SIN(RADIANS(E928))+COS(RADIANS(G933))*COS(RADIANS(E928))*COS(RADIANS(M918))))</f>
        <v>0</v>
      </c>
      <c r="N933" s="3">
        <f>IF(DEGREES(ACOS(SIN(RADIANS(G933))*SIN(RADIANS(E928))+COS(RADIANS(G933))*COS(RADIANS(E928))*COS(RADIANS(N918))))&gt;90,0,$F$4*$F$5/E927^2*(SIN(RADIANS(G933))*SIN(RADIANS(E928))+COS(RADIANS(G933))*COS(RADIANS(E928))*COS(RADIANS(N918))))</f>
        <v>0</v>
      </c>
      <c r="O933" s="3">
        <f>IF(DEGREES(ACOS(SIN(RADIANS(G933))*SIN(RADIANS(E928))+COS(RADIANS(G933))*COS(RADIANS(E928))*COS(RADIANS(O918))))&gt;90,0,$F$4*$F$5/E927^2*(SIN(RADIANS(G933))*SIN(RADIANS(E928))+COS(RADIANS(G933))*COS(RADIANS(E928))*COS(RADIANS(O918))))</f>
        <v>0</v>
      </c>
      <c r="P933" s="3">
        <f>IF(DEGREES(ACOS(SIN(RADIANS(G933))*SIN(RADIANS(E928))+COS(RADIANS(G933))*COS(RADIANS(E928))*COS(RADIANS(P918))))&gt;90,0,$F$4*$F$5/E927^2*(SIN(RADIANS(G933))*SIN(RADIANS(E928))+COS(RADIANS(G933))*COS(RADIANS(E928))*COS(RADIANS(P918))))</f>
        <v>0</v>
      </c>
      <c r="Q933" s="3">
        <f>IF(DEGREES(ACOS(SIN(RADIANS(G933))*SIN(RADIANS(E928))+COS(RADIANS(G933))*COS(RADIANS(E928))*COS(RADIANS(Q918))))&gt;90,0,$F$4*$F$5/E927^2*(SIN(RADIANS(G933))*SIN(RADIANS(E928))+COS(RADIANS(G933))*COS(RADIANS(E928))*COS(RADIANS(Q918))))</f>
        <v>0</v>
      </c>
      <c r="R933" s="3" t="e">
        <f>IF(DEGREES(ACOS(SIN(RADIANS(G933))*SIN(RADIANS(E928))+COS(RADIANS(G933))*COS(RADIANS(E928))*COS(RADIANS(R918))))&gt;90,0,$F$4*$F$5/E927^2*(SIN(RADIANS(G933))*SIN(RADIANS(E928))+COS(RADIANS(G933))*COS(RADIANS(E928))*COS(RADIANS(R918))))</f>
        <v>#DIV/0!</v>
      </c>
      <c r="S933" s="3" t="e">
        <f>IF(DEGREES(ACOS(SIN(RADIANS(G933))*SIN(RADIANS(E928))+COS(RADIANS(G933))*COS(RADIANS(E928))*COS(RADIANS(S918))))&gt;90,0,$F$4*$F$5/E927^2*(SIN(RADIANS(G933))*SIN(RADIANS(E928))+COS(RADIANS(G933))*COS(RADIANS(E928))*COS(RADIANS(S918))))</f>
        <v>#DIV/0!</v>
      </c>
      <c r="T933" s="3" t="e">
        <f>IF(DEGREES(ACOS(SIN(RADIANS(G933))*SIN(RADIANS(E928))+COS(RADIANS(G933))*COS(RADIANS(E928))*COS(RADIANS(T918))))&gt;90,0,$F$4*$F$5/E927^2*(SIN(RADIANS(G933))*SIN(RADIANS(E928))+COS(RADIANS(G933))*COS(RADIANS(E928))*COS(RADIANS(T918))))</f>
        <v>#DIV/0!</v>
      </c>
      <c r="U933" s="3" t="e">
        <f>IF(DEGREES(ACOS(SIN(RADIANS(G933))*SIN(RADIANS(E928))+COS(RADIANS(G933))*COS(RADIANS(E928))*COS(RADIANS(U918))))&gt;90,0,$F$4*$F$5/E927^2*(SIN(RADIANS(G933))*SIN(RADIANS(E928))+COS(RADIANS(G933))*COS(RADIANS(E928))*COS(RADIANS(U918))))</f>
        <v>#DIV/0!</v>
      </c>
      <c r="V933" s="3" t="e">
        <f>IF(DEGREES(ACOS(SIN(RADIANS(G933))*SIN(RADIANS(E928))+COS(RADIANS(G933))*COS(RADIANS(E928))*COS(RADIANS(V918))))&gt;90,0,$F$4*$F$5/E927^2*(SIN(RADIANS(G933))*SIN(RADIANS(E928))+COS(RADIANS(G933))*COS(RADIANS(E928))*COS(RADIANS(V918))))</f>
        <v>#DIV/0!</v>
      </c>
      <c r="W933" s="3" t="e">
        <f>IF(DEGREES(ACOS(SIN(RADIANS(G933))*SIN(RADIANS(E928))+COS(RADIANS(G933))*COS(RADIANS(E928))*COS(RADIANS(W918))))&gt;90,0,$F$4*$F$5/E927^2*(SIN(RADIANS(G933))*SIN(RADIANS(E928))+COS(RADIANS(G933))*COS(RADIANS(E928))*COS(RADIANS(W918))))</f>
        <v>#DIV/0!</v>
      </c>
      <c r="X933" s="3" t="e">
        <f>IF(DEGREES(ACOS(SIN(RADIANS(G933))*SIN(RADIANS(E928))+COS(RADIANS(G933))*COS(RADIANS(E928))*COS(RADIANS(X918))))&gt;90,0,$F$4*$F$5/E927^2*(SIN(RADIANS(G933))*SIN(RADIANS(E928))+COS(RADIANS(G933))*COS(RADIANS(E928))*COS(RADIANS(X918))))</f>
        <v>#DIV/0!</v>
      </c>
      <c r="Y933" s="3" t="e">
        <f>IF(DEGREES(ACOS(SIN(RADIANS(G933))*SIN(RADIANS(E928))+COS(RADIANS(G933))*COS(RADIANS(E928))*COS(RADIANS(Y918))))&gt;90,0,$F$4*$F$5/E927^2*(SIN(RADIANS(G933))*SIN(RADIANS(E928))+COS(RADIANS(G933))*COS(RADIANS(E928))*COS(RADIANS(Y918))))</f>
        <v>#DIV/0!</v>
      </c>
      <c r="Z933" s="3" t="e">
        <f>IF(DEGREES(ACOS(SIN(RADIANS(G933))*SIN(RADIANS(E928))+COS(RADIANS(G933))*COS(RADIANS(E928))*COS(RADIANS(Z918))))&gt;90,0,$F$4*$F$5/E927^2*(SIN(RADIANS(G933))*SIN(RADIANS(E928))+COS(RADIANS(G933))*COS(RADIANS(E928))*COS(RADIANS(Z918))))</f>
        <v>#DIV/0!</v>
      </c>
      <c r="AA933" s="3" t="e">
        <f>IF(DEGREES(ACOS(SIN(RADIANS(G933))*SIN(RADIANS(E928))+COS(RADIANS(G933))*COS(RADIANS(E928))*COS(RADIANS(AA918))))&gt;90,0,$F$4*$F$5/E927^2*(SIN(RADIANS(G933))*SIN(RADIANS(E928))+COS(RADIANS(G933))*COS(RADIANS(E928))*COS(RADIANS(AA918))))</f>
        <v>#DIV/0!</v>
      </c>
      <c r="AB933" s="3" t="e">
        <f>IF(DEGREES(ACOS(SIN(RADIANS(G933))*SIN(RADIANS(E928))+COS(RADIANS(G933))*COS(RADIANS(E928))*COS(RADIANS(AB918))))&gt;90,0,$F$4*$F$5/E927^2*(SIN(RADIANS(G933))*SIN(RADIANS(E928))+COS(RADIANS(G933))*COS(RADIANS(E928))*COS(RADIANS(AB918))))</f>
        <v>#DIV/0!</v>
      </c>
      <c r="AC933" s="3" t="e">
        <f>IF(DEGREES(ACOS(SIN(RADIANS(G933))*SIN(RADIANS(E928))+COS(RADIANS(G933))*COS(RADIANS(E928))*COS(RADIANS(AC918))))&gt;90,0,$F$4*$F$5/E927^2*(SIN(RADIANS(G933))*SIN(RADIANS(E928))+COS(RADIANS(G933))*COS(RADIANS(E928))*COS(RADIANS(AC918))))</f>
        <v>#DIV/0!</v>
      </c>
      <c r="AD933" s="3" t="e">
        <f>IF(DEGREES(ACOS(SIN(RADIANS(G933))*SIN(RADIANS(E928))+COS(RADIANS(G933))*COS(RADIANS(E928))*COS(RADIANS(AD918))))&gt;90,0,$F$4*$F$5/E927^2*(SIN(RADIANS(G933))*SIN(RADIANS(E928))+COS(RADIANS(G933))*COS(RADIANS(E928))*COS(RADIANS(AD918))))</f>
        <v>#DIV/0!</v>
      </c>
      <c r="AE933" s="3" t="e">
        <f>IF(DEGREES(ACOS(SIN(RADIANS(G933))*SIN(RADIANS(E928))+COS(RADIANS(G933))*COS(RADIANS(E928))*COS(RADIANS(AE918))))&gt;90,0,$F$4*$F$5/E927^2*(SIN(RADIANS(G933))*SIN(RADIANS(E928))+COS(RADIANS(G933))*COS(RADIANS(E928))*COS(RADIANS(AE918))))</f>
        <v>#DIV/0!</v>
      </c>
      <c r="AF933" s="3" t="e">
        <f>IF(DEGREES(ACOS(SIN(RADIANS(G933))*SIN(RADIANS(E928))+COS(RADIANS(G933))*COS(RADIANS(E928))*COS(RADIANS(AF918))))&gt;90,0,$F$4*$F$5/E927^2*(SIN(RADIANS(G933))*SIN(RADIANS(E928))+COS(RADIANS(G933))*COS(RADIANS(E928))*COS(RADIANS(AF918))))</f>
        <v>#DIV/0!</v>
      </c>
      <c r="AG933" s="3" t="e">
        <f>IF(DEGREES(ACOS(SIN(RADIANS(G933))*SIN(RADIANS(E928))+COS(RADIANS(G933))*COS(RADIANS(E928))*COS(RADIANS(AG918))))&gt;90,0,$F$4*$F$5/E927^2*(SIN(RADIANS(G933))*SIN(RADIANS(E928))+COS(RADIANS(G933))*COS(RADIANS(E928))*COS(RADIANS(AG918))))</f>
        <v>#DIV/0!</v>
      </c>
      <c r="AH933" s="3" t="e">
        <f>IF(DEGREES(ACOS(SIN(RADIANS(G933))*SIN(RADIANS(E928))+COS(RADIANS(G933))*COS(RADIANS(E928))*COS(RADIANS(AH918))))&gt;90,0,$F$4*$F$5/E927^2*(SIN(RADIANS(G933))*SIN(RADIANS(E928))+COS(RADIANS(G933))*COS(RADIANS(E928))*COS(RADIANS(AH918))))</f>
        <v>#DIV/0!</v>
      </c>
      <c r="AI933" s="3" t="e">
        <f>IF(DEGREES(ACOS(SIN(RADIANS(G933))*SIN(RADIANS(E928))+COS(RADIANS(G933))*COS(RADIANS(E928))*COS(RADIANS(AI918))))&gt;90,0,$F$4*$F$5/E927^2*(SIN(RADIANS(G933))*SIN(RADIANS(E928))+COS(RADIANS(G933))*COS(RADIANS(E928))*COS(RADIANS(AI918))))</f>
        <v>#DIV/0!</v>
      </c>
      <c r="AJ933" s="3" t="e">
        <f>IF(DEGREES(ACOS(SIN(RADIANS(G933))*SIN(RADIANS(E928))+COS(RADIANS(G933))*COS(RADIANS(E928))*COS(RADIANS(AJ918))))&gt;90,0,$F$4*$F$5/E927^2*(SIN(RADIANS(G933))*SIN(RADIANS(E928))+COS(RADIANS(G933))*COS(RADIANS(E928))*COS(RADIANS(AJ918))))</f>
        <v>#DIV/0!</v>
      </c>
      <c r="AK933" s="3">
        <f>IF(DEGREES(ACOS(SIN(RADIANS(G933))*SIN(RADIANS(E928))+COS(RADIANS(G933))*COS(RADIANS(E928))*COS(RADIANS(AK918))))&gt;90,0,$F$4*$F$5/E927^2*(SIN(RADIANS(G933))*SIN(RADIANS(E928))+COS(RADIANS(G933))*COS(RADIANS(E928))*COS(RADIANS(AK918))))</f>
        <v>0</v>
      </c>
      <c r="AL933" s="3">
        <f>IF(DEGREES(ACOS(SIN(RADIANS(G933))*SIN(RADIANS(E928))+COS(RADIANS(G933))*COS(RADIANS(E928))*COS(RADIANS(AL918))))&gt;90,0,$F$4*$F$5/E927^2*(SIN(RADIANS(G933))*SIN(RADIANS(E928))+COS(RADIANS(G933))*COS(RADIANS(E928))*COS(RADIANS(AL918))))</f>
        <v>0</v>
      </c>
      <c r="AM933" s="3">
        <f>IF(DEGREES(ACOS(SIN(RADIANS(G933))*SIN(RADIANS(E928))+COS(RADIANS(G933))*COS(RADIANS(E928))*COS(RADIANS(AM918))))&gt;90,0,$F$4*$F$5/E927^2*(SIN(RADIANS(G933))*SIN(RADIANS(E928))+COS(RADIANS(G933))*COS(RADIANS(E928))*COS(RADIANS(AM918))))</f>
        <v>0</v>
      </c>
      <c r="AN933" s="3">
        <f>IF(DEGREES(ACOS(SIN(RADIANS(G933))*SIN(RADIANS(E928))+COS(RADIANS(G933))*COS(RADIANS(E928))*COS(RADIANS(AN918))))&gt;90,0,$F$4*$F$5/E927^2*(SIN(RADIANS(G933))*SIN(RADIANS(E928))+COS(RADIANS(G933))*COS(RADIANS(E928))*COS(RADIANS(AN918))))</f>
        <v>0</v>
      </c>
      <c r="AO933" s="3">
        <f>IF(DEGREES(ACOS(SIN(RADIANS(G933))*SIN(RADIANS(E928))+COS(RADIANS(G933))*COS(RADIANS(E928))*COS(RADIANS(AO918))))&gt;90,0,$F$4*$F$5/E927^2*(SIN(RADIANS(G933))*SIN(RADIANS(E928))+COS(RADIANS(G933))*COS(RADIANS(E928))*COS(RADIANS(AO918))))</f>
        <v>0</v>
      </c>
      <c r="AP933" s="3">
        <f>IF(DEGREES(ACOS(SIN(RADIANS(G933))*SIN(RADIANS(E928))+COS(RADIANS(G933))*COS(RADIANS(E928))*COS(RADIANS(AP918))))&gt;90,0,$F$4*$F$5/E927^2*(SIN(RADIANS(G933))*SIN(RADIANS(E928))+COS(RADIANS(G933))*COS(RADIANS(E928))*COS(RADIANS(AP918))))</f>
        <v>0</v>
      </c>
      <c r="AQ933" s="3">
        <f>IF(DEGREES(ACOS(SIN(RADIANS(G933))*SIN(RADIANS(E928))+COS(RADIANS(G933))*COS(RADIANS(E928))*COS(RADIANS(AQ918))))&gt;90,0,$F$4*$F$5/E927^2*(SIN(RADIANS(G933))*SIN(RADIANS(E928))+COS(RADIANS(G933))*COS(RADIANS(E928))*COS(RADIANS(AQ918))))</f>
        <v>0</v>
      </c>
      <c r="AR933" s="3">
        <f>IF(DEGREES(ACOS(SIN(RADIANS(G933))*SIN(RADIANS(E928))+COS(RADIANS(G933))*COS(RADIANS(E928))*COS(RADIANS(AR918))))&gt;90,0,$F$4*$F$5/E927^2*(SIN(RADIANS(G933))*SIN(RADIANS(E928))+COS(RADIANS(G933))*COS(RADIANS(E928))*COS(RADIANS(AR918))))</f>
        <v>0</v>
      </c>
    </row>
    <row r="934" spans="2:44" ht="15.75" customHeight="1" x14ac:dyDescent="0.2">
      <c r="G934" s="3">
        <v>-50</v>
      </c>
      <c r="I934" s="3">
        <f>IF(DEGREES(ACOS(SIN(RADIANS(G934))*SIN(RADIANS(E928))+COS(RADIANS(G934))*COS(RADIANS(E928))*COS(RADIANS(I918))))&gt;90,0,$F$4*$F$5/E927^2*(SIN(RADIANS(G934))*SIN(RADIANS(E928))+COS(RADIANS(G934))*COS(RADIANS(E928))*COS(RADIANS(I918))))</f>
        <v>0</v>
      </c>
      <c r="J934" s="3">
        <f>IF(DEGREES(ACOS(SIN(RADIANS(G934))*SIN(RADIANS(E928))+COS(RADIANS(G934))*COS(RADIANS(E928))*COS(RADIANS(J918))))&gt;90,0,$F$4*$F$5/E927^2*(SIN(RADIANS(G934))*SIN(RADIANS(E928))+COS(RADIANS(G934))*COS(RADIANS(E928))*COS(RADIANS(J918))))</f>
        <v>0</v>
      </c>
      <c r="K934" s="3">
        <f>IF(DEGREES(ACOS(SIN(RADIANS(G934))*SIN(RADIANS(E928))+COS(RADIANS(G934))*COS(RADIANS(E928))*COS(RADIANS(K918))))&gt;90,0,$F$4*$F$5/E927^2*(SIN(RADIANS(G934))*SIN(RADIANS(E928))+COS(RADIANS(G934))*COS(RADIANS(E928))*COS(RADIANS(K918))))</f>
        <v>0</v>
      </c>
      <c r="L934" s="3">
        <f>IF(DEGREES(ACOS(SIN(RADIANS(G934))*SIN(RADIANS(E928))+COS(RADIANS(G934))*COS(RADIANS(E928))*COS(RADIANS(L918))))&gt;90,0,$F$4*$F$5/E927^2*(SIN(RADIANS(G934))*SIN(RADIANS(E928))+COS(RADIANS(G934))*COS(RADIANS(E928))*COS(RADIANS(L918))))</f>
        <v>0</v>
      </c>
      <c r="M934" s="3">
        <f>IF(DEGREES(ACOS(SIN(RADIANS(G934))*SIN(RADIANS(E928))+COS(RADIANS(G934))*COS(RADIANS(E928))*COS(RADIANS(M918))))&gt;90,0,$F$4*$F$5/E927^2*(SIN(RADIANS(G934))*SIN(RADIANS(E928))+COS(RADIANS(G934))*COS(RADIANS(E928))*COS(RADIANS(M918))))</f>
        <v>0</v>
      </c>
      <c r="N934" s="3">
        <f>IF(DEGREES(ACOS(SIN(RADIANS(G934))*SIN(RADIANS(E928))+COS(RADIANS(G934))*COS(RADIANS(E928))*COS(RADIANS(N918))))&gt;90,0,$F$4*$F$5/E927^2*(SIN(RADIANS(G934))*SIN(RADIANS(E928))+COS(RADIANS(G934))*COS(RADIANS(E928))*COS(RADIANS(N918))))</f>
        <v>0</v>
      </c>
      <c r="O934" s="3">
        <f>IF(DEGREES(ACOS(SIN(RADIANS(G934))*SIN(RADIANS(E928))+COS(RADIANS(G934))*COS(RADIANS(E928))*COS(RADIANS(O918))))&gt;90,0,$F$4*$F$5/E927^2*(SIN(RADIANS(G934))*SIN(RADIANS(E928))+COS(RADIANS(G934))*COS(RADIANS(E928))*COS(RADIANS(O918))))</f>
        <v>0</v>
      </c>
      <c r="P934" s="3">
        <f>IF(DEGREES(ACOS(SIN(RADIANS(G934))*SIN(RADIANS(E928))+COS(RADIANS(G934))*COS(RADIANS(E928))*COS(RADIANS(P918))))&gt;90,0,$F$4*$F$5/E927^2*(SIN(RADIANS(G934))*SIN(RADIANS(E928))+COS(RADIANS(G934))*COS(RADIANS(E928))*COS(RADIANS(P918))))</f>
        <v>0</v>
      </c>
      <c r="Q934" s="3">
        <f>IF(DEGREES(ACOS(SIN(RADIANS(G934))*SIN(RADIANS(E928))+COS(RADIANS(G934))*COS(RADIANS(E928))*COS(RADIANS(Q918))))&gt;90,0,$F$4*$F$5/E927^2*(SIN(RADIANS(G934))*SIN(RADIANS(E928))+COS(RADIANS(G934))*COS(RADIANS(E928))*COS(RADIANS(Q918))))</f>
        <v>0</v>
      </c>
      <c r="R934" s="3" t="e">
        <f>IF(DEGREES(ACOS(SIN(RADIANS(G934))*SIN(RADIANS(E928))+COS(RADIANS(G934))*COS(RADIANS(E928))*COS(RADIANS(R918))))&gt;90,0,$F$4*$F$5/E927^2*(SIN(RADIANS(G934))*SIN(RADIANS(E928))+COS(RADIANS(G934))*COS(RADIANS(E928))*COS(RADIANS(R918))))</f>
        <v>#DIV/0!</v>
      </c>
      <c r="S934" s="3" t="e">
        <f>IF(DEGREES(ACOS(SIN(RADIANS(G934))*SIN(RADIANS(E928))+COS(RADIANS(G934))*COS(RADIANS(E928))*COS(RADIANS(S918))))&gt;90,0,$F$4*$F$5/E927^2*(SIN(RADIANS(G934))*SIN(RADIANS(E928))+COS(RADIANS(G934))*COS(RADIANS(E928))*COS(RADIANS(S918))))</f>
        <v>#DIV/0!</v>
      </c>
      <c r="T934" s="3" t="e">
        <f>IF(DEGREES(ACOS(SIN(RADIANS(G934))*SIN(RADIANS(E928))+COS(RADIANS(G934))*COS(RADIANS(E928))*COS(RADIANS(T918))))&gt;90,0,$F$4*$F$5/E927^2*(SIN(RADIANS(G934))*SIN(RADIANS(E928))+COS(RADIANS(G934))*COS(RADIANS(E928))*COS(RADIANS(T918))))</f>
        <v>#DIV/0!</v>
      </c>
      <c r="U934" s="3" t="e">
        <f>IF(DEGREES(ACOS(SIN(RADIANS(G934))*SIN(RADIANS(E928))+COS(RADIANS(G934))*COS(RADIANS(E928))*COS(RADIANS(U918))))&gt;90,0,$F$4*$F$5/E927^2*(SIN(RADIANS(G934))*SIN(RADIANS(E928))+COS(RADIANS(G934))*COS(RADIANS(E928))*COS(RADIANS(U918))))</f>
        <v>#DIV/0!</v>
      </c>
      <c r="V934" s="3" t="e">
        <f>IF(DEGREES(ACOS(SIN(RADIANS(G934))*SIN(RADIANS(E928))+COS(RADIANS(G934))*COS(RADIANS(E928))*COS(RADIANS(V918))))&gt;90,0,$F$4*$F$5/E927^2*(SIN(RADIANS(G934))*SIN(RADIANS(E928))+COS(RADIANS(G934))*COS(RADIANS(E928))*COS(RADIANS(V918))))</f>
        <v>#DIV/0!</v>
      </c>
      <c r="W934" s="3" t="e">
        <f>IF(DEGREES(ACOS(SIN(RADIANS(G934))*SIN(RADIANS(E928))+COS(RADIANS(G934))*COS(RADIANS(E928))*COS(RADIANS(W918))))&gt;90,0,$F$4*$F$5/E927^2*(SIN(RADIANS(G934))*SIN(RADIANS(E928))+COS(RADIANS(G934))*COS(RADIANS(E928))*COS(RADIANS(W918))))</f>
        <v>#DIV/0!</v>
      </c>
      <c r="X934" s="3" t="e">
        <f>IF(DEGREES(ACOS(SIN(RADIANS(G934))*SIN(RADIANS(E928))+COS(RADIANS(G934))*COS(RADIANS(E928))*COS(RADIANS(X918))))&gt;90,0,$F$4*$F$5/E927^2*(SIN(RADIANS(G934))*SIN(RADIANS(E928))+COS(RADIANS(G934))*COS(RADIANS(E928))*COS(RADIANS(X918))))</f>
        <v>#DIV/0!</v>
      </c>
      <c r="Y934" s="3" t="e">
        <f>IF(DEGREES(ACOS(SIN(RADIANS(G934))*SIN(RADIANS(E928))+COS(RADIANS(G934))*COS(RADIANS(E928))*COS(RADIANS(Y918))))&gt;90,0,$F$4*$F$5/E927^2*(SIN(RADIANS(G934))*SIN(RADIANS(E928))+COS(RADIANS(G934))*COS(RADIANS(E928))*COS(RADIANS(Y918))))</f>
        <v>#DIV/0!</v>
      </c>
      <c r="Z934" s="3" t="e">
        <f>IF(DEGREES(ACOS(SIN(RADIANS(G934))*SIN(RADIANS(E928))+COS(RADIANS(G934))*COS(RADIANS(E928))*COS(RADIANS(Z918))))&gt;90,0,$F$4*$F$5/E927^2*(SIN(RADIANS(G934))*SIN(RADIANS(E928))+COS(RADIANS(G934))*COS(RADIANS(E928))*COS(RADIANS(Z918))))</f>
        <v>#DIV/0!</v>
      </c>
      <c r="AA934" s="3" t="e">
        <f>IF(DEGREES(ACOS(SIN(RADIANS(G934))*SIN(RADIANS(E928))+COS(RADIANS(G934))*COS(RADIANS(E928))*COS(RADIANS(AA918))))&gt;90,0,$F$4*$F$5/E927^2*(SIN(RADIANS(G934))*SIN(RADIANS(E928))+COS(RADIANS(G934))*COS(RADIANS(E928))*COS(RADIANS(AA918))))</f>
        <v>#DIV/0!</v>
      </c>
      <c r="AB934" s="3" t="e">
        <f>IF(DEGREES(ACOS(SIN(RADIANS(G934))*SIN(RADIANS(E928))+COS(RADIANS(G934))*COS(RADIANS(E928))*COS(RADIANS(AB918))))&gt;90,0,$F$4*$F$5/E927^2*(SIN(RADIANS(G934))*SIN(RADIANS(E928))+COS(RADIANS(G934))*COS(RADIANS(E928))*COS(RADIANS(AB918))))</f>
        <v>#DIV/0!</v>
      </c>
      <c r="AC934" s="3" t="e">
        <f>IF(DEGREES(ACOS(SIN(RADIANS(G934))*SIN(RADIANS(E928))+COS(RADIANS(G934))*COS(RADIANS(E928))*COS(RADIANS(AC918))))&gt;90,0,$F$4*$F$5/E927^2*(SIN(RADIANS(G934))*SIN(RADIANS(E928))+COS(RADIANS(G934))*COS(RADIANS(E928))*COS(RADIANS(AC918))))</f>
        <v>#DIV/0!</v>
      </c>
      <c r="AD934" s="3" t="e">
        <f>IF(DEGREES(ACOS(SIN(RADIANS(G934))*SIN(RADIANS(E928))+COS(RADIANS(G934))*COS(RADIANS(E928))*COS(RADIANS(AD918))))&gt;90,0,$F$4*$F$5/E927^2*(SIN(RADIANS(G934))*SIN(RADIANS(E928))+COS(RADIANS(G934))*COS(RADIANS(E928))*COS(RADIANS(AD918))))</f>
        <v>#DIV/0!</v>
      </c>
      <c r="AE934" s="3" t="e">
        <f>IF(DEGREES(ACOS(SIN(RADIANS(G934))*SIN(RADIANS(E928))+COS(RADIANS(G934))*COS(RADIANS(E928))*COS(RADIANS(AE918))))&gt;90,0,$F$4*$F$5/E927^2*(SIN(RADIANS(G934))*SIN(RADIANS(E928))+COS(RADIANS(G934))*COS(RADIANS(E928))*COS(RADIANS(AE918))))</f>
        <v>#DIV/0!</v>
      </c>
      <c r="AF934" s="3" t="e">
        <f>IF(DEGREES(ACOS(SIN(RADIANS(G934))*SIN(RADIANS(E928))+COS(RADIANS(G934))*COS(RADIANS(E928))*COS(RADIANS(AF918))))&gt;90,0,$F$4*$F$5/E927^2*(SIN(RADIANS(G934))*SIN(RADIANS(E928))+COS(RADIANS(G934))*COS(RADIANS(E928))*COS(RADIANS(AF918))))</f>
        <v>#DIV/0!</v>
      </c>
      <c r="AG934" s="3" t="e">
        <f>IF(DEGREES(ACOS(SIN(RADIANS(G934))*SIN(RADIANS(E928))+COS(RADIANS(G934))*COS(RADIANS(E928))*COS(RADIANS(AG918))))&gt;90,0,$F$4*$F$5/E927^2*(SIN(RADIANS(G934))*SIN(RADIANS(E928))+COS(RADIANS(G934))*COS(RADIANS(E928))*COS(RADIANS(AG918))))</f>
        <v>#DIV/0!</v>
      </c>
      <c r="AH934" s="3" t="e">
        <f>IF(DEGREES(ACOS(SIN(RADIANS(G934))*SIN(RADIANS(E928))+COS(RADIANS(G934))*COS(RADIANS(E928))*COS(RADIANS(AH918))))&gt;90,0,$F$4*$F$5/E927^2*(SIN(RADIANS(G934))*SIN(RADIANS(E928))+COS(RADIANS(G934))*COS(RADIANS(E928))*COS(RADIANS(AH918))))</f>
        <v>#DIV/0!</v>
      </c>
      <c r="AI934" s="3" t="e">
        <f>IF(DEGREES(ACOS(SIN(RADIANS(G934))*SIN(RADIANS(E928))+COS(RADIANS(G934))*COS(RADIANS(E928))*COS(RADIANS(AI918))))&gt;90,0,$F$4*$F$5/E927^2*(SIN(RADIANS(G934))*SIN(RADIANS(E928))+COS(RADIANS(G934))*COS(RADIANS(E928))*COS(RADIANS(AI918))))</f>
        <v>#DIV/0!</v>
      </c>
      <c r="AJ934" s="3" t="e">
        <f>IF(DEGREES(ACOS(SIN(RADIANS(G934))*SIN(RADIANS(E928))+COS(RADIANS(G934))*COS(RADIANS(E928))*COS(RADIANS(AJ918))))&gt;90,0,$F$4*$F$5/E927^2*(SIN(RADIANS(G934))*SIN(RADIANS(E928))+COS(RADIANS(G934))*COS(RADIANS(E928))*COS(RADIANS(AJ918))))</f>
        <v>#DIV/0!</v>
      </c>
      <c r="AK934" s="3">
        <f>IF(DEGREES(ACOS(SIN(RADIANS(G934))*SIN(RADIANS(E928))+COS(RADIANS(G934))*COS(RADIANS(E928))*COS(RADIANS(AK918))))&gt;90,0,$F$4*$F$5/E927^2*(SIN(RADIANS(G934))*SIN(RADIANS(E928))+COS(RADIANS(G934))*COS(RADIANS(E928))*COS(RADIANS(AK918))))</f>
        <v>0</v>
      </c>
      <c r="AL934" s="3">
        <f>IF(DEGREES(ACOS(SIN(RADIANS(G934))*SIN(RADIANS(E928))+COS(RADIANS(G934))*COS(RADIANS(E928))*COS(RADIANS(AL918))))&gt;90,0,$F$4*$F$5/E927^2*(SIN(RADIANS(G934))*SIN(RADIANS(E928))+COS(RADIANS(G934))*COS(RADIANS(E928))*COS(RADIANS(AL918))))</f>
        <v>0</v>
      </c>
      <c r="AM934" s="3">
        <f>IF(DEGREES(ACOS(SIN(RADIANS(G934))*SIN(RADIANS(E928))+COS(RADIANS(G934))*COS(RADIANS(E928))*COS(RADIANS(AM918))))&gt;90,0,$F$4*$F$5/E927^2*(SIN(RADIANS(G934))*SIN(RADIANS(E928))+COS(RADIANS(G934))*COS(RADIANS(E928))*COS(RADIANS(AM918))))</f>
        <v>0</v>
      </c>
      <c r="AN934" s="3">
        <f>IF(DEGREES(ACOS(SIN(RADIANS(G934))*SIN(RADIANS(E928))+COS(RADIANS(G934))*COS(RADIANS(E928))*COS(RADIANS(AN918))))&gt;90,0,$F$4*$F$5/E927^2*(SIN(RADIANS(G934))*SIN(RADIANS(E928))+COS(RADIANS(G934))*COS(RADIANS(E928))*COS(RADIANS(AN918))))</f>
        <v>0</v>
      </c>
      <c r="AO934" s="3">
        <f>IF(DEGREES(ACOS(SIN(RADIANS(G934))*SIN(RADIANS(E928))+COS(RADIANS(G934))*COS(RADIANS(E928))*COS(RADIANS(AO918))))&gt;90,0,$F$4*$F$5/E927^2*(SIN(RADIANS(G934))*SIN(RADIANS(E928))+COS(RADIANS(G934))*COS(RADIANS(E928))*COS(RADIANS(AO918))))</f>
        <v>0</v>
      </c>
      <c r="AP934" s="3">
        <f>IF(DEGREES(ACOS(SIN(RADIANS(G934))*SIN(RADIANS(E928))+COS(RADIANS(G934))*COS(RADIANS(E928))*COS(RADIANS(AP918))))&gt;90,0,$F$4*$F$5/E927^2*(SIN(RADIANS(G934))*SIN(RADIANS(E928))+COS(RADIANS(G934))*COS(RADIANS(E928))*COS(RADIANS(AP918))))</f>
        <v>0</v>
      </c>
      <c r="AQ934" s="3">
        <f>IF(DEGREES(ACOS(SIN(RADIANS(G934))*SIN(RADIANS(E928))+COS(RADIANS(G934))*COS(RADIANS(E928))*COS(RADIANS(AQ918))))&gt;90,0,$F$4*$F$5/E927^2*(SIN(RADIANS(G934))*SIN(RADIANS(E928))+COS(RADIANS(G934))*COS(RADIANS(E928))*COS(RADIANS(AQ918))))</f>
        <v>0</v>
      </c>
      <c r="AR934" s="3">
        <f>IF(DEGREES(ACOS(SIN(RADIANS(G934))*SIN(RADIANS(E928))+COS(RADIANS(G934))*COS(RADIANS(E928))*COS(RADIANS(AR918))))&gt;90,0,$F$4*$F$5/E927^2*(SIN(RADIANS(G934))*SIN(RADIANS(E928))+COS(RADIANS(G934))*COS(RADIANS(E928))*COS(RADIANS(AR918))))</f>
        <v>0</v>
      </c>
    </row>
    <row r="935" spans="2:44" ht="15.75" customHeight="1" x14ac:dyDescent="0.2">
      <c r="G935" s="3">
        <v>-60</v>
      </c>
      <c r="I935" s="3">
        <f>IF(DEGREES(ACOS(SIN(RADIANS(G935))*SIN(RADIANS(E928))+COS(RADIANS(G935))*COS(RADIANS(E928))*COS(RADIANS(I918))))&gt;90,0,$F$4*$F$5/E927^2*(SIN(RADIANS(G935))*SIN(RADIANS(E928))+COS(RADIANS(G935))*COS(RADIANS(E928))*COS(RADIANS(I918))))</f>
        <v>0</v>
      </c>
      <c r="J935" s="3">
        <f>IF(DEGREES(ACOS(SIN(RADIANS(G935))*SIN(RADIANS(E928))+COS(RADIANS(G935))*COS(RADIANS(E928))*COS(RADIANS(J918))))&gt;90,0,$F$4*$F$5/E927^2*(SIN(RADIANS(G935))*SIN(RADIANS(E928))+COS(RADIANS(G935))*COS(RADIANS(E928))*COS(RADIANS(J918))))</f>
        <v>0</v>
      </c>
      <c r="K935" s="3">
        <f>IF(DEGREES(ACOS(SIN(RADIANS(G935))*SIN(RADIANS(E928))+COS(RADIANS(G935))*COS(RADIANS(E928))*COS(RADIANS(K918))))&gt;90,0,$F$4*$F$5/E927^2*(SIN(RADIANS(G935))*SIN(RADIANS(E928))+COS(RADIANS(G935))*COS(RADIANS(E928))*COS(RADIANS(K918))))</f>
        <v>0</v>
      </c>
      <c r="L935" s="3">
        <f>IF(DEGREES(ACOS(SIN(RADIANS(G935))*SIN(RADIANS(E928))+COS(RADIANS(G935))*COS(RADIANS(E928))*COS(RADIANS(L918))))&gt;90,0,$F$4*$F$5/E927^2*(SIN(RADIANS(G935))*SIN(RADIANS(E928))+COS(RADIANS(G935))*COS(RADIANS(E928))*COS(RADIANS(L918))))</f>
        <v>0</v>
      </c>
      <c r="M935" s="3">
        <f>IF(DEGREES(ACOS(SIN(RADIANS(G935))*SIN(RADIANS(E928))+COS(RADIANS(G935))*COS(RADIANS(E928))*COS(RADIANS(M918))))&gt;90,0,$F$4*$F$5/E927^2*(SIN(RADIANS(G935))*SIN(RADIANS(E928))+COS(RADIANS(G935))*COS(RADIANS(E928))*COS(RADIANS(M918))))</f>
        <v>0</v>
      </c>
      <c r="N935" s="3">
        <f>IF(DEGREES(ACOS(SIN(RADIANS(G935))*SIN(RADIANS(E928))+COS(RADIANS(G935))*COS(RADIANS(E928))*COS(RADIANS(N918))))&gt;90,0,$F$4*$F$5/E927^2*(SIN(RADIANS(G935))*SIN(RADIANS(E928))+COS(RADIANS(G935))*COS(RADIANS(E928))*COS(RADIANS(N918))))</f>
        <v>0</v>
      </c>
      <c r="O935" s="3">
        <f>IF(DEGREES(ACOS(SIN(RADIANS(G935))*SIN(RADIANS(E928))+COS(RADIANS(G935))*COS(RADIANS(E928))*COS(RADIANS(O918))))&gt;90,0,$F$4*$F$5/E927^2*(SIN(RADIANS(G935))*SIN(RADIANS(E928))+COS(RADIANS(G935))*COS(RADIANS(E928))*COS(RADIANS(O918))))</f>
        <v>0</v>
      </c>
      <c r="P935" s="3">
        <f>IF(DEGREES(ACOS(SIN(RADIANS(G935))*SIN(RADIANS(E928))+COS(RADIANS(G935))*COS(RADIANS(E928))*COS(RADIANS(P918))))&gt;90,0,$F$4*$F$5/E927^2*(SIN(RADIANS(G935))*SIN(RADIANS(E928))+COS(RADIANS(G935))*COS(RADIANS(E928))*COS(RADIANS(P918))))</f>
        <v>0</v>
      </c>
      <c r="Q935" s="3">
        <f>IF(DEGREES(ACOS(SIN(RADIANS(G935))*SIN(RADIANS(E928))+COS(RADIANS(G935))*COS(RADIANS(E928))*COS(RADIANS(Q918))))&gt;90,0,$F$4*$F$5/E927^2*(SIN(RADIANS(G935))*SIN(RADIANS(E928))+COS(RADIANS(G935))*COS(RADIANS(E928))*COS(RADIANS(Q918))))</f>
        <v>0</v>
      </c>
      <c r="R935" s="3" t="e">
        <f>IF(DEGREES(ACOS(SIN(RADIANS(G935))*SIN(RADIANS(E928))+COS(RADIANS(G935))*COS(RADIANS(E928))*COS(RADIANS(R918))))&gt;90,0,$F$4*$F$5/E927^2*(SIN(RADIANS(G935))*SIN(RADIANS(E928))+COS(RADIANS(G935))*COS(RADIANS(E928))*COS(RADIANS(R918))))</f>
        <v>#DIV/0!</v>
      </c>
      <c r="S935" s="3" t="e">
        <f>IF(DEGREES(ACOS(SIN(RADIANS(G935))*SIN(RADIANS(E928))+COS(RADIANS(G935))*COS(RADIANS(E928))*COS(RADIANS(S918))))&gt;90,0,$F$4*$F$5/E927^2*(SIN(RADIANS(G935))*SIN(RADIANS(E928))+COS(RADIANS(G935))*COS(RADIANS(E928))*COS(RADIANS(S918))))</f>
        <v>#DIV/0!</v>
      </c>
      <c r="T935" s="3" t="e">
        <f>IF(DEGREES(ACOS(SIN(RADIANS(G935))*SIN(RADIANS(E928))+COS(RADIANS(G935))*COS(RADIANS(E928))*COS(RADIANS(T918))))&gt;90,0,$F$4*$F$5/E927^2*(SIN(RADIANS(G935))*SIN(RADIANS(E928))+COS(RADIANS(G935))*COS(RADIANS(E928))*COS(RADIANS(T918))))</f>
        <v>#DIV/0!</v>
      </c>
      <c r="U935" s="3" t="e">
        <f>IF(DEGREES(ACOS(SIN(RADIANS(G935))*SIN(RADIANS(E928))+COS(RADIANS(G935))*COS(RADIANS(E928))*COS(RADIANS(U918))))&gt;90,0,$F$4*$F$5/E927^2*(SIN(RADIANS(G935))*SIN(RADIANS(E928))+COS(RADIANS(G935))*COS(RADIANS(E928))*COS(RADIANS(U918))))</f>
        <v>#DIV/0!</v>
      </c>
      <c r="V935" s="3" t="e">
        <f>IF(DEGREES(ACOS(SIN(RADIANS(G935))*SIN(RADIANS(E928))+COS(RADIANS(G935))*COS(RADIANS(E928))*COS(RADIANS(V918))))&gt;90,0,$F$4*$F$5/E927^2*(SIN(RADIANS(G935))*SIN(RADIANS(E928))+COS(RADIANS(G935))*COS(RADIANS(E928))*COS(RADIANS(V918))))</f>
        <v>#DIV/0!</v>
      </c>
      <c r="W935" s="3" t="e">
        <f>IF(DEGREES(ACOS(SIN(RADIANS(G935))*SIN(RADIANS(E928))+COS(RADIANS(G935))*COS(RADIANS(E928))*COS(RADIANS(W918))))&gt;90,0,$F$4*$F$5/E927^2*(SIN(RADIANS(G935))*SIN(RADIANS(E928))+COS(RADIANS(G935))*COS(RADIANS(E928))*COS(RADIANS(W918))))</f>
        <v>#DIV/0!</v>
      </c>
      <c r="X935" s="3" t="e">
        <f>IF(DEGREES(ACOS(SIN(RADIANS(G935))*SIN(RADIANS(E928))+COS(RADIANS(G935))*COS(RADIANS(E928))*COS(RADIANS(X918))))&gt;90,0,$F$4*$F$5/E927^2*(SIN(RADIANS(G935))*SIN(RADIANS(E928))+COS(RADIANS(G935))*COS(RADIANS(E928))*COS(RADIANS(X918))))</f>
        <v>#DIV/0!</v>
      </c>
      <c r="Y935" s="3" t="e">
        <f>IF(DEGREES(ACOS(SIN(RADIANS(G935))*SIN(RADIANS(E928))+COS(RADIANS(G935))*COS(RADIANS(E928))*COS(RADIANS(Y918))))&gt;90,0,$F$4*$F$5/E927^2*(SIN(RADIANS(G935))*SIN(RADIANS(E928))+COS(RADIANS(G935))*COS(RADIANS(E928))*COS(RADIANS(Y918))))</f>
        <v>#DIV/0!</v>
      </c>
      <c r="Z935" s="3" t="e">
        <f>IF(DEGREES(ACOS(SIN(RADIANS(G935))*SIN(RADIANS(E928))+COS(RADIANS(G935))*COS(RADIANS(E928))*COS(RADIANS(Z918))))&gt;90,0,$F$4*$F$5/E927^2*(SIN(RADIANS(G935))*SIN(RADIANS(E928))+COS(RADIANS(G935))*COS(RADIANS(E928))*COS(RADIANS(Z918))))</f>
        <v>#DIV/0!</v>
      </c>
      <c r="AA935" s="3" t="e">
        <f>IF(DEGREES(ACOS(SIN(RADIANS(G935))*SIN(RADIANS(E928))+COS(RADIANS(G935))*COS(RADIANS(E928))*COS(RADIANS(AA918))))&gt;90,0,$F$4*$F$5/E927^2*(SIN(RADIANS(G935))*SIN(RADIANS(E928))+COS(RADIANS(G935))*COS(RADIANS(E928))*COS(RADIANS(AA918))))</f>
        <v>#DIV/0!</v>
      </c>
      <c r="AB935" s="3" t="e">
        <f>IF(DEGREES(ACOS(SIN(RADIANS(G935))*SIN(RADIANS(E928))+COS(RADIANS(G935))*COS(RADIANS(E928))*COS(RADIANS(AB918))))&gt;90,0,$F$4*$F$5/E927^2*(SIN(RADIANS(G935))*SIN(RADIANS(E928))+COS(RADIANS(G935))*COS(RADIANS(E928))*COS(RADIANS(AB918))))</f>
        <v>#DIV/0!</v>
      </c>
      <c r="AC935" s="3" t="e">
        <f>IF(DEGREES(ACOS(SIN(RADIANS(G935))*SIN(RADIANS(E928))+COS(RADIANS(G935))*COS(RADIANS(E928))*COS(RADIANS(AC918))))&gt;90,0,$F$4*$F$5/E927^2*(SIN(RADIANS(G935))*SIN(RADIANS(E928))+COS(RADIANS(G935))*COS(RADIANS(E928))*COS(RADIANS(AC918))))</f>
        <v>#DIV/0!</v>
      </c>
      <c r="AD935" s="3" t="e">
        <f>IF(DEGREES(ACOS(SIN(RADIANS(G935))*SIN(RADIANS(E928))+COS(RADIANS(G935))*COS(RADIANS(E928))*COS(RADIANS(AD918))))&gt;90,0,$F$4*$F$5/E927^2*(SIN(RADIANS(G935))*SIN(RADIANS(E928))+COS(RADIANS(G935))*COS(RADIANS(E928))*COS(RADIANS(AD918))))</f>
        <v>#DIV/0!</v>
      </c>
      <c r="AE935" s="3" t="e">
        <f>IF(DEGREES(ACOS(SIN(RADIANS(G935))*SIN(RADIANS(E928))+COS(RADIANS(G935))*COS(RADIANS(E928))*COS(RADIANS(AE918))))&gt;90,0,$F$4*$F$5/E927^2*(SIN(RADIANS(G935))*SIN(RADIANS(E928))+COS(RADIANS(G935))*COS(RADIANS(E928))*COS(RADIANS(AE918))))</f>
        <v>#DIV/0!</v>
      </c>
      <c r="AF935" s="3" t="e">
        <f>IF(DEGREES(ACOS(SIN(RADIANS(G935))*SIN(RADIANS(E928))+COS(RADIANS(G935))*COS(RADIANS(E928))*COS(RADIANS(AF918))))&gt;90,0,$F$4*$F$5/E927^2*(SIN(RADIANS(G935))*SIN(RADIANS(E928))+COS(RADIANS(G935))*COS(RADIANS(E928))*COS(RADIANS(AF918))))</f>
        <v>#DIV/0!</v>
      </c>
      <c r="AG935" s="3" t="e">
        <f>IF(DEGREES(ACOS(SIN(RADIANS(G935))*SIN(RADIANS(E928))+COS(RADIANS(G935))*COS(RADIANS(E928))*COS(RADIANS(AG918))))&gt;90,0,$F$4*$F$5/E927^2*(SIN(RADIANS(G935))*SIN(RADIANS(E928))+COS(RADIANS(G935))*COS(RADIANS(E928))*COS(RADIANS(AG918))))</f>
        <v>#DIV/0!</v>
      </c>
      <c r="AH935" s="3" t="e">
        <f>IF(DEGREES(ACOS(SIN(RADIANS(G935))*SIN(RADIANS(E928))+COS(RADIANS(G935))*COS(RADIANS(E928))*COS(RADIANS(AH918))))&gt;90,0,$F$4*$F$5/E927^2*(SIN(RADIANS(G935))*SIN(RADIANS(E928))+COS(RADIANS(G935))*COS(RADIANS(E928))*COS(RADIANS(AH918))))</f>
        <v>#DIV/0!</v>
      </c>
      <c r="AI935" s="3" t="e">
        <f>IF(DEGREES(ACOS(SIN(RADIANS(G935))*SIN(RADIANS(E928))+COS(RADIANS(G935))*COS(RADIANS(E928))*COS(RADIANS(AI918))))&gt;90,0,$F$4*$F$5/E927^2*(SIN(RADIANS(G935))*SIN(RADIANS(E928))+COS(RADIANS(G935))*COS(RADIANS(E928))*COS(RADIANS(AI918))))</f>
        <v>#DIV/0!</v>
      </c>
      <c r="AJ935" s="3" t="e">
        <f>IF(DEGREES(ACOS(SIN(RADIANS(G935))*SIN(RADIANS(E928))+COS(RADIANS(G935))*COS(RADIANS(E928))*COS(RADIANS(AJ918))))&gt;90,0,$F$4*$F$5/E927^2*(SIN(RADIANS(G935))*SIN(RADIANS(E928))+COS(RADIANS(G935))*COS(RADIANS(E928))*COS(RADIANS(AJ918))))</f>
        <v>#DIV/0!</v>
      </c>
      <c r="AK935" s="3">
        <f>IF(DEGREES(ACOS(SIN(RADIANS(G935))*SIN(RADIANS(E928))+COS(RADIANS(G935))*COS(RADIANS(E928))*COS(RADIANS(AK918))))&gt;90,0,$F$4*$F$5/E927^2*(SIN(RADIANS(G935))*SIN(RADIANS(E928))+COS(RADIANS(G935))*COS(RADIANS(E928))*COS(RADIANS(AK918))))</f>
        <v>0</v>
      </c>
      <c r="AL935" s="3">
        <f>IF(DEGREES(ACOS(SIN(RADIANS(G935))*SIN(RADIANS(E928))+COS(RADIANS(G935))*COS(RADIANS(E928))*COS(RADIANS(AL918))))&gt;90,0,$F$4*$F$5/E927^2*(SIN(RADIANS(G935))*SIN(RADIANS(E928))+COS(RADIANS(G935))*COS(RADIANS(E928))*COS(RADIANS(AL918))))</f>
        <v>0</v>
      </c>
      <c r="AM935" s="3">
        <f>IF(DEGREES(ACOS(SIN(RADIANS(G935))*SIN(RADIANS(E928))+COS(RADIANS(G935))*COS(RADIANS(E928))*COS(RADIANS(AM918))))&gt;90,0,$F$4*$F$5/E927^2*(SIN(RADIANS(G935))*SIN(RADIANS(E928))+COS(RADIANS(G935))*COS(RADIANS(E928))*COS(RADIANS(AM918))))</f>
        <v>0</v>
      </c>
      <c r="AN935" s="3">
        <f>IF(DEGREES(ACOS(SIN(RADIANS(G935))*SIN(RADIANS(E928))+COS(RADIANS(G935))*COS(RADIANS(E928))*COS(RADIANS(AN918))))&gt;90,0,$F$4*$F$5/E927^2*(SIN(RADIANS(G935))*SIN(RADIANS(E928))+COS(RADIANS(G935))*COS(RADIANS(E928))*COS(RADIANS(AN918))))</f>
        <v>0</v>
      </c>
      <c r="AO935" s="3">
        <f>IF(DEGREES(ACOS(SIN(RADIANS(G935))*SIN(RADIANS(E928))+COS(RADIANS(G935))*COS(RADIANS(E928))*COS(RADIANS(AO918))))&gt;90,0,$F$4*$F$5/E927^2*(SIN(RADIANS(G935))*SIN(RADIANS(E928))+COS(RADIANS(G935))*COS(RADIANS(E928))*COS(RADIANS(AO918))))</f>
        <v>0</v>
      </c>
      <c r="AP935" s="3">
        <f>IF(DEGREES(ACOS(SIN(RADIANS(G935))*SIN(RADIANS(E928))+COS(RADIANS(G935))*COS(RADIANS(E928))*COS(RADIANS(AP918))))&gt;90,0,$F$4*$F$5/E927^2*(SIN(RADIANS(G935))*SIN(RADIANS(E928))+COS(RADIANS(G935))*COS(RADIANS(E928))*COS(RADIANS(AP918))))</f>
        <v>0</v>
      </c>
      <c r="AQ935" s="3">
        <f>IF(DEGREES(ACOS(SIN(RADIANS(G935))*SIN(RADIANS(E928))+COS(RADIANS(G935))*COS(RADIANS(E928))*COS(RADIANS(AQ918))))&gt;90,0,$F$4*$F$5/E927^2*(SIN(RADIANS(G935))*SIN(RADIANS(E928))+COS(RADIANS(G935))*COS(RADIANS(E928))*COS(RADIANS(AQ918))))</f>
        <v>0</v>
      </c>
      <c r="AR935" s="3">
        <f>IF(DEGREES(ACOS(SIN(RADIANS(G935))*SIN(RADIANS(E928))+COS(RADIANS(G935))*COS(RADIANS(E928))*COS(RADIANS(AR918))))&gt;90,0,$F$4*$F$5/E927^2*(SIN(RADIANS(G935))*SIN(RADIANS(E928))+COS(RADIANS(G935))*COS(RADIANS(E928))*COS(RADIANS(AR918))))</f>
        <v>0</v>
      </c>
    </row>
    <row r="936" spans="2:44" ht="15.75" customHeight="1" x14ac:dyDescent="0.2">
      <c r="G936" s="3">
        <v>-70</v>
      </c>
      <c r="I936" s="3">
        <f>IF(DEGREES(ACOS(SIN(RADIANS(G936))*SIN(RADIANS(E928))+COS(RADIANS(G936))*COS(RADIANS(E928))*COS(RADIANS(I918))))&gt;90,0,$F$4*$F$5/E927^2*(SIN(RADIANS(G936))*SIN(RADIANS(E928))+COS(RADIANS(G936))*COS(RADIANS(E928))*COS(RADIANS(I918))))</f>
        <v>0</v>
      </c>
      <c r="J936" s="3">
        <f>IF(DEGREES(ACOS(SIN(RADIANS(G936))*SIN(RADIANS(E928))+COS(RADIANS(G936))*COS(RADIANS(E928))*COS(RADIANS(J918))))&gt;90,0,$F$4*$F$5/E927^2*(SIN(RADIANS(G936))*SIN(RADIANS(E928))+COS(RADIANS(G936))*COS(RADIANS(E928))*COS(RADIANS(J918))))</f>
        <v>0</v>
      </c>
      <c r="K936" s="3">
        <f>IF(DEGREES(ACOS(SIN(RADIANS(G936))*SIN(RADIANS(E928))+COS(RADIANS(G936))*COS(RADIANS(E928))*COS(RADIANS(K918))))&gt;90,0,$F$4*$F$5/E927^2*(SIN(RADIANS(G936))*SIN(RADIANS(E928))+COS(RADIANS(G936))*COS(RADIANS(E928))*COS(RADIANS(K918))))</f>
        <v>0</v>
      </c>
      <c r="L936" s="3">
        <f>IF(DEGREES(ACOS(SIN(RADIANS(G936))*SIN(RADIANS(E928))+COS(RADIANS(G936))*COS(RADIANS(E928))*COS(RADIANS(L918))))&gt;90,0,$F$4*$F$5/E927^2*(SIN(RADIANS(G936))*SIN(RADIANS(E928))+COS(RADIANS(G936))*COS(RADIANS(E928))*COS(RADIANS(L918))))</f>
        <v>0</v>
      </c>
      <c r="M936" s="3">
        <f>IF(DEGREES(ACOS(SIN(RADIANS(G936))*SIN(RADIANS(E928))+COS(RADIANS(G936))*COS(RADIANS(E928))*COS(RADIANS(M918))))&gt;90,0,$F$4*$F$5/E927^2*(SIN(RADIANS(G936))*SIN(RADIANS(E928))+COS(RADIANS(G936))*COS(RADIANS(E928))*COS(RADIANS(M918))))</f>
        <v>0</v>
      </c>
      <c r="N936" s="3">
        <f>IF(DEGREES(ACOS(SIN(RADIANS(G936))*SIN(RADIANS(E928))+COS(RADIANS(G936))*COS(RADIANS(E928))*COS(RADIANS(N918))))&gt;90,0,$F$4*$F$5/E927^2*(SIN(RADIANS(G936))*SIN(RADIANS(E928))+COS(RADIANS(G936))*COS(RADIANS(E928))*COS(RADIANS(N918))))</f>
        <v>0</v>
      </c>
      <c r="O936" s="3">
        <f>IF(DEGREES(ACOS(SIN(RADIANS(G936))*SIN(RADIANS(E928))+COS(RADIANS(G936))*COS(RADIANS(E928))*COS(RADIANS(O918))))&gt;90,0,$F$4*$F$5/E927^2*(SIN(RADIANS(G936))*SIN(RADIANS(E928))+COS(RADIANS(G936))*COS(RADIANS(E928))*COS(RADIANS(O918))))</f>
        <v>0</v>
      </c>
      <c r="P936" s="3">
        <f>IF(DEGREES(ACOS(SIN(RADIANS(G936))*SIN(RADIANS(E928))+COS(RADIANS(G936))*COS(RADIANS(E928))*COS(RADIANS(P918))))&gt;90,0,$F$4*$F$5/E927^2*(SIN(RADIANS(G936))*SIN(RADIANS(E928))+COS(RADIANS(G936))*COS(RADIANS(E928))*COS(RADIANS(P918))))</f>
        <v>0</v>
      </c>
      <c r="Q936" s="3">
        <f>IF(DEGREES(ACOS(SIN(RADIANS(G936))*SIN(RADIANS(E928))+COS(RADIANS(G936))*COS(RADIANS(E928))*COS(RADIANS(Q918))))&gt;90,0,$F$4*$F$5/E927^2*(SIN(RADIANS(G936))*SIN(RADIANS(E928))+COS(RADIANS(G936))*COS(RADIANS(E928))*COS(RADIANS(Q918))))</f>
        <v>0</v>
      </c>
      <c r="R936" s="3" t="e">
        <f>IF(DEGREES(ACOS(SIN(RADIANS(G936))*SIN(RADIANS(E928))+COS(RADIANS(G936))*COS(RADIANS(E928))*COS(RADIANS(R918))))&gt;90,0,$F$4*$F$5/E927^2*(SIN(RADIANS(G936))*SIN(RADIANS(E928))+COS(RADIANS(G936))*COS(RADIANS(E928))*COS(RADIANS(R918))))</f>
        <v>#DIV/0!</v>
      </c>
      <c r="S936" s="3" t="e">
        <f>IF(DEGREES(ACOS(SIN(RADIANS(G936))*SIN(RADIANS(E928))+COS(RADIANS(G936))*COS(RADIANS(E928))*COS(RADIANS(S918))))&gt;90,0,$F$4*$F$5/E927^2*(SIN(RADIANS(G936))*SIN(RADIANS(E928))+COS(RADIANS(G936))*COS(RADIANS(E928))*COS(RADIANS(S918))))</f>
        <v>#DIV/0!</v>
      </c>
      <c r="T936" s="3" t="e">
        <f>IF(DEGREES(ACOS(SIN(RADIANS(G936))*SIN(RADIANS(E928))+COS(RADIANS(G936))*COS(RADIANS(E928))*COS(RADIANS(T918))))&gt;90,0,$F$4*$F$5/E927^2*(SIN(RADIANS(G936))*SIN(RADIANS(E928))+COS(RADIANS(G936))*COS(RADIANS(E928))*COS(RADIANS(T918))))</f>
        <v>#DIV/0!</v>
      </c>
      <c r="U936" s="3" t="e">
        <f>IF(DEGREES(ACOS(SIN(RADIANS(G936))*SIN(RADIANS(E928))+COS(RADIANS(G936))*COS(RADIANS(E928))*COS(RADIANS(U918))))&gt;90,0,$F$4*$F$5/E927^2*(SIN(RADIANS(G936))*SIN(RADIANS(E928))+COS(RADIANS(G936))*COS(RADIANS(E928))*COS(RADIANS(U918))))</f>
        <v>#DIV/0!</v>
      </c>
      <c r="V936" s="3" t="e">
        <f>IF(DEGREES(ACOS(SIN(RADIANS(G936))*SIN(RADIANS(E928))+COS(RADIANS(G936))*COS(RADIANS(E928))*COS(RADIANS(V918))))&gt;90,0,$F$4*$F$5/E927^2*(SIN(RADIANS(G936))*SIN(RADIANS(E928))+COS(RADIANS(G936))*COS(RADIANS(E928))*COS(RADIANS(V918))))</f>
        <v>#DIV/0!</v>
      </c>
      <c r="W936" s="3" t="e">
        <f>IF(DEGREES(ACOS(SIN(RADIANS(G936))*SIN(RADIANS(E928))+COS(RADIANS(G936))*COS(RADIANS(E928))*COS(RADIANS(W918))))&gt;90,0,$F$4*$F$5/E927^2*(SIN(RADIANS(G936))*SIN(RADIANS(E928))+COS(RADIANS(G936))*COS(RADIANS(E928))*COS(RADIANS(W918))))</f>
        <v>#DIV/0!</v>
      </c>
      <c r="X936" s="3" t="e">
        <f>IF(DEGREES(ACOS(SIN(RADIANS(G936))*SIN(RADIANS(E928))+COS(RADIANS(G936))*COS(RADIANS(E928))*COS(RADIANS(X918))))&gt;90,0,$F$4*$F$5/E927^2*(SIN(RADIANS(G936))*SIN(RADIANS(E928))+COS(RADIANS(G936))*COS(RADIANS(E928))*COS(RADIANS(X918))))</f>
        <v>#DIV/0!</v>
      </c>
      <c r="Y936" s="3" t="e">
        <f>IF(DEGREES(ACOS(SIN(RADIANS(G936))*SIN(RADIANS(E928))+COS(RADIANS(G936))*COS(RADIANS(E928))*COS(RADIANS(Y918))))&gt;90,0,$F$4*$F$5/E927^2*(SIN(RADIANS(G936))*SIN(RADIANS(E928))+COS(RADIANS(G936))*COS(RADIANS(E928))*COS(RADIANS(Y918))))</f>
        <v>#DIV/0!</v>
      </c>
      <c r="Z936" s="3" t="e">
        <f>IF(DEGREES(ACOS(SIN(RADIANS(G936))*SIN(RADIANS(E928))+COS(RADIANS(G936))*COS(RADIANS(E928))*COS(RADIANS(Z918))))&gt;90,0,$F$4*$F$5/E927^2*(SIN(RADIANS(G936))*SIN(RADIANS(E928))+COS(RADIANS(G936))*COS(RADIANS(E928))*COS(RADIANS(Z918))))</f>
        <v>#DIV/0!</v>
      </c>
      <c r="AA936" s="3" t="e">
        <f>IF(DEGREES(ACOS(SIN(RADIANS(G936))*SIN(RADIANS(E928))+COS(RADIANS(G936))*COS(RADIANS(E928))*COS(RADIANS(AA918))))&gt;90,0,$F$4*$F$5/E927^2*(SIN(RADIANS(G936))*SIN(RADIANS(E928))+COS(RADIANS(G936))*COS(RADIANS(E928))*COS(RADIANS(AA918))))</f>
        <v>#DIV/0!</v>
      </c>
      <c r="AB936" s="3" t="e">
        <f>IF(DEGREES(ACOS(SIN(RADIANS(G936))*SIN(RADIANS(E928))+COS(RADIANS(G936))*COS(RADIANS(E928))*COS(RADIANS(AB918))))&gt;90,0,$F$4*$F$5/E927^2*(SIN(RADIANS(G936))*SIN(RADIANS(E928))+COS(RADIANS(G936))*COS(RADIANS(E928))*COS(RADIANS(AB918))))</f>
        <v>#DIV/0!</v>
      </c>
      <c r="AC936" s="3" t="e">
        <f>IF(DEGREES(ACOS(SIN(RADIANS(G936))*SIN(RADIANS(E928))+COS(RADIANS(G936))*COS(RADIANS(E928))*COS(RADIANS(AC918))))&gt;90,0,$F$4*$F$5/E927^2*(SIN(RADIANS(G936))*SIN(RADIANS(E928))+COS(RADIANS(G936))*COS(RADIANS(E928))*COS(RADIANS(AC918))))</f>
        <v>#DIV/0!</v>
      </c>
      <c r="AD936" s="3" t="e">
        <f>IF(DEGREES(ACOS(SIN(RADIANS(G936))*SIN(RADIANS(E928))+COS(RADIANS(G936))*COS(RADIANS(E928))*COS(RADIANS(AD918))))&gt;90,0,$F$4*$F$5/E927^2*(SIN(RADIANS(G936))*SIN(RADIANS(E928))+COS(RADIANS(G936))*COS(RADIANS(E928))*COS(RADIANS(AD918))))</f>
        <v>#DIV/0!</v>
      </c>
      <c r="AE936" s="3" t="e">
        <f>IF(DEGREES(ACOS(SIN(RADIANS(G936))*SIN(RADIANS(E928))+COS(RADIANS(G936))*COS(RADIANS(E928))*COS(RADIANS(AE918))))&gt;90,0,$F$4*$F$5/E927^2*(SIN(RADIANS(G936))*SIN(RADIANS(E928))+COS(RADIANS(G936))*COS(RADIANS(E928))*COS(RADIANS(AE918))))</f>
        <v>#DIV/0!</v>
      </c>
      <c r="AF936" s="3" t="e">
        <f>IF(DEGREES(ACOS(SIN(RADIANS(G936))*SIN(RADIANS(E928))+COS(RADIANS(G936))*COS(RADIANS(E928))*COS(RADIANS(AF918))))&gt;90,0,$F$4*$F$5/E927^2*(SIN(RADIANS(G936))*SIN(RADIANS(E928))+COS(RADIANS(G936))*COS(RADIANS(E928))*COS(RADIANS(AF918))))</f>
        <v>#DIV/0!</v>
      </c>
      <c r="AG936" s="3" t="e">
        <f>IF(DEGREES(ACOS(SIN(RADIANS(G936))*SIN(RADIANS(E928))+COS(RADIANS(G936))*COS(RADIANS(E928))*COS(RADIANS(AG918))))&gt;90,0,$F$4*$F$5/E927^2*(SIN(RADIANS(G936))*SIN(RADIANS(E928))+COS(RADIANS(G936))*COS(RADIANS(E928))*COS(RADIANS(AG918))))</f>
        <v>#DIV/0!</v>
      </c>
      <c r="AH936" s="3" t="e">
        <f>IF(DEGREES(ACOS(SIN(RADIANS(G936))*SIN(RADIANS(E928))+COS(RADIANS(G936))*COS(RADIANS(E928))*COS(RADIANS(AH918))))&gt;90,0,$F$4*$F$5/E927^2*(SIN(RADIANS(G936))*SIN(RADIANS(E928))+COS(RADIANS(G936))*COS(RADIANS(E928))*COS(RADIANS(AH918))))</f>
        <v>#DIV/0!</v>
      </c>
      <c r="AI936" s="3" t="e">
        <f>IF(DEGREES(ACOS(SIN(RADIANS(G936))*SIN(RADIANS(E928))+COS(RADIANS(G936))*COS(RADIANS(E928))*COS(RADIANS(AI918))))&gt;90,0,$F$4*$F$5/E927^2*(SIN(RADIANS(G936))*SIN(RADIANS(E928))+COS(RADIANS(G936))*COS(RADIANS(E928))*COS(RADIANS(AI918))))</f>
        <v>#DIV/0!</v>
      </c>
      <c r="AJ936" s="3" t="e">
        <f>IF(DEGREES(ACOS(SIN(RADIANS(G936))*SIN(RADIANS(E928))+COS(RADIANS(G936))*COS(RADIANS(E928))*COS(RADIANS(AJ918))))&gt;90,0,$F$4*$F$5/E927^2*(SIN(RADIANS(G936))*SIN(RADIANS(E928))+COS(RADIANS(G936))*COS(RADIANS(E928))*COS(RADIANS(AJ918))))</f>
        <v>#DIV/0!</v>
      </c>
      <c r="AK936" s="3">
        <f>IF(DEGREES(ACOS(SIN(RADIANS(G936))*SIN(RADIANS(E928))+COS(RADIANS(G936))*COS(RADIANS(E928))*COS(RADIANS(AK918))))&gt;90,0,$F$4*$F$5/E927^2*(SIN(RADIANS(G936))*SIN(RADIANS(E928))+COS(RADIANS(G936))*COS(RADIANS(E928))*COS(RADIANS(AK918))))</f>
        <v>0</v>
      </c>
      <c r="AL936" s="3">
        <f>IF(DEGREES(ACOS(SIN(RADIANS(G936))*SIN(RADIANS(E928))+COS(RADIANS(G936))*COS(RADIANS(E928))*COS(RADIANS(AL918))))&gt;90,0,$F$4*$F$5/E927^2*(SIN(RADIANS(G936))*SIN(RADIANS(E928))+COS(RADIANS(G936))*COS(RADIANS(E928))*COS(RADIANS(AL918))))</f>
        <v>0</v>
      </c>
      <c r="AM936" s="3">
        <f>IF(DEGREES(ACOS(SIN(RADIANS(G936))*SIN(RADIANS(E928))+COS(RADIANS(G936))*COS(RADIANS(E928))*COS(RADIANS(AM918))))&gt;90,0,$F$4*$F$5/E927^2*(SIN(RADIANS(G936))*SIN(RADIANS(E928))+COS(RADIANS(G936))*COS(RADIANS(E928))*COS(RADIANS(AM918))))</f>
        <v>0</v>
      </c>
      <c r="AN936" s="3">
        <f>IF(DEGREES(ACOS(SIN(RADIANS(G936))*SIN(RADIANS(E928))+COS(RADIANS(G936))*COS(RADIANS(E928))*COS(RADIANS(AN918))))&gt;90,0,$F$4*$F$5/E927^2*(SIN(RADIANS(G936))*SIN(RADIANS(E928))+COS(RADIANS(G936))*COS(RADIANS(E928))*COS(RADIANS(AN918))))</f>
        <v>0</v>
      </c>
      <c r="AO936" s="3">
        <f>IF(DEGREES(ACOS(SIN(RADIANS(G936))*SIN(RADIANS(E928))+COS(RADIANS(G936))*COS(RADIANS(E928))*COS(RADIANS(AO918))))&gt;90,0,$F$4*$F$5/E927^2*(SIN(RADIANS(G936))*SIN(RADIANS(E928))+COS(RADIANS(G936))*COS(RADIANS(E928))*COS(RADIANS(AO918))))</f>
        <v>0</v>
      </c>
      <c r="AP936" s="3">
        <f>IF(DEGREES(ACOS(SIN(RADIANS(G936))*SIN(RADIANS(E928))+COS(RADIANS(G936))*COS(RADIANS(E928))*COS(RADIANS(AP918))))&gt;90,0,$F$4*$F$5/E927^2*(SIN(RADIANS(G936))*SIN(RADIANS(E928))+COS(RADIANS(G936))*COS(RADIANS(E928))*COS(RADIANS(AP918))))</f>
        <v>0</v>
      </c>
      <c r="AQ936" s="3">
        <f>IF(DEGREES(ACOS(SIN(RADIANS(G936))*SIN(RADIANS(E928))+COS(RADIANS(G936))*COS(RADIANS(E928))*COS(RADIANS(AQ918))))&gt;90,0,$F$4*$F$5/E927^2*(SIN(RADIANS(G936))*SIN(RADIANS(E928))+COS(RADIANS(G936))*COS(RADIANS(E928))*COS(RADIANS(AQ918))))</f>
        <v>0</v>
      </c>
      <c r="AR936" s="3">
        <f>IF(DEGREES(ACOS(SIN(RADIANS(G936))*SIN(RADIANS(E928))+COS(RADIANS(G936))*COS(RADIANS(E928))*COS(RADIANS(AR918))))&gt;90,0,$F$4*$F$5/E927^2*(SIN(RADIANS(G936))*SIN(RADIANS(E928))+COS(RADIANS(G936))*COS(RADIANS(E928))*COS(RADIANS(AR918))))</f>
        <v>0</v>
      </c>
    </row>
    <row r="937" spans="2:44" ht="15.75" customHeight="1" x14ac:dyDescent="0.2">
      <c r="G937" s="3">
        <v>-80</v>
      </c>
      <c r="I937" s="3">
        <f>IF(DEGREES(ACOS(SIN(RADIANS(G937))*SIN(RADIANS(E928))+COS(RADIANS(G937))*COS(RADIANS(E928))*COS(RADIANS(I918))))&gt;90,0,$F$4*$F$5/E927^2*(SIN(RADIANS(G937))*SIN(RADIANS(E928))+COS(RADIANS(G937))*COS(RADIANS(E928))*COS(RADIANS(I918))))</f>
        <v>0</v>
      </c>
      <c r="J937" s="3">
        <f>IF(DEGREES(ACOS(SIN(RADIANS(G937))*SIN(RADIANS(E928))+COS(RADIANS(G937))*COS(RADIANS(E928))*COS(RADIANS(J918))))&gt;90,0,$F$4*$F$5/E927^2*(SIN(RADIANS(G937))*SIN(RADIANS(E928))+COS(RADIANS(G937))*COS(RADIANS(E928))*COS(RADIANS(J918))))</f>
        <v>0</v>
      </c>
      <c r="K937" s="3">
        <f>IF(DEGREES(ACOS(SIN(RADIANS(G937))*SIN(RADIANS(E928))+COS(RADIANS(G937))*COS(RADIANS(E928))*COS(RADIANS(K918))))&gt;90,0,$F$4*$F$5/E927^2*(SIN(RADIANS(G937))*SIN(RADIANS(E928))+COS(RADIANS(G937))*COS(RADIANS(E928))*COS(RADIANS(K918))))</f>
        <v>0</v>
      </c>
      <c r="L937" s="3">
        <f>IF(DEGREES(ACOS(SIN(RADIANS(G937))*SIN(RADIANS(E928))+COS(RADIANS(G937))*COS(RADIANS(E928))*COS(RADIANS(L918))))&gt;90,0,$F$4*$F$5/E927^2*(SIN(RADIANS(G937))*SIN(RADIANS(E928))+COS(RADIANS(G937))*COS(RADIANS(E928))*COS(RADIANS(L918))))</f>
        <v>0</v>
      </c>
      <c r="M937" s="3">
        <f>IF(DEGREES(ACOS(SIN(RADIANS(G937))*SIN(RADIANS(E928))+COS(RADIANS(G937))*COS(RADIANS(E928))*COS(RADIANS(M918))))&gt;90,0,$F$4*$F$5/E927^2*(SIN(RADIANS(G937))*SIN(RADIANS(E928))+COS(RADIANS(G937))*COS(RADIANS(E928))*COS(RADIANS(M918))))</f>
        <v>0</v>
      </c>
      <c r="N937" s="3">
        <f>IF(DEGREES(ACOS(SIN(RADIANS(G937))*SIN(RADIANS(E928))+COS(RADIANS(G937))*COS(RADIANS(E928))*COS(RADIANS(N918))))&gt;90,0,$F$4*$F$5/E927^2*(SIN(RADIANS(G937))*SIN(RADIANS(E928))+COS(RADIANS(G937))*COS(RADIANS(E928))*COS(RADIANS(N918))))</f>
        <v>0</v>
      </c>
      <c r="O937" s="3">
        <f>IF(DEGREES(ACOS(SIN(RADIANS(G937))*SIN(RADIANS(E928))+COS(RADIANS(G937))*COS(RADIANS(E928))*COS(RADIANS(O918))))&gt;90,0,$F$4*$F$5/E927^2*(SIN(RADIANS(G937))*SIN(RADIANS(E928))+COS(RADIANS(G937))*COS(RADIANS(E928))*COS(RADIANS(O918))))</f>
        <v>0</v>
      </c>
      <c r="P937" s="3">
        <f>IF(DEGREES(ACOS(SIN(RADIANS(G937))*SIN(RADIANS(E928))+COS(RADIANS(G937))*COS(RADIANS(E928))*COS(RADIANS(P918))))&gt;90,0,$F$4*$F$5/E927^2*(SIN(RADIANS(G937))*SIN(RADIANS(E928))+COS(RADIANS(G937))*COS(RADIANS(E928))*COS(RADIANS(P918))))</f>
        <v>0</v>
      </c>
      <c r="Q937" s="3">
        <f>IF(DEGREES(ACOS(SIN(RADIANS(G937))*SIN(RADIANS(E928))+COS(RADIANS(G937))*COS(RADIANS(E928))*COS(RADIANS(Q918))))&gt;90,0,$F$4*$F$5/E927^2*(SIN(RADIANS(G937))*SIN(RADIANS(E928))+COS(RADIANS(G937))*COS(RADIANS(E928))*COS(RADIANS(Q918))))</f>
        <v>0</v>
      </c>
      <c r="R937" s="3" t="e">
        <f>IF(DEGREES(ACOS(SIN(RADIANS(G937))*SIN(RADIANS(E928))+COS(RADIANS(G937))*COS(RADIANS(E928))*COS(RADIANS(R918))))&gt;90,0,$F$4*$F$5/E927^2*(SIN(RADIANS(G937))*SIN(RADIANS(E928))+COS(RADIANS(G937))*COS(RADIANS(E928))*COS(RADIANS(R918))))</f>
        <v>#DIV/0!</v>
      </c>
      <c r="S937" s="3" t="e">
        <f>IF(DEGREES(ACOS(SIN(RADIANS(G937))*SIN(RADIANS(E928))+COS(RADIANS(G937))*COS(RADIANS(E928))*COS(RADIANS(S918))))&gt;90,0,$F$4*$F$5/E927^2*(SIN(RADIANS(G937))*SIN(RADIANS(E928))+COS(RADIANS(G937))*COS(RADIANS(E928))*COS(RADIANS(S918))))</f>
        <v>#DIV/0!</v>
      </c>
      <c r="T937" s="3" t="e">
        <f>IF(DEGREES(ACOS(SIN(RADIANS(G937))*SIN(RADIANS(E928))+COS(RADIANS(G937))*COS(RADIANS(E928))*COS(RADIANS(T918))))&gt;90,0,$F$4*$F$5/E927^2*(SIN(RADIANS(G937))*SIN(RADIANS(E928))+COS(RADIANS(G937))*COS(RADIANS(E928))*COS(RADIANS(T918))))</f>
        <v>#DIV/0!</v>
      </c>
      <c r="U937" s="3" t="e">
        <f>IF(DEGREES(ACOS(SIN(RADIANS(G937))*SIN(RADIANS(E928))+COS(RADIANS(G937))*COS(RADIANS(E928))*COS(RADIANS(U918))))&gt;90,0,$F$4*$F$5/E927^2*(SIN(RADIANS(G937))*SIN(RADIANS(E928))+COS(RADIANS(G937))*COS(RADIANS(E928))*COS(RADIANS(U918))))</f>
        <v>#DIV/0!</v>
      </c>
      <c r="V937" s="3" t="e">
        <f>IF(DEGREES(ACOS(SIN(RADIANS(G937))*SIN(RADIANS(E928))+COS(RADIANS(G937))*COS(RADIANS(E928))*COS(RADIANS(V918))))&gt;90,0,$F$4*$F$5/E927^2*(SIN(RADIANS(G937))*SIN(RADIANS(E928))+COS(RADIANS(G937))*COS(RADIANS(E928))*COS(RADIANS(V918))))</f>
        <v>#DIV/0!</v>
      </c>
      <c r="W937" s="3" t="e">
        <f>IF(DEGREES(ACOS(SIN(RADIANS(G937))*SIN(RADIANS(E928))+COS(RADIANS(G937))*COS(RADIANS(E928))*COS(RADIANS(W918))))&gt;90,0,$F$4*$F$5/E927^2*(SIN(RADIANS(G937))*SIN(RADIANS(E928))+COS(RADIANS(G937))*COS(RADIANS(E928))*COS(RADIANS(W918))))</f>
        <v>#DIV/0!</v>
      </c>
      <c r="X937" s="3" t="e">
        <f>IF(DEGREES(ACOS(SIN(RADIANS(G937))*SIN(RADIANS(E928))+COS(RADIANS(G937))*COS(RADIANS(E928))*COS(RADIANS(X918))))&gt;90,0,$F$4*$F$5/E927^2*(SIN(RADIANS(G937))*SIN(RADIANS(E928))+COS(RADIANS(G937))*COS(RADIANS(E928))*COS(RADIANS(X918))))</f>
        <v>#DIV/0!</v>
      </c>
      <c r="Y937" s="3" t="e">
        <f>IF(DEGREES(ACOS(SIN(RADIANS(G937))*SIN(RADIANS(E928))+COS(RADIANS(G937))*COS(RADIANS(E928))*COS(RADIANS(Y918))))&gt;90,0,$F$4*$F$5/E927^2*(SIN(RADIANS(G937))*SIN(RADIANS(E928))+COS(RADIANS(G937))*COS(RADIANS(E928))*COS(RADIANS(Y918))))</f>
        <v>#DIV/0!</v>
      </c>
      <c r="Z937" s="3" t="e">
        <f>IF(DEGREES(ACOS(SIN(RADIANS(G937))*SIN(RADIANS(E928))+COS(RADIANS(G937))*COS(RADIANS(E928))*COS(RADIANS(Z918))))&gt;90,0,$F$4*$F$5/E927^2*(SIN(RADIANS(G937))*SIN(RADIANS(E928))+COS(RADIANS(G937))*COS(RADIANS(E928))*COS(RADIANS(Z918))))</f>
        <v>#DIV/0!</v>
      </c>
      <c r="AA937" s="3" t="e">
        <f>IF(DEGREES(ACOS(SIN(RADIANS(G937))*SIN(RADIANS(E928))+COS(RADIANS(G937))*COS(RADIANS(E928))*COS(RADIANS(AA918))))&gt;90,0,$F$4*$F$5/E927^2*(SIN(RADIANS(G937))*SIN(RADIANS(E928))+COS(RADIANS(G937))*COS(RADIANS(E928))*COS(RADIANS(AA918))))</f>
        <v>#DIV/0!</v>
      </c>
      <c r="AB937" s="3" t="e">
        <f>IF(DEGREES(ACOS(SIN(RADIANS(G937))*SIN(RADIANS(E928))+COS(RADIANS(G937))*COS(RADIANS(E928))*COS(RADIANS(AB918))))&gt;90,0,$F$4*$F$5/E927^2*(SIN(RADIANS(G937))*SIN(RADIANS(E928))+COS(RADIANS(G937))*COS(RADIANS(E928))*COS(RADIANS(AB918))))</f>
        <v>#DIV/0!</v>
      </c>
      <c r="AC937" s="3" t="e">
        <f>IF(DEGREES(ACOS(SIN(RADIANS(G937))*SIN(RADIANS(E928))+COS(RADIANS(G937))*COS(RADIANS(E928))*COS(RADIANS(AC918))))&gt;90,0,$F$4*$F$5/E927^2*(SIN(RADIANS(G937))*SIN(RADIANS(E928))+COS(RADIANS(G937))*COS(RADIANS(E928))*COS(RADIANS(AC918))))</f>
        <v>#DIV/0!</v>
      </c>
      <c r="AD937" s="3" t="e">
        <f>IF(DEGREES(ACOS(SIN(RADIANS(G937))*SIN(RADIANS(E928))+COS(RADIANS(G937))*COS(RADIANS(E928))*COS(RADIANS(AD918))))&gt;90,0,$F$4*$F$5/E927^2*(SIN(RADIANS(G937))*SIN(RADIANS(E928))+COS(RADIANS(G937))*COS(RADIANS(E928))*COS(RADIANS(AD918))))</f>
        <v>#DIV/0!</v>
      </c>
      <c r="AE937" s="3" t="e">
        <f>IF(DEGREES(ACOS(SIN(RADIANS(G937))*SIN(RADIANS(E928))+COS(RADIANS(G937))*COS(RADIANS(E928))*COS(RADIANS(AE918))))&gt;90,0,$F$4*$F$5/E927^2*(SIN(RADIANS(G937))*SIN(RADIANS(E928))+COS(RADIANS(G937))*COS(RADIANS(E928))*COS(RADIANS(AE918))))</f>
        <v>#DIV/0!</v>
      </c>
      <c r="AF937" s="3" t="e">
        <f>IF(DEGREES(ACOS(SIN(RADIANS(G937))*SIN(RADIANS(E928))+COS(RADIANS(G937))*COS(RADIANS(E928))*COS(RADIANS(AF918))))&gt;90,0,$F$4*$F$5/E927^2*(SIN(RADIANS(G937))*SIN(RADIANS(E928))+COS(RADIANS(G937))*COS(RADIANS(E928))*COS(RADIANS(AF918))))</f>
        <v>#DIV/0!</v>
      </c>
      <c r="AG937" s="3" t="e">
        <f>IF(DEGREES(ACOS(SIN(RADIANS(G937))*SIN(RADIANS(E928))+COS(RADIANS(G937))*COS(RADIANS(E928))*COS(RADIANS(AG918))))&gt;90,0,$F$4*$F$5/E927^2*(SIN(RADIANS(G937))*SIN(RADIANS(E928))+COS(RADIANS(G937))*COS(RADIANS(E928))*COS(RADIANS(AG918))))</f>
        <v>#DIV/0!</v>
      </c>
      <c r="AH937" s="3" t="e">
        <f>IF(DEGREES(ACOS(SIN(RADIANS(G937))*SIN(RADIANS(E928))+COS(RADIANS(G937))*COS(RADIANS(E928))*COS(RADIANS(AH918))))&gt;90,0,$F$4*$F$5/E927^2*(SIN(RADIANS(G937))*SIN(RADIANS(E928))+COS(RADIANS(G937))*COS(RADIANS(E928))*COS(RADIANS(AH918))))</f>
        <v>#DIV/0!</v>
      </c>
      <c r="AI937" s="3" t="e">
        <f>IF(DEGREES(ACOS(SIN(RADIANS(G937))*SIN(RADIANS(E928))+COS(RADIANS(G937))*COS(RADIANS(E928))*COS(RADIANS(AI918))))&gt;90,0,$F$4*$F$5/E927^2*(SIN(RADIANS(G937))*SIN(RADIANS(E928))+COS(RADIANS(G937))*COS(RADIANS(E928))*COS(RADIANS(AI918))))</f>
        <v>#DIV/0!</v>
      </c>
      <c r="AJ937" s="3" t="e">
        <f>IF(DEGREES(ACOS(SIN(RADIANS(G937))*SIN(RADIANS(E928))+COS(RADIANS(G937))*COS(RADIANS(E928))*COS(RADIANS(AJ918))))&gt;90,0,$F$4*$F$5/E927^2*(SIN(RADIANS(G937))*SIN(RADIANS(E928))+COS(RADIANS(G937))*COS(RADIANS(E928))*COS(RADIANS(AJ918))))</f>
        <v>#DIV/0!</v>
      </c>
      <c r="AK937" s="3">
        <f>IF(DEGREES(ACOS(SIN(RADIANS(G937))*SIN(RADIANS(E928))+COS(RADIANS(G937))*COS(RADIANS(E928))*COS(RADIANS(AK918))))&gt;90,0,$F$4*$F$5/E927^2*(SIN(RADIANS(G937))*SIN(RADIANS(E928))+COS(RADIANS(G937))*COS(RADIANS(E928))*COS(RADIANS(AK918))))</f>
        <v>0</v>
      </c>
      <c r="AL937" s="3">
        <f>IF(DEGREES(ACOS(SIN(RADIANS(G937))*SIN(RADIANS(E928))+COS(RADIANS(G937))*COS(RADIANS(E928))*COS(RADIANS(AL918))))&gt;90,0,$F$4*$F$5/E927^2*(SIN(RADIANS(G937))*SIN(RADIANS(E928))+COS(RADIANS(G937))*COS(RADIANS(E928))*COS(RADIANS(AL918))))</f>
        <v>0</v>
      </c>
      <c r="AM937" s="3">
        <f>IF(DEGREES(ACOS(SIN(RADIANS(G937))*SIN(RADIANS(E928))+COS(RADIANS(G937))*COS(RADIANS(E928))*COS(RADIANS(AM918))))&gt;90,0,$F$4*$F$5/E927^2*(SIN(RADIANS(G937))*SIN(RADIANS(E928))+COS(RADIANS(G937))*COS(RADIANS(E928))*COS(RADIANS(AM918))))</f>
        <v>0</v>
      </c>
      <c r="AN937" s="3">
        <f>IF(DEGREES(ACOS(SIN(RADIANS(G937))*SIN(RADIANS(E928))+COS(RADIANS(G937))*COS(RADIANS(E928))*COS(RADIANS(AN918))))&gt;90,0,$F$4*$F$5/E927^2*(SIN(RADIANS(G937))*SIN(RADIANS(E928))+COS(RADIANS(G937))*COS(RADIANS(E928))*COS(RADIANS(AN918))))</f>
        <v>0</v>
      </c>
      <c r="AO937" s="3">
        <f>IF(DEGREES(ACOS(SIN(RADIANS(G937))*SIN(RADIANS(E928))+COS(RADIANS(G937))*COS(RADIANS(E928))*COS(RADIANS(AO918))))&gt;90,0,$F$4*$F$5/E927^2*(SIN(RADIANS(G937))*SIN(RADIANS(E928))+COS(RADIANS(G937))*COS(RADIANS(E928))*COS(RADIANS(AO918))))</f>
        <v>0</v>
      </c>
      <c r="AP937" s="3">
        <f>IF(DEGREES(ACOS(SIN(RADIANS(G937))*SIN(RADIANS(E928))+COS(RADIANS(G937))*COS(RADIANS(E928))*COS(RADIANS(AP918))))&gt;90,0,$F$4*$F$5/E927^2*(SIN(RADIANS(G937))*SIN(RADIANS(E928))+COS(RADIANS(G937))*COS(RADIANS(E928))*COS(RADIANS(AP918))))</f>
        <v>0</v>
      </c>
      <c r="AQ937" s="3">
        <f>IF(DEGREES(ACOS(SIN(RADIANS(G937))*SIN(RADIANS(E928))+COS(RADIANS(G937))*COS(RADIANS(E928))*COS(RADIANS(AQ918))))&gt;90,0,$F$4*$F$5/E927^2*(SIN(RADIANS(G937))*SIN(RADIANS(E928))+COS(RADIANS(G937))*COS(RADIANS(E928))*COS(RADIANS(AQ918))))</f>
        <v>0</v>
      </c>
      <c r="AR937" s="3">
        <f>IF(DEGREES(ACOS(SIN(RADIANS(G937))*SIN(RADIANS(E928))+COS(RADIANS(G937))*COS(RADIANS(E928))*COS(RADIANS(AR918))))&gt;90,0,$F$4*$F$5/E927^2*(SIN(RADIANS(G937))*SIN(RADIANS(E928))+COS(RADIANS(G937))*COS(RADIANS(E928))*COS(RADIANS(AR918))))</f>
        <v>0</v>
      </c>
    </row>
    <row r="938" spans="2:44" ht="15.75" customHeight="1" x14ac:dyDescent="0.2">
      <c r="G938" s="3">
        <v>-90</v>
      </c>
      <c r="I938" s="3" t="e">
        <f>IF(DEGREES(ACOS(SIN(RADIANS(G938))*SIN(RADIANS(E928))+COS(RADIANS(G938))*COS(RADIANS(E928))*COS(RADIANS(I918))))&gt;90,0,$F$4*$F$5/E927^2*(SIN(RADIANS(G938))*SIN(RADIANS(E928))+COS(RADIANS(G938))*COS(RADIANS(E928))*COS(RADIANS(I918))))</f>
        <v>#DIV/0!</v>
      </c>
      <c r="J938" s="3" t="e">
        <f>IF(DEGREES(ACOS(SIN(RADIANS(G938))*SIN(RADIANS(E928))+COS(RADIANS(G938))*COS(RADIANS(E928))*COS(RADIANS(J918))))&gt;90,0,$F$4*$F$5/E927^2*(SIN(RADIANS(G938))*SIN(RADIANS(E928))+COS(RADIANS(G938))*COS(RADIANS(E928))*COS(RADIANS(J918))))</f>
        <v>#DIV/0!</v>
      </c>
      <c r="K938" s="3" t="e">
        <f>IF(DEGREES(ACOS(SIN(RADIANS(G938))*SIN(RADIANS(E928))+COS(RADIANS(G938))*COS(RADIANS(E928))*COS(RADIANS(K918))))&gt;90,0,$F$4*$F$5/E927^2*(SIN(RADIANS(G938))*SIN(RADIANS(E928))+COS(RADIANS(G938))*COS(RADIANS(E928))*COS(RADIANS(K918))))</f>
        <v>#DIV/0!</v>
      </c>
      <c r="L938" s="3" t="e">
        <f>IF(DEGREES(ACOS(SIN(RADIANS(G938))*SIN(RADIANS(E928))+COS(RADIANS(G938))*COS(RADIANS(E928))*COS(RADIANS(L918))))&gt;90,0,$F$4*$F$5/E927^2*(SIN(RADIANS(G938))*SIN(RADIANS(E928))+COS(RADIANS(G938))*COS(RADIANS(E928))*COS(RADIANS(L918))))</f>
        <v>#DIV/0!</v>
      </c>
      <c r="M938" s="3" t="e">
        <f>IF(DEGREES(ACOS(SIN(RADIANS(G938))*SIN(RADIANS(E928))+COS(RADIANS(G938))*COS(RADIANS(E928))*COS(RADIANS(M918))))&gt;90,0,$F$4*$F$5/E927^2*(SIN(RADIANS(G938))*SIN(RADIANS(E928))+COS(RADIANS(G938))*COS(RADIANS(E928))*COS(RADIANS(M918))))</f>
        <v>#DIV/0!</v>
      </c>
      <c r="N938" s="3" t="e">
        <f>IF(DEGREES(ACOS(SIN(RADIANS(G938))*SIN(RADIANS(E928))+COS(RADIANS(G938))*COS(RADIANS(E928))*COS(RADIANS(N918))))&gt;90,0,$F$4*$F$5/E927^2*(SIN(RADIANS(G938))*SIN(RADIANS(E928))+COS(RADIANS(G938))*COS(RADIANS(E928))*COS(RADIANS(N918))))</f>
        <v>#DIV/0!</v>
      </c>
      <c r="O938" s="3" t="e">
        <f>IF(DEGREES(ACOS(SIN(RADIANS(G938))*SIN(RADIANS(E928))+COS(RADIANS(G938))*COS(RADIANS(E928))*COS(RADIANS(O918))))&gt;90,0,$F$4*$F$5/E927^2*(SIN(RADIANS(G938))*SIN(RADIANS(E928))+COS(RADIANS(G938))*COS(RADIANS(E928))*COS(RADIANS(O918))))</f>
        <v>#DIV/0!</v>
      </c>
      <c r="P938" s="3" t="e">
        <f>IF(DEGREES(ACOS(SIN(RADIANS(G938))*SIN(RADIANS(E928))+COS(RADIANS(G938))*COS(RADIANS(E928))*COS(RADIANS(P918))))&gt;90,0,$F$4*$F$5/E927^2*(SIN(RADIANS(G938))*SIN(RADIANS(E928))+COS(RADIANS(G938))*COS(RADIANS(E928))*COS(RADIANS(P918))))</f>
        <v>#DIV/0!</v>
      </c>
      <c r="Q938" s="3" t="e">
        <f>IF(DEGREES(ACOS(SIN(RADIANS(G938))*SIN(RADIANS(E928))+COS(RADIANS(G938))*COS(RADIANS(E928))*COS(RADIANS(Q918))))&gt;90,0,$F$4*$F$5/E927^2*(SIN(RADIANS(G938))*SIN(RADIANS(E928))+COS(RADIANS(G938))*COS(RADIANS(E928))*COS(RADIANS(Q918))))</f>
        <v>#DIV/0!</v>
      </c>
      <c r="R938" s="3" t="e">
        <f>IF(DEGREES(ACOS(SIN(RADIANS(G938))*SIN(RADIANS(E928))+COS(RADIANS(G938))*COS(RADIANS(E928))*COS(RADIANS(R918))))&gt;90,0,$F$4*$F$5/E927^2*(SIN(RADIANS(G938))*SIN(RADIANS(E928))+COS(RADIANS(G938))*COS(RADIANS(E928))*COS(RADIANS(R918))))</f>
        <v>#DIV/0!</v>
      </c>
      <c r="S938" s="3" t="e">
        <f>IF(DEGREES(ACOS(SIN(RADIANS(G938))*SIN(RADIANS(E928))+COS(RADIANS(G938))*COS(RADIANS(E928))*COS(RADIANS(S918))))&gt;90,0,$F$4*$F$5/E927^2*(SIN(RADIANS(G938))*SIN(RADIANS(E928))+COS(RADIANS(G938))*COS(RADIANS(E928))*COS(RADIANS(S918))))</f>
        <v>#DIV/0!</v>
      </c>
      <c r="T938" s="3" t="e">
        <f>IF(DEGREES(ACOS(SIN(RADIANS(G938))*SIN(RADIANS(E928))+COS(RADIANS(G938))*COS(RADIANS(E928))*COS(RADIANS(T918))))&gt;90,0,$F$4*$F$5/E927^2*(SIN(RADIANS(G938))*SIN(RADIANS(E928))+COS(RADIANS(G938))*COS(RADIANS(E928))*COS(RADIANS(T918))))</f>
        <v>#DIV/0!</v>
      </c>
      <c r="U938" s="3" t="e">
        <f>IF(DEGREES(ACOS(SIN(RADIANS(G938))*SIN(RADIANS(E928))+COS(RADIANS(G938))*COS(RADIANS(E928))*COS(RADIANS(U918))))&gt;90,0,$F$4*$F$5/E927^2*(SIN(RADIANS(G938))*SIN(RADIANS(E928))+COS(RADIANS(G938))*COS(RADIANS(E928))*COS(RADIANS(U918))))</f>
        <v>#DIV/0!</v>
      </c>
      <c r="V938" s="3" t="e">
        <f>IF(DEGREES(ACOS(SIN(RADIANS(G938))*SIN(RADIANS(E928))+COS(RADIANS(G938))*COS(RADIANS(E928))*COS(RADIANS(V918))))&gt;90,0,$F$4*$F$5/E927^2*(SIN(RADIANS(G938))*SIN(RADIANS(E928))+COS(RADIANS(G938))*COS(RADIANS(E928))*COS(RADIANS(V918))))</f>
        <v>#DIV/0!</v>
      </c>
      <c r="W938" s="3" t="e">
        <f>IF(DEGREES(ACOS(SIN(RADIANS(G938))*SIN(RADIANS(E928))+COS(RADIANS(G938))*COS(RADIANS(E928))*COS(RADIANS(W918))))&gt;90,0,$F$4*$F$5/E927^2*(SIN(RADIANS(G938))*SIN(RADIANS(E928))+COS(RADIANS(G938))*COS(RADIANS(E928))*COS(RADIANS(W918))))</f>
        <v>#DIV/0!</v>
      </c>
      <c r="X938" s="3" t="e">
        <f>IF(DEGREES(ACOS(SIN(RADIANS(G938))*SIN(RADIANS(E928))+COS(RADIANS(G938))*COS(RADIANS(E928))*COS(RADIANS(X918))))&gt;90,0,$F$4*$F$5/E927^2*(SIN(RADIANS(G938))*SIN(RADIANS(E928))+COS(RADIANS(G938))*COS(RADIANS(E928))*COS(RADIANS(X918))))</f>
        <v>#DIV/0!</v>
      </c>
      <c r="Y938" s="3" t="e">
        <f>IF(DEGREES(ACOS(SIN(RADIANS(G938))*SIN(RADIANS(E928))+COS(RADIANS(G938))*COS(RADIANS(E928))*COS(RADIANS(Y918))))&gt;90,0,$F$4*$F$5/E927^2*(SIN(RADIANS(G938))*SIN(RADIANS(E928))+COS(RADIANS(G938))*COS(RADIANS(E928))*COS(RADIANS(Y918))))</f>
        <v>#DIV/0!</v>
      </c>
      <c r="Z938" s="3" t="e">
        <f>IF(DEGREES(ACOS(SIN(RADIANS(G938))*SIN(RADIANS(E928))+COS(RADIANS(G938))*COS(RADIANS(E928))*COS(RADIANS(Z918))))&gt;90,0,$F$4*$F$5/E927^2*(SIN(RADIANS(G938))*SIN(RADIANS(E928))+COS(RADIANS(G938))*COS(RADIANS(E928))*COS(RADIANS(Z918))))</f>
        <v>#DIV/0!</v>
      </c>
      <c r="AA938" s="3" t="e">
        <f>IF(DEGREES(ACOS(SIN(RADIANS(G938))*SIN(RADIANS(E928))+COS(RADIANS(G938))*COS(RADIANS(E928))*COS(RADIANS(AA918))))&gt;90,0,$F$4*$F$5/E927^2*(SIN(RADIANS(G938))*SIN(RADIANS(E928))+COS(RADIANS(G938))*COS(RADIANS(E928))*COS(RADIANS(AA918))))</f>
        <v>#DIV/0!</v>
      </c>
      <c r="AB938" s="3" t="e">
        <f>IF(DEGREES(ACOS(SIN(RADIANS(G938))*SIN(RADIANS(E928))+COS(RADIANS(G938))*COS(RADIANS(E928))*COS(RADIANS(AB918))))&gt;90,0,$F$4*$F$5/E927^2*(SIN(RADIANS(G938))*SIN(RADIANS(E928))+COS(RADIANS(G938))*COS(RADIANS(E928))*COS(RADIANS(AB918))))</f>
        <v>#DIV/0!</v>
      </c>
      <c r="AC938" s="3" t="e">
        <f>IF(DEGREES(ACOS(SIN(RADIANS(G938))*SIN(RADIANS(E928))+COS(RADIANS(G938))*COS(RADIANS(E928))*COS(RADIANS(AC918))))&gt;90,0,$F$4*$F$5/E927^2*(SIN(RADIANS(G938))*SIN(RADIANS(E928))+COS(RADIANS(G938))*COS(RADIANS(E928))*COS(RADIANS(AC918))))</f>
        <v>#DIV/0!</v>
      </c>
      <c r="AD938" s="3" t="e">
        <f>IF(DEGREES(ACOS(SIN(RADIANS(G938))*SIN(RADIANS(E928))+COS(RADIANS(G938))*COS(RADIANS(E928))*COS(RADIANS(AD918))))&gt;90,0,$F$4*$F$5/E927^2*(SIN(RADIANS(G938))*SIN(RADIANS(E928))+COS(RADIANS(G938))*COS(RADIANS(E928))*COS(RADIANS(AD918))))</f>
        <v>#DIV/0!</v>
      </c>
      <c r="AE938" s="3" t="e">
        <f>IF(DEGREES(ACOS(SIN(RADIANS(G938))*SIN(RADIANS(E928))+COS(RADIANS(G938))*COS(RADIANS(E928))*COS(RADIANS(AE918))))&gt;90,0,$F$4*$F$5/E927^2*(SIN(RADIANS(G938))*SIN(RADIANS(E928))+COS(RADIANS(G938))*COS(RADIANS(E928))*COS(RADIANS(AE918))))</f>
        <v>#DIV/0!</v>
      </c>
      <c r="AF938" s="3" t="e">
        <f>IF(DEGREES(ACOS(SIN(RADIANS(G938))*SIN(RADIANS(E928))+COS(RADIANS(G938))*COS(RADIANS(E928))*COS(RADIANS(AF918))))&gt;90,0,$F$4*$F$5/E927^2*(SIN(RADIANS(G938))*SIN(RADIANS(E928))+COS(RADIANS(G938))*COS(RADIANS(E928))*COS(RADIANS(AF918))))</f>
        <v>#DIV/0!</v>
      </c>
      <c r="AG938" s="3" t="e">
        <f>IF(DEGREES(ACOS(SIN(RADIANS(G938))*SIN(RADIANS(E928))+COS(RADIANS(G938))*COS(RADIANS(E928))*COS(RADIANS(AG918))))&gt;90,0,$F$4*$F$5/E927^2*(SIN(RADIANS(G938))*SIN(RADIANS(E928))+COS(RADIANS(G938))*COS(RADIANS(E928))*COS(RADIANS(AG918))))</f>
        <v>#DIV/0!</v>
      </c>
      <c r="AH938" s="3" t="e">
        <f>IF(DEGREES(ACOS(SIN(RADIANS(G938))*SIN(RADIANS(E928))+COS(RADIANS(G938))*COS(RADIANS(E928))*COS(RADIANS(AH918))))&gt;90,0,$F$4*$F$5/E927^2*(SIN(RADIANS(G938))*SIN(RADIANS(E928))+COS(RADIANS(G938))*COS(RADIANS(E928))*COS(RADIANS(AH918))))</f>
        <v>#DIV/0!</v>
      </c>
      <c r="AI938" s="3" t="e">
        <f>IF(DEGREES(ACOS(SIN(RADIANS(G938))*SIN(RADIANS(E928))+COS(RADIANS(G938))*COS(RADIANS(E928))*COS(RADIANS(AI918))))&gt;90,0,$F$4*$F$5/E927^2*(SIN(RADIANS(G938))*SIN(RADIANS(E928))+COS(RADIANS(G938))*COS(RADIANS(E928))*COS(RADIANS(AI918))))</f>
        <v>#DIV/0!</v>
      </c>
      <c r="AJ938" s="3" t="e">
        <f>IF(DEGREES(ACOS(SIN(RADIANS(G938))*SIN(RADIANS(E928))+COS(RADIANS(G938))*COS(RADIANS(E928))*COS(RADIANS(AJ918))))&gt;90,0,$F$4*$F$5/E927^2*(SIN(RADIANS(G938))*SIN(RADIANS(E928))+COS(RADIANS(G938))*COS(RADIANS(E928))*COS(RADIANS(AJ918))))</f>
        <v>#DIV/0!</v>
      </c>
      <c r="AK938" s="3" t="e">
        <f>IF(DEGREES(ACOS(SIN(RADIANS(G938))*SIN(RADIANS(E928))+COS(RADIANS(G938))*COS(RADIANS(E928))*COS(RADIANS(AK918))))&gt;90,0,$F$4*$F$5/E927^2*(SIN(RADIANS(G938))*SIN(RADIANS(E928))+COS(RADIANS(G938))*COS(RADIANS(E928))*COS(RADIANS(AK918))))</f>
        <v>#DIV/0!</v>
      </c>
      <c r="AL938" s="3" t="e">
        <f>IF(DEGREES(ACOS(SIN(RADIANS(G938))*SIN(RADIANS(E928))+COS(RADIANS(G938))*COS(RADIANS(E928))*COS(RADIANS(AL918))))&gt;90,0,$F$4*$F$5/E927^2*(SIN(RADIANS(G938))*SIN(RADIANS(E928))+COS(RADIANS(G938))*COS(RADIANS(E928))*COS(RADIANS(AL918))))</f>
        <v>#DIV/0!</v>
      </c>
      <c r="AM938" s="3" t="e">
        <f>IF(DEGREES(ACOS(SIN(RADIANS(G938))*SIN(RADIANS(E928))+COS(RADIANS(G938))*COS(RADIANS(E928))*COS(RADIANS(AM918))))&gt;90,0,$F$4*$F$5/E927^2*(SIN(RADIANS(G938))*SIN(RADIANS(E928))+COS(RADIANS(G938))*COS(RADIANS(E928))*COS(RADIANS(AM918))))</f>
        <v>#DIV/0!</v>
      </c>
      <c r="AN938" s="3" t="e">
        <f>IF(DEGREES(ACOS(SIN(RADIANS(G938))*SIN(RADIANS(E928))+COS(RADIANS(G938))*COS(RADIANS(E928))*COS(RADIANS(AN918))))&gt;90,0,$F$4*$F$5/E927^2*(SIN(RADIANS(G938))*SIN(RADIANS(E928))+COS(RADIANS(G938))*COS(RADIANS(E928))*COS(RADIANS(AN918))))</f>
        <v>#DIV/0!</v>
      </c>
      <c r="AO938" s="3" t="e">
        <f>IF(DEGREES(ACOS(SIN(RADIANS(G938))*SIN(RADIANS(E928))+COS(RADIANS(G938))*COS(RADIANS(E928))*COS(RADIANS(AO918))))&gt;90,0,$F$4*$F$5/E927^2*(SIN(RADIANS(G938))*SIN(RADIANS(E928))+COS(RADIANS(G938))*COS(RADIANS(E928))*COS(RADIANS(AO918))))</f>
        <v>#DIV/0!</v>
      </c>
      <c r="AP938" s="3" t="e">
        <f>IF(DEGREES(ACOS(SIN(RADIANS(G938))*SIN(RADIANS(E928))+COS(RADIANS(G938))*COS(RADIANS(E928))*COS(RADIANS(AP918))))&gt;90,0,$F$4*$F$5/E927^2*(SIN(RADIANS(G938))*SIN(RADIANS(E928))+COS(RADIANS(G938))*COS(RADIANS(E928))*COS(RADIANS(AP918))))</f>
        <v>#DIV/0!</v>
      </c>
      <c r="AQ938" s="3" t="e">
        <f>IF(DEGREES(ACOS(SIN(RADIANS(G938))*SIN(RADIANS(E928))+COS(RADIANS(G938))*COS(RADIANS(E928))*COS(RADIANS(AQ918))))&gt;90,0,$F$4*$F$5/E927^2*(SIN(RADIANS(G938))*SIN(RADIANS(E928))+COS(RADIANS(G938))*COS(RADIANS(E928))*COS(RADIANS(AQ918))))</f>
        <v>#DIV/0!</v>
      </c>
      <c r="AR938" s="3" t="e">
        <f>IF(DEGREES(ACOS(SIN(RADIANS(G938))*SIN(RADIANS(E928))+COS(RADIANS(G938))*COS(RADIANS(E928))*COS(RADIANS(AR918))))&gt;90,0,$F$4*$F$5/E927^2*(SIN(RADIANS(G938))*SIN(RADIANS(E928))+COS(RADIANS(G938))*COS(RADIANS(E928))*COS(RADIANS(AR918))))</f>
        <v>#DIV/0!</v>
      </c>
    </row>
    <row r="939" spans="2:44" ht="15.75" customHeight="1" x14ac:dyDescent="0.2"/>
    <row r="940" spans="2:44" ht="15.75" customHeight="1" x14ac:dyDescent="0.2">
      <c r="H940" s="3" t="s">
        <v>771</v>
      </c>
      <c r="I940" s="3">
        <v>180</v>
      </c>
      <c r="J940" s="3">
        <v>170</v>
      </c>
      <c r="K940" s="3">
        <v>160</v>
      </c>
      <c r="L940" s="3">
        <v>150</v>
      </c>
      <c r="M940" s="3">
        <v>140</v>
      </c>
      <c r="N940" s="3">
        <v>130</v>
      </c>
      <c r="O940" s="3">
        <v>120</v>
      </c>
      <c r="P940" s="3">
        <v>110</v>
      </c>
      <c r="Q940" s="3">
        <v>100</v>
      </c>
      <c r="R940" s="3">
        <v>90</v>
      </c>
      <c r="S940" s="3">
        <v>80</v>
      </c>
      <c r="T940" s="3">
        <v>70</v>
      </c>
      <c r="U940" s="3">
        <v>60</v>
      </c>
      <c r="V940" s="3">
        <v>50</v>
      </c>
      <c r="W940" s="3">
        <v>40</v>
      </c>
      <c r="X940" s="3">
        <v>30</v>
      </c>
      <c r="Y940" s="3">
        <v>20</v>
      </c>
      <c r="Z940" s="3">
        <v>10</v>
      </c>
      <c r="AA940" s="3">
        <v>0</v>
      </c>
      <c r="AB940" s="3">
        <v>-10</v>
      </c>
      <c r="AC940" s="3">
        <v>-20</v>
      </c>
      <c r="AD940" s="3">
        <v>-30</v>
      </c>
      <c r="AE940" s="3">
        <v>-40</v>
      </c>
      <c r="AF940" s="3">
        <v>-50</v>
      </c>
      <c r="AG940" s="3">
        <v>-60</v>
      </c>
      <c r="AH940" s="3">
        <v>-70</v>
      </c>
      <c r="AI940" s="3">
        <v>-80</v>
      </c>
      <c r="AJ940" s="3">
        <v>-90</v>
      </c>
      <c r="AK940" s="3">
        <v>-100</v>
      </c>
      <c r="AL940" s="3">
        <v>-110</v>
      </c>
      <c r="AM940" s="3">
        <v>-120</v>
      </c>
      <c r="AN940" s="3">
        <v>-130</v>
      </c>
      <c r="AO940" s="3">
        <v>-140</v>
      </c>
      <c r="AP940" s="3">
        <v>-150</v>
      </c>
      <c r="AQ940" s="3">
        <v>-160</v>
      </c>
      <c r="AR940" s="3">
        <v>-170</v>
      </c>
    </row>
    <row r="941" spans="2:44" ht="15.75" customHeight="1" x14ac:dyDescent="0.2">
      <c r="H941" s="3" t="s">
        <v>782</v>
      </c>
      <c r="I941" s="3">
        <f>IF(ABS(I940-E953)&gt;180,IF(ABS(I940-E953)&gt;360,ABS(I940-E953)-360,360-ABS(I940-E953)),ABS(I940-E953))</f>
        <v>180</v>
      </c>
      <c r="J941" s="3">
        <f>IF(ABS(J940-E953)&gt;180,IF(ABS(J940-E953)&gt;360,ABS(J940-E953)-360,360-ABS(J940-E953)),ABS(J940-E953))</f>
        <v>170</v>
      </c>
      <c r="K941" s="3">
        <f>IF(ABS(K940-E953)&gt;180,IF(ABS(K940-E953)&gt;360,ABS(K940-E953)-360,360-ABS(K940-E953)),ABS(K940-E953))</f>
        <v>160</v>
      </c>
      <c r="L941" s="3">
        <f>IF(ABS(L940-E953)&gt;180,IF(ABS(L940-E953)&gt;360,ABS(L940-E953)-360,360-ABS(L940-E953)),ABS(L940-E953))</f>
        <v>150</v>
      </c>
      <c r="M941" s="3">
        <f>IF(ABS(M940-E953)&gt;180,IF(ABS(M940-E953)&gt;360,ABS(M940-E953)-360,360-ABS(M940-E953)),ABS(M940-E953))</f>
        <v>140</v>
      </c>
      <c r="N941" s="3">
        <f>IF(ABS(N940-E953)&gt;180,IF(ABS(N940-E953)&gt;360,ABS(N940-E953)-360,360-ABS(N940-E953)),ABS(N940-E953))</f>
        <v>130</v>
      </c>
      <c r="O941" s="3">
        <f>IF(ABS(O940-E953)&gt;180,IF(ABS(O940-E953)&gt;360,ABS(O940-E953)-360,360-ABS(O940-E953)),ABS(O940-E953))</f>
        <v>120</v>
      </c>
      <c r="P941" s="3">
        <f>IF(ABS(P940-E953)&gt;180,IF(ABS(P940-E953)&gt;360,ABS(P940-E953)-360,360-ABS(P940-E953)),ABS(P940-E953))</f>
        <v>110</v>
      </c>
      <c r="Q941" s="3">
        <f>IF(ABS(Q940-E953)&gt;180,IF(ABS(Q940-E953)&gt;360,ABS(Q940-E953)-360,360-ABS(Q940-E953)),ABS(Q940-E953))</f>
        <v>100</v>
      </c>
      <c r="R941" s="3">
        <f>IF(ABS(R940-E953)&gt;180,IF(ABS(R940-E953)&gt;360,ABS(R940-E953)-360,360-ABS(R940-E953)),ABS(R940-E953))</f>
        <v>90</v>
      </c>
      <c r="S941" s="3">
        <f>IF(ABS(S940-E953)&gt;180,IF(ABS(S940-E953)&gt;360,ABS(S940-E953)-360,360-ABS(S940-E953)),ABS(S940-E953))</f>
        <v>80</v>
      </c>
      <c r="T941" s="3">
        <f>IF(ABS(T940-E953)&gt;180,IF(ABS(T940-E953)&gt;360,ABS(T940-E953)-360,360-ABS(T940-E953)),ABS(T940-E953))</f>
        <v>70</v>
      </c>
      <c r="U941" s="3">
        <f>IF(ABS(U940-E953)&gt;180,IF(ABS(U940-E953)&gt;360,ABS(U940-E953)-360,360-ABS(U940-E953)),ABS(U940-E953))</f>
        <v>60</v>
      </c>
      <c r="V941" s="3">
        <f>IF(ABS(V940-E953)&gt;180,IF(ABS(V940-E953)&gt;360,ABS(V940-E953)-360,360-ABS(V940-E953)),ABS(V940-E953))</f>
        <v>50</v>
      </c>
      <c r="W941" s="3">
        <f>IF(ABS(W940-E953)&gt;180,IF(ABS(W940-E953)&gt;360,ABS(W940-E953)-360,360-ABS(W940-E953)),ABS(W940-E953))</f>
        <v>40</v>
      </c>
      <c r="X941" s="3">
        <f>IF(ABS(X940-E953)&gt;180,IF(ABS(X940-E953)&gt;360,ABS(X940-E953)-360,360-ABS(X940-E953)),ABS(X940-E953))</f>
        <v>30</v>
      </c>
      <c r="Y941" s="3">
        <f>IF(ABS(Y940-E953)&gt;180,IF(ABS(Y940-E953)&gt;360,ABS(Y940-E953)-360,360-ABS(Y940-E953)),ABS(Y940-E953))</f>
        <v>20</v>
      </c>
      <c r="Z941" s="3">
        <f>IF(ABS(Z940-E953)&gt;180,IF(ABS(Z940-E953)&gt;360,ABS(Z940-E953)-360,360-ABS(Z940-E953)),ABS(Z940-E953))</f>
        <v>10</v>
      </c>
      <c r="AA941" s="3">
        <f>IF(ABS(AA940-E953)&gt;180,IF(ABS(AA940-E953)&gt;360,ABS(AA940-E953)-360,360-ABS(AA940-E953)),ABS(AA940-E953))</f>
        <v>0</v>
      </c>
      <c r="AB941" s="3">
        <f>IF(ABS(AB940-E953)&gt;180,IF(ABS(AB940-E953)&gt;360,ABS(AB940-E953)-360,360-ABS(AB940-E953)),ABS(AB940-E953))</f>
        <v>10</v>
      </c>
      <c r="AC941" s="3">
        <f>IF(ABS(AC940-E953)&gt;180,IF(ABS(AC940-E953)&gt;360,ABS(AC940-E953)-360,360-ABS(AC940-E953)),ABS(AC940-E953))</f>
        <v>20</v>
      </c>
      <c r="AD941" s="3">
        <f>IF(ABS(AD940-E953)&gt;180,IF(ABS(AD940-E953)&gt;360,ABS(AD940-E953)-360,360-ABS(AD940-E953)),ABS(AD940-E953))</f>
        <v>30</v>
      </c>
      <c r="AE941" s="3">
        <f>IF(ABS(AE940-E953)&gt;180,IF(ABS(AE940-E953)&gt;360,ABS(AE940-E953)-360,360-ABS(AE940-E953)),ABS(AE940-E953))</f>
        <v>40</v>
      </c>
      <c r="AF941" s="3">
        <f>IF(ABS(AF940-E953)&gt;180,IF(ABS(AF940-E953)&gt;360,ABS(AF940-E953)-360,360-ABS(AF940-E953)),ABS(AF940-E953))</f>
        <v>50</v>
      </c>
      <c r="AG941" s="3">
        <f>IF(ABS(AG940-E953)&gt;180,IF(ABS(AG940-E953)&gt;360,ABS(AG940-E953)-360,360-ABS(AG940-E953)),ABS(AG940-E953))</f>
        <v>60</v>
      </c>
      <c r="AH941" s="3">
        <f>IF(ABS(AH940-E953)&gt;180,IF(ABS(AH940-E953)&gt;360,ABS(AH940-E953)-360,360-ABS(AH940-E953)),ABS(AH940-E953))</f>
        <v>70</v>
      </c>
      <c r="AI941" s="3">
        <f>IF(ABS(AI940-E953)&gt;180,IF(ABS(AI940-E953)&gt;360,ABS(AI940-E953)-360,360-ABS(AI940-E953)),ABS(AI940-E953))</f>
        <v>80</v>
      </c>
      <c r="AJ941" s="3">
        <f>IF(ABS(AJ940-E953)&gt;180,IF(ABS(AJ940-E953)&gt;360,ABS(AJ940-E953)-360,360-ABS(AJ940-E953)),ABS(AJ940-E953))</f>
        <v>90</v>
      </c>
      <c r="AK941" s="3">
        <f>IF(ABS(AK940-E953)&gt;180,IF(ABS(AK940-E953)&gt;360,ABS(AK940-E953)-360,360-ABS(AK940-E953)),ABS(AK940-E953))</f>
        <v>100</v>
      </c>
      <c r="AL941" s="3">
        <f>IF(ABS(AL940-E953)&gt;180,IF(ABS(AL940-E953)&gt;360,ABS(AL940-E953)-360,360-ABS(AL940-E953)),ABS(AL940-E953))</f>
        <v>110</v>
      </c>
      <c r="AM941" s="3">
        <f>IF(ABS(AM940-E953)&gt;180,IF(ABS(AM940-E953)&gt;360,ABS(AM940-E953)-360,360-ABS(AM940-E953)),ABS(AM940-E953))</f>
        <v>120</v>
      </c>
      <c r="AN941" s="3">
        <f>IF(ABS(AN940-E953)&gt;180,IF(ABS(AN940-E953)&gt;360,ABS(AN940-E953)-360,360-ABS(AN940-E953)),ABS(AN940-E953))</f>
        <v>130</v>
      </c>
      <c r="AO941" s="3">
        <f>IF(ABS(AO940-E953)&gt;180,IF(ABS(AO940-E953)&gt;360,ABS(AO940-E953)-360,360-ABS(AO940-E953)),ABS(AO940-E953))</f>
        <v>140</v>
      </c>
      <c r="AP941" s="3">
        <f>IF(ABS(AP940-E953)&gt;180,IF(ABS(AP940-E953)&gt;360,ABS(AP940-E953)-360,360-ABS(AP940-E953)),ABS(AP940-E953))</f>
        <v>150</v>
      </c>
      <c r="AQ941" s="3">
        <f>IF(ABS(AQ940-E953)&gt;180,IF(ABS(AQ940-E953)&gt;360,ABS(AQ940-E953)-360,360-ABS(AQ940-E953)),ABS(AQ940-E953))</f>
        <v>160</v>
      </c>
      <c r="AR941" s="3">
        <f>IF(ABS(AR940-E953)&gt;180,IF(ABS(AR940-E953)&gt;360,ABS(AR940-E953)-360,360-ABS(AR940-E953)),ABS(AR940-E953))</f>
        <v>170</v>
      </c>
    </row>
    <row r="942" spans="2:44" ht="15.75" customHeight="1" x14ac:dyDescent="0.2">
      <c r="G942" s="3" t="s">
        <v>736</v>
      </c>
    </row>
    <row r="943" spans="2:44" ht="15.75" customHeight="1" x14ac:dyDescent="0.2">
      <c r="B943" s="3" t="s">
        <v>791</v>
      </c>
      <c r="E943" s="3">
        <v>390</v>
      </c>
      <c r="G943" s="3">
        <v>90</v>
      </c>
      <c r="I943" s="3" t="e">
        <f>IF(DEGREES(ACOS(SIN(RADIANS(G943))*SIN(RADIANS(E951))+COS(RADIANS(G943))*COS(RADIANS(E951))*COS(RADIANS(I941))))&gt;90,0,$F$4*$F$5/E950^2*(SIN(RADIANS(G943))*SIN(RADIANS(E951))+COS(RADIANS(G943))*COS(RADIANS(E951))*COS(RADIANS(I941))))</f>
        <v>#DIV/0!</v>
      </c>
      <c r="J943" s="3" t="e">
        <f>IF(DEGREES(ACOS(SIN(RADIANS(G943))*SIN(RADIANS(E951))+COS(RADIANS(G943))*COS(RADIANS(E951))*COS(RADIANS(J941))))&gt;90,0,$F$4*$F$5/E950^2*(SIN(RADIANS(G943))*SIN(RADIANS(E951))+COS(RADIANS(G943))*COS(RADIANS(E951))*COS(RADIANS(J941))))</f>
        <v>#DIV/0!</v>
      </c>
      <c r="K943" s="3" t="e">
        <f>IF(DEGREES(ACOS(SIN(RADIANS(G943))*SIN(RADIANS(E951))+COS(RADIANS(G943))*COS(RADIANS(E951))*COS(RADIANS(K941))))&gt;90,0,$F$4*$F$5/E950^2*(SIN(RADIANS(G943))*SIN(RADIANS(E951))+COS(RADIANS(G943))*COS(RADIANS(E951))*COS(RADIANS(K941))))</f>
        <v>#DIV/0!</v>
      </c>
      <c r="L943" s="3" t="e">
        <f>IF(DEGREES(ACOS(SIN(RADIANS(G943))*SIN(RADIANS(E951))+COS(RADIANS(G943))*COS(RADIANS(E951))*COS(RADIANS(L941))))&gt;90,0,$F$4*$F$5/E950^2*(SIN(RADIANS(G943))*SIN(RADIANS(E951))+COS(RADIANS(G943))*COS(RADIANS(E951))*COS(RADIANS(L941))))</f>
        <v>#DIV/0!</v>
      </c>
      <c r="M943" s="3" t="e">
        <f>IF(DEGREES(ACOS(SIN(RADIANS(G943))*SIN(RADIANS(E951))+COS(RADIANS(G943))*COS(RADIANS(E951))*COS(RADIANS(M941))))&gt;90,0,$F$4*$F$5/E950^2*(SIN(RADIANS(G943))*SIN(RADIANS(E951))+COS(RADIANS(G943))*COS(RADIANS(E951))*COS(RADIANS(M941))))</f>
        <v>#DIV/0!</v>
      </c>
      <c r="N943" s="3" t="e">
        <f>IF(DEGREES(ACOS(SIN(RADIANS(G943))*SIN(RADIANS(E951))+COS(RADIANS(G943))*COS(RADIANS(E951))*COS(RADIANS(N941))))&gt;90,0,$F$4*$F$5/E950^2*(SIN(RADIANS(G943))*SIN(RADIANS(E951))+COS(RADIANS(G943))*COS(RADIANS(E951))*COS(RADIANS(N941))))</f>
        <v>#DIV/0!</v>
      </c>
      <c r="O943" s="3" t="e">
        <f>IF(DEGREES(ACOS(SIN(RADIANS(G943))*SIN(RADIANS(E951))+COS(RADIANS(G943))*COS(RADIANS(E951))*COS(RADIANS(O941))))&gt;90,0,$F$4*$F$5/E950^2*(SIN(RADIANS(G943))*SIN(RADIANS(E951))+COS(RADIANS(G943))*COS(RADIANS(E951))*COS(RADIANS(O941))))</f>
        <v>#DIV/0!</v>
      </c>
      <c r="P943" s="3" t="e">
        <f>IF(DEGREES(ACOS(SIN(RADIANS(G943))*SIN(RADIANS(E951))+COS(RADIANS(G943))*COS(RADIANS(E951))*COS(RADIANS(P941))))&gt;90,0,$F$4*$F$5/E950^2*(SIN(RADIANS(G943))*SIN(RADIANS(E951))+COS(RADIANS(G943))*COS(RADIANS(E951))*COS(RADIANS(P941))))</f>
        <v>#DIV/0!</v>
      </c>
      <c r="Q943" s="3" t="e">
        <f>IF(DEGREES(ACOS(SIN(RADIANS(G943))*SIN(RADIANS(E951))+COS(RADIANS(G943))*COS(RADIANS(E951))*COS(RADIANS(Q941))))&gt;90,0,$F$4*$F$5/E950^2*(SIN(RADIANS(G943))*SIN(RADIANS(E951))+COS(RADIANS(G943))*COS(RADIANS(E951))*COS(RADIANS(Q941))))</f>
        <v>#DIV/0!</v>
      </c>
      <c r="R943" s="3" t="e">
        <f>IF(DEGREES(ACOS(SIN(RADIANS(G943))*SIN(RADIANS(E951))+COS(RADIANS(G943))*COS(RADIANS(E951))*COS(RADIANS(R941))))&gt;90,0,$F$4*$F$5/E950^2*(SIN(RADIANS(G943))*SIN(RADIANS(E951))+COS(RADIANS(G943))*COS(RADIANS(E951))*COS(RADIANS(R941))))</f>
        <v>#DIV/0!</v>
      </c>
      <c r="S943" s="3" t="e">
        <f>IF(DEGREES(ACOS(SIN(RADIANS(G943))*SIN(RADIANS(E951))+COS(RADIANS(G943))*COS(RADIANS(E951))*COS(RADIANS(S941))))&gt;90,0,$F$4*$F$5/E950^2*(SIN(RADIANS(G943))*SIN(RADIANS(E951))+COS(RADIANS(G943))*COS(RADIANS(E951))*COS(RADIANS(S941))))</f>
        <v>#DIV/0!</v>
      </c>
      <c r="T943" s="3" t="e">
        <f>IF(DEGREES(ACOS(SIN(RADIANS(G943))*SIN(RADIANS(E951))+COS(RADIANS(G943))*COS(RADIANS(E951))*COS(RADIANS(T941))))&gt;90,0,$F$4*$F$5/E950^2*(SIN(RADIANS(G943))*SIN(RADIANS(E951))+COS(RADIANS(G943))*COS(RADIANS(E951))*COS(RADIANS(T941))))</f>
        <v>#DIV/0!</v>
      </c>
      <c r="U943" s="3" t="e">
        <f>IF(DEGREES(ACOS(SIN(RADIANS(G943))*SIN(RADIANS(E951))+COS(RADIANS(G943))*COS(RADIANS(E951))*COS(RADIANS(U941))))&gt;90,0,$F$4*$F$5/E950^2*(SIN(RADIANS(G943))*SIN(RADIANS(E951))+COS(RADIANS(G943))*COS(RADIANS(E951))*COS(RADIANS(U941))))</f>
        <v>#DIV/0!</v>
      </c>
      <c r="V943" s="3" t="e">
        <f>IF(DEGREES(ACOS(SIN(RADIANS(G943))*SIN(RADIANS(E951))+COS(RADIANS(G943))*COS(RADIANS(E951))*COS(RADIANS(V941))))&gt;90,0,$F$4*$F$5/E950^2*(SIN(RADIANS(G943))*SIN(RADIANS(E951))+COS(RADIANS(G943))*COS(RADIANS(E951))*COS(RADIANS(V941))))</f>
        <v>#DIV/0!</v>
      </c>
      <c r="W943" s="3" t="e">
        <f>IF(DEGREES(ACOS(SIN(RADIANS(G943))*SIN(RADIANS(E951))+COS(RADIANS(G943))*COS(RADIANS(E951))*COS(RADIANS(W941))))&gt;90,0,$F$4*$F$5/E950^2*(SIN(RADIANS(G943))*SIN(RADIANS(E951))+COS(RADIANS(G943))*COS(RADIANS(E951))*COS(RADIANS(W941))))</f>
        <v>#DIV/0!</v>
      </c>
      <c r="X943" s="3" t="e">
        <f>IF(DEGREES(ACOS(SIN(RADIANS(G943))*SIN(RADIANS(E951))+COS(RADIANS(G943))*COS(RADIANS(E951))*COS(RADIANS(X941))))&gt;90,0,$F$4*$F$5/E950^2*(SIN(RADIANS(G943))*SIN(RADIANS(E951))+COS(RADIANS(G943))*COS(RADIANS(E951))*COS(RADIANS(X941))))</f>
        <v>#DIV/0!</v>
      </c>
      <c r="Y943" s="3" t="e">
        <f>IF(DEGREES(ACOS(SIN(RADIANS(G943))*SIN(RADIANS(E951))+COS(RADIANS(G943))*COS(RADIANS(E951))*COS(RADIANS(Y941))))&gt;90,0,$F$4*$F$5/E950^2*(SIN(RADIANS(G943))*SIN(RADIANS(E951))+COS(RADIANS(G943))*COS(RADIANS(E951))*COS(RADIANS(Y941))))</f>
        <v>#DIV/0!</v>
      </c>
      <c r="Z943" s="3" t="e">
        <f>IF(DEGREES(ACOS(SIN(RADIANS(G943))*SIN(RADIANS(E951))+COS(RADIANS(G943))*COS(RADIANS(E951))*COS(RADIANS(Z941))))&gt;90,0,$F$4*$F$5/E950^2*(SIN(RADIANS(G943))*SIN(RADIANS(E951))+COS(RADIANS(G943))*COS(RADIANS(E951))*COS(RADIANS(Z941))))</f>
        <v>#DIV/0!</v>
      </c>
      <c r="AA943" s="3" t="e">
        <f>IF(DEGREES(ACOS(SIN(RADIANS(G943))*SIN(RADIANS(E951))+COS(RADIANS(G943))*COS(RADIANS(E951))*COS(RADIANS(AA941))))&gt;90,0,$F$4*$F$5/E950^2*(SIN(RADIANS(G943))*SIN(RADIANS(E951))+COS(RADIANS(G943))*COS(RADIANS(E951))*COS(RADIANS(AA941))))</f>
        <v>#DIV/0!</v>
      </c>
      <c r="AB943" s="3" t="e">
        <f>IF(DEGREES(ACOS(SIN(RADIANS(G943))*SIN(RADIANS(E951))+COS(RADIANS(G943))*COS(RADIANS(E951))*COS(RADIANS(AB941))))&gt;90,0,$F$4*$F$5/E950^2*(SIN(RADIANS(G943))*SIN(RADIANS(E951))+COS(RADIANS(G943))*COS(RADIANS(E951))*COS(RADIANS(AB941))))</f>
        <v>#DIV/0!</v>
      </c>
      <c r="AC943" s="3" t="e">
        <f>IF(DEGREES(ACOS(SIN(RADIANS(G943))*SIN(RADIANS(E951))+COS(RADIANS(G943))*COS(RADIANS(E951))*COS(RADIANS(AC941))))&gt;90,0,$F$4*$F$5/E950^2*(SIN(RADIANS(G943))*SIN(RADIANS(E951))+COS(RADIANS(G943))*COS(RADIANS(E951))*COS(RADIANS(AC941))))</f>
        <v>#DIV/0!</v>
      </c>
      <c r="AD943" s="3" t="e">
        <f>IF(DEGREES(ACOS(SIN(RADIANS(G943))*SIN(RADIANS(E951))+COS(RADIANS(G943))*COS(RADIANS(E951))*COS(RADIANS(AD941))))&gt;90,0,$F$4*$F$5/E950^2*(SIN(RADIANS(G943))*SIN(RADIANS(E951))+COS(RADIANS(G943))*COS(RADIANS(E951))*COS(RADIANS(AD941))))</f>
        <v>#DIV/0!</v>
      </c>
      <c r="AE943" s="3" t="e">
        <f>IF(DEGREES(ACOS(SIN(RADIANS(G943))*SIN(RADIANS(E951))+COS(RADIANS(G943))*COS(RADIANS(E951))*COS(RADIANS(AE941))))&gt;90,0,$F$4*$F$5/E950^2*(SIN(RADIANS(G943))*SIN(RADIANS(E951))+COS(RADIANS(G943))*COS(RADIANS(E951))*COS(RADIANS(AE941))))</f>
        <v>#DIV/0!</v>
      </c>
      <c r="AF943" s="3" t="e">
        <f>IF(DEGREES(ACOS(SIN(RADIANS(G943))*SIN(RADIANS(E951))+COS(RADIANS(G943))*COS(RADIANS(E951))*COS(RADIANS(AF941))))&gt;90,0,$F$4*$F$5/E950^2*(SIN(RADIANS(G943))*SIN(RADIANS(E951))+COS(RADIANS(G943))*COS(RADIANS(E951))*COS(RADIANS(AF941))))</f>
        <v>#DIV/0!</v>
      </c>
      <c r="AG943" s="3" t="e">
        <f>IF(DEGREES(ACOS(SIN(RADIANS(G943))*SIN(RADIANS(E951))+COS(RADIANS(G943))*COS(RADIANS(E951))*COS(RADIANS(AG941))))&gt;90,0,$F$4*$F$5/E950^2*(SIN(RADIANS(G943))*SIN(RADIANS(E951))+COS(RADIANS(G943))*COS(RADIANS(E951))*COS(RADIANS(AG941))))</f>
        <v>#DIV/0!</v>
      </c>
      <c r="AH943" s="3" t="e">
        <f>IF(DEGREES(ACOS(SIN(RADIANS(G943))*SIN(RADIANS(E951))+COS(RADIANS(G943))*COS(RADIANS(E951))*COS(RADIANS(AH941))))&gt;90,0,$F$4*$F$5/E950^2*(SIN(RADIANS(G943))*SIN(RADIANS(E951))+COS(RADIANS(G943))*COS(RADIANS(E951))*COS(RADIANS(AH941))))</f>
        <v>#DIV/0!</v>
      </c>
      <c r="AI943" s="3" t="e">
        <f>IF(DEGREES(ACOS(SIN(RADIANS(G943))*SIN(RADIANS(E951))+COS(RADIANS(G943))*COS(RADIANS(E951))*COS(RADIANS(AI941))))&gt;90,0,$F$4*$F$5/E950^2*(SIN(RADIANS(G943))*SIN(RADIANS(E951))+COS(RADIANS(G943))*COS(RADIANS(E951))*COS(RADIANS(AI941))))</f>
        <v>#DIV/0!</v>
      </c>
      <c r="AJ943" s="3" t="e">
        <f>IF(DEGREES(ACOS(SIN(RADIANS(G943))*SIN(RADIANS(E951))+COS(RADIANS(G943))*COS(RADIANS(E951))*COS(RADIANS(AJ941))))&gt;90,0,$F$4*$F$5/E950^2*(SIN(RADIANS(G943))*SIN(RADIANS(E951))+COS(RADIANS(G943))*COS(RADIANS(E951))*COS(RADIANS(AJ941))))</f>
        <v>#DIV/0!</v>
      </c>
      <c r="AK943" s="3" t="e">
        <f>IF(DEGREES(ACOS(SIN(RADIANS(G943))*SIN(RADIANS(E951))+COS(RADIANS(G943))*COS(RADIANS(E951))*COS(RADIANS(AK941))))&gt;90,0,$F$4*$F$5/E950^2*(SIN(RADIANS(G943))*SIN(RADIANS(E951))+COS(RADIANS(G943))*COS(RADIANS(E951))*COS(RADIANS(AK941))))</f>
        <v>#DIV/0!</v>
      </c>
      <c r="AL943" s="3" t="e">
        <f>IF(DEGREES(ACOS(SIN(RADIANS(G943))*SIN(RADIANS(E951))+COS(RADIANS(G943))*COS(RADIANS(E951))*COS(RADIANS(AL941))))&gt;90,0,$F$4*$F$5/E950^2*(SIN(RADIANS(G943))*SIN(RADIANS(E951))+COS(RADIANS(G943))*COS(RADIANS(E951))*COS(RADIANS(AL941))))</f>
        <v>#DIV/0!</v>
      </c>
      <c r="AM943" s="3" t="e">
        <f>IF(DEGREES(ACOS(SIN(RADIANS(G943))*SIN(RADIANS(E951))+COS(RADIANS(G943))*COS(RADIANS(E951))*COS(RADIANS(AM941))))&gt;90,0,$F$4*$F$5/E950^2*(SIN(RADIANS(G943))*SIN(RADIANS(E951))+COS(RADIANS(G943))*COS(RADIANS(E951))*COS(RADIANS(AM941))))</f>
        <v>#DIV/0!</v>
      </c>
      <c r="AN943" s="3" t="e">
        <f>IF(DEGREES(ACOS(SIN(RADIANS(G943))*SIN(RADIANS(E951))+COS(RADIANS(G943))*COS(RADIANS(E951))*COS(RADIANS(AN941))))&gt;90,0,$F$4*$F$5/E950^2*(SIN(RADIANS(G943))*SIN(RADIANS(E951))+COS(RADIANS(G943))*COS(RADIANS(E951))*COS(RADIANS(AN941))))</f>
        <v>#DIV/0!</v>
      </c>
      <c r="AO943" s="3" t="e">
        <f>IF(DEGREES(ACOS(SIN(RADIANS(G943))*SIN(RADIANS(E951))+COS(RADIANS(G943))*COS(RADIANS(E951))*COS(RADIANS(AO941))))&gt;90,0,$F$4*$F$5/E950^2*(SIN(RADIANS(G943))*SIN(RADIANS(E951))+COS(RADIANS(G943))*COS(RADIANS(E951))*COS(RADIANS(AO941))))</f>
        <v>#DIV/0!</v>
      </c>
      <c r="AP943" s="3" t="e">
        <f>IF(DEGREES(ACOS(SIN(RADIANS(G943))*SIN(RADIANS(E951))+COS(RADIANS(G943))*COS(RADIANS(E951))*COS(RADIANS(AP941))))&gt;90,0,$F$4*$F$5/E950^2*(SIN(RADIANS(G943))*SIN(RADIANS(E951))+COS(RADIANS(G943))*COS(RADIANS(E951))*COS(RADIANS(AP941))))</f>
        <v>#DIV/0!</v>
      </c>
      <c r="AQ943" s="3" t="e">
        <f>IF(DEGREES(ACOS(SIN(RADIANS(G943))*SIN(RADIANS(E951))+COS(RADIANS(G943))*COS(RADIANS(E951))*COS(RADIANS(AQ941))))&gt;90,0,$F$4*$F$5/E950^2*(SIN(RADIANS(G943))*SIN(RADIANS(E951))+COS(RADIANS(G943))*COS(RADIANS(E951))*COS(RADIANS(AQ941))))</f>
        <v>#DIV/0!</v>
      </c>
      <c r="AR943" s="3" t="e">
        <f>IF(DEGREES(ACOS(SIN(RADIANS(G943))*SIN(RADIANS(E951))+COS(RADIANS(G943))*COS(RADIANS(E951))*COS(RADIANS(AR941))))&gt;90,0,$F$4*$F$5/E950^2*(SIN(RADIANS(G943))*SIN(RADIANS(E951))+COS(RADIANS(G943))*COS(RADIANS(E951))*COS(RADIANS(AR941))))</f>
        <v>#DIV/0!</v>
      </c>
    </row>
    <row r="944" spans="2:44" ht="15.75" customHeight="1" x14ac:dyDescent="0.2">
      <c r="B944" s="3" t="s">
        <v>728</v>
      </c>
      <c r="E944" s="3">
        <f t="array" ref="E944">INDEX($D$1751:$AM$1751,0,MATCH(E943-IF(E943&lt;360,0,360),$D$1700:$AM$1700,0))+IF(E943&gt;350,360,0)</f>
        <v>390</v>
      </c>
      <c r="G944" s="3">
        <v>80</v>
      </c>
      <c r="I944" s="3">
        <f>IF(DEGREES(ACOS(SIN(RADIANS(G944))*SIN(RADIANS(E951))+COS(RADIANS(G944))*COS(RADIANS(E951))*COS(RADIANS(I941))))&gt;90,0,$F$4*$F$5/E950^2*(SIN(RADIANS(G944))*SIN(RADIANS(E951))+COS(RADIANS(G944))*COS(RADIANS(E951))*COS(RADIANS(I941))))</f>
        <v>0</v>
      </c>
      <c r="J944" s="3">
        <f>IF(DEGREES(ACOS(SIN(RADIANS(G944))*SIN(RADIANS(E951))+COS(RADIANS(G944))*COS(RADIANS(E951))*COS(RADIANS(J941))))&gt;90,0,$F$4*$F$5/E950^2*(SIN(RADIANS(G944))*SIN(RADIANS(E951))+COS(RADIANS(G944))*COS(RADIANS(E951))*COS(RADIANS(J941))))</f>
        <v>0</v>
      </c>
      <c r="K944" s="3">
        <f>IF(DEGREES(ACOS(SIN(RADIANS(G944))*SIN(RADIANS(E951))+COS(RADIANS(G944))*COS(RADIANS(E951))*COS(RADIANS(K941))))&gt;90,0,$F$4*$F$5/E950^2*(SIN(RADIANS(G944))*SIN(RADIANS(E951))+COS(RADIANS(G944))*COS(RADIANS(E951))*COS(RADIANS(K941))))</f>
        <v>0</v>
      </c>
      <c r="L944" s="3">
        <f>IF(DEGREES(ACOS(SIN(RADIANS(G944))*SIN(RADIANS(E951))+COS(RADIANS(G944))*COS(RADIANS(E951))*COS(RADIANS(L941))))&gt;90,0,$F$4*$F$5/E950^2*(SIN(RADIANS(G944))*SIN(RADIANS(E951))+COS(RADIANS(G944))*COS(RADIANS(E951))*COS(RADIANS(L941))))</f>
        <v>0</v>
      </c>
      <c r="M944" s="3">
        <f>IF(DEGREES(ACOS(SIN(RADIANS(G944))*SIN(RADIANS(E951))+COS(RADIANS(G944))*COS(RADIANS(E951))*COS(RADIANS(M941))))&gt;90,0,$F$4*$F$5/E950^2*(SIN(RADIANS(G944))*SIN(RADIANS(E951))+COS(RADIANS(G944))*COS(RADIANS(E951))*COS(RADIANS(M941))))</f>
        <v>0</v>
      </c>
      <c r="N944" s="3">
        <f>IF(DEGREES(ACOS(SIN(RADIANS(G944))*SIN(RADIANS(E951))+COS(RADIANS(G944))*COS(RADIANS(E951))*COS(RADIANS(N941))))&gt;90,0,$F$4*$F$5/E950^2*(SIN(RADIANS(G944))*SIN(RADIANS(E951))+COS(RADIANS(G944))*COS(RADIANS(E951))*COS(RADIANS(N941))))</f>
        <v>0</v>
      </c>
      <c r="O944" s="3">
        <f>IF(DEGREES(ACOS(SIN(RADIANS(G944))*SIN(RADIANS(E951))+COS(RADIANS(G944))*COS(RADIANS(E951))*COS(RADIANS(O941))))&gt;90,0,$F$4*$F$5/E950^2*(SIN(RADIANS(G944))*SIN(RADIANS(E951))+COS(RADIANS(G944))*COS(RADIANS(E951))*COS(RADIANS(O941))))</f>
        <v>0</v>
      </c>
      <c r="P944" s="3">
        <f>IF(DEGREES(ACOS(SIN(RADIANS(G944))*SIN(RADIANS(E951))+COS(RADIANS(G944))*COS(RADIANS(E951))*COS(RADIANS(P941))))&gt;90,0,$F$4*$F$5/E950^2*(SIN(RADIANS(G944))*SIN(RADIANS(E951))+COS(RADIANS(G944))*COS(RADIANS(E951))*COS(RADIANS(P941))))</f>
        <v>0</v>
      </c>
      <c r="Q944" s="3">
        <f>IF(DEGREES(ACOS(SIN(RADIANS(G944))*SIN(RADIANS(E951))+COS(RADIANS(G944))*COS(RADIANS(E951))*COS(RADIANS(Q941))))&gt;90,0,$F$4*$F$5/E950^2*(SIN(RADIANS(G944))*SIN(RADIANS(E951))+COS(RADIANS(G944))*COS(RADIANS(E951))*COS(RADIANS(Q941))))</f>
        <v>0</v>
      </c>
      <c r="R944" s="3" t="e">
        <f>IF(DEGREES(ACOS(SIN(RADIANS(G944))*SIN(RADIANS(E951))+COS(RADIANS(G944))*COS(RADIANS(E951))*COS(RADIANS(R941))))&gt;90,0,$F$4*$F$5/E950^2*(SIN(RADIANS(G944))*SIN(RADIANS(E951))+COS(RADIANS(G944))*COS(RADIANS(E951))*COS(RADIANS(R941))))</f>
        <v>#DIV/0!</v>
      </c>
      <c r="S944" s="3" t="e">
        <f>IF(DEGREES(ACOS(SIN(RADIANS(G944))*SIN(RADIANS(E951))+COS(RADIANS(G944))*COS(RADIANS(E951))*COS(RADIANS(S941))))&gt;90,0,$F$4*$F$5/E950^2*(SIN(RADIANS(G944))*SIN(RADIANS(E951))+COS(RADIANS(G944))*COS(RADIANS(E951))*COS(RADIANS(S941))))</f>
        <v>#DIV/0!</v>
      </c>
      <c r="T944" s="3" t="e">
        <f>IF(DEGREES(ACOS(SIN(RADIANS(G944))*SIN(RADIANS(E951))+COS(RADIANS(G944))*COS(RADIANS(E951))*COS(RADIANS(T941))))&gt;90,0,$F$4*$F$5/E950^2*(SIN(RADIANS(G944))*SIN(RADIANS(E951))+COS(RADIANS(G944))*COS(RADIANS(E951))*COS(RADIANS(T941))))</f>
        <v>#DIV/0!</v>
      </c>
      <c r="U944" s="3" t="e">
        <f>IF(DEGREES(ACOS(SIN(RADIANS(G944))*SIN(RADIANS(E951))+COS(RADIANS(G944))*COS(RADIANS(E951))*COS(RADIANS(U941))))&gt;90,0,$F$4*$F$5/E950^2*(SIN(RADIANS(G944))*SIN(RADIANS(E951))+COS(RADIANS(G944))*COS(RADIANS(E951))*COS(RADIANS(U941))))</f>
        <v>#DIV/0!</v>
      </c>
      <c r="V944" s="3" t="e">
        <f>IF(DEGREES(ACOS(SIN(RADIANS(G944))*SIN(RADIANS(E951))+COS(RADIANS(G944))*COS(RADIANS(E951))*COS(RADIANS(V941))))&gt;90,0,$F$4*$F$5/E950^2*(SIN(RADIANS(G944))*SIN(RADIANS(E951))+COS(RADIANS(G944))*COS(RADIANS(E951))*COS(RADIANS(V941))))</f>
        <v>#DIV/0!</v>
      </c>
      <c r="W944" s="3" t="e">
        <f>IF(DEGREES(ACOS(SIN(RADIANS(G944))*SIN(RADIANS(E951))+COS(RADIANS(G944))*COS(RADIANS(E951))*COS(RADIANS(W941))))&gt;90,0,$F$4*$F$5/E950^2*(SIN(RADIANS(G944))*SIN(RADIANS(E951))+COS(RADIANS(G944))*COS(RADIANS(E951))*COS(RADIANS(W941))))</f>
        <v>#DIV/0!</v>
      </c>
      <c r="X944" s="3" t="e">
        <f>IF(DEGREES(ACOS(SIN(RADIANS(G944))*SIN(RADIANS(E951))+COS(RADIANS(G944))*COS(RADIANS(E951))*COS(RADIANS(X941))))&gt;90,0,$F$4*$F$5/E950^2*(SIN(RADIANS(G944))*SIN(RADIANS(E951))+COS(RADIANS(G944))*COS(RADIANS(E951))*COS(RADIANS(X941))))</f>
        <v>#DIV/0!</v>
      </c>
      <c r="Y944" s="3" t="e">
        <f>IF(DEGREES(ACOS(SIN(RADIANS(G944))*SIN(RADIANS(E951))+COS(RADIANS(G944))*COS(RADIANS(E951))*COS(RADIANS(Y941))))&gt;90,0,$F$4*$F$5/E950^2*(SIN(RADIANS(G944))*SIN(RADIANS(E951))+COS(RADIANS(G944))*COS(RADIANS(E951))*COS(RADIANS(Y941))))</f>
        <v>#DIV/0!</v>
      </c>
      <c r="Z944" s="3" t="e">
        <f>IF(DEGREES(ACOS(SIN(RADIANS(G944))*SIN(RADIANS(E951))+COS(RADIANS(G944))*COS(RADIANS(E951))*COS(RADIANS(Z941))))&gt;90,0,$F$4*$F$5/E950^2*(SIN(RADIANS(G944))*SIN(RADIANS(E951))+COS(RADIANS(G944))*COS(RADIANS(E951))*COS(RADIANS(Z941))))</f>
        <v>#DIV/0!</v>
      </c>
      <c r="AA944" s="3" t="e">
        <f>IF(DEGREES(ACOS(SIN(RADIANS(G944))*SIN(RADIANS(E951))+COS(RADIANS(G944))*COS(RADIANS(E951))*COS(RADIANS(AA941))))&gt;90,0,$F$4*$F$5/E950^2*(SIN(RADIANS(G944))*SIN(RADIANS(E951))+COS(RADIANS(G944))*COS(RADIANS(E951))*COS(RADIANS(AA941))))</f>
        <v>#DIV/0!</v>
      </c>
      <c r="AB944" s="3" t="e">
        <f>IF(DEGREES(ACOS(SIN(RADIANS(G944))*SIN(RADIANS(E951))+COS(RADIANS(G944))*COS(RADIANS(E951))*COS(RADIANS(AB941))))&gt;90,0,$F$4*$F$5/E950^2*(SIN(RADIANS(G944))*SIN(RADIANS(E951))+COS(RADIANS(G944))*COS(RADIANS(E951))*COS(RADIANS(AB941))))</f>
        <v>#DIV/0!</v>
      </c>
      <c r="AC944" s="3" t="e">
        <f>IF(DEGREES(ACOS(SIN(RADIANS(G944))*SIN(RADIANS(E951))+COS(RADIANS(G944))*COS(RADIANS(E951))*COS(RADIANS(AC941))))&gt;90,0,$F$4*$F$5/E950^2*(SIN(RADIANS(G944))*SIN(RADIANS(E951))+COS(RADIANS(G944))*COS(RADIANS(E951))*COS(RADIANS(AC941))))</f>
        <v>#DIV/0!</v>
      </c>
      <c r="AD944" s="3" t="e">
        <f>IF(DEGREES(ACOS(SIN(RADIANS(G944))*SIN(RADIANS(E951))+COS(RADIANS(G944))*COS(RADIANS(E951))*COS(RADIANS(AD941))))&gt;90,0,$F$4*$F$5/E950^2*(SIN(RADIANS(G944))*SIN(RADIANS(E951))+COS(RADIANS(G944))*COS(RADIANS(E951))*COS(RADIANS(AD941))))</f>
        <v>#DIV/0!</v>
      </c>
      <c r="AE944" s="3" t="e">
        <f>IF(DEGREES(ACOS(SIN(RADIANS(G944))*SIN(RADIANS(E951))+COS(RADIANS(G944))*COS(RADIANS(E951))*COS(RADIANS(AE941))))&gt;90,0,$F$4*$F$5/E950^2*(SIN(RADIANS(G944))*SIN(RADIANS(E951))+COS(RADIANS(G944))*COS(RADIANS(E951))*COS(RADIANS(AE941))))</f>
        <v>#DIV/0!</v>
      </c>
      <c r="AF944" s="3" t="e">
        <f>IF(DEGREES(ACOS(SIN(RADIANS(G944))*SIN(RADIANS(E951))+COS(RADIANS(G944))*COS(RADIANS(E951))*COS(RADIANS(AF941))))&gt;90,0,$F$4*$F$5/E950^2*(SIN(RADIANS(G944))*SIN(RADIANS(E951))+COS(RADIANS(G944))*COS(RADIANS(E951))*COS(RADIANS(AF941))))</f>
        <v>#DIV/0!</v>
      </c>
      <c r="AG944" s="3" t="e">
        <f>IF(DEGREES(ACOS(SIN(RADIANS(G944))*SIN(RADIANS(E951))+COS(RADIANS(G944))*COS(RADIANS(E951))*COS(RADIANS(AG941))))&gt;90,0,$F$4*$F$5/E950^2*(SIN(RADIANS(G944))*SIN(RADIANS(E951))+COS(RADIANS(G944))*COS(RADIANS(E951))*COS(RADIANS(AG941))))</f>
        <v>#DIV/0!</v>
      </c>
      <c r="AH944" s="3" t="e">
        <f>IF(DEGREES(ACOS(SIN(RADIANS(G944))*SIN(RADIANS(E951))+COS(RADIANS(G944))*COS(RADIANS(E951))*COS(RADIANS(AH941))))&gt;90,0,$F$4*$F$5/E950^2*(SIN(RADIANS(G944))*SIN(RADIANS(E951))+COS(RADIANS(G944))*COS(RADIANS(E951))*COS(RADIANS(AH941))))</f>
        <v>#DIV/0!</v>
      </c>
      <c r="AI944" s="3" t="e">
        <f>IF(DEGREES(ACOS(SIN(RADIANS(G944))*SIN(RADIANS(E951))+COS(RADIANS(G944))*COS(RADIANS(E951))*COS(RADIANS(AI941))))&gt;90,0,$F$4*$F$5/E950^2*(SIN(RADIANS(G944))*SIN(RADIANS(E951))+COS(RADIANS(G944))*COS(RADIANS(E951))*COS(RADIANS(AI941))))</f>
        <v>#DIV/0!</v>
      </c>
      <c r="AJ944" s="3" t="e">
        <f>IF(DEGREES(ACOS(SIN(RADIANS(G944))*SIN(RADIANS(E951))+COS(RADIANS(G944))*COS(RADIANS(E951))*COS(RADIANS(AJ941))))&gt;90,0,$F$4*$F$5/E950^2*(SIN(RADIANS(G944))*SIN(RADIANS(E951))+COS(RADIANS(G944))*COS(RADIANS(E951))*COS(RADIANS(AJ941))))</f>
        <v>#DIV/0!</v>
      </c>
      <c r="AK944" s="3">
        <f>IF(DEGREES(ACOS(SIN(RADIANS(G944))*SIN(RADIANS(E951))+COS(RADIANS(G944))*COS(RADIANS(E951))*COS(RADIANS(AK941))))&gt;90,0,$F$4*$F$5/E950^2*(SIN(RADIANS(G944))*SIN(RADIANS(E951))+COS(RADIANS(G944))*COS(RADIANS(E951))*COS(RADIANS(AK941))))</f>
        <v>0</v>
      </c>
      <c r="AL944" s="3">
        <f>IF(DEGREES(ACOS(SIN(RADIANS(G944))*SIN(RADIANS(E951))+COS(RADIANS(G944))*COS(RADIANS(E951))*COS(RADIANS(AL941))))&gt;90,0,$F$4*$F$5/E950^2*(SIN(RADIANS(G944))*SIN(RADIANS(E951))+COS(RADIANS(G944))*COS(RADIANS(E951))*COS(RADIANS(AL941))))</f>
        <v>0</v>
      </c>
      <c r="AM944" s="3">
        <f>IF(DEGREES(ACOS(SIN(RADIANS(G944))*SIN(RADIANS(E951))+COS(RADIANS(G944))*COS(RADIANS(E951))*COS(RADIANS(AM941))))&gt;90,0,$F$4*$F$5/E950^2*(SIN(RADIANS(G944))*SIN(RADIANS(E951))+COS(RADIANS(G944))*COS(RADIANS(E951))*COS(RADIANS(AM941))))</f>
        <v>0</v>
      </c>
      <c r="AN944" s="3">
        <f>IF(DEGREES(ACOS(SIN(RADIANS(G944))*SIN(RADIANS(E951))+COS(RADIANS(G944))*COS(RADIANS(E951))*COS(RADIANS(AN941))))&gt;90,0,$F$4*$F$5/E950^2*(SIN(RADIANS(G944))*SIN(RADIANS(E951))+COS(RADIANS(G944))*COS(RADIANS(E951))*COS(RADIANS(AN941))))</f>
        <v>0</v>
      </c>
      <c r="AO944" s="3">
        <f>IF(DEGREES(ACOS(SIN(RADIANS(G944))*SIN(RADIANS(E951))+COS(RADIANS(G944))*COS(RADIANS(E951))*COS(RADIANS(AO941))))&gt;90,0,$F$4*$F$5/E950^2*(SIN(RADIANS(G944))*SIN(RADIANS(E951))+COS(RADIANS(G944))*COS(RADIANS(E951))*COS(RADIANS(AO941))))</f>
        <v>0</v>
      </c>
      <c r="AP944" s="3">
        <f>IF(DEGREES(ACOS(SIN(RADIANS(G944))*SIN(RADIANS(E951))+COS(RADIANS(G944))*COS(RADIANS(E951))*COS(RADIANS(AP941))))&gt;90,0,$F$4*$F$5/E950^2*(SIN(RADIANS(G944))*SIN(RADIANS(E951))+COS(RADIANS(G944))*COS(RADIANS(E951))*COS(RADIANS(AP941))))</f>
        <v>0</v>
      </c>
      <c r="AQ944" s="3">
        <f>IF(DEGREES(ACOS(SIN(RADIANS(G944))*SIN(RADIANS(E951))+COS(RADIANS(G944))*COS(RADIANS(E951))*COS(RADIANS(AQ941))))&gt;90,0,$F$4*$F$5/E950^2*(SIN(RADIANS(G944))*SIN(RADIANS(E951))+COS(RADIANS(G944))*COS(RADIANS(E951))*COS(RADIANS(AQ941))))</f>
        <v>0</v>
      </c>
      <c r="AR944" s="3">
        <f>IF(DEGREES(ACOS(SIN(RADIANS(G944))*SIN(RADIANS(E951))+COS(RADIANS(G944))*COS(RADIANS(E951))*COS(RADIANS(AR941))))&gt;90,0,$F$4*$F$5/E950^2*(SIN(RADIANS(G944))*SIN(RADIANS(E951))+COS(RADIANS(G944))*COS(RADIANS(E951))*COS(RADIANS(AR941))))</f>
        <v>0</v>
      </c>
    </row>
    <row r="945" spans="2:44" ht="15.75" customHeight="1" x14ac:dyDescent="0.2">
      <c r="B945" s="20" t="s">
        <v>784</v>
      </c>
      <c r="E945" s="3">
        <f>IF(E944-$F$13&lt;0,E944-$F$13+360,IF(E944-$F$13&gt;360,E944-$F$13-360,E944-$F$13))</f>
        <v>120</v>
      </c>
      <c r="G945" s="3">
        <v>70</v>
      </c>
      <c r="I945" s="3">
        <f>IF(DEGREES(ACOS(SIN(RADIANS(G945))*SIN(RADIANS(E951))+COS(RADIANS(G945))*COS(RADIANS(E951))*COS(RADIANS(I941))))&gt;90,0,$F$4*$F$5/E950^2*(SIN(RADIANS(G945))*SIN(RADIANS(E951))+COS(RADIANS(G945))*COS(RADIANS(E951))*COS(RADIANS(I941))))</f>
        <v>0</v>
      </c>
      <c r="J945" s="3">
        <f>IF(DEGREES(ACOS(SIN(RADIANS(G945))*SIN(RADIANS(E951))+COS(RADIANS(G945))*COS(RADIANS(E951))*COS(RADIANS(J941))))&gt;90,0,$F$4*$F$5/E950^2*(SIN(RADIANS(G945))*SIN(RADIANS(E951))+COS(RADIANS(G945))*COS(RADIANS(E951))*COS(RADIANS(J941))))</f>
        <v>0</v>
      </c>
      <c r="K945" s="3">
        <f>IF(DEGREES(ACOS(SIN(RADIANS(G945))*SIN(RADIANS(E951))+COS(RADIANS(G945))*COS(RADIANS(E951))*COS(RADIANS(K941))))&gt;90,0,$F$4*$F$5/E950^2*(SIN(RADIANS(G945))*SIN(RADIANS(E951))+COS(RADIANS(G945))*COS(RADIANS(E951))*COS(RADIANS(K941))))</f>
        <v>0</v>
      </c>
      <c r="L945" s="3">
        <f>IF(DEGREES(ACOS(SIN(RADIANS(G945))*SIN(RADIANS(E951))+COS(RADIANS(G945))*COS(RADIANS(E951))*COS(RADIANS(L941))))&gt;90,0,$F$4*$F$5/E950^2*(SIN(RADIANS(G945))*SIN(RADIANS(E951))+COS(RADIANS(G945))*COS(RADIANS(E951))*COS(RADIANS(L941))))</f>
        <v>0</v>
      </c>
      <c r="M945" s="3">
        <f>IF(DEGREES(ACOS(SIN(RADIANS(G945))*SIN(RADIANS(E951))+COS(RADIANS(G945))*COS(RADIANS(E951))*COS(RADIANS(M941))))&gt;90,0,$F$4*$F$5/E950^2*(SIN(RADIANS(G945))*SIN(RADIANS(E951))+COS(RADIANS(G945))*COS(RADIANS(E951))*COS(RADIANS(M941))))</f>
        <v>0</v>
      </c>
      <c r="N945" s="3">
        <f>IF(DEGREES(ACOS(SIN(RADIANS(G945))*SIN(RADIANS(E951))+COS(RADIANS(G945))*COS(RADIANS(E951))*COS(RADIANS(N941))))&gt;90,0,$F$4*$F$5/E950^2*(SIN(RADIANS(G945))*SIN(RADIANS(E951))+COS(RADIANS(G945))*COS(RADIANS(E951))*COS(RADIANS(N941))))</f>
        <v>0</v>
      </c>
      <c r="O945" s="3">
        <f>IF(DEGREES(ACOS(SIN(RADIANS(G945))*SIN(RADIANS(E951))+COS(RADIANS(G945))*COS(RADIANS(E951))*COS(RADIANS(O941))))&gt;90,0,$F$4*$F$5/E950^2*(SIN(RADIANS(G945))*SIN(RADIANS(E951))+COS(RADIANS(G945))*COS(RADIANS(E951))*COS(RADIANS(O941))))</f>
        <v>0</v>
      </c>
      <c r="P945" s="3">
        <f>IF(DEGREES(ACOS(SIN(RADIANS(G945))*SIN(RADIANS(E951))+COS(RADIANS(G945))*COS(RADIANS(E951))*COS(RADIANS(P941))))&gt;90,0,$F$4*$F$5/E950^2*(SIN(RADIANS(G945))*SIN(RADIANS(E951))+COS(RADIANS(G945))*COS(RADIANS(E951))*COS(RADIANS(P941))))</f>
        <v>0</v>
      </c>
      <c r="Q945" s="3">
        <f>IF(DEGREES(ACOS(SIN(RADIANS(G945))*SIN(RADIANS(E951))+COS(RADIANS(G945))*COS(RADIANS(E951))*COS(RADIANS(Q941))))&gt;90,0,$F$4*$F$5/E950^2*(SIN(RADIANS(G945))*SIN(RADIANS(E951))+COS(RADIANS(G945))*COS(RADIANS(E951))*COS(RADIANS(Q941))))</f>
        <v>0</v>
      </c>
      <c r="R945" s="3" t="e">
        <f>IF(DEGREES(ACOS(SIN(RADIANS(G945))*SIN(RADIANS(E951))+COS(RADIANS(G945))*COS(RADIANS(E951))*COS(RADIANS(R941))))&gt;90,0,$F$4*$F$5/E950^2*(SIN(RADIANS(G945))*SIN(RADIANS(E951))+COS(RADIANS(G945))*COS(RADIANS(E951))*COS(RADIANS(R941))))</f>
        <v>#DIV/0!</v>
      </c>
      <c r="S945" s="3" t="e">
        <f>IF(DEGREES(ACOS(SIN(RADIANS(G945))*SIN(RADIANS(E951))+COS(RADIANS(G945))*COS(RADIANS(E951))*COS(RADIANS(S941))))&gt;90,0,$F$4*$F$5/E950^2*(SIN(RADIANS(G945))*SIN(RADIANS(E951))+COS(RADIANS(G945))*COS(RADIANS(E951))*COS(RADIANS(S941))))</f>
        <v>#DIV/0!</v>
      </c>
      <c r="T945" s="3" t="e">
        <f>IF(DEGREES(ACOS(SIN(RADIANS(G945))*SIN(RADIANS(E951))+COS(RADIANS(G945))*COS(RADIANS(E951))*COS(RADIANS(T941))))&gt;90,0,$F$4*$F$5/E950^2*(SIN(RADIANS(G945))*SIN(RADIANS(E951))+COS(RADIANS(G945))*COS(RADIANS(E951))*COS(RADIANS(T941))))</f>
        <v>#DIV/0!</v>
      </c>
      <c r="U945" s="3" t="e">
        <f>IF(DEGREES(ACOS(SIN(RADIANS(G945))*SIN(RADIANS(E951))+COS(RADIANS(G945))*COS(RADIANS(E951))*COS(RADIANS(U941))))&gt;90,0,$F$4*$F$5/E950^2*(SIN(RADIANS(G945))*SIN(RADIANS(E951))+COS(RADIANS(G945))*COS(RADIANS(E951))*COS(RADIANS(U941))))</f>
        <v>#DIV/0!</v>
      </c>
      <c r="V945" s="3" t="e">
        <f>IF(DEGREES(ACOS(SIN(RADIANS(G945))*SIN(RADIANS(E951))+COS(RADIANS(G945))*COS(RADIANS(E951))*COS(RADIANS(V941))))&gt;90,0,$F$4*$F$5/E950^2*(SIN(RADIANS(G945))*SIN(RADIANS(E951))+COS(RADIANS(G945))*COS(RADIANS(E951))*COS(RADIANS(V941))))</f>
        <v>#DIV/0!</v>
      </c>
      <c r="W945" s="3" t="e">
        <f>IF(DEGREES(ACOS(SIN(RADIANS(G945))*SIN(RADIANS(E951))+COS(RADIANS(G945))*COS(RADIANS(E951))*COS(RADIANS(W941))))&gt;90,0,$F$4*$F$5/E950^2*(SIN(RADIANS(G945))*SIN(RADIANS(E951))+COS(RADIANS(G945))*COS(RADIANS(E951))*COS(RADIANS(W941))))</f>
        <v>#DIV/0!</v>
      </c>
      <c r="X945" s="3" t="e">
        <f>IF(DEGREES(ACOS(SIN(RADIANS(G945))*SIN(RADIANS(E951))+COS(RADIANS(G945))*COS(RADIANS(E951))*COS(RADIANS(X941))))&gt;90,0,$F$4*$F$5/E950^2*(SIN(RADIANS(G945))*SIN(RADIANS(E951))+COS(RADIANS(G945))*COS(RADIANS(E951))*COS(RADIANS(X941))))</f>
        <v>#DIV/0!</v>
      </c>
      <c r="Y945" s="3" t="e">
        <f>IF(DEGREES(ACOS(SIN(RADIANS(G945))*SIN(RADIANS(E951))+COS(RADIANS(G945))*COS(RADIANS(E951))*COS(RADIANS(Y941))))&gt;90,0,$F$4*$F$5/E950^2*(SIN(RADIANS(G945))*SIN(RADIANS(E951))+COS(RADIANS(G945))*COS(RADIANS(E951))*COS(RADIANS(Y941))))</f>
        <v>#DIV/0!</v>
      </c>
      <c r="Z945" s="3" t="e">
        <f>IF(DEGREES(ACOS(SIN(RADIANS(G945))*SIN(RADIANS(E951))+COS(RADIANS(G945))*COS(RADIANS(E951))*COS(RADIANS(Z941))))&gt;90,0,$F$4*$F$5/E950^2*(SIN(RADIANS(G945))*SIN(RADIANS(E951))+COS(RADIANS(G945))*COS(RADIANS(E951))*COS(RADIANS(Z941))))</f>
        <v>#DIV/0!</v>
      </c>
      <c r="AA945" s="3" t="e">
        <f>IF(DEGREES(ACOS(SIN(RADIANS(G945))*SIN(RADIANS(E951))+COS(RADIANS(G945))*COS(RADIANS(E951))*COS(RADIANS(AA941))))&gt;90,0,$F$4*$F$5/E950^2*(SIN(RADIANS(G945))*SIN(RADIANS(E951))+COS(RADIANS(G945))*COS(RADIANS(E951))*COS(RADIANS(AA941))))</f>
        <v>#DIV/0!</v>
      </c>
      <c r="AB945" s="3" t="e">
        <f>IF(DEGREES(ACOS(SIN(RADIANS(G945))*SIN(RADIANS(E951))+COS(RADIANS(G945))*COS(RADIANS(E951))*COS(RADIANS(AB941))))&gt;90,0,$F$4*$F$5/E950^2*(SIN(RADIANS(G945))*SIN(RADIANS(E951))+COS(RADIANS(G945))*COS(RADIANS(E951))*COS(RADIANS(AB941))))</f>
        <v>#DIV/0!</v>
      </c>
      <c r="AC945" s="3" t="e">
        <f>IF(DEGREES(ACOS(SIN(RADIANS(G945))*SIN(RADIANS(E951))+COS(RADIANS(G945))*COS(RADIANS(E951))*COS(RADIANS(AC941))))&gt;90,0,$F$4*$F$5/E950^2*(SIN(RADIANS(G945))*SIN(RADIANS(E951))+COS(RADIANS(G945))*COS(RADIANS(E951))*COS(RADIANS(AC941))))</f>
        <v>#DIV/0!</v>
      </c>
      <c r="AD945" s="3" t="e">
        <f>IF(DEGREES(ACOS(SIN(RADIANS(G945))*SIN(RADIANS(E951))+COS(RADIANS(G945))*COS(RADIANS(E951))*COS(RADIANS(AD941))))&gt;90,0,$F$4*$F$5/E950^2*(SIN(RADIANS(G945))*SIN(RADIANS(E951))+COS(RADIANS(G945))*COS(RADIANS(E951))*COS(RADIANS(AD941))))</f>
        <v>#DIV/0!</v>
      </c>
      <c r="AE945" s="3" t="e">
        <f>IF(DEGREES(ACOS(SIN(RADIANS(G945))*SIN(RADIANS(E951))+COS(RADIANS(G945))*COS(RADIANS(E951))*COS(RADIANS(AE941))))&gt;90,0,$F$4*$F$5/E950^2*(SIN(RADIANS(G945))*SIN(RADIANS(E951))+COS(RADIANS(G945))*COS(RADIANS(E951))*COS(RADIANS(AE941))))</f>
        <v>#DIV/0!</v>
      </c>
      <c r="AF945" s="3" t="e">
        <f>IF(DEGREES(ACOS(SIN(RADIANS(G945))*SIN(RADIANS(E951))+COS(RADIANS(G945))*COS(RADIANS(E951))*COS(RADIANS(AF941))))&gt;90,0,$F$4*$F$5/E950^2*(SIN(RADIANS(G945))*SIN(RADIANS(E951))+COS(RADIANS(G945))*COS(RADIANS(E951))*COS(RADIANS(AF941))))</f>
        <v>#DIV/0!</v>
      </c>
      <c r="AG945" s="3" t="e">
        <f>IF(DEGREES(ACOS(SIN(RADIANS(G945))*SIN(RADIANS(E951))+COS(RADIANS(G945))*COS(RADIANS(E951))*COS(RADIANS(AG941))))&gt;90,0,$F$4*$F$5/E950^2*(SIN(RADIANS(G945))*SIN(RADIANS(E951))+COS(RADIANS(G945))*COS(RADIANS(E951))*COS(RADIANS(AG941))))</f>
        <v>#DIV/0!</v>
      </c>
      <c r="AH945" s="3" t="e">
        <f>IF(DEGREES(ACOS(SIN(RADIANS(G945))*SIN(RADIANS(E951))+COS(RADIANS(G945))*COS(RADIANS(E951))*COS(RADIANS(AH941))))&gt;90,0,$F$4*$F$5/E950^2*(SIN(RADIANS(G945))*SIN(RADIANS(E951))+COS(RADIANS(G945))*COS(RADIANS(E951))*COS(RADIANS(AH941))))</f>
        <v>#DIV/0!</v>
      </c>
      <c r="AI945" s="3" t="e">
        <f>IF(DEGREES(ACOS(SIN(RADIANS(G945))*SIN(RADIANS(E951))+COS(RADIANS(G945))*COS(RADIANS(E951))*COS(RADIANS(AI941))))&gt;90,0,$F$4*$F$5/E950^2*(SIN(RADIANS(G945))*SIN(RADIANS(E951))+COS(RADIANS(G945))*COS(RADIANS(E951))*COS(RADIANS(AI941))))</f>
        <v>#DIV/0!</v>
      </c>
      <c r="AJ945" s="3" t="e">
        <f>IF(DEGREES(ACOS(SIN(RADIANS(G945))*SIN(RADIANS(E951))+COS(RADIANS(G945))*COS(RADIANS(E951))*COS(RADIANS(AJ941))))&gt;90,0,$F$4*$F$5/E950^2*(SIN(RADIANS(G945))*SIN(RADIANS(E951))+COS(RADIANS(G945))*COS(RADIANS(E951))*COS(RADIANS(AJ941))))</f>
        <v>#DIV/0!</v>
      </c>
      <c r="AK945" s="3">
        <f>IF(DEGREES(ACOS(SIN(RADIANS(G945))*SIN(RADIANS(E951))+COS(RADIANS(G945))*COS(RADIANS(E951))*COS(RADIANS(AK941))))&gt;90,0,$F$4*$F$5/E950^2*(SIN(RADIANS(G945))*SIN(RADIANS(E951))+COS(RADIANS(G945))*COS(RADIANS(E951))*COS(RADIANS(AK941))))</f>
        <v>0</v>
      </c>
      <c r="AL945" s="3">
        <f>IF(DEGREES(ACOS(SIN(RADIANS(G945))*SIN(RADIANS(E951))+COS(RADIANS(G945))*COS(RADIANS(E951))*COS(RADIANS(AL941))))&gt;90,0,$F$4*$F$5/E950^2*(SIN(RADIANS(G945))*SIN(RADIANS(E951))+COS(RADIANS(G945))*COS(RADIANS(E951))*COS(RADIANS(AL941))))</f>
        <v>0</v>
      </c>
      <c r="AM945" s="3">
        <f>IF(DEGREES(ACOS(SIN(RADIANS(G945))*SIN(RADIANS(E951))+COS(RADIANS(G945))*COS(RADIANS(E951))*COS(RADIANS(AM941))))&gt;90,0,$F$4*$F$5/E950^2*(SIN(RADIANS(G945))*SIN(RADIANS(E951))+COS(RADIANS(G945))*COS(RADIANS(E951))*COS(RADIANS(AM941))))</f>
        <v>0</v>
      </c>
      <c r="AN945" s="3">
        <f>IF(DEGREES(ACOS(SIN(RADIANS(G945))*SIN(RADIANS(E951))+COS(RADIANS(G945))*COS(RADIANS(E951))*COS(RADIANS(AN941))))&gt;90,0,$F$4*$F$5/E950^2*(SIN(RADIANS(G945))*SIN(RADIANS(E951))+COS(RADIANS(G945))*COS(RADIANS(E951))*COS(RADIANS(AN941))))</f>
        <v>0</v>
      </c>
      <c r="AO945" s="3">
        <f>IF(DEGREES(ACOS(SIN(RADIANS(G945))*SIN(RADIANS(E951))+COS(RADIANS(G945))*COS(RADIANS(E951))*COS(RADIANS(AO941))))&gt;90,0,$F$4*$F$5/E950^2*(SIN(RADIANS(G945))*SIN(RADIANS(E951))+COS(RADIANS(G945))*COS(RADIANS(E951))*COS(RADIANS(AO941))))</f>
        <v>0</v>
      </c>
      <c r="AP945" s="3">
        <f>IF(DEGREES(ACOS(SIN(RADIANS(G945))*SIN(RADIANS(E951))+COS(RADIANS(G945))*COS(RADIANS(E951))*COS(RADIANS(AP941))))&gt;90,0,$F$4*$F$5/E950^2*(SIN(RADIANS(G945))*SIN(RADIANS(E951))+COS(RADIANS(G945))*COS(RADIANS(E951))*COS(RADIANS(AP941))))</f>
        <v>0</v>
      </c>
      <c r="AQ945" s="3">
        <f>IF(DEGREES(ACOS(SIN(RADIANS(G945))*SIN(RADIANS(E951))+COS(RADIANS(G945))*COS(RADIANS(E951))*COS(RADIANS(AQ941))))&gt;90,0,$F$4*$F$5/E950^2*(SIN(RADIANS(G945))*SIN(RADIANS(E951))+COS(RADIANS(G945))*COS(RADIANS(E951))*COS(RADIANS(AQ941))))</f>
        <v>0</v>
      </c>
      <c r="AR945" s="3">
        <f>IF(DEGREES(ACOS(SIN(RADIANS(G945))*SIN(RADIANS(E951))+COS(RADIANS(G945))*COS(RADIANS(E951))*COS(RADIANS(AR941))))&gt;90,0,$F$4*$F$5/E950^2*(SIN(RADIANS(G945))*SIN(RADIANS(E951))+COS(RADIANS(G945))*COS(RADIANS(E951))*COS(RADIANS(AR941))))</f>
        <v>0</v>
      </c>
    </row>
    <row r="946" spans="2:44" ht="15.75" customHeight="1" x14ac:dyDescent="0.2">
      <c r="B946" s="20" t="s">
        <v>729</v>
      </c>
      <c r="E946" s="3">
        <f>IF(E943&lt;360,E943/360,(E943-360)/360)</f>
        <v>8.3333333333333329E-2</v>
      </c>
      <c r="G946" s="3">
        <v>60</v>
      </c>
      <c r="I946" s="3">
        <f>IF(DEGREES(ACOS(SIN(RADIANS(G946))*SIN(RADIANS(E951))+COS(RADIANS(G946))*COS(RADIANS(E951))*COS(RADIANS(I941))))&gt;90,0,$F$4*$F$5/E950^2*(SIN(RADIANS(G946))*SIN(RADIANS(E951))+COS(RADIANS(G946))*COS(RADIANS(E951))*COS(RADIANS(I941))))</f>
        <v>0</v>
      </c>
      <c r="J946" s="3">
        <f>IF(DEGREES(ACOS(SIN(RADIANS(G946))*SIN(RADIANS(E951))+COS(RADIANS(G946))*COS(RADIANS(E951))*COS(RADIANS(J941))))&gt;90,0,$F$4*$F$5/E950^2*(SIN(RADIANS(G946))*SIN(RADIANS(E951))+COS(RADIANS(G946))*COS(RADIANS(E951))*COS(RADIANS(J941))))</f>
        <v>0</v>
      </c>
      <c r="K946" s="3">
        <f>IF(DEGREES(ACOS(SIN(RADIANS(G946))*SIN(RADIANS(E951))+COS(RADIANS(G946))*COS(RADIANS(E951))*COS(RADIANS(K941))))&gt;90,0,$F$4*$F$5/E950^2*(SIN(RADIANS(G946))*SIN(RADIANS(E951))+COS(RADIANS(G946))*COS(RADIANS(E951))*COS(RADIANS(K941))))</f>
        <v>0</v>
      </c>
      <c r="L946" s="3">
        <f>IF(DEGREES(ACOS(SIN(RADIANS(G946))*SIN(RADIANS(E951))+COS(RADIANS(G946))*COS(RADIANS(E951))*COS(RADIANS(L941))))&gt;90,0,$F$4*$F$5/E950^2*(SIN(RADIANS(G946))*SIN(RADIANS(E951))+COS(RADIANS(G946))*COS(RADIANS(E951))*COS(RADIANS(L941))))</f>
        <v>0</v>
      </c>
      <c r="M946" s="3">
        <f>IF(DEGREES(ACOS(SIN(RADIANS(G946))*SIN(RADIANS(E951))+COS(RADIANS(G946))*COS(RADIANS(E951))*COS(RADIANS(M941))))&gt;90,0,$F$4*$F$5/E950^2*(SIN(RADIANS(G946))*SIN(RADIANS(E951))+COS(RADIANS(G946))*COS(RADIANS(E951))*COS(RADIANS(M941))))</f>
        <v>0</v>
      </c>
      <c r="N946" s="3">
        <f>IF(DEGREES(ACOS(SIN(RADIANS(G946))*SIN(RADIANS(E951))+COS(RADIANS(G946))*COS(RADIANS(E951))*COS(RADIANS(N941))))&gt;90,0,$F$4*$F$5/E950^2*(SIN(RADIANS(G946))*SIN(RADIANS(E951))+COS(RADIANS(G946))*COS(RADIANS(E951))*COS(RADIANS(N941))))</f>
        <v>0</v>
      </c>
      <c r="O946" s="3">
        <f>IF(DEGREES(ACOS(SIN(RADIANS(G946))*SIN(RADIANS(E951))+COS(RADIANS(G946))*COS(RADIANS(E951))*COS(RADIANS(O941))))&gt;90,0,$F$4*$F$5/E950^2*(SIN(RADIANS(G946))*SIN(RADIANS(E951))+COS(RADIANS(G946))*COS(RADIANS(E951))*COS(RADIANS(O941))))</f>
        <v>0</v>
      </c>
      <c r="P946" s="3">
        <f>IF(DEGREES(ACOS(SIN(RADIANS(G946))*SIN(RADIANS(E951))+COS(RADIANS(G946))*COS(RADIANS(E951))*COS(RADIANS(P941))))&gt;90,0,$F$4*$F$5/E950^2*(SIN(RADIANS(G946))*SIN(RADIANS(E951))+COS(RADIANS(G946))*COS(RADIANS(E951))*COS(RADIANS(P941))))</f>
        <v>0</v>
      </c>
      <c r="Q946" s="3">
        <f>IF(DEGREES(ACOS(SIN(RADIANS(G946))*SIN(RADIANS(E951))+COS(RADIANS(G946))*COS(RADIANS(E951))*COS(RADIANS(Q941))))&gt;90,0,$F$4*$F$5/E950^2*(SIN(RADIANS(G946))*SIN(RADIANS(E951))+COS(RADIANS(G946))*COS(RADIANS(E951))*COS(RADIANS(Q941))))</f>
        <v>0</v>
      </c>
      <c r="R946" s="3" t="e">
        <f>IF(DEGREES(ACOS(SIN(RADIANS(G946))*SIN(RADIANS(E951))+COS(RADIANS(G946))*COS(RADIANS(E951))*COS(RADIANS(R941))))&gt;90,0,$F$4*$F$5/E950^2*(SIN(RADIANS(G946))*SIN(RADIANS(E951))+COS(RADIANS(G946))*COS(RADIANS(E951))*COS(RADIANS(R941))))</f>
        <v>#DIV/0!</v>
      </c>
      <c r="S946" s="3" t="e">
        <f>IF(DEGREES(ACOS(SIN(RADIANS(G946))*SIN(RADIANS(E951))+COS(RADIANS(G946))*COS(RADIANS(E951))*COS(RADIANS(S941))))&gt;90,0,$F$4*$F$5/E950^2*(SIN(RADIANS(G946))*SIN(RADIANS(E951))+COS(RADIANS(G946))*COS(RADIANS(E951))*COS(RADIANS(S941))))</f>
        <v>#DIV/0!</v>
      </c>
      <c r="T946" s="3" t="e">
        <f>IF(DEGREES(ACOS(SIN(RADIANS(G946))*SIN(RADIANS(E951))+COS(RADIANS(G946))*COS(RADIANS(E951))*COS(RADIANS(T941))))&gt;90,0,$F$4*$F$5/E950^2*(SIN(RADIANS(G946))*SIN(RADIANS(E951))+COS(RADIANS(G946))*COS(RADIANS(E951))*COS(RADIANS(T941))))</f>
        <v>#DIV/0!</v>
      </c>
      <c r="U946" s="3" t="e">
        <f>IF(DEGREES(ACOS(SIN(RADIANS(G946))*SIN(RADIANS(E951))+COS(RADIANS(G946))*COS(RADIANS(E951))*COS(RADIANS(U941))))&gt;90,0,$F$4*$F$5/E950^2*(SIN(RADIANS(G946))*SIN(RADIANS(E951))+COS(RADIANS(G946))*COS(RADIANS(E951))*COS(RADIANS(U941))))</f>
        <v>#DIV/0!</v>
      </c>
      <c r="V946" s="3" t="e">
        <f>IF(DEGREES(ACOS(SIN(RADIANS(G946))*SIN(RADIANS(E951))+COS(RADIANS(G946))*COS(RADIANS(E951))*COS(RADIANS(V941))))&gt;90,0,$F$4*$F$5/E950^2*(SIN(RADIANS(G946))*SIN(RADIANS(E951))+COS(RADIANS(G946))*COS(RADIANS(E951))*COS(RADIANS(V941))))</f>
        <v>#DIV/0!</v>
      </c>
      <c r="W946" s="3" t="e">
        <f>IF(DEGREES(ACOS(SIN(RADIANS(G946))*SIN(RADIANS(E951))+COS(RADIANS(G946))*COS(RADIANS(E951))*COS(RADIANS(W941))))&gt;90,0,$F$4*$F$5/E950^2*(SIN(RADIANS(G946))*SIN(RADIANS(E951))+COS(RADIANS(G946))*COS(RADIANS(E951))*COS(RADIANS(W941))))</f>
        <v>#DIV/0!</v>
      </c>
      <c r="X946" s="3" t="e">
        <f>IF(DEGREES(ACOS(SIN(RADIANS(G946))*SIN(RADIANS(E951))+COS(RADIANS(G946))*COS(RADIANS(E951))*COS(RADIANS(X941))))&gt;90,0,$F$4*$F$5/E950^2*(SIN(RADIANS(G946))*SIN(RADIANS(E951))+COS(RADIANS(G946))*COS(RADIANS(E951))*COS(RADIANS(X941))))</f>
        <v>#DIV/0!</v>
      </c>
      <c r="Y946" s="3" t="e">
        <f>IF(DEGREES(ACOS(SIN(RADIANS(G946))*SIN(RADIANS(E951))+COS(RADIANS(G946))*COS(RADIANS(E951))*COS(RADIANS(Y941))))&gt;90,0,$F$4*$F$5/E950^2*(SIN(RADIANS(G946))*SIN(RADIANS(E951))+COS(RADIANS(G946))*COS(RADIANS(E951))*COS(RADIANS(Y941))))</f>
        <v>#DIV/0!</v>
      </c>
      <c r="Z946" s="3" t="e">
        <f>IF(DEGREES(ACOS(SIN(RADIANS(G946))*SIN(RADIANS(E951))+COS(RADIANS(G946))*COS(RADIANS(E951))*COS(RADIANS(Z941))))&gt;90,0,$F$4*$F$5/E950^2*(SIN(RADIANS(G946))*SIN(RADIANS(E951))+COS(RADIANS(G946))*COS(RADIANS(E951))*COS(RADIANS(Z941))))</f>
        <v>#DIV/0!</v>
      </c>
      <c r="AA946" s="3" t="e">
        <f>IF(DEGREES(ACOS(SIN(RADIANS(G946))*SIN(RADIANS(E951))+COS(RADIANS(G946))*COS(RADIANS(E951))*COS(RADIANS(AA941))))&gt;90,0,$F$4*$F$5/E950^2*(SIN(RADIANS(G946))*SIN(RADIANS(E951))+COS(RADIANS(G946))*COS(RADIANS(E951))*COS(RADIANS(AA941))))</f>
        <v>#DIV/0!</v>
      </c>
      <c r="AB946" s="3" t="e">
        <f>IF(DEGREES(ACOS(SIN(RADIANS(G946))*SIN(RADIANS(E951))+COS(RADIANS(G946))*COS(RADIANS(E951))*COS(RADIANS(AB941))))&gt;90,0,$F$4*$F$5/E950^2*(SIN(RADIANS(G946))*SIN(RADIANS(E951))+COS(RADIANS(G946))*COS(RADIANS(E951))*COS(RADIANS(AB941))))</f>
        <v>#DIV/0!</v>
      </c>
      <c r="AC946" s="3" t="e">
        <f>IF(DEGREES(ACOS(SIN(RADIANS(G946))*SIN(RADIANS(E951))+COS(RADIANS(G946))*COS(RADIANS(E951))*COS(RADIANS(AC941))))&gt;90,0,$F$4*$F$5/E950^2*(SIN(RADIANS(G946))*SIN(RADIANS(E951))+COS(RADIANS(G946))*COS(RADIANS(E951))*COS(RADIANS(AC941))))</f>
        <v>#DIV/0!</v>
      </c>
      <c r="AD946" s="3" t="e">
        <f>IF(DEGREES(ACOS(SIN(RADIANS(G946))*SIN(RADIANS(E951))+COS(RADIANS(G946))*COS(RADIANS(E951))*COS(RADIANS(AD941))))&gt;90,0,$F$4*$F$5/E950^2*(SIN(RADIANS(G946))*SIN(RADIANS(E951))+COS(RADIANS(G946))*COS(RADIANS(E951))*COS(RADIANS(AD941))))</f>
        <v>#DIV/0!</v>
      </c>
      <c r="AE946" s="3" t="e">
        <f>IF(DEGREES(ACOS(SIN(RADIANS(G946))*SIN(RADIANS(E951))+COS(RADIANS(G946))*COS(RADIANS(E951))*COS(RADIANS(AE941))))&gt;90,0,$F$4*$F$5/E950^2*(SIN(RADIANS(G946))*SIN(RADIANS(E951))+COS(RADIANS(G946))*COS(RADIANS(E951))*COS(RADIANS(AE941))))</f>
        <v>#DIV/0!</v>
      </c>
      <c r="AF946" s="3" t="e">
        <f>IF(DEGREES(ACOS(SIN(RADIANS(G946))*SIN(RADIANS(E951))+COS(RADIANS(G946))*COS(RADIANS(E951))*COS(RADIANS(AF941))))&gt;90,0,$F$4*$F$5/E950^2*(SIN(RADIANS(G946))*SIN(RADIANS(E951))+COS(RADIANS(G946))*COS(RADIANS(E951))*COS(RADIANS(AF941))))</f>
        <v>#DIV/0!</v>
      </c>
      <c r="AG946" s="3" t="e">
        <f>IF(DEGREES(ACOS(SIN(RADIANS(G946))*SIN(RADIANS(E951))+COS(RADIANS(G946))*COS(RADIANS(E951))*COS(RADIANS(AG941))))&gt;90,0,$F$4*$F$5/E950^2*(SIN(RADIANS(G946))*SIN(RADIANS(E951))+COS(RADIANS(G946))*COS(RADIANS(E951))*COS(RADIANS(AG941))))</f>
        <v>#DIV/0!</v>
      </c>
      <c r="AH946" s="3" t="e">
        <f>IF(DEGREES(ACOS(SIN(RADIANS(G946))*SIN(RADIANS(E951))+COS(RADIANS(G946))*COS(RADIANS(E951))*COS(RADIANS(AH941))))&gt;90,0,$F$4*$F$5/E950^2*(SIN(RADIANS(G946))*SIN(RADIANS(E951))+COS(RADIANS(G946))*COS(RADIANS(E951))*COS(RADIANS(AH941))))</f>
        <v>#DIV/0!</v>
      </c>
      <c r="AI946" s="3" t="e">
        <f>IF(DEGREES(ACOS(SIN(RADIANS(G946))*SIN(RADIANS(E951))+COS(RADIANS(G946))*COS(RADIANS(E951))*COS(RADIANS(AI941))))&gt;90,0,$F$4*$F$5/E950^2*(SIN(RADIANS(G946))*SIN(RADIANS(E951))+COS(RADIANS(G946))*COS(RADIANS(E951))*COS(RADIANS(AI941))))</f>
        <v>#DIV/0!</v>
      </c>
      <c r="AJ946" s="3" t="e">
        <f>IF(DEGREES(ACOS(SIN(RADIANS(G946))*SIN(RADIANS(E951))+COS(RADIANS(G946))*COS(RADIANS(E951))*COS(RADIANS(AJ941))))&gt;90,0,$F$4*$F$5/E950^2*(SIN(RADIANS(G946))*SIN(RADIANS(E951))+COS(RADIANS(G946))*COS(RADIANS(E951))*COS(RADIANS(AJ941))))</f>
        <v>#DIV/0!</v>
      </c>
      <c r="AK946" s="3">
        <f>IF(DEGREES(ACOS(SIN(RADIANS(G946))*SIN(RADIANS(E951))+COS(RADIANS(G946))*COS(RADIANS(E951))*COS(RADIANS(AK941))))&gt;90,0,$F$4*$F$5/E950^2*(SIN(RADIANS(G946))*SIN(RADIANS(E951))+COS(RADIANS(G946))*COS(RADIANS(E951))*COS(RADIANS(AK941))))</f>
        <v>0</v>
      </c>
      <c r="AL946" s="3">
        <f>IF(DEGREES(ACOS(SIN(RADIANS(G946))*SIN(RADIANS(E951))+COS(RADIANS(G946))*COS(RADIANS(E951))*COS(RADIANS(AL941))))&gt;90,0,$F$4*$F$5/E950^2*(SIN(RADIANS(G946))*SIN(RADIANS(E951))+COS(RADIANS(G946))*COS(RADIANS(E951))*COS(RADIANS(AL941))))</f>
        <v>0</v>
      </c>
      <c r="AM946" s="3">
        <f>IF(DEGREES(ACOS(SIN(RADIANS(G946))*SIN(RADIANS(E951))+COS(RADIANS(G946))*COS(RADIANS(E951))*COS(RADIANS(AM941))))&gt;90,0,$F$4*$F$5/E950^2*(SIN(RADIANS(G946))*SIN(RADIANS(E951))+COS(RADIANS(G946))*COS(RADIANS(E951))*COS(RADIANS(AM941))))</f>
        <v>0</v>
      </c>
      <c r="AN946" s="3">
        <f>IF(DEGREES(ACOS(SIN(RADIANS(G946))*SIN(RADIANS(E951))+COS(RADIANS(G946))*COS(RADIANS(E951))*COS(RADIANS(AN941))))&gt;90,0,$F$4*$F$5/E950^2*(SIN(RADIANS(G946))*SIN(RADIANS(E951))+COS(RADIANS(G946))*COS(RADIANS(E951))*COS(RADIANS(AN941))))</f>
        <v>0</v>
      </c>
      <c r="AO946" s="3">
        <f>IF(DEGREES(ACOS(SIN(RADIANS(G946))*SIN(RADIANS(E951))+COS(RADIANS(G946))*COS(RADIANS(E951))*COS(RADIANS(AO941))))&gt;90,0,$F$4*$F$5/E950^2*(SIN(RADIANS(G946))*SIN(RADIANS(E951))+COS(RADIANS(G946))*COS(RADIANS(E951))*COS(RADIANS(AO941))))</f>
        <v>0</v>
      </c>
      <c r="AP946" s="3">
        <f>IF(DEGREES(ACOS(SIN(RADIANS(G946))*SIN(RADIANS(E951))+COS(RADIANS(G946))*COS(RADIANS(E951))*COS(RADIANS(AP941))))&gt;90,0,$F$4*$F$5/E950^2*(SIN(RADIANS(G946))*SIN(RADIANS(E951))+COS(RADIANS(G946))*COS(RADIANS(E951))*COS(RADIANS(AP941))))</f>
        <v>0</v>
      </c>
      <c r="AQ946" s="3">
        <f>IF(DEGREES(ACOS(SIN(RADIANS(G946))*SIN(RADIANS(E951))+COS(RADIANS(G946))*COS(RADIANS(E951))*COS(RADIANS(AQ941))))&gt;90,0,$F$4*$F$5/E950^2*(SIN(RADIANS(G946))*SIN(RADIANS(E951))+COS(RADIANS(G946))*COS(RADIANS(E951))*COS(RADIANS(AQ941))))</f>
        <v>0</v>
      </c>
      <c r="AR946" s="3">
        <f>IF(DEGREES(ACOS(SIN(RADIANS(G946))*SIN(RADIANS(E951))+COS(RADIANS(G946))*COS(RADIANS(E951))*COS(RADIANS(AR941))))&gt;90,0,$F$4*$F$5/E950^2*(SIN(RADIANS(G946))*SIN(RADIANS(E951))+COS(RADIANS(G946))*COS(RADIANS(E951))*COS(RADIANS(AR941))))</f>
        <v>0</v>
      </c>
    </row>
    <row r="947" spans="2:44" ht="15.75" customHeight="1" x14ac:dyDescent="0.2">
      <c r="B947" s="20" t="s">
        <v>785</v>
      </c>
      <c r="E947" s="3">
        <f>E946*$F$11</f>
        <v>0</v>
      </c>
      <c r="G947" s="3">
        <v>50</v>
      </c>
      <c r="I947" s="3">
        <f>IF(DEGREES(ACOS(SIN(RADIANS(G947))*SIN(RADIANS(E951))+COS(RADIANS(G947))*COS(RADIANS(E951))*COS(RADIANS(I941))))&gt;90,0,$F$4*$F$5/E950^2*(SIN(RADIANS(G947))*SIN(RADIANS(E951))+COS(RADIANS(G947))*COS(RADIANS(E951))*COS(RADIANS(I941))))</f>
        <v>0</v>
      </c>
      <c r="J947" s="3">
        <f>IF(DEGREES(ACOS(SIN(RADIANS(G947))*SIN(RADIANS(E951))+COS(RADIANS(G947))*COS(RADIANS(E951))*COS(RADIANS(J941))))&gt;90,0,$F$4*$F$5/E950^2*(SIN(RADIANS(G947))*SIN(RADIANS(E951))+COS(RADIANS(G947))*COS(RADIANS(E951))*COS(RADIANS(J941))))</f>
        <v>0</v>
      </c>
      <c r="K947" s="3">
        <f>IF(DEGREES(ACOS(SIN(RADIANS(G947))*SIN(RADIANS(E951))+COS(RADIANS(G947))*COS(RADIANS(E951))*COS(RADIANS(K941))))&gt;90,0,$F$4*$F$5/E950^2*(SIN(RADIANS(G947))*SIN(RADIANS(E951))+COS(RADIANS(G947))*COS(RADIANS(E951))*COS(RADIANS(K941))))</f>
        <v>0</v>
      </c>
      <c r="L947" s="3">
        <f>IF(DEGREES(ACOS(SIN(RADIANS(G947))*SIN(RADIANS(E951))+COS(RADIANS(G947))*COS(RADIANS(E951))*COS(RADIANS(L941))))&gt;90,0,$F$4*$F$5/E950^2*(SIN(RADIANS(G947))*SIN(RADIANS(E951))+COS(RADIANS(G947))*COS(RADIANS(E951))*COS(RADIANS(L941))))</f>
        <v>0</v>
      </c>
      <c r="M947" s="3">
        <f>IF(DEGREES(ACOS(SIN(RADIANS(G947))*SIN(RADIANS(E951))+COS(RADIANS(G947))*COS(RADIANS(E951))*COS(RADIANS(M941))))&gt;90,0,$F$4*$F$5/E950^2*(SIN(RADIANS(G947))*SIN(RADIANS(E951))+COS(RADIANS(G947))*COS(RADIANS(E951))*COS(RADIANS(M941))))</f>
        <v>0</v>
      </c>
      <c r="N947" s="3">
        <f>IF(DEGREES(ACOS(SIN(RADIANS(G947))*SIN(RADIANS(E951))+COS(RADIANS(G947))*COS(RADIANS(E951))*COS(RADIANS(N941))))&gt;90,0,$F$4*$F$5/E950^2*(SIN(RADIANS(G947))*SIN(RADIANS(E951))+COS(RADIANS(G947))*COS(RADIANS(E951))*COS(RADIANS(N941))))</f>
        <v>0</v>
      </c>
      <c r="O947" s="3">
        <f>IF(DEGREES(ACOS(SIN(RADIANS(G947))*SIN(RADIANS(E951))+COS(RADIANS(G947))*COS(RADIANS(E951))*COS(RADIANS(O941))))&gt;90,0,$F$4*$F$5/E950^2*(SIN(RADIANS(G947))*SIN(RADIANS(E951))+COS(RADIANS(G947))*COS(RADIANS(E951))*COS(RADIANS(O941))))</f>
        <v>0</v>
      </c>
      <c r="P947" s="3">
        <f>IF(DEGREES(ACOS(SIN(RADIANS(G947))*SIN(RADIANS(E951))+COS(RADIANS(G947))*COS(RADIANS(E951))*COS(RADIANS(P941))))&gt;90,0,$F$4*$F$5/E950^2*(SIN(RADIANS(G947))*SIN(RADIANS(E951))+COS(RADIANS(G947))*COS(RADIANS(E951))*COS(RADIANS(P941))))</f>
        <v>0</v>
      </c>
      <c r="Q947" s="3">
        <f>IF(DEGREES(ACOS(SIN(RADIANS(G947))*SIN(RADIANS(E951))+COS(RADIANS(G947))*COS(RADIANS(E951))*COS(RADIANS(Q941))))&gt;90,0,$F$4*$F$5/E950^2*(SIN(RADIANS(G947))*SIN(RADIANS(E951))+COS(RADIANS(G947))*COS(RADIANS(E951))*COS(RADIANS(Q941))))</f>
        <v>0</v>
      </c>
      <c r="R947" s="3" t="e">
        <f>IF(DEGREES(ACOS(SIN(RADIANS(G947))*SIN(RADIANS(E951))+COS(RADIANS(G947))*COS(RADIANS(E951))*COS(RADIANS(R941))))&gt;90,0,$F$4*$F$5/E950^2*(SIN(RADIANS(G947))*SIN(RADIANS(E951))+COS(RADIANS(G947))*COS(RADIANS(E951))*COS(RADIANS(R941))))</f>
        <v>#DIV/0!</v>
      </c>
      <c r="S947" s="3" t="e">
        <f>IF(DEGREES(ACOS(SIN(RADIANS(G947))*SIN(RADIANS(E951))+COS(RADIANS(G947))*COS(RADIANS(E951))*COS(RADIANS(S941))))&gt;90,0,$F$4*$F$5/E950^2*(SIN(RADIANS(G947))*SIN(RADIANS(E951))+COS(RADIANS(G947))*COS(RADIANS(E951))*COS(RADIANS(S941))))</f>
        <v>#DIV/0!</v>
      </c>
      <c r="T947" s="3" t="e">
        <f>IF(DEGREES(ACOS(SIN(RADIANS(G947))*SIN(RADIANS(E951))+COS(RADIANS(G947))*COS(RADIANS(E951))*COS(RADIANS(T941))))&gt;90,0,$F$4*$F$5/E950^2*(SIN(RADIANS(G947))*SIN(RADIANS(E951))+COS(RADIANS(G947))*COS(RADIANS(E951))*COS(RADIANS(T941))))</f>
        <v>#DIV/0!</v>
      </c>
      <c r="U947" s="3" t="e">
        <f>IF(DEGREES(ACOS(SIN(RADIANS(G947))*SIN(RADIANS(E951))+COS(RADIANS(G947))*COS(RADIANS(E951))*COS(RADIANS(U941))))&gt;90,0,$F$4*$F$5/E950^2*(SIN(RADIANS(G947))*SIN(RADIANS(E951))+COS(RADIANS(G947))*COS(RADIANS(E951))*COS(RADIANS(U941))))</f>
        <v>#DIV/0!</v>
      </c>
      <c r="V947" s="3" t="e">
        <f>IF(DEGREES(ACOS(SIN(RADIANS(G947))*SIN(RADIANS(E951))+COS(RADIANS(G947))*COS(RADIANS(E951))*COS(RADIANS(V941))))&gt;90,0,$F$4*$F$5/E950^2*(SIN(RADIANS(G947))*SIN(RADIANS(E951))+COS(RADIANS(G947))*COS(RADIANS(E951))*COS(RADIANS(V941))))</f>
        <v>#DIV/0!</v>
      </c>
      <c r="W947" s="3" t="e">
        <f>IF(DEGREES(ACOS(SIN(RADIANS(G947))*SIN(RADIANS(E951))+COS(RADIANS(G947))*COS(RADIANS(E951))*COS(RADIANS(W941))))&gt;90,0,$F$4*$F$5/E950^2*(SIN(RADIANS(G947))*SIN(RADIANS(E951))+COS(RADIANS(G947))*COS(RADIANS(E951))*COS(RADIANS(W941))))</f>
        <v>#DIV/0!</v>
      </c>
      <c r="X947" s="3" t="e">
        <f>IF(DEGREES(ACOS(SIN(RADIANS(G947))*SIN(RADIANS(E951))+COS(RADIANS(G947))*COS(RADIANS(E951))*COS(RADIANS(X941))))&gt;90,0,$F$4*$F$5/E950^2*(SIN(RADIANS(G947))*SIN(RADIANS(E951))+COS(RADIANS(G947))*COS(RADIANS(E951))*COS(RADIANS(X941))))</f>
        <v>#DIV/0!</v>
      </c>
      <c r="Y947" s="3" t="e">
        <f>IF(DEGREES(ACOS(SIN(RADIANS(G947))*SIN(RADIANS(E951))+COS(RADIANS(G947))*COS(RADIANS(E951))*COS(RADIANS(Y941))))&gt;90,0,$F$4*$F$5/E950^2*(SIN(RADIANS(G947))*SIN(RADIANS(E951))+COS(RADIANS(G947))*COS(RADIANS(E951))*COS(RADIANS(Y941))))</f>
        <v>#DIV/0!</v>
      </c>
      <c r="Z947" s="3" t="e">
        <f>IF(DEGREES(ACOS(SIN(RADIANS(G947))*SIN(RADIANS(E951))+COS(RADIANS(G947))*COS(RADIANS(E951))*COS(RADIANS(Z941))))&gt;90,0,$F$4*$F$5/E950^2*(SIN(RADIANS(G947))*SIN(RADIANS(E951))+COS(RADIANS(G947))*COS(RADIANS(E951))*COS(RADIANS(Z941))))</f>
        <v>#DIV/0!</v>
      </c>
      <c r="AA947" s="3" t="e">
        <f>IF(DEGREES(ACOS(SIN(RADIANS(G947))*SIN(RADIANS(E951))+COS(RADIANS(G947))*COS(RADIANS(E951))*COS(RADIANS(AA941))))&gt;90,0,$F$4*$F$5/E950^2*(SIN(RADIANS(G947))*SIN(RADIANS(E951))+COS(RADIANS(G947))*COS(RADIANS(E951))*COS(RADIANS(AA941))))</f>
        <v>#DIV/0!</v>
      </c>
      <c r="AB947" s="3" t="e">
        <f>IF(DEGREES(ACOS(SIN(RADIANS(G947))*SIN(RADIANS(E951))+COS(RADIANS(G947))*COS(RADIANS(E951))*COS(RADIANS(AB941))))&gt;90,0,$F$4*$F$5/E950^2*(SIN(RADIANS(G947))*SIN(RADIANS(E951))+COS(RADIANS(G947))*COS(RADIANS(E951))*COS(RADIANS(AB941))))</f>
        <v>#DIV/0!</v>
      </c>
      <c r="AC947" s="3" t="e">
        <f>IF(DEGREES(ACOS(SIN(RADIANS(G947))*SIN(RADIANS(E951))+COS(RADIANS(G947))*COS(RADIANS(E951))*COS(RADIANS(AC941))))&gt;90,0,$F$4*$F$5/E950^2*(SIN(RADIANS(G947))*SIN(RADIANS(E951))+COS(RADIANS(G947))*COS(RADIANS(E951))*COS(RADIANS(AC941))))</f>
        <v>#DIV/0!</v>
      </c>
      <c r="AD947" s="3" t="e">
        <f>IF(DEGREES(ACOS(SIN(RADIANS(G947))*SIN(RADIANS(E951))+COS(RADIANS(G947))*COS(RADIANS(E951))*COS(RADIANS(AD941))))&gt;90,0,$F$4*$F$5/E950^2*(SIN(RADIANS(G947))*SIN(RADIANS(E951))+COS(RADIANS(G947))*COS(RADIANS(E951))*COS(RADIANS(AD941))))</f>
        <v>#DIV/0!</v>
      </c>
      <c r="AE947" s="3" t="e">
        <f>IF(DEGREES(ACOS(SIN(RADIANS(G947))*SIN(RADIANS(E951))+COS(RADIANS(G947))*COS(RADIANS(E951))*COS(RADIANS(AE941))))&gt;90,0,$F$4*$F$5/E950^2*(SIN(RADIANS(G947))*SIN(RADIANS(E951))+COS(RADIANS(G947))*COS(RADIANS(E951))*COS(RADIANS(AE941))))</f>
        <v>#DIV/0!</v>
      </c>
      <c r="AF947" s="3" t="e">
        <f>IF(DEGREES(ACOS(SIN(RADIANS(G947))*SIN(RADIANS(E951))+COS(RADIANS(G947))*COS(RADIANS(E951))*COS(RADIANS(AF941))))&gt;90,0,$F$4*$F$5/E950^2*(SIN(RADIANS(G947))*SIN(RADIANS(E951))+COS(RADIANS(G947))*COS(RADIANS(E951))*COS(RADIANS(AF941))))</f>
        <v>#DIV/0!</v>
      </c>
      <c r="AG947" s="3" t="e">
        <f>IF(DEGREES(ACOS(SIN(RADIANS(G947))*SIN(RADIANS(E951))+COS(RADIANS(G947))*COS(RADIANS(E951))*COS(RADIANS(AG941))))&gt;90,0,$F$4*$F$5/E950^2*(SIN(RADIANS(G947))*SIN(RADIANS(E951))+COS(RADIANS(G947))*COS(RADIANS(E951))*COS(RADIANS(AG941))))</f>
        <v>#DIV/0!</v>
      </c>
      <c r="AH947" s="3" t="e">
        <f>IF(DEGREES(ACOS(SIN(RADIANS(G947))*SIN(RADIANS(E951))+COS(RADIANS(G947))*COS(RADIANS(E951))*COS(RADIANS(AH941))))&gt;90,0,$F$4*$F$5/E950^2*(SIN(RADIANS(G947))*SIN(RADIANS(E951))+COS(RADIANS(G947))*COS(RADIANS(E951))*COS(RADIANS(AH941))))</f>
        <v>#DIV/0!</v>
      </c>
      <c r="AI947" s="3" t="e">
        <f>IF(DEGREES(ACOS(SIN(RADIANS(G947))*SIN(RADIANS(E951))+COS(RADIANS(G947))*COS(RADIANS(E951))*COS(RADIANS(AI941))))&gt;90,0,$F$4*$F$5/E950^2*(SIN(RADIANS(G947))*SIN(RADIANS(E951))+COS(RADIANS(G947))*COS(RADIANS(E951))*COS(RADIANS(AI941))))</f>
        <v>#DIV/0!</v>
      </c>
      <c r="AJ947" s="3" t="e">
        <f>IF(DEGREES(ACOS(SIN(RADIANS(G947))*SIN(RADIANS(E951))+COS(RADIANS(G947))*COS(RADIANS(E951))*COS(RADIANS(AJ941))))&gt;90,0,$F$4*$F$5/E950^2*(SIN(RADIANS(G947))*SIN(RADIANS(E951))+COS(RADIANS(G947))*COS(RADIANS(E951))*COS(RADIANS(AJ941))))</f>
        <v>#DIV/0!</v>
      </c>
      <c r="AK947" s="3">
        <f>IF(DEGREES(ACOS(SIN(RADIANS(G947))*SIN(RADIANS(E951))+COS(RADIANS(G947))*COS(RADIANS(E951))*COS(RADIANS(AK941))))&gt;90,0,$F$4*$F$5/E950^2*(SIN(RADIANS(G947))*SIN(RADIANS(E951))+COS(RADIANS(G947))*COS(RADIANS(E951))*COS(RADIANS(AK941))))</f>
        <v>0</v>
      </c>
      <c r="AL947" s="3">
        <f>IF(DEGREES(ACOS(SIN(RADIANS(G947))*SIN(RADIANS(E951))+COS(RADIANS(G947))*COS(RADIANS(E951))*COS(RADIANS(AL941))))&gt;90,0,$F$4*$F$5/E950^2*(SIN(RADIANS(G947))*SIN(RADIANS(E951))+COS(RADIANS(G947))*COS(RADIANS(E951))*COS(RADIANS(AL941))))</f>
        <v>0</v>
      </c>
      <c r="AM947" s="3">
        <f>IF(DEGREES(ACOS(SIN(RADIANS(G947))*SIN(RADIANS(E951))+COS(RADIANS(G947))*COS(RADIANS(E951))*COS(RADIANS(AM941))))&gt;90,0,$F$4*$F$5/E950^2*(SIN(RADIANS(G947))*SIN(RADIANS(E951))+COS(RADIANS(G947))*COS(RADIANS(E951))*COS(RADIANS(AM941))))</f>
        <v>0</v>
      </c>
      <c r="AN947" s="3">
        <f>IF(DEGREES(ACOS(SIN(RADIANS(G947))*SIN(RADIANS(E951))+COS(RADIANS(G947))*COS(RADIANS(E951))*COS(RADIANS(AN941))))&gt;90,0,$F$4*$F$5/E950^2*(SIN(RADIANS(G947))*SIN(RADIANS(E951))+COS(RADIANS(G947))*COS(RADIANS(E951))*COS(RADIANS(AN941))))</f>
        <v>0</v>
      </c>
      <c r="AO947" s="3">
        <f>IF(DEGREES(ACOS(SIN(RADIANS(G947))*SIN(RADIANS(E951))+COS(RADIANS(G947))*COS(RADIANS(E951))*COS(RADIANS(AO941))))&gt;90,0,$F$4*$F$5/E950^2*(SIN(RADIANS(G947))*SIN(RADIANS(E951))+COS(RADIANS(G947))*COS(RADIANS(E951))*COS(RADIANS(AO941))))</f>
        <v>0</v>
      </c>
      <c r="AP947" s="3">
        <f>IF(DEGREES(ACOS(SIN(RADIANS(G947))*SIN(RADIANS(E951))+COS(RADIANS(G947))*COS(RADIANS(E951))*COS(RADIANS(AP941))))&gt;90,0,$F$4*$F$5/E950^2*(SIN(RADIANS(G947))*SIN(RADIANS(E951))+COS(RADIANS(G947))*COS(RADIANS(E951))*COS(RADIANS(AP941))))</f>
        <v>0</v>
      </c>
      <c r="AQ947" s="3">
        <f>IF(DEGREES(ACOS(SIN(RADIANS(G947))*SIN(RADIANS(E951))+COS(RADIANS(G947))*COS(RADIANS(E951))*COS(RADIANS(AQ941))))&gt;90,0,$F$4*$F$5/E950^2*(SIN(RADIANS(G947))*SIN(RADIANS(E951))+COS(RADIANS(G947))*COS(RADIANS(E951))*COS(RADIANS(AQ941))))</f>
        <v>0</v>
      </c>
      <c r="AR947" s="3">
        <f>IF(DEGREES(ACOS(SIN(RADIANS(G947))*SIN(RADIANS(E951))+COS(RADIANS(G947))*COS(RADIANS(E951))*COS(RADIANS(AR941))))&gt;90,0,$F$4*$F$5/E950^2*(SIN(RADIANS(G947))*SIN(RADIANS(E951))+COS(RADIANS(G947))*COS(RADIANS(E951))*COS(RADIANS(AR941))))</f>
        <v>0</v>
      </c>
    </row>
    <row r="948" spans="2:44" ht="15.75" customHeight="1" x14ac:dyDescent="0.2">
      <c r="B948" s="20" t="s">
        <v>786</v>
      </c>
      <c r="E948" s="3" t="str">
        <f>IF($F$10=0,"N/A",$F$10*(E943/360)-ROUNDDOWN($F$10*(E943/360),0))</f>
        <v>N/A</v>
      </c>
      <c r="G948" s="3">
        <v>40</v>
      </c>
      <c r="I948" s="3">
        <f>IF(DEGREES(ACOS(SIN(RADIANS(G948))*SIN(RADIANS(E951))+COS(RADIANS(G948))*COS(RADIANS(E951))*COS(RADIANS(I941))))&gt;90,0,$F$4*$F$5/E950^2*(SIN(RADIANS(G948))*SIN(RADIANS(E951))+COS(RADIANS(G948))*COS(RADIANS(E951))*COS(RADIANS(I941))))</f>
        <v>0</v>
      </c>
      <c r="J948" s="3">
        <f>IF(DEGREES(ACOS(SIN(RADIANS(G948))*SIN(RADIANS(E951))+COS(RADIANS(G948))*COS(RADIANS(E951))*COS(RADIANS(J941))))&gt;90,0,$F$4*$F$5/E950^2*(SIN(RADIANS(G948))*SIN(RADIANS(E951))+COS(RADIANS(G948))*COS(RADIANS(E951))*COS(RADIANS(J941))))</f>
        <v>0</v>
      </c>
      <c r="K948" s="3">
        <f>IF(DEGREES(ACOS(SIN(RADIANS(G948))*SIN(RADIANS(E951))+COS(RADIANS(G948))*COS(RADIANS(E951))*COS(RADIANS(K941))))&gt;90,0,$F$4*$F$5/E950^2*(SIN(RADIANS(G948))*SIN(RADIANS(E951))+COS(RADIANS(G948))*COS(RADIANS(E951))*COS(RADIANS(K941))))</f>
        <v>0</v>
      </c>
      <c r="L948" s="3">
        <f>IF(DEGREES(ACOS(SIN(RADIANS(G948))*SIN(RADIANS(E951))+COS(RADIANS(G948))*COS(RADIANS(E951))*COS(RADIANS(L941))))&gt;90,0,$F$4*$F$5/E950^2*(SIN(RADIANS(G948))*SIN(RADIANS(E951))+COS(RADIANS(G948))*COS(RADIANS(E951))*COS(RADIANS(L941))))</f>
        <v>0</v>
      </c>
      <c r="M948" s="3">
        <f>IF(DEGREES(ACOS(SIN(RADIANS(G948))*SIN(RADIANS(E951))+COS(RADIANS(G948))*COS(RADIANS(E951))*COS(RADIANS(M941))))&gt;90,0,$F$4*$F$5/E950^2*(SIN(RADIANS(G948))*SIN(RADIANS(E951))+COS(RADIANS(G948))*COS(RADIANS(E951))*COS(RADIANS(M941))))</f>
        <v>0</v>
      </c>
      <c r="N948" s="3">
        <f>IF(DEGREES(ACOS(SIN(RADIANS(G948))*SIN(RADIANS(E951))+COS(RADIANS(G948))*COS(RADIANS(E951))*COS(RADIANS(N941))))&gt;90,0,$F$4*$F$5/E950^2*(SIN(RADIANS(G948))*SIN(RADIANS(E951))+COS(RADIANS(G948))*COS(RADIANS(E951))*COS(RADIANS(N941))))</f>
        <v>0</v>
      </c>
      <c r="O948" s="3">
        <f>IF(DEGREES(ACOS(SIN(RADIANS(G948))*SIN(RADIANS(E951))+COS(RADIANS(G948))*COS(RADIANS(E951))*COS(RADIANS(O941))))&gt;90,0,$F$4*$F$5/E950^2*(SIN(RADIANS(G948))*SIN(RADIANS(E951))+COS(RADIANS(G948))*COS(RADIANS(E951))*COS(RADIANS(O941))))</f>
        <v>0</v>
      </c>
      <c r="P948" s="3">
        <f>IF(DEGREES(ACOS(SIN(RADIANS(G948))*SIN(RADIANS(E951))+COS(RADIANS(G948))*COS(RADIANS(E951))*COS(RADIANS(P941))))&gt;90,0,$F$4*$F$5/E950^2*(SIN(RADIANS(G948))*SIN(RADIANS(E951))+COS(RADIANS(G948))*COS(RADIANS(E951))*COS(RADIANS(P941))))</f>
        <v>0</v>
      </c>
      <c r="Q948" s="3">
        <f>IF(DEGREES(ACOS(SIN(RADIANS(G948))*SIN(RADIANS(E951))+COS(RADIANS(G948))*COS(RADIANS(E951))*COS(RADIANS(Q941))))&gt;90,0,$F$4*$F$5/E950^2*(SIN(RADIANS(G948))*SIN(RADIANS(E951))+COS(RADIANS(G948))*COS(RADIANS(E951))*COS(RADIANS(Q941))))</f>
        <v>0</v>
      </c>
      <c r="R948" s="3" t="e">
        <f>IF(DEGREES(ACOS(SIN(RADIANS(G948))*SIN(RADIANS(E951))+COS(RADIANS(G948))*COS(RADIANS(E951))*COS(RADIANS(R941))))&gt;90,0,$F$4*$F$5/E950^2*(SIN(RADIANS(G948))*SIN(RADIANS(E951))+COS(RADIANS(G948))*COS(RADIANS(E951))*COS(RADIANS(R941))))</f>
        <v>#DIV/0!</v>
      </c>
      <c r="S948" s="3" t="e">
        <f>IF(DEGREES(ACOS(SIN(RADIANS(G948))*SIN(RADIANS(E951))+COS(RADIANS(G948))*COS(RADIANS(E951))*COS(RADIANS(S941))))&gt;90,0,$F$4*$F$5/E950^2*(SIN(RADIANS(G948))*SIN(RADIANS(E951))+COS(RADIANS(G948))*COS(RADIANS(E951))*COS(RADIANS(S941))))</f>
        <v>#DIV/0!</v>
      </c>
      <c r="T948" s="3" t="e">
        <f>IF(DEGREES(ACOS(SIN(RADIANS(G948))*SIN(RADIANS(E951))+COS(RADIANS(G948))*COS(RADIANS(E951))*COS(RADIANS(T941))))&gt;90,0,$F$4*$F$5/E950^2*(SIN(RADIANS(G948))*SIN(RADIANS(E951))+COS(RADIANS(G948))*COS(RADIANS(E951))*COS(RADIANS(T941))))</f>
        <v>#DIV/0!</v>
      </c>
      <c r="U948" s="3" t="e">
        <f>IF(DEGREES(ACOS(SIN(RADIANS(G948))*SIN(RADIANS(E951))+COS(RADIANS(G948))*COS(RADIANS(E951))*COS(RADIANS(U941))))&gt;90,0,$F$4*$F$5/E950^2*(SIN(RADIANS(G948))*SIN(RADIANS(E951))+COS(RADIANS(G948))*COS(RADIANS(E951))*COS(RADIANS(U941))))</f>
        <v>#DIV/0!</v>
      </c>
      <c r="V948" s="3" t="e">
        <f>IF(DEGREES(ACOS(SIN(RADIANS(G948))*SIN(RADIANS(E951))+COS(RADIANS(G948))*COS(RADIANS(E951))*COS(RADIANS(V941))))&gt;90,0,$F$4*$F$5/E950^2*(SIN(RADIANS(G948))*SIN(RADIANS(E951))+COS(RADIANS(G948))*COS(RADIANS(E951))*COS(RADIANS(V941))))</f>
        <v>#DIV/0!</v>
      </c>
      <c r="W948" s="3" t="e">
        <f>IF(DEGREES(ACOS(SIN(RADIANS(G948))*SIN(RADIANS(E951))+COS(RADIANS(G948))*COS(RADIANS(E951))*COS(RADIANS(W941))))&gt;90,0,$F$4*$F$5/E950^2*(SIN(RADIANS(G948))*SIN(RADIANS(E951))+COS(RADIANS(G948))*COS(RADIANS(E951))*COS(RADIANS(W941))))</f>
        <v>#DIV/0!</v>
      </c>
      <c r="X948" s="3" t="e">
        <f>IF(DEGREES(ACOS(SIN(RADIANS(G948))*SIN(RADIANS(E951))+COS(RADIANS(G948))*COS(RADIANS(E951))*COS(RADIANS(X941))))&gt;90,0,$F$4*$F$5/E950^2*(SIN(RADIANS(G948))*SIN(RADIANS(E951))+COS(RADIANS(G948))*COS(RADIANS(E951))*COS(RADIANS(X941))))</f>
        <v>#DIV/0!</v>
      </c>
      <c r="Y948" s="3" t="e">
        <f>IF(DEGREES(ACOS(SIN(RADIANS(G948))*SIN(RADIANS(E951))+COS(RADIANS(G948))*COS(RADIANS(E951))*COS(RADIANS(Y941))))&gt;90,0,$F$4*$F$5/E950^2*(SIN(RADIANS(G948))*SIN(RADIANS(E951))+COS(RADIANS(G948))*COS(RADIANS(E951))*COS(RADIANS(Y941))))</f>
        <v>#DIV/0!</v>
      </c>
      <c r="Z948" s="3" t="e">
        <f>IF(DEGREES(ACOS(SIN(RADIANS(G948))*SIN(RADIANS(E951))+COS(RADIANS(G948))*COS(RADIANS(E951))*COS(RADIANS(Z941))))&gt;90,0,$F$4*$F$5/E950^2*(SIN(RADIANS(G948))*SIN(RADIANS(E951))+COS(RADIANS(G948))*COS(RADIANS(E951))*COS(RADIANS(Z941))))</f>
        <v>#DIV/0!</v>
      </c>
      <c r="AA948" s="3" t="e">
        <f>IF(DEGREES(ACOS(SIN(RADIANS(G948))*SIN(RADIANS(E951))+COS(RADIANS(G948))*COS(RADIANS(E951))*COS(RADIANS(AA941))))&gt;90,0,$F$4*$F$5/E950^2*(SIN(RADIANS(G948))*SIN(RADIANS(E951))+COS(RADIANS(G948))*COS(RADIANS(E951))*COS(RADIANS(AA941))))</f>
        <v>#DIV/0!</v>
      </c>
      <c r="AB948" s="3" t="e">
        <f>IF(DEGREES(ACOS(SIN(RADIANS(G948))*SIN(RADIANS(E951))+COS(RADIANS(G948))*COS(RADIANS(E951))*COS(RADIANS(AB941))))&gt;90,0,$F$4*$F$5/E950^2*(SIN(RADIANS(G948))*SIN(RADIANS(E951))+COS(RADIANS(G948))*COS(RADIANS(E951))*COS(RADIANS(AB941))))</f>
        <v>#DIV/0!</v>
      </c>
      <c r="AC948" s="3" t="e">
        <f>IF(DEGREES(ACOS(SIN(RADIANS(G948))*SIN(RADIANS(E951))+COS(RADIANS(G948))*COS(RADIANS(E951))*COS(RADIANS(AC941))))&gt;90,0,$F$4*$F$5/E950^2*(SIN(RADIANS(G948))*SIN(RADIANS(E951))+COS(RADIANS(G948))*COS(RADIANS(E951))*COS(RADIANS(AC941))))</f>
        <v>#DIV/0!</v>
      </c>
      <c r="AD948" s="3" t="e">
        <f>IF(DEGREES(ACOS(SIN(RADIANS(G948))*SIN(RADIANS(E951))+COS(RADIANS(G948))*COS(RADIANS(E951))*COS(RADIANS(AD941))))&gt;90,0,$F$4*$F$5/E950^2*(SIN(RADIANS(G948))*SIN(RADIANS(E951))+COS(RADIANS(G948))*COS(RADIANS(E951))*COS(RADIANS(AD941))))</f>
        <v>#DIV/0!</v>
      </c>
      <c r="AE948" s="3" t="e">
        <f>IF(DEGREES(ACOS(SIN(RADIANS(G948))*SIN(RADIANS(E951))+COS(RADIANS(G948))*COS(RADIANS(E951))*COS(RADIANS(AE941))))&gt;90,0,$F$4*$F$5/E950^2*(SIN(RADIANS(G948))*SIN(RADIANS(E951))+COS(RADIANS(G948))*COS(RADIANS(E951))*COS(RADIANS(AE941))))</f>
        <v>#DIV/0!</v>
      </c>
      <c r="AF948" s="3" t="e">
        <f>IF(DEGREES(ACOS(SIN(RADIANS(G948))*SIN(RADIANS(E951))+COS(RADIANS(G948))*COS(RADIANS(E951))*COS(RADIANS(AF941))))&gt;90,0,$F$4*$F$5/E950^2*(SIN(RADIANS(G948))*SIN(RADIANS(E951))+COS(RADIANS(G948))*COS(RADIANS(E951))*COS(RADIANS(AF941))))</f>
        <v>#DIV/0!</v>
      </c>
      <c r="AG948" s="3" t="e">
        <f>IF(DEGREES(ACOS(SIN(RADIANS(G948))*SIN(RADIANS(E951))+COS(RADIANS(G948))*COS(RADIANS(E951))*COS(RADIANS(AG941))))&gt;90,0,$F$4*$F$5/E950^2*(SIN(RADIANS(G948))*SIN(RADIANS(E951))+COS(RADIANS(G948))*COS(RADIANS(E951))*COS(RADIANS(AG941))))</f>
        <v>#DIV/0!</v>
      </c>
      <c r="AH948" s="3" t="e">
        <f>IF(DEGREES(ACOS(SIN(RADIANS(G948))*SIN(RADIANS(E951))+COS(RADIANS(G948))*COS(RADIANS(E951))*COS(RADIANS(AH941))))&gt;90,0,$F$4*$F$5/E950^2*(SIN(RADIANS(G948))*SIN(RADIANS(E951))+COS(RADIANS(G948))*COS(RADIANS(E951))*COS(RADIANS(AH941))))</f>
        <v>#DIV/0!</v>
      </c>
      <c r="AI948" s="3" t="e">
        <f>IF(DEGREES(ACOS(SIN(RADIANS(G948))*SIN(RADIANS(E951))+COS(RADIANS(G948))*COS(RADIANS(E951))*COS(RADIANS(AI941))))&gt;90,0,$F$4*$F$5/E950^2*(SIN(RADIANS(G948))*SIN(RADIANS(E951))+COS(RADIANS(G948))*COS(RADIANS(E951))*COS(RADIANS(AI941))))</f>
        <v>#DIV/0!</v>
      </c>
      <c r="AJ948" s="3" t="e">
        <f>IF(DEGREES(ACOS(SIN(RADIANS(G948))*SIN(RADIANS(E951))+COS(RADIANS(G948))*COS(RADIANS(E951))*COS(RADIANS(AJ941))))&gt;90,0,$F$4*$F$5/E950^2*(SIN(RADIANS(G948))*SIN(RADIANS(E951))+COS(RADIANS(G948))*COS(RADIANS(E951))*COS(RADIANS(AJ941))))</f>
        <v>#DIV/0!</v>
      </c>
      <c r="AK948" s="3">
        <f>IF(DEGREES(ACOS(SIN(RADIANS(G948))*SIN(RADIANS(E951))+COS(RADIANS(G948))*COS(RADIANS(E951))*COS(RADIANS(AK941))))&gt;90,0,$F$4*$F$5/E950^2*(SIN(RADIANS(G948))*SIN(RADIANS(E951))+COS(RADIANS(G948))*COS(RADIANS(E951))*COS(RADIANS(AK941))))</f>
        <v>0</v>
      </c>
      <c r="AL948" s="3">
        <f>IF(DEGREES(ACOS(SIN(RADIANS(G948))*SIN(RADIANS(E951))+COS(RADIANS(G948))*COS(RADIANS(E951))*COS(RADIANS(AL941))))&gt;90,0,$F$4*$F$5/E950^2*(SIN(RADIANS(G948))*SIN(RADIANS(E951))+COS(RADIANS(G948))*COS(RADIANS(E951))*COS(RADIANS(AL941))))</f>
        <v>0</v>
      </c>
      <c r="AM948" s="3">
        <f>IF(DEGREES(ACOS(SIN(RADIANS(G948))*SIN(RADIANS(E951))+COS(RADIANS(G948))*COS(RADIANS(E951))*COS(RADIANS(AM941))))&gt;90,0,$F$4*$F$5/E950^2*(SIN(RADIANS(G948))*SIN(RADIANS(E951))+COS(RADIANS(G948))*COS(RADIANS(E951))*COS(RADIANS(AM941))))</f>
        <v>0</v>
      </c>
      <c r="AN948" s="3">
        <f>IF(DEGREES(ACOS(SIN(RADIANS(G948))*SIN(RADIANS(E951))+COS(RADIANS(G948))*COS(RADIANS(E951))*COS(RADIANS(AN941))))&gt;90,0,$F$4*$F$5/E950^2*(SIN(RADIANS(G948))*SIN(RADIANS(E951))+COS(RADIANS(G948))*COS(RADIANS(E951))*COS(RADIANS(AN941))))</f>
        <v>0</v>
      </c>
      <c r="AO948" s="3">
        <f>IF(DEGREES(ACOS(SIN(RADIANS(G948))*SIN(RADIANS(E951))+COS(RADIANS(G948))*COS(RADIANS(E951))*COS(RADIANS(AO941))))&gt;90,0,$F$4*$F$5/E950^2*(SIN(RADIANS(G948))*SIN(RADIANS(E951))+COS(RADIANS(G948))*COS(RADIANS(E951))*COS(RADIANS(AO941))))</f>
        <v>0</v>
      </c>
      <c r="AP948" s="3">
        <f>IF(DEGREES(ACOS(SIN(RADIANS(G948))*SIN(RADIANS(E951))+COS(RADIANS(G948))*COS(RADIANS(E951))*COS(RADIANS(AP941))))&gt;90,0,$F$4*$F$5/E950^2*(SIN(RADIANS(G948))*SIN(RADIANS(E951))+COS(RADIANS(G948))*COS(RADIANS(E951))*COS(RADIANS(AP941))))</f>
        <v>0</v>
      </c>
      <c r="AQ948" s="3">
        <f>IF(DEGREES(ACOS(SIN(RADIANS(G948))*SIN(RADIANS(E951))+COS(RADIANS(G948))*COS(RADIANS(E951))*COS(RADIANS(AQ941))))&gt;90,0,$F$4*$F$5/E950^2*(SIN(RADIANS(G948))*SIN(RADIANS(E951))+COS(RADIANS(G948))*COS(RADIANS(E951))*COS(RADIANS(AQ941))))</f>
        <v>0</v>
      </c>
      <c r="AR948" s="3">
        <f>IF(DEGREES(ACOS(SIN(RADIANS(G948))*SIN(RADIANS(E951))+COS(RADIANS(G948))*COS(RADIANS(E951))*COS(RADIANS(AR941))))&gt;90,0,$F$4*$F$5/E950^2*(SIN(RADIANS(G948))*SIN(RADIANS(E951))+COS(RADIANS(G948))*COS(RADIANS(E951))*COS(RADIANS(AR941))))</f>
        <v>0</v>
      </c>
    </row>
    <row r="949" spans="2:44" ht="15.75" customHeight="1" x14ac:dyDescent="0.2">
      <c r="B949" s="20" t="s">
        <v>787</v>
      </c>
      <c r="E949" s="3" t="str">
        <f>IF($F$10=0,"N/A",E948*$F$11/$F$10)</f>
        <v>N/A</v>
      </c>
      <c r="G949" s="3">
        <v>30</v>
      </c>
      <c r="I949" s="3">
        <f>IF(DEGREES(ACOS(SIN(RADIANS(G949))*SIN(RADIANS(E951))+COS(RADIANS(G949))*COS(RADIANS(E951))*COS(RADIANS(I941))))&gt;90,0,$F$4*$F$5/E950^2*(SIN(RADIANS(G949))*SIN(RADIANS(E951))+COS(RADIANS(G949))*COS(RADIANS(E951))*COS(RADIANS(I941))))</f>
        <v>0</v>
      </c>
      <c r="J949" s="3">
        <f>IF(DEGREES(ACOS(SIN(RADIANS(G949))*SIN(RADIANS(E951))+COS(RADIANS(G949))*COS(RADIANS(E951))*COS(RADIANS(J941))))&gt;90,0,$F$4*$F$5/E950^2*(SIN(RADIANS(G949))*SIN(RADIANS(E951))+COS(RADIANS(G949))*COS(RADIANS(E951))*COS(RADIANS(J941))))</f>
        <v>0</v>
      </c>
      <c r="K949" s="3">
        <f>IF(DEGREES(ACOS(SIN(RADIANS(G949))*SIN(RADIANS(E951))+COS(RADIANS(G949))*COS(RADIANS(E951))*COS(RADIANS(K941))))&gt;90,0,$F$4*$F$5/E950^2*(SIN(RADIANS(G949))*SIN(RADIANS(E951))+COS(RADIANS(G949))*COS(RADIANS(E951))*COS(RADIANS(K941))))</f>
        <v>0</v>
      </c>
      <c r="L949" s="3">
        <f>IF(DEGREES(ACOS(SIN(RADIANS(G949))*SIN(RADIANS(E951))+COS(RADIANS(G949))*COS(RADIANS(E951))*COS(RADIANS(L941))))&gt;90,0,$F$4*$F$5/E950^2*(SIN(RADIANS(G949))*SIN(RADIANS(E951))+COS(RADIANS(G949))*COS(RADIANS(E951))*COS(RADIANS(L941))))</f>
        <v>0</v>
      </c>
      <c r="M949" s="3">
        <f>IF(DEGREES(ACOS(SIN(RADIANS(G949))*SIN(RADIANS(E951))+COS(RADIANS(G949))*COS(RADIANS(E951))*COS(RADIANS(M941))))&gt;90,0,$F$4*$F$5/E950^2*(SIN(RADIANS(G949))*SIN(RADIANS(E951))+COS(RADIANS(G949))*COS(RADIANS(E951))*COS(RADIANS(M941))))</f>
        <v>0</v>
      </c>
      <c r="N949" s="3">
        <f>IF(DEGREES(ACOS(SIN(RADIANS(G949))*SIN(RADIANS(E951))+COS(RADIANS(G949))*COS(RADIANS(E951))*COS(RADIANS(N941))))&gt;90,0,$F$4*$F$5/E950^2*(SIN(RADIANS(G949))*SIN(RADIANS(E951))+COS(RADIANS(G949))*COS(RADIANS(E951))*COS(RADIANS(N941))))</f>
        <v>0</v>
      </c>
      <c r="O949" s="3">
        <f>IF(DEGREES(ACOS(SIN(RADIANS(G949))*SIN(RADIANS(E951))+COS(RADIANS(G949))*COS(RADIANS(E951))*COS(RADIANS(O941))))&gt;90,0,$F$4*$F$5/E950^2*(SIN(RADIANS(G949))*SIN(RADIANS(E951))+COS(RADIANS(G949))*COS(RADIANS(E951))*COS(RADIANS(O941))))</f>
        <v>0</v>
      </c>
      <c r="P949" s="3">
        <f>IF(DEGREES(ACOS(SIN(RADIANS(G949))*SIN(RADIANS(E951))+COS(RADIANS(G949))*COS(RADIANS(E951))*COS(RADIANS(P941))))&gt;90,0,$F$4*$F$5/E950^2*(SIN(RADIANS(G949))*SIN(RADIANS(E951))+COS(RADIANS(G949))*COS(RADIANS(E951))*COS(RADIANS(P941))))</f>
        <v>0</v>
      </c>
      <c r="Q949" s="3">
        <f>IF(DEGREES(ACOS(SIN(RADIANS(G949))*SIN(RADIANS(E951))+COS(RADIANS(G949))*COS(RADIANS(E951))*COS(RADIANS(Q941))))&gt;90,0,$F$4*$F$5/E950^2*(SIN(RADIANS(G949))*SIN(RADIANS(E951))+COS(RADIANS(G949))*COS(RADIANS(E951))*COS(RADIANS(Q941))))</f>
        <v>0</v>
      </c>
      <c r="R949" s="3" t="e">
        <f>IF(DEGREES(ACOS(SIN(RADIANS(G949))*SIN(RADIANS(E951))+COS(RADIANS(G949))*COS(RADIANS(E951))*COS(RADIANS(R941))))&gt;90,0,$F$4*$F$5/E950^2*(SIN(RADIANS(G949))*SIN(RADIANS(E951))+COS(RADIANS(G949))*COS(RADIANS(E951))*COS(RADIANS(R941))))</f>
        <v>#DIV/0!</v>
      </c>
      <c r="S949" s="3" t="e">
        <f>IF(DEGREES(ACOS(SIN(RADIANS(G949))*SIN(RADIANS(E951))+COS(RADIANS(G949))*COS(RADIANS(E951))*COS(RADIANS(S941))))&gt;90,0,$F$4*$F$5/E950^2*(SIN(RADIANS(G949))*SIN(RADIANS(E951))+COS(RADIANS(G949))*COS(RADIANS(E951))*COS(RADIANS(S941))))</f>
        <v>#DIV/0!</v>
      </c>
      <c r="T949" s="3" t="e">
        <f>IF(DEGREES(ACOS(SIN(RADIANS(G949))*SIN(RADIANS(E951))+COS(RADIANS(G949))*COS(RADIANS(E951))*COS(RADIANS(T941))))&gt;90,0,$F$4*$F$5/E950^2*(SIN(RADIANS(G949))*SIN(RADIANS(E951))+COS(RADIANS(G949))*COS(RADIANS(E951))*COS(RADIANS(T941))))</f>
        <v>#DIV/0!</v>
      </c>
      <c r="U949" s="3" t="e">
        <f>IF(DEGREES(ACOS(SIN(RADIANS(G949))*SIN(RADIANS(E951))+COS(RADIANS(G949))*COS(RADIANS(E951))*COS(RADIANS(U941))))&gt;90,0,$F$4*$F$5/E950^2*(SIN(RADIANS(G949))*SIN(RADIANS(E951))+COS(RADIANS(G949))*COS(RADIANS(E951))*COS(RADIANS(U941))))</f>
        <v>#DIV/0!</v>
      </c>
      <c r="V949" s="3" t="e">
        <f>IF(DEGREES(ACOS(SIN(RADIANS(G949))*SIN(RADIANS(E951))+COS(RADIANS(G949))*COS(RADIANS(E951))*COS(RADIANS(V941))))&gt;90,0,$F$4*$F$5/E950^2*(SIN(RADIANS(G949))*SIN(RADIANS(E951))+COS(RADIANS(G949))*COS(RADIANS(E951))*COS(RADIANS(V941))))</f>
        <v>#DIV/0!</v>
      </c>
      <c r="W949" s="3" t="e">
        <f>IF(DEGREES(ACOS(SIN(RADIANS(G949))*SIN(RADIANS(E951))+COS(RADIANS(G949))*COS(RADIANS(E951))*COS(RADIANS(W941))))&gt;90,0,$F$4*$F$5/E950^2*(SIN(RADIANS(G949))*SIN(RADIANS(E951))+COS(RADIANS(G949))*COS(RADIANS(E951))*COS(RADIANS(W941))))</f>
        <v>#DIV/0!</v>
      </c>
      <c r="X949" s="3" t="e">
        <f>IF(DEGREES(ACOS(SIN(RADIANS(G949))*SIN(RADIANS(E951))+COS(RADIANS(G949))*COS(RADIANS(E951))*COS(RADIANS(X941))))&gt;90,0,$F$4*$F$5/E950^2*(SIN(RADIANS(G949))*SIN(RADIANS(E951))+COS(RADIANS(G949))*COS(RADIANS(E951))*COS(RADIANS(X941))))</f>
        <v>#DIV/0!</v>
      </c>
      <c r="Y949" s="3" t="e">
        <f>IF(DEGREES(ACOS(SIN(RADIANS(G949))*SIN(RADIANS(E951))+COS(RADIANS(G949))*COS(RADIANS(E951))*COS(RADIANS(Y941))))&gt;90,0,$F$4*$F$5/E950^2*(SIN(RADIANS(G949))*SIN(RADIANS(E951))+COS(RADIANS(G949))*COS(RADIANS(E951))*COS(RADIANS(Y941))))</f>
        <v>#DIV/0!</v>
      </c>
      <c r="Z949" s="3" t="e">
        <f>IF(DEGREES(ACOS(SIN(RADIANS(G949))*SIN(RADIANS(E951))+COS(RADIANS(G949))*COS(RADIANS(E951))*COS(RADIANS(Z941))))&gt;90,0,$F$4*$F$5/E950^2*(SIN(RADIANS(G949))*SIN(RADIANS(E951))+COS(RADIANS(G949))*COS(RADIANS(E951))*COS(RADIANS(Z941))))</f>
        <v>#DIV/0!</v>
      </c>
      <c r="AA949" s="3" t="e">
        <f>IF(DEGREES(ACOS(SIN(RADIANS(G949))*SIN(RADIANS(E951))+COS(RADIANS(G949))*COS(RADIANS(E951))*COS(RADIANS(AA941))))&gt;90,0,$F$4*$F$5/E950^2*(SIN(RADIANS(G949))*SIN(RADIANS(E951))+COS(RADIANS(G949))*COS(RADIANS(E951))*COS(RADIANS(AA941))))</f>
        <v>#DIV/0!</v>
      </c>
      <c r="AB949" s="3" t="e">
        <f>IF(DEGREES(ACOS(SIN(RADIANS(G949))*SIN(RADIANS(E951))+COS(RADIANS(G949))*COS(RADIANS(E951))*COS(RADIANS(AB941))))&gt;90,0,$F$4*$F$5/E950^2*(SIN(RADIANS(G949))*SIN(RADIANS(E951))+COS(RADIANS(G949))*COS(RADIANS(E951))*COS(RADIANS(AB941))))</f>
        <v>#DIV/0!</v>
      </c>
      <c r="AC949" s="3" t="e">
        <f>IF(DEGREES(ACOS(SIN(RADIANS(G949))*SIN(RADIANS(E951))+COS(RADIANS(G949))*COS(RADIANS(E951))*COS(RADIANS(AC941))))&gt;90,0,$F$4*$F$5/E950^2*(SIN(RADIANS(G949))*SIN(RADIANS(E951))+COS(RADIANS(G949))*COS(RADIANS(E951))*COS(RADIANS(AC941))))</f>
        <v>#DIV/0!</v>
      </c>
      <c r="AD949" s="3" t="e">
        <f>IF(DEGREES(ACOS(SIN(RADIANS(G949))*SIN(RADIANS(E951))+COS(RADIANS(G949))*COS(RADIANS(E951))*COS(RADIANS(AD941))))&gt;90,0,$F$4*$F$5/E950^2*(SIN(RADIANS(G949))*SIN(RADIANS(E951))+COS(RADIANS(G949))*COS(RADIANS(E951))*COS(RADIANS(AD941))))</f>
        <v>#DIV/0!</v>
      </c>
      <c r="AE949" s="3" t="e">
        <f>IF(DEGREES(ACOS(SIN(RADIANS(G949))*SIN(RADIANS(E951))+COS(RADIANS(G949))*COS(RADIANS(E951))*COS(RADIANS(AE941))))&gt;90,0,$F$4*$F$5/E950^2*(SIN(RADIANS(G949))*SIN(RADIANS(E951))+COS(RADIANS(G949))*COS(RADIANS(E951))*COS(RADIANS(AE941))))</f>
        <v>#DIV/0!</v>
      </c>
      <c r="AF949" s="3" t="e">
        <f>IF(DEGREES(ACOS(SIN(RADIANS(G949))*SIN(RADIANS(E951))+COS(RADIANS(G949))*COS(RADIANS(E951))*COS(RADIANS(AF941))))&gt;90,0,$F$4*$F$5/E950^2*(SIN(RADIANS(G949))*SIN(RADIANS(E951))+COS(RADIANS(G949))*COS(RADIANS(E951))*COS(RADIANS(AF941))))</f>
        <v>#DIV/0!</v>
      </c>
      <c r="AG949" s="3" t="e">
        <f>IF(DEGREES(ACOS(SIN(RADIANS(G949))*SIN(RADIANS(E951))+COS(RADIANS(G949))*COS(RADIANS(E951))*COS(RADIANS(AG941))))&gt;90,0,$F$4*$F$5/E950^2*(SIN(RADIANS(G949))*SIN(RADIANS(E951))+COS(RADIANS(G949))*COS(RADIANS(E951))*COS(RADIANS(AG941))))</f>
        <v>#DIV/0!</v>
      </c>
      <c r="AH949" s="3" t="e">
        <f>IF(DEGREES(ACOS(SIN(RADIANS(G949))*SIN(RADIANS(E951))+COS(RADIANS(G949))*COS(RADIANS(E951))*COS(RADIANS(AH941))))&gt;90,0,$F$4*$F$5/E950^2*(SIN(RADIANS(G949))*SIN(RADIANS(E951))+COS(RADIANS(G949))*COS(RADIANS(E951))*COS(RADIANS(AH941))))</f>
        <v>#DIV/0!</v>
      </c>
      <c r="AI949" s="3" t="e">
        <f>IF(DEGREES(ACOS(SIN(RADIANS(G949))*SIN(RADIANS(E951))+COS(RADIANS(G949))*COS(RADIANS(E951))*COS(RADIANS(AI941))))&gt;90,0,$F$4*$F$5/E950^2*(SIN(RADIANS(G949))*SIN(RADIANS(E951))+COS(RADIANS(G949))*COS(RADIANS(E951))*COS(RADIANS(AI941))))</f>
        <v>#DIV/0!</v>
      </c>
      <c r="AJ949" s="3" t="e">
        <f>IF(DEGREES(ACOS(SIN(RADIANS(G949))*SIN(RADIANS(E951))+COS(RADIANS(G949))*COS(RADIANS(E951))*COS(RADIANS(AJ941))))&gt;90,0,$F$4*$F$5/E950^2*(SIN(RADIANS(G949))*SIN(RADIANS(E951))+COS(RADIANS(G949))*COS(RADIANS(E951))*COS(RADIANS(AJ941))))</f>
        <v>#DIV/0!</v>
      </c>
      <c r="AK949" s="3">
        <f>IF(DEGREES(ACOS(SIN(RADIANS(G949))*SIN(RADIANS(E951))+COS(RADIANS(G949))*COS(RADIANS(E951))*COS(RADIANS(AK941))))&gt;90,0,$F$4*$F$5/E950^2*(SIN(RADIANS(G949))*SIN(RADIANS(E951))+COS(RADIANS(G949))*COS(RADIANS(E951))*COS(RADIANS(AK941))))</f>
        <v>0</v>
      </c>
      <c r="AL949" s="3">
        <f>IF(DEGREES(ACOS(SIN(RADIANS(G949))*SIN(RADIANS(E951))+COS(RADIANS(G949))*COS(RADIANS(E951))*COS(RADIANS(AL941))))&gt;90,0,$F$4*$F$5/E950^2*(SIN(RADIANS(G949))*SIN(RADIANS(E951))+COS(RADIANS(G949))*COS(RADIANS(E951))*COS(RADIANS(AL941))))</f>
        <v>0</v>
      </c>
      <c r="AM949" s="3">
        <f>IF(DEGREES(ACOS(SIN(RADIANS(G949))*SIN(RADIANS(E951))+COS(RADIANS(G949))*COS(RADIANS(E951))*COS(RADIANS(AM941))))&gt;90,0,$F$4*$F$5/E950^2*(SIN(RADIANS(G949))*SIN(RADIANS(E951))+COS(RADIANS(G949))*COS(RADIANS(E951))*COS(RADIANS(AM941))))</f>
        <v>0</v>
      </c>
      <c r="AN949" s="3">
        <f>IF(DEGREES(ACOS(SIN(RADIANS(G949))*SIN(RADIANS(E951))+COS(RADIANS(G949))*COS(RADIANS(E951))*COS(RADIANS(AN941))))&gt;90,0,$F$4*$F$5/E950^2*(SIN(RADIANS(G949))*SIN(RADIANS(E951))+COS(RADIANS(G949))*COS(RADIANS(E951))*COS(RADIANS(AN941))))</f>
        <v>0</v>
      </c>
      <c r="AO949" s="3">
        <f>IF(DEGREES(ACOS(SIN(RADIANS(G949))*SIN(RADIANS(E951))+COS(RADIANS(G949))*COS(RADIANS(E951))*COS(RADIANS(AO941))))&gt;90,0,$F$4*$F$5/E950^2*(SIN(RADIANS(G949))*SIN(RADIANS(E951))+COS(RADIANS(G949))*COS(RADIANS(E951))*COS(RADIANS(AO941))))</f>
        <v>0</v>
      </c>
      <c r="AP949" s="3">
        <f>IF(DEGREES(ACOS(SIN(RADIANS(G949))*SIN(RADIANS(E951))+COS(RADIANS(G949))*COS(RADIANS(E951))*COS(RADIANS(AP941))))&gt;90,0,$F$4*$F$5/E950^2*(SIN(RADIANS(G949))*SIN(RADIANS(E951))+COS(RADIANS(G949))*COS(RADIANS(E951))*COS(RADIANS(AP941))))</f>
        <v>0</v>
      </c>
      <c r="AQ949" s="3">
        <f>IF(DEGREES(ACOS(SIN(RADIANS(G949))*SIN(RADIANS(E951))+COS(RADIANS(G949))*COS(RADIANS(E951))*COS(RADIANS(AQ941))))&gt;90,0,$F$4*$F$5/E950^2*(SIN(RADIANS(G949))*SIN(RADIANS(E951))+COS(RADIANS(G949))*COS(RADIANS(E951))*COS(RADIANS(AQ941))))</f>
        <v>0</v>
      </c>
      <c r="AR949" s="3">
        <f>IF(DEGREES(ACOS(SIN(RADIANS(G949))*SIN(RADIANS(E951))+COS(RADIANS(G949))*COS(RADIANS(E951))*COS(RADIANS(AR941))))&gt;90,0,$F$4*$F$5/E950^2*(SIN(RADIANS(G949))*SIN(RADIANS(E951))+COS(RADIANS(G949))*COS(RADIANS(E951))*COS(RADIANS(AR941))))</f>
        <v>0</v>
      </c>
    </row>
    <row r="950" spans="2:44" ht="15.75" customHeight="1" x14ac:dyDescent="0.2">
      <c r="B950" s="20" t="s">
        <v>788</v>
      </c>
      <c r="E950" s="3">
        <f>$F$6*(1-$F$7^2)/(1+$F$7*COS(RADIANS(E944)))</f>
        <v>0</v>
      </c>
      <c r="G950" s="3">
        <v>20</v>
      </c>
      <c r="I950" s="3">
        <f>IF(DEGREES(ACOS(SIN(RADIANS(G950))*SIN(RADIANS(E951))+COS(RADIANS(G950))*COS(RADIANS(E951))*COS(RADIANS(I941))))&gt;90,0,$F$4*$F$5/E950^2*(SIN(RADIANS(G950))*SIN(RADIANS(E951))+COS(RADIANS(G950))*COS(RADIANS(E951))*COS(RADIANS(I941))))</f>
        <v>0</v>
      </c>
      <c r="J950" s="3">
        <f>IF(DEGREES(ACOS(SIN(RADIANS(G950))*SIN(RADIANS(E951))+COS(RADIANS(G950))*COS(RADIANS(E951))*COS(RADIANS(J941))))&gt;90,0,$F$4*$F$5/E950^2*(SIN(RADIANS(G950))*SIN(RADIANS(E951))+COS(RADIANS(G950))*COS(RADIANS(E951))*COS(RADIANS(J941))))</f>
        <v>0</v>
      </c>
      <c r="K950" s="3">
        <f>IF(DEGREES(ACOS(SIN(RADIANS(G950))*SIN(RADIANS(E951))+COS(RADIANS(G950))*COS(RADIANS(E951))*COS(RADIANS(K941))))&gt;90,0,$F$4*$F$5/E950^2*(SIN(RADIANS(G950))*SIN(RADIANS(E951))+COS(RADIANS(G950))*COS(RADIANS(E951))*COS(RADIANS(K941))))</f>
        <v>0</v>
      </c>
      <c r="L950" s="3">
        <f>IF(DEGREES(ACOS(SIN(RADIANS(G950))*SIN(RADIANS(E951))+COS(RADIANS(G950))*COS(RADIANS(E951))*COS(RADIANS(L941))))&gt;90,0,$F$4*$F$5/E950^2*(SIN(RADIANS(G950))*SIN(RADIANS(E951))+COS(RADIANS(G950))*COS(RADIANS(E951))*COS(RADIANS(L941))))</f>
        <v>0</v>
      </c>
      <c r="M950" s="3">
        <f>IF(DEGREES(ACOS(SIN(RADIANS(G950))*SIN(RADIANS(E951))+COS(RADIANS(G950))*COS(RADIANS(E951))*COS(RADIANS(M941))))&gt;90,0,$F$4*$F$5/E950^2*(SIN(RADIANS(G950))*SIN(RADIANS(E951))+COS(RADIANS(G950))*COS(RADIANS(E951))*COS(RADIANS(M941))))</f>
        <v>0</v>
      </c>
      <c r="N950" s="3">
        <f>IF(DEGREES(ACOS(SIN(RADIANS(G950))*SIN(RADIANS(E951))+COS(RADIANS(G950))*COS(RADIANS(E951))*COS(RADIANS(N941))))&gt;90,0,$F$4*$F$5/E950^2*(SIN(RADIANS(G950))*SIN(RADIANS(E951))+COS(RADIANS(G950))*COS(RADIANS(E951))*COS(RADIANS(N941))))</f>
        <v>0</v>
      </c>
      <c r="O950" s="3">
        <f>IF(DEGREES(ACOS(SIN(RADIANS(G950))*SIN(RADIANS(E951))+COS(RADIANS(G950))*COS(RADIANS(E951))*COS(RADIANS(O941))))&gt;90,0,$F$4*$F$5/E950^2*(SIN(RADIANS(G950))*SIN(RADIANS(E951))+COS(RADIANS(G950))*COS(RADIANS(E951))*COS(RADIANS(O941))))</f>
        <v>0</v>
      </c>
      <c r="P950" s="3">
        <f>IF(DEGREES(ACOS(SIN(RADIANS(G950))*SIN(RADIANS(E951))+COS(RADIANS(G950))*COS(RADIANS(E951))*COS(RADIANS(P941))))&gt;90,0,$F$4*$F$5/E950^2*(SIN(RADIANS(G950))*SIN(RADIANS(E951))+COS(RADIANS(G950))*COS(RADIANS(E951))*COS(RADIANS(P941))))</f>
        <v>0</v>
      </c>
      <c r="Q950" s="3">
        <f>IF(DEGREES(ACOS(SIN(RADIANS(G950))*SIN(RADIANS(E951))+COS(RADIANS(G950))*COS(RADIANS(E951))*COS(RADIANS(Q941))))&gt;90,0,$F$4*$F$5/E950^2*(SIN(RADIANS(G950))*SIN(RADIANS(E951))+COS(RADIANS(G950))*COS(RADIANS(E951))*COS(RADIANS(Q941))))</f>
        <v>0</v>
      </c>
      <c r="R950" s="3" t="e">
        <f>IF(DEGREES(ACOS(SIN(RADIANS(G950))*SIN(RADIANS(E951))+COS(RADIANS(G950))*COS(RADIANS(E951))*COS(RADIANS(R941))))&gt;90,0,$F$4*$F$5/E950^2*(SIN(RADIANS(G950))*SIN(RADIANS(E951))+COS(RADIANS(G950))*COS(RADIANS(E951))*COS(RADIANS(R941))))</f>
        <v>#DIV/0!</v>
      </c>
      <c r="S950" s="3" t="e">
        <f>IF(DEGREES(ACOS(SIN(RADIANS(G950))*SIN(RADIANS(E951))+COS(RADIANS(G950))*COS(RADIANS(E951))*COS(RADIANS(S941))))&gt;90,0,$F$4*$F$5/E950^2*(SIN(RADIANS(G950))*SIN(RADIANS(E951))+COS(RADIANS(G950))*COS(RADIANS(E951))*COS(RADIANS(S941))))</f>
        <v>#DIV/0!</v>
      </c>
      <c r="T950" s="3" t="e">
        <f>IF(DEGREES(ACOS(SIN(RADIANS(G950))*SIN(RADIANS(E951))+COS(RADIANS(G950))*COS(RADIANS(E951))*COS(RADIANS(T941))))&gt;90,0,$F$4*$F$5/E950^2*(SIN(RADIANS(G950))*SIN(RADIANS(E951))+COS(RADIANS(G950))*COS(RADIANS(E951))*COS(RADIANS(T941))))</f>
        <v>#DIV/0!</v>
      </c>
      <c r="U950" s="3" t="e">
        <f>IF(DEGREES(ACOS(SIN(RADIANS(G950))*SIN(RADIANS(E951))+COS(RADIANS(G950))*COS(RADIANS(E951))*COS(RADIANS(U941))))&gt;90,0,$F$4*$F$5/E950^2*(SIN(RADIANS(G950))*SIN(RADIANS(E951))+COS(RADIANS(G950))*COS(RADIANS(E951))*COS(RADIANS(U941))))</f>
        <v>#DIV/0!</v>
      </c>
      <c r="V950" s="3" t="e">
        <f>IF(DEGREES(ACOS(SIN(RADIANS(G950))*SIN(RADIANS(E951))+COS(RADIANS(G950))*COS(RADIANS(E951))*COS(RADIANS(V941))))&gt;90,0,$F$4*$F$5/E950^2*(SIN(RADIANS(G950))*SIN(RADIANS(E951))+COS(RADIANS(G950))*COS(RADIANS(E951))*COS(RADIANS(V941))))</f>
        <v>#DIV/0!</v>
      </c>
      <c r="W950" s="3" t="e">
        <f>IF(DEGREES(ACOS(SIN(RADIANS(G950))*SIN(RADIANS(E951))+COS(RADIANS(G950))*COS(RADIANS(E951))*COS(RADIANS(W941))))&gt;90,0,$F$4*$F$5/E950^2*(SIN(RADIANS(G950))*SIN(RADIANS(E951))+COS(RADIANS(G950))*COS(RADIANS(E951))*COS(RADIANS(W941))))</f>
        <v>#DIV/0!</v>
      </c>
      <c r="X950" s="3" t="e">
        <f>IF(DEGREES(ACOS(SIN(RADIANS(G950))*SIN(RADIANS(E951))+COS(RADIANS(G950))*COS(RADIANS(E951))*COS(RADIANS(X941))))&gt;90,0,$F$4*$F$5/E950^2*(SIN(RADIANS(G950))*SIN(RADIANS(E951))+COS(RADIANS(G950))*COS(RADIANS(E951))*COS(RADIANS(X941))))</f>
        <v>#DIV/0!</v>
      </c>
      <c r="Y950" s="3" t="e">
        <f>IF(DEGREES(ACOS(SIN(RADIANS(G950))*SIN(RADIANS(E951))+COS(RADIANS(G950))*COS(RADIANS(E951))*COS(RADIANS(Y941))))&gt;90,0,$F$4*$F$5/E950^2*(SIN(RADIANS(G950))*SIN(RADIANS(E951))+COS(RADIANS(G950))*COS(RADIANS(E951))*COS(RADIANS(Y941))))</f>
        <v>#DIV/0!</v>
      </c>
      <c r="Z950" s="3" t="e">
        <f>IF(DEGREES(ACOS(SIN(RADIANS(G950))*SIN(RADIANS(E951))+COS(RADIANS(G950))*COS(RADIANS(E951))*COS(RADIANS(Z941))))&gt;90,0,$F$4*$F$5/E950^2*(SIN(RADIANS(G950))*SIN(RADIANS(E951))+COS(RADIANS(G950))*COS(RADIANS(E951))*COS(RADIANS(Z941))))</f>
        <v>#DIV/0!</v>
      </c>
      <c r="AA950" s="3" t="e">
        <f>IF(DEGREES(ACOS(SIN(RADIANS(G950))*SIN(RADIANS(E951))+COS(RADIANS(G950))*COS(RADIANS(E951))*COS(RADIANS(AA941))))&gt;90,0,$F$4*$F$5/E950^2*(SIN(RADIANS(G950))*SIN(RADIANS(E951))+COS(RADIANS(G950))*COS(RADIANS(E951))*COS(RADIANS(AA941))))</f>
        <v>#DIV/0!</v>
      </c>
      <c r="AB950" s="3" t="e">
        <f>IF(DEGREES(ACOS(SIN(RADIANS(G950))*SIN(RADIANS(E951))+COS(RADIANS(G950))*COS(RADIANS(E951))*COS(RADIANS(AB941))))&gt;90,0,$F$4*$F$5/E950^2*(SIN(RADIANS(G950))*SIN(RADIANS(E951))+COS(RADIANS(G950))*COS(RADIANS(E951))*COS(RADIANS(AB941))))</f>
        <v>#DIV/0!</v>
      </c>
      <c r="AC950" s="3" t="e">
        <f>IF(DEGREES(ACOS(SIN(RADIANS(G950))*SIN(RADIANS(E951))+COS(RADIANS(G950))*COS(RADIANS(E951))*COS(RADIANS(AC941))))&gt;90,0,$F$4*$F$5/E950^2*(SIN(RADIANS(G950))*SIN(RADIANS(E951))+COS(RADIANS(G950))*COS(RADIANS(E951))*COS(RADIANS(AC941))))</f>
        <v>#DIV/0!</v>
      </c>
      <c r="AD950" s="3" t="e">
        <f>IF(DEGREES(ACOS(SIN(RADIANS(G950))*SIN(RADIANS(E951))+COS(RADIANS(G950))*COS(RADIANS(E951))*COS(RADIANS(AD941))))&gt;90,0,$F$4*$F$5/E950^2*(SIN(RADIANS(G950))*SIN(RADIANS(E951))+COS(RADIANS(G950))*COS(RADIANS(E951))*COS(RADIANS(AD941))))</f>
        <v>#DIV/0!</v>
      </c>
      <c r="AE950" s="3" t="e">
        <f>IF(DEGREES(ACOS(SIN(RADIANS(G950))*SIN(RADIANS(E951))+COS(RADIANS(G950))*COS(RADIANS(E951))*COS(RADIANS(AE941))))&gt;90,0,$F$4*$F$5/E950^2*(SIN(RADIANS(G950))*SIN(RADIANS(E951))+COS(RADIANS(G950))*COS(RADIANS(E951))*COS(RADIANS(AE941))))</f>
        <v>#DIV/0!</v>
      </c>
      <c r="AF950" s="3" t="e">
        <f>IF(DEGREES(ACOS(SIN(RADIANS(G950))*SIN(RADIANS(E951))+COS(RADIANS(G950))*COS(RADIANS(E951))*COS(RADIANS(AF941))))&gt;90,0,$F$4*$F$5/E950^2*(SIN(RADIANS(G950))*SIN(RADIANS(E951))+COS(RADIANS(G950))*COS(RADIANS(E951))*COS(RADIANS(AF941))))</f>
        <v>#DIV/0!</v>
      </c>
      <c r="AG950" s="3" t="e">
        <f>IF(DEGREES(ACOS(SIN(RADIANS(G950))*SIN(RADIANS(E951))+COS(RADIANS(G950))*COS(RADIANS(E951))*COS(RADIANS(AG941))))&gt;90,0,$F$4*$F$5/E950^2*(SIN(RADIANS(G950))*SIN(RADIANS(E951))+COS(RADIANS(G950))*COS(RADIANS(E951))*COS(RADIANS(AG941))))</f>
        <v>#DIV/0!</v>
      </c>
      <c r="AH950" s="3" t="e">
        <f>IF(DEGREES(ACOS(SIN(RADIANS(G950))*SIN(RADIANS(E951))+COS(RADIANS(G950))*COS(RADIANS(E951))*COS(RADIANS(AH941))))&gt;90,0,$F$4*$F$5/E950^2*(SIN(RADIANS(G950))*SIN(RADIANS(E951))+COS(RADIANS(G950))*COS(RADIANS(E951))*COS(RADIANS(AH941))))</f>
        <v>#DIV/0!</v>
      </c>
      <c r="AI950" s="3" t="e">
        <f>IF(DEGREES(ACOS(SIN(RADIANS(G950))*SIN(RADIANS(E951))+COS(RADIANS(G950))*COS(RADIANS(E951))*COS(RADIANS(AI941))))&gt;90,0,$F$4*$F$5/E950^2*(SIN(RADIANS(G950))*SIN(RADIANS(E951))+COS(RADIANS(G950))*COS(RADIANS(E951))*COS(RADIANS(AI941))))</f>
        <v>#DIV/0!</v>
      </c>
      <c r="AJ950" s="3" t="e">
        <f>IF(DEGREES(ACOS(SIN(RADIANS(G950))*SIN(RADIANS(E951))+COS(RADIANS(G950))*COS(RADIANS(E951))*COS(RADIANS(AJ941))))&gt;90,0,$F$4*$F$5/E950^2*(SIN(RADIANS(G950))*SIN(RADIANS(E951))+COS(RADIANS(G950))*COS(RADIANS(E951))*COS(RADIANS(AJ941))))</f>
        <v>#DIV/0!</v>
      </c>
      <c r="AK950" s="3">
        <f>IF(DEGREES(ACOS(SIN(RADIANS(G950))*SIN(RADIANS(E951))+COS(RADIANS(G950))*COS(RADIANS(E951))*COS(RADIANS(AK941))))&gt;90,0,$F$4*$F$5/E950^2*(SIN(RADIANS(G950))*SIN(RADIANS(E951))+COS(RADIANS(G950))*COS(RADIANS(E951))*COS(RADIANS(AK941))))</f>
        <v>0</v>
      </c>
      <c r="AL950" s="3">
        <f>IF(DEGREES(ACOS(SIN(RADIANS(G950))*SIN(RADIANS(E951))+COS(RADIANS(G950))*COS(RADIANS(E951))*COS(RADIANS(AL941))))&gt;90,0,$F$4*$F$5/E950^2*(SIN(RADIANS(G950))*SIN(RADIANS(E951))+COS(RADIANS(G950))*COS(RADIANS(E951))*COS(RADIANS(AL941))))</f>
        <v>0</v>
      </c>
      <c r="AM950" s="3">
        <f>IF(DEGREES(ACOS(SIN(RADIANS(G950))*SIN(RADIANS(E951))+COS(RADIANS(G950))*COS(RADIANS(E951))*COS(RADIANS(AM941))))&gt;90,0,$F$4*$F$5/E950^2*(SIN(RADIANS(G950))*SIN(RADIANS(E951))+COS(RADIANS(G950))*COS(RADIANS(E951))*COS(RADIANS(AM941))))</f>
        <v>0</v>
      </c>
      <c r="AN950" s="3">
        <f>IF(DEGREES(ACOS(SIN(RADIANS(G950))*SIN(RADIANS(E951))+COS(RADIANS(G950))*COS(RADIANS(E951))*COS(RADIANS(AN941))))&gt;90,0,$F$4*$F$5/E950^2*(SIN(RADIANS(G950))*SIN(RADIANS(E951))+COS(RADIANS(G950))*COS(RADIANS(E951))*COS(RADIANS(AN941))))</f>
        <v>0</v>
      </c>
      <c r="AO950" s="3">
        <f>IF(DEGREES(ACOS(SIN(RADIANS(G950))*SIN(RADIANS(E951))+COS(RADIANS(G950))*COS(RADIANS(E951))*COS(RADIANS(AO941))))&gt;90,0,$F$4*$F$5/E950^2*(SIN(RADIANS(G950))*SIN(RADIANS(E951))+COS(RADIANS(G950))*COS(RADIANS(E951))*COS(RADIANS(AO941))))</f>
        <v>0</v>
      </c>
      <c r="AP950" s="3">
        <f>IF(DEGREES(ACOS(SIN(RADIANS(G950))*SIN(RADIANS(E951))+COS(RADIANS(G950))*COS(RADIANS(E951))*COS(RADIANS(AP941))))&gt;90,0,$F$4*$F$5/E950^2*(SIN(RADIANS(G950))*SIN(RADIANS(E951))+COS(RADIANS(G950))*COS(RADIANS(E951))*COS(RADIANS(AP941))))</f>
        <v>0</v>
      </c>
      <c r="AQ950" s="3">
        <f>IF(DEGREES(ACOS(SIN(RADIANS(G950))*SIN(RADIANS(E951))+COS(RADIANS(G950))*COS(RADIANS(E951))*COS(RADIANS(AQ941))))&gt;90,0,$F$4*$F$5/E950^2*(SIN(RADIANS(G950))*SIN(RADIANS(E951))+COS(RADIANS(G950))*COS(RADIANS(E951))*COS(RADIANS(AQ941))))</f>
        <v>0</v>
      </c>
      <c r="AR950" s="3">
        <f>IF(DEGREES(ACOS(SIN(RADIANS(G950))*SIN(RADIANS(E951))+COS(RADIANS(G950))*COS(RADIANS(E951))*COS(RADIANS(AR941))))&gt;90,0,$F$4*$F$5/E950^2*(SIN(RADIANS(G950))*SIN(RADIANS(E951))+COS(RADIANS(G950))*COS(RADIANS(E951))*COS(RADIANS(AR941))))</f>
        <v>0</v>
      </c>
    </row>
    <row r="951" spans="2:44" ht="15.75" customHeight="1" x14ac:dyDescent="0.2">
      <c r="B951" s="20" t="s">
        <v>737</v>
      </c>
      <c r="E951" s="3">
        <f>IF($F$8&gt;90,180-$F$8,$F$8)*SIN(RADIANS(E945))</f>
        <v>0</v>
      </c>
      <c r="G951" s="3">
        <v>10</v>
      </c>
      <c r="I951" s="3">
        <f>IF(DEGREES(ACOS(SIN(RADIANS(G951))*SIN(RADIANS(E951))+COS(RADIANS(G951))*COS(RADIANS(E951))*COS(RADIANS(I941))))&gt;90,0,$F$4*$F$5/E950^2*(SIN(RADIANS(G951))*SIN(RADIANS(E951))+COS(RADIANS(G951))*COS(RADIANS(E951))*COS(RADIANS(I941))))</f>
        <v>0</v>
      </c>
      <c r="J951" s="3">
        <f>IF(DEGREES(ACOS(SIN(RADIANS(G951))*SIN(RADIANS(E951))+COS(RADIANS(G951))*COS(RADIANS(E951))*COS(RADIANS(J941))))&gt;90,0,$F$4*$F$5/E950^2*(SIN(RADIANS(G951))*SIN(RADIANS(E951))+COS(RADIANS(G951))*COS(RADIANS(E951))*COS(RADIANS(J941))))</f>
        <v>0</v>
      </c>
      <c r="K951" s="3">
        <f>IF(DEGREES(ACOS(SIN(RADIANS(G951))*SIN(RADIANS(E951))+COS(RADIANS(G951))*COS(RADIANS(E951))*COS(RADIANS(K941))))&gt;90,0,$F$4*$F$5/E950^2*(SIN(RADIANS(G951))*SIN(RADIANS(E951))+COS(RADIANS(G951))*COS(RADIANS(E951))*COS(RADIANS(K941))))</f>
        <v>0</v>
      </c>
      <c r="L951" s="3">
        <f>IF(DEGREES(ACOS(SIN(RADIANS(G951))*SIN(RADIANS(E951))+COS(RADIANS(G951))*COS(RADIANS(E951))*COS(RADIANS(L941))))&gt;90,0,$F$4*$F$5/E950^2*(SIN(RADIANS(G951))*SIN(RADIANS(E951))+COS(RADIANS(G951))*COS(RADIANS(E951))*COS(RADIANS(L941))))</f>
        <v>0</v>
      </c>
      <c r="M951" s="3">
        <f>IF(DEGREES(ACOS(SIN(RADIANS(G951))*SIN(RADIANS(E951))+COS(RADIANS(G951))*COS(RADIANS(E951))*COS(RADIANS(M941))))&gt;90,0,$F$4*$F$5/E950^2*(SIN(RADIANS(G951))*SIN(RADIANS(E951))+COS(RADIANS(G951))*COS(RADIANS(E951))*COS(RADIANS(M941))))</f>
        <v>0</v>
      </c>
      <c r="N951" s="3">
        <f>IF(DEGREES(ACOS(SIN(RADIANS(G951))*SIN(RADIANS(E951))+COS(RADIANS(G951))*COS(RADIANS(E951))*COS(RADIANS(N941))))&gt;90,0,$F$4*$F$5/E950^2*(SIN(RADIANS(G951))*SIN(RADIANS(E951))+COS(RADIANS(G951))*COS(RADIANS(E951))*COS(RADIANS(N941))))</f>
        <v>0</v>
      </c>
      <c r="O951" s="3">
        <f>IF(DEGREES(ACOS(SIN(RADIANS(G951))*SIN(RADIANS(E951))+COS(RADIANS(G951))*COS(RADIANS(E951))*COS(RADIANS(O941))))&gt;90,0,$F$4*$F$5/E950^2*(SIN(RADIANS(G951))*SIN(RADIANS(E951))+COS(RADIANS(G951))*COS(RADIANS(E951))*COS(RADIANS(O941))))</f>
        <v>0</v>
      </c>
      <c r="P951" s="3">
        <f>IF(DEGREES(ACOS(SIN(RADIANS(G951))*SIN(RADIANS(E951))+COS(RADIANS(G951))*COS(RADIANS(E951))*COS(RADIANS(P941))))&gt;90,0,$F$4*$F$5/E950^2*(SIN(RADIANS(G951))*SIN(RADIANS(E951))+COS(RADIANS(G951))*COS(RADIANS(E951))*COS(RADIANS(P941))))</f>
        <v>0</v>
      </c>
      <c r="Q951" s="3">
        <f>IF(DEGREES(ACOS(SIN(RADIANS(G951))*SIN(RADIANS(E951))+COS(RADIANS(G951))*COS(RADIANS(E951))*COS(RADIANS(Q941))))&gt;90,0,$F$4*$F$5/E950^2*(SIN(RADIANS(G951))*SIN(RADIANS(E951))+COS(RADIANS(G951))*COS(RADIANS(E951))*COS(RADIANS(Q941))))</f>
        <v>0</v>
      </c>
      <c r="R951" s="3" t="e">
        <f>IF(DEGREES(ACOS(SIN(RADIANS(G951))*SIN(RADIANS(E951))+COS(RADIANS(G951))*COS(RADIANS(E951))*COS(RADIANS(R941))))&gt;90,0,$F$4*$F$5/E950^2*(SIN(RADIANS(G951))*SIN(RADIANS(E951))+COS(RADIANS(G951))*COS(RADIANS(E951))*COS(RADIANS(R941))))</f>
        <v>#DIV/0!</v>
      </c>
      <c r="S951" s="3" t="e">
        <f>IF(DEGREES(ACOS(SIN(RADIANS(G951))*SIN(RADIANS(E951))+COS(RADIANS(G951))*COS(RADIANS(E951))*COS(RADIANS(S941))))&gt;90,0,$F$4*$F$5/E950^2*(SIN(RADIANS(G951))*SIN(RADIANS(E951))+COS(RADIANS(G951))*COS(RADIANS(E951))*COS(RADIANS(S941))))</f>
        <v>#DIV/0!</v>
      </c>
      <c r="T951" s="3" t="e">
        <f>IF(DEGREES(ACOS(SIN(RADIANS(G951))*SIN(RADIANS(E951))+COS(RADIANS(G951))*COS(RADIANS(E951))*COS(RADIANS(T941))))&gt;90,0,$F$4*$F$5/E950^2*(SIN(RADIANS(G951))*SIN(RADIANS(E951))+COS(RADIANS(G951))*COS(RADIANS(E951))*COS(RADIANS(T941))))</f>
        <v>#DIV/0!</v>
      </c>
      <c r="U951" s="3" t="e">
        <f>IF(DEGREES(ACOS(SIN(RADIANS(G951))*SIN(RADIANS(E951))+COS(RADIANS(G951))*COS(RADIANS(E951))*COS(RADIANS(U941))))&gt;90,0,$F$4*$F$5/E950^2*(SIN(RADIANS(G951))*SIN(RADIANS(E951))+COS(RADIANS(G951))*COS(RADIANS(E951))*COS(RADIANS(U941))))</f>
        <v>#DIV/0!</v>
      </c>
      <c r="V951" s="3" t="e">
        <f>IF(DEGREES(ACOS(SIN(RADIANS(G951))*SIN(RADIANS(E951))+COS(RADIANS(G951))*COS(RADIANS(E951))*COS(RADIANS(V941))))&gt;90,0,$F$4*$F$5/E950^2*(SIN(RADIANS(G951))*SIN(RADIANS(E951))+COS(RADIANS(G951))*COS(RADIANS(E951))*COS(RADIANS(V941))))</f>
        <v>#DIV/0!</v>
      </c>
      <c r="W951" s="3" t="e">
        <f>IF(DEGREES(ACOS(SIN(RADIANS(G951))*SIN(RADIANS(E951))+COS(RADIANS(G951))*COS(RADIANS(E951))*COS(RADIANS(W941))))&gt;90,0,$F$4*$F$5/E950^2*(SIN(RADIANS(G951))*SIN(RADIANS(E951))+COS(RADIANS(G951))*COS(RADIANS(E951))*COS(RADIANS(W941))))</f>
        <v>#DIV/0!</v>
      </c>
      <c r="X951" s="3" t="e">
        <f>IF(DEGREES(ACOS(SIN(RADIANS(G951))*SIN(RADIANS(E951))+COS(RADIANS(G951))*COS(RADIANS(E951))*COS(RADIANS(X941))))&gt;90,0,$F$4*$F$5/E950^2*(SIN(RADIANS(G951))*SIN(RADIANS(E951))+COS(RADIANS(G951))*COS(RADIANS(E951))*COS(RADIANS(X941))))</f>
        <v>#DIV/0!</v>
      </c>
      <c r="Y951" s="3" t="e">
        <f>IF(DEGREES(ACOS(SIN(RADIANS(G951))*SIN(RADIANS(E951))+COS(RADIANS(G951))*COS(RADIANS(E951))*COS(RADIANS(Y941))))&gt;90,0,$F$4*$F$5/E950^2*(SIN(RADIANS(G951))*SIN(RADIANS(E951))+COS(RADIANS(G951))*COS(RADIANS(E951))*COS(RADIANS(Y941))))</f>
        <v>#DIV/0!</v>
      </c>
      <c r="Z951" s="3" t="e">
        <f>IF(DEGREES(ACOS(SIN(RADIANS(G951))*SIN(RADIANS(E951))+COS(RADIANS(G951))*COS(RADIANS(E951))*COS(RADIANS(Z941))))&gt;90,0,$F$4*$F$5/E950^2*(SIN(RADIANS(G951))*SIN(RADIANS(E951))+COS(RADIANS(G951))*COS(RADIANS(E951))*COS(RADIANS(Z941))))</f>
        <v>#DIV/0!</v>
      </c>
      <c r="AA951" s="3" t="e">
        <f>IF(DEGREES(ACOS(SIN(RADIANS(G951))*SIN(RADIANS(E951))+COS(RADIANS(G951))*COS(RADIANS(E951))*COS(RADIANS(AA941))))&gt;90,0,$F$4*$F$5/E950^2*(SIN(RADIANS(G951))*SIN(RADIANS(E951))+COS(RADIANS(G951))*COS(RADIANS(E951))*COS(RADIANS(AA941))))</f>
        <v>#DIV/0!</v>
      </c>
      <c r="AB951" s="3" t="e">
        <f>IF(DEGREES(ACOS(SIN(RADIANS(G951))*SIN(RADIANS(E951))+COS(RADIANS(G951))*COS(RADIANS(E951))*COS(RADIANS(AB941))))&gt;90,0,$F$4*$F$5/E950^2*(SIN(RADIANS(G951))*SIN(RADIANS(E951))+COS(RADIANS(G951))*COS(RADIANS(E951))*COS(RADIANS(AB941))))</f>
        <v>#DIV/0!</v>
      </c>
      <c r="AC951" s="3" t="e">
        <f>IF(DEGREES(ACOS(SIN(RADIANS(G951))*SIN(RADIANS(E951))+COS(RADIANS(G951))*COS(RADIANS(E951))*COS(RADIANS(AC941))))&gt;90,0,$F$4*$F$5/E950^2*(SIN(RADIANS(G951))*SIN(RADIANS(E951))+COS(RADIANS(G951))*COS(RADIANS(E951))*COS(RADIANS(AC941))))</f>
        <v>#DIV/0!</v>
      </c>
      <c r="AD951" s="3" t="e">
        <f>IF(DEGREES(ACOS(SIN(RADIANS(G951))*SIN(RADIANS(E951))+COS(RADIANS(G951))*COS(RADIANS(E951))*COS(RADIANS(AD941))))&gt;90,0,$F$4*$F$5/E950^2*(SIN(RADIANS(G951))*SIN(RADIANS(E951))+COS(RADIANS(G951))*COS(RADIANS(E951))*COS(RADIANS(AD941))))</f>
        <v>#DIV/0!</v>
      </c>
      <c r="AE951" s="3" t="e">
        <f>IF(DEGREES(ACOS(SIN(RADIANS(G951))*SIN(RADIANS(E951))+COS(RADIANS(G951))*COS(RADIANS(E951))*COS(RADIANS(AE941))))&gt;90,0,$F$4*$F$5/E950^2*(SIN(RADIANS(G951))*SIN(RADIANS(E951))+COS(RADIANS(G951))*COS(RADIANS(E951))*COS(RADIANS(AE941))))</f>
        <v>#DIV/0!</v>
      </c>
      <c r="AF951" s="3" t="e">
        <f>IF(DEGREES(ACOS(SIN(RADIANS(G951))*SIN(RADIANS(E951))+COS(RADIANS(G951))*COS(RADIANS(E951))*COS(RADIANS(AF941))))&gt;90,0,$F$4*$F$5/E950^2*(SIN(RADIANS(G951))*SIN(RADIANS(E951))+COS(RADIANS(G951))*COS(RADIANS(E951))*COS(RADIANS(AF941))))</f>
        <v>#DIV/0!</v>
      </c>
      <c r="AG951" s="3" t="e">
        <f>IF(DEGREES(ACOS(SIN(RADIANS(G951))*SIN(RADIANS(E951))+COS(RADIANS(G951))*COS(RADIANS(E951))*COS(RADIANS(AG941))))&gt;90,0,$F$4*$F$5/E950^2*(SIN(RADIANS(G951))*SIN(RADIANS(E951))+COS(RADIANS(G951))*COS(RADIANS(E951))*COS(RADIANS(AG941))))</f>
        <v>#DIV/0!</v>
      </c>
      <c r="AH951" s="3" t="e">
        <f>IF(DEGREES(ACOS(SIN(RADIANS(G951))*SIN(RADIANS(E951))+COS(RADIANS(G951))*COS(RADIANS(E951))*COS(RADIANS(AH941))))&gt;90,0,$F$4*$F$5/E950^2*(SIN(RADIANS(G951))*SIN(RADIANS(E951))+COS(RADIANS(G951))*COS(RADIANS(E951))*COS(RADIANS(AH941))))</f>
        <v>#DIV/0!</v>
      </c>
      <c r="AI951" s="3" t="e">
        <f>IF(DEGREES(ACOS(SIN(RADIANS(G951))*SIN(RADIANS(E951))+COS(RADIANS(G951))*COS(RADIANS(E951))*COS(RADIANS(AI941))))&gt;90,0,$F$4*$F$5/E950^2*(SIN(RADIANS(G951))*SIN(RADIANS(E951))+COS(RADIANS(G951))*COS(RADIANS(E951))*COS(RADIANS(AI941))))</f>
        <v>#DIV/0!</v>
      </c>
      <c r="AJ951" s="3" t="e">
        <f>IF(DEGREES(ACOS(SIN(RADIANS(G951))*SIN(RADIANS(E951))+COS(RADIANS(G951))*COS(RADIANS(E951))*COS(RADIANS(AJ941))))&gt;90,0,$F$4*$F$5/E950^2*(SIN(RADIANS(G951))*SIN(RADIANS(E951))+COS(RADIANS(G951))*COS(RADIANS(E951))*COS(RADIANS(AJ941))))</f>
        <v>#DIV/0!</v>
      </c>
      <c r="AK951" s="3">
        <f>IF(DEGREES(ACOS(SIN(RADIANS(G951))*SIN(RADIANS(E951))+COS(RADIANS(G951))*COS(RADIANS(E951))*COS(RADIANS(AK941))))&gt;90,0,$F$4*$F$5/E950^2*(SIN(RADIANS(G951))*SIN(RADIANS(E951))+COS(RADIANS(G951))*COS(RADIANS(E951))*COS(RADIANS(AK941))))</f>
        <v>0</v>
      </c>
      <c r="AL951" s="3">
        <f>IF(DEGREES(ACOS(SIN(RADIANS(G951))*SIN(RADIANS(E951))+COS(RADIANS(G951))*COS(RADIANS(E951))*COS(RADIANS(AL941))))&gt;90,0,$F$4*$F$5/E950^2*(SIN(RADIANS(G951))*SIN(RADIANS(E951))+COS(RADIANS(G951))*COS(RADIANS(E951))*COS(RADIANS(AL941))))</f>
        <v>0</v>
      </c>
      <c r="AM951" s="3">
        <f>IF(DEGREES(ACOS(SIN(RADIANS(G951))*SIN(RADIANS(E951))+COS(RADIANS(G951))*COS(RADIANS(E951))*COS(RADIANS(AM941))))&gt;90,0,$F$4*$F$5/E950^2*(SIN(RADIANS(G951))*SIN(RADIANS(E951))+COS(RADIANS(G951))*COS(RADIANS(E951))*COS(RADIANS(AM941))))</f>
        <v>0</v>
      </c>
      <c r="AN951" s="3">
        <f>IF(DEGREES(ACOS(SIN(RADIANS(G951))*SIN(RADIANS(E951))+COS(RADIANS(G951))*COS(RADIANS(E951))*COS(RADIANS(AN941))))&gt;90,0,$F$4*$F$5/E950^2*(SIN(RADIANS(G951))*SIN(RADIANS(E951))+COS(RADIANS(G951))*COS(RADIANS(E951))*COS(RADIANS(AN941))))</f>
        <v>0</v>
      </c>
      <c r="AO951" s="3">
        <f>IF(DEGREES(ACOS(SIN(RADIANS(G951))*SIN(RADIANS(E951))+COS(RADIANS(G951))*COS(RADIANS(E951))*COS(RADIANS(AO941))))&gt;90,0,$F$4*$F$5/E950^2*(SIN(RADIANS(G951))*SIN(RADIANS(E951))+COS(RADIANS(G951))*COS(RADIANS(E951))*COS(RADIANS(AO941))))</f>
        <v>0</v>
      </c>
      <c r="AP951" s="3">
        <f>IF(DEGREES(ACOS(SIN(RADIANS(G951))*SIN(RADIANS(E951))+COS(RADIANS(G951))*COS(RADIANS(E951))*COS(RADIANS(AP941))))&gt;90,0,$F$4*$F$5/E950^2*(SIN(RADIANS(G951))*SIN(RADIANS(E951))+COS(RADIANS(G951))*COS(RADIANS(E951))*COS(RADIANS(AP941))))</f>
        <v>0</v>
      </c>
      <c r="AQ951" s="3">
        <f>IF(DEGREES(ACOS(SIN(RADIANS(G951))*SIN(RADIANS(E951))+COS(RADIANS(G951))*COS(RADIANS(E951))*COS(RADIANS(AQ941))))&gt;90,0,$F$4*$F$5/E950^2*(SIN(RADIANS(G951))*SIN(RADIANS(E951))+COS(RADIANS(G951))*COS(RADIANS(E951))*COS(RADIANS(AQ941))))</f>
        <v>0</v>
      </c>
      <c r="AR951" s="3">
        <f>IF(DEGREES(ACOS(SIN(RADIANS(G951))*SIN(RADIANS(E951))+COS(RADIANS(G951))*COS(RADIANS(E951))*COS(RADIANS(AR941))))&gt;90,0,$F$4*$F$5/E950^2*(SIN(RADIANS(G951))*SIN(RADIANS(E951))+COS(RADIANS(G951))*COS(RADIANS(E951))*COS(RADIANS(AR941))))</f>
        <v>0</v>
      </c>
    </row>
    <row r="952" spans="2:44" ht="15.75" customHeight="1" x14ac:dyDescent="0.2">
      <c r="B952" s="20" t="s">
        <v>789</v>
      </c>
      <c r="E952" s="3">
        <f>IF($F$10=0,IF(E943&lt;360,E943,E943-360),($F$10+1)*E943)</f>
        <v>30</v>
      </c>
      <c r="G952" s="3">
        <v>0</v>
      </c>
      <c r="I952" s="3">
        <f>IF(DEGREES(ACOS(SIN(RADIANS(G952))*SIN(RADIANS(E951))+COS(RADIANS(G952))*COS(RADIANS(E951))*COS(RADIANS(I941))))&gt;90,0,$F$4*$F$5/E950^2*(SIN(RADIANS(G952))*SIN(RADIANS(E951))+COS(RADIANS(G952))*COS(RADIANS(E951))*COS(RADIANS(I941))))</f>
        <v>0</v>
      </c>
      <c r="J952" s="3">
        <f>IF(DEGREES(ACOS(SIN(RADIANS(G952))*SIN(RADIANS(E951))+COS(RADIANS(G952))*COS(RADIANS(E951))*COS(RADIANS(J941))))&gt;90,0,$F$4*$F$5/E950^2*(SIN(RADIANS(G952))*SIN(RADIANS(E951))+COS(RADIANS(G952))*COS(RADIANS(E951))*COS(RADIANS(J941))))</f>
        <v>0</v>
      </c>
      <c r="K952" s="3">
        <f>IF(DEGREES(ACOS(SIN(RADIANS(G952))*SIN(RADIANS(E951))+COS(RADIANS(G952))*COS(RADIANS(E951))*COS(RADIANS(K941))))&gt;90,0,$F$4*$F$5/E950^2*(SIN(RADIANS(G952))*SIN(RADIANS(E951))+COS(RADIANS(G952))*COS(RADIANS(E951))*COS(RADIANS(K941))))</f>
        <v>0</v>
      </c>
      <c r="L952" s="3">
        <f>IF(DEGREES(ACOS(SIN(RADIANS(G952))*SIN(RADIANS(E951))+COS(RADIANS(G952))*COS(RADIANS(E951))*COS(RADIANS(L941))))&gt;90,0,$F$4*$F$5/E950^2*(SIN(RADIANS(G952))*SIN(RADIANS(E951))+COS(RADIANS(G952))*COS(RADIANS(E951))*COS(RADIANS(L941))))</f>
        <v>0</v>
      </c>
      <c r="M952" s="3">
        <f>IF(DEGREES(ACOS(SIN(RADIANS(G952))*SIN(RADIANS(E951))+COS(RADIANS(G952))*COS(RADIANS(E951))*COS(RADIANS(M941))))&gt;90,0,$F$4*$F$5/E950^2*(SIN(RADIANS(G952))*SIN(RADIANS(E951))+COS(RADIANS(G952))*COS(RADIANS(E951))*COS(RADIANS(M941))))</f>
        <v>0</v>
      </c>
      <c r="N952" s="3">
        <f>IF(DEGREES(ACOS(SIN(RADIANS(G952))*SIN(RADIANS(E951))+COS(RADIANS(G952))*COS(RADIANS(E951))*COS(RADIANS(N941))))&gt;90,0,$F$4*$F$5/E950^2*(SIN(RADIANS(G952))*SIN(RADIANS(E951))+COS(RADIANS(G952))*COS(RADIANS(E951))*COS(RADIANS(N941))))</f>
        <v>0</v>
      </c>
      <c r="O952" s="3">
        <f>IF(DEGREES(ACOS(SIN(RADIANS(G952))*SIN(RADIANS(E951))+COS(RADIANS(G952))*COS(RADIANS(E951))*COS(RADIANS(O941))))&gt;90,0,$F$4*$F$5/E950^2*(SIN(RADIANS(G952))*SIN(RADIANS(E951))+COS(RADIANS(G952))*COS(RADIANS(E951))*COS(RADIANS(O941))))</f>
        <v>0</v>
      </c>
      <c r="P952" s="3">
        <f>IF(DEGREES(ACOS(SIN(RADIANS(G952))*SIN(RADIANS(E951))+COS(RADIANS(G952))*COS(RADIANS(E951))*COS(RADIANS(P941))))&gt;90,0,$F$4*$F$5/E950^2*(SIN(RADIANS(G952))*SIN(RADIANS(E951))+COS(RADIANS(G952))*COS(RADIANS(E951))*COS(RADIANS(P941))))</f>
        <v>0</v>
      </c>
      <c r="Q952" s="3">
        <f>IF(DEGREES(ACOS(SIN(RADIANS(G952))*SIN(RADIANS(E951))+COS(RADIANS(G952))*COS(RADIANS(E951))*COS(RADIANS(Q941))))&gt;90,0,$F$4*$F$5/E950^2*(SIN(RADIANS(G952))*SIN(RADIANS(E951))+COS(RADIANS(G952))*COS(RADIANS(E951))*COS(RADIANS(Q941))))</f>
        <v>0</v>
      </c>
      <c r="R952" s="3" t="e">
        <f>IF(DEGREES(ACOS(SIN(RADIANS(G952))*SIN(RADIANS(E951))+COS(RADIANS(G952))*COS(RADIANS(E951))*COS(RADIANS(R941))))&gt;90,0,$F$4*$F$5/E950^2*(SIN(RADIANS(G952))*SIN(RADIANS(E951))+COS(RADIANS(G952))*COS(RADIANS(E951))*COS(RADIANS(R941))))</f>
        <v>#DIV/0!</v>
      </c>
      <c r="S952" s="3" t="e">
        <f>IF(DEGREES(ACOS(SIN(RADIANS(G952))*SIN(RADIANS(E951))+COS(RADIANS(G952))*COS(RADIANS(E951))*COS(RADIANS(S941))))&gt;90,0,$F$4*$F$5/E950^2*(SIN(RADIANS(G952))*SIN(RADIANS(E951))+COS(RADIANS(G952))*COS(RADIANS(E951))*COS(RADIANS(S941))))</f>
        <v>#DIV/0!</v>
      </c>
      <c r="T952" s="3" t="e">
        <f>IF(DEGREES(ACOS(SIN(RADIANS(G952))*SIN(RADIANS(E951))+COS(RADIANS(G952))*COS(RADIANS(E951))*COS(RADIANS(T941))))&gt;90,0,$F$4*$F$5/E950^2*(SIN(RADIANS(G952))*SIN(RADIANS(E951))+COS(RADIANS(G952))*COS(RADIANS(E951))*COS(RADIANS(T941))))</f>
        <v>#DIV/0!</v>
      </c>
      <c r="U952" s="3" t="e">
        <f>IF(DEGREES(ACOS(SIN(RADIANS(G952))*SIN(RADIANS(E951))+COS(RADIANS(G952))*COS(RADIANS(E951))*COS(RADIANS(U941))))&gt;90,0,$F$4*$F$5/E950^2*(SIN(RADIANS(G952))*SIN(RADIANS(E951))+COS(RADIANS(G952))*COS(RADIANS(E951))*COS(RADIANS(U941))))</f>
        <v>#DIV/0!</v>
      </c>
      <c r="V952" s="3" t="e">
        <f>IF(DEGREES(ACOS(SIN(RADIANS(G952))*SIN(RADIANS(E951))+COS(RADIANS(G952))*COS(RADIANS(E951))*COS(RADIANS(V941))))&gt;90,0,$F$4*$F$5/E950^2*(SIN(RADIANS(G952))*SIN(RADIANS(E951))+COS(RADIANS(G952))*COS(RADIANS(E951))*COS(RADIANS(V941))))</f>
        <v>#DIV/0!</v>
      </c>
      <c r="W952" s="3" t="e">
        <f>IF(DEGREES(ACOS(SIN(RADIANS(G952))*SIN(RADIANS(E951))+COS(RADIANS(G952))*COS(RADIANS(E951))*COS(RADIANS(W941))))&gt;90,0,$F$4*$F$5/E950^2*(SIN(RADIANS(G952))*SIN(RADIANS(E951))+COS(RADIANS(G952))*COS(RADIANS(E951))*COS(RADIANS(W941))))</f>
        <v>#DIV/0!</v>
      </c>
      <c r="X952" s="3" t="e">
        <f>IF(DEGREES(ACOS(SIN(RADIANS(G952))*SIN(RADIANS(E951))+COS(RADIANS(G952))*COS(RADIANS(E951))*COS(RADIANS(X941))))&gt;90,0,$F$4*$F$5/E950^2*(SIN(RADIANS(G952))*SIN(RADIANS(E951))+COS(RADIANS(G952))*COS(RADIANS(E951))*COS(RADIANS(X941))))</f>
        <v>#DIV/0!</v>
      </c>
      <c r="Y952" s="3" t="e">
        <f>IF(DEGREES(ACOS(SIN(RADIANS(G952))*SIN(RADIANS(E951))+COS(RADIANS(G952))*COS(RADIANS(E951))*COS(RADIANS(Y941))))&gt;90,0,$F$4*$F$5/E950^2*(SIN(RADIANS(G952))*SIN(RADIANS(E951))+COS(RADIANS(G952))*COS(RADIANS(E951))*COS(RADIANS(Y941))))</f>
        <v>#DIV/0!</v>
      </c>
      <c r="Z952" s="3" t="e">
        <f>IF(DEGREES(ACOS(SIN(RADIANS(G952))*SIN(RADIANS(E951))+COS(RADIANS(G952))*COS(RADIANS(E951))*COS(RADIANS(Z941))))&gt;90,0,$F$4*$F$5/E950^2*(SIN(RADIANS(G952))*SIN(RADIANS(E951))+COS(RADIANS(G952))*COS(RADIANS(E951))*COS(RADIANS(Z941))))</f>
        <v>#DIV/0!</v>
      </c>
      <c r="AA952" s="3" t="e">
        <f>IF(DEGREES(ACOS(SIN(RADIANS(G952))*SIN(RADIANS(E951))+COS(RADIANS(G952))*COS(RADIANS(E951))*COS(RADIANS(AA941))))&gt;90,0,$F$4*$F$5/E950^2*(SIN(RADIANS(G952))*SIN(RADIANS(E951))+COS(RADIANS(G952))*COS(RADIANS(E951))*COS(RADIANS(AA941))))</f>
        <v>#DIV/0!</v>
      </c>
      <c r="AB952" s="3" t="e">
        <f>IF(DEGREES(ACOS(SIN(RADIANS(G952))*SIN(RADIANS(E951))+COS(RADIANS(G952))*COS(RADIANS(E951))*COS(RADIANS(AB941))))&gt;90,0,$F$4*$F$5/E950^2*(SIN(RADIANS(G952))*SIN(RADIANS(E951))+COS(RADIANS(G952))*COS(RADIANS(E951))*COS(RADIANS(AB941))))</f>
        <v>#DIV/0!</v>
      </c>
      <c r="AC952" s="3" t="e">
        <f>IF(DEGREES(ACOS(SIN(RADIANS(G952))*SIN(RADIANS(E951))+COS(RADIANS(G952))*COS(RADIANS(E951))*COS(RADIANS(AC941))))&gt;90,0,$F$4*$F$5/E950^2*(SIN(RADIANS(G952))*SIN(RADIANS(E951))+COS(RADIANS(G952))*COS(RADIANS(E951))*COS(RADIANS(AC941))))</f>
        <v>#DIV/0!</v>
      </c>
      <c r="AD952" s="3" t="e">
        <f>IF(DEGREES(ACOS(SIN(RADIANS(G952))*SIN(RADIANS(E951))+COS(RADIANS(G952))*COS(RADIANS(E951))*COS(RADIANS(AD941))))&gt;90,0,$F$4*$F$5/E950^2*(SIN(RADIANS(G952))*SIN(RADIANS(E951))+COS(RADIANS(G952))*COS(RADIANS(E951))*COS(RADIANS(AD941))))</f>
        <v>#DIV/0!</v>
      </c>
      <c r="AE952" s="3" t="e">
        <f>IF(DEGREES(ACOS(SIN(RADIANS(G952))*SIN(RADIANS(E951))+COS(RADIANS(G952))*COS(RADIANS(E951))*COS(RADIANS(AE941))))&gt;90,0,$F$4*$F$5/E950^2*(SIN(RADIANS(G952))*SIN(RADIANS(E951))+COS(RADIANS(G952))*COS(RADIANS(E951))*COS(RADIANS(AE941))))</f>
        <v>#DIV/0!</v>
      </c>
      <c r="AF952" s="3" t="e">
        <f>IF(DEGREES(ACOS(SIN(RADIANS(G952))*SIN(RADIANS(E951))+COS(RADIANS(G952))*COS(RADIANS(E951))*COS(RADIANS(AF941))))&gt;90,0,$F$4*$F$5/E950^2*(SIN(RADIANS(G952))*SIN(RADIANS(E951))+COS(RADIANS(G952))*COS(RADIANS(E951))*COS(RADIANS(AF941))))</f>
        <v>#DIV/0!</v>
      </c>
      <c r="AG952" s="3" t="e">
        <f>IF(DEGREES(ACOS(SIN(RADIANS(G952))*SIN(RADIANS(E951))+COS(RADIANS(G952))*COS(RADIANS(E951))*COS(RADIANS(AG941))))&gt;90,0,$F$4*$F$5/E950^2*(SIN(RADIANS(G952))*SIN(RADIANS(E951))+COS(RADIANS(G952))*COS(RADIANS(E951))*COS(RADIANS(AG941))))</f>
        <v>#DIV/0!</v>
      </c>
      <c r="AH952" s="3" t="e">
        <f>IF(DEGREES(ACOS(SIN(RADIANS(G952))*SIN(RADIANS(E951))+COS(RADIANS(G952))*COS(RADIANS(E951))*COS(RADIANS(AH941))))&gt;90,0,$F$4*$F$5/E950^2*(SIN(RADIANS(G952))*SIN(RADIANS(E951))+COS(RADIANS(G952))*COS(RADIANS(E951))*COS(RADIANS(AH941))))</f>
        <v>#DIV/0!</v>
      </c>
      <c r="AI952" s="3" t="e">
        <f>IF(DEGREES(ACOS(SIN(RADIANS(G952))*SIN(RADIANS(E951))+COS(RADIANS(G952))*COS(RADIANS(E951))*COS(RADIANS(AI941))))&gt;90,0,$F$4*$F$5/E950^2*(SIN(RADIANS(G952))*SIN(RADIANS(E951))+COS(RADIANS(G952))*COS(RADIANS(E951))*COS(RADIANS(AI941))))</f>
        <v>#DIV/0!</v>
      </c>
      <c r="AJ952" s="3" t="e">
        <f>IF(DEGREES(ACOS(SIN(RADIANS(G952))*SIN(RADIANS(E951))+COS(RADIANS(G952))*COS(RADIANS(E951))*COS(RADIANS(AJ941))))&gt;90,0,$F$4*$F$5/E950^2*(SIN(RADIANS(G952))*SIN(RADIANS(E951))+COS(RADIANS(G952))*COS(RADIANS(E951))*COS(RADIANS(AJ941))))</f>
        <v>#DIV/0!</v>
      </c>
      <c r="AK952" s="3">
        <f>IF(DEGREES(ACOS(SIN(RADIANS(G952))*SIN(RADIANS(E951))+COS(RADIANS(G952))*COS(RADIANS(E951))*COS(RADIANS(AK941))))&gt;90,0,$F$4*$F$5/E950^2*(SIN(RADIANS(G952))*SIN(RADIANS(E951))+COS(RADIANS(G952))*COS(RADIANS(E951))*COS(RADIANS(AK941))))</f>
        <v>0</v>
      </c>
      <c r="AL952" s="3">
        <f>IF(DEGREES(ACOS(SIN(RADIANS(G952))*SIN(RADIANS(E951))+COS(RADIANS(G952))*COS(RADIANS(E951))*COS(RADIANS(AL941))))&gt;90,0,$F$4*$F$5/E950^2*(SIN(RADIANS(G952))*SIN(RADIANS(E951))+COS(RADIANS(G952))*COS(RADIANS(E951))*COS(RADIANS(AL941))))</f>
        <v>0</v>
      </c>
      <c r="AM952" s="3">
        <f>IF(DEGREES(ACOS(SIN(RADIANS(G952))*SIN(RADIANS(E951))+COS(RADIANS(G952))*COS(RADIANS(E951))*COS(RADIANS(AM941))))&gt;90,0,$F$4*$F$5/E950^2*(SIN(RADIANS(G952))*SIN(RADIANS(E951))+COS(RADIANS(G952))*COS(RADIANS(E951))*COS(RADIANS(AM941))))</f>
        <v>0</v>
      </c>
      <c r="AN952" s="3">
        <f>IF(DEGREES(ACOS(SIN(RADIANS(G952))*SIN(RADIANS(E951))+COS(RADIANS(G952))*COS(RADIANS(E951))*COS(RADIANS(AN941))))&gt;90,0,$F$4*$F$5/E950^2*(SIN(RADIANS(G952))*SIN(RADIANS(E951))+COS(RADIANS(G952))*COS(RADIANS(E951))*COS(RADIANS(AN941))))</f>
        <v>0</v>
      </c>
      <c r="AO952" s="3">
        <f>IF(DEGREES(ACOS(SIN(RADIANS(G952))*SIN(RADIANS(E951))+COS(RADIANS(G952))*COS(RADIANS(E951))*COS(RADIANS(AO941))))&gt;90,0,$F$4*$F$5/E950^2*(SIN(RADIANS(G952))*SIN(RADIANS(E951))+COS(RADIANS(G952))*COS(RADIANS(E951))*COS(RADIANS(AO941))))</f>
        <v>0</v>
      </c>
      <c r="AP952" s="3">
        <f>IF(DEGREES(ACOS(SIN(RADIANS(G952))*SIN(RADIANS(E951))+COS(RADIANS(G952))*COS(RADIANS(E951))*COS(RADIANS(AP941))))&gt;90,0,$F$4*$F$5/E950^2*(SIN(RADIANS(G952))*SIN(RADIANS(E951))+COS(RADIANS(G952))*COS(RADIANS(E951))*COS(RADIANS(AP941))))</f>
        <v>0</v>
      </c>
      <c r="AQ952" s="3">
        <f>IF(DEGREES(ACOS(SIN(RADIANS(G952))*SIN(RADIANS(E951))+COS(RADIANS(G952))*COS(RADIANS(E951))*COS(RADIANS(AQ941))))&gt;90,0,$F$4*$F$5/E950^2*(SIN(RADIANS(G952))*SIN(RADIANS(E951))+COS(RADIANS(G952))*COS(RADIANS(E951))*COS(RADIANS(AQ941))))</f>
        <v>0</v>
      </c>
      <c r="AR952" s="3">
        <f>IF(DEGREES(ACOS(SIN(RADIANS(G952))*SIN(RADIANS(E951))+COS(RADIANS(G952))*COS(RADIANS(E951))*COS(RADIANS(AR941))))&gt;90,0,$F$4*$F$5/E950^2*(SIN(RADIANS(G952))*SIN(RADIANS(E951))+COS(RADIANS(G952))*COS(RADIANS(E951))*COS(RADIANS(AR941))))</f>
        <v>0</v>
      </c>
    </row>
    <row r="953" spans="2:44" ht="15.75" customHeight="1" x14ac:dyDescent="0.2">
      <c r="B953" s="20" t="s">
        <v>790</v>
      </c>
      <c r="E953" s="3">
        <f>E952-E944-360*ROUNDDOWN((E952-E944)/360,0)</f>
        <v>0</v>
      </c>
      <c r="G953" s="3">
        <v>-10</v>
      </c>
      <c r="I953" s="3">
        <f>IF(DEGREES(ACOS(SIN(RADIANS(G953))*SIN(RADIANS(E951))+COS(RADIANS(G953))*COS(RADIANS(E951))*COS(RADIANS(I941))))&gt;90,0,$F$4*$F$5/E950^2*(SIN(RADIANS(G953))*SIN(RADIANS(E951))+COS(RADIANS(G953))*COS(RADIANS(E951))*COS(RADIANS(I941))))</f>
        <v>0</v>
      </c>
      <c r="J953" s="3">
        <f>IF(DEGREES(ACOS(SIN(RADIANS(G953))*SIN(RADIANS(E951))+COS(RADIANS(G953))*COS(RADIANS(E951))*COS(RADIANS(J941))))&gt;90,0,$F$4*$F$5/E950^2*(SIN(RADIANS(G953))*SIN(RADIANS(E951))+COS(RADIANS(G953))*COS(RADIANS(E951))*COS(RADIANS(J941))))</f>
        <v>0</v>
      </c>
      <c r="K953" s="3">
        <f>IF(DEGREES(ACOS(SIN(RADIANS(G953))*SIN(RADIANS(E951))+COS(RADIANS(G953))*COS(RADIANS(E951))*COS(RADIANS(K941))))&gt;90,0,$F$4*$F$5/E950^2*(SIN(RADIANS(G953))*SIN(RADIANS(E951))+COS(RADIANS(G953))*COS(RADIANS(E951))*COS(RADIANS(K941))))</f>
        <v>0</v>
      </c>
      <c r="L953" s="3">
        <f>IF(DEGREES(ACOS(SIN(RADIANS(G953))*SIN(RADIANS(E951))+COS(RADIANS(G953))*COS(RADIANS(E951))*COS(RADIANS(L941))))&gt;90,0,$F$4*$F$5/E950^2*(SIN(RADIANS(G953))*SIN(RADIANS(E951))+COS(RADIANS(G953))*COS(RADIANS(E951))*COS(RADIANS(L941))))</f>
        <v>0</v>
      </c>
      <c r="M953" s="3">
        <f>IF(DEGREES(ACOS(SIN(RADIANS(G953))*SIN(RADIANS(E951))+COS(RADIANS(G953))*COS(RADIANS(E951))*COS(RADIANS(M941))))&gt;90,0,$F$4*$F$5/E950^2*(SIN(RADIANS(G953))*SIN(RADIANS(E951))+COS(RADIANS(G953))*COS(RADIANS(E951))*COS(RADIANS(M941))))</f>
        <v>0</v>
      </c>
      <c r="N953" s="3">
        <f>IF(DEGREES(ACOS(SIN(RADIANS(G953))*SIN(RADIANS(E951))+COS(RADIANS(G953))*COS(RADIANS(E951))*COS(RADIANS(N941))))&gt;90,0,$F$4*$F$5/E950^2*(SIN(RADIANS(G953))*SIN(RADIANS(E951))+COS(RADIANS(G953))*COS(RADIANS(E951))*COS(RADIANS(N941))))</f>
        <v>0</v>
      </c>
      <c r="O953" s="3">
        <f>IF(DEGREES(ACOS(SIN(RADIANS(G953))*SIN(RADIANS(E951))+COS(RADIANS(G953))*COS(RADIANS(E951))*COS(RADIANS(O941))))&gt;90,0,$F$4*$F$5/E950^2*(SIN(RADIANS(G953))*SIN(RADIANS(E951))+COS(RADIANS(G953))*COS(RADIANS(E951))*COS(RADIANS(O941))))</f>
        <v>0</v>
      </c>
      <c r="P953" s="3">
        <f>IF(DEGREES(ACOS(SIN(RADIANS(G953))*SIN(RADIANS(E951))+COS(RADIANS(G953))*COS(RADIANS(E951))*COS(RADIANS(P941))))&gt;90,0,$F$4*$F$5/E950^2*(SIN(RADIANS(G953))*SIN(RADIANS(E951))+COS(RADIANS(G953))*COS(RADIANS(E951))*COS(RADIANS(P941))))</f>
        <v>0</v>
      </c>
      <c r="Q953" s="3">
        <f>IF(DEGREES(ACOS(SIN(RADIANS(G953))*SIN(RADIANS(E951))+COS(RADIANS(G953))*COS(RADIANS(E951))*COS(RADIANS(Q941))))&gt;90,0,$F$4*$F$5/E950^2*(SIN(RADIANS(G953))*SIN(RADIANS(E951))+COS(RADIANS(G953))*COS(RADIANS(E951))*COS(RADIANS(Q941))))</f>
        <v>0</v>
      </c>
      <c r="R953" s="3" t="e">
        <f>IF(DEGREES(ACOS(SIN(RADIANS(G953))*SIN(RADIANS(E951))+COS(RADIANS(G953))*COS(RADIANS(E951))*COS(RADIANS(R941))))&gt;90,0,$F$4*$F$5/E950^2*(SIN(RADIANS(G953))*SIN(RADIANS(E951))+COS(RADIANS(G953))*COS(RADIANS(E951))*COS(RADIANS(R941))))</f>
        <v>#DIV/0!</v>
      </c>
      <c r="S953" s="3" t="e">
        <f>IF(DEGREES(ACOS(SIN(RADIANS(G953))*SIN(RADIANS(E951))+COS(RADIANS(G953))*COS(RADIANS(E951))*COS(RADIANS(S941))))&gt;90,0,$F$4*$F$5/E950^2*(SIN(RADIANS(G953))*SIN(RADIANS(E951))+COS(RADIANS(G953))*COS(RADIANS(E951))*COS(RADIANS(S941))))</f>
        <v>#DIV/0!</v>
      </c>
      <c r="T953" s="3" t="e">
        <f>IF(DEGREES(ACOS(SIN(RADIANS(G953))*SIN(RADIANS(E951))+COS(RADIANS(G953))*COS(RADIANS(E951))*COS(RADIANS(T941))))&gt;90,0,$F$4*$F$5/E950^2*(SIN(RADIANS(G953))*SIN(RADIANS(E951))+COS(RADIANS(G953))*COS(RADIANS(E951))*COS(RADIANS(T941))))</f>
        <v>#DIV/0!</v>
      </c>
      <c r="U953" s="3" t="e">
        <f>IF(DEGREES(ACOS(SIN(RADIANS(G953))*SIN(RADIANS(E951))+COS(RADIANS(G953))*COS(RADIANS(E951))*COS(RADIANS(U941))))&gt;90,0,$F$4*$F$5/E950^2*(SIN(RADIANS(G953))*SIN(RADIANS(E951))+COS(RADIANS(G953))*COS(RADIANS(E951))*COS(RADIANS(U941))))</f>
        <v>#DIV/0!</v>
      </c>
      <c r="V953" s="3" t="e">
        <f>IF(DEGREES(ACOS(SIN(RADIANS(G953))*SIN(RADIANS(E951))+COS(RADIANS(G953))*COS(RADIANS(E951))*COS(RADIANS(V941))))&gt;90,0,$F$4*$F$5/E950^2*(SIN(RADIANS(G953))*SIN(RADIANS(E951))+COS(RADIANS(G953))*COS(RADIANS(E951))*COS(RADIANS(V941))))</f>
        <v>#DIV/0!</v>
      </c>
      <c r="W953" s="3" t="e">
        <f>IF(DEGREES(ACOS(SIN(RADIANS(G953))*SIN(RADIANS(E951))+COS(RADIANS(G953))*COS(RADIANS(E951))*COS(RADIANS(W941))))&gt;90,0,$F$4*$F$5/E950^2*(SIN(RADIANS(G953))*SIN(RADIANS(E951))+COS(RADIANS(G953))*COS(RADIANS(E951))*COS(RADIANS(W941))))</f>
        <v>#DIV/0!</v>
      </c>
      <c r="X953" s="3" t="e">
        <f>IF(DEGREES(ACOS(SIN(RADIANS(G953))*SIN(RADIANS(E951))+COS(RADIANS(G953))*COS(RADIANS(E951))*COS(RADIANS(X941))))&gt;90,0,$F$4*$F$5/E950^2*(SIN(RADIANS(G953))*SIN(RADIANS(E951))+COS(RADIANS(G953))*COS(RADIANS(E951))*COS(RADIANS(X941))))</f>
        <v>#DIV/0!</v>
      </c>
      <c r="Y953" s="3" t="e">
        <f>IF(DEGREES(ACOS(SIN(RADIANS(G953))*SIN(RADIANS(E951))+COS(RADIANS(G953))*COS(RADIANS(E951))*COS(RADIANS(Y941))))&gt;90,0,$F$4*$F$5/E950^2*(SIN(RADIANS(G953))*SIN(RADIANS(E951))+COS(RADIANS(G953))*COS(RADIANS(E951))*COS(RADIANS(Y941))))</f>
        <v>#DIV/0!</v>
      </c>
      <c r="Z953" s="3" t="e">
        <f>IF(DEGREES(ACOS(SIN(RADIANS(G953))*SIN(RADIANS(E951))+COS(RADIANS(G953))*COS(RADIANS(E951))*COS(RADIANS(Z941))))&gt;90,0,$F$4*$F$5/E950^2*(SIN(RADIANS(G953))*SIN(RADIANS(E951))+COS(RADIANS(G953))*COS(RADIANS(E951))*COS(RADIANS(Z941))))</f>
        <v>#DIV/0!</v>
      </c>
      <c r="AA953" s="3" t="e">
        <f>IF(DEGREES(ACOS(SIN(RADIANS(G953))*SIN(RADIANS(E951))+COS(RADIANS(G953))*COS(RADIANS(E951))*COS(RADIANS(AA941))))&gt;90,0,$F$4*$F$5/E950^2*(SIN(RADIANS(G953))*SIN(RADIANS(E951))+COS(RADIANS(G953))*COS(RADIANS(E951))*COS(RADIANS(AA941))))</f>
        <v>#DIV/0!</v>
      </c>
      <c r="AB953" s="3" t="e">
        <f>IF(DEGREES(ACOS(SIN(RADIANS(G953))*SIN(RADIANS(E951))+COS(RADIANS(G953))*COS(RADIANS(E951))*COS(RADIANS(AB941))))&gt;90,0,$F$4*$F$5/E950^2*(SIN(RADIANS(G953))*SIN(RADIANS(E951))+COS(RADIANS(G953))*COS(RADIANS(E951))*COS(RADIANS(AB941))))</f>
        <v>#DIV/0!</v>
      </c>
      <c r="AC953" s="3" t="e">
        <f>IF(DEGREES(ACOS(SIN(RADIANS(G953))*SIN(RADIANS(E951))+COS(RADIANS(G953))*COS(RADIANS(E951))*COS(RADIANS(AC941))))&gt;90,0,$F$4*$F$5/E950^2*(SIN(RADIANS(G953))*SIN(RADIANS(E951))+COS(RADIANS(G953))*COS(RADIANS(E951))*COS(RADIANS(AC941))))</f>
        <v>#DIV/0!</v>
      </c>
      <c r="AD953" s="3" t="e">
        <f>IF(DEGREES(ACOS(SIN(RADIANS(G953))*SIN(RADIANS(E951))+COS(RADIANS(G953))*COS(RADIANS(E951))*COS(RADIANS(AD941))))&gt;90,0,$F$4*$F$5/E950^2*(SIN(RADIANS(G953))*SIN(RADIANS(E951))+COS(RADIANS(G953))*COS(RADIANS(E951))*COS(RADIANS(AD941))))</f>
        <v>#DIV/0!</v>
      </c>
      <c r="AE953" s="3" t="e">
        <f>IF(DEGREES(ACOS(SIN(RADIANS(G953))*SIN(RADIANS(E951))+COS(RADIANS(G953))*COS(RADIANS(E951))*COS(RADIANS(AE941))))&gt;90,0,$F$4*$F$5/E950^2*(SIN(RADIANS(G953))*SIN(RADIANS(E951))+COS(RADIANS(G953))*COS(RADIANS(E951))*COS(RADIANS(AE941))))</f>
        <v>#DIV/0!</v>
      </c>
      <c r="AF953" s="3" t="e">
        <f>IF(DEGREES(ACOS(SIN(RADIANS(G953))*SIN(RADIANS(E951))+COS(RADIANS(G953))*COS(RADIANS(E951))*COS(RADIANS(AF941))))&gt;90,0,$F$4*$F$5/E950^2*(SIN(RADIANS(G953))*SIN(RADIANS(E951))+COS(RADIANS(G953))*COS(RADIANS(E951))*COS(RADIANS(AF941))))</f>
        <v>#DIV/0!</v>
      </c>
      <c r="AG953" s="3" t="e">
        <f>IF(DEGREES(ACOS(SIN(RADIANS(G953))*SIN(RADIANS(E951))+COS(RADIANS(G953))*COS(RADIANS(E951))*COS(RADIANS(AG941))))&gt;90,0,$F$4*$F$5/E950^2*(SIN(RADIANS(G953))*SIN(RADIANS(E951))+COS(RADIANS(G953))*COS(RADIANS(E951))*COS(RADIANS(AG941))))</f>
        <v>#DIV/0!</v>
      </c>
      <c r="AH953" s="3" t="e">
        <f>IF(DEGREES(ACOS(SIN(RADIANS(G953))*SIN(RADIANS(E951))+COS(RADIANS(G953))*COS(RADIANS(E951))*COS(RADIANS(AH941))))&gt;90,0,$F$4*$F$5/E950^2*(SIN(RADIANS(G953))*SIN(RADIANS(E951))+COS(RADIANS(G953))*COS(RADIANS(E951))*COS(RADIANS(AH941))))</f>
        <v>#DIV/0!</v>
      </c>
      <c r="AI953" s="3" t="e">
        <f>IF(DEGREES(ACOS(SIN(RADIANS(G953))*SIN(RADIANS(E951))+COS(RADIANS(G953))*COS(RADIANS(E951))*COS(RADIANS(AI941))))&gt;90,0,$F$4*$F$5/E950^2*(SIN(RADIANS(G953))*SIN(RADIANS(E951))+COS(RADIANS(G953))*COS(RADIANS(E951))*COS(RADIANS(AI941))))</f>
        <v>#DIV/0!</v>
      </c>
      <c r="AJ953" s="3" t="e">
        <f>IF(DEGREES(ACOS(SIN(RADIANS(G953))*SIN(RADIANS(E951))+COS(RADIANS(G953))*COS(RADIANS(E951))*COS(RADIANS(AJ941))))&gt;90,0,$F$4*$F$5/E950^2*(SIN(RADIANS(G953))*SIN(RADIANS(E951))+COS(RADIANS(G953))*COS(RADIANS(E951))*COS(RADIANS(AJ941))))</f>
        <v>#DIV/0!</v>
      </c>
      <c r="AK953" s="3">
        <f>IF(DEGREES(ACOS(SIN(RADIANS(G953))*SIN(RADIANS(E951))+COS(RADIANS(G953))*COS(RADIANS(E951))*COS(RADIANS(AK941))))&gt;90,0,$F$4*$F$5/E950^2*(SIN(RADIANS(G953))*SIN(RADIANS(E951))+COS(RADIANS(G953))*COS(RADIANS(E951))*COS(RADIANS(AK941))))</f>
        <v>0</v>
      </c>
      <c r="AL953" s="3">
        <f>IF(DEGREES(ACOS(SIN(RADIANS(G953))*SIN(RADIANS(E951))+COS(RADIANS(G953))*COS(RADIANS(E951))*COS(RADIANS(AL941))))&gt;90,0,$F$4*$F$5/E950^2*(SIN(RADIANS(G953))*SIN(RADIANS(E951))+COS(RADIANS(G953))*COS(RADIANS(E951))*COS(RADIANS(AL941))))</f>
        <v>0</v>
      </c>
      <c r="AM953" s="3">
        <f>IF(DEGREES(ACOS(SIN(RADIANS(G953))*SIN(RADIANS(E951))+COS(RADIANS(G953))*COS(RADIANS(E951))*COS(RADIANS(AM941))))&gt;90,0,$F$4*$F$5/E950^2*(SIN(RADIANS(G953))*SIN(RADIANS(E951))+COS(RADIANS(G953))*COS(RADIANS(E951))*COS(RADIANS(AM941))))</f>
        <v>0</v>
      </c>
      <c r="AN953" s="3">
        <f>IF(DEGREES(ACOS(SIN(RADIANS(G953))*SIN(RADIANS(E951))+COS(RADIANS(G953))*COS(RADIANS(E951))*COS(RADIANS(AN941))))&gt;90,0,$F$4*$F$5/E950^2*(SIN(RADIANS(G953))*SIN(RADIANS(E951))+COS(RADIANS(G953))*COS(RADIANS(E951))*COS(RADIANS(AN941))))</f>
        <v>0</v>
      </c>
      <c r="AO953" s="3">
        <f>IF(DEGREES(ACOS(SIN(RADIANS(G953))*SIN(RADIANS(E951))+COS(RADIANS(G953))*COS(RADIANS(E951))*COS(RADIANS(AO941))))&gt;90,0,$F$4*$F$5/E950^2*(SIN(RADIANS(G953))*SIN(RADIANS(E951))+COS(RADIANS(G953))*COS(RADIANS(E951))*COS(RADIANS(AO941))))</f>
        <v>0</v>
      </c>
      <c r="AP953" s="3">
        <f>IF(DEGREES(ACOS(SIN(RADIANS(G953))*SIN(RADIANS(E951))+COS(RADIANS(G953))*COS(RADIANS(E951))*COS(RADIANS(AP941))))&gt;90,0,$F$4*$F$5/E950^2*(SIN(RADIANS(G953))*SIN(RADIANS(E951))+COS(RADIANS(G953))*COS(RADIANS(E951))*COS(RADIANS(AP941))))</f>
        <v>0</v>
      </c>
      <c r="AQ953" s="3">
        <f>IF(DEGREES(ACOS(SIN(RADIANS(G953))*SIN(RADIANS(E951))+COS(RADIANS(G953))*COS(RADIANS(E951))*COS(RADIANS(AQ941))))&gt;90,0,$F$4*$F$5/E950^2*(SIN(RADIANS(G953))*SIN(RADIANS(E951))+COS(RADIANS(G953))*COS(RADIANS(E951))*COS(RADIANS(AQ941))))</f>
        <v>0</v>
      </c>
      <c r="AR953" s="3">
        <f>IF(DEGREES(ACOS(SIN(RADIANS(G953))*SIN(RADIANS(E951))+COS(RADIANS(G953))*COS(RADIANS(E951))*COS(RADIANS(AR941))))&gt;90,0,$F$4*$F$5/E950^2*(SIN(RADIANS(G953))*SIN(RADIANS(E951))+COS(RADIANS(G953))*COS(RADIANS(E951))*COS(RADIANS(AR941))))</f>
        <v>0</v>
      </c>
    </row>
    <row r="954" spans="2:44" ht="15.75" customHeight="1" x14ac:dyDescent="0.2">
      <c r="G954" s="3">
        <v>-20</v>
      </c>
      <c r="I954" s="3">
        <f>IF(DEGREES(ACOS(SIN(RADIANS(G954))*SIN(RADIANS(E951))+COS(RADIANS(G954))*COS(RADIANS(E951))*COS(RADIANS(I941))))&gt;90,0,$F$4*$F$5/E950^2*(SIN(RADIANS(G954))*SIN(RADIANS(E951))+COS(RADIANS(G954))*COS(RADIANS(E951))*COS(RADIANS(I941))))</f>
        <v>0</v>
      </c>
      <c r="J954" s="3">
        <f>IF(DEGREES(ACOS(SIN(RADIANS(G954))*SIN(RADIANS(E951))+COS(RADIANS(G954))*COS(RADIANS(E951))*COS(RADIANS(J941))))&gt;90,0,$F$4*$F$5/E950^2*(SIN(RADIANS(G954))*SIN(RADIANS(E951))+COS(RADIANS(G954))*COS(RADIANS(E951))*COS(RADIANS(J941))))</f>
        <v>0</v>
      </c>
      <c r="K954" s="3">
        <f>IF(DEGREES(ACOS(SIN(RADIANS(G954))*SIN(RADIANS(E951))+COS(RADIANS(G954))*COS(RADIANS(E951))*COS(RADIANS(K941))))&gt;90,0,$F$4*$F$5/E950^2*(SIN(RADIANS(G954))*SIN(RADIANS(E951))+COS(RADIANS(G954))*COS(RADIANS(E951))*COS(RADIANS(K941))))</f>
        <v>0</v>
      </c>
      <c r="L954" s="3">
        <f>IF(DEGREES(ACOS(SIN(RADIANS(G954))*SIN(RADIANS(E951))+COS(RADIANS(G954))*COS(RADIANS(E951))*COS(RADIANS(L941))))&gt;90,0,$F$4*$F$5/E950^2*(SIN(RADIANS(G954))*SIN(RADIANS(E951))+COS(RADIANS(G954))*COS(RADIANS(E951))*COS(RADIANS(L941))))</f>
        <v>0</v>
      </c>
      <c r="M954" s="3">
        <f>IF(DEGREES(ACOS(SIN(RADIANS(G954))*SIN(RADIANS(E951))+COS(RADIANS(G954))*COS(RADIANS(E951))*COS(RADIANS(M941))))&gt;90,0,$F$4*$F$5/E950^2*(SIN(RADIANS(G954))*SIN(RADIANS(E951))+COS(RADIANS(G954))*COS(RADIANS(E951))*COS(RADIANS(M941))))</f>
        <v>0</v>
      </c>
      <c r="N954" s="3">
        <f>IF(DEGREES(ACOS(SIN(RADIANS(G954))*SIN(RADIANS(E951))+COS(RADIANS(G954))*COS(RADIANS(E951))*COS(RADIANS(N941))))&gt;90,0,$F$4*$F$5/E950^2*(SIN(RADIANS(G954))*SIN(RADIANS(E951))+COS(RADIANS(G954))*COS(RADIANS(E951))*COS(RADIANS(N941))))</f>
        <v>0</v>
      </c>
      <c r="O954" s="3">
        <f>IF(DEGREES(ACOS(SIN(RADIANS(G954))*SIN(RADIANS(E951))+COS(RADIANS(G954))*COS(RADIANS(E951))*COS(RADIANS(O941))))&gt;90,0,$F$4*$F$5/E950^2*(SIN(RADIANS(G954))*SIN(RADIANS(E951))+COS(RADIANS(G954))*COS(RADIANS(E951))*COS(RADIANS(O941))))</f>
        <v>0</v>
      </c>
      <c r="P954" s="3">
        <f>IF(DEGREES(ACOS(SIN(RADIANS(G954))*SIN(RADIANS(E951))+COS(RADIANS(G954))*COS(RADIANS(E951))*COS(RADIANS(P941))))&gt;90,0,$F$4*$F$5/E950^2*(SIN(RADIANS(G954))*SIN(RADIANS(E951))+COS(RADIANS(G954))*COS(RADIANS(E951))*COS(RADIANS(P941))))</f>
        <v>0</v>
      </c>
      <c r="Q954" s="3">
        <f>IF(DEGREES(ACOS(SIN(RADIANS(G954))*SIN(RADIANS(E951))+COS(RADIANS(G954))*COS(RADIANS(E951))*COS(RADIANS(Q941))))&gt;90,0,$F$4*$F$5/E950^2*(SIN(RADIANS(G954))*SIN(RADIANS(E951))+COS(RADIANS(G954))*COS(RADIANS(E951))*COS(RADIANS(Q941))))</f>
        <v>0</v>
      </c>
      <c r="R954" s="3" t="e">
        <f>IF(DEGREES(ACOS(SIN(RADIANS(G954))*SIN(RADIANS(E951))+COS(RADIANS(G954))*COS(RADIANS(E951))*COS(RADIANS(R941))))&gt;90,0,$F$4*$F$5/E950^2*(SIN(RADIANS(G954))*SIN(RADIANS(E951))+COS(RADIANS(G954))*COS(RADIANS(E951))*COS(RADIANS(R941))))</f>
        <v>#DIV/0!</v>
      </c>
      <c r="S954" s="3" t="e">
        <f>IF(DEGREES(ACOS(SIN(RADIANS(G954))*SIN(RADIANS(E951))+COS(RADIANS(G954))*COS(RADIANS(E951))*COS(RADIANS(S941))))&gt;90,0,$F$4*$F$5/E950^2*(SIN(RADIANS(G954))*SIN(RADIANS(E951))+COS(RADIANS(G954))*COS(RADIANS(E951))*COS(RADIANS(S941))))</f>
        <v>#DIV/0!</v>
      </c>
      <c r="T954" s="3" t="e">
        <f>IF(DEGREES(ACOS(SIN(RADIANS(G954))*SIN(RADIANS(E951))+COS(RADIANS(G954))*COS(RADIANS(E951))*COS(RADIANS(T941))))&gt;90,0,$F$4*$F$5/E950^2*(SIN(RADIANS(G954))*SIN(RADIANS(E951))+COS(RADIANS(G954))*COS(RADIANS(E951))*COS(RADIANS(T941))))</f>
        <v>#DIV/0!</v>
      </c>
      <c r="U954" s="3" t="e">
        <f>IF(DEGREES(ACOS(SIN(RADIANS(G954))*SIN(RADIANS(E951))+COS(RADIANS(G954))*COS(RADIANS(E951))*COS(RADIANS(U941))))&gt;90,0,$F$4*$F$5/E950^2*(SIN(RADIANS(G954))*SIN(RADIANS(E951))+COS(RADIANS(G954))*COS(RADIANS(E951))*COS(RADIANS(U941))))</f>
        <v>#DIV/0!</v>
      </c>
      <c r="V954" s="3" t="e">
        <f>IF(DEGREES(ACOS(SIN(RADIANS(G954))*SIN(RADIANS(E951))+COS(RADIANS(G954))*COS(RADIANS(E951))*COS(RADIANS(V941))))&gt;90,0,$F$4*$F$5/E950^2*(SIN(RADIANS(G954))*SIN(RADIANS(E951))+COS(RADIANS(G954))*COS(RADIANS(E951))*COS(RADIANS(V941))))</f>
        <v>#DIV/0!</v>
      </c>
      <c r="W954" s="3" t="e">
        <f>IF(DEGREES(ACOS(SIN(RADIANS(G954))*SIN(RADIANS(E951))+COS(RADIANS(G954))*COS(RADIANS(E951))*COS(RADIANS(W941))))&gt;90,0,$F$4*$F$5/E950^2*(SIN(RADIANS(G954))*SIN(RADIANS(E951))+COS(RADIANS(G954))*COS(RADIANS(E951))*COS(RADIANS(W941))))</f>
        <v>#DIV/0!</v>
      </c>
      <c r="X954" s="3" t="e">
        <f>IF(DEGREES(ACOS(SIN(RADIANS(G954))*SIN(RADIANS(E951))+COS(RADIANS(G954))*COS(RADIANS(E951))*COS(RADIANS(X941))))&gt;90,0,$F$4*$F$5/E950^2*(SIN(RADIANS(G954))*SIN(RADIANS(E951))+COS(RADIANS(G954))*COS(RADIANS(E951))*COS(RADIANS(X941))))</f>
        <v>#DIV/0!</v>
      </c>
      <c r="Y954" s="3" t="e">
        <f>IF(DEGREES(ACOS(SIN(RADIANS(G954))*SIN(RADIANS(E951))+COS(RADIANS(G954))*COS(RADIANS(E951))*COS(RADIANS(Y941))))&gt;90,0,$F$4*$F$5/E950^2*(SIN(RADIANS(G954))*SIN(RADIANS(E951))+COS(RADIANS(G954))*COS(RADIANS(E951))*COS(RADIANS(Y941))))</f>
        <v>#DIV/0!</v>
      </c>
      <c r="Z954" s="3" t="e">
        <f>IF(DEGREES(ACOS(SIN(RADIANS(G954))*SIN(RADIANS(E951))+COS(RADIANS(G954))*COS(RADIANS(E951))*COS(RADIANS(Z941))))&gt;90,0,$F$4*$F$5/E950^2*(SIN(RADIANS(G954))*SIN(RADIANS(E951))+COS(RADIANS(G954))*COS(RADIANS(E951))*COS(RADIANS(Z941))))</f>
        <v>#DIV/0!</v>
      </c>
      <c r="AA954" s="3" t="e">
        <f>IF(DEGREES(ACOS(SIN(RADIANS(G954))*SIN(RADIANS(E951))+COS(RADIANS(G954))*COS(RADIANS(E951))*COS(RADIANS(AA941))))&gt;90,0,$F$4*$F$5/E950^2*(SIN(RADIANS(G954))*SIN(RADIANS(E951))+COS(RADIANS(G954))*COS(RADIANS(E951))*COS(RADIANS(AA941))))</f>
        <v>#DIV/0!</v>
      </c>
      <c r="AB954" s="3" t="e">
        <f>IF(DEGREES(ACOS(SIN(RADIANS(G954))*SIN(RADIANS(E951))+COS(RADIANS(G954))*COS(RADIANS(E951))*COS(RADIANS(AB941))))&gt;90,0,$F$4*$F$5/E950^2*(SIN(RADIANS(G954))*SIN(RADIANS(E951))+COS(RADIANS(G954))*COS(RADIANS(E951))*COS(RADIANS(AB941))))</f>
        <v>#DIV/0!</v>
      </c>
      <c r="AC954" s="3" t="e">
        <f>IF(DEGREES(ACOS(SIN(RADIANS(G954))*SIN(RADIANS(E951))+COS(RADIANS(G954))*COS(RADIANS(E951))*COS(RADIANS(AC941))))&gt;90,0,$F$4*$F$5/E950^2*(SIN(RADIANS(G954))*SIN(RADIANS(E951))+COS(RADIANS(G954))*COS(RADIANS(E951))*COS(RADIANS(AC941))))</f>
        <v>#DIV/0!</v>
      </c>
      <c r="AD954" s="3" t="e">
        <f>IF(DEGREES(ACOS(SIN(RADIANS(G954))*SIN(RADIANS(E951))+COS(RADIANS(G954))*COS(RADIANS(E951))*COS(RADIANS(AD941))))&gt;90,0,$F$4*$F$5/E950^2*(SIN(RADIANS(G954))*SIN(RADIANS(E951))+COS(RADIANS(G954))*COS(RADIANS(E951))*COS(RADIANS(AD941))))</f>
        <v>#DIV/0!</v>
      </c>
      <c r="AE954" s="3" t="e">
        <f>IF(DEGREES(ACOS(SIN(RADIANS(G954))*SIN(RADIANS(E951))+COS(RADIANS(G954))*COS(RADIANS(E951))*COS(RADIANS(AE941))))&gt;90,0,$F$4*$F$5/E950^2*(SIN(RADIANS(G954))*SIN(RADIANS(E951))+COS(RADIANS(G954))*COS(RADIANS(E951))*COS(RADIANS(AE941))))</f>
        <v>#DIV/0!</v>
      </c>
      <c r="AF954" s="3" t="e">
        <f>IF(DEGREES(ACOS(SIN(RADIANS(G954))*SIN(RADIANS(E951))+COS(RADIANS(G954))*COS(RADIANS(E951))*COS(RADIANS(AF941))))&gt;90,0,$F$4*$F$5/E950^2*(SIN(RADIANS(G954))*SIN(RADIANS(E951))+COS(RADIANS(G954))*COS(RADIANS(E951))*COS(RADIANS(AF941))))</f>
        <v>#DIV/0!</v>
      </c>
      <c r="AG954" s="3" t="e">
        <f>IF(DEGREES(ACOS(SIN(RADIANS(G954))*SIN(RADIANS(E951))+COS(RADIANS(G954))*COS(RADIANS(E951))*COS(RADIANS(AG941))))&gt;90,0,$F$4*$F$5/E950^2*(SIN(RADIANS(G954))*SIN(RADIANS(E951))+COS(RADIANS(G954))*COS(RADIANS(E951))*COS(RADIANS(AG941))))</f>
        <v>#DIV/0!</v>
      </c>
      <c r="AH954" s="3" t="e">
        <f>IF(DEGREES(ACOS(SIN(RADIANS(G954))*SIN(RADIANS(E951))+COS(RADIANS(G954))*COS(RADIANS(E951))*COS(RADIANS(AH941))))&gt;90,0,$F$4*$F$5/E950^2*(SIN(RADIANS(G954))*SIN(RADIANS(E951))+COS(RADIANS(G954))*COS(RADIANS(E951))*COS(RADIANS(AH941))))</f>
        <v>#DIV/0!</v>
      </c>
      <c r="AI954" s="3" t="e">
        <f>IF(DEGREES(ACOS(SIN(RADIANS(G954))*SIN(RADIANS(E951))+COS(RADIANS(G954))*COS(RADIANS(E951))*COS(RADIANS(AI941))))&gt;90,0,$F$4*$F$5/E950^2*(SIN(RADIANS(G954))*SIN(RADIANS(E951))+COS(RADIANS(G954))*COS(RADIANS(E951))*COS(RADIANS(AI941))))</f>
        <v>#DIV/0!</v>
      </c>
      <c r="AJ954" s="3" t="e">
        <f>IF(DEGREES(ACOS(SIN(RADIANS(G954))*SIN(RADIANS(E951))+COS(RADIANS(G954))*COS(RADIANS(E951))*COS(RADIANS(AJ941))))&gt;90,0,$F$4*$F$5/E950^2*(SIN(RADIANS(G954))*SIN(RADIANS(E951))+COS(RADIANS(G954))*COS(RADIANS(E951))*COS(RADIANS(AJ941))))</f>
        <v>#DIV/0!</v>
      </c>
      <c r="AK954" s="3">
        <f>IF(DEGREES(ACOS(SIN(RADIANS(G954))*SIN(RADIANS(E951))+COS(RADIANS(G954))*COS(RADIANS(E951))*COS(RADIANS(AK941))))&gt;90,0,$F$4*$F$5/E950^2*(SIN(RADIANS(G954))*SIN(RADIANS(E951))+COS(RADIANS(G954))*COS(RADIANS(E951))*COS(RADIANS(AK941))))</f>
        <v>0</v>
      </c>
      <c r="AL954" s="3">
        <f>IF(DEGREES(ACOS(SIN(RADIANS(G954))*SIN(RADIANS(E951))+COS(RADIANS(G954))*COS(RADIANS(E951))*COS(RADIANS(AL941))))&gt;90,0,$F$4*$F$5/E950^2*(SIN(RADIANS(G954))*SIN(RADIANS(E951))+COS(RADIANS(G954))*COS(RADIANS(E951))*COS(RADIANS(AL941))))</f>
        <v>0</v>
      </c>
      <c r="AM954" s="3">
        <f>IF(DEGREES(ACOS(SIN(RADIANS(G954))*SIN(RADIANS(E951))+COS(RADIANS(G954))*COS(RADIANS(E951))*COS(RADIANS(AM941))))&gt;90,0,$F$4*$F$5/E950^2*(SIN(RADIANS(G954))*SIN(RADIANS(E951))+COS(RADIANS(G954))*COS(RADIANS(E951))*COS(RADIANS(AM941))))</f>
        <v>0</v>
      </c>
      <c r="AN954" s="3">
        <f>IF(DEGREES(ACOS(SIN(RADIANS(G954))*SIN(RADIANS(E951))+COS(RADIANS(G954))*COS(RADIANS(E951))*COS(RADIANS(AN941))))&gt;90,0,$F$4*$F$5/E950^2*(SIN(RADIANS(G954))*SIN(RADIANS(E951))+COS(RADIANS(G954))*COS(RADIANS(E951))*COS(RADIANS(AN941))))</f>
        <v>0</v>
      </c>
      <c r="AO954" s="3">
        <f>IF(DEGREES(ACOS(SIN(RADIANS(G954))*SIN(RADIANS(E951))+COS(RADIANS(G954))*COS(RADIANS(E951))*COS(RADIANS(AO941))))&gt;90,0,$F$4*$F$5/E950^2*(SIN(RADIANS(G954))*SIN(RADIANS(E951))+COS(RADIANS(G954))*COS(RADIANS(E951))*COS(RADIANS(AO941))))</f>
        <v>0</v>
      </c>
      <c r="AP954" s="3">
        <f>IF(DEGREES(ACOS(SIN(RADIANS(G954))*SIN(RADIANS(E951))+COS(RADIANS(G954))*COS(RADIANS(E951))*COS(RADIANS(AP941))))&gt;90,0,$F$4*$F$5/E950^2*(SIN(RADIANS(G954))*SIN(RADIANS(E951))+COS(RADIANS(G954))*COS(RADIANS(E951))*COS(RADIANS(AP941))))</f>
        <v>0</v>
      </c>
      <c r="AQ954" s="3">
        <f>IF(DEGREES(ACOS(SIN(RADIANS(G954))*SIN(RADIANS(E951))+COS(RADIANS(G954))*COS(RADIANS(E951))*COS(RADIANS(AQ941))))&gt;90,0,$F$4*$F$5/E950^2*(SIN(RADIANS(G954))*SIN(RADIANS(E951))+COS(RADIANS(G954))*COS(RADIANS(E951))*COS(RADIANS(AQ941))))</f>
        <v>0</v>
      </c>
      <c r="AR954" s="3">
        <f>IF(DEGREES(ACOS(SIN(RADIANS(G954))*SIN(RADIANS(E951))+COS(RADIANS(G954))*COS(RADIANS(E951))*COS(RADIANS(AR941))))&gt;90,0,$F$4*$F$5/E950^2*(SIN(RADIANS(G954))*SIN(RADIANS(E951))+COS(RADIANS(G954))*COS(RADIANS(E951))*COS(RADIANS(AR941))))</f>
        <v>0</v>
      </c>
    </row>
    <row r="955" spans="2:44" ht="15.75" customHeight="1" x14ac:dyDescent="0.2">
      <c r="G955" s="3">
        <v>-30</v>
      </c>
      <c r="I955" s="3">
        <f>IF(DEGREES(ACOS(SIN(RADIANS(G955))*SIN(RADIANS(E951))+COS(RADIANS(G955))*COS(RADIANS(E951))*COS(RADIANS(I941))))&gt;90,0,$F$4*$F$5/E950^2*(SIN(RADIANS(G955))*SIN(RADIANS(E951))+COS(RADIANS(G955))*COS(RADIANS(E951))*COS(RADIANS(I941))))</f>
        <v>0</v>
      </c>
      <c r="J955" s="3">
        <f>IF(DEGREES(ACOS(SIN(RADIANS(G955))*SIN(RADIANS(E951))+COS(RADIANS(G955))*COS(RADIANS(E951))*COS(RADIANS(J941))))&gt;90,0,$F$4*$F$5/E950^2*(SIN(RADIANS(G955))*SIN(RADIANS(E951))+COS(RADIANS(G955))*COS(RADIANS(E951))*COS(RADIANS(J941))))</f>
        <v>0</v>
      </c>
      <c r="K955" s="3">
        <f>IF(DEGREES(ACOS(SIN(RADIANS(G955))*SIN(RADIANS(E951))+COS(RADIANS(G955))*COS(RADIANS(E951))*COS(RADIANS(K941))))&gt;90,0,$F$4*$F$5/E950^2*(SIN(RADIANS(G955))*SIN(RADIANS(E951))+COS(RADIANS(G955))*COS(RADIANS(E951))*COS(RADIANS(K941))))</f>
        <v>0</v>
      </c>
      <c r="L955" s="3">
        <f>IF(DEGREES(ACOS(SIN(RADIANS(G955))*SIN(RADIANS(E951))+COS(RADIANS(G955))*COS(RADIANS(E951))*COS(RADIANS(L941))))&gt;90,0,$F$4*$F$5/E950^2*(SIN(RADIANS(G955))*SIN(RADIANS(E951))+COS(RADIANS(G955))*COS(RADIANS(E951))*COS(RADIANS(L941))))</f>
        <v>0</v>
      </c>
      <c r="M955" s="3">
        <f>IF(DEGREES(ACOS(SIN(RADIANS(G955))*SIN(RADIANS(E951))+COS(RADIANS(G955))*COS(RADIANS(E951))*COS(RADIANS(M941))))&gt;90,0,$F$4*$F$5/E950^2*(SIN(RADIANS(G955))*SIN(RADIANS(E951))+COS(RADIANS(G955))*COS(RADIANS(E951))*COS(RADIANS(M941))))</f>
        <v>0</v>
      </c>
      <c r="N955" s="3">
        <f>IF(DEGREES(ACOS(SIN(RADIANS(G955))*SIN(RADIANS(E951))+COS(RADIANS(G955))*COS(RADIANS(E951))*COS(RADIANS(N941))))&gt;90,0,$F$4*$F$5/E950^2*(SIN(RADIANS(G955))*SIN(RADIANS(E951))+COS(RADIANS(G955))*COS(RADIANS(E951))*COS(RADIANS(N941))))</f>
        <v>0</v>
      </c>
      <c r="O955" s="3">
        <f>IF(DEGREES(ACOS(SIN(RADIANS(G955))*SIN(RADIANS(E951))+COS(RADIANS(G955))*COS(RADIANS(E951))*COS(RADIANS(O941))))&gt;90,0,$F$4*$F$5/E950^2*(SIN(RADIANS(G955))*SIN(RADIANS(E951))+COS(RADIANS(G955))*COS(RADIANS(E951))*COS(RADIANS(O941))))</f>
        <v>0</v>
      </c>
      <c r="P955" s="3">
        <f>IF(DEGREES(ACOS(SIN(RADIANS(G955))*SIN(RADIANS(E951))+COS(RADIANS(G955))*COS(RADIANS(E951))*COS(RADIANS(P941))))&gt;90,0,$F$4*$F$5/E950^2*(SIN(RADIANS(G955))*SIN(RADIANS(E951))+COS(RADIANS(G955))*COS(RADIANS(E951))*COS(RADIANS(P941))))</f>
        <v>0</v>
      </c>
      <c r="Q955" s="3">
        <f>IF(DEGREES(ACOS(SIN(RADIANS(G955))*SIN(RADIANS(E951))+COS(RADIANS(G955))*COS(RADIANS(E951))*COS(RADIANS(Q941))))&gt;90,0,$F$4*$F$5/E950^2*(SIN(RADIANS(G955))*SIN(RADIANS(E951))+COS(RADIANS(G955))*COS(RADIANS(E951))*COS(RADIANS(Q941))))</f>
        <v>0</v>
      </c>
      <c r="R955" s="3" t="e">
        <f>IF(DEGREES(ACOS(SIN(RADIANS(G955))*SIN(RADIANS(E951))+COS(RADIANS(G955))*COS(RADIANS(E951))*COS(RADIANS(R941))))&gt;90,0,$F$4*$F$5/E950^2*(SIN(RADIANS(G955))*SIN(RADIANS(E951))+COS(RADIANS(G955))*COS(RADIANS(E951))*COS(RADIANS(R941))))</f>
        <v>#DIV/0!</v>
      </c>
      <c r="S955" s="3" t="e">
        <f>IF(DEGREES(ACOS(SIN(RADIANS(G955))*SIN(RADIANS(E951))+COS(RADIANS(G955))*COS(RADIANS(E951))*COS(RADIANS(S941))))&gt;90,0,$F$4*$F$5/E950^2*(SIN(RADIANS(G955))*SIN(RADIANS(E951))+COS(RADIANS(G955))*COS(RADIANS(E951))*COS(RADIANS(S941))))</f>
        <v>#DIV/0!</v>
      </c>
      <c r="T955" s="3" t="e">
        <f>IF(DEGREES(ACOS(SIN(RADIANS(G955))*SIN(RADIANS(E951))+COS(RADIANS(G955))*COS(RADIANS(E951))*COS(RADIANS(T941))))&gt;90,0,$F$4*$F$5/E950^2*(SIN(RADIANS(G955))*SIN(RADIANS(E951))+COS(RADIANS(G955))*COS(RADIANS(E951))*COS(RADIANS(T941))))</f>
        <v>#DIV/0!</v>
      </c>
      <c r="U955" s="3" t="e">
        <f>IF(DEGREES(ACOS(SIN(RADIANS(G955))*SIN(RADIANS(E951))+COS(RADIANS(G955))*COS(RADIANS(E951))*COS(RADIANS(U941))))&gt;90,0,$F$4*$F$5/E950^2*(SIN(RADIANS(G955))*SIN(RADIANS(E951))+COS(RADIANS(G955))*COS(RADIANS(E951))*COS(RADIANS(U941))))</f>
        <v>#DIV/0!</v>
      </c>
      <c r="V955" s="3" t="e">
        <f>IF(DEGREES(ACOS(SIN(RADIANS(G955))*SIN(RADIANS(E951))+COS(RADIANS(G955))*COS(RADIANS(E951))*COS(RADIANS(V941))))&gt;90,0,$F$4*$F$5/E950^2*(SIN(RADIANS(G955))*SIN(RADIANS(E951))+COS(RADIANS(G955))*COS(RADIANS(E951))*COS(RADIANS(V941))))</f>
        <v>#DIV/0!</v>
      </c>
      <c r="W955" s="3" t="e">
        <f>IF(DEGREES(ACOS(SIN(RADIANS(G955))*SIN(RADIANS(E951))+COS(RADIANS(G955))*COS(RADIANS(E951))*COS(RADIANS(W941))))&gt;90,0,$F$4*$F$5/E950^2*(SIN(RADIANS(G955))*SIN(RADIANS(E951))+COS(RADIANS(G955))*COS(RADIANS(E951))*COS(RADIANS(W941))))</f>
        <v>#DIV/0!</v>
      </c>
      <c r="X955" s="3" t="e">
        <f>IF(DEGREES(ACOS(SIN(RADIANS(G955))*SIN(RADIANS(E951))+COS(RADIANS(G955))*COS(RADIANS(E951))*COS(RADIANS(X941))))&gt;90,0,$F$4*$F$5/E950^2*(SIN(RADIANS(G955))*SIN(RADIANS(E951))+COS(RADIANS(G955))*COS(RADIANS(E951))*COS(RADIANS(X941))))</f>
        <v>#DIV/0!</v>
      </c>
      <c r="Y955" s="3" t="e">
        <f>IF(DEGREES(ACOS(SIN(RADIANS(G955))*SIN(RADIANS(E951))+COS(RADIANS(G955))*COS(RADIANS(E951))*COS(RADIANS(Y941))))&gt;90,0,$F$4*$F$5/E950^2*(SIN(RADIANS(G955))*SIN(RADIANS(E951))+COS(RADIANS(G955))*COS(RADIANS(E951))*COS(RADIANS(Y941))))</f>
        <v>#DIV/0!</v>
      </c>
      <c r="Z955" s="3" t="e">
        <f>IF(DEGREES(ACOS(SIN(RADIANS(G955))*SIN(RADIANS(E951))+COS(RADIANS(G955))*COS(RADIANS(E951))*COS(RADIANS(Z941))))&gt;90,0,$F$4*$F$5/E950^2*(SIN(RADIANS(G955))*SIN(RADIANS(E951))+COS(RADIANS(G955))*COS(RADIANS(E951))*COS(RADIANS(Z941))))</f>
        <v>#DIV/0!</v>
      </c>
      <c r="AA955" s="3" t="e">
        <f>IF(DEGREES(ACOS(SIN(RADIANS(G955))*SIN(RADIANS(E951))+COS(RADIANS(G955))*COS(RADIANS(E951))*COS(RADIANS(AA941))))&gt;90,0,$F$4*$F$5/E950^2*(SIN(RADIANS(G955))*SIN(RADIANS(E951))+COS(RADIANS(G955))*COS(RADIANS(E951))*COS(RADIANS(AA941))))</f>
        <v>#DIV/0!</v>
      </c>
      <c r="AB955" s="3" t="e">
        <f>IF(DEGREES(ACOS(SIN(RADIANS(G955))*SIN(RADIANS(E951))+COS(RADIANS(G955))*COS(RADIANS(E951))*COS(RADIANS(AB941))))&gt;90,0,$F$4*$F$5/E950^2*(SIN(RADIANS(G955))*SIN(RADIANS(E951))+COS(RADIANS(G955))*COS(RADIANS(E951))*COS(RADIANS(AB941))))</f>
        <v>#DIV/0!</v>
      </c>
      <c r="AC955" s="3" t="e">
        <f>IF(DEGREES(ACOS(SIN(RADIANS(G955))*SIN(RADIANS(E951))+COS(RADIANS(G955))*COS(RADIANS(E951))*COS(RADIANS(AC941))))&gt;90,0,$F$4*$F$5/E950^2*(SIN(RADIANS(G955))*SIN(RADIANS(E951))+COS(RADIANS(G955))*COS(RADIANS(E951))*COS(RADIANS(AC941))))</f>
        <v>#DIV/0!</v>
      </c>
      <c r="AD955" s="3" t="e">
        <f>IF(DEGREES(ACOS(SIN(RADIANS(G955))*SIN(RADIANS(E951))+COS(RADIANS(G955))*COS(RADIANS(E951))*COS(RADIANS(AD941))))&gt;90,0,$F$4*$F$5/E950^2*(SIN(RADIANS(G955))*SIN(RADIANS(E951))+COS(RADIANS(G955))*COS(RADIANS(E951))*COS(RADIANS(AD941))))</f>
        <v>#DIV/0!</v>
      </c>
      <c r="AE955" s="3" t="e">
        <f>IF(DEGREES(ACOS(SIN(RADIANS(G955))*SIN(RADIANS(E951))+COS(RADIANS(G955))*COS(RADIANS(E951))*COS(RADIANS(AE941))))&gt;90,0,$F$4*$F$5/E950^2*(SIN(RADIANS(G955))*SIN(RADIANS(E951))+COS(RADIANS(G955))*COS(RADIANS(E951))*COS(RADIANS(AE941))))</f>
        <v>#DIV/0!</v>
      </c>
      <c r="AF955" s="3" t="e">
        <f>IF(DEGREES(ACOS(SIN(RADIANS(G955))*SIN(RADIANS(E951))+COS(RADIANS(G955))*COS(RADIANS(E951))*COS(RADIANS(AF941))))&gt;90,0,$F$4*$F$5/E950^2*(SIN(RADIANS(G955))*SIN(RADIANS(E951))+COS(RADIANS(G955))*COS(RADIANS(E951))*COS(RADIANS(AF941))))</f>
        <v>#DIV/0!</v>
      </c>
      <c r="AG955" s="3" t="e">
        <f>IF(DEGREES(ACOS(SIN(RADIANS(G955))*SIN(RADIANS(E951))+COS(RADIANS(G955))*COS(RADIANS(E951))*COS(RADIANS(AG941))))&gt;90,0,$F$4*$F$5/E950^2*(SIN(RADIANS(G955))*SIN(RADIANS(E951))+COS(RADIANS(G955))*COS(RADIANS(E951))*COS(RADIANS(AG941))))</f>
        <v>#DIV/0!</v>
      </c>
      <c r="AH955" s="3" t="e">
        <f>IF(DEGREES(ACOS(SIN(RADIANS(G955))*SIN(RADIANS(E951))+COS(RADIANS(G955))*COS(RADIANS(E951))*COS(RADIANS(AH941))))&gt;90,0,$F$4*$F$5/E950^2*(SIN(RADIANS(G955))*SIN(RADIANS(E951))+COS(RADIANS(G955))*COS(RADIANS(E951))*COS(RADIANS(AH941))))</f>
        <v>#DIV/0!</v>
      </c>
      <c r="AI955" s="3" t="e">
        <f>IF(DEGREES(ACOS(SIN(RADIANS(G955))*SIN(RADIANS(E951))+COS(RADIANS(G955))*COS(RADIANS(E951))*COS(RADIANS(AI941))))&gt;90,0,$F$4*$F$5/E950^2*(SIN(RADIANS(G955))*SIN(RADIANS(E951))+COS(RADIANS(G955))*COS(RADIANS(E951))*COS(RADIANS(AI941))))</f>
        <v>#DIV/0!</v>
      </c>
      <c r="AJ955" s="3" t="e">
        <f>IF(DEGREES(ACOS(SIN(RADIANS(G955))*SIN(RADIANS(E951))+COS(RADIANS(G955))*COS(RADIANS(E951))*COS(RADIANS(AJ941))))&gt;90,0,$F$4*$F$5/E950^2*(SIN(RADIANS(G955))*SIN(RADIANS(E951))+COS(RADIANS(G955))*COS(RADIANS(E951))*COS(RADIANS(AJ941))))</f>
        <v>#DIV/0!</v>
      </c>
      <c r="AK955" s="3">
        <f>IF(DEGREES(ACOS(SIN(RADIANS(G955))*SIN(RADIANS(E951))+COS(RADIANS(G955))*COS(RADIANS(E951))*COS(RADIANS(AK941))))&gt;90,0,$F$4*$F$5/E950^2*(SIN(RADIANS(G955))*SIN(RADIANS(E951))+COS(RADIANS(G955))*COS(RADIANS(E951))*COS(RADIANS(AK941))))</f>
        <v>0</v>
      </c>
      <c r="AL955" s="3">
        <f>IF(DEGREES(ACOS(SIN(RADIANS(G955))*SIN(RADIANS(E951))+COS(RADIANS(G955))*COS(RADIANS(E951))*COS(RADIANS(AL941))))&gt;90,0,$F$4*$F$5/E950^2*(SIN(RADIANS(G955))*SIN(RADIANS(E951))+COS(RADIANS(G955))*COS(RADIANS(E951))*COS(RADIANS(AL941))))</f>
        <v>0</v>
      </c>
      <c r="AM955" s="3">
        <f>IF(DEGREES(ACOS(SIN(RADIANS(G955))*SIN(RADIANS(E951))+COS(RADIANS(G955))*COS(RADIANS(E951))*COS(RADIANS(AM941))))&gt;90,0,$F$4*$F$5/E950^2*(SIN(RADIANS(G955))*SIN(RADIANS(E951))+COS(RADIANS(G955))*COS(RADIANS(E951))*COS(RADIANS(AM941))))</f>
        <v>0</v>
      </c>
      <c r="AN955" s="3">
        <f>IF(DEGREES(ACOS(SIN(RADIANS(G955))*SIN(RADIANS(E951))+COS(RADIANS(G955))*COS(RADIANS(E951))*COS(RADIANS(AN941))))&gt;90,0,$F$4*$F$5/E950^2*(SIN(RADIANS(G955))*SIN(RADIANS(E951))+COS(RADIANS(G955))*COS(RADIANS(E951))*COS(RADIANS(AN941))))</f>
        <v>0</v>
      </c>
      <c r="AO955" s="3">
        <f>IF(DEGREES(ACOS(SIN(RADIANS(G955))*SIN(RADIANS(E951))+COS(RADIANS(G955))*COS(RADIANS(E951))*COS(RADIANS(AO941))))&gt;90,0,$F$4*$F$5/E950^2*(SIN(RADIANS(G955))*SIN(RADIANS(E951))+COS(RADIANS(G955))*COS(RADIANS(E951))*COS(RADIANS(AO941))))</f>
        <v>0</v>
      </c>
      <c r="AP955" s="3">
        <f>IF(DEGREES(ACOS(SIN(RADIANS(G955))*SIN(RADIANS(E951))+COS(RADIANS(G955))*COS(RADIANS(E951))*COS(RADIANS(AP941))))&gt;90,0,$F$4*$F$5/E950^2*(SIN(RADIANS(G955))*SIN(RADIANS(E951))+COS(RADIANS(G955))*COS(RADIANS(E951))*COS(RADIANS(AP941))))</f>
        <v>0</v>
      </c>
      <c r="AQ955" s="3">
        <f>IF(DEGREES(ACOS(SIN(RADIANS(G955))*SIN(RADIANS(E951))+COS(RADIANS(G955))*COS(RADIANS(E951))*COS(RADIANS(AQ941))))&gt;90,0,$F$4*$F$5/E950^2*(SIN(RADIANS(G955))*SIN(RADIANS(E951))+COS(RADIANS(G955))*COS(RADIANS(E951))*COS(RADIANS(AQ941))))</f>
        <v>0</v>
      </c>
      <c r="AR955" s="3">
        <f>IF(DEGREES(ACOS(SIN(RADIANS(G955))*SIN(RADIANS(E951))+COS(RADIANS(G955))*COS(RADIANS(E951))*COS(RADIANS(AR941))))&gt;90,0,$F$4*$F$5/E950^2*(SIN(RADIANS(G955))*SIN(RADIANS(E951))+COS(RADIANS(G955))*COS(RADIANS(E951))*COS(RADIANS(AR941))))</f>
        <v>0</v>
      </c>
    </row>
    <row r="956" spans="2:44" ht="15.75" customHeight="1" x14ac:dyDescent="0.2">
      <c r="G956" s="3">
        <v>-40</v>
      </c>
      <c r="I956" s="3">
        <f>IF(DEGREES(ACOS(SIN(RADIANS(G956))*SIN(RADIANS(E951))+COS(RADIANS(G956))*COS(RADIANS(E951))*COS(RADIANS(I941))))&gt;90,0,$F$4*$F$5/E950^2*(SIN(RADIANS(G956))*SIN(RADIANS(E951))+COS(RADIANS(G956))*COS(RADIANS(E951))*COS(RADIANS(I941))))</f>
        <v>0</v>
      </c>
      <c r="J956" s="3">
        <f>IF(DEGREES(ACOS(SIN(RADIANS(G956))*SIN(RADIANS(E951))+COS(RADIANS(G956))*COS(RADIANS(E951))*COS(RADIANS(J941))))&gt;90,0,$F$4*$F$5/E950^2*(SIN(RADIANS(G956))*SIN(RADIANS(E951))+COS(RADIANS(G956))*COS(RADIANS(E951))*COS(RADIANS(J941))))</f>
        <v>0</v>
      </c>
      <c r="K956" s="3">
        <f>IF(DEGREES(ACOS(SIN(RADIANS(G956))*SIN(RADIANS(E951))+COS(RADIANS(G956))*COS(RADIANS(E951))*COS(RADIANS(K941))))&gt;90,0,$F$4*$F$5/E950^2*(SIN(RADIANS(G956))*SIN(RADIANS(E951))+COS(RADIANS(G956))*COS(RADIANS(E951))*COS(RADIANS(K941))))</f>
        <v>0</v>
      </c>
      <c r="L956" s="3">
        <f>IF(DEGREES(ACOS(SIN(RADIANS(G956))*SIN(RADIANS(E951))+COS(RADIANS(G956))*COS(RADIANS(E951))*COS(RADIANS(L941))))&gt;90,0,$F$4*$F$5/E950^2*(SIN(RADIANS(G956))*SIN(RADIANS(E951))+COS(RADIANS(G956))*COS(RADIANS(E951))*COS(RADIANS(L941))))</f>
        <v>0</v>
      </c>
      <c r="M956" s="3">
        <f>IF(DEGREES(ACOS(SIN(RADIANS(G956))*SIN(RADIANS(E951))+COS(RADIANS(G956))*COS(RADIANS(E951))*COS(RADIANS(M941))))&gt;90,0,$F$4*$F$5/E950^2*(SIN(RADIANS(G956))*SIN(RADIANS(E951))+COS(RADIANS(G956))*COS(RADIANS(E951))*COS(RADIANS(M941))))</f>
        <v>0</v>
      </c>
      <c r="N956" s="3">
        <f>IF(DEGREES(ACOS(SIN(RADIANS(G956))*SIN(RADIANS(E951))+COS(RADIANS(G956))*COS(RADIANS(E951))*COS(RADIANS(N941))))&gt;90,0,$F$4*$F$5/E950^2*(SIN(RADIANS(G956))*SIN(RADIANS(E951))+COS(RADIANS(G956))*COS(RADIANS(E951))*COS(RADIANS(N941))))</f>
        <v>0</v>
      </c>
      <c r="O956" s="3">
        <f>IF(DEGREES(ACOS(SIN(RADIANS(G956))*SIN(RADIANS(E951))+COS(RADIANS(G956))*COS(RADIANS(E951))*COS(RADIANS(O941))))&gt;90,0,$F$4*$F$5/E950^2*(SIN(RADIANS(G956))*SIN(RADIANS(E951))+COS(RADIANS(G956))*COS(RADIANS(E951))*COS(RADIANS(O941))))</f>
        <v>0</v>
      </c>
      <c r="P956" s="3">
        <f>IF(DEGREES(ACOS(SIN(RADIANS(G956))*SIN(RADIANS(E951))+COS(RADIANS(G956))*COS(RADIANS(E951))*COS(RADIANS(P941))))&gt;90,0,$F$4*$F$5/E950^2*(SIN(RADIANS(G956))*SIN(RADIANS(E951))+COS(RADIANS(G956))*COS(RADIANS(E951))*COS(RADIANS(P941))))</f>
        <v>0</v>
      </c>
      <c r="Q956" s="3">
        <f>IF(DEGREES(ACOS(SIN(RADIANS(G956))*SIN(RADIANS(E951))+COS(RADIANS(G956))*COS(RADIANS(E951))*COS(RADIANS(Q941))))&gt;90,0,$F$4*$F$5/E950^2*(SIN(RADIANS(G956))*SIN(RADIANS(E951))+COS(RADIANS(G956))*COS(RADIANS(E951))*COS(RADIANS(Q941))))</f>
        <v>0</v>
      </c>
      <c r="R956" s="3" t="e">
        <f>IF(DEGREES(ACOS(SIN(RADIANS(G956))*SIN(RADIANS(E951))+COS(RADIANS(G956))*COS(RADIANS(E951))*COS(RADIANS(R941))))&gt;90,0,$F$4*$F$5/E950^2*(SIN(RADIANS(G956))*SIN(RADIANS(E951))+COS(RADIANS(G956))*COS(RADIANS(E951))*COS(RADIANS(R941))))</f>
        <v>#DIV/0!</v>
      </c>
      <c r="S956" s="3" t="e">
        <f>IF(DEGREES(ACOS(SIN(RADIANS(G956))*SIN(RADIANS(E951))+COS(RADIANS(G956))*COS(RADIANS(E951))*COS(RADIANS(S941))))&gt;90,0,$F$4*$F$5/E950^2*(SIN(RADIANS(G956))*SIN(RADIANS(E951))+COS(RADIANS(G956))*COS(RADIANS(E951))*COS(RADIANS(S941))))</f>
        <v>#DIV/0!</v>
      </c>
      <c r="T956" s="3" t="e">
        <f>IF(DEGREES(ACOS(SIN(RADIANS(G956))*SIN(RADIANS(E951))+COS(RADIANS(G956))*COS(RADIANS(E951))*COS(RADIANS(T941))))&gt;90,0,$F$4*$F$5/E950^2*(SIN(RADIANS(G956))*SIN(RADIANS(E951))+COS(RADIANS(G956))*COS(RADIANS(E951))*COS(RADIANS(T941))))</f>
        <v>#DIV/0!</v>
      </c>
      <c r="U956" s="3" t="e">
        <f>IF(DEGREES(ACOS(SIN(RADIANS(G956))*SIN(RADIANS(E951))+COS(RADIANS(G956))*COS(RADIANS(E951))*COS(RADIANS(U941))))&gt;90,0,$F$4*$F$5/E950^2*(SIN(RADIANS(G956))*SIN(RADIANS(E951))+COS(RADIANS(G956))*COS(RADIANS(E951))*COS(RADIANS(U941))))</f>
        <v>#DIV/0!</v>
      </c>
      <c r="V956" s="3" t="e">
        <f>IF(DEGREES(ACOS(SIN(RADIANS(G956))*SIN(RADIANS(E951))+COS(RADIANS(G956))*COS(RADIANS(E951))*COS(RADIANS(V941))))&gt;90,0,$F$4*$F$5/E950^2*(SIN(RADIANS(G956))*SIN(RADIANS(E951))+COS(RADIANS(G956))*COS(RADIANS(E951))*COS(RADIANS(V941))))</f>
        <v>#DIV/0!</v>
      </c>
      <c r="W956" s="3" t="e">
        <f>IF(DEGREES(ACOS(SIN(RADIANS(G956))*SIN(RADIANS(E951))+COS(RADIANS(G956))*COS(RADIANS(E951))*COS(RADIANS(W941))))&gt;90,0,$F$4*$F$5/E950^2*(SIN(RADIANS(G956))*SIN(RADIANS(E951))+COS(RADIANS(G956))*COS(RADIANS(E951))*COS(RADIANS(W941))))</f>
        <v>#DIV/0!</v>
      </c>
      <c r="X956" s="3" t="e">
        <f>IF(DEGREES(ACOS(SIN(RADIANS(G956))*SIN(RADIANS(E951))+COS(RADIANS(G956))*COS(RADIANS(E951))*COS(RADIANS(X941))))&gt;90,0,$F$4*$F$5/E950^2*(SIN(RADIANS(G956))*SIN(RADIANS(E951))+COS(RADIANS(G956))*COS(RADIANS(E951))*COS(RADIANS(X941))))</f>
        <v>#DIV/0!</v>
      </c>
      <c r="Y956" s="3" t="e">
        <f>IF(DEGREES(ACOS(SIN(RADIANS(G956))*SIN(RADIANS(E951))+COS(RADIANS(G956))*COS(RADIANS(E951))*COS(RADIANS(Y941))))&gt;90,0,$F$4*$F$5/E950^2*(SIN(RADIANS(G956))*SIN(RADIANS(E951))+COS(RADIANS(G956))*COS(RADIANS(E951))*COS(RADIANS(Y941))))</f>
        <v>#DIV/0!</v>
      </c>
      <c r="Z956" s="3" t="e">
        <f>IF(DEGREES(ACOS(SIN(RADIANS(G956))*SIN(RADIANS(E951))+COS(RADIANS(G956))*COS(RADIANS(E951))*COS(RADIANS(Z941))))&gt;90,0,$F$4*$F$5/E950^2*(SIN(RADIANS(G956))*SIN(RADIANS(E951))+COS(RADIANS(G956))*COS(RADIANS(E951))*COS(RADIANS(Z941))))</f>
        <v>#DIV/0!</v>
      </c>
      <c r="AA956" s="3" t="e">
        <f>IF(DEGREES(ACOS(SIN(RADIANS(G956))*SIN(RADIANS(E951))+COS(RADIANS(G956))*COS(RADIANS(E951))*COS(RADIANS(AA941))))&gt;90,0,$F$4*$F$5/E950^2*(SIN(RADIANS(G956))*SIN(RADIANS(E951))+COS(RADIANS(G956))*COS(RADIANS(E951))*COS(RADIANS(AA941))))</f>
        <v>#DIV/0!</v>
      </c>
      <c r="AB956" s="3" t="e">
        <f>IF(DEGREES(ACOS(SIN(RADIANS(G956))*SIN(RADIANS(E951))+COS(RADIANS(G956))*COS(RADIANS(E951))*COS(RADIANS(AB941))))&gt;90,0,$F$4*$F$5/E950^2*(SIN(RADIANS(G956))*SIN(RADIANS(E951))+COS(RADIANS(G956))*COS(RADIANS(E951))*COS(RADIANS(AB941))))</f>
        <v>#DIV/0!</v>
      </c>
      <c r="AC956" s="3" t="e">
        <f>IF(DEGREES(ACOS(SIN(RADIANS(G956))*SIN(RADIANS(E951))+COS(RADIANS(G956))*COS(RADIANS(E951))*COS(RADIANS(AC941))))&gt;90,0,$F$4*$F$5/E950^2*(SIN(RADIANS(G956))*SIN(RADIANS(E951))+COS(RADIANS(G956))*COS(RADIANS(E951))*COS(RADIANS(AC941))))</f>
        <v>#DIV/0!</v>
      </c>
      <c r="AD956" s="3" t="e">
        <f>IF(DEGREES(ACOS(SIN(RADIANS(G956))*SIN(RADIANS(E951))+COS(RADIANS(G956))*COS(RADIANS(E951))*COS(RADIANS(AD941))))&gt;90,0,$F$4*$F$5/E950^2*(SIN(RADIANS(G956))*SIN(RADIANS(E951))+COS(RADIANS(G956))*COS(RADIANS(E951))*COS(RADIANS(AD941))))</f>
        <v>#DIV/0!</v>
      </c>
      <c r="AE956" s="3" t="e">
        <f>IF(DEGREES(ACOS(SIN(RADIANS(G956))*SIN(RADIANS(E951))+COS(RADIANS(G956))*COS(RADIANS(E951))*COS(RADIANS(AE941))))&gt;90,0,$F$4*$F$5/E950^2*(SIN(RADIANS(G956))*SIN(RADIANS(E951))+COS(RADIANS(G956))*COS(RADIANS(E951))*COS(RADIANS(AE941))))</f>
        <v>#DIV/0!</v>
      </c>
      <c r="AF956" s="3" t="e">
        <f>IF(DEGREES(ACOS(SIN(RADIANS(G956))*SIN(RADIANS(E951))+COS(RADIANS(G956))*COS(RADIANS(E951))*COS(RADIANS(AF941))))&gt;90,0,$F$4*$F$5/E950^2*(SIN(RADIANS(G956))*SIN(RADIANS(E951))+COS(RADIANS(G956))*COS(RADIANS(E951))*COS(RADIANS(AF941))))</f>
        <v>#DIV/0!</v>
      </c>
      <c r="AG956" s="3" t="e">
        <f>IF(DEGREES(ACOS(SIN(RADIANS(G956))*SIN(RADIANS(E951))+COS(RADIANS(G956))*COS(RADIANS(E951))*COS(RADIANS(AG941))))&gt;90,0,$F$4*$F$5/E950^2*(SIN(RADIANS(G956))*SIN(RADIANS(E951))+COS(RADIANS(G956))*COS(RADIANS(E951))*COS(RADIANS(AG941))))</f>
        <v>#DIV/0!</v>
      </c>
      <c r="AH956" s="3" t="e">
        <f>IF(DEGREES(ACOS(SIN(RADIANS(G956))*SIN(RADIANS(E951))+COS(RADIANS(G956))*COS(RADIANS(E951))*COS(RADIANS(AH941))))&gt;90,0,$F$4*$F$5/E950^2*(SIN(RADIANS(G956))*SIN(RADIANS(E951))+COS(RADIANS(G956))*COS(RADIANS(E951))*COS(RADIANS(AH941))))</f>
        <v>#DIV/0!</v>
      </c>
      <c r="AI956" s="3" t="e">
        <f>IF(DEGREES(ACOS(SIN(RADIANS(G956))*SIN(RADIANS(E951))+COS(RADIANS(G956))*COS(RADIANS(E951))*COS(RADIANS(AI941))))&gt;90,0,$F$4*$F$5/E950^2*(SIN(RADIANS(G956))*SIN(RADIANS(E951))+COS(RADIANS(G956))*COS(RADIANS(E951))*COS(RADIANS(AI941))))</f>
        <v>#DIV/0!</v>
      </c>
      <c r="AJ956" s="3" t="e">
        <f>IF(DEGREES(ACOS(SIN(RADIANS(G956))*SIN(RADIANS(E951))+COS(RADIANS(G956))*COS(RADIANS(E951))*COS(RADIANS(AJ941))))&gt;90,0,$F$4*$F$5/E950^2*(SIN(RADIANS(G956))*SIN(RADIANS(E951))+COS(RADIANS(G956))*COS(RADIANS(E951))*COS(RADIANS(AJ941))))</f>
        <v>#DIV/0!</v>
      </c>
      <c r="AK956" s="3">
        <f>IF(DEGREES(ACOS(SIN(RADIANS(G956))*SIN(RADIANS(E951))+COS(RADIANS(G956))*COS(RADIANS(E951))*COS(RADIANS(AK941))))&gt;90,0,$F$4*$F$5/E950^2*(SIN(RADIANS(G956))*SIN(RADIANS(E951))+COS(RADIANS(G956))*COS(RADIANS(E951))*COS(RADIANS(AK941))))</f>
        <v>0</v>
      </c>
      <c r="AL956" s="3">
        <f>IF(DEGREES(ACOS(SIN(RADIANS(G956))*SIN(RADIANS(E951))+COS(RADIANS(G956))*COS(RADIANS(E951))*COS(RADIANS(AL941))))&gt;90,0,$F$4*$F$5/E950^2*(SIN(RADIANS(G956))*SIN(RADIANS(E951))+COS(RADIANS(G956))*COS(RADIANS(E951))*COS(RADIANS(AL941))))</f>
        <v>0</v>
      </c>
      <c r="AM956" s="3">
        <f>IF(DEGREES(ACOS(SIN(RADIANS(G956))*SIN(RADIANS(E951))+COS(RADIANS(G956))*COS(RADIANS(E951))*COS(RADIANS(AM941))))&gt;90,0,$F$4*$F$5/E950^2*(SIN(RADIANS(G956))*SIN(RADIANS(E951))+COS(RADIANS(G956))*COS(RADIANS(E951))*COS(RADIANS(AM941))))</f>
        <v>0</v>
      </c>
      <c r="AN956" s="3">
        <f>IF(DEGREES(ACOS(SIN(RADIANS(G956))*SIN(RADIANS(E951))+COS(RADIANS(G956))*COS(RADIANS(E951))*COS(RADIANS(AN941))))&gt;90,0,$F$4*$F$5/E950^2*(SIN(RADIANS(G956))*SIN(RADIANS(E951))+COS(RADIANS(G956))*COS(RADIANS(E951))*COS(RADIANS(AN941))))</f>
        <v>0</v>
      </c>
      <c r="AO956" s="3">
        <f>IF(DEGREES(ACOS(SIN(RADIANS(G956))*SIN(RADIANS(E951))+COS(RADIANS(G956))*COS(RADIANS(E951))*COS(RADIANS(AO941))))&gt;90,0,$F$4*$F$5/E950^2*(SIN(RADIANS(G956))*SIN(RADIANS(E951))+COS(RADIANS(G956))*COS(RADIANS(E951))*COS(RADIANS(AO941))))</f>
        <v>0</v>
      </c>
      <c r="AP956" s="3">
        <f>IF(DEGREES(ACOS(SIN(RADIANS(G956))*SIN(RADIANS(E951))+COS(RADIANS(G956))*COS(RADIANS(E951))*COS(RADIANS(AP941))))&gt;90,0,$F$4*$F$5/E950^2*(SIN(RADIANS(G956))*SIN(RADIANS(E951))+COS(RADIANS(G956))*COS(RADIANS(E951))*COS(RADIANS(AP941))))</f>
        <v>0</v>
      </c>
      <c r="AQ956" s="3">
        <f>IF(DEGREES(ACOS(SIN(RADIANS(G956))*SIN(RADIANS(E951))+COS(RADIANS(G956))*COS(RADIANS(E951))*COS(RADIANS(AQ941))))&gt;90,0,$F$4*$F$5/E950^2*(SIN(RADIANS(G956))*SIN(RADIANS(E951))+COS(RADIANS(G956))*COS(RADIANS(E951))*COS(RADIANS(AQ941))))</f>
        <v>0</v>
      </c>
      <c r="AR956" s="3">
        <f>IF(DEGREES(ACOS(SIN(RADIANS(G956))*SIN(RADIANS(E951))+COS(RADIANS(G956))*COS(RADIANS(E951))*COS(RADIANS(AR941))))&gt;90,0,$F$4*$F$5/E950^2*(SIN(RADIANS(G956))*SIN(RADIANS(E951))+COS(RADIANS(G956))*COS(RADIANS(E951))*COS(RADIANS(AR941))))</f>
        <v>0</v>
      </c>
    </row>
    <row r="957" spans="2:44" ht="15.75" customHeight="1" x14ac:dyDescent="0.2">
      <c r="G957" s="3">
        <v>-50</v>
      </c>
      <c r="I957" s="3">
        <f>IF(DEGREES(ACOS(SIN(RADIANS(G957))*SIN(RADIANS(E951))+COS(RADIANS(G957))*COS(RADIANS(E951))*COS(RADIANS(I941))))&gt;90,0,$F$4*$F$5/E950^2*(SIN(RADIANS(G957))*SIN(RADIANS(E951))+COS(RADIANS(G957))*COS(RADIANS(E951))*COS(RADIANS(I941))))</f>
        <v>0</v>
      </c>
      <c r="J957" s="3">
        <f>IF(DEGREES(ACOS(SIN(RADIANS(G957))*SIN(RADIANS(E951))+COS(RADIANS(G957))*COS(RADIANS(E951))*COS(RADIANS(J941))))&gt;90,0,$F$4*$F$5/E950^2*(SIN(RADIANS(G957))*SIN(RADIANS(E951))+COS(RADIANS(G957))*COS(RADIANS(E951))*COS(RADIANS(J941))))</f>
        <v>0</v>
      </c>
      <c r="K957" s="3">
        <f>IF(DEGREES(ACOS(SIN(RADIANS(G957))*SIN(RADIANS(E951))+COS(RADIANS(G957))*COS(RADIANS(E951))*COS(RADIANS(K941))))&gt;90,0,$F$4*$F$5/E950^2*(SIN(RADIANS(G957))*SIN(RADIANS(E951))+COS(RADIANS(G957))*COS(RADIANS(E951))*COS(RADIANS(K941))))</f>
        <v>0</v>
      </c>
      <c r="L957" s="3">
        <f>IF(DEGREES(ACOS(SIN(RADIANS(G957))*SIN(RADIANS(E951))+COS(RADIANS(G957))*COS(RADIANS(E951))*COS(RADIANS(L941))))&gt;90,0,$F$4*$F$5/E950^2*(SIN(RADIANS(G957))*SIN(RADIANS(E951))+COS(RADIANS(G957))*COS(RADIANS(E951))*COS(RADIANS(L941))))</f>
        <v>0</v>
      </c>
      <c r="M957" s="3">
        <f>IF(DEGREES(ACOS(SIN(RADIANS(G957))*SIN(RADIANS(E951))+COS(RADIANS(G957))*COS(RADIANS(E951))*COS(RADIANS(M941))))&gt;90,0,$F$4*$F$5/E950^2*(SIN(RADIANS(G957))*SIN(RADIANS(E951))+COS(RADIANS(G957))*COS(RADIANS(E951))*COS(RADIANS(M941))))</f>
        <v>0</v>
      </c>
      <c r="N957" s="3">
        <f>IF(DEGREES(ACOS(SIN(RADIANS(G957))*SIN(RADIANS(E951))+COS(RADIANS(G957))*COS(RADIANS(E951))*COS(RADIANS(N941))))&gt;90,0,$F$4*$F$5/E950^2*(SIN(RADIANS(G957))*SIN(RADIANS(E951))+COS(RADIANS(G957))*COS(RADIANS(E951))*COS(RADIANS(N941))))</f>
        <v>0</v>
      </c>
      <c r="O957" s="3">
        <f>IF(DEGREES(ACOS(SIN(RADIANS(G957))*SIN(RADIANS(E951))+COS(RADIANS(G957))*COS(RADIANS(E951))*COS(RADIANS(O941))))&gt;90,0,$F$4*$F$5/E950^2*(SIN(RADIANS(G957))*SIN(RADIANS(E951))+COS(RADIANS(G957))*COS(RADIANS(E951))*COS(RADIANS(O941))))</f>
        <v>0</v>
      </c>
      <c r="P957" s="3">
        <f>IF(DEGREES(ACOS(SIN(RADIANS(G957))*SIN(RADIANS(E951))+COS(RADIANS(G957))*COS(RADIANS(E951))*COS(RADIANS(P941))))&gt;90,0,$F$4*$F$5/E950^2*(SIN(RADIANS(G957))*SIN(RADIANS(E951))+COS(RADIANS(G957))*COS(RADIANS(E951))*COS(RADIANS(P941))))</f>
        <v>0</v>
      </c>
      <c r="Q957" s="3">
        <f>IF(DEGREES(ACOS(SIN(RADIANS(G957))*SIN(RADIANS(E951))+COS(RADIANS(G957))*COS(RADIANS(E951))*COS(RADIANS(Q941))))&gt;90,0,$F$4*$F$5/E950^2*(SIN(RADIANS(G957))*SIN(RADIANS(E951))+COS(RADIANS(G957))*COS(RADIANS(E951))*COS(RADIANS(Q941))))</f>
        <v>0</v>
      </c>
      <c r="R957" s="3" t="e">
        <f>IF(DEGREES(ACOS(SIN(RADIANS(G957))*SIN(RADIANS(E951))+COS(RADIANS(G957))*COS(RADIANS(E951))*COS(RADIANS(R941))))&gt;90,0,$F$4*$F$5/E950^2*(SIN(RADIANS(G957))*SIN(RADIANS(E951))+COS(RADIANS(G957))*COS(RADIANS(E951))*COS(RADIANS(R941))))</f>
        <v>#DIV/0!</v>
      </c>
      <c r="S957" s="3" t="e">
        <f>IF(DEGREES(ACOS(SIN(RADIANS(G957))*SIN(RADIANS(E951))+COS(RADIANS(G957))*COS(RADIANS(E951))*COS(RADIANS(S941))))&gt;90,0,$F$4*$F$5/E950^2*(SIN(RADIANS(G957))*SIN(RADIANS(E951))+COS(RADIANS(G957))*COS(RADIANS(E951))*COS(RADIANS(S941))))</f>
        <v>#DIV/0!</v>
      </c>
      <c r="T957" s="3" t="e">
        <f>IF(DEGREES(ACOS(SIN(RADIANS(G957))*SIN(RADIANS(E951))+COS(RADIANS(G957))*COS(RADIANS(E951))*COS(RADIANS(T941))))&gt;90,0,$F$4*$F$5/E950^2*(SIN(RADIANS(G957))*SIN(RADIANS(E951))+COS(RADIANS(G957))*COS(RADIANS(E951))*COS(RADIANS(T941))))</f>
        <v>#DIV/0!</v>
      </c>
      <c r="U957" s="3" t="e">
        <f>IF(DEGREES(ACOS(SIN(RADIANS(G957))*SIN(RADIANS(E951))+COS(RADIANS(G957))*COS(RADIANS(E951))*COS(RADIANS(U941))))&gt;90,0,$F$4*$F$5/E950^2*(SIN(RADIANS(G957))*SIN(RADIANS(E951))+COS(RADIANS(G957))*COS(RADIANS(E951))*COS(RADIANS(U941))))</f>
        <v>#DIV/0!</v>
      </c>
      <c r="V957" s="3" t="e">
        <f>IF(DEGREES(ACOS(SIN(RADIANS(G957))*SIN(RADIANS(E951))+COS(RADIANS(G957))*COS(RADIANS(E951))*COS(RADIANS(V941))))&gt;90,0,$F$4*$F$5/E950^2*(SIN(RADIANS(G957))*SIN(RADIANS(E951))+COS(RADIANS(G957))*COS(RADIANS(E951))*COS(RADIANS(V941))))</f>
        <v>#DIV/0!</v>
      </c>
      <c r="W957" s="3" t="e">
        <f>IF(DEGREES(ACOS(SIN(RADIANS(G957))*SIN(RADIANS(E951))+COS(RADIANS(G957))*COS(RADIANS(E951))*COS(RADIANS(W941))))&gt;90,0,$F$4*$F$5/E950^2*(SIN(RADIANS(G957))*SIN(RADIANS(E951))+COS(RADIANS(G957))*COS(RADIANS(E951))*COS(RADIANS(W941))))</f>
        <v>#DIV/0!</v>
      </c>
      <c r="X957" s="3" t="e">
        <f>IF(DEGREES(ACOS(SIN(RADIANS(G957))*SIN(RADIANS(E951))+COS(RADIANS(G957))*COS(RADIANS(E951))*COS(RADIANS(X941))))&gt;90,0,$F$4*$F$5/E950^2*(SIN(RADIANS(G957))*SIN(RADIANS(E951))+COS(RADIANS(G957))*COS(RADIANS(E951))*COS(RADIANS(X941))))</f>
        <v>#DIV/0!</v>
      </c>
      <c r="Y957" s="3" t="e">
        <f>IF(DEGREES(ACOS(SIN(RADIANS(G957))*SIN(RADIANS(E951))+COS(RADIANS(G957))*COS(RADIANS(E951))*COS(RADIANS(Y941))))&gt;90,0,$F$4*$F$5/E950^2*(SIN(RADIANS(G957))*SIN(RADIANS(E951))+COS(RADIANS(G957))*COS(RADIANS(E951))*COS(RADIANS(Y941))))</f>
        <v>#DIV/0!</v>
      </c>
      <c r="Z957" s="3" t="e">
        <f>IF(DEGREES(ACOS(SIN(RADIANS(G957))*SIN(RADIANS(E951))+COS(RADIANS(G957))*COS(RADIANS(E951))*COS(RADIANS(Z941))))&gt;90,0,$F$4*$F$5/E950^2*(SIN(RADIANS(G957))*SIN(RADIANS(E951))+COS(RADIANS(G957))*COS(RADIANS(E951))*COS(RADIANS(Z941))))</f>
        <v>#DIV/0!</v>
      </c>
      <c r="AA957" s="3" t="e">
        <f>IF(DEGREES(ACOS(SIN(RADIANS(G957))*SIN(RADIANS(E951))+COS(RADIANS(G957))*COS(RADIANS(E951))*COS(RADIANS(AA941))))&gt;90,0,$F$4*$F$5/E950^2*(SIN(RADIANS(G957))*SIN(RADIANS(E951))+COS(RADIANS(G957))*COS(RADIANS(E951))*COS(RADIANS(AA941))))</f>
        <v>#DIV/0!</v>
      </c>
      <c r="AB957" s="3" t="e">
        <f>IF(DEGREES(ACOS(SIN(RADIANS(G957))*SIN(RADIANS(E951))+COS(RADIANS(G957))*COS(RADIANS(E951))*COS(RADIANS(AB941))))&gt;90,0,$F$4*$F$5/E950^2*(SIN(RADIANS(G957))*SIN(RADIANS(E951))+COS(RADIANS(G957))*COS(RADIANS(E951))*COS(RADIANS(AB941))))</f>
        <v>#DIV/0!</v>
      </c>
      <c r="AC957" s="3" t="e">
        <f>IF(DEGREES(ACOS(SIN(RADIANS(G957))*SIN(RADIANS(E951))+COS(RADIANS(G957))*COS(RADIANS(E951))*COS(RADIANS(AC941))))&gt;90,0,$F$4*$F$5/E950^2*(SIN(RADIANS(G957))*SIN(RADIANS(E951))+COS(RADIANS(G957))*COS(RADIANS(E951))*COS(RADIANS(AC941))))</f>
        <v>#DIV/0!</v>
      </c>
      <c r="AD957" s="3" t="e">
        <f>IF(DEGREES(ACOS(SIN(RADIANS(G957))*SIN(RADIANS(E951))+COS(RADIANS(G957))*COS(RADIANS(E951))*COS(RADIANS(AD941))))&gt;90,0,$F$4*$F$5/E950^2*(SIN(RADIANS(G957))*SIN(RADIANS(E951))+COS(RADIANS(G957))*COS(RADIANS(E951))*COS(RADIANS(AD941))))</f>
        <v>#DIV/0!</v>
      </c>
      <c r="AE957" s="3" t="e">
        <f>IF(DEGREES(ACOS(SIN(RADIANS(G957))*SIN(RADIANS(E951))+COS(RADIANS(G957))*COS(RADIANS(E951))*COS(RADIANS(AE941))))&gt;90,0,$F$4*$F$5/E950^2*(SIN(RADIANS(G957))*SIN(RADIANS(E951))+COS(RADIANS(G957))*COS(RADIANS(E951))*COS(RADIANS(AE941))))</f>
        <v>#DIV/0!</v>
      </c>
      <c r="AF957" s="3" t="e">
        <f>IF(DEGREES(ACOS(SIN(RADIANS(G957))*SIN(RADIANS(E951))+COS(RADIANS(G957))*COS(RADIANS(E951))*COS(RADIANS(AF941))))&gt;90,0,$F$4*$F$5/E950^2*(SIN(RADIANS(G957))*SIN(RADIANS(E951))+COS(RADIANS(G957))*COS(RADIANS(E951))*COS(RADIANS(AF941))))</f>
        <v>#DIV/0!</v>
      </c>
      <c r="AG957" s="3" t="e">
        <f>IF(DEGREES(ACOS(SIN(RADIANS(G957))*SIN(RADIANS(E951))+COS(RADIANS(G957))*COS(RADIANS(E951))*COS(RADIANS(AG941))))&gt;90,0,$F$4*$F$5/E950^2*(SIN(RADIANS(G957))*SIN(RADIANS(E951))+COS(RADIANS(G957))*COS(RADIANS(E951))*COS(RADIANS(AG941))))</f>
        <v>#DIV/0!</v>
      </c>
      <c r="AH957" s="3" t="e">
        <f>IF(DEGREES(ACOS(SIN(RADIANS(G957))*SIN(RADIANS(E951))+COS(RADIANS(G957))*COS(RADIANS(E951))*COS(RADIANS(AH941))))&gt;90,0,$F$4*$F$5/E950^2*(SIN(RADIANS(G957))*SIN(RADIANS(E951))+COS(RADIANS(G957))*COS(RADIANS(E951))*COS(RADIANS(AH941))))</f>
        <v>#DIV/0!</v>
      </c>
      <c r="AI957" s="3" t="e">
        <f>IF(DEGREES(ACOS(SIN(RADIANS(G957))*SIN(RADIANS(E951))+COS(RADIANS(G957))*COS(RADIANS(E951))*COS(RADIANS(AI941))))&gt;90,0,$F$4*$F$5/E950^2*(SIN(RADIANS(G957))*SIN(RADIANS(E951))+COS(RADIANS(G957))*COS(RADIANS(E951))*COS(RADIANS(AI941))))</f>
        <v>#DIV/0!</v>
      </c>
      <c r="AJ957" s="3" t="e">
        <f>IF(DEGREES(ACOS(SIN(RADIANS(G957))*SIN(RADIANS(E951))+COS(RADIANS(G957))*COS(RADIANS(E951))*COS(RADIANS(AJ941))))&gt;90,0,$F$4*$F$5/E950^2*(SIN(RADIANS(G957))*SIN(RADIANS(E951))+COS(RADIANS(G957))*COS(RADIANS(E951))*COS(RADIANS(AJ941))))</f>
        <v>#DIV/0!</v>
      </c>
      <c r="AK957" s="3">
        <f>IF(DEGREES(ACOS(SIN(RADIANS(G957))*SIN(RADIANS(E951))+COS(RADIANS(G957))*COS(RADIANS(E951))*COS(RADIANS(AK941))))&gt;90,0,$F$4*$F$5/E950^2*(SIN(RADIANS(G957))*SIN(RADIANS(E951))+COS(RADIANS(G957))*COS(RADIANS(E951))*COS(RADIANS(AK941))))</f>
        <v>0</v>
      </c>
      <c r="AL957" s="3">
        <f>IF(DEGREES(ACOS(SIN(RADIANS(G957))*SIN(RADIANS(E951))+COS(RADIANS(G957))*COS(RADIANS(E951))*COS(RADIANS(AL941))))&gt;90,0,$F$4*$F$5/E950^2*(SIN(RADIANS(G957))*SIN(RADIANS(E951))+COS(RADIANS(G957))*COS(RADIANS(E951))*COS(RADIANS(AL941))))</f>
        <v>0</v>
      </c>
      <c r="AM957" s="3">
        <f>IF(DEGREES(ACOS(SIN(RADIANS(G957))*SIN(RADIANS(E951))+COS(RADIANS(G957))*COS(RADIANS(E951))*COS(RADIANS(AM941))))&gt;90,0,$F$4*$F$5/E950^2*(SIN(RADIANS(G957))*SIN(RADIANS(E951))+COS(RADIANS(G957))*COS(RADIANS(E951))*COS(RADIANS(AM941))))</f>
        <v>0</v>
      </c>
      <c r="AN957" s="3">
        <f>IF(DEGREES(ACOS(SIN(RADIANS(G957))*SIN(RADIANS(E951))+COS(RADIANS(G957))*COS(RADIANS(E951))*COS(RADIANS(AN941))))&gt;90,0,$F$4*$F$5/E950^2*(SIN(RADIANS(G957))*SIN(RADIANS(E951))+COS(RADIANS(G957))*COS(RADIANS(E951))*COS(RADIANS(AN941))))</f>
        <v>0</v>
      </c>
      <c r="AO957" s="3">
        <f>IF(DEGREES(ACOS(SIN(RADIANS(G957))*SIN(RADIANS(E951))+COS(RADIANS(G957))*COS(RADIANS(E951))*COS(RADIANS(AO941))))&gt;90,0,$F$4*$F$5/E950^2*(SIN(RADIANS(G957))*SIN(RADIANS(E951))+COS(RADIANS(G957))*COS(RADIANS(E951))*COS(RADIANS(AO941))))</f>
        <v>0</v>
      </c>
      <c r="AP957" s="3">
        <f>IF(DEGREES(ACOS(SIN(RADIANS(G957))*SIN(RADIANS(E951))+COS(RADIANS(G957))*COS(RADIANS(E951))*COS(RADIANS(AP941))))&gt;90,0,$F$4*$F$5/E950^2*(SIN(RADIANS(G957))*SIN(RADIANS(E951))+COS(RADIANS(G957))*COS(RADIANS(E951))*COS(RADIANS(AP941))))</f>
        <v>0</v>
      </c>
      <c r="AQ957" s="3">
        <f>IF(DEGREES(ACOS(SIN(RADIANS(G957))*SIN(RADIANS(E951))+COS(RADIANS(G957))*COS(RADIANS(E951))*COS(RADIANS(AQ941))))&gt;90,0,$F$4*$F$5/E950^2*(SIN(RADIANS(G957))*SIN(RADIANS(E951))+COS(RADIANS(G957))*COS(RADIANS(E951))*COS(RADIANS(AQ941))))</f>
        <v>0</v>
      </c>
      <c r="AR957" s="3">
        <f>IF(DEGREES(ACOS(SIN(RADIANS(G957))*SIN(RADIANS(E951))+COS(RADIANS(G957))*COS(RADIANS(E951))*COS(RADIANS(AR941))))&gt;90,0,$F$4*$F$5/E950^2*(SIN(RADIANS(G957))*SIN(RADIANS(E951))+COS(RADIANS(G957))*COS(RADIANS(E951))*COS(RADIANS(AR941))))</f>
        <v>0</v>
      </c>
    </row>
    <row r="958" spans="2:44" ht="15.75" customHeight="1" x14ac:dyDescent="0.2">
      <c r="G958" s="3">
        <v>-60</v>
      </c>
      <c r="I958" s="3">
        <f>IF(DEGREES(ACOS(SIN(RADIANS(G958))*SIN(RADIANS(E951))+COS(RADIANS(G958))*COS(RADIANS(E951))*COS(RADIANS(I941))))&gt;90,0,$F$4*$F$5/E950^2*(SIN(RADIANS(G958))*SIN(RADIANS(E951))+COS(RADIANS(G958))*COS(RADIANS(E951))*COS(RADIANS(I941))))</f>
        <v>0</v>
      </c>
      <c r="J958" s="3">
        <f>IF(DEGREES(ACOS(SIN(RADIANS(G958))*SIN(RADIANS(E951))+COS(RADIANS(G958))*COS(RADIANS(E951))*COS(RADIANS(J941))))&gt;90,0,$F$4*$F$5/E950^2*(SIN(RADIANS(G958))*SIN(RADIANS(E951))+COS(RADIANS(G958))*COS(RADIANS(E951))*COS(RADIANS(J941))))</f>
        <v>0</v>
      </c>
      <c r="K958" s="3">
        <f>IF(DEGREES(ACOS(SIN(RADIANS(G958))*SIN(RADIANS(E951))+COS(RADIANS(G958))*COS(RADIANS(E951))*COS(RADIANS(K941))))&gt;90,0,$F$4*$F$5/E950^2*(SIN(RADIANS(G958))*SIN(RADIANS(E951))+COS(RADIANS(G958))*COS(RADIANS(E951))*COS(RADIANS(K941))))</f>
        <v>0</v>
      </c>
      <c r="L958" s="3">
        <f>IF(DEGREES(ACOS(SIN(RADIANS(G958))*SIN(RADIANS(E951))+COS(RADIANS(G958))*COS(RADIANS(E951))*COS(RADIANS(L941))))&gt;90,0,$F$4*$F$5/E950^2*(SIN(RADIANS(G958))*SIN(RADIANS(E951))+COS(RADIANS(G958))*COS(RADIANS(E951))*COS(RADIANS(L941))))</f>
        <v>0</v>
      </c>
      <c r="M958" s="3">
        <f>IF(DEGREES(ACOS(SIN(RADIANS(G958))*SIN(RADIANS(E951))+COS(RADIANS(G958))*COS(RADIANS(E951))*COS(RADIANS(M941))))&gt;90,0,$F$4*$F$5/E950^2*(SIN(RADIANS(G958))*SIN(RADIANS(E951))+COS(RADIANS(G958))*COS(RADIANS(E951))*COS(RADIANS(M941))))</f>
        <v>0</v>
      </c>
      <c r="N958" s="3">
        <f>IF(DEGREES(ACOS(SIN(RADIANS(G958))*SIN(RADIANS(E951))+COS(RADIANS(G958))*COS(RADIANS(E951))*COS(RADIANS(N941))))&gt;90,0,$F$4*$F$5/E950^2*(SIN(RADIANS(G958))*SIN(RADIANS(E951))+COS(RADIANS(G958))*COS(RADIANS(E951))*COS(RADIANS(N941))))</f>
        <v>0</v>
      </c>
      <c r="O958" s="3">
        <f>IF(DEGREES(ACOS(SIN(RADIANS(G958))*SIN(RADIANS(E951))+COS(RADIANS(G958))*COS(RADIANS(E951))*COS(RADIANS(O941))))&gt;90,0,$F$4*$F$5/E950^2*(SIN(RADIANS(G958))*SIN(RADIANS(E951))+COS(RADIANS(G958))*COS(RADIANS(E951))*COS(RADIANS(O941))))</f>
        <v>0</v>
      </c>
      <c r="P958" s="3">
        <f>IF(DEGREES(ACOS(SIN(RADIANS(G958))*SIN(RADIANS(E951))+COS(RADIANS(G958))*COS(RADIANS(E951))*COS(RADIANS(P941))))&gt;90,0,$F$4*$F$5/E950^2*(SIN(RADIANS(G958))*SIN(RADIANS(E951))+COS(RADIANS(G958))*COS(RADIANS(E951))*COS(RADIANS(P941))))</f>
        <v>0</v>
      </c>
      <c r="Q958" s="3">
        <f>IF(DEGREES(ACOS(SIN(RADIANS(G958))*SIN(RADIANS(E951))+COS(RADIANS(G958))*COS(RADIANS(E951))*COS(RADIANS(Q941))))&gt;90,0,$F$4*$F$5/E950^2*(SIN(RADIANS(G958))*SIN(RADIANS(E951))+COS(RADIANS(G958))*COS(RADIANS(E951))*COS(RADIANS(Q941))))</f>
        <v>0</v>
      </c>
      <c r="R958" s="3" t="e">
        <f>IF(DEGREES(ACOS(SIN(RADIANS(G958))*SIN(RADIANS(E951))+COS(RADIANS(G958))*COS(RADIANS(E951))*COS(RADIANS(R941))))&gt;90,0,$F$4*$F$5/E950^2*(SIN(RADIANS(G958))*SIN(RADIANS(E951))+COS(RADIANS(G958))*COS(RADIANS(E951))*COS(RADIANS(R941))))</f>
        <v>#DIV/0!</v>
      </c>
      <c r="S958" s="3" t="e">
        <f>IF(DEGREES(ACOS(SIN(RADIANS(G958))*SIN(RADIANS(E951))+COS(RADIANS(G958))*COS(RADIANS(E951))*COS(RADIANS(S941))))&gt;90,0,$F$4*$F$5/E950^2*(SIN(RADIANS(G958))*SIN(RADIANS(E951))+COS(RADIANS(G958))*COS(RADIANS(E951))*COS(RADIANS(S941))))</f>
        <v>#DIV/0!</v>
      </c>
      <c r="T958" s="3" t="e">
        <f>IF(DEGREES(ACOS(SIN(RADIANS(G958))*SIN(RADIANS(E951))+COS(RADIANS(G958))*COS(RADIANS(E951))*COS(RADIANS(T941))))&gt;90,0,$F$4*$F$5/E950^2*(SIN(RADIANS(G958))*SIN(RADIANS(E951))+COS(RADIANS(G958))*COS(RADIANS(E951))*COS(RADIANS(T941))))</f>
        <v>#DIV/0!</v>
      </c>
      <c r="U958" s="3" t="e">
        <f>IF(DEGREES(ACOS(SIN(RADIANS(G958))*SIN(RADIANS(E951))+COS(RADIANS(G958))*COS(RADIANS(E951))*COS(RADIANS(U941))))&gt;90,0,$F$4*$F$5/E950^2*(SIN(RADIANS(G958))*SIN(RADIANS(E951))+COS(RADIANS(G958))*COS(RADIANS(E951))*COS(RADIANS(U941))))</f>
        <v>#DIV/0!</v>
      </c>
      <c r="V958" s="3" t="e">
        <f>IF(DEGREES(ACOS(SIN(RADIANS(G958))*SIN(RADIANS(E951))+COS(RADIANS(G958))*COS(RADIANS(E951))*COS(RADIANS(V941))))&gt;90,0,$F$4*$F$5/E950^2*(SIN(RADIANS(G958))*SIN(RADIANS(E951))+COS(RADIANS(G958))*COS(RADIANS(E951))*COS(RADIANS(V941))))</f>
        <v>#DIV/0!</v>
      </c>
      <c r="W958" s="3" t="e">
        <f>IF(DEGREES(ACOS(SIN(RADIANS(G958))*SIN(RADIANS(E951))+COS(RADIANS(G958))*COS(RADIANS(E951))*COS(RADIANS(W941))))&gt;90,0,$F$4*$F$5/E950^2*(SIN(RADIANS(G958))*SIN(RADIANS(E951))+COS(RADIANS(G958))*COS(RADIANS(E951))*COS(RADIANS(W941))))</f>
        <v>#DIV/0!</v>
      </c>
      <c r="X958" s="3" t="e">
        <f>IF(DEGREES(ACOS(SIN(RADIANS(G958))*SIN(RADIANS(E951))+COS(RADIANS(G958))*COS(RADIANS(E951))*COS(RADIANS(X941))))&gt;90,0,$F$4*$F$5/E950^2*(SIN(RADIANS(G958))*SIN(RADIANS(E951))+COS(RADIANS(G958))*COS(RADIANS(E951))*COS(RADIANS(X941))))</f>
        <v>#DIV/0!</v>
      </c>
      <c r="Y958" s="3" t="e">
        <f>IF(DEGREES(ACOS(SIN(RADIANS(G958))*SIN(RADIANS(E951))+COS(RADIANS(G958))*COS(RADIANS(E951))*COS(RADIANS(Y941))))&gt;90,0,$F$4*$F$5/E950^2*(SIN(RADIANS(G958))*SIN(RADIANS(E951))+COS(RADIANS(G958))*COS(RADIANS(E951))*COS(RADIANS(Y941))))</f>
        <v>#DIV/0!</v>
      </c>
      <c r="Z958" s="3" t="e">
        <f>IF(DEGREES(ACOS(SIN(RADIANS(G958))*SIN(RADIANS(E951))+COS(RADIANS(G958))*COS(RADIANS(E951))*COS(RADIANS(Z941))))&gt;90,0,$F$4*$F$5/E950^2*(SIN(RADIANS(G958))*SIN(RADIANS(E951))+COS(RADIANS(G958))*COS(RADIANS(E951))*COS(RADIANS(Z941))))</f>
        <v>#DIV/0!</v>
      </c>
      <c r="AA958" s="3" t="e">
        <f>IF(DEGREES(ACOS(SIN(RADIANS(G958))*SIN(RADIANS(E951))+COS(RADIANS(G958))*COS(RADIANS(E951))*COS(RADIANS(AA941))))&gt;90,0,$F$4*$F$5/E950^2*(SIN(RADIANS(G958))*SIN(RADIANS(E951))+COS(RADIANS(G958))*COS(RADIANS(E951))*COS(RADIANS(AA941))))</f>
        <v>#DIV/0!</v>
      </c>
      <c r="AB958" s="3" t="e">
        <f>IF(DEGREES(ACOS(SIN(RADIANS(G958))*SIN(RADIANS(E951))+COS(RADIANS(G958))*COS(RADIANS(E951))*COS(RADIANS(AB941))))&gt;90,0,$F$4*$F$5/E950^2*(SIN(RADIANS(G958))*SIN(RADIANS(E951))+COS(RADIANS(G958))*COS(RADIANS(E951))*COS(RADIANS(AB941))))</f>
        <v>#DIV/0!</v>
      </c>
      <c r="AC958" s="3" t="e">
        <f>IF(DEGREES(ACOS(SIN(RADIANS(G958))*SIN(RADIANS(E951))+COS(RADIANS(G958))*COS(RADIANS(E951))*COS(RADIANS(AC941))))&gt;90,0,$F$4*$F$5/E950^2*(SIN(RADIANS(G958))*SIN(RADIANS(E951))+COS(RADIANS(G958))*COS(RADIANS(E951))*COS(RADIANS(AC941))))</f>
        <v>#DIV/0!</v>
      </c>
      <c r="AD958" s="3" t="e">
        <f>IF(DEGREES(ACOS(SIN(RADIANS(G958))*SIN(RADIANS(E951))+COS(RADIANS(G958))*COS(RADIANS(E951))*COS(RADIANS(AD941))))&gt;90,0,$F$4*$F$5/E950^2*(SIN(RADIANS(G958))*SIN(RADIANS(E951))+COS(RADIANS(G958))*COS(RADIANS(E951))*COS(RADIANS(AD941))))</f>
        <v>#DIV/0!</v>
      </c>
      <c r="AE958" s="3" t="e">
        <f>IF(DEGREES(ACOS(SIN(RADIANS(G958))*SIN(RADIANS(E951))+COS(RADIANS(G958))*COS(RADIANS(E951))*COS(RADIANS(AE941))))&gt;90,0,$F$4*$F$5/E950^2*(SIN(RADIANS(G958))*SIN(RADIANS(E951))+COS(RADIANS(G958))*COS(RADIANS(E951))*COS(RADIANS(AE941))))</f>
        <v>#DIV/0!</v>
      </c>
      <c r="AF958" s="3" t="e">
        <f>IF(DEGREES(ACOS(SIN(RADIANS(G958))*SIN(RADIANS(E951))+COS(RADIANS(G958))*COS(RADIANS(E951))*COS(RADIANS(AF941))))&gt;90,0,$F$4*$F$5/E950^2*(SIN(RADIANS(G958))*SIN(RADIANS(E951))+COS(RADIANS(G958))*COS(RADIANS(E951))*COS(RADIANS(AF941))))</f>
        <v>#DIV/0!</v>
      </c>
      <c r="AG958" s="3" t="e">
        <f>IF(DEGREES(ACOS(SIN(RADIANS(G958))*SIN(RADIANS(E951))+COS(RADIANS(G958))*COS(RADIANS(E951))*COS(RADIANS(AG941))))&gt;90,0,$F$4*$F$5/E950^2*(SIN(RADIANS(G958))*SIN(RADIANS(E951))+COS(RADIANS(G958))*COS(RADIANS(E951))*COS(RADIANS(AG941))))</f>
        <v>#DIV/0!</v>
      </c>
      <c r="AH958" s="3" t="e">
        <f>IF(DEGREES(ACOS(SIN(RADIANS(G958))*SIN(RADIANS(E951))+COS(RADIANS(G958))*COS(RADIANS(E951))*COS(RADIANS(AH941))))&gt;90,0,$F$4*$F$5/E950^2*(SIN(RADIANS(G958))*SIN(RADIANS(E951))+COS(RADIANS(G958))*COS(RADIANS(E951))*COS(RADIANS(AH941))))</f>
        <v>#DIV/0!</v>
      </c>
      <c r="AI958" s="3" t="e">
        <f>IF(DEGREES(ACOS(SIN(RADIANS(G958))*SIN(RADIANS(E951))+COS(RADIANS(G958))*COS(RADIANS(E951))*COS(RADIANS(AI941))))&gt;90,0,$F$4*$F$5/E950^2*(SIN(RADIANS(G958))*SIN(RADIANS(E951))+COS(RADIANS(G958))*COS(RADIANS(E951))*COS(RADIANS(AI941))))</f>
        <v>#DIV/0!</v>
      </c>
      <c r="AJ958" s="3" t="e">
        <f>IF(DEGREES(ACOS(SIN(RADIANS(G958))*SIN(RADIANS(E951))+COS(RADIANS(G958))*COS(RADIANS(E951))*COS(RADIANS(AJ941))))&gt;90,0,$F$4*$F$5/E950^2*(SIN(RADIANS(G958))*SIN(RADIANS(E951))+COS(RADIANS(G958))*COS(RADIANS(E951))*COS(RADIANS(AJ941))))</f>
        <v>#DIV/0!</v>
      </c>
      <c r="AK958" s="3">
        <f>IF(DEGREES(ACOS(SIN(RADIANS(G958))*SIN(RADIANS(E951))+COS(RADIANS(G958))*COS(RADIANS(E951))*COS(RADIANS(AK941))))&gt;90,0,$F$4*$F$5/E950^2*(SIN(RADIANS(G958))*SIN(RADIANS(E951))+COS(RADIANS(G958))*COS(RADIANS(E951))*COS(RADIANS(AK941))))</f>
        <v>0</v>
      </c>
      <c r="AL958" s="3">
        <f>IF(DEGREES(ACOS(SIN(RADIANS(G958))*SIN(RADIANS(E951))+COS(RADIANS(G958))*COS(RADIANS(E951))*COS(RADIANS(AL941))))&gt;90,0,$F$4*$F$5/E950^2*(SIN(RADIANS(G958))*SIN(RADIANS(E951))+COS(RADIANS(G958))*COS(RADIANS(E951))*COS(RADIANS(AL941))))</f>
        <v>0</v>
      </c>
      <c r="AM958" s="3">
        <f>IF(DEGREES(ACOS(SIN(RADIANS(G958))*SIN(RADIANS(E951))+COS(RADIANS(G958))*COS(RADIANS(E951))*COS(RADIANS(AM941))))&gt;90,0,$F$4*$F$5/E950^2*(SIN(RADIANS(G958))*SIN(RADIANS(E951))+COS(RADIANS(G958))*COS(RADIANS(E951))*COS(RADIANS(AM941))))</f>
        <v>0</v>
      </c>
      <c r="AN958" s="3">
        <f>IF(DEGREES(ACOS(SIN(RADIANS(G958))*SIN(RADIANS(E951))+COS(RADIANS(G958))*COS(RADIANS(E951))*COS(RADIANS(AN941))))&gt;90,0,$F$4*$F$5/E950^2*(SIN(RADIANS(G958))*SIN(RADIANS(E951))+COS(RADIANS(G958))*COS(RADIANS(E951))*COS(RADIANS(AN941))))</f>
        <v>0</v>
      </c>
      <c r="AO958" s="3">
        <f>IF(DEGREES(ACOS(SIN(RADIANS(G958))*SIN(RADIANS(E951))+COS(RADIANS(G958))*COS(RADIANS(E951))*COS(RADIANS(AO941))))&gt;90,0,$F$4*$F$5/E950^2*(SIN(RADIANS(G958))*SIN(RADIANS(E951))+COS(RADIANS(G958))*COS(RADIANS(E951))*COS(RADIANS(AO941))))</f>
        <v>0</v>
      </c>
      <c r="AP958" s="3">
        <f>IF(DEGREES(ACOS(SIN(RADIANS(G958))*SIN(RADIANS(E951))+COS(RADIANS(G958))*COS(RADIANS(E951))*COS(RADIANS(AP941))))&gt;90,0,$F$4*$F$5/E950^2*(SIN(RADIANS(G958))*SIN(RADIANS(E951))+COS(RADIANS(G958))*COS(RADIANS(E951))*COS(RADIANS(AP941))))</f>
        <v>0</v>
      </c>
      <c r="AQ958" s="3">
        <f>IF(DEGREES(ACOS(SIN(RADIANS(G958))*SIN(RADIANS(E951))+COS(RADIANS(G958))*COS(RADIANS(E951))*COS(RADIANS(AQ941))))&gt;90,0,$F$4*$F$5/E950^2*(SIN(RADIANS(G958))*SIN(RADIANS(E951))+COS(RADIANS(G958))*COS(RADIANS(E951))*COS(RADIANS(AQ941))))</f>
        <v>0</v>
      </c>
      <c r="AR958" s="3">
        <f>IF(DEGREES(ACOS(SIN(RADIANS(G958))*SIN(RADIANS(E951))+COS(RADIANS(G958))*COS(RADIANS(E951))*COS(RADIANS(AR941))))&gt;90,0,$F$4*$F$5/E950^2*(SIN(RADIANS(G958))*SIN(RADIANS(E951))+COS(RADIANS(G958))*COS(RADIANS(E951))*COS(RADIANS(AR941))))</f>
        <v>0</v>
      </c>
    </row>
    <row r="959" spans="2:44" ht="15.75" customHeight="1" x14ac:dyDescent="0.2">
      <c r="G959" s="3">
        <v>-70</v>
      </c>
      <c r="I959" s="3">
        <f>IF(DEGREES(ACOS(SIN(RADIANS(G959))*SIN(RADIANS(E951))+COS(RADIANS(G959))*COS(RADIANS(E951))*COS(RADIANS(I941))))&gt;90,0,$F$4*$F$5/E950^2*(SIN(RADIANS(G959))*SIN(RADIANS(E951))+COS(RADIANS(G959))*COS(RADIANS(E951))*COS(RADIANS(I941))))</f>
        <v>0</v>
      </c>
      <c r="J959" s="3">
        <f>IF(DEGREES(ACOS(SIN(RADIANS(G959))*SIN(RADIANS(E951))+COS(RADIANS(G959))*COS(RADIANS(E951))*COS(RADIANS(J941))))&gt;90,0,$F$4*$F$5/E950^2*(SIN(RADIANS(G959))*SIN(RADIANS(E951))+COS(RADIANS(G959))*COS(RADIANS(E951))*COS(RADIANS(J941))))</f>
        <v>0</v>
      </c>
      <c r="K959" s="3">
        <f>IF(DEGREES(ACOS(SIN(RADIANS(G959))*SIN(RADIANS(E951))+COS(RADIANS(G959))*COS(RADIANS(E951))*COS(RADIANS(K941))))&gt;90,0,$F$4*$F$5/E950^2*(SIN(RADIANS(G959))*SIN(RADIANS(E951))+COS(RADIANS(G959))*COS(RADIANS(E951))*COS(RADIANS(K941))))</f>
        <v>0</v>
      </c>
      <c r="L959" s="3">
        <f>IF(DEGREES(ACOS(SIN(RADIANS(G959))*SIN(RADIANS(E951))+COS(RADIANS(G959))*COS(RADIANS(E951))*COS(RADIANS(L941))))&gt;90,0,$F$4*$F$5/E950^2*(SIN(RADIANS(G959))*SIN(RADIANS(E951))+COS(RADIANS(G959))*COS(RADIANS(E951))*COS(RADIANS(L941))))</f>
        <v>0</v>
      </c>
      <c r="M959" s="3">
        <f>IF(DEGREES(ACOS(SIN(RADIANS(G959))*SIN(RADIANS(E951))+COS(RADIANS(G959))*COS(RADIANS(E951))*COS(RADIANS(M941))))&gt;90,0,$F$4*$F$5/E950^2*(SIN(RADIANS(G959))*SIN(RADIANS(E951))+COS(RADIANS(G959))*COS(RADIANS(E951))*COS(RADIANS(M941))))</f>
        <v>0</v>
      </c>
      <c r="N959" s="3">
        <f>IF(DEGREES(ACOS(SIN(RADIANS(G959))*SIN(RADIANS(E951))+COS(RADIANS(G959))*COS(RADIANS(E951))*COS(RADIANS(N941))))&gt;90,0,$F$4*$F$5/E950^2*(SIN(RADIANS(G959))*SIN(RADIANS(E951))+COS(RADIANS(G959))*COS(RADIANS(E951))*COS(RADIANS(N941))))</f>
        <v>0</v>
      </c>
      <c r="O959" s="3">
        <f>IF(DEGREES(ACOS(SIN(RADIANS(G959))*SIN(RADIANS(E951))+COS(RADIANS(G959))*COS(RADIANS(E951))*COS(RADIANS(O941))))&gt;90,0,$F$4*$F$5/E950^2*(SIN(RADIANS(G959))*SIN(RADIANS(E951))+COS(RADIANS(G959))*COS(RADIANS(E951))*COS(RADIANS(O941))))</f>
        <v>0</v>
      </c>
      <c r="P959" s="3">
        <f>IF(DEGREES(ACOS(SIN(RADIANS(G959))*SIN(RADIANS(E951))+COS(RADIANS(G959))*COS(RADIANS(E951))*COS(RADIANS(P941))))&gt;90,0,$F$4*$F$5/E950^2*(SIN(RADIANS(G959))*SIN(RADIANS(E951))+COS(RADIANS(G959))*COS(RADIANS(E951))*COS(RADIANS(P941))))</f>
        <v>0</v>
      </c>
      <c r="Q959" s="3">
        <f>IF(DEGREES(ACOS(SIN(RADIANS(G959))*SIN(RADIANS(E951))+COS(RADIANS(G959))*COS(RADIANS(E951))*COS(RADIANS(Q941))))&gt;90,0,$F$4*$F$5/E950^2*(SIN(RADIANS(G959))*SIN(RADIANS(E951))+COS(RADIANS(G959))*COS(RADIANS(E951))*COS(RADIANS(Q941))))</f>
        <v>0</v>
      </c>
      <c r="R959" s="3" t="e">
        <f>IF(DEGREES(ACOS(SIN(RADIANS(G959))*SIN(RADIANS(E951))+COS(RADIANS(G959))*COS(RADIANS(E951))*COS(RADIANS(R941))))&gt;90,0,$F$4*$F$5/E950^2*(SIN(RADIANS(G959))*SIN(RADIANS(E951))+COS(RADIANS(G959))*COS(RADIANS(E951))*COS(RADIANS(R941))))</f>
        <v>#DIV/0!</v>
      </c>
      <c r="S959" s="3" t="e">
        <f>IF(DEGREES(ACOS(SIN(RADIANS(G959))*SIN(RADIANS(E951))+COS(RADIANS(G959))*COS(RADIANS(E951))*COS(RADIANS(S941))))&gt;90,0,$F$4*$F$5/E950^2*(SIN(RADIANS(G959))*SIN(RADIANS(E951))+COS(RADIANS(G959))*COS(RADIANS(E951))*COS(RADIANS(S941))))</f>
        <v>#DIV/0!</v>
      </c>
      <c r="T959" s="3" t="e">
        <f>IF(DEGREES(ACOS(SIN(RADIANS(G959))*SIN(RADIANS(E951))+COS(RADIANS(G959))*COS(RADIANS(E951))*COS(RADIANS(T941))))&gt;90,0,$F$4*$F$5/E950^2*(SIN(RADIANS(G959))*SIN(RADIANS(E951))+COS(RADIANS(G959))*COS(RADIANS(E951))*COS(RADIANS(T941))))</f>
        <v>#DIV/0!</v>
      </c>
      <c r="U959" s="3" t="e">
        <f>IF(DEGREES(ACOS(SIN(RADIANS(G959))*SIN(RADIANS(E951))+COS(RADIANS(G959))*COS(RADIANS(E951))*COS(RADIANS(U941))))&gt;90,0,$F$4*$F$5/E950^2*(SIN(RADIANS(G959))*SIN(RADIANS(E951))+COS(RADIANS(G959))*COS(RADIANS(E951))*COS(RADIANS(U941))))</f>
        <v>#DIV/0!</v>
      </c>
      <c r="V959" s="3" t="e">
        <f>IF(DEGREES(ACOS(SIN(RADIANS(G959))*SIN(RADIANS(E951))+COS(RADIANS(G959))*COS(RADIANS(E951))*COS(RADIANS(V941))))&gt;90,0,$F$4*$F$5/E950^2*(SIN(RADIANS(G959))*SIN(RADIANS(E951))+COS(RADIANS(G959))*COS(RADIANS(E951))*COS(RADIANS(V941))))</f>
        <v>#DIV/0!</v>
      </c>
      <c r="W959" s="3" t="e">
        <f>IF(DEGREES(ACOS(SIN(RADIANS(G959))*SIN(RADIANS(E951))+COS(RADIANS(G959))*COS(RADIANS(E951))*COS(RADIANS(W941))))&gt;90,0,$F$4*$F$5/E950^2*(SIN(RADIANS(G959))*SIN(RADIANS(E951))+COS(RADIANS(G959))*COS(RADIANS(E951))*COS(RADIANS(W941))))</f>
        <v>#DIV/0!</v>
      </c>
      <c r="X959" s="3" t="e">
        <f>IF(DEGREES(ACOS(SIN(RADIANS(G959))*SIN(RADIANS(E951))+COS(RADIANS(G959))*COS(RADIANS(E951))*COS(RADIANS(X941))))&gt;90,0,$F$4*$F$5/E950^2*(SIN(RADIANS(G959))*SIN(RADIANS(E951))+COS(RADIANS(G959))*COS(RADIANS(E951))*COS(RADIANS(X941))))</f>
        <v>#DIV/0!</v>
      </c>
      <c r="Y959" s="3" t="e">
        <f>IF(DEGREES(ACOS(SIN(RADIANS(G959))*SIN(RADIANS(E951))+COS(RADIANS(G959))*COS(RADIANS(E951))*COS(RADIANS(Y941))))&gt;90,0,$F$4*$F$5/E950^2*(SIN(RADIANS(G959))*SIN(RADIANS(E951))+COS(RADIANS(G959))*COS(RADIANS(E951))*COS(RADIANS(Y941))))</f>
        <v>#DIV/0!</v>
      </c>
      <c r="Z959" s="3" t="e">
        <f>IF(DEGREES(ACOS(SIN(RADIANS(G959))*SIN(RADIANS(E951))+COS(RADIANS(G959))*COS(RADIANS(E951))*COS(RADIANS(Z941))))&gt;90,0,$F$4*$F$5/E950^2*(SIN(RADIANS(G959))*SIN(RADIANS(E951))+COS(RADIANS(G959))*COS(RADIANS(E951))*COS(RADIANS(Z941))))</f>
        <v>#DIV/0!</v>
      </c>
      <c r="AA959" s="3" t="e">
        <f>IF(DEGREES(ACOS(SIN(RADIANS(G959))*SIN(RADIANS(E951))+COS(RADIANS(G959))*COS(RADIANS(E951))*COS(RADIANS(AA941))))&gt;90,0,$F$4*$F$5/E950^2*(SIN(RADIANS(G959))*SIN(RADIANS(E951))+COS(RADIANS(G959))*COS(RADIANS(E951))*COS(RADIANS(AA941))))</f>
        <v>#DIV/0!</v>
      </c>
      <c r="AB959" s="3" t="e">
        <f>IF(DEGREES(ACOS(SIN(RADIANS(G959))*SIN(RADIANS(E951))+COS(RADIANS(G959))*COS(RADIANS(E951))*COS(RADIANS(AB941))))&gt;90,0,$F$4*$F$5/E950^2*(SIN(RADIANS(G959))*SIN(RADIANS(E951))+COS(RADIANS(G959))*COS(RADIANS(E951))*COS(RADIANS(AB941))))</f>
        <v>#DIV/0!</v>
      </c>
      <c r="AC959" s="3" t="e">
        <f>IF(DEGREES(ACOS(SIN(RADIANS(G959))*SIN(RADIANS(E951))+COS(RADIANS(G959))*COS(RADIANS(E951))*COS(RADIANS(AC941))))&gt;90,0,$F$4*$F$5/E950^2*(SIN(RADIANS(G959))*SIN(RADIANS(E951))+COS(RADIANS(G959))*COS(RADIANS(E951))*COS(RADIANS(AC941))))</f>
        <v>#DIV/0!</v>
      </c>
      <c r="AD959" s="3" t="e">
        <f>IF(DEGREES(ACOS(SIN(RADIANS(G959))*SIN(RADIANS(E951))+COS(RADIANS(G959))*COS(RADIANS(E951))*COS(RADIANS(AD941))))&gt;90,0,$F$4*$F$5/E950^2*(SIN(RADIANS(G959))*SIN(RADIANS(E951))+COS(RADIANS(G959))*COS(RADIANS(E951))*COS(RADIANS(AD941))))</f>
        <v>#DIV/0!</v>
      </c>
      <c r="AE959" s="3" t="e">
        <f>IF(DEGREES(ACOS(SIN(RADIANS(G959))*SIN(RADIANS(E951))+COS(RADIANS(G959))*COS(RADIANS(E951))*COS(RADIANS(AE941))))&gt;90,0,$F$4*$F$5/E950^2*(SIN(RADIANS(G959))*SIN(RADIANS(E951))+COS(RADIANS(G959))*COS(RADIANS(E951))*COS(RADIANS(AE941))))</f>
        <v>#DIV/0!</v>
      </c>
      <c r="AF959" s="3" t="e">
        <f>IF(DEGREES(ACOS(SIN(RADIANS(G959))*SIN(RADIANS(E951))+COS(RADIANS(G959))*COS(RADIANS(E951))*COS(RADIANS(AF941))))&gt;90,0,$F$4*$F$5/E950^2*(SIN(RADIANS(G959))*SIN(RADIANS(E951))+COS(RADIANS(G959))*COS(RADIANS(E951))*COS(RADIANS(AF941))))</f>
        <v>#DIV/0!</v>
      </c>
      <c r="AG959" s="3" t="e">
        <f>IF(DEGREES(ACOS(SIN(RADIANS(G959))*SIN(RADIANS(E951))+COS(RADIANS(G959))*COS(RADIANS(E951))*COS(RADIANS(AG941))))&gt;90,0,$F$4*$F$5/E950^2*(SIN(RADIANS(G959))*SIN(RADIANS(E951))+COS(RADIANS(G959))*COS(RADIANS(E951))*COS(RADIANS(AG941))))</f>
        <v>#DIV/0!</v>
      </c>
      <c r="AH959" s="3" t="e">
        <f>IF(DEGREES(ACOS(SIN(RADIANS(G959))*SIN(RADIANS(E951))+COS(RADIANS(G959))*COS(RADIANS(E951))*COS(RADIANS(AH941))))&gt;90,0,$F$4*$F$5/E950^2*(SIN(RADIANS(G959))*SIN(RADIANS(E951))+COS(RADIANS(G959))*COS(RADIANS(E951))*COS(RADIANS(AH941))))</f>
        <v>#DIV/0!</v>
      </c>
      <c r="AI959" s="3" t="e">
        <f>IF(DEGREES(ACOS(SIN(RADIANS(G959))*SIN(RADIANS(E951))+COS(RADIANS(G959))*COS(RADIANS(E951))*COS(RADIANS(AI941))))&gt;90,0,$F$4*$F$5/E950^2*(SIN(RADIANS(G959))*SIN(RADIANS(E951))+COS(RADIANS(G959))*COS(RADIANS(E951))*COS(RADIANS(AI941))))</f>
        <v>#DIV/0!</v>
      </c>
      <c r="AJ959" s="3" t="e">
        <f>IF(DEGREES(ACOS(SIN(RADIANS(G959))*SIN(RADIANS(E951))+COS(RADIANS(G959))*COS(RADIANS(E951))*COS(RADIANS(AJ941))))&gt;90,0,$F$4*$F$5/E950^2*(SIN(RADIANS(G959))*SIN(RADIANS(E951))+COS(RADIANS(G959))*COS(RADIANS(E951))*COS(RADIANS(AJ941))))</f>
        <v>#DIV/0!</v>
      </c>
      <c r="AK959" s="3">
        <f>IF(DEGREES(ACOS(SIN(RADIANS(G959))*SIN(RADIANS(E951))+COS(RADIANS(G959))*COS(RADIANS(E951))*COS(RADIANS(AK941))))&gt;90,0,$F$4*$F$5/E950^2*(SIN(RADIANS(G959))*SIN(RADIANS(E951))+COS(RADIANS(G959))*COS(RADIANS(E951))*COS(RADIANS(AK941))))</f>
        <v>0</v>
      </c>
      <c r="AL959" s="3">
        <f>IF(DEGREES(ACOS(SIN(RADIANS(G959))*SIN(RADIANS(E951))+COS(RADIANS(G959))*COS(RADIANS(E951))*COS(RADIANS(AL941))))&gt;90,0,$F$4*$F$5/E950^2*(SIN(RADIANS(G959))*SIN(RADIANS(E951))+COS(RADIANS(G959))*COS(RADIANS(E951))*COS(RADIANS(AL941))))</f>
        <v>0</v>
      </c>
      <c r="AM959" s="3">
        <f>IF(DEGREES(ACOS(SIN(RADIANS(G959))*SIN(RADIANS(E951))+COS(RADIANS(G959))*COS(RADIANS(E951))*COS(RADIANS(AM941))))&gt;90,0,$F$4*$F$5/E950^2*(SIN(RADIANS(G959))*SIN(RADIANS(E951))+COS(RADIANS(G959))*COS(RADIANS(E951))*COS(RADIANS(AM941))))</f>
        <v>0</v>
      </c>
      <c r="AN959" s="3">
        <f>IF(DEGREES(ACOS(SIN(RADIANS(G959))*SIN(RADIANS(E951))+COS(RADIANS(G959))*COS(RADIANS(E951))*COS(RADIANS(AN941))))&gt;90,0,$F$4*$F$5/E950^2*(SIN(RADIANS(G959))*SIN(RADIANS(E951))+COS(RADIANS(G959))*COS(RADIANS(E951))*COS(RADIANS(AN941))))</f>
        <v>0</v>
      </c>
      <c r="AO959" s="3">
        <f>IF(DEGREES(ACOS(SIN(RADIANS(G959))*SIN(RADIANS(E951))+COS(RADIANS(G959))*COS(RADIANS(E951))*COS(RADIANS(AO941))))&gt;90,0,$F$4*$F$5/E950^2*(SIN(RADIANS(G959))*SIN(RADIANS(E951))+COS(RADIANS(G959))*COS(RADIANS(E951))*COS(RADIANS(AO941))))</f>
        <v>0</v>
      </c>
      <c r="AP959" s="3">
        <f>IF(DEGREES(ACOS(SIN(RADIANS(G959))*SIN(RADIANS(E951))+COS(RADIANS(G959))*COS(RADIANS(E951))*COS(RADIANS(AP941))))&gt;90,0,$F$4*$F$5/E950^2*(SIN(RADIANS(G959))*SIN(RADIANS(E951))+COS(RADIANS(G959))*COS(RADIANS(E951))*COS(RADIANS(AP941))))</f>
        <v>0</v>
      </c>
      <c r="AQ959" s="3">
        <f>IF(DEGREES(ACOS(SIN(RADIANS(G959))*SIN(RADIANS(E951))+COS(RADIANS(G959))*COS(RADIANS(E951))*COS(RADIANS(AQ941))))&gt;90,0,$F$4*$F$5/E950^2*(SIN(RADIANS(G959))*SIN(RADIANS(E951))+COS(RADIANS(G959))*COS(RADIANS(E951))*COS(RADIANS(AQ941))))</f>
        <v>0</v>
      </c>
      <c r="AR959" s="3">
        <f>IF(DEGREES(ACOS(SIN(RADIANS(G959))*SIN(RADIANS(E951))+COS(RADIANS(G959))*COS(RADIANS(E951))*COS(RADIANS(AR941))))&gt;90,0,$F$4*$F$5/E950^2*(SIN(RADIANS(G959))*SIN(RADIANS(E951))+COS(RADIANS(G959))*COS(RADIANS(E951))*COS(RADIANS(AR941))))</f>
        <v>0</v>
      </c>
    </row>
    <row r="960" spans="2:44" ht="15.75" customHeight="1" x14ac:dyDescent="0.2">
      <c r="G960" s="3">
        <v>-80</v>
      </c>
      <c r="I960" s="3">
        <f>IF(DEGREES(ACOS(SIN(RADIANS(G960))*SIN(RADIANS(E951))+COS(RADIANS(G960))*COS(RADIANS(E951))*COS(RADIANS(I941))))&gt;90,0,$F$4*$F$5/E950^2*(SIN(RADIANS(G960))*SIN(RADIANS(E951))+COS(RADIANS(G960))*COS(RADIANS(E951))*COS(RADIANS(I941))))</f>
        <v>0</v>
      </c>
      <c r="J960" s="3">
        <f>IF(DEGREES(ACOS(SIN(RADIANS(G960))*SIN(RADIANS(E951))+COS(RADIANS(G960))*COS(RADIANS(E951))*COS(RADIANS(J941))))&gt;90,0,$F$4*$F$5/E950^2*(SIN(RADIANS(G960))*SIN(RADIANS(E951))+COS(RADIANS(G960))*COS(RADIANS(E951))*COS(RADIANS(J941))))</f>
        <v>0</v>
      </c>
      <c r="K960" s="3">
        <f>IF(DEGREES(ACOS(SIN(RADIANS(G960))*SIN(RADIANS(E951))+COS(RADIANS(G960))*COS(RADIANS(E951))*COS(RADIANS(K941))))&gt;90,0,$F$4*$F$5/E950^2*(SIN(RADIANS(G960))*SIN(RADIANS(E951))+COS(RADIANS(G960))*COS(RADIANS(E951))*COS(RADIANS(K941))))</f>
        <v>0</v>
      </c>
      <c r="L960" s="3">
        <f>IF(DEGREES(ACOS(SIN(RADIANS(G960))*SIN(RADIANS(E951))+COS(RADIANS(G960))*COS(RADIANS(E951))*COS(RADIANS(L941))))&gt;90,0,$F$4*$F$5/E950^2*(SIN(RADIANS(G960))*SIN(RADIANS(E951))+COS(RADIANS(G960))*COS(RADIANS(E951))*COS(RADIANS(L941))))</f>
        <v>0</v>
      </c>
      <c r="M960" s="3">
        <f>IF(DEGREES(ACOS(SIN(RADIANS(G960))*SIN(RADIANS(E951))+COS(RADIANS(G960))*COS(RADIANS(E951))*COS(RADIANS(M941))))&gt;90,0,$F$4*$F$5/E950^2*(SIN(RADIANS(G960))*SIN(RADIANS(E951))+COS(RADIANS(G960))*COS(RADIANS(E951))*COS(RADIANS(M941))))</f>
        <v>0</v>
      </c>
      <c r="N960" s="3">
        <f>IF(DEGREES(ACOS(SIN(RADIANS(G960))*SIN(RADIANS(E951))+COS(RADIANS(G960))*COS(RADIANS(E951))*COS(RADIANS(N941))))&gt;90,0,$F$4*$F$5/E950^2*(SIN(RADIANS(G960))*SIN(RADIANS(E951))+COS(RADIANS(G960))*COS(RADIANS(E951))*COS(RADIANS(N941))))</f>
        <v>0</v>
      </c>
      <c r="O960" s="3">
        <f>IF(DEGREES(ACOS(SIN(RADIANS(G960))*SIN(RADIANS(E951))+COS(RADIANS(G960))*COS(RADIANS(E951))*COS(RADIANS(O941))))&gt;90,0,$F$4*$F$5/E950^2*(SIN(RADIANS(G960))*SIN(RADIANS(E951))+COS(RADIANS(G960))*COS(RADIANS(E951))*COS(RADIANS(O941))))</f>
        <v>0</v>
      </c>
      <c r="P960" s="3">
        <f>IF(DEGREES(ACOS(SIN(RADIANS(G960))*SIN(RADIANS(E951))+COS(RADIANS(G960))*COS(RADIANS(E951))*COS(RADIANS(P941))))&gt;90,0,$F$4*$F$5/E950^2*(SIN(RADIANS(G960))*SIN(RADIANS(E951))+COS(RADIANS(G960))*COS(RADIANS(E951))*COS(RADIANS(P941))))</f>
        <v>0</v>
      </c>
      <c r="Q960" s="3">
        <f>IF(DEGREES(ACOS(SIN(RADIANS(G960))*SIN(RADIANS(E951))+COS(RADIANS(G960))*COS(RADIANS(E951))*COS(RADIANS(Q941))))&gt;90,0,$F$4*$F$5/E950^2*(SIN(RADIANS(G960))*SIN(RADIANS(E951))+COS(RADIANS(G960))*COS(RADIANS(E951))*COS(RADIANS(Q941))))</f>
        <v>0</v>
      </c>
      <c r="R960" s="3" t="e">
        <f>IF(DEGREES(ACOS(SIN(RADIANS(G960))*SIN(RADIANS(E951))+COS(RADIANS(G960))*COS(RADIANS(E951))*COS(RADIANS(R941))))&gt;90,0,$F$4*$F$5/E950^2*(SIN(RADIANS(G960))*SIN(RADIANS(E951))+COS(RADIANS(G960))*COS(RADIANS(E951))*COS(RADIANS(R941))))</f>
        <v>#DIV/0!</v>
      </c>
      <c r="S960" s="3" t="e">
        <f>IF(DEGREES(ACOS(SIN(RADIANS(G960))*SIN(RADIANS(E951))+COS(RADIANS(G960))*COS(RADIANS(E951))*COS(RADIANS(S941))))&gt;90,0,$F$4*$F$5/E950^2*(SIN(RADIANS(G960))*SIN(RADIANS(E951))+COS(RADIANS(G960))*COS(RADIANS(E951))*COS(RADIANS(S941))))</f>
        <v>#DIV/0!</v>
      </c>
      <c r="T960" s="3" t="e">
        <f>IF(DEGREES(ACOS(SIN(RADIANS(G960))*SIN(RADIANS(E951))+COS(RADIANS(G960))*COS(RADIANS(E951))*COS(RADIANS(T941))))&gt;90,0,$F$4*$F$5/E950^2*(SIN(RADIANS(G960))*SIN(RADIANS(E951))+COS(RADIANS(G960))*COS(RADIANS(E951))*COS(RADIANS(T941))))</f>
        <v>#DIV/0!</v>
      </c>
      <c r="U960" s="3" t="e">
        <f>IF(DEGREES(ACOS(SIN(RADIANS(G960))*SIN(RADIANS(E951))+COS(RADIANS(G960))*COS(RADIANS(E951))*COS(RADIANS(U941))))&gt;90,0,$F$4*$F$5/E950^2*(SIN(RADIANS(G960))*SIN(RADIANS(E951))+COS(RADIANS(G960))*COS(RADIANS(E951))*COS(RADIANS(U941))))</f>
        <v>#DIV/0!</v>
      </c>
      <c r="V960" s="3" t="e">
        <f>IF(DEGREES(ACOS(SIN(RADIANS(G960))*SIN(RADIANS(E951))+COS(RADIANS(G960))*COS(RADIANS(E951))*COS(RADIANS(V941))))&gt;90,0,$F$4*$F$5/E950^2*(SIN(RADIANS(G960))*SIN(RADIANS(E951))+COS(RADIANS(G960))*COS(RADIANS(E951))*COS(RADIANS(V941))))</f>
        <v>#DIV/0!</v>
      </c>
      <c r="W960" s="3" t="e">
        <f>IF(DEGREES(ACOS(SIN(RADIANS(G960))*SIN(RADIANS(E951))+COS(RADIANS(G960))*COS(RADIANS(E951))*COS(RADIANS(W941))))&gt;90,0,$F$4*$F$5/E950^2*(SIN(RADIANS(G960))*SIN(RADIANS(E951))+COS(RADIANS(G960))*COS(RADIANS(E951))*COS(RADIANS(W941))))</f>
        <v>#DIV/0!</v>
      </c>
      <c r="X960" s="3" t="e">
        <f>IF(DEGREES(ACOS(SIN(RADIANS(G960))*SIN(RADIANS(E951))+COS(RADIANS(G960))*COS(RADIANS(E951))*COS(RADIANS(X941))))&gt;90,0,$F$4*$F$5/E950^2*(SIN(RADIANS(G960))*SIN(RADIANS(E951))+COS(RADIANS(G960))*COS(RADIANS(E951))*COS(RADIANS(X941))))</f>
        <v>#DIV/0!</v>
      </c>
      <c r="Y960" s="3" t="e">
        <f>IF(DEGREES(ACOS(SIN(RADIANS(G960))*SIN(RADIANS(E951))+COS(RADIANS(G960))*COS(RADIANS(E951))*COS(RADIANS(Y941))))&gt;90,0,$F$4*$F$5/E950^2*(SIN(RADIANS(G960))*SIN(RADIANS(E951))+COS(RADIANS(G960))*COS(RADIANS(E951))*COS(RADIANS(Y941))))</f>
        <v>#DIV/0!</v>
      </c>
      <c r="Z960" s="3" t="e">
        <f>IF(DEGREES(ACOS(SIN(RADIANS(G960))*SIN(RADIANS(E951))+COS(RADIANS(G960))*COS(RADIANS(E951))*COS(RADIANS(Z941))))&gt;90,0,$F$4*$F$5/E950^2*(SIN(RADIANS(G960))*SIN(RADIANS(E951))+COS(RADIANS(G960))*COS(RADIANS(E951))*COS(RADIANS(Z941))))</f>
        <v>#DIV/0!</v>
      </c>
      <c r="AA960" s="3" t="e">
        <f>IF(DEGREES(ACOS(SIN(RADIANS(G960))*SIN(RADIANS(E951))+COS(RADIANS(G960))*COS(RADIANS(E951))*COS(RADIANS(AA941))))&gt;90,0,$F$4*$F$5/E950^2*(SIN(RADIANS(G960))*SIN(RADIANS(E951))+COS(RADIANS(G960))*COS(RADIANS(E951))*COS(RADIANS(AA941))))</f>
        <v>#DIV/0!</v>
      </c>
      <c r="AB960" s="3" t="e">
        <f>IF(DEGREES(ACOS(SIN(RADIANS(G960))*SIN(RADIANS(E951))+COS(RADIANS(G960))*COS(RADIANS(E951))*COS(RADIANS(AB941))))&gt;90,0,$F$4*$F$5/E950^2*(SIN(RADIANS(G960))*SIN(RADIANS(E951))+COS(RADIANS(G960))*COS(RADIANS(E951))*COS(RADIANS(AB941))))</f>
        <v>#DIV/0!</v>
      </c>
      <c r="AC960" s="3" t="e">
        <f>IF(DEGREES(ACOS(SIN(RADIANS(G960))*SIN(RADIANS(E951))+COS(RADIANS(G960))*COS(RADIANS(E951))*COS(RADIANS(AC941))))&gt;90,0,$F$4*$F$5/E950^2*(SIN(RADIANS(G960))*SIN(RADIANS(E951))+COS(RADIANS(G960))*COS(RADIANS(E951))*COS(RADIANS(AC941))))</f>
        <v>#DIV/0!</v>
      </c>
      <c r="AD960" s="3" t="e">
        <f>IF(DEGREES(ACOS(SIN(RADIANS(G960))*SIN(RADIANS(E951))+COS(RADIANS(G960))*COS(RADIANS(E951))*COS(RADIANS(AD941))))&gt;90,0,$F$4*$F$5/E950^2*(SIN(RADIANS(G960))*SIN(RADIANS(E951))+COS(RADIANS(G960))*COS(RADIANS(E951))*COS(RADIANS(AD941))))</f>
        <v>#DIV/0!</v>
      </c>
      <c r="AE960" s="3" t="e">
        <f>IF(DEGREES(ACOS(SIN(RADIANS(G960))*SIN(RADIANS(E951))+COS(RADIANS(G960))*COS(RADIANS(E951))*COS(RADIANS(AE941))))&gt;90,0,$F$4*$F$5/E950^2*(SIN(RADIANS(G960))*SIN(RADIANS(E951))+COS(RADIANS(G960))*COS(RADIANS(E951))*COS(RADIANS(AE941))))</f>
        <v>#DIV/0!</v>
      </c>
      <c r="AF960" s="3" t="e">
        <f>IF(DEGREES(ACOS(SIN(RADIANS(G960))*SIN(RADIANS(E951))+COS(RADIANS(G960))*COS(RADIANS(E951))*COS(RADIANS(AF941))))&gt;90,0,$F$4*$F$5/E950^2*(SIN(RADIANS(G960))*SIN(RADIANS(E951))+COS(RADIANS(G960))*COS(RADIANS(E951))*COS(RADIANS(AF941))))</f>
        <v>#DIV/0!</v>
      </c>
      <c r="AG960" s="3" t="e">
        <f>IF(DEGREES(ACOS(SIN(RADIANS(G960))*SIN(RADIANS(E951))+COS(RADIANS(G960))*COS(RADIANS(E951))*COS(RADIANS(AG941))))&gt;90,0,$F$4*$F$5/E950^2*(SIN(RADIANS(G960))*SIN(RADIANS(E951))+COS(RADIANS(G960))*COS(RADIANS(E951))*COS(RADIANS(AG941))))</f>
        <v>#DIV/0!</v>
      </c>
      <c r="AH960" s="3" t="e">
        <f>IF(DEGREES(ACOS(SIN(RADIANS(G960))*SIN(RADIANS(E951))+COS(RADIANS(G960))*COS(RADIANS(E951))*COS(RADIANS(AH941))))&gt;90,0,$F$4*$F$5/E950^2*(SIN(RADIANS(G960))*SIN(RADIANS(E951))+COS(RADIANS(G960))*COS(RADIANS(E951))*COS(RADIANS(AH941))))</f>
        <v>#DIV/0!</v>
      </c>
      <c r="AI960" s="3" t="e">
        <f>IF(DEGREES(ACOS(SIN(RADIANS(G960))*SIN(RADIANS(E951))+COS(RADIANS(G960))*COS(RADIANS(E951))*COS(RADIANS(AI941))))&gt;90,0,$F$4*$F$5/E950^2*(SIN(RADIANS(G960))*SIN(RADIANS(E951))+COS(RADIANS(G960))*COS(RADIANS(E951))*COS(RADIANS(AI941))))</f>
        <v>#DIV/0!</v>
      </c>
      <c r="AJ960" s="3" t="e">
        <f>IF(DEGREES(ACOS(SIN(RADIANS(G960))*SIN(RADIANS(E951))+COS(RADIANS(G960))*COS(RADIANS(E951))*COS(RADIANS(AJ941))))&gt;90,0,$F$4*$F$5/E950^2*(SIN(RADIANS(G960))*SIN(RADIANS(E951))+COS(RADIANS(G960))*COS(RADIANS(E951))*COS(RADIANS(AJ941))))</f>
        <v>#DIV/0!</v>
      </c>
      <c r="AK960" s="3">
        <f>IF(DEGREES(ACOS(SIN(RADIANS(G960))*SIN(RADIANS(E951))+COS(RADIANS(G960))*COS(RADIANS(E951))*COS(RADIANS(AK941))))&gt;90,0,$F$4*$F$5/E950^2*(SIN(RADIANS(G960))*SIN(RADIANS(E951))+COS(RADIANS(G960))*COS(RADIANS(E951))*COS(RADIANS(AK941))))</f>
        <v>0</v>
      </c>
      <c r="AL960" s="3">
        <f>IF(DEGREES(ACOS(SIN(RADIANS(G960))*SIN(RADIANS(E951))+COS(RADIANS(G960))*COS(RADIANS(E951))*COS(RADIANS(AL941))))&gt;90,0,$F$4*$F$5/E950^2*(SIN(RADIANS(G960))*SIN(RADIANS(E951))+COS(RADIANS(G960))*COS(RADIANS(E951))*COS(RADIANS(AL941))))</f>
        <v>0</v>
      </c>
      <c r="AM960" s="3">
        <f>IF(DEGREES(ACOS(SIN(RADIANS(G960))*SIN(RADIANS(E951))+COS(RADIANS(G960))*COS(RADIANS(E951))*COS(RADIANS(AM941))))&gt;90,0,$F$4*$F$5/E950^2*(SIN(RADIANS(G960))*SIN(RADIANS(E951))+COS(RADIANS(G960))*COS(RADIANS(E951))*COS(RADIANS(AM941))))</f>
        <v>0</v>
      </c>
      <c r="AN960" s="3">
        <f>IF(DEGREES(ACOS(SIN(RADIANS(G960))*SIN(RADIANS(E951))+COS(RADIANS(G960))*COS(RADIANS(E951))*COS(RADIANS(AN941))))&gt;90,0,$F$4*$F$5/E950^2*(SIN(RADIANS(G960))*SIN(RADIANS(E951))+COS(RADIANS(G960))*COS(RADIANS(E951))*COS(RADIANS(AN941))))</f>
        <v>0</v>
      </c>
      <c r="AO960" s="3">
        <f>IF(DEGREES(ACOS(SIN(RADIANS(G960))*SIN(RADIANS(E951))+COS(RADIANS(G960))*COS(RADIANS(E951))*COS(RADIANS(AO941))))&gt;90,0,$F$4*$F$5/E950^2*(SIN(RADIANS(G960))*SIN(RADIANS(E951))+COS(RADIANS(G960))*COS(RADIANS(E951))*COS(RADIANS(AO941))))</f>
        <v>0</v>
      </c>
      <c r="AP960" s="3">
        <f>IF(DEGREES(ACOS(SIN(RADIANS(G960))*SIN(RADIANS(E951))+COS(RADIANS(G960))*COS(RADIANS(E951))*COS(RADIANS(AP941))))&gt;90,0,$F$4*$F$5/E950^2*(SIN(RADIANS(G960))*SIN(RADIANS(E951))+COS(RADIANS(G960))*COS(RADIANS(E951))*COS(RADIANS(AP941))))</f>
        <v>0</v>
      </c>
      <c r="AQ960" s="3">
        <f>IF(DEGREES(ACOS(SIN(RADIANS(G960))*SIN(RADIANS(E951))+COS(RADIANS(G960))*COS(RADIANS(E951))*COS(RADIANS(AQ941))))&gt;90,0,$F$4*$F$5/E950^2*(SIN(RADIANS(G960))*SIN(RADIANS(E951))+COS(RADIANS(G960))*COS(RADIANS(E951))*COS(RADIANS(AQ941))))</f>
        <v>0</v>
      </c>
      <c r="AR960" s="3">
        <f>IF(DEGREES(ACOS(SIN(RADIANS(G960))*SIN(RADIANS(E951))+COS(RADIANS(G960))*COS(RADIANS(E951))*COS(RADIANS(AR941))))&gt;90,0,$F$4*$F$5/E950^2*(SIN(RADIANS(G960))*SIN(RADIANS(E951))+COS(RADIANS(G960))*COS(RADIANS(E951))*COS(RADIANS(AR941))))</f>
        <v>0</v>
      </c>
    </row>
    <row r="961" spans="2:44" ht="15.75" customHeight="1" x14ac:dyDescent="0.2">
      <c r="G961" s="3">
        <v>-90</v>
      </c>
      <c r="I961" s="3" t="e">
        <f>IF(DEGREES(ACOS(SIN(RADIANS(G961))*SIN(RADIANS(E951))+COS(RADIANS(G961))*COS(RADIANS(E951))*COS(RADIANS(I941))))&gt;90,0,$F$4*$F$5/E950^2*(SIN(RADIANS(G961))*SIN(RADIANS(E951))+COS(RADIANS(G961))*COS(RADIANS(E951))*COS(RADIANS(I941))))</f>
        <v>#DIV/0!</v>
      </c>
      <c r="J961" s="3" t="e">
        <f>IF(DEGREES(ACOS(SIN(RADIANS(G961))*SIN(RADIANS(E951))+COS(RADIANS(G961))*COS(RADIANS(E951))*COS(RADIANS(J941))))&gt;90,0,$F$4*$F$5/E950^2*(SIN(RADIANS(G961))*SIN(RADIANS(E951))+COS(RADIANS(G961))*COS(RADIANS(E951))*COS(RADIANS(J941))))</f>
        <v>#DIV/0!</v>
      </c>
      <c r="K961" s="3" t="e">
        <f>IF(DEGREES(ACOS(SIN(RADIANS(G961))*SIN(RADIANS(E951))+COS(RADIANS(G961))*COS(RADIANS(E951))*COS(RADIANS(K941))))&gt;90,0,$F$4*$F$5/E950^2*(SIN(RADIANS(G961))*SIN(RADIANS(E951))+COS(RADIANS(G961))*COS(RADIANS(E951))*COS(RADIANS(K941))))</f>
        <v>#DIV/0!</v>
      </c>
      <c r="L961" s="3" t="e">
        <f>IF(DEGREES(ACOS(SIN(RADIANS(G961))*SIN(RADIANS(E951))+COS(RADIANS(G961))*COS(RADIANS(E951))*COS(RADIANS(L941))))&gt;90,0,$F$4*$F$5/E950^2*(SIN(RADIANS(G961))*SIN(RADIANS(E951))+COS(RADIANS(G961))*COS(RADIANS(E951))*COS(RADIANS(L941))))</f>
        <v>#DIV/0!</v>
      </c>
      <c r="M961" s="3" t="e">
        <f>IF(DEGREES(ACOS(SIN(RADIANS(G961))*SIN(RADIANS(E951))+COS(RADIANS(G961))*COS(RADIANS(E951))*COS(RADIANS(M941))))&gt;90,0,$F$4*$F$5/E950^2*(SIN(RADIANS(G961))*SIN(RADIANS(E951))+COS(RADIANS(G961))*COS(RADIANS(E951))*COS(RADIANS(M941))))</f>
        <v>#DIV/0!</v>
      </c>
      <c r="N961" s="3" t="e">
        <f>IF(DEGREES(ACOS(SIN(RADIANS(G961))*SIN(RADIANS(E951))+COS(RADIANS(G961))*COS(RADIANS(E951))*COS(RADIANS(N941))))&gt;90,0,$F$4*$F$5/E950^2*(SIN(RADIANS(G961))*SIN(RADIANS(E951))+COS(RADIANS(G961))*COS(RADIANS(E951))*COS(RADIANS(N941))))</f>
        <v>#DIV/0!</v>
      </c>
      <c r="O961" s="3" t="e">
        <f>IF(DEGREES(ACOS(SIN(RADIANS(G961))*SIN(RADIANS(E951))+COS(RADIANS(G961))*COS(RADIANS(E951))*COS(RADIANS(O941))))&gt;90,0,$F$4*$F$5/E950^2*(SIN(RADIANS(G961))*SIN(RADIANS(E951))+COS(RADIANS(G961))*COS(RADIANS(E951))*COS(RADIANS(O941))))</f>
        <v>#DIV/0!</v>
      </c>
      <c r="P961" s="3" t="e">
        <f>IF(DEGREES(ACOS(SIN(RADIANS(G961))*SIN(RADIANS(E951))+COS(RADIANS(G961))*COS(RADIANS(E951))*COS(RADIANS(P941))))&gt;90,0,$F$4*$F$5/E950^2*(SIN(RADIANS(G961))*SIN(RADIANS(E951))+COS(RADIANS(G961))*COS(RADIANS(E951))*COS(RADIANS(P941))))</f>
        <v>#DIV/0!</v>
      </c>
      <c r="Q961" s="3" t="e">
        <f>IF(DEGREES(ACOS(SIN(RADIANS(G961))*SIN(RADIANS(E951))+COS(RADIANS(G961))*COS(RADIANS(E951))*COS(RADIANS(Q941))))&gt;90,0,$F$4*$F$5/E950^2*(SIN(RADIANS(G961))*SIN(RADIANS(E951))+COS(RADIANS(G961))*COS(RADIANS(E951))*COS(RADIANS(Q941))))</f>
        <v>#DIV/0!</v>
      </c>
      <c r="R961" s="3" t="e">
        <f>IF(DEGREES(ACOS(SIN(RADIANS(G961))*SIN(RADIANS(E951))+COS(RADIANS(G961))*COS(RADIANS(E951))*COS(RADIANS(R941))))&gt;90,0,$F$4*$F$5/E950^2*(SIN(RADIANS(G961))*SIN(RADIANS(E951))+COS(RADIANS(G961))*COS(RADIANS(E951))*COS(RADIANS(R941))))</f>
        <v>#DIV/0!</v>
      </c>
      <c r="S961" s="3" t="e">
        <f>IF(DEGREES(ACOS(SIN(RADIANS(G961))*SIN(RADIANS(E951))+COS(RADIANS(G961))*COS(RADIANS(E951))*COS(RADIANS(S941))))&gt;90,0,$F$4*$F$5/E950^2*(SIN(RADIANS(G961))*SIN(RADIANS(E951))+COS(RADIANS(G961))*COS(RADIANS(E951))*COS(RADIANS(S941))))</f>
        <v>#DIV/0!</v>
      </c>
      <c r="T961" s="3" t="e">
        <f>IF(DEGREES(ACOS(SIN(RADIANS(G961))*SIN(RADIANS(E951))+COS(RADIANS(G961))*COS(RADIANS(E951))*COS(RADIANS(T941))))&gt;90,0,$F$4*$F$5/E950^2*(SIN(RADIANS(G961))*SIN(RADIANS(E951))+COS(RADIANS(G961))*COS(RADIANS(E951))*COS(RADIANS(T941))))</f>
        <v>#DIV/0!</v>
      </c>
      <c r="U961" s="3" t="e">
        <f>IF(DEGREES(ACOS(SIN(RADIANS(G961))*SIN(RADIANS(E951))+COS(RADIANS(G961))*COS(RADIANS(E951))*COS(RADIANS(U941))))&gt;90,0,$F$4*$F$5/E950^2*(SIN(RADIANS(G961))*SIN(RADIANS(E951))+COS(RADIANS(G961))*COS(RADIANS(E951))*COS(RADIANS(U941))))</f>
        <v>#DIV/0!</v>
      </c>
      <c r="V961" s="3" t="e">
        <f>IF(DEGREES(ACOS(SIN(RADIANS(G961))*SIN(RADIANS(E951))+COS(RADIANS(G961))*COS(RADIANS(E951))*COS(RADIANS(V941))))&gt;90,0,$F$4*$F$5/E950^2*(SIN(RADIANS(G961))*SIN(RADIANS(E951))+COS(RADIANS(G961))*COS(RADIANS(E951))*COS(RADIANS(V941))))</f>
        <v>#DIV/0!</v>
      </c>
      <c r="W961" s="3" t="e">
        <f>IF(DEGREES(ACOS(SIN(RADIANS(G961))*SIN(RADIANS(E951))+COS(RADIANS(G961))*COS(RADIANS(E951))*COS(RADIANS(W941))))&gt;90,0,$F$4*$F$5/E950^2*(SIN(RADIANS(G961))*SIN(RADIANS(E951))+COS(RADIANS(G961))*COS(RADIANS(E951))*COS(RADIANS(W941))))</f>
        <v>#DIV/0!</v>
      </c>
      <c r="X961" s="3" t="e">
        <f>IF(DEGREES(ACOS(SIN(RADIANS(G961))*SIN(RADIANS(E951))+COS(RADIANS(G961))*COS(RADIANS(E951))*COS(RADIANS(X941))))&gt;90,0,$F$4*$F$5/E950^2*(SIN(RADIANS(G961))*SIN(RADIANS(E951))+COS(RADIANS(G961))*COS(RADIANS(E951))*COS(RADIANS(X941))))</f>
        <v>#DIV/0!</v>
      </c>
      <c r="Y961" s="3" t="e">
        <f>IF(DEGREES(ACOS(SIN(RADIANS(G961))*SIN(RADIANS(E951))+COS(RADIANS(G961))*COS(RADIANS(E951))*COS(RADIANS(Y941))))&gt;90,0,$F$4*$F$5/E950^2*(SIN(RADIANS(G961))*SIN(RADIANS(E951))+COS(RADIANS(G961))*COS(RADIANS(E951))*COS(RADIANS(Y941))))</f>
        <v>#DIV/0!</v>
      </c>
      <c r="Z961" s="3" t="e">
        <f>IF(DEGREES(ACOS(SIN(RADIANS(G961))*SIN(RADIANS(E951))+COS(RADIANS(G961))*COS(RADIANS(E951))*COS(RADIANS(Z941))))&gt;90,0,$F$4*$F$5/E950^2*(SIN(RADIANS(G961))*SIN(RADIANS(E951))+COS(RADIANS(G961))*COS(RADIANS(E951))*COS(RADIANS(Z941))))</f>
        <v>#DIV/0!</v>
      </c>
      <c r="AA961" s="3" t="e">
        <f>IF(DEGREES(ACOS(SIN(RADIANS(G961))*SIN(RADIANS(E951))+COS(RADIANS(G961))*COS(RADIANS(E951))*COS(RADIANS(AA941))))&gt;90,0,$F$4*$F$5/E950^2*(SIN(RADIANS(G961))*SIN(RADIANS(E951))+COS(RADIANS(G961))*COS(RADIANS(E951))*COS(RADIANS(AA941))))</f>
        <v>#DIV/0!</v>
      </c>
      <c r="AB961" s="3" t="e">
        <f>IF(DEGREES(ACOS(SIN(RADIANS(G961))*SIN(RADIANS(E951))+COS(RADIANS(G961))*COS(RADIANS(E951))*COS(RADIANS(AB941))))&gt;90,0,$F$4*$F$5/E950^2*(SIN(RADIANS(G961))*SIN(RADIANS(E951))+COS(RADIANS(G961))*COS(RADIANS(E951))*COS(RADIANS(AB941))))</f>
        <v>#DIV/0!</v>
      </c>
      <c r="AC961" s="3" t="e">
        <f>IF(DEGREES(ACOS(SIN(RADIANS(G961))*SIN(RADIANS(E951))+COS(RADIANS(G961))*COS(RADIANS(E951))*COS(RADIANS(AC941))))&gt;90,0,$F$4*$F$5/E950^2*(SIN(RADIANS(G961))*SIN(RADIANS(E951))+COS(RADIANS(G961))*COS(RADIANS(E951))*COS(RADIANS(AC941))))</f>
        <v>#DIV/0!</v>
      </c>
      <c r="AD961" s="3" t="e">
        <f>IF(DEGREES(ACOS(SIN(RADIANS(G961))*SIN(RADIANS(E951))+COS(RADIANS(G961))*COS(RADIANS(E951))*COS(RADIANS(AD941))))&gt;90,0,$F$4*$F$5/E950^2*(SIN(RADIANS(G961))*SIN(RADIANS(E951))+COS(RADIANS(G961))*COS(RADIANS(E951))*COS(RADIANS(AD941))))</f>
        <v>#DIV/0!</v>
      </c>
      <c r="AE961" s="3" t="e">
        <f>IF(DEGREES(ACOS(SIN(RADIANS(G961))*SIN(RADIANS(E951))+COS(RADIANS(G961))*COS(RADIANS(E951))*COS(RADIANS(AE941))))&gt;90,0,$F$4*$F$5/E950^2*(SIN(RADIANS(G961))*SIN(RADIANS(E951))+COS(RADIANS(G961))*COS(RADIANS(E951))*COS(RADIANS(AE941))))</f>
        <v>#DIV/0!</v>
      </c>
      <c r="AF961" s="3" t="e">
        <f>IF(DEGREES(ACOS(SIN(RADIANS(G961))*SIN(RADIANS(E951))+COS(RADIANS(G961))*COS(RADIANS(E951))*COS(RADIANS(AF941))))&gt;90,0,$F$4*$F$5/E950^2*(SIN(RADIANS(G961))*SIN(RADIANS(E951))+COS(RADIANS(G961))*COS(RADIANS(E951))*COS(RADIANS(AF941))))</f>
        <v>#DIV/0!</v>
      </c>
      <c r="AG961" s="3" t="e">
        <f>IF(DEGREES(ACOS(SIN(RADIANS(G961))*SIN(RADIANS(E951))+COS(RADIANS(G961))*COS(RADIANS(E951))*COS(RADIANS(AG941))))&gt;90,0,$F$4*$F$5/E950^2*(SIN(RADIANS(G961))*SIN(RADIANS(E951))+COS(RADIANS(G961))*COS(RADIANS(E951))*COS(RADIANS(AG941))))</f>
        <v>#DIV/0!</v>
      </c>
      <c r="AH961" s="3" t="e">
        <f>IF(DEGREES(ACOS(SIN(RADIANS(G961))*SIN(RADIANS(E951))+COS(RADIANS(G961))*COS(RADIANS(E951))*COS(RADIANS(AH941))))&gt;90,0,$F$4*$F$5/E950^2*(SIN(RADIANS(G961))*SIN(RADIANS(E951))+COS(RADIANS(G961))*COS(RADIANS(E951))*COS(RADIANS(AH941))))</f>
        <v>#DIV/0!</v>
      </c>
      <c r="AI961" s="3" t="e">
        <f>IF(DEGREES(ACOS(SIN(RADIANS(G961))*SIN(RADIANS(E951))+COS(RADIANS(G961))*COS(RADIANS(E951))*COS(RADIANS(AI941))))&gt;90,0,$F$4*$F$5/E950^2*(SIN(RADIANS(G961))*SIN(RADIANS(E951))+COS(RADIANS(G961))*COS(RADIANS(E951))*COS(RADIANS(AI941))))</f>
        <v>#DIV/0!</v>
      </c>
      <c r="AJ961" s="3" t="e">
        <f>IF(DEGREES(ACOS(SIN(RADIANS(G961))*SIN(RADIANS(E951))+COS(RADIANS(G961))*COS(RADIANS(E951))*COS(RADIANS(AJ941))))&gt;90,0,$F$4*$F$5/E950^2*(SIN(RADIANS(G961))*SIN(RADIANS(E951))+COS(RADIANS(G961))*COS(RADIANS(E951))*COS(RADIANS(AJ941))))</f>
        <v>#DIV/0!</v>
      </c>
      <c r="AK961" s="3" t="e">
        <f>IF(DEGREES(ACOS(SIN(RADIANS(G961))*SIN(RADIANS(E951))+COS(RADIANS(G961))*COS(RADIANS(E951))*COS(RADIANS(AK941))))&gt;90,0,$F$4*$F$5/E950^2*(SIN(RADIANS(G961))*SIN(RADIANS(E951))+COS(RADIANS(G961))*COS(RADIANS(E951))*COS(RADIANS(AK941))))</f>
        <v>#DIV/0!</v>
      </c>
      <c r="AL961" s="3" t="e">
        <f>IF(DEGREES(ACOS(SIN(RADIANS(G961))*SIN(RADIANS(E951))+COS(RADIANS(G961))*COS(RADIANS(E951))*COS(RADIANS(AL941))))&gt;90,0,$F$4*$F$5/E950^2*(SIN(RADIANS(G961))*SIN(RADIANS(E951))+COS(RADIANS(G961))*COS(RADIANS(E951))*COS(RADIANS(AL941))))</f>
        <v>#DIV/0!</v>
      </c>
      <c r="AM961" s="3" t="e">
        <f>IF(DEGREES(ACOS(SIN(RADIANS(G961))*SIN(RADIANS(E951))+COS(RADIANS(G961))*COS(RADIANS(E951))*COS(RADIANS(AM941))))&gt;90,0,$F$4*$F$5/E950^2*(SIN(RADIANS(G961))*SIN(RADIANS(E951))+COS(RADIANS(G961))*COS(RADIANS(E951))*COS(RADIANS(AM941))))</f>
        <v>#DIV/0!</v>
      </c>
      <c r="AN961" s="3" t="e">
        <f>IF(DEGREES(ACOS(SIN(RADIANS(G961))*SIN(RADIANS(E951))+COS(RADIANS(G961))*COS(RADIANS(E951))*COS(RADIANS(AN941))))&gt;90,0,$F$4*$F$5/E950^2*(SIN(RADIANS(G961))*SIN(RADIANS(E951))+COS(RADIANS(G961))*COS(RADIANS(E951))*COS(RADIANS(AN941))))</f>
        <v>#DIV/0!</v>
      </c>
      <c r="AO961" s="3" t="e">
        <f>IF(DEGREES(ACOS(SIN(RADIANS(G961))*SIN(RADIANS(E951))+COS(RADIANS(G961))*COS(RADIANS(E951))*COS(RADIANS(AO941))))&gt;90,0,$F$4*$F$5/E950^2*(SIN(RADIANS(G961))*SIN(RADIANS(E951))+COS(RADIANS(G961))*COS(RADIANS(E951))*COS(RADIANS(AO941))))</f>
        <v>#DIV/0!</v>
      </c>
      <c r="AP961" s="3" t="e">
        <f>IF(DEGREES(ACOS(SIN(RADIANS(G961))*SIN(RADIANS(E951))+COS(RADIANS(G961))*COS(RADIANS(E951))*COS(RADIANS(AP941))))&gt;90,0,$F$4*$F$5/E950^2*(SIN(RADIANS(G961))*SIN(RADIANS(E951))+COS(RADIANS(G961))*COS(RADIANS(E951))*COS(RADIANS(AP941))))</f>
        <v>#DIV/0!</v>
      </c>
      <c r="AQ961" s="3" t="e">
        <f>IF(DEGREES(ACOS(SIN(RADIANS(G961))*SIN(RADIANS(E951))+COS(RADIANS(G961))*COS(RADIANS(E951))*COS(RADIANS(AQ941))))&gt;90,0,$F$4*$F$5/E950^2*(SIN(RADIANS(G961))*SIN(RADIANS(E951))+COS(RADIANS(G961))*COS(RADIANS(E951))*COS(RADIANS(AQ941))))</f>
        <v>#DIV/0!</v>
      </c>
      <c r="AR961" s="3" t="e">
        <f>IF(DEGREES(ACOS(SIN(RADIANS(G961))*SIN(RADIANS(E951))+COS(RADIANS(G961))*COS(RADIANS(E951))*COS(RADIANS(AR941))))&gt;90,0,$F$4*$F$5/E950^2*(SIN(RADIANS(G961))*SIN(RADIANS(E951))+COS(RADIANS(G961))*COS(RADIANS(E951))*COS(RADIANS(AR941))))</f>
        <v>#DIV/0!</v>
      </c>
    </row>
    <row r="962" spans="2:44" ht="15.75" customHeight="1" x14ac:dyDescent="0.2"/>
    <row r="963" spans="2:44" ht="15.75" customHeight="1" x14ac:dyDescent="0.2">
      <c r="H963" s="3" t="s">
        <v>771</v>
      </c>
      <c r="I963" s="3">
        <v>180</v>
      </c>
      <c r="J963" s="3">
        <v>170</v>
      </c>
      <c r="K963" s="3">
        <v>160</v>
      </c>
      <c r="L963" s="3">
        <v>150</v>
      </c>
      <c r="M963" s="3">
        <v>140</v>
      </c>
      <c r="N963" s="3">
        <v>130</v>
      </c>
      <c r="O963" s="3">
        <v>120</v>
      </c>
      <c r="P963" s="3">
        <v>110</v>
      </c>
      <c r="Q963" s="3">
        <v>100</v>
      </c>
      <c r="R963" s="3">
        <v>90</v>
      </c>
      <c r="S963" s="3">
        <v>80</v>
      </c>
      <c r="T963" s="3">
        <v>70</v>
      </c>
      <c r="U963" s="3">
        <v>60</v>
      </c>
      <c r="V963" s="3">
        <v>50</v>
      </c>
      <c r="W963" s="3">
        <v>40</v>
      </c>
      <c r="X963" s="3">
        <v>30</v>
      </c>
      <c r="Y963" s="3">
        <v>20</v>
      </c>
      <c r="Z963" s="3">
        <v>10</v>
      </c>
      <c r="AA963" s="3">
        <v>0</v>
      </c>
      <c r="AB963" s="3">
        <v>-10</v>
      </c>
      <c r="AC963" s="3">
        <v>-20</v>
      </c>
      <c r="AD963" s="3">
        <v>-30</v>
      </c>
      <c r="AE963" s="3">
        <v>-40</v>
      </c>
      <c r="AF963" s="3">
        <v>-50</v>
      </c>
      <c r="AG963" s="3">
        <v>-60</v>
      </c>
      <c r="AH963" s="3">
        <v>-70</v>
      </c>
      <c r="AI963" s="3">
        <v>-80</v>
      </c>
      <c r="AJ963" s="3">
        <v>-90</v>
      </c>
      <c r="AK963" s="3">
        <v>-100</v>
      </c>
      <c r="AL963" s="3">
        <v>-110</v>
      </c>
      <c r="AM963" s="3">
        <v>-120</v>
      </c>
      <c r="AN963" s="3">
        <v>-130</v>
      </c>
      <c r="AO963" s="3">
        <v>-140</v>
      </c>
      <c r="AP963" s="3">
        <v>-150</v>
      </c>
      <c r="AQ963" s="3">
        <v>-160</v>
      </c>
      <c r="AR963" s="3">
        <v>-170</v>
      </c>
    </row>
    <row r="964" spans="2:44" ht="15.75" customHeight="1" x14ac:dyDescent="0.2">
      <c r="H964" s="3" t="s">
        <v>782</v>
      </c>
      <c r="I964" s="3">
        <f>IF(ABS(I963-E976)&gt;180,IF(ABS(I963-E976)&gt;360,ABS(I963-E976)-360,360-ABS(I963-E976)),ABS(I963-E976))</f>
        <v>180</v>
      </c>
      <c r="J964" s="3">
        <f>IF(ABS(J963-E976)&gt;180,IF(ABS(J963-E976)&gt;360,ABS(J963-E976)-360,360-ABS(J963-E976)),ABS(J963-E976))</f>
        <v>170</v>
      </c>
      <c r="K964" s="3">
        <f>IF(ABS(K963-E976)&gt;180,IF(ABS(K963-E976)&gt;360,ABS(K963-E976)-360,360-ABS(K963-E976)),ABS(K963-E976))</f>
        <v>160</v>
      </c>
      <c r="L964" s="3">
        <f>IF(ABS(L963-E976)&gt;180,IF(ABS(L963-E976)&gt;360,ABS(L963-E976)-360,360-ABS(L963-E976)),ABS(L963-E976))</f>
        <v>150</v>
      </c>
      <c r="M964" s="3">
        <f>IF(ABS(M963-E976)&gt;180,IF(ABS(M963-E976)&gt;360,ABS(M963-E976)-360,360-ABS(M963-E976)),ABS(M963-E976))</f>
        <v>140</v>
      </c>
      <c r="N964" s="3">
        <f>IF(ABS(N963-E976)&gt;180,IF(ABS(N963-E976)&gt;360,ABS(N963-E976)-360,360-ABS(N963-E976)),ABS(N963-E976))</f>
        <v>130</v>
      </c>
      <c r="O964" s="3">
        <f>IF(ABS(O963-E976)&gt;180,IF(ABS(O963-E976)&gt;360,ABS(O963-E976)-360,360-ABS(O963-E976)),ABS(O963-E976))</f>
        <v>120</v>
      </c>
      <c r="P964" s="3">
        <f>IF(ABS(P963-E976)&gt;180,IF(ABS(P963-E976)&gt;360,ABS(P963-E976)-360,360-ABS(P963-E976)),ABS(P963-E976))</f>
        <v>110</v>
      </c>
      <c r="Q964" s="3">
        <f>IF(ABS(Q963-E976)&gt;180,IF(ABS(Q963-E976)&gt;360,ABS(Q963-E976)-360,360-ABS(Q963-E976)),ABS(Q963-E976))</f>
        <v>100</v>
      </c>
      <c r="R964" s="3">
        <f>IF(ABS(R963-E976)&gt;180,IF(ABS(R963-E976)&gt;360,ABS(R963-E976)-360,360-ABS(R963-E976)),ABS(R963-E976))</f>
        <v>90</v>
      </c>
      <c r="S964" s="3">
        <f>IF(ABS(S963-E976)&gt;180,IF(ABS(S963-E976)&gt;360,ABS(S963-E976)-360,360-ABS(S963-E976)),ABS(S963-E976))</f>
        <v>80</v>
      </c>
      <c r="T964" s="3">
        <f>IF(ABS(T963-E976)&gt;180,IF(ABS(T963-E976)&gt;360,ABS(T963-E976)-360,360-ABS(T963-E976)),ABS(T963-E976))</f>
        <v>70</v>
      </c>
      <c r="U964" s="3">
        <f>IF(ABS(U963-E976)&gt;180,IF(ABS(U963-E976)&gt;360,ABS(U963-E976)-360,360-ABS(U963-E976)),ABS(U963-E976))</f>
        <v>60</v>
      </c>
      <c r="V964" s="3">
        <f>IF(ABS(V963-E976)&gt;180,IF(ABS(V963-E976)&gt;360,ABS(V963-E976)-360,360-ABS(V963-E976)),ABS(V963-E976))</f>
        <v>50</v>
      </c>
      <c r="W964" s="3">
        <f>IF(ABS(W963-E976)&gt;180,IF(ABS(W963-E976)&gt;360,ABS(W963-E976)-360,360-ABS(W963-E976)),ABS(W963-E976))</f>
        <v>40</v>
      </c>
      <c r="X964" s="3">
        <f>IF(ABS(X963-E976)&gt;180,IF(ABS(X963-E976)&gt;360,ABS(X963-E976)-360,360-ABS(X963-E976)),ABS(X963-E976))</f>
        <v>30</v>
      </c>
      <c r="Y964" s="3">
        <f>IF(ABS(Y963-E976)&gt;180,IF(ABS(Y963-E976)&gt;360,ABS(Y963-E976)-360,360-ABS(Y963-E976)),ABS(Y963-E976))</f>
        <v>20</v>
      </c>
      <c r="Z964" s="3">
        <f>IF(ABS(Z963-E976)&gt;180,IF(ABS(Z963-E976)&gt;360,ABS(Z963-E976)-360,360-ABS(Z963-E976)),ABS(Z963-E976))</f>
        <v>10</v>
      </c>
      <c r="AA964" s="3">
        <f>IF(ABS(AA963-E976)&gt;180,IF(ABS(AA963-E976)&gt;360,ABS(AA963-E976)-360,360-ABS(AA963-E976)),ABS(AA963-E976))</f>
        <v>0</v>
      </c>
      <c r="AB964" s="3">
        <f>IF(ABS(AB963-E976)&gt;180,IF(ABS(AB963-E976)&gt;360,ABS(AB963-E976)-360,360-ABS(AB963-E976)),ABS(AB963-E976))</f>
        <v>10</v>
      </c>
      <c r="AC964" s="3">
        <f>IF(ABS(AC963-E976)&gt;180,IF(ABS(AC963-E976)&gt;360,ABS(AC963-E976)-360,360-ABS(AC963-E976)),ABS(AC963-E976))</f>
        <v>20</v>
      </c>
      <c r="AD964" s="3">
        <f>IF(ABS(AD963-E976)&gt;180,IF(ABS(AD963-E976)&gt;360,ABS(AD963-E976)-360,360-ABS(AD963-E976)),ABS(AD963-E976))</f>
        <v>30</v>
      </c>
      <c r="AE964" s="3">
        <f>IF(ABS(AE963-E976)&gt;180,IF(ABS(AE963-E976)&gt;360,ABS(AE963-E976)-360,360-ABS(AE963-E976)),ABS(AE963-E976))</f>
        <v>40</v>
      </c>
      <c r="AF964" s="3">
        <f>IF(ABS(AF963-E976)&gt;180,IF(ABS(AF963-E976)&gt;360,ABS(AF963-E976)-360,360-ABS(AF963-E976)),ABS(AF963-E976))</f>
        <v>50</v>
      </c>
      <c r="AG964" s="3">
        <f>IF(ABS(AG963-E976)&gt;180,IF(ABS(AG963-E976)&gt;360,ABS(AG963-E976)-360,360-ABS(AG963-E976)),ABS(AG963-E976))</f>
        <v>60</v>
      </c>
      <c r="AH964" s="3">
        <f>IF(ABS(AH963-E976)&gt;180,IF(ABS(AH963-E976)&gt;360,ABS(AH963-E976)-360,360-ABS(AH963-E976)),ABS(AH963-E976))</f>
        <v>70</v>
      </c>
      <c r="AI964" s="3">
        <f>IF(ABS(AI963-E976)&gt;180,IF(ABS(AI963-E976)&gt;360,ABS(AI963-E976)-360,360-ABS(AI963-E976)),ABS(AI963-E976))</f>
        <v>80</v>
      </c>
      <c r="AJ964" s="3">
        <f>IF(ABS(AJ963-E976)&gt;180,IF(ABS(AJ963-E976)&gt;360,ABS(AJ963-E976)-360,360-ABS(AJ963-E976)),ABS(AJ963-E976))</f>
        <v>90</v>
      </c>
      <c r="AK964" s="3">
        <f>IF(ABS(AK963-E976)&gt;180,IF(ABS(AK963-E976)&gt;360,ABS(AK963-E976)-360,360-ABS(AK963-E976)),ABS(AK963-E976))</f>
        <v>100</v>
      </c>
      <c r="AL964" s="3">
        <f>IF(ABS(AL963-E976)&gt;180,IF(ABS(AL963-E976)&gt;360,ABS(AL963-E976)-360,360-ABS(AL963-E976)),ABS(AL963-E976))</f>
        <v>110</v>
      </c>
      <c r="AM964" s="3">
        <f>IF(ABS(AM963-E976)&gt;180,IF(ABS(AM963-E976)&gt;360,ABS(AM963-E976)-360,360-ABS(AM963-E976)),ABS(AM963-E976))</f>
        <v>120</v>
      </c>
      <c r="AN964" s="3">
        <f>IF(ABS(AN963-E976)&gt;180,IF(ABS(AN963-E976)&gt;360,ABS(AN963-E976)-360,360-ABS(AN963-E976)),ABS(AN963-E976))</f>
        <v>130</v>
      </c>
      <c r="AO964" s="3">
        <f>IF(ABS(AO963-E976)&gt;180,IF(ABS(AO963-E976)&gt;360,ABS(AO963-E976)-360,360-ABS(AO963-E976)),ABS(AO963-E976))</f>
        <v>140</v>
      </c>
      <c r="AP964" s="3">
        <f>IF(ABS(AP963-E976)&gt;180,IF(ABS(AP963-E976)&gt;360,ABS(AP963-E976)-360,360-ABS(AP963-E976)),ABS(AP963-E976))</f>
        <v>150</v>
      </c>
      <c r="AQ964" s="3">
        <f>IF(ABS(AQ963-E976)&gt;180,IF(ABS(AQ963-E976)&gt;360,ABS(AQ963-E976)-360,360-ABS(AQ963-E976)),ABS(AQ963-E976))</f>
        <v>160</v>
      </c>
      <c r="AR964" s="3">
        <f>IF(ABS(AR963-E976)&gt;180,IF(ABS(AR963-E976)&gt;360,ABS(AR963-E976)-360,360-ABS(AR963-E976)),ABS(AR963-E976))</f>
        <v>170</v>
      </c>
    </row>
    <row r="965" spans="2:44" ht="15.75" customHeight="1" x14ac:dyDescent="0.2">
      <c r="G965" s="3" t="s">
        <v>736</v>
      </c>
    </row>
    <row r="966" spans="2:44" ht="15.75" customHeight="1" x14ac:dyDescent="0.2">
      <c r="B966" s="3" t="s">
        <v>791</v>
      </c>
      <c r="E966" s="3">
        <v>400</v>
      </c>
      <c r="G966" s="3">
        <v>90</v>
      </c>
      <c r="I966" s="3" t="e">
        <f>IF(DEGREES(ACOS(SIN(RADIANS(G966))*SIN(RADIANS(E974))+COS(RADIANS(G966))*COS(RADIANS(E974))*COS(RADIANS(I964))))&gt;90,0,$F$4*$F$5/E973^2*(SIN(RADIANS(G966))*SIN(RADIANS(E974))+COS(RADIANS(G966))*COS(RADIANS(E974))*COS(RADIANS(I964))))</f>
        <v>#DIV/0!</v>
      </c>
      <c r="J966" s="3" t="e">
        <f>IF(DEGREES(ACOS(SIN(RADIANS(G966))*SIN(RADIANS(E974))+COS(RADIANS(G966))*COS(RADIANS(E974))*COS(RADIANS(J964))))&gt;90,0,$F$4*$F$5/E973^2*(SIN(RADIANS(G966))*SIN(RADIANS(E974))+COS(RADIANS(G966))*COS(RADIANS(E974))*COS(RADIANS(J964))))</f>
        <v>#DIV/0!</v>
      </c>
      <c r="K966" s="3" t="e">
        <f>IF(DEGREES(ACOS(SIN(RADIANS(G966))*SIN(RADIANS(E974))+COS(RADIANS(G966))*COS(RADIANS(E974))*COS(RADIANS(K964))))&gt;90,0,$F$4*$F$5/E973^2*(SIN(RADIANS(G966))*SIN(RADIANS(E974))+COS(RADIANS(G966))*COS(RADIANS(E974))*COS(RADIANS(K964))))</f>
        <v>#DIV/0!</v>
      </c>
      <c r="L966" s="3" t="e">
        <f>IF(DEGREES(ACOS(SIN(RADIANS(G966))*SIN(RADIANS(E974))+COS(RADIANS(G966))*COS(RADIANS(E974))*COS(RADIANS(L964))))&gt;90,0,$F$4*$F$5/E973^2*(SIN(RADIANS(G966))*SIN(RADIANS(E974))+COS(RADIANS(G966))*COS(RADIANS(E974))*COS(RADIANS(L964))))</f>
        <v>#DIV/0!</v>
      </c>
      <c r="M966" s="3" t="e">
        <f>IF(DEGREES(ACOS(SIN(RADIANS(G966))*SIN(RADIANS(E974))+COS(RADIANS(G966))*COS(RADIANS(E974))*COS(RADIANS(M964))))&gt;90,0,$F$4*$F$5/E973^2*(SIN(RADIANS(G966))*SIN(RADIANS(E974))+COS(RADIANS(G966))*COS(RADIANS(E974))*COS(RADIANS(M964))))</f>
        <v>#DIV/0!</v>
      </c>
      <c r="N966" s="3" t="e">
        <f>IF(DEGREES(ACOS(SIN(RADIANS(G966))*SIN(RADIANS(E974))+COS(RADIANS(G966))*COS(RADIANS(E974))*COS(RADIANS(N964))))&gt;90,0,$F$4*$F$5/E973^2*(SIN(RADIANS(G966))*SIN(RADIANS(E974))+COS(RADIANS(G966))*COS(RADIANS(E974))*COS(RADIANS(N964))))</f>
        <v>#DIV/0!</v>
      </c>
      <c r="O966" s="3" t="e">
        <f>IF(DEGREES(ACOS(SIN(RADIANS(G966))*SIN(RADIANS(E974))+COS(RADIANS(G966))*COS(RADIANS(E974))*COS(RADIANS(O964))))&gt;90,0,$F$4*$F$5/E973^2*(SIN(RADIANS(G966))*SIN(RADIANS(E974))+COS(RADIANS(G966))*COS(RADIANS(E974))*COS(RADIANS(O964))))</f>
        <v>#DIV/0!</v>
      </c>
      <c r="P966" s="3" t="e">
        <f>IF(DEGREES(ACOS(SIN(RADIANS(G966))*SIN(RADIANS(E974))+COS(RADIANS(G966))*COS(RADIANS(E974))*COS(RADIANS(P964))))&gt;90,0,$F$4*$F$5/E973^2*(SIN(RADIANS(G966))*SIN(RADIANS(E974))+COS(RADIANS(G966))*COS(RADIANS(E974))*COS(RADIANS(P964))))</f>
        <v>#DIV/0!</v>
      </c>
      <c r="Q966" s="3" t="e">
        <f>IF(DEGREES(ACOS(SIN(RADIANS(G966))*SIN(RADIANS(E974))+COS(RADIANS(G966))*COS(RADIANS(E974))*COS(RADIANS(Q964))))&gt;90,0,$F$4*$F$5/E973^2*(SIN(RADIANS(G966))*SIN(RADIANS(E974))+COS(RADIANS(G966))*COS(RADIANS(E974))*COS(RADIANS(Q964))))</f>
        <v>#DIV/0!</v>
      </c>
      <c r="R966" s="3" t="e">
        <f>IF(DEGREES(ACOS(SIN(RADIANS(G966))*SIN(RADIANS(E974))+COS(RADIANS(G966))*COS(RADIANS(E974))*COS(RADIANS(R964))))&gt;90,0,$F$4*$F$5/E973^2*(SIN(RADIANS(G966))*SIN(RADIANS(E974))+COS(RADIANS(G966))*COS(RADIANS(E974))*COS(RADIANS(R964))))</f>
        <v>#DIV/0!</v>
      </c>
      <c r="S966" s="3" t="e">
        <f>IF(DEGREES(ACOS(SIN(RADIANS(G966))*SIN(RADIANS(E974))+COS(RADIANS(G966))*COS(RADIANS(E974))*COS(RADIANS(S964))))&gt;90,0,$F$4*$F$5/E973^2*(SIN(RADIANS(G966))*SIN(RADIANS(E974))+COS(RADIANS(G966))*COS(RADIANS(E974))*COS(RADIANS(S964))))</f>
        <v>#DIV/0!</v>
      </c>
      <c r="T966" s="3" t="e">
        <f>IF(DEGREES(ACOS(SIN(RADIANS(G966))*SIN(RADIANS(E974))+COS(RADIANS(G966))*COS(RADIANS(E974))*COS(RADIANS(T964))))&gt;90,0,$F$4*$F$5/E973^2*(SIN(RADIANS(G966))*SIN(RADIANS(E974))+COS(RADIANS(G966))*COS(RADIANS(E974))*COS(RADIANS(T964))))</f>
        <v>#DIV/0!</v>
      </c>
      <c r="U966" s="3" t="e">
        <f>IF(DEGREES(ACOS(SIN(RADIANS(G966))*SIN(RADIANS(E974))+COS(RADIANS(G966))*COS(RADIANS(E974))*COS(RADIANS(U964))))&gt;90,0,$F$4*$F$5/E973^2*(SIN(RADIANS(G966))*SIN(RADIANS(E974))+COS(RADIANS(G966))*COS(RADIANS(E974))*COS(RADIANS(U964))))</f>
        <v>#DIV/0!</v>
      </c>
      <c r="V966" s="3" t="e">
        <f>IF(DEGREES(ACOS(SIN(RADIANS(G966))*SIN(RADIANS(E974))+COS(RADIANS(G966))*COS(RADIANS(E974))*COS(RADIANS(V964))))&gt;90,0,$F$4*$F$5/E973^2*(SIN(RADIANS(G966))*SIN(RADIANS(E974))+COS(RADIANS(G966))*COS(RADIANS(E974))*COS(RADIANS(V964))))</f>
        <v>#DIV/0!</v>
      </c>
      <c r="W966" s="3" t="e">
        <f>IF(DEGREES(ACOS(SIN(RADIANS(G966))*SIN(RADIANS(E974))+COS(RADIANS(G966))*COS(RADIANS(E974))*COS(RADIANS(W964))))&gt;90,0,$F$4*$F$5/E973^2*(SIN(RADIANS(G966))*SIN(RADIANS(E974))+COS(RADIANS(G966))*COS(RADIANS(E974))*COS(RADIANS(W964))))</f>
        <v>#DIV/0!</v>
      </c>
      <c r="X966" s="3" t="e">
        <f>IF(DEGREES(ACOS(SIN(RADIANS(G966))*SIN(RADIANS(E974))+COS(RADIANS(G966))*COS(RADIANS(E974))*COS(RADIANS(X964))))&gt;90,0,$F$4*$F$5/E973^2*(SIN(RADIANS(G966))*SIN(RADIANS(E974))+COS(RADIANS(G966))*COS(RADIANS(E974))*COS(RADIANS(X964))))</f>
        <v>#DIV/0!</v>
      </c>
      <c r="Y966" s="3" t="e">
        <f>IF(DEGREES(ACOS(SIN(RADIANS(G966))*SIN(RADIANS(E974))+COS(RADIANS(G966))*COS(RADIANS(E974))*COS(RADIANS(Y964))))&gt;90,0,$F$4*$F$5/E973^2*(SIN(RADIANS(G966))*SIN(RADIANS(E974))+COS(RADIANS(G966))*COS(RADIANS(E974))*COS(RADIANS(Y964))))</f>
        <v>#DIV/0!</v>
      </c>
      <c r="Z966" s="3" t="e">
        <f>IF(DEGREES(ACOS(SIN(RADIANS(G966))*SIN(RADIANS(E974))+COS(RADIANS(G966))*COS(RADIANS(E974))*COS(RADIANS(Z964))))&gt;90,0,$F$4*$F$5/E973^2*(SIN(RADIANS(G966))*SIN(RADIANS(E974))+COS(RADIANS(G966))*COS(RADIANS(E974))*COS(RADIANS(Z964))))</f>
        <v>#DIV/0!</v>
      </c>
      <c r="AA966" s="3" t="e">
        <f>IF(DEGREES(ACOS(SIN(RADIANS(G966))*SIN(RADIANS(E974))+COS(RADIANS(G966))*COS(RADIANS(E974))*COS(RADIANS(AA964))))&gt;90,0,$F$4*$F$5/E973^2*(SIN(RADIANS(G966))*SIN(RADIANS(E974))+COS(RADIANS(G966))*COS(RADIANS(E974))*COS(RADIANS(AA964))))</f>
        <v>#DIV/0!</v>
      </c>
      <c r="AB966" s="3" t="e">
        <f>IF(DEGREES(ACOS(SIN(RADIANS(G966))*SIN(RADIANS(E974))+COS(RADIANS(G966))*COS(RADIANS(E974))*COS(RADIANS(AB964))))&gt;90,0,$F$4*$F$5/E973^2*(SIN(RADIANS(G966))*SIN(RADIANS(E974))+COS(RADIANS(G966))*COS(RADIANS(E974))*COS(RADIANS(AB964))))</f>
        <v>#DIV/0!</v>
      </c>
      <c r="AC966" s="3" t="e">
        <f>IF(DEGREES(ACOS(SIN(RADIANS(G966))*SIN(RADIANS(E974))+COS(RADIANS(G966))*COS(RADIANS(E974))*COS(RADIANS(AC964))))&gt;90,0,$F$4*$F$5/E973^2*(SIN(RADIANS(G966))*SIN(RADIANS(E974))+COS(RADIANS(G966))*COS(RADIANS(E974))*COS(RADIANS(AC964))))</f>
        <v>#DIV/0!</v>
      </c>
      <c r="AD966" s="3" t="e">
        <f>IF(DEGREES(ACOS(SIN(RADIANS(G966))*SIN(RADIANS(E974))+COS(RADIANS(G966))*COS(RADIANS(E974))*COS(RADIANS(AD964))))&gt;90,0,$F$4*$F$5/E973^2*(SIN(RADIANS(G966))*SIN(RADIANS(E974))+COS(RADIANS(G966))*COS(RADIANS(E974))*COS(RADIANS(AD964))))</f>
        <v>#DIV/0!</v>
      </c>
      <c r="AE966" s="3" t="e">
        <f>IF(DEGREES(ACOS(SIN(RADIANS(G966))*SIN(RADIANS(E974))+COS(RADIANS(G966))*COS(RADIANS(E974))*COS(RADIANS(AE964))))&gt;90,0,$F$4*$F$5/E973^2*(SIN(RADIANS(G966))*SIN(RADIANS(E974))+COS(RADIANS(G966))*COS(RADIANS(E974))*COS(RADIANS(AE964))))</f>
        <v>#DIV/0!</v>
      </c>
      <c r="AF966" s="3" t="e">
        <f>IF(DEGREES(ACOS(SIN(RADIANS(G966))*SIN(RADIANS(E974))+COS(RADIANS(G966))*COS(RADIANS(E974))*COS(RADIANS(AF964))))&gt;90,0,$F$4*$F$5/E973^2*(SIN(RADIANS(G966))*SIN(RADIANS(E974))+COS(RADIANS(G966))*COS(RADIANS(E974))*COS(RADIANS(AF964))))</f>
        <v>#DIV/0!</v>
      </c>
      <c r="AG966" s="3" t="e">
        <f>IF(DEGREES(ACOS(SIN(RADIANS(G966))*SIN(RADIANS(E974))+COS(RADIANS(G966))*COS(RADIANS(E974))*COS(RADIANS(AG964))))&gt;90,0,$F$4*$F$5/E973^2*(SIN(RADIANS(G966))*SIN(RADIANS(E974))+COS(RADIANS(G966))*COS(RADIANS(E974))*COS(RADIANS(AG964))))</f>
        <v>#DIV/0!</v>
      </c>
      <c r="AH966" s="3" t="e">
        <f>IF(DEGREES(ACOS(SIN(RADIANS(G966))*SIN(RADIANS(E974))+COS(RADIANS(G966))*COS(RADIANS(E974))*COS(RADIANS(AH964))))&gt;90,0,$F$4*$F$5/E973^2*(SIN(RADIANS(G966))*SIN(RADIANS(E974))+COS(RADIANS(G966))*COS(RADIANS(E974))*COS(RADIANS(AH964))))</f>
        <v>#DIV/0!</v>
      </c>
      <c r="AI966" s="3" t="e">
        <f>IF(DEGREES(ACOS(SIN(RADIANS(G966))*SIN(RADIANS(E974))+COS(RADIANS(G966))*COS(RADIANS(E974))*COS(RADIANS(AI964))))&gt;90,0,$F$4*$F$5/E973^2*(SIN(RADIANS(G966))*SIN(RADIANS(E974))+COS(RADIANS(G966))*COS(RADIANS(E974))*COS(RADIANS(AI964))))</f>
        <v>#DIV/0!</v>
      </c>
      <c r="AJ966" s="3" t="e">
        <f>IF(DEGREES(ACOS(SIN(RADIANS(G966))*SIN(RADIANS(E974))+COS(RADIANS(G966))*COS(RADIANS(E974))*COS(RADIANS(AJ964))))&gt;90,0,$F$4*$F$5/E973^2*(SIN(RADIANS(G966))*SIN(RADIANS(E974))+COS(RADIANS(G966))*COS(RADIANS(E974))*COS(RADIANS(AJ964))))</f>
        <v>#DIV/0!</v>
      </c>
      <c r="AK966" s="3" t="e">
        <f>IF(DEGREES(ACOS(SIN(RADIANS(G966))*SIN(RADIANS(E974))+COS(RADIANS(G966))*COS(RADIANS(E974))*COS(RADIANS(AK964))))&gt;90,0,$F$4*$F$5/E973^2*(SIN(RADIANS(G966))*SIN(RADIANS(E974))+COS(RADIANS(G966))*COS(RADIANS(E974))*COS(RADIANS(AK964))))</f>
        <v>#DIV/0!</v>
      </c>
      <c r="AL966" s="3" t="e">
        <f>IF(DEGREES(ACOS(SIN(RADIANS(G966))*SIN(RADIANS(E974))+COS(RADIANS(G966))*COS(RADIANS(E974))*COS(RADIANS(AL964))))&gt;90,0,$F$4*$F$5/E973^2*(SIN(RADIANS(G966))*SIN(RADIANS(E974))+COS(RADIANS(G966))*COS(RADIANS(E974))*COS(RADIANS(AL964))))</f>
        <v>#DIV/0!</v>
      </c>
      <c r="AM966" s="3" t="e">
        <f>IF(DEGREES(ACOS(SIN(RADIANS(G966))*SIN(RADIANS(E974))+COS(RADIANS(G966))*COS(RADIANS(E974))*COS(RADIANS(AM964))))&gt;90,0,$F$4*$F$5/E973^2*(SIN(RADIANS(G966))*SIN(RADIANS(E974))+COS(RADIANS(G966))*COS(RADIANS(E974))*COS(RADIANS(AM964))))</f>
        <v>#DIV/0!</v>
      </c>
      <c r="AN966" s="3" t="e">
        <f>IF(DEGREES(ACOS(SIN(RADIANS(G966))*SIN(RADIANS(E974))+COS(RADIANS(G966))*COS(RADIANS(E974))*COS(RADIANS(AN964))))&gt;90,0,$F$4*$F$5/E973^2*(SIN(RADIANS(G966))*SIN(RADIANS(E974))+COS(RADIANS(G966))*COS(RADIANS(E974))*COS(RADIANS(AN964))))</f>
        <v>#DIV/0!</v>
      </c>
      <c r="AO966" s="3" t="e">
        <f>IF(DEGREES(ACOS(SIN(RADIANS(G966))*SIN(RADIANS(E974))+COS(RADIANS(G966))*COS(RADIANS(E974))*COS(RADIANS(AO964))))&gt;90,0,$F$4*$F$5/E973^2*(SIN(RADIANS(G966))*SIN(RADIANS(E974))+COS(RADIANS(G966))*COS(RADIANS(E974))*COS(RADIANS(AO964))))</f>
        <v>#DIV/0!</v>
      </c>
      <c r="AP966" s="3" t="e">
        <f>IF(DEGREES(ACOS(SIN(RADIANS(G966))*SIN(RADIANS(E974))+COS(RADIANS(G966))*COS(RADIANS(E974))*COS(RADIANS(AP964))))&gt;90,0,$F$4*$F$5/E973^2*(SIN(RADIANS(G966))*SIN(RADIANS(E974))+COS(RADIANS(G966))*COS(RADIANS(E974))*COS(RADIANS(AP964))))</f>
        <v>#DIV/0!</v>
      </c>
      <c r="AQ966" s="3" t="e">
        <f>IF(DEGREES(ACOS(SIN(RADIANS(G966))*SIN(RADIANS(E974))+COS(RADIANS(G966))*COS(RADIANS(E974))*COS(RADIANS(AQ964))))&gt;90,0,$F$4*$F$5/E973^2*(SIN(RADIANS(G966))*SIN(RADIANS(E974))+COS(RADIANS(G966))*COS(RADIANS(E974))*COS(RADIANS(AQ964))))</f>
        <v>#DIV/0!</v>
      </c>
      <c r="AR966" s="3" t="e">
        <f>IF(DEGREES(ACOS(SIN(RADIANS(G966))*SIN(RADIANS(E974))+COS(RADIANS(G966))*COS(RADIANS(E974))*COS(RADIANS(AR964))))&gt;90,0,$F$4*$F$5/E973^2*(SIN(RADIANS(G966))*SIN(RADIANS(E974))+COS(RADIANS(G966))*COS(RADIANS(E974))*COS(RADIANS(AR964))))</f>
        <v>#DIV/0!</v>
      </c>
    </row>
    <row r="967" spans="2:44" ht="15.75" customHeight="1" x14ac:dyDescent="0.2">
      <c r="B967" s="3" t="s">
        <v>728</v>
      </c>
      <c r="E967" s="3">
        <f t="array" ref="E967">INDEX($D$1751:$AM$1751,0,MATCH(E966-IF(E966&lt;360,0,360),$D$1700:$AM$1700,0))+IF(E966&gt;350,360,0)</f>
        <v>400</v>
      </c>
      <c r="G967" s="3">
        <v>80</v>
      </c>
      <c r="I967" s="3">
        <f>IF(DEGREES(ACOS(SIN(RADIANS(G967))*SIN(RADIANS(E974))+COS(RADIANS(G967))*COS(RADIANS(E974))*COS(RADIANS(I964))))&gt;90,0,$F$4*$F$5/E973^2*(SIN(RADIANS(G967))*SIN(RADIANS(E974))+COS(RADIANS(G967))*COS(RADIANS(E974))*COS(RADIANS(I964))))</f>
        <v>0</v>
      </c>
      <c r="J967" s="3">
        <f>IF(DEGREES(ACOS(SIN(RADIANS(G967))*SIN(RADIANS(E974))+COS(RADIANS(G967))*COS(RADIANS(E974))*COS(RADIANS(J964))))&gt;90,0,$F$4*$F$5/E973^2*(SIN(RADIANS(G967))*SIN(RADIANS(E974))+COS(RADIANS(G967))*COS(RADIANS(E974))*COS(RADIANS(J964))))</f>
        <v>0</v>
      </c>
      <c r="K967" s="3">
        <f>IF(DEGREES(ACOS(SIN(RADIANS(G967))*SIN(RADIANS(E974))+COS(RADIANS(G967))*COS(RADIANS(E974))*COS(RADIANS(K964))))&gt;90,0,$F$4*$F$5/E973^2*(SIN(RADIANS(G967))*SIN(RADIANS(E974))+COS(RADIANS(G967))*COS(RADIANS(E974))*COS(RADIANS(K964))))</f>
        <v>0</v>
      </c>
      <c r="L967" s="3">
        <f>IF(DEGREES(ACOS(SIN(RADIANS(G967))*SIN(RADIANS(E974))+COS(RADIANS(G967))*COS(RADIANS(E974))*COS(RADIANS(L964))))&gt;90,0,$F$4*$F$5/E973^2*(SIN(RADIANS(G967))*SIN(RADIANS(E974))+COS(RADIANS(G967))*COS(RADIANS(E974))*COS(RADIANS(L964))))</f>
        <v>0</v>
      </c>
      <c r="M967" s="3">
        <f>IF(DEGREES(ACOS(SIN(RADIANS(G967))*SIN(RADIANS(E974))+COS(RADIANS(G967))*COS(RADIANS(E974))*COS(RADIANS(M964))))&gt;90,0,$F$4*$F$5/E973^2*(SIN(RADIANS(G967))*SIN(RADIANS(E974))+COS(RADIANS(G967))*COS(RADIANS(E974))*COS(RADIANS(M964))))</f>
        <v>0</v>
      </c>
      <c r="N967" s="3">
        <f>IF(DEGREES(ACOS(SIN(RADIANS(G967))*SIN(RADIANS(E974))+COS(RADIANS(G967))*COS(RADIANS(E974))*COS(RADIANS(N964))))&gt;90,0,$F$4*$F$5/E973^2*(SIN(RADIANS(G967))*SIN(RADIANS(E974))+COS(RADIANS(G967))*COS(RADIANS(E974))*COS(RADIANS(N964))))</f>
        <v>0</v>
      </c>
      <c r="O967" s="3">
        <f>IF(DEGREES(ACOS(SIN(RADIANS(G967))*SIN(RADIANS(E974))+COS(RADIANS(G967))*COS(RADIANS(E974))*COS(RADIANS(O964))))&gt;90,0,$F$4*$F$5/E973^2*(SIN(RADIANS(G967))*SIN(RADIANS(E974))+COS(RADIANS(G967))*COS(RADIANS(E974))*COS(RADIANS(O964))))</f>
        <v>0</v>
      </c>
      <c r="P967" s="3">
        <f>IF(DEGREES(ACOS(SIN(RADIANS(G967))*SIN(RADIANS(E974))+COS(RADIANS(G967))*COS(RADIANS(E974))*COS(RADIANS(P964))))&gt;90,0,$F$4*$F$5/E973^2*(SIN(RADIANS(G967))*SIN(RADIANS(E974))+COS(RADIANS(G967))*COS(RADIANS(E974))*COS(RADIANS(P964))))</f>
        <v>0</v>
      </c>
      <c r="Q967" s="3">
        <f>IF(DEGREES(ACOS(SIN(RADIANS(G967))*SIN(RADIANS(E974))+COS(RADIANS(G967))*COS(RADIANS(E974))*COS(RADIANS(Q964))))&gt;90,0,$F$4*$F$5/E973^2*(SIN(RADIANS(G967))*SIN(RADIANS(E974))+COS(RADIANS(G967))*COS(RADIANS(E974))*COS(RADIANS(Q964))))</f>
        <v>0</v>
      </c>
      <c r="R967" s="3" t="e">
        <f>IF(DEGREES(ACOS(SIN(RADIANS(G967))*SIN(RADIANS(E974))+COS(RADIANS(G967))*COS(RADIANS(E974))*COS(RADIANS(R964))))&gt;90,0,$F$4*$F$5/E973^2*(SIN(RADIANS(G967))*SIN(RADIANS(E974))+COS(RADIANS(G967))*COS(RADIANS(E974))*COS(RADIANS(R964))))</f>
        <v>#DIV/0!</v>
      </c>
      <c r="S967" s="3" t="e">
        <f>IF(DEGREES(ACOS(SIN(RADIANS(G967))*SIN(RADIANS(E974))+COS(RADIANS(G967))*COS(RADIANS(E974))*COS(RADIANS(S964))))&gt;90,0,$F$4*$F$5/E973^2*(SIN(RADIANS(G967))*SIN(RADIANS(E974))+COS(RADIANS(G967))*COS(RADIANS(E974))*COS(RADIANS(S964))))</f>
        <v>#DIV/0!</v>
      </c>
      <c r="T967" s="3" t="e">
        <f>IF(DEGREES(ACOS(SIN(RADIANS(G967))*SIN(RADIANS(E974))+COS(RADIANS(G967))*COS(RADIANS(E974))*COS(RADIANS(T964))))&gt;90,0,$F$4*$F$5/E973^2*(SIN(RADIANS(G967))*SIN(RADIANS(E974))+COS(RADIANS(G967))*COS(RADIANS(E974))*COS(RADIANS(T964))))</f>
        <v>#DIV/0!</v>
      </c>
      <c r="U967" s="3" t="e">
        <f>IF(DEGREES(ACOS(SIN(RADIANS(G967))*SIN(RADIANS(E974))+COS(RADIANS(G967))*COS(RADIANS(E974))*COS(RADIANS(U964))))&gt;90,0,$F$4*$F$5/E973^2*(SIN(RADIANS(G967))*SIN(RADIANS(E974))+COS(RADIANS(G967))*COS(RADIANS(E974))*COS(RADIANS(U964))))</f>
        <v>#DIV/0!</v>
      </c>
      <c r="V967" s="3" t="e">
        <f>IF(DEGREES(ACOS(SIN(RADIANS(G967))*SIN(RADIANS(E974))+COS(RADIANS(G967))*COS(RADIANS(E974))*COS(RADIANS(V964))))&gt;90,0,$F$4*$F$5/E973^2*(SIN(RADIANS(G967))*SIN(RADIANS(E974))+COS(RADIANS(G967))*COS(RADIANS(E974))*COS(RADIANS(V964))))</f>
        <v>#DIV/0!</v>
      </c>
      <c r="W967" s="3" t="e">
        <f>IF(DEGREES(ACOS(SIN(RADIANS(G967))*SIN(RADIANS(E974))+COS(RADIANS(G967))*COS(RADIANS(E974))*COS(RADIANS(W964))))&gt;90,0,$F$4*$F$5/E973^2*(SIN(RADIANS(G967))*SIN(RADIANS(E974))+COS(RADIANS(G967))*COS(RADIANS(E974))*COS(RADIANS(W964))))</f>
        <v>#DIV/0!</v>
      </c>
      <c r="X967" s="3" t="e">
        <f>IF(DEGREES(ACOS(SIN(RADIANS(G967))*SIN(RADIANS(E974))+COS(RADIANS(G967))*COS(RADIANS(E974))*COS(RADIANS(X964))))&gt;90,0,$F$4*$F$5/E973^2*(SIN(RADIANS(G967))*SIN(RADIANS(E974))+COS(RADIANS(G967))*COS(RADIANS(E974))*COS(RADIANS(X964))))</f>
        <v>#DIV/0!</v>
      </c>
      <c r="Y967" s="3" t="e">
        <f>IF(DEGREES(ACOS(SIN(RADIANS(G967))*SIN(RADIANS(E974))+COS(RADIANS(G967))*COS(RADIANS(E974))*COS(RADIANS(Y964))))&gt;90,0,$F$4*$F$5/E973^2*(SIN(RADIANS(G967))*SIN(RADIANS(E974))+COS(RADIANS(G967))*COS(RADIANS(E974))*COS(RADIANS(Y964))))</f>
        <v>#DIV/0!</v>
      </c>
      <c r="Z967" s="3" t="e">
        <f>IF(DEGREES(ACOS(SIN(RADIANS(G967))*SIN(RADIANS(E974))+COS(RADIANS(G967))*COS(RADIANS(E974))*COS(RADIANS(Z964))))&gt;90,0,$F$4*$F$5/E973^2*(SIN(RADIANS(G967))*SIN(RADIANS(E974))+COS(RADIANS(G967))*COS(RADIANS(E974))*COS(RADIANS(Z964))))</f>
        <v>#DIV/0!</v>
      </c>
      <c r="AA967" s="3" t="e">
        <f>IF(DEGREES(ACOS(SIN(RADIANS(G967))*SIN(RADIANS(E974))+COS(RADIANS(G967))*COS(RADIANS(E974))*COS(RADIANS(AA964))))&gt;90,0,$F$4*$F$5/E973^2*(SIN(RADIANS(G967))*SIN(RADIANS(E974))+COS(RADIANS(G967))*COS(RADIANS(E974))*COS(RADIANS(AA964))))</f>
        <v>#DIV/0!</v>
      </c>
      <c r="AB967" s="3" t="e">
        <f>IF(DEGREES(ACOS(SIN(RADIANS(G967))*SIN(RADIANS(E974))+COS(RADIANS(G967))*COS(RADIANS(E974))*COS(RADIANS(AB964))))&gt;90,0,$F$4*$F$5/E973^2*(SIN(RADIANS(G967))*SIN(RADIANS(E974))+COS(RADIANS(G967))*COS(RADIANS(E974))*COS(RADIANS(AB964))))</f>
        <v>#DIV/0!</v>
      </c>
      <c r="AC967" s="3" t="e">
        <f>IF(DEGREES(ACOS(SIN(RADIANS(G967))*SIN(RADIANS(E974))+COS(RADIANS(G967))*COS(RADIANS(E974))*COS(RADIANS(AC964))))&gt;90,0,$F$4*$F$5/E973^2*(SIN(RADIANS(G967))*SIN(RADIANS(E974))+COS(RADIANS(G967))*COS(RADIANS(E974))*COS(RADIANS(AC964))))</f>
        <v>#DIV/0!</v>
      </c>
      <c r="AD967" s="3" t="e">
        <f>IF(DEGREES(ACOS(SIN(RADIANS(G967))*SIN(RADIANS(E974))+COS(RADIANS(G967))*COS(RADIANS(E974))*COS(RADIANS(AD964))))&gt;90,0,$F$4*$F$5/E973^2*(SIN(RADIANS(G967))*SIN(RADIANS(E974))+COS(RADIANS(G967))*COS(RADIANS(E974))*COS(RADIANS(AD964))))</f>
        <v>#DIV/0!</v>
      </c>
      <c r="AE967" s="3" t="e">
        <f>IF(DEGREES(ACOS(SIN(RADIANS(G967))*SIN(RADIANS(E974))+COS(RADIANS(G967))*COS(RADIANS(E974))*COS(RADIANS(AE964))))&gt;90,0,$F$4*$F$5/E973^2*(SIN(RADIANS(G967))*SIN(RADIANS(E974))+COS(RADIANS(G967))*COS(RADIANS(E974))*COS(RADIANS(AE964))))</f>
        <v>#DIV/0!</v>
      </c>
      <c r="AF967" s="3" t="e">
        <f>IF(DEGREES(ACOS(SIN(RADIANS(G967))*SIN(RADIANS(E974))+COS(RADIANS(G967))*COS(RADIANS(E974))*COS(RADIANS(AF964))))&gt;90,0,$F$4*$F$5/E973^2*(SIN(RADIANS(G967))*SIN(RADIANS(E974))+COS(RADIANS(G967))*COS(RADIANS(E974))*COS(RADIANS(AF964))))</f>
        <v>#DIV/0!</v>
      </c>
      <c r="AG967" s="3" t="e">
        <f>IF(DEGREES(ACOS(SIN(RADIANS(G967))*SIN(RADIANS(E974))+COS(RADIANS(G967))*COS(RADIANS(E974))*COS(RADIANS(AG964))))&gt;90,0,$F$4*$F$5/E973^2*(SIN(RADIANS(G967))*SIN(RADIANS(E974))+COS(RADIANS(G967))*COS(RADIANS(E974))*COS(RADIANS(AG964))))</f>
        <v>#DIV/0!</v>
      </c>
      <c r="AH967" s="3" t="e">
        <f>IF(DEGREES(ACOS(SIN(RADIANS(G967))*SIN(RADIANS(E974))+COS(RADIANS(G967))*COS(RADIANS(E974))*COS(RADIANS(AH964))))&gt;90,0,$F$4*$F$5/E973^2*(SIN(RADIANS(G967))*SIN(RADIANS(E974))+COS(RADIANS(G967))*COS(RADIANS(E974))*COS(RADIANS(AH964))))</f>
        <v>#DIV/0!</v>
      </c>
      <c r="AI967" s="3" t="e">
        <f>IF(DEGREES(ACOS(SIN(RADIANS(G967))*SIN(RADIANS(E974))+COS(RADIANS(G967))*COS(RADIANS(E974))*COS(RADIANS(AI964))))&gt;90,0,$F$4*$F$5/E973^2*(SIN(RADIANS(G967))*SIN(RADIANS(E974))+COS(RADIANS(G967))*COS(RADIANS(E974))*COS(RADIANS(AI964))))</f>
        <v>#DIV/0!</v>
      </c>
      <c r="AJ967" s="3" t="e">
        <f>IF(DEGREES(ACOS(SIN(RADIANS(G967))*SIN(RADIANS(E974))+COS(RADIANS(G967))*COS(RADIANS(E974))*COS(RADIANS(AJ964))))&gt;90,0,$F$4*$F$5/E973^2*(SIN(RADIANS(G967))*SIN(RADIANS(E974))+COS(RADIANS(G967))*COS(RADIANS(E974))*COS(RADIANS(AJ964))))</f>
        <v>#DIV/0!</v>
      </c>
      <c r="AK967" s="3">
        <f>IF(DEGREES(ACOS(SIN(RADIANS(G967))*SIN(RADIANS(E974))+COS(RADIANS(G967))*COS(RADIANS(E974))*COS(RADIANS(AK964))))&gt;90,0,$F$4*$F$5/E973^2*(SIN(RADIANS(G967))*SIN(RADIANS(E974))+COS(RADIANS(G967))*COS(RADIANS(E974))*COS(RADIANS(AK964))))</f>
        <v>0</v>
      </c>
      <c r="AL967" s="3">
        <f>IF(DEGREES(ACOS(SIN(RADIANS(G967))*SIN(RADIANS(E974))+COS(RADIANS(G967))*COS(RADIANS(E974))*COS(RADIANS(AL964))))&gt;90,0,$F$4*$F$5/E973^2*(SIN(RADIANS(G967))*SIN(RADIANS(E974))+COS(RADIANS(G967))*COS(RADIANS(E974))*COS(RADIANS(AL964))))</f>
        <v>0</v>
      </c>
      <c r="AM967" s="3">
        <f>IF(DEGREES(ACOS(SIN(RADIANS(G967))*SIN(RADIANS(E974))+COS(RADIANS(G967))*COS(RADIANS(E974))*COS(RADIANS(AM964))))&gt;90,0,$F$4*$F$5/E973^2*(SIN(RADIANS(G967))*SIN(RADIANS(E974))+COS(RADIANS(G967))*COS(RADIANS(E974))*COS(RADIANS(AM964))))</f>
        <v>0</v>
      </c>
      <c r="AN967" s="3">
        <f>IF(DEGREES(ACOS(SIN(RADIANS(G967))*SIN(RADIANS(E974))+COS(RADIANS(G967))*COS(RADIANS(E974))*COS(RADIANS(AN964))))&gt;90,0,$F$4*$F$5/E973^2*(SIN(RADIANS(G967))*SIN(RADIANS(E974))+COS(RADIANS(G967))*COS(RADIANS(E974))*COS(RADIANS(AN964))))</f>
        <v>0</v>
      </c>
      <c r="AO967" s="3">
        <f>IF(DEGREES(ACOS(SIN(RADIANS(G967))*SIN(RADIANS(E974))+COS(RADIANS(G967))*COS(RADIANS(E974))*COS(RADIANS(AO964))))&gt;90,0,$F$4*$F$5/E973^2*(SIN(RADIANS(G967))*SIN(RADIANS(E974))+COS(RADIANS(G967))*COS(RADIANS(E974))*COS(RADIANS(AO964))))</f>
        <v>0</v>
      </c>
      <c r="AP967" s="3">
        <f>IF(DEGREES(ACOS(SIN(RADIANS(G967))*SIN(RADIANS(E974))+COS(RADIANS(G967))*COS(RADIANS(E974))*COS(RADIANS(AP964))))&gt;90,0,$F$4*$F$5/E973^2*(SIN(RADIANS(G967))*SIN(RADIANS(E974))+COS(RADIANS(G967))*COS(RADIANS(E974))*COS(RADIANS(AP964))))</f>
        <v>0</v>
      </c>
      <c r="AQ967" s="3">
        <f>IF(DEGREES(ACOS(SIN(RADIANS(G967))*SIN(RADIANS(E974))+COS(RADIANS(G967))*COS(RADIANS(E974))*COS(RADIANS(AQ964))))&gt;90,0,$F$4*$F$5/E973^2*(SIN(RADIANS(G967))*SIN(RADIANS(E974))+COS(RADIANS(G967))*COS(RADIANS(E974))*COS(RADIANS(AQ964))))</f>
        <v>0</v>
      </c>
      <c r="AR967" s="3">
        <f>IF(DEGREES(ACOS(SIN(RADIANS(G967))*SIN(RADIANS(E974))+COS(RADIANS(G967))*COS(RADIANS(E974))*COS(RADIANS(AR964))))&gt;90,0,$F$4*$F$5/E973^2*(SIN(RADIANS(G967))*SIN(RADIANS(E974))+COS(RADIANS(G967))*COS(RADIANS(E974))*COS(RADIANS(AR964))))</f>
        <v>0</v>
      </c>
    </row>
    <row r="968" spans="2:44" ht="15.75" customHeight="1" x14ac:dyDescent="0.2">
      <c r="B968" s="20" t="s">
        <v>784</v>
      </c>
      <c r="E968" s="3">
        <f>IF(E967-$F$13&lt;0,E967-$F$13+360,IF(E967-$F$13&gt;360,E967-$F$13-360,E967-$F$13))</f>
        <v>130</v>
      </c>
      <c r="G968" s="3">
        <v>70</v>
      </c>
      <c r="I968" s="3">
        <f>IF(DEGREES(ACOS(SIN(RADIANS(G968))*SIN(RADIANS(E974))+COS(RADIANS(G968))*COS(RADIANS(E974))*COS(RADIANS(I964))))&gt;90,0,$F$4*$F$5/E973^2*(SIN(RADIANS(G968))*SIN(RADIANS(E974))+COS(RADIANS(G968))*COS(RADIANS(E974))*COS(RADIANS(I964))))</f>
        <v>0</v>
      </c>
      <c r="J968" s="3">
        <f>IF(DEGREES(ACOS(SIN(RADIANS(G968))*SIN(RADIANS(E974))+COS(RADIANS(G968))*COS(RADIANS(E974))*COS(RADIANS(J964))))&gt;90,0,$F$4*$F$5/E973^2*(SIN(RADIANS(G968))*SIN(RADIANS(E974))+COS(RADIANS(G968))*COS(RADIANS(E974))*COS(RADIANS(J964))))</f>
        <v>0</v>
      </c>
      <c r="K968" s="3">
        <f>IF(DEGREES(ACOS(SIN(RADIANS(G968))*SIN(RADIANS(E974))+COS(RADIANS(G968))*COS(RADIANS(E974))*COS(RADIANS(K964))))&gt;90,0,$F$4*$F$5/E973^2*(SIN(RADIANS(G968))*SIN(RADIANS(E974))+COS(RADIANS(G968))*COS(RADIANS(E974))*COS(RADIANS(K964))))</f>
        <v>0</v>
      </c>
      <c r="L968" s="3">
        <f>IF(DEGREES(ACOS(SIN(RADIANS(G968))*SIN(RADIANS(E974))+COS(RADIANS(G968))*COS(RADIANS(E974))*COS(RADIANS(L964))))&gt;90,0,$F$4*$F$5/E973^2*(SIN(RADIANS(G968))*SIN(RADIANS(E974))+COS(RADIANS(G968))*COS(RADIANS(E974))*COS(RADIANS(L964))))</f>
        <v>0</v>
      </c>
      <c r="M968" s="3">
        <f>IF(DEGREES(ACOS(SIN(RADIANS(G968))*SIN(RADIANS(E974))+COS(RADIANS(G968))*COS(RADIANS(E974))*COS(RADIANS(M964))))&gt;90,0,$F$4*$F$5/E973^2*(SIN(RADIANS(G968))*SIN(RADIANS(E974))+COS(RADIANS(G968))*COS(RADIANS(E974))*COS(RADIANS(M964))))</f>
        <v>0</v>
      </c>
      <c r="N968" s="3">
        <f>IF(DEGREES(ACOS(SIN(RADIANS(G968))*SIN(RADIANS(E974))+COS(RADIANS(G968))*COS(RADIANS(E974))*COS(RADIANS(N964))))&gt;90,0,$F$4*$F$5/E973^2*(SIN(RADIANS(G968))*SIN(RADIANS(E974))+COS(RADIANS(G968))*COS(RADIANS(E974))*COS(RADIANS(N964))))</f>
        <v>0</v>
      </c>
      <c r="O968" s="3">
        <f>IF(DEGREES(ACOS(SIN(RADIANS(G968))*SIN(RADIANS(E974))+COS(RADIANS(G968))*COS(RADIANS(E974))*COS(RADIANS(O964))))&gt;90,0,$F$4*$F$5/E973^2*(SIN(RADIANS(G968))*SIN(RADIANS(E974))+COS(RADIANS(G968))*COS(RADIANS(E974))*COS(RADIANS(O964))))</f>
        <v>0</v>
      </c>
      <c r="P968" s="3">
        <f>IF(DEGREES(ACOS(SIN(RADIANS(G968))*SIN(RADIANS(E974))+COS(RADIANS(G968))*COS(RADIANS(E974))*COS(RADIANS(P964))))&gt;90,0,$F$4*$F$5/E973^2*(SIN(RADIANS(G968))*SIN(RADIANS(E974))+COS(RADIANS(G968))*COS(RADIANS(E974))*COS(RADIANS(P964))))</f>
        <v>0</v>
      </c>
      <c r="Q968" s="3">
        <f>IF(DEGREES(ACOS(SIN(RADIANS(G968))*SIN(RADIANS(E974))+COS(RADIANS(G968))*COS(RADIANS(E974))*COS(RADIANS(Q964))))&gt;90,0,$F$4*$F$5/E973^2*(SIN(RADIANS(G968))*SIN(RADIANS(E974))+COS(RADIANS(G968))*COS(RADIANS(E974))*COS(RADIANS(Q964))))</f>
        <v>0</v>
      </c>
      <c r="R968" s="3" t="e">
        <f>IF(DEGREES(ACOS(SIN(RADIANS(G968))*SIN(RADIANS(E974))+COS(RADIANS(G968))*COS(RADIANS(E974))*COS(RADIANS(R964))))&gt;90,0,$F$4*$F$5/E973^2*(SIN(RADIANS(G968))*SIN(RADIANS(E974))+COS(RADIANS(G968))*COS(RADIANS(E974))*COS(RADIANS(R964))))</f>
        <v>#DIV/0!</v>
      </c>
      <c r="S968" s="3" t="e">
        <f>IF(DEGREES(ACOS(SIN(RADIANS(G968))*SIN(RADIANS(E974))+COS(RADIANS(G968))*COS(RADIANS(E974))*COS(RADIANS(S964))))&gt;90,0,$F$4*$F$5/E973^2*(SIN(RADIANS(G968))*SIN(RADIANS(E974))+COS(RADIANS(G968))*COS(RADIANS(E974))*COS(RADIANS(S964))))</f>
        <v>#DIV/0!</v>
      </c>
      <c r="T968" s="3" t="e">
        <f>IF(DEGREES(ACOS(SIN(RADIANS(G968))*SIN(RADIANS(E974))+COS(RADIANS(G968))*COS(RADIANS(E974))*COS(RADIANS(T964))))&gt;90,0,$F$4*$F$5/E973^2*(SIN(RADIANS(G968))*SIN(RADIANS(E974))+COS(RADIANS(G968))*COS(RADIANS(E974))*COS(RADIANS(T964))))</f>
        <v>#DIV/0!</v>
      </c>
      <c r="U968" s="3" t="e">
        <f>IF(DEGREES(ACOS(SIN(RADIANS(G968))*SIN(RADIANS(E974))+COS(RADIANS(G968))*COS(RADIANS(E974))*COS(RADIANS(U964))))&gt;90,0,$F$4*$F$5/E973^2*(SIN(RADIANS(G968))*SIN(RADIANS(E974))+COS(RADIANS(G968))*COS(RADIANS(E974))*COS(RADIANS(U964))))</f>
        <v>#DIV/0!</v>
      </c>
      <c r="V968" s="3" t="e">
        <f>IF(DEGREES(ACOS(SIN(RADIANS(G968))*SIN(RADIANS(E974))+COS(RADIANS(G968))*COS(RADIANS(E974))*COS(RADIANS(V964))))&gt;90,0,$F$4*$F$5/E973^2*(SIN(RADIANS(G968))*SIN(RADIANS(E974))+COS(RADIANS(G968))*COS(RADIANS(E974))*COS(RADIANS(V964))))</f>
        <v>#DIV/0!</v>
      </c>
      <c r="W968" s="3" t="e">
        <f>IF(DEGREES(ACOS(SIN(RADIANS(G968))*SIN(RADIANS(E974))+COS(RADIANS(G968))*COS(RADIANS(E974))*COS(RADIANS(W964))))&gt;90,0,$F$4*$F$5/E973^2*(SIN(RADIANS(G968))*SIN(RADIANS(E974))+COS(RADIANS(G968))*COS(RADIANS(E974))*COS(RADIANS(W964))))</f>
        <v>#DIV/0!</v>
      </c>
      <c r="X968" s="3" t="e">
        <f>IF(DEGREES(ACOS(SIN(RADIANS(G968))*SIN(RADIANS(E974))+COS(RADIANS(G968))*COS(RADIANS(E974))*COS(RADIANS(X964))))&gt;90,0,$F$4*$F$5/E973^2*(SIN(RADIANS(G968))*SIN(RADIANS(E974))+COS(RADIANS(G968))*COS(RADIANS(E974))*COS(RADIANS(X964))))</f>
        <v>#DIV/0!</v>
      </c>
      <c r="Y968" s="3" t="e">
        <f>IF(DEGREES(ACOS(SIN(RADIANS(G968))*SIN(RADIANS(E974))+COS(RADIANS(G968))*COS(RADIANS(E974))*COS(RADIANS(Y964))))&gt;90,0,$F$4*$F$5/E973^2*(SIN(RADIANS(G968))*SIN(RADIANS(E974))+COS(RADIANS(G968))*COS(RADIANS(E974))*COS(RADIANS(Y964))))</f>
        <v>#DIV/0!</v>
      </c>
      <c r="Z968" s="3" t="e">
        <f>IF(DEGREES(ACOS(SIN(RADIANS(G968))*SIN(RADIANS(E974))+COS(RADIANS(G968))*COS(RADIANS(E974))*COS(RADIANS(Z964))))&gt;90,0,$F$4*$F$5/E973^2*(SIN(RADIANS(G968))*SIN(RADIANS(E974))+COS(RADIANS(G968))*COS(RADIANS(E974))*COS(RADIANS(Z964))))</f>
        <v>#DIV/0!</v>
      </c>
      <c r="AA968" s="3" t="e">
        <f>IF(DEGREES(ACOS(SIN(RADIANS(G968))*SIN(RADIANS(E974))+COS(RADIANS(G968))*COS(RADIANS(E974))*COS(RADIANS(AA964))))&gt;90,0,$F$4*$F$5/E973^2*(SIN(RADIANS(G968))*SIN(RADIANS(E974))+COS(RADIANS(G968))*COS(RADIANS(E974))*COS(RADIANS(AA964))))</f>
        <v>#DIV/0!</v>
      </c>
      <c r="AB968" s="3" t="e">
        <f>IF(DEGREES(ACOS(SIN(RADIANS(G968))*SIN(RADIANS(E974))+COS(RADIANS(G968))*COS(RADIANS(E974))*COS(RADIANS(AB964))))&gt;90,0,$F$4*$F$5/E973^2*(SIN(RADIANS(G968))*SIN(RADIANS(E974))+COS(RADIANS(G968))*COS(RADIANS(E974))*COS(RADIANS(AB964))))</f>
        <v>#DIV/0!</v>
      </c>
      <c r="AC968" s="3" t="e">
        <f>IF(DEGREES(ACOS(SIN(RADIANS(G968))*SIN(RADIANS(E974))+COS(RADIANS(G968))*COS(RADIANS(E974))*COS(RADIANS(AC964))))&gt;90,0,$F$4*$F$5/E973^2*(SIN(RADIANS(G968))*SIN(RADIANS(E974))+COS(RADIANS(G968))*COS(RADIANS(E974))*COS(RADIANS(AC964))))</f>
        <v>#DIV/0!</v>
      </c>
      <c r="AD968" s="3" t="e">
        <f>IF(DEGREES(ACOS(SIN(RADIANS(G968))*SIN(RADIANS(E974))+COS(RADIANS(G968))*COS(RADIANS(E974))*COS(RADIANS(AD964))))&gt;90,0,$F$4*$F$5/E973^2*(SIN(RADIANS(G968))*SIN(RADIANS(E974))+COS(RADIANS(G968))*COS(RADIANS(E974))*COS(RADIANS(AD964))))</f>
        <v>#DIV/0!</v>
      </c>
      <c r="AE968" s="3" t="e">
        <f>IF(DEGREES(ACOS(SIN(RADIANS(G968))*SIN(RADIANS(E974))+COS(RADIANS(G968))*COS(RADIANS(E974))*COS(RADIANS(AE964))))&gt;90,0,$F$4*$F$5/E973^2*(SIN(RADIANS(G968))*SIN(RADIANS(E974))+COS(RADIANS(G968))*COS(RADIANS(E974))*COS(RADIANS(AE964))))</f>
        <v>#DIV/0!</v>
      </c>
      <c r="AF968" s="3" t="e">
        <f>IF(DEGREES(ACOS(SIN(RADIANS(G968))*SIN(RADIANS(E974))+COS(RADIANS(G968))*COS(RADIANS(E974))*COS(RADIANS(AF964))))&gt;90,0,$F$4*$F$5/E973^2*(SIN(RADIANS(G968))*SIN(RADIANS(E974))+COS(RADIANS(G968))*COS(RADIANS(E974))*COS(RADIANS(AF964))))</f>
        <v>#DIV/0!</v>
      </c>
      <c r="AG968" s="3" t="e">
        <f>IF(DEGREES(ACOS(SIN(RADIANS(G968))*SIN(RADIANS(E974))+COS(RADIANS(G968))*COS(RADIANS(E974))*COS(RADIANS(AG964))))&gt;90,0,$F$4*$F$5/E973^2*(SIN(RADIANS(G968))*SIN(RADIANS(E974))+COS(RADIANS(G968))*COS(RADIANS(E974))*COS(RADIANS(AG964))))</f>
        <v>#DIV/0!</v>
      </c>
      <c r="AH968" s="3" t="e">
        <f>IF(DEGREES(ACOS(SIN(RADIANS(G968))*SIN(RADIANS(E974))+COS(RADIANS(G968))*COS(RADIANS(E974))*COS(RADIANS(AH964))))&gt;90,0,$F$4*$F$5/E973^2*(SIN(RADIANS(G968))*SIN(RADIANS(E974))+COS(RADIANS(G968))*COS(RADIANS(E974))*COS(RADIANS(AH964))))</f>
        <v>#DIV/0!</v>
      </c>
      <c r="AI968" s="3" t="e">
        <f>IF(DEGREES(ACOS(SIN(RADIANS(G968))*SIN(RADIANS(E974))+COS(RADIANS(G968))*COS(RADIANS(E974))*COS(RADIANS(AI964))))&gt;90,0,$F$4*$F$5/E973^2*(SIN(RADIANS(G968))*SIN(RADIANS(E974))+COS(RADIANS(G968))*COS(RADIANS(E974))*COS(RADIANS(AI964))))</f>
        <v>#DIV/0!</v>
      </c>
      <c r="AJ968" s="3" t="e">
        <f>IF(DEGREES(ACOS(SIN(RADIANS(G968))*SIN(RADIANS(E974))+COS(RADIANS(G968))*COS(RADIANS(E974))*COS(RADIANS(AJ964))))&gt;90,0,$F$4*$F$5/E973^2*(SIN(RADIANS(G968))*SIN(RADIANS(E974))+COS(RADIANS(G968))*COS(RADIANS(E974))*COS(RADIANS(AJ964))))</f>
        <v>#DIV/0!</v>
      </c>
      <c r="AK968" s="3">
        <f>IF(DEGREES(ACOS(SIN(RADIANS(G968))*SIN(RADIANS(E974))+COS(RADIANS(G968))*COS(RADIANS(E974))*COS(RADIANS(AK964))))&gt;90,0,$F$4*$F$5/E973^2*(SIN(RADIANS(G968))*SIN(RADIANS(E974))+COS(RADIANS(G968))*COS(RADIANS(E974))*COS(RADIANS(AK964))))</f>
        <v>0</v>
      </c>
      <c r="AL968" s="3">
        <f>IF(DEGREES(ACOS(SIN(RADIANS(G968))*SIN(RADIANS(E974))+COS(RADIANS(G968))*COS(RADIANS(E974))*COS(RADIANS(AL964))))&gt;90,0,$F$4*$F$5/E973^2*(SIN(RADIANS(G968))*SIN(RADIANS(E974))+COS(RADIANS(G968))*COS(RADIANS(E974))*COS(RADIANS(AL964))))</f>
        <v>0</v>
      </c>
      <c r="AM968" s="3">
        <f>IF(DEGREES(ACOS(SIN(RADIANS(G968))*SIN(RADIANS(E974))+COS(RADIANS(G968))*COS(RADIANS(E974))*COS(RADIANS(AM964))))&gt;90,0,$F$4*$F$5/E973^2*(SIN(RADIANS(G968))*SIN(RADIANS(E974))+COS(RADIANS(G968))*COS(RADIANS(E974))*COS(RADIANS(AM964))))</f>
        <v>0</v>
      </c>
      <c r="AN968" s="3">
        <f>IF(DEGREES(ACOS(SIN(RADIANS(G968))*SIN(RADIANS(E974))+COS(RADIANS(G968))*COS(RADIANS(E974))*COS(RADIANS(AN964))))&gt;90,0,$F$4*$F$5/E973^2*(SIN(RADIANS(G968))*SIN(RADIANS(E974))+COS(RADIANS(G968))*COS(RADIANS(E974))*COS(RADIANS(AN964))))</f>
        <v>0</v>
      </c>
      <c r="AO968" s="3">
        <f>IF(DEGREES(ACOS(SIN(RADIANS(G968))*SIN(RADIANS(E974))+COS(RADIANS(G968))*COS(RADIANS(E974))*COS(RADIANS(AO964))))&gt;90,0,$F$4*$F$5/E973^2*(SIN(RADIANS(G968))*SIN(RADIANS(E974))+COS(RADIANS(G968))*COS(RADIANS(E974))*COS(RADIANS(AO964))))</f>
        <v>0</v>
      </c>
      <c r="AP968" s="3">
        <f>IF(DEGREES(ACOS(SIN(RADIANS(G968))*SIN(RADIANS(E974))+COS(RADIANS(G968))*COS(RADIANS(E974))*COS(RADIANS(AP964))))&gt;90,0,$F$4*$F$5/E973^2*(SIN(RADIANS(G968))*SIN(RADIANS(E974))+COS(RADIANS(G968))*COS(RADIANS(E974))*COS(RADIANS(AP964))))</f>
        <v>0</v>
      </c>
      <c r="AQ968" s="3">
        <f>IF(DEGREES(ACOS(SIN(RADIANS(G968))*SIN(RADIANS(E974))+COS(RADIANS(G968))*COS(RADIANS(E974))*COS(RADIANS(AQ964))))&gt;90,0,$F$4*$F$5/E973^2*(SIN(RADIANS(G968))*SIN(RADIANS(E974))+COS(RADIANS(G968))*COS(RADIANS(E974))*COS(RADIANS(AQ964))))</f>
        <v>0</v>
      </c>
      <c r="AR968" s="3">
        <f>IF(DEGREES(ACOS(SIN(RADIANS(G968))*SIN(RADIANS(E974))+COS(RADIANS(G968))*COS(RADIANS(E974))*COS(RADIANS(AR964))))&gt;90,0,$F$4*$F$5/E973^2*(SIN(RADIANS(G968))*SIN(RADIANS(E974))+COS(RADIANS(G968))*COS(RADIANS(E974))*COS(RADIANS(AR964))))</f>
        <v>0</v>
      </c>
    </row>
    <row r="969" spans="2:44" ht="15.75" customHeight="1" x14ac:dyDescent="0.2">
      <c r="B969" s="20" t="s">
        <v>729</v>
      </c>
      <c r="E969" s="3">
        <f>IF(E966&lt;360,E966/360,(E966-360)/360)</f>
        <v>0.1111111111111111</v>
      </c>
      <c r="G969" s="3">
        <v>60</v>
      </c>
      <c r="I969" s="3">
        <f>IF(DEGREES(ACOS(SIN(RADIANS(G969))*SIN(RADIANS(E974))+COS(RADIANS(G969))*COS(RADIANS(E974))*COS(RADIANS(I964))))&gt;90,0,$F$4*$F$5/E973^2*(SIN(RADIANS(G969))*SIN(RADIANS(E974))+COS(RADIANS(G969))*COS(RADIANS(E974))*COS(RADIANS(I964))))</f>
        <v>0</v>
      </c>
      <c r="J969" s="3">
        <f>IF(DEGREES(ACOS(SIN(RADIANS(G969))*SIN(RADIANS(E974))+COS(RADIANS(G969))*COS(RADIANS(E974))*COS(RADIANS(J964))))&gt;90,0,$F$4*$F$5/E973^2*(SIN(RADIANS(G969))*SIN(RADIANS(E974))+COS(RADIANS(G969))*COS(RADIANS(E974))*COS(RADIANS(J964))))</f>
        <v>0</v>
      </c>
      <c r="K969" s="3">
        <f>IF(DEGREES(ACOS(SIN(RADIANS(G969))*SIN(RADIANS(E974))+COS(RADIANS(G969))*COS(RADIANS(E974))*COS(RADIANS(K964))))&gt;90,0,$F$4*$F$5/E973^2*(SIN(RADIANS(G969))*SIN(RADIANS(E974))+COS(RADIANS(G969))*COS(RADIANS(E974))*COS(RADIANS(K964))))</f>
        <v>0</v>
      </c>
      <c r="L969" s="3">
        <f>IF(DEGREES(ACOS(SIN(RADIANS(G969))*SIN(RADIANS(E974))+COS(RADIANS(G969))*COS(RADIANS(E974))*COS(RADIANS(L964))))&gt;90,0,$F$4*$F$5/E973^2*(SIN(RADIANS(G969))*SIN(RADIANS(E974))+COS(RADIANS(G969))*COS(RADIANS(E974))*COS(RADIANS(L964))))</f>
        <v>0</v>
      </c>
      <c r="M969" s="3">
        <f>IF(DEGREES(ACOS(SIN(RADIANS(G969))*SIN(RADIANS(E974))+COS(RADIANS(G969))*COS(RADIANS(E974))*COS(RADIANS(M964))))&gt;90,0,$F$4*$F$5/E973^2*(SIN(RADIANS(G969))*SIN(RADIANS(E974))+COS(RADIANS(G969))*COS(RADIANS(E974))*COS(RADIANS(M964))))</f>
        <v>0</v>
      </c>
      <c r="N969" s="3">
        <f>IF(DEGREES(ACOS(SIN(RADIANS(G969))*SIN(RADIANS(E974))+COS(RADIANS(G969))*COS(RADIANS(E974))*COS(RADIANS(N964))))&gt;90,0,$F$4*$F$5/E973^2*(SIN(RADIANS(G969))*SIN(RADIANS(E974))+COS(RADIANS(G969))*COS(RADIANS(E974))*COS(RADIANS(N964))))</f>
        <v>0</v>
      </c>
      <c r="O969" s="3">
        <f>IF(DEGREES(ACOS(SIN(RADIANS(G969))*SIN(RADIANS(E974))+COS(RADIANS(G969))*COS(RADIANS(E974))*COS(RADIANS(O964))))&gt;90,0,$F$4*$F$5/E973^2*(SIN(RADIANS(G969))*SIN(RADIANS(E974))+COS(RADIANS(G969))*COS(RADIANS(E974))*COS(RADIANS(O964))))</f>
        <v>0</v>
      </c>
      <c r="P969" s="3">
        <f>IF(DEGREES(ACOS(SIN(RADIANS(G969))*SIN(RADIANS(E974))+COS(RADIANS(G969))*COS(RADIANS(E974))*COS(RADIANS(P964))))&gt;90,0,$F$4*$F$5/E973^2*(SIN(RADIANS(G969))*SIN(RADIANS(E974))+COS(RADIANS(G969))*COS(RADIANS(E974))*COS(RADIANS(P964))))</f>
        <v>0</v>
      </c>
      <c r="Q969" s="3">
        <f>IF(DEGREES(ACOS(SIN(RADIANS(G969))*SIN(RADIANS(E974))+COS(RADIANS(G969))*COS(RADIANS(E974))*COS(RADIANS(Q964))))&gt;90,0,$F$4*$F$5/E973^2*(SIN(RADIANS(G969))*SIN(RADIANS(E974))+COS(RADIANS(G969))*COS(RADIANS(E974))*COS(RADIANS(Q964))))</f>
        <v>0</v>
      </c>
      <c r="R969" s="3" t="e">
        <f>IF(DEGREES(ACOS(SIN(RADIANS(G969))*SIN(RADIANS(E974))+COS(RADIANS(G969))*COS(RADIANS(E974))*COS(RADIANS(R964))))&gt;90,0,$F$4*$F$5/E973^2*(SIN(RADIANS(G969))*SIN(RADIANS(E974))+COS(RADIANS(G969))*COS(RADIANS(E974))*COS(RADIANS(R964))))</f>
        <v>#DIV/0!</v>
      </c>
      <c r="S969" s="3" t="e">
        <f>IF(DEGREES(ACOS(SIN(RADIANS(G969))*SIN(RADIANS(E974))+COS(RADIANS(G969))*COS(RADIANS(E974))*COS(RADIANS(S964))))&gt;90,0,$F$4*$F$5/E973^2*(SIN(RADIANS(G969))*SIN(RADIANS(E974))+COS(RADIANS(G969))*COS(RADIANS(E974))*COS(RADIANS(S964))))</f>
        <v>#DIV/0!</v>
      </c>
      <c r="T969" s="3" t="e">
        <f>IF(DEGREES(ACOS(SIN(RADIANS(G969))*SIN(RADIANS(E974))+COS(RADIANS(G969))*COS(RADIANS(E974))*COS(RADIANS(T964))))&gt;90,0,$F$4*$F$5/E973^2*(SIN(RADIANS(G969))*SIN(RADIANS(E974))+COS(RADIANS(G969))*COS(RADIANS(E974))*COS(RADIANS(T964))))</f>
        <v>#DIV/0!</v>
      </c>
      <c r="U969" s="3" t="e">
        <f>IF(DEGREES(ACOS(SIN(RADIANS(G969))*SIN(RADIANS(E974))+COS(RADIANS(G969))*COS(RADIANS(E974))*COS(RADIANS(U964))))&gt;90,0,$F$4*$F$5/E973^2*(SIN(RADIANS(G969))*SIN(RADIANS(E974))+COS(RADIANS(G969))*COS(RADIANS(E974))*COS(RADIANS(U964))))</f>
        <v>#DIV/0!</v>
      </c>
      <c r="V969" s="3" t="e">
        <f>IF(DEGREES(ACOS(SIN(RADIANS(G969))*SIN(RADIANS(E974))+COS(RADIANS(G969))*COS(RADIANS(E974))*COS(RADIANS(V964))))&gt;90,0,$F$4*$F$5/E973^2*(SIN(RADIANS(G969))*SIN(RADIANS(E974))+COS(RADIANS(G969))*COS(RADIANS(E974))*COS(RADIANS(V964))))</f>
        <v>#DIV/0!</v>
      </c>
      <c r="W969" s="3" t="e">
        <f>IF(DEGREES(ACOS(SIN(RADIANS(G969))*SIN(RADIANS(E974))+COS(RADIANS(G969))*COS(RADIANS(E974))*COS(RADIANS(W964))))&gt;90,0,$F$4*$F$5/E973^2*(SIN(RADIANS(G969))*SIN(RADIANS(E974))+COS(RADIANS(G969))*COS(RADIANS(E974))*COS(RADIANS(W964))))</f>
        <v>#DIV/0!</v>
      </c>
      <c r="X969" s="3" t="e">
        <f>IF(DEGREES(ACOS(SIN(RADIANS(G969))*SIN(RADIANS(E974))+COS(RADIANS(G969))*COS(RADIANS(E974))*COS(RADIANS(X964))))&gt;90,0,$F$4*$F$5/E973^2*(SIN(RADIANS(G969))*SIN(RADIANS(E974))+COS(RADIANS(G969))*COS(RADIANS(E974))*COS(RADIANS(X964))))</f>
        <v>#DIV/0!</v>
      </c>
      <c r="Y969" s="3" t="e">
        <f>IF(DEGREES(ACOS(SIN(RADIANS(G969))*SIN(RADIANS(E974))+COS(RADIANS(G969))*COS(RADIANS(E974))*COS(RADIANS(Y964))))&gt;90,0,$F$4*$F$5/E973^2*(SIN(RADIANS(G969))*SIN(RADIANS(E974))+COS(RADIANS(G969))*COS(RADIANS(E974))*COS(RADIANS(Y964))))</f>
        <v>#DIV/0!</v>
      </c>
      <c r="Z969" s="3" t="e">
        <f>IF(DEGREES(ACOS(SIN(RADIANS(G969))*SIN(RADIANS(E974))+COS(RADIANS(G969))*COS(RADIANS(E974))*COS(RADIANS(Z964))))&gt;90,0,$F$4*$F$5/E973^2*(SIN(RADIANS(G969))*SIN(RADIANS(E974))+COS(RADIANS(G969))*COS(RADIANS(E974))*COS(RADIANS(Z964))))</f>
        <v>#DIV/0!</v>
      </c>
      <c r="AA969" s="3" t="e">
        <f>IF(DEGREES(ACOS(SIN(RADIANS(G969))*SIN(RADIANS(E974))+COS(RADIANS(G969))*COS(RADIANS(E974))*COS(RADIANS(AA964))))&gt;90,0,$F$4*$F$5/E973^2*(SIN(RADIANS(G969))*SIN(RADIANS(E974))+COS(RADIANS(G969))*COS(RADIANS(E974))*COS(RADIANS(AA964))))</f>
        <v>#DIV/0!</v>
      </c>
      <c r="AB969" s="3" t="e">
        <f>IF(DEGREES(ACOS(SIN(RADIANS(G969))*SIN(RADIANS(E974))+COS(RADIANS(G969))*COS(RADIANS(E974))*COS(RADIANS(AB964))))&gt;90,0,$F$4*$F$5/E973^2*(SIN(RADIANS(G969))*SIN(RADIANS(E974))+COS(RADIANS(G969))*COS(RADIANS(E974))*COS(RADIANS(AB964))))</f>
        <v>#DIV/0!</v>
      </c>
      <c r="AC969" s="3" t="e">
        <f>IF(DEGREES(ACOS(SIN(RADIANS(G969))*SIN(RADIANS(E974))+COS(RADIANS(G969))*COS(RADIANS(E974))*COS(RADIANS(AC964))))&gt;90,0,$F$4*$F$5/E973^2*(SIN(RADIANS(G969))*SIN(RADIANS(E974))+COS(RADIANS(G969))*COS(RADIANS(E974))*COS(RADIANS(AC964))))</f>
        <v>#DIV/0!</v>
      </c>
      <c r="AD969" s="3" t="e">
        <f>IF(DEGREES(ACOS(SIN(RADIANS(G969))*SIN(RADIANS(E974))+COS(RADIANS(G969))*COS(RADIANS(E974))*COS(RADIANS(AD964))))&gt;90,0,$F$4*$F$5/E973^2*(SIN(RADIANS(G969))*SIN(RADIANS(E974))+COS(RADIANS(G969))*COS(RADIANS(E974))*COS(RADIANS(AD964))))</f>
        <v>#DIV/0!</v>
      </c>
      <c r="AE969" s="3" t="e">
        <f>IF(DEGREES(ACOS(SIN(RADIANS(G969))*SIN(RADIANS(E974))+COS(RADIANS(G969))*COS(RADIANS(E974))*COS(RADIANS(AE964))))&gt;90,0,$F$4*$F$5/E973^2*(SIN(RADIANS(G969))*SIN(RADIANS(E974))+COS(RADIANS(G969))*COS(RADIANS(E974))*COS(RADIANS(AE964))))</f>
        <v>#DIV/0!</v>
      </c>
      <c r="AF969" s="3" t="e">
        <f>IF(DEGREES(ACOS(SIN(RADIANS(G969))*SIN(RADIANS(E974))+COS(RADIANS(G969))*COS(RADIANS(E974))*COS(RADIANS(AF964))))&gt;90,0,$F$4*$F$5/E973^2*(SIN(RADIANS(G969))*SIN(RADIANS(E974))+COS(RADIANS(G969))*COS(RADIANS(E974))*COS(RADIANS(AF964))))</f>
        <v>#DIV/0!</v>
      </c>
      <c r="AG969" s="3" t="e">
        <f>IF(DEGREES(ACOS(SIN(RADIANS(G969))*SIN(RADIANS(E974))+COS(RADIANS(G969))*COS(RADIANS(E974))*COS(RADIANS(AG964))))&gt;90,0,$F$4*$F$5/E973^2*(SIN(RADIANS(G969))*SIN(RADIANS(E974))+COS(RADIANS(G969))*COS(RADIANS(E974))*COS(RADIANS(AG964))))</f>
        <v>#DIV/0!</v>
      </c>
      <c r="AH969" s="3" t="e">
        <f>IF(DEGREES(ACOS(SIN(RADIANS(G969))*SIN(RADIANS(E974))+COS(RADIANS(G969))*COS(RADIANS(E974))*COS(RADIANS(AH964))))&gt;90,0,$F$4*$F$5/E973^2*(SIN(RADIANS(G969))*SIN(RADIANS(E974))+COS(RADIANS(G969))*COS(RADIANS(E974))*COS(RADIANS(AH964))))</f>
        <v>#DIV/0!</v>
      </c>
      <c r="AI969" s="3" t="e">
        <f>IF(DEGREES(ACOS(SIN(RADIANS(G969))*SIN(RADIANS(E974))+COS(RADIANS(G969))*COS(RADIANS(E974))*COS(RADIANS(AI964))))&gt;90,0,$F$4*$F$5/E973^2*(SIN(RADIANS(G969))*SIN(RADIANS(E974))+COS(RADIANS(G969))*COS(RADIANS(E974))*COS(RADIANS(AI964))))</f>
        <v>#DIV/0!</v>
      </c>
      <c r="AJ969" s="3" t="e">
        <f>IF(DEGREES(ACOS(SIN(RADIANS(G969))*SIN(RADIANS(E974))+COS(RADIANS(G969))*COS(RADIANS(E974))*COS(RADIANS(AJ964))))&gt;90,0,$F$4*$F$5/E973^2*(SIN(RADIANS(G969))*SIN(RADIANS(E974))+COS(RADIANS(G969))*COS(RADIANS(E974))*COS(RADIANS(AJ964))))</f>
        <v>#DIV/0!</v>
      </c>
      <c r="AK969" s="3">
        <f>IF(DEGREES(ACOS(SIN(RADIANS(G969))*SIN(RADIANS(E974))+COS(RADIANS(G969))*COS(RADIANS(E974))*COS(RADIANS(AK964))))&gt;90,0,$F$4*$F$5/E973^2*(SIN(RADIANS(G969))*SIN(RADIANS(E974))+COS(RADIANS(G969))*COS(RADIANS(E974))*COS(RADIANS(AK964))))</f>
        <v>0</v>
      </c>
      <c r="AL969" s="3">
        <f>IF(DEGREES(ACOS(SIN(RADIANS(G969))*SIN(RADIANS(E974))+COS(RADIANS(G969))*COS(RADIANS(E974))*COS(RADIANS(AL964))))&gt;90,0,$F$4*$F$5/E973^2*(SIN(RADIANS(G969))*SIN(RADIANS(E974))+COS(RADIANS(G969))*COS(RADIANS(E974))*COS(RADIANS(AL964))))</f>
        <v>0</v>
      </c>
      <c r="AM969" s="3">
        <f>IF(DEGREES(ACOS(SIN(RADIANS(G969))*SIN(RADIANS(E974))+COS(RADIANS(G969))*COS(RADIANS(E974))*COS(RADIANS(AM964))))&gt;90,0,$F$4*$F$5/E973^2*(SIN(RADIANS(G969))*SIN(RADIANS(E974))+COS(RADIANS(G969))*COS(RADIANS(E974))*COS(RADIANS(AM964))))</f>
        <v>0</v>
      </c>
      <c r="AN969" s="3">
        <f>IF(DEGREES(ACOS(SIN(RADIANS(G969))*SIN(RADIANS(E974))+COS(RADIANS(G969))*COS(RADIANS(E974))*COS(RADIANS(AN964))))&gt;90,0,$F$4*$F$5/E973^2*(SIN(RADIANS(G969))*SIN(RADIANS(E974))+COS(RADIANS(G969))*COS(RADIANS(E974))*COS(RADIANS(AN964))))</f>
        <v>0</v>
      </c>
      <c r="AO969" s="3">
        <f>IF(DEGREES(ACOS(SIN(RADIANS(G969))*SIN(RADIANS(E974))+COS(RADIANS(G969))*COS(RADIANS(E974))*COS(RADIANS(AO964))))&gt;90,0,$F$4*$F$5/E973^2*(SIN(RADIANS(G969))*SIN(RADIANS(E974))+COS(RADIANS(G969))*COS(RADIANS(E974))*COS(RADIANS(AO964))))</f>
        <v>0</v>
      </c>
      <c r="AP969" s="3">
        <f>IF(DEGREES(ACOS(SIN(RADIANS(G969))*SIN(RADIANS(E974))+COS(RADIANS(G969))*COS(RADIANS(E974))*COS(RADIANS(AP964))))&gt;90,0,$F$4*$F$5/E973^2*(SIN(RADIANS(G969))*SIN(RADIANS(E974))+COS(RADIANS(G969))*COS(RADIANS(E974))*COS(RADIANS(AP964))))</f>
        <v>0</v>
      </c>
      <c r="AQ969" s="3">
        <f>IF(DEGREES(ACOS(SIN(RADIANS(G969))*SIN(RADIANS(E974))+COS(RADIANS(G969))*COS(RADIANS(E974))*COS(RADIANS(AQ964))))&gt;90,0,$F$4*$F$5/E973^2*(SIN(RADIANS(G969))*SIN(RADIANS(E974))+COS(RADIANS(G969))*COS(RADIANS(E974))*COS(RADIANS(AQ964))))</f>
        <v>0</v>
      </c>
      <c r="AR969" s="3">
        <f>IF(DEGREES(ACOS(SIN(RADIANS(G969))*SIN(RADIANS(E974))+COS(RADIANS(G969))*COS(RADIANS(E974))*COS(RADIANS(AR964))))&gt;90,0,$F$4*$F$5/E973^2*(SIN(RADIANS(G969))*SIN(RADIANS(E974))+COS(RADIANS(G969))*COS(RADIANS(E974))*COS(RADIANS(AR964))))</f>
        <v>0</v>
      </c>
    </row>
    <row r="970" spans="2:44" ht="15.75" customHeight="1" x14ac:dyDescent="0.2">
      <c r="B970" s="20" t="s">
        <v>785</v>
      </c>
      <c r="E970" s="3">
        <f>E969*$F$11</f>
        <v>0</v>
      </c>
      <c r="G970" s="3">
        <v>50</v>
      </c>
      <c r="I970" s="3">
        <f>IF(DEGREES(ACOS(SIN(RADIANS(G970))*SIN(RADIANS(E974))+COS(RADIANS(G970))*COS(RADIANS(E974))*COS(RADIANS(I964))))&gt;90,0,$F$4*$F$5/E973^2*(SIN(RADIANS(G970))*SIN(RADIANS(E974))+COS(RADIANS(G970))*COS(RADIANS(E974))*COS(RADIANS(I964))))</f>
        <v>0</v>
      </c>
      <c r="J970" s="3">
        <f>IF(DEGREES(ACOS(SIN(RADIANS(G970))*SIN(RADIANS(E974))+COS(RADIANS(G970))*COS(RADIANS(E974))*COS(RADIANS(J964))))&gt;90,0,$F$4*$F$5/E973^2*(SIN(RADIANS(G970))*SIN(RADIANS(E974))+COS(RADIANS(G970))*COS(RADIANS(E974))*COS(RADIANS(J964))))</f>
        <v>0</v>
      </c>
      <c r="K970" s="3">
        <f>IF(DEGREES(ACOS(SIN(RADIANS(G970))*SIN(RADIANS(E974))+COS(RADIANS(G970))*COS(RADIANS(E974))*COS(RADIANS(K964))))&gt;90,0,$F$4*$F$5/E973^2*(SIN(RADIANS(G970))*SIN(RADIANS(E974))+COS(RADIANS(G970))*COS(RADIANS(E974))*COS(RADIANS(K964))))</f>
        <v>0</v>
      </c>
      <c r="L970" s="3">
        <f>IF(DEGREES(ACOS(SIN(RADIANS(G970))*SIN(RADIANS(E974))+COS(RADIANS(G970))*COS(RADIANS(E974))*COS(RADIANS(L964))))&gt;90,0,$F$4*$F$5/E973^2*(SIN(RADIANS(G970))*SIN(RADIANS(E974))+COS(RADIANS(G970))*COS(RADIANS(E974))*COS(RADIANS(L964))))</f>
        <v>0</v>
      </c>
      <c r="M970" s="3">
        <f>IF(DEGREES(ACOS(SIN(RADIANS(G970))*SIN(RADIANS(E974))+COS(RADIANS(G970))*COS(RADIANS(E974))*COS(RADIANS(M964))))&gt;90,0,$F$4*$F$5/E973^2*(SIN(RADIANS(G970))*SIN(RADIANS(E974))+COS(RADIANS(G970))*COS(RADIANS(E974))*COS(RADIANS(M964))))</f>
        <v>0</v>
      </c>
      <c r="N970" s="3">
        <f>IF(DEGREES(ACOS(SIN(RADIANS(G970))*SIN(RADIANS(E974))+COS(RADIANS(G970))*COS(RADIANS(E974))*COS(RADIANS(N964))))&gt;90,0,$F$4*$F$5/E973^2*(SIN(RADIANS(G970))*SIN(RADIANS(E974))+COS(RADIANS(G970))*COS(RADIANS(E974))*COS(RADIANS(N964))))</f>
        <v>0</v>
      </c>
      <c r="O970" s="3">
        <f>IF(DEGREES(ACOS(SIN(RADIANS(G970))*SIN(RADIANS(E974))+COS(RADIANS(G970))*COS(RADIANS(E974))*COS(RADIANS(O964))))&gt;90,0,$F$4*$F$5/E973^2*(SIN(RADIANS(G970))*SIN(RADIANS(E974))+COS(RADIANS(G970))*COS(RADIANS(E974))*COS(RADIANS(O964))))</f>
        <v>0</v>
      </c>
      <c r="P970" s="3">
        <f>IF(DEGREES(ACOS(SIN(RADIANS(G970))*SIN(RADIANS(E974))+COS(RADIANS(G970))*COS(RADIANS(E974))*COS(RADIANS(P964))))&gt;90,0,$F$4*$F$5/E973^2*(SIN(RADIANS(G970))*SIN(RADIANS(E974))+COS(RADIANS(G970))*COS(RADIANS(E974))*COS(RADIANS(P964))))</f>
        <v>0</v>
      </c>
      <c r="Q970" s="3">
        <f>IF(DEGREES(ACOS(SIN(RADIANS(G970))*SIN(RADIANS(E974))+COS(RADIANS(G970))*COS(RADIANS(E974))*COS(RADIANS(Q964))))&gt;90,0,$F$4*$F$5/E973^2*(SIN(RADIANS(G970))*SIN(RADIANS(E974))+COS(RADIANS(G970))*COS(RADIANS(E974))*COS(RADIANS(Q964))))</f>
        <v>0</v>
      </c>
      <c r="R970" s="3" t="e">
        <f>IF(DEGREES(ACOS(SIN(RADIANS(G970))*SIN(RADIANS(E974))+COS(RADIANS(G970))*COS(RADIANS(E974))*COS(RADIANS(R964))))&gt;90,0,$F$4*$F$5/E973^2*(SIN(RADIANS(G970))*SIN(RADIANS(E974))+COS(RADIANS(G970))*COS(RADIANS(E974))*COS(RADIANS(R964))))</f>
        <v>#DIV/0!</v>
      </c>
      <c r="S970" s="3" t="e">
        <f>IF(DEGREES(ACOS(SIN(RADIANS(G970))*SIN(RADIANS(E974))+COS(RADIANS(G970))*COS(RADIANS(E974))*COS(RADIANS(S964))))&gt;90,0,$F$4*$F$5/E973^2*(SIN(RADIANS(G970))*SIN(RADIANS(E974))+COS(RADIANS(G970))*COS(RADIANS(E974))*COS(RADIANS(S964))))</f>
        <v>#DIV/0!</v>
      </c>
      <c r="T970" s="3" t="e">
        <f>IF(DEGREES(ACOS(SIN(RADIANS(G970))*SIN(RADIANS(E974))+COS(RADIANS(G970))*COS(RADIANS(E974))*COS(RADIANS(T964))))&gt;90,0,$F$4*$F$5/E973^2*(SIN(RADIANS(G970))*SIN(RADIANS(E974))+COS(RADIANS(G970))*COS(RADIANS(E974))*COS(RADIANS(T964))))</f>
        <v>#DIV/0!</v>
      </c>
      <c r="U970" s="3" t="e">
        <f>IF(DEGREES(ACOS(SIN(RADIANS(G970))*SIN(RADIANS(E974))+COS(RADIANS(G970))*COS(RADIANS(E974))*COS(RADIANS(U964))))&gt;90,0,$F$4*$F$5/E973^2*(SIN(RADIANS(G970))*SIN(RADIANS(E974))+COS(RADIANS(G970))*COS(RADIANS(E974))*COS(RADIANS(U964))))</f>
        <v>#DIV/0!</v>
      </c>
      <c r="V970" s="3" t="e">
        <f>IF(DEGREES(ACOS(SIN(RADIANS(G970))*SIN(RADIANS(E974))+COS(RADIANS(G970))*COS(RADIANS(E974))*COS(RADIANS(V964))))&gt;90,0,$F$4*$F$5/E973^2*(SIN(RADIANS(G970))*SIN(RADIANS(E974))+COS(RADIANS(G970))*COS(RADIANS(E974))*COS(RADIANS(V964))))</f>
        <v>#DIV/0!</v>
      </c>
      <c r="W970" s="3" t="e">
        <f>IF(DEGREES(ACOS(SIN(RADIANS(G970))*SIN(RADIANS(E974))+COS(RADIANS(G970))*COS(RADIANS(E974))*COS(RADIANS(W964))))&gt;90,0,$F$4*$F$5/E973^2*(SIN(RADIANS(G970))*SIN(RADIANS(E974))+COS(RADIANS(G970))*COS(RADIANS(E974))*COS(RADIANS(W964))))</f>
        <v>#DIV/0!</v>
      </c>
      <c r="X970" s="3" t="e">
        <f>IF(DEGREES(ACOS(SIN(RADIANS(G970))*SIN(RADIANS(E974))+COS(RADIANS(G970))*COS(RADIANS(E974))*COS(RADIANS(X964))))&gt;90,0,$F$4*$F$5/E973^2*(SIN(RADIANS(G970))*SIN(RADIANS(E974))+COS(RADIANS(G970))*COS(RADIANS(E974))*COS(RADIANS(X964))))</f>
        <v>#DIV/0!</v>
      </c>
      <c r="Y970" s="3" t="e">
        <f>IF(DEGREES(ACOS(SIN(RADIANS(G970))*SIN(RADIANS(E974))+COS(RADIANS(G970))*COS(RADIANS(E974))*COS(RADIANS(Y964))))&gt;90,0,$F$4*$F$5/E973^2*(SIN(RADIANS(G970))*SIN(RADIANS(E974))+COS(RADIANS(G970))*COS(RADIANS(E974))*COS(RADIANS(Y964))))</f>
        <v>#DIV/0!</v>
      </c>
      <c r="Z970" s="3" t="e">
        <f>IF(DEGREES(ACOS(SIN(RADIANS(G970))*SIN(RADIANS(E974))+COS(RADIANS(G970))*COS(RADIANS(E974))*COS(RADIANS(Z964))))&gt;90,0,$F$4*$F$5/E973^2*(SIN(RADIANS(G970))*SIN(RADIANS(E974))+COS(RADIANS(G970))*COS(RADIANS(E974))*COS(RADIANS(Z964))))</f>
        <v>#DIV/0!</v>
      </c>
      <c r="AA970" s="3" t="e">
        <f>IF(DEGREES(ACOS(SIN(RADIANS(G970))*SIN(RADIANS(E974))+COS(RADIANS(G970))*COS(RADIANS(E974))*COS(RADIANS(AA964))))&gt;90,0,$F$4*$F$5/E973^2*(SIN(RADIANS(G970))*SIN(RADIANS(E974))+COS(RADIANS(G970))*COS(RADIANS(E974))*COS(RADIANS(AA964))))</f>
        <v>#DIV/0!</v>
      </c>
      <c r="AB970" s="3" t="e">
        <f>IF(DEGREES(ACOS(SIN(RADIANS(G970))*SIN(RADIANS(E974))+COS(RADIANS(G970))*COS(RADIANS(E974))*COS(RADIANS(AB964))))&gt;90,0,$F$4*$F$5/E973^2*(SIN(RADIANS(G970))*SIN(RADIANS(E974))+COS(RADIANS(G970))*COS(RADIANS(E974))*COS(RADIANS(AB964))))</f>
        <v>#DIV/0!</v>
      </c>
      <c r="AC970" s="3" t="e">
        <f>IF(DEGREES(ACOS(SIN(RADIANS(G970))*SIN(RADIANS(E974))+COS(RADIANS(G970))*COS(RADIANS(E974))*COS(RADIANS(AC964))))&gt;90,0,$F$4*$F$5/E973^2*(SIN(RADIANS(G970))*SIN(RADIANS(E974))+COS(RADIANS(G970))*COS(RADIANS(E974))*COS(RADIANS(AC964))))</f>
        <v>#DIV/0!</v>
      </c>
      <c r="AD970" s="3" t="e">
        <f>IF(DEGREES(ACOS(SIN(RADIANS(G970))*SIN(RADIANS(E974))+COS(RADIANS(G970))*COS(RADIANS(E974))*COS(RADIANS(AD964))))&gt;90,0,$F$4*$F$5/E973^2*(SIN(RADIANS(G970))*SIN(RADIANS(E974))+COS(RADIANS(G970))*COS(RADIANS(E974))*COS(RADIANS(AD964))))</f>
        <v>#DIV/0!</v>
      </c>
      <c r="AE970" s="3" t="e">
        <f>IF(DEGREES(ACOS(SIN(RADIANS(G970))*SIN(RADIANS(E974))+COS(RADIANS(G970))*COS(RADIANS(E974))*COS(RADIANS(AE964))))&gt;90,0,$F$4*$F$5/E973^2*(SIN(RADIANS(G970))*SIN(RADIANS(E974))+COS(RADIANS(G970))*COS(RADIANS(E974))*COS(RADIANS(AE964))))</f>
        <v>#DIV/0!</v>
      </c>
      <c r="AF970" s="3" t="e">
        <f>IF(DEGREES(ACOS(SIN(RADIANS(G970))*SIN(RADIANS(E974))+COS(RADIANS(G970))*COS(RADIANS(E974))*COS(RADIANS(AF964))))&gt;90,0,$F$4*$F$5/E973^2*(SIN(RADIANS(G970))*SIN(RADIANS(E974))+COS(RADIANS(G970))*COS(RADIANS(E974))*COS(RADIANS(AF964))))</f>
        <v>#DIV/0!</v>
      </c>
      <c r="AG970" s="3" t="e">
        <f>IF(DEGREES(ACOS(SIN(RADIANS(G970))*SIN(RADIANS(E974))+COS(RADIANS(G970))*COS(RADIANS(E974))*COS(RADIANS(AG964))))&gt;90,0,$F$4*$F$5/E973^2*(SIN(RADIANS(G970))*SIN(RADIANS(E974))+COS(RADIANS(G970))*COS(RADIANS(E974))*COS(RADIANS(AG964))))</f>
        <v>#DIV/0!</v>
      </c>
      <c r="AH970" s="3" t="e">
        <f>IF(DEGREES(ACOS(SIN(RADIANS(G970))*SIN(RADIANS(E974))+COS(RADIANS(G970))*COS(RADIANS(E974))*COS(RADIANS(AH964))))&gt;90,0,$F$4*$F$5/E973^2*(SIN(RADIANS(G970))*SIN(RADIANS(E974))+COS(RADIANS(G970))*COS(RADIANS(E974))*COS(RADIANS(AH964))))</f>
        <v>#DIV/0!</v>
      </c>
      <c r="AI970" s="3" t="e">
        <f>IF(DEGREES(ACOS(SIN(RADIANS(G970))*SIN(RADIANS(E974))+COS(RADIANS(G970))*COS(RADIANS(E974))*COS(RADIANS(AI964))))&gt;90,0,$F$4*$F$5/E973^2*(SIN(RADIANS(G970))*SIN(RADIANS(E974))+COS(RADIANS(G970))*COS(RADIANS(E974))*COS(RADIANS(AI964))))</f>
        <v>#DIV/0!</v>
      </c>
      <c r="AJ970" s="3" t="e">
        <f>IF(DEGREES(ACOS(SIN(RADIANS(G970))*SIN(RADIANS(E974))+COS(RADIANS(G970))*COS(RADIANS(E974))*COS(RADIANS(AJ964))))&gt;90,0,$F$4*$F$5/E973^2*(SIN(RADIANS(G970))*SIN(RADIANS(E974))+COS(RADIANS(G970))*COS(RADIANS(E974))*COS(RADIANS(AJ964))))</f>
        <v>#DIV/0!</v>
      </c>
      <c r="AK970" s="3">
        <f>IF(DEGREES(ACOS(SIN(RADIANS(G970))*SIN(RADIANS(E974))+COS(RADIANS(G970))*COS(RADIANS(E974))*COS(RADIANS(AK964))))&gt;90,0,$F$4*$F$5/E973^2*(SIN(RADIANS(G970))*SIN(RADIANS(E974))+COS(RADIANS(G970))*COS(RADIANS(E974))*COS(RADIANS(AK964))))</f>
        <v>0</v>
      </c>
      <c r="AL970" s="3">
        <f>IF(DEGREES(ACOS(SIN(RADIANS(G970))*SIN(RADIANS(E974))+COS(RADIANS(G970))*COS(RADIANS(E974))*COS(RADIANS(AL964))))&gt;90,0,$F$4*$F$5/E973^2*(SIN(RADIANS(G970))*SIN(RADIANS(E974))+COS(RADIANS(G970))*COS(RADIANS(E974))*COS(RADIANS(AL964))))</f>
        <v>0</v>
      </c>
      <c r="AM970" s="3">
        <f>IF(DEGREES(ACOS(SIN(RADIANS(G970))*SIN(RADIANS(E974))+COS(RADIANS(G970))*COS(RADIANS(E974))*COS(RADIANS(AM964))))&gt;90,0,$F$4*$F$5/E973^2*(SIN(RADIANS(G970))*SIN(RADIANS(E974))+COS(RADIANS(G970))*COS(RADIANS(E974))*COS(RADIANS(AM964))))</f>
        <v>0</v>
      </c>
      <c r="AN970" s="3">
        <f>IF(DEGREES(ACOS(SIN(RADIANS(G970))*SIN(RADIANS(E974))+COS(RADIANS(G970))*COS(RADIANS(E974))*COS(RADIANS(AN964))))&gt;90,0,$F$4*$F$5/E973^2*(SIN(RADIANS(G970))*SIN(RADIANS(E974))+COS(RADIANS(G970))*COS(RADIANS(E974))*COS(RADIANS(AN964))))</f>
        <v>0</v>
      </c>
      <c r="AO970" s="3">
        <f>IF(DEGREES(ACOS(SIN(RADIANS(G970))*SIN(RADIANS(E974))+COS(RADIANS(G970))*COS(RADIANS(E974))*COS(RADIANS(AO964))))&gt;90,0,$F$4*$F$5/E973^2*(SIN(RADIANS(G970))*SIN(RADIANS(E974))+COS(RADIANS(G970))*COS(RADIANS(E974))*COS(RADIANS(AO964))))</f>
        <v>0</v>
      </c>
      <c r="AP970" s="3">
        <f>IF(DEGREES(ACOS(SIN(RADIANS(G970))*SIN(RADIANS(E974))+COS(RADIANS(G970))*COS(RADIANS(E974))*COS(RADIANS(AP964))))&gt;90,0,$F$4*$F$5/E973^2*(SIN(RADIANS(G970))*SIN(RADIANS(E974))+COS(RADIANS(G970))*COS(RADIANS(E974))*COS(RADIANS(AP964))))</f>
        <v>0</v>
      </c>
      <c r="AQ970" s="3">
        <f>IF(DEGREES(ACOS(SIN(RADIANS(G970))*SIN(RADIANS(E974))+COS(RADIANS(G970))*COS(RADIANS(E974))*COS(RADIANS(AQ964))))&gt;90,0,$F$4*$F$5/E973^2*(SIN(RADIANS(G970))*SIN(RADIANS(E974))+COS(RADIANS(G970))*COS(RADIANS(E974))*COS(RADIANS(AQ964))))</f>
        <v>0</v>
      </c>
      <c r="AR970" s="3">
        <f>IF(DEGREES(ACOS(SIN(RADIANS(G970))*SIN(RADIANS(E974))+COS(RADIANS(G970))*COS(RADIANS(E974))*COS(RADIANS(AR964))))&gt;90,0,$F$4*$F$5/E973^2*(SIN(RADIANS(G970))*SIN(RADIANS(E974))+COS(RADIANS(G970))*COS(RADIANS(E974))*COS(RADIANS(AR964))))</f>
        <v>0</v>
      </c>
    </row>
    <row r="971" spans="2:44" ht="15.75" customHeight="1" x14ac:dyDescent="0.2">
      <c r="B971" s="20" t="s">
        <v>786</v>
      </c>
      <c r="E971" s="3" t="str">
        <f>IF($F$10=0,"N/A",$F$10*(E966/360)-ROUNDDOWN($F$10*(E966/360),0))</f>
        <v>N/A</v>
      </c>
      <c r="G971" s="3">
        <v>40</v>
      </c>
      <c r="I971" s="3">
        <f>IF(DEGREES(ACOS(SIN(RADIANS(G971))*SIN(RADIANS(E974))+COS(RADIANS(G971))*COS(RADIANS(E974))*COS(RADIANS(I964))))&gt;90,0,$F$4*$F$5/E973^2*(SIN(RADIANS(G971))*SIN(RADIANS(E974))+COS(RADIANS(G971))*COS(RADIANS(E974))*COS(RADIANS(I964))))</f>
        <v>0</v>
      </c>
      <c r="J971" s="3">
        <f>IF(DEGREES(ACOS(SIN(RADIANS(G971))*SIN(RADIANS(E974))+COS(RADIANS(G971))*COS(RADIANS(E974))*COS(RADIANS(J964))))&gt;90,0,$F$4*$F$5/E973^2*(SIN(RADIANS(G971))*SIN(RADIANS(E974))+COS(RADIANS(G971))*COS(RADIANS(E974))*COS(RADIANS(J964))))</f>
        <v>0</v>
      </c>
      <c r="K971" s="3">
        <f>IF(DEGREES(ACOS(SIN(RADIANS(G971))*SIN(RADIANS(E974))+COS(RADIANS(G971))*COS(RADIANS(E974))*COS(RADIANS(K964))))&gt;90,0,$F$4*$F$5/E973^2*(SIN(RADIANS(G971))*SIN(RADIANS(E974))+COS(RADIANS(G971))*COS(RADIANS(E974))*COS(RADIANS(K964))))</f>
        <v>0</v>
      </c>
      <c r="L971" s="3">
        <f>IF(DEGREES(ACOS(SIN(RADIANS(G971))*SIN(RADIANS(E974))+COS(RADIANS(G971))*COS(RADIANS(E974))*COS(RADIANS(L964))))&gt;90,0,$F$4*$F$5/E973^2*(SIN(RADIANS(G971))*SIN(RADIANS(E974))+COS(RADIANS(G971))*COS(RADIANS(E974))*COS(RADIANS(L964))))</f>
        <v>0</v>
      </c>
      <c r="M971" s="3">
        <f>IF(DEGREES(ACOS(SIN(RADIANS(G971))*SIN(RADIANS(E974))+COS(RADIANS(G971))*COS(RADIANS(E974))*COS(RADIANS(M964))))&gt;90,0,$F$4*$F$5/E973^2*(SIN(RADIANS(G971))*SIN(RADIANS(E974))+COS(RADIANS(G971))*COS(RADIANS(E974))*COS(RADIANS(M964))))</f>
        <v>0</v>
      </c>
      <c r="N971" s="3">
        <f>IF(DEGREES(ACOS(SIN(RADIANS(G971))*SIN(RADIANS(E974))+COS(RADIANS(G971))*COS(RADIANS(E974))*COS(RADIANS(N964))))&gt;90,0,$F$4*$F$5/E973^2*(SIN(RADIANS(G971))*SIN(RADIANS(E974))+COS(RADIANS(G971))*COS(RADIANS(E974))*COS(RADIANS(N964))))</f>
        <v>0</v>
      </c>
      <c r="O971" s="3">
        <f>IF(DEGREES(ACOS(SIN(RADIANS(G971))*SIN(RADIANS(E974))+COS(RADIANS(G971))*COS(RADIANS(E974))*COS(RADIANS(O964))))&gt;90,0,$F$4*$F$5/E973^2*(SIN(RADIANS(G971))*SIN(RADIANS(E974))+COS(RADIANS(G971))*COS(RADIANS(E974))*COS(RADIANS(O964))))</f>
        <v>0</v>
      </c>
      <c r="P971" s="3">
        <f>IF(DEGREES(ACOS(SIN(RADIANS(G971))*SIN(RADIANS(E974))+COS(RADIANS(G971))*COS(RADIANS(E974))*COS(RADIANS(P964))))&gt;90,0,$F$4*$F$5/E973^2*(SIN(RADIANS(G971))*SIN(RADIANS(E974))+COS(RADIANS(G971))*COS(RADIANS(E974))*COS(RADIANS(P964))))</f>
        <v>0</v>
      </c>
      <c r="Q971" s="3">
        <f>IF(DEGREES(ACOS(SIN(RADIANS(G971))*SIN(RADIANS(E974))+COS(RADIANS(G971))*COS(RADIANS(E974))*COS(RADIANS(Q964))))&gt;90,0,$F$4*$F$5/E973^2*(SIN(RADIANS(G971))*SIN(RADIANS(E974))+COS(RADIANS(G971))*COS(RADIANS(E974))*COS(RADIANS(Q964))))</f>
        <v>0</v>
      </c>
      <c r="R971" s="3" t="e">
        <f>IF(DEGREES(ACOS(SIN(RADIANS(G971))*SIN(RADIANS(E974))+COS(RADIANS(G971))*COS(RADIANS(E974))*COS(RADIANS(R964))))&gt;90,0,$F$4*$F$5/E973^2*(SIN(RADIANS(G971))*SIN(RADIANS(E974))+COS(RADIANS(G971))*COS(RADIANS(E974))*COS(RADIANS(R964))))</f>
        <v>#DIV/0!</v>
      </c>
      <c r="S971" s="3" t="e">
        <f>IF(DEGREES(ACOS(SIN(RADIANS(G971))*SIN(RADIANS(E974))+COS(RADIANS(G971))*COS(RADIANS(E974))*COS(RADIANS(S964))))&gt;90,0,$F$4*$F$5/E973^2*(SIN(RADIANS(G971))*SIN(RADIANS(E974))+COS(RADIANS(G971))*COS(RADIANS(E974))*COS(RADIANS(S964))))</f>
        <v>#DIV/0!</v>
      </c>
      <c r="T971" s="3" t="e">
        <f>IF(DEGREES(ACOS(SIN(RADIANS(G971))*SIN(RADIANS(E974))+COS(RADIANS(G971))*COS(RADIANS(E974))*COS(RADIANS(T964))))&gt;90,0,$F$4*$F$5/E973^2*(SIN(RADIANS(G971))*SIN(RADIANS(E974))+COS(RADIANS(G971))*COS(RADIANS(E974))*COS(RADIANS(T964))))</f>
        <v>#DIV/0!</v>
      </c>
      <c r="U971" s="3" t="e">
        <f>IF(DEGREES(ACOS(SIN(RADIANS(G971))*SIN(RADIANS(E974))+COS(RADIANS(G971))*COS(RADIANS(E974))*COS(RADIANS(U964))))&gt;90,0,$F$4*$F$5/E973^2*(SIN(RADIANS(G971))*SIN(RADIANS(E974))+COS(RADIANS(G971))*COS(RADIANS(E974))*COS(RADIANS(U964))))</f>
        <v>#DIV/0!</v>
      </c>
      <c r="V971" s="3" t="e">
        <f>IF(DEGREES(ACOS(SIN(RADIANS(G971))*SIN(RADIANS(E974))+COS(RADIANS(G971))*COS(RADIANS(E974))*COS(RADIANS(V964))))&gt;90,0,$F$4*$F$5/E973^2*(SIN(RADIANS(G971))*SIN(RADIANS(E974))+COS(RADIANS(G971))*COS(RADIANS(E974))*COS(RADIANS(V964))))</f>
        <v>#DIV/0!</v>
      </c>
      <c r="W971" s="3" t="e">
        <f>IF(DEGREES(ACOS(SIN(RADIANS(G971))*SIN(RADIANS(E974))+COS(RADIANS(G971))*COS(RADIANS(E974))*COS(RADIANS(W964))))&gt;90,0,$F$4*$F$5/E973^2*(SIN(RADIANS(G971))*SIN(RADIANS(E974))+COS(RADIANS(G971))*COS(RADIANS(E974))*COS(RADIANS(W964))))</f>
        <v>#DIV/0!</v>
      </c>
      <c r="X971" s="3" t="e">
        <f>IF(DEGREES(ACOS(SIN(RADIANS(G971))*SIN(RADIANS(E974))+COS(RADIANS(G971))*COS(RADIANS(E974))*COS(RADIANS(X964))))&gt;90,0,$F$4*$F$5/E973^2*(SIN(RADIANS(G971))*SIN(RADIANS(E974))+COS(RADIANS(G971))*COS(RADIANS(E974))*COS(RADIANS(X964))))</f>
        <v>#DIV/0!</v>
      </c>
      <c r="Y971" s="3" t="e">
        <f>IF(DEGREES(ACOS(SIN(RADIANS(G971))*SIN(RADIANS(E974))+COS(RADIANS(G971))*COS(RADIANS(E974))*COS(RADIANS(Y964))))&gt;90,0,$F$4*$F$5/E973^2*(SIN(RADIANS(G971))*SIN(RADIANS(E974))+COS(RADIANS(G971))*COS(RADIANS(E974))*COS(RADIANS(Y964))))</f>
        <v>#DIV/0!</v>
      </c>
      <c r="Z971" s="3" t="e">
        <f>IF(DEGREES(ACOS(SIN(RADIANS(G971))*SIN(RADIANS(E974))+COS(RADIANS(G971))*COS(RADIANS(E974))*COS(RADIANS(Z964))))&gt;90,0,$F$4*$F$5/E973^2*(SIN(RADIANS(G971))*SIN(RADIANS(E974))+COS(RADIANS(G971))*COS(RADIANS(E974))*COS(RADIANS(Z964))))</f>
        <v>#DIV/0!</v>
      </c>
      <c r="AA971" s="3" t="e">
        <f>IF(DEGREES(ACOS(SIN(RADIANS(G971))*SIN(RADIANS(E974))+COS(RADIANS(G971))*COS(RADIANS(E974))*COS(RADIANS(AA964))))&gt;90,0,$F$4*$F$5/E973^2*(SIN(RADIANS(G971))*SIN(RADIANS(E974))+COS(RADIANS(G971))*COS(RADIANS(E974))*COS(RADIANS(AA964))))</f>
        <v>#DIV/0!</v>
      </c>
      <c r="AB971" s="3" t="e">
        <f>IF(DEGREES(ACOS(SIN(RADIANS(G971))*SIN(RADIANS(E974))+COS(RADIANS(G971))*COS(RADIANS(E974))*COS(RADIANS(AB964))))&gt;90,0,$F$4*$F$5/E973^2*(SIN(RADIANS(G971))*SIN(RADIANS(E974))+COS(RADIANS(G971))*COS(RADIANS(E974))*COS(RADIANS(AB964))))</f>
        <v>#DIV/0!</v>
      </c>
      <c r="AC971" s="3" t="e">
        <f>IF(DEGREES(ACOS(SIN(RADIANS(G971))*SIN(RADIANS(E974))+COS(RADIANS(G971))*COS(RADIANS(E974))*COS(RADIANS(AC964))))&gt;90,0,$F$4*$F$5/E973^2*(SIN(RADIANS(G971))*SIN(RADIANS(E974))+COS(RADIANS(G971))*COS(RADIANS(E974))*COS(RADIANS(AC964))))</f>
        <v>#DIV/0!</v>
      </c>
      <c r="AD971" s="3" t="e">
        <f>IF(DEGREES(ACOS(SIN(RADIANS(G971))*SIN(RADIANS(E974))+COS(RADIANS(G971))*COS(RADIANS(E974))*COS(RADIANS(AD964))))&gt;90,0,$F$4*$F$5/E973^2*(SIN(RADIANS(G971))*SIN(RADIANS(E974))+COS(RADIANS(G971))*COS(RADIANS(E974))*COS(RADIANS(AD964))))</f>
        <v>#DIV/0!</v>
      </c>
      <c r="AE971" s="3" t="e">
        <f>IF(DEGREES(ACOS(SIN(RADIANS(G971))*SIN(RADIANS(E974))+COS(RADIANS(G971))*COS(RADIANS(E974))*COS(RADIANS(AE964))))&gt;90,0,$F$4*$F$5/E973^2*(SIN(RADIANS(G971))*SIN(RADIANS(E974))+COS(RADIANS(G971))*COS(RADIANS(E974))*COS(RADIANS(AE964))))</f>
        <v>#DIV/0!</v>
      </c>
      <c r="AF971" s="3" t="e">
        <f>IF(DEGREES(ACOS(SIN(RADIANS(G971))*SIN(RADIANS(E974))+COS(RADIANS(G971))*COS(RADIANS(E974))*COS(RADIANS(AF964))))&gt;90,0,$F$4*$F$5/E973^2*(SIN(RADIANS(G971))*SIN(RADIANS(E974))+COS(RADIANS(G971))*COS(RADIANS(E974))*COS(RADIANS(AF964))))</f>
        <v>#DIV/0!</v>
      </c>
      <c r="AG971" s="3" t="e">
        <f>IF(DEGREES(ACOS(SIN(RADIANS(G971))*SIN(RADIANS(E974))+COS(RADIANS(G971))*COS(RADIANS(E974))*COS(RADIANS(AG964))))&gt;90,0,$F$4*$F$5/E973^2*(SIN(RADIANS(G971))*SIN(RADIANS(E974))+COS(RADIANS(G971))*COS(RADIANS(E974))*COS(RADIANS(AG964))))</f>
        <v>#DIV/0!</v>
      </c>
      <c r="AH971" s="3" t="e">
        <f>IF(DEGREES(ACOS(SIN(RADIANS(G971))*SIN(RADIANS(E974))+COS(RADIANS(G971))*COS(RADIANS(E974))*COS(RADIANS(AH964))))&gt;90,0,$F$4*$F$5/E973^2*(SIN(RADIANS(G971))*SIN(RADIANS(E974))+COS(RADIANS(G971))*COS(RADIANS(E974))*COS(RADIANS(AH964))))</f>
        <v>#DIV/0!</v>
      </c>
      <c r="AI971" s="3" t="e">
        <f>IF(DEGREES(ACOS(SIN(RADIANS(G971))*SIN(RADIANS(E974))+COS(RADIANS(G971))*COS(RADIANS(E974))*COS(RADIANS(AI964))))&gt;90,0,$F$4*$F$5/E973^2*(SIN(RADIANS(G971))*SIN(RADIANS(E974))+COS(RADIANS(G971))*COS(RADIANS(E974))*COS(RADIANS(AI964))))</f>
        <v>#DIV/0!</v>
      </c>
      <c r="AJ971" s="3" t="e">
        <f>IF(DEGREES(ACOS(SIN(RADIANS(G971))*SIN(RADIANS(E974))+COS(RADIANS(G971))*COS(RADIANS(E974))*COS(RADIANS(AJ964))))&gt;90,0,$F$4*$F$5/E973^2*(SIN(RADIANS(G971))*SIN(RADIANS(E974))+COS(RADIANS(G971))*COS(RADIANS(E974))*COS(RADIANS(AJ964))))</f>
        <v>#DIV/0!</v>
      </c>
      <c r="AK971" s="3">
        <f>IF(DEGREES(ACOS(SIN(RADIANS(G971))*SIN(RADIANS(E974))+COS(RADIANS(G971))*COS(RADIANS(E974))*COS(RADIANS(AK964))))&gt;90,0,$F$4*$F$5/E973^2*(SIN(RADIANS(G971))*SIN(RADIANS(E974))+COS(RADIANS(G971))*COS(RADIANS(E974))*COS(RADIANS(AK964))))</f>
        <v>0</v>
      </c>
      <c r="AL971" s="3">
        <f>IF(DEGREES(ACOS(SIN(RADIANS(G971))*SIN(RADIANS(E974))+COS(RADIANS(G971))*COS(RADIANS(E974))*COS(RADIANS(AL964))))&gt;90,0,$F$4*$F$5/E973^2*(SIN(RADIANS(G971))*SIN(RADIANS(E974))+COS(RADIANS(G971))*COS(RADIANS(E974))*COS(RADIANS(AL964))))</f>
        <v>0</v>
      </c>
      <c r="AM971" s="3">
        <f>IF(DEGREES(ACOS(SIN(RADIANS(G971))*SIN(RADIANS(E974))+COS(RADIANS(G971))*COS(RADIANS(E974))*COS(RADIANS(AM964))))&gt;90,0,$F$4*$F$5/E973^2*(SIN(RADIANS(G971))*SIN(RADIANS(E974))+COS(RADIANS(G971))*COS(RADIANS(E974))*COS(RADIANS(AM964))))</f>
        <v>0</v>
      </c>
      <c r="AN971" s="3">
        <f>IF(DEGREES(ACOS(SIN(RADIANS(G971))*SIN(RADIANS(E974))+COS(RADIANS(G971))*COS(RADIANS(E974))*COS(RADIANS(AN964))))&gt;90,0,$F$4*$F$5/E973^2*(SIN(RADIANS(G971))*SIN(RADIANS(E974))+COS(RADIANS(G971))*COS(RADIANS(E974))*COS(RADIANS(AN964))))</f>
        <v>0</v>
      </c>
      <c r="AO971" s="3">
        <f>IF(DEGREES(ACOS(SIN(RADIANS(G971))*SIN(RADIANS(E974))+COS(RADIANS(G971))*COS(RADIANS(E974))*COS(RADIANS(AO964))))&gt;90,0,$F$4*$F$5/E973^2*(SIN(RADIANS(G971))*SIN(RADIANS(E974))+COS(RADIANS(G971))*COS(RADIANS(E974))*COS(RADIANS(AO964))))</f>
        <v>0</v>
      </c>
      <c r="AP971" s="3">
        <f>IF(DEGREES(ACOS(SIN(RADIANS(G971))*SIN(RADIANS(E974))+COS(RADIANS(G971))*COS(RADIANS(E974))*COS(RADIANS(AP964))))&gt;90,0,$F$4*$F$5/E973^2*(SIN(RADIANS(G971))*SIN(RADIANS(E974))+COS(RADIANS(G971))*COS(RADIANS(E974))*COS(RADIANS(AP964))))</f>
        <v>0</v>
      </c>
      <c r="AQ971" s="3">
        <f>IF(DEGREES(ACOS(SIN(RADIANS(G971))*SIN(RADIANS(E974))+COS(RADIANS(G971))*COS(RADIANS(E974))*COS(RADIANS(AQ964))))&gt;90,0,$F$4*$F$5/E973^2*(SIN(RADIANS(G971))*SIN(RADIANS(E974))+COS(RADIANS(G971))*COS(RADIANS(E974))*COS(RADIANS(AQ964))))</f>
        <v>0</v>
      </c>
      <c r="AR971" s="3">
        <f>IF(DEGREES(ACOS(SIN(RADIANS(G971))*SIN(RADIANS(E974))+COS(RADIANS(G971))*COS(RADIANS(E974))*COS(RADIANS(AR964))))&gt;90,0,$F$4*$F$5/E973^2*(SIN(RADIANS(G971))*SIN(RADIANS(E974))+COS(RADIANS(G971))*COS(RADIANS(E974))*COS(RADIANS(AR964))))</f>
        <v>0</v>
      </c>
    </row>
    <row r="972" spans="2:44" ht="15.75" customHeight="1" x14ac:dyDescent="0.2">
      <c r="B972" s="20" t="s">
        <v>787</v>
      </c>
      <c r="E972" s="3" t="str">
        <f>IF($F$10=0,"N/A",E971*$F$11/$F$10)</f>
        <v>N/A</v>
      </c>
      <c r="G972" s="3">
        <v>30</v>
      </c>
      <c r="I972" s="3">
        <f>IF(DEGREES(ACOS(SIN(RADIANS(G972))*SIN(RADIANS(E974))+COS(RADIANS(G972))*COS(RADIANS(E974))*COS(RADIANS(I964))))&gt;90,0,$F$4*$F$5/E973^2*(SIN(RADIANS(G972))*SIN(RADIANS(E974))+COS(RADIANS(G972))*COS(RADIANS(E974))*COS(RADIANS(I964))))</f>
        <v>0</v>
      </c>
      <c r="J972" s="3">
        <f>IF(DEGREES(ACOS(SIN(RADIANS(G972))*SIN(RADIANS(E974))+COS(RADIANS(G972))*COS(RADIANS(E974))*COS(RADIANS(J964))))&gt;90,0,$F$4*$F$5/E973^2*(SIN(RADIANS(G972))*SIN(RADIANS(E974))+COS(RADIANS(G972))*COS(RADIANS(E974))*COS(RADIANS(J964))))</f>
        <v>0</v>
      </c>
      <c r="K972" s="3">
        <f>IF(DEGREES(ACOS(SIN(RADIANS(G972))*SIN(RADIANS(E974))+COS(RADIANS(G972))*COS(RADIANS(E974))*COS(RADIANS(K964))))&gt;90,0,$F$4*$F$5/E973^2*(SIN(RADIANS(G972))*SIN(RADIANS(E974))+COS(RADIANS(G972))*COS(RADIANS(E974))*COS(RADIANS(K964))))</f>
        <v>0</v>
      </c>
      <c r="L972" s="3">
        <f>IF(DEGREES(ACOS(SIN(RADIANS(G972))*SIN(RADIANS(E974))+COS(RADIANS(G972))*COS(RADIANS(E974))*COS(RADIANS(L964))))&gt;90,0,$F$4*$F$5/E973^2*(SIN(RADIANS(G972))*SIN(RADIANS(E974))+COS(RADIANS(G972))*COS(RADIANS(E974))*COS(RADIANS(L964))))</f>
        <v>0</v>
      </c>
      <c r="M972" s="3">
        <f>IF(DEGREES(ACOS(SIN(RADIANS(G972))*SIN(RADIANS(E974))+COS(RADIANS(G972))*COS(RADIANS(E974))*COS(RADIANS(M964))))&gt;90,0,$F$4*$F$5/E973^2*(SIN(RADIANS(G972))*SIN(RADIANS(E974))+COS(RADIANS(G972))*COS(RADIANS(E974))*COS(RADIANS(M964))))</f>
        <v>0</v>
      </c>
      <c r="N972" s="3">
        <f>IF(DEGREES(ACOS(SIN(RADIANS(G972))*SIN(RADIANS(E974))+COS(RADIANS(G972))*COS(RADIANS(E974))*COS(RADIANS(N964))))&gt;90,0,$F$4*$F$5/E973^2*(SIN(RADIANS(G972))*SIN(RADIANS(E974))+COS(RADIANS(G972))*COS(RADIANS(E974))*COS(RADIANS(N964))))</f>
        <v>0</v>
      </c>
      <c r="O972" s="3">
        <f>IF(DEGREES(ACOS(SIN(RADIANS(G972))*SIN(RADIANS(E974))+COS(RADIANS(G972))*COS(RADIANS(E974))*COS(RADIANS(O964))))&gt;90,0,$F$4*$F$5/E973^2*(SIN(RADIANS(G972))*SIN(RADIANS(E974))+COS(RADIANS(G972))*COS(RADIANS(E974))*COS(RADIANS(O964))))</f>
        <v>0</v>
      </c>
      <c r="P972" s="3">
        <f>IF(DEGREES(ACOS(SIN(RADIANS(G972))*SIN(RADIANS(E974))+COS(RADIANS(G972))*COS(RADIANS(E974))*COS(RADIANS(P964))))&gt;90,0,$F$4*$F$5/E973^2*(SIN(RADIANS(G972))*SIN(RADIANS(E974))+COS(RADIANS(G972))*COS(RADIANS(E974))*COS(RADIANS(P964))))</f>
        <v>0</v>
      </c>
      <c r="Q972" s="3">
        <f>IF(DEGREES(ACOS(SIN(RADIANS(G972))*SIN(RADIANS(E974))+COS(RADIANS(G972))*COS(RADIANS(E974))*COS(RADIANS(Q964))))&gt;90,0,$F$4*$F$5/E973^2*(SIN(RADIANS(G972))*SIN(RADIANS(E974))+COS(RADIANS(G972))*COS(RADIANS(E974))*COS(RADIANS(Q964))))</f>
        <v>0</v>
      </c>
      <c r="R972" s="3" t="e">
        <f>IF(DEGREES(ACOS(SIN(RADIANS(G972))*SIN(RADIANS(E974))+COS(RADIANS(G972))*COS(RADIANS(E974))*COS(RADIANS(R964))))&gt;90,0,$F$4*$F$5/E973^2*(SIN(RADIANS(G972))*SIN(RADIANS(E974))+COS(RADIANS(G972))*COS(RADIANS(E974))*COS(RADIANS(R964))))</f>
        <v>#DIV/0!</v>
      </c>
      <c r="S972" s="3" t="e">
        <f>IF(DEGREES(ACOS(SIN(RADIANS(G972))*SIN(RADIANS(E974))+COS(RADIANS(G972))*COS(RADIANS(E974))*COS(RADIANS(S964))))&gt;90,0,$F$4*$F$5/E973^2*(SIN(RADIANS(G972))*SIN(RADIANS(E974))+COS(RADIANS(G972))*COS(RADIANS(E974))*COS(RADIANS(S964))))</f>
        <v>#DIV/0!</v>
      </c>
      <c r="T972" s="3" t="e">
        <f>IF(DEGREES(ACOS(SIN(RADIANS(G972))*SIN(RADIANS(E974))+COS(RADIANS(G972))*COS(RADIANS(E974))*COS(RADIANS(T964))))&gt;90,0,$F$4*$F$5/E973^2*(SIN(RADIANS(G972))*SIN(RADIANS(E974))+COS(RADIANS(G972))*COS(RADIANS(E974))*COS(RADIANS(T964))))</f>
        <v>#DIV/0!</v>
      </c>
      <c r="U972" s="3" t="e">
        <f>IF(DEGREES(ACOS(SIN(RADIANS(G972))*SIN(RADIANS(E974))+COS(RADIANS(G972))*COS(RADIANS(E974))*COS(RADIANS(U964))))&gt;90,0,$F$4*$F$5/E973^2*(SIN(RADIANS(G972))*SIN(RADIANS(E974))+COS(RADIANS(G972))*COS(RADIANS(E974))*COS(RADIANS(U964))))</f>
        <v>#DIV/0!</v>
      </c>
      <c r="V972" s="3" t="e">
        <f>IF(DEGREES(ACOS(SIN(RADIANS(G972))*SIN(RADIANS(E974))+COS(RADIANS(G972))*COS(RADIANS(E974))*COS(RADIANS(V964))))&gt;90,0,$F$4*$F$5/E973^2*(SIN(RADIANS(G972))*SIN(RADIANS(E974))+COS(RADIANS(G972))*COS(RADIANS(E974))*COS(RADIANS(V964))))</f>
        <v>#DIV/0!</v>
      </c>
      <c r="W972" s="3" t="e">
        <f>IF(DEGREES(ACOS(SIN(RADIANS(G972))*SIN(RADIANS(E974))+COS(RADIANS(G972))*COS(RADIANS(E974))*COS(RADIANS(W964))))&gt;90,0,$F$4*$F$5/E973^2*(SIN(RADIANS(G972))*SIN(RADIANS(E974))+COS(RADIANS(G972))*COS(RADIANS(E974))*COS(RADIANS(W964))))</f>
        <v>#DIV/0!</v>
      </c>
      <c r="X972" s="3" t="e">
        <f>IF(DEGREES(ACOS(SIN(RADIANS(G972))*SIN(RADIANS(E974))+COS(RADIANS(G972))*COS(RADIANS(E974))*COS(RADIANS(X964))))&gt;90,0,$F$4*$F$5/E973^2*(SIN(RADIANS(G972))*SIN(RADIANS(E974))+COS(RADIANS(G972))*COS(RADIANS(E974))*COS(RADIANS(X964))))</f>
        <v>#DIV/0!</v>
      </c>
      <c r="Y972" s="3" t="e">
        <f>IF(DEGREES(ACOS(SIN(RADIANS(G972))*SIN(RADIANS(E974))+COS(RADIANS(G972))*COS(RADIANS(E974))*COS(RADIANS(Y964))))&gt;90,0,$F$4*$F$5/E973^2*(SIN(RADIANS(G972))*SIN(RADIANS(E974))+COS(RADIANS(G972))*COS(RADIANS(E974))*COS(RADIANS(Y964))))</f>
        <v>#DIV/0!</v>
      </c>
      <c r="Z972" s="3" t="e">
        <f>IF(DEGREES(ACOS(SIN(RADIANS(G972))*SIN(RADIANS(E974))+COS(RADIANS(G972))*COS(RADIANS(E974))*COS(RADIANS(Z964))))&gt;90,0,$F$4*$F$5/E973^2*(SIN(RADIANS(G972))*SIN(RADIANS(E974))+COS(RADIANS(G972))*COS(RADIANS(E974))*COS(RADIANS(Z964))))</f>
        <v>#DIV/0!</v>
      </c>
      <c r="AA972" s="3" t="e">
        <f>IF(DEGREES(ACOS(SIN(RADIANS(G972))*SIN(RADIANS(E974))+COS(RADIANS(G972))*COS(RADIANS(E974))*COS(RADIANS(AA964))))&gt;90,0,$F$4*$F$5/E973^2*(SIN(RADIANS(G972))*SIN(RADIANS(E974))+COS(RADIANS(G972))*COS(RADIANS(E974))*COS(RADIANS(AA964))))</f>
        <v>#DIV/0!</v>
      </c>
      <c r="AB972" s="3" t="e">
        <f>IF(DEGREES(ACOS(SIN(RADIANS(G972))*SIN(RADIANS(E974))+COS(RADIANS(G972))*COS(RADIANS(E974))*COS(RADIANS(AB964))))&gt;90,0,$F$4*$F$5/E973^2*(SIN(RADIANS(G972))*SIN(RADIANS(E974))+COS(RADIANS(G972))*COS(RADIANS(E974))*COS(RADIANS(AB964))))</f>
        <v>#DIV/0!</v>
      </c>
      <c r="AC972" s="3" t="e">
        <f>IF(DEGREES(ACOS(SIN(RADIANS(G972))*SIN(RADIANS(E974))+COS(RADIANS(G972))*COS(RADIANS(E974))*COS(RADIANS(AC964))))&gt;90,0,$F$4*$F$5/E973^2*(SIN(RADIANS(G972))*SIN(RADIANS(E974))+COS(RADIANS(G972))*COS(RADIANS(E974))*COS(RADIANS(AC964))))</f>
        <v>#DIV/0!</v>
      </c>
      <c r="AD972" s="3" t="e">
        <f>IF(DEGREES(ACOS(SIN(RADIANS(G972))*SIN(RADIANS(E974))+COS(RADIANS(G972))*COS(RADIANS(E974))*COS(RADIANS(AD964))))&gt;90,0,$F$4*$F$5/E973^2*(SIN(RADIANS(G972))*SIN(RADIANS(E974))+COS(RADIANS(G972))*COS(RADIANS(E974))*COS(RADIANS(AD964))))</f>
        <v>#DIV/0!</v>
      </c>
      <c r="AE972" s="3" t="e">
        <f>IF(DEGREES(ACOS(SIN(RADIANS(G972))*SIN(RADIANS(E974))+COS(RADIANS(G972))*COS(RADIANS(E974))*COS(RADIANS(AE964))))&gt;90,0,$F$4*$F$5/E973^2*(SIN(RADIANS(G972))*SIN(RADIANS(E974))+COS(RADIANS(G972))*COS(RADIANS(E974))*COS(RADIANS(AE964))))</f>
        <v>#DIV/0!</v>
      </c>
      <c r="AF972" s="3" t="e">
        <f>IF(DEGREES(ACOS(SIN(RADIANS(G972))*SIN(RADIANS(E974))+COS(RADIANS(G972))*COS(RADIANS(E974))*COS(RADIANS(AF964))))&gt;90,0,$F$4*$F$5/E973^2*(SIN(RADIANS(G972))*SIN(RADIANS(E974))+COS(RADIANS(G972))*COS(RADIANS(E974))*COS(RADIANS(AF964))))</f>
        <v>#DIV/0!</v>
      </c>
      <c r="AG972" s="3" t="e">
        <f>IF(DEGREES(ACOS(SIN(RADIANS(G972))*SIN(RADIANS(E974))+COS(RADIANS(G972))*COS(RADIANS(E974))*COS(RADIANS(AG964))))&gt;90,0,$F$4*$F$5/E973^2*(SIN(RADIANS(G972))*SIN(RADIANS(E974))+COS(RADIANS(G972))*COS(RADIANS(E974))*COS(RADIANS(AG964))))</f>
        <v>#DIV/0!</v>
      </c>
      <c r="AH972" s="3" t="e">
        <f>IF(DEGREES(ACOS(SIN(RADIANS(G972))*SIN(RADIANS(E974))+COS(RADIANS(G972))*COS(RADIANS(E974))*COS(RADIANS(AH964))))&gt;90,0,$F$4*$F$5/E973^2*(SIN(RADIANS(G972))*SIN(RADIANS(E974))+COS(RADIANS(G972))*COS(RADIANS(E974))*COS(RADIANS(AH964))))</f>
        <v>#DIV/0!</v>
      </c>
      <c r="AI972" s="3" t="e">
        <f>IF(DEGREES(ACOS(SIN(RADIANS(G972))*SIN(RADIANS(E974))+COS(RADIANS(G972))*COS(RADIANS(E974))*COS(RADIANS(AI964))))&gt;90,0,$F$4*$F$5/E973^2*(SIN(RADIANS(G972))*SIN(RADIANS(E974))+COS(RADIANS(G972))*COS(RADIANS(E974))*COS(RADIANS(AI964))))</f>
        <v>#DIV/0!</v>
      </c>
      <c r="AJ972" s="3" t="e">
        <f>IF(DEGREES(ACOS(SIN(RADIANS(G972))*SIN(RADIANS(E974))+COS(RADIANS(G972))*COS(RADIANS(E974))*COS(RADIANS(AJ964))))&gt;90,0,$F$4*$F$5/E973^2*(SIN(RADIANS(G972))*SIN(RADIANS(E974))+COS(RADIANS(G972))*COS(RADIANS(E974))*COS(RADIANS(AJ964))))</f>
        <v>#DIV/0!</v>
      </c>
      <c r="AK972" s="3">
        <f>IF(DEGREES(ACOS(SIN(RADIANS(G972))*SIN(RADIANS(E974))+COS(RADIANS(G972))*COS(RADIANS(E974))*COS(RADIANS(AK964))))&gt;90,0,$F$4*$F$5/E973^2*(SIN(RADIANS(G972))*SIN(RADIANS(E974))+COS(RADIANS(G972))*COS(RADIANS(E974))*COS(RADIANS(AK964))))</f>
        <v>0</v>
      </c>
      <c r="AL972" s="3">
        <f>IF(DEGREES(ACOS(SIN(RADIANS(G972))*SIN(RADIANS(E974))+COS(RADIANS(G972))*COS(RADIANS(E974))*COS(RADIANS(AL964))))&gt;90,0,$F$4*$F$5/E973^2*(SIN(RADIANS(G972))*SIN(RADIANS(E974))+COS(RADIANS(G972))*COS(RADIANS(E974))*COS(RADIANS(AL964))))</f>
        <v>0</v>
      </c>
      <c r="AM972" s="3">
        <f>IF(DEGREES(ACOS(SIN(RADIANS(G972))*SIN(RADIANS(E974))+COS(RADIANS(G972))*COS(RADIANS(E974))*COS(RADIANS(AM964))))&gt;90,0,$F$4*$F$5/E973^2*(SIN(RADIANS(G972))*SIN(RADIANS(E974))+COS(RADIANS(G972))*COS(RADIANS(E974))*COS(RADIANS(AM964))))</f>
        <v>0</v>
      </c>
      <c r="AN972" s="3">
        <f>IF(DEGREES(ACOS(SIN(RADIANS(G972))*SIN(RADIANS(E974))+COS(RADIANS(G972))*COS(RADIANS(E974))*COS(RADIANS(AN964))))&gt;90,0,$F$4*$F$5/E973^2*(SIN(RADIANS(G972))*SIN(RADIANS(E974))+COS(RADIANS(G972))*COS(RADIANS(E974))*COS(RADIANS(AN964))))</f>
        <v>0</v>
      </c>
      <c r="AO972" s="3">
        <f>IF(DEGREES(ACOS(SIN(RADIANS(G972))*SIN(RADIANS(E974))+COS(RADIANS(G972))*COS(RADIANS(E974))*COS(RADIANS(AO964))))&gt;90,0,$F$4*$F$5/E973^2*(SIN(RADIANS(G972))*SIN(RADIANS(E974))+COS(RADIANS(G972))*COS(RADIANS(E974))*COS(RADIANS(AO964))))</f>
        <v>0</v>
      </c>
      <c r="AP972" s="3">
        <f>IF(DEGREES(ACOS(SIN(RADIANS(G972))*SIN(RADIANS(E974))+COS(RADIANS(G972))*COS(RADIANS(E974))*COS(RADIANS(AP964))))&gt;90,0,$F$4*$F$5/E973^2*(SIN(RADIANS(G972))*SIN(RADIANS(E974))+COS(RADIANS(G972))*COS(RADIANS(E974))*COS(RADIANS(AP964))))</f>
        <v>0</v>
      </c>
      <c r="AQ972" s="3">
        <f>IF(DEGREES(ACOS(SIN(RADIANS(G972))*SIN(RADIANS(E974))+COS(RADIANS(G972))*COS(RADIANS(E974))*COS(RADIANS(AQ964))))&gt;90,0,$F$4*$F$5/E973^2*(SIN(RADIANS(G972))*SIN(RADIANS(E974))+COS(RADIANS(G972))*COS(RADIANS(E974))*COS(RADIANS(AQ964))))</f>
        <v>0</v>
      </c>
      <c r="AR972" s="3">
        <f>IF(DEGREES(ACOS(SIN(RADIANS(G972))*SIN(RADIANS(E974))+COS(RADIANS(G972))*COS(RADIANS(E974))*COS(RADIANS(AR964))))&gt;90,0,$F$4*$F$5/E973^2*(SIN(RADIANS(G972))*SIN(RADIANS(E974))+COS(RADIANS(G972))*COS(RADIANS(E974))*COS(RADIANS(AR964))))</f>
        <v>0</v>
      </c>
    </row>
    <row r="973" spans="2:44" ht="15.75" customHeight="1" x14ac:dyDescent="0.2">
      <c r="B973" s="20" t="s">
        <v>788</v>
      </c>
      <c r="E973" s="3">
        <f>$F$6*(1-$F$7^2)/(1+$F$7*COS(RADIANS(E967)))</f>
        <v>0</v>
      </c>
      <c r="G973" s="3">
        <v>20</v>
      </c>
      <c r="I973" s="3">
        <f>IF(DEGREES(ACOS(SIN(RADIANS(G973))*SIN(RADIANS(E974))+COS(RADIANS(G973))*COS(RADIANS(E974))*COS(RADIANS(I964))))&gt;90,0,$F$4*$F$5/E973^2*(SIN(RADIANS(G973))*SIN(RADIANS(E974))+COS(RADIANS(G973))*COS(RADIANS(E974))*COS(RADIANS(I964))))</f>
        <v>0</v>
      </c>
      <c r="J973" s="3">
        <f>IF(DEGREES(ACOS(SIN(RADIANS(G973))*SIN(RADIANS(E974))+COS(RADIANS(G973))*COS(RADIANS(E974))*COS(RADIANS(J964))))&gt;90,0,$F$4*$F$5/E973^2*(SIN(RADIANS(G973))*SIN(RADIANS(E974))+COS(RADIANS(G973))*COS(RADIANS(E974))*COS(RADIANS(J964))))</f>
        <v>0</v>
      </c>
      <c r="K973" s="3">
        <f>IF(DEGREES(ACOS(SIN(RADIANS(G973))*SIN(RADIANS(E974))+COS(RADIANS(G973))*COS(RADIANS(E974))*COS(RADIANS(K964))))&gt;90,0,$F$4*$F$5/E973^2*(SIN(RADIANS(G973))*SIN(RADIANS(E974))+COS(RADIANS(G973))*COS(RADIANS(E974))*COS(RADIANS(K964))))</f>
        <v>0</v>
      </c>
      <c r="L973" s="3">
        <f>IF(DEGREES(ACOS(SIN(RADIANS(G973))*SIN(RADIANS(E974))+COS(RADIANS(G973))*COS(RADIANS(E974))*COS(RADIANS(L964))))&gt;90,0,$F$4*$F$5/E973^2*(SIN(RADIANS(G973))*SIN(RADIANS(E974))+COS(RADIANS(G973))*COS(RADIANS(E974))*COS(RADIANS(L964))))</f>
        <v>0</v>
      </c>
      <c r="M973" s="3">
        <f>IF(DEGREES(ACOS(SIN(RADIANS(G973))*SIN(RADIANS(E974))+COS(RADIANS(G973))*COS(RADIANS(E974))*COS(RADIANS(M964))))&gt;90,0,$F$4*$F$5/E973^2*(SIN(RADIANS(G973))*SIN(RADIANS(E974))+COS(RADIANS(G973))*COS(RADIANS(E974))*COS(RADIANS(M964))))</f>
        <v>0</v>
      </c>
      <c r="N973" s="3">
        <f>IF(DEGREES(ACOS(SIN(RADIANS(G973))*SIN(RADIANS(E974))+COS(RADIANS(G973))*COS(RADIANS(E974))*COS(RADIANS(N964))))&gt;90,0,$F$4*$F$5/E973^2*(SIN(RADIANS(G973))*SIN(RADIANS(E974))+COS(RADIANS(G973))*COS(RADIANS(E974))*COS(RADIANS(N964))))</f>
        <v>0</v>
      </c>
      <c r="O973" s="3">
        <f>IF(DEGREES(ACOS(SIN(RADIANS(G973))*SIN(RADIANS(E974))+COS(RADIANS(G973))*COS(RADIANS(E974))*COS(RADIANS(O964))))&gt;90,0,$F$4*$F$5/E973^2*(SIN(RADIANS(G973))*SIN(RADIANS(E974))+COS(RADIANS(G973))*COS(RADIANS(E974))*COS(RADIANS(O964))))</f>
        <v>0</v>
      </c>
      <c r="P973" s="3">
        <f>IF(DEGREES(ACOS(SIN(RADIANS(G973))*SIN(RADIANS(E974))+COS(RADIANS(G973))*COS(RADIANS(E974))*COS(RADIANS(P964))))&gt;90,0,$F$4*$F$5/E973^2*(SIN(RADIANS(G973))*SIN(RADIANS(E974))+COS(RADIANS(G973))*COS(RADIANS(E974))*COS(RADIANS(P964))))</f>
        <v>0</v>
      </c>
      <c r="Q973" s="3">
        <f>IF(DEGREES(ACOS(SIN(RADIANS(G973))*SIN(RADIANS(E974))+COS(RADIANS(G973))*COS(RADIANS(E974))*COS(RADIANS(Q964))))&gt;90,0,$F$4*$F$5/E973^2*(SIN(RADIANS(G973))*SIN(RADIANS(E974))+COS(RADIANS(G973))*COS(RADIANS(E974))*COS(RADIANS(Q964))))</f>
        <v>0</v>
      </c>
      <c r="R973" s="3" t="e">
        <f>IF(DEGREES(ACOS(SIN(RADIANS(G973))*SIN(RADIANS(E974))+COS(RADIANS(G973))*COS(RADIANS(E974))*COS(RADIANS(R964))))&gt;90,0,$F$4*$F$5/E973^2*(SIN(RADIANS(G973))*SIN(RADIANS(E974))+COS(RADIANS(G973))*COS(RADIANS(E974))*COS(RADIANS(R964))))</f>
        <v>#DIV/0!</v>
      </c>
      <c r="S973" s="3" t="e">
        <f>IF(DEGREES(ACOS(SIN(RADIANS(G973))*SIN(RADIANS(E974))+COS(RADIANS(G973))*COS(RADIANS(E974))*COS(RADIANS(S964))))&gt;90,0,$F$4*$F$5/E973^2*(SIN(RADIANS(G973))*SIN(RADIANS(E974))+COS(RADIANS(G973))*COS(RADIANS(E974))*COS(RADIANS(S964))))</f>
        <v>#DIV/0!</v>
      </c>
      <c r="T973" s="3" t="e">
        <f>IF(DEGREES(ACOS(SIN(RADIANS(G973))*SIN(RADIANS(E974))+COS(RADIANS(G973))*COS(RADIANS(E974))*COS(RADIANS(T964))))&gt;90,0,$F$4*$F$5/E973^2*(SIN(RADIANS(G973))*SIN(RADIANS(E974))+COS(RADIANS(G973))*COS(RADIANS(E974))*COS(RADIANS(T964))))</f>
        <v>#DIV/0!</v>
      </c>
      <c r="U973" s="3" t="e">
        <f>IF(DEGREES(ACOS(SIN(RADIANS(G973))*SIN(RADIANS(E974))+COS(RADIANS(G973))*COS(RADIANS(E974))*COS(RADIANS(U964))))&gt;90,0,$F$4*$F$5/E973^2*(SIN(RADIANS(G973))*SIN(RADIANS(E974))+COS(RADIANS(G973))*COS(RADIANS(E974))*COS(RADIANS(U964))))</f>
        <v>#DIV/0!</v>
      </c>
      <c r="V973" s="3" t="e">
        <f>IF(DEGREES(ACOS(SIN(RADIANS(G973))*SIN(RADIANS(E974))+COS(RADIANS(G973))*COS(RADIANS(E974))*COS(RADIANS(V964))))&gt;90,0,$F$4*$F$5/E973^2*(SIN(RADIANS(G973))*SIN(RADIANS(E974))+COS(RADIANS(G973))*COS(RADIANS(E974))*COS(RADIANS(V964))))</f>
        <v>#DIV/0!</v>
      </c>
      <c r="W973" s="3" t="e">
        <f>IF(DEGREES(ACOS(SIN(RADIANS(G973))*SIN(RADIANS(E974))+COS(RADIANS(G973))*COS(RADIANS(E974))*COS(RADIANS(W964))))&gt;90,0,$F$4*$F$5/E973^2*(SIN(RADIANS(G973))*SIN(RADIANS(E974))+COS(RADIANS(G973))*COS(RADIANS(E974))*COS(RADIANS(W964))))</f>
        <v>#DIV/0!</v>
      </c>
      <c r="X973" s="3" t="e">
        <f>IF(DEGREES(ACOS(SIN(RADIANS(G973))*SIN(RADIANS(E974))+COS(RADIANS(G973))*COS(RADIANS(E974))*COS(RADIANS(X964))))&gt;90,0,$F$4*$F$5/E973^2*(SIN(RADIANS(G973))*SIN(RADIANS(E974))+COS(RADIANS(G973))*COS(RADIANS(E974))*COS(RADIANS(X964))))</f>
        <v>#DIV/0!</v>
      </c>
      <c r="Y973" s="3" t="e">
        <f>IF(DEGREES(ACOS(SIN(RADIANS(G973))*SIN(RADIANS(E974))+COS(RADIANS(G973))*COS(RADIANS(E974))*COS(RADIANS(Y964))))&gt;90,0,$F$4*$F$5/E973^2*(SIN(RADIANS(G973))*SIN(RADIANS(E974))+COS(RADIANS(G973))*COS(RADIANS(E974))*COS(RADIANS(Y964))))</f>
        <v>#DIV/0!</v>
      </c>
      <c r="Z973" s="3" t="e">
        <f>IF(DEGREES(ACOS(SIN(RADIANS(G973))*SIN(RADIANS(E974))+COS(RADIANS(G973))*COS(RADIANS(E974))*COS(RADIANS(Z964))))&gt;90,0,$F$4*$F$5/E973^2*(SIN(RADIANS(G973))*SIN(RADIANS(E974))+COS(RADIANS(G973))*COS(RADIANS(E974))*COS(RADIANS(Z964))))</f>
        <v>#DIV/0!</v>
      </c>
      <c r="AA973" s="3" t="e">
        <f>IF(DEGREES(ACOS(SIN(RADIANS(G973))*SIN(RADIANS(E974))+COS(RADIANS(G973))*COS(RADIANS(E974))*COS(RADIANS(AA964))))&gt;90,0,$F$4*$F$5/E973^2*(SIN(RADIANS(G973))*SIN(RADIANS(E974))+COS(RADIANS(G973))*COS(RADIANS(E974))*COS(RADIANS(AA964))))</f>
        <v>#DIV/0!</v>
      </c>
      <c r="AB973" s="3" t="e">
        <f>IF(DEGREES(ACOS(SIN(RADIANS(G973))*SIN(RADIANS(E974))+COS(RADIANS(G973))*COS(RADIANS(E974))*COS(RADIANS(AB964))))&gt;90,0,$F$4*$F$5/E973^2*(SIN(RADIANS(G973))*SIN(RADIANS(E974))+COS(RADIANS(G973))*COS(RADIANS(E974))*COS(RADIANS(AB964))))</f>
        <v>#DIV/0!</v>
      </c>
      <c r="AC973" s="3" t="e">
        <f>IF(DEGREES(ACOS(SIN(RADIANS(G973))*SIN(RADIANS(E974))+COS(RADIANS(G973))*COS(RADIANS(E974))*COS(RADIANS(AC964))))&gt;90,0,$F$4*$F$5/E973^2*(SIN(RADIANS(G973))*SIN(RADIANS(E974))+COS(RADIANS(G973))*COS(RADIANS(E974))*COS(RADIANS(AC964))))</f>
        <v>#DIV/0!</v>
      </c>
      <c r="AD973" s="3" t="e">
        <f>IF(DEGREES(ACOS(SIN(RADIANS(G973))*SIN(RADIANS(E974))+COS(RADIANS(G973))*COS(RADIANS(E974))*COS(RADIANS(AD964))))&gt;90,0,$F$4*$F$5/E973^2*(SIN(RADIANS(G973))*SIN(RADIANS(E974))+COS(RADIANS(G973))*COS(RADIANS(E974))*COS(RADIANS(AD964))))</f>
        <v>#DIV/0!</v>
      </c>
      <c r="AE973" s="3" t="e">
        <f>IF(DEGREES(ACOS(SIN(RADIANS(G973))*SIN(RADIANS(E974))+COS(RADIANS(G973))*COS(RADIANS(E974))*COS(RADIANS(AE964))))&gt;90,0,$F$4*$F$5/E973^2*(SIN(RADIANS(G973))*SIN(RADIANS(E974))+COS(RADIANS(G973))*COS(RADIANS(E974))*COS(RADIANS(AE964))))</f>
        <v>#DIV/0!</v>
      </c>
      <c r="AF973" s="3" t="e">
        <f>IF(DEGREES(ACOS(SIN(RADIANS(G973))*SIN(RADIANS(E974))+COS(RADIANS(G973))*COS(RADIANS(E974))*COS(RADIANS(AF964))))&gt;90,0,$F$4*$F$5/E973^2*(SIN(RADIANS(G973))*SIN(RADIANS(E974))+COS(RADIANS(G973))*COS(RADIANS(E974))*COS(RADIANS(AF964))))</f>
        <v>#DIV/0!</v>
      </c>
      <c r="AG973" s="3" t="e">
        <f>IF(DEGREES(ACOS(SIN(RADIANS(G973))*SIN(RADIANS(E974))+COS(RADIANS(G973))*COS(RADIANS(E974))*COS(RADIANS(AG964))))&gt;90,0,$F$4*$F$5/E973^2*(SIN(RADIANS(G973))*SIN(RADIANS(E974))+COS(RADIANS(G973))*COS(RADIANS(E974))*COS(RADIANS(AG964))))</f>
        <v>#DIV/0!</v>
      </c>
      <c r="AH973" s="3" t="e">
        <f>IF(DEGREES(ACOS(SIN(RADIANS(G973))*SIN(RADIANS(E974))+COS(RADIANS(G973))*COS(RADIANS(E974))*COS(RADIANS(AH964))))&gt;90,0,$F$4*$F$5/E973^2*(SIN(RADIANS(G973))*SIN(RADIANS(E974))+COS(RADIANS(G973))*COS(RADIANS(E974))*COS(RADIANS(AH964))))</f>
        <v>#DIV/0!</v>
      </c>
      <c r="AI973" s="3" t="e">
        <f>IF(DEGREES(ACOS(SIN(RADIANS(G973))*SIN(RADIANS(E974))+COS(RADIANS(G973))*COS(RADIANS(E974))*COS(RADIANS(AI964))))&gt;90,0,$F$4*$F$5/E973^2*(SIN(RADIANS(G973))*SIN(RADIANS(E974))+COS(RADIANS(G973))*COS(RADIANS(E974))*COS(RADIANS(AI964))))</f>
        <v>#DIV/0!</v>
      </c>
      <c r="AJ973" s="3" t="e">
        <f>IF(DEGREES(ACOS(SIN(RADIANS(G973))*SIN(RADIANS(E974))+COS(RADIANS(G973))*COS(RADIANS(E974))*COS(RADIANS(AJ964))))&gt;90,0,$F$4*$F$5/E973^2*(SIN(RADIANS(G973))*SIN(RADIANS(E974))+COS(RADIANS(G973))*COS(RADIANS(E974))*COS(RADIANS(AJ964))))</f>
        <v>#DIV/0!</v>
      </c>
      <c r="AK973" s="3">
        <f>IF(DEGREES(ACOS(SIN(RADIANS(G973))*SIN(RADIANS(E974))+COS(RADIANS(G973))*COS(RADIANS(E974))*COS(RADIANS(AK964))))&gt;90,0,$F$4*$F$5/E973^2*(SIN(RADIANS(G973))*SIN(RADIANS(E974))+COS(RADIANS(G973))*COS(RADIANS(E974))*COS(RADIANS(AK964))))</f>
        <v>0</v>
      </c>
      <c r="AL973" s="3">
        <f>IF(DEGREES(ACOS(SIN(RADIANS(G973))*SIN(RADIANS(E974))+COS(RADIANS(G973))*COS(RADIANS(E974))*COS(RADIANS(AL964))))&gt;90,0,$F$4*$F$5/E973^2*(SIN(RADIANS(G973))*SIN(RADIANS(E974))+COS(RADIANS(G973))*COS(RADIANS(E974))*COS(RADIANS(AL964))))</f>
        <v>0</v>
      </c>
      <c r="AM973" s="3">
        <f>IF(DEGREES(ACOS(SIN(RADIANS(G973))*SIN(RADIANS(E974))+COS(RADIANS(G973))*COS(RADIANS(E974))*COS(RADIANS(AM964))))&gt;90,0,$F$4*$F$5/E973^2*(SIN(RADIANS(G973))*SIN(RADIANS(E974))+COS(RADIANS(G973))*COS(RADIANS(E974))*COS(RADIANS(AM964))))</f>
        <v>0</v>
      </c>
      <c r="AN973" s="3">
        <f>IF(DEGREES(ACOS(SIN(RADIANS(G973))*SIN(RADIANS(E974))+COS(RADIANS(G973))*COS(RADIANS(E974))*COS(RADIANS(AN964))))&gt;90,0,$F$4*$F$5/E973^2*(SIN(RADIANS(G973))*SIN(RADIANS(E974))+COS(RADIANS(G973))*COS(RADIANS(E974))*COS(RADIANS(AN964))))</f>
        <v>0</v>
      </c>
      <c r="AO973" s="3">
        <f>IF(DEGREES(ACOS(SIN(RADIANS(G973))*SIN(RADIANS(E974))+COS(RADIANS(G973))*COS(RADIANS(E974))*COS(RADIANS(AO964))))&gt;90,0,$F$4*$F$5/E973^2*(SIN(RADIANS(G973))*SIN(RADIANS(E974))+COS(RADIANS(G973))*COS(RADIANS(E974))*COS(RADIANS(AO964))))</f>
        <v>0</v>
      </c>
      <c r="AP973" s="3">
        <f>IF(DEGREES(ACOS(SIN(RADIANS(G973))*SIN(RADIANS(E974))+COS(RADIANS(G973))*COS(RADIANS(E974))*COS(RADIANS(AP964))))&gt;90,0,$F$4*$F$5/E973^2*(SIN(RADIANS(G973))*SIN(RADIANS(E974))+COS(RADIANS(G973))*COS(RADIANS(E974))*COS(RADIANS(AP964))))</f>
        <v>0</v>
      </c>
      <c r="AQ973" s="3">
        <f>IF(DEGREES(ACOS(SIN(RADIANS(G973))*SIN(RADIANS(E974))+COS(RADIANS(G973))*COS(RADIANS(E974))*COS(RADIANS(AQ964))))&gt;90,0,$F$4*$F$5/E973^2*(SIN(RADIANS(G973))*SIN(RADIANS(E974))+COS(RADIANS(G973))*COS(RADIANS(E974))*COS(RADIANS(AQ964))))</f>
        <v>0</v>
      </c>
      <c r="AR973" s="3">
        <f>IF(DEGREES(ACOS(SIN(RADIANS(G973))*SIN(RADIANS(E974))+COS(RADIANS(G973))*COS(RADIANS(E974))*COS(RADIANS(AR964))))&gt;90,0,$F$4*$F$5/E973^2*(SIN(RADIANS(G973))*SIN(RADIANS(E974))+COS(RADIANS(G973))*COS(RADIANS(E974))*COS(RADIANS(AR964))))</f>
        <v>0</v>
      </c>
    </row>
    <row r="974" spans="2:44" ht="15.75" customHeight="1" x14ac:dyDescent="0.2">
      <c r="B974" s="20" t="s">
        <v>737</v>
      </c>
      <c r="E974" s="3">
        <f>IF($F$8&gt;90,180-$F$8,$F$8)*SIN(RADIANS(E968))</f>
        <v>0</v>
      </c>
      <c r="G974" s="3">
        <v>10</v>
      </c>
      <c r="I974" s="3">
        <f>IF(DEGREES(ACOS(SIN(RADIANS(G974))*SIN(RADIANS(E974))+COS(RADIANS(G974))*COS(RADIANS(E974))*COS(RADIANS(I964))))&gt;90,0,$F$4*$F$5/E973^2*(SIN(RADIANS(G974))*SIN(RADIANS(E974))+COS(RADIANS(G974))*COS(RADIANS(E974))*COS(RADIANS(I964))))</f>
        <v>0</v>
      </c>
      <c r="J974" s="3">
        <f>IF(DEGREES(ACOS(SIN(RADIANS(G974))*SIN(RADIANS(E974))+COS(RADIANS(G974))*COS(RADIANS(E974))*COS(RADIANS(J964))))&gt;90,0,$F$4*$F$5/E973^2*(SIN(RADIANS(G974))*SIN(RADIANS(E974))+COS(RADIANS(G974))*COS(RADIANS(E974))*COS(RADIANS(J964))))</f>
        <v>0</v>
      </c>
      <c r="K974" s="3">
        <f>IF(DEGREES(ACOS(SIN(RADIANS(G974))*SIN(RADIANS(E974))+COS(RADIANS(G974))*COS(RADIANS(E974))*COS(RADIANS(K964))))&gt;90,0,$F$4*$F$5/E973^2*(SIN(RADIANS(G974))*SIN(RADIANS(E974))+COS(RADIANS(G974))*COS(RADIANS(E974))*COS(RADIANS(K964))))</f>
        <v>0</v>
      </c>
      <c r="L974" s="3">
        <f>IF(DEGREES(ACOS(SIN(RADIANS(G974))*SIN(RADIANS(E974))+COS(RADIANS(G974))*COS(RADIANS(E974))*COS(RADIANS(L964))))&gt;90,0,$F$4*$F$5/E973^2*(SIN(RADIANS(G974))*SIN(RADIANS(E974))+COS(RADIANS(G974))*COS(RADIANS(E974))*COS(RADIANS(L964))))</f>
        <v>0</v>
      </c>
      <c r="M974" s="3">
        <f>IF(DEGREES(ACOS(SIN(RADIANS(G974))*SIN(RADIANS(E974))+COS(RADIANS(G974))*COS(RADIANS(E974))*COS(RADIANS(M964))))&gt;90,0,$F$4*$F$5/E973^2*(SIN(RADIANS(G974))*SIN(RADIANS(E974))+COS(RADIANS(G974))*COS(RADIANS(E974))*COS(RADIANS(M964))))</f>
        <v>0</v>
      </c>
      <c r="N974" s="3">
        <f>IF(DEGREES(ACOS(SIN(RADIANS(G974))*SIN(RADIANS(E974))+COS(RADIANS(G974))*COS(RADIANS(E974))*COS(RADIANS(N964))))&gt;90,0,$F$4*$F$5/E973^2*(SIN(RADIANS(G974))*SIN(RADIANS(E974))+COS(RADIANS(G974))*COS(RADIANS(E974))*COS(RADIANS(N964))))</f>
        <v>0</v>
      </c>
      <c r="O974" s="3">
        <f>IF(DEGREES(ACOS(SIN(RADIANS(G974))*SIN(RADIANS(E974))+COS(RADIANS(G974))*COS(RADIANS(E974))*COS(RADIANS(O964))))&gt;90,0,$F$4*$F$5/E973^2*(SIN(RADIANS(G974))*SIN(RADIANS(E974))+COS(RADIANS(G974))*COS(RADIANS(E974))*COS(RADIANS(O964))))</f>
        <v>0</v>
      </c>
      <c r="P974" s="3">
        <f>IF(DEGREES(ACOS(SIN(RADIANS(G974))*SIN(RADIANS(E974))+COS(RADIANS(G974))*COS(RADIANS(E974))*COS(RADIANS(P964))))&gt;90,0,$F$4*$F$5/E973^2*(SIN(RADIANS(G974))*SIN(RADIANS(E974))+COS(RADIANS(G974))*COS(RADIANS(E974))*COS(RADIANS(P964))))</f>
        <v>0</v>
      </c>
      <c r="Q974" s="3">
        <f>IF(DEGREES(ACOS(SIN(RADIANS(G974))*SIN(RADIANS(E974))+COS(RADIANS(G974))*COS(RADIANS(E974))*COS(RADIANS(Q964))))&gt;90,0,$F$4*$F$5/E973^2*(SIN(RADIANS(G974))*SIN(RADIANS(E974))+COS(RADIANS(G974))*COS(RADIANS(E974))*COS(RADIANS(Q964))))</f>
        <v>0</v>
      </c>
      <c r="R974" s="3" t="e">
        <f>IF(DEGREES(ACOS(SIN(RADIANS(G974))*SIN(RADIANS(E974))+COS(RADIANS(G974))*COS(RADIANS(E974))*COS(RADIANS(R964))))&gt;90,0,$F$4*$F$5/E973^2*(SIN(RADIANS(G974))*SIN(RADIANS(E974))+COS(RADIANS(G974))*COS(RADIANS(E974))*COS(RADIANS(R964))))</f>
        <v>#DIV/0!</v>
      </c>
      <c r="S974" s="3" t="e">
        <f>IF(DEGREES(ACOS(SIN(RADIANS(G974))*SIN(RADIANS(E974))+COS(RADIANS(G974))*COS(RADIANS(E974))*COS(RADIANS(S964))))&gt;90,0,$F$4*$F$5/E973^2*(SIN(RADIANS(G974))*SIN(RADIANS(E974))+COS(RADIANS(G974))*COS(RADIANS(E974))*COS(RADIANS(S964))))</f>
        <v>#DIV/0!</v>
      </c>
      <c r="T974" s="3" t="e">
        <f>IF(DEGREES(ACOS(SIN(RADIANS(G974))*SIN(RADIANS(E974))+COS(RADIANS(G974))*COS(RADIANS(E974))*COS(RADIANS(T964))))&gt;90,0,$F$4*$F$5/E973^2*(SIN(RADIANS(G974))*SIN(RADIANS(E974))+COS(RADIANS(G974))*COS(RADIANS(E974))*COS(RADIANS(T964))))</f>
        <v>#DIV/0!</v>
      </c>
      <c r="U974" s="3" t="e">
        <f>IF(DEGREES(ACOS(SIN(RADIANS(G974))*SIN(RADIANS(E974))+COS(RADIANS(G974))*COS(RADIANS(E974))*COS(RADIANS(U964))))&gt;90,0,$F$4*$F$5/E973^2*(SIN(RADIANS(G974))*SIN(RADIANS(E974))+COS(RADIANS(G974))*COS(RADIANS(E974))*COS(RADIANS(U964))))</f>
        <v>#DIV/0!</v>
      </c>
      <c r="V974" s="3" t="e">
        <f>IF(DEGREES(ACOS(SIN(RADIANS(G974))*SIN(RADIANS(E974))+COS(RADIANS(G974))*COS(RADIANS(E974))*COS(RADIANS(V964))))&gt;90,0,$F$4*$F$5/E973^2*(SIN(RADIANS(G974))*SIN(RADIANS(E974))+COS(RADIANS(G974))*COS(RADIANS(E974))*COS(RADIANS(V964))))</f>
        <v>#DIV/0!</v>
      </c>
      <c r="W974" s="3" t="e">
        <f>IF(DEGREES(ACOS(SIN(RADIANS(G974))*SIN(RADIANS(E974))+COS(RADIANS(G974))*COS(RADIANS(E974))*COS(RADIANS(W964))))&gt;90,0,$F$4*$F$5/E973^2*(SIN(RADIANS(G974))*SIN(RADIANS(E974))+COS(RADIANS(G974))*COS(RADIANS(E974))*COS(RADIANS(W964))))</f>
        <v>#DIV/0!</v>
      </c>
      <c r="X974" s="3" t="e">
        <f>IF(DEGREES(ACOS(SIN(RADIANS(G974))*SIN(RADIANS(E974))+COS(RADIANS(G974))*COS(RADIANS(E974))*COS(RADIANS(X964))))&gt;90,0,$F$4*$F$5/E973^2*(SIN(RADIANS(G974))*SIN(RADIANS(E974))+COS(RADIANS(G974))*COS(RADIANS(E974))*COS(RADIANS(X964))))</f>
        <v>#DIV/0!</v>
      </c>
      <c r="Y974" s="3" t="e">
        <f>IF(DEGREES(ACOS(SIN(RADIANS(G974))*SIN(RADIANS(E974))+COS(RADIANS(G974))*COS(RADIANS(E974))*COS(RADIANS(Y964))))&gt;90,0,$F$4*$F$5/E973^2*(SIN(RADIANS(G974))*SIN(RADIANS(E974))+COS(RADIANS(G974))*COS(RADIANS(E974))*COS(RADIANS(Y964))))</f>
        <v>#DIV/0!</v>
      </c>
      <c r="Z974" s="3" t="e">
        <f>IF(DEGREES(ACOS(SIN(RADIANS(G974))*SIN(RADIANS(E974))+COS(RADIANS(G974))*COS(RADIANS(E974))*COS(RADIANS(Z964))))&gt;90,0,$F$4*$F$5/E973^2*(SIN(RADIANS(G974))*SIN(RADIANS(E974))+COS(RADIANS(G974))*COS(RADIANS(E974))*COS(RADIANS(Z964))))</f>
        <v>#DIV/0!</v>
      </c>
      <c r="AA974" s="3" t="e">
        <f>IF(DEGREES(ACOS(SIN(RADIANS(G974))*SIN(RADIANS(E974))+COS(RADIANS(G974))*COS(RADIANS(E974))*COS(RADIANS(AA964))))&gt;90,0,$F$4*$F$5/E973^2*(SIN(RADIANS(G974))*SIN(RADIANS(E974))+COS(RADIANS(G974))*COS(RADIANS(E974))*COS(RADIANS(AA964))))</f>
        <v>#DIV/0!</v>
      </c>
      <c r="AB974" s="3" t="e">
        <f>IF(DEGREES(ACOS(SIN(RADIANS(G974))*SIN(RADIANS(E974))+COS(RADIANS(G974))*COS(RADIANS(E974))*COS(RADIANS(AB964))))&gt;90,0,$F$4*$F$5/E973^2*(SIN(RADIANS(G974))*SIN(RADIANS(E974))+COS(RADIANS(G974))*COS(RADIANS(E974))*COS(RADIANS(AB964))))</f>
        <v>#DIV/0!</v>
      </c>
      <c r="AC974" s="3" t="e">
        <f>IF(DEGREES(ACOS(SIN(RADIANS(G974))*SIN(RADIANS(E974))+COS(RADIANS(G974))*COS(RADIANS(E974))*COS(RADIANS(AC964))))&gt;90,0,$F$4*$F$5/E973^2*(SIN(RADIANS(G974))*SIN(RADIANS(E974))+COS(RADIANS(G974))*COS(RADIANS(E974))*COS(RADIANS(AC964))))</f>
        <v>#DIV/0!</v>
      </c>
      <c r="AD974" s="3" t="e">
        <f>IF(DEGREES(ACOS(SIN(RADIANS(G974))*SIN(RADIANS(E974))+COS(RADIANS(G974))*COS(RADIANS(E974))*COS(RADIANS(AD964))))&gt;90,0,$F$4*$F$5/E973^2*(SIN(RADIANS(G974))*SIN(RADIANS(E974))+COS(RADIANS(G974))*COS(RADIANS(E974))*COS(RADIANS(AD964))))</f>
        <v>#DIV/0!</v>
      </c>
      <c r="AE974" s="3" t="e">
        <f>IF(DEGREES(ACOS(SIN(RADIANS(G974))*SIN(RADIANS(E974))+COS(RADIANS(G974))*COS(RADIANS(E974))*COS(RADIANS(AE964))))&gt;90,0,$F$4*$F$5/E973^2*(SIN(RADIANS(G974))*SIN(RADIANS(E974))+COS(RADIANS(G974))*COS(RADIANS(E974))*COS(RADIANS(AE964))))</f>
        <v>#DIV/0!</v>
      </c>
      <c r="AF974" s="3" t="e">
        <f>IF(DEGREES(ACOS(SIN(RADIANS(G974))*SIN(RADIANS(E974))+COS(RADIANS(G974))*COS(RADIANS(E974))*COS(RADIANS(AF964))))&gt;90,0,$F$4*$F$5/E973^2*(SIN(RADIANS(G974))*SIN(RADIANS(E974))+COS(RADIANS(G974))*COS(RADIANS(E974))*COS(RADIANS(AF964))))</f>
        <v>#DIV/0!</v>
      </c>
      <c r="AG974" s="3" t="e">
        <f>IF(DEGREES(ACOS(SIN(RADIANS(G974))*SIN(RADIANS(E974))+COS(RADIANS(G974))*COS(RADIANS(E974))*COS(RADIANS(AG964))))&gt;90,0,$F$4*$F$5/E973^2*(SIN(RADIANS(G974))*SIN(RADIANS(E974))+COS(RADIANS(G974))*COS(RADIANS(E974))*COS(RADIANS(AG964))))</f>
        <v>#DIV/0!</v>
      </c>
      <c r="AH974" s="3" t="e">
        <f>IF(DEGREES(ACOS(SIN(RADIANS(G974))*SIN(RADIANS(E974))+COS(RADIANS(G974))*COS(RADIANS(E974))*COS(RADIANS(AH964))))&gt;90,0,$F$4*$F$5/E973^2*(SIN(RADIANS(G974))*SIN(RADIANS(E974))+COS(RADIANS(G974))*COS(RADIANS(E974))*COS(RADIANS(AH964))))</f>
        <v>#DIV/0!</v>
      </c>
      <c r="AI974" s="3" t="e">
        <f>IF(DEGREES(ACOS(SIN(RADIANS(G974))*SIN(RADIANS(E974))+COS(RADIANS(G974))*COS(RADIANS(E974))*COS(RADIANS(AI964))))&gt;90,0,$F$4*$F$5/E973^2*(SIN(RADIANS(G974))*SIN(RADIANS(E974))+COS(RADIANS(G974))*COS(RADIANS(E974))*COS(RADIANS(AI964))))</f>
        <v>#DIV/0!</v>
      </c>
      <c r="AJ974" s="3" t="e">
        <f>IF(DEGREES(ACOS(SIN(RADIANS(G974))*SIN(RADIANS(E974))+COS(RADIANS(G974))*COS(RADIANS(E974))*COS(RADIANS(AJ964))))&gt;90,0,$F$4*$F$5/E973^2*(SIN(RADIANS(G974))*SIN(RADIANS(E974))+COS(RADIANS(G974))*COS(RADIANS(E974))*COS(RADIANS(AJ964))))</f>
        <v>#DIV/0!</v>
      </c>
      <c r="AK974" s="3">
        <f>IF(DEGREES(ACOS(SIN(RADIANS(G974))*SIN(RADIANS(E974))+COS(RADIANS(G974))*COS(RADIANS(E974))*COS(RADIANS(AK964))))&gt;90,0,$F$4*$F$5/E973^2*(SIN(RADIANS(G974))*SIN(RADIANS(E974))+COS(RADIANS(G974))*COS(RADIANS(E974))*COS(RADIANS(AK964))))</f>
        <v>0</v>
      </c>
      <c r="AL974" s="3">
        <f>IF(DEGREES(ACOS(SIN(RADIANS(G974))*SIN(RADIANS(E974))+COS(RADIANS(G974))*COS(RADIANS(E974))*COS(RADIANS(AL964))))&gt;90,0,$F$4*$F$5/E973^2*(SIN(RADIANS(G974))*SIN(RADIANS(E974))+COS(RADIANS(G974))*COS(RADIANS(E974))*COS(RADIANS(AL964))))</f>
        <v>0</v>
      </c>
      <c r="AM974" s="3">
        <f>IF(DEGREES(ACOS(SIN(RADIANS(G974))*SIN(RADIANS(E974))+COS(RADIANS(G974))*COS(RADIANS(E974))*COS(RADIANS(AM964))))&gt;90,0,$F$4*$F$5/E973^2*(SIN(RADIANS(G974))*SIN(RADIANS(E974))+COS(RADIANS(G974))*COS(RADIANS(E974))*COS(RADIANS(AM964))))</f>
        <v>0</v>
      </c>
      <c r="AN974" s="3">
        <f>IF(DEGREES(ACOS(SIN(RADIANS(G974))*SIN(RADIANS(E974))+COS(RADIANS(G974))*COS(RADIANS(E974))*COS(RADIANS(AN964))))&gt;90,0,$F$4*$F$5/E973^2*(SIN(RADIANS(G974))*SIN(RADIANS(E974))+COS(RADIANS(G974))*COS(RADIANS(E974))*COS(RADIANS(AN964))))</f>
        <v>0</v>
      </c>
      <c r="AO974" s="3">
        <f>IF(DEGREES(ACOS(SIN(RADIANS(G974))*SIN(RADIANS(E974))+COS(RADIANS(G974))*COS(RADIANS(E974))*COS(RADIANS(AO964))))&gt;90,0,$F$4*$F$5/E973^2*(SIN(RADIANS(G974))*SIN(RADIANS(E974))+COS(RADIANS(G974))*COS(RADIANS(E974))*COS(RADIANS(AO964))))</f>
        <v>0</v>
      </c>
      <c r="AP974" s="3">
        <f>IF(DEGREES(ACOS(SIN(RADIANS(G974))*SIN(RADIANS(E974))+COS(RADIANS(G974))*COS(RADIANS(E974))*COS(RADIANS(AP964))))&gt;90,0,$F$4*$F$5/E973^2*(SIN(RADIANS(G974))*SIN(RADIANS(E974))+COS(RADIANS(G974))*COS(RADIANS(E974))*COS(RADIANS(AP964))))</f>
        <v>0</v>
      </c>
      <c r="AQ974" s="3">
        <f>IF(DEGREES(ACOS(SIN(RADIANS(G974))*SIN(RADIANS(E974))+COS(RADIANS(G974))*COS(RADIANS(E974))*COS(RADIANS(AQ964))))&gt;90,0,$F$4*$F$5/E973^2*(SIN(RADIANS(G974))*SIN(RADIANS(E974))+COS(RADIANS(G974))*COS(RADIANS(E974))*COS(RADIANS(AQ964))))</f>
        <v>0</v>
      </c>
      <c r="AR974" s="3">
        <f>IF(DEGREES(ACOS(SIN(RADIANS(G974))*SIN(RADIANS(E974))+COS(RADIANS(G974))*COS(RADIANS(E974))*COS(RADIANS(AR964))))&gt;90,0,$F$4*$F$5/E973^2*(SIN(RADIANS(G974))*SIN(RADIANS(E974))+COS(RADIANS(G974))*COS(RADIANS(E974))*COS(RADIANS(AR964))))</f>
        <v>0</v>
      </c>
    </row>
    <row r="975" spans="2:44" ht="15.75" customHeight="1" x14ac:dyDescent="0.2">
      <c r="B975" s="20" t="s">
        <v>789</v>
      </c>
      <c r="E975" s="3">
        <f>IF($F$10=0,IF(E966&lt;360,E966,E966-360),($F$10+1)*E966)</f>
        <v>40</v>
      </c>
      <c r="G975" s="3">
        <v>0</v>
      </c>
      <c r="I975" s="3">
        <f>IF(DEGREES(ACOS(SIN(RADIANS(G975))*SIN(RADIANS(E974))+COS(RADIANS(G975))*COS(RADIANS(E974))*COS(RADIANS(I964))))&gt;90,0,$F$4*$F$5/E973^2*(SIN(RADIANS(G975))*SIN(RADIANS(E974))+COS(RADIANS(G975))*COS(RADIANS(E974))*COS(RADIANS(I964))))</f>
        <v>0</v>
      </c>
      <c r="J975" s="3">
        <f>IF(DEGREES(ACOS(SIN(RADIANS(G975))*SIN(RADIANS(E974))+COS(RADIANS(G975))*COS(RADIANS(E974))*COS(RADIANS(J964))))&gt;90,0,$F$4*$F$5/E973^2*(SIN(RADIANS(G975))*SIN(RADIANS(E974))+COS(RADIANS(G975))*COS(RADIANS(E974))*COS(RADIANS(J964))))</f>
        <v>0</v>
      </c>
      <c r="K975" s="3">
        <f>IF(DEGREES(ACOS(SIN(RADIANS(G975))*SIN(RADIANS(E974))+COS(RADIANS(G975))*COS(RADIANS(E974))*COS(RADIANS(K964))))&gt;90,0,$F$4*$F$5/E973^2*(SIN(RADIANS(G975))*SIN(RADIANS(E974))+COS(RADIANS(G975))*COS(RADIANS(E974))*COS(RADIANS(K964))))</f>
        <v>0</v>
      </c>
      <c r="L975" s="3">
        <f>IF(DEGREES(ACOS(SIN(RADIANS(G975))*SIN(RADIANS(E974))+COS(RADIANS(G975))*COS(RADIANS(E974))*COS(RADIANS(L964))))&gt;90,0,$F$4*$F$5/E973^2*(SIN(RADIANS(G975))*SIN(RADIANS(E974))+COS(RADIANS(G975))*COS(RADIANS(E974))*COS(RADIANS(L964))))</f>
        <v>0</v>
      </c>
      <c r="M975" s="3">
        <f>IF(DEGREES(ACOS(SIN(RADIANS(G975))*SIN(RADIANS(E974))+COS(RADIANS(G975))*COS(RADIANS(E974))*COS(RADIANS(M964))))&gt;90,0,$F$4*$F$5/E973^2*(SIN(RADIANS(G975))*SIN(RADIANS(E974))+COS(RADIANS(G975))*COS(RADIANS(E974))*COS(RADIANS(M964))))</f>
        <v>0</v>
      </c>
      <c r="N975" s="3">
        <f>IF(DEGREES(ACOS(SIN(RADIANS(G975))*SIN(RADIANS(E974))+COS(RADIANS(G975))*COS(RADIANS(E974))*COS(RADIANS(N964))))&gt;90,0,$F$4*$F$5/E973^2*(SIN(RADIANS(G975))*SIN(RADIANS(E974))+COS(RADIANS(G975))*COS(RADIANS(E974))*COS(RADIANS(N964))))</f>
        <v>0</v>
      </c>
      <c r="O975" s="3">
        <f>IF(DEGREES(ACOS(SIN(RADIANS(G975))*SIN(RADIANS(E974))+COS(RADIANS(G975))*COS(RADIANS(E974))*COS(RADIANS(O964))))&gt;90,0,$F$4*$F$5/E973^2*(SIN(RADIANS(G975))*SIN(RADIANS(E974))+COS(RADIANS(G975))*COS(RADIANS(E974))*COS(RADIANS(O964))))</f>
        <v>0</v>
      </c>
      <c r="P975" s="3">
        <f>IF(DEGREES(ACOS(SIN(RADIANS(G975))*SIN(RADIANS(E974))+COS(RADIANS(G975))*COS(RADIANS(E974))*COS(RADIANS(P964))))&gt;90,0,$F$4*$F$5/E973^2*(SIN(RADIANS(G975))*SIN(RADIANS(E974))+COS(RADIANS(G975))*COS(RADIANS(E974))*COS(RADIANS(P964))))</f>
        <v>0</v>
      </c>
      <c r="Q975" s="3">
        <f>IF(DEGREES(ACOS(SIN(RADIANS(G975))*SIN(RADIANS(E974))+COS(RADIANS(G975))*COS(RADIANS(E974))*COS(RADIANS(Q964))))&gt;90,0,$F$4*$F$5/E973^2*(SIN(RADIANS(G975))*SIN(RADIANS(E974))+COS(RADIANS(G975))*COS(RADIANS(E974))*COS(RADIANS(Q964))))</f>
        <v>0</v>
      </c>
      <c r="R975" s="3" t="e">
        <f>IF(DEGREES(ACOS(SIN(RADIANS(G975))*SIN(RADIANS(E974))+COS(RADIANS(G975))*COS(RADIANS(E974))*COS(RADIANS(R964))))&gt;90,0,$F$4*$F$5/E973^2*(SIN(RADIANS(G975))*SIN(RADIANS(E974))+COS(RADIANS(G975))*COS(RADIANS(E974))*COS(RADIANS(R964))))</f>
        <v>#DIV/0!</v>
      </c>
      <c r="S975" s="3" t="e">
        <f>IF(DEGREES(ACOS(SIN(RADIANS(G975))*SIN(RADIANS(E974))+COS(RADIANS(G975))*COS(RADIANS(E974))*COS(RADIANS(S964))))&gt;90,0,$F$4*$F$5/E973^2*(SIN(RADIANS(G975))*SIN(RADIANS(E974))+COS(RADIANS(G975))*COS(RADIANS(E974))*COS(RADIANS(S964))))</f>
        <v>#DIV/0!</v>
      </c>
      <c r="T975" s="3" t="e">
        <f>IF(DEGREES(ACOS(SIN(RADIANS(G975))*SIN(RADIANS(E974))+COS(RADIANS(G975))*COS(RADIANS(E974))*COS(RADIANS(T964))))&gt;90,0,$F$4*$F$5/E973^2*(SIN(RADIANS(G975))*SIN(RADIANS(E974))+COS(RADIANS(G975))*COS(RADIANS(E974))*COS(RADIANS(T964))))</f>
        <v>#DIV/0!</v>
      </c>
      <c r="U975" s="3" t="e">
        <f>IF(DEGREES(ACOS(SIN(RADIANS(G975))*SIN(RADIANS(E974))+COS(RADIANS(G975))*COS(RADIANS(E974))*COS(RADIANS(U964))))&gt;90,0,$F$4*$F$5/E973^2*(SIN(RADIANS(G975))*SIN(RADIANS(E974))+COS(RADIANS(G975))*COS(RADIANS(E974))*COS(RADIANS(U964))))</f>
        <v>#DIV/0!</v>
      </c>
      <c r="V975" s="3" t="e">
        <f>IF(DEGREES(ACOS(SIN(RADIANS(G975))*SIN(RADIANS(E974))+COS(RADIANS(G975))*COS(RADIANS(E974))*COS(RADIANS(V964))))&gt;90,0,$F$4*$F$5/E973^2*(SIN(RADIANS(G975))*SIN(RADIANS(E974))+COS(RADIANS(G975))*COS(RADIANS(E974))*COS(RADIANS(V964))))</f>
        <v>#DIV/0!</v>
      </c>
      <c r="W975" s="3" t="e">
        <f>IF(DEGREES(ACOS(SIN(RADIANS(G975))*SIN(RADIANS(E974))+COS(RADIANS(G975))*COS(RADIANS(E974))*COS(RADIANS(W964))))&gt;90,0,$F$4*$F$5/E973^2*(SIN(RADIANS(G975))*SIN(RADIANS(E974))+COS(RADIANS(G975))*COS(RADIANS(E974))*COS(RADIANS(W964))))</f>
        <v>#DIV/0!</v>
      </c>
      <c r="X975" s="3" t="e">
        <f>IF(DEGREES(ACOS(SIN(RADIANS(G975))*SIN(RADIANS(E974))+COS(RADIANS(G975))*COS(RADIANS(E974))*COS(RADIANS(X964))))&gt;90,0,$F$4*$F$5/E973^2*(SIN(RADIANS(G975))*SIN(RADIANS(E974))+COS(RADIANS(G975))*COS(RADIANS(E974))*COS(RADIANS(X964))))</f>
        <v>#DIV/0!</v>
      </c>
      <c r="Y975" s="3" t="e">
        <f>IF(DEGREES(ACOS(SIN(RADIANS(G975))*SIN(RADIANS(E974))+COS(RADIANS(G975))*COS(RADIANS(E974))*COS(RADIANS(Y964))))&gt;90,0,$F$4*$F$5/E973^2*(SIN(RADIANS(G975))*SIN(RADIANS(E974))+COS(RADIANS(G975))*COS(RADIANS(E974))*COS(RADIANS(Y964))))</f>
        <v>#DIV/0!</v>
      </c>
      <c r="Z975" s="3" t="e">
        <f>IF(DEGREES(ACOS(SIN(RADIANS(G975))*SIN(RADIANS(E974))+COS(RADIANS(G975))*COS(RADIANS(E974))*COS(RADIANS(Z964))))&gt;90,0,$F$4*$F$5/E973^2*(SIN(RADIANS(G975))*SIN(RADIANS(E974))+COS(RADIANS(G975))*COS(RADIANS(E974))*COS(RADIANS(Z964))))</f>
        <v>#DIV/0!</v>
      </c>
      <c r="AA975" s="3" t="e">
        <f>IF(DEGREES(ACOS(SIN(RADIANS(G975))*SIN(RADIANS(E974))+COS(RADIANS(G975))*COS(RADIANS(E974))*COS(RADIANS(AA964))))&gt;90,0,$F$4*$F$5/E973^2*(SIN(RADIANS(G975))*SIN(RADIANS(E974))+COS(RADIANS(G975))*COS(RADIANS(E974))*COS(RADIANS(AA964))))</f>
        <v>#DIV/0!</v>
      </c>
      <c r="AB975" s="3" t="e">
        <f>IF(DEGREES(ACOS(SIN(RADIANS(G975))*SIN(RADIANS(E974))+COS(RADIANS(G975))*COS(RADIANS(E974))*COS(RADIANS(AB964))))&gt;90,0,$F$4*$F$5/E973^2*(SIN(RADIANS(G975))*SIN(RADIANS(E974))+COS(RADIANS(G975))*COS(RADIANS(E974))*COS(RADIANS(AB964))))</f>
        <v>#DIV/0!</v>
      </c>
      <c r="AC975" s="3" t="e">
        <f>IF(DEGREES(ACOS(SIN(RADIANS(G975))*SIN(RADIANS(E974))+COS(RADIANS(G975))*COS(RADIANS(E974))*COS(RADIANS(AC964))))&gt;90,0,$F$4*$F$5/E973^2*(SIN(RADIANS(G975))*SIN(RADIANS(E974))+COS(RADIANS(G975))*COS(RADIANS(E974))*COS(RADIANS(AC964))))</f>
        <v>#DIV/0!</v>
      </c>
      <c r="AD975" s="3" t="e">
        <f>IF(DEGREES(ACOS(SIN(RADIANS(G975))*SIN(RADIANS(E974))+COS(RADIANS(G975))*COS(RADIANS(E974))*COS(RADIANS(AD964))))&gt;90,0,$F$4*$F$5/E973^2*(SIN(RADIANS(G975))*SIN(RADIANS(E974))+COS(RADIANS(G975))*COS(RADIANS(E974))*COS(RADIANS(AD964))))</f>
        <v>#DIV/0!</v>
      </c>
      <c r="AE975" s="3" t="e">
        <f>IF(DEGREES(ACOS(SIN(RADIANS(G975))*SIN(RADIANS(E974))+COS(RADIANS(G975))*COS(RADIANS(E974))*COS(RADIANS(AE964))))&gt;90,0,$F$4*$F$5/E973^2*(SIN(RADIANS(G975))*SIN(RADIANS(E974))+COS(RADIANS(G975))*COS(RADIANS(E974))*COS(RADIANS(AE964))))</f>
        <v>#DIV/0!</v>
      </c>
      <c r="AF975" s="3" t="e">
        <f>IF(DEGREES(ACOS(SIN(RADIANS(G975))*SIN(RADIANS(E974))+COS(RADIANS(G975))*COS(RADIANS(E974))*COS(RADIANS(AF964))))&gt;90,0,$F$4*$F$5/E973^2*(SIN(RADIANS(G975))*SIN(RADIANS(E974))+COS(RADIANS(G975))*COS(RADIANS(E974))*COS(RADIANS(AF964))))</f>
        <v>#DIV/0!</v>
      </c>
      <c r="AG975" s="3" t="e">
        <f>IF(DEGREES(ACOS(SIN(RADIANS(G975))*SIN(RADIANS(E974))+COS(RADIANS(G975))*COS(RADIANS(E974))*COS(RADIANS(AG964))))&gt;90,0,$F$4*$F$5/E973^2*(SIN(RADIANS(G975))*SIN(RADIANS(E974))+COS(RADIANS(G975))*COS(RADIANS(E974))*COS(RADIANS(AG964))))</f>
        <v>#DIV/0!</v>
      </c>
      <c r="AH975" s="3" t="e">
        <f>IF(DEGREES(ACOS(SIN(RADIANS(G975))*SIN(RADIANS(E974))+COS(RADIANS(G975))*COS(RADIANS(E974))*COS(RADIANS(AH964))))&gt;90,0,$F$4*$F$5/E973^2*(SIN(RADIANS(G975))*SIN(RADIANS(E974))+COS(RADIANS(G975))*COS(RADIANS(E974))*COS(RADIANS(AH964))))</f>
        <v>#DIV/0!</v>
      </c>
      <c r="AI975" s="3" t="e">
        <f>IF(DEGREES(ACOS(SIN(RADIANS(G975))*SIN(RADIANS(E974))+COS(RADIANS(G975))*COS(RADIANS(E974))*COS(RADIANS(AI964))))&gt;90,0,$F$4*$F$5/E973^2*(SIN(RADIANS(G975))*SIN(RADIANS(E974))+COS(RADIANS(G975))*COS(RADIANS(E974))*COS(RADIANS(AI964))))</f>
        <v>#DIV/0!</v>
      </c>
      <c r="AJ975" s="3" t="e">
        <f>IF(DEGREES(ACOS(SIN(RADIANS(G975))*SIN(RADIANS(E974))+COS(RADIANS(G975))*COS(RADIANS(E974))*COS(RADIANS(AJ964))))&gt;90,0,$F$4*$F$5/E973^2*(SIN(RADIANS(G975))*SIN(RADIANS(E974))+COS(RADIANS(G975))*COS(RADIANS(E974))*COS(RADIANS(AJ964))))</f>
        <v>#DIV/0!</v>
      </c>
      <c r="AK975" s="3">
        <f>IF(DEGREES(ACOS(SIN(RADIANS(G975))*SIN(RADIANS(E974))+COS(RADIANS(G975))*COS(RADIANS(E974))*COS(RADIANS(AK964))))&gt;90,0,$F$4*$F$5/E973^2*(SIN(RADIANS(G975))*SIN(RADIANS(E974))+COS(RADIANS(G975))*COS(RADIANS(E974))*COS(RADIANS(AK964))))</f>
        <v>0</v>
      </c>
      <c r="AL975" s="3">
        <f>IF(DEGREES(ACOS(SIN(RADIANS(G975))*SIN(RADIANS(E974))+COS(RADIANS(G975))*COS(RADIANS(E974))*COS(RADIANS(AL964))))&gt;90,0,$F$4*$F$5/E973^2*(SIN(RADIANS(G975))*SIN(RADIANS(E974))+COS(RADIANS(G975))*COS(RADIANS(E974))*COS(RADIANS(AL964))))</f>
        <v>0</v>
      </c>
      <c r="AM975" s="3">
        <f>IF(DEGREES(ACOS(SIN(RADIANS(G975))*SIN(RADIANS(E974))+COS(RADIANS(G975))*COS(RADIANS(E974))*COS(RADIANS(AM964))))&gt;90,0,$F$4*$F$5/E973^2*(SIN(RADIANS(G975))*SIN(RADIANS(E974))+COS(RADIANS(G975))*COS(RADIANS(E974))*COS(RADIANS(AM964))))</f>
        <v>0</v>
      </c>
      <c r="AN975" s="3">
        <f>IF(DEGREES(ACOS(SIN(RADIANS(G975))*SIN(RADIANS(E974))+COS(RADIANS(G975))*COS(RADIANS(E974))*COS(RADIANS(AN964))))&gt;90,0,$F$4*$F$5/E973^2*(SIN(RADIANS(G975))*SIN(RADIANS(E974))+COS(RADIANS(G975))*COS(RADIANS(E974))*COS(RADIANS(AN964))))</f>
        <v>0</v>
      </c>
      <c r="AO975" s="3">
        <f>IF(DEGREES(ACOS(SIN(RADIANS(G975))*SIN(RADIANS(E974))+COS(RADIANS(G975))*COS(RADIANS(E974))*COS(RADIANS(AO964))))&gt;90,0,$F$4*$F$5/E973^2*(SIN(RADIANS(G975))*SIN(RADIANS(E974))+COS(RADIANS(G975))*COS(RADIANS(E974))*COS(RADIANS(AO964))))</f>
        <v>0</v>
      </c>
      <c r="AP975" s="3">
        <f>IF(DEGREES(ACOS(SIN(RADIANS(G975))*SIN(RADIANS(E974))+COS(RADIANS(G975))*COS(RADIANS(E974))*COS(RADIANS(AP964))))&gt;90,0,$F$4*$F$5/E973^2*(SIN(RADIANS(G975))*SIN(RADIANS(E974))+COS(RADIANS(G975))*COS(RADIANS(E974))*COS(RADIANS(AP964))))</f>
        <v>0</v>
      </c>
      <c r="AQ975" s="3">
        <f>IF(DEGREES(ACOS(SIN(RADIANS(G975))*SIN(RADIANS(E974))+COS(RADIANS(G975))*COS(RADIANS(E974))*COS(RADIANS(AQ964))))&gt;90,0,$F$4*$F$5/E973^2*(SIN(RADIANS(G975))*SIN(RADIANS(E974))+COS(RADIANS(G975))*COS(RADIANS(E974))*COS(RADIANS(AQ964))))</f>
        <v>0</v>
      </c>
      <c r="AR975" s="3">
        <f>IF(DEGREES(ACOS(SIN(RADIANS(G975))*SIN(RADIANS(E974))+COS(RADIANS(G975))*COS(RADIANS(E974))*COS(RADIANS(AR964))))&gt;90,0,$F$4*$F$5/E973^2*(SIN(RADIANS(G975))*SIN(RADIANS(E974))+COS(RADIANS(G975))*COS(RADIANS(E974))*COS(RADIANS(AR964))))</f>
        <v>0</v>
      </c>
    </row>
    <row r="976" spans="2:44" ht="15.75" customHeight="1" x14ac:dyDescent="0.2">
      <c r="B976" s="20" t="s">
        <v>790</v>
      </c>
      <c r="E976" s="3">
        <f>E975-E967-360*ROUNDDOWN((E975-E967)/360,0)</f>
        <v>0</v>
      </c>
      <c r="G976" s="3">
        <v>-10</v>
      </c>
      <c r="I976" s="3">
        <f>IF(DEGREES(ACOS(SIN(RADIANS(G976))*SIN(RADIANS(E974))+COS(RADIANS(G976))*COS(RADIANS(E974))*COS(RADIANS(I964))))&gt;90,0,$F$4*$F$5/E973^2*(SIN(RADIANS(G976))*SIN(RADIANS(E974))+COS(RADIANS(G976))*COS(RADIANS(E974))*COS(RADIANS(I964))))</f>
        <v>0</v>
      </c>
      <c r="J976" s="3">
        <f>IF(DEGREES(ACOS(SIN(RADIANS(G976))*SIN(RADIANS(E974))+COS(RADIANS(G976))*COS(RADIANS(E974))*COS(RADIANS(J964))))&gt;90,0,$F$4*$F$5/E973^2*(SIN(RADIANS(G976))*SIN(RADIANS(E974))+COS(RADIANS(G976))*COS(RADIANS(E974))*COS(RADIANS(J964))))</f>
        <v>0</v>
      </c>
      <c r="K976" s="3">
        <f>IF(DEGREES(ACOS(SIN(RADIANS(G976))*SIN(RADIANS(E974))+COS(RADIANS(G976))*COS(RADIANS(E974))*COS(RADIANS(K964))))&gt;90,0,$F$4*$F$5/E973^2*(SIN(RADIANS(G976))*SIN(RADIANS(E974))+COS(RADIANS(G976))*COS(RADIANS(E974))*COS(RADIANS(K964))))</f>
        <v>0</v>
      </c>
      <c r="L976" s="3">
        <f>IF(DEGREES(ACOS(SIN(RADIANS(G976))*SIN(RADIANS(E974))+COS(RADIANS(G976))*COS(RADIANS(E974))*COS(RADIANS(L964))))&gt;90,0,$F$4*$F$5/E973^2*(SIN(RADIANS(G976))*SIN(RADIANS(E974))+COS(RADIANS(G976))*COS(RADIANS(E974))*COS(RADIANS(L964))))</f>
        <v>0</v>
      </c>
      <c r="M976" s="3">
        <f>IF(DEGREES(ACOS(SIN(RADIANS(G976))*SIN(RADIANS(E974))+COS(RADIANS(G976))*COS(RADIANS(E974))*COS(RADIANS(M964))))&gt;90,0,$F$4*$F$5/E973^2*(SIN(RADIANS(G976))*SIN(RADIANS(E974))+COS(RADIANS(G976))*COS(RADIANS(E974))*COS(RADIANS(M964))))</f>
        <v>0</v>
      </c>
      <c r="N976" s="3">
        <f>IF(DEGREES(ACOS(SIN(RADIANS(G976))*SIN(RADIANS(E974))+COS(RADIANS(G976))*COS(RADIANS(E974))*COS(RADIANS(N964))))&gt;90,0,$F$4*$F$5/E973^2*(SIN(RADIANS(G976))*SIN(RADIANS(E974))+COS(RADIANS(G976))*COS(RADIANS(E974))*COS(RADIANS(N964))))</f>
        <v>0</v>
      </c>
      <c r="O976" s="3">
        <f>IF(DEGREES(ACOS(SIN(RADIANS(G976))*SIN(RADIANS(E974))+COS(RADIANS(G976))*COS(RADIANS(E974))*COS(RADIANS(O964))))&gt;90,0,$F$4*$F$5/E973^2*(SIN(RADIANS(G976))*SIN(RADIANS(E974))+COS(RADIANS(G976))*COS(RADIANS(E974))*COS(RADIANS(O964))))</f>
        <v>0</v>
      </c>
      <c r="P976" s="3">
        <f>IF(DEGREES(ACOS(SIN(RADIANS(G976))*SIN(RADIANS(E974))+COS(RADIANS(G976))*COS(RADIANS(E974))*COS(RADIANS(P964))))&gt;90,0,$F$4*$F$5/E973^2*(SIN(RADIANS(G976))*SIN(RADIANS(E974))+COS(RADIANS(G976))*COS(RADIANS(E974))*COS(RADIANS(P964))))</f>
        <v>0</v>
      </c>
      <c r="Q976" s="3">
        <f>IF(DEGREES(ACOS(SIN(RADIANS(G976))*SIN(RADIANS(E974))+COS(RADIANS(G976))*COS(RADIANS(E974))*COS(RADIANS(Q964))))&gt;90,0,$F$4*$F$5/E973^2*(SIN(RADIANS(G976))*SIN(RADIANS(E974))+COS(RADIANS(G976))*COS(RADIANS(E974))*COS(RADIANS(Q964))))</f>
        <v>0</v>
      </c>
      <c r="R976" s="3" t="e">
        <f>IF(DEGREES(ACOS(SIN(RADIANS(G976))*SIN(RADIANS(E974))+COS(RADIANS(G976))*COS(RADIANS(E974))*COS(RADIANS(R964))))&gt;90,0,$F$4*$F$5/E973^2*(SIN(RADIANS(G976))*SIN(RADIANS(E974))+COS(RADIANS(G976))*COS(RADIANS(E974))*COS(RADIANS(R964))))</f>
        <v>#DIV/0!</v>
      </c>
      <c r="S976" s="3" t="e">
        <f>IF(DEGREES(ACOS(SIN(RADIANS(G976))*SIN(RADIANS(E974))+COS(RADIANS(G976))*COS(RADIANS(E974))*COS(RADIANS(S964))))&gt;90,0,$F$4*$F$5/E973^2*(SIN(RADIANS(G976))*SIN(RADIANS(E974))+COS(RADIANS(G976))*COS(RADIANS(E974))*COS(RADIANS(S964))))</f>
        <v>#DIV/0!</v>
      </c>
      <c r="T976" s="3" t="e">
        <f>IF(DEGREES(ACOS(SIN(RADIANS(G976))*SIN(RADIANS(E974))+COS(RADIANS(G976))*COS(RADIANS(E974))*COS(RADIANS(T964))))&gt;90,0,$F$4*$F$5/E973^2*(SIN(RADIANS(G976))*SIN(RADIANS(E974))+COS(RADIANS(G976))*COS(RADIANS(E974))*COS(RADIANS(T964))))</f>
        <v>#DIV/0!</v>
      </c>
      <c r="U976" s="3" t="e">
        <f>IF(DEGREES(ACOS(SIN(RADIANS(G976))*SIN(RADIANS(E974))+COS(RADIANS(G976))*COS(RADIANS(E974))*COS(RADIANS(U964))))&gt;90,0,$F$4*$F$5/E973^2*(SIN(RADIANS(G976))*SIN(RADIANS(E974))+COS(RADIANS(G976))*COS(RADIANS(E974))*COS(RADIANS(U964))))</f>
        <v>#DIV/0!</v>
      </c>
      <c r="V976" s="3" t="e">
        <f>IF(DEGREES(ACOS(SIN(RADIANS(G976))*SIN(RADIANS(E974))+COS(RADIANS(G976))*COS(RADIANS(E974))*COS(RADIANS(V964))))&gt;90,0,$F$4*$F$5/E973^2*(SIN(RADIANS(G976))*SIN(RADIANS(E974))+COS(RADIANS(G976))*COS(RADIANS(E974))*COS(RADIANS(V964))))</f>
        <v>#DIV/0!</v>
      </c>
      <c r="W976" s="3" t="e">
        <f>IF(DEGREES(ACOS(SIN(RADIANS(G976))*SIN(RADIANS(E974))+COS(RADIANS(G976))*COS(RADIANS(E974))*COS(RADIANS(W964))))&gt;90,0,$F$4*$F$5/E973^2*(SIN(RADIANS(G976))*SIN(RADIANS(E974))+COS(RADIANS(G976))*COS(RADIANS(E974))*COS(RADIANS(W964))))</f>
        <v>#DIV/0!</v>
      </c>
      <c r="X976" s="3" t="e">
        <f>IF(DEGREES(ACOS(SIN(RADIANS(G976))*SIN(RADIANS(E974))+COS(RADIANS(G976))*COS(RADIANS(E974))*COS(RADIANS(X964))))&gt;90,0,$F$4*$F$5/E973^2*(SIN(RADIANS(G976))*SIN(RADIANS(E974))+COS(RADIANS(G976))*COS(RADIANS(E974))*COS(RADIANS(X964))))</f>
        <v>#DIV/0!</v>
      </c>
      <c r="Y976" s="3" t="e">
        <f>IF(DEGREES(ACOS(SIN(RADIANS(G976))*SIN(RADIANS(E974))+COS(RADIANS(G976))*COS(RADIANS(E974))*COS(RADIANS(Y964))))&gt;90,0,$F$4*$F$5/E973^2*(SIN(RADIANS(G976))*SIN(RADIANS(E974))+COS(RADIANS(G976))*COS(RADIANS(E974))*COS(RADIANS(Y964))))</f>
        <v>#DIV/0!</v>
      </c>
      <c r="Z976" s="3" t="e">
        <f>IF(DEGREES(ACOS(SIN(RADIANS(G976))*SIN(RADIANS(E974))+COS(RADIANS(G976))*COS(RADIANS(E974))*COS(RADIANS(Z964))))&gt;90,0,$F$4*$F$5/E973^2*(SIN(RADIANS(G976))*SIN(RADIANS(E974))+COS(RADIANS(G976))*COS(RADIANS(E974))*COS(RADIANS(Z964))))</f>
        <v>#DIV/0!</v>
      </c>
      <c r="AA976" s="3" t="e">
        <f>IF(DEGREES(ACOS(SIN(RADIANS(G976))*SIN(RADIANS(E974))+COS(RADIANS(G976))*COS(RADIANS(E974))*COS(RADIANS(AA964))))&gt;90,0,$F$4*$F$5/E973^2*(SIN(RADIANS(G976))*SIN(RADIANS(E974))+COS(RADIANS(G976))*COS(RADIANS(E974))*COS(RADIANS(AA964))))</f>
        <v>#DIV/0!</v>
      </c>
      <c r="AB976" s="3" t="e">
        <f>IF(DEGREES(ACOS(SIN(RADIANS(G976))*SIN(RADIANS(E974))+COS(RADIANS(G976))*COS(RADIANS(E974))*COS(RADIANS(AB964))))&gt;90,0,$F$4*$F$5/E973^2*(SIN(RADIANS(G976))*SIN(RADIANS(E974))+COS(RADIANS(G976))*COS(RADIANS(E974))*COS(RADIANS(AB964))))</f>
        <v>#DIV/0!</v>
      </c>
      <c r="AC976" s="3" t="e">
        <f>IF(DEGREES(ACOS(SIN(RADIANS(G976))*SIN(RADIANS(E974))+COS(RADIANS(G976))*COS(RADIANS(E974))*COS(RADIANS(AC964))))&gt;90,0,$F$4*$F$5/E973^2*(SIN(RADIANS(G976))*SIN(RADIANS(E974))+COS(RADIANS(G976))*COS(RADIANS(E974))*COS(RADIANS(AC964))))</f>
        <v>#DIV/0!</v>
      </c>
      <c r="AD976" s="3" t="e">
        <f>IF(DEGREES(ACOS(SIN(RADIANS(G976))*SIN(RADIANS(E974))+COS(RADIANS(G976))*COS(RADIANS(E974))*COS(RADIANS(AD964))))&gt;90,0,$F$4*$F$5/E973^2*(SIN(RADIANS(G976))*SIN(RADIANS(E974))+COS(RADIANS(G976))*COS(RADIANS(E974))*COS(RADIANS(AD964))))</f>
        <v>#DIV/0!</v>
      </c>
      <c r="AE976" s="3" t="e">
        <f>IF(DEGREES(ACOS(SIN(RADIANS(G976))*SIN(RADIANS(E974))+COS(RADIANS(G976))*COS(RADIANS(E974))*COS(RADIANS(AE964))))&gt;90,0,$F$4*$F$5/E973^2*(SIN(RADIANS(G976))*SIN(RADIANS(E974))+COS(RADIANS(G976))*COS(RADIANS(E974))*COS(RADIANS(AE964))))</f>
        <v>#DIV/0!</v>
      </c>
      <c r="AF976" s="3" t="e">
        <f>IF(DEGREES(ACOS(SIN(RADIANS(G976))*SIN(RADIANS(E974))+COS(RADIANS(G976))*COS(RADIANS(E974))*COS(RADIANS(AF964))))&gt;90,0,$F$4*$F$5/E973^2*(SIN(RADIANS(G976))*SIN(RADIANS(E974))+COS(RADIANS(G976))*COS(RADIANS(E974))*COS(RADIANS(AF964))))</f>
        <v>#DIV/0!</v>
      </c>
      <c r="AG976" s="3" t="e">
        <f>IF(DEGREES(ACOS(SIN(RADIANS(G976))*SIN(RADIANS(E974))+COS(RADIANS(G976))*COS(RADIANS(E974))*COS(RADIANS(AG964))))&gt;90,0,$F$4*$F$5/E973^2*(SIN(RADIANS(G976))*SIN(RADIANS(E974))+COS(RADIANS(G976))*COS(RADIANS(E974))*COS(RADIANS(AG964))))</f>
        <v>#DIV/0!</v>
      </c>
      <c r="AH976" s="3" t="e">
        <f>IF(DEGREES(ACOS(SIN(RADIANS(G976))*SIN(RADIANS(E974))+COS(RADIANS(G976))*COS(RADIANS(E974))*COS(RADIANS(AH964))))&gt;90,0,$F$4*$F$5/E973^2*(SIN(RADIANS(G976))*SIN(RADIANS(E974))+COS(RADIANS(G976))*COS(RADIANS(E974))*COS(RADIANS(AH964))))</f>
        <v>#DIV/0!</v>
      </c>
      <c r="AI976" s="3" t="e">
        <f>IF(DEGREES(ACOS(SIN(RADIANS(G976))*SIN(RADIANS(E974))+COS(RADIANS(G976))*COS(RADIANS(E974))*COS(RADIANS(AI964))))&gt;90,0,$F$4*$F$5/E973^2*(SIN(RADIANS(G976))*SIN(RADIANS(E974))+COS(RADIANS(G976))*COS(RADIANS(E974))*COS(RADIANS(AI964))))</f>
        <v>#DIV/0!</v>
      </c>
      <c r="AJ976" s="3" t="e">
        <f>IF(DEGREES(ACOS(SIN(RADIANS(G976))*SIN(RADIANS(E974))+COS(RADIANS(G976))*COS(RADIANS(E974))*COS(RADIANS(AJ964))))&gt;90,0,$F$4*$F$5/E973^2*(SIN(RADIANS(G976))*SIN(RADIANS(E974))+COS(RADIANS(G976))*COS(RADIANS(E974))*COS(RADIANS(AJ964))))</f>
        <v>#DIV/0!</v>
      </c>
      <c r="AK976" s="3">
        <f>IF(DEGREES(ACOS(SIN(RADIANS(G976))*SIN(RADIANS(E974))+COS(RADIANS(G976))*COS(RADIANS(E974))*COS(RADIANS(AK964))))&gt;90,0,$F$4*$F$5/E973^2*(SIN(RADIANS(G976))*SIN(RADIANS(E974))+COS(RADIANS(G976))*COS(RADIANS(E974))*COS(RADIANS(AK964))))</f>
        <v>0</v>
      </c>
      <c r="AL976" s="3">
        <f>IF(DEGREES(ACOS(SIN(RADIANS(G976))*SIN(RADIANS(E974))+COS(RADIANS(G976))*COS(RADIANS(E974))*COS(RADIANS(AL964))))&gt;90,0,$F$4*$F$5/E973^2*(SIN(RADIANS(G976))*SIN(RADIANS(E974))+COS(RADIANS(G976))*COS(RADIANS(E974))*COS(RADIANS(AL964))))</f>
        <v>0</v>
      </c>
      <c r="AM976" s="3">
        <f>IF(DEGREES(ACOS(SIN(RADIANS(G976))*SIN(RADIANS(E974))+COS(RADIANS(G976))*COS(RADIANS(E974))*COS(RADIANS(AM964))))&gt;90,0,$F$4*$F$5/E973^2*(SIN(RADIANS(G976))*SIN(RADIANS(E974))+COS(RADIANS(G976))*COS(RADIANS(E974))*COS(RADIANS(AM964))))</f>
        <v>0</v>
      </c>
      <c r="AN976" s="3">
        <f>IF(DEGREES(ACOS(SIN(RADIANS(G976))*SIN(RADIANS(E974))+COS(RADIANS(G976))*COS(RADIANS(E974))*COS(RADIANS(AN964))))&gt;90,0,$F$4*$F$5/E973^2*(SIN(RADIANS(G976))*SIN(RADIANS(E974))+COS(RADIANS(G976))*COS(RADIANS(E974))*COS(RADIANS(AN964))))</f>
        <v>0</v>
      </c>
      <c r="AO976" s="3">
        <f>IF(DEGREES(ACOS(SIN(RADIANS(G976))*SIN(RADIANS(E974))+COS(RADIANS(G976))*COS(RADIANS(E974))*COS(RADIANS(AO964))))&gt;90,0,$F$4*$F$5/E973^2*(SIN(RADIANS(G976))*SIN(RADIANS(E974))+COS(RADIANS(G976))*COS(RADIANS(E974))*COS(RADIANS(AO964))))</f>
        <v>0</v>
      </c>
      <c r="AP976" s="3">
        <f>IF(DEGREES(ACOS(SIN(RADIANS(G976))*SIN(RADIANS(E974))+COS(RADIANS(G976))*COS(RADIANS(E974))*COS(RADIANS(AP964))))&gt;90,0,$F$4*$F$5/E973^2*(SIN(RADIANS(G976))*SIN(RADIANS(E974))+COS(RADIANS(G976))*COS(RADIANS(E974))*COS(RADIANS(AP964))))</f>
        <v>0</v>
      </c>
      <c r="AQ976" s="3">
        <f>IF(DEGREES(ACOS(SIN(RADIANS(G976))*SIN(RADIANS(E974))+COS(RADIANS(G976))*COS(RADIANS(E974))*COS(RADIANS(AQ964))))&gt;90,0,$F$4*$F$5/E973^2*(SIN(RADIANS(G976))*SIN(RADIANS(E974))+COS(RADIANS(G976))*COS(RADIANS(E974))*COS(RADIANS(AQ964))))</f>
        <v>0</v>
      </c>
      <c r="AR976" s="3">
        <f>IF(DEGREES(ACOS(SIN(RADIANS(G976))*SIN(RADIANS(E974))+COS(RADIANS(G976))*COS(RADIANS(E974))*COS(RADIANS(AR964))))&gt;90,0,$F$4*$F$5/E973^2*(SIN(RADIANS(G976))*SIN(RADIANS(E974))+COS(RADIANS(G976))*COS(RADIANS(E974))*COS(RADIANS(AR964))))</f>
        <v>0</v>
      </c>
    </row>
    <row r="977" spans="2:44" ht="15.75" customHeight="1" x14ac:dyDescent="0.2">
      <c r="G977" s="3">
        <v>-20</v>
      </c>
      <c r="I977" s="3">
        <f>IF(DEGREES(ACOS(SIN(RADIANS(G977))*SIN(RADIANS(E974))+COS(RADIANS(G977))*COS(RADIANS(E974))*COS(RADIANS(I964))))&gt;90,0,$F$4*$F$5/E973^2*(SIN(RADIANS(G977))*SIN(RADIANS(E974))+COS(RADIANS(G977))*COS(RADIANS(E974))*COS(RADIANS(I964))))</f>
        <v>0</v>
      </c>
      <c r="J977" s="3">
        <f>IF(DEGREES(ACOS(SIN(RADIANS(G977))*SIN(RADIANS(E974))+COS(RADIANS(G977))*COS(RADIANS(E974))*COS(RADIANS(J964))))&gt;90,0,$F$4*$F$5/E973^2*(SIN(RADIANS(G977))*SIN(RADIANS(E974))+COS(RADIANS(G977))*COS(RADIANS(E974))*COS(RADIANS(J964))))</f>
        <v>0</v>
      </c>
      <c r="K977" s="3">
        <f>IF(DEGREES(ACOS(SIN(RADIANS(G977))*SIN(RADIANS(E974))+COS(RADIANS(G977))*COS(RADIANS(E974))*COS(RADIANS(K964))))&gt;90,0,$F$4*$F$5/E973^2*(SIN(RADIANS(G977))*SIN(RADIANS(E974))+COS(RADIANS(G977))*COS(RADIANS(E974))*COS(RADIANS(K964))))</f>
        <v>0</v>
      </c>
      <c r="L977" s="3">
        <f>IF(DEGREES(ACOS(SIN(RADIANS(G977))*SIN(RADIANS(E974))+COS(RADIANS(G977))*COS(RADIANS(E974))*COS(RADIANS(L964))))&gt;90,0,$F$4*$F$5/E973^2*(SIN(RADIANS(G977))*SIN(RADIANS(E974))+COS(RADIANS(G977))*COS(RADIANS(E974))*COS(RADIANS(L964))))</f>
        <v>0</v>
      </c>
      <c r="M977" s="3">
        <f>IF(DEGREES(ACOS(SIN(RADIANS(G977))*SIN(RADIANS(E974))+COS(RADIANS(G977))*COS(RADIANS(E974))*COS(RADIANS(M964))))&gt;90,0,$F$4*$F$5/E973^2*(SIN(RADIANS(G977))*SIN(RADIANS(E974))+COS(RADIANS(G977))*COS(RADIANS(E974))*COS(RADIANS(M964))))</f>
        <v>0</v>
      </c>
      <c r="N977" s="3">
        <f>IF(DEGREES(ACOS(SIN(RADIANS(G977))*SIN(RADIANS(E974))+COS(RADIANS(G977))*COS(RADIANS(E974))*COS(RADIANS(N964))))&gt;90,0,$F$4*$F$5/E973^2*(SIN(RADIANS(G977))*SIN(RADIANS(E974))+COS(RADIANS(G977))*COS(RADIANS(E974))*COS(RADIANS(N964))))</f>
        <v>0</v>
      </c>
      <c r="O977" s="3">
        <f>IF(DEGREES(ACOS(SIN(RADIANS(G977))*SIN(RADIANS(E974))+COS(RADIANS(G977))*COS(RADIANS(E974))*COS(RADIANS(O964))))&gt;90,0,$F$4*$F$5/E973^2*(SIN(RADIANS(G977))*SIN(RADIANS(E974))+COS(RADIANS(G977))*COS(RADIANS(E974))*COS(RADIANS(O964))))</f>
        <v>0</v>
      </c>
      <c r="P977" s="3">
        <f>IF(DEGREES(ACOS(SIN(RADIANS(G977))*SIN(RADIANS(E974))+COS(RADIANS(G977))*COS(RADIANS(E974))*COS(RADIANS(P964))))&gt;90,0,$F$4*$F$5/E973^2*(SIN(RADIANS(G977))*SIN(RADIANS(E974))+COS(RADIANS(G977))*COS(RADIANS(E974))*COS(RADIANS(P964))))</f>
        <v>0</v>
      </c>
      <c r="Q977" s="3">
        <f>IF(DEGREES(ACOS(SIN(RADIANS(G977))*SIN(RADIANS(E974))+COS(RADIANS(G977))*COS(RADIANS(E974))*COS(RADIANS(Q964))))&gt;90,0,$F$4*$F$5/E973^2*(SIN(RADIANS(G977))*SIN(RADIANS(E974))+COS(RADIANS(G977))*COS(RADIANS(E974))*COS(RADIANS(Q964))))</f>
        <v>0</v>
      </c>
      <c r="R977" s="3" t="e">
        <f>IF(DEGREES(ACOS(SIN(RADIANS(G977))*SIN(RADIANS(E974))+COS(RADIANS(G977))*COS(RADIANS(E974))*COS(RADIANS(R964))))&gt;90,0,$F$4*$F$5/E973^2*(SIN(RADIANS(G977))*SIN(RADIANS(E974))+COS(RADIANS(G977))*COS(RADIANS(E974))*COS(RADIANS(R964))))</f>
        <v>#DIV/0!</v>
      </c>
      <c r="S977" s="3" t="e">
        <f>IF(DEGREES(ACOS(SIN(RADIANS(G977))*SIN(RADIANS(E974))+COS(RADIANS(G977))*COS(RADIANS(E974))*COS(RADIANS(S964))))&gt;90,0,$F$4*$F$5/E973^2*(SIN(RADIANS(G977))*SIN(RADIANS(E974))+COS(RADIANS(G977))*COS(RADIANS(E974))*COS(RADIANS(S964))))</f>
        <v>#DIV/0!</v>
      </c>
      <c r="T977" s="3" t="e">
        <f>IF(DEGREES(ACOS(SIN(RADIANS(G977))*SIN(RADIANS(E974))+COS(RADIANS(G977))*COS(RADIANS(E974))*COS(RADIANS(T964))))&gt;90,0,$F$4*$F$5/E973^2*(SIN(RADIANS(G977))*SIN(RADIANS(E974))+COS(RADIANS(G977))*COS(RADIANS(E974))*COS(RADIANS(T964))))</f>
        <v>#DIV/0!</v>
      </c>
      <c r="U977" s="3" t="e">
        <f>IF(DEGREES(ACOS(SIN(RADIANS(G977))*SIN(RADIANS(E974))+COS(RADIANS(G977))*COS(RADIANS(E974))*COS(RADIANS(U964))))&gt;90,0,$F$4*$F$5/E973^2*(SIN(RADIANS(G977))*SIN(RADIANS(E974))+COS(RADIANS(G977))*COS(RADIANS(E974))*COS(RADIANS(U964))))</f>
        <v>#DIV/0!</v>
      </c>
      <c r="V977" s="3" t="e">
        <f>IF(DEGREES(ACOS(SIN(RADIANS(G977))*SIN(RADIANS(E974))+COS(RADIANS(G977))*COS(RADIANS(E974))*COS(RADIANS(V964))))&gt;90,0,$F$4*$F$5/E973^2*(SIN(RADIANS(G977))*SIN(RADIANS(E974))+COS(RADIANS(G977))*COS(RADIANS(E974))*COS(RADIANS(V964))))</f>
        <v>#DIV/0!</v>
      </c>
      <c r="W977" s="3" t="e">
        <f>IF(DEGREES(ACOS(SIN(RADIANS(G977))*SIN(RADIANS(E974))+COS(RADIANS(G977))*COS(RADIANS(E974))*COS(RADIANS(W964))))&gt;90,0,$F$4*$F$5/E973^2*(SIN(RADIANS(G977))*SIN(RADIANS(E974))+COS(RADIANS(G977))*COS(RADIANS(E974))*COS(RADIANS(W964))))</f>
        <v>#DIV/0!</v>
      </c>
      <c r="X977" s="3" t="e">
        <f>IF(DEGREES(ACOS(SIN(RADIANS(G977))*SIN(RADIANS(E974))+COS(RADIANS(G977))*COS(RADIANS(E974))*COS(RADIANS(X964))))&gt;90,0,$F$4*$F$5/E973^2*(SIN(RADIANS(G977))*SIN(RADIANS(E974))+COS(RADIANS(G977))*COS(RADIANS(E974))*COS(RADIANS(X964))))</f>
        <v>#DIV/0!</v>
      </c>
      <c r="Y977" s="3" t="e">
        <f>IF(DEGREES(ACOS(SIN(RADIANS(G977))*SIN(RADIANS(E974))+COS(RADIANS(G977))*COS(RADIANS(E974))*COS(RADIANS(Y964))))&gt;90,0,$F$4*$F$5/E973^2*(SIN(RADIANS(G977))*SIN(RADIANS(E974))+COS(RADIANS(G977))*COS(RADIANS(E974))*COS(RADIANS(Y964))))</f>
        <v>#DIV/0!</v>
      </c>
      <c r="Z977" s="3" t="e">
        <f>IF(DEGREES(ACOS(SIN(RADIANS(G977))*SIN(RADIANS(E974))+COS(RADIANS(G977))*COS(RADIANS(E974))*COS(RADIANS(Z964))))&gt;90,0,$F$4*$F$5/E973^2*(SIN(RADIANS(G977))*SIN(RADIANS(E974))+COS(RADIANS(G977))*COS(RADIANS(E974))*COS(RADIANS(Z964))))</f>
        <v>#DIV/0!</v>
      </c>
      <c r="AA977" s="3" t="e">
        <f>IF(DEGREES(ACOS(SIN(RADIANS(G977))*SIN(RADIANS(E974))+COS(RADIANS(G977))*COS(RADIANS(E974))*COS(RADIANS(AA964))))&gt;90,0,$F$4*$F$5/E973^2*(SIN(RADIANS(G977))*SIN(RADIANS(E974))+COS(RADIANS(G977))*COS(RADIANS(E974))*COS(RADIANS(AA964))))</f>
        <v>#DIV/0!</v>
      </c>
      <c r="AB977" s="3" t="e">
        <f>IF(DEGREES(ACOS(SIN(RADIANS(G977))*SIN(RADIANS(E974))+COS(RADIANS(G977))*COS(RADIANS(E974))*COS(RADIANS(AB964))))&gt;90,0,$F$4*$F$5/E973^2*(SIN(RADIANS(G977))*SIN(RADIANS(E974))+COS(RADIANS(G977))*COS(RADIANS(E974))*COS(RADIANS(AB964))))</f>
        <v>#DIV/0!</v>
      </c>
      <c r="AC977" s="3" t="e">
        <f>IF(DEGREES(ACOS(SIN(RADIANS(G977))*SIN(RADIANS(E974))+COS(RADIANS(G977))*COS(RADIANS(E974))*COS(RADIANS(AC964))))&gt;90,0,$F$4*$F$5/E973^2*(SIN(RADIANS(G977))*SIN(RADIANS(E974))+COS(RADIANS(G977))*COS(RADIANS(E974))*COS(RADIANS(AC964))))</f>
        <v>#DIV/0!</v>
      </c>
      <c r="AD977" s="3" t="e">
        <f>IF(DEGREES(ACOS(SIN(RADIANS(G977))*SIN(RADIANS(E974))+COS(RADIANS(G977))*COS(RADIANS(E974))*COS(RADIANS(AD964))))&gt;90,0,$F$4*$F$5/E973^2*(SIN(RADIANS(G977))*SIN(RADIANS(E974))+COS(RADIANS(G977))*COS(RADIANS(E974))*COS(RADIANS(AD964))))</f>
        <v>#DIV/0!</v>
      </c>
      <c r="AE977" s="3" t="e">
        <f>IF(DEGREES(ACOS(SIN(RADIANS(G977))*SIN(RADIANS(E974))+COS(RADIANS(G977))*COS(RADIANS(E974))*COS(RADIANS(AE964))))&gt;90,0,$F$4*$F$5/E973^2*(SIN(RADIANS(G977))*SIN(RADIANS(E974))+COS(RADIANS(G977))*COS(RADIANS(E974))*COS(RADIANS(AE964))))</f>
        <v>#DIV/0!</v>
      </c>
      <c r="AF977" s="3" t="e">
        <f>IF(DEGREES(ACOS(SIN(RADIANS(G977))*SIN(RADIANS(E974))+COS(RADIANS(G977))*COS(RADIANS(E974))*COS(RADIANS(AF964))))&gt;90,0,$F$4*$F$5/E973^2*(SIN(RADIANS(G977))*SIN(RADIANS(E974))+COS(RADIANS(G977))*COS(RADIANS(E974))*COS(RADIANS(AF964))))</f>
        <v>#DIV/0!</v>
      </c>
      <c r="AG977" s="3" t="e">
        <f>IF(DEGREES(ACOS(SIN(RADIANS(G977))*SIN(RADIANS(E974))+COS(RADIANS(G977))*COS(RADIANS(E974))*COS(RADIANS(AG964))))&gt;90,0,$F$4*$F$5/E973^2*(SIN(RADIANS(G977))*SIN(RADIANS(E974))+COS(RADIANS(G977))*COS(RADIANS(E974))*COS(RADIANS(AG964))))</f>
        <v>#DIV/0!</v>
      </c>
      <c r="AH977" s="3" t="e">
        <f>IF(DEGREES(ACOS(SIN(RADIANS(G977))*SIN(RADIANS(E974))+COS(RADIANS(G977))*COS(RADIANS(E974))*COS(RADIANS(AH964))))&gt;90,0,$F$4*$F$5/E973^2*(SIN(RADIANS(G977))*SIN(RADIANS(E974))+COS(RADIANS(G977))*COS(RADIANS(E974))*COS(RADIANS(AH964))))</f>
        <v>#DIV/0!</v>
      </c>
      <c r="AI977" s="3" t="e">
        <f>IF(DEGREES(ACOS(SIN(RADIANS(G977))*SIN(RADIANS(E974))+COS(RADIANS(G977))*COS(RADIANS(E974))*COS(RADIANS(AI964))))&gt;90,0,$F$4*$F$5/E973^2*(SIN(RADIANS(G977))*SIN(RADIANS(E974))+COS(RADIANS(G977))*COS(RADIANS(E974))*COS(RADIANS(AI964))))</f>
        <v>#DIV/0!</v>
      </c>
      <c r="AJ977" s="3" t="e">
        <f>IF(DEGREES(ACOS(SIN(RADIANS(G977))*SIN(RADIANS(E974))+COS(RADIANS(G977))*COS(RADIANS(E974))*COS(RADIANS(AJ964))))&gt;90,0,$F$4*$F$5/E973^2*(SIN(RADIANS(G977))*SIN(RADIANS(E974))+COS(RADIANS(G977))*COS(RADIANS(E974))*COS(RADIANS(AJ964))))</f>
        <v>#DIV/0!</v>
      </c>
      <c r="AK977" s="3">
        <f>IF(DEGREES(ACOS(SIN(RADIANS(G977))*SIN(RADIANS(E974))+COS(RADIANS(G977))*COS(RADIANS(E974))*COS(RADIANS(AK964))))&gt;90,0,$F$4*$F$5/E973^2*(SIN(RADIANS(G977))*SIN(RADIANS(E974))+COS(RADIANS(G977))*COS(RADIANS(E974))*COS(RADIANS(AK964))))</f>
        <v>0</v>
      </c>
      <c r="AL977" s="3">
        <f>IF(DEGREES(ACOS(SIN(RADIANS(G977))*SIN(RADIANS(E974))+COS(RADIANS(G977))*COS(RADIANS(E974))*COS(RADIANS(AL964))))&gt;90,0,$F$4*$F$5/E973^2*(SIN(RADIANS(G977))*SIN(RADIANS(E974))+COS(RADIANS(G977))*COS(RADIANS(E974))*COS(RADIANS(AL964))))</f>
        <v>0</v>
      </c>
      <c r="AM977" s="3">
        <f>IF(DEGREES(ACOS(SIN(RADIANS(G977))*SIN(RADIANS(E974))+COS(RADIANS(G977))*COS(RADIANS(E974))*COS(RADIANS(AM964))))&gt;90,0,$F$4*$F$5/E973^2*(SIN(RADIANS(G977))*SIN(RADIANS(E974))+COS(RADIANS(G977))*COS(RADIANS(E974))*COS(RADIANS(AM964))))</f>
        <v>0</v>
      </c>
      <c r="AN977" s="3">
        <f>IF(DEGREES(ACOS(SIN(RADIANS(G977))*SIN(RADIANS(E974))+COS(RADIANS(G977))*COS(RADIANS(E974))*COS(RADIANS(AN964))))&gt;90,0,$F$4*$F$5/E973^2*(SIN(RADIANS(G977))*SIN(RADIANS(E974))+COS(RADIANS(G977))*COS(RADIANS(E974))*COS(RADIANS(AN964))))</f>
        <v>0</v>
      </c>
      <c r="AO977" s="3">
        <f>IF(DEGREES(ACOS(SIN(RADIANS(G977))*SIN(RADIANS(E974))+COS(RADIANS(G977))*COS(RADIANS(E974))*COS(RADIANS(AO964))))&gt;90,0,$F$4*$F$5/E973^2*(SIN(RADIANS(G977))*SIN(RADIANS(E974))+COS(RADIANS(G977))*COS(RADIANS(E974))*COS(RADIANS(AO964))))</f>
        <v>0</v>
      </c>
      <c r="AP977" s="3">
        <f>IF(DEGREES(ACOS(SIN(RADIANS(G977))*SIN(RADIANS(E974))+COS(RADIANS(G977))*COS(RADIANS(E974))*COS(RADIANS(AP964))))&gt;90,0,$F$4*$F$5/E973^2*(SIN(RADIANS(G977))*SIN(RADIANS(E974))+COS(RADIANS(G977))*COS(RADIANS(E974))*COS(RADIANS(AP964))))</f>
        <v>0</v>
      </c>
      <c r="AQ977" s="3">
        <f>IF(DEGREES(ACOS(SIN(RADIANS(G977))*SIN(RADIANS(E974))+COS(RADIANS(G977))*COS(RADIANS(E974))*COS(RADIANS(AQ964))))&gt;90,0,$F$4*$F$5/E973^2*(SIN(RADIANS(G977))*SIN(RADIANS(E974))+COS(RADIANS(G977))*COS(RADIANS(E974))*COS(RADIANS(AQ964))))</f>
        <v>0</v>
      </c>
      <c r="AR977" s="3">
        <f>IF(DEGREES(ACOS(SIN(RADIANS(G977))*SIN(RADIANS(E974))+COS(RADIANS(G977))*COS(RADIANS(E974))*COS(RADIANS(AR964))))&gt;90,0,$F$4*$F$5/E973^2*(SIN(RADIANS(G977))*SIN(RADIANS(E974))+COS(RADIANS(G977))*COS(RADIANS(E974))*COS(RADIANS(AR964))))</f>
        <v>0</v>
      </c>
    </row>
    <row r="978" spans="2:44" ht="15.75" customHeight="1" x14ac:dyDescent="0.2">
      <c r="G978" s="3">
        <v>-30</v>
      </c>
      <c r="I978" s="3">
        <f>IF(DEGREES(ACOS(SIN(RADIANS(G978))*SIN(RADIANS(E974))+COS(RADIANS(G978))*COS(RADIANS(E974))*COS(RADIANS(I964))))&gt;90,0,$F$4*$F$5/E973^2*(SIN(RADIANS(G978))*SIN(RADIANS(E974))+COS(RADIANS(G978))*COS(RADIANS(E974))*COS(RADIANS(I964))))</f>
        <v>0</v>
      </c>
      <c r="J978" s="3">
        <f>IF(DEGREES(ACOS(SIN(RADIANS(G978))*SIN(RADIANS(E974))+COS(RADIANS(G978))*COS(RADIANS(E974))*COS(RADIANS(J964))))&gt;90,0,$F$4*$F$5/E973^2*(SIN(RADIANS(G978))*SIN(RADIANS(E974))+COS(RADIANS(G978))*COS(RADIANS(E974))*COS(RADIANS(J964))))</f>
        <v>0</v>
      </c>
      <c r="K978" s="3">
        <f>IF(DEGREES(ACOS(SIN(RADIANS(G978))*SIN(RADIANS(E974))+COS(RADIANS(G978))*COS(RADIANS(E974))*COS(RADIANS(K964))))&gt;90,0,$F$4*$F$5/E973^2*(SIN(RADIANS(G978))*SIN(RADIANS(E974))+COS(RADIANS(G978))*COS(RADIANS(E974))*COS(RADIANS(K964))))</f>
        <v>0</v>
      </c>
      <c r="L978" s="3">
        <f>IF(DEGREES(ACOS(SIN(RADIANS(G978))*SIN(RADIANS(E974))+COS(RADIANS(G978))*COS(RADIANS(E974))*COS(RADIANS(L964))))&gt;90,0,$F$4*$F$5/E973^2*(SIN(RADIANS(G978))*SIN(RADIANS(E974))+COS(RADIANS(G978))*COS(RADIANS(E974))*COS(RADIANS(L964))))</f>
        <v>0</v>
      </c>
      <c r="M978" s="3">
        <f>IF(DEGREES(ACOS(SIN(RADIANS(G978))*SIN(RADIANS(E974))+COS(RADIANS(G978))*COS(RADIANS(E974))*COS(RADIANS(M964))))&gt;90,0,$F$4*$F$5/E973^2*(SIN(RADIANS(G978))*SIN(RADIANS(E974))+COS(RADIANS(G978))*COS(RADIANS(E974))*COS(RADIANS(M964))))</f>
        <v>0</v>
      </c>
      <c r="N978" s="3">
        <f>IF(DEGREES(ACOS(SIN(RADIANS(G978))*SIN(RADIANS(E974))+COS(RADIANS(G978))*COS(RADIANS(E974))*COS(RADIANS(N964))))&gt;90,0,$F$4*$F$5/E973^2*(SIN(RADIANS(G978))*SIN(RADIANS(E974))+COS(RADIANS(G978))*COS(RADIANS(E974))*COS(RADIANS(N964))))</f>
        <v>0</v>
      </c>
      <c r="O978" s="3">
        <f>IF(DEGREES(ACOS(SIN(RADIANS(G978))*SIN(RADIANS(E974))+COS(RADIANS(G978))*COS(RADIANS(E974))*COS(RADIANS(O964))))&gt;90,0,$F$4*$F$5/E973^2*(SIN(RADIANS(G978))*SIN(RADIANS(E974))+COS(RADIANS(G978))*COS(RADIANS(E974))*COS(RADIANS(O964))))</f>
        <v>0</v>
      </c>
      <c r="P978" s="3">
        <f>IF(DEGREES(ACOS(SIN(RADIANS(G978))*SIN(RADIANS(E974))+COS(RADIANS(G978))*COS(RADIANS(E974))*COS(RADIANS(P964))))&gt;90,0,$F$4*$F$5/E973^2*(SIN(RADIANS(G978))*SIN(RADIANS(E974))+COS(RADIANS(G978))*COS(RADIANS(E974))*COS(RADIANS(P964))))</f>
        <v>0</v>
      </c>
      <c r="Q978" s="3">
        <f>IF(DEGREES(ACOS(SIN(RADIANS(G978))*SIN(RADIANS(E974))+COS(RADIANS(G978))*COS(RADIANS(E974))*COS(RADIANS(Q964))))&gt;90,0,$F$4*$F$5/E973^2*(SIN(RADIANS(G978))*SIN(RADIANS(E974))+COS(RADIANS(G978))*COS(RADIANS(E974))*COS(RADIANS(Q964))))</f>
        <v>0</v>
      </c>
      <c r="R978" s="3" t="e">
        <f>IF(DEGREES(ACOS(SIN(RADIANS(G978))*SIN(RADIANS(E974))+COS(RADIANS(G978))*COS(RADIANS(E974))*COS(RADIANS(R964))))&gt;90,0,$F$4*$F$5/E973^2*(SIN(RADIANS(G978))*SIN(RADIANS(E974))+COS(RADIANS(G978))*COS(RADIANS(E974))*COS(RADIANS(R964))))</f>
        <v>#DIV/0!</v>
      </c>
      <c r="S978" s="3" t="e">
        <f>IF(DEGREES(ACOS(SIN(RADIANS(G978))*SIN(RADIANS(E974))+COS(RADIANS(G978))*COS(RADIANS(E974))*COS(RADIANS(S964))))&gt;90,0,$F$4*$F$5/E973^2*(SIN(RADIANS(G978))*SIN(RADIANS(E974))+COS(RADIANS(G978))*COS(RADIANS(E974))*COS(RADIANS(S964))))</f>
        <v>#DIV/0!</v>
      </c>
      <c r="T978" s="3" t="e">
        <f>IF(DEGREES(ACOS(SIN(RADIANS(G978))*SIN(RADIANS(E974))+COS(RADIANS(G978))*COS(RADIANS(E974))*COS(RADIANS(T964))))&gt;90,0,$F$4*$F$5/E973^2*(SIN(RADIANS(G978))*SIN(RADIANS(E974))+COS(RADIANS(G978))*COS(RADIANS(E974))*COS(RADIANS(T964))))</f>
        <v>#DIV/0!</v>
      </c>
      <c r="U978" s="3" t="e">
        <f>IF(DEGREES(ACOS(SIN(RADIANS(G978))*SIN(RADIANS(E974))+COS(RADIANS(G978))*COS(RADIANS(E974))*COS(RADIANS(U964))))&gt;90,0,$F$4*$F$5/E973^2*(SIN(RADIANS(G978))*SIN(RADIANS(E974))+COS(RADIANS(G978))*COS(RADIANS(E974))*COS(RADIANS(U964))))</f>
        <v>#DIV/0!</v>
      </c>
      <c r="V978" s="3" t="e">
        <f>IF(DEGREES(ACOS(SIN(RADIANS(G978))*SIN(RADIANS(E974))+COS(RADIANS(G978))*COS(RADIANS(E974))*COS(RADIANS(V964))))&gt;90,0,$F$4*$F$5/E973^2*(SIN(RADIANS(G978))*SIN(RADIANS(E974))+COS(RADIANS(G978))*COS(RADIANS(E974))*COS(RADIANS(V964))))</f>
        <v>#DIV/0!</v>
      </c>
      <c r="W978" s="3" t="e">
        <f>IF(DEGREES(ACOS(SIN(RADIANS(G978))*SIN(RADIANS(E974))+COS(RADIANS(G978))*COS(RADIANS(E974))*COS(RADIANS(W964))))&gt;90,0,$F$4*$F$5/E973^2*(SIN(RADIANS(G978))*SIN(RADIANS(E974))+COS(RADIANS(G978))*COS(RADIANS(E974))*COS(RADIANS(W964))))</f>
        <v>#DIV/0!</v>
      </c>
      <c r="X978" s="3" t="e">
        <f>IF(DEGREES(ACOS(SIN(RADIANS(G978))*SIN(RADIANS(E974))+COS(RADIANS(G978))*COS(RADIANS(E974))*COS(RADIANS(X964))))&gt;90,0,$F$4*$F$5/E973^2*(SIN(RADIANS(G978))*SIN(RADIANS(E974))+COS(RADIANS(G978))*COS(RADIANS(E974))*COS(RADIANS(X964))))</f>
        <v>#DIV/0!</v>
      </c>
      <c r="Y978" s="3" t="e">
        <f>IF(DEGREES(ACOS(SIN(RADIANS(G978))*SIN(RADIANS(E974))+COS(RADIANS(G978))*COS(RADIANS(E974))*COS(RADIANS(Y964))))&gt;90,0,$F$4*$F$5/E973^2*(SIN(RADIANS(G978))*SIN(RADIANS(E974))+COS(RADIANS(G978))*COS(RADIANS(E974))*COS(RADIANS(Y964))))</f>
        <v>#DIV/0!</v>
      </c>
      <c r="Z978" s="3" t="e">
        <f>IF(DEGREES(ACOS(SIN(RADIANS(G978))*SIN(RADIANS(E974))+COS(RADIANS(G978))*COS(RADIANS(E974))*COS(RADIANS(Z964))))&gt;90,0,$F$4*$F$5/E973^2*(SIN(RADIANS(G978))*SIN(RADIANS(E974))+COS(RADIANS(G978))*COS(RADIANS(E974))*COS(RADIANS(Z964))))</f>
        <v>#DIV/0!</v>
      </c>
      <c r="AA978" s="3" t="e">
        <f>IF(DEGREES(ACOS(SIN(RADIANS(G978))*SIN(RADIANS(E974))+COS(RADIANS(G978))*COS(RADIANS(E974))*COS(RADIANS(AA964))))&gt;90,0,$F$4*$F$5/E973^2*(SIN(RADIANS(G978))*SIN(RADIANS(E974))+COS(RADIANS(G978))*COS(RADIANS(E974))*COS(RADIANS(AA964))))</f>
        <v>#DIV/0!</v>
      </c>
      <c r="AB978" s="3" t="e">
        <f>IF(DEGREES(ACOS(SIN(RADIANS(G978))*SIN(RADIANS(E974))+COS(RADIANS(G978))*COS(RADIANS(E974))*COS(RADIANS(AB964))))&gt;90,0,$F$4*$F$5/E973^2*(SIN(RADIANS(G978))*SIN(RADIANS(E974))+COS(RADIANS(G978))*COS(RADIANS(E974))*COS(RADIANS(AB964))))</f>
        <v>#DIV/0!</v>
      </c>
      <c r="AC978" s="3" t="e">
        <f>IF(DEGREES(ACOS(SIN(RADIANS(G978))*SIN(RADIANS(E974))+COS(RADIANS(G978))*COS(RADIANS(E974))*COS(RADIANS(AC964))))&gt;90,0,$F$4*$F$5/E973^2*(SIN(RADIANS(G978))*SIN(RADIANS(E974))+COS(RADIANS(G978))*COS(RADIANS(E974))*COS(RADIANS(AC964))))</f>
        <v>#DIV/0!</v>
      </c>
      <c r="AD978" s="3" t="e">
        <f>IF(DEGREES(ACOS(SIN(RADIANS(G978))*SIN(RADIANS(E974))+COS(RADIANS(G978))*COS(RADIANS(E974))*COS(RADIANS(AD964))))&gt;90,0,$F$4*$F$5/E973^2*(SIN(RADIANS(G978))*SIN(RADIANS(E974))+COS(RADIANS(G978))*COS(RADIANS(E974))*COS(RADIANS(AD964))))</f>
        <v>#DIV/0!</v>
      </c>
      <c r="AE978" s="3" t="e">
        <f>IF(DEGREES(ACOS(SIN(RADIANS(G978))*SIN(RADIANS(E974))+COS(RADIANS(G978))*COS(RADIANS(E974))*COS(RADIANS(AE964))))&gt;90,0,$F$4*$F$5/E973^2*(SIN(RADIANS(G978))*SIN(RADIANS(E974))+COS(RADIANS(G978))*COS(RADIANS(E974))*COS(RADIANS(AE964))))</f>
        <v>#DIV/0!</v>
      </c>
      <c r="AF978" s="3" t="e">
        <f>IF(DEGREES(ACOS(SIN(RADIANS(G978))*SIN(RADIANS(E974))+COS(RADIANS(G978))*COS(RADIANS(E974))*COS(RADIANS(AF964))))&gt;90,0,$F$4*$F$5/E973^2*(SIN(RADIANS(G978))*SIN(RADIANS(E974))+COS(RADIANS(G978))*COS(RADIANS(E974))*COS(RADIANS(AF964))))</f>
        <v>#DIV/0!</v>
      </c>
      <c r="AG978" s="3" t="e">
        <f>IF(DEGREES(ACOS(SIN(RADIANS(G978))*SIN(RADIANS(E974))+COS(RADIANS(G978))*COS(RADIANS(E974))*COS(RADIANS(AG964))))&gt;90,0,$F$4*$F$5/E973^2*(SIN(RADIANS(G978))*SIN(RADIANS(E974))+COS(RADIANS(G978))*COS(RADIANS(E974))*COS(RADIANS(AG964))))</f>
        <v>#DIV/0!</v>
      </c>
      <c r="AH978" s="3" t="e">
        <f>IF(DEGREES(ACOS(SIN(RADIANS(G978))*SIN(RADIANS(E974))+COS(RADIANS(G978))*COS(RADIANS(E974))*COS(RADIANS(AH964))))&gt;90,0,$F$4*$F$5/E973^2*(SIN(RADIANS(G978))*SIN(RADIANS(E974))+COS(RADIANS(G978))*COS(RADIANS(E974))*COS(RADIANS(AH964))))</f>
        <v>#DIV/0!</v>
      </c>
      <c r="AI978" s="3" t="e">
        <f>IF(DEGREES(ACOS(SIN(RADIANS(G978))*SIN(RADIANS(E974))+COS(RADIANS(G978))*COS(RADIANS(E974))*COS(RADIANS(AI964))))&gt;90,0,$F$4*$F$5/E973^2*(SIN(RADIANS(G978))*SIN(RADIANS(E974))+COS(RADIANS(G978))*COS(RADIANS(E974))*COS(RADIANS(AI964))))</f>
        <v>#DIV/0!</v>
      </c>
      <c r="AJ978" s="3" t="e">
        <f>IF(DEGREES(ACOS(SIN(RADIANS(G978))*SIN(RADIANS(E974))+COS(RADIANS(G978))*COS(RADIANS(E974))*COS(RADIANS(AJ964))))&gt;90,0,$F$4*$F$5/E973^2*(SIN(RADIANS(G978))*SIN(RADIANS(E974))+COS(RADIANS(G978))*COS(RADIANS(E974))*COS(RADIANS(AJ964))))</f>
        <v>#DIV/0!</v>
      </c>
      <c r="AK978" s="3">
        <f>IF(DEGREES(ACOS(SIN(RADIANS(G978))*SIN(RADIANS(E974))+COS(RADIANS(G978))*COS(RADIANS(E974))*COS(RADIANS(AK964))))&gt;90,0,$F$4*$F$5/E973^2*(SIN(RADIANS(G978))*SIN(RADIANS(E974))+COS(RADIANS(G978))*COS(RADIANS(E974))*COS(RADIANS(AK964))))</f>
        <v>0</v>
      </c>
      <c r="AL978" s="3">
        <f>IF(DEGREES(ACOS(SIN(RADIANS(G978))*SIN(RADIANS(E974))+COS(RADIANS(G978))*COS(RADIANS(E974))*COS(RADIANS(AL964))))&gt;90,0,$F$4*$F$5/E973^2*(SIN(RADIANS(G978))*SIN(RADIANS(E974))+COS(RADIANS(G978))*COS(RADIANS(E974))*COS(RADIANS(AL964))))</f>
        <v>0</v>
      </c>
      <c r="AM978" s="3">
        <f>IF(DEGREES(ACOS(SIN(RADIANS(G978))*SIN(RADIANS(E974))+COS(RADIANS(G978))*COS(RADIANS(E974))*COS(RADIANS(AM964))))&gt;90,0,$F$4*$F$5/E973^2*(SIN(RADIANS(G978))*SIN(RADIANS(E974))+COS(RADIANS(G978))*COS(RADIANS(E974))*COS(RADIANS(AM964))))</f>
        <v>0</v>
      </c>
      <c r="AN978" s="3">
        <f>IF(DEGREES(ACOS(SIN(RADIANS(G978))*SIN(RADIANS(E974))+COS(RADIANS(G978))*COS(RADIANS(E974))*COS(RADIANS(AN964))))&gt;90,0,$F$4*$F$5/E973^2*(SIN(RADIANS(G978))*SIN(RADIANS(E974))+COS(RADIANS(G978))*COS(RADIANS(E974))*COS(RADIANS(AN964))))</f>
        <v>0</v>
      </c>
      <c r="AO978" s="3">
        <f>IF(DEGREES(ACOS(SIN(RADIANS(G978))*SIN(RADIANS(E974))+COS(RADIANS(G978))*COS(RADIANS(E974))*COS(RADIANS(AO964))))&gt;90,0,$F$4*$F$5/E973^2*(SIN(RADIANS(G978))*SIN(RADIANS(E974))+COS(RADIANS(G978))*COS(RADIANS(E974))*COS(RADIANS(AO964))))</f>
        <v>0</v>
      </c>
      <c r="AP978" s="3">
        <f>IF(DEGREES(ACOS(SIN(RADIANS(G978))*SIN(RADIANS(E974))+COS(RADIANS(G978))*COS(RADIANS(E974))*COS(RADIANS(AP964))))&gt;90,0,$F$4*$F$5/E973^2*(SIN(RADIANS(G978))*SIN(RADIANS(E974))+COS(RADIANS(G978))*COS(RADIANS(E974))*COS(RADIANS(AP964))))</f>
        <v>0</v>
      </c>
      <c r="AQ978" s="3">
        <f>IF(DEGREES(ACOS(SIN(RADIANS(G978))*SIN(RADIANS(E974))+COS(RADIANS(G978))*COS(RADIANS(E974))*COS(RADIANS(AQ964))))&gt;90,0,$F$4*$F$5/E973^2*(SIN(RADIANS(G978))*SIN(RADIANS(E974))+COS(RADIANS(G978))*COS(RADIANS(E974))*COS(RADIANS(AQ964))))</f>
        <v>0</v>
      </c>
      <c r="AR978" s="3">
        <f>IF(DEGREES(ACOS(SIN(RADIANS(G978))*SIN(RADIANS(E974))+COS(RADIANS(G978))*COS(RADIANS(E974))*COS(RADIANS(AR964))))&gt;90,0,$F$4*$F$5/E973^2*(SIN(RADIANS(G978))*SIN(RADIANS(E974))+COS(RADIANS(G978))*COS(RADIANS(E974))*COS(RADIANS(AR964))))</f>
        <v>0</v>
      </c>
    </row>
    <row r="979" spans="2:44" ht="15.75" customHeight="1" x14ac:dyDescent="0.2">
      <c r="G979" s="3">
        <v>-40</v>
      </c>
      <c r="I979" s="3">
        <f>IF(DEGREES(ACOS(SIN(RADIANS(G979))*SIN(RADIANS(E974))+COS(RADIANS(G979))*COS(RADIANS(E974))*COS(RADIANS(I964))))&gt;90,0,$F$4*$F$5/E973^2*(SIN(RADIANS(G979))*SIN(RADIANS(E974))+COS(RADIANS(G979))*COS(RADIANS(E974))*COS(RADIANS(I964))))</f>
        <v>0</v>
      </c>
      <c r="J979" s="3">
        <f>IF(DEGREES(ACOS(SIN(RADIANS(G979))*SIN(RADIANS(E974))+COS(RADIANS(G979))*COS(RADIANS(E974))*COS(RADIANS(J964))))&gt;90,0,$F$4*$F$5/E973^2*(SIN(RADIANS(G979))*SIN(RADIANS(E974))+COS(RADIANS(G979))*COS(RADIANS(E974))*COS(RADIANS(J964))))</f>
        <v>0</v>
      </c>
      <c r="K979" s="3">
        <f>IF(DEGREES(ACOS(SIN(RADIANS(G979))*SIN(RADIANS(E974))+COS(RADIANS(G979))*COS(RADIANS(E974))*COS(RADIANS(K964))))&gt;90,0,$F$4*$F$5/E973^2*(SIN(RADIANS(G979))*SIN(RADIANS(E974))+COS(RADIANS(G979))*COS(RADIANS(E974))*COS(RADIANS(K964))))</f>
        <v>0</v>
      </c>
      <c r="L979" s="3">
        <f>IF(DEGREES(ACOS(SIN(RADIANS(G979))*SIN(RADIANS(E974))+COS(RADIANS(G979))*COS(RADIANS(E974))*COS(RADIANS(L964))))&gt;90,0,$F$4*$F$5/E973^2*(SIN(RADIANS(G979))*SIN(RADIANS(E974))+COS(RADIANS(G979))*COS(RADIANS(E974))*COS(RADIANS(L964))))</f>
        <v>0</v>
      </c>
      <c r="M979" s="3">
        <f>IF(DEGREES(ACOS(SIN(RADIANS(G979))*SIN(RADIANS(E974))+COS(RADIANS(G979))*COS(RADIANS(E974))*COS(RADIANS(M964))))&gt;90,0,$F$4*$F$5/E973^2*(SIN(RADIANS(G979))*SIN(RADIANS(E974))+COS(RADIANS(G979))*COS(RADIANS(E974))*COS(RADIANS(M964))))</f>
        <v>0</v>
      </c>
      <c r="N979" s="3">
        <f>IF(DEGREES(ACOS(SIN(RADIANS(G979))*SIN(RADIANS(E974))+COS(RADIANS(G979))*COS(RADIANS(E974))*COS(RADIANS(N964))))&gt;90,0,$F$4*$F$5/E973^2*(SIN(RADIANS(G979))*SIN(RADIANS(E974))+COS(RADIANS(G979))*COS(RADIANS(E974))*COS(RADIANS(N964))))</f>
        <v>0</v>
      </c>
      <c r="O979" s="3">
        <f>IF(DEGREES(ACOS(SIN(RADIANS(G979))*SIN(RADIANS(E974))+COS(RADIANS(G979))*COS(RADIANS(E974))*COS(RADIANS(O964))))&gt;90,0,$F$4*$F$5/E973^2*(SIN(RADIANS(G979))*SIN(RADIANS(E974))+COS(RADIANS(G979))*COS(RADIANS(E974))*COS(RADIANS(O964))))</f>
        <v>0</v>
      </c>
      <c r="P979" s="3">
        <f>IF(DEGREES(ACOS(SIN(RADIANS(G979))*SIN(RADIANS(E974))+COS(RADIANS(G979))*COS(RADIANS(E974))*COS(RADIANS(P964))))&gt;90,0,$F$4*$F$5/E973^2*(SIN(RADIANS(G979))*SIN(RADIANS(E974))+COS(RADIANS(G979))*COS(RADIANS(E974))*COS(RADIANS(P964))))</f>
        <v>0</v>
      </c>
      <c r="Q979" s="3">
        <f>IF(DEGREES(ACOS(SIN(RADIANS(G979))*SIN(RADIANS(E974))+COS(RADIANS(G979))*COS(RADIANS(E974))*COS(RADIANS(Q964))))&gt;90,0,$F$4*$F$5/E973^2*(SIN(RADIANS(G979))*SIN(RADIANS(E974))+COS(RADIANS(G979))*COS(RADIANS(E974))*COS(RADIANS(Q964))))</f>
        <v>0</v>
      </c>
      <c r="R979" s="3" t="e">
        <f>IF(DEGREES(ACOS(SIN(RADIANS(G979))*SIN(RADIANS(E974))+COS(RADIANS(G979))*COS(RADIANS(E974))*COS(RADIANS(R964))))&gt;90,0,$F$4*$F$5/E973^2*(SIN(RADIANS(G979))*SIN(RADIANS(E974))+COS(RADIANS(G979))*COS(RADIANS(E974))*COS(RADIANS(R964))))</f>
        <v>#DIV/0!</v>
      </c>
      <c r="S979" s="3" t="e">
        <f>IF(DEGREES(ACOS(SIN(RADIANS(G979))*SIN(RADIANS(E974))+COS(RADIANS(G979))*COS(RADIANS(E974))*COS(RADIANS(S964))))&gt;90,0,$F$4*$F$5/E973^2*(SIN(RADIANS(G979))*SIN(RADIANS(E974))+COS(RADIANS(G979))*COS(RADIANS(E974))*COS(RADIANS(S964))))</f>
        <v>#DIV/0!</v>
      </c>
      <c r="T979" s="3" t="e">
        <f>IF(DEGREES(ACOS(SIN(RADIANS(G979))*SIN(RADIANS(E974))+COS(RADIANS(G979))*COS(RADIANS(E974))*COS(RADIANS(T964))))&gt;90,0,$F$4*$F$5/E973^2*(SIN(RADIANS(G979))*SIN(RADIANS(E974))+COS(RADIANS(G979))*COS(RADIANS(E974))*COS(RADIANS(T964))))</f>
        <v>#DIV/0!</v>
      </c>
      <c r="U979" s="3" t="e">
        <f>IF(DEGREES(ACOS(SIN(RADIANS(G979))*SIN(RADIANS(E974))+COS(RADIANS(G979))*COS(RADIANS(E974))*COS(RADIANS(U964))))&gt;90,0,$F$4*$F$5/E973^2*(SIN(RADIANS(G979))*SIN(RADIANS(E974))+COS(RADIANS(G979))*COS(RADIANS(E974))*COS(RADIANS(U964))))</f>
        <v>#DIV/0!</v>
      </c>
      <c r="V979" s="3" t="e">
        <f>IF(DEGREES(ACOS(SIN(RADIANS(G979))*SIN(RADIANS(E974))+COS(RADIANS(G979))*COS(RADIANS(E974))*COS(RADIANS(V964))))&gt;90,0,$F$4*$F$5/E973^2*(SIN(RADIANS(G979))*SIN(RADIANS(E974))+COS(RADIANS(G979))*COS(RADIANS(E974))*COS(RADIANS(V964))))</f>
        <v>#DIV/0!</v>
      </c>
      <c r="W979" s="3" t="e">
        <f>IF(DEGREES(ACOS(SIN(RADIANS(G979))*SIN(RADIANS(E974))+COS(RADIANS(G979))*COS(RADIANS(E974))*COS(RADIANS(W964))))&gt;90,0,$F$4*$F$5/E973^2*(SIN(RADIANS(G979))*SIN(RADIANS(E974))+COS(RADIANS(G979))*COS(RADIANS(E974))*COS(RADIANS(W964))))</f>
        <v>#DIV/0!</v>
      </c>
      <c r="X979" s="3" t="e">
        <f>IF(DEGREES(ACOS(SIN(RADIANS(G979))*SIN(RADIANS(E974))+COS(RADIANS(G979))*COS(RADIANS(E974))*COS(RADIANS(X964))))&gt;90,0,$F$4*$F$5/E973^2*(SIN(RADIANS(G979))*SIN(RADIANS(E974))+COS(RADIANS(G979))*COS(RADIANS(E974))*COS(RADIANS(X964))))</f>
        <v>#DIV/0!</v>
      </c>
      <c r="Y979" s="3" t="e">
        <f>IF(DEGREES(ACOS(SIN(RADIANS(G979))*SIN(RADIANS(E974))+COS(RADIANS(G979))*COS(RADIANS(E974))*COS(RADIANS(Y964))))&gt;90,0,$F$4*$F$5/E973^2*(SIN(RADIANS(G979))*SIN(RADIANS(E974))+COS(RADIANS(G979))*COS(RADIANS(E974))*COS(RADIANS(Y964))))</f>
        <v>#DIV/0!</v>
      </c>
      <c r="Z979" s="3" t="e">
        <f>IF(DEGREES(ACOS(SIN(RADIANS(G979))*SIN(RADIANS(E974))+COS(RADIANS(G979))*COS(RADIANS(E974))*COS(RADIANS(Z964))))&gt;90,0,$F$4*$F$5/E973^2*(SIN(RADIANS(G979))*SIN(RADIANS(E974))+COS(RADIANS(G979))*COS(RADIANS(E974))*COS(RADIANS(Z964))))</f>
        <v>#DIV/0!</v>
      </c>
      <c r="AA979" s="3" t="e">
        <f>IF(DEGREES(ACOS(SIN(RADIANS(G979))*SIN(RADIANS(E974))+COS(RADIANS(G979))*COS(RADIANS(E974))*COS(RADIANS(AA964))))&gt;90,0,$F$4*$F$5/E973^2*(SIN(RADIANS(G979))*SIN(RADIANS(E974))+COS(RADIANS(G979))*COS(RADIANS(E974))*COS(RADIANS(AA964))))</f>
        <v>#DIV/0!</v>
      </c>
      <c r="AB979" s="3" t="e">
        <f>IF(DEGREES(ACOS(SIN(RADIANS(G979))*SIN(RADIANS(E974))+COS(RADIANS(G979))*COS(RADIANS(E974))*COS(RADIANS(AB964))))&gt;90,0,$F$4*$F$5/E973^2*(SIN(RADIANS(G979))*SIN(RADIANS(E974))+COS(RADIANS(G979))*COS(RADIANS(E974))*COS(RADIANS(AB964))))</f>
        <v>#DIV/0!</v>
      </c>
      <c r="AC979" s="3" t="e">
        <f>IF(DEGREES(ACOS(SIN(RADIANS(G979))*SIN(RADIANS(E974))+COS(RADIANS(G979))*COS(RADIANS(E974))*COS(RADIANS(AC964))))&gt;90,0,$F$4*$F$5/E973^2*(SIN(RADIANS(G979))*SIN(RADIANS(E974))+COS(RADIANS(G979))*COS(RADIANS(E974))*COS(RADIANS(AC964))))</f>
        <v>#DIV/0!</v>
      </c>
      <c r="AD979" s="3" t="e">
        <f>IF(DEGREES(ACOS(SIN(RADIANS(G979))*SIN(RADIANS(E974))+COS(RADIANS(G979))*COS(RADIANS(E974))*COS(RADIANS(AD964))))&gt;90,0,$F$4*$F$5/E973^2*(SIN(RADIANS(G979))*SIN(RADIANS(E974))+COS(RADIANS(G979))*COS(RADIANS(E974))*COS(RADIANS(AD964))))</f>
        <v>#DIV/0!</v>
      </c>
      <c r="AE979" s="3" t="e">
        <f>IF(DEGREES(ACOS(SIN(RADIANS(G979))*SIN(RADIANS(E974))+COS(RADIANS(G979))*COS(RADIANS(E974))*COS(RADIANS(AE964))))&gt;90,0,$F$4*$F$5/E973^2*(SIN(RADIANS(G979))*SIN(RADIANS(E974))+COS(RADIANS(G979))*COS(RADIANS(E974))*COS(RADIANS(AE964))))</f>
        <v>#DIV/0!</v>
      </c>
      <c r="AF979" s="3" t="e">
        <f>IF(DEGREES(ACOS(SIN(RADIANS(G979))*SIN(RADIANS(E974))+COS(RADIANS(G979))*COS(RADIANS(E974))*COS(RADIANS(AF964))))&gt;90,0,$F$4*$F$5/E973^2*(SIN(RADIANS(G979))*SIN(RADIANS(E974))+COS(RADIANS(G979))*COS(RADIANS(E974))*COS(RADIANS(AF964))))</f>
        <v>#DIV/0!</v>
      </c>
      <c r="AG979" s="3" t="e">
        <f>IF(DEGREES(ACOS(SIN(RADIANS(G979))*SIN(RADIANS(E974))+COS(RADIANS(G979))*COS(RADIANS(E974))*COS(RADIANS(AG964))))&gt;90,0,$F$4*$F$5/E973^2*(SIN(RADIANS(G979))*SIN(RADIANS(E974))+COS(RADIANS(G979))*COS(RADIANS(E974))*COS(RADIANS(AG964))))</f>
        <v>#DIV/0!</v>
      </c>
      <c r="AH979" s="3" t="e">
        <f>IF(DEGREES(ACOS(SIN(RADIANS(G979))*SIN(RADIANS(E974))+COS(RADIANS(G979))*COS(RADIANS(E974))*COS(RADIANS(AH964))))&gt;90,0,$F$4*$F$5/E973^2*(SIN(RADIANS(G979))*SIN(RADIANS(E974))+COS(RADIANS(G979))*COS(RADIANS(E974))*COS(RADIANS(AH964))))</f>
        <v>#DIV/0!</v>
      </c>
      <c r="AI979" s="3" t="e">
        <f>IF(DEGREES(ACOS(SIN(RADIANS(G979))*SIN(RADIANS(E974))+COS(RADIANS(G979))*COS(RADIANS(E974))*COS(RADIANS(AI964))))&gt;90,0,$F$4*$F$5/E973^2*(SIN(RADIANS(G979))*SIN(RADIANS(E974))+COS(RADIANS(G979))*COS(RADIANS(E974))*COS(RADIANS(AI964))))</f>
        <v>#DIV/0!</v>
      </c>
      <c r="AJ979" s="3" t="e">
        <f>IF(DEGREES(ACOS(SIN(RADIANS(G979))*SIN(RADIANS(E974))+COS(RADIANS(G979))*COS(RADIANS(E974))*COS(RADIANS(AJ964))))&gt;90,0,$F$4*$F$5/E973^2*(SIN(RADIANS(G979))*SIN(RADIANS(E974))+COS(RADIANS(G979))*COS(RADIANS(E974))*COS(RADIANS(AJ964))))</f>
        <v>#DIV/0!</v>
      </c>
      <c r="AK979" s="3">
        <f>IF(DEGREES(ACOS(SIN(RADIANS(G979))*SIN(RADIANS(E974))+COS(RADIANS(G979))*COS(RADIANS(E974))*COS(RADIANS(AK964))))&gt;90,0,$F$4*$F$5/E973^2*(SIN(RADIANS(G979))*SIN(RADIANS(E974))+COS(RADIANS(G979))*COS(RADIANS(E974))*COS(RADIANS(AK964))))</f>
        <v>0</v>
      </c>
      <c r="AL979" s="3">
        <f>IF(DEGREES(ACOS(SIN(RADIANS(G979))*SIN(RADIANS(E974))+COS(RADIANS(G979))*COS(RADIANS(E974))*COS(RADIANS(AL964))))&gt;90,0,$F$4*$F$5/E973^2*(SIN(RADIANS(G979))*SIN(RADIANS(E974))+COS(RADIANS(G979))*COS(RADIANS(E974))*COS(RADIANS(AL964))))</f>
        <v>0</v>
      </c>
      <c r="AM979" s="3">
        <f>IF(DEGREES(ACOS(SIN(RADIANS(G979))*SIN(RADIANS(E974))+COS(RADIANS(G979))*COS(RADIANS(E974))*COS(RADIANS(AM964))))&gt;90,0,$F$4*$F$5/E973^2*(SIN(RADIANS(G979))*SIN(RADIANS(E974))+COS(RADIANS(G979))*COS(RADIANS(E974))*COS(RADIANS(AM964))))</f>
        <v>0</v>
      </c>
      <c r="AN979" s="3">
        <f>IF(DEGREES(ACOS(SIN(RADIANS(G979))*SIN(RADIANS(E974))+COS(RADIANS(G979))*COS(RADIANS(E974))*COS(RADIANS(AN964))))&gt;90,0,$F$4*$F$5/E973^2*(SIN(RADIANS(G979))*SIN(RADIANS(E974))+COS(RADIANS(G979))*COS(RADIANS(E974))*COS(RADIANS(AN964))))</f>
        <v>0</v>
      </c>
      <c r="AO979" s="3">
        <f>IF(DEGREES(ACOS(SIN(RADIANS(G979))*SIN(RADIANS(E974))+COS(RADIANS(G979))*COS(RADIANS(E974))*COS(RADIANS(AO964))))&gt;90,0,$F$4*$F$5/E973^2*(SIN(RADIANS(G979))*SIN(RADIANS(E974))+COS(RADIANS(G979))*COS(RADIANS(E974))*COS(RADIANS(AO964))))</f>
        <v>0</v>
      </c>
      <c r="AP979" s="3">
        <f>IF(DEGREES(ACOS(SIN(RADIANS(G979))*SIN(RADIANS(E974))+COS(RADIANS(G979))*COS(RADIANS(E974))*COS(RADIANS(AP964))))&gt;90,0,$F$4*$F$5/E973^2*(SIN(RADIANS(G979))*SIN(RADIANS(E974))+COS(RADIANS(G979))*COS(RADIANS(E974))*COS(RADIANS(AP964))))</f>
        <v>0</v>
      </c>
      <c r="AQ979" s="3">
        <f>IF(DEGREES(ACOS(SIN(RADIANS(G979))*SIN(RADIANS(E974))+COS(RADIANS(G979))*COS(RADIANS(E974))*COS(RADIANS(AQ964))))&gt;90,0,$F$4*$F$5/E973^2*(SIN(RADIANS(G979))*SIN(RADIANS(E974))+COS(RADIANS(G979))*COS(RADIANS(E974))*COS(RADIANS(AQ964))))</f>
        <v>0</v>
      </c>
      <c r="AR979" s="3">
        <f>IF(DEGREES(ACOS(SIN(RADIANS(G979))*SIN(RADIANS(E974))+COS(RADIANS(G979))*COS(RADIANS(E974))*COS(RADIANS(AR964))))&gt;90,0,$F$4*$F$5/E973^2*(SIN(RADIANS(G979))*SIN(RADIANS(E974))+COS(RADIANS(G979))*COS(RADIANS(E974))*COS(RADIANS(AR964))))</f>
        <v>0</v>
      </c>
    </row>
    <row r="980" spans="2:44" ht="15.75" customHeight="1" x14ac:dyDescent="0.2">
      <c r="G980" s="3">
        <v>-50</v>
      </c>
      <c r="I980" s="3">
        <f>IF(DEGREES(ACOS(SIN(RADIANS(G980))*SIN(RADIANS(E974))+COS(RADIANS(G980))*COS(RADIANS(E974))*COS(RADIANS(I964))))&gt;90,0,$F$4*$F$5/E973^2*(SIN(RADIANS(G980))*SIN(RADIANS(E974))+COS(RADIANS(G980))*COS(RADIANS(E974))*COS(RADIANS(I964))))</f>
        <v>0</v>
      </c>
      <c r="J980" s="3">
        <f>IF(DEGREES(ACOS(SIN(RADIANS(G980))*SIN(RADIANS(E974))+COS(RADIANS(G980))*COS(RADIANS(E974))*COS(RADIANS(J964))))&gt;90,0,$F$4*$F$5/E973^2*(SIN(RADIANS(G980))*SIN(RADIANS(E974))+COS(RADIANS(G980))*COS(RADIANS(E974))*COS(RADIANS(J964))))</f>
        <v>0</v>
      </c>
      <c r="K980" s="3">
        <f>IF(DEGREES(ACOS(SIN(RADIANS(G980))*SIN(RADIANS(E974))+COS(RADIANS(G980))*COS(RADIANS(E974))*COS(RADIANS(K964))))&gt;90,0,$F$4*$F$5/E973^2*(SIN(RADIANS(G980))*SIN(RADIANS(E974))+COS(RADIANS(G980))*COS(RADIANS(E974))*COS(RADIANS(K964))))</f>
        <v>0</v>
      </c>
      <c r="L980" s="3">
        <f>IF(DEGREES(ACOS(SIN(RADIANS(G980))*SIN(RADIANS(E974))+COS(RADIANS(G980))*COS(RADIANS(E974))*COS(RADIANS(L964))))&gt;90,0,$F$4*$F$5/E973^2*(SIN(RADIANS(G980))*SIN(RADIANS(E974))+COS(RADIANS(G980))*COS(RADIANS(E974))*COS(RADIANS(L964))))</f>
        <v>0</v>
      </c>
      <c r="M980" s="3">
        <f>IF(DEGREES(ACOS(SIN(RADIANS(G980))*SIN(RADIANS(E974))+COS(RADIANS(G980))*COS(RADIANS(E974))*COS(RADIANS(M964))))&gt;90,0,$F$4*$F$5/E973^2*(SIN(RADIANS(G980))*SIN(RADIANS(E974))+COS(RADIANS(G980))*COS(RADIANS(E974))*COS(RADIANS(M964))))</f>
        <v>0</v>
      </c>
      <c r="N980" s="3">
        <f>IF(DEGREES(ACOS(SIN(RADIANS(G980))*SIN(RADIANS(E974))+COS(RADIANS(G980))*COS(RADIANS(E974))*COS(RADIANS(N964))))&gt;90,0,$F$4*$F$5/E973^2*(SIN(RADIANS(G980))*SIN(RADIANS(E974))+COS(RADIANS(G980))*COS(RADIANS(E974))*COS(RADIANS(N964))))</f>
        <v>0</v>
      </c>
      <c r="O980" s="3">
        <f>IF(DEGREES(ACOS(SIN(RADIANS(G980))*SIN(RADIANS(E974))+COS(RADIANS(G980))*COS(RADIANS(E974))*COS(RADIANS(O964))))&gt;90,0,$F$4*$F$5/E973^2*(SIN(RADIANS(G980))*SIN(RADIANS(E974))+COS(RADIANS(G980))*COS(RADIANS(E974))*COS(RADIANS(O964))))</f>
        <v>0</v>
      </c>
      <c r="P980" s="3">
        <f>IF(DEGREES(ACOS(SIN(RADIANS(G980))*SIN(RADIANS(E974))+COS(RADIANS(G980))*COS(RADIANS(E974))*COS(RADIANS(P964))))&gt;90,0,$F$4*$F$5/E973^2*(SIN(RADIANS(G980))*SIN(RADIANS(E974))+COS(RADIANS(G980))*COS(RADIANS(E974))*COS(RADIANS(P964))))</f>
        <v>0</v>
      </c>
      <c r="Q980" s="3">
        <f>IF(DEGREES(ACOS(SIN(RADIANS(G980))*SIN(RADIANS(E974))+COS(RADIANS(G980))*COS(RADIANS(E974))*COS(RADIANS(Q964))))&gt;90,0,$F$4*$F$5/E973^2*(SIN(RADIANS(G980))*SIN(RADIANS(E974))+COS(RADIANS(G980))*COS(RADIANS(E974))*COS(RADIANS(Q964))))</f>
        <v>0</v>
      </c>
      <c r="R980" s="3" t="e">
        <f>IF(DEGREES(ACOS(SIN(RADIANS(G980))*SIN(RADIANS(E974))+COS(RADIANS(G980))*COS(RADIANS(E974))*COS(RADIANS(R964))))&gt;90,0,$F$4*$F$5/E973^2*(SIN(RADIANS(G980))*SIN(RADIANS(E974))+COS(RADIANS(G980))*COS(RADIANS(E974))*COS(RADIANS(R964))))</f>
        <v>#DIV/0!</v>
      </c>
      <c r="S980" s="3" t="e">
        <f>IF(DEGREES(ACOS(SIN(RADIANS(G980))*SIN(RADIANS(E974))+COS(RADIANS(G980))*COS(RADIANS(E974))*COS(RADIANS(S964))))&gt;90,0,$F$4*$F$5/E973^2*(SIN(RADIANS(G980))*SIN(RADIANS(E974))+COS(RADIANS(G980))*COS(RADIANS(E974))*COS(RADIANS(S964))))</f>
        <v>#DIV/0!</v>
      </c>
      <c r="T980" s="3" t="e">
        <f>IF(DEGREES(ACOS(SIN(RADIANS(G980))*SIN(RADIANS(E974))+COS(RADIANS(G980))*COS(RADIANS(E974))*COS(RADIANS(T964))))&gt;90,0,$F$4*$F$5/E973^2*(SIN(RADIANS(G980))*SIN(RADIANS(E974))+COS(RADIANS(G980))*COS(RADIANS(E974))*COS(RADIANS(T964))))</f>
        <v>#DIV/0!</v>
      </c>
      <c r="U980" s="3" t="e">
        <f>IF(DEGREES(ACOS(SIN(RADIANS(G980))*SIN(RADIANS(E974))+COS(RADIANS(G980))*COS(RADIANS(E974))*COS(RADIANS(U964))))&gt;90,0,$F$4*$F$5/E973^2*(SIN(RADIANS(G980))*SIN(RADIANS(E974))+COS(RADIANS(G980))*COS(RADIANS(E974))*COS(RADIANS(U964))))</f>
        <v>#DIV/0!</v>
      </c>
      <c r="V980" s="3" t="e">
        <f>IF(DEGREES(ACOS(SIN(RADIANS(G980))*SIN(RADIANS(E974))+COS(RADIANS(G980))*COS(RADIANS(E974))*COS(RADIANS(V964))))&gt;90,0,$F$4*$F$5/E973^2*(SIN(RADIANS(G980))*SIN(RADIANS(E974))+COS(RADIANS(G980))*COS(RADIANS(E974))*COS(RADIANS(V964))))</f>
        <v>#DIV/0!</v>
      </c>
      <c r="W980" s="3" t="e">
        <f>IF(DEGREES(ACOS(SIN(RADIANS(G980))*SIN(RADIANS(E974))+COS(RADIANS(G980))*COS(RADIANS(E974))*COS(RADIANS(W964))))&gt;90,0,$F$4*$F$5/E973^2*(SIN(RADIANS(G980))*SIN(RADIANS(E974))+COS(RADIANS(G980))*COS(RADIANS(E974))*COS(RADIANS(W964))))</f>
        <v>#DIV/0!</v>
      </c>
      <c r="X980" s="3" t="e">
        <f>IF(DEGREES(ACOS(SIN(RADIANS(G980))*SIN(RADIANS(E974))+COS(RADIANS(G980))*COS(RADIANS(E974))*COS(RADIANS(X964))))&gt;90,0,$F$4*$F$5/E973^2*(SIN(RADIANS(G980))*SIN(RADIANS(E974))+COS(RADIANS(G980))*COS(RADIANS(E974))*COS(RADIANS(X964))))</f>
        <v>#DIV/0!</v>
      </c>
      <c r="Y980" s="3" t="e">
        <f>IF(DEGREES(ACOS(SIN(RADIANS(G980))*SIN(RADIANS(E974))+COS(RADIANS(G980))*COS(RADIANS(E974))*COS(RADIANS(Y964))))&gt;90,0,$F$4*$F$5/E973^2*(SIN(RADIANS(G980))*SIN(RADIANS(E974))+COS(RADIANS(G980))*COS(RADIANS(E974))*COS(RADIANS(Y964))))</f>
        <v>#DIV/0!</v>
      </c>
      <c r="Z980" s="3" t="e">
        <f>IF(DEGREES(ACOS(SIN(RADIANS(G980))*SIN(RADIANS(E974))+COS(RADIANS(G980))*COS(RADIANS(E974))*COS(RADIANS(Z964))))&gt;90,0,$F$4*$F$5/E973^2*(SIN(RADIANS(G980))*SIN(RADIANS(E974))+COS(RADIANS(G980))*COS(RADIANS(E974))*COS(RADIANS(Z964))))</f>
        <v>#DIV/0!</v>
      </c>
      <c r="AA980" s="3" t="e">
        <f>IF(DEGREES(ACOS(SIN(RADIANS(G980))*SIN(RADIANS(E974))+COS(RADIANS(G980))*COS(RADIANS(E974))*COS(RADIANS(AA964))))&gt;90,0,$F$4*$F$5/E973^2*(SIN(RADIANS(G980))*SIN(RADIANS(E974))+COS(RADIANS(G980))*COS(RADIANS(E974))*COS(RADIANS(AA964))))</f>
        <v>#DIV/0!</v>
      </c>
      <c r="AB980" s="3" t="e">
        <f>IF(DEGREES(ACOS(SIN(RADIANS(G980))*SIN(RADIANS(E974))+COS(RADIANS(G980))*COS(RADIANS(E974))*COS(RADIANS(AB964))))&gt;90,0,$F$4*$F$5/E973^2*(SIN(RADIANS(G980))*SIN(RADIANS(E974))+COS(RADIANS(G980))*COS(RADIANS(E974))*COS(RADIANS(AB964))))</f>
        <v>#DIV/0!</v>
      </c>
      <c r="AC980" s="3" t="e">
        <f>IF(DEGREES(ACOS(SIN(RADIANS(G980))*SIN(RADIANS(E974))+COS(RADIANS(G980))*COS(RADIANS(E974))*COS(RADIANS(AC964))))&gt;90,0,$F$4*$F$5/E973^2*(SIN(RADIANS(G980))*SIN(RADIANS(E974))+COS(RADIANS(G980))*COS(RADIANS(E974))*COS(RADIANS(AC964))))</f>
        <v>#DIV/0!</v>
      </c>
      <c r="AD980" s="3" t="e">
        <f>IF(DEGREES(ACOS(SIN(RADIANS(G980))*SIN(RADIANS(E974))+COS(RADIANS(G980))*COS(RADIANS(E974))*COS(RADIANS(AD964))))&gt;90,0,$F$4*$F$5/E973^2*(SIN(RADIANS(G980))*SIN(RADIANS(E974))+COS(RADIANS(G980))*COS(RADIANS(E974))*COS(RADIANS(AD964))))</f>
        <v>#DIV/0!</v>
      </c>
      <c r="AE980" s="3" t="e">
        <f>IF(DEGREES(ACOS(SIN(RADIANS(G980))*SIN(RADIANS(E974))+COS(RADIANS(G980))*COS(RADIANS(E974))*COS(RADIANS(AE964))))&gt;90,0,$F$4*$F$5/E973^2*(SIN(RADIANS(G980))*SIN(RADIANS(E974))+COS(RADIANS(G980))*COS(RADIANS(E974))*COS(RADIANS(AE964))))</f>
        <v>#DIV/0!</v>
      </c>
      <c r="AF980" s="3" t="e">
        <f>IF(DEGREES(ACOS(SIN(RADIANS(G980))*SIN(RADIANS(E974))+COS(RADIANS(G980))*COS(RADIANS(E974))*COS(RADIANS(AF964))))&gt;90,0,$F$4*$F$5/E973^2*(SIN(RADIANS(G980))*SIN(RADIANS(E974))+COS(RADIANS(G980))*COS(RADIANS(E974))*COS(RADIANS(AF964))))</f>
        <v>#DIV/0!</v>
      </c>
      <c r="AG980" s="3" t="e">
        <f>IF(DEGREES(ACOS(SIN(RADIANS(G980))*SIN(RADIANS(E974))+COS(RADIANS(G980))*COS(RADIANS(E974))*COS(RADIANS(AG964))))&gt;90,0,$F$4*$F$5/E973^2*(SIN(RADIANS(G980))*SIN(RADIANS(E974))+COS(RADIANS(G980))*COS(RADIANS(E974))*COS(RADIANS(AG964))))</f>
        <v>#DIV/0!</v>
      </c>
      <c r="AH980" s="3" t="e">
        <f>IF(DEGREES(ACOS(SIN(RADIANS(G980))*SIN(RADIANS(E974))+COS(RADIANS(G980))*COS(RADIANS(E974))*COS(RADIANS(AH964))))&gt;90,0,$F$4*$F$5/E973^2*(SIN(RADIANS(G980))*SIN(RADIANS(E974))+COS(RADIANS(G980))*COS(RADIANS(E974))*COS(RADIANS(AH964))))</f>
        <v>#DIV/0!</v>
      </c>
      <c r="AI980" s="3" t="e">
        <f>IF(DEGREES(ACOS(SIN(RADIANS(G980))*SIN(RADIANS(E974))+COS(RADIANS(G980))*COS(RADIANS(E974))*COS(RADIANS(AI964))))&gt;90,0,$F$4*$F$5/E973^2*(SIN(RADIANS(G980))*SIN(RADIANS(E974))+COS(RADIANS(G980))*COS(RADIANS(E974))*COS(RADIANS(AI964))))</f>
        <v>#DIV/0!</v>
      </c>
      <c r="AJ980" s="3" t="e">
        <f>IF(DEGREES(ACOS(SIN(RADIANS(G980))*SIN(RADIANS(E974))+COS(RADIANS(G980))*COS(RADIANS(E974))*COS(RADIANS(AJ964))))&gt;90,0,$F$4*$F$5/E973^2*(SIN(RADIANS(G980))*SIN(RADIANS(E974))+COS(RADIANS(G980))*COS(RADIANS(E974))*COS(RADIANS(AJ964))))</f>
        <v>#DIV/0!</v>
      </c>
      <c r="AK980" s="3">
        <f>IF(DEGREES(ACOS(SIN(RADIANS(G980))*SIN(RADIANS(E974))+COS(RADIANS(G980))*COS(RADIANS(E974))*COS(RADIANS(AK964))))&gt;90,0,$F$4*$F$5/E973^2*(SIN(RADIANS(G980))*SIN(RADIANS(E974))+COS(RADIANS(G980))*COS(RADIANS(E974))*COS(RADIANS(AK964))))</f>
        <v>0</v>
      </c>
      <c r="AL980" s="3">
        <f>IF(DEGREES(ACOS(SIN(RADIANS(G980))*SIN(RADIANS(E974))+COS(RADIANS(G980))*COS(RADIANS(E974))*COS(RADIANS(AL964))))&gt;90,0,$F$4*$F$5/E973^2*(SIN(RADIANS(G980))*SIN(RADIANS(E974))+COS(RADIANS(G980))*COS(RADIANS(E974))*COS(RADIANS(AL964))))</f>
        <v>0</v>
      </c>
      <c r="AM980" s="3">
        <f>IF(DEGREES(ACOS(SIN(RADIANS(G980))*SIN(RADIANS(E974))+COS(RADIANS(G980))*COS(RADIANS(E974))*COS(RADIANS(AM964))))&gt;90,0,$F$4*$F$5/E973^2*(SIN(RADIANS(G980))*SIN(RADIANS(E974))+COS(RADIANS(G980))*COS(RADIANS(E974))*COS(RADIANS(AM964))))</f>
        <v>0</v>
      </c>
      <c r="AN980" s="3">
        <f>IF(DEGREES(ACOS(SIN(RADIANS(G980))*SIN(RADIANS(E974))+COS(RADIANS(G980))*COS(RADIANS(E974))*COS(RADIANS(AN964))))&gt;90,0,$F$4*$F$5/E973^2*(SIN(RADIANS(G980))*SIN(RADIANS(E974))+COS(RADIANS(G980))*COS(RADIANS(E974))*COS(RADIANS(AN964))))</f>
        <v>0</v>
      </c>
      <c r="AO980" s="3">
        <f>IF(DEGREES(ACOS(SIN(RADIANS(G980))*SIN(RADIANS(E974))+COS(RADIANS(G980))*COS(RADIANS(E974))*COS(RADIANS(AO964))))&gt;90,0,$F$4*$F$5/E973^2*(SIN(RADIANS(G980))*SIN(RADIANS(E974))+COS(RADIANS(G980))*COS(RADIANS(E974))*COS(RADIANS(AO964))))</f>
        <v>0</v>
      </c>
      <c r="AP980" s="3">
        <f>IF(DEGREES(ACOS(SIN(RADIANS(G980))*SIN(RADIANS(E974))+COS(RADIANS(G980))*COS(RADIANS(E974))*COS(RADIANS(AP964))))&gt;90,0,$F$4*$F$5/E973^2*(SIN(RADIANS(G980))*SIN(RADIANS(E974))+COS(RADIANS(G980))*COS(RADIANS(E974))*COS(RADIANS(AP964))))</f>
        <v>0</v>
      </c>
      <c r="AQ980" s="3">
        <f>IF(DEGREES(ACOS(SIN(RADIANS(G980))*SIN(RADIANS(E974))+COS(RADIANS(G980))*COS(RADIANS(E974))*COS(RADIANS(AQ964))))&gt;90,0,$F$4*$F$5/E973^2*(SIN(RADIANS(G980))*SIN(RADIANS(E974))+COS(RADIANS(G980))*COS(RADIANS(E974))*COS(RADIANS(AQ964))))</f>
        <v>0</v>
      </c>
      <c r="AR980" s="3">
        <f>IF(DEGREES(ACOS(SIN(RADIANS(G980))*SIN(RADIANS(E974))+COS(RADIANS(G980))*COS(RADIANS(E974))*COS(RADIANS(AR964))))&gt;90,0,$F$4*$F$5/E973^2*(SIN(RADIANS(G980))*SIN(RADIANS(E974))+COS(RADIANS(G980))*COS(RADIANS(E974))*COS(RADIANS(AR964))))</f>
        <v>0</v>
      </c>
    </row>
    <row r="981" spans="2:44" ht="15.75" customHeight="1" x14ac:dyDescent="0.2">
      <c r="G981" s="3">
        <v>-60</v>
      </c>
      <c r="I981" s="3">
        <f>IF(DEGREES(ACOS(SIN(RADIANS(G981))*SIN(RADIANS(E974))+COS(RADIANS(G981))*COS(RADIANS(E974))*COS(RADIANS(I964))))&gt;90,0,$F$4*$F$5/E973^2*(SIN(RADIANS(G981))*SIN(RADIANS(E974))+COS(RADIANS(G981))*COS(RADIANS(E974))*COS(RADIANS(I964))))</f>
        <v>0</v>
      </c>
      <c r="J981" s="3">
        <f>IF(DEGREES(ACOS(SIN(RADIANS(G981))*SIN(RADIANS(E974))+COS(RADIANS(G981))*COS(RADIANS(E974))*COS(RADIANS(J964))))&gt;90,0,$F$4*$F$5/E973^2*(SIN(RADIANS(G981))*SIN(RADIANS(E974))+COS(RADIANS(G981))*COS(RADIANS(E974))*COS(RADIANS(J964))))</f>
        <v>0</v>
      </c>
      <c r="K981" s="3">
        <f>IF(DEGREES(ACOS(SIN(RADIANS(G981))*SIN(RADIANS(E974))+COS(RADIANS(G981))*COS(RADIANS(E974))*COS(RADIANS(K964))))&gt;90,0,$F$4*$F$5/E973^2*(SIN(RADIANS(G981))*SIN(RADIANS(E974))+COS(RADIANS(G981))*COS(RADIANS(E974))*COS(RADIANS(K964))))</f>
        <v>0</v>
      </c>
      <c r="L981" s="3">
        <f>IF(DEGREES(ACOS(SIN(RADIANS(G981))*SIN(RADIANS(E974))+COS(RADIANS(G981))*COS(RADIANS(E974))*COS(RADIANS(L964))))&gt;90,0,$F$4*$F$5/E973^2*(SIN(RADIANS(G981))*SIN(RADIANS(E974))+COS(RADIANS(G981))*COS(RADIANS(E974))*COS(RADIANS(L964))))</f>
        <v>0</v>
      </c>
      <c r="M981" s="3">
        <f>IF(DEGREES(ACOS(SIN(RADIANS(G981))*SIN(RADIANS(E974))+COS(RADIANS(G981))*COS(RADIANS(E974))*COS(RADIANS(M964))))&gt;90,0,$F$4*$F$5/E973^2*(SIN(RADIANS(G981))*SIN(RADIANS(E974))+COS(RADIANS(G981))*COS(RADIANS(E974))*COS(RADIANS(M964))))</f>
        <v>0</v>
      </c>
      <c r="N981" s="3">
        <f>IF(DEGREES(ACOS(SIN(RADIANS(G981))*SIN(RADIANS(E974))+COS(RADIANS(G981))*COS(RADIANS(E974))*COS(RADIANS(N964))))&gt;90,0,$F$4*$F$5/E973^2*(SIN(RADIANS(G981))*SIN(RADIANS(E974))+COS(RADIANS(G981))*COS(RADIANS(E974))*COS(RADIANS(N964))))</f>
        <v>0</v>
      </c>
      <c r="O981" s="3">
        <f>IF(DEGREES(ACOS(SIN(RADIANS(G981))*SIN(RADIANS(E974))+COS(RADIANS(G981))*COS(RADIANS(E974))*COS(RADIANS(O964))))&gt;90,0,$F$4*$F$5/E973^2*(SIN(RADIANS(G981))*SIN(RADIANS(E974))+COS(RADIANS(G981))*COS(RADIANS(E974))*COS(RADIANS(O964))))</f>
        <v>0</v>
      </c>
      <c r="P981" s="3">
        <f>IF(DEGREES(ACOS(SIN(RADIANS(G981))*SIN(RADIANS(E974))+COS(RADIANS(G981))*COS(RADIANS(E974))*COS(RADIANS(P964))))&gt;90,0,$F$4*$F$5/E973^2*(SIN(RADIANS(G981))*SIN(RADIANS(E974))+COS(RADIANS(G981))*COS(RADIANS(E974))*COS(RADIANS(P964))))</f>
        <v>0</v>
      </c>
      <c r="Q981" s="3">
        <f>IF(DEGREES(ACOS(SIN(RADIANS(G981))*SIN(RADIANS(E974))+COS(RADIANS(G981))*COS(RADIANS(E974))*COS(RADIANS(Q964))))&gt;90,0,$F$4*$F$5/E973^2*(SIN(RADIANS(G981))*SIN(RADIANS(E974))+COS(RADIANS(G981))*COS(RADIANS(E974))*COS(RADIANS(Q964))))</f>
        <v>0</v>
      </c>
      <c r="R981" s="3" t="e">
        <f>IF(DEGREES(ACOS(SIN(RADIANS(G981))*SIN(RADIANS(E974))+COS(RADIANS(G981))*COS(RADIANS(E974))*COS(RADIANS(R964))))&gt;90,0,$F$4*$F$5/E973^2*(SIN(RADIANS(G981))*SIN(RADIANS(E974))+COS(RADIANS(G981))*COS(RADIANS(E974))*COS(RADIANS(R964))))</f>
        <v>#DIV/0!</v>
      </c>
      <c r="S981" s="3" t="e">
        <f>IF(DEGREES(ACOS(SIN(RADIANS(G981))*SIN(RADIANS(E974))+COS(RADIANS(G981))*COS(RADIANS(E974))*COS(RADIANS(S964))))&gt;90,0,$F$4*$F$5/E973^2*(SIN(RADIANS(G981))*SIN(RADIANS(E974))+COS(RADIANS(G981))*COS(RADIANS(E974))*COS(RADIANS(S964))))</f>
        <v>#DIV/0!</v>
      </c>
      <c r="T981" s="3" t="e">
        <f>IF(DEGREES(ACOS(SIN(RADIANS(G981))*SIN(RADIANS(E974))+COS(RADIANS(G981))*COS(RADIANS(E974))*COS(RADIANS(T964))))&gt;90,0,$F$4*$F$5/E973^2*(SIN(RADIANS(G981))*SIN(RADIANS(E974))+COS(RADIANS(G981))*COS(RADIANS(E974))*COS(RADIANS(T964))))</f>
        <v>#DIV/0!</v>
      </c>
      <c r="U981" s="3" t="e">
        <f>IF(DEGREES(ACOS(SIN(RADIANS(G981))*SIN(RADIANS(E974))+COS(RADIANS(G981))*COS(RADIANS(E974))*COS(RADIANS(U964))))&gt;90,0,$F$4*$F$5/E973^2*(SIN(RADIANS(G981))*SIN(RADIANS(E974))+COS(RADIANS(G981))*COS(RADIANS(E974))*COS(RADIANS(U964))))</f>
        <v>#DIV/0!</v>
      </c>
      <c r="V981" s="3" t="e">
        <f>IF(DEGREES(ACOS(SIN(RADIANS(G981))*SIN(RADIANS(E974))+COS(RADIANS(G981))*COS(RADIANS(E974))*COS(RADIANS(V964))))&gt;90,0,$F$4*$F$5/E973^2*(SIN(RADIANS(G981))*SIN(RADIANS(E974))+COS(RADIANS(G981))*COS(RADIANS(E974))*COS(RADIANS(V964))))</f>
        <v>#DIV/0!</v>
      </c>
      <c r="W981" s="3" t="e">
        <f>IF(DEGREES(ACOS(SIN(RADIANS(G981))*SIN(RADIANS(E974))+COS(RADIANS(G981))*COS(RADIANS(E974))*COS(RADIANS(W964))))&gt;90,0,$F$4*$F$5/E973^2*(SIN(RADIANS(G981))*SIN(RADIANS(E974))+COS(RADIANS(G981))*COS(RADIANS(E974))*COS(RADIANS(W964))))</f>
        <v>#DIV/0!</v>
      </c>
      <c r="X981" s="3" t="e">
        <f>IF(DEGREES(ACOS(SIN(RADIANS(G981))*SIN(RADIANS(E974))+COS(RADIANS(G981))*COS(RADIANS(E974))*COS(RADIANS(X964))))&gt;90,0,$F$4*$F$5/E973^2*(SIN(RADIANS(G981))*SIN(RADIANS(E974))+COS(RADIANS(G981))*COS(RADIANS(E974))*COS(RADIANS(X964))))</f>
        <v>#DIV/0!</v>
      </c>
      <c r="Y981" s="3" t="e">
        <f>IF(DEGREES(ACOS(SIN(RADIANS(G981))*SIN(RADIANS(E974))+COS(RADIANS(G981))*COS(RADIANS(E974))*COS(RADIANS(Y964))))&gt;90,0,$F$4*$F$5/E973^2*(SIN(RADIANS(G981))*SIN(RADIANS(E974))+COS(RADIANS(G981))*COS(RADIANS(E974))*COS(RADIANS(Y964))))</f>
        <v>#DIV/0!</v>
      </c>
      <c r="Z981" s="3" t="e">
        <f>IF(DEGREES(ACOS(SIN(RADIANS(G981))*SIN(RADIANS(E974))+COS(RADIANS(G981))*COS(RADIANS(E974))*COS(RADIANS(Z964))))&gt;90,0,$F$4*$F$5/E973^2*(SIN(RADIANS(G981))*SIN(RADIANS(E974))+COS(RADIANS(G981))*COS(RADIANS(E974))*COS(RADIANS(Z964))))</f>
        <v>#DIV/0!</v>
      </c>
      <c r="AA981" s="3" t="e">
        <f>IF(DEGREES(ACOS(SIN(RADIANS(G981))*SIN(RADIANS(E974))+COS(RADIANS(G981))*COS(RADIANS(E974))*COS(RADIANS(AA964))))&gt;90,0,$F$4*$F$5/E973^2*(SIN(RADIANS(G981))*SIN(RADIANS(E974))+COS(RADIANS(G981))*COS(RADIANS(E974))*COS(RADIANS(AA964))))</f>
        <v>#DIV/0!</v>
      </c>
      <c r="AB981" s="3" t="e">
        <f>IF(DEGREES(ACOS(SIN(RADIANS(G981))*SIN(RADIANS(E974))+COS(RADIANS(G981))*COS(RADIANS(E974))*COS(RADIANS(AB964))))&gt;90,0,$F$4*$F$5/E973^2*(SIN(RADIANS(G981))*SIN(RADIANS(E974))+COS(RADIANS(G981))*COS(RADIANS(E974))*COS(RADIANS(AB964))))</f>
        <v>#DIV/0!</v>
      </c>
      <c r="AC981" s="3" t="e">
        <f>IF(DEGREES(ACOS(SIN(RADIANS(G981))*SIN(RADIANS(E974))+COS(RADIANS(G981))*COS(RADIANS(E974))*COS(RADIANS(AC964))))&gt;90,0,$F$4*$F$5/E973^2*(SIN(RADIANS(G981))*SIN(RADIANS(E974))+COS(RADIANS(G981))*COS(RADIANS(E974))*COS(RADIANS(AC964))))</f>
        <v>#DIV/0!</v>
      </c>
      <c r="AD981" s="3" t="e">
        <f>IF(DEGREES(ACOS(SIN(RADIANS(G981))*SIN(RADIANS(E974))+COS(RADIANS(G981))*COS(RADIANS(E974))*COS(RADIANS(AD964))))&gt;90,0,$F$4*$F$5/E973^2*(SIN(RADIANS(G981))*SIN(RADIANS(E974))+COS(RADIANS(G981))*COS(RADIANS(E974))*COS(RADIANS(AD964))))</f>
        <v>#DIV/0!</v>
      </c>
      <c r="AE981" s="3" t="e">
        <f>IF(DEGREES(ACOS(SIN(RADIANS(G981))*SIN(RADIANS(E974))+COS(RADIANS(G981))*COS(RADIANS(E974))*COS(RADIANS(AE964))))&gt;90,0,$F$4*$F$5/E973^2*(SIN(RADIANS(G981))*SIN(RADIANS(E974))+COS(RADIANS(G981))*COS(RADIANS(E974))*COS(RADIANS(AE964))))</f>
        <v>#DIV/0!</v>
      </c>
      <c r="AF981" s="3" t="e">
        <f>IF(DEGREES(ACOS(SIN(RADIANS(G981))*SIN(RADIANS(E974))+COS(RADIANS(G981))*COS(RADIANS(E974))*COS(RADIANS(AF964))))&gt;90,0,$F$4*$F$5/E973^2*(SIN(RADIANS(G981))*SIN(RADIANS(E974))+COS(RADIANS(G981))*COS(RADIANS(E974))*COS(RADIANS(AF964))))</f>
        <v>#DIV/0!</v>
      </c>
      <c r="AG981" s="3" t="e">
        <f>IF(DEGREES(ACOS(SIN(RADIANS(G981))*SIN(RADIANS(E974))+COS(RADIANS(G981))*COS(RADIANS(E974))*COS(RADIANS(AG964))))&gt;90,0,$F$4*$F$5/E973^2*(SIN(RADIANS(G981))*SIN(RADIANS(E974))+COS(RADIANS(G981))*COS(RADIANS(E974))*COS(RADIANS(AG964))))</f>
        <v>#DIV/0!</v>
      </c>
      <c r="AH981" s="3" t="e">
        <f>IF(DEGREES(ACOS(SIN(RADIANS(G981))*SIN(RADIANS(E974))+COS(RADIANS(G981))*COS(RADIANS(E974))*COS(RADIANS(AH964))))&gt;90,0,$F$4*$F$5/E973^2*(SIN(RADIANS(G981))*SIN(RADIANS(E974))+COS(RADIANS(G981))*COS(RADIANS(E974))*COS(RADIANS(AH964))))</f>
        <v>#DIV/0!</v>
      </c>
      <c r="AI981" s="3" t="e">
        <f>IF(DEGREES(ACOS(SIN(RADIANS(G981))*SIN(RADIANS(E974))+COS(RADIANS(G981))*COS(RADIANS(E974))*COS(RADIANS(AI964))))&gt;90,0,$F$4*$F$5/E973^2*(SIN(RADIANS(G981))*SIN(RADIANS(E974))+COS(RADIANS(G981))*COS(RADIANS(E974))*COS(RADIANS(AI964))))</f>
        <v>#DIV/0!</v>
      </c>
      <c r="AJ981" s="3" t="e">
        <f>IF(DEGREES(ACOS(SIN(RADIANS(G981))*SIN(RADIANS(E974))+COS(RADIANS(G981))*COS(RADIANS(E974))*COS(RADIANS(AJ964))))&gt;90,0,$F$4*$F$5/E973^2*(SIN(RADIANS(G981))*SIN(RADIANS(E974))+COS(RADIANS(G981))*COS(RADIANS(E974))*COS(RADIANS(AJ964))))</f>
        <v>#DIV/0!</v>
      </c>
      <c r="AK981" s="3">
        <f>IF(DEGREES(ACOS(SIN(RADIANS(G981))*SIN(RADIANS(E974))+COS(RADIANS(G981))*COS(RADIANS(E974))*COS(RADIANS(AK964))))&gt;90,0,$F$4*$F$5/E973^2*(SIN(RADIANS(G981))*SIN(RADIANS(E974))+COS(RADIANS(G981))*COS(RADIANS(E974))*COS(RADIANS(AK964))))</f>
        <v>0</v>
      </c>
      <c r="AL981" s="3">
        <f>IF(DEGREES(ACOS(SIN(RADIANS(G981))*SIN(RADIANS(E974))+COS(RADIANS(G981))*COS(RADIANS(E974))*COS(RADIANS(AL964))))&gt;90,0,$F$4*$F$5/E973^2*(SIN(RADIANS(G981))*SIN(RADIANS(E974))+COS(RADIANS(G981))*COS(RADIANS(E974))*COS(RADIANS(AL964))))</f>
        <v>0</v>
      </c>
      <c r="AM981" s="3">
        <f>IF(DEGREES(ACOS(SIN(RADIANS(G981))*SIN(RADIANS(E974))+COS(RADIANS(G981))*COS(RADIANS(E974))*COS(RADIANS(AM964))))&gt;90,0,$F$4*$F$5/E973^2*(SIN(RADIANS(G981))*SIN(RADIANS(E974))+COS(RADIANS(G981))*COS(RADIANS(E974))*COS(RADIANS(AM964))))</f>
        <v>0</v>
      </c>
      <c r="AN981" s="3">
        <f>IF(DEGREES(ACOS(SIN(RADIANS(G981))*SIN(RADIANS(E974))+COS(RADIANS(G981))*COS(RADIANS(E974))*COS(RADIANS(AN964))))&gt;90,0,$F$4*$F$5/E973^2*(SIN(RADIANS(G981))*SIN(RADIANS(E974))+COS(RADIANS(G981))*COS(RADIANS(E974))*COS(RADIANS(AN964))))</f>
        <v>0</v>
      </c>
      <c r="AO981" s="3">
        <f>IF(DEGREES(ACOS(SIN(RADIANS(G981))*SIN(RADIANS(E974))+COS(RADIANS(G981))*COS(RADIANS(E974))*COS(RADIANS(AO964))))&gt;90,0,$F$4*$F$5/E973^2*(SIN(RADIANS(G981))*SIN(RADIANS(E974))+COS(RADIANS(G981))*COS(RADIANS(E974))*COS(RADIANS(AO964))))</f>
        <v>0</v>
      </c>
      <c r="AP981" s="3">
        <f>IF(DEGREES(ACOS(SIN(RADIANS(G981))*SIN(RADIANS(E974))+COS(RADIANS(G981))*COS(RADIANS(E974))*COS(RADIANS(AP964))))&gt;90,0,$F$4*$F$5/E973^2*(SIN(RADIANS(G981))*SIN(RADIANS(E974))+COS(RADIANS(G981))*COS(RADIANS(E974))*COS(RADIANS(AP964))))</f>
        <v>0</v>
      </c>
      <c r="AQ981" s="3">
        <f>IF(DEGREES(ACOS(SIN(RADIANS(G981))*SIN(RADIANS(E974))+COS(RADIANS(G981))*COS(RADIANS(E974))*COS(RADIANS(AQ964))))&gt;90,0,$F$4*$F$5/E973^2*(SIN(RADIANS(G981))*SIN(RADIANS(E974))+COS(RADIANS(G981))*COS(RADIANS(E974))*COS(RADIANS(AQ964))))</f>
        <v>0</v>
      </c>
      <c r="AR981" s="3">
        <f>IF(DEGREES(ACOS(SIN(RADIANS(G981))*SIN(RADIANS(E974))+COS(RADIANS(G981))*COS(RADIANS(E974))*COS(RADIANS(AR964))))&gt;90,0,$F$4*$F$5/E973^2*(SIN(RADIANS(G981))*SIN(RADIANS(E974))+COS(RADIANS(G981))*COS(RADIANS(E974))*COS(RADIANS(AR964))))</f>
        <v>0</v>
      </c>
    </row>
    <row r="982" spans="2:44" ht="15.75" customHeight="1" x14ac:dyDescent="0.2">
      <c r="G982" s="3">
        <v>-70</v>
      </c>
      <c r="I982" s="3">
        <f>IF(DEGREES(ACOS(SIN(RADIANS(G982))*SIN(RADIANS(E974))+COS(RADIANS(G982))*COS(RADIANS(E974))*COS(RADIANS(I964))))&gt;90,0,$F$4*$F$5/E973^2*(SIN(RADIANS(G982))*SIN(RADIANS(E974))+COS(RADIANS(G982))*COS(RADIANS(E974))*COS(RADIANS(I964))))</f>
        <v>0</v>
      </c>
      <c r="J982" s="3">
        <f>IF(DEGREES(ACOS(SIN(RADIANS(G982))*SIN(RADIANS(E974))+COS(RADIANS(G982))*COS(RADIANS(E974))*COS(RADIANS(J964))))&gt;90,0,$F$4*$F$5/E973^2*(SIN(RADIANS(G982))*SIN(RADIANS(E974))+COS(RADIANS(G982))*COS(RADIANS(E974))*COS(RADIANS(J964))))</f>
        <v>0</v>
      </c>
      <c r="K982" s="3">
        <f>IF(DEGREES(ACOS(SIN(RADIANS(G982))*SIN(RADIANS(E974))+COS(RADIANS(G982))*COS(RADIANS(E974))*COS(RADIANS(K964))))&gt;90,0,$F$4*$F$5/E973^2*(SIN(RADIANS(G982))*SIN(RADIANS(E974))+COS(RADIANS(G982))*COS(RADIANS(E974))*COS(RADIANS(K964))))</f>
        <v>0</v>
      </c>
      <c r="L982" s="3">
        <f>IF(DEGREES(ACOS(SIN(RADIANS(G982))*SIN(RADIANS(E974))+COS(RADIANS(G982))*COS(RADIANS(E974))*COS(RADIANS(L964))))&gt;90,0,$F$4*$F$5/E973^2*(SIN(RADIANS(G982))*SIN(RADIANS(E974))+COS(RADIANS(G982))*COS(RADIANS(E974))*COS(RADIANS(L964))))</f>
        <v>0</v>
      </c>
      <c r="M982" s="3">
        <f>IF(DEGREES(ACOS(SIN(RADIANS(G982))*SIN(RADIANS(E974))+COS(RADIANS(G982))*COS(RADIANS(E974))*COS(RADIANS(M964))))&gt;90,0,$F$4*$F$5/E973^2*(SIN(RADIANS(G982))*SIN(RADIANS(E974))+COS(RADIANS(G982))*COS(RADIANS(E974))*COS(RADIANS(M964))))</f>
        <v>0</v>
      </c>
      <c r="N982" s="3">
        <f>IF(DEGREES(ACOS(SIN(RADIANS(G982))*SIN(RADIANS(E974))+COS(RADIANS(G982))*COS(RADIANS(E974))*COS(RADIANS(N964))))&gt;90,0,$F$4*$F$5/E973^2*(SIN(RADIANS(G982))*SIN(RADIANS(E974))+COS(RADIANS(G982))*COS(RADIANS(E974))*COS(RADIANS(N964))))</f>
        <v>0</v>
      </c>
      <c r="O982" s="3">
        <f>IF(DEGREES(ACOS(SIN(RADIANS(G982))*SIN(RADIANS(E974))+COS(RADIANS(G982))*COS(RADIANS(E974))*COS(RADIANS(O964))))&gt;90,0,$F$4*$F$5/E973^2*(SIN(RADIANS(G982))*SIN(RADIANS(E974))+COS(RADIANS(G982))*COS(RADIANS(E974))*COS(RADIANS(O964))))</f>
        <v>0</v>
      </c>
      <c r="P982" s="3">
        <f>IF(DEGREES(ACOS(SIN(RADIANS(G982))*SIN(RADIANS(E974))+COS(RADIANS(G982))*COS(RADIANS(E974))*COS(RADIANS(P964))))&gt;90,0,$F$4*$F$5/E973^2*(SIN(RADIANS(G982))*SIN(RADIANS(E974))+COS(RADIANS(G982))*COS(RADIANS(E974))*COS(RADIANS(P964))))</f>
        <v>0</v>
      </c>
      <c r="Q982" s="3">
        <f>IF(DEGREES(ACOS(SIN(RADIANS(G982))*SIN(RADIANS(E974))+COS(RADIANS(G982))*COS(RADIANS(E974))*COS(RADIANS(Q964))))&gt;90,0,$F$4*$F$5/E973^2*(SIN(RADIANS(G982))*SIN(RADIANS(E974))+COS(RADIANS(G982))*COS(RADIANS(E974))*COS(RADIANS(Q964))))</f>
        <v>0</v>
      </c>
      <c r="R982" s="3" t="e">
        <f>IF(DEGREES(ACOS(SIN(RADIANS(G982))*SIN(RADIANS(E974))+COS(RADIANS(G982))*COS(RADIANS(E974))*COS(RADIANS(R964))))&gt;90,0,$F$4*$F$5/E973^2*(SIN(RADIANS(G982))*SIN(RADIANS(E974))+COS(RADIANS(G982))*COS(RADIANS(E974))*COS(RADIANS(R964))))</f>
        <v>#DIV/0!</v>
      </c>
      <c r="S982" s="3" t="e">
        <f>IF(DEGREES(ACOS(SIN(RADIANS(G982))*SIN(RADIANS(E974))+COS(RADIANS(G982))*COS(RADIANS(E974))*COS(RADIANS(S964))))&gt;90,0,$F$4*$F$5/E973^2*(SIN(RADIANS(G982))*SIN(RADIANS(E974))+COS(RADIANS(G982))*COS(RADIANS(E974))*COS(RADIANS(S964))))</f>
        <v>#DIV/0!</v>
      </c>
      <c r="T982" s="3" t="e">
        <f>IF(DEGREES(ACOS(SIN(RADIANS(G982))*SIN(RADIANS(E974))+COS(RADIANS(G982))*COS(RADIANS(E974))*COS(RADIANS(T964))))&gt;90,0,$F$4*$F$5/E973^2*(SIN(RADIANS(G982))*SIN(RADIANS(E974))+COS(RADIANS(G982))*COS(RADIANS(E974))*COS(RADIANS(T964))))</f>
        <v>#DIV/0!</v>
      </c>
      <c r="U982" s="3" t="e">
        <f>IF(DEGREES(ACOS(SIN(RADIANS(G982))*SIN(RADIANS(E974))+COS(RADIANS(G982))*COS(RADIANS(E974))*COS(RADIANS(U964))))&gt;90,0,$F$4*$F$5/E973^2*(SIN(RADIANS(G982))*SIN(RADIANS(E974))+COS(RADIANS(G982))*COS(RADIANS(E974))*COS(RADIANS(U964))))</f>
        <v>#DIV/0!</v>
      </c>
      <c r="V982" s="3" t="e">
        <f>IF(DEGREES(ACOS(SIN(RADIANS(G982))*SIN(RADIANS(E974))+COS(RADIANS(G982))*COS(RADIANS(E974))*COS(RADIANS(V964))))&gt;90,0,$F$4*$F$5/E973^2*(SIN(RADIANS(G982))*SIN(RADIANS(E974))+COS(RADIANS(G982))*COS(RADIANS(E974))*COS(RADIANS(V964))))</f>
        <v>#DIV/0!</v>
      </c>
      <c r="W982" s="3" t="e">
        <f>IF(DEGREES(ACOS(SIN(RADIANS(G982))*SIN(RADIANS(E974))+COS(RADIANS(G982))*COS(RADIANS(E974))*COS(RADIANS(W964))))&gt;90,0,$F$4*$F$5/E973^2*(SIN(RADIANS(G982))*SIN(RADIANS(E974))+COS(RADIANS(G982))*COS(RADIANS(E974))*COS(RADIANS(W964))))</f>
        <v>#DIV/0!</v>
      </c>
      <c r="X982" s="3" t="e">
        <f>IF(DEGREES(ACOS(SIN(RADIANS(G982))*SIN(RADIANS(E974))+COS(RADIANS(G982))*COS(RADIANS(E974))*COS(RADIANS(X964))))&gt;90,0,$F$4*$F$5/E973^2*(SIN(RADIANS(G982))*SIN(RADIANS(E974))+COS(RADIANS(G982))*COS(RADIANS(E974))*COS(RADIANS(X964))))</f>
        <v>#DIV/0!</v>
      </c>
      <c r="Y982" s="3" t="e">
        <f>IF(DEGREES(ACOS(SIN(RADIANS(G982))*SIN(RADIANS(E974))+COS(RADIANS(G982))*COS(RADIANS(E974))*COS(RADIANS(Y964))))&gt;90,0,$F$4*$F$5/E973^2*(SIN(RADIANS(G982))*SIN(RADIANS(E974))+COS(RADIANS(G982))*COS(RADIANS(E974))*COS(RADIANS(Y964))))</f>
        <v>#DIV/0!</v>
      </c>
      <c r="Z982" s="3" t="e">
        <f>IF(DEGREES(ACOS(SIN(RADIANS(G982))*SIN(RADIANS(E974))+COS(RADIANS(G982))*COS(RADIANS(E974))*COS(RADIANS(Z964))))&gt;90,0,$F$4*$F$5/E973^2*(SIN(RADIANS(G982))*SIN(RADIANS(E974))+COS(RADIANS(G982))*COS(RADIANS(E974))*COS(RADIANS(Z964))))</f>
        <v>#DIV/0!</v>
      </c>
      <c r="AA982" s="3" t="e">
        <f>IF(DEGREES(ACOS(SIN(RADIANS(G982))*SIN(RADIANS(E974))+COS(RADIANS(G982))*COS(RADIANS(E974))*COS(RADIANS(AA964))))&gt;90,0,$F$4*$F$5/E973^2*(SIN(RADIANS(G982))*SIN(RADIANS(E974))+COS(RADIANS(G982))*COS(RADIANS(E974))*COS(RADIANS(AA964))))</f>
        <v>#DIV/0!</v>
      </c>
      <c r="AB982" s="3" t="e">
        <f>IF(DEGREES(ACOS(SIN(RADIANS(G982))*SIN(RADIANS(E974))+COS(RADIANS(G982))*COS(RADIANS(E974))*COS(RADIANS(AB964))))&gt;90,0,$F$4*$F$5/E973^2*(SIN(RADIANS(G982))*SIN(RADIANS(E974))+COS(RADIANS(G982))*COS(RADIANS(E974))*COS(RADIANS(AB964))))</f>
        <v>#DIV/0!</v>
      </c>
      <c r="AC982" s="3" t="e">
        <f>IF(DEGREES(ACOS(SIN(RADIANS(G982))*SIN(RADIANS(E974))+COS(RADIANS(G982))*COS(RADIANS(E974))*COS(RADIANS(AC964))))&gt;90,0,$F$4*$F$5/E973^2*(SIN(RADIANS(G982))*SIN(RADIANS(E974))+COS(RADIANS(G982))*COS(RADIANS(E974))*COS(RADIANS(AC964))))</f>
        <v>#DIV/0!</v>
      </c>
      <c r="AD982" s="3" t="e">
        <f>IF(DEGREES(ACOS(SIN(RADIANS(G982))*SIN(RADIANS(E974))+COS(RADIANS(G982))*COS(RADIANS(E974))*COS(RADIANS(AD964))))&gt;90,0,$F$4*$F$5/E973^2*(SIN(RADIANS(G982))*SIN(RADIANS(E974))+COS(RADIANS(G982))*COS(RADIANS(E974))*COS(RADIANS(AD964))))</f>
        <v>#DIV/0!</v>
      </c>
      <c r="AE982" s="3" t="e">
        <f>IF(DEGREES(ACOS(SIN(RADIANS(G982))*SIN(RADIANS(E974))+COS(RADIANS(G982))*COS(RADIANS(E974))*COS(RADIANS(AE964))))&gt;90,0,$F$4*$F$5/E973^2*(SIN(RADIANS(G982))*SIN(RADIANS(E974))+COS(RADIANS(G982))*COS(RADIANS(E974))*COS(RADIANS(AE964))))</f>
        <v>#DIV/0!</v>
      </c>
      <c r="AF982" s="3" t="e">
        <f>IF(DEGREES(ACOS(SIN(RADIANS(G982))*SIN(RADIANS(E974))+COS(RADIANS(G982))*COS(RADIANS(E974))*COS(RADIANS(AF964))))&gt;90,0,$F$4*$F$5/E973^2*(SIN(RADIANS(G982))*SIN(RADIANS(E974))+COS(RADIANS(G982))*COS(RADIANS(E974))*COS(RADIANS(AF964))))</f>
        <v>#DIV/0!</v>
      </c>
      <c r="AG982" s="3" t="e">
        <f>IF(DEGREES(ACOS(SIN(RADIANS(G982))*SIN(RADIANS(E974))+COS(RADIANS(G982))*COS(RADIANS(E974))*COS(RADIANS(AG964))))&gt;90,0,$F$4*$F$5/E973^2*(SIN(RADIANS(G982))*SIN(RADIANS(E974))+COS(RADIANS(G982))*COS(RADIANS(E974))*COS(RADIANS(AG964))))</f>
        <v>#DIV/0!</v>
      </c>
      <c r="AH982" s="3" t="e">
        <f>IF(DEGREES(ACOS(SIN(RADIANS(G982))*SIN(RADIANS(E974))+COS(RADIANS(G982))*COS(RADIANS(E974))*COS(RADIANS(AH964))))&gt;90,0,$F$4*$F$5/E973^2*(SIN(RADIANS(G982))*SIN(RADIANS(E974))+COS(RADIANS(G982))*COS(RADIANS(E974))*COS(RADIANS(AH964))))</f>
        <v>#DIV/0!</v>
      </c>
      <c r="AI982" s="3" t="e">
        <f>IF(DEGREES(ACOS(SIN(RADIANS(G982))*SIN(RADIANS(E974))+COS(RADIANS(G982))*COS(RADIANS(E974))*COS(RADIANS(AI964))))&gt;90,0,$F$4*$F$5/E973^2*(SIN(RADIANS(G982))*SIN(RADIANS(E974))+COS(RADIANS(G982))*COS(RADIANS(E974))*COS(RADIANS(AI964))))</f>
        <v>#DIV/0!</v>
      </c>
      <c r="AJ982" s="3" t="e">
        <f>IF(DEGREES(ACOS(SIN(RADIANS(G982))*SIN(RADIANS(E974))+COS(RADIANS(G982))*COS(RADIANS(E974))*COS(RADIANS(AJ964))))&gt;90,0,$F$4*$F$5/E973^2*(SIN(RADIANS(G982))*SIN(RADIANS(E974))+COS(RADIANS(G982))*COS(RADIANS(E974))*COS(RADIANS(AJ964))))</f>
        <v>#DIV/0!</v>
      </c>
      <c r="AK982" s="3">
        <f>IF(DEGREES(ACOS(SIN(RADIANS(G982))*SIN(RADIANS(E974))+COS(RADIANS(G982))*COS(RADIANS(E974))*COS(RADIANS(AK964))))&gt;90,0,$F$4*$F$5/E973^2*(SIN(RADIANS(G982))*SIN(RADIANS(E974))+COS(RADIANS(G982))*COS(RADIANS(E974))*COS(RADIANS(AK964))))</f>
        <v>0</v>
      </c>
      <c r="AL982" s="3">
        <f>IF(DEGREES(ACOS(SIN(RADIANS(G982))*SIN(RADIANS(E974))+COS(RADIANS(G982))*COS(RADIANS(E974))*COS(RADIANS(AL964))))&gt;90,0,$F$4*$F$5/E973^2*(SIN(RADIANS(G982))*SIN(RADIANS(E974))+COS(RADIANS(G982))*COS(RADIANS(E974))*COS(RADIANS(AL964))))</f>
        <v>0</v>
      </c>
      <c r="AM982" s="3">
        <f>IF(DEGREES(ACOS(SIN(RADIANS(G982))*SIN(RADIANS(E974))+COS(RADIANS(G982))*COS(RADIANS(E974))*COS(RADIANS(AM964))))&gt;90,0,$F$4*$F$5/E973^2*(SIN(RADIANS(G982))*SIN(RADIANS(E974))+COS(RADIANS(G982))*COS(RADIANS(E974))*COS(RADIANS(AM964))))</f>
        <v>0</v>
      </c>
      <c r="AN982" s="3">
        <f>IF(DEGREES(ACOS(SIN(RADIANS(G982))*SIN(RADIANS(E974))+COS(RADIANS(G982))*COS(RADIANS(E974))*COS(RADIANS(AN964))))&gt;90,0,$F$4*$F$5/E973^2*(SIN(RADIANS(G982))*SIN(RADIANS(E974))+COS(RADIANS(G982))*COS(RADIANS(E974))*COS(RADIANS(AN964))))</f>
        <v>0</v>
      </c>
      <c r="AO982" s="3">
        <f>IF(DEGREES(ACOS(SIN(RADIANS(G982))*SIN(RADIANS(E974))+COS(RADIANS(G982))*COS(RADIANS(E974))*COS(RADIANS(AO964))))&gt;90,0,$F$4*$F$5/E973^2*(SIN(RADIANS(G982))*SIN(RADIANS(E974))+COS(RADIANS(G982))*COS(RADIANS(E974))*COS(RADIANS(AO964))))</f>
        <v>0</v>
      </c>
      <c r="AP982" s="3">
        <f>IF(DEGREES(ACOS(SIN(RADIANS(G982))*SIN(RADIANS(E974))+COS(RADIANS(G982))*COS(RADIANS(E974))*COS(RADIANS(AP964))))&gt;90,0,$F$4*$F$5/E973^2*(SIN(RADIANS(G982))*SIN(RADIANS(E974))+COS(RADIANS(G982))*COS(RADIANS(E974))*COS(RADIANS(AP964))))</f>
        <v>0</v>
      </c>
      <c r="AQ982" s="3">
        <f>IF(DEGREES(ACOS(SIN(RADIANS(G982))*SIN(RADIANS(E974))+COS(RADIANS(G982))*COS(RADIANS(E974))*COS(RADIANS(AQ964))))&gt;90,0,$F$4*$F$5/E973^2*(SIN(RADIANS(G982))*SIN(RADIANS(E974))+COS(RADIANS(G982))*COS(RADIANS(E974))*COS(RADIANS(AQ964))))</f>
        <v>0</v>
      </c>
      <c r="AR982" s="3">
        <f>IF(DEGREES(ACOS(SIN(RADIANS(G982))*SIN(RADIANS(E974))+COS(RADIANS(G982))*COS(RADIANS(E974))*COS(RADIANS(AR964))))&gt;90,0,$F$4*$F$5/E973^2*(SIN(RADIANS(G982))*SIN(RADIANS(E974))+COS(RADIANS(G982))*COS(RADIANS(E974))*COS(RADIANS(AR964))))</f>
        <v>0</v>
      </c>
    </row>
    <row r="983" spans="2:44" ht="15.75" customHeight="1" x14ac:dyDescent="0.2">
      <c r="G983" s="3">
        <v>-80</v>
      </c>
      <c r="I983" s="3">
        <f>IF(DEGREES(ACOS(SIN(RADIANS(G983))*SIN(RADIANS(E974))+COS(RADIANS(G983))*COS(RADIANS(E974))*COS(RADIANS(I964))))&gt;90,0,$F$4*$F$5/E973^2*(SIN(RADIANS(G983))*SIN(RADIANS(E974))+COS(RADIANS(G983))*COS(RADIANS(E974))*COS(RADIANS(I964))))</f>
        <v>0</v>
      </c>
      <c r="J983" s="3">
        <f>IF(DEGREES(ACOS(SIN(RADIANS(G983))*SIN(RADIANS(E974))+COS(RADIANS(G983))*COS(RADIANS(E974))*COS(RADIANS(J964))))&gt;90,0,$F$4*$F$5/E973^2*(SIN(RADIANS(G983))*SIN(RADIANS(E974))+COS(RADIANS(G983))*COS(RADIANS(E974))*COS(RADIANS(J964))))</f>
        <v>0</v>
      </c>
      <c r="K983" s="3">
        <f>IF(DEGREES(ACOS(SIN(RADIANS(G983))*SIN(RADIANS(E974))+COS(RADIANS(G983))*COS(RADIANS(E974))*COS(RADIANS(K964))))&gt;90,0,$F$4*$F$5/E973^2*(SIN(RADIANS(G983))*SIN(RADIANS(E974))+COS(RADIANS(G983))*COS(RADIANS(E974))*COS(RADIANS(K964))))</f>
        <v>0</v>
      </c>
      <c r="L983" s="3">
        <f>IF(DEGREES(ACOS(SIN(RADIANS(G983))*SIN(RADIANS(E974))+COS(RADIANS(G983))*COS(RADIANS(E974))*COS(RADIANS(L964))))&gt;90,0,$F$4*$F$5/E973^2*(SIN(RADIANS(G983))*SIN(RADIANS(E974))+COS(RADIANS(G983))*COS(RADIANS(E974))*COS(RADIANS(L964))))</f>
        <v>0</v>
      </c>
      <c r="M983" s="3">
        <f>IF(DEGREES(ACOS(SIN(RADIANS(G983))*SIN(RADIANS(E974))+COS(RADIANS(G983))*COS(RADIANS(E974))*COS(RADIANS(M964))))&gt;90,0,$F$4*$F$5/E973^2*(SIN(RADIANS(G983))*SIN(RADIANS(E974))+COS(RADIANS(G983))*COS(RADIANS(E974))*COS(RADIANS(M964))))</f>
        <v>0</v>
      </c>
      <c r="N983" s="3">
        <f>IF(DEGREES(ACOS(SIN(RADIANS(G983))*SIN(RADIANS(E974))+COS(RADIANS(G983))*COS(RADIANS(E974))*COS(RADIANS(N964))))&gt;90,0,$F$4*$F$5/E973^2*(SIN(RADIANS(G983))*SIN(RADIANS(E974))+COS(RADIANS(G983))*COS(RADIANS(E974))*COS(RADIANS(N964))))</f>
        <v>0</v>
      </c>
      <c r="O983" s="3">
        <f>IF(DEGREES(ACOS(SIN(RADIANS(G983))*SIN(RADIANS(E974))+COS(RADIANS(G983))*COS(RADIANS(E974))*COS(RADIANS(O964))))&gt;90,0,$F$4*$F$5/E973^2*(SIN(RADIANS(G983))*SIN(RADIANS(E974))+COS(RADIANS(G983))*COS(RADIANS(E974))*COS(RADIANS(O964))))</f>
        <v>0</v>
      </c>
      <c r="P983" s="3">
        <f>IF(DEGREES(ACOS(SIN(RADIANS(G983))*SIN(RADIANS(E974))+COS(RADIANS(G983))*COS(RADIANS(E974))*COS(RADIANS(P964))))&gt;90,0,$F$4*$F$5/E973^2*(SIN(RADIANS(G983))*SIN(RADIANS(E974))+COS(RADIANS(G983))*COS(RADIANS(E974))*COS(RADIANS(P964))))</f>
        <v>0</v>
      </c>
      <c r="Q983" s="3">
        <f>IF(DEGREES(ACOS(SIN(RADIANS(G983))*SIN(RADIANS(E974))+COS(RADIANS(G983))*COS(RADIANS(E974))*COS(RADIANS(Q964))))&gt;90,0,$F$4*$F$5/E973^2*(SIN(RADIANS(G983))*SIN(RADIANS(E974))+COS(RADIANS(G983))*COS(RADIANS(E974))*COS(RADIANS(Q964))))</f>
        <v>0</v>
      </c>
      <c r="R983" s="3" t="e">
        <f>IF(DEGREES(ACOS(SIN(RADIANS(G983))*SIN(RADIANS(E974))+COS(RADIANS(G983))*COS(RADIANS(E974))*COS(RADIANS(R964))))&gt;90,0,$F$4*$F$5/E973^2*(SIN(RADIANS(G983))*SIN(RADIANS(E974))+COS(RADIANS(G983))*COS(RADIANS(E974))*COS(RADIANS(R964))))</f>
        <v>#DIV/0!</v>
      </c>
      <c r="S983" s="3" t="e">
        <f>IF(DEGREES(ACOS(SIN(RADIANS(G983))*SIN(RADIANS(E974))+COS(RADIANS(G983))*COS(RADIANS(E974))*COS(RADIANS(S964))))&gt;90,0,$F$4*$F$5/E973^2*(SIN(RADIANS(G983))*SIN(RADIANS(E974))+COS(RADIANS(G983))*COS(RADIANS(E974))*COS(RADIANS(S964))))</f>
        <v>#DIV/0!</v>
      </c>
      <c r="T983" s="3" t="e">
        <f>IF(DEGREES(ACOS(SIN(RADIANS(G983))*SIN(RADIANS(E974))+COS(RADIANS(G983))*COS(RADIANS(E974))*COS(RADIANS(T964))))&gt;90,0,$F$4*$F$5/E973^2*(SIN(RADIANS(G983))*SIN(RADIANS(E974))+COS(RADIANS(G983))*COS(RADIANS(E974))*COS(RADIANS(T964))))</f>
        <v>#DIV/0!</v>
      </c>
      <c r="U983" s="3" t="e">
        <f>IF(DEGREES(ACOS(SIN(RADIANS(G983))*SIN(RADIANS(E974))+COS(RADIANS(G983))*COS(RADIANS(E974))*COS(RADIANS(U964))))&gt;90,0,$F$4*$F$5/E973^2*(SIN(RADIANS(G983))*SIN(RADIANS(E974))+COS(RADIANS(G983))*COS(RADIANS(E974))*COS(RADIANS(U964))))</f>
        <v>#DIV/0!</v>
      </c>
      <c r="V983" s="3" t="e">
        <f>IF(DEGREES(ACOS(SIN(RADIANS(G983))*SIN(RADIANS(E974))+COS(RADIANS(G983))*COS(RADIANS(E974))*COS(RADIANS(V964))))&gt;90,0,$F$4*$F$5/E973^2*(SIN(RADIANS(G983))*SIN(RADIANS(E974))+COS(RADIANS(G983))*COS(RADIANS(E974))*COS(RADIANS(V964))))</f>
        <v>#DIV/0!</v>
      </c>
      <c r="W983" s="3" t="e">
        <f>IF(DEGREES(ACOS(SIN(RADIANS(G983))*SIN(RADIANS(E974))+COS(RADIANS(G983))*COS(RADIANS(E974))*COS(RADIANS(W964))))&gt;90,0,$F$4*$F$5/E973^2*(SIN(RADIANS(G983))*SIN(RADIANS(E974))+COS(RADIANS(G983))*COS(RADIANS(E974))*COS(RADIANS(W964))))</f>
        <v>#DIV/0!</v>
      </c>
      <c r="X983" s="3" t="e">
        <f>IF(DEGREES(ACOS(SIN(RADIANS(G983))*SIN(RADIANS(E974))+COS(RADIANS(G983))*COS(RADIANS(E974))*COS(RADIANS(X964))))&gt;90,0,$F$4*$F$5/E973^2*(SIN(RADIANS(G983))*SIN(RADIANS(E974))+COS(RADIANS(G983))*COS(RADIANS(E974))*COS(RADIANS(X964))))</f>
        <v>#DIV/0!</v>
      </c>
      <c r="Y983" s="3" t="e">
        <f>IF(DEGREES(ACOS(SIN(RADIANS(G983))*SIN(RADIANS(E974))+COS(RADIANS(G983))*COS(RADIANS(E974))*COS(RADIANS(Y964))))&gt;90,0,$F$4*$F$5/E973^2*(SIN(RADIANS(G983))*SIN(RADIANS(E974))+COS(RADIANS(G983))*COS(RADIANS(E974))*COS(RADIANS(Y964))))</f>
        <v>#DIV/0!</v>
      </c>
      <c r="Z983" s="3" t="e">
        <f>IF(DEGREES(ACOS(SIN(RADIANS(G983))*SIN(RADIANS(E974))+COS(RADIANS(G983))*COS(RADIANS(E974))*COS(RADIANS(Z964))))&gt;90,0,$F$4*$F$5/E973^2*(SIN(RADIANS(G983))*SIN(RADIANS(E974))+COS(RADIANS(G983))*COS(RADIANS(E974))*COS(RADIANS(Z964))))</f>
        <v>#DIV/0!</v>
      </c>
      <c r="AA983" s="3" t="e">
        <f>IF(DEGREES(ACOS(SIN(RADIANS(G983))*SIN(RADIANS(E974))+COS(RADIANS(G983))*COS(RADIANS(E974))*COS(RADIANS(AA964))))&gt;90,0,$F$4*$F$5/E973^2*(SIN(RADIANS(G983))*SIN(RADIANS(E974))+COS(RADIANS(G983))*COS(RADIANS(E974))*COS(RADIANS(AA964))))</f>
        <v>#DIV/0!</v>
      </c>
      <c r="AB983" s="3" t="e">
        <f>IF(DEGREES(ACOS(SIN(RADIANS(G983))*SIN(RADIANS(E974))+COS(RADIANS(G983))*COS(RADIANS(E974))*COS(RADIANS(AB964))))&gt;90,0,$F$4*$F$5/E973^2*(SIN(RADIANS(G983))*SIN(RADIANS(E974))+COS(RADIANS(G983))*COS(RADIANS(E974))*COS(RADIANS(AB964))))</f>
        <v>#DIV/0!</v>
      </c>
      <c r="AC983" s="3" t="e">
        <f>IF(DEGREES(ACOS(SIN(RADIANS(G983))*SIN(RADIANS(E974))+COS(RADIANS(G983))*COS(RADIANS(E974))*COS(RADIANS(AC964))))&gt;90,0,$F$4*$F$5/E973^2*(SIN(RADIANS(G983))*SIN(RADIANS(E974))+COS(RADIANS(G983))*COS(RADIANS(E974))*COS(RADIANS(AC964))))</f>
        <v>#DIV/0!</v>
      </c>
      <c r="AD983" s="3" t="e">
        <f>IF(DEGREES(ACOS(SIN(RADIANS(G983))*SIN(RADIANS(E974))+COS(RADIANS(G983))*COS(RADIANS(E974))*COS(RADIANS(AD964))))&gt;90,0,$F$4*$F$5/E973^2*(SIN(RADIANS(G983))*SIN(RADIANS(E974))+COS(RADIANS(G983))*COS(RADIANS(E974))*COS(RADIANS(AD964))))</f>
        <v>#DIV/0!</v>
      </c>
      <c r="AE983" s="3" t="e">
        <f>IF(DEGREES(ACOS(SIN(RADIANS(G983))*SIN(RADIANS(E974))+COS(RADIANS(G983))*COS(RADIANS(E974))*COS(RADIANS(AE964))))&gt;90,0,$F$4*$F$5/E973^2*(SIN(RADIANS(G983))*SIN(RADIANS(E974))+COS(RADIANS(G983))*COS(RADIANS(E974))*COS(RADIANS(AE964))))</f>
        <v>#DIV/0!</v>
      </c>
      <c r="AF983" s="3" t="e">
        <f>IF(DEGREES(ACOS(SIN(RADIANS(G983))*SIN(RADIANS(E974))+COS(RADIANS(G983))*COS(RADIANS(E974))*COS(RADIANS(AF964))))&gt;90,0,$F$4*$F$5/E973^2*(SIN(RADIANS(G983))*SIN(RADIANS(E974))+COS(RADIANS(G983))*COS(RADIANS(E974))*COS(RADIANS(AF964))))</f>
        <v>#DIV/0!</v>
      </c>
      <c r="AG983" s="3" t="e">
        <f>IF(DEGREES(ACOS(SIN(RADIANS(G983))*SIN(RADIANS(E974))+COS(RADIANS(G983))*COS(RADIANS(E974))*COS(RADIANS(AG964))))&gt;90,0,$F$4*$F$5/E973^2*(SIN(RADIANS(G983))*SIN(RADIANS(E974))+COS(RADIANS(G983))*COS(RADIANS(E974))*COS(RADIANS(AG964))))</f>
        <v>#DIV/0!</v>
      </c>
      <c r="AH983" s="3" t="e">
        <f>IF(DEGREES(ACOS(SIN(RADIANS(G983))*SIN(RADIANS(E974))+COS(RADIANS(G983))*COS(RADIANS(E974))*COS(RADIANS(AH964))))&gt;90,0,$F$4*$F$5/E973^2*(SIN(RADIANS(G983))*SIN(RADIANS(E974))+COS(RADIANS(G983))*COS(RADIANS(E974))*COS(RADIANS(AH964))))</f>
        <v>#DIV/0!</v>
      </c>
      <c r="AI983" s="3" t="e">
        <f>IF(DEGREES(ACOS(SIN(RADIANS(G983))*SIN(RADIANS(E974))+COS(RADIANS(G983))*COS(RADIANS(E974))*COS(RADIANS(AI964))))&gt;90,0,$F$4*$F$5/E973^2*(SIN(RADIANS(G983))*SIN(RADIANS(E974))+COS(RADIANS(G983))*COS(RADIANS(E974))*COS(RADIANS(AI964))))</f>
        <v>#DIV/0!</v>
      </c>
      <c r="AJ983" s="3" t="e">
        <f>IF(DEGREES(ACOS(SIN(RADIANS(G983))*SIN(RADIANS(E974))+COS(RADIANS(G983))*COS(RADIANS(E974))*COS(RADIANS(AJ964))))&gt;90,0,$F$4*$F$5/E973^2*(SIN(RADIANS(G983))*SIN(RADIANS(E974))+COS(RADIANS(G983))*COS(RADIANS(E974))*COS(RADIANS(AJ964))))</f>
        <v>#DIV/0!</v>
      </c>
      <c r="AK983" s="3">
        <f>IF(DEGREES(ACOS(SIN(RADIANS(G983))*SIN(RADIANS(E974))+COS(RADIANS(G983))*COS(RADIANS(E974))*COS(RADIANS(AK964))))&gt;90,0,$F$4*$F$5/E973^2*(SIN(RADIANS(G983))*SIN(RADIANS(E974))+COS(RADIANS(G983))*COS(RADIANS(E974))*COS(RADIANS(AK964))))</f>
        <v>0</v>
      </c>
      <c r="AL983" s="3">
        <f>IF(DEGREES(ACOS(SIN(RADIANS(G983))*SIN(RADIANS(E974))+COS(RADIANS(G983))*COS(RADIANS(E974))*COS(RADIANS(AL964))))&gt;90,0,$F$4*$F$5/E973^2*(SIN(RADIANS(G983))*SIN(RADIANS(E974))+COS(RADIANS(G983))*COS(RADIANS(E974))*COS(RADIANS(AL964))))</f>
        <v>0</v>
      </c>
      <c r="AM983" s="3">
        <f>IF(DEGREES(ACOS(SIN(RADIANS(G983))*SIN(RADIANS(E974))+COS(RADIANS(G983))*COS(RADIANS(E974))*COS(RADIANS(AM964))))&gt;90,0,$F$4*$F$5/E973^2*(SIN(RADIANS(G983))*SIN(RADIANS(E974))+COS(RADIANS(G983))*COS(RADIANS(E974))*COS(RADIANS(AM964))))</f>
        <v>0</v>
      </c>
      <c r="AN983" s="3">
        <f>IF(DEGREES(ACOS(SIN(RADIANS(G983))*SIN(RADIANS(E974))+COS(RADIANS(G983))*COS(RADIANS(E974))*COS(RADIANS(AN964))))&gt;90,0,$F$4*$F$5/E973^2*(SIN(RADIANS(G983))*SIN(RADIANS(E974))+COS(RADIANS(G983))*COS(RADIANS(E974))*COS(RADIANS(AN964))))</f>
        <v>0</v>
      </c>
      <c r="AO983" s="3">
        <f>IF(DEGREES(ACOS(SIN(RADIANS(G983))*SIN(RADIANS(E974))+COS(RADIANS(G983))*COS(RADIANS(E974))*COS(RADIANS(AO964))))&gt;90,0,$F$4*$F$5/E973^2*(SIN(RADIANS(G983))*SIN(RADIANS(E974))+COS(RADIANS(G983))*COS(RADIANS(E974))*COS(RADIANS(AO964))))</f>
        <v>0</v>
      </c>
      <c r="AP983" s="3">
        <f>IF(DEGREES(ACOS(SIN(RADIANS(G983))*SIN(RADIANS(E974))+COS(RADIANS(G983))*COS(RADIANS(E974))*COS(RADIANS(AP964))))&gt;90,0,$F$4*$F$5/E973^2*(SIN(RADIANS(G983))*SIN(RADIANS(E974))+COS(RADIANS(G983))*COS(RADIANS(E974))*COS(RADIANS(AP964))))</f>
        <v>0</v>
      </c>
      <c r="AQ983" s="3">
        <f>IF(DEGREES(ACOS(SIN(RADIANS(G983))*SIN(RADIANS(E974))+COS(RADIANS(G983))*COS(RADIANS(E974))*COS(RADIANS(AQ964))))&gt;90,0,$F$4*$F$5/E973^2*(SIN(RADIANS(G983))*SIN(RADIANS(E974))+COS(RADIANS(G983))*COS(RADIANS(E974))*COS(RADIANS(AQ964))))</f>
        <v>0</v>
      </c>
      <c r="AR983" s="3">
        <f>IF(DEGREES(ACOS(SIN(RADIANS(G983))*SIN(RADIANS(E974))+COS(RADIANS(G983))*COS(RADIANS(E974))*COS(RADIANS(AR964))))&gt;90,0,$F$4*$F$5/E973^2*(SIN(RADIANS(G983))*SIN(RADIANS(E974))+COS(RADIANS(G983))*COS(RADIANS(E974))*COS(RADIANS(AR964))))</f>
        <v>0</v>
      </c>
    </row>
    <row r="984" spans="2:44" ht="15.75" customHeight="1" x14ac:dyDescent="0.2">
      <c r="G984" s="3">
        <v>-90</v>
      </c>
      <c r="I984" s="3" t="e">
        <f>IF(DEGREES(ACOS(SIN(RADIANS(G984))*SIN(RADIANS(E974))+COS(RADIANS(G984))*COS(RADIANS(E974))*COS(RADIANS(I964))))&gt;90,0,$F$4*$F$5/E973^2*(SIN(RADIANS(G984))*SIN(RADIANS(E974))+COS(RADIANS(G984))*COS(RADIANS(E974))*COS(RADIANS(I964))))</f>
        <v>#DIV/0!</v>
      </c>
      <c r="J984" s="3" t="e">
        <f>IF(DEGREES(ACOS(SIN(RADIANS(G984))*SIN(RADIANS(E974))+COS(RADIANS(G984))*COS(RADIANS(E974))*COS(RADIANS(J964))))&gt;90,0,$F$4*$F$5/E973^2*(SIN(RADIANS(G984))*SIN(RADIANS(E974))+COS(RADIANS(G984))*COS(RADIANS(E974))*COS(RADIANS(J964))))</f>
        <v>#DIV/0!</v>
      </c>
      <c r="K984" s="3" t="e">
        <f>IF(DEGREES(ACOS(SIN(RADIANS(G984))*SIN(RADIANS(E974))+COS(RADIANS(G984))*COS(RADIANS(E974))*COS(RADIANS(K964))))&gt;90,0,$F$4*$F$5/E973^2*(SIN(RADIANS(G984))*SIN(RADIANS(E974))+COS(RADIANS(G984))*COS(RADIANS(E974))*COS(RADIANS(K964))))</f>
        <v>#DIV/0!</v>
      </c>
      <c r="L984" s="3" t="e">
        <f>IF(DEGREES(ACOS(SIN(RADIANS(G984))*SIN(RADIANS(E974))+COS(RADIANS(G984))*COS(RADIANS(E974))*COS(RADIANS(L964))))&gt;90,0,$F$4*$F$5/E973^2*(SIN(RADIANS(G984))*SIN(RADIANS(E974))+COS(RADIANS(G984))*COS(RADIANS(E974))*COS(RADIANS(L964))))</f>
        <v>#DIV/0!</v>
      </c>
      <c r="M984" s="3" t="e">
        <f>IF(DEGREES(ACOS(SIN(RADIANS(G984))*SIN(RADIANS(E974))+COS(RADIANS(G984))*COS(RADIANS(E974))*COS(RADIANS(M964))))&gt;90,0,$F$4*$F$5/E973^2*(SIN(RADIANS(G984))*SIN(RADIANS(E974))+COS(RADIANS(G984))*COS(RADIANS(E974))*COS(RADIANS(M964))))</f>
        <v>#DIV/0!</v>
      </c>
      <c r="N984" s="3" t="e">
        <f>IF(DEGREES(ACOS(SIN(RADIANS(G984))*SIN(RADIANS(E974))+COS(RADIANS(G984))*COS(RADIANS(E974))*COS(RADIANS(N964))))&gt;90,0,$F$4*$F$5/E973^2*(SIN(RADIANS(G984))*SIN(RADIANS(E974))+COS(RADIANS(G984))*COS(RADIANS(E974))*COS(RADIANS(N964))))</f>
        <v>#DIV/0!</v>
      </c>
      <c r="O984" s="3" t="e">
        <f>IF(DEGREES(ACOS(SIN(RADIANS(G984))*SIN(RADIANS(E974))+COS(RADIANS(G984))*COS(RADIANS(E974))*COS(RADIANS(O964))))&gt;90,0,$F$4*$F$5/E973^2*(SIN(RADIANS(G984))*SIN(RADIANS(E974))+COS(RADIANS(G984))*COS(RADIANS(E974))*COS(RADIANS(O964))))</f>
        <v>#DIV/0!</v>
      </c>
      <c r="P984" s="3" t="e">
        <f>IF(DEGREES(ACOS(SIN(RADIANS(G984))*SIN(RADIANS(E974))+COS(RADIANS(G984))*COS(RADIANS(E974))*COS(RADIANS(P964))))&gt;90,0,$F$4*$F$5/E973^2*(SIN(RADIANS(G984))*SIN(RADIANS(E974))+COS(RADIANS(G984))*COS(RADIANS(E974))*COS(RADIANS(P964))))</f>
        <v>#DIV/0!</v>
      </c>
      <c r="Q984" s="3" t="e">
        <f>IF(DEGREES(ACOS(SIN(RADIANS(G984))*SIN(RADIANS(E974))+COS(RADIANS(G984))*COS(RADIANS(E974))*COS(RADIANS(Q964))))&gt;90,0,$F$4*$F$5/E973^2*(SIN(RADIANS(G984))*SIN(RADIANS(E974))+COS(RADIANS(G984))*COS(RADIANS(E974))*COS(RADIANS(Q964))))</f>
        <v>#DIV/0!</v>
      </c>
      <c r="R984" s="3" t="e">
        <f>IF(DEGREES(ACOS(SIN(RADIANS(G984))*SIN(RADIANS(E974))+COS(RADIANS(G984))*COS(RADIANS(E974))*COS(RADIANS(R964))))&gt;90,0,$F$4*$F$5/E973^2*(SIN(RADIANS(G984))*SIN(RADIANS(E974))+COS(RADIANS(G984))*COS(RADIANS(E974))*COS(RADIANS(R964))))</f>
        <v>#DIV/0!</v>
      </c>
      <c r="S984" s="3" t="e">
        <f>IF(DEGREES(ACOS(SIN(RADIANS(G984))*SIN(RADIANS(E974))+COS(RADIANS(G984))*COS(RADIANS(E974))*COS(RADIANS(S964))))&gt;90,0,$F$4*$F$5/E973^2*(SIN(RADIANS(G984))*SIN(RADIANS(E974))+COS(RADIANS(G984))*COS(RADIANS(E974))*COS(RADIANS(S964))))</f>
        <v>#DIV/0!</v>
      </c>
      <c r="T984" s="3" t="e">
        <f>IF(DEGREES(ACOS(SIN(RADIANS(G984))*SIN(RADIANS(E974))+COS(RADIANS(G984))*COS(RADIANS(E974))*COS(RADIANS(T964))))&gt;90,0,$F$4*$F$5/E973^2*(SIN(RADIANS(G984))*SIN(RADIANS(E974))+COS(RADIANS(G984))*COS(RADIANS(E974))*COS(RADIANS(T964))))</f>
        <v>#DIV/0!</v>
      </c>
      <c r="U984" s="3" t="e">
        <f>IF(DEGREES(ACOS(SIN(RADIANS(G984))*SIN(RADIANS(E974))+COS(RADIANS(G984))*COS(RADIANS(E974))*COS(RADIANS(U964))))&gt;90,0,$F$4*$F$5/E973^2*(SIN(RADIANS(G984))*SIN(RADIANS(E974))+COS(RADIANS(G984))*COS(RADIANS(E974))*COS(RADIANS(U964))))</f>
        <v>#DIV/0!</v>
      </c>
      <c r="V984" s="3" t="e">
        <f>IF(DEGREES(ACOS(SIN(RADIANS(G984))*SIN(RADIANS(E974))+COS(RADIANS(G984))*COS(RADIANS(E974))*COS(RADIANS(V964))))&gt;90,0,$F$4*$F$5/E973^2*(SIN(RADIANS(G984))*SIN(RADIANS(E974))+COS(RADIANS(G984))*COS(RADIANS(E974))*COS(RADIANS(V964))))</f>
        <v>#DIV/0!</v>
      </c>
      <c r="W984" s="3" t="e">
        <f>IF(DEGREES(ACOS(SIN(RADIANS(G984))*SIN(RADIANS(E974))+COS(RADIANS(G984))*COS(RADIANS(E974))*COS(RADIANS(W964))))&gt;90,0,$F$4*$F$5/E973^2*(SIN(RADIANS(G984))*SIN(RADIANS(E974))+COS(RADIANS(G984))*COS(RADIANS(E974))*COS(RADIANS(W964))))</f>
        <v>#DIV/0!</v>
      </c>
      <c r="X984" s="3" t="e">
        <f>IF(DEGREES(ACOS(SIN(RADIANS(G984))*SIN(RADIANS(E974))+COS(RADIANS(G984))*COS(RADIANS(E974))*COS(RADIANS(X964))))&gt;90,0,$F$4*$F$5/E973^2*(SIN(RADIANS(G984))*SIN(RADIANS(E974))+COS(RADIANS(G984))*COS(RADIANS(E974))*COS(RADIANS(X964))))</f>
        <v>#DIV/0!</v>
      </c>
      <c r="Y984" s="3" t="e">
        <f>IF(DEGREES(ACOS(SIN(RADIANS(G984))*SIN(RADIANS(E974))+COS(RADIANS(G984))*COS(RADIANS(E974))*COS(RADIANS(Y964))))&gt;90,0,$F$4*$F$5/E973^2*(SIN(RADIANS(G984))*SIN(RADIANS(E974))+COS(RADIANS(G984))*COS(RADIANS(E974))*COS(RADIANS(Y964))))</f>
        <v>#DIV/0!</v>
      </c>
      <c r="Z984" s="3" t="e">
        <f>IF(DEGREES(ACOS(SIN(RADIANS(G984))*SIN(RADIANS(E974))+COS(RADIANS(G984))*COS(RADIANS(E974))*COS(RADIANS(Z964))))&gt;90,0,$F$4*$F$5/E973^2*(SIN(RADIANS(G984))*SIN(RADIANS(E974))+COS(RADIANS(G984))*COS(RADIANS(E974))*COS(RADIANS(Z964))))</f>
        <v>#DIV/0!</v>
      </c>
      <c r="AA984" s="3" t="e">
        <f>IF(DEGREES(ACOS(SIN(RADIANS(G984))*SIN(RADIANS(E974))+COS(RADIANS(G984))*COS(RADIANS(E974))*COS(RADIANS(AA964))))&gt;90,0,$F$4*$F$5/E973^2*(SIN(RADIANS(G984))*SIN(RADIANS(E974))+COS(RADIANS(G984))*COS(RADIANS(E974))*COS(RADIANS(AA964))))</f>
        <v>#DIV/0!</v>
      </c>
      <c r="AB984" s="3" t="e">
        <f>IF(DEGREES(ACOS(SIN(RADIANS(G984))*SIN(RADIANS(E974))+COS(RADIANS(G984))*COS(RADIANS(E974))*COS(RADIANS(AB964))))&gt;90,0,$F$4*$F$5/E973^2*(SIN(RADIANS(G984))*SIN(RADIANS(E974))+COS(RADIANS(G984))*COS(RADIANS(E974))*COS(RADIANS(AB964))))</f>
        <v>#DIV/0!</v>
      </c>
      <c r="AC984" s="3" t="e">
        <f>IF(DEGREES(ACOS(SIN(RADIANS(G984))*SIN(RADIANS(E974))+COS(RADIANS(G984))*COS(RADIANS(E974))*COS(RADIANS(AC964))))&gt;90,0,$F$4*$F$5/E973^2*(SIN(RADIANS(G984))*SIN(RADIANS(E974))+COS(RADIANS(G984))*COS(RADIANS(E974))*COS(RADIANS(AC964))))</f>
        <v>#DIV/0!</v>
      </c>
      <c r="AD984" s="3" t="e">
        <f>IF(DEGREES(ACOS(SIN(RADIANS(G984))*SIN(RADIANS(E974))+COS(RADIANS(G984))*COS(RADIANS(E974))*COS(RADIANS(AD964))))&gt;90,0,$F$4*$F$5/E973^2*(SIN(RADIANS(G984))*SIN(RADIANS(E974))+COS(RADIANS(G984))*COS(RADIANS(E974))*COS(RADIANS(AD964))))</f>
        <v>#DIV/0!</v>
      </c>
      <c r="AE984" s="3" t="e">
        <f>IF(DEGREES(ACOS(SIN(RADIANS(G984))*SIN(RADIANS(E974))+COS(RADIANS(G984))*COS(RADIANS(E974))*COS(RADIANS(AE964))))&gt;90,0,$F$4*$F$5/E973^2*(SIN(RADIANS(G984))*SIN(RADIANS(E974))+COS(RADIANS(G984))*COS(RADIANS(E974))*COS(RADIANS(AE964))))</f>
        <v>#DIV/0!</v>
      </c>
      <c r="AF984" s="3" t="e">
        <f>IF(DEGREES(ACOS(SIN(RADIANS(G984))*SIN(RADIANS(E974))+COS(RADIANS(G984))*COS(RADIANS(E974))*COS(RADIANS(AF964))))&gt;90,0,$F$4*$F$5/E973^2*(SIN(RADIANS(G984))*SIN(RADIANS(E974))+COS(RADIANS(G984))*COS(RADIANS(E974))*COS(RADIANS(AF964))))</f>
        <v>#DIV/0!</v>
      </c>
      <c r="AG984" s="3" t="e">
        <f>IF(DEGREES(ACOS(SIN(RADIANS(G984))*SIN(RADIANS(E974))+COS(RADIANS(G984))*COS(RADIANS(E974))*COS(RADIANS(AG964))))&gt;90,0,$F$4*$F$5/E973^2*(SIN(RADIANS(G984))*SIN(RADIANS(E974))+COS(RADIANS(G984))*COS(RADIANS(E974))*COS(RADIANS(AG964))))</f>
        <v>#DIV/0!</v>
      </c>
      <c r="AH984" s="3" t="e">
        <f>IF(DEGREES(ACOS(SIN(RADIANS(G984))*SIN(RADIANS(E974))+COS(RADIANS(G984))*COS(RADIANS(E974))*COS(RADIANS(AH964))))&gt;90,0,$F$4*$F$5/E973^2*(SIN(RADIANS(G984))*SIN(RADIANS(E974))+COS(RADIANS(G984))*COS(RADIANS(E974))*COS(RADIANS(AH964))))</f>
        <v>#DIV/0!</v>
      </c>
      <c r="AI984" s="3" t="e">
        <f>IF(DEGREES(ACOS(SIN(RADIANS(G984))*SIN(RADIANS(E974))+COS(RADIANS(G984))*COS(RADIANS(E974))*COS(RADIANS(AI964))))&gt;90,0,$F$4*$F$5/E973^2*(SIN(RADIANS(G984))*SIN(RADIANS(E974))+COS(RADIANS(G984))*COS(RADIANS(E974))*COS(RADIANS(AI964))))</f>
        <v>#DIV/0!</v>
      </c>
      <c r="AJ984" s="3" t="e">
        <f>IF(DEGREES(ACOS(SIN(RADIANS(G984))*SIN(RADIANS(E974))+COS(RADIANS(G984))*COS(RADIANS(E974))*COS(RADIANS(AJ964))))&gt;90,0,$F$4*$F$5/E973^2*(SIN(RADIANS(G984))*SIN(RADIANS(E974))+COS(RADIANS(G984))*COS(RADIANS(E974))*COS(RADIANS(AJ964))))</f>
        <v>#DIV/0!</v>
      </c>
      <c r="AK984" s="3" t="e">
        <f>IF(DEGREES(ACOS(SIN(RADIANS(G984))*SIN(RADIANS(E974))+COS(RADIANS(G984))*COS(RADIANS(E974))*COS(RADIANS(AK964))))&gt;90,0,$F$4*$F$5/E973^2*(SIN(RADIANS(G984))*SIN(RADIANS(E974))+COS(RADIANS(G984))*COS(RADIANS(E974))*COS(RADIANS(AK964))))</f>
        <v>#DIV/0!</v>
      </c>
      <c r="AL984" s="3" t="e">
        <f>IF(DEGREES(ACOS(SIN(RADIANS(G984))*SIN(RADIANS(E974))+COS(RADIANS(G984))*COS(RADIANS(E974))*COS(RADIANS(AL964))))&gt;90,0,$F$4*$F$5/E973^2*(SIN(RADIANS(G984))*SIN(RADIANS(E974))+COS(RADIANS(G984))*COS(RADIANS(E974))*COS(RADIANS(AL964))))</f>
        <v>#DIV/0!</v>
      </c>
      <c r="AM984" s="3" t="e">
        <f>IF(DEGREES(ACOS(SIN(RADIANS(G984))*SIN(RADIANS(E974))+COS(RADIANS(G984))*COS(RADIANS(E974))*COS(RADIANS(AM964))))&gt;90,0,$F$4*$F$5/E973^2*(SIN(RADIANS(G984))*SIN(RADIANS(E974))+COS(RADIANS(G984))*COS(RADIANS(E974))*COS(RADIANS(AM964))))</f>
        <v>#DIV/0!</v>
      </c>
      <c r="AN984" s="3" t="e">
        <f>IF(DEGREES(ACOS(SIN(RADIANS(G984))*SIN(RADIANS(E974))+COS(RADIANS(G984))*COS(RADIANS(E974))*COS(RADIANS(AN964))))&gt;90,0,$F$4*$F$5/E973^2*(SIN(RADIANS(G984))*SIN(RADIANS(E974))+COS(RADIANS(G984))*COS(RADIANS(E974))*COS(RADIANS(AN964))))</f>
        <v>#DIV/0!</v>
      </c>
      <c r="AO984" s="3" t="e">
        <f>IF(DEGREES(ACOS(SIN(RADIANS(G984))*SIN(RADIANS(E974))+COS(RADIANS(G984))*COS(RADIANS(E974))*COS(RADIANS(AO964))))&gt;90,0,$F$4*$F$5/E973^2*(SIN(RADIANS(G984))*SIN(RADIANS(E974))+COS(RADIANS(G984))*COS(RADIANS(E974))*COS(RADIANS(AO964))))</f>
        <v>#DIV/0!</v>
      </c>
      <c r="AP984" s="3" t="e">
        <f>IF(DEGREES(ACOS(SIN(RADIANS(G984))*SIN(RADIANS(E974))+COS(RADIANS(G984))*COS(RADIANS(E974))*COS(RADIANS(AP964))))&gt;90,0,$F$4*$F$5/E973^2*(SIN(RADIANS(G984))*SIN(RADIANS(E974))+COS(RADIANS(G984))*COS(RADIANS(E974))*COS(RADIANS(AP964))))</f>
        <v>#DIV/0!</v>
      </c>
      <c r="AQ984" s="3" t="e">
        <f>IF(DEGREES(ACOS(SIN(RADIANS(G984))*SIN(RADIANS(E974))+COS(RADIANS(G984))*COS(RADIANS(E974))*COS(RADIANS(AQ964))))&gt;90,0,$F$4*$F$5/E973^2*(SIN(RADIANS(G984))*SIN(RADIANS(E974))+COS(RADIANS(G984))*COS(RADIANS(E974))*COS(RADIANS(AQ964))))</f>
        <v>#DIV/0!</v>
      </c>
      <c r="AR984" s="3" t="e">
        <f>IF(DEGREES(ACOS(SIN(RADIANS(G984))*SIN(RADIANS(E974))+COS(RADIANS(G984))*COS(RADIANS(E974))*COS(RADIANS(AR964))))&gt;90,0,$F$4*$F$5/E973^2*(SIN(RADIANS(G984))*SIN(RADIANS(E974))+COS(RADIANS(G984))*COS(RADIANS(E974))*COS(RADIANS(AR964))))</f>
        <v>#DIV/0!</v>
      </c>
    </row>
    <row r="985" spans="2:44" ht="15.75" customHeight="1" x14ac:dyDescent="0.2"/>
    <row r="986" spans="2:44" ht="15.75" customHeight="1" x14ac:dyDescent="0.2">
      <c r="H986" s="3" t="s">
        <v>771</v>
      </c>
      <c r="I986" s="3">
        <v>180</v>
      </c>
      <c r="J986" s="3">
        <v>170</v>
      </c>
      <c r="K986" s="3">
        <v>160</v>
      </c>
      <c r="L986" s="3">
        <v>150</v>
      </c>
      <c r="M986" s="3">
        <v>140</v>
      </c>
      <c r="N986" s="3">
        <v>130</v>
      </c>
      <c r="O986" s="3">
        <v>120</v>
      </c>
      <c r="P986" s="3">
        <v>110</v>
      </c>
      <c r="Q986" s="3">
        <v>100</v>
      </c>
      <c r="R986" s="3">
        <v>90</v>
      </c>
      <c r="S986" s="3">
        <v>80</v>
      </c>
      <c r="T986" s="3">
        <v>70</v>
      </c>
      <c r="U986" s="3">
        <v>60</v>
      </c>
      <c r="V986" s="3">
        <v>50</v>
      </c>
      <c r="W986" s="3">
        <v>40</v>
      </c>
      <c r="X986" s="3">
        <v>30</v>
      </c>
      <c r="Y986" s="3">
        <v>20</v>
      </c>
      <c r="Z986" s="3">
        <v>10</v>
      </c>
      <c r="AA986" s="3">
        <v>0</v>
      </c>
      <c r="AB986" s="3">
        <v>-10</v>
      </c>
      <c r="AC986" s="3">
        <v>-20</v>
      </c>
      <c r="AD986" s="3">
        <v>-30</v>
      </c>
      <c r="AE986" s="3">
        <v>-40</v>
      </c>
      <c r="AF986" s="3">
        <v>-50</v>
      </c>
      <c r="AG986" s="3">
        <v>-60</v>
      </c>
      <c r="AH986" s="3">
        <v>-70</v>
      </c>
      <c r="AI986" s="3">
        <v>-80</v>
      </c>
      <c r="AJ986" s="3">
        <v>-90</v>
      </c>
      <c r="AK986" s="3">
        <v>-100</v>
      </c>
      <c r="AL986" s="3">
        <v>-110</v>
      </c>
      <c r="AM986" s="3">
        <v>-120</v>
      </c>
      <c r="AN986" s="3">
        <v>-130</v>
      </c>
      <c r="AO986" s="3">
        <v>-140</v>
      </c>
      <c r="AP986" s="3">
        <v>-150</v>
      </c>
      <c r="AQ986" s="3">
        <v>-160</v>
      </c>
      <c r="AR986" s="3">
        <v>-170</v>
      </c>
    </row>
    <row r="987" spans="2:44" ht="15.75" customHeight="1" x14ac:dyDescent="0.2">
      <c r="H987" s="3" t="s">
        <v>782</v>
      </c>
      <c r="I987" s="3">
        <f>IF(ABS(I986-E999)&gt;180,IF(ABS(I986-E999)&gt;360,ABS(I986-E999)-360,360-ABS(I986-E999)),ABS(I986-E999))</f>
        <v>180</v>
      </c>
      <c r="J987" s="3">
        <f>IF(ABS(J986-E999)&gt;180,IF(ABS(J986-E999)&gt;360,ABS(J986-E999)-360,360-ABS(J986-E999)),ABS(J986-E999))</f>
        <v>170</v>
      </c>
      <c r="K987" s="3">
        <f>IF(ABS(K986-E999)&gt;180,IF(ABS(K986-E999)&gt;360,ABS(K986-E999)-360,360-ABS(K986-E999)),ABS(K986-E999))</f>
        <v>160</v>
      </c>
      <c r="L987" s="3">
        <f>IF(ABS(L986-E999)&gt;180,IF(ABS(L986-E999)&gt;360,ABS(L986-E999)-360,360-ABS(L986-E999)),ABS(L986-E999))</f>
        <v>150</v>
      </c>
      <c r="M987" s="3">
        <f>IF(ABS(M986-E999)&gt;180,IF(ABS(M986-E999)&gt;360,ABS(M986-E999)-360,360-ABS(M986-E999)),ABS(M986-E999))</f>
        <v>140</v>
      </c>
      <c r="N987" s="3">
        <f>IF(ABS(N986-E999)&gt;180,IF(ABS(N986-E999)&gt;360,ABS(N986-E999)-360,360-ABS(N986-E999)),ABS(N986-E999))</f>
        <v>130</v>
      </c>
      <c r="O987" s="3">
        <f>IF(ABS(O986-E999)&gt;180,IF(ABS(O986-E999)&gt;360,ABS(O986-E999)-360,360-ABS(O986-E999)),ABS(O986-E999))</f>
        <v>120</v>
      </c>
      <c r="P987" s="3">
        <f>IF(ABS(P986-E999)&gt;180,IF(ABS(P986-E999)&gt;360,ABS(P986-E999)-360,360-ABS(P986-E999)),ABS(P986-E999))</f>
        <v>110</v>
      </c>
      <c r="Q987" s="3">
        <f>IF(ABS(Q986-E999)&gt;180,IF(ABS(Q986-E999)&gt;360,ABS(Q986-E999)-360,360-ABS(Q986-E999)),ABS(Q986-E999))</f>
        <v>100</v>
      </c>
      <c r="R987" s="3">
        <f>IF(ABS(R986-E999)&gt;180,IF(ABS(R986-E999)&gt;360,ABS(R986-E999)-360,360-ABS(R986-E999)),ABS(R986-E999))</f>
        <v>90</v>
      </c>
      <c r="S987" s="3">
        <f>IF(ABS(S986-E999)&gt;180,IF(ABS(S986-E999)&gt;360,ABS(S986-E999)-360,360-ABS(S986-E999)),ABS(S986-E999))</f>
        <v>80</v>
      </c>
      <c r="T987" s="3">
        <f>IF(ABS(T986-E999)&gt;180,IF(ABS(T986-E999)&gt;360,ABS(T986-E999)-360,360-ABS(T986-E999)),ABS(T986-E999))</f>
        <v>70</v>
      </c>
      <c r="U987" s="3">
        <f>IF(ABS(U986-E999)&gt;180,IF(ABS(U986-E999)&gt;360,ABS(U986-E999)-360,360-ABS(U986-E999)),ABS(U986-E999))</f>
        <v>60</v>
      </c>
      <c r="V987" s="3">
        <f>IF(ABS(V986-E999)&gt;180,IF(ABS(V986-E999)&gt;360,ABS(V986-E999)-360,360-ABS(V986-E999)),ABS(V986-E999))</f>
        <v>50</v>
      </c>
      <c r="W987" s="3">
        <f>IF(ABS(W986-E999)&gt;180,IF(ABS(W986-E999)&gt;360,ABS(W986-E999)-360,360-ABS(W986-E999)),ABS(W986-E999))</f>
        <v>40</v>
      </c>
      <c r="X987" s="3">
        <f>IF(ABS(X986-E999)&gt;180,IF(ABS(X986-E999)&gt;360,ABS(X986-E999)-360,360-ABS(X986-E999)),ABS(X986-E999))</f>
        <v>30</v>
      </c>
      <c r="Y987" s="3">
        <f>IF(ABS(Y986-E999)&gt;180,IF(ABS(Y986-E999)&gt;360,ABS(Y986-E999)-360,360-ABS(Y986-E999)),ABS(Y986-E999))</f>
        <v>20</v>
      </c>
      <c r="Z987" s="3">
        <f>IF(ABS(Z986-E999)&gt;180,IF(ABS(Z986-E999)&gt;360,ABS(Z986-E999)-360,360-ABS(Z986-E999)),ABS(Z986-E999))</f>
        <v>10</v>
      </c>
      <c r="AA987" s="3">
        <f>IF(ABS(AA986-E999)&gt;180,IF(ABS(AA986-E999)&gt;360,ABS(AA986-E999)-360,360-ABS(AA986-E999)),ABS(AA986-E999))</f>
        <v>0</v>
      </c>
      <c r="AB987" s="3">
        <f>IF(ABS(AB986-E999)&gt;180,IF(ABS(AB986-E999)&gt;360,ABS(AB986-E999)-360,360-ABS(AB986-E999)),ABS(AB986-E999))</f>
        <v>10</v>
      </c>
      <c r="AC987" s="3">
        <f>IF(ABS(AC986-E999)&gt;180,IF(ABS(AC986-E999)&gt;360,ABS(AC986-E999)-360,360-ABS(AC986-E999)),ABS(AC986-E999))</f>
        <v>20</v>
      </c>
      <c r="AD987" s="3">
        <f>IF(ABS(AD986-E999)&gt;180,IF(ABS(AD986-E999)&gt;360,ABS(AD986-E999)-360,360-ABS(AD986-E999)),ABS(AD986-E999))</f>
        <v>30</v>
      </c>
      <c r="AE987" s="3">
        <f>IF(ABS(AE986-E999)&gt;180,IF(ABS(AE986-E999)&gt;360,ABS(AE986-E999)-360,360-ABS(AE986-E999)),ABS(AE986-E999))</f>
        <v>40</v>
      </c>
      <c r="AF987" s="3">
        <f>IF(ABS(AF986-E999)&gt;180,IF(ABS(AF986-E999)&gt;360,ABS(AF986-E999)-360,360-ABS(AF986-E999)),ABS(AF986-E999))</f>
        <v>50</v>
      </c>
      <c r="AG987" s="3">
        <f>IF(ABS(AG986-E999)&gt;180,IF(ABS(AG986-E999)&gt;360,ABS(AG986-E999)-360,360-ABS(AG986-E999)),ABS(AG986-E999))</f>
        <v>60</v>
      </c>
      <c r="AH987" s="3">
        <f>IF(ABS(AH986-E999)&gt;180,IF(ABS(AH986-E999)&gt;360,ABS(AH986-E999)-360,360-ABS(AH986-E999)),ABS(AH986-E999))</f>
        <v>70</v>
      </c>
      <c r="AI987" s="3">
        <f>IF(ABS(AI986-E999)&gt;180,IF(ABS(AI986-E999)&gt;360,ABS(AI986-E999)-360,360-ABS(AI986-E999)),ABS(AI986-E999))</f>
        <v>80</v>
      </c>
      <c r="AJ987" s="3">
        <f>IF(ABS(AJ986-E999)&gt;180,IF(ABS(AJ986-E999)&gt;360,ABS(AJ986-E999)-360,360-ABS(AJ986-E999)),ABS(AJ986-E999))</f>
        <v>90</v>
      </c>
      <c r="AK987" s="3">
        <f>IF(ABS(AK986-E999)&gt;180,IF(ABS(AK986-E999)&gt;360,ABS(AK986-E999)-360,360-ABS(AK986-E999)),ABS(AK986-E999))</f>
        <v>100</v>
      </c>
      <c r="AL987" s="3">
        <f>IF(ABS(AL986-E999)&gt;180,IF(ABS(AL986-E999)&gt;360,ABS(AL986-E999)-360,360-ABS(AL986-E999)),ABS(AL986-E999))</f>
        <v>110</v>
      </c>
      <c r="AM987" s="3">
        <f>IF(ABS(AM986-E999)&gt;180,IF(ABS(AM986-E999)&gt;360,ABS(AM986-E999)-360,360-ABS(AM986-E999)),ABS(AM986-E999))</f>
        <v>120</v>
      </c>
      <c r="AN987" s="3">
        <f>IF(ABS(AN986-E999)&gt;180,IF(ABS(AN986-E999)&gt;360,ABS(AN986-E999)-360,360-ABS(AN986-E999)),ABS(AN986-E999))</f>
        <v>130</v>
      </c>
      <c r="AO987" s="3">
        <f>IF(ABS(AO986-E999)&gt;180,IF(ABS(AO986-E999)&gt;360,ABS(AO986-E999)-360,360-ABS(AO986-E999)),ABS(AO986-E999))</f>
        <v>140</v>
      </c>
      <c r="AP987" s="3">
        <f>IF(ABS(AP986-E999)&gt;180,IF(ABS(AP986-E999)&gt;360,ABS(AP986-E999)-360,360-ABS(AP986-E999)),ABS(AP986-E999))</f>
        <v>150</v>
      </c>
      <c r="AQ987" s="3">
        <f>IF(ABS(AQ986-E999)&gt;180,IF(ABS(AQ986-E999)&gt;360,ABS(AQ986-E999)-360,360-ABS(AQ986-E999)),ABS(AQ986-E999))</f>
        <v>160</v>
      </c>
      <c r="AR987" s="3">
        <f>IF(ABS(AR986-E999)&gt;180,IF(ABS(AR986-E999)&gt;360,ABS(AR986-E999)-360,360-ABS(AR986-E999)),ABS(AR986-E999))</f>
        <v>170</v>
      </c>
    </row>
    <row r="988" spans="2:44" ht="15.75" customHeight="1" x14ac:dyDescent="0.2">
      <c r="G988" s="3" t="s">
        <v>736</v>
      </c>
    </row>
    <row r="989" spans="2:44" ht="15.75" customHeight="1" x14ac:dyDescent="0.2">
      <c r="B989" s="3" t="s">
        <v>791</v>
      </c>
      <c r="E989" s="3">
        <v>410</v>
      </c>
      <c r="G989" s="3">
        <v>90</v>
      </c>
      <c r="I989" s="3" t="e">
        <f>IF(DEGREES(ACOS(SIN(RADIANS(G989))*SIN(RADIANS(E997))+COS(RADIANS(G989))*COS(RADIANS(E997))*COS(RADIANS(I987))))&gt;90,0,$F$4*$F$5/E996^2*(SIN(RADIANS(G989))*SIN(RADIANS(E997))+COS(RADIANS(G989))*COS(RADIANS(E997))*COS(RADIANS(I987))))</f>
        <v>#DIV/0!</v>
      </c>
      <c r="J989" s="3" t="e">
        <f>IF(DEGREES(ACOS(SIN(RADIANS(G989))*SIN(RADIANS(E997))+COS(RADIANS(G989))*COS(RADIANS(E997))*COS(RADIANS(J987))))&gt;90,0,$F$4*$F$5/E996^2*(SIN(RADIANS(G989))*SIN(RADIANS(E997))+COS(RADIANS(G989))*COS(RADIANS(E997))*COS(RADIANS(J987))))</f>
        <v>#DIV/0!</v>
      </c>
      <c r="K989" s="3" t="e">
        <f>IF(DEGREES(ACOS(SIN(RADIANS(G989))*SIN(RADIANS(E997))+COS(RADIANS(G989))*COS(RADIANS(E997))*COS(RADIANS(K987))))&gt;90,0,$F$4*$F$5/E996^2*(SIN(RADIANS(G989))*SIN(RADIANS(E997))+COS(RADIANS(G989))*COS(RADIANS(E997))*COS(RADIANS(K987))))</f>
        <v>#DIV/0!</v>
      </c>
      <c r="L989" s="3" t="e">
        <f>IF(DEGREES(ACOS(SIN(RADIANS(G989))*SIN(RADIANS(E997))+COS(RADIANS(G989))*COS(RADIANS(E997))*COS(RADIANS(L987))))&gt;90,0,$F$4*$F$5/E996^2*(SIN(RADIANS(G989))*SIN(RADIANS(E997))+COS(RADIANS(G989))*COS(RADIANS(E997))*COS(RADIANS(L987))))</f>
        <v>#DIV/0!</v>
      </c>
      <c r="M989" s="3" t="e">
        <f>IF(DEGREES(ACOS(SIN(RADIANS(G989))*SIN(RADIANS(E997))+COS(RADIANS(G989))*COS(RADIANS(E997))*COS(RADIANS(M987))))&gt;90,0,$F$4*$F$5/E996^2*(SIN(RADIANS(G989))*SIN(RADIANS(E997))+COS(RADIANS(G989))*COS(RADIANS(E997))*COS(RADIANS(M987))))</f>
        <v>#DIV/0!</v>
      </c>
      <c r="N989" s="3" t="e">
        <f>IF(DEGREES(ACOS(SIN(RADIANS(G989))*SIN(RADIANS(E997))+COS(RADIANS(G989))*COS(RADIANS(E997))*COS(RADIANS(N987))))&gt;90,0,$F$4*$F$5/E996^2*(SIN(RADIANS(G989))*SIN(RADIANS(E997))+COS(RADIANS(G989))*COS(RADIANS(E997))*COS(RADIANS(N987))))</f>
        <v>#DIV/0!</v>
      </c>
      <c r="O989" s="3" t="e">
        <f>IF(DEGREES(ACOS(SIN(RADIANS(G989))*SIN(RADIANS(E997))+COS(RADIANS(G989))*COS(RADIANS(E997))*COS(RADIANS(O987))))&gt;90,0,$F$4*$F$5/E996^2*(SIN(RADIANS(G989))*SIN(RADIANS(E997))+COS(RADIANS(G989))*COS(RADIANS(E997))*COS(RADIANS(O987))))</f>
        <v>#DIV/0!</v>
      </c>
      <c r="P989" s="3" t="e">
        <f>IF(DEGREES(ACOS(SIN(RADIANS(G989))*SIN(RADIANS(E997))+COS(RADIANS(G989))*COS(RADIANS(E997))*COS(RADIANS(P987))))&gt;90,0,$F$4*$F$5/E996^2*(SIN(RADIANS(G989))*SIN(RADIANS(E997))+COS(RADIANS(G989))*COS(RADIANS(E997))*COS(RADIANS(P987))))</f>
        <v>#DIV/0!</v>
      </c>
      <c r="Q989" s="3" t="e">
        <f>IF(DEGREES(ACOS(SIN(RADIANS(G989))*SIN(RADIANS(E997))+COS(RADIANS(G989))*COS(RADIANS(E997))*COS(RADIANS(Q987))))&gt;90,0,$F$4*$F$5/E996^2*(SIN(RADIANS(G989))*SIN(RADIANS(E997))+COS(RADIANS(G989))*COS(RADIANS(E997))*COS(RADIANS(Q987))))</f>
        <v>#DIV/0!</v>
      </c>
      <c r="R989" s="3" t="e">
        <f>IF(DEGREES(ACOS(SIN(RADIANS(G989))*SIN(RADIANS(E997))+COS(RADIANS(G989))*COS(RADIANS(E997))*COS(RADIANS(R987))))&gt;90,0,$F$4*$F$5/E996^2*(SIN(RADIANS(G989))*SIN(RADIANS(E997))+COS(RADIANS(G989))*COS(RADIANS(E997))*COS(RADIANS(R987))))</f>
        <v>#DIV/0!</v>
      </c>
      <c r="S989" s="3" t="e">
        <f>IF(DEGREES(ACOS(SIN(RADIANS(G989))*SIN(RADIANS(E997))+COS(RADIANS(G989))*COS(RADIANS(E997))*COS(RADIANS(S987))))&gt;90,0,$F$4*$F$5/E996^2*(SIN(RADIANS(G989))*SIN(RADIANS(E997))+COS(RADIANS(G989))*COS(RADIANS(E997))*COS(RADIANS(S987))))</f>
        <v>#DIV/0!</v>
      </c>
      <c r="T989" s="3" t="e">
        <f>IF(DEGREES(ACOS(SIN(RADIANS(G989))*SIN(RADIANS(E997))+COS(RADIANS(G989))*COS(RADIANS(E997))*COS(RADIANS(T987))))&gt;90,0,$F$4*$F$5/E996^2*(SIN(RADIANS(G989))*SIN(RADIANS(E997))+COS(RADIANS(G989))*COS(RADIANS(E997))*COS(RADIANS(T987))))</f>
        <v>#DIV/0!</v>
      </c>
      <c r="U989" s="3" t="e">
        <f>IF(DEGREES(ACOS(SIN(RADIANS(G989))*SIN(RADIANS(E997))+COS(RADIANS(G989))*COS(RADIANS(E997))*COS(RADIANS(U987))))&gt;90,0,$F$4*$F$5/E996^2*(SIN(RADIANS(G989))*SIN(RADIANS(E997))+COS(RADIANS(G989))*COS(RADIANS(E997))*COS(RADIANS(U987))))</f>
        <v>#DIV/0!</v>
      </c>
      <c r="V989" s="3" t="e">
        <f>IF(DEGREES(ACOS(SIN(RADIANS(G989))*SIN(RADIANS(E997))+COS(RADIANS(G989))*COS(RADIANS(E997))*COS(RADIANS(V987))))&gt;90,0,$F$4*$F$5/E996^2*(SIN(RADIANS(G989))*SIN(RADIANS(E997))+COS(RADIANS(G989))*COS(RADIANS(E997))*COS(RADIANS(V987))))</f>
        <v>#DIV/0!</v>
      </c>
      <c r="W989" s="3" t="e">
        <f>IF(DEGREES(ACOS(SIN(RADIANS(G989))*SIN(RADIANS(E997))+COS(RADIANS(G989))*COS(RADIANS(E997))*COS(RADIANS(W987))))&gt;90,0,$F$4*$F$5/E996^2*(SIN(RADIANS(G989))*SIN(RADIANS(E997))+COS(RADIANS(G989))*COS(RADIANS(E997))*COS(RADIANS(W987))))</f>
        <v>#DIV/0!</v>
      </c>
      <c r="X989" s="3" t="e">
        <f>IF(DEGREES(ACOS(SIN(RADIANS(G989))*SIN(RADIANS(E997))+COS(RADIANS(G989))*COS(RADIANS(E997))*COS(RADIANS(X987))))&gt;90,0,$F$4*$F$5/E996^2*(SIN(RADIANS(G989))*SIN(RADIANS(E997))+COS(RADIANS(G989))*COS(RADIANS(E997))*COS(RADIANS(X987))))</f>
        <v>#DIV/0!</v>
      </c>
      <c r="Y989" s="3" t="e">
        <f>IF(DEGREES(ACOS(SIN(RADIANS(G989))*SIN(RADIANS(E997))+COS(RADIANS(G989))*COS(RADIANS(E997))*COS(RADIANS(Y987))))&gt;90,0,$F$4*$F$5/E996^2*(SIN(RADIANS(G989))*SIN(RADIANS(E997))+COS(RADIANS(G989))*COS(RADIANS(E997))*COS(RADIANS(Y987))))</f>
        <v>#DIV/0!</v>
      </c>
      <c r="Z989" s="3" t="e">
        <f>IF(DEGREES(ACOS(SIN(RADIANS(G989))*SIN(RADIANS(E997))+COS(RADIANS(G989))*COS(RADIANS(E997))*COS(RADIANS(Z987))))&gt;90,0,$F$4*$F$5/E996^2*(SIN(RADIANS(G989))*SIN(RADIANS(E997))+COS(RADIANS(G989))*COS(RADIANS(E997))*COS(RADIANS(Z987))))</f>
        <v>#DIV/0!</v>
      </c>
      <c r="AA989" s="3" t="e">
        <f>IF(DEGREES(ACOS(SIN(RADIANS(G989))*SIN(RADIANS(E997))+COS(RADIANS(G989))*COS(RADIANS(E997))*COS(RADIANS(AA987))))&gt;90,0,$F$4*$F$5/E996^2*(SIN(RADIANS(G989))*SIN(RADIANS(E997))+COS(RADIANS(G989))*COS(RADIANS(E997))*COS(RADIANS(AA987))))</f>
        <v>#DIV/0!</v>
      </c>
      <c r="AB989" s="3" t="e">
        <f>IF(DEGREES(ACOS(SIN(RADIANS(G989))*SIN(RADIANS(E997))+COS(RADIANS(G989))*COS(RADIANS(E997))*COS(RADIANS(AB987))))&gt;90,0,$F$4*$F$5/E996^2*(SIN(RADIANS(G989))*SIN(RADIANS(E997))+COS(RADIANS(G989))*COS(RADIANS(E997))*COS(RADIANS(AB987))))</f>
        <v>#DIV/0!</v>
      </c>
      <c r="AC989" s="3" t="e">
        <f>IF(DEGREES(ACOS(SIN(RADIANS(G989))*SIN(RADIANS(E997))+COS(RADIANS(G989))*COS(RADIANS(E997))*COS(RADIANS(AC987))))&gt;90,0,$F$4*$F$5/E996^2*(SIN(RADIANS(G989))*SIN(RADIANS(E997))+COS(RADIANS(G989))*COS(RADIANS(E997))*COS(RADIANS(AC987))))</f>
        <v>#DIV/0!</v>
      </c>
      <c r="AD989" s="3" t="e">
        <f>IF(DEGREES(ACOS(SIN(RADIANS(G989))*SIN(RADIANS(E997))+COS(RADIANS(G989))*COS(RADIANS(E997))*COS(RADIANS(AD987))))&gt;90,0,$F$4*$F$5/E996^2*(SIN(RADIANS(G989))*SIN(RADIANS(E997))+COS(RADIANS(G989))*COS(RADIANS(E997))*COS(RADIANS(AD987))))</f>
        <v>#DIV/0!</v>
      </c>
      <c r="AE989" s="3" t="e">
        <f>IF(DEGREES(ACOS(SIN(RADIANS(G989))*SIN(RADIANS(E997))+COS(RADIANS(G989))*COS(RADIANS(E997))*COS(RADIANS(AE987))))&gt;90,0,$F$4*$F$5/E996^2*(SIN(RADIANS(G989))*SIN(RADIANS(E997))+COS(RADIANS(G989))*COS(RADIANS(E997))*COS(RADIANS(AE987))))</f>
        <v>#DIV/0!</v>
      </c>
      <c r="AF989" s="3" t="e">
        <f>IF(DEGREES(ACOS(SIN(RADIANS(G989))*SIN(RADIANS(E997))+COS(RADIANS(G989))*COS(RADIANS(E997))*COS(RADIANS(AF987))))&gt;90,0,$F$4*$F$5/E996^2*(SIN(RADIANS(G989))*SIN(RADIANS(E997))+COS(RADIANS(G989))*COS(RADIANS(E997))*COS(RADIANS(AF987))))</f>
        <v>#DIV/0!</v>
      </c>
      <c r="AG989" s="3" t="e">
        <f>IF(DEGREES(ACOS(SIN(RADIANS(G989))*SIN(RADIANS(E997))+COS(RADIANS(G989))*COS(RADIANS(E997))*COS(RADIANS(AG987))))&gt;90,0,$F$4*$F$5/E996^2*(SIN(RADIANS(G989))*SIN(RADIANS(E997))+COS(RADIANS(G989))*COS(RADIANS(E997))*COS(RADIANS(AG987))))</f>
        <v>#DIV/0!</v>
      </c>
      <c r="AH989" s="3" t="e">
        <f>IF(DEGREES(ACOS(SIN(RADIANS(G989))*SIN(RADIANS(E997))+COS(RADIANS(G989))*COS(RADIANS(E997))*COS(RADIANS(AH987))))&gt;90,0,$F$4*$F$5/E996^2*(SIN(RADIANS(G989))*SIN(RADIANS(E997))+COS(RADIANS(G989))*COS(RADIANS(E997))*COS(RADIANS(AH987))))</f>
        <v>#DIV/0!</v>
      </c>
      <c r="AI989" s="3" t="e">
        <f>IF(DEGREES(ACOS(SIN(RADIANS(G989))*SIN(RADIANS(E997))+COS(RADIANS(G989))*COS(RADIANS(E997))*COS(RADIANS(AI987))))&gt;90,0,$F$4*$F$5/E996^2*(SIN(RADIANS(G989))*SIN(RADIANS(E997))+COS(RADIANS(G989))*COS(RADIANS(E997))*COS(RADIANS(AI987))))</f>
        <v>#DIV/0!</v>
      </c>
      <c r="AJ989" s="3" t="e">
        <f>IF(DEGREES(ACOS(SIN(RADIANS(G989))*SIN(RADIANS(E997))+COS(RADIANS(G989))*COS(RADIANS(E997))*COS(RADIANS(AJ987))))&gt;90,0,$F$4*$F$5/E996^2*(SIN(RADIANS(G989))*SIN(RADIANS(E997))+COS(RADIANS(G989))*COS(RADIANS(E997))*COS(RADIANS(AJ987))))</f>
        <v>#DIV/0!</v>
      </c>
      <c r="AK989" s="3" t="e">
        <f>IF(DEGREES(ACOS(SIN(RADIANS(G989))*SIN(RADIANS(E997))+COS(RADIANS(G989))*COS(RADIANS(E997))*COS(RADIANS(AK987))))&gt;90,0,$F$4*$F$5/E996^2*(SIN(RADIANS(G989))*SIN(RADIANS(E997))+COS(RADIANS(G989))*COS(RADIANS(E997))*COS(RADIANS(AK987))))</f>
        <v>#DIV/0!</v>
      </c>
      <c r="AL989" s="3" t="e">
        <f>IF(DEGREES(ACOS(SIN(RADIANS(G989))*SIN(RADIANS(E997))+COS(RADIANS(G989))*COS(RADIANS(E997))*COS(RADIANS(AL987))))&gt;90,0,$F$4*$F$5/E996^2*(SIN(RADIANS(G989))*SIN(RADIANS(E997))+COS(RADIANS(G989))*COS(RADIANS(E997))*COS(RADIANS(AL987))))</f>
        <v>#DIV/0!</v>
      </c>
      <c r="AM989" s="3" t="e">
        <f>IF(DEGREES(ACOS(SIN(RADIANS(G989))*SIN(RADIANS(E997))+COS(RADIANS(G989))*COS(RADIANS(E997))*COS(RADIANS(AM987))))&gt;90,0,$F$4*$F$5/E996^2*(SIN(RADIANS(G989))*SIN(RADIANS(E997))+COS(RADIANS(G989))*COS(RADIANS(E997))*COS(RADIANS(AM987))))</f>
        <v>#DIV/0!</v>
      </c>
      <c r="AN989" s="3" t="e">
        <f>IF(DEGREES(ACOS(SIN(RADIANS(G989))*SIN(RADIANS(E997))+COS(RADIANS(G989))*COS(RADIANS(E997))*COS(RADIANS(AN987))))&gt;90,0,$F$4*$F$5/E996^2*(SIN(RADIANS(G989))*SIN(RADIANS(E997))+COS(RADIANS(G989))*COS(RADIANS(E997))*COS(RADIANS(AN987))))</f>
        <v>#DIV/0!</v>
      </c>
      <c r="AO989" s="3" t="e">
        <f>IF(DEGREES(ACOS(SIN(RADIANS(G989))*SIN(RADIANS(E997))+COS(RADIANS(G989))*COS(RADIANS(E997))*COS(RADIANS(AO987))))&gt;90,0,$F$4*$F$5/E996^2*(SIN(RADIANS(G989))*SIN(RADIANS(E997))+COS(RADIANS(G989))*COS(RADIANS(E997))*COS(RADIANS(AO987))))</f>
        <v>#DIV/0!</v>
      </c>
      <c r="AP989" s="3" t="e">
        <f>IF(DEGREES(ACOS(SIN(RADIANS(G989))*SIN(RADIANS(E997))+COS(RADIANS(G989))*COS(RADIANS(E997))*COS(RADIANS(AP987))))&gt;90,0,$F$4*$F$5/E996^2*(SIN(RADIANS(G989))*SIN(RADIANS(E997))+COS(RADIANS(G989))*COS(RADIANS(E997))*COS(RADIANS(AP987))))</f>
        <v>#DIV/0!</v>
      </c>
      <c r="AQ989" s="3" t="e">
        <f>IF(DEGREES(ACOS(SIN(RADIANS(G989))*SIN(RADIANS(E997))+COS(RADIANS(G989))*COS(RADIANS(E997))*COS(RADIANS(AQ987))))&gt;90,0,$F$4*$F$5/E996^2*(SIN(RADIANS(G989))*SIN(RADIANS(E997))+COS(RADIANS(G989))*COS(RADIANS(E997))*COS(RADIANS(AQ987))))</f>
        <v>#DIV/0!</v>
      </c>
      <c r="AR989" s="3" t="e">
        <f>IF(DEGREES(ACOS(SIN(RADIANS(G989))*SIN(RADIANS(E997))+COS(RADIANS(G989))*COS(RADIANS(E997))*COS(RADIANS(AR987))))&gt;90,0,$F$4*$F$5/E996^2*(SIN(RADIANS(G989))*SIN(RADIANS(E997))+COS(RADIANS(G989))*COS(RADIANS(E997))*COS(RADIANS(AR987))))</f>
        <v>#DIV/0!</v>
      </c>
    </row>
    <row r="990" spans="2:44" ht="15.75" customHeight="1" x14ac:dyDescent="0.2">
      <c r="B990" s="3" t="s">
        <v>728</v>
      </c>
      <c r="E990" s="3">
        <f t="array" ref="E990">INDEX($D$1751:$AM$1751,0,MATCH(E989-IF(E989&lt;360,0,360),$D$1700:$AM$1700,0))+IF(E989&gt;350,360,0)</f>
        <v>410</v>
      </c>
      <c r="G990" s="3">
        <v>80</v>
      </c>
      <c r="I990" s="3">
        <f>IF(DEGREES(ACOS(SIN(RADIANS(G990))*SIN(RADIANS(E997))+COS(RADIANS(G990))*COS(RADIANS(E997))*COS(RADIANS(I987))))&gt;90,0,$F$4*$F$5/E996^2*(SIN(RADIANS(G990))*SIN(RADIANS(E997))+COS(RADIANS(G990))*COS(RADIANS(E997))*COS(RADIANS(I987))))</f>
        <v>0</v>
      </c>
      <c r="J990" s="3">
        <f>IF(DEGREES(ACOS(SIN(RADIANS(G990))*SIN(RADIANS(E997))+COS(RADIANS(G990))*COS(RADIANS(E997))*COS(RADIANS(J987))))&gt;90,0,$F$4*$F$5/E996^2*(SIN(RADIANS(G990))*SIN(RADIANS(E997))+COS(RADIANS(G990))*COS(RADIANS(E997))*COS(RADIANS(J987))))</f>
        <v>0</v>
      </c>
      <c r="K990" s="3">
        <f>IF(DEGREES(ACOS(SIN(RADIANS(G990))*SIN(RADIANS(E997))+COS(RADIANS(G990))*COS(RADIANS(E997))*COS(RADIANS(K987))))&gt;90,0,$F$4*$F$5/E996^2*(SIN(RADIANS(G990))*SIN(RADIANS(E997))+COS(RADIANS(G990))*COS(RADIANS(E997))*COS(RADIANS(K987))))</f>
        <v>0</v>
      </c>
      <c r="L990" s="3">
        <f>IF(DEGREES(ACOS(SIN(RADIANS(G990))*SIN(RADIANS(E997))+COS(RADIANS(G990))*COS(RADIANS(E997))*COS(RADIANS(L987))))&gt;90,0,$F$4*$F$5/E996^2*(SIN(RADIANS(G990))*SIN(RADIANS(E997))+COS(RADIANS(G990))*COS(RADIANS(E997))*COS(RADIANS(L987))))</f>
        <v>0</v>
      </c>
      <c r="M990" s="3">
        <f>IF(DEGREES(ACOS(SIN(RADIANS(G990))*SIN(RADIANS(E997))+COS(RADIANS(G990))*COS(RADIANS(E997))*COS(RADIANS(M987))))&gt;90,0,$F$4*$F$5/E996^2*(SIN(RADIANS(G990))*SIN(RADIANS(E997))+COS(RADIANS(G990))*COS(RADIANS(E997))*COS(RADIANS(M987))))</f>
        <v>0</v>
      </c>
      <c r="N990" s="3">
        <f>IF(DEGREES(ACOS(SIN(RADIANS(G990))*SIN(RADIANS(E997))+COS(RADIANS(G990))*COS(RADIANS(E997))*COS(RADIANS(N987))))&gt;90,0,$F$4*$F$5/E996^2*(SIN(RADIANS(G990))*SIN(RADIANS(E997))+COS(RADIANS(G990))*COS(RADIANS(E997))*COS(RADIANS(N987))))</f>
        <v>0</v>
      </c>
      <c r="O990" s="3">
        <f>IF(DEGREES(ACOS(SIN(RADIANS(G990))*SIN(RADIANS(E997))+COS(RADIANS(G990))*COS(RADIANS(E997))*COS(RADIANS(O987))))&gt;90,0,$F$4*$F$5/E996^2*(SIN(RADIANS(G990))*SIN(RADIANS(E997))+COS(RADIANS(G990))*COS(RADIANS(E997))*COS(RADIANS(O987))))</f>
        <v>0</v>
      </c>
      <c r="P990" s="3">
        <f>IF(DEGREES(ACOS(SIN(RADIANS(G990))*SIN(RADIANS(E997))+COS(RADIANS(G990))*COS(RADIANS(E997))*COS(RADIANS(P987))))&gt;90,0,$F$4*$F$5/E996^2*(SIN(RADIANS(G990))*SIN(RADIANS(E997))+COS(RADIANS(G990))*COS(RADIANS(E997))*COS(RADIANS(P987))))</f>
        <v>0</v>
      </c>
      <c r="Q990" s="3">
        <f>IF(DEGREES(ACOS(SIN(RADIANS(G990))*SIN(RADIANS(E997))+COS(RADIANS(G990))*COS(RADIANS(E997))*COS(RADIANS(Q987))))&gt;90,0,$F$4*$F$5/E996^2*(SIN(RADIANS(G990))*SIN(RADIANS(E997))+COS(RADIANS(G990))*COS(RADIANS(E997))*COS(RADIANS(Q987))))</f>
        <v>0</v>
      </c>
      <c r="R990" s="3" t="e">
        <f>IF(DEGREES(ACOS(SIN(RADIANS(G990))*SIN(RADIANS(E997))+COS(RADIANS(G990))*COS(RADIANS(E997))*COS(RADIANS(R987))))&gt;90,0,$F$4*$F$5/E996^2*(SIN(RADIANS(G990))*SIN(RADIANS(E997))+COS(RADIANS(G990))*COS(RADIANS(E997))*COS(RADIANS(R987))))</f>
        <v>#DIV/0!</v>
      </c>
      <c r="S990" s="3" t="e">
        <f>IF(DEGREES(ACOS(SIN(RADIANS(G990))*SIN(RADIANS(E997))+COS(RADIANS(G990))*COS(RADIANS(E997))*COS(RADIANS(S987))))&gt;90,0,$F$4*$F$5/E996^2*(SIN(RADIANS(G990))*SIN(RADIANS(E997))+COS(RADIANS(G990))*COS(RADIANS(E997))*COS(RADIANS(S987))))</f>
        <v>#DIV/0!</v>
      </c>
      <c r="T990" s="3" t="e">
        <f>IF(DEGREES(ACOS(SIN(RADIANS(G990))*SIN(RADIANS(E997))+COS(RADIANS(G990))*COS(RADIANS(E997))*COS(RADIANS(T987))))&gt;90,0,$F$4*$F$5/E996^2*(SIN(RADIANS(G990))*SIN(RADIANS(E997))+COS(RADIANS(G990))*COS(RADIANS(E997))*COS(RADIANS(T987))))</f>
        <v>#DIV/0!</v>
      </c>
      <c r="U990" s="3" t="e">
        <f>IF(DEGREES(ACOS(SIN(RADIANS(G990))*SIN(RADIANS(E997))+COS(RADIANS(G990))*COS(RADIANS(E997))*COS(RADIANS(U987))))&gt;90,0,$F$4*$F$5/E996^2*(SIN(RADIANS(G990))*SIN(RADIANS(E997))+COS(RADIANS(G990))*COS(RADIANS(E997))*COS(RADIANS(U987))))</f>
        <v>#DIV/0!</v>
      </c>
      <c r="V990" s="3" t="e">
        <f>IF(DEGREES(ACOS(SIN(RADIANS(G990))*SIN(RADIANS(E997))+COS(RADIANS(G990))*COS(RADIANS(E997))*COS(RADIANS(V987))))&gt;90,0,$F$4*$F$5/E996^2*(SIN(RADIANS(G990))*SIN(RADIANS(E997))+COS(RADIANS(G990))*COS(RADIANS(E997))*COS(RADIANS(V987))))</f>
        <v>#DIV/0!</v>
      </c>
      <c r="W990" s="3" t="e">
        <f>IF(DEGREES(ACOS(SIN(RADIANS(G990))*SIN(RADIANS(E997))+COS(RADIANS(G990))*COS(RADIANS(E997))*COS(RADIANS(W987))))&gt;90,0,$F$4*$F$5/E996^2*(SIN(RADIANS(G990))*SIN(RADIANS(E997))+COS(RADIANS(G990))*COS(RADIANS(E997))*COS(RADIANS(W987))))</f>
        <v>#DIV/0!</v>
      </c>
      <c r="X990" s="3" t="e">
        <f>IF(DEGREES(ACOS(SIN(RADIANS(G990))*SIN(RADIANS(E997))+COS(RADIANS(G990))*COS(RADIANS(E997))*COS(RADIANS(X987))))&gt;90,0,$F$4*$F$5/E996^2*(SIN(RADIANS(G990))*SIN(RADIANS(E997))+COS(RADIANS(G990))*COS(RADIANS(E997))*COS(RADIANS(X987))))</f>
        <v>#DIV/0!</v>
      </c>
      <c r="Y990" s="3" t="e">
        <f>IF(DEGREES(ACOS(SIN(RADIANS(G990))*SIN(RADIANS(E997))+COS(RADIANS(G990))*COS(RADIANS(E997))*COS(RADIANS(Y987))))&gt;90,0,$F$4*$F$5/E996^2*(SIN(RADIANS(G990))*SIN(RADIANS(E997))+COS(RADIANS(G990))*COS(RADIANS(E997))*COS(RADIANS(Y987))))</f>
        <v>#DIV/0!</v>
      </c>
      <c r="Z990" s="3" t="e">
        <f>IF(DEGREES(ACOS(SIN(RADIANS(G990))*SIN(RADIANS(E997))+COS(RADIANS(G990))*COS(RADIANS(E997))*COS(RADIANS(Z987))))&gt;90,0,$F$4*$F$5/E996^2*(SIN(RADIANS(G990))*SIN(RADIANS(E997))+COS(RADIANS(G990))*COS(RADIANS(E997))*COS(RADIANS(Z987))))</f>
        <v>#DIV/0!</v>
      </c>
      <c r="AA990" s="3" t="e">
        <f>IF(DEGREES(ACOS(SIN(RADIANS(G990))*SIN(RADIANS(E997))+COS(RADIANS(G990))*COS(RADIANS(E997))*COS(RADIANS(AA987))))&gt;90,0,$F$4*$F$5/E996^2*(SIN(RADIANS(G990))*SIN(RADIANS(E997))+COS(RADIANS(G990))*COS(RADIANS(E997))*COS(RADIANS(AA987))))</f>
        <v>#DIV/0!</v>
      </c>
      <c r="AB990" s="3" t="e">
        <f>IF(DEGREES(ACOS(SIN(RADIANS(G990))*SIN(RADIANS(E997))+COS(RADIANS(G990))*COS(RADIANS(E997))*COS(RADIANS(AB987))))&gt;90,0,$F$4*$F$5/E996^2*(SIN(RADIANS(G990))*SIN(RADIANS(E997))+COS(RADIANS(G990))*COS(RADIANS(E997))*COS(RADIANS(AB987))))</f>
        <v>#DIV/0!</v>
      </c>
      <c r="AC990" s="3" t="e">
        <f>IF(DEGREES(ACOS(SIN(RADIANS(G990))*SIN(RADIANS(E997))+COS(RADIANS(G990))*COS(RADIANS(E997))*COS(RADIANS(AC987))))&gt;90,0,$F$4*$F$5/E996^2*(SIN(RADIANS(G990))*SIN(RADIANS(E997))+COS(RADIANS(G990))*COS(RADIANS(E997))*COS(RADIANS(AC987))))</f>
        <v>#DIV/0!</v>
      </c>
      <c r="AD990" s="3" t="e">
        <f>IF(DEGREES(ACOS(SIN(RADIANS(G990))*SIN(RADIANS(E997))+COS(RADIANS(G990))*COS(RADIANS(E997))*COS(RADIANS(AD987))))&gt;90,0,$F$4*$F$5/E996^2*(SIN(RADIANS(G990))*SIN(RADIANS(E997))+COS(RADIANS(G990))*COS(RADIANS(E997))*COS(RADIANS(AD987))))</f>
        <v>#DIV/0!</v>
      </c>
      <c r="AE990" s="3" t="e">
        <f>IF(DEGREES(ACOS(SIN(RADIANS(G990))*SIN(RADIANS(E997))+COS(RADIANS(G990))*COS(RADIANS(E997))*COS(RADIANS(AE987))))&gt;90,0,$F$4*$F$5/E996^2*(SIN(RADIANS(G990))*SIN(RADIANS(E997))+COS(RADIANS(G990))*COS(RADIANS(E997))*COS(RADIANS(AE987))))</f>
        <v>#DIV/0!</v>
      </c>
      <c r="AF990" s="3" t="e">
        <f>IF(DEGREES(ACOS(SIN(RADIANS(G990))*SIN(RADIANS(E997))+COS(RADIANS(G990))*COS(RADIANS(E997))*COS(RADIANS(AF987))))&gt;90,0,$F$4*$F$5/E996^2*(SIN(RADIANS(G990))*SIN(RADIANS(E997))+COS(RADIANS(G990))*COS(RADIANS(E997))*COS(RADIANS(AF987))))</f>
        <v>#DIV/0!</v>
      </c>
      <c r="AG990" s="3" t="e">
        <f>IF(DEGREES(ACOS(SIN(RADIANS(G990))*SIN(RADIANS(E997))+COS(RADIANS(G990))*COS(RADIANS(E997))*COS(RADIANS(AG987))))&gt;90,0,$F$4*$F$5/E996^2*(SIN(RADIANS(G990))*SIN(RADIANS(E997))+COS(RADIANS(G990))*COS(RADIANS(E997))*COS(RADIANS(AG987))))</f>
        <v>#DIV/0!</v>
      </c>
      <c r="AH990" s="3" t="e">
        <f>IF(DEGREES(ACOS(SIN(RADIANS(G990))*SIN(RADIANS(E997))+COS(RADIANS(G990))*COS(RADIANS(E997))*COS(RADIANS(AH987))))&gt;90,0,$F$4*$F$5/E996^2*(SIN(RADIANS(G990))*SIN(RADIANS(E997))+COS(RADIANS(G990))*COS(RADIANS(E997))*COS(RADIANS(AH987))))</f>
        <v>#DIV/0!</v>
      </c>
      <c r="AI990" s="3" t="e">
        <f>IF(DEGREES(ACOS(SIN(RADIANS(G990))*SIN(RADIANS(E997))+COS(RADIANS(G990))*COS(RADIANS(E997))*COS(RADIANS(AI987))))&gt;90,0,$F$4*$F$5/E996^2*(SIN(RADIANS(G990))*SIN(RADIANS(E997))+COS(RADIANS(G990))*COS(RADIANS(E997))*COS(RADIANS(AI987))))</f>
        <v>#DIV/0!</v>
      </c>
      <c r="AJ990" s="3" t="e">
        <f>IF(DEGREES(ACOS(SIN(RADIANS(G990))*SIN(RADIANS(E997))+COS(RADIANS(G990))*COS(RADIANS(E997))*COS(RADIANS(AJ987))))&gt;90,0,$F$4*$F$5/E996^2*(SIN(RADIANS(G990))*SIN(RADIANS(E997))+COS(RADIANS(G990))*COS(RADIANS(E997))*COS(RADIANS(AJ987))))</f>
        <v>#DIV/0!</v>
      </c>
      <c r="AK990" s="3">
        <f>IF(DEGREES(ACOS(SIN(RADIANS(G990))*SIN(RADIANS(E997))+COS(RADIANS(G990))*COS(RADIANS(E997))*COS(RADIANS(AK987))))&gt;90,0,$F$4*$F$5/E996^2*(SIN(RADIANS(G990))*SIN(RADIANS(E997))+COS(RADIANS(G990))*COS(RADIANS(E997))*COS(RADIANS(AK987))))</f>
        <v>0</v>
      </c>
      <c r="AL990" s="3">
        <f>IF(DEGREES(ACOS(SIN(RADIANS(G990))*SIN(RADIANS(E997))+COS(RADIANS(G990))*COS(RADIANS(E997))*COS(RADIANS(AL987))))&gt;90,0,$F$4*$F$5/E996^2*(SIN(RADIANS(G990))*SIN(RADIANS(E997))+COS(RADIANS(G990))*COS(RADIANS(E997))*COS(RADIANS(AL987))))</f>
        <v>0</v>
      </c>
      <c r="AM990" s="3">
        <f>IF(DEGREES(ACOS(SIN(RADIANS(G990))*SIN(RADIANS(E997))+COS(RADIANS(G990))*COS(RADIANS(E997))*COS(RADIANS(AM987))))&gt;90,0,$F$4*$F$5/E996^2*(SIN(RADIANS(G990))*SIN(RADIANS(E997))+COS(RADIANS(G990))*COS(RADIANS(E997))*COS(RADIANS(AM987))))</f>
        <v>0</v>
      </c>
      <c r="AN990" s="3">
        <f>IF(DEGREES(ACOS(SIN(RADIANS(G990))*SIN(RADIANS(E997))+COS(RADIANS(G990))*COS(RADIANS(E997))*COS(RADIANS(AN987))))&gt;90,0,$F$4*$F$5/E996^2*(SIN(RADIANS(G990))*SIN(RADIANS(E997))+COS(RADIANS(G990))*COS(RADIANS(E997))*COS(RADIANS(AN987))))</f>
        <v>0</v>
      </c>
      <c r="AO990" s="3">
        <f>IF(DEGREES(ACOS(SIN(RADIANS(G990))*SIN(RADIANS(E997))+COS(RADIANS(G990))*COS(RADIANS(E997))*COS(RADIANS(AO987))))&gt;90,0,$F$4*$F$5/E996^2*(SIN(RADIANS(G990))*SIN(RADIANS(E997))+COS(RADIANS(G990))*COS(RADIANS(E997))*COS(RADIANS(AO987))))</f>
        <v>0</v>
      </c>
      <c r="AP990" s="3">
        <f>IF(DEGREES(ACOS(SIN(RADIANS(G990))*SIN(RADIANS(E997))+COS(RADIANS(G990))*COS(RADIANS(E997))*COS(RADIANS(AP987))))&gt;90,0,$F$4*$F$5/E996^2*(SIN(RADIANS(G990))*SIN(RADIANS(E997))+COS(RADIANS(G990))*COS(RADIANS(E997))*COS(RADIANS(AP987))))</f>
        <v>0</v>
      </c>
      <c r="AQ990" s="3">
        <f>IF(DEGREES(ACOS(SIN(RADIANS(G990))*SIN(RADIANS(E997))+COS(RADIANS(G990))*COS(RADIANS(E997))*COS(RADIANS(AQ987))))&gt;90,0,$F$4*$F$5/E996^2*(SIN(RADIANS(G990))*SIN(RADIANS(E997))+COS(RADIANS(G990))*COS(RADIANS(E997))*COS(RADIANS(AQ987))))</f>
        <v>0</v>
      </c>
      <c r="AR990" s="3">
        <f>IF(DEGREES(ACOS(SIN(RADIANS(G990))*SIN(RADIANS(E997))+COS(RADIANS(G990))*COS(RADIANS(E997))*COS(RADIANS(AR987))))&gt;90,0,$F$4*$F$5/E996^2*(SIN(RADIANS(G990))*SIN(RADIANS(E997))+COS(RADIANS(G990))*COS(RADIANS(E997))*COS(RADIANS(AR987))))</f>
        <v>0</v>
      </c>
    </row>
    <row r="991" spans="2:44" ht="15.75" customHeight="1" x14ac:dyDescent="0.2">
      <c r="B991" s="20" t="s">
        <v>784</v>
      </c>
      <c r="E991" s="3">
        <f>IF(E990-$F$13&lt;0,E990-$F$13+360,IF(E990-$F$13&gt;360,E990-$F$13-360,E990-$F$13))</f>
        <v>140</v>
      </c>
      <c r="G991" s="3">
        <v>70</v>
      </c>
      <c r="I991" s="3">
        <f>IF(DEGREES(ACOS(SIN(RADIANS(G991))*SIN(RADIANS(E997))+COS(RADIANS(G991))*COS(RADIANS(E997))*COS(RADIANS(I987))))&gt;90,0,$F$4*$F$5/E996^2*(SIN(RADIANS(G991))*SIN(RADIANS(E997))+COS(RADIANS(G991))*COS(RADIANS(E997))*COS(RADIANS(I987))))</f>
        <v>0</v>
      </c>
      <c r="J991" s="3">
        <f>IF(DEGREES(ACOS(SIN(RADIANS(G991))*SIN(RADIANS(E997))+COS(RADIANS(G991))*COS(RADIANS(E997))*COS(RADIANS(J987))))&gt;90,0,$F$4*$F$5/E996^2*(SIN(RADIANS(G991))*SIN(RADIANS(E997))+COS(RADIANS(G991))*COS(RADIANS(E997))*COS(RADIANS(J987))))</f>
        <v>0</v>
      </c>
      <c r="K991" s="3">
        <f>IF(DEGREES(ACOS(SIN(RADIANS(G991))*SIN(RADIANS(E997))+COS(RADIANS(G991))*COS(RADIANS(E997))*COS(RADIANS(K987))))&gt;90,0,$F$4*$F$5/E996^2*(SIN(RADIANS(G991))*SIN(RADIANS(E997))+COS(RADIANS(G991))*COS(RADIANS(E997))*COS(RADIANS(K987))))</f>
        <v>0</v>
      </c>
      <c r="L991" s="3">
        <f>IF(DEGREES(ACOS(SIN(RADIANS(G991))*SIN(RADIANS(E997))+COS(RADIANS(G991))*COS(RADIANS(E997))*COS(RADIANS(L987))))&gt;90,0,$F$4*$F$5/E996^2*(SIN(RADIANS(G991))*SIN(RADIANS(E997))+COS(RADIANS(G991))*COS(RADIANS(E997))*COS(RADIANS(L987))))</f>
        <v>0</v>
      </c>
      <c r="M991" s="3">
        <f>IF(DEGREES(ACOS(SIN(RADIANS(G991))*SIN(RADIANS(E997))+COS(RADIANS(G991))*COS(RADIANS(E997))*COS(RADIANS(M987))))&gt;90,0,$F$4*$F$5/E996^2*(SIN(RADIANS(G991))*SIN(RADIANS(E997))+COS(RADIANS(G991))*COS(RADIANS(E997))*COS(RADIANS(M987))))</f>
        <v>0</v>
      </c>
      <c r="N991" s="3">
        <f>IF(DEGREES(ACOS(SIN(RADIANS(G991))*SIN(RADIANS(E997))+COS(RADIANS(G991))*COS(RADIANS(E997))*COS(RADIANS(N987))))&gt;90,0,$F$4*$F$5/E996^2*(SIN(RADIANS(G991))*SIN(RADIANS(E997))+COS(RADIANS(G991))*COS(RADIANS(E997))*COS(RADIANS(N987))))</f>
        <v>0</v>
      </c>
      <c r="O991" s="3">
        <f>IF(DEGREES(ACOS(SIN(RADIANS(G991))*SIN(RADIANS(E997))+COS(RADIANS(G991))*COS(RADIANS(E997))*COS(RADIANS(O987))))&gt;90,0,$F$4*$F$5/E996^2*(SIN(RADIANS(G991))*SIN(RADIANS(E997))+COS(RADIANS(G991))*COS(RADIANS(E997))*COS(RADIANS(O987))))</f>
        <v>0</v>
      </c>
      <c r="P991" s="3">
        <f>IF(DEGREES(ACOS(SIN(RADIANS(G991))*SIN(RADIANS(E997))+COS(RADIANS(G991))*COS(RADIANS(E997))*COS(RADIANS(P987))))&gt;90,0,$F$4*$F$5/E996^2*(SIN(RADIANS(G991))*SIN(RADIANS(E997))+COS(RADIANS(G991))*COS(RADIANS(E997))*COS(RADIANS(P987))))</f>
        <v>0</v>
      </c>
      <c r="Q991" s="3">
        <f>IF(DEGREES(ACOS(SIN(RADIANS(G991))*SIN(RADIANS(E997))+COS(RADIANS(G991))*COS(RADIANS(E997))*COS(RADIANS(Q987))))&gt;90,0,$F$4*$F$5/E996^2*(SIN(RADIANS(G991))*SIN(RADIANS(E997))+COS(RADIANS(G991))*COS(RADIANS(E997))*COS(RADIANS(Q987))))</f>
        <v>0</v>
      </c>
      <c r="R991" s="3" t="e">
        <f>IF(DEGREES(ACOS(SIN(RADIANS(G991))*SIN(RADIANS(E997))+COS(RADIANS(G991))*COS(RADIANS(E997))*COS(RADIANS(R987))))&gt;90,0,$F$4*$F$5/E996^2*(SIN(RADIANS(G991))*SIN(RADIANS(E997))+COS(RADIANS(G991))*COS(RADIANS(E997))*COS(RADIANS(R987))))</f>
        <v>#DIV/0!</v>
      </c>
      <c r="S991" s="3" t="e">
        <f>IF(DEGREES(ACOS(SIN(RADIANS(G991))*SIN(RADIANS(E997))+COS(RADIANS(G991))*COS(RADIANS(E997))*COS(RADIANS(S987))))&gt;90,0,$F$4*$F$5/E996^2*(SIN(RADIANS(G991))*SIN(RADIANS(E997))+COS(RADIANS(G991))*COS(RADIANS(E997))*COS(RADIANS(S987))))</f>
        <v>#DIV/0!</v>
      </c>
      <c r="T991" s="3" t="e">
        <f>IF(DEGREES(ACOS(SIN(RADIANS(G991))*SIN(RADIANS(E997))+COS(RADIANS(G991))*COS(RADIANS(E997))*COS(RADIANS(T987))))&gt;90,0,$F$4*$F$5/E996^2*(SIN(RADIANS(G991))*SIN(RADIANS(E997))+COS(RADIANS(G991))*COS(RADIANS(E997))*COS(RADIANS(T987))))</f>
        <v>#DIV/0!</v>
      </c>
      <c r="U991" s="3" t="e">
        <f>IF(DEGREES(ACOS(SIN(RADIANS(G991))*SIN(RADIANS(E997))+COS(RADIANS(G991))*COS(RADIANS(E997))*COS(RADIANS(U987))))&gt;90,0,$F$4*$F$5/E996^2*(SIN(RADIANS(G991))*SIN(RADIANS(E997))+COS(RADIANS(G991))*COS(RADIANS(E997))*COS(RADIANS(U987))))</f>
        <v>#DIV/0!</v>
      </c>
      <c r="V991" s="3" t="e">
        <f>IF(DEGREES(ACOS(SIN(RADIANS(G991))*SIN(RADIANS(E997))+COS(RADIANS(G991))*COS(RADIANS(E997))*COS(RADIANS(V987))))&gt;90,0,$F$4*$F$5/E996^2*(SIN(RADIANS(G991))*SIN(RADIANS(E997))+COS(RADIANS(G991))*COS(RADIANS(E997))*COS(RADIANS(V987))))</f>
        <v>#DIV/0!</v>
      </c>
      <c r="W991" s="3" t="e">
        <f>IF(DEGREES(ACOS(SIN(RADIANS(G991))*SIN(RADIANS(E997))+COS(RADIANS(G991))*COS(RADIANS(E997))*COS(RADIANS(W987))))&gt;90,0,$F$4*$F$5/E996^2*(SIN(RADIANS(G991))*SIN(RADIANS(E997))+COS(RADIANS(G991))*COS(RADIANS(E997))*COS(RADIANS(W987))))</f>
        <v>#DIV/0!</v>
      </c>
      <c r="X991" s="3" t="e">
        <f>IF(DEGREES(ACOS(SIN(RADIANS(G991))*SIN(RADIANS(E997))+COS(RADIANS(G991))*COS(RADIANS(E997))*COS(RADIANS(X987))))&gt;90,0,$F$4*$F$5/E996^2*(SIN(RADIANS(G991))*SIN(RADIANS(E997))+COS(RADIANS(G991))*COS(RADIANS(E997))*COS(RADIANS(X987))))</f>
        <v>#DIV/0!</v>
      </c>
      <c r="Y991" s="3" t="e">
        <f>IF(DEGREES(ACOS(SIN(RADIANS(G991))*SIN(RADIANS(E997))+COS(RADIANS(G991))*COS(RADIANS(E997))*COS(RADIANS(Y987))))&gt;90,0,$F$4*$F$5/E996^2*(SIN(RADIANS(G991))*SIN(RADIANS(E997))+COS(RADIANS(G991))*COS(RADIANS(E997))*COS(RADIANS(Y987))))</f>
        <v>#DIV/0!</v>
      </c>
      <c r="Z991" s="3" t="e">
        <f>IF(DEGREES(ACOS(SIN(RADIANS(G991))*SIN(RADIANS(E997))+COS(RADIANS(G991))*COS(RADIANS(E997))*COS(RADIANS(Z987))))&gt;90,0,$F$4*$F$5/E996^2*(SIN(RADIANS(G991))*SIN(RADIANS(E997))+COS(RADIANS(G991))*COS(RADIANS(E997))*COS(RADIANS(Z987))))</f>
        <v>#DIV/0!</v>
      </c>
      <c r="AA991" s="3" t="e">
        <f>IF(DEGREES(ACOS(SIN(RADIANS(G991))*SIN(RADIANS(E997))+COS(RADIANS(G991))*COS(RADIANS(E997))*COS(RADIANS(AA987))))&gt;90,0,$F$4*$F$5/E996^2*(SIN(RADIANS(G991))*SIN(RADIANS(E997))+COS(RADIANS(G991))*COS(RADIANS(E997))*COS(RADIANS(AA987))))</f>
        <v>#DIV/0!</v>
      </c>
      <c r="AB991" s="3" t="e">
        <f>IF(DEGREES(ACOS(SIN(RADIANS(G991))*SIN(RADIANS(E997))+COS(RADIANS(G991))*COS(RADIANS(E997))*COS(RADIANS(AB987))))&gt;90,0,$F$4*$F$5/E996^2*(SIN(RADIANS(G991))*SIN(RADIANS(E997))+COS(RADIANS(G991))*COS(RADIANS(E997))*COS(RADIANS(AB987))))</f>
        <v>#DIV/0!</v>
      </c>
      <c r="AC991" s="3" t="e">
        <f>IF(DEGREES(ACOS(SIN(RADIANS(G991))*SIN(RADIANS(E997))+COS(RADIANS(G991))*COS(RADIANS(E997))*COS(RADIANS(AC987))))&gt;90,0,$F$4*$F$5/E996^2*(SIN(RADIANS(G991))*SIN(RADIANS(E997))+COS(RADIANS(G991))*COS(RADIANS(E997))*COS(RADIANS(AC987))))</f>
        <v>#DIV/0!</v>
      </c>
      <c r="AD991" s="3" t="e">
        <f>IF(DEGREES(ACOS(SIN(RADIANS(G991))*SIN(RADIANS(E997))+COS(RADIANS(G991))*COS(RADIANS(E997))*COS(RADIANS(AD987))))&gt;90,0,$F$4*$F$5/E996^2*(SIN(RADIANS(G991))*SIN(RADIANS(E997))+COS(RADIANS(G991))*COS(RADIANS(E997))*COS(RADIANS(AD987))))</f>
        <v>#DIV/0!</v>
      </c>
      <c r="AE991" s="3" t="e">
        <f>IF(DEGREES(ACOS(SIN(RADIANS(G991))*SIN(RADIANS(E997))+COS(RADIANS(G991))*COS(RADIANS(E997))*COS(RADIANS(AE987))))&gt;90,0,$F$4*$F$5/E996^2*(SIN(RADIANS(G991))*SIN(RADIANS(E997))+COS(RADIANS(G991))*COS(RADIANS(E997))*COS(RADIANS(AE987))))</f>
        <v>#DIV/0!</v>
      </c>
      <c r="AF991" s="3" t="e">
        <f>IF(DEGREES(ACOS(SIN(RADIANS(G991))*SIN(RADIANS(E997))+COS(RADIANS(G991))*COS(RADIANS(E997))*COS(RADIANS(AF987))))&gt;90,0,$F$4*$F$5/E996^2*(SIN(RADIANS(G991))*SIN(RADIANS(E997))+COS(RADIANS(G991))*COS(RADIANS(E997))*COS(RADIANS(AF987))))</f>
        <v>#DIV/0!</v>
      </c>
      <c r="AG991" s="3" t="e">
        <f>IF(DEGREES(ACOS(SIN(RADIANS(G991))*SIN(RADIANS(E997))+COS(RADIANS(G991))*COS(RADIANS(E997))*COS(RADIANS(AG987))))&gt;90,0,$F$4*$F$5/E996^2*(SIN(RADIANS(G991))*SIN(RADIANS(E997))+COS(RADIANS(G991))*COS(RADIANS(E997))*COS(RADIANS(AG987))))</f>
        <v>#DIV/0!</v>
      </c>
      <c r="AH991" s="3" t="e">
        <f>IF(DEGREES(ACOS(SIN(RADIANS(G991))*SIN(RADIANS(E997))+COS(RADIANS(G991))*COS(RADIANS(E997))*COS(RADIANS(AH987))))&gt;90,0,$F$4*$F$5/E996^2*(SIN(RADIANS(G991))*SIN(RADIANS(E997))+COS(RADIANS(G991))*COS(RADIANS(E997))*COS(RADIANS(AH987))))</f>
        <v>#DIV/0!</v>
      </c>
      <c r="AI991" s="3" t="e">
        <f>IF(DEGREES(ACOS(SIN(RADIANS(G991))*SIN(RADIANS(E997))+COS(RADIANS(G991))*COS(RADIANS(E997))*COS(RADIANS(AI987))))&gt;90,0,$F$4*$F$5/E996^2*(SIN(RADIANS(G991))*SIN(RADIANS(E997))+COS(RADIANS(G991))*COS(RADIANS(E997))*COS(RADIANS(AI987))))</f>
        <v>#DIV/0!</v>
      </c>
      <c r="AJ991" s="3" t="e">
        <f>IF(DEGREES(ACOS(SIN(RADIANS(G991))*SIN(RADIANS(E997))+COS(RADIANS(G991))*COS(RADIANS(E997))*COS(RADIANS(AJ987))))&gt;90,0,$F$4*$F$5/E996^2*(SIN(RADIANS(G991))*SIN(RADIANS(E997))+COS(RADIANS(G991))*COS(RADIANS(E997))*COS(RADIANS(AJ987))))</f>
        <v>#DIV/0!</v>
      </c>
      <c r="AK991" s="3">
        <f>IF(DEGREES(ACOS(SIN(RADIANS(G991))*SIN(RADIANS(E997))+COS(RADIANS(G991))*COS(RADIANS(E997))*COS(RADIANS(AK987))))&gt;90,0,$F$4*$F$5/E996^2*(SIN(RADIANS(G991))*SIN(RADIANS(E997))+COS(RADIANS(G991))*COS(RADIANS(E997))*COS(RADIANS(AK987))))</f>
        <v>0</v>
      </c>
      <c r="AL991" s="3">
        <f>IF(DEGREES(ACOS(SIN(RADIANS(G991))*SIN(RADIANS(E997))+COS(RADIANS(G991))*COS(RADIANS(E997))*COS(RADIANS(AL987))))&gt;90,0,$F$4*$F$5/E996^2*(SIN(RADIANS(G991))*SIN(RADIANS(E997))+COS(RADIANS(G991))*COS(RADIANS(E997))*COS(RADIANS(AL987))))</f>
        <v>0</v>
      </c>
      <c r="AM991" s="3">
        <f>IF(DEGREES(ACOS(SIN(RADIANS(G991))*SIN(RADIANS(E997))+COS(RADIANS(G991))*COS(RADIANS(E997))*COS(RADIANS(AM987))))&gt;90,0,$F$4*$F$5/E996^2*(SIN(RADIANS(G991))*SIN(RADIANS(E997))+COS(RADIANS(G991))*COS(RADIANS(E997))*COS(RADIANS(AM987))))</f>
        <v>0</v>
      </c>
      <c r="AN991" s="3">
        <f>IF(DEGREES(ACOS(SIN(RADIANS(G991))*SIN(RADIANS(E997))+COS(RADIANS(G991))*COS(RADIANS(E997))*COS(RADIANS(AN987))))&gt;90,0,$F$4*$F$5/E996^2*(SIN(RADIANS(G991))*SIN(RADIANS(E997))+COS(RADIANS(G991))*COS(RADIANS(E997))*COS(RADIANS(AN987))))</f>
        <v>0</v>
      </c>
      <c r="AO991" s="3">
        <f>IF(DEGREES(ACOS(SIN(RADIANS(G991))*SIN(RADIANS(E997))+COS(RADIANS(G991))*COS(RADIANS(E997))*COS(RADIANS(AO987))))&gt;90,0,$F$4*$F$5/E996^2*(SIN(RADIANS(G991))*SIN(RADIANS(E997))+COS(RADIANS(G991))*COS(RADIANS(E997))*COS(RADIANS(AO987))))</f>
        <v>0</v>
      </c>
      <c r="AP991" s="3">
        <f>IF(DEGREES(ACOS(SIN(RADIANS(G991))*SIN(RADIANS(E997))+COS(RADIANS(G991))*COS(RADIANS(E997))*COS(RADIANS(AP987))))&gt;90,0,$F$4*$F$5/E996^2*(SIN(RADIANS(G991))*SIN(RADIANS(E997))+COS(RADIANS(G991))*COS(RADIANS(E997))*COS(RADIANS(AP987))))</f>
        <v>0</v>
      </c>
      <c r="AQ991" s="3">
        <f>IF(DEGREES(ACOS(SIN(RADIANS(G991))*SIN(RADIANS(E997))+COS(RADIANS(G991))*COS(RADIANS(E997))*COS(RADIANS(AQ987))))&gt;90,0,$F$4*$F$5/E996^2*(SIN(RADIANS(G991))*SIN(RADIANS(E997))+COS(RADIANS(G991))*COS(RADIANS(E997))*COS(RADIANS(AQ987))))</f>
        <v>0</v>
      </c>
      <c r="AR991" s="3">
        <f>IF(DEGREES(ACOS(SIN(RADIANS(G991))*SIN(RADIANS(E997))+COS(RADIANS(G991))*COS(RADIANS(E997))*COS(RADIANS(AR987))))&gt;90,0,$F$4*$F$5/E996^2*(SIN(RADIANS(G991))*SIN(RADIANS(E997))+COS(RADIANS(G991))*COS(RADIANS(E997))*COS(RADIANS(AR987))))</f>
        <v>0</v>
      </c>
    </row>
    <row r="992" spans="2:44" ht="15.75" customHeight="1" x14ac:dyDescent="0.2">
      <c r="B992" s="20" t="s">
        <v>729</v>
      </c>
      <c r="E992" s="3">
        <f>IF(E989&lt;360,E989/360,(E989-360)/360)</f>
        <v>0.1388888888888889</v>
      </c>
      <c r="G992" s="3">
        <v>60</v>
      </c>
      <c r="I992" s="3">
        <f>IF(DEGREES(ACOS(SIN(RADIANS(G992))*SIN(RADIANS(E997))+COS(RADIANS(G992))*COS(RADIANS(E997))*COS(RADIANS(I987))))&gt;90,0,$F$4*$F$5/E996^2*(SIN(RADIANS(G992))*SIN(RADIANS(E997))+COS(RADIANS(G992))*COS(RADIANS(E997))*COS(RADIANS(I987))))</f>
        <v>0</v>
      </c>
      <c r="J992" s="3">
        <f>IF(DEGREES(ACOS(SIN(RADIANS(G992))*SIN(RADIANS(E997))+COS(RADIANS(G992))*COS(RADIANS(E997))*COS(RADIANS(J987))))&gt;90,0,$F$4*$F$5/E996^2*(SIN(RADIANS(G992))*SIN(RADIANS(E997))+COS(RADIANS(G992))*COS(RADIANS(E997))*COS(RADIANS(J987))))</f>
        <v>0</v>
      </c>
      <c r="K992" s="3">
        <f>IF(DEGREES(ACOS(SIN(RADIANS(G992))*SIN(RADIANS(E997))+COS(RADIANS(G992))*COS(RADIANS(E997))*COS(RADIANS(K987))))&gt;90,0,$F$4*$F$5/E996^2*(SIN(RADIANS(G992))*SIN(RADIANS(E997))+COS(RADIANS(G992))*COS(RADIANS(E997))*COS(RADIANS(K987))))</f>
        <v>0</v>
      </c>
      <c r="L992" s="3">
        <f>IF(DEGREES(ACOS(SIN(RADIANS(G992))*SIN(RADIANS(E997))+COS(RADIANS(G992))*COS(RADIANS(E997))*COS(RADIANS(L987))))&gt;90,0,$F$4*$F$5/E996^2*(SIN(RADIANS(G992))*SIN(RADIANS(E997))+COS(RADIANS(G992))*COS(RADIANS(E997))*COS(RADIANS(L987))))</f>
        <v>0</v>
      </c>
      <c r="M992" s="3">
        <f>IF(DEGREES(ACOS(SIN(RADIANS(G992))*SIN(RADIANS(E997))+COS(RADIANS(G992))*COS(RADIANS(E997))*COS(RADIANS(M987))))&gt;90,0,$F$4*$F$5/E996^2*(SIN(RADIANS(G992))*SIN(RADIANS(E997))+COS(RADIANS(G992))*COS(RADIANS(E997))*COS(RADIANS(M987))))</f>
        <v>0</v>
      </c>
      <c r="N992" s="3">
        <f>IF(DEGREES(ACOS(SIN(RADIANS(G992))*SIN(RADIANS(E997))+COS(RADIANS(G992))*COS(RADIANS(E997))*COS(RADIANS(N987))))&gt;90,0,$F$4*$F$5/E996^2*(SIN(RADIANS(G992))*SIN(RADIANS(E997))+COS(RADIANS(G992))*COS(RADIANS(E997))*COS(RADIANS(N987))))</f>
        <v>0</v>
      </c>
      <c r="O992" s="3">
        <f>IF(DEGREES(ACOS(SIN(RADIANS(G992))*SIN(RADIANS(E997))+COS(RADIANS(G992))*COS(RADIANS(E997))*COS(RADIANS(O987))))&gt;90,0,$F$4*$F$5/E996^2*(SIN(RADIANS(G992))*SIN(RADIANS(E997))+COS(RADIANS(G992))*COS(RADIANS(E997))*COS(RADIANS(O987))))</f>
        <v>0</v>
      </c>
      <c r="P992" s="3">
        <f>IF(DEGREES(ACOS(SIN(RADIANS(G992))*SIN(RADIANS(E997))+COS(RADIANS(G992))*COS(RADIANS(E997))*COS(RADIANS(P987))))&gt;90,0,$F$4*$F$5/E996^2*(SIN(RADIANS(G992))*SIN(RADIANS(E997))+COS(RADIANS(G992))*COS(RADIANS(E997))*COS(RADIANS(P987))))</f>
        <v>0</v>
      </c>
      <c r="Q992" s="3">
        <f>IF(DEGREES(ACOS(SIN(RADIANS(G992))*SIN(RADIANS(E997))+COS(RADIANS(G992))*COS(RADIANS(E997))*COS(RADIANS(Q987))))&gt;90,0,$F$4*$F$5/E996^2*(SIN(RADIANS(G992))*SIN(RADIANS(E997))+COS(RADIANS(G992))*COS(RADIANS(E997))*COS(RADIANS(Q987))))</f>
        <v>0</v>
      </c>
      <c r="R992" s="3" t="e">
        <f>IF(DEGREES(ACOS(SIN(RADIANS(G992))*SIN(RADIANS(E997))+COS(RADIANS(G992))*COS(RADIANS(E997))*COS(RADIANS(R987))))&gt;90,0,$F$4*$F$5/E996^2*(SIN(RADIANS(G992))*SIN(RADIANS(E997))+COS(RADIANS(G992))*COS(RADIANS(E997))*COS(RADIANS(R987))))</f>
        <v>#DIV/0!</v>
      </c>
      <c r="S992" s="3" t="e">
        <f>IF(DEGREES(ACOS(SIN(RADIANS(G992))*SIN(RADIANS(E997))+COS(RADIANS(G992))*COS(RADIANS(E997))*COS(RADIANS(S987))))&gt;90,0,$F$4*$F$5/E996^2*(SIN(RADIANS(G992))*SIN(RADIANS(E997))+COS(RADIANS(G992))*COS(RADIANS(E997))*COS(RADIANS(S987))))</f>
        <v>#DIV/0!</v>
      </c>
      <c r="T992" s="3" t="e">
        <f>IF(DEGREES(ACOS(SIN(RADIANS(G992))*SIN(RADIANS(E997))+COS(RADIANS(G992))*COS(RADIANS(E997))*COS(RADIANS(T987))))&gt;90,0,$F$4*$F$5/E996^2*(SIN(RADIANS(G992))*SIN(RADIANS(E997))+COS(RADIANS(G992))*COS(RADIANS(E997))*COS(RADIANS(T987))))</f>
        <v>#DIV/0!</v>
      </c>
      <c r="U992" s="3" t="e">
        <f>IF(DEGREES(ACOS(SIN(RADIANS(G992))*SIN(RADIANS(E997))+COS(RADIANS(G992))*COS(RADIANS(E997))*COS(RADIANS(U987))))&gt;90,0,$F$4*$F$5/E996^2*(SIN(RADIANS(G992))*SIN(RADIANS(E997))+COS(RADIANS(G992))*COS(RADIANS(E997))*COS(RADIANS(U987))))</f>
        <v>#DIV/0!</v>
      </c>
      <c r="V992" s="3" t="e">
        <f>IF(DEGREES(ACOS(SIN(RADIANS(G992))*SIN(RADIANS(E997))+COS(RADIANS(G992))*COS(RADIANS(E997))*COS(RADIANS(V987))))&gt;90,0,$F$4*$F$5/E996^2*(SIN(RADIANS(G992))*SIN(RADIANS(E997))+COS(RADIANS(G992))*COS(RADIANS(E997))*COS(RADIANS(V987))))</f>
        <v>#DIV/0!</v>
      </c>
      <c r="W992" s="3" t="e">
        <f>IF(DEGREES(ACOS(SIN(RADIANS(G992))*SIN(RADIANS(E997))+COS(RADIANS(G992))*COS(RADIANS(E997))*COS(RADIANS(W987))))&gt;90,0,$F$4*$F$5/E996^2*(SIN(RADIANS(G992))*SIN(RADIANS(E997))+COS(RADIANS(G992))*COS(RADIANS(E997))*COS(RADIANS(W987))))</f>
        <v>#DIV/0!</v>
      </c>
      <c r="X992" s="3" t="e">
        <f>IF(DEGREES(ACOS(SIN(RADIANS(G992))*SIN(RADIANS(E997))+COS(RADIANS(G992))*COS(RADIANS(E997))*COS(RADIANS(X987))))&gt;90,0,$F$4*$F$5/E996^2*(SIN(RADIANS(G992))*SIN(RADIANS(E997))+COS(RADIANS(G992))*COS(RADIANS(E997))*COS(RADIANS(X987))))</f>
        <v>#DIV/0!</v>
      </c>
      <c r="Y992" s="3" t="e">
        <f>IF(DEGREES(ACOS(SIN(RADIANS(G992))*SIN(RADIANS(E997))+COS(RADIANS(G992))*COS(RADIANS(E997))*COS(RADIANS(Y987))))&gt;90,0,$F$4*$F$5/E996^2*(SIN(RADIANS(G992))*SIN(RADIANS(E997))+COS(RADIANS(G992))*COS(RADIANS(E997))*COS(RADIANS(Y987))))</f>
        <v>#DIV/0!</v>
      </c>
      <c r="Z992" s="3" t="e">
        <f>IF(DEGREES(ACOS(SIN(RADIANS(G992))*SIN(RADIANS(E997))+COS(RADIANS(G992))*COS(RADIANS(E997))*COS(RADIANS(Z987))))&gt;90,0,$F$4*$F$5/E996^2*(SIN(RADIANS(G992))*SIN(RADIANS(E997))+COS(RADIANS(G992))*COS(RADIANS(E997))*COS(RADIANS(Z987))))</f>
        <v>#DIV/0!</v>
      </c>
      <c r="AA992" s="3" t="e">
        <f>IF(DEGREES(ACOS(SIN(RADIANS(G992))*SIN(RADIANS(E997))+COS(RADIANS(G992))*COS(RADIANS(E997))*COS(RADIANS(AA987))))&gt;90,0,$F$4*$F$5/E996^2*(SIN(RADIANS(G992))*SIN(RADIANS(E997))+COS(RADIANS(G992))*COS(RADIANS(E997))*COS(RADIANS(AA987))))</f>
        <v>#DIV/0!</v>
      </c>
      <c r="AB992" s="3" t="e">
        <f>IF(DEGREES(ACOS(SIN(RADIANS(G992))*SIN(RADIANS(E997))+COS(RADIANS(G992))*COS(RADIANS(E997))*COS(RADIANS(AB987))))&gt;90,0,$F$4*$F$5/E996^2*(SIN(RADIANS(G992))*SIN(RADIANS(E997))+COS(RADIANS(G992))*COS(RADIANS(E997))*COS(RADIANS(AB987))))</f>
        <v>#DIV/0!</v>
      </c>
      <c r="AC992" s="3" t="e">
        <f>IF(DEGREES(ACOS(SIN(RADIANS(G992))*SIN(RADIANS(E997))+COS(RADIANS(G992))*COS(RADIANS(E997))*COS(RADIANS(AC987))))&gt;90,0,$F$4*$F$5/E996^2*(SIN(RADIANS(G992))*SIN(RADIANS(E997))+COS(RADIANS(G992))*COS(RADIANS(E997))*COS(RADIANS(AC987))))</f>
        <v>#DIV/0!</v>
      </c>
      <c r="AD992" s="3" t="e">
        <f>IF(DEGREES(ACOS(SIN(RADIANS(G992))*SIN(RADIANS(E997))+COS(RADIANS(G992))*COS(RADIANS(E997))*COS(RADIANS(AD987))))&gt;90,0,$F$4*$F$5/E996^2*(SIN(RADIANS(G992))*SIN(RADIANS(E997))+COS(RADIANS(G992))*COS(RADIANS(E997))*COS(RADIANS(AD987))))</f>
        <v>#DIV/0!</v>
      </c>
      <c r="AE992" s="3" t="e">
        <f>IF(DEGREES(ACOS(SIN(RADIANS(G992))*SIN(RADIANS(E997))+COS(RADIANS(G992))*COS(RADIANS(E997))*COS(RADIANS(AE987))))&gt;90,0,$F$4*$F$5/E996^2*(SIN(RADIANS(G992))*SIN(RADIANS(E997))+COS(RADIANS(G992))*COS(RADIANS(E997))*COS(RADIANS(AE987))))</f>
        <v>#DIV/0!</v>
      </c>
      <c r="AF992" s="3" t="e">
        <f>IF(DEGREES(ACOS(SIN(RADIANS(G992))*SIN(RADIANS(E997))+COS(RADIANS(G992))*COS(RADIANS(E997))*COS(RADIANS(AF987))))&gt;90,0,$F$4*$F$5/E996^2*(SIN(RADIANS(G992))*SIN(RADIANS(E997))+COS(RADIANS(G992))*COS(RADIANS(E997))*COS(RADIANS(AF987))))</f>
        <v>#DIV/0!</v>
      </c>
      <c r="AG992" s="3" t="e">
        <f>IF(DEGREES(ACOS(SIN(RADIANS(G992))*SIN(RADIANS(E997))+COS(RADIANS(G992))*COS(RADIANS(E997))*COS(RADIANS(AG987))))&gt;90,0,$F$4*$F$5/E996^2*(SIN(RADIANS(G992))*SIN(RADIANS(E997))+COS(RADIANS(G992))*COS(RADIANS(E997))*COS(RADIANS(AG987))))</f>
        <v>#DIV/0!</v>
      </c>
      <c r="AH992" s="3" t="e">
        <f>IF(DEGREES(ACOS(SIN(RADIANS(G992))*SIN(RADIANS(E997))+COS(RADIANS(G992))*COS(RADIANS(E997))*COS(RADIANS(AH987))))&gt;90,0,$F$4*$F$5/E996^2*(SIN(RADIANS(G992))*SIN(RADIANS(E997))+COS(RADIANS(G992))*COS(RADIANS(E997))*COS(RADIANS(AH987))))</f>
        <v>#DIV/0!</v>
      </c>
      <c r="AI992" s="3" t="e">
        <f>IF(DEGREES(ACOS(SIN(RADIANS(G992))*SIN(RADIANS(E997))+COS(RADIANS(G992))*COS(RADIANS(E997))*COS(RADIANS(AI987))))&gt;90,0,$F$4*$F$5/E996^2*(SIN(RADIANS(G992))*SIN(RADIANS(E997))+COS(RADIANS(G992))*COS(RADIANS(E997))*COS(RADIANS(AI987))))</f>
        <v>#DIV/0!</v>
      </c>
      <c r="AJ992" s="3" t="e">
        <f>IF(DEGREES(ACOS(SIN(RADIANS(G992))*SIN(RADIANS(E997))+COS(RADIANS(G992))*COS(RADIANS(E997))*COS(RADIANS(AJ987))))&gt;90,0,$F$4*$F$5/E996^2*(SIN(RADIANS(G992))*SIN(RADIANS(E997))+COS(RADIANS(G992))*COS(RADIANS(E997))*COS(RADIANS(AJ987))))</f>
        <v>#DIV/0!</v>
      </c>
      <c r="AK992" s="3">
        <f>IF(DEGREES(ACOS(SIN(RADIANS(G992))*SIN(RADIANS(E997))+COS(RADIANS(G992))*COS(RADIANS(E997))*COS(RADIANS(AK987))))&gt;90,0,$F$4*$F$5/E996^2*(SIN(RADIANS(G992))*SIN(RADIANS(E997))+COS(RADIANS(G992))*COS(RADIANS(E997))*COS(RADIANS(AK987))))</f>
        <v>0</v>
      </c>
      <c r="AL992" s="3">
        <f>IF(DEGREES(ACOS(SIN(RADIANS(G992))*SIN(RADIANS(E997))+COS(RADIANS(G992))*COS(RADIANS(E997))*COS(RADIANS(AL987))))&gt;90,0,$F$4*$F$5/E996^2*(SIN(RADIANS(G992))*SIN(RADIANS(E997))+COS(RADIANS(G992))*COS(RADIANS(E997))*COS(RADIANS(AL987))))</f>
        <v>0</v>
      </c>
      <c r="AM992" s="3">
        <f>IF(DEGREES(ACOS(SIN(RADIANS(G992))*SIN(RADIANS(E997))+COS(RADIANS(G992))*COS(RADIANS(E997))*COS(RADIANS(AM987))))&gt;90,0,$F$4*$F$5/E996^2*(SIN(RADIANS(G992))*SIN(RADIANS(E997))+COS(RADIANS(G992))*COS(RADIANS(E997))*COS(RADIANS(AM987))))</f>
        <v>0</v>
      </c>
      <c r="AN992" s="3">
        <f>IF(DEGREES(ACOS(SIN(RADIANS(G992))*SIN(RADIANS(E997))+COS(RADIANS(G992))*COS(RADIANS(E997))*COS(RADIANS(AN987))))&gt;90,0,$F$4*$F$5/E996^2*(SIN(RADIANS(G992))*SIN(RADIANS(E997))+COS(RADIANS(G992))*COS(RADIANS(E997))*COS(RADIANS(AN987))))</f>
        <v>0</v>
      </c>
      <c r="AO992" s="3">
        <f>IF(DEGREES(ACOS(SIN(RADIANS(G992))*SIN(RADIANS(E997))+COS(RADIANS(G992))*COS(RADIANS(E997))*COS(RADIANS(AO987))))&gt;90,0,$F$4*$F$5/E996^2*(SIN(RADIANS(G992))*SIN(RADIANS(E997))+COS(RADIANS(G992))*COS(RADIANS(E997))*COS(RADIANS(AO987))))</f>
        <v>0</v>
      </c>
      <c r="AP992" s="3">
        <f>IF(DEGREES(ACOS(SIN(RADIANS(G992))*SIN(RADIANS(E997))+COS(RADIANS(G992))*COS(RADIANS(E997))*COS(RADIANS(AP987))))&gt;90,0,$F$4*$F$5/E996^2*(SIN(RADIANS(G992))*SIN(RADIANS(E997))+COS(RADIANS(G992))*COS(RADIANS(E997))*COS(RADIANS(AP987))))</f>
        <v>0</v>
      </c>
      <c r="AQ992" s="3">
        <f>IF(DEGREES(ACOS(SIN(RADIANS(G992))*SIN(RADIANS(E997))+COS(RADIANS(G992))*COS(RADIANS(E997))*COS(RADIANS(AQ987))))&gt;90,0,$F$4*$F$5/E996^2*(SIN(RADIANS(G992))*SIN(RADIANS(E997))+COS(RADIANS(G992))*COS(RADIANS(E997))*COS(RADIANS(AQ987))))</f>
        <v>0</v>
      </c>
      <c r="AR992" s="3">
        <f>IF(DEGREES(ACOS(SIN(RADIANS(G992))*SIN(RADIANS(E997))+COS(RADIANS(G992))*COS(RADIANS(E997))*COS(RADIANS(AR987))))&gt;90,0,$F$4*$F$5/E996^2*(SIN(RADIANS(G992))*SIN(RADIANS(E997))+COS(RADIANS(G992))*COS(RADIANS(E997))*COS(RADIANS(AR987))))</f>
        <v>0</v>
      </c>
    </row>
    <row r="993" spans="2:44" ht="15.75" customHeight="1" x14ac:dyDescent="0.2">
      <c r="B993" s="20" t="s">
        <v>785</v>
      </c>
      <c r="E993" s="3">
        <f>E992*$F$11</f>
        <v>0</v>
      </c>
      <c r="G993" s="3">
        <v>50</v>
      </c>
      <c r="I993" s="3">
        <f>IF(DEGREES(ACOS(SIN(RADIANS(G993))*SIN(RADIANS(E997))+COS(RADIANS(G993))*COS(RADIANS(E997))*COS(RADIANS(I987))))&gt;90,0,$F$4*$F$5/E996^2*(SIN(RADIANS(G993))*SIN(RADIANS(E997))+COS(RADIANS(G993))*COS(RADIANS(E997))*COS(RADIANS(I987))))</f>
        <v>0</v>
      </c>
      <c r="J993" s="3">
        <f>IF(DEGREES(ACOS(SIN(RADIANS(G993))*SIN(RADIANS(E997))+COS(RADIANS(G993))*COS(RADIANS(E997))*COS(RADIANS(J987))))&gt;90,0,$F$4*$F$5/E996^2*(SIN(RADIANS(G993))*SIN(RADIANS(E997))+COS(RADIANS(G993))*COS(RADIANS(E997))*COS(RADIANS(J987))))</f>
        <v>0</v>
      </c>
      <c r="K993" s="3">
        <f>IF(DEGREES(ACOS(SIN(RADIANS(G993))*SIN(RADIANS(E997))+COS(RADIANS(G993))*COS(RADIANS(E997))*COS(RADIANS(K987))))&gt;90,0,$F$4*$F$5/E996^2*(SIN(RADIANS(G993))*SIN(RADIANS(E997))+COS(RADIANS(G993))*COS(RADIANS(E997))*COS(RADIANS(K987))))</f>
        <v>0</v>
      </c>
      <c r="L993" s="3">
        <f>IF(DEGREES(ACOS(SIN(RADIANS(G993))*SIN(RADIANS(E997))+COS(RADIANS(G993))*COS(RADIANS(E997))*COS(RADIANS(L987))))&gt;90,0,$F$4*$F$5/E996^2*(SIN(RADIANS(G993))*SIN(RADIANS(E997))+COS(RADIANS(G993))*COS(RADIANS(E997))*COS(RADIANS(L987))))</f>
        <v>0</v>
      </c>
      <c r="M993" s="3">
        <f>IF(DEGREES(ACOS(SIN(RADIANS(G993))*SIN(RADIANS(E997))+COS(RADIANS(G993))*COS(RADIANS(E997))*COS(RADIANS(M987))))&gt;90,0,$F$4*$F$5/E996^2*(SIN(RADIANS(G993))*SIN(RADIANS(E997))+COS(RADIANS(G993))*COS(RADIANS(E997))*COS(RADIANS(M987))))</f>
        <v>0</v>
      </c>
      <c r="N993" s="3">
        <f>IF(DEGREES(ACOS(SIN(RADIANS(G993))*SIN(RADIANS(E997))+COS(RADIANS(G993))*COS(RADIANS(E997))*COS(RADIANS(N987))))&gt;90,0,$F$4*$F$5/E996^2*(SIN(RADIANS(G993))*SIN(RADIANS(E997))+COS(RADIANS(G993))*COS(RADIANS(E997))*COS(RADIANS(N987))))</f>
        <v>0</v>
      </c>
      <c r="O993" s="3">
        <f>IF(DEGREES(ACOS(SIN(RADIANS(G993))*SIN(RADIANS(E997))+COS(RADIANS(G993))*COS(RADIANS(E997))*COS(RADIANS(O987))))&gt;90,0,$F$4*$F$5/E996^2*(SIN(RADIANS(G993))*SIN(RADIANS(E997))+COS(RADIANS(G993))*COS(RADIANS(E997))*COS(RADIANS(O987))))</f>
        <v>0</v>
      </c>
      <c r="P993" s="3">
        <f>IF(DEGREES(ACOS(SIN(RADIANS(G993))*SIN(RADIANS(E997))+COS(RADIANS(G993))*COS(RADIANS(E997))*COS(RADIANS(P987))))&gt;90,0,$F$4*$F$5/E996^2*(SIN(RADIANS(G993))*SIN(RADIANS(E997))+COS(RADIANS(G993))*COS(RADIANS(E997))*COS(RADIANS(P987))))</f>
        <v>0</v>
      </c>
      <c r="Q993" s="3">
        <f>IF(DEGREES(ACOS(SIN(RADIANS(G993))*SIN(RADIANS(E997))+COS(RADIANS(G993))*COS(RADIANS(E997))*COS(RADIANS(Q987))))&gt;90,0,$F$4*$F$5/E996^2*(SIN(RADIANS(G993))*SIN(RADIANS(E997))+COS(RADIANS(G993))*COS(RADIANS(E997))*COS(RADIANS(Q987))))</f>
        <v>0</v>
      </c>
      <c r="R993" s="3" t="e">
        <f>IF(DEGREES(ACOS(SIN(RADIANS(G993))*SIN(RADIANS(E997))+COS(RADIANS(G993))*COS(RADIANS(E997))*COS(RADIANS(R987))))&gt;90,0,$F$4*$F$5/E996^2*(SIN(RADIANS(G993))*SIN(RADIANS(E997))+COS(RADIANS(G993))*COS(RADIANS(E997))*COS(RADIANS(R987))))</f>
        <v>#DIV/0!</v>
      </c>
      <c r="S993" s="3" t="e">
        <f>IF(DEGREES(ACOS(SIN(RADIANS(G993))*SIN(RADIANS(E997))+COS(RADIANS(G993))*COS(RADIANS(E997))*COS(RADIANS(S987))))&gt;90,0,$F$4*$F$5/E996^2*(SIN(RADIANS(G993))*SIN(RADIANS(E997))+COS(RADIANS(G993))*COS(RADIANS(E997))*COS(RADIANS(S987))))</f>
        <v>#DIV/0!</v>
      </c>
      <c r="T993" s="3" t="e">
        <f>IF(DEGREES(ACOS(SIN(RADIANS(G993))*SIN(RADIANS(E997))+COS(RADIANS(G993))*COS(RADIANS(E997))*COS(RADIANS(T987))))&gt;90,0,$F$4*$F$5/E996^2*(SIN(RADIANS(G993))*SIN(RADIANS(E997))+COS(RADIANS(G993))*COS(RADIANS(E997))*COS(RADIANS(T987))))</f>
        <v>#DIV/0!</v>
      </c>
      <c r="U993" s="3" t="e">
        <f>IF(DEGREES(ACOS(SIN(RADIANS(G993))*SIN(RADIANS(E997))+COS(RADIANS(G993))*COS(RADIANS(E997))*COS(RADIANS(U987))))&gt;90,0,$F$4*$F$5/E996^2*(SIN(RADIANS(G993))*SIN(RADIANS(E997))+COS(RADIANS(G993))*COS(RADIANS(E997))*COS(RADIANS(U987))))</f>
        <v>#DIV/0!</v>
      </c>
      <c r="V993" s="3" t="e">
        <f>IF(DEGREES(ACOS(SIN(RADIANS(G993))*SIN(RADIANS(E997))+COS(RADIANS(G993))*COS(RADIANS(E997))*COS(RADIANS(V987))))&gt;90,0,$F$4*$F$5/E996^2*(SIN(RADIANS(G993))*SIN(RADIANS(E997))+COS(RADIANS(G993))*COS(RADIANS(E997))*COS(RADIANS(V987))))</f>
        <v>#DIV/0!</v>
      </c>
      <c r="W993" s="3" t="e">
        <f>IF(DEGREES(ACOS(SIN(RADIANS(G993))*SIN(RADIANS(E997))+COS(RADIANS(G993))*COS(RADIANS(E997))*COS(RADIANS(W987))))&gt;90,0,$F$4*$F$5/E996^2*(SIN(RADIANS(G993))*SIN(RADIANS(E997))+COS(RADIANS(G993))*COS(RADIANS(E997))*COS(RADIANS(W987))))</f>
        <v>#DIV/0!</v>
      </c>
      <c r="X993" s="3" t="e">
        <f>IF(DEGREES(ACOS(SIN(RADIANS(G993))*SIN(RADIANS(E997))+COS(RADIANS(G993))*COS(RADIANS(E997))*COS(RADIANS(X987))))&gt;90,0,$F$4*$F$5/E996^2*(SIN(RADIANS(G993))*SIN(RADIANS(E997))+COS(RADIANS(G993))*COS(RADIANS(E997))*COS(RADIANS(X987))))</f>
        <v>#DIV/0!</v>
      </c>
      <c r="Y993" s="3" t="e">
        <f>IF(DEGREES(ACOS(SIN(RADIANS(G993))*SIN(RADIANS(E997))+COS(RADIANS(G993))*COS(RADIANS(E997))*COS(RADIANS(Y987))))&gt;90,0,$F$4*$F$5/E996^2*(SIN(RADIANS(G993))*SIN(RADIANS(E997))+COS(RADIANS(G993))*COS(RADIANS(E997))*COS(RADIANS(Y987))))</f>
        <v>#DIV/0!</v>
      </c>
      <c r="Z993" s="3" t="e">
        <f>IF(DEGREES(ACOS(SIN(RADIANS(G993))*SIN(RADIANS(E997))+COS(RADIANS(G993))*COS(RADIANS(E997))*COS(RADIANS(Z987))))&gt;90,0,$F$4*$F$5/E996^2*(SIN(RADIANS(G993))*SIN(RADIANS(E997))+COS(RADIANS(G993))*COS(RADIANS(E997))*COS(RADIANS(Z987))))</f>
        <v>#DIV/0!</v>
      </c>
      <c r="AA993" s="3" t="e">
        <f>IF(DEGREES(ACOS(SIN(RADIANS(G993))*SIN(RADIANS(E997))+COS(RADIANS(G993))*COS(RADIANS(E997))*COS(RADIANS(AA987))))&gt;90,0,$F$4*$F$5/E996^2*(SIN(RADIANS(G993))*SIN(RADIANS(E997))+COS(RADIANS(G993))*COS(RADIANS(E997))*COS(RADIANS(AA987))))</f>
        <v>#DIV/0!</v>
      </c>
      <c r="AB993" s="3" t="e">
        <f>IF(DEGREES(ACOS(SIN(RADIANS(G993))*SIN(RADIANS(E997))+COS(RADIANS(G993))*COS(RADIANS(E997))*COS(RADIANS(AB987))))&gt;90,0,$F$4*$F$5/E996^2*(SIN(RADIANS(G993))*SIN(RADIANS(E997))+COS(RADIANS(G993))*COS(RADIANS(E997))*COS(RADIANS(AB987))))</f>
        <v>#DIV/0!</v>
      </c>
      <c r="AC993" s="3" t="e">
        <f>IF(DEGREES(ACOS(SIN(RADIANS(G993))*SIN(RADIANS(E997))+COS(RADIANS(G993))*COS(RADIANS(E997))*COS(RADIANS(AC987))))&gt;90,0,$F$4*$F$5/E996^2*(SIN(RADIANS(G993))*SIN(RADIANS(E997))+COS(RADIANS(G993))*COS(RADIANS(E997))*COS(RADIANS(AC987))))</f>
        <v>#DIV/0!</v>
      </c>
      <c r="AD993" s="3" t="e">
        <f>IF(DEGREES(ACOS(SIN(RADIANS(G993))*SIN(RADIANS(E997))+COS(RADIANS(G993))*COS(RADIANS(E997))*COS(RADIANS(AD987))))&gt;90,0,$F$4*$F$5/E996^2*(SIN(RADIANS(G993))*SIN(RADIANS(E997))+COS(RADIANS(G993))*COS(RADIANS(E997))*COS(RADIANS(AD987))))</f>
        <v>#DIV/0!</v>
      </c>
      <c r="AE993" s="3" t="e">
        <f>IF(DEGREES(ACOS(SIN(RADIANS(G993))*SIN(RADIANS(E997))+COS(RADIANS(G993))*COS(RADIANS(E997))*COS(RADIANS(AE987))))&gt;90,0,$F$4*$F$5/E996^2*(SIN(RADIANS(G993))*SIN(RADIANS(E997))+COS(RADIANS(G993))*COS(RADIANS(E997))*COS(RADIANS(AE987))))</f>
        <v>#DIV/0!</v>
      </c>
      <c r="AF993" s="3" t="e">
        <f>IF(DEGREES(ACOS(SIN(RADIANS(G993))*SIN(RADIANS(E997))+COS(RADIANS(G993))*COS(RADIANS(E997))*COS(RADIANS(AF987))))&gt;90,0,$F$4*$F$5/E996^2*(SIN(RADIANS(G993))*SIN(RADIANS(E997))+COS(RADIANS(G993))*COS(RADIANS(E997))*COS(RADIANS(AF987))))</f>
        <v>#DIV/0!</v>
      </c>
      <c r="AG993" s="3" t="e">
        <f>IF(DEGREES(ACOS(SIN(RADIANS(G993))*SIN(RADIANS(E997))+COS(RADIANS(G993))*COS(RADIANS(E997))*COS(RADIANS(AG987))))&gt;90,0,$F$4*$F$5/E996^2*(SIN(RADIANS(G993))*SIN(RADIANS(E997))+COS(RADIANS(G993))*COS(RADIANS(E997))*COS(RADIANS(AG987))))</f>
        <v>#DIV/0!</v>
      </c>
      <c r="AH993" s="3" t="e">
        <f>IF(DEGREES(ACOS(SIN(RADIANS(G993))*SIN(RADIANS(E997))+COS(RADIANS(G993))*COS(RADIANS(E997))*COS(RADIANS(AH987))))&gt;90,0,$F$4*$F$5/E996^2*(SIN(RADIANS(G993))*SIN(RADIANS(E997))+COS(RADIANS(G993))*COS(RADIANS(E997))*COS(RADIANS(AH987))))</f>
        <v>#DIV/0!</v>
      </c>
      <c r="AI993" s="3" t="e">
        <f>IF(DEGREES(ACOS(SIN(RADIANS(G993))*SIN(RADIANS(E997))+COS(RADIANS(G993))*COS(RADIANS(E997))*COS(RADIANS(AI987))))&gt;90,0,$F$4*$F$5/E996^2*(SIN(RADIANS(G993))*SIN(RADIANS(E997))+COS(RADIANS(G993))*COS(RADIANS(E997))*COS(RADIANS(AI987))))</f>
        <v>#DIV/0!</v>
      </c>
      <c r="AJ993" s="3" t="e">
        <f>IF(DEGREES(ACOS(SIN(RADIANS(G993))*SIN(RADIANS(E997))+COS(RADIANS(G993))*COS(RADIANS(E997))*COS(RADIANS(AJ987))))&gt;90,0,$F$4*$F$5/E996^2*(SIN(RADIANS(G993))*SIN(RADIANS(E997))+COS(RADIANS(G993))*COS(RADIANS(E997))*COS(RADIANS(AJ987))))</f>
        <v>#DIV/0!</v>
      </c>
      <c r="AK993" s="3">
        <f>IF(DEGREES(ACOS(SIN(RADIANS(G993))*SIN(RADIANS(E997))+COS(RADIANS(G993))*COS(RADIANS(E997))*COS(RADIANS(AK987))))&gt;90,0,$F$4*$F$5/E996^2*(SIN(RADIANS(G993))*SIN(RADIANS(E997))+COS(RADIANS(G993))*COS(RADIANS(E997))*COS(RADIANS(AK987))))</f>
        <v>0</v>
      </c>
      <c r="AL993" s="3">
        <f>IF(DEGREES(ACOS(SIN(RADIANS(G993))*SIN(RADIANS(E997))+COS(RADIANS(G993))*COS(RADIANS(E997))*COS(RADIANS(AL987))))&gt;90,0,$F$4*$F$5/E996^2*(SIN(RADIANS(G993))*SIN(RADIANS(E997))+COS(RADIANS(G993))*COS(RADIANS(E997))*COS(RADIANS(AL987))))</f>
        <v>0</v>
      </c>
      <c r="AM993" s="3">
        <f>IF(DEGREES(ACOS(SIN(RADIANS(G993))*SIN(RADIANS(E997))+COS(RADIANS(G993))*COS(RADIANS(E997))*COS(RADIANS(AM987))))&gt;90,0,$F$4*$F$5/E996^2*(SIN(RADIANS(G993))*SIN(RADIANS(E997))+COS(RADIANS(G993))*COS(RADIANS(E997))*COS(RADIANS(AM987))))</f>
        <v>0</v>
      </c>
      <c r="AN993" s="3">
        <f>IF(DEGREES(ACOS(SIN(RADIANS(G993))*SIN(RADIANS(E997))+COS(RADIANS(G993))*COS(RADIANS(E997))*COS(RADIANS(AN987))))&gt;90,0,$F$4*$F$5/E996^2*(SIN(RADIANS(G993))*SIN(RADIANS(E997))+COS(RADIANS(G993))*COS(RADIANS(E997))*COS(RADIANS(AN987))))</f>
        <v>0</v>
      </c>
      <c r="AO993" s="3">
        <f>IF(DEGREES(ACOS(SIN(RADIANS(G993))*SIN(RADIANS(E997))+COS(RADIANS(G993))*COS(RADIANS(E997))*COS(RADIANS(AO987))))&gt;90,0,$F$4*$F$5/E996^2*(SIN(RADIANS(G993))*SIN(RADIANS(E997))+COS(RADIANS(G993))*COS(RADIANS(E997))*COS(RADIANS(AO987))))</f>
        <v>0</v>
      </c>
      <c r="AP993" s="3">
        <f>IF(DEGREES(ACOS(SIN(RADIANS(G993))*SIN(RADIANS(E997))+COS(RADIANS(G993))*COS(RADIANS(E997))*COS(RADIANS(AP987))))&gt;90,0,$F$4*$F$5/E996^2*(SIN(RADIANS(G993))*SIN(RADIANS(E997))+COS(RADIANS(G993))*COS(RADIANS(E997))*COS(RADIANS(AP987))))</f>
        <v>0</v>
      </c>
      <c r="AQ993" s="3">
        <f>IF(DEGREES(ACOS(SIN(RADIANS(G993))*SIN(RADIANS(E997))+COS(RADIANS(G993))*COS(RADIANS(E997))*COS(RADIANS(AQ987))))&gt;90,0,$F$4*$F$5/E996^2*(SIN(RADIANS(G993))*SIN(RADIANS(E997))+COS(RADIANS(G993))*COS(RADIANS(E997))*COS(RADIANS(AQ987))))</f>
        <v>0</v>
      </c>
      <c r="AR993" s="3">
        <f>IF(DEGREES(ACOS(SIN(RADIANS(G993))*SIN(RADIANS(E997))+COS(RADIANS(G993))*COS(RADIANS(E997))*COS(RADIANS(AR987))))&gt;90,0,$F$4*$F$5/E996^2*(SIN(RADIANS(G993))*SIN(RADIANS(E997))+COS(RADIANS(G993))*COS(RADIANS(E997))*COS(RADIANS(AR987))))</f>
        <v>0</v>
      </c>
    </row>
    <row r="994" spans="2:44" ht="15.75" customHeight="1" x14ac:dyDescent="0.2">
      <c r="B994" s="20" t="s">
        <v>786</v>
      </c>
      <c r="E994" s="3" t="str">
        <f>IF($F$10=0,"N/A",$F$10*(E989/360)-ROUNDDOWN($F$10*(E989/360),0))</f>
        <v>N/A</v>
      </c>
      <c r="G994" s="3">
        <v>40</v>
      </c>
      <c r="I994" s="3">
        <f>IF(DEGREES(ACOS(SIN(RADIANS(G994))*SIN(RADIANS(E997))+COS(RADIANS(G994))*COS(RADIANS(E997))*COS(RADIANS(I987))))&gt;90,0,$F$4*$F$5/E996^2*(SIN(RADIANS(G994))*SIN(RADIANS(E997))+COS(RADIANS(G994))*COS(RADIANS(E997))*COS(RADIANS(I987))))</f>
        <v>0</v>
      </c>
      <c r="J994" s="3">
        <f>IF(DEGREES(ACOS(SIN(RADIANS(G994))*SIN(RADIANS(E997))+COS(RADIANS(G994))*COS(RADIANS(E997))*COS(RADIANS(J987))))&gt;90,0,$F$4*$F$5/E996^2*(SIN(RADIANS(G994))*SIN(RADIANS(E997))+COS(RADIANS(G994))*COS(RADIANS(E997))*COS(RADIANS(J987))))</f>
        <v>0</v>
      </c>
      <c r="K994" s="3">
        <f>IF(DEGREES(ACOS(SIN(RADIANS(G994))*SIN(RADIANS(E997))+COS(RADIANS(G994))*COS(RADIANS(E997))*COS(RADIANS(K987))))&gt;90,0,$F$4*$F$5/E996^2*(SIN(RADIANS(G994))*SIN(RADIANS(E997))+COS(RADIANS(G994))*COS(RADIANS(E997))*COS(RADIANS(K987))))</f>
        <v>0</v>
      </c>
      <c r="L994" s="3">
        <f>IF(DEGREES(ACOS(SIN(RADIANS(G994))*SIN(RADIANS(E997))+COS(RADIANS(G994))*COS(RADIANS(E997))*COS(RADIANS(L987))))&gt;90,0,$F$4*$F$5/E996^2*(SIN(RADIANS(G994))*SIN(RADIANS(E997))+COS(RADIANS(G994))*COS(RADIANS(E997))*COS(RADIANS(L987))))</f>
        <v>0</v>
      </c>
      <c r="M994" s="3">
        <f>IF(DEGREES(ACOS(SIN(RADIANS(G994))*SIN(RADIANS(E997))+COS(RADIANS(G994))*COS(RADIANS(E997))*COS(RADIANS(M987))))&gt;90,0,$F$4*$F$5/E996^2*(SIN(RADIANS(G994))*SIN(RADIANS(E997))+COS(RADIANS(G994))*COS(RADIANS(E997))*COS(RADIANS(M987))))</f>
        <v>0</v>
      </c>
      <c r="N994" s="3">
        <f>IF(DEGREES(ACOS(SIN(RADIANS(G994))*SIN(RADIANS(E997))+COS(RADIANS(G994))*COS(RADIANS(E997))*COS(RADIANS(N987))))&gt;90,0,$F$4*$F$5/E996^2*(SIN(RADIANS(G994))*SIN(RADIANS(E997))+COS(RADIANS(G994))*COS(RADIANS(E997))*COS(RADIANS(N987))))</f>
        <v>0</v>
      </c>
      <c r="O994" s="3">
        <f>IF(DEGREES(ACOS(SIN(RADIANS(G994))*SIN(RADIANS(E997))+COS(RADIANS(G994))*COS(RADIANS(E997))*COS(RADIANS(O987))))&gt;90,0,$F$4*$F$5/E996^2*(SIN(RADIANS(G994))*SIN(RADIANS(E997))+COS(RADIANS(G994))*COS(RADIANS(E997))*COS(RADIANS(O987))))</f>
        <v>0</v>
      </c>
      <c r="P994" s="3">
        <f>IF(DEGREES(ACOS(SIN(RADIANS(G994))*SIN(RADIANS(E997))+COS(RADIANS(G994))*COS(RADIANS(E997))*COS(RADIANS(P987))))&gt;90,0,$F$4*$F$5/E996^2*(SIN(RADIANS(G994))*SIN(RADIANS(E997))+COS(RADIANS(G994))*COS(RADIANS(E997))*COS(RADIANS(P987))))</f>
        <v>0</v>
      </c>
      <c r="Q994" s="3">
        <f>IF(DEGREES(ACOS(SIN(RADIANS(G994))*SIN(RADIANS(E997))+COS(RADIANS(G994))*COS(RADIANS(E997))*COS(RADIANS(Q987))))&gt;90,0,$F$4*$F$5/E996^2*(SIN(RADIANS(G994))*SIN(RADIANS(E997))+COS(RADIANS(G994))*COS(RADIANS(E997))*COS(RADIANS(Q987))))</f>
        <v>0</v>
      </c>
      <c r="R994" s="3" t="e">
        <f>IF(DEGREES(ACOS(SIN(RADIANS(G994))*SIN(RADIANS(E997))+COS(RADIANS(G994))*COS(RADIANS(E997))*COS(RADIANS(R987))))&gt;90,0,$F$4*$F$5/E996^2*(SIN(RADIANS(G994))*SIN(RADIANS(E997))+COS(RADIANS(G994))*COS(RADIANS(E997))*COS(RADIANS(R987))))</f>
        <v>#DIV/0!</v>
      </c>
      <c r="S994" s="3" t="e">
        <f>IF(DEGREES(ACOS(SIN(RADIANS(G994))*SIN(RADIANS(E997))+COS(RADIANS(G994))*COS(RADIANS(E997))*COS(RADIANS(S987))))&gt;90,0,$F$4*$F$5/E996^2*(SIN(RADIANS(G994))*SIN(RADIANS(E997))+COS(RADIANS(G994))*COS(RADIANS(E997))*COS(RADIANS(S987))))</f>
        <v>#DIV/0!</v>
      </c>
      <c r="T994" s="3" t="e">
        <f>IF(DEGREES(ACOS(SIN(RADIANS(G994))*SIN(RADIANS(E997))+COS(RADIANS(G994))*COS(RADIANS(E997))*COS(RADIANS(T987))))&gt;90,0,$F$4*$F$5/E996^2*(SIN(RADIANS(G994))*SIN(RADIANS(E997))+COS(RADIANS(G994))*COS(RADIANS(E997))*COS(RADIANS(T987))))</f>
        <v>#DIV/0!</v>
      </c>
      <c r="U994" s="3" t="e">
        <f>IF(DEGREES(ACOS(SIN(RADIANS(G994))*SIN(RADIANS(E997))+COS(RADIANS(G994))*COS(RADIANS(E997))*COS(RADIANS(U987))))&gt;90,0,$F$4*$F$5/E996^2*(SIN(RADIANS(G994))*SIN(RADIANS(E997))+COS(RADIANS(G994))*COS(RADIANS(E997))*COS(RADIANS(U987))))</f>
        <v>#DIV/0!</v>
      </c>
      <c r="V994" s="3" t="e">
        <f>IF(DEGREES(ACOS(SIN(RADIANS(G994))*SIN(RADIANS(E997))+COS(RADIANS(G994))*COS(RADIANS(E997))*COS(RADIANS(V987))))&gt;90,0,$F$4*$F$5/E996^2*(SIN(RADIANS(G994))*SIN(RADIANS(E997))+COS(RADIANS(G994))*COS(RADIANS(E997))*COS(RADIANS(V987))))</f>
        <v>#DIV/0!</v>
      </c>
      <c r="W994" s="3" t="e">
        <f>IF(DEGREES(ACOS(SIN(RADIANS(G994))*SIN(RADIANS(E997))+COS(RADIANS(G994))*COS(RADIANS(E997))*COS(RADIANS(W987))))&gt;90,0,$F$4*$F$5/E996^2*(SIN(RADIANS(G994))*SIN(RADIANS(E997))+COS(RADIANS(G994))*COS(RADIANS(E997))*COS(RADIANS(W987))))</f>
        <v>#DIV/0!</v>
      </c>
      <c r="X994" s="3" t="e">
        <f>IF(DEGREES(ACOS(SIN(RADIANS(G994))*SIN(RADIANS(E997))+COS(RADIANS(G994))*COS(RADIANS(E997))*COS(RADIANS(X987))))&gt;90,0,$F$4*$F$5/E996^2*(SIN(RADIANS(G994))*SIN(RADIANS(E997))+COS(RADIANS(G994))*COS(RADIANS(E997))*COS(RADIANS(X987))))</f>
        <v>#DIV/0!</v>
      </c>
      <c r="Y994" s="3" t="e">
        <f>IF(DEGREES(ACOS(SIN(RADIANS(G994))*SIN(RADIANS(E997))+COS(RADIANS(G994))*COS(RADIANS(E997))*COS(RADIANS(Y987))))&gt;90,0,$F$4*$F$5/E996^2*(SIN(RADIANS(G994))*SIN(RADIANS(E997))+COS(RADIANS(G994))*COS(RADIANS(E997))*COS(RADIANS(Y987))))</f>
        <v>#DIV/0!</v>
      </c>
      <c r="Z994" s="3" t="e">
        <f>IF(DEGREES(ACOS(SIN(RADIANS(G994))*SIN(RADIANS(E997))+COS(RADIANS(G994))*COS(RADIANS(E997))*COS(RADIANS(Z987))))&gt;90,0,$F$4*$F$5/E996^2*(SIN(RADIANS(G994))*SIN(RADIANS(E997))+COS(RADIANS(G994))*COS(RADIANS(E997))*COS(RADIANS(Z987))))</f>
        <v>#DIV/0!</v>
      </c>
      <c r="AA994" s="3" t="e">
        <f>IF(DEGREES(ACOS(SIN(RADIANS(G994))*SIN(RADIANS(E997))+COS(RADIANS(G994))*COS(RADIANS(E997))*COS(RADIANS(AA987))))&gt;90,0,$F$4*$F$5/E996^2*(SIN(RADIANS(G994))*SIN(RADIANS(E997))+COS(RADIANS(G994))*COS(RADIANS(E997))*COS(RADIANS(AA987))))</f>
        <v>#DIV/0!</v>
      </c>
      <c r="AB994" s="3" t="e">
        <f>IF(DEGREES(ACOS(SIN(RADIANS(G994))*SIN(RADIANS(E997))+COS(RADIANS(G994))*COS(RADIANS(E997))*COS(RADIANS(AB987))))&gt;90,0,$F$4*$F$5/E996^2*(SIN(RADIANS(G994))*SIN(RADIANS(E997))+COS(RADIANS(G994))*COS(RADIANS(E997))*COS(RADIANS(AB987))))</f>
        <v>#DIV/0!</v>
      </c>
      <c r="AC994" s="3" t="e">
        <f>IF(DEGREES(ACOS(SIN(RADIANS(G994))*SIN(RADIANS(E997))+COS(RADIANS(G994))*COS(RADIANS(E997))*COS(RADIANS(AC987))))&gt;90,0,$F$4*$F$5/E996^2*(SIN(RADIANS(G994))*SIN(RADIANS(E997))+COS(RADIANS(G994))*COS(RADIANS(E997))*COS(RADIANS(AC987))))</f>
        <v>#DIV/0!</v>
      </c>
      <c r="AD994" s="3" t="e">
        <f>IF(DEGREES(ACOS(SIN(RADIANS(G994))*SIN(RADIANS(E997))+COS(RADIANS(G994))*COS(RADIANS(E997))*COS(RADIANS(AD987))))&gt;90,0,$F$4*$F$5/E996^2*(SIN(RADIANS(G994))*SIN(RADIANS(E997))+COS(RADIANS(G994))*COS(RADIANS(E997))*COS(RADIANS(AD987))))</f>
        <v>#DIV/0!</v>
      </c>
      <c r="AE994" s="3" t="e">
        <f>IF(DEGREES(ACOS(SIN(RADIANS(G994))*SIN(RADIANS(E997))+COS(RADIANS(G994))*COS(RADIANS(E997))*COS(RADIANS(AE987))))&gt;90,0,$F$4*$F$5/E996^2*(SIN(RADIANS(G994))*SIN(RADIANS(E997))+COS(RADIANS(G994))*COS(RADIANS(E997))*COS(RADIANS(AE987))))</f>
        <v>#DIV/0!</v>
      </c>
      <c r="AF994" s="3" t="e">
        <f>IF(DEGREES(ACOS(SIN(RADIANS(G994))*SIN(RADIANS(E997))+COS(RADIANS(G994))*COS(RADIANS(E997))*COS(RADIANS(AF987))))&gt;90,0,$F$4*$F$5/E996^2*(SIN(RADIANS(G994))*SIN(RADIANS(E997))+COS(RADIANS(G994))*COS(RADIANS(E997))*COS(RADIANS(AF987))))</f>
        <v>#DIV/0!</v>
      </c>
      <c r="AG994" s="3" t="e">
        <f>IF(DEGREES(ACOS(SIN(RADIANS(G994))*SIN(RADIANS(E997))+COS(RADIANS(G994))*COS(RADIANS(E997))*COS(RADIANS(AG987))))&gt;90,0,$F$4*$F$5/E996^2*(SIN(RADIANS(G994))*SIN(RADIANS(E997))+COS(RADIANS(G994))*COS(RADIANS(E997))*COS(RADIANS(AG987))))</f>
        <v>#DIV/0!</v>
      </c>
      <c r="AH994" s="3" t="e">
        <f>IF(DEGREES(ACOS(SIN(RADIANS(G994))*SIN(RADIANS(E997))+COS(RADIANS(G994))*COS(RADIANS(E997))*COS(RADIANS(AH987))))&gt;90,0,$F$4*$F$5/E996^2*(SIN(RADIANS(G994))*SIN(RADIANS(E997))+COS(RADIANS(G994))*COS(RADIANS(E997))*COS(RADIANS(AH987))))</f>
        <v>#DIV/0!</v>
      </c>
      <c r="AI994" s="3" t="e">
        <f>IF(DEGREES(ACOS(SIN(RADIANS(G994))*SIN(RADIANS(E997))+COS(RADIANS(G994))*COS(RADIANS(E997))*COS(RADIANS(AI987))))&gt;90,0,$F$4*$F$5/E996^2*(SIN(RADIANS(G994))*SIN(RADIANS(E997))+COS(RADIANS(G994))*COS(RADIANS(E997))*COS(RADIANS(AI987))))</f>
        <v>#DIV/0!</v>
      </c>
      <c r="AJ994" s="3" t="e">
        <f>IF(DEGREES(ACOS(SIN(RADIANS(G994))*SIN(RADIANS(E997))+COS(RADIANS(G994))*COS(RADIANS(E997))*COS(RADIANS(AJ987))))&gt;90,0,$F$4*$F$5/E996^2*(SIN(RADIANS(G994))*SIN(RADIANS(E997))+COS(RADIANS(G994))*COS(RADIANS(E997))*COS(RADIANS(AJ987))))</f>
        <v>#DIV/0!</v>
      </c>
      <c r="AK994" s="3">
        <f>IF(DEGREES(ACOS(SIN(RADIANS(G994))*SIN(RADIANS(E997))+COS(RADIANS(G994))*COS(RADIANS(E997))*COS(RADIANS(AK987))))&gt;90,0,$F$4*$F$5/E996^2*(SIN(RADIANS(G994))*SIN(RADIANS(E997))+COS(RADIANS(G994))*COS(RADIANS(E997))*COS(RADIANS(AK987))))</f>
        <v>0</v>
      </c>
      <c r="AL994" s="3">
        <f>IF(DEGREES(ACOS(SIN(RADIANS(G994))*SIN(RADIANS(E997))+COS(RADIANS(G994))*COS(RADIANS(E997))*COS(RADIANS(AL987))))&gt;90,0,$F$4*$F$5/E996^2*(SIN(RADIANS(G994))*SIN(RADIANS(E997))+COS(RADIANS(G994))*COS(RADIANS(E997))*COS(RADIANS(AL987))))</f>
        <v>0</v>
      </c>
      <c r="AM994" s="3">
        <f>IF(DEGREES(ACOS(SIN(RADIANS(G994))*SIN(RADIANS(E997))+COS(RADIANS(G994))*COS(RADIANS(E997))*COS(RADIANS(AM987))))&gt;90,0,$F$4*$F$5/E996^2*(SIN(RADIANS(G994))*SIN(RADIANS(E997))+COS(RADIANS(G994))*COS(RADIANS(E997))*COS(RADIANS(AM987))))</f>
        <v>0</v>
      </c>
      <c r="AN994" s="3">
        <f>IF(DEGREES(ACOS(SIN(RADIANS(G994))*SIN(RADIANS(E997))+COS(RADIANS(G994))*COS(RADIANS(E997))*COS(RADIANS(AN987))))&gt;90,0,$F$4*$F$5/E996^2*(SIN(RADIANS(G994))*SIN(RADIANS(E997))+COS(RADIANS(G994))*COS(RADIANS(E997))*COS(RADIANS(AN987))))</f>
        <v>0</v>
      </c>
      <c r="AO994" s="3">
        <f>IF(DEGREES(ACOS(SIN(RADIANS(G994))*SIN(RADIANS(E997))+COS(RADIANS(G994))*COS(RADIANS(E997))*COS(RADIANS(AO987))))&gt;90,0,$F$4*$F$5/E996^2*(SIN(RADIANS(G994))*SIN(RADIANS(E997))+COS(RADIANS(G994))*COS(RADIANS(E997))*COS(RADIANS(AO987))))</f>
        <v>0</v>
      </c>
      <c r="AP994" s="3">
        <f>IF(DEGREES(ACOS(SIN(RADIANS(G994))*SIN(RADIANS(E997))+COS(RADIANS(G994))*COS(RADIANS(E997))*COS(RADIANS(AP987))))&gt;90,0,$F$4*$F$5/E996^2*(SIN(RADIANS(G994))*SIN(RADIANS(E997))+COS(RADIANS(G994))*COS(RADIANS(E997))*COS(RADIANS(AP987))))</f>
        <v>0</v>
      </c>
      <c r="AQ994" s="3">
        <f>IF(DEGREES(ACOS(SIN(RADIANS(G994))*SIN(RADIANS(E997))+COS(RADIANS(G994))*COS(RADIANS(E997))*COS(RADIANS(AQ987))))&gt;90,0,$F$4*$F$5/E996^2*(SIN(RADIANS(G994))*SIN(RADIANS(E997))+COS(RADIANS(G994))*COS(RADIANS(E997))*COS(RADIANS(AQ987))))</f>
        <v>0</v>
      </c>
      <c r="AR994" s="3">
        <f>IF(DEGREES(ACOS(SIN(RADIANS(G994))*SIN(RADIANS(E997))+COS(RADIANS(G994))*COS(RADIANS(E997))*COS(RADIANS(AR987))))&gt;90,0,$F$4*$F$5/E996^2*(SIN(RADIANS(G994))*SIN(RADIANS(E997))+COS(RADIANS(G994))*COS(RADIANS(E997))*COS(RADIANS(AR987))))</f>
        <v>0</v>
      </c>
    </row>
    <row r="995" spans="2:44" ht="15.75" customHeight="1" x14ac:dyDescent="0.2">
      <c r="B995" s="20" t="s">
        <v>787</v>
      </c>
      <c r="E995" s="3" t="str">
        <f>IF($F$10=0,"N/A",E994*$F$11/$F$10)</f>
        <v>N/A</v>
      </c>
      <c r="G995" s="3">
        <v>30</v>
      </c>
      <c r="I995" s="3">
        <f>IF(DEGREES(ACOS(SIN(RADIANS(G995))*SIN(RADIANS(E997))+COS(RADIANS(G995))*COS(RADIANS(E997))*COS(RADIANS(I987))))&gt;90,0,$F$4*$F$5/E996^2*(SIN(RADIANS(G995))*SIN(RADIANS(E997))+COS(RADIANS(G995))*COS(RADIANS(E997))*COS(RADIANS(I987))))</f>
        <v>0</v>
      </c>
      <c r="J995" s="3">
        <f>IF(DEGREES(ACOS(SIN(RADIANS(G995))*SIN(RADIANS(E997))+COS(RADIANS(G995))*COS(RADIANS(E997))*COS(RADIANS(J987))))&gt;90,0,$F$4*$F$5/E996^2*(SIN(RADIANS(G995))*SIN(RADIANS(E997))+COS(RADIANS(G995))*COS(RADIANS(E997))*COS(RADIANS(J987))))</f>
        <v>0</v>
      </c>
      <c r="K995" s="3">
        <f>IF(DEGREES(ACOS(SIN(RADIANS(G995))*SIN(RADIANS(E997))+COS(RADIANS(G995))*COS(RADIANS(E997))*COS(RADIANS(K987))))&gt;90,0,$F$4*$F$5/E996^2*(SIN(RADIANS(G995))*SIN(RADIANS(E997))+COS(RADIANS(G995))*COS(RADIANS(E997))*COS(RADIANS(K987))))</f>
        <v>0</v>
      </c>
      <c r="L995" s="3">
        <f>IF(DEGREES(ACOS(SIN(RADIANS(G995))*SIN(RADIANS(E997))+COS(RADIANS(G995))*COS(RADIANS(E997))*COS(RADIANS(L987))))&gt;90,0,$F$4*$F$5/E996^2*(SIN(RADIANS(G995))*SIN(RADIANS(E997))+COS(RADIANS(G995))*COS(RADIANS(E997))*COS(RADIANS(L987))))</f>
        <v>0</v>
      </c>
      <c r="M995" s="3">
        <f>IF(DEGREES(ACOS(SIN(RADIANS(G995))*SIN(RADIANS(E997))+COS(RADIANS(G995))*COS(RADIANS(E997))*COS(RADIANS(M987))))&gt;90,0,$F$4*$F$5/E996^2*(SIN(RADIANS(G995))*SIN(RADIANS(E997))+COS(RADIANS(G995))*COS(RADIANS(E997))*COS(RADIANS(M987))))</f>
        <v>0</v>
      </c>
      <c r="N995" s="3">
        <f>IF(DEGREES(ACOS(SIN(RADIANS(G995))*SIN(RADIANS(E997))+COS(RADIANS(G995))*COS(RADIANS(E997))*COS(RADIANS(N987))))&gt;90,0,$F$4*$F$5/E996^2*(SIN(RADIANS(G995))*SIN(RADIANS(E997))+COS(RADIANS(G995))*COS(RADIANS(E997))*COS(RADIANS(N987))))</f>
        <v>0</v>
      </c>
      <c r="O995" s="3">
        <f>IF(DEGREES(ACOS(SIN(RADIANS(G995))*SIN(RADIANS(E997))+COS(RADIANS(G995))*COS(RADIANS(E997))*COS(RADIANS(O987))))&gt;90,0,$F$4*$F$5/E996^2*(SIN(RADIANS(G995))*SIN(RADIANS(E997))+COS(RADIANS(G995))*COS(RADIANS(E997))*COS(RADIANS(O987))))</f>
        <v>0</v>
      </c>
      <c r="P995" s="3">
        <f>IF(DEGREES(ACOS(SIN(RADIANS(G995))*SIN(RADIANS(E997))+COS(RADIANS(G995))*COS(RADIANS(E997))*COS(RADIANS(P987))))&gt;90,0,$F$4*$F$5/E996^2*(SIN(RADIANS(G995))*SIN(RADIANS(E997))+COS(RADIANS(G995))*COS(RADIANS(E997))*COS(RADIANS(P987))))</f>
        <v>0</v>
      </c>
      <c r="Q995" s="3">
        <f>IF(DEGREES(ACOS(SIN(RADIANS(G995))*SIN(RADIANS(E997))+COS(RADIANS(G995))*COS(RADIANS(E997))*COS(RADIANS(Q987))))&gt;90,0,$F$4*$F$5/E996^2*(SIN(RADIANS(G995))*SIN(RADIANS(E997))+COS(RADIANS(G995))*COS(RADIANS(E997))*COS(RADIANS(Q987))))</f>
        <v>0</v>
      </c>
      <c r="R995" s="3" t="e">
        <f>IF(DEGREES(ACOS(SIN(RADIANS(G995))*SIN(RADIANS(E997))+COS(RADIANS(G995))*COS(RADIANS(E997))*COS(RADIANS(R987))))&gt;90,0,$F$4*$F$5/E996^2*(SIN(RADIANS(G995))*SIN(RADIANS(E997))+COS(RADIANS(G995))*COS(RADIANS(E997))*COS(RADIANS(R987))))</f>
        <v>#DIV/0!</v>
      </c>
      <c r="S995" s="3" t="e">
        <f>IF(DEGREES(ACOS(SIN(RADIANS(G995))*SIN(RADIANS(E997))+COS(RADIANS(G995))*COS(RADIANS(E997))*COS(RADIANS(S987))))&gt;90,0,$F$4*$F$5/E996^2*(SIN(RADIANS(G995))*SIN(RADIANS(E997))+COS(RADIANS(G995))*COS(RADIANS(E997))*COS(RADIANS(S987))))</f>
        <v>#DIV/0!</v>
      </c>
      <c r="T995" s="3" t="e">
        <f>IF(DEGREES(ACOS(SIN(RADIANS(G995))*SIN(RADIANS(E997))+COS(RADIANS(G995))*COS(RADIANS(E997))*COS(RADIANS(T987))))&gt;90,0,$F$4*$F$5/E996^2*(SIN(RADIANS(G995))*SIN(RADIANS(E997))+COS(RADIANS(G995))*COS(RADIANS(E997))*COS(RADIANS(T987))))</f>
        <v>#DIV/0!</v>
      </c>
      <c r="U995" s="3" t="e">
        <f>IF(DEGREES(ACOS(SIN(RADIANS(G995))*SIN(RADIANS(E997))+COS(RADIANS(G995))*COS(RADIANS(E997))*COS(RADIANS(U987))))&gt;90,0,$F$4*$F$5/E996^2*(SIN(RADIANS(G995))*SIN(RADIANS(E997))+COS(RADIANS(G995))*COS(RADIANS(E997))*COS(RADIANS(U987))))</f>
        <v>#DIV/0!</v>
      </c>
      <c r="V995" s="3" t="e">
        <f>IF(DEGREES(ACOS(SIN(RADIANS(G995))*SIN(RADIANS(E997))+COS(RADIANS(G995))*COS(RADIANS(E997))*COS(RADIANS(V987))))&gt;90,0,$F$4*$F$5/E996^2*(SIN(RADIANS(G995))*SIN(RADIANS(E997))+COS(RADIANS(G995))*COS(RADIANS(E997))*COS(RADIANS(V987))))</f>
        <v>#DIV/0!</v>
      </c>
      <c r="W995" s="3" t="e">
        <f>IF(DEGREES(ACOS(SIN(RADIANS(G995))*SIN(RADIANS(E997))+COS(RADIANS(G995))*COS(RADIANS(E997))*COS(RADIANS(W987))))&gt;90,0,$F$4*$F$5/E996^2*(SIN(RADIANS(G995))*SIN(RADIANS(E997))+COS(RADIANS(G995))*COS(RADIANS(E997))*COS(RADIANS(W987))))</f>
        <v>#DIV/0!</v>
      </c>
      <c r="X995" s="3" t="e">
        <f>IF(DEGREES(ACOS(SIN(RADIANS(G995))*SIN(RADIANS(E997))+COS(RADIANS(G995))*COS(RADIANS(E997))*COS(RADIANS(X987))))&gt;90,0,$F$4*$F$5/E996^2*(SIN(RADIANS(G995))*SIN(RADIANS(E997))+COS(RADIANS(G995))*COS(RADIANS(E997))*COS(RADIANS(X987))))</f>
        <v>#DIV/0!</v>
      </c>
      <c r="Y995" s="3" t="e">
        <f>IF(DEGREES(ACOS(SIN(RADIANS(G995))*SIN(RADIANS(E997))+COS(RADIANS(G995))*COS(RADIANS(E997))*COS(RADIANS(Y987))))&gt;90,0,$F$4*$F$5/E996^2*(SIN(RADIANS(G995))*SIN(RADIANS(E997))+COS(RADIANS(G995))*COS(RADIANS(E997))*COS(RADIANS(Y987))))</f>
        <v>#DIV/0!</v>
      </c>
      <c r="Z995" s="3" t="e">
        <f>IF(DEGREES(ACOS(SIN(RADIANS(G995))*SIN(RADIANS(E997))+COS(RADIANS(G995))*COS(RADIANS(E997))*COS(RADIANS(Z987))))&gt;90,0,$F$4*$F$5/E996^2*(SIN(RADIANS(G995))*SIN(RADIANS(E997))+COS(RADIANS(G995))*COS(RADIANS(E997))*COS(RADIANS(Z987))))</f>
        <v>#DIV/0!</v>
      </c>
      <c r="AA995" s="3" t="e">
        <f>IF(DEGREES(ACOS(SIN(RADIANS(G995))*SIN(RADIANS(E997))+COS(RADIANS(G995))*COS(RADIANS(E997))*COS(RADIANS(AA987))))&gt;90,0,$F$4*$F$5/E996^2*(SIN(RADIANS(G995))*SIN(RADIANS(E997))+COS(RADIANS(G995))*COS(RADIANS(E997))*COS(RADIANS(AA987))))</f>
        <v>#DIV/0!</v>
      </c>
      <c r="AB995" s="3" t="e">
        <f>IF(DEGREES(ACOS(SIN(RADIANS(G995))*SIN(RADIANS(E997))+COS(RADIANS(G995))*COS(RADIANS(E997))*COS(RADIANS(AB987))))&gt;90,0,$F$4*$F$5/E996^2*(SIN(RADIANS(G995))*SIN(RADIANS(E997))+COS(RADIANS(G995))*COS(RADIANS(E997))*COS(RADIANS(AB987))))</f>
        <v>#DIV/0!</v>
      </c>
      <c r="AC995" s="3" t="e">
        <f>IF(DEGREES(ACOS(SIN(RADIANS(G995))*SIN(RADIANS(E997))+COS(RADIANS(G995))*COS(RADIANS(E997))*COS(RADIANS(AC987))))&gt;90,0,$F$4*$F$5/E996^2*(SIN(RADIANS(G995))*SIN(RADIANS(E997))+COS(RADIANS(G995))*COS(RADIANS(E997))*COS(RADIANS(AC987))))</f>
        <v>#DIV/0!</v>
      </c>
      <c r="AD995" s="3" t="e">
        <f>IF(DEGREES(ACOS(SIN(RADIANS(G995))*SIN(RADIANS(E997))+COS(RADIANS(G995))*COS(RADIANS(E997))*COS(RADIANS(AD987))))&gt;90,0,$F$4*$F$5/E996^2*(SIN(RADIANS(G995))*SIN(RADIANS(E997))+COS(RADIANS(G995))*COS(RADIANS(E997))*COS(RADIANS(AD987))))</f>
        <v>#DIV/0!</v>
      </c>
      <c r="AE995" s="3" t="e">
        <f>IF(DEGREES(ACOS(SIN(RADIANS(G995))*SIN(RADIANS(E997))+COS(RADIANS(G995))*COS(RADIANS(E997))*COS(RADIANS(AE987))))&gt;90,0,$F$4*$F$5/E996^2*(SIN(RADIANS(G995))*SIN(RADIANS(E997))+COS(RADIANS(G995))*COS(RADIANS(E997))*COS(RADIANS(AE987))))</f>
        <v>#DIV/0!</v>
      </c>
      <c r="AF995" s="3" t="e">
        <f>IF(DEGREES(ACOS(SIN(RADIANS(G995))*SIN(RADIANS(E997))+COS(RADIANS(G995))*COS(RADIANS(E997))*COS(RADIANS(AF987))))&gt;90,0,$F$4*$F$5/E996^2*(SIN(RADIANS(G995))*SIN(RADIANS(E997))+COS(RADIANS(G995))*COS(RADIANS(E997))*COS(RADIANS(AF987))))</f>
        <v>#DIV/0!</v>
      </c>
      <c r="AG995" s="3" t="e">
        <f>IF(DEGREES(ACOS(SIN(RADIANS(G995))*SIN(RADIANS(E997))+COS(RADIANS(G995))*COS(RADIANS(E997))*COS(RADIANS(AG987))))&gt;90,0,$F$4*$F$5/E996^2*(SIN(RADIANS(G995))*SIN(RADIANS(E997))+COS(RADIANS(G995))*COS(RADIANS(E997))*COS(RADIANS(AG987))))</f>
        <v>#DIV/0!</v>
      </c>
      <c r="AH995" s="3" t="e">
        <f>IF(DEGREES(ACOS(SIN(RADIANS(G995))*SIN(RADIANS(E997))+COS(RADIANS(G995))*COS(RADIANS(E997))*COS(RADIANS(AH987))))&gt;90,0,$F$4*$F$5/E996^2*(SIN(RADIANS(G995))*SIN(RADIANS(E997))+COS(RADIANS(G995))*COS(RADIANS(E997))*COS(RADIANS(AH987))))</f>
        <v>#DIV/0!</v>
      </c>
      <c r="AI995" s="3" t="e">
        <f>IF(DEGREES(ACOS(SIN(RADIANS(G995))*SIN(RADIANS(E997))+COS(RADIANS(G995))*COS(RADIANS(E997))*COS(RADIANS(AI987))))&gt;90,0,$F$4*$F$5/E996^2*(SIN(RADIANS(G995))*SIN(RADIANS(E997))+COS(RADIANS(G995))*COS(RADIANS(E997))*COS(RADIANS(AI987))))</f>
        <v>#DIV/0!</v>
      </c>
      <c r="AJ995" s="3" t="e">
        <f>IF(DEGREES(ACOS(SIN(RADIANS(G995))*SIN(RADIANS(E997))+COS(RADIANS(G995))*COS(RADIANS(E997))*COS(RADIANS(AJ987))))&gt;90,0,$F$4*$F$5/E996^2*(SIN(RADIANS(G995))*SIN(RADIANS(E997))+COS(RADIANS(G995))*COS(RADIANS(E997))*COS(RADIANS(AJ987))))</f>
        <v>#DIV/0!</v>
      </c>
      <c r="AK995" s="3">
        <f>IF(DEGREES(ACOS(SIN(RADIANS(G995))*SIN(RADIANS(E997))+COS(RADIANS(G995))*COS(RADIANS(E997))*COS(RADIANS(AK987))))&gt;90,0,$F$4*$F$5/E996^2*(SIN(RADIANS(G995))*SIN(RADIANS(E997))+COS(RADIANS(G995))*COS(RADIANS(E997))*COS(RADIANS(AK987))))</f>
        <v>0</v>
      </c>
      <c r="AL995" s="3">
        <f>IF(DEGREES(ACOS(SIN(RADIANS(G995))*SIN(RADIANS(E997))+COS(RADIANS(G995))*COS(RADIANS(E997))*COS(RADIANS(AL987))))&gt;90,0,$F$4*$F$5/E996^2*(SIN(RADIANS(G995))*SIN(RADIANS(E997))+COS(RADIANS(G995))*COS(RADIANS(E997))*COS(RADIANS(AL987))))</f>
        <v>0</v>
      </c>
      <c r="AM995" s="3">
        <f>IF(DEGREES(ACOS(SIN(RADIANS(G995))*SIN(RADIANS(E997))+COS(RADIANS(G995))*COS(RADIANS(E997))*COS(RADIANS(AM987))))&gt;90,0,$F$4*$F$5/E996^2*(SIN(RADIANS(G995))*SIN(RADIANS(E997))+COS(RADIANS(G995))*COS(RADIANS(E997))*COS(RADIANS(AM987))))</f>
        <v>0</v>
      </c>
      <c r="AN995" s="3">
        <f>IF(DEGREES(ACOS(SIN(RADIANS(G995))*SIN(RADIANS(E997))+COS(RADIANS(G995))*COS(RADIANS(E997))*COS(RADIANS(AN987))))&gt;90,0,$F$4*$F$5/E996^2*(SIN(RADIANS(G995))*SIN(RADIANS(E997))+COS(RADIANS(G995))*COS(RADIANS(E997))*COS(RADIANS(AN987))))</f>
        <v>0</v>
      </c>
      <c r="AO995" s="3">
        <f>IF(DEGREES(ACOS(SIN(RADIANS(G995))*SIN(RADIANS(E997))+COS(RADIANS(G995))*COS(RADIANS(E997))*COS(RADIANS(AO987))))&gt;90,0,$F$4*$F$5/E996^2*(SIN(RADIANS(G995))*SIN(RADIANS(E997))+COS(RADIANS(G995))*COS(RADIANS(E997))*COS(RADIANS(AO987))))</f>
        <v>0</v>
      </c>
      <c r="AP995" s="3">
        <f>IF(DEGREES(ACOS(SIN(RADIANS(G995))*SIN(RADIANS(E997))+COS(RADIANS(G995))*COS(RADIANS(E997))*COS(RADIANS(AP987))))&gt;90,0,$F$4*$F$5/E996^2*(SIN(RADIANS(G995))*SIN(RADIANS(E997))+COS(RADIANS(G995))*COS(RADIANS(E997))*COS(RADIANS(AP987))))</f>
        <v>0</v>
      </c>
      <c r="AQ995" s="3">
        <f>IF(DEGREES(ACOS(SIN(RADIANS(G995))*SIN(RADIANS(E997))+COS(RADIANS(G995))*COS(RADIANS(E997))*COS(RADIANS(AQ987))))&gt;90,0,$F$4*$F$5/E996^2*(SIN(RADIANS(G995))*SIN(RADIANS(E997))+COS(RADIANS(G995))*COS(RADIANS(E997))*COS(RADIANS(AQ987))))</f>
        <v>0</v>
      </c>
      <c r="AR995" s="3">
        <f>IF(DEGREES(ACOS(SIN(RADIANS(G995))*SIN(RADIANS(E997))+COS(RADIANS(G995))*COS(RADIANS(E997))*COS(RADIANS(AR987))))&gt;90,0,$F$4*$F$5/E996^2*(SIN(RADIANS(G995))*SIN(RADIANS(E997))+COS(RADIANS(G995))*COS(RADIANS(E997))*COS(RADIANS(AR987))))</f>
        <v>0</v>
      </c>
    </row>
    <row r="996" spans="2:44" ht="15.75" customHeight="1" x14ac:dyDescent="0.2">
      <c r="B996" s="20" t="s">
        <v>788</v>
      </c>
      <c r="E996" s="3">
        <f>$F$6*(1-$F$7^2)/(1+$F$7*COS(RADIANS(E990)))</f>
        <v>0</v>
      </c>
      <c r="G996" s="3">
        <v>20</v>
      </c>
      <c r="I996" s="3">
        <f>IF(DEGREES(ACOS(SIN(RADIANS(G996))*SIN(RADIANS(E997))+COS(RADIANS(G996))*COS(RADIANS(E997))*COS(RADIANS(I987))))&gt;90,0,$F$4*$F$5/E996^2*(SIN(RADIANS(G996))*SIN(RADIANS(E997))+COS(RADIANS(G996))*COS(RADIANS(E997))*COS(RADIANS(I987))))</f>
        <v>0</v>
      </c>
      <c r="J996" s="3">
        <f>IF(DEGREES(ACOS(SIN(RADIANS(G996))*SIN(RADIANS(E997))+COS(RADIANS(G996))*COS(RADIANS(E997))*COS(RADIANS(J987))))&gt;90,0,$F$4*$F$5/E996^2*(SIN(RADIANS(G996))*SIN(RADIANS(E997))+COS(RADIANS(G996))*COS(RADIANS(E997))*COS(RADIANS(J987))))</f>
        <v>0</v>
      </c>
      <c r="K996" s="3">
        <f>IF(DEGREES(ACOS(SIN(RADIANS(G996))*SIN(RADIANS(E997))+COS(RADIANS(G996))*COS(RADIANS(E997))*COS(RADIANS(K987))))&gt;90,0,$F$4*$F$5/E996^2*(SIN(RADIANS(G996))*SIN(RADIANS(E997))+COS(RADIANS(G996))*COS(RADIANS(E997))*COS(RADIANS(K987))))</f>
        <v>0</v>
      </c>
      <c r="L996" s="3">
        <f>IF(DEGREES(ACOS(SIN(RADIANS(G996))*SIN(RADIANS(E997))+COS(RADIANS(G996))*COS(RADIANS(E997))*COS(RADIANS(L987))))&gt;90,0,$F$4*$F$5/E996^2*(SIN(RADIANS(G996))*SIN(RADIANS(E997))+COS(RADIANS(G996))*COS(RADIANS(E997))*COS(RADIANS(L987))))</f>
        <v>0</v>
      </c>
      <c r="M996" s="3">
        <f>IF(DEGREES(ACOS(SIN(RADIANS(G996))*SIN(RADIANS(E997))+COS(RADIANS(G996))*COS(RADIANS(E997))*COS(RADIANS(M987))))&gt;90,0,$F$4*$F$5/E996^2*(SIN(RADIANS(G996))*SIN(RADIANS(E997))+COS(RADIANS(G996))*COS(RADIANS(E997))*COS(RADIANS(M987))))</f>
        <v>0</v>
      </c>
      <c r="N996" s="3">
        <f>IF(DEGREES(ACOS(SIN(RADIANS(G996))*SIN(RADIANS(E997))+COS(RADIANS(G996))*COS(RADIANS(E997))*COS(RADIANS(N987))))&gt;90,0,$F$4*$F$5/E996^2*(SIN(RADIANS(G996))*SIN(RADIANS(E997))+COS(RADIANS(G996))*COS(RADIANS(E997))*COS(RADIANS(N987))))</f>
        <v>0</v>
      </c>
      <c r="O996" s="3">
        <f>IF(DEGREES(ACOS(SIN(RADIANS(G996))*SIN(RADIANS(E997))+COS(RADIANS(G996))*COS(RADIANS(E997))*COS(RADIANS(O987))))&gt;90,0,$F$4*$F$5/E996^2*(SIN(RADIANS(G996))*SIN(RADIANS(E997))+COS(RADIANS(G996))*COS(RADIANS(E997))*COS(RADIANS(O987))))</f>
        <v>0</v>
      </c>
      <c r="P996" s="3">
        <f>IF(DEGREES(ACOS(SIN(RADIANS(G996))*SIN(RADIANS(E997))+COS(RADIANS(G996))*COS(RADIANS(E997))*COS(RADIANS(P987))))&gt;90,0,$F$4*$F$5/E996^2*(SIN(RADIANS(G996))*SIN(RADIANS(E997))+COS(RADIANS(G996))*COS(RADIANS(E997))*COS(RADIANS(P987))))</f>
        <v>0</v>
      </c>
      <c r="Q996" s="3">
        <f>IF(DEGREES(ACOS(SIN(RADIANS(G996))*SIN(RADIANS(E997))+COS(RADIANS(G996))*COS(RADIANS(E997))*COS(RADIANS(Q987))))&gt;90,0,$F$4*$F$5/E996^2*(SIN(RADIANS(G996))*SIN(RADIANS(E997))+COS(RADIANS(G996))*COS(RADIANS(E997))*COS(RADIANS(Q987))))</f>
        <v>0</v>
      </c>
      <c r="R996" s="3" t="e">
        <f>IF(DEGREES(ACOS(SIN(RADIANS(G996))*SIN(RADIANS(E997))+COS(RADIANS(G996))*COS(RADIANS(E997))*COS(RADIANS(R987))))&gt;90,0,$F$4*$F$5/E996^2*(SIN(RADIANS(G996))*SIN(RADIANS(E997))+COS(RADIANS(G996))*COS(RADIANS(E997))*COS(RADIANS(R987))))</f>
        <v>#DIV/0!</v>
      </c>
      <c r="S996" s="3" t="e">
        <f>IF(DEGREES(ACOS(SIN(RADIANS(G996))*SIN(RADIANS(E997))+COS(RADIANS(G996))*COS(RADIANS(E997))*COS(RADIANS(S987))))&gt;90,0,$F$4*$F$5/E996^2*(SIN(RADIANS(G996))*SIN(RADIANS(E997))+COS(RADIANS(G996))*COS(RADIANS(E997))*COS(RADIANS(S987))))</f>
        <v>#DIV/0!</v>
      </c>
      <c r="T996" s="3" t="e">
        <f>IF(DEGREES(ACOS(SIN(RADIANS(G996))*SIN(RADIANS(E997))+COS(RADIANS(G996))*COS(RADIANS(E997))*COS(RADIANS(T987))))&gt;90,0,$F$4*$F$5/E996^2*(SIN(RADIANS(G996))*SIN(RADIANS(E997))+COS(RADIANS(G996))*COS(RADIANS(E997))*COS(RADIANS(T987))))</f>
        <v>#DIV/0!</v>
      </c>
      <c r="U996" s="3" t="e">
        <f>IF(DEGREES(ACOS(SIN(RADIANS(G996))*SIN(RADIANS(E997))+COS(RADIANS(G996))*COS(RADIANS(E997))*COS(RADIANS(U987))))&gt;90,0,$F$4*$F$5/E996^2*(SIN(RADIANS(G996))*SIN(RADIANS(E997))+COS(RADIANS(G996))*COS(RADIANS(E997))*COS(RADIANS(U987))))</f>
        <v>#DIV/0!</v>
      </c>
      <c r="V996" s="3" t="e">
        <f>IF(DEGREES(ACOS(SIN(RADIANS(G996))*SIN(RADIANS(E997))+COS(RADIANS(G996))*COS(RADIANS(E997))*COS(RADIANS(V987))))&gt;90,0,$F$4*$F$5/E996^2*(SIN(RADIANS(G996))*SIN(RADIANS(E997))+COS(RADIANS(G996))*COS(RADIANS(E997))*COS(RADIANS(V987))))</f>
        <v>#DIV/0!</v>
      </c>
      <c r="W996" s="3" t="e">
        <f>IF(DEGREES(ACOS(SIN(RADIANS(G996))*SIN(RADIANS(E997))+COS(RADIANS(G996))*COS(RADIANS(E997))*COS(RADIANS(W987))))&gt;90,0,$F$4*$F$5/E996^2*(SIN(RADIANS(G996))*SIN(RADIANS(E997))+COS(RADIANS(G996))*COS(RADIANS(E997))*COS(RADIANS(W987))))</f>
        <v>#DIV/0!</v>
      </c>
      <c r="X996" s="3" t="e">
        <f>IF(DEGREES(ACOS(SIN(RADIANS(G996))*SIN(RADIANS(E997))+COS(RADIANS(G996))*COS(RADIANS(E997))*COS(RADIANS(X987))))&gt;90,0,$F$4*$F$5/E996^2*(SIN(RADIANS(G996))*SIN(RADIANS(E997))+COS(RADIANS(G996))*COS(RADIANS(E997))*COS(RADIANS(X987))))</f>
        <v>#DIV/0!</v>
      </c>
      <c r="Y996" s="3" t="e">
        <f>IF(DEGREES(ACOS(SIN(RADIANS(G996))*SIN(RADIANS(E997))+COS(RADIANS(G996))*COS(RADIANS(E997))*COS(RADIANS(Y987))))&gt;90,0,$F$4*$F$5/E996^2*(SIN(RADIANS(G996))*SIN(RADIANS(E997))+COS(RADIANS(G996))*COS(RADIANS(E997))*COS(RADIANS(Y987))))</f>
        <v>#DIV/0!</v>
      </c>
      <c r="Z996" s="3" t="e">
        <f>IF(DEGREES(ACOS(SIN(RADIANS(G996))*SIN(RADIANS(E997))+COS(RADIANS(G996))*COS(RADIANS(E997))*COS(RADIANS(Z987))))&gt;90,0,$F$4*$F$5/E996^2*(SIN(RADIANS(G996))*SIN(RADIANS(E997))+COS(RADIANS(G996))*COS(RADIANS(E997))*COS(RADIANS(Z987))))</f>
        <v>#DIV/0!</v>
      </c>
      <c r="AA996" s="3" t="e">
        <f>IF(DEGREES(ACOS(SIN(RADIANS(G996))*SIN(RADIANS(E997))+COS(RADIANS(G996))*COS(RADIANS(E997))*COS(RADIANS(AA987))))&gt;90,0,$F$4*$F$5/E996^2*(SIN(RADIANS(G996))*SIN(RADIANS(E997))+COS(RADIANS(G996))*COS(RADIANS(E997))*COS(RADIANS(AA987))))</f>
        <v>#DIV/0!</v>
      </c>
      <c r="AB996" s="3" t="e">
        <f>IF(DEGREES(ACOS(SIN(RADIANS(G996))*SIN(RADIANS(E997))+COS(RADIANS(G996))*COS(RADIANS(E997))*COS(RADIANS(AB987))))&gt;90,0,$F$4*$F$5/E996^2*(SIN(RADIANS(G996))*SIN(RADIANS(E997))+COS(RADIANS(G996))*COS(RADIANS(E997))*COS(RADIANS(AB987))))</f>
        <v>#DIV/0!</v>
      </c>
      <c r="AC996" s="3" t="e">
        <f>IF(DEGREES(ACOS(SIN(RADIANS(G996))*SIN(RADIANS(E997))+COS(RADIANS(G996))*COS(RADIANS(E997))*COS(RADIANS(AC987))))&gt;90,0,$F$4*$F$5/E996^2*(SIN(RADIANS(G996))*SIN(RADIANS(E997))+COS(RADIANS(G996))*COS(RADIANS(E997))*COS(RADIANS(AC987))))</f>
        <v>#DIV/0!</v>
      </c>
      <c r="AD996" s="3" t="e">
        <f>IF(DEGREES(ACOS(SIN(RADIANS(G996))*SIN(RADIANS(E997))+COS(RADIANS(G996))*COS(RADIANS(E997))*COS(RADIANS(AD987))))&gt;90,0,$F$4*$F$5/E996^2*(SIN(RADIANS(G996))*SIN(RADIANS(E997))+COS(RADIANS(G996))*COS(RADIANS(E997))*COS(RADIANS(AD987))))</f>
        <v>#DIV/0!</v>
      </c>
      <c r="AE996" s="3" t="e">
        <f>IF(DEGREES(ACOS(SIN(RADIANS(G996))*SIN(RADIANS(E997))+COS(RADIANS(G996))*COS(RADIANS(E997))*COS(RADIANS(AE987))))&gt;90,0,$F$4*$F$5/E996^2*(SIN(RADIANS(G996))*SIN(RADIANS(E997))+COS(RADIANS(G996))*COS(RADIANS(E997))*COS(RADIANS(AE987))))</f>
        <v>#DIV/0!</v>
      </c>
      <c r="AF996" s="3" t="e">
        <f>IF(DEGREES(ACOS(SIN(RADIANS(G996))*SIN(RADIANS(E997))+COS(RADIANS(G996))*COS(RADIANS(E997))*COS(RADIANS(AF987))))&gt;90,0,$F$4*$F$5/E996^2*(SIN(RADIANS(G996))*SIN(RADIANS(E997))+COS(RADIANS(G996))*COS(RADIANS(E997))*COS(RADIANS(AF987))))</f>
        <v>#DIV/0!</v>
      </c>
      <c r="AG996" s="3" t="e">
        <f>IF(DEGREES(ACOS(SIN(RADIANS(G996))*SIN(RADIANS(E997))+COS(RADIANS(G996))*COS(RADIANS(E997))*COS(RADIANS(AG987))))&gt;90,0,$F$4*$F$5/E996^2*(SIN(RADIANS(G996))*SIN(RADIANS(E997))+COS(RADIANS(G996))*COS(RADIANS(E997))*COS(RADIANS(AG987))))</f>
        <v>#DIV/0!</v>
      </c>
      <c r="AH996" s="3" t="e">
        <f>IF(DEGREES(ACOS(SIN(RADIANS(G996))*SIN(RADIANS(E997))+COS(RADIANS(G996))*COS(RADIANS(E997))*COS(RADIANS(AH987))))&gt;90,0,$F$4*$F$5/E996^2*(SIN(RADIANS(G996))*SIN(RADIANS(E997))+COS(RADIANS(G996))*COS(RADIANS(E997))*COS(RADIANS(AH987))))</f>
        <v>#DIV/0!</v>
      </c>
      <c r="AI996" s="3" t="e">
        <f>IF(DEGREES(ACOS(SIN(RADIANS(G996))*SIN(RADIANS(E997))+COS(RADIANS(G996))*COS(RADIANS(E997))*COS(RADIANS(AI987))))&gt;90,0,$F$4*$F$5/E996^2*(SIN(RADIANS(G996))*SIN(RADIANS(E997))+COS(RADIANS(G996))*COS(RADIANS(E997))*COS(RADIANS(AI987))))</f>
        <v>#DIV/0!</v>
      </c>
      <c r="AJ996" s="3" t="e">
        <f>IF(DEGREES(ACOS(SIN(RADIANS(G996))*SIN(RADIANS(E997))+COS(RADIANS(G996))*COS(RADIANS(E997))*COS(RADIANS(AJ987))))&gt;90,0,$F$4*$F$5/E996^2*(SIN(RADIANS(G996))*SIN(RADIANS(E997))+COS(RADIANS(G996))*COS(RADIANS(E997))*COS(RADIANS(AJ987))))</f>
        <v>#DIV/0!</v>
      </c>
      <c r="AK996" s="3">
        <f>IF(DEGREES(ACOS(SIN(RADIANS(G996))*SIN(RADIANS(E997))+COS(RADIANS(G996))*COS(RADIANS(E997))*COS(RADIANS(AK987))))&gt;90,0,$F$4*$F$5/E996^2*(SIN(RADIANS(G996))*SIN(RADIANS(E997))+COS(RADIANS(G996))*COS(RADIANS(E997))*COS(RADIANS(AK987))))</f>
        <v>0</v>
      </c>
      <c r="AL996" s="3">
        <f>IF(DEGREES(ACOS(SIN(RADIANS(G996))*SIN(RADIANS(E997))+COS(RADIANS(G996))*COS(RADIANS(E997))*COS(RADIANS(AL987))))&gt;90,0,$F$4*$F$5/E996^2*(SIN(RADIANS(G996))*SIN(RADIANS(E997))+COS(RADIANS(G996))*COS(RADIANS(E997))*COS(RADIANS(AL987))))</f>
        <v>0</v>
      </c>
      <c r="AM996" s="3">
        <f>IF(DEGREES(ACOS(SIN(RADIANS(G996))*SIN(RADIANS(E997))+COS(RADIANS(G996))*COS(RADIANS(E997))*COS(RADIANS(AM987))))&gt;90,0,$F$4*$F$5/E996^2*(SIN(RADIANS(G996))*SIN(RADIANS(E997))+COS(RADIANS(G996))*COS(RADIANS(E997))*COS(RADIANS(AM987))))</f>
        <v>0</v>
      </c>
      <c r="AN996" s="3">
        <f>IF(DEGREES(ACOS(SIN(RADIANS(G996))*SIN(RADIANS(E997))+COS(RADIANS(G996))*COS(RADIANS(E997))*COS(RADIANS(AN987))))&gt;90,0,$F$4*$F$5/E996^2*(SIN(RADIANS(G996))*SIN(RADIANS(E997))+COS(RADIANS(G996))*COS(RADIANS(E997))*COS(RADIANS(AN987))))</f>
        <v>0</v>
      </c>
      <c r="AO996" s="3">
        <f>IF(DEGREES(ACOS(SIN(RADIANS(G996))*SIN(RADIANS(E997))+COS(RADIANS(G996))*COS(RADIANS(E997))*COS(RADIANS(AO987))))&gt;90,0,$F$4*$F$5/E996^2*(SIN(RADIANS(G996))*SIN(RADIANS(E997))+COS(RADIANS(G996))*COS(RADIANS(E997))*COS(RADIANS(AO987))))</f>
        <v>0</v>
      </c>
      <c r="AP996" s="3">
        <f>IF(DEGREES(ACOS(SIN(RADIANS(G996))*SIN(RADIANS(E997))+COS(RADIANS(G996))*COS(RADIANS(E997))*COS(RADIANS(AP987))))&gt;90,0,$F$4*$F$5/E996^2*(SIN(RADIANS(G996))*SIN(RADIANS(E997))+COS(RADIANS(G996))*COS(RADIANS(E997))*COS(RADIANS(AP987))))</f>
        <v>0</v>
      </c>
      <c r="AQ996" s="3">
        <f>IF(DEGREES(ACOS(SIN(RADIANS(G996))*SIN(RADIANS(E997))+COS(RADIANS(G996))*COS(RADIANS(E997))*COS(RADIANS(AQ987))))&gt;90,0,$F$4*$F$5/E996^2*(SIN(RADIANS(G996))*SIN(RADIANS(E997))+COS(RADIANS(G996))*COS(RADIANS(E997))*COS(RADIANS(AQ987))))</f>
        <v>0</v>
      </c>
      <c r="AR996" s="3">
        <f>IF(DEGREES(ACOS(SIN(RADIANS(G996))*SIN(RADIANS(E997))+COS(RADIANS(G996))*COS(RADIANS(E997))*COS(RADIANS(AR987))))&gt;90,0,$F$4*$F$5/E996^2*(SIN(RADIANS(G996))*SIN(RADIANS(E997))+COS(RADIANS(G996))*COS(RADIANS(E997))*COS(RADIANS(AR987))))</f>
        <v>0</v>
      </c>
    </row>
    <row r="997" spans="2:44" ht="15.75" customHeight="1" x14ac:dyDescent="0.2">
      <c r="B997" s="20" t="s">
        <v>737</v>
      </c>
      <c r="E997" s="3">
        <f>IF($F$8&gt;90,180-$F$8,$F$8)*SIN(RADIANS(E991))</f>
        <v>0</v>
      </c>
      <c r="G997" s="3">
        <v>10</v>
      </c>
      <c r="I997" s="3">
        <f>IF(DEGREES(ACOS(SIN(RADIANS(G997))*SIN(RADIANS(E997))+COS(RADIANS(G997))*COS(RADIANS(E997))*COS(RADIANS(I987))))&gt;90,0,$F$4*$F$5/E996^2*(SIN(RADIANS(G997))*SIN(RADIANS(E997))+COS(RADIANS(G997))*COS(RADIANS(E997))*COS(RADIANS(I987))))</f>
        <v>0</v>
      </c>
      <c r="J997" s="3">
        <f>IF(DEGREES(ACOS(SIN(RADIANS(G997))*SIN(RADIANS(E997))+COS(RADIANS(G997))*COS(RADIANS(E997))*COS(RADIANS(J987))))&gt;90,0,$F$4*$F$5/E996^2*(SIN(RADIANS(G997))*SIN(RADIANS(E997))+COS(RADIANS(G997))*COS(RADIANS(E997))*COS(RADIANS(J987))))</f>
        <v>0</v>
      </c>
      <c r="K997" s="3">
        <f>IF(DEGREES(ACOS(SIN(RADIANS(G997))*SIN(RADIANS(E997))+COS(RADIANS(G997))*COS(RADIANS(E997))*COS(RADIANS(K987))))&gt;90,0,$F$4*$F$5/E996^2*(SIN(RADIANS(G997))*SIN(RADIANS(E997))+COS(RADIANS(G997))*COS(RADIANS(E997))*COS(RADIANS(K987))))</f>
        <v>0</v>
      </c>
      <c r="L997" s="3">
        <f>IF(DEGREES(ACOS(SIN(RADIANS(G997))*SIN(RADIANS(E997))+COS(RADIANS(G997))*COS(RADIANS(E997))*COS(RADIANS(L987))))&gt;90,0,$F$4*$F$5/E996^2*(SIN(RADIANS(G997))*SIN(RADIANS(E997))+COS(RADIANS(G997))*COS(RADIANS(E997))*COS(RADIANS(L987))))</f>
        <v>0</v>
      </c>
      <c r="M997" s="3">
        <f>IF(DEGREES(ACOS(SIN(RADIANS(G997))*SIN(RADIANS(E997))+COS(RADIANS(G997))*COS(RADIANS(E997))*COS(RADIANS(M987))))&gt;90,0,$F$4*$F$5/E996^2*(SIN(RADIANS(G997))*SIN(RADIANS(E997))+COS(RADIANS(G997))*COS(RADIANS(E997))*COS(RADIANS(M987))))</f>
        <v>0</v>
      </c>
      <c r="N997" s="3">
        <f>IF(DEGREES(ACOS(SIN(RADIANS(G997))*SIN(RADIANS(E997))+COS(RADIANS(G997))*COS(RADIANS(E997))*COS(RADIANS(N987))))&gt;90,0,$F$4*$F$5/E996^2*(SIN(RADIANS(G997))*SIN(RADIANS(E997))+COS(RADIANS(G997))*COS(RADIANS(E997))*COS(RADIANS(N987))))</f>
        <v>0</v>
      </c>
      <c r="O997" s="3">
        <f>IF(DEGREES(ACOS(SIN(RADIANS(G997))*SIN(RADIANS(E997))+COS(RADIANS(G997))*COS(RADIANS(E997))*COS(RADIANS(O987))))&gt;90,0,$F$4*$F$5/E996^2*(SIN(RADIANS(G997))*SIN(RADIANS(E997))+COS(RADIANS(G997))*COS(RADIANS(E997))*COS(RADIANS(O987))))</f>
        <v>0</v>
      </c>
      <c r="P997" s="3">
        <f>IF(DEGREES(ACOS(SIN(RADIANS(G997))*SIN(RADIANS(E997))+COS(RADIANS(G997))*COS(RADIANS(E997))*COS(RADIANS(P987))))&gt;90,0,$F$4*$F$5/E996^2*(SIN(RADIANS(G997))*SIN(RADIANS(E997))+COS(RADIANS(G997))*COS(RADIANS(E997))*COS(RADIANS(P987))))</f>
        <v>0</v>
      </c>
      <c r="Q997" s="3">
        <f>IF(DEGREES(ACOS(SIN(RADIANS(G997))*SIN(RADIANS(E997))+COS(RADIANS(G997))*COS(RADIANS(E997))*COS(RADIANS(Q987))))&gt;90,0,$F$4*$F$5/E996^2*(SIN(RADIANS(G997))*SIN(RADIANS(E997))+COS(RADIANS(G997))*COS(RADIANS(E997))*COS(RADIANS(Q987))))</f>
        <v>0</v>
      </c>
      <c r="R997" s="3" t="e">
        <f>IF(DEGREES(ACOS(SIN(RADIANS(G997))*SIN(RADIANS(E997))+COS(RADIANS(G997))*COS(RADIANS(E997))*COS(RADIANS(R987))))&gt;90,0,$F$4*$F$5/E996^2*(SIN(RADIANS(G997))*SIN(RADIANS(E997))+COS(RADIANS(G997))*COS(RADIANS(E997))*COS(RADIANS(R987))))</f>
        <v>#DIV/0!</v>
      </c>
      <c r="S997" s="3" t="e">
        <f>IF(DEGREES(ACOS(SIN(RADIANS(G997))*SIN(RADIANS(E997))+COS(RADIANS(G997))*COS(RADIANS(E997))*COS(RADIANS(S987))))&gt;90,0,$F$4*$F$5/E996^2*(SIN(RADIANS(G997))*SIN(RADIANS(E997))+COS(RADIANS(G997))*COS(RADIANS(E997))*COS(RADIANS(S987))))</f>
        <v>#DIV/0!</v>
      </c>
      <c r="T997" s="3" t="e">
        <f>IF(DEGREES(ACOS(SIN(RADIANS(G997))*SIN(RADIANS(E997))+COS(RADIANS(G997))*COS(RADIANS(E997))*COS(RADIANS(T987))))&gt;90,0,$F$4*$F$5/E996^2*(SIN(RADIANS(G997))*SIN(RADIANS(E997))+COS(RADIANS(G997))*COS(RADIANS(E997))*COS(RADIANS(T987))))</f>
        <v>#DIV/0!</v>
      </c>
      <c r="U997" s="3" t="e">
        <f>IF(DEGREES(ACOS(SIN(RADIANS(G997))*SIN(RADIANS(E997))+COS(RADIANS(G997))*COS(RADIANS(E997))*COS(RADIANS(U987))))&gt;90,0,$F$4*$F$5/E996^2*(SIN(RADIANS(G997))*SIN(RADIANS(E997))+COS(RADIANS(G997))*COS(RADIANS(E997))*COS(RADIANS(U987))))</f>
        <v>#DIV/0!</v>
      </c>
      <c r="V997" s="3" t="e">
        <f>IF(DEGREES(ACOS(SIN(RADIANS(G997))*SIN(RADIANS(E997))+COS(RADIANS(G997))*COS(RADIANS(E997))*COS(RADIANS(V987))))&gt;90,0,$F$4*$F$5/E996^2*(SIN(RADIANS(G997))*SIN(RADIANS(E997))+COS(RADIANS(G997))*COS(RADIANS(E997))*COS(RADIANS(V987))))</f>
        <v>#DIV/0!</v>
      </c>
      <c r="W997" s="3" t="e">
        <f>IF(DEGREES(ACOS(SIN(RADIANS(G997))*SIN(RADIANS(E997))+COS(RADIANS(G997))*COS(RADIANS(E997))*COS(RADIANS(W987))))&gt;90,0,$F$4*$F$5/E996^2*(SIN(RADIANS(G997))*SIN(RADIANS(E997))+COS(RADIANS(G997))*COS(RADIANS(E997))*COS(RADIANS(W987))))</f>
        <v>#DIV/0!</v>
      </c>
      <c r="X997" s="3" t="e">
        <f>IF(DEGREES(ACOS(SIN(RADIANS(G997))*SIN(RADIANS(E997))+COS(RADIANS(G997))*COS(RADIANS(E997))*COS(RADIANS(X987))))&gt;90,0,$F$4*$F$5/E996^2*(SIN(RADIANS(G997))*SIN(RADIANS(E997))+COS(RADIANS(G997))*COS(RADIANS(E997))*COS(RADIANS(X987))))</f>
        <v>#DIV/0!</v>
      </c>
      <c r="Y997" s="3" t="e">
        <f>IF(DEGREES(ACOS(SIN(RADIANS(G997))*SIN(RADIANS(E997))+COS(RADIANS(G997))*COS(RADIANS(E997))*COS(RADIANS(Y987))))&gt;90,0,$F$4*$F$5/E996^2*(SIN(RADIANS(G997))*SIN(RADIANS(E997))+COS(RADIANS(G997))*COS(RADIANS(E997))*COS(RADIANS(Y987))))</f>
        <v>#DIV/0!</v>
      </c>
      <c r="Z997" s="3" t="e">
        <f>IF(DEGREES(ACOS(SIN(RADIANS(G997))*SIN(RADIANS(E997))+COS(RADIANS(G997))*COS(RADIANS(E997))*COS(RADIANS(Z987))))&gt;90,0,$F$4*$F$5/E996^2*(SIN(RADIANS(G997))*SIN(RADIANS(E997))+COS(RADIANS(G997))*COS(RADIANS(E997))*COS(RADIANS(Z987))))</f>
        <v>#DIV/0!</v>
      </c>
      <c r="AA997" s="3" t="e">
        <f>IF(DEGREES(ACOS(SIN(RADIANS(G997))*SIN(RADIANS(E997))+COS(RADIANS(G997))*COS(RADIANS(E997))*COS(RADIANS(AA987))))&gt;90,0,$F$4*$F$5/E996^2*(SIN(RADIANS(G997))*SIN(RADIANS(E997))+COS(RADIANS(G997))*COS(RADIANS(E997))*COS(RADIANS(AA987))))</f>
        <v>#DIV/0!</v>
      </c>
      <c r="AB997" s="3" t="e">
        <f>IF(DEGREES(ACOS(SIN(RADIANS(G997))*SIN(RADIANS(E997))+COS(RADIANS(G997))*COS(RADIANS(E997))*COS(RADIANS(AB987))))&gt;90,0,$F$4*$F$5/E996^2*(SIN(RADIANS(G997))*SIN(RADIANS(E997))+COS(RADIANS(G997))*COS(RADIANS(E997))*COS(RADIANS(AB987))))</f>
        <v>#DIV/0!</v>
      </c>
      <c r="AC997" s="3" t="e">
        <f>IF(DEGREES(ACOS(SIN(RADIANS(G997))*SIN(RADIANS(E997))+COS(RADIANS(G997))*COS(RADIANS(E997))*COS(RADIANS(AC987))))&gt;90,0,$F$4*$F$5/E996^2*(SIN(RADIANS(G997))*SIN(RADIANS(E997))+COS(RADIANS(G997))*COS(RADIANS(E997))*COS(RADIANS(AC987))))</f>
        <v>#DIV/0!</v>
      </c>
      <c r="AD997" s="3" t="e">
        <f>IF(DEGREES(ACOS(SIN(RADIANS(G997))*SIN(RADIANS(E997))+COS(RADIANS(G997))*COS(RADIANS(E997))*COS(RADIANS(AD987))))&gt;90,0,$F$4*$F$5/E996^2*(SIN(RADIANS(G997))*SIN(RADIANS(E997))+COS(RADIANS(G997))*COS(RADIANS(E997))*COS(RADIANS(AD987))))</f>
        <v>#DIV/0!</v>
      </c>
      <c r="AE997" s="3" t="e">
        <f>IF(DEGREES(ACOS(SIN(RADIANS(G997))*SIN(RADIANS(E997))+COS(RADIANS(G997))*COS(RADIANS(E997))*COS(RADIANS(AE987))))&gt;90,0,$F$4*$F$5/E996^2*(SIN(RADIANS(G997))*SIN(RADIANS(E997))+COS(RADIANS(G997))*COS(RADIANS(E997))*COS(RADIANS(AE987))))</f>
        <v>#DIV/0!</v>
      </c>
      <c r="AF997" s="3" t="e">
        <f>IF(DEGREES(ACOS(SIN(RADIANS(G997))*SIN(RADIANS(E997))+COS(RADIANS(G997))*COS(RADIANS(E997))*COS(RADIANS(AF987))))&gt;90,0,$F$4*$F$5/E996^2*(SIN(RADIANS(G997))*SIN(RADIANS(E997))+COS(RADIANS(G997))*COS(RADIANS(E997))*COS(RADIANS(AF987))))</f>
        <v>#DIV/0!</v>
      </c>
      <c r="AG997" s="3" t="e">
        <f>IF(DEGREES(ACOS(SIN(RADIANS(G997))*SIN(RADIANS(E997))+COS(RADIANS(G997))*COS(RADIANS(E997))*COS(RADIANS(AG987))))&gt;90,0,$F$4*$F$5/E996^2*(SIN(RADIANS(G997))*SIN(RADIANS(E997))+COS(RADIANS(G997))*COS(RADIANS(E997))*COS(RADIANS(AG987))))</f>
        <v>#DIV/0!</v>
      </c>
      <c r="AH997" s="3" t="e">
        <f>IF(DEGREES(ACOS(SIN(RADIANS(G997))*SIN(RADIANS(E997))+COS(RADIANS(G997))*COS(RADIANS(E997))*COS(RADIANS(AH987))))&gt;90,0,$F$4*$F$5/E996^2*(SIN(RADIANS(G997))*SIN(RADIANS(E997))+COS(RADIANS(G997))*COS(RADIANS(E997))*COS(RADIANS(AH987))))</f>
        <v>#DIV/0!</v>
      </c>
      <c r="AI997" s="3" t="e">
        <f>IF(DEGREES(ACOS(SIN(RADIANS(G997))*SIN(RADIANS(E997))+COS(RADIANS(G997))*COS(RADIANS(E997))*COS(RADIANS(AI987))))&gt;90,0,$F$4*$F$5/E996^2*(SIN(RADIANS(G997))*SIN(RADIANS(E997))+COS(RADIANS(G997))*COS(RADIANS(E997))*COS(RADIANS(AI987))))</f>
        <v>#DIV/0!</v>
      </c>
      <c r="AJ997" s="3" t="e">
        <f>IF(DEGREES(ACOS(SIN(RADIANS(G997))*SIN(RADIANS(E997))+COS(RADIANS(G997))*COS(RADIANS(E997))*COS(RADIANS(AJ987))))&gt;90,0,$F$4*$F$5/E996^2*(SIN(RADIANS(G997))*SIN(RADIANS(E997))+COS(RADIANS(G997))*COS(RADIANS(E997))*COS(RADIANS(AJ987))))</f>
        <v>#DIV/0!</v>
      </c>
      <c r="AK997" s="3">
        <f>IF(DEGREES(ACOS(SIN(RADIANS(G997))*SIN(RADIANS(E997))+COS(RADIANS(G997))*COS(RADIANS(E997))*COS(RADIANS(AK987))))&gt;90,0,$F$4*$F$5/E996^2*(SIN(RADIANS(G997))*SIN(RADIANS(E997))+COS(RADIANS(G997))*COS(RADIANS(E997))*COS(RADIANS(AK987))))</f>
        <v>0</v>
      </c>
      <c r="AL997" s="3">
        <f>IF(DEGREES(ACOS(SIN(RADIANS(G997))*SIN(RADIANS(E997))+COS(RADIANS(G997))*COS(RADIANS(E997))*COS(RADIANS(AL987))))&gt;90,0,$F$4*$F$5/E996^2*(SIN(RADIANS(G997))*SIN(RADIANS(E997))+COS(RADIANS(G997))*COS(RADIANS(E997))*COS(RADIANS(AL987))))</f>
        <v>0</v>
      </c>
      <c r="AM997" s="3">
        <f>IF(DEGREES(ACOS(SIN(RADIANS(G997))*SIN(RADIANS(E997))+COS(RADIANS(G997))*COS(RADIANS(E997))*COS(RADIANS(AM987))))&gt;90,0,$F$4*$F$5/E996^2*(SIN(RADIANS(G997))*SIN(RADIANS(E997))+COS(RADIANS(G997))*COS(RADIANS(E997))*COS(RADIANS(AM987))))</f>
        <v>0</v>
      </c>
      <c r="AN997" s="3">
        <f>IF(DEGREES(ACOS(SIN(RADIANS(G997))*SIN(RADIANS(E997))+COS(RADIANS(G997))*COS(RADIANS(E997))*COS(RADIANS(AN987))))&gt;90,0,$F$4*$F$5/E996^2*(SIN(RADIANS(G997))*SIN(RADIANS(E997))+COS(RADIANS(G997))*COS(RADIANS(E997))*COS(RADIANS(AN987))))</f>
        <v>0</v>
      </c>
      <c r="AO997" s="3">
        <f>IF(DEGREES(ACOS(SIN(RADIANS(G997))*SIN(RADIANS(E997))+COS(RADIANS(G997))*COS(RADIANS(E997))*COS(RADIANS(AO987))))&gt;90,0,$F$4*$F$5/E996^2*(SIN(RADIANS(G997))*SIN(RADIANS(E997))+COS(RADIANS(G997))*COS(RADIANS(E997))*COS(RADIANS(AO987))))</f>
        <v>0</v>
      </c>
      <c r="AP997" s="3">
        <f>IF(DEGREES(ACOS(SIN(RADIANS(G997))*SIN(RADIANS(E997))+COS(RADIANS(G997))*COS(RADIANS(E997))*COS(RADIANS(AP987))))&gt;90,0,$F$4*$F$5/E996^2*(SIN(RADIANS(G997))*SIN(RADIANS(E997))+COS(RADIANS(G997))*COS(RADIANS(E997))*COS(RADIANS(AP987))))</f>
        <v>0</v>
      </c>
      <c r="AQ997" s="3">
        <f>IF(DEGREES(ACOS(SIN(RADIANS(G997))*SIN(RADIANS(E997))+COS(RADIANS(G997))*COS(RADIANS(E997))*COS(RADIANS(AQ987))))&gt;90,0,$F$4*$F$5/E996^2*(SIN(RADIANS(G997))*SIN(RADIANS(E997))+COS(RADIANS(G997))*COS(RADIANS(E997))*COS(RADIANS(AQ987))))</f>
        <v>0</v>
      </c>
      <c r="AR997" s="3">
        <f>IF(DEGREES(ACOS(SIN(RADIANS(G997))*SIN(RADIANS(E997))+COS(RADIANS(G997))*COS(RADIANS(E997))*COS(RADIANS(AR987))))&gt;90,0,$F$4*$F$5/E996^2*(SIN(RADIANS(G997))*SIN(RADIANS(E997))+COS(RADIANS(G997))*COS(RADIANS(E997))*COS(RADIANS(AR987))))</f>
        <v>0</v>
      </c>
    </row>
    <row r="998" spans="2:44" ht="15.75" customHeight="1" x14ac:dyDescent="0.2">
      <c r="B998" s="20" t="s">
        <v>789</v>
      </c>
      <c r="E998" s="3">
        <f>IF($F$10=0,IF(E989&lt;360,E989,E989-360),($F$10+1)*E989)</f>
        <v>50</v>
      </c>
      <c r="G998" s="3">
        <v>0</v>
      </c>
      <c r="I998" s="3">
        <f>IF(DEGREES(ACOS(SIN(RADIANS(G998))*SIN(RADIANS(E997))+COS(RADIANS(G998))*COS(RADIANS(E997))*COS(RADIANS(I987))))&gt;90,0,$F$4*$F$5/E996^2*(SIN(RADIANS(G998))*SIN(RADIANS(E997))+COS(RADIANS(G998))*COS(RADIANS(E997))*COS(RADIANS(I987))))</f>
        <v>0</v>
      </c>
      <c r="J998" s="3">
        <f>IF(DEGREES(ACOS(SIN(RADIANS(G998))*SIN(RADIANS(E997))+COS(RADIANS(G998))*COS(RADIANS(E997))*COS(RADIANS(J987))))&gt;90,0,$F$4*$F$5/E996^2*(SIN(RADIANS(G998))*SIN(RADIANS(E997))+COS(RADIANS(G998))*COS(RADIANS(E997))*COS(RADIANS(J987))))</f>
        <v>0</v>
      </c>
      <c r="K998" s="3">
        <f>IF(DEGREES(ACOS(SIN(RADIANS(G998))*SIN(RADIANS(E997))+COS(RADIANS(G998))*COS(RADIANS(E997))*COS(RADIANS(K987))))&gt;90,0,$F$4*$F$5/E996^2*(SIN(RADIANS(G998))*SIN(RADIANS(E997))+COS(RADIANS(G998))*COS(RADIANS(E997))*COS(RADIANS(K987))))</f>
        <v>0</v>
      </c>
      <c r="L998" s="3">
        <f>IF(DEGREES(ACOS(SIN(RADIANS(G998))*SIN(RADIANS(E997))+COS(RADIANS(G998))*COS(RADIANS(E997))*COS(RADIANS(L987))))&gt;90,0,$F$4*$F$5/E996^2*(SIN(RADIANS(G998))*SIN(RADIANS(E997))+COS(RADIANS(G998))*COS(RADIANS(E997))*COS(RADIANS(L987))))</f>
        <v>0</v>
      </c>
      <c r="M998" s="3">
        <f>IF(DEGREES(ACOS(SIN(RADIANS(G998))*SIN(RADIANS(E997))+COS(RADIANS(G998))*COS(RADIANS(E997))*COS(RADIANS(M987))))&gt;90,0,$F$4*$F$5/E996^2*(SIN(RADIANS(G998))*SIN(RADIANS(E997))+COS(RADIANS(G998))*COS(RADIANS(E997))*COS(RADIANS(M987))))</f>
        <v>0</v>
      </c>
      <c r="N998" s="3">
        <f>IF(DEGREES(ACOS(SIN(RADIANS(G998))*SIN(RADIANS(E997))+COS(RADIANS(G998))*COS(RADIANS(E997))*COS(RADIANS(N987))))&gt;90,0,$F$4*$F$5/E996^2*(SIN(RADIANS(G998))*SIN(RADIANS(E997))+COS(RADIANS(G998))*COS(RADIANS(E997))*COS(RADIANS(N987))))</f>
        <v>0</v>
      </c>
      <c r="O998" s="3">
        <f>IF(DEGREES(ACOS(SIN(RADIANS(G998))*SIN(RADIANS(E997))+COS(RADIANS(G998))*COS(RADIANS(E997))*COS(RADIANS(O987))))&gt;90,0,$F$4*$F$5/E996^2*(SIN(RADIANS(G998))*SIN(RADIANS(E997))+COS(RADIANS(G998))*COS(RADIANS(E997))*COS(RADIANS(O987))))</f>
        <v>0</v>
      </c>
      <c r="P998" s="3">
        <f>IF(DEGREES(ACOS(SIN(RADIANS(G998))*SIN(RADIANS(E997))+COS(RADIANS(G998))*COS(RADIANS(E997))*COS(RADIANS(P987))))&gt;90,0,$F$4*$F$5/E996^2*(SIN(RADIANS(G998))*SIN(RADIANS(E997))+COS(RADIANS(G998))*COS(RADIANS(E997))*COS(RADIANS(P987))))</f>
        <v>0</v>
      </c>
      <c r="Q998" s="3">
        <f>IF(DEGREES(ACOS(SIN(RADIANS(G998))*SIN(RADIANS(E997))+COS(RADIANS(G998))*COS(RADIANS(E997))*COS(RADIANS(Q987))))&gt;90,0,$F$4*$F$5/E996^2*(SIN(RADIANS(G998))*SIN(RADIANS(E997))+COS(RADIANS(G998))*COS(RADIANS(E997))*COS(RADIANS(Q987))))</f>
        <v>0</v>
      </c>
      <c r="R998" s="3" t="e">
        <f>IF(DEGREES(ACOS(SIN(RADIANS(G998))*SIN(RADIANS(E997))+COS(RADIANS(G998))*COS(RADIANS(E997))*COS(RADIANS(R987))))&gt;90,0,$F$4*$F$5/E996^2*(SIN(RADIANS(G998))*SIN(RADIANS(E997))+COS(RADIANS(G998))*COS(RADIANS(E997))*COS(RADIANS(R987))))</f>
        <v>#DIV/0!</v>
      </c>
      <c r="S998" s="3" t="e">
        <f>IF(DEGREES(ACOS(SIN(RADIANS(G998))*SIN(RADIANS(E997))+COS(RADIANS(G998))*COS(RADIANS(E997))*COS(RADIANS(S987))))&gt;90,0,$F$4*$F$5/E996^2*(SIN(RADIANS(G998))*SIN(RADIANS(E997))+COS(RADIANS(G998))*COS(RADIANS(E997))*COS(RADIANS(S987))))</f>
        <v>#DIV/0!</v>
      </c>
      <c r="T998" s="3" t="e">
        <f>IF(DEGREES(ACOS(SIN(RADIANS(G998))*SIN(RADIANS(E997))+COS(RADIANS(G998))*COS(RADIANS(E997))*COS(RADIANS(T987))))&gt;90,0,$F$4*$F$5/E996^2*(SIN(RADIANS(G998))*SIN(RADIANS(E997))+COS(RADIANS(G998))*COS(RADIANS(E997))*COS(RADIANS(T987))))</f>
        <v>#DIV/0!</v>
      </c>
      <c r="U998" s="3" t="e">
        <f>IF(DEGREES(ACOS(SIN(RADIANS(G998))*SIN(RADIANS(E997))+COS(RADIANS(G998))*COS(RADIANS(E997))*COS(RADIANS(U987))))&gt;90,0,$F$4*$F$5/E996^2*(SIN(RADIANS(G998))*SIN(RADIANS(E997))+COS(RADIANS(G998))*COS(RADIANS(E997))*COS(RADIANS(U987))))</f>
        <v>#DIV/0!</v>
      </c>
      <c r="V998" s="3" t="e">
        <f>IF(DEGREES(ACOS(SIN(RADIANS(G998))*SIN(RADIANS(E997))+COS(RADIANS(G998))*COS(RADIANS(E997))*COS(RADIANS(V987))))&gt;90,0,$F$4*$F$5/E996^2*(SIN(RADIANS(G998))*SIN(RADIANS(E997))+COS(RADIANS(G998))*COS(RADIANS(E997))*COS(RADIANS(V987))))</f>
        <v>#DIV/0!</v>
      </c>
      <c r="W998" s="3" t="e">
        <f>IF(DEGREES(ACOS(SIN(RADIANS(G998))*SIN(RADIANS(E997))+COS(RADIANS(G998))*COS(RADIANS(E997))*COS(RADIANS(W987))))&gt;90,0,$F$4*$F$5/E996^2*(SIN(RADIANS(G998))*SIN(RADIANS(E997))+COS(RADIANS(G998))*COS(RADIANS(E997))*COS(RADIANS(W987))))</f>
        <v>#DIV/0!</v>
      </c>
      <c r="X998" s="3" t="e">
        <f>IF(DEGREES(ACOS(SIN(RADIANS(G998))*SIN(RADIANS(E997))+COS(RADIANS(G998))*COS(RADIANS(E997))*COS(RADIANS(X987))))&gt;90,0,$F$4*$F$5/E996^2*(SIN(RADIANS(G998))*SIN(RADIANS(E997))+COS(RADIANS(G998))*COS(RADIANS(E997))*COS(RADIANS(X987))))</f>
        <v>#DIV/0!</v>
      </c>
      <c r="Y998" s="3" t="e">
        <f>IF(DEGREES(ACOS(SIN(RADIANS(G998))*SIN(RADIANS(E997))+COS(RADIANS(G998))*COS(RADIANS(E997))*COS(RADIANS(Y987))))&gt;90,0,$F$4*$F$5/E996^2*(SIN(RADIANS(G998))*SIN(RADIANS(E997))+COS(RADIANS(G998))*COS(RADIANS(E997))*COS(RADIANS(Y987))))</f>
        <v>#DIV/0!</v>
      </c>
      <c r="Z998" s="3" t="e">
        <f>IF(DEGREES(ACOS(SIN(RADIANS(G998))*SIN(RADIANS(E997))+COS(RADIANS(G998))*COS(RADIANS(E997))*COS(RADIANS(Z987))))&gt;90,0,$F$4*$F$5/E996^2*(SIN(RADIANS(G998))*SIN(RADIANS(E997))+COS(RADIANS(G998))*COS(RADIANS(E997))*COS(RADIANS(Z987))))</f>
        <v>#DIV/0!</v>
      </c>
      <c r="AA998" s="3" t="e">
        <f>IF(DEGREES(ACOS(SIN(RADIANS(G998))*SIN(RADIANS(E997))+COS(RADIANS(G998))*COS(RADIANS(E997))*COS(RADIANS(AA987))))&gt;90,0,$F$4*$F$5/E996^2*(SIN(RADIANS(G998))*SIN(RADIANS(E997))+COS(RADIANS(G998))*COS(RADIANS(E997))*COS(RADIANS(AA987))))</f>
        <v>#DIV/0!</v>
      </c>
      <c r="AB998" s="3" t="e">
        <f>IF(DEGREES(ACOS(SIN(RADIANS(G998))*SIN(RADIANS(E997))+COS(RADIANS(G998))*COS(RADIANS(E997))*COS(RADIANS(AB987))))&gt;90,0,$F$4*$F$5/E996^2*(SIN(RADIANS(G998))*SIN(RADIANS(E997))+COS(RADIANS(G998))*COS(RADIANS(E997))*COS(RADIANS(AB987))))</f>
        <v>#DIV/0!</v>
      </c>
      <c r="AC998" s="3" t="e">
        <f>IF(DEGREES(ACOS(SIN(RADIANS(G998))*SIN(RADIANS(E997))+COS(RADIANS(G998))*COS(RADIANS(E997))*COS(RADIANS(AC987))))&gt;90,0,$F$4*$F$5/E996^2*(SIN(RADIANS(G998))*SIN(RADIANS(E997))+COS(RADIANS(G998))*COS(RADIANS(E997))*COS(RADIANS(AC987))))</f>
        <v>#DIV/0!</v>
      </c>
      <c r="AD998" s="3" t="e">
        <f>IF(DEGREES(ACOS(SIN(RADIANS(G998))*SIN(RADIANS(E997))+COS(RADIANS(G998))*COS(RADIANS(E997))*COS(RADIANS(AD987))))&gt;90,0,$F$4*$F$5/E996^2*(SIN(RADIANS(G998))*SIN(RADIANS(E997))+COS(RADIANS(G998))*COS(RADIANS(E997))*COS(RADIANS(AD987))))</f>
        <v>#DIV/0!</v>
      </c>
      <c r="AE998" s="3" t="e">
        <f>IF(DEGREES(ACOS(SIN(RADIANS(G998))*SIN(RADIANS(E997))+COS(RADIANS(G998))*COS(RADIANS(E997))*COS(RADIANS(AE987))))&gt;90,0,$F$4*$F$5/E996^2*(SIN(RADIANS(G998))*SIN(RADIANS(E997))+COS(RADIANS(G998))*COS(RADIANS(E997))*COS(RADIANS(AE987))))</f>
        <v>#DIV/0!</v>
      </c>
      <c r="AF998" s="3" t="e">
        <f>IF(DEGREES(ACOS(SIN(RADIANS(G998))*SIN(RADIANS(E997))+COS(RADIANS(G998))*COS(RADIANS(E997))*COS(RADIANS(AF987))))&gt;90,0,$F$4*$F$5/E996^2*(SIN(RADIANS(G998))*SIN(RADIANS(E997))+COS(RADIANS(G998))*COS(RADIANS(E997))*COS(RADIANS(AF987))))</f>
        <v>#DIV/0!</v>
      </c>
      <c r="AG998" s="3" t="e">
        <f>IF(DEGREES(ACOS(SIN(RADIANS(G998))*SIN(RADIANS(E997))+COS(RADIANS(G998))*COS(RADIANS(E997))*COS(RADIANS(AG987))))&gt;90,0,$F$4*$F$5/E996^2*(SIN(RADIANS(G998))*SIN(RADIANS(E997))+COS(RADIANS(G998))*COS(RADIANS(E997))*COS(RADIANS(AG987))))</f>
        <v>#DIV/0!</v>
      </c>
      <c r="AH998" s="3" t="e">
        <f>IF(DEGREES(ACOS(SIN(RADIANS(G998))*SIN(RADIANS(E997))+COS(RADIANS(G998))*COS(RADIANS(E997))*COS(RADIANS(AH987))))&gt;90,0,$F$4*$F$5/E996^2*(SIN(RADIANS(G998))*SIN(RADIANS(E997))+COS(RADIANS(G998))*COS(RADIANS(E997))*COS(RADIANS(AH987))))</f>
        <v>#DIV/0!</v>
      </c>
      <c r="AI998" s="3" t="e">
        <f>IF(DEGREES(ACOS(SIN(RADIANS(G998))*SIN(RADIANS(E997))+COS(RADIANS(G998))*COS(RADIANS(E997))*COS(RADIANS(AI987))))&gt;90,0,$F$4*$F$5/E996^2*(SIN(RADIANS(G998))*SIN(RADIANS(E997))+COS(RADIANS(G998))*COS(RADIANS(E997))*COS(RADIANS(AI987))))</f>
        <v>#DIV/0!</v>
      </c>
      <c r="AJ998" s="3" t="e">
        <f>IF(DEGREES(ACOS(SIN(RADIANS(G998))*SIN(RADIANS(E997))+COS(RADIANS(G998))*COS(RADIANS(E997))*COS(RADIANS(AJ987))))&gt;90,0,$F$4*$F$5/E996^2*(SIN(RADIANS(G998))*SIN(RADIANS(E997))+COS(RADIANS(G998))*COS(RADIANS(E997))*COS(RADIANS(AJ987))))</f>
        <v>#DIV/0!</v>
      </c>
      <c r="AK998" s="3">
        <f>IF(DEGREES(ACOS(SIN(RADIANS(G998))*SIN(RADIANS(E997))+COS(RADIANS(G998))*COS(RADIANS(E997))*COS(RADIANS(AK987))))&gt;90,0,$F$4*$F$5/E996^2*(SIN(RADIANS(G998))*SIN(RADIANS(E997))+COS(RADIANS(G998))*COS(RADIANS(E997))*COS(RADIANS(AK987))))</f>
        <v>0</v>
      </c>
      <c r="AL998" s="3">
        <f>IF(DEGREES(ACOS(SIN(RADIANS(G998))*SIN(RADIANS(E997))+COS(RADIANS(G998))*COS(RADIANS(E997))*COS(RADIANS(AL987))))&gt;90,0,$F$4*$F$5/E996^2*(SIN(RADIANS(G998))*SIN(RADIANS(E997))+COS(RADIANS(G998))*COS(RADIANS(E997))*COS(RADIANS(AL987))))</f>
        <v>0</v>
      </c>
      <c r="AM998" s="3">
        <f>IF(DEGREES(ACOS(SIN(RADIANS(G998))*SIN(RADIANS(E997))+COS(RADIANS(G998))*COS(RADIANS(E997))*COS(RADIANS(AM987))))&gt;90,0,$F$4*$F$5/E996^2*(SIN(RADIANS(G998))*SIN(RADIANS(E997))+COS(RADIANS(G998))*COS(RADIANS(E997))*COS(RADIANS(AM987))))</f>
        <v>0</v>
      </c>
      <c r="AN998" s="3">
        <f>IF(DEGREES(ACOS(SIN(RADIANS(G998))*SIN(RADIANS(E997))+COS(RADIANS(G998))*COS(RADIANS(E997))*COS(RADIANS(AN987))))&gt;90,0,$F$4*$F$5/E996^2*(SIN(RADIANS(G998))*SIN(RADIANS(E997))+COS(RADIANS(G998))*COS(RADIANS(E997))*COS(RADIANS(AN987))))</f>
        <v>0</v>
      </c>
      <c r="AO998" s="3">
        <f>IF(DEGREES(ACOS(SIN(RADIANS(G998))*SIN(RADIANS(E997))+COS(RADIANS(G998))*COS(RADIANS(E997))*COS(RADIANS(AO987))))&gt;90,0,$F$4*$F$5/E996^2*(SIN(RADIANS(G998))*SIN(RADIANS(E997))+COS(RADIANS(G998))*COS(RADIANS(E997))*COS(RADIANS(AO987))))</f>
        <v>0</v>
      </c>
      <c r="AP998" s="3">
        <f>IF(DEGREES(ACOS(SIN(RADIANS(G998))*SIN(RADIANS(E997))+COS(RADIANS(G998))*COS(RADIANS(E997))*COS(RADIANS(AP987))))&gt;90,0,$F$4*$F$5/E996^2*(SIN(RADIANS(G998))*SIN(RADIANS(E997))+COS(RADIANS(G998))*COS(RADIANS(E997))*COS(RADIANS(AP987))))</f>
        <v>0</v>
      </c>
      <c r="AQ998" s="3">
        <f>IF(DEGREES(ACOS(SIN(RADIANS(G998))*SIN(RADIANS(E997))+COS(RADIANS(G998))*COS(RADIANS(E997))*COS(RADIANS(AQ987))))&gt;90,0,$F$4*$F$5/E996^2*(SIN(RADIANS(G998))*SIN(RADIANS(E997))+COS(RADIANS(G998))*COS(RADIANS(E997))*COS(RADIANS(AQ987))))</f>
        <v>0</v>
      </c>
      <c r="AR998" s="3">
        <f>IF(DEGREES(ACOS(SIN(RADIANS(G998))*SIN(RADIANS(E997))+COS(RADIANS(G998))*COS(RADIANS(E997))*COS(RADIANS(AR987))))&gt;90,0,$F$4*$F$5/E996^2*(SIN(RADIANS(G998))*SIN(RADIANS(E997))+COS(RADIANS(G998))*COS(RADIANS(E997))*COS(RADIANS(AR987))))</f>
        <v>0</v>
      </c>
    </row>
    <row r="999" spans="2:44" ht="15.75" customHeight="1" x14ac:dyDescent="0.2">
      <c r="B999" s="20" t="s">
        <v>790</v>
      </c>
      <c r="E999" s="3">
        <f>E998-E990-360*ROUNDDOWN((E998-E990)/360,0)</f>
        <v>0</v>
      </c>
      <c r="G999" s="3">
        <v>-10</v>
      </c>
      <c r="I999" s="3">
        <f>IF(DEGREES(ACOS(SIN(RADIANS(G999))*SIN(RADIANS(E997))+COS(RADIANS(G999))*COS(RADIANS(E997))*COS(RADIANS(I987))))&gt;90,0,$F$4*$F$5/E996^2*(SIN(RADIANS(G999))*SIN(RADIANS(E997))+COS(RADIANS(G999))*COS(RADIANS(E997))*COS(RADIANS(I987))))</f>
        <v>0</v>
      </c>
      <c r="J999" s="3">
        <f>IF(DEGREES(ACOS(SIN(RADIANS(G999))*SIN(RADIANS(E997))+COS(RADIANS(G999))*COS(RADIANS(E997))*COS(RADIANS(J987))))&gt;90,0,$F$4*$F$5/E996^2*(SIN(RADIANS(G999))*SIN(RADIANS(E997))+COS(RADIANS(G999))*COS(RADIANS(E997))*COS(RADIANS(J987))))</f>
        <v>0</v>
      </c>
      <c r="K999" s="3">
        <f>IF(DEGREES(ACOS(SIN(RADIANS(G999))*SIN(RADIANS(E997))+COS(RADIANS(G999))*COS(RADIANS(E997))*COS(RADIANS(K987))))&gt;90,0,$F$4*$F$5/E996^2*(SIN(RADIANS(G999))*SIN(RADIANS(E997))+COS(RADIANS(G999))*COS(RADIANS(E997))*COS(RADIANS(K987))))</f>
        <v>0</v>
      </c>
      <c r="L999" s="3">
        <f>IF(DEGREES(ACOS(SIN(RADIANS(G999))*SIN(RADIANS(E997))+COS(RADIANS(G999))*COS(RADIANS(E997))*COS(RADIANS(L987))))&gt;90,0,$F$4*$F$5/E996^2*(SIN(RADIANS(G999))*SIN(RADIANS(E997))+COS(RADIANS(G999))*COS(RADIANS(E997))*COS(RADIANS(L987))))</f>
        <v>0</v>
      </c>
      <c r="M999" s="3">
        <f>IF(DEGREES(ACOS(SIN(RADIANS(G999))*SIN(RADIANS(E997))+COS(RADIANS(G999))*COS(RADIANS(E997))*COS(RADIANS(M987))))&gt;90,0,$F$4*$F$5/E996^2*(SIN(RADIANS(G999))*SIN(RADIANS(E997))+COS(RADIANS(G999))*COS(RADIANS(E997))*COS(RADIANS(M987))))</f>
        <v>0</v>
      </c>
      <c r="N999" s="3">
        <f>IF(DEGREES(ACOS(SIN(RADIANS(G999))*SIN(RADIANS(E997))+COS(RADIANS(G999))*COS(RADIANS(E997))*COS(RADIANS(N987))))&gt;90,0,$F$4*$F$5/E996^2*(SIN(RADIANS(G999))*SIN(RADIANS(E997))+COS(RADIANS(G999))*COS(RADIANS(E997))*COS(RADIANS(N987))))</f>
        <v>0</v>
      </c>
      <c r="O999" s="3">
        <f>IF(DEGREES(ACOS(SIN(RADIANS(G999))*SIN(RADIANS(E997))+COS(RADIANS(G999))*COS(RADIANS(E997))*COS(RADIANS(O987))))&gt;90,0,$F$4*$F$5/E996^2*(SIN(RADIANS(G999))*SIN(RADIANS(E997))+COS(RADIANS(G999))*COS(RADIANS(E997))*COS(RADIANS(O987))))</f>
        <v>0</v>
      </c>
      <c r="P999" s="3">
        <f>IF(DEGREES(ACOS(SIN(RADIANS(G999))*SIN(RADIANS(E997))+COS(RADIANS(G999))*COS(RADIANS(E997))*COS(RADIANS(P987))))&gt;90,0,$F$4*$F$5/E996^2*(SIN(RADIANS(G999))*SIN(RADIANS(E997))+COS(RADIANS(G999))*COS(RADIANS(E997))*COS(RADIANS(P987))))</f>
        <v>0</v>
      </c>
      <c r="Q999" s="3">
        <f>IF(DEGREES(ACOS(SIN(RADIANS(G999))*SIN(RADIANS(E997))+COS(RADIANS(G999))*COS(RADIANS(E997))*COS(RADIANS(Q987))))&gt;90,0,$F$4*$F$5/E996^2*(SIN(RADIANS(G999))*SIN(RADIANS(E997))+COS(RADIANS(G999))*COS(RADIANS(E997))*COS(RADIANS(Q987))))</f>
        <v>0</v>
      </c>
      <c r="R999" s="3" t="e">
        <f>IF(DEGREES(ACOS(SIN(RADIANS(G999))*SIN(RADIANS(E997))+COS(RADIANS(G999))*COS(RADIANS(E997))*COS(RADIANS(R987))))&gt;90,0,$F$4*$F$5/E996^2*(SIN(RADIANS(G999))*SIN(RADIANS(E997))+COS(RADIANS(G999))*COS(RADIANS(E997))*COS(RADIANS(R987))))</f>
        <v>#DIV/0!</v>
      </c>
      <c r="S999" s="3" t="e">
        <f>IF(DEGREES(ACOS(SIN(RADIANS(G999))*SIN(RADIANS(E997))+COS(RADIANS(G999))*COS(RADIANS(E997))*COS(RADIANS(S987))))&gt;90,0,$F$4*$F$5/E996^2*(SIN(RADIANS(G999))*SIN(RADIANS(E997))+COS(RADIANS(G999))*COS(RADIANS(E997))*COS(RADIANS(S987))))</f>
        <v>#DIV/0!</v>
      </c>
      <c r="T999" s="3" t="e">
        <f>IF(DEGREES(ACOS(SIN(RADIANS(G999))*SIN(RADIANS(E997))+COS(RADIANS(G999))*COS(RADIANS(E997))*COS(RADIANS(T987))))&gt;90,0,$F$4*$F$5/E996^2*(SIN(RADIANS(G999))*SIN(RADIANS(E997))+COS(RADIANS(G999))*COS(RADIANS(E997))*COS(RADIANS(T987))))</f>
        <v>#DIV/0!</v>
      </c>
      <c r="U999" s="3" t="e">
        <f>IF(DEGREES(ACOS(SIN(RADIANS(G999))*SIN(RADIANS(E997))+COS(RADIANS(G999))*COS(RADIANS(E997))*COS(RADIANS(U987))))&gt;90,0,$F$4*$F$5/E996^2*(SIN(RADIANS(G999))*SIN(RADIANS(E997))+COS(RADIANS(G999))*COS(RADIANS(E997))*COS(RADIANS(U987))))</f>
        <v>#DIV/0!</v>
      </c>
      <c r="V999" s="3" t="e">
        <f>IF(DEGREES(ACOS(SIN(RADIANS(G999))*SIN(RADIANS(E997))+COS(RADIANS(G999))*COS(RADIANS(E997))*COS(RADIANS(V987))))&gt;90,0,$F$4*$F$5/E996^2*(SIN(RADIANS(G999))*SIN(RADIANS(E997))+COS(RADIANS(G999))*COS(RADIANS(E997))*COS(RADIANS(V987))))</f>
        <v>#DIV/0!</v>
      </c>
      <c r="W999" s="3" t="e">
        <f>IF(DEGREES(ACOS(SIN(RADIANS(G999))*SIN(RADIANS(E997))+COS(RADIANS(G999))*COS(RADIANS(E997))*COS(RADIANS(W987))))&gt;90,0,$F$4*$F$5/E996^2*(SIN(RADIANS(G999))*SIN(RADIANS(E997))+COS(RADIANS(G999))*COS(RADIANS(E997))*COS(RADIANS(W987))))</f>
        <v>#DIV/0!</v>
      </c>
      <c r="X999" s="3" t="e">
        <f>IF(DEGREES(ACOS(SIN(RADIANS(G999))*SIN(RADIANS(E997))+COS(RADIANS(G999))*COS(RADIANS(E997))*COS(RADIANS(X987))))&gt;90,0,$F$4*$F$5/E996^2*(SIN(RADIANS(G999))*SIN(RADIANS(E997))+COS(RADIANS(G999))*COS(RADIANS(E997))*COS(RADIANS(X987))))</f>
        <v>#DIV/0!</v>
      </c>
      <c r="Y999" s="3" t="e">
        <f>IF(DEGREES(ACOS(SIN(RADIANS(G999))*SIN(RADIANS(E997))+COS(RADIANS(G999))*COS(RADIANS(E997))*COS(RADIANS(Y987))))&gt;90,0,$F$4*$F$5/E996^2*(SIN(RADIANS(G999))*SIN(RADIANS(E997))+COS(RADIANS(G999))*COS(RADIANS(E997))*COS(RADIANS(Y987))))</f>
        <v>#DIV/0!</v>
      </c>
      <c r="Z999" s="3" t="e">
        <f>IF(DEGREES(ACOS(SIN(RADIANS(G999))*SIN(RADIANS(E997))+COS(RADIANS(G999))*COS(RADIANS(E997))*COS(RADIANS(Z987))))&gt;90,0,$F$4*$F$5/E996^2*(SIN(RADIANS(G999))*SIN(RADIANS(E997))+COS(RADIANS(G999))*COS(RADIANS(E997))*COS(RADIANS(Z987))))</f>
        <v>#DIV/0!</v>
      </c>
      <c r="AA999" s="3" t="e">
        <f>IF(DEGREES(ACOS(SIN(RADIANS(G999))*SIN(RADIANS(E997))+COS(RADIANS(G999))*COS(RADIANS(E997))*COS(RADIANS(AA987))))&gt;90,0,$F$4*$F$5/E996^2*(SIN(RADIANS(G999))*SIN(RADIANS(E997))+COS(RADIANS(G999))*COS(RADIANS(E997))*COS(RADIANS(AA987))))</f>
        <v>#DIV/0!</v>
      </c>
      <c r="AB999" s="3" t="e">
        <f>IF(DEGREES(ACOS(SIN(RADIANS(G999))*SIN(RADIANS(E997))+COS(RADIANS(G999))*COS(RADIANS(E997))*COS(RADIANS(AB987))))&gt;90,0,$F$4*$F$5/E996^2*(SIN(RADIANS(G999))*SIN(RADIANS(E997))+COS(RADIANS(G999))*COS(RADIANS(E997))*COS(RADIANS(AB987))))</f>
        <v>#DIV/0!</v>
      </c>
      <c r="AC999" s="3" t="e">
        <f>IF(DEGREES(ACOS(SIN(RADIANS(G999))*SIN(RADIANS(E997))+COS(RADIANS(G999))*COS(RADIANS(E997))*COS(RADIANS(AC987))))&gt;90,0,$F$4*$F$5/E996^2*(SIN(RADIANS(G999))*SIN(RADIANS(E997))+COS(RADIANS(G999))*COS(RADIANS(E997))*COS(RADIANS(AC987))))</f>
        <v>#DIV/0!</v>
      </c>
      <c r="AD999" s="3" t="e">
        <f>IF(DEGREES(ACOS(SIN(RADIANS(G999))*SIN(RADIANS(E997))+COS(RADIANS(G999))*COS(RADIANS(E997))*COS(RADIANS(AD987))))&gt;90,0,$F$4*$F$5/E996^2*(SIN(RADIANS(G999))*SIN(RADIANS(E997))+COS(RADIANS(G999))*COS(RADIANS(E997))*COS(RADIANS(AD987))))</f>
        <v>#DIV/0!</v>
      </c>
      <c r="AE999" s="3" t="e">
        <f>IF(DEGREES(ACOS(SIN(RADIANS(G999))*SIN(RADIANS(E997))+COS(RADIANS(G999))*COS(RADIANS(E997))*COS(RADIANS(AE987))))&gt;90,0,$F$4*$F$5/E996^2*(SIN(RADIANS(G999))*SIN(RADIANS(E997))+COS(RADIANS(G999))*COS(RADIANS(E997))*COS(RADIANS(AE987))))</f>
        <v>#DIV/0!</v>
      </c>
      <c r="AF999" s="3" t="e">
        <f>IF(DEGREES(ACOS(SIN(RADIANS(G999))*SIN(RADIANS(E997))+COS(RADIANS(G999))*COS(RADIANS(E997))*COS(RADIANS(AF987))))&gt;90,0,$F$4*$F$5/E996^2*(SIN(RADIANS(G999))*SIN(RADIANS(E997))+COS(RADIANS(G999))*COS(RADIANS(E997))*COS(RADIANS(AF987))))</f>
        <v>#DIV/0!</v>
      </c>
      <c r="AG999" s="3" t="e">
        <f>IF(DEGREES(ACOS(SIN(RADIANS(G999))*SIN(RADIANS(E997))+COS(RADIANS(G999))*COS(RADIANS(E997))*COS(RADIANS(AG987))))&gt;90,0,$F$4*$F$5/E996^2*(SIN(RADIANS(G999))*SIN(RADIANS(E997))+COS(RADIANS(G999))*COS(RADIANS(E997))*COS(RADIANS(AG987))))</f>
        <v>#DIV/0!</v>
      </c>
      <c r="AH999" s="3" t="e">
        <f>IF(DEGREES(ACOS(SIN(RADIANS(G999))*SIN(RADIANS(E997))+COS(RADIANS(G999))*COS(RADIANS(E997))*COS(RADIANS(AH987))))&gt;90,0,$F$4*$F$5/E996^2*(SIN(RADIANS(G999))*SIN(RADIANS(E997))+COS(RADIANS(G999))*COS(RADIANS(E997))*COS(RADIANS(AH987))))</f>
        <v>#DIV/0!</v>
      </c>
      <c r="AI999" s="3" t="e">
        <f>IF(DEGREES(ACOS(SIN(RADIANS(G999))*SIN(RADIANS(E997))+COS(RADIANS(G999))*COS(RADIANS(E997))*COS(RADIANS(AI987))))&gt;90,0,$F$4*$F$5/E996^2*(SIN(RADIANS(G999))*SIN(RADIANS(E997))+COS(RADIANS(G999))*COS(RADIANS(E997))*COS(RADIANS(AI987))))</f>
        <v>#DIV/0!</v>
      </c>
      <c r="AJ999" s="3" t="e">
        <f>IF(DEGREES(ACOS(SIN(RADIANS(G999))*SIN(RADIANS(E997))+COS(RADIANS(G999))*COS(RADIANS(E997))*COS(RADIANS(AJ987))))&gt;90,0,$F$4*$F$5/E996^2*(SIN(RADIANS(G999))*SIN(RADIANS(E997))+COS(RADIANS(G999))*COS(RADIANS(E997))*COS(RADIANS(AJ987))))</f>
        <v>#DIV/0!</v>
      </c>
      <c r="AK999" s="3">
        <f>IF(DEGREES(ACOS(SIN(RADIANS(G999))*SIN(RADIANS(E997))+COS(RADIANS(G999))*COS(RADIANS(E997))*COS(RADIANS(AK987))))&gt;90,0,$F$4*$F$5/E996^2*(SIN(RADIANS(G999))*SIN(RADIANS(E997))+COS(RADIANS(G999))*COS(RADIANS(E997))*COS(RADIANS(AK987))))</f>
        <v>0</v>
      </c>
      <c r="AL999" s="3">
        <f>IF(DEGREES(ACOS(SIN(RADIANS(G999))*SIN(RADIANS(E997))+COS(RADIANS(G999))*COS(RADIANS(E997))*COS(RADIANS(AL987))))&gt;90,0,$F$4*$F$5/E996^2*(SIN(RADIANS(G999))*SIN(RADIANS(E997))+COS(RADIANS(G999))*COS(RADIANS(E997))*COS(RADIANS(AL987))))</f>
        <v>0</v>
      </c>
      <c r="AM999" s="3">
        <f>IF(DEGREES(ACOS(SIN(RADIANS(G999))*SIN(RADIANS(E997))+COS(RADIANS(G999))*COS(RADIANS(E997))*COS(RADIANS(AM987))))&gt;90,0,$F$4*$F$5/E996^2*(SIN(RADIANS(G999))*SIN(RADIANS(E997))+COS(RADIANS(G999))*COS(RADIANS(E997))*COS(RADIANS(AM987))))</f>
        <v>0</v>
      </c>
      <c r="AN999" s="3">
        <f>IF(DEGREES(ACOS(SIN(RADIANS(G999))*SIN(RADIANS(E997))+COS(RADIANS(G999))*COS(RADIANS(E997))*COS(RADIANS(AN987))))&gt;90,0,$F$4*$F$5/E996^2*(SIN(RADIANS(G999))*SIN(RADIANS(E997))+COS(RADIANS(G999))*COS(RADIANS(E997))*COS(RADIANS(AN987))))</f>
        <v>0</v>
      </c>
      <c r="AO999" s="3">
        <f>IF(DEGREES(ACOS(SIN(RADIANS(G999))*SIN(RADIANS(E997))+COS(RADIANS(G999))*COS(RADIANS(E997))*COS(RADIANS(AO987))))&gt;90,0,$F$4*$F$5/E996^2*(SIN(RADIANS(G999))*SIN(RADIANS(E997))+COS(RADIANS(G999))*COS(RADIANS(E997))*COS(RADIANS(AO987))))</f>
        <v>0</v>
      </c>
      <c r="AP999" s="3">
        <f>IF(DEGREES(ACOS(SIN(RADIANS(G999))*SIN(RADIANS(E997))+COS(RADIANS(G999))*COS(RADIANS(E997))*COS(RADIANS(AP987))))&gt;90,0,$F$4*$F$5/E996^2*(SIN(RADIANS(G999))*SIN(RADIANS(E997))+COS(RADIANS(G999))*COS(RADIANS(E997))*COS(RADIANS(AP987))))</f>
        <v>0</v>
      </c>
      <c r="AQ999" s="3">
        <f>IF(DEGREES(ACOS(SIN(RADIANS(G999))*SIN(RADIANS(E997))+COS(RADIANS(G999))*COS(RADIANS(E997))*COS(RADIANS(AQ987))))&gt;90,0,$F$4*$F$5/E996^2*(SIN(RADIANS(G999))*SIN(RADIANS(E997))+COS(RADIANS(G999))*COS(RADIANS(E997))*COS(RADIANS(AQ987))))</f>
        <v>0</v>
      </c>
      <c r="AR999" s="3">
        <f>IF(DEGREES(ACOS(SIN(RADIANS(G999))*SIN(RADIANS(E997))+COS(RADIANS(G999))*COS(RADIANS(E997))*COS(RADIANS(AR987))))&gt;90,0,$F$4*$F$5/E996^2*(SIN(RADIANS(G999))*SIN(RADIANS(E997))+COS(RADIANS(G999))*COS(RADIANS(E997))*COS(RADIANS(AR987))))</f>
        <v>0</v>
      </c>
    </row>
    <row r="1000" spans="2:44" ht="15.75" customHeight="1" x14ac:dyDescent="0.2">
      <c r="G1000" s="3">
        <v>-20</v>
      </c>
      <c r="I1000" s="3">
        <f>IF(DEGREES(ACOS(SIN(RADIANS(G1000))*SIN(RADIANS(E997))+COS(RADIANS(G1000))*COS(RADIANS(E997))*COS(RADIANS(I987))))&gt;90,0,$F$4*$F$5/E996^2*(SIN(RADIANS(G1000))*SIN(RADIANS(E997))+COS(RADIANS(G1000))*COS(RADIANS(E997))*COS(RADIANS(I987))))</f>
        <v>0</v>
      </c>
      <c r="J1000" s="3">
        <f>IF(DEGREES(ACOS(SIN(RADIANS(G1000))*SIN(RADIANS(E997))+COS(RADIANS(G1000))*COS(RADIANS(E997))*COS(RADIANS(J987))))&gt;90,0,$F$4*$F$5/E996^2*(SIN(RADIANS(G1000))*SIN(RADIANS(E997))+COS(RADIANS(G1000))*COS(RADIANS(E997))*COS(RADIANS(J987))))</f>
        <v>0</v>
      </c>
      <c r="K1000" s="3">
        <f>IF(DEGREES(ACOS(SIN(RADIANS(G1000))*SIN(RADIANS(E997))+COS(RADIANS(G1000))*COS(RADIANS(E997))*COS(RADIANS(K987))))&gt;90,0,$F$4*$F$5/E996^2*(SIN(RADIANS(G1000))*SIN(RADIANS(E997))+COS(RADIANS(G1000))*COS(RADIANS(E997))*COS(RADIANS(K987))))</f>
        <v>0</v>
      </c>
      <c r="L1000" s="3">
        <f>IF(DEGREES(ACOS(SIN(RADIANS(G1000))*SIN(RADIANS(E997))+COS(RADIANS(G1000))*COS(RADIANS(E997))*COS(RADIANS(L987))))&gt;90,0,$F$4*$F$5/E996^2*(SIN(RADIANS(G1000))*SIN(RADIANS(E997))+COS(RADIANS(G1000))*COS(RADIANS(E997))*COS(RADIANS(L987))))</f>
        <v>0</v>
      </c>
      <c r="M1000" s="3">
        <f>IF(DEGREES(ACOS(SIN(RADIANS(G1000))*SIN(RADIANS(E997))+COS(RADIANS(G1000))*COS(RADIANS(E997))*COS(RADIANS(M987))))&gt;90,0,$F$4*$F$5/E996^2*(SIN(RADIANS(G1000))*SIN(RADIANS(E997))+COS(RADIANS(G1000))*COS(RADIANS(E997))*COS(RADIANS(M987))))</f>
        <v>0</v>
      </c>
      <c r="N1000" s="3">
        <f>IF(DEGREES(ACOS(SIN(RADIANS(G1000))*SIN(RADIANS(E997))+COS(RADIANS(G1000))*COS(RADIANS(E997))*COS(RADIANS(N987))))&gt;90,0,$F$4*$F$5/E996^2*(SIN(RADIANS(G1000))*SIN(RADIANS(E997))+COS(RADIANS(G1000))*COS(RADIANS(E997))*COS(RADIANS(N987))))</f>
        <v>0</v>
      </c>
      <c r="O1000" s="3">
        <f>IF(DEGREES(ACOS(SIN(RADIANS(G1000))*SIN(RADIANS(E997))+COS(RADIANS(G1000))*COS(RADIANS(E997))*COS(RADIANS(O987))))&gt;90,0,$F$4*$F$5/E996^2*(SIN(RADIANS(G1000))*SIN(RADIANS(E997))+COS(RADIANS(G1000))*COS(RADIANS(E997))*COS(RADIANS(O987))))</f>
        <v>0</v>
      </c>
      <c r="P1000" s="3">
        <f>IF(DEGREES(ACOS(SIN(RADIANS(G1000))*SIN(RADIANS(E997))+COS(RADIANS(G1000))*COS(RADIANS(E997))*COS(RADIANS(P987))))&gt;90,0,$F$4*$F$5/E996^2*(SIN(RADIANS(G1000))*SIN(RADIANS(E997))+COS(RADIANS(G1000))*COS(RADIANS(E997))*COS(RADIANS(P987))))</f>
        <v>0</v>
      </c>
      <c r="Q1000" s="3">
        <f>IF(DEGREES(ACOS(SIN(RADIANS(G1000))*SIN(RADIANS(E997))+COS(RADIANS(G1000))*COS(RADIANS(E997))*COS(RADIANS(Q987))))&gt;90,0,$F$4*$F$5/E996^2*(SIN(RADIANS(G1000))*SIN(RADIANS(E997))+COS(RADIANS(G1000))*COS(RADIANS(E997))*COS(RADIANS(Q987))))</f>
        <v>0</v>
      </c>
      <c r="R1000" s="3" t="e">
        <f>IF(DEGREES(ACOS(SIN(RADIANS(G1000))*SIN(RADIANS(E997))+COS(RADIANS(G1000))*COS(RADIANS(E997))*COS(RADIANS(R987))))&gt;90,0,$F$4*$F$5/E996^2*(SIN(RADIANS(G1000))*SIN(RADIANS(E997))+COS(RADIANS(G1000))*COS(RADIANS(E997))*COS(RADIANS(R987))))</f>
        <v>#DIV/0!</v>
      </c>
      <c r="S1000" s="3" t="e">
        <f>IF(DEGREES(ACOS(SIN(RADIANS(G1000))*SIN(RADIANS(E997))+COS(RADIANS(G1000))*COS(RADIANS(E997))*COS(RADIANS(S987))))&gt;90,0,$F$4*$F$5/E996^2*(SIN(RADIANS(G1000))*SIN(RADIANS(E997))+COS(RADIANS(G1000))*COS(RADIANS(E997))*COS(RADIANS(S987))))</f>
        <v>#DIV/0!</v>
      </c>
      <c r="T1000" s="3" t="e">
        <f>IF(DEGREES(ACOS(SIN(RADIANS(G1000))*SIN(RADIANS(E997))+COS(RADIANS(G1000))*COS(RADIANS(E997))*COS(RADIANS(T987))))&gt;90,0,$F$4*$F$5/E996^2*(SIN(RADIANS(G1000))*SIN(RADIANS(E997))+COS(RADIANS(G1000))*COS(RADIANS(E997))*COS(RADIANS(T987))))</f>
        <v>#DIV/0!</v>
      </c>
      <c r="U1000" s="3" t="e">
        <f>IF(DEGREES(ACOS(SIN(RADIANS(G1000))*SIN(RADIANS(E997))+COS(RADIANS(G1000))*COS(RADIANS(E997))*COS(RADIANS(U987))))&gt;90,0,$F$4*$F$5/E996^2*(SIN(RADIANS(G1000))*SIN(RADIANS(E997))+COS(RADIANS(G1000))*COS(RADIANS(E997))*COS(RADIANS(U987))))</f>
        <v>#DIV/0!</v>
      </c>
      <c r="V1000" s="3" t="e">
        <f>IF(DEGREES(ACOS(SIN(RADIANS(G1000))*SIN(RADIANS(E997))+COS(RADIANS(G1000))*COS(RADIANS(E997))*COS(RADIANS(V987))))&gt;90,0,$F$4*$F$5/E996^2*(SIN(RADIANS(G1000))*SIN(RADIANS(E997))+COS(RADIANS(G1000))*COS(RADIANS(E997))*COS(RADIANS(V987))))</f>
        <v>#DIV/0!</v>
      </c>
      <c r="W1000" s="3" t="e">
        <f>IF(DEGREES(ACOS(SIN(RADIANS(G1000))*SIN(RADIANS(E997))+COS(RADIANS(G1000))*COS(RADIANS(E997))*COS(RADIANS(W987))))&gt;90,0,$F$4*$F$5/E996^2*(SIN(RADIANS(G1000))*SIN(RADIANS(E997))+COS(RADIANS(G1000))*COS(RADIANS(E997))*COS(RADIANS(W987))))</f>
        <v>#DIV/0!</v>
      </c>
      <c r="X1000" s="3" t="e">
        <f>IF(DEGREES(ACOS(SIN(RADIANS(G1000))*SIN(RADIANS(E997))+COS(RADIANS(G1000))*COS(RADIANS(E997))*COS(RADIANS(X987))))&gt;90,0,$F$4*$F$5/E996^2*(SIN(RADIANS(G1000))*SIN(RADIANS(E997))+COS(RADIANS(G1000))*COS(RADIANS(E997))*COS(RADIANS(X987))))</f>
        <v>#DIV/0!</v>
      </c>
      <c r="Y1000" s="3" t="e">
        <f>IF(DEGREES(ACOS(SIN(RADIANS(G1000))*SIN(RADIANS(E997))+COS(RADIANS(G1000))*COS(RADIANS(E997))*COS(RADIANS(Y987))))&gt;90,0,$F$4*$F$5/E996^2*(SIN(RADIANS(G1000))*SIN(RADIANS(E997))+COS(RADIANS(G1000))*COS(RADIANS(E997))*COS(RADIANS(Y987))))</f>
        <v>#DIV/0!</v>
      </c>
      <c r="Z1000" s="3" t="e">
        <f>IF(DEGREES(ACOS(SIN(RADIANS(G1000))*SIN(RADIANS(E997))+COS(RADIANS(G1000))*COS(RADIANS(E997))*COS(RADIANS(Z987))))&gt;90,0,$F$4*$F$5/E996^2*(SIN(RADIANS(G1000))*SIN(RADIANS(E997))+COS(RADIANS(G1000))*COS(RADIANS(E997))*COS(RADIANS(Z987))))</f>
        <v>#DIV/0!</v>
      </c>
      <c r="AA1000" s="3" t="e">
        <f>IF(DEGREES(ACOS(SIN(RADIANS(G1000))*SIN(RADIANS(E997))+COS(RADIANS(G1000))*COS(RADIANS(E997))*COS(RADIANS(AA987))))&gt;90,0,$F$4*$F$5/E996^2*(SIN(RADIANS(G1000))*SIN(RADIANS(E997))+COS(RADIANS(G1000))*COS(RADIANS(E997))*COS(RADIANS(AA987))))</f>
        <v>#DIV/0!</v>
      </c>
      <c r="AB1000" s="3" t="e">
        <f>IF(DEGREES(ACOS(SIN(RADIANS(G1000))*SIN(RADIANS(E997))+COS(RADIANS(G1000))*COS(RADIANS(E997))*COS(RADIANS(AB987))))&gt;90,0,$F$4*$F$5/E996^2*(SIN(RADIANS(G1000))*SIN(RADIANS(E997))+COS(RADIANS(G1000))*COS(RADIANS(E997))*COS(RADIANS(AB987))))</f>
        <v>#DIV/0!</v>
      </c>
      <c r="AC1000" s="3" t="e">
        <f>IF(DEGREES(ACOS(SIN(RADIANS(G1000))*SIN(RADIANS(E997))+COS(RADIANS(G1000))*COS(RADIANS(E997))*COS(RADIANS(AC987))))&gt;90,0,$F$4*$F$5/E996^2*(SIN(RADIANS(G1000))*SIN(RADIANS(E997))+COS(RADIANS(G1000))*COS(RADIANS(E997))*COS(RADIANS(AC987))))</f>
        <v>#DIV/0!</v>
      </c>
      <c r="AD1000" s="3" t="e">
        <f>IF(DEGREES(ACOS(SIN(RADIANS(G1000))*SIN(RADIANS(E997))+COS(RADIANS(G1000))*COS(RADIANS(E997))*COS(RADIANS(AD987))))&gt;90,0,$F$4*$F$5/E996^2*(SIN(RADIANS(G1000))*SIN(RADIANS(E997))+COS(RADIANS(G1000))*COS(RADIANS(E997))*COS(RADIANS(AD987))))</f>
        <v>#DIV/0!</v>
      </c>
      <c r="AE1000" s="3" t="e">
        <f>IF(DEGREES(ACOS(SIN(RADIANS(G1000))*SIN(RADIANS(E997))+COS(RADIANS(G1000))*COS(RADIANS(E997))*COS(RADIANS(AE987))))&gt;90,0,$F$4*$F$5/E996^2*(SIN(RADIANS(G1000))*SIN(RADIANS(E997))+COS(RADIANS(G1000))*COS(RADIANS(E997))*COS(RADIANS(AE987))))</f>
        <v>#DIV/0!</v>
      </c>
      <c r="AF1000" s="3" t="e">
        <f>IF(DEGREES(ACOS(SIN(RADIANS(G1000))*SIN(RADIANS(E997))+COS(RADIANS(G1000))*COS(RADIANS(E997))*COS(RADIANS(AF987))))&gt;90,0,$F$4*$F$5/E996^2*(SIN(RADIANS(G1000))*SIN(RADIANS(E997))+COS(RADIANS(G1000))*COS(RADIANS(E997))*COS(RADIANS(AF987))))</f>
        <v>#DIV/0!</v>
      </c>
      <c r="AG1000" s="3" t="e">
        <f>IF(DEGREES(ACOS(SIN(RADIANS(G1000))*SIN(RADIANS(E997))+COS(RADIANS(G1000))*COS(RADIANS(E997))*COS(RADIANS(AG987))))&gt;90,0,$F$4*$F$5/E996^2*(SIN(RADIANS(G1000))*SIN(RADIANS(E997))+COS(RADIANS(G1000))*COS(RADIANS(E997))*COS(RADIANS(AG987))))</f>
        <v>#DIV/0!</v>
      </c>
      <c r="AH1000" s="3" t="e">
        <f>IF(DEGREES(ACOS(SIN(RADIANS(G1000))*SIN(RADIANS(E997))+COS(RADIANS(G1000))*COS(RADIANS(E997))*COS(RADIANS(AH987))))&gt;90,0,$F$4*$F$5/E996^2*(SIN(RADIANS(G1000))*SIN(RADIANS(E997))+COS(RADIANS(G1000))*COS(RADIANS(E997))*COS(RADIANS(AH987))))</f>
        <v>#DIV/0!</v>
      </c>
      <c r="AI1000" s="3" t="e">
        <f>IF(DEGREES(ACOS(SIN(RADIANS(G1000))*SIN(RADIANS(E997))+COS(RADIANS(G1000))*COS(RADIANS(E997))*COS(RADIANS(AI987))))&gt;90,0,$F$4*$F$5/E996^2*(SIN(RADIANS(G1000))*SIN(RADIANS(E997))+COS(RADIANS(G1000))*COS(RADIANS(E997))*COS(RADIANS(AI987))))</f>
        <v>#DIV/0!</v>
      </c>
      <c r="AJ1000" s="3" t="e">
        <f>IF(DEGREES(ACOS(SIN(RADIANS(G1000))*SIN(RADIANS(E997))+COS(RADIANS(G1000))*COS(RADIANS(E997))*COS(RADIANS(AJ987))))&gt;90,0,$F$4*$F$5/E996^2*(SIN(RADIANS(G1000))*SIN(RADIANS(E997))+COS(RADIANS(G1000))*COS(RADIANS(E997))*COS(RADIANS(AJ987))))</f>
        <v>#DIV/0!</v>
      </c>
      <c r="AK1000" s="3">
        <f>IF(DEGREES(ACOS(SIN(RADIANS(G1000))*SIN(RADIANS(E997))+COS(RADIANS(G1000))*COS(RADIANS(E997))*COS(RADIANS(AK987))))&gt;90,0,$F$4*$F$5/E996^2*(SIN(RADIANS(G1000))*SIN(RADIANS(E997))+COS(RADIANS(G1000))*COS(RADIANS(E997))*COS(RADIANS(AK987))))</f>
        <v>0</v>
      </c>
      <c r="AL1000" s="3">
        <f>IF(DEGREES(ACOS(SIN(RADIANS(G1000))*SIN(RADIANS(E997))+COS(RADIANS(G1000))*COS(RADIANS(E997))*COS(RADIANS(AL987))))&gt;90,0,$F$4*$F$5/E996^2*(SIN(RADIANS(G1000))*SIN(RADIANS(E997))+COS(RADIANS(G1000))*COS(RADIANS(E997))*COS(RADIANS(AL987))))</f>
        <v>0</v>
      </c>
      <c r="AM1000" s="3">
        <f>IF(DEGREES(ACOS(SIN(RADIANS(G1000))*SIN(RADIANS(E997))+COS(RADIANS(G1000))*COS(RADIANS(E997))*COS(RADIANS(AM987))))&gt;90,0,$F$4*$F$5/E996^2*(SIN(RADIANS(G1000))*SIN(RADIANS(E997))+COS(RADIANS(G1000))*COS(RADIANS(E997))*COS(RADIANS(AM987))))</f>
        <v>0</v>
      </c>
      <c r="AN1000" s="3">
        <f>IF(DEGREES(ACOS(SIN(RADIANS(G1000))*SIN(RADIANS(E997))+COS(RADIANS(G1000))*COS(RADIANS(E997))*COS(RADIANS(AN987))))&gt;90,0,$F$4*$F$5/E996^2*(SIN(RADIANS(G1000))*SIN(RADIANS(E997))+COS(RADIANS(G1000))*COS(RADIANS(E997))*COS(RADIANS(AN987))))</f>
        <v>0</v>
      </c>
      <c r="AO1000" s="3">
        <f>IF(DEGREES(ACOS(SIN(RADIANS(G1000))*SIN(RADIANS(E997))+COS(RADIANS(G1000))*COS(RADIANS(E997))*COS(RADIANS(AO987))))&gt;90,0,$F$4*$F$5/E996^2*(SIN(RADIANS(G1000))*SIN(RADIANS(E997))+COS(RADIANS(G1000))*COS(RADIANS(E997))*COS(RADIANS(AO987))))</f>
        <v>0</v>
      </c>
      <c r="AP1000" s="3">
        <f>IF(DEGREES(ACOS(SIN(RADIANS(G1000))*SIN(RADIANS(E997))+COS(RADIANS(G1000))*COS(RADIANS(E997))*COS(RADIANS(AP987))))&gt;90,0,$F$4*$F$5/E996^2*(SIN(RADIANS(G1000))*SIN(RADIANS(E997))+COS(RADIANS(G1000))*COS(RADIANS(E997))*COS(RADIANS(AP987))))</f>
        <v>0</v>
      </c>
      <c r="AQ1000" s="3">
        <f>IF(DEGREES(ACOS(SIN(RADIANS(G1000))*SIN(RADIANS(E997))+COS(RADIANS(G1000))*COS(RADIANS(E997))*COS(RADIANS(AQ987))))&gt;90,0,$F$4*$F$5/E996^2*(SIN(RADIANS(G1000))*SIN(RADIANS(E997))+COS(RADIANS(G1000))*COS(RADIANS(E997))*COS(RADIANS(AQ987))))</f>
        <v>0</v>
      </c>
      <c r="AR1000" s="3">
        <f>IF(DEGREES(ACOS(SIN(RADIANS(G1000))*SIN(RADIANS(E997))+COS(RADIANS(G1000))*COS(RADIANS(E997))*COS(RADIANS(AR987))))&gt;90,0,$F$4*$F$5/E996^2*(SIN(RADIANS(G1000))*SIN(RADIANS(E997))+COS(RADIANS(G1000))*COS(RADIANS(E997))*COS(RADIANS(AR987))))</f>
        <v>0</v>
      </c>
    </row>
    <row r="1001" spans="2:44" ht="15.75" customHeight="1" x14ac:dyDescent="0.2">
      <c r="G1001" s="3">
        <v>-30</v>
      </c>
      <c r="I1001" s="3">
        <f>IF(DEGREES(ACOS(SIN(RADIANS(G1001))*SIN(RADIANS(E997))+COS(RADIANS(G1001))*COS(RADIANS(E997))*COS(RADIANS(I987))))&gt;90,0,$F$4*$F$5/E996^2*(SIN(RADIANS(G1001))*SIN(RADIANS(E997))+COS(RADIANS(G1001))*COS(RADIANS(E997))*COS(RADIANS(I987))))</f>
        <v>0</v>
      </c>
      <c r="J1001" s="3">
        <f>IF(DEGREES(ACOS(SIN(RADIANS(G1001))*SIN(RADIANS(E997))+COS(RADIANS(G1001))*COS(RADIANS(E997))*COS(RADIANS(J987))))&gt;90,0,$F$4*$F$5/E996^2*(SIN(RADIANS(G1001))*SIN(RADIANS(E997))+COS(RADIANS(G1001))*COS(RADIANS(E997))*COS(RADIANS(J987))))</f>
        <v>0</v>
      </c>
      <c r="K1001" s="3">
        <f>IF(DEGREES(ACOS(SIN(RADIANS(G1001))*SIN(RADIANS(E997))+COS(RADIANS(G1001))*COS(RADIANS(E997))*COS(RADIANS(K987))))&gt;90,0,$F$4*$F$5/E996^2*(SIN(RADIANS(G1001))*SIN(RADIANS(E997))+COS(RADIANS(G1001))*COS(RADIANS(E997))*COS(RADIANS(K987))))</f>
        <v>0</v>
      </c>
      <c r="L1001" s="3">
        <f>IF(DEGREES(ACOS(SIN(RADIANS(G1001))*SIN(RADIANS(E997))+COS(RADIANS(G1001))*COS(RADIANS(E997))*COS(RADIANS(L987))))&gt;90,0,$F$4*$F$5/E996^2*(SIN(RADIANS(G1001))*SIN(RADIANS(E997))+COS(RADIANS(G1001))*COS(RADIANS(E997))*COS(RADIANS(L987))))</f>
        <v>0</v>
      </c>
      <c r="M1001" s="3">
        <f>IF(DEGREES(ACOS(SIN(RADIANS(G1001))*SIN(RADIANS(E997))+COS(RADIANS(G1001))*COS(RADIANS(E997))*COS(RADIANS(M987))))&gt;90,0,$F$4*$F$5/E996^2*(SIN(RADIANS(G1001))*SIN(RADIANS(E997))+COS(RADIANS(G1001))*COS(RADIANS(E997))*COS(RADIANS(M987))))</f>
        <v>0</v>
      </c>
      <c r="N1001" s="3">
        <f>IF(DEGREES(ACOS(SIN(RADIANS(G1001))*SIN(RADIANS(E997))+COS(RADIANS(G1001))*COS(RADIANS(E997))*COS(RADIANS(N987))))&gt;90,0,$F$4*$F$5/E996^2*(SIN(RADIANS(G1001))*SIN(RADIANS(E997))+COS(RADIANS(G1001))*COS(RADIANS(E997))*COS(RADIANS(N987))))</f>
        <v>0</v>
      </c>
      <c r="O1001" s="3">
        <f>IF(DEGREES(ACOS(SIN(RADIANS(G1001))*SIN(RADIANS(E997))+COS(RADIANS(G1001))*COS(RADIANS(E997))*COS(RADIANS(O987))))&gt;90,0,$F$4*$F$5/E996^2*(SIN(RADIANS(G1001))*SIN(RADIANS(E997))+COS(RADIANS(G1001))*COS(RADIANS(E997))*COS(RADIANS(O987))))</f>
        <v>0</v>
      </c>
      <c r="P1001" s="3">
        <f>IF(DEGREES(ACOS(SIN(RADIANS(G1001))*SIN(RADIANS(E997))+COS(RADIANS(G1001))*COS(RADIANS(E997))*COS(RADIANS(P987))))&gt;90,0,$F$4*$F$5/E996^2*(SIN(RADIANS(G1001))*SIN(RADIANS(E997))+COS(RADIANS(G1001))*COS(RADIANS(E997))*COS(RADIANS(P987))))</f>
        <v>0</v>
      </c>
      <c r="Q1001" s="3">
        <f>IF(DEGREES(ACOS(SIN(RADIANS(G1001))*SIN(RADIANS(E997))+COS(RADIANS(G1001))*COS(RADIANS(E997))*COS(RADIANS(Q987))))&gt;90,0,$F$4*$F$5/E996^2*(SIN(RADIANS(G1001))*SIN(RADIANS(E997))+COS(RADIANS(G1001))*COS(RADIANS(E997))*COS(RADIANS(Q987))))</f>
        <v>0</v>
      </c>
      <c r="R1001" s="3" t="e">
        <f>IF(DEGREES(ACOS(SIN(RADIANS(G1001))*SIN(RADIANS(E997))+COS(RADIANS(G1001))*COS(RADIANS(E997))*COS(RADIANS(R987))))&gt;90,0,$F$4*$F$5/E996^2*(SIN(RADIANS(G1001))*SIN(RADIANS(E997))+COS(RADIANS(G1001))*COS(RADIANS(E997))*COS(RADIANS(R987))))</f>
        <v>#DIV/0!</v>
      </c>
      <c r="S1001" s="3" t="e">
        <f>IF(DEGREES(ACOS(SIN(RADIANS(G1001))*SIN(RADIANS(E997))+COS(RADIANS(G1001))*COS(RADIANS(E997))*COS(RADIANS(S987))))&gt;90,0,$F$4*$F$5/E996^2*(SIN(RADIANS(G1001))*SIN(RADIANS(E997))+COS(RADIANS(G1001))*COS(RADIANS(E997))*COS(RADIANS(S987))))</f>
        <v>#DIV/0!</v>
      </c>
      <c r="T1001" s="3" t="e">
        <f>IF(DEGREES(ACOS(SIN(RADIANS(G1001))*SIN(RADIANS(E997))+COS(RADIANS(G1001))*COS(RADIANS(E997))*COS(RADIANS(T987))))&gt;90,0,$F$4*$F$5/E996^2*(SIN(RADIANS(G1001))*SIN(RADIANS(E997))+COS(RADIANS(G1001))*COS(RADIANS(E997))*COS(RADIANS(T987))))</f>
        <v>#DIV/0!</v>
      </c>
      <c r="U1001" s="3" t="e">
        <f>IF(DEGREES(ACOS(SIN(RADIANS(G1001))*SIN(RADIANS(E997))+COS(RADIANS(G1001))*COS(RADIANS(E997))*COS(RADIANS(U987))))&gt;90,0,$F$4*$F$5/E996^2*(SIN(RADIANS(G1001))*SIN(RADIANS(E997))+COS(RADIANS(G1001))*COS(RADIANS(E997))*COS(RADIANS(U987))))</f>
        <v>#DIV/0!</v>
      </c>
      <c r="V1001" s="3" t="e">
        <f>IF(DEGREES(ACOS(SIN(RADIANS(G1001))*SIN(RADIANS(E997))+COS(RADIANS(G1001))*COS(RADIANS(E997))*COS(RADIANS(V987))))&gt;90,0,$F$4*$F$5/E996^2*(SIN(RADIANS(G1001))*SIN(RADIANS(E997))+COS(RADIANS(G1001))*COS(RADIANS(E997))*COS(RADIANS(V987))))</f>
        <v>#DIV/0!</v>
      </c>
      <c r="W1001" s="3" t="e">
        <f>IF(DEGREES(ACOS(SIN(RADIANS(G1001))*SIN(RADIANS(E997))+COS(RADIANS(G1001))*COS(RADIANS(E997))*COS(RADIANS(W987))))&gt;90,0,$F$4*$F$5/E996^2*(SIN(RADIANS(G1001))*SIN(RADIANS(E997))+COS(RADIANS(G1001))*COS(RADIANS(E997))*COS(RADIANS(W987))))</f>
        <v>#DIV/0!</v>
      </c>
      <c r="X1001" s="3" t="e">
        <f>IF(DEGREES(ACOS(SIN(RADIANS(G1001))*SIN(RADIANS(E997))+COS(RADIANS(G1001))*COS(RADIANS(E997))*COS(RADIANS(X987))))&gt;90,0,$F$4*$F$5/E996^2*(SIN(RADIANS(G1001))*SIN(RADIANS(E997))+COS(RADIANS(G1001))*COS(RADIANS(E997))*COS(RADIANS(X987))))</f>
        <v>#DIV/0!</v>
      </c>
      <c r="Y1001" s="3" t="e">
        <f>IF(DEGREES(ACOS(SIN(RADIANS(G1001))*SIN(RADIANS(E997))+COS(RADIANS(G1001))*COS(RADIANS(E997))*COS(RADIANS(Y987))))&gt;90,0,$F$4*$F$5/E996^2*(SIN(RADIANS(G1001))*SIN(RADIANS(E997))+COS(RADIANS(G1001))*COS(RADIANS(E997))*COS(RADIANS(Y987))))</f>
        <v>#DIV/0!</v>
      </c>
      <c r="Z1001" s="3" t="e">
        <f>IF(DEGREES(ACOS(SIN(RADIANS(G1001))*SIN(RADIANS(E997))+COS(RADIANS(G1001))*COS(RADIANS(E997))*COS(RADIANS(Z987))))&gt;90,0,$F$4*$F$5/E996^2*(SIN(RADIANS(G1001))*SIN(RADIANS(E997))+COS(RADIANS(G1001))*COS(RADIANS(E997))*COS(RADIANS(Z987))))</f>
        <v>#DIV/0!</v>
      </c>
      <c r="AA1001" s="3" t="e">
        <f>IF(DEGREES(ACOS(SIN(RADIANS(G1001))*SIN(RADIANS(E997))+COS(RADIANS(G1001))*COS(RADIANS(E997))*COS(RADIANS(AA987))))&gt;90,0,$F$4*$F$5/E996^2*(SIN(RADIANS(G1001))*SIN(RADIANS(E997))+COS(RADIANS(G1001))*COS(RADIANS(E997))*COS(RADIANS(AA987))))</f>
        <v>#DIV/0!</v>
      </c>
      <c r="AB1001" s="3" t="e">
        <f>IF(DEGREES(ACOS(SIN(RADIANS(G1001))*SIN(RADIANS(E997))+COS(RADIANS(G1001))*COS(RADIANS(E997))*COS(RADIANS(AB987))))&gt;90,0,$F$4*$F$5/E996^2*(SIN(RADIANS(G1001))*SIN(RADIANS(E997))+COS(RADIANS(G1001))*COS(RADIANS(E997))*COS(RADIANS(AB987))))</f>
        <v>#DIV/0!</v>
      </c>
      <c r="AC1001" s="3" t="e">
        <f>IF(DEGREES(ACOS(SIN(RADIANS(G1001))*SIN(RADIANS(E997))+COS(RADIANS(G1001))*COS(RADIANS(E997))*COS(RADIANS(AC987))))&gt;90,0,$F$4*$F$5/E996^2*(SIN(RADIANS(G1001))*SIN(RADIANS(E997))+COS(RADIANS(G1001))*COS(RADIANS(E997))*COS(RADIANS(AC987))))</f>
        <v>#DIV/0!</v>
      </c>
      <c r="AD1001" s="3" t="e">
        <f>IF(DEGREES(ACOS(SIN(RADIANS(G1001))*SIN(RADIANS(E997))+COS(RADIANS(G1001))*COS(RADIANS(E997))*COS(RADIANS(AD987))))&gt;90,0,$F$4*$F$5/E996^2*(SIN(RADIANS(G1001))*SIN(RADIANS(E997))+COS(RADIANS(G1001))*COS(RADIANS(E997))*COS(RADIANS(AD987))))</f>
        <v>#DIV/0!</v>
      </c>
      <c r="AE1001" s="3" t="e">
        <f>IF(DEGREES(ACOS(SIN(RADIANS(G1001))*SIN(RADIANS(E997))+COS(RADIANS(G1001))*COS(RADIANS(E997))*COS(RADIANS(AE987))))&gt;90,0,$F$4*$F$5/E996^2*(SIN(RADIANS(G1001))*SIN(RADIANS(E997))+COS(RADIANS(G1001))*COS(RADIANS(E997))*COS(RADIANS(AE987))))</f>
        <v>#DIV/0!</v>
      </c>
      <c r="AF1001" s="3" t="e">
        <f>IF(DEGREES(ACOS(SIN(RADIANS(G1001))*SIN(RADIANS(E997))+COS(RADIANS(G1001))*COS(RADIANS(E997))*COS(RADIANS(AF987))))&gt;90,0,$F$4*$F$5/E996^2*(SIN(RADIANS(G1001))*SIN(RADIANS(E997))+COS(RADIANS(G1001))*COS(RADIANS(E997))*COS(RADIANS(AF987))))</f>
        <v>#DIV/0!</v>
      </c>
      <c r="AG1001" s="3" t="e">
        <f>IF(DEGREES(ACOS(SIN(RADIANS(G1001))*SIN(RADIANS(E997))+COS(RADIANS(G1001))*COS(RADIANS(E997))*COS(RADIANS(AG987))))&gt;90,0,$F$4*$F$5/E996^2*(SIN(RADIANS(G1001))*SIN(RADIANS(E997))+COS(RADIANS(G1001))*COS(RADIANS(E997))*COS(RADIANS(AG987))))</f>
        <v>#DIV/0!</v>
      </c>
      <c r="AH1001" s="3" t="e">
        <f>IF(DEGREES(ACOS(SIN(RADIANS(G1001))*SIN(RADIANS(E997))+COS(RADIANS(G1001))*COS(RADIANS(E997))*COS(RADIANS(AH987))))&gt;90,0,$F$4*$F$5/E996^2*(SIN(RADIANS(G1001))*SIN(RADIANS(E997))+COS(RADIANS(G1001))*COS(RADIANS(E997))*COS(RADIANS(AH987))))</f>
        <v>#DIV/0!</v>
      </c>
      <c r="AI1001" s="3" t="e">
        <f>IF(DEGREES(ACOS(SIN(RADIANS(G1001))*SIN(RADIANS(E997))+COS(RADIANS(G1001))*COS(RADIANS(E997))*COS(RADIANS(AI987))))&gt;90,0,$F$4*$F$5/E996^2*(SIN(RADIANS(G1001))*SIN(RADIANS(E997))+COS(RADIANS(G1001))*COS(RADIANS(E997))*COS(RADIANS(AI987))))</f>
        <v>#DIV/0!</v>
      </c>
      <c r="AJ1001" s="3" t="e">
        <f>IF(DEGREES(ACOS(SIN(RADIANS(G1001))*SIN(RADIANS(E997))+COS(RADIANS(G1001))*COS(RADIANS(E997))*COS(RADIANS(AJ987))))&gt;90,0,$F$4*$F$5/E996^2*(SIN(RADIANS(G1001))*SIN(RADIANS(E997))+COS(RADIANS(G1001))*COS(RADIANS(E997))*COS(RADIANS(AJ987))))</f>
        <v>#DIV/0!</v>
      </c>
      <c r="AK1001" s="3">
        <f>IF(DEGREES(ACOS(SIN(RADIANS(G1001))*SIN(RADIANS(E997))+COS(RADIANS(G1001))*COS(RADIANS(E997))*COS(RADIANS(AK987))))&gt;90,0,$F$4*$F$5/E996^2*(SIN(RADIANS(G1001))*SIN(RADIANS(E997))+COS(RADIANS(G1001))*COS(RADIANS(E997))*COS(RADIANS(AK987))))</f>
        <v>0</v>
      </c>
      <c r="AL1001" s="3">
        <f>IF(DEGREES(ACOS(SIN(RADIANS(G1001))*SIN(RADIANS(E997))+COS(RADIANS(G1001))*COS(RADIANS(E997))*COS(RADIANS(AL987))))&gt;90,0,$F$4*$F$5/E996^2*(SIN(RADIANS(G1001))*SIN(RADIANS(E997))+COS(RADIANS(G1001))*COS(RADIANS(E997))*COS(RADIANS(AL987))))</f>
        <v>0</v>
      </c>
      <c r="AM1001" s="3">
        <f>IF(DEGREES(ACOS(SIN(RADIANS(G1001))*SIN(RADIANS(E997))+COS(RADIANS(G1001))*COS(RADIANS(E997))*COS(RADIANS(AM987))))&gt;90,0,$F$4*$F$5/E996^2*(SIN(RADIANS(G1001))*SIN(RADIANS(E997))+COS(RADIANS(G1001))*COS(RADIANS(E997))*COS(RADIANS(AM987))))</f>
        <v>0</v>
      </c>
      <c r="AN1001" s="3">
        <f>IF(DEGREES(ACOS(SIN(RADIANS(G1001))*SIN(RADIANS(E997))+COS(RADIANS(G1001))*COS(RADIANS(E997))*COS(RADIANS(AN987))))&gt;90,0,$F$4*$F$5/E996^2*(SIN(RADIANS(G1001))*SIN(RADIANS(E997))+COS(RADIANS(G1001))*COS(RADIANS(E997))*COS(RADIANS(AN987))))</f>
        <v>0</v>
      </c>
      <c r="AO1001" s="3">
        <f>IF(DEGREES(ACOS(SIN(RADIANS(G1001))*SIN(RADIANS(E997))+COS(RADIANS(G1001))*COS(RADIANS(E997))*COS(RADIANS(AO987))))&gt;90,0,$F$4*$F$5/E996^2*(SIN(RADIANS(G1001))*SIN(RADIANS(E997))+COS(RADIANS(G1001))*COS(RADIANS(E997))*COS(RADIANS(AO987))))</f>
        <v>0</v>
      </c>
      <c r="AP1001" s="3">
        <f>IF(DEGREES(ACOS(SIN(RADIANS(G1001))*SIN(RADIANS(E997))+COS(RADIANS(G1001))*COS(RADIANS(E997))*COS(RADIANS(AP987))))&gt;90,0,$F$4*$F$5/E996^2*(SIN(RADIANS(G1001))*SIN(RADIANS(E997))+COS(RADIANS(G1001))*COS(RADIANS(E997))*COS(RADIANS(AP987))))</f>
        <v>0</v>
      </c>
      <c r="AQ1001" s="3">
        <f>IF(DEGREES(ACOS(SIN(RADIANS(G1001))*SIN(RADIANS(E997))+COS(RADIANS(G1001))*COS(RADIANS(E997))*COS(RADIANS(AQ987))))&gt;90,0,$F$4*$F$5/E996^2*(SIN(RADIANS(G1001))*SIN(RADIANS(E997))+COS(RADIANS(G1001))*COS(RADIANS(E997))*COS(RADIANS(AQ987))))</f>
        <v>0</v>
      </c>
      <c r="AR1001" s="3">
        <f>IF(DEGREES(ACOS(SIN(RADIANS(G1001))*SIN(RADIANS(E997))+COS(RADIANS(G1001))*COS(RADIANS(E997))*COS(RADIANS(AR987))))&gt;90,0,$F$4*$F$5/E996^2*(SIN(RADIANS(G1001))*SIN(RADIANS(E997))+COS(RADIANS(G1001))*COS(RADIANS(E997))*COS(RADIANS(AR987))))</f>
        <v>0</v>
      </c>
    </row>
    <row r="1002" spans="2:44" ht="15.75" customHeight="1" x14ac:dyDescent="0.2">
      <c r="G1002" s="3">
        <v>-40</v>
      </c>
      <c r="I1002" s="3">
        <f>IF(DEGREES(ACOS(SIN(RADIANS(G1002))*SIN(RADIANS(E997))+COS(RADIANS(G1002))*COS(RADIANS(E997))*COS(RADIANS(I987))))&gt;90,0,$F$4*$F$5/E996^2*(SIN(RADIANS(G1002))*SIN(RADIANS(E997))+COS(RADIANS(G1002))*COS(RADIANS(E997))*COS(RADIANS(I987))))</f>
        <v>0</v>
      </c>
      <c r="J1002" s="3">
        <f>IF(DEGREES(ACOS(SIN(RADIANS(G1002))*SIN(RADIANS(E997))+COS(RADIANS(G1002))*COS(RADIANS(E997))*COS(RADIANS(J987))))&gt;90,0,$F$4*$F$5/E996^2*(SIN(RADIANS(G1002))*SIN(RADIANS(E997))+COS(RADIANS(G1002))*COS(RADIANS(E997))*COS(RADIANS(J987))))</f>
        <v>0</v>
      </c>
      <c r="K1002" s="3">
        <f>IF(DEGREES(ACOS(SIN(RADIANS(G1002))*SIN(RADIANS(E997))+COS(RADIANS(G1002))*COS(RADIANS(E997))*COS(RADIANS(K987))))&gt;90,0,$F$4*$F$5/E996^2*(SIN(RADIANS(G1002))*SIN(RADIANS(E997))+COS(RADIANS(G1002))*COS(RADIANS(E997))*COS(RADIANS(K987))))</f>
        <v>0</v>
      </c>
      <c r="L1002" s="3">
        <f>IF(DEGREES(ACOS(SIN(RADIANS(G1002))*SIN(RADIANS(E997))+COS(RADIANS(G1002))*COS(RADIANS(E997))*COS(RADIANS(L987))))&gt;90,0,$F$4*$F$5/E996^2*(SIN(RADIANS(G1002))*SIN(RADIANS(E997))+COS(RADIANS(G1002))*COS(RADIANS(E997))*COS(RADIANS(L987))))</f>
        <v>0</v>
      </c>
      <c r="M1002" s="3">
        <f>IF(DEGREES(ACOS(SIN(RADIANS(G1002))*SIN(RADIANS(E997))+COS(RADIANS(G1002))*COS(RADIANS(E997))*COS(RADIANS(M987))))&gt;90,0,$F$4*$F$5/E996^2*(SIN(RADIANS(G1002))*SIN(RADIANS(E997))+COS(RADIANS(G1002))*COS(RADIANS(E997))*COS(RADIANS(M987))))</f>
        <v>0</v>
      </c>
      <c r="N1002" s="3">
        <f>IF(DEGREES(ACOS(SIN(RADIANS(G1002))*SIN(RADIANS(E997))+COS(RADIANS(G1002))*COS(RADIANS(E997))*COS(RADIANS(N987))))&gt;90,0,$F$4*$F$5/E996^2*(SIN(RADIANS(G1002))*SIN(RADIANS(E997))+COS(RADIANS(G1002))*COS(RADIANS(E997))*COS(RADIANS(N987))))</f>
        <v>0</v>
      </c>
      <c r="O1002" s="3">
        <f>IF(DEGREES(ACOS(SIN(RADIANS(G1002))*SIN(RADIANS(E997))+COS(RADIANS(G1002))*COS(RADIANS(E997))*COS(RADIANS(O987))))&gt;90,0,$F$4*$F$5/E996^2*(SIN(RADIANS(G1002))*SIN(RADIANS(E997))+COS(RADIANS(G1002))*COS(RADIANS(E997))*COS(RADIANS(O987))))</f>
        <v>0</v>
      </c>
      <c r="P1002" s="3">
        <f>IF(DEGREES(ACOS(SIN(RADIANS(G1002))*SIN(RADIANS(E997))+COS(RADIANS(G1002))*COS(RADIANS(E997))*COS(RADIANS(P987))))&gt;90,0,$F$4*$F$5/E996^2*(SIN(RADIANS(G1002))*SIN(RADIANS(E997))+COS(RADIANS(G1002))*COS(RADIANS(E997))*COS(RADIANS(P987))))</f>
        <v>0</v>
      </c>
      <c r="Q1002" s="3">
        <f>IF(DEGREES(ACOS(SIN(RADIANS(G1002))*SIN(RADIANS(E997))+COS(RADIANS(G1002))*COS(RADIANS(E997))*COS(RADIANS(Q987))))&gt;90,0,$F$4*$F$5/E996^2*(SIN(RADIANS(G1002))*SIN(RADIANS(E997))+COS(RADIANS(G1002))*COS(RADIANS(E997))*COS(RADIANS(Q987))))</f>
        <v>0</v>
      </c>
      <c r="R1002" s="3" t="e">
        <f>IF(DEGREES(ACOS(SIN(RADIANS(G1002))*SIN(RADIANS(E997))+COS(RADIANS(G1002))*COS(RADIANS(E997))*COS(RADIANS(R987))))&gt;90,0,$F$4*$F$5/E996^2*(SIN(RADIANS(G1002))*SIN(RADIANS(E997))+COS(RADIANS(G1002))*COS(RADIANS(E997))*COS(RADIANS(R987))))</f>
        <v>#DIV/0!</v>
      </c>
      <c r="S1002" s="3" t="e">
        <f>IF(DEGREES(ACOS(SIN(RADIANS(G1002))*SIN(RADIANS(E997))+COS(RADIANS(G1002))*COS(RADIANS(E997))*COS(RADIANS(S987))))&gt;90,0,$F$4*$F$5/E996^2*(SIN(RADIANS(G1002))*SIN(RADIANS(E997))+COS(RADIANS(G1002))*COS(RADIANS(E997))*COS(RADIANS(S987))))</f>
        <v>#DIV/0!</v>
      </c>
      <c r="T1002" s="3" t="e">
        <f>IF(DEGREES(ACOS(SIN(RADIANS(G1002))*SIN(RADIANS(E997))+COS(RADIANS(G1002))*COS(RADIANS(E997))*COS(RADIANS(T987))))&gt;90,0,$F$4*$F$5/E996^2*(SIN(RADIANS(G1002))*SIN(RADIANS(E997))+COS(RADIANS(G1002))*COS(RADIANS(E997))*COS(RADIANS(T987))))</f>
        <v>#DIV/0!</v>
      </c>
      <c r="U1002" s="3" t="e">
        <f>IF(DEGREES(ACOS(SIN(RADIANS(G1002))*SIN(RADIANS(E997))+COS(RADIANS(G1002))*COS(RADIANS(E997))*COS(RADIANS(U987))))&gt;90,0,$F$4*$F$5/E996^2*(SIN(RADIANS(G1002))*SIN(RADIANS(E997))+COS(RADIANS(G1002))*COS(RADIANS(E997))*COS(RADIANS(U987))))</f>
        <v>#DIV/0!</v>
      </c>
      <c r="V1002" s="3" t="e">
        <f>IF(DEGREES(ACOS(SIN(RADIANS(G1002))*SIN(RADIANS(E997))+COS(RADIANS(G1002))*COS(RADIANS(E997))*COS(RADIANS(V987))))&gt;90,0,$F$4*$F$5/E996^2*(SIN(RADIANS(G1002))*SIN(RADIANS(E997))+COS(RADIANS(G1002))*COS(RADIANS(E997))*COS(RADIANS(V987))))</f>
        <v>#DIV/0!</v>
      </c>
      <c r="W1002" s="3" t="e">
        <f>IF(DEGREES(ACOS(SIN(RADIANS(G1002))*SIN(RADIANS(E997))+COS(RADIANS(G1002))*COS(RADIANS(E997))*COS(RADIANS(W987))))&gt;90,0,$F$4*$F$5/E996^2*(SIN(RADIANS(G1002))*SIN(RADIANS(E997))+COS(RADIANS(G1002))*COS(RADIANS(E997))*COS(RADIANS(W987))))</f>
        <v>#DIV/0!</v>
      </c>
      <c r="X1002" s="3" t="e">
        <f>IF(DEGREES(ACOS(SIN(RADIANS(G1002))*SIN(RADIANS(E997))+COS(RADIANS(G1002))*COS(RADIANS(E997))*COS(RADIANS(X987))))&gt;90,0,$F$4*$F$5/E996^2*(SIN(RADIANS(G1002))*SIN(RADIANS(E997))+COS(RADIANS(G1002))*COS(RADIANS(E997))*COS(RADIANS(X987))))</f>
        <v>#DIV/0!</v>
      </c>
      <c r="Y1002" s="3" t="e">
        <f>IF(DEGREES(ACOS(SIN(RADIANS(G1002))*SIN(RADIANS(E997))+COS(RADIANS(G1002))*COS(RADIANS(E997))*COS(RADIANS(Y987))))&gt;90,0,$F$4*$F$5/E996^2*(SIN(RADIANS(G1002))*SIN(RADIANS(E997))+COS(RADIANS(G1002))*COS(RADIANS(E997))*COS(RADIANS(Y987))))</f>
        <v>#DIV/0!</v>
      </c>
      <c r="Z1002" s="3" t="e">
        <f>IF(DEGREES(ACOS(SIN(RADIANS(G1002))*SIN(RADIANS(E997))+COS(RADIANS(G1002))*COS(RADIANS(E997))*COS(RADIANS(Z987))))&gt;90,0,$F$4*$F$5/E996^2*(SIN(RADIANS(G1002))*SIN(RADIANS(E997))+COS(RADIANS(G1002))*COS(RADIANS(E997))*COS(RADIANS(Z987))))</f>
        <v>#DIV/0!</v>
      </c>
      <c r="AA1002" s="3" t="e">
        <f>IF(DEGREES(ACOS(SIN(RADIANS(G1002))*SIN(RADIANS(E997))+COS(RADIANS(G1002))*COS(RADIANS(E997))*COS(RADIANS(AA987))))&gt;90,0,$F$4*$F$5/E996^2*(SIN(RADIANS(G1002))*SIN(RADIANS(E997))+COS(RADIANS(G1002))*COS(RADIANS(E997))*COS(RADIANS(AA987))))</f>
        <v>#DIV/0!</v>
      </c>
      <c r="AB1002" s="3" t="e">
        <f>IF(DEGREES(ACOS(SIN(RADIANS(G1002))*SIN(RADIANS(E997))+COS(RADIANS(G1002))*COS(RADIANS(E997))*COS(RADIANS(AB987))))&gt;90,0,$F$4*$F$5/E996^2*(SIN(RADIANS(G1002))*SIN(RADIANS(E997))+COS(RADIANS(G1002))*COS(RADIANS(E997))*COS(RADIANS(AB987))))</f>
        <v>#DIV/0!</v>
      </c>
      <c r="AC1002" s="3" t="e">
        <f>IF(DEGREES(ACOS(SIN(RADIANS(G1002))*SIN(RADIANS(E997))+COS(RADIANS(G1002))*COS(RADIANS(E997))*COS(RADIANS(AC987))))&gt;90,0,$F$4*$F$5/E996^2*(SIN(RADIANS(G1002))*SIN(RADIANS(E997))+COS(RADIANS(G1002))*COS(RADIANS(E997))*COS(RADIANS(AC987))))</f>
        <v>#DIV/0!</v>
      </c>
      <c r="AD1002" s="3" t="e">
        <f>IF(DEGREES(ACOS(SIN(RADIANS(G1002))*SIN(RADIANS(E997))+COS(RADIANS(G1002))*COS(RADIANS(E997))*COS(RADIANS(AD987))))&gt;90,0,$F$4*$F$5/E996^2*(SIN(RADIANS(G1002))*SIN(RADIANS(E997))+COS(RADIANS(G1002))*COS(RADIANS(E997))*COS(RADIANS(AD987))))</f>
        <v>#DIV/0!</v>
      </c>
      <c r="AE1002" s="3" t="e">
        <f>IF(DEGREES(ACOS(SIN(RADIANS(G1002))*SIN(RADIANS(E997))+COS(RADIANS(G1002))*COS(RADIANS(E997))*COS(RADIANS(AE987))))&gt;90,0,$F$4*$F$5/E996^2*(SIN(RADIANS(G1002))*SIN(RADIANS(E997))+COS(RADIANS(G1002))*COS(RADIANS(E997))*COS(RADIANS(AE987))))</f>
        <v>#DIV/0!</v>
      </c>
      <c r="AF1002" s="3" t="e">
        <f>IF(DEGREES(ACOS(SIN(RADIANS(G1002))*SIN(RADIANS(E997))+COS(RADIANS(G1002))*COS(RADIANS(E997))*COS(RADIANS(AF987))))&gt;90,0,$F$4*$F$5/E996^2*(SIN(RADIANS(G1002))*SIN(RADIANS(E997))+COS(RADIANS(G1002))*COS(RADIANS(E997))*COS(RADIANS(AF987))))</f>
        <v>#DIV/0!</v>
      </c>
      <c r="AG1002" s="3" t="e">
        <f>IF(DEGREES(ACOS(SIN(RADIANS(G1002))*SIN(RADIANS(E997))+COS(RADIANS(G1002))*COS(RADIANS(E997))*COS(RADIANS(AG987))))&gt;90,0,$F$4*$F$5/E996^2*(SIN(RADIANS(G1002))*SIN(RADIANS(E997))+COS(RADIANS(G1002))*COS(RADIANS(E997))*COS(RADIANS(AG987))))</f>
        <v>#DIV/0!</v>
      </c>
      <c r="AH1002" s="3" t="e">
        <f>IF(DEGREES(ACOS(SIN(RADIANS(G1002))*SIN(RADIANS(E997))+COS(RADIANS(G1002))*COS(RADIANS(E997))*COS(RADIANS(AH987))))&gt;90,0,$F$4*$F$5/E996^2*(SIN(RADIANS(G1002))*SIN(RADIANS(E997))+COS(RADIANS(G1002))*COS(RADIANS(E997))*COS(RADIANS(AH987))))</f>
        <v>#DIV/0!</v>
      </c>
      <c r="AI1002" s="3" t="e">
        <f>IF(DEGREES(ACOS(SIN(RADIANS(G1002))*SIN(RADIANS(E997))+COS(RADIANS(G1002))*COS(RADIANS(E997))*COS(RADIANS(AI987))))&gt;90,0,$F$4*$F$5/E996^2*(SIN(RADIANS(G1002))*SIN(RADIANS(E997))+COS(RADIANS(G1002))*COS(RADIANS(E997))*COS(RADIANS(AI987))))</f>
        <v>#DIV/0!</v>
      </c>
      <c r="AJ1002" s="3" t="e">
        <f>IF(DEGREES(ACOS(SIN(RADIANS(G1002))*SIN(RADIANS(E997))+COS(RADIANS(G1002))*COS(RADIANS(E997))*COS(RADIANS(AJ987))))&gt;90,0,$F$4*$F$5/E996^2*(SIN(RADIANS(G1002))*SIN(RADIANS(E997))+COS(RADIANS(G1002))*COS(RADIANS(E997))*COS(RADIANS(AJ987))))</f>
        <v>#DIV/0!</v>
      </c>
      <c r="AK1002" s="3">
        <f>IF(DEGREES(ACOS(SIN(RADIANS(G1002))*SIN(RADIANS(E997))+COS(RADIANS(G1002))*COS(RADIANS(E997))*COS(RADIANS(AK987))))&gt;90,0,$F$4*$F$5/E996^2*(SIN(RADIANS(G1002))*SIN(RADIANS(E997))+COS(RADIANS(G1002))*COS(RADIANS(E997))*COS(RADIANS(AK987))))</f>
        <v>0</v>
      </c>
      <c r="AL1002" s="3">
        <f>IF(DEGREES(ACOS(SIN(RADIANS(G1002))*SIN(RADIANS(E997))+COS(RADIANS(G1002))*COS(RADIANS(E997))*COS(RADIANS(AL987))))&gt;90,0,$F$4*$F$5/E996^2*(SIN(RADIANS(G1002))*SIN(RADIANS(E997))+COS(RADIANS(G1002))*COS(RADIANS(E997))*COS(RADIANS(AL987))))</f>
        <v>0</v>
      </c>
      <c r="AM1002" s="3">
        <f>IF(DEGREES(ACOS(SIN(RADIANS(G1002))*SIN(RADIANS(E997))+COS(RADIANS(G1002))*COS(RADIANS(E997))*COS(RADIANS(AM987))))&gt;90,0,$F$4*$F$5/E996^2*(SIN(RADIANS(G1002))*SIN(RADIANS(E997))+COS(RADIANS(G1002))*COS(RADIANS(E997))*COS(RADIANS(AM987))))</f>
        <v>0</v>
      </c>
      <c r="AN1002" s="3">
        <f>IF(DEGREES(ACOS(SIN(RADIANS(G1002))*SIN(RADIANS(E997))+COS(RADIANS(G1002))*COS(RADIANS(E997))*COS(RADIANS(AN987))))&gt;90,0,$F$4*$F$5/E996^2*(SIN(RADIANS(G1002))*SIN(RADIANS(E997))+COS(RADIANS(G1002))*COS(RADIANS(E997))*COS(RADIANS(AN987))))</f>
        <v>0</v>
      </c>
      <c r="AO1002" s="3">
        <f>IF(DEGREES(ACOS(SIN(RADIANS(G1002))*SIN(RADIANS(E997))+COS(RADIANS(G1002))*COS(RADIANS(E997))*COS(RADIANS(AO987))))&gt;90,0,$F$4*$F$5/E996^2*(SIN(RADIANS(G1002))*SIN(RADIANS(E997))+COS(RADIANS(G1002))*COS(RADIANS(E997))*COS(RADIANS(AO987))))</f>
        <v>0</v>
      </c>
      <c r="AP1002" s="3">
        <f>IF(DEGREES(ACOS(SIN(RADIANS(G1002))*SIN(RADIANS(E997))+COS(RADIANS(G1002))*COS(RADIANS(E997))*COS(RADIANS(AP987))))&gt;90,0,$F$4*$F$5/E996^2*(SIN(RADIANS(G1002))*SIN(RADIANS(E997))+COS(RADIANS(G1002))*COS(RADIANS(E997))*COS(RADIANS(AP987))))</f>
        <v>0</v>
      </c>
      <c r="AQ1002" s="3">
        <f>IF(DEGREES(ACOS(SIN(RADIANS(G1002))*SIN(RADIANS(E997))+COS(RADIANS(G1002))*COS(RADIANS(E997))*COS(RADIANS(AQ987))))&gt;90,0,$F$4*$F$5/E996^2*(SIN(RADIANS(G1002))*SIN(RADIANS(E997))+COS(RADIANS(G1002))*COS(RADIANS(E997))*COS(RADIANS(AQ987))))</f>
        <v>0</v>
      </c>
      <c r="AR1002" s="3">
        <f>IF(DEGREES(ACOS(SIN(RADIANS(G1002))*SIN(RADIANS(E997))+COS(RADIANS(G1002))*COS(RADIANS(E997))*COS(RADIANS(AR987))))&gt;90,0,$F$4*$F$5/E996^2*(SIN(RADIANS(G1002))*SIN(RADIANS(E997))+COS(RADIANS(G1002))*COS(RADIANS(E997))*COS(RADIANS(AR987))))</f>
        <v>0</v>
      </c>
    </row>
    <row r="1003" spans="2:44" ht="15.75" customHeight="1" x14ac:dyDescent="0.2">
      <c r="G1003" s="3">
        <v>-50</v>
      </c>
      <c r="I1003" s="3">
        <f>IF(DEGREES(ACOS(SIN(RADIANS(G1003))*SIN(RADIANS(E997))+COS(RADIANS(G1003))*COS(RADIANS(E997))*COS(RADIANS(I987))))&gt;90,0,$F$4*$F$5/E996^2*(SIN(RADIANS(G1003))*SIN(RADIANS(E997))+COS(RADIANS(G1003))*COS(RADIANS(E997))*COS(RADIANS(I987))))</f>
        <v>0</v>
      </c>
      <c r="J1003" s="3">
        <f>IF(DEGREES(ACOS(SIN(RADIANS(G1003))*SIN(RADIANS(E997))+COS(RADIANS(G1003))*COS(RADIANS(E997))*COS(RADIANS(J987))))&gt;90,0,$F$4*$F$5/E996^2*(SIN(RADIANS(G1003))*SIN(RADIANS(E997))+COS(RADIANS(G1003))*COS(RADIANS(E997))*COS(RADIANS(J987))))</f>
        <v>0</v>
      </c>
      <c r="K1003" s="3">
        <f>IF(DEGREES(ACOS(SIN(RADIANS(G1003))*SIN(RADIANS(E997))+COS(RADIANS(G1003))*COS(RADIANS(E997))*COS(RADIANS(K987))))&gt;90,0,$F$4*$F$5/E996^2*(SIN(RADIANS(G1003))*SIN(RADIANS(E997))+COS(RADIANS(G1003))*COS(RADIANS(E997))*COS(RADIANS(K987))))</f>
        <v>0</v>
      </c>
      <c r="L1003" s="3">
        <f>IF(DEGREES(ACOS(SIN(RADIANS(G1003))*SIN(RADIANS(E997))+COS(RADIANS(G1003))*COS(RADIANS(E997))*COS(RADIANS(L987))))&gt;90,0,$F$4*$F$5/E996^2*(SIN(RADIANS(G1003))*SIN(RADIANS(E997))+COS(RADIANS(G1003))*COS(RADIANS(E997))*COS(RADIANS(L987))))</f>
        <v>0</v>
      </c>
      <c r="M1003" s="3">
        <f>IF(DEGREES(ACOS(SIN(RADIANS(G1003))*SIN(RADIANS(E997))+COS(RADIANS(G1003))*COS(RADIANS(E997))*COS(RADIANS(M987))))&gt;90,0,$F$4*$F$5/E996^2*(SIN(RADIANS(G1003))*SIN(RADIANS(E997))+COS(RADIANS(G1003))*COS(RADIANS(E997))*COS(RADIANS(M987))))</f>
        <v>0</v>
      </c>
      <c r="N1003" s="3">
        <f>IF(DEGREES(ACOS(SIN(RADIANS(G1003))*SIN(RADIANS(E997))+COS(RADIANS(G1003))*COS(RADIANS(E997))*COS(RADIANS(N987))))&gt;90,0,$F$4*$F$5/E996^2*(SIN(RADIANS(G1003))*SIN(RADIANS(E997))+COS(RADIANS(G1003))*COS(RADIANS(E997))*COS(RADIANS(N987))))</f>
        <v>0</v>
      </c>
      <c r="O1003" s="3">
        <f>IF(DEGREES(ACOS(SIN(RADIANS(G1003))*SIN(RADIANS(E997))+COS(RADIANS(G1003))*COS(RADIANS(E997))*COS(RADIANS(O987))))&gt;90,0,$F$4*$F$5/E996^2*(SIN(RADIANS(G1003))*SIN(RADIANS(E997))+COS(RADIANS(G1003))*COS(RADIANS(E997))*COS(RADIANS(O987))))</f>
        <v>0</v>
      </c>
      <c r="P1003" s="3">
        <f>IF(DEGREES(ACOS(SIN(RADIANS(G1003))*SIN(RADIANS(E997))+COS(RADIANS(G1003))*COS(RADIANS(E997))*COS(RADIANS(P987))))&gt;90,0,$F$4*$F$5/E996^2*(SIN(RADIANS(G1003))*SIN(RADIANS(E997))+COS(RADIANS(G1003))*COS(RADIANS(E997))*COS(RADIANS(P987))))</f>
        <v>0</v>
      </c>
      <c r="Q1003" s="3">
        <f>IF(DEGREES(ACOS(SIN(RADIANS(G1003))*SIN(RADIANS(E997))+COS(RADIANS(G1003))*COS(RADIANS(E997))*COS(RADIANS(Q987))))&gt;90,0,$F$4*$F$5/E996^2*(SIN(RADIANS(G1003))*SIN(RADIANS(E997))+COS(RADIANS(G1003))*COS(RADIANS(E997))*COS(RADIANS(Q987))))</f>
        <v>0</v>
      </c>
      <c r="R1003" s="3" t="e">
        <f>IF(DEGREES(ACOS(SIN(RADIANS(G1003))*SIN(RADIANS(E997))+COS(RADIANS(G1003))*COS(RADIANS(E997))*COS(RADIANS(R987))))&gt;90,0,$F$4*$F$5/E996^2*(SIN(RADIANS(G1003))*SIN(RADIANS(E997))+COS(RADIANS(G1003))*COS(RADIANS(E997))*COS(RADIANS(R987))))</f>
        <v>#DIV/0!</v>
      </c>
      <c r="S1003" s="3" t="e">
        <f>IF(DEGREES(ACOS(SIN(RADIANS(G1003))*SIN(RADIANS(E997))+COS(RADIANS(G1003))*COS(RADIANS(E997))*COS(RADIANS(S987))))&gt;90,0,$F$4*$F$5/E996^2*(SIN(RADIANS(G1003))*SIN(RADIANS(E997))+COS(RADIANS(G1003))*COS(RADIANS(E997))*COS(RADIANS(S987))))</f>
        <v>#DIV/0!</v>
      </c>
      <c r="T1003" s="3" t="e">
        <f>IF(DEGREES(ACOS(SIN(RADIANS(G1003))*SIN(RADIANS(E997))+COS(RADIANS(G1003))*COS(RADIANS(E997))*COS(RADIANS(T987))))&gt;90,0,$F$4*$F$5/E996^2*(SIN(RADIANS(G1003))*SIN(RADIANS(E997))+COS(RADIANS(G1003))*COS(RADIANS(E997))*COS(RADIANS(T987))))</f>
        <v>#DIV/0!</v>
      </c>
      <c r="U1003" s="3" t="e">
        <f>IF(DEGREES(ACOS(SIN(RADIANS(G1003))*SIN(RADIANS(E997))+COS(RADIANS(G1003))*COS(RADIANS(E997))*COS(RADIANS(U987))))&gt;90,0,$F$4*$F$5/E996^2*(SIN(RADIANS(G1003))*SIN(RADIANS(E997))+COS(RADIANS(G1003))*COS(RADIANS(E997))*COS(RADIANS(U987))))</f>
        <v>#DIV/0!</v>
      </c>
      <c r="V1003" s="3" t="e">
        <f>IF(DEGREES(ACOS(SIN(RADIANS(G1003))*SIN(RADIANS(E997))+COS(RADIANS(G1003))*COS(RADIANS(E997))*COS(RADIANS(V987))))&gt;90,0,$F$4*$F$5/E996^2*(SIN(RADIANS(G1003))*SIN(RADIANS(E997))+COS(RADIANS(G1003))*COS(RADIANS(E997))*COS(RADIANS(V987))))</f>
        <v>#DIV/0!</v>
      </c>
      <c r="W1003" s="3" t="e">
        <f>IF(DEGREES(ACOS(SIN(RADIANS(G1003))*SIN(RADIANS(E997))+COS(RADIANS(G1003))*COS(RADIANS(E997))*COS(RADIANS(W987))))&gt;90,0,$F$4*$F$5/E996^2*(SIN(RADIANS(G1003))*SIN(RADIANS(E997))+COS(RADIANS(G1003))*COS(RADIANS(E997))*COS(RADIANS(W987))))</f>
        <v>#DIV/0!</v>
      </c>
      <c r="X1003" s="3" t="e">
        <f>IF(DEGREES(ACOS(SIN(RADIANS(G1003))*SIN(RADIANS(E997))+COS(RADIANS(G1003))*COS(RADIANS(E997))*COS(RADIANS(X987))))&gt;90,0,$F$4*$F$5/E996^2*(SIN(RADIANS(G1003))*SIN(RADIANS(E997))+COS(RADIANS(G1003))*COS(RADIANS(E997))*COS(RADIANS(X987))))</f>
        <v>#DIV/0!</v>
      </c>
      <c r="Y1003" s="3" t="e">
        <f>IF(DEGREES(ACOS(SIN(RADIANS(G1003))*SIN(RADIANS(E997))+COS(RADIANS(G1003))*COS(RADIANS(E997))*COS(RADIANS(Y987))))&gt;90,0,$F$4*$F$5/E996^2*(SIN(RADIANS(G1003))*SIN(RADIANS(E997))+COS(RADIANS(G1003))*COS(RADIANS(E997))*COS(RADIANS(Y987))))</f>
        <v>#DIV/0!</v>
      </c>
      <c r="Z1003" s="3" t="e">
        <f>IF(DEGREES(ACOS(SIN(RADIANS(G1003))*SIN(RADIANS(E997))+COS(RADIANS(G1003))*COS(RADIANS(E997))*COS(RADIANS(Z987))))&gt;90,0,$F$4*$F$5/E996^2*(SIN(RADIANS(G1003))*SIN(RADIANS(E997))+COS(RADIANS(G1003))*COS(RADIANS(E997))*COS(RADIANS(Z987))))</f>
        <v>#DIV/0!</v>
      </c>
      <c r="AA1003" s="3" t="e">
        <f>IF(DEGREES(ACOS(SIN(RADIANS(G1003))*SIN(RADIANS(E997))+COS(RADIANS(G1003))*COS(RADIANS(E997))*COS(RADIANS(AA987))))&gt;90,0,$F$4*$F$5/E996^2*(SIN(RADIANS(G1003))*SIN(RADIANS(E997))+COS(RADIANS(G1003))*COS(RADIANS(E997))*COS(RADIANS(AA987))))</f>
        <v>#DIV/0!</v>
      </c>
      <c r="AB1003" s="3" t="e">
        <f>IF(DEGREES(ACOS(SIN(RADIANS(G1003))*SIN(RADIANS(E997))+COS(RADIANS(G1003))*COS(RADIANS(E997))*COS(RADIANS(AB987))))&gt;90,0,$F$4*$F$5/E996^2*(SIN(RADIANS(G1003))*SIN(RADIANS(E997))+COS(RADIANS(G1003))*COS(RADIANS(E997))*COS(RADIANS(AB987))))</f>
        <v>#DIV/0!</v>
      </c>
      <c r="AC1003" s="3" t="e">
        <f>IF(DEGREES(ACOS(SIN(RADIANS(G1003))*SIN(RADIANS(E997))+COS(RADIANS(G1003))*COS(RADIANS(E997))*COS(RADIANS(AC987))))&gt;90,0,$F$4*$F$5/E996^2*(SIN(RADIANS(G1003))*SIN(RADIANS(E997))+COS(RADIANS(G1003))*COS(RADIANS(E997))*COS(RADIANS(AC987))))</f>
        <v>#DIV/0!</v>
      </c>
      <c r="AD1003" s="3" t="e">
        <f>IF(DEGREES(ACOS(SIN(RADIANS(G1003))*SIN(RADIANS(E997))+COS(RADIANS(G1003))*COS(RADIANS(E997))*COS(RADIANS(AD987))))&gt;90,0,$F$4*$F$5/E996^2*(SIN(RADIANS(G1003))*SIN(RADIANS(E997))+COS(RADIANS(G1003))*COS(RADIANS(E997))*COS(RADIANS(AD987))))</f>
        <v>#DIV/0!</v>
      </c>
      <c r="AE1003" s="3" t="e">
        <f>IF(DEGREES(ACOS(SIN(RADIANS(G1003))*SIN(RADIANS(E997))+COS(RADIANS(G1003))*COS(RADIANS(E997))*COS(RADIANS(AE987))))&gt;90,0,$F$4*$F$5/E996^2*(SIN(RADIANS(G1003))*SIN(RADIANS(E997))+COS(RADIANS(G1003))*COS(RADIANS(E997))*COS(RADIANS(AE987))))</f>
        <v>#DIV/0!</v>
      </c>
      <c r="AF1003" s="3" t="e">
        <f>IF(DEGREES(ACOS(SIN(RADIANS(G1003))*SIN(RADIANS(E997))+COS(RADIANS(G1003))*COS(RADIANS(E997))*COS(RADIANS(AF987))))&gt;90,0,$F$4*$F$5/E996^2*(SIN(RADIANS(G1003))*SIN(RADIANS(E997))+COS(RADIANS(G1003))*COS(RADIANS(E997))*COS(RADIANS(AF987))))</f>
        <v>#DIV/0!</v>
      </c>
      <c r="AG1003" s="3" t="e">
        <f>IF(DEGREES(ACOS(SIN(RADIANS(G1003))*SIN(RADIANS(E997))+COS(RADIANS(G1003))*COS(RADIANS(E997))*COS(RADIANS(AG987))))&gt;90,0,$F$4*$F$5/E996^2*(SIN(RADIANS(G1003))*SIN(RADIANS(E997))+COS(RADIANS(G1003))*COS(RADIANS(E997))*COS(RADIANS(AG987))))</f>
        <v>#DIV/0!</v>
      </c>
      <c r="AH1003" s="3" t="e">
        <f>IF(DEGREES(ACOS(SIN(RADIANS(G1003))*SIN(RADIANS(E997))+COS(RADIANS(G1003))*COS(RADIANS(E997))*COS(RADIANS(AH987))))&gt;90,0,$F$4*$F$5/E996^2*(SIN(RADIANS(G1003))*SIN(RADIANS(E997))+COS(RADIANS(G1003))*COS(RADIANS(E997))*COS(RADIANS(AH987))))</f>
        <v>#DIV/0!</v>
      </c>
      <c r="AI1003" s="3" t="e">
        <f>IF(DEGREES(ACOS(SIN(RADIANS(G1003))*SIN(RADIANS(E997))+COS(RADIANS(G1003))*COS(RADIANS(E997))*COS(RADIANS(AI987))))&gt;90,0,$F$4*$F$5/E996^2*(SIN(RADIANS(G1003))*SIN(RADIANS(E997))+COS(RADIANS(G1003))*COS(RADIANS(E997))*COS(RADIANS(AI987))))</f>
        <v>#DIV/0!</v>
      </c>
      <c r="AJ1003" s="3" t="e">
        <f>IF(DEGREES(ACOS(SIN(RADIANS(G1003))*SIN(RADIANS(E997))+COS(RADIANS(G1003))*COS(RADIANS(E997))*COS(RADIANS(AJ987))))&gt;90,0,$F$4*$F$5/E996^2*(SIN(RADIANS(G1003))*SIN(RADIANS(E997))+COS(RADIANS(G1003))*COS(RADIANS(E997))*COS(RADIANS(AJ987))))</f>
        <v>#DIV/0!</v>
      </c>
      <c r="AK1003" s="3">
        <f>IF(DEGREES(ACOS(SIN(RADIANS(G1003))*SIN(RADIANS(E997))+COS(RADIANS(G1003))*COS(RADIANS(E997))*COS(RADIANS(AK987))))&gt;90,0,$F$4*$F$5/E996^2*(SIN(RADIANS(G1003))*SIN(RADIANS(E997))+COS(RADIANS(G1003))*COS(RADIANS(E997))*COS(RADIANS(AK987))))</f>
        <v>0</v>
      </c>
      <c r="AL1003" s="3">
        <f>IF(DEGREES(ACOS(SIN(RADIANS(G1003))*SIN(RADIANS(E997))+COS(RADIANS(G1003))*COS(RADIANS(E997))*COS(RADIANS(AL987))))&gt;90,0,$F$4*$F$5/E996^2*(SIN(RADIANS(G1003))*SIN(RADIANS(E997))+COS(RADIANS(G1003))*COS(RADIANS(E997))*COS(RADIANS(AL987))))</f>
        <v>0</v>
      </c>
      <c r="AM1003" s="3">
        <f>IF(DEGREES(ACOS(SIN(RADIANS(G1003))*SIN(RADIANS(E997))+COS(RADIANS(G1003))*COS(RADIANS(E997))*COS(RADIANS(AM987))))&gt;90,0,$F$4*$F$5/E996^2*(SIN(RADIANS(G1003))*SIN(RADIANS(E997))+COS(RADIANS(G1003))*COS(RADIANS(E997))*COS(RADIANS(AM987))))</f>
        <v>0</v>
      </c>
      <c r="AN1003" s="3">
        <f>IF(DEGREES(ACOS(SIN(RADIANS(G1003))*SIN(RADIANS(E997))+COS(RADIANS(G1003))*COS(RADIANS(E997))*COS(RADIANS(AN987))))&gt;90,0,$F$4*$F$5/E996^2*(SIN(RADIANS(G1003))*SIN(RADIANS(E997))+COS(RADIANS(G1003))*COS(RADIANS(E997))*COS(RADIANS(AN987))))</f>
        <v>0</v>
      </c>
      <c r="AO1003" s="3">
        <f>IF(DEGREES(ACOS(SIN(RADIANS(G1003))*SIN(RADIANS(E997))+COS(RADIANS(G1003))*COS(RADIANS(E997))*COS(RADIANS(AO987))))&gt;90,0,$F$4*$F$5/E996^2*(SIN(RADIANS(G1003))*SIN(RADIANS(E997))+COS(RADIANS(G1003))*COS(RADIANS(E997))*COS(RADIANS(AO987))))</f>
        <v>0</v>
      </c>
      <c r="AP1003" s="3">
        <f>IF(DEGREES(ACOS(SIN(RADIANS(G1003))*SIN(RADIANS(E997))+COS(RADIANS(G1003))*COS(RADIANS(E997))*COS(RADIANS(AP987))))&gt;90,0,$F$4*$F$5/E996^2*(SIN(RADIANS(G1003))*SIN(RADIANS(E997))+COS(RADIANS(G1003))*COS(RADIANS(E997))*COS(RADIANS(AP987))))</f>
        <v>0</v>
      </c>
      <c r="AQ1003" s="3">
        <f>IF(DEGREES(ACOS(SIN(RADIANS(G1003))*SIN(RADIANS(E997))+COS(RADIANS(G1003))*COS(RADIANS(E997))*COS(RADIANS(AQ987))))&gt;90,0,$F$4*$F$5/E996^2*(SIN(RADIANS(G1003))*SIN(RADIANS(E997))+COS(RADIANS(G1003))*COS(RADIANS(E997))*COS(RADIANS(AQ987))))</f>
        <v>0</v>
      </c>
      <c r="AR1003" s="3">
        <f>IF(DEGREES(ACOS(SIN(RADIANS(G1003))*SIN(RADIANS(E997))+COS(RADIANS(G1003))*COS(RADIANS(E997))*COS(RADIANS(AR987))))&gt;90,0,$F$4*$F$5/E996^2*(SIN(RADIANS(G1003))*SIN(RADIANS(E997))+COS(RADIANS(G1003))*COS(RADIANS(E997))*COS(RADIANS(AR987))))</f>
        <v>0</v>
      </c>
    </row>
    <row r="1004" spans="2:44" ht="15.75" customHeight="1" x14ac:dyDescent="0.2">
      <c r="G1004" s="3">
        <v>-60</v>
      </c>
      <c r="I1004" s="3">
        <f>IF(DEGREES(ACOS(SIN(RADIANS(G1004))*SIN(RADIANS(E997))+COS(RADIANS(G1004))*COS(RADIANS(E997))*COS(RADIANS(I987))))&gt;90,0,$F$4*$F$5/E996^2*(SIN(RADIANS(G1004))*SIN(RADIANS(E997))+COS(RADIANS(G1004))*COS(RADIANS(E997))*COS(RADIANS(I987))))</f>
        <v>0</v>
      </c>
      <c r="J1004" s="3">
        <f>IF(DEGREES(ACOS(SIN(RADIANS(G1004))*SIN(RADIANS(E997))+COS(RADIANS(G1004))*COS(RADIANS(E997))*COS(RADIANS(J987))))&gt;90,0,$F$4*$F$5/E996^2*(SIN(RADIANS(G1004))*SIN(RADIANS(E997))+COS(RADIANS(G1004))*COS(RADIANS(E997))*COS(RADIANS(J987))))</f>
        <v>0</v>
      </c>
      <c r="K1004" s="3">
        <f>IF(DEGREES(ACOS(SIN(RADIANS(G1004))*SIN(RADIANS(E997))+COS(RADIANS(G1004))*COS(RADIANS(E997))*COS(RADIANS(K987))))&gt;90,0,$F$4*$F$5/E996^2*(SIN(RADIANS(G1004))*SIN(RADIANS(E997))+COS(RADIANS(G1004))*COS(RADIANS(E997))*COS(RADIANS(K987))))</f>
        <v>0</v>
      </c>
      <c r="L1004" s="3">
        <f>IF(DEGREES(ACOS(SIN(RADIANS(G1004))*SIN(RADIANS(E997))+COS(RADIANS(G1004))*COS(RADIANS(E997))*COS(RADIANS(L987))))&gt;90,0,$F$4*$F$5/E996^2*(SIN(RADIANS(G1004))*SIN(RADIANS(E997))+COS(RADIANS(G1004))*COS(RADIANS(E997))*COS(RADIANS(L987))))</f>
        <v>0</v>
      </c>
      <c r="M1004" s="3">
        <f>IF(DEGREES(ACOS(SIN(RADIANS(G1004))*SIN(RADIANS(E997))+COS(RADIANS(G1004))*COS(RADIANS(E997))*COS(RADIANS(M987))))&gt;90,0,$F$4*$F$5/E996^2*(SIN(RADIANS(G1004))*SIN(RADIANS(E997))+COS(RADIANS(G1004))*COS(RADIANS(E997))*COS(RADIANS(M987))))</f>
        <v>0</v>
      </c>
      <c r="N1004" s="3">
        <f>IF(DEGREES(ACOS(SIN(RADIANS(G1004))*SIN(RADIANS(E997))+COS(RADIANS(G1004))*COS(RADIANS(E997))*COS(RADIANS(N987))))&gt;90,0,$F$4*$F$5/E996^2*(SIN(RADIANS(G1004))*SIN(RADIANS(E997))+COS(RADIANS(G1004))*COS(RADIANS(E997))*COS(RADIANS(N987))))</f>
        <v>0</v>
      </c>
      <c r="O1004" s="3">
        <f>IF(DEGREES(ACOS(SIN(RADIANS(G1004))*SIN(RADIANS(E997))+COS(RADIANS(G1004))*COS(RADIANS(E997))*COS(RADIANS(O987))))&gt;90,0,$F$4*$F$5/E996^2*(SIN(RADIANS(G1004))*SIN(RADIANS(E997))+COS(RADIANS(G1004))*COS(RADIANS(E997))*COS(RADIANS(O987))))</f>
        <v>0</v>
      </c>
      <c r="P1004" s="3">
        <f>IF(DEGREES(ACOS(SIN(RADIANS(G1004))*SIN(RADIANS(E997))+COS(RADIANS(G1004))*COS(RADIANS(E997))*COS(RADIANS(P987))))&gt;90,0,$F$4*$F$5/E996^2*(SIN(RADIANS(G1004))*SIN(RADIANS(E997))+COS(RADIANS(G1004))*COS(RADIANS(E997))*COS(RADIANS(P987))))</f>
        <v>0</v>
      </c>
      <c r="Q1004" s="3">
        <f>IF(DEGREES(ACOS(SIN(RADIANS(G1004))*SIN(RADIANS(E997))+COS(RADIANS(G1004))*COS(RADIANS(E997))*COS(RADIANS(Q987))))&gt;90,0,$F$4*$F$5/E996^2*(SIN(RADIANS(G1004))*SIN(RADIANS(E997))+COS(RADIANS(G1004))*COS(RADIANS(E997))*COS(RADIANS(Q987))))</f>
        <v>0</v>
      </c>
      <c r="R1004" s="3" t="e">
        <f>IF(DEGREES(ACOS(SIN(RADIANS(G1004))*SIN(RADIANS(E997))+COS(RADIANS(G1004))*COS(RADIANS(E997))*COS(RADIANS(R987))))&gt;90,0,$F$4*$F$5/E996^2*(SIN(RADIANS(G1004))*SIN(RADIANS(E997))+COS(RADIANS(G1004))*COS(RADIANS(E997))*COS(RADIANS(R987))))</f>
        <v>#DIV/0!</v>
      </c>
      <c r="S1004" s="3" t="e">
        <f>IF(DEGREES(ACOS(SIN(RADIANS(G1004))*SIN(RADIANS(E997))+COS(RADIANS(G1004))*COS(RADIANS(E997))*COS(RADIANS(S987))))&gt;90,0,$F$4*$F$5/E996^2*(SIN(RADIANS(G1004))*SIN(RADIANS(E997))+COS(RADIANS(G1004))*COS(RADIANS(E997))*COS(RADIANS(S987))))</f>
        <v>#DIV/0!</v>
      </c>
      <c r="T1004" s="3" t="e">
        <f>IF(DEGREES(ACOS(SIN(RADIANS(G1004))*SIN(RADIANS(E997))+COS(RADIANS(G1004))*COS(RADIANS(E997))*COS(RADIANS(T987))))&gt;90,0,$F$4*$F$5/E996^2*(SIN(RADIANS(G1004))*SIN(RADIANS(E997))+COS(RADIANS(G1004))*COS(RADIANS(E997))*COS(RADIANS(T987))))</f>
        <v>#DIV/0!</v>
      </c>
      <c r="U1004" s="3" t="e">
        <f>IF(DEGREES(ACOS(SIN(RADIANS(G1004))*SIN(RADIANS(E997))+COS(RADIANS(G1004))*COS(RADIANS(E997))*COS(RADIANS(U987))))&gt;90,0,$F$4*$F$5/E996^2*(SIN(RADIANS(G1004))*SIN(RADIANS(E997))+COS(RADIANS(G1004))*COS(RADIANS(E997))*COS(RADIANS(U987))))</f>
        <v>#DIV/0!</v>
      </c>
      <c r="V1004" s="3" t="e">
        <f>IF(DEGREES(ACOS(SIN(RADIANS(G1004))*SIN(RADIANS(E997))+COS(RADIANS(G1004))*COS(RADIANS(E997))*COS(RADIANS(V987))))&gt;90,0,$F$4*$F$5/E996^2*(SIN(RADIANS(G1004))*SIN(RADIANS(E997))+COS(RADIANS(G1004))*COS(RADIANS(E997))*COS(RADIANS(V987))))</f>
        <v>#DIV/0!</v>
      </c>
      <c r="W1004" s="3" t="e">
        <f>IF(DEGREES(ACOS(SIN(RADIANS(G1004))*SIN(RADIANS(E997))+COS(RADIANS(G1004))*COS(RADIANS(E997))*COS(RADIANS(W987))))&gt;90,0,$F$4*$F$5/E996^2*(SIN(RADIANS(G1004))*SIN(RADIANS(E997))+COS(RADIANS(G1004))*COS(RADIANS(E997))*COS(RADIANS(W987))))</f>
        <v>#DIV/0!</v>
      </c>
      <c r="X1004" s="3" t="e">
        <f>IF(DEGREES(ACOS(SIN(RADIANS(G1004))*SIN(RADIANS(E997))+COS(RADIANS(G1004))*COS(RADIANS(E997))*COS(RADIANS(X987))))&gt;90,0,$F$4*$F$5/E996^2*(SIN(RADIANS(G1004))*SIN(RADIANS(E997))+COS(RADIANS(G1004))*COS(RADIANS(E997))*COS(RADIANS(X987))))</f>
        <v>#DIV/0!</v>
      </c>
      <c r="Y1004" s="3" t="e">
        <f>IF(DEGREES(ACOS(SIN(RADIANS(G1004))*SIN(RADIANS(E997))+COS(RADIANS(G1004))*COS(RADIANS(E997))*COS(RADIANS(Y987))))&gt;90,0,$F$4*$F$5/E996^2*(SIN(RADIANS(G1004))*SIN(RADIANS(E997))+COS(RADIANS(G1004))*COS(RADIANS(E997))*COS(RADIANS(Y987))))</f>
        <v>#DIV/0!</v>
      </c>
      <c r="Z1004" s="3" t="e">
        <f>IF(DEGREES(ACOS(SIN(RADIANS(G1004))*SIN(RADIANS(E997))+COS(RADIANS(G1004))*COS(RADIANS(E997))*COS(RADIANS(Z987))))&gt;90,0,$F$4*$F$5/E996^2*(SIN(RADIANS(G1004))*SIN(RADIANS(E997))+COS(RADIANS(G1004))*COS(RADIANS(E997))*COS(RADIANS(Z987))))</f>
        <v>#DIV/0!</v>
      </c>
      <c r="AA1004" s="3" t="e">
        <f>IF(DEGREES(ACOS(SIN(RADIANS(G1004))*SIN(RADIANS(E997))+COS(RADIANS(G1004))*COS(RADIANS(E997))*COS(RADIANS(AA987))))&gt;90,0,$F$4*$F$5/E996^2*(SIN(RADIANS(G1004))*SIN(RADIANS(E997))+COS(RADIANS(G1004))*COS(RADIANS(E997))*COS(RADIANS(AA987))))</f>
        <v>#DIV/0!</v>
      </c>
      <c r="AB1004" s="3" t="e">
        <f>IF(DEGREES(ACOS(SIN(RADIANS(G1004))*SIN(RADIANS(E997))+COS(RADIANS(G1004))*COS(RADIANS(E997))*COS(RADIANS(AB987))))&gt;90,0,$F$4*$F$5/E996^2*(SIN(RADIANS(G1004))*SIN(RADIANS(E997))+COS(RADIANS(G1004))*COS(RADIANS(E997))*COS(RADIANS(AB987))))</f>
        <v>#DIV/0!</v>
      </c>
      <c r="AC1004" s="3" t="e">
        <f>IF(DEGREES(ACOS(SIN(RADIANS(G1004))*SIN(RADIANS(E997))+COS(RADIANS(G1004))*COS(RADIANS(E997))*COS(RADIANS(AC987))))&gt;90,0,$F$4*$F$5/E996^2*(SIN(RADIANS(G1004))*SIN(RADIANS(E997))+COS(RADIANS(G1004))*COS(RADIANS(E997))*COS(RADIANS(AC987))))</f>
        <v>#DIV/0!</v>
      </c>
      <c r="AD1004" s="3" t="e">
        <f>IF(DEGREES(ACOS(SIN(RADIANS(G1004))*SIN(RADIANS(E997))+COS(RADIANS(G1004))*COS(RADIANS(E997))*COS(RADIANS(AD987))))&gt;90,0,$F$4*$F$5/E996^2*(SIN(RADIANS(G1004))*SIN(RADIANS(E997))+COS(RADIANS(G1004))*COS(RADIANS(E997))*COS(RADIANS(AD987))))</f>
        <v>#DIV/0!</v>
      </c>
      <c r="AE1004" s="3" t="e">
        <f>IF(DEGREES(ACOS(SIN(RADIANS(G1004))*SIN(RADIANS(E997))+COS(RADIANS(G1004))*COS(RADIANS(E997))*COS(RADIANS(AE987))))&gt;90,0,$F$4*$F$5/E996^2*(SIN(RADIANS(G1004))*SIN(RADIANS(E997))+COS(RADIANS(G1004))*COS(RADIANS(E997))*COS(RADIANS(AE987))))</f>
        <v>#DIV/0!</v>
      </c>
      <c r="AF1004" s="3" t="e">
        <f>IF(DEGREES(ACOS(SIN(RADIANS(G1004))*SIN(RADIANS(E997))+COS(RADIANS(G1004))*COS(RADIANS(E997))*COS(RADIANS(AF987))))&gt;90,0,$F$4*$F$5/E996^2*(SIN(RADIANS(G1004))*SIN(RADIANS(E997))+COS(RADIANS(G1004))*COS(RADIANS(E997))*COS(RADIANS(AF987))))</f>
        <v>#DIV/0!</v>
      </c>
      <c r="AG1004" s="3" t="e">
        <f>IF(DEGREES(ACOS(SIN(RADIANS(G1004))*SIN(RADIANS(E997))+COS(RADIANS(G1004))*COS(RADIANS(E997))*COS(RADIANS(AG987))))&gt;90,0,$F$4*$F$5/E996^2*(SIN(RADIANS(G1004))*SIN(RADIANS(E997))+COS(RADIANS(G1004))*COS(RADIANS(E997))*COS(RADIANS(AG987))))</f>
        <v>#DIV/0!</v>
      </c>
      <c r="AH1004" s="3" t="e">
        <f>IF(DEGREES(ACOS(SIN(RADIANS(G1004))*SIN(RADIANS(E997))+COS(RADIANS(G1004))*COS(RADIANS(E997))*COS(RADIANS(AH987))))&gt;90,0,$F$4*$F$5/E996^2*(SIN(RADIANS(G1004))*SIN(RADIANS(E997))+COS(RADIANS(G1004))*COS(RADIANS(E997))*COS(RADIANS(AH987))))</f>
        <v>#DIV/0!</v>
      </c>
      <c r="AI1004" s="3" t="e">
        <f>IF(DEGREES(ACOS(SIN(RADIANS(G1004))*SIN(RADIANS(E997))+COS(RADIANS(G1004))*COS(RADIANS(E997))*COS(RADIANS(AI987))))&gt;90,0,$F$4*$F$5/E996^2*(SIN(RADIANS(G1004))*SIN(RADIANS(E997))+COS(RADIANS(G1004))*COS(RADIANS(E997))*COS(RADIANS(AI987))))</f>
        <v>#DIV/0!</v>
      </c>
      <c r="AJ1004" s="3" t="e">
        <f>IF(DEGREES(ACOS(SIN(RADIANS(G1004))*SIN(RADIANS(E997))+COS(RADIANS(G1004))*COS(RADIANS(E997))*COS(RADIANS(AJ987))))&gt;90,0,$F$4*$F$5/E996^2*(SIN(RADIANS(G1004))*SIN(RADIANS(E997))+COS(RADIANS(G1004))*COS(RADIANS(E997))*COS(RADIANS(AJ987))))</f>
        <v>#DIV/0!</v>
      </c>
      <c r="AK1004" s="3">
        <f>IF(DEGREES(ACOS(SIN(RADIANS(G1004))*SIN(RADIANS(E997))+COS(RADIANS(G1004))*COS(RADIANS(E997))*COS(RADIANS(AK987))))&gt;90,0,$F$4*$F$5/E996^2*(SIN(RADIANS(G1004))*SIN(RADIANS(E997))+COS(RADIANS(G1004))*COS(RADIANS(E997))*COS(RADIANS(AK987))))</f>
        <v>0</v>
      </c>
      <c r="AL1004" s="3">
        <f>IF(DEGREES(ACOS(SIN(RADIANS(G1004))*SIN(RADIANS(E997))+COS(RADIANS(G1004))*COS(RADIANS(E997))*COS(RADIANS(AL987))))&gt;90,0,$F$4*$F$5/E996^2*(SIN(RADIANS(G1004))*SIN(RADIANS(E997))+COS(RADIANS(G1004))*COS(RADIANS(E997))*COS(RADIANS(AL987))))</f>
        <v>0</v>
      </c>
      <c r="AM1004" s="3">
        <f>IF(DEGREES(ACOS(SIN(RADIANS(G1004))*SIN(RADIANS(E997))+COS(RADIANS(G1004))*COS(RADIANS(E997))*COS(RADIANS(AM987))))&gt;90,0,$F$4*$F$5/E996^2*(SIN(RADIANS(G1004))*SIN(RADIANS(E997))+COS(RADIANS(G1004))*COS(RADIANS(E997))*COS(RADIANS(AM987))))</f>
        <v>0</v>
      </c>
      <c r="AN1004" s="3">
        <f>IF(DEGREES(ACOS(SIN(RADIANS(G1004))*SIN(RADIANS(E997))+COS(RADIANS(G1004))*COS(RADIANS(E997))*COS(RADIANS(AN987))))&gt;90,0,$F$4*$F$5/E996^2*(SIN(RADIANS(G1004))*SIN(RADIANS(E997))+COS(RADIANS(G1004))*COS(RADIANS(E997))*COS(RADIANS(AN987))))</f>
        <v>0</v>
      </c>
      <c r="AO1004" s="3">
        <f>IF(DEGREES(ACOS(SIN(RADIANS(G1004))*SIN(RADIANS(E997))+COS(RADIANS(G1004))*COS(RADIANS(E997))*COS(RADIANS(AO987))))&gt;90,0,$F$4*$F$5/E996^2*(SIN(RADIANS(G1004))*SIN(RADIANS(E997))+COS(RADIANS(G1004))*COS(RADIANS(E997))*COS(RADIANS(AO987))))</f>
        <v>0</v>
      </c>
      <c r="AP1004" s="3">
        <f>IF(DEGREES(ACOS(SIN(RADIANS(G1004))*SIN(RADIANS(E997))+COS(RADIANS(G1004))*COS(RADIANS(E997))*COS(RADIANS(AP987))))&gt;90,0,$F$4*$F$5/E996^2*(SIN(RADIANS(G1004))*SIN(RADIANS(E997))+COS(RADIANS(G1004))*COS(RADIANS(E997))*COS(RADIANS(AP987))))</f>
        <v>0</v>
      </c>
      <c r="AQ1004" s="3">
        <f>IF(DEGREES(ACOS(SIN(RADIANS(G1004))*SIN(RADIANS(E997))+COS(RADIANS(G1004))*COS(RADIANS(E997))*COS(RADIANS(AQ987))))&gt;90,0,$F$4*$F$5/E996^2*(SIN(RADIANS(G1004))*SIN(RADIANS(E997))+COS(RADIANS(G1004))*COS(RADIANS(E997))*COS(RADIANS(AQ987))))</f>
        <v>0</v>
      </c>
      <c r="AR1004" s="3">
        <f>IF(DEGREES(ACOS(SIN(RADIANS(G1004))*SIN(RADIANS(E997))+COS(RADIANS(G1004))*COS(RADIANS(E997))*COS(RADIANS(AR987))))&gt;90,0,$F$4*$F$5/E996^2*(SIN(RADIANS(G1004))*SIN(RADIANS(E997))+COS(RADIANS(G1004))*COS(RADIANS(E997))*COS(RADIANS(AR987))))</f>
        <v>0</v>
      </c>
    </row>
    <row r="1005" spans="2:44" ht="15.75" customHeight="1" x14ac:dyDescent="0.2">
      <c r="G1005" s="3">
        <v>-70</v>
      </c>
      <c r="I1005" s="3">
        <f>IF(DEGREES(ACOS(SIN(RADIANS(G1005))*SIN(RADIANS(E997))+COS(RADIANS(G1005))*COS(RADIANS(E997))*COS(RADIANS(I987))))&gt;90,0,$F$4*$F$5/E996^2*(SIN(RADIANS(G1005))*SIN(RADIANS(E997))+COS(RADIANS(G1005))*COS(RADIANS(E997))*COS(RADIANS(I987))))</f>
        <v>0</v>
      </c>
      <c r="J1005" s="3">
        <f>IF(DEGREES(ACOS(SIN(RADIANS(G1005))*SIN(RADIANS(E997))+COS(RADIANS(G1005))*COS(RADIANS(E997))*COS(RADIANS(J987))))&gt;90,0,$F$4*$F$5/E996^2*(SIN(RADIANS(G1005))*SIN(RADIANS(E997))+COS(RADIANS(G1005))*COS(RADIANS(E997))*COS(RADIANS(J987))))</f>
        <v>0</v>
      </c>
      <c r="K1005" s="3">
        <f>IF(DEGREES(ACOS(SIN(RADIANS(G1005))*SIN(RADIANS(E997))+COS(RADIANS(G1005))*COS(RADIANS(E997))*COS(RADIANS(K987))))&gt;90,0,$F$4*$F$5/E996^2*(SIN(RADIANS(G1005))*SIN(RADIANS(E997))+COS(RADIANS(G1005))*COS(RADIANS(E997))*COS(RADIANS(K987))))</f>
        <v>0</v>
      </c>
      <c r="L1005" s="3">
        <f>IF(DEGREES(ACOS(SIN(RADIANS(G1005))*SIN(RADIANS(E997))+COS(RADIANS(G1005))*COS(RADIANS(E997))*COS(RADIANS(L987))))&gt;90,0,$F$4*$F$5/E996^2*(SIN(RADIANS(G1005))*SIN(RADIANS(E997))+COS(RADIANS(G1005))*COS(RADIANS(E997))*COS(RADIANS(L987))))</f>
        <v>0</v>
      </c>
      <c r="M1005" s="3">
        <f>IF(DEGREES(ACOS(SIN(RADIANS(G1005))*SIN(RADIANS(E997))+COS(RADIANS(G1005))*COS(RADIANS(E997))*COS(RADIANS(M987))))&gt;90,0,$F$4*$F$5/E996^2*(SIN(RADIANS(G1005))*SIN(RADIANS(E997))+COS(RADIANS(G1005))*COS(RADIANS(E997))*COS(RADIANS(M987))))</f>
        <v>0</v>
      </c>
      <c r="N1005" s="3">
        <f>IF(DEGREES(ACOS(SIN(RADIANS(G1005))*SIN(RADIANS(E997))+COS(RADIANS(G1005))*COS(RADIANS(E997))*COS(RADIANS(N987))))&gt;90,0,$F$4*$F$5/E996^2*(SIN(RADIANS(G1005))*SIN(RADIANS(E997))+COS(RADIANS(G1005))*COS(RADIANS(E997))*COS(RADIANS(N987))))</f>
        <v>0</v>
      </c>
      <c r="O1005" s="3">
        <f>IF(DEGREES(ACOS(SIN(RADIANS(G1005))*SIN(RADIANS(E997))+COS(RADIANS(G1005))*COS(RADIANS(E997))*COS(RADIANS(O987))))&gt;90,0,$F$4*$F$5/E996^2*(SIN(RADIANS(G1005))*SIN(RADIANS(E997))+COS(RADIANS(G1005))*COS(RADIANS(E997))*COS(RADIANS(O987))))</f>
        <v>0</v>
      </c>
      <c r="P1005" s="3">
        <f>IF(DEGREES(ACOS(SIN(RADIANS(G1005))*SIN(RADIANS(E997))+COS(RADIANS(G1005))*COS(RADIANS(E997))*COS(RADIANS(P987))))&gt;90,0,$F$4*$F$5/E996^2*(SIN(RADIANS(G1005))*SIN(RADIANS(E997))+COS(RADIANS(G1005))*COS(RADIANS(E997))*COS(RADIANS(P987))))</f>
        <v>0</v>
      </c>
      <c r="Q1005" s="3">
        <f>IF(DEGREES(ACOS(SIN(RADIANS(G1005))*SIN(RADIANS(E997))+COS(RADIANS(G1005))*COS(RADIANS(E997))*COS(RADIANS(Q987))))&gt;90,0,$F$4*$F$5/E996^2*(SIN(RADIANS(G1005))*SIN(RADIANS(E997))+COS(RADIANS(G1005))*COS(RADIANS(E997))*COS(RADIANS(Q987))))</f>
        <v>0</v>
      </c>
      <c r="R1005" s="3" t="e">
        <f>IF(DEGREES(ACOS(SIN(RADIANS(G1005))*SIN(RADIANS(E997))+COS(RADIANS(G1005))*COS(RADIANS(E997))*COS(RADIANS(R987))))&gt;90,0,$F$4*$F$5/E996^2*(SIN(RADIANS(G1005))*SIN(RADIANS(E997))+COS(RADIANS(G1005))*COS(RADIANS(E997))*COS(RADIANS(R987))))</f>
        <v>#DIV/0!</v>
      </c>
      <c r="S1005" s="3" t="e">
        <f>IF(DEGREES(ACOS(SIN(RADIANS(G1005))*SIN(RADIANS(E997))+COS(RADIANS(G1005))*COS(RADIANS(E997))*COS(RADIANS(S987))))&gt;90,0,$F$4*$F$5/E996^2*(SIN(RADIANS(G1005))*SIN(RADIANS(E997))+COS(RADIANS(G1005))*COS(RADIANS(E997))*COS(RADIANS(S987))))</f>
        <v>#DIV/0!</v>
      </c>
      <c r="T1005" s="3" t="e">
        <f>IF(DEGREES(ACOS(SIN(RADIANS(G1005))*SIN(RADIANS(E997))+COS(RADIANS(G1005))*COS(RADIANS(E997))*COS(RADIANS(T987))))&gt;90,0,$F$4*$F$5/E996^2*(SIN(RADIANS(G1005))*SIN(RADIANS(E997))+COS(RADIANS(G1005))*COS(RADIANS(E997))*COS(RADIANS(T987))))</f>
        <v>#DIV/0!</v>
      </c>
      <c r="U1005" s="3" t="e">
        <f>IF(DEGREES(ACOS(SIN(RADIANS(G1005))*SIN(RADIANS(E997))+COS(RADIANS(G1005))*COS(RADIANS(E997))*COS(RADIANS(U987))))&gt;90,0,$F$4*$F$5/E996^2*(SIN(RADIANS(G1005))*SIN(RADIANS(E997))+COS(RADIANS(G1005))*COS(RADIANS(E997))*COS(RADIANS(U987))))</f>
        <v>#DIV/0!</v>
      </c>
      <c r="V1005" s="3" t="e">
        <f>IF(DEGREES(ACOS(SIN(RADIANS(G1005))*SIN(RADIANS(E997))+COS(RADIANS(G1005))*COS(RADIANS(E997))*COS(RADIANS(V987))))&gt;90,0,$F$4*$F$5/E996^2*(SIN(RADIANS(G1005))*SIN(RADIANS(E997))+COS(RADIANS(G1005))*COS(RADIANS(E997))*COS(RADIANS(V987))))</f>
        <v>#DIV/0!</v>
      </c>
      <c r="W1005" s="3" t="e">
        <f>IF(DEGREES(ACOS(SIN(RADIANS(G1005))*SIN(RADIANS(E997))+COS(RADIANS(G1005))*COS(RADIANS(E997))*COS(RADIANS(W987))))&gt;90,0,$F$4*$F$5/E996^2*(SIN(RADIANS(G1005))*SIN(RADIANS(E997))+COS(RADIANS(G1005))*COS(RADIANS(E997))*COS(RADIANS(W987))))</f>
        <v>#DIV/0!</v>
      </c>
      <c r="X1005" s="3" t="e">
        <f>IF(DEGREES(ACOS(SIN(RADIANS(G1005))*SIN(RADIANS(E997))+COS(RADIANS(G1005))*COS(RADIANS(E997))*COS(RADIANS(X987))))&gt;90,0,$F$4*$F$5/E996^2*(SIN(RADIANS(G1005))*SIN(RADIANS(E997))+COS(RADIANS(G1005))*COS(RADIANS(E997))*COS(RADIANS(X987))))</f>
        <v>#DIV/0!</v>
      </c>
      <c r="Y1005" s="3" t="e">
        <f>IF(DEGREES(ACOS(SIN(RADIANS(G1005))*SIN(RADIANS(E997))+COS(RADIANS(G1005))*COS(RADIANS(E997))*COS(RADIANS(Y987))))&gt;90,0,$F$4*$F$5/E996^2*(SIN(RADIANS(G1005))*SIN(RADIANS(E997))+COS(RADIANS(G1005))*COS(RADIANS(E997))*COS(RADIANS(Y987))))</f>
        <v>#DIV/0!</v>
      </c>
      <c r="Z1005" s="3" t="e">
        <f>IF(DEGREES(ACOS(SIN(RADIANS(G1005))*SIN(RADIANS(E997))+COS(RADIANS(G1005))*COS(RADIANS(E997))*COS(RADIANS(Z987))))&gt;90,0,$F$4*$F$5/E996^2*(SIN(RADIANS(G1005))*SIN(RADIANS(E997))+COS(RADIANS(G1005))*COS(RADIANS(E997))*COS(RADIANS(Z987))))</f>
        <v>#DIV/0!</v>
      </c>
      <c r="AA1005" s="3" t="e">
        <f>IF(DEGREES(ACOS(SIN(RADIANS(G1005))*SIN(RADIANS(E997))+COS(RADIANS(G1005))*COS(RADIANS(E997))*COS(RADIANS(AA987))))&gt;90,0,$F$4*$F$5/E996^2*(SIN(RADIANS(G1005))*SIN(RADIANS(E997))+COS(RADIANS(G1005))*COS(RADIANS(E997))*COS(RADIANS(AA987))))</f>
        <v>#DIV/0!</v>
      </c>
      <c r="AB1005" s="3" t="e">
        <f>IF(DEGREES(ACOS(SIN(RADIANS(G1005))*SIN(RADIANS(E997))+COS(RADIANS(G1005))*COS(RADIANS(E997))*COS(RADIANS(AB987))))&gt;90,0,$F$4*$F$5/E996^2*(SIN(RADIANS(G1005))*SIN(RADIANS(E997))+COS(RADIANS(G1005))*COS(RADIANS(E997))*COS(RADIANS(AB987))))</f>
        <v>#DIV/0!</v>
      </c>
      <c r="AC1005" s="3" t="e">
        <f>IF(DEGREES(ACOS(SIN(RADIANS(G1005))*SIN(RADIANS(E997))+COS(RADIANS(G1005))*COS(RADIANS(E997))*COS(RADIANS(AC987))))&gt;90,0,$F$4*$F$5/E996^2*(SIN(RADIANS(G1005))*SIN(RADIANS(E997))+COS(RADIANS(G1005))*COS(RADIANS(E997))*COS(RADIANS(AC987))))</f>
        <v>#DIV/0!</v>
      </c>
      <c r="AD1005" s="3" t="e">
        <f>IF(DEGREES(ACOS(SIN(RADIANS(G1005))*SIN(RADIANS(E997))+COS(RADIANS(G1005))*COS(RADIANS(E997))*COS(RADIANS(AD987))))&gt;90,0,$F$4*$F$5/E996^2*(SIN(RADIANS(G1005))*SIN(RADIANS(E997))+COS(RADIANS(G1005))*COS(RADIANS(E997))*COS(RADIANS(AD987))))</f>
        <v>#DIV/0!</v>
      </c>
      <c r="AE1005" s="3" t="e">
        <f>IF(DEGREES(ACOS(SIN(RADIANS(G1005))*SIN(RADIANS(E997))+COS(RADIANS(G1005))*COS(RADIANS(E997))*COS(RADIANS(AE987))))&gt;90,0,$F$4*$F$5/E996^2*(SIN(RADIANS(G1005))*SIN(RADIANS(E997))+COS(RADIANS(G1005))*COS(RADIANS(E997))*COS(RADIANS(AE987))))</f>
        <v>#DIV/0!</v>
      </c>
      <c r="AF1005" s="3" t="e">
        <f>IF(DEGREES(ACOS(SIN(RADIANS(G1005))*SIN(RADIANS(E997))+COS(RADIANS(G1005))*COS(RADIANS(E997))*COS(RADIANS(AF987))))&gt;90,0,$F$4*$F$5/E996^2*(SIN(RADIANS(G1005))*SIN(RADIANS(E997))+COS(RADIANS(G1005))*COS(RADIANS(E997))*COS(RADIANS(AF987))))</f>
        <v>#DIV/0!</v>
      </c>
      <c r="AG1005" s="3" t="e">
        <f>IF(DEGREES(ACOS(SIN(RADIANS(G1005))*SIN(RADIANS(E997))+COS(RADIANS(G1005))*COS(RADIANS(E997))*COS(RADIANS(AG987))))&gt;90,0,$F$4*$F$5/E996^2*(SIN(RADIANS(G1005))*SIN(RADIANS(E997))+COS(RADIANS(G1005))*COS(RADIANS(E997))*COS(RADIANS(AG987))))</f>
        <v>#DIV/0!</v>
      </c>
      <c r="AH1005" s="3" t="e">
        <f>IF(DEGREES(ACOS(SIN(RADIANS(G1005))*SIN(RADIANS(E997))+COS(RADIANS(G1005))*COS(RADIANS(E997))*COS(RADIANS(AH987))))&gt;90,0,$F$4*$F$5/E996^2*(SIN(RADIANS(G1005))*SIN(RADIANS(E997))+COS(RADIANS(G1005))*COS(RADIANS(E997))*COS(RADIANS(AH987))))</f>
        <v>#DIV/0!</v>
      </c>
      <c r="AI1005" s="3" t="e">
        <f>IF(DEGREES(ACOS(SIN(RADIANS(G1005))*SIN(RADIANS(E997))+COS(RADIANS(G1005))*COS(RADIANS(E997))*COS(RADIANS(AI987))))&gt;90,0,$F$4*$F$5/E996^2*(SIN(RADIANS(G1005))*SIN(RADIANS(E997))+COS(RADIANS(G1005))*COS(RADIANS(E997))*COS(RADIANS(AI987))))</f>
        <v>#DIV/0!</v>
      </c>
      <c r="AJ1005" s="3" t="e">
        <f>IF(DEGREES(ACOS(SIN(RADIANS(G1005))*SIN(RADIANS(E997))+COS(RADIANS(G1005))*COS(RADIANS(E997))*COS(RADIANS(AJ987))))&gt;90,0,$F$4*$F$5/E996^2*(SIN(RADIANS(G1005))*SIN(RADIANS(E997))+COS(RADIANS(G1005))*COS(RADIANS(E997))*COS(RADIANS(AJ987))))</f>
        <v>#DIV/0!</v>
      </c>
      <c r="AK1005" s="3">
        <f>IF(DEGREES(ACOS(SIN(RADIANS(G1005))*SIN(RADIANS(E997))+COS(RADIANS(G1005))*COS(RADIANS(E997))*COS(RADIANS(AK987))))&gt;90,0,$F$4*$F$5/E996^2*(SIN(RADIANS(G1005))*SIN(RADIANS(E997))+COS(RADIANS(G1005))*COS(RADIANS(E997))*COS(RADIANS(AK987))))</f>
        <v>0</v>
      </c>
      <c r="AL1005" s="3">
        <f>IF(DEGREES(ACOS(SIN(RADIANS(G1005))*SIN(RADIANS(E997))+COS(RADIANS(G1005))*COS(RADIANS(E997))*COS(RADIANS(AL987))))&gt;90,0,$F$4*$F$5/E996^2*(SIN(RADIANS(G1005))*SIN(RADIANS(E997))+COS(RADIANS(G1005))*COS(RADIANS(E997))*COS(RADIANS(AL987))))</f>
        <v>0</v>
      </c>
      <c r="AM1005" s="3">
        <f>IF(DEGREES(ACOS(SIN(RADIANS(G1005))*SIN(RADIANS(E997))+COS(RADIANS(G1005))*COS(RADIANS(E997))*COS(RADIANS(AM987))))&gt;90,0,$F$4*$F$5/E996^2*(SIN(RADIANS(G1005))*SIN(RADIANS(E997))+COS(RADIANS(G1005))*COS(RADIANS(E997))*COS(RADIANS(AM987))))</f>
        <v>0</v>
      </c>
      <c r="AN1005" s="3">
        <f>IF(DEGREES(ACOS(SIN(RADIANS(G1005))*SIN(RADIANS(E997))+COS(RADIANS(G1005))*COS(RADIANS(E997))*COS(RADIANS(AN987))))&gt;90,0,$F$4*$F$5/E996^2*(SIN(RADIANS(G1005))*SIN(RADIANS(E997))+COS(RADIANS(G1005))*COS(RADIANS(E997))*COS(RADIANS(AN987))))</f>
        <v>0</v>
      </c>
      <c r="AO1005" s="3">
        <f>IF(DEGREES(ACOS(SIN(RADIANS(G1005))*SIN(RADIANS(E997))+COS(RADIANS(G1005))*COS(RADIANS(E997))*COS(RADIANS(AO987))))&gt;90,0,$F$4*$F$5/E996^2*(SIN(RADIANS(G1005))*SIN(RADIANS(E997))+COS(RADIANS(G1005))*COS(RADIANS(E997))*COS(RADIANS(AO987))))</f>
        <v>0</v>
      </c>
      <c r="AP1005" s="3">
        <f>IF(DEGREES(ACOS(SIN(RADIANS(G1005))*SIN(RADIANS(E997))+COS(RADIANS(G1005))*COS(RADIANS(E997))*COS(RADIANS(AP987))))&gt;90,0,$F$4*$F$5/E996^2*(SIN(RADIANS(G1005))*SIN(RADIANS(E997))+COS(RADIANS(G1005))*COS(RADIANS(E997))*COS(RADIANS(AP987))))</f>
        <v>0</v>
      </c>
      <c r="AQ1005" s="3">
        <f>IF(DEGREES(ACOS(SIN(RADIANS(G1005))*SIN(RADIANS(E997))+COS(RADIANS(G1005))*COS(RADIANS(E997))*COS(RADIANS(AQ987))))&gt;90,0,$F$4*$F$5/E996^2*(SIN(RADIANS(G1005))*SIN(RADIANS(E997))+COS(RADIANS(G1005))*COS(RADIANS(E997))*COS(RADIANS(AQ987))))</f>
        <v>0</v>
      </c>
      <c r="AR1005" s="3">
        <f>IF(DEGREES(ACOS(SIN(RADIANS(G1005))*SIN(RADIANS(E997))+COS(RADIANS(G1005))*COS(RADIANS(E997))*COS(RADIANS(AR987))))&gt;90,0,$F$4*$F$5/E996^2*(SIN(RADIANS(G1005))*SIN(RADIANS(E997))+COS(RADIANS(G1005))*COS(RADIANS(E997))*COS(RADIANS(AR987))))</f>
        <v>0</v>
      </c>
    </row>
    <row r="1006" spans="2:44" ht="15.75" customHeight="1" x14ac:dyDescent="0.2">
      <c r="G1006" s="3">
        <v>-80</v>
      </c>
      <c r="I1006" s="3">
        <f>IF(DEGREES(ACOS(SIN(RADIANS(G1006))*SIN(RADIANS(E997))+COS(RADIANS(G1006))*COS(RADIANS(E997))*COS(RADIANS(I987))))&gt;90,0,$F$4*$F$5/E996^2*(SIN(RADIANS(G1006))*SIN(RADIANS(E997))+COS(RADIANS(G1006))*COS(RADIANS(E997))*COS(RADIANS(I987))))</f>
        <v>0</v>
      </c>
      <c r="J1006" s="3">
        <f>IF(DEGREES(ACOS(SIN(RADIANS(G1006))*SIN(RADIANS(E997))+COS(RADIANS(G1006))*COS(RADIANS(E997))*COS(RADIANS(J987))))&gt;90,0,$F$4*$F$5/E996^2*(SIN(RADIANS(G1006))*SIN(RADIANS(E997))+COS(RADIANS(G1006))*COS(RADIANS(E997))*COS(RADIANS(J987))))</f>
        <v>0</v>
      </c>
      <c r="K1006" s="3">
        <f>IF(DEGREES(ACOS(SIN(RADIANS(G1006))*SIN(RADIANS(E997))+COS(RADIANS(G1006))*COS(RADIANS(E997))*COS(RADIANS(K987))))&gt;90,0,$F$4*$F$5/E996^2*(SIN(RADIANS(G1006))*SIN(RADIANS(E997))+COS(RADIANS(G1006))*COS(RADIANS(E997))*COS(RADIANS(K987))))</f>
        <v>0</v>
      </c>
      <c r="L1006" s="3">
        <f>IF(DEGREES(ACOS(SIN(RADIANS(G1006))*SIN(RADIANS(E997))+COS(RADIANS(G1006))*COS(RADIANS(E997))*COS(RADIANS(L987))))&gt;90,0,$F$4*$F$5/E996^2*(SIN(RADIANS(G1006))*SIN(RADIANS(E997))+COS(RADIANS(G1006))*COS(RADIANS(E997))*COS(RADIANS(L987))))</f>
        <v>0</v>
      </c>
      <c r="M1006" s="3">
        <f>IF(DEGREES(ACOS(SIN(RADIANS(G1006))*SIN(RADIANS(E997))+COS(RADIANS(G1006))*COS(RADIANS(E997))*COS(RADIANS(M987))))&gt;90,0,$F$4*$F$5/E996^2*(SIN(RADIANS(G1006))*SIN(RADIANS(E997))+COS(RADIANS(G1006))*COS(RADIANS(E997))*COS(RADIANS(M987))))</f>
        <v>0</v>
      </c>
      <c r="N1006" s="3">
        <f>IF(DEGREES(ACOS(SIN(RADIANS(G1006))*SIN(RADIANS(E997))+COS(RADIANS(G1006))*COS(RADIANS(E997))*COS(RADIANS(N987))))&gt;90,0,$F$4*$F$5/E996^2*(SIN(RADIANS(G1006))*SIN(RADIANS(E997))+COS(RADIANS(G1006))*COS(RADIANS(E997))*COS(RADIANS(N987))))</f>
        <v>0</v>
      </c>
      <c r="O1006" s="3">
        <f>IF(DEGREES(ACOS(SIN(RADIANS(G1006))*SIN(RADIANS(E997))+COS(RADIANS(G1006))*COS(RADIANS(E997))*COS(RADIANS(O987))))&gt;90,0,$F$4*$F$5/E996^2*(SIN(RADIANS(G1006))*SIN(RADIANS(E997))+COS(RADIANS(G1006))*COS(RADIANS(E997))*COS(RADIANS(O987))))</f>
        <v>0</v>
      </c>
      <c r="P1006" s="3">
        <f>IF(DEGREES(ACOS(SIN(RADIANS(G1006))*SIN(RADIANS(E997))+COS(RADIANS(G1006))*COS(RADIANS(E997))*COS(RADIANS(P987))))&gt;90,0,$F$4*$F$5/E996^2*(SIN(RADIANS(G1006))*SIN(RADIANS(E997))+COS(RADIANS(G1006))*COS(RADIANS(E997))*COS(RADIANS(P987))))</f>
        <v>0</v>
      </c>
      <c r="Q1006" s="3">
        <f>IF(DEGREES(ACOS(SIN(RADIANS(G1006))*SIN(RADIANS(E997))+COS(RADIANS(G1006))*COS(RADIANS(E997))*COS(RADIANS(Q987))))&gt;90,0,$F$4*$F$5/E996^2*(SIN(RADIANS(G1006))*SIN(RADIANS(E997))+COS(RADIANS(G1006))*COS(RADIANS(E997))*COS(RADIANS(Q987))))</f>
        <v>0</v>
      </c>
      <c r="R1006" s="3" t="e">
        <f>IF(DEGREES(ACOS(SIN(RADIANS(G1006))*SIN(RADIANS(E997))+COS(RADIANS(G1006))*COS(RADIANS(E997))*COS(RADIANS(R987))))&gt;90,0,$F$4*$F$5/E996^2*(SIN(RADIANS(G1006))*SIN(RADIANS(E997))+COS(RADIANS(G1006))*COS(RADIANS(E997))*COS(RADIANS(R987))))</f>
        <v>#DIV/0!</v>
      </c>
      <c r="S1006" s="3" t="e">
        <f>IF(DEGREES(ACOS(SIN(RADIANS(G1006))*SIN(RADIANS(E997))+COS(RADIANS(G1006))*COS(RADIANS(E997))*COS(RADIANS(S987))))&gt;90,0,$F$4*$F$5/E996^2*(SIN(RADIANS(G1006))*SIN(RADIANS(E997))+COS(RADIANS(G1006))*COS(RADIANS(E997))*COS(RADIANS(S987))))</f>
        <v>#DIV/0!</v>
      </c>
      <c r="T1006" s="3" t="e">
        <f>IF(DEGREES(ACOS(SIN(RADIANS(G1006))*SIN(RADIANS(E997))+COS(RADIANS(G1006))*COS(RADIANS(E997))*COS(RADIANS(T987))))&gt;90,0,$F$4*$F$5/E996^2*(SIN(RADIANS(G1006))*SIN(RADIANS(E997))+COS(RADIANS(G1006))*COS(RADIANS(E997))*COS(RADIANS(T987))))</f>
        <v>#DIV/0!</v>
      </c>
      <c r="U1006" s="3" t="e">
        <f>IF(DEGREES(ACOS(SIN(RADIANS(G1006))*SIN(RADIANS(E997))+COS(RADIANS(G1006))*COS(RADIANS(E997))*COS(RADIANS(U987))))&gt;90,0,$F$4*$F$5/E996^2*(SIN(RADIANS(G1006))*SIN(RADIANS(E997))+COS(RADIANS(G1006))*COS(RADIANS(E997))*COS(RADIANS(U987))))</f>
        <v>#DIV/0!</v>
      </c>
      <c r="V1006" s="3" t="e">
        <f>IF(DEGREES(ACOS(SIN(RADIANS(G1006))*SIN(RADIANS(E997))+COS(RADIANS(G1006))*COS(RADIANS(E997))*COS(RADIANS(V987))))&gt;90,0,$F$4*$F$5/E996^2*(SIN(RADIANS(G1006))*SIN(RADIANS(E997))+COS(RADIANS(G1006))*COS(RADIANS(E997))*COS(RADIANS(V987))))</f>
        <v>#DIV/0!</v>
      </c>
      <c r="W1006" s="3" t="e">
        <f>IF(DEGREES(ACOS(SIN(RADIANS(G1006))*SIN(RADIANS(E997))+COS(RADIANS(G1006))*COS(RADIANS(E997))*COS(RADIANS(W987))))&gt;90,0,$F$4*$F$5/E996^2*(SIN(RADIANS(G1006))*SIN(RADIANS(E997))+COS(RADIANS(G1006))*COS(RADIANS(E997))*COS(RADIANS(W987))))</f>
        <v>#DIV/0!</v>
      </c>
      <c r="X1006" s="3" t="e">
        <f>IF(DEGREES(ACOS(SIN(RADIANS(G1006))*SIN(RADIANS(E997))+COS(RADIANS(G1006))*COS(RADIANS(E997))*COS(RADIANS(X987))))&gt;90,0,$F$4*$F$5/E996^2*(SIN(RADIANS(G1006))*SIN(RADIANS(E997))+COS(RADIANS(G1006))*COS(RADIANS(E997))*COS(RADIANS(X987))))</f>
        <v>#DIV/0!</v>
      </c>
      <c r="Y1006" s="3" t="e">
        <f>IF(DEGREES(ACOS(SIN(RADIANS(G1006))*SIN(RADIANS(E997))+COS(RADIANS(G1006))*COS(RADIANS(E997))*COS(RADIANS(Y987))))&gt;90,0,$F$4*$F$5/E996^2*(SIN(RADIANS(G1006))*SIN(RADIANS(E997))+COS(RADIANS(G1006))*COS(RADIANS(E997))*COS(RADIANS(Y987))))</f>
        <v>#DIV/0!</v>
      </c>
      <c r="Z1006" s="3" t="e">
        <f>IF(DEGREES(ACOS(SIN(RADIANS(G1006))*SIN(RADIANS(E997))+COS(RADIANS(G1006))*COS(RADIANS(E997))*COS(RADIANS(Z987))))&gt;90,0,$F$4*$F$5/E996^2*(SIN(RADIANS(G1006))*SIN(RADIANS(E997))+COS(RADIANS(G1006))*COS(RADIANS(E997))*COS(RADIANS(Z987))))</f>
        <v>#DIV/0!</v>
      </c>
      <c r="AA1006" s="3" t="e">
        <f>IF(DEGREES(ACOS(SIN(RADIANS(G1006))*SIN(RADIANS(E997))+COS(RADIANS(G1006))*COS(RADIANS(E997))*COS(RADIANS(AA987))))&gt;90,0,$F$4*$F$5/E996^2*(SIN(RADIANS(G1006))*SIN(RADIANS(E997))+COS(RADIANS(G1006))*COS(RADIANS(E997))*COS(RADIANS(AA987))))</f>
        <v>#DIV/0!</v>
      </c>
      <c r="AB1006" s="3" t="e">
        <f>IF(DEGREES(ACOS(SIN(RADIANS(G1006))*SIN(RADIANS(E997))+COS(RADIANS(G1006))*COS(RADIANS(E997))*COS(RADIANS(AB987))))&gt;90,0,$F$4*$F$5/E996^2*(SIN(RADIANS(G1006))*SIN(RADIANS(E997))+COS(RADIANS(G1006))*COS(RADIANS(E997))*COS(RADIANS(AB987))))</f>
        <v>#DIV/0!</v>
      </c>
      <c r="AC1006" s="3" t="e">
        <f>IF(DEGREES(ACOS(SIN(RADIANS(G1006))*SIN(RADIANS(E997))+COS(RADIANS(G1006))*COS(RADIANS(E997))*COS(RADIANS(AC987))))&gt;90,0,$F$4*$F$5/E996^2*(SIN(RADIANS(G1006))*SIN(RADIANS(E997))+COS(RADIANS(G1006))*COS(RADIANS(E997))*COS(RADIANS(AC987))))</f>
        <v>#DIV/0!</v>
      </c>
      <c r="AD1006" s="3" t="e">
        <f>IF(DEGREES(ACOS(SIN(RADIANS(G1006))*SIN(RADIANS(E997))+COS(RADIANS(G1006))*COS(RADIANS(E997))*COS(RADIANS(AD987))))&gt;90,0,$F$4*$F$5/E996^2*(SIN(RADIANS(G1006))*SIN(RADIANS(E997))+COS(RADIANS(G1006))*COS(RADIANS(E997))*COS(RADIANS(AD987))))</f>
        <v>#DIV/0!</v>
      </c>
      <c r="AE1006" s="3" t="e">
        <f>IF(DEGREES(ACOS(SIN(RADIANS(G1006))*SIN(RADIANS(E997))+COS(RADIANS(G1006))*COS(RADIANS(E997))*COS(RADIANS(AE987))))&gt;90,0,$F$4*$F$5/E996^2*(SIN(RADIANS(G1006))*SIN(RADIANS(E997))+COS(RADIANS(G1006))*COS(RADIANS(E997))*COS(RADIANS(AE987))))</f>
        <v>#DIV/0!</v>
      </c>
      <c r="AF1006" s="3" t="e">
        <f>IF(DEGREES(ACOS(SIN(RADIANS(G1006))*SIN(RADIANS(E997))+COS(RADIANS(G1006))*COS(RADIANS(E997))*COS(RADIANS(AF987))))&gt;90,0,$F$4*$F$5/E996^2*(SIN(RADIANS(G1006))*SIN(RADIANS(E997))+COS(RADIANS(G1006))*COS(RADIANS(E997))*COS(RADIANS(AF987))))</f>
        <v>#DIV/0!</v>
      </c>
      <c r="AG1006" s="3" t="e">
        <f>IF(DEGREES(ACOS(SIN(RADIANS(G1006))*SIN(RADIANS(E997))+COS(RADIANS(G1006))*COS(RADIANS(E997))*COS(RADIANS(AG987))))&gt;90,0,$F$4*$F$5/E996^2*(SIN(RADIANS(G1006))*SIN(RADIANS(E997))+COS(RADIANS(G1006))*COS(RADIANS(E997))*COS(RADIANS(AG987))))</f>
        <v>#DIV/0!</v>
      </c>
      <c r="AH1006" s="3" t="e">
        <f>IF(DEGREES(ACOS(SIN(RADIANS(G1006))*SIN(RADIANS(E997))+COS(RADIANS(G1006))*COS(RADIANS(E997))*COS(RADIANS(AH987))))&gt;90,0,$F$4*$F$5/E996^2*(SIN(RADIANS(G1006))*SIN(RADIANS(E997))+COS(RADIANS(G1006))*COS(RADIANS(E997))*COS(RADIANS(AH987))))</f>
        <v>#DIV/0!</v>
      </c>
      <c r="AI1006" s="3" t="e">
        <f>IF(DEGREES(ACOS(SIN(RADIANS(G1006))*SIN(RADIANS(E997))+COS(RADIANS(G1006))*COS(RADIANS(E997))*COS(RADIANS(AI987))))&gt;90,0,$F$4*$F$5/E996^2*(SIN(RADIANS(G1006))*SIN(RADIANS(E997))+COS(RADIANS(G1006))*COS(RADIANS(E997))*COS(RADIANS(AI987))))</f>
        <v>#DIV/0!</v>
      </c>
      <c r="AJ1006" s="3" t="e">
        <f>IF(DEGREES(ACOS(SIN(RADIANS(G1006))*SIN(RADIANS(E997))+COS(RADIANS(G1006))*COS(RADIANS(E997))*COS(RADIANS(AJ987))))&gt;90,0,$F$4*$F$5/E996^2*(SIN(RADIANS(G1006))*SIN(RADIANS(E997))+COS(RADIANS(G1006))*COS(RADIANS(E997))*COS(RADIANS(AJ987))))</f>
        <v>#DIV/0!</v>
      </c>
      <c r="AK1006" s="3">
        <f>IF(DEGREES(ACOS(SIN(RADIANS(G1006))*SIN(RADIANS(E997))+COS(RADIANS(G1006))*COS(RADIANS(E997))*COS(RADIANS(AK987))))&gt;90,0,$F$4*$F$5/E996^2*(SIN(RADIANS(G1006))*SIN(RADIANS(E997))+COS(RADIANS(G1006))*COS(RADIANS(E997))*COS(RADIANS(AK987))))</f>
        <v>0</v>
      </c>
      <c r="AL1006" s="3">
        <f>IF(DEGREES(ACOS(SIN(RADIANS(G1006))*SIN(RADIANS(E997))+COS(RADIANS(G1006))*COS(RADIANS(E997))*COS(RADIANS(AL987))))&gt;90,0,$F$4*$F$5/E996^2*(SIN(RADIANS(G1006))*SIN(RADIANS(E997))+COS(RADIANS(G1006))*COS(RADIANS(E997))*COS(RADIANS(AL987))))</f>
        <v>0</v>
      </c>
      <c r="AM1006" s="3">
        <f>IF(DEGREES(ACOS(SIN(RADIANS(G1006))*SIN(RADIANS(E997))+COS(RADIANS(G1006))*COS(RADIANS(E997))*COS(RADIANS(AM987))))&gt;90,0,$F$4*$F$5/E996^2*(SIN(RADIANS(G1006))*SIN(RADIANS(E997))+COS(RADIANS(G1006))*COS(RADIANS(E997))*COS(RADIANS(AM987))))</f>
        <v>0</v>
      </c>
      <c r="AN1006" s="3">
        <f>IF(DEGREES(ACOS(SIN(RADIANS(G1006))*SIN(RADIANS(E997))+COS(RADIANS(G1006))*COS(RADIANS(E997))*COS(RADIANS(AN987))))&gt;90,0,$F$4*$F$5/E996^2*(SIN(RADIANS(G1006))*SIN(RADIANS(E997))+COS(RADIANS(G1006))*COS(RADIANS(E997))*COS(RADIANS(AN987))))</f>
        <v>0</v>
      </c>
      <c r="AO1006" s="3">
        <f>IF(DEGREES(ACOS(SIN(RADIANS(G1006))*SIN(RADIANS(E997))+COS(RADIANS(G1006))*COS(RADIANS(E997))*COS(RADIANS(AO987))))&gt;90,0,$F$4*$F$5/E996^2*(SIN(RADIANS(G1006))*SIN(RADIANS(E997))+COS(RADIANS(G1006))*COS(RADIANS(E997))*COS(RADIANS(AO987))))</f>
        <v>0</v>
      </c>
      <c r="AP1006" s="3">
        <f>IF(DEGREES(ACOS(SIN(RADIANS(G1006))*SIN(RADIANS(E997))+COS(RADIANS(G1006))*COS(RADIANS(E997))*COS(RADIANS(AP987))))&gt;90,0,$F$4*$F$5/E996^2*(SIN(RADIANS(G1006))*SIN(RADIANS(E997))+COS(RADIANS(G1006))*COS(RADIANS(E997))*COS(RADIANS(AP987))))</f>
        <v>0</v>
      </c>
      <c r="AQ1006" s="3">
        <f>IF(DEGREES(ACOS(SIN(RADIANS(G1006))*SIN(RADIANS(E997))+COS(RADIANS(G1006))*COS(RADIANS(E997))*COS(RADIANS(AQ987))))&gt;90,0,$F$4*$F$5/E996^2*(SIN(RADIANS(G1006))*SIN(RADIANS(E997))+COS(RADIANS(G1006))*COS(RADIANS(E997))*COS(RADIANS(AQ987))))</f>
        <v>0</v>
      </c>
      <c r="AR1006" s="3">
        <f>IF(DEGREES(ACOS(SIN(RADIANS(G1006))*SIN(RADIANS(E997))+COS(RADIANS(G1006))*COS(RADIANS(E997))*COS(RADIANS(AR987))))&gt;90,0,$F$4*$F$5/E996^2*(SIN(RADIANS(G1006))*SIN(RADIANS(E997))+COS(RADIANS(G1006))*COS(RADIANS(E997))*COS(RADIANS(AR987))))</f>
        <v>0</v>
      </c>
    </row>
    <row r="1007" spans="2:44" ht="15.75" customHeight="1" x14ac:dyDescent="0.2">
      <c r="G1007" s="3">
        <v>-90</v>
      </c>
      <c r="I1007" s="3" t="e">
        <f>IF(DEGREES(ACOS(SIN(RADIANS(G1007))*SIN(RADIANS(E997))+COS(RADIANS(G1007))*COS(RADIANS(E997))*COS(RADIANS(I987))))&gt;90,0,$F$4*$F$5/E996^2*(SIN(RADIANS(G1007))*SIN(RADIANS(E997))+COS(RADIANS(G1007))*COS(RADIANS(E997))*COS(RADIANS(I987))))</f>
        <v>#DIV/0!</v>
      </c>
      <c r="J1007" s="3" t="e">
        <f>IF(DEGREES(ACOS(SIN(RADIANS(G1007))*SIN(RADIANS(E997))+COS(RADIANS(G1007))*COS(RADIANS(E997))*COS(RADIANS(J987))))&gt;90,0,$F$4*$F$5/E996^2*(SIN(RADIANS(G1007))*SIN(RADIANS(E997))+COS(RADIANS(G1007))*COS(RADIANS(E997))*COS(RADIANS(J987))))</f>
        <v>#DIV/0!</v>
      </c>
      <c r="K1007" s="3" t="e">
        <f>IF(DEGREES(ACOS(SIN(RADIANS(G1007))*SIN(RADIANS(E997))+COS(RADIANS(G1007))*COS(RADIANS(E997))*COS(RADIANS(K987))))&gt;90,0,$F$4*$F$5/E996^2*(SIN(RADIANS(G1007))*SIN(RADIANS(E997))+COS(RADIANS(G1007))*COS(RADIANS(E997))*COS(RADIANS(K987))))</f>
        <v>#DIV/0!</v>
      </c>
      <c r="L1007" s="3" t="e">
        <f>IF(DEGREES(ACOS(SIN(RADIANS(G1007))*SIN(RADIANS(E997))+COS(RADIANS(G1007))*COS(RADIANS(E997))*COS(RADIANS(L987))))&gt;90,0,$F$4*$F$5/E996^2*(SIN(RADIANS(G1007))*SIN(RADIANS(E997))+COS(RADIANS(G1007))*COS(RADIANS(E997))*COS(RADIANS(L987))))</f>
        <v>#DIV/0!</v>
      </c>
      <c r="M1007" s="3" t="e">
        <f>IF(DEGREES(ACOS(SIN(RADIANS(G1007))*SIN(RADIANS(E997))+COS(RADIANS(G1007))*COS(RADIANS(E997))*COS(RADIANS(M987))))&gt;90,0,$F$4*$F$5/E996^2*(SIN(RADIANS(G1007))*SIN(RADIANS(E997))+COS(RADIANS(G1007))*COS(RADIANS(E997))*COS(RADIANS(M987))))</f>
        <v>#DIV/0!</v>
      </c>
      <c r="N1007" s="3" t="e">
        <f>IF(DEGREES(ACOS(SIN(RADIANS(G1007))*SIN(RADIANS(E997))+COS(RADIANS(G1007))*COS(RADIANS(E997))*COS(RADIANS(N987))))&gt;90,0,$F$4*$F$5/E996^2*(SIN(RADIANS(G1007))*SIN(RADIANS(E997))+COS(RADIANS(G1007))*COS(RADIANS(E997))*COS(RADIANS(N987))))</f>
        <v>#DIV/0!</v>
      </c>
      <c r="O1007" s="3" t="e">
        <f>IF(DEGREES(ACOS(SIN(RADIANS(G1007))*SIN(RADIANS(E997))+COS(RADIANS(G1007))*COS(RADIANS(E997))*COS(RADIANS(O987))))&gt;90,0,$F$4*$F$5/E996^2*(SIN(RADIANS(G1007))*SIN(RADIANS(E997))+COS(RADIANS(G1007))*COS(RADIANS(E997))*COS(RADIANS(O987))))</f>
        <v>#DIV/0!</v>
      </c>
      <c r="P1007" s="3" t="e">
        <f>IF(DEGREES(ACOS(SIN(RADIANS(G1007))*SIN(RADIANS(E997))+COS(RADIANS(G1007))*COS(RADIANS(E997))*COS(RADIANS(P987))))&gt;90,0,$F$4*$F$5/E996^2*(SIN(RADIANS(G1007))*SIN(RADIANS(E997))+COS(RADIANS(G1007))*COS(RADIANS(E997))*COS(RADIANS(P987))))</f>
        <v>#DIV/0!</v>
      </c>
      <c r="Q1007" s="3" t="e">
        <f>IF(DEGREES(ACOS(SIN(RADIANS(G1007))*SIN(RADIANS(E997))+COS(RADIANS(G1007))*COS(RADIANS(E997))*COS(RADIANS(Q987))))&gt;90,0,$F$4*$F$5/E996^2*(SIN(RADIANS(G1007))*SIN(RADIANS(E997))+COS(RADIANS(G1007))*COS(RADIANS(E997))*COS(RADIANS(Q987))))</f>
        <v>#DIV/0!</v>
      </c>
      <c r="R1007" s="3" t="e">
        <f>IF(DEGREES(ACOS(SIN(RADIANS(G1007))*SIN(RADIANS(E997))+COS(RADIANS(G1007))*COS(RADIANS(E997))*COS(RADIANS(R987))))&gt;90,0,$F$4*$F$5/E996^2*(SIN(RADIANS(G1007))*SIN(RADIANS(E997))+COS(RADIANS(G1007))*COS(RADIANS(E997))*COS(RADIANS(R987))))</f>
        <v>#DIV/0!</v>
      </c>
      <c r="S1007" s="3" t="e">
        <f>IF(DEGREES(ACOS(SIN(RADIANS(G1007))*SIN(RADIANS(E997))+COS(RADIANS(G1007))*COS(RADIANS(E997))*COS(RADIANS(S987))))&gt;90,0,$F$4*$F$5/E996^2*(SIN(RADIANS(G1007))*SIN(RADIANS(E997))+COS(RADIANS(G1007))*COS(RADIANS(E997))*COS(RADIANS(S987))))</f>
        <v>#DIV/0!</v>
      </c>
      <c r="T1007" s="3" t="e">
        <f>IF(DEGREES(ACOS(SIN(RADIANS(G1007))*SIN(RADIANS(E997))+COS(RADIANS(G1007))*COS(RADIANS(E997))*COS(RADIANS(T987))))&gt;90,0,$F$4*$F$5/E996^2*(SIN(RADIANS(G1007))*SIN(RADIANS(E997))+COS(RADIANS(G1007))*COS(RADIANS(E997))*COS(RADIANS(T987))))</f>
        <v>#DIV/0!</v>
      </c>
      <c r="U1007" s="3" t="e">
        <f>IF(DEGREES(ACOS(SIN(RADIANS(G1007))*SIN(RADIANS(E997))+COS(RADIANS(G1007))*COS(RADIANS(E997))*COS(RADIANS(U987))))&gt;90,0,$F$4*$F$5/E996^2*(SIN(RADIANS(G1007))*SIN(RADIANS(E997))+COS(RADIANS(G1007))*COS(RADIANS(E997))*COS(RADIANS(U987))))</f>
        <v>#DIV/0!</v>
      </c>
      <c r="V1007" s="3" t="e">
        <f>IF(DEGREES(ACOS(SIN(RADIANS(G1007))*SIN(RADIANS(E997))+COS(RADIANS(G1007))*COS(RADIANS(E997))*COS(RADIANS(V987))))&gt;90,0,$F$4*$F$5/E996^2*(SIN(RADIANS(G1007))*SIN(RADIANS(E997))+COS(RADIANS(G1007))*COS(RADIANS(E997))*COS(RADIANS(V987))))</f>
        <v>#DIV/0!</v>
      </c>
      <c r="W1007" s="3" t="e">
        <f>IF(DEGREES(ACOS(SIN(RADIANS(G1007))*SIN(RADIANS(E997))+COS(RADIANS(G1007))*COS(RADIANS(E997))*COS(RADIANS(W987))))&gt;90,0,$F$4*$F$5/E996^2*(SIN(RADIANS(G1007))*SIN(RADIANS(E997))+COS(RADIANS(G1007))*COS(RADIANS(E997))*COS(RADIANS(W987))))</f>
        <v>#DIV/0!</v>
      </c>
      <c r="X1007" s="3" t="e">
        <f>IF(DEGREES(ACOS(SIN(RADIANS(G1007))*SIN(RADIANS(E997))+COS(RADIANS(G1007))*COS(RADIANS(E997))*COS(RADIANS(X987))))&gt;90,0,$F$4*$F$5/E996^2*(SIN(RADIANS(G1007))*SIN(RADIANS(E997))+COS(RADIANS(G1007))*COS(RADIANS(E997))*COS(RADIANS(X987))))</f>
        <v>#DIV/0!</v>
      </c>
      <c r="Y1007" s="3" t="e">
        <f>IF(DEGREES(ACOS(SIN(RADIANS(G1007))*SIN(RADIANS(E997))+COS(RADIANS(G1007))*COS(RADIANS(E997))*COS(RADIANS(Y987))))&gt;90,0,$F$4*$F$5/E996^2*(SIN(RADIANS(G1007))*SIN(RADIANS(E997))+COS(RADIANS(G1007))*COS(RADIANS(E997))*COS(RADIANS(Y987))))</f>
        <v>#DIV/0!</v>
      </c>
      <c r="Z1007" s="3" t="e">
        <f>IF(DEGREES(ACOS(SIN(RADIANS(G1007))*SIN(RADIANS(E997))+COS(RADIANS(G1007))*COS(RADIANS(E997))*COS(RADIANS(Z987))))&gt;90,0,$F$4*$F$5/E996^2*(SIN(RADIANS(G1007))*SIN(RADIANS(E997))+COS(RADIANS(G1007))*COS(RADIANS(E997))*COS(RADIANS(Z987))))</f>
        <v>#DIV/0!</v>
      </c>
      <c r="AA1007" s="3" t="e">
        <f>IF(DEGREES(ACOS(SIN(RADIANS(G1007))*SIN(RADIANS(E997))+COS(RADIANS(G1007))*COS(RADIANS(E997))*COS(RADIANS(AA987))))&gt;90,0,$F$4*$F$5/E996^2*(SIN(RADIANS(G1007))*SIN(RADIANS(E997))+COS(RADIANS(G1007))*COS(RADIANS(E997))*COS(RADIANS(AA987))))</f>
        <v>#DIV/0!</v>
      </c>
      <c r="AB1007" s="3" t="e">
        <f>IF(DEGREES(ACOS(SIN(RADIANS(G1007))*SIN(RADIANS(E997))+COS(RADIANS(G1007))*COS(RADIANS(E997))*COS(RADIANS(AB987))))&gt;90,0,$F$4*$F$5/E996^2*(SIN(RADIANS(G1007))*SIN(RADIANS(E997))+COS(RADIANS(G1007))*COS(RADIANS(E997))*COS(RADIANS(AB987))))</f>
        <v>#DIV/0!</v>
      </c>
      <c r="AC1007" s="3" t="e">
        <f>IF(DEGREES(ACOS(SIN(RADIANS(G1007))*SIN(RADIANS(E997))+COS(RADIANS(G1007))*COS(RADIANS(E997))*COS(RADIANS(AC987))))&gt;90,0,$F$4*$F$5/E996^2*(SIN(RADIANS(G1007))*SIN(RADIANS(E997))+COS(RADIANS(G1007))*COS(RADIANS(E997))*COS(RADIANS(AC987))))</f>
        <v>#DIV/0!</v>
      </c>
      <c r="AD1007" s="3" t="e">
        <f>IF(DEGREES(ACOS(SIN(RADIANS(G1007))*SIN(RADIANS(E997))+COS(RADIANS(G1007))*COS(RADIANS(E997))*COS(RADIANS(AD987))))&gt;90,0,$F$4*$F$5/E996^2*(SIN(RADIANS(G1007))*SIN(RADIANS(E997))+COS(RADIANS(G1007))*COS(RADIANS(E997))*COS(RADIANS(AD987))))</f>
        <v>#DIV/0!</v>
      </c>
      <c r="AE1007" s="3" t="e">
        <f>IF(DEGREES(ACOS(SIN(RADIANS(G1007))*SIN(RADIANS(E997))+COS(RADIANS(G1007))*COS(RADIANS(E997))*COS(RADIANS(AE987))))&gt;90,0,$F$4*$F$5/E996^2*(SIN(RADIANS(G1007))*SIN(RADIANS(E997))+COS(RADIANS(G1007))*COS(RADIANS(E997))*COS(RADIANS(AE987))))</f>
        <v>#DIV/0!</v>
      </c>
      <c r="AF1007" s="3" t="e">
        <f>IF(DEGREES(ACOS(SIN(RADIANS(G1007))*SIN(RADIANS(E997))+COS(RADIANS(G1007))*COS(RADIANS(E997))*COS(RADIANS(AF987))))&gt;90,0,$F$4*$F$5/E996^2*(SIN(RADIANS(G1007))*SIN(RADIANS(E997))+COS(RADIANS(G1007))*COS(RADIANS(E997))*COS(RADIANS(AF987))))</f>
        <v>#DIV/0!</v>
      </c>
      <c r="AG1007" s="3" t="e">
        <f>IF(DEGREES(ACOS(SIN(RADIANS(G1007))*SIN(RADIANS(E997))+COS(RADIANS(G1007))*COS(RADIANS(E997))*COS(RADIANS(AG987))))&gt;90,0,$F$4*$F$5/E996^2*(SIN(RADIANS(G1007))*SIN(RADIANS(E997))+COS(RADIANS(G1007))*COS(RADIANS(E997))*COS(RADIANS(AG987))))</f>
        <v>#DIV/0!</v>
      </c>
      <c r="AH1007" s="3" t="e">
        <f>IF(DEGREES(ACOS(SIN(RADIANS(G1007))*SIN(RADIANS(E997))+COS(RADIANS(G1007))*COS(RADIANS(E997))*COS(RADIANS(AH987))))&gt;90,0,$F$4*$F$5/E996^2*(SIN(RADIANS(G1007))*SIN(RADIANS(E997))+COS(RADIANS(G1007))*COS(RADIANS(E997))*COS(RADIANS(AH987))))</f>
        <v>#DIV/0!</v>
      </c>
      <c r="AI1007" s="3" t="e">
        <f>IF(DEGREES(ACOS(SIN(RADIANS(G1007))*SIN(RADIANS(E997))+COS(RADIANS(G1007))*COS(RADIANS(E997))*COS(RADIANS(AI987))))&gt;90,0,$F$4*$F$5/E996^2*(SIN(RADIANS(G1007))*SIN(RADIANS(E997))+COS(RADIANS(G1007))*COS(RADIANS(E997))*COS(RADIANS(AI987))))</f>
        <v>#DIV/0!</v>
      </c>
      <c r="AJ1007" s="3" t="e">
        <f>IF(DEGREES(ACOS(SIN(RADIANS(G1007))*SIN(RADIANS(E997))+COS(RADIANS(G1007))*COS(RADIANS(E997))*COS(RADIANS(AJ987))))&gt;90,0,$F$4*$F$5/E996^2*(SIN(RADIANS(G1007))*SIN(RADIANS(E997))+COS(RADIANS(G1007))*COS(RADIANS(E997))*COS(RADIANS(AJ987))))</f>
        <v>#DIV/0!</v>
      </c>
      <c r="AK1007" s="3" t="e">
        <f>IF(DEGREES(ACOS(SIN(RADIANS(G1007))*SIN(RADIANS(E997))+COS(RADIANS(G1007))*COS(RADIANS(E997))*COS(RADIANS(AK987))))&gt;90,0,$F$4*$F$5/E996^2*(SIN(RADIANS(G1007))*SIN(RADIANS(E997))+COS(RADIANS(G1007))*COS(RADIANS(E997))*COS(RADIANS(AK987))))</f>
        <v>#DIV/0!</v>
      </c>
      <c r="AL1007" s="3" t="e">
        <f>IF(DEGREES(ACOS(SIN(RADIANS(G1007))*SIN(RADIANS(E997))+COS(RADIANS(G1007))*COS(RADIANS(E997))*COS(RADIANS(AL987))))&gt;90,0,$F$4*$F$5/E996^2*(SIN(RADIANS(G1007))*SIN(RADIANS(E997))+COS(RADIANS(G1007))*COS(RADIANS(E997))*COS(RADIANS(AL987))))</f>
        <v>#DIV/0!</v>
      </c>
      <c r="AM1007" s="3" t="e">
        <f>IF(DEGREES(ACOS(SIN(RADIANS(G1007))*SIN(RADIANS(E997))+COS(RADIANS(G1007))*COS(RADIANS(E997))*COS(RADIANS(AM987))))&gt;90,0,$F$4*$F$5/E996^2*(SIN(RADIANS(G1007))*SIN(RADIANS(E997))+COS(RADIANS(G1007))*COS(RADIANS(E997))*COS(RADIANS(AM987))))</f>
        <v>#DIV/0!</v>
      </c>
      <c r="AN1007" s="3" t="e">
        <f>IF(DEGREES(ACOS(SIN(RADIANS(G1007))*SIN(RADIANS(E997))+COS(RADIANS(G1007))*COS(RADIANS(E997))*COS(RADIANS(AN987))))&gt;90,0,$F$4*$F$5/E996^2*(SIN(RADIANS(G1007))*SIN(RADIANS(E997))+COS(RADIANS(G1007))*COS(RADIANS(E997))*COS(RADIANS(AN987))))</f>
        <v>#DIV/0!</v>
      </c>
      <c r="AO1007" s="3" t="e">
        <f>IF(DEGREES(ACOS(SIN(RADIANS(G1007))*SIN(RADIANS(E997))+COS(RADIANS(G1007))*COS(RADIANS(E997))*COS(RADIANS(AO987))))&gt;90,0,$F$4*$F$5/E996^2*(SIN(RADIANS(G1007))*SIN(RADIANS(E997))+COS(RADIANS(G1007))*COS(RADIANS(E997))*COS(RADIANS(AO987))))</f>
        <v>#DIV/0!</v>
      </c>
      <c r="AP1007" s="3" t="e">
        <f>IF(DEGREES(ACOS(SIN(RADIANS(G1007))*SIN(RADIANS(E997))+COS(RADIANS(G1007))*COS(RADIANS(E997))*COS(RADIANS(AP987))))&gt;90,0,$F$4*$F$5/E996^2*(SIN(RADIANS(G1007))*SIN(RADIANS(E997))+COS(RADIANS(G1007))*COS(RADIANS(E997))*COS(RADIANS(AP987))))</f>
        <v>#DIV/0!</v>
      </c>
      <c r="AQ1007" s="3" t="e">
        <f>IF(DEGREES(ACOS(SIN(RADIANS(G1007))*SIN(RADIANS(E997))+COS(RADIANS(G1007))*COS(RADIANS(E997))*COS(RADIANS(AQ987))))&gt;90,0,$F$4*$F$5/E996^2*(SIN(RADIANS(G1007))*SIN(RADIANS(E997))+COS(RADIANS(G1007))*COS(RADIANS(E997))*COS(RADIANS(AQ987))))</f>
        <v>#DIV/0!</v>
      </c>
      <c r="AR1007" s="3" t="e">
        <f>IF(DEGREES(ACOS(SIN(RADIANS(G1007))*SIN(RADIANS(E997))+COS(RADIANS(G1007))*COS(RADIANS(E997))*COS(RADIANS(AR987))))&gt;90,0,$F$4*$F$5/E996^2*(SIN(RADIANS(G1007))*SIN(RADIANS(E997))+COS(RADIANS(G1007))*COS(RADIANS(E997))*COS(RADIANS(AR987))))</f>
        <v>#DIV/0!</v>
      </c>
    </row>
    <row r="1008" spans="2:44" ht="15.75" customHeight="1" x14ac:dyDescent="0.2"/>
    <row r="1009" spans="2:44" ht="15.75" customHeight="1" x14ac:dyDescent="0.2">
      <c r="H1009" s="3" t="s">
        <v>771</v>
      </c>
      <c r="I1009" s="3">
        <v>180</v>
      </c>
      <c r="J1009" s="3">
        <v>170</v>
      </c>
      <c r="K1009" s="3">
        <v>160</v>
      </c>
      <c r="L1009" s="3">
        <v>150</v>
      </c>
      <c r="M1009" s="3">
        <v>140</v>
      </c>
      <c r="N1009" s="3">
        <v>130</v>
      </c>
      <c r="O1009" s="3">
        <v>120</v>
      </c>
      <c r="P1009" s="3">
        <v>110</v>
      </c>
      <c r="Q1009" s="3">
        <v>100</v>
      </c>
      <c r="R1009" s="3">
        <v>90</v>
      </c>
      <c r="S1009" s="3">
        <v>80</v>
      </c>
      <c r="T1009" s="3">
        <v>70</v>
      </c>
      <c r="U1009" s="3">
        <v>60</v>
      </c>
      <c r="V1009" s="3">
        <v>50</v>
      </c>
      <c r="W1009" s="3">
        <v>40</v>
      </c>
      <c r="X1009" s="3">
        <v>30</v>
      </c>
      <c r="Y1009" s="3">
        <v>20</v>
      </c>
      <c r="Z1009" s="3">
        <v>10</v>
      </c>
      <c r="AA1009" s="3">
        <v>0</v>
      </c>
      <c r="AB1009" s="3">
        <v>-10</v>
      </c>
      <c r="AC1009" s="3">
        <v>-20</v>
      </c>
      <c r="AD1009" s="3">
        <v>-30</v>
      </c>
      <c r="AE1009" s="3">
        <v>-40</v>
      </c>
      <c r="AF1009" s="3">
        <v>-50</v>
      </c>
      <c r="AG1009" s="3">
        <v>-60</v>
      </c>
      <c r="AH1009" s="3">
        <v>-70</v>
      </c>
      <c r="AI1009" s="3">
        <v>-80</v>
      </c>
      <c r="AJ1009" s="3">
        <v>-90</v>
      </c>
      <c r="AK1009" s="3">
        <v>-100</v>
      </c>
      <c r="AL1009" s="3">
        <v>-110</v>
      </c>
      <c r="AM1009" s="3">
        <v>-120</v>
      </c>
      <c r="AN1009" s="3">
        <v>-130</v>
      </c>
      <c r="AO1009" s="3">
        <v>-140</v>
      </c>
      <c r="AP1009" s="3">
        <v>-150</v>
      </c>
      <c r="AQ1009" s="3">
        <v>-160</v>
      </c>
      <c r="AR1009" s="3">
        <v>-170</v>
      </c>
    </row>
    <row r="1010" spans="2:44" ht="15.75" customHeight="1" x14ac:dyDescent="0.2">
      <c r="H1010" s="3" t="s">
        <v>782</v>
      </c>
      <c r="I1010" s="3">
        <f>IF(ABS(I1009-E1022)&gt;180,IF(ABS(I1009-E1022)&gt;360,ABS(I1009-E1022)-360,360-ABS(I1009-E1022)),ABS(I1009-E1022))</f>
        <v>180</v>
      </c>
      <c r="J1010" s="3">
        <f>IF(ABS(J1009-E1022)&gt;180,IF(ABS(J1009-E1022)&gt;360,ABS(J1009-E1022)-360,360-ABS(J1009-E1022)),ABS(J1009-E1022))</f>
        <v>170</v>
      </c>
      <c r="K1010" s="3">
        <f>IF(ABS(K1009-E1022)&gt;180,IF(ABS(K1009-E1022)&gt;360,ABS(K1009-E1022)-360,360-ABS(K1009-E1022)),ABS(K1009-E1022))</f>
        <v>160</v>
      </c>
      <c r="L1010" s="3">
        <f>IF(ABS(L1009-E1022)&gt;180,IF(ABS(L1009-E1022)&gt;360,ABS(L1009-E1022)-360,360-ABS(L1009-E1022)),ABS(L1009-E1022))</f>
        <v>150</v>
      </c>
      <c r="M1010" s="3">
        <f>IF(ABS(M1009-E1022)&gt;180,IF(ABS(M1009-E1022)&gt;360,ABS(M1009-E1022)-360,360-ABS(M1009-E1022)),ABS(M1009-E1022))</f>
        <v>140</v>
      </c>
      <c r="N1010" s="3">
        <f>IF(ABS(N1009-E1022)&gt;180,IF(ABS(N1009-E1022)&gt;360,ABS(N1009-E1022)-360,360-ABS(N1009-E1022)),ABS(N1009-E1022))</f>
        <v>130</v>
      </c>
      <c r="O1010" s="3">
        <f>IF(ABS(O1009-E1022)&gt;180,IF(ABS(O1009-E1022)&gt;360,ABS(O1009-E1022)-360,360-ABS(O1009-E1022)),ABS(O1009-E1022))</f>
        <v>120</v>
      </c>
      <c r="P1010" s="3">
        <f>IF(ABS(P1009-E1022)&gt;180,IF(ABS(P1009-E1022)&gt;360,ABS(P1009-E1022)-360,360-ABS(P1009-E1022)),ABS(P1009-E1022))</f>
        <v>110</v>
      </c>
      <c r="Q1010" s="3">
        <f>IF(ABS(Q1009-E1022)&gt;180,IF(ABS(Q1009-E1022)&gt;360,ABS(Q1009-E1022)-360,360-ABS(Q1009-E1022)),ABS(Q1009-E1022))</f>
        <v>100</v>
      </c>
      <c r="R1010" s="3">
        <f>IF(ABS(R1009-E1022)&gt;180,IF(ABS(R1009-E1022)&gt;360,ABS(R1009-E1022)-360,360-ABS(R1009-E1022)),ABS(R1009-E1022))</f>
        <v>90</v>
      </c>
      <c r="S1010" s="3">
        <f>IF(ABS(S1009-E1022)&gt;180,IF(ABS(S1009-E1022)&gt;360,ABS(S1009-E1022)-360,360-ABS(S1009-E1022)),ABS(S1009-E1022))</f>
        <v>80</v>
      </c>
      <c r="T1010" s="3">
        <f>IF(ABS(T1009-E1022)&gt;180,IF(ABS(T1009-E1022)&gt;360,ABS(T1009-E1022)-360,360-ABS(T1009-E1022)),ABS(T1009-E1022))</f>
        <v>70</v>
      </c>
      <c r="U1010" s="3">
        <f>IF(ABS(U1009-E1022)&gt;180,IF(ABS(U1009-E1022)&gt;360,ABS(U1009-E1022)-360,360-ABS(U1009-E1022)),ABS(U1009-E1022))</f>
        <v>60</v>
      </c>
      <c r="V1010" s="3">
        <f>IF(ABS(V1009-E1022)&gt;180,IF(ABS(V1009-E1022)&gt;360,ABS(V1009-E1022)-360,360-ABS(V1009-E1022)),ABS(V1009-E1022))</f>
        <v>50</v>
      </c>
      <c r="W1010" s="3">
        <f>IF(ABS(W1009-E1022)&gt;180,IF(ABS(W1009-E1022)&gt;360,ABS(W1009-E1022)-360,360-ABS(W1009-E1022)),ABS(W1009-E1022))</f>
        <v>40</v>
      </c>
      <c r="X1010" s="3">
        <f>IF(ABS(X1009-E1022)&gt;180,IF(ABS(X1009-E1022)&gt;360,ABS(X1009-E1022)-360,360-ABS(X1009-E1022)),ABS(X1009-E1022))</f>
        <v>30</v>
      </c>
      <c r="Y1010" s="3">
        <f>IF(ABS(Y1009-E1022)&gt;180,IF(ABS(Y1009-E1022)&gt;360,ABS(Y1009-E1022)-360,360-ABS(Y1009-E1022)),ABS(Y1009-E1022))</f>
        <v>20</v>
      </c>
      <c r="Z1010" s="3">
        <f>IF(ABS(Z1009-E1022)&gt;180,IF(ABS(Z1009-E1022)&gt;360,ABS(Z1009-E1022)-360,360-ABS(Z1009-E1022)),ABS(Z1009-E1022))</f>
        <v>10</v>
      </c>
      <c r="AA1010" s="3">
        <f>IF(ABS(AA1009-E1022)&gt;180,IF(ABS(AA1009-E1022)&gt;360,ABS(AA1009-E1022)-360,360-ABS(AA1009-E1022)),ABS(AA1009-E1022))</f>
        <v>0</v>
      </c>
      <c r="AB1010" s="3">
        <f>IF(ABS(AB1009-E1022)&gt;180,IF(ABS(AB1009-E1022)&gt;360,ABS(AB1009-E1022)-360,360-ABS(AB1009-E1022)),ABS(AB1009-E1022))</f>
        <v>10</v>
      </c>
      <c r="AC1010" s="3">
        <f>IF(ABS(AC1009-E1022)&gt;180,IF(ABS(AC1009-E1022)&gt;360,ABS(AC1009-E1022)-360,360-ABS(AC1009-E1022)),ABS(AC1009-E1022))</f>
        <v>20</v>
      </c>
      <c r="AD1010" s="3">
        <f>IF(ABS(AD1009-E1022)&gt;180,IF(ABS(AD1009-E1022)&gt;360,ABS(AD1009-E1022)-360,360-ABS(AD1009-E1022)),ABS(AD1009-E1022))</f>
        <v>30</v>
      </c>
      <c r="AE1010" s="3">
        <f>IF(ABS(AE1009-E1022)&gt;180,IF(ABS(AE1009-E1022)&gt;360,ABS(AE1009-E1022)-360,360-ABS(AE1009-E1022)),ABS(AE1009-E1022))</f>
        <v>40</v>
      </c>
      <c r="AF1010" s="3">
        <f>IF(ABS(AF1009-E1022)&gt;180,IF(ABS(AF1009-E1022)&gt;360,ABS(AF1009-E1022)-360,360-ABS(AF1009-E1022)),ABS(AF1009-E1022))</f>
        <v>50</v>
      </c>
      <c r="AG1010" s="3">
        <f>IF(ABS(AG1009-E1022)&gt;180,IF(ABS(AG1009-E1022)&gt;360,ABS(AG1009-E1022)-360,360-ABS(AG1009-E1022)),ABS(AG1009-E1022))</f>
        <v>60</v>
      </c>
      <c r="AH1010" s="3">
        <f>IF(ABS(AH1009-E1022)&gt;180,IF(ABS(AH1009-E1022)&gt;360,ABS(AH1009-E1022)-360,360-ABS(AH1009-E1022)),ABS(AH1009-E1022))</f>
        <v>70</v>
      </c>
      <c r="AI1010" s="3">
        <f>IF(ABS(AI1009-E1022)&gt;180,IF(ABS(AI1009-E1022)&gt;360,ABS(AI1009-E1022)-360,360-ABS(AI1009-E1022)),ABS(AI1009-E1022))</f>
        <v>80</v>
      </c>
      <c r="AJ1010" s="3">
        <f>IF(ABS(AJ1009-E1022)&gt;180,IF(ABS(AJ1009-E1022)&gt;360,ABS(AJ1009-E1022)-360,360-ABS(AJ1009-E1022)),ABS(AJ1009-E1022))</f>
        <v>90</v>
      </c>
      <c r="AK1010" s="3">
        <f>IF(ABS(AK1009-E1022)&gt;180,IF(ABS(AK1009-E1022)&gt;360,ABS(AK1009-E1022)-360,360-ABS(AK1009-E1022)),ABS(AK1009-E1022))</f>
        <v>100</v>
      </c>
      <c r="AL1010" s="3">
        <f>IF(ABS(AL1009-E1022)&gt;180,IF(ABS(AL1009-E1022)&gt;360,ABS(AL1009-E1022)-360,360-ABS(AL1009-E1022)),ABS(AL1009-E1022))</f>
        <v>110</v>
      </c>
      <c r="AM1010" s="3">
        <f>IF(ABS(AM1009-E1022)&gt;180,IF(ABS(AM1009-E1022)&gt;360,ABS(AM1009-E1022)-360,360-ABS(AM1009-E1022)),ABS(AM1009-E1022))</f>
        <v>120</v>
      </c>
      <c r="AN1010" s="3">
        <f>IF(ABS(AN1009-E1022)&gt;180,IF(ABS(AN1009-E1022)&gt;360,ABS(AN1009-E1022)-360,360-ABS(AN1009-E1022)),ABS(AN1009-E1022))</f>
        <v>130</v>
      </c>
      <c r="AO1010" s="3">
        <f>IF(ABS(AO1009-E1022)&gt;180,IF(ABS(AO1009-E1022)&gt;360,ABS(AO1009-E1022)-360,360-ABS(AO1009-E1022)),ABS(AO1009-E1022))</f>
        <v>140</v>
      </c>
      <c r="AP1010" s="3">
        <f>IF(ABS(AP1009-E1022)&gt;180,IF(ABS(AP1009-E1022)&gt;360,ABS(AP1009-E1022)-360,360-ABS(AP1009-E1022)),ABS(AP1009-E1022))</f>
        <v>150</v>
      </c>
      <c r="AQ1010" s="3">
        <f>IF(ABS(AQ1009-E1022)&gt;180,IF(ABS(AQ1009-E1022)&gt;360,ABS(AQ1009-E1022)-360,360-ABS(AQ1009-E1022)),ABS(AQ1009-E1022))</f>
        <v>160</v>
      </c>
      <c r="AR1010" s="3">
        <f>IF(ABS(AR1009-E1022)&gt;180,IF(ABS(AR1009-E1022)&gt;360,ABS(AR1009-E1022)-360,360-ABS(AR1009-E1022)),ABS(AR1009-E1022))</f>
        <v>170</v>
      </c>
    </row>
    <row r="1011" spans="2:44" ht="15.75" customHeight="1" x14ac:dyDescent="0.2">
      <c r="G1011" s="3" t="s">
        <v>736</v>
      </c>
    </row>
    <row r="1012" spans="2:44" ht="15.75" customHeight="1" x14ac:dyDescent="0.2">
      <c r="B1012" s="3" t="s">
        <v>791</v>
      </c>
      <c r="E1012" s="3">
        <v>420</v>
      </c>
      <c r="G1012" s="3">
        <v>90</v>
      </c>
      <c r="I1012" s="3" t="e">
        <f>IF(DEGREES(ACOS(SIN(RADIANS(G1012))*SIN(RADIANS(E1020))+COS(RADIANS(G1012))*COS(RADIANS(E1020))*COS(RADIANS(I1010))))&gt;90,0,$F$4*$F$5/E1019^2*(SIN(RADIANS(G1012))*SIN(RADIANS(E1020))+COS(RADIANS(G1012))*COS(RADIANS(E1020))*COS(RADIANS(I1010))))</f>
        <v>#DIV/0!</v>
      </c>
      <c r="J1012" s="3" t="e">
        <f>IF(DEGREES(ACOS(SIN(RADIANS(G1012))*SIN(RADIANS(E1020))+COS(RADIANS(G1012))*COS(RADIANS(E1020))*COS(RADIANS(J1010))))&gt;90,0,$F$4*$F$5/E1019^2*(SIN(RADIANS(G1012))*SIN(RADIANS(E1020))+COS(RADIANS(G1012))*COS(RADIANS(E1020))*COS(RADIANS(J1010))))</f>
        <v>#DIV/0!</v>
      </c>
      <c r="K1012" s="3" t="e">
        <f>IF(DEGREES(ACOS(SIN(RADIANS(G1012))*SIN(RADIANS(E1020))+COS(RADIANS(G1012))*COS(RADIANS(E1020))*COS(RADIANS(K1010))))&gt;90,0,$F$4*$F$5/E1019^2*(SIN(RADIANS(G1012))*SIN(RADIANS(E1020))+COS(RADIANS(G1012))*COS(RADIANS(E1020))*COS(RADIANS(K1010))))</f>
        <v>#DIV/0!</v>
      </c>
      <c r="L1012" s="3" t="e">
        <f>IF(DEGREES(ACOS(SIN(RADIANS(G1012))*SIN(RADIANS(E1020))+COS(RADIANS(G1012))*COS(RADIANS(E1020))*COS(RADIANS(L1010))))&gt;90,0,$F$4*$F$5/E1019^2*(SIN(RADIANS(G1012))*SIN(RADIANS(E1020))+COS(RADIANS(G1012))*COS(RADIANS(E1020))*COS(RADIANS(L1010))))</f>
        <v>#DIV/0!</v>
      </c>
      <c r="M1012" s="3" t="e">
        <f>IF(DEGREES(ACOS(SIN(RADIANS(G1012))*SIN(RADIANS(E1020))+COS(RADIANS(G1012))*COS(RADIANS(E1020))*COS(RADIANS(M1010))))&gt;90,0,$F$4*$F$5/E1019^2*(SIN(RADIANS(G1012))*SIN(RADIANS(E1020))+COS(RADIANS(G1012))*COS(RADIANS(E1020))*COS(RADIANS(M1010))))</f>
        <v>#DIV/0!</v>
      </c>
      <c r="N1012" s="3" t="e">
        <f>IF(DEGREES(ACOS(SIN(RADIANS(G1012))*SIN(RADIANS(E1020))+COS(RADIANS(G1012))*COS(RADIANS(E1020))*COS(RADIANS(N1010))))&gt;90,0,$F$4*$F$5/E1019^2*(SIN(RADIANS(G1012))*SIN(RADIANS(E1020))+COS(RADIANS(G1012))*COS(RADIANS(E1020))*COS(RADIANS(N1010))))</f>
        <v>#DIV/0!</v>
      </c>
      <c r="O1012" s="3" t="e">
        <f>IF(DEGREES(ACOS(SIN(RADIANS(G1012))*SIN(RADIANS(E1020))+COS(RADIANS(G1012))*COS(RADIANS(E1020))*COS(RADIANS(O1010))))&gt;90,0,$F$4*$F$5/E1019^2*(SIN(RADIANS(G1012))*SIN(RADIANS(E1020))+COS(RADIANS(G1012))*COS(RADIANS(E1020))*COS(RADIANS(O1010))))</f>
        <v>#DIV/0!</v>
      </c>
      <c r="P1012" s="3" t="e">
        <f>IF(DEGREES(ACOS(SIN(RADIANS(G1012))*SIN(RADIANS(E1020))+COS(RADIANS(G1012))*COS(RADIANS(E1020))*COS(RADIANS(P1010))))&gt;90,0,$F$4*$F$5/E1019^2*(SIN(RADIANS(G1012))*SIN(RADIANS(E1020))+COS(RADIANS(G1012))*COS(RADIANS(E1020))*COS(RADIANS(P1010))))</f>
        <v>#DIV/0!</v>
      </c>
      <c r="Q1012" s="3" t="e">
        <f>IF(DEGREES(ACOS(SIN(RADIANS(G1012))*SIN(RADIANS(E1020))+COS(RADIANS(G1012))*COS(RADIANS(E1020))*COS(RADIANS(Q1010))))&gt;90,0,$F$4*$F$5/E1019^2*(SIN(RADIANS(G1012))*SIN(RADIANS(E1020))+COS(RADIANS(G1012))*COS(RADIANS(E1020))*COS(RADIANS(Q1010))))</f>
        <v>#DIV/0!</v>
      </c>
      <c r="R1012" s="3" t="e">
        <f>IF(DEGREES(ACOS(SIN(RADIANS(G1012))*SIN(RADIANS(E1020))+COS(RADIANS(G1012))*COS(RADIANS(E1020))*COS(RADIANS(R1010))))&gt;90,0,$F$4*$F$5/E1019^2*(SIN(RADIANS(G1012))*SIN(RADIANS(E1020))+COS(RADIANS(G1012))*COS(RADIANS(E1020))*COS(RADIANS(R1010))))</f>
        <v>#DIV/0!</v>
      </c>
      <c r="S1012" s="3" t="e">
        <f>IF(DEGREES(ACOS(SIN(RADIANS(G1012))*SIN(RADIANS(E1020))+COS(RADIANS(G1012))*COS(RADIANS(E1020))*COS(RADIANS(S1010))))&gt;90,0,$F$4*$F$5/E1019^2*(SIN(RADIANS(G1012))*SIN(RADIANS(E1020))+COS(RADIANS(G1012))*COS(RADIANS(E1020))*COS(RADIANS(S1010))))</f>
        <v>#DIV/0!</v>
      </c>
      <c r="T1012" s="3" t="e">
        <f>IF(DEGREES(ACOS(SIN(RADIANS(G1012))*SIN(RADIANS(E1020))+COS(RADIANS(G1012))*COS(RADIANS(E1020))*COS(RADIANS(T1010))))&gt;90,0,$F$4*$F$5/E1019^2*(SIN(RADIANS(G1012))*SIN(RADIANS(E1020))+COS(RADIANS(G1012))*COS(RADIANS(E1020))*COS(RADIANS(T1010))))</f>
        <v>#DIV/0!</v>
      </c>
      <c r="U1012" s="3" t="e">
        <f>IF(DEGREES(ACOS(SIN(RADIANS(G1012))*SIN(RADIANS(E1020))+COS(RADIANS(G1012))*COS(RADIANS(E1020))*COS(RADIANS(U1010))))&gt;90,0,$F$4*$F$5/E1019^2*(SIN(RADIANS(G1012))*SIN(RADIANS(E1020))+COS(RADIANS(G1012))*COS(RADIANS(E1020))*COS(RADIANS(U1010))))</f>
        <v>#DIV/0!</v>
      </c>
      <c r="V1012" s="3" t="e">
        <f>IF(DEGREES(ACOS(SIN(RADIANS(G1012))*SIN(RADIANS(E1020))+COS(RADIANS(G1012))*COS(RADIANS(E1020))*COS(RADIANS(V1010))))&gt;90,0,$F$4*$F$5/E1019^2*(SIN(RADIANS(G1012))*SIN(RADIANS(E1020))+COS(RADIANS(G1012))*COS(RADIANS(E1020))*COS(RADIANS(V1010))))</f>
        <v>#DIV/0!</v>
      </c>
      <c r="W1012" s="3" t="e">
        <f>IF(DEGREES(ACOS(SIN(RADIANS(G1012))*SIN(RADIANS(E1020))+COS(RADIANS(G1012))*COS(RADIANS(E1020))*COS(RADIANS(W1010))))&gt;90,0,$F$4*$F$5/E1019^2*(SIN(RADIANS(G1012))*SIN(RADIANS(E1020))+COS(RADIANS(G1012))*COS(RADIANS(E1020))*COS(RADIANS(W1010))))</f>
        <v>#DIV/0!</v>
      </c>
      <c r="X1012" s="3" t="e">
        <f>IF(DEGREES(ACOS(SIN(RADIANS(G1012))*SIN(RADIANS(E1020))+COS(RADIANS(G1012))*COS(RADIANS(E1020))*COS(RADIANS(X1010))))&gt;90,0,$F$4*$F$5/E1019^2*(SIN(RADIANS(G1012))*SIN(RADIANS(E1020))+COS(RADIANS(G1012))*COS(RADIANS(E1020))*COS(RADIANS(X1010))))</f>
        <v>#DIV/0!</v>
      </c>
      <c r="Y1012" s="3" t="e">
        <f>IF(DEGREES(ACOS(SIN(RADIANS(G1012))*SIN(RADIANS(E1020))+COS(RADIANS(G1012))*COS(RADIANS(E1020))*COS(RADIANS(Y1010))))&gt;90,0,$F$4*$F$5/E1019^2*(SIN(RADIANS(G1012))*SIN(RADIANS(E1020))+COS(RADIANS(G1012))*COS(RADIANS(E1020))*COS(RADIANS(Y1010))))</f>
        <v>#DIV/0!</v>
      </c>
      <c r="Z1012" s="3" t="e">
        <f>IF(DEGREES(ACOS(SIN(RADIANS(G1012))*SIN(RADIANS(E1020))+COS(RADIANS(G1012))*COS(RADIANS(E1020))*COS(RADIANS(Z1010))))&gt;90,0,$F$4*$F$5/E1019^2*(SIN(RADIANS(G1012))*SIN(RADIANS(E1020))+COS(RADIANS(G1012))*COS(RADIANS(E1020))*COS(RADIANS(Z1010))))</f>
        <v>#DIV/0!</v>
      </c>
      <c r="AA1012" s="3" t="e">
        <f>IF(DEGREES(ACOS(SIN(RADIANS(G1012))*SIN(RADIANS(E1020))+COS(RADIANS(G1012))*COS(RADIANS(E1020))*COS(RADIANS(AA1010))))&gt;90,0,$F$4*$F$5/E1019^2*(SIN(RADIANS(G1012))*SIN(RADIANS(E1020))+COS(RADIANS(G1012))*COS(RADIANS(E1020))*COS(RADIANS(AA1010))))</f>
        <v>#DIV/0!</v>
      </c>
      <c r="AB1012" s="3" t="e">
        <f>IF(DEGREES(ACOS(SIN(RADIANS(G1012))*SIN(RADIANS(E1020))+COS(RADIANS(G1012))*COS(RADIANS(E1020))*COS(RADIANS(AB1010))))&gt;90,0,$F$4*$F$5/E1019^2*(SIN(RADIANS(G1012))*SIN(RADIANS(E1020))+COS(RADIANS(G1012))*COS(RADIANS(E1020))*COS(RADIANS(AB1010))))</f>
        <v>#DIV/0!</v>
      </c>
      <c r="AC1012" s="3" t="e">
        <f>IF(DEGREES(ACOS(SIN(RADIANS(G1012))*SIN(RADIANS(E1020))+COS(RADIANS(G1012))*COS(RADIANS(E1020))*COS(RADIANS(AC1010))))&gt;90,0,$F$4*$F$5/E1019^2*(SIN(RADIANS(G1012))*SIN(RADIANS(E1020))+COS(RADIANS(G1012))*COS(RADIANS(E1020))*COS(RADIANS(AC1010))))</f>
        <v>#DIV/0!</v>
      </c>
      <c r="AD1012" s="3" t="e">
        <f>IF(DEGREES(ACOS(SIN(RADIANS(G1012))*SIN(RADIANS(E1020))+COS(RADIANS(G1012))*COS(RADIANS(E1020))*COS(RADIANS(AD1010))))&gt;90,0,$F$4*$F$5/E1019^2*(SIN(RADIANS(G1012))*SIN(RADIANS(E1020))+COS(RADIANS(G1012))*COS(RADIANS(E1020))*COS(RADIANS(AD1010))))</f>
        <v>#DIV/0!</v>
      </c>
      <c r="AE1012" s="3" t="e">
        <f>IF(DEGREES(ACOS(SIN(RADIANS(G1012))*SIN(RADIANS(E1020))+COS(RADIANS(G1012))*COS(RADIANS(E1020))*COS(RADIANS(AE1010))))&gt;90,0,$F$4*$F$5/E1019^2*(SIN(RADIANS(G1012))*SIN(RADIANS(E1020))+COS(RADIANS(G1012))*COS(RADIANS(E1020))*COS(RADIANS(AE1010))))</f>
        <v>#DIV/0!</v>
      </c>
      <c r="AF1012" s="3" t="e">
        <f>IF(DEGREES(ACOS(SIN(RADIANS(G1012))*SIN(RADIANS(E1020))+COS(RADIANS(G1012))*COS(RADIANS(E1020))*COS(RADIANS(AF1010))))&gt;90,0,$F$4*$F$5/E1019^2*(SIN(RADIANS(G1012))*SIN(RADIANS(E1020))+COS(RADIANS(G1012))*COS(RADIANS(E1020))*COS(RADIANS(AF1010))))</f>
        <v>#DIV/0!</v>
      </c>
      <c r="AG1012" s="3" t="e">
        <f>IF(DEGREES(ACOS(SIN(RADIANS(G1012))*SIN(RADIANS(E1020))+COS(RADIANS(G1012))*COS(RADIANS(E1020))*COS(RADIANS(AG1010))))&gt;90,0,$F$4*$F$5/E1019^2*(SIN(RADIANS(G1012))*SIN(RADIANS(E1020))+COS(RADIANS(G1012))*COS(RADIANS(E1020))*COS(RADIANS(AG1010))))</f>
        <v>#DIV/0!</v>
      </c>
      <c r="AH1012" s="3" t="e">
        <f>IF(DEGREES(ACOS(SIN(RADIANS(G1012))*SIN(RADIANS(E1020))+COS(RADIANS(G1012))*COS(RADIANS(E1020))*COS(RADIANS(AH1010))))&gt;90,0,$F$4*$F$5/E1019^2*(SIN(RADIANS(G1012))*SIN(RADIANS(E1020))+COS(RADIANS(G1012))*COS(RADIANS(E1020))*COS(RADIANS(AH1010))))</f>
        <v>#DIV/0!</v>
      </c>
      <c r="AI1012" s="3" t="e">
        <f>IF(DEGREES(ACOS(SIN(RADIANS(G1012))*SIN(RADIANS(E1020))+COS(RADIANS(G1012))*COS(RADIANS(E1020))*COS(RADIANS(AI1010))))&gt;90,0,$F$4*$F$5/E1019^2*(SIN(RADIANS(G1012))*SIN(RADIANS(E1020))+COS(RADIANS(G1012))*COS(RADIANS(E1020))*COS(RADIANS(AI1010))))</f>
        <v>#DIV/0!</v>
      </c>
      <c r="AJ1012" s="3" t="e">
        <f>IF(DEGREES(ACOS(SIN(RADIANS(G1012))*SIN(RADIANS(E1020))+COS(RADIANS(G1012))*COS(RADIANS(E1020))*COS(RADIANS(AJ1010))))&gt;90,0,$F$4*$F$5/E1019^2*(SIN(RADIANS(G1012))*SIN(RADIANS(E1020))+COS(RADIANS(G1012))*COS(RADIANS(E1020))*COS(RADIANS(AJ1010))))</f>
        <v>#DIV/0!</v>
      </c>
      <c r="AK1012" s="3" t="e">
        <f>IF(DEGREES(ACOS(SIN(RADIANS(G1012))*SIN(RADIANS(E1020))+COS(RADIANS(G1012))*COS(RADIANS(E1020))*COS(RADIANS(AK1010))))&gt;90,0,$F$4*$F$5/E1019^2*(SIN(RADIANS(G1012))*SIN(RADIANS(E1020))+COS(RADIANS(G1012))*COS(RADIANS(E1020))*COS(RADIANS(AK1010))))</f>
        <v>#DIV/0!</v>
      </c>
      <c r="AL1012" s="3" t="e">
        <f>IF(DEGREES(ACOS(SIN(RADIANS(G1012))*SIN(RADIANS(E1020))+COS(RADIANS(G1012))*COS(RADIANS(E1020))*COS(RADIANS(AL1010))))&gt;90,0,$F$4*$F$5/E1019^2*(SIN(RADIANS(G1012))*SIN(RADIANS(E1020))+COS(RADIANS(G1012))*COS(RADIANS(E1020))*COS(RADIANS(AL1010))))</f>
        <v>#DIV/0!</v>
      </c>
      <c r="AM1012" s="3" t="e">
        <f>IF(DEGREES(ACOS(SIN(RADIANS(G1012))*SIN(RADIANS(E1020))+COS(RADIANS(G1012))*COS(RADIANS(E1020))*COS(RADIANS(AM1010))))&gt;90,0,$F$4*$F$5/E1019^2*(SIN(RADIANS(G1012))*SIN(RADIANS(E1020))+COS(RADIANS(G1012))*COS(RADIANS(E1020))*COS(RADIANS(AM1010))))</f>
        <v>#DIV/0!</v>
      </c>
      <c r="AN1012" s="3" t="e">
        <f>IF(DEGREES(ACOS(SIN(RADIANS(G1012))*SIN(RADIANS(E1020))+COS(RADIANS(G1012))*COS(RADIANS(E1020))*COS(RADIANS(AN1010))))&gt;90,0,$F$4*$F$5/E1019^2*(SIN(RADIANS(G1012))*SIN(RADIANS(E1020))+COS(RADIANS(G1012))*COS(RADIANS(E1020))*COS(RADIANS(AN1010))))</f>
        <v>#DIV/0!</v>
      </c>
      <c r="AO1012" s="3" t="e">
        <f>IF(DEGREES(ACOS(SIN(RADIANS(G1012))*SIN(RADIANS(E1020))+COS(RADIANS(G1012))*COS(RADIANS(E1020))*COS(RADIANS(AO1010))))&gt;90,0,$F$4*$F$5/E1019^2*(SIN(RADIANS(G1012))*SIN(RADIANS(E1020))+COS(RADIANS(G1012))*COS(RADIANS(E1020))*COS(RADIANS(AO1010))))</f>
        <v>#DIV/0!</v>
      </c>
      <c r="AP1012" s="3" t="e">
        <f>IF(DEGREES(ACOS(SIN(RADIANS(G1012))*SIN(RADIANS(E1020))+COS(RADIANS(G1012))*COS(RADIANS(E1020))*COS(RADIANS(AP1010))))&gt;90,0,$F$4*$F$5/E1019^2*(SIN(RADIANS(G1012))*SIN(RADIANS(E1020))+COS(RADIANS(G1012))*COS(RADIANS(E1020))*COS(RADIANS(AP1010))))</f>
        <v>#DIV/0!</v>
      </c>
      <c r="AQ1012" s="3" t="e">
        <f>IF(DEGREES(ACOS(SIN(RADIANS(G1012))*SIN(RADIANS(E1020))+COS(RADIANS(G1012))*COS(RADIANS(E1020))*COS(RADIANS(AQ1010))))&gt;90,0,$F$4*$F$5/E1019^2*(SIN(RADIANS(G1012))*SIN(RADIANS(E1020))+COS(RADIANS(G1012))*COS(RADIANS(E1020))*COS(RADIANS(AQ1010))))</f>
        <v>#DIV/0!</v>
      </c>
      <c r="AR1012" s="3" t="e">
        <f>IF(DEGREES(ACOS(SIN(RADIANS(G1012))*SIN(RADIANS(E1020))+COS(RADIANS(G1012))*COS(RADIANS(E1020))*COS(RADIANS(AR1010))))&gt;90,0,$F$4*$F$5/E1019^2*(SIN(RADIANS(G1012))*SIN(RADIANS(E1020))+COS(RADIANS(G1012))*COS(RADIANS(E1020))*COS(RADIANS(AR1010))))</f>
        <v>#DIV/0!</v>
      </c>
    </row>
    <row r="1013" spans="2:44" ht="15.75" customHeight="1" x14ac:dyDescent="0.2">
      <c r="B1013" s="3" t="s">
        <v>728</v>
      </c>
      <c r="E1013" s="3">
        <f t="array" ref="E1013">INDEX($D$1751:$AM$1751,0,MATCH(E1012-IF(E1012&lt;360,0,360),$D$1700:$AM$1700,0))+IF(E1012&gt;350,360,0)</f>
        <v>420</v>
      </c>
      <c r="G1013" s="3">
        <v>80</v>
      </c>
      <c r="I1013" s="3">
        <f>IF(DEGREES(ACOS(SIN(RADIANS(G1013))*SIN(RADIANS(E1020))+COS(RADIANS(G1013))*COS(RADIANS(E1020))*COS(RADIANS(I1010))))&gt;90,0,$F$4*$F$5/E1019^2*(SIN(RADIANS(G1013))*SIN(RADIANS(E1020))+COS(RADIANS(G1013))*COS(RADIANS(E1020))*COS(RADIANS(I1010))))</f>
        <v>0</v>
      </c>
      <c r="J1013" s="3">
        <f>IF(DEGREES(ACOS(SIN(RADIANS(G1013))*SIN(RADIANS(E1020))+COS(RADIANS(G1013))*COS(RADIANS(E1020))*COS(RADIANS(J1010))))&gt;90,0,$F$4*$F$5/E1019^2*(SIN(RADIANS(G1013))*SIN(RADIANS(E1020))+COS(RADIANS(G1013))*COS(RADIANS(E1020))*COS(RADIANS(J1010))))</f>
        <v>0</v>
      </c>
      <c r="K1013" s="3">
        <f>IF(DEGREES(ACOS(SIN(RADIANS(G1013))*SIN(RADIANS(E1020))+COS(RADIANS(G1013))*COS(RADIANS(E1020))*COS(RADIANS(K1010))))&gt;90,0,$F$4*$F$5/E1019^2*(SIN(RADIANS(G1013))*SIN(RADIANS(E1020))+COS(RADIANS(G1013))*COS(RADIANS(E1020))*COS(RADIANS(K1010))))</f>
        <v>0</v>
      </c>
      <c r="L1013" s="3">
        <f>IF(DEGREES(ACOS(SIN(RADIANS(G1013))*SIN(RADIANS(E1020))+COS(RADIANS(G1013))*COS(RADIANS(E1020))*COS(RADIANS(L1010))))&gt;90,0,$F$4*$F$5/E1019^2*(SIN(RADIANS(G1013))*SIN(RADIANS(E1020))+COS(RADIANS(G1013))*COS(RADIANS(E1020))*COS(RADIANS(L1010))))</f>
        <v>0</v>
      </c>
      <c r="M1013" s="3">
        <f>IF(DEGREES(ACOS(SIN(RADIANS(G1013))*SIN(RADIANS(E1020))+COS(RADIANS(G1013))*COS(RADIANS(E1020))*COS(RADIANS(M1010))))&gt;90,0,$F$4*$F$5/E1019^2*(SIN(RADIANS(G1013))*SIN(RADIANS(E1020))+COS(RADIANS(G1013))*COS(RADIANS(E1020))*COS(RADIANS(M1010))))</f>
        <v>0</v>
      </c>
      <c r="N1013" s="3">
        <f>IF(DEGREES(ACOS(SIN(RADIANS(G1013))*SIN(RADIANS(E1020))+COS(RADIANS(G1013))*COS(RADIANS(E1020))*COS(RADIANS(N1010))))&gt;90,0,$F$4*$F$5/E1019^2*(SIN(RADIANS(G1013))*SIN(RADIANS(E1020))+COS(RADIANS(G1013))*COS(RADIANS(E1020))*COS(RADIANS(N1010))))</f>
        <v>0</v>
      </c>
      <c r="O1013" s="3">
        <f>IF(DEGREES(ACOS(SIN(RADIANS(G1013))*SIN(RADIANS(E1020))+COS(RADIANS(G1013))*COS(RADIANS(E1020))*COS(RADIANS(O1010))))&gt;90,0,$F$4*$F$5/E1019^2*(SIN(RADIANS(G1013))*SIN(RADIANS(E1020))+COS(RADIANS(G1013))*COS(RADIANS(E1020))*COS(RADIANS(O1010))))</f>
        <v>0</v>
      </c>
      <c r="P1013" s="3">
        <f>IF(DEGREES(ACOS(SIN(RADIANS(G1013))*SIN(RADIANS(E1020))+COS(RADIANS(G1013))*COS(RADIANS(E1020))*COS(RADIANS(P1010))))&gt;90,0,$F$4*$F$5/E1019^2*(SIN(RADIANS(G1013))*SIN(RADIANS(E1020))+COS(RADIANS(G1013))*COS(RADIANS(E1020))*COS(RADIANS(P1010))))</f>
        <v>0</v>
      </c>
      <c r="Q1013" s="3">
        <f>IF(DEGREES(ACOS(SIN(RADIANS(G1013))*SIN(RADIANS(E1020))+COS(RADIANS(G1013))*COS(RADIANS(E1020))*COS(RADIANS(Q1010))))&gt;90,0,$F$4*$F$5/E1019^2*(SIN(RADIANS(G1013))*SIN(RADIANS(E1020))+COS(RADIANS(G1013))*COS(RADIANS(E1020))*COS(RADIANS(Q1010))))</f>
        <v>0</v>
      </c>
      <c r="R1013" s="3" t="e">
        <f>IF(DEGREES(ACOS(SIN(RADIANS(G1013))*SIN(RADIANS(E1020))+COS(RADIANS(G1013))*COS(RADIANS(E1020))*COS(RADIANS(R1010))))&gt;90,0,$F$4*$F$5/E1019^2*(SIN(RADIANS(G1013))*SIN(RADIANS(E1020))+COS(RADIANS(G1013))*COS(RADIANS(E1020))*COS(RADIANS(R1010))))</f>
        <v>#DIV/0!</v>
      </c>
      <c r="S1013" s="3" t="e">
        <f>IF(DEGREES(ACOS(SIN(RADIANS(G1013))*SIN(RADIANS(E1020))+COS(RADIANS(G1013))*COS(RADIANS(E1020))*COS(RADIANS(S1010))))&gt;90,0,$F$4*$F$5/E1019^2*(SIN(RADIANS(G1013))*SIN(RADIANS(E1020))+COS(RADIANS(G1013))*COS(RADIANS(E1020))*COS(RADIANS(S1010))))</f>
        <v>#DIV/0!</v>
      </c>
      <c r="T1013" s="3" t="e">
        <f>IF(DEGREES(ACOS(SIN(RADIANS(G1013))*SIN(RADIANS(E1020))+COS(RADIANS(G1013))*COS(RADIANS(E1020))*COS(RADIANS(T1010))))&gt;90,0,$F$4*$F$5/E1019^2*(SIN(RADIANS(G1013))*SIN(RADIANS(E1020))+COS(RADIANS(G1013))*COS(RADIANS(E1020))*COS(RADIANS(T1010))))</f>
        <v>#DIV/0!</v>
      </c>
      <c r="U1013" s="3" t="e">
        <f>IF(DEGREES(ACOS(SIN(RADIANS(G1013))*SIN(RADIANS(E1020))+COS(RADIANS(G1013))*COS(RADIANS(E1020))*COS(RADIANS(U1010))))&gt;90,0,$F$4*$F$5/E1019^2*(SIN(RADIANS(G1013))*SIN(RADIANS(E1020))+COS(RADIANS(G1013))*COS(RADIANS(E1020))*COS(RADIANS(U1010))))</f>
        <v>#DIV/0!</v>
      </c>
      <c r="V1013" s="3" t="e">
        <f>IF(DEGREES(ACOS(SIN(RADIANS(G1013))*SIN(RADIANS(E1020))+COS(RADIANS(G1013))*COS(RADIANS(E1020))*COS(RADIANS(V1010))))&gt;90,0,$F$4*$F$5/E1019^2*(SIN(RADIANS(G1013))*SIN(RADIANS(E1020))+COS(RADIANS(G1013))*COS(RADIANS(E1020))*COS(RADIANS(V1010))))</f>
        <v>#DIV/0!</v>
      </c>
      <c r="W1013" s="3" t="e">
        <f>IF(DEGREES(ACOS(SIN(RADIANS(G1013))*SIN(RADIANS(E1020))+COS(RADIANS(G1013))*COS(RADIANS(E1020))*COS(RADIANS(W1010))))&gt;90,0,$F$4*$F$5/E1019^2*(SIN(RADIANS(G1013))*SIN(RADIANS(E1020))+COS(RADIANS(G1013))*COS(RADIANS(E1020))*COS(RADIANS(W1010))))</f>
        <v>#DIV/0!</v>
      </c>
      <c r="X1013" s="3" t="e">
        <f>IF(DEGREES(ACOS(SIN(RADIANS(G1013))*SIN(RADIANS(E1020))+COS(RADIANS(G1013))*COS(RADIANS(E1020))*COS(RADIANS(X1010))))&gt;90,0,$F$4*$F$5/E1019^2*(SIN(RADIANS(G1013))*SIN(RADIANS(E1020))+COS(RADIANS(G1013))*COS(RADIANS(E1020))*COS(RADIANS(X1010))))</f>
        <v>#DIV/0!</v>
      </c>
      <c r="Y1013" s="3" t="e">
        <f>IF(DEGREES(ACOS(SIN(RADIANS(G1013))*SIN(RADIANS(E1020))+COS(RADIANS(G1013))*COS(RADIANS(E1020))*COS(RADIANS(Y1010))))&gt;90,0,$F$4*$F$5/E1019^2*(SIN(RADIANS(G1013))*SIN(RADIANS(E1020))+COS(RADIANS(G1013))*COS(RADIANS(E1020))*COS(RADIANS(Y1010))))</f>
        <v>#DIV/0!</v>
      </c>
      <c r="Z1013" s="3" t="e">
        <f>IF(DEGREES(ACOS(SIN(RADIANS(G1013))*SIN(RADIANS(E1020))+COS(RADIANS(G1013))*COS(RADIANS(E1020))*COS(RADIANS(Z1010))))&gt;90,0,$F$4*$F$5/E1019^2*(SIN(RADIANS(G1013))*SIN(RADIANS(E1020))+COS(RADIANS(G1013))*COS(RADIANS(E1020))*COS(RADIANS(Z1010))))</f>
        <v>#DIV/0!</v>
      </c>
      <c r="AA1013" s="3" t="e">
        <f>IF(DEGREES(ACOS(SIN(RADIANS(G1013))*SIN(RADIANS(E1020))+COS(RADIANS(G1013))*COS(RADIANS(E1020))*COS(RADIANS(AA1010))))&gt;90,0,$F$4*$F$5/E1019^2*(SIN(RADIANS(G1013))*SIN(RADIANS(E1020))+COS(RADIANS(G1013))*COS(RADIANS(E1020))*COS(RADIANS(AA1010))))</f>
        <v>#DIV/0!</v>
      </c>
      <c r="AB1013" s="3" t="e">
        <f>IF(DEGREES(ACOS(SIN(RADIANS(G1013))*SIN(RADIANS(E1020))+COS(RADIANS(G1013))*COS(RADIANS(E1020))*COS(RADIANS(AB1010))))&gt;90,0,$F$4*$F$5/E1019^2*(SIN(RADIANS(G1013))*SIN(RADIANS(E1020))+COS(RADIANS(G1013))*COS(RADIANS(E1020))*COS(RADIANS(AB1010))))</f>
        <v>#DIV/0!</v>
      </c>
      <c r="AC1013" s="3" t="e">
        <f>IF(DEGREES(ACOS(SIN(RADIANS(G1013))*SIN(RADIANS(E1020))+COS(RADIANS(G1013))*COS(RADIANS(E1020))*COS(RADIANS(AC1010))))&gt;90,0,$F$4*$F$5/E1019^2*(SIN(RADIANS(G1013))*SIN(RADIANS(E1020))+COS(RADIANS(G1013))*COS(RADIANS(E1020))*COS(RADIANS(AC1010))))</f>
        <v>#DIV/0!</v>
      </c>
      <c r="AD1013" s="3" t="e">
        <f>IF(DEGREES(ACOS(SIN(RADIANS(G1013))*SIN(RADIANS(E1020))+COS(RADIANS(G1013))*COS(RADIANS(E1020))*COS(RADIANS(AD1010))))&gt;90,0,$F$4*$F$5/E1019^2*(SIN(RADIANS(G1013))*SIN(RADIANS(E1020))+COS(RADIANS(G1013))*COS(RADIANS(E1020))*COS(RADIANS(AD1010))))</f>
        <v>#DIV/0!</v>
      </c>
      <c r="AE1013" s="3" t="e">
        <f>IF(DEGREES(ACOS(SIN(RADIANS(G1013))*SIN(RADIANS(E1020))+COS(RADIANS(G1013))*COS(RADIANS(E1020))*COS(RADIANS(AE1010))))&gt;90,0,$F$4*$F$5/E1019^2*(SIN(RADIANS(G1013))*SIN(RADIANS(E1020))+COS(RADIANS(G1013))*COS(RADIANS(E1020))*COS(RADIANS(AE1010))))</f>
        <v>#DIV/0!</v>
      </c>
      <c r="AF1013" s="3" t="e">
        <f>IF(DEGREES(ACOS(SIN(RADIANS(G1013))*SIN(RADIANS(E1020))+COS(RADIANS(G1013))*COS(RADIANS(E1020))*COS(RADIANS(AF1010))))&gt;90,0,$F$4*$F$5/E1019^2*(SIN(RADIANS(G1013))*SIN(RADIANS(E1020))+COS(RADIANS(G1013))*COS(RADIANS(E1020))*COS(RADIANS(AF1010))))</f>
        <v>#DIV/0!</v>
      </c>
      <c r="AG1013" s="3" t="e">
        <f>IF(DEGREES(ACOS(SIN(RADIANS(G1013))*SIN(RADIANS(E1020))+COS(RADIANS(G1013))*COS(RADIANS(E1020))*COS(RADIANS(AG1010))))&gt;90,0,$F$4*$F$5/E1019^2*(SIN(RADIANS(G1013))*SIN(RADIANS(E1020))+COS(RADIANS(G1013))*COS(RADIANS(E1020))*COS(RADIANS(AG1010))))</f>
        <v>#DIV/0!</v>
      </c>
      <c r="AH1013" s="3" t="e">
        <f>IF(DEGREES(ACOS(SIN(RADIANS(G1013))*SIN(RADIANS(E1020))+COS(RADIANS(G1013))*COS(RADIANS(E1020))*COS(RADIANS(AH1010))))&gt;90,0,$F$4*$F$5/E1019^2*(SIN(RADIANS(G1013))*SIN(RADIANS(E1020))+COS(RADIANS(G1013))*COS(RADIANS(E1020))*COS(RADIANS(AH1010))))</f>
        <v>#DIV/0!</v>
      </c>
      <c r="AI1013" s="3" t="e">
        <f>IF(DEGREES(ACOS(SIN(RADIANS(G1013))*SIN(RADIANS(E1020))+COS(RADIANS(G1013))*COS(RADIANS(E1020))*COS(RADIANS(AI1010))))&gt;90,0,$F$4*$F$5/E1019^2*(SIN(RADIANS(G1013))*SIN(RADIANS(E1020))+COS(RADIANS(G1013))*COS(RADIANS(E1020))*COS(RADIANS(AI1010))))</f>
        <v>#DIV/0!</v>
      </c>
      <c r="AJ1013" s="3" t="e">
        <f>IF(DEGREES(ACOS(SIN(RADIANS(G1013))*SIN(RADIANS(E1020))+COS(RADIANS(G1013))*COS(RADIANS(E1020))*COS(RADIANS(AJ1010))))&gt;90,0,$F$4*$F$5/E1019^2*(SIN(RADIANS(G1013))*SIN(RADIANS(E1020))+COS(RADIANS(G1013))*COS(RADIANS(E1020))*COS(RADIANS(AJ1010))))</f>
        <v>#DIV/0!</v>
      </c>
      <c r="AK1013" s="3">
        <f>IF(DEGREES(ACOS(SIN(RADIANS(G1013))*SIN(RADIANS(E1020))+COS(RADIANS(G1013))*COS(RADIANS(E1020))*COS(RADIANS(AK1010))))&gt;90,0,$F$4*$F$5/E1019^2*(SIN(RADIANS(G1013))*SIN(RADIANS(E1020))+COS(RADIANS(G1013))*COS(RADIANS(E1020))*COS(RADIANS(AK1010))))</f>
        <v>0</v>
      </c>
      <c r="AL1013" s="3">
        <f>IF(DEGREES(ACOS(SIN(RADIANS(G1013))*SIN(RADIANS(E1020))+COS(RADIANS(G1013))*COS(RADIANS(E1020))*COS(RADIANS(AL1010))))&gt;90,0,$F$4*$F$5/E1019^2*(SIN(RADIANS(G1013))*SIN(RADIANS(E1020))+COS(RADIANS(G1013))*COS(RADIANS(E1020))*COS(RADIANS(AL1010))))</f>
        <v>0</v>
      </c>
      <c r="AM1013" s="3">
        <f>IF(DEGREES(ACOS(SIN(RADIANS(G1013))*SIN(RADIANS(E1020))+COS(RADIANS(G1013))*COS(RADIANS(E1020))*COS(RADIANS(AM1010))))&gt;90,0,$F$4*$F$5/E1019^2*(SIN(RADIANS(G1013))*SIN(RADIANS(E1020))+COS(RADIANS(G1013))*COS(RADIANS(E1020))*COS(RADIANS(AM1010))))</f>
        <v>0</v>
      </c>
      <c r="AN1013" s="3">
        <f>IF(DEGREES(ACOS(SIN(RADIANS(G1013))*SIN(RADIANS(E1020))+COS(RADIANS(G1013))*COS(RADIANS(E1020))*COS(RADIANS(AN1010))))&gt;90,0,$F$4*$F$5/E1019^2*(SIN(RADIANS(G1013))*SIN(RADIANS(E1020))+COS(RADIANS(G1013))*COS(RADIANS(E1020))*COS(RADIANS(AN1010))))</f>
        <v>0</v>
      </c>
      <c r="AO1013" s="3">
        <f>IF(DEGREES(ACOS(SIN(RADIANS(G1013))*SIN(RADIANS(E1020))+COS(RADIANS(G1013))*COS(RADIANS(E1020))*COS(RADIANS(AO1010))))&gt;90,0,$F$4*$F$5/E1019^2*(SIN(RADIANS(G1013))*SIN(RADIANS(E1020))+COS(RADIANS(G1013))*COS(RADIANS(E1020))*COS(RADIANS(AO1010))))</f>
        <v>0</v>
      </c>
      <c r="AP1013" s="3">
        <f>IF(DEGREES(ACOS(SIN(RADIANS(G1013))*SIN(RADIANS(E1020))+COS(RADIANS(G1013))*COS(RADIANS(E1020))*COS(RADIANS(AP1010))))&gt;90,0,$F$4*$F$5/E1019^2*(SIN(RADIANS(G1013))*SIN(RADIANS(E1020))+COS(RADIANS(G1013))*COS(RADIANS(E1020))*COS(RADIANS(AP1010))))</f>
        <v>0</v>
      </c>
      <c r="AQ1013" s="3">
        <f>IF(DEGREES(ACOS(SIN(RADIANS(G1013))*SIN(RADIANS(E1020))+COS(RADIANS(G1013))*COS(RADIANS(E1020))*COS(RADIANS(AQ1010))))&gt;90,0,$F$4*$F$5/E1019^2*(SIN(RADIANS(G1013))*SIN(RADIANS(E1020))+COS(RADIANS(G1013))*COS(RADIANS(E1020))*COS(RADIANS(AQ1010))))</f>
        <v>0</v>
      </c>
      <c r="AR1013" s="3">
        <f>IF(DEGREES(ACOS(SIN(RADIANS(G1013))*SIN(RADIANS(E1020))+COS(RADIANS(G1013))*COS(RADIANS(E1020))*COS(RADIANS(AR1010))))&gt;90,0,$F$4*$F$5/E1019^2*(SIN(RADIANS(G1013))*SIN(RADIANS(E1020))+COS(RADIANS(G1013))*COS(RADIANS(E1020))*COS(RADIANS(AR1010))))</f>
        <v>0</v>
      </c>
    </row>
    <row r="1014" spans="2:44" ht="15.75" customHeight="1" x14ac:dyDescent="0.2">
      <c r="B1014" s="20" t="s">
        <v>784</v>
      </c>
      <c r="E1014" s="3">
        <f>IF(E1013-$F$13&lt;0,E1013-$F$13+360,IF(E1013-$F$13&gt;360,E1013-$F$13-360,E1013-$F$13))</f>
        <v>150</v>
      </c>
      <c r="G1014" s="3">
        <v>70</v>
      </c>
      <c r="I1014" s="3">
        <f>IF(DEGREES(ACOS(SIN(RADIANS(G1014))*SIN(RADIANS(E1020))+COS(RADIANS(G1014))*COS(RADIANS(E1020))*COS(RADIANS(I1010))))&gt;90,0,$F$4*$F$5/E1019^2*(SIN(RADIANS(G1014))*SIN(RADIANS(E1020))+COS(RADIANS(G1014))*COS(RADIANS(E1020))*COS(RADIANS(I1010))))</f>
        <v>0</v>
      </c>
      <c r="J1014" s="3">
        <f>IF(DEGREES(ACOS(SIN(RADIANS(G1014))*SIN(RADIANS(E1020))+COS(RADIANS(G1014))*COS(RADIANS(E1020))*COS(RADIANS(J1010))))&gt;90,0,$F$4*$F$5/E1019^2*(SIN(RADIANS(G1014))*SIN(RADIANS(E1020))+COS(RADIANS(G1014))*COS(RADIANS(E1020))*COS(RADIANS(J1010))))</f>
        <v>0</v>
      </c>
      <c r="K1014" s="3">
        <f>IF(DEGREES(ACOS(SIN(RADIANS(G1014))*SIN(RADIANS(E1020))+COS(RADIANS(G1014))*COS(RADIANS(E1020))*COS(RADIANS(K1010))))&gt;90,0,$F$4*$F$5/E1019^2*(SIN(RADIANS(G1014))*SIN(RADIANS(E1020))+COS(RADIANS(G1014))*COS(RADIANS(E1020))*COS(RADIANS(K1010))))</f>
        <v>0</v>
      </c>
      <c r="L1014" s="3">
        <f>IF(DEGREES(ACOS(SIN(RADIANS(G1014))*SIN(RADIANS(E1020))+COS(RADIANS(G1014))*COS(RADIANS(E1020))*COS(RADIANS(L1010))))&gt;90,0,$F$4*$F$5/E1019^2*(SIN(RADIANS(G1014))*SIN(RADIANS(E1020))+COS(RADIANS(G1014))*COS(RADIANS(E1020))*COS(RADIANS(L1010))))</f>
        <v>0</v>
      </c>
      <c r="M1014" s="3">
        <f>IF(DEGREES(ACOS(SIN(RADIANS(G1014))*SIN(RADIANS(E1020))+COS(RADIANS(G1014))*COS(RADIANS(E1020))*COS(RADIANS(M1010))))&gt;90,0,$F$4*$F$5/E1019^2*(SIN(RADIANS(G1014))*SIN(RADIANS(E1020))+COS(RADIANS(G1014))*COS(RADIANS(E1020))*COS(RADIANS(M1010))))</f>
        <v>0</v>
      </c>
      <c r="N1014" s="3">
        <f>IF(DEGREES(ACOS(SIN(RADIANS(G1014))*SIN(RADIANS(E1020))+COS(RADIANS(G1014))*COS(RADIANS(E1020))*COS(RADIANS(N1010))))&gt;90,0,$F$4*$F$5/E1019^2*(SIN(RADIANS(G1014))*SIN(RADIANS(E1020))+COS(RADIANS(G1014))*COS(RADIANS(E1020))*COS(RADIANS(N1010))))</f>
        <v>0</v>
      </c>
      <c r="O1014" s="3">
        <f>IF(DEGREES(ACOS(SIN(RADIANS(G1014))*SIN(RADIANS(E1020))+COS(RADIANS(G1014))*COS(RADIANS(E1020))*COS(RADIANS(O1010))))&gt;90,0,$F$4*$F$5/E1019^2*(SIN(RADIANS(G1014))*SIN(RADIANS(E1020))+COS(RADIANS(G1014))*COS(RADIANS(E1020))*COS(RADIANS(O1010))))</f>
        <v>0</v>
      </c>
      <c r="P1014" s="3">
        <f>IF(DEGREES(ACOS(SIN(RADIANS(G1014))*SIN(RADIANS(E1020))+COS(RADIANS(G1014))*COS(RADIANS(E1020))*COS(RADIANS(P1010))))&gt;90,0,$F$4*$F$5/E1019^2*(SIN(RADIANS(G1014))*SIN(RADIANS(E1020))+COS(RADIANS(G1014))*COS(RADIANS(E1020))*COS(RADIANS(P1010))))</f>
        <v>0</v>
      </c>
      <c r="Q1014" s="3">
        <f>IF(DEGREES(ACOS(SIN(RADIANS(G1014))*SIN(RADIANS(E1020))+COS(RADIANS(G1014))*COS(RADIANS(E1020))*COS(RADIANS(Q1010))))&gt;90,0,$F$4*$F$5/E1019^2*(SIN(RADIANS(G1014))*SIN(RADIANS(E1020))+COS(RADIANS(G1014))*COS(RADIANS(E1020))*COS(RADIANS(Q1010))))</f>
        <v>0</v>
      </c>
      <c r="R1014" s="3" t="e">
        <f>IF(DEGREES(ACOS(SIN(RADIANS(G1014))*SIN(RADIANS(E1020))+COS(RADIANS(G1014))*COS(RADIANS(E1020))*COS(RADIANS(R1010))))&gt;90,0,$F$4*$F$5/E1019^2*(SIN(RADIANS(G1014))*SIN(RADIANS(E1020))+COS(RADIANS(G1014))*COS(RADIANS(E1020))*COS(RADIANS(R1010))))</f>
        <v>#DIV/0!</v>
      </c>
      <c r="S1014" s="3" t="e">
        <f>IF(DEGREES(ACOS(SIN(RADIANS(G1014))*SIN(RADIANS(E1020))+COS(RADIANS(G1014))*COS(RADIANS(E1020))*COS(RADIANS(S1010))))&gt;90,0,$F$4*$F$5/E1019^2*(SIN(RADIANS(G1014))*SIN(RADIANS(E1020))+COS(RADIANS(G1014))*COS(RADIANS(E1020))*COS(RADIANS(S1010))))</f>
        <v>#DIV/0!</v>
      </c>
      <c r="T1014" s="3" t="e">
        <f>IF(DEGREES(ACOS(SIN(RADIANS(G1014))*SIN(RADIANS(E1020))+COS(RADIANS(G1014))*COS(RADIANS(E1020))*COS(RADIANS(T1010))))&gt;90,0,$F$4*$F$5/E1019^2*(SIN(RADIANS(G1014))*SIN(RADIANS(E1020))+COS(RADIANS(G1014))*COS(RADIANS(E1020))*COS(RADIANS(T1010))))</f>
        <v>#DIV/0!</v>
      </c>
      <c r="U1014" s="3" t="e">
        <f>IF(DEGREES(ACOS(SIN(RADIANS(G1014))*SIN(RADIANS(E1020))+COS(RADIANS(G1014))*COS(RADIANS(E1020))*COS(RADIANS(U1010))))&gt;90,0,$F$4*$F$5/E1019^2*(SIN(RADIANS(G1014))*SIN(RADIANS(E1020))+COS(RADIANS(G1014))*COS(RADIANS(E1020))*COS(RADIANS(U1010))))</f>
        <v>#DIV/0!</v>
      </c>
      <c r="V1014" s="3" t="e">
        <f>IF(DEGREES(ACOS(SIN(RADIANS(G1014))*SIN(RADIANS(E1020))+COS(RADIANS(G1014))*COS(RADIANS(E1020))*COS(RADIANS(V1010))))&gt;90,0,$F$4*$F$5/E1019^2*(SIN(RADIANS(G1014))*SIN(RADIANS(E1020))+COS(RADIANS(G1014))*COS(RADIANS(E1020))*COS(RADIANS(V1010))))</f>
        <v>#DIV/0!</v>
      </c>
      <c r="W1014" s="3" t="e">
        <f>IF(DEGREES(ACOS(SIN(RADIANS(G1014))*SIN(RADIANS(E1020))+COS(RADIANS(G1014))*COS(RADIANS(E1020))*COS(RADIANS(W1010))))&gt;90,0,$F$4*$F$5/E1019^2*(SIN(RADIANS(G1014))*SIN(RADIANS(E1020))+COS(RADIANS(G1014))*COS(RADIANS(E1020))*COS(RADIANS(W1010))))</f>
        <v>#DIV/0!</v>
      </c>
      <c r="X1014" s="3" t="e">
        <f>IF(DEGREES(ACOS(SIN(RADIANS(G1014))*SIN(RADIANS(E1020))+COS(RADIANS(G1014))*COS(RADIANS(E1020))*COS(RADIANS(X1010))))&gt;90,0,$F$4*$F$5/E1019^2*(SIN(RADIANS(G1014))*SIN(RADIANS(E1020))+COS(RADIANS(G1014))*COS(RADIANS(E1020))*COS(RADIANS(X1010))))</f>
        <v>#DIV/0!</v>
      </c>
      <c r="Y1014" s="3" t="e">
        <f>IF(DEGREES(ACOS(SIN(RADIANS(G1014))*SIN(RADIANS(E1020))+COS(RADIANS(G1014))*COS(RADIANS(E1020))*COS(RADIANS(Y1010))))&gt;90,0,$F$4*$F$5/E1019^2*(SIN(RADIANS(G1014))*SIN(RADIANS(E1020))+COS(RADIANS(G1014))*COS(RADIANS(E1020))*COS(RADIANS(Y1010))))</f>
        <v>#DIV/0!</v>
      </c>
      <c r="Z1014" s="3" t="e">
        <f>IF(DEGREES(ACOS(SIN(RADIANS(G1014))*SIN(RADIANS(E1020))+COS(RADIANS(G1014))*COS(RADIANS(E1020))*COS(RADIANS(Z1010))))&gt;90,0,$F$4*$F$5/E1019^2*(SIN(RADIANS(G1014))*SIN(RADIANS(E1020))+COS(RADIANS(G1014))*COS(RADIANS(E1020))*COS(RADIANS(Z1010))))</f>
        <v>#DIV/0!</v>
      </c>
      <c r="AA1014" s="3" t="e">
        <f>IF(DEGREES(ACOS(SIN(RADIANS(G1014))*SIN(RADIANS(E1020))+COS(RADIANS(G1014))*COS(RADIANS(E1020))*COS(RADIANS(AA1010))))&gt;90,0,$F$4*$F$5/E1019^2*(SIN(RADIANS(G1014))*SIN(RADIANS(E1020))+COS(RADIANS(G1014))*COS(RADIANS(E1020))*COS(RADIANS(AA1010))))</f>
        <v>#DIV/0!</v>
      </c>
      <c r="AB1014" s="3" t="e">
        <f>IF(DEGREES(ACOS(SIN(RADIANS(G1014))*SIN(RADIANS(E1020))+COS(RADIANS(G1014))*COS(RADIANS(E1020))*COS(RADIANS(AB1010))))&gt;90,0,$F$4*$F$5/E1019^2*(SIN(RADIANS(G1014))*SIN(RADIANS(E1020))+COS(RADIANS(G1014))*COS(RADIANS(E1020))*COS(RADIANS(AB1010))))</f>
        <v>#DIV/0!</v>
      </c>
      <c r="AC1014" s="3" t="e">
        <f>IF(DEGREES(ACOS(SIN(RADIANS(G1014))*SIN(RADIANS(E1020))+COS(RADIANS(G1014))*COS(RADIANS(E1020))*COS(RADIANS(AC1010))))&gt;90,0,$F$4*$F$5/E1019^2*(SIN(RADIANS(G1014))*SIN(RADIANS(E1020))+COS(RADIANS(G1014))*COS(RADIANS(E1020))*COS(RADIANS(AC1010))))</f>
        <v>#DIV/0!</v>
      </c>
      <c r="AD1014" s="3" t="e">
        <f>IF(DEGREES(ACOS(SIN(RADIANS(G1014))*SIN(RADIANS(E1020))+COS(RADIANS(G1014))*COS(RADIANS(E1020))*COS(RADIANS(AD1010))))&gt;90,0,$F$4*$F$5/E1019^2*(SIN(RADIANS(G1014))*SIN(RADIANS(E1020))+COS(RADIANS(G1014))*COS(RADIANS(E1020))*COS(RADIANS(AD1010))))</f>
        <v>#DIV/0!</v>
      </c>
      <c r="AE1014" s="3" t="e">
        <f>IF(DEGREES(ACOS(SIN(RADIANS(G1014))*SIN(RADIANS(E1020))+COS(RADIANS(G1014))*COS(RADIANS(E1020))*COS(RADIANS(AE1010))))&gt;90,0,$F$4*$F$5/E1019^2*(SIN(RADIANS(G1014))*SIN(RADIANS(E1020))+COS(RADIANS(G1014))*COS(RADIANS(E1020))*COS(RADIANS(AE1010))))</f>
        <v>#DIV/0!</v>
      </c>
      <c r="AF1014" s="3" t="e">
        <f>IF(DEGREES(ACOS(SIN(RADIANS(G1014))*SIN(RADIANS(E1020))+COS(RADIANS(G1014))*COS(RADIANS(E1020))*COS(RADIANS(AF1010))))&gt;90,0,$F$4*$F$5/E1019^2*(SIN(RADIANS(G1014))*SIN(RADIANS(E1020))+COS(RADIANS(G1014))*COS(RADIANS(E1020))*COS(RADIANS(AF1010))))</f>
        <v>#DIV/0!</v>
      </c>
      <c r="AG1014" s="3" t="e">
        <f>IF(DEGREES(ACOS(SIN(RADIANS(G1014))*SIN(RADIANS(E1020))+COS(RADIANS(G1014))*COS(RADIANS(E1020))*COS(RADIANS(AG1010))))&gt;90,0,$F$4*$F$5/E1019^2*(SIN(RADIANS(G1014))*SIN(RADIANS(E1020))+COS(RADIANS(G1014))*COS(RADIANS(E1020))*COS(RADIANS(AG1010))))</f>
        <v>#DIV/0!</v>
      </c>
      <c r="AH1014" s="3" t="e">
        <f>IF(DEGREES(ACOS(SIN(RADIANS(G1014))*SIN(RADIANS(E1020))+COS(RADIANS(G1014))*COS(RADIANS(E1020))*COS(RADIANS(AH1010))))&gt;90,0,$F$4*$F$5/E1019^2*(SIN(RADIANS(G1014))*SIN(RADIANS(E1020))+COS(RADIANS(G1014))*COS(RADIANS(E1020))*COS(RADIANS(AH1010))))</f>
        <v>#DIV/0!</v>
      </c>
      <c r="AI1014" s="3" t="e">
        <f>IF(DEGREES(ACOS(SIN(RADIANS(G1014))*SIN(RADIANS(E1020))+COS(RADIANS(G1014))*COS(RADIANS(E1020))*COS(RADIANS(AI1010))))&gt;90,0,$F$4*$F$5/E1019^2*(SIN(RADIANS(G1014))*SIN(RADIANS(E1020))+COS(RADIANS(G1014))*COS(RADIANS(E1020))*COS(RADIANS(AI1010))))</f>
        <v>#DIV/0!</v>
      </c>
      <c r="AJ1014" s="3" t="e">
        <f>IF(DEGREES(ACOS(SIN(RADIANS(G1014))*SIN(RADIANS(E1020))+COS(RADIANS(G1014))*COS(RADIANS(E1020))*COS(RADIANS(AJ1010))))&gt;90,0,$F$4*$F$5/E1019^2*(SIN(RADIANS(G1014))*SIN(RADIANS(E1020))+COS(RADIANS(G1014))*COS(RADIANS(E1020))*COS(RADIANS(AJ1010))))</f>
        <v>#DIV/0!</v>
      </c>
      <c r="AK1014" s="3">
        <f>IF(DEGREES(ACOS(SIN(RADIANS(G1014))*SIN(RADIANS(E1020))+COS(RADIANS(G1014))*COS(RADIANS(E1020))*COS(RADIANS(AK1010))))&gt;90,0,$F$4*$F$5/E1019^2*(SIN(RADIANS(G1014))*SIN(RADIANS(E1020))+COS(RADIANS(G1014))*COS(RADIANS(E1020))*COS(RADIANS(AK1010))))</f>
        <v>0</v>
      </c>
      <c r="AL1014" s="3">
        <f>IF(DEGREES(ACOS(SIN(RADIANS(G1014))*SIN(RADIANS(E1020))+COS(RADIANS(G1014))*COS(RADIANS(E1020))*COS(RADIANS(AL1010))))&gt;90,0,$F$4*$F$5/E1019^2*(SIN(RADIANS(G1014))*SIN(RADIANS(E1020))+COS(RADIANS(G1014))*COS(RADIANS(E1020))*COS(RADIANS(AL1010))))</f>
        <v>0</v>
      </c>
      <c r="AM1014" s="3">
        <f>IF(DEGREES(ACOS(SIN(RADIANS(G1014))*SIN(RADIANS(E1020))+COS(RADIANS(G1014))*COS(RADIANS(E1020))*COS(RADIANS(AM1010))))&gt;90,0,$F$4*$F$5/E1019^2*(SIN(RADIANS(G1014))*SIN(RADIANS(E1020))+COS(RADIANS(G1014))*COS(RADIANS(E1020))*COS(RADIANS(AM1010))))</f>
        <v>0</v>
      </c>
      <c r="AN1014" s="3">
        <f>IF(DEGREES(ACOS(SIN(RADIANS(G1014))*SIN(RADIANS(E1020))+COS(RADIANS(G1014))*COS(RADIANS(E1020))*COS(RADIANS(AN1010))))&gt;90,0,$F$4*$F$5/E1019^2*(SIN(RADIANS(G1014))*SIN(RADIANS(E1020))+COS(RADIANS(G1014))*COS(RADIANS(E1020))*COS(RADIANS(AN1010))))</f>
        <v>0</v>
      </c>
      <c r="AO1014" s="3">
        <f>IF(DEGREES(ACOS(SIN(RADIANS(G1014))*SIN(RADIANS(E1020))+COS(RADIANS(G1014))*COS(RADIANS(E1020))*COS(RADIANS(AO1010))))&gt;90,0,$F$4*$F$5/E1019^2*(SIN(RADIANS(G1014))*SIN(RADIANS(E1020))+COS(RADIANS(G1014))*COS(RADIANS(E1020))*COS(RADIANS(AO1010))))</f>
        <v>0</v>
      </c>
      <c r="AP1014" s="3">
        <f>IF(DEGREES(ACOS(SIN(RADIANS(G1014))*SIN(RADIANS(E1020))+COS(RADIANS(G1014))*COS(RADIANS(E1020))*COS(RADIANS(AP1010))))&gt;90,0,$F$4*$F$5/E1019^2*(SIN(RADIANS(G1014))*SIN(RADIANS(E1020))+COS(RADIANS(G1014))*COS(RADIANS(E1020))*COS(RADIANS(AP1010))))</f>
        <v>0</v>
      </c>
      <c r="AQ1014" s="3">
        <f>IF(DEGREES(ACOS(SIN(RADIANS(G1014))*SIN(RADIANS(E1020))+COS(RADIANS(G1014))*COS(RADIANS(E1020))*COS(RADIANS(AQ1010))))&gt;90,0,$F$4*$F$5/E1019^2*(SIN(RADIANS(G1014))*SIN(RADIANS(E1020))+COS(RADIANS(G1014))*COS(RADIANS(E1020))*COS(RADIANS(AQ1010))))</f>
        <v>0</v>
      </c>
      <c r="AR1014" s="3">
        <f>IF(DEGREES(ACOS(SIN(RADIANS(G1014))*SIN(RADIANS(E1020))+COS(RADIANS(G1014))*COS(RADIANS(E1020))*COS(RADIANS(AR1010))))&gt;90,0,$F$4*$F$5/E1019^2*(SIN(RADIANS(G1014))*SIN(RADIANS(E1020))+COS(RADIANS(G1014))*COS(RADIANS(E1020))*COS(RADIANS(AR1010))))</f>
        <v>0</v>
      </c>
    </row>
    <row r="1015" spans="2:44" ht="15.75" customHeight="1" x14ac:dyDescent="0.2">
      <c r="B1015" s="20" t="s">
        <v>729</v>
      </c>
      <c r="E1015" s="3">
        <f>IF(E1012&lt;360,E1012/360,(E1012-360)/360)</f>
        <v>0.16666666666666666</v>
      </c>
      <c r="G1015" s="3">
        <v>60</v>
      </c>
      <c r="I1015" s="3">
        <f>IF(DEGREES(ACOS(SIN(RADIANS(G1015))*SIN(RADIANS(E1020))+COS(RADIANS(G1015))*COS(RADIANS(E1020))*COS(RADIANS(I1010))))&gt;90,0,$F$4*$F$5/E1019^2*(SIN(RADIANS(G1015))*SIN(RADIANS(E1020))+COS(RADIANS(G1015))*COS(RADIANS(E1020))*COS(RADIANS(I1010))))</f>
        <v>0</v>
      </c>
      <c r="J1015" s="3">
        <f>IF(DEGREES(ACOS(SIN(RADIANS(G1015))*SIN(RADIANS(E1020))+COS(RADIANS(G1015))*COS(RADIANS(E1020))*COS(RADIANS(J1010))))&gt;90,0,$F$4*$F$5/E1019^2*(SIN(RADIANS(G1015))*SIN(RADIANS(E1020))+COS(RADIANS(G1015))*COS(RADIANS(E1020))*COS(RADIANS(J1010))))</f>
        <v>0</v>
      </c>
      <c r="K1015" s="3">
        <f>IF(DEGREES(ACOS(SIN(RADIANS(G1015))*SIN(RADIANS(E1020))+COS(RADIANS(G1015))*COS(RADIANS(E1020))*COS(RADIANS(K1010))))&gt;90,0,$F$4*$F$5/E1019^2*(SIN(RADIANS(G1015))*SIN(RADIANS(E1020))+COS(RADIANS(G1015))*COS(RADIANS(E1020))*COS(RADIANS(K1010))))</f>
        <v>0</v>
      </c>
      <c r="L1015" s="3">
        <f>IF(DEGREES(ACOS(SIN(RADIANS(G1015))*SIN(RADIANS(E1020))+COS(RADIANS(G1015))*COS(RADIANS(E1020))*COS(RADIANS(L1010))))&gt;90,0,$F$4*$F$5/E1019^2*(SIN(RADIANS(G1015))*SIN(RADIANS(E1020))+COS(RADIANS(G1015))*COS(RADIANS(E1020))*COS(RADIANS(L1010))))</f>
        <v>0</v>
      </c>
      <c r="M1015" s="3">
        <f>IF(DEGREES(ACOS(SIN(RADIANS(G1015))*SIN(RADIANS(E1020))+COS(RADIANS(G1015))*COS(RADIANS(E1020))*COS(RADIANS(M1010))))&gt;90,0,$F$4*$F$5/E1019^2*(SIN(RADIANS(G1015))*SIN(RADIANS(E1020))+COS(RADIANS(G1015))*COS(RADIANS(E1020))*COS(RADIANS(M1010))))</f>
        <v>0</v>
      </c>
      <c r="N1015" s="3">
        <f>IF(DEGREES(ACOS(SIN(RADIANS(G1015))*SIN(RADIANS(E1020))+COS(RADIANS(G1015))*COS(RADIANS(E1020))*COS(RADIANS(N1010))))&gt;90,0,$F$4*$F$5/E1019^2*(SIN(RADIANS(G1015))*SIN(RADIANS(E1020))+COS(RADIANS(G1015))*COS(RADIANS(E1020))*COS(RADIANS(N1010))))</f>
        <v>0</v>
      </c>
      <c r="O1015" s="3">
        <f>IF(DEGREES(ACOS(SIN(RADIANS(G1015))*SIN(RADIANS(E1020))+COS(RADIANS(G1015))*COS(RADIANS(E1020))*COS(RADIANS(O1010))))&gt;90,0,$F$4*$F$5/E1019^2*(SIN(RADIANS(G1015))*SIN(RADIANS(E1020))+COS(RADIANS(G1015))*COS(RADIANS(E1020))*COS(RADIANS(O1010))))</f>
        <v>0</v>
      </c>
      <c r="P1015" s="3">
        <f>IF(DEGREES(ACOS(SIN(RADIANS(G1015))*SIN(RADIANS(E1020))+COS(RADIANS(G1015))*COS(RADIANS(E1020))*COS(RADIANS(P1010))))&gt;90,0,$F$4*$F$5/E1019^2*(SIN(RADIANS(G1015))*SIN(RADIANS(E1020))+COS(RADIANS(G1015))*COS(RADIANS(E1020))*COS(RADIANS(P1010))))</f>
        <v>0</v>
      </c>
      <c r="Q1015" s="3">
        <f>IF(DEGREES(ACOS(SIN(RADIANS(G1015))*SIN(RADIANS(E1020))+COS(RADIANS(G1015))*COS(RADIANS(E1020))*COS(RADIANS(Q1010))))&gt;90,0,$F$4*$F$5/E1019^2*(SIN(RADIANS(G1015))*SIN(RADIANS(E1020))+COS(RADIANS(G1015))*COS(RADIANS(E1020))*COS(RADIANS(Q1010))))</f>
        <v>0</v>
      </c>
      <c r="R1015" s="3" t="e">
        <f>IF(DEGREES(ACOS(SIN(RADIANS(G1015))*SIN(RADIANS(E1020))+COS(RADIANS(G1015))*COS(RADIANS(E1020))*COS(RADIANS(R1010))))&gt;90,0,$F$4*$F$5/E1019^2*(SIN(RADIANS(G1015))*SIN(RADIANS(E1020))+COS(RADIANS(G1015))*COS(RADIANS(E1020))*COS(RADIANS(R1010))))</f>
        <v>#DIV/0!</v>
      </c>
      <c r="S1015" s="3" t="e">
        <f>IF(DEGREES(ACOS(SIN(RADIANS(G1015))*SIN(RADIANS(E1020))+COS(RADIANS(G1015))*COS(RADIANS(E1020))*COS(RADIANS(S1010))))&gt;90,0,$F$4*$F$5/E1019^2*(SIN(RADIANS(G1015))*SIN(RADIANS(E1020))+COS(RADIANS(G1015))*COS(RADIANS(E1020))*COS(RADIANS(S1010))))</f>
        <v>#DIV/0!</v>
      </c>
      <c r="T1015" s="3" t="e">
        <f>IF(DEGREES(ACOS(SIN(RADIANS(G1015))*SIN(RADIANS(E1020))+COS(RADIANS(G1015))*COS(RADIANS(E1020))*COS(RADIANS(T1010))))&gt;90,0,$F$4*$F$5/E1019^2*(SIN(RADIANS(G1015))*SIN(RADIANS(E1020))+COS(RADIANS(G1015))*COS(RADIANS(E1020))*COS(RADIANS(T1010))))</f>
        <v>#DIV/0!</v>
      </c>
      <c r="U1015" s="3" t="e">
        <f>IF(DEGREES(ACOS(SIN(RADIANS(G1015))*SIN(RADIANS(E1020))+COS(RADIANS(G1015))*COS(RADIANS(E1020))*COS(RADIANS(U1010))))&gt;90,0,$F$4*$F$5/E1019^2*(SIN(RADIANS(G1015))*SIN(RADIANS(E1020))+COS(RADIANS(G1015))*COS(RADIANS(E1020))*COS(RADIANS(U1010))))</f>
        <v>#DIV/0!</v>
      </c>
      <c r="V1015" s="3" t="e">
        <f>IF(DEGREES(ACOS(SIN(RADIANS(G1015))*SIN(RADIANS(E1020))+COS(RADIANS(G1015))*COS(RADIANS(E1020))*COS(RADIANS(V1010))))&gt;90,0,$F$4*$F$5/E1019^2*(SIN(RADIANS(G1015))*SIN(RADIANS(E1020))+COS(RADIANS(G1015))*COS(RADIANS(E1020))*COS(RADIANS(V1010))))</f>
        <v>#DIV/0!</v>
      </c>
      <c r="W1015" s="3" t="e">
        <f>IF(DEGREES(ACOS(SIN(RADIANS(G1015))*SIN(RADIANS(E1020))+COS(RADIANS(G1015))*COS(RADIANS(E1020))*COS(RADIANS(W1010))))&gt;90,0,$F$4*$F$5/E1019^2*(SIN(RADIANS(G1015))*SIN(RADIANS(E1020))+COS(RADIANS(G1015))*COS(RADIANS(E1020))*COS(RADIANS(W1010))))</f>
        <v>#DIV/0!</v>
      </c>
      <c r="X1015" s="3" t="e">
        <f>IF(DEGREES(ACOS(SIN(RADIANS(G1015))*SIN(RADIANS(E1020))+COS(RADIANS(G1015))*COS(RADIANS(E1020))*COS(RADIANS(X1010))))&gt;90,0,$F$4*$F$5/E1019^2*(SIN(RADIANS(G1015))*SIN(RADIANS(E1020))+COS(RADIANS(G1015))*COS(RADIANS(E1020))*COS(RADIANS(X1010))))</f>
        <v>#DIV/0!</v>
      </c>
      <c r="Y1015" s="3" t="e">
        <f>IF(DEGREES(ACOS(SIN(RADIANS(G1015))*SIN(RADIANS(E1020))+COS(RADIANS(G1015))*COS(RADIANS(E1020))*COS(RADIANS(Y1010))))&gt;90,0,$F$4*$F$5/E1019^2*(SIN(RADIANS(G1015))*SIN(RADIANS(E1020))+COS(RADIANS(G1015))*COS(RADIANS(E1020))*COS(RADIANS(Y1010))))</f>
        <v>#DIV/0!</v>
      </c>
      <c r="Z1015" s="3" t="e">
        <f>IF(DEGREES(ACOS(SIN(RADIANS(G1015))*SIN(RADIANS(E1020))+COS(RADIANS(G1015))*COS(RADIANS(E1020))*COS(RADIANS(Z1010))))&gt;90,0,$F$4*$F$5/E1019^2*(SIN(RADIANS(G1015))*SIN(RADIANS(E1020))+COS(RADIANS(G1015))*COS(RADIANS(E1020))*COS(RADIANS(Z1010))))</f>
        <v>#DIV/0!</v>
      </c>
      <c r="AA1015" s="3" t="e">
        <f>IF(DEGREES(ACOS(SIN(RADIANS(G1015))*SIN(RADIANS(E1020))+COS(RADIANS(G1015))*COS(RADIANS(E1020))*COS(RADIANS(AA1010))))&gt;90,0,$F$4*$F$5/E1019^2*(SIN(RADIANS(G1015))*SIN(RADIANS(E1020))+COS(RADIANS(G1015))*COS(RADIANS(E1020))*COS(RADIANS(AA1010))))</f>
        <v>#DIV/0!</v>
      </c>
      <c r="AB1015" s="3" t="e">
        <f>IF(DEGREES(ACOS(SIN(RADIANS(G1015))*SIN(RADIANS(E1020))+COS(RADIANS(G1015))*COS(RADIANS(E1020))*COS(RADIANS(AB1010))))&gt;90,0,$F$4*$F$5/E1019^2*(SIN(RADIANS(G1015))*SIN(RADIANS(E1020))+COS(RADIANS(G1015))*COS(RADIANS(E1020))*COS(RADIANS(AB1010))))</f>
        <v>#DIV/0!</v>
      </c>
      <c r="AC1015" s="3" t="e">
        <f>IF(DEGREES(ACOS(SIN(RADIANS(G1015))*SIN(RADIANS(E1020))+COS(RADIANS(G1015))*COS(RADIANS(E1020))*COS(RADIANS(AC1010))))&gt;90,0,$F$4*$F$5/E1019^2*(SIN(RADIANS(G1015))*SIN(RADIANS(E1020))+COS(RADIANS(G1015))*COS(RADIANS(E1020))*COS(RADIANS(AC1010))))</f>
        <v>#DIV/0!</v>
      </c>
      <c r="AD1015" s="3" t="e">
        <f>IF(DEGREES(ACOS(SIN(RADIANS(G1015))*SIN(RADIANS(E1020))+COS(RADIANS(G1015))*COS(RADIANS(E1020))*COS(RADIANS(AD1010))))&gt;90,0,$F$4*$F$5/E1019^2*(SIN(RADIANS(G1015))*SIN(RADIANS(E1020))+COS(RADIANS(G1015))*COS(RADIANS(E1020))*COS(RADIANS(AD1010))))</f>
        <v>#DIV/0!</v>
      </c>
      <c r="AE1015" s="3" t="e">
        <f>IF(DEGREES(ACOS(SIN(RADIANS(G1015))*SIN(RADIANS(E1020))+COS(RADIANS(G1015))*COS(RADIANS(E1020))*COS(RADIANS(AE1010))))&gt;90,0,$F$4*$F$5/E1019^2*(SIN(RADIANS(G1015))*SIN(RADIANS(E1020))+COS(RADIANS(G1015))*COS(RADIANS(E1020))*COS(RADIANS(AE1010))))</f>
        <v>#DIV/0!</v>
      </c>
      <c r="AF1015" s="3" t="e">
        <f>IF(DEGREES(ACOS(SIN(RADIANS(G1015))*SIN(RADIANS(E1020))+COS(RADIANS(G1015))*COS(RADIANS(E1020))*COS(RADIANS(AF1010))))&gt;90,0,$F$4*$F$5/E1019^2*(SIN(RADIANS(G1015))*SIN(RADIANS(E1020))+COS(RADIANS(G1015))*COS(RADIANS(E1020))*COS(RADIANS(AF1010))))</f>
        <v>#DIV/0!</v>
      </c>
      <c r="AG1015" s="3" t="e">
        <f>IF(DEGREES(ACOS(SIN(RADIANS(G1015))*SIN(RADIANS(E1020))+COS(RADIANS(G1015))*COS(RADIANS(E1020))*COS(RADIANS(AG1010))))&gt;90,0,$F$4*$F$5/E1019^2*(SIN(RADIANS(G1015))*SIN(RADIANS(E1020))+COS(RADIANS(G1015))*COS(RADIANS(E1020))*COS(RADIANS(AG1010))))</f>
        <v>#DIV/0!</v>
      </c>
      <c r="AH1015" s="3" t="e">
        <f>IF(DEGREES(ACOS(SIN(RADIANS(G1015))*SIN(RADIANS(E1020))+COS(RADIANS(G1015))*COS(RADIANS(E1020))*COS(RADIANS(AH1010))))&gt;90,0,$F$4*$F$5/E1019^2*(SIN(RADIANS(G1015))*SIN(RADIANS(E1020))+COS(RADIANS(G1015))*COS(RADIANS(E1020))*COS(RADIANS(AH1010))))</f>
        <v>#DIV/0!</v>
      </c>
      <c r="AI1015" s="3" t="e">
        <f>IF(DEGREES(ACOS(SIN(RADIANS(G1015))*SIN(RADIANS(E1020))+COS(RADIANS(G1015))*COS(RADIANS(E1020))*COS(RADIANS(AI1010))))&gt;90,0,$F$4*$F$5/E1019^2*(SIN(RADIANS(G1015))*SIN(RADIANS(E1020))+COS(RADIANS(G1015))*COS(RADIANS(E1020))*COS(RADIANS(AI1010))))</f>
        <v>#DIV/0!</v>
      </c>
      <c r="AJ1015" s="3" t="e">
        <f>IF(DEGREES(ACOS(SIN(RADIANS(G1015))*SIN(RADIANS(E1020))+COS(RADIANS(G1015))*COS(RADIANS(E1020))*COS(RADIANS(AJ1010))))&gt;90,0,$F$4*$F$5/E1019^2*(SIN(RADIANS(G1015))*SIN(RADIANS(E1020))+COS(RADIANS(G1015))*COS(RADIANS(E1020))*COS(RADIANS(AJ1010))))</f>
        <v>#DIV/0!</v>
      </c>
      <c r="AK1015" s="3">
        <f>IF(DEGREES(ACOS(SIN(RADIANS(G1015))*SIN(RADIANS(E1020))+COS(RADIANS(G1015))*COS(RADIANS(E1020))*COS(RADIANS(AK1010))))&gt;90,0,$F$4*$F$5/E1019^2*(SIN(RADIANS(G1015))*SIN(RADIANS(E1020))+COS(RADIANS(G1015))*COS(RADIANS(E1020))*COS(RADIANS(AK1010))))</f>
        <v>0</v>
      </c>
      <c r="AL1015" s="3">
        <f>IF(DEGREES(ACOS(SIN(RADIANS(G1015))*SIN(RADIANS(E1020))+COS(RADIANS(G1015))*COS(RADIANS(E1020))*COS(RADIANS(AL1010))))&gt;90,0,$F$4*$F$5/E1019^2*(SIN(RADIANS(G1015))*SIN(RADIANS(E1020))+COS(RADIANS(G1015))*COS(RADIANS(E1020))*COS(RADIANS(AL1010))))</f>
        <v>0</v>
      </c>
      <c r="AM1015" s="3">
        <f>IF(DEGREES(ACOS(SIN(RADIANS(G1015))*SIN(RADIANS(E1020))+COS(RADIANS(G1015))*COS(RADIANS(E1020))*COS(RADIANS(AM1010))))&gt;90,0,$F$4*$F$5/E1019^2*(SIN(RADIANS(G1015))*SIN(RADIANS(E1020))+COS(RADIANS(G1015))*COS(RADIANS(E1020))*COS(RADIANS(AM1010))))</f>
        <v>0</v>
      </c>
      <c r="AN1015" s="3">
        <f>IF(DEGREES(ACOS(SIN(RADIANS(G1015))*SIN(RADIANS(E1020))+COS(RADIANS(G1015))*COS(RADIANS(E1020))*COS(RADIANS(AN1010))))&gt;90,0,$F$4*$F$5/E1019^2*(SIN(RADIANS(G1015))*SIN(RADIANS(E1020))+COS(RADIANS(G1015))*COS(RADIANS(E1020))*COS(RADIANS(AN1010))))</f>
        <v>0</v>
      </c>
      <c r="AO1015" s="3">
        <f>IF(DEGREES(ACOS(SIN(RADIANS(G1015))*SIN(RADIANS(E1020))+COS(RADIANS(G1015))*COS(RADIANS(E1020))*COS(RADIANS(AO1010))))&gt;90,0,$F$4*$F$5/E1019^2*(SIN(RADIANS(G1015))*SIN(RADIANS(E1020))+COS(RADIANS(G1015))*COS(RADIANS(E1020))*COS(RADIANS(AO1010))))</f>
        <v>0</v>
      </c>
      <c r="AP1015" s="3">
        <f>IF(DEGREES(ACOS(SIN(RADIANS(G1015))*SIN(RADIANS(E1020))+COS(RADIANS(G1015))*COS(RADIANS(E1020))*COS(RADIANS(AP1010))))&gt;90,0,$F$4*$F$5/E1019^2*(SIN(RADIANS(G1015))*SIN(RADIANS(E1020))+COS(RADIANS(G1015))*COS(RADIANS(E1020))*COS(RADIANS(AP1010))))</f>
        <v>0</v>
      </c>
      <c r="AQ1015" s="3">
        <f>IF(DEGREES(ACOS(SIN(RADIANS(G1015))*SIN(RADIANS(E1020))+COS(RADIANS(G1015))*COS(RADIANS(E1020))*COS(RADIANS(AQ1010))))&gt;90,0,$F$4*$F$5/E1019^2*(SIN(RADIANS(G1015))*SIN(RADIANS(E1020))+COS(RADIANS(G1015))*COS(RADIANS(E1020))*COS(RADIANS(AQ1010))))</f>
        <v>0</v>
      </c>
      <c r="AR1015" s="3">
        <f>IF(DEGREES(ACOS(SIN(RADIANS(G1015))*SIN(RADIANS(E1020))+COS(RADIANS(G1015))*COS(RADIANS(E1020))*COS(RADIANS(AR1010))))&gt;90,0,$F$4*$F$5/E1019^2*(SIN(RADIANS(G1015))*SIN(RADIANS(E1020))+COS(RADIANS(G1015))*COS(RADIANS(E1020))*COS(RADIANS(AR1010))))</f>
        <v>0</v>
      </c>
    </row>
    <row r="1016" spans="2:44" ht="15.75" customHeight="1" x14ac:dyDescent="0.2">
      <c r="B1016" s="20" t="s">
        <v>785</v>
      </c>
      <c r="E1016" s="3">
        <f>E1015*$F$11</f>
        <v>0</v>
      </c>
      <c r="G1016" s="3">
        <v>50</v>
      </c>
      <c r="I1016" s="3">
        <f>IF(DEGREES(ACOS(SIN(RADIANS(G1016))*SIN(RADIANS(E1020))+COS(RADIANS(G1016))*COS(RADIANS(E1020))*COS(RADIANS(I1010))))&gt;90,0,$F$4*$F$5/E1019^2*(SIN(RADIANS(G1016))*SIN(RADIANS(E1020))+COS(RADIANS(G1016))*COS(RADIANS(E1020))*COS(RADIANS(I1010))))</f>
        <v>0</v>
      </c>
      <c r="J1016" s="3">
        <f>IF(DEGREES(ACOS(SIN(RADIANS(G1016))*SIN(RADIANS(E1020))+COS(RADIANS(G1016))*COS(RADIANS(E1020))*COS(RADIANS(J1010))))&gt;90,0,$F$4*$F$5/E1019^2*(SIN(RADIANS(G1016))*SIN(RADIANS(E1020))+COS(RADIANS(G1016))*COS(RADIANS(E1020))*COS(RADIANS(J1010))))</f>
        <v>0</v>
      </c>
      <c r="K1016" s="3">
        <f>IF(DEGREES(ACOS(SIN(RADIANS(G1016))*SIN(RADIANS(E1020))+COS(RADIANS(G1016))*COS(RADIANS(E1020))*COS(RADIANS(K1010))))&gt;90,0,$F$4*$F$5/E1019^2*(SIN(RADIANS(G1016))*SIN(RADIANS(E1020))+COS(RADIANS(G1016))*COS(RADIANS(E1020))*COS(RADIANS(K1010))))</f>
        <v>0</v>
      </c>
      <c r="L1016" s="3">
        <f>IF(DEGREES(ACOS(SIN(RADIANS(G1016))*SIN(RADIANS(E1020))+COS(RADIANS(G1016))*COS(RADIANS(E1020))*COS(RADIANS(L1010))))&gt;90,0,$F$4*$F$5/E1019^2*(SIN(RADIANS(G1016))*SIN(RADIANS(E1020))+COS(RADIANS(G1016))*COS(RADIANS(E1020))*COS(RADIANS(L1010))))</f>
        <v>0</v>
      </c>
      <c r="M1016" s="3">
        <f>IF(DEGREES(ACOS(SIN(RADIANS(G1016))*SIN(RADIANS(E1020))+COS(RADIANS(G1016))*COS(RADIANS(E1020))*COS(RADIANS(M1010))))&gt;90,0,$F$4*$F$5/E1019^2*(SIN(RADIANS(G1016))*SIN(RADIANS(E1020))+COS(RADIANS(G1016))*COS(RADIANS(E1020))*COS(RADIANS(M1010))))</f>
        <v>0</v>
      </c>
      <c r="N1016" s="3">
        <f>IF(DEGREES(ACOS(SIN(RADIANS(G1016))*SIN(RADIANS(E1020))+COS(RADIANS(G1016))*COS(RADIANS(E1020))*COS(RADIANS(N1010))))&gt;90,0,$F$4*$F$5/E1019^2*(SIN(RADIANS(G1016))*SIN(RADIANS(E1020))+COS(RADIANS(G1016))*COS(RADIANS(E1020))*COS(RADIANS(N1010))))</f>
        <v>0</v>
      </c>
      <c r="O1016" s="3">
        <f>IF(DEGREES(ACOS(SIN(RADIANS(G1016))*SIN(RADIANS(E1020))+COS(RADIANS(G1016))*COS(RADIANS(E1020))*COS(RADIANS(O1010))))&gt;90,0,$F$4*$F$5/E1019^2*(SIN(RADIANS(G1016))*SIN(RADIANS(E1020))+COS(RADIANS(G1016))*COS(RADIANS(E1020))*COS(RADIANS(O1010))))</f>
        <v>0</v>
      </c>
      <c r="P1016" s="3">
        <f>IF(DEGREES(ACOS(SIN(RADIANS(G1016))*SIN(RADIANS(E1020))+COS(RADIANS(G1016))*COS(RADIANS(E1020))*COS(RADIANS(P1010))))&gt;90,0,$F$4*$F$5/E1019^2*(SIN(RADIANS(G1016))*SIN(RADIANS(E1020))+COS(RADIANS(G1016))*COS(RADIANS(E1020))*COS(RADIANS(P1010))))</f>
        <v>0</v>
      </c>
      <c r="Q1016" s="3">
        <f>IF(DEGREES(ACOS(SIN(RADIANS(G1016))*SIN(RADIANS(E1020))+COS(RADIANS(G1016))*COS(RADIANS(E1020))*COS(RADIANS(Q1010))))&gt;90,0,$F$4*$F$5/E1019^2*(SIN(RADIANS(G1016))*SIN(RADIANS(E1020))+COS(RADIANS(G1016))*COS(RADIANS(E1020))*COS(RADIANS(Q1010))))</f>
        <v>0</v>
      </c>
      <c r="R1016" s="3" t="e">
        <f>IF(DEGREES(ACOS(SIN(RADIANS(G1016))*SIN(RADIANS(E1020))+COS(RADIANS(G1016))*COS(RADIANS(E1020))*COS(RADIANS(R1010))))&gt;90,0,$F$4*$F$5/E1019^2*(SIN(RADIANS(G1016))*SIN(RADIANS(E1020))+COS(RADIANS(G1016))*COS(RADIANS(E1020))*COS(RADIANS(R1010))))</f>
        <v>#DIV/0!</v>
      </c>
      <c r="S1016" s="3" t="e">
        <f>IF(DEGREES(ACOS(SIN(RADIANS(G1016))*SIN(RADIANS(E1020))+COS(RADIANS(G1016))*COS(RADIANS(E1020))*COS(RADIANS(S1010))))&gt;90,0,$F$4*$F$5/E1019^2*(SIN(RADIANS(G1016))*SIN(RADIANS(E1020))+COS(RADIANS(G1016))*COS(RADIANS(E1020))*COS(RADIANS(S1010))))</f>
        <v>#DIV/0!</v>
      </c>
      <c r="T1016" s="3" t="e">
        <f>IF(DEGREES(ACOS(SIN(RADIANS(G1016))*SIN(RADIANS(E1020))+COS(RADIANS(G1016))*COS(RADIANS(E1020))*COS(RADIANS(T1010))))&gt;90,0,$F$4*$F$5/E1019^2*(SIN(RADIANS(G1016))*SIN(RADIANS(E1020))+COS(RADIANS(G1016))*COS(RADIANS(E1020))*COS(RADIANS(T1010))))</f>
        <v>#DIV/0!</v>
      </c>
      <c r="U1016" s="3" t="e">
        <f>IF(DEGREES(ACOS(SIN(RADIANS(G1016))*SIN(RADIANS(E1020))+COS(RADIANS(G1016))*COS(RADIANS(E1020))*COS(RADIANS(U1010))))&gt;90,0,$F$4*$F$5/E1019^2*(SIN(RADIANS(G1016))*SIN(RADIANS(E1020))+COS(RADIANS(G1016))*COS(RADIANS(E1020))*COS(RADIANS(U1010))))</f>
        <v>#DIV/0!</v>
      </c>
      <c r="V1016" s="3" t="e">
        <f>IF(DEGREES(ACOS(SIN(RADIANS(G1016))*SIN(RADIANS(E1020))+COS(RADIANS(G1016))*COS(RADIANS(E1020))*COS(RADIANS(V1010))))&gt;90,0,$F$4*$F$5/E1019^2*(SIN(RADIANS(G1016))*SIN(RADIANS(E1020))+COS(RADIANS(G1016))*COS(RADIANS(E1020))*COS(RADIANS(V1010))))</f>
        <v>#DIV/0!</v>
      </c>
      <c r="W1016" s="3" t="e">
        <f>IF(DEGREES(ACOS(SIN(RADIANS(G1016))*SIN(RADIANS(E1020))+COS(RADIANS(G1016))*COS(RADIANS(E1020))*COS(RADIANS(W1010))))&gt;90,0,$F$4*$F$5/E1019^2*(SIN(RADIANS(G1016))*SIN(RADIANS(E1020))+COS(RADIANS(G1016))*COS(RADIANS(E1020))*COS(RADIANS(W1010))))</f>
        <v>#DIV/0!</v>
      </c>
      <c r="X1016" s="3" t="e">
        <f>IF(DEGREES(ACOS(SIN(RADIANS(G1016))*SIN(RADIANS(E1020))+COS(RADIANS(G1016))*COS(RADIANS(E1020))*COS(RADIANS(X1010))))&gt;90,0,$F$4*$F$5/E1019^2*(SIN(RADIANS(G1016))*SIN(RADIANS(E1020))+COS(RADIANS(G1016))*COS(RADIANS(E1020))*COS(RADIANS(X1010))))</f>
        <v>#DIV/0!</v>
      </c>
      <c r="Y1016" s="3" t="e">
        <f>IF(DEGREES(ACOS(SIN(RADIANS(G1016))*SIN(RADIANS(E1020))+COS(RADIANS(G1016))*COS(RADIANS(E1020))*COS(RADIANS(Y1010))))&gt;90,0,$F$4*$F$5/E1019^2*(SIN(RADIANS(G1016))*SIN(RADIANS(E1020))+COS(RADIANS(G1016))*COS(RADIANS(E1020))*COS(RADIANS(Y1010))))</f>
        <v>#DIV/0!</v>
      </c>
      <c r="Z1016" s="3" t="e">
        <f>IF(DEGREES(ACOS(SIN(RADIANS(G1016))*SIN(RADIANS(E1020))+COS(RADIANS(G1016))*COS(RADIANS(E1020))*COS(RADIANS(Z1010))))&gt;90,0,$F$4*$F$5/E1019^2*(SIN(RADIANS(G1016))*SIN(RADIANS(E1020))+COS(RADIANS(G1016))*COS(RADIANS(E1020))*COS(RADIANS(Z1010))))</f>
        <v>#DIV/0!</v>
      </c>
      <c r="AA1016" s="3" t="e">
        <f>IF(DEGREES(ACOS(SIN(RADIANS(G1016))*SIN(RADIANS(E1020))+COS(RADIANS(G1016))*COS(RADIANS(E1020))*COS(RADIANS(AA1010))))&gt;90,0,$F$4*$F$5/E1019^2*(SIN(RADIANS(G1016))*SIN(RADIANS(E1020))+COS(RADIANS(G1016))*COS(RADIANS(E1020))*COS(RADIANS(AA1010))))</f>
        <v>#DIV/0!</v>
      </c>
      <c r="AB1016" s="3" t="e">
        <f>IF(DEGREES(ACOS(SIN(RADIANS(G1016))*SIN(RADIANS(E1020))+COS(RADIANS(G1016))*COS(RADIANS(E1020))*COS(RADIANS(AB1010))))&gt;90,0,$F$4*$F$5/E1019^2*(SIN(RADIANS(G1016))*SIN(RADIANS(E1020))+COS(RADIANS(G1016))*COS(RADIANS(E1020))*COS(RADIANS(AB1010))))</f>
        <v>#DIV/0!</v>
      </c>
      <c r="AC1016" s="3" t="e">
        <f>IF(DEGREES(ACOS(SIN(RADIANS(G1016))*SIN(RADIANS(E1020))+COS(RADIANS(G1016))*COS(RADIANS(E1020))*COS(RADIANS(AC1010))))&gt;90,0,$F$4*$F$5/E1019^2*(SIN(RADIANS(G1016))*SIN(RADIANS(E1020))+COS(RADIANS(G1016))*COS(RADIANS(E1020))*COS(RADIANS(AC1010))))</f>
        <v>#DIV/0!</v>
      </c>
      <c r="AD1016" s="3" t="e">
        <f>IF(DEGREES(ACOS(SIN(RADIANS(G1016))*SIN(RADIANS(E1020))+COS(RADIANS(G1016))*COS(RADIANS(E1020))*COS(RADIANS(AD1010))))&gt;90,0,$F$4*$F$5/E1019^2*(SIN(RADIANS(G1016))*SIN(RADIANS(E1020))+COS(RADIANS(G1016))*COS(RADIANS(E1020))*COS(RADIANS(AD1010))))</f>
        <v>#DIV/0!</v>
      </c>
      <c r="AE1016" s="3" t="e">
        <f>IF(DEGREES(ACOS(SIN(RADIANS(G1016))*SIN(RADIANS(E1020))+COS(RADIANS(G1016))*COS(RADIANS(E1020))*COS(RADIANS(AE1010))))&gt;90,0,$F$4*$F$5/E1019^2*(SIN(RADIANS(G1016))*SIN(RADIANS(E1020))+COS(RADIANS(G1016))*COS(RADIANS(E1020))*COS(RADIANS(AE1010))))</f>
        <v>#DIV/0!</v>
      </c>
      <c r="AF1016" s="3" t="e">
        <f>IF(DEGREES(ACOS(SIN(RADIANS(G1016))*SIN(RADIANS(E1020))+COS(RADIANS(G1016))*COS(RADIANS(E1020))*COS(RADIANS(AF1010))))&gt;90,0,$F$4*$F$5/E1019^2*(SIN(RADIANS(G1016))*SIN(RADIANS(E1020))+COS(RADIANS(G1016))*COS(RADIANS(E1020))*COS(RADIANS(AF1010))))</f>
        <v>#DIV/0!</v>
      </c>
      <c r="AG1016" s="3" t="e">
        <f>IF(DEGREES(ACOS(SIN(RADIANS(G1016))*SIN(RADIANS(E1020))+COS(RADIANS(G1016))*COS(RADIANS(E1020))*COS(RADIANS(AG1010))))&gt;90,0,$F$4*$F$5/E1019^2*(SIN(RADIANS(G1016))*SIN(RADIANS(E1020))+COS(RADIANS(G1016))*COS(RADIANS(E1020))*COS(RADIANS(AG1010))))</f>
        <v>#DIV/0!</v>
      </c>
      <c r="AH1016" s="3" t="e">
        <f>IF(DEGREES(ACOS(SIN(RADIANS(G1016))*SIN(RADIANS(E1020))+COS(RADIANS(G1016))*COS(RADIANS(E1020))*COS(RADIANS(AH1010))))&gt;90,0,$F$4*$F$5/E1019^2*(SIN(RADIANS(G1016))*SIN(RADIANS(E1020))+COS(RADIANS(G1016))*COS(RADIANS(E1020))*COS(RADIANS(AH1010))))</f>
        <v>#DIV/0!</v>
      </c>
      <c r="AI1016" s="3" t="e">
        <f>IF(DEGREES(ACOS(SIN(RADIANS(G1016))*SIN(RADIANS(E1020))+COS(RADIANS(G1016))*COS(RADIANS(E1020))*COS(RADIANS(AI1010))))&gt;90,0,$F$4*$F$5/E1019^2*(SIN(RADIANS(G1016))*SIN(RADIANS(E1020))+COS(RADIANS(G1016))*COS(RADIANS(E1020))*COS(RADIANS(AI1010))))</f>
        <v>#DIV/0!</v>
      </c>
      <c r="AJ1016" s="3" t="e">
        <f>IF(DEGREES(ACOS(SIN(RADIANS(G1016))*SIN(RADIANS(E1020))+COS(RADIANS(G1016))*COS(RADIANS(E1020))*COS(RADIANS(AJ1010))))&gt;90,0,$F$4*$F$5/E1019^2*(SIN(RADIANS(G1016))*SIN(RADIANS(E1020))+COS(RADIANS(G1016))*COS(RADIANS(E1020))*COS(RADIANS(AJ1010))))</f>
        <v>#DIV/0!</v>
      </c>
      <c r="AK1016" s="3">
        <f>IF(DEGREES(ACOS(SIN(RADIANS(G1016))*SIN(RADIANS(E1020))+COS(RADIANS(G1016))*COS(RADIANS(E1020))*COS(RADIANS(AK1010))))&gt;90,0,$F$4*$F$5/E1019^2*(SIN(RADIANS(G1016))*SIN(RADIANS(E1020))+COS(RADIANS(G1016))*COS(RADIANS(E1020))*COS(RADIANS(AK1010))))</f>
        <v>0</v>
      </c>
      <c r="AL1016" s="3">
        <f>IF(DEGREES(ACOS(SIN(RADIANS(G1016))*SIN(RADIANS(E1020))+COS(RADIANS(G1016))*COS(RADIANS(E1020))*COS(RADIANS(AL1010))))&gt;90,0,$F$4*$F$5/E1019^2*(SIN(RADIANS(G1016))*SIN(RADIANS(E1020))+COS(RADIANS(G1016))*COS(RADIANS(E1020))*COS(RADIANS(AL1010))))</f>
        <v>0</v>
      </c>
      <c r="AM1016" s="3">
        <f>IF(DEGREES(ACOS(SIN(RADIANS(G1016))*SIN(RADIANS(E1020))+COS(RADIANS(G1016))*COS(RADIANS(E1020))*COS(RADIANS(AM1010))))&gt;90,0,$F$4*$F$5/E1019^2*(SIN(RADIANS(G1016))*SIN(RADIANS(E1020))+COS(RADIANS(G1016))*COS(RADIANS(E1020))*COS(RADIANS(AM1010))))</f>
        <v>0</v>
      </c>
      <c r="AN1016" s="3">
        <f>IF(DEGREES(ACOS(SIN(RADIANS(G1016))*SIN(RADIANS(E1020))+COS(RADIANS(G1016))*COS(RADIANS(E1020))*COS(RADIANS(AN1010))))&gt;90,0,$F$4*$F$5/E1019^2*(SIN(RADIANS(G1016))*SIN(RADIANS(E1020))+COS(RADIANS(G1016))*COS(RADIANS(E1020))*COS(RADIANS(AN1010))))</f>
        <v>0</v>
      </c>
      <c r="AO1016" s="3">
        <f>IF(DEGREES(ACOS(SIN(RADIANS(G1016))*SIN(RADIANS(E1020))+COS(RADIANS(G1016))*COS(RADIANS(E1020))*COS(RADIANS(AO1010))))&gt;90,0,$F$4*$F$5/E1019^2*(SIN(RADIANS(G1016))*SIN(RADIANS(E1020))+COS(RADIANS(G1016))*COS(RADIANS(E1020))*COS(RADIANS(AO1010))))</f>
        <v>0</v>
      </c>
      <c r="AP1016" s="3">
        <f>IF(DEGREES(ACOS(SIN(RADIANS(G1016))*SIN(RADIANS(E1020))+COS(RADIANS(G1016))*COS(RADIANS(E1020))*COS(RADIANS(AP1010))))&gt;90,0,$F$4*$F$5/E1019^2*(SIN(RADIANS(G1016))*SIN(RADIANS(E1020))+COS(RADIANS(G1016))*COS(RADIANS(E1020))*COS(RADIANS(AP1010))))</f>
        <v>0</v>
      </c>
      <c r="AQ1016" s="3">
        <f>IF(DEGREES(ACOS(SIN(RADIANS(G1016))*SIN(RADIANS(E1020))+COS(RADIANS(G1016))*COS(RADIANS(E1020))*COS(RADIANS(AQ1010))))&gt;90,0,$F$4*$F$5/E1019^2*(SIN(RADIANS(G1016))*SIN(RADIANS(E1020))+COS(RADIANS(G1016))*COS(RADIANS(E1020))*COS(RADIANS(AQ1010))))</f>
        <v>0</v>
      </c>
      <c r="AR1016" s="3">
        <f>IF(DEGREES(ACOS(SIN(RADIANS(G1016))*SIN(RADIANS(E1020))+COS(RADIANS(G1016))*COS(RADIANS(E1020))*COS(RADIANS(AR1010))))&gt;90,0,$F$4*$F$5/E1019^2*(SIN(RADIANS(G1016))*SIN(RADIANS(E1020))+COS(RADIANS(G1016))*COS(RADIANS(E1020))*COS(RADIANS(AR1010))))</f>
        <v>0</v>
      </c>
    </row>
    <row r="1017" spans="2:44" ht="15.75" customHeight="1" x14ac:dyDescent="0.2">
      <c r="B1017" s="20" t="s">
        <v>786</v>
      </c>
      <c r="E1017" s="3" t="str">
        <f>IF($F$10=0,"N/A",$F$10*(E1012/360)-ROUNDDOWN($F$10*(E1012/360),0))</f>
        <v>N/A</v>
      </c>
      <c r="G1017" s="3">
        <v>40</v>
      </c>
      <c r="I1017" s="3">
        <f>IF(DEGREES(ACOS(SIN(RADIANS(G1017))*SIN(RADIANS(E1020))+COS(RADIANS(G1017))*COS(RADIANS(E1020))*COS(RADIANS(I1010))))&gt;90,0,$F$4*$F$5/E1019^2*(SIN(RADIANS(G1017))*SIN(RADIANS(E1020))+COS(RADIANS(G1017))*COS(RADIANS(E1020))*COS(RADIANS(I1010))))</f>
        <v>0</v>
      </c>
      <c r="J1017" s="3">
        <f>IF(DEGREES(ACOS(SIN(RADIANS(G1017))*SIN(RADIANS(E1020))+COS(RADIANS(G1017))*COS(RADIANS(E1020))*COS(RADIANS(J1010))))&gt;90,0,$F$4*$F$5/E1019^2*(SIN(RADIANS(G1017))*SIN(RADIANS(E1020))+COS(RADIANS(G1017))*COS(RADIANS(E1020))*COS(RADIANS(J1010))))</f>
        <v>0</v>
      </c>
      <c r="K1017" s="3">
        <f>IF(DEGREES(ACOS(SIN(RADIANS(G1017))*SIN(RADIANS(E1020))+COS(RADIANS(G1017))*COS(RADIANS(E1020))*COS(RADIANS(K1010))))&gt;90,0,$F$4*$F$5/E1019^2*(SIN(RADIANS(G1017))*SIN(RADIANS(E1020))+COS(RADIANS(G1017))*COS(RADIANS(E1020))*COS(RADIANS(K1010))))</f>
        <v>0</v>
      </c>
      <c r="L1017" s="3">
        <f>IF(DEGREES(ACOS(SIN(RADIANS(G1017))*SIN(RADIANS(E1020))+COS(RADIANS(G1017))*COS(RADIANS(E1020))*COS(RADIANS(L1010))))&gt;90,0,$F$4*$F$5/E1019^2*(SIN(RADIANS(G1017))*SIN(RADIANS(E1020))+COS(RADIANS(G1017))*COS(RADIANS(E1020))*COS(RADIANS(L1010))))</f>
        <v>0</v>
      </c>
      <c r="M1017" s="3">
        <f>IF(DEGREES(ACOS(SIN(RADIANS(G1017))*SIN(RADIANS(E1020))+COS(RADIANS(G1017))*COS(RADIANS(E1020))*COS(RADIANS(M1010))))&gt;90,0,$F$4*$F$5/E1019^2*(SIN(RADIANS(G1017))*SIN(RADIANS(E1020))+COS(RADIANS(G1017))*COS(RADIANS(E1020))*COS(RADIANS(M1010))))</f>
        <v>0</v>
      </c>
      <c r="N1017" s="3">
        <f>IF(DEGREES(ACOS(SIN(RADIANS(G1017))*SIN(RADIANS(E1020))+COS(RADIANS(G1017))*COS(RADIANS(E1020))*COS(RADIANS(N1010))))&gt;90,0,$F$4*$F$5/E1019^2*(SIN(RADIANS(G1017))*SIN(RADIANS(E1020))+COS(RADIANS(G1017))*COS(RADIANS(E1020))*COS(RADIANS(N1010))))</f>
        <v>0</v>
      </c>
      <c r="O1017" s="3">
        <f>IF(DEGREES(ACOS(SIN(RADIANS(G1017))*SIN(RADIANS(E1020))+COS(RADIANS(G1017))*COS(RADIANS(E1020))*COS(RADIANS(O1010))))&gt;90,0,$F$4*$F$5/E1019^2*(SIN(RADIANS(G1017))*SIN(RADIANS(E1020))+COS(RADIANS(G1017))*COS(RADIANS(E1020))*COS(RADIANS(O1010))))</f>
        <v>0</v>
      </c>
      <c r="P1017" s="3">
        <f>IF(DEGREES(ACOS(SIN(RADIANS(G1017))*SIN(RADIANS(E1020))+COS(RADIANS(G1017))*COS(RADIANS(E1020))*COS(RADIANS(P1010))))&gt;90,0,$F$4*$F$5/E1019^2*(SIN(RADIANS(G1017))*SIN(RADIANS(E1020))+COS(RADIANS(G1017))*COS(RADIANS(E1020))*COS(RADIANS(P1010))))</f>
        <v>0</v>
      </c>
      <c r="Q1017" s="3">
        <f>IF(DEGREES(ACOS(SIN(RADIANS(G1017))*SIN(RADIANS(E1020))+COS(RADIANS(G1017))*COS(RADIANS(E1020))*COS(RADIANS(Q1010))))&gt;90,0,$F$4*$F$5/E1019^2*(SIN(RADIANS(G1017))*SIN(RADIANS(E1020))+COS(RADIANS(G1017))*COS(RADIANS(E1020))*COS(RADIANS(Q1010))))</f>
        <v>0</v>
      </c>
      <c r="R1017" s="3" t="e">
        <f>IF(DEGREES(ACOS(SIN(RADIANS(G1017))*SIN(RADIANS(E1020))+COS(RADIANS(G1017))*COS(RADIANS(E1020))*COS(RADIANS(R1010))))&gt;90,0,$F$4*$F$5/E1019^2*(SIN(RADIANS(G1017))*SIN(RADIANS(E1020))+COS(RADIANS(G1017))*COS(RADIANS(E1020))*COS(RADIANS(R1010))))</f>
        <v>#DIV/0!</v>
      </c>
      <c r="S1017" s="3" t="e">
        <f>IF(DEGREES(ACOS(SIN(RADIANS(G1017))*SIN(RADIANS(E1020))+COS(RADIANS(G1017))*COS(RADIANS(E1020))*COS(RADIANS(S1010))))&gt;90,0,$F$4*$F$5/E1019^2*(SIN(RADIANS(G1017))*SIN(RADIANS(E1020))+COS(RADIANS(G1017))*COS(RADIANS(E1020))*COS(RADIANS(S1010))))</f>
        <v>#DIV/0!</v>
      </c>
      <c r="T1017" s="3" t="e">
        <f>IF(DEGREES(ACOS(SIN(RADIANS(G1017))*SIN(RADIANS(E1020))+COS(RADIANS(G1017))*COS(RADIANS(E1020))*COS(RADIANS(T1010))))&gt;90,0,$F$4*$F$5/E1019^2*(SIN(RADIANS(G1017))*SIN(RADIANS(E1020))+COS(RADIANS(G1017))*COS(RADIANS(E1020))*COS(RADIANS(T1010))))</f>
        <v>#DIV/0!</v>
      </c>
      <c r="U1017" s="3" t="e">
        <f>IF(DEGREES(ACOS(SIN(RADIANS(G1017))*SIN(RADIANS(E1020))+COS(RADIANS(G1017))*COS(RADIANS(E1020))*COS(RADIANS(U1010))))&gt;90,0,$F$4*$F$5/E1019^2*(SIN(RADIANS(G1017))*SIN(RADIANS(E1020))+COS(RADIANS(G1017))*COS(RADIANS(E1020))*COS(RADIANS(U1010))))</f>
        <v>#DIV/0!</v>
      </c>
      <c r="V1017" s="3" t="e">
        <f>IF(DEGREES(ACOS(SIN(RADIANS(G1017))*SIN(RADIANS(E1020))+COS(RADIANS(G1017))*COS(RADIANS(E1020))*COS(RADIANS(V1010))))&gt;90,0,$F$4*$F$5/E1019^2*(SIN(RADIANS(G1017))*SIN(RADIANS(E1020))+COS(RADIANS(G1017))*COS(RADIANS(E1020))*COS(RADIANS(V1010))))</f>
        <v>#DIV/0!</v>
      </c>
      <c r="W1017" s="3" t="e">
        <f>IF(DEGREES(ACOS(SIN(RADIANS(G1017))*SIN(RADIANS(E1020))+COS(RADIANS(G1017))*COS(RADIANS(E1020))*COS(RADIANS(W1010))))&gt;90,0,$F$4*$F$5/E1019^2*(SIN(RADIANS(G1017))*SIN(RADIANS(E1020))+COS(RADIANS(G1017))*COS(RADIANS(E1020))*COS(RADIANS(W1010))))</f>
        <v>#DIV/0!</v>
      </c>
      <c r="X1017" s="3" t="e">
        <f>IF(DEGREES(ACOS(SIN(RADIANS(G1017))*SIN(RADIANS(E1020))+COS(RADIANS(G1017))*COS(RADIANS(E1020))*COS(RADIANS(X1010))))&gt;90,0,$F$4*$F$5/E1019^2*(SIN(RADIANS(G1017))*SIN(RADIANS(E1020))+COS(RADIANS(G1017))*COS(RADIANS(E1020))*COS(RADIANS(X1010))))</f>
        <v>#DIV/0!</v>
      </c>
      <c r="Y1017" s="3" t="e">
        <f>IF(DEGREES(ACOS(SIN(RADIANS(G1017))*SIN(RADIANS(E1020))+COS(RADIANS(G1017))*COS(RADIANS(E1020))*COS(RADIANS(Y1010))))&gt;90,0,$F$4*$F$5/E1019^2*(SIN(RADIANS(G1017))*SIN(RADIANS(E1020))+COS(RADIANS(G1017))*COS(RADIANS(E1020))*COS(RADIANS(Y1010))))</f>
        <v>#DIV/0!</v>
      </c>
      <c r="Z1017" s="3" t="e">
        <f>IF(DEGREES(ACOS(SIN(RADIANS(G1017))*SIN(RADIANS(E1020))+COS(RADIANS(G1017))*COS(RADIANS(E1020))*COS(RADIANS(Z1010))))&gt;90,0,$F$4*$F$5/E1019^2*(SIN(RADIANS(G1017))*SIN(RADIANS(E1020))+COS(RADIANS(G1017))*COS(RADIANS(E1020))*COS(RADIANS(Z1010))))</f>
        <v>#DIV/0!</v>
      </c>
      <c r="AA1017" s="3" t="e">
        <f>IF(DEGREES(ACOS(SIN(RADIANS(G1017))*SIN(RADIANS(E1020))+COS(RADIANS(G1017))*COS(RADIANS(E1020))*COS(RADIANS(AA1010))))&gt;90,0,$F$4*$F$5/E1019^2*(SIN(RADIANS(G1017))*SIN(RADIANS(E1020))+COS(RADIANS(G1017))*COS(RADIANS(E1020))*COS(RADIANS(AA1010))))</f>
        <v>#DIV/0!</v>
      </c>
      <c r="AB1017" s="3" t="e">
        <f>IF(DEGREES(ACOS(SIN(RADIANS(G1017))*SIN(RADIANS(E1020))+COS(RADIANS(G1017))*COS(RADIANS(E1020))*COS(RADIANS(AB1010))))&gt;90,0,$F$4*$F$5/E1019^2*(SIN(RADIANS(G1017))*SIN(RADIANS(E1020))+COS(RADIANS(G1017))*COS(RADIANS(E1020))*COS(RADIANS(AB1010))))</f>
        <v>#DIV/0!</v>
      </c>
      <c r="AC1017" s="3" t="e">
        <f>IF(DEGREES(ACOS(SIN(RADIANS(G1017))*SIN(RADIANS(E1020))+COS(RADIANS(G1017))*COS(RADIANS(E1020))*COS(RADIANS(AC1010))))&gt;90,0,$F$4*$F$5/E1019^2*(SIN(RADIANS(G1017))*SIN(RADIANS(E1020))+COS(RADIANS(G1017))*COS(RADIANS(E1020))*COS(RADIANS(AC1010))))</f>
        <v>#DIV/0!</v>
      </c>
      <c r="AD1017" s="3" t="e">
        <f>IF(DEGREES(ACOS(SIN(RADIANS(G1017))*SIN(RADIANS(E1020))+COS(RADIANS(G1017))*COS(RADIANS(E1020))*COS(RADIANS(AD1010))))&gt;90,0,$F$4*$F$5/E1019^2*(SIN(RADIANS(G1017))*SIN(RADIANS(E1020))+COS(RADIANS(G1017))*COS(RADIANS(E1020))*COS(RADIANS(AD1010))))</f>
        <v>#DIV/0!</v>
      </c>
      <c r="AE1017" s="3" t="e">
        <f>IF(DEGREES(ACOS(SIN(RADIANS(G1017))*SIN(RADIANS(E1020))+COS(RADIANS(G1017))*COS(RADIANS(E1020))*COS(RADIANS(AE1010))))&gt;90,0,$F$4*$F$5/E1019^2*(SIN(RADIANS(G1017))*SIN(RADIANS(E1020))+COS(RADIANS(G1017))*COS(RADIANS(E1020))*COS(RADIANS(AE1010))))</f>
        <v>#DIV/0!</v>
      </c>
      <c r="AF1017" s="3" t="e">
        <f>IF(DEGREES(ACOS(SIN(RADIANS(G1017))*SIN(RADIANS(E1020))+COS(RADIANS(G1017))*COS(RADIANS(E1020))*COS(RADIANS(AF1010))))&gt;90,0,$F$4*$F$5/E1019^2*(SIN(RADIANS(G1017))*SIN(RADIANS(E1020))+COS(RADIANS(G1017))*COS(RADIANS(E1020))*COS(RADIANS(AF1010))))</f>
        <v>#DIV/0!</v>
      </c>
      <c r="AG1017" s="3" t="e">
        <f>IF(DEGREES(ACOS(SIN(RADIANS(G1017))*SIN(RADIANS(E1020))+COS(RADIANS(G1017))*COS(RADIANS(E1020))*COS(RADIANS(AG1010))))&gt;90,0,$F$4*$F$5/E1019^2*(SIN(RADIANS(G1017))*SIN(RADIANS(E1020))+COS(RADIANS(G1017))*COS(RADIANS(E1020))*COS(RADIANS(AG1010))))</f>
        <v>#DIV/0!</v>
      </c>
      <c r="AH1017" s="3" t="e">
        <f>IF(DEGREES(ACOS(SIN(RADIANS(G1017))*SIN(RADIANS(E1020))+COS(RADIANS(G1017))*COS(RADIANS(E1020))*COS(RADIANS(AH1010))))&gt;90,0,$F$4*$F$5/E1019^2*(SIN(RADIANS(G1017))*SIN(RADIANS(E1020))+COS(RADIANS(G1017))*COS(RADIANS(E1020))*COS(RADIANS(AH1010))))</f>
        <v>#DIV/0!</v>
      </c>
      <c r="AI1017" s="3" t="e">
        <f>IF(DEGREES(ACOS(SIN(RADIANS(G1017))*SIN(RADIANS(E1020))+COS(RADIANS(G1017))*COS(RADIANS(E1020))*COS(RADIANS(AI1010))))&gt;90,0,$F$4*$F$5/E1019^2*(SIN(RADIANS(G1017))*SIN(RADIANS(E1020))+COS(RADIANS(G1017))*COS(RADIANS(E1020))*COS(RADIANS(AI1010))))</f>
        <v>#DIV/0!</v>
      </c>
      <c r="AJ1017" s="3" t="e">
        <f>IF(DEGREES(ACOS(SIN(RADIANS(G1017))*SIN(RADIANS(E1020))+COS(RADIANS(G1017))*COS(RADIANS(E1020))*COS(RADIANS(AJ1010))))&gt;90,0,$F$4*$F$5/E1019^2*(SIN(RADIANS(G1017))*SIN(RADIANS(E1020))+COS(RADIANS(G1017))*COS(RADIANS(E1020))*COS(RADIANS(AJ1010))))</f>
        <v>#DIV/0!</v>
      </c>
      <c r="AK1017" s="3">
        <f>IF(DEGREES(ACOS(SIN(RADIANS(G1017))*SIN(RADIANS(E1020))+COS(RADIANS(G1017))*COS(RADIANS(E1020))*COS(RADIANS(AK1010))))&gt;90,0,$F$4*$F$5/E1019^2*(SIN(RADIANS(G1017))*SIN(RADIANS(E1020))+COS(RADIANS(G1017))*COS(RADIANS(E1020))*COS(RADIANS(AK1010))))</f>
        <v>0</v>
      </c>
      <c r="AL1017" s="3">
        <f>IF(DEGREES(ACOS(SIN(RADIANS(G1017))*SIN(RADIANS(E1020))+COS(RADIANS(G1017))*COS(RADIANS(E1020))*COS(RADIANS(AL1010))))&gt;90,0,$F$4*$F$5/E1019^2*(SIN(RADIANS(G1017))*SIN(RADIANS(E1020))+COS(RADIANS(G1017))*COS(RADIANS(E1020))*COS(RADIANS(AL1010))))</f>
        <v>0</v>
      </c>
      <c r="AM1017" s="3">
        <f>IF(DEGREES(ACOS(SIN(RADIANS(G1017))*SIN(RADIANS(E1020))+COS(RADIANS(G1017))*COS(RADIANS(E1020))*COS(RADIANS(AM1010))))&gt;90,0,$F$4*$F$5/E1019^2*(SIN(RADIANS(G1017))*SIN(RADIANS(E1020))+COS(RADIANS(G1017))*COS(RADIANS(E1020))*COS(RADIANS(AM1010))))</f>
        <v>0</v>
      </c>
      <c r="AN1017" s="3">
        <f>IF(DEGREES(ACOS(SIN(RADIANS(G1017))*SIN(RADIANS(E1020))+COS(RADIANS(G1017))*COS(RADIANS(E1020))*COS(RADIANS(AN1010))))&gt;90,0,$F$4*$F$5/E1019^2*(SIN(RADIANS(G1017))*SIN(RADIANS(E1020))+COS(RADIANS(G1017))*COS(RADIANS(E1020))*COS(RADIANS(AN1010))))</f>
        <v>0</v>
      </c>
      <c r="AO1017" s="3">
        <f>IF(DEGREES(ACOS(SIN(RADIANS(G1017))*SIN(RADIANS(E1020))+COS(RADIANS(G1017))*COS(RADIANS(E1020))*COS(RADIANS(AO1010))))&gt;90,0,$F$4*$F$5/E1019^2*(SIN(RADIANS(G1017))*SIN(RADIANS(E1020))+COS(RADIANS(G1017))*COS(RADIANS(E1020))*COS(RADIANS(AO1010))))</f>
        <v>0</v>
      </c>
      <c r="AP1017" s="3">
        <f>IF(DEGREES(ACOS(SIN(RADIANS(G1017))*SIN(RADIANS(E1020))+COS(RADIANS(G1017))*COS(RADIANS(E1020))*COS(RADIANS(AP1010))))&gt;90,0,$F$4*$F$5/E1019^2*(SIN(RADIANS(G1017))*SIN(RADIANS(E1020))+COS(RADIANS(G1017))*COS(RADIANS(E1020))*COS(RADIANS(AP1010))))</f>
        <v>0</v>
      </c>
      <c r="AQ1017" s="3">
        <f>IF(DEGREES(ACOS(SIN(RADIANS(G1017))*SIN(RADIANS(E1020))+COS(RADIANS(G1017))*COS(RADIANS(E1020))*COS(RADIANS(AQ1010))))&gt;90,0,$F$4*$F$5/E1019^2*(SIN(RADIANS(G1017))*SIN(RADIANS(E1020))+COS(RADIANS(G1017))*COS(RADIANS(E1020))*COS(RADIANS(AQ1010))))</f>
        <v>0</v>
      </c>
      <c r="AR1017" s="3">
        <f>IF(DEGREES(ACOS(SIN(RADIANS(G1017))*SIN(RADIANS(E1020))+COS(RADIANS(G1017))*COS(RADIANS(E1020))*COS(RADIANS(AR1010))))&gt;90,0,$F$4*$F$5/E1019^2*(SIN(RADIANS(G1017))*SIN(RADIANS(E1020))+COS(RADIANS(G1017))*COS(RADIANS(E1020))*COS(RADIANS(AR1010))))</f>
        <v>0</v>
      </c>
    </row>
    <row r="1018" spans="2:44" ht="15.75" customHeight="1" x14ac:dyDescent="0.2">
      <c r="B1018" s="20" t="s">
        <v>787</v>
      </c>
      <c r="E1018" s="3" t="str">
        <f>IF($F$10=0,"N/A",E1017*$F$11/$F$10)</f>
        <v>N/A</v>
      </c>
      <c r="G1018" s="3">
        <v>30</v>
      </c>
      <c r="I1018" s="3">
        <f>IF(DEGREES(ACOS(SIN(RADIANS(G1018))*SIN(RADIANS(E1020))+COS(RADIANS(G1018))*COS(RADIANS(E1020))*COS(RADIANS(I1010))))&gt;90,0,$F$4*$F$5/E1019^2*(SIN(RADIANS(G1018))*SIN(RADIANS(E1020))+COS(RADIANS(G1018))*COS(RADIANS(E1020))*COS(RADIANS(I1010))))</f>
        <v>0</v>
      </c>
      <c r="J1018" s="3">
        <f>IF(DEGREES(ACOS(SIN(RADIANS(G1018))*SIN(RADIANS(E1020))+COS(RADIANS(G1018))*COS(RADIANS(E1020))*COS(RADIANS(J1010))))&gt;90,0,$F$4*$F$5/E1019^2*(SIN(RADIANS(G1018))*SIN(RADIANS(E1020))+COS(RADIANS(G1018))*COS(RADIANS(E1020))*COS(RADIANS(J1010))))</f>
        <v>0</v>
      </c>
      <c r="K1018" s="3">
        <f>IF(DEGREES(ACOS(SIN(RADIANS(G1018))*SIN(RADIANS(E1020))+COS(RADIANS(G1018))*COS(RADIANS(E1020))*COS(RADIANS(K1010))))&gt;90,0,$F$4*$F$5/E1019^2*(SIN(RADIANS(G1018))*SIN(RADIANS(E1020))+COS(RADIANS(G1018))*COS(RADIANS(E1020))*COS(RADIANS(K1010))))</f>
        <v>0</v>
      </c>
      <c r="L1018" s="3">
        <f>IF(DEGREES(ACOS(SIN(RADIANS(G1018))*SIN(RADIANS(E1020))+COS(RADIANS(G1018))*COS(RADIANS(E1020))*COS(RADIANS(L1010))))&gt;90,0,$F$4*$F$5/E1019^2*(SIN(RADIANS(G1018))*SIN(RADIANS(E1020))+COS(RADIANS(G1018))*COS(RADIANS(E1020))*COS(RADIANS(L1010))))</f>
        <v>0</v>
      </c>
      <c r="M1018" s="3">
        <f>IF(DEGREES(ACOS(SIN(RADIANS(G1018))*SIN(RADIANS(E1020))+COS(RADIANS(G1018))*COS(RADIANS(E1020))*COS(RADIANS(M1010))))&gt;90,0,$F$4*$F$5/E1019^2*(SIN(RADIANS(G1018))*SIN(RADIANS(E1020))+COS(RADIANS(G1018))*COS(RADIANS(E1020))*COS(RADIANS(M1010))))</f>
        <v>0</v>
      </c>
      <c r="N1018" s="3">
        <f>IF(DEGREES(ACOS(SIN(RADIANS(G1018))*SIN(RADIANS(E1020))+COS(RADIANS(G1018))*COS(RADIANS(E1020))*COS(RADIANS(N1010))))&gt;90,0,$F$4*$F$5/E1019^2*(SIN(RADIANS(G1018))*SIN(RADIANS(E1020))+COS(RADIANS(G1018))*COS(RADIANS(E1020))*COS(RADIANS(N1010))))</f>
        <v>0</v>
      </c>
      <c r="O1018" s="3">
        <f>IF(DEGREES(ACOS(SIN(RADIANS(G1018))*SIN(RADIANS(E1020))+COS(RADIANS(G1018))*COS(RADIANS(E1020))*COS(RADIANS(O1010))))&gt;90,0,$F$4*$F$5/E1019^2*(SIN(RADIANS(G1018))*SIN(RADIANS(E1020))+COS(RADIANS(G1018))*COS(RADIANS(E1020))*COS(RADIANS(O1010))))</f>
        <v>0</v>
      </c>
      <c r="P1018" s="3">
        <f>IF(DEGREES(ACOS(SIN(RADIANS(G1018))*SIN(RADIANS(E1020))+COS(RADIANS(G1018))*COS(RADIANS(E1020))*COS(RADIANS(P1010))))&gt;90,0,$F$4*$F$5/E1019^2*(SIN(RADIANS(G1018))*SIN(RADIANS(E1020))+COS(RADIANS(G1018))*COS(RADIANS(E1020))*COS(RADIANS(P1010))))</f>
        <v>0</v>
      </c>
      <c r="Q1018" s="3">
        <f>IF(DEGREES(ACOS(SIN(RADIANS(G1018))*SIN(RADIANS(E1020))+COS(RADIANS(G1018))*COS(RADIANS(E1020))*COS(RADIANS(Q1010))))&gt;90,0,$F$4*$F$5/E1019^2*(SIN(RADIANS(G1018))*SIN(RADIANS(E1020))+COS(RADIANS(G1018))*COS(RADIANS(E1020))*COS(RADIANS(Q1010))))</f>
        <v>0</v>
      </c>
      <c r="R1018" s="3" t="e">
        <f>IF(DEGREES(ACOS(SIN(RADIANS(G1018))*SIN(RADIANS(E1020))+COS(RADIANS(G1018))*COS(RADIANS(E1020))*COS(RADIANS(R1010))))&gt;90,0,$F$4*$F$5/E1019^2*(SIN(RADIANS(G1018))*SIN(RADIANS(E1020))+COS(RADIANS(G1018))*COS(RADIANS(E1020))*COS(RADIANS(R1010))))</f>
        <v>#DIV/0!</v>
      </c>
      <c r="S1018" s="3" t="e">
        <f>IF(DEGREES(ACOS(SIN(RADIANS(G1018))*SIN(RADIANS(E1020))+COS(RADIANS(G1018))*COS(RADIANS(E1020))*COS(RADIANS(S1010))))&gt;90,0,$F$4*$F$5/E1019^2*(SIN(RADIANS(G1018))*SIN(RADIANS(E1020))+COS(RADIANS(G1018))*COS(RADIANS(E1020))*COS(RADIANS(S1010))))</f>
        <v>#DIV/0!</v>
      </c>
      <c r="T1018" s="3" t="e">
        <f>IF(DEGREES(ACOS(SIN(RADIANS(G1018))*SIN(RADIANS(E1020))+COS(RADIANS(G1018))*COS(RADIANS(E1020))*COS(RADIANS(T1010))))&gt;90,0,$F$4*$F$5/E1019^2*(SIN(RADIANS(G1018))*SIN(RADIANS(E1020))+COS(RADIANS(G1018))*COS(RADIANS(E1020))*COS(RADIANS(T1010))))</f>
        <v>#DIV/0!</v>
      </c>
      <c r="U1018" s="3" t="e">
        <f>IF(DEGREES(ACOS(SIN(RADIANS(G1018))*SIN(RADIANS(E1020))+COS(RADIANS(G1018))*COS(RADIANS(E1020))*COS(RADIANS(U1010))))&gt;90,0,$F$4*$F$5/E1019^2*(SIN(RADIANS(G1018))*SIN(RADIANS(E1020))+COS(RADIANS(G1018))*COS(RADIANS(E1020))*COS(RADIANS(U1010))))</f>
        <v>#DIV/0!</v>
      </c>
      <c r="V1018" s="3" t="e">
        <f>IF(DEGREES(ACOS(SIN(RADIANS(G1018))*SIN(RADIANS(E1020))+COS(RADIANS(G1018))*COS(RADIANS(E1020))*COS(RADIANS(V1010))))&gt;90,0,$F$4*$F$5/E1019^2*(SIN(RADIANS(G1018))*SIN(RADIANS(E1020))+COS(RADIANS(G1018))*COS(RADIANS(E1020))*COS(RADIANS(V1010))))</f>
        <v>#DIV/0!</v>
      </c>
      <c r="W1018" s="3" t="e">
        <f>IF(DEGREES(ACOS(SIN(RADIANS(G1018))*SIN(RADIANS(E1020))+COS(RADIANS(G1018))*COS(RADIANS(E1020))*COS(RADIANS(W1010))))&gt;90,0,$F$4*$F$5/E1019^2*(SIN(RADIANS(G1018))*SIN(RADIANS(E1020))+COS(RADIANS(G1018))*COS(RADIANS(E1020))*COS(RADIANS(W1010))))</f>
        <v>#DIV/0!</v>
      </c>
      <c r="X1018" s="3" t="e">
        <f>IF(DEGREES(ACOS(SIN(RADIANS(G1018))*SIN(RADIANS(E1020))+COS(RADIANS(G1018))*COS(RADIANS(E1020))*COS(RADIANS(X1010))))&gt;90,0,$F$4*$F$5/E1019^2*(SIN(RADIANS(G1018))*SIN(RADIANS(E1020))+COS(RADIANS(G1018))*COS(RADIANS(E1020))*COS(RADIANS(X1010))))</f>
        <v>#DIV/0!</v>
      </c>
      <c r="Y1018" s="3" t="e">
        <f>IF(DEGREES(ACOS(SIN(RADIANS(G1018))*SIN(RADIANS(E1020))+COS(RADIANS(G1018))*COS(RADIANS(E1020))*COS(RADIANS(Y1010))))&gt;90,0,$F$4*$F$5/E1019^2*(SIN(RADIANS(G1018))*SIN(RADIANS(E1020))+COS(RADIANS(G1018))*COS(RADIANS(E1020))*COS(RADIANS(Y1010))))</f>
        <v>#DIV/0!</v>
      </c>
      <c r="Z1018" s="3" t="e">
        <f>IF(DEGREES(ACOS(SIN(RADIANS(G1018))*SIN(RADIANS(E1020))+COS(RADIANS(G1018))*COS(RADIANS(E1020))*COS(RADIANS(Z1010))))&gt;90,0,$F$4*$F$5/E1019^2*(SIN(RADIANS(G1018))*SIN(RADIANS(E1020))+COS(RADIANS(G1018))*COS(RADIANS(E1020))*COS(RADIANS(Z1010))))</f>
        <v>#DIV/0!</v>
      </c>
      <c r="AA1018" s="3" t="e">
        <f>IF(DEGREES(ACOS(SIN(RADIANS(G1018))*SIN(RADIANS(E1020))+COS(RADIANS(G1018))*COS(RADIANS(E1020))*COS(RADIANS(AA1010))))&gt;90,0,$F$4*$F$5/E1019^2*(SIN(RADIANS(G1018))*SIN(RADIANS(E1020))+COS(RADIANS(G1018))*COS(RADIANS(E1020))*COS(RADIANS(AA1010))))</f>
        <v>#DIV/0!</v>
      </c>
      <c r="AB1018" s="3" t="e">
        <f>IF(DEGREES(ACOS(SIN(RADIANS(G1018))*SIN(RADIANS(E1020))+COS(RADIANS(G1018))*COS(RADIANS(E1020))*COS(RADIANS(AB1010))))&gt;90,0,$F$4*$F$5/E1019^2*(SIN(RADIANS(G1018))*SIN(RADIANS(E1020))+COS(RADIANS(G1018))*COS(RADIANS(E1020))*COS(RADIANS(AB1010))))</f>
        <v>#DIV/0!</v>
      </c>
      <c r="AC1018" s="3" t="e">
        <f>IF(DEGREES(ACOS(SIN(RADIANS(G1018))*SIN(RADIANS(E1020))+COS(RADIANS(G1018))*COS(RADIANS(E1020))*COS(RADIANS(AC1010))))&gt;90,0,$F$4*$F$5/E1019^2*(SIN(RADIANS(G1018))*SIN(RADIANS(E1020))+COS(RADIANS(G1018))*COS(RADIANS(E1020))*COS(RADIANS(AC1010))))</f>
        <v>#DIV/0!</v>
      </c>
      <c r="AD1018" s="3" t="e">
        <f>IF(DEGREES(ACOS(SIN(RADIANS(G1018))*SIN(RADIANS(E1020))+COS(RADIANS(G1018))*COS(RADIANS(E1020))*COS(RADIANS(AD1010))))&gt;90,0,$F$4*$F$5/E1019^2*(SIN(RADIANS(G1018))*SIN(RADIANS(E1020))+COS(RADIANS(G1018))*COS(RADIANS(E1020))*COS(RADIANS(AD1010))))</f>
        <v>#DIV/0!</v>
      </c>
      <c r="AE1018" s="3" t="e">
        <f>IF(DEGREES(ACOS(SIN(RADIANS(G1018))*SIN(RADIANS(E1020))+COS(RADIANS(G1018))*COS(RADIANS(E1020))*COS(RADIANS(AE1010))))&gt;90,0,$F$4*$F$5/E1019^2*(SIN(RADIANS(G1018))*SIN(RADIANS(E1020))+COS(RADIANS(G1018))*COS(RADIANS(E1020))*COS(RADIANS(AE1010))))</f>
        <v>#DIV/0!</v>
      </c>
      <c r="AF1018" s="3" t="e">
        <f>IF(DEGREES(ACOS(SIN(RADIANS(G1018))*SIN(RADIANS(E1020))+COS(RADIANS(G1018))*COS(RADIANS(E1020))*COS(RADIANS(AF1010))))&gt;90,0,$F$4*$F$5/E1019^2*(SIN(RADIANS(G1018))*SIN(RADIANS(E1020))+COS(RADIANS(G1018))*COS(RADIANS(E1020))*COS(RADIANS(AF1010))))</f>
        <v>#DIV/0!</v>
      </c>
      <c r="AG1018" s="3" t="e">
        <f>IF(DEGREES(ACOS(SIN(RADIANS(G1018))*SIN(RADIANS(E1020))+COS(RADIANS(G1018))*COS(RADIANS(E1020))*COS(RADIANS(AG1010))))&gt;90,0,$F$4*$F$5/E1019^2*(SIN(RADIANS(G1018))*SIN(RADIANS(E1020))+COS(RADIANS(G1018))*COS(RADIANS(E1020))*COS(RADIANS(AG1010))))</f>
        <v>#DIV/0!</v>
      </c>
      <c r="AH1018" s="3" t="e">
        <f>IF(DEGREES(ACOS(SIN(RADIANS(G1018))*SIN(RADIANS(E1020))+COS(RADIANS(G1018))*COS(RADIANS(E1020))*COS(RADIANS(AH1010))))&gt;90,0,$F$4*$F$5/E1019^2*(SIN(RADIANS(G1018))*SIN(RADIANS(E1020))+COS(RADIANS(G1018))*COS(RADIANS(E1020))*COS(RADIANS(AH1010))))</f>
        <v>#DIV/0!</v>
      </c>
      <c r="AI1018" s="3" t="e">
        <f>IF(DEGREES(ACOS(SIN(RADIANS(G1018))*SIN(RADIANS(E1020))+COS(RADIANS(G1018))*COS(RADIANS(E1020))*COS(RADIANS(AI1010))))&gt;90,0,$F$4*$F$5/E1019^2*(SIN(RADIANS(G1018))*SIN(RADIANS(E1020))+COS(RADIANS(G1018))*COS(RADIANS(E1020))*COS(RADIANS(AI1010))))</f>
        <v>#DIV/0!</v>
      </c>
      <c r="AJ1018" s="3" t="e">
        <f>IF(DEGREES(ACOS(SIN(RADIANS(G1018))*SIN(RADIANS(E1020))+COS(RADIANS(G1018))*COS(RADIANS(E1020))*COS(RADIANS(AJ1010))))&gt;90,0,$F$4*$F$5/E1019^2*(SIN(RADIANS(G1018))*SIN(RADIANS(E1020))+COS(RADIANS(G1018))*COS(RADIANS(E1020))*COS(RADIANS(AJ1010))))</f>
        <v>#DIV/0!</v>
      </c>
      <c r="AK1018" s="3">
        <f>IF(DEGREES(ACOS(SIN(RADIANS(G1018))*SIN(RADIANS(E1020))+COS(RADIANS(G1018))*COS(RADIANS(E1020))*COS(RADIANS(AK1010))))&gt;90,0,$F$4*$F$5/E1019^2*(SIN(RADIANS(G1018))*SIN(RADIANS(E1020))+COS(RADIANS(G1018))*COS(RADIANS(E1020))*COS(RADIANS(AK1010))))</f>
        <v>0</v>
      </c>
      <c r="AL1018" s="3">
        <f>IF(DEGREES(ACOS(SIN(RADIANS(G1018))*SIN(RADIANS(E1020))+COS(RADIANS(G1018))*COS(RADIANS(E1020))*COS(RADIANS(AL1010))))&gt;90,0,$F$4*$F$5/E1019^2*(SIN(RADIANS(G1018))*SIN(RADIANS(E1020))+COS(RADIANS(G1018))*COS(RADIANS(E1020))*COS(RADIANS(AL1010))))</f>
        <v>0</v>
      </c>
      <c r="AM1018" s="3">
        <f>IF(DEGREES(ACOS(SIN(RADIANS(G1018))*SIN(RADIANS(E1020))+COS(RADIANS(G1018))*COS(RADIANS(E1020))*COS(RADIANS(AM1010))))&gt;90,0,$F$4*$F$5/E1019^2*(SIN(RADIANS(G1018))*SIN(RADIANS(E1020))+COS(RADIANS(G1018))*COS(RADIANS(E1020))*COS(RADIANS(AM1010))))</f>
        <v>0</v>
      </c>
      <c r="AN1018" s="3">
        <f>IF(DEGREES(ACOS(SIN(RADIANS(G1018))*SIN(RADIANS(E1020))+COS(RADIANS(G1018))*COS(RADIANS(E1020))*COS(RADIANS(AN1010))))&gt;90,0,$F$4*$F$5/E1019^2*(SIN(RADIANS(G1018))*SIN(RADIANS(E1020))+COS(RADIANS(G1018))*COS(RADIANS(E1020))*COS(RADIANS(AN1010))))</f>
        <v>0</v>
      </c>
      <c r="AO1018" s="3">
        <f>IF(DEGREES(ACOS(SIN(RADIANS(G1018))*SIN(RADIANS(E1020))+COS(RADIANS(G1018))*COS(RADIANS(E1020))*COS(RADIANS(AO1010))))&gt;90,0,$F$4*$F$5/E1019^2*(SIN(RADIANS(G1018))*SIN(RADIANS(E1020))+COS(RADIANS(G1018))*COS(RADIANS(E1020))*COS(RADIANS(AO1010))))</f>
        <v>0</v>
      </c>
      <c r="AP1018" s="3">
        <f>IF(DEGREES(ACOS(SIN(RADIANS(G1018))*SIN(RADIANS(E1020))+COS(RADIANS(G1018))*COS(RADIANS(E1020))*COS(RADIANS(AP1010))))&gt;90,0,$F$4*$F$5/E1019^2*(SIN(RADIANS(G1018))*SIN(RADIANS(E1020))+COS(RADIANS(G1018))*COS(RADIANS(E1020))*COS(RADIANS(AP1010))))</f>
        <v>0</v>
      </c>
      <c r="AQ1018" s="3">
        <f>IF(DEGREES(ACOS(SIN(RADIANS(G1018))*SIN(RADIANS(E1020))+COS(RADIANS(G1018))*COS(RADIANS(E1020))*COS(RADIANS(AQ1010))))&gt;90,0,$F$4*$F$5/E1019^2*(SIN(RADIANS(G1018))*SIN(RADIANS(E1020))+COS(RADIANS(G1018))*COS(RADIANS(E1020))*COS(RADIANS(AQ1010))))</f>
        <v>0</v>
      </c>
      <c r="AR1018" s="3">
        <f>IF(DEGREES(ACOS(SIN(RADIANS(G1018))*SIN(RADIANS(E1020))+COS(RADIANS(G1018))*COS(RADIANS(E1020))*COS(RADIANS(AR1010))))&gt;90,0,$F$4*$F$5/E1019^2*(SIN(RADIANS(G1018))*SIN(RADIANS(E1020))+COS(RADIANS(G1018))*COS(RADIANS(E1020))*COS(RADIANS(AR1010))))</f>
        <v>0</v>
      </c>
    </row>
    <row r="1019" spans="2:44" ht="15.75" customHeight="1" x14ac:dyDescent="0.2">
      <c r="B1019" s="20" t="s">
        <v>788</v>
      </c>
      <c r="E1019" s="3">
        <f>$F$6*(1-$F$7^2)/(1+$F$7*COS(RADIANS(E1013)))</f>
        <v>0</v>
      </c>
      <c r="G1019" s="3">
        <v>20</v>
      </c>
      <c r="I1019" s="3">
        <f>IF(DEGREES(ACOS(SIN(RADIANS(G1019))*SIN(RADIANS(E1020))+COS(RADIANS(G1019))*COS(RADIANS(E1020))*COS(RADIANS(I1010))))&gt;90,0,$F$4*$F$5/E1019^2*(SIN(RADIANS(G1019))*SIN(RADIANS(E1020))+COS(RADIANS(G1019))*COS(RADIANS(E1020))*COS(RADIANS(I1010))))</f>
        <v>0</v>
      </c>
      <c r="J1019" s="3">
        <f>IF(DEGREES(ACOS(SIN(RADIANS(G1019))*SIN(RADIANS(E1020))+COS(RADIANS(G1019))*COS(RADIANS(E1020))*COS(RADIANS(J1010))))&gt;90,0,$F$4*$F$5/E1019^2*(SIN(RADIANS(G1019))*SIN(RADIANS(E1020))+COS(RADIANS(G1019))*COS(RADIANS(E1020))*COS(RADIANS(J1010))))</f>
        <v>0</v>
      </c>
      <c r="K1019" s="3">
        <f>IF(DEGREES(ACOS(SIN(RADIANS(G1019))*SIN(RADIANS(E1020))+COS(RADIANS(G1019))*COS(RADIANS(E1020))*COS(RADIANS(K1010))))&gt;90,0,$F$4*$F$5/E1019^2*(SIN(RADIANS(G1019))*SIN(RADIANS(E1020))+COS(RADIANS(G1019))*COS(RADIANS(E1020))*COS(RADIANS(K1010))))</f>
        <v>0</v>
      </c>
      <c r="L1019" s="3">
        <f>IF(DEGREES(ACOS(SIN(RADIANS(G1019))*SIN(RADIANS(E1020))+COS(RADIANS(G1019))*COS(RADIANS(E1020))*COS(RADIANS(L1010))))&gt;90,0,$F$4*$F$5/E1019^2*(SIN(RADIANS(G1019))*SIN(RADIANS(E1020))+COS(RADIANS(G1019))*COS(RADIANS(E1020))*COS(RADIANS(L1010))))</f>
        <v>0</v>
      </c>
      <c r="M1019" s="3">
        <f>IF(DEGREES(ACOS(SIN(RADIANS(G1019))*SIN(RADIANS(E1020))+COS(RADIANS(G1019))*COS(RADIANS(E1020))*COS(RADIANS(M1010))))&gt;90,0,$F$4*$F$5/E1019^2*(SIN(RADIANS(G1019))*SIN(RADIANS(E1020))+COS(RADIANS(G1019))*COS(RADIANS(E1020))*COS(RADIANS(M1010))))</f>
        <v>0</v>
      </c>
      <c r="N1019" s="3">
        <f>IF(DEGREES(ACOS(SIN(RADIANS(G1019))*SIN(RADIANS(E1020))+COS(RADIANS(G1019))*COS(RADIANS(E1020))*COS(RADIANS(N1010))))&gt;90,0,$F$4*$F$5/E1019^2*(SIN(RADIANS(G1019))*SIN(RADIANS(E1020))+COS(RADIANS(G1019))*COS(RADIANS(E1020))*COS(RADIANS(N1010))))</f>
        <v>0</v>
      </c>
      <c r="O1019" s="3">
        <f>IF(DEGREES(ACOS(SIN(RADIANS(G1019))*SIN(RADIANS(E1020))+COS(RADIANS(G1019))*COS(RADIANS(E1020))*COS(RADIANS(O1010))))&gt;90,0,$F$4*$F$5/E1019^2*(SIN(RADIANS(G1019))*SIN(RADIANS(E1020))+COS(RADIANS(G1019))*COS(RADIANS(E1020))*COS(RADIANS(O1010))))</f>
        <v>0</v>
      </c>
      <c r="P1019" s="3">
        <f>IF(DEGREES(ACOS(SIN(RADIANS(G1019))*SIN(RADIANS(E1020))+COS(RADIANS(G1019))*COS(RADIANS(E1020))*COS(RADIANS(P1010))))&gt;90,0,$F$4*$F$5/E1019^2*(SIN(RADIANS(G1019))*SIN(RADIANS(E1020))+COS(RADIANS(G1019))*COS(RADIANS(E1020))*COS(RADIANS(P1010))))</f>
        <v>0</v>
      </c>
      <c r="Q1019" s="3">
        <f>IF(DEGREES(ACOS(SIN(RADIANS(G1019))*SIN(RADIANS(E1020))+COS(RADIANS(G1019))*COS(RADIANS(E1020))*COS(RADIANS(Q1010))))&gt;90,0,$F$4*$F$5/E1019^2*(SIN(RADIANS(G1019))*SIN(RADIANS(E1020))+COS(RADIANS(G1019))*COS(RADIANS(E1020))*COS(RADIANS(Q1010))))</f>
        <v>0</v>
      </c>
      <c r="R1019" s="3" t="e">
        <f>IF(DEGREES(ACOS(SIN(RADIANS(G1019))*SIN(RADIANS(E1020))+COS(RADIANS(G1019))*COS(RADIANS(E1020))*COS(RADIANS(R1010))))&gt;90,0,$F$4*$F$5/E1019^2*(SIN(RADIANS(G1019))*SIN(RADIANS(E1020))+COS(RADIANS(G1019))*COS(RADIANS(E1020))*COS(RADIANS(R1010))))</f>
        <v>#DIV/0!</v>
      </c>
      <c r="S1019" s="3" t="e">
        <f>IF(DEGREES(ACOS(SIN(RADIANS(G1019))*SIN(RADIANS(E1020))+COS(RADIANS(G1019))*COS(RADIANS(E1020))*COS(RADIANS(S1010))))&gt;90,0,$F$4*$F$5/E1019^2*(SIN(RADIANS(G1019))*SIN(RADIANS(E1020))+COS(RADIANS(G1019))*COS(RADIANS(E1020))*COS(RADIANS(S1010))))</f>
        <v>#DIV/0!</v>
      </c>
      <c r="T1019" s="3" t="e">
        <f>IF(DEGREES(ACOS(SIN(RADIANS(G1019))*SIN(RADIANS(E1020))+COS(RADIANS(G1019))*COS(RADIANS(E1020))*COS(RADIANS(T1010))))&gt;90,0,$F$4*$F$5/E1019^2*(SIN(RADIANS(G1019))*SIN(RADIANS(E1020))+COS(RADIANS(G1019))*COS(RADIANS(E1020))*COS(RADIANS(T1010))))</f>
        <v>#DIV/0!</v>
      </c>
      <c r="U1019" s="3" t="e">
        <f>IF(DEGREES(ACOS(SIN(RADIANS(G1019))*SIN(RADIANS(E1020))+COS(RADIANS(G1019))*COS(RADIANS(E1020))*COS(RADIANS(U1010))))&gt;90,0,$F$4*$F$5/E1019^2*(SIN(RADIANS(G1019))*SIN(RADIANS(E1020))+COS(RADIANS(G1019))*COS(RADIANS(E1020))*COS(RADIANS(U1010))))</f>
        <v>#DIV/0!</v>
      </c>
      <c r="V1019" s="3" t="e">
        <f>IF(DEGREES(ACOS(SIN(RADIANS(G1019))*SIN(RADIANS(E1020))+COS(RADIANS(G1019))*COS(RADIANS(E1020))*COS(RADIANS(V1010))))&gt;90,0,$F$4*$F$5/E1019^2*(SIN(RADIANS(G1019))*SIN(RADIANS(E1020))+COS(RADIANS(G1019))*COS(RADIANS(E1020))*COS(RADIANS(V1010))))</f>
        <v>#DIV/0!</v>
      </c>
      <c r="W1019" s="3" t="e">
        <f>IF(DEGREES(ACOS(SIN(RADIANS(G1019))*SIN(RADIANS(E1020))+COS(RADIANS(G1019))*COS(RADIANS(E1020))*COS(RADIANS(W1010))))&gt;90,0,$F$4*$F$5/E1019^2*(SIN(RADIANS(G1019))*SIN(RADIANS(E1020))+COS(RADIANS(G1019))*COS(RADIANS(E1020))*COS(RADIANS(W1010))))</f>
        <v>#DIV/0!</v>
      </c>
      <c r="X1019" s="3" t="e">
        <f>IF(DEGREES(ACOS(SIN(RADIANS(G1019))*SIN(RADIANS(E1020))+COS(RADIANS(G1019))*COS(RADIANS(E1020))*COS(RADIANS(X1010))))&gt;90,0,$F$4*$F$5/E1019^2*(SIN(RADIANS(G1019))*SIN(RADIANS(E1020))+COS(RADIANS(G1019))*COS(RADIANS(E1020))*COS(RADIANS(X1010))))</f>
        <v>#DIV/0!</v>
      </c>
      <c r="Y1019" s="3" t="e">
        <f>IF(DEGREES(ACOS(SIN(RADIANS(G1019))*SIN(RADIANS(E1020))+COS(RADIANS(G1019))*COS(RADIANS(E1020))*COS(RADIANS(Y1010))))&gt;90,0,$F$4*$F$5/E1019^2*(SIN(RADIANS(G1019))*SIN(RADIANS(E1020))+COS(RADIANS(G1019))*COS(RADIANS(E1020))*COS(RADIANS(Y1010))))</f>
        <v>#DIV/0!</v>
      </c>
      <c r="Z1019" s="3" t="e">
        <f>IF(DEGREES(ACOS(SIN(RADIANS(G1019))*SIN(RADIANS(E1020))+COS(RADIANS(G1019))*COS(RADIANS(E1020))*COS(RADIANS(Z1010))))&gt;90,0,$F$4*$F$5/E1019^2*(SIN(RADIANS(G1019))*SIN(RADIANS(E1020))+COS(RADIANS(G1019))*COS(RADIANS(E1020))*COS(RADIANS(Z1010))))</f>
        <v>#DIV/0!</v>
      </c>
      <c r="AA1019" s="3" t="e">
        <f>IF(DEGREES(ACOS(SIN(RADIANS(G1019))*SIN(RADIANS(E1020))+COS(RADIANS(G1019))*COS(RADIANS(E1020))*COS(RADIANS(AA1010))))&gt;90,0,$F$4*$F$5/E1019^2*(SIN(RADIANS(G1019))*SIN(RADIANS(E1020))+COS(RADIANS(G1019))*COS(RADIANS(E1020))*COS(RADIANS(AA1010))))</f>
        <v>#DIV/0!</v>
      </c>
      <c r="AB1019" s="3" t="e">
        <f>IF(DEGREES(ACOS(SIN(RADIANS(G1019))*SIN(RADIANS(E1020))+COS(RADIANS(G1019))*COS(RADIANS(E1020))*COS(RADIANS(AB1010))))&gt;90,0,$F$4*$F$5/E1019^2*(SIN(RADIANS(G1019))*SIN(RADIANS(E1020))+COS(RADIANS(G1019))*COS(RADIANS(E1020))*COS(RADIANS(AB1010))))</f>
        <v>#DIV/0!</v>
      </c>
      <c r="AC1019" s="3" t="e">
        <f>IF(DEGREES(ACOS(SIN(RADIANS(G1019))*SIN(RADIANS(E1020))+COS(RADIANS(G1019))*COS(RADIANS(E1020))*COS(RADIANS(AC1010))))&gt;90,0,$F$4*$F$5/E1019^2*(SIN(RADIANS(G1019))*SIN(RADIANS(E1020))+COS(RADIANS(G1019))*COS(RADIANS(E1020))*COS(RADIANS(AC1010))))</f>
        <v>#DIV/0!</v>
      </c>
      <c r="AD1019" s="3" t="e">
        <f>IF(DEGREES(ACOS(SIN(RADIANS(G1019))*SIN(RADIANS(E1020))+COS(RADIANS(G1019))*COS(RADIANS(E1020))*COS(RADIANS(AD1010))))&gt;90,0,$F$4*$F$5/E1019^2*(SIN(RADIANS(G1019))*SIN(RADIANS(E1020))+COS(RADIANS(G1019))*COS(RADIANS(E1020))*COS(RADIANS(AD1010))))</f>
        <v>#DIV/0!</v>
      </c>
      <c r="AE1019" s="3" t="e">
        <f>IF(DEGREES(ACOS(SIN(RADIANS(G1019))*SIN(RADIANS(E1020))+COS(RADIANS(G1019))*COS(RADIANS(E1020))*COS(RADIANS(AE1010))))&gt;90,0,$F$4*$F$5/E1019^2*(SIN(RADIANS(G1019))*SIN(RADIANS(E1020))+COS(RADIANS(G1019))*COS(RADIANS(E1020))*COS(RADIANS(AE1010))))</f>
        <v>#DIV/0!</v>
      </c>
      <c r="AF1019" s="3" t="e">
        <f>IF(DEGREES(ACOS(SIN(RADIANS(G1019))*SIN(RADIANS(E1020))+COS(RADIANS(G1019))*COS(RADIANS(E1020))*COS(RADIANS(AF1010))))&gt;90,0,$F$4*$F$5/E1019^2*(SIN(RADIANS(G1019))*SIN(RADIANS(E1020))+COS(RADIANS(G1019))*COS(RADIANS(E1020))*COS(RADIANS(AF1010))))</f>
        <v>#DIV/0!</v>
      </c>
      <c r="AG1019" s="3" t="e">
        <f>IF(DEGREES(ACOS(SIN(RADIANS(G1019))*SIN(RADIANS(E1020))+COS(RADIANS(G1019))*COS(RADIANS(E1020))*COS(RADIANS(AG1010))))&gt;90,0,$F$4*$F$5/E1019^2*(SIN(RADIANS(G1019))*SIN(RADIANS(E1020))+COS(RADIANS(G1019))*COS(RADIANS(E1020))*COS(RADIANS(AG1010))))</f>
        <v>#DIV/0!</v>
      </c>
      <c r="AH1019" s="3" t="e">
        <f>IF(DEGREES(ACOS(SIN(RADIANS(G1019))*SIN(RADIANS(E1020))+COS(RADIANS(G1019))*COS(RADIANS(E1020))*COS(RADIANS(AH1010))))&gt;90,0,$F$4*$F$5/E1019^2*(SIN(RADIANS(G1019))*SIN(RADIANS(E1020))+COS(RADIANS(G1019))*COS(RADIANS(E1020))*COS(RADIANS(AH1010))))</f>
        <v>#DIV/0!</v>
      </c>
      <c r="AI1019" s="3" t="e">
        <f>IF(DEGREES(ACOS(SIN(RADIANS(G1019))*SIN(RADIANS(E1020))+COS(RADIANS(G1019))*COS(RADIANS(E1020))*COS(RADIANS(AI1010))))&gt;90,0,$F$4*$F$5/E1019^2*(SIN(RADIANS(G1019))*SIN(RADIANS(E1020))+COS(RADIANS(G1019))*COS(RADIANS(E1020))*COS(RADIANS(AI1010))))</f>
        <v>#DIV/0!</v>
      </c>
      <c r="AJ1019" s="3" t="e">
        <f>IF(DEGREES(ACOS(SIN(RADIANS(G1019))*SIN(RADIANS(E1020))+COS(RADIANS(G1019))*COS(RADIANS(E1020))*COS(RADIANS(AJ1010))))&gt;90,0,$F$4*$F$5/E1019^2*(SIN(RADIANS(G1019))*SIN(RADIANS(E1020))+COS(RADIANS(G1019))*COS(RADIANS(E1020))*COS(RADIANS(AJ1010))))</f>
        <v>#DIV/0!</v>
      </c>
      <c r="AK1019" s="3">
        <f>IF(DEGREES(ACOS(SIN(RADIANS(G1019))*SIN(RADIANS(E1020))+COS(RADIANS(G1019))*COS(RADIANS(E1020))*COS(RADIANS(AK1010))))&gt;90,0,$F$4*$F$5/E1019^2*(SIN(RADIANS(G1019))*SIN(RADIANS(E1020))+COS(RADIANS(G1019))*COS(RADIANS(E1020))*COS(RADIANS(AK1010))))</f>
        <v>0</v>
      </c>
      <c r="AL1019" s="3">
        <f>IF(DEGREES(ACOS(SIN(RADIANS(G1019))*SIN(RADIANS(E1020))+COS(RADIANS(G1019))*COS(RADIANS(E1020))*COS(RADIANS(AL1010))))&gt;90,0,$F$4*$F$5/E1019^2*(SIN(RADIANS(G1019))*SIN(RADIANS(E1020))+COS(RADIANS(G1019))*COS(RADIANS(E1020))*COS(RADIANS(AL1010))))</f>
        <v>0</v>
      </c>
      <c r="AM1019" s="3">
        <f>IF(DEGREES(ACOS(SIN(RADIANS(G1019))*SIN(RADIANS(E1020))+COS(RADIANS(G1019))*COS(RADIANS(E1020))*COS(RADIANS(AM1010))))&gt;90,0,$F$4*$F$5/E1019^2*(SIN(RADIANS(G1019))*SIN(RADIANS(E1020))+COS(RADIANS(G1019))*COS(RADIANS(E1020))*COS(RADIANS(AM1010))))</f>
        <v>0</v>
      </c>
      <c r="AN1019" s="3">
        <f>IF(DEGREES(ACOS(SIN(RADIANS(G1019))*SIN(RADIANS(E1020))+COS(RADIANS(G1019))*COS(RADIANS(E1020))*COS(RADIANS(AN1010))))&gt;90,0,$F$4*$F$5/E1019^2*(SIN(RADIANS(G1019))*SIN(RADIANS(E1020))+COS(RADIANS(G1019))*COS(RADIANS(E1020))*COS(RADIANS(AN1010))))</f>
        <v>0</v>
      </c>
      <c r="AO1019" s="3">
        <f>IF(DEGREES(ACOS(SIN(RADIANS(G1019))*SIN(RADIANS(E1020))+COS(RADIANS(G1019))*COS(RADIANS(E1020))*COS(RADIANS(AO1010))))&gt;90,0,$F$4*$F$5/E1019^2*(SIN(RADIANS(G1019))*SIN(RADIANS(E1020))+COS(RADIANS(G1019))*COS(RADIANS(E1020))*COS(RADIANS(AO1010))))</f>
        <v>0</v>
      </c>
      <c r="AP1019" s="3">
        <f>IF(DEGREES(ACOS(SIN(RADIANS(G1019))*SIN(RADIANS(E1020))+COS(RADIANS(G1019))*COS(RADIANS(E1020))*COS(RADIANS(AP1010))))&gt;90,0,$F$4*$F$5/E1019^2*(SIN(RADIANS(G1019))*SIN(RADIANS(E1020))+COS(RADIANS(G1019))*COS(RADIANS(E1020))*COS(RADIANS(AP1010))))</f>
        <v>0</v>
      </c>
      <c r="AQ1019" s="3">
        <f>IF(DEGREES(ACOS(SIN(RADIANS(G1019))*SIN(RADIANS(E1020))+COS(RADIANS(G1019))*COS(RADIANS(E1020))*COS(RADIANS(AQ1010))))&gt;90,0,$F$4*$F$5/E1019^2*(SIN(RADIANS(G1019))*SIN(RADIANS(E1020))+COS(RADIANS(G1019))*COS(RADIANS(E1020))*COS(RADIANS(AQ1010))))</f>
        <v>0</v>
      </c>
      <c r="AR1019" s="3">
        <f>IF(DEGREES(ACOS(SIN(RADIANS(G1019))*SIN(RADIANS(E1020))+COS(RADIANS(G1019))*COS(RADIANS(E1020))*COS(RADIANS(AR1010))))&gt;90,0,$F$4*$F$5/E1019^2*(SIN(RADIANS(G1019))*SIN(RADIANS(E1020))+COS(RADIANS(G1019))*COS(RADIANS(E1020))*COS(RADIANS(AR1010))))</f>
        <v>0</v>
      </c>
    </row>
    <row r="1020" spans="2:44" ht="15.75" customHeight="1" x14ac:dyDescent="0.2">
      <c r="B1020" s="20" t="s">
        <v>737</v>
      </c>
      <c r="E1020" s="3">
        <f>IF($F$8&gt;90,180-$F$8,$F$8)*SIN(RADIANS(E1014))</f>
        <v>0</v>
      </c>
      <c r="G1020" s="3">
        <v>10</v>
      </c>
      <c r="I1020" s="3">
        <f>IF(DEGREES(ACOS(SIN(RADIANS(G1020))*SIN(RADIANS(E1020))+COS(RADIANS(G1020))*COS(RADIANS(E1020))*COS(RADIANS(I1010))))&gt;90,0,$F$4*$F$5/E1019^2*(SIN(RADIANS(G1020))*SIN(RADIANS(E1020))+COS(RADIANS(G1020))*COS(RADIANS(E1020))*COS(RADIANS(I1010))))</f>
        <v>0</v>
      </c>
      <c r="J1020" s="3">
        <f>IF(DEGREES(ACOS(SIN(RADIANS(G1020))*SIN(RADIANS(E1020))+COS(RADIANS(G1020))*COS(RADIANS(E1020))*COS(RADIANS(J1010))))&gt;90,0,$F$4*$F$5/E1019^2*(SIN(RADIANS(G1020))*SIN(RADIANS(E1020))+COS(RADIANS(G1020))*COS(RADIANS(E1020))*COS(RADIANS(J1010))))</f>
        <v>0</v>
      </c>
      <c r="K1020" s="3">
        <f>IF(DEGREES(ACOS(SIN(RADIANS(G1020))*SIN(RADIANS(E1020))+COS(RADIANS(G1020))*COS(RADIANS(E1020))*COS(RADIANS(K1010))))&gt;90,0,$F$4*$F$5/E1019^2*(SIN(RADIANS(G1020))*SIN(RADIANS(E1020))+COS(RADIANS(G1020))*COS(RADIANS(E1020))*COS(RADIANS(K1010))))</f>
        <v>0</v>
      </c>
      <c r="L1020" s="3">
        <f>IF(DEGREES(ACOS(SIN(RADIANS(G1020))*SIN(RADIANS(E1020))+COS(RADIANS(G1020))*COS(RADIANS(E1020))*COS(RADIANS(L1010))))&gt;90,0,$F$4*$F$5/E1019^2*(SIN(RADIANS(G1020))*SIN(RADIANS(E1020))+COS(RADIANS(G1020))*COS(RADIANS(E1020))*COS(RADIANS(L1010))))</f>
        <v>0</v>
      </c>
      <c r="M1020" s="3">
        <f>IF(DEGREES(ACOS(SIN(RADIANS(G1020))*SIN(RADIANS(E1020))+COS(RADIANS(G1020))*COS(RADIANS(E1020))*COS(RADIANS(M1010))))&gt;90,0,$F$4*$F$5/E1019^2*(SIN(RADIANS(G1020))*SIN(RADIANS(E1020))+COS(RADIANS(G1020))*COS(RADIANS(E1020))*COS(RADIANS(M1010))))</f>
        <v>0</v>
      </c>
      <c r="N1020" s="3">
        <f>IF(DEGREES(ACOS(SIN(RADIANS(G1020))*SIN(RADIANS(E1020))+COS(RADIANS(G1020))*COS(RADIANS(E1020))*COS(RADIANS(N1010))))&gt;90,0,$F$4*$F$5/E1019^2*(SIN(RADIANS(G1020))*SIN(RADIANS(E1020))+COS(RADIANS(G1020))*COS(RADIANS(E1020))*COS(RADIANS(N1010))))</f>
        <v>0</v>
      </c>
      <c r="O1020" s="3">
        <f>IF(DEGREES(ACOS(SIN(RADIANS(G1020))*SIN(RADIANS(E1020))+COS(RADIANS(G1020))*COS(RADIANS(E1020))*COS(RADIANS(O1010))))&gt;90,0,$F$4*$F$5/E1019^2*(SIN(RADIANS(G1020))*SIN(RADIANS(E1020))+COS(RADIANS(G1020))*COS(RADIANS(E1020))*COS(RADIANS(O1010))))</f>
        <v>0</v>
      </c>
      <c r="P1020" s="3">
        <f>IF(DEGREES(ACOS(SIN(RADIANS(G1020))*SIN(RADIANS(E1020))+COS(RADIANS(G1020))*COS(RADIANS(E1020))*COS(RADIANS(P1010))))&gt;90,0,$F$4*$F$5/E1019^2*(SIN(RADIANS(G1020))*SIN(RADIANS(E1020))+COS(RADIANS(G1020))*COS(RADIANS(E1020))*COS(RADIANS(P1010))))</f>
        <v>0</v>
      </c>
      <c r="Q1020" s="3">
        <f>IF(DEGREES(ACOS(SIN(RADIANS(G1020))*SIN(RADIANS(E1020))+COS(RADIANS(G1020))*COS(RADIANS(E1020))*COS(RADIANS(Q1010))))&gt;90,0,$F$4*$F$5/E1019^2*(SIN(RADIANS(G1020))*SIN(RADIANS(E1020))+COS(RADIANS(G1020))*COS(RADIANS(E1020))*COS(RADIANS(Q1010))))</f>
        <v>0</v>
      </c>
      <c r="R1020" s="3" t="e">
        <f>IF(DEGREES(ACOS(SIN(RADIANS(G1020))*SIN(RADIANS(E1020))+COS(RADIANS(G1020))*COS(RADIANS(E1020))*COS(RADIANS(R1010))))&gt;90,0,$F$4*$F$5/E1019^2*(SIN(RADIANS(G1020))*SIN(RADIANS(E1020))+COS(RADIANS(G1020))*COS(RADIANS(E1020))*COS(RADIANS(R1010))))</f>
        <v>#DIV/0!</v>
      </c>
      <c r="S1020" s="3" t="e">
        <f>IF(DEGREES(ACOS(SIN(RADIANS(G1020))*SIN(RADIANS(E1020))+COS(RADIANS(G1020))*COS(RADIANS(E1020))*COS(RADIANS(S1010))))&gt;90,0,$F$4*$F$5/E1019^2*(SIN(RADIANS(G1020))*SIN(RADIANS(E1020))+COS(RADIANS(G1020))*COS(RADIANS(E1020))*COS(RADIANS(S1010))))</f>
        <v>#DIV/0!</v>
      </c>
      <c r="T1020" s="3" t="e">
        <f>IF(DEGREES(ACOS(SIN(RADIANS(G1020))*SIN(RADIANS(E1020))+COS(RADIANS(G1020))*COS(RADIANS(E1020))*COS(RADIANS(T1010))))&gt;90,0,$F$4*$F$5/E1019^2*(SIN(RADIANS(G1020))*SIN(RADIANS(E1020))+COS(RADIANS(G1020))*COS(RADIANS(E1020))*COS(RADIANS(T1010))))</f>
        <v>#DIV/0!</v>
      </c>
      <c r="U1020" s="3" t="e">
        <f>IF(DEGREES(ACOS(SIN(RADIANS(G1020))*SIN(RADIANS(E1020))+COS(RADIANS(G1020))*COS(RADIANS(E1020))*COS(RADIANS(U1010))))&gt;90,0,$F$4*$F$5/E1019^2*(SIN(RADIANS(G1020))*SIN(RADIANS(E1020))+COS(RADIANS(G1020))*COS(RADIANS(E1020))*COS(RADIANS(U1010))))</f>
        <v>#DIV/0!</v>
      </c>
      <c r="V1020" s="3" t="e">
        <f>IF(DEGREES(ACOS(SIN(RADIANS(G1020))*SIN(RADIANS(E1020))+COS(RADIANS(G1020))*COS(RADIANS(E1020))*COS(RADIANS(V1010))))&gt;90,0,$F$4*$F$5/E1019^2*(SIN(RADIANS(G1020))*SIN(RADIANS(E1020))+COS(RADIANS(G1020))*COS(RADIANS(E1020))*COS(RADIANS(V1010))))</f>
        <v>#DIV/0!</v>
      </c>
      <c r="W1020" s="3" t="e">
        <f>IF(DEGREES(ACOS(SIN(RADIANS(G1020))*SIN(RADIANS(E1020))+COS(RADIANS(G1020))*COS(RADIANS(E1020))*COS(RADIANS(W1010))))&gt;90,0,$F$4*$F$5/E1019^2*(SIN(RADIANS(G1020))*SIN(RADIANS(E1020))+COS(RADIANS(G1020))*COS(RADIANS(E1020))*COS(RADIANS(W1010))))</f>
        <v>#DIV/0!</v>
      </c>
      <c r="X1020" s="3" t="e">
        <f>IF(DEGREES(ACOS(SIN(RADIANS(G1020))*SIN(RADIANS(E1020))+COS(RADIANS(G1020))*COS(RADIANS(E1020))*COS(RADIANS(X1010))))&gt;90,0,$F$4*$F$5/E1019^2*(SIN(RADIANS(G1020))*SIN(RADIANS(E1020))+COS(RADIANS(G1020))*COS(RADIANS(E1020))*COS(RADIANS(X1010))))</f>
        <v>#DIV/0!</v>
      </c>
      <c r="Y1020" s="3" t="e">
        <f>IF(DEGREES(ACOS(SIN(RADIANS(G1020))*SIN(RADIANS(E1020))+COS(RADIANS(G1020))*COS(RADIANS(E1020))*COS(RADIANS(Y1010))))&gt;90,0,$F$4*$F$5/E1019^2*(SIN(RADIANS(G1020))*SIN(RADIANS(E1020))+COS(RADIANS(G1020))*COS(RADIANS(E1020))*COS(RADIANS(Y1010))))</f>
        <v>#DIV/0!</v>
      </c>
      <c r="Z1020" s="3" t="e">
        <f>IF(DEGREES(ACOS(SIN(RADIANS(G1020))*SIN(RADIANS(E1020))+COS(RADIANS(G1020))*COS(RADIANS(E1020))*COS(RADIANS(Z1010))))&gt;90,0,$F$4*$F$5/E1019^2*(SIN(RADIANS(G1020))*SIN(RADIANS(E1020))+COS(RADIANS(G1020))*COS(RADIANS(E1020))*COS(RADIANS(Z1010))))</f>
        <v>#DIV/0!</v>
      </c>
      <c r="AA1020" s="3" t="e">
        <f>IF(DEGREES(ACOS(SIN(RADIANS(G1020))*SIN(RADIANS(E1020))+COS(RADIANS(G1020))*COS(RADIANS(E1020))*COS(RADIANS(AA1010))))&gt;90,0,$F$4*$F$5/E1019^2*(SIN(RADIANS(G1020))*SIN(RADIANS(E1020))+COS(RADIANS(G1020))*COS(RADIANS(E1020))*COS(RADIANS(AA1010))))</f>
        <v>#DIV/0!</v>
      </c>
      <c r="AB1020" s="3" t="e">
        <f>IF(DEGREES(ACOS(SIN(RADIANS(G1020))*SIN(RADIANS(E1020))+COS(RADIANS(G1020))*COS(RADIANS(E1020))*COS(RADIANS(AB1010))))&gt;90,0,$F$4*$F$5/E1019^2*(SIN(RADIANS(G1020))*SIN(RADIANS(E1020))+COS(RADIANS(G1020))*COS(RADIANS(E1020))*COS(RADIANS(AB1010))))</f>
        <v>#DIV/0!</v>
      </c>
      <c r="AC1020" s="3" t="e">
        <f>IF(DEGREES(ACOS(SIN(RADIANS(G1020))*SIN(RADIANS(E1020))+COS(RADIANS(G1020))*COS(RADIANS(E1020))*COS(RADIANS(AC1010))))&gt;90,0,$F$4*$F$5/E1019^2*(SIN(RADIANS(G1020))*SIN(RADIANS(E1020))+COS(RADIANS(G1020))*COS(RADIANS(E1020))*COS(RADIANS(AC1010))))</f>
        <v>#DIV/0!</v>
      </c>
      <c r="AD1020" s="3" t="e">
        <f>IF(DEGREES(ACOS(SIN(RADIANS(G1020))*SIN(RADIANS(E1020))+COS(RADIANS(G1020))*COS(RADIANS(E1020))*COS(RADIANS(AD1010))))&gt;90,0,$F$4*$F$5/E1019^2*(SIN(RADIANS(G1020))*SIN(RADIANS(E1020))+COS(RADIANS(G1020))*COS(RADIANS(E1020))*COS(RADIANS(AD1010))))</f>
        <v>#DIV/0!</v>
      </c>
      <c r="AE1020" s="3" t="e">
        <f>IF(DEGREES(ACOS(SIN(RADIANS(G1020))*SIN(RADIANS(E1020))+COS(RADIANS(G1020))*COS(RADIANS(E1020))*COS(RADIANS(AE1010))))&gt;90,0,$F$4*$F$5/E1019^2*(SIN(RADIANS(G1020))*SIN(RADIANS(E1020))+COS(RADIANS(G1020))*COS(RADIANS(E1020))*COS(RADIANS(AE1010))))</f>
        <v>#DIV/0!</v>
      </c>
      <c r="AF1020" s="3" t="e">
        <f>IF(DEGREES(ACOS(SIN(RADIANS(G1020))*SIN(RADIANS(E1020))+COS(RADIANS(G1020))*COS(RADIANS(E1020))*COS(RADIANS(AF1010))))&gt;90,0,$F$4*$F$5/E1019^2*(SIN(RADIANS(G1020))*SIN(RADIANS(E1020))+COS(RADIANS(G1020))*COS(RADIANS(E1020))*COS(RADIANS(AF1010))))</f>
        <v>#DIV/0!</v>
      </c>
      <c r="AG1020" s="3" t="e">
        <f>IF(DEGREES(ACOS(SIN(RADIANS(G1020))*SIN(RADIANS(E1020))+COS(RADIANS(G1020))*COS(RADIANS(E1020))*COS(RADIANS(AG1010))))&gt;90,0,$F$4*$F$5/E1019^2*(SIN(RADIANS(G1020))*SIN(RADIANS(E1020))+COS(RADIANS(G1020))*COS(RADIANS(E1020))*COS(RADIANS(AG1010))))</f>
        <v>#DIV/0!</v>
      </c>
      <c r="AH1020" s="3" t="e">
        <f>IF(DEGREES(ACOS(SIN(RADIANS(G1020))*SIN(RADIANS(E1020))+COS(RADIANS(G1020))*COS(RADIANS(E1020))*COS(RADIANS(AH1010))))&gt;90,0,$F$4*$F$5/E1019^2*(SIN(RADIANS(G1020))*SIN(RADIANS(E1020))+COS(RADIANS(G1020))*COS(RADIANS(E1020))*COS(RADIANS(AH1010))))</f>
        <v>#DIV/0!</v>
      </c>
      <c r="AI1020" s="3" t="e">
        <f>IF(DEGREES(ACOS(SIN(RADIANS(G1020))*SIN(RADIANS(E1020))+COS(RADIANS(G1020))*COS(RADIANS(E1020))*COS(RADIANS(AI1010))))&gt;90,0,$F$4*$F$5/E1019^2*(SIN(RADIANS(G1020))*SIN(RADIANS(E1020))+COS(RADIANS(G1020))*COS(RADIANS(E1020))*COS(RADIANS(AI1010))))</f>
        <v>#DIV/0!</v>
      </c>
      <c r="AJ1020" s="3" t="e">
        <f>IF(DEGREES(ACOS(SIN(RADIANS(G1020))*SIN(RADIANS(E1020))+COS(RADIANS(G1020))*COS(RADIANS(E1020))*COS(RADIANS(AJ1010))))&gt;90,0,$F$4*$F$5/E1019^2*(SIN(RADIANS(G1020))*SIN(RADIANS(E1020))+COS(RADIANS(G1020))*COS(RADIANS(E1020))*COS(RADIANS(AJ1010))))</f>
        <v>#DIV/0!</v>
      </c>
      <c r="AK1020" s="3">
        <f>IF(DEGREES(ACOS(SIN(RADIANS(G1020))*SIN(RADIANS(E1020))+COS(RADIANS(G1020))*COS(RADIANS(E1020))*COS(RADIANS(AK1010))))&gt;90,0,$F$4*$F$5/E1019^2*(SIN(RADIANS(G1020))*SIN(RADIANS(E1020))+COS(RADIANS(G1020))*COS(RADIANS(E1020))*COS(RADIANS(AK1010))))</f>
        <v>0</v>
      </c>
      <c r="AL1020" s="3">
        <f>IF(DEGREES(ACOS(SIN(RADIANS(G1020))*SIN(RADIANS(E1020))+COS(RADIANS(G1020))*COS(RADIANS(E1020))*COS(RADIANS(AL1010))))&gt;90,0,$F$4*$F$5/E1019^2*(SIN(RADIANS(G1020))*SIN(RADIANS(E1020))+COS(RADIANS(G1020))*COS(RADIANS(E1020))*COS(RADIANS(AL1010))))</f>
        <v>0</v>
      </c>
      <c r="AM1020" s="3">
        <f>IF(DEGREES(ACOS(SIN(RADIANS(G1020))*SIN(RADIANS(E1020))+COS(RADIANS(G1020))*COS(RADIANS(E1020))*COS(RADIANS(AM1010))))&gt;90,0,$F$4*$F$5/E1019^2*(SIN(RADIANS(G1020))*SIN(RADIANS(E1020))+COS(RADIANS(G1020))*COS(RADIANS(E1020))*COS(RADIANS(AM1010))))</f>
        <v>0</v>
      </c>
      <c r="AN1020" s="3">
        <f>IF(DEGREES(ACOS(SIN(RADIANS(G1020))*SIN(RADIANS(E1020))+COS(RADIANS(G1020))*COS(RADIANS(E1020))*COS(RADIANS(AN1010))))&gt;90,0,$F$4*$F$5/E1019^2*(SIN(RADIANS(G1020))*SIN(RADIANS(E1020))+COS(RADIANS(G1020))*COS(RADIANS(E1020))*COS(RADIANS(AN1010))))</f>
        <v>0</v>
      </c>
      <c r="AO1020" s="3">
        <f>IF(DEGREES(ACOS(SIN(RADIANS(G1020))*SIN(RADIANS(E1020))+COS(RADIANS(G1020))*COS(RADIANS(E1020))*COS(RADIANS(AO1010))))&gt;90,0,$F$4*$F$5/E1019^2*(SIN(RADIANS(G1020))*SIN(RADIANS(E1020))+COS(RADIANS(G1020))*COS(RADIANS(E1020))*COS(RADIANS(AO1010))))</f>
        <v>0</v>
      </c>
      <c r="AP1020" s="3">
        <f>IF(DEGREES(ACOS(SIN(RADIANS(G1020))*SIN(RADIANS(E1020))+COS(RADIANS(G1020))*COS(RADIANS(E1020))*COS(RADIANS(AP1010))))&gt;90,0,$F$4*$F$5/E1019^2*(SIN(RADIANS(G1020))*SIN(RADIANS(E1020))+COS(RADIANS(G1020))*COS(RADIANS(E1020))*COS(RADIANS(AP1010))))</f>
        <v>0</v>
      </c>
      <c r="AQ1020" s="3">
        <f>IF(DEGREES(ACOS(SIN(RADIANS(G1020))*SIN(RADIANS(E1020))+COS(RADIANS(G1020))*COS(RADIANS(E1020))*COS(RADIANS(AQ1010))))&gt;90,0,$F$4*$F$5/E1019^2*(SIN(RADIANS(G1020))*SIN(RADIANS(E1020))+COS(RADIANS(G1020))*COS(RADIANS(E1020))*COS(RADIANS(AQ1010))))</f>
        <v>0</v>
      </c>
      <c r="AR1020" s="3">
        <f>IF(DEGREES(ACOS(SIN(RADIANS(G1020))*SIN(RADIANS(E1020))+COS(RADIANS(G1020))*COS(RADIANS(E1020))*COS(RADIANS(AR1010))))&gt;90,0,$F$4*$F$5/E1019^2*(SIN(RADIANS(G1020))*SIN(RADIANS(E1020))+COS(RADIANS(G1020))*COS(RADIANS(E1020))*COS(RADIANS(AR1010))))</f>
        <v>0</v>
      </c>
    </row>
    <row r="1021" spans="2:44" ht="15.75" customHeight="1" x14ac:dyDescent="0.2">
      <c r="B1021" s="20" t="s">
        <v>789</v>
      </c>
      <c r="E1021" s="3">
        <f>IF($F$10=0,IF(E1012&lt;360,E1012,E1012-360),($F$10+1)*E1012)</f>
        <v>60</v>
      </c>
      <c r="G1021" s="3">
        <v>0</v>
      </c>
      <c r="I1021" s="3">
        <f>IF(DEGREES(ACOS(SIN(RADIANS(G1021))*SIN(RADIANS(E1020))+COS(RADIANS(G1021))*COS(RADIANS(E1020))*COS(RADIANS(I1010))))&gt;90,0,$F$4*$F$5/E1019^2*(SIN(RADIANS(G1021))*SIN(RADIANS(E1020))+COS(RADIANS(G1021))*COS(RADIANS(E1020))*COS(RADIANS(I1010))))</f>
        <v>0</v>
      </c>
      <c r="J1021" s="3">
        <f>IF(DEGREES(ACOS(SIN(RADIANS(G1021))*SIN(RADIANS(E1020))+COS(RADIANS(G1021))*COS(RADIANS(E1020))*COS(RADIANS(J1010))))&gt;90,0,$F$4*$F$5/E1019^2*(SIN(RADIANS(G1021))*SIN(RADIANS(E1020))+COS(RADIANS(G1021))*COS(RADIANS(E1020))*COS(RADIANS(J1010))))</f>
        <v>0</v>
      </c>
      <c r="K1021" s="3">
        <f>IF(DEGREES(ACOS(SIN(RADIANS(G1021))*SIN(RADIANS(E1020))+COS(RADIANS(G1021))*COS(RADIANS(E1020))*COS(RADIANS(K1010))))&gt;90,0,$F$4*$F$5/E1019^2*(SIN(RADIANS(G1021))*SIN(RADIANS(E1020))+COS(RADIANS(G1021))*COS(RADIANS(E1020))*COS(RADIANS(K1010))))</f>
        <v>0</v>
      </c>
      <c r="L1021" s="3">
        <f>IF(DEGREES(ACOS(SIN(RADIANS(G1021))*SIN(RADIANS(E1020))+COS(RADIANS(G1021))*COS(RADIANS(E1020))*COS(RADIANS(L1010))))&gt;90,0,$F$4*$F$5/E1019^2*(SIN(RADIANS(G1021))*SIN(RADIANS(E1020))+COS(RADIANS(G1021))*COS(RADIANS(E1020))*COS(RADIANS(L1010))))</f>
        <v>0</v>
      </c>
      <c r="M1021" s="3">
        <f>IF(DEGREES(ACOS(SIN(RADIANS(G1021))*SIN(RADIANS(E1020))+COS(RADIANS(G1021))*COS(RADIANS(E1020))*COS(RADIANS(M1010))))&gt;90,0,$F$4*$F$5/E1019^2*(SIN(RADIANS(G1021))*SIN(RADIANS(E1020))+COS(RADIANS(G1021))*COS(RADIANS(E1020))*COS(RADIANS(M1010))))</f>
        <v>0</v>
      </c>
      <c r="N1021" s="3">
        <f>IF(DEGREES(ACOS(SIN(RADIANS(G1021))*SIN(RADIANS(E1020))+COS(RADIANS(G1021))*COS(RADIANS(E1020))*COS(RADIANS(N1010))))&gt;90,0,$F$4*$F$5/E1019^2*(SIN(RADIANS(G1021))*SIN(RADIANS(E1020))+COS(RADIANS(G1021))*COS(RADIANS(E1020))*COS(RADIANS(N1010))))</f>
        <v>0</v>
      </c>
      <c r="O1021" s="3">
        <f>IF(DEGREES(ACOS(SIN(RADIANS(G1021))*SIN(RADIANS(E1020))+COS(RADIANS(G1021))*COS(RADIANS(E1020))*COS(RADIANS(O1010))))&gt;90,0,$F$4*$F$5/E1019^2*(SIN(RADIANS(G1021))*SIN(RADIANS(E1020))+COS(RADIANS(G1021))*COS(RADIANS(E1020))*COS(RADIANS(O1010))))</f>
        <v>0</v>
      </c>
      <c r="P1021" s="3">
        <f>IF(DEGREES(ACOS(SIN(RADIANS(G1021))*SIN(RADIANS(E1020))+COS(RADIANS(G1021))*COS(RADIANS(E1020))*COS(RADIANS(P1010))))&gt;90,0,$F$4*$F$5/E1019^2*(SIN(RADIANS(G1021))*SIN(RADIANS(E1020))+COS(RADIANS(G1021))*COS(RADIANS(E1020))*COS(RADIANS(P1010))))</f>
        <v>0</v>
      </c>
      <c r="Q1021" s="3">
        <f>IF(DEGREES(ACOS(SIN(RADIANS(G1021))*SIN(RADIANS(E1020))+COS(RADIANS(G1021))*COS(RADIANS(E1020))*COS(RADIANS(Q1010))))&gt;90,0,$F$4*$F$5/E1019^2*(SIN(RADIANS(G1021))*SIN(RADIANS(E1020))+COS(RADIANS(G1021))*COS(RADIANS(E1020))*COS(RADIANS(Q1010))))</f>
        <v>0</v>
      </c>
      <c r="R1021" s="3" t="e">
        <f>IF(DEGREES(ACOS(SIN(RADIANS(G1021))*SIN(RADIANS(E1020))+COS(RADIANS(G1021))*COS(RADIANS(E1020))*COS(RADIANS(R1010))))&gt;90,0,$F$4*$F$5/E1019^2*(SIN(RADIANS(G1021))*SIN(RADIANS(E1020))+COS(RADIANS(G1021))*COS(RADIANS(E1020))*COS(RADIANS(R1010))))</f>
        <v>#DIV/0!</v>
      </c>
      <c r="S1021" s="3" t="e">
        <f>IF(DEGREES(ACOS(SIN(RADIANS(G1021))*SIN(RADIANS(E1020))+COS(RADIANS(G1021))*COS(RADIANS(E1020))*COS(RADIANS(S1010))))&gt;90,0,$F$4*$F$5/E1019^2*(SIN(RADIANS(G1021))*SIN(RADIANS(E1020))+COS(RADIANS(G1021))*COS(RADIANS(E1020))*COS(RADIANS(S1010))))</f>
        <v>#DIV/0!</v>
      </c>
      <c r="T1021" s="3" t="e">
        <f>IF(DEGREES(ACOS(SIN(RADIANS(G1021))*SIN(RADIANS(E1020))+COS(RADIANS(G1021))*COS(RADIANS(E1020))*COS(RADIANS(T1010))))&gt;90,0,$F$4*$F$5/E1019^2*(SIN(RADIANS(G1021))*SIN(RADIANS(E1020))+COS(RADIANS(G1021))*COS(RADIANS(E1020))*COS(RADIANS(T1010))))</f>
        <v>#DIV/0!</v>
      </c>
      <c r="U1021" s="3" t="e">
        <f>IF(DEGREES(ACOS(SIN(RADIANS(G1021))*SIN(RADIANS(E1020))+COS(RADIANS(G1021))*COS(RADIANS(E1020))*COS(RADIANS(U1010))))&gt;90,0,$F$4*$F$5/E1019^2*(SIN(RADIANS(G1021))*SIN(RADIANS(E1020))+COS(RADIANS(G1021))*COS(RADIANS(E1020))*COS(RADIANS(U1010))))</f>
        <v>#DIV/0!</v>
      </c>
      <c r="V1021" s="3" t="e">
        <f>IF(DEGREES(ACOS(SIN(RADIANS(G1021))*SIN(RADIANS(E1020))+COS(RADIANS(G1021))*COS(RADIANS(E1020))*COS(RADIANS(V1010))))&gt;90,0,$F$4*$F$5/E1019^2*(SIN(RADIANS(G1021))*SIN(RADIANS(E1020))+COS(RADIANS(G1021))*COS(RADIANS(E1020))*COS(RADIANS(V1010))))</f>
        <v>#DIV/0!</v>
      </c>
      <c r="W1021" s="3" t="e">
        <f>IF(DEGREES(ACOS(SIN(RADIANS(G1021))*SIN(RADIANS(E1020))+COS(RADIANS(G1021))*COS(RADIANS(E1020))*COS(RADIANS(W1010))))&gt;90,0,$F$4*$F$5/E1019^2*(SIN(RADIANS(G1021))*SIN(RADIANS(E1020))+COS(RADIANS(G1021))*COS(RADIANS(E1020))*COS(RADIANS(W1010))))</f>
        <v>#DIV/0!</v>
      </c>
      <c r="X1021" s="3" t="e">
        <f>IF(DEGREES(ACOS(SIN(RADIANS(G1021))*SIN(RADIANS(E1020))+COS(RADIANS(G1021))*COS(RADIANS(E1020))*COS(RADIANS(X1010))))&gt;90,0,$F$4*$F$5/E1019^2*(SIN(RADIANS(G1021))*SIN(RADIANS(E1020))+COS(RADIANS(G1021))*COS(RADIANS(E1020))*COS(RADIANS(X1010))))</f>
        <v>#DIV/0!</v>
      </c>
      <c r="Y1021" s="3" t="e">
        <f>IF(DEGREES(ACOS(SIN(RADIANS(G1021))*SIN(RADIANS(E1020))+COS(RADIANS(G1021))*COS(RADIANS(E1020))*COS(RADIANS(Y1010))))&gt;90,0,$F$4*$F$5/E1019^2*(SIN(RADIANS(G1021))*SIN(RADIANS(E1020))+COS(RADIANS(G1021))*COS(RADIANS(E1020))*COS(RADIANS(Y1010))))</f>
        <v>#DIV/0!</v>
      </c>
      <c r="Z1021" s="3" t="e">
        <f>IF(DEGREES(ACOS(SIN(RADIANS(G1021))*SIN(RADIANS(E1020))+COS(RADIANS(G1021))*COS(RADIANS(E1020))*COS(RADIANS(Z1010))))&gt;90,0,$F$4*$F$5/E1019^2*(SIN(RADIANS(G1021))*SIN(RADIANS(E1020))+COS(RADIANS(G1021))*COS(RADIANS(E1020))*COS(RADIANS(Z1010))))</f>
        <v>#DIV/0!</v>
      </c>
      <c r="AA1021" s="3" t="e">
        <f>IF(DEGREES(ACOS(SIN(RADIANS(G1021))*SIN(RADIANS(E1020))+COS(RADIANS(G1021))*COS(RADIANS(E1020))*COS(RADIANS(AA1010))))&gt;90,0,$F$4*$F$5/E1019^2*(SIN(RADIANS(G1021))*SIN(RADIANS(E1020))+COS(RADIANS(G1021))*COS(RADIANS(E1020))*COS(RADIANS(AA1010))))</f>
        <v>#DIV/0!</v>
      </c>
      <c r="AB1021" s="3" t="e">
        <f>IF(DEGREES(ACOS(SIN(RADIANS(G1021))*SIN(RADIANS(E1020))+COS(RADIANS(G1021))*COS(RADIANS(E1020))*COS(RADIANS(AB1010))))&gt;90,0,$F$4*$F$5/E1019^2*(SIN(RADIANS(G1021))*SIN(RADIANS(E1020))+COS(RADIANS(G1021))*COS(RADIANS(E1020))*COS(RADIANS(AB1010))))</f>
        <v>#DIV/0!</v>
      </c>
      <c r="AC1021" s="3" t="e">
        <f>IF(DEGREES(ACOS(SIN(RADIANS(G1021))*SIN(RADIANS(E1020))+COS(RADIANS(G1021))*COS(RADIANS(E1020))*COS(RADIANS(AC1010))))&gt;90,0,$F$4*$F$5/E1019^2*(SIN(RADIANS(G1021))*SIN(RADIANS(E1020))+COS(RADIANS(G1021))*COS(RADIANS(E1020))*COS(RADIANS(AC1010))))</f>
        <v>#DIV/0!</v>
      </c>
      <c r="AD1021" s="3" t="e">
        <f>IF(DEGREES(ACOS(SIN(RADIANS(G1021))*SIN(RADIANS(E1020))+COS(RADIANS(G1021))*COS(RADIANS(E1020))*COS(RADIANS(AD1010))))&gt;90,0,$F$4*$F$5/E1019^2*(SIN(RADIANS(G1021))*SIN(RADIANS(E1020))+COS(RADIANS(G1021))*COS(RADIANS(E1020))*COS(RADIANS(AD1010))))</f>
        <v>#DIV/0!</v>
      </c>
      <c r="AE1021" s="3" t="e">
        <f>IF(DEGREES(ACOS(SIN(RADIANS(G1021))*SIN(RADIANS(E1020))+COS(RADIANS(G1021))*COS(RADIANS(E1020))*COS(RADIANS(AE1010))))&gt;90,0,$F$4*$F$5/E1019^2*(SIN(RADIANS(G1021))*SIN(RADIANS(E1020))+COS(RADIANS(G1021))*COS(RADIANS(E1020))*COS(RADIANS(AE1010))))</f>
        <v>#DIV/0!</v>
      </c>
      <c r="AF1021" s="3" t="e">
        <f>IF(DEGREES(ACOS(SIN(RADIANS(G1021))*SIN(RADIANS(E1020))+COS(RADIANS(G1021))*COS(RADIANS(E1020))*COS(RADIANS(AF1010))))&gt;90,0,$F$4*$F$5/E1019^2*(SIN(RADIANS(G1021))*SIN(RADIANS(E1020))+COS(RADIANS(G1021))*COS(RADIANS(E1020))*COS(RADIANS(AF1010))))</f>
        <v>#DIV/0!</v>
      </c>
      <c r="AG1021" s="3" t="e">
        <f>IF(DEGREES(ACOS(SIN(RADIANS(G1021))*SIN(RADIANS(E1020))+COS(RADIANS(G1021))*COS(RADIANS(E1020))*COS(RADIANS(AG1010))))&gt;90,0,$F$4*$F$5/E1019^2*(SIN(RADIANS(G1021))*SIN(RADIANS(E1020))+COS(RADIANS(G1021))*COS(RADIANS(E1020))*COS(RADIANS(AG1010))))</f>
        <v>#DIV/0!</v>
      </c>
      <c r="AH1021" s="3" t="e">
        <f>IF(DEGREES(ACOS(SIN(RADIANS(G1021))*SIN(RADIANS(E1020))+COS(RADIANS(G1021))*COS(RADIANS(E1020))*COS(RADIANS(AH1010))))&gt;90,0,$F$4*$F$5/E1019^2*(SIN(RADIANS(G1021))*SIN(RADIANS(E1020))+COS(RADIANS(G1021))*COS(RADIANS(E1020))*COS(RADIANS(AH1010))))</f>
        <v>#DIV/0!</v>
      </c>
      <c r="AI1021" s="3" t="e">
        <f>IF(DEGREES(ACOS(SIN(RADIANS(G1021))*SIN(RADIANS(E1020))+COS(RADIANS(G1021))*COS(RADIANS(E1020))*COS(RADIANS(AI1010))))&gt;90,0,$F$4*$F$5/E1019^2*(SIN(RADIANS(G1021))*SIN(RADIANS(E1020))+COS(RADIANS(G1021))*COS(RADIANS(E1020))*COS(RADIANS(AI1010))))</f>
        <v>#DIV/0!</v>
      </c>
      <c r="AJ1021" s="3" t="e">
        <f>IF(DEGREES(ACOS(SIN(RADIANS(G1021))*SIN(RADIANS(E1020))+COS(RADIANS(G1021))*COS(RADIANS(E1020))*COS(RADIANS(AJ1010))))&gt;90,0,$F$4*$F$5/E1019^2*(SIN(RADIANS(G1021))*SIN(RADIANS(E1020))+COS(RADIANS(G1021))*COS(RADIANS(E1020))*COS(RADIANS(AJ1010))))</f>
        <v>#DIV/0!</v>
      </c>
      <c r="AK1021" s="3">
        <f>IF(DEGREES(ACOS(SIN(RADIANS(G1021))*SIN(RADIANS(E1020))+COS(RADIANS(G1021))*COS(RADIANS(E1020))*COS(RADIANS(AK1010))))&gt;90,0,$F$4*$F$5/E1019^2*(SIN(RADIANS(G1021))*SIN(RADIANS(E1020))+COS(RADIANS(G1021))*COS(RADIANS(E1020))*COS(RADIANS(AK1010))))</f>
        <v>0</v>
      </c>
      <c r="AL1021" s="3">
        <f>IF(DEGREES(ACOS(SIN(RADIANS(G1021))*SIN(RADIANS(E1020))+COS(RADIANS(G1021))*COS(RADIANS(E1020))*COS(RADIANS(AL1010))))&gt;90,0,$F$4*$F$5/E1019^2*(SIN(RADIANS(G1021))*SIN(RADIANS(E1020))+COS(RADIANS(G1021))*COS(RADIANS(E1020))*COS(RADIANS(AL1010))))</f>
        <v>0</v>
      </c>
      <c r="AM1021" s="3">
        <f>IF(DEGREES(ACOS(SIN(RADIANS(G1021))*SIN(RADIANS(E1020))+COS(RADIANS(G1021))*COS(RADIANS(E1020))*COS(RADIANS(AM1010))))&gt;90,0,$F$4*$F$5/E1019^2*(SIN(RADIANS(G1021))*SIN(RADIANS(E1020))+COS(RADIANS(G1021))*COS(RADIANS(E1020))*COS(RADIANS(AM1010))))</f>
        <v>0</v>
      </c>
      <c r="AN1021" s="3">
        <f>IF(DEGREES(ACOS(SIN(RADIANS(G1021))*SIN(RADIANS(E1020))+COS(RADIANS(G1021))*COS(RADIANS(E1020))*COS(RADIANS(AN1010))))&gt;90,0,$F$4*$F$5/E1019^2*(SIN(RADIANS(G1021))*SIN(RADIANS(E1020))+COS(RADIANS(G1021))*COS(RADIANS(E1020))*COS(RADIANS(AN1010))))</f>
        <v>0</v>
      </c>
      <c r="AO1021" s="3">
        <f>IF(DEGREES(ACOS(SIN(RADIANS(G1021))*SIN(RADIANS(E1020))+COS(RADIANS(G1021))*COS(RADIANS(E1020))*COS(RADIANS(AO1010))))&gt;90,0,$F$4*$F$5/E1019^2*(SIN(RADIANS(G1021))*SIN(RADIANS(E1020))+COS(RADIANS(G1021))*COS(RADIANS(E1020))*COS(RADIANS(AO1010))))</f>
        <v>0</v>
      </c>
      <c r="AP1021" s="3">
        <f>IF(DEGREES(ACOS(SIN(RADIANS(G1021))*SIN(RADIANS(E1020))+COS(RADIANS(G1021))*COS(RADIANS(E1020))*COS(RADIANS(AP1010))))&gt;90,0,$F$4*$F$5/E1019^2*(SIN(RADIANS(G1021))*SIN(RADIANS(E1020))+COS(RADIANS(G1021))*COS(RADIANS(E1020))*COS(RADIANS(AP1010))))</f>
        <v>0</v>
      </c>
      <c r="AQ1021" s="3">
        <f>IF(DEGREES(ACOS(SIN(RADIANS(G1021))*SIN(RADIANS(E1020))+COS(RADIANS(G1021))*COS(RADIANS(E1020))*COS(RADIANS(AQ1010))))&gt;90,0,$F$4*$F$5/E1019^2*(SIN(RADIANS(G1021))*SIN(RADIANS(E1020))+COS(RADIANS(G1021))*COS(RADIANS(E1020))*COS(RADIANS(AQ1010))))</f>
        <v>0</v>
      </c>
      <c r="AR1021" s="3">
        <f>IF(DEGREES(ACOS(SIN(RADIANS(G1021))*SIN(RADIANS(E1020))+COS(RADIANS(G1021))*COS(RADIANS(E1020))*COS(RADIANS(AR1010))))&gt;90,0,$F$4*$F$5/E1019^2*(SIN(RADIANS(G1021))*SIN(RADIANS(E1020))+COS(RADIANS(G1021))*COS(RADIANS(E1020))*COS(RADIANS(AR1010))))</f>
        <v>0</v>
      </c>
    </row>
    <row r="1022" spans="2:44" ht="15.75" customHeight="1" x14ac:dyDescent="0.2">
      <c r="B1022" s="20" t="s">
        <v>790</v>
      </c>
      <c r="E1022" s="3">
        <f>E1021-E1013-360*ROUNDDOWN((E1021-E1013)/360,0)</f>
        <v>0</v>
      </c>
      <c r="G1022" s="3">
        <v>-10</v>
      </c>
      <c r="I1022" s="3">
        <f>IF(DEGREES(ACOS(SIN(RADIANS(G1022))*SIN(RADIANS(E1020))+COS(RADIANS(G1022))*COS(RADIANS(E1020))*COS(RADIANS(I1010))))&gt;90,0,$F$4*$F$5/E1019^2*(SIN(RADIANS(G1022))*SIN(RADIANS(E1020))+COS(RADIANS(G1022))*COS(RADIANS(E1020))*COS(RADIANS(I1010))))</f>
        <v>0</v>
      </c>
      <c r="J1022" s="3">
        <f>IF(DEGREES(ACOS(SIN(RADIANS(G1022))*SIN(RADIANS(E1020))+COS(RADIANS(G1022))*COS(RADIANS(E1020))*COS(RADIANS(J1010))))&gt;90,0,$F$4*$F$5/E1019^2*(SIN(RADIANS(G1022))*SIN(RADIANS(E1020))+COS(RADIANS(G1022))*COS(RADIANS(E1020))*COS(RADIANS(J1010))))</f>
        <v>0</v>
      </c>
      <c r="K1022" s="3">
        <f>IF(DEGREES(ACOS(SIN(RADIANS(G1022))*SIN(RADIANS(E1020))+COS(RADIANS(G1022))*COS(RADIANS(E1020))*COS(RADIANS(K1010))))&gt;90,0,$F$4*$F$5/E1019^2*(SIN(RADIANS(G1022))*SIN(RADIANS(E1020))+COS(RADIANS(G1022))*COS(RADIANS(E1020))*COS(RADIANS(K1010))))</f>
        <v>0</v>
      </c>
      <c r="L1022" s="3">
        <f>IF(DEGREES(ACOS(SIN(RADIANS(G1022))*SIN(RADIANS(E1020))+COS(RADIANS(G1022))*COS(RADIANS(E1020))*COS(RADIANS(L1010))))&gt;90,0,$F$4*$F$5/E1019^2*(SIN(RADIANS(G1022))*SIN(RADIANS(E1020))+COS(RADIANS(G1022))*COS(RADIANS(E1020))*COS(RADIANS(L1010))))</f>
        <v>0</v>
      </c>
      <c r="M1022" s="3">
        <f>IF(DEGREES(ACOS(SIN(RADIANS(G1022))*SIN(RADIANS(E1020))+COS(RADIANS(G1022))*COS(RADIANS(E1020))*COS(RADIANS(M1010))))&gt;90,0,$F$4*$F$5/E1019^2*(SIN(RADIANS(G1022))*SIN(RADIANS(E1020))+COS(RADIANS(G1022))*COS(RADIANS(E1020))*COS(RADIANS(M1010))))</f>
        <v>0</v>
      </c>
      <c r="N1022" s="3">
        <f>IF(DEGREES(ACOS(SIN(RADIANS(G1022))*SIN(RADIANS(E1020))+COS(RADIANS(G1022))*COS(RADIANS(E1020))*COS(RADIANS(N1010))))&gt;90,0,$F$4*$F$5/E1019^2*(SIN(RADIANS(G1022))*SIN(RADIANS(E1020))+COS(RADIANS(G1022))*COS(RADIANS(E1020))*COS(RADIANS(N1010))))</f>
        <v>0</v>
      </c>
      <c r="O1022" s="3">
        <f>IF(DEGREES(ACOS(SIN(RADIANS(G1022))*SIN(RADIANS(E1020))+COS(RADIANS(G1022))*COS(RADIANS(E1020))*COS(RADIANS(O1010))))&gt;90,0,$F$4*$F$5/E1019^2*(SIN(RADIANS(G1022))*SIN(RADIANS(E1020))+COS(RADIANS(G1022))*COS(RADIANS(E1020))*COS(RADIANS(O1010))))</f>
        <v>0</v>
      </c>
      <c r="P1022" s="3">
        <f>IF(DEGREES(ACOS(SIN(RADIANS(G1022))*SIN(RADIANS(E1020))+COS(RADIANS(G1022))*COS(RADIANS(E1020))*COS(RADIANS(P1010))))&gt;90,0,$F$4*$F$5/E1019^2*(SIN(RADIANS(G1022))*SIN(RADIANS(E1020))+COS(RADIANS(G1022))*COS(RADIANS(E1020))*COS(RADIANS(P1010))))</f>
        <v>0</v>
      </c>
      <c r="Q1022" s="3">
        <f>IF(DEGREES(ACOS(SIN(RADIANS(G1022))*SIN(RADIANS(E1020))+COS(RADIANS(G1022))*COS(RADIANS(E1020))*COS(RADIANS(Q1010))))&gt;90,0,$F$4*$F$5/E1019^2*(SIN(RADIANS(G1022))*SIN(RADIANS(E1020))+COS(RADIANS(G1022))*COS(RADIANS(E1020))*COS(RADIANS(Q1010))))</f>
        <v>0</v>
      </c>
      <c r="R1022" s="3" t="e">
        <f>IF(DEGREES(ACOS(SIN(RADIANS(G1022))*SIN(RADIANS(E1020))+COS(RADIANS(G1022))*COS(RADIANS(E1020))*COS(RADIANS(R1010))))&gt;90,0,$F$4*$F$5/E1019^2*(SIN(RADIANS(G1022))*SIN(RADIANS(E1020))+COS(RADIANS(G1022))*COS(RADIANS(E1020))*COS(RADIANS(R1010))))</f>
        <v>#DIV/0!</v>
      </c>
      <c r="S1022" s="3" t="e">
        <f>IF(DEGREES(ACOS(SIN(RADIANS(G1022))*SIN(RADIANS(E1020))+COS(RADIANS(G1022))*COS(RADIANS(E1020))*COS(RADIANS(S1010))))&gt;90,0,$F$4*$F$5/E1019^2*(SIN(RADIANS(G1022))*SIN(RADIANS(E1020))+COS(RADIANS(G1022))*COS(RADIANS(E1020))*COS(RADIANS(S1010))))</f>
        <v>#DIV/0!</v>
      </c>
      <c r="T1022" s="3" t="e">
        <f>IF(DEGREES(ACOS(SIN(RADIANS(G1022))*SIN(RADIANS(E1020))+COS(RADIANS(G1022))*COS(RADIANS(E1020))*COS(RADIANS(T1010))))&gt;90,0,$F$4*$F$5/E1019^2*(SIN(RADIANS(G1022))*SIN(RADIANS(E1020))+COS(RADIANS(G1022))*COS(RADIANS(E1020))*COS(RADIANS(T1010))))</f>
        <v>#DIV/0!</v>
      </c>
      <c r="U1022" s="3" t="e">
        <f>IF(DEGREES(ACOS(SIN(RADIANS(G1022))*SIN(RADIANS(E1020))+COS(RADIANS(G1022))*COS(RADIANS(E1020))*COS(RADIANS(U1010))))&gt;90,0,$F$4*$F$5/E1019^2*(SIN(RADIANS(G1022))*SIN(RADIANS(E1020))+COS(RADIANS(G1022))*COS(RADIANS(E1020))*COS(RADIANS(U1010))))</f>
        <v>#DIV/0!</v>
      </c>
      <c r="V1022" s="3" t="e">
        <f>IF(DEGREES(ACOS(SIN(RADIANS(G1022))*SIN(RADIANS(E1020))+COS(RADIANS(G1022))*COS(RADIANS(E1020))*COS(RADIANS(V1010))))&gt;90,0,$F$4*$F$5/E1019^2*(SIN(RADIANS(G1022))*SIN(RADIANS(E1020))+COS(RADIANS(G1022))*COS(RADIANS(E1020))*COS(RADIANS(V1010))))</f>
        <v>#DIV/0!</v>
      </c>
      <c r="W1022" s="3" t="e">
        <f>IF(DEGREES(ACOS(SIN(RADIANS(G1022))*SIN(RADIANS(E1020))+COS(RADIANS(G1022))*COS(RADIANS(E1020))*COS(RADIANS(W1010))))&gt;90,0,$F$4*$F$5/E1019^2*(SIN(RADIANS(G1022))*SIN(RADIANS(E1020))+COS(RADIANS(G1022))*COS(RADIANS(E1020))*COS(RADIANS(W1010))))</f>
        <v>#DIV/0!</v>
      </c>
      <c r="X1022" s="3" t="e">
        <f>IF(DEGREES(ACOS(SIN(RADIANS(G1022))*SIN(RADIANS(E1020))+COS(RADIANS(G1022))*COS(RADIANS(E1020))*COS(RADIANS(X1010))))&gt;90,0,$F$4*$F$5/E1019^2*(SIN(RADIANS(G1022))*SIN(RADIANS(E1020))+COS(RADIANS(G1022))*COS(RADIANS(E1020))*COS(RADIANS(X1010))))</f>
        <v>#DIV/0!</v>
      </c>
      <c r="Y1022" s="3" t="e">
        <f>IF(DEGREES(ACOS(SIN(RADIANS(G1022))*SIN(RADIANS(E1020))+COS(RADIANS(G1022))*COS(RADIANS(E1020))*COS(RADIANS(Y1010))))&gt;90,0,$F$4*$F$5/E1019^2*(SIN(RADIANS(G1022))*SIN(RADIANS(E1020))+COS(RADIANS(G1022))*COS(RADIANS(E1020))*COS(RADIANS(Y1010))))</f>
        <v>#DIV/0!</v>
      </c>
      <c r="Z1022" s="3" t="e">
        <f>IF(DEGREES(ACOS(SIN(RADIANS(G1022))*SIN(RADIANS(E1020))+COS(RADIANS(G1022))*COS(RADIANS(E1020))*COS(RADIANS(Z1010))))&gt;90,0,$F$4*$F$5/E1019^2*(SIN(RADIANS(G1022))*SIN(RADIANS(E1020))+COS(RADIANS(G1022))*COS(RADIANS(E1020))*COS(RADIANS(Z1010))))</f>
        <v>#DIV/0!</v>
      </c>
      <c r="AA1022" s="3" t="e">
        <f>IF(DEGREES(ACOS(SIN(RADIANS(G1022))*SIN(RADIANS(E1020))+COS(RADIANS(G1022))*COS(RADIANS(E1020))*COS(RADIANS(AA1010))))&gt;90,0,$F$4*$F$5/E1019^2*(SIN(RADIANS(G1022))*SIN(RADIANS(E1020))+COS(RADIANS(G1022))*COS(RADIANS(E1020))*COS(RADIANS(AA1010))))</f>
        <v>#DIV/0!</v>
      </c>
      <c r="AB1022" s="3" t="e">
        <f>IF(DEGREES(ACOS(SIN(RADIANS(G1022))*SIN(RADIANS(E1020))+COS(RADIANS(G1022))*COS(RADIANS(E1020))*COS(RADIANS(AB1010))))&gt;90,0,$F$4*$F$5/E1019^2*(SIN(RADIANS(G1022))*SIN(RADIANS(E1020))+COS(RADIANS(G1022))*COS(RADIANS(E1020))*COS(RADIANS(AB1010))))</f>
        <v>#DIV/0!</v>
      </c>
      <c r="AC1022" s="3" t="e">
        <f>IF(DEGREES(ACOS(SIN(RADIANS(G1022))*SIN(RADIANS(E1020))+COS(RADIANS(G1022))*COS(RADIANS(E1020))*COS(RADIANS(AC1010))))&gt;90,0,$F$4*$F$5/E1019^2*(SIN(RADIANS(G1022))*SIN(RADIANS(E1020))+COS(RADIANS(G1022))*COS(RADIANS(E1020))*COS(RADIANS(AC1010))))</f>
        <v>#DIV/0!</v>
      </c>
      <c r="AD1022" s="3" t="e">
        <f>IF(DEGREES(ACOS(SIN(RADIANS(G1022))*SIN(RADIANS(E1020))+COS(RADIANS(G1022))*COS(RADIANS(E1020))*COS(RADIANS(AD1010))))&gt;90,0,$F$4*$F$5/E1019^2*(SIN(RADIANS(G1022))*SIN(RADIANS(E1020))+COS(RADIANS(G1022))*COS(RADIANS(E1020))*COS(RADIANS(AD1010))))</f>
        <v>#DIV/0!</v>
      </c>
      <c r="AE1022" s="3" t="e">
        <f>IF(DEGREES(ACOS(SIN(RADIANS(G1022))*SIN(RADIANS(E1020))+COS(RADIANS(G1022))*COS(RADIANS(E1020))*COS(RADIANS(AE1010))))&gt;90,0,$F$4*$F$5/E1019^2*(SIN(RADIANS(G1022))*SIN(RADIANS(E1020))+COS(RADIANS(G1022))*COS(RADIANS(E1020))*COS(RADIANS(AE1010))))</f>
        <v>#DIV/0!</v>
      </c>
      <c r="AF1022" s="3" t="e">
        <f>IF(DEGREES(ACOS(SIN(RADIANS(G1022))*SIN(RADIANS(E1020))+COS(RADIANS(G1022))*COS(RADIANS(E1020))*COS(RADIANS(AF1010))))&gt;90,0,$F$4*$F$5/E1019^2*(SIN(RADIANS(G1022))*SIN(RADIANS(E1020))+COS(RADIANS(G1022))*COS(RADIANS(E1020))*COS(RADIANS(AF1010))))</f>
        <v>#DIV/0!</v>
      </c>
      <c r="AG1022" s="3" t="e">
        <f>IF(DEGREES(ACOS(SIN(RADIANS(G1022))*SIN(RADIANS(E1020))+COS(RADIANS(G1022))*COS(RADIANS(E1020))*COS(RADIANS(AG1010))))&gt;90,0,$F$4*$F$5/E1019^2*(SIN(RADIANS(G1022))*SIN(RADIANS(E1020))+COS(RADIANS(G1022))*COS(RADIANS(E1020))*COS(RADIANS(AG1010))))</f>
        <v>#DIV/0!</v>
      </c>
      <c r="AH1022" s="3" t="e">
        <f>IF(DEGREES(ACOS(SIN(RADIANS(G1022))*SIN(RADIANS(E1020))+COS(RADIANS(G1022))*COS(RADIANS(E1020))*COS(RADIANS(AH1010))))&gt;90,0,$F$4*$F$5/E1019^2*(SIN(RADIANS(G1022))*SIN(RADIANS(E1020))+COS(RADIANS(G1022))*COS(RADIANS(E1020))*COS(RADIANS(AH1010))))</f>
        <v>#DIV/0!</v>
      </c>
      <c r="AI1022" s="3" t="e">
        <f>IF(DEGREES(ACOS(SIN(RADIANS(G1022))*SIN(RADIANS(E1020))+COS(RADIANS(G1022))*COS(RADIANS(E1020))*COS(RADIANS(AI1010))))&gt;90,0,$F$4*$F$5/E1019^2*(SIN(RADIANS(G1022))*SIN(RADIANS(E1020))+COS(RADIANS(G1022))*COS(RADIANS(E1020))*COS(RADIANS(AI1010))))</f>
        <v>#DIV/0!</v>
      </c>
      <c r="AJ1022" s="3" t="e">
        <f>IF(DEGREES(ACOS(SIN(RADIANS(G1022))*SIN(RADIANS(E1020))+COS(RADIANS(G1022))*COS(RADIANS(E1020))*COS(RADIANS(AJ1010))))&gt;90,0,$F$4*$F$5/E1019^2*(SIN(RADIANS(G1022))*SIN(RADIANS(E1020))+COS(RADIANS(G1022))*COS(RADIANS(E1020))*COS(RADIANS(AJ1010))))</f>
        <v>#DIV/0!</v>
      </c>
      <c r="AK1022" s="3">
        <f>IF(DEGREES(ACOS(SIN(RADIANS(G1022))*SIN(RADIANS(E1020))+COS(RADIANS(G1022))*COS(RADIANS(E1020))*COS(RADIANS(AK1010))))&gt;90,0,$F$4*$F$5/E1019^2*(SIN(RADIANS(G1022))*SIN(RADIANS(E1020))+COS(RADIANS(G1022))*COS(RADIANS(E1020))*COS(RADIANS(AK1010))))</f>
        <v>0</v>
      </c>
      <c r="AL1022" s="3">
        <f>IF(DEGREES(ACOS(SIN(RADIANS(G1022))*SIN(RADIANS(E1020))+COS(RADIANS(G1022))*COS(RADIANS(E1020))*COS(RADIANS(AL1010))))&gt;90,0,$F$4*$F$5/E1019^2*(SIN(RADIANS(G1022))*SIN(RADIANS(E1020))+COS(RADIANS(G1022))*COS(RADIANS(E1020))*COS(RADIANS(AL1010))))</f>
        <v>0</v>
      </c>
      <c r="AM1022" s="3">
        <f>IF(DEGREES(ACOS(SIN(RADIANS(G1022))*SIN(RADIANS(E1020))+COS(RADIANS(G1022))*COS(RADIANS(E1020))*COS(RADIANS(AM1010))))&gt;90,0,$F$4*$F$5/E1019^2*(SIN(RADIANS(G1022))*SIN(RADIANS(E1020))+COS(RADIANS(G1022))*COS(RADIANS(E1020))*COS(RADIANS(AM1010))))</f>
        <v>0</v>
      </c>
      <c r="AN1022" s="3">
        <f>IF(DEGREES(ACOS(SIN(RADIANS(G1022))*SIN(RADIANS(E1020))+COS(RADIANS(G1022))*COS(RADIANS(E1020))*COS(RADIANS(AN1010))))&gt;90,0,$F$4*$F$5/E1019^2*(SIN(RADIANS(G1022))*SIN(RADIANS(E1020))+COS(RADIANS(G1022))*COS(RADIANS(E1020))*COS(RADIANS(AN1010))))</f>
        <v>0</v>
      </c>
      <c r="AO1022" s="3">
        <f>IF(DEGREES(ACOS(SIN(RADIANS(G1022))*SIN(RADIANS(E1020))+COS(RADIANS(G1022))*COS(RADIANS(E1020))*COS(RADIANS(AO1010))))&gt;90,0,$F$4*$F$5/E1019^2*(SIN(RADIANS(G1022))*SIN(RADIANS(E1020))+COS(RADIANS(G1022))*COS(RADIANS(E1020))*COS(RADIANS(AO1010))))</f>
        <v>0</v>
      </c>
      <c r="AP1022" s="3">
        <f>IF(DEGREES(ACOS(SIN(RADIANS(G1022))*SIN(RADIANS(E1020))+COS(RADIANS(G1022))*COS(RADIANS(E1020))*COS(RADIANS(AP1010))))&gt;90,0,$F$4*$F$5/E1019^2*(SIN(RADIANS(G1022))*SIN(RADIANS(E1020))+COS(RADIANS(G1022))*COS(RADIANS(E1020))*COS(RADIANS(AP1010))))</f>
        <v>0</v>
      </c>
      <c r="AQ1022" s="3">
        <f>IF(DEGREES(ACOS(SIN(RADIANS(G1022))*SIN(RADIANS(E1020))+COS(RADIANS(G1022))*COS(RADIANS(E1020))*COS(RADIANS(AQ1010))))&gt;90,0,$F$4*$F$5/E1019^2*(SIN(RADIANS(G1022))*SIN(RADIANS(E1020))+COS(RADIANS(G1022))*COS(RADIANS(E1020))*COS(RADIANS(AQ1010))))</f>
        <v>0</v>
      </c>
      <c r="AR1022" s="3">
        <f>IF(DEGREES(ACOS(SIN(RADIANS(G1022))*SIN(RADIANS(E1020))+COS(RADIANS(G1022))*COS(RADIANS(E1020))*COS(RADIANS(AR1010))))&gt;90,0,$F$4*$F$5/E1019^2*(SIN(RADIANS(G1022))*SIN(RADIANS(E1020))+COS(RADIANS(G1022))*COS(RADIANS(E1020))*COS(RADIANS(AR1010))))</f>
        <v>0</v>
      </c>
    </row>
    <row r="1023" spans="2:44" ht="15.75" customHeight="1" x14ac:dyDescent="0.2">
      <c r="G1023" s="3">
        <v>-20</v>
      </c>
      <c r="I1023" s="3">
        <f>IF(DEGREES(ACOS(SIN(RADIANS(G1023))*SIN(RADIANS(E1020))+COS(RADIANS(G1023))*COS(RADIANS(E1020))*COS(RADIANS(I1010))))&gt;90,0,$F$4*$F$5/E1019^2*(SIN(RADIANS(G1023))*SIN(RADIANS(E1020))+COS(RADIANS(G1023))*COS(RADIANS(E1020))*COS(RADIANS(I1010))))</f>
        <v>0</v>
      </c>
      <c r="J1023" s="3">
        <f>IF(DEGREES(ACOS(SIN(RADIANS(G1023))*SIN(RADIANS(E1020))+COS(RADIANS(G1023))*COS(RADIANS(E1020))*COS(RADIANS(J1010))))&gt;90,0,$F$4*$F$5/E1019^2*(SIN(RADIANS(G1023))*SIN(RADIANS(E1020))+COS(RADIANS(G1023))*COS(RADIANS(E1020))*COS(RADIANS(J1010))))</f>
        <v>0</v>
      </c>
      <c r="K1023" s="3">
        <f>IF(DEGREES(ACOS(SIN(RADIANS(G1023))*SIN(RADIANS(E1020))+COS(RADIANS(G1023))*COS(RADIANS(E1020))*COS(RADIANS(K1010))))&gt;90,0,$F$4*$F$5/E1019^2*(SIN(RADIANS(G1023))*SIN(RADIANS(E1020))+COS(RADIANS(G1023))*COS(RADIANS(E1020))*COS(RADIANS(K1010))))</f>
        <v>0</v>
      </c>
      <c r="L1023" s="3">
        <f>IF(DEGREES(ACOS(SIN(RADIANS(G1023))*SIN(RADIANS(E1020))+COS(RADIANS(G1023))*COS(RADIANS(E1020))*COS(RADIANS(L1010))))&gt;90,0,$F$4*$F$5/E1019^2*(SIN(RADIANS(G1023))*SIN(RADIANS(E1020))+COS(RADIANS(G1023))*COS(RADIANS(E1020))*COS(RADIANS(L1010))))</f>
        <v>0</v>
      </c>
      <c r="M1023" s="3">
        <f>IF(DEGREES(ACOS(SIN(RADIANS(G1023))*SIN(RADIANS(E1020))+COS(RADIANS(G1023))*COS(RADIANS(E1020))*COS(RADIANS(M1010))))&gt;90,0,$F$4*$F$5/E1019^2*(SIN(RADIANS(G1023))*SIN(RADIANS(E1020))+COS(RADIANS(G1023))*COS(RADIANS(E1020))*COS(RADIANS(M1010))))</f>
        <v>0</v>
      </c>
      <c r="N1023" s="3">
        <f>IF(DEGREES(ACOS(SIN(RADIANS(G1023))*SIN(RADIANS(E1020))+COS(RADIANS(G1023))*COS(RADIANS(E1020))*COS(RADIANS(N1010))))&gt;90,0,$F$4*$F$5/E1019^2*(SIN(RADIANS(G1023))*SIN(RADIANS(E1020))+COS(RADIANS(G1023))*COS(RADIANS(E1020))*COS(RADIANS(N1010))))</f>
        <v>0</v>
      </c>
      <c r="O1023" s="3">
        <f>IF(DEGREES(ACOS(SIN(RADIANS(G1023))*SIN(RADIANS(E1020))+COS(RADIANS(G1023))*COS(RADIANS(E1020))*COS(RADIANS(O1010))))&gt;90,0,$F$4*$F$5/E1019^2*(SIN(RADIANS(G1023))*SIN(RADIANS(E1020))+COS(RADIANS(G1023))*COS(RADIANS(E1020))*COS(RADIANS(O1010))))</f>
        <v>0</v>
      </c>
      <c r="P1023" s="3">
        <f>IF(DEGREES(ACOS(SIN(RADIANS(G1023))*SIN(RADIANS(E1020))+COS(RADIANS(G1023))*COS(RADIANS(E1020))*COS(RADIANS(P1010))))&gt;90,0,$F$4*$F$5/E1019^2*(SIN(RADIANS(G1023))*SIN(RADIANS(E1020))+COS(RADIANS(G1023))*COS(RADIANS(E1020))*COS(RADIANS(P1010))))</f>
        <v>0</v>
      </c>
      <c r="Q1023" s="3">
        <f>IF(DEGREES(ACOS(SIN(RADIANS(G1023))*SIN(RADIANS(E1020))+COS(RADIANS(G1023))*COS(RADIANS(E1020))*COS(RADIANS(Q1010))))&gt;90,0,$F$4*$F$5/E1019^2*(SIN(RADIANS(G1023))*SIN(RADIANS(E1020))+COS(RADIANS(G1023))*COS(RADIANS(E1020))*COS(RADIANS(Q1010))))</f>
        <v>0</v>
      </c>
      <c r="R1023" s="3" t="e">
        <f>IF(DEGREES(ACOS(SIN(RADIANS(G1023))*SIN(RADIANS(E1020))+COS(RADIANS(G1023))*COS(RADIANS(E1020))*COS(RADIANS(R1010))))&gt;90,0,$F$4*$F$5/E1019^2*(SIN(RADIANS(G1023))*SIN(RADIANS(E1020))+COS(RADIANS(G1023))*COS(RADIANS(E1020))*COS(RADIANS(R1010))))</f>
        <v>#DIV/0!</v>
      </c>
      <c r="S1023" s="3" t="e">
        <f>IF(DEGREES(ACOS(SIN(RADIANS(G1023))*SIN(RADIANS(E1020))+COS(RADIANS(G1023))*COS(RADIANS(E1020))*COS(RADIANS(S1010))))&gt;90,0,$F$4*$F$5/E1019^2*(SIN(RADIANS(G1023))*SIN(RADIANS(E1020))+COS(RADIANS(G1023))*COS(RADIANS(E1020))*COS(RADIANS(S1010))))</f>
        <v>#DIV/0!</v>
      </c>
      <c r="T1023" s="3" t="e">
        <f>IF(DEGREES(ACOS(SIN(RADIANS(G1023))*SIN(RADIANS(E1020))+COS(RADIANS(G1023))*COS(RADIANS(E1020))*COS(RADIANS(T1010))))&gt;90,0,$F$4*$F$5/E1019^2*(SIN(RADIANS(G1023))*SIN(RADIANS(E1020))+COS(RADIANS(G1023))*COS(RADIANS(E1020))*COS(RADIANS(T1010))))</f>
        <v>#DIV/0!</v>
      </c>
      <c r="U1023" s="3" t="e">
        <f>IF(DEGREES(ACOS(SIN(RADIANS(G1023))*SIN(RADIANS(E1020))+COS(RADIANS(G1023))*COS(RADIANS(E1020))*COS(RADIANS(U1010))))&gt;90,0,$F$4*$F$5/E1019^2*(SIN(RADIANS(G1023))*SIN(RADIANS(E1020))+COS(RADIANS(G1023))*COS(RADIANS(E1020))*COS(RADIANS(U1010))))</f>
        <v>#DIV/0!</v>
      </c>
      <c r="V1023" s="3" t="e">
        <f>IF(DEGREES(ACOS(SIN(RADIANS(G1023))*SIN(RADIANS(E1020))+COS(RADIANS(G1023))*COS(RADIANS(E1020))*COS(RADIANS(V1010))))&gt;90,0,$F$4*$F$5/E1019^2*(SIN(RADIANS(G1023))*SIN(RADIANS(E1020))+COS(RADIANS(G1023))*COS(RADIANS(E1020))*COS(RADIANS(V1010))))</f>
        <v>#DIV/0!</v>
      </c>
      <c r="W1023" s="3" t="e">
        <f>IF(DEGREES(ACOS(SIN(RADIANS(G1023))*SIN(RADIANS(E1020))+COS(RADIANS(G1023))*COS(RADIANS(E1020))*COS(RADIANS(W1010))))&gt;90,0,$F$4*$F$5/E1019^2*(SIN(RADIANS(G1023))*SIN(RADIANS(E1020))+COS(RADIANS(G1023))*COS(RADIANS(E1020))*COS(RADIANS(W1010))))</f>
        <v>#DIV/0!</v>
      </c>
      <c r="X1023" s="3" t="e">
        <f>IF(DEGREES(ACOS(SIN(RADIANS(G1023))*SIN(RADIANS(E1020))+COS(RADIANS(G1023))*COS(RADIANS(E1020))*COS(RADIANS(X1010))))&gt;90,0,$F$4*$F$5/E1019^2*(SIN(RADIANS(G1023))*SIN(RADIANS(E1020))+COS(RADIANS(G1023))*COS(RADIANS(E1020))*COS(RADIANS(X1010))))</f>
        <v>#DIV/0!</v>
      </c>
      <c r="Y1023" s="3" t="e">
        <f>IF(DEGREES(ACOS(SIN(RADIANS(G1023))*SIN(RADIANS(E1020))+COS(RADIANS(G1023))*COS(RADIANS(E1020))*COS(RADIANS(Y1010))))&gt;90,0,$F$4*$F$5/E1019^2*(SIN(RADIANS(G1023))*SIN(RADIANS(E1020))+COS(RADIANS(G1023))*COS(RADIANS(E1020))*COS(RADIANS(Y1010))))</f>
        <v>#DIV/0!</v>
      </c>
      <c r="Z1023" s="3" t="e">
        <f>IF(DEGREES(ACOS(SIN(RADIANS(G1023))*SIN(RADIANS(E1020))+COS(RADIANS(G1023))*COS(RADIANS(E1020))*COS(RADIANS(Z1010))))&gt;90,0,$F$4*$F$5/E1019^2*(SIN(RADIANS(G1023))*SIN(RADIANS(E1020))+COS(RADIANS(G1023))*COS(RADIANS(E1020))*COS(RADIANS(Z1010))))</f>
        <v>#DIV/0!</v>
      </c>
      <c r="AA1023" s="3" t="e">
        <f>IF(DEGREES(ACOS(SIN(RADIANS(G1023))*SIN(RADIANS(E1020))+COS(RADIANS(G1023))*COS(RADIANS(E1020))*COS(RADIANS(AA1010))))&gt;90,0,$F$4*$F$5/E1019^2*(SIN(RADIANS(G1023))*SIN(RADIANS(E1020))+COS(RADIANS(G1023))*COS(RADIANS(E1020))*COS(RADIANS(AA1010))))</f>
        <v>#DIV/0!</v>
      </c>
      <c r="AB1023" s="3" t="e">
        <f>IF(DEGREES(ACOS(SIN(RADIANS(G1023))*SIN(RADIANS(E1020))+COS(RADIANS(G1023))*COS(RADIANS(E1020))*COS(RADIANS(AB1010))))&gt;90,0,$F$4*$F$5/E1019^2*(SIN(RADIANS(G1023))*SIN(RADIANS(E1020))+COS(RADIANS(G1023))*COS(RADIANS(E1020))*COS(RADIANS(AB1010))))</f>
        <v>#DIV/0!</v>
      </c>
      <c r="AC1023" s="3" t="e">
        <f>IF(DEGREES(ACOS(SIN(RADIANS(G1023))*SIN(RADIANS(E1020))+COS(RADIANS(G1023))*COS(RADIANS(E1020))*COS(RADIANS(AC1010))))&gt;90,0,$F$4*$F$5/E1019^2*(SIN(RADIANS(G1023))*SIN(RADIANS(E1020))+COS(RADIANS(G1023))*COS(RADIANS(E1020))*COS(RADIANS(AC1010))))</f>
        <v>#DIV/0!</v>
      </c>
      <c r="AD1023" s="3" t="e">
        <f>IF(DEGREES(ACOS(SIN(RADIANS(G1023))*SIN(RADIANS(E1020))+COS(RADIANS(G1023))*COS(RADIANS(E1020))*COS(RADIANS(AD1010))))&gt;90,0,$F$4*$F$5/E1019^2*(SIN(RADIANS(G1023))*SIN(RADIANS(E1020))+COS(RADIANS(G1023))*COS(RADIANS(E1020))*COS(RADIANS(AD1010))))</f>
        <v>#DIV/0!</v>
      </c>
      <c r="AE1023" s="3" t="e">
        <f>IF(DEGREES(ACOS(SIN(RADIANS(G1023))*SIN(RADIANS(E1020))+COS(RADIANS(G1023))*COS(RADIANS(E1020))*COS(RADIANS(AE1010))))&gt;90,0,$F$4*$F$5/E1019^2*(SIN(RADIANS(G1023))*SIN(RADIANS(E1020))+COS(RADIANS(G1023))*COS(RADIANS(E1020))*COS(RADIANS(AE1010))))</f>
        <v>#DIV/0!</v>
      </c>
      <c r="AF1023" s="3" t="e">
        <f>IF(DEGREES(ACOS(SIN(RADIANS(G1023))*SIN(RADIANS(E1020))+COS(RADIANS(G1023))*COS(RADIANS(E1020))*COS(RADIANS(AF1010))))&gt;90,0,$F$4*$F$5/E1019^2*(SIN(RADIANS(G1023))*SIN(RADIANS(E1020))+COS(RADIANS(G1023))*COS(RADIANS(E1020))*COS(RADIANS(AF1010))))</f>
        <v>#DIV/0!</v>
      </c>
      <c r="AG1023" s="3" t="e">
        <f>IF(DEGREES(ACOS(SIN(RADIANS(G1023))*SIN(RADIANS(E1020))+COS(RADIANS(G1023))*COS(RADIANS(E1020))*COS(RADIANS(AG1010))))&gt;90,0,$F$4*$F$5/E1019^2*(SIN(RADIANS(G1023))*SIN(RADIANS(E1020))+COS(RADIANS(G1023))*COS(RADIANS(E1020))*COS(RADIANS(AG1010))))</f>
        <v>#DIV/0!</v>
      </c>
      <c r="AH1023" s="3" t="e">
        <f>IF(DEGREES(ACOS(SIN(RADIANS(G1023))*SIN(RADIANS(E1020))+COS(RADIANS(G1023))*COS(RADIANS(E1020))*COS(RADIANS(AH1010))))&gt;90,0,$F$4*$F$5/E1019^2*(SIN(RADIANS(G1023))*SIN(RADIANS(E1020))+COS(RADIANS(G1023))*COS(RADIANS(E1020))*COS(RADIANS(AH1010))))</f>
        <v>#DIV/0!</v>
      </c>
      <c r="AI1023" s="3" t="e">
        <f>IF(DEGREES(ACOS(SIN(RADIANS(G1023))*SIN(RADIANS(E1020))+COS(RADIANS(G1023))*COS(RADIANS(E1020))*COS(RADIANS(AI1010))))&gt;90,0,$F$4*$F$5/E1019^2*(SIN(RADIANS(G1023))*SIN(RADIANS(E1020))+COS(RADIANS(G1023))*COS(RADIANS(E1020))*COS(RADIANS(AI1010))))</f>
        <v>#DIV/0!</v>
      </c>
      <c r="AJ1023" s="3" t="e">
        <f>IF(DEGREES(ACOS(SIN(RADIANS(G1023))*SIN(RADIANS(E1020))+COS(RADIANS(G1023))*COS(RADIANS(E1020))*COS(RADIANS(AJ1010))))&gt;90,0,$F$4*$F$5/E1019^2*(SIN(RADIANS(G1023))*SIN(RADIANS(E1020))+COS(RADIANS(G1023))*COS(RADIANS(E1020))*COS(RADIANS(AJ1010))))</f>
        <v>#DIV/0!</v>
      </c>
      <c r="AK1023" s="3">
        <f>IF(DEGREES(ACOS(SIN(RADIANS(G1023))*SIN(RADIANS(E1020))+COS(RADIANS(G1023))*COS(RADIANS(E1020))*COS(RADIANS(AK1010))))&gt;90,0,$F$4*$F$5/E1019^2*(SIN(RADIANS(G1023))*SIN(RADIANS(E1020))+COS(RADIANS(G1023))*COS(RADIANS(E1020))*COS(RADIANS(AK1010))))</f>
        <v>0</v>
      </c>
      <c r="AL1023" s="3">
        <f>IF(DEGREES(ACOS(SIN(RADIANS(G1023))*SIN(RADIANS(E1020))+COS(RADIANS(G1023))*COS(RADIANS(E1020))*COS(RADIANS(AL1010))))&gt;90,0,$F$4*$F$5/E1019^2*(SIN(RADIANS(G1023))*SIN(RADIANS(E1020))+COS(RADIANS(G1023))*COS(RADIANS(E1020))*COS(RADIANS(AL1010))))</f>
        <v>0</v>
      </c>
      <c r="AM1023" s="3">
        <f>IF(DEGREES(ACOS(SIN(RADIANS(G1023))*SIN(RADIANS(E1020))+COS(RADIANS(G1023))*COS(RADIANS(E1020))*COS(RADIANS(AM1010))))&gt;90,0,$F$4*$F$5/E1019^2*(SIN(RADIANS(G1023))*SIN(RADIANS(E1020))+COS(RADIANS(G1023))*COS(RADIANS(E1020))*COS(RADIANS(AM1010))))</f>
        <v>0</v>
      </c>
      <c r="AN1023" s="3">
        <f>IF(DEGREES(ACOS(SIN(RADIANS(G1023))*SIN(RADIANS(E1020))+COS(RADIANS(G1023))*COS(RADIANS(E1020))*COS(RADIANS(AN1010))))&gt;90,0,$F$4*$F$5/E1019^2*(SIN(RADIANS(G1023))*SIN(RADIANS(E1020))+COS(RADIANS(G1023))*COS(RADIANS(E1020))*COS(RADIANS(AN1010))))</f>
        <v>0</v>
      </c>
      <c r="AO1023" s="3">
        <f>IF(DEGREES(ACOS(SIN(RADIANS(G1023))*SIN(RADIANS(E1020))+COS(RADIANS(G1023))*COS(RADIANS(E1020))*COS(RADIANS(AO1010))))&gt;90,0,$F$4*$F$5/E1019^2*(SIN(RADIANS(G1023))*SIN(RADIANS(E1020))+COS(RADIANS(G1023))*COS(RADIANS(E1020))*COS(RADIANS(AO1010))))</f>
        <v>0</v>
      </c>
      <c r="AP1023" s="3">
        <f>IF(DEGREES(ACOS(SIN(RADIANS(G1023))*SIN(RADIANS(E1020))+COS(RADIANS(G1023))*COS(RADIANS(E1020))*COS(RADIANS(AP1010))))&gt;90,0,$F$4*$F$5/E1019^2*(SIN(RADIANS(G1023))*SIN(RADIANS(E1020))+COS(RADIANS(G1023))*COS(RADIANS(E1020))*COS(RADIANS(AP1010))))</f>
        <v>0</v>
      </c>
      <c r="AQ1023" s="3">
        <f>IF(DEGREES(ACOS(SIN(RADIANS(G1023))*SIN(RADIANS(E1020))+COS(RADIANS(G1023))*COS(RADIANS(E1020))*COS(RADIANS(AQ1010))))&gt;90,0,$F$4*$F$5/E1019^2*(SIN(RADIANS(G1023))*SIN(RADIANS(E1020))+COS(RADIANS(G1023))*COS(RADIANS(E1020))*COS(RADIANS(AQ1010))))</f>
        <v>0</v>
      </c>
      <c r="AR1023" s="3">
        <f>IF(DEGREES(ACOS(SIN(RADIANS(G1023))*SIN(RADIANS(E1020))+COS(RADIANS(G1023))*COS(RADIANS(E1020))*COS(RADIANS(AR1010))))&gt;90,0,$F$4*$F$5/E1019^2*(SIN(RADIANS(G1023))*SIN(RADIANS(E1020))+COS(RADIANS(G1023))*COS(RADIANS(E1020))*COS(RADIANS(AR1010))))</f>
        <v>0</v>
      </c>
    </row>
    <row r="1024" spans="2:44" ht="15.75" customHeight="1" x14ac:dyDescent="0.2">
      <c r="G1024" s="3">
        <v>-30</v>
      </c>
      <c r="I1024" s="3">
        <f>IF(DEGREES(ACOS(SIN(RADIANS(G1024))*SIN(RADIANS(E1020))+COS(RADIANS(G1024))*COS(RADIANS(E1020))*COS(RADIANS(I1010))))&gt;90,0,$F$4*$F$5/E1019^2*(SIN(RADIANS(G1024))*SIN(RADIANS(E1020))+COS(RADIANS(G1024))*COS(RADIANS(E1020))*COS(RADIANS(I1010))))</f>
        <v>0</v>
      </c>
      <c r="J1024" s="3">
        <f>IF(DEGREES(ACOS(SIN(RADIANS(G1024))*SIN(RADIANS(E1020))+COS(RADIANS(G1024))*COS(RADIANS(E1020))*COS(RADIANS(J1010))))&gt;90,0,$F$4*$F$5/E1019^2*(SIN(RADIANS(G1024))*SIN(RADIANS(E1020))+COS(RADIANS(G1024))*COS(RADIANS(E1020))*COS(RADIANS(J1010))))</f>
        <v>0</v>
      </c>
      <c r="K1024" s="3">
        <f>IF(DEGREES(ACOS(SIN(RADIANS(G1024))*SIN(RADIANS(E1020))+COS(RADIANS(G1024))*COS(RADIANS(E1020))*COS(RADIANS(K1010))))&gt;90,0,$F$4*$F$5/E1019^2*(SIN(RADIANS(G1024))*SIN(RADIANS(E1020))+COS(RADIANS(G1024))*COS(RADIANS(E1020))*COS(RADIANS(K1010))))</f>
        <v>0</v>
      </c>
      <c r="L1024" s="3">
        <f>IF(DEGREES(ACOS(SIN(RADIANS(G1024))*SIN(RADIANS(E1020))+COS(RADIANS(G1024))*COS(RADIANS(E1020))*COS(RADIANS(L1010))))&gt;90,0,$F$4*$F$5/E1019^2*(SIN(RADIANS(G1024))*SIN(RADIANS(E1020))+COS(RADIANS(G1024))*COS(RADIANS(E1020))*COS(RADIANS(L1010))))</f>
        <v>0</v>
      </c>
      <c r="M1024" s="3">
        <f>IF(DEGREES(ACOS(SIN(RADIANS(G1024))*SIN(RADIANS(E1020))+COS(RADIANS(G1024))*COS(RADIANS(E1020))*COS(RADIANS(M1010))))&gt;90,0,$F$4*$F$5/E1019^2*(SIN(RADIANS(G1024))*SIN(RADIANS(E1020))+COS(RADIANS(G1024))*COS(RADIANS(E1020))*COS(RADIANS(M1010))))</f>
        <v>0</v>
      </c>
      <c r="N1024" s="3">
        <f>IF(DEGREES(ACOS(SIN(RADIANS(G1024))*SIN(RADIANS(E1020))+COS(RADIANS(G1024))*COS(RADIANS(E1020))*COS(RADIANS(N1010))))&gt;90,0,$F$4*$F$5/E1019^2*(SIN(RADIANS(G1024))*SIN(RADIANS(E1020))+COS(RADIANS(G1024))*COS(RADIANS(E1020))*COS(RADIANS(N1010))))</f>
        <v>0</v>
      </c>
      <c r="O1024" s="3">
        <f>IF(DEGREES(ACOS(SIN(RADIANS(G1024))*SIN(RADIANS(E1020))+COS(RADIANS(G1024))*COS(RADIANS(E1020))*COS(RADIANS(O1010))))&gt;90,0,$F$4*$F$5/E1019^2*(SIN(RADIANS(G1024))*SIN(RADIANS(E1020))+COS(RADIANS(G1024))*COS(RADIANS(E1020))*COS(RADIANS(O1010))))</f>
        <v>0</v>
      </c>
      <c r="P1024" s="3">
        <f>IF(DEGREES(ACOS(SIN(RADIANS(G1024))*SIN(RADIANS(E1020))+COS(RADIANS(G1024))*COS(RADIANS(E1020))*COS(RADIANS(P1010))))&gt;90,0,$F$4*$F$5/E1019^2*(SIN(RADIANS(G1024))*SIN(RADIANS(E1020))+COS(RADIANS(G1024))*COS(RADIANS(E1020))*COS(RADIANS(P1010))))</f>
        <v>0</v>
      </c>
      <c r="Q1024" s="3">
        <f>IF(DEGREES(ACOS(SIN(RADIANS(G1024))*SIN(RADIANS(E1020))+COS(RADIANS(G1024))*COS(RADIANS(E1020))*COS(RADIANS(Q1010))))&gt;90,0,$F$4*$F$5/E1019^2*(SIN(RADIANS(G1024))*SIN(RADIANS(E1020))+COS(RADIANS(G1024))*COS(RADIANS(E1020))*COS(RADIANS(Q1010))))</f>
        <v>0</v>
      </c>
      <c r="R1024" s="3" t="e">
        <f>IF(DEGREES(ACOS(SIN(RADIANS(G1024))*SIN(RADIANS(E1020))+COS(RADIANS(G1024))*COS(RADIANS(E1020))*COS(RADIANS(R1010))))&gt;90,0,$F$4*$F$5/E1019^2*(SIN(RADIANS(G1024))*SIN(RADIANS(E1020))+COS(RADIANS(G1024))*COS(RADIANS(E1020))*COS(RADIANS(R1010))))</f>
        <v>#DIV/0!</v>
      </c>
      <c r="S1024" s="3" t="e">
        <f>IF(DEGREES(ACOS(SIN(RADIANS(G1024))*SIN(RADIANS(E1020))+COS(RADIANS(G1024))*COS(RADIANS(E1020))*COS(RADIANS(S1010))))&gt;90,0,$F$4*$F$5/E1019^2*(SIN(RADIANS(G1024))*SIN(RADIANS(E1020))+COS(RADIANS(G1024))*COS(RADIANS(E1020))*COS(RADIANS(S1010))))</f>
        <v>#DIV/0!</v>
      </c>
      <c r="T1024" s="3" t="e">
        <f>IF(DEGREES(ACOS(SIN(RADIANS(G1024))*SIN(RADIANS(E1020))+COS(RADIANS(G1024))*COS(RADIANS(E1020))*COS(RADIANS(T1010))))&gt;90,0,$F$4*$F$5/E1019^2*(SIN(RADIANS(G1024))*SIN(RADIANS(E1020))+COS(RADIANS(G1024))*COS(RADIANS(E1020))*COS(RADIANS(T1010))))</f>
        <v>#DIV/0!</v>
      </c>
      <c r="U1024" s="3" t="e">
        <f>IF(DEGREES(ACOS(SIN(RADIANS(G1024))*SIN(RADIANS(E1020))+COS(RADIANS(G1024))*COS(RADIANS(E1020))*COS(RADIANS(U1010))))&gt;90,0,$F$4*$F$5/E1019^2*(SIN(RADIANS(G1024))*SIN(RADIANS(E1020))+COS(RADIANS(G1024))*COS(RADIANS(E1020))*COS(RADIANS(U1010))))</f>
        <v>#DIV/0!</v>
      </c>
      <c r="V1024" s="3" t="e">
        <f>IF(DEGREES(ACOS(SIN(RADIANS(G1024))*SIN(RADIANS(E1020))+COS(RADIANS(G1024))*COS(RADIANS(E1020))*COS(RADIANS(V1010))))&gt;90,0,$F$4*$F$5/E1019^2*(SIN(RADIANS(G1024))*SIN(RADIANS(E1020))+COS(RADIANS(G1024))*COS(RADIANS(E1020))*COS(RADIANS(V1010))))</f>
        <v>#DIV/0!</v>
      </c>
      <c r="W1024" s="3" t="e">
        <f>IF(DEGREES(ACOS(SIN(RADIANS(G1024))*SIN(RADIANS(E1020))+COS(RADIANS(G1024))*COS(RADIANS(E1020))*COS(RADIANS(W1010))))&gt;90,0,$F$4*$F$5/E1019^2*(SIN(RADIANS(G1024))*SIN(RADIANS(E1020))+COS(RADIANS(G1024))*COS(RADIANS(E1020))*COS(RADIANS(W1010))))</f>
        <v>#DIV/0!</v>
      </c>
      <c r="X1024" s="3" t="e">
        <f>IF(DEGREES(ACOS(SIN(RADIANS(G1024))*SIN(RADIANS(E1020))+COS(RADIANS(G1024))*COS(RADIANS(E1020))*COS(RADIANS(X1010))))&gt;90,0,$F$4*$F$5/E1019^2*(SIN(RADIANS(G1024))*SIN(RADIANS(E1020))+COS(RADIANS(G1024))*COS(RADIANS(E1020))*COS(RADIANS(X1010))))</f>
        <v>#DIV/0!</v>
      </c>
      <c r="Y1024" s="3" t="e">
        <f>IF(DEGREES(ACOS(SIN(RADIANS(G1024))*SIN(RADIANS(E1020))+COS(RADIANS(G1024))*COS(RADIANS(E1020))*COS(RADIANS(Y1010))))&gt;90,0,$F$4*$F$5/E1019^2*(SIN(RADIANS(G1024))*SIN(RADIANS(E1020))+COS(RADIANS(G1024))*COS(RADIANS(E1020))*COS(RADIANS(Y1010))))</f>
        <v>#DIV/0!</v>
      </c>
      <c r="Z1024" s="3" t="e">
        <f>IF(DEGREES(ACOS(SIN(RADIANS(G1024))*SIN(RADIANS(E1020))+COS(RADIANS(G1024))*COS(RADIANS(E1020))*COS(RADIANS(Z1010))))&gt;90,0,$F$4*$F$5/E1019^2*(SIN(RADIANS(G1024))*SIN(RADIANS(E1020))+COS(RADIANS(G1024))*COS(RADIANS(E1020))*COS(RADIANS(Z1010))))</f>
        <v>#DIV/0!</v>
      </c>
      <c r="AA1024" s="3" t="e">
        <f>IF(DEGREES(ACOS(SIN(RADIANS(G1024))*SIN(RADIANS(E1020))+COS(RADIANS(G1024))*COS(RADIANS(E1020))*COS(RADIANS(AA1010))))&gt;90,0,$F$4*$F$5/E1019^2*(SIN(RADIANS(G1024))*SIN(RADIANS(E1020))+COS(RADIANS(G1024))*COS(RADIANS(E1020))*COS(RADIANS(AA1010))))</f>
        <v>#DIV/0!</v>
      </c>
      <c r="AB1024" s="3" t="e">
        <f>IF(DEGREES(ACOS(SIN(RADIANS(G1024))*SIN(RADIANS(E1020))+COS(RADIANS(G1024))*COS(RADIANS(E1020))*COS(RADIANS(AB1010))))&gt;90,0,$F$4*$F$5/E1019^2*(SIN(RADIANS(G1024))*SIN(RADIANS(E1020))+COS(RADIANS(G1024))*COS(RADIANS(E1020))*COS(RADIANS(AB1010))))</f>
        <v>#DIV/0!</v>
      </c>
      <c r="AC1024" s="3" t="e">
        <f>IF(DEGREES(ACOS(SIN(RADIANS(G1024))*SIN(RADIANS(E1020))+COS(RADIANS(G1024))*COS(RADIANS(E1020))*COS(RADIANS(AC1010))))&gt;90,0,$F$4*$F$5/E1019^2*(SIN(RADIANS(G1024))*SIN(RADIANS(E1020))+COS(RADIANS(G1024))*COS(RADIANS(E1020))*COS(RADIANS(AC1010))))</f>
        <v>#DIV/0!</v>
      </c>
      <c r="AD1024" s="3" t="e">
        <f>IF(DEGREES(ACOS(SIN(RADIANS(G1024))*SIN(RADIANS(E1020))+COS(RADIANS(G1024))*COS(RADIANS(E1020))*COS(RADIANS(AD1010))))&gt;90,0,$F$4*$F$5/E1019^2*(SIN(RADIANS(G1024))*SIN(RADIANS(E1020))+COS(RADIANS(G1024))*COS(RADIANS(E1020))*COS(RADIANS(AD1010))))</f>
        <v>#DIV/0!</v>
      </c>
      <c r="AE1024" s="3" t="e">
        <f>IF(DEGREES(ACOS(SIN(RADIANS(G1024))*SIN(RADIANS(E1020))+COS(RADIANS(G1024))*COS(RADIANS(E1020))*COS(RADIANS(AE1010))))&gt;90,0,$F$4*$F$5/E1019^2*(SIN(RADIANS(G1024))*SIN(RADIANS(E1020))+COS(RADIANS(G1024))*COS(RADIANS(E1020))*COS(RADIANS(AE1010))))</f>
        <v>#DIV/0!</v>
      </c>
      <c r="AF1024" s="3" t="e">
        <f>IF(DEGREES(ACOS(SIN(RADIANS(G1024))*SIN(RADIANS(E1020))+COS(RADIANS(G1024))*COS(RADIANS(E1020))*COS(RADIANS(AF1010))))&gt;90,0,$F$4*$F$5/E1019^2*(SIN(RADIANS(G1024))*SIN(RADIANS(E1020))+COS(RADIANS(G1024))*COS(RADIANS(E1020))*COS(RADIANS(AF1010))))</f>
        <v>#DIV/0!</v>
      </c>
      <c r="AG1024" s="3" t="e">
        <f>IF(DEGREES(ACOS(SIN(RADIANS(G1024))*SIN(RADIANS(E1020))+COS(RADIANS(G1024))*COS(RADIANS(E1020))*COS(RADIANS(AG1010))))&gt;90,0,$F$4*$F$5/E1019^2*(SIN(RADIANS(G1024))*SIN(RADIANS(E1020))+COS(RADIANS(G1024))*COS(RADIANS(E1020))*COS(RADIANS(AG1010))))</f>
        <v>#DIV/0!</v>
      </c>
      <c r="AH1024" s="3" t="e">
        <f>IF(DEGREES(ACOS(SIN(RADIANS(G1024))*SIN(RADIANS(E1020))+COS(RADIANS(G1024))*COS(RADIANS(E1020))*COS(RADIANS(AH1010))))&gt;90,0,$F$4*$F$5/E1019^2*(SIN(RADIANS(G1024))*SIN(RADIANS(E1020))+COS(RADIANS(G1024))*COS(RADIANS(E1020))*COS(RADIANS(AH1010))))</f>
        <v>#DIV/0!</v>
      </c>
      <c r="AI1024" s="3" t="e">
        <f>IF(DEGREES(ACOS(SIN(RADIANS(G1024))*SIN(RADIANS(E1020))+COS(RADIANS(G1024))*COS(RADIANS(E1020))*COS(RADIANS(AI1010))))&gt;90,0,$F$4*$F$5/E1019^2*(SIN(RADIANS(G1024))*SIN(RADIANS(E1020))+COS(RADIANS(G1024))*COS(RADIANS(E1020))*COS(RADIANS(AI1010))))</f>
        <v>#DIV/0!</v>
      </c>
      <c r="AJ1024" s="3" t="e">
        <f>IF(DEGREES(ACOS(SIN(RADIANS(G1024))*SIN(RADIANS(E1020))+COS(RADIANS(G1024))*COS(RADIANS(E1020))*COS(RADIANS(AJ1010))))&gt;90,0,$F$4*$F$5/E1019^2*(SIN(RADIANS(G1024))*SIN(RADIANS(E1020))+COS(RADIANS(G1024))*COS(RADIANS(E1020))*COS(RADIANS(AJ1010))))</f>
        <v>#DIV/0!</v>
      </c>
      <c r="AK1024" s="3">
        <f>IF(DEGREES(ACOS(SIN(RADIANS(G1024))*SIN(RADIANS(E1020))+COS(RADIANS(G1024))*COS(RADIANS(E1020))*COS(RADIANS(AK1010))))&gt;90,0,$F$4*$F$5/E1019^2*(SIN(RADIANS(G1024))*SIN(RADIANS(E1020))+COS(RADIANS(G1024))*COS(RADIANS(E1020))*COS(RADIANS(AK1010))))</f>
        <v>0</v>
      </c>
      <c r="AL1024" s="3">
        <f>IF(DEGREES(ACOS(SIN(RADIANS(G1024))*SIN(RADIANS(E1020))+COS(RADIANS(G1024))*COS(RADIANS(E1020))*COS(RADIANS(AL1010))))&gt;90,0,$F$4*$F$5/E1019^2*(SIN(RADIANS(G1024))*SIN(RADIANS(E1020))+COS(RADIANS(G1024))*COS(RADIANS(E1020))*COS(RADIANS(AL1010))))</f>
        <v>0</v>
      </c>
      <c r="AM1024" s="3">
        <f>IF(DEGREES(ACOS(SIN(RADIANS(G1024))*SIN(RADIANS(E1020))+COS(RADIANS(G1024))*COS(RADIANS(E1020))*COS(RADIANS(AM1010))))&gt;90,0,$F$4*$F$5/E1019^2*(SIN(RADIANS(G1024))*SIN(RADIANS(E1020))+COS(RADIANS(G1024))*COS(RADIANS(E1020))*COS(RADIANS(AM1010))))</f>
        <v>0</v>
      </c>
      <c r="AN1024" s="3">
        <f>IF(DEGREES(ACOS(SIN(RADIANS(G1024))*SIN(RADIANS(E1020))+COS(RADIANS(G1024))*COS(RADIANS(E1020))*COS(RADIANS(AN1010))))&gt;90,0,$F$4*$F$5/E1019^2*(SIN(RADIANS(G1024))*SIN(RADIANS(E1020))+COS(RADIANS(G1024))*COS(RADIANS(E1020))*COS(RADIANS(AN1010))))</f>
        <v>0</v>
      </c>
      <c r="AO1024" s="3">
        <f>IF(DEGREES(ACOS(SIN(RADIANS(G1024))*SIN(RADIANS(E1020))+COS(RADIANS(G1024))*COS(RADIANS(E1020))*COS(RADIANS(AO1010))))&gt;90,0,$F$4*$F$5/E1019^2*(SIN(RADIANS(G1024))*SIN(RADIANS(E1020))+COS(RADIANS(G1024))*COS(RADIANS(E1020))*COS(RADIANS(AO1010))))</f>
        <v>0</v>
      </c>
      <c r="AP1024" s="3">
        <f>IF(DEGREES(ACOS(SIN(RADIANS(G1024))*SIN(RADIANS(E1020))+COS(RADIANS(G1024))*COS(RADIANS(E1020))*COS(RADIANS(AP1010))))&gt;90,0,$F$4*$F$5/E1019^2*(SIN(RADIANS(G1024))*SIN(RADIANS(E1020))+COS(RADIANS(G1024))*COS(RADIANS(E1020))*COS(RADIANS(AP1010))))</f>
        <v>0</v>
      </c>
      <c r="AQ1024" s="3">
        <f>IF(DEGREES(ACOS(SIN(RADIANS(G1024))*SIN(RADIANS(E1020))+COS(RADIANS(G1024))*COS(RADIANS(E1020))*COS(RADIANS(AQ1010))))&gt;90,0,$F$4*$F$5/E1019^2*(SIN(RADIANS(G1024))*SIN(RADIANS(E1020))+COS(RADIANS(G1024))*COS(RADIANS(E1020))*COS(RADIANS(AQ1010))))</f>
        <v>0</v>
      </c>
      <c r="AR1024" s="3">
        <f>IF(DEGREES(ACOS(SIN(RADIANS(G1024))*SIN(RADIANS(E1020))+COS(RADIANS(G1024))*COS(RADIANS(E1020))*COS(RADIANS(AR1010))))&gt;90,0,$F$4*$F$5/E1019^2*(SIN(RADIANS(G1024))*SIN(RADIANS(E1020))+COS(RADIANS(G1024))*COS(RADIANS(E1020))*COS(RADIANS(AR1010))))</f>
        <v>0</v>
      </c>
    </row>
    <row r="1025" spans="2:44" ht="15.75" customHeight="1" x14ac:dyDescent="0.2">
      <c r="G1025" s="3">
        <v>-40</v>
      </c>
      <c r="I1025" s="3">
        <f>IF(DEGREES(ACOS(SIN(RADIANS(G1025))*SIN(RADIANS(E1020))+COS(RADIANS(G1025))*COS(RADIANS(E1020))*COS(RADIANS(I1010))))&gt;90,0,$F$4*$F$5/E1019^2*(SIN(RADIANS(G1025))*SIN(RADIANS(E1020))+COS(RADIANS(G1025))*COS(RADIANS(E1020))*COS(RADIANS(I1010))))</f>
        <v>0</v>
      </c>
      <c r="J1025" s="3">
        <f>IF(DEGREES(ACOS(SIN(RADIANS(G1025))*SIN(RADIANS(E1020))+COS(RADIANS(G1025))*COS(RADIANS(E1020))*COS(RADIANS(J1010))))&gt;90,0,$F$4*$F$5/E1019^2*(SIN(RADIANS(G1025))*SIN(RADIANS(E1020))+COS(RADIANS(G1025))*COS(RADIANS(E1020))*COS(RADIANS(J1010))))</f>
        <v>0</v>
      </c>
      <c r="K1025" s="3">
        <f>IF(DEGREES(ACOS(SIN(RADIANS(G1025))*SIN(RADIANS(E1020))+COS(RADIANS(G1025))*COS(RADIANS(E1020))*COS(RADIANS(K1010))))&gt;90,0,$F$4*$F$5/E1019^2*(SIN(RADIANS(G1025))*SIN(RADIANS(E1020))+COS(RADIANS(G1025))*COS(RADIANS(E1020))*COS(RADIANS(K1010))))</f>
        <v>0</v>
      </c>
      <c r="L1025" s="3">
        <f>IF(DEGREES(ACOS(SIN(RADIANS(G1025))*SIN(RADIANS(E1020))+COS(RADIANS(G1025))*COS(RADIANS(E1020))*COS(RADIANS(L1010))))&gt;90,0,$F$4*$F$5/E1019^2*(SIN(RADIANS(G1025))*SIN(RADIANS(E1020))+COS(RADIANS(G1025))*COS(RADIANS(E1020))*COS(RADIANS(L1010))))</f>
        <v>0</v>
      </c>
      <c r="M1025" s="3">
        <f>IF(DEGREES(ACOS(SIN(RADIANS(G1025))*SIN(RADIANS(E1020))+COS(RADIANS(G1025))*COS(RADIANS(E1020))*COS(RADIANS(M1010))))&gt;90,0,$F$4*$F$5/E1019^2*(SIN(RADIANS(G1025))*SIN(RADIANS(E1020))+COS(RADIANS(G1025))*COS(RADIANS(E1020))*COS(RADIANS(M1010))))</f>
        <v>0</v>
      </c>
      <c r="N1025" s="3">
        <f>IF(DEGREES(ACOS(SIN(RADIANS(G1025))*SIN(RADIANS(E1020))+COS(RADIANS(G1025))*COS(RADIANS(E1020))*COS(RADIANS(N1010))))&gt;90,0,$F$4*$F$5/E1019^2*(SIN(RADIANS(G1025))*SIN(RADIANS(E1020))+COS(RADIANS(G1025))*COS(RADIANS(E1020))*COS(RADIANS(N1010))))</f>
        <v>0</v>
      </c>
      <c r="O1025" s="3">
        <f>IF(DEGREES(ACOS(SIN(RADIANS(G1025))*SIN(RADIANS(E1020))+COS(RADIANS(G1025))*COS(RADIANS(E1020))*COS(RADIANS(O1010))))&gt;90,0,$F$4*$F$5/E1019^2*(SIN(RADIANS(G1025))*SIN(RADIANS(E1020))+COS(RADIANS(G1025))*COS(RADIANS(E1020))*COS(RADIANS(O1010))))</f>
        <v>0</v>
      </c>
      <c r="P1025" s="3">
        <f>IF(DEGREES(ACOS(SIN(RADIANS(G1025))*SIN(RADIANS(E1020))+COS(RADIANS(G1025))*COS(RADIANS(E1020))*COS(RADIANS(P1010))))&gt;90,0,$F$4*$F$5/E1019^2*(SIN(RADIANS(G1025))*SIN(RADIANS(E1020))+COS(RADIANS(G1025))*COS(RADIANS(E1020))*COS(RADIANS(P1010))))</f>
        <v>0</v>
      </c>
      <c r="Q1025" s="3">
        <f>IF(DEGREES(ACOS(SIN(RADIANS(G1025))*SIN(RADIANS(E1020))+COS(RADIANS(G1025))*COS(RADIANS(E1020))*COS(RADIANS(Q1010))))&gt;90,0,$F$4*$F$5/E1019^2*(SIN(RADIANS(G1025))*SIN(RADIANS(E1020))+COS(RADIANS(G1025))*COS(RADIANS(E1020))*COS(RADIANS(Q1010))))</f>
        <v>0</v>
      </c>
      <c r="R1025" s="3" t="e">
        <f>IF(DEGREES(ACOS(SIN(RADIANS(G1025))*SIN(RADIANS(E1020))+COS(RADIANS(G1025))*COS(RADIANS(E1020))*COS(RADIANS(R1010))))&gt;90,0,$F$4*$F$5/E1019^2*(SIN(RADIANS(G1025))*SIN(RADIANS(E1020))+COS(RADIANS(G1025))*COS(RADIANS(E1020))*COS(RADIANS(R1010))))</f>
        <v>#DIV/0!</v>
      </c>
      <c r="S1025" s="3" t="e">
        <f>IF(DEGREES(ACOS(SIN(RADIANS(G1025))*SIN(RADIANS(E1020))+COS(RADIANS(G1025))*COS(RADIANS(E1020))*COS(RADIANS(S1010))))&gt;90,0,$F$4*$F$5/E1019^2*(SIN(RADIANS(G1025))*SIN(RADIANS(E1020))+COS(RADIANS(G1025))*COS(RADIANS(E1020))*COS(RADIANS(S1010))))</f>
        <v>#DIV/0!</v>
      </c>
      <c r="T1025" s="3" t="e">
        <f>IF(DEGREES(ACOS(SIN(RADIANS(G1025))*SIN(RADIANS(E1020))+COS(RADIANS(G1025))*COS(RADIANS(E1020))*COS(RADIANS(T1010))))&gt;90,0,$F$4*$F$5/E1019^2*(SIN(RADIANS(G1025))*SIN(RADIANS(E1020))+COS(RADIANS(G1025))*COS(RADIANS(E1020))*COS(RADIANS(T1010))))</f>
        <v>#DIV/0!</v>
      </c>
      <c r="U1025" s="3" t="e">
        <f>IF(DEGREES(ACOS(SIN(RADIANS(G1025))*SIN(RADIANS(E1020))+COS(RADIANS(G1025))*COS(RADIANS(E1020))*COS(RADIANS(U1010))))&gt;90,0,$F$4*$F$5/E1019^2*(SIN(RADIANS(G1025))*SIN(RADIANS(E1020))+COS(RADIANS(G1025))*COS(RADIANS(E1020))*COS(RADIANS(U1010))))</f>
        <v>#DIV/0!</v>
      </c>
      <c r="V1025" s="3" t="e">
        <f>IF(DEGREES(ACOS(SIN(RADIANS(G1025))*SIN(RADIANS(E1020))+COS(RADIANS(G1025))*COS(RADIANS(E1020))*COS(RADIANS(V1010))))&gt;90,0,$F$4*$F$5/E1019^2*(SIN(RADIANS(G1025))*SIN(RADIANS(E1020))+COS(RADIANS(G1025))*COS(RADIANS(E1020))*COS(RADIANS(V1010))))</f>
        <v>#DIV/0!</v>
      </c>
      <c r="W1025" s="3" t="e">
        <f>IF(DEGREES(ACOS(SIN(RADIANS(G1025))*SIN(RADIANS(E1020))+COS(RADIANS(G1025))*COS(RADIANS(E1020))*COS(RADIANS(W1010))))&gt;90,0,$F$4*$F$5/E1019^2*(SIN(RADIANS(G1025))*SIN(RADIANS(E1020))+COS(RADIANS(G1025))*COS(RADIANS(E1020))*COS(RADIANS(W1010))))</f>
        <v>#DIV/0!</v>
      </c>
      <c r="X1025" s="3" t="e">
        <f>IF(DEGREES(ACOS(SIN(RADIANS(G1025))*SIN(RADIANS(E1020))+COS(RADIANS(G1025))*COS(RADIANS(E1020))*COS(RADIANS(X1010))))&gt;90,0,$F$4*$F$5/E1019^2*(SIN(RADIANS(G1025))*SIN(RADIANS(E1020))+COS(RADIANS(G1025))*COS(RADIANS(E1020))*COS(RADIANS(X1010))))</f>
        <v>#DIV/0!</v>
      </c>
      <c r="Y1025" s="3" t="e">
        <f>IF(DEGREES(ACOS(SIN(RADIANS(G1025))*SIN(RADIANS(E1020))+COS(RADIANS(G1025))*COS(RADIANS(E1020))*COS(RADIANS(Y1010))))&gt;90,0,$F$4*$F$5/E1019^2*(SIN(RADIANS(G1025))*SIN(RADIANS(E1020))+COS(RADIANS(G1025))*COS(RADIANS(E1020))*COS(RADIANS(Y1010))))</f>
        <v>#DIV/0!</v>
      </c>
      <c r="Z1025" s="3" t="e">
        <f>IF(DEGREES(ACOS(SIN(RADIANS(G1025))*SIN(RADIANS(E1020))+COS(RADIANS(G1025))*COS(RADIANS(E1020))*COS(RADIANS(Z1010))))&gt;90,0,$F$4*$F$5/E1019^2*(SIN(RADIANS(G1025))*SIN(RADIANS(E1020))+COS(RADIANS(G1025))*COS(RADIANS(E1020))*COS(RADIANS(Z1010))))</f>
        <v>#DIV/0!</v>
      </c>
      <c r="AA1025" s="3" t="e">
        <f>IF(DEGREES(ACOS(SIN(RADIANS(G1025))*SIN(RADIANS(E1020))+COS(RADIANS(G1025))*COS(RADIANS(E1020))*COS(RADIANS(AA1010))))&gt;90,0,$F$4*$F$5/E1019^2*(SIN(RADIANS(G1025))*SIN(RADIANS(E1020))+COS(RADIANS(G1025))*COS(RADIANS(E1020))*COS(RADIANS(AA1010))))</f>
        <v>#DIV/0!</v>
      </c>
      <c r="AB1025" s="3" t="e">
        <f>IF(DEGREES(ACOS(SIN(RADIANS(G1025))*SIN(RADIANS(E1020))+COS(RADIANS(G1025))*COS(RADIANS(E1020))*COS(RADIANS(AB1010))))&gt;90,0,$F$4*$F$5/E1019^2*(SIN(RADIANS(G1025))*SIN(RADIANS(E1020))+COS(RADIANS(G1025))*COS(RADIANS(E1020))*COS(RADIANS(AB1010))))</f>
        <v>#DIV/0!</v>
      </c>
      <c r="AC1025" s="3" t="e">
        <f>IF(DEGREES(ACOS(SIN(RADIANS(G1025))*SIN(RADIANS(E1020))+COS(RADIANS(G1025))*COS(RADIANS(E1020))*COS(RADIANS(AC1010))))&gt;90,0,$F$4*$F$5/E1019^2*(SIN(RADIANS(G1025))*SIN(RADIANS(E1020))+COS(RADIANS(G1025))*COS(RADIANS(E1020))*COS(RADIANS(AC1010))))</f>
        <v>#DIV/0!</v>
      </c>
      <c r="AD1025" s="3" t="e">
        <f>IF(DEGREES(ACOS(SIN(RADIANS(G1025))*SIN(RADIANS(E1020))+COS(RADIANS(G1025))*COS(RADIANS(E1020))*COS(RADIANS(AD1010))))&gt;90,0,$F$4*$F$5/E1019^2*(SIN(RADIANS(G1025))*SIN(RADIANS(E1020))+COS(RADIANS(G1025))*COS(RADIANS(E1020))*COS(RADIANS(AD1010))))</f>
        <v>#DIV/0!</v>
      </c>
      <c r="AE1025" s="3" t="e">
        <f>IF(DEGREES(ACOS(SIN(RADIANS(G1025))*SIN(RADIANS(E1020))+COS(RADIANS(G1025))*COS(RADIANS(E1020))*COS(RADIANS(AE1010))))&gt;90,0,$F$4*$F$5/E1019^2*(SIN(RADIANS(G1025))*SIN(RADIANS(E1020))+COS(RADIANS(G1025))*COS(RADIANS(E1020))*COS(RADIANS(AE1010))))</f>
        <v>#DIV/0!</v>
      </c>
      <c r="AF1025" s="3" t="e">
        <f>IF(DEGREES(ACOS(SIN(RADIANS(G1025))*SIN(RADIANS(E1020))+COS(RADIANS(G1025))*COS(RADIANS(E1020))*COS(RADIANS(AF1010))))&gt;90,0,$F$4*$F$5/E1019^2*(SIN(RADIANS(G1025))*SIN(RADIANS(E1020))+COS(RADIANS(G1025))*COS(RADIANS(E1020))*COS(RADIANS(AF1010))))</f>
        <v>#DIV/0!</v>
      </c>
      <c r="AG1025" s="3" t="e">
        <f>IF(DEGREES(ACOS(SIN(RADIANS(G1025))*SIN(RADIANS(E1020))+COS(RADIANS(G1025))*COS(RADIANS(E1020))*COS(RADIANS(AG1010))))&gt;90,0,$F$4*$F$5/E1019^2*(SIN(RADIANS(G1025))*SIN(RADIANS(E1020))+COS(RADIANS(G1025))*COS(RADIANS(E1020))*COS(RADIANS(AG1010))))</f>
        <v>#DIV/0!</v>
      </c>
      <c r="AH1025" s="3" t="e">
        <f>IF(DEGREES(ACOS(SIN(RADIANS(G1025))*SIN(RADIANS(E1020))+COS(RADIANS(G1025))*COS(RADIANS(E1020))*COS(RADIANS(AH1010))))&gt;90,0,$F$4*$F$5/E1019^2*(SIN(RADIANS(G1025))*SIN(RADIANS(E1020))+COS(RADIANS(G1025))*COS(RADIANS(E1020))*COS(RADIANS(AH1010))))</f>
        <v>#DIV/0!</v>
      </c>
      <c r="AI1025" s="3" t="e">
        <f>IF(DEGREES(ACOS(SIN(RADIANS(G1025))*SIN(RADIANS(E1020))+COS(RADIANS(G1025))*COS(RADIANS(E1020))*COS(RADIANS(AI1010))))&gt;90,0,$F$4*$F$5/E1019^2*(SIN(RADIANS(G1025))*SIN(RADIANS(E1020))+COS(RADIANS(G1025))*COS(RADIANS(E1020))*COS(RADIANS(AI1010))))</f>
        <v>#DIV/0!</v>
      </c>
      <c r="AJ1025" s="3" t="e">
        <f>IF(DEGREES(ACOS(SIN(RADIANS(G1025))*SIN(RADIANS(E1020))+COS(RADIANS(G1025))*COS(RADIANS(E1020))*COS(RADIANS(AJ1010))))&gt;90,0,$F$4*$F$5/E1019^2*(SIN(RADIANS(G1025))*SIN(RADIANS(E1020))+COS(RADIANS(G1025))*COS(RADIANS(E1020))*COS(RADIANS(AJ1010))))</f>
        <v>#DIV/0!</v>
      </c>
      <c r="AK1025" s="3">
        <f>IF(DEGREES(ACOS(SIN(RADIANS(G1025))*SIN(RADIANS(E1020))+COS(RADIANS(G1025))*COS(RADIANS(E1020))*COS(RADIANS(AK1010))))&gt;90,0,$F$4*$F$5/E1019^2*(SIN(RADIANS(G1025))*SIN(RADIANS(E1020))+COS(RADIANS(G1025))*COS(RADIANS(E1020))*COS(RADIANS(AK1010))))</f>
        <v>0</v>
      </c>
      <c r="AL1025" s="3">
        <f>IF(DEGREES(ACOS(SIN(RADIANS(G1025))*SIN(RADIANS(E1020))+COS(RADIANS(G1025))*COS(RADIANS(E1020))*COS(RADIANS(AL1010))))&gt;90,0,$F$4*$F$5/E1019^2*(SIN(RADIANS(G1025))*SIN(RADIANS(E1020))+COS(RADIANS(G1025))*COS(RADIANS(E1020))*COS(RADIANS(AL1010))))</f>
        <v>0</v>
      </c>
      <c r="AM1025" s="3">
        <f>IF(DEGREES(ACOS(SIN(RADIANS(G1025))*SIN(RADIANS(E1020))+COS(RADIANS(G1025))*COS(RADIANS(E1020))*COS(RADIANS(AM1010))))&gt;90,0,$F$4*$F$5/E1019^2*(SIN(RADIANS(G1025))*SIN(RADIANS(E1020))+COS(RADIANS(G1025))*COS(RADIANS(E1020))*COS(RADIANS(AM1010))))</f>
        <v>0</v>
      </c>
      <c r="AN1025" s="3">
        <f>IF(DEGREES(ACOS(SIN(RADIANS(G1025))*SIN(RADIANS(E1020))+COS(RADIANS(G1025))*COS(RADIANS(E1020))*COS(RADIANS(AN1010))))&gt;90,0,$F$4*$F$5/E1019^2*(SIN(RADIANS(G1025))*SIN(RADIANS(E1020))+COS(RADIANS(G1025))*COS(RADIANS(E1020))*COS(RADIANS(AN1010))))</f>
        <v>0</v>
      </c>
      <c r="AO1025" s="3">
        <f>IF(DEGREES(ACOS(SIN(RADIANS(G1025))*SIN(RADIANS(E1020))+COS(RADIANS(G1025))*COS(RADIANS(E1020))*COS(RADIANS(AO1010))))&gt;90,0,$F$4*$F$5/E1019^2*(SIN(RADIANS(G1025))*SIN(RADIANS(E1020))+COS(RADIANS(G1025))*COS(RADIANS(E1020))*COS(RADIANS(AO1010))))</f>
        <v>0</v>
      </c>
      <c r="AP1025" s="3">
        <f>IF(DEGREES(ACOS(SIN(RADIANS(G1025))*SIN(RADIANS(E1020))+COS(RADIANS(G1025))*COS(RADIANS(E1020))*COS(RADIANS(AP1010))))&gt;90,0,$F$4*$F$5/E1019^2*(SIN(RADIANS(G1025))*SIN(RADIANS(E1020))+COS(RADIANS(G1025))*COS(RADIANS(E1020))*COS(RADIANS(AP1010))))</f>
        <v>0</v>
      </c>
      <c r="AQ1025" s="3">
        <f>IF(DEGREES(ACOS(SIN(RADIANS(G1025))*SIN(RADIANS(E1020))+COS(RADIANS(G1025))*COS(RADIANS(E1020))*COS(RADIANS(AQ1010))))&gt;90,0,$F$4*$F$5/E1019^2*(SIN(RADIANS(G1025))*SIN(RADIANS(E1020))+COS(RADIANS(G1025))*COS(RADIANS(E1020))*COS(RADIANS(AQ1010))))</f>
        <v>0</v>
      </c>
      <c r="AR1025" s="3">
        <f>IF(DEGREES(ACOS(SIN(RADIANS(G1025))*SIN(RADIANS(E1020))+COS(RADIANS(G1025))*COS(RADIANS(E1020))*COS(RADIANS(AR1010))))&gt;90,0,$F$4*$F$5/E1019^2*(SIN(RADIANS(G1025))*SIN(RADIANS(E1020))+COS(RADIANS(G1025))*COS(RADIANS(E1020))*COS(RADIANS(AR1010))))</f>
        <v>0</v>
      </c>
    </row>
    <row r="1026" spans="2:44" ht="15.75" customHeight="1" x14ac:dyDescent="0.2">
      <c r="G1026" s="3">
        <v>-50</v>
      </c>
      <c r="I1026" s="3">
        <f>IF(DEGREES(ACOS(SIN(RADIANS(G1026))*SIN(RADIANS(E1020))+COS(RADIANS(G1026))*COS(RADIANS(E1020))*COS(RADIANS(I1010))))&gt;90,0,$F$4*$F$5/E1019^2*(SIN(RADIANS(G1026))*SIN(RADIANS(E1020))+COS(RADIANS(G1026))*COS(RADIANS(E1020))*COS(RADIANS(I1010))))</f>
        <v>0</v>
      </c>
      <c r="J1026" s="3">
        <f>IF(DEGREES(ACOS(SIN(RADIANS(G1026))*SIN(RADIANS(E1020))+COS(RADIANS(G1026))*COS(RADIANS(E1020))*COS(RADIANS(J1010))))&gt;90,0,$F$4*$F$5/E1019^2*(SIN(RADIANS(G1026))*SIN(RADIANS(E1020))+COS(RADIANS(G1026))*COS(RADIANS(E1020))*COS(RADIANS(J1010))))</f>
        <v>0</v>
      </c>
      <c r="K1026" s="3">
        <f>IF(DEGREES(ACOS(SIN(RADIANS(G1026))*SIN(RADIANS(E1020))+COS(RADIANS(G1026))*COS(RADIANS(E1020))*COS(RADIANS(K1010))))&gt;90,0,$F$4*$F$5/E1019^2*(SIN(RADIANS(G1026))*SIN(RADIANS(E1020))+COS(RADIANS(G1026))*COS(RADIANS(E1020))*COS(RADIANS(K1010))))</f>
        <v>0</v>
      </c>
      <c r="L1026" s="3">
        <f>IF(DEGREES(ACOS(SIN(RADIANS(G1026))*SIN(RADIANS(E1020))+COS(RADIANS(G1026))*COS(RADIANS(E1020))*COS(RADIANS(L1010))))&gt;90,0,$F$4*$F$5/E1019^2*(SIN(RADIANS(G1026))*SIN(RADIANS(E1020))+COS(RADIANS(G1026))*COS(RADIANS(E1020))*COS(RADIANS(L1010))))</f>
        <v>0</v>
      </c>
      <c r="M1026" s="3">
        <f>IF(DEGREES(ACOS(SIN(RADIANS(G1026))*SIN(RADIANS(E1020))+COS(RADIANS(G1026))*COS(RADIANS(E1020))*COS(RADIANS(M1010))))&gt;90,0,$F$4*$F$5/E1019^2*(SIN(RADIANS(G1026))*SIN(RADIANS(E1020))+COS(RADIANS(G1026))*COS(RADIANS(E1020))*COS(RADIANS(M1010))))</f>
        <v>0</v>
      </c>
      <c r="N1026" s="3">
        <f>IF(DEGREES(ACOS(SIN(RADIANS(G1026))*SIN(RADIANS(E1020))+COS(RADIANS(G1026))*COS(RADIANS(E1020))*COS(RADIANS(N1010))))&gt;90,0,$F$4*$F$5/E1019^2*(SIN(RADIANS(G1026))*SIN(RADIANS(E1020))+COS(RADIANS(G1026))*COS(RADIANS(E1020))*COS(RADIANS(N1010))))</f>
        <v>0</v>
      </c>
      <c r="O1026" s="3">
        <f>IF(DEGREES(ACOS(SIN(RADIANS(G1026))*SIN(RADIANS(E1020))+COS(RADIANS(G1026))*COS(RADIANS(E1020))*COS(RADIANS(O1010))))&gt;90,0,$F$4*$F$5/E1019^2*(SIN(RADIANS(G1026))*SIN(RADIANS(E1020))+COS(RADIANS(G1026))*COS(RADIANS(E1020))*COS(RADIANS(O1010))))</f>
        <v>0</v>
      </c>
      <c r="P1026" s="3">
        <f>IF(DEGREES(ACOS(SIN(RADIANS(G1026))*SIN(RADIANS(E1020))+COS(RADIANS(G1026))*COS(RADIANS(E1020))*COS(RADIANS(P1010))))&gt;90,0,$F$4*$F$5/E1019^2*(SIN(RADIANS(G1026))*SIN(RADIANS(E1020))+COS(RADIANS(G1026))*COS(RADIANS(E1020))*COS(RADIANS(P1010))))</f>
        <v>0</v>
      </c>
      <c r="Q1026" s="3">
        <f>IF(DEGREES(ACOS(SIN(RADIANS(G1026))*SIN(RADIANS(E1020))+COS(RADIANS(G1026))*COS(RADIANS(E1020))*COS(RADIANS(Q1010))))&gt;90,0,$F$4*$F$5/E1019^2*(SIN(RADIANS(G1026))*SIN(RADIANS(E1020))+COS(RADIANS(G1026))*COS(RADIANS(E1020))*COS(RADIANS(Q1010))))</f>
        <v>0</v>
      </c>
      <c r="R1026" s="3" t="e">
        <f>IF(DEGREES(ACOS(SIN(RADIANS(G1026))*SIN(RADIANS(E1020))+COS(RADIANS(G1026))*COS(RADIANS(E1020))*COS(RADIANS(R1010))))&gt;90,0,$F$4*$F$5/E1019^2*(SIN(RADIANS(G1026))*SIN(RADIANS(E1020))+COS(RADIANS(G1026))*COS(RADIANS(E1020))*COS(RADIANS(R1010))))</f>
        <v>#DIV/0!</v>
      </c>
      <c r="S1026" s="3" t="e">
        <f>IF(DEGREES(ACOS(SIN(RADIANS(G1026))*SIN(RADIANS(E1020))+COS(RADIANS(G1026))*COS(RADIANS(E1020))*COS(RADIANS(S1010))))&gt;90,0,$F$4*$F$5/E1019^2*(SIN(RADIANS(G1026))*SIN(RADIANS(E1020))+COS(RADIANS(G1026))*COS(RADIANS(E1020))*COS(RADIANS(S1010))))</f>
        <v>#DIV/0!</v>
      </c>
      <c r="T1026" s="3" t="e">
        <f>IF(DEGREES(ACOS(SIN(RADIANS(G1026))*SIN(RADIANS(E1020))+COS(RADIANS(G1026))*COS(RADIANS(E1020))*COS(RADIANS(T1010))))&gt;90,0,$F$4*$F$5/E1019^2*(SIN(RADIANS(G1026))*SIN(RADIANS(E1020))+COS(RADIANS(G1026))*COS(RADIANS(E1020))*COS(RADIANS(T1010))))</f>
        <v>#DIV/0!</v>
      </c>
      <c r="U1026" s="3" t="e">
        <f>IF(DEGREES(ACOS(SIN(RADIANS(G1026))*SIN(RADIANS(E1020))+COS(RADIANS(G1026))*COS(RADIANS(E1020))*COS(RADIANS(U1010))))&gt;90,0,$F$4*$F$5/E1019^2*(SIN(RADIANS(G1026))*SIN(RADIANS(E1020))+COS(RADIANS(G1026))*COS(RADIANS(E1020))*COS(RADIANS(U1010))))</f>
        <v>#DIV/0!</v>
      </c>
      <c r="V1026" s="3" t="e">
        <f>IF(DEGREES(ACOS(SIN(RADIANS(G1026))*SIN(RADIANS(E1020))+COS(RADIANS(G1026))*COS(RADIANS(E1020))*COS(RADIANS(V1010))))&gt;90,0,$F$4*$F$5/E1019^2*(SIN(RADIANS(G1026))*SIN(RADIANS(E1020))+COS(RADIANS(G1026))*COS(RADIANS(E1020))*COS(RADIANS(V1010))))</f>
        <v>#DIV/0!</v>
      </c>
      <c r="W1026" s="3" t="e">
        <f>IF(DEGREES(ACOS(SIN(RADIANS(G1026))*SIN(RADIANS(E1020))+COS(RADIANS(G1026))*COS(RADIANS(E1020))*COS(RADIANS(W1010))))&gt;90,0,$F$4*$F$5/E1019^2*(SIN(RADIANS(G1026))*SIN(RADIANS(E1020))+COS(RADIANS(G1026))*COS(RADIANS(E1020))*COS(RADIANS(W1010))))</f>
        <v>#DIV/0!</v>
      </c>
      <c r="X1026" s="3" t="e">
        <f>IF(DEGREES(ACOS(SIN(RADIANS(G1026))*SIN(RADIANS(E1020))+COS(RADIANS(G1026))*COS(RADIANS(E1020))*COS(RADIANS(X1010))))&gt;90,0,$F$4*$F$5/E1019^2*(SIN(RADIANS(G1026))*SIN(RADIANS(E1020))+COS(RADIANS(G1026))*COS(RADIANS(E1020))*COS(RADIANS(X1010))))</f>
        <v>#DIV/0!</v>
      </c>
      <c r="Y1026" s="3" t="e">
        <f>IF(DEGREES(ACOS(SIN(RADIANS(G1026))*SIN(RADIANS(E1020))+COS(RADIANS(G1026))*COS(RADIANS(E1020))*COS(RADIANS(Y1010))))&gt;90,0,$F$4*$F$5/E1019^2*(SIN(RADIANS(G1026))*SIN(RADIANS(E1020))+COS(RADIANS(G1026))*COS(RADIANS(E1020))*COS(RADIANS(Y1010))))</f>
        <v>#DIV/0!</v>
      </c>
      <c r="Z1026" s="3" t="e">
        <f>IF(DEGREES(ACOS(SIN(RADIANS(G1026))*SIN(RADIANS(E1020))+COS(RADIANS(G1026))*COS(RADIANS(E1020))*COS(RADIANS(Z1010))))&gt;90,0,$F$4*$F$5/E1019^2*(SIN(RADIANS(G1026))*SIN(RADIANS(E1020))+COS(RADIANS(G1026))*COS(RADIANS(E1020))*COS(RADIANS(Z1010))))</f>
        <v>#DIV/0!</v>
      </c>
      <c r="AA1026" s="3" t="e">
        <f>IF(DEGREES(ACOS(SIN(RADIANS(G1026))*SIN(RADIANS(E1020))+COS(RADIANS(G1026))*COS(RADIANS(E1020))*COS(RADIANS(AA1010))))&gt;90,0,$F$4*$F$5/E1019^2*(SIN(RADIANS(G1026))*SIN(RADIANS(E1020))+COS(RADIANS(G1026))*COS(RADIANS(E1020))*COS(RADIANS(AA1010))))</f>
        <v>#DIV/0!</v>
      </c>
      <c r="AB1026" s="3" t="e">
        <f>IF(DEGREES(ACOS(SIN(RADIANS(G1026))*SIN(RADIANS(E1020))+COS(RADIANS(G1026))*COS(RADIANS(E1020))*COS(RADIANS(AB1010))))&gt;90,0,$F$4*$F$5/E1019^2*(SIN(RADIANS(G1026))*SIN(RADIANS(E1020))+COS(RADIANS(G1026))*COS(RADIANS(E1020))*COS(RADIANS(AB1010))))</f>
        <v>#DIV/0!</v>
      </c>
      <c r="AC1026" s="3" t="e">
        <f>IF(DEGREES(ACOS(SIN(RADIANS(G1026))*SIN(RADIANS(E1020))+COS(RADIANS(G1026))*COS(RADIANS(E1020))*COS(RADIANS(AC1010))))&gt;90,0,$F$4*$F$5/E1019^2*(SIN(RADIANS(G1026))*SIN(RADIANS(E1020))+COS(RADIANS(G1026))*COS(RADIANS(E1020))*COS(RADIANS(AC1010))))</f>
        <v>#DIV/0!</v>
      </c>
      <c r="AD1026" s="3" t="e">
        <f>IF(DEGREES(ACOS(SIN(RADIANS(G1026))*SIN(RADIANS(E1020))+COS(RADIANS(G1026))*COS(RADIANS(E1020))*COS(RADIANS(AD1010))))&gt;90,0,$F$4*$F$5/E1019^2*(SIN(RADIANS(G1026))*SIN(RADIANS(E1020))+COS(RADIANS(G1026))*COS(RADIANS(E1020))*COS(RADIANS(AD1010))))</f>
        <v>#DIV/0!</v>
      </c>
      <c r="AE1026" s="3" t="e">
        <f>IF(DEGREES(ACOS(SIN(RADIANS(G1026))*SIN(RADIANS(E1020))+COS(RADIANS(G1026))*COS(RADIANS(E1020))*COS(RADIANS(AE1010))))&gt;90,0,$F$4*$F$5/E1019^2*(SIN(RADIANS(G1026))*SIN(RADIANS(E1020))+COS(RADIANS(G1026))*COS(RADIANS(E1020))*COS(RADIANS(AE1010))))</f>
        <v>#DIV/0!</v>
      </c>
      <c r="AF1026" s="3" t="e">
        <f>IF(DEGREES(ACOS(SIN(RADIANS(G1026))*SIN(RADIANS(E1020))+COS(RADIANS(G1026))*COS(RADIANS(E1020))*COS(RADIANS(AF1010))))&gt;90,0,$F$4*$F$5/E1019^2*(SIN(RADIANS(G1026))*SIN(RADIANS(E1020))+COS(RADIANS(G1026))*COS(RADIANS(E1020))*COS(RADIANS(AF1010))))</f>
        <v>#DIV/0!</v>
      </c>
      <c r="AG1026" s="3" t="e">
        <f>IF(DEGREES(ACOS(SIN(RADIANS(G1026))*SIN(RADIANS(E1020))+COS(RADIANS(G1026))*COS(RADIANS(E1020))*COS(RADIANS(AG1010))))&gt;90,0,$F$4*$F$5/E1019^2*(SIN(RADIANS(G1026))*SIN(RADIANS(E1020))+COS(RADIANS(G1026))*COS(RADIANS(E1020))*COS(RADIANS(AG1010))))</f>
        <v>#DIV/0!</v>
      </c>
      <c r="AH1026" s="3" t="e">
        <f>IF(DEGREES(ACOS(SIN(RADIANS(G1026))*SIN(RADIANS(E1020))+COS(RADIANS(G1026))*COS(RADIANS(E1020))*COS(RADIANS(AH1010))))&gt;90,0,$F$4*$F$5/E1019^2*(SIN(RADIANS(G1026))*SIN(RADIANS(E1020))+COS(RADIANS(G1026))*COS(RADIANS(E1020))*COS(RADIANS(AH1010))))</f>
        <v>#DIV/0!</v>
      </c>
      <c r="AI1026" s="3" t="e">
        <f>IF(DEGREES(ACOS(SIN(RADIANS(G1026))*SIN(RADIANS(E1020))+COS(RADIANS(G1026))*COS(RADIANS(E1020))*COS(RADIANS(AI1010))))&gt;90,0,$F$4*$F$5/E1019^2*(SIN(RADIANS(G1026))*SIN(RADIANS(E1020))+COS(RADIANS(G1026))*COS(RADIANS(E1020))*COS(RADIANS(AI1010))))</f>
        <v>#DIV/0!</v>
      </c>
      <c r="AJ1026" s="3" t="e">
        <f>IF(DEGREES(ACOS(SIN(RADIANS(G1026))*SIN(RADIANS(E1020))+COS(RADIANS(G1026))*COS(RADIANS(E1020))*COS(RADIANS(AJ1010))))&gt;90,0,$F$4*$F$5/E1019^2*(SIN(RADIANS(G1026))*SIN(RADIANS(E1020))+COS(RADIANS(G1026))*COS(RADIANS(E1020))*COS(RADIANS(AJ1010))))</f>
        <v>#DIV/0!</v>
      </c>
      <c r="AK1026" s="3">
        <f>IF(DEGREES(ACOS(SIN(RADIANS(G1026))*SIN(RADIANS(E1020))+COS(RADIANS(G1026))*COS(RADIANS(E1020))*COS(RADIANS(AK1010))))&gt;90,0,$F$4*$F$5/E1019^2*(SIN(RADIANS(G1026))*SIN(RADIANS(E1020))+COS(RADIANS(G1026))*COS(RADIANS(E1020))*COS(RADIANS(AK1010))))</f>
        <v>0</v>
      </c>
      <c r="AL1026" s="3">
        <f>IF(DEGREES(ACOS(SIN(RADIANS(G1026))*SIN(RADIANS(E1020))+COS(RADIANS(G1026))*COS(RADIANS(E1020))*COS(RADIANS(AL1010))))&gt;90,0,$F$4*$F$5/E1019^2*(SIN(RADIANS(G1026))*SIN(RADIANS(E1020))+COS(RADIANS(G1026))*COS(RADIANS(E1020))*COS(RADIANS(AL1010))))</f>
        <v>0</v>
      </c>
      <c r="AM1026" s="3">
        <f>IF(DEGREES(ACOS(SIN(RADIANS(G1026))*SIN(RADIANS(E1020))+COS(RADIANS(G1026))*COS(RADIANS(E1020))*COS(RADIANS(AM1010))))&gt;90,0,$F$4*$F$5/E1019^2*(SIN(RADIANS(G1026))*SIN(RADIANS(E1020))+COS(RADIANS(G1026))*COS(RADIANS(E1020))*COS(RADIANS(AM1010))))</f>
        <v>0</v>
      </c>
      <c r="AN1026" s="3">
        <f>IF(DEGREES(ACOS(SIN(RADIANS(G1026))*SIN(RADIANS(E1020))+COS(RADIANS(G1026))*COS(RADIANS(E1020))*COS(RADIANS(AN1010))))&gt;90,0,$F$4*$F$5/E1019^2*(SIN(RADIANS(G1026))*SIN(RADIANS(E1020))+COS(RADIANS(G1026))*COS(RADIANS(E1020))*COS(RADIANS(AN1010))))</f>
        <v>0</v>
      </c>
      <c r="AO1026" s="3">
        <f>IF(DEGREES(ACOS(SIN(RADIANS(G1026))*SIN(RADIANS(E1020))+COS(RADIANS(G1026))*COS(RADIANS(E1020))*COS(RADIANS(AO1010))))&gt;90,0,$F$4*$F$5/E1019^2*(SIN(RADIANS(G1026))*SIN(RADIANS(E1020))+COS(RADIANS(G1026))*COS(RADIANS(E1020))*COS(RADIANS(AO1010))))</f>
        <v>0</v>
      </c>
      <c r="AP1026" s="3">
        <f>IF(DEGREES(ACOS(SIN(RADIANS(G1026))*SIN(RADIANS(E1020))+COS(RADIANS(G1026))*COS(RADIANS(E1020))*COS(RADIANS(AP1010))))&gt;90,0,$F$4*$F$5/E1019^2*(SIN(RADIANS(G1026))*SIN(RADIANS(E1020))+COS(RADIANS(G1026))*COS(RADIANS(E1020))*COS(RADIANS(AP1010))))</f>
        <v>0</v>
      </c>
      <c r="AQ1026" s="3">
        <f>IF(DEGREES(ACOS(SIN(RADIANS(G1026))*SIN(RADIANS(E1020))+COS(RADIANS(G1026))*COS(RADIANS(E1020))*COS(RADIANS(AQ1010))))&gt;90,0,$F$4*$F$5/E1019^2*(SIN(RADIANS(G1026))*SIN(RADIANS(E1020))+COS(RADIANS(G1026))*COS(RADIANS(E1020))*COS(RADIANS(AQ1010))))</f>
        <v>0</v>
      </c>
      <c r="AR1026" s="3">
        <f>IF(DEGREES(ACOS(SIN(RADIANS(G1026))*SIN(RADIANS(E1020))+COS(RADIANS(G1026))*COS(RADIANS(E1020))*COS(RADIANS(AR1010))))&gt;90,0,$F$4*$F$5/E1019^2*(SIN(RADIANS(G1026))*SIN(RADIANS(E1020))+COS(RADIANS(G1026))*COS(RADIANS(E1020))*COS(RADIANS(AR1010))))</f>
        <v>0</v>
      </c>
    </row>
    <row r="1027" spans="2:44" ht="15.75" customHeight="1" x14ac:dyDescent="0.2">
      <c r="G1027" s="3">
        <v>-60</v>
      </c>
      <c r="I1027" s="3">
        <f>IF(DEGREES(ACOS(SIN(RADIANS(G1027))*SIN(RADIANS(E1020))+COS(RADIANS(G1027))*COS(RADIANS(E1020))*COS(RADIANS(I1010))))&gt;90,0,$F$4*$F$5/E1019^2*(SIN(RADIANS(G1027))*SIN(RADIANS(E1020))+COS(RADIANS(G1027))*COS(RADIANS(E1020))*COS(RADIANS(I1010))))</f>
        <v>0</v>
      </c>
      <c r="J1027" s="3">
        <f>IF(DEGREES(ACOS(SIN(RADIANS(G1027))*SIN(RADIANS(E1020))+COS(RADIANS(G1027))*COS(RADIANS(E1020))*COS(RADIANS(J1010))))&gt;90,0,$F$4*$F$5/E1019^2*(SIN(RADIANS(G1027))*SIN(RADIANS(E1020))+COS(RADIANS(G1027))*COS(RADIANS(E1020))*COS(RADIANS(J1010))))</f>
        <v>0</v>
      </c>
      <c r="K1027" s="3">
        <f>IF(DEGREES(ACOS(SIN(RADIANS(G1027))*SIN(RADIANS(E1020))+COS(RADIANS(G1027))*COS(RADIANS(E1020))*COS(RADIANS(K1010))))&gt;90,0,$F$4*$F$5/E1019^2*(SIN(RADIANS(G1027))*SIN(RADIANS(E1020))+COS(RADIANS(G1027))*COS(RADIANS(E1020))*COS(RADIANS(K1010))))</f>
        <v>0</v>
      </c>
      <c r="L1027" s="3">
        <f>IF(DEGREES(ACOS(SIN(RADIANS(G1027))*SIN(RADIANS(E1020))+COS(RADIANS(G1027))*COS(RADIANS(E1020))*COS(RADIANS(L1010))))&gt;90,0,$F$4*$F$5/E1019^2*(SIN(RADIANS(G1027))*SIN(RADIANS(E1020))+COS(RADIANS(G1027))*COS(RADIANS(E1020))*COS(RADIANS(L1010))))</f>
        <v>0</v>
      </c>
      <c r="M1027" s="3">
        <f>IF(DEGREES(ACOS(SIN(RADIANS(G1027))*SIN(RADIANS(E1020))+COS(RADIANS(G1027))*COS(RADIANS(E1020))*COS(RADIANS(M1010))))&gt;90,0,$F$4*$F$5/E1019^2*(SIN(RADIANS(G1027))*SIN(RADIANS(E1020))+COS(RADIANS(G1027))*COS(RADIANS(E1020))*COS(RADIANS(M1010))))</f>
        <v>0</v>
      </c>
      <c r="N1027" s="3">
        <f>IF(DEGREES(ACOS(SIN(RADIANS(G1027))*SIN(RADIANS(E1020))+COS(RADIANS(G1027))*COS(RADIANS(E1020))*COS(RADIANS(N1010))))&gt;90,0,$F$4*$F$5/E1019^2*(SIN(RADIANS(G1027))*SIN(RADIANS(E1020))+COS(RADIANS(G1027))*COS(RADIANS(E1020))*COS(RADIANS(N1010))))</f>
        <v>0</v>
      </c>
      <c r="O1027" s="3">
        <f>IF(DEGREES(ACOS(SIN(RADIANS(G1027))*SIN(RADIANS(E1020))+COS(RADIANS(G1027))*COS(RADIANS(E1020))*COS(RADIANS(O1010))))&gt;90,0,$F$4*$F$5/E1019^2*(SIN(RADIANS(G1027))*SIN(RADIANS(E1020))+COS(RADIANS(G1027))*COS(RADIANS(E1020))*COS(RADIANS(O1010))))</f>
        <v>0</v>
      </c>
      <c r="P1027" s="3">
        <f>IF(DEGREES(ACOS(SIN(RADIANS(G1027))*SIN(RADIANS(E1020))+COS(RADIANS(G1027))*COS(RADIANS(E1020))*COS(RADIANS(P1010))))&gt;90,0,$F$4*$F$5/E1019^2*(SIN(RADIANS(G1027))*SIN(RADIANS(E1020))+COS(RADIANS(G1027))*COS(RADIANS(E1020))*COS(RADIANS(P1010))))</f>
        <v>0</v>
      </c>
      <c r="Q1027" s="3">
        <f>IF(DEGREES(ACOS(SIN(RADIANS(G1027))*SIN(RADIANS(E1020))+COS(RADIANS(G1027))*COS(RADIANS(E1020))*COS(RADIANS(Q1010))))&gt;90,0,$F$4*$F$5/E1019^2*(SIN(RADIANS(G1027))*SIN(RADIANS(E1020))+COS(RADIANS(G1027))*COS(RADIANS(E1020))*COS(RADIANS(Q1010))))</f>
        <v>0</v>
      </c>
      <c r="R1027" s="3" t="e">
        <f>IF(DEGREES(ACOS(SIN(RADIANS(G1027))*SIN(RADIANS(E1020))+COS(RADIANS(G1027))*COS(RADIANS(E1020))*COS(RADIANS(R1010))))&gt;90,0,$F$4*$F$5/E1019^2*(SIN(RADIANS(G1027))*SIN(RADIANS(E1020))+COS(RADIANS(G1027))*COS(RADIANS(E1020))*COS(RADIANS(R1010))))</f>
        <v>#DIV/0!</v>
      </c>
      <c r="S1027" s="3" t="e">
        <f>IF(DEGREES(ACOS(SIN(RADIANS(G1027))*SIN(RADIANS(E1020))+COS(RADIANS(G1027))*COS(RADIANS(E1020))*COS(RADIANS(S1010))))&gt;90,0,$F$4*$F$5/E1019^2*(SIN(RADIANS(G1027))*SIN(RADIANS(E1020))+COS(RADIANS(G1027))*COS(RADIANS(E1020))*COS(RADIANS(S1010))))</f>
        <v>#DIV/0!</v>
      </c>
      <c r="T1027" s="3" t="e">
        <f>IF(DEGREES(ACOS(SIN(RADIANS(G1027))*SIN(RADIANS(E1020))+COS(RADIANS(G1027))*COS(RADIANS(E1020))*COS(RADIANS(T1010))))&gt;90,0,$F$4*$F$5/E1019^2*(SIN(RADIANS(G1027))*SIN(RADIANS(E1020))+COS(RADIANS(G1027))*COS(RADIANS(E1020))*COS(RADIANS(T1010))))</f>
        <v>#DIV/0!</v>
      </c>
      <c r="U1027" s="3" t="e">
        <f>IF(DEGREES(ACOS(SIN(RADIANS(G1027))*SIN(RADIANS(E1020))+COS(RADIANS(G1027))*COS(RADIANS(E1020))*COS(RADIANS(U1010))))&gt;90,0,$F$4*$F$5/E1019^2*(SIN(RADIANS(G1027))*SIN(RADIANS(E1020))+COS(RADIANS(G1027))*COS(RADIANS(E1020))*COS(RADIANS(U1010))))</f>
        <v>#DIV/0!</v>
      </c>
      <c r="V1027" s="3" t="e">
        <f>IF(DEGREES(ACOS(SIN(RADIANS(G1027))*SIN(RADIANS(E1020))+COS(RADIANS(G1027))*COS(RADIANS(E1020))*COS(RADIANS(V1010))))&gt;90,0,$F$4*$F$5/E1019^2*(SIN(RADIANS(G1027))*SIN(RADIANS(E1020))+COS(RADIANS(G1027))*COS(RADIANS(E1020))*COS(RADIANS(V1010))))</f>
        <v>#DIV/0!</v>
      </c>
      <c r="W1027" s="3" t="e">
        <f>IF(DEGREES(ACOS(SIN(RADIANS(G1027))*SIN(RADIANS(E1020))+COS(RADIANS(G1027))*COS(RADIANS(E1020))*COS(RADIANS(W1010))))&gt;90,0,$F$4*$F$5/E1019^2*(SIN(RADIANS(G1027))*SIN(RADIANS(E1020))+COS(RADIANS(G1027))*COS(RADIANS(E1020))*COS(RADIANS(W1010))))</f>
        <v>#DIV/0!</v>
      </c>
      <c r="X1027" s="3" t="e">
        <f>IF(DEGREES(ACOS(SIN(RADIANS(G1027))*SIN(RADIANS(E1020))+COS(RADIANS(G1027))*COS(RADIANS(E1020))*COS(RADIANS(X1010))))&gt;90,0,$F$4*$F$5/E1019^2*(SIN(RADIANS(G1027))*SIN(RADIANS(E1020))+COS(RADIANS(G1027))*COS(RADIANS(E1020))*COS(RADIANS(X1010))))</f>
        <v>#DIV/0!</v>
      </c>
      <c r="Y1027" s="3" t="e">
        <f>IF(DEGREES(ACOS(SIN(RADIANS(G1027))*SIN(RADIANS(E1020))+COS(RADIANS(G1027))*COS(RADIANS(E1020))*COS(RADIANS(Y1010))))&gt;90,0,$F$4*$F$5/E1019^2*(SIN(RADIANS(G1027))*SIN(RADIANS(E1020))+COS(RADIANS(G1027))*COS(RADIANS(E1020))*COS(RADIANS(Y1010))))</f>
        <v>#DIV/0!</v>
      </c>
      <c r="Z1027" s="3" t="e">
        <f>IF(DEGREES(ACOS(SIN(RADIANS(G1027))*SIN(RADIANS(E1020))+COS(RADIANS(G1027))*COS(RADIANS(E1020))*COS(RADIANS(Z1010))))&gt;90,0,$F$4*$F$5/E1019^2*(SIN(RADIANS(G1027))*SIN(RADIANS(E1020))+COS(RADIANS(G1027))*COS(RADIANS(E1020))*COS(RADIANS(Z1010))))</f>
        <v>#DIV/0!</v>
      </c>
      <c r="AA1027" s="3" t="e">
        <f>IF(DEGREES(ACOS(SIN(RADIANS(G1027))*SIN(RADIANS(E1020))+COS(RADIANS(G1027))*COS(RADIANS(E1020))*COS(RADIANS(AA1010))))&gt;90,0,$F$4*$F$5/E1019^2*(SIN(RADIANS(G1027))*SIN(RADIANS(E1020))+COS(RADIANS(G1027))*COS(RADIANS(E1020))*COS(RADIANS(AA1010))))</f>
        <v>#DIV/0!</v>
      </c>
      <c r="AB1027" s="3" t="e">
        <f>IF(DEGREES(ACOS(SIN(RADIANS(G1027))*SIN(RADIANS(E1020))+COS(RADIANS(G1027))*COS(RADIANS(E1020))*COS(RADIANS(AB1010))))&gt;90,0,$F$4*$F$5/E1019^2*(SIN(RADIANS(G1027))*SIN(RADIANS(E1020))+COS(RADIANS(G1027))*COS(RADIANS(E1020))*COS(RADIANS(AB1010))))</f>
        <v>#DIV/0!</v>
      </c>
      <c r="AC1027" s="3" t="e">
        <f>IF(DEGREES(ACOS(SIN(RADIANS(G1027))*SIN(RADIANS(E1020))+COS(RADIANS(G1027))*COS(RADIANS(E1020))*COS(RADIANS(AC1010))))&gt;90,0,$F$4*$F$5/E1019^2*(SIN(RADIANS(G1027))*SIN(RADIANS(E1020))+COS(RADIANS(G1027))*COS(RADIANS(E1020))*COS(RADIANS(AC1010))))</f>
        <v>#DIV/0!</v>
      </c>
      <c r="AD1027" s="3" t="e">
        <f>IF(DEGREES(ACOS(SIN(RADIANS(G1027))*SIN(RADIANS(E1020))+COS(RADIANS(G1027))*COS(RADIANS(E1020))*COS(RADIANS(AD1010))))&gt;90,0,$F$4*$F$5/E1019^2*(SIN(RADIANS(G1027))*SIN(RADIANS(E1020))+COS(RADIANS(G1027))*COS(RADIANS(E1020))*COS(RADIANS(AD1010))))</f>
        <v>#DIV/0!</v>
      </c>
      <c r="AE1027" s="3" t="e">
        <f>IF(DEGREES(ACOS(SIN(RADIANS(G1027))*SIN(RADIANS(E1020))+COS(RADIANS(G1027))*COS(RADIANS(E1020))*COS(RADIANS(AE1010))))&gt;90,0,$F$4*$F$5/E1019^2*(SIN(RADIANS(G1027))*SIN(RADIANS(E1020))+COS(RADIANS(G1027))*COS(RADIANS(E1020))*COS(RADIANS(AE1010))))</f>
        <v>#DIV/0!</v>
      </c>
      <c r="AF1027" s="3" t="e">
        <f>IF(DEGREES(ACOS(SIN(RADIANS(G1027))*SIN(RADIANS(E1020))+COS(RADIANS(G1027))*COS(RADIANS(E1020))*COS(RADIANS(AF1010))))&gt;90,0,$F$4*$F$5/E1019^2*(SIN(RADIANS(G1027))*SIN(RADIANS(E1020))+COS(RADIANS(G1027))*COS(RADIANS(E1020))*COS(RADIANS(AF1010))))</f>
        <v>#DIV/0!</v>
      </c>
      <c r="AG1027" s="3" t="e">
        <f>IF(DEGREES(ACOS(SIN(RADIANS(G1027))*SIN(RADIANS(E1020))+COS(RADIANS(G1027))*COS(RADIANS(E1020))*COS(RADIANS(AG1010))))&gt;90,0,$F$4*$F$5/E1019^2*(SIN(RADIANS(G1027))*SIN(RADIANS(E1020))+COS(RADIANS(G1027))*COS(RADIANS(E1020))*COS(RADIANS(AG1010))))</f>
        <v>#DIV/0!</v>
      </c>
      <c r="AH1027" s="3" t="e">
        <f>IF(DEGREES(ACOS(SIN(RADIANS(G1027))*SIN(RADIANS(E1020))+COS(RADIANS(G1027))*COS(RADIANS(E1020))*COS(RADIANS(AH1010))))&gt;90,0,$F$4*$F$5/E1019^2*(SIN(RADIANS(G1027))*SIN(RADIANS(E1020))+COS(RADIANS(G1027))*COS(RADIANS(E1020))*COS(RADIANS(AH1010))))</f>
        <v>#DIV/0!</v>
      </c>
      <c r="AI1027" s="3" t="e">
        <f>IF(DEGREES(ACOS(SIN(RADIANS(G1027))*SIN(RADIANS(E1020))+COS(RADIANS(G1027))*COS(RADIANS(E1020))*COS(RADIANS(AI1010))))&gt;90,0,$F$4*$F$5/E1019^2*(SIN(RADIANS(G1027))*SIN(RADIANS(E1020))+COS(RADIANS(G1027))*COS(RADIANS(E1020))*COS(RADIANS(AI1010))))</f>
        <v>#DIV/0!</v>
      </c>
      <c r="AJ1027" s="3" t="e">
        <f>IF(DEGREES(ACOS(SIN(RADIANS(G1027))*SIN(RADIANS(E1020))+COS(RADIANS(G1027))*COS(RADIANS(E1020))*COS(RADIANS(AJ1010))))&gt;90,0,$F$4*$F$5/E1019^2*(SIN(RADIANS(G1027))*SIN(RADIANS(E1020))+COS(RADIANS(G1027))*COS(RADIANS(E1020))*COS(RADIANS(AJ1010))))</f>
        <v>#DIV/0!</v>
      </c>
      <c r="AK1027" s="3">
        <f>IF(DEGREES(ACOS(SIN(RADIANS(G1027))*SIN(RADIANS(E1020))+COS(RADIANS(G1027))*COS(RADIANS(E1020))*COS(RADIANS(AK1010))))&gt;90,0,$F$4*$F$5/E1019^2*(SIN(RADIANS(G1027))*SIN(RADIANS(E1020))+COS(RADIANS(G1027))*COS(RADIANS(E1020))*COS(RADIANS(AK1010))))</f>
        <v>0</v>
      </c>
      <c r="AL1027" s="3">
        <f>IF(DEGREES(ACOS(SIN(RADIANS(G1027))*SIN(RADIANS(E1020))+COS(RADIANS(G1027))*COS(RADIANS(E1020))*COS(RADIANS(AL1010))))&gt;90,0,$F$4*$F$5/E1019^2*(SIN(RADIANS(G1027))*SIN(RADIANS(E1020))+COS(RADIANS(G1027))*COS(RADIANS(E1020))*COS(RADIANS(AL1010))))</f>
        <v>0</v>
      </c>
      <c r="AM1027" s="3">
        <f>IF(DEGREES(ACOS(SIN(RADIANS(G1027))*SIN(RADIANS(E1020))+COS(RADIANS(G1027))*COS(RADIANS(E1020))*COS(RADIANS(AM1010))))&gt;90,0,$F$4*$F$5/E1019^2*(SIN(RADIANS(G1027))*SIN(RADIANS(E1020))+COS(RADIANS(G1027))*COS(RADIANS(E1020))*COS(RADIANS(AM1010))))</f>
        <v>0</v>
      </c>
      <c r="AN1027" s="3">
        <f>IF(DEGREES(ACOS(SIN(RADIANS(G1027))*SIN(RADIANS(E1020))+COS(RADIANS(G1027))*COS(RADIANS(E1020))*COS(RADIANS(AN1010))))&gt;90,0,$F$4*$F$5/E1019^2*(SIN(RADIANS(G1027))*SIN(RADIANS(E1020))+COS(RADIANS(G1027))*COS(RADIANS(E1020))*COS(RADIANS(AN1010))))</f>
        <v>0</v>
      </c>
      <c r="AO1027" s="3">
        <f>IF(DEGREES(ACOS(SIN(RADIANS(G1027))*SIN(RADIANS(E1020))+COS(RADIANS(G1027))*COS(RADIANS(E1020))*COS(RADIANS(AO1010))))&gt;90,0,$F$4*$F$5/E1019^2*(SIN(RADIANS(G1027))*SIN(RADIANS(E1020))+COS(RADIANS(G1027))*COS(RADIANS(E1020))*COS(RADIANS(AO1010))))</f>
        <v>0</v>
      </c>
      <c r="AP1027" s="3">
        <f>IF(DEGREES(ACOS(SIN(RADIANS(G1027))*SIN(RADIANS(E1020))+COS(RADIANS(G1027))*COS(RADIANS(E1020))*COS(RADIANS(AP1010))))&gt;90,0,$F$4*$F$5/E1019^2*(SIN(RADIANS(G1027))*SIN(RADIANS(E1020))+COS(RADIANS(G1027))*COS(RADIANS(E1020))*COS(RADIANS(AP1010))))</f>
        <v>0</v>
      </c>
      <c r="AQ1027" s="3">
        <f>IF(DEGREES(ACOS(SIN(RADIANS(G1027))*SIN(RADIANS(E1020))+COS(RADIANS(G1027))*COS(RADIANS(E1020))*COS(RADIANS(AQ1010))))&gt;90,0,$F$4*$F$5/E1019^2*(SIN(RADIANS(G1027))*SIN(RADIANS(E1020))+COS(RADIANS(G1027))*COS(RADIANS(E1020))*COS(RADIANS(AQ1010))))</f>
        <v>0</v>
      </c>
      <c r="AR1027" s="3">
        <f>IF(DEGREES(ACOS(SIN(RADIANS(G1027))*SIN(RADIANS(E1020))+COS(RADIANS(G1027))*COS(RADIANS(E1020))*COS(RADIANS(AR1010))))&gt;90,0,$F$4*$F$5/E1019^2*(SIN(RADIANS(G1027))*SIN(RADIANS(E1020))+COS(RADIANS(G1027))*COS(RADIANS(E1020))*COS(RADIANS(AR1010))))</f>
        <v>0</v>
      </c>
    </row>
    <row r="1028" spans="2:44" ht="15.75" customHeight="1" x14ac:dyDescent="0.2">
      <c r="G1028" s="3">
        <v>-70</v>
      </c>
      <c r="I1028" s="3">
        <f>IF(DEGREES(ACOS(SIN(RADIANS(G1028))*SIN(RADIANS(E1020))+COS(RADIANS(G1028))*COS(RADIANS(E1020))*COS(RADIANS(I1010))))&gt;90,0,$F$4*$F$5/E1019^2*(SIN(RADIANS(G1028))*SIN(RADIANS(E1020))+COS(RADIANS(G1028))*COS(RADIANS(E1020))*COS(RADIANS(I1010))))</f>
        <v>0</v>
      </c>
      <c r="J1028" s="3">
        <f>IF(DEGREES(ACOS(SIN(RADIANS(G1028))*SIN(RADIANS(E1020))+COS(RADIANS(G1028))*COS(RADIANS(E1020))*COS(RADIANS(J1010))))&gt;90,0,$F$4*$F$5/E1019^2*(SIN(RADIANS(G1028))*SIN(RADIANS(E1020))+COS(RADIANS(G1028))*COS(RADIANS(E1020))*COS(RADIANS(J1010))))</f>
        <v>0</v>
      </c>
      <c r="K1028" s="3">
        <f>IF(DEGREES(ACOS(SIN(RADIANS(G1028))*SIN(RADIANS(E1020))+COS(RADIANS(G1028))*COS(RADIANS(E1020))*COS(RADIANS(K1010))))&gt;90,0,$F$4*$F$5/E1019^2*(SIN(RADIANS(G1028))*SIN(RADIANS(E1020))+COS(RADIANS(G1028))*COS(RADIANS(E1020))*COS(RADIANS(K1010))))</f>
        <v>0</v>
      </c>
      <c r="L1028" s="3">
        <f>IF(DEGREES(ACOS(SIN(RADIANS(G1028))*SIN(RADIANS(E1020))+COS(RADIANS(G1028))*COS(RADIANS(E1020))*COS(RADIANS(L1010))))&gt;90,0,$F$4*$F$5/E1019^2*(SIN(RADIANS(G1028))*SIN(RADIANS(E1020))+COS(RADIANS(G1028))*COS(RADIANS(E1020))*COS(RADIANS(L1010))))</f>
        <v>0</v>
      </c>
      <c r="M1028" s="3">
        <f>IF(DEGREES(ACOS(SIN(RADIANS(G1028))*SIN(RADIANS(E1020))+COS(RADIANS(G1028))*COS(RADIANS(E1020))*COS(RADIANS(M1010))))&gt;90,0,$F$4*$F$5/E1019^2*(SIN(RADIANS(G1028))*SIN(RADIANS(E1020))+COS(RADIANS(G1028))*COS(RADIANS(E1020))*COS(RADIANS(M1010))))</f>
        <v>0</v>
      </c>
      <c r="N1028" s="3">
        <f>IF(DEGREES(ACOS(SIN(RADIANS(G1028))*SIN(RADIANS(E1020))+COS(RADIANS(G1028))*COS(RADIANS(E1020))*COS(RADIANS(N1010))))&gt;90,0,$F$4*$F$5/E1019^2*(SIN(RADIANS(G1028))*SIN(RADIANS(E1020))+COS(RADIANS(G1028))*COS(RADIANS(E1020))*COS(RADIANS(N1010))))</f>
        <v>0</v>
      </c>
      <c r="O1028" s="3">
        <f>IF(DEGREES(ACOS(SIN(RADIANS(G1028))*SIN(RADIANS(E1020))+COS(RADIANS(G1028))*COS(RADIANS(E1020))*COS(RADIANS(O1010))))&gt;90,0,$F$4*$F$5/E1019^2*(SIN(RADIANS(G1028))*SIN(RADIANS(E1020))+COS(RADIANS(G1028))*COS(RADIANS(E1020))*COS(RADIANS(O1010))))</f>
        <v>0</v>
      </c>
      <c r="P1028" s="3">
        <f>IF(DEGREES(ACOS(SIN(RADIANS(G1028))*SIN(RADIANS(E1020))+COS(RADIANS(G1028))*COS(RADIANS(E1020))*COS(RADIANS(P1010))))&gt;90,0,$F$4*$F$5/E1019^2*(SIN(RADIANS(G1028))*SIN(RADIANS(E1020))+COS(RADIANS(G1028))*COS(RADIANS(E1020))*COS(RADIANS(P1010))))</f>
        <v>0</v>
      </c>
      <c r="Q1028" s="3">
        <f>IF(DEGREES(ACOS(SIN(RADIANS(G1028))*SIN(RADIANS(E1020))+COS(RADIANS(G1028))*COS(RADIANS(E1020))*COS(RADIANS(Q1010))))&gt;90,0,$F$4*$F$5/E1019^2*(SIN(RADIANS(G1028))*SIN(RADIANS(E1020))+COS(RADIANS(G1028))*COS(RADIANS(E1020))*COS(RADIANS(Q1010))))</f>
        <v>0</v>
      </c>
      <c r="R1028" s="3" t="e">
        <f>IF(DEGREES(ACOS(SIN(RADIANS(G1028))*SIN(RADIANS(E1020))+COS(RADIANS(G1028))*COS(RADIANS(E1020))*COS(RADIANS(R1010))))&gt;90,0,$F$4*$F$5/E1019^2*(SIN(RADIANS(G1028))*SIN(RADIANS(E1020))+COS(RADIANS(G1028))*COS(RADIANS(E1020))*COS(RADIANS(R1010))))</f>
        <v>#DIV/0!</v>
      </c>
      <c r="S1028" s="3" t="e">
        <f>IF(DEGREES(ACOS(SIN(RADIANS(G1028))*SIN(RADIANS(E1020))+COS(RADIANS(G1028))*COS(RADIANS(E1020))*COS(RADIANS(S1010))))&gt;90,0,$F$4*$F$5/E1019^2*(SIN(RADIANS(G1028))*SIN(RADIANS(E1020))+COS(RADIANS(G1028))*COS(RADIANS(E1020))*COS(RADIANS(S1010))))</f>
        <v>#DIV/0!</v>
      </c>
      <c r="T1028" s="3" t="e">
        <f>IF(DEGREES(ACOS(SIN(RADIANS(G1028))*SIN(RADIANS(E1020))+COS(RADIANS(G1028))*COS(RADIANS(E1020))*COS(RADIANS(T1010))))&gt;90,0,$F$4*$F$5/E1019^2*(SIN(RADIANS(G1028))*SIN(RADIANS(E1020))+COS(RADIANS(G1028))*COS(RADIANS(E1020))*COS(RADIANS(T1010))))</f>
        <v>#DIV/0!</v>
      </c>
      <c r="U1028" s="3" t="e">
        <f>IF(DEGREES(ACOS(SIN(RADIANS(G1028))*SIN(RADIANS(E1020))+COS(RADIANS(G1028))*COS(RADIANS(E1020))*COS(RADIANS(U1010))))&gt;90,0,$F$4*$F$5/E1019^2*(SIN(RADIANS(G1028))*SIN(RADIANS(E1020))+COS(RADIANS(G1028))*COS(RADIANS(E1020))*COS(RADIANS(U1010))))</f>
        <v>#DIV/0!</v>
      </c>
      <c r="V1028" s="3" t="e">
        <f>IF(DEGREES(ACOS(SIN(RADIANS(G1028))*SIN(RADIANS(E1020))+COS(RADIANS(G1028))*COS(RADIANS(E1020))*COS(RADIANS(V1010))))&gt;90,0,$F$4*$F$5/E1019^2*(SIN(RADIANS(G1028))*SIN(RADIANS(E1020))+COS(RADIANS(G1028))*COS(RADIANS(E1020))*COS(RADIANS(V1010))))</f>
        <v>#DIV/0!</v>
      </c>
      <c r="W1028" s="3" t="e">
        <f>IF(DEGREES(ACOS(SIN(RADIANS(G1028))*SIN(RADIANS(E1020))+COS(RADIANS(G1028))*COS(RADIANS(E1020))*COS(RADIANS(W1010))))&gt;90,0,$F$4*$F$5/E1019^2*(SIN(RADIANS(G1028))*SIN(RADIANS(E1020))+COS(RADIANS(G1028))*COS(RADIANS(E1020))*COS(RADIANS(W1010))))</f>
        <v>#DIV/0!</v>
      </c>
      <c r="X1028" s="3" t="e">
        <f>IF(DEGREES(ACOS(SIN(RADIANS(G1028))*SIN(RADIANS(E1020))+COS(RADIANS(G1028))*COS(RADIANS(E1020))*COS(RADIANS(X1010))))&gt;90,0,$F$4*$F$5/E1019^2*(SIN(RADIANS(G1028))*SIN(RADIANS(E1020))+COS(RADIANS(G1028))*COS(RADIANS(E1020))*COS(RADIANS(X1010))))</f>
        <v>#DIV/0!</v>
      </c>
      <c r="Y1028" s="3" t="e">
        <f>IF(DEGREES(ACOS(SIN(RADIANS(G1028))*SIN(RADIANS(E1020))+COS(RADIANS(G1028))*COS(RADIANS(E1020))*COS(RADIANS(Y1010))))&gt;90,0,$F$4*$F$5/E1019^2*(SIN(RADIANS(G1028))*SIN(RADIANS(E1020))+COS(RADIANS(G1028))*COS(RADIANS(E1020))*COS(RADIANS(Y1010))))</f>
        <v>#DIV/0!</v>
      </c>
      <c r="Z1028" s="3" t="e">
        <f>IF(DEGREES(ACOS(SIN(RADIANS(G1028))*SIN(RADIANS(E1020))+COS(RADIANS(G1028))*COS(RADIANS(E1020))*COS(RADIANS(Z1010))))&gt;90,0,$F$4*$F$5/E1019^2*(SIN(RADIANS(G1028))*SIN(RADIANS(E1020))+COS(RADIANS(G1028))*COS(RADIANS(E1020))*COS(RADIANS(Z1010))))</f>
        <v>#DIV/0!</v>
      </c>
      <c r="AA1028" s="3" t="e">
        <f>IF(DEGREES(ACOS(SIN(RADIANS(G1028))*SIN(RADIANS(E1020))+COS(RADIANS(G1028))*COS(RADIANS(E1020))*COS(RADIANS(AA1010))))&gt;90,0,$F$4*$F$5/E1019^2*(SIN(RADIANS(G1028))*SIN(RADIANS(E1020))+COS(RADIANS(G1028))*COS(RADIANS(E1020))*COS(RADIANS(AA1010))))</f>
        <v>#DIV/0!</v>
      </c>
      <c r="AB1028" s="3" t="e">
        <f>IF(DEGREES(ACOS(SIN(RADIANS(G1028))*SIN(RADIANS(E1020))+COS(RADIANS(G1028))*COS(RADIANS(E1020))*COS(RADIANS(AB1010))))&gt;90,0,$F$4*$F$5/E1019^2*(SIN(RADIANS(G1028))*SIN(RADIANS(E1020))+COS(RADIANS(G1028))*COS(RADIANS(E1020))*COS(RADIANS(AB1010))))</f>
        <v>#DIV/0!</v>
      </c>
      <c r="AC1028" s="3" t="e">
        <f>IF(DEGREES(ACOS(SIN(RADIANS(G1028))*SIN(RADIANS(E1020))+COS(RADIANS(G1028))*COS(RADIANS(E1020))*COS(RADIANS(AC1010))))&gt;90,0,$F$4*$F$5/E1019^2*(SIN(RADIANS(G1028))*SIN(RADIANS(E1020))+COS(RADIANS(G1028))*COS(RADIANS(E1020))*COS(RADIANS(AC1010))))</f>
        <v>#DIV/0!</v>
      </c>
      <c r="AD1028" s="3" t="e">
        <f>IF(DEGREES(ACOS(SIN(RADIANS(G1028))*SIN(RADIANS(E1020))+COS(RADIANS(G1028))*COS(RADIANS(E1020))*COS(RADIANS(AD1010))))&gt;90,0,$F$4*$F$5/E1019^2*(SIN(RADIANS(G1028))*SIN(RADIANS(E1020))+COS(RADIANS(G1028))*COS(RADIANS(E1020))*COS(RADIANS(AD1010))))</f>
        <v>#DIV/0!</v>
      </c>
      <c r="AE1028" s="3" t="e">
        <f>IF(DEGREES(ACOS(SIN(RADIANS(G1028))*SIN(RADIANS(E1020))+COS(RADIANS(G1028))*COS(RADIANS(E1020))*COS(RADIANS(AE1010))))&gt;90,0,$F$4*$F$5/E1019^2*(SIN(RADIANS(G1028))*SIN(RADIANS(E1020))+COS(RADIANS(G1028))*COS(RADIANS(E1020))*COS(RADIANS(AE1010))))</f>
        <v>#DIV/0!</v>
      </c>
      <c r="AF1028" s="3" t="e">
        <f>IF(DEGREES(ACOS(SIN(RADIANS(G1028))*SIN(RADIANS(E1020))+COS(RADIANS(G1028))*COS(RADIANS(E1020))*COS(RADIANS(AF1010))))&gt;90,0,$F$4*$F$5/E1019^2*(SIN(RADIANS(G1028))*SIN(RADIANS(E1020))+COS(RADIANS(G1028))*COS(RADIANS(E1020))*COS(RADIANS(AF1010))))</f>
        <v>#DIV/0!</v>
      </c>
      <c r="AG1028" s="3" t="e">
        <f>IF(DEGREES(ACOS(SIN(RADIANS(G1028))*SIN(RADIANS(E1020))+COS(RADIANS(G1028))*COS(RADIANS(E1020))*COS(RADIANS(AG1010))))&gt;90,0,$F$4*$F$5/E1019^2*(SIN(RADIANS(G1028))*SIN(RADIANS(E1020))+COS(RADIANS(G1028))*COS(RADIANS(E1020))*COS(RADIANS(AG1010))))</f>
        <v>#DIV/0!</v>
      </c>
      <c r="AH1028" s="3" t="e">
        <f>IF(DEGREES(ACOS(SIN(RADIANS(G1028))*SIN(RADIANS(E1020))+COS(RADIANS(G1028))*COS(RADIANS(E1020))*COS(RADIANS(AH1010))))&gt;90,0,$F$4*$F$5/E1019^2*(SIN(RADIANS(G1028))*SIN(RADIANS(E1020))+COS(RADIANS(G1028))*COS(RADIANS(E1020))*COS(RADIANS(AH1010))))</f>
        <v>#DIV/0!</v>
      </c>
      <c r="AI1028" s="3" t="e">
        <f>IF(DEGREES(ACOS(SIN(RADIANS(G1028))*SIN(RADIANS(E1020))+COS(RADIANS(G1028))*COS(RADIANS(E1020))*COS(RADIANS(AI1010))))&gt;90,0,$F$4*$F$5/E1019^2*(SIN(RADIANS(G1028))*SIN(RADIANS(E1020))+COS(RADIANS(G1028))*COS(RADIANS(E1020))*COS(RADIANS(AI1010))))</f>
        <v>#DIV/0!</v>
      </c>
      <c r="AJ1028" s="3" t="e">
        <f>IF(DEGREES(ACOS(SIN(RADIANS(G1028))*SIN(RADIANS(E1020))+COS(RADIANS(G1028))*COS(RADIANS(E1020))*COS(RADIANS(AJ1010))))&gt;90,0,$F$4*$F$5/E1019^2*(SIN(RADIANS(G1028))*SIN(RADIANS(E1020))+COS(RADIANS(G1028))*COS(RADIANS(E1020))*COS(RADIANS(AJ1010))))</f>
        <v>#DIV/0!</v>
      </c>
      <c r="AK1028" s="3">
        <f>IF(DEGREES(ACOS(SIN(RADIANS(G1028))*SIN(RADIANS(E1020))+COS(RADIANS(G1028))*COS(RADIANS(E1020))*COS(RADIANS(AK1010))))&gt;90,0,$F$4*$F$5/E1019^2*(SIN(RADIANS(G1028))*SIN(RADIANS(E1020))+COS(RADIANS(G1028))*COS(RADIANS(E1020))*COS(RADIANS(AK1010))))</f>
        <v>0</v>
      </c>
      <c r="AL1028" s="3">
        <f>IF(DEGREES(ACOS(SIN(RADIANS(G1028))*SIN(RADIANS(E1020))+COS(RADIANS(G1028))*COS(RADIANS(E1020))*COS(RADIANS(AL1010))))&gt;90,0,$F$4*$F$5/E1019^2*(SIN(RADIANS(G1028))*SIN(RADIANS(E1020))+COS(RADIANS(G1028))*COS(RADIANS(E1020))*COS(RADIANS(AL1010))))</f>
        <v>0</v>
      </c>
      <c r="AM1028" s="3">
        <f>IF(DEGREES(ACOS(SIN(RADIANS(G1028))*SIN(RADIANS(E1020))+COS(RADIANS(G1028))*COS(RADIANS(E1020))*COS(RADIANS(AM1010))))&gt;90,0,$F$4*$F$5/E1019^2*(SIN(RADIANS(G1028))*SIN(RADIANS(E1020))+COS(RADIANS(G1028))*COS(RADIANS(E1020))*COS(RADIANS(AM1010))))</f>
        <v>0</v>
      </c>
      <c r="AN1028" s="3">
        <f>IF(DEGREES(ACOS(SIN(RADIANS(G1028))*SIN(RADIANS(E1020))+COS(RADIANS(G1028))*COS(RADIANS(E1020))*COS(RADIANS(AN1010))))&gt;90,0,$F$4*$F$5/E1019^2*(SIN(RADIANS(G1028))*SIN(RADIANS(E1020))+COS(RADIANS(G1028))*COS(RADIANS(E1020))*COS(RADIANS(AN1010))))</f>
        <v>0</v>
      </c>
      <c r="AO1028" s="3">
        <f>IF(DEGREES(ACOS(SIN(RADIANS(G1028))*SIN(RADIANS(E1020))+COS(RADIANS(G1028))*COS(RADIANS(E1020))*COS(RADIANS(AO1010))))&gt;90,0,$F$4*$F$5/E1019^2*(SIN(RADIANS(G1028))*SIN(RADIANS(E1020))+COS(RADIANS(G1028))*COS(RADIANS(E1020))*COS(RADIANS(AO1010))))</f>
        <v>0</v>
      </c>
      <c r="AP1028" s="3">
        <f>IF(DEGREES(ACOS(SIN(RADIANS(G1028))*SIN(RADIANS(E1020))+COS(RADIANS(G1028))*COS(RADIANS(E1020))*COS(RADIANS(AP1010))))&gt;90,0,$F$4*$F$5/E1019^2*(SIN(RADIANS(G1028))*SIN(RADIANS(E1020))+COS(RADIANS(G1028))*COS(RADIANS(E1020))*COS(RADIANS(AP1010))))</f>
        <v>0</v>
      </c>
      <c r="AQ1028" s="3">
        <f>IF(DEGREES(ACOS(SIN(RADIANS(G1028))*SIN(RADIANS(E1020))+COS(RADIANS(G1028))*COS(RADIANS(E1020))*COS(RADIANS(AQ1010))))&gt;90,0,$F$4*$F$5/E1019^2*(SIN(RADIANS(G1028))*SIN(RADIANS(E1020))+COS(RADIANS(G1028))*COS(RADIANS(E1020))*COS(RADIANS(AQ1010))))</f>
        <v>0</v>
      </c>
      <c r="AR1028" s="3">
        <f>IF(DEGREES(ACOS(SIN(RADIANS(G1028))*SIN(RADIANS(E1020))+COS(RADIANS(G1028))*COS(RADIANS(E1020))*COS(RADIANS(AR1010))))&gt;90,0,$F$4*$F$5/E1019^2*(SIN(RADIANS(G1028))*SIN(RADIANS(E1020))+COS(RADIANS(G1028))*COS(RADIANS(E1020))*COS(RADIANS(AR1010))))</f>
        <v>0</v>
      </c>
    </row>
    <row r="1029" spans="2:44" ht="15.75" customHeight="1" x14ac:dyDescent="0.2">
      <c r="G1029" s="3">
        <v>-80</v>
      </c>
      <c r="I1029" s="3">
        <f>IF(DEGREES(ACOS(SIN(RADIANS(G1029))*SIN(RADIANS(E1020))+COS(RADIANS(G1029))*COS(RADIANS(E1020))*COS(RADIANS(I1010))))&gt;90,0,$F$4*$F$5/E1019^2*(SIN(RADIANS(G1029))*SIN(RADIANS(E1020))+COS(RADIANS(G1029))*COS(RADIANS(E1020))*COS(RADIANS(I1010))))</f>
        <v>0</v>
      </c>
      <c r="J1029" s="3">
        <f>IF(DEGREES(ACOS(SIN(RADIANS(G1029))*SIN(RADIANS(E1020))+COS(RADIANS(G1029))*COS(RADIANS(E1020))*COS(RADIANS(J1010))))&gt;90,0,$F$4*$F$5/E1019^2*(SIN(RADIANS(G1029))*SIN(RADIANS(E1020))+COS(RADIANS(G1029))*COS(RADIANS(E1020))*COS(RADIANS(J1010))))</f>
        <v>0</v>
      </c>
      <c r="K1029" s="3">
        <f>IF(DEGREES(ACOS(SIN(RADIANS(G1029))*SIN(RADIANS(E1020))+COS(RADIANS(G1029))*COS(RADIANS(E1020))*COS(RADIANS(K1010))))&gt;90,0,$F$4*$F$5/E1019^2*(SIN(RADIANS(G1029))*SIN(RADIANS(E1020))+COS(RADIANS(G1029))*COS(RADIANS(E1020))*COS(RADIANS(K1010))))</f>
        <v>0</v>
      </c>
      <c r="L1029" s="3">
        <f>IF(DEGREES(ACOS(SIN(RADIANS(G1029))*SIN(RADIANS(E1020))+COS(RADIANS(G1029))*COS(RADIANS(E1020))*COS(RADIANS(L1010))))&gt;90,0,$F$4*$F$5/E1019^2*(SIN(RADIANS(G1029))*SIN(RADIANS(E1020))+COS(RADIANS(G1029))*COS(RADIANS(E1020))*COS(RADIANS(L1010))))</f>
        <v>0</v>
      </c>
      <c r="M1029" s="3">
        <f>IF(DEGREES(ACOS(SIN(RADIANS(G1029))*SIN(RADIANS(E1020))+COS(RADIANS(G1029))*COS(RADIANS(E1020))*COS(RADIANS(M1010))))&gt;90,0,$F$4*$F$5/E1019^2*(SIN(RADIANS(G1029))*SIN(RADIANS(E1020))+COS(RADIANS(G1029))*COS(RADIANS(E1020))*COS(RADIANS(M1010))))</f>
        <v>0</v>
      </c>
      <c r="N1029" s="3">
        <f>IF(DEGREES(ACOS(SIN(RADIANS(G1029))*SIN(RADIANS(E1020))+COS(RADIANS(G1029))*COS(RADIANS(E1020))*COS(RADIANS(N1010))))&gt;90,0,$F$4*$F$5/E1019^2*(SIN(RADIANS(G1029))*SIN(RADIANS(E1020))+COS(RADIANS(G1029))*COS(RADIANS(E1020))*COS(RADIANS(N1010))))</f>
        <v>0</v>
      </c>
      <c r="O1029" s="3">
        <f>IF(DEGREES(ACOS(SIN(RADIANS(G1029))*SIN(RADIANS(E1020))+COS(RADIANS(G1029))*COS(RADIANS(E1020))*COS(RADIANS(O1010))))&gt;90,0,$F$4*$F$5/E1019^2*(SIN(RADIANS(G1029))*SIN(RADIANS(E1020))+COS(RADIANS(G1029))*COS(RADIANS(E1020))*COS(RADIANS(O1010))))</f>
        <v>0</v>
      </c>
      <c r="P1029" s="3">
        <f>IF(DEGREES(ACOS(SIN(RADIANS(G1029))*SIN(RADIANS(E1020))+COS(RADIANS(G1029))*COS(RADIANS(E1020))*COS(RADIANS(P1010))))&gt;90,0,$F$4*$F$5/E1019^2*(SIN(RADIANS(G1029))*SIN(RADIANS(E1020))+COS(RADIANS(G1029))*COS(RADIANS(E1020))*COS(RADIANS(P1010))))</f>
        <v>0</v>
      </c>
      <c r="Q1029" s="3">
        <f>IF(DEGREES(ACOS(SIN(RADIANS(G1029))*SIN(RADIANS(E1020))+COS(RADIANS(G1029))*COS(RADIANS(E1020))*COS(RADIANS(Q1010))))&gt;90,0,$F$4*$F$5/E1019^2*(SIN(RADIANS(G1029))*SIN(RADIANS(E1020))+COS(RADIANS(G1029))*COS(RADIANS(E1020))*COS(RADIANS(Q1010))))</f>
        <v>0</v>
      </c>
      <c r="R1029" s="3" t="e">
        <f>IF(DEGREES(ACOS(SIN(RADIANS(G1029))*SIN(RADIANS(E1020))+COS(RADIANS(G1029))*COS(RADIANS(E1020))*COS(RADIANS(R1010))))&gt;90,0,$F$4*$F$5/E1019^2*(SIN(RADIANS(G1029))*SIN(RADIANS(E1020))+COS(RADIANS(G1029))*COS(RADIANS(E1020))*COS(RADIANS(R1010))))</f>
        <v>#DIV/0!</v>
      </c>
      <c r="S1029" s="3" t="e">
        <f>IF(DEGREES(ACOS(SIN(RADIANS(G1029))*SIN(RADIANS(E1020))+COS(RADIANS(G1029))*COS(RADIANS(E1020))*COS(RADIANS(S1010))))&gt;90,0,$F$4*$F$5/E1019^2*(SIN(RADIANS(G1029))*SIN(RADIANS(E1020))+COS(RADIANS(G1029))*COS(RADIANS(E1020))*COS(RADIANS(S1010))))</f>
        <v>#DIV/0!</v>
      </c>
      <c r="T1029" s="3" t="e">
        <f>IF(DEGREES(ACOS(SIN(RADIANS(G1029))*SIN(RADIANS(E1020))+COS(RADIANS(G1029))*COS(RADIANS(E1020))*COS(RADIANS(T1010))))&gt;90,0,$F$4*$F$5/E1019^2*(SIN(RADIANS(G1029))*SIN(RADIANS(E1020))+COS(RADIANS(G1029))*COS(RADIANS(E1020))*COS(RADIANS(T1010))))</f>
        <v>#DIV/0!</v>
      </c>
      <c r="U1029" s="3" t="e">
        <f>IF(DEGREES(ACOS(SIN(RADIANS(G1029))*SIN(RADIANS(E1020))+COS(RADIANS(G1029))*COS(RADIANS(E1020))*COS(RADIANS(U1010))))&gt;90,0,$F$4*$F$5/E1019^2*(SIN(RADIANS(G1029))*SIN(RADIANS(E1020))+COS(RADIANS(G1029))*COS(RADIANS(E1020))*COS(RADIANS(U1010))))</f>
        <v>#DIV/0!</v>
      </c>
      <c r="V1029" s="3" t="e">
        <f>IF(DEGREES(ACOS(SIN(RADIANS(G1029))*SIN(RADIANS(E1020))+COS(RADIANS(G1029))*COS(RADIANS(E1020))*COS(RADIANS(V1010))))&gt;90,0,$F$4*$F$5/E1019^2*(SIN(RADIANS(G1029))*SIN(RADIANS(E1020))+COS(RADIANS(G1029))*COS(RADIANS(E1020))*COS(RADIANS(V1010))))</f>
        <v>#DIV/0!</v>
      </c>
      <c r="W1029" s="3" t="e">
        <f>IF(DEGREES(ACOS(SIN(RADIANS(G1029))*SIN(RADIANS(E1020))+COS(RADIANS(G1029))*COS(RADIANS(E1020))*COS(RADIANS(W1010))))&gt;90,0,$F$4*$F$5/E1019^2*(SIN(RADIANS(G1029))*SIN(RADIANS(E1020))+COS(RADIANS(G1029))*COS(RADIANS(E1020))*COS(RADIANS(W1010))))</f>
        <v>#DIV/0!</v>
      </c>
      <c r="X1029" s="3" t="e">
        <f>IF(DEGREES(ACOS(SIN(RADIANS(G1029))*SIN(RADIANS(E1020))+COS(RADIANS(G1029))*COS(RADIANS(E1020))*COS(RADIANS(X1010))))&gt;90,0,$F$4*$F$5/E1019^2*(SIN(RADIANS(G1029))*SIN(RADIANS(E1020))+COS(RADIANS(G1029))*COS(RADIANS(E1020))*COS(RADIANS(X1010))))</f>
        <v>#DIV/0!</v>
      </c>
      <c r="Y1029" s="3" t="e">
        <f>IF(DEGREES(ACOS(SIN(RADIANS(G1029))*SIN(RADIANS(E1020))+COS(RADIANS(G1029))*COS(RADIANS(E1020))*COS(RADIANS(Y1010))))&gt;90,0,$F$4*$F$5/E1019^2*(SIN(RADIANS(G1029))*SIN(RADIANS(E1020))+COS(RADIANS(G1029))*COS(RADIANS(E1020))*COS(RADIANS(Y1010))))</f>
        <v>#DIV/0!</v>
      </c>
      <c r="Z1029" s="3" t="e">
        <f>IF(DEGREES(ACOS(SIN(RADIANS(G1029))*SIN(RADIANS(E1020))+COS(RADIANS(G1029))*COS(RADIANS(E1020))*COS(RADIANS(Z1010))))&gt;90,0,$F$4*$F$5/E1019^2*(SIN(RADIANS(G1029))*SIN(RADIANS(E1020))+COS(RADIANS(G1029))*COS(RADIANS(E1020))*COS(RADIANS(Z1010))))</f>
        <v>#DIV/0!</v>
      </c>
      <c r="AA1029" s="3" t="e">
        <f>IF(DEGREES(ACOS(SIN(RADIANS(G1029))*SIN(RADIANS(E1020))+COS(RADIANS(G1029))*COS(RADIANS(E1020))*COS(RADIANS(AA1010))))&gt;90,0,$F$4*$F$5/E1019^2*(SIN(RADIANS(G1029))*SIN(RADIANS(E1020))+COS(RADIANS(G1029))*COS(RADIANS(E1020))*COS(RADIANS(AA1010))))</f>
        <v>#DIV/0!</v>
      </c>
      <c r="AB1029" s="3" t="e">
        <f>IF(DEGREES(ACOS(SIN(RADIANS(G1029))*SIN(RADIANS(E1020))+COS(RADIANS(G1029))*COS(RADIANS(E1020))*COS(RADIANS(AB1010))))&gt;90,0,$F$4*$F$5/E1019^2*(SIN(RADIANS(G1029))*SIN(RADIANS(E1020))+COS(RADIANS(G1029))*COS(RADIANS(E1020))*COS(RADIANS(AB1010))))</f>
        <v>#DIV/0!</v>
      </c>
      <c r="AC1029" s="3" t="e">
        <f>IF(DEGREES(ACOS(SIN(RADIANS(G1029))*SIN(RADIANS(E1020))+COS(RADIANS(G1029))*COS(RADIANS(E1020))*COS(RADIANS(AC1010))))&gt;90,0,$F$4*$F$5/E1019^2*(SIN(RADIANS(G1029))*SIN(RADIANS(E1020))+COS(RADIANS(G1029))*COS(RADIANS(E1020))*COS(RADIANS(AC1010))))</f>
        <v>#DIV/0!</v>
      </c>
      <c r="AD1029" s="3" t="e">
        <f>IF(DEGREES(ACOS(SIN(RADIANS(G1029))*SIN(RADIANS(E1020))+COS(RADIANS(G1029))*COS(RADIANS(E1020))*COS(RADIANS(AD1010))))&gt;90,0,$F$4*$F$5/E1019^2*(SIN(RADIANS(G1029))*SIN(RADIANS(E1020))+COS(RADIANS(G1029))*COS(RADIANS(E1020))*COS(RADIANS(AD1010))))</f>
        <v>#DIV/0!</v>
      </c>
      <c r="AE1029" s="3" t="e">
        <f>IF(DEGREES(ACOS(SIN(RADIANS(G1029))*SIN(RADIANS(E1020))+COS(RADIANS(G1029))*COS(RADIANS(E1020))*COS(RADIANS(AE1010))))&gt;90,0,$F$4*$F$5/E1019^2*(SIN(RADIANS(G1029))*SIN(RADIANS(E1020))+COS(RADIANS(G1029))*COS(RADIANS(E1020))*COS(RADIANS(AE1010))))</f>
        <v>#DIV/0!</v>
      </c>
      <c r="AF1029" s="3" t="e">
        <f>IF(DEGREES(ACOS(SIN(RADIANS(G1029))*SIN(RADIANS(E1020))+COS(RADIANS(G1029))*COS(RADIANS(E1020))*COS(RADIANS(AF1010))))&gt;90,0,$F$4*$F$5/E1019^2*(SIN(RADIANS(G1029))*SIN(RADIANS(E1020))+COS(RADIANS(G1029))*COS(RADIANS(E1020))*COS(RADIANS(AF1010))))</f>
        <v>#DIV/0!</v>
      </c>
      <c r="AG1029" s="3" t="e">
        <f>IF(DEGREES(ACOS(SIN(RADIANS(G1029))*SIN(RADIANS(E1020))+COS(RADIANS(G1029))*COS(RADIANS(E1020))*COS(RADIANS(AG1010))))&gt;90,0,$F$4*$F$5/E1019^2*(SIN(RADIANS(G1029))*SIN(RADIANS(E1020))+COS(RADIANS(G1029))*COS(RADIANS(E1020))*COS(RADIANS(AG1010))))</f>
        <v>#DIV/0!</v>
      </c>
      <c r="AH1029" s="3" t="e">
        <f>IF(DEGREES(ACOS(SIN(RADIANS(G1029))*SIN(RADIANS(E1020))+COS(RADIANS(G1029))*COS(RADIANS(E1020))*COS(RADIANS(AH1010))))&gt;90,0,$F$4*$F$5/E1019^2*(SIN(RADIANS(G1029))*SIN(RADIANS(E1020))+COS(RADIANS(G1029))*COS(RADIANS(E1020))*COS(RADIANS(AH1010))))</f>
        <v>#DIV/0!</v>
      </c>
      <c r="AI1029" s="3" t="e">
        <f>IF(DEGREES(ACOS(SIN(RADIANS(G1029))*SIN(RADIANS(E1020))+COS(RADIANS(G1029))*COS(RADIANS(E1020))*COS(RADIANS(AI1010))))&gt;90,0,$F$4*$F$5/E1019^2*(SIN(RADIANS(G1029))*SIN(RADIANS(E1020))+COS(RADIANS(G1029))*COS(RADIANS(E1020))*COS(RADIANS(AI1010))))</f>
        <v>#DIV/0!</v>
      </c>
      <c r="AJ1029" s="3" t="e">
        <f>IF(DEGREES(ACOS(SIN(RADIANS(G1029))*SIN(RADIANS(E1020))+COS(RADIANS(G1029))*COS(RADIANS(E1020))*COS(RADIANS(AJ1010))))&gt;90,0,$F$4*$F$5/E1019^2*(SIN(RADIANS(G1029))*SIN(RADIANS(E1020))+COS(RADIANS(G1029))*COS(RADIANS(E1020))*COS(RADIANS(AJ1010))))</f>
        <v>#DIV/0!</v>
      </c>
      <c r="AK1029" s="3">
        <f>IF(DEGREES(ACOS(SIN(RADIANS(G1029))*SIN(RADIANS(E1020))+COS(RADIANS(G1029))*COS(RADIANS(E1020))*COS(RADIANS(AK1010))))&gt;90,0,$F$4*$F$5/E1019^2*(SIN(RADIANS(G1029))*SIN(RADIANS(E1020))+COS(RADIANS(G1029))*COS(RADIANS(E1020))*COS(RADIANS(AK1010))))</f>
        <v>0</v>
      </c>
      <c r="AL1029" s="3">
        <f>IF(DEGREES(ACOS(SIN(RADIANS(G1029))*SIN(RADIANS(E1020))+COS(RADIANS(G1029))*COS(RADIANS(E1020))*COS(RADIANS(AL1010))))&gt;90,0,$F$4*$F$5/E1019^2*(SIN(RADIANS(G1029))*SIN(RADIANS(E1020))+COS(RADIANS(G1029))*COS(RADIANS(E1020))*COS(RADIANS(AL1010))))</f>
        <v>0</v>
      </c>
      <c r="AM1029" s="3">
        <f>IF(DEGREES(ACOS(SIN(RADIANS(G1029))*SIN(RADIANS(E1020))+COS(RADIANS(G1029))*COS(RADIANS(E1020))*COS(RADIANS(AM1010))))&gt;90,0,$F$4*$F$5/E1019^2*(SIN(RADIANS(G1029))*SIN(RADIANS(E1020))+COS(RADIANS(G1029))*COS(RADIANS(E1020))*COS(RADIANS(AM1010))))</f>
        <v>0</v>
      </c>
      <c r="AN1029" s="3">
        <f>IF(DEGREES(ACOS(SIN(RADIANS(G1029))*SIN(RADIANS(E1020))+COS(RADIANS(G1029))*COS(RADIANS(E1020))*COS(RADIANS(AN1010))))&gt;90,0,$F$4*$F$5/E1019^2*(SIN(RADIANS(G1029))*SIN(RADIANS(E1020))+COS(RADIANS(G1029))*COS(RADIANS(E1020))*COS(RADIANS(AN1010))))</f>
        <v>0</v>
      </c>
      <c r="AO1029" s="3">
        <f>IF(DEGREES(ACOS(SIN(RADIANS(G1029))*SIN(RADIANS(E1020))+COS(RADIANS(G1029))*COS(RADIANS(E1020))*COS(RADIANS(AO1010))))&gt;90,0,$F$4*$F$5/E1019^2*(SIN(RADIANS(G1029))*SIN(RADIANS(E1020))+COS(RADIANS(G1029))*COS(RADIANS(E1020))*COS(RADIANS(AO1010))))</f>
        <v>0</v>
      </c>
      <c r="AP1029" s="3">
        <f>IF(DEGREES(ACOS(SIN(RADIANS(G1029))*SIN(RADIANS(E1020))+COS(RADIANS(G1029))*COS(RADIANS(E1020))*COS(RADIANS(AP1010))))&gt;90,0,$F$4*$F$5/E1019^2*(SIN(RADIANS(G1029))*SIN(RADIANS(E1020))+COS(RADIANS(G1029))*COS(RADIANS(E1020))*COS(RADIANS(AP1010))))</f>
        <v>0</v>
      </c>
      <c r="AQ1029" s="3">
        <f>IF(DEGREES(ACOS(SIN(RADIANS(G1029))*SIN(RADIANS(E1020))+COS(RADIANS(G1029))*COS(RADIANS(E1020))*COS(RADIANS(AQ1010))))&gt;90,0,$F$4*$F$5/E1019^2*(SIN(RADIANS(G1029))*SIN(RADIANS(E1020))+COS(RADIANS(G1029))*COS(RADIANS(E1020))*COS(RADIANS(AQ1010))))</f>
        <v>0</v>
      </c>
      <c r="AR1029" s="3">
        <f>IF(DEGREES(ACOS(SIN(RADIANS(G1029))*SIN(RADIANS(E1020))+COS(RADIANS(G1029))*COS(RADIANS(E1020))*COS(RADIANS(AR1010))))&gt;90,0,$F$4*$F$5/E1019^2*(SIN(RADIANS(G1029))*SIN(RADIANS(E1020))+COS(RADIANS(G1029))*COS(RADIANS(E1020))*COS(RADIANS(AR1010))))</f>
        <v>0</v>
      </c>
    </row>
    <row r="1030" spans="2:44" ht="15.75" customHeight="1" x14ac:dyDescent="0.2">
      <c r="G1030" s="3">
        <v>-90</v>
      </c>
      <c r="I1030" s="3" t="e">
        <f>IF(DEGREES(ACOS(SIN(RADIANS(G1030))*SIN(RADIANS(E1020))+COS(RADIANS(G1030))*COS(RADIANS(E1020))*COS(RADIANS(I1010))))&gt;90,0,$F$4*$F$5/E1019^2*(SIN(RADIANS(G1030))*SIN(RADIANS(E1020))+COS(RADIANS(G1030))*COS(RADIANS(E1020))*COS(RADIANS(I1010))))</f>
        <v>#DIV/0!</v>
      </c>
      <c r="J1030" s="3" t="e">
        <f>IF(DEGREES(ACOS(SIN(RADIANS(G1030))*SIN(RADIANS(E1020))+COS(RADIANS(G1030))*COS(RADIANS(E1020))*COS(RADIANS(J1010))))&gt;90,0,$F$4*$F$5/E1019^2*(SIN(RADIANS(G1030))*SIN(RADIANS(E1020))+COS(RADIANS(G1030))*COS(RADIANS(E1020))*COS(RADIANS(J1010))))</f>
        <v>#DIV/0!</v>
      </c>
      <c r="K1030" s="3" t="e">
        <f>IF(DEGREES(ACOS(SIN(RADIANS(G1030))*SIN(RADIANS(E1020))+COS(RADIANS(G1030))*COS(RADIANS(E1020))*COS(RADIANS(K1010))))&gt;90,0,$F$4*$F$5/E1019^2*(SIN(RADIANS(G1030))*SIN(RADIANS(E1020))+COS(RADIANS(G1030))*COS(RADIANS(E1020))*COS(RADIANS(K1010))))</f>
        <v>#DIV/0!</v>
      </c>
      <c r="L1030" s="3" t="e">
        <f>IF(DEGREES(ACOS(SIN(RADIANS(G1030))*SIN(RADIANS(E1020))+COS(RADIANS(G1030))*COS(RADIANS(E1020))*COS(RADIANS(L1010))))&gt;90,0,$F$4*$F$5/E1019^2*(SIN(RADIANS(G1030))*SIN(RADIANS(E1020))+COS(RADIANS(G1030))*COS(RADIANS(E1020))*COS(RADIANS(L1010))))</f>
        <v>#DIV/0!</v>
      </c>
      <c r="M1030" s="3" t="e">
        <f>IF(DEGREES(ACOS(SIN(RADIANS(G1030))*SIN(RADIANS(E1020))+COS(RADIANS(G1030))*COS(RADIANS(E1020))*COS(RADIANS(M1010))))&gt;90,0,$F$4*$F$5/E1019^2*(SIN(RADIANS(G1030))*SIN(RADIANS(E1020))+COS(RADIANS(G1030))*COS(RADIANS(E1020))*COS(RADIANS(M1010))))</f>
        <v>#DIV/0!</v>
      </c>
      <c r="N1030" s="3" t="e">
        <f>IF(DEGREES(ACOS(SIN(RADIANS(G1030))*SIN(RADIANS(E1020))+COS(RADIANS(G1030))*COS(RADIANS(E1020))*COS(RADIANS(N1010))))&gt;90,0,$F$4*$F$5/E1019^2*(SIN(RADIANS(G1030))*SIN(RADIANS(E1020))+COS(RADIANS(G1030))*COS(RADIANS(E1020))*COS(RADIANS(N1010))))</f>
        <v>#DIV/0!</v>
      </c>
      <c r="O1030" s="3" t="e">
        <f>IF(DEGREES(ACOS(SIN(RADIANS(G1030))*SIN(RADIANS(E1020))+COS(RADIANS(G1030))*COS(RADIANS(E1020))*COS(RADIANS(O1010))))&gt;90,0,$F$4*$F$5/E1019^2*(SIN(RADIANS(G1030))*SIN(RADIANS(E1020))+COS(RADIANS(G1030))*COS(RADIANS(E1020))*COS(RADIANS(O1010))))</f>
        <v>#DIV/0!</v>
      </c>
      <c r="P1030" s="3" t="e">
        <f>IF(DEGREES(ACOS(SIN(RADIANS(G1030))*SIN(RADIANS(E1020))+COS(RADIANS(G1030))*COS(RADIANS(E1020))*COS(RADIANS(P1010))))&gt;90,0,$F$4*$F$5/E1019^2*(SIN(RADIANS(G1030))*SIN(RADIANS(E1020))+COS(RADIANS(G1030))*COS(RADIANS(E1020))*COS(RADIANS(P1010))))</f>
        <v>#DIV/0!</v>
      </c>
      <c r="Q1030" s="3" t="e">
        <f>IF(DEGREES(ACOS(SIN(RADIANS(G1030))*SIN(RADIANS(E1020))+COS(RADIANS(G1030))*COS(RADIANS(E1020))*COS(RADIANS(Q1010))))&gt;90,0,$F$4*$F$5/E1019^2*(SIN(RADIANS(G1030))*SIN(RADIANS(E1020))+COS(RADIANS(G1030))*COS(RADIANS(E1020))*COS(RADIANS(Q1010))))</f>
        <v>#DIV/0!</v>
      </c>
      <c r="R1030" s="3" t="e">
        <f>IF(DEGREES(ACOS(SIN(RADIANS(G1030))*SIN(RADIANS(E1020))+COS(RADIANS(G1030))*COS(RADIANS(E1020))*COS(RADIANS(R1010))))&gt;90,0,$F$4*$F$5/E1019^2*(SIN(RADIANS(G1030))*SIN(RADIANS(E1020))+COS(RADIANS(G1030))*COS(RADIANS(E1020))*COS(RADIANS(R1010))))</f>
        <v>#DIV/0!</v>
      </c>
      <c r="S1030" s="3" t="e">
        <f>IF(DEGREES(ACOS(SIN(RADIANS(G1030))*SIN(RADIANS(E1020))+COS(RADIANS(G1030))*COS(RADIANS(E1020))*COS(RADIANS(S1010))))&gt;90,0,$F$4*$F$5/E1019^2*(SIN(RADIANS(G1030))*SIN(RADIANS(E1020))+COS(RADIANS(G1030))*COS(RADIANS(E1020))*COS(RADIANS(S1010))))</f>
        <v>#DIV/0!</v>
      </c>
      <c r="T1030" s="3" t="e">
        <f>IF(DEGREES(ACOS(SIN(RADIANS(G1030))*SIN(RADIANS(E1020))+COS(RADIANS(G1030))*COS(RADIANS(E1020))*COS(RADIANS(T1010))))&gt;90,0,$F$4*$F$5/E1019^2*(SIN(RADIANS(G1030))*SIN(RADIANS(E1020))+COS(RADIANS(G1030))*COS(RADIANS(E1020))*COS(RADIANS(T1010))))</f>
        <v>#DIV/0!</v>
      </c>
      <c r="U1030" s="3" t="e">
        <f>IF(DEGREES(ACOS(SIN(RADIANS(G1030))*SIN(RADIANS(E1020))+COS(RADIANS(G1030))*COS(RADIANS(E1020))*COS(RADIANS(U1010))))&gt;90,0,$F$4*$F$5/E1019^2*(SIN(RADIANS(G1030))*SIN(RADIANS(E1020))+COS(RADIANS(G1030))*COS(RADIANS(E1020))*COS(RADIANS(U1010))))</f>
        <v>#DIV/0!</v>
      </c>
      <c r="V1030" s="3" t="e">
        <f>IF(DEGREES(ACOS(SIN(RADIANS(G1030))*SIN(RADIANS(E1020))+COS(RADIANS(G1030))*COS(RADIANS(E1020))*COS(RADIANS(V1010))))&gt;90,0,$F$4*$F$5/E1019^2*(SIN(RADIANS(G1030))*SIN(RADIANS(E1020))+COS(RADIANS(G1030))*COS(RADIANS(E1020))*COS(RADIANS(V1010))))</f>
        <v>#DIV/0!</v>
      </c>
      <c r="W1030" s="3" t="e">
        <f>IF(DEGREES(ACOS(SIN(RADIANS(G1030))*SIN(RADIANS(E1020))+COS(RADIANS(G1030))*COS(RADIANS(E1020))*COS(RADIANS(W1010))))&gt;90,0,$F$4*$F$5/E1019^2*(SIN(RADIANS(G1030))*SIN(RADIANS(E1020))+COS(RADIANS(G1030))*COS(RADIANS(E1020))*COS(RADIANS(W1010))))</f>
        <v>#DIV/0!</v>
      </c>
      <c r="X1030" s="3" t="e">
        <f>IF(DEGREES(ACOS(SIN(RADIANS(G1030))*SIN(RADIANS(E1020))+COS(RADIANS(G1030))*COS(RADIANS(E1020))*COS(RADIANS(X1010))))&gt;90,0,$F$4*$F$5/E1019^2*(SIN(RADIANS(G1030))*SIN(RADIANS(E1020))+COS(RADIANS(G1030))*COS(RADIANS(E1020))*COS(RADIANS(X1010))))</f>
        <v>#DIV/0!</v>
      </c>
      <c r="Y1030" s="3" t="e">
        <f>IF(DEGREES(ACOS(SIN(RADIANS(G1030))*SIN(RADIANS(E1020))+COS(RADIANS(G1030))*COS(RADIANS(E1020))*COS(RADIANS(Y1010))))&gt;90,0,$F$4*$F$5/E1019^2*(SIN(RADIANS(G1030))*SIN(RADIANS(E1020))+COS(RADIANS(G1030))*COS(RADIANS(E1020))*COS(RADIANS(Y1010))))</f>
        <v>#DIV/0!</v>
      </c>
      <c r="Z1030" s="3" t="e">
        <f>IF(DEGREES(ACOS(SIN(RADIANS(G1030))*SIN(RADIANS(E1020))+COS(RADIANS(G1030))*COS(RADIANS(E1020))*COS(RADIANS(Z1010))))&gt;90,0,$F$4*$F$5/E1019^2*(SIN(RADIANS(G1030))*SIN(RADIANS(E1020))+COS(RADIANS(G1030))*COS(RADIANS(E1020))*COS(RADIANS(Z1010))))</f>
        <v>#DIV/0!</v>
      </c>
      <c r="AA1030" s="3" t="e">
        <f>IF(DEGREES(ACOS(SIN(RADIANS(G1030))*SIN(RADIANS(E1020))+COS(RADIANS(G1030))*COS(RADIANS(E1020))*COS(RADIANS(AA1010))))&gt;90,0,$F$4*$F$5/E1019^2*(SIN(RADIANS(G1030))*SIN(RADIANS(E1020))+COS(RADIANS(G1030))*COS(RADIANS(E1020))*COS(RADIANS(AA1010))))</f>
        <v>#DIV/0!</v>
      </c>
      <c r="AB1030" s="3" t="e">
        <f>IF(DEGREES(ACOS(SIN(RADIANS(G1030))*SIN(RADIANS(E1020))+COS(RADIANS(G1030))*COS(RADIANS(E1020))*COS(RADIANS(AB1010))))&gt;90,0,$F$4*$F$5/E1019^2*(SIN(RADIANS(G1030))*SIN(RADIANS(E1020))+COS(RADIANS(G1030))*COS(RADIANS(E1020))*COS(RADIANS(AB1010))))</f>
        <v>#DIV/0!</v>
      </c>
      <c r="AC1030" s="3" t="e">
        <f>IF(DEGREES(ACOS(SIN(RADIANS(G1030))*SIN(RADIANS(E1020))+COS(RADIANS(G1030))*COS(RADIANS(E1020))*COS(RADIANS(AC1010))))&gt;90,0,$F$4*$F$5/E1019^2*(SIN(RADIANS(G1030))*SIN(RADIANS(E1020))+COS(RADIANS(G1030))*COS(RADIANS(E1020))*COS(RADIANS(AC1010))))</f>
        <v>#DIV/0!</v>
      </c>
      <c r="AD1030" s="3" t="e">
        <f>IF(DEGREES(ACOS(SIN(RADIANS(G1030))*SIN(RADIANS(E1020))+COS(RADIANS(G1030))*COS(RADIANS(E1020))*COS(RADIANS(AD1010))))&gt;90,0,$F$4*$F$5/E1019^2*(SIN(RADIANS(G1030))*SIN(RADIANS(E1020))+COS(RADIANS(G1030))*COS(RADIANS(E1020))*COS(RADIANS(AD1010))))</f>
        <v>#DIV/0!</v>
      </c>
      <c r="AE1030" s="3" t="e">
        <f>IF(DEGREES(ACOS(SIN(RADIANS(G1030))*SIN(RADIANS(E1020))+COS(RADIANS(G1030))*COS(RADIANS(E1020))*COS(RADIANS(AE1010))))&gt;90,0,$F$4*$F$5/E1019^2*(SIN(RADIANS(G1030))*SIN(RADIANS(E1020))+COS(RADIANS(G1030))*COS(RADIANS(E1020))*COS(RADIANS(AE1010))))</f>
        <v>#DIV/0!</v>
      </c>
      <c r="AF1030" s="3" t="e">
        <f>IF(DEGREES(ACOS(SIN(RADIANS(G1030))*SIN(RADIANS(E1020))+COS(RADIANS(G1030))*COS(RADIANS(E1020))*COS(RADIANS(AF1010))))&gt;90,0,$F$4*$F$5/E1019^2*(SIN(RADIANS(G1030))*SIN(RADIANS(E1020))+COS(RADIANS(G1030))*COS(RADIANS(E1020))*COS(RADIANS(AF1010))))</f>
        <v>#DIV/0!</v>
      </c>
      <c r="AG1030" s="3" t="e">
        <f>IF(DEGREES(ACOS(SIN(RADIANS(G1030))*SIN(RADIANS(E1020))+COS(RADIANS(G1030))*COS(RADIANS(E1020))*COS(RADIANS(AG1010))))&gt;90,0,$F$4*$F$5/E1019^2*(SIN(RADIANS(G1030))*SIN(RADIANS(E1020))+COS(RADIANS(G1030))*COS(RADIANS(E1020))*COS(RADIANS(AG1010))))</f>
        <v>#DIV/0!</v>
      </c>
      <c r="AH1030" s="3" t="e">
        <f>IF(DEGREES(ACOS(SIN(RADIANS(G1030))*SIN(RADIANS(E1020))+COS(RADIANS(G1030))*COS(RADIANS(E1020))*COS(RADIANS(AH1010))))&gt;90,0,$F$4*$F$5/E1019^2*(SIN(RADIANS(G1030))*SIN(RADIANS(E1020))+COS(RADIANS(G1030))*COS(RADIANS(E1020))*COS(RADIANS(AH1010))))</f>
        <v>#DIV/0!</v>
      </c>
      <c r="AI1030" s="3" t="e">
        <f>IF(DEGREES(ACOS(SIN(RADIANS(G1030))*SIN(RADIANS(E1020))+COS(RADIANS(G1030))*COS(RADIANS(E1020))*COS(RADIANS(AI1010))))&gt;90,0,$F$4*$F$5/E1019^2*(SIN(RADIANS(G1030))*SIN(RADIANS(E1020))+COS(RADIANS(G1030))*COS(RADIANS(E1020))*COS(RADIANS(AI1010))))</f>
        <v>#DIV/0!</v>
      </c>
      <c r="AJ1030" s="3" t="e">
        <f>IF(DEGREES(ACOS(SIN(RADIANS(G1030))*SIN(RADIANS(E1020))+COS(RADIANS(G1030))*COS(RADIANS(E1020))*COS(RADIANS(AJ1010))))&gt;90,0,$F$4*$F$5/E1019^2*(SIN(RADIANS(G1030))*SIN(RADIANS(E1020))+COS(RADIANS(G1030))*COS(RADIANS(E1020))*COS(RADIANS(AJ1010))))</f>
        <v>#DIV/0!</v>
      </c>
      <c r="AK1030" s="3" t="e">
        <f>IF(DEGREES(ACOS(SIN(RADIANS(G1030))*SIN(RADIANS(E1020))+COS(RADIANS(G1030))*COS(RADIANS(E1020))*COS(RADIANS(AK1010))))&gt;90,0,$F$4*$F$5/E1019^2*(SIN(RADIANS(G1030))*SIN(RADIANS(E1020))+COS(RADIANS(G1030))*COS(RADIANS(E1020))*COS(RADIANS(AK1010))))</f>
        <v>#DIV/0!</v>
      </c>
      <c r="AL1030" s="3" t="e">
        <f>IF(DEGREES(ACOS(SIN(RADIANS(G1030))*SIN(RADIANS(E1020))+COS(RADIANS(G1030))*COS(RADIANS(E1020))*COS(RADIANS(AL1010))))&gt;90,0,$F$4*$F$5/E1019^2*(SIN(RADIANS(G1030))*SIN(RADIANS(E1020))+COS(RADIANS(G1030))*COS(RADIANS(E1020))*COS(RADIANS(AL1010))))</f>
        <v>#DIV/0!</v>
      </c>
      <c r="AM1030" s="3" t="e">
        <f>IF(DEGREES(ACOS(SIN(RADIANS(G1030))*SIN(RADIANS(E1020))+COS(RADIANS(G1030))*COS(RADIANS(E1020))*COS(RADIANS(AM1010))))&gt;90,0,$F$4*$F$5/E1019^2*(SIN(RADIANS(G1030))*SIN(RADIANS(E1020))+COS(RADIANS(G1030))*COS(RADIANS(E1020))*COS(RADIANS(AM1010))))</f>
        <v>#DIV/0!</v>
      </c>
      <c r="AN1030" s="3" t="e">
        <f>IF(DEGREES(ACOS(SIN(RADIANS(G1030))*SIN(RADIANS(E1020))+COS(RADIANS(G1030))*COS(RADIANS(E1020))*COS(RADIANS(AN1010))))&gt;90,0,$F$4*$F$5/E1019^2*(SIN(RADIANS(G1030))*SIN(RADIANS(E1020))+COS(RADIANS(G1030))*COS(RADIANS(E1020))*COS(RADIANS(AN1010))))</f>
        <v>#DIV/0!</v>
      </c>
      <c r="AO1030" s="3" t="e">
        <f>IF(DEGREES(ACOS(SIN(RADIANS(G1030))*SIN(RADIANS(E1020))+COS(RADIANS(G1030))*COS(RADIANS(E1020))*COS(RADIANS(AO1010))))&gt;90,0,$F$4*$F$5/E1019^2*(SIN(RADIANS(G1030))*SIN(RADIANS(E1020))+COS(RADIANS(G1030))*COS(RADIANS(E1020))*COS(RADIANS(AO1010))))</f>
        <v>#DIV/0!</v>
      </c>
      <c r="AP1030" s="3" t="e">
        <f>IF(DEGREES(ACOS(SIN(RADIANS(G1030))*SIN(RADIANS(E1020))+COS(RADIANS(G1030))*COS(RADIANS(E1020))*COS(RADIANS(AP1010))))&gt;90,0,$F$4*$F$5/E1019^2*(SIN(RADIANS(G1030))*SIN(RADIANS(E1020))+COS(RADIANS(G1030))*COS(RADIANS(E1020))*COS(RADIANS(AP1010))))</f>
        <v>#DIV/0!</v>
      </c>
      <c r="AQ1030" s="3" t="e">
        <f>IF(DEGREES(ACOS(SIN(RADIANS(G1030))*SIN(RADIANS(E1020))+COS(RADIANS(G1030))*COS(RADIANS(E1020))*COS(RADIANS(AQ1010))))&gt;90,0,$F$4*$F$5/E1019^2*(SIN(RADIANS(G1030))*SIN(RADIANS(E1020))+COS(RADIANS(G1030))*COS(RADIANS(E1020))*COS(RADIANS(AQ1010))))</f>
        <v>#DIV/0!</v>
      </c>
      <c r="AR1030" s="3" t="e">
        <f>IF(DEGREES(ACOS(SIN(RADIANS(G1030))*SIN(RADIANS(E1020))+COS(RADIANS(G1030))*COS(RADIANS(E1020))*COS(RADIANS(AR1010))))&gt;90,0,$F$4*$F$5/E1019^2*(SIN(RADIANS(G1030))*SIN(RADIANS(E1020))+COS(RADIANS(G1030))*COS(RADIANS(E1020))*COS(RADIANS(AR1010))))</f>
        <v>#DIV/0!</v>
      </c>
    </row>
    <row r="1031" spans="2:44" ht="15.75" customHeight="1" x14ac:dyDescent="0.2"/>
    <row r="1032" spans="2:44" ht="15.75" customHeight="1" x14ac:dyDescent="0.2">
      <c r="H1032" s="3" t="s">
        <v>771</v>
      </c>
      <c r="I1032" s="3">
        <v>180</v>
      </c>
      <c r="J1032" s="3">
        <v>170</v>
      </c>
      <c r="K1032" s="3">
        <v>160</v>
      </c>
      <c r="L1032" s="3">
        <v>150</v>
      </c>
      <c r="M1032" s="3">
        <v>140</v>
      </c>
      <c r="N1032" s="3">
        <v>130</v>
      </c>
      <c r="O1032" s="3">
        <v>120</v>
      </c>
      <c r="P1032" s="3">
        <v>110</v>
      </c>
      <c r="Q1032" s="3">
        <v>100</v>
      </c>
      <c r="R1032" s="3">
        <v>90</v>
      </c>
      <c r="S1032" s="3">
        <v>80</v>
      </c>
      <c r="T1032" s="3">
        <v>70</v>
      </c>
      <c r="U1032" s="3">
        <v>60</v>
      </c>
      <c r="V1032" s="3">
        <v>50</v>
      </c>
      <c r="W1032" s="3">
        <v>40</v>
      </c>
      <c r="X1032" s="3">
        <v>30</v>
      </c>
      <c r="Y1032" s="3">
        <v>20</v>
      </c>
      <c r="Z1032" s="3">
        <v>10</v>
      </c>
      <c r="AA1032" s="3">
        <v>0</v>
      </c>
      <c r="AB1032" s="3">
        <v>-10</v>
      </c>
      <c r="AC1032" s="3">
        <v>-20</v>
      </c>
      <c r="AD1032" s="3">
        <v>-30</v>
      </c>
      <c r="AE1032" s="3">
        <v>-40</v>
      </c>
      <c r="AF1032" s="3">
        <v>-50</v>
      </c>
      <c r="AG1032" s="3">
        <v>-60</v>
      </c>
      <c r="AH1032" s="3">
        <v>-70</v>
      </c>
      <c r="AI1032" s="3">
        <v>-80</v>
      </c>
      <c r="AJ1032" s="3">
        <v>-90</v>
      </c>
      <c r="AK1032" s="3">
        <v>-100</v>
      </c>
      <c r="AL1032" s="3">
        <v>-110</v>
      </c>
      <c r="AM1032" s="3">
        <v>-120</v>
      </c>
      <c r="AN1032" s="3">
        <v>-130</v>
      </c>
      <c r="AO1032" s="3">
        <v>-140</v>
      </c>
      <c r="AP1032" s="3">
        <v>-150</v>
      </c>
      <c r="AQ1032" s="3">
        <v>-160</v>
      </c>
      <c r="AR1032" s="3">
        <v>-170</v>
      </c>
    </row>
    <row r="1033" spans="2:44" ht="15.75" customHeight="1" x14ac:dyDescent="0.2">
      <c r="H1033" s="3" t="s">
        <v>782</v>
      </c>
      <c r="I1033" s="3">
        <f>IF(ABS(I1032-E1045)&gt;180,IF(ABS(I1032-E1045)&gt;360,ABS(I1032-E1045)-360,360-ABS(I1032-E1045)),ABS(I1032-E1045))</f>
        <v>180</v>
      </c>
      <c r="J1033" s="3">
        <f>IF(ABS(J1032-E1045)&gt;180,IF(ABS(J1032-E1045)&gt;360,ABS(J1032-E1045)-360,360-ABS(J1032-E1045)),ABS(J1032-E1045))</f>
        <v>170</v>
      </c>
      <c r="K1033" s="3">
        <f>IF(ABS(K1032-E1045)&gt;180,IF(ABS(K1032-E1045)&gt;360,ABS(K1032-E1045)-360,360-ABS(K1032-E1045)),ABS(K1032-E1045))</f>
        <v>160</v>
      </c>
      <c r="L1033" s="3">
        <f>IF(ABS(L1032-E1045)&gt;180,IF(ABS(L1032-E1045)&gt;360,ABS(L1032-E1045)-360,360-ABS(L1032-E1045)),ABS(L1032-E1045))</f>
        <v>150</v>
      </c>
      <c r="M1033" s="3">
        <f>IF(ABS(M1032-E1045)&gt;180,IF(ABS(M1032-E1045)&gt;360,ABS(M1032-E1045)-360,360-ABS(M1032-E1045)),ABS(M1032-E1045))</f>
        <v>140</v>
      </c>
      <c r="N1033" s="3">
        <f>IF(ABS(N1032-E1045)&gt;180,IF(ABS(N1032-E1045)&gt;360,ABS(N1032-E1045)-360,360-ABS(N1032-E1045)),ABS(N1032-E1045))</f>
        <v>130</v>
      </c>
      <c r="O1033" s="3">
        <f>IF(ABS(O1032-E1045)&gt;180,IF(ABS(O1032-E1045)&gt;360,ABS(O1032-E1045)-360,360-ABS(O1032-E1045)),ABS(O1032-E1045))</f>
        <v>120</v>
      </c>
      <c r="P1033" s="3">
        <f>IF(ABS(P1032-E1045)&gt;180,IF(ABS(P1032-E1045)&gt;360,ABS(P1032-E1045)-360,360-ABS(P1032-E1045)),ABS(P1032-E1045))</f>
        <v>110</v>
      </c>
      <c r="Q1033" s="3">
        <f>IF(ABS(Q1032-E1045)&gt;180,IF(ABS(Q1032-E1045)&gt;360,ABS(Q1032-E1045)-360,360-ABS(Q1032-E1045)),ABS(Q1032-E1045))</f>
        <v>100</v>
      </c>
      <c r="R1033" s="3">
        <f>IF(ABS(R1032-E1045)&gt;180,IF(ABS(R1032-E1045)&gt;360,ABS(R1032-E1045)-360,360-ABS(R1032-E1045)),ABS(R1032-E1045))</f>
        <v>90</v>
      </c>
      <c r="S1033" s="3">
        <f>IF(ABS(S1032-E1045)&gt;180,IF(ABS(S1032-E1045)&gt;360,ABS(S1032-E1045)-360,360-ABS(S1032-E1045)),ABS(S1032-E1045))</f>
        <v>80</v>
      </c>
      <c r="T1033" s="3">
        <f>IF(ABS(T1032-E1045)&gt;180,IF(ABS(T1032-E1045)&gt;360,ABS(T1032-E1045)-360,360-ABS(T1032-E1045)),ABS(T1032-E1045))</f>
        <v>70</v>
      </c>
      <c r="U1033" s="3">
        <f>IF(ABS(U1032-E1045)&gt;180,IF(ABS(U1032-E1045)&gt;360,ABS(U1032-E1045)-360,360-ABS(U1032-E1045)),ABS(U1032-E1045))</f>
        <v>60</v>
      </c>
      <c r="V1033" s="3">
        <f>IF(ABS(V1032-E1045)&gt;180,IF(ABS(V1032-E1045)&gt;360,ABS(V1032-E1045)-360,360-ABS(V1032-E1045)),ABS(V1032-E1045))</f>
        <v>50</v>
      </c>
      <c r="W1033" s="3">
        <f>IF(ABS(W1032-E1045)&gt;180,IF(ABS(W1032-E1045)&gt;360,ABS(W1032-E1045)-360,360-ABS(W1032-E1045)),ABS(W1032-E1045))</f>
        <v>40</v>
      </c>
      <c r="X1033" s="3">
        <f>IF(ABS(X1032-E1045)&gt;180,IF(ABS(X1032-E1045)&gt;360,ABS(X1032-E1045)-360,360-ABS(X1032-E1045)),ABS(X1032-E1045))</f>
        <v>30</v>
      </c>
      <c r="Y1033" s="3">
        <f>IF(ABS(Y1032-E1045)&gt;180,IF(ABS(Y1032-E1045)&gt;360,ABS(Y1032-E1045)-360,360-ABS(Y1032-E1045)),ABS(Y1032-E1045))</f>
        <v>20</v>
      </c>
      <c r="Z1033" s="3">
        <f>IF(ABS(Z1032-E1045)&gt;180,IF(ABS(Z1032-E1045)&gt;360,ABS(Z1032-E1045)-360,360-ABS(Z1032-E1045)),ABS(Z1032-E1045))</f>
        <v>10</v>
      </c>
      <c r="AA1033" s="3">
        <f>IF(ABS(AA1032-E1045)&gt;180,IF(ABS(AA1032-E1045)&gt;360,ABS(AA1032-E1045)-360,360-ABS(AA1032-E1045)),ABS(AA1032-E1045))</f>
        <v>0</v>
      </c>
      <c r="AB1033" s="3">
        <f>IF(ABS(AB1032-E1045)&gt;180,IF(ABS(AB1032-E1045)&gt;360,ABS(AB1032-E1045)-360,360-ABS(AB1032-E1045)),ABS(AB1032-E1045))</f>
        <v>10</v>
      </c>
      <c r="AC1033" s="3">
        <f>IF(ABS(AC1032-E1045)&gt;180,IF(ABS(AC1032-E1045)&gt;360,ABS(AC1032-E1045)-360,360-ABS(AC1032-E1045)),ABS(AC1032-E1045))</f>
        <v>20</v>
      </c>
      <c r="AD1033" s="3">
        <f>IF(ABS(AD1032-E1045)&gt;180,IF(ABS(AD1032-E1045)&gt;360,ABS(AD1032-E1045)-360,360-ABS(AD1032-E1045)),ABS(AD1032-E1045))</f>
        <v>30</v>
      </c>
      <c r="AE1033" s="3">
        <f>IF(ABS(AE1032-E1045)&gt;180,IF(ABS(AE1032-E1045)&gt;360,ABS(AE1032-E1045)-360,360-ABS(AE1032-E1045)),ABS(AE1032-E1045))</f>
        <v>40</v>
      </c>
      <c r="AF1033" s="3">
        <f>IF(ABS(AF1032-E1045)&gt;180,IF(ABS(AF1032-E1045)&gt;360,ABS(AF1032-E1045)-360,360-ABS(AF1032-E1045)),ABS(AF1032-E1045))</f>
        <v>50</v>
      </c>
      <c r="AG1033" s="3">
        <f>IF(ABS(AG1032-E1045)&gt;180,IF(ABS(AG1032-E1045)&gt;360,ABS(AG1032-E1045)-360,360-ABS(AG1032-E1045)),ABS(AG1032-E1045))</f>
        <v>60</v>
      </c>
      <c r="AH1033" s="3">
        <f>IF(ABS(AH1032-E1045)&gt;180,IF(ABS(AH1032-E1045)&gt;360,ABS(AH1032-E1045)-360,360-ABS(AH1032-E1045)),ABS(AH1032-E1045))</f>
        <v>70</v>
      </c>
      <c r="AI1033" s="3">
        <f>IF(ABS(AI1032-E1045)&gt;180,IF(ABS(AI1032-E1045)&gt;360,ABS(AI1032-E1045)-360,360-ABS(AI1032-E1045)),ABS(AI1032-E1045))</f>
        <v>80</v>
      </c>
      <c r="AJ1033" s="3">
        <f>IF(ABS(AJ1032-E1045)&gt;180,IF(ABS(AJ1032-E1045)&gt;360,ABS(AJ1032-E1045)-360,360-ABS(AJ1032-E1045)),ABS(AJ1032-E1045))</f>
        <v>90</v>
      </c>
      <c r="AK1033" s="3">
        <f>IF(ABS(AK1032-E1045)&gt;180,IF(ABS(AK1032-E1045)&gt;360,ABS(AK1032-E1045)-360,360-ABS(AK1032-E1045)),ABS(AK1032-E1045))</f>
        <v>100</v>
      </c>
      <c r="AL1033" s="3">
        <f>IF(ABS(AL1032-E1045)&gt;180,IF(ABS(AL1032-E1045)&gt;360,ABS(AL1032-E1045)-360,360-ABS(AL1032-E1045)),ABS(AL1032-E1045))</f>
        <v>110</v>
      </c>
      <c r="AM1033" s="3">
        <f>IF(ABS(AM1032-E1045)&gt;180,IF(ABS(AM1032-E1045)&gt;360,ABS(AM1032-E1045)-360,360-ABS(AM1032-E1045)),ABS(AM1032-E1045))</f>
        <v>120</v>
      </c>
      <c r="AN1033" s="3">
        <f>IF(ABS(AN1032-E1045)&gt;180,IF(ABS(AN1032-E1045)&gt;360,ABS(AN1032-E1045)-360,360-ABS(AN1032-E1045)),ABS(AN1032-E1045))</f>
        <v>130</v>
      </c>
      <c r="AO1033" s="3">
        <f>IF(ABS(AO1032-E1045)&gt;180,IF(ABS(AO1032-E1045)&gt;360,ABS(AO1032-E1045)-360,360-ABS(AO1032-E1045)),ABS(AO1032-E1045))</f>
        <v>140</v>
      </c>
      <c r="AP1033" s="3">
        <f>IF(ABS(AP1032-E1045)&gt;180,IF(ABS(AP1032-E1045)&gt;360,ABS(AP1032-E1045)-360,360-ABS(AP1032-E1045)),ABS(AP1032-E1045))</f>
        <v>150</v>
      </c>
      <c r="AQ1033" s="3">
        <f>IF(ABS(AQ1032-E1045)&gt;180,IF(ABS(AQ1032-E1045)&gt;360,ABS(AQ1032-E1045)-360,360-ABS(AQ1032-E1045)),ABS(AQ1032-E1045))</f>
        <v>160</v>
      </c>
      <c r="AR1033" s="3">
        <f>IF(ABS(AR1032-E1045)&gt;180,IF(ABS(AR1032-E1045)&gt;360,ABS(AR1032-E1045)-360,360-ABS(AR1032-E1045)),ABS(AR1032-E1045))</f>
        <v>170</v>
      </c>
    </row>
    <row r="1034" spans="2:44" ht="15.75" customHeight="1" x14ac:dyDescent="0.2">
      <c r="G1034" s="3" t="s">
        <v>736</v>
      </c>
    </row>
    <row r="1035" spans="2:44" ht="15.75" customHeight="1" x14ac:dyDescent="0.2">
      <c r="B1035" s="3" t="s">
        <v>791</v>
      </c>
      <c r="E1035" s="3">
        <v>430</v>
      </c>
      <c r="G1035" s="3">
        <v>90</v>
      </c>
      <c r="I1035" s="3" t="e">
        <f>IF(DEGREES(ACOS(SIN(RADIANS(G1035))*SIN(RADIANS(E1043))+COS(RADIANS(G1035))*COS(RADIANS(E1043))*COS(RADIANS(I1033))))&gt;90,0,$F$4*$F$5/E1042^2*(SIN(RADIANS(G1035))*SIN(RADIANS(E1043))+COS(RADIANS(G1035))*COS(RADIANS(E1043))*COS(RADIANS(I1033))))</f>
        <v>#DIV/0!</v>
      </c>
      <c r="J1035" s="3" t="e">
        <f>IF(DEGREES(ACOS(SIN(RADIANS(G1035))*SIN(RADIANS(E1043))+COS(RADIANS(G1035))*COS(RADIANS(E1043))*COS(RADIANS(J1033))))&gt;90,0,$F$4*$F$5/E1042^2*(SIN(RADIANS(G1035))*SIN(RADIANS(E1043))+COS(RADIANS(G1035))*COS(RADIANS(E1043))*COS(RADIANS(J1033))))</f>
        <v>#DIV/0!</v>
      </c>
      <c r="K1035" s="3" t="e">
        <f>IF(DEGREES(ACOS(SIN(RADIANS(G1035))*SIN(RADIANS(E1043))+COS(RADIANS(G1035))*COS(RADIANS(E1043))*COS(RADIANS(K1033))))&gt;90,0,$F$4*$F$5/E1042^2*(SIN(RADIANS(G1035))*SIN(RADIANS(E1043))+COS(RADIANS(G1035))*COS(RADIANS(E1043))*COS(RADIANS(K1033))))</f>
        <v>#DIV/0!</v>
      </c>
      <c r="L1035" s="3" t="e">
        <f>IF(DEGREES(ACOS(SIN(RADIANS(G1035))*SIN(RADIANS(E1043))+COS(RADIANS(G1035))*COS(RADIANS(E1043))*COS(RADIANS(L1033))))&gt;90,0,$F$4*$F$5/E1042^2*(SIN(RADIANS(G1035))*SIN(RADIANS(E1043))+COS(RADIANS(G1035))*COS(RADIANS(E1043))*COS(RADIANS(L1033))))</f>
        <v>#DIV/0!</v>
      </c>
      <c r="M1035" s="3" t="e">
        <f>IF(DEGREES(ACOS(SIN(RADIANS(G1035))*SIN(RADIANS(E1043))+COS(RADIANS(G1035))*COS(RADIANS(E1043))*COS(RADIANS(M1033))))&gt;90,0,$F$4*$F$5/E1042^2*(SIN(RADIANS(G1035))*SIN(RADIANS(E1043))+COS(RADIANS(G1035))*COS(RADIANS(E1043))*COS(RADIANS(M1033))))</f>
        <v>#DIV/0!</v>
      </c>
      <c r="N1035" s="3" t="e">
        <f>IF(DEGREES(ACOS(SIN(RADIANS(G1035))*SIN(RADIANS(E1043))+COS(RADIANS(G1035))*COS(RADIANS(E1043))*COS(RADIANS(N1033))))&gt;90,0,$F$4*$F$5/E1042^2*(SIN(RADIANS(G1035))*SIN(RADIANS(E1043))+COS(RADIANS(G1035))*COS(RADIANS(E1043))*COS(RADIANS(N1033))))</f>
        <v>#DIV/0!</v>
      </c>
      <c r="O1035" s="3" t="e">
        <f>IF(DEGREES(ACOS(SIN(RADIANS(G1035))*SIN(RADIANS(E1043))+COS(RADIANS(G1035))*COS(RADIANS(E1043))*COS(RADIANS(O1033))))&gt;90,0,$F$4*$F$5/E1042^2*(SIN(RADIANS(G1035))*SIN(RADIANS(E1043))+COS(RADIANS(G1035))*COS(RADIANS(E1043))*COS(RADIANS(O1033))))</f>
        <v>#DIV/0!</v>
      </c>
      <c r="P1035" s="3" t="e">
        <f>IF(DEGREES(ACOS(SIN(RADIANS(G1035))*SIN(RADIANS(E1043))+COS(RADIANS(G1035))*COS(RADIANS(E1043))*COS(RADIANS(P1033))))&gt;90,0,$F$4*$F$5/E1042^2*(SIN(RADIANS(G1035))*SIN(RADIANS(E1043))+COS(RADIANS(G1035))*COS(RADIANS(E1043))*COS(RADIANS(P1033))))</f>
        <v>#DIV/0!</v>
      </c>
      <c r="Q1035" s="3" t="e">
        <f>IF(DEGREES(ACOS(SIN(RADIANS(G1035))*SIN(RADIANS(E1043))+COS(RADIANS(G1035))*COS(RADIANS(E1043))*COS(RADIANS(Q1033))))&gt;90,0,$F$4*$F$5/E1042^2*(SIN(RADIANS(G1035))*SIN(RADIANS(E1043))+COS(RADIANS(G1035))*COS(RADIANS(E1043))*COS(RADIANS(Q1033))))</f>
        <v>#DIV/0!</v>
      </c>
      <c r="R1035" s="3" t="e">
        <f>IF(DEGREES(ACOS(SIN(RADIANS(G1035))*SIN(RADIANS(E1043))+COS(RADIANS(G1035))*COS(RADIANS(E1043))*COS(RADIANS(R1033))))&gt;90,0,$F$4*$F$5/E1042^2*(SIN(RADIANS(G1035))*SIN(RADIANS(E1043))+COS(RADIANS(G1035))*COS(RADIANS(E1043))*COS(RADIANS(R1033))))</f>
        <v>#DIV/0!</v>
      </c>
      <c r="S1035" s="3" t="e">
        <f>IF(DEGREES(ACOS(SIN(RADIANS(G1035))*SIN(RADIANS(E1043))+COS(RADIANS(G1035))*COS(RADIANS(E1043))*COS(RADIANS(S1033))))&gt;90,0,$F$4*$F$5/E1042^2*(SIN(RADIANS(G1035))*SIN(RADIANS(E1043))+COS(RADIANS(G1035))*COS(RADIANS(E1043))*COS(RADIANS(S1033))))</f>
        <v>#DIV/0!</v>
      </c>
      <c r="T1035" s="3" t="e">
        <f>IF(DEGREES(ACOS(SIN(RADIANS(G1035))*SIN(RADIANS(E1043))+COS(RADIANS(G1035))*COS(RADIANS(E1043))*COS(RADIANS(T1033))))&gt;90,0,$F$4*$F$5/E1042^2*(SIN(RADIANS(G1035))*SIN(RADIANS(E1043))+COS(RADIANS(G1035))*COS(RADIANS(E1043))*COS(RADIANS(T1033))))</f>
        <v>#DIV/0!</v>
      </c>
      <c r="U1035" s="3" t="e">
        <f>IF(DEGREES(ACOS(SIN(RADIANS(G1035))*SIN(RADIANS(E1043))+COS(RADIANS(G1035))*COS(RADIANS(E1043))*COS(RADIANS(U1033))))&gt;90,0,$F$4*$F$5/E1042^2*(SIN(RADIANS(G1035))*SIN(RADIANS(E1043))+COS(RADIANS(G1035))*COS(RADIANS(E1043))*COS(RADIANS(U1033))))</f>
        <v>#DIV/0!</v>
      </c>
      <c r="V1035" s="3" t="e">
        <f>IF(DEGREES(ACOS(SIN(RADIANS(G1035))*SIN(RADIANS(E1043))+COS(RADIANS(G1035))*COS(RADIANS(E1043))*COS(RADIANS(V1033))))&gt;90,0,$F$4*$F$5/E1042^2*(SIN(RADIANS(G1035))*SIN(RADIANS(E1043))+COS(RADIANS(G1035))*COS(RADIANS(E1043))*COS(RADIANS(V1033))))</f>
        <v>#DIV/0!</v>
      </c>
      <c r="W1035" s="3" t="e">
        <f>IF(DEGREES(ACOS(SIN(RADIANS(G1035))*SIN(RADIANS(E1043))+COS(RADIANS(G1035))*COS(RADIANS(E1043))*COS(RADIANS(W1033))))&gt;90,0,$F$4*$F$5/E1042^2*(SIN(RADIANS(G1035))*SIN(RADIANS(E1043))+COS(RADIANS(G1035))*COS(RADIANS(E1043))*COS(RADIANS(W1033))))</f>
        <v>#DIV/0!</v>
      </c>
      <c r="X1035" s="3" t="e">
        <f>IF(DEGREES(ACOS(SIN(RADIANS(G1035))*SIN(RADIANS(E1043))+COS(RADIANS(G1035))*COS(RADIANS(E1043))*COS(RADIANS(X1033))))&gt;90,0,$F$4*$F$5/E1042^2*(SIN(RADIANS(G1035))*SIN(RADIANS(E1043))+COS(RADIANS(G1035))*COS(RADIANS(E1043))*COS(RADIANS(X1033))))</f>
        <v>#DIV/0!</v>
      </c>
      <c r="Y1035" s="3" t="e">
        <f>IF(DEGREES(ACOS(SIN(RADIANS(G1035))*SIN(RADIANS(E1043))+COS(RADIANS(G1035))*COS(RADIANS(E1043))*COS(RADIANS(Y1033))))&gt;90,0,$F$4*$F$5/E1042^2*(SIN(RADIANS(G1035))*SIN(RADIANS(E1043))+COS(RADIANS(G1035))*COS(RADIANS(E1043))*COS(RADIANS(Y1033))))</f>
        <v>#DIV/0!</v>
      </c>
      <c r="Z1035" s="3" t="e">
        <f>IF(DEGREES(ACOS(SIN(RADIANS(G1035))*SIN(RADIANS(E1043))+COS(RADIANS(G1035))*COS(RADIANS(E1043))*COS(RADIANS(Z1033))))&gt;90,0,$F$4*$F$5/E1042^2*(SIN(RADIANS(G1035))*SIN(RADIANS(E1043))+COS(RADIANS(G1035))*COS(RADIANS(E1043))*COS(RADIANS(Z1033))))</f>
        <v>#DIV/0!</v>
      </c>
      <c r="AA1035" s="3" t="e">
        <f>IF(DEGREES(ACOS(SIN(RADIANS(G1035))*SIN(RADIANS(E1043))+COS(RADIANS(G1035))*COS(RADIANS(E1043))*COS(RADIANS(AA1033))))&gt;90,0,$F$4*$F$5/E1042^2*(SIN(RADIANS(G1035))*SIN(RADIANS(E1043))+COS(RADIANS(G1035))*COS(RADIANS(E1043))*COS(RADIANS(AA1033))))</f>
        <v>#DIV/0!</v>
      </c>
      <c r="AB1035" s="3" t="e">
        <f>IF(DEGREES(ACOS(SIN(RADIANS(G1035))*SIN(RADIANS(E1043))+COS(RADIANS(G1035))*COS(RADIANS(E1043))*COS(RADIANS(AB1033))))&gt;90,0,$F$4*$F$5/E1042^2*(SIN(RADIANS(G1035))*SIN(RADIANS(E1043))+COS(RADIANS(G1035))*COS(RADIANS(E1043))*COS(RADIANS(AB1033))))</f>
        <v>#DIV/0!</v>
      </c>
      <c r="AC1035" s="3" t="e">
        <f>IF(DEGREES(ACOS(SIN(RADIANS(G1035))*SIN(RADIANS(E1043))+COS(RADIANS(G1035))*COS(RADIANS(E1043))*COS(RADIANS(AC1033))))&gt;90,0,$F$4*$F$5/E1042^2*(SIN(RADIANS(G1035))*SIN(RADIANS(E1043))+COS(RADIANS(G1035))*COS(RADIANS(E1043))*COS(RADIANS(AC1033))))</f>
        <v>#DIV/0!</v>
      </c>
      <c r="AD1035" s="3" t="e">
        <f>IF(DEGREES(ACOS(SIN(RADIANS(G1035))*SIN(RADIANS(E1043))+COS(RADIANS(G1035))*COS(RADIANS(E1043))*COS(RADIANS(AD1033))))&gt;90,0,$F$4*$F$5/E1042^2*(SIN(RADIANS(G1035))*SIN(RADIANS(E1043))+COS(RADIANS(G1035))*COS(RADIANS(E1043))*COS(RADIANS(AD1033))))</f>
        <v>#DIV/0!</v>
      </c>
      <c r="AE1035" s="3" t="e">
        <f>IF(DEGREES(ACOS(SIN(RADIANS(G1035))*SIN(RADIANS(E1043))+COS(RADIANS(G1035))*COS(RADIANS(E1043))*COS(RADIANS(AE1033))))&gt;90,0,$F$4*$F$5/E1042^2*(SIN(RADIANS(G1035))*SIN(RADIANS(E1043))+COS(RADIANS(G1035))*COS(RADIANS(E1043))*COS(RADIANS(AE1033))))</f>
        <v>#DIV/0!</v>
      </c>
      <c r="AF1035" s="3" t="e">
        <f>IF(DEGREES(ACOS(SIN(RADIANS(G1035))*SIN(RADIANS(E1043))+COS(RADIANS(G1035))*COS(RADIANS(E1043))*COS(RADIANS(AF1033))))&gt;90,0,$F$4*$F$5/E1042^2*(SIN(RADIANS(G1035))*SIN(RADIANS(E1043))+COS(RADIANS(G1035))*COS(RADIANS(E1043))*COS(RADIANS(AF1033))))</f>
        <v>#DIV/0!</v>
      </c>
      <c r="AG1035" s="3" t="e">
        <f>IF(DEGREES(ACOS(SIN(RADIANS(G1035))*SIN(RADIANS(E1043))+COS(RADIANS(G1035))*COS(RADIANS(E1043))*COS(RADIANS(AG1033))))&gt;90,0,$F$4*$F$5/E1042^2*(SIN(RADIANS(G1035))*SIN(RADIANS(E1043))+COS(RADIANS(G1035))*COS(RADIANS(E1043))*COS(RADIANS(AG1033))))</f>
        <v>#DIV/0!</v>
      </c>
      <c r="AH1035" s="3" t="e">
        <f>IF(DEGREES(ACOS(SIN(RADIANS(G1035))*SIN(RADIANS(E1043))+COS(RADIANS(G1035))*COS(RADIANS(E1043))*COS(RADIANS(AH1033))))&gt;90,0,$F$4*$F$5/E1042^2*(SIN(RADIANS(G1035))*SIN(RADIANS(E1043))+COS(RADIANS(G1035))*COS(RADIANS(E1043))*COS(RADIANS(AH1033))))</f>
        <v>#DIV/0!</v>
      </c>
      <c r="AI1035" s="3" t="e">
        <f>IF(DEGREES(ACOS(SIN(RADIANS(G1035))*SIN(RADIANS(E1043))+COS(RADIANS(G1035))*COS(RADIANS(E1043))*COS(RADIANS(AI1033))))&gt;90,0,$F$4*$F$5/E1042^2*(SIN(RADIANS(G1035))*SIN(RADIANS(E1043))+COS(RADIANS(G1035))*COS(RADIANS(E1043))*COS(RADIANS(AI1033))))</f>
        <v>#DIV/0!</v>
      </c>
      <c r="AJ1035" s="3" t="e">
        <f>IF(DEGREES(ACOS(SIN(RADIANS(G1035))*SIN(RADIANS(E1043))+COS(RADIANS(G1035))*COS(RADIANS(E1043))*COS(RADIANS(AJ1033))))&gt;90,0,$F$4*$F$5/E1042^2*(SIN(RADIANS(G1035))*SIN(RADIANS(E1043))+COS(RADIANS(G1035))*COS(RADIANS(E1043))*COS(RADIANS(AJ1033))))</f>
        <v>#DIV/0!</v>
      </c>
      <c r="AK1035" s="3" t="e">
        <f>IF(DEGREES(ACOS(SIN(RADIANS(G1035))*SIN(RADIANS(E1043))+COS(RADIANS(G1035))*COS(RADIANS(E1043))*COS(RADIANS(AK1033))))&gt;90,0,$F$4*$F$5/E1042^2*(SIN(RADIANS(G1035))*SIN(RADIANS(E1043))+COS(RADIANS(G1035))*COS(RADIANS(E1043))*COS(RADIANS(AK1033))))</f>
        <v>#DIV/0!</v>
      </c>
      <c r="AL1035" s="3" t="e">
        <f>IF(DEGREES(ACOS(SIN(RADIANS(G1035))*SIN(RADIANS(E1043))+COS(RADIANS(G1035))*COS(RADIANS(E1043))*COS(RADIANS(AL1033))))&gt;90,0,$F$4*$F$5/E1042^2*(SIN(RADIANS(G1035))*SIN(RADIANS(E1043))+COS(RADIANS(G1035))*COS(RADIANS(E1043))*COS(RADIANS(AL1033))))</f>
        <v>#DIV/0!</v>
      </c>
      <c r="AM1035" s="3" t="e">
        <f>IF(DEGREES(ACOS(SIN(RADIANS(G1035))*SIN(RADIANS(E1043))+COS(RADIANS(G1035))*COS(RADIANS(E1043))*COS(RADIANS(AM1033))))&gt;90,0,$F$4*$F$5/E1042^2*(SIN(RADIANS(G1035))*SIN(RADIANS(E1043))+COS(RADIANS(G1035))*COS(RADIANS(E1043))*COS(RADIANS(AM1033))))</f>
        <v>#DIV/0!</v>
      </c>
      <c r="AN1035" s="3" t="e">
        <f>IF(DEGREES(ACOS(SIN(RADIANS(G1035))*SIN(RADIANS(E1043))+COS(RADIANS(G1035))*COS(RADIANS(E1043))*COS(RADIANS(AN1033))))&gt;90,0,$F$4*$F$5/E1042^2*(SIN(RADIANS(G1035))*SIN(RADIANS(E1043))+COS(RADIANS(G1035))*COS(RADIANS(E1043))*COS(RADIANS(AN1033))))</f>
        <v>#DIV/0!</v>
      </c>
      <c r="AO1035" s="3" t="e">
        <f>IF(DEGREES(ACOS(SIN(RADIANS(G1035))*SIN(RADIANS(E1043))+COS(RADIANS(G1035))*COS(RADIANS(E1043))*COS(RADIANS(AO1033))))&gt;90,0,$F$4*$F$5/E1042^2*(SIN(RADIANS(G1035))*SIN(RADIANS(E1043))+COS(RADIANS(G1035))*COS(RADIANS(E1043))*COS(RADIANS(AO1033))))</f>
        <v>#DIV/0!</v>
      </c>
      <c r="AP1035" s="3" t="e">
        <f>IF(DEGREES(ACOS(SIN(RADIANS(G1035))*SIN(RADIANS(E1043))+COS(RADIANS(G1035))*COS(RADIANS(E1043))*COS(RADIANS(AP1033))))&gt;90,0,$F$4*$F$5/E1042^2*(SIN(RADIANS(G1035))*SIN(RADIANS(E1043))+COS(RADIANS(G1035))*COS(RADIANS(E1043))*COS(RADIANS(AP1033))))</f>
        <v>#DIV/0!</v>
      </c>
      <c r="AQ1035" s="3" t="e">
        <f>IF(DEGREES(ACOS(SIN(RADIANS(G1035))*SIN(RADIANS(E1043))+COS(RADIANS(G1035))*COS(RADIANS(E1043))*COS(RADIANS(AQ1033))))&gt;90,0,$F$4*$F$5/E1042^2*(SIN(RADIANS(G1035))*SIN(RADIANS(E1043))+COS(RADIANS(G1035))*COS(RADIANS(E1043))*COS(RADIANS(AQ1033))))</f>
        <v>#DIV/0!</v>
      </c>
      <c r="AR1035" s="3" t="e">
        <f>IF(DEGREES(ACOS(SIN(RADIANS(G1035))*SIN(RADIANS(E1043))+COS(RADIANS(G1035))*COS(RADIANS(E1043))*COS(RADIANS(AR1033))))&gt;90,0,$F$4*$F$5/E1042^2*(SIN(RADIANS(G1035))*SIN(RADIANS(E1043))+COS(RADIANS(G1035))*COS(RADIANS(E1043))*COS(RADIANS(AR1033))))</f>
        <v>#DIV/0!</v>
      </c>
    </row>
    <row r="1036" spans="2:44" ht="15.75" customHeight="1" x14ac:dyDescent="0.2">
      <c r="B1036" s="3" t="s">
        <v>728</v>
      </c>
      <c r="E1036" s="3">
        <f t="array" ref="E1036">INDEX($D$1751:$AM$1751,0,MATCH(E1035-IF(E1035&lt;360,0,360),$D$1700:$AM$1700,0))+IF(E1035&gt;350,360,0)</f>
        <v>430</v>
      </c>
      <c r="G1036" s="3">
        <v>80</v>
      </c>
      <c r="I1036" s="3">
        <f>IF(DEGREES(ACOS(SIN(RADIANS(G1036))*SIN(RADIANS(E1043))+COS(RADIANS(G1036))*COS(RADIANS(E1043))*COS(RADIANS(I1033))))&gt;90,0,$F$4*$F$5/E1042^2*(SIN(RADIANS(G1036))*SIN(RADIANS(E1043))+COS(RADIANS(G1036))*COS(RADIANS(E1043))*COS(RADIANS(I1033))))</f>
        <v>0</v>
      </c>
      <c r="J1036" s="3">
        <f>IF(DEGREES(ACOS(SIN(RADIANS(G1036))*SIN(RADIANS(E1043))+COS(RADIANS(G1036))*COS(RADIANS(E1043))*COS(RADIANS(J1033))))&gt;90,0,$F$4*$F$5/E1042^2*(SIN(RADIANS(G1036))*SIN(RADIANS(E1043))+COS(RADIANS(G1036))*COS(RADIANS(E1043))*COS(RADIANS(J1033))))</f>
        <v>0</v>
      </c>
      <c r="K1036" s="3">
        <f>IF(DEGREES(ACOS(SIN(RADIANS(G1036))*SIN(RADIANS(E1043))+COS(RADIANS(G1036))*COS(RADIANS(E1043))*COS(RADIANS(K1033))))&gt;90,0,$F$4*$F$5/E1042^2*(SIN(RADIANS(G1036))*SIN(RADIANS(E1043))+COS(RADIANS(G1036))*COS(RADIANS(E1043))*COS(RADIANS(K1033))))</f>
        <v>0</v>
      </c>
      <c r="L1036" s="3">
        <f>IF(DEGREES(ACOS(SIN(RADIANS(G1036))*SIN(RADIANS(E1043))+COS(RADIANS(G1036))*COS(RADIANS(E1043))*COS(RADIANS(L1033))))&gt;90,0,$F$4*$F$5/E1042^2*(SIN(RADIANS(G1036))*SIN(RADIANS(E1043))+COS(RADIANS(G1036))*COS(RADIANS(E1043))*COS(RADIANS(L1033))))</f>
        <v>0</v>
      </c>
      <c r="M1036" s="3">
        <f>IF(DEGREES(ACOS(SIN(RADIANS(G1036))*SIN(RADIANS(E1043))+COS(RADIANS(G1036))*COS(RADIANS(E1043))*COS(RADIANS(M1033))))&gt;90,0,$F$4*$F$5/E1042^2*(SIN(RADIANS(G1036))*SIN(RADIANS(E1043))+COS(RADIANS(G1036))*COS(RADIANS(E1043))*COS(RADIANS(M1033))))</f>
        <v>0</v>
      </c>
      <c r="N1036" s="3">
        <f>IF(DEGREES(ACOS(SIN(RADIANS(G1036))*SIN(RADIANS(E1043))+COS(RADIANS(G1036))*COS(RADIANS(E1043))*COS(RADIANS(N1033))))&gt;90,0,$F$4*$F$5/E1042^2*(SIN(RADIANS(G1036))*SIN(RADIANS(E1043))+COS(RADIANS(G1036))*COS(RADIANS(E1043))*COS(RADIANS(N1033))))</f>
        <v>0</v>
      </c>
      <c r="O1036" s="3">
        <f>IF(DEGREES(ACOS(SIN(RADIANS(G1036))*SIN(RADIANS(E1043))+COS(RADIANS(G1036))*COS(RADIANS(E1043))*COS(RADIANS(O1033))))&gt;90,0,$F$4*$F$5/E1042^2*(SIN(RADIANS(G1036))*SIN(RADIANS(E1043))+COS(RADIANS(G1036))*COS(RADIANS(E1043))*COS(RADIANS(O1033))))</f>
        <v>0</v>
      </c>
      <c r="P1036" s="3">
        <f>IF(DEGREES(ACOS(SIN(RADIANS(G1036))*SIN(RADIANS(E1043))+COS(RADIANS(G1036))*COS(RADIANS(E1043))*COS(RADIANS(P1033))))&gt;90,0,$F$4*$F$5/E1042^2*(SIN(RADIANS(G1036))*SIN(RADIANS(E1043))+COS(RADIANS(G1036))*COS(RADIANS(E1043))*COS(RADIANS(P1033))))</f>
        <v>0</v>
      </c>
      <c r="Q1036" s="3">
        <f>IF(DEGREES(ACOS(SIN(RADIANS(G1036))*SIN(RADIANS(E1043))+COS(RADIANS(G1036))*COS(RADIANS(E1043))*COS(RADIANS(Q1033))))&gt;90,0,$F$4*$F$5/E1042^2*(SIN(RADIANS(G1036))*SIN(RADIANS(E1043))+COS(RADIANS(G1036))*COS(RADIANS(E1043))*COS(RADIANS(Q1033))))</f>
        <v>0</v>
      </c>
      <c r="R1036" s="3" t="e">
        <f>IF(DEGREES(ACOS(SIN(RADIANS(G1036))*SIN(RADIANS(E1043))+COS(RADIANS(G1036))*COS(RADIANS(E1043))*COS(RADIANS(R1033))))&gt;90,0,$F$4*$F$5/E1042^2*(SIN(RADIANS(G1036))*SIN(RADIANS(E1043))+COS(RADIANS(G1036))*COS(RADIANS(E1043))*COS(RADIANS(R1033))))</f>
        <v>#DIV/0!</v>
      </c>
      <c r="S1036" s="3" t="e">
        <f>IF(DEGREES(ACOS(SIN(RADIANS(G1036))*SIN(RADIANS(E1043))+COS(RADIANS(G1036))*COS(RADIANS(E1043))*COS(RADIANS(S1033))))&gt;90,0,$F$4*$F$5/E1042^2*(SIN(RADIANS(G1036))*SIN(RADIANS(E1043))+COS(RADIANS(G1036))*COS(RADIANS(E1043))*COS(RADIANS(S1033))))</f>
        <v>#DIV/0!</v>
      </c>
      <c r="T1036" s="3" t="e">
        <f>IF(DEGREES(ACOS(SIN(RADIANS(G1036))*SIN(RADIANS(E1043))+COS(RADIANS(G1036))*COS(RADIANS(E1043))*COS(RADIANS(T1033))))&gt;90,0,$F$4*$F$5/E1042^2*(SIN(RADIANS(G1036))*SIN(RADIANS(E1043))+COS(RADIANS(G1036))*COS(RADIANS(E1043))*COS(RADIANS(T1033))))</f>
        <v>#DIV/0!</v>
      </c>
      <c r="U1036" s="3" t="e">
        <f>IF(DEGREES(ACOS(SIN(RADIANS(G1036))*SIN(RADIANS(E1043))+COS(RADIANS(G1036))*COS(RADIANS(E1043))*COS(RADIANS(U1033))))&gt;90,0,$F$4*$F$5/E1042^2*(SIN(RADIANS(G1036))*SIN(RADIANS(E1043))+COS(RADIANS(G1036))*COS(RADIANS(E1043))*COS(RADIANS(U1033))))</f>
        <v>#DIV/0!</v>
      </c>
      <c r="V1036" s="3" t="e">
        <f>IF(DEGREES(ACOS(SIN(RADIANS(G1036))*SIN(RADIANS(E1043))+COS(RADIANS(G1036))*COS(RADIANS(E1043))*COS(RADIANS(V1033))))&gt;90,0,$F$4*$F$5/E1042^2*(SIN(RADIANS(G1036))*SIN(RADIANS(E1043))+COS(RADIANS(G1036))*COS(RADIANS(E1043))*COS(RADIANS(V1033))))</f>
        <v>#DIV/0!</v>
      </c>
      <c r="W1036" s="3" t="e">
        <f>IF(DEGREES(ACOS(SIN(RADIANS(G1036))*SIN(RADIANS(E1043))+COS(RADIANS(G1036))*COS(RADIANS(E1043))*COS(RADIANS(W1033))))&gt;90,0,$F$4*$F$5/E1042^2*(SIN(RADIANS(G1036))*SIN(RADIANS(E1043))+COS(RADIANS(G1036))*COS(RADIANS(E1043))*COS(RADIANS(W1033))))</f>
        <v>#DIV/0!</v>
      </c>
      <c r="X1036" s="3" t="e">
        <f>IF(DEGREES(ACOS(SIN(RADIANS(G1036))*SIN(RADIANS(E1043))+COS(RADIANS(G1036))*COS(RADIANS(E1043))*COS(RADIANS(X1033))))&gt;90,0,$F$4*$F$5/E1042^2*(SIN(RADIANS(G1036))*SIN(RADIANS(E1043))+COS(RADIANS(G1036))*COS(RADIANS(E1043))*COS(RADIANS(X1033))))</f>
        <v>#DIV/0!</v>
      </c>
      <c r="Y1036" s="3" t="e">
        <f>IF(DEGREES(ACOS(SIN(RADIANS(G1036))*SIN(RADIANS(E1043))+COS(RADIANS(G1036))*COS(RADIANS(E1043))*COS(RADIANS(Y1033))))&gt;90,0,$F$4*$F$5/E1042^2*(SIN(RADIANS(G1036))*SIN(RADIANS(E1043))+COS(RADIANS(G1036))*COS(RADIANS(E1043))*COS(RADIANS(Y1033))))</f>
        <v>#DIV/0!</v>
      </c>
      <c r="Z1036" s="3" t="e">
        <f>IF(DEGREES(ACOS(SIN(RADIANS(G1036))*SIN(RADIANS(E1043))+COS(RADIANS(G1036))*COS(RADIANS(E1043))*COS(RADIANS(Z1033))))&gt;90,0,$F$4*$F$5/E1042^2*(SIN(RADIANS(G1036))*SIN(RADIANS(E1043))+COS(RADIANS(G1036))*COS(RADIANS(E1043))*COS(RADIANS(Z1033))))</f>
        <v>#DIV/0!</v>
      </c>
      <c r="AA1036" s="3" t="e">
        <f>IF(DEGREES(ACOS(SIN(RADIANS(G1036))*SIN(RADIANS(E1043))+COS(RADIANS(G1036))*COS(RADIANS(E1043))*COS(RADIANS(AA1033))))&gt;90,0,$F$4*$F$5/E1042^2*(SIN(RADIANS(G1036))*SIN(RADIANS(E1043))+COS(RADIANS(G1036))*COS(RADIANS(E1043))*COS(RADIANS(AA1033))))</f>
        <v>#DIV/0!</v>
      </c>
      <c r="AB1036" s="3" t="e">
        <f>IF(DEGREES(ACOS(SIN(RADIANS(G1036))*SIN(RADIANS(E1043))+COS(RADIANS(G1036))*COS(RADIANS(E1043))*COS(RADIANS(AB1033))))&gt;90,0,$F$4*$F$5/E1042^2*(SIN(RADIANS(G1036))*SIN(RADIANS(E1043))+COS(RADIANS(G1036))*COS(RADIANS(E1043))*COS(RADIANS(AB1033))))</f>
        <v>#DIV/0!</v>
      </c>
      <c r="AC1036" s="3" t="e">
        <f>IF(DEGREES(ACOS(SIN(RADIANS(G1036))*SIN(RADIANS(E1043))+COS(RADIANS(G1036))*COS(RADIANS(E1043))*COS(RADIANS(AC1033))))&gt;90,0,$F$4*$F$5/E1042^2*(SIN(RADIANS(G1036))*SIN(RADIANS(E1043))+COS(RADIANS(G1036))*COS(RADIANS(E1043))*COS(RADIANS(AC1033))))</f>
        <v>#DIV/0!</v>
      </c>
      <c r="AD1036" s="3" t="e">
        <f>IF(DEGREES(ACOS(SIN(RADIANS(G1036))*SIN(RADIANS(E1043))+COS(RADIANS(G1036))*COS(RADIANS(E1043))*COS(RADIANS(AD1033))))&gt;90,0,$F$4*$F$5/E1042^2*(SIN(RADIANS(G1036))*SIN(RADIANS(E1043))+COS(RADIANS(G1036))*COS(RADIANS(E1043))*COS(RADIANS(AD1033))))</f>
        <v>#DIV/0!</v>
      </c>
      <c r="AE1036" s="3" t="e">
        <f>IF(DEGREES(ACOS(SIN(RADIANS(G1036))*SIN(RADIANS(E1043))+COS(RADIANS(G1036))*COS(RADIANS(E1043))*COS(RADIANS(AE1033))))&gt;90,0,$F$4*$F$5/E1042^2*(SIN(RADIANS(G1036))*SIN(RADIANS(E1043))+COS(RADIANS(G1036))*COS(RADIANS(E1043))*COS(RADIANS(AE1033))))</f>
        <v>#DIV/0!</v>
      </c>
      <c r="AF1036" s="3" t="e">
        <f>IF(DEGREES(ACOS(SIN(RADIANS(G1036))*SIN(RADIANS(E1043))+COS(RADIANS(G1036))*COS(RADIANS(E1043))*COS(RADIANS(AF1033))))&gt;90,0,$F$4*$F$5/E1042^2*(SIN(RADIANS(G1036))*SIN(RADIANS(E1043))+COS(RADIANS(G1036))*COS(RADIANS(E1043))*COS(RADIANS(AF1033))))</f>
        <v>#DIV/0!</v>
      </c>
      <c r="AG1036" s="3" t="e">
        <f>IF(DEGREES(ACOS(SIN(RADIANS(G1036))*SIN(RADIANS(E1043))+COS(RADIANS(G1036))*COS(RADIANS(E1043))*COS(RADIANS(AG1033))))&gt;90,0,$F$4*$F$5/E1042^2*(SIN(RADIANS(G1036))*SIN(RADIANS(E1043))+COS(RADIANS(G1036))*COS(RADIANS(E1043))*COS(RADIANS(AG1033))))</f>
        <v>#DIV/0!</v>
      </c>
      <c r="AH1036" s="3" t="e">
        <f>IF(DEGREES(ACOS(SIN(RADIANS(G1036))*SIN(RADIANS(E1043))+COS(RADIANS(G1036))*COS(RADIANS(E1043))*COS(RADIANS(AH1033))))&gt;90,0,$F$4*$F$5/E1042^2*(SIN(RADIANS(G1036))*SIN(RADIANS(E1043))+COS(RADIANS(G1036))*COS(RADIANS(E1043))*COS(RADIANS(AH1033))))</f>
        <v>#DIV/0!</v>
      </c>
      <c r="AI1036" s="3" t="e">
        <f>IF(DEGREES(ACOS(SIN(RADIANS(G1036))*SIN(RADIANS(E1043))+COS(RADIANS(G1036))*COS(RADIANS(E1043))*COS(RADIANS(AI1033))))&gt;90,0,$F$4*$F$5/E1042^2*(SIN(RADIANS(G1036))*SIN(RADIANS(E1043))+COS(RADIANS(G1036))*COS(RADIANS(E1043))*COS(RADIANS(AI1033))))</f>
        <v>#DIV/0!</v>
      </c>
      <c r="AJ1036" s="3" t="e">
        <f>IF(DEGREES(ACOS(SIN(RADIANS(G1036))*SIN(RADIANS(E1043))+COS(RADIANS(G1036))*COS(RADIANS(E1043))*COS(RADIANS(AJ1033))))&gt;90,0,$F$4*$F$5/E1042^2*(SIN(RADIANS(G1036))*SIN(RADIANS(E1043))+COS(RADIANS(G1036))*COS(RADIANS(E1043))*COS(RADIANS(AJ1033))))</f>
        <v>#DIV/0!</v>
      </c>
      <c r="AK1036" s="3">
        <f>IF(DEGREES(ACOS(SIN(RADIANS(G1036))*SIN(RADIANS(E1043))+COS(RADIANS(G1036))*COS(RADIANS(E1043))*COS(RADIANS(AK1033))))&gt;90,0,$F$4*$F$5/E1042^2*(SIN(RADIANS(G1036))*SIN(RADIANS(E1043))+COS(RADIANS(G1036))*COS(RADIANS(E1043))*COS(RADIANS(AK1033))))</f>
        <v>0</v>
      </c>
      <c r="AL1036" s="3">
        <f>IF(DEGREES(ACOS(SIN(RADIANS(G1036))*SIN(RADIANS(E1043))+COS(RADIANS(G1036))*COS(RADIANS(E1043))*COS(RADIANS(AL1033))))&gt;90,0,$F$4*$F$5/E1042^2*(SIN(RADIANS(G1036))*SIN(RADIANS(E1043))+COS(RADIANS(G1036))*COS(RADIANS(E1043))*COS(RADIANS(AL1033))))</f>
        <v>0</v>
      </c>
      <c r="AM1036" s="3">
        <f>IF(DEGREES(ACOS(SIN(RADIANS(G1036))*SIN(RADIANS(E1043))+COS(RADIANS(G1036))*COS(RADIANS(E1043))*COS(RADIANS(AM1033))))&gt;90,0,$F$4*$F$5/E1042^2*(SIN(RADIANS(G1036))*SIN(RADIANS(E1043))+COS(RADIANS(G1036))*COS(RADIANS(E1043))*COS(RADIANS(AM1033))))</f>
        <v>0</v>
      </c>
      <c r="AN1036" s="3">
        <f>IF(DEGREES(ACOS(SIN(RADIANS(G1036))*SIN(RADIANS(E1043))+COS(RADIANS(G1036))*COS(RADIANS(E1043))*COS(RADIANS(AN1033))))&gt;90,0,$F$4*$F$5/E1042^2*(SIN(RADIANS(G1036))*SIN(RADIANS(E1043))+COS(RADIANS(G1036))*COS(RADIANS(E1043))*COS(RADIANS(AN1033))))</f>
        <v>0</v>
      </c>
      <c r="AO1036" s="3">
        <f>IF(DEGREES(ACOS(SIN(RADIANS(G1036))*SIN(RADIANS(E1043))+COS(RADIANS(G1036))*COS(RADIANS(E1043))*COS(RADIANS(AO1033))))&gt;90,0,$F$4*$F$5/E1042^2*(SIN(RADIANS(G1036))*SIN(RADIANS(E1043))+COS(RADIANS(G1036))*COS(RADIANS(E1043))*COS(RADIANS(AO1033))))</f>
        <v>0</v>
      </c>
      <c r="AP1036" s="3">
        <f>IF(DEGREES(ACOS(SIN(RADIANS(G1036))*SIN(RADIANS(E1043))+COS(RADIANS(G1036))*COS(RADIANS(E1043))*COS(RADIANS(AP1033))))&gt;90,0,$F$4*$F$5/E1042^2*(SIN(RADIANS(G1036))*SIN(RADIANS(E1043))+COS(RADIANS(G1036))*COS(RADIANS(E1043))*COS(RADIANS(AP1033))))</f>
        <v>0</v>
      </c>
      <c r="AQ1036" s="3">
        <f>IF(DEGREES(ACOS(SIN(RADIANS(G1036))*SIN(RADIANS(E1043))+COS(RADIANS(G1036))*COS(RADIANS(E1043))*COS(RADIANS(AQ1033))))&gt;90,0,$F$4*$F$5/E1042^2*(SIN(RADIANS(G1036))*SIN(RADIANS(E1043))+COS(RADIANS(G1036))*COS(RADIANS(E1043))*COS(RADIANS(AQ1033))))</f>
        <v>0</v>
      </c>
      <c r="AR1036" s="3">
        <f>IF(DEGREES(ACOS(SIN(RADIANS(G1036))*SIN(RADIANS(E1043))+COS(RADIANS(G1036))*COS(RADIANS(E1043))*COS(RADIANS(AR1033))))&gt;90,0,$F$4*$F$5/E1042^2*(SIN(RADIANS(G1036))*SIN(RADIANS(E1043))+COS(RADIANS(G1036))*COS(RADIANS(E1043))*COS(RADIANS(AR1033))))</f>
        <v>0</v>
      </c>
    </row>
    <row r="1037" spans="2:44" ht="15.75" customHeight="1" x14ac:dyDescent="0.2">
      <c r="B1037" s="20" t="s">
        <v>784</v>
      </c>
      <c r="E1037" s="3">
        <f>IF(E1036-$F$13&lt;0,E1036-$F$13+360,IF(E1036-$F$13&gt;360,E1036-$F$13-360,E1036-$F$13))</f>
        <v>160</v>
      </c>
      <c r="G1037" s="3">
        <v>70</v>
      </c>
      <c r="I1037" s="3">
        <f>IF(DEGREES(ACOS(SIN(RADIANS(G1037))*SIN(RADIANS(E1043))+COS(RADIANS(G1037))*COS(RADIANS(E1043))*COS(RADIANS(I1033))))&gt;90,0,$F$4*$F$5/E1042^2*(SIN(RADIANS(G1037))*SIN(RADIANS(E1043))+COS(RADIANS(G1037))*COS(RADIANS(E1043))*COS(RADIANS(I1033))))</f>
        <v>0</v>
      </c>
      <c r="J1037" s="3">
        <f>IF(DEGREES(ACOS(SIN(RADIANS(G1037))*SIN(RADIANS(E1043))+COS(RADIANS(G1037))*COS(RADIANS(E1043))*COS(RADIANS(J1033))))&gt;90,0,$F$4*$F$5/E1042^2*(SIN(RADIANS(G1037))*SIN(RADIANS(E1043))+COS(RADIANS(G1037))*COS(RADIANS(E1043))*COS(RADIANS(J1033))))</f>
        <v>0</v>
      </c>
      <c r="K1037" s="3">
        <f>IF(DEGREES(ACOS(SIN(RADIANS(G1037))*SIN(RADIANS(E1043))+COS(RADIANS(G1037))*COS(RADIANS(E1043))*COS(RADIANS(K1033))))&gt;90,0,$F$4*$F$5/E1042^2*(SIN(RADIANS(G1037))*SIN(RADIANS(E1043))+COS(RADIANS(G1037))*COS(RADIANS(E1043))*COS(RADIANS(K1033))))</f>
        <v>0</v>
      </c>
      <c r="L1037" s="3">
        <f>IF(DEGREES(ACOS(SIN(RADIANS(G1037))*SIN(RADIANS(E1043))+COS(RADIANS(G1037))*COS(RADIANS(E1043))*COS(RADIANS(L1033))))&gt;90,0,$F$4*$F$5/E1042^2*(SIN(RADIANS(G1037))*SIN(RADIANS(E1043))+COS(RADIANS(G1037))*COS(RADIANS(E1043))*COS(RADIANS(L1033))))</f>
        <v>0</v>
      </c>
      <c r="M1037" s="3">
        <f>IF(DEGREES(ACOS(SIN(RADIANS(G1037))*SIN(RADIANS(E1043))+COS(RADIANS(G1037))*COS(RADIANS(E1043))*COS(RADIANS(M1033))))&gt;90,0,$F$4*$F$5/E1042^2*(SIN(RADIANS(G1037))*SIN(RADIANS(E1043))+COS(RADIANS(G1037))*COS(RADIANS(E1043))*COS(RADIANS(M1033))))</f>
        <v>0</v>
      </c>
      <c r="N1037" s="3">
        <f>IF(DEGREES(ACOS(SIN(RADIANS(G1037))*SIN(RADIANS(E1043))+COS(RADIANS(G1037))*COS(RADIANS(E1043))*COS(RADIANS(N1033))))&gt;90,0,$F$4*$F$5/E1042^2*(SIN(RADIANS(G1037))*SIN(RADIANS(E1043))+COS(RADIANS(G1037))*COS(RADIANS(E1043))*COS(RADIANS(N1033))))</f>
        <v>0</v>
      </c>
      <c r="O1037" s="3">
        <f>IF(DEGREES(ACOS(SIN(RADIANS(G1037))*SIN(RADIANS(E1043))+COS(RADIANS(G1037))*COS(RADIANS(E1043))*COS(RADIANS(O1033))))&gt;90,0,$F$4*$F$5/E1042^2*(SIN(RADIANS(G1037))*SIN(RADIANS(E1043))+COS(RADIANS(G1037))*COS(RADIANS(E1043))*COS(RADIANS(O1033))))</f>
        <v>0</v>
      </c>
      <c r="P1037" s="3">
        <f>IF(DEGREES(ACOS(SIN(RADIANS(G1037))*SIN(RADIANS(E1043))+COS(RADIANS(G1037))*COS(RADIANS(E1043))*COS(RADIANS(P1033))))&gt;90,0,$F$4*$F$5/E1042^2*(SIN(RADIANS(G1037))*SIN(RADIANS(E1043))+COS(RADIANS(G1037))*COS(RADIANS(E1043))*COS(RADIANS(P1033))))</f>
        <v>0</v>
      </c>
      <c r="Q1037" s="3">
        <f>IF(DEGREES(ACOS(SIN(RADIANS(G1037))*SIN(RADIANS(E1043))+COS(RADIANS(G1037))*COS(RADIANS(E1043))*COS(RADIANS(Q1033))))&gt;90,0,$F$4*$F$5/E1042^2*(SIN(RADIANS(G1037))*SIN(RADIANS(E1043))+COS(RADIANS(G1037))*COS(RADIANS(E1043))*COS(RADIANS(Q1033))))</f>
        <v>0</v>
      </c>
      <c r="R1037" s="3" t="e">
        <f>IF(DEGREES(ACOS(SIN(RADIANS(G1037))*SIN(RADIANS(E1043))+COS(RADIANS(G1037))*COS(RADIANS(E1043))*COS(RADIANS(R1033))))&gt;90,0,$F$4*$F$5/E1042^2*(SIN(RADIANS(G1037))*SIN(RADIANS(E1043))+COS(RADIANS(G1037))*COS(RADIANS(E1043))*COS(RADIANS(R1033))))</f>
        <v>#DIV/0!</v>
      </c>
      <c r="S1037" s="3" t="e">
        <f>IF(DEGREES(ACOS(SIN(RADIANS(G1037))*SIN(RADIANS(E1043))+COS(RADIANS(G1037))*COS(RADIANS(E1043))*COS(RADIANS(S1033))))&gt;90,0,$F$4*$F$5/E1042^2*(SIN(RADIANS(G1037))*SIN(RADIANS(E1043))+COS(RADIANS(G1037))*COS(RADIANS(E1043))*COS(RADIANS(S1033))))</f>
        <v>#DIV/0!</v>
      </c>
      <c r="T1037" s="3" t="e">
        <f>IF(DEGREES(ACOS(SIN(RADIANS(G1037))*SIN(RADIANS(E1043))+COS(RADIANS(G1037))*COS(RADIANS(E1043))*COS(RADIANS(T1033))))&gt;90,0,$F$4*$F$5/E1042^2*(SIN(RADIANS(G1037))*SIN(RADIANS(E1043))+COS(RADIANS(G1037))*COS(RADIANS(E1043))*COS(RADIANS(T1033))))</f>
        <v>#DIV/0!</v>
      </c>
      <c r="U1037" s="3" t="e">
        <f>IF(DEGREES(ACOS(SIN(RADIANS(G1037))*SIN(RADIANS(E1043))+COS(RADIANS(G1037))*COS(RADIANS(E1043))*COS(RADIANS(U1033))))&gt;90,0,$F$4*$F$5/E1042^2*(SIN(RADIANS(G1037))*SIN(RADIANS(E1043))+COS(RADIANS(G1037))*COS(RADIANS(E1043))*COS(RADIANS(U1033))))</f>
        <v>#DIV/0!</v>
      </c>
      <c r="V1037" s="3" t="e">
        <f>IF(DEGREES(ACOS(SIN(RADIANS(G1037))*SIN(RADIANS(E1043))+COS(RADIANS(G1037))*COS(RADIANS(E1043))*COS(RADIANS(V1033))))&gt;90,0,$F$4*$F$5/E1042^2*(SIN(RADIANS(G1037))*SIN(RADIANS(E1043))+COS(RADIANS(G1037))*COS(RADIANS(E1043))*COS(RADIANS(V1033))))</f>
        <v>#DIV/0!</v>
      </c>
      <c r="W1037" s="3" t="e">
        <f>IF(DEGREES(ACOS(SIN(RADIANS(G1037))*SIN(RADIANS(E1043))+COS(RADIANS(G1037))*COS(RADIANS(E1043))*COS(RADIANS(W1033))))&gt;90,0,$F$4*$F$5/E1042^2*(SIN(RADIANS(G1037))*SIN(RADIANS(E1043))+COS(RADIANS(G1037))*COS(RADIANS(E1043))*COS(RADIANS(W1033))))</f>
        <v>#DIV/0!</v>
      </c>
      <c r="X1037" s="3" t="e">
        <f>IF(DEGREES(ACOS(SIN(RADIANS(G1037))*SIN(RADIANS(E1043))+COS(RADIANS(G1037))*COS(RADIANS(E1043))*COS(RADIANS(X1033))))&gt;90,0,$F$4*$F$5/E1042^2*(SIN(RADIANS(G1037))*SIN(RADIANS(E1043))+COS(RADIANS(G1037))*COS(RADIANS(E1043))*COS(RADIANS(X1033))))</f>
        <v>#DIV/0!</v>
      </c>
      <c r="Y1037" s="3" t="e">
        <f>IF(DEGREES(ACOS(SIN(RADIANS(G1037))*SIN(RADIANS(E1043))+COS(RADIANS(G1037))*COS(RADIANS(E1043))*COS(RADIANS(Y1033))))&gt;90,0,$F$4*$F$5/E1042^2*(SIN(RADIANS(G1037))*SIN(RADIANS(E1043))+COS(RADIANS(G1037))*COS(RADIANS(E1043))*COS(RADIANS(Y1033))))</f>
        <v>#DIV/0!</v>
      </c>
      <c r="Z1037" s="3" t="e">
        <f>IF(DEGREES(ACOS(SIN(RADIANS(G1037))*SIN(RADIANS(E1043))+COS(RADIANS(G1037))*COS(RADIANS(E1043))*COS(RADIANS(Z1033))))&gt;90,0,$F$4*$F$5/E1042^2*(SIN(RADIANS(G1037))*SIN(RADIANS(E1043))+COS(RADIANS(G1037))*COS(RADIANS(E1043))*COS(RADIANS(Z1033))))</f>
        <v>#DIV/0!</v>
      </c>
      <c r="AA1037" s="3" t="e">
        <f>IF(DEGREES(ACOS(SIN(RADIANS(G1037))*SIN(RADIANS(E1043))+COS(RADIANS(G1037))*COS(RADIANS(E1043))*COS(RADIANS(AA1033))))&gt;90,0,$F$4*$F$5/E1042^2*(SIN(RADIANS(G1037))*SIN(RADIANS(E1043))+COS(RADIANS(G1037))*COS(RADIANS(E1043))*COS(RADIANS(AA1033))))</f>
        <v>#DIV/0!</v>
      </c>
      <c r="AB1037" s="3" t="e">
        <f>IF(DEGREES(ACOS(SIN(RADIANS(G1037))*SIN(RADIANS(E1043))+COS(RADIANS(G1037))*COS(RADIANS(E1043))*COS(RADIANS(AB1033))))&gt;90,0,$F$4*$F$5/E1042^2*(SIN(RADIANS(G1037))*SIN(RADIANS(E1043))+COS(RADIANS(G1037))*COS(RADIANS(E1043))*COS(RADIANS(AB1033))))</f>
        <v>#DIV/0!</v>
      </c>
      <c r="AC1037" s="3" t="e">
        <f>IF(DEGREES(ACOS(SIN(RADIANS(G1037))*SIN(RADIANS(E1043))+COS(RADIANS(G1037))*COS(RADIANS(E1043))*COS(RADIANS(AC1033))))&gt;90,0,$F$4*$F$5/E1042^2*(SIN(RADIANS(G1037))*SIN(RADIANS(E1043))+COS(RADIANS(G1037))*COS(RADIANS(E1043))*COS(RADIANS(AC1033))))</f>
        <v>#DIV/0!</v>
      </c>
      <c r="AD1037" s="3" t="e">
        <f>IF(DEGREES(ACOS(SIN(RADIANS(G1037))*SIN(RADIANS(E1043))+COS(RADIANS(G1037))*COS(RADIANS(E1043))*COS(RADIANS(AD1033))))&gt;90,0,$F$4*$F$5/E1042^2*(SIN(RADIANS(G1037))*SIN(RADIANS(E1043))+COS(RADIANS(G1037))*COS(RADIANS(E1043))*COS(RADIANS(AD1033))))</f>
        <v>#DIV/0!</v>
      </c>
      <c r="AE1037" s="3" t="e">
        <f>IF(DEGREES(ACOS(SIN(RADIANS(G1037))*SIN(RADIANS(E1043))+COS(RADIANS(G1037))*COS(RADIANS(E1043))*COS(RADIANS(AE1033))))&gt;90,0,$F$4*$F$5/E1042^2*(SIN(RADIANS(G1037))*SIN(RADIANS(E1043))+COS(RADIANS(G1037))*COS(RADIANS(E1043))*COS(RADIANS(AE1033))))</f>
        <v>#DIV/0!</v>
      </c>
      <c r="AF1037" s="3" t="e">
        <f>IF(DEGREES(ACOS(SIN(RADIANS(G1037))*SIN(RADIANS(E1043))+COS(RADIANS(G1037))*COS(RADIANS(E1043))*COS(RADIANS(AF1033))))&gt;90,0,$F$4*$F$5/E1042^2*(SIN(RADIANS(G1037))*SIN(RADIANS(E1043))+COS(RADIANS(G1037))*COS(RADIANS(E1043))*COS(RADIANS(AF1033))))</f>
        <v>#DIV/0!</v>
      </c>
      <c r="AG1037" s="3" t="e">
        <f>IF(DEGREES(ACOS(SIN(RADIANS(G1037))*SIN(RADIANS(E1043))+COS(RADIANS(G1037))*COS(RADIANS(E1043))*COS(RADIANS(AG1033))))&gt;90,0,$F$4*$F$5/E1042^2*(SIN(RADIANS(G1037))*SIN(RADIANS(E1043))+COS(RADIANS(G1037))*COS(RADIANS(E1043))*COS(RADIANS(AG1033))))</f>
        <v>#DIV/0!</v>
      </c>
      <c r="AH1037" s="3" t="e">
        <f>IF(DEGREES(ACOS(SIN(RADIANS(G1037))*SIN(RADIANS(E1043))+COS(RADIANS(G1037))*COS(RADIANS(E1043))*COS(RADIANS(AH1033))))&gt;90,0,$F$4*$F$5/E1042^2*(SIN(RADIANS(G1037))*SIN(RADIANS(E1043))+COS(RADIANS(G1037))*COS(RADIANS(E1043))*COS(RADIANS(AH1033))))</f>
        <v>#DIV/0!</v>
      </c>
      <c r="AI1037" s="3" t="e">
        <f>IF(DEGREES(ACOS(SIN(RADIANS(G1037))*SIN(RADIANS(E1043))+COS(RADIANS(G1037))*COS(RADIANS(E1043))*COS(RADIANS(AI1033))))&gt;90,0,$F$4*$F$5/E1042^2*(SIN(RADIANS(G1037))*SIN(RADIANS(E1043))+COS(RADIANS(G1037))*COS(RADIANS(E1043))*COS(RADIANS(AI1033))))</f>
        <v>#DIV/0!</v>
      </c>
      <c r="AJ1037" s="3" t="e">
        <f>IF(DEGREES(ACOS(SIN(RADIANS(G1037))*SIN(RADIANS(E1043))+COS(RADIANS(G1037))*COS(RADIANS(E1043))*COS(RADIANS(AJ1033))))&gt;90,0,$F$4*$F$5/E1042^2*(SIN(RADIANS(G1037))*SIN(RADIANS(E1043))+COS(RADIANS(G1037))*COS(RADIANS(E1043))*COS(RADIANS(AJ1033))))</f>
        <v>#DIV/0!</v>
      </c>
      <c r="AK1037" s="3">
        <f>IF(DEGREES(ACOS(SIN(RADIANS(G1037))*SIN(RADIANS(E1043))+COS(RADIANS(G1037))*COS(RADIANS(E1043))*COS(RADIANS(AK1033))))&gt;90,0,$F$4*$F$5/E1042^2*(SIN(RADIANS(G1037))*SIN(RADIANS(E1043))+COS(RADIANS(G1037))*COS(RADIANS(E1043))*COS(RADIANS(AK1033))))</f>
        <v>0</v>
      </c>
      <c r="AL1037" s="3">
        <f>IF(DEGREES(ACOS(SIN(RADIANS(G1037))*SIN(RADIANS(E1043))+COS(RADIANS(G1037))*COS(RADIANS(E1043))*COS(RADIANS(AL1033))))&gt;90,0,$F$4*$F$5/E1042^2*(SIN(RADIANS(G1037))*SIN(RADIANS(E1043))+COS(RADIANS(G1037))*COS(RADIANS(E1043))*COS(RADIANS(AL1033))))</f>
        <v>0</v>
      </c>
      <c r="AM1037" s="3">
        <f>IF(DEGREES(ACOS(SIN(RADIANS(G1037))*SIN(RADIANS(E1043))+COS(RADIANS(G1037))*COS(RADIANS(E1043))*COS(RADIANS(AM1033))))&gt;90,0,$F$4*$F$5/E1042^2*(SIN(RADIANS(G1037))*SIN(RADIANS(E1043))+COS(RADIANS(G1037))*COS(RADIANS(E1043))*COS(RADIANS(AM1033))))</f>
        <v>0</v>
      </c>
      <c r="AN1037" s="3">
        <f>IF(DEGREES(ACOS(SIN(RADIANS(G1037))*SIN(RADIANS(E1043))+COS(RADIANS(G1037))*COS(RADIANS(E1043))*COS(RADIANS(AN1033))))&gt;90,0,$F$4*$F$5/E1042^2*(SIN(RADIANS(G1037))*SIN(RADIANS(E1043))+COS(RADIANS(G1037))*COS(RADIANS(E1043))*COS(RADIANS(AN1033))))</f>
        <v>0</v>
      </c>
      <c r="AO1037" s="3">
        <f>IF(DEGREES(ACOS(SIN(RADIANS(G1037))*SIN(RADIANS(E1043))+COS(RADIANS(G1037))*COS(RADIANS(E1043))*COS(RADIANS(AO1033))))&gt;90,0,$F$4*$F$5/E1042^2*(SIN(RADIANS(G1037))*SIN(RADIANS(E1043))+COS(RADIANS(G1037))*COS(RADIANS(E1043))*COS(RADIANS(AO1033))))</f>
        <v>0</v>
      </c>
      <c r="AP1037" s="3">
        <f>IF(DEGREES(ACOS(SIN(RADIANS(G1037))*SIN(RADIANS(E1043))+COS(RADIANS(G1037))*COS(RADIANS(E1043))*COS(RADIANS(AP1033))))&gt;90,0,$F$4*$F$5/E1042^2*(SIN(RADIANS(G1037))*SIN(RADIANS(E1043))+COS(RADIANS(G1037))*COS(RADIANS(E1043))*COS(RADIANS(AP1033))))</f>
        <v>0</v>
      </c>
      <c r="AQ1037" s="3">
        <f>IF(DEGREES(ACOS(SIN(RADIANS(G1037))*SIN(RADIANS(E1043))+COS(RADIANS(G1037))*COS(RADIANS(E1043))*COS(RADIANS(AQ1033))))&gt;90,0,$F$4*$F$5/E1042^2*(SIN(RADIANS(G1037))*SIN(RADIANS(E1043))+COS(RADIANS(G1037))*COS(RADIANS(E1043))*COS(RADIANS(AQ1033))))</f>
        <v>0</v>
      </c>
      <c r="AR1037" s="3">
        <f>IF(DEGREES(ACOS(SIN(RADIANS(G1037))*SIN(RADIANS(E1043))+COS(RADIANS(G1037))*COS(RADIANS(E1043))*COS(RADIANS(AR1033))))&gt;90,0,$F$4*$F$5/E1042^2*(SIN(RADIANS(G1037))*SIN(RADIANS(E1043))+COS(RADIANS(G1037))*COS(RADIANS(E1043))*COS(RADIANS(AR1033))))</f>
        <v>0</v>
      </c>
    </row>
    <row r="1038" spans="2:44" ht="15.75" customHeight="1" x14ac:dyDescent="0.2">
      <c r="B1038" s="20" t="s">
        <v>729</v>
      </c>
      <c r="E1038" s="3">
        <f>IF(E1035&lt;360,E1035/360,(E1035-360)/360)</f>
        <v>0.19444444444444445</v>
      </c>
      <c r="G1038" s="3">
        <v>60</v>
      </c>
      <c r="I1038" s="3">
        <f>IF(DEGREES(ACOS(SIN(RADIANS(G1038))*SIN(RADIANS(E1043))+COS(RADIANS(G1038))*COS(RADIANS(E1043))*COS(RADIANS(I1033))))&gt;90,0,$F$4*$F$5/E1042^2*(SIN(RADIANS(G1038))*SIN(RADIANS(E1043))+COS(RADIANS(G1038))*COS(RADIANS(E1043))*COS(RADIANS(I1033))))</f>
        <v>0</v>
      </c>
      <c r="J1038" s="3">
        <f>IF(DEGREES(ACOS(SIN(RADIANS(G1038))*SIN(RADIANS(E1043))+COS(RADIANS(G1038))*COS(RADIANS(E1043))*COS(RADIANS(J1033))))&gt;90,0,$F$4*$F$5/E1042^2*(SIN(RADIANS(G1038))*SIN(RADIANS(E1043))+COS(RADIANS(G1038))*COS(RADIANS(E1043))*COS(RADIANS(J1033))))</f>
        <v>0</v>
      </c>
      <c r="K1038" s="3">
        <f>IF(DEGREES(ACOS(SIN(RADIANS(G1038))*SIN(RADIANS(E1043))+COS(RADIANS(G1038))*COS(RADIANS(E1043))*COS(RADIANS(K1033))))&gt;90,0,$F$4*$F$5/E1042^2*(SIN(RADIANS(G1038))*SIN(RADIANS(E1043))+COS(RADIANS(G1038))*COS(RADIANS(E1043))*COS(RADIANS(K1033))))</f>
        <v>0</v>
      </c>
      <c r="L1038" s="3">
        <f>IF(DEGREES(ACOS(SIN(RADIANS(G1038))*SIN(RADIANS(E1043))+COS(RADIANS(G1038))*COS(RADIANS(E1043))*COS(RADIANS(L1033))))&gt;90,0,$F$4*$F$5/E1042^2*(SIN(RADIANS(G1038))*SIN(RADIANS(E1043))+COS(RADIANS(G1038))*COS(RADIANS(E1043))*COS(RADIANS(L1033))))</f>
        <v>0</v>
      </c>
      <c r="M1038" s="3">
        <f>IF(DEGREES(ACOS(SIN(RADIANS(G1038))*SIN(RADIANS(E1043))+COS(RADIANS(G1038))*COS(RADIANS(E1043))*COS(RADIANS(M1033))))&gt;90,0,$F$4*$F$5/E1042^2*(SIN(RADIANS(G1038))*SIN(RADIANS(E1043))+COS(RADIANS(G1038))*COS(RADIANS(E1043))*COS(RADIANS(M1033))))</f>
        <v>0</v>
      </c>
      <c r="N1038" s="3">
        <f>IF(DEGREES(ACOS(SIN(RADIANS(G1038))*SIN(RADIANS(E1043))+COS(RADIANS(G1038))*COS(RADIANS(E1043))*COS(RADIANS(N1033))))&gt;90,0,$F$4*$F$5/E1042^2*(SIN(RADIANS(G1038))*SIN(RADIANS(E1043))+COS(RADIANS(G1038))*COS(RADIANS(E1043))*COS(RADIANS(N1033))))</f>
        <v>0</v>
      </c>
      <c r="O1038" s="3">
        <f>IF(DEGREES(ACOS(SIN(RADIANS(G1038))*SIN(RADIANS(E1043))+COS(RADIANS(G1038))*COS(RADIANS(E1043))*COS(RADIANS(O1033))))&gt;90,0,$F$4*$F$5/E1042^2*(SIN(RADIANS(G1038))*SIN(RADIANS(E1043))+COS(RADIANS(G1038))*COS(RADIANS(E1043))*COS(RADIANS(O1033))))</f>
        <v>0</v>
      </c>
      <c r="P1038" s="3">
        <f>IF(DEGREES(ACOS(SIN(RADIANS(G1038))*SIN(RADIANS(E1043))+COS(RADIANS(G1038))*COS(RADIANS(E1043))*COS(RADIANS(P1033))))&gt;90,0,$F$4*$F$5/E1042^2*(SIN(RADIANS(G1038))*SIN(RADIANS(E1043))+COS(RADIANS(G1038))*COS(RADIANS(E1043))*COS(RADIANS(P1033))))</f>
        <v>0</v>
      </c>
      <c r="Q1038" s="3">
        <f>IF(DEGREES(ACOS(SIN(RADIANS(G1038))*SIN(RADIANS(E1043))+COS(RADIANS(G1038))*COS(RADIANS(E1043))*COS(RADIANS(Q1033))))&gt;90,0,$F$4*$F$5/E1042^2*(SIN(RADIANS(G1038))*SIN(RADIANS(E1043))+COS(RADIANS(G1038))*COS(RADIANS(E1043))*COS(RADIANS(Q1033))))</f>
        <v>0</v>
      </c>
      <c r="R1038" s="3" t="e">
        <f>IF(DEGREES(ACOS(SIN(RADIANS(G1038))*SIN(RADIANS(E1043))+COS(RADIANS(G1038))*COS(RADIANS(E1043))*COS(RADIANS(R1033))))&gt;90,0,$F$4*$F$5/E1042^2*(SIN(RADIANS(G1038))*SIN(RADIANS(E1043))+COS(RADIANS(G1038))*COS(RADIANS(E1043))*COS(RADIANS(R1033))))</f>
        <v>#DIV/0!</v>
      </c>
      <c r="S1038" s="3" t="e">
        <f>IF(DEGREES(ACOS(SIN(RADIANS(G1038))*SIN(RADIANS(E1043))+COS(RADIANS(G1038))*COS(RADIANS(E1043))*COS(RADIANS(S1033))))&gt;90,0,$F$4*$F$5/E1042^2*(SIN(RADIANS(G1038))*SIN(RADIANS(E1043))+COS(RADIANS(G1038))*COS(RADIANS(E1043))*COS(RADIANS(S1033))))</f>
        <v>#DIV/0!</v>
      </c>
      <c r="T1038" s="3" t="e">
        <f>IF(DEGREES(ACOS(SIN(RADIANS(G1038))*SIN(RADIANS(E1043))+COS(RADIANS(G1038))*COS(RADIANS(E1043))*COS(RADIANS(T1033))))&gt;90,0,$F$4*$F$5/E1042^2*(SIN(RADIANS(G1038))*SIN(RADIANS(E1043))+COS(RADIANS(G1038))*COS(RADIANS(E1043))*COS(RADIANS(T1033))))</f>
        <v>#DIV/0!</v>
      </c>
      <c r="U1038" s="3" t="e">
        <f>IF(DEGREES(ACOS(SIN(RADIANS(G1038))*SIN(RADIANS(E1043))+COS(RADIANS(G1038))*COS(RADIANS(E1043))*COS(RADIANS(U1033))))&gt;90,0,$F$4*$F$5/E1042^2*(SIN(RADIANS(G1038))*SIN(RADIANS(E1043))+COS(RADIANS(G1038))*COS(RADIANS(E1043))*COS(RADIANS(U1033))))</f>
        <v>#DIV/0!</v>
      </c>
      <c r="V1038" s="3" t="e">
        <f>IF(DEGREES(ACOS(SIN(RADIANS(G1038))*SIN(RADIANS(E1043))+COS(RADIANS(G1038))*COS(RADIANS(E1043))*COS(RADIANS(V1033))))&gt;90,0,$F$4*$F$5/E1042^2*(SIN(RADIANS(G1038))*SIN(RADIANS(E1043))+COS(RADIANS(G1038))*COS(RADIANS(E1043))*COS(RADIANS(V1033))))</f>
        <v>#DIV/0!</v>
      </c>
      <c r="W1038" s="3" t="e">
        <f>IF(DEGREES(ACOS(SIN(RADIANS(G1038))*SIN(RADIANS(E1043))+COS(RADIANS(G1038))*COS(RADIANS(E1043))*COS(RADIANS(W1033))))&gt;90,0,$F$4*$F$5/E1042^2*(SIN(RADIANS(G1038))*SIN(RADIANS(E1043))+COS(RADIANS(G1038))*COS(RADIANS(E1043))*COS(RADIANS(W1033))))</f>
        <v>#DIV/0!</v>
      </c>
      <c r="X1038" s="3" t="e">
        <f>IF(DEGREES(ACOS(SIN(RADIANS(G1038))*SIN(RADIANS(E1043))+COS(RADIANS(G1038))*COS(RADIANS(E1043))*COS(RADIANS(X1033))))&gt;90,0,$F$4*$F$5/E1042^2*(SIN(RADIANS(G1038))*SIN(RADIANS(E1043))+COS(RADIANS(G1038))*COS(RADIANS(E1043))*COS(RADIANS(X1033))))</f>
        <v>#DIV/0!</v>
      </c>
      <c r="Y1038" s="3" t="e">
        <f>IF(DEGREES(ACOS(SIN(RADIANS(G1038))*SIN(RADIANS(E1043))+COS(RADIANS(G1038))*COS(RADIANS(E1043))*COS(RADIANS(Y1033))))&gt;90,0,$F$4*$F$5/E1042^2*(SIN(RADIANS(G1038))*SIN(RADIANS(E1043))+COS(RADIANS(G1038))*COS(RADIANS(E1043))*COS(RADIANS(Y1033))))</f>
        <v>#DIV/0!</v>
      </c>
      <c r="Z1038" s="3" t="e">
        <f>IF(DEGREES(ACOS(SIN(RADIANS(G1038))*SIN(RADIANS(E1043))+COS(RADIANS(G1038))*COS(RADIANS(E1043))*COS(RADIANS(Z1033))))&gt;90,0,$F$4*$F$5/E1042^2*(SIN(RADIANS(G1038))*SIN(RADIANS(E1043))+COS(RADIANS(G1038))*COS(RADIANS(E1043))*COS(RADIANS(Z1033))))</f>
        <v>#DIV/0!</v>
      </c>
      <c r="AA1038" s="3" t="e">
        <f>IF(DEGREES(ACOS(SIN(RADIANS(G1038))*SIN(RADIANS(E1043))+COS(RADIANS(G1038))*COS(RADIANS(E1043))*COS(RADIANS(AA1033))))&gt;90,0,$F$4*$F$5/E1042^2*(SIN(RADIANS(G1038))*SIN(RADIANS(E1043))+COS(RADIANS(G1038))*COS(RADIANS(E1043))*COS(RADIANS(AA1033))))</f>
        <v>#DIV/0!</v>
      </c>
      <c r="AB1038" s="3" t="e">
        <f>IF(DEGREES(ACOS(SIN(RADIANS(G1038))*SIN(RADIANS(E1043))+COS(RADIANS(G1038))*COS(RADIANS(E1043))*COS(RADIANS(AB1033))))&gt;90,0,$F$4*$F$5/E1042^2*(SIN(RADIANS(G1038))*SIN(RADIANS(E1043))+COS(RADIANS(G1038))*COS(RADIANS(E1043))*COS(RADIANS(AB1033))))</f>
        <v>#DIV/0!</v>
      </c>
      <c r="AC1038" s="3" t="e">
        <f>IF(DEGREES(ACOS(SIN(RADIANS(G1038))*SIN(RADIANS(E1043))+COS(RADIANS(G1038))*COS(RADIANS(E1043))*COS(RADIANS(AC1033))))&gt;90,0,$F$4*$F$5/E1042^2*(SIN(RADIANS(G1038))*SIN(RADIANS(E1043))+COS(RADIANS(G1038))*COS(RADIANS(E1043))*COS(RADIANS(AC1033))))</f>
        <v>#DIV/0!</v>
      </c>
      <c r="AD1038" s="3" t="e">
        <f>IF(DEGREES(ACOS(SIN(RADIANS(G1038))*SIN(RADIANS(E1043))+COS(RADIANS(G1038))*COS(RADIANS(E1043))*COS(RADIANS(AD1033))))&gt;90,0,$F$4*$F$5/E1042^2*(SIN(RADIANS(G1038))*SIN(RADIANS(E1043))+COS(RADIANS(G1038))*COS(RADIANS(E1043))*COS(RADIANS(AD1033))))</f>
        <v>#DIV/0!</v>
      </c>
      <c r="AE1038" s="3" t="e">
        <f>IF(DEGREES(ACOS(SIN(RADIANS(G1038))*SIN(RADIANS(E1043))+COS(RADIANS(G1038))*COS(RADIANS(E1043))*COS(RADIANS(AE1033))))&gt;90,0,$F$4*$F$5/E1042^2*(SIN(RADIANS(G1038))*SIN(RADIANS(E1043))+COS(RADIANS(G1038))*COS(RADIANS(E1043))*COS(RADIANS(AE1033))))</f>
        <v>#DIV/0!</v>
      </c>
      <c r="AF1038" s="3" t="e">
        <f>IF(DEGREES(ACOS(SIN(RADIANS(G1038))*SIN(RADIANS(E1043))+COS(RADIANS(G1038))*COS(RADIANS(E1043))*COS(RADIANS(AF1033))))&gt;90,0,$F$4*$F$5/E1042^2*(SIN(RADIANS(G1038))*SIN(RADIANS(E1043))+COS(RADIANS(G1038))*COS(RADIANS(E1043))*COS(RADIANS(AF1033))))</f>
        <v>#DIV/0!</v>
      </c>
      <c r="AG1038" s="3" t="e">
        <f>IF(DEGREES(ACOS(SIN(RADIANS(G1038))*SIN(RADIANS(E1043))+COS(RADIANS(G1038))*COS(RADIANS(E1043))*COS(RADIANS(AG1033))))&gt;90,0,$F$4*$F$5/E1042^2*(SIN(RADIANS(G1038))*SIN(RADIANS(E1043))+COS(RADIANS(G1038))*COS(RADIANS(E1043))*COS(RADIANS(AG1033))))</f>
        <v>#DIV/0!</v>
      </c>
      <c r="AH1038" s="3" t="e">
        <f>IF(DEGREES(ACOS(SIN(RADIANS(G1038))*SIN(RADIANS(E1043))+COS(RADIANS(G1038))*COS(RADIANS(E1043))*COS(RADIANS(AH1033))))&gt;90,0,$F$4*$F$5/E1042^2*(SIN(RADIANS(G1038))*SIN(RADIANS(E1043))+COS(RADIANS(G1038))*COS(RADIANS(E1043))*COS(RADIANS(AH1033))))</f>
        <v>#DIV/0!</v>
      </c>
      <c r="AI1038" s="3" t="e">
        <f>IF(DEGREES(ACOS(SIN(RADIANS(G1038))*SIN(RADIANS(E1043))+COS(RADIANS(G1038))*COS(RADIANS(E1043))*COS(RADIANS(AI1033))))&gt;90,0,$F$4*$F$5/E1042^2*(SIN(RADIANS(G1038))*SIN(RADIANS(E1043))+COS(RADIANS(G1038))*COS(RADIANS(E1043))*COS(RADIANS(AI1033))))</f>
        <v>#DIV/0!</v>
      </c>
      <c r="AJ1038" s="3" t="e">
        <f>IF(DEGREES(ACOS(SIN(RADIANS(G1038))*SIN(RADIANS(E1043))+COS(RADIANS(G1038))*COS(RADIANS(E1043))*COS(RADIANS(AJ1033))))&gt;90,0,$F$4*$F$5/E1042^2*(SIN(RADIANS(G1038))*SIN(RADIANS(E1043))+COS(RADIANS(G1038))*COS(RADIANS(E1043))*COS(RADIANS(AJ1033))))</f>
        <v>#DIV/0!</v>
      </c>
      <c r="AK1038" s="3">
        <f>IF(DEGREES(ACOS(SIN(RADIANS(G1038))*SIN(RADIANS(E1043))+COS(RADIANS(G1038))*COS(RADIANS(E1043))*COS(RADIANS(AK1033))))&gt;90,0,$F$4*$F$5/E1042^2*(SIN(RADIANS(G1038))*SIN(RADIANS(E1043))+COS(RADIANS(G1038))*COS(RADIANS(E1043))*COS(RADIANS(AK1033))))</f>
        <v>0</v>
      </c>
      <c r="AL1038" s="3">
        <f>IF(DEGREES(ACOS(SIN(RADIANS(G1038))*SIN(RADIANS(E1043))+COS(RADIANS(G1038))*COS(RADIANS(E1043))*COS(RADIANS(AL1033))))&gt;90,0,$F$4*$F$5/E1042^2*(SIN(RADIANS(G1038))*SIN(RADIANS(E1043))+COS(RADIANS(G1038))*COS(RADIANS(E1043))*COS(RADIANS(AL1033))))</f>
        <v>0</v>
      </c>
      <c r="AM1038" s="3">
        <f>IF(DEGREES(ACOS(SIN(RADIANS(G1038))*SIN(RADIANS(E1043))+COS(RADIANS(G1038))*COS(RADIANS(E1043))*COS(RADIANS(AM1033))))&gt;90,0,$F$4*$F$5/E1042^2*(SIN(RADIANS(G1038))*SIN(RADIANS(E1043))+COS(RADIANS(G1038))*COS(RADIANS(E1043))*COS(RADIANS(AM1033))))</f>
        <v>0</v>
      </c>
      <c r="AN1038" s="3">
        <f>IF(DEGREES(ACOS(SIN(RADIANS(G1038))*SIN(RADIANS(E1043))+COS(RADIANS(G1038))*COS(RADIANS(E1043))*COS(RADIANS(AN1033))))&gt;90,0,$F$4*$F$5/E1042^2*(SIN(RADIANS(G1038))*SIN(RADIANS(E1043))+COS(RADIANS(G1038))*COS(RADIANS(E1043))*COS(RADIANS(AN1033))))</f>
        <v>0</v>
      </c>
      <c r="AO1038" s="3">
        <f>IF(DEGREES(ACOS(SIN(RADIANS(G1038))*SIN(RADIANS(E1043))+COS(RADIANS(G1038))*COS(RADIANS(E1043))*COS(RADIANS(AO1033))))&gt;90,0,$F$4*$F$5/E1042^2*(SIN(RADIANS(G1038))*SIN(RADIANS(E1043))+COS(RADIANS(G1038))*COS(RADIANS(E1043))*COS(RADIANS(AO1033))))</f>
        <v>0</v>
      </c>
      <c r="AP1038" s="3">
        <f>IF(DEGREES(ACOS(SIN(RADIANS(G1038))*SIN(RADIANS(E1043))+COS(RADIANS(G1038))*COS(RADIANS(E1043))*COS(RADIANS(AP1033))))&gt;90,0,$F$4*$F$5/E1042^2*(SIN(RADIANS(G1038))*SIN(RADIANS(E1043))+COS(RADIANS(G1038))*COS(RADIANS(E1043))*COS(RADIANS(AP1033))))</f>
        <v>0</v>
      </c>
      <c r="AQ1038" s="3">
        <f>IF(DEGREES(ACOS(SIN(RADIANS(G1038))*SIN(RADIANS(E1043))+COS(RADIANS(G1038))*COS(RADIANS(E1043))*COS(RADIANS(AQ1033))))&gt;90,0,$F$4*$F$5/E1042^2*(SIN(RADIANS(G1038))*SIN(RADIANS(E1043))+COS(RADIANS(G1038))*COS(RADIANS(E1043))*COS(RADIANS(AQ1033))))</f>
        <v>0</v>
      </c>
      <c r="AR1038" s="3">
        <f>IF(DEGREES(ACOS(SIN(RADIANS(G1038))*SIN(RADIANS(E1043))+COS(RADIANS(G1038))*COS(RADIANS(E1043))*COS(RADIANS(AR1033))))&gt;90,0,$F$4*$F$5/E1042^2*(SIN(RADIANS(G1038))*SIN(RADIANS(E1043))+COS(RADIANS(G1038))*COS(RADIANS(E1043))*COS(RADIANS(AR1033))))</f>
        <v>0</v>
      </c>
    </row>
    <row r="1039" spans="2:44" ht="15.75" customHeight="1" x14ac:dyDescent="0.2">
      <c r="B1039" s="20" t="s">
        <v>785</v>
      </c>
      <c r="E1039" s="3">
        <f>E1038*$F$11</f>
        <v>0</v>
      </c>
      <c r="G1039" s="3">
        <v>50</v>
      </c>
      <c r="I1039" s="3">
        <f>IF(DEGREES(ACOS(SIN(RADIANS(G1039))*SIN(RADIANS(E1043))+COS(RADIANS(G1039))*COS(RADIANS(E1043))*COS(RADIANS(I1033))))&gt;90,0,$F$4*$F$5/E1042^2*(SIN(RADIANS(G1039))*SIN(RADIANS(E1043))+COS(RADIANS(G1039))*COS(RADIANS(E1043))*COS(RADIANS(I1033))))</f>
        <v>0</v>
      </c>
      <c r="J1039" s="3">
        <f>IF(DEGREES(ACOS(SIN(RADIANS(G1039))*SIN(RADIANS(E1043))+COS(RADIANS(G1039))*COS(RADIANS(E1043))*COS(RADIANS(J1033))))&gt;90,0,$F$4*$F$5/E1042^2*(SIN(RADIANS(G1039))*SIN(RADIANS(E1043))+COS(RADIANS(G1039))*COS(RADIANS(E1043))*COS(RADIANS(J1033))))</f>
        <v>0</v>
      </c>
      <c r="K1039" s="3">
        <f>IF(DEGREES(ACOS(SIN(RADIANS(G1039))*SIN(RADIANS(E1043))+COS(RADIANS(G1039))*COS(RADIANS(E1043))*COS(RADIANS(K1033))))&gt;90,0,$F$4*$F$5/E1042^2*(SIN(RADIANS(G1039))*SIN(RADIANS(E1043))+COS(RADIANS(G1039))*COS(RADIANS(E1043))*COS(RADIANS(K1033))))</f>
        <v>0</v>
      </c>
      <c r="L1039" s="3">
        <f>IF(DEGREES(ACOS(SIN(RADIANS(G1039))*SIN(RADIANS(E1043))+COS(RADIANS(G1039))*COS(RADIANS(E1043))*COS(RADIANS(L1033))))&gt;90,0,$F$4*$F$5/E1042^2*(SIN(RADIANS(G1039))*SIN(RADIANS(E1043))+COS(RADIANS(G1039))*COS(RADIANS(E1043))*COS(RADIANS(L1033))))</f>
        <v>0</v>
      </c>
      <c r="M1039" s="3">
        <f>IF(DEGREES(ACOS(SIN(RADIANS(G1039))*SIN(RADIANS(E1043))+COS(RADIANS(G1039))*COS(RADIANS(E1043))*COS(RADIANS(M1033))))&gt;90,0,$F$4*$F$5/E1042^2*(SIN(RADIANS(G1039))*SIN(RADIANS(E1043))+COS(RADIANS(G1039))*COS(RADIANS(E1043))*COS(RADIANS(M1033))))</f>
        <v>0</v>
      </c>
      <c r="N1039" s="3">
        <f>IF(DEGREES(ACOS(SIN(RADIANS(G1039))*SIN(RADIANS(E1043))+COS(RADIANS(G1039))*COS(RADIANS(E1043))*COS(RADIANS(N1033))))&gt;90,0,$F$4*$F$5/E1042^2*(SIN(RADIANS(G1039))*SIN(RADIANS(E1043))+COS(RADIANS(G1039))*COS(RADIANS(E1043))*COS(RADIANS(N1033))))</f>
        <v>0</v>
      </c>
      <c r="O1039" s="3">
        <f>IF(DEGREES(ACOS(SIN(RADIANS(G1039))*SIN(RADIANS(E1043))+COS(RADIANS(G1039))*COS(RADIANS(E1043))*COS(RADIANS(O1033))))&gt;90,0,$F$4*$F$5/E1042^2*(SIN(RADIANS(G1039))*SIN(RADIANS(E1043))+COS(RADIANS(G1039))*COS(RADIANS(E1043))*COS(RADIANS(O1033))))</f>
        <v>0</v>
      </c>
      <c r="P1039" s="3">
        <f>IF(DEGREES(ACOS(SIN(RADIANS(G1039))*SIN(RADIANS(E1043))+COS(RADIANS(G1039))*COS(RADIANS(E1043))*COS(RADIANS(P1033))))&gt;90,0,$F$4*$F$5/E1042^2*(SIN(RADIANS(G1039))*SIN(RADIANS(E1043))+COS(RADIANS(G1039))*COS(RADIANS(E1043))*COS(RADIANS(P1033))))</f>
        <v>0</v>
      </c>
      <c r="Q1039" s="3">
        <f>IF(DEGREES(ACOS(SIN(RADIANS(G1039))*SIN(RADIANS(E1043))+COS(RADIANS(G1039))*COS(RADIANS(E1043))*COS(RADIANS(Q1033))))&gt;90,0,$F$4*$F$5/E1042^2*(SIN(RADIANS(G1039))*SIN(RADIANS(E1043))+COS(RADIANS(G1039))*COS(RADIANS(E1043))*COS(RADIANS(Q1033))))</f>
        <v>0</v>
      </c>
      <c r="R1039" s="3" t="e">
        <f>IF(DEGREES(ACOS(SIN(RADIANS(G1039))*SIN(RADIANS(E1043))+COS(RADIANS(G1039))*COS(RADIANS(E1043))*COS(RADIANS(R1033))))&gt;90,0,$F$4*$F$5/E1042^2*(SIN(RADIANS(G1039))*SIN(RADIANS(E1043))+COS(RADIANS(G1039))*COS(RADIANS(E1043))*COS(RADIANS(R1033))))</f>
        <v>#DIV/0!</v>
      </c>
      <c r="S1039" s="3" t="e">
        <f>IF(DEGREES(ACOS(SIN(RADIANS(G1039))*SIN(RADIANS(E1043))+COS(RADIANS(G1039))*COS(RADIANS(E1043))*COS(RADIANS(S1033))))&gt;90,0,$F$4*$F$5/E1042^2*(SIN(RADIANS(G1039))*SIN(RADIANS(E1043))+COS(RADIANS(G1039))*COS(RADIANS(E1043))*COS(RADIANS(S1033))))</f>
        <v>#DIV/0!</v>
      </c>
      <c r="T1039" s="3" t="e">
        <f>IF(DEGREES(ACOS(SIN(RADIANS(G1039))*SIN(RADIANS(E1043))+COS(RADIANS(G1039))*COS(RADIANS(E1043))*COS(RADIANS(T1033))))&gt;90,0,$F$4*$F$5/E1042^2*(SIN(RADIANS(G1039))*SIN(RADIANS(E1043))+COS(RADIANS(G1039))*COS(RADIANS(E1043))*COS(RADIANS(T1033))))</f>
        <v>#DIV/0!</v>
      </c>
      <c r="U1039" s="3" t="e">
        <f>IF(DEGREES(ACOS(SIN(RADIANS(G1039))*SIN(RADIANS(E1043))+COS(RADIANS(G1039))*COS(RADIANS(E1043))*COS(RADIANS(U1033))))&gt;90,0,$F$4*$F$5/E1042^2*(SIN(RADIANS(G1039))*SIN(RADIANS(E1043))+COS(RADIANS(G1039))*COS(RADIANS(E1043))*COS(RADIANS(U1033))))</f>
        <v>#DIV/0!</v>
      </c>
      <c r="V1039" s="3" t="e">
        <f>IF(DEGREES(ACOS(SIN(RADIANS(G1039))*SIN(RADIANS(E1043))+COS(RADIANS(G1039))*COS(RADIANS(E1043))*COS(RADIANS(V1033))))&gt;90,0,$F$4*$F$5/E1042^2*(SIN(RADIANS(G1039))*SIN(RADIANS(E1043))+COS(RADIANS(G1039))*COS(RADIANS(E1043))*COS(RADIANS(V1033))))</f>
        <v>#DIV/0!</v>
      </c>
      <c r="W1039" s="3" t="e">
        <f>IF(DEGREES(ACOS(SIN(RADIANS(G1039))*SIN(RADIANS(E1043))+COS(RADIANS(G1039))*COS(RADIANS(E1043))*COS(RADIANS(W1033))))&gt;90,0,$F$4*$F$5/E1042^2*(SIN(RADIANS(G1039))*SIN(RADIANS(E1043))+COS(RADIANS(G1039))*COS(RADIANS(E1043))*COS(RADIANS(W1033))))</f>
        <v>#DIV/0!</v>
      </c>
      <c r="X1039" s="3" t="e">
        <f>IF(DEGREES(ACOS(SIN(RADIANS(G1039))*SIN(RADIANS(E1043))+COS(RADIANS(G1039))*COS(RADIANS(E1043))*COS(RADIANS(X1033))))&gt;90,0,$F$4*$F$5/E1042^2*(SIN(RADIANS(G1039))*SIN(RADIANS(E1043))+COS(RADIANS(G1039))*COS(RADIANS(E1043))*COS(RADIANS(X1033))))</f>
        <v>#DIV/0!</v>
      </c>
      <c r="Y1039" s="3" t="e">
        <f>IF(DEGREES(ACOS(SIN(RADIANS(G1039))*SIN(RADIANS(E1043))+COS(RADIANS(G1039))*COS(RADIANS(E1043))*COS(RADIANS(Y1033))))&gt;90,0,$F$4*$F$5/E1042^2*(SIN(RADIANS(G1039))*SIN(RADIANS(E1043))+COS(RADIANS(G1039))*COS(RADIANS(E1043))*COS(RADIANS(Y1033))))</f>
        <v>#DIV/0!</v>
      </c>
      <c r="Z1039" s="3" t="e">
        <f>IF(DEGREES(ACOS(SIN(RADIANS(G1039))*SIN(RADIANS(E1043))+COS(RADIANS(G1039))*COS(RADIANS(E1043))*COS(RADIANS(Z1033))))&gt;90,0,$F$4*$F$5/E1042^2*(SIN(RADIANS(G1039))*SIN(RADIANS(E1043))+COS(RADIANS(G1039))*COS(RADIANS(E1043))*COS(RADIANS(Z1033))))</f>
        <v>#DIV/0!</v>
      </c>
      <c r="AA1039" s="3" t="e">
        <f>IF(DEGREES(ACOS(SIN(RADIANS(G1039))*SIN(RADIANS(E1043))+COS(RADIANS(G1039))*COS(RADIANS(E1043))*COS(RADIANS(AA1033))))&gt;90,0,$F$4*$F$5/E1042^2*(SIN(RADIANS(G1039))*SIN(RADIANS(E1043))+COS(RADIANS(G1039))*COS(RADIANS(E1043))*COS(RADIANS(AA1033))))</f>
        <v>#DIV/0!</v>
      </c>
      <c r="AB1039" s="3" t="e">
        <f>IF(DEGREES(ACOS(SIN(RADIANS(G1039))*SIN(RADIANS(E1043))+COS(RADIANS(G1039))*COS(RADIANS(E1043))*COS(RADIANS(AB1033))))&gt;90,0,$F$4*$F$5/E1042^2*(SIN(RADIANS(G1039))*SIN(RADIANS(E1043))+COS(RADIANS(G1039))*COS(RADIANS(E1043))*COS(RADIANS(AB1033))))</f>
        <v>#DIV/0!</v>
      </c>
      <c r="AC1039" s="3" t="e">
        <f>IF(DEGREES(ACOS(SIN(RADIANS(G1039))*SIN(RADIANS(E1043))+COS(RADIANS(G1039))*COS(RADIANS(E1043))*COS(RADIANS(AC1033))))&gt;90,0,$F$4*$F$5/E1042^2*(SIN(RADIANS(G1039))*SIN(RADIANS(E1043))+COS(RADIANS(G1039))*COS(RADIANS(E1043))*COS(RADIANS(AC1033))))</f>
        <v>#DIV/0!</v>
      </c>
      <c r="AD1039" s="3" t="e">
        <f>IF(DEGREES(ACOS(SIN(RADIANS(G1039))*SIN(RADIANS(E1043))+COS(RADIANS(G1039))*COS(RADIANS(E1043))*COS(RADIANS(AD1033))))&gt;90,0,$F$4*$F$5/E1042^2*(SIN(RADIANS(G1039))*SIN(RADIANS(E1043))+COS(RADIANS(G1039))*COS(RADIANS(E1043))*COS(RADIANS(AD1033))))</f>
        <v>#DIV/0!</v>
      </c>
      <c r="AE1039" s="3" t="e">
        <f>IF(DEGREES(ACOS(SIN(RADIANS(G1039))*SIN(RADIANS(E1043))+COS(RADIANS(G1039))*COS(RADIANS(E1043))*COS(RADIANS(AE1033))))&gt;90,0,$F$4*$F$5/E1042^2*(SIN(RADIANS(G1039))*SIN(RADIANS(E1043))+COS(RADIANS(G1039))*COS(RADIANS(E1043))*COS(RADIANS(AE1033))))</f>
        <v>#DIV/0!</v>
      </c>
      <c r="AF1039" s="3" t="e">
        <f>IF(DEGREES(ACOS(SIN(RADIANS(G1039))*SIN(RADIANS(E1043))+COS(RADIANS(G1039))*COS(RADIANS(E1043))*COS(RADIANS(AF1033))))&gt;90,0,$F$4*$F$5/E1042^2*(SIN(RADIANS(G1039))*SIN(RADIANS(E1043))+COS(RADIANS(G1039))*COS(RADIANS(E1043))*COS(RADIANS(AF1033))))</f>
        <v>#DIV/0!</v>
      </c>
      <c r="AG1039" s="3" t="e">
        <f>IF(DEGREES(ACOS(SIN(RADIANS(G1039))*SIN(RADIANS(E1043))+COS(RADIANS(G1039))*COS(RADIANS(E1043))*COS(RADIANS(AG1033))))&gt;90,0,$F$4*$F$5/E1042^2*(SIN(RADIANS(G1039))*SIN(RADIANS(E1043))+COS(RADIANS(G1039))*COS(RADIANS(E1043))*COS(RADIANS(AG1033))))</f>
        <v>#DIV/0!</v>
      </c>
      <c r="AH1039" s="3" t="e">
        <f>IF(DEGREES(ACOS(SIN(RADIANS(G1039))*SIN(RADIANS(E1043))+COS(RADIANS(G1039))*COS(RADIANS(E1043))*COS(RADIANS(AH1033))))&gt;90,0,$F$4*$F$5/E1042^2*(SIN(RADIANS(G1039))*SIN(RADIANS(E1043))+COS(RADIANS(G1039))*COS(RADIANS(E1043))*COS(RADIANS(AH1033))))</f>
        <v>#DIV/0!</v>
      </c>
      <c r="AI1039" s="3" t="e">
        <f>IF(DEGREES(ACOS(SIN(RADIANS(G1039))*SIN(RADIANS(E1043))+COS(RADIANS(G1039))*COS(RADIANS(E1043))*COS(RADIANS(AI1033))))&gt;90,0,$F$4*$F$5/E1042^2*(SIN(RADIANS(G1039))*SIN(RADIANS(E1043))+COS(RADIANS(G1039))*COS(RADIANS(E1043))*COS(RADIANS(AI1033))))</f>
        <v>#DIV/0!</v>
      </c>
      <c r="AJ1039" s="3" t="e">
        <f>IF(DEGREES(ACOS(SIN(RADIANS(G1039))*SIN(RADIANS(E1043))+COS(RADIANS(G1039))*COS(RADIANS(E1043))*COS(RADIANS(AJ1033))))&gt;90,0,$F$4*$F$5/E1042^2*(SIN(RADIANS(G1039))*SIN(RADIANS(E1043))+COS(RADIANS(G1039))*COS(RADIANS(E1043))*COS(RADIANS(AJ1033))))</f>
        <v>#DIV/0!</v>
      </c>
      <c r="AK1039" s="3">
        <f>IF(DEGREES(ACOS(SIN(RADIANS(G1039))*SIN(RADIANS(E1043))+COS(RADIANS(G1039))*COS(RADIANS(E1043))*COS(RADIANS(AK1033))))&gt;90,0,$F$4*$F$5/E1042^2*(SIN(RADIANS(G1039))*SIN(RADIANS(E1043))+COS(RADIANS(G1039))*COS(RADIANS(E1043))*COS(RADIANS(AK1033))))</f>
        <v>0</v>
      </c>
      <c r="AL1039" s="3">
        <f>IF(DEGREES(ACOS(SIN(RADIANS(G1039))*SIN(RADIANS(E1043))+COS(RADIANS(G1039))*COS(RADIANS(E1043))*COS(RADIANS(AL1033))))&gt;90,0,$F$4*$F$5/E1042^2*(SIN(RADIANS(G1039))*SIN(RADIANS(E1043))+COS(RADIANS(G1039))*COS(RADIANS(E1043))*COS(RADIANS(AL1033))))</f>
        <v>0</v>
      </c>
      <c r="AM1039" s="3">
        <f>IF(DEGREES(ACOS(SIN(RADIANS(G1039))*SIN(RADIANS(E1043))+COS(RADIANS(G1039))*COS(RADIANS(E1043))*COS(RADIANS(AM1033))))&gt;90,0,$F$4*$F$5/E1042^2*(SIN(RADIANS(G1039))*SIN(RADIANS(E1043))+COS(RADIANS(G1039))*COS(RADIANS(E1043))*COS(RADIANS(AM1033))))</f>
        <v>0</v>
      </c>
      <c r="AN1039" s="3">
        <f>IF(DEGREES(ACOS(SIN(RADIANS(G1039))*SIN(RADIANS(E1043))+COS(RADIANS(G1039))*COS(RADIANS(E1043))*COS(RADIANS(AN1033))))&gt;90,0,$F$4*$F$5/E1042^2*(SIN(RADIANS(G1039))*SIN(RADIANS(E1043))+COS(RADIANS(G1039))*COS(RADIANS(E1043))*COS(RADIANS(AN1033))))</f>
        <v>0</v>
      </c>
      <c r="AO1039" s="3">
        <f>IF(DEGREES(ACOS(SIN(RADIANS(G1039))*SIN(RADIANS(E1043))+COS(RADIANS(G1039))*COS(RADIANS(E1043))*COS(RADIANS(AO1033))))&gt;90,0,$F$4*$F$5/E1042^2*(SIN(RADIANS(G1039))*SIN(RADIANS(E1043))+COS(RADIANS(G1039))*COS(RADIANS(E1043))*COS(RADIANS(AO1033))))</f>
        <v>0</v>
      </c>
      <c r="AP1039" s="3">
        <f>IF(DEGREES(ACOS(SIN(RADIANS(G1039))*SIN(RADIANS(E1043))+COS(RADIANS(G1039))*COS(RADIANS(E1043))*COS(RADIANS(AP1033))))&gt;90,0,$F$4*$F$5/E1042^2*(SIN(RADIANS(G1039))*SIN(RADIANS(E1043))+COS(RADIANS(G1039))*COS(RADIANS(E1043))*COS(RADIANS(AP1033))))</f>
        <v>0</v>
      </c>
      <c r="AQ1039" s="3">
        <f>IF(DEGREES(ACOS(SIN(RADIANS(G1039))*SIN(RADIANS(E1043))+COS(RADIANS(G1039))*COS(RADIANS(E1043))*COS(RADIANS(AQ1033))))&gt;90,0,$F$4*$F$5/E1042^2*(SIN(RADIANS(G1039))*SIN(RADIANS(E1043))+COS(RADIANS(G1039))*COS(RADIANS(E1043))*COS(RADIANS(AQ1033))))</f>
        <v>0</v>
      </c>
      <c r="AR1039" s="3">
        <f>IF(DEGREES(ACOS(SIN(RADIANS(G1039))*SIN(RADIANS(E1043))+COS(RADIANS(G1039))*COS(RADIANS(E1043))*COS(RADIANS(AR1033))))&gt;90,0,$F$4*$F$5/E1042^2*(SIN(RADIANS(G1039))*SIN(RADIANS(E1043))+COS(RADIANS(G1039))*COS(RADIANS(E1043))*COS(RADIANS(AR1033))))</f>
        <v>0</v>
      </c>
    </row>
    <row r="1040" spans="2:44" ht="15.75" customHeight="1" x14ac:dyDescent="0.2">
      <c r="B1040" s="20" t="s">
        <v>786</v>
      </c>
      <c r="E1040" s="3" t="str">
        <f>IF($F$10=0,"N/A",$F$10*(E1035/360)-ROUNDDOWN($F$10*(E1035/360),0))</f>
        <v>N/A</v>
      </c>
      <c r="G1040" s="3">
        <v>40</v>
      </c>
      <c r="I1040" s="3">
        <f>IF(DEGREES(ACOS(SIN(RADIANS(G1040))*SIN(RADIANS(E1043))+COS(RADIANS(G1040))*COS(RADIANS(E1043))*COS(RADIANS(I1033))))&gt;90,0,$F$4*$F$5/E1042^2*(SIN(RADIANS(G1040))*SIN(RADIANS(E1043))+COS(RADIANS(G1040))*COS(RADIANS(E1043))*COS(RADIANS(I1033))))</f>
        <v>0</v>
      </c>
      <c r="J1040" s="3">
        <f>IF(DEGREES(ACOS(SIN(RADIANS(G1040))*SIN(RADIANS(E1043))+COS(RADIANS(G1040))*COS(RADIANS(E1043))*COS(RADIANS(J1033))))&gt;90,0,$F$4*$F$5/E1042^2*(SIN(RADIANS(G1040))*SIN(RADIANS(E1043))+COS(RADIANS(G1040))*COS(RADIANS(E1043))*COS(RADIANS(J1033))))</f>
        <v>0</v>
      </c>
      <c r="K1040" s="3">
        <f>IF(DEGREES(ACOS(SIN(RADIANS(G1040))*SIN(RADIANS(E1043))+COS(RADIANS(G1040))*COS(RADIANS(E1043))*COS(RADIANS(K1033))))&gt;90,0,$F$4*$F$5/E1042^2*(SIN(RADIANS(G1040))*SIN(RADIANS(E1043))+COS(RADIANS(G1040))*COS(RADIANS(E1043))*COS(RADIANS(K1033))))</f>
        <v>0</v>
      </c>
      <c r="L1040" s="3">
        <f>IF(DEGREES(ACOS(SIN(RADIANS(G1040))*SIN(RADIANS(E1043))+COS(RADIANS(G1040))*COS(RADIANS(E1043))*COS(RADIANS(L1033))))&gt;90,0,$F$4*$F$5/E1042^2*(SIN(RADIANS(G1040))*SIN(RADIANS(E1043))+COS(RADIANS(G1040))*COS(RADIANS(E1043))*COS(RADIANS(L1033))))</f>
        <v>0</v>
      </c>
      <c r="M1040" s="3">
        <f>IF(DEGREES(ACOS(SIN(RADIANS(G1040))*SIN(RADIANS(E1043))+COS(RADIANS(G1040))*COS(RADIANS(E1043))*COS(RADIANS(M1033))))&gt;90,0,$F$4*$F$5/E1042^2*(SIN(RADIANS(G1040))*SIN(RADIANS(E1043))+COS(RADIANS(G1040))*COS(RADIANS(E1043))*COS(RADIANS(M1033))))</f>
        <v>0</v>
      </c>
      <c r="N1040" s="3">
        <f>IF(DEGREES(ACOS(SIN(RADIANS(G1040))*SIN(RADIANS(E1043))+COS(RADIANS(G1040))*COS(RADIANS(E1043))*COS(RADIANS(N1033))))&gt;90,0,$F$4*$F$5/E1042^2*(SIN(RADIANS(G1040))*SIN(RADIANS(E1043))+COS(RADIANS(G1040))*COS(RADIANS(E1043))*COS(RADIANS(N1033))))</f>
        <v>0</v>
      </c>
      <c r="O1040" s="3">
        <f>IF(DEGREES(ACOS(SIN(RADIANS(G1040))*SIN(RADIANS(E1043))+COS(RADIANS(G1040))*COS(RADIANS(E1043))*COS(RADIANS(O1033))))&gt;90,0,$F$4*$F$5/E1042^2*(SIN(RADIANS(G1040))*SIN(RADIANS(E1043))+COS(RADIANS(G1040))*COS(RADIANS(E1043))*COS(RADIANS(O1033))))</f>
        <v>0</v>
      </c>
      <c r="P1040" s="3">
        <f>IF(DEGREES(ACOS(SIN(RADIANS(G1040))*SIN(RADIANS(E1043))+COS(RADIANS(G1040))*COS(RADIANS(E1043))*COS(RADIANS(P1033))))&gt;90,0,$F$4*$F$5/E1042^2*(SIN(RADIANS(G1040))*SIN(RADIANS(E1043))+COS(RADIANS(G1040))*COS(RADIANS(E1043))*COS(RADIANS(P1033))))</f>
        <v>0</v>
      </c>
      <c r="Q1040" s="3">
        <f>IF(DEGREES(ACOS(SIN(RADIANS(G1040))*SIN(RADIANS(E1043))+COS(RADIANS(G1040))*COS(RADIANS(E1043))*COS(RADIANS(Q1033))))&gt;90,0,$F$4*$F$5/E1042^2*(SIN(RADIANS(G1040))*SIN(RADIANS(E1043))+COS(RADIANS(G1040))*COS(RADIANS(E1043))*COS(RADIANS(Q1033))))</f>
        <v>0</v>
      </c>
      <c r="R1040" s="3" t="e">
        <f>IF(DEGREES(ACOS(SIN(RADIANS(G1040))*SIN(RADIANS(E1043))+COS(RADIANS(G1040))*COS(RADIANS(E1043))*COS(RADIANS(R1033))))&gt;90,0,$F$4*$F$5/E1042^2*(SIN(RADIANS(G1040))*SIN(RADIANS(E1043))+COS(RADIANS(G1040))*COS(RADIANS(E1043))*COS(RADIANS(R1033))))</f>
        <v>#DIV/0!</v>
      </c>
      <c r="S1040" s="3" t="e">
        <f>IF(DEGREES(ACOS(SIN(RADIANS(G1040))*SIN(RADIANS(E1043))+COS(RADIANS(G1040))*COS(RADIANS(E1043))*COS(RADIANS(S1033))))&gt;90,0,$F$4*$F$5/E1042^2*(SIN(RADIANS(G1040))*SIN(RADIANS(E1043))+COS(RADIANS(G1040))*COS(RADIANS(E1043))*COS(RADIANS(S1033))))</f>
        <v>#DIV/0!</v>
      </c>
      <c r="T1040" s="3" t="e">
        <f>IF(DEGREES(ACOS(SIN(RADIANS(G1040))*SIN(RADIANS(E1043))+COS(RADIANS(G1040))*COS(RADIANS(E1043))*COS(RADIANS(T1033))))&gt;90,0,$F$4*$F$5/E1042^2*(SIN(RADIANS(G1040))*SIN(RADIANS(E1043))+COS(RADIANS(G1040))*COS(RADIANS(E1043))*COS(RADIANS(T1033))))</f>
        <v>#DIV/0!</v>
      </c>
      <c r="U1040" s="3" t="e">
        <f>IF(DEGREES(ACOS(SIN(RADIANS(G1040))*SIN(RADIANS(E1043))+COS(RADIANS(G1040))*COS(RADIANS(E1043))*COS(RADIANS(U1033))))&gt;90,0,$F$4*$F$5/E1042^2*(SIN(RADIANS(G1040))*SIN(RADIANS(E1043))+COS(RADIANS(G1040))*COS(RADIANS(E1043))*COS(RADIANS(U1033))))</f>
        <v>#DIV/0!</v>
      </c>
      <c r="V1040" s="3" t="e">
        <f>IF(DEGREES(ACOS(SIN(RADIANS(G1040))*SIN(RADIANS(E1043))+COS(RADIANS(G1040))*COS(RADIANS(E1043))*COS(RADIANS(V1033))))&gt;90,0,$F$4*$F$5/E1042^2*(SIN(RADIANS(G1040))*SIN(RADIANS(E1043))+COS(RADIANS(G1040))*COS(RADIANS(E1043))*COS(RADIANS(V1033))))</f>
        <v>#DIV/0!</v>
      </c>
      <c r="W1040" s="3" t="e">
        <f>IF(DEGREES(ACOS(SIN(RADIANS(G1040))*SIN(RADIANS(E1043))+COS(RADIANS(G1040))*COS(RADIANS(E1043))*COS(RADIANS(W1033))))&gt;90,0,$F$4*$F$5/E1042^2*(SIN(RADIANS(G1040))*SIN(RADIANS(E1043))+COS(RADIANS(G1040))*COS(RADIANS(E1043))*COS(RADIANS(W1033))))</f>
        <v>#DIV/0!</v>
      </c>
      <c r="X1040" s="3" t="e">
        <f>IF(DEGREES(ACOS(SIN(RADIANS(G1040))*SIN(RADIANS(E1043))+COS(RADIANS(G1040))*COS(RADIANS(E1043))*COS(RADIANS(X1033))))&gt;90,0,$F$4*$F$5/E1042^2*(SIN(RADIANS(G1040))*SIN(RADIANS(E1043))+COS(RADIANS(G1040))*COS(RADIANS(E1043))*COS(RADIANS(X1033))))</f>
        <v>#DIV/0!</v>
      </c>
      <c r="Y1040" s="3" t="e">
        <f>IF(DEGREES(ACOS(SIN(RADIANS(G1040))*SIN(RADIANS(E1043))+COS(RADIANS(G1040))*COS(RADIANS(E1043))*COS(RADIANS(Y1033))))&gt;90,0,$F$4*$F$5/E1042^2*(SIN(RADIANS(G1040))*SIN(RADIANS(E1043))+COS(RADIANS(G1040))*COS(RADIANS(E1043))*COS(RADIANS(Y1033))))</f>
        <v>#DIV/0!</v>
      </c>
      <c r="Z1040" s="3" t="e">
        <f>IF(DEGREES(ACOS(SIN(RADIANS(G1040))*SIN(RADIANS(E1043))+COS(RADIANS(G1040))*COS(RADIANS(E1043))*COS(RADIANS(Z1033))))&gt;90,0,$F$4*$F$5/E1042^2*(SIN(RADIANS(G1040))*SIN(RADIANS(E1043))+COS(RADIANS(G1040))*COS(RADIANS(E1043))*COS(RADIANS(Z1033))))</f>
        <v>#DIV/0!</v>
      </c>
      <c r="AA1040" s="3" t="e">
        <f>IF(DEGREES(ACOS(SIN(RADIANS(G1040))*SIN(RADIANS(E1043))+COS(RADIANS(G1040))*COS(RADIANS(E1043))*COS(RADIANS(AA1033))))&gt;90,0,$F$4*$F$5/E1042^2*(SIN(RADIANS(G1040))*SIN(RADIANS(E1043))+COS(RADIANS(G1040))*COS(RADIANS(E1043))*COS(RADIANS(AA1033))))</f>
        <v>#DIV/0!</v>
      </c>
      <c r="AB1040" s="3" t="e">
        <f>IF(DEGREES(ACOS(SIN(RADIANS(G1040))*SIN(RADIANS(E1043))+COS(RADIANS(G1040))*COS(RADIANS(E1043))*COS(RADIANS(AB1033))))&gt;90,0,$F$4*$F$5/E1042^2*(SIN(RADIANS(G1040))*SIN(RADIANS(E1043))+COS(RADIANS(G1040))*COS(RADIANS(E1043))*COS(RADIANS(AB1033))))</f>
        <v>#DIV/0!</v>
      </c>
      <c r="AC1040" s="3" t="e">
        <f>IF(DEGREES(ACOS(SIN(RADIANS(G1040))*SIN(RADIANS(E1043))+COS(RADIANS(G1040))*COS(RADIANS(E1043))*COS(RADIANS(AC1033))))&gt;90,0,$F$4*$F$5/E1042^2*(SIN(RADIANS(G1040))*SIN(RADIANS(E1043))+COS(RADIANS(G1040))*COS(RADIANS(E1043))*COS(RADIANS(AC1033))))</f>
        <v>#DIV/0!</v>
      </c>
      <c r="AD1040" s="3" t="e">
        <f>IF(DEGREES(ACOS(SIN(RADIANS(G1040))*SIN(RADIANS(E1043))+COS(RADIANS(G1040))*COS(RADIANS(E1043))*COS(RADIANS(AD1033))))&gt;90,0,$F$4*$F$5/E1042^2*(SIN(RADIANS(G1040))*SIN(RADIANS(E1043))+COS(RADIANS(G1040))*COS(RADIANS(E1043))*COS(RADIANS(AD1033))))</f>
        <v>#DIV/0!</v>
      </c>
      <c r="AE1040" s="3" t="e">
        <f>IF(DEGREES(ACOS(SIN(RADIANS(G1040))*SIN(RADIANS(E1043))+COS(RADIANS(G1040))*COS(RADIANS(E1043))*COS(RADIANS(AE1033))))&gt;90,0,$F$4*$F$5/E1042^2*(SIN(RADIANS(G1040))*SIN(RADIANS(E1043))+COS(RADIANS(G1040))*COS(RADIANS(E1043))*COS(RADIANS(AE1033))))</f>
        <v>#DIV/0!</v>
      </c>
      <c r="AF1040" s="3" t="e">
        <f>IF(DEGREES(ACOS(SIN(RADIANS(G1040))*SIN(RADIANS(E1043))+COS(RADIANS(G1040))*COS(RADIANS(E1043))*COS(RADIANS(AF1033))))&gt;90,0,$F$4*$F$5/E1042^2*(SIN(RADIANS(G1040))*SIN(RADIANS(E1043))+COS(RADIANS(G1040))*COS(RADIANS(E1043))*COS(RADIANS(AF1033))))</f>
        <v>#DIV/0!</v>
      </c>
      <c r="AG1040" s="3" t="e">
        <f>IF(DEGREES(ACOS(SIN(RADIANS(G1040))*SIN(RADIANS(E1043))+COS(RADIANS(G1040))*COS(RADIANS(E1043))*COS(RADIANS(AG1033))))&gt;90,0,$F$4*$F$5/E1042^2*(SIN(RADIANS(G1040))*SIN(RADIANS(E1043))+COS(RADIANS(G1040))*COS(RADIANS(E1043))*COS(RADIANS(AG1033))))</f>
        <v>#DIV/0!</v>
      </c>
      <c r="AH1040" s="3" t="e">
        <f>IF(DEGREES(ACOS(SIN(RADIANS(G1040))*SIN(RADIANS(E1043))+COS(RADIANS(G1040))*COS(RADIANS(E1043))*COS(RADIANS(AH1033))))&gt;90,0,$F$4*$F$5/E1042^2*(SIN(RADIANS(G1040))*SIN(RADIANS(E1043))+COS(RADIANS(G1040))*COS(RADIANS(E1043))*COS(RADIANS(AH1033))))</f>
        <v>#DIV/0!</v>
      </c>
      <c r="AI1040" s="3" t="e">
        <f>IF(DEGREES(ACOS(SIN(RADIANS(G1040))*SIN(RADIANS(E1043))+COS(RADIANS(G1040))*COS(RADIANS(E1043))*COS(RADIANS(AI1033))))&gt;90,0,$F$4*$F$5/E1042^2*(SIN(RADIANS(G1040))*SIN(RADIANS(E1043))+COS(RADIANS(G1040))*COS(RADIANS(E1043))*COS(RADIANS(AI1033))))</f>
        <v>#DIV/0!</v>
      </c>
      <c r="AJ1040" s="3" t="e">
        <f>IF(DEGREES(ACOS(SIN(RADIANS(G1040))*SIN(RADIANS(E1043))+COS(RADIANS(G1040))*COS(RADIANS(E1043))*COS(RADIANS(AJ1033))))&gt;90,0,$F$4*$F$5/E1042^2*(SIN(RADIANS(G1040))*SIN(RADIANS(E1043))+COS(RADIANS(G1040))*COS(RADIANS(E1043))*COS(RADIANS(AJ1033))))</f>
        <v>#DIV/0!</v>
      </c>
      <c r="AK1040" s="3">
        <f>IF(DEGREES(ACOS(SIN(RADIANS(G1040))*SIN(RADIANS(E1043))+COS(RADIANS(G1040))*COS(RADIANS(E1043))*COS(RADIANS(AK1033))))&gt;90,0,$F$4*$F$5/E1042^2*(SIN(RADIANS(G1040))*SIN(RADIANS(E1043))+COS(RADIANS(G1040))*COS(RADIANS(E1043))*COS(RADIANS(AK1033))))</f>
        <v>0</v>
      </c>
      <c r="AL1040" s="3">
        <f>IF(DEGREES(ACOS(SIN(RADIANS(G1040))*SIN(RADIANS(E1043))+COS(RADIANS(G1040))*COS(RADIANS(E1043))*COS(RADIANS(AL1033))))&gt;90,0,$F$4*$F$5/E1042^2*(SIN(RADIANS(G1040))*SIN(RADIANS(E1043))+COS(RADIANS(G1040))*COS(RADIANS(E1043))*COS(RADIANS(AL1033))))</f>
        <v>0</v>
      </c>
      <c r="AM1040" s="3">
        <f>IF(DEGREES(ACOS(SIN(RADIANS(G1040))*SIN(RADIANS(E1043))+COS(RADIANS(G1040))*COS(RADIANS(E1043))*COS(RADIANS(AM1033))))&gt;90,0,$F$4*$F$5/E1042^2*(SIN(RADIANS(G1040))*SIN(RADIANS(E1043))+COS(RADIANS(G1040))*COS(RADIANS(E1043))*COS(RADIANS(AM1033))))</f>
        <v>0</v>
      </c>
      <c r="AN1040" s="3">
        <f>IF(DEGREES(ACOS(SIN(RADIANS(G1040))*SIN(RADIANS(E1043))+COS(RADIANS(G1040))*COS(RADIANS(E1043))*COS(RADIANS(AN1033))))&gt;90,0,$F$4*$F$5/E1042^2*(SIN(RADIANS(G1040))*SIN(RADIANS(E1043))+COS(RADIANS(G1040))*COS(RADIANS(E1043))*COS(RADIANS(AN1033))))</f>
        <v>0</v>
      </c>
      <c r="AO1040" s="3">
        <f>IF(DEGREES(ACOS(SIN(RADIANS(G1040))*SIN(RADIANS(E1043))+COS(RADIANS(G1040))*COS(RADIANS(E1043))*COS(RADIANS(AO1033))))&gt;90,0,$F$4*$F$5/E1042^2*(SIN(RADIANS(G1040))*SIN(RADIANS(E1043))+COS(RADIANS(G1040))*COS(RADIANS(E1043))*COS(RADIANS(AO1033))))</f>
        <v>0</v>
      </c>
      <c r="AP1040" s="3">
        <f>IF(DEGREES(ACOS(SIN(RADIANS(G1040))*SIN(RADIANS(E1043))+COS(RADIANS(G1040))*COS(RADIANS(E1043))*COS(RADIANS(AP1033))))&gt;90,0,$F$4*$F$5/E1042^2*(SIN(RADIANS(G1040))*SIN(RADIANS(E1043))+COS(RADIANS(G1040))*COS(RADIANS(E1043))*COS(RADIANS(AP1033))))</f>
        <v>0</v>
      </c>
      <c r="AQ1040" s="3">
        <f>IF(DEGREES(ACOS(SIN(RADIANS(G1040))*SIN(RADIANS(E1043))+COS(RADIANS(G1040))*COS(RADIANS(E1043))*COS(RADIANS(AQ1033))))&gt;90,0,$F$4*$F$5/E1042^2*(SIN(RADIANS(G1040))*SIN(RADIANS(E1043))+COS(RADIANS(G1040))*COS(RADIANS(E1043))*COS(RADIANS(AQ1033))))</f>
        <v>0</v>
      </c>
      <c r="AR1040" s="3">
        <f>IF(DEGREES(ACOS(SIN(RADIANS(G1040))*SIN(RADIANS(E1043))+COS(RADIANS(G1040))*COS(RADIANS(E1043))*COS(RADIANS(AR1033))))&gt;90,0,$F$4*$F$5/E1042^2*(SIN(RADIANS(G1040))*SIN(RADIANS(E1043))+COS(RADIANS(G1040))*COS(RADIANS(E1043))*COS(RADIANS(AR1033))))</f>
        <v>0</v>
      </c>
    </row>
    <row r="1041" spans="2:44" ht="15.75" customHeight="1" x14ac:dyDescent="0.2">
      <c r="B1041" s="20" t="s">
        <v>787</v>
      </c>
      <c r="E1041" s="3" t="str">
        <f>IF($F$10=0,"N/A",E1040*$F$11/$F$10)</f>
        <v>N/A</v>
      </c>
      <c r="G1041" s="3">
        <v>30</v>
      </c>
      <c r="I1041" s="3">
        <f>IF(DEGREES(ACOS(SIN(RADIANS(G1041))*SIN(RADIANS(E1043))+COS(RADIANS(G1041))*COS(RADIANS(E1043))*COS(RADIANS(I1033))))&gt;90,0,$F$4*$F$5/E1042^2*(SIN(RADIANS(G1041))*SIN(RADIANS(E1043))+COS(RADIANS(G1041))*COS(RADIANS(E1043))*COS(RADIANS(I1033))))</f>
        <v>0</v>
      </c>
      <c r="J1041" s="3">
        <f>IF(DEGREES(ACOS(SIN(RADIANS(G1041))*SIN(RADIANS(E1043))+COS(RADIANS(G1041))*COS(RADIANS(E1043))*COS(RADIANS(J1033))))&gt;90,0,$F$4*$F$5/E1042^2*(SIN(RADIANS(G1041))*SIN(RADIANS(E1043))+COS(RADIANS(G1041))*COS(RADIANS(E1043))*COS(RADIANS(J1033))))</f>
        <v>0</v>
      </c>
      <c r="K1041" s="3">
        <f>IF(DEGREES(ACOS(SIN(RADIANS(G1041))*SIN(RADIANS(E1043))+COS(RADIANS(G1041))*COS(RADIANS(E1043))*COS(RADIANS(K1033))))&gt;90,0,$F$4*$F$5/E1042^2*(SIN(RADIANS(G1041))*SIN(RADIANS(E1043))+COS(RADIANS(G1041))*COS(RADIANS(E1043))*COS(RADIANS(K1033))))</f>
        <v>0</v>
      </c>
      <c r="L1041" s="3">
        <f>IF(DEGREES(ACOS(SIN(RADIANS(G1041))*SIN(RADIANS(E1043))+COS(RADIANS(G1041))*COS(RADIANS(E1043))*COS(RADIANS(L1033))))&gt;90,0,$F$4*$F$5/E1042^2*(SIN(RADIANS(G1041))*SIN(RADIANS(E1043))+COS(RADIANS(G1041))*COS(RADIANS(E1043))*COS(RADIANS(L1033))))</f>
        <v>0</v>
      </c>
      <c r="M1041" s="3">
        <f>IF(DEGREES(ACOS(SIN(RADIANS(G1041))*SIN(RADIANS(E1043))+COS(RADIANS(G1041))*COS(RADIANS(E1043))*COS(RADIANS(M1033))))&gt;90,0,$F$4*$F$5/E1042^2*(SIN(RADIANS(G1041))*SIN(RADIANS(E1043))+COS(RADIANS(G1041))*COS(RADIANS(E1043))*COS(RADIANS(M1033))))</f>
        <v>0</v>
      </c>
      <c r="N1041" s="3">
        <f>IF(DEGREES(ACOS(SIN(RADIANS(G1041))*SIN(RADIANS(E1043))+COS(RADIANS(G1041))*COS(RADIANS(E1043))*COS(RADIANS(N1033))))&gt;90,0,$F$4*$F$5/E1042^2*(SIN(RADIANS(G1041))*SIN(RADIANS(E1043))+COS(RADIANS(G1041))*COS(RADIANS(E1043))*COS(RADIANS(N1033))))</f>
        <v>0</v>
      </c>
      <c r="O1041" s="3">
        <f>IF(DEGREES(ACOS(SIN(RADIANS(G1041))*SIN(RADIANS(E1043))+COS(RADIANS(G1041))*COS(RADIANS(E1043))*COS(RADIANS(O1033))))&gt;90,0,$F$4*$F$5/E1042^2*(SIN(RADIANS(G1041))*SIN(RADIANS(E1043))+COS(RADIANS(G1041))*COS(RADIANS(E1043))*COS(RADIANS(O1033))))</f>
        <v>0</v>
      </c>
      <c r="P1041" s="3">
        <f>IF(DEGREES(ACOS(SIN(RADIANS(G1041))*SIN(RADIANS(E1043))+COS(RADIANS(G1041))*COS(RADIANS(E1043))*COS(RADIANS(P1033))))&gt;90,0,$F$4*$F$5/E1042^2*(SIN(RADIANS(G1041))*SIN(RADIANS(E1043))+COS(RADIANS(G1041))*COS(RADIANS(E1043))*COS(RADIANS(P1033))))</f>
        <v>0</v>
      </c>
      <c r="Q1041" s="3">
        <f>IF(DEGREES(ACOS(SIN(RADIANS(G1041))*SIN(RADIANS(E1043))+COS(RADIANS(G1041))*COS(RADIANS(E1043))*COS(RADIANS(Q1033))))&gt;90,0,$F$4*$F$5/E1042^2*(SIN(RADIANS(G1041))*SIN(RADIANS(E1043))+COS(RADIANS(G1041))*COS(RADIANS(E1043))*COS(RADIANS(Q1033))))</f>
        <v>0</v>
      </c>
      <c r="R1041" s="3" t="e">
        <f>IF(DEGREES(ACOS(SIN(RADIANS(G1041))*SIN(RADIANS(E1043))+COS(RADIANS(G1041))*COS(RADIANS(E1043))*COS(RADIANS(R1033))))&gt;90,0,$F$4*$F$5/E1042^2*(SIN(RADIANS(G1041))*SIN(RADIANS(E1043))+COS(RADIANS(G1041))*COS(RADIANS(E1043))*COS(RADIANS(R1033))))</f>
        <v>#DIV/0!</v>
      </c>
      <c r="S1041" s="3" t="e">
        <f>IF(DEGREES(ACOS(SIN(RADIANS(G1041))*SIN(RADIANS(E1043))+COS(RADIANS(G1041))*COS(RADIANS(E1043))*COS(RADIANS(S1033))))&gt;90,0,$F$4*$F$5/E1042^2*(SIN(RADIANS(G1041))*SIN(RADIANS(E1043))+COS(RADIANS(G1041))*COS(RADIANS(E1043))*COS(RADIANS(S1033))))</f>
        <v>#DIV/0!</v>
      </c>
      <c r="T1041" s="3" t="e">
        <f>IF(DEGREES(ACOS(SIN(RADIANS(G1041))*SIN(RADIANS(E1043))+COS(RADIANS(G1041))*COS(RADIANS(E1043))*COS(RADIANS(T1033))))&gt;90,0,$F$4*$F$5/E1042^2*(SIN(RADIANS(G1041))*SIN(RADIANS(E1043))+COS(RADIANS(G1041))*COS(RADIANS(E1043))*COS(RADIANS(T1033))))</f>
        <v>#DIV/0!</v>
      </c>
      <c r="U1041" s="3" t="e">
        <f>IF(DEGREES(ACOS(SIN(RADIANS(G1041))*SIN(RADIANS(E1043))+COS(RADIANS(G1041))*COS(RADIANS(E1043))*COS(RADIANS(U1033))))&gt;90,0,$F$4*$F$5/E1042^2*(SIN(RADIANS(G1041))*SIN(RADIANS(E1043))+COS(RADIANS(G1041))*COS(RADIANS(E1043))*COS(RADIANS(U1033))))</f>
        <v>#DIV/0!</v>
      </c>
      <c r="V1041" s="3" t="e">
        <f>IF(DEGREES(ACOS(SIN(RADIANS(G1041))*SIN(RADIANS(E1043))+COS(RADIANS(G1041))*COS(RADIANS(E1043))*COS(RADIANS(V1033))))&gt;90,0,$F$4*$F$5/E1042^2*(SIN(RADIANS(G1041))*SIN(RADIANS(E1043))+COS(RADIANS(G1041))*COS(RADIANS(E1043))*COS(RADIANS(V1033))))</f>
        <v>#DIV/0!</v>
      </c>
      <c r="W1041" s="3" t="e">
        <f>IF(DEGREES(ACOS(SIN(RADIANS(G1041))*SIN(RADIANS(E1043))+COS(RADIANS(G1041))*COS(RADIANS(E1043))*COS(RADIANS(W1033))))&gt;90,0,$F$4*$F$5/E1042^2*(SIN(RADIANS(G1041))*SIN(RADIANS(E1043))+COS(RADIANS(G1041))*COS(RADIANS(E1043))*COS(RADIANS(W1033))))</f>
        <v>#DIV/0!</v>
      </c>
      <c r="X1041" s="3" t="e">
        <f>IF(DEGREES(ACOS(SIN(RADIANS(G1041))*SIN(RADIANS(E1043))+COS(RADIANS(G1041))*COS(RADIANS(E1043))*COS(RADIANS(X1033))))&gt;90,0,$F$4*$F$5/E1042^2*(SIN(RADIANS(G1041))*SIN(RADIANS(E1043))+COS(RADIANS(G1041))*COS(RADIANS(E1043))*COS(RADIANS(X1033))))</f>
        <v>#DIV/0!</v>
      </c>
      <c r="Y1041" s="3" t="e">
        <f>IF(DEGREES(ACOS(SIN(RADIANS(G1041))*SIN(RADIANS(E1043))+COS(RADIANS(G1041))*COS(RADIANS(E1043))*COS(RADIANS(Y1033))))&gt;90,0,$F$4*$F$5/E1042^2*(SIN(RADIANS(G1041))*SIN(RADIANS(E1043))+COS(RADIANS(G1041))*COS(RADIANS(E1043))*COS(RADIANS(Y1033))))</f>
        <v>#DIV/0!</v>
      </c>
      <c r="Z1041" s="3" t="e">
        <f>IF(DEGREES(ACOS(SIN(RADIANS(G1041))*SIN(RADIANS(E1043))+COS(RADIANS(G1041))*COS(RADIANS(E1043))*COS(RADIANS(Z1033))))&gt;90,0,$F$4*$F$5/E1042^2*(SIN(RADIANS(G1041))*SIN(RADIANS(E1043))+COS(RADIANS(G1041))*COS(RADIANS(E1043))*COS(RADIANS(Z1033))))</f>
        <v>#DIV/0!</v>
      </c>
      <c r="AA1041" s="3" t="e">
        <f>IF(DEGREES(ACOS(SIN(RADIANS(G1041))*SIN(RADIANS(E1043))+COS(RADIANS(G1041))*COS(RADIANS(E1043))*COS(RADIANS(AA1033))))&gt;90,0,$F$4*$F$5/E1042^2*(SIN(RADIANS(G1041))*SIN(RADIANS(E1043))+COS(RADIANS(G1041))*COS(RADIANS(E1043))*COS(RADIANS(AA1033))))</f>
        <v>#DIV/0!</v>
      </c>
      <c r="AB1041" s="3" t="e">
        <f>IF(DEGREES(ACOS(SIN(RADIANS(G1041))*SIN(RADIANS(E1043))+COS(RADIANS(G1041))*COS(RADIANS(E1043))*COS(RADIANS(AB1033))))&gt;90,0,$F$4*$F$5/E1042^2*(SIN(RADIANS(G1041))*SIN(RADIANS(E1043))+COS(RADIANS(G1041))*COS(RADIANS(E1043))*COS(RADIANS(AB1033))))</f>
        <v>#DIV/0!</v>
      </c>
      <c r="AC1041" s="3" t="e">
        <f>IF(DEGREES(ACOS(SIN(RADIANS(G1041))*SIN(RADIANS(E1043))+COS(RADIANS(G1041))*COS(RADIANS(E1043))*COS(RADIANS(AC1033))))&gt;90,0,$F$4*$F$5/E1042^2*(SIN(RADIANS(G1041))*SIN(RADIANS(E1043))+COS(RADIANS(G1041))*COS(RADIANS(E1043))*COS(RADIANS(AC1033))))</f>
        <v>#DIV/0!</v>
      </c>
      <c r="AD1041" s="3" t="e">
        <f>IF(DEGREES(ACOS(SIN(RADIANS(G1041))*SIN(RADIANS(E1043))+COS(RADIANS(G1041))*COS(RADIANS(E1043))*COS(RADIANS(AD1033))))&gt;90,0,$F$4*$F$5/E1042^2*(SIN(RADIANS(G1041))*SIN(RADIANS(E1043))+COS(RADIANS(G1041))*COS(RADIANS(E1043))*COS(RADIANS(AD1033))))</f>
        <v>#DIV/0!</v>
      </c>
      <c r="AE1041" s="3" t="e">
        <f>IF(DEGREES(ACOS(SIN(RADIANS(G1041))*SIN(RADIANS(E1043))+COS(RADIANS(G1041))*COS(RADIANS(E1043))*COS(RADIANS(AE1033))))&gt;90,0,$F$4*$F$5/E1042^2*(SIN(RADIANS(G1041))*SIN(RADIANS(E1043))+COS(RADIANS(G1041))*COS(RADIANS(E1043))*COS(RADIANS(AE1033))))</f>
        <v>#DIV/0!</v>
      </c>
      <c r="AF1041" s="3" t="e">
        <f>IF(DEGREES(ACOS(SIN(RADIANS(G1041))*SIN(RADIANS(E1043))+COS(RADIANS(G1041))*COS(RADIANS(E1043))*COS(RADIANS(AF1033))))&gt;90,0,$F$4*$F$5/E1042^2*(SIN(RADIANS(G1041))*SIN(RADIANS(E1043))+COS(RADIANS(G1041))*COS(RADIANS(E1043))*COS(RADIANS(AF1033))))</f>
        <v>#DIV/0!</v>
      </c>
      <c r="AG1041" s="3" t="e">
        <f>IF(DEGREES(ACOS(SIN(RADIANS(G1041))*SIN(RADIANS(E1043))+COS(RADIANS(G1041))*COS(RADIANS(E1043))*COS(RADIANS(AG1033))))&gt;90,0,$F$4*$F$5/E1042^2*(SIN(RADIANS(G1041))*SIN(RADIANS(E1043))+COS(RADIANS(G1041))*COS(RADIANS(E1043))*COS(RADIANS(AG1033))))</f>
        <v>#DIV/0!</v>
      </c>
      <c r="AH1041" s="3" t="e">
        <f>IF(DEGREES(ACOS(SIN(RADIANS(G1041))*SIN(RADIANS(E1043))+COS(RADIANS(G1041))*COS(RADIANS(E1043))*COS(RADIANS(AH1033))))&gt;90,0,$F$4*$F$5/E1042^2*(SIN(RADIANS(G1041))*SIN(RADIANS(E1043))+COS(RADIANS(G1041))*COS(RADIANS(E1043))*COS(RADIANS(AH1033))))</f>
        <v>#DIV/0!</v>
      </c>
      <c r="AI1041" s="3" t="e">
        <f>IF(DEGREES(ACOS(SIN(RADIANS(G1041))*SIN(RADIANS(E1043))+COS(RADIANS(G1041))*COS(RADIANS(E1043))*COS(RADIANS(AI1033))))&gt;90,0,$F$4*$F$5/E1042^2*(SIN(RADIANS(G1041))*SIN(RADIANS(E1043))+COS(RADIANS(G1041))*COS(RADIANS(E1043))*COS(RADIANS(AI1033))))</f>
        <v>#DIV/0!</v>
      </c>
      <c r="AJ1041" s="3" t="e">
        <f>IF(DEGREES(ACOS(SIN(RADIANS(G1041))*SIN(RADIANS(E1043))+COS(RADIANS(G1041))*COS(RADIANS(E1043))*COS(RADIANS(AJ1033))))&gt;90,0,$F$4*$F$5/E1042^2*(SIN(RADIANS(G1041))*SIN(RADIANS(E1043))+COS(RADIANS(G1041))*COS(RADIANS(E1043))*COS(RADIANS(AJ1033))))</f>
        <v>#DIV/0!</v>
      </c>
      <c r="AK1041" s="3">
        <f>IF(DEGREES(ACOS(SIN(RADIANS(G1041))*SIN(RADIANS(E1043))+COS(RADIANS(G1041))*COS(RADIANS(E1043))*COS(RADIANS(AK1033))))&gt;90,0,$F$4*$F$5/E1042^2*(SIN(RADIANS(G1041))*SIN(RADIANS(E1043))+COS(RADIANS(G1041))*COS(RADIANS(E1043))*COS(RADIANS(AK1033))))</f>
        <v>0</v>
      </c>
      <c r="AL1041" s="3">
        <f>IF(DEGREES(ACOS(SIN(RADIANS(G1041))*SIN(RADIANS(E1043))+COS(RADIANS(G1041))*COS(RADIANS(E1043))*COS(RADIANS(AL1033))))&gt;90,0,$F$4*$F$5/E1042^2*(SIN(RADIANS(G1041))*SIN(RADIANS(E1043))+COS(RADIANS(G1041))*COS(RADIANS(E1043))*COS(RADIANS(AL1033))))</f>
        <v>0</v>
      </c>
      <c r="AM1041" s="3">
        <f>IF(DEGREES(ACOS(SIN(RADIANS(G1041))*SIN(RADIANS(E1043))+COS(RADIANS(G1041))*COS(RADIANS(E1043))*COS(RADIANS(AM1033))))&gt;90,0,$F$4*$F$5/E1042^2*(SIN(RADIANS(G1041))*SIN(RADIANS(E1043))+COS(RADIANS(G1041))*COS(RADIANS(E1043))*COS(RADIANS(AM1033))))</f>
        <v>0</v>
      </c>
      <c r="AN1041" s="3">
        <f>IF(DEGREES(ACOS(SIN(RADIANS(G1041))*SIN(RADIANS(E1043))+COS(RADIANS(G1041))*COS(RADIANS(E1043))*COS(RADIANS(AN1033))))&gt;90,0,$F$4*$F$5/E1042^2*(SIN(RADIANS(G1041))*SIN(RADIANS(E1043))+COS(RADIANS(G1041))*COS(RADIANS(E1043))*COS(RADIANS(AN1033))))</f>
        <v>0</v>
      </c>
      <c r="AO1041" s="3">
        <f>IF(DEGREES(ACOS(SIN(RADIANS(G1041))*SIN(RADIANS(E1043))+COS(RADIANS(G1041))*COS(RADIANS(E1043))*COS(RADIANS(AO1033))))&gt;90,0,$F$4*$F$5/E1042^2*(SIN(RADIANS(G1041))*SIN(RADIANS(E1043))+COS(RADIANS(G1041))*COS(RADIANS(E1043))*COS(RADIANS(AO1033))))</f>
        <v>0</v>
      </c>
      <c r="AP1041" s="3">
        <f>IF(DEGREES(ACOS(SIN(RADIANS(G1041))*SIN(RADIANS(E1043))+COS(RADIANS(G1041))*COS(RADIANS(E1043))*COS(RADIANS(AP1033))))&gt;90,0,$F$4*$F$5/E1042^2*(SIN(RADIANS(G1041))*SIN(RADIANS(E1043))+COS(RADIANS(G1041))*COS(RADIANS(E1043))*COS(RADIANS(AP1033))))</f>
        <v>0</v>
      </c>
      <c r="AQ1041" s="3">
        <f>IF(DEGREES(ACOS(SIN(RADIANS(G1041))*SIN(RADIANS(E1043))+COS(RADIANS(G1041))*COS(RADIANS(E1043))*COS(RADIANS(AQ1033))))&gt;90,0,$F$4*$F$5/E1042^2*(SIN(RADIANS(G1041))*SIN(RADIANS(E1043))+COS(RADIANS(G1041))*COS(RADIANS(E1043))*COS(RADIANS(AQ1033))))</f>
        <v>0</v>
      </c>
      <c r="AR1041" s="3">
        <f>IF(DEGREES(ACOS(SIN(RADIANS(G1041))*SIN(RADIANS(E1043))+COS(RADIANS(G1041))*COS(RADIANS(E1043))*COS(RADIANS(AR1033))))&gt;90,0,$F$4*$F$5/E1042^2*(SIN(RADIANS(G1041))*SIN(RADIANS(E1043))+COS(RADIANS(G1041))*COS(RADIANS(E1043))*COS(RADIANS(AR1033))))</f>
        <v>0</v>
      </c>
    </row>
    <row r="1042" spans="2:44" ht="15.75" customHeight="1" x14ac:dyDescent="0.2">
      <c r="B1042" s="20" t="s">
        <v>788</v>
      </c>
      <c r="E1042" s="3">
        <f>$F$6*(1-$F$7^2)/(1+$F$7*COS(RADIANS(E1036)))</f>
        <v>0</v>
      </c>
      <c r="G1042" s="3">
        <v>20</v>
      </c>
      <c r="I1042" s="3">
        <f>IF(DEGREES(ACOS(SIN(RADIANS(G1042))*SIN(RADIANS(E1043))+COS(RADIANS(G1042))*COS(RADIANS(E1043))*COS(RADIANS(I1033))))&gt;90,0,$F$4*$F$5/E1042^2*(SIN(RADIANS(G1042))*SIN(RADIANS(E1043))+COS(RADIANS(G1042))*COS(RADIANS(E1043))*COS(RADIANS(I1033))))</f>
        <v>0</v>
      </c>
      <c r="J1042" s="3">
        <f>IF(DEGREES(ACOS(SIN(RADIANS(G1042))*SIN(RADIANS(E1043))+COS(RADIANS(G1042))*COS(RADIANS(E1043))*COS(RADIANS(J1033))))&gt;90,0,$F$4*$F$5/E1042^2*(SIN(RADIANS(G1042))*SIN(RADIANS(E1043))+COS(RADIANS(G1042))*COS(RADIANS(E1043))*COS(RADIANS(J1033))))</f>
        <v>0</v>
      </c>
      <c r="K1042" s="3">
        <f>IF(DEGREES(ACOS(SIN(RADIANS(G1042))*SIN(RADIANS(E1043))+COS(RADIANS(G1042))*COS(RADIANS(E1043))*COS(RADIANS(K1033))))&gt;90,0,$F$4*$F$5/E1042^2*(SIN(RADIANS(G1042))*SIN(RADIANS(E1043))+COS(RADIANS(G1042))*COS(RADIANS(E1043))*COS(RADIANS(K1033))))</f>
        <v>0</v>
      </c>
      <c r="L1042" s="3">
        <f>IF(DEGREES(ACOS(SIN(RADIANS(G1042))*SIN(RADIANS(E1043))+COS(RADIANS(G1042))*COS(RADIANS(E1043))*COS(RADIANS(L1033))))&gt;90,0,$F$4*$F$5/E1042^2*(SIN(RADIANS(G1042))*SIN(RADIANS(E1043))+COS(RADIANS(G1042))*COS(RADIANS(E1043))*COS(RADIANS(L1033))))</f>
        <v>0</v>
      </c>
      <c r="M1042" s="3">
        <f>IF(DEGREES(ACOS(SIN(RADIANS(G1042))*SIN(RADIANS(E1043))+COS(RADIANS(G1042))*COS(RADIANS(E1043))*COS(RADIANS(M1033))))&gt;90,0,$F$4*$F$5/E1042^2*(SIN(RADIANS(G1042))*SIN(RADIANS(E1043))+COS(RADIANS(G1042))*COS(RADIANS(E1043))*COS(RADIANS(M1033))))</f>
        <v>0</v>
      </c>
      <c r="N1042" s="3">
        <f>IF(DEGREES(ACOS(SIN(RADIANS(G1042))*SIN(RADIANS(E1043))+COS(RADIANS(G1042))*COS(RADIANS(E1043))*COS(RADIANS(N1033))))&gt;90,0,$F$4*$F$5/E1042^2*(SIN(RADIANS(G1042))*SIN(RADIANS(E1043))+COS(RADIANS(G1042))*COS(RADIANS(E1043))*COS(RADIANS(N1033))))</f>
        <v>0</v>
      </c>
      <c r="O1042" s="3">
        <f>IF(DEGREES(ACOS(SIN(RADIANS(G1042))*SIN(RADIANS(E1043))+COS(RADIANS(G1042))*COS(RADIANS(E1043))*COS(RADIANS(O1033))))&gt;90,0,$F$4*$F$5/E1042^2*(SIN(RADIANS(G1042))*SIN(RADIANS(E1043))+COS(RADIANS(G1042))*COS(RADIANS(E1043))*COS(RADIANS(O1033))))</f>
        <v>0</v>
      </c>
      <c r="P1042" s="3">
        <f>IF(DEGREES(ACOS(SIN(RADIANS(G1042))*SIN(RADIANS(E1043))+COS(RADIANS(G1042))*COS(RADIANS(E1043))*COS(RADIANS(P1033))))&gt;90,0,$F$4*$F$5/E1042^2*(SIN(RADIANS(G1042))*SIN(RADIANS(E1043))+COS(RADIANS(G1042))*COS(RADIANS(E1043))*COS(RADIANS(P1033))))</f>
        <v>0</v>
      </c>
      <c r="Q1042" s="3">
        <f>IF(DEGREES(ACOS(SIN(RADIANS(G1042))*SIN(RADIANS(E1043))+COS(RADIANS(G1042))*COS(RADIANS(E1043))*COS(RADIANS(Q1033))))&gt;90,0,$F$4*$F$5/E1042^2*(SIN(RADIANS(G1042))*SIN(RADIANS(E1043))+COS(RADIANS(G1042))*COS(RADIANS(E1043))*COS(RADIANS(Q1033))))</f>
        <v>0</v>
      </c>
      <c r="R1042" s="3" t="e">
        <f>IF(DEGREES(ACOS(SIN(RADIANS(G1042))*SIN(RADIANS(E1043))+COS(RADIANS(G1042))*COS(RADIANS(E1043))*COS(RADIANS(R1033))))&gt;90,0,$F$4*$F$5/E1042^2*(SIN(RADIANS(G1042))*SIN(RADIANS(E1043))+COS(RADIANS(G1042))*COS(RADIANS(E1043))*COS(RADIANS(R1033))))</f>
        <v>#DIV/0!</v>
      </c>
      <c r="S1042" s="3" t="e">
        <f>IF(DEGREES(ACOS(SIN(RADIANS(G1042))*SIN(RADIANS(E1043))+COS(RADIANS(G1042))*COS(RADIANS(E1043))*COS(RADIANS(S1033))))&gt;90,0,$F$4*$F$5/E1042^2*(SIN(RADIANS(G1042))*SIN(RADIANS(E1043))+COS(RADIANS(G1042))*COS(RADIANS(E1043))*COS(RADIANS(S1033))))</f>
        <v>#DIV/0!</v>
      </c>
      <c r="T1042" s="3" t="e">
        <f>IF(DEGREES(ACOS(SIN(RADIANS(G1042))*SIN(RADIANS(E1043))+COS(RADIANS(G1042))*COS(RADIANS(E1043))*COS(RADIANS(T1033))))&gt;90,0,$F$4*$F$5/E1042^2*(SIN(RADIANS(G1042))*SIN(RADIANS(E1043))+COS(RADIANS(G1042))*COS(RADIANS(E1043))*COS(RADIANS(T1033))))</f>
        <v>#DIV/0!</v>
      </c>
      <c r="U1042" s="3" t="e">
        <f>IF(DEGREES(ACOS(SIN(RADIANS(G1042))*SIN(RADIANS(E1043))+COS(RADIANS(G1042))*COS(RADIANS(E1043))*COS(RADIANS(U1033))))&gt;90,0,$F$4*$F$5/E1042^2*(SIN(RADIANS(G1042))*SIN(RADIANS(E1043))+COS(RADIANS(G1042))*COS(RADIANS(E1043))*COS(RADIANS(U1033))))</f>
        <v>#DIV/0!</v>
      </c>
      <c r="V1042" s="3" t="e">
        <f>IF(DEGREES(ACOS(SIN(RADIANS(G1042))*SIN(RADIANS(E1043))+COS(RADIANS(G1042))*COS(RADIANS(E1043))*COS(RADIANS(V1033))))&gt;90,0,$F$4*$F$5/E1042^2*(SIN(RADIANS(G1042))*SIN(RADIANS(E1043))+COS(RADIANS(G1042))*COS(RADIANS(E1043))*COS(RADIANS(V1033))))</f>
        <v>#DIV/0!</v>
      </c>
      <c r="W1042" s="3" t="e">
        <f>IF(DEGREES(ACOS(SIN(RADIANS(G1042))*SIN(RADIANS(E1043))+COS(RADIANS(G1042))*COS(RADIANS(E1043))*COS(RADIANS(W1033))))&gt;90,0,$F$4*$F$5/E1042^2*(SIN(RADIANS(G1042))*SIN(RADIANS(E1043))+COS(RADIANS(G1042))*COS(RADIANS(E1043))*COS(RADIANS(W1033))))</f>
        <v>#DIV/0!</v>
      </c>
      <c r="X1042" s="3" t="e">
        <f>IF(DEGREES(ACOS(SIN(RADIANS(G1042))*SIN(RADIANS(E1043))+COS(RADIANS(G1042))*COS(RADIANS(E1043))*COS(RADIANS(X1033))))&gt;90,0,$F$4*$F$5/E1042^2*(SIN(RADIANS(G1042))*SIN(RADIANS(E1043))+COS(RADIANS(G1042))*COS(RADIANS(E1043))*COS(RADIANS(X1033))))</f>
        <v>#DIV/0!</v>
      </c>
      <c r="Y1042" s="3" t="e">
        <f>IF(DEGREES(ACOS(SIN(RADIANS(G1042))*SIN(RADIANS(E1043))+COS(RADIANS(G1042))*COS(RADIANS(E1043))*COS(RADIANS(Y1033))))&gt;90,0,$F$4*$F$5/E1042^2*(SIN(RADIANS(G1042))*SIN(RADIANS(E1043))+COS(RADIANS(G1042))*COS(RADIANS(E1043))*COS(RADIANS(Y1033))))</f>
        <v>#DIV/0!</v>
      </c>
      <c r="Z1042" s="3" t="e">
        <f>IF(DEGREES(ACOS(SIN(RADIANS(G1042))*SIN(RADIANS(E1043))+COS(RADIANS(G1042))*COS(RADIANS(E1043))*COS(RADIANS(Z1033))))&gt;90,0,$F$4*$F$5/E1042^2*(SIN(RADIANS(G1042))*SIN(RADIANS(E1043))+COS(RADIANS(G1042))*COS(RADIANS(E1043))*COS(RADIANS(Z1033))))</f>
        <v>#DIV/0!</v>
      </c>
      <c r="AA1042" s="3" t="e">
        <f>IF(DEGREES(ACOS(SIN(RADIANS(G1042))*SIN(RADIANS(E1043))+COS(RADIANS(G1042))*COS(RADIANS(E1043))*COS(RADIANS(AA1033))))&gt;90,0,$F$4*$F$5/E1042^2*(SIN(RADIANS(G1042))*SIN(RADIANS(E1043))+COS(RADIANS(G1042))*COS(RADIANS(E1043))*COS(RADIANS(AA1033))))</f>
        <v>#DIV/0!</v>
      </c>
      <c r="AB1042" s="3" t="e">
        <f>IF(DEGREES(ACOS(SIN(RADIANS(G1042))*SIN(RADIANS(E1043))+COS(RADIANS(G1042))*COS(RADIANS(E1043))*COS(RADIANS(AB1033))))&gt;90,0,$F$4*$F$5/E1042^2*(SIN(RADIANS(G1042))*SIN(RADIANS(E1043))+COS(RADIANS(G1042))*COS(RADIANS(E1043))*COS(RADIANS(AB1033))))</f>
        <v>#DIV/0!</v>
      </c>
      <c r="AC1042" s="3" t="e">
        <f>IF(DEGREES(ACOS(SIN(RADIANS(G1042))*SIN(RADIANS(E1043))+COS(RADIANS(G1042))*COS(RADIANS(E1043))*COS(RADIANS(AC1033))))&gt;90,0,$F$4*$F$5/E1042^2*(SIN(RADIANS(G1042))*SIN(RADIANS(E1043))+COS(RADIANS(G1042))*COS(RADIANS(E1043))*COS(RADIANS(AC1033))))</f>
        <v>#DIV/0!</v>
      </c>
      <c r="AD1042" s="3" t="e">
        <f>IF(DEGREES(ACOS(SIN(RADIANS(G1042))*SIN(RADIANS(E1043))+COS(RADIANS(G1042))*COS(RADIANS(E1043))*COS(RADIANS(AD1033))))&gt;90,0,$F$4*$F$5/E1042^2*(SIN(RADIANS(G1042))*SIN(RADIANS(E1043))+COS(RADIANS(G1042))*COS(RADIANS(E1043))*COS(RADIANS(AD1033))))</f>
        <v>#DIV/0!</v>
      </c>
      <c r="AE1042" s="3" t="e">
        <f>IF(DEGREES(ACOS(SIN(RADIANS(G1042))*SIN(RADIANS(E1043))+COS(RADIANS(G1042))*COS(RADIANS(E1043))*COS(RADIANS(AE1033))))&gt;90,0,$F$4*$F$5/E1042^2*(SIN(RADIANS(G1042))*SIN(RADIANS(E1043))+COS(RADIANS(G1042))*COS(RADIANS(E1043))*COS(RADIANS(AE1033))))</f>
        <v>#DIV/0!</v>
      </c>
      <c r="AF1042" s="3" t="e">
        <f>IF(DEGREES(ACOS(SIN(RADIANS(G1042))*SIN(RADIANS(E1043))+COS(RADIANS(G1042))*COS(RADIANS(E1043))*COS(RADIANS(AF1033))))&gt;90,0,$F$4*$F$5/E1042^2*(SIN(RADIANS(G1042))*SIN(RADIANS(E1043))+COS(RADIANS(G1042))*COS(RADIANS(E1043))*COS(RADIANS(AF1033))))</f>
        <v>#DIV/0!</v>
      </c>
      <c r="AG1042" s="3" t="e">
        <f>IF(DEGREES(ACOS(SIN(RADIANS(G1042))*SIN(RADIANS(E1043))+COS(RADIANS(G1042))*COS(RADIANS(E1043))*COS(RADIANS(AG1033))))&gt;90,0,$F$4*$F$5/E1042^2*(SIN(RADIANS(G1042))*SIN(RADIANS(E1043))+COS(RADIANS(G1042))*COS(RADIANS(E1043))*COS(RADIANS(AG1033))))</f>
        <v>#DIV/0!</v>
      </c>
      <c r="AH1042" s="3" t="e">
        <f>IF(DEGREES(ACOS(SIN(RADIANS(G1042))*SIN(RADIANS(E1043))+COS(RADIANS(G1042))*COS(RADIANS(E1043))*COS(RADIANS(AH1033))))&gt;90,0,$F$4*$F$5/E1042^2*(SIN(RADIANS(G1042))*SIN(RADIANS(E1043))+COS(RADIANS(G1042))*COS(RADIANS(E1043))*COS(RADIANS(AH1033))))</f>
        <v>#DIV/0!</v>
      </c>
      <c r="AI1042" s="3" t="e">
        <f>IF(DEGREES(ACOS(SIN(RADIANS(G1042))*SIN(RADIANS(E1043))+COS(RADIANS(G1042))*COS(RADIANS(E1043))*COS(RADIANS(AI1033))))&gt;90,0,$F$4*$F$5/E1042^2*(SIN(RADIANS(G1042))*SIN(RADIANS(E1043))+COS(RADIANS(G1042))*COS(RADIANS(E1043))*COS(RADIANS(AI1033))))</f>
        <v>#DIV/0!</v>
      </c>
      <c r="AJ1042" s="3" t="e">
        <f>IF(DEGREES(ACOS(SIN(RADIANS(G1042))*SIN(RADIANS(E1043))+COS(RADIANS(G1042))*COS(RADIANS(E1043))*COS(RADIANS(AJ1033))))&gt;90,0,$F$4*$F$5/E1042^2*(SIN(RADIANS(G1042))*SIN(RADIANS(E1043))+COS(RADIANS(G1042))*COS(RADIANS(E1043))*COS(RADIANS(AJ1033))))</f>
        <v>#DIV/0!</v>
      </c>
      <c r="AK1042" s="3">
        <f>IF(DEGREES(ACOS(SIN(RADIANS(G1042))*SIN(RADIANS(E1043))+COS(RADIANS(G1042))*COS(RADIANS(E1043))*COS(RADIANS(AK1033))))&gt;90,0,$F$4*$F$5/E1042^2*(SIN(RADIANS(G1042))*SIN(RADIANS(E1043))+COS(RADIANS(G1042))*COS(RADIANS(E1043))*COS(RADIANS(AK1033))))</f>
        <v>0</v>
      </c>
      <c r="AL1042" s="3">
        <f>IF(DEGREES(ACOS(SIN(RADIANS(G1042))*SIN(RADIANS(E1043))+COS(RADIANS(G1042))*COS(RADIANS(E1043))*COS(RADIANS(AL1033))))&gt;90,0,$F$4*$F$5/E1042^2*(SIN(RADIANS(G1042))*SIN(RADIANS(E1043))+COS(RADIANS(G1042))*COS(RADIANS(E1043))*COS(RADIANS(AL1033))))</f>
        <v>0</v>
      </c>
      <c r="AM1042" s="3">
        <f>IF(DEGREES(ACOS(SIN(RADIANS(G1042))*SIN(RADIANS(E1043))+COS(RADIANS(G1042))*COS(RADIANS(E1043))*COS(RADIANS(AM1033))))&gt;90,0,$F$4*$F$5/E1042^2*(SIN(RADIANS(G1042))*SIN(RADIANS(E1043))+COS(RADIANS(G1042))*COS(RADIANS(E1043))*COS(RADIANS(AM1033))))</f>
        <v>0</v>
      </c>
      <c r="AN1042" s="3">
        <f>IF(DEGREES(ACOS(SIN(RADIANS(G1042))*SIN(RADIANS(E1043))+COS(RADIANS(G1042))*COS(RADIANS(E1043))*COS(RADIANS(AN1033))))&gt;90,0,$F$4*$F$5/E1042^2*(SIN(RADIANS(G1042))*SIN(RADIANS(E1043))+COS(RADIANS(G1042))*COS(RADIANS(E1043))*COS(RADIANS(AN1033))))</f>
        <v>0</v>
      </c>
      <c r="AO1042" s="3">
        <f>IF(DEGREES(ACOS(SIN(RADIANS(G1042))*SIN(RADIANS(E1043))+COS(RADIANS(G1042))*COS(RADIANS(E1043))*COS(RADIANS(AO1033))))&gt;90,0,$F$4*$F$5/E1042^2*(SIN(RADIANS(G1042))*SIN(RADIANS(E1043))+COS(RADIANS(G1042))*COS(RADIANS(E1043))*COS(RADIANS(AO1033))))</f>
        <v>0</v>
      </c>
      <c r="AP1042" s="3">
        <f>IF(DEGREES(ACOS(SIN(RADIANS(G1042))*SIN(RADIANS(E1043))+COS(RADIANS(G1042))*COS(RADIANS(E1043))*COS(RADIANS(AP1033))))&gt;90,0,$F$4*$F$5/E1042^2*(SIN(RADIANS(G1042))*SIN(RADIANS(E1043))+COS(RADIANS(G1042))*COS(RADIANS(E1043))*COS(RADIANS(AP1033))))</f>
        <v>0</v>
      </c>
      <c r="AQ1042" s="3">
        <f>IF(DEGREES(ACOS(SIN(RADIANS(G1042))*SIN(RADIANS(E1043))+COS(RADIANS(G1042))*COS(RADIANS(E1043))*COS(RADIANS(AQ1033))))&gt;90,0,$F$4*$F$5/E1042^2*(SIN(RADIANS(G1042))*SIN(RADIANS(E1043))+COS(RADIANS(G1042))*COS(RADIANS(E1043))*COS(RADIANS(AQ1033))))</f>
        <v>0</v>
      </c>
      <c r="AR1042" s="3">
        <f>IF(DEGREES(ACOS(SIN(RADIANS(G1042))*SIN(RADIANS(E1043))+COS(RADIANS(G1042))*COS(RADIANS(E1043))*COS(RADIANS(AR1033))))&gt;90,0,$F$4*$F$5/E1042^2*(SIN(RADIANS(G1042))*SIN(RADIANS(E1043))+COS(RADIANS(G1042))*COS(RADIANS(E1043))*COS(RADIANS(AR1033))))</f>
        <v>0</v>
      </c>
    </row>
    <row r="1043" spans="2:44" ht="15.75" customHeight="1" x14ac:dyDescent="0.2">
      <c r="B1043" s="20" t="s">
        <v>737</v>
      </c>
      <c r="E1043" s="3">
        <f>IF($F$8&gt;90,180-$F$8,$F$8)*SIN(RADIANS(E1037))</f>
        <v>0</v>
      </c>
      <c r="G1043" s="3">
        <v>10</v>
      </c>
      <c r="I1043" s="3">
        <f>IF(DEGREES(ACOS(SIN(RADIANS(G1043))*SIN(RADIANS(E1043))+COS(RADIANS(G1043))*COS(RADIANS(E1043))*COS(RADIANS(I1033))))&gt;90,0,$F$4*$F$5/E1042^2*(SIN(RADIANS(G1043))*SIN(RADIANS(E1043))+COS(RADIANS(G1043))*COS(RADIANS(E1043))*COS(RADIANS(I1033))))</f>
        <v>0</v>
      </c>
      <c r="J1043" s="3">
        <f>IF(DEGREES(ACOS(SIN(RADIANS(G1043))*SIN(RADIANS(E1043))+COS(RADIANS(G1043))*COS(RADIANS(E1043))*COS(RADIANS(J1033))))&gt;90,0,$F$4*$F$5/E1042^2*(SIN(RADIANS(G1043))*SIN(RADIANS(E1043))+COS(RADIANS(G1043))*COS(RADIANS(E1043))*COS(RADIANS(J1033))))</f>
        <v>0</v>
      </c>
      <c r="K1043" s="3">
        <f>IF(DEGREES(ACOS(SIN(RADIANS(G1043))*SIN(RADIANS(E1043))+COS(RADIANS(G1043))*COS(RADIANS(E1043))*COS(RADIANS(K1033))))&gt;90,0,$F$4*$F$5/E1042^2*(SIN(RADIANS(G1043))*SIN(RADIANS(E1043))+COS(RADIANS(G1043))*COS(RADIANS(E1043))*COS(RADIANS(K1033))))</f>
        <v>0</v>
      </c>
      <c r="L1043" s="3">
        <f>IF(DEGREES(ACOS(SIN(RADIANS(G1043))*SIN(RADIANS(E1043))+COS(RADIANS(G1043))*COS(RADIANS(E1043))*COS(RADIANS(L1033))))&gt;90,0,$F$4*$F$5/E1042^2*(SIN(RADIANS(G1043))*SIN(RADIANS(E1043))+COS(RADIANS(G1043))*COS(RADIANS(E1043))*COS(RADIANS(L1033))))</f>
        <v>0</v>
      </c>
      <c r="M1043" s="3">
        <f>IF(DEGREES(ACOS(SIN(RADIANS(G1043))*SIN(RADIANS(E1043))+COS(RADIANS(G1043))*COS(RADIANS(E1043))*COS(RADIANS(M1033))))&gt;90,0,$F$4*$F$5/E1042^2*(SIN(RADIANS(G1043))*SIN(RADIANS(E1043))+COS(RADIANS(G1043))*COS(RADIANS(E1043))*COS(RADIANS(M1033))))</f>
        <v>0</v>
      </c>
      <c r="N1043" s="3">
        <f>IF(DEGREES(ACOS(SIN(RADIANS(G1043))*SIN(RADIANS(E1043))+COS(RADIANS(G1043))*COS(RADIANS(E1043))*COS(RADIANS(N1033))))&gt;90,0,$F$4*$F$5/E1042^2*(SIN(RADIANS(G1043))*SIN(RADIANS(E1043))+COS(RADIANS(G1043))*COS(RADIANS(E1043))*COS(RADIANS(N1033))))</f>
        <v>0</v>
      </c>
      <c r="O1043" s="3">
        <f>IF(DEGREES(ACOS(SIN(RADIANS(G1043))*SIN(RADIANS(E1043))+COS(RADIANS(G1043))*COS(RADIANS(E1043))*COS(RADIANS(O1033))))&gt;90,0,$F$4*$F$5/E1042^2*(SIN(RADIANS(G1043))*SIN(RADIANS(E1043))+COS(RADIANS(G1043))*COS(RADIANS(E1043))*COS(RADIANS(O1033))))</f>
        <v>0</v>
      </c>
      <c r="P1043" s="3">
        <f>IF(DEGREES(ACOS(SIN(RADIANS(G1043))*SIN(RADIANS(E1043))+COS(RADIANS(G1043))*COS(RADIANS(E1043))*COS(RADIANS(P1033))))&gt;90,0,$F$4*$F$5/E1042^2*(SIN(RADIANS(G1043))*SIN(RADIANS(E1043))+COS(RADIANS(G1043))*COS(RADIANS(E1043))*COS(RADIANS(P1033))))</f>
        <v>0</v>
      </c>
      <c r="Q1043" s="3">
        <f>IF(DEGREES(ACOS(SIN(RADIANS(G1043))*SIN(RADIANS(E1043))+COS(RADIANS(G1043))*COS(RADIANS(E1043))*COS(RADIANS(Q1033))))&gt;90,0,$F$4*$F$5/E1042^2*(SIN(RADIANS(G1043))*SIN(RADIANS(E1043))+COS(RADIANS(G1043))*COS(RADIANS(E1043))*COS(RADIANS(Q1033))))</f>
        <v>0</v>
      </c>
      <c r="R1043" s="3" t="e">
        <f>IF(DEGREES(ACOS(SIN(RADIANS(G1043))*SIN(RADIANS(E1043))+COS(RADIANS(G1043))*COS(RADIANS(E1043))*COS(RADIANS(R1033))))&gt;90,0,$F$4*$F$5/E1042^2*(SIN(RADIANS(G1043))*SIN(RADIANS(E1043))+COS(RADIANS(G1043))*COS(RADIANS(E1043))*COS(RADIANS(R1033))))</f>
        <v>#DIV/0!</v>
      </c>
      <c r="S1043" s="3" t="e">
        <f>IF(DEGREES(ACOS(SIN(RADIANS(G1043))*SIN(RADIANS(E1043))+COS(RADIANS(G1043))*COS(RADIANS(E1043))*COS(RADIANS(S1033))))&gt;90,0,$F$4*$F$5/E1042^2*(SIN(RADIANS(G1043))*SIN(RADIANS(E1043))+COS(RADIANS(G1043))*COS(RADIANS(E1043))*COS(RADIANS(S1033))))</f>
        <v>#DIV/0!</v>
      </c>
      <c r="T1043" s="3" t="e">
        <f>IF(DEGREES(ACOS(SIN(RADIANS(G1043))*SIN(RADIANS(E1043))+COS(RADIANS(G1043))*COS(RADIANS(E1043))*COS(RADIANS(T1033))))&gt;90,0,$F$4*$F$5/E1042^2*(SIN(RADIANS(G1043))*SIN(RADIANS(E1043))+COS(RADIANS(G1043))*COS(RADIANS(E1043))*COS(RADIANS(T1033))))</f>
        <v>#DIV/0!</v>
      </c>
      <c r="U1043" s="3" t="e">
        <f>IF(DEGREES(ACOS(SIN(RADIANS(G1043))*SIN(RADIANS(E1043))+COS(RADIANS(G1043))*COS(RADIANS(E1043))*COS(RADIANS(U1033))))&gt;90,0,$F$4*$F$5/E1042^2*(SIN(RADIANS(G1043))*SIN(RADIANS(E1043))+COS(RADIANS(G1043))*COS(RADIANS(E1043))*COS(RADIANS(U1033))))</f>
        <v>#DIV/0!</v>
      </c>
      <c r="V1043" s="3" t="e">
        <f>IF(DEGREES(ACOS(SIN(RADIANS(G1043))*SIN(RADIANS(E1043))+COS(RADIANS(G1043))*COS(RADIANS(E1043))*COS(RADIANS(V1033))))&gt;90,0,$F$4*$F$5/E1042^2*(SIN(RADIANS(G1043))*SIN(RADIANS(E1043))+COS(RADIANS(G1043))*COS(RADIANS(E1043))*COS(RADIANS(V1033))))</f>
        <v>#DIV/0!</v>
      </c>
      <c r="W1043" s="3" t="e">
        <f>IF(DEGREES(ACOS(SIN(RADIANS(G1043))*SIN(RADIANS(E1043))+COS(RADIANS(G1043))*COS(RADIANS(E1043))*COS(RADIANS(W1033))))&gt;90,0,$F$4*$F$5/E1042^2*(SIN(RADIANS(G1043))*SIN(RADIANS(E1043))+COS(RADIANS(G1043))*COS(RADIANS(E1043))*COS(RADIANS(W1033))))</f>
        <v>#DIV/0!</v>
      </c>
      <c r="X1043" s="3" t="e">
        <f>IF(DEGREES(ACOS(SIN(RADIANS(G1043))*SIN(RADIANS(E1043))+COS(RADIANS(G1043))*COS(RADIANS(E1043))*COS(RADIANS(X1033))))&gt;90,0,$F$4*$F$5/E1042^2*(SIN(RADIANS(G1043))*SIN(RADIANS(E1043))+COS(RADIANS(G1043))*COS(RADIANS(E1043))*COS(RADIANS(X1033))))</f>
        <v>#DIV/0!</v>
      </c>
      <c r="Y1043" s="3" t="e">
        <f>IF(DEGREES(ACOS(SIN(RADIANS(G1043))*SIN(RADIANS(E1043))+COS(RADIANS(G1043))*COS(RADIANS(E1043))*COS(RADIANS(Y1033))))&gt;90,0,$F$4*$F$5/E1042^2*(SIN(RADIANS(G1043))*SIN(RADIANS(E1043))+COS(RADIANS(G1043))*COS(RADIANS(E1043))*COS(RADIANS(Y1033))))</f>
        <v>#DIV/0!</v>
      </c>
      <c r="Z1043" s="3" t="e">
        <f>IF(DEGREES(ACOS(SIN(RADIANS(G1043))*SIN(RADIANS(E1043))+COS(RADIANS(G1043))*COS(RADIANS(E1043))*COS(RADIANS(Z1033))))&gt;90,0,$F$4*$F$5/E1042^2*(SIN(RADIANS(G1043))*SIN(RADIANS(E1043))+COS(RADIANS(G1043))*COS(RADIANS(E1043))*COS(RADIANS(Z1033))))</f>
        <v>#DIV/0!</v>
      </c>
      <c r="AA1043" s="3" t="e">
        <f>IF(DEGREES(ACOS(SIN(RADIANS(G1043))*SIN(RADIANS(E1043))+COS(RADIANS(G1043))*COS(RADIANS(E1043))*COS(RADIANS(AA1033))))&gt;90,0,$F$4*$F$5/E1042^2*(SIN(RADIANS(G1043))*SIN(RADIANS(E1043))+COS(RADIANS(G1043))*COS(RADIANS(E1043))*COS(RADIANS(AA1033))))</f>
        <v>#DIV/0!</v>
      </c>
      <c r="AB1043" s="3" t="e">
        <f>IF(DEGREES(ACOS(SIN(RADIANS(G1043))*SIN(RADIANS(E1043))+COS(RADIANS(G1043))*COS(RADIANS(E1043))*COS(RADIANS(AB1033))))&gt;90,0,$F$4*$F$5/E1042^2*(SIN(RADIANS(G1043))*SIN(RADIANS(E1043))+COS(RADIANS(G1043))*COS(RADIANS(E1043))*COS(RADIANS(AB1033))))</f>
        <v>#DIV/0!</v>
      </c>
      <c r="AC1043" s="3" t="e">
        <f>IF(DEGREES(ACOS(SIN(RADIANS(G1043))*SIN(RADIANS(E1043))+COS(RADIANS(G1043))*COS(RADIANS(E1043))*COS(RADIANS(AC1033))))&gt;90,0,$F$4*$F$5/E1042^2*(SIN(RADIANS(G1043))*SIN(RADIANS(E1043))+COS(RADIANS(G1043))*COS(RADIANS(E1043))*COS(RADIANS(AC1033))))</f>
        <v>#DIV/0!</v>
      </c>
      <c r="AD1043" s="3" t="e">
        <f>IF(DEGREES(ACOS(SIN(RADIANS(G1043))*SIN(RADIANS(E1043))+COS(RADIANS(G1043))*COS(RADIANS(E1043))*COS(RADIANS(AD1033))))&gt;90,0,$F$4*$F$5/E1042^2*(SIN(RADIANS(G1043))*SIN(RADIANS(E1043))+COS(RADIANS(G1043))*COS(RADIANS(E1043))*COS(RADIANS(AD1033))))</f>
        <v>#DIV/0!</v>
      </c>
      <c r="AE1043" s="3" t="e">
        <f>IF(DEGREES(ACOS(SIN(RADIANS(G1043))*SIN(RADIANS(E1043))+COS(RADIANS(G1043))*COS(RADIANS(E1043))*COS(RADIANS(AE1033))))&gt;90,0,$F$4*$F$5/E1042^2*(SIN(RADIANS(G1043))*SIN(RADIANS(E1043))+COS(RADIANS(G1043))*COS(RADIANS(E1043))*COS(RADIANS(AE1033))))</f>
        <v>#DIV/0!</v>
      </c>
      <c r="AF1043" s="3" t="e">
        <f>IF(DEGREES(ACOS(SIN(RADIANS(G1043))*SIN(RADIANS(E1043))+COS(RADIANS(G1043))*COS(RADIANS(E1043))*COS(RADIANS(AF1033))))&gt;90,0,$F$4*$F$5/E1042^2*(SIN(RADIANS(G1043))*SIN(RADIANS(E1043))+COS(RADIANS(G1043))*COS(RADIANS(E1043))*COS(RADIANS(AF1033))))</f>
        <v>#DIV/0!</v>
      </c>
      <c r="AG1043" s="3" t="e">
        <f>IF(DEGREES(ACOS(SIN(RADIANS(G1043))*SIN(RADIANS(E1043))+COS(RADIANS(G1043))*COS(RADIANS(E1043))*COS(RADIANS(AG1033))))&gt;90,0,$F$4*$F$5/E1042^2*(SIN(RADIANS(G1043))*SIN(RADIANS(E1043))+COS(RADIANS(G1043))*COS(RADIANS(E1043))*COS(RADIANS(AG1033))))</f>
        <v>#DIV/0!</v>
      </c>
      <c r="AH1043" s="3" t="e">
        <f>IF(DEGREES(ACOS(SIN(RADIANS(G1043))*SIN(RADIANS(E1043))+COS(RADIANS(G1043))*COS(RADIANS(E1043))*COS(RADIANS(AH1033))))&gt;90,0,$F$4*$F$5/E1042^2*(SIN(RADIANS(G1043))*SIN(RADIANS(E1043))+COS(RADIANS(G1043))*COS(RADIANS(E1043))*COS(RADIANS(AH1033))))</f>
        <v>#DIV/0!</v>
      </c>
      <c r="AI1043" s="3" t="e">
        <f>IF(DEGREES(ACOS(SIN(RADIANS(G1043))*SIN(RADIANS(E1043))+COS(RADIANS(G1043))*COS(RADIANS(E1043))*COS(RADIANS(AI1033))))&gt;90,0,$F$4*$F$5/E1042^2*(SIN(RADIANS(G1043))*SIN(RADIANS(E1043))+COS(RADIANS(G1043))*COS(RADIANS(E1043))*COS(RADIANS(AI1033))))</f>
        <v>#DIV/0!</v>
      </c>
      <c r="AJ1043" s="3" t="e">
        <f>IF(DEGREES(ACOS(SIN(RADIANS(G1043))*SIN(RADIANS(E1043))+COS(RADIANS(G1043))*COS(RADIANS(E1043))*COS(RADIANS(AJ1033))))&gt;90,0,$F$4*$F$5/E1042^2*(SIN(RADIANS(G1043))*SIN(RADIANS(E1043))+COS(RADIANS(G1043))*COS(RADIANS(E1043))*COS(RADIANS(AJ1033))))</f>
        <v>#DIV/0!</v>
      </c>
      <c r="AK1043" s="3">
        <f>IF(DEGREES(ACOS(SIN(RADIANS(G1043))*SIN(RADIANS(E1043))+COS(RADIANS(G1043))*COS(RADIANS(E1043))*COS(RADIANS(AK1033))))&gt;90,0,$F$4*$F$5/E1042^2*(SIN(RADIANS(G1043))*SIN(RADIANS(E1043))+COS(RADIANS(G1043))*COS(RADIANS(E1043))*COS(RADIANS(AK1033))))</f>
        <v>0</v>
      </c>
      <c r="AL1043" s="3">
        <f>IF(DEGREES(ACOS(SIN(RADIANS(G1043))*SIN(RADIANS(E1043))+COS(RADIANS(G1043))*COS(RADIANS(E1043))*COS(RADIANS(AL1033))))&gt;90,0,$F$4*$F$5/E1042^2*(SIN(RADIANS(G1043))*SIN(RADIANS(E1043))+COS(RADIANS(G1043))*COS(RADIANS(E1043))*COS(RADIANS(AL1033))))</f>
        <v>0</v>
      </c>
      <c r="AM1043" s="3">
        <f>IF(DEGREES(ACOS(SIN(RADIANS(G1043))*SIN(RADIANS(E1043))+COS(RADIANS(G1043))*COS(RADIANS(E1043))*COS(RADIANS(AM1033))))&gt;90,0,$F$4*$F$5/E1042^2*(SIN(RADIANS(G1043))*SIN(RADIANS(E1043))+COS(RADIANS(G1043))*COS(RADIANS(E1043))*COS(RADIANS(AM1033))))</f>
        <v>0</v>
      </c>
      <c r="AN1043" s="3">
        <f>IF(DEGREES(ACOS(SIN(RADIANS(G1043))*SIN(RADIANS(E1043))+COS(RADIANS(G1043))*COS(RADIANS(E1043))*COS(RADIANS(AN1033))))&gt;90,0,$F$4*$F$5/E1042^2*(SIN(RADIANS(G1043))*SIN(RADIANS(E1043))+COS(RADIANS(G1043))*COS(RADIANS(E1043))*COS(RADIANS(AN1033))))</f>
        <v>0</v>
      </c>
      <c r="AO1043" s="3">
        <f>IF(DEGREES(ACOS(SIN(RADIANS(G1043))*SIN(RADIANS(E1043))+COS(RADIANS(G1043))*COS(RADIANS(E1043))*COS(RADIANS(AO1033))))&gt;90,0,$F$4*$F$5/E1042^2*(SIN(RADIANS(G1043))*SIN(RADIANS(E1043))+COS(RADIANS(G1043))*COS(RADIANS(E1043))*COS(RADIANS(AO1033))))</f>
        <v>0</v>
      </c>
      <c r="AP1043" s="3">
        <f>IF(DEGREES(ACOS(SIN(RADIANS(G1043))*SIN(RADIANS(E1043))+COS(RADIANS(G1043))*COS(RADIANS(E1043))*COS(RADIANS(AP1033))))&gt;90,0,$F$4*$F$5/E1042^2*(SIN(RADIANS(G1043))*SIN(RADIANS(E1043))+COS(RADIANS(G1043))*COS(RADIANS(E1043))*COS(RADIANS(AP1033))))</f>
        <v>0</v>
      </c>
      <c r="AQ1043" s="3">
        <f>IF(DEGREES(ACOS(SIN(RADIANS(G1043))*SIN(RADIANS(E1043))+COS(RADIANS(G1043))*COS(RADIANS(E1043))*COS(RADIANS(AQ1033))))&gt;90,0,$F$4*$F$5/E1042^2*(SIN(RADIANS(G1043))*SIN(RADIANS(E1043))+COS(RADIANS(G1043))*COS(RADIANS(E1043))*COS(RADIANS(AQ1033))))</f>
        <v>0</v>
      </c>
      <c r="AR1043" s="3">
        <f>IF(DEGREES(ACOS(SIN(RADIANS(G1043))*SIN(RADIANS(E1043))+COS(RADIANS(G1043))*COS(RADIANS(E1043))*COS(RADIANS(AR1033))))&gt;90,0,$F$4*$F$5/E1042^2*(SIN(RADIANS(G1043))*SIN(RADIANS(E1043))+COS(RADIANS(G1043))*COS(RADIANS(E1043))*COS(RADIANS(AR1033))))</f>
        <v>0</v>
      </c>
    </row>
    <row r="1044" spans="2:44" ht="15.75" customHeight="1" x14ac:dyDescent="0.2">
      <c r="B1044" s="20" t="s">
        <v>789</v>
      </c>
      <c r="E1044" s="3">
        <f>IF($F$10=0,IF(E1035&lt;360,E1035,E1035-360),($F$10+1)*E1035)</f>
        <v>70</v>
      </c>
      <c r="G1044" s="3">
        <v>0</v>
      </c>
      <c r="I1044" s="3">
        <f>IF(DEGREES(ACOS(SIN(RADIANS(G1044))*SIN(RADIANS(E1043))+COS(RADIANS(G1044))*COS(RADIANS(E1043))*COS(RADIANS(I1033))))&gt;90,0,$F$4*$F$5/E1042^2*(SIN(RADIANS(G1044))*SIN(RADIANS(E1043))+COS(RADIANS(G1044))*COS(RADIANS(E1043))*COS(RADIANS(I1033))))</f>
        <v>0</v>
      </c>
      <c r="J1044" s="3">
        <f>IF(DEGREES(ACOS(SIN(RADIANS(G1044))*SIN(RADIANS(E1043))+COS(RADIANS(G1044))*COS(RADIANS(E1043))*COS(RADIANS(J1033))))&gt;90,0,$F$4*$F$5/E1042^2*(SIN(RADIANS(G1044))*SIN(RADIANS(E1043))+COS(RADIANS(G1044))*COS(RADIANS(E1043))*COS(RADIANS(J1033))))</f>
        <v>0</v>
      </c>
      <c r="K1044" s="3">
        <f>IF(DEGREES(ACOS(SIN(RADIANS(G1044))*SIN(RADIANS(E1043))+COS(RADIANS(G1044))*COS(RADIANS(E1043))*COS(RADIANS(K1033))))&gt;90,0,$F$4*$F$5/E1042^2*(SIN(RADIANS(G1044))*SIN(RADIANS(E1043))+COS(RADIANS(G1044))*COS(RADIANS(E1043))*COS(RADIANS(K1033))))</f>
        <v>0</v>
      </c>
      <c r="L1044" s="3">
        <f>IF(DEGREES(ACOS(SIN(RADIANS(G1044))*SIN(RADIANS(E1043))+COS(RADIANS(G1044))*COS(RADIANS(E1043))*COS(RADIANS(L1033))))&gt;90,0,$F$4*$F$5/E1042^2*(SIN(RADIANS(G1044))*SIN(RADIANS(E1043))+COS(RADIANS(G1044))*COS(RADIANS(E1043))*COS(RADIANS(L1033))))</f>
        <v>0</v>
      </c>
      <c r="M1044" s="3">
        <f>IF(DEGREES(ACOS(SIN(RADIANS(G1044))*SIN(RADIANS(E1043))+COS(RADIANS(G1044))*COS(RADIANS(E1043))*COS(RADIANS(M1033))))&gt;90,0,$F$4*$F$5/E1042^2*(SIN(RADIANS(G1044))*SIN(RADIANS(E1043))+COS(RADIANS(G1044))*COS(RADIANS(E1043))*COS(RADIANS(M1033))))</f>
        <v>0</v>
      </c>
      <c r="N1044" s="3">
        <f>IF(DEGREES(ACOS(SIN(RADIANS(G1044))*SIN(RADIANS(E1043))+COS(RADIANS(G1044))*COS(RADIANS(E1043))*COS(RADIANS(N1033))))&gt;90,0,$F$4*$F$5/E1042^2*(SIN(RADIANS(G1044))*SIN(RADIANS(E1043))+COS(RADIANS(G1044))*COS(RADIANS(E1043))*COS(RADIANS(N1033))))</f>
        <v>0</v>
      </c>
      <c r="O1044" s="3">
        <f>IF(DEGREES(ACOS(SIN(RADIANS(G1044))*SIN(RADIANS(E1043))+COS(RADIANS(G1044))*COS(RADIANS(E1043))*COS(RADIANS(O1033))))&gt;90,0,$F$4*$F$5/E1042^2*(SIN(RADIANS(G1044))*SIN(RADIANS(E1043))+COS(RADIANS(G1044))*COS(RADIANS(E1043))*COS(RADIANS(O1033))))</f>
        <v>0</v>
      </c>
      <c r="P1044" s="3">
        <f>IF(DEGREES(ACOS(SIN(RADIANS(G1044))*SIN(RADIANS(E1043))+COS(RADIANS(G1044))*COS(RADIANS(E1043))*COS(RADIANS(P1033))))&gt;90,0,$F$4*$F$5/E1042^2*(SIN(RADIANS(G1044))*SIN(RADIANS(E1043))+COS(RADIANS(G1044))*COS(RADIANS(E1043))*COS(RADIANS(P1033))))</f>
        <v>0</v>
      </c>
      <c r="Q1044" s="3">
        <f>IF(DEGREES(ACOS(SIN(RADIANS(G1044))*SIN(RADIANS(E1043))+COS(RADIANS(G1044))*COS(RADIANS(E1043))*COS(RADIANS(Q1033))))&gt;90,0,$F$4*$F$5/E1042^2*(SIN(RADIANS(G1044))*SIN(RADIANS(E1043))+COS(RADIANS(G1044))*COS(RADIANS(E1043))*COS(RADIANS(Q1033))))</f>
        <v>0</v>
      </c>
      <c r="R1044" s="3" t="e">
        <f>IF(DEGREES(ACOS(SIN(RADIANS(G1044))*SIN(RADIANS(E1043))+COS(RADIANS(G1044))*COS(RADIANS(E1043))*COS(RADIANS(R1033))))&gt;90,0,$F$4*$F$5/E1042^2*(SIN(RADIANS(G1044))*SIN(RADIANS(E1043))+COS(RADIANS(G1044))*COS(RADIANS(E1043))*COS(RADIANS(R1033))))</f>
        <v>#DIV/0!</v>
      </c>
      <c r="S1044" s="3" t="e">
        <f>IF(DEGREES(ACOS(SIN(RADIANS(G1044))*SIN(RADIANS(E1043))+COS(RADIANS(G1044))*COS(RADIANS(E1043))*COS(RADIANS(S1033))))&gt;90,0,$F$4*$F$5/E1042^2*(SIN(RADIANS(G1044))*SIN(RADIANS(E1043))+COS(RADIANS(G1044))*COS(RADIANS(E1043))*COS(RADIANS(S1033))))</f>
        <v>#DIV/0!</v>
      </c>
      <c r="T1044" s="3" t="e">
        <f>IF(DEGREES(ACOS(SIN(RADIANS(G1044))*SIN(RADIANS(E1043))+COS(RADIANS(G1044))*COS(RADIANS(E1043))*COS(RADIANS(T1033))))&gt;90,0,$F$4*$F$5/E1042^2*(SIN(RADIANS(G1044))*SIN(RADIANS(E1043))+COS(RADIANS(G1044))*COS(RADIANS(E1043))*COS(RADIANS(T1033))))</f>
        <v>#DIV/0!</v>
      </c>
      <c r="U1044" s="3" t="e">
        <f>IF(DEGREES(ACOS(SIN(RADIANS(G1044))*SIN(RADIANS(E1043))+COS(RADIANS(G1044))*COS(RADIANS(E1043))*COS(RADIANS(U1033))))&gt;90,0,$F$4*$F$5/E1042^2*(SIN(RADIANS(G1044))*SIN(RADIANS(E1043))+COS(RADIANS(G1044))*COS(RADIANS(E1043))*COS(RADIANS(U1033))))</f>
        <v>#DIV/0!</v>
      </c>
      <c r="V1044" s="3" t="e">
        <f>IF(DEGREES(ACOS(SIN(RADIANS(G1044))*SIN(RADIANS(E1043))+COS(RADIANS(G1044))*COS(RADIANS(E1043))*COS(RADIANS(V1033))))&gt;90,0,$F$4*$F$5/E1042^2*(SIN(RADIANS(G1044))*SIN(RADIANS(E1043))+COS(RADIANS(G1044))*COS(RADIANS(E1043))*COS(RADIANS(V1033))))</f>
        <v>#DIV/0!</v>
      </c>
      <c r="W1044" s="3" t="e">
        <f>IF(DEGREES(ACOS(SIN(RADIANS(G1044))*SIN(RADIANS(E1043))+COS(RADIANS(G1044))*COS(RADIANS(E1043))*COS(RADIANS(W1033))))&gt;90,0,$F$4*$F$5/E1042^2*(SIN(RADIANS(G1044))*SIN(RADIANS(E1043))+COS(RADIANS(G1044))*COS(RADIANS(E1043))*COS(RADIANS(W1033))))</f>
        <v>#DIV/0!</v>
      </c>
      <c r="X1044" s="3" t="e">
        <f>IF(DEGREES(ACOS(SIN(RADIANS(G1044))*SIN(RADIANS(E1043))+COS(RADIANS(G1044))*COS(RADIANS(E1043))*COS(RADIANS(X1033))))&gt;90,0,$F$4*$F$5/E1042^2*(SIN(RADIANS(G1044))*SIN(RADIANS(E1043))+COS(RADIANS(G1044))*COS(RADIANS(E1043))*COS(RADIANS(X1033))))</f>
        <v>#DIV/0!</v>
      </c>
      <c r="Y1044" s="3" t="e">
        <f>IF(DEGREES(ACOS(SIN(RADIANS(G1044))*SIN(RADIANS(E1043))+COS(RADIANS(G1044))*COS(RADIANS(E1043))*COS(RADIANS(Y1033))))&gt;90,0,$F$4*$F$5/E1042^2*(SIN(RADIANS(G1044))*SIN(RADIANS(E1043))+COS(RADIANS(G1044))*COS(RADIANS(E1043))*COS(RADIANS(Y1033))))</f>
        <v>#DIV/0!</v>
      </c>
      <c r="Z1044" s="3" t="e">
        <f>IF(DEGREES(ACOS(SIN(RADIANS(G1044))*SIN(RADIANS(E1043))+COS(RADIANS(G1044))*COS(RADIANS(E1043))*COS(RADIANS(Z1033))))&gt;90,0,$F$4*$F$5/E1042^2*(SIN(RADIANS(G1044))*SIN(RADIANS(E1043))+COS(RADIANS(G1044))*COS(RADIANS(E1043))*COS(RADIANS(Z1033))))</f>
        <v>#DIV/0!</v>
      </c>
      <c r="AA1044" s="3" t="e">
        <f>IF(DEGREES(ACOS(SIN(RADIANS(G1044))*SIN(RADIANS(E1043))+COS(RADIANS(G1044))*COS(RADIANS(E1043))*COS(RADIANS(AA1033))))&gt;90,0,$F$4*$F$5/E1042^2*(SIN(RADIANS(G1044))*SIN(RADIANS(E1043))+COS(RADIANS(G1044))*COS(RADIANS(E1043))*COS(RADIANS(AA1033))))</f>
        <v>#DIV/0!</v>
      </c>
      <c r="AB1044" s="3" t="e">
        <f>IF(DEGREES(ACOS(SIN(RADIANS(G1044))*SIN(RADIANS(E1043))+COS(RADIANS(G1044))*COS(RADIANS(E1043))*COS(RADIANS(AB1033))))&gt;90,0,$F$4*$F$5/E1042^2*(SIN(RADIANS(G1044))*SIN(RADIANS(E1043))+COS(RADIANS(G1044))*COS(RADIANS(E1043))*COS(RADIANS(AB1033))))</f>
        <v>#DIV/0!</v>
      </c>
      <c r="AC1044" s="3" t="e">
        <f>IF(DEGREES(ACOS(SIN(RADIANS(G1044))*SIN(RADIANS(E1043))+COS(RADIANS(G1044))*COS(RADIANS(E1043))*COS(RADIANS(AC1033))))&gt;90,0,$F$4*$F$5/E1042^2*(SIN(RADIANS(G1044))*SIN(RADIANS(E1043))+COS(RADIANS(G1044))*COS(RADIANS(E1043))*COS(RADIANS(AC1033))))</f>
        <v>#DIV/0!</v>
      </c>
      <c r="AD1044" s="3" t="e">
        <f>IF(DEGREES(ACOS(SIN(RADIANS(G1044))*SIN(RADIANS(E1043))+COS(RADIANS(G1044))*COS(RADIANS(E1043))*COS(RADIANS(AD1033))))&gt;90,0,$F$4*$F$5/E1042^2*(SIN(RADIANS(G1044))*SIN(RADIANS(E1043))+COS(RADIANS(G1044))*COS(RADIANS(E1043))*COS(RADIANS(AD1033))))</f>
        <v>#DIV/0!</v>
      </c>
      <c r="AE1044" s="3" t="e">
        <f>IF(DEGREES(ACOS(SIN(RADIANS(G1044))*SIN(RADIANS(E1043))+COS(RADIANS(G1044))*COS(RADIANS(E1043))*COS(RADIANS(AE1033))))&gt;90,0,$F$4*$F$5/E1042^2*(SIN(RADIANS(G1044))*SIN(RADIANS(E1043))+COS(RADIANS(G1044))*COS(RADIANS(E1043))*COS(RADIANS(AE1033))))</f>
        <v>#DIV/0!</v>
      </c>
      <c r="AF1044" s="3" t="e">
        <f>IF(DEGREES(ACOS(SIN(RADIANS(G1044))*SIN(RADIANS(E1043))+COS(RADIANS(G1044))*COS(RADIANS(E1043))*COS(RADIANS(AF1033))))&gt;90,0,$F$4*$F$5/E1042^2*(SIN(RADIANS(G1044))*SIN(RADIANS(E1043))+COS(RADIANS(G1044))*COS(RADIANS(E1043))*COS(RADIANS(AF1033))))</f>
        <v>#DIV/0!</v>
      </c>
      <c r="AG1044" s="3" t="e">
        <f>IF(DEGREES(ACOS(SIN(RADIANS(G1044))*SIN(RADIANS(E1043))+COS(RADIANS(G1044))*COS(RADIANS(E1043))*COS(RADIANS(AG1033))))&gt;90,0,$F$4*$F$5/E1042^2*(SIN(RADIANS(G1044))*SIN(RADIANS(E1043))+COS(RADIANS(G1044))*COS(RADIANS(E1043))*COS(RADIANS(AG1033))))</f>
        <v>#DIV/0!</v>
      </c>
      <c r="AH1044" s="3" t="e">
        <f>IF(DEGREES(ACOS(SIN(RADIANS(G1044))*SIN(RADIANS(E1043))+COS(RADIANS(G1044))*COS(RADIANS(E1043))*COS(RADIANS(AH1033))))&gt;90,0,$F$4*$F$5/E1042^2*(SIN(RADIANS(G1044))*SIN(RADIANS(E1043))+COS(RADIANS(G1044))*COS(RADIANS(E1043))*COS(RADIANS(AH1033))))</f>
        <v>#DIV/0!</v>
      </c>
      <c r="AI1044" s="3" t="e">
        <f>IF(DEGREES(ACOS(SIN(RADIANS(G1044))*SIN(RADIANS(E1043))+COS(RADIANS(G1044))*COS(RADIANS(E1043))*COS(RADIANS(AI1033))))&gt;90,0,$F$4*$F$5/E1042^2*(SIN(RADIANS(G1044))*SIN(RADIANS(E1043))+COS(RADIANS(G1044))*COS(RADIANS(E1043))*COS(RADIANS(AI1033))))</f>
        <v>#DIV/0!</v>
      </c>
      <c r="AJ1044" s="3" t="e">
        <f>IF(DEGREES(ACOS(SIN(RADIANS(G1044))*SIN(RADIANS(E1043))+COS(RADIANS(G1044))*COS(RADIANS(E1043))*COS(RADIANS(AJ1033))))&gt;90,0,$F$4*$F$5/E1042^2*(SIN(RADIANS(G1044))*SIN(RADIANS(E1043))+COS(RADIANS(G1044))*COS(RADIANS(E1043))*COS(RADIANS(AJ1033))))</f>
        <v>#DIV/0!</v>
      </c>
      <c r="AK1044" s="3">
        <f>IF(DEGREES(ACOS(SIN(RADIANS(G1044))*SIN(RADIANS(E1043))+COS(RADIANS(G1044))*COS(RADIANS(E1043))*COS(RADIANS(AK1033))))&gt;90,0,$F$4*$F$5/E1042^2*(SIN(RADIANS(G1044))*SIN(RADIANS(E1043))+COS(RADIANS(G1044))*COS(RADIANS(E1043))*COS(RADIANS(AK1033))))</f>
        <v>0</v>
      </c>
      <c r="AL1044" s="3">
        <f>IF(DEGREES(ACOS(SIN(RADIANS(G1044))*SIN(RADIANS(E1043))+COS(RADIANS(G1044))*COS(RADIANS(E1043))*COS(RADIANS(AL1033))))&gt;90,0,$F$4*$F$5/E1042^2*(SIN(RADIANS(G1044))*SIN(RADIANS(E1043))+COS(RADIANS(G1044))*COS(RADIANS(E1043))*COS(RADIANS(AL1033))))</f>
        <v>0</v>
      </c>
      <c r="AM1044" s="3">
        <f>IF(DEGREES(ACOS(SIN(RADIANS(G1044))*SIN(RADIANS(E1043))+COS(RADIANS(G1044))*COS(RADIANS(E1043))*COS(RADIANS(AM1033))))&gt;90,0,$F$4*$F$5/E1042^2*(SIN(RADIANS(G1044))*SIN(RADIANS(E1043))+COS(RADIANS(G1044))*COS(RADIANS(E1043))*COS(RADIANS(AM1033))))</f>
        <v>0</v>
      </c>
      <c r="AN1044" s="3">
        <f>IF(DEGREES(ACOS(SIN(RADIANS(G1044))*SIN(RADIANS(E1043))+COS(RADIANS(G1044))*COS(RADIANS(E1043))*COS(RADIANS(AN1033))))&gt;90,0,$F$4*$F$5/E1042^2*(SIN(RADIANS(G1044))*SIN(RADIANS(E1043))+COS(RADIANS(G1044))*COS(RADIANS(E1043))*COS(RADIANS(AN1033))))</f>
        <v>0</v>
      </c>
      <c r="AO1044" s="3">
        <f>IF(DEGREES(ACOS(SIN(RADIANS(G1044))*SIN(RADIANS(E1043))+COS(RADIANS(G1044))*COS(RADIANS(E1043))*COS(RADIANS(AO1033))))&gt;90,0,$F$4*$F$5/E1042^2*(SIN(RADIANS(G1044))*SIN(RADIANS(E1043))+COS(RADIANS(G1044))*COS(RADIANS(E1043))*COS(RADIANS(AO1033))))</f>
        <v>0</v>
      </c>
      <c r="AP1044" s="3">
        <f>IF(DEGREES(ACOS(SIN(RADIANS(G1044))*SIN(RADIANS(E1043))+COS(RADIANS(G1044))*COS(RADIANS(E1043))*COS(RADIANS(AP1033))))&gt;90,0,$F$4*$F$5/E1042^2*(SIN(RADIANS(G1044))*SIN(RADIANS(E1043))+COS(RADIANS(G1044))*COS(RADIANS(E1043))*COS(RADIANS(AP1033))))</f>
        <v>0</v>
      </c>
      <c r="AQ1044" s="3">
        <f>IF(DEGREES(ACOS(SIN(RADIANS(G1044))*SIN(RADIANS(E1043))+COS(RADIANS(G1044))*COS(RADIANS(E1043))*COS(RADIANS(AQ1033))))&gt;90,0,$F$4*$F$5/E1042^2*(SIN(RADIANS(G1044))*SIN(RADIANS(E1043))+COS(RADIANS(G1044))*COS(RADIANS(E1043))*COS(RADIANS(AQ1033))))</f>
        <v>0</v>
      </c>
      <c r="AR1044" s="3">
        <f>IF(DEGREES(ACOS(SIN(RADIANS(G1044))*SIN(RADIANS(E1043))+COS(RADIANS(G1044))*COS(RADIANS(E1043))*COS(RADIANS(AR1033))))&gt;90,0,$F$4*$F$5/E1042^2*(SIN(RADIANS(G1044))*SIN(RADIANS(E1043))+COS(RADIANS(G1044))*COS(RADIANS(E1043))*COS(RADIANS(AR1033))))</f>
        <v>0</v>
      </c>
    </row>
    <row r="1045" spans="2:44" ht="15.75" customHeight="1" x14ac:dyDescent="0.2">
      <c r="B1045" s="20" t="s">
        <v>790</v>
      </c>
      <c r="E1045" s="3">
        <f>E1044-E1036-360*ROUNDDOWN((E1044-E1036)/360,0)</f>
        <v>0</v>
      </c>
      <c r="G1045" s="3">
        <v>-10</v>
      </c>
      <c r="I1045" s="3">
        <f>IF(DEGREES(ACOS(SIN(RADIANS(G1045))*SIN(RADIANS(E1043))+COS(RADIANS(G1045))*COS(RADIANS(E1043))*COS(RADIANS(I1033))))&gt;90,0,$F$4*$F$5/E1042^2*(SIN(RADIANS(G1045))*SIN(RADIANS(E1043))+COS(RADIANS(G1045))*COS(RADIANS(E1043))*COS(RADIANS(I1033))))</f>
        <v>0</v>
      </c>
      <c r="J1045" s="3">
        <f>IF(DEGREES(ACOS(SIN(RADIANS(G1045))*SIN(RADIANS(E1043))+COS(RADIANS(G1045))*COS(RADIANS(E1043))*COS(RADIANS(J1033))))&gt;90,0,$F$4*$F$5/E1042^2*(SIN(RADIANS(G1045))*SIN(RADIANS(E1043))+COS(RADIANS(G1045))*COS(RADIANS(E1043))*COS(RADIANS(J1033))))</f>
        <v>0</v>
      </c>
      <c r="K1045" s="3">
        <f>IF(DEGREES(ACOS(SIN(RADIANS(G1045))*SIN(RADIANS(E1043))+COS(RADIANS(G1045))*COS(RADIANS(E1043))*COS(RADIANS(K1033))))&gt;90,0,$F$4*$F$5/E1042^2*(SIN(RADIANS(G1045))*SIN(RADIANS(E1043))+COS(RADIANS(G1045))*COS(RADIANS(E1043))*COS(RADIANS(K1033))))</f>
        <v>0</v>
      </c>
      <c r="L1045" s="3">
        <f>IF(DEGREES(ACOS(SIN(RADIANS(G1045))*SIN(RADIANS(E1043))+COS(RADIANS(G1045))*COS(RADIANS(E1043))*COS(RADIANS(L1033))))&gt;90,0,$F$4*$F$5/E1042^2*(SIN(RADIANS(G1045))*SIN(RADIANS(E1043))+COS(RADIANS(G1045))*COS(RADIANS(E1043))*COS(RADIANS(L1033))))</f>
        <v>0</v>
      </c>
      <c r="M1045" s="3">
        <f>IF(DEGREES(ACOS(SIN(RADIANS(G1045))*SIN(RADIANS(E1043))+COS(RADIANS(G1045))*COS(RADIANS(E1043))*COS(RADIANS(M1033))))&gt;90,0,$F$4*$F$5/E1042^2*(SIN(RADIANS(G1045))*SIN(RADIANS(E1043))+COS(RADIANS(G1045))*COS(RADIANS(E1043))*COS(RADIANS(M1033))))</f>
        <v>0</v>
      </c>
      <c r="N1045" s="3">
        <f>IF(DEGREES(ACOS(SIN(RADIANS(G1045))*SIN(RADIANS(E1043))+COS(RADIANS(G1045))*COS(RADIANS(E1043))*COS(RADIANS(N1033))))&gt;90,0,$F$4*$F$5/E1042^2*(SIN(RADIANS(G1045))*SIN(RADIANS(E1043))+COS(RADIANS(G1045))*COS(RADIANS(E1043))*COS(RADIANS(N1033))))</f>
        <v>0</v>
      </c>
      <c r="O1045" s="3">
        <f>IF(DEGREES(ACOS(SIN(RADIANS(G1045))*SIN(RADIANS(E1043))+COS(RADIANS(G1045))*COS(RADIANS(E1043))*COS(RADIANS(O1033))))&gt;90,0,$F$4*$F$5/E1042^2*(SIN(RADIANS(G1045))*SIN(RADIANS(E1043))+COS(RADIANS(G1045))*COS(RADIANS(E1043))*COS(RADIANS(O1033))))</f>
        <v>0</v>
      </c>
      <c r="P1045" s="3">
        <f>IF(DEGREES(ACOS(SIN(RADIANS(G1045))*SIN(RADIANS(E1043))+COS(RADIANS(G1045))*COS(RADIANS(E1043))*COS(RADIANS(P1033))))&gt;90,0,$F$4*$F$5/E1042^2*(SIN(RADIANS(G1045))*SIN(RADIANS(E1043))+COS(RADIANS(G1045))*COS(RADIANS(E1043))*COS(RADIANS(P1033))))</f>
        <v>0</v>
      </c>
      <c r="Q1045" s="3">
        <f>IF(DEGREES(ACOS(SIN(RADIANS(G1045))*SIN(RADIANS(E1043))+COS(RADIANS(G1045))*COS(RADIANS(E1043))*COS(RADIANS(Q1033))))&gt;90,0,$F$4*$F$5/E1042^2*(SIN(RADIANS(G1045))*SIN(RADIANS(E1043))+COS(RADIANS(G1045))*COS(RADIANS(E1043))*COS(RADIANS(Q1033))))</f>
        <v>0</v>
      </c>
      <c r="R1045" s="3" t="e">
        <f>IF(DEGREES(ACOS(SIN(RADIANS(G1045))*SIN(RADIANS(E1043))+COS(RADIANS(G1045))*COS(RADIANS(E1043))*COS(RADIANS(R1033))))&gt;90,0,$F$4*$F$5/E1042^2*(SIN(RADIANS(G1045))*SIN(RADIANS(E1043))+COS(RADIANS(G1045))*COS(RADIANS(E1043))*COS(RADIANS(R1033))))</f>
        <v>#DIV/0!</v>
      </c>
      <c r="S1045" s="3" t="e">
        <f>IF(DEGREES(ACOS(SIN(RADIANS(G1045))*SIN(RADIANS(E1043))+COS(RADIANS(G1045))*COS(RADIANS(E1043))*COS(RADIANS(S1033))))&gt;90,0,$F$4*$F$5/E1042^2*(SIN(RADIANS(G1045))*SIN(RADIANS(E1043))+COS(RADIANS(G1045))*COS(RADIANS(E1043))*COS(RADIANS(S1033))))</f>
        <v>#DIV/0!</v>
      </c>
      <c r="T1045" s="3" t="e">
        <f>IF(DEGREES(ACOS(SIN(RADIANS(G1045))*SIN(RADIANS(E1043))+COS(RADIANS(G1045))*COS(RADIANS(E1043))*COS(RADIANS(T1033))))&gt;90,0,$F$4*$F$5/E1042^2*(SIN(RADIANS(G1045))*SIN(RADIANS(E1043))+COS(RADIANS(G1045))*COS(RADIANS(E1043))*COS(RADIANS(T1033))))</f>
        <v>#DIV/0!</v>
      </c>
      <c r="U1045" s="3" t="e">
        <f>IF(DEGREES(ACOS(SIN(RADIANS(G1045))*SIN(RADIANS(E1043))+COS(RADIANS(G1045))*COS(RADIANS(E1043))*COS(RADIANS(U1033))))&gt;90,0,$F$4*$F$5/E1042^2*(SIN(RADIANS(G1045))*SIN(RADIANS(E1043))+COS(RADIANS(G1045))*COS(RADIANS(E1043))*COS(RADIANS(U1033))))</f>
        <v>#DIV/0!</v>
      </c>
      <c r="V1045" s="3" t="e">
        <f>IF(DEGREES(ACOS(SIN(RADIANS(G1045))*SIN(RADIANS(E1043))+COS(RADIANS(G1045))*COS(RADIANS(E1043))*COS(RADIANS(V1033))))&gt;90,0,$F$4*$F$5/E1042^2*(SIN(RADIANS(G1045))*SIN(RADIANS(E1043))+COS(RADIANS(G1045))*COS(RADIANS(E1043))*COS(RADIANS(V1033))))</f>
        <v>#DIV/0!</v>
      </c>
      <c r="W1045" s="3" t="e">
        <f>IF(DEGREES(ACOS(SIN(RADIANS(G1045))*SIN(RADIANS(E1043))+COS(RADIANS(G1045))*COS(RADIANS(E1043))*COS(RADIANS(W1033))))&gt;90,0,$F$4*$F$5/E1042^2*(SIN(RADIANS(G1045))*SIN(RADIANS(E1043))+COS(RADIANS(G1045))*COS(RADIANS(E1043))*COS(RADIANS(W1033))))</f>
        <v>#DIV/0!</v>
      </c>
      <c r="X1045" s="3" t="e">
        <f>IF(DEGREES(ACOS(SIN(RADIANS(G1045))*SIN(RADIANS(E1043))+COS(RADIANS(G1045))*COS(RADIANS(E1043))*COS(RADIANS(X1033))))&gt;90,0,$F$4*$F$5/E1042^2*(SIN(RADIANS(G1045))*SIN(RADIANS(E1043))+COS(RADIANS(G1045))*COS(RADIANS(E1043))*COS(RADIANS(X1033))))</f>
        <v>#DIV/0!</v>
      </c>
      <c r="Y1045" s="3" t="e">
        <f>IF(DEGREES(ACOS(SIN(RADIANS(G1045))*SIN(RADIANS(E1043))+COS(RADIANS(G1045))*COS(RADIANS(E1043))*COS(RADIANS(Y1033))))&gt;90,0,$F$4*$F$5/E1042^2*(SIN(RADIANS(G1045))*SIN(RADIANS(E1043))+COS(RADIANS(G1045))*COS(RADIANS(E1043))*COS(RADIANS(Y1033))))</f>
        <v>#DIV/0!</v>
      </c>
      <c r="Z1045" s="3" t="e">
        <f>IF(DEGREES(ACOS(SIN(RADIANS(G1045))*SIN(RADIANS(E1043))+COS(RADIANS(G1045))*COS(RADIANS(E1043))*COS(RADIANS(Z1033))))&gt;90,0,$F$4*$F$5/E1042^2*(SIN(RADIANS(G1045))*SIN(RADIANS(E1043))+COS(RADIANS(G1045))*COS(RADIANS(E1043))*COS(RADIANS(Z1033))))</f>
        <v>#DIV/0!</v>
      </c>
      <c r="AA1045" s="3" t="e">
        <f>IF(DEGREES(ACOS(SIN(RADIANS(G1045))*SIN(RADIANS(E1043))+COS(RADIANS(G1045))*COS(RADIANS(E1043))*COS(RADIANS(AA1033))))&gt;90,0,$F$4*$F$5/E1042^2*(SIN(RADIANS(G1045))*SIN(RADIANS(E1043))+COS(RADIANS(G1045))*COS(RADIANS(E1043))*COS(RADIANS(AA1033))))</f>
        <v>#DIV/0!</v>
      </c>
      <c r="AB1045" s="3" t="e">
        <f>IF(DEGREES(ACOS(SIN(RADIANS(G1045))*SIN(RADIANS(E1043))+COS(RADIANS(G1045))*COS(RADIANS(E1043))*COS(RADIANS(AB1033))))&gt;90,0,$F$4*$F$5/E1042^2*(SIN(RADIANS(G1045))*SIN(RADIANS(E1043))+COS(RADIANS(G1045))*COS(RADIANS(E1043))*COS(RADIANS(AB1033))))</f>
        <v>#DIV/0!</v>
      </c>
      <c r="AC1045" s="3" t="e">
        <f>IF(DEGREES(ACOS(SIN(RADIANS(G1045))*SIN(RADIANS(E1043))+COS(RADIANS(G1045))*COS(RADIANS(E1043))*COS(RADIANS(AC1033))))&gt;90,0,$F$4*$F$5/E1042^2*(SIN(RADIANS(G1045))*SIN(RADIANS(E1043))+COS(RADIANS(G1045))*COS(RADIANS(E1043))*COS(RADIANS(AC1033))))</f>
        <v>#DIV/0!</v>
      </c>
      <c r="AD1045" s="3" t="e">
        <f>IF(DEGREES(ACOS(SIN(RADIANS(G1045))*SIN(RADIANS(E1043))+COS(RADIANS(G1045))*COS(RADIANS(E1043))*COS(RADIANS(AD1033))))&gt;90,0,$F$4*$F$5/E1042^2*(SIN(RADIANS(G1045))*SIN(RADIANS(E1043))+COS(RADIANS(G1045))*COS(RADIANS(E1043))*COS(RADIANS(AD1033))))</f>
        <v>#DIV/0!</v>
      </c>
      <c r="AE1045" s="3" t="e">
        <f>IF(DEGREES(ACOS(SIN(RADIANS(G1045))*SIN(RADIANS(E1043))+COS(RADIANS(G1045))*COS(RADIANS(E1043))*COS(RADIANS(AE1033))))&gt;90,0,$F$4*$F$5/E1042^2*(SIN(RADIANS(G1045))*SIN(RADIANS(E1043))+COS(RADIANS(G1045))*COS(RADIANS(E1043))*COS(RADIANS(AE1033))))</f>
        <v>#DIV/0!</v>
      </c>
      <c r="AF1045" s="3" t="e">
        <f>IF(DEGREES(ACOS(SIN(RADIANS(G1045))*SIN(RADIANS(E1043))+COS(RADIANS(G1045))*COS(RADIANS(E1043))*COS(RADIANS(AF1033))))&gt;90,0,$F$4*$F$5/E1042^2*(SIN(RADIANS(G1045))*SIN(RADIANS(E1043))+COS(RADIANS(G1045))*COS(RADIANS(E1043))*COS(RADIANS(AF1033))))</f>
        <v>#DIV/0!</v>
      </c>
      <c r="AG1045" s="3" t="e">
        <f>IF(DEGREES(ACOS(SIN(RADIANS(G1045))*SIN(RADIANS(E1043))+COS(RADIANS(G1045))*COS(RADIANS(E1043))*COS(RADIANS(AG1033))))&gt;90,0,$F$4*$F$5/E1042^2*(SIN(RADIANS(G1045))*SIN(RADIANS(E1043))+COS(RADIANS(G1045))*COS(RADIANS(E1043))*COS(RADIANS(AG1033))))</f>
        <v>#DIV/0!</v>
      </c>
      <c r="AH1045" s="3" t="e">
        <f>IF(DEGREES(ACOS(SIN(RADIANS(G1045))*SIN(RADIANS(E1043))+COS(RADIANS(G1045))*COS(RADIANS(E1043))*COS(RADIANS(AH1033))))&gt;90,0,$F$4*$F$5/E1042^2*(SIN(RADIANS(G1045))*SIN(RADIANS(E1043))+COS(RADIANS(G1045))*COS(RADIANS(E1043))*COS(RADIANS(AH1033))))</f>
        <v>#DIV/0!</v>
      </c>
      <c r="AI1045" s="3" t="e">
        <f>IF(DEGREES(ACOS(SIN(RADIANS(G1045))*SIN(RADIANS(E1043))+COS(RADIANS(G1045))*COS(RADIANS(E1043))*COS(RADIANS(AI1033))))&gt;90,0,$F$4*$F$5/E1042^2*(SIN(RADIANS(G1045))*SIN(RADIANS(E1043))+COS(RADIANS(G1045))*COS(RADIANS(E1043))*COS(RADIANS(AI1033))))</f>
        <v>#DIV/0!</v>
      </c>
      <c r="AJ1045" s="3" t="e">
        <f>IF(DEGREES(ACOS(SIN(RADIANS(G1045))*SIN(RADIANS(E1043))+COS(RADIANS(G1045))*COS(RADIANS(E1043))*COS(RADIANS(AJ1033))))&gt;90,0,$F$4*$F$5/E1042^2*(SIN(RADIANS(G1045))*SIN(RADIANS(E1043))+COS(RADIANS(G1045))*COS(RADIANS(E1043))*COS(RADIANS(AJ1033))))</f>
        <v>#DIV/0!</v>
      </c>
      <c r="AK1045" s="3">
        <f>IF(DEGREES(ACOS(SIN(RADIANS(G1045))*SIN(RADIANS(E1043))+COS(RADIANS(G1045))*COS(RADIANS(E1043))*COS(RADIANS(AK1033))))&gt;90,0,$F$4*$F$5/E1042^2*(SIN(RADIANS(G1045))*SIN(RADIANS(E1043))+COS(RADIANS(G1045))*COS(RADIANS(E1043))*COS(RADIANS(AK1033))))</f>
        <v>0</v>
      </c>
      <c r="AL1045" s="3">
        <f>IF(DEGREES(ACOS(SIN(RADIANS(G1045))*SIN(RADIANS(E1043))+COS(RADIANS(G1045))*COS(RADIANS(E1043))*COS(RADIANS(AL1033))))&gt;90,0,$F$4*$F$5/E1042^2*(SIN(RADIANS(G1045))*SIN(RADIANS(E1043))+COS(RADIANS(G1045))*COS(RADIANS(E1043))*COS(RADIANS(AL1033))))</f>
        <v>0</v>
      </c>
      <c r="AM1045" s="3">
        <f>IF(DEGREES(ACOS(SIN(RADIANS(G1045))*SIN(RADIANS(E1043))+COS(RADIANS(G1045))*COS(RADIANS(E1043))*COS(RADIANS(AM1033))))&gt;90,0,$F$4*$F$5/E1042^2*(SIN(RADIANS(G1045))*SIN(RADIANS(E1043))+COS(RADIANS(G1045))*COS(RADIANS(E1043))*COS(RADIANS(AM1033))))</f>
        <v>0</v>
      </c>
      <c r="AN1045" s="3">
        <f>IF(DEGREES(ACOS(SIN(RADIANS(G1045))*SIN(RADIANS(E1043))+COS(RADIANS(G1045))*COS(RADIANS(E1043))*COS(RADIANS(AN1033))))&gt;90,0,$F$4*$F$5/E1042^2*(SIN(RADIANS(G1045))*SIN(RADIANS(E1043))+COS(RADIANS(G1045))*COS(RADIANS(E1043))*COS(RADIANS(AN1033))))</f>
        <v>0</v>
      </c>
      <c r="AO1045" s="3">
        <f>IF(DEGREES(ACOS(SIN(RADIANS(G1045))*SIN(RADIANS(E1043))+COS(RADIANS(G1045))*COS(RADIANS(E1043))*COS(RADIANS(AO1033))))&gt;90,0,$F$4*$F$5/E1042^2*(SIN(RADIANS(G1045))*SIN(RADIANS(E1043))+COS(RADIANS(G1045))*COS(RADIANS(E1043))*COS(RADIANS(AO1033))))</f>
        <v>0</v>
      </c>
      <c r="AP1045" s="3">
        <f>IF(DEGREES(ACOS(SIN(RADIANS(G1045))*SIN(RADIANS(E1043))+COS(RADIANS(G1045))*COS(RADIANS(E1043))*COS(RADIANS(AP1033))))&gt;90,0,$F$4*$F$5/E1042^2*(SIN(RADIANS(G1045))*SIN(RADIANS(E1043))+COS(RADIANS(G1045))*COS(RADIANS(E1043))*COS(RADIANS(AP1033))))</f>
        <v>0</v>
      </c>
      <c r="AQ1045" s="3">
        <f>IF(DEGREES(ACOS(SIN(RADIANS(G1045))*SIN(RADIANS(E1043))+COS(RADIANS(G1045))*COS(RADIANS(E1043))*COS(RADIANS(AQ1033))))&gt;90,0,$F$4*$F$5/E1042^2*(SIN(RADIANS(G1045))*SIN(RADIANS(E1043))+COS(RADIANS(G1045))*COS(RADIANS(E1043))*COS(RADIANS(AQ1033))))</f>
        <v>0</v>
      </c>
      <c r="AR1045" s="3">
        <f>IF(DEGREES(ACOS(SIN(RADIANS(G1045))*SIN(RADIANS(E1043))+COS(RADIANS(G1045))*COS(RADIANS(E1043))*COS(RADIANS(AR1033))))&gt;90,0,$F$4*$F$5/E1042^2*(SIN(RADIANS(G1045))*SIN(RADIANS(E1043))+COS(RADIANS(G1045))*COS(RADIANS(E1043))*COS(RADIANS(AR1033))))</f>
        <v>0</v>
      </c>
    </row>
    <row r="1046" spans="2:44" ht="15.75" customHeight="1" x14ac:dyDescent="0.2">
      <c r="G1046" s="3">
        <v>-20</v>
      </c>
      <c r="I1046" s="3">
        <f>IF(DEGREES(ACOS(SIN(RADIANS(G1046))*SIN(RADIANS(E1043))+COS(RADIANS(G1046))*COS(RADIANS(E1043))*COS(RADIANS(I1033))))&gt;90,0,$F$4*$F$5/E1042^2*(SIN(RADIANS(G1046))*SIN(RADIANS(E1043))+COS(RADIANS(G1046))*COS(RADIANS(E1043))*COS(RADIANS(I1033))))</f>
        <v>0</v>
      </c>
      <c r="J1046" s="3">
        <f>IF(DEGREES(ACOS(SIN(RADIANS(G1046))*SIN(RADIANS(E1043))+COS(RADIANS(G1046))*COS(RADIANS(E1043))*COS(RADIANS(J1033))))&gt;90,0,$F$4*$F$5/E1042^2*(SIN(RADIANS(G1046))*SIN(RADIANS(E1043))+COS(RADIANS(G1046))*COS(RADIANS(E1043))*COS(RADIANS(J1033))))</f>
        <v>0</v>
      </c>
      <c r="K1046" s="3">
        <f>IF(DEGREES(ACOS(SIN(RADIANS(G1046))*SIN(RADIANS(E1043))+COS(RADIANS(G1046))*COS(RADIANS(E1043))*COS(RADIANS(K1033))))&gt;90,0,$F$4*$F$5/E1042^2*(SIN(RADIANS(G1046))*SIN(RADIANS(E1043))+COS(RADIANS(G1046))*COS(RADIANS(E1043))*COS(RADIANS(K1033))))</f>
        <v>0</v>
      </c>
      <c r="L1046" s="3">
        <f>IF(DEGREES(ACOS(SIN(RADIANS(G1046))*SIN(RADIANS(E1043))+COS(RADIANS(G1046))*COS(RADIANS(E1043))*COS(RADIANS(L1033))))&gt;90,0,$F$4*$F$5/E1042^2*(SIN(RADIANS(G1046))*SIN(RADIANS(E1043))+COS(RADIANS(G1046))*COS(RADIANS(E1043))*COS(RADIANS(L1033))))</f>
        <v>0</v>
      </c>
      <c r="M1046" s="3">
        <f>IF(DEGREES(ACOS(SIN(RADIANS(G1046))*SIN(RADIANS(E1043))+COS(RADIANS(G1046))*COS(RADIANS(E1043))*COS(RADIANS(M1033))))&gt;90,0,$F$4*$F$5/E1042^2*(SIN(RADIANS(G1046))*SIN(RADIANS(E1043))+COS(RADIANS(G1046))*COS(RADIANS(E1043))*COS(RADIANS(M1033))))</f>
        <v>0</v>
      </c>
      <c r="N1046" s="3">
        <f>IF(DEGREES(ACOS(SIN(RADIANS(G1046))*SIN(RADIANS(E1043))+COS(RADIANS(G1046))*COS(RADIANS(E1043))*COS(RADIANS(N1033))))&gt;90,0,$F$4*$F$5/E1042^2*(SIN(RADIANS(G1046))*SIN(RADIANS(E1043))+COS(RADIANS(G1046))*COS(RADIANS(E1043))*COS(RADIANS(N1033))))</f>
        <v>0</v>
      </c>
      <c r="O1046" s="3">
        <f>IF(DEGREES(ACOS(SIN(RADIANS(G1046))*SIN(RADIANS(E1043))+COS(RADIANS(G1046))*COS(RADIANS(E1043))*COS(RADIANS(O1033))))&gt;90,0,$F$4*$F$5/E1042^2*(SIN(RADIANS(G1046))*SIN(RADIANS(E1043))+COS(RADIANS(G1046))*COS(RADIANS(E1043))*COS(RADIANS(O1033))))</f>
        <v>0</v>
      </c>
      <c r="P1046" s="3">
        <f>IF(DEGREES(ACOS(SIN(RADIANS(G1046))*SIN(RADIANS(E1043))+COS(RADIANS(G1046))*COS(RADIANS(E1043))*COS(RADIANS(P1033))))&gt;90,0,$F$4*$F$5/E1042^2*(SIN(RADIANS(G1046))*SIN(RADIANS(E1043))+COS(RADIANS(G1046))*COS(RADIANS(E1043))*COS(RADIANS(P1033))))</f>
        <v>0</v>
      </c>
      <c r="Q1046" s="3">
        <f>IF(DEGREES(ACOS(SIN(RADIANS(G1046))*SIN(RADIANS(E1043))+COS(RADIANS(G1046))*COS(RADIANS(E1043))*COS(RADIANS(Q1033))))&gt;90,0,$F$4*$F$5/E1042^2*(SIN(RADIANS(G1046))*SIN(RADIANS(E1043))+COS(RADIANS(G1046))*COS(RADIANS(E1043))*COS(RADIANS(Q1033))))</f>
        <v>0</v>
      </c>
      <c r="R1046" s="3" t="e">
        <f>IF(DEGREES(ACOS(SIN(RADIANS(G1046))*SIN(RADIANS(E1043))+COS(RADIANS(G1046))*COS(RADIANS(E1043))*COS(RADIANS(R1033))))&gt;90,0,$F$4*$F$5/E1042^2*(SIN(RADIANS(G1046))*SIN(RADIANS(E1043))+COS(RADIANS(G1046))*COS(RADIANS(E1043))*COS(RADIANS(R1033))))</f>
        <v>#DIV/0!</v>
      </c>
      <c r="S1046" s="3" t="e">
        <f>IF(DEGREES(ACOS(SIN(RADIANS(G1046))*SIN(RADIANS(E1043))+COS(RADIANS(G1046))*COS(RADIANS(E1043))*COS(RADIANS(S1033))))&gt;90,0,$F$4*$F$5/E1042^2*(SIN(RADIANS(G1046))*SIN(RADIANS(E1043))+COS(RADIANS(G1046))*COS(RADIANS(E1043))*COS(RADIANS(S1033))))</f>
        <v>#DIV/0!</v>
      </c>
      <c r="T1046" s="3" t="e">
        <f>IF(DEGREES(ACOS(SIN(RADIANS(G1046))*SIN(RADIANS(E1043))+COS(RADIANS(G1046))*COS(RADIANS(E1043))*COS(RADIANS(T1033))))&gt;90,0,$F$4*$F$5/E1042^2*(SIN(RADIANS(G1046))*SIN(RADIANS(E1043))+COS(RADIANS(G1046))*COS(RADIANS(E1043))*COS(RADIANS(T1033))))</f>
        <v>#DIV/0!</v>
      </c>
      <c r="U1046" s="3" t="e">
        <f>IF(DEGREES(ACOS(SIN(RADIANS(G1046))*SIN(RADIANS(E1043))+COS(RADIANS(G1046))*COS(RADIANS(E1043))*COS(RADIANS(U1033))))&gt;90,0,$F$4*$F$5/E1042^2*(SIN(RADIANS(G1046))*SIN(RADIANS(E1043))+COS(RADIANS(G1046))*COS(RADIANS(E1043))*COS(RADIANS(U1033))))</f>
        <v>#DIV/0!</v>
      </c>
      <c r="V1046" s="3" t="e">
        <f>IF(DEGREES(ACOS(SIN(RADIANS(G1046))*SIN(RADIANS(E1043))+COS(RADIANS(G1046))*COS(RADIANS(E1043))*COS(RADIANS(V1033))))&gt;90,0,$F$4*$F$5/E1042^2*(SIN(RADIANS(G1046))*SIN(RADIANS(E1043))+COS(RADIANS(G1046))*COS(RADIANS(E1043))*COS(RADIANS(V1033))))</f>
        <v>#DIV/0!</v>
      </c>
      <c r="W1046" s="3" t="e">
        <f>IF(DEGREES(ACOS(SIN(RADIANS(G1046))*SIN(RADIANS(E1043))+COS(RADIANS(G1046))*COS(RADIANS(E1043))*COS(RADIANS(W1033))))&gt;90,0,$F$4*$F$5/E1042^2*(SIN(RADIANS(G1046))*SIN(RADIANS(E1043))+COS(RADIANS(G1046))*COS(RADIANS(E1043))*COS(RADIANS(W1033))))</f>
        <v>#DIV/0!</v>
      </c>
      <c r="X1046" s="3" t="e">
        <f>IF(DEGREES(ACOS(SIN(RADIANS(G1046))*SIN(RADIANS(E1043))+COS(RADIANS(G1046))*COS(RADIANS(E1043))*COS(RADIANS(X1033))))&gt;90,0,$F$4*$F$5/E1042^2*(SIN(RADIANS(G1046))*SIN(RADIANS(E1043))+COS(RADIANS(G1046))*COS(RADIANS(E1043))*COS(RADIANS(X1033))))</f>
        <v>#DIV/0!</v>
      </c>
      <c r="Y1046" s="3" t="e">
        <f>IF(DEGREES(ACOS(SIN(RADIANS(G1046))*SIN(RADIANS(E1043))+COS(RADIANS(G1046))*COS(RADIANS(E1043))*COS(RADIANS(Y1033))))&gt;90,0,$F$4*$F$5/E1042^2*(SIN(RADIANS(G1046))*SIN(RADIANS(E1043))+COS(RADIANS(G1046))*COS(RADIANS(E1043))*COS(RADIANS(Y1033))))</f>
        <v>#DIV/0!</v>
      </c>
      <c r="Z1046" s="3" t="e">
        <f>IF(DEGREES(ACOS(SIN(RADIANS(G1046))*SIN(RADIANS(E1043))+COS(RADIANS(G1046))*COS(RADIANS(E1043))*COS(RADIANS(Z1033))))&gt;90,0,$F$4*$F$5/E1042^2*(SIN(RADIANS(G1046))*SIN(RADIANS(E1043))+COS(RADIANS(G1046))*COS(RADIANS(E1043))*COS(RADIANS(Z1033))))</f>
        <v>#DIV/0!</v>
      </c>
      <c r="AA1046" s="3" t="e">
        <f>IF(DEGREES(ACOS(SIN(RADIANS(G1046))*SIN(RADIANS(E1043))+COS(RADIANS(G1046))*COS(RADIANS(E1043))*COS(RADIANS(AA1033))))&gt;90,0,$F$4*$F$5/E1042^2*(SIN(RADIANS(G1046))*SIN(RADIANS(E1043))+COS(RADIANS(G1046))*COS(RADIANS(E1043))*COS(RADIANS(AA1033))))</f>
        <v>#DIV/0!</v>
      </c>
      <c r="AB1046" s="3" t="e">
        <f>IF(DEGREES(ACOS(SIN(RADIANS(G1046))*SIN(RADIANS(E1043))+COS(RADIANS(G1046))*COS(RADIANS(E1043))*COS(RADIANS(AB1033))))&gt;90,0,$F$4*$F$5/E1042^2*(SIN(RADIANS(G1046))*SIN(RADIANS(E1043))+COS(RADIANS(G1046))*COS(RADIANS(E1043))*COS(RADIANS(AB1033))))</f>
        <v>#DIV/0!</v>
      </c>
      <c r="AC1046" s="3" t="e">
        <f>IF(DEGREES(ACOS(SIN(RADIANS(G1046))*SIN(RADIANS(E1043))+COS(RADIANS(G1046))*COS(RADIANS(E1043))*COS(RADIANS(AC1033))))&gt;90,0,$F$4*$F$5/E1042^2*(SIN(RADIANS(G1046))*SIN(RADIANS(E1043))+COS(RADIANS(G1046))*COS(RADIANS(E1043))*COS(RADIANS(AC1033))))</f>
        <v>#DIV/0!</v>
      </c>
      <c r="AD1046" s="3" t="e">
        <f>IF(DEGREES(ACOS(SIN(RADIANS(G1046))*SIN(RADIANS(E1043))+COS(RADIANS(G1046))*COS(RADIANS(E1043))*COS(RADIANS(AD1033))))&gt;90,0,$F$4*$F$5/E1042^2*(SIN(RADIANS(G1046))*SIN(RADIANS(E1043))+COS(RADIANS(G1046))*COS(RADIANS(E1043))*COS(RADIANS(AD1033))))</f>
        <v>#DIV/0!</v>
      </c>
      <c r="AE1046" s="3" t="e">
        <f>IF(DEGREES(ACOS(SIN(RADIANS(G1046))*SIN(RADIANS(E1043))+COS(RADIANS(G1046))*COS(RADIANS(E1043))*COS(RADIANS(AE1033))))&gt;90,0,$F$4*$F$5/E1042^2*(SIN(RADIANS(G1046))*SIN(RADIANS(E1043))+COS(RADIANS(G1046))*COS(RADIANS(E1043))*COS(RADIANS(AE1033))))</f>
        <v>#DIV/0!</v>
      </c>
      <c r="AF1046" s="3" t="e">
        <f>IF(DEGREES(ACOS(SIN(RADIANS(G1046))*SIN(RADIANS(E1043))+COS(RADIANS(G1046))*COS(RADIANS(E1043))*COS(RADIANS(AF1033))))&gt;90,0,$F$4*$F$5/E1042^2*(SIN(RADIANS(G1046))*SIN(RADIANS(E1043))+COS(RADIANS(G1046))*COS(RADIANS(E1043))*COS(RADIANS(AF1033))))</f>
        <v>#DIV/0!</v>
      </c>
      <c r="AG1046" s="3" t="e">
        <f>IF(DEGREES(ACOS(SIN(RADIANS(G1046))*SIN(RADIANS(E1043))+COS(RADIANS(G1046))*COS(RADIANS(E1043))*COS(RADIANS(AG1033))))&gt;90,0,$F$4*$F$5/E1042^2*(SIN(RADIANS(G1046))*SIN(RADIANS(E1043))+COS(RADIANS(G1046))*COS(RADIANS(E1043))*COS(RADIANS(AG1033))))</f>
        <v>#DIV/0!</v>
      </c>
      <c r="AH1046" s="3" t="e">
        <f>IF(DEGREES(ACOS(SIN(RADIANS(G1046))*SIN(RADIANS(E1043))+COS(RADIANS(G1046))*COS(RADIANS(E1043))*COS(RADIANS(AH1033))))&gt;90,0,$F$4*$F$5/E1042^2*(SIN(RADIANS(G1046))*SIN(RADIANS(E1043))+COS(RADIANS(G1046))*COS(RADIANS(E1043))*COS(RADIANS(AH1033))))</f>
        <v>#DIV/0!</v>
      </c>
      <c r="AI1046" s="3" t="e">
        <f>IF(DEGREES(ACOS(SIN(RADIANS(G1046))*SIN(RADIANS(E1043))+COS(RADIANS(G1046))*COS(RADIANS(E1043))*COS(RADIANS(AI1033))))&gt;90,0,$F$4*$F$5/E1042^2*(SIN(RADIANS(G1046))*SIN(RADIANS(E1043))+COS(RADIANS(G1046))*COS(RADIANS(E1043))*COS(RADIANS(AI1033))))</f>
        <v>#DIV/0!</v>
      </c>
      <c r="AJ1046" s="3" t="e">
        <f>IF(DEGREES(ACOS(SIN(RADIANS(G1046))*SIN(RADIANS(E1043))+COS(RADIANS(G1046))*COS(RADIANS(E1043))*COS(RADIANS(AJ1033))))&gt;90,0,$F$4*$F$5/E1042^2*(SIN(RADIANS(G1046))*SIN(RADIANS(E1043))+COS(RADIANS(G1046))*COS(RADIANS(E1043))*COS(RADIANS(AJ1033))))</f>
        <v>#DIV/0!</v>
      </c>
      <c r="AK1046" s="3">
        <f>IF(DEGREES(ACOS(SIN(RADIANS(G1046))*SIN(RADIANS(E1043))+COS(RADIANS(G1046))*COS(RADIANS(E1043))*COS(RADIANS(AK1033))))&gt;90,0,$F$4*$F$5/E1042^2*(SIN(RADIANS(G1046))*SIN(RADIANS(E1043))+COS(RADIANS(G1046))*COS(RADIANS(E1043))*COS(RADIANS(AK1033))))</f>
        <v>0</v>
      </c>
      <c r="AL1046" s="3">
        <f>IF(DEGREES(ACOS(SIN(RADIANS(G1046))*SIN(RADIANS(E1043))+COS(RADIANS(G1046))*COS(RADIANS(E1043))*COS(RADIANS(AL1033))))&gt;90,0,$F$4*$F$5/E1042^2*(SIN(RADIANS(G1046))*SIN(RADIANS(E1043))+COS(RADIANS(G1046))*COS(RADIANS(E1043))*COS(RADIANS(AL1033))))</f>
        <v>0</v>
      </c>
      <c r="AM1046" s="3">
        <f>IF(DEGREES(ACOS(SIN(RADIANS(G1046))*SIN(RADIANS(E1043))+COS(RADIANS(G1046))*COS(RADIANS(E1043))*COS(RADIANS(AM1033))))&gt;90,0,$F$4*$F$5/E1042^2*(SIN(RADIANS(G1046))*SIN(RADIANS(E1043))+COS(RADIANS(G1046))*COS(RADIANS(E1043))*COS(RADIANS(AM1033))))</f>
        <v>0</v>
      </c>
      <c r="AN1046" s="3">
        <f>IF(DEGREES(ACOS(SIN(RADIANS(G1046))*SIN(RADIANS(E1043))+COS(RADIANS(G1046))*COS(RADIANS(E1043))*COS(RADIANS(AN1033))))&gt;90,0,$F$4*$F$5/E1042^2*(SIN(RADIANS(G1046))*SIN(RADIANS(E1043))+COS(RADIANS(G1046))*COS(RADIANS(E1043))*COS(RADIANS(AN1033))))</f>
        <v>0</v>
      </c>
      <c r="AO1046" s="3">
        <f>IF(DEGREES(ACOS(SIN(RADIANS(G1046))*SIN(RADIANS(E1043))+COS(RADIANS(G1046))*COS(RADIANS(E1043))*COS(RADIANS(AO1033))))&gt;90,0,$F$4*$F$5/E1042^2*(SIN(RADIANS(G1046))*SIN(RADIANS(E1043))+COS(RADIANS(G1046))*COS(RADIANS(E1043))*COS(RADIANS(AO1033))))</f>
        <v>0</v>
      </c>
      <c r="AP1046" s="3">
        <f>IF(DEGREES(ACOS(SIN(RADIANS(G1046))*SIN(RADIANS(E1043))+COS(RADIANS(G1046))*COS(RADIANS(E1043))*COS(RADIANS(AP1033))))&gt;90,0,$F$4*$F$5/E1042^2*(SIN(RADIANS(G1046))*SIN(RADIANS(E1043))+COS(RADIANS(G1046))*COS(RADIANS(E1043))*COS(RADIANS(AP1033))))</f>
        <v>0</v>
      </c>
      <c r="AQ1046" s="3">
        <f>IF(DEGREES(ACOS(SIN(RADIANS(G1046))*SIN(RADIANS(E1043))+COS(RADIANS(G1046))*COS(RADIANS(E1043))*COS(RADIANS(AQ1033))))&gt;90,0,$F$4*$F$5/E1042^2*(SIN(RADIANS(G1046))*SIN(RADIANS(E1043))+COS(RADIANS(G1046))*COS(RADIANS(E1043))*COS(RADIANS(AQ1033))))</f>
        <v>0</v>
      </c>
      <c r="AR1046" s="3">
        <f>IF(DEGREES(ACOS(SIN(RADIANS(G1046))*SIN(RADIANS(E1043))+COS(RADIANS(G1046))*COS(RADIANS(E1043))*COS(RADIANS(AR1033))))&gt;90,0,$F$4*$F$5/E1042^2*(SIN(RADIANS(G1046))*SIN(RADIANS(E1043))+COS(RADIANS(G1046))*COS(RADIANS(E1043))*COS(RADIANS(AR1033))))</f>
        <v>0</v>
      </c>
    </row>
    <row r="1047" spans="2:44" ht="15.75" customHeight="1" x14ac:dyDescent="0.2">
      <c r="G1047" s="3">
        <v>-30</v>
      </c>
      <c r="I1047" s="3">
        <f>IF(DEGREES(ACOS(SIN(RADIANS(G1047))*SIN(RADIANS(E1043))+COS(RADIANS(G1047))*COS(RADIANS(E1043))*COS(RADIANS(I1033))))&gt;90,0,$F$4*$F$5/E1042^2*(SIN(RADIANS(G1047))*SIN(RADIANS(E1043))+COS(RADIANS(G1047))*COS(RADIANS(E1043))*COS(RADIANS(I1033))))</f>
        <v>0</v>
      </c>
      <c r="J1047" s="3">
        <f>IF(DEGREES(ACOS(SIN(RADIANS(G1047))*SIN(RADIANS(E1043))+COS(RADIANS(G1047))*COS(RADIANS(E1043))*COS(RADIANS(J1033))))&gt;90,0,$F$4*$F$5/E1042^2*(SIN(RADIANS(G1047))*SIN(RADIANS(E1043))+COS(RADIANS(G1047))*COS(RADIANS(E1043))*COS(RADIANS(J1033))))</f>
        <v>0</v>
      </c>
      <c r="K1047" s="3">
        <f>IF(DEGREES(ACOS(SIN(RADIANS(G1047))*SIN(RADIANS(E1043))+COS(RADIANS(G1047))*COS(RADIANS(E1043))*COS(RADIANS(K1033))))&gt;90,0,$F$4*$F$5/E1042^2*(SIN(RADIANS(G1047))*SIN(RADIANS(E1043))+COS(RADIANS(G1047))*COS(RADIANS(E1043))*COS(RADIANS(K1033))))</f>
        <v>0</v>
      </c>
      <c r="L1047" s="3">
        <f>IF(DEGREES(ACOS(SIN(RADIANS(G1047))*SIN(RADIANS(E1043))+COS(RADIANS(G1047))*COS(RADIANS(E1043))*COS(RADIANS(L1033))))&gt;90,0,$F$4*$F$5/E1042^2*(SIN(RADIANS(G1047))*SIN(RADIANS(E1043))+COS(RADIANS(G1047))*COS(RADIANS(E1043))*COS(RADIANS(L1033))))</f>
        <v>0</v>
      </c>
      <c r="M1047" s="3">
        <f>IF(DEGREES(ACOS(SIN(RADIANS(G1047))*SIN(RADIANS(E1043))+COS(RADIANS(G1047))*COS(RADIANS(E1043))*COS(RADIANS(M1033))))&gt;90,0,$F$4*$F$5/E1042^2*(SIN(RADIANS(G1047))*SIN(RADIANS(E1043))+COS(RADIANS(G1047))*COS(RADIANS(E1043))*COS(RADIANS(M1033))))</f>
        <v>0</v>
      </c>
      <c r="N1047" s="3">
        <f>IF(DEGREES(ACOS(SIN(RADIANS(G1047))*SIN(RADIANS(E1043))+COS(RADIANS(G1047))*COS(RADIANS(E1043))*COS(RADIANS(N1033))))&gt;90,0,$F$4*$F$5/E1042^2*(SIN(RADIANS(G1047))*SIN(RADIANS(E1043))+COS(RADIANS(G1047))*COS(RADIANS(E1043))*COS(RADIANS(N1033))))</f>
        <v>0</v>
      </c>
      <c r="O1047" s="3">
        <f>IF(DEGREES(ACOS(SIN(RADIANS(G1047))*SIN(RADIANS(E1043))+COS(RADIANS(G1047))*COS(RADIANS(E1043))*COS(RADIANS(O1033))))&gt;90,0,$F$4*$F$5/E1042^2*(SIN(RADIANS(G1047))*SIN(RADIANS(E1043))+COS(RADIANS(G1047))*COS(RADIANS(E1043))*COS(RADIANS(O1033))))</f>
        <v>0</v>
      </c>
      <c r="P1047" s="3">
        <f>IF(DEGREES(ACOS(SIN(RADIANS(G1047))*SIN(RADIANS(E1043))+COS(RADIANS(G1047))*COS(RADIANS(E1043))*COS(RADIANS(P1033))))&gt;90,0,$F$4*$F$5/E1042^2*(SIN(RADIANS(G1047))*SIN(RADIANS(E1043))+COS(RADIANS(G1047))*COS(RADIANS(E1043))*COS(RADIANS(P1033))))</f>
        <v>0</v>
      </c>
      <c r="Q1047" s="3">
        <f>IF(DEGREES(ACOS(SIN(RADIANS(G1047))*SIN(RADIANS(E1043))+COS(RADIANS(G1047))*COS(RADIANS(E1043))*COS(RADIANS(Q1033))))&gt;90,0,$F$4*$F$5/E1042^2*(SIN(RADIANS(G1047))*SIN(RADIANS(E1043))+COS(RADIANS(G1047))*COS(RADIANS(E1043))*COS(RADIANS(Q1033))))</f>
        <v>0</v>
      </c>
      <c r="R1047" s="3" t="e">
        <f>IF(DEGREES(ACOS(SIN(RADIANS(G1047))*SIN(RADIANS(E1043))+COS(RADIANS(G1047))*COS(RADIANS(E1043))*COS(RADIANS(R1033))))&gt;90,0,$F$4*$F$5/E1042^2*(SIN(RADIANS(G1047))*SIN(RADIANS(E1043))+COS(RADIANS(G1047))*COS(RADIANS(E1043))*COS(RADIANS(R1033))))</f>
        <v>#DIV/0!</v>
      </c>
      <c r="S1047" s="3" t="e">
        <f>IF(DEGREES(ACOS(SIN(RADIANS(G1047))*SIN(RADIANS(E1043))+COS(RADIANS(G1047))*COS(RADIANS(E1043))*COS(RADIANS(S1033))))&gt;90,0,$F$4*$F$5/E1042^2*(SIN(RADIANS(G1047))*SIN(RADIANS(E1043))+COS(RADIANS(G1047))*COS(RADIANS(E1043))*COS(RADIANS(S1033))))</f>
        <v>#DIV/0!</v>
      </c>
      <c r="T1047" s="3" t="e">
        <f>IF(DEGREES(ACOS(SIN(RADIANS(G1047))*SIN(RADIANS(E1043))+COS(RADIANS(G1047))*COS(RADIANS(E1043))*COS(RADIANS(T1033))))&gt;90,0,$F$4*$F$5/E1042^2*(SIN(RADIANS(G1047))*SIN(RADIANS(E1043))+COS(RADIANS(G1047))*COS(RADIANS(E1043))*COS(RADIANS(T1033))))</f>
        <v>#DIV/0!</v>
      </c>
      <c r="U1047" s="3" t="e">
        <f>IF(DEGREES(ACOS(SIN(RADIANS(G1047))*SIN(RADIANS(E1043))+COS(RADIANS(G1047))*COS(RADIANS(E1043))*COS(RADIANS(U1033))))&gt;90,0,$F$4*$F$5/E1042^2*(SIN(RADIANS(G1047))*SIN(RADIANS(E1043))+COS(RADIANS(G1047))*COS(RADIANS(E1043))*COS(RADIANS(U1033))))</f>
        <v>#DIV/0!</v>
      </c>
      <c r="V1047" s="3" t="e">
        <f>IF(DEGREES(ACOS(SIN(RADIANS(G1047))*SIN(RADIANS(E1043))+COS(RADIANS(G1047))*COS(RADIANS(E1043))*COS(RADIANS(V1033))))&gt;90,0,$F$4*$F$5/E1042^2*(SIN(RADIANS(G1047))*SIN(RADIANS(E1043))+COS(RADIANS(G1047))*COS(RADIANS(E1043))*COS(RADIANS(V1033))))</f>
        <v>#DIV/0!</v>
      </c>
      <c r="W1047" s="3" t="e">
        <f>IF(DEGREES(ACOS(SIN(RADIANS(G1047))*SIN(RADIANS(E1043))+COS(RADIANS(G1047))*COS(RADIANS(E1043))*COS(RADIANS(W1033))))&gt;90,0,$F$4*$F$5/E1042^2*(SIN(RADIANS(G1047))*SIN(RADIANS(E1043))+COS(RADIANS(G1047))*COS(RADIANS(E1043))*COS(RADIANS(W1033))))</f>
        <v>#DIV/0!</v>
      </c>
      <c r="X1047" s="3" t="e">
        <f>IF(DEGREES(ACOS(SIN(RADIANS(G1047))*SIN(RADIANS(E1043))+COS(RADIANS(G1047))*COS(RADIANS(E1043))*COS(RADIANS(X1033))))&gt;90,0,$F$4*$F$5/E1042^2*(SIN(RADIANS(G1047))*SIN(RADIANS(E1043))+COS(RADIANS(G1047))*COS(RADIANS(E1043))*COS(RADIANS(X1033))))</f>
        <v>#DIV/0!</v>
      </c>
      <c r="Y1047" s="3" t="e">
        <f>IF(DEGREES(ACOS(SIN(RADIANS(G1047))*SIN(RADIANS(E1043))+COS(RADIANS(G1047))*COS(RADIANS(E1043))*COS(RADIANS(Y1033))))&gt;90,0,$F$4*$F$5/E1042^2*(SIN(RADIANS(G1047))*SIN(RADIANS(E1043))+COS(RADIANS(G1047))*COS(RADIANS(E1043))*COS(RADIANS(Y1033))))</f>
        <v>#DIV/0!</v>
      </c>
      <c r="Z1047" s="3" t="e">
        <f>IF(DEGREES(ACOS(SIN(RADIANS(G1047))*SIN(RADIANS(E1043))+COS(RADIANS(G1047))*COS(RADIANS(E1043))*COS(RADIANS(Z1033))))&gt;90,0,$F$4*$F$5/E1042^2*(SIN(RADIANS(G1047))*SIN(RADIANS(E1043))+COS(RADIANS(G1047))*COS(RADIANS(E1043))*COS(RADIANS(Z1033))))</f>
        <v>#DIV/0!</v>
      </c>
      <c r="AA1047" s="3" t="e">
        <f>IF(DEGREES(ACOS(SIN(RADIANS(G1047))*SIN(RADIANS(E1043))+COS(RADIANS(G1047))*COS(RADIANS(E1043))*COS(RADIANS(AA1033))))&gt;90,0,$F$4*$F$5/E1042^2*(SIN(RADIANS(G1047))*SIN(RADIANS(E1043))+COS(RADIANS(G1047))*COS(RADIANS(E1043))*COS(RADIANS(AA1033))))</f>
        <v>#DIV/0!</v>
      </c>
      <c r="AB1047" s="3" t="e">
        <f>IF(DEGREES(ACOS(SIN(RADIANS(G1047))*SIN(RADIANS(E1043))+COS(RADIANS(G1047))*COS(RADIANS(E1043))*COS(RADIANS(AB1033))))&gt;90,0,$F$4*$F$5/E1042^2*(SIN(RADIANS(G1047))*SIN(RADIANS(E1043))+COS(RADIANS(G1047))*COS(RADIANS(E1043))*COS(RADIANS(AB1033))))</f>
        <v>#DIV/0!</v>
      </c>
      <c r="AC1047" s="3" t="e">
        <f>IF(DEGREES(ACOS(SIN(RADIANS(G1047))*SIN(RADIANS(E1043))+COS(RADIANS(G1047))*COS(RADIANS(E1043))*COS(RADIANS(AC1033))))&gt;90,0,$F$4*$F$5/E1042^2*(SIN(RADIANS(G1047))*SIN(RADIANS(E1043))+COS(RADIANS(G1047))*COS(RADIANS(E1043))*COS(RADIANS(AC1033))))</f>
        <v>#DIV/0!</v>
      </c>
      <c r="AD1047" s="3" t="e">
        <f>IF(DEGREES(ACOS(SIN(RADIANS(G1047))*SIN(RADIANS(E1043))+COS(RADIANS(G1047))*COS(RADIANS(E1043))*COS(RADIANS(AD1033))))&gt;90,0,$F$4*$F$5/E1042^2*(SIN(RADIANS(G1047))*SIN(RADIANS(E1043))+COS(RADIANS(G1047))*COS(RADIANS(E1043))*COS(RADIANS(AD1033))))</f>
        <v>#DIV/0!</v>
      </c>
      <c r="AE1047" s="3" t="e">
        <f>IF(DEGREES(ACOS(SIN(RADIANS(G1047))*SIN(RADIANS(E1043))+COS(RADIANS(G1047))*COS(RADIANS(E1043))*COS(RADIANS(AE1033))))&gt;90,0,$F$4*$F$5/E1042^2*(SIN(RADIANS(G1047))*SIN(RADIANS(E1043))+COS(RADIANS(G1047))*COS(RADIANS(E1043))*COS(RADIANS(AE1033))))</f>
        <v>#DIV/0!</v>
      </c>
      <c r="AF1047" s="3" t="e">
        <f>IF(DEGREES(ACOS(SIN(RADIANS(G1047))*SIN(RADIANS(E1043))+COS(RADIANS(G1047))*COS(RADIANS(E1043))*COS(RADIANS(AF1033))))&gt;90,0,$F$4*$F$5/E1042^2*(SIN(RADIANS(G1047))*SIN(RADIANS(E1043))+COS(RADIANS(G1047))*COS(RADIANS(E1043))*COS(RADIANS(AF1033))))</f>
        <v>#DIV/0!</v>
      </c>
      <c r="AG1047" s="3" t="e">
        <f>IF(DEGREES(ACOS(SIN(RADIANS(G1047))*SIN(RADIANS(E1043))+COS(RADIANS(G1047))*COS(RADIANS(E1043))*COS(RADIANS(AG1033))))&gt;90,0,$F$4*$F$5/E1042^2*(SIN(RADIANS(G1047))*SIN(RADIANS(E1043))+COS(RADIANS(G1047))*COS(RADIANS(E1043))*COS(RADIANS(AG1033))))</f>
        <v>#DIV/0!</v>
      </c>
      <c r="AH1047" s="3" t="e">
        <f>IF(DEGREES(ACOS(SIN(RADIANS(G1047))*SIN(RADIANS(E1043))+COS(RADIANS(G1047))*COS(RADIANS(E1043))*COS(RADIANS(AH1033))))&gt;90,0,$F$4*$F$5/E1042^2*(SIN(RADIANS(G1047))*SIN(RADIANS(E1043))+COS(RADIANS(G1047))*COS(RADIANS(E1043))*COS(RADIANS(AH1033))))</f>
        <v>#DIV/0!</v>
      </c>
      <c r="AI1047" s="3" t="e">
        <f>IF(DEGREES(ACOS(SIN(RADIANS(G1047))*SIN(RADIANS(E1043))+COS(RADIANS(G1047))*COS(RADIANS(E1043))*COS(RADIANS(AI1033))))&gt;90,0,$F$4*$F$5/E1042^2*(SIN(RADIANS(G1047))*SIN(RADIANS(E1043))+COS(RADIANS(G1047))*COS(RADIANS(E1043))*COS(RADIANS(AI1033))))</f>
        <v>#DIV/0!</v>
      </c>
      <c r="AJ1047" s="3" t="e">
        <f>IF(DEGREES(ACOS(SIN(RADIANS(G1047))*SIN(RADIANS(E1043))+COS(RADIANS(G1047))*COS(RADIANS(E1043))*COS(RADIANS(AJ1033))))&gt;90,0,$F$4*$F$5/E1042^2*(SIN(RADIANS(G1047))*SIN(RADIANS(E1043))+COS(RADIANS(G1047))*COS(RADIANS(E1043))*COS(RADIANS(AJ1033))))</f>
        <v>#DIV/0!</v>
      </c>
      <c r="AK1047" s="3">
        <f>IF(DEGREES(ACOS(SIN(RADIANS(G1047))*SIN(RADIANS(E1043))+COS(RADIANS(G1047))*COS(RADIANS(E1043))*COS(RADIANS(AK1033))))&gt;90,0,$F$4*$F$5/E1042^2*(SIN(RADIANS(G1047))*SIN(RADIANS(E1043))+COS(RADIANS(G1047))*COS(RADIANS(E1043))*COS(RADIANS(AK1033))))</f>
        <v>0</v>
      </c>
      <c r="AL1047" s="3">
        <f>IF(DEGREES(ACOS(SIN(RADIANS(G1047))*SIN(RADIANS(E1043))+COS(RADIANS(G1047))*COS(RADIANS(E1043))*COS(RADIANS(AL1033))))&gt;90,0,$F$4*$F$5/E1042^2*(SIN(RADIANS(G1047))*SIN(RADIANS(E1043))+COS(RADIANS(G1047))*COS(RADIANS(E1043))*COS(RADIANS(AL1033))))</f>
        <v>0</v>
      </c>
      <c r="AM1047" s="3">
        <f>IF(DEGREES(ACOS(SIN(RADIANS(G1047))*SIN(RADIANS(E1043))+COS(RADIANS(G1047))*COS(RADIANS(E1043))*COS(RADIANS(AM1033))))&gt;90,0,$F$4*$F$5/E1042^2*(SIN(RADIANS(G1047))*SIN(RADIANS(E1043))+COS(RADIANS(G1047))*COS(RADIANS(E1043))*COS(RADIANS(AM1033))))</f>
        <v>0</v>
      </c>
      <c r="AN1047" s="3">
        <f>IF(DEGREES(ACOS(SIN(RADIANS(G1047))*SIN(RADIANS(E1043))+COS(RADIANS(G1047))*COS(RADIANS(E1043))*COS(RADIANS(AN1033))))&gt;90,0,$F$4*$F$5/E1042^2*(SIN(RADIANS(G1047))*SIN(RADIANS(E1043))+COS(RADIANS(G1047))*COS(RADIANS(E1043))*COS(RADIANS(AN1033))))</f>
        <v>0</v>
      </c>
      <c r="AO1047" s="3">
        <f>IF(DEGREES(ACOS(SIN(RADIANS(G1047))*SIN(RADIANS(E1043))+COS(RADIANS(G1047))*COS(RADIANS(E1043))*COS(RADIANS(AO1033))))&gt;90,0,$F$4*$F$5/E1042^2*(SIN(RADIANS(G1047))*SIN(RADIANS(E1043))+COS(RADIANS(G1047))*COS(RADIANS(E1043))*COS(RADIANS(AO1033))))</f>
        <v>0</v>
      </c>
      <c r="AP1047" s="3">
        <f>IF(DEGREES(ACOS(SIN(RADIANS(G1047))*SIN(RADIANS(E1043))+COS(RADIANS(G1047))*COS(RADIANS(E1043))*COS(RADIANS(AP1033))))&gt;90,0,$F$4*$F$5/E1042^2*(SIN(RADIANS(G1047))*SIN(RADIANS(E1043))+COS(RADIANS(G1047))*COS(RADIANS(E1043))*COS(RADIANS(AP1033))))</f>
        <v>0</v>
      </c>
      <c r="AQ1047" s="3">
        <f>IF(DEGREES(ACOS(SIN(RADIANS(G1047))*SIN(RADIANS(E1043))+COS(RADIANS(G1047))*COS(RADIANS(E1043))*COS(RADIANS(AQ1033))))&gt;90,0,$F$4*$F$5/E1042^2*(SIN(RADIANS(G1047))*SIN(RADIANS(E1043))+COS(RADIANS(G1047))*COS(RADIANS(E1043))*COS(RADIANS(AQ1033))))</f>
        <v>0</v>
      </c>
      <c r="AR1047" s="3">
        <f>IF(DEGREES(ACOS(SIN(RADIANS(G1047))*SIN(RADIANS(E1043))+COS(RADIANS(G1047))*COS(RADIANS(E1043))*COS(RADIANS(AR1033))))&gt;90,0,$F$4*$F$5/E1042^2*(SIN(RADIANS(G1047))*SIN(RADIANS(E1043))+COS(RADIANS(G1047))*COS(RADIANS(E1043))*COS(RADIANS(AR1033))))</f>
        <v>0</v>
      </c>
    </row>
    <row r="1048" spans="2:44" ht="15.75" customHeight="1" x14ac:dyDescent="0.2">
      <c r="G1048" s="3">
        <v>-40</v>
      </c>
      <c r="I1048" s="3">
        <f>IF(DEGREES(ACOS(SIN(RADIANS(G1048))*SIN(RADIANS(E1043))+COS(RADIANS(G1048))*COS(RADIANS(E1043))*COS(RADIANS(I1033))))&gt;90,0,$F$4*$F$5/E1042^2*(SIN(RADIANS(G1048))*SIN(RADIANS(E1043))+COS(RADIANS(G1048))*COS(RADIANS(E1043))*COS(RADIANS(I1033))))</f>
        <v>0</v>
      </c>
      <c r="J1048" s="3">
        <f>IF(DEGREES(ACOS(SIN(RADIANS(G1048))*SIN(RADIANS(E1043))+COS(RADIANS(G1048))*COS(RADIANS(E1043))*COS(RADIANS(J1033))))&gt;90,0,$F$4*$F$5/E1042^2*(SIN(RADIANS(G1048))*SIN(RADIANS(E1043))+COS(RADIANS(G1048))*COS(RADIANS(E1043))*COS(RADIANS(J1033))))</f>
        <v>0</v>
      </c>
      <c r="K1048" s="3">
        <f>IF(DEGREES(ACOS(SIN(RADIANS(G1048))*SIN(RADIANS(E1043))+COS(RADIANS(G1048))*COS(RADIANS(E1043))*COS(RADIANS(K1033))))&gt;90,0,$F$4*$F$5/E1042^2*(SIN(RADIANS(G1048))*SIN(RADIANS(E1043))+COS(RADIANS(G1048))*COS(RADIANS(E1043))*COS(RADIANS(K1033))))</f>
        <v>0</v>
      </c>
      <c r="L1048" s="3">
        <f>IF(DEGREES(ACOS(SIN(RADIANS(G1048))*SIN(RADIANS(E1043))+COS(RADIANS(G1048))*COS(RADIANS(E1043))*COS(RADIANS(L1033))))&gt;90,0,$F$4*$F$5/E1042^2*(SIN(RADIANS(G1048))*SIN(RADIANS(E1043))+COS(RADIANS(G1048))*COS(RADIANS(E1043))*COS(RADIANS(L1033))))</f>
        <v>0</v>
      </c>
      <c r="M1048" s="3">
        <f>IF(DEGREES(ACOS(SIN(RADIANS(G1048))*SIN(RADIANS(E1043))+COS(RADIANS(G1048))*COS(RADIANS(E1043))*COS(RADIANS(M1033))))&gt;90,0,$F$4*$F$5/E1042^2*(SIN(RADIANS(G1048))*SIN(RADIANS(E1043))+COS(RADIANS(G1048))*COS(RADIANS(E1043))*COS(RADIANS(M1033))))</f>
        <v>0</v>
      </c>
      <c r="N1048" s="3">
        <f>IF(DEGREES(ACOS(SIN(RADIANS(G1048))*SIN(RADIANS(E1043))+COS(RADIANS(G1048))*COS(RADIANS(E1043))*COS(RADIANS(N1033))))&gt;90,0,$F$4*$F$5/E1042^2*(SIN(RADIANS(G1048))*SIN(RADIANS(E1043))+COS(RADIANS(G1048))*COS(RADIANS(E1043))*COS(RADIANS(N1033))))</f>
        <v>0</v>
      </c>
      <c r="O1048" s="3">
        <f>IF(DEGREES(ACOS(SIN(RADIANS(G1048))*SIN(RADIANS(E1043))+COS(RADIANS(G1048))*COS(RADIANS(E1043))*COS(RADIANS(O1033))))&gt;90,0,$F$4*$F$5/E1042^2*(SIN(RADIANS(G1048))*SIN(RADIANS(E1043))+COS(RADIANS(G1048))*COS(RADIANS(E1043))*COS(RADIANS(O1033))))</f>
        <v>0</v>
      </c>
      <c r="P1048" s="3">
        <f>IF(DEGREES(ACOS(SIN(RADIANS(G1048))*SIN(RADIANS(E1043))+COS(RADIANS(G1048))*COS(RADIANS(E1043))*COS(RADIANS(P1033))))&gt;90,0,$F$4*$F$5/E1042^2*(SIN(RADIANS(G1048))*SIN(RADIANS(E1043))+COS(RADIANS(G1048))*COS(RADIANS(E1043))*COS(RADIANS(P1033))))</f>
        <v>0</v>
      </c>
      <c r="Q1048" s="3">
        <f>IF(DEGREES(ACOS(SIN(RADIANS(G1048))*SIN(RADIANS(E1043))+COS(RADIANS(G1048))*COS(RADIANS(E1043))*COS(RADIANS(Q1033))))&gt;90,0,$F$4*$F$5/E1042^2*(SIN(RADIANS(G1048))*SIN(RADIANS(E1043))+COS(RADIANS(G1048))*COS(RADIANS(E1043))*COS(RADIANS(Q1033))))</f>
        <v>0</v>
      </c>
      <c r="R1048" s="3" t="e">
        <f>IF(DEGREES(ACOS(SIN(RADIANS(G1048))*SIN(RADIANS(E1043))+COS(RADIANS(G1048))*COS(RADIANS(E1043))*COS(RADIANS(R1033))))&gt;90,0,$F$4*$F$5/E1042^2*(SIN(RADIANS(G1048))*SIN(RADIANS(E1043))+COS(RADIANS(G1048))*COS(RADIANS(E1043))*COS(RADIANS(R1033))))</f>
        <v>#DIV/0!</v>
      </c>
      <c r="S1048" s="3" t="e">
        <f>IF(DEGREES(ACOS(SIN(RADIANS(G1048))*SIN(RADIANS(E1043))+COS(RADIANS(G1048))*COS(RADIANS(E1043))*COS(RADIANS(S1033))))&gt;90,0,$F$4*$F$5/E1042^2*(SIN(RADIANS(G1048))*SIN(RADIANS(E1043))+COS(RADIANS(G1048))*COS(RADIANS(E1043))*COS(RADIANS(S1033))))</f>
        <v>#DIV/0!</v>
      </c>
      <c r="T1048" s="3" t="e">
        <f>IF(DEGREES(ACOS(SIN(RADIANS(G1048))*SIN(RADIANS(E1043))+COS(RADIANS(G1048))*COS(RADIANS(E1043))*COS(RADIANS(T1033))))&gt;90,0,$F$4*$F$5/E1042^2*(SIN(RADIANS(G1048))*SIN(RADIANS(E1043))+COS(RADIANS(G1048))*COS(RADIANS(E1043))*COS(RADIANS(T1033))))</f>
        <v>#DIV/0!</v>
      </c>
      <c r="U1048" s="3" t="e">
        <f>IF(DEGREES(ACOS(SIN(RADIANS(G1048))*SIN(RADIANS(E1043))+COS(RADIANS(G1048))*COS(RADIANS(E1043))*COS(RADIANS(U1033))))&gt;90,0,$F$4*$F$5/E1042^2*(SIN(RADIANS(G1048))*SIN(RADIANS(E1043))+COS(RADIANS(G1048))*COS(RADIANS(E1043))*COS(RADIANS(U1033))))</f>
        <v>#DIV/0!</v>
      </c>
      <c r="V1048" s="3" t="e">
        <f>IF(DEGREES(ACOS(SIN(RADIANS(G1048))*SIN(RADIANS(E1043))+COS(RADIANS(G1048))*COS(RADIANS(E1043))*COS(RADIANS(V1033))))&gt;90,0,$F$4*$F$5/E1042^2*(SIN(RADIANS(G1048))*SIN(RADIANS(E1043))+COS(RADIANS(G1048))*COS(RADIANS(E1043))*COS(RADIANS(V1033))))</f>
        <v>#DIV/0!</v>
      </c>
      <c r="W1048" s="3" t="e">
        <f>IF(DEGREES(ACOS(SIN(RADIANS(G1048))*SIN(RADIANS(E1043))+COS(RADIANS(G1048))*COS(RADIANS(E1043))*COS(RADIANS(W1033))))&gt;90,0,$F$4*$F$5/E1042^2*(SIN(RADIANS(G1048))*SIN(RADIANS(E1043))+COS(RADIANS(G1048))*COS(RADIANS(E1043))*COS(RADIANS(W1033))))</f>
        <v>#DIV/0!</v>
      </c>
      <c r="X1048" s="3" t="e">
        <f>IF(DEGREES(ACOS(SIN(RADIANS(G1048))*SIN(RADIANS(E1043))+COS(RADIANS(G1048))*COS(RADIANS(E1043))*COS(RADIANS(X1033))))&gt;90,0,$F$4*$F$5/E1042^2*(SIN(RADIANS(G1048))*SIN(RADIANS(E1043))+COS(RADIANS(G1048))*COS(RADIANS(E1043))*COS(RADIANS(X1033))))</f>
        <v>#DIV/0!</v>
      </c>
      <c r="Y1048" s="3" t="e">
        <f>IF(DEGREES(ACOS(SIN(RADIANS(G1048))*SIN(RADIANS(E1043))+COS(RADIANS(G1048))*COS(RADIANS(E1043))*COS(RADIANS(Y1033))))&gt;90,0,$F$4*$F$5/E1042^2*(SIN(RADIANS(G1048))*SIN(RADIANS(E1043))+COS(RADIANS(G1048))*COS(RADIANS(E1043))*COS(RADIANS(Y1033))))</f>
        <v>#DIV/0!</v>
      </c>
      <c r="Z1048" s="3" t="e">
        <f>IF(DEGREES(ACOS(SIN(RADIANS(G1048))*SIN(RADIANS(E1043))+COS(RADIANS(G1048))*COS(RADIANS(E1043))*COS(RADIANS(Z1033))))&gt;90,0,$F$4*$F$5/E1042^2*(SIN(RADIANS(G1048))*SIN(RADIANS(E1043))+COS(RADIANS(G1048))*COS(RADIANS(E1043))*COS(RADIANS(Z1033))))</f>
        <v>#DIV/0!</v>
      </c>
      <c r="AA1048" s="3" t="e">
        <f>IF(DEGREES(ACOS(SIN(RADIANS(G1048))*SIN(RADIANS(E1043))+COS(RADIANS(G1048))*COS(RADIANS(E1043))*COS(RADIANS(AA1033))))&gt;90,0,$F$4*$F$5/E1042^2*(SIN(RADIANS(G1048))*SIN(RADIANS(E1043))+COS(RADIANS(G1048))*COS(RADIANS(E1043))*COS(RADIANS(AA1033))))</f>
        <v>#DIV/0!</v>
      </c>
      <c r="AB1048" s="3" t="e">
        <f>IF(DEGREES(ACOS(SIN(RADIANS(G1048))*SIN(RADIANS(E1043))+COS(RADIANS(G1048))*COS(RADIANS(E1043))*COS(RADIANS(AB1033))))&gt;90,0,$F$4*$F$5/E1042^2*(SIN(RADIANS(G1048))*SIN(RADIANS(E1043))+COS(RADIANS(G1048))*COS(RADIANS(E1043))*COS(RADIANS(AB1033))))</f>
        <v>#DIV/0!</v>
      </c>
      <c r="AC1048" s="3" t="e">
        <f>IF(DEGREES(ACOS(SIN(RADIANS(G1048))*SIN(RADIANS(E1043))+COS(RADIANS(G1048))*COS(RADIANS(E1043))*COS(RADIANS(AC1033))))&gt;90,0,$F$4*$F$5/E1042^2*(SIN(RADIANS(G1048))*SIN(RADIANS(E1043))+COS(RADIANS(G1048))*COS(RADIANS(E1043))*COS(RADIANS(AC1033))))</f>
        <v>#DIV/0!</v>
      </c>
      <c r="AD1048" s="3" t="e">
        <f>IF(DEGREES(ACOS(SIN(RADIANS(G1048))*SIN(RADIANS(E1043))+COS(RADIANS(G1048))*COS(RADIANS(E1043))*COS(RADIANS(AD1033))))&gt;90,0,$F$4*$F$5/E1042^2*(SIN(RADIANS(G1048))*SIN(RADIANS(E1043))+COS(RADIANS(G1048))*COS(RADIANS(E1043))*COS(RADIANS(AD1033))))</f>
        <v>#DIV/0!</v>
      </c>
      <c r="AE1048" s="3" t="e">
        <f>IF(DEGREES(ACOS(SIN(RADIANS(G1048))*SIN(RADIANS(E1043))+COS(RADIANS(G1048))*COS(RADIANS(E1043))*COS(RADIANS(AE1033))))&gt;90,0,$F$4*$F$5/E1042^2*(SIN(RADIANS(G1048))*SIN(RADIANS(E1043))+COS(RADIANS(G1048))*COS(RADIANS(E1043))*COS(RADIANS(AE1033))))</f>
        <v>#DIV/0!</v>
      </c>
      <c r="AF1048" s="3" t="e">
        <f>IF(DEGREES(ACOS(SIN(RADIANS(G1048))*SIN(RADIANS(E1043))+COS(RADIANS(G1048))*COS(RADIANS(E1043))*COS(RADIANS(AF1033))))&gt;90,0,$F$4*$F$5/E1042^2*(SIN(RADIANS(G1048))*SIN(RADIANS(E1043))+COS(RADIANS(G1048))*COS(RADIANS(E1043))*COS(RADIANS(AF1033))))</f>
        <v>#DIV/0!</v>
      </c>
      <c r="AG1048" s="3" t="e">
        <f>IF(DEGREES(ACOS(SIN(RADIANS(G1048))*SIN(RADIANS(E1043))+COS(RADIANS(G1048))*COS(RADIANS(E1043))*COS(RADIANS(AG1033))))&gt;90,0,$F$4*$F$5/E1042^2*(SIN(RADIANS(G1048))*SIN(RADIANS(E1043))+COS(RADIANS(G1048))*COS(RADIANS(E1043))*COS(RADIANS(AG1033))))</f>
        <v>#DIV/0!</v>
      </c>
      <c r="AH1048" s="3" t="e">
        <f>IF(DEGREES(ACOS(SIN(RADIANS(G1048))*SIN(RADIANS(E1043))+COS(RADIANS(G1048))*COS(RADIANS(E1043))*COS(RADIANS(AH1033))))&gt;90,0,$F$4*$F$5/E1042^2*(SIN(RADIANS(G1048))*SIN(RADIANS(E1043))+COS(RADIANS(G1048))*COS(RADIANS(E1043))*COS(RADIANS(AH1033))))</f>
        <v>#DIV/0!</v>
      </c>
      <c r="AI1048" s="3" t="e">
        <f>IF(DEGREES(ACOS(SIN(RADIANS(G1048))*SIN(RADIANS(E1043))+COS(RADIANS(G1048))*COS(RADIANS(E1043))*COS(RADIANS(AI1033))))&gt;90,0,$F$4*$F$5/E1042^2*(SIN(RADIANS(G1048))*SIN(RADIANS(E1043))+COS(RADIANS(G1048))*COS(RADIANS(E1043))*COS(RADIANS(AI1033))))</f>
        <v>#DIV/0!</v>
      </c>
      <c r="AJ1048" s="3" t="e">
        <f>IF(DEGREES(ACOS(SIN(RADIANS(G1048))*SIN(RADIANS(E1043))+COS(RADIANS(G1048))*COS(RADIANS(E1043))*COS(RADIANS(AJ1033))))&gt;90,0,$F$4*$F$5/E1042^2*(SIN(RADIANS(G1048))*SIN(RADIANS(E1043))+COS(RADIANS(G1048))*COS(RADIANS(E1043))*COS(RADIANS(AJ1033))))</f>
        <v>#DIV/0!</v>
      </c>
      <c r="AK1048" s="3">
        <f>IF(DEGREES(ACOS(SIN(RADIANS(G1048))*SIN(RADIANS(E1043))+COS(RADIANS(G1048))*COS(RADIANS(E1043))*COS(RADIANS(AK1033))))&gt;90,0,$F$4*$F$5/E1042^2*(SIN(RADIANS(G1048))*SIN(RADIANS(E1043))+COS(RADIANS(G1048))*COS(RADIANS(E1043))*COS(RADIANS(AK1033))))</f>
        <v>0</v>
      </c>
      <c r="AL1048" s="3">
        <f>IF(DEGREES(ACOS(SIN(RADIANS(G1048))*SIN(RADIANS(E1043))+COS(RADIANS(G1048))*COS(RADIANS(E1043))*COS(RADIANS(AL1033))))&gt;90,0,$F$4*$F$5/E1042^2*(SIN(RADIANS(G1048))*SIN(RADIANS(E1043))+COS(RADIANS(G1048))*COS(RADIANS(E1043))*COS(RADIANS(AL1033))))</f>
        <v>0</v>
      </c>
      <c r="AM1048" s="3">
        <f>IF(DEGREES(ACOS(SIN(RADIANS(G1048))*SIN(RADIANS(E1043))+COS(RADIANS(G1048))*COS(RADIANS(E1043))*COS(RADIANS(AM1033))))&gt;90,0,$F$4*$F$5/E1042^2*(SIN(RADIANS(G1048))*SIN(RADIANS(E1043))+COS(RADIANS(G1048))*COS(RADIANS(E1043))*COS(RADIANS(AM1033))))</f>
        <v>0</v>
      </c>
      <c r="AN1048" s="3">
        <f>IF(DEGREES(ACOS(SIN(RADIANS(G1048))*SIN(RADIANS(E1043))+COS(RADIANS(G1048))*COS(RADIANS(E1043))*COS(RADIANS(AN1033))))&gt;90,0,$F$4*$F$5/E1042^2*(SIN(RADIANS(G1048))*SIN(RADIANS(E1043))+COS(RADIANS(G1048))*COS(RADIANS(E1043))*COS(RADIANS(AN1033))))</f>
        <v>0</v>
      </c>
      <c r="AO1048" s="3">
        <f>IF(DEGREES(ACOS(SIN(RADIANS(G1048))*SIN(RADIANS(E1043))+COS(RADIANS(G1048))*COS(RADIANS(E1043))*COS(RADIANS(AO1033))))&gt;90,0,$F$4*$F$5/E1042^2*(SIN(RADIANS(G1048))*SIN(RADIANS(E1043))+COS(RADIANS(G1048))*COS(RADIANS(E1043))*COS(RADIANS(AO1033))))</f>
        <v>0</v>
      </c>
      <c r="AP1048" s="3">
        <f>IF(DEGREES(ACOS(SIN(RADIANS(G1048))*SIN(RADIANS(E1043))+COS(RADIANS(G1048))*COS(RADIANS(E1043))*COS(RADIANS(AP1033))))&gt;90,0,$F$4*$F$5/E1042^2*(SIN(RADIANS(G1048))*SIN(RADIANS(E1043))+COS(RADIANS(G1048))*COS(RADIANS(E1043))*COS(RADIANS(AP1033))))</f>
        <v>0</v>
      </c>
      <c r="AQ1048" s="3">
        <f>IF(DEGREES(ACOS(SIN(RADIANS(G1048))*SIN(RADIANS(E1043))+COS(RADIANS(G1048))*COS(RADIANS(E1043))*COS(RADIANS(AQ1033))))&gt;90,0,$F$4*$F$5/E1042^2*(SIN(RADIANS(G1048))*SIN(RADIANS(E1043))+COS(RADIANS(G1048))*COS(RADIANS(E1043))*COS(RADIANS(AQ1033))))</f>
        <v>0</v>
      </c>
      <c r="AR1048" s="3">
        <f>IF(DEGREES(ACOS(SIN(RADIANS(G1048))*SIN(RADIANS(E1043))+COS(RADIANS(G1048))*COS(RADIANS(E1043))*COS(RADIANS(AR1033))))&gt;90,0,$F$4*$F$5/E1042^2*(SIN(RADIANS(G1048))*SIN(RADIANS(E1043))+COS(RADIANS(G1048))*COS(RADIANS(E1043))*COS(RADIANS(AR1033))))</f>
        <v>0</v>
      </c>
    </row>
    <row r="1049" spans="2:44" ht="15.75" customHeight="1" x14ac:dyDescent="0.2">
      <c r="G1049" s="3">
        <v>-50</v>
      </c>
      <c r="I1049" s="3">
        <f>IF(DEGREES(ACOS(SIN(RADIANS(G1049))*SIN(RADIANS(E1043))+COS(RADIANS(G1049))*COS(RADIANS(E1043))*COS(RADIANS(I1033))))&gt;90,0,$F$4*$F$5/E1042^2*(SIN(RADIANS(G1049))*SIN(RADIANS(E1043))+COS(RADIANS(G1049))*COS(RADIANS(E1043))*COS(RADIANS(I1033))))</f>
        <v>0</v>
      </c>
      <c r="J1049" s="3">
        <f>IF(DEGREES(ACOS(SIN(RADIANS(G1049))*SIN(RADIANS(E1043))+COS(RADIANS(G1049))*COS(RADIANS(E1043))*COS(RADIANS(J1033))))&gt;90,0,$F$4*$F$5/E1042^2*(SIN(RADIANS(G1049))*SIN(RADIANS(E1043))+COS(RADIANS(G1049))*COS(RADIANS(E1043))*COS(RADIANS(J1033))))</f>
        <v>0</v>
      </c>
      <c r="K1049" s="3">
        <f>IF(DEGREES(ACOS(SIN(RADIANS(G1049))*SIN(RADIANS(E1043))+COS(RADIANS(G1049))*COS(RADIANS(E1043))*COS(RADIANS(K1033))))&gt;90,0,$F$4*$F$5/E1042^2*(SIN(RADIANS(G1049))*SIN(RADIANS(E1043))+COS(RADIANS(G1049))*COS(RADIANS(E1043))*COS(RADIANS(K1033))))</f>
        <v>0</v>
      </c>
      <c r="L1049" s="3">
        <f>IF(DEGREES(ACOS(SIN(RADIANS(G1049))*SIN(RADIANS(E1043))+COS(RADIANS(G1049))*COS(RADIANS(E1043))*COS(RADIANS(L1033))))&gt;90,0,$F$4*$F$5/E1042^2*(SIN(RADIANS(G1049))*SIN(RADIANS(E1043))+COS(RADIANS(G1049))*COS(RADIANS(E1043))*COS(RADIANS(L1033))))</f>
        <v>0</v>
      </c>
      <c r="M1049" s="3">
        <f>IF(DEGREES(ACOS(SIN(RADIANS(G1049))*SIN(RADIANS(E1043))+COS(RADIANS(G1049))*COS(RADIANS(E1043))*COS(RADIANS(M1033))))&gt;90,0,$F$4*$F$5/E1042^2*(SIN(RADIANS(G1049))*SIN(RADIANS(E1043))+COS(RADIANS(G1049))*COS(RADIANS(E1043))*COS(RADIANS(M1033))))</f>
        <v>0</v>
      </c>
      <c r="N1049" s="3">
        <f>IF(DEGREES(ACOS(SIN(RADIANS(G1049))*SIN(RADIANS(E1043))+COS(RADIANS(G1049))*COS(RADIANS(E1043))*COS(RADIANS(N1033))))&gt;90,0,$F$4*$F$5/E1042^2*(SIN(RADIANS(G1049))*SIN(RADIANS(E1043))+COS(RADIANS(G1049))*COS(RADIANS(E1043))*COS(RADIANS(N1033))))</f>
        <v>0</v>
      </c>
      <c r="O1049" s="3">
        <f>IF(DEGREES(ACOS(SIN(RADIANS(G1049))*SIN(RADIANS(E1043))+COS(RADIANS(G1049))*COS(RADIANS(E1043))*COS(RADIANS(O1033))))&gt;90,0,$F$4*$F$5/E1042^2*(SIN(RADIANS(G1049))*SIN(RADIANS(E1043))+COS(RADIANS(G1049))*COS(RADIANS(E1043))*COS(RADIANS(O1033))))</f>
        <v>0</v>
      </c>
      <c r="P1049" s="3">
        <f>IF(DEGREES(ACOS(SIN(RADIANS(G1049))*SIN(RADIANS(E1043))+COS(RADIANS(G1049))*COS(RADIANS(E1043))*COS(RADIANS(P1033))))&gt;90,0,$F$4*$F$5/E1042^2*(SIN(RADIANS(G1049))*SIN(RADIANS(E1043))+COS(RADIANS(G1049))*COS(RADIANS(E1043))*COS(RADIANS(P1033))))</f>
        <v>0</v>
      </c>
      <c r="Q1049" s="3">
        <f>IF(DEGREES(ACOS(SIN(RADIANS(G1049))*SIN(RADIANS(E1043))+COS(RADIANS(G1049))*COS(RADIANS(E1043))*COS(RADIANS(Q1033))))&gt;90,0,$F$4*$F$5/E1042^2*(SIN(RADIANS(G1049))*SIN(RADIANS(E1043))+COS(RADIANS(G1049))*COS(RADIANS(E1043))*COS(RADIANS(Q1033))))</f>
        <v>0</v>
      </c>
      <c r="R1049" s="3" t="e">
        <f>IF(DEGREES(ACOS(SIN(RADIANS(G1049))*SIN(RADIANS(E1043))+COS(RADIANS(G1049))*COS(RADIANS(E1043))*COS(RADIANS(R1033))))&gt;90,0,$F$4*$F$5/E1042^2*(SIN(RADIANS(G1049))*SIN(RADIANS(E1043))+COS(RADIANS(G1049))*COS(RADIANS(E1043))*COS(RADIANS(R1033))))</f>
        <v>#DIV/0!</v>
      </c>
      <c r="S1049" s="3" t="e">
        <f>IF(DEGREES(ACOS(SIN(RADIANS(G1049))*SIN(RADIANS(E1043))+COS(RADIANS(G1049))*COS(RADIANS(E1043))*COS(RADIANS(S1033))))&gt;90,0,$F$4*$F$5/E1042^2*(SIN(RADIANS(G1049))*SIN(RADIANS(E1043))+COS(RADIANS(G1049))*COS(RADIANS(E1043))*COS(RADIANS(S1033))))</f>
        <v>#DIV/0!</v>
      </c>
      <c r="T1049" s="3" t="e">
        <f>IF(DEGREES(ACOS(SIN(RADIANS(G1049))*SIN(RADIANS(E1043))+COS(RADIANS(G1049))*COS(RADIANS(E1043))*COS(RADIANS(T1033))))&gt;90,0,$F$4*$F$5/E1042^2*(SIN(RADIANS(G1049))*SIN(RADIANS(E1043))+COS(RADIANS(G1049))*COS(RADIANS(E1043))*COS(RADIANS(T1033))))</f>
        <v>#DIV/0!</v>
      </c>
      <c r="U1049" s="3" t="e">
        <f>IF(DEGREES(ACOS(SIN(RADIANS(G1049))*SIN(RADIANS(E1043))+COS(RADIANS(G1049))*COS(RADIANS(E1043))*COS(RADIANS(U1033))))&gt;90,0,$F$4*$F$5/E1042^2*(SIN(RADIANS(G1049))*SIN(RADIANS(E1043))+COS(RADIANS(G1049))*COS(RADIANS(E1043))*COS(RADIANS(U1033))))</f>
        <v>#DIV/0!</v>
      </c>
      <c r="V1049" s="3" t="e">
        <f>IF(DEGREES(ACOS(SIN(RADIANS(G1049))*SIN(RADIANS(E1043))+COS(RADIANS(G1049))*COS(RADIANS(E1043))*COS(RADIANS(V1033))))&gt;90,0,$F$4*$F$5/E1042^2*(SIN(RADIANS(G1049))*SIN(RADIANS(E1043))+COS(RADIANS(G1049))*COS(RADIANS(E1043))*COS(RADIANS(V1033))))</f>
        <v>#DIV/0!</v>
      </c>
      <c r="W1049" s="3" t="e">
        <f>IF(DEGREES(ACOS(SIN(RADIANS(G1049))*SIN(RADIANS(E1043))+COS(RADIANS(G1049))*COS(RADIANS(E1043))*COS(RADIANS(W1033))))&gt;90,0,$F$4*$F$5/E1042^2*(SIN(RADIANS(G1049))*SIN(RADIANS(E1043))+COS(RADIANS(G1049))*COS(RADIANS(E1043))*COS(RADIANS(W1033))))</f>
        <v>#DIV/0!</v>
      </c>
      <c r="X1049" s="3" t="e">
        <f>IF(DEGREES(ACOS(SIN(RADIANS(G1049))*SIN(RADIANS(E1043))+COS(RADIANS(G1049))*COS(RADIANS(E1043))*COS(RADIANS(X1033))))&gt;90,0,$F$4*$F$5/E1042^2*(SIN(RADIANS(G1049))*SIN(RADIANS(E1043))+COS(RADIANS(G1049))*COS(RADIANS(E1043))*COS(RADIANS(X1033))))</f>
        <v>#DIV/0!</v>
      </c>
      <c r="Y1049" s="3" t="e">
        <f>IF(DEGREES(ACOS(SIN(RADIANS(G1049))*SIN(RADIANS(E1043))+COS(RADIANS(G1049))*COS(RADIANS(E1043))*COS(RADIANS(Y1033))))&gt;90,0,$F$4*$F$5/E1042^2*(SIN(RADIANS(G1049))*SIN(RADIANS(E1043))+COS(RADIANS(G1049))*COS(RADIANS(E1043))*COS(RADIANS(Y1033))))</f>
        <v>#DIV/0!</v>
      </c>
      <c r="Z1049" s="3" t="e">
        <f>IF(DEGREES(ACOS(SIN(RADIANS(G1049))*SIN(RADIANS(E1043))+COS(RADIANS(G1049))*COS(RADIANS(E1043))*COS(RADIANS(Z1033))))&gt;90,0,$F$4*$F$5/E1042^2*(SIN(RADIANS(G1049))*SIN(RADIANS(E1043))+COS(RADIANS(G1049))*COS(RADIANS(E1043))*COS(RADIANS(Z1033))))</f>
        <v>#DIV/0!</v>
      </c>
      <c r="AA1049" s="3" t="e">
        <f>IF(DEGREES(ACOS(SIN(RADIANS(G1049))*SIN(RADIANS(E1043))+COS(RADIANS(G1049))*COS(RADIANS(E1043))*COS(RADIANS(AA1033))))&gt;90,0,$F$4*$F$5/E1042^2*(SIN(RADIANS(G1049))*SIN(RADIANS(E1043))+COS(RADIANS(G1049))*COS(RADIANS(E1043))*COS(RADIANS(AA1033))))</f>
        <v>#DIV/0!</v>
      </c>
      <c r="AB1049" s="3" t="e">
        <f>IF(DEGREES(ACOS(SIN(RADIANS(G1049))*SIN(RADIANS(E1043))+COS(RADIANS(G1049))*COS(RADIANS(E1043))*COS(RADIANS(AB1033))))&gt;90,0,$F$4*$F$5/E1042^2*(SIN(RADIANS(G1049))*SIN(RADIANS(E1043))+COS(RADIANS(G1049))*COS(RADIANS(E1043))*COS(RADIANS(AB1033))))</f>
        <v>#DIV/0!</v>
      </c>
      <c r="AC1049" s="3" t="e">
        <f>IF(DEGREES(ACOS(SIN(RADIANS(G1049))*SIN(RADIANS(E1043))+COS(RADIANS(G1049))*COS(RADIANS(E1043))*COS(RADIANS(AC1033))))&gt;90,0,$F$4*$F$5/E1042^2*(SIN(RADIANS(G1049))*SIN(RADIANS(E1043))+COS(RADIANS(G1049))*COS(RADIANS(E1043))*COS(RADIANS(AC1033))))</f>
        <v>#DIV/0!</v>
      </c>
      <c r="AD1049" s="3" t="e">
        <f>IF(DEGREES(ACOS(SIN(RADIANS(G1049))*SIN(RADIANS(E1043))+COS(RADIANS(G1049))*COS(RADIANS(E1043))*COS(RADIANS(AD1033))))&gt;90,0,$F$4*$F$5/E1042^2*(SIN(RADIANS(G1049))*SIN(RADIANS(E1043))+COS(RADIANS(G1049))*COS(RADIANS(E1043))*COS(RADIANS(AD1033))))</f>
        <v>#DIV/0!</v>
      </c>
      <c r="AE1049" s="3" t="e">
        <f>IF(DEGREES(ACOS(SIN(RADIANS(G1049))*SIN(RADIANS(E1043))+COS(RADIANS(G1049))*COS(RADIANS(E1043))*COS(RADIANS(AE1033))))&gt;90,0,$F$4*$F$5/E1042^2*(SIN(RADIANS(G1049))*SIN(RADIANS(E1043))+COS(RADIANS(G1049))*COS(RADIANS(E1043))*COS(RADIANS(AE1033))))</f>
        <v>#DIV/0!</v>
      </c>
      <c r="AF1049" s="3" t="e">
        <f>IF(DEGREES(ACOS(SIN(RADIANS(G1049))*SIN(RADIANS(E1043))+COS(RADIANS(G1049))*COS(RADIANS(E1043))*COS(RADIANS(AF1033))))&gt;90,0,$F$4*$F$5/E1042^2*(SIN(RADIANS(G1049))*SIN(RADIANS(E1043))+COS(RADIANS(G1049))*COS(RADIANS(E1043))*COS(RADIANS(AF1033))))</f>
        <v>#DIV/0!</v>
      </c>
      <c r="AG1049" s="3" t="e">
        <f>IF(DEGREES(ACOS(SIN(RADIANS(G1049))*SIN(RADIANS(E1043))+COS(RADIANS(G1049))*COS(RADIANS(E1043))*COS(RADIANS(AG1033))))&gt;90,0,$F$4*$F$5/E1042^2*(SIN(RADIANS(G1049))*SIN(RADIANS(E1043))+COS(RADIANS(G1049))*COS(RADIANS(E1043))*COS(RADIANS(AG1033))))</f>
        <v>#DIV/0!</v>
      </c>
      <c r="AH1049" s="3" t="e">
        <f>IF(DEGREES(ACOS(SIN(RADIANS(G1049))*SIN(RADIANS(E1043))+COS(RADIANS(G1049))*COS(RADIANS(E1043))*COS(RADIANS(AH1033))))&gt;90,0,$F$4*$F$5/E1042^2*(SIN(RADIANS(G1049))*SIN(RADIANS(E1043))+COS(RADIANS(G1049))*COS(RADIANS(E1043))*COS(RADIANS(AH1033))))</f>
        <v>#DIV/0!</v>
      </c>
      <c r="AI1049" s="3" t="e">
        <f>IF(DEGREES(ACOS(SIN(RADIANS(G1049))*SIN(RADIANS(E1043))+COS(RADIANS(G1049))*COS(RADIANS(E1043))*COS(RADIANS(AI1033))))&gt;90,0,$F$4*$F$5/E1042^2*(SIN(RADIANS(G1049))*SIN(RADIANS(E1043))+COS(RADIANS(G1049))*COS(RADIANS(E1043))*COS(RADIANS(AI1033))))</f>
        <v>#DIV/0!</v>
      </c>
      <c r="AJ1049" s="3" t="e">
        <f>IF(DEGREES(ACOS(SIN(RADIANS(G1049))*SIN(RADIANS(E1043))+COS(RADIANS(G1049))*COS(RADIANS(E1043))*COS(RADIANS(AJ1033))))&gt;90,0,$F$4*$F$5/E1042^2*(SIN(RADIANS(G1049))*SIN(RADIANS(E1043))+COS(RADIANS(G1049))*COS(RADIANS(E1043))*COS(RADIANS(AJ1033))))</f>
        <v>#DIV/0!</v>
      </c>
      <c r="AK1049" s="3">
        <f>IF(DEGREES(ACOS(SIN(RADIANS(G1049))*SIN(RADIANS(E1043))+COS(RADIANS(G1049))*COS(RADIANS(E1043))*COS(RADIANS(AK1033))))&gt;90,0,$F$4*$F$5/E1042^2*(SIN(RADIANS(G1049))*SIN(RADIANS(E1043))+COS(RADIANS(G1049))*COS(RADIANS(E1043))*COS(RADIANS(AK1033))))</f>
        <v>0</v>
      </c>
      <c r="AL1049" s="3">
        <f>IF(DEGREES(ACOS(SIN(RADIANS(G1049))*SIN(RADIANS(E1043))+COS(RADIANS(G1049))*COS(RADIANS(E1043))*COS(RADIANS(AL1033))))&gt;90,0,$F$4*$F$5/E1042^2*(SIN(RADIANS(G1049))*SIN(RADIANS(E1043))+COS(RADIANS(G1049))*COS(RADIANS(E1043))*COS(RADIANS(AL1033))))</f>
        <v>0</v>
      </c>
      <c r="AM1049" s="3">
        <f>IF(DEGREES(ACOS(SIN(RADIANS(G1049))*SIN(RADIANS(E1043))+COS(RADIANS(G1049))*COS(RADIANS(E1043))*COS(RADIANS(AM1033))))&gt;90,0,$F$4*$F$5/E1042^2*(SIN(RADIANS(G1049))*SIN(RADIANS(E1043))+COS(RADIANS(G1049))*COS(RADIANS(E1043))*COS(RADIANS(AM1033))))</f>
        <v>0</v>
      </c>
      <c r="AN1049" s="3">
        <f>IF(DEGREES(ACOS(SIN(RADIANS(G1049))*SIN(RADIANS(E1043))+COS(RADIANS(G1049))*COS(RADIANS(E1043))*COS(RADIANS(AN1033))))&gt;90,0,$F$4*$F$5/E1042^2*(SIN(RADIANS(G1049))*SIN(RADIANS(E1043))+COS(RADIANS(G1049))*COS(RADIANS(E1043))*COS(RADIANS(AN1033))))</f>
        <v>0</v>
      </c>
      <c r="AO1049" s="3">
        <f>IF(DEGREES(ACOS(SIN(RADIANS(G1049))*SIN(RADIANS(E1043))+COS(RADIANS(G1049))*COS(RADIANS(E1043))*COS(RADIANS(AO1033))))&gt;90,0,$F$4*$F$5/E1042^2*(SIN(RADIANS(G1049))*SIN(RADIANS(E1043))+COS(RADIANS(G1049))*COS(RADIANS(E1043))*COS(RADIANS(AO1033))))</f>
        <v>0</v>
      </c>
      <c r="AP1049" s="3">
        <f>IF(DEGREES(ACOS(SIN(RADIANS(G1049))*SIN(RADIANS(E1043))+COS(RADIANS(G1049))*COS(RADIANS(E1043))*COS(RADIANS(AP1033))))&gt;90,0,$F$4*$F$5/E1042^2*(SIN(RADIANS(G1049))*SIN(RADIANS(E1043))+COS(RADIANS(G1049))*COS(RADIANS(E1043))*COS(RADIANS(AP1033))))</f>
        <v>0</v>
      </c>
      <c r="AQ1049" s="3">
        <f>IF(DEGREES(ACOS(SIN(RADIANS(G1049))*SIN(RADIANS(E1043))+COS(RADIANS(G1049))*COS(RADIANS(E1043))*COS(RADIANS(AQ1033))))&gt;90,0,$F$4*$F$5/E1042^2*(SIN(RADIANS(G1049))*SIN(RADIANS(E1043))+COS(RADIANS(G1049))*COS(RADIANS(E1043))*COS(RADIANS(AQ1033))))</f>
        <v>0</v>
      </c>
      <c r="AR1049" s="3">
        <f>IF(DEGREES(ACOS(SIN(RADIANS(G1049))*SIN(RADIANS(E1043))+COS(RADIANS(G1049))*COS(RADIANS(E1043))*COS(RADIANS(AR1033))))&gt;90,0,$F$4*$F$5/E1042^2*(SIN(RADIANS(G1049))*SIN(RADIANS(E1043))+COS(RADIANS(G1049))*COS(RADIANS(E1043))*COS(RADIANS(AR1033))))</f>
        <v>0</v>
      </c>
    </row>
    <row r="1050" spans="2:44" ht="15.75" customHeight="1" x14ac:dyDescent="0.2">
      <c r="G1050" s="3">
        <v>-60</v>
      </c>
      <c r="I1050" s="3">
        <f>IF(DEGREES(ACOS(SIN(RADIANS(G1050))*SIN(RADIANS(E1043))+COS(RADIANS(G1050))*COS(RADIANS(E1043))*COS(RADIANS(I1033))))&gt;90,0,$F$4*$F$5/E1042^2*(SIN(RADIANS(G1050))*SIN(RADIANS(E1043))+COS(RADIANS(G1050))*COS(RADIANS(E1043))*COS(RADIANS(I1033))))</f>
        <v>0</v>
      </c>
      <c r="J1050" s="3">
        <f>IF(DEGREES(ACOS(SIN(RADIANS(G1050))*SIN(RADIANS(E1043))+COS(RADIANS(G1050))*COS(RADIANS(E1043))*COS(RADIANS(J1033))))&gt;90,0,$F$4*$F$5/E1042^2*(SIN(RADIANS(G1050))*SIN(RADIANS(E1043))+COS(RADIANS(G1050))*COS(RADIANS(E1043))*COS(RADIANS(J1033))))</f>
        <v>0</v>
      </c>
      <c r="K1050" s="3">
        <f>IF(DEGREES(ACOS(SIN(RADIANS(G1050))*SIN(RADIANS(E1043))+COS(RADIANS(G1050))*COS(RADIANS(E1043))*COS(RADIANS(K1033))))&gt;90,0,$F$4*$F$5/E1042^2*(SIN(RADIANS(G1050))*SIN(RADIANS(E1043))+COS(RADIANS(G1050))*COS(RADIANS(E1043))*COS(RADIANS(K1033))))</f>
        <v>0</v>
      </c>
      <c r="L1050" s="3">
        <f>IF(DEGREES(ACOS(SIN(RADIANS(G1050))*SIN(RADIANS(E1043))+COS(RADIANS(G1050))*COS(RADIANS(E1043))*COS(RADIANS(L1033))))&gt;90,0,$F$4*$F$5/E1042^2*(SIN(RADIANS(G1050))*SIN(RADIANS(E1043))+COS(RADIANS(G1050))*COS(RADIANS(E1043))*COS(RADIANS(L1033))))</f>
        <v>0</v>
      </c>
      <c r="M1050" s="3">
        <f>IF(DEGREES(ACOS(SIN(RADIANS(G1050))*SIN(RADIANS(E1043))+COS(RADIANS(G1050))*COS(RADIANS(E1043))*COS(RADIANS(M1033))))&gt;90,0,$F$4*$F$5/E1042^2*(SIN(RADIANS(G1050))*SIN(RADIANS(E1043))+COS(RADIANS(G1050))*COS(RADIANS(E1043))*COS(RADIANS(M1033))))</f>
        <v>0</v>
      </c>
      <c r="N1050" s="3">
        <f>IF(DEGREES(ACOS(SIN(RADIANS(G1050))*SIN(RADIANS(E1043))+COS(RADIANS(G1050))*COS(RADIANS(E1043))*COS(RADIANS(N1033))))&gt;90,0,$F$4*$F$5/E1042^2*(SIN(RADIANS(G1050))*SIN(RADIANS(E1043))+COS(RADIANS(G1050))*COS(RADIANS(E1043))*COS(RADIANS(N1033))))</f>
        <v>0</v>
      </c>
      <c r="O1050" s="3">
        <f>IF(DEGREES(ACOS(SIN(RADIANS(G1050))*SIN(RADIANS(E1043))+COS(RADIANS(G1050))*COS(RADIANS(E1043))*COS(RADIANS(O1033))))&gt;90,0,$F$4*$F$5/E1042^2*(SIN(RADIANS(G1050))*SIN(RADIANS(E1043))+COS(RADIANS(G1050))*COS(RADIANS(E1043))*COS(RADIANS(O1033))))</f>
        <v>0</v>
      </c>
      <c r="P1050" s="3">
        <f>IF(DEGREES(ACOS(SIN(RADIANS(G1050))*SIN(RADIANS(E1043))+COS(RADIANS(G1050))*COS(RADIANS(E1043))*COS(RADIANS(P1033))))&gt;90,0,$F$4*$F$5/E1042^2*(SIN(RADIANS(G1050))*SIN(RADIANS(E1043))+COS(RADIANS(G1050))*COS(RADIANS(E1043))*COS(RADIANS(P1033))))</f>
        <v>0</v>
      </c>
      <c r="Q1050" s="3">
        <f>IF(DEGREES(ACOS(SIN(RADIANS(G1050))*SIN(RADIANS(E1043))+COS(RADIANS(G1050))*COS(RADIANS(E1043))*COS(RADIANS(Q1033))))&gt;90,0,$F$4*$F$5/E1042^2*(SIN(RADIANS(G1050))*SIN(RADIANS(E1043))+COS(RADIANS(G1050))*COS(RADIANS(E1043))*COS(RADIANS(Q1033))))</f>
        <v>0</v>
      </c>
      <c r="R1050" s="3" t="e">
        <f>IF(DEGREES(ACOS(SIN(RADIANS(G1050))*SIN(RADIANS(E1043))+COS(RADIANS(G1050))*COS(RADIANS(E1043))*COS(RADIANS(R1033))))&gt;90,0,$F$4*$F$5/E1042^2*(SIN(RADIANS(G1050))*SIN(RADIANS(E1043))+COS(RADIANS(G1050))*COS(RADIANS(E1043))*COS(RADIANS(R1033))))</f>
        <v>#DIV/0!</v>
      </c>
      <c r="S1050" s="3" t="e">
        <f>IF(DEGREES(ACOS(SIN(RADIANS(G1050))*SIN(RADIANS(E1043))+COS(RADIANS(G1050))*COS(RADIANS(E1043))*COS(RADIANS(S1033))))&gt;90,0,$F$4*$F$5/E1042^2*(SIN(RADIANS(G1050))*SIN(RADIANS(E1043))+COS(RADIANS(G1050))*COS(RADIANS(E1043))*COS(RADIANS(S1033))))</f>
        <v>#DIV/0!</v>
      </c>
      <c r="T1050" s="3" t="e">
        <f>IF(DEGREES(ACOS(SIN(RADIANS(G1050))*SIN(RADIANS(E1043))+COS(RADIANS(G1050))*COS(RADIANS(E1043))*COS(RADIANS(T1033))))&gt;90,0,$F$4*$F$5/E1042^2*(SIN(RADIANS(G1050))*SIN(RADIANS(E1043))+COS(RADIANS(G1050))*COS(RADIANS(E1043))*COS(RADIANS(T1033))))</f>
        <v>#DIV/0!</v>
      </c>
      <c r="U1050" s="3" t="e">
        <f>IF(DEGREES(ACOS(SIN(RADIANS(G1050))*SIN(RADIANS(E1043))+COS(RADIANS(G1050))*COS(RADIANS(E1043))*COS(RADIANS(U1033))))&gt;90,0,$F$4*$F$5/E1042^2*(SIN(RADIANS(G1050))*SIN(RADIANS(E1043))+COS(RADIANS(G1050))*COS(RADIANS(E1043))*COS(RADIANS(U1033))))</f>
        <v>#DIV/0!</v>
      </c>
      <c r="V1050" s="3" t="e">
        <f>IF(DEGREES(ACOS(SIN(RADIANS(G1050))*SIN(RADIANS(E1043))+COS(RADIANS(G1050))*COS(RADIANS(E1043))*COS(RADIANS(V1033))))&gt;90,0,$F$4*$F$5/E1042^2*(SIN(RADIANS(G1050))*SIN(RADIANS(E1043))+COS(RADIANS(G1050))*COS(RADIANS(E1043))*COS(RADIANS(V1033))))</f>
        <v>#DIV/0!</v>
      </c>
      <c r="W1050" s="3" t="e">
        <f>IF(DEGREES(ACOS(SIN(RADIANS(G1050))*SIN(RADIANS(E1043))+COS(RADIANS(G1050))*COS(RADIANS(E1043))*COS(RADIANS(W1033))))&gt;90,0,$F$4*$F$5/E1042^2*(SIN(RADIANS(G1050))*SIN(RADIANS(E1043))+COS(RADIANS(G1050))*COS(RADIANS(E1043))*COS(RADIANS(W1033))))</f>
        <v>#DIV/0!</v>
      </c>
      <c r="X1050" s="3" t="e">
        <f>IF(DEGREES(ACOS(SIN(RADIANS(G1050))*SIN(RADIANS(E1043))+COS(RADIANS(G1050))*COS(RADIANS(E1043))*COS(RADIANS(X1033))))&gt;90,0,$F$4*$F$5/E1042^2*(SIN(RADIANS(G1050))*SIN(RADIANS(E1043))+COS(RADIANS(G1050))*COS(RADIANS(E1043))*COS(RADIANS(X1033))))</f>
        <v>#DIV/0!</v>
      </c>
      <c r="Y1050" s="3" t="e">
        <f>IF(DEGREES(ACOS(SIN(RADIANS(G1050))*SIN(RADIANS(E1043))+COS(RADIANS(G1050))*COS(RADIANS(E1043))*COS(RADIANS(Y1033))))&gt;90,0,$F$4*$F$5/E1042^2*(SIN(RADIANS(G1050))*SIN(RADIANS(E1043))+COS(RADIANS(G1050))*COS(RADIANS(E1043))*COS(RADIANS(Y1033))))</f>
        <v>#DIV/0!</v>
      </c>
      <c r="Z1050" s="3" t="e">
        <f>IF(DEGREES(ACOS(SIN(RADIANS(G1050))*SIN(RADIANS(E1043))+COS(RADIANS(G1050))*COS(RADIANS(E1043))*COS(RADIANS(Z1033))))&gt;90,0,$F$4*$F$5/E1042^2*(SIN(RADIANS(G1050))*SIN(RADIANS(E1043))+COS(RADIANS(G1050))*COS(RADIANS(E1043))*COS(RADIANS(Z1033))))</f>
        <v>#DIV/0!</v>
      </c>
      <c r="AA1050" s="3" t="e">
        <f>IF(DEGREES(ACOS(SIN(RADIANS(G1050))*SIN(RADIANS(E1043))+COS(RADIANS(G1050))*COS(RADIANS(E1043))*COS(RADIANS(AA1033))))&gt;90,0,$F$4*$F$5/E1042^2*(SIN(RADIANS(G1050))*SIN(RADIANS(E1043))+COS(RADIANS(G1050))*COS(RADIANS(E1043))*COS(RADIANS(AA1033))))</f>
        <v>#DIV/0!</v>
      </c>
      <c r="AB1050" s="3" t="e">
        <f>IF(DEGREES(ACOS(SIN(RADIANS(G1050))*SIN(RADIANS(E1043))+COS(RADIANS(G1050))*COS(RADIANS(E1043))*COS(RADIANS(AB1033))))&gt;90,0,$F$4*$F$5/E1042^2*(SIN(RADIANS(G1050))*SIN(RADIANS(E1043))+COS(RADIANS(G1050))*COS(RADIANS(E1043))*COS(RADIANS(AB1033))))</f>
        <v>#DIV/0!</v>
      </c>
      <c r="AC1050" s="3" t="e">
        <f>IF(DEGREES(ACOS(SIN(RADIANS(G1050))*SIN(RADIANS(E1043))+COS(RADIANS(G1050))*COS(RADIANS(E1043))*COS(RADIANS(AC1033))))&gt;90,0,$F$4*$F$5/E1042^2*(SIN(RADIANS(G1050))*SIN(RADIANS(E1043))+COS(RADIANS(G1050))*COS(RADIANS(E1043))*COS(RADIANS(AC1033))))</f>
        <v>#DIV/0!</v>
      </c>
      <c r="AD1050" s="3" t="e">
        <f>IF(DEGREES(ACOS(SIN(RADIANS(G1050))*SIN(RADIANS(E1043))+COS(RADIANS(G1050))*COS(RADIANS(E1043))*COS(RADIANS(AD1033))))&gt;90,0,$F$4*$F$5/E1042^2*(SIN(RADIANS(G1050))*SIN(RADIANS(E1043))+COS(RADIANS(G1050))*COS(RADIANS(E1043))*COS(RADIANS(AD1033))))</f>
        <v>#DIV/0!</v>
      </c>
      <c r="AE1050" s="3" t="e">
        <f>IF(DEGREES(ACOS(SIN(RADIANS(G1050))*SIN(RADIANS(E1043))+COS(RADIANS(G1050))*COS(RADIANS(E1043))*COS(RADIANS(AE1033))))&gt;90,0,$F$4*$F$5/E1042^2*(SIN(RADIANS(G1050))*SIN(RADIANS(E1043))+COS(RADIANS(G1050))*COS(RADIANS(E1043))*COS(RADIANS(AE1033))))</f>
        <v>#DIV/0!</v>
      </c>
      <c r="AF1050" s="3" t="e">
        <f>IF(DEGREES(ACOS(SIN(RADIANS(G1050))*SIN(RADIANS(E1043))+COS(RADIANS(G1050))*COS(RADIANS(E1043))*COS(RADIANS(AF1033))))&gt;90,0,$F$4*$F$5/E1042^2*(SIN(RADIANS(G1050))*SIN(RADIANS(E1043))+COS(RADIANS(G1050))*COS(RADIANS(E1043))*COS(RADIANS(AF1033))))</f>
        <v>#DIV/0!</v>
      </c>
      <c r="AG1050" s="3" t="e">
        <f>IF(DEGREES(ACOS(SIN(RADIANS(G1050))*SIN(RADIANS(E1043))+COS(RADIANS(G1050))*COS(RADIANS(E1043))*COS(RADIANS(AG1033))))&gt;90,0,$F$4*$F$5/E1042^2*(SIN(RADIANS(G1050))*SIN(RADIANS(E1043))+COS(RADIANS(G1050))*COS(RADIANS(E1043))*COS(RADIANS(AG1033))))</f>
        <v>#DIV/0!</v>
      </c>
      <c r="AH1050" s="3" t="e">
        <f>IF(DEGREES(ACOS(SIN(RADIANS(G1050))*SIN(RADIANS(E1043))+COS(RADIANS(G1050))*COS(RADIANS(E1043))*COS(RADIANS(AH1033))))&gt;90,0,$F$4*$F$5/E1042^2*(SIN(RADIANS(G1050))*SIN(RADIANS(E1043))+COS(RADIANS(G1050))*COS(RADIANS(E1043))*COS(RADIANS(AH1033))))</f>
        <v>#DIV/0!</v>
      </c>
      <c r="AI1050" s="3" t="e">
        <f>IF(DEGREES(ACOS(SIN(RADIANS(G1050))*SIN(RADIANS(E1043))+COS(RADIANS(G1050))*COS(RADIANS(E1043))*COS(RADIANS(AI1033))))&gt;90,0,$F$4*$F$5/E1042^2*(SIN(RADIANS(G1050))*SIN(RADIANS(E1043))+COS(RADIANS(G1050))*COS(RADIANS(E1043))*COS(RADIANS(AI1033))))</f>
        <v>#DIV/0!</v>
      </c>
      <c r="AJ1050" s="3" t="e">
        <f>IF(DEGREES(ACOS(SIN(RADIANS(G1050))*SIN(RADIANS(E1043))+COS(RADIANS(G1050))*COS(RADIANS(E1043))*COS(RADIANS(AJ1033))))&gt;90,0,$F$4*$F$5/E1042^2*(SIN(RADIANS(G1050))*SIN(RADIANS(E1043))+COS(RADIANS(G1050))*COS(RADIANS(E1043))*COS(RADIANS(AJ1033))))</f>
        <v>#DIV/0!</v>
      </c>
      <c r="AK1050" s="3">
        <f>IF(DEGREES(ACOS(SIN(RADIANS(G1050))*SIN(RADIANS(E1043))+COS(RADIANS(G1050))*COS(RADIANS(E1043))*COS(RADIANS(AK1033))))&gt;90,0,$F$4*$F$5/E1042^2*(SIN(RADIANS(G1050))*SIN(RADIANS(E1043))+COS(RADIANS(G1050))*COS(RADIANS(E1043))*COS(RADIANS(AK1033))))</f>
        <v>0</v>
      </c>
      <c r="AL1050" s="3">
        <f>IF(DEGREES(ACOS(SIN(RADIANS(G1050))*SIN(RADIANS(E1043))+COS(RADIANS(G1050))*COS(RADIANS(E1043))*COS(RADIANS(AL1033))))&gt;90,0,$F$4*$F$5/E1042^2*(SIN(RADIANS(G1050))*SIN(RADIANS(E1043))+COS(RADIANS(G1050))*COS(RADIANS(E1043))*COS(RADIANS(AL1033))))</f>
        <v>0</v>
      </c>
      <c r="AM1050" s="3">
        <f>IF(DEGREES(ACOS(SIN(RADIANS(G1050))*SIN(RADIANS(E1043))+COS(RADIANS(G1050))*COS(RADIANS(E1043))*COS(RADIANS(AM1033))))&gt;90,0,$F$4*$F$5/E1042^2*(SIN(RADIANS(G1050))*SIN(RADIANS(E1043))+COS(RADIANS(G1050))*COS(RADIANS(E1043))*COS(RADIANS(AM1033))))</f>
        <v>0</v>
      </c>
      <c r="AN1050" s="3">
        <f>IF(DEGREES(ACOS(SIN(RADIANS(G1050))*SIN(RADIANS(E1043))+COS(RADIANS(G1050))*COS(RADIANS(E1043))*COS(RADIANS(AN1033))))&gt;90,0,$F$4*$F$5/E1042^2*(SIN(RADIANS(G1050))*SIN(RADIANS(E1043))+COS(RADIANS(G1050))*COS(RADIANS(E1043))*COS(RADIANS(AN1033))))</f>
        <v>0</v>
      </c>
      <c r="AO1050" s="3">
        <f>IF(DEGREES(ACOS(SIN(RADIANS(G1050))*SIN(RADIANS(E1043))+COS(RADIANS(G1050))*COS(RADIANS(E1043))*COS(RADIANS(AO1033))))&gt;90,0,$F$4*$F$5/E1042^2*(SIN(RADIANS(G1050))*SIN(RADIANS(E1043))+COS(RADIANS(G1050))*COS(RADIANS(E1043))*COS(RADIANS(AO1033))))</f>
        <v>0</v>
      </c>
      <c r="AP1050" s="3">
        <f>IF(DEGREES(ACOS(SIN(RADIANS(G1050))*SIN(RADIANS(E1043))+COS(RADIANS(G1050))*COS(RADIANS(E1043))*COS(RADIANS(AP1033))))&gt;90,0,$F$4*$F$5/E1042^2*(SIN(RADIANS(G1050))*SIN(RADIANS(E1043))+COS(RADIANS(G1050))*COS(RADIANS(E1043))*COS(RADIANS(AP1033))))</f>
        <v>0</v>
      </c>
      <c r="AQ1050" s="3">
        <f>IF(DEGREES(ACOS(SIN(RADIANS(G1050))*SIN(RADIANS(E1043))+COS(RADIANS(G1050))*COS(RADIANS(E1043))*COS(RADIANS(AQ1033))))&gt;90,0,$F$4*$F$5/E1042^2*(SIN(RADIANS(G1050))*SIN(RADIANS(E1043))+COS(RADIANS(G1050))*COS(RADIANS(E1043))*COS(RADIANS(AQ1033))))</f>
        <v>0</v>
      </c>
      <c r="AR1050" s="3">
        <f>IF(DEGREES(ACOS(SIN(RADIANS(G1050))*SIN(RADIANS(E1043))+COS(RADIANS(G1050))*COS(RADIANS(E1043))*COS(RADIANS(AR1033))))&gt;90,0,$F$4*$F$5/E1042^2*(SIN(RADIANS(G1050))*SIN(RADIANS(E1043))+COS(RADIANS(G1050))*COS(RADIANS(E1043))*COS(RADIANS(AR1033))))</f>
        <v>0</v>
      </c>
    </row>
    <row r="1051" spans="2:44" ht="15.75" customHeight="1" x14ac:dyDescent="0.2">
      <c r="G1051" s="3">
        <v>-70</v>
      </c>
      <c r="I1051" s="3">
        <f>IF(DEGREES(ACOS(SIN(RADIANS(G1051))*SIN(RADIANS(E1043))+COS(RADIANS(G1051))*COS(RADIANS(E1043))*COS(RADIANS(I1033))))&gt;90,0,$F$4*$F$5/E1042^2*(SIN(RADIANS(G1051))*SIN(RADIANS(E1043))+COS(RADIANS(G1051))*COS(RADIANS(E1043))*COS(RADIANS(I1033))))</f>
        <v>0</v>
      </c>
      <c r="J1051" s="3">
        <f>IF(DEGREES(ACOS(SIN(RADIANS(G1051))*SIN(RADIANS(E1043))+COS(RADIANS(G1051))*COS(RADIANS(E1043))*COS(RADIANS(J1033))))&gt;90,0,$F$4*$F$5/E1042^2*(SIN(RADIANS(G1051))*SIN(RADIANS(E1043))+COS(RADIANS(G1051))*COS(RADIANS(E1043))*COS(RADIANS(J1033))))</f>
        <v>0</v>
      </c>
      <c r="K1051" s="3">
        <f>IF(DEGREES(ACOS(SIN(RADIANS(G1051))*SIN(RADIANS(E1043))+COS(RADIANS(G1051))*COS(RADIANS(E1043))*COS(RADIANS(K1033))))&gt;90,0,$F$4*$F$5/E1042^2*(SIN(RADIANS(G1051))*SIN(RADIANS(E1043))+COS(RADIANS(G1051))*COS(RADIANS(E1043))*COS(RADIANS(K1033))))</f>
        <v>0</v>
      </c>
      <c r="L1051" s="3">
        <f>IF(DEGREES(ACOS(SIN(RADIANS(G1051))*SIN(RADIANS(E1043))+COS(RADIANS(G1051))*COS(RADIANS(E1043))*COS(RADIANS(L1033))))&gt;90,0,$F$4*$F$5/E1042^2*(SIN(RADIANS(G1051))*SIN(RADIANS(E1043))+COS(RADIANS(G1051))*COS(RADIANS(E1043))*COS(RADIANS(L1033))))</f>
        <v>0</v>
      </c>
      <c r="M1051" s="3">
        <f>IF(DEGREES(ACOS(SIN(RADIANS(G1051))*SIN(RADIANS(E1043))+COS(RADIANS(G1051))*COS(RADIANS(E1043))*COS(RADIANS(M1033))))&gt;90,0,$F$4*$F$5/E1042^2*(SIN(RADIANS(G1051))*SIN(RADIANS(E1043))+COS(RADIANS(G1051))*COS(RADIANS(E1043))*COS(RADIANS(M1033))))</f>
        <v>0</v>
      </c>
      <c r="N1051" s="3">
        <f>IF(DEGREES(ACOS(SIN(RADIANS(G1051))*SIN(RADIANS(E1043))+COS(RADIANS(G1051))*COS(RADIANS(E1043))*COS(RADIANS(N1033))))&gt;90,0,$F$4*$F$5/E1042^2*(SIN(RADIANS(G1051))*SIN(RADIANS(E1043))+COS(RADIANS(G1051))*COS(RADIANS(E1043))*COS(RADIANS(N1033))))</f>
        <v>0</v>
      </c>
      <c r="O1051" s="3">
        <f>IF(DEGREES(ACOS(SIN(RADIANS(G1051))*SIN(RADIANS(E1043))+COS(RADIANS(G1051))*COS(RADIANS(E1043))*COS(RADIANS(O1033))))&gt;90,0,$F$4*$F$5/E1042^2*(SIN(RADIANS(G1051))*SIN(RADIANS(E1043))+COS(RADIANS(G1051))*COS(RADIANS(E1043))*COS(RADIANS(O1033))))</f>
        <v>0</v>
      </c>
      <c r="P1051" s="3">
        <f>IF(DEGREES(ACOS(SIN(RADIANS(G1051))*SIN(RADIANS(E1043))+COS(RADIANS(G1051))*COS(RADIANS(E1043))*COS(RADIANS(P1033))))&gt;90,0,$F$4*$F$5/E1042^2*(SIN(RADIANS(G1051))*SIN(RADIANS(E1043))+COS(RADIANS(G1051))*COS(RADIANS(E1043))*COS(RADIANS(P1033))))</f>
        <v>0</v>
      </c>
      <c r="Q1051" s="3">
        <f>IF(DEGREES(ACOS(SIN(RADIANS(G1051))*SIN(RADIANS(E1043))+COS(RADIANS(G1051))*COS(RADIANS(E1043))*COS(RADIANS(Q1033))))&gt;90,0,$F$4*$F$5/E1042^2*(SIN(RADIANS(G1051))*SIN(RADIANS(E1043))+COS(RADIANS(G1051))*COS(RADIANS(E1043))*COS(RADIANS(Q1033))))</f>
        <v>0</v>
      </c>
      <c r="R1051" s="3" t="e">
        <f>IF(DEGREES(ACOS(SIN(RADIANS(G1051))*SIN(RADIANS(E1043))+COS(RADIANS(G1051))*COS(RADIANS(E1043))*COS(RADIANS(R1033))))&gt;90,0,$F$4*$F$5/E1042^2*(SIN(RADIANS(G1051))*SIN(RADIANS(E1043))+COS(RADIANS(G1051))*COS(RADIANS(E1043))*COS(RADIANS(R1033))))</f>
        <v>#DIV/0!</v>
      </c>
      <c r="S1051" s="3" t="e">
        <f>IF(DEGREES(ACOS(SIN(RADIANS(G1051))*SIN(RADIANS(E1043))+COS(RADIANS(G1051))*COS(RADIANS(E1043))*COS(RADIANS(S1033))))&gt;90,0,$F$4*$F$5/E1042^2*(SIN(RADIANS(G1051))*SIN(RADIANS(E1043))+COS(RADIANS(G1051))*COS(RADIANS(E1043))*COS(RADIANS(S1033))))</f>
        <v>#DIV/0!</v>
      </c>
      <c r="T1051" s="3" t="e">
        <f>IF(DEGREES(ACOS(SIN(RADIANS(G1051))*SIN(RADIANS(E1043))+COS(RADIANS(G1051))*COS(RADIANS(E1043))*COS(RADIANS(T1033))))&gt;90,0,$F$4*$F$5/E1042^2*(SIN(RADIANS(G1051))*SIN(RADIANS(E1043))+COS(RADIANS(G1051))*COS(RADIANS(E1043))*COS(RADIANS(T1033))))</f>
        <v>#DIV/0!</v>
      </c>
      <c r="U1051" s="3" t="e">
        <f>IF(DEGREES(ACOS(SIN(RADIANS(G1051))*SIN(RADIANS(E1043))+COS(RADIANS(G1051))*COS(RADIANS(E1043))*COS(RADIANS(U1033))))&gt;90,0,$F$4*$F$5/E1042^2*(SIN(RADIANS(G1051))*SIN(RADIANS(E1043))+COS(RADIANS(G1051))*COS(RADIANS(E1043))*COS(RADIANS(U1033))))</f>
        <v>#DIV/0!</v>
      </c>
      <c r="V1051" s="3" t="e">
        <f>IF(DEGREES(ACOS(SIN(RADIANS(G1051))*SIN(RADIANS(E1043))+COS(RADIANS(G1051))*COS(RADIANS(E1043))*COS(RADIANS(V1033))))&gt;90,0,$F$4*$F$5/E1042^2*(SIN(RADIANS(G1051))*SIN(RADIANS(E1043))+COS(RADIANS(G1051))*COS(RADIANS(E1043))*COS(RADIANS(V1033))))</f>
        <v>#DIV/0!</v>
      </c>
      <c r="W1051" s="3" t="e">
        <f>IF(DEGREES(ACOS(SIN(RADIANS(G1051))*SIN(RADIANS(E1043))+COS(RADIANS(G1051))*COS(RADIANS(E1043))*COS(RADIANS(W1033))))&gt;90,0,$F$4*$F$5/E1042^2*(SIN(RADIANS(G1051))*SIN(RADIANS(E1043))+COS(RADIANS(G1051))*COS(RADIANS(E1043))*COS(RADIANS(W1033))))</f>
        <v>#DIV/0!</v>
      </c>
      <c r="X1051" s="3" t="e">
        <f>IF(DEGREES(ACOS(SIN(RADIANS(G1051))*SIN(RADIANS(E1043))+COS(RADIANS(G1051))*COS(RADIANS(E1043))*COS(RADIANS(X1033))))&gt;90,0,$F$4*$F$5/E1042^2*(SIN(RADIANS(G1051))*SIN(RADIANS(E1043))+COS(RADIANS(G1051))*COS(RADIANS(E1043))*COS(RADIANS(X1033))))</f>
        <v>#DIV/0!</v>
      </c>
      <c r="Y1051" s="3" t="e">
        <f>IF(DEGREES(ACOS(SIN(RADIANS(G1051))*SIN(RADIANS(E1043))+COS(RADIANS(G1051))*COS(RADIANS(E1043))*COS(RADIANS(Y1033))))&gt;90,0,$F$4*$F$5/E1042^2*(SIN(RADIANS(G1051))*SIN(RADIANS(E1043))+COS(RADIANS(G1051))*COS(RADIANS(E1043))*COS(RADIANS(Y1033))))</f>
        <v>#DIV/0!</v>
      </c>
      <c r="Z1051" s="3" t="e">
        <f>IF(DEGREES(ACOS(SIN(RADIANS(G1051))*SIN(RADIANS(E1043))+COS(RADIANS(G1051))*COS(RADIANS(E1043))*COS(RADIANS(Z1033))))&gt;90,0,$F$4*$F$5/E1042^2*(SIN(RADIANS(G1051))*SIN(RADIANS(E1043))+COS(RADIANS(G1051))*COS(RADIANS(E1043))*COS(RADIANS(Z1033))))</f>
        <v>#DIV/0!</v>
      </c>
      <c r="AA1051" s="3" t="e">
        <f>IF(DEGREES(ACOS(SIN(RADIANS(G1051))*SIN(RADIANS(E1043))+COS(RADIANS(G1051))*COS(RADIANS(E1043))*COS(RADIANS(AA1033))))&gt;90,0,$F$4*$F$5/E1042^2*(SIN(RADIANS(G1051))*SIN(RADIANS(E1043))+COS(RADIANS(G1051))*COS(RADIANS(E1043))*COS(RADIANS(AA1033))))</f>
        <v>#DIV/0!</v>
      </c>
      <c r="AB1051" s="3" t="e">
        <f>IF(DEGREES(ACOS(SIN(RADIANS(G1051))*SIN(RADIANS(E1043))+COS(RADIANS(G1051))*COS(RADIANS(E1043))*COS(RADIANS(AB1033))))&gt;90,0,$F$4*$F$5/E1042^2*(SIN(RADIANS(G1051))*SIN(RADIANS(E1043))+COS(RADIANS(G1051))*COS(RADIANS(E1043))*COS(RADIANS(AB1033))))</f>
        <v>#DIV/0!</v>
      </c>
      <c r="AC1051" s="3" t="e">
        <f>IF(DEGREES(ACOS(SIN(RADIANS(G1051))*SIN(RADIANS(E1043))+COS(RADIANS(G1051))*COS(RADIANS(E1043))*COS(RADIANS(AC1033))))&gt;90,0,$F$4*$F$5/E1042^2*(SIN(RADIANS(G1051))*SIN(RADIANS(E1043))+COS(RADIANS(G1051))*COS(RADIANS(E1043))*COS(RADIANS(AC1033))))</f>
        <v>#DIV/0!</v>
      </c>
      <c r="AD1051" s="3" t="e">
        <f>IF(DEGREES(ACOS(SIN(RADIANS(G1051))*SIN(RADIANS(E1043))+COS(RADIANS(G1051))*COS(RADIANS(E1043))*COS(RADIANS(AD1033))))&gt;90,0,$F$4*$F$5/E1042^2*(SIN(RADIANS(G1051))*SIN(RADIANS(E1043))+COS(RADIANS(G1051))*COS(RADIANS(E1043))*COS(RADIANS(AD1033))))</f>
        <v>#DIV/0!</v>
      </c>
      <c r="AE1051" s="3" t="e">
        <f>IF(DEGREES(ACOS(SIN(RADIANS(G1051))*SIN(RADIANS(E1043))+COS(RADIANS(G1051))*COS(RADIANS(E1043))*COS(RADIANS(AE1033))))&gt;90,0,$F$4*$F$5/E1042^2*(SIN(RADIANS(G1051))*SIN(RADIANS(E1043))+COS(RADIANS(G1051))*COS(RADIANS(E1043))*COS(RADIANS(AE1033))))</f>
        <v>#DIV/0!</v>
      </c>
      <c r="AF1051" s="3" t="e">
        <f>IF(DEGREES(ACOS(SIN(RADIANS(G1051))*SIN(RADIANS(E1043))+COS(RADIANS(G1051))*COS(RADIANS(E1043))*COS(RADIANS(AF1033))))&gt;90,0,$F$4*$F$5/E1042^2*(SIN(RADIANS(G1051))*SIN(RADIANS(E1043))+COS(RADIANS(G1051))*COS(RADIANS(E1043))*COS(RADIANS(AF1033))))</f>
        <v>#DIV/0!</v>
      </c>
      <c r="AG1051" s="3" t="e">
        <f>IF(DEGREES(ACOS(SIN(RADIANS(G1051))*SIN(RADIANS(E1043))+COS(RADIANS(G1051))*COS(RADIANS(E1043))*COS(RADIANS(AG1033))))&gt;90,0,$F$4*$F$5/E1042^2*(SIN(RADIANS(G1051))*SIN(RADIANS(E1043))+COS(RADIANS(G1051))*COS(RADIANS(E1043))*COS(RADIANS(AG1033))))</f>
        <v>#DIV/0!</v>
      </c>
      <c r="AH1051" s="3" t="e">
        <f>IF(DEGREES(ACOS(SIN(RADIANS(G1051))*SIN(RADIANS(E1043))+COS(RADIANS(G1051))*COS(RADIANS(E1043))*COS(RADIANS(AH1033))))&gt;90,0,$F$4*$F$5/E1042^2*(SIN(RADIANS(G1051))*SIN(RADIANS(E1043))+COS(RADIANS(G1051))*COS(RADIANS(E1043))*COS(RADIANS(AH1033))))</f>
        <v>#DIV/0!</v>
      </c>
      <c r="AI1051" s="3" t="e">
        <f>IF(DEGREES(ACOS(SIN(RADIANS(G1051))*SIN(RADIANS(E1043))+COS(RADIANS(G1051))*COS(RADIANS(E1043))*COS(RADIANS(AI1033))))&gt;90,0,$F$4*$F$5/E1042^2*(SIN(RADIANS(G1051))*SIN(RADIANS(E1043))+COS(RADIANS(G1051))*COS(RADIANS(E1043))*COS(RADIANS(AI1033))))</f>
        <v>#DIV/0!</v>
      </c>
      <c r="AJ1051" s="3" t="e">
        <f>IF(DEGREES(ACOS(SIN(RADIANS(G1051))*SIN(RADIANS(E1043))+COS(RADIANS(G1051))*COS(RADIANS(E1043))*COS(RADIANS(AJ1033))))&gt;90,0,$F$4*$F$5/E1042^2*(SIN(RADIANS(G1051))*SIN(RADIANS(E1043))+COS(RADIANS(G1051))*COS(RADIANS(E1043))*COS(RADIANS(AJ1033))))</f>
        <v>#DIV/0!</v>
      </c>
      <c r="AK1051" s="3">
        <f>IF(DEGREES(ACOS(SIN(RADIANS(G1051))*SIN(RADIANS(E1043))+COS(RADIANS(G1051))*COS(RADIANS(E1043))*COS(RADIANS(AK1033))))&gt;90,0,$F$4*$F$5/E1042^2*(SIN(RADIANS(G1051))*SIN(RADIANS(E1043))+COS(RADIANS(G1051))*COS(RADIANS(E1043))*COS(RADIANS(AK1033))))</f>
        <v>0</v>
      </c>
      <c r="AL1051" s="3">
        <f>IF(DEGREES(ACOS(SIN(RADIANS(G1051))*SIN(RADIANS(E1043))+COS(RADIANS(G1051))*COS(RADIANS(E1043))*COS(RADIANS(AL1033))))&gt;90,0,$F$4*$F$5/E1042^2*(SIN(RADIANS(G1051))*SIN(RADIANS(E1043))+COS(RADIANS(G1051))*COS(RADIANS(E1043))*COS(RADIANS(AL1033))))</f>
        <v>0</v>
      </c>
      <c r="AM1051" s="3">
        <f>IF(DEGREES(ACOS(SIN(RADIANS(G1051))*SIN(RADIANS(E1043))+COS(RADIANS(G1051))*COS(RADIANS(E1043))*COS(RADIANS(AM1033))))&gt;90,0,$F$4*$F$5/E1042^2*(SIN(RADIANS(G1051))*SIN(RADIANS(E1043))+COS(RADIANS(G1051))*COS(RADIANS(E1043))*COS(RADIANS(AM1033))))</f>
        <v>0</v>
      </c>
      <c r="AN1051" s="3">
        <f>IF(DEGREES(ACOS(SIN(RADIANS(G1051))*SIN(RADIANS(E1043))+COS(RADIANS(G1051))*COS(RADIANS(E1043))*COS(RADIANS(AN1033))))&gt;90,0,$F$4*$F$5/E1042^2*(SIN(RADIANS(G1051))*SIN(RADIANS(E1043))+COS(RADIANS(G1051))*COS(RADIANS(E1043))*COS(RADIANS(AN1033))))</f>
        <v>0</v>
      </c>
      <c r="AO1051" s="3">
        <f>IF(DEGREES(ACOS(SIN(RADIANS(G1051))*SIN(RADIANS(E1043))+COS(RADIANS(G1051))*COS(RADIANS(E1043))*COS(RADIANS(AO1033))))&gt;90,0,$F$4*$F$5/E1042^2*(SIN(RADIANS(G1051))*SIN(RADIANS(E1043))+COS(RADIANS(G1051))*COS(RADIANS(E1043))*COS(RADIANS(AO1033))))</f>
        <v>0</v>
      </c>
      <c r="AP1051" s="3">
        <f>IF(DEGREES(ACOS(SIN(RADIANS(G1051))*SIN(RADIANS(E1043))+COS(RADIANS(G1051))*COS(RADIANS(E1043))*COS(RADIANS(AP1033))))&gt;90,0,$F$4*$F$5/E1042^2*(SIN(RADIANS(G1051))*SIN(RADIANS(E1043))+COS(RADIANS(G1051))*COS(RADIANS(E1043))*COS(RADIANS(AP1033))))</f>
        <v>0</v>
      </c>
      <c r="AQ1051" s="3">
        <f>IF(DEGREES(ACOS(SIN(RADIANS(G1051))*SIN(RADIANS(E1043))+COS(RADIANS(G1051))*COS(RADIANS(E1043))*COS(RADIANS(AQ1033))))&gt;90,0,$F$4*$F$5/E1042^2*(SIN(RADIANS(G1051))*SIN(RADIANS(E1043))+COS(RADIANS(G1051))*COS(RADIANS(E1043))*COS(RADIANS(AQ1033))))</f>
        <v>0</v>
      </c>
      <c r="AR1051" s="3">
        <f>IF(DEGREES(ACOS(SIN(RADIANS(G1051))*SIN(RADIANS(E1043))+COS(RADIANS(G1051))*COS(RADIANS(E1043))*COS(RADIANS(AR1033))))&gt;90,0,$F$4*$F$5/E1042^2*(SIN(RADIANS(G1051))*SIN(RADIANS(E1043))+COS(RADIANS(G1051))*COS(RADIANS(E1043))*COS(RADIANS(AR1033))))</f>
        <v>0</v>
      </c>
    </row>
    <row r="1052" spans="2:44" ht="15.75" customHeight="1" x14ac:dyDescent="0.2">
      <c r="G1052" s="3">
        <v>-80</v>
      </c>
      <c r="I1052" s="3">
        <f>IF(DEGREES(ACOS(SIN(RADIANS(G1052))*SIN(RADIANS(E1043))+COS(RADIANS(G1052))*COS(RADIANS(E1043))*COS(RADIANS(I1033))))&gt;90,0,$F$4*$F$5/E1042^2*(SIN(RADIANS(G1052))*SIN(RADIANS(E1043))+COS(RADIANS(G1052))*COS(RADIANS(E1043))*COS(RADIANS(I1033))))</f>
        <v>0</v>
      </c>
      <c r="J1052" s="3">
        <f>IF(DEGREES(ACOS(SIN(RADIANS(G1052))*SIN(RADIANS(E1043))+COS(RADIANS(G1052))*COS(RADIANS(E1043))*COS(RADIANS(J1033))))&gt;90,0,$F$4*$F$5/E1042^2*(SIN(RADIANS(G1052))*SIN(RADIANS(E1043))+COS(RADIANS(G1052))*COS(RADIANS(E1043))*COS(RADIANS(J1033))))</f>
        <v>0</v>
      </c>
      <c r="K1052" s="3">
        <f>IF(DEGREES(ACOS(SIN(RADIANS(G1052))*SIN(RADIANS(E1043))+COS(RADIANS(G1052))*COS(RADIANS(E1043))*COS(RADIANS(K1033))))&gt;90,0,$F$4*$F$5/E1042^2*(SIN(RADIANS(G1052))*SIN(RADIANS(E1043))+COS(RADIANS(G1052))*COS(RADIANS(E1043))*COS(RADIANS(K1033))))</f>
        <v>0</v>
      </c>
      <c r="L1052" s="3">
        <f>IF(DEGREES(ACOS(SIN(RADIANS(G1052))*SIN(RADIANS(E1043))+COS(RADIANS(G1052))*COS(RADIANS(E1043))*COS(RADIANS(L1033))))&gt;90,0,$F$4*$F$5/E1042^2*(SIN(RADIANS(G1052))*SIN(RADIANS(E1043))+COS(RADIANS(G1052))*COS(RADIANS(E1043))*COS(RADIANS(L1033))))</f>
        <v>0</v>
      </c>
      <c r="M1052" s="3">
        <f>IF(DEGREES(ACOS(SIN(RADIANS(G1052))*SIN(RADIANS(E1043))+COS(RADIANS(G1052))*COS(RADIANS(E1043))*COS(RADIANS(M1033))))&gt;90,0,$F$4*$F$5/E1042^2*(SIN(RADIANS(G1052))*SIN(RADIANS(E1043))+COS(RADIANS(G1052))*COS(RADIANS(E1043))*COS(RADIANS(M1033))))</f>
        <v>0</v>
      </c>
      <c r="N1052" s="3">
        <f>IF(DEGREES(ACOS(SIN(RADIANS(G1052))*SIN(RADIANS(E1043))+COS(RADIANS(G1052))*COS(RADIANS(E1043))*COS(RADIANS(N1033))))&gt;90,0,$F$4*$F$5/E1042^2*(SIN(RADIANS(G1052))*SIN(RADIANS(E1043))+COS(RADIANS(G1052))*COS(RADIANS(E1043))*COS(RADIANS(N1033))))</f>
        <v>0</v>
      </c>
      <c r="O1052" s="3">
        <f>IF(DEGREES(ACOS(SIN(RADIANS(G1052))*SIN(RADIANS(E1043))+COS(RADIANS(G1052))*COS(RADIANS(E1043))*COS(RADIANS(O1033))))&gt;90,0,$F$4*$F$5/E1042^2*(SIN(RADIANS(G1052))*SIN(RADIANS(E1043))+COS(RADIANS(G1052))*COS(RADIANS(E1043))*COS(RADIANS(O1033))))</f>
        <v>0</v>
      </c>
      <c r="P1052" s="3">
        <f>IF(DEGREES(ACOS(SIN(RADIANS(G1052))*SIN(RADIANS(E1043))+COS(RADIANS(G1052))*COS(RADIANS(E1043))*COS(RADIANS(P1033))))&gt;90,0,$F$4*$F$5/E1042^2*(SIN(RADIANS(G1052))*SIN(RADIANS(E1043))+COS(RADIANS(G1052))*COS(RADIANS(E1043))*COS(RADIANS(P1033))))</f>
        <v>0</v>
      </c>
      <c r="Q1052" s="3">
        <f>IF(DEGREES(ACOS(SIN(RADIANS(G1052))*SIN(RADIANS(E1043))+COS(RADIANS(G1052))*COS(RADIANS(E1043))*COS(RADIANS(Q1033))))&gt;90,0,$F$4*$F$5/E1042^2*(SIN(RADIANS(G1052))*SIN(RADIANS(E1043))+COS(RADIANS(G1052))*COS(RADIANS(E1043))*COS(RADIANS(Q1033))))</f>
        <v>0</v>
      </c>
      <c r="R1052" s="3" t="e">
        <f>IF(DEGREES(ACOS(SIN(RADIANS(G1052))*SIN(RADIANS(E1043))+COS(RADIANS(G1052))*COS(RADIANS(E1043))*COS(RADIANS(R1033))))&gt;90,0,$F$4*$F$5/E1042^2*(SIN(RADIANS(G1052))*SIN(RADIANS(E1043))+COS(RADIANS(G1052))*COS(RADIANS(E1043))*COS(RADIANS(R1033))))</f>
        <v>#DIV/0!</v>
      </c>
      <c r="S1052" s="3" t="e">
        <f>IF(DEGREES(ACOS(SIN(RADIANS(G1052))*SIN(RADIANS(E1043))+COS(RADIANS(G1052))*COS(RADIANS(E1043))*COS(RADIANS(S1033))))&gt;90,0,$F$4*$F$5/E1042^2*(SIN(RADIANS(G1052))*SIN(RADIANS(E1043))+COS(RADIANS(G1052))*COS(RADIANS(E1043))*COS(RADIANS(S1033))))</f>
        <v>#DIV/0!</v>
      </c>
      <c r="T1052" s="3" t="e">
        <f>IF(DEGREES(ACOS(SIN(RADIANS(G1052))*SIN(RADIANS(E1043))+COS(RADIANS(G1052))*COS(RADIANS(E1043))*COS(RADIANS(T1033))))&gt;90,0,$F$4*$F$5/E1042^2*(SIN(RADIANS(G1052))*SIN(RADIANS(E1043))+COS(RADIANS(G1052))*COS(RADIANS(E1043))*COS(RADIANS(T1033))))</f>
        <v>#DIV/0!</v>
      </c>
      <c r="U1052" s="3" t="e">
        <f>IF(DEGREES(ACOS(SIN(RADIANS(G1052))*SIN(RADIANS(E1043))+COS(RADIANS(G1052))*COS(RADIANS(E1043))*COS(RADIANS(U1033))))&gt;90,0,$F$4*$F$5/E1042^2*(SIN(RADIANS(G1052))*SIN(RADIANS(E1043))+COS(RADIANS(G1052))*COS(RADIANS(E1043))*COS(RADIANS(U1033))))</f>
        <v>#DIV/0!</v>
      </c>
      <c r="V1052" s="3" t="e">
        <f>IF(DEGREES(ACOS(SIN(RADIANS(G1052))*SIN(RADIANS(E1043))+COS(RADIANS(G1052))*COS(RADIANS(E1043))*COS(RADIANS(V1033))))&gt;90,0,$F$4*$F$5/E1042^2*(SIN(RADIANS(G1052))*SIN(RADIANS(E1043))+COS(RADIANS(G1052))*COS(RADIANS(E1043))*COS(RADIANS(V1033))))</f>
        <v>#DIV/0!</v>
      </c>
      <c r="W1052" s="3" t="e">
        <f>IF(DEGREES(ACOS(SIN(RADIANS(G1052))*SIN(RADIANS(E1043))+COS(RADIANS(G1052))*COS(RADIANS(E1043))*COS(RADIANS(W1033))))&gt;90,0,$F$4*$F$5/E1042^2*(SIN(RADIANS(G1052))*SIN(RADIANS(E1043))+COS(RADIANS(G1052))*COS(RADIANS(E1043))*COS(RADIANS(W1033))))</f>
        <v>#DIV/0!</v>
      </c>
      <c r="X1052" s="3" t="e">
        <f>IF(DEGREES(ACOS(SIN(RADIANS(G1052))*SIN(RADIANS(E1043))+COS(RADIANS(G1052))*COS(RADIANS(E1043))*COS(RADIANS(X1033))))&gt;90,0,$F$4*$F$5/E1042^2*(SIN(RADIANS(G1052))*SIN(RADIANS(E1043))+COS(RADIANS(G1052))*COS(RADIANS(E1043))*COS(RADIANS(X1033))))</f>
        <v>#DIV/0!</v>
      </c>
      <c r="Y1052" s="3" t="e">
        <f>IF(DEGREES(ACOS(SIN(RADIANS(G1052))*SIN(RADIANS(E1043))+COS(RADIANS(G1052))*COS(RADIANS(E1043))*COS(RADIANS(Y1033))))&gt;90,0,$F$4*$F$5/E1042^2*(SIN(RADIANS(G1052))*SIN(RADIANS(E1043))+COS(RADIANS(G1052))*COS(RADIANS(E1043))*COS(RADIANS(Y1033))))</f>
        <v>#DIV/0!</v>
      </c>
      <c r="Z1052" s="3" t="e">
        <f>IF(DEGREES(ACOS(SIN(RADIANS(G1052))*SIN(RADIANS(E1043))+COS(RADIANS(G1052))*COS(RADIANS(E1043))*COS(RADIANS(Z1033))))&gt;90,0,$F$4*$F$5/E1042^2*(SIN(RADIANS(G1052))*SIN(RADIANS(E1043))+COS(RADIANS(G1052))*COS(RADIANS(E1043))*COS(RADIANS(Z1033))))</f>
        <v>#DIV/0!</v>
      </c>
      <c r="AA1052" s="3" t="e">
        <f>IF(DEGREES(ACOS(SIN(RADIANS(G1052))*SIN(RADIANS(E1043))+COS(RADIANS(G1052))*COS(RADIANS(E1043))*COS(RADIANS(AA1033))))&gt;90,0,$F$4*$F$5/E1042^2*(SIN(RADIANS(G1052))*SIN(RADIANS(E1043))+COS(RADIANS(G1052))*COS(RADIANS(E1043))*COS(RADIANS(AA1033))))</f>
        <v>#DIV/0!</v>
      </c>
      <c r="AB1052" s="3" t="e">
        <f>IF(DEGREES(ACOS(SIN(RADIANS(G1052))*SIN(RADIANS(E1043))+COS(RADIANS(G1052))*COS(RADIANS(E1043))*COS(RADIANS(AB1033))))&gt;90,0,$F$4*$F$5/E1042^2*(SIN(RADIANS(G1052))*SIN(RADIANS(E1043))+COS(RADIANS(G1052))*COS(RADIANS(E1043))*COS(RADIANS(AB1033))))</f>
        <v>#DIV/0!</v>
      </c>
      <c r="AC1052" s="3" t="e">
        <f>IF(DEGREES(ACOS(SIN(RADIANS(G1052))*SIN(RADIANS(E1043))+COS(RADIANS(G1052))*COS(RADIANS(E1043))*COS(RADIANS(AC1033))))&gt;90,0,$F$4*$F$5/E1042^2*(SIN(RADIANS(G1052))*SIN(RADIANS(E1043))+COS(RADIANS(G1052))*COS(RADIANS(E1043))*COS(RADIANS(AC1033))))</f>
        <v>#DIV/0!</v>
      </c>
      <c r="AD1052" s="3" t="e">
        <f>IF(DEGREES(ACOS(SIN(RADIANS(G1052))*SIN(RADIANS(E1043))+COS(RADIANS(G1052))*COS(RADIANS(E1043))*COS(RADIANS(AD1033))))&gt;90,0,$F$4*$F$5/E1042^2*(SIN(RADIANS(G1052))*SIN(RADIANS(E1043))+COS(RADIANS(G1052))*COS(RADIANS(E1043))*COS(RADIANS(AD1033))))</f>
        <v>#DIV/0!</v>
      </c>
      <c r="AE1052" s="3" t="e">
        <f>IF(DEGREES(ACOS(SIN(RADIANS(G1052))*SIN(RADIANS(E1043))+COS(RADIANS(G1052))*COS(RADIANS(E1043))*COS(RADIANS(AE1033))))&gt;90,0,$F$4*$F$5/E1042^2*(SIN(RADIANS(G1052))*SIN(RADIANS(E1043))+COS(RADIANS(G1052))*COS(RADIANS(E1043))*COS(RADIANS(AE1033))))</f>
        <v>#DIV/0!</v>
      </c>
      <c r="AF1052" s="3" t="e">
        <f>IF(DEGREES(ACOS(SIN(RADIANS(G1052))*SIN(RADIANS(E1043))+COS(RADIANS(G1052))*COS(RADIANS(E1043))*COS(RADIANS(AF1033))))&gt;90,0,$F$4*$F$5/E1042^2*(SIN(RADIANS(G1052))*SIN(RADIANS(E1043))+COS(RADIANS(G1052))*COS(RADIANS(E1043))*COS(RADIANS(AF1033))))</f>
        <v>#DIV/0!</v>
      </c>
      <c r="AG1052" s="3" t="e">
        <f>IF(DEGREES(ACOS(SIN(RADIANS(G1052))*SIN(RADIANS(E1043))+COS(RADIANS(G1052))*COS(RADIANS(E1043))*COS(RADIANS(AG1033))))&gt;90,0,$F$4*$F$5/E1042^2*(SIN(RADIANS(G1052))*SIN(RADIANS(E1043))+COS(RADIANS(G1052))*COS(RADIANS(E1043))*COS(RADIANS(AG1033))))</f>
        <v>#DIV/0!</v>
      </c>
      <c r="AH1052" s="3" t="e">
        <f>IF(DEGREES(ACOS(SIN(RADIANS(G1052))*SIN(RADIANS(E1043))+COS(RADIANS(G1052))*COS(RADIANS(E1043))*COS(RADIANS(AH1033))))&gt;90,0,$F$4*$F$5/E1042^2*(SIN(RADIANS(G1052))*SIN(RADIANS(E1043))+COS(RADIANS(G1052))*COS(RADIANS(E1043))*COS(RADIANS(AH1033))))</f>
        <v>#DIV/0!</v>
      </c>
      <c r="AI1052" s="3" t="e">
        <f>IF(DEGREES(ACOS(SIN(RADIANS(G1052))*SIN(RADIANS(E1043))+COS(RADIANS(G1052))*COS(RADIANS(E1043))*COS(RADIANS(AI1033))))&gt;90,0,$F$4*$F$5/E1042^2*(SIN(RADIANS(G1052))*SIN(RADIANS(E1043))+COS(RADIANS(G1052))*COS(RADIANS(E1043))*COS(RADIANS(AI1033))))</f>
        <v>#DIV/0!</v>
      </c>
      <c r="AJ1052" s="3" t="e">
        <f>IF(DEGREES(ACOS(SIN(RADIANS(G1052))*SIN(RADIANS(E1043))+COS(RADIANS(G1052))*COS(RADIANS(E1043))*COS(RADIANS(AJ1033))))&gt;90,0,$F$4*$F$5/E1042^2*(SIN(RADIANS(G1052))*SIN(RADIANS(E1043))+COS(RADIANS(G1052))*COS(RADIANS(E1043))*COS(RADIANS(AJ1033))))</f>
        <v>#DIV/0!</v>
      </c>
      <c r="AK1052" s="3">
        <f>IF(DEGREES(ACOS(SIN(RADIANS(G1052))*SIN(RADIANS(E1043))+COS(RADIANS(G1052))*COS(RADIANS(E1043))*COS(RADIANS(AK1033))))&gt;90,0,$F$4*$F$5/E1042^2*(SIN(RADIANS(G1052))*SIN(RADIANS(E1043))+COS(RADIANS(G1052))*COS(RADIANS(E1043))*COS(RADIANS(AK1033))))</f>
        <v>0</v>
      </c>
      <c r="AL1052" s="3">
        <f>IF(DEGREES(ACOS(SIN(RADIANS(G1052))*SIN(RADIANS(E1043))+COS(RADIANS(G1052))*COS(RADIANS(E1043))*COS(RADIANS(AL1033))))&gt;90,0,$F$4*$F$5/E1042^2*(SIN(RADIANS(G1052))*SIN(RADIANS(E1043))+COS(RADIANS(G1052))*COS(RADIANS(E1043))*COS(RADIANS(AL1033))))</f>
        <v>0</v>
      </c>
      <c r="AM1052" s="3">
        <f>IF(DEGREES(ACOS(SIN(RADIANS(G1052))*SIN(RADIANS(E1043))+COS(RADIANS(G1052))*COS(RADIANS(E1043))*COS(RADIANS(AM1033))))&gt;90,0,$F$4*$F$5/E1042^2*(SIN(RADIANS(G1052))*SIN(RADIANS(E1043))+COS(RADIANS(G1052))*COS(RADIANS(E1043))*COS(RADIANS(AM1033))))</f>
        <v>0</v>
      </c>
      <c r="AN1052" s="3">
        <f>IF(DEGREES(ACOS(SIN(RADIANS(G1052))*SIN(RADIANS(E1043))+COS(RADIANS(G1052))*COS(RADIANS(E1043))*COS(RADIANS(AN1033))))&gt;90,0,$F$4*$F$5/E1042^2*(SIN(RADIANS(G1052))*SIN(RADIANS(E1043))+COS(RADIANS(G1052))*COS(RADIANS(E1043))*COS(RADIANS(AN1033))))</f>
        <v>0</v>
      </c>
      <c r="AO1052" s="3">
        <f>IF(DEGREES(ACOS(SIN(RADIANS(G1052))*SIN(RADIANS(E1043))+COS(RADIANS(G1052))*COS(RADIANS(E1043))*COS(RADIANS(AO1033))))&gt;90,0,$F$4*$F$5/E1042^2*(SIN(RADIANS(G1052))*SIN(RADIANS(E1043))+COS(RADIANS(G1052))*COS(RADIANS(E1043))*COS(RADIANS(AO1033))))</f>
        <v>0</v>
      </c>
      <c r="AP1052" s="3">
        <f>IF(DEGREES(ACOS(SIN(RADIANS(G1052))*SIN(RADIANS(E1043))+COS(RADIANS(G1052))*COS(RADIANS(E1043))*COS(RADIANS(AP1033))))&gt;90,0,$F$4*$F$5/E1042^2*(SIN(RADIANS(G1052))*SIN(RADIANS(E1043))+COS(RADIANS(G1052))*COS(RADIANS(E1043))*COS(RADIANS(AP1033))))</f>
        <v>0</v>
      </c>
      <c r="AQ1052" s="3">
        <f>IF(DEGREES(ACOS(SIN(RADIANS(G1052))*SIN(RADIANS(E1043))+COS(RADIANS(G1052))*COS(RADIANS(E1043))*COS(RADIANS(AQ1033))))&gt;90,0,$F$4*$F$5/E1042^2*(SIN(RADIANS(G1052))*SIN(RADIANS(E1043))+COS(RADIANS(G1052))*COS(RADIANS(E1043))*COS(RADIANS(AQ1033))))</f>
        <v>0</v>
      </c>
      <c r="AR1052" s="3">
        <f>IF(DEGREES(ACOS(SIN(RADIANS(G1052))*SIN(RADIANS(E1043))+COS(RADIANS(G1052))*COS(RADIANS(E1043))*COS(RADIANS(AR1033))))&gt;90,0,$F$4*$F$5/E1042^2*(SIN(RADIANS(G1052))*SIN(RADIANS(E1043))+COS(RADIANS(G1052))*COS(RADIANS(E1043))*COS(RADIANS(AR1033))))</f>
        <v>0</v>
      </c>
    </row>
    <row r="1053" spans="2:44" ht="15.75" customHeight="1" x14ac:dyDescent="0.2">
      <c r="G1053" s="3">
        <v>-90</v>
      </c>
      <c r="I1053" s="3" t="e">
        <f>IF(DEGREES(ACOS(SIN(RADIANS(G1053))*SIN(RADIANS(E1043))+COS(RADIANS(G1053))*COS(RADIANS(E1043))*COS(RADIANS(I1033))))&gt;90,0,$F$4*$F$5/E1042^2*(SIN(RADIANS(G1053))*SIN(RADIANS(E1043))+COS(RADIANS(G1053))*COS(RADIANS(E1043))*COS(RADIANS(I1033))))</f>
        <v>#DIV/0!</v>
      </c>
      <c r="J1053" s="3" t="e">
        <f>IF(DEGREES(ACOS(SIN(RADIANS(G1053))*SIN(RADIANS(E1043))+COS(RADIANS(G1053))*COS(RADIANS(E1043))*COS(RADIANS(J1033))))&gt;90,0,$F$4*$F$5/E1042^2*(SIN(RADIANS(G1053))*SIN(RADIANS(E1043))+COS(RADIANS(G1053))*COS(RADIANS(E1043))*COS(RADIANS(J1033))))</f>
        <v>#DIV/0!</v>
      </c>
      <c r="K1053" s="3" t="e">
        <f>IF(DEGREES(ACOS(SIN(RADIANS(G1053))*SIN(RADIANS(E1043))+COS(RADIANS(G1053))*COS(RADIANS(E1043))*COS(RADIANS(K1033))))&gt;90,0,$F$4*$F$5/E1042^2*(SIN(RADIANS(G1053))*SIN(RADIANS(E1043))+COS(RADIANS(G1053))*COS(RADIANS(E1043))*COS(RADIANS(K1033))))</f>
        <v>#DIV/0!</v>
      </c>
      <c r="L1053" s="3" t="e">
        <f>IF(DEGREES(ACOS(SIN(RADIANS(G1053))*SIN(RADIANS(E1043))+COS(RADIANS(G1053))*COS(RADIANS(E1043))*COS(RADIANS(L1033))))&gt;90,0,$F$4*$F$5/E1042^2*(SIN(RADIANS(G1053))*SIN(RADIANS(E1043))+COS(RADIANS(G1053))*COS(RADIANS(E1043))*COS(RADIANS(L1033))))</f>
        <v>#DIV/0!</v>
      </c>
      <c r="M1053" s="3" t="e">
        <f>IF(DEGREES(ACOS(SIN(RADIANS(G1053))*SIN(RADIANS(E1043))+COS(RADIANS(G1053))*COS(RADIANS(E1043))*COS(RADIANS(M1033))))&gt;90,0,$F$4*$F$5/E1042^2*(SIN(RADIANS(G1053))*SIN(RADIANS(E1043))+COS(RADIANS(G1053))*COS(RADIANS(E1043))*COS(RADIANS(M1033))))</f>
        <v>#DIV/0!</v>
      </c>
      <c r="N1053" s="3" t="e">
        <f>IF(DEGREES(ACOS(SIN(RADIANS(G1053))*SIN(RADIANS(E1043))+COS(RADIANS(G1053))*COS(RADIANS(E1043))*COS(RADIANS(N1033))))&gt;90,0,$F$4*$F$5/E1042^2*(SIN(RADIANS(G1053))*SIN(RADIANS(E1043))+COS(RADIANS(G1053))*COS(RADIANS(E1043))*COS(RADIANS(N1033))))</f>
        <v>#DIV/0!</v>
      </c>
      <c r="O1053" s="3" t="e">
        <f>IF(DEGREES(ACOS(SIN(RADIANS(G1053))*SIN(RADIANS(E1043))+COS(RADIANS(G1053))*COS(RADIANS(E1043))*COS(RADIANS(O1033))))&gt;90,0,$F$4*$F$5/E1042^2*(SIN(RADIANS(G1053))*SIN(RADIANS(E1043))+COS(RADIANS(G1053))*COS(RADIANS(E1043))*COS(RADIANS(O1033))))</f>
        <v>#DIV/0!</v>
      </c>
      <c r="P1053" s="3" t="e">
        <f>IF(DEGREES(ACOS(SIN(RADIANS(G1053))*SIN(RADIANS(E1043))+COS(RADIANS(G1053))*COS(RADIANS(E1043))*COS(RADIANS(P1033))))&gt;90,0,$F$4*$F$5/E1042^2*(SIN(RADIANS(G1053))*SIN(RADIANS(E1043))+COS(RADIANS(G1053))*COS(RADIANS(E1043))*COS(RADIANS(P1033))))</f>
        <v>#DIV/0!</v>
      </c>
      <c r="Q1053" s="3" t="e">
        <f>IF(DEGREES(ACOS(SIN(RADIANS(G1053))*SIN(RADIANS(E1043))+COS(RADIANS(G1053))*COS(RADIANS(E1043))*COS(RADIANS(Q1033))))&gt;90,0,$F$4*$F$5/E1042^2*(SIN(RADIANS(G1053))*SIN(RADIANS(E1043))+COS(RADIANS(G1053))*COS(RADIANS(E1043))*COS(RADIANS(Q1033))))</f>
        <v>#DIV/0!</v>
      </c>
      <c r="R1053" s="3" t="e">
        <f>IF(DEGREES(ACOS(SIN(RADIANS(G1053))*SIN(RADIANS(E1043))+COS(RADIANS(G1053))*COS(RADIANS(E1043))*COS(RADIANS(R1033))))&gt;90,0,$F$4*$F$5/E1042^2*(SIN(RADIANS(G1053))*SIN(RADIANS(E1043))+COS(RADIANS(G1053))*COS(RADIANS(E1043))*COS(RADIANS(R1033))))</f>
        <v>#DIV/0!</v>
      </c>
      <c r="S1053" s="3" t="e">
        <f>IF(DEGREES(ACOS(SIN(RADIANS(G1053))*SIN(RADIANS(E1043))+COS(RADIANS(G1053))*COS(RADIANS(E1043))*COS(RADIANS(S1033))))&gt;90,0,$F$4*$F$5/E1042^2*(SIN(RADIANS(G1053))*SIN(RADIANS(E1043))+COS(RADIANS(G1053))*COS(RADIANS(E1043))*COS(RADIANS(S1033))))</f>
        <v>#DIV/0!</v>
      </c>
      <c r="T1053" s="3" t="e">
        <f>IF(DEGREES(ACOS(SIN(RADIANS(G1053))*SIN(RADIANS(E1043))+COS(RADIANS(G1053))*COS(RADIANS(E1043))*COS(RADIANS(T1033))))&gt;90,0,$F$4*$F$5/E1042^2*(SIN(RADIANS(G1053))*SIN(RADIANS(E1043))+COS(RADIANS(G1053))*COS(RADIANS(E1043))*COS(RADIANS(T1033))))</f>
        <v>#DIV/0!</v>
      </c>
      <c r="U1053" s="3" t="e">
        <f>IF(DEGREES(ACOS(SIN(RADIANS(G1053))*SIN(RADIANS(E1043))+COS(RADIANS(G1053))*COS(RADIANS(E1043))*COS(RADIANS(U1033))))&gt;90,0,$F$4*$F$5/E1042^2*(SIN(RADIANS(G1053))*SIN(RADIANS(E1043))+COS(RADIANS(G1053))*COS(RADIANS(E1043))*COS(RADIANS(U1033))))</f>
        <v>#DIV/0!</v>
      </c>
      <c r="V1053" s="3" t="e">
        <f>IF(DEGREES(ACOS(SIN(RADIANS(G1053))*SIN(RADIANS(E1043))+COS(RADIANS(G1053))*COS(RADIANS(E1043))*COS(RADIANS(V1033))))&gt;90,0,$F$4*$F$5/E1042^2*(SIN(RADIANS(G1053))*SIN(RADIANS(E1043))+COS(RADIANS(G1053))*COS(RADIANS(E1043))*COS(RADIANS(V1033))))</f>
        <v>#DIV/0!</v>
      </c>
      <c r="W1053" s="3" t="e">
        <f>IF(DEGREES(ACOS(SIN(RADIANS(G1053))*SIN(RADIANS(E1043))+COS(RADIANS(G1053))*COS(RADIANS(E1043))*COS(RADIANS(W1033))))&gt;90,0,$F$4*$F$5/E1042^2*(SIN(RADIANS(G1053))*SIN(RADIANS(E1043))+COS(RADIANS(G1053))*COS(RADIANS(E1043))*COS(RADIANS(W1033))))</f>
        <v>#DIV/0!</v>
      </c>
      <c r="X1053" s="3" t="e">
        <f>IF(DEGREES(ACOS(SIN(RADIANS(G1053))*SIN(RADIANS(E1043))+COS(RADIANS(G1053))*COS(RADIANS(E1043))*COS(RADIANS(X1033))))&gt;90,0,$F$4*$F$5/E1042^2*(SIN(RADIANS(G1053))*SIN(RADIANS(E1043))+COS(RADIANS(G1053))*COS(RADIANS(E1043))*COS(RADIANS(X1033))))</f>
        <v>#DIV/0!</v>
      </c>
      <c r="Y1053" s="3" t="e">
        <f>IF(DEGREES(ACOS(SIN(RADIANS(G1053))*SIN(RADIANS(E1043))+COS(RADIANS(G1053))*COS(RADIANS(E1043))*COS(RADIANS(Y1033))))&gt;90,0,$F$4*$F$5/E1042^2*(SIN(RADIANS(G1053))*SIN(RADIANS(E1043))+COS(RADIANS(G1053))*COS(RADIANS(E1043))*COS(RADIANS(Y1033))))</f>
        <v>#DIV/0!</v>
      </c>
      <c r="Z1053" s="3" t="e">
        <f>IF(DEGREES(ACOS(SIN(RADIANS(G1053))*SIN(RADIANS(E1043))+COS(RADIANS(G1053))*COS(RADIANS(E1043))*COS(RADIANS(Z1033))))&gt;90,0,$F$4*$F$5/E1042^2*(SIN(RADIANS(G1053))*SIN(RADIANS(E1043))+COS(RADIANS(G1053))*COS(RADIANS(E1043))*COS(RADIANS(Z1033))))</f>
        <v>#DIV/0!</v>
      </c>
      <c r="AA1053" s="3" t="e">
        <f>IF(DEGREES(ACOS(SIN(RADIANS(G1053))*SIN(RADIANS(E1043))+COS(RADIANS(G1053))*COS(RADIANS(E1043))*COS(RADIANS(AA1033))))&gt;90,0,$F$4*$F$5/E1042^2*(SIN(RADIANS(G1053))*SIN(RADIANS(E1043))+COS(RADIANS(G1053))*COS(RADIANS(E1043))*COS(RADIANS(AA1033))))</f>
        <v>#DIV/0!</v>
      </c>
      <c r="AB1053" s="3" t="e">
        <f>IF(DEGREES(ACOS(SIN(RADIANS(G1053))*SIN(RADIANS(E1043))+COS(RADIANS(G1053))*COS(RADIANS(E1043))*COS(RADIANS(AB1033))))&gt;90,0,$F$4*$F$5/E1042^2*(SIN(RADIANS(G1053))*SIN(RADIANS(E1043))+COS(RADIANS(G1053))*COS(RADIANS(E1043))*COS(RADIANS(AB1033))))</f>
        <v>#DIV/0!</v>
      </c>
      <c r="AC1053" s="3" t="e">
        <f>IF(DEGREES(ACOS(SIN(RADIANS(G1053))*SIN(RADIANS(E1043))+COS(RADIANS(G1053))*COS(RADIANS(E1043))*COS(RADIANS(AC1033))))&gt;90,0,$F$4*$F$5/E1042^2*(SIN(RADIANS(G1053))*SIN(RADIANS(E1043))+COS(RADIANS(G1053))*COS(RADIANS(E1043))*COS(RADIANS(AC1033))))</f>
        <v>#DIV/0!</v>
      </c>
      <c r="AD1053" s="3" t="e">
        <f>IF(DEGREES(ACOS(SIN(RADIANS(G1053))*SIN(RADIANS(E1043))+COS(RADIANS(G1053))*COS(RADIANS(E1043))*COS(RADIANS(AD1033))))&gt;90,0,$F$4*$F$5/E1042^2*(SIN(RADIANS(G1053))*SIN(RADIANS(E1043))+COS(RADIANS(G1053))*COS(RADIANS(E1043))*COS(RADIANS(AD1033))))</f>
        <v>#DIV/0!</v>
      </c>
      <c r="AE1053" s="3" t="e">
        <f>IF(DEGREES(ACOS(SIN(RADIANS(G1053))*SIN(RADIANS(E1043))+COS(RADIANS(G1053))*COS(RADIANS(E1043))*COS(RADIANS(AE1033))))&gt;90,0,$F$4*$F$5/E1042^2*(SIN(RADIANS(G1053))*SIN(RADIANS(E1043))+COS(RADIANS(G1053))*COS(RADIANS(E1043))*COS(RADIANS(AE1033))))</f>
        <v>#DIV/0!</v>
      </c>
      <c r="AF1053" s="3" t="e">
        <f>IF(DEGREES(ACOS(SIN(RADIANS(G1053))*SIN(RADIANS(E1043))+COS(RADIANS(G1053))*COS(RADIANS(E1043))*COS(RADIANS(AF1033))))&gt;90,0,$F$4*$F$5/E1042^2*(SIN(RADIANS(G1053))*SIN(RADIANS(E1043))+COS(RADIANS(G1053))*COS(RADIANS(E1043))*COS(RADIANS(AF1033))))</f>
        <v>#DIV/0!</v>
      </c>
      <c r="AG1053" s="3" t="e">
        <f>IF(DEGREES(ACOS(SIN(RADIANS(G1053))*SIN(RADIANS(E1043))+COS(RADIANS(G1053))*COS(RADIANS(E1043))*COS(RADIANS(AG1033))))&gt;90,0,$F$4*$F$5/E1042^2*(SIN(RADIANS(G1053))*SIN(RADIANS(E1043))+COS(RADIANS(G1053))*COS(RADIANS(E1043))*COS(RADIANS(AG1033))))</f>
        <v>#DIV/0!</v>
      </c>
      <c r="AH1053" s="3" t="e">
        <f>IF(DEGREES(ACOS(SIN(RADIANS(G1053))*SIN(RADIANS(E1043))+COS(RADIANS(G1053))*COS(RADIANS(E1043))*COS(RADIANS(AH1033))))&gt;90,0,$F$4*$F$5/E1042^2*(SIN(RADIANS(G1053))*SIN(RADIANS(E1043))+COS(RADIANS(G1053))*COS(RADIANS(E1043))*COS(RADIANS(AH1033))))</f>
        <v>#DIV/0!</v>
      </c>
      <c r="AI1053" s="3" t="e">
        <f>IF(DEGREES(ACOS(SIN(RADIANS(G1053))*SIN(RADIANS(E1043))+COS(RADIANS(G1053))*COS(RADIANS(E1043))*COS(RADIANS(AI1033))))&gt;90,0,$F$4*$F$5/E1042^2*(SIN(RADIANS(G1053))*SIN(RADIANS(E1043))+COS(RADIANS(G1053))*COS(RADIANS(E1043))*COS(RADIANS(AI1033))))</f>
        <v>#DIV/0!</v>
      </c>
      <c r="AJ1053" s="3" t="e">
        <f>IF(DEGREES(ACOS(SIN(RADIANS(G1053))*SIN(RADIANS(E1043))+COS(RADIANS(G1053))*COS(RADIANS(E1043))*COS(RADIANS(AJ1033))))&gt;90,0,$F$4*$F$5/E1042^2*(SIN(RADIANS(G1053))*SIN(RADIANS(E1043))+COS(RADIANS(G1053))*COS(RADIANS(E1043))*COS(RADIANS(AJ1033))))</f>
        <v>#DIV/0!</v>
      </c>
      <c r="AK1053" s="3" t="e">
        <f>IF(DEGREES(ACOS(SIN(RADIANS(G1053))*SIN(RADIANS(E1043))+COS(RADIANS(G1053))*COS(RADIANS(E1043))*COS(RADIANS(AK1033))))&gt;90,0,$F$4*$F$5/E1042^2*(SIN(RADIANS(G1053))*SIN(RADIANS(E1043))+COS(RADIANS(G1053))*COS(RADIANS(E1043))*COS(RADIANS(AK1033))))</f>
        <v>#DIV/0!</v>
      </c>
      <c r="AL1053" s="3" t="e">
        <f>IF(DEGREES(ACOS(SIN(RADIANS(G1053))*SIN(RADIANS(E1043))+COS(RADIANS(G1053))*COS(RADIANS(E1043))*COS(RADIANS(AL1033))))&gt;90,0,$F$4*$F$5/E1042^2*(SIN(RADIANS(G1053))*SIN(RADIANS(E1043))+COS(RADIANS(G1053))*COS(RADIANS(E1043))*COS(RADIANS(AL1033))))</f>
        <v>#DIV/0!</v>
      </c>
      <c r="AM1053" s="3" t="e">
        <f>IF(DEGREES(ACOS(SIN(RADIANS(G1053))*SIN(RADIANS(E1043))+COS(RADIANS(G1053))*COS(RADIANS(E1043))*COS(RADIANS(AM1033))))&gt;90,0,$F$4*$F$5/E1042^2*(SIN(RADIANS(G1053))*SIN(RADIANS(E1043))+COS(RADIANS(G1053))*COS(RADIANS(E1043))*COS(RADIANS(AM1033))))</f>
        <v>#DIV/0!</v>
      </c>
      <c r="AN1053" s="3" t="e">
        <f>IF(DEGREES(ACOS(SIN(RADIANS(G1053))*SIN(RADIANS(E1043))+COS(RADIANS(G1053))*COS(RADIANS(E1043))*COS(RADIANS(AN1033))))&gt;90,0,$F$4*$F$5/E1042^2*(SIN(RADIANS(G1053))*SIN(RADIANS(E1043))+COS(RADIANS(G1053))*COS(RADIANS(E1043))*COS(RADIANS(AN1033))))</f>
        <v>#DIV/0!</v>
      </c>
      <c r="AO1053" s="3" t="e">
        <f>IF(DEGREES(ACOS(SIN(RADIANS(G1053))*SIN(RADIANS(E1043))+COS(RADIANS(G1053))*COS(RADIANS(E1043))*COS(RADIANS(AO1033))))&gt;90,0,$F$4*$F$5/E1042^2*(SIN(RADIANS(G1053))*SIN(RADIANS(E1043))+COS(RADIANS(G1053))*COS(RADIANS(E1043))*COS(RADIANS(AO1033))))</f>
        <v>#DIV/0!</v>
      </c>
      <c r="AP1053" s="3" t="e">
        <f>IF(DEGREES(ACOS(SIN(RADIANS(G1053))*SIN(RADIANS(E1043))+COS(RADIANS(G1053))*COS(RADIANS(E1043))*COS(RADIANS(AP1033))))&gt;90,0,$F$4*$F$5/E1042^2*(SIN(RADIANS(G1053))*SIN(RADIANS(E1043))+COS(RADIANS(G1053))*COS(RADIANS(E1043))*COS(RADIANS(AP1033))))</f>
        <v>#DIV/0!</v>
      </c>
      <c r="AQ1053" s="3" t="e">
        <f>IF(DEGREES(ACOS(SIN(RADIANS(G1053))*SIN(RADIANS(E1043))+COS(RADIANS(G1053))*COS(RADIANS(E1043))*COS(RADIANS(AQ1033))))&gt;90,0,$F$4*$F$5/E1042^2*(SIN(RADIANS(G1053))*SIN(RADIANS(E1043))+COS(RADIANS(G1053))*COS(RADIANS(E1043))*COS(RADIANS(AQ1033))))</f>
        <v>#DIV/0!</v>
      </c>
      <c r="AR1053" s="3" t="e">
        <f>IF(DEGREES(ACOS(SIN(RADIANS(G1053))*SIN(RADIANS(E1043))+COS(RADIANS(G1053))*COS(RADIANS(E1043))*COS(RADIANS(AR1033))))&gt;90,0,$F$4*$F$5/E1042^2*(SIN(RADIANS(G1053))*SIN(RADIANS(E1043))+COS(RADIANS(G1053))*COS(RADIANS(E1043))*COS(RADIANS(AR1033))))</f>
        <v>#DIV/0!</v>
      </c>
    </row>
    <row r="1054" spans="2:44" ht="15.75" customHeight="1" x14ac:dyDescent="0.2"/>
    <row r="1055" spans="2:44" ht="15.75" customHeight="1" x14ac:dyDescent="0.2">
      <c r="H1055" s="3" t="s">
        <v>771</v>
      </c>
      <c r="I1055" s="3">
        <v>180</v>
      </c>
      <c r="J1055" s="3">
        <v>170</v>
      </c>
      <c r="K1055" s="3">
        <v>160</v>
      </c>
      <c r="L1055" s="3">
        <v>150</v>
      </c>
      <c r="M1055" s="3">
        <v>140</v>
      </c>
      <c r="N1055" s="3">
        <v>130</v>
      </c>
      <c r="O1055" s="3">
        <v>120</v>
      </c>
      <c r="P1055" s="3">
        <v>110</v>
      </c>
      <c r="Q1055" s="3">
        <v>100</v>
      </c>
      <c r="R1055" s="3">
        <v>90</v>
      </c>
      <c r="S1055" s="3">
        <v>80</v>
      </c>
      <c r="T1055" s="3">
        <v>70</v>
      </c>
      <c r="U1055" s="3">
        <v>60</v>
      </c>
      <c r="V1055" s="3">
        <v>50</v>
      </c>
      <c r="W1055" s="3">
        <v>40</v>
      </c>
      <c r="X1055" s="3">
        <v>30</v>
      </c>
      <c r="Y1055" s="3">
        <v>20</v>
      </c>
      <c r="Z1055" s="3">
        <v>10</v>
      </c>
      <c r="AA1055" s="3">
        <v>0</v>
      </c>
      <c r="AB1055" s="3">
        <v>-10</v>
      </c>
      <c r="AC1055" s="3">
        <v>-20</v>
      </c>
      <c r="AD1055" s="3">
        <v>-30</v>
      </c>
      <c r="AE1055" s="3">
        <v>-40</v>
      </c>
      <c r="AF1055" s="3">
        <v>-50</v>
      </c>
      <c r="AG1055" s="3">
        <v>-60</v>
      </c>
      <c r="AH1055" s="3">
        <v>-70</v>
      </c>
      <c r="AI1055" s="3">
        <v>-80</v>
      </c>
      <c r="AJ1055" s="3">
        <v>-90</v>
      </c>
      <c r="AK1055" s="3">
        <v>-100</v>
      </c>
      <c r="AL1055" s="3">
        <v>-110</v>
      </c>
      <c r="AM1055" s="3">
        <v>-120</v>
      </c>
      <c r="AN1055" s="3">
        <v>-130</v>
      </c>
      <c r="AO1055" s="3">
        <v>-140</v>
      </c>
      <c r="AP1055" s="3">
        <v>-150</v>
      </c>
      <c r="AQ1055" s="3">
        <v>-160</v>
      </c>
      <c r="AR1055" s="3">
        <v>-170</v>
      </c>
    </row>
    <row r="1056" spans="2:44" ht="15.75" customHeight="1" x14ac:dyDescent="0.2">
      <c r="H1056" s="3" t="s">
        <v>782</v>
      </c>
      <c r="I1056" s="3">
        <f>IF(ABS(I1055-E1068)&gt;180,IF(ABS(I1055-E1068)&gt;360,ABS(I1055-E1068)-360,360-ABS(I1055-E1068)),ABS(I1055-E1068))</f>
        <v>180</v>
      </c>
      <c r="J1056" s="3">
        <f>IF(ABS(J1055-E1068)&gt;180,IF(ABS(J1055-E1068)&gt;360,ABS(J1055-E1068)-360,360-ABS(J1055-E1068)),ABS(J1055-E1068))</f>
        <v>170</v>
      </c>
      <c r="K1056" s="3">
        <f>IF(ABS(K1055-E1068)&gt;180,IF(ABS(K1055-E1068)&gt;360,ABS(K1055-E1068)-360,360-ABS(K1055-E1068)),ABS(K1055-E1068))</f>
        <v>160</v>
      </c>
      <c r="L1056" s="3">
        <f>IF(ABS(L1055-E1068)&gt;180,IF(ABS(L1055-E1068)&gt;360,ABS(L1055-E1068)-360,360-ABS(L1055-E1068)),ABS(L1055-E1068))</f>
        <v>150</v>
      </c>
      <c r="M1056" s="3">
        <f>IF(ABS(M1055-E1068)&gt;180,IF(ABS(M1055-E1068)&gt;360,ABS(M1055-E1068)-360,360-ABS(M1055-E1068)),ABS(M1055-E1068))</f>
        <v>140</v>
      </c>
      <c r="N1056" s="3">
        <f>IF(ABS(N1055-E1068)&gt;180,IF(ABS(N1055-E1068)&gt;360,ABS(N1055-E1068)-360,360-ABS(N1055-E1068)),ABS(N1055-E1068))</f>
        <v>130</v>
      </c>
      <c r="O1056" s="3">
        <f>IF(ABS(O1055-E1068)&gt;180,IF(ABS(O1055-E1068)&gt;360,ABS(O1055-E1068)-360,360-ABS(O1055-E1068)),ABS(O1055-E1068))</f>
        <v>120</v>
      </c>
      <c r="P1056" s="3">
        <f>IF(ABS(P1055-E1068)&gt;180,IF(ABS(P1055-E1068)&gt;360,ABS(P1055-E1068)-360,360-ABS(P1055-E1068)),ABS(P1055-E1068))</f>
        <v>110</v>
      </c>
      <c r="Q1056" s="3">
        <f>IF(ABS(Q1055-E1068)&gt;180,IF(ABS(Q1055-E1068)&gt;360,ABS(Q1055-E1068)-360,360-ABS(Q1055-E1068)),ABS(Q1055-E1068))</f>
        <v>100</v>
      </c>
      <c r="R1056" s="3">
        <f>IF(ABS(R1055-E1068)&gt;180,IF(ABS(R1055-E1068)&gt;360,ABS(R1055-E1068)-360,360-ABS(R1055-E1068)),ABS(R1055-E1068))</f>
        <v>90</v>
      </c>
      <c r="S1056" s="3">
        <f>IF(ABS(S1055-E1068)&gt;180,IF(ABS(S1055-E1068)&gt;360,ABS(S1055-E1068)-360,360-ABS(S1055-E1068)),ABS(S1055-E1068))</f>
        <v>80</v>
      </c>
      <c r="T1056" s="3">
        <f>IF(ABS(T1055-E1068)&gt;180,IF(ABS(T1055-E1068)&gt;360,ABS(T1055-E1068)-360,360-ABS(T1055-E1068)),ABS(T1055-E1068))</f>
        <v>70</v>
      </c>
      <c r="U1056" s="3">
        <f>IF(ABS(U1055-E1068)&gt;180,IF(ABS(U1055-E1068)&gt;360,ABS(U1055-E1068)-360,360-ABS(U1055-E1068)),ABS(U1055-E1068))</f>
        <v>60</v>
      </c>
      <c r="V1056" s="3">
        <f>IF(ABS(V1055-E1068)&gt;180,IF(ABS(V1055-E1068)&gt;360,ABS(V1055-E1068)-360,360-ABS(V1055-E1068)),ABS(V1055-E1068))</f>
        <v>50</v>
      </c>
      <c r="W1056" s="3">
        <f>IF(ABS(W1055-E1068)&gt;180,IF(ABS(W1055-E1068)&gt;360,ABS(W1055-E1068)-360,360-ABS(W1055-E1068)),ABS(W1055-E1068))</f>
        <v>40</v>
      </c>
      <c r="X1056" s="3">
        <f>IF(ABS(X1055-E1068)&gt;180,IF(ABS(X1055-E1068)&gt;360,ABS(X1055-E1068)-360,360-ABS(X1055-E1068)),ABS(X1055-E1068))</f>
        <v>30</v>
      </c>
      <c r="Y1056" s="3">
        <f>IF(ABS(Y1055-E1068)&gt;180,IF(ABS(Y1055-E1068)&gt;360,ABS(Y1055-E1068)-360,360-ABS(Y1055-E1068)),ABS(Y1055-E1068))</f>
        <v>20</v>
      </c>
      <c r="Z1056" s="3">
        <f>IF(ABS(Z1055-E1068)&gt;180,IF(ABS(Z1055-E1068)&gt;360,ABS(Z1055-E1068)-360,360-ABS(Z1055-E1068)),ABS(Z1055-E1068))</f>
        <v>10</v>
      </c>
      <c r="AA1056" s="3">
        <f>IF(ABS(AA1055-E1068)&gt;180,IF(ABS(AA1055-E1068)&gt;360,ABS(AA1055-E1068)-360,360-ABS(AA1055-E1068)),ABS(AA1055-E1068))</f>
        <v>0</v>
      </c>
      <c r="AB1056" s="3">
        <f>IF(ABS(AB1055-E1068)&gt;180,IF(ABS(AB1055-E1068)&gt;360,ABS(AB1055-E1068)-360,360-ABS(AB1055-E1068)),ABS(AB1055-E1068))</f>
        <v>10</v>
      </c>
      <c r="AC1056" s="3">
        <f>IF(ABS(AC1055-E1068)&gt;180,IF(ABS(AC1055-E1068)&gt;360,ABS(AC1055-E1068)-360,360-ABS(AC1055-E1068)),ABS(AC1055-E1068))</f>
        <v>20</v>
      </c>
      <c r="AD1056" s="3">
        <f>IF(ABS(AD1055-E1068)&gt;180,IF(ABS(AD1055-E1068)&gt;360,ABS(AD1055-E1068)-360,360-ABS(AD1055-E1068)),ABS(AD1055-E1068))</f>
        <v>30</v>
      </c>
      <c r="AE1056" s="3">
        <f>IF(ABS(AE1055-E1068)&gt;180,IF(ABS(AE1055-E1068)&gt;360,ABS(AE1055-E1068)-360,360-ABS(AE1055-E1068)),ABS(AE1055-E1068))</f>
        <v>40</v>
      </c>
      <c r="AF1056" s="3">
        <f>IF(ABS(AF1055-E1068)&gt;180,IF(ABS(AF1055-E1068)&gt;360,ABS(AF1055-E1068)-360,360-ABS(AF1055-E1068)),ABS(AF1055-E1068))</f>
        <v>50</v>
      </c>
      <c r="AG1056" s="3">
        <f>IF(ABS(AG1055-E1068)&gt;180,IF(ABS(AG1055-E1068)&gt;360,ABS(AG1055-E1068)-360,360-ABS(AG1055-E1068)),ABS(AG1055-E1068))</f>
        <v>60</v>
      </c>
      <c r="AH1056" s="3">
        <f>IF(ABS(AH1055-E1068)&gt;180,IF(ABS(AH1055-E1068)&gt;360,ABS(AH1055-E1068)-360,360-ABS(AH1055-E1068)),ABS(AH1055-E1068))</f>
        <v>70</v>
      </c>
      <c r="AI1056" s="3">
        <f>IF(ABS(AI1055-E1068)&gt;180,IF(ABS(AI1055-E1068)&gt;360,ABS(AI1055-E1068)-360,360-ABS(AI1055-E1068)),ABS(AI1055-E1068))</f>
        <v>80</v>
      </c>
      <c r="AJ1056" s="3">
        <f>IF(ABS(AJ1055-E1068)&gt;180,IF(ABS(AJ1055-E1068)&gt;360,ABS(AJ1055-E1068)-360,360-ABS(AJ1055-E1068)),ABS(AJ1055-E1068))</f>
        <v>90</v>
      </c>
      <c r="AK1056" s="3">
        <f>IF(ABS(AK1055-E1068)&gt;180,IF(ABS(AK1055-E1068)&gt;360,ABS(AK1055-E1068)-360,360-ABS(AK1055-E1068)),ABS(AK1055-E1068))</f>
        <v>100</v>
      </c>
      <c r="AL1056" s="3">
        <f>IF(ABS(AL1055-E1068)&gt;180,IF(ABS(AL1055-E1068)&gt;360,ABS(AL1055-E1068)-360,360-ABS(AL1055-E1068)),ABS(AL1055-E1068))</f>
        <v>110</v>
      </c>
      <c r="AM1056" s="3">
        <f>IF(ABS(AM1055-E1068)&gt;180,IF(ABS(AM1055-E1068)&gt;360,ABS(AM1055-E1068)-360,360-ABS(AM1055-E1068)),ABS(AM1055-E1068))</f>
        <v>120</v>
      </c>
      <c r="AN1056" s="3">
        <f>IF(ABS(AN1055-E1068)&gt;180,IF(ABS(AN1055-E1068)&gt;360,ABS(AN1055-E1068)-360,360-ABS(AN1055-E1068)),ABS(AN1055-E1068))</f>
        <v>130</v>
      </c>
      <c r="AO1056" s="3">
        <f>IF(ABS(AO1055-E1068)&gt;180,IF(ABS(AO1055-E1068)&gt;360,ABS(AO1055-E1068)-360,360-ABS(AO1055-E1068)),ABS(AO1055-E1068))</f>
        <v>140</v>
      </c>
      <c r="AP1056" s="3">
        <f>IF(ABS(AP1055-E1068)&gt;180,IF(ABS(AP1055-E1068)&gt;360,ABS(AP1055-E1068)-360,360-ABS(AP1055-E1068)),ABS(AP1055-E1068))</f>
        <v>150</v>
      </c>
      <c r="AQ1056" s="3">
        <f>IF(ABS(AQ1055-E1068)&gt;180,IF(ABS(AQ1055-E1068)&gt;360,ABS(AQ1055-E1068)-360,360-ABS(AQ1055-E1068)),ABS(AQ1055-E1068))</f>
        <v>160</v>
      </c>
      <c r="AR1056" s="3">
        <f>IF(ABS(AR1055-E1068)&gt;180,IF(ABS(AR1055-E1068)&gt;360,ABS(AR1055-E1068)-360,360-ABS(AR1055-E1068)),ABS(AR1055-E1068))</f>
        <v>170</v>
      </c>
    </row>
    <row r="1057" spans="2:44" ht="15.75" customHeight="1" x14ac:dyDescent="0.2">
      <c r="G1057" s="3" t="s">
        <v>736</v>
      </c>
    </row>
    <row r="1058" spans="2:44" ht="15.75" customHeight="1" x14ac:dyDescent="0.2">
      <c r="B1058" s="3" t="s">
        <v>791</v>
      </c>
      <c r="E1058" s="3">
        <v>440</v>
      </c>
      <c r="G1058" s="3">
        <v>90</v>
      </c>
      <c r="I1058" s="3" t="e">
        <f>IF(DEGREES(ACOS(SIN(RADIANS(G1058))*SIN(RADIANS(E1066))+COS(RADIANS(G1058))*COS(RADIANS(E1066))*COS(RADIANS(I1056))))&gt;90,0,$F$4*$F$5/E1065^2*(SIN(RADIANS(G1058))*SIN(RADIANS(E1066))+COS(RADIANS(G1058))*COS(RADIANS(E1066))*COS(RADIANS(I1056))))</f>
        <v>#DIV/0!</v>
      </c>
      <c r="J1058" s="3" t="e">
        <f>IF(DEGREES(ACOS(SIN(RADIANS(G1058))*SIN(RADIANS(E1066))+COS(RADIANS(G1058))*COS(RADIANS(E1066))*COS(RADIANS(J1056))))&gt;90,0,$F$4*$F$5/E1065^2*(SIN(RADIANS(G1058))*SIN(RADIANS(E1066))+COS(RADIANS(G1058))*COS(RADIANS(E1066))*COS(RADIANS(J1056))))</f>
        <v>#DIV/0!</v>
      </c>
      <c r="K1058" s="3" t="e">
        <f>IF(DEGREES(ACOS(SIN(RADIANS(G1058))*SIN(RADIANS(E1066))+COS(RADIANS(G1058))*COS(RADIANS(E1066))*COS(RADIANS(K1056))))&gt;90,0,$F$4*$F$5/E1065^2*(SIN(RADIANS(G1058))*SIN(RADIANS(E1066))+COS(RADIANS(G1058))*COS(RADIANS(E1066))*COS(RADIANS(K1056))))</f>
        <v>#DIV/0!</v>
      </c>
      <c r="L1058" s="3" t="e">
        <f>IF(DEGREES(ACOS(SIN(RADIANS(G1058))*SIN(RADIANS(E1066))+COS(RADIANS(G1058))*COS(RADIANS(E1066))*COS(RADIANS(L1056))))&gt;90,0,$F$4*$F$5/E1065^2*(SIN(RADIANS(G1058))*SIN(RADIANS(E1066))+COS(RADIANS(G1058))*COS(RADIANS(E1066))*COS(RADIANS(L1056))))</f>
        <v>#DIV/0!</v>
      </c>
      <c r="M1058" s="3" t="e">
        <f>IF(DEGREES(ACOS(SIN(RADIANS(G1058))*SIN(RADIANS(E1066))+COS(RADIANS(G1058))*COS(RADIANS(E1066))*COS(RADIANS(M1056))))&gt;90,0,$F$4*$F$5/E1065^2*(SIN(RADIANS(G1058))*SIN(RADIANS(E1066))+COS(RADIANS(G1058))*COS(RADIANS(E1066))*COS(RADIANS(M1056))))</f>
        <v>#DIV/0!</v>
      </c>
      <c r="N1058" s="3" t="e">
        <f>IF(DEGREES(ACOS(SIN(RADIANS(G1058))*SIN(RADIANS(E1066))+COS(RADIANS(G1058))*COS(RADIANS(E1066))*COS(RADIANS(N1056))))&gt;90,0,$F$4*$F$5/E1065^2*(SIN(RADIANS(G1058))*SIN(RADIANS(E1066))+COS(RADIANS(G1058))*COS(RADIANS(E1066))*COS(RADIANS(N1056))))</f>
        <v>#DIV/0!</v>
      </c>
      <c r="O1058" s="3" t="e">
        <f>IF(DEGREES(ACOS(SIN(RADIANS(G1058))*SIN(RADIANS(E1066))+COS(RADIANS(G1058))*COS(RADIANS(E1066))*COS(RADIANS(O1056))))&gt;90,0,$F$4*$F$5/E1065^2*(SIN(RADIANS(G1058))*SIN(RADIANS(E1066))+COS(RADIANS(G1058))*COS(RADIANS(E1066))*COS(RADIANS(O1056))))</f>
        <v>#DIV/0!</v>
      </c>
      <c r="P1058" s="3" t="e">
        <f>IF(DEGREES(ACOS(SIN(RADIANS(G1058))*SIN(RADIANS(E1066))+COS(RADIANS(G1058))*COS(RADIANS(E1066))*COS(RADIANS(P1056))))&gt;90,0,$F$4*$F$5/E1065^2*(SIN(RADIANS(G1058))*SIN(RADIANS(E1066))+COS(RADIANS(G1058))*COS(RADIANS(E1066))*COS(RADIANS(P1056))))</f>
        <v>#DIV/0!</v>
      </c>
      <c r="Q1058" s="3" t="e">
        <f>IF(DEGREES(ACOS(SIN(RADIANS(G1058))*SIN(RADIANS(E1066))+COS(RADIANS(G1058))*COS(RADIANS(E1066))*COS(RADIANS(Q1056))))&gt;90,0,$F$4*$F$5/E1065^2*(SIN(RADIANS(G1058))*SIN(RADIANS(E1066))+COS(RADIANS(G1058))*COS(RADIANS(E1066))*COS(RADIANS(Q1056))))</f>
        <v>#DIV/0!</v>
      </c>
      <c r="R1058" s="3" t="e">
        <f>IF(DEGREES(ACOS(SIN(RADIANS(G1058))*SIN(RADIANS(E1066))+COS(RADIANS(G1058))*COS(RADIANS(E1066))*COS(RADIANS(R1056))))&gt;90,0,$F$4*$F$5/E1065^2*(SIN(RADIANS(G1058))*SIN(RADIANS(E1066))+COS(RADIANS(G1058))*COS(RADIANS(E1066))*COS(RADIANS(R1056))))</f>
        <v>#DIV/0!</v>
      </c>
      <c r="S1058" s="3" t="e">
        <f>IF(DEGREES(ACOS(SIN(RADIANS(G1058))*SIN(RADIANS(E1066))+COS(RADIANS(G1058))*COS(RADIANS(E1066))*COS(RADIANS(S1056))))&gt;90,0,$F$4*$F$5/E1065^2*(SIN(RADIANS(G1058))*SIN(RADIANS(E1066))+COS(RADIANS(G1058))*COS(RADIANS(E1066))*COS(RADIANS(S1056))))</f>
        <v>#DIV/0!</v>
      </c>
      <c r="T1058" s="3" t="e">
        <f>IF(DEGREES(ACOS(SIN(RADIANS(G1058))*SIN(RADIANS(E1066))+COS(RADIANS(G1058))*COS(RADIANS(E1066))*COS(RADIANS(T1056))))&gt;90,0,$F$4*$F$5/E1065^2*(SIN(RADIANS(G1058))*SIN(RADIANS(E1066))+COS(RADIANS(G1058))*COS(RADIANS(E1066))*COS(RADIANS(T1056))))</f>
        <v>#DIV/0!</v>
      </c>
      <c r="U1058" s="3" t="e">
        <f>IF(DEGREES(ACOS(SIN(RADIANS(G1058))*SIN(RADIANS(E1066))+COS(RADIANS(G1058))*COS(RADIANS(E1066))*COS(RADIANS(U1056))))&gt;90,0,$F$4*$F$5/E1065^2*(SIN(RADIANS(G1058))*SIN(RADIANS(E1066))+COS(RADIANS(G1058))*COS(RADIANS(E1066))*COS(RADIANS(U1056))))</f>
        <v>#DIV/0!</v>
      </c>
      <c r="V1058" s="3" t="e">
        <f>IF(DEGREES(ACOS(SIN(RADIANS(G1058))*SIN(RADIANS(E1066))+COS(RADIANS(G1058))*COS(RADIANS(E1066))*COS(RADIANS(V1056))))&gt;90,0,$F$4*$F$5/E1065^2*(SIN(RADIANS(G1058))*SIN(RADIANS(E1066))+COS(RADIANS(G1058))*COS(RADIANS(E1066))*COS(RADIANS(V1056))))</f>
        <v>#DIV/0!</v>
      </c>
      <c r="W1058" s="3" t="e">
        <f>IF(DEGREES(ACOS(SIN(RADIANS(G1058))*SIN(RADIANS(E1066))+COS(RADIANS(G1058))*COS(RADIANS(E1066))*COS(RADIANS(W1056))))&gt;90,0,$F$4*$F$5/E1065^2*(SIN(RADIANS(G1058))*SIN(RADIANS(E1066))+COS(RADIANS(G1058))*COS(RADIANS(E1066))*COS(RADIANS(W1056))))</f>
        <v>#DIV/0!</v>
      </c>
      <c r="X1058" s="3" t="e">
        <f>IF(DEGREES(ACOS(SIN(RADIANS(G1058))*SIN(RADIANS(E1066))+COS(RADIANS(G1058))*COS(RADIANS(E1066))*COS(RADIANS(X1056))))&gt;90,0,$F$4*$F$5/E1065^2*(SIN(RADIANS(G1058))*SIN(RADIANS(E1066))+COS(RADIANS(G1058))*COS(RADIANS(E1066))*COS(RADIANS(X1056))))</f>
        <v>#DIV/0!</v>
      </c>
      <c r="Y1058" s="3" t="e">
        <f>IF(DEGREES(ACOS(SIN(RADIANS(G1058))*SIN(RADIANS(E1066))+COS(RADIANS(G1058))*COS(RADIANS(E1066))*COS(RADIANS(Y1056))))&gt;90,0,$F$4*$F$5/E1065^2*(SIN(RADIANS(G1058))*SIN(RADIANS(E1066))+COS(RADIANS(G1058))*COS(RADIANS(E1066))*COS(RADIANS(Y1056))))</f>
        <v>#DIV/0!</v>
      </c>
      <c r="Z1058" s="3" t="e">
        <f>IF(DEGREES(ACOS(SIN(RADIANS(G1058))*SIN(RADIANS(E1066))+COS(RADIANS(G1058))*COS(RADIANS(E1066))*COS(RADIANS(Z1056))))&gt;90,0,$F$4*$F$5/E1065^2*(SIN(RADIANS(G1058))*SIN(RADIANS(E1066))+COS(RADIANS(G1058))*COS(RADIANS(E1066))*COS(RADIANS(Z1056))))</f>
        <v>#DIV/0!</v>
      </c>
      <c r="AA1058" s="3" t="e">
        <f>IF(DEGREES(ACOS(SIN(RADIANS(G1058))*SIN(RADIANS(E1066))+COS(RADIANS(G1058))*COS(RADIANS(E1066))*COS(RADIANS(AA1056))))&gt;90,0,$F$4*$F$5/E1065^2*(SIN(RADIANS(G1058))*SIN(RADIANS(E1066))+COS(RADIANS(G1058))*COS(RADIANS(E1066))*COS(RADIANS(AA1056))))</f>
        <v>#DIV/0!</v>
      </c>
      <c r="AB1058" s="3" t="e">
        <f>IF(DEGREES(ACOS(SIN(RADIANS(G1058))*SIN(RADIANS(E1066))+COS(RADIANS(G1058))*COS(RADIANS(E1066))*COS(RADIANS(AB1056))))&gt;90,0,$F$4*$F$5/E1065^2*(SIN(RADIANS(G1058))*SIN(RADIANS(E1066))+COS(RADIANS(G1058))*COS(RADIANS(E1066))*COS(RADIANS(AB1056))))</f>
        <v>#DIV/0!</v>
      </c>
      <c r="AC1058" s="3" t="e">
        <f>IF(DEGREES(ACOS(SIN(RADIANS(G1058))*SIN(RADIANS(E1066))+COS(RADIANS(G1058))*COS(RADIANS(E1066))*COS(RADIANS(AC1056))))&gt;90,0,$F$4*$F$5/E1065^2*(SIN(RADIANS(G1058))*SIN(RADIANS(E1066))+COS(RADIANS(G1058))*COS(RADIANS(E1066))*COS(RADIANS(AC1056))))</f>
        <v>#DIV/0!</v>
      </c>
      <c r="AD1058" s="3" t="e">
        <f>IF(DEGREES(ACOS(SIN(RADIANS(G1058))*SIN(RADIANS(E1066))+COS(RADIANS(G1058))*COS(RADIANS(E1066))*COS(RADIANS(AD1056))))&gt;90,0,$F$4*$F$5/E1065^2*(SIN(RADIANS(G1058))*SIN(RADIANS(E1066))+COS(RADIANS(G1058))*COS(RADIANS(E1066))*COS(RADIANS(AD1056))))</f>
        <v>#DIV/0!</v>
      </c>
      <c r="AE1058" s="3" t="e">
        <f>IF(DEGREES(ACOS(SIN(RADIANS(G1058))*SIN(RADIANS(E1066))+COS(RADIANS(G1058))*COS(RADIANS(E1066))*COS(RADIANS(AE1056))))&gt;90,0,$F$4*$F$5/E1065^2*(SIN(RADIANS(G1058))*SIN(RADIANS(E1066))+COS(RADIANS(G1058))*COS(RADIANS(E1066))*COS(RADIANS(AE1056))))</f>
        <v>#DIV/0!</v>
      </c>
      <c r="AF1058" s="3" t="e">
        <f>IF(DEGREES(ACOS(SIN(RADIANS(G1058))*SIN(RADIANS(E1066))+COS(RADIANS(G1058))*COS(RADIANS(E1066))*COS(RADIANS(AF1056))))&gt;90,0,$F$4*$F$5/E1065^2*(SIN(RADIANS(G1058))*SIN(RADIANS(E1066))+COS(RADIANS(G1058))*COS(RADIANS(E1066))*COS(RADIANS(AF1056))))</f>
        <v>#DIV/0!</v>
      </c>
      <c r="AG1058" s="3" t="e">
        <f>IF(DEGREES(ACOS(SIN(RADIANS(G1058))*SIN(RADIANS(E1066))+COS(RADIANS(G1058))*COS(RADIANS(E1066))*COS(RADIANS(AG1056))))&gt;90,0,$F$4*$F$5/E1065^2*(SIN(RADIANS(G1058))*SIN(RADIANS(E1066))+COS(RADIANS(G1058))*COS(RADIANS(E1066))*COS(RADIANS(AG1056))))</f>
        <v>#DIV/0!</v>
      </c>
      <c r="AH1058" s="3" t="e">
        <f>IF(DEGREES(ACOS(SIN(RADIANS(G1058))*SIN(RADIANS(E1066))+COS(RADIANS(G1058))*COS(RADIANS(E1066))*COS(RADIANS(AH1056))))&gt;90,0,$F$4*$F$5/E1065^2*(SIN(RADIANS(G1058))*SIN(RADIANS(E1066))+COS(RADIANS(G1058))*COS(RADIANS(E1066))*COS(RADIANS(AH1056))))</f>
        <v>#DIV/0!</v>
      </c>
      <c r="AI1058" s="3" t="e">
        <f>IF(DEGREES(ACOS(SIN(RADIANS(G1058))*SIN(RADIANS(E1066))+COS(RADIANS(G1058))*COS(RADIANS(E1066))*COS(RADIANS(AI1056))))&gt;90,0,$F$4*$F$5/E1065^2*(SIN(RADIANS(G1058))*SIN(RADIANS(E1066))+COS(RADIANS(G1058))*COS(RADIANS(E1066))*COS(RADIANS(AI1056))))</f>
        <v>#DIV/0!</v>
      </c>
      <c r="AJ1058" s="3" t="e">
        <f>IF(DEGREES(ACOS(SIN(RADIANS(G1058))*SIN(RADIANS(E1066))+COS(RADIANS(G1058))*COS(RADIANS(E1066))*COS(RADIANS(AJ1056))))&gt;90,0,$F$4*$F$5/E1065^2*(SIN(RADIANS(G1058))*SIN(RADIANS(E1066))+COS(RADIANS(G1058))*COS(RADIANS(E1066))*COS(RADIANS(AJ1056))))</f>
        <v>#DIV/0!</v>
      </c>
      <c r="AK1058" s="3" t="e">
        <f>IF(DEGREES(ACOS(SIN(RADIANS(G1058))*SIN(RADIANS(E1066))+COS(RADIANS(G1058))*COS(RADIANS(E1066))*COS(RADIANS(AK1056))))&gt;90,0,$F$4*$F$5/E1065^2*(SIN(RADIANS(G1058))*SIN(RADIANS(E1066))+COS(RADIANS(G1058))*COS(RADIANS(E1066))*COS(RADIANS(AK1056))))</f>
        <v>#DIV/0!</v>
      </c>
      <c r="AL1058" s="3" t="e">
        <f>IF(DEGREES(ACOS(SIN(RADIANS(G1058))*SIN(RADIANS(E1066))+COS(RADIANS(G1058))*COS(RADIANS(E1066))*COS(RADIANS(AL1056))))&gt;90,0,$F$4*$F$5/E1065^2*(SIN(RADIANS(G1058))*SIN(RADIANS(E1066))+COS(RADIANS(G1058))*COS(RADIANS(E1066))*COS(RADIANS(AL1056))))</f>
        <v>#DIV/0!</v>
      </c>
      <c r="AM1058" s="3" t="e">
        <f>IF(DEGREES(ACOS(SIN(RADIANS(G1058))*SIN(RADIANS(E1066))+COS(RADIANS(G1058))*COS(RADIANS(E1066))*COS(RADIANS(AM1056))))&gt;90,0,$F$4*$F$5/E1065^2*(SIN(RADIANS(G1058))*SIN(RADIANS(E1066))+COS(RADIANS(G1058))*COS(RADIANS(E1066))*COS(RADIANS(AM1056))))</f>
        <v>#DIV/0!</v>
      </c>
      <c r="AN1058" s="3" t="e">
        <f>IF(DEGREES(ACOS(SIN(RADIANS(G1058))*SIN(RADIANS(E1066))+COS(RADIANS(G1058))*COS(RADIANS(E1066))*COS(RADIANS(AN1056))))&gt;90,0,$F$4*$F$5/E1065^2*(SIN(RADIANS(G1058))*SIN(RADIANS(E1066))+COS(RADIANS(G1058))*COS(RADIANS(E1066))*COS(RADIANS(AN1056))))</f>
        <v>#DIV/0!</v>
      </c>
      <c r="AO1058" s="3" t="e">
        <f>IF(DEGREES(ACOS(SIN(RADIANS(G1058))*SIN(RADIANS(E1066))+COS(RADIANS(G1058))*COS(RADIANS(E1066))*COS(RADIANS(AO1056))))&gt;90,0,$F$4*$F$5/E1065^2*(SIN(RADIANS(G1058))*SIN(RADIANS(E1066))+COS(RADIANS(G1058))*COS(RADIANS(E1066))*COS(RADIANS(AO1056))))</f>
        <v>#DIV/0!</v>
      </c>
      <c r="AP1058" s="3" t="e">
        <f>IF(DEGREES(ACOS(SIN(RADIANS(G1058))*SIN(RADIANS(E1066))+COS(RADIANS(G1058))*COS(RADIANS(E1066))*COS(RADIANS(AP1056))))&gt;90,0,$F$4*$F$5/E1065^2*(SIN(RADIANS(G1058))*SIN(RADIANS(E1066))+COS(RADIANS(G1058))*COS(RADIANS(E1066))*COS(RADIANS(AP1056))))</f>
        <v>#DIV/0!</v>
      </c>
      <c r="AQ1058" s="3" t="e">
        <f>IF(DEGREES(ACOS(SIN(RADIANS(G1058))*SIN(RADIANS(E1066))+COS(RADIANS(G1058))*COS(RADIANS(E1066))*COS(RADIANS(AQ1056))))&gt;90,0,$F$4*$F$5/E1065^2*(SIN(RADIANS(G1058))*SIN(RADIANS(E1066))+COS(RADIANS(G1058))*COS(RADIANS(E1066))*COS(RADIANS(AQ1056))))</f>
        <v>#DIV/0!</v>
      </c>
      <c r="AR1058" s="3" t="e">
        <f>IF(DEGREES(ACOS(SIN(RADIANS(G1058))*SIN(RADIANS(E1066))+COS(RADIANS(G1058))*COS(RADIANS(E1066))*COS(RADIANS(AR1056))))&gt;90,0,$F$4*$F$5/E1065^2*(SIN(RADIANS(G1058))*SIN(RADIANS(E1066))+COS(RADIANS(G1058))*COS(RADIANS(E1066))*COS(RADIANS(AR1056))))</f>
        <v>#DIV/0!</v>
      </c>
    </row>
    <row r="1059" spans="2:44" ht="15.75" customHeight="1" x14ac:dyDescent="0.2">
      <c r="B1059" s="3" t="s">
        <v>728</v>
      </c>
      <c r="E1059" s="3">
        <f t="array" ref="E1059">INDEX($D$1751:$AM$1751,0,MATCH(E1058-IF(E1058&lt;360,0,360),$D$1700:$AM$1700,0))+IF(E1058&gt;350,360,0)</f>
        <v>440</v>
      </c>
      <c r="G1059" s="3">
        <v>80</v>
      </c>
      <c r="I1059" s="3">
        <f>IF(DEGREES(ACOS(SIN(RADIANS(G1059))*SIN(RADIANS(E1066))+COS(RADIANS(G1059))*COS(RADIANS(E1066))*COS(RADIANS(I1056))))&gt;90,0,$F$4*$F$5/E1065^2*(SIN(RADIANS(G1059))*SIN(RADIANS(E1066))+COS(RADIANS(G1059))*COS(RADIANS(E1066))*COS(RADIANS(I1056))))</f>
        <v>0</v>
      </c>
      <c r="J1059" s="3">
        <f>IF(DEGREES(ACOS(SIN(RADIANS(G1059))*SIN(RADIANS(E1066))+COS(RADIANS(G1059))*COS(RADIANS(E1066))*COS(RADIANS(J1056))))&gt;90,0,$F$4*$F$5/E1065^2*(SIN(RADIANS(G1059))*SIN(RADIANS(E1066))+COS(RADIANS(G1059))*COS(RADIANS(E1066))*COS(RADIANS(J1056))))</f>
        <v>0</v>
      </c>
      <c r="K1059" s="3">
        <f>IF(DEGREES(ACOS(SIN(RADIANS(G1059))*SIN(RADIANS(E1066))+COS(RADIANS(G1059))*COS(RADIANS(E1066))*COS(RADIANS(K1056))))&gt;90,0,$F$4*$F$5/E1065^2*(SIN(RADIANS(G1059))*SIN(RADIANS(E1066))+COS(RADIANS(G1059))*COS(RADIANS(E1066))*COS(RADIANS(K1056))))</f>
        <v>0</v>
      </c>
      <c r="L1059" s="3">
        <f>IF(DEGREES(ACOS(SIN(RADIANS(G1059))*SIN(RADIANS(E1066))+COS(RADIANS(G1059))*COS(RADIANS(E1066))*COS(RADIANS(L1056))))&gt;90,0,$F$4*$F$5/E1065^2*(SIN(RADIANS(G1059))*SIN(RADIANS(E1066))+COS(RADIANS(G1059))*COS(RADIANS(E1066))*COS(RADIANS(L1056))))</f>
        <v>0</v>
      </c>
      <c r="M1059" s="3">
        <f>IF(DEGREES(ACOS(SIN(RADIANS(G1059))*SIN(RADIANS(E1066))+COS(RADIANS(G1059))*COS(RADIANS(E1066))*COS(RADIANS(M1056))))&gt;90,0,$F$4*$F$5/E1065^2*(SIN(RADIANS(G1059))*SIN(RADIANS(E1066))+COS(RADIANS(G1059))*COS(RADIANS(E1066))*COS(RADIANS(M1056))))</f>
        <v>0</v>
      </c>
      <c r="N1059" s="3">
        <f>IF(DEGREES(ACOS(SIN(RADIANS(G1059))*SIN(RADIANS(E1066))+COS(RADIANS(G1059))*COS(RADIANS(E1066))*COS(RADIANS(N1056))))&gt;90,0,$F$4*$F$5/E1065^2*(SIN(RADIANS(G1059))*SIN(RADIANS(E1066))+COS(RADIANS(G1059))*COS(RADIANS(E1066))*COS(RADIANS(N1056))))</f>
        <v>0</v>
      </c>
      <c r="O1059" s="3">
        <f>IF(DEGREES(ACOS(SIN(RADIANS(G1059))*SIN(RADIANS(E1066))+COS(RADIANS(G1059))*COS(RADIANS(E1066))*COS(RADIANS(O1056))))&gt;90,0,$F$4*$F$5/E1065^2*(SIN(RADIANS(G1059))*SIN(RADIANS(E1066))+COS(RADIANS(G1059))*COS(RADIANS(E1066))*COS(RADIANS(O1056))))</f>
        <v>0</v>
      </c>
      <c r="P1059" s="3">
        <f>IF(DEGREES(ACOS(SIN(RADIANS(G1059))*SIN(RADIANS(E1066))+COS(RADIANS(G1059))*COS(RADIANS(E1066))*COS(RADIANS(P1056))))&gt;90,0,$F$4*$F$5/E1065^2*(SIN(RADIANS(G1059))*SIN(RADIANS(E1066))+COS(RADIANS(G1059))*COS(RADIANS(E1066))*COS(RADIANS(P1056))))</f>
        <v>0</v>
      </c>
      <c r="Q1059" s="3">
        <f>IF(DEGREES(ACOS(SIN(RADIANS(G1059))*SIN(RADIANS(E1066))+COS(RADIANS(G1059))*COS(RADIANS(E1066))*COS(RADIANS(Q1056))))&gt;90,0,$F$4*$F$5/E1065^2*(SIN(RADIANS(G1059))*SIN(RADIANS(E1066))+COS(RADIANS(G1059))*COS(RADIANS(E1066))*COS(RADIANS(Q1056))))</f>
        <v>0</v>
      </c>
      <c r="R1059" s="3" t="e">
        <f>IF(DEGREES(ACOS(SIN(RADIANS(G1059))*SIN(RADIANS(E1066))+COS(RADIANS(G1059))*COS(RADIANS(E1066))*COS(RADIANS(R1056))))&gt;90,0,$F$4*$F$5/E1065^2*(SIN(RADIANS(G1059))*SIN(RADIANS(E1066))+COS(RADIANS(G1059))*COS(RADIANS(E1066))*COS(RADIANS(R1056))))</f>
        <v>#DIV/0!</v>
      </c>
      <c r="S1059" s="3" t="e">
        <f>IF(DEGREES(ACOS(SIN(RADIANS(G1059))*SIN(RADIANS(E1066))+COS(RADIANS(G1059))*COS(RADIANS(E1066))*COS(RADIANS(S1056))))&gt;90,0,$F$4*$F$5/E1065^2*(SIN(RADIANS(G1059))*SIN(RADIANS(E1066))+COS(RADIANS(G1059))*COS(RADIANS(E1066))*COS(RADIANS(S1056))))</f>
        <v>#DIV/0!</v>
      </c>
      <c r="T1059" s="3" t="e">
        <f>IF(DEGREES(ACOS(SIN(RADIANS(G1059))*SIN(RADIANS(E1066))+COS(RADIANS(G1059))*COS(RADIANS(E1066))*COS(RADIANS(T1056))))&gt;90,0,$F$4*$F$5/E1065^2*(SIN(RADIANS(G1059))*SIN(RADIANS(E1066))+COS(RADIANS(G1059))*COS(RADIANS(E1066))*COS(RADIANS(T1056))))</f>
        <v>#DIV/0!</v>
      </c>
      <c r="U1059" s="3" t="e">
        <f>IF(DEGREES(ACOS(SIN(RADIANS(G1059))*SIN(RADIANS(E1066))+COS(RADIANS(G1059))*COS(RADIANS(E1066))*COS(RADIANS(U1056))))&gt;90,0,$F$4*$F$5/E1065^2*(SIN(RADIANS(G1059))*SIN(RADIANS(E1066))+COS(RADIANS(G1059))*COS(RADIANS(E1066))*COS(RADIANS(U1056))))</f>
        <v>#DIV/0!</v>
      </c>
      <c r="V1059" s="3" t="e">
        <f>IF(DEGREES(ACOS(SIN(RADIANS(G1059))*SIN(RADIANS(E1066))+COS(RADIANS(G1059))*COS(RADIANS(E1066))*COS(RADIANS(V1056))))&gt;90,0,$F$4*$F$5/E1065^2*(SIN(RADIANS(G1059))*SIN(RADIANS(E1066))+COS(RADIANS(G1059))*COS(RADIANS(E1066))*COS(RADIANS(V1056))))</f>
        <v>#DIV/0!</v>
      </c>
      <c r="W1059" s="3" t="e">
        <f>IF(DEGREES(ACOS(SIN(RADIANS(G1059))*SIN(RADIANS(E1066))+COS(RADIANS(G1059))*COS(RADIANS(E1066))*COS(RADIANS(W1056))))&gt;90,0,$F$4*$F$5/E1065^2*(SIN(RADIANS(G1059))*SIN(RADIANS(E1066))+COS(RADIANS(G1059))*COS(RADIANS(E1066))*COS(RADIANS(W1056))))</f>
        <v>#DIV/0!</v>
      </c>
      <c r="X1059" s="3" t="e">
        <f>IF(DEGREES(ACOS(SIN(RADIANS(G1059))*SIN(RADIANS(E1066))+COS(RADIANS(G1059))*COS(RADIANS(E1066))*COS(RADIANS(X1056))))&gt;90,0,$F$4*$F$5/E1065^2*(SIN(RADIANS(G1059))*SIN(RADIANS(E1066))+COS(RADIANS(G1059))*COS(RADIANS(E1066))*COS(RADIANS(X1056))))</f>
        <v>#DIV/0!</v>
      </c>
      <c r="Y1059" s="3" t="e">
        <f>IF(DEGREES(ACOS(SIN(RADIANS(G1059))*SIN(RADIANS(E1066))+COS(RADIANS(G1059))*COS(RADIANS(E1066))*COS(RADIANS(Y1056))))&gt;90,0,$F$4*$F$5/E1065^2*(SIN(RADIANS(G1059))*SIN(RADIANS(E1066))+COS(RADIANS(G1059))*COS(RADIANS(E1066))*COS(RADIANS(Y1056))))</f>
        <v>#DIV/0!</v>
      </c>
      <c r="Z1059" s="3" t="e">
        <f>IF(DEGREES(ACOS(SIN(RADIANS(G1059))*SIN(RADIANS(E1066))+COS(RADIANS(G1059))*COS(RADIANS(E1066))*COS(RADIANS(Z1056))))&gt;90,0,$F$4*$F$5/E1065^2*(SIN(RADIANS(G1059))*SIN(RADIANS(E1066))+COS(RADIANS(G1059))*COS(RADIANS(E1066))*COS(RADIANS(Z1056))))</f>
        <v>#DIV/0!</v>
      </c>
      <c r="AA1059" s="3" t="e">
        <f>IF(DEGREES(ACOS(SIN(RADIANS(G1059))*SIN(RADIANS(E1066))+COS(RADIANS(G1059))*COS(RADIANS(E1066))*COS(RADIANS(AA1056))))&gt;90,0,$F$4*$F$5/E1065^2*(SIN(RADIANS(G1059))*SIN(RADIANS(E1066))+COS(RADIANS(G1059))*COS(RADIANS(E1066))*COS(RADIANS(AA1056))))</f>
        <v>#DIV/0!</v>
      </c>
      <c r="AB1059" s="3" t="e">
        <f>IF(DEGREES(ACOS(SIN(RADIANS(G1059))*SIN(RADIANS(E1066))+COS(RADIANS(G1059))*COS(RADIANS(E1066))*COS(RADIANS(AB1056))))&gt;90,0,$F$4*$F$5/E1065^2*(SIN(RADIANS(G1059))*SIN(RADIANS(E1066))+COS(RADIANS(G1059))*COS(RADIANS(E1066))*COS(RADIANS(AB1056))))</f>
        <v>#DIV/0!</v>
      </c>
      <c r="AC1059" s="3" t="e">
        <f>IF(DEGREES(ACOS(SIN(RADIANS(G1059))*SIN(RADIANS(E1066))+COS(RADIANS(G1059))*COS(RADIANS(E1066))*COS(RADIANS(AC1056))))&gt;90,0,$F$4*$F$5/E1065^2*(SIN(RADIANS(G1059))*SIN(RADIANS(E1066))+COS(RADIANS(G1059))*COS(RADIANS(E1066))*COS(RADIANS(AC1056))))</f>
        <v>#DIV/0!</v>
      </c>
      <c r="AD1059" s="3" t="e">
        <f>IF(DEGREES(ACOS(SIN(RADIANS(G1059))*SIN(RADIANS(E1066))+COS(RADIANS(G1059))*COS(RADIANS(E1066))*COS(RADIANS(AD1056))))&gt;90,0,$F$4*$F$5/E1065^2*(SIN(RADIANS(G1059))*SIN(RADIANS(E1066))+COS(RADIANS(G1059))*COS(RADIANS(E1066))*COS(RADIANS(AD1056))))</f>
        <v>#DIV/0!</v>
      </c>
      <c r="AE1059" s="3" t="e">
        <f>IF(DEGREES(ACOS(SIN(RADIANS(G1059))*SIN(RADIANS(E1066))+COS(RADIANS(G1059))*COS(RADIANS(E1066))*COS(RADIANS(AE1056))))&gt;90,0,$F$4*$F$5/E1065^2*(SIN(RADIANS(G1059))*SIN(RADIANS(E1066))+COS(RADIANS(G1059))*COS(RADIANS(E1066))*COS(RADIANS(AE1056))))</f>
        <v>#DIV/0!</v>
      </c>
      <c r="AF1059" s="3" t="e">
        <f>IF(DEGREES(ACOS(SIN(RADIANS(G1059))*SIN(RADIANS(E1066))+COS(RADIANS(G1059))*COS(RADIANS(E1066))*COS(RADIANS(AF1056))))&gt;90,0,$F$4*$F$5/E1065^2*(SIN(RADIANS(G1059))*SIN(RADIANS(E1066))+COS(RADIANS(G1059))*COS(RADIANS(E1066))*COS(RADIANS(AF1056))))</f>
        <v>#DIV/0!</v>
      </c>
      <c r="AG1059" s="3" t="e">
        <f>IF(DEGREES(ACOS(SIN(RADIANS(G1059))*SIN(RADIANS(E1066))+COS(RADIANS(G1059))*COS(RADIANS(E1066))*COS(RADIANS(AG1056))))&gt;90,0,$F$4*$F$5/E1065^2*(SIN(RADIANS(G1059))*SIN(RADIANS(E1066))+COS(RADIANS(G1059))*COS(RADIANS(E1066))*COS(RADIANS(AG1056))))</f>
        <v>#DIV/0!</v>
      </c>
      <c r="AH1059" s="3" t="e">
        <f>IF(DEGREES(ACOS(SIN(RADIANS(G1059))*SIN(RADIANS(E1066))+COS(RADIANS(G1059))*COS(RADIANS(E1066))*COS(RADIANS(AH1056))))&gt;90,0,$F$4*$F$5/E1065^2*(SIN(RADIANS(G1059))*SIN(RADIANS(E1066))+COS(RADIANS(G1059))*COS(RADIANS(E1066))*COS(RADIANS(AH1056))))</f>
        <v>#DIV/0!</v>
      </c>
      <c r="AI1059" s="3" t="e">
        <f>IF(DEGREES(ACOS(SIN(RADIANS(G1059))*SIN(RADIANS(E1066))+COS(RADIANS(G1059))*COS(RADIANS(E1066))*COS(RADIANS(AI1056))))&gt;90,0,$F$4*$F$5/E1065^2*(SIN(RADIANS(G1059))*SIN(RADIANS(E1066))+COS(RADIANS(G1059))*COS(RADIANS(E1066))*COS(RADIANS(AI1056))))</f>
        <v>#DIV/0!</v>
      </c>
      <c r="AJ1059" s="3" t="e">
        <f>IF(DEGREES(ACOS(SIN(RADIANS(G1059))*SIN(RADIANS(E1066))+COS(RADIANS(G1059))*COS(RADIANS(E1066))*COS(RADIANS(AJ1056))))&gt;90,0,$F$4*$F$5/E1065^2*(SIN(RADIANS(G1059))*SIN(RADIANS(E1066))+COS(RADIANS(G1059))*COS(RADIANS(E1066))*COS(RADIANS(AJ1056))))</f>
        <v>#DIV/0!</v>
      </c>
      <c r="AK1059" s="3">
        <f>IF(DEGREES(ACOS(SIN(RADIANS(G1059))*SIN(RADIANS(E1066))+COS(RADIANS(G1059))*COS(RADIANS(E1066))*COS(RADIANS(AK1056))))&gt;90,0,$F$4*$F$5/E1065^2*(SIN(RADIANS(G1059))*SIN(RADIANS(E1066))+COS(RADIANS(G1059))*COS(RADIANS(E1066))*COS(RADIANS(AK1056))))</f>
        <v>0</v>
      </c>
      <c r="AL1059" s="3">
        <f>IF(DEGREES(ACOS(SIN(RADIANS(G1059))*SIN(RADIANS(E1066))+COS(RADIANS(G1059))*COS(RADIANS(E1066))*COS(RADIANS(AL1056))))&gt;90,0,$F$4*$F$5/E1065^2*(SIN(RADIANS(G1059))*SIN(RADIANS(E1066))+COS(RADIANS(G1059))*COS(RADIANS(E1066))*COS(RADIANS(AL1056))))</f>
        <v>0</v>
      </c>
      <c r="AM1059" s="3">
        <f>IF(DEGREES(ACOS(SIN(RADIANS(G1059))*SIN(RADIANS(E1066))+COS(RADIANS(G1059))*COS(RADIANS(E1066))*COS(RADIANS(AM1056))))&gt;90,0,$F$4*$F$5/E1065^2*(SIN(RADIANS(G1059))*SIN(RADIANS(E1066))+COS(RADIANS(G1059))*COS(RADIANS(E1066))*COS(RADIANS(AM1056))))</f>
        <v>0</v>
      </c>
      <c r="AN1059" s="3">
        <f>IF(DEGREES(ACOS(SIN(RADIANS(G1059))*SIN(RADIANS(E1066))+COS(RADIANS(G1059))*COS(RADIANS(E1066))*COS(RADIANS(AN1056))))&gt;90,0,$F$4*$F$5/E1065^2*(SIN(RADIANS(G1059))*SIN(RADIANS(E1066))+COS(RADIANS(G1059))*COS(RADIANS(E1066))*COS(RADIANS(AN1056))))</f>
        <v>0</v>
      </c>
      <c r="AO1059" s="3">
        <f>IF(DEGREES(ACOS(SIN(RADIANS(G1059))*SIN(RADIANS(E1066))+COS(RADIANS(G1059))*COS(RADIANS(E1066))*COS(RADIANS(AO1056))))&gt;90,0,$F$4*$F$5/E1065^2*(SIN(RADIANS(G1059))*SIN(RADIANS(E1066))+COS(RADIANS(G1059))*COS(RADIANS(E1066))*COS(RADIANS(AO1056))))</f>
        <v>0</v>
      </c>
      <c r="AP1059" s="3">
        <f>IF(DEGREES(ACOS(SIN(RADIANS(G1059))*SIN(RADIANS(E1066))+COS(RADIANS(G1059))*COS(RADIANS(E1066))*COS(RADIANS(AP1056))))&gt;90,0,$F$4*$F$5/E1065^2*(SIN(RADIANS(G1059))*SIN(RADIANS(E1066))+COS(RADIANS(G1059))*COS(RADIANS(E1066))*COS(RADIANS(AP1056))))</f>
        <v>0</v>
      </c>
      <c r="AQ1059" s="3">
        <f>IF(DEGREES(ACOS(SIN(RADIANS(G1059))*SIN(RADIANS(E1066))+COS(RADIANS(G1059))*COS(RADIANS(E1066))*COS(RADIANS(AQ1056))))&gt;90,0,$F$4*$F$5/E1065^2*(SIN(RADIANS(G1059))*SIN(RADIANS(E1066))+COS(RADIANS(G1059))*COS(RADIANS(E1066))*COS(RADIANS(AQ1056))))</f>
        <v>0</v>
      </c>
      <c r="AR1059" s="3">
        <f>IF(DEGREES(ACOS(SIN(RADIANS(G1059))*SIN(RADIANS(E1066))+COS(RADIANS(G1059))*COS(RADIANS(E1066))*COS(RADIANS(AR1056))))&gt;90,0,$F$4*$F$5/E1065^2*(SIN(RADIANS(G1059))*SIN(RADIANS(E1066))+COS(RADIANS(G1059))*COS(RADIANS(E1066))*COS(RADIANS(AR1056))))</f>
        <v>0</v>
      </c>
    </row>
    <row r="1060" spans="2:44" ht="15.75" customHeight="1" x14ac:dyDescent="0.2">
      <c r="B1060" s="20" t="s">
        <v>784</v>
      </c>
      <c r="E1060" s="3">
        <f>IF(E1059-$F$13&lt;0,E1059-$F$13+360,IF(E1059-$F$13&gt;360,E1059-$F$13-360,E1059-$F$13))</f>
        <v>170</v>
      </c>
      <c r="G1060" s="3">
        <v>70</v>
      </c>
      <c r="I1060" s="3">
        <f>IF(DEGREES(ACOS(SIN(RADIANS(G1060))*SIN(RADIANS(E1066))+COS(RADIANS(G1060))*COS(RADIANS(E1066))*COS(RADIANS(I1056))))&gt;90,0,$F$4*$F$5/E1065^2*(SIN(RADIANS(G1060))*SIN(RADIANS(E1066))+COS(RADIANS(G1060))*COS(RADIANS(E1066))*COS(RADIANS(I1056))))</f>
        <v>0</v>
      </c>
      <c r="J1060" s="3">
        <f>IF(DEGREES(ACOS(SIN(RADIANS(G1060))*SIN(RADIANS(E1066))+COS(RADIANS(G1060))*COS(RADIANS(E1066))*COS(RADIANS(J1056))))&gt;90,0,$F$4*$F$5/E1065^2*(SIN(RADIANS(G1060))*SIN(RADIANS(E1066))+COS(RADIANS(G1060))*COS(RADIANS(E1066))*COS(RADIANS(J1056))))</f>
        <v>0</v>
      </c>
      <c r="K1060" s="3">
        <f>IF(DEGREES(ACOS(SIN(RADIANS(G1060))*SIN(RADIANS(E1066))+COS(RADIANS(G1060))*COS(RADIANS(E1066))*COS(RADIANS(K1056))))&gt;90,0,$F$4*$F$5/E1065^2*(SIN(RADIANS(G1060))*SIN(RADIANS(E1066))+COS(RADIANS(G1060))*COS(RADIANS(E1066))*COS(RADIANS(K1056))))</f>
        <v>0</v>
      </c>
      <c r="L1060" s="3">
        <f>IF(DEGREES(ACOS(SIN(RADIANS(G1060))*SIN(RADIANS(E1066))+COS(RADIANS(G1060))*COS(RADIANS(E1066))*COS(RADIANS(L1056))))&gt;90,0,$F$4*$F$5/E1065^2*(SIN(RADIANS(G1060))*SIN(RADIANS(E1066))+COS(RADIANS(G1060))*COS(RADIANS(E1066))*COS(RADIANS(L1056))))</f>
        <v>0</v>
      </c>
      <c r="M1060" s="3">
        <f>IF(DEGREES(ACOS(SIN(RADIANS(G1060))*SIN(RADIANS(E1066))+COS(RADIANS(G1060))*COS(RADIANS(E1066))*COS(RADIANS(M1056))))&gt;90,0,$F$4*$F$5/E1065^2*(SIN(RADIANS(G1060))*SIN(RADIANS(E1066))+COS(RADIANS(G1060))*COS(RADIANS(E1066))*COS(RADIANS(M1056))))</f>
        <v>0</v>
      </c>
      <c r="N1060" s="3">
        <f>IF(DEGREES(ACOS(SIN(RADIANS(G1060))*SIN(RADIANS(E1066))+COS(RADIANS(G1060))*COS(RADIANS(E1066))*COS(RADIANS(N1056))))&gt;90,0,$F$4*$F$5/E1065^2*(SIN(RADIANS(G1060))*SIN(RADIANS(E1066))+COS(RADIANS(G1060))*COS(RADIANS(E1066))*COS(RADIANS(N1056))))</f>
        <v>0</v>
      </c>
      <c r="O1060" s="3">
        <f>IF(DEGREES(ACOS(SIN(RADIANS(G1060))*SIN(RADIANS(E1066))+COS(RADIANS(G1060))*COS(RADIANS(E1066))*COS(RADIANS(O1056))))&gt;90,0,$F$4*$F$5/E1065^2*(SIN(RADIANS(G1060))*SIN(RADIANS(E1066))+COS(RADIANS(G1060))*COS(RADIANS(E1066))*COS(RADIANS(O1056))))</f>
        <v>0</v>
      </c>
      <c r="P1060" s="3">
        <f>IF(DEGREES(ACOS(SIN(RADIANS(G1060))*SIN(RADIANS(E1066))+COS(RADIANS(G1060))*COS(RADIANS(E1066))*COS(RADIANS(P1056))))&gt;90,0,$F$4*$F$5/E1065^2*(SIN(RADIANS(G1060))*SIN(RADIANS(E1066))+COS(RADIANS(G1060))*COS(RADIANS(E1066))*COS(RADIANS(P1056))))</f>
        <v>0</v>
      </c>
      <c r="Q1060" s="3">
        <f>IF(DEGREES(ACOS(SIN(RADIANS(G1060))*SIN(RADIANS(E1066))+COS(RADIANS(G1060))*COS(RADIANS(E1066))*COS(RADIANS(Q1056))))&gt;90,0,$F$4*$F$5/E1065^2*(SIN(RADIANS(G1060))*SIN(RADIANS(E1066))+COS(RADIANS(G1060))*COS(RADIANS(E1066))*COS(RADIANS(Q1056))))</f>
        <v>0</v>
      </c>
      <c r="R1060" s="3" t="e">
        <f>IF(DEGREES(ACOS(SIN(RADIANS(G1060))*SIN(RADIANS(E1066))+COS(RADIANS(G1060))*COS(RADIANS(E1066))*COS(RADIANS(R1056))))&gt;90,0,$F$4*$F$5/E1065^2*(SIN(RADIANS(G1060))*SIN(RADIANS(E1066))+COS(RADIANS(G1060))*COS(RADIANS(E1066))*COS(RADIANS(R1056))))</f>
        <v>#DIV/0!</v>
      </c>
      <c r="S1060" s="3" t="e">
        <f>IF(DEGREES(ACOS(SIN(RADIANS(G1060))*SIN(RADIANS(E1066))+COS(RADIANS(G1060))*COS(RADIANS(E1066))*COS(RADIANS(S1056))))&gt;90,0,$F$4*$F$5/E1065^2*(SIN(RADIANS(G1060))*SIN(RADIANS(E1066))+COS(RADIANS(G1060))*COS(RADIANS(E1066))*COS(RADIANS(S1056))))</f>
        <v>#DIV/0!</v>
      </c>
      <c r="T1060" s="3" t="e">
        <f>IF(DEGREES(ACOS(SIN(RADIANS(G1060))*SIN(RADIANS(E1066))+COS(RADIANS(G1060))*COS(RADIANS(E1066))*COS(RADIANS(T1056))))&gt;90,0,$F$4*$F$5/E1065^2*(SIN(RADIANS(G1060))*SIN(RADIANS(E1066))+COS(RADIANS(G1060))*COS(RADIANS(E1066))*COS(RADIANS(T1056))))</f>
        <v>#DIV/0!</v>
      </c>
      <c r="U1060" s="3" t="e">
        <f>IF(DEGREES(ACOS(SIN(RADIANS(G1060))*SIN(RADIANS(E1066))+COS(RADIANS(G1060))*COS(RADIANS(E1066))*COS(RADIANS(U1056))))&gt;90,0,$F$4*$F$5/E1065^2*(SIN(RADIANS(G1060))*SIN(RADIANS(E1066))+COS(RADIANS(G1060))*COS(RADIANS(E1066))*COS(RADIANS(U1056))))</f>
        <v>#DIV/0!</v>
      </c>
      <c r="V1060" s="3" t="e">
        <f>IF(DEGREES(ACOS(SIN(RADIANS(G1060))*SIN(RADIANS(E1066))+COS(RADIANS(G1060))*COS(RADIANS(E1066))*COS(RADIANS(V1056))))&gt;90,0,$F$4*$F$5/E1065^2*(SIN(RADIANS(G1060))*SIN(RADIANS(E1066))+COS(RADIANS(G1060))*COS(RADIANS(E1066))*COS(RADIANS(V1056))))</f>
        <v>#DIV/0!</v>
      </c>
      <c r="W1060" s="3" t="e">
        <f>IF(DEGREES(ACOS(SIN(RADIANS(G1060))*SIN(RADIANS(E1066))+COS(RADIANS(G1060))*COS(RADIANS(E1066))*COS(RADIANS(W1056))))&gt;90,0,$F$4*$F$5/E1065^2*(SIN(RADIANS(G1060))*SIN(RADIANS(E1066))+COS(RADIANS(G1060))*COS(RADIANS(E1066))*COS(RADIANS(W1056))))</f>
        <v>#DIV/0!</v>
      </c>
      <c r="X1060" s="3" t="e">
        <f>IF(DEGREES(ACOS(SIN(RADIANS(G1060))*SIN(RADIANS(E1066))+COS(RADIANS(G1060))*COS(RADIANS(E1066))*COS(RADIANS(X1056))))&gt;90,0,$F$4*$F$5/E1065^2*(SIN(RADIANS(G1060))*SIN(RADIANS(E1066))+COS(RADIANS(G1060))*COS(RADIANS(E1066))*COS(RADIANS(X1056))))</f>
        <v>#DIV/0!</v>
      </c>
      <c r="Y1060" s="3" t="e">
        <f>IF(DEGREES(ACOS(SIN(RADIANS(G1060))*SIN(RADIANS(E1066))+COS(RADIANS(G1060))*COS(RADIANS(E1066))*COS(RADIANS(Y1056))))&gt;90,0,$F$4*$F$5/E1065^2*(SIN(RADIANS(G1060))*SIN(RADIANS(E1066))+COS(RADIANS(G1060))*COS(RADIANS(E1066))*COS(RADIANS(Y1056))))</f>
        <v>#DIV/0!</v>
      </c>
      <c r="Z1060" s="3" t="e">
        <f>IF(DEGREES(ACOS(SIN(RADIANS(G1060))*SIN(RADIANS(E1066))+COS(RADIANS(G1060))*COS(RADIANS(E1066))*COS(RADIANS(Z1056))))&gt;90,0,$F$4*$F$5/E1065^2*(SIN(RADIANS(G1060))*SIN(RADIANS(E1066))+COS(RADIANS(G1060))*COS(RADIANS(E1066))*COS(RADIANS(Z1056))))</f>
        <v>#DIV/0!</v>
      </c>
      <c r="AA1060" s="3" t="e">
        <f>IF(DEGREES(ACOS(SIN(RADIANS(G1060))*SIN(RADIANS(E1066))+COS(RADIANS(G1060))*COS(RADIANS(E1066))*COS(RADIANS(AA1056))))&gt;90,0,$F$4*$F$5/E1065^2*(SIN(RADIANS(G1060))*SIN(RADIANS(E1066))+COS(RADIANS(G1060))*COS(RADIANS(E1066))*COS(RADIANS(AA1056))))</f>
        <v>#DIV/0!</v>
      </c>
      <c r="AB1060" s="3" t="e">
        <f>IF(DEGREES(ACOS(SIN(RADIANS(G1060))*SIN(RADIANS(E1066))+COS(RADIANS(G1060))*COS(RADIANS(E1066))*COS(RADIANS(AB1056))))&gt;90,0,$F$4*$F$5/E1065^2*(SIN(RADIANS(G1060))*SIN(RADIANS(E1066))+COS(RADIANS(G1060))*COS(RADIANS(E1066))*COS(RADIANS(AB1056))))</f>
        <v>#DIV/0!</v>
      </c>
      <c r="AC1060" s="3" t="e">
        <f>IF(DEGREES(ACOS(SIN(RADIANS(G1060))*SIN(RADIANS(E1066))+COS(RADIANS(G1060))*COS(RADIANS(E1066))*COS(RADIANS(AC1056))))&gt;90,0,$F$4*$F$5/E1065^2*(SIN(RADIANS(G1060))*SIN(RADIANS(E1066))+COS(RADIANS(G1060))*COS(RADIANS(E1066))*COS(RADIANS(AC1056))))</f>
        <v>#DIV/0!</v>
      </c>
      <c r="AD1060" s="3" t="e">
        <f>IF(DEGREES(ACOS(SIN(RADIANS(G1060))*SIN(RADIANS(E1066))+COS(RADIANS(G1060))*COS(RADIANS(E1066))*COS(RADIANS(AD1056))))&gt;90,0,$F$4*$F$5/E1065^2*(SIN(RADIANS(G1060))*SIN(RADIANS(E1066))+COS(RADIANS(G1060))*COS(RADIANS(E1066))*COS(RADIANS(AD1056))))</f>
        <v>#DIV/0!</v>
      </c>
      <c r="AE1060" s="3" t="e">
        <f>IF(DEGREES(ACOS(SIN(RADIANS(G1060))*SIN(RADIANS(E1066))+COS(RADIANS(G1060))*COS(RADIANS(E1066))*COS(RADIANS(AE1056))))&gt;90,0,$F$4*$F$5/E1065^2*(SIN(RADIANS(G1060))*SIN(RADIANS(E1066))+COS(RADIANS(G1060))*COS(RADIANS(E1066))*COS(RADIANS(AE1056))))</f>
        <v>#DIV/0!</v>
      </c>
      <c r="AF1060" s="3" t="e">
        <f>IF(DEGREES(ACOS(SIN(RADIANS(G1060))*SIN(RADIANS(E1066))+COS(RADIANS(G1060))*COS(RADIANS(E1066))*COS(RADIANS(AF1056))))&gt;90,0,$F$4*$F$5/E1065^2*(SIN(RADIANS(G1060))*SIN(RADIANS(E1066))+COS(RADIANS(G1060))*COS(RADIANS(E1066))*COS(RADIANS(AF1056))))</f>
        <v>#DIV/0!</v>
      </c>
      <c r="AG1060" s="3" t="e">
        <f>IF(DEGREES(ACOS(SIN(RADIANS(G1060))*SIN(RADIANS(E1066))+COS(RADIANS(G1060))*COS(RADIANS(E1066))*COS(RADIANS(AG1056))))&gt;90,0,$F$4*$F$5/E1065^2*(SIN(RADIANS(G1060))*SIN(RADIANS(E1066))+COS(RADIANS(G1060))*COS(RADIANS(E1066))*COS(RADIANS(AG1056))))</f>
        <v>#DIV/0!</v>
      </c>
      <c r="AH1060" s="3" t="e">
        <f>IF(DEGREES(ACOS(SIN(RADIANS(G1060))*SIN(RADIANS(E1066))+COS(RADIANS(G1060))*COS(RADIANS(E1066))*COS(RADIANS(AH1056))))&gt;90,0,$F$4*$F$5/E1065^2*(SIN(RADIANS(G1060))*SIN(RADIANS(E1066))+COS(RADIANS(G1060))*COS(RADIANS(E1066))*COS(RADIANS(AH1056))))</f>
        <v>#DIV/0!</v>
      </c>
      <c r="AI1060" s="3" t="e">
        <f>IF(DEGREES(ACOS(SIN(RADIANS(G1060))*SIN(RADIANS(E1066))+COS(RADIANS(G1060))*COS(RADIANS(E1066))*COS(RADIANS(AI1056))))&gt;90,0,$F$4*$F$5/E1065^2*(SIN(RADIANS(G1060))*SIN(RADIANS(E1066))+COS(RADIANS(G1060))*COS(RADIANS(E1066))*COS(RADIANS(AI1056))))</f>
        <v>#DIV/0!</v>
      </c>
      <c r="AJ1060" s="3" t="e">
        <f>IF(DEGREES(ACOS(SIN(RADIANS(G1060))*SIN(RADIANS(E1066))+COS(RADIANS(G1060))*COS(RADIANS(E1066))*COS(RADIANS(AJ1056))))&gt;90,0,$F$4*$F$5/E1065^2*(SIN(RADIANS(G1060))*SIN(RADIANS(E1066))+COS(RADIANS(G1060))*COS(RADIANS(E1066))*COS(RADIANS(AJ1056))))</f>
        <v>#DIV/0!</v>
      </c>
      <c r="AK1060" s="3">
        <f>IF(DEGREES(ACOS(SIN(RADIANS(G1060))*SIN(RADIANS(E1066))+COS(RADIANS(G1060))*COS(RADIANS(E1066))*COS(RADIANS(AK1056))))&gt;90,0,$F$4*$F$5/E1065^2*(SIN(RADIANS(G1060))*SIN(RADIANS(E1066))+COS(RADIANS(G1060))*COS(RADIANS(E1066))*COS(RADIANS(AK1056))))</f>
        <v>0</v>
      </c>
      <c r="AL1060" s="3">
        <f>IF(DEGREES(ACOS(SIN(RADIANS(G1060))*SIN(RADIANS(E1066))+COS(RADIANS(G1060))*COS(RADIANS(E1066))*COS(RADIANS(AL1056))))&gt;90,0,$F$4*$F$5/E1065^2*(SIN(RADIANS(G1060))*SIN(RADIANS(E1066))+COS(RADIANS(G1060))*COS(RADIANS(E1066))*COS(RADIANS(AL1056))))</f>
        <v>0</v>
      </c>
      <c r="AM1060" s="3">
        <f>IF(DEGREES(ACOS(SIN(RADIANS(G1060))*SIN(RADIANS(E1066))+COS(RADIANS(G1060))*COS(RADIANS(E1066))*COS(RADIANS(AM1056))))&gt;90,0,$F$4*$F$5/E1065^2*(SIN(RADIANS(G1060))*SIN(RADIANS(E1066))+COS(RADIANS(G1060))*COS(RADIANS(E1066))*COS(RADIANS(AM1056))))</f>
        <v>0</v>
      </c>
      <c r="AN1060" s="3">
        <f>IF(DEGREES(ACOS(SIN(RADIANS(G1060))*SIN(RADIANS(E1066))+COS(RADIANS(G1060))*COS(RADIANS(E1066))*COS(RADIANS(AN1056))))&gt;90,0,$F$4*$F$5/E1065^2*(SIN(RADIANS(G1060))*SIN(RADIANS(E1066))+COS(RADIANS(G1060))*COS(RADIANS(E1066))*COS(RADIANS(AN1056))))</f>
        <v>0</v>
      </c>
      <c r="AO1060" s="3">
        <f>IF(DEGREES(ACOS(SIN(RADIANS(G1060))*SIN(RADIANS(E1066))+COS(RADIANS(G1060))*COS(RADIANS(E1066))*COS(RADIANS(AO1056))))&gt;90,0,$F$4*$F$5/E1065^2*(SIN(RADIANS(G1060))*SIN(RADIANS(E1066))+COS(RADIANS(G1060))*COS(RADIANS(E1066))*COS(RADIANS(AO1056))))</f>
        <v>0</v>
      </c>
      <c r="AP1060" s="3">
        <f>IF(DEGREES(ACOS(SIN(RADIANS(G1060))*SIN(RADIANS(E1066))+COS(RADIANS(G1060))*COS(RADIANS(E1066))*COS(RADIANS(AP1056))))&gt;90,0,$F$4*$F$5/E1065^2*(SIN(RADIANS(G1060))*SIN(RADIANS(E1066))+COS(RADIANS(G1060))*COS(RADIANS(E1066))*COS(RADIANS(AP1056))))</f>
        <v>0</v>
      </c>
      <c r="AQ1060" s="3">
        <f>IF(DEGREES(ACOS(SIN(RADIANS(G1060))*SIN(RADIANS(E1066))+COS(RADIANS(G1060))*COS(RADIANS(E1066))*COS(RADIANS(AQ1056))))&gt;90,0,$F$4*$F$5/E1065^2*(SIN(RADIANS(G1060))*SIN(RADIANS(E1066))+COS(RADIANS(G1060))*COS(RADIANS(E1066))*COS(RADIANS(AQ1056))))</f>
        <v>0</v>
      </c>
      <c r="AR1060" s="3">
        <f>IF(DEGREES(ACOS(SIN(RADIANS(G1060))*SIN(RADIANS(E1066))+COS(RADIANS(G1060))*COS(RADIANS(E1066))*COS(RADIANS(AR1056))))&gt;90,0,$F$4*$F$5/E1065^2*(SIN(RADIANS(G1060))*SIN(RADIANS(E1066))+COS(RADIANS(G1060))*COS(RADIANS(E1066))*COS(RADIANS(AR1056))))</f>
        <v>0</v>
      </c>
    </row>
    <row r="1061" spans="2:44" ht="15.75" customHeight="1" x14ac:dyDescent="0.2">
      <c r="B1061" s="20" t="s">
        <v>729</v>
      </c>
      <c r="E1061" s="3">
        <f>IF(E1058&lt;360,E1058/360,(E1058-360)/360)</f>
        <v>0.22222222222222221</v>
      </c>
      <c r="G1061" s="3">
        <v>60</v>
      </c>
      <c r="I1061" s="3">
        <f>IF(DEGREES(ACOS(SIN(RADIANS(G1061))*SIN(RADIANS(E1066))+COS(RADIANS(G1061))*COS(RADIANS(E1066))*COS(RADIANS(I1056))))&gt;90,0,$F$4*$F$5/E1065^2*(SIN(RADIANS(G1061))*SIN(RADIANS(E1066))+COS(RADIANS(G1061))*COS(RADIANS(E1066))*COS(RADIANS(I1056))))</f>
        <v>0</v>
      </c>
      <c r="J1061" s="3">
        <f>IF(DEGREES(ACOS(SIN(RADIANS(G1061))*SIN(RADIANS(E1066))+COS(RADIANS(G1061))*COS(RADIANS(E1066))*COS(RADIANS(J1056))))&gt;90,0,$F$4*$F$5/E1065^2*(SIN(RADIANS(G1061))*SIN(RADIANS(E1066))+COS(RADIANS(G1061))*COS(RADIANS(E1066))*COS(RADIANS(J1056))))</f>
        <v>0</v>
      </c>
      <c r="K1061" s="3">
        <f>IF(DEGREES(ACOS(SIN(RADIANS(G1061))*SIN(RADIANS(E1066))+COS(RADIANS(G1061))*COS(RADIANS(E1066))*COS(RADIANS(K1056))))&gt;90,0,$F$4*$F$5/E1065^2*(SIN(RADIANS(G1061))*SIN(RADIANS(E1066))+COS(RADIANS(G1061))*COS(RADIANS(E1066))*COS(RADIANS(K1056))))</f>
        <v>0</v>
      </c>
      <c r="L1061" s="3">
        <f>IF(DEGREES(ACOS(SIN(RADIANS(G1061))*SIN(RADIANS(E1066))+COS(RADIANS(G1061))*COS(RADIANS(E1066))*COS(RADIANS(L1056))))&gt;90,0,$F$4*$F$5/E1065^2*(SIN(RADIANS(G1061))*SIN(RADIANS(E1066))+COS(RADIANS(G1061))*COS(RADIANS(E1066))*COS(RADIANS(L1056))))</f>
        <v>0</v>
      </c>
      <c r="M1061" s="3">
        <f>IF(DEGREES(ACOS(SIN(RADIANS(G1061))*SIN(RADIANS(E1066))+COS(RADIANS(G1061))*COS(RADIANS(E1066))*COS(RADIANS(M1056))))&gt;90,0,$F$4*$F$5/E1065^2*(SIN(RADIANS(G1061))*SIN(RADIANS(E1066))+COS(RADIANS(G1061))*COS(RADIANS(E1066))*COS(RADIANS(M1056))))</f>
        <v>0</v>
      </c>
      <c r="N1061" s="3">
        <f>IF(DEGREES(ACOS(SIN(RADIANS(G1061))*SIN(RADIANS(E1066))+COS(RADIANS(G1061))*COS(RADIANS(E1066))*COS(RADIANS(N1056))))&gt;90,0,$F$4*$F$5/E1065^2*(SIN(RADIANS(G1061))*SIN(RADIANS(E1066))+COS(RADIANS(G1061))*COS(RADIANS(E1066))*COS(RADIANS(N1056))))</f>
        <v>0</v>
      </c>
      <c r="O1061" s="3">
        <f>IF(DEGREES(ACOS(SIN(RADIANS(G1061))*SIN(RADIANS(E1066))+COS(RADIANS(G1061))*COS(RADIANS(E1066))*COS(RADIANS(O1056))))&gt;90,0,$F$4*$F$5/E1065^2*(SIN(RADIANS(G1061))*SIN(RADIANS(E1066))+COS(RADIANS(G1061))*COS(RADIANS(E1066))*COS(RADIANS(O1056))))</f>
        <v>0</v>
      </c>
      <c r="P1061" s="3">
        <f>IF(DEGREES(ACOS(SIN(RADIANS(G1061))*SIN(RADIANS(E1066))+COS(RADIANS(G1061))*COS(RADIANS(E1066))*COS(RADIANS(P1056))))&gt;90,0,$F$4*$F$5/E1065^2*(SIN(RADIANS(G1061))*SIN(RADIANS(E1066))+COS(RADIANS(G1061))*COS(RADIANS(E1066))*COS(RADIANS(P1056))))</f>
        <v>0</v>
      </c>
      <c r="Q1061" s="3">
        <f>IF(DEGREES(ACOS(SIN(RADIANS(G1061))*SIN(RADIANS(E1066))+COS(RADIANS(G1061))*COS(RADIANS(E1066))*COS(RADIANS(Q1056))))&gt;90,0,$F$4*$F$5/E1065^2*(SIN(RADIANS(G1061))*SIN(RADIANS(E1066))+COS(RADIANS(G1061))*COS(RADIANS(E1066))*COS(RADIANS(Q1056))))</f>
        <v>0</v>
      </c>
      <c r="R1061" s="3" t="e">
        <f>IF(DEGREES(ACOS(SIN(RADIANS(G1061))*SIN(RADIANS(E1066))+COS(RADIANS(G1061))*COS(RADIANS(E1066))*COS(RADIANS(R1056))))&gt;90,0,$F$4*$F$5/E1065^2*(SIN(RADIANS(G1061))*SIN(RADIANS(E1066))+COS(RADIANS(G1061))*COS(RADIANS(E1066))*COS(RADIANS(R1056))))</f>
        <v>#DIV/0!</v>
      </c>
      <c r="S1061" s="3" t="e">
        <f>IF(DEGREES(ACOS(SIN(RADIANS(G1061))*SIN(RADIANS(E1066))+COS(RADIANS(G1061))*COS(RADIANS(E1066))*COS(RADIANS(S1056))))&gt;90,0,$F$4*$F$5/E1065^2*(SIN(RADIANS(G1061))*SIN(RADIANS(E1066))+COS(RADIANS(G1061))*COS(RADIANS(E1066))*COS(RADIANS(S1056))))</f>
        <v>#DIV/0!</v>
      </c>
      <c r="T1061" s="3" t="e">
        <f>IF(DEGREES(ACOS(SIN(RADIANS(G1061))*SIN(RADIANS(E1066))+COS(RADIANS(G1061))*COS(RADIANS(E1066))*COS(RADIANS(T1056))))&gt;90,0,$F$4*$F$5/E1065^2*(SIN(RADIANS(G1061))*SIN(RADIANS(E1066))+COS(RADIANS(G1061))*COS(RADIANS(E1066))*COS(RADIANS(T1056))))</f>
        <v>#DIV/0!</v>
      </c>
      <c r="U1061" s="3" t="e">
        <f>IF(DEGREES(ACOS(SIN(RADIANS(G1061))*SIN(RADIANS(E1066))+COS(RADIANS(G1061))*COS(RADIANS(E1066))*COS(RADIANS(U1056))))&gt;90,0,$F$4*$F$5/E1065^2*(SIN(RADIANS(G1061))*SIN(RADIANS(E1066))+COS(RADIANS(G1061))*COS(RADIANS(E1066))*COS(RADIANS(U1056))))</f>
        <v>#DIV/0!</v>
      </c>
      <c r="V1061" s="3" t="e">
        <f>IF(DEGREES(ACOS(SIN(RADIANS(G1061))*SIN(RADIANS(E1066))+COS(RADIANS(G1061))*COS(RADIANS(E1066))*COS(RADIANS(V1056))))&gt;90,0,$F$4*$F$5/E1065^2*(SIN(RADIANS(G1061))*SIN(RADIANS(E1066))+COS(RADIANS(G1061))*COS(RADIANS(E1066))*COS(RADIANS(V1056))))</f>
        <v>#DIV/0!</v>
      </c>
      <c r="W1061" s="3" t="e">
        <f>IF(DEGREES(ACOS(SIN(RADIANS(G1061))*SIN(RADIANS(E1066))+COS(RADIANS(G1061))*COS(RADIANS(E1066))*COS(RADIANS(W1056))))&gt;90,0,$F$4*$F$5/E1065^2*(SIN(RADIANS(G1061))*SIN(RADIANS(E1066))+COS(RADIANS(G1061))*COS(RADIANS(E1066))*COS(RADIANS(W1056))))</f>
        <v>#DIV/0!</v>
      </c>
      <c r="X1061" s="3" t="e">
        <f>IF(DEGREES(ACOS(SIN(RADIANS(G1061))*SIN(RADIANS(E1066))+COS(RADIANS(G1061))*COS(RADIANS(E1066))*COS(RADIANS(X1056))))&gt;90,0,$F$4*$F$5/E1065^2*(SIN(RADIANS(G1061))*SIN(RADIANS(E1066))+COS(RADIANS(G1061))*COS(RADIANS(E1066))*COS(RADIANS(X1056))))</f>
        <v>#DIV/0!</v>
      </c>
      <c r="Y1061" s="3" t="e">
        <f>IF(DEGREES(ACOS(SIN(RADIANS(G1061))*SIN(RADIANS(E1066))+COS(RADIANS(G1061))*COS(RADIANS(E1066))*COS(RADIANS(Y1056))))&gt;90,0,$F$4*$F$5/E1065^2*(SIN(RADIANS(G1061))*SIN(RADIANS(E1066))+COS(RADIANS(G1061))*COS(RADIANS(E1066))*COS(RADIANS(Y1056))))</f>
        <v>#DIV/0!</v>
      </c>
      <c r="Z1061" s="3" t="e">
        <f>IF(DEGREES(ACOS(SIN(RADIANS(G1061))*SIN(RADIANS(E1066))+COS(RADIANS(G1061))*COS(RADIANS(E1066))*COS(RADIANS(Z1056))))&gt;90,0,$F$4*$F$5/E1065^2*(SIN(RADIANS(G1061))*SIN(RADIANS(E1066))+COS(RADIANS(G1061))*COS(RADIANS(E1066))*COS(RADIANS(Z1056))))</f>
        <v>#DIV/0!</v>
      </c>
      <c r="AA1061" s="3" t="e">
        <f>IF(DEGREES(ACOS(SIN(RADIANS(G1061))*SIN(RADIANS(E1066))+COS(RADIANS(G1061))*COS(RADIANS(E1066))*COS(RADIANS(AA1056))))&gt;90,0,$F$4*$F$5/E1065^2*(SIN(RADIANS(G1061))*SIN(RADIANS(E1066))+COS(RADIANS(G1061))*COS(RADIANS(E1066))*COS(RADIANS(AA1056))))</f>
        <v>#DIV/0!</v>
      </c>
      <c r="AB1061" s="3" t="e">
        <f>IF(DEGREES(ACOS(SIN(RADIANS(G1061))*SIN(RADIANS(E1066))+COS(RADIANS(G1061))*COS(RADIANS(E1066))*COS(RADIANS(AB1056))))&gt;90,0,$F$4*$F$5/E1065^2*(SIN(RADIANS(G1061))*SIN(RADIANS(E1066))+COS(RADIANS(G1061))*COS(RADIANS(E1066))*COS(RADIANS(AB1056))))</f>
        <v>#DIV/0!</v>
      </c>
      <c r="AC1061" s="3" t="e">
        <f>IF(DEGREES(ACOS(SIN(RADIANS(G1061))*SIN(RADIANS(E1066))+COS(RADIANS(G1061))*COS(RADIANS(E1066))*COS(RADIANS(AC1056))))&gt;90,0,$F$4*$F$5/E1065^2*(SIN(RADIANS(G1061))*SIN(RADIANS(E1066))+COS(RADIANS(G1061))*COS(RADIANS(E1066))*COS(RADIANS(AC1056))))</f>
        <v>#DIV/0!</v>
      </c>
      <c r="AD1061" s="3" t="e">
        <f>IF(DEGREES(ACOS(SIN(RADIANS(G1061))*SIN(RADIANS(E1066))+COS(RADIANS(G1061))*COS(RADIANS(E1066))*COS(RADIANS(AD1056))))&gt;90,0,$F$4*$F$5/E1065^2*(SIN(RADIANS(G1061))*SIN(RADIANS(E1066))+COS(RADIANS(G1061))*COS(RADIANS(E1066))*COS(RADIANS(AD1056))))</f>
        <v>#DIV/0!</v>
      </c>
      <c r="AE1061" s="3" t="e">
        <f>IF(DEGREES(ACOS(SIN(RADIANS(G1061))*SIN(RADIANS(E1066))+COS(RADIANS(G1061))*COS(RADIANS(E1066))*COS(RADIANS(AE1056))))&gt;90,0,$F$4*$F$5/E1065^2*(SIN(RADIANS(G1061))*SIN(RADIANS(E1066))+COS(RADIANS(G1061))*COS(RADIANS(E1066))*COS(RADIANS(AE1056))))</f>
        <v>#DIV/0!</v>
      </c>
      <c r="AF1061" s="3" t="e">
        <f>IF(DEGREES(ACOS(SIN(RADIANS(G1061))*SIN(RADIANS(E1066))+COS(RADIANS(G1061))*COS(RADIANS(E1066))*COS(RADIANS(AF1056))))&gt;90,0,$F$4*$F$5/E1065^2*(SIN(RADIANS(G1061))*SIN(RADIANS(E1066))+COS(RADIANS(G1061))*COS(RADIANS(E1066))*COS(RADIANS(AF1056))))</f>
        <v>#DIV/0!</v>
      </c>
      <c r="AG1061" s="3" t="e">
        <f>IF(DEGREES(ACOS(SIN(RADIANS(G1061))*SIN(RADIANS(E1066))+COS(RADIANS(G1061))*COS(RADIANS(E1066))*COS(RADIANS(AG1056))))&gt;90,0,$F$4*$F$5/E1065^2*(SIN(RADIANS(G1061))*SIN(RADIANS(E1066))+COS(RADIANS(G1061))*COS(RADIANS(E1066))*COS(RADIANS(AG1056))))</f>
        <v>#DIV/0!</v>
      </c>
      <c r="AH1061" s="3" t="e">
        <f>IF(DEGREES(ACOS(SIN(RADIANS(G1061))*SIN(RADIANS(E1066))+COS(RADIANS(G1061))*COS(RADIANS(E1066))*COS(RADIANS(AH1056))))&gt;90,0,$F$4*$F$5/E1065^2*(SIN(RADIANS(G1061))*SIN(RADIANS(E1066))+COS(RADIANS(G1061))*COS(RADIANS(E1066))*COS(RADIANS(AH1056))))</f>
        <v>#DIV/0!</v>
      </c>
      <c r="AI1061" s="3" t="e">
        <f>IF(DEGREES(ACOS(SIN(RADIANS(G1061))*SIN(RADIANS(E1066))+COS(RADIANS(G1061))*COS(RADIANS(E1066))*COS(RADIANS(AI1056))))&gt;90,0,$F$4*$F$5/E1065^2*(SIN(RADIANS(G1061))*SIN(RADIANS(E1066))+COS(RADIANS(G1061))*COS(RADIANS(E1066))*COS(RADIANS(AI1056))))</f>
        <v>#DIV/0!</v>
      </c>
      <c r="AJ1061" s="3" t="e">
        <f>IF(DEGREES(ACOS(SIN(RADIANS(G1061))*SIN(RADIANS(E1066))+COS(RADIANS(G1061))*COS(RADIANS(E1066))*COS(RADIANS(AJ1056))))&gt;90,0,$F$4*$F$5/E1065^2*(SIN(RADIANS(G1061))*SIN(RADIANS(E1066))+COS(RADIANS(G1061))*COS(RADIANS(E1066))*COS(RADIANS(AJ1056))))</f>
        <v>#DIV/0!</v>
      </c>
      <c r="AK1061" s="3">
        <f>IF(DEGREES(ACOS(SIN(RADIANS(G1061))*SIN(RADIANS(E1066))+COS(RADIANS(G1061))*COS(RADIANS(E1066))*COS(RADIANS(AK1056))))&gt;90,0,$F$4*$F$5/E1065^2*(SIN(RADIANS(G1061))*SIN(RADIANS(E1066))+COS(RADIANS(G1061))*COS(RADIANS(E1066))*COS(RADIANS(AK1056))))</f>
        <v>0</v>
      </c>
      <c r="AL1061" s="3">
        <f>IF(DEGREES(ACOS(SIN(RADIANS(G1061))*SIN(RADIANS(E1066))+COS(RADIANS(G1061))*COS(RADIANS(E1066))*COS(RADIANS(AL1056))))&gt;90,0,$F$4*$F$5/E1065^2*(SIN(RADIANS(G1061))*SIN(RADIANS(E1066))+COS(RADIANS(G1061))*COS(RADIANS(E1066))*COS(RADIANS(AL1056))))</f>
        <v>0</v>
      </c>
      <c r="AM1061" s="3">
        <f>IF(DEGREES(ACOS(SIN(RADIANS(G1061))*SIN(RADIANS(E1066))+COS(RADIANS(G1061))*COS(RADIANS(E1066))*COS(RADIANS(AM1056))))&gt;90,0,$F$4*$F$5/E1065^2*(SIN(RADIANS(G1061))*SIN(RADIANS(E1066))+COS(RADIANS(G1061))*COS(RADIANS(E1066))*COS(RADIANS(AM1056))))</f>
        <v>0</v>
      </c>
      <c r="AN1061" s="3">
        <f>IF(DEGREES(ACOS(SIN(RADIANS(G1061))*SIN(RADIANS(E1066))+COS(RADIANS(G1061))*COS(RADIANS(E1066))*COS(RADIANS(AN1056))))&gt;90,0,$F$4*$F$5/E1065^2*(SIN(RADIANS(G1061))*SIN(RADIANS(E1066))+COS(RADIANS(G1061))*COS(RADIANS(E1066))*COS(RADIANS(AN1056))))</f>
        <v>0</v>
      </c>
      <c r="AO1061" s="3">
        <f>IF(DEGREES(ACOS(SIN(RADIANS(G1061))*SIN(RADIANS(E1066))+COS(RADIANS(G1061))*COS(RADIANS(E1066))*COS(RADIANS(AO1056))))&gt;90,0,$F$4*$F$5/E1065^2*(SIN(RADIANS(G1061))*SIN(RADIANS(E1066))+COS(RADIANS(G1061))*COS(RADIANS(E1066))*COS(RADIANS(AO1056))))</f>
        <v>0</v>
      </c>
      <c r="AP1061" s="3">
        <f>IF(DEGREES(ACOS(SIN(RADIANS(G1061))*SIN(RADIANS(E1066))+COS(RADIANS(G1061))*COS(RADIANS(E1066))*COS(RADIANS(AP1056))))&gt;90,0,$F$4*$F$5/E1065^2*(SIN(RADIANS(G1061))*SIN(RADIANS(E1066))+COS(RADIANS(G1061))*COS(RADIANS(E1066))*COS(RADIANS(AP1056))))</f>
        <v>0</v>
      </c>
      <c r="AQ1061" s="3">
        <f>IF(DEGREES(ACOS(SIN(RADIANS(G1061))*SIN(RADIANS(E1066))+COS(RADIANS(G1061))*COS(RADIANS(E1066))*COS(RADIANS(AQ1056))))&gt;90,0,$F$4*$F$5/E1065^2*(SIN(RADIANS(G1061))*SIN(RADIANS(E1066))+COS(RADIANS(G1061))*COS(RADIANS(E1066))*COS(RADIANS(AQ1056))))</f>
        <v>0</v>
      </c>
      <c r="AR1061" s="3">
        <f>IF(DEGREES(ACOS(SIN(RADIANS(G1061))*SIN(RADIANS(E1066))+COS(RADIANS(G1061))*COS(RADIANS(E1066))*COS(RADIANS(AR1056))))&gt;90,0,$F$4*$F$5/E1065^2*(SIN(RADIANS(G1061))*SIN(RADIANS(E1066))+COS(RADIANS(G1061))*COS(RADIANS(E1066))*COS(RADIANS(AR1056))))</f>
        <v>0</v>
      </c>
    </row>
    <row r="1062" spans="2:44" ht="15.75" customHeight="1" x14ac:dyDescent="0.2">
      <c r="B1062" s="20" t="s">
        <v>785</v>
      </c>
      <c r="E1062" s="3">
        <f>E1061*$F$11</f>
        <v>0</v>
      </c>
      <c r="G1062" s="3">
        <v>50</v>
      </c>
      <c r="I1062" s="3">
        <f>IF(DEGREES(ACOS(SIN(RADIANS(G1062))*SIN(RADIANS(E1066))+COS(RADIANS(G1062))*COS(RADIANS(E1066))*COS(RADIANS(I1056))))&gt;90,0,$F$4*$F$5/E1065^2*(SIN(RADIANS(G1062))*SIN(RADIANS(E1066))+COS(RADIANS(G1062))*COS(RADIANS(E1066))*COS(RADIANS(I1056))))</f>
        <v>0</v>
      </c>
      <c r="J1062" s="3">
        <f>IF(DEGREES(ACOS(SIN(RADIANS(G1062))*SIN(RADIANS(E1066))+COS(RADIANS(G1062))*COS(RADIANS(E1066))*COS(RADIANS(J1056))))&gt;90,0,$F$4*$F$5/E1065^2*(SIN(RADIANS(G1062))*SIN(RADIANS(E1066))+COS(RADIANS(G1062))*COS(RADIANS(E1066))*COS(RADIANS(J1056))))</f>
        <v>0</v>
      </c>
      <c r="K1062" s="3">
        <f>IF(DEGREES(ACOS(SIN(RADIANS(G1062))*SIN(RADIANS(E1066))+COS(RADIANS(G1062))*COS(RADIANS(E1066))*COS(RADIANS(K1056))))&gt;90,0,$F$4*$F$5/E1065^2*(SIN(RADIANS(G1062))*SIN(RADIANS(E1066))+COS(RADIANS(G1062))*COS(RADIANS(E1066))*COS(RADIANS(K1056))))</f>
        <v>0</v>
      </c>
      <c r="L1062" s="3">
        <f>IF(DEGREES(ACOS(SIN(RADIANS(G1062))*SIN(RADIANS(E1066))+COS(RADIANS(G1062))*COS(RADIANS(E1066))*COS(RADIANS(L1056))))&gt;90,0,$F$4*$F$5/E1065^2*(SIN(RADIANS(G1062))*SIN(RADIANS(E1066))+COS(RADIANS(G1062))*COS(RADIANS(E1066))*COS(RADIANS(L1056))))</f>
        <v>0</v>
      </c>
      <c r="M1062" s="3">
        <f>IF(DEGREES(ACOS(SIN(RADIANS(G1062))*SIN(RADIANS(E1066))+COS(RADIANS(G1062))*COS(RADIANS(E1066))*COS(RADIANS(M1056))))&gt;90,0,$F$4*$F$5/E1065^2*(SIN(RADIANS(G1062))*SIN(RADIANS(E1066))+COS(RADIANS(G1062))*COS(RADIANS(E1066))*COS(RADIANS(M1056))))</f>
        <v>0</v>
      </c>
      <c r="N1062" s="3">
        <f>IF(DEGREES(ACOS(SIN(RADIANS(G1062))*SIN(RADIANS(E1066))+COS(RADIANS(G1062))*COS(RADIANS(E1066))*COS(RADIANS(N1056))))&gt;90,0,$F$4*$F$5/E1065^2*(SIN(RADIANS(G1062))*SIN(RADIANS(E1066))+COS(RADIANS(G1062))*COS(RADIANS(E1066))*COS(RADIANS(N1056))))</f>
        <v>0</v>
      </c>
      <c r="O1062" s="3">
        <f>IF(DEGREES(ACOS(SIN(RADIANS(G1062))*SIN(RADIANS(E1066))+COS(RADIANS(G1062))*COS(RADIANS(E1066))*COS(RADIANS(O1056))))&gt;90,0,$F$4*$F$5/E1065^2*(SIN(RADIANS(G1062))*SIN(RADIANS(E1066))+COS(RADIANS(G1062))*COS(RADIANS(E1066))*COS(RADIANS(O1056))))</f>
        <v>0</v>
      </c>
      <c r="P1062" s="3">
        <f>IF(DEGREES(ACOS(SIN(RADIANS(G1062))*SIN(RADIANS(E1066))+COS(RADIANS(G1062))*COS(RADIANS(E1066))*COS(RADIANS(P1056))))&gt;90,0,$F$4*$F$5/E1065^2*(SIN(RADIANS(G1062))*SIN(RADIANS(E1066))+COS(RADIANS(G1062))*COS(RADIANS(E1066))*COS(RADIANS(P1056))))</f>
        <v>0</v>
      </c>
      <c r="Q1062" s="3">
        <f>IF(DEGREES(ACOS(SIN(RADIANS(G1062))*SIN(RADIANS(E1066))+COS(RADIANS(G1062))*COS(RADIANS(E1066))*COS(RADIANS(Q1056))))&gt;90,0,$F$4*$F$5/E1065^2*(SIN(RADIANS(G1062))*SIN(RADIANS(E1066))+COS(RADIANS(G1062))*COS(RADIANS(E1066))*COS(RADIANS(Q1056))))</f>
        <v>0</v>
      </c>
      <c r="R1062" s="3" t="e">
        <f>IF(DEGREES(ACOS(SIN(RADIANS(G1062))*SIN(RADIANS(E1066))+COS(RADIANS(G1062))*COS(RADIANS(E1066))*COS(RADIANS(R1056))))&gt;90,0,$F$4*$F$5/E1065^2*(SIN(RADIANS(G1062))*SIN(RADIANS(E1066))+COS(RADIANS(G1062))*COS(RADIANS(E1066))*COS(RADIANS(R1056))))</f>
        <v>#DIV/0!</v>
      </c>
      <c r="S1062" s="3" t="e">
        <f>IF(DEGREES(ACOS(SIN(RADIANS(G1062))*SIN(RADIANS(E1066))+COS(RADIANS(G1062))*COS(RADIANS(E1066))*COS(RADIANS(S1056))))&gt;90,0,$F$4*$F$5/E1065^2*(SIN(RADIANS(G1062))*SIN(RADIANS(E1066))+COS(RADIANS(G1062))*COS(RADIANS(E1066))*COS(RADIANS(S1056))))</f>
        <v>#DIV/0!</v>
      </c>
      <c r="T1062" s="3" t="e">
        <f>IF(DEGREES(ACOS(SIN(RADIANS(G1062))*SIN(RADIANS(E1066))+COS(RADIANS(G1062))*COS(RADIANS(E1066))*COS(RADIANS(T1056))))&gt;90,0,$F$4*$F$5/E1065^2*(SIN(RADIANS(G1062))*SIN(RADIANS(E1066))+COS(RADIANS(G1062))*COS(RADIANS(E1066))*COS(RADIANS(T1056))))</f>
        <v>#DIV/0!</v>
      </c>
      <c r="U1062" s="3" t="e">
        <f>IF(DEGREES(ACOS(SIN(RADIANS(G1062))*SIN(RADIANS(E1066))+COS(RADIANS(G1062))*COS(RADIANS(E1066))*COS(RADIANS(U1056))))&gt;90,0,$F$4*$F$5/E1065^2*(SIN(RADIANS(G1062))*SIN(RADIANS(E1066))+COS(RADIANS(G1062))*COS(RADIANS(E1066))*COS(RADIANS(U1056))))</f>
        <v>#DIV/0!</v>
      </c>
      <c r="V1062" s="3" t="e">
        <f>IF(DEGREES(ACOS(SIN(RADIANS(G1062))*SIN(RADIANS(E1066))+COS(RADIANS(G1062))*COS(RADIANS(E1066))*COS(RADIANS(V1056))))&gt;90,0,$F$4*$F$5/E1065^2*(SIN(RADIANS(G1062))*SIN(RADIANS(E1066))+COS(RADIANS(G1062))*COS(RADIANS(E1066))*COS(RADIANS(V1056))))</f>
        <v>#DIV/0!</v>
      </c>
      <c r="W1062" s="3" t="e">
        <f>IF(DEGREES(ACOS(SIN(RADIANS(G1062))*SIN(RADIANS(E1066))+COS(RADIANS(G1062))*COS(RADIANS(E1066))*COS(RADIANS(W1056))))&gt;90,0,$F$4*$F$5/E1065^2*(SIN(RADIANS(G1062))*SIN(RADIANS(E1066))+COS(RADIANS(G1062))*COS(RADIANS(E1066))*COS(RADIANS(W1056))))</f>
        <v>#DIV/0!</v>
      </c>
      <c r="X1062" s="3" t="e">
        <f>IF(DEGREES(ACOS(SIN(RADIANS(G1062))*SIN(RADIANS(E1066))+COS(RADIANS(G1062))*COS(RADIANS(E1066))*COS(RADIANS(X1056))))&gt;90,0,$F$4*$F$5/E1065^2*(SIN(RADIANS(G1062))*SIN(RADIANS(E1066))+COS(RADIANS(G1062))*COS(RADIANS(E1066))*COS(RADIANS(X1056))))</f>
        <v>#DIV/0!</v>
      </c>
      <c r="Y1062" s="3" t="e">
        <f>IF(DEGREES(ACOS(SIN(RADIANS(G1062))*SIN(RADIANS(E1066))+COS(RADIANS(G1062))*COS(RADIANS(E1066))*COS(RADIANS(Y1056))))&gt;90,0,$F$4*$F$5/E1065^2*(SIN(RADIANS(G1062))*SIN(RADIANS(E1066))+COS(RADIANS(G1062))*COS(RADIANS(E1066))*COS(RADIANS(Y1056))))</f>
        <v>#DIV/0!</v>
      </c>
      <c r="Z1062" s="3" t="e">
        <f>IF(DEGREES(ACOS(SIN(RADIANS(G1062))*SIN(RADIANS(E1066))+COS(RADIANS(G1062))*COS(RADIANS(E1066))*COS(RADIANS(Z1056))))&gt;90,0,$F$4*$F$5/E1065^2*(SIN(RADIANS(G1062))*SIN(RADIANS(E1066))+COS(RADIANS(G1062))*COS(RADIANS(E1066))*COS(RADIANS(Z1056))))</f>
        <v>#DIV/0!</v>
      </c>
      <c r="AA1062" s="3" t="e">
        <f>IF(DEGREES(ACOS(SIN(RADIANS(G1062))*SIN(RADIANS(E1066))+COS(RADIANS(G1062))*COS(RADIANS(E1066))*COS(RADIANS(AA1056))))&gt;90,0,$F$4*$F$5/E1065^2*(SIN(RADIANS(G1062))*SIN(RADIANS(E1066))+COS(RADIANS(G1062))*COS(RADIANS(E1066))*COS(RADIANS(AA1056))))</f>
        <v>#DIV/0!</v>
      </c>
      <c r="AB1062" s="3" t="e">
        <f>IF(DEGREES(ACOS(SIN(RADIANS(G1062))*SIN(RADIANS(E1066))+COS(RADIANS(G1062))*COS(RADIANS(E1066))*COS(RADIANS(AB1056))))&gt;90,0,$F$4*$F$5/E1065^2*(SIN(RADIANS(G1062))*SIN(RADIANS(E1066))+COS(RADIANS(G1062))*COS(RADIANS(E1066))*COS(RADIANS(AB1056))))</f>
        <v>#DIV/0!</v>
      </c>
      <c r="AC1062" s="3" t="e">
        <f>IF(DEGREES(ACOS(SIN(RADIANS(G1062))*SIN(RADIANS(E1066))+COS(RADIANS(G1062))*COS(RADIANS(E1066))*COS(RADIANS(AC1056))))&gt;90,0,$F$4*$F$5/E1065^2*(SIN(RADIANS(G1062))*SIN(RADIANS(E1066))+COS(RADIANS(G1062))*COS(RADIANS(E1066))*COS(RADIANS(AC1056))))</f>
        <v>#DIV/0!</v>
      </c>
      <c r="AD1062" s="3" t="e">
        <f>IF(DEGREES(ACOS(SIN(RADIANS(G1062))*SIN(RADIANS(E1066))+COS(RADIANS(G1062))*COS(RADIANS(E1066))*COS(RADIANS(AD1056))))&gt;90,0,$F$4*$F$5/E1065^2*(SIN(RADIANS(G1062))*SIN(RADIANS(E1066))+COS(RADIANS(G1062))*COS(RADIANS(E1066))*COS(RADIANS(AD1056))))</f>
        <v>#DIV/0!</v>
      </c>
      <c r="AE1062" s="3" t="e">
        <f>IF(DEGREES(ACOS(SIN(RADIANS(G1062))*SIN(RADIANS(E1066))+COS(RADIANS(G1062))*COS(RADIANS(E1066))*COS(RADIANS(AE1056))))&gt;90,0,$F$4*$F$5/E1065^2*(SIN(RADIANS(G1062))*SIN(RADIANS(E1066))+COS(RADIANS(G1062))*COS(RADIANS(E1066))*COS(RADIANS(AE1056))))</f>
        <v>#DIV/0!</v>
      </c>
      <c r="AF1062" s="3" t="e">
        <f>IF(DEGREES(ACOS(SIN(RADIANS(G1062))*SIN(RADIANS(E1066))+COS(RADIANS(G1062))*COS(RADIANS(E1066))*COS(RADIANS(AF1056))))&gt;90,0,$F$4*$F$5/E1065^2*(SIN(RADIANS(G1062))*SIN(RADIANS(E1066))+COS(RADIANS(G1062))*COS(RADIANS(E1066))*COS(RADIANS(AF1056))))</f>
        <v>#DIV/0!</v>
      </c>
      <c r="AG1062" s="3" t="e">
        <f>IF(DEGREES(ACOS(SIN(RADIANS(G1062))*SIN(RADIANS(E1066))+COS(RADIANS(G1062))*COS(RADIANS(E1066))*COS(RADIANS(AG1056))))&gt;90,0,$F$4*$F$5/E1065^2*(SIN(RADIANS(G1062))*SIN(RADIANS(E1066))+COS(RADIANS(G1062))*COS(RADIANS(E1066))*COS(RADIANS(AG1056))))</f>
        <v>#DIV/0!</v>
      </c>
      <c r="AH1062" s="3" t="e">
        <f>IF(DEGREES(ACOS(SIN(RADIANS(G1062))*SIN(RADIANS(E1066))+COS(RADIANS(G1062))*COS(RADIANS(E1066))*COS(RADIANS(AH1056))))&gt;90,0,$F$4*$F$5/E1065^2*(SIN(RADIANS(G1062))*SIN(RADIANS(E1066))+COS(RADIANS(G1062))*COS(RADIANS(E1066))*COS(RADIANS(AH1056))))</f>
        <v>#DIV/0!</v>
      </c>
      <c r="AI1062" s="3" t="e">
        <f>IF(DEGREES(ACOS(SIN(RADIANS(G1062))*SIN(RADIANS(E1066))+COS(RADIANS(G1062))*COS(RADIANS(E1066))*COS(RADIANS(AI1056))))&gt;90,0,$F$4*$F$5/E1065^2*(SIN(RADIANS(G1062))*SIN(RADIANS(E1066))+COS(RADIANS(G1062))*COS(RADIANS(E1066))*COS(RADIANS(AI1056))))</f>
        <v>#DIV/0!</v>
      </c>
      <c r="AJ1062" s="3" t="e">
        <f>IF(DEGREES(ACOS(SIN(RADIANS(G1062))*SIN(RADIANS(E1066))+COS(RADIANS(G1062))*COS(RADIANS(E1066))*COS(RADIANS(AJ1056))))&gt;90,0,$F$4*$F$5/E1065^2*(SIN(RADIANS(G1062))*SIN(RADIANS(E1066))+COS(RADIANS(G1062))*COS(RADIANS(E1066))*COS(RADIANS(AJ1056))))</f>
        <v>#DIV/0!</v>
      </c>
      <c r="AK1062" s="3">
        <f>IF(DEGREES(ACOS(SIN(RADIANS(G1062))*SIN(RADIANS(E1066))+COS(RADIANS(G1062))*COS(RADIANS(E1066))*COS(RADIANS(AK1056))))&gt;90,0,$F$4*$F$5/E1065^2*(SIN(RADIANS(G1062))*SIN(RADIANS(E1066))+COS(RADIANS(G1062))*COS(RADIANS(E1066))*COS(RADIANS(AK1056))))</f>
        <v>0</v>
      </c>
      <c r="AL1062" s="3">
        <f>IF(DEGREES(ACOS(SIN(RADIANS(G1062))*SIN(RADIANS(E1066))+COS(RADIANS(G1062))*COS(RADIANS(E1066))*COS(RADIANS(AL1056))))&gt;90,0,$F$4*$F$5/E1065^2*(SIN(RADIANS(G1062))*SIN(RADIANS(E1066))+COS(RADIANS(G1062))*COS(RADIANS(E1066))*COS(RADIANS(AL1056))))</f>
        <v>0</v>
      </c>
      <c r="AM1062" s="3">
        <f>IF(DEGREES(ACOS(SIN(RADIANS(G1062))*SIN(RADIANS(E1066))+COS(RADIANS(G1062))*COS(RADIANS(E1066))*COS(RADIANS(AM1056))))&gt;90,0,$F$4*$F$5/E1065^2*(SIN(RADIANS(G1062))*SIN(RADIANS(E1066))+COS(RADIANS(G1062))*COS(RADIANS(E1066))*COS(RADIANS(AM1056))))</f>
        <v>0</v>
      </c>
      <c r="AN1062" s="3">
        <f>IF(DEGREES(ACOS(SIN(RADIANS(G1062))*SIN(RADIANS(E1066))+COS(RADIANS(G1062))*COS(RADIANS(E1066))*COS(RADIANS(AN1056))))&gt;90,0,$F$4*$F$5/E1065^2*(SIN(RADIANS(G1062))*SIN(RADIANS(E1066))+COS(RADIANS(G1062))*COS(RADIANS(E1066))*COS(RADIANS(AN1056))))</f>
        <v>0</v>
      </c>
      <c r="AO1062" s="3">
        <f>IF(DEGREES(ACOS(SIN(RADIANS(G1062))*SIN(RADIANS(E1066))+COS(RADIANS(G1062))*COS(RADIANS(E1066))*COS(RADIANS(AO1056))))&gt;90,0,$F$4*$F$5/E1065^2*(SIN(RADIANS(G1062))*SIN(RADIANS(E1066))+COS(RADIANS(G1062))*COS(RADIANS(E1066))*COS(RADIANS(AO1056))))</f>
        <v>0</v>
      </c>
      <c r="AP1062" s="3">
        <f>IF(DEGREES(ACOS(SIN(RADIANS(G1062))*SIN(RADIANS(E1066))+COS(RADIANS(G1062))*COS(RADIANS(E1066))*COS(RADIANS(AP1056))))&gt;90,0,$F$4*$F$5/E1065^2*(SIN(RADIANS(G1062))*SIN(RADIANS(E1066))+COS(RADIANS(G1062))*COS(RADIANS(E1066))*COS(RADIANS(AP1056))))</f>
        <v>0</v>
      </c>
      <c r="AQ1062" s="3">
        <f>IF(DEGREES(ACOS(SIN(RADIANS(G1062))*SIN(RADIANS(E1066))+COS(RADIANS(G1062))*COS(RADIANS(E1066))*COS(RADIANS(AQ1056))))&gt;90,0,$F$4*$F$5/E1065^2*(SIN(RADIANS(G1062))*SIN(RADIANS(E1066))+COS(RADIANS(G1062))*COS(RADIANS(E1066))*COS(RADIANS(AQ1056))))</f>
        <v>0</v>
      </c>
      <c r="AR1062" s="3">
        <f>IF(DEGREES(ACOS(SIN(RADIANS(G1062))*SIN(RADIANS(E1066))+COS(RADIANS(G1062))*COS(RADIANS(E1066))*COS(RADIANS(AR1056))))&gt;90,0,$F$4*$F$5/E1065^2*(SIN(RADIANS(G1062))*SIN(RADIANS(E1066))+COS(RADIANS(G1062))*COS(RADIANS(E1066))*COS(RADIANS(AR1056))))</f>
        <v>0</v>
      </c>
    </row>
    <row r="1063" spans="2:44" ht="15.75" customHeight="1" x14ac:dyDescent="0.2">
      <c r="B1063" s="20" t="s">
        <v>786</v>
      </c>
      <c r="E1063" s="3" t="str">
        <f>IF($F$10=0,"N/A",$F$10*(E1058/360)-ROUNDDOWN($F$10*(E1058/360),0))</f>
        <v>N/A</v>
      </c>
      <c r="G1063" s="3">
        <v>40</v>
      </c>
      <c r="I1063" s="3">
        <f>IF(DEGREES(ACOS(SIN(RADIANS(G1063))*SIN(RADIANS(E1066))+COS(RADIANS(G1063))*COS(RADIANS(E1066))*COS(RADIANS(I1056))))&gt;90,0,$F$4*$F$5/E1065^2*(SIN(RADIANS(G1063))*SIN(RADIANS(E1066))+COS(RADIANS(G1063))*COS(RADIANS(E1066))*COS(RADIANS(I1056))))</f>
        <v>0</v>
      </c>
      <c r="J1063" s="3">
        <f>IF(DEGREES(ACOS(SIN(RADIANS(G1063))*SIN(RADIANS(E1066))+COS(RADIANS(G1063))*COS(RADIANS(E1066))*COS(RADIANS(J1056))))&gt;90,0,$F$4*$F$5/E1065^2*(SIN(RADIANS(G1063))*SIN(RADIANS(E1066))+COS(RADIANS(G1063))*COS(RADIANS(E1066))*COS(RADIANS(J1056))))</f>
        <v>0</v>
      </c>
      <c r="K1063" s="3">
        <f>IF(DEGREES(ACOS(SIN(RADIANS(G1063))*SIN(RADIANS(E1066))+COS(RADIANS(G1063))*COS(RADIANS(E1066))*COS(RADIANS(K1056))))&gt;90,0,$F$4*$F$5/E1065^2*(SIN(RADIANS(G1063))*SIN(RADIANS(E1066))+COS(RADIANS(G1063))*COS(RADIANS(E1066))*COS(RADIANS(K1056))))</f>
        <v>0</v>
      </c>
      <c r="L1063" s="3">
        <f>IF(DEGREES(ACOS(SIN(RADIANS(G1063))*SIN(RADIANS(E1066))+COS(RADIANS(G1063))*COS(RADIANS(E1066))*COS(RADIANS(L1056))))&gt;90,0,$F$4*$F$5/E1065^2*(SIN(RADIANS(G1063))*SIN(RADIANS(E1066))+COS(RADIANS(G1063))*COS(RADIANS(E1066))*COS(RADIANS(L1056))))</f>
        <v>0</v>
      </c>
      <c r="M1063" s="3">
        <f>IF(DEGREES(ACOS(SIN(RADIANS(G1063))*SIN(RADIANS(E1066))+COS(RADIANS(G1063))*COS(RADIANS(E1066))*COS(RADIANS(M1056))))&gt;90,0,$F$4*$F$5/E1065^2*(SIN(RADIANS(G1063))*SIN(RADIANS(E1066))+COS(RADIANS(G1063))*COS(RADIANS(E1066))*COS(RADIANS(M1056))))</f>
        <v>0</v>
      </c>
      <c r="N1063" s="3">
        <f>IF(DEGREES(ACOS(SIN(RADIANS(G1063))*SIN(RADIANS(E1066))+COS(RADIANS(G1063))*COS(RADIANS(E1066))*COS(RADIANS(N1056))))&gt;90,0,$F$4*$F$5/E1065^2*(SIN(RADIANS(G1063))*SIN(RADIANS(E1066))+COS(RADIANS(G1063))*COS(RADIANS(E1066))*COS(RADIANS(N1056))))</f>
        <v>0</v>
      </c>
      <c r="O1063" s="3">
        <f>IF(DEGREES(ACOS(SIN(RADIANS(G1063))*SIN(RADIANS(E1066))+COS(RADIANS(G1063))*COS(RADIANS(E1066))*COS(RADIANS(O1056))))&gt;90,0,$F$4*$F$5/E1065^2*(SIN(RADIANS(G1063))*SIN(RADIANS(E1066))+COS(RADIANS(G1063))*COS(RADIANS(E1066))*COS(RADIANS(O1056))))</f>
        <v>0</v>
      </c>
      <c r="P1063" s="3">
        <f>IF(DEGREES(ACOS(SIN(RADIANS(G1063))*SIN(RADIANS(E1066))+COS(RADIANS(G1063))*COS(RADIANS(E1066))*COS(RADIANS(P1056))))&gt;90,0,$F$4*$F$5/E1065^2*(SIN(RADIANS(G1063))*SIN(RADIANS(E1066))+COS(RADIANS(G1063))*COS(RADIANS(E1066))*COS(RADIANS(P1056))))</f>
        <v>0</v>
      </c>
      <c r="Q1063" s="3">
        <f>IF(DEGREES(ACOS(SIN(RADIANS(G1063))*SIN(RADIANS(E1066))+COS(RADIANS(G1063))*COS(RADIANS(E1066))*COS(RADIANS(Q1056))))&gt;90,0,$F$4*$F$5/E1065^2*(SIN(RADIANS(G1063))*SIN(RADIANS(E1066))+COS(RADIANS(G1063))*COS(RADIANS(E1066))*COS(RADIANS(Q1056))))</f>
        <v>0</v>
      </c>
      <c r="R1063" s="3" t="e">
        <f>IF(DEGREES(ACOS(SIN(RADIANS(G1063))*SIN(RADIANS(E1066))+COS(RADIANS(G1063))*COS(RADIANS(E1066))*COS(RADIANS(R1056))))&gt;90,0,$F$4*$F$5/E1065^2*(SIN(RADIANS(G1063))*SIN(RADIANS(E1066))+COS(RADIANS(G1063))*COS(RADIANS(E1066))*COS(RADIANS(R1056))))</f>
        <v>#DIV/0!</v>
      </c>
      <c r="S1063" s="3" t="e">
        <f>IF(DEGREES(ACOS(SIN(RADIANS(G1063))*SIN(RADIANS(E1066))+COS(RADIANS(G1063))*COS(RADIANS(E1066))*COS(RADIANS(S1056))))&gt;90,0,$F$4*$F$5/E1065^2*(SIN(RADIANS(G1063))*SIN(RADIANS(E1066))+COS(RADIANS(G1063))*COS(RADIANS(E1066))*COS(RADIANS(S1056))))</f>
        <v>#DIV/0!</v>
      </c>
      <c r="T1063" s="3" t="e">
        <f>IF(DEGREES(ACOS(SIN(RADIANS(G1063))*SIN(RADIANS(E1066))+COS(RADIANS(G1063))*COS(RADIANS(E1066))*COS(RADIANS(T1056))))&gt;90,0,$F$4*$F$5/E1065^2*(SIN(RADIANS(G1063))*SIN(RADIANS(E1066))+COS(RADIANS(G1063))*COS(RADIANS(E1066))*COS(RADIANS(T1056))))</f>
        <v>#DIV/0!</v>
      </c>
      <c r="U1063" s="3" t="e">
        <f>IF(DEGREES(ACOS(SIN(RADIANS(G1063))*SIN(RADIANS(E1066))+COS(RADIANS(G1063))*COS(RADIANS(E1066))*COS(RADIANS(U1056))))&gt;90,0,$F$4*$F$5/E1065^2*(SIN(RADIANS(G1063))*SIN(RADIANS(E1066))+COS(RADIANS(G1063))*COS(RADIANS(E1066))*COS(RADIANS(U1056))))</f>
        <v>#DIV/0!</v>
      </c>
      <c r="V1063" s="3" t="e">
        <f>IF(DEGREES(ACOS(SIN(RADIANS(G1063))*SIN(RADIANS(E1066))+COS(RADIANS(G1063))*COS(RADIANS(E1066))*COS(RADIANS(V1056))))&gt;90,0,$F$4*$F$5/E1065^2*(SIN(RADIANS(G1063))*SIN(RADIANS(E1066))+COS(RADIANS(G1063))*COS(RADIANS(E1066))*COS(RADIANS(V1056))))</f>
        <v>#DIV/0!</v>
      </c>
      <c r="W1063" s="3" t="e">
        <f>IF(DEGREES(ACOS(SIN(RADIANS(G1063))*SIN(RADIANS(E1066))+COS(RADIANS(G1063))*COS(RADIANS(E1066))*COS(RADIANS(W1056))))&gt;90,0,$F$4*$F$5/E1065^2*(SIN(RADIANS(G1063))*SIN(RADIANS(E1066))+COS(RADIANS(G1063))*COS(RADIANS(E1066))*COS(RADIANS(W1056))))</f>
        <v>#DIV/0!</v>
      </c>
      <c r="X1063" s="3" t="e">
        <f>IF(DEGREES(ACOS(SIN(RADIANS(G1063))*SIN(RADIANS(E1066))+COS(RADIANS(G1063))*COS(RADIANS(E1066))*COS(RADIANS(X1056))))&gt;90,0,$F$4*$F$5/E1065^2*(SIN(RADIANS(G1063))*SIN(RADIANS(E1066))+COS(RADIANS(G1063))*COS(RADIANS(E1066))*COS(RADIANS(X1056))))</f>
        <v>#DIV/0!</v>
      </c>
      <c r="Y1063" s="3" t="e">
        <f>IF(DEGREES(ACOS(SIN(RADIANS(G1063))*SIN(RADIANS(E1066))+COS(RADIANS(G1063))*COS(RADIANS(E1066))*COS(RADIANS(Y1056))))&gt;90,0,$F$4*$F$5/E1065^2*(SIN(RADIANS(G1063))*SIN(RADIANS(E1066))+COS(RADIANS(G1063))*COS(RADIANS(E1066))*COS(RADIANS(Y1056))))</f>
        <v>#DIV/0!</v>
      </c>
      <c r="Z1063" s="3" t="e">
        <f>IF(DEGREES(ACOS(SIN(RADIANS(G1063))*SIN(RADIANS(E1066))+COS(RADIANS(G1063))*COS(RADIANS(E1066))*COS(RADIANS(Z1056))))&gt;90,0,$F$4*$F$5/E1065^2*(SIN(RADIANS(G1063))*SIN(RADIANS(E1066))+COS(RADIANS(G1063))*COS(RADIANS(E1066))*COS(RADIANS(Z1056))))</f>
        <v>#DIV/0!</v>
      </c>
      <c r="AA1063" s="3" t="e">
        <f>IF(DEGREES(ACOS(SIN(RADIANS(G1063))*SIN(RADIANS(E1066))+COS(RADIANS(G1063))*COS(RADIANS(E1066))*COS(RADIANS(AA1056))))&gt;90,0,$F$4*$F$5/E1065^2*(SIN(RADIANS(G1063))*SIN(RADIANS(E1066))+COS(RADIANS(G1063))*COS(RADIANS(E1066))*COS(RADIANS(AA1056))))</f>
        <v>#DIV/0!</v>
      </c>
      <c r="AB1063" s="3" t="e">
        <f>IF(DEGREES(ACOS(SIN(RADIANS(G1063))*SIN(RADIANS(E1066))+COS(RADIANS(G1063))*COS(RADIANS(E1066))*COS(RADIANS(AB1056))))&gt;90,0,$F$4*$F$5/E1065^2*(SIN(RADIANS(G1063))*SIN(RADIANS(E1066))+COS(RADIANS(G1063))*COS(RADIANS(E1066))*COS(RADIANS(AB1056))))</f>
        <v>#DIV/0!</v>
      </c>
      <c r="AC1063" s="3" t="e">
        <f>IF(DEGREES(ACOS(SIN(RADIANS(G1063))*SIN(RADIANS(E1066))+COS(RADIANS(G1063))*COS(RADIANS(E1066))*COS(RADIANS(AC1056))))&gt;90,0,$F$4*$F$5/E1065^2*(SIN(RADIANS(G1063))*SIN(RADIANS(E1066))+COS(RADIANS(G1063))*COS(RADIANS(E1066))*COS(RADIANS(AC1056))))</f>
        <v>#DIV/0!</v>
      </c>
      <c r="AD1063" s="3" t="e">
        <f>IF(DEGREES(ACOS(SIN(RADIANS(G1063))*SIN(RADIANS(E1066))+COS(RADIANS(G1063))*COS(RADIANS(E1066))*COS(RADIANS(AD1056))))&gt;90,0,$F$4*$F$5/E1065^2*(SIN(RADIANS(G1063))*SIN(RADIANS(E1066))+COS(RADIANS(G1063))*COS(RADIANS(E1066))*COS(RADIANS(AD1056))))</f>
        <v>#DIV/0!</v>
      </c>
      <c r="AE1063" s="3" t="e">
        <f>IF(DEGREES(ACOS(SIN(RADIANS(G1063))*SIN(RADIANS(E1066))+COS(RADIANS(G1063))*COS(RADIANS(E1066))*COS(RADIANS(AE1056))))&gt;90,0,$F$4*$F$5/E1065^2*(SIN(RADIANS(G1063))*SIN(RADIANS(E1066))+COS(RADIANS(G1063))*COS(RADIANS(E1066))*COS(RADIANS(AE1056))))</f>
        <v>#DIV/0!</v>
      </c>
      <c r="AF1063" s="3" t="e">
        <f>IF(DEGREES(ACOS(SIN(RADIANS(G1063))*SIN(RADIANS(E1066))+COS(RADIANS(G1063))*COS(RADIANS(E1066))*COS(RADIANS(AF1056))))&gt;90,0,$F$4*$F$5/E1065^2*(SIN(RADIANS(G1063))*SIN(RADIANS(E1066))+COS(RADIANS(G1063))*COS(RADIANS(E1066))*COS(RADIANS(AF1056))))</f>
        <v>#DIV/0!</v>
      </c>
      <c r="AG1063" s="3" t="e">
        <f>IF(DEGREES(ACOS(SIN(RADIANS(G1063))*SIN(RADIANS(E1066))+COS(RADIANS(G1063))*COS(RADIANS(E1066))*COS(RADIANS(AG1056))))&gt;90,0,$F$4*$F$5/E1065^2*(SIN(RADIANS(G1063))*SIN(RADIANS(E1066))+COS(RADIANS(G1063))*COS(RADIANS(E1066))*COS(RADIANS(AG1056))))</f>
        <v>#DIV/0!</v>
      </c>
      <c r="AH1063" s="3" t="e">
        <f>IF(DEGREES(ACOS(SIN(RADIANS(G1063))*SIN(RADIANS(E1066))+COS(RADIANS(G1063))*COS(RADIANS(E1066))*COS(RADIANS(AH1056))))&gt;90,0,$F$4*$F$5/E1065^2*(SIN(RADIANS(G1063))*SIN(RADIANS(E1066))+COS(RADIANS(G1063))*COS(RADIANS(E1066))*COS(RADIANS(AH1056))))</f>
        <v>#DIV/0!</v>
      </c>
      <c r="AI1063" s="3" t="e">
        <f>IF(DEGREES(ACOS(SIN(RADIANS(G1063))*SIN(RADIANS(E1066))+COS(RADIANS(G1063))*COS(RADIANS(E1066))*COS(RADIANS(AI1056))))&gt;90,0,$F$4*$F$5/E1065^2*(SIN(RADIANS(G1063))*SIN(RADIANS(E1066))+COS(RADIANS(G1063))*COS(RADIANS(E1066))*COS(RADIANS(AI1056))))</f>
        <v>#DIV/0!</v>
      </c>
      <c r="AJ1063" s="3" t="e">
        <f>IF(DEGREES(ACOS(SIN(RADIANS(G1063))*SIN(RADIANS(E1066))+COS(RADIANS(G1063))*COS(RADIANS(E1066))*COS(RADIANS(AJ1056))))&gt;90,0,$F$4*$F$5/E1065^2*(SIN(RADIANS(G1063))*SIN(RADIANS(E1066))+COS(RADIANS(G1063))*COS(RADIANS(E1066))*COS(RADIANS(AJ1056))))</f>
        <v>#DIV/0!</v>
      </c>
      <c r="AK1063" s="3">
        <f>IF(DEGREES(ACOS(SIN(RADIANS(G1063))*SIN(RADIANS(E1066))+COS(RADIANS(G1063))*COS(RADIANS(E1066))*COS(RADIANS(AK1056))))&gt;90,0,$F$4*$F$5/E1065^2*(SIN(RADIANS(G1063))*SIN(RADIANS(E1066))+COS(RADIANS(G1063))*COS(RADIANS(E1066))*COS(RADIANS(AK1056))))</f>
        <v>0</v>
      </c>
      <c r="AL1063" s="3">
        <f>IF(DEGREES(ACOS(SIN(RADIANS(G1063))*SIN(RADIANS(E1066))+COS(RADIANS(G1063))*COS(RADIANS(E1066))*COS(RADIANS(AL1056))))&gt;90,0,$F$4*$F$5/E1065^2*(SIN(RADIANS(G1063))*SIN(RADIANS(E1066))+COS(RADIANS(G1063))*COS(RADIANS(E1066))*COS(RADIANS(AL1056))))</f>
        <v>0</v>
      </c>
      <c r="AM1063" s="3">
        <f>IF(DEGREES(ACOS(SIN(RADIANS(G1063))*SIN(RADIANS(E1066))+COS(RADIANS(G1063))*COS(RADIANS(E1066))*COS(RADIANS(AM1056))))&gt;90,0,$F$4*$F$5/E1065^2*(SIN(RADIANS(G1063))*SIN(RADIANS(E1066))+COS(RADIANS(G1063))*COS(RADIANS(E1066))*COS(RADIANS(AM1056))))</f>
        <v>0</v>
      </c>
      <c r="AN1063" s="3">
        <f>IF(DEGREES(ACOS(SIN(RADIANS(G1063))*SIN(RADIANS(E1066))+COS(RADIANS(G1063))*COS(RADIANS(E1066))*COS(RADIANS(AN1056))))&gt;90,0,$F$4*$F$5/E1065^2*(SIN(RADIANS(G1063))*SIN(RADIANS(E1066))+COS(RADIANS(G1063))*COS(RADIANS(E1066))*COS(RADIANS(AN1056))))</f>
        <v>0</v>
      </c>
      <c r="AO1063" s="3">
        <f>IF(DEGREES(ACOS(SIN(RADIANS(G1063))*SIN(RADIANS(E1066))+COS(RADIANS(G1063))*COS(RADIANS(E1066))*COS(RADIANS(AO1056))))&gt;90,0,$F$4*$F$5/E1065^2*(SIN(RADIANS(G1063))*SIN(RADIANS(E1066))+COS(RADIANS(G1063))*COS(RADIANS(E1066))*COS(RADIANS(AO1056))))</f>
        <v>0</v>
      </c>
      <c r="AP1063" s="3">
        <f>IF(DEGREES(ACOS(SIN(RADIANS(G1063))*SIN(RADIANS(E1066))+COS(RADIANS(G1063))*COS(RADIANS(E1066))*COS(RADIANS(AP1056))))&gt;90,0,$F$4*$F$5/E1065^2*(SIN(RADIANS(G1063))*SIN(RADIANS(E1066))+COS(RADIANS(G1063))*COS(RADIANS(E1066))*COS(RADIANS(AP1056))))</f>
        <v>0</v>
      </c>
      <c r="AQ1063" s="3">
        <f>IF(DEGREES(ACOS(SIN(RADIANS(G1063))*SIN(RADIANS(E1066))+COS(RADIANS(G1063))*COS(RADIANS(E1066))*COS(RADIANS(AQ1056))))&gt;90,0,$F$4*$F$5/E1065^2*(SIN(RADIANS(G1063))*SIN(RADIANS(E1066))+COS(RADIANS(G1063))*COS(RADIANS(E1066))*COS(RADIANS(AQ1056))))</f>
        <v>0</v>
      </c>
      <c r="AR1063" s="3">
        <f>IF(DEGREES(ACOS(SIN(RADIANS(G1063))*SIN(RADIANS(E1066))+COS(RADIANS(G1063))*COS(RADIANS(E1066))*COS(RADIANS(AR1056))))&gt;90,0,$F$4*$F$5/E1065^2*(SIN(RADIANS(G1063))*SIN(RADIANS(E1066))+COS(RADIANS(G1063))*COS(RADIANS(E1066))*COS(RADIANS(AR1056))))</f>
        <v>0</v>
      </c>
    </row>
    <row r="1064" spans="2:44" ht="15.75" customHeight="1" x14ac:dyDescent="0.2">
      <c r="B1064" s="20" t="s">
        <v>787</v>
      </c>
      <c r="E1064" s="3" t="str">
        <f>IF($F$10=0,"N/A",E1063*$F$11/$F$10)</f>
        <v>N/A</v>
      </c>
      <c r="G1064" s="3">
        <v>30</v>
      </c>
      <c r="I1064" s="3">
        <f>IF(DEGREES(ACOS(SIN(RADIANS(G1064))*SIN(RADIANS(E1066))+COS(RADIANS(G1064))*COS(RADIANS(E1066))*COS(RADIANS(I1056))))&gt;90,0,$F$4*$F$5/E1065^2*(SIN(RADIANS(G1064))*SIN(RADIANS(E1066))+COS(RADIANS(G1064))*COS(RADIANS(E1066))*COS(RADIANS(I1056))))</f>
        <v>0</v>
      </c>
      <c r="J1064" s="3">
        <f>IF(DEGREES(ACOS(SIN(RADIANS(G1064))*SIN(RADIANS(E1066))+COS(RADIANS(G1064))*COS(RADIANS(E1066))*COS(RADIANS(J1056))))&gt;90,0,$F$4*$F$5/E1065^2*(SIN(RADIANS(G1064))*SIN(RADIANS(E1066))+COS(RADIANS(G1064))*COS(RADIANS(E1066))*COS(RADIANS(J1056))))</f>
        <v>0</v>
      </c>
      <c r="K1064" s="3">
        <f>IF(DEGREES(ACOS(SIN(RADIANS(G1064))*SIN(RADIANS(E1066))+COS(RADIANS(G1064))*COS(RADIANS(E1066))*COS(RADIANS(K1056))))&gt;90,0,$F$4*$F$5/E1065^2*(SIN(RADIANS(G1064))*SIN(RADIANS(E1066))+COS(RADIANS(G1064))*COS(RADIANS(E1066))*COS(RADIANS(K1056))))</f>
        <v>0</v>
      </c>
      <c r="L1064" s="3">
        <f>IF(DEGREES(ACOS(SIN(RADIANS(G1064))*SIN(RADIANS(E1066))+COS(RADIANS(G1064))*COS(RADIANS(E1066))*COS(RADIANS(L1056))))&gt;90,0,$F$4*$F$5/E1065^2*(SIN(RADIANS(G1064))*SIN(RADIANS(E1066))+COS(RADIANS(G1064))*COS(RADIANS(E1066))*COS(RADIANS(L1056))))</f>
        <v>0</v>
      </c>
      <c r="M1064" s="3">
        <f>IF(DEGREES(ACOS(SIN(RADIANS(G1064))*SIN(RADIANS(E1066))+COS(RADIANS(G1064))*COS(RADIANS(E1066))*COS(RADIANS(M1056))))&gt;90,0,$F$4*$F$5/E1065^2*(SIN(RADIANS(G1064))*SIN(RADIANS(E1066))+COS(RADIANS(G1064))*COS(RADIANS(E1066))*COS(RADIANS(M1056))))</f>
        <v>0</v>
      </c>
      <c r="N1064" s="3">
        <f>IF(DEGREES(ACOS(SIN(RADIANS(G1064))*SIN(RADIANS(E1066))+COS(RADIANS(G1064))*COS(RADIANS(E1066))*COS(RADIANS(N1056))))&gt;90,0,$F$4*$F$5/E1065^2*(SIN(RADIANS(G1064))*SIN(RADIANS(E1066))+COS(RADIANS(G1064))*COS(RADIANS(E1066))*COS(RADIANS(N1056))))</f>
        <v>0</v>
      </c>
      <c r="O1064" s="3">
        <f>IF(DEGREES(ACOS(SIN(RADIANS(G1064))*SIN(RADIANS(E1066))+COS(RADIANS(G1064))*COS(RADIANS(E1066))*COS(RADIANS(O1056))))&gt;90,0,$F$4*$F$5/E1065^2*(SIN(RADIANS(G1064))*SIN(RADIANS(E1066))+COS(RADIANS(G1064))*COS(RADIANS(E1066))*COS(RADIANS(O1056))))</f>
        <v>0</v>
      </c>
      <c r="P1064" s="3">
        <f>IF(DEGREES(ACOS(SIN(RADIANS(G1064))*SIN(RADIANS(E1066))+COS(RADIANS(G1064))*COS(RADIANS(E1066))*COS(RADIANS(P1056))))&gt;90,0,$F$4*$F$5/E1065^2*(SIN(RADIANS(G1064))*SIN(RADIANS(E1066))+COS(RADIANS(G1064))*COS(RADIANS(E1066))*COS(RADIANS(P1056))))</f>
        <v>0</v>
      </c>
      <c r="Q1064" s="3">
        <f>IF(DEGREES(ACOS(SIN(RADIANS(G1064))*SIN(RADIANS(E1066))+COS(RADIANS(G1064))*COS(RADIANS(E1066))*COS(RADIANS(Q1056))))&gt;90,0,$F$4*$F$5/E1065^2*(SIN(RADIANS(G1064))*SIN(RADIANS(E1066))+COS(RADIANS(G1064))*COS(RADIANS(E1066))*COS(RADIANS(Q1056))))</f>
        <v>0</v>
      </c>
      <c r="R1064" s="3" t="e">
        <f>IF(DEGREES(ACOS(SIN(RADIANS(G1064))*SIN(RADIANS(E1066))+COS(RADIANS(G1064))*COS(RADIANS(E1066))*COS(RADIANS(R1056))))&gt;90,0,$F$4*$F$5/E1065^2*(SIN(RADIANS(G1064))*SIN(RADIANS(E1066))+COS(RADIANS(G1064))*COS(RADIANS(E1066))*COS(RADIANS(R1056))))</f>
        <v>#DIV/0!</v>
      </c>
      <c r="S1064" s="3" t="e">
        <f>IF(DEGREES(ACOS(SIN(RADIANS(G1064))*SIN(RADIANS(E1066))+COS(RADIANS(G1064))*COS(RADIANS(E1066))*COS(RADIANS(S1056))))&gt;90,0,$F$4*$F$5/E1065^2*(SIN(RADIANS(G1064))*SIN(RADIANS(E1066))+COS(RADIANS(G1064))*COS(RADIANS(E1066))*COS(RADIANS(S1056))))</f>
        <v>#DIV/0!</v>
      </c>
      <c r="T1064" s="3" t="e">
        <f>IF(DEGREES(ACOS(SIN(RADIANS(G1064))*SIN(RADIANS(E1066))+COS(RADIANS(G1064))*COS(RADIANS(E1066))*COS(RADIANS(T1056))))&gt;90,0,$F$4*$F$5/E1065^2*(SIN(RADIANS(G1064))*SIN(RADIANS(E1066))+COS(RADIANS(G1064))*COS(RADIANS(E1066))*COS(RADIANS(T1056))))</f>
        <v>#DIV/0!</v>
      </c>
      <c r="U1064" s="3" t="e">
        <f>IF(DEGREES(ACOS(SIN(RADIANS(G1064))*SIN(RADIANS(E1066))+COS(RADIANS(G1064))*COS(RADIANS(E1066))*COS(RADIANS(U1056))))&gt;90,0,$F$4*$F$5/E1065^2*(SIN(RADIANS(G1064))*SIN(RADIANS(E1066))+COS(RADIANS(G1064))*COS(RADIANS(E1066))*COS(RADIANS(U1056))))</f>
        <v>#DIV/0!</v>
      </c>
      <c r="V1064" s="3" t="e">
        <f>IF(DEGREES(ACOS(SIN(RADIANS(G1064))*SIN(RADIANS(E1066))+COS(RADIANS(G1064))*COS(RADIANS(E1066))*COS(RADIANS(V1056))))&gt;90,0,$F$4*$F$5/E1065^2*(SIN(RADIANS(G1064))*SIN(RADIANS(E1066))+COS(RADIANS(G1064))*COS(RADIANS(E1066))*COS(RADIANS(V1056))))</f>
        <v>#DIV/0!</v>
      </c>
      <c r="W1064" s="3" t="e">
        <f>IF(DEGREES(ACOS(SIN(RADIANS(G1064))*SIN(RADIANS(E1066))+COS(RADIANS(G1064))*COS(RADIANS(E1066))*COS(RADIANS(W1056))))&gt;90,0,$F$4*$F$5/E1065^2*(SIN(RADIANS(G1064))*SIN(RADIANS(E1066))+COS(RADIANS(G1064))*COS(RADIANS(E1066))*COS(RADIANS(W1056))))</f>
        <v>#DIV/0!</v>
      </c>
      <c r="X1064" s="3" t="e">
        <f>IF(DEGREES(ACOS(SIN(RADIANS(G1064))*SIN(RADIANS(E1066))+COS(RADIANS(G1064))*COS(RADIANS(E1066))*COS(RADIANS(X1056))))&gt;90,0,$F$4*$F$5/E1065^2*(SIN(RADIANS(G1064))*SIN(RADIANS(E1066))+COS(RADIANS(G1064))*COS(RADIANS(E1066))*COS(RADIANS(X1056))))</f>
        <v>#DIV/0!</v>
      </c>
      <c r="Y1064" s="3" t="e">
        <f>IF(DEGREES(ACOS(SIN(RADIANS(G1064))*SIN(RADIANS(E1066))+COS(RADIANS(G1064))*COS(RADIANS(E1066))*COS(RADIANS(Y1056))))&gt;90,0,$F$4*$F$5/E1065^2*(SIN(RADIANS(G1064))*SIN(RADIANS(E1066))+COS(RADIANS(G1064))*COS(RADIANS(E1066))*COS(RADIANS(Y1056))))</f>
        <v>#DIV/0!</v>
      </c>
      <c r="Z1064" s="3" t="e">
        <f>IF(DEGREES(ACOS(SIN(RADIANS(G1064))*SIN(RADIANS(E1066))+COS(RADIANS(G1064))*COS(RADIANS(E1066))*COS(RADIANS(Z1056))))&gt;90,0,$F$4*$F$5/E1065^2*(SIN(RADIANS(G1064))*SIN(RADIANS(E1066))+COS(RADIANS(G1064))*COS(RADIANS(E1066))*COS(RADIANS(Z1056))))</f>
        <v>#DIV/0!</v>
      </c>
      <c r="AA1064" s="3" t="e">
        <f>IF(DEGREES(ACOS(SIN(RADIANS(G1064))*SIN(RADIANS(E1066))+COS(RADIANS(G1064))*COS(RADIANS(E1066))*COS(RADIANS(AA1056))))&gt;90,0,$F$4*$F$5/E1065^2*(SIN(RADIANS(G1064))*SIN(RADIANS(E1066))+COS(RADIANS(G1064))*COS(RADIANS(E1066))*COS(RADIANS(AA1056))))</f>
        <v>#DIV/0!</v>
      </c>
      <c r="AB1064" s="3" t="e">
        <f>IF(DEGREES(ACOS(SIN(RADIANS(G1064))*SIN(RADIANS(E1066))+COS(RADIANS(G1064))*COS(RADIANS(E1066))*COS(RADIANS(AB1056))))&gt;90,0,$F$4*$F$5/E1065^2*(SIN(RADIANS(G1064))*SIN(RADIANS(E1066))+COS(RADIANS(G1064))*COS(RADIANS(E1066))*COS(RADIANS(AB1056))))</f>
        <v>#DIV/0!</v>
      </c>
      <c r="AC1064" s="3" t="e">
        <f>IF(DEGREES(ACOS(SIN(RADIANS(G1064))*SIN(RADIANS(E1066))+COS(RADIANS(G1064))*COS(RADIANS(E1066))*COS(RADIANS(AC1056))))&gt;90,0,$F$4*$F$5/E1065^2*(SIN(RADIANS(G1064))*SIN(RADIANS(E1066))+COS(RADIANS(G1064))*COS(RADIANS(E1066))*COS(RADIANS(AC1056))))</f>
        <v>#DIV/0!</v>
      </c>
      <c r="AD1064" s="3" t="e">
        <f>IF(DEGREES(ACOS(SIN(RADIANS(G1064))*SIN(RADIANS(E1066))+COS(RADIANS(G1064))*COS(RADIANS(E1066))*COS(RADIANS(AD1056))))&gt;90,0,$F$4*$F$5/E1065^2*(SIN(RADIANS(G1064))*SIN(RADIANS(E1066))+COS(RADIANS(G1064))*COS(RADIANS(E1066))*COS(RADIANS(AD1056))))</f>
        <v>#DIV/0!</v>
      </c>
      <c r="AE1064" s="3" t="e">
        <f>IF(DEGREES(ACOS(SIN(RADIANS(G1064))*SIN(RADIANS(E1066))+COS(RADIANS(G1064))*COS(RADIANS(E1066))*COS(RADIANS(AE1056))))&gt;90,0,$F$4*$F$5/E1065^2*(SIN(RADIANS(G1064))*SIN(RADIANS(E1066))+COS(RADIANS(G1064))*COS(RADIANS(E1066))*COS(RADIANS(AE1056))))</f>
        <v>#DIV/0!</v>
      </c>
      <c r="AF1064" s="3" t="e">
        <f>IF(DEGREES(ACOS(SIN(RADIANS(G1064))*SIN(RADIANS(E1066))+COS(RADIANS(G1064))*COS(RADIANS(E1066))*COS(RADIANS(AF1056))))&gt;90,0,$F$4*$F$5/E1065^2*(SIN(RADIANS(G1064))*SIN(RADIANS(E1066))+COS(RADIANS(G1064))*COS(RADIANS(E1066))*COS(RADIANS(AF1056))))</f>
        <v>#DIV/0!</v>
      </c>
      <c r="AG1064" s="3" t="e">
        <f>IF(DEGREES(ACOS(SIN(RADIANS(G1064))*SIN(RADIANS(E1066))+COS(RADIANS(G1064))*COS(RADIANS(E1066))*COS(RADIANS(AG1056))))&gt;90,0,$F$4*$F$5/E1065^2*(SIN(RADIANS(G1064))*SIN(RADIANS(E1066))+COS(RADIANS(G1064))*COS(RADIANS(E1066))*COS(RADIANS(AG1056))))</f>
        <v>#DIV/0!</v>
      </c>
      <c r="AH1064" s="3" t="e">
        <f>IF(DEGREES(ACOS(SIN(RADIANS(G1064))*SIN(RADIANS(E1066))+COS(RADIANS(G1064))*COS(RADIANS(E1066))*COS(RADIANS(AH1056))))&gt;90,0,$F$4*$F$5/E1065^2*(SIN(RADIANS(G1064))*SIN(RADIANS(E1066))+COS(RADIANS(G1064))*COS(RADIANS(E1066))*COS(RADIANS(AH1056))))</f>
        <v>#DIV/0!</v>
      </c>
      <c r="AI1064" s="3" t="e">
        <f>IF(DEGREES(ACOS(SIN(RADIANS(G1064))*SIN(RADIANS(E1066))+COS(RADIANS(G1064))*COS(RADIANS(E1066))*COS(RADIANS(AI1056))))&gt;90,0,$F$4*$F$5/E1065^2*(SIN(RADIANS(G1064))*SIN(RADIANS(E1066))+COS(RADIANS(G1064))*COS(RADIANS(E1066))*COS(RADIANS(AI1056))))</f>
        <v>#DIV/0!</v>
      </c>
      <c r="AJ1064" s="3" t="e">
        <f>IF(DEGREES(ACOS(SIN(RADIANS(G1064))*SIN(RADIANS(E1066))+COS(RADIANS(G1064))*COS(RADIANS(E1066))*COS(RADIANS(AJ1056))))&gt;90,0,$F$4*$F$5/E1065^2*(SIN(RADIANS(G1064))*SIN(RADIANS(E1066))+COS(RADIANS(G1064))*COS(RADIANS(E1066))*COS(RADIANS(AJ1056))))</f>
        <v>#DIV/0!</v>
      </c>
      <c r="AK1064" s="3">
        <f>IF(DEGREES(ACOS(SIN(RADIANS(G1064))*SIN(RADIANS(E1066))+COS(RADIANS(G1064))*COS(RADIANS(E1066))*COS(RADIANS(AK1056))))&gt;90,0,$F$4*$F$5/E1065^2*(SIN(RADIANS(G1064))*SIN(RADIANS(E1066))+COS(RADIANS(G1064))*COS(RADIANS(E1066))*COS(RADIANS(AK1056))))</f>
        <v>0</v>
      </c>
      <c r="AL1064" s="3">
        <f>IF(DEGREES(ACOS(SIN(RADIANS(G1064))*SIN(RADIANS(E1066))+COS(RADIANS(G1064))*COS(RADIANS(E1066))*COS(RADIANS(AL1056))))&gt;90,0,$F$4*$F$5/E1065^2*(SIN(RADIANS(G1064))*SIN(RADIANS(E1066))+COS(RADIANS(G1064))*COS(RADIANS(E1066))*COS(RADIANS(AL1056))))</f>
        <v>0</v>
      </c>
      <c r="AM1064" s="3">
        <f>IF(DEGREES(ACOS(SIN(RADIANS(G1064))*SIN(RADIANS(E1066))+COS(RADIANS(G1064))*COS(RADIANS(E1066))*COS(RADIANS(AM1056))))&gt;90,0,$F$4*$F$5/E1065^2*(SIN(RADIANS(G1064))*SIN(RADIANS(E1066))+COS(RADIANS(G1064))*COS(RADIANS(E1066))*COS(RADIANS(AM1056))))</f>
        <v>0</v>
      </c>
      <c r="AN1064" s="3">
        <f>IF(DEGREES(ACOS(SIN(RADIANS(G1064))*SIN(RADIANS(E1066))+COS(RADIANS(G1064))*COS(RADIANS(E1066))*COS(RADIANS(AN1056))))&gt;90,0,$F$4*$F$5/E1065^2*(SIN(RADIANS(G1064))*SIN(RADIANS(E1066))+COS(RADIANS(G1064))*COS(RADIANS(E1066))*COS(RADIANS(AN1056))))</f>
        <v>0</v>
      </c>
      <c r="AO1064" s="3">
        <f>IF(DEGREES(ACOS(SIN(RADIANS(G1064))*SIN(RADIANS(E1066))+COS(RADIANS(G1064))*COS(RADIANS(E1066))*COS(RADIANS(AO1056))))&gt;90,0,$F$4*$F$5/E1065^2*(SIN(RADIANS(G1064))*SIN(RADIANS(E1066))+COS(RADIANS(G1064))*COS(RADIANS(E1066))*COS(RADIANS(AO1056))))</f>
        <v>0</v>
      </c>
      <c r="AP1064" s="3">
        <f>IF(DEGREES(ACOS(SIN(RADIANS(G1064))*SIN(RADIANS(E1066))+COS(RADIANS(G1064))*COS(RADIANS(E1066))*COS(RADIANS(AP1056))))&gt;90,0,$F$4*$F$5/E1065^2*(SIN(RADIANS(G1064))*SIN(RADIANS(E1066))+COS(RADIANS(G1064))*COS(RADIANS(E1066))*COS(RADIANS(AP1056))))</f>
        <v>0</v>
      </c>
      <c r="AQ1064" s="3">
        <f>IF(DEGREES(ACOS(SIN(RADIANS(G1064))*SIN(RADIANS(E1066))+COS(RADIANS(G1064))*COS(RADIANS(E1066))*COS(RADIANS(AQ1056))))&gt;90,0,$F$4*$F$5/E1065^2*(SIN(RADIANS(G1064))*SIN(RADIANS(E1066))+COS(RADIANS(G1064))*COS(RADIANS(E1066))*COS(RADIANS(AQ1056))))</f>
        <v>0</v>
      </c>
      <c r="AR1064" s="3">
        <f>IF(DEGREES(ACOS(SIN(RADIANS(G1064))*SIN(RADIANS(E1066))+COS(RADIANS(G1064))*COS(RADIANS(E1066))*COS(RADIANS(AR1056))))&gt;90,0,$F$4*$F$5/E1065^2*(SIN(RADIANS(G1064))*SIN(RADIANS(E1066))+COS(RADIANS(G1064))*COS(RADIANS(E1066))*COS(RADIANS(AR1056))))</f>
        <v>0</v>
      </c>
    </row>
    <row r="1065" spans="2:44" ht="15.75" customHeight="1" x14ac:dyDescent="0.2">
      <c r="B1065" s="20" t="s">
        <v>788</v>
      </c>
      <c r="E1065" s="3">
        <f>$F$6*(1-$F$7^2)/(1+$F$7*COS(RADIANS(E1059)))</f>
        <v>0</v>
      </c>
      <c r="G1065" s="3">
        <v>20</v>
      </c>
      <c r="I1065" s="3">
        <f>IF(DEGREES(ACOS(SIN(RADIANS(G1065))*SIN(RADIANS(E1066))+COS(RADIANS(G1065))*COS(RADIANS(E1066))*COS(RADIANS(I1056))))&gt;90,0,$F$4*$F$5/E1065^2*(SIN(RADIANS(G1065))*SIN(RADIANS(E1066))+COS(RADIANS(G1065))*COS(RADIANS(E1066))*COS(RADIANS(I1056))))</f>
        <v>0</v>
      </c>
      <c r="J1065" s="3">
        <f>IF(DEGREES(ACOS(SIN(RADIANS(G1065))*SIN(RADIANS(E1066))+COS(RADIANS(G1065))*COS(RADIANS(E1066))*COS(RADIANS(J1056))))&gt;90,0,$F$4*$F$5/E1065^2*(SIN(RADIANS(G1065))*SIN(RADIANS(E1066))+COS(RADIANS(G1065))*COS(RADIANS(E1066))*COS(RADIANS(J1056))))</f>
        <v>0</v>
      </c>
      <c r="K1065" s="3">
        <f>IF(DEGREES(ACOS(SIN(RADIANS(G1065))*SIN(RADIANS(E1066))+COS(RADIANS(G1065))*COS(RADIANS(E1066))*COS(RADIANS(K1056))))&gt;90,0,$F$4*$F$5/E1065^2*(SIN(RADIANS(G1065))*SIN(RADIANS(E1066))+COS(RADIANS(G1065))*COS(RADIANS(E1066))*COS(RADIANS(K1056))))</f>
        <v>0</v>
      </c>
      <c r="L1065" s="3">
        <f>IF(DEGREES(ACOS(SIN(RADIANS(G1065))*SIN(RADIANS(E1066))+COS(RADIANS(G1065))*COS(RADIANS(E1066))*COS(RADIANS(L1056))))&gt;90,0,$F$4*$F$5/E1065^2*(SIN(RADIANS(G1065))*SIN(RADIANS(E1066))+COS(RADIANS(G1065))*COS(RADIANS(E1066))*COS(RADIANS(L1056))))</f>
        <v>0</v>
      </c>
      <c r="M1065" s="3">
        <f>IF(DEGREES(ACOS(SIN(RADIANS(G1065))*SIN(RADIANS(E1066))+COS(RADIANS(G1065))*COS(RADIANS(E1066))*COS(RADIANS(M1056))))&gt;90,0,$F$4*$F$5/E1065^2*(SIN(RADIANS(G1065))*SIN(RADIANS(E1066))+COS(RADIANS(G1065))*COS(RADIANS(E1066))*COS(RADIANS(M1056))))</f>
        <v>0</v>
      </c>
      <c r="N1065" s="3">
        <f>IF(DEGREES(ACOS(SIN(RADIANS(G1065))*SIN(RADIANS(E1066))+COS(RADIANS(G1065))*COS(RADIANS(E1066))*COS(RADIANS(N1056))))&gt;90,0,$F$4*$F$5/E1065^2*(SIN(RADIANS(G1065))*SIN(RADIANS(E1066))+COS(RADIANS(G1065))*COS(RADIANS(E1066))*COS(RADIANS(N1056))))</f>
        <v>0</v>
      </c>
      <c r="O1065" s="3">
        <f>IF(DEGREES(ACOS(SIN(RADIANS(G1065))*SIN(RADIANS(E1066))+COS(RADIANS(G1065))*COS(RADIANS(E1066))*COS(RADIANS(O1056))))&gt;90,0,$F$4*$F$5/E1065^2*(SIN(RADIANS(G1065))*SIN(RADIANS(E1066))+COS(RADIANS(G1065))*COS(RADIANS(E1066))*COS(RADIANS(O1056))))</f>
        <v>0</v>
      </c>
      <c r="P1065" s="3">
        <f>IF(DEGREES(ACOS(SIN(RADIANS(G1065))*SIN(RADIANS(E1066))+COS(RADIANS(G1065))*COS(RADIANS(E1066))*COS(RADIANS(P1056))))&gt;90,0,$F$4*$F$5/E1065^2*(SIN(RADIANS(G1065))*SIN(RADIANS(E1066))+COS(RADIANS(G1065))*COS(RADIANS(E1066))*COS(RADIANS(P1056))))</f>
        <v>0</v>
      </c>
      <c r="Q1065" s="3">
        <f>IF(DEGREES(ACOS(SIN(RADIANS(G1065))*SIN(RADIANS(E1066))+COS(RADIANS(G1065))*COS(RADIANS(E1066))*COS(RADIANS(Q1056))))&gt;90,0,$F$4*$F$5/E1065^2*(SIN(RADIANS(G1065))*SIN(RADIANS(E1066))+COS(RADIANS(G1065))*COS(RADIANS(E1066))*COS(RADIANS(Q1056))))</f>
        <v>0</v>
      </c>
      <c r="R1065" s="3" t="e">
        <f>IF(DEGREES(ACOS(SIN(RADIANS(G1065))*SIN(RADIANS(E1066))+COS(RADIANS(G1065))*COS(RADIANS(E1066))*COS(RADIANS(R1056))))&gt;90,0,$F$4*$F$5/E1065^2*(SIN(RADIANS(G1065))*SIN(RADIANS(E1066))+COS(RADIANS(G1065))*COS(RADIANS(E1066))*COS(RADIANS(R1056))))</f>
        <v>#DIV/0!</v>
      </c>
      <c r="S1065" s="3" t="e">
        <f>IF(DEGREES(ACOS(SIN(RADIANS(G1065))*SIN(RADIANS(E1066))+COS(RADIANS(G1065))*COS(RADIANS(E1066))*COS(RADIANS(S1056))))&gt;90,0,$F$4*$F$5/E1065^2*(SIN(RADIANS(G1065))*SIN(RADIANS(E1066))+COS(RADIANS(G1065))*COS(RADIANS(E1066))*COS(RADIANS(S1056))))</f>
        <v>#DIV/0!</v>
      </c>
      <c r="T1065" s="3" t="e">
        <f>IF(DEGREES(ACOS(SIN(RADIANS(G1065))*SIN(RADIANS(E1066))+COS(RADIANS(G1065))*COS(RADIANS(E1066))*COS(RADIANS(T1056))))&gt;90,0,$F$4*$F$5/E1065^2*(SIN(RADIANS(G1065))*SIN(RADIANS(E1066))+COS(RADIANS(G1065))*COS(RADIANS(E1066))*COS(RADIANS(T1056))))</f>
        <v>#DIV/0!</v>
      </c>
      <c r="U1065" s="3" t="e">
        <f>IF(DEGREES(ACOS(SIN(RADIANS(G1065))*SIN(RADIANS(E1066))+COS(RADIANS(G1065))*COS(RADIANS(E1066))*COS(RADIANS(U1056))))&gt;90,0,$F$4*$F$5/E1065^2*(SIN(RADIANS(G1065))*SIN(RADIANS(E1066))+COS(RADIANS(G1065))*COS(RADIANS(E1066))*COS(RADIANS(U1056))))</f>
        <v>#DIV/0!</v>
      </c>
      <c r="V1065" s="3" t="e">
        <f>IF(DEGREES(ACOS(SIN(RADIANS(G1065))*SIN(RADIANS(E1066))+COS(RADIANS(G1065))*COS(RADIANS(E1066))*COS(RADIANS(V1056))))&gt;90,0,$F$4*$F$5/E1065^2*(SIN(RADIANS(G1065))*SIN(RADIANS(E1066))+COS(RADIANS(G1065))*COS(RADIANS(E1066))*COS(RADIANS(V1056))))</f>
        <v>#DIV/0!</v>
      </c>
      <c r="W1065" s="3" t="e">
        <f>IF(DEGREES(ACOS(SIN(RADIANS(G1065))*SIN(RADIANS(E1066))+COS(RADIANS(G1065))*COS(RADIANS(E1066))*COS(RADIANS(W1056))))&gt;90,0,$F$4*$F$5/E1065^2*(SIN(RADIANS(G1065))*SIN(RADIANS(E1066))+COS(RADIANS(G1065))*COS(RADIANS(E1066))*COS(RADIANS(W1056))))</f>
        <v>#DIV/0!</v>
      </c>
      <c r="X1065" s="3" t="e">
        <f>IF(DEGREES(ACOS(SIN(RADIANS(G1065))*SIN(RADIANS(E1066))+COS(RADIANS(G1065))*COS(RADIANS(E1066))*COS(RADIANS(X1056))))&gt;90,0,$F$4*$F$5/E1065^2*(SIN(RADIANS(G1065))*SIN(RADIANS(E1066))+COS(RADIANS(G1065))*COS(RADIANS(E1066))*COS(RADIANS(X1056))))</f>
        <v>#DIV/0!</v>
      </c>
      <c r="Y1065" s="3" t="e">
        <f>IF(DEGREES(ACOS(SIN(RADIANS(G1065))*SIN(RADIANS(E1066))+COS(RADIANS(G1065))*COS(RADIANS(E1066))*COS(RADIANS(Y1056))))&gt;90,0,$F$4*$F$5/E1065^2*(SIN(RADIANS(G1065))*SIN(RADIANS(E1066))+COS(RADIANS(G1065))*COS(RADIANS(E1066))*COS(RADIANS(Y1056))))</f>
        <v>#DIV/0!</v>
      </c>
      <c r="Z1065" s="3" t="e">
        <f>IF(DEGREES(ACOS(SIN(RADIANS(G1065))*SIN(RADIANS(E1066))+COS(RADIANS(G1065))*COS(RADIANS(E1066))*COS(RADIANS(Z1056))))&gt;90,0,$F$4*$F$5/E1065^2*(SIN(RADIANS(G1065))*SIN(RADIANS(E1066))+COS(RADIANS(G1065))*COS(RADIANS(E1066))*COS(RADIANS(Z1056))))</f>
        <v>#DIV/0!</v>
      </c>
      <c r="AA1065" s="3" t="e">
        <f>IF(DEGREES(ACOS(SIN(RADIANS(G1065))*SIN(RADIANS(E1066))+COS(RADIANS(G1065))*COS(RADIANS(E1066))*COS(RADIANS(AA1056))))&gt;90,0,$F$4*$F$5/E1065^2*(SIN(RADIANS(G1065))*SIN(RADIANS(E1066))+COS(RADIANS(G1065))*COS(RADIANS(E1066))*COS(RADIANS(AA1056))))</f>
        <v>#DIV/0!</v>
      </c>
      <c r="AB1065" s="3" t="e">
        <f>IF(DEGREES(ACOS(SIN(RADIANS(G1065))*SIN(RADIANS(E1066))+COS(RADIANS(G1065))*COS(RADIANS(E1066))*COS(RADIANS(AB1056))))&gt;90,0,$F$4*$F$5/E1065^2*(SIN(RADIANS(G1065))*SIN(RADIANS(E1066))+COS(RADIANS(G1065))*COS(RADIANS(E1066))*COS(RADIANS(AB1056))))</f>
        <v>#DIV/0!</v>
      </c>
      <c r="AC1065" s="3" t="e">
        <f>IF(DEGREES(ACOS(SIN(RADIANS(G1065))*SIN(RADIANS(E1066))+COS(RADIANS(G1065))*COS(RADIANS(E1066))*COS(RADIANS(AC1056))))&gt;90,0,$F$4*$F$5/E1065^2*(SIN(RADIANS(G1065))*SIN(RADIANS(E1066))+COS(RADIANS(G1065))*COS(RADIANS(E1066))*COS(RADIANS(AC1056))))</f>
        <v>#DIV/0!</v>
      </c>
      <c r="AD1065" s="3" t="e">
        <f>IF(DEGREES(ACOS(SIN(RADIANS(G1065))*SIN(RADIANS(E1066))+COS(RADIANS(G1065))*COS(RADIANS(E1066))*COS(RADIANS(AD1056))))&gt;90,0,$F$4*$F$5/E1065^2*(SIN(RADIANS(G1065))*SIN(RADIANS(E1066))+COS(RADIANS(G1065))*COS(RADIANS(E1066))*COS(RADIANS(AD1056))))</f>
        <v>#DIV/0!</v>
      </c>
      <c r="AE1065" s="3" t="e">
        <f>IF(DEGREES(ACOS(SIN(RADIANS(G1065))*SIN(RADIANS(E1066))+COS(RADIANS(G1065))*COS(RADIANS(E1066))*COS(RADIANS(AE1056))))&gt;90,0,$F$4*$F$5/E1065^2*(SIN(RADIANS(G1065))*SIN(RADIANS(E1066))+COS(RADIANS(G1065))*COS(RADIANS(E1066))*COS(RADIANS(AE1056))))</f>
        <v>#DIV/0!</v>
      </c>
      <c r="AF1065" s="3" t="e">
        <f>IF(DEGREES(ACOS(SIN(RADIANS(G1065))*SIN(RADIANS(E1066))+COS(RADIANS(G1065))*COS(RADIANS(E1066))*COS(RADIANS(AF1056))))&gt;90,0,$F$4*$F$5/E1065^2*(SIN(RADIANS(G1065))*SIN(RADIANS(E1066))+COS(RADIANS(G1065))*COS(RADIANS(E1066))*COS(RADIANS(AF1056))))</f>
        <v>#DIV/0!</v>
      </c>
      <c r="AG1065" s="3" t="e">
        <f>IF(DEGREES(ACOS(SIN(RADIANS(G1065))*SIN(RADIANS(E1066))+COS(RADIANS(G1065))*COS(RADIANS(E1066))*COS(RADIANS(AG1056))))&gt;90,0,$F$4*$F$5/E1065^2*(SIN(RADIANS(G1065))*SIN(RADIANS(E1066))+COS(RADIANS(G1065))*COS(RADIANS(E1066))*COS(RADIANS(AG1056))))</f>
        <v>#DIV/0!</v>
      </c>
      <c r="AH1065" s="3" t="e">
        <f>IF(DEGREES(ACOS(SIN(RADIANS(G1065))*SIN(RADIANS(E1066))+COS(RADIANS(G1065))*COS(RADIANS(E1066))*COS(RADIANS(AH1056))))&gt;90,0,$F$4*$F$5/E1065^2*(SIN(RADIANS(G1065))*SIN(RADIANS(E1066))+COS(RADIANS(G1065))*COS(RADIANS(E1066))*COS(RADIANS(AH1056))))</f>
        <v>#DIV/0!</v>
      </c>
      <c r="AI1065" s="3" t="e">
        <f>IF(DEGREES(ACOS(SIN(RADIANS(G1065))*SIN(RADIANS(E1066))+COS(RADIANS(G1065))*COS(RADIANS(E1066))*COS(RADIANS(AI1056))))&gt;90,0,$F$4*$F$5/E1065^2*(SIN(RADIANS(G1065))*SIN(RADIANS(E1066))+COS(RADIANS(G1065))*COS(RADIANS(E1066))*COS(RADIANS(AI1056))))</f>
        <v>#DIV/0!</v>
      </c>
      <c r="AJ1065" s="3" t="e">
        <f>IF(DEGREES(ACOS(SIN(RADIANS(G1065))*SIN(RADIANS(E1066))+COS(RADIANS(G1065))*COS(RADIANS(E1066))*COS(RADIANS(AJ1056))))&gt;90,0,$F$4*$F$5/E1065^2*(SIN(RADIANS(G1065))*SIN(RADIANS(E1066))+COS(RADIANS(G1065))*COS(RADIANS(E1066))*COS(RADIANS(AJ1056))))</f>
        <v>#DIV/0!</v>
      </c>
      <c r="AK1065" s="3">
        <f>IF(DEGREES(ACOS(SIN(RADIANS(G1065))*SIN(RADIANS(E1066))+COS(RADIANS(G1065))*COS(RADIANS(E1066))*COS(RADIANS(AK1056))))&gt;90,0,$F$4*$F$5/E1065^2*(SIN(RADIANS(G1065))*SIN(RADIANS(E1066))+COS(RADIANS(G1065))*COS(RADIANS(E1066))*COS(RADIANS(AK1056))))</f>
        <v>0</v>
      </c>
      <c r="AL1065" s="3">
        <f>IF(DEGREES(ACOS(SIN(RADIANS(G1065))*SIN(RADIANS(E1066))+COS(RADIANS(G1065))*COS(RADIANS(E1066))*COS(RADIANS(AL1056))))&gt;90,0,$F$4*$F$5/E1065^2*(SIN(RADIANS(G1065))*SIN(RADIANS(E1066))+COS(RADIANS(G1065))*COS(RADIANS(E1066))*COS(RADIANS(AL1056))))</f>
        <v>0</v>
      </c>
      <c r="AM1065" s="3">
        <f>IF(DEGREES(ACOS(SIN(RADIANS(G1065))*SIN(RADIANS(E1066))+COS(RADIANS(G1065))*COS(RADIANS(E1066))*COS(RADIANS(AM1056))))&gt;90,0,$F$4*$F$5/E1065^2*(SIN(RADIANS(G1065))*SIN(RADIANS(E1066))+COS(RADIANS(G1065))*COS(RADIANS(E1066))*COS(RADIANS(AM1056))))</f>
        <v>0</v>
      </c>
      <c r="AN1065" s="3">
        <f>IF(DEGREES(ACOS(SIN(RADIANS(G1065))*SIN(RADIANS(E1066))+COS(RADIANS(G1065))*COS(RADIANS(E1066))*COS(RADIANS(AN1056))))&gt;90,0,$F$4*$F$5/E1065^2*(SIN(RADIANS(G1065))*SIN(RADIANS(E1066))+COS(RADIANS(G1065))*COS(RADIANS(E1066))*COS(RADIANS(AN1056))))</f>
        <v>0</v>
      </c>
      <c r="AO1065" s="3">
        <f>IF(DEGREES(ACOS(SIN(RADIANS(G1065))*SIN(RADIANS(E1066))+COS(RADIANS(G1065))*COS(RADIANS(E1066))*COS(RADIANS(AO1056))))&gt;90,0,$F$4*$F$5/E1065^2*(SIN(RADIANS(G1065))*SIN(RADIANS(E1066))+COS(RADIANS(G1065))*COS(RADIANS(E1066))*COS(RADIANS(AO1056))))</f>
        <v>0</v>
      </c>
      <c r="AP1065" s="3">
        <f>IF(DEGREES(ACOS(SIN(RADIANS(G1065))*SIN(RADIANS(E1066))+COS(RADIANS(G1065))*COS(RADIANS(E1066))*COS(RADIANS(AP1056))))&gt;90,0,$F$4*$F$5/E1065^2*(SIN(RADIANS(G1065))*SIN(RADIANS(E1066))+COS(RADIANS(G1065))*COS(RADIANS(E1066))*COS(RADIANS(AP1056))))</f>
        <v>0</v>
      </c>
      <c r="AQ1065" s="3">
        <f>IF(DEGREES(ACOS(SIN(RADIANS(G1065))*SIN(RADIANS(E1066))+COS(RADIANS(G1065))*COS(RADIANS(E1066))*COS(RADIANS(AQ1056))))&gt;90,0,$F$4*$F$5/E1065^2*(SIN(RADIANS(G1065))*SIN(RADIANS(E1066))+COS(RADIANS(G1065))*COS(RADIANS(E1066))*COS(RADIANS(AQ1056))))</f>
        <v>0</v>
      </c>
      <c r="AR1065" s="3">
        <f>IF(DEGREES(ACOS(SIN(RADIANS(G1065))*SIN(RADIANS(E1066))+COS(RADIANS(G1065))*COS(RADIANS(E1066))*COS(RADIANS(AR1056))))&gt;90,0,$F$4*$F$5/E1065^2*(SIN(RADIANS(G1065))*SIN(RADIANS(E1066))+COS(RADIANS(G1065))*COS(RADIANS(E1066))*COS(RADIANS(AR1056))))</f>
        <v>0</v>
      </c>
    </row>
    <row r="1066" spans="2:44" ht="15.75" customHeight="1" x14ac:dyDescent="0.2">
      <c r="B1066" s="20" t="s">
        <v>737</v>
      </c>
      <c r="E1066" s="3">
        <f>IF($F$8&gt;90,180-$F$8,$F$8)*SIN(RADIANS(E1060))</f>
        <v>0</v>
      </c>
      <c r="G1066" s="3">
        <v>10</v>
      </c>
      <c r="I1066" s="3">
        <f>IF(DEGREES(ACOS(SIN(RADIANS(G1066))*SIN(RADIANS(E1066))+COS(RADIANS(G1066))*COS(RADIANS(E1066))*COS(RADIANS(I1056))))&gt;90,0,$F$4*$F$5/E1065^2*(SIN(RADIANS(G1066))*SIN(RADIANS(E1066))+COS(RADIANS(G1066))*COS(RADIANS(E1066))*COS(RADIANS(I1056))))</f>
        <v>0</v>
      </c>
      <c r="J1066" s="3">
        <f>IF(DEGREES(ACOS(SIN(RADIANS(G1066))*SIN(RADIANS(E1066))+COS(RADIANS(G1066))*COS(RADIANS(E1066))*COS(RADIANS(J1056))))&gt;90,0,$F$4*$F$5/E1065^2*(SIN(RADIANS(G1066))*SIN(RADIANS(E1066))+COS(RADIANS(G1066))*COS(RADIANS(E1066))*COS(RADIANS(J1056))))</f>
        <v>0</v>
      </c>
      <c r="K1066" s="3">
        <f>IF(DEGREES(ACOS(SIN(RADIANS(G1066))*SIN(RADIANS(E1066))+COS(RADIANS(G1066))*COS(RADIANS(E1066))*COS(RADIANS(K1056))))&gt;90,0,$F$4*$F$5/E1065^2*(SIN(RADIANS(G1066))*SIN(RADIANS(E1066))+COS(RADIANS(G1066))*COS(RADIANS(E1066))*COS(RADIANS(K1056))))</f>
        <v>0</v>
      </c>
      <c r="L1066" s="3">
        <f>IF(DEGREES(ACOS(SIN(RADIANS(G1066))*SIN(RADIANS(E1066))+COS(RADIANS(G1066))*COS(RADIANS(E1066))*COS(RADIANS(L1056))))&gt;90,0,$F$4*$F$5/E1065^2*(SIN(RADIANS(G1066))*SIN(RADIANS(E1066))+COS(RADIANS(G1066))*COS(RADIANS(E1066))*COS(RADIANS(L1056))))</f>
        <v>0</v>
      </c>
      <c r="M1066" s="3">
        <f>IF(DEGREES(ACOS(SIN(RADIANS(G1066))*SIN(RADIANS(E1066))+COS(RADIANS(G1066))*COS(RADIANS(E1066))*COS(RADIANS(M1056))))&gt;90,0,$F$4*$F$5/E1065^2*(SIN(RADIANS(G1066))*SIN(RADIANS(E1066))+COS(RADIANS(G1066))*COS(RADIANS(E1066))*COS(RADIANS(M1056))))</f>
        <v>0</v>
      </c>
      <c r="N1066" s="3">
        <f>IF(DEGREES(ACOS(SIN(RADIANS(G1066))*SIN(RADIANS(E1066))+COS(RADIANS(G1066))*COS(RADIANS(E1066))*COS(RADIANS(N1056))))&gt;90,0,$F$4*$F$5/E1065^2*(SIN(RADIANS(G1066))*SIN(RADIANS(E1066))+COS(RADIANS(G1066))*COS(RADIANS(E1066))*COS(RADIANS(N1056))))</f>
        <v>0</v>
      </c>
      <c r="O1066" s="3">
        <f>IF(DEGREES(ACOS(SIN(RADIANS(G1066))*SIN(RADIANS(E1066))+COS(RADIANS(G1066))*COS(RADIANS(E1066))*COS(RADIANS(O1056))))&gt;90,0,$F$4*$F$5/E1065^2*(SIN(RADIANS(G1066))*SIN(RADIANS(E1066))+COS(RADIANS(G1066))*COS(RADIANS(E1066))*COS(RADIANS(O1056))))</f>
        <v>0</v>
      </c>
      <c r="P1066" s="3">
        <f>IF(DEGREES(ACOS(SIN(RADIANS(G1066))*SIN(RADIANS(E1066))+COS(RADIANS(G1066))*COS(RADIANS(E1066))*COS(RADIANS(P1056))))&gt;90,0,$F$4*$F$5/E1065^2*(SIN(RADIANS(G1066))*SIN(RADIANS(E1066))+COS(RADIANS(G1066))*COS(RADIANS(E1066))*COS(RADIANS(P1056))))</f>
        <v>0</v>
      </c>
      <c r="Q1066" s="3">
        <f>IF(DEGREES(ACOS(SIN(RADIANS(G1066))*SIN(RADIANS(E1066))+COS(RADIANS(G1066))*COS(RADIANS(E1066))*COS(RADIANS(Q1056))))&gt;90,0,$F$4*$F$5/E1065^2*(SIN(RADIANS(G1066))*SIN(RADIANS(E1066))+COS(RADIANS(G1066))*COS(RADIANS(E1066))*COS(RADIANS(Q1056))))</f>
        <v>0</v>
      </c>
      <c r="R1066" s="3" t="e">
        <f>IF(DEGREES(ACOS(SIN(RADIANS(G1066))*SIN(RADIANS(E1066))+COS(RADIANS(G1066))*COS(RADIANS(E1066))*COS(RADIANS(R1056))))&gt;90,0,$F$4*$F$5/E1065^2*(SIN(RADIANS(G1066))*SIN(RADIANS(E1066))+COS(RADIANS(G1066))*COS(RADIANS(E1066))*COS(RADIANS(R1056))))</f>
        <v>#DIV/0!</v>
      </c>
      <c r="S1066" s="3" t="e">
        <f>IF(DEGREES(ACOS(SIN(RADIANS(G1066))*SIN(RADIANS(E1066))+COS(RADIANS(G1066))*COS(RADIANS(E1066))*COS(RADIANS(S1056))))&gt;90,0,$F$4*$F$5/E1065^2*(SIN(RADIANS(G1066))*SIN(RADIANS(E1066))+COS(RADIANS(G1066))*COS(RADIANS(E1066))*COS(RADIANS(S1056))))</f>
        <v>#DIV/0!</v>
      </c>
      <c r="T1066" s="3" t="e">
        <f>IF(DEGREES(ACOS(SIN(RADIANS(G1066))*SIN(RADIANS(E1066))+COS(RADIANS(G1066))*COS(RADIANS(E1066))*COS(RADIANS(T1056))))&gt;90,0,$F$4*$F$5/E1065^2*(SIN(RADIANS(G1066))*SIN(RADIANS(E1066))+COS(RADIANS(G1066))*COS(RADIANS(E1066))*COS(RADIANS(T1056))))</f>
        <v>#DIV/0!</v>
      </c>
      <c r="U1066" s="3" t="e">
        <f>IF(DEGREES(ACOS(SIN(RADIANS(G1066))*SIN(RADIANS(E1066))+COS(RADIANS(G1066))*COS(RADIANS(E1066))*COS(RADIANS(U1056))))&gt;90,0,$F$4*$F$5/E1065^2*(SIN(RADIANS(G1066))*SIN(RADIANS(E1066))+COS(RADIANS(G1066))*COS(RADIANS(E1066))*COS(RADIANS(U1056))))</f>
        <v>#DIV/0!</v>
      </c>
      <c r="V1066" s="3" t="e">
        <f>IF(DEGREES(ACOS(SIN(RADIANS(G1066))*SIN(RADIANS(E1066))+COS(RADIANS(G1066))*COS(RADIANS(E1066))*COS(RADIANS(V1056))))&gt;90,0,$F$4*$F$5/E1065^2*(SIN(RADIANS(G1066))*SIN(RADIANS(E1066))+COS(RADIANS(G1066))*COS(RADIANS(E1066))*COS(RADIANS(V1056))))</f>
        <v>#DIV/0!</v>
      </c>
      <c r="W1066" s="3" t="e">
        <f>IF(DEGREES(ACOS(SIN(RADIANS(G1066))*SIN(RADIANS(E1066))+COS(RADIANS(G1066))*COS(RADIANS(E1066))*COS(RADIANS(W1056))))&gt;90,0,$F$4*$F$5/E1065^2*(SIN(RADIANS(G1066))*SIN(RADIANS(E1066))+COS(RADIANS(G1066))*COS(RADIANS(E1066))*COS(RADIANS(W1056))))</f>
        <v>#DIV/0!</v>
      </c>
      <c r="X1066" s="3" t="e">
        <f>IF(DEGREES(ACOS(SIN(RADIANS(G1066))*SIN(RADIANS(E1066))+COS(RADIANS(G1066))*COS(RADIANS(E1066))*COS(RADIANS(X1056))))&gt;90,0,$F$4*$F$5/E1065^2*(SIN(RADIANS(G1066))*SIN(RADIANS(E1066))+COS(RADIANS(G1066))*COS(RADIANS(E1066))*COS(RADIANS(X1056))))</f>
        <v>#DIV/0!</v>
      </c>
      <c r="Y1066" s="3" t="e">
        <f>IF(DEGREES(ACOS(SIN(RADIANS(G1066))*SIN(RADIANS(E1066))+COS(RADIANS(G1066))*COS(RADIANS(E1066))*COS(RADIANS(Y1056))))&gt;90,0,$F$4*$F$5/E1065^2*(SIN(RADIANS(G1066))*SIN(RADIANS(E1066))+COS(RADIANS(G1066))*COS(RADIANS(E1066))*COS(RADIANS(Y1056))))</f>
        <v>#DIV/0!</v>
      </c>
      <c r="Z1066" s="3" t="e">
        <f>IF(DEGREES(ACOS(SIN(RADIANS(G1066))*SIN(RADIANS(E1066))+COS(RADIANS(G1066))*COS(RADIANS(E1066))*COS(RADIANS(Z1056))))&gt;90,0,$F$4*$F$5/E1065^2*(SIN(RADIANS(G1066))*SIN(RADIANS(E1066))+COS(RADIANS(G1066))*COS(RADIANS(E1066))*COS(RADIANS(Z1056))))</f>
        <v>#DIV/0!</v>
      </c>
      <c r="AA1066" s="3" t="e">
        <f>IF(DEGREES(ACOS(SIN(RADIANS(G1066))*SIN(RADIANS(E1066))+COS(RADIANS(G1066))*COS(RADIANS(E1066))*COS(RADIANS(AA1056))))&gt;90,0,$F$4*$F$5/E1065^2*(SIN(RADIANS(G1066))*SIN(RADIANS(E1066))+COS(RADIANS(G1066))*COS(RADIANS(E1066))*COS(RADIANS(AA1056))))</f>
        <v>#DIV/0!</v>
      </c>
      <c r="AB1066" s="3" t="e">
        <f>IF(DEGREES(ACOS(SIN(RADIANS(G1066))*SIN(RADIANS(E1066))+COS(RADIANS(G1066))*COS(RADIANS(E1066))*COS(RADIANS(AB1056))))&gt;90,0,$F$4*$F$5/E1065^2*(SIN(RADIANS(G1066))*SIN(RADIANS(E1066))+COS(RADIANS(G1066))*COS(RADIANS(E1066))*COS(RADIANS(AB1056))))</f>
        <v>#DIV/0!</v>
      </c>
      <c r="AC1066" s="3" t="e">
        <f>IF(DEGREES(ACOS(SIN(RADIANS(G1066))*SIN(RADIANS(E1066))+COS(RADIANS(G1066))*COS(RADIANS(E1066))*COS(RADIANS(AC1056))))&gt;90,0,$F$4*$F$5/E1065^2*(SIN(RADIANS(G1066))*SIN(RADIANS(E1066))+COS(RADIANS(G1066))*COS(RADIANS(E1066))*COS(RADIANS(AC1056))))</f>
        <v>#DIV/0!</v>
      </c>
      <c r="AD1066" s="3" t="e">
        <f>IF(DEGREES(ACOS(SIN(RADIANS(G1066))*SIN(RADIANS(E1066))+COS(RADIANS(G1066))*COS(RADIANS(E1066))*COS(RADIANS(AD1056))))&gt;90,0,$F$4*$F$5/E1065^2*(SIN(RADIANS(G1066))*SIN(RADIANS(E1066))+COS(RADIANS(G1066))*COS(RADIANS(E1066))*COS(RADIANS(AD1056))))</f>
        <v>#DIV/0!</v>
      </c>
      <c r="AE1066" s="3" t="e">
        <f>IF(DEGREES(ACOS(SIN(RADIANS(G1066))*SIN(RADIANS(E1066))+COS(RADIANS(G1066))*COS(RADIANS(E1066))*COS(RADIANS(AE1056))))&gt;90,0,$F$4*$F$5/E1065^2*(SIN(RADIANS(G1066))*SIN(RADIANS(E1066))+COS(RADIANS(G1066))*COS(RADIANS(E1066))*COS(RADIANS(AE1056))))</f>
        <v>#DIV/0!</v>
      </c>
      <c r="AF1066" s="3" t="e">
        <f>IF(DEGREES(ACOS(SIN(RADIANS(G1066))*SIN(RADIANS(E1066))+COS(RADIANS(G1066))*COS(RADIANS(E1066))*COS(RADIANS(AF1056))))&gt;90,0,$F$4*$F$5/E1065^2*(SIN(RADIANS(G1066))*SIN(RADIANS(E1066))+COS(RADIANS(G1066))*COS(RADIANS(E1066))*COS(RADIANS(AF1056))))</f>
        <v>#DIV/0!</v>
      </c>
      <c r="AG1066" s="3" t="e">
        <f>IF(DEGREES(ACOS(SIN(RADIANS(G1066))*SIN(RADIANS(E1066))+COS(RADIANS(G1066))*COS(RADIANS(E1066))*COS(RADIANS(AG1056))))&gt;90,0,$F$4*$F$5/E1065^2*(SIN(RADIANS(G1066))*SIN(RADIANS(E1066))+COS(RADIANS(G1066))*COS(RADIANS(E1066))*COS(RADIANS(AG1056))))</f>
        <v>#DIV/0!</v>
      </c>
      <c r="AH1066" s="3" t="e">
        <f>IF(DEGREES(ACOS(SIN(RADIANS(G1066))*SIN(RADIANS(E1066))+COS(RADIANS(G1066))*COS(RADIANS(E1066))*COS(RADIANS(AH1056))))&gt;90,0,$F$4*$F$5/E1065^2*(SIN(RADIANS(G1066))*SIN(RADIANS(E1066))+COS(RADIANS(G1066))*COS(RADIANS(E1066))*COS(RADIANS(AH1056))))</f>
        <v>#DIV/0!</v>
      </c>
      <c r="AI1066" s="3" t="e">
        <f>IF(DEGREES(ACOS(SIN(RADIANS(G1066))*SIN(RADIANS(E1066))+COS(RADIANS(G1066))*COS(RADIANS(E1066))*COS(RADIANS(AI1056))))&gt;90,0,$F$4*$F$5/E1065^2*(SIN(RADIANS(G1066))*SIN(RADIANS(E1066))+COS(RADIANS(G1066))*COS(RADIANS(E1066))*COS(RADIANS(AI1056))))</f>
        <v>#DIV/0!</v>
      </c>
      <c r="AJ1066" s="3" t="e">
        <f>IF(DEGREES(ACOS(SIN(RADIANS(G1066))*SIN(RADIANS(E1066))+COS(RADIANS(G1066))*COS(RADIANS(E1066))*COS(RADIANS(AJ1056))))&gt;90,0,$F$4*$F$5/E1065^2*(SIN(RADIANS(G1066))*SIN(RADIANS(E1066))+COS(RADIANS(G1066))*COS(RADIANS(E1066))*COS(RADIANS(AJ1056))))</f>
        <v>#DIV/0!</v>
      </c>
      <c r="AK1066" s="3">
        <f>IF(DEGREES(ACOS(SIN(RADIANS(G1066))*SIN(RADIANS(E1066))+COS(RADIANS(G1066))*COS(RADIANS(E1066))*COS(RADIANS(AK1056))))&gt;90,0,$F$4*$F$5/E1065^2*(SIN(RADIANS(G1066))*SIN(RADIANS(E1066))+COS(RADIANS(G1066))*COS(RADIANS(E1066))*COS(RADIANS(AK1056))))</f>
        <v>0</v>
      </c>
      <c r="AL1066" s="3">
        <f>IF(DEGREES(ACOS(SIN(RADIANS(G1066))*SIN(RADIANS(E1066))+COS(RADIANS(G1066))*COS(RADIANS(E1066))*COS(RADIANS(AL1056))))&gt;90,0,$F$4*$F$5/E1065^2*(SIN(RADIANS(G1066))*SIN(RADIANS(E1066))+COS(RADIANS(G1066))*COS(RADIANS(E1066))*COS(RADIANS(AL1056))))</f>
        <v>0</v>
      </c>
      <c r="AM1066" s="3">
        <f>IF(DEGREES(ACOS(SIN(RADIANS(G1066))*SIN(RADIANS(E1066))+COS(RADIANS(G1066))*COS(RADIANS(E1066))*COS(RADIANS(AM1056))))&gt;90,0,$F$4*$F$5/E1065^2*(SIN(RADIANS(G1066))*SIN(RADIANS(E1066))+COS(RADIANS(G1066))*COS(RADIANS(E1066))*COS(RADIANS(AM1056))))</f>
        <v>0</v>
      </c>
      <c r="AN1066" s="3">
        <f>IF(DEGREES(ACOS(SIN(RADIANS(G1066))*SIN(RADIANS(E1066))+COS(RADIANS(G1066))*COS(RADIANS(E1066))*COS(RADIANS(AN1056))))&gt;90,0,$F$4*$F$5/E1065^2*(SIN(RADIANS(G1066))*SIN(RADIANS(E1066))+COS(RADIANS(G1066))*COS(RADIANS(E1066))*COS(RADIANS(AN1056))))</f>
        <v>0</v>
      </c>
      <c r="AO1066" s="3">
        <f>IF(DEGREES(ACOS(SIN(RADIANS(G1066))*SIN(RADIANS(E1066))+COS(RADIANS(G1066))*COS(RADIANS(E1066))*COS(RADIANS(AO1056))))&gt;90,0,$F$4*$F$5/E1065^2*(SIN(RADIANS(G1066))*SIN(RADIANS(E1066))+COS(RADIANS(G1066))*COS(RADIANS(E1066))*COS(RADIANS(AO1056))))</f>
        <v>0</v>
      </c>
      <c r="AP1066" s="3">
        <f>IF(DEGREES(ACOS(SIN(RADIANS(G1066))*SIN(RADIANS(E1066))+COS(RADIANS(G1066))*COS(RADIANS(E1066))*COS(RADIANS(AP1056))))&gt;90,0,$F$4*$F$5/E1065^2*(SIN(RADIANS(G1066))*SIN(RADIANS(E1066))+COS(RADIANS(G1066))*COS(RADIANS(E1066))*COS(RADIANS(AP1056))))</f>
        <v>0</v>
      </c>
      <c r="AQ1066" s="3">
        <f>IF(DEGREES(ACOS(SIN(RADIANS(G1066))*SIN(RADIANS(E1066))+COS(RADIANS(G1066))*COS(RADIANS(E1066))*COS(RADIANS(AQ1056))))&gt;90,0,$F$4*$F$5/E1065^2*(SIN(RADIANS(G1066))*SIN(RADIANS(E1066))+COS(RADIANS(G1066))*COS(RADIANS(E1066))*COS(RADIANS(AQ1056))))</f>
        <v>0</v>
      </c>
      <c r="AR1066" s="3">
        <f>IF(DEGREES(ACOS(SIN(RADIANS(G1066))*SIN(RADIANS(E1066))+COS(RADIANS(G1066))*COS(RADIANS(E1066))*COS(RADIANS(AR1056))))&gt;90,0,$F$4*$F$5/E1065^2*(SIN(RADIANS(G1066))*SIN(RADIANS(E1066))+COS(RADIANS(G1066))*COS(RADIANS(E1066))*COS(RADIANS(AR1056))))</f>
        <v>0</v>
      </c>
    </row>
    <row r="1067" spans="2:44" ht="15.75" customHeight="1" x14ac:dyDescent="0.2">
      <c r="B1067" s="20" t="s">
        <v>789</v>
      </c>
      <c r="E1067" s="3">
        <f>IF($F$10=0,IF(E1058&lt;360,E1058,E1058-360),($F$10+1)*E1058)</f>
        <v>80</v>
      </c>
      <c r="G1067" s="3">
        <v>0</v>
      </c>
      <c r="I1067" s="3">
        <f>IF(DEGREES(ACOS(SIN(RADIANS(G1067))*SIN(RADIANS(E1066))+COS(RADIANS(G1067))*COS(RADIANS(E1066))*COS(RADIANS(I1056))))&gt;90,0,$F$4*$F$5/E1065^2*(SIN(RADIANS(G1067))*SIN(RADIANS(E1066))+COS(RADIANS(G1067))*COS(RADIANS(E1066))*COS(RADIANS(I1056))))</f>
        <v>0</v>
      </c>
      <c r="J1067" s="3">
        <f>IF(DEGREES(ACOS(SIN(RADIANS(G1067))*SIN(RADIANS(E1066))+COS(RADIANS(G1067))*COS(RADIANS(E1066))*COS(RADIANS(J1056))))&gt;90,0,$F$4*$F$5/E1065^2*(SIN(RADIANS(G1067))*SIN(RADIANS(E1066))+COS(RADIANS(G1067))*COS(RADIANS(E1066))*COS(RADIANS(J1056))))</f>
        <v>0</v>
      </c>
      <c r="K1067" s="3">
        <f>IF(DEGREES(ACOS(SIN(RADIANS(G1067))*SIN(RADIANS(E1066))+COS(RADIANS(G1067))*COS(RADIANS(E1066))*COS(RADIANS(K1056))))&gt;90,0,$F$4*$F$5/E1065^2*(SIN(RADIANS(G1067))*SIN(RADIANS(E1066))+COS(RADIANS(G1067))*COS(RADIANS(E1066))*COS(RADIANS(K1056))))</f>
        <v>0</v>
      </c>
      <c r="L1067" s="3">
        <f>IF(DEGREES(ACOS(SIN(RADIANS(G1067))*SIN(RADIANS(E1066))+COS(RADIANS(G1067))*COS(RADIANS(E1066))*COS(RADIANS(L1056))))&gt;90,0,$F$4*$F$5/E1065^2*(SIN(RADIANS(G1067))*SIN(RADIANS(E1066))+COS(RADIANS(G1067))*COS(RADIANS(E1066))*COS(RADIANS(L1056))))</f>
        <v>0</v>
      </c>
      <c r="M1067" s="3">
        <f>IF(DEGREES(ACOS(SIN(RADIANS(G1067))*SIN(RADIANS(E1066))+COS(RADIANS(G1067))*COS(RADIANS(E1066))*COS(RADIANS(M1056))))&gt;90,0,$F$4*$F$5/E1065^2*(SIN(RADIANS(G1067))*SIN(RADIANS(E1066))+COS(RADIANS(G1067))*COS(RADIANS(E1066))*COS(RADIANS(M1056))))</f>
        <v>0</v>
      </c>
      <c r="N1067" s="3">
        <f>IF(DEGREES(ACOS(SIN(RADIANS(G1067))*SIN(RADIANS(E1066))+COS(RADIANS(G1067))*COS(RADIANS(E1066))*COS(RADIANS(N1056))))&gt;90,0,$F$4*$F$5/E1065^2*(SIN(RADIANS(G1067))*SIN(RADIANS(E1066))+COS(RADIANS(G1067))*COS(RADIANS(E1066))*COS(RADIANS(N1056))))</f>
        <v>0</v>
      </c>
      <c r="O1067" s="3">
        <f>IF(DEGREES(ACOS(SIN(RADIANS(G1067))*SIN(RADIANS(E1066))+COS(RADIANS(G1067))*COS(RADIANS(E1066))*COS(RADIANS(O1056))))&gt;90,0,$F$4*$F$5/E1065^2*(SIN(RADIANS(G1067))*SIN(RADIANS(E1066))+COS(RADIANS(G1067))*COS(RADIANS(E1066))*COS(RADIANS(O1056))))</f>
        <v>0</v>
      </c>
      <c r="P1067" s="3">
        <f>IF(DEGREES(ACOS(SIN(RADIANS(G1067))*SIN(RADIANS(E1066))+COS(RADIANS(G1067))*COS(RADIANS(E1066))*COS(RADIANS(P1056))))&gt;90,0,$F$4*$F$5/E1065^2*(SIN(RADIANS(G1067))*SIN(RADIANS(E1066))+COS(RADIANS(G1067))*COS(RADIANS(E1066))*COS(RADIANS(P1056))))</f>
        <v>0</v>
      </c>
      <c r="Q1067" s="3">
        <f>IF(DEGREES(ACOS(SIN(RADIANS(G1067))*SIN(RADIANS(E1066))+COS(RADIANS(G1067))*COS(RADIANS(E1066))*COS(RADIANS(Q1056))))&gt;90,0,$F$4*$F$5/E1065^2*(SIN(RADIANS(G1067))*SIN(RADIANS(E1066))+COS(RADIANS(G1067))*COS(RADIANS(E1066))*COS(RADIANS(Q1056))))</f>
        <v>0</v>
      </c>
      <c r="R1067" s="3" t="e">
        <f>IF(DEGREES(ACOS(SIN(RADIANS(G1067))*SIN(RADIANS(E1066))+COS(RADIANS(G1067))*COS(RADIANS(E1066))*COS(RADIANS(R1056))))&gt;90,0,$F$4*$F$5/E1065^2*(SIN(RADIANS(G1067))*SIN(RADIANS(E1066))+COS(RADIANS(G1067))*COS(RADIANS(E1066))*COS(RADIANS(R1056))))</f>
        <v>#DIV/0!</v>
      </c>
      <c r="S1067" s="3" t="e">
        <f>IF(DEGREES(ACOS(SIN(RADIANS(G1067))*SIN(RADIANS(E1066))+COS(RADIANS(G1067))*COS(RADIANS(E1066))*COS(RADIANS(S1056))))&gt;90,0,$F$4*$F$5/E1065^2*(SIN(RADIANS(G1067))*SIN(RADIANS(E1066))+COS(RADIANS(G1067))*COS(RADIANS(E1066))*COS(RADIANS(S1056))))</f>
        <v>#DIV/0!</v>
      </c>
      <c r="T1067" s="3" t="e">
        <f>IF(DEGREES(ACOS(SIN(RADIANS(G1067))*SIN(RADIANS(E1066))+COS(RADIANS(G1067))*COS(RADIANS(E1066))*COS(RADIANS(T1056))))&gt;90,0,$F$4*$F$5/E1065^2*(SIN(RADIANS(G1067))*SIN(RADIANS(E1066))+COS(RADIANS(G1067))*COS(RADIANS(E1066))*COS(RADIANS(T1056))))</f>
        <v>#DIV/0!</v>
      </c>
      <c r="U1067" s="3" t="e">
        <f>IF(DEGREES(ACOS(SIN(RADIANS(G1067))*SIN(RADIANS(E1066))+COS(RADIANS(G1067))*COS(RADIANS(E1066))*COS(RADIANS(U1056))))&gt;90,0,$F$4*$F$5/E1065^2*(SIN(RADIANS(G1067))*SIN(RADIANS(E1066))+COS(RADIANS(G1067))*COS(RADIANS(E1066))*COS(RADIANS(U1056))))</f>
        <v>#DIV/0!</v>
      </c>
      <c r="V1067" s="3" t="e">
        <f>IF(DEGREES(ACOS(SIN(RADIANS(G1067))*SIN(RADIANS(E1066))+COS(RADIANS(G1067))*COS(RADIANS(E1066))*COS(RADIANS(V1056))))&gt;90,0,$F$4*$F$5/E1065^2*(SIN(RADIANS(G1067))*SIN(RADIANS(E1066))+COS(RADIANS(G1067))*COS(RADIANS(E1066))*COS(RADIANS(V1056))))</f>
        <v>#DIV/0!</v>
      </c>
      <c r="W1067" s="3" t="e">
        <f>IF(DEGREES(ACOS(SIN(RADIANS(G1067))*SIN(RADIANS(E1066))+COS(RADIANS(G1067))*COS(RADIANS(E1066))*COS(RADIANS(W1056))))&gt;90,0,$F$4*$F$5/E1065^2*(SIN(RADIANS(G1067))*SIN(RADIANS(E1066))+COS(RADIANS(G1067))*COS(RADIANS(E1066))*COS(RADIANS(W1056))))</f>
        <v>#DIV/0!</v>
      </c>
      <c r="X1067" s="3" t="e">
        <f>IF(DEGREES(ACOS(SIN(RADIANS(G1067))*SIN(RADIANS(E1066))+COS(RADIANS(G1067))*COS(RADIANS(E1066))*COS(RADIANS(X1056))))&gt;90,0,$F$4*$F$5/E1065^2*(SIN(RADIANS(G1067))*SIN(RADIANS(E1066))+COS(RADIANS(G1067))*COS(RADIANS(E1066))*COS(RADIANS(X1056))))</f>
        <v>#DIV/0!</v>
      </c>
      <c r="Y1067" s="3" t="e">
        <f>IF(DEGREES(ACOS(SIN(RADIANS(G1067))*SIN(RADIANS(E1066))+COS(RADIANS(G1067))*COS(RADIANS(E1066))*COS(RADIANS(Y1056))))&gt;90,0,$F$4*$F$5/E1065^2*(SIN(RADIANS(G1067))*SIN(RADIANS(E1066))+COS(RADIANS(G1067))*COS(RADIANS(E1066))*COS(RADIANS(Y1056))))</f>
        <v>#DIV/0!</v>
      </c>
      <c r="Z1067" s="3" t="e">
        <f>IF(DEGREES(ACOS(SIN(RADIANS(G1067))*SIN(RADIANS(E1066))+COS(RADIANS(G1067))*COS(RADIANS(E1066))*COS(RADIANS(Z1056))))&gt;90,0,$F$4*$F$5/E1065^2*(SIN(RADIANS(G1067))*SIN(RADIANS(E1066))+COS(RADIANS(G1067))*COS(RADIANS(E1066))*COS(RADIANS(Z1056))))</f>
        <v>#DIV/0!</v>
      </c>
      <c r="AA1067" s="3" t="e">
        <f>IF(DEGREES(ACOS(SIN(RADIANS(G1067))*SIN(RADIANS(E1066))+COS(RADIANS(G1067))*COS(RADIANS(E1066))*COS(RADIANS(AA1056))))&gt;90,0,$F$4*$F$5/E1065^2*(SIN(RADIANS(G1067))*SIN(RADIANS(E1066))+COS(RADIANS(G1067))*COS(RADIANS(E1066))*COS(RADIANS(AA1056))))</f>
        <v>#DIV/0!</v>
      </c>
      <c r="AB1067" s="3" t="e">
        <f>IF(DEGREES(ACOS(SIN(RADIANS(G1067))*SIN(RADIANS(E1066))+COS(RADIANS(G1067))*COS(RADIANS(E1066))*COS(RADIANS(AB1056))))&gt;90,0,$F$4*$F$5/E1065^2*(SIN(RADIANS(G1067))*SIN(RADIANS(E1066))+COS(RADIANS(G1067))*COS(RADIANS(E1066))*COS(RADIANS(AB1056))))</f>
        <v>#DIV/0!</v>
      </c>
      <c r="AC1067" s="3" t="e">
        <f>IF(DEGREES(ACOS(SIN(RADIANS(G1067))*SIN(RADIANS(E1066))+COS(RADIANS(G1067))*COS(RADIANS(E1066))*COS(RADIANS(AC1056))))&gt;90,0,$F$4*$F$5/E1065^2*(SIN(RADIANS(G1067))*SIN(RADIANS(E1066))+COS(RADIANS(G1067))*COS(RADIANS(E1066))*COS(RADIANS(AC1056))))</f>
        <v>#DIV/0!</v>
      </c>
      <c r="AD1067" s="3" t="e">
        <f>IF(DEGREES(ACOS(SIN(RADIANS(G1067))*SIN(RADIANS(E1066))+COS(RADIANS(G1067))*COS(RADIANS(E1066))*COS(RADIANS(AD1056))))&gt;90,0,$F$4*$F$5/E1065^2*(SIN(RADIANS(G1067))*SIN(RADIANS(E1066))+COS(RADIANS(G1067))*COS(RADIANS(E1066))*COS(RADIANS(AD1056))))</f>
        <v>#DIV/0!</v>
      </c>
      <c r="AE1067" s="3" t="e">
        <f>IF(DEGREES(ACOS(SIN(RADIANS(G1067))*SIN(RADIANS(E1066))+COS(RADIANS(G1067))*COS(RADIANS(E1066))*COS(RADIANS(AE1056))))&gt;90,0,$F$4*$F$5/E1065^2*(SIN(RADIANS(G1067))*SIN(RADIANS(E1066))+COS(RADIANS(G1067))*COS(RADIANS(E1066))*COS(RADIANS(AE1056))))</f>
        <v>#DIV/0!</v>
      </c>
      <c r="AF1067" s="3" t="e">
        <f>IF(DEGREES(ACOS(SIN(RADIANS(G1067))*SIN(RADIANS(E1066))+COS(RADIANS(G1067))*COS(RADIANS(E1066))*COS(RADIANS(AF1056))))&gt;90,0,$F$4*$F$5/E1065^2*(SIN(RADIANS(G1067))*SIN(RADIANS(E1066))+COS(RADIANS(G1067))*COS(RADIANS(E1066))*COS(RADIANS(AF1056))))</f>
        <v>#DIV/0!</v>
      </c>
      <c r="AG1067" s="3" t="e">
        <f>IF(DEGREES(ACOS(SIN(RADIANS(G1067))*SIN(RADIANS(E1066))+COS(RADIANS(G1067))*COS(RADIANS(E1066))*COS(RADIANS(AG1056))))&gt;90,0,$F$4*$F$5/E1065^2*(SIN(RADIANS(G1067))*SIN(RADIANS(E1066))+COS(RADIANS(G1067))*COS(RADIANS(E1066))*COS(RADIANS(AG1056))))</f>
        <v>#DIV/0!</v>
      </c>
      <c r="AH1067" s="3" t="e">
        <f>IF(DEGREES(ACOS(SIN(RADIANS(G1067))*SIN(RADIANS(E1066))+COS(RADIANS(G1067))*COS(RADIANS(E1066))*COS(RADIANS(AH1056))))&gt;90,0,$F$4*$F$5/E1065^2*(SIN(RADIANS(G1067))*SIN(RADIANS(E1066))+COS(RADIANS(G1067))*COS(RADIANS(E1066))*COS(RADIANS(AH1056))))</f>
        <v>#DIV/0!</v>
      </c>
      <c r="AI1067" s="3" t="e">
        <f>IF(DEGREES(ACOS(SIN(RADIANS(G1067))*SIN(RADIANS(E1066))+COS(RADIANS(G1067))*COS(RADIANS(E1066))*COS(RADIANS(AI1056))))&gt;90,0,$F$4*$F$5/E1065^2*(SIN(RADIANS(G1067))*SIN(RADIANS(E1066))+COS(RADIANS(G1067))*COS(RADIANS(E1066))*COS(RADIANS(AI1056))))</f>
        <v>#DIV/0!</v>
      </c>
      <c r="AJ1067" s="3" t="e">
        <f>IF(DEGREES(ACOS(SIN(RADIANS(G1067))*SIN(RADIANS(E1066))+COS(RADIANS(G1067))*COS(RADIANS(E1066))*COS(RADIANS(AJ1056))))&gt;90,0,$F$4*$F$5/E1065^2*(SIN(RADIANS(G1067))*SIN(RADIANS(E1066))+COS(RADIANS(G1067))*COS(RADIANS(E1066))*COS(RADIANS(AJ1056))))</f>
        <v>#DIV/0!</v>
      </c>
      <c r="AK1067" s="3">
        <f>IF(DEGREES(ACOS(SIN(RADIANS(G1067))*SIN(RADIANS(E1066))+COS(RADIANS(G1067))*COS(RADIANS(E1066))*COS(RADIANS(AK1056))))&gt;90,0,$F$4*$F$5/E1065^2*(SIN(RADIANS(G1067))*SIN(RADIANS(E1066))+COS(RADIANS(G1067))*COS(RADIANS(E1066))*COS(RADIANS(AK1056))))</f>
        <v>0</v>
      </c>
      <c r="AL1067" s="3">
        <f>IF(DEGREES(ACOS(SIN(RADIANS(G1067))*SIN(RADIANS(E1066))+COS(RADIANS(G1067))*COS(RADIANS(E1066))*COS(RADIANS(AL1056))))&gt;90,0,$F$4*$F$5/E1065^2*(SIN(RADIANS(G1067))*SIN(RADIANS(E1066))+COS(RADIANS(G1067))*COS(RADIANS(E1066))*COS(RADIANS(AL1056))))</f>
        <v>0</v>
      </c>
      <c r="AM1067" s="3">
        <f>IF(DEGREES(ACOS(SIN(RADIANS(G1067))*SIN(RADIANS(E1066))+COS(RADIANS(G1067))*COS(RADIANS(E1066))*COS(RADIANS(AM1056))))&gt;90,0,$F$4*$F$5/E1065^2*(SIN(RADIANS(G1067))*SIN(RADIANS(E1066))+COS(RADIANS(G1067))*COS(RADIANS(E1066))*COS(RADIANS(AM1056))))</f>
        <v>0</v>
      </c>
      <c r="AN1067" s="3">
        <f>IF(DEGREES(ACOS(SIN(RADIANS(G1067))*SIN(RADIANS(E1066))+COS(RADIANS(G1067))*COS(RADIANS(E1066))*COS(RADIANS(AN1056))))&gt;90,0,$F$4*$F$5/E1065^2*(SIN(RADIANS(G1067))*SIN(RADIANS(E1066))+COS(RADIANS(G1067))*COS(RADIANS(E1066))*COS(RADIANS(AN1056))))</f>
        <v>0</v>
      </c>
      <c r="AO1067" s="3">
        <f>IF(DEGREES(ACOS(SIN(RADIANS(G1067))*SIN(RADIANS(E1066))+COS(RADIANS(G1067))*COS(RADIANS(E1066))*COS(RADIANS(AO1056))))&gt;90,0,$F$4*$F$5/E1065^2*(SIN(RADIANS(G1067))*SIN(RADIANS(E1066))+COS(RADIANS(G1067))*COS(RADIANS(E1066))*COS(RADIANS(AO1056))))</f>
        <v>0</v>
      </c>
      <c r="AP1067" s="3">
        <f>IF(DEGREES(ACOS(SIN(RADIANS(G1067))*SIN(RADIANS(E1066))+COS(RADIANS(G1067))*COS(RADIANS(E1066))*COS(RADIANS(AP1056))))&gt;90,0,$F$4*$F$5/E1065^2*(SIN(RADIANS(G1067))*SIN(RADIANS(E1066))+COS(RADIANS(G1067))*COS(RADIANS(E1066))*COS(RADIANS(AP1056))))</f>
        <v>0</v>
      </c>
      <c r="AQ1067" s="3">
        <f>IF(DEGREES(ACOS(SIN(RADIANS(G1067))*SIN(RADIANS(E1066))+COS(RADIANS(G1067))*COS(RADIANS(E1066))*COS(RADIANS(AQ1056))))&gt;90,0,$F$4*$F$5/E1065^2*(SIN(RADIANS(G1067))*SIN(RADIANS(E1066))+COS(RADIANS(G1067))*COS(RADIANS(E1066))*COS(RADIANS(AQ1056))))</f>
        <v>0</v>
      </c>
      <c r="AR1067" s="3">
        <f>IF(DEGREES(ACOS(SIN(RADIANS(G1067))*SIN(RADIANS(E1066))+COS(RADIANS(G1067))*COS(RADIANS(E1066))*COS(RADIANS(AR1056))))&gt;90,0,$F$4*$F$5/E1065^2*(SIN(RADIANS(G1067))*SIN(RADIANS(E1066))+COS(RADIANS(G1067))*COS(RADIANS(E1066))*COS(RADIANS(AR1056))))</f>
        <v>0</v>
      </c>
    </row>
    <row r="1068" spans="2:44" ht="15.75" customHeight="1" x14ac:dyDescent="0.2">
      <c r="B1068" s="20" t="s">
        <v>790</v>
      </c>
      <c r="E1068" s="3">
        <f>E1067-E1059-360*ROUNDDOWN((E1067-E1059)/360,0)</f>
        <v>0</v>
      </c>
      <c r="G1068" s="3">
        <v>-10</v>
      </c>
      <c r="I1068" s="3">
        <f>IF(DEGREES(ACOS(SIN(RADIANS(G1068))*SIN(RADIANS(E1066))+COS(RADIANS(G1068))*COS(RADIANS(E1066))*COS(RADIANS(I1056))))&gt;90,0,$F$4*$F$5/E1065^2*(SIN(RADIANS(G1068))*SIN(RADIANS(E1066))+COS(RADIANS(G1068))*COS(RADIANS(E1066))*COS(RADIANS(I1056))))</f>
        <v>0</v>
      </c>
      <c r="J1068" s="3">
        <f>IF(DEGREES(ACOS(SIN(RADIANS(G1068))*SIN(RADIANS(E1066))+COS(RADIANS(G1068))*COS(RADIANS(E1066))*COS(RADIANS(J1056))))&gt;90,0,$F$4*$F$5/E1065^2*(SIN(RADIANS(G1068))*SIN(RADIANS(E1066))+COS(RADIANS(G1068))*COS(RADIANS(E1066))*COS(RADIANS(J1056))))</f>
        <v>0</v>
      </c>
      <c r="K1068" s="3">
        <f>IF(DEGREES(ACOS(SIN(RADIANS(G1068))*SIN(RADIANS(E1066))+COS(RADIANS(G1068))*COS(RADIANS(E1066))*COS(RADIANS(K1056))))&gt;90,0,$F$4*$F$5/E1065^2*(SIN(RADIANS(G1068))*SIN(RADIANS(E1066))+COS(RADIANS(G1068))*COS(RADIANS(E1066))*COS(RADIANS(K1056))))</f>
        <v>0</v>
      </c>
      <c r="L1068" s="3">
        <f>IF(DEGREES(ACOS(SIN(RADIANS(G1068))*SIN(RADIANS(E1066))+COS(RADIANS(G1068))*COS(RADIANS(E1066))*COS(RADIANS(L1056))))&gt;90,0,$F$4*$F$5/E1065^2*(SIN(RADIANS(G1068))*SIN(RADIANS(E1066))+COS(RADIANS(G1068))*COS(RADIANS(E1066))*COS(RADIANS(L1056))))</f>
        <v>0</v>
      </c>
      <c r="M1068" s="3">
        <f>IF(DEGREES(ACOS(SIN(RADIANS(G1068))*SIN(RADIANS(E1066))+COS(RADIANS(G1068))*COS(RADIANS(E1066))*COS(RADIANS(M1056))))&gt;90,0,$F$4*$F$5/E1065^2*(SIN(RADIANS(G1068))*SIN(RADIANS(E1066))+COS(RADIANS(G1068))*COS(RADIANS(E1066))*COS(RADIANS(M1056))))</f>
        <v>0</v>
      </c>
      <c r="N1068" s="3">
        <f>IF(DEGREES(ACOS(SIN(RADIANS(G1068))*SIN(RADIANS(E1066))+COS(RADIANS(G1068))*COS(RADIANS(E1066))*COS(RADIANS(N1056))))&gt;90,0,$F$4*$F$5/E1065^2*(SIN(RADIANS(G1068))*SIN(RADIANS(E1066))+COS(RADIANS(G1068))*COS(RADIANS(E1066))*COS(RADIANS(N1056))))</f>
        <v>0</v>
      </c>
      <c r="O1068" s="3">
        <f>IF(DEGREES(ACOS(SIN(RADIANS(G1068))*SIN(RADIANS(E1066))+COS(RADIANS(G1068))*COS(RADIANS(E1066))*COS(RADIANS(O1056))))&gt;90,0,$F$4*$F$5/E1065^2*(SIN(RADIANS(G1068))*SIN(RADIANS(E1066))+COS(RADIANS(G1068))*COS(RADIANS(E1066))*COS(RADIANS(O1056))))</f>
        <v>0</v>
      </c>
      <c r="P1068" s="3">
        <f>IF(DEGREES(ACOS(SIN(RADIANS(G1068))*SIN(RADIANS(E1066))+COS(RADIANS(G1068))*COS(RADIANS(E1066))*COS(RADIANS(P1056))))&gt;90,0,$F$4*$F$5/E1065^2*(SIN(RADIANS(G1068))*SIN(RADIANS(E1066))+COS(RADIANS(G1068))*COS(RADIANS(E1066))*COS(RADIANS(P1056))))</f>
        <v>0</v>
      </c>
      <c r="Q1068" s="3">
        <f>IF(DEGREES(ACOS(SIN(RADIANS(G1068))*SIN(RADIANS(E1066))+COS(RADIANS(G1068))*COS(RADIANS(E1066))*COS(RADIANS(Q1056))))&gt;90,0,$F$4*$F$5/E1065^2*(SIN(RADIANS(G1068))*SIN(RADIANS(E1066))+COS(RADIANS(G1068))*COS(RADIANS(E1066))*COS(RADIANS(Q1056))))</f>
        <v>0</v>
      </c>
      <c r="R1068" s="3" t="e">
        <f>IF(DEGREES(ACOS(SIN(RADIANS(G1068))*SIN(RADIANS(E1066))+COS(RADIANS(G1068))*COS(RADIANS(E1066))*COS(RADIANS(R1056))))&gt;90,0,$F$4*$F$5/E1065^2*(SIN(RADIANS(G1068))*SIN(RADIANS(E1066))+COS(RADIANS(G1068))*COS(RADIANS(E1066))*COS(RADIANS(R1056))))</f>
        <v>#DIV/0!</v>
      </c>
      <c r="S1068" s="3" t="e">
        <f>IF(DEGREES(ACOS(SIN(RADIANS(G1068))*SIN(RADIANS(E1066))+COS(RADIANS(G1068))*COS(RADIANS(E1066))*COS(RADIANS(S1056))))&gt;90,0,$F$4*$F$5/E1065^2*(SIN(RADIANS(G1068))*SIN(RADIANS(E1066))+COS(RADIANS(G1068))*COS(RADIANS(E1066))*COS(RADIANS(S1056))))</f>
        <v>#DIV/0!</v>
      </c>
      <c r="T1068" s="3" t="e">
        <f>IF(DEGREES(ACOS(SIN(RADIANS(G1068))*SIN(RADIANS(E1066))+COS(RADIANS(G1068))*COS(RADIANS(E1066))*COS(RADIANS(T1056))))&gt;90,0,$F$4*$F$5/E1065^2*(SIN(RADIANS(G1068))*SIN(RADIANS(E1066))+COS(RADIANS(G1068))*COS(RADIANS(E1066))*COS(RADIANS(T1056))))</f>
        <v>#DIV/0!</v>
      </c>
      <c r="U1068" s="3" t="e">
        <f>IF(DEGREES(ACOS(SIN(RADIANS(G1068))*SIN(RADIANS(E1066))+COS(RADIANS(G1068))*COS(RADIANS(E1066))*COS(RADIANS(U1056))))&gt;90,0,$F$4*$F$5/E1065^2*(SIN(RADIANS(G1068))*SIN(RADIANS(E1066))+COS(RADIANS(G1068))*COS(RADIANS(E1066))*COS(RADIANS(U1056))))</f>
        <v>#DIV/0!</v>
      </c>
      <c r="V1068" s="3" t="e">
        <f>IF(DEGREES(ACOS(SIN(RADIANS(G1068))*SIN(RADIANS(E1066))+COS(RADIANS(G1068))*COS(RADIANS(E1066))*COS(RADIANS(V1056))))&gt;90,0,$F$4*$F$5/E1065^2*(SIN(RADIANS(G1068))*SIN(RADIANS(E1066))+COS(RADIANS(G1068))*COS(RADIANS(E1066))*COS(RADIANS(V1056))))</f>
        <v>#DIV/0!</v>
      </c>
      <c r="W1068" s="3" t="e">
        <f>IF(DEGREES(ACOS(SIN(RADIANS(G1068))*SIN(RADIANS(E1066))+COS(RADIANS(G1068))*COS(RADIANS(E1066))*COS(RADIANS(W1056))))&gt;90,0,$F$4*$F$5/E1065^2*(SIN(RADIANS(G1068))*SIN(RADIANS(E1066))+COS(RADIANS(G1068))*COS(RADIANS(E1066))*COS(RADIANS(W1056))))</f>
        <v>#DIV/0!</v>
      </c>
      <c r="X1068" s="3" t="e">
        <f>IF(DEGREES(ACOS(SIN(RADIANS(G1068))*SIN(RADIANS(E1066))+COS(RADIANS(G1068))*COS(RADIANS(E1066))*COS(RADIANS(X1056))))&gt;90,0,$F$4*$F$5/E1065^2*(SIN(RADIANS(G1068))*SIN(RADIANS(E1066))+COS(RADIANS(G1068))*COS(RADIANS(E1066))*COS(RADIANS(X1056))))</f>
        <v>#DIV/0!</v>
      </c>
      <c r="Y1068" s="3" t="e">
        <f>IF(DEGREES(ACOS(SIN(RADIANS(G1068))*SIN(RADIANS(E1066))+COS(RADIANS(G1068))*COS(RADIANS(E1066))*COS(RADIANS(Y1056))))&gt;90,0,$F$4*$F$5/E1065^2*(SIN(RADIANS(G1068))*SIN(RADIANS(E1066))+COS(RADIANS(G1068))*COS(RADIANS(E1066))*COS(RADIANS(Y1056))))</f>
        <v>#DIV/0!</v>
      </c>
      <c r="Z1068" s="3" t="e">
        <f>IF(DEGREES(ACOS(SIN(RADIANS(G1068))*SIN(RADIANS(E1066))+COS(RADIANS(G1068))*COS(RADIANS(E1066))*COS(RADIANS(Z1056))))&gt;90,0,$F$4*$F$5/E1065^2*(SIN(RADIANS(G1068))*SIN(RADIANS(E1066))+COS(RADIANS(G1068))*COS(RADIANS(E1066))*COS(RADIANS(Z1056))))</f>
        <v>#DIV/0!</v>
      </c>
      <c r="AA1068" s="3" t="e">
        <f>IF(DEGREES(ACOS(SIN(RADIANS(G1068))*SIN(RADIANS(E1066))+COS(RADIANS(G1068))*COS(RADIANS(E1066))*COS(RADIANS(AA1056))))&gt;90,0,$F$4*$F$5/E1065^2*(SIN(RADIANS(G1068))*SIN(RADIANS(E1066))+COS(RADIANS(G1068))*COS(RADIANS(E1066))*COS(RADIANS(AA1056))))</f>
        <v>#DIV/0!</v>
      </c>
      <c r="AB1068" s="3" t="e">
        <f>IF(DEGREES(ACOS(SIN(RADIANS(G1068))*SIN(RADIANS(E1066))+COS(RADIANS(G1068))*COS(RADIANS(E1066))*COS(RADIANS(AB1056))))&gt;90,0,$F$4*$F$5/E1065^2*(SIN(RADIANS(G1068))*SIN(RADIANS(E1066))+COS(RADIANS(G1068))*COS(RADIANS(E1066))*COS(RADIANS(AB1056))))</f>
        <v>#DIV/0!</v>
      </c>
      <c r="AC1068" s="3" t="e">
        <f>IF(DEGREES(ACOS(SIN(RADIANS(G1068))*SIN(RADIANS(E1066))+COS(RADIANS(G1068))*COS(RADIANS(E1066))*COS(RADIANS(AC1056))))&gt;90,0,$F$4*$F$5/E1065^2*(SIN(RADIANS(G1068))*SIN(RADIANS(E1066))+COS(RADIANS(G1068))*COS(RADIANS(E1066))*COS(RADIANS(AC1056))))</f>
        <v>#DIV/0!</v>
      </c>
      <c r="AD1068" s="3" t="e">
        <f>IF(DEGREES(ACOS(SIN(RADIANS(G1068))*SIN(RADIANS(E1066))+COS(RADIANS(G1068))*COS(RADIANS(E1066))*COS(RADIANS(AD1056))))&gt;90,0,$F$4*$F$5/E1065^2*(SIN(RADIANS(G1068))*SIN(RADIANS(E1066))+COS(RADIANS(G1068))*COS(RADIANS(E1066))*COS(RADIANS(AD1056))))</f>
        <v>#DIV/0!</v>
      </c>
      <c r="AE1068" s="3" t="e">
        <f>IF(DEGREES(ACOS(SIN(RADIANS(G1068))*SIN(RADIANS(E1066))+COS(RADIANS(G1068))*COS(RADIANS(E1066))*COS(RADIANS(AE1056))))&gt;90,0,$F$4*$F$5/E1065^2*(SIN(RADIANS(G1068))*SIN(RADIANS(E1066))+COS(RADIANS(G1068))*COS(RADIANS(E1066))*COS(RADIANS(AE1056))))</f>
        <v>#DIV/0!</v>
      </c>
      <c r="AF1068" s="3" t="e">
        <f>IF(DEGREES(ACOS(SIN(RADIANS(G1068))*SIN(RADIANS(E1066))+COS(RADIANS(G1068))*COS(RADIANS(E1066))*COS(RADIANS(AF1056))))&gt;90,0,$F$4*$F$5/E1065^2*(SIN(RADIANS(G1068))*SIN(RADIANS(E1066))+COS(RADIANS(G1068))*COS(RADIANS(E1066))*COS(RADIANS(AF1056))))</f>
        <v>#DIV/0!</v>
      </c>
      <c r="AG1068" s="3" t="e">
        <f>IF(DEGREES(ACOS(SIN(RADIANS(G1068))*SIN(RADIANS(E1066))+COS(RADIANS(G1068))*COS(RADIANS(E1066))*COS(RADIANS(AG1056))))&gt;90,0,$F$4*$F$5/E1065^2*(SIN(RADIANS(G1068))*SIN(RADIANS(E1066))+COS(RADIANS(G1068))*COS(RADIANS(E1066))*COS(RADIANS(AG1056))))</f>
        <v>#DIV/0!</v>
      </c>
      <c r="AH1068" s="3" t="e">
        <f>IF(DEGREES(ACOS(SIN(RADIANS(G1068))*SIN(RADIANS(E1066))+COS(RADIANS(G1068))*COS(RADIANS(E1066))*COS(RADIANS(AH1056))))&gt;90,0,$F$4*$F$5/E1065^2*(SIN(RADIANS(G1068))*SIN(RADIANS(E1066))+COS(RADIANS(G1068))*COS(RADIANS(E1066))*COS(RADIANS(AH1056))))</f>
        <v>#DIV/0!</v>
      </c>
      <c r="AI1068" s="3" t="e">
        <f>IF(DEGREES(ACOS(SIN(RADIANS(G1068))*SIN(RADIANS(E1066))+COS(RADIANS(G1068))*COS(RADIANS(E1066))*COS(RADIANS(AI1056))))&gt;90,0,$F$4*$F$5/E1065^2*(SIN(RADIANS(G1068))*SIN(RADIANS(E1066))+COS(RADIANS(G1068))*COS(RADIANS(E1066))*COS(RADIANS(AI1056))))</f>
        <v>#DIV/0!</v>
      </c>
      <c r="AJ1068" s="3" t="e">
        <f>IF(DEGREES(ACOS(SIN(RADIANS(G1068))*SIN(RADIANS(E1066))+COS(RADIANS(G1068))*COS(RADIANS(E1066))*COS(RADIANS(AJ1056))))&gt;90,0,$F$4*$F$5/E1065^2*(SIN(RADIANS(G1068))*SIN(RADIANS(E1066))+COS(RADIANS(G1068))*COS(RADIANS(E1066))*COS(RADIANS(AJ1056))))</f>
        <v>#DIV/0!</v>
      </c>
      <c r="AK1068" s="3">
        <f>IF(DEGREES(ACOS(SIN(RADIANS(G1068))*SIN(RADIANS(E1066))+COS(RADIANS(G1068))*COS(RADIANS(E1066))*COS(RADIANS(AK1056))))&gt;90,0,$F$4*$F$5/E1065^2*(SIN(RADIANS(G1068))*SIN(RADIANS(E1066))+COS(RADIANS(G1068))*COS(RADIANS(E1066))*COS(RADIANS(AK1056))))</f>
        <v>0</v>
      </c>
      <c r="AL1068" s="3">
        <f>IF(DEGREES(ACOS(SIN(RADIANS(G1068))*SIN(RADIANS(E1066))+COS(RADIANS(G1068))*COS(RADIANS(E1066))*COS(RADIANS(AL1056))))&gt;90,0,$F$4*$F$5/E1065^2*(SIN(RADIANS(G1068))*SIN(RADIANS(E1066))+COS(RADIANS(G1068))*COS(RADIANS(E1066))*COS(RADIANS(AL1056))))</f>
        <v>0</v>
      </c>
      <c r="AM1068" s="3">
        <f>IF(DEGREES(ACOS(SIN(RADIANS(G1068))*SIN(RADIANS(E1066))+COS(RADIANS(G1068))*COS(RADIANS(E1066))*COS(RADIANS(AM1056))))&gt;90,0,$F$4*$F$5/E1065^2*(SIN(RADIANS(G1068))*SIN(RADIANS(E1066))+COS(RADIANS(G1068))*COS(RADIANS(E1066))*COS(RADIANS(AM1056))))</f>
        <v>0</v>
      </c>
      <c r="AN1068" s="3">
        <f>IF(DEGREES(ACOS(SIN(RADIANS(G1068))*SIN(RADIANS(E1066))+COS(RADIANS(G1068))*COS(RADIANS(E1066))*COS(RADIANS(AN1056))))&gt;90,0,$F$4*$F$5/E1065^2*(SIN(RADIANS(G1068))*SIN(RADIANS(E1066))+COS(RADIANS(G1068))*COS(RADIANS(E1066))*COS(RADIANS(AN1056))))</f>
        <v>0</v>
      </c>
      <c r="AO1068" s="3">
        <f>IF(DEGREES(ACOS(SIN(RADIANS(G1068))*SIN(RADIANS(E1066))+COS(RADIANS(G1068))*COS(RADIANS(E1066))*COS(RADIANS(AO1056))))&gt;90,0,$F$4*$F$5/E1065^2*(SIN(RADIANS(G1068))*SIN(RADIANS(E1066))+COS(RADIANS(G1068))*COS(RADIANS(E1066))*COS(RADIANS(AO1056))))</f>
        <v>0</v>
      </c>
      <c r="AP1068" s="3">
        <f>IF(DEGREES(ACOS(SIN(RADIANS(G1068))*SIN(RADIANS(E1066))+COS(RADIANS(G1068))*COS(RADIANS(E1066))*COS(RADIANS(AP1056))))&gt;90,0,$F$4*$F$5/E1065^2*(SIN(RADIANS(G1068))*SIN(RADIANS(E1066))+COS(RADIANS(G1068))*COS(RADIANS(E1066))*COS(RADIANS(AP1056))))</f>
        <v>0</v>
      </c>
      <c r="AQ1068" s="3">
        <f>IF(DEGREES(ACOS(SIN(RADIANS(G1068))*SIN(RADIANS(E1066))+COS(RADIANS(G1068))*COS(RADIANS(E1066))*COS(RADIANS(AQ1056))))&gt;90,0,$F$4*$F$5/E1065^2*(SIN(RADIANS(G1068))*SIN(RADIANS(E1066))+COS(RADIANS(G1068))*COS(RADIANS(E1066))*COS(RADIANS(AQ1056))))</f>
        <v>0</v>
      </c>
      <c r="AR1068" s="3">
        <f>IF(DEGREES(ACOS(SIN(RADIANS(G1068))*SIN(RADIANS(E1066))+COS(RADIANS(G1068))*COS(RADIANS(E1066))*COS(RADIANS(AR1056))))&gt;90,0,$F$4*$F$5/E1065^2*(SIN(RADIANS(G1068))*SIN(RADIANS(E1066))+COS(RADIANS(G1068))*COS(RADIANS(E1066))*COS(RADIANS(AR1056))))</f>
        <v>0</v>
      </c>
    </row>
    <row r="1069" spans="2:44" ht="15.75" customHeight="1" x14ac:dyDescent="0.2">
      <c r="G1069" s="3">
        <v>-20</v>
      </c>
      <c r="I1069" s="3">
        <f>IF(DEGREES(ACOS(SIN(RADIANS(G1069))*SIN(RADIANS(E1066))+COS(RADIANS(G1069))*COS(RADIANS(E1066))*COS(RADIANS(I1056))))&gt;90,0,$F$4*$F$5/E1065^2*(SIN(RADIANS(G1069))*SIN(RADIANS(E1066))+COS(RADIANS(G1069))*COS(RADIANS(E1066))*COS(RADIANS(I1056))))</f>
        <v>0</v>
      </c>
      <c r="J1069" s="3">
        <f>IF(DEGREES(ACOS(SIN(RADIANS(G1069))*SIN(RADIANS(E1066))+COS(RADIANS(G1069))*COS(RADIANS(E1066))*COS(RADIANS(J1056))))&gt;90,0,$F$4*$F$5/E1065^2*(SIN(RADIANS(G1069))*SIN(RADIANS(E1066))+COS(RADIANS(G1069))*COS(RADIANS(E1066))*COS(RADIANS(J1056))))</f>
        <v>0</v>
      </c>
      <c r="K1069" s="3">
        <f>IF(DEGREES(ACOS(SIN(RADIANS(G1069))*SIN(RADIANS(E1066))+COS(RADIANS(G1069))*COS(RADIANS(E1066))*COS(RADIANS(K1056))))&gt;90,0,$F$4*$F$5/E1065^2*(SIN(RADIANS(G1069))*SIN(RADIANS(E1066))+COS(RADIANS(G1069))*COS(RADIANS(E1066))*COS(RADIANS(K1056))))</f>
        <v>0</v>
      </c>
      <c r="L1069" s="3">
        <f>IF(DEGREES(ACOS(SIN(RADIANS(G1069))*SIN(RADIANS(E1066))+COS(RADIANS(G1069))*COS(RADIANS(E1066))*COS(RADIANS(L1056))))&gt;90,0,$F$4*$F$5/E1065^2*(SIN(RADIANS(G1069))*SIN(RADIANS(E1066))+COS(RADIANS(G1069))*COS(RADIANS(E1066))*COS(RADIANS(L1056))))</f>
        <v>0</v>
      </c>
      <c r="M1069" s="3">
        <f>IF(DEGREES(ACOS(SIN(RADIANS(G1069))*SIN(RADIANS(E1066))+COS(RADIANS(G1069))*COS(RADIANS(E1066))*COS(RADIANS(M1056))))&gt;90,0,$F$4*$F$5/E1065^2*(SIN(RADIANS(G1069))*SIN(RADIANS(E1066))+COS(RADIANS(G1069))*COS(RADIANS(E1066))*COS(RADIANS(M1056))))</f>
        <v>0</v>
      </c>
      <c r="N1069" s="3">
        <f>IF(DEGREES(ACOS(SIN(RADIANS(G1069))*SIN(RADIANS(E1066))+COS(RADIANS(G1069))*COS(RADIANS(E1066))*COS(RADIANS(N1056))))&gt;90,0,$F$4*$F$5/E1065^2*(SIN(RADIANS(G1069))*SIN(RADIANS(E1066))+COS(RADIANS(G1069))*COS(RADIANS(E1066))*COS(RADIANS(N1056))))</f>
        <v>0</v>
      </c>
      <c r="O1069" s="3">
        <f>IF(DEGREES(ACOS(SIN(RADIANS(G1069))*SIN(RADIANS(E1066))+COS(RADIANS(G1069))*COS(RADIANS(E1066))*COS(RADIANS(O1056))))&gt;90,0,$F$4*$F$5/E1065^2*(SIN(RADIANS(G1069))*SIN(RADIANS(E1066))+COS(RADIANS(G1069))*COS(RADIANS(E1066))*COS(RADIANS(O1056))))</f>
        <v>0</v>
      </c>
      <c r="P1069" s="3">
        <f>IF(DEGREES(ACOS(SIN(RADIANS(G1069))*SIN(RADIANS(E1066))+COS(RADIANS(G1069))*COS(RADIANS(E1066))*COS(RADIANS(P1056))))&gt;90,0,$F$4*$F$5/E1065^2*(SIN(RADIANS(G1069))*SIN(RADIANS(E1066))+COS(RADIANS(G1069))*COS(RADIANS(E1066))*COS(RADIANS(P1056))))</f>
        <v>0</v>
      </c>
      <c r="Q1069" s="3">
        <f>IF(DEGREES(ACOS(SIN(RADIANS(G1069))*SIN(RADIANS(E1066))+COS(RADIANS(G1069))*COS(RADIANS(E1066))*COS(RADIANS(Q1056))))&gt;90,0,$F$4*$F$5/E1065^2*(SIN(RADIANS(G1069))*SIN(RADIANS(E1066))+COS(RADIANS(G1069))*COS(RADIANS(E1066))*COS(RADIANS(Q1056))))</f>
        <v>0</v>
      </c>
      <c r="R1069" s="3" t="e">
        <f>IF(DEGREES(ACOS(SIN(RADIANS(G1069))*SIN(RADIANS(E1066))+COS(RADIANS(G1069))*COS(RADIANS(E1066))*COS(RADIANS(R1056))))&gt;90,0,$F$4*$F$5/E1065^2*(SIN(RADIANS(G1069))*SIN(RADIANS(E1066))+COS(RADIANS(G1069))*COS(RADIANS(E1066))*COS(RADIANS(R1056))))</f>
        <v>#DIV/0!</v>
      </c>
      <c r="S1069" s="3" t="e">
        <f>IF(DEGREES(ACOS(SIN(RADIANS(G1069))*SIN(RADIANS(E1066))+COS(RADIANS(G1069))*COS(RADIANS(E1066))*COS(RADIANS(S1056))))&gt;90,0,$F$4*$F$5/E1065^2*(SIN(RADIANS(G1069))*SIN(RADIANS(E1066))+COS(RADIANS(G1069))*COS(RADIANS(E1066))*COS(RADIANS(S1056))))</f>
        <v>#DIV/0!</v>
      </c>
      <c r="T1069" s="3" t="e">
        <f>IF(DEGREES(ACOS(SIN(RADIANS(G1069))*SIN(RADIANS(E1066))+COS(RADIANS(G1069))*COS(RADIANS(E1066))*COS(RADIANS(T1056))))&gt;90,0,$F$4*$F$5/E1065^2*(SIN(RADIANS(G1069))*SIN(RADIANS(E1066))+COS(RADIANS(G1069))*COS(RADIANS(E1066))*COS(RADIANS(T1056))))</f>
        <v>#DIV/0!</v>
      </c>
      <c r="U1069" s="3" t="e">
        <f>IF(DEGREES(ACOS(SIN(RADIANS(G1069))*SIN(RADIANS(E1066))+COS(RADIANS(G1069))*COS(RADIANS(E1066))*COS(RADIANS(U1056))))&gt;90,0,$F$4*$F$5/E1065^2*(SIN(RADIANS(G1069))*SIN(RADIANS(E1066))+COS(RADIANS(G1069))*COS(RADIANS(E1066))*COS(RADIANS(U1056))))</f>
        <v>#DIV/0!</v>
      </c>
      <c r="V1069" s="3" t="e">
        <f>IF(DEGREES(ACOS(SIN(RADIANS(G1069))*SIN(RADIANS(E1066))+COS(RADIANS(G1069))*COS(RADIANS(E1066))*COS(RADIANS(V1056))))&gt;90,0,$F$4*$F$5/E1065^2*(SIN(RADIANS(G1069))*SIN(RADIANS(E1066))+COS(RADIANS(G1069))*COS(RADIANS(E1066))*COS(RADIANS(V1056))))</f>
        <v>#DIV/0!</v>
      </c>
      <c r="W1069" s="3" t="e">
        <f>IF(DEGREES(ACOS(SIN(RADIANS(G1069))*SIN(RADIANS(E1066))+COS(RADIANS(G1069))*COS(RADIANS(E1066))*COS(RADIANS(W1056))))&gt;90,0,$F$4*$F$5/E1065^2*(SIN(RADIANS(G1069))*SIN(RADIANS(E1066))+COS(RADIANS(G1069))*COS(RADIANS(E1066))*COS(RADIANS(W1056))))</f>
        <v>#DIV/0!</v>
      </c>
      <c r="X1069" s="3" t="e">
        <f>IF(DEGREES(ACOS(SIN(RADIANS(G1069))*SIN(RADIANS(E1066))+COS(RADIANS(G1069))*COS(RADIANS(E1066))*COS(RADIANS(X1056))))&gt;90,0,$F$4*$F$5/E1065^2*(SIN(RADIANS(G1069))*SIN(RADIANS(E1066))+COS(RADIANS(G1069))*COS(RADIANS(E1066))*COS(RADIANS(X1056))))</f>
        <v>#DIV/0!</v>
      </c>
      <c r="Y1069" s="3" t="e">
        <f>IF(DEGREES(ACOS(SIN(RADIANS(G1069))*SIN(RADIANS(E1066))+COS(RADIANS(G1069))*COS(RADIANS(E1066))*COS(RADIANS(Y1056))))&gt;90,0,$F$4*$F$5/E1065^2*(SIN(RADIANS(G1069))*SIN(RADIANS(E1066))+COS(RADIANS(G1069))*COS(RADIANS(E1066))*COS(RADIANS(Y1056))))</f>
        <v>#DIV/0!</v>
      </c>
      <c r="Z1069" s="3" t="e">
        <f>IF(DEGREES(ACOS(SIN(RADIANS(G1069))*SIN(RADIANS(E1066))+COS(RADIANS(G1069))*COS(RADIANS(E1066))*COS(RADIANS(Z1056))))&gt;90,0,$F$4*$F$5/E1065^2*(SIN(RADIANS(G1069))*SIN(RADIANS(E1066))+COS(RADIANS(G1069))*COS(RADIANS(E1066))*COS(RADIANS(Z1056))))</f>
        <v>#DIV/0!</v>
      </c>
      <c r="AA1069" s="3" t="e">
        <f>IF(DEGREES(ACOS(SIN(RADIANS(G1069))*SIN(RADIANS(E1066))+COS(RADIANS(G1069))*COS(RADIANS(E1066))*COS(RADIANS(AA1056))))&gt;90,0,$F$4*$F$5/E1065^2*(SIN(RADIANS(G1069))*SIN(RADIANS(E1066))+COS(RADIANS(G1069))*COS(RADIANS(E1066))*COS(RADIANS(AA1056))))</f>
        <v>#DIV/0!</v>
      </c>
      <c r="AB1069" s="3" t="e">
        <f>IF(DEGREES(ACOS(SIN(RADIANS(G1069))*SIN(RADIANS(E1066))+COS(RADIANS(G1069))*COS(RADIANS(E1066))*COS(RADIANS(AB1056))))&gt;90,0,$F$4*$F$5/E1065^2*(SIN(RADIANS(G1069))*SIN(RADIANS(E1066))+COS(RADIANS(G1069))*COS(RADIANS(E1066))*COS(RADIANS(AB1056))))</f>
        <v>#DIV/0!</v>
      </c>
      <c r="AC1069" s="3" t="e">
        <f>IF(DEGREES(ACOS(SIN(RADIANS(G1069))*SIN(RADIANS(E1066))+COS(RADIANS(G1069))*COS(RADIANS(E1066))*COS(RADIANS(AC1056))))&gt;90,0,$F$4*$F$5/E1065^2*(SIN(RADIANS(G1069))*SIN(RADIANS(E1066))+COS(RADIANS(G1069))*COS(RADIANS(E1066))*COS(RADIANS(AC1056))))</f>
        <v>#DIV/0!</v>
      </c>
      <c r="AD1069" s="3" t="e">
        <f>IF(DEGREES(ACOS(SIN(RADIANS(G1069))*SIN(RADIANS(E1066))+COS(RADIANS(G1069))*COS(RADIANS(E1066))*COS(RADIANS(AD1056))))&gt;90,0,$F$4*$F$5/E1065^2*(SIN(RADIANS(G1069))*SIN(RADIANS(E1066))+COS(RADIANS(G1069))*COS(RADIANS(E1066))*COS(RADIANS(AD1056))))</f>
        <v>#DIV/0!</v>
      </c>
      <c r="AE1069" s="3" t="e">
        <f>IF(DEGREES(ACOS(SIN(RADIANS(G1069))*SIN(RADIANS(E1066))+COS(RADIANS(G1069))*COS(RADIANS(E1066))*COS(RADIANS(AE1056))))&gt;90,0,$F$4*$F$5/E1065^2*(SIN(RADIANS(G1069))*SIN(RADIANS(E1066))+COS(RADIANS(G1069))*COS(RADIANS(E1066))*COS(RADIANS(AE1056))))</f>
        <v>#DIV/0!</v>
      </c>
      <c r="AF1069" s="3" t="e">
        <f>IF(DEGREES(ACOS(SIN(RADIANS(G1069))*SIN(RADIANS(E1066))+COS(RADIANS(G1069))*COS(RADIANS(E1066))*COS(RADIANS(AF1056))))&gt;90,0,$F$4*$F$5/E1065^2*(SIN(RADIANS(G1069))*SIN(RADIANS(E1066))+COS(RADIANS(G1069))*COS(RADIANS(E1066))*COS(RADIANS(AF1056))))</f>
        <v>#DIV/0!</v>
      </c>
      <c r="AG1069" s="3" t="e">
        <f>IF(DEGREES(ACOS(SIN(RADIANS(G1069))*SIN(RADIANS(E1066))+COS(RADIANS(G1069))*COS(RADIANS(E1066))*COS(RADIANS(AG1056))))&gt;90,0,$F$4*$F$5/E1065^2*(SIN(RADIANS(G1069))*SIN(RADIANS(E1066))+COS(RADIANS(G1069))*COS(RADIANS(E1066))*COS(RADIANS(AG1056))))</f>
        <v>#DIV/0!</v>
      </c>
      <c r="AH1069" s="3" t="e">
        <f>IF(DEGREES(ACOS(SIN(RADIANS(G1069))*SIN(RADIANS(E1066))+COS(RADIANS(G1069))*COS(RADIANS(E1066))*COS(RADIANS(AH1056))))&gt;90,0,$F$4*$F$5/E1065^2*(SIN(RADIANS(G1069))*SIN(RADIANS(E1066))+COS(RADIANS(G1069))*COS(RADIANS(E1066))*COS(RADIANS(AH1056))))</f>
        <v>#DIV/0!</v>
      </c>
      <c r="AI1069" s="3" t="e">
        <f>IF(DEGREES(ACOS(SIN(RADIANS(G1069))*SIN(RADIANS(E1066))+COS(RADIANS(G1069))*COS(RADIANS(E1066))*COS(RADIANS(AI1056))))&gt;90,0,$F$4*$F$5/E1065^2*(SIN(RADIANS(G1069))*SIN(RADIANS(E1066))+COS(RADIANS(G1069))*COS(RADIANS(E1066))*COS(RADIANS(AI1056))))</f>
        <v>#DIV/0!</v>
      </c>
      <c r="AJ1069" s="3" t="e">
        <f>IF(DEGREES(ACOS(SIN(RADIANS(G1069))*SIN(RADIANS(E1066))+COS(RADIANS(G1069))*COS(RADIANS(E1066))*COS(RADIANS(AJ1056))))&gt;90,0,$F$4*$F$5/E1065^2*(SIN(RADIANS(G1069))*SIN(RADIANS(E1066))+COS(RADIANS(G1069))*COS(RADIANS(E1066))*COS(RADIANS(AJ1056))))</f>
        <v>#DIV/0!</v>
      </c>
      <c r="AK1069" s="3">
        <f>IF(DEGREES(ACOS(SIN(RADIANS(G1069))*SIN(RADIANS(E1066))+COS(RADIANS(G1069))*COS(RADIANS(E1066))*COS(RADIANS(AK1056))))&gt;90,0,$F$4*$F$5/E1065^2*(SIN(RADIANS(G1069))*SIN(RADIANS(E1066))+COS(RADIANS(G1069))*COS(RADIANS(E1066))*COS(RADIANS(AK1056))))</f>
        <v>0</v>
      </c>
      <c r="AL1069" s="3">
        <f>IF(DEGREES(ACOS(SIN(RADIANS(G1069))*SIN(RADIANS(E1066))+COS(RADIANS(G1069))*COS(RADIANS(E1066))*COS(RADIANS(AL1056))))&gt;90,0,$F$4*$F$5/E1065^2*(SIN(RADIANS(G1069))*SIN(RADIANS(E1066))+COS(RADIANS(G1069))*COS(RADIANS(E1066))*COS(RADIANS(AL1056))))</f>
        <v>0</v>
      </c>
      <c r="AM1069" s="3">
        <f>IF(DEGREES(ACOS(SIN(RADIANS(G1069))*SIN(RADIANS(E1066))+COS(RADIANS(G1069))*COS(RADIANS(E1066))*COS(RADIANS(AM1056))))&gt;90,0,$F$4*$F$5/E1065^2*(SIN(RADIANS(G1069))*SIN(RADIANS(E1066))+COS(RADIANS(G1069))*COS(RADIANS(E1066))*COS(RADIANS(AM1056))))</f>
        <v>0</v>
      </c>
      <c r="AN1069" s="3">
        <f>IF(DEGREES(ACOS(SIN(RADIANS(G1069))*SIN(RADIANS(E1066))+COS(RADIANS(G1069))*COS(RADIANS(E1066))*COS(RADIANS(AN1056))))&gt;90,0,$F$4*$F$5/E1065^2*(SIN(RADIANS(G1069))*SIN(RADIANS(E1066))+COS(RADIANS(G1069))*COS(RADIANS(E1066))*COS(RADIANS(AN1056))))</f>
        <v>0</v>
      </c>
      <c r="AO1069" s="3">
        <f>IF(DEGREES(ACOS(SIN(RADIANS(G1069))*SIN(RADIANS(E1066))+COS(RADIANS(G1069))*COS(RADIANS(E1066))*COS(RADIANS(AO1056))))&gt;90,0,$F$4*$F$5/E1065^2*(SIN(RADIANS(G1069))*SIN(RADIANS(E1066))+COS(RADIANS(G1069))*COS(RADIANS(E1066))*COS(RADIANS(AO1056))))</f>
        <v>0</v>
      </c>
      <c r="AP1069" s="3">
        <f>IF(DEGREES(ACOS(SIN(RADIANS(G1069))*SIN(RADIANS(E1066))+COS(RADIANS(G1069))*COS(RADIANS(E1066))*COS(RADIANS(AP1056))))&gt;90,0,$F$4*$F$5/E1065^2*(SIN(RADIANS(G1069))*SIN(RADIANS(E1066))+COS(RADIANS(G1069))*COS(RADIANS(E1066))*COS(RADIANS(AP1056))))</f>
        <v>0</v>
      </c>
      <c r="AQ1069" s="3">
        <f>IF(DEGREES(ACOS(SIN(RADIANS(G1069))*SIN(RADIANS(E1066))+COS(RADIANS(G1069))*COS(RADIANS(E1066))*COS(RADIANS(AQ1056))))&gt;90,0,$F$4*$F$5/E1065^2*(SIN(RADIANS(G1069))*SIN(RADIANS(E1066))+COS(RADIANS(G1069))*COS(RADIANS(E1066))*COS(RADIANS(AQ1056))))</f>
        <v>0</v>
      </c>
      <c r="AR1069" s="3">
        <f>IF(DEGREES(ACOS(SIN(RADIANS(G1069))*SIN(RADIANS(E1066))+COS(RADIANS(G1069))*COS(RADIANS(E1066))*COS(RADIANS(AR1056))))&gt;90,0,$F$4*$F$5/E1065^2*(SIN(RADIANS(G1069))*SIN(RADIANS(E1066))+COS(RADIANS(G1069))*COS(RADIANS(E1066))*COS(RADIANS(AR1056))))</f>
        <v>0</v>
      </c>
    </row>
    <row r="1070" spans="2:44" ht="15.75" customHeight="1" x14ac:dyDescent="0.2">
      <c r="G1070" s="3">
        <v>-30</v>
      </c>
      <c r="I1070" s="3">
        <f>IF(DEGREES(ACOS(SIN(RADIANS(G1070))*SIN(RADIANS(E1066))+COS(RADIANS(G1070))*COS(RADIANS(E1066))*COS(RADIANS(I1056))))&gt;90,0,$F$4*$F$5/E1065^2*(SIN(RADIANS(G1070))*SIN(RADIANS(E1066))+COS(RADIANS(G1070))*COS(RADIANS(E1066))*COS(RADIANS(I1056))))</f>
        <v>0</v>
      </c>
      <c r="J1070" s="3">
        <f>IF(DEGREES(ACOS(SIN(RADIANS(G1070))*SIN(RADIANS(E1066))+COS(RADIANS(G1070))*COS(RADIANS(E1066))*COS(RADIANS(J1056))))&gt;90,0,$F$4*$F$5/E1065^2*(SIN(RADIANS(G1070))*SIN(RADIANS(E1066))+COS(RADIANS(G1070))*COS(RADIANS(E1066))*COS(RADIANS(J1056))))</f>
        <v>0</v>
      </c>
      <c r="K1070" s="3">
        <f>IF(DEGREES(ACOS(SIN(RADIANS(G1070))*SIN(RADIANS(E1066))+COS(RADIANS(G1070))*COS(RADIANS(E1066))*COS(RADIANS(K1056))))&gt;90,0,$F$4*$F$5/E1065^2*(SIN(RADIANS(G1070))*SIN(RADIANS(E1066))+COS(RADIANS(G1070))*COS(RADIANS(E1066))*COS(RADIANS(K1056))))</f>
        <v>0</v>
      </c>
      <c r="L1070" s="3">
        <f>IF(DEGREES(ACOS(SIN(RADIANS(G1070))*SIN(RADIANS(E1066))+COS(RADIANS(G1070))*COS(RADIANS(E1066))*COS(RADIANS(L1056))))&gt;90,0,$F$4*$F$5/E1065^2*(SIN(RADIANS(G1070))*SIN(RADIANS(E1066))+COS(RADIANS(G1070))*COS(RADIANS(E1066))*COS(RADIANS(L1056))))</f>
        <v>0</v>
      </c>
      <c r="M1070" s="3">
        <f>IF(DEGREES(ACOS(SIN(RADIANS(G1070))*SIN(RADIANS(E1066))+COS(RADIANS(G1070))*COS(RADIANS(E1066))*COS(RADIANS(M1056))))&gt;90,0,$F$4*$F$5/E1065^2*(SIN(RADIANS(G1070))*SIN(RADIANS(E1066))+COS(RADIANS(G1070))*COS(RADIANS(E1066))*COS(RADIANS(M1056))))</f>
        <v>0</v>
      </c>
      <c r="N1070" s="3">
        <f>IF(DEGREES(ACOS(SIN(RADIANS(G1070))*SIN(RADIANS(E1066))+COS(RADIANS(G1070))*COS(RADIANS(E1066))*COS(RADIANS(N1056))))&gt;90,0,$F$4*$F$5/E1065^2*(SIN(RADIANS(G1070))*SIN(RADIANS(E1066))+COS(RADIANS(G1070))*COS(RADIANS(E1066))*COS(RADIANS(N1056))))</f>
        <v>0</v>
      </c>
      <c r="O1070" s="3">
        <f>IF(DEGREES(ACOS(SIN(RADIANS(G1070))*SIN(RADIANS(E1066))+COS(RADIANS(G1070))*COS(RADIANS(E1066))*COS(RADIANS(O1056))))&gt;90,0,$F$4*$F$5/E1065^2*(SIN(RADIANS(G1070))*SIN(RADIANS(E1066))+COS(RADIANS(G1070))*COS(RADIANS(E1066))*COS(RADIANS(O1056))))</f>
        <v>0</v>
      </c>
      <c r="P1070" s="3">
        <f>IF(DEGREES(ACOS(SIN(RADIANS(G1070))*SIN(RADIANS(E1066))+COS(RADIANS(G1070))*COS(RADIANS(E1066))*COS(RADIANS(P1056))))&gt;90,0,$F$4*$F$5/E1065^2*(SIN(RADIANS(G1070))*SIN(RADIANS(E1066))+COS(RADIANS(G1070))*COS(RADIANS(E1066))*COS(RADIANS(P1056))))</f>
        <v>0</v>
      </c>
      <c r="Q1070" s="3">
        <f>IF(DEGREES(ACOS(SIN(RADIANS(G1070))*SIN(RADIANS(E1066))+COS(RADIANS(G1070))*COS(RADIANS(E1066))*COS(RADIANS(Q1056))))&gt;90,0,$F$4*$F$5/E1065^2*(SIN(RADIANS(G1070))*SIN(RADIANS(E1066))+COS(RADIANS(G1070))*COS(RADIANS(E1066))*COS(RADIANS(Q1056))))</f>
        <v>0</v>
      </c>
      <c r="R1070" s="3" t="e">
        <f>IF(DEGREES(ACOS(SIN(RADIANS(G1070))*SIN(RADIANS(E1066))+COS(RADIANS(G1070))*COS(RADIANS(E1066))*COS(RADIANS(R1056))))&gt;90,0,$F$4*$F$5/E1065^2*(SIN(RADIANS(G1070))*SIN(RADIANS(E1066))+COS(RADIANS(G1070))*COS(RADIANS(E1066))*COS(RADIANS(R1056))))</f>
        <v>#DIV/0!</v>
      </c>
      <c r="S1070" s="3" t="e">
        <f>IF(DEGREES(ACOS(SIN(RADIANS(G1070))*SIN(RADIANS(E1066))+COS(RADIANS(G1070))*COS(RADIANS(E1066))*COS(RADIANS(S1056))))&gt;90,0,$F$4*$F$5/E1065^2*(SIN(RADIANS(G1070))*SIN(RADIANS(E1066))+COS(RADIANS(G1070))*COS(RADIANS(E1066))*COS(RADIANS(S1056))))</f>
        <v>#DIV/0!</v>
      </c>
      <c r="T1070" s="3" t="e">
        <f>IF(DEGREES(ACOS(SIN(RADIANS(G1070))*SIN(RADIANS(E1066))+COS(RADIANS(G1070))*COS(RADIANS(E1066))*COS(RADIANS(T1056))))&gt;90,0,$F$4*$F$5/E1065^2*(SIN(RADIANS(G1070))*SIN(RADIANS(E1066))+COS(RADIANS(G1070))*COS(RADIANS(E1066))*COS(RADIANS(T1056))))</f>
        <v>#DIV/0!</v>
      </c>
      <c r="U1070" s="3" t="e">
        <f>IF(DEGREES(ACOS(SIN(RADIANS(G1070))*SIN(RADIANS(E1066))+COS(RADIANS(G1070))*COS(RADIANS(E1066))*COS(RADIANS(U1056))))&gt;90,0,$F$4*$F$5/E1065^2*(SIN(RADIANS(G1070))*SIN(RADIANS(E1066))+COS(RADIANS(G1070))*COS(RADIANS(E1066))*COS(RADIANS(U1056))))</f>
        <v>#DIV/0!</v>
      </c>
      <c r="V1070" s="3" t="e">
        <f>IF(DEGREES(ACOS(SIN(RADIANS(G1070))*SIN(RADIANS(E1066))+COS(RADIANS(G1070))*COS(RADIANS(E1066))*COS(RADIANS(V1056))))&gt;90,0,$F$4*$F$5/E1065^2*(SIN(RADIANS(G1070))*SIN(RADIANS(E1066))+COS(RADIANS(G1070))*COS(RADIANS(E1066))*COS(RADIANS(V1056))))</f>
        <v>#DIV/0!</v>
      </c>
      <c r="W1070" s="3" t="e">
        <f>IF(DEGREES(ACOS(SIN(RADIANS(G1070))*SIN(RADIANS(E1066))+COS(RADIANS(G1070))*COS(RADIANS(E1066))*COS(RADIANS(W1056))))&gt;90,0,$F$4*$F$5/E1065^2*(SIN(RADIANS(G1070))*SIN(RADIANS(E1066))+COS(RADIANS(G1070))*COS(RADIANS(E1066))*COS(RADIANS(W1056))))</f>
        <v>#DIV/0!</v>
      </c>
      <c r="X1070" s="3" t="e">
        <f>IF(DEGREES(ACOS(SIN(RADIANS(G1070))*SIN(RADIANS(E1066))+COS(RADIANS(G1070))*COS(RADIANS(E1066))*COS(RADIANS(X1056))))&gt;90,0,$F$4*$F$5/E1065^2*(SIN(RADIANS(G1070))*SIN(RADIANS(E1066))+COS(RADIANS(G1070))*COS(RADIANS(E1066))*COS(RADIANS(X1056))))</f>
        <v>#DIV/0!</v>
      </c>
      <c r="Y1070" s="3" t="e">
        <f>IF(DEGREES(ACOS(SIN(RADIANS(G1070))*SIN(RADIANS(E1066))+COS(RADIANS(G1070))*COS(RADIANS(E1066))*COS(RADIANS(Y1056))))&gt;90,0,$F$4*$F$5/E1065^2*(SIN(RADIANS(G1070))*SIN(RADIANS(E1066))+COS(RADIANS(G1070))*COS(RADIANS(E1066))*COS(RADIANS(Y1056))))</f>
        <v>#DIV/0!</v>
      </c>
      <c r="Z1070" s="3" t="e">
        <f>IF(DEGREES(ACOS(SIN(RADIANS(G1070))*SIN(RADIANS(E1066))+COS(RADIANS(G1070))*COS(RADIANS(E1066))*COS(RADIANS(Z1056))))&gt;90,0,$F$4*$F$5/E1065^2*(SIN(RADIANS(G1070))*SIN(RADIANS(E1066))+COS(RADIANS(G1070))*COS(RADIANS(E1066))*COS(RADIANS(Z1056))))</f>
        <v>#DIV/0!</v>
      </c>
      <c r="AA1070" s="3" t="e">
        <f>IF(DEGREES(ACOS(SIN(RADIANS(G1070))*SIN(RADIANS(E1066))+COS(RADIANS(G1070))*COS(RADIANS(E1066))*COS(RADIANS(AA1056))))&gt;90,0,$F$4*$F$5/E1065^2*(SIN(RADIANS(G1070))*SIN(RADIANS(E1066))+COS(RADIANS(G1070))*COS(RADIANS(E1066))*COS(RADIANS(AA1056))))</f>
        <v>#DIV/0!</v>
      </c>
      <c r="AB1070" s="3" t="e">
        <f>IF(DEGREES(ACOS(SIN(RADIANS(G1070))*SIN(RADIANS(E1066))+COS(RADIANS(G1070))*COS(RADIANS(E1066))*COS(RADIANS(AB1056))))&gt;90,0,$F$4*$F$5/E1065^2*(SIN(RADIANS(G1070))*SIN(RADIANS(E1066))+COS(RADIANS(G1070))*COS(RADIANS(E1066))*COS(RADIANS(AB1056))))</f>
        <v>#DIV/0!</v>
      </c>
      <c r="AC1070" s="3" t="e">
        <f>IF(DEGREES(ACOS(SIN(RADIANS(G1070))*SIN(RADIANS(E1066))+COS(RADIANS(G1070))*COS(RADIANS(E1066))*COS(RADIANS(AC1056))))&gt;90,0,$F$4*$F$5/E1065^2*(SIN(RADIANS(G1070))*SIN(RADIANS(E1066))+COS(RADIANS(G1070))*COS(RADIANS(E1066))*COS(RADIANS(AC1056))))</f>
        <v>#DIV/0!</v>
      </c>
      <c r="AD1070" s="3" t="e">
        <f>IF(DEGREES(ACOS(SIN(RADIANS(G1070))*SIN(RADIANS(E1066))+COS(RADIANS(G1070))*COS(RADIANS(E1066))*COS(RADIANS(AD1056))))&gt;90,0,$F$4*$F$5/E1065^2*(SIN(RADIANS(G1070))*SIN(RADIANS(E1066))+COS(RADIANS(G1070))*COS(RADIANS(E1066))*COS(RADIANS(AD1056))))</f>
        <v>#DIV/0!</v>
      </c>
      <c r="AE1070" s="3" t="e">
        <f>IF(DEGREES(ACOS(SIN(RADIANS(G1070))*SIN(RADIANS(E1066))+COS(RADIANS(G1070))*COS(RADIANS(E1066))*COS(RADIANS(AE1056))))&gt;90,0,$F$4*$F$5/E1065^2*(SIN(RADIANS(G1070))*SIN(RADIANS(E1066))+COS(RADIANS(G1070))*COS(RADIANS(E1066))*COS(RADIANS(AE1056))))</f>
        <v>#DIV/0!</v>
      </c>
      <c r="AF1070" s="3" t="e">
        <f>IF(DEGREES(ACOS(SIN(RADIANS(G1070))*SIN(RADIANS(E1066))+COS(RADIANS(G1070))*COS(RADIANS(E1066))*COS(RADIANS(AF1056))))&gt;90,0,$F$4*$F$5/E1065^2*(SIN(RADIANS(G1070))*SIN(RADIANS(E1066))+COS(RADIANS(G1070))*COS(RADIANS(E1066))*COS(RADIANS(AF1056))))</f>
        <v>#DIV/0!</v>
      </c>
      <c r="AG1070" s="3" t="e">
        <f>IF(DEGREES(ACOS(SIN(RADIANS(G1070))*SIN(RADIANS(E1066))+COS(RADIANS(G1070))*COS(RADIANS(E1066))*COS(RADIANS(AG1056))))&gt;90,0,$F$4*$F$5/E1065^2*(SIN(RADIANS(G1070))*SIN(RADIANS(E1066))+COS(RADIANS(G1070))*COS(RADIANS(E1066))*COS(RADIANS(AG1056))))</f>
        <v>#DIV/0!</v>
      </c>
      <c r="AH1070" s="3" t="e">
        <f>IF(DEGREES(ACOS(SIN(RADIANS(G1070))*SIN(RADIANS(E1066))+COS(RADIANS(G1070))*COS(RADIANS(E1066))*COS(RADIANS(AH1056))))&gt;90,0,$F$4*$F$5/E1065^2*(SIN(RADIANS(G1070))*SIN(RADIANS(E1066))+COS(RADIANS(G1070))*COS(RADIANS(E1066))*COS(RADIANS(AH1056))))</f>
        <v>#DIV/0!</v>
      </c>
      <c r="AI1070" s="3" t="e">
        <f>IF(DEGREES(ACOS(SIN(RADIANS(G1070))*SIN(RADIANS(E1066))+COS(RADIANS(G1070))*COS(RADIANS(E1066))*COS(RADIANS(AI1056))))&gt;90,0,$F$4*$F$5/E1065^2*(SIN(RADIANS(G1070))*SIN(RADIANS(E1066))+COS(RADIANS(G1070))*COS(RADIANS(E1066))*COS(RADIANS(AI1056))))</f>
        <v>#DIV/0!</v>
      </c>
      <c r="AJ1070" s="3" t="e">
        <f>IF(DEGREES(ACOS(SIN(RADIANS(G1070))*SIN(RADIANS(E1066))+COS(RADIANS(G1070))*COS(RADIANS(E1066))*COS(RADIANS(AJ1056))))&gt;90,0,$F$4*$F$5/E1065^2*(SIN(RADIANS(G1070))*SIN(RADIANS(E1066))+COS(RADIANS(G1070))*COS(RADIANS(E1066))*COS(RADIANS(AJ1056))))</f>
        <v>#DIV/0!</v>
      </c>
      <c r="AK1070" s="3">
        <f>IF(DEGREES(ACOS(SIN(RADIANS(G1070))*SIN(RADIANS(E1066))+COS(RADIANS(G1070))*COS(RADIANS(E1066))*COS(RADIANS(AK1056))))&gt;90,0,$F$4*$F$5/E1065^2*(SIN(RADIANS(G1070))*SIN(RADIANS(E1066))+COS(RADIANS(G1070))*COS(RADIANS(E1066))*COS(RADIANS(AK1056))))</f>
        <v>0</v>
      </c>
      <c r="AL1070" s="3">
        <f>IF(DEGREES(ACOS(SIN(RADIANS(G1070))*SIN(RADIANS(E1066))+COS(RADIANS(G1070))*COS(RADIANS(E1066))*COS(RADIANS(AL1056))))&gt;90,0,$F$4*$F$5/E1065^2*(SIN(RADIANS(G1070))*SIN(RADIANS(E1066))+COS(RADIANS(G1070))*COS(RADIANS(E1066))*COS(RADIANS(AL1056))))</f>
        <v>0</v>
      </c>
      <c r="AM1070" s="3">
        <f>IF(DEGREES(ACOS(SIN(RADIANS(G1070))*SIN(RADIANS(E1066))+COS(RADIANS(G1070))*COS(RADIANS(E1066))*COS(RADIANS(AM1056))))&gt;90,0,$F$4*$F$5/E1065^2*(SIN(RADIANS(G1070))*SIN(RADIANS(E1066))+COS(RADIANS(G1070))*COS(RADIANS(E1066))*COS(RADIANS(AM1056))))</f>
        <v>0</v>
      </c>
      <c r="AN1070" s="3">
        <f>IF(DEGREES(ACOS(SIN(RADIANS(G1070))*SIN(RADIANS(E1066))+COS(RADIANS(G1070))*COS(RADIANS(E1066))*COS(RADIANS(AN1056))))&gt;90,0,$F$4*$F$5/E1065^2*(SIN(RADIANS(G1070))*SIN(RADIANS(E1066))+COS(RADIANS(G1070))*COS(RADIANS(E1066))*COS(RADIANS(AN1056))))</f>
        <v>0</v>
      </c>
      <c r="AO1070" s="3">
        <f>IF(DEGREES(ACOS(SIN(RADIANS(G1070))*SIN(RADIANS(E1066))+COS(RADIANS(G1070))*COS(RADIANS(E1066))*COS(RADIANS(AO1056))))&gt;90,0,$F$4*$F$5/E1065^2*(SIN(RADIANS(G1070))*SIN(RADIANS(E1066))+COS(RADIANS(G1070))*COS(RADIANS(E1066))*COS(RADIANS(AO1056))))</f>
        <v>0</v>
      </c>
      <c r="AP1070" s="3">
        <f>IF(DEGREES(ACOS(SIN(RADIANS(G1070))*SIN(RADIANS(E1066))+COS(RADIANS(G1070))*COS(RADIANS(E1066))*COS(RADIANS(AP1056))))&gt;90,0,$F$4*$F$5/E1065^2*(SIN(RADIANS(G1070))*SIN(RADIANS(E1066))+COS(RADIANS(G1070))*COS(RADIANS(E1066))*COS(RADIANS(AP1056))))</f>
        <v>0</v>
      </c>
      <c r="AQ1070" s="3">
        <f>IF(DEGREES(ACOS(SIN(RADIANS(G1070))*SIN(RADIANS(E1066))+COS(RADIANS(G1070))*COS(RADIANS(E1066))*COS(RADIANS(AQ1056))))&gt;90,0,$F$4*$F$5/E1065^2*(SIN(RADIANS(G1070))*SIN(RADIANS(E1066))+COS(RADIANS(G1070))*COS(RADIANS(E1066))*COS(RADIANS(AQ1056))))</f>
        <v>0</v>
      </c>
      <c r="AR1070" s="3">
        <f>IF(DEGREES(ACOS(SIN(RADIANS(G1070))*SIN(RADIANS(E1066))+COS(RADIANS(G1070))*COS(RADIANS(E1066))*COS(RADIANS(AR1056))))&gt;90,0,$F$4*$F$5/E1065^2*(SIN(RADIANS(G1070))*SIN(RADIANS(E1066))+COS(RADIANS(G1070))*COS(RADIANS(E1066))*COS(RADIANS(AR1056))))</f>
        <v>0</v>
      </c>
    </row>
    <row r="1071" spans="2:44" ht="15.75" customHeight="1" x14ac:dyDescent="0.2">
      <c r="G1071" s="3">
        <v>-40</v>
      </c>
      <c r="I1071" s="3">
        <f>IF(DEGREES(ACOS(SIN(RADIANS(G1071))*SIN(RADIANS(E1066))+COS(RADIANS(G1071))*COS(RADIANS(E1066))*COS(RADIANS(I1056))))&gt;90,0,$F$4*$F$5/E1065^2*(SIN(RADIANS(G1071))*SIN(RADIANS(E1066))+COS(RADIANS(G1071))*COS(RADIANS(E1066))*COS(RADIANS(I1056))))</f>
        <v>0</v>
      </c>
      <c r="J1071" s="3">
        <f>IF(DEGREES(ACOS(SIN(RADIANS(G1071))*SIN(RADIANS(E1066))+COS(RADIANS(G1071))*COS(RADIANS(E1066))*COS(RADIANS(J1056))))&gt;90,0,$F$4*$F$5/E1065^2*(SIN(RADIANS(G1071))*SIN(RADIANS(E1066))+COS(RADIANS(G1071))*COS(RADIANS(E1066))*COS(RADIANS(J1056))))</f>
        <v>0</v>
      </c>
      <c r="K1071" s="3">
        <f>IF(DEGREES(ACOS(SIN(RADIANS(G1071))*SIN(RADIANS(E1066))+COS(RADIANS(G1071))*COS(RADIANS(E1066))*COS(RADIANS(K1056))))&gt;90,0,$F$4*$F$5/E1065^2*(SIN(RADIANS(G1071))*SIN(RADIANS(E1066))+COS(RADIANS(G1071))*COS(RADIANS(E1066))*COS(RADIANS(K1056))))</f>
        <v>0</v>
      </c>
      <c r="L1071" s="3">
        <f>IF(DEGREES(ACOS(SIN(RADIANS(G1071))*SIN(RADIANS(E1066))+COS(RADIANS(G1071))*COS(RADIANS(E1066))*COS(RADIANS(L1056))))&gt;90,0,$F$4*$F$5/E1065^2*(SIN(RADIANS(G1071))*SIN(RADIANS(E1066))+COS(RADIANS(G1071))*COS(RADIANS(E1066))*COS(RADIANS(L1056))))</f>
        <v>0</v>
      </c>
      <c r="M1071" s="3">
        <f>IF(DEGREES(ACOS(SIN(RADIANS(G1071))*SIN(RADIANS(E1066))+COS(RADIANS(G1071))*COS(RADIANS(E1066))*COS(RADIANS(M1056))))&gt;90,0,$F$4*$F$5/E1065^2*(SIN(RADIANS(G1071))*SIN(RADIANS(E1066))+COS(RADIANS(G1071))*COS(RADIANS(E1066))*COS(RADIANS(M1056))))</f>
        <v>0</v>
      </c>
      <c r="N1071" s="3">
        <f>IF(DEGREES(ACOS(SIN(RADIANS(G1071))*SIN(RADIANS(E1066))+COS(RADIANS(G1071))*COS(RADIANS(E1066))*COS(RADIANS(N1056))))&gt;90,0,$F$4*$F$5/E1065^2*(SIN(RADIANS(G1071))*SIN(RADIANS(E1066))+COS(RADIANS(G1071))*COS(RADIANS(E1066))*COS(RADIANS(N1056))))</f>
        <v>0</v>
      </c>
      <c r="O1071" s="3">
        <f>IF(DEGREES(ACOS(SIN(RADIANS(G1071))*SIN(RADIANS(E1066))+COS(RADIANS(G1071))*COS(RADIANS(E1066))*COS(RADIANS(O1056))))&gt;90,0,$F$4*$F$5/E1065^2*(SIN(RADIANS(G1071))*SIN(RADIANS(E1066))+COS(RADIANS(G1071))*COS(RADIANS(E1066))*COS(RADIANS(O1056))))</f>
        <v>0</v>
      </c>
      <c r="P1071" s="3">
        <f>IF(DEGREES(ACOS(SIN(RADIANS(G1071))*SIN(RADIANS(E1066))+COS(RADIANS(G1071))*COS(RADIANS(E1066))*COS(RADIANS(P1056))))&gt;90,0,$F$4*$F$5/E1065^2*(SIN(RADIANS(G1071))*SIN(RADIANS(E1066))+COS(RADIANS(G1071))*COS(RADIANS(E1066))*COS(RADIANS(P1056))))</f>
        <v>0</v>
      </c>
      <c r="Q1071" s="3">
        <f>IF(DEGREES(ACOS(SIN(RADIANS(G1071))*SIN(RADIANS(E1066))+COS(RADIANS(G1071))*COS(RADIANS(E1066))*COS(RADIANS(Q1056))))&gt;90,0,$F$4*$F$5/E1065^2*(SIN(RADIANS(G1071))*SIN(RADIANS(E1066))+COS(RADIANS(G1071))*COS(RADIANS(E1066))*COS(RADIANS(Q1056))))</f>
        <v>0</v>
      </c>
      <c r="R1071" s="3" t="e">
        <f>IF(DEGREES(ACOS(SIN(RADIANS(G1071))*SIN(RADIANS(E1066))+COS(RADIANS(G1071))*COS(RADIANS(E1066))*COS(RADIANS(R1056))))&gt;90,0,$F$4*$F$5/E1065^2*(SIN(RADIANS(G1071))*SIN(RADIANS(E1066))+COS(RADIANS(G1071))*COS(RADIANS(E1066))*COS(RADIANS(R1056))))</f>
        <v>#DIV/0!</v>
      </c>
      <c r="S1071" s="3" t="e">
        <f>IF(DEGREES(ACOS(SIN(RADIANS(G1071))*SIN(RADIANS(E1066))+COS(RADIANS(G1071))*COS(RADIANS(E1066))*COS(RADIANS(S1056))))&gt;90,0,$F$4*$F$5/E1065^2*(SIN(RADIANS(G1071))*SIN(RADIANS(E1066))+COS(RADIANS(G1071))*COS(RADIANS(E1066))*COS(RADIANS(S1056))))</f>
        <v>#DIV/0!</v>
      </c>
      <c r="T1071" s="3" t="e">
        <f>IF(DEGREES(ACOS(SIN(RADIANS(G1071))*SIN(RADIANS(E1066))+COS(RADIANS(G1071))*COS(RADIANS(E1066))*COS(RADIANS(T1056))))&gt;90,0,$F$4*$F$5/E1065^2*(SIN(RADIANS(G1071))*SIN(RADIANS(E1066))+COS(RADIANS(G1071))*COS(RADIANS(E1066))*COS(RADIANS(T1056))))</f>
        <v>#DIV/0!</v>
      </c>
      <c r="U1071" s="3" t="e">
        <f>IF(DEGREES(ACOS(SIN(RADIANS(G1071))*SIN(RADIANS(E1066))+COS(RADIANS(G1071))*COS(RADIANS(E1066))*COS(RADIANS(U1056))))&gt;90,0,$F$4*$F$5/E1065^2*(SIN(RADIANS(G1071))*SIN(RADIANS(E1066))+COS(RADIANS(G1071))*COS(RADIANS(E1066))*COS(RADIANS(U1056))))</f>
        <v>#DIV/0!</v>
      </c>
      <c r="V1071" s="3" t="e">
        <f>IF(DEGREES(ACOS(SIN(RADIANS(G1071))*SIN(RADIANS(E1066))+COS(RADIANS(G1071))*COS(RADIANS(E1066))*COS(RADIANS(V1056))))&gt;90,0,$F$4*$F$5/E1065^2*(SIN(RADIANS(G1071))*SIN(RADIANS(E1066))+COS(RADIANS(G1071))*COS(RADIANS(E1066))*COS(RADIANS(V1056))))</f>
        <v>#DIV/0!</v>
      </c>
      <c r="W1071" s="3" t="e">
        <f>IF(DEGREES(ACOS(SIN(RADIANS(G1071))*SIN(RADIANS(E1066))+COS(RADIANS(G1071))*COS(RADIANS(E1066))*COS(RADIANS(W1056))))&gt;90,0,$F$4*$F$5/E1065^2*(SIN(RADIANS(G1071))*SIN(RADIANS(E1066))+COS(RADIANS(G1071))*COS(RADIANS(E1066))*COS(RADIANS(W1056))))</f>
        <v>#DIV/0!</v>
      </c>
      <c r="X1071" s="3" t="e">
        <f>IF(DEGREES(ACOS(SIN(RADIANS(G1071))*SIN(RADIANS(E1066))+COS(RADIANS(G1071))*COS(RADIANS(E1066))*COS(RADIANS(X1056))))&gt;90,0,$F$4*$F$5/E1065^2*(SIN(RADIANS(G1071))*SIN(RADIANS(E1066))+COS(RADIANS(G1071))*COS(RADIANS(E1066))*COS(RADIANS(X1056))))</f>
        <v>#DIV/0!</v>
      </c>
      <c r="Y1071" s="3" t="e">
        <f>IF(DEGREES(ACOS(SIN(RADIANS(G1071))*SIN(RADIANS(E1066))+COS(RADIANS(G1071))*COS(RADIANS(E1066))*COS(RADIANS(Y1056))))&gt;90,0,$F$4*$F$5/E1065^2*(SIN(RADIANS(G1071))*SIN(RADIANS(E1066))+COS(RADIANS(G1071))*COS(RADIANS(E1066))*COS(RADIANS(Y1056))))</f>
        <v>#DIV/0!</v>
      </c>
      <c r="Z1071" s="3" t="e">
        <f>IF(DEGREES(ACOS(SIN(RADIANS(G1071))*SIN(RADIANS(E1066))+COS(RADIANS(G1071))*COS(RADIANS(E1066))*COS(RADIANS(Z1056))))&gt;90,0,$F$4*$F$5/E1065^2*(SIN(RADIANS(G1071))*SIN(RADIANS(E1066))+COS(RADIANS(G1071))*COS(RADIANS(E1066))*COS(RADIANS(Z1056))))</f>
        <v>#DIV/0!</v>
      </c>
      <c r="AA1071" s="3" t="e">
        <f>IF(DEGREES(ACOS(SIN(RADIANS(G1071))*SIN(RADIANS(E1066))+COS(RADIANS(G1071))*COS(RADIANS(E1066))*COS(RADIANS(AA1056))))&gt;90,0,$F$4*$F$5/E1065^2*(SIN(RADIANS(G1071))*SIN(RADIANS(E1066))+COS(RADIANS(G1071))*COS(RADIANS(E1066))*COS(RADIANS(AA1056))))</f>
        <v>#DIV/0!</v>
      </c>
      <c r="AB1071" s="3" t="e">
        <f>IF(DEGREES(ACOS(SIN(RADIANS(G1071))*SIN(RADIANS(E1066))+COS(RADIANS(G1071))*COS(RADIANS(E1066))*COS(RADIANS(AB1056))))&gt;90,0,$F$4*$F$5/E1065^2*(SIN(RADIANS(G1071))*SIN(RADIANS(E1066))+COS(RADIANS(G1071))*COS(RADIANS(E1066))*COS(RADIANS(AB1056))))</f>
        <v>#DIV/0!</v>
      </c>
      <c r="AC1071" s="3" t="e">
        <f>IF(DEGREES(ACOS(SIN(RADIANS(G1071))*SIN(RADIANS(E1066))+COS(RADIANS(G1071))*COS(RADIANS(E1066))*COS(RADIANS(AC1056))))&gt;90,0,$F$4*$F$5/E1065^2*(SIN(RADIANS(G1071))*SIN(RADIANS(E1066))+COS(RADIANS(G1071))*COS(RADIANS(E1066))*COS(RADIANS(AC1056))))</f>
        <v>#DIV/0!</v>
      </c>
      <c r="AD1071" s="3" t="e">
        <f>IF(DEGREES(ACOS(SIN(RADIANS(G1071))*SIN(RADIANS(E1066))+COS(RADIANS(G1071))*COS(RADIANS(E1066))*COS(RADIANS(AD1056))))&gt;90,0,$F$4*$F$5/E1065^2*(SIN(RADIANS(G1071))*SIN(RADIANS(E1066))+COS(RADIANS(G1071))*COS(RADIANS(E1066))*COS(RADIANS(AD1056))))</f>
        <v>#DIV/0!</v>
      </c>
      <c r="AE1071" s="3" t="e">
        <f>IF(DEGREES(ACOS(SIN(RADIANS(G1071))*SIN(RADIANS(E1066))+COS(RADIANS(G1071))*COS(RADIANS(E1066))*COS(RADIANS(AE1056))))&gt;90,0,$F$4*$F$5/E1065^2*(SIN(RADIANS(G1071))*SIN(RADIANS(E1066))+COS(RADIANS(G1071))*COS(RADIANS(E1066))*COS(RADIANS(AE1056))))</f>
        <v>#DIV/0!</v>
      </c>
      <c r="AF1071" s="3" t="e">
        <f>IF(DEGREES(ACOS(SIN(RADIANS(G1071))*SIN(RADIANS(E1066))+COS(RADIANS(G1071))*COS(RADIANS(E1066))*COS(RADIANS(AF1056))))&gt;90,0,$F$4*$F$5/E1065^2*(SIN(RADIANS(G1071))*SIN(RADIANS(E1066))+COS(RADIANS(G1071))*COS(RADIANS(E1066))*COS(RADIANS(AF1056))))</f>
        <v>#DIV/0!</v>
      </c>
      <c r="AG1071" s="3" t="e">
        <f>IF(DEGREES(ACOS(SIN(RADIANS(G1071))*SIN(RADIANS(E1066))+COS(RADIANS(G1071))*COS(RADIANS(E1066))*COS(RADIANS(AG1056))))&gt;90,0,$F$4*$F$5/E1065^2*(SIN(RADIANS(G1071))*SIN(RADIANS(E1066))+COS(RADIANS(G1071))*COS(RADIANS(E1066))*COS(RADIANS(AG1056))))</f>
        <v>#DIV/0!</v>
      </c>
      <c r="AH1071" s="3" t="e">
        <f>IF(DEGREES(ACOS(SIN(RADIANS(G1071))*SIN(RADIANS(E1066))+COS(RADIANS(G1071))*COS(RADIANS(E1066))*COS(RADIANS(AH1056))))&gt;90,0,$F$4*$F$5/E1065^2*(SIN(RADIANS(G1071))*SIN(RADIANS(E1066))+COS(RADIANS(G1071))*COS(RADIANS(E1066))*COS(RADIANS(AH1056))))</f>
        <v>#DIV/0!</v>
      </c>
      <c r="AI1071" s="3" t="e">
        <f>IF(DEGREES(ACOS(SIN(RADIANS(G1071))*SIN(RADIANS(E1066))+COS(RADIANS(G1071))*COS(RADIANS(E1066))*COS(RADIANS(AI1056))))&gt;90,0,$F$4*$F$5/E1065^2*(SIN(RADIANS(G1071))*SIN(RADIANS(E1066))+COS(RADIANS(G1071))*COS(RADIANS(E1066))*COS(RADIANS(AI1056))))</f>
        <v>#DIV/0!</v>
      </c>
      <c r="AJ1071" s="3" t="e">
        <f>IF(DEGREES(ACOS(SIN(RADIANS(G1071))*SIN(RADIANS(E1066))+COS(RADIANS(G1071))*COS(RADIANS(E1066))*COS(RADIANS(AJ1056))))&gt;90,0,$F$4*$F$5/E1065^2*(SIN(RADIANS(G1071))*SIN(RADIANS(E1066))+COS(RADIANS(G1071))*COS(RADIANS(E1066))*COS(RADIANS(AJ1056))))</f>
        <v>#DIV/0!</v>
      </c>
      <c r="AK1071" s="3">
        <f>IF(DEGREES(ACOS(SIN(RADIANS(G1071))*SIN(RADIANS(E1066))+COS(RADIANS(G1071))*COS(RADIANS(E1066))*COS(RADIANS(AK1056))))&gt;90,0,$F$4*$F$5/E1065^2*(SIN(RADIANS(G1071))*SIN(RADIANS(E1066))+COS(RADIANS(G1071))*COS(RADIANS(E1066))*COS(RADIANS(AK1056))))</f>
        <v>0</v>
      </c>
      <c r="AL1071" s="3">
        <f>IF(DEGREES(ACOS(SIN(RADIANS(G1071))*SIN(RADIANS(E1066))+COS(RADIANS(G1071))*COS(RADIANS(E1066))*COS(RADIANS(AL1056))))&gt;90,0,$F$4*$F$5/E1065^2*(SIN(RADIANS(G1071))*SIN(RADIANS(E1066))+COS(RADIANS(G1071))*COS(RADIANS(E1066))*COS(RADIANS(AL1056))))</f>
        <v>0</v>
      </c>
      <c r="AM1071" s="3">
        <f>IF(DEGREES(ACOS(SIN(RADIANS(G1071))*SIN(RADIANS(E1066))+COS(RADIANS(G1071))*COS(RADIANS(E1066))*COS(RADIANS(AM1056))))&gt;90,0,$F$4*$F$5/E1065^2*(SIN(RADIANS(G1071))*SIN(RADIANS(E1066))+COS(RADIANS(G1071))*COS(RADIANS(E1066))*COS(RADIANS(AM1056))))</f>
        <v>0</v>
      </c>
      <c r="AN1071" s="3">
        <f>IF(DEGREES(ACOS(SIN(RADIANS(G1071))*SIN(RADIANS(E1066))+COS(RADIANS(G1071))*COS(RADIANS(E1066))*COS(RADIANS(AN1056))))&gt;90,0,$F$4*$F$5/E1065^2*(SIN(RADIANS(G1071))*SIN(RADIANS(E1066))+COS(RADIANS(G1071))*COS(RADIANS(E1066))*COS(RADIANS(AN1056))))</f>
        <v>0</v>
      </c>
      <c r="AO1071" s="3">
        <f>IF(DEGREES(ACOS(SIN(RADIANS(G1071))*SIN(RADIANS(E1066))+COS(RADIANS(G1071))*COS(RADIANS(E1066))*COS(RADIANS(AO1056))))&gt;90,0,$F$4*$F$5/E1065^2*(SIN(RADIANS(G1071))*SIN(RADIANS(E1066))+COS(RADIANS(G1071))*COS(RADIANS(E1066))*COS(RADIANS(AO1056))))</f>
        <v>0</v>
      </c>
      <c r="AP1071" s="3">
        <f>IF(DEGREES(ACOS(SIN(RADIANS(G1071))*SIN(RADIANS(E1066))+COS(RADIANS(G1071))*COS(RADIANS(E1066))*COS(RADIANS(AP1056))))&gt;90,0,$F$4*$F$5/E1065^2*(SIN(RADIANS(G1071))*SIN(RADIANS(E1066))+COS(RADIANS(G1071))*COS(RADIANS(E1066))*COS(RADIANS(AP1056))))</f>
        <v>0</v>
      </c>
      <c r="AQ1071" s="3">
        <f>IF(DEGREES(ACOS(SIN(RADIANS(G1071))*SIN(RADIANS(E1066))+COS(RADIANS(G1071))*COS(RADIANS(E1066))*COS(RADIANS(AQ1056))))&gt;90,0,$F$4*$F$5/E1065^2*(SIN(RADIANS(G1071))*SIN(RADIANS(E1066))+COS(RADIANS(G1071))*COS(RADIANS(E1066))*COS(RADIANS(AQ1056))))</f>
        <v>0</v>
      </c>
      <c r="AR1071" s="3">
        <f>IF(DEGREES(ACOS(SIN(RADIANS(G1071))*SIN(RADIANS(E1066))+COS(RADIANS(G1071))*COS(RADIANS(E1066))*COS(RADIANS(AR1056))))&gt;90,0,$F$4*$F$5/E1065^2*(SIN(RADIANS(G1071))*SIN(RADIANS(E1066))+COS(RADIANS(G1071))*COS(RADIANS(E1066))*COS(RADIANS(AR1056))))</f>
        <v>0</v>
      </c>
    </row>
    <row r="1072" spans="2:44" ht="15.75" customHeight="1" x14ac:dyDescent="0.2">
      <c r="G1072" s="3">
        <v>-50</v>
      </c>
      <c r="I1072" s="3">
        <f>IF(DEGREES(ACOS(SIN(RADIANS(G1072))*SIN(RADIANS(E1066))+COS(RADIANS(G1072))*COS(RADIANS(E1066))*COS(RADIANS(I1056))))&gt;90,0,$F$4*$F$5/E1065^2*(SIN(RADIANS(G1072))*SIN(RADIANS(E1066))+COS(RADIANS(G1072))*COS(RADIANS(E1066))*COS(RADIANS(I1056))))</f>
        <v>0</v>
      </c>
      <c r="J1072" s="3">
        <f>IF(DEGREES(ACOS(SIN(RADIANS(G1072))*SIN(RADIANS(E1066))+COS(RADIANS(G1072))*COS(RADIANS(E1066))*COS(RADIANS(J1056))))&gt;90,0,$F$4*$F$5/E1065^2*(SIN(RADIANS(G1072))*SIN(RADIANS(E1066))+COS(RADIANS(G1072))*COS(RADIANS(E1066))*COS(RADIANS(J1056))))</f>
        <v>0</v>
      </c>
      <c r="K1072" s="3">
        <f>IF(DEGREES(ACOS(SIN(RADIANS(G1072))*SIN(RADIANS(E1066))+COS(RADIANS(G1072))*COS(RADIANS(E1066))*COS(RADIANS(K1056))))&gt;90,0,$F$4*$F$5/E1065^2*(SIN(RADIANS(G1072))*SIN(RADIANS(E1066))+COS(RADIANS(G1072))*COS(RADIANS(E1066))*COS(RADIANS(K1056))))</f>
        <v>0</v>
      </c>
      <c r="L1072" s="3">
        <f>IF(DEGREES(ACOS(SIN(RADIANS(G1072))*SIN(RADIANS(E1066))+COS(RADIANS(G1072))*COS(RADIANS(E1066))*COS(RADIANS(L1056))))&gt;90,0,$F$4*$F$5/E1065^2*(SIN(RADIANS(G1072))*SIN(RADIANS(E1066))+COS(RADIANS(G1072))*COS(RADIANS(E1066))*COS(RADIANS(L1056))))</f>
        <v>0</v>
      </c>
      <c r="M1072" s="3">
        <f>IF(DEGREES(ACOS(SIN(RADIANS(G1072))*SIN(RADIANS(E1066))+COS(RADIANS(G1072))*COS(RADIANS(E1066))*COS(RADIANS(M1056))))&gt;90,0,$F$4*$F$5/E1065^2*(SIN(RADIANS(G1072))*SIN(RADIANS(E1066))+COS(RADIANS(G1072))*COS(RADIANS(E1066))*COS(RADIANS(M1056))))</f>
        <v>0</v>
      </c>
      <c r="N1072" s="3">
        <f>IF(DEGREES(ACOS(SIN(RADIANS(G1072))*SIN(RADIANS(E1066))+COS(RADIANS(G1072))*COS(RADIANS(E1066))*COS(RADIANS(N1056))))&gt;90,0,$F$4*$F$5/E1065^2*(SIN(RADIANS(G1072))*SIN(RADIANS(E1066))+COS(RADIANS(G1072))*COS(RADIANS(E1066))*COS(RADIANS(N1056))))</f>
        <v>0</v>
      </c>
      <c r="O1072" s="3">
        <f>IF(DEGREES(ACOS(SIN(RADIANS(G1072))*SIN(RADIANS(E1066))+COS(RADIANS(G1072))*COS(RADIANS(E1066))*COS(RADIANS(O1056))))&gt;90,0,$F$4*$F$5/E1065^2*(SIN(RADIANS(G1072))*SIN(RADIANS(E1066))+COS(RADIANS(G1072))*COS(RADIANS(E1066))*COS(RADIANS(O1056))))</f>
        <v>0</v>
      </c>
      <c r="P1072" s="3">
        <f>IF(DEGREES(ACOS(SIN(RADIANS(G1072))*SIN(RADIANS(E1066))+COS(RADIANS(G1072))*COS(RADIANS(E1066))*COS(RADIANS(P1056))))&gt;90,0,$F$4*$F$5/E1065^2*(SIN(RADIANS(G1072))*SIN(RADIANS(E1066))+COS(RADIANS(G1072))*COS(RADIANS(E1066))*COS(RADIANS(P1056))))</f>
        <v>0</v>
      </c>
      <c r="Q1072" s="3">
        <f>IF(DEGREES(ACOS(SIN(RADIANS(G1072))*SIN(RADIANS(E1066))+COS(RADIANS(G1072))*COS(RADIANS(E1066))*COS(RADIANS(Q1056))))&gt;90,0,$F$4*$F$5/E1065^2*(SIN(RADIANS(G1072))*SIN(RADIANS(E1066))+COS(RADIANS(G1072))*COS(RADIANS(E1066))*COS(RADIANS(Q1056))))</f>
        <v>0</v>
      </c>
      <c r="R1072" s="3" t="e">
        <f>IF(DEGREES(ACOS(SIN(RADIANS(G1072))*SIN(RADIANS(E1066))+COS(RADIANS(G1072))*COS(RADIANS(E1066))*COS(RADIANS(R1056))))&gt;90,0,$F$4*$F$5/E1065^2*(SIN(RADIANS(G1072))*SIN(RADIANS(E1066))+COS(RADIANS(G1072))*COS(RADIANS(E1066))*COS(RADIANS(R1056))))</f>
        <v>#DIV/0!</v>
      </c>
      <c r="S1072" s="3" t="e">
        <f>IF(DEGREES(ACOS(SIN(RADIANS(G1072))*SIN(RADIANS(E1066))+COS(RADIANS(G1072))*COS(RADIANS(E1066))*COS(RADIANS(S1056))))&gt;90,0,$F$4*$F$5/E1065^2*(SIN(RADIANS(G1072))*SIN(RADIANS(E1066))+COS(RADIANS(G1072))*COS(RADIANS(E1066))*COS(RADIANS(S1056))))</f>
        <v>#DIV/0!</v>
      </c>
      <c r="T1072" s="3" t="e">
        <f>IF(DEGREES(ACOS(SIN(RADIANS(G1072))*SIN(RADIANS(E1066))+COS(RADIANS(G1072))*COS(RADIANS(E1066))*COS(RADIANS(T1056))))&gt;90,0,$F$4*$F$5/E1065^2*(SIN(RADIANS(G1072))*SIN(RADIANS(E1066))+COS(RADIANS(G1072))*COS(RADIANS(E1066))*COS(RADIANS(T1056))))</f>
        <v>#DIV/0!</v>
      </c>
      <c r="U1072" s="3" t="e">
        <f>IF(DEGREES(ACOS(SIN(RADIANS(G1072))*SIN(RADIANS(E1066))+COS(RADIANS(G1072))*COS(RADIANS(E1066))*COS(RADIANS(U1056))))&gt;90,0,$F$4*$F$5/E1065^2*(SIN(RADIANS(G1072))*SIN(RADIANS(E1066))+COS(RADIANS(G1072))*COS(RADIANS(E1066))*COS(RADIANS(U1056))))</f>
        <v>#DIV/0!</v>
      </c>
      <c r="V1072" s="3" t="e">
        <f>IF(DEGREES(ACOS(SIN(RADIANS(G1072))*SIN(RADIANS(E1066))+COS(RADIANS(G1072))*COS(RADIANS(E1066))*COS(RADIANS(V1056))))&gt;90,0,$F$4*$F$5/E1065^2*(SIN(RADIANS(G1072))*SIN(RADIANS(E1066))+COS(RADIANS(G1072))*COS(RADIANS(E1066))*COS(RADIANS(V1056))))</f>
        <v>#DIV/0!</v>
      </c>
      <c r="W1072" s="3" t="e">
        <f>IF(DEGREES(ACOS(SIN(RADIANS(G1072))*SIN(RADIANS(E1066))+COS(RADIANS(G1072))*COS(RADIANS(E1066))*COS(RADIANS(W1056))))&gt;90,0,$F$4*$F$5/E1065^2*(SIN(RADIANS(G1072))*SIN(RADIANS(E1066))+COS(RADIANS(G1072))*COS(RADIANS(E1066))*COS(RADIANS(W1056))))</f>
        <v>#DIV/0!</v>
      </c>
      <c r="X1072" s="3" t="e">
        <f>IF(DEGREES(ACOS(SIN(RADIANS(G1072))*SIN(RADIANS(E1066))+COS(RADIANS(G1072))*COS(RADIANS(E1066))*COS(RADIANS(X1056))))&gt;90,0,$F$4*$F$5/E1065^2*(SIN(RADIANS(G1072))*SIN(RADIANS(E1066))+COS(RADIANS(G1072))*COS(RADIANS(E1066))*COS(RADIANS(X1056))))</f>
        <v>#DIV/0!</v>
      </c>
      <c r="Y1072" s="3" t="e">
        <f>IF(DEGREES(ACOS(SIN(RADIANS(G1072))*SIN(RADIANS(E1066))+COS(RADIANS(G1072))*COS(RADIANS(E1066))*COS(RADIANS(Y1056))))&gt;90,0,$F$4*$F$5/E1065^2*(SIN(RADIANS(G1072))*SIN(RADIANS(E1066))+COS(RADIANS(G1072))*COS(RADIANS(E1066))*COS(RADIANS(Y1056))))</f>
        <v>#DIV/0!</v>
      </c>
      <c r="Z1072" s="3" t="e">
        <f>IF(DEGREES(ACOS(SIN(RADIANS(G1072))*SIN(RADIANS(E1066))+COS(RADIANS(G1072))*COS(RADIANS(E1066))*COS(RADIANS(Z1056))))&gt;90,0,$F$4*$F$5/E1065^2*(SIN(RADIANS(G1072))*SIN(RADIANS(E1066))+COS(RADIANS(G1072))*COS(RADIANS(E1066))*COS(RADIANS(Z1056))))</f>
        <v>#DIV/0!</v>
      </c>
      <c r="AA1072" s="3" t="e">
        <f>IF(DEGREES(ACOS(SIN(RADIANS(G1072))*SIN(RADIANS(E1066))+COS(RADIANS(G1072))*COS(RADIANS(E1066))*COS(RADIANS(AA1056))))&gt;90,0,$F$4*$F$5/E1065^2*(SIN(RADIANS(G1072))*SIN(RADIANS(E1066))+COS(RADIANS(G1072))*COS(RADIANS(E1066))*COS(RADIANS(AA1056))))</f>
        <v>#DIV/0!</v>
      </c>
      <c r="AB1072" s="3" t="e">
        <f>IF(DEGREES(ACOS(SIN(RADIANS(G1072))*SIN(RADIANS(E1066))+COS(RADIANS(G1072))*COS(RADIANS(E1066))*COS(RADIANS(AB1056))))&gt;90,0,$F$4*$F$5/E1065^2*(SIN(RADIANS(G1072))*SIN(RADIANS(E1066))+COS(RADIANS(G1072))*COS(RADIANS(E1066))*COS(RADIANS(AB1056))))</f>
        <v>#DIV/0!</v>
      </c>
      <c r="AC1072" s="3" t="e">
        <f>IF(DEGREES(ACOS(SIN(RADIANS(G1072))*SIN(RADIANS(E1066))+COS(RADIANS(G1072))*COS(RADIANS(E1066))*COS(RADIANS(AC1056))))&gt;90,0,$F$4*$F$5/E1065^2*(SIN(RADIANS(G1072))*SIN(RADIANS(E1066))+COS(RADIANS(G1072))*COS(RADIANS(E1066))*COS(RADIANS(AC1056))))</f>
        <v>#DIV/0!</v>
      </c>
      <c r="AD1072" s="3" t="e">
        <f>IF(DEGREES(ACOS(SIN(RADIANS(G1072))*SIN(RADIANS(E1066))+COS(RADIANS(G1072))*COS(RADIANS(E1066))*COS(RADIANS(AD1056))))&gt;90,0,$F$4*$F$5/E1065^2*(SIN(RADIANS(G1072))*SIN(RADIANS(E1066))+COS(RADIANS(G1072))*COS(RADIANS(E1066))*COS(RADIANS(AD1056))))</f>
        <v>#DIV/0!</v>
      </c>
      <c r="AE1072" s="3" t="e">
        <f>IF(DEGREES(ACOS(SIN(RADIANS(G1072))*SIN(RADIANS(E1066))+COS(RADIANS(G1072))*COS(RADIANS(E1066))*COS(RADIANS(AE1056))))&gt;90,0,$F$4*$F$5/E1065^2*(SIN(RADIANS(G1072))*SIN(RADIANS(E1066))+COS(RADIANS(G1072))*COS(RADIANS(E1066))*COS(RADIANS(AE1056))))</f>
        <v>#DIV/0!</v>
      </c>
      <c r="AF1072" s="3" t="e">
        <f>IF(DEGREES(ACOS(SIN(RADIANS(G1072))*SIN(RADIANS(E1066))+COS(RADIANS(G1072))*COS(RADIANS(E1066))*COS(RADIANS(AF1056))))&gt;90,0,$F$4*$F$5/E1065^2*(SIN(RADIANS(G1072))*SIN(RADIANS(E1066))+COS(RADIANS(G1072))*COS(RADIANS(E1066))*COS(RADIANS(AF1056))))</f>
        <v>#DIV/0!</v>
      </c>
      <c r="AG1072" s="3" t="e">
        <f>IF(DEGREES(ACOS(SIN(RADIANS(G1072))*SIN(RADIANS(E1066))+COS(RADIANS(G1072))*COS(RADIANS(E1066))*COS(RADIANS(AG1056))))&gt;90,0,$F$4*$F$5/E1065^2*(SIN(RADIANS(G1072))*SIN(RADIANS(E1066))+COS(RADIANS(G1072))*COS(RADIANS(E1066))*COS(RADIANS(AG1056))))</f>
        <v>#DIV/0!</v>
      </c>
      <c r="AH1072" s="3" t="e">
        <f>IF(DEGREES(ACOS(SIN(RADIANS(G1072))*SIN(RADIANS(E1066))+COS(RADIANS(G1072))*COS(RADIANS(E1066))*COS(RADIANS(AH1056))))&gt;90,0,$F$4*$F$5/E1065^2*(SIN(RADIANS(G1072))*SIN(RADIANS(E1066))+COS(RADIANS(G1072))*COS(RADIANS(E1066))*COS(RADIANS(AH1056))))</f>
        <v>#DIV/0!</v>
      </c>
      <c r="AI1072" s="3" t="e">
        <f>IF(DEGREES(ACOS(SIN(RADIANS(G1072))*SIN(RADIANS(E1066))+COS(RADIANS(G1072))*COS(RADIANS(E1066))*COS(RADIANS(AI1056))))&gt;90,0,$F$4*$F$5/E1065^2*(SIN(RADIANS(G1072))*SIN(RADIANS(E1066))+COS(RADIANS(G1072))*COS(RADIANS(E1066))*COS(RADIANS(AI1056))))</f>
        <v>#DIV/0!</v>
      </c>
      <c r="AJ1072" s="3" t="e">
        <f>IF(DEGREES(ACOS(SIN(RADIANS(G1072))*SIN(RADIANS(E1066))+COS(RADIANS(G1072))*COS(RADIANS(E1066))*COS(RADIANS(AJ1056))))&gt;90,0,$F$4*$F$5/E1065^2*(SIN(RADIANS(G1072))*SIN(RADIANS(E1066))+COS(RADIANS(G1072))*COS(RADIANS(E1066))*COS(RADIANS(AJ1056))))</f>
        <v>#DIV/0!</v>
      </c>
      <c r="AK1072" s="3">
        <f>IF(DEGREES(ACOS(SIN(RADIANS(G1072))*SIN(RADIANS(E1066))+COS(RADIANS(G1072))*COS(RADIANS(E1066))*COS(RADIANS(AK1056))))&gt;90,0,$F$4*$F$5/E1065^2*(SIN(RADIANS(G1072))*SIN(RADIANS(E1066))+COS(RADIANS(G1072))*COS(RADIANS(E1066))*COS(RADIANS(AK1056))))</f>
        <v>0</v>
      </c>
      <c r="AL1072" s="3">
        <f>IF(DEGREES(ACOS(SIN(RADIANS(G1072))*SIN(RADIANS(E1066))+COS(RADIANS(G1072))*COS(RADIANS(E1066))*COS(RADIANS(AL1056))))&gt;90,0,$F$4*$F$5/E1065^2*(SIN(RADIANS(G1072))*SIN(RADIANS(E1066))+COS(RADIANS(G1072))*COS(RADIANS(E1066))*COS(RADIANS(AL1056))))</f>
        <v>0</v>
      </c>
      <c r="AM1072" s="3">
        <f>IF(DEGREES(ACOS(SIN(RADIANS(G1072))*SIN(RADIANS(E1066))+COS(RADIANS(G1072))*COS(RADIANS(E1066))*COS(RADIANS(AM1056))))&gt;90,0,$F$4*$F$5/E1065^2*(SIN(RADIANS(G1072))*SIN(RADIANS(E1066))+COS(RADIANS(G1072))*COS(RADIANS(E1066))*COS(RADIANS(AM1056))))</f>
        <v>0</v>
      </c>
      <c r="AN1072" s="3">
        <f>IF(DEGREES(ACOS(SIN(RADIANS(G1072))*SIN(RADIANS(E1066))+COS(RADIANS(G1072))*COS(RADIANS(E1066))*COS(RADIANS(AN1056))))&gt;90,0,$F$4*$F$5/E1065^2*(SIN(RADIANS(G1072))*SIN(RADIANS(E1066))+COS(RADIANS(G1072))*COS(RADIANS(E1066))*COS(RADIANS(AN1056))))</f>
        <v>0</v>
      </c>
      <c r="AO1072" s="3">
        <f>IF(DEGREES(ACOS(SIN(RADIANS(G1072))*SIN(RADIANS(E1066))+COS(RADIANS(G1072))*COS(RADIANS(E1066))*COS(RADIANS(AO1056))))&gt;90,0,$F$4*$F$5/E1065^2*(SIN(RADIANS(G1072))*SIN(RADIANS(E1066))+COS(RADIANS(G1072))*COS(RADIANS(E1066))*COS(RADIANS(AO1056))))</f>
        <v>0</v>
      </c>
      <c r="AP1072" s="3">
        <f>IF(DEGREES(ACOS(SIN(RADIANS(G1072))*SIN(RADIANS(E1066))+COS(RADIANS(G1072))*COS(RADIANS(E1066))*COS(RADIANS(AP1056))))&gt;90,0,$F$4*$F$5/E1065^2*(SIN(RADIANS(G1072))*SIN(RADIANS(E1066))+COS(RADIANS(G1072))*COS(RADIANS(E1066))*COS(RADIANS(AP1056))))</f>
        <v>0</v>
      </c>
      <c r="AQ1072" s="3">
        <f>IF(DEGREES(ACOS(SIN(RADIANS(G1072))*SIN(RADIANS(E1066))+COS(RADIANS(G1072))*COS(RADIANS(E1066))*COS(RADIANS(AQ1056))))&gt;90,0,$F$4*$F$5/E1065^2*(SIN(RADIANS(G1072))*SIN(RADIANS(E1066))+COS(RADIANS(G1072))*COS(RADIANS(E1066))*COS(RADIANS(AQ1056))))</f>
        <v>0</v>
      </c>
      <c r="AR1072" s="3">
        <f>IF(DEGREES(ACOS(SIN(RADIANS(G1072))*SIN(RADIANS(E1066))+COS(RADIANS(G1072))*COS(RADIANS(E1066))*COS(RADIANS(AR1056))))&gt;90,0,$F$4*$F$5/E1065^2*(SIN(RADIANS(G1072))*SIN(RADIANS(E1066))+COS(RADIANS(G1072))*COS(RADIANS(E1066))*COS(RADIANS(AR1056))))</f>
        <v>0</v>
      </c>
    </row>
    <row r="1073" spans="2:44" ht="15.75" customHeight="1" x14ac:dyDescent="0.2">
      <c r="G1073" s="3">
        <v>-60</v>
      </c>
      <c r="I1073" s="3">
        <f>IF(DEGREES(ACOS(SIN(RADIANS(G1073))*SIN(RADIANS(E1066))+COS(RADIANS(G1073))*COS(RADIANS(E1066))*COS(RADIANS(I1056))))&gt;90,0,$F$4*$F$5/E1065^2*(SIN(RADIANS(G1073))*SIN(RADIANS(E1066))+COS(RADIANS(G1073))*COS(RADIANS(E1066))*COS(RADIANS(I1056))))</f>
        <v>0</v>
      </c>
      <c r="J1073" s="3">
        <f>IF(DEGREES(ACOS(SIN(RADIANS(G1073))*SIN(RADIANS(E1066))+COS(RADIANS(G1073))*COS(RADIANS(E1066))*COS(RADIANS(J1056))))&gt;90,0,$F$4*$F$5/E1065^2*(SIN(RADIANS(G1073))*SIN(RADIANS(E1066))+COS(RADIANS(G1073))*COS(RADIANS(E1066))*COS(RADIANS(J1056))))</f>
        <v>0</v>
      </c>
      <c r="K1073" s="3">
        <f>IF(DEGREES(ACOS(SIN(RADIANS(G1073))*SIN(RADIANS(E1066))+COS(RADIANS(G1073))*COS(RADIANS(E1066))*COS(RADIANS(K1056))))&gt;90,0,$F$4*$F$5/E1065^2*(SIN(RADIANS(G1073))*SIN(RADIANS(E1066))+COS(RADIANS(G1073))*COS(RADIANS(E1066))*COS(RADIANS(K1056))))</f>
        <v>0</v>
      </c>
      <c r="L1073" s="3">
        <f>IF(DEGREES(ACOS(SIN(RADIANS(G1073))*SIN(RADIANS(E1066))+COS(RADIANS(G1073))*COS(RADIANS(E1066))*COS(RADIANS(L1056))))&gt;90,0,$F$4*$F$5/E1065^2*(SIN(RADIANS(G1073))*SIN(RADIANS(E1066))+COS(RADIANS(G1073))*COS(RADIANS(E1066))*COS(RADIANS(L1056))))</f>
        <v>0</v>
      </c>
      <c r="M1073" s="3">
        <f>IF(DEGREES(ACOS(SIN(RADIANS(G1073))*SIN(RADIANS(E1066))+COS(RADIANS(G1073))*COS(RADIANS(E1066))*COS(RADIANS(M1056))))&gt;90,0,$F$4*$F$5/E1065^2*(SIN(RADIANS(G1073))*SIN(RADIANS(E1066))+COS(RADIANS(G1073))*COS(RADIANS(E1066))*COS(RADIANS(M1056))))</f>
        <v>0</v>
      </c>
      <c r="N1073" s="3">
        <f>IF(DEGREES(ACOS(SIN(RADIANS(G1073))*SIN(RADIANS(E1066))+COS(RADIANS(G1073))*COS(RADIANS(E1066))*COS(RADIANS(N1056))))&gt;90,0,$F$4*$F$5/E1065^2*(SIN(RADIANS(G1073))*SIN(RADIANS(E1066))+COS(RADIANS(G1073))*COS(RADIANS(E1066))*COS(RADIANS(N1056))))</f>
        <v>0</v>
      </c>
      <c r="O1073" s="3">
        <f>IF(DEGREES(ACOS(SIN(RADIANS(G1073))*SIN(RADIANS(E1066))+COS(RADIANS(G1073))*COS(RADIANS(E1066))*COS(RADIANS(O1056))))&gt;90,0,$F$4*$F$5/E1065^2*(SIN(RADIANS(G1073))*SIN(RADIANS(E1066))+COS(RADIANS(G1073))*COS(RADIANS(E1066))*COS(RADIANS(O1056))))</f>
        <v>0</v>
      </c>
      <c r="P1073" s="3">
        <f>IF(DEGREES(ACOS(SIN(RADIANS(G1073))*SIN(RADIANS(E1066))+COS(RADIANS(G1073))*COS(RADIANS(E1066))*COS(RADIANS(P1056))))&gt;90,0,$F$4*$F$5/E1065^2*(SIN(RADIANS(G1073))*SIN(RADIANS(E1066))+COS(RADIANS(G1073))*COS(RADIANS(E1066))*COS(RADIANS(P1056))))</f>
        <v>0</v>
      </c>
      <c r="Q1073" s="3">
        <f>IF(DEGREES(ACOS(SIN(RADIANS(G1073))*SIN(RADIANS(E1066))+COS(RADIANS(G1073))*COS(RADIANS(E1066))*COS(RADIANS(Q1056))))&gt;90,0,$F$4*$F$5/E1065^2*(SIN(RADIANS(G1073))*SIN(RADIANS(E1066))+COS(RADIANS(G1073))*COS(RADIANS(E1066))*COS(RADIANS(Q1056))))</f>
        <v>0</v>
      </c>
      <c r="R1073" s="3" t="e">
        <f>IF(DEGREES(ACOS(SIN(RADIANS(G1073))*SIN(RADIANS(E1066))+COS(RADIANS(G1073))*COS(RADIANS(E1066))*COS(RADIANS(R1056))))&gt;90,0,$F$4*$F$5/E1065^2*(SIN(RADIANS(G1073))*SIN(RADIANS(E1066))+COS(RADIANS(G1073))*COS(RADIANS(E1066))*COS(RADIANS(R1056))))</f>
        <v>#DIV/0!</v>
      </c>
      <c r="S1073" s="3" t="e">
        <f>IF(DEGREES(ACOS(SIN(RADIANS(G1073))*SIN(RADIANS(E1066))+COS(RADIANS(G1073))*COS(RADIANS(E1066))*COS(RADIANS(S1056))))&gt;90,0,$F$4*$F$5/E1065^2*(SIN(RADIANS(G1073))*SIN(RADIANS(E1066))+COS(RADIANS(G1073))*COS(RADIANS(E1066))*COS(RADIANS(S1056))))</f>
        <v>#DIV/0!</v>
      </c>
      <c r="T1073" s="3" t="e">
        <f>IF(DEGREES(ACOS(SIN(RADIANS(G1073))*SIN(RADIANS(E1066))+COS(RADIANS(G1073))*COS(RADIANS(E1066))*COS(RADIANS(T1056))))&gt;90,0,$F$4*$F$5/E1065^2*(SIN(RADIANS(G1073))*SIN(RADIANS(E1066))+COS(RADIANS(G1073))*COS(RADIANS(E1066))*COS(RADIANS(T1056))))</f>
        <v>#DIV/0!</v>
      </c>
      <c r="U1073" s="3" t="e">
        <f>IF(DEGREES(ACOS(SIN(RADIANS(G1073))*SIN(RADIANS(E1066))+COS(RADIANS(G1073))*COS(RADIANS(E1066))*COS(RADIANS(U1056))))&gt;90,0,$F$4*$F$5/E1065^2*(SIN(RADIANS(G1073))*SIN(RADIANS(E1066))+COS(RADIANS(G1073))*COS(RADIANS(E1066))*COS(RADIANS(U1056))))</f>
        <v>#DIV/0!</v>
      </c>
      <c r="V1073" s="3" t="e">
        <f>IF(DEGREES(ACOS(SIN(RADIANS(G1073))*SIN(RADIANS(E1066))+COS(RADIANS(G1073))*COS(RADIANS(E1066))*COS(RADIANS(V1056))))&gt;90,0,$F$4*$F$5/E1065^2*(SIN(RADIANS(G1073))*SIN(RADIANS(E1066))+COS(RADIANS(G1073))*COS(RADIANS(E1066))*COS(RADIANS(V1056))))</f>
        <v>#DIV/0!</v>
      </c>
      <c r="W1073" s="3" t="e">
        <f>IF(DEGREES(ACOS(SIN(RADIANS(G1073))*SIN(RADIANS(E1066))+COS(RADIANS(G1073))*COS(RADIANS(E1066))*COS(RADIANS(W1056))))&gt;90,0,$F$4*$F$5/E1065^2*(SIN(RADIANS(G1073))*SIN(RADIANS(E1066))+COS(RADIANS(G1073))*COS(RADIANS(E1066))*COS(RADIANS(W1056))))</f>
        <v>#DIV/0!</v>
      </c>
      <c r="X1073" s="3" t="e">
        <f>IF(DEGREES(ACOS(SIN(RADIANS(G1073))*SIN(RADIANS(E1066))+COS(RADIANS(G1073))*COS(RADIANS(E1066))*COS(RADIANS(X1056))))&gt;90,0,$F$4*$F$5/E1065^2*(SIN(RADIANS(G1073))*SIN(RADIANS(E1066))+COS(RADIANS(G1073))*COS(RADIANS(E1066))*COS(RADIANS(X1056))))</f>
        <v>#DIV/0!</v>
      </c>
      <c r="Y1073" s="3" t="e">
        <f>IF(DEGREES(ACOS(SIN(RADIANS(G1073))*SIN(RADIANS(E1066))+COS(RADIANS(G1073))*COS(RADIANS(E1066))*COS(RADIANS(Y1056))))&gt;90,0,$F$4*$F$5/E1065^2*(SIN(RADIANS(G1073))*SIN(RADIANS(E1066))+COS(RADIANS(G1073))*COS(RADIANS(E1066))*COS(RADIANS(Y1056))))</f>
        <v>#DIV/0!</v>
      </c>
      <c r="Z1073" s="3" t="e">
        <f>IF(DEGREES(ACOS(SIN(RADIANS(G1073))*SIN(RADIANS(E1066))+COS(RADIANS(G1073))*COS(RADIANS(E1066))*COS(RADIANS(Z1056))))&gt;90,0,$F$4*$F$5/E1065^2*(SIN(RADIANS(G1073))*SIN(RADIANS(E1066))+COS(RADIANS(G1073))*COS(RADIANS(E1066))*COS(RADIANS(Z1056))))</f>
        <v>#DIV/0!</v>
      </c>
      <c r="AA1073" s="3" t="e">
        <f>IF(DEGREES(ACOS(SIN(RADIANS(G1073))*SIN(RADIANS(E1066))+COS(RADIANS(G1073))*COS(RADIANS(E1066))*COS(RADIANS(AA1056))))&gt;90,0,$F$4*$F$5/E1065^2*(SIN(RADIANS(G1073))*SIN(RADIANS(E1066))+COS(RADIANS(G1073))*COS(RADIANS(E1066))*COS(RADIANS(AA1056))))</f>
        <v>#DIV/0!</v>
      </c>
      <c r="AB1073" s="3" t="e">
        <f>IF(DEGREES(ACOS(SIN(RADIANS(G1073))*SIN(RADIANS(E1066))+COS(RADIANS(G1073))*COS(RADIANS(E1066))*COS(RADIANS(AB1056))))&gt;90,0,$F$4*$F$5/E1065^2*(SIN(RADIANS(G1073))*SIN(RADIANS(E1066))+COS(RADIANS(G1073))*COS(RADIANS(E1066))*COS(RADIANS(AB1056))))</f>
        <v>#DIV/0!</v>
      </c>
      <c r="AC1073" s="3" t="e">
        <f>IF(DEGREES(ACOS(SIN(RADIANS(G1073))*SIN(RADIANS(E1066))+COS(RADIANS(G1073))*COS(RADIANS(E1066))*COS(RADIANS(AC1056))))&gt;90,0,$F$4*$F$5/E1065^2*(SIN(RADIANS(G1073))*SIN(RADIANS(E1066))+COS(RADIANS(G1073))*COS(RADIANS(E1066))*COS(RADIANS(AC1056))))</f>
        <v>#DIV/0!</v>
      </c>
      <c r="AD1073" s="3" t="e">
        <f>IF(DEGREES(ACOS(SIN(RADIANS(G1073))*SIN(RADIANS(E1066))+COS(RADIANS(G1073))*COS(RADIANS(E1066))*COS(RADIANS(AD1056))))&gt;90,0,$F$4*$F$5/E1065^2*(SIN(RADIANS(G1073))*SIN(RADIANS(E1066))+COS(RADIANS(G1073))*COS(RADIANS(E1066))*COS(RADIANS(AD1056))))</f>
        <v>#DIV/0!</v>
      </c>
      <c r="AE1073" s="3" t="e">
        <f>IF(DEGREES(ACOS(SIN(RADIANS(G1073))*SIN(RADIANS(E1066))+COS(RADIANS(G1073))*COS(RADIANS(E1066))*COS(RADIANS(AE1056))))&gt;90,0,$F$4*$F$5/E1065^2*(SIN(RADIANS(G1073))*SIN(RADIANS(E1066))+COS(RADIANS(G1073))*COS(RADIANS(E1066))*COS(RADIANS(AE1056))))</f>
        <v>#DIV/0!</v>
      </c>
      <c r="AF1073" s="3" t="e">
        <f>IF(DEGREES(ACOS(SIN(RADIANS(G1073))*SIN(RADIANS(E1066))+COS(RADIANS(G1073))*COS(RADIANS(E1066))*COS(RADIANS(AF1056))))&gt;90,0,$F$4*$F$5/E1065^2*(SIN(RADIANS(G1073))*SIN(RADIANS(E1066))+COS(RADIANS(G1073))*COS(RADIANS(E1066))*COS(RADIANS(AF1056))))</f>
        <v>#DIV/0!</v>
      </c>
      <c r="AG1073" s="3" t="e">
        <f>IF(DEGREES(ACOS(SIN(RADIANS(G1073))*SIN(RADIANS(E1066))+COS(RADIANS(G1073))*COS(RADIANS(E1066))*COS(RADIANS(AG1056))))&gt;90,0,$F$4*$F$5/E1065^2*(SIN(RADIANS(G1073))*SIN(RADIANS(E1066))+COS(RADIANS(G1073))*COS(RADIANS(E1066))*COS(RADIANS(AG1056))))</f>
        <v>#DIV/0!</v>
      </c>
      <c r="AH1073" s="3" t="e">
        <f>IF(DEGREES(ACOS(SIN(RADIANS(G1073))*SIN(RADIANS(E1066))+COS(RADIANS(G1073))*COS(RADIANS(E1066))*COS(RADIANS(AH1056))))&gt;90,0,$F$4*$F$5/E1065^2*(SIN(RADIANS(G1073))*SIN(RADIANS(E1066))+COS(RADIANS(G1073))*COS(RADIANS(E1066))*COS(RADIANS(AH1056))))</f>
        <v>#DIV/0!</v>
      </c>
      <c r="AI1073" s="3" t="e">
        <f>IF(DEGREES(ACOS(SIN(RADIANS(G1073))*SIN(RADIANS(E1066))+COS(RADIANS(G1073))*COS(RADIANS(E1066))*COS(RADIANS(AI1056))))&gt;90,0,$F$4*$F$5/E1065^2*(SIN(RADIANS(G1073))*SIN(RADIANS(E1066))+COS(RADIANS(G1073))*COS(RADIANS(E1066))*COS(RADIANS(AI1056))))</f>
        <v>#DIV/0!</v>
      </c>
      <c r="AJ1073" s="3" t="e">
        <f>IF(DEGREES(ACOS(SIN(RADIANS(G1073))*SIN(RADIANS(E1066))+COS(RADIANS(G1073))*COS(RADIANS(E1066))*COS(RADIANS(AJ1056))))&gt;90,0,$F$4*$F$5/E1065^2*(SIN(RADIANS(G1073))*SIN(RADIANS(E1066))+COS(RADIANS(G1073))*COS(RADIANS(E1066))*COS(RADIANS(AJ1056))))</f>
        <v>#DIV/0!</v>
      </c>
      <c r="AK1073" s="3">
        <f>IF(DEGREES(ACOS(SIN(RADIANS(G1073))*SIN(RADIANS(E1066))+COS(RADIANS(G1073))*COS(RADIANS(E1066))*COS(RADIANS(AK1056))))&gt;90,0,$F$4*$F$5/E1065^2*(SIN(RADIANS(G1073))*SIN(RADIANS(E1066))+COS(RADIANS(G1073))*COS(RADIANS(E1066))*COS(RADIANS(AK1056))))</f>
        <v>0</v>
      </c>
      <c r="AL1073" s="3">
        <f>IF(DEGREES(ACOS(SIN(RADIANS(G1073))*SIN(RADIANS(E1066))+COS(RADIANS(G1073))*COS(RADIANS(E1066))*COS(RADIANS(AL1056))))&gt;90,0,$F$4*$F$5/E1065^2*(SIN(RADIANS(G1073))*SIN(RADIANS(E1066))+COS(RADIANS(G1073))*COS(RADIANS(E1066))*COS(RADIANS(AL1056))))</f>
        <v>0</v>
      </c>
      <c r="AM1073" s="3">
        <f>IF(DEGREES(ACOS(SIN(RADIANS(G1073))*SIN(RADIANS(E1066))+COS(RADIANS(G1073))*COS(RADIANS(E1066))*COS(RADIANS(AM1056))))&gt;90,0,$F$4*$F$5/E1065^2*(SIN(RADIANS(G1073))*SIN(RADIANS(E1066))+COS(RADIANS(G1073))*COS(RADIANS(E1066))*COS(RADIANS(AM1056))))</f>
        <v>0</v>
      </c>
      <c r="AN1073" s="3">
        <f>IF(DEGREES(ACOS(SIN(RADIANS(G1073))*SIN(RADIANS(E1066))+COS(RADIANS(G1073))*COS(RADIANS(E1066))*COS(RADIANS(AN1056))))&gt;90,0,$F$4*$F$5/E1065^2*(SIN(RADIANS(G1073))*SIN(RADIANS(E1066))+COS(RADIANS(G1073))*COS(RADIANS(E1066))*COS(RADIANS(AN1056))))</f>
        <v>0</v>
      </c>
      <c r="AO1073" s="3">
        <f>IF(DEGREES(ACOS(SIN(RADIANS(G1073))*SIN(RADIANS(E1066))+COS(RADIANS(G1073))*COS(RADIANS(E1066))*COS(RADIANS(AO1056))))&gt;90,0,$F$4*$F$5/E1065^2*(SIN(RADIANS(G1073))*SIN(RADIANS(E1066))+COS(RADIANS(G1073))*COS(RADIANS(E1066))*COS(RADIANS(AO1056))))</f>
        <v>0</v>
      </c>
      <c r="AP1073" s="3">
        <f>IF(DEGREES(ACOS(SIN(RADIANS(G1073))*SIN(RADIANS(E1066))+COS(RADIANS(G1073))*COS(RADIANS(E1066))*COS(RADIANS(AP1056))))&gt;90,0,$F$4*$F$5/E1065^2*(SIN(RADIANS(G1073))*SIN(RADIANS(E1066))+COS(RADIANS(G1073))*COS(RADIANS(E1066))*COS(RADIANS(AP1056))))</f>
        <v>0</v>
      </c>
      <c r="AQ1073" s="3">
        <f>IF(DEGREES(ACOS(SIN(RADIANS(G1073))*SIN(RADIANS(E1066))+COS(RADIANS(G1073))*COS(RADIANS(E1066))*COS(RADIANS(AQ1056))))&gt;90,0,$F$4*$F$5/E1065^2*(SIN(RADIANS(G1073))*SIN(RADIANS(E1066))+COS(RADIANS(G1073))*COS(RADIANS(E1066))*COS(RADIANS(AQ1056))))</f>
        <v>0</v>
      </c>
      <c r="AR1073" s="3">
        <f>IF(DEGREES(ACOS(SIN(RADIANS(G1073))*SIN(RADIANS(E1066))+COS(RADIANS(G1073))*COS(RADIANS(E1066))*COS(RADIANS(AR1056))))&gt;90,0,$F$4*$F$5/E1065^2*(SIN(RADIANS(G1073))*SIN(RADIANS(E1066))+COS(RADIANS(G1073))*COS(RADIANS(E1066))*COS(RADIANS(AR1056))))</f>
        <v>0</v>
      </c>
    </row>
    <row r="1074" spans="2:44" ht="15.75" customHeight="1" x14ac:dyDescent="0.2">
      <c r="G1074" s="3">
        <v>-70</v>
      </c>
      <c r="I1074" s="3">
        <f>IF(DEGREES(ACOS(SIN(RADIANS(G1074))*SIN(RADIANS(E1066))+COS(RADIANS(G1074))*COS(RADIANS(E1066))*COS(RADIANS(I1056))))&gt;90,0,$F$4*$F$5/E1065^2*(SIN(RADIANS(G1074))*SIN(RADIANS(E1066))+COS(RADIANS(G1074))*COS(RADIANS(E1066))*COS(RADIANS(I1056))))</f>
        <v>0</v>
      </c>
      <c r="J1074" s="3">
        <f>IF(DEGREES(ACOS(SIN(RADIANS(G1074))*SIN(RADIANS(E1066))+COS(RADIANS(G1074))*COS(RADIANS(E1066))*COS(RADIANS(J1056))))&gt;90,0,$F$4*$F$5/E1065^2*(SIN(RADIANS(G1074))*SIN(RADIANS(E1066))+COS(RADIANS(G1074))*COS(RADIANS(E1066))*COS(RADIANS(J1056))))</f>
        <v>0</v>
      </c>
      <c r="K1074" s="3">
        <f>IF(DEGREES(ACOS(SIN(RADIANS(G1074))*SIN(RADIANS(E1066))+COS(RADIANS(G1074))*COS(RADIANS(E1066))*COS(RADIANS(K1056))))&gt;90,0,$F$4*$F$5/E1065^2*(SIN(RADIANS(G1074))*SIN(RADIANS(E1066))+COS(RADIANS(G1074))*COS(RADIANS(E1066))*COS(RADIANS(K1056))))</f>
        <v>0</v>
      </c>
      <c r="L1074" s="3">
        <f>IF(DEGREES(ACOS(SIN(RADIANS(G1074))*SIN(RADIANS(E1066))+COS(RADIANS(G1074))*COS(RADIANS(E1066))*COS(RADIANS(L1056))))&gt;90,0,$F$4*$F$5/E1065^2*(SIN(RADIANS(G1074))*SIN(RADIANS(E1066))+COS(RADIANS(G1074))*COS(RADIANS(E1066))*COS(RADIANS(L1056))))</f>
        <v>0</v>
      </c>
      <c r="M1074" s="3">
        <f>IF(DEGREES(ACOS(SIN(RADIANS(G1074))*SIN(RADIANS(E1066))+COS(RADIANS(G1074))*COS(RADIANS(E1066))*COS(RADIANS(M1056))))&gt;90,0,$F$4*$F$5/E1065^2*(SIN(RADIANS(G1074))*SIN(RADIANS(E1066))+COS(RADIANS(G1074))*COS(RADIANS(E1066))*COS(RADIANS(M1056))))</f>
        <v>0</v>
      </c>
      <c r="N1074" s="3">
        <f>IF(DEGREES(ACOS(SIN(RADIANS(G1074))*SIN(RADIANS(E1066))+COS(RADIANS(G1074))*COS(RADIANS(E1066))*COS(RADIANS(N1056))))&gt;90,0,$F$4*$F$5/E1065^2*(SIN(RADIANS(G1074))*SIN(RADIANS(E1066))+COS(RADIANS(G1074))*COS(RADIANS(E1066))*COS(RADIANS(N1056))))</f>
        <v>0</v>
      </c>
      <c r="O1074" s="3">
        <f>IF(DEGREES(ACOS(SIN(RADIANS(G1074))*SIN(RADIANS(E1066))+COS(RADIANS(G1074))*COS(RADIANS(E1066))*COS(RADIANS(O1056))))&gt;90,0,$F$4*$F$5/E1065^2*(SIN(RADIANS(G1074))*SIN(RADIANS(E1066))+COS(RADIANS(G1074))*COS(RADIANS(E1066))*COS(RADIANS(O1056))))</f>
        <v>0</v>
      </c>
      <c r="P1074" s="3">
        <f>IF(DEGREES(ACOS(SIN(RADIANS(G1074))*SIN(RADIANS(E1066))+COS(RADIANS(G1074))*COS(RADIANS(E1066))*COS(RADIANS(P1056))))&gt;90,0,$F$4*$F$5/E1065^2*(SIN(RADIANS(G1074))*SIN(RADIANS(E1066))+COS(RADIANS(G1074))*COS(RADIANS(E1066))*COS(RADIANS(P1056))))</f>
        <v>0</v>
      </c>
      <c r="Q1074" s="3">
        <f>IF(DEGREES(ACOS(SIN(RADIANS(G1074))*SIN(RADIANS(E1066))+COS(RADIANS(G1074))*COS(RADIANS(E1066))*COS(RADIANS(Q1056))))&gt;90,0,$F$4*$F$5/E1065^2*(SIN(RADIANS(G1074))*SIN(RADIANS(E1066))+COS(RADIANS(G1074))*COS(RADIANS(E1066))*COS(RADIANS(Q1056))))</f>
        <v>0</v>
      </c>
      <c r="R1074" s="3" t="e">
        <f>IF(DEGREES(ACOS(SIN(RADIANS(G1074))*SIN(RADIANS(E1066))+COS(RADIANS(G1074))*COS(RADIANS(E1066))*COS(RADIANS(R1056))))&gt;90,0,$F$4*$F$5/E1065^2*(SIN(RADIANS(G1074))*SIN(RADIANS(E1066))+COS(RADIANS(G1074))*COS(RADIANS(E1066))*COS(RADIANS(R1056))))</f>
        <v>#DIV/0!</v>
      </c>
      <c r="S1074" s="3" t="e">
        <f>IF(DEGREES(ACOS(SIN(RADIANS(G1074))*SIN(RADIANS(E1066))+COS(RADIANS(G1074))*COS(RADIANS(E1066))*COS(RADIANS(S1056))))&gt;90,0,$F$4*$F$5/E1065^2*(SIN(RADIANS(G1074))*SIN(RADIANS(E1066))+COS(RADIANS(G1074))*COS(RADIANS(E1066))*COS(RADIANS(S1056))))</f>
        <v>#DIV/0!</v>
      </c>
      <c r="T1074" s="3" t="e">
        <f>IF(DEGREES(ACOS(SIN(RADIANS(G1074))*SIN(RADIANS(E1066))+COS(RADIANS(G1074))*COS(RADIANS(E1066))*COS(RADIANS(T1056))))&gt;90,0,$F$4*$F$5/E1065^2*(SIN(RADIANS(G1074))*SIN(RADIANS(E1066))+COS(RADIANS(G1074))*COS(RADIANS(E1066))*COS(RADIANS(T1056))))</f>
        <v>#DIV/0!</v>
      </c>
      <c r="U1074" s="3" t="e">
        <f>IF(DEGREES(ACOS(SIN(RADIANS(G1074))*SIN(RADIANS(E1066))+COS(RADIANS(G1074))*COS(RADIANS(E1066))*COS(RADIANS(U1056))))&gt;90,0,$F$4*$F$5/E1065^2*(SIN(RADIANS(G1074))*SIN(RADIANS(E1066))+COS(RADIANS(G1074))*COS(RADIANS(E1066))*COS(RADIANS(U1056))))</f>
        <v>#DIV/0!</v>
      </c>
      <c r="V1074" s="3" t="e">
        <f>IF(DEGREES(ACOS(SIN(RADIANS(G1074))*SIN(RADIANS(E1066))+COS(RADIANS(G1074))*COS(RADIANS(E1066))*COS(RADIANS(V1056))))&gt;90,0,$F$4*$F$5/E1065^2*(SIN(RADIANS(G1074))*SIN(RADIANS(E1066))+COS(RADIANS(G1074))*COS(RADIANS(E1066))*COS(RADIANS(V1056))))</f>
        <v>#DIV/0!</v>
      </c>
      <c r="W1074" s="3" t="e">
        <f>IF(DEGREES(ACOS(SIN(RADIANS(G1074))*SIN(RADIANS(E1066))+COS(RADIANS(G1074))*COS(RADIANS(E1066))*COS(RADIANS(W1056))))&gt;90,0,$F$4*$F$5/E1065^2*(SIN(RADIANS(G1074))*SIN(RADIANS(E1066))+COS(RADIANS(G1074))*COS(RADIANS(E1066))*COS(RADIANS(W1056))))</f>
        <v>#DIV/0!</v>
      </c>
      <c r="X1074" s="3" t="e">
        <f>IF(DEGREES(ACOS(SIN(RADIANS(G1074))*SIN(RADIANS(E1066))+COS(RADIANS(G1074))*COS(RADIANS(E1066))*COS(RADIANS(X1056))))&gt;90,0,$F$4*$F$5/E1065^2*(SIN(RADIANS(G1074))*SIN(RADIANS(E1066))+COS(RADIANS(G1074))*COS(RADIANS(E1066))*COS(RADIANS(X1056))))</f>
        <v>#DIV/0!</v>
      </c>
      <c r="Y1074" s="3" t="e">
        <f>IF(DEGREES(ACOS(SIN(RADIANS(G1074))*SIN(RADIANS(E1066))+COS(RADIANS(G1074))*COS(RADIANS(E1066))*COS(RADIANS(Y1056))))&gt;90,0,$F$4*$F$5/E1065^2*(SIN(RADIANS(G1074))*SIN(RADIANS(E1066))+COS(RADIANS(G1074))*COS(RADIANS(E1066))*COS(RADIANS(Y1056))))</f>
        <v>#DIV/0!</v>
      </c>
      <c r="Z1074" s="3" t="e">
        <f>IF(DEGREES(ACOS(SIN(RADIANS(G1074))*SIN(RADIANS(E1066))+COS(RADIANS(G1074))*COS(RADIANS(E1066))*COS(RADIANS(Z1056))))&gt;90,0,$F$4*$F$5/E1065^2*(SIN(RADIANS(G1074))*SIN(RADIANS(E1066))+COS(RADIANS(G1074))*COS(RADIANS(E1066))*COS(RADIANS(Z1056))))</f>
        <v>#DIV/0!</v>
      </c>
      <c r="AA1074" s="3" t="e">
        <f>IF(DEGREES(ACOS(SIN(RADIANS(G1074))*SIN(RADIANS(E1066))+COS(RADIANS(G1074))*COS(RADIANS(E1066))*COS(RADIANS(AA1056))))&gt;90,0,$F$4*$F$5/E1065^2*(SIN(RADIANS(G1074))*SIN(RADIANS(E1066))+COS(RADIANS(G1074))*COS(RADIANS(E1066))*COS(RADIANS(AA1056))))</f>
        <v>#DIV/0!</v>
      </c>
      <c r="AB1074" s="3" t="e">
        <f>IF(DEGREES(ACOS(SIN(RADIANS(G1074))*SIN(RADIANS(E1066))+COS(RADIANS(G1074))*COS(RADIANS(E1066))*COS(RADIANS(AB1056))))&gt;90,0,$F$4*$F$5/E1065^2*(SIN(RADIANS(G1074))*SIN(RADIANS(E1066))+COS(RADIANS(G1074))*COS(RADIANS(E1066))*COS(RADIANS(AB1056))))</f>
        <v>#DIV/0!</v>
      </c>
      <c r="AC1074" s="3" t="e">
        <f>IF(DEGREES(ACOS(SIN(RADIANS(G1074))*SIN(RADIANS(E1066))+COS(RADIANS(G1074))*COS(RADIANS(E1066))*COS(RADIANS(AC1056))))&gt;90,0,$F$4*$F$5/E1065^2*(SIN(RADIANS(G1074))*SIN(RADIANS(E1066))+COS(RADIANS(G1074))*COS(RADIANS(E1066))*COS(RADIANS(AC1056))))</f>
        <v>#DIV/0!</v>
      </c>
      <c r="AD1074" s="3" t="e">
        <f>IF(DEGREES(ACOS(SIN(RADIANS(G1074))*SIN(RADIANS(E1066))+COS(RADIANS(G1074))*COS(RADIANS(E1066))*COS(RADIANS(AD1056))))&gt;90,0,$F$4*$F$5/E1065^2*(SIN(RADIANS(G1074))*SIN(RADIANS(E1066))+COS(RADIANS(G1074))*COS(RADIANS(E1066))*COS(RADIANS(AD1056))))</f>
        <v>#DIV/0!</v>
      </c>
      <c r="AE1074" s="3" t="e">
        <f>IF(DEGREES(ACOS(SIN(RADIANS(G1074))*SIN(RADIANS(E1066))+COS(RADIANS(G1074))*COS(RADIANS(E1066))*COS(RADIANS(AE1056))))&gt;90,0,$F$4*$F$5/E1065^2*(SIN(RADIANS(G1074))*SIN(RADIANS(E1066))+COS(RADIANS(G1074))*COS(RADIANS(E1066))*COS(RADIANS(AE1056))))</f>
        <v>#DIV/0!</v>
      </c>
      <c r="AF1074" s="3" t="e">
        <f>IF(DEGREES(ACOS(SIN(RADIANS(G1074))*SIN(RADIANS(E1066))+COS(RADIANS(G1074))*COS(RADIANS(E1066))*COS(RADIANS(AF1056))))&gt;90,0,$F$4*$F$5/E1065^2*(SIN(RADIANS(G1074))*SIN(RADIANS(E1066))+COS(RADIANS(G1074))*COS(RADIANS(E1066))*COS(RADIANS(AF1056))))</f>
        <v>#DIV/0!</v>
      </c>
      <c r="AG1074" s="3" t="e">
        <f>IF(DEGREES(ACOS(SIN(RADIANS(G1074))*SIN(RADIANS(E1066))+COS(RADIANS(G1074))*COS(RADIANS(E1066))*COS(RADIANS(AG1056))))&gt;90,0,$F$4*$F$5/E1065^2*(SIN(RADIANS(G1074))*SIN(RADIANS(E1066))+COS(RADIANS(G1074))*COS(RADIANS(E1066))*COS(RADIANS(AG1056))))</f>
        <v>#DIV/0!</v>
      </c>
      <c r="AH1074" s="3" t="e">
        <f>IF(DEGREES(ACOS(SIN(RADIANS(G1074))*SIN(RADIANS(E1066))+COS(RADIANS(G1074))*COS(RADIANS(E1066))*COS(RADIANS(AH1056))))&gt;90,0,$F$4*$F$5/E1065^2*(SIN(RADIANS(G1074))*SIN(RADIANS(E1066))+COS(RADIANS(G1074))*COS(RADIANS(E1066))*COS(RADIANS(AH1056))))</f>
        <v>#DIV/0!</v>
      </c>
      <c r="AI1074" s="3" t="e">
        <f>IF(DEGREES(ACOS(SIN(RADIANS(G1074))*SIN(RADIANS(E1066))+COS(RADIANS(G1074))*COS(RADIANS(E1066))*COS(RADIANS(AI1056))))&gt;90,0,$F$4*$F$5/E1065^2*(SIN(RADIANS(G1074))*SIN(RADIANS(E1066))+COS(RADIANS(G1074))*COS(RADIANS(E1066))*COS(RADIANS(AI1056))))</f>
        <v>#DIV/0!</v>
      </c>
      <c r="AJ1074" s="3" t="e">
        <f>IF(DEGREES(ACOS(SIN(RADIANS(G1074))*SIN(RADIANS(E1066))+COS(RADIANS(G1074))*COS(RADIANS(E1066))*COS(RADIANS(AJ1056))))&gt;90,0,$F$4*$F$5/E1065^2*(SIN(RADIANS(G1074))*SIN(RADIANS(E1066))+COS(RADIANS(G1074))*COS(RADIANS(E1066))*COS(RADIANS(AJ1056))))</f>
        <v>#DIV/0!</v>
      </c>
      <c r="AK1074" s="3">
        <f>IF(DEGREES(ACOS(SIN(RADIANS(G1074))*SIN(RADIANS(E1066))+COS(RADIANS(G1074))*COS(RADIANS(E1066))*COS(RADIANS(AK1056))))&gt;90,0,$F$4*$F$5/E1065^2*(SIN(RADIANS(G1074))*SIN(RADIANS(E1066))+COS(RADIANS(G1074))*COS(RADIANS(E1066))*COS(RADIANS(AK1056))))</f>
        <v>0</v>
      </c>
      <c r="AL1074" s="3">
        <f>IF(DEGREES(ACOS(SIN(RADIANS(G1074))*SIN(RADIANS(E1066))+COS(RADIANS(G1074))*COS(RADIANS(E1066))*COS(RADIANS(AL1056))))&gt;90,0,$F$4*$F$5/E1065^2*(SIN(RADIANS(G1074))*SIN(RADIANS(E1066))+COS(RADIANS(G1074))*COS(RADIANS(E1066))*COS(RADIANS(AL1056))))</f>
        <v>0</v>
      </c>
      <c r="AM1074" s="3">
        <f>IF(DEGREES(ACOS(SIN(RADIANS(G1074))*SIN(RADIANS(E1066))+COS(RADIANS(G1074))*COS(RADIANS(E1066))*COS(RADIANS(AM1056))))&gt;90,0,$F$4*$F$5/E1065^2*(SIN(RADIANS(G1074))*SIN(RADIANS(E1066))+COS(RADIANS(G1074))*COS(RADIANS(E1066))*COS(RADIANS(AM1056))))</f>
        <v>0</v>
      </c>
      <c r="AN1074" s="3">
        <f>IF(DEGREES(ACOS(SIN(RADIANS(G1074))*SIN(RADIANS(E1066))+COS(RADIANS(G1074))*COS(RADIANS(E1066))*COS(RADIANS(AN1056))))&gt;90,0,$F$4*$F$5/E1065^2*(SIN(RADIANS(G1074))*SIN(RADIANS(E1066))+COS(RADIANS(G1074))*COS(RADIANS(E1066))*COS(RADIANS(AN1056))))</f>
        <v>0</v>
      </c>
      <c r="AO1074" s="3">
        <f>IF(DEGREES(ACOS(SIN(RADIANS(G1074))*SIN(RADIANS(E1066))+COS(RADIANS(G1074))*COS(RADIANS(E1066))*COS(RADIANS(AO1056))))&gt;90,0,$F$4*$F$5/E1065^2*(SIN(RADIANS(G1074))*SIN(RADIANS(E1066))+COS(RADIANS(G1074))*COS(RADIANS(E1066))*COS(RADIANS(AO1056))))</f>
        <v>0</v>
      </c>
      <c r="AP1074" s="3">
        <f>IF(DEGREES(ACOS(SIN(RADIANS(G1074))*SIN(RADIANS(E1066))+COS(RADIANS(G1074))*COS(RADIANS(E1066))*COS(RADIANS(AP1056))))&gt;90,0,$F$4*$F$5/E1065^2*(SIN(RADIANS(G1074))*SIN(RADIANS(E1066))+COS(RADIANS(G1074))*COS(RADIANS(E1066))*COS(RADIANS(AP1056))))</f>
        <v>0</v>
      </c>
      <c r="AQ1074" s="3">
        <f>IF(DEGREES(ACOS(SIN(RADIANS(G1074))*SIN(RADIANS(E1066))+COS(RADIANS(G1074))*COS(RADIANS(E1066))*COS(RADIANS(AQ1056))))&gt;90,0,$F$4*$F$5/E1065^2*(SIN(RADIANS(G1074))*SIN(RADIANS(E1066))+COS(RADIANS(G1074))*COS(RADIANS(E1066))*COS(RADIANS(AQ1056))))</f>
        <v>0</v>
      </c>
      <c r="AR1074" s="3">
        <f>IF(DEGREES(ACOS(SIN(RADIANS(G1074))*SIN(RADIANS(E1066))+COS(RADIANS(G1074))*COS(RADIANS(E1066))*COS(RADIANS(AR1056))))&gt;90,0,$F$4*$F$5/E1065^2*(SIN(RADIANS(G1074))*SIN(RADIANS(E1066))+COS(RADIANS(G1074))*COS(RADIANS(E1066))*COS(RADIANS(AR1056))))</f>
        <v>0</v>
      </c>
    </row>
    <row r="1075" spans="2:44" ht="15.75" customHeight="1" x14ac:dyDescent="0.2">
      <c r="G1075" s="3">
        <v>-80</v>
      </c>
      <c r="I1075" s="3">
        <f>IF(DEGREES(ACOS(SIN(RADIANS(G1075))*SIN(RADIANS(E1066))+COS(RADIANS(G1075))*COS(RADIANS(E1066))*COS(RADIANS(I1056))))&gt;90,0,$F$4*$F$5/E1065^2*(SIN(RADIANS(G1075))*SIN(RADIANS(E1066))+COS(RADIANS(G1075))*COS(RADIANS(E1066))*COS(RADIANS(I1056))))</f>
        <v>0</v>
      </c>
      <c r="J1075" s="3">
        <f>IF(DEGREES(ACOS(SIN(RADIANS(G1075))*SIN(RADIANS(E1066))+COS(RADIANS(G1075))*COS(RADIANS(E1066))*COS(RADIANS(J1056))))&gt;90,0,$F$4*$F$5/E1065^2*(SIN(RADIANS(G1075))*SIN(RADIANS(E1066))+COS(RADIANS(G1075))*COS(RADIANS(E1066))*COS(RADIANS(J1056))))</f>
        <v>0</v>
      </c>
      <c r="K1075" s="3">
        <f>IF(DEGREES(ACOS(SIN(RADIANS(G1075))*SIN(RADIANS(E1066))+COS(RADIANS(G1075))*COS(RADIANS(E1066))*COS(RADIANS(K1056))))&gt;90,0,$F$4*$F$5/E1065^2*(SIN(RADIANS(G1075))*SIN(RADIANS(E1066))+COS(RADIANS(G1075))*COS(RADIANS(E1066))*COS(RADIANS(K1056))))</f>
        <v>0</v>
      </c>
      <c r="L1075" s="3">
        <f>IF(DEGREES(ACOS(SIN(RADIANS(G1075))*SIN(RADIANS(E1066))+COS(RADIANS(G1075))*COS(RADIANS(E1066))*COS(RADIANS(L1056))))&gt;90,0,$F$4*$F$5/E1065^2*(SIN(RADIANS(G1075))*SIN(RADIANS(E1066))+COS(RADIANS(G1075))*COS(RADIANS(E1066))*COS(RADIANS(L1056))))</f>
        <v>0</v>
      </c>
      <c r="M1075" s="3">
        <f>IF(DEGREES(ACOS(SIN(RADIANS(G1075))*SIN(RADIANS(E1066))+COS(RADIANS(G1075))*COS(RADIANS(E1066))*COS(RADIANS(M1056))))&gt;90,0,$F$4*$F$5/E1065^2*(SIN(RADIANS(G1075))*SIN(RADIANS(E1066))+COS(RADIANS(G1075))*COS(RADIANS(E1066))*COS(RADIANS(M1056))))</f>
        <v>0</v>
      </c>
      <c r="N1075" s="3">
        <f>IF(DEGREES(ACOS(SIN(RADIANS(G1075))*SIN(RADIANS(E1066))+COS(RADIANS(G1075))*COS(RADIANS(E1066))*COS(RADIANS(N1056))))&gt;90,0,$F$4*$F$5/E1065^2*(SIN(RADIANS(G1075))*SIN(RADIANS(E1066))+COS(RADIANS(G1075))*COS(RADIANS(E1066))*COS(RADIANS(N1056))))</f>
        <v>0</v>
      </c>
      <c r="O1075" s="3">
        <f>IF(DEGREES(ACOS(SIN(RADIANS(G1075))*SIN(RADIANS(E1066))+COS(RADIANS(G1075))*COS(RADIANS(E1066))*COS(RADIANS(O1056))))&gt;90,0,$F$4*$F$5/E1065^2*(SIN(RADIANS(G1075))*SIN(RADIANS(E1066))+COS(RADIANS(G1075))*COS(RADIANS(E1066))*COS(RADIANS(O1056))))</f>
        <v>0</v>
      </c>
      <c r="P1075" s="3">
        <f>IF(DEGREES(ACOS(SIN(RADIANS(G1075))*SIN(RADIANS(E1066))+COS(RADIANS(G1075))*COS(RADIANS(E1066))*COS(RADIANS(P1056))))&gt;90,0,$F$4*$F$5/E1065^2*(SIN(RADIANS(G1075))*SIN(RADIANS(E1066))+COS(RADIANS(G1075))*COS(RADIANS(E1066))*COS(RADIANS(P1056))))</f>
        <v>0</v>
      </c>
      <c r="Q1075" s="3">
        <f>IF(DEGREES(ACOS(SIN(RADIANS(G1075))*SIN(RADIANS(E1066))+COS(RADIANS(G1075))*COS(RADIANS(E1066))*COS(RADIANS(Q1056))))&gt;90,0,$F$4*$F$5/E1065^2*(SIN(RADIANS(G1075))*SIN(RADIANS(E1066))+COS(RADIANS(G1075))*COS(RADIANS(E1066))*COS(RADIANS(Q1056))))</f>
        <v>0</v>
      </c>
      <c r="R1075" s="3" t="e">
        <f>IF(DEGREES(ACOS(SIN(RADIANS(G1075))*SIN(RADIANS(E1066))+COS(RADIANS(G1075))*COS(RADIANS(E1066))*COS(RADIANS(R1056))))&gt;90,0,$F$4*$F$5/E1065^2*(SIN(RADIANS(G1075))*SIN(RADIANS(E1066))+COS(RADIANS(G1075))*COS(RADIANS(E1066))*COS(RADIANS(R1056))))</f>
        <v>#DIV/0!</v>
      </c>
      <c r="S1075" s="3" t="e">
        <f>IF(DEGREES(ACOS(SIN(RADIANS(G1075))*SIN(RADIANS(E1066))+COS(RADIANS(G1075))*COS(RADIANS(E1066))*COS(RADIANS(S1056))))&gt;90,0,$F$4*$F$5/E1065^2*(SIN(RADIANS(G1075))*SIN(RADIANS(E1066))+COS(RADIANS(G1075))*COS(RADIANS(E1066))*COS(RADIANS(S1056))))</f>
        <v>#DIV/0!</v>
      </c>
      <c r="T1075" s="3" t="e">
        <f>IF(DEGREES(ACOS(SIN(RADIANS(G1075))*SIN(RADIANS(E1066))+COS(RADIANS(G1075))*COS(RADIANS(E1066))*COS(RADIANS(T1056))))&gt;90,0,$F$4*$F$5/E1065^2*(SIN(RADIANS(G1075))*SIN(RADIANS(E1066))+COS(RADIANS(G1075))*COS(RADIANS(E1066))*COS(RADIANS(T1056))))</f>
        <v>#DIV/0!</v>
      </c>
      <c r="U1075" s="3" t="e">
        <f>IF(DEGREES(ACOS(SIN(RADIANS(G1075))*SIN(RADIANS(E1066))+COS(RADIANS(G1075))*COS(RADIANS(E1066))*COS(RADIANS(U1056))))&gt;90,0,$F$4*$F$5/E1065^2*(SIN(RADIANS(G1075))*SIN(RADIANS(E1066))+COS(RADIANS(G1075))*COS(RADIANS(E1066))*COS(RADIANS(U1056))))</f>
        <v>#DIV/0!</v>
      </c>
      <c r="V1075" s="3" t="e">
        <f>IF(DEGREES(ACOS(SIN(RADIANS(G1075))*SIN(RADIANS(E1066))+COS(RADIANS(G1075))*COS(RADIANS(E1066))*COS(RADIANS(V1056))))&gt;90,0,$F$4*$F$5/E1065^2*(SIN(RADIANS(G1075))*SIN(RADIANS(E1066))+COS(RADIANS(G1075))*COS(RADIANS(E1066))*COS(RADIANS(V1056))))</f>
        <v>#DIV/0!</v>
      </c>
      <c r="W1075" s="3" t="e">
        <f>IF(DEGREES(ACOS(SIN(RADIANS(G1075))*SIN(RADIANS(E1066))+COS(RADIANS(G1075))*COS(RADIANS(E1066))*COS(RADIANS(W1056))))&gt;90,0,$F$4*$F$5/E1065^2*(SIN(RADIANS(G1075))*SIN(RADIANS(E1066))+COS(RADIANS(G1075))*COS(RADIANS(E1066))*COS(RADIANS(W1056))))</f>
        <v>#DIV/0!</v>
      </c>
      <c r="X1075" s="3" t="e">
        <f>IF(DEGREES(ACOS(SIN(RADIANS(G1075))*SIN(RADIANS(E1066))+COS(RADIANS(G1075))*COS(RADIANS(E1066))*COS(RADIANS(X1056))))&gt;90,0,$F$4*$F$5/E1065^2*(SIN(RADIANS(G1075))*SIN(RADIANS(E1066))+COS(RADIANS(G1075))*COS(RADIANS(E1066))*COS(RADIANS(X1056))))</f>
        <v>#DIV/0!</v>
      </c>
      <c r="Y1075" s="3" t="e">
        <f>IF(DEGREES(ACOS(SIN(RADIANS(G1075))*SIN(RADIANS(E1066))+COS(RADIANS(G1075))*COS(RADIANS(E1066))*COS(RADIANS(Y1056))))&gt;90,0,$F$4*$F$5/E1065^2*(SIN(RADIANS(G1075))*SIN(RADIANS(E1066))+COS(RADIANS(G1075))*COS(RADIANS(E1066))*COS(RADIANS(Y1056))))</f>
        <v>#DIV/0!</v>
      </c>
      <c r="Z1075" s="3" t="e">
        <f>IF(DEGREES(ACOS(SIN(RADIANS(G1075))*SIN(RADIANS(E1066))+COS(RADIANS(G1075))*COS(RADIANS(E1066))*COS(RADIANS(Z1056))))&gt;90,0,$F$4*$F$5/E1065^2*(SIN(RADIANS(G1075))*SIN(RADIANS(E1066))+COS(RADIANS(G1075))*COS(RADIANS(E1066))*COS(RADIANS(Z1056))))</f>
        <v>#DIV/0!</v>
      </c>
      <c r="AA1075" s="3" t="e">
        <f>IF(DEGREES(ACOS(SIN(RADIANS(G1075))*SIN(RADIANS(E1066))+COS(RADIANS(G1075))*COS(RADIANS(E1066))*COS(RADIANS(AA1056))))&gt;90,0,$F$4*$F$5/E1065^2*(SIN(RADIANS(G1075))*SIN(RADIANS(E1066))+COS(RADIANS(G1075))*COS(RADIANS(E1066))*COS(RADIANS(AA1056))))</f>
        <v>#DIV/0!</v>
      </c>
      <c r="AB1075" s="3" t="e">
        <f>IF(DEGREES(ACOS(SIN(RADIANS(G1075))*SIN(RADIANS(E1066))+COS(RADIANS(G1075))*COS(RADIANS(E1066))*COS(RADIANS(AB1056))))&gt;90,0,$F$4*$F$5/E1065^2*(SIN(RADIANS(G1075))*SIN(RADIANS(E1066))+COS(RADIANS(G1075))*COS(RADIANS(E1066))*COS(RADIANS(AB1056))))</f>
        <v>#DIV/0!</v>
      </c>
      <c r="AC1075" s="3" t="e">
        <f>IF(DEGREES(ACOS(SIN(RADIANS(G1075))*SIN(RADIANS(E1066))+COS(RADIANS(G1075))*COS(RADIANS(E1066))*COS(RADIANS(AC1056))))&gt;90,0,$F$4*$F$5/E1065^2*(SIN(RADIANS(G1075))*SIN(RADIANS(E1066))+COS(RADIANS(G1075))*COS(RADIANS(E1066))*COS(RADIANS(AC1056))))</f>
        <v>#DIV/0!</v>
      </c>
      <c r="AD1075" s="3" t="e">
        <f>IF(DEGREES(ACOS(SIN(RADIANS(G1075))*SIN(RADIANS(E1066))+COS(RADIANS(G1075))*COS(RADIANS(E1066))*COS(RADIANS(AD1056))))&gt;90,0,$F$4*$F$5/E1065^2*(SIN(RADIANS(G1075))*SIN(RADIANS(E1066))+COS(RADIANS(G1075))*COS(RADIANS(E1066))*COS(RADIANS(AD1056))))</f>
        <v>#DIV/0!</v>
      </c>
      <c r="AE1075" s="3" t="e">
        <f>IF(DEGREES(ACOS(SIN(RADIANS(G1075))*SIN(RADIANS(E1066))+COS(RADIANS(G1075))*COS(RADIANS(E1066))*COS(RADIANS(AE1056))))&gt;90,0,$F$4*$F$5/E1065^2*(SIN(RADIANS(G1075))*SIN(RADIANS(E1066))+COS(RADIANS(G1075))*COS(RADIANS(E1066))*COS(RADIANS(AE1056))))</f>
        <v>#DIV/0!</v>
      </c>
      <c r="AF1075" s="3" t="e">
        <f>IF(DEGREES(ACOS(SIN(RADIANS(G1075))*SIN(RADIANS(E1066))+COS(RADIANS(G1075))*COS(RADIANS(E1066))*COS(RADIANS(AF1056))))&gt;90,0,$F$4*$F$5/E1065^2*(SIN(RADIANS(G1075))*SIN(RADIANS(E1066))+COS(RADIANS(G1075))*COS(RADIANS(E1066))*COS(RADIANS(AF1056))))</f>
        <v>#DIV/0!</v>
      </c>
      <c r="AG1075" s="3" t="e">
        <f>IF(DEGREES(ACOS(SIN(RADIANS(G1075))*SIN(RADIANS(E1066))+COS(RADIANS(G1075))*COS(RADIANS(E1066))*COS(RADIANS(AG1056))))&gt;90,0,$F$4*$F$5/E1065^2*(SIN(RADIANS(G1075))*SIN(RADIANS(E1066))+COS(RADIANS(G1075))*COS(RADIANS(E1066))*COS(RADIANS(AG1056))))</f>
        <v>#DIV/0!</v>
      </c>
      <c r="AH1075" s="3" t="e">
        <f>IF(DEGREES(ACOS(SIN(RADIANS(G1075))*SIN(RADIANS(E1066))+COS(RADIANS(G1075))*COS(RADIANS(E1066))*COS(RADIANS(AH1056))))&gt;90,0,$F$4*$F$5/E1065^2*(SIN(RADIANS(G1075))*SIN(RADIANS(E1066))+COS(RADIANS(G1075))*COS(RADIANS(E1066))*COS(RADIANS(AH1056))))</f>
        <v>#DIV/0!</v>
      </c>
      <c r="AI1075" s="3" t="e">
        <f>IF(DEGREES(ACOS(SIN(RADIANS(G1075))*SIN(RADIANS(E1066))+COS(RADIANS(G1075))*COS(RADIANS(E1066))*COS(RADIANS(AI1056))))&gt;90,0,$F$4*$F$5/E1065^2*(SIN(RADIANS(G1075))*SIN(RADIANS(E1066))+COS(RADIANS(G1075))*COS(RADIANS(E1066))*COS(RADIANS(AI1056))))</f>
        <v>#DIV/0!</v>
      </c>
      <c r="AJ1075" s="3" t="e">
        <f>IF(DEGREES(ACOS(SIN(RADIANS(G1075))*SIN(RADIANS(E1066))+COS(RADIANS(G1075))*COS(RADIANS(E1066))*COS(RADIANS(AJ1056))))&gt;90,0,$F$4*$F$5/E1065^2*(SIN(RADIANS(G1075))*SIN(RADIANS(E1066))+COS(RADIANS(G1075))*COS(RADIANS(E1066))*COS(RADIANS(AJ1056))))</f>
        <v>#DIV/0!</v>
      </c>
      <c r="AK1075" s="3">
        <f>IF(DEGREES(ACOS(SIN(RADIANS(G1075))*SIN(RADIANS(E1066))+COS(RADIANS(G1075))*COS(RADIANS(E1066))*COS(RADIANS(AK1056))))&gt;90,0,$F$4*$F$5/E1065^2*(SIN(RADIANS(G1075))*SIN(RADIANS(E1066))+COS(RADIANS(G1075))*COS(RADIANS(E1066))*COS(RADIANS(AK1056))))</f>
        <v>0</v>
      </c>
      <c r="AL1075" s="3">
        <f>IF(DEGREES(ACOS(SIN(RADIANS(G1075))*SIN(RADIANS(E1066))+COS(RADIANS(G1075))*COS(RADIANS(E1066))*COS(RADIANS(AL1056))))&gt;90,0,$F$4*$F$5/E1065^2*(SIN(RADIANS(G1075))*SIN(RADIANS(E1066))+COS(RADIANS(G1075))*COS(RADIANS(E1066))*COS(RADIANS(AL1056))))</f>
        <v>0</v>
      </c>
      <c r="AM1075" s="3">
        <f>IF(DEGREES(ACOS(SIN(RADIANS(G1075))*SIN(RADIANS(E1066))+COS(RADIANS(G1075))*COS(RADIANS(E1066))*COS(RADIANS(AM1056))))&gt;90,0,$F$4*$F$5/E1065^2*(SIN(RADIANS(G1075))*SIN(RADIANS(E1066))+COS(RADIANS(G1075))*COS(RADIANS(E1066))*COS(RADIANS(AM1056))))</f>
        <v>0</v>
      </c>
      <c r="AN1075" s="3">
        <f>IF(DEGREES(ACOS(SIN(RADIANS(G1075))*SIN(RADIANS(E1066))+COS(RADIANS(G1075))*COS(RADIANS(E1066))*COS(RADIANS(AN1056))))&gt;90,0,$F$4*$F$5/E1065^2*(SIN(RADIANS(G1075))*SIN(RADIANS(E1066))+COS(RADIANS(G1075))*COS(RADIANS(E1066))*COS(RADIANS(AN1056))))</f>
        <v>0</v>
      </c>
      <c r="AO1075" s="3">
        <f>IF(DEGREES(ACOS(SIN(RADIANS(G1075))*SIN(RADIANS(E1066))+COS(RADIANS(G1075))*COS(RADIANS(E1066))*COS(RADIANS(AO1056))))&gt;90,0,$F$4*$F$5/E1065^2*(SIN(RADIANS(G1075))*SIN(RADIANS(E1066))+COS(RADIANS(G1075))*COS(RADIANS(E1066))*COS(RADIANS(AO1056))))</f>
        <v>0</v>
      </c>
      <c r="AP1075" s="3">
        <f>IF(DEGREES(ACOS(SIN(RADIANS(G1075))*SIN(RADIANS(E1066))+COS(RADIANS(G1075))*COS(RADIANS(E1066))*COS(RADIANS(AP1056))))&gt;90,0,$F$4*$F$5/E1065^2*(SIN(RADIANS(G1075))*SIN(RADIANS(E1066))+COS(RADIANS(G1075))*COS(RADIANS(E1066))*COS(RADIANS(AP1056))))</f>
        <v>0</v>
      </c>
      <c r="AQ1075" s="3">
        <f>IF(DEGREES(ACOS(SIN(RADIANS(G1075))*SIN(RADIANS(E1066))+COS(RADIANS(G1075))*COS(RADIANS(E1066))*COS(RADIANS(AQ1056))))&gt;90,0,$F$4*$F$5/E1065^2*(SIN(RADIANS(G1075))*SIN(RADIANS(E1066))+COS(RADIANS(G1075))*COS(RADIANS(E1066))*COS(RADIANS(AQ1056))))</f>
        <v>0</v>
      </c>
      <c r="AR1075" s="3">
        <f>IF(DEGREES(ACOS(SIN(RADIANS(G1075))*SIN(RADIANS(E1066))+COS(RADIANS(G1075))*COS(RADIANS(E1066))*COS(RADIANS(AR1056))))&gt;90,0,$F$4*$F$5/E1065^2*(SIN(RADIANS(G1075))*SIN(RADIANS(E1066))+COS(RADIANS(G1075))*COS(RADIANS(E1066))*COS(RADIANS(AR1056))))</f>
        <v>0</v>
      </c>
    </row>
    <row r="1076" spans="2:44" ht="15.75" customHeight="1" x14ac:dyDescent="0.2">
      <c r="G1076" s="3">
        <v>-90</v>
      </c>
      <c r="I1076" s="3" t="e">
        <f>IF(DEGREES(ACOS(SIN(RADIANS(G1076))*SIN(RADIANS(E1066))+COS(RADIANS(G1076))*COS(RADIANS(E1066))*COS(RADIANS(I1056))))&gt;90,0,$F$4*$F$5/E1065^2*(SIN(RADIANS(G1076))*SIN(RADIANS(E1066))+COS(RADIANS(G1076))*COS(RADIANS(E1066))*COS(RADIANS(I1056))))</f>
        <v>#DIV/0!</v>
      </c>
      <c r="J1076" s="3" t="e">
        <f>IF(DEGREES(ACOS(SIN(RADIANS(G1076))*SIN(RADIANS(E1066))+COS(RADIANS(G1076))*COS(RADIANS(E1066))*COS(RADIANS(J1056))))&gt;90,0,$F$4*$F$5/E1065^2*(SIN(RADIANS(G1076))*SIN(RADIANS(E1066))+COS(RADIANS(G1076))*COS(RADIANS(E1066))*COS(RADIANS(J1056))))</f>
        <v>#DIV/0!</v>
      </c>
      <c r="K1076" s="3" t="e">
        <f>IF(DEGREES(ACOS(SIN(RADIANS(G1076))*SIN(RADIANS(E1066))+COS(RADIANS(G1076))*COS(RADIANS(E1066))*COS(RADIANS(K1056))))&gt;90,0,$F$4*$F$5/E1065^2*(SIN(RADIANS(G1076))*SIN(RADIANS(E1066))+COS(RADIANS(G1076))*COS(RADIANS(E1066))*COS(RADIANS(K1056))))</f>
        <v>#DIV/0!</v>
      </c>
      <c r="L1076" s="3" t="e">
        <f>IF(DEGREES(ACOS(SIN(RADIANS(G1076))*SIN(RADIANS(E1066))+COS(RADIANS(G1076))*COS(RADIANS(E1066))*COS(RADIANS(L1056))))&gt;90,0,$F$4*$F$5/E1065^2*(SIN(RADIANS(G1076))*SIN(RADIANS(E1066))+COS(RADIANS(G1076))*COS(RADIANS(E1066))*COS(RADIANS(L1056))))</f>
        <v>#DIV/0!</v>
      </c>
      <c r="M1076" s="3" t="e">
        <f>IF(DEGREES(ACOS(SIN(RADIANS(G1076))*SIN(RADIANS(E1066))+COS(RADIANS(G1076))*COS(RADIANS(E1066))*COS(RADIANS(M1056))))&gt;90,0,$F$4*$F$5/E1065^2*(SIN(RADIANS(G1076))*SIN(RADIANS(E1066))+COS(RADIANS(G1076))*COS(RADIANS(E1066))*COS(RADIANS(M1056))))</f>
        <v>#DIV/0!</v>
      </c>
      <c r="N1076" s="3" t="e">
        <f>IF(DEGREES(ACOS(SIN(RADIANS(G1076))*SIN(RADIANS(E1066))+COS(RADIANS(G1076))*COS(RADIANS(E1066))*COS(RADIANS(N1056))))&gt;90,0,$F$4*$F$5/E1065^2*(SIN(RADIANS(G1076))*SIN(RADIANS(E1066))+COS(RADIANS(G1076))*COS(RADIANS(E1066))*COS(RADIANS(N1056))))</f>
        <v>#DIV/0!</v>
      </c>
      <c r="O1076" s="3" t="e">
        <f>IF(DEGREES(ACOS(SIN(RADIANS(G1076))*SIN(RADIANS(E1066))+COS(RADIANS(G1076))*COS(RADIANS(E1066))*COS(RADIANS(O1056))))&gt;90,0,$F$4*$F$5/E1065^2*(SIN(RADIANS(G1076))*SIN(RADIANS(E1066))+COS(RADIANS(G1076))*COS(RADIANS(E1066))*COS(RADIANS(O1056))))</f>
        <v>#DIV/0!</v>
      </c>
      <c r="P1076" s="3" t="e">
        <f>IF(DEGREES(ACOS(SIN(RADIANS(G1076))*SIN(RADIANS(E1066))+COS(RADIANS(G1076))*COS(RADIANS(E1066))*COS(RADIANS(P1056))))&gt;90,0,$F$4*$F$5/E1065^2*(SIN(RADIANS(G1076))*SIN(RADIANS(E1066))+COS(RADIANS(G1076))*COS(RADIANS(E1066))*COS(RADIANS(P1056))))</f>
        <v>#DIV/0!</v>
      </c>
      <c r="Q1076" s="3" t="e">
        <f>IF(DEGREES(ACOS(SIN(RADIANS(G1076))*SIN(RADIANS(E1066))+COS(RADIANS(G1076))*COS(RADIANS(E1066))*COS(RADIANS(Q1056))))&gt;90,0,$F$4*$F$5/E1065^2*(SIN(RADIANS(G1076))*SIN(RADIANS(E1066))+COS(RADIANS(G1076))*COS(RADIANS(E1066))*COS(RADIANS(Q1056))))</f>
        <v>#DIV/0!</v>
      </c>
      <c r="R1076" s="3" t="e">
        <f>IF(DEGREES(ACOS(SIN(RADIANS(G1076))*SIN(RADIANS(E1066))+COS(RADIANS(G1076))*COS(RADIANS(E1066))*COS(RADIANS(R1056))))&gt;90,0,$F$4*$F$5/E1065^2*(SIN(RADIANS(G1076))*SIN(RADIANS(E1066))+COS(RADIANS(G1076))*COS(RADIANS(E1066))*COS(RADIANS(R1056))))</f>
        <v>#DIV/0!</v>
      </c>
      <c r="S1076" s="3" t="e">
        <f>IF(DEGREES(ACOS(SIN(RADIANS(G1076))*SIN(RADIANS(E1066))+COS(RADIANS(G1076))*COS(RADIANS(E1066))*COS(RADIANS(S1056))))&gt;90,0,$F$4*$F$5/E1065^2*(SIN(RADIANS(G1076))*SIN(RADIANS(E1066))+COS(RADIANS(G1076))*COS(RADIANS(E1066))*COS(RADIANS(S1056))))</f>
        <v>#DIV/0!</v>
      </c>
      <c r="T1076" s="3" t="e">
        <f>IF(DEGREES(ACOS(SIN(RADIANS(G1076))*SIN(RADIANS(E1066))+COS(RADIANS(G1076))*COS(RADIANS(E1066))*COS(RADIANS(T1056))))&gt;90,0,$F$4*$F$5/E1065^2*(SIN(RADIANS(G1076))*SIN(RADIANS(E1066))+COS(RADIANS(G1076))*COS(RADIANS(E1066))*COS(RADIANS(T1056))))</f>
        <v>#DIV/0!</v>
      </c>
      <c r="U1076" s="3" t="e">
        <f>IF(DEGREES(ACOS(SIN(RADIANS(G1076))*SIN(RADIANS(E1066))+COS(RADIANS(G1076))*COS(RADIANS(E1066))*COS(RADIANS(U1056))))&gt;90,0,$F$4*$F$5/E1065^2*(SIN(RADIANS(G1076))*SIN(RADIANS(E1066))+COS(RADIANS(G1076))*COS(RADIANS(E1066))*COS(RADIANS(U1056))))</f>
        <v>#DIV/0!</v>
      </c>
      <c r="V1076" s="3" t="e">
        <f>IF(DEGREES(ACOS(SIN(RADIANS(G1076))*SIN(RADIANS(E1066))+COS(RADIANS(G1076))*COS(RADIANS(E1066))*COS(RADIANS(V1056))))&gt;90,0,$F$4*$F$5/E1065^2*(SIN(RADIANS(G1076))*SIN(RADIANS(E1066))+COS(RADIANS(G1076))*COS(RADIANS(E1066))*COS(RADIANS(V1056))))</f>
        <v>#DIV/0!</v>
      </c>
      <c r="W1076" s="3" t="e">
        <f>IF(DEGREES(ACOS(SIN(RADIANS(G1076))*SIN(RADIANS(E1066))+COS(RADIANS(G1076))*COS(RADIANS(E1066))*COS(RADIANS(W1056))))&gt;90,0,$F$4*$F$5/E1065^2*(SIN(RADIANS(G1076))*SIN(RADIANS(E1066))+COS(RADIANS(G1076))*COS(RADIANS(E1066))*COS(RADIANS(W1056))))</f>
        <v>#DIV/0!</v>
      </c>
      <c r="X1076" s="3" t="e">
        <f>IF(DEGREES(ACOS(SIN(RADIANS(G1076))*SIN(RADIANS(E1066))+COS(RADIANS(G1076))*COS(RADIANS(E1066))*COS(RADIANS(X1056))))&gt;90,0,$F$4*$F$5/E1065^2*(SIN(RADIANS(G1076))*SIN(RADIANS(E1066))+COS(RADIANS(G1076))*COS(RADIANS(E1066))*COS(RADIANS(X1056))))</f>
        <v>#DIV/0!</v>
      </c>
      <c r="Y1076" s="3" t="e">
        <f>IF(DEGREES(ACOS(SIN(RADIANS(G1076))*SIN(RADIANS(E1066))+COS(RADIANS(G1076))*COS(RADIANS(E1066))*COS(RADIANS(Y1056))))&gt;90,0,$F$4*$F$5/E1065^2*(SIN(RADIANS(G1076))*SIN(RADIANS(E1066))+COS(RADIANS(G1076))*COS(RADIANS(E1066))*COS(RADIANS(Y1056))))</f>
        <v>#DIV/0!</v>
      </c>
      <c r="Z1076" s="3" t="e">
        <f>IF(DEGREES(ACOS(SIN(RADIANS(G1076))*SIN(RADIANS(E1066))+COS(RADIANS(G1076))*COS(RADIANS(E1066))*COS(RADIANS(Z1056))))&gt;90,0,$F$4*$F$5/E1065^2*(SIN(RADIANS(G1076))*SIN(RADIANS(E1066))+COS(RADIANS(G1076))*COS(RADIANS(E1066))*COS(RADIANS(Z1056))))</f>
        <v>#DIV/0!</v>
      </c>
      <c r="AA1076" s="3" t="e">
        <f>IF(DEGREES(ACOS(SIN(RADIANS(G1076))*SIN(RADIANS(E1066))+COS(RADIANS(G1076))*COS(RADIANS(E1066))*COS(RADIANS(AA1056))))&gt;90,0,$F$4*$F$5/E1065^2*(SIN(RADIANS(G1076))*SIN(RADIANS(E1066))+COS(RADIANS(G1076))*COS(RADIANS(E1066))*COS(RADIANS(AA1056))))</f>
        <v>#DIV/0!</v>
      </c>
      <c r="AB1076" s="3" t="e">
        <f>IF(DEGREES(ACOS(SIN(RADIANS(G1076))*SIN(RADIANS(E1066))+COS(RADIANS(G1076))*COS(RADIANS(E1066))*COS(RADIANS(AB1056))))&gt;90,0,$F$4*$F$5/E1065^2*(SIN(RADIANS(G1076))*SIN(RADIANS(E1066))+COS(RADIANS(G1076))*COS(RADIANS(E1066))*COS(RADIANS(AB1056))))</f>
        <v>#DIV/0!</v>
      </c>
      <c r="AC1076" s="3" t="e">
        <f>IF(DEGREES(ACOS(SIN(RADIANS(G1076))*SIN(RADIANS(E1066))+COS(RADIANS(G1076))*COS(RADIANS(E1066))*COS(RADIANS(AC1056))))&gt;90,0,$F$4*$F$5/E1065^2*(SIN(RADIANS(G1076))*SIN(RADIANS(E1066))+COS(RADIANS(G1076))*COS(RADIANS(E1066))*COS(RADIANS(AC1056))))</f>
        <v>#DIV/0!</v>
      </c>
      <c r="AD1076" s="3" t="e">
        <f>IF(DEGREES(ACOS(SIN(RADIANS(G1076))*SIN(RADIANS(E1066))+COS(RADIANS(G1076))*COS(RADIANS(E1066))*COS(RADIANS(AD1056))))&gt;90,0,$F$4*$F$5/E1065^2*(SIN(RADIANS(G1076))*SIN(RADIANS(E1066))+COS(RADIANS(G1076))*COS(RADIANS(E1066))*COS(RADIANS(AD1056))))</f>
        <v>#DIV/0!</v>
      </c>
      <c r="AE1076" s="3" t="e">
        <f>IF(DEGREES(ACOS(SIN(RADIANS(G1076))*SIN(RADIANS(E1066))+COS(RADIANS(G1076))*COS(RADIANS(E1066))*COS(RADIANS(AE1056))))&gt;90,0,$F$4*$F$5/E1065^2*(SIN(RADIANS(G1076))*SIN(RADIANS(E1066))+COS(RADIANS(G1076))*COS(RADIANS(E1066))*COS(RADIANS(AE1056))))</f>
        <v>#DIV/0!</v>
      </c>
      <c r="AF1076" s="3" t="e">
        <f>IF(DEGREES(ACOS(SIN(RADIANS(G1076))*SIN(RADIANS(E1066))+COS(RADIANS(G1076))*COS(RADIANS(E1066))*COS(RADIANS(AF1056))))&gt;90,0,$F$4*$F$5/E1065^2*(SIN(RADIANS(G1076))*SIN(RADIANS(E1066))+COS(RADIANS(G1076))*COS(RADIANS(E1066))*COS(RADIANS(AF1056))))</f>
        <v>#DIV/0!</v>
      </c>
      <c r="AG1076" s="3" t="e">
        <f>IF(DEGREES(ACOS(SIN(RADIANS(G1076))*SIN(RADIANS(E1066))+COS(RADIANS(G1076))*COS(RADIANS(E1066))*COS(RADIANS(AG1056))))&gt;90,0,$F$4*$F$5/E1065^2*(SIN(RADIANS(G1076))*SIN(RADIANS(E1066))+COS(RADIANS(G1076))*COS(RADIANS(E1066))*COS(RADIANS(AG1056))))</f>
        <v>#DIV/0!</v>
      </c>
      <c r="AH1076" s="3" t="e">
        <f>IF(DEGREES(ACOS(SIN(RADIANS(G1076))*SIN(RADIANS(E1066))+COS(RADIANS(G1076))*COS(RADIANS(E1066))*COS(RADIANS(AH1056))))&gt;90,0,$F$4*$F$5/E1065^2*(SIN(RADIANS(G1076))*SIN(RADIANS(E1066))+COS(RADIANS(G1076))*COS(RADIANS(E1066))*COS(RADIANS(AH1056))))</f>
        <v>#DIV/0!</v>
      </c>
      <c r="AI1076" s="3" t="e">
        <f>IF(DEGREES(ACOS(SIN(RADIANS(G1076))*SIN(RADIANS(E1066))+COS(RADIANS(G1076))*COS(RADIANS(E1066))*COS(RADIANS(AI1056))))&gt;90,0,$F$4*$F$5/E1065^2*(SIN(RADIANS(G1076))*SIN(RADIANS(E1066))+COS(RADIANS(G1076))*COS(RADIANS(E1066))*COS(RADIANS(AI1056))))</f>
        <v>#DIV/0!</v>
      </c>
      <c r="AJ1076" s="3" t="e">
        <f>IF(DEGREES(ACOS(SIN(RADIANS(G1076))*SIN(RADIANS(E1066))+COS(RADIANS(G1076))*COS(RADIANS(E1066))*COS(RADIANS(AJ1056))))&gt;90,0,$F$4*$F$5/E1065^2*(SIN(RADIANS(G1076))*SIN(RADIANS(E1066))+COS(RADIANS(G1076))*COS(RADIANS(E1066))*COS(RADIANS(AJ1056))))</f>
        <v>#DIV/0!</v>
      </c>
      <c r="AK1076" s="3" t="e">
        <f>IF(DEGREES(ACOS(SIN(RADIANS(G1076))*SIN(RADIANS(E1066))+COS(RADIANS(G1076))*COS(RADIANS(E1066))*COS(RADIANS(AK1056))))&gt;90,0,$F$4*$F$5/E1065^2*(SIN(RADIANS(G1076))*SIN(RADIANS(E1066))+COS(RADIANS(G1076))*COS(RADIANS(E1066))*COS(RADIANS(AK1056))))</f>
        <v>#DIV/0!</v>
      </c>
      <c r="AL1076" s="3" t="e">
        <f>IF(DEGREES(ACOS(SIN(RADIANS(G1076))*SIN(RADIANS(E1066))+COS(RADIANS(G1076))*COS(RADIANS(E1066))*COS(RADIANS(AL1056))))&gt;90,0,$F$4*$F$5/E1065^2*(SIN(RADIANS(G1076))*SIN(RADIANS(E1066))+COS(RADIANS(G1076))*COS(RADIANS(E1066))*COS(RADIANS(AL1056))))</f>
        <v>#DIV/0!</v>
      </c>
      <c r="AM1076" s="3" t="e">
        <f>IF(DEGREES(ACOS(SIN(RADIANS(G1076))*SIN(RADIANS(E1066))+COS(RADIANS(G1076))*COS(RADIANS(E1066))*COS(RADIANS(AM1056))))&gt;90,0,$F$4*$F$5/E1065^2*(SIN(RADIANS(G1076))*SIN(RADIANS(E1066))+COS(RADIANS(G1076))*COS(RADIANS(E1066))*COS(RADIANS(AM1056))))</f>
        <v>#DIV/0!</v>
      </c>
      <c r="AN1076" s="3" t="e">
        <f>IF(DEGREES(ACOS(SIN(RADIANS(G1076))*SIN(RADIANS(E1066))+COS(RADIANS(G1076))*COS(RADIANS(E1066))*COS(RADIANS(AN1056))))&gt;90,0,$F$4*$F$5/E1065^2*(SIN(RADIANS(G1076))*SIN(RADIANS(E1066))+COS(RADIANS(G1076))*COS(RADIANS(E1066))*COS(RADIANS(AN1056))))</f>
        <v>#DIV/0!</v>
      </c>
      <c r="AO1076" s="3" t="e">
        <f>IF(DEGREES(ACOS(SIN(RADIANS(G1076))*SIN(RADIANS(E1066))+COS(RADIANS(G1076))*COS(RADIANS(E1066))*COS(RADIANS(AO1056))))&gt;90,0,$F$4*$F$5/E1065^2*(SIN(RADIANS(G1076))*SIN(RADIANS(E1066))+COS(RADIANS(G1076))*COS(RADIANS(E1066))*COS(RADIANS(AO1056))))</f>
        <v>#DIV/0!</v>
      </c>
      <c r="AP1076" s="3" t="e">
        <f>IF(DEGREES(ACOS(SIN(RADIANS(G1076))*SIN(RADIANS(E1066))+COS(RADIANS(G1076))*COS(RADIANS(E1066))*COS(RADIANS(AP1056))))&gt;90,0,$F$4*$F$5/E1065^2*(SIN(RADIANS(G1076))*SIN(RADIANS(E1066))+COS(RADIANS(G1076))*COS(RADIANS(E1066))*COS(RADIANS(AP1056))))</f>
        <v>#DIV/0!</v>
      </c>
      <c r="AQ1076" s="3" t="e">
        <f>IF(DEGREES(ACOS(SIN(RADIANS(G1076))*SIN(RADIANS(E1066))+COS(RADIANS(G1076))*COS(RADIANS(E1066))*COS(RADIANS(AQ1056))))&gt;90,0,$F$4*$F$5/E1065^2*(SIN(RADIANS(G1076))*SIN(RADIANS(E1066))+COS(RADIANS(G1076))*COS(RADIANS(E1066))*COS(RADIANS(AQ1056))))</f>
        <v>#DIV/0!</v>
      </c>
      <c r="AR1076" s="3" t="e">
        <f>IF(DEGREES(ACOS(SIN(RADIANS(G1076))*SIN(RADIANS(E1066))+COS(RADIANS(G1076))*COS(RADIANS(E1066))*COS(RADIANS(AR1056))))&gt;90,0,$F$4*$F$5/E1065^2*(SIN(RADIANS(G1076))*SIN(RADIANS(E1066))+COS(RADIANS(G1076))*COS(RADIANS(E1066))*COS(RADIANS(AR1056))))</f>
        <v>#DIV/0!</v>
      </c>
    </row>
    <row r="1077" spans="2:44" ht="15.75" customHeight="1" x14ac:dyDescent="0.2"/>
    <row r="1078" spans="2:44" ht="15.75" customHeight="1" x14ac:dyDescent="0.2">
      <c r="H1078" s="3" t="s">
        <v>771</v>
      </c>
      <c r="I1078" s="3">
        <v>180</v>
      </c>
      <c r="J1078" s="3">
        <v>170</v>
      </c>
      <c r="K1078" s="3">
        <v>160</v>
      </c>
      <c r="L1078" s="3">
        <v>150</v>
      </c>
      <c r="M1078" s="3">
        <v>140</v>
      </c>
      <c r="N1078" s="3">
        <v>130</v>
      </c>
      <c r="O1078" s="3">
        <v>120</v>
      </c>
      <c r="P1078" s="3">
        <v>110</v>
      </c>
      <c r="Q1078" s="3">
        <v>100</v>
      </c>
      <c r="R1078" s="3">
        <v>90</v>
      </c>
      <c r="S1078" s="3">
        <v>80</v>
      </c>
      <c r="T1078" s="3">
        <v>70</v>
      </c>
      <c r="U1078" s="3">
        <v>60</v>
      </c>
      <c r="V1078" s="3">
        <v>50</v>
      </c>
      <c r="W1078" s="3">
        <v>40</v>
      </c>
      <c r="X1078" s="3">
        <v>30</v>
      </c>
      <c r="Y1078" s="3">
        <v>20</v>
      </c>
      <c r="Z1078" s="3">
        <v>10</v>
      </c>
      <c r="AA1078" s="3">
        <v>0</v>
      </c>
      <c r="AB1078" s="3">
        <v>-10</v>
      </c>
      <c r="AC1078" s="3">
        <v>-20</v>
      </c>
      <c r="AD1078" s="3">
        <v>-30</v>
      </c>
      <c r="AE1078" s="3">
        <v>-40</v>
      </c>
      <c r="AF1078" s="3">
        <v>-50</v>
      </c>
      <c r="AG1078" s="3">
        <v>-60</v>
      </c>
      <c r="AH1078" s="3">
        <v>-70</v>
      </c>
      <c r="AI1078" s="3">
        <v>-80</v>
      </c>
      <c r="AJ1078" s="3">
        <v>-90</v>
      </c>
      <c r="AK1078" s="3">
        <v>-100</v>
      </c>
      <c r="AL1078" s="3">
        <v>-110</v>
      </c>
      <c r="AM1078" s="3">
        <v>-120</v>
      </c>
      <c r="AN1078" s="3">
        <v>-130</v>
      </c>
      <c r="AO1078" s="3">
        <v>-140</v>
      </c>
      <c r="AP1078" s="3">
        <v>-150</v>
      </c>
      <c r="AQ1078" s="3">
        <v>-160</v>
      </c>
      <c r="AR1078" s="3">
        <v>-170</v>
      </c>
    </row>
    <row r="1079" spans="2:44" ht="15.75" customHeight="1" x14ac:dyDescent="0.2">
      <c r="H1079" s="3" t="s">
        <v>782</v>
      </c>
      <c r="I1079" s="3">
        <f>IF(ABS(I1078-E1091)&gt;180,IF(ABS(I1078-E1091)&gt;360,ABS(I1078-E1091)-360,360-ABS(I1078-E1091)),ABS(I1078-E1091))</f>
        <v>180</v>
      </c>
      <c r="J1079" s="3">
        <f>IF(ABS(J1078-E1091)&gt;180,IF(ABS(J1078-E1091)&gt;360,ABS(J1078-E1091)-360,360-ABS(J1078-E1091)),ABS(J1078-E1091))</f>
        <v>170</v>
      </c>
      <c r="K1079" s="3">
        <f>IF(ABS(K1078-E1091)&gt;180,IF(ABS(K1078-E1091)&gt;360,ABS(K1078-E1091)-360,360-ABS(K1078-E1091)),ABS(K1078-E1091))</f>
        <v>160</v>
      </c>
      <c r="L1079" s="3">
        <f>IF(ABS(L1078-E1091)&gt;180,IF(ABS(L1078-E1091)&gt;360,ABS(L1078-E1091)-360,360-ABS(L1078-E1091)),ABS(L1078-E1091))</f>
        <v>150</v>
      </c>
      <c r="M1079" s="3">
        <f>IF(ABS(M1078-E1091)&gt;180,IF(ABS(M1078-E1091)&gt;360,ABS(M1078-E1091)-360,360-ABS(M1078-E1091)),ABS(M1078-E1091))</f>
        <v>140</v>
      </c>
      <c r="N1079" s="3">
        <f>IF(ABS(N1078-E1091)&gt;180,IF(ABS(N1078-E1091)&gt;360,ABS(N1078-E1091)-360,360-ABS(N1078-E1091)),ABS(N1078-E1091))</f>
        <v>130</v>
      </c>
      <c r="O1079" s="3">
        <f>IF(ABS(O1078-E1091)&gt;180,IF(ABS(O1078-E1091)&gt;360,ABS(O1078-E1091)-360,360-ABS(O1078-E1091)),ABS(O1078-E1091))</f>
        <v>120</v>
      </c>
      <c r="P1079" s="3">
        <f>IF(ABS(P1078-E1091)&gt;180,IF(ABS(P1078-E1091)&gt;360,ABS(P1078-E1091)-360,360-ABS(P1078-E1091)),ABS(P1078-E1091))</f>
        <v>110</v>
      </c>
      <c r="Q1079" s="3">
        <f>IF(ABS(Q1078-E1091)&gt;180,IF(ABS(Q1078-E1091)&gt;360,ABS(Q1078-E1091)-360,360-ABS(Q1078-E1091)),ABS(Q1078-E1091))</f>
        <v>100</v>
      </c>
      <c r="R1079" s="3">
        <f>IF(ABS(R1078-E1091)&gt;180,IF(ABS(R1078-E1091)&gt;360,ABS(R1078-E1091)-360,360-ABS(R1078-E1091)),ABS(R1078-E1091))</f>
        <v>90</v>
      </c>
      <c r="S1079" s="3">
        <f>IF(ABS(S1078-E1091)&gt;180,IF(ABS(S1078-E1091)&gt;360,ABS(S1078-E1091)-360,360-ABS(S1078-E1091)),ABS(S1078-E1091))</f>
        <v>80</v>
      </c>
      <c r="T1079" s="3">
        <f>IF(ABS(T1078-E1091)&gt;180,IF(ABS(T1078-E1091)&gt;360,ABS(T1078-E1091)-360,360-ABS(T1078-E1091)),ABS(T1078-E1091))</f>
        <v>70</v>
      </c>
      <c r="U1079" s="3">
        <f>IF(ABS(U1078-E1091)&gt;180,IF(ABS(U1078-E1091)&gt;360,ABS(U1078-E1091)-360,360-ABS(U1078-E1091)),ABS(U1078-E1091))</f>
        <v>60</v>
      </c>
      <c r="V1079" s="3">
        <f>IF(ABS(V1078-E1091)&gt;180,IF(ABS(V1078-E1091)&gt;360,ABS(V1078-E1091)-360,360-ABS(V1078-E1091)),ABS(V1078-E1091))</f>
        <v>50</v>
      </c>
      <c r="W1079" s="3">
        <f>IF(ABS(W1078-E1091)&gt;180,IF(ABS(W1078-E1091)&gt;360,ABS(W1078-E1091)-360,360-ABS(W1078-E1091)),ABS(W1078-E1091))</f>
        <v>40</v>
      </c>
      <c r="X1079" s="3">
        <f>IF(ABS(X1078-E1091)&gt;180,IF(ABS(X1078-E1091)&gt;360,ABS(X1078-E1091)-360,360-ABS(X1078-E1091)),ABS(X1078-E1091))</f>
        <v>30</v>
      </c>
      <c r="Y1079" s="3">
        <f>IF(ABS(Y1078-E1091)&gt;180,IF(ABS(Y1078-E1091)&gt;360,ABS(Y1078-E1091)-360,360-ABS(Y1078-E1091)),ABS(Y1078-E1091))</f>
        <v>20</v>
      </c>
      <c r="Z1079" s="3">
        <f>IF(ABS(Z1078-E1091)&gt;180,IF(ABS(Z1078-E1091)&gt;360,ABS(Z1078-E1091)-360,360-ABS(Z1078-E1091)),ABS(Z1078-E1091))</f>
        <v>10</v>
      </c>
      <c r="AA1079" s="3">
        <f>IF(ABS(AA1078-E1091)&gt;180,IF(ABS(AA1078-E1091)&gt;360,ABS(AA1078-E1091)-360,360-ABS(AA1078-E1091)),ABS(AA1078-E1091))</f>
        <v>0</v>
      </c>
      <c r="AB1079" s="3">
        <f>IF(ABS(AB1078-E1091)&gt;180,IF(ABS(AB1078-E1091)&gt;360,ABS(AB1078-E1091)-360,360-ABS(AB1078-E1091)),ABS(AB1078-E1091))</f>
        <v>10</v>
      </c>
      <c r="AC1079" s="3">
        <f>IF(ABS(AC1078-E1091)&gt;180,IF(ABS(AC1078-E1091)&gt;360,ABS(AC1078-E1091)-360,360-ABS(AC1078-E1091)),ABS(AC1078-E1091))</f>
        <v>20</v>
      </c>
      <c r="AD1079" s="3">
        <f>IF(ABS(AD1078-E1091)&gt;180,IF(ABS(AD1078-E1091)&gt;360,ABS(AD1078-E1091)-360,360-ABS(AD1078-E1091)),ABS(AD1078-E1091))</f>
        <v>30</v>
      </c>
      <c r="AE1079" s="3">
        <f>IF(ABS(AE1078-E1091)&gt;180,IF(ABS(AE1078-E1091)&gt;360,ABS(AE1078-E1091)-360,360-ABS(AE1078-E1091)),ABS(AE1078-E1091))</f>
        <v>40</v>
      </c>
      <c r="AF1079" s="3">
        <f>IF(ABS(AF1078-E1091)&gt;180,IF(ABS(AF1078-E1091)&gt;360,ABS(AF1078-E1091)-360,360-ABS(AF1078-E1091)),ABS(AF1078-E1091))</f>
        <v>50</v>
      </c>
      <c r="AG1079" s="3">
        <f>IF(ABS(AG1078-E1091)&gt;180,IF(ABS(AG1078-E1091)&gt;360,ABS(AG1078-E1091)-360,360-ABS(AG1078-E1091)),ABS(AG1078-E1091))</f>
        <v>60</v>
      </c>
      <c r="AH1079" s="3">
        <f>IF(ABS(AH1078-E1091)&gt;180,IF(ABS(AH1078-E1091)&gt;360,ABS(AH1078-E1091)-360,360-ABS(AH1078-E1091)),ABS(AH1078-E1091))</f>
        <v>70</v>
      </c>
      <c r="AI1079" s="3">
        <f>IF(ABS(AI1078-E1091)&gt;180,IF(ABS(AI1078-E1091)&gt;360,ABS(AI1078-E1091)-360,360-ABS(AI1078-E1091)),ABS(AI1078-E1091))</f>
        <v>80</v>
      </c>
      <c r="AJ1079" s="3">
        <f>IF(ABS(AJ1078-E1091)&gt;180,IF(ABS(AJ1078-E1091)&gt;360,ABS(AJ1078-E1091)-360,360-ABS(AJ1078-E1091)),ABS(AJ1078-E1091))</f>
        <v>90</v>
      </c>
      <c r="AK1079" s="3">
        <f>IF(ABS(AK1078-E1091)&gt;180,IF(ABS(AK1078-E1091)&gt;360,ABS(AK1078-E1091)-360,360-ABS(AK1078-E1091)),ABS(AK1078-E1091))</f>
        <v>100</v>
      </c>
      <c r="AL1079" s="3">
        <f>IF(ABS(AL1078-E1091)&gt;180,IF(ABS(AL1078-E1091)&gt;360,ABS(AL1078-E1091)-360,360-ABS(AL1078-E1091)),ABS(AL1078-E1091))</f>
        <v>110</v>
      </c>
      <c r="AM1079" s="3">
        <f>IF(ABS(AM1078-E1091)&gt;180,IF(ABS(AM1078-E1091)&gt;360,ABS(AM1078-E1091)-360,360-ABS(AM1078-E1091)),ABS(AM1078-E1091))</f>
        <v>120</v>
      </c>
      <c r="AN1079" s="3">
        <f>IF(ABS(AN1078-E1091)&gt;180,IF(ABS(AN1078-E1091)&gt;360,ABS(AN1078-E1091)-360,360-ABS(AN1078-E1091)),ABS(AN1078-E1091))</f>
        <v>130</v>
      </c>
      <c r="AO1079" s="3">
        <f>IF(ABS(AO1078-E1091)&gt;180,IF(ABS(AO1078-E1091)&gt;360,ABS(AO1078-E1091)-360,360-ABS(AO1078-E1091)),ABS(AO1078-E1091))</f>
        <v>140</v>
      </c>
      <c r="AP1079" s="3">
        <f>IF(ABS(AP1078-E1091)&gt;180,IF(ABS(AP1078-E1091)&gt;360,ABS(AP1078-E1091)-360,360-ABS(AP1078-E1091)),ABS(AP1078-E1091))</f>
        <v>150</v>
      </c>
      <c r="AQ1079" s="3">
        <f>IF(ABS(AQ1078-E1091)&gt;180,IF(ABS(AQ1078-E1091)&gt;360,ABS(AQ1078-E1091)-360,360-ABS(AQ1078-E1091)),ABS(AQ1078-E1091))</f>
        <v>160</v>
      </c>
      <c r="AR1079" s="3">
        <f>IF(ABS(AR1078-E1091)&gt;180,IF(ABS(AR1078-E1091)&gt;360,ABS(AR1078-E1091)-360,360-ABS(AR1078-E1091)),ABS(AR1078-E1091))</f>
        <v>170</v>
      </c>
    </row>
    <row r="1080" spans="2:44" ht="15.75" customHeight="1" x14ac:dyDescent="0.2">
      <c r="G1080" s="3" t="s">
        <v>736</v>
      </c>
    </row>
    <row r="1081" spans="2:44" ht="15.75" customHeight="1" x14ac:dyDescent="0.2">
      <c r="B1081" s="3" t="s">
        <v>791</v>
      </c>
      <c r="E1081" s="3">
        <v>450</v>
      </c>
      <c r="G1081" s="3">
        <v>90</v>
      </c>
      <c r="I1081" s="3" t="e">
        <f>IF(DEGREES(ACOS(SIN(RADIANS(G1081))*SIN(RADIANS(E1089))+COS(RADIANS(G1081))*COS(RADIANS(E1089))*COS(RADIANS(I1079))))&gt;90,0,$F$4*$F$5/E1088^2*(SIN(RADIANS(G1081))*SIN(RADIANS(E1089))+COS(RADIANS(G1081))*COS(RADIANS(E1089))*COS(RADIANS(I1079))))</f>
        <v>#DIV/0!</v>
      </c>
      <c r="J1081" s="3" t="e">
        <f>IF(DEGREES(ACOS(SIN(RADIANS(G1081))*SIN(RADIANS(E1089))+COS(RADIANS(G1081))*COS(RADIANS(E1089))*COS(RADIANS(J1079))))&gt;90,0,$F$4*$F$5/E1088^2*(SIN(RADIANS(G1081))*SIN(RADIANS(E1089))+COS(RADIANS(G1081))*COS(RADIANS(E1089))*COS(RADIANS(J1079))))</f>
        <v>#DIV/0!</v>
      </c>
      <c r="K1081" s="3" t="e">
        <f>IF(DEGREES(ACOS(SIN(RADIANS(G1081))*SIN(RADIANS(E1089))+COS(RADIANS(G1081))*COS(RADIANS(E1089))*COS(RADIANS(K1079))))&gt;90,0,$F$4*$F$5/E1088^2*(SIN(RADIANS(G1081))*SIN(RADIANS(E1089))+COS(RADIANS(G1081))*COS(RADIANS(E1089))*COS(RADIANS(K1079))))</f>
        <v>#DIV/0!</v>
      </c>
      <c r="L1081" s="3" t="e">
        <f>IF(DEGREES(ACOS(SIN(RADIANS(G1081))*SIN(RADIANS(E1089))+COS(RADIANS(G1081))*COS(RADIANS(E1089))*COS(RADIANS(L1079))))&gt;90,0,$F$4*$F$5/E1088^2*(SIN(RADIANS(G1081))*SIN(RADIANS(E1089))+COS(RADIANS(G1081))*COS(RADIANS(E1089))*COS(RADIANS(L1079))))</f>
        <v>#DIV/0!</v>
      </c>
      <c r="M1081" s="3" t="e">
        <f>IF(DEGREES(ACOS(SIN(RADIANS(G1081))*SIN(RADIANS(E1089))+COS(RADIANS(G1081))*COS(RADIANS(E1089))*COS(RADIANS(M1079))))&gt;90,0,$F$4*$F$5/E1088^2*(SIN(RADIANS(G1081))*SIN(RADIANS(E1089))+COS(RADIANS(G1081))*COS(RADIANS(E1089))*COS(RADIANS(M1079))))</f>
        <v>#DIV/0!</v>
      </c>
      <c r="N1081" s="3" t="e">
        <f>IF(DEGREES(ACOS(SIN(RADIANS(G1081))*SIN(RADIANS(E1089))+COS(RADIANS(G1081))*COS(RADIANS(E1089))*COS(RADIANS(N1079))))&gt;90,0,$F$4*$F$5/E1088^2*(SIN(RADIANS(G1081))*SIN(RADIANS(E1089))+COS(RADIANS(G1081))*COS(RADIANS(E1089))*COS(RADIANS(N1079))))</f>
        <v>#DIV/0!</v>
      </c>
      <c r="O1081" s="3" t="e">
        <f>IF(DEGREES(ACOS(SIN(RADIANS(G1081))*SIN(RADIANS(E1089))+COS(RADIANS(G1081))*COS(RADIANS(E1089))*COS(RADIANS(O1079))))&gt;90,0,$F$4*$F$5/E1088^2*(SIN(RADIANS(G1081))*SIN(RADIANS(E1089))+COS(RADIANS(G1081))*COS(RADIANS(E1089))*COS(RADIANS(O1079))))</f>
        <v>#DIV/0!</v>
      </c>
      <c r="P1081" s="3" t="e">
        <f>IF(DEGREES(ACOS(SIN(RADIANS(G1081))*SIN(RADIANS(E1089))+COS(RADIANS(G1081))*COS(RADIANS(E1089))*COS(RADIANS(P1079))))&gt;90,0,$F$4*$F$5/E1088^2*(SIN(RADIANS(G1081))*SIN(RADIANS(E1089))+COS(RADIANS(G1081))*COS(RADIANS(E1089))*COS(RADIANS(P1079))))</f>
        <v>#DIV/0!</v>
      </c>
      <c r="Q1081" s="3" t="e">
        <f>IF(DEGREES(ACOS(SIN(RADIANS(G1081))*SIN(RADIANS(E1089))+COS(RADIANS(G1081))*COS(RADIANS(E1089))*COS(RADIANS(Q1079))))&gt;90,0,$F$4*$F$5/E1088^2*(SIN(RADIANS(G1081))*SIN(RADIANS(E1089))+COS(RADIANS(G1081))*COS(RADIANS(E1089))*COS(RADIANS(Q1079))))</f>
        <v>#DIV/0!</v>
      </c>
      <c r="R1081" s="3" t="e">
        <f>IF(DEGREES(ACOS(SIN(RADIANS(G1081))*SIN(RADIANS(E1089))+COS(RADIANS(G1081))*COS(RADIANS(E1089))*COS(RADIANS(R1079))))&gt;90,0,$F$4*$F$5/E1088^2*(SIN(RADIANS(G1081))*SIN(RADIANS(E1089))+COS(RADIANS(G1081))*COS(RADIANS(E1089))*COS(RADIANS(R1079))))</f>
        <v>#DIV/0!</v>
      </c>
      <c r="S1081" s="3" t="e">
        <f>IF(DEGREES(ACOS(SIN(RADIANS(G1081))*SIN(RADIANS(E1089))+COS(RADIANS(G1081))*COS(RADIANS(E1089))*COS(RADIANS(S1079))))&gt;90,0,$F$4*$F$5/E1088^2*(SIN(RADIANS(G1081))*SIN(RADIANS(E1089))+COS(RADIANS(G1081))*COS(RADIANS(E1089))*COS(RADIANS(S1079))))</f>
        <v>#DIV/0!</v>
      </c>
      <c r="T1081" s="3" t="e">
        <f>IF(DEGREES(ACOS(SIN(RADIANS(G1081))*SIN(RADIANS(E1089))+COS(RADIANS(G1081))*COS(RADIANS(E1089))*COS(RADIANS(T1079))))&gt;90,0,$F$4*$F$5/E1088^2*(SIN(RADIANS(G1081))*SIN(RADIANS(E1089))+COS(RADIANS(G1081))*COS(RADIANS(E1089))*COS(RADIANS(T1079))))</f>
        <v>#DIV/0!</v>
      </c>
      <c r="U1081" s="3" t="e">
        <f>IF(DEGREES(ACOS(SIN(RADIANS(G1081))*SIN(RADIANS(E1089))+COS(RADIANS(G1081))*COS(RADIANS(E1089))*COS(RADIANS(U1079))))&gt;90,0,$F$4*$F$5/E1088^2*(SIN(RADIANS(G1081))*SIN(RADIANS(E1089))+COS(RADIANS(G1081))*COS(RADIANS(E1089))*COS(RADIANS(U1079))))</f>
        <v>#DIV/0!</v>
      </c>
      <c r="V1081" s="3" t="e">
        <f>IF(DEGREES(ACOS(SIN(RADIANS(G1081))*SIN(RADIANS(E1089))+COS(RADIANS(G1081))*COS(RADIANS(E1089))*COS(RADIANS(V1079))))&gt;90,0,$F$4*$F$5/E1088^2*(SIN(RADIANS(G1081))*SIN(RADIANS(E1089))+COS(RADIANS(G1081))*COS(RADIANS(E1089))*COS(RADIANS(V1079))))</f>
        <v>#DIV/0!</v>
      </c>
      <c r="W1081" s="3" t="e">
        <f>IF(DEGREES(ACOS(SIN(RADIANS(G1081))*SIN(RADIANS(E1089))+COS(RADIANS(G1081))*COS(RADIANS(E1089))*COS(RADIANS(W1079))))&gt;90,0,$F$4*$F$5/E1088^2*(SIN(RADIANS(G1081))*SIN(RADIANS(E1089))+COS(RADIANS(G1081))*COS(RADIANS(E1089))*COS(RADIANS(W1079))))</f>
        <v>#DIV/0!</v>
      </c>
      <c r="X1081" s="3" t="e">
        <f>IF(DEGREES(ACOS(SIN(RADIANS(G1081))*SIN(RADIANS(E1089))+COS(RADIANS(G1081))*COS(RADIANS(E1089))*COS(RADIANS(X1079))))&gt;90,0,$F$4*$F$5/E1088^2*(SIN(RADIANS(G1081))*SIN(RADIANS(E1089))+COS(RADIANS(G1081))*COS(RADIANS(E1089))*COS(RADIANS(X1079))))</f>
        <v>#DIV/0!</v>
      </c>
      <c r="Y1081" s="3" t="e">
        <f>IF(DEGREES(ACOS(SIN(RADIANS(G1081))*SIN(RADIANS(E1089))+COS(RADIANS(G1081))*COS(RADIANS(E1089))*COS(RADIANS(Y1079))))&gt;90,0,$F$4*$F$5/E1088^2*(SIN(RADIANS(G1081))*SIN(RADIANS(E1089))+COS(RADIANS(G1081))*COS(RADIANS(E1089))*COS(RADIANS(Y1079))))</f>
        <v>#DIV/0!</v>
      </c>
      <c r="Z1081" s="3" t="e">
        <f>IF(DEGREES(ACOS(SIN(RADIANS(G1081))*SIN(RADIANS(E1089))+COS(RADIANS(G1081))*COS(RADIANS(E1089))*COS(RADIANS(Z1079))))&gt;90,0,$F$4*$F$5/E1088^2*(SIN(RADIANS(G1081))*SIN(RADIANS(E1089))+COS(RADIANS(G1081))*COS(RADIANS(E1089))*COS(RADIANS(Z1079))))</f>
        <v>#DIV/0!</v>
      </c>
      <c r="AA1081" s="3" t="e">
        <f>IF(DEGREES(ACOS(SIN(RADIANS(G1081))*SIN(RADIANS(E1089))+COS(RADIANS(G1081))*COS(RADIANS(E1089))*COS(RADIANS(AA1079))))&gt;90,0,$F$4*$F$5/E1088^2*(SIN(RADIANS(G1081))*SIN(RADIANS(E1089))+COS(RADIANS(G1081))*COS(RADIANS(E1089))*COS(RADIANS(AA1079))))</f>
        <v>#DIV/0!</v>
      </c>
      <c r="AB1081" s="3" t="e">
        <f>IF(DEGREES(ACOS(SIN(RADIANS(G1081))*SIN(RADIANS(E1089))+COS(RADIANS(G1081))*COS(RADIANS(E1089))*COS(RADIANS(AB1079))))&gt;90,0,$F$4*$F$5/E1088^2*(SIN(RADIANS(G1081))*SIN(RADIANS(E1089))+COS(RADIANS(G1081))*COS(RADIANS(E1089))*COS(RADIANS(AB1079))))</f>
        <v>#DIV/0!</v>
      </c>
      <c r="AC1081" s="3" t="e">
        <f>IF(DEGREES(ACOS(SIN(RADIANS(G1081))*SIN(RADIANS(E1089))+COS(RADIANS(G1081))*COS(RADIANS(E1089))*COS(RADIANS(AC1079))))&gt;90,0,$F$4*$F$5/E1088^2*(SIN(RADIANS(G1081))*SIN(RADIANS(E1089))+COS(RADIANS(G1081))*COS(RADIANS(E1089))*COS(RADIANS(AC1079))))</f>
        <v>#DIV/0!</v>
      </c>
      <c r="AD1081" s="3" t="e">
        <f>IF(DEGREES(ACOS(SIN(RADIANS(G1081))*SIN(RADIANS(E1089))+COS(RADIANS(G1081))*COS(RADIANS(E1089))*COS(RADIANS(AD1079))))&gt;90,0,$F$4*$F$5/E1088^2*(SIN(RADIANS(G1081))*SIN(RADIANS(E1089))+COS(RADIANS(G1081))*COS(RADIANS(E1089))*COS(RADIANS(AD1079))))</f>
        <v>#DIV/0!</v>
      </c>
      <c r="AE1081" s="3" t="e">
        <f>IF(DEGREES(ACOS(SIN(RADIANS(G1081))*SIN(RADIANS(E1089))+COS(RADIANS(G1081))*COS(RADIANS(E1089))*COS(RADIANS(AE1079))))&gt;90,0,$F$4*$F$5/E1088^2*(SIN(RADIANS(G1081))*SIN(RADIANS(E1089))+COS(RADIANS(G1081))*COS(RADIANS(E1089))*COS(RADIANS(AE1079))))</f>
        <v>#DIV/0!</v>
      </c>
      <c r="AF1081" s="3" t="e">
        <f>IF(DEGREES(ACOS(SIN(RADIANS(G1081))*SIN(RADIANS(E1089))+COS(RADIANS(G1081))*COS(RADIANS(E1089))*COS(RADIANS(AF1079))))&gt;90,0,$F$4*$F$5/E1088^2*(SIN(RADIANS(G1081))*SIN(RADIANS(E1089))+COS(RADIANS(G1081))*COS(RADIANS(E1089))*COS(RADIANS(AF1079))))</f>
        <v>#DIV/0!</v>
      </c>
      <c r="AG1081" s="3" t="e">
        <f>IF(DEGREES(ACOS(SIN(RADIANS(G1081))*SIN(RADIANS(E1089))+COS(RADIANS(G1081))*COS(RADIANS(E1089))*COS(RADIANS(AG1079))))&gt;90,0,$F$4*$F$5/E1088^2*(SIN(RADIANS(G1081))*SIN(RADIANS(E1089))+COS(RADIANS(G1081))*COS(RADIANS(E1089))*COS(RADIANS(AG1079))))</f>
        <v>#DIV/0!</v>
      </c>
      <c r="AH1081" s="3" t="e">
        <f>IF(DEGREES(ACOS(SIN(RADIANS(G1081))*SIN(RADIANS(E1089))+COS(RADIANS(G1081))*COS(RADIANS(E1089))*COS(RADIANS(AH1079))))&gt;90,0,$F$4*$F$5/E1088^2*(SIN(RADIANS(G1081))*SIN(RADIANS(E1089))+COS(RADIANS(G1081))*COS(RADIANS(E1089))*COS(RADIANS(AH1079))))</f>
        <v>#DIV/0!</v>
      </c>
      <c r="AI1081" s="3" t="e">
        <f>IF(DEGREES(ACOS(SIN(RADIANS(G1081))*SIN(RADIANS(E1089))+COS(RADIANS(G1081))*COS(RADIANS(E1089))*COS(RADIANS(AI1079))))&gt;90,0,$F$4*$F$5/E1088^2*(SIN(RADIANS(G1081))*SIN(RADIANS(E1089))+COS(RADIANS(G1081))*COS(RADIANS(E1089))*COS(RADIANS(AI1079))))</f>
        <v>#DIV/0!</v>
      </c>
      <c r="AJ1081" s="3" t="e">
        <f>IF(DEGREES(ACOS(SIN(RADIANS(G1081))*SIN(RADIANS(E1089))+COS(RADIANS(G1081))*COS(RADIANS(E1089))*COS(RADIANS(AJ1079))))&gt;90,0,$F$4*$F$5/E1088^2*(SIN(RADIANS(G1081))*SIN(RADIANS(E1089))+COS(RADIANS(G1081))*COS(RADIANS(E1089))*COS(RADIANS(AJ1079))))</f>
        <v>#DIV/0!</v>
      </c>
      <c r="AK1081" s="3" t="e">
        <f>IF(DEGREES(ACOS(SIN(RADIANS(G1081))*SIN(RADIANS(E1089))+COS(RADIANS(G1081))*COS(RADIANS(E1089))*COS(RADIANS(AK1079))))&gt;90,0,$F$4*$F$5/E1088^2*(SIN(RADIANS(G1081))*SIN(RADIANS(E1089))+COS(RADIANS(G1081))*COS(RADIANS(E1089))*COS(RADIANS(AK1079))))</f>
        <v>#DIV/0!</v>
      </c>
      <c r="AL1081" s="3" t="e">
        <f>IF(DEGREES(ACOS(SIN(RADIANS(G1081))*SIN(RADIANS(E1089))+COS(RADIANS(G1081))*COS(RADIANS(E1089))*COS(RADIANS(AL1079))))&gt;90,0,$F$4*$F$5/E1088^2*(SIN(RADIANS(G1081))*SIN(RADIANS(E1089))+COS(RADIANS(G1081))*COS(RADIANS(E1089))*COS(RADIANS(AL1079))))</f>
        <v>#DIV/0!</v>
      </c>
      <c r="AM1081" s="3" t="e">
        <f>IF(DEGREES(ACOS(SIN(RADIANS(G1081))*SIN(RADIANS(E1089))+COS(RADIANS(G1081))*COS(RADIANS(E1089))*COS(RADIANS(AM1079))))&gt;90,0,$F$4*$F$5/E1088^2*(SIN(RADIANS(G1081))*SIN(RADIANS(E1089))+COS(RADIANS(G1081))*COS(RADIANS(E1089))*COS(RADIANS(AM1079))))</f>
        <v>#DIV/0!</v>
      </c>
      <c r="AN1081" s="3" t="e">
        <f>IF(DEGREES(ACOS(SIN(RADIANS(G1081))*SIN(RADIANS(E1089))+COS(RADIANS(G1081))*COS(RADIANS(E1089))*COS(RADIANS(AN1079))))&gt;90,0,$F$4*$F$5/E1088^2*(SIN(RADIANS(G1081))*SIN(RADIANS(E1089))+COS(RADIANS(G1081))*COS(RADIANS(E1089))*COS(RADIANS(AN1079))))</f>
        <v>#DIV/0!</v>
      </c>
      <c r="AO1081" s="3" t="e">
        <f>IF(DEGREES(ACOS(SIN(RADIANS(G1081))*SIN(RADIANS(E1089))+COS(RADIANS(G1081))*COS(RADIANS(E1089))*COS(RADIANS(AO1079))))&gt;90,0,$F$4*$F$5/E1088^2*(SIN(RADIANS(G1081))*SIN(RADIANS(E1089))+COS(RADIANS(G1081))*COS(RADIANS(E1089))*COS(RADIANS(AO1079))))</f>
        <v>#DIV/0!</v>
      </c>
      <c r="AP1081" s="3" t="e">
        <f>IF(DEGREES(ACOS(SIN(RADIANS(G1081))*SIN(RADIANS(E1089))+COS(RADIANS(G1081))*COS(RADIANS(E1089))*COS(RADIANS(AP1079))))&gt;90,0,$F$4*$F$5/E1088^2*(SIN(RADIANS(G1081))*SIN(RADIANS(E1089))+COS(RADIANS(G1081))*COS(RADIANS(E1089))*COS(RADIANS(AP1079))))</f>
        <v>#DIV/0!</v>
      </c>
      <c r="AQ1081" s="3" t="e">
        <f>IF(DEGREES(ACOS(SIN(RADIANS(G1081))*SIN(RADIANS(E1089))+COS(RADIANS(G1081))*COS(RADIANS(E1089))*COS(RADIANS(AQ1079))))&gt;90,0,$F$4*$F$5/E1088^2*(SIN(RADIANS(G1081))*SIN(RADIANS(E1089))+COS(RADIANS(G1081))*COS(RADIANS(E1089))*COS(RADIANS(AQ1079))))</f>
        <v>#DIV/0!</v>
      </c>
      <c r="AR1081" s="3" t="e">
        <f>IF(DEGREES(ACOS(SIN(RADIANS(G1081))*SIN(RADIANS(E1089))+COS(RADIANS(G1081))*COS(RADIANS(E1089))*COS(RADIANS(AR1079))))&gt;90,0,$F$4*$F$5/E1088^2*(SIN(RADIANS(G1081))*SIN(RADIANS(E1089))+COS(RADIANS(G1081))*COS(RADIANS(E1089))*COS(RADIANS(AR1079))))</f>
        <v>#DIV/0!</v>
      </c>
    </row>
    <row r="1082" spans="2:44" ht="15.75" customHeight="1" x14ac:dyDescent="0.2">
      <c r="B1082" s="3" t="s">
        <v>728</v>
      </c>
      <c r="E1082" s="3">
        <f t="array" ref="E1082">INDEX($D$1751:$AM$1751,0,MATCH(E1081-IF(E1081&lt;360,0,360),$D$1700:$AM$1700,0))+IF(E1081&gt;350,360,0)</f>
        <v>450</v>
      </c>
      <c r="G1082" s="3">
        <v>80</v>
      </c>
      <c r="I1082" s="3">
        <f>IF(DEGREES(ACOS(SIN(RADIANS(G1082))*SIN(RADIANS(E1089))+COS(RADIANS(G1082))*COS(RADIANS(E1089))*COS(RADIANS(I1079))))&gt;90,0,$F$4*$F$5/E1088^2*(SIN(RADIANS(G1082))*SIN(RADIANS(E1089))+COS(RADIANS(G1082))*COS(RADIANS(E1089))*COS(RADIANS(I1079))))</f>
        <v>0</v>
      </c>
      <c r="J1082" s="3">
        <f>IF(DEGREES(ACOS(SIN(RADIANS(G1082))*SIN(RADIANS(E1089))+COS(RADIANS(G1082))*COS(RADIANS(E1089))*COS(RADIANS(J1079))))&gt;90,0,$F$4*$F$5/E1088^2*(SIN(RADIANS(G1082))*SIN(RADIANS(E1089))+COS(RADIANS(G1082))*COS(RADIANS(E1089))*COS(RADIANS(J1079))))</f>
        <v>0</v>
      </c>
      <c r="K1082" s="3">
        <f>IF(DEGREES(ACOS(SIN(RADIANS(G1082))*SIN(RADIANS(E1089))+COS(RADIANS(G1082))*COS(RADIANS(E1089))*COS(RADIANS(K1079))))&gt;90,0,$F$4*$F$5/E1088^2*(SIN(RADIANS(G1082))*SIN(RADIANS(E1089))+COS(RADIANS(G1082))*COS(RADIANS(E1089))*COS(RADIANS(K1079))))</f>
        <v>0</v>
      </c>
      <c r="L1082" s="3">
        <f>IF(DEGREES(ACOS(SIN(RADIANS(G1082))*SIN(RADIANS(E1089))+COS(RADIANS(G1082))*COS(RADIANS(E1089))*COS(RADIANS(L1079))))&gt;90,0,$F$4*$F$5/E1088^2*(SIN(RADIANS(G1082))*SIN(RADIANS(E1089))+COS(RADIANS(G1082))*COS(RADIANS(E1089))*COS(RADIANS(L1079))))</f>
        <v>0</v>
      </c>
      <c r="M1082" s="3">
        <f>IF(DEGREES(ACOS(SIN(RADIANS(G1082))*SIN(RADIANS(E1089))+COS(RADIANS(G1082))*COS(RADIANS(E1089))*COS(RADIANS(M1079))))&gt;90,0,$F$4*$F$5/E1088^2*(SIN(RADIANS(G1082))*SIN(RADIANS(E1089))+COS(RADIANS(G1082))*COS(RADIANS(E1089))*COS(RADIANS(M1079))))</f>
        <v>0</v>
      </c>
      <c r="N1082" s="3">
        <f>IF(DEGREES(ACOS(SIN(RADIANS(G1082))*SIN(RADIANS(E1089))+COS(RADIANS(G1082))*COS(RADIANS(E1089))*COS(RADIANS(N1079))))&gt;90,0,$F$4*$F$5/E1088^2*(SIN(RADIANS(G1082))*SIN(RADIANS(E1089))+COS(RADIANS(G1082))*COS(RADIANS(E1089))*COS(RADIANS(N1079))))</f>
        <v>0</v>
      </c>
      <c r="O1082" s="3">
        <f>IF(DEGREES(ACOS(SIN(RADIANS(G1082))*SIN(RADIANS(E1089))+COS(RADIANS(G1082))*COS(RADIANS(E1089))*COS(RADIANS(O1079))))&gt;90,0,$F$4*$F$5/E1088^2*(SIN(RADIANS(G1082))*SIN(RADIANS(E1089))+COS(RADIANS(G1082))*COS(RADIANS(E1089))*COS(RADIANS(O1079))))</f>
        <v>0</v>
      </c>
      <c r="P1082" s="3">
        <f>IF(DEGREES(ACOS(SIN(RADIANS(G1082))*SIN(RADIANS(E1089))+COS(RADIANS(G1082))*COS(RADIANS(E1089))*COS(RADIANS(P1079))))&gt;90,0,$F$4*$F$5/E1088^2*(SIN(RADIANS(G1082))*SIN(RADIANS(E1089))+COS(RADIANS(G1082))*COS(RADIANS(E1089))*COS(RADIANS(P1079))))</f>
        <v>0</v>
      </c>
      <c r="Q1082" s="3">
        <f>IF(DEGREES(ACOS(SIN(RADIANS(G1082))*SIN(RADIANS(E1089))+COS(RADIANS(G1082))*COS(RADIANS(E1089))*COS(RADIANS(Q1079))))&gt;90,0,$F$4*$F$5/E1088^2*(SIN(RADIANS(G1082))*SIN(RADIANS(E1089))+COS(RADIANS(G1082))*COS(RADIANS(E1089))*COS(RADIANS(Q1079))))</f>
        <v>0</v>
      </c>
      <c r="R1082" s="3" t="e">
        <f>IF(DEGREES(ACOS(SIN(RADIANS(G1082))*SIN(RADIANS(E1089))+COS(RADIANS(G1082))*COS(RADIANS(E1089))*COS(RADIANS(R1079))))&gt;90,0,$F$4*$F$5/E1088^2*(SIN(RADIANS(G1082))*SIN(RADIANS(E1089))+COS(RADIANS(G1082))*COS(RADIANS(E1089))*COS(RADIANS(R1079))))</f>
        <v>#DIV/0!</v>
      </c>
      <c r="S1082" s="3" t="e">
        <f>IF(DEGREES(ACOS(SIN(RADIANS(G1082))*SIN(RADIANS(E1089))+COS(RADIANS(G1082))*COS(RADIANS(E1089))*COS(RADIANS(S1079))))&gt;90,0,$F$4*$F$5/E1088^2*(SIN(RADIANS(G1082))*SIN(RADIANS(E1089))+COS(RADIANS(G1082))*COS(RADIANS(E1089))*COS(RADIANS(S1079))))</f>
        <v>#DIV/0!</v>
      </c>
      <c r="T1082" s="3" t="e">
        <f>IF(DEGREES(ACOS(SIN(RADIANS(G1082))*SIN(RADIANS(E1089))+COS(RADIANS(G1082))*COS(RADIANS(E1089))*COS(RADIANS(T1079))))&gt;90,0,$F$4*$F$5/E1088^2*(SIN(RADIANS(G1082))*SIN(RADIANS(E1089))+COS(RADIANS(G1082))*COS(RADIANS(E1089))*COS(RADIANS(T1079))))</f>
        <v>#DIV/0!</v>
      </c>
      <c r="U1082" s="3" t="e">
        <f>IF(DEGREES(ACOS(SIN(RADIANS(G1082))*SIN(RADIANS(E1089))+COS(RADIANS(G1082))*COS(RADIANS(E1089))*COS(RADIANS(U1079))))&gt;90,0,$F$4*$F$5/E1088^2*(SIN(RADIANS(G1082))*SIN(RADIANS(E1089))+COS(RADIANS(G1082))*COS(RADIANS(E1089))*COS(RADIANS(U1079))))</f>
        <v>#DIV/0!</v>
      </c>
      <c r="V1082" s="3" t="e">
        <f>IF(DEGREES(ACOS(SIN(RADIANS(G1082))*SIN(RADIANS(E1089))+COS(RADIANS(G1082))*COS(RADIANS(E1089))*COS(RADIANS(V1079))))&gt;90,0,$F$4*$F$5/E1088^2*(SIN(RADIANS(G1082))*SIN(RADIANS(E1089))+COS(RADIANS(G1082))*COS(RADIANS(E1089))*COS(RADIANS(V1079))))</f>
        <v>#DIV/0!</v>
      </c>
      <c r="W1082" s="3" t="e">
        <f>IF(DEGREES(ACOS(SIN(RADIANS(G1082))*SIN(RADIANS(E1089))+COS(RADIANS(G1082))*COS(RADIANS(E1089))*COS(RADIANS(W1079))))&gt;90,0,$F$4*$F$5/E1088^2*(SIN(RADIANS(G1082))*SIN(RADIANS(E1089))+COS(RADIANS(G1082))*COS(RADIANS(E1089))*COS(RADIANS(W1079))))</f>
        <v>#DIV/0!</v>
      </c>
      <c r="X1082" s="3" t="e">
        <f>IF(DEGREES(ACOS(SIN(RADIANS(G1082))*SIN(RADIANS(E1089))+COS(RADIANS(G1082))*COS(RADIANS(E1089))*COS(RADIANS(X1079))))&gt;90,0,$F$4*$F$5/E1088^2*(SIN(RADIANS(G1082))*SIN(RADIANS(E1089))+COS(RADIANS(G1082))*COS(RADIANS(E1089))*COS(RADIANS(X1079))))</f>
        <v>#DIV/0!</v>
      </c>
      <c r="Y1082" s="3" t="e">
        <f>IF(DEGREES(ACOS(SIN(RADIANS(G1082))*SIN(RADIANS(E1089))+COS(RADIANS(G1082))*COS(RADIANS(E1089))*COS(RADIANS(Y1079))))&gt;90,0,$F$4*$F$5/E1088^2*(SIN(RADIANS(G1082))*SIN(RADIANS(E1089))+COS(RADIANS(G1082))*COS(RADIANS(E1089))*COS(RADIANS(Y1079))))</f>
        <v>#DIV/0!</v>
      </c>
      <c r="Z1082" s="3" t="e">
        <f>IF(DEGREES(ACOS(SIN(RADIANS(G1082))*SIN(RADIANS(E1089))+COS(RADIANS(G1082))*COS(RADIANS(E1089))*COS(RADIANS(Z1079))))&gt;90,0,$F$4*$F$5/E1088^2*(SIN(RADIANS(G1082))*SIN(RADIANS(E1089))+COS(RADIANS(G1082))*COS(RADIANS(E1089))*COS(RADIANS(Z1079))))</f>
        <v>#DIV/0!</v>
      </c>
      <c r="AA1082" s="3" t="e">
        <f>IF(DEGREES(ACOS(SIN(RADIANS(G1082))*SIN(RADIANS(E1089))+COS(RADIANS(G1082))*COS(RADIANS(E1089))*COS(RADIANS(AA1079))))&gt;90,0,$F$4*$F$5/E1088^2*(SIN(RADIANS(G1082))*SIN(RADIANS(E1089))+COS(RADIANS(G1082))*COS(RADIANS(E1089))*COS(RADIANS(AA1079))))</f>
        <v>#DIV/0!</v>
      </c>
      <c r="AB1082" s="3" t="e">
        <f>IF(DEGREES(ACOS(SIN(RADIANS(G1082))*SIN(RADIANS(E1089))+COS(RADIANS(G1082))*COS(RADIANS(E1089))*COS(RADIANS(AB1079))))&gt;90,0,$F$4*$F$5/E1088^2*(SIN(RADIANS(G1082))*SIN(RADIANS(E1089))+COS(RADIANS(G1082))*COS(RADIANS(E1089))*COS(RADIANS(AB1079))))</f>
        <v>#DIV/0!</v>
      </c>
      <c r="AC1082" s="3" t="e">
        <f>IF(DEGREES(ACOS(SIN(RADIANS(G1082))*SIN(RADIANS(E1089))+COS(RADIANS(G1082))*COS(RADIANS(E1089))*COS(RADIANS(AC1079))))&gt;90,0,$F$4*$F$5/E1088^2*(SIN(RADIANS(G1082))*SIN(RADIANS(E1089))+COS(RADIANS(G1082))*COS(RADIANS(E1089))*COS(RADIANS(AC1079))))</f>
        <v>#DIV/0!</v>
      </c>
      <c r="AD1082" s="3" t="e">
        <f>IF(DEGREES(ACOS(SIN(RADIANS(G1082))*SIN(RADIANS(E1089))+COS(RADIANS(G1082))*COS(RADIANS(E1089))*COS(RADIANS(AD1079))))&gt;90,0,$F$4*$F$5/E1088^2*(SIN(RADIANS(G1082))*SIN(RADIANS(E1089))+COS(RADIANS(G1082))*COS(RADIANS(E1089))*COS(RADIANS(AD1079))))</f>
        <v>#DIV/0!</v>
      </c>
      <c r="AE1082" s="3" t="e">
        <f>IF(DEGREES(ACOS(SIN(RADIANS(G1082))*SIN(RADIANS(E1089))+COS(RADIANS(G1082))*COS(RADIANS(E1089))*COS(RADIANS(AE1079))))&gt;90,0,$F$4*$F$5/E1088^2*(SIN(RADIANS(G1082))*SIN(RADIANS(E1089))+COS(RADIANS(G1082))*COS(RADIANS(E1089))*COS(RADIANS(AE1079))))</f>
        <v>#DIV/0!</v>
      </c>
      <c r="AF1082" s="3" t="e">
        <f>IF(DEGREES(ACOS(SIN(RADIANS(G1082))*SIN(RADIANS(E1089))+COS(RADIANS(G1082))*COS(RADIANS(E1089))*COS(RADIANS(AF1079))))&gt;90,0,$F$4*$F$5/E1088^2*(SIN(RADIANS(G1082))*SIN(RADIANS(E1089))+COS(RADIANS(G1082))*COS(RADIANS(E1089))*COS(RADIANS(AF1079))))</f>
        <v>#DIV/0!</v>
      </c>
      <c r="AG1082" s="3" t="e">
        <f>IF(DEGREES(ACOS(SIN(RADIANS(G1082))*SIN(RADIANS(E1089))+COS(RADIANS(G1082))*COS(RADIANS(E1089))*COS(RADIANS(AG1079))))&gt;90,0,$F$4*$F$5/E1088^2*(SIN(RADIANS(G1082))*SIN(RADIANS(E1089))+COS(RADIANS(G1082))*COS(RADIANS(E1089))*COS(RADIANS(AG1079))))</f>
        <v>#DIV/0!</v>
      </c>
      <c r="AH1082" s="3" t="e">
        <f>IF(DEGREES(ACOS(SIN(RADIANS(G1082))*SIN(RADIANS(E1089))+COS(RADIANS(G1082))*COS(RADIANS(E1089))*COS(RADIANS(AH1079))))&gt;90,0,$F$4*$F$5/E1088^2*(SIN(RADIANS(G1082))*SIN(RADIANS(E1089))+COS(RADIANS(G1082))*COS(RADIANS(E1089))*COS(RADIANS(AH1079))))</f>
        <v>#DIV/0!</v>
      </c>
      <c r="AI1082" s="3" t="e">
        <f>IF(DEGREES(ACOS(SIN(RADIANS(G1082))*SIN(RADIANS(E1089))+COS(RADIANS(G1082))*COS(RADIANS(E1089))*COS(RADIANS(AI1079))))&gt;90,0,$F$4*$F$5/E1088^2*(SIN(RADIANS(G1082))*SIN(RADIANS(E1089))+COS(RADIANS(G1082))*COS(RADIANS(E1089))*COS(RADIANS(AI1079))))</f>
        <v>#DIV/0!</v>
      </c>
      <c r="AJ1082" s="3" t="e">
        <f>IF(DEGREES(ACOS(SIN(RADIANS(G1082))*SIN(RADIANS(E1089))+COS(RADIANS(G1082))*COS(RADIANS(E1089))*COS(RADIANS(AJ1079))))&gt;90,0,$F$4*$F$5/E1088^2*(SIN(RADIANS(G1082))*SIN(RADIANS(E1089))+COS(RADIANS(G1082))*COS(RADIANS(E1089))*COS(RADIANS(AJ1079))))</f>
        <v>#DIV/0!</v>
      </c>
      <c r="AK1082" s="3">
        <f>IF(DEGREES(ACOS(SIN(RADIANS(G1082))*SIN(RADIANS(E1089))+COS(RADIANS(G1082))*COS(RADIANS(E1089))*COS(RADIANS(AK1079))))&gt;90,0,$F$4*$F$5/E1088^2*(SIN(RADIANS(G1082))*SIN(RADIANS(E1089))+COS(RADIANS(G1082))*COS(RADIANS(E1089))*COS(RADIANS(AK1079))))</f>
        <v>0</v>
      </c>
      <c r="AL1082" s="3">
        <f>IF(DEGREES(ACOS(SIN(RADIANS(G1082))*SIN(RADIANS(E1089))+COS(RADIANS(G1082))*COS(RADIANS(E1089))*COS(RADIANS(AL1079))))&gt;90,0,$F$4*$F$5/E1088^2*(SIN(RADIANS(G1082))*SIN(RADIANS(E1089))+COS(RADIANS(G1082))*COS(RADIANS(E1089))*COS(RADIANS(AL1079))))</f>
        <v>0</v>
      </c>
      <c r="AM1082" s="3">
        <f>IF(DEGREES(ACOS(SIN(RADIANS(G1082))*SIN(RADIANS(E1089))+COS(RADIANS(G1082))*COS(RADIANS(E1089))*COS(RADIANS(AM1079))))&gt;90,0,$F$4*$F$5/E1088^2*(SIN(RADIANS(G1082))*SIN(RADIANS(E1089))+COS(RADIANS(G1082))*COS(RADIANS(E1089))*COS(RADIANS(AM1079))))</f>
        <v>0</v>
      </c>
      <c r="AN1082" s="3">
        <f>IF(DEGREES(ACOS(SIN(RADIANS(G1082))*SIN(RADIANS(E1089))+COS(RADIANS(G1082))*COS(RADIANS(E1089))*COS(RADIANS(AN1079))))&gt;90,0,$F$4*$F$5/E1088^2*(SIN(RADIANS(G1082))*SIN(RADIANS(E1089))+COS(RADIANS(G1082))*COS(RADIANS(E1089))*COS(RADIANS(AN1079))))</f>
        <v>0</v>
      </c>
      <c r="AO1082" s="3">
        <f>IF(DEGREES(ACOS(SIN(RADIANS(G1082))*SIN(RADIANS(E1089))+COS(RADIANS(G1082))*COS(RADIANS(E1089))*COS(RADIANS(AO1079))))&gt;90,0,$F$4*$F$5/E1088^2*(SIN(RADIANS(G1082))*SIN(RADIANS(E1089))+COS(RADIANS(G1082))*COS(RADIANS(E1089))*COS(RADIANS(AO1079))))</f>
        <v>0</v>
      </c>
      <c r="AP1082" s="3">
        <f>IF(DEGREES(ACOS(SIN(RADIANS(G1082))*SIN(RADIANS(E1089))+COS(RADIANS(G1082))*COS(RADIANS(E1089))*COS(RADIANS(AP1079))))&gt;90,0,$F$4*$F$5/E1088^2*(SIN(RADIANS(G1082))*SIN(RADIANS(E1089))+COS(RADIANS(G1082))*COS(RADIANS(E1089))*COS(RADIANS(AP1079))))</f>
        <v>0</v>
      </c>
      <c r="AQ1082" s="3">
        <f>IF(DEGREES(ACOS(SIN(RADIANS(G1082))*SIN(RADIANS(E1089))+COS(RADIANS(G1082))*COS(RADIANS(E1089))*COS(RADIANS(AQ1079))))&gt;90,0,$F$4*$F$5/E1088^2*(SIN(RADIANS(G1082))*SIN(RADIANS(E1089))+COS(RADIANS(G1082))*COS(RADIANS(E1089))*COS(RADIANS(AQ1079))))</f>
        <v>0</v>
      </c>
      <c r="AR1082" s="3">
        <f>IF(DEGREES(ACOS(SIN(RADIANS(G1082))*SIN(RADIANS(E1089))+COS(RADIANS(G1082))*COS(RADIANS(E1089))*COS(RADIANS(AR1079))))&gt;90,0,$F$4*$F$5/E1088^2*(SIN(RADIANS(G1082))*SIN(RADIANS(E1089))+COS(RADIANS(G1082))*COS(RADIANS(E1089))*COS(RADIANS(AR1079))))</f>
        <v>0</v>
      </c>
    </row>
    <row r="1083" spans="2:44" ht="15.75" customHeight="1" x14ac:dyDescent="0.2">
      <c r="B1083" s="20" t="s">
        <v>784</v>
      </c>
      <c r="E1083" s="3">
        <f>IF(E1082-$F$13&lt;0,E1082-$F$13+360,IF(E1082-$F$13&gt;360,E1082-$F$13-360,E1082-$F$13))</f>
        <v>180</v>
      </c>
      <c r="G1083" s="3">
        <v>70</v>
      </c>
      <c r="I1083" s="3">
        <f>IF(DEGREES(ACOS(SIN(RADIANS(G1083))*SIN(RADIANS(E1089))+COS(RADIANS(G1083))*COS(RADIANS(E1089))*COS(RADIANS(I1079))))&gt;90,0,$F$4*$F$5/E1088^2*(SIN(RADIANS(G1083))*SIN(RADIANS(E1089))+COS(RADIANS(G1083))*COS(RADIANS(E1089))*COS(RADIANS(I1079))))</f>
        <v>0</v>
      </c>
      <c r="J1083" s="3">
        <f>IF(DEGREES(ACOS(SIN(RADIANS(G1083))*SIN(RADIANS(E1089))+COS(RADIANS(G1083))*COS(RADIANS(E1089))*COS(RADIANS(J1079))))&gt;90,0,$F$4*$F$5/E1088^2*(SIN(RADIANS(G1083))*SIN(RADIANS(E1089))+COS(RADIANS(G1083))*COS(RADIANS(E1089))*COS(RADIANS(J1079))))</f>
        <v>0</v>
      </c>
      <c r="K1083" s="3">
        <f>IF(DEGREES(ACOS(SIN(RADIANS(G1083))*SIN(RADIANS(E1089))+COS(RADIANS(G1083))*COS(RADIANS(E1089))*COS(RADIANS(K1079))))&gt;90,0,$F$4*$F$5/E1088^2*(SIN(RADIANS(G1083))*SIN(RADIANS(E1089))+COS(RADIANS(G1083))*COS(RADIANS(E1089))*COS(RADIANS(K1079))))</f>
        <v>0</v>
      </c>
      <c r="L1083" s="3">
        <f>IF(DEGREES(ACOS(SIN(RADIANS(G1083))*SIN(RADIANS(E1089))+COS(RADIANS(G1083))*COS(RADIANS(E1089))*COS(RADIANS(L1079))))&gt;90,0,$F$4*$F$5/E1088^2*(SIN(RADIANS(G1083))*SIN(RADIANS(E1089))+COS(RADIANS(G1083))*COS(RADIANS(E1089))*COS(RADIANS(L1079))))</f>
        <v>0</v>
      </c>
      <c r="M1083" s="3">
        <f>IF(DEGREES(ACOS(SIN(RADIANS(G1083))*SIN(RADIANS(E1089))+COS(RADIANS(G1083))*COS(RADIANS(E1089))*COS(RADIANS(M1079))))&gt;90,0,$F$4*$F$5/E1088^2*(SIN(RADIANS(G1083))*SIN(RADIANS(E1089))+COS(RADIANS(G1083))*COS(RADIANS(E1089))*COS(RADIANS(M1079))))</f>
        <v>0</v>
      </c>
      <c r="N1083" s="3">
        <f>IF(DEGREES(ACOS(SIN(RADIANS(G1083))*SIN(RADIANS(E1089))+COS(RADIANS(G1083))*COS(RADIANS(E1089))*COS(RADIANS(N1079))))&gt;90,0,$F$4*$F$5/E1088^2*(SIN(RADIANS(G1083))*SIN(RADIANS(E1089))+COS(RADIANS(G1083))*COS(RADIANS(E1089))*COS(RADIANS(N1079))))</f>
        <v>0</v>
      </c>
      <c r="O1083" s="3">
        <f>IF(DEGREES(ACOS(SIN(RADIANS(G1083))*SIN(RADIANS(E1089))+COS(RADIANS(G1083))*COS(RADIANS(E1089))*COS(RADIANS(O1079))))&gt;90,0,$F$4*$F$5/E1088^2*(SIN(RADIANS(G1083))*SIN(RADIANS(E1089))+COS(RADIANS(G1083))*COS(RADIANS(E1089))*COS(RADIANS(O1079))))</f>
        <v>0</v>
      </c>
      <c r="P1083" s="3">
        <f>IF(DEGREES(ACOS(SIN(RADIANS(G1083))*SIN(RADIANS(E1089))+COS(RADIANS(G1083))*COS(RADIANS(E1089))*COS(RADIANS(P1079))))&gt;90,0,$F$4*$F$5/E1088^2*(SIN(RADIANS(G1083))*SIN(RADIANS(E1089))+COS(RADIANS(G1083))*COS(RADIANS(E1089))*COS(RADIANS(P1079))))</f>
        <v>0</v>
      </c>
      <c r="Q1083" s="3">
        <f>IF(DEGREES(ACOS(SIN(RADIANS(G1083))*SIN(RADIANS(E1089))+COS(RADIANS(G1083))*COS(RADIANS(E1089))*COS(RADIANS(Q1079))))&gt;90,0,$F$4*$F$5/E1088^2*(SIN(RADIANS(G1083))*SIN(RADIANS(E1089))+COS(RADIANS(G1083))*COS(RADIANS(E1089))*COS(RADIANS(Q1079))))</f>
        <v>0</v>
      </c>
      <c r="R1083" s="3" t="e">
        <f>IF(DEGREES(ACOS(SIN(RADIANS(G1083))*SIN(RADIANS(E1089))+COS(RADIANS(G1083))*COS(RADIANS(E1089))*COS(RADIANS(R1079))))&gt;90,0,$F$4*$F$5/E1088^2*(SIN(RADIANS(G1083))*SIN(RADIANS(E1089))+COS(RADIANS(G1083))*COS(RADIANS(E1089))*COS(RADIANS(R1079))))</f>
        <v>#DIV/0!</v>
      </c>
      <c r="S1083" s="3" t="e">
        <f>IF(DEGREES(ACOS(SIN(RADIANS(G1083))*SIN(RADIANS(E1089))+COS(RADIANS(G1083))*COS(RADIANS(E1089))*COS(RADIANS(S1079))))&gt;90,0,$F$4*$F$5/E1088^2*(SIN(RADIANS(G1083))*SIN(RADIANS(E1089))+COS(RADIANS(G1083))*COS(RADIANS(E1089))*COS(RADIANS(S1079))))</f>
        <v>#DIV/0!</v>
      </c>
      <c r="T1083" s="3" t="e">
        <f>IF(DEGREES(ACOS(SIN(RADIANS(G1083))*SIN(RADIANS(E1089))+COS(RADIANS(G1083))*COS(RADIANS(E1089))*COS(RADIANS(T1079))))&gt;90,0,$F$4*$F$5/E1088^2*(SIN(RADIANS(G1083))*SIN(RADIANS(E1089))+COS(RADIANS(G1083))*COS(RADIANS(E1089))*COS(RADIANS(T1079))))</f>
        <v>#DIV/0!</v>
      </c>
      <c r="U1083" s="3" t="e">
        <f>IF(DEGREES(ACOS(SIN(RADIANS(G1083))*SIN(RADIANS(E1089))+COS(RADIANS(G1083))*COS(RADIANS(E1089))*COS(RADIANS(U1079))))&gt;90,0,$F$4*$F$5/E1088^2*(SIN(RADIANS(G1083))*SIN(RADIANS(E1089))+COS(RADIANS(G1083))*COS(RADIANS(E1089))*COS(RADIANS(U1079))))</f>
        <v>#DIV/0!</v>
      </c>
      <c r="V1083" s="3" t="e">
        <f>IF(DEGREES(ACOS(SIN(RADIANS(G1083))*SIN(RADIANS(E1089))+COS(RADIANS(G1083))*COS(RADIANS(E1089))*COS(RADIANS(V1079))))&gt;90,0,$F$4*$F$5/E1088^2*(SIN(RADIANS(G1083))*SIN(RADIANS(E1089))+COS(RADIANS(G1083))*COS(RADIANS(E1089))*COS(RADIANS(V1079))))</f>
        <v>#DIV/0!</v>
      </c>
      <c r="W1083" s="3" t="e">
        <f>IF(DEGREES(ACOS(SIN(RADIANS(G1083))*SIN(RADIANS(E1089))+COS(RADIANS(G1083))*COS(RADIANS(E1089))*COS(RADIANS(W1079))))&gt;90,0,$F$4*$F$5/E1088^2*(SIN(RADIANS(G1083))*SIN(RADIANS(E1089))+COS(RADIANS(G1083))*COS(RADIANS(E1089))*COS(RADIANS(W1079))))</f>
        <v>#DIV/0!</v>
      </c>
      <c r="X1083" s="3" t="e">
        <f>IF(DEGREES(ACOS(SIN(RADIANS(G1083))*SIN(RADIANS(E1089))+COS(RADIANS(G1083))*COS(RADIANS(E1089))*COS(RADIANS(X1079))))&gt;90,0,$F$4*$F$5/E1088^2*(SIN(RADIANS(G1083))*SIN(RADIANS(E1089))+COS(RADIANS(G1083))*COS(RADIANS(E1089))*COS(RADIANS(X1079))))</f>
        <v>#DIV/0!</v>
      </c>
      <c r="Y1083" s="3" t="e">
        <f>IF(DEGREES(ACOS(SIN(RADIANS(G1083))*SIN(RADIANS(E1089))+COS(RADIANS(G1083))*COS(RADIANS(E1089))*COS(RADIANS(Y1079))))&gt;90,0,$F$4*$F$5/E1088^2*(SIN(RADIANS(G1083))*SIN(RADIANS(E1089))+COS(RADIANS(G1083))*COS(RADIANS(E1089))*COS(RADIANS(Y1079))))</f>
        <v>#DIV/0!</v>
      </c>
      <c r="Z1083" s="3" t="e">
        <f>IF(DEGREES(ACOS(SIN(RADIANS(G1083))*SIN(RADIANS(E1089))+COS(RADIANS(G1083))*COS(RADIANS(E1089))*COS(RADIANS(Z1079))))&gt;90,0,$F$4*$F$5/E1088^2*(SIN(RADIANS(G1083))*SIN(RADIANS(E1089))+COS(RADIANS(G1083))*COS(RADIANS(E1089))*COS(RADIANS(Z1079))))</f>
        <v>#DIV/0!</v>
      </c>
      <c r="AA1083" s="3" t="e">
        <f>IF(DEGREES(ACOS(SIN(RADIANS(G1083))*SIN(RADIANS(E1089))+COS(RADIANS(G1083))*COS(RADIANS(E1089))*COS(RADIANS(AA1079))))&gt;90,0,$F$4*$F$5/E1088^2*(SIN(RADIANS(G1083))*SIN(RADIANS(E1089))+COS(RADIANS(G1083))*COS(RADIANS(E1089))*COS(RADIANS(AA1079))))</f>
        <v>#DIV/0!</v>
      </c>
      <c r="AB1083" s="3" t="e">
        <f>IF(DEGREES(ACOS(SIN(RADIANS(G1083))*SIN(RADIANS(E1089))+COS(RADIANS(G1083))*COS(RADIANS(E1089))*COS(RADIANS(AB1079))))&gt;90,0,$F$4*$F$5/E1088^2*(SIN(RADIANS(G1083))*SIN(RADIANS(E1089))+COS(RADIANS(G1083))*COS(RADIANS(E1089))*COS(RADIANS(AB1079))))</f>
        <v>#DIV/0!</v>
      </c>
      <c r="AC1083" s="3" t="e">
        <f>IF(DEGREES(ACOS(SIN(RADIANS(G1083))*SIN(RADIANS(E1089))+COS(RADIANS(G1083))*COS(RADIANS(E1089))*COS(RADIANS(AC1079))))&gt;90,0,$F$4*$F$5/E1088^2*(SIN(RADIANS(G1083))*SIN(RADIANS(E1089))+COS(RADIANS(G1083))*COS(RADIANS(E1089))*COS(RADIANS(AC1079))))</f>
        <v>#DIV/0!</v>
      </c>
      <c r="AD1083" s="3" t="e">
        <f>IF(DEGREES(ACOS(SIN(RADIANS(G1083))*SIN(RADIANS(E1089))+COS(RADIANS(G1083))*COS(RADIANS(E1089))*COS(RADIANS(AD1079))))&gt;90,0,$F$4*$F$5/E1088^2*(SIN(RADIANS(G1083))*SIN(RADIANS(E1089))+COS(RADIANS(G1083))*COS(RADIANS(E1089))*COS(RADIANS(AD1079))))</f>
        <v>#DIV/0!</v>
      </c>
      <c r="AE1083" s="3" t="e">
        <f>IF(DEGREES(ACOS(SIN(RADIANS(G1083))*SIN(RADIANS(E1089))+COS(RADIANS(G1083))*COS(RADIANS(E1089))*COS(RADIANS(AE1079))))&gt;90,0,$F$4*$F$5/E1088^2*(SIN(RADIANS(G1083))*SIN(RADIANS(E1089))+COS(RADIANS(G1083))*COS(RADIANS(E1089))*COS(RADIANS(AE1079))))</f>
        <v>#DIV/0!</v>
      </c>
      <c r="AF1083" s="3" t="e">
        <f>IF(DEGREES(ACOS(SIN(RADIANS(G1083))*SIN(RADIANS(E1089))+COS(RADIANS(G1083))*COS(RADIANS(E1089))*COS(RADIANS(AF1079))))&gt;90,0,$F$4*$F$5/E1088^2*(SIN(RADIANS(G1083))*SIN(RADIANS(E1089))+COS(RADIANS(G1083))*COS(RADIANS(E1089))*COS(RADIANS(AF1079))))</f>
        <v>#DIV/0!</v>
      </c>
      <c r="AG1083" s="3" t="e">
        <f>IF(DEGREES(ACOS(SIN(RADIANS(G1083))*SIN(RADIANS(E1089))+COS(RADIANS(G1083))*COS(RADIANS(E1089))*COS(RADIANS(AG1079))))&gt;90,0,$F$4*$F$5/E1088^2*(SIN(RADIANS(G1083))*SIN(RADIANS(E1089))+COS(RADIANS(G1083))*COS(RADIANS(E1089))*COS(RADIANS(AG1079))))</f>
        <v>#DIV/0!</v>
      </c>
      <c r="AH1083" s="3" t="e">
        <f>IF(DEGREES(ACOS(SIN(RADIANS(G1083))*SIN(RADIANS(E1089))+COS(RADIANS(G1083))*COS(RADIANS(E1089))*COS(RADIANS(AH1079))))&gt;90,0,$F$4*$F$5/E1088^2*(SIN(RADIANS(G1083))*SIN(RADIANS(E1089))+COS(RADIANS(G1083))*COS(RADIANS(E1089))*COS(RADIANS(AH1079))))</f>
        <v>#DIV/0!</v>
      </c>
      <c r="AI1083" s="3" t="e">
        <f>IF(DEGREES(ACOS(SIN(RADIANS(G1083))*SIN(RADIANS(E1089))+COS(RADIANS(G1083))*COS(RADIANS(E1089))*COS(RADIANS(AI1079))))&gt;90,0,$F$4*$F$5/E1088^2*(SIN(RADIANS(G1083))*SIN(RADIANS(E1089))+COS(RADIANS(G1083))*COS(RADIANS(E1089))*COS(RADIANS(AI1079))))</f>
        <v>#DIV/0!</v>
      </c>
      <c r="AJ1083" s="3" t="e">
        <f>IF(DEGREES(ACOS(SIN(RADIANS(G1083))*SIN(RADIANS(E1089))+COS(RADIANS(G1083))*COS(RADIANS(E1089))*COS(RADIANS(AJ1079))))&gt;90,0,$F$4*$F$5/E1088^2*(SIN(RADIANS(G1083))*SIN(RADIANS(E1089))+COS(RADIANS(G1083))*COS(RADIANS(E1089))*COS(RADIANS(AJ1079))))</f>
        <v>#DIV/0!</v>
      </c>
      <c r="AK1083" s="3">
        <f>IF(DEGREES(ACOS(SIN(RADIANS(G1083))*SIN(RADIANS(E1089))+COS(RADIANS(G1083))*COS(RADIANS(E1089))*COS(RADIANS(AK1079))))&gt;90,0,$F$4*$F$5/E1088^2*(SIN(RADIANS(G1083))*SIN(RADIANS(E1089))+COS(RADIANS(G1083))*COS(RADIANS(E1089))*COS(RADIANS(AK1079))))</f>
        <v>0</v>
      </c>
      <c r="AL1083" s="3">
        <f>IF(DEGREES(ACOS(SIN(RADIANS(G1083))*SIN(RADIANS(E1089))+COS(RADIANS(G1083))*COS(RADIANS(E1089))*COS(RADIANS(AL1079))))&gt;90,0,$F$4*$F$5/E1088^2*(SIN(RADIANS(G1083))*SIN(RADIANS(E1089))+COS(RADIANS(G1083))*COS(RADIANS(E1089))*COS(RADIANS(AL1079))))</f>
        <v>0</v>
      </c>
      <c r="AM1083" s="3">
        <f>IF(DEGREES(ACOS(SIN(RADIANS(G1083))*SIN(RADIANS(E1089))+COS(RADIANS(G1083))*COS(RADIANS(E1089))*COS(RADIANS(AM1079))))&gt;90,0,$F$4*$F$5/E1088^2*(SIN(RADIANS(G1083))*SIN(RADIANS(E1089))+COS(RADIANS(G1083))*COS(RADIANS(E1089))*COS(RADIANS(AM1079))))</f>
        <v>0</v>
      </c>
      <c r="AN1083" s="3">
        <f>IF(DEGREES(ACOS(SIN(RADIANS(G1083))*SIN(RADIANS(E1089))+COS(RADIANS(G1083))*COS(RADIANS(E1089))*COS(RADIANS(AN1079))))&gt;90,0,$F$4*$F$5/E1088^2*(SIN(RADIANS(G1083))*SIN(RADIANS(E1089))+COS(RADIANS(G1083))*COS(RADIANS(E1089))*COS(RADIANS(AN1079))))</f>
        <v>0</v>
      </c>
      <c r="AO1083" s="3">
        <f>IF(DEGREES(ACOS(SIN(RADIANS(G1083))*SIN(RADIANS(E1089))+COS(RADIANS(G1083))*COS(RADIANS(E1089))*COS(RADIANS(AO1079))))&gt;90,0,$F$4*$F$5/E1088^2*(SIN(RADIANS(G1083))*SIN(RADIANS(E1089))+COS(RADIANS(G1083))*COS(RADIANS(E1089))*COS(RADIANS(AO1079))))</f>
        <v>0</v>
      </c>
      <c r="AP1083" s="3">
        <f>IF(DEGREES(ACOS(SIN(RADIANS(G1083))*SIN(RADIANS(E1089))+COS(RADIANS(G1083))*COS(RADIANS(E1089))*COS(RADIANS(AP1079))))&gt;90,0,$F$4*$F$5/E1088^2*(SIN(RADIANS(G1083))*SIN(RADIANS(E1089))+COS(RADIANS(G1083))*COS(RADIANS(E1089))*COS(RADIANS(AP1079))))</f>
        <v>0</v>
      </c>
      <c r="AQ1083" s="3">
        <f>IF(DEGREES(ACOS(SIN(RADIANS(G1083))*SIN(RADIANS(E1089))+COS(RADIANS(G1083))*COS(RADIANS(E1089))*COS(RADIANS(AQ1079))))&gt;90,0,$F$4*$F$5/E1088^2*(SIN(RADIANS(G1083))*SIN(RADIANS(E1089))+COS(RADIANS(G1083))*COS(RADIANS(E1089))*COS(RADIANS(AQ1079))))</f>
        <v>0</v>
      </c>
      <c r="AR1083" s="3">
        <f>IF(DEGREES(ACOS(SIN(RADIANS(G1083))*SIN(RADIANS(E1089))+COS(RADIANS(G1083))*COS(RADIANS(E1089))*COS(RADIANS(AR1079))))&gt;90,0,$F$4*$F$5/E1088^2*(SIN(RADIANS(G1083))*SIN(RADIANS(E1089))+COS(RADIANS(G1083))*COS(RADIANS(E1089))*COS(RADIANS(AR1079))))</f>
        <v>0</v>
      </c>
    </row>
    <row r="1084" spans="2:44" ht="15.75" customHeight="1" x14ac:dyDescent="0.2">
      <c r="B1084" s="20" t="s">
        <v>729</v>
      </c>
      <c r="E1084" s="3">
        <f>IF(E1081&lt;360,E1081/360,(E1081-360)/360)</f>
        <v>0.25</v>
      </c>
      <c r="G1084" s="3">
        <v>60</v>
      </c>
      <c r="I1084" s="3">
        <f>IF(DEGREES(ACOS(SIN(RADIANS(G1084))*SIN(RADIANS(E1089))+COS(RADIANS(G1084))*COS(RADIANS(E1089))*COS(RADIANS(I1079))))&gt;90,0,$F$4*$F$5/E1088^2*(SIN(RADIANS(G1084))*SIN(RADIANS(E1089))+COS(RADIANS(G1084))*COS(RADIANS(E1089))*COS(RADIANS(I1079))))</f>
        <v>0</v>
      </c>
      <c r="J1084" s="3">
        <f>IF(DEGREES(ACOS(SIN(RADIANS(G1084))*SIN(RADIANS(E1089))+COS(RADIANS(G1084))*COS(RADIANS(E1089))*COS(RADIANS(J1079))))&gt;90,0,$F$4*$F$5/E1088^2*(SIN(RADIANS(G1084))*SIN(RADIANS(E1089))+COS(RADIANS(G1084))*COS(RADIANS(E1089))*COS(RADIANS(J1079))))</f>
        <v>0</v>
      </c>
      <c r="K1084" s="3">
        <f>IF(DEGREES(ACOS(SIN(RADIANS(G1084))*SIN(RADIANS(E1089))+COS(RADIANS(G1084))*COS(RADIANS(E1089))*COS(RADIANS(K1079))))&gt;90,0,$F$4*$F$5/E1088^2*(SIN(RADIANS(G1084))*SIN(RADIANS(E1089))+COS(RADIANS(G1084))*COS(RADIANS(E1089))*COS(RADIANS(K1079))))</f>
        <v>0</v>
      </c>
      <c r="L1084" s="3">
        <f>IF(DEGREES(ACOS(SIN(RADIANS(G1084))*SIN(RADIANS(E1089))+COS(RADIANS(G1084))*COS(RADIANS(E1089))*COS(RADIANS(L1079))))&gt;90,0,$F$4*$F$5/E1088^2*(SIN(RADIANS(G1084))*SIN(RADIANS(E1089))+COS(RADIANS(G1084))*COS(RADIANS(E1089))*COS(RADIANS(L1079))))</f>
        <v>0</v>
      </c>
      <c r="M1084" s="3">
        <f>IF(DEGREES(ACOS(SIN(RADIANS(G1084))*SIN(RADIANS(E1089))+COS(RADIANS(G1084))*COS(RADIANS(E1089))*COS(RADIANS(M1079))))&gt;90,0,$F$4*$F$5/E1088^2*(SIN(RADIANS(G1084))*SIN(RADIANS(E1089))+COS(RADIANS(G1084))*COS(RADIANS(E1089))*COS(RADIANS(M1079))))</f>
        <v>0</v>
      </c>
      <c r="N1084" s="3">
        <f>IF(DEGREES(ACOS(SIN(RADIANS(G1084))*SIN(RADIANS(E1089))+COS(RADIANS(G1084))*COS(RADIANS(E1089))*COS(RADIANS(N1079))))&gt;90,0,$F$4*$F$5/E1088^2*(SIN(RADIANS(G1084))*SIN(RADIANS(E1089))+COS(RADIANS(G1084))*COS(RADIANS(E1089))*COS(RADIANS(N1079))))</f>
        <v>0</v>
      </c>
      <c r="O1084" s="3">
        <f>IF(DEGREES(ACOS(SIN(RADIANS(G1084))*SIN(RADIANS(E1089))+COS(RADIANS(G1084))*COS(RADIANS(E1089))*COS(RADIANS(O1079))))&gt;90,0,$F$4*$F$5/E1088^2*(SIN(RADIANS(G1084))*SIN(RADIANS(E1089))+COS(RADIANS(G1084))*COS(RADIANS(E1089))*COS(RADIANS(O1079))))</f>
        <v>0</v>
      </c>
      <c r="P1084" s="3">
        <f>IF(DEGREES(ACOS(SIN(RADIANS(G1084))*SIN(RADIANS(E1089))+COS(RADIANS(G1084))*COS(RADIANS(E1089))*COS(RADIANS(P1079))))&gt;90,0,$F$4*$F$5/E1088^2*(SIN(RADIANS(G1084))*SIN(RADIANS(E1089))+COS(RADIANS(G1084))*COS(RADIANS(E1089))*COS(RADIANS(P1079))))</f>
        <v>0</v>
      </c>
      <c r="Q1084" s="3">
        <f>IF(DEGREES(ACOS(SIN(RADIANS(G1084))*SIN(RADIANS(E1089))+COS(RADIANS(G1084))*COS(RADIANS(E1089))*COS(RADIANS(Q1079))))&gt;90,0,$F$4*$F$5/E1088^2*(SIN(RADIANS(G1084))*SIN(RADIANS(E1089))+COS(RADIANS(G1084))*COS(RADIANS(E1089))*COS(RADIANS(Q1079))))</f>
        <v>0</v>
      </c>
      <c r="R1084" s="3" t="e">
        <f>IF(DEGREES(ACOS(SIN(RADIANS(G1084))*SIN(RADIANS(E1089))+COS(RADIANS(G1084))*COS(RADIANS(E1089))*COS(RADIANS(R1079))))&gt;90,0,$F$4*$F$5/E1088^2*(SIN(RADIANS(G1084))*SIN(RADIANS(E1089))+COS(RADIANS(G1084))*COS(RADIANS(E1089))*COS(RADIANS(R1079))))</f>
        <v>#DIV/0!</v>
      </c>
      <c r="S1084" s="3" t="e">
        <f>IF(DEGREES(ACOS(SIN(RADIANS(G1084))*SIN(RADIANS(E1089))+COS(RADIANS(G1084))*COS(RADIANS(E1089))*COS(RADIANS(S1079))))&gt;90,0,$F$4*$F$5/E1088^2*(SIN(RADIANS(G1084))*SIN(RADIANS(E1089))+COS(RADIANS(G1084))*COS(RADIANS(E1089))*COS(RADIANS(S1079))))</f>
        <v>#DIV/0!</v>
      </c>
      <c r="T1084" s="3" t="e">
        <f>IF(DEGREES(ACOS(SIN(RADIANS(G1084))*SIN(RADIANS(E1089))+COS(RADIANS(G1084))*COS(RADIANS(E1089))*COS(RADIANS(T1079))))&gt;90,0,$F$4*$F$5/E1088^2*(SIN(RADIANS(G1084))*SIN(RADIANS(E1089))+COS(RADIANS(G1084))*COS(RADIANS(E1089))*COS(RADIANS(T1079))))</f>
        <v>#DIV/0!</v>
      </c>
      <c r="U1084" s="3" t="e">
        <f>IF(DEGREES(ACOS(SIN(RADIANS(G1084))*SIN(RADIANS(E1089))+COS(RADIANS(G1084))*COS(RADIANS(E1089))*COS(RADIANS(U1079))))&gt;90,0,$F$4*$F$5/E1088^2*(SIN(RADIANS(G1084))*SIN(RADIANS(E1089))+COS(RADIANS(G1084))*COS(RADIANS(E1089))*COS(RADIANS(U1079))))</f>
        <v>#DIV/0!</v>
      </c>
      <c r="V1084" s="3" t="e">
        <f>IF(DEGREES(ACOS(SIN(RADIANS(G1084))*SIN(RADIANS(E1089))+COS(RADIANS(G1084))*COS(RADIANS(E1089))*COS(RADIANS(V1079))))&gt;90,0,$F$4*$F$5/E1088^2*(SIN(RADIANS(G1084))*SIN(RADIANS(E1089))+COS(RADIANS(G1084))*COS(RADIANS(E1089))*COS(RADIANS(V1079))))</f>
        <v>#DIV/0!</v>
      </c>
      <c r="W1084" s="3" t="e">
        <f>IF(DEGREES(ACOS(SIN(RADIANS(G1084))*SIN(RADIANS(E1089))+COS(RADIANS(G1084))*COS(RADIANS(E1089))*COS(RADIANS(W1079))))&gt;90,0,$F$4*$F$5/E1088^2*(SIN(RADIANS(G1084))*SIN(RADIANS(E1089))+COS(RADIANS(G1084))*COS(RADIANS(E1089))*COS(RADIANS(W1079))))</f>
        <v>#DIV/0!</v>
      </c>
      <c r="X1084" s="3" t="e">
        <f>IF(DEGREES(ACOS(SIN(RADIANS(G1084))*SIN(RADIANS(E1089))+COS(RADIANS(G1084))*COS(RADIANS(E1089))*COS(RADIANS(X1079))))&gt;90,0,$F$4*$F$5/E1088^2*(SIN(RADIANS(G1084))*SIN(RADIANS(E1089))+COS(RADIANS(G1084))*COS(RADIANS(E1089))*COS(RADIANS(X1079))))</f>
        <v>#DIV/0!</v>
      </c>
      <c r="Y1084" s="3" t="e">
        <f>IF(DEGREES(ACOS(SIN(RADIANS(G1084))*SIN(RADIANS(E1089))+COS(RADIANS(G1084))*COS(RADIANS(E1089))*COS(RADIANS(Y1079))))&gt;90,0,$F$4*$F$5/E1088^2*(SIN(RADIANS(G1084))*SIN(RADIANS(E1089))+COS(RADIANS(G1084))*COS(RADIANS(E1089))*COS(RADIANS(Y1079))))</f>
        <v>#DIV/0!</v>
      </c>
      <c r="Z1084" s="3" t="e">
        <f>IF(DEGREES(ACOS(SIN(RADIANS(G1084))*SIN(RADIANS(E1089))+COS(RADIANS(G1084))*COS(RADIANS(E1089))*COS(RADIANS(Z1079))))&gt;90,0,$F$4*$F$5/E1088^2*(SIN(RADIANS(G1084))*SIN(RADIANS(E1089))+COS(RADIANS(G1084))*COS(RADIANS(E1089))*COS(RADIANS(Z1079))))</f>
        <v>#DIV/0!</v>
      </c>
      <c r="AA1084" s="3" t="e">
        <f>IF(DEGREES(ACOS(SIN(RADIANS(G1084))*SIN(RADIANS(E1089))+COS(RADIANS(G1084))*COS(RADIANS(E1089))*COS(RADIANS(AA1079))))&gt;90,0,$F$4*$F$5/E1088^2*(SIN(RADIANS(G1084))*SIN(RADIANS(E1089))+COS(RADIANS(G1084))*COS(RADIANS(E1089))*COS(RADIANS(AA1079))))</f>
        <v>#DIV/0!</v>
      </c>
      <c r="AB1084" s="3" t="e">
        <f>IF(DEGREES(ACOS(SIN(RADIANS(G1084))*SIN(RADIANS(E1089))+COS(RADIANS(G1084))*COS(RADIANS(E1089))*COS(RADIANS(AB1079))))&gt;90,0,$F$4*$F$5/E1088^2*(SIN(RADIANS(G1084))*SIN(RADIANS(E1089))+COS(RADIANS(G1084))*COS(RADIANS(E1089))*COS(RADIANS(AB1079))))</f>
        <v>#DIV/0!</v>
      </c>
      <c r="AC1084" s="3" t="e">
        <f>IF(DEGREES(ACOS(SIN(RADIANS(G1084))*SIN(RADIANS(E1089))+COS(RADIANS(G1084))*COS(RADIANS(E1089))*COS(RADIANS(AC1079))))&gt;90,0,$F$4*$F$5/E1088^2*(SIN(RADIANS(G1084))*SIN(RADIANS(E1089))+COS(RADIANS(G1084))*COS(RADIANS(E1089))*COS(RADIANS(AC1079))))</f>
        <v>#DIV/0!</v>
      </c>
      <c r="AD1084" s="3" t="e">
        <f>IF(DEGREES(ACOS(SIN(RADIANS(G1084))*SIN(RADIANS(E1089))+COS(RADIANS(G1084))*COS(RADIANS(E1089))*COS(RADIANS(AD1079))))&gt;90,0,$F$4*$F$5/E1088^2*(SIN(RADIANS(G1084))*SIN(RADIANS(E1089))+COS(RADIANS(G1084))*COS(RADIANS(E1089))*COS(RADIANS(AD1079))))</f>
        <v>#DIV/0!</v>
      </c>
      <c r="AE1084" s="3" t="e">
        <f>IF(DEGREES(ACOS(SIN(RADIANS(G1084))*SIN(RADIANS(E1089))+COS(RADIANS(G1084))*COS(RADIANS(E1089))*COS(RADIANS(AE1079))))&gt;90,0,$F$4*$F$5/E1088^2*(SIN(RADIANS(G1084))*SIN(RADIANS(E1089))+COS(RADIANS(G1084))*COS(RADIANS(E1089))*COS(RADIANS(AE1079))))</f>
        <v>#DIV/0!</v>
      </c>
      <c r="AF1084" s="3" t="e">
        <f>IF(DEGREES(ACOS(SIN(RADIANS(G1084))*SIN(RADIANS(E1089))+COS(RADIANS(G1084))*COS(RADIANS(E1089))*COS(RADIANS(AF1079))))&gt;90,0,$F$4*$F$5/E1088^2*(SIN(RADIANS(G1084))*SIN(RADIANS(E1089))+COS(RADIANS(G1084))*COS(RADIANS(E1089))*COS(RADIANS(AF1079))))</f>
        <v>#DIV/0!</v>
      </c>
      <c r="AG1084" s="3" t="e">
        <f>IF(DEGREES(ACOS(SIN(RADIANS(G1084))*SIN(RADIANS(E1089))+COS(RADIANS(G1084))*COS(RADIANS(E1089))*COS(RADIANS(AG1079))))&gt;90,0,$F$4*$F$5/E1088^2*(SIN(RADIANS(G1084))*SIN(RADIANS(E1089))+COS(RADIANS(G1084))*COS(RADIANS(E1089))*COS(RADIANS(AG1079))))</f>
        <v>#DIV/0!</v>
      </c>
      <c r="AH1084" s="3" t="e">
        <f>IF(DEGREES(ACOS(SIN(RADIANS(G1084))*SIN(RADIANS(E1089))+COS(RADIANS(G1084))*COS(RADIANS(E1089))*COS(RADIANS(AH1079))))&gt;90,0,$F$4*$F$5/E1088^2*(SIN(RADIANS(G1084))*SIN(RADIANS(E1089))+COS(RADIANS(G1084))*COS(RADIANS(E1089))*COS(RADIANS(AH1079))))</f>
        <v>#DIV/0!</v>
      </c>
      <c r="AI1084" s="3" t="e">
        <f>IF(DEGREES(ACOS(SIN(RADIANS(G1084))*SIN(RADIANS(E1089))+COS(RADIANS(G1084))*COS(RADIANS(E1089))*COS(RADIANS(AI1079))))&gt;90,0,$F$4*$F$5/E1088^2*(SIN(RADIANS(G1084))*SIN(RADIANS(E1089))+COS(RADIANS(G1084))*COS(RADIANS(E1089))*COS(RADIANS(AI1079))))</f>
        <v>#DIV/0!</v>
      </c>
      <c r="AJ1084" s="3" t="e">
        <f>IF(DEGREES(ACOS(SIN(RADIANS(G1084))*SIN(RADIANS(E1089))+COS(RADIANS(G1084))*COS(RADIANS(E1089))*COS(RADIANS(AJ1079))))&gt;90,0,$F$4*$F$5/E1088^2*(SIN(RADIANS(G1084))*SIN(RADIANS(E1089))+COS(RADIANS(G1084))*COS(RADIANS(E1089))*COS(RADIANS(AJ1079))))</f>
        <v>#DIV/0!</v>
      </c>
      <c r="AK1084" s="3">
        <f>IF(DEGREES(ACOS(SIN(RADIANS(G1084))*SIN(RADIANS(E1089))+COS(RADIANS(G1084))*COS(RADIANS(E1089))*COS(RADIANS(AK1079))))&gt;90,0,$F$4*$F$5/E1088^2*(SIN(RADIANS(G1084))*SIN(RADIANS(E1089))+COS(RADIANS(G1084))*COS(RADIANS(E1089))*COS(RADIANS(AK1079))))</f>
        <v>0</v>
      </c>
      <c r="AL1084" s="3">
        <f>IF(DEGREES(ACOS(SIN(RADIANS(G1084))*SIN(RADIANS(E1089))+COS(RADIANS(G1084))*COS(RADIANS(E1089))*COS(RADIANS(AL1079))))&gt;90,0,$F$4*$F$5/E1088^2*(SIN(RADIANS(G1084))*SIN(RADIANS(E1089))+COS(RADIANS(G1084))*COS(RADIANS(E1089))*COS(RADIANS(AL1079))))</f>
        <v>0</v>
      </c>
      <c r="AM1084" s="3">
        <f>IF(DEGREES(ACOS(SIN(RADIANS(G1084))*SIN(RADIANS(E1089))+COS(RADIANS(G1084))*COS(RADIANS(E1089))*COS(RADIANS(AM1079))))&gt;90,0,$F$4*$F$5/E1088^2*(SIN(RADIANS(G1084))*SIN(RADIANS(E1089))+COS(RADIANS(G1084))*COS(RADIANS(E1089))*COS(RADIANS(AM1079))))</f>
        <v>0</v>
      </c>
      <c r="AN1084" s="3">
        <f>IF(DEGREES(ACOS(SIN(RADIANS(G1084))*SIN(RADIANS(E1089))+COS(RADIANS(G1084))*COS(RADIANS(E1089))*COS(RADIANS(AN1079))))&gt;90,0,$F$4*$F$5/E1088^2*(SIN(RADIANS(G1084))*SIN(RADIANS(E1089))+COS(RADIANS(G1084))*COS(RADIANS(E1089))*COS(RADIANS(AN1079))))</f>
        <v>0</v>
      </c>
      <c r="AO1084" s="3">
        <f>IF(DEGREES(ACOS(SIN(RADIANS(G1084))*SIN(RADIANS(E1089))+COS(RADIANS(G1084))*COS(RADIANS(E1089))*COS(RADIANS(AO1079))))&gt;90,0,$F$4*$F$5/E1088^2*(SIN(RADIANS(G1084))*SIN(RADIANS(E1089))+COS(RADIANS(G1084))*COS(RADIANS(E1089))*COS(RADIANS(AO1079))))</f>
        <v>0</v>
      </c>
      <c r="AP1084" s="3">
        <f>IF(DEGREES(ACOS(SIN(RADIANS(G1084))*SIN(RADIANS(E1089))+COS(RADIANS(G1084))*COS(RADIANS(E1089))*COS(RADIANS(AP1079))))&gt;90,0,$F$4*$F$5/E1088^2*(SIN(RADIANS(G1084))*SIN(RADIANS(E1089))+COS(RADIANS(G1084))*COS(RADIANS(E1089))*COS(RADIANS(AP1079))))</f>
        <v>0</v>
      </c>
      <c r="AQ1084" s="3">
        <f>IF(DEGREES(ACOS(SIN(RADIANS(G1084))*SIN(RADIANS(E1089))+COS(RADIANS(G1084))*COS(RADIANS(E1089))*COS(RADIANS(AQ1079))))&gt;90,0,$F$4*$F$5/E1088^2*(SIN(RADIANS(G1084))*SIN(RADIANS(E1089))+COS(RADIANS(G1084))*COS(RADIANS(E1089))*COS(RADIANS(AQ1079))))</f>
        <v>0</v>
      </c>
      <c r="AR1084" s="3">
        <f>IF(DEGREES(ACOS(SIN(RADIANS(G1084))*SIN(RADIANS(E1089))+COS(RADIANS(G1084))*COS(RADIANS(E1089))*COS(RADIANS(AR1079))))&gt;90,0,$F$4*$F$5/E1088^2*(SIN(RADIANS(G1084))*SIN(RADIANS(E1089))+COS(RADIANS(G1084))*COS(RADIANS(E1089))*COS(RADIANS(AR1079))))</f>
        <v>0</v>
      </c>
    </row>
    <row r="1085" spans="2:44" ht="15.75" customHeight="1" x14ac:dyDescent="0.2">
      <c r="B1085" s="20" t="s">
        <v>785</v>
      </c>
      <c r="E1085" s="3">
        <f>E1084*$F$11</f>
        <v>0</v>
      </c>
      <c r="G1085" s="3">
        <v>50</v>
      </c>
      <c r="I1085" s="3">
        <f>IF(DEGREES(ACOS(SIN(RADIANS(G1085))*SIN(RADIANS(E1089))+COS(RADIANS(G1085))*COS(RADIANS(E1089))*COS(RADIANS(I1079))))&gt;90,0,$F$4*$F$5/E1088^2*(SIN(RADIANS(G1085))*SIN(RADIANS(E1089))+COS(RADIANS(G1085))*COS(RADIANS(E1089))*COS(RADIANS(I1079))))</f>
        <v>0</v>
      </c>
      <c r="J1085" s="3">
        <f>IF(DEGREES(ACOS(SIN(RADIANS(G1085))*SIN(RADIANS(E1089))+COS(RADIANS(G1085))*COS(RADIANS(E1089))*COS(RADIANS(J1079))))&gt;90,0,$F$4*$F$5/E1088^2*(SIN(RADIANS(G1085))*SIN(RADIANS(E1089))+COS(RADIANS(G1085))*COS(RADIANS(E1089))*COS(RADIANS(J1079))))</f>
        <v>0</v>
      </c>
      <c r="K1085" s="3">
        <f>IF(DEGREES(ACOS(SIN(RADIANS(G1085))*SIN(RADIANS(E1089))+COS(RADIANS(G1085))*COS(RADIANS(E1089))*COS(RADIANS(K1079))))&gt;90,0,$F$4*$F$5/E1088^2*(SIN(RADIANS(G1085))*SIN(RADIANS(E1089))+COS(RADIANS(G1085))*COS(RADIANS(E1089))*COS(RADIANS(K1079))))</f>
        <v>0</v>
      </c>
      <c r="L1085" s="3">
        <f>IF(DEGREES(ACOS(SIN(RADIANS(G1085))*SIN(RADIANS(E1089))+COS(RADIANS(G1085))*COS(RADIANS(E1089))*COS(RADIANS(L1079))))&gt;90,0,$F$4*$F$5/E1088^2*(SIN(RADIANS(G1085))*SIN(RADIANS(E1089))+COS(RADIANS(G1085))*COS(RADIANS(E1089))*COS(RADIANS(L1079))))</f>
        <v>0</v>
      </c>
      <c r="M1085" s="3">
        <f>IF(DEGREES(ACOS(SIN(RADIANS(G1085))*SIN(RADIANS(E1089))+COS(RADIANS(G1085))*COS(RADIANS(E1089))*COS(RADIANS(M1079))))&gt;90,0,$F$4*$F$5/E1088^2*(SIN(RADIANS(G1085))*SIN(RADIANS(E1089))+COS(RADIANS(G1085))*COS(RADIANS(E1089))*COS(RADIANS(M1079))))</f>
        <v>0</v>
      </c>
      <c r="N1085" s="3">
        <f>IF(DEGREES(ACOS(SIN(RADIANS(G1085))*SIN(RADIANS(E1089))+COS(RADIANS(G1085))*COS(RADIANS(E1089))*COS(RADIANS(N1079))))&gt;90,0,$F$4*$F$5/E1088^2*(SIN(RADIANS(G1085))*SIN(RADIANS(E1089))+COS(RADIANS(G1085))*COS(RADIANS(E1089))*COS(RADIANS(N1079))))</f>
        <v>0</v>
      </c>
      <c r="O1085" s="3">
        <f>IF(DEGREES(ACOS(SIN(RADIANS(G1085))*SIN(RADIANS(E1089))+COS(RADIANS(G1085))*COS(RADIANS(E1089))*COS(RADIANS(O1079))))&gt;90,0,$F$4*$F$5/E1088^2*(SIN(RADIANS(G1085))*SIN(RADIANS(E1089))+COS(RADIANS(G1085))*COS(RADIANS(E1089))*COS(RADIANS(O1079))))</f>
        <v>0</v>
      </c>
      <c r="P1085" s="3">
        <f>IF(DEGREES(ACOS(SIN(RADIANS(G1085))*SIN(RADIANS(E1089))+COS(RADIANS(G1085))*COS(RADIANS(E1089))*COS(RADIANS(P1079))))&gt;90,0,$F$4*$F$5/E1088^2*(SIN(RADIANS(G1085))*SIN(RADIANS(E1089))+COS(RADIANS(G1085))*COS(RADIANS(E1089))*COS(RADIANS(P1079))))</f>
        <v>0</v>
      </c>
      <c r="Q1085" s="3">
        <f>IF(DEGREES(ACOS(SIN(RADIANS(G1085))*SIN(RADIANS(E1089))+COS(RADIANS(G1085))*COS(RADIANS(E1089))*COS(RADIANS(Q1079))))&gt;90,0,$F$4*$F$5/E1088^2*(SIN(RADIANS(G1085))*SIN(RADIANS(E1089))+COS(RADIANS(G1085))*COS(RADIANS(E1089))*COS(RADIANS(Q1079))))</f>
        <v>0</v>
      </c>
      <c r="R1085" s="3" t="e">
        <f>IF(DEGREES(ACOS(SIN(RADIANS(G1085))*SIN(RADIANS(E1089))+COS(RADIANS(G1085))*COS(RADIANS(E1089))*COS(RADIANS(R1079))))&gt;90,0,$F$4*$F$5/E1088^2*(SIN(RADIANS(G1085))*SIN(RADIANS(E1089))+COS(RADIANS(G1085))*COS(RADIANS(E1089))*COS(RADIANS(R1079))))</f>
        <v>#DIV/0!</v>
      </c>
      <c r="S1085" s="3" t="e">
        <f>IF(DEGREES(ACOS(SIN(RADIANS(G1085))*SIN(RADIANS(E1089))+COS(RADIANS(G1085))*COS(RADIANS(E1089))*COS(RADIANS(S1079))))&gt;90,0,$F$4*$F$5/E1088^2*(SIN(RADIANS(G1085))*SIN(RADIANS(E1089))+COS(RADIANS(G1085))*COS(RADIANS(E1089))*COS(RADIANS(S1079))))</f>
        <v>#DIV/0!</v>
      </c>
      <c r="T1085" s="3" t="e">
        <f>IF(DEGREES(ACOS(SIN(RADIANS(G1085))*SIN(RADIANS(E1089))+COS(RADIANS(G1085))*COS(RADIANS(E1089))*COS(RADIANS(T1079))))&gt;90,0,$F$4*$F$5/E1088^2*(SIN(RADIANS(G1085))*SIN(RADIANS(E1089))+COS(RADIANS(G1085))*COS(RADIANS(E1089))*COS(RADIANS(T1079))))</f>
        <v>#DIV/0!</v>
      </c>
      <c r="U1085" s="3" t="e">
        <f>IF(DEGREES(ACOS(SIN(RADIANS(G1085))*SIN(RADIANS(E1089))+COS(RADIANS(G1085))*COS(RADIANS(E1089))*COS(RADIANS(U1079))))&gt;90,0,$F$4*$F$5/E1088^2*(SIN(RADIANS(G1085))*SIN(RADIANS(E1089))+COS(RADIANS(G1085))*COS(RADIANS(E1089))*COS(RADIANS(U1079))))</f>
        <v>#DIV/0!</v>
      </c>
      <c r="V1085" s="3" t="e">
        <f>IF(DEGREES(ACOS(SIN(RADIANS(G1085))*SIN(RADIANS(E1089))+COS(RADIANS(G1085))*COS(RADIANS(E1089))*COS(RADIANS(V1079))))&gt;90,0,$F$4*$F$5/E1088^2*(SIN(RADIANS(G1085))*SIN(RADIANS(E1089))+COS(RADIANS(G1085))*COS(RADIANS(E1089))*COS(RADIANS(V1079))))</f>
        <v>#DIV/0!</v>
      </c>
      <c r="W1085" s="3" t="e">
        <f>IF(DEGREES(ACOS(SIN(RADIANS(G1085))*SIN(RADIANS(E1089))+COS(RADIANS(G1085))*COS(RADIANS(E1089))*COS(RADIANS(W1079))))&gt;90,0,$F$4*$F$5/E1088^2*(SIN(RADIANS(G1085))*SIN(RADIANS(E1089))+COS(RADIANS(G1085))*COS(RADIANS(E1089))*COS(RADIANS(W1079))))</f>
        <v>#DIV/0!</v>
      </c>
      <c r="X1085" s="3" t="e">
        <f>IF(DEGREES(ACOS(SIN(RADIANS(G1085))*SIN(RADIANS(E1089))+COS(RADIANS(G1085))*COS(RADIANS(E1089))*COS(RADIANS(X1079))))&gt;90,0,$F$4*$F$5/E1088^2*(SIN(RADIANS(G1085))*SIN(RADIANS(E1089))+COS(RADIANS(G1085))*COS(RADIANS(E1089))*COS(RADIANS(X1079))))</f>
        <v>#DIV/0!</v>
      </c>
      <c r="Y1085" s="3" t="e">
        <f>IF(DEGREES(ACOS(SIN(RADIANS(G1085))*SIN(RADIANS(E1089))+COS(RADIANS(G1085))*COS(RADIANS(E1089))*COS(RADIANS(Y1079))))&gt;90,0,$F$4*$F$5/E1088^2*(SIN(RADIANS(G1085))*SIN(RADIANS(E1089))+COS(RADIANS(G1085))*COS(RADIANS(E1089))*COS(RADIANS(Y1079))))</f>
        <v>#DIV/0!</v>
      </c>
      <c r="Z1085" s="3" t="e">
        <f>IF(DEGREES(ACOS(SIN(RADIANS(G1085))*SIN(RADIANS(E1089))+COS(RADIANS(G1085))*COS(RADIANS(E1089))*COS(RADIANS(Z1079))))&gt;90,0,$F$4*$F$5/E1088^2*(SIN(RADIANS(G1085))*SIN(RADIANS(E1089))+COS(RADIANS(G1085))*COS(RADIANS(E1089))*COS(RADIANS(Z1079))))</f>
        <v>#DIV/0!</v>
      </c>
      <c r="AA1085" s="3" t="e">
        <f>IF(DEGREES(ACOS(SIN(RADIANS(G1085))*SIN(RADIANS(E1089))+COS(RADIANS(G1085))*COS(RADIANS(E1089))*COS(RADIANS(AA1079))))&gt;90,0,$F$4*$F$5/E1088^2*(SIN(RADIANS(G1085))*SIN(RADIANS(E1089))+COS(RADIANS(G1085))*COS(RADIANS(E1089))*COS(RADIANS(AA1079))))</f>
        <v>#DIV/0!</v>
      </c>
      <c r="AB1085" s="3" t="e">
        <f>IF(DEGREES(ACOS(SIN(RADIANS(G1085))*SIN(RADIANS(E1089))+COS(RADIANS(G1085))*COS(RADIANS(E1089))*COS(RADIANS(AB1079))))&gt;90,0,$F$4*$F$5/E1088^2*(SIN(RADIANS(G1085))*SIN(RADIANS(E1089))+COS(RADIANS(G1085))*COS(RADIANS(E1089))*COS(RADIANS(AB1079))))</f>
        <v>#DIV/0!</v>
      </c>
      <c r="AC1085" s="3" t="e">
        <f>IF(DEGREES(ACOS(SIN(RADIANS(G1085))*SIN(RADIANS(E1089))+COS(RADIANS(G1085))*COS(RADIANS(E1089))*COS(RADIANS(AC1079))))&gt;90,0,$F$4*$F$5/E1088^2*(SIN(RADIANS(G1085))*SIN(RADIANS(E1089))+COS(RADIANS(G1085))*COS(RADIANS(E1089))*COS(RADIANS(AC1079))))</f>
        <v>#DIV/0!</v>
      </c>
      <c r="AD1085" s="3" t="e">
        <f>IF(DEGREES(ACOS(SIN(RADIANS(G1085))*SIN(RADIANS(E1089))+COS(RADIANS(G1085))*COS(RADIANS(E1089))*COS(RADIANS(AD1079))))&gt;90,0,$F$4*$F$5/E1088^2*(SIN(RADIANS(G1085))*SIN(RADIANS(E1089))+COS(RADIANS(G1085))*COS(RADIANS(E1089))*COS(RADIANS(AD1079))))</f>
        <v>#DIV/0!</v>
      </c>
      <c r="AE1085" s="3" t="e">
        <f>IF(DEGREES(ACOS(SIN(RADIANS(G1085))*SIN(RADIANS(E1089))+COS(RADIANS(G1085))*COS(RADIANS(E1089))*COS(RADIANS(AE1079))))&gt;90,0,$F$4*$F$5/E1088^2*(SIN(RADIANS(G1085))*SIN(RADIANS(E1089))+COS(RADIANS(G1085))*COS(RADIANS(E1089))*COS(RADIANS(AE1079))))</f>
        <v>#DIV/0!</v>
      </c>
      <c r="AF1085" s="3" t="e">
        <f>IF(DEGREES(ACOS(SIN(RADIANS(G1085))*SIN(RADIANS(E1089))+COS(RADIANS(G1085))*COS(RADIANS(E1089))*COS(RADIANS(AF1079))))&gt;90,0,$F$4*$F$5/E1088^2*(SIN(RADIANS(G1085))*SIN(RADIANS(E1089))+COS(RADIANS(G1085))*COS(RADIANS(E1089))*COS(RADIANS(AF1079))))</f>
        <v>#DIV/0!</v>
      </c>
      <c r="AG1085" s="3" t="e">
        <f>IF(DEGREES(ACOS(SIN(RADIANS(G1085))*SIN(RADIANS(E1089))+COS(RADIANS(G1085))*COS(RADIANS(E1089))*COS(RADIANS(AG1079))))&gt;90,0,$F$4*$F$5/E1088^2*(SIN(RADIANS(G1085))*SIN(RADIANS(E1089))+COS(RADIANS(G1085))*COS(RADIANS(E1089))*COS(RADIANS(AG1079))))</f>
        <v>#DIV/0!</v>
      </c>
      <c r="AH1085" s="3" t="e">
        <f>IF(DEGREES(ACOS(SIN(RADIANS(G1085))*SIN(RADIANS(E1089))+COS(RADIANS(G1085))*COS(RADIANS(E1089))*COS(RADIANS(AH1079))))&gt;90,0,$F$4*$F$5/E1088^2*(SIN(RADIANS(G1085))*SIN(RADIANS(E1089))+COS(RADIANS(G1085))*COS(RADIANS(E1089))*COS(RADIANS(AH1079))))</f>
        <v>#DIV/0!</v>
      </c>
      <c r="AI1085" s="3" t="e">
        <f>IF(DEGREES(ACOS(SIN(RADIANS(G1085))*SIN(RADIANS(E1089))+COS(RADIANS(G1085))*COS(RADIANS(E1089))*COS(RADIANS(AI1079))))&gt;90,0,$F$4*$F$5/E1088^2*(SIN(RADIANS(G1085))*SIN(RADIANS(E1089))+COS(RADIANS(G1085))*COS(RADIANS(E1089))*COS(RADIANS(AI1079))))</f>
        <v>#DIV/0!</v>
      </c>
      <c r="AJ1085" s="3" t="e">
        <f>IF(DEGREES(ACOS(SIN(RADIANS(G1085))*SIN(RADIANS(E1089))+COS(RADIANS(G1085))*COS(RADIANS(E1089))*COS(RADIANS(AJ1079))))&gt;90,0,$F$4*$F$5/E1088^2*(SIN(RADIANS(G1085))*SIN(RADIANS(E1089))+COS(RADIANS(G1085))*COS(RADIANS(E1089))*COS(RADIANS(AJ1079))))</f>
        <v>#DIV/0!</v>
      </c>
      <c r="AK1085" s="3">
        <f>IF(DEGREES(ACOS(SIN(RADIANS(G1085))*SIN(RADIANS(E1089))+COS(RADIANS(G1085))*COS(RADIANS(E1089))*COS(RADIANS(AK1079))))&gt;90,0,$F$4*$F$5/E1088^2*(SIN(RADIANS(G1085))*SIN(RADIANS(E1089))+COS(RADIANS(G1085))*COS(RADIANS(E1089))*COS(RADIANS(AK1079))))</f>
        <v>0</v>
      </c>
      <c r="AL1085" s="3">
        <f>IF(DEGREES(ACOS(SIN(RADIANS(G1085))*SIN(RADIANS(E1089))+COS(RADIANS(G1085))*COS(RADIANS(E1089))*COS(RADIANS(AL1079))))&gt;90,0,$F$4*$F$5/E1088^2*(SIN(RADIANS(G1085))*SIN(RADIANS(E1089))+COS(RADIANS(G1085))*COS(RADIANS(E1089))*COS(RADIANS(AL1079))))</f>
        <v>0</v>
      </c>
      <c r="AM1085" s="3">
        <f>IF(DEGREES(ACOS(SIN(RADIANS(G1085))*SIN(RADIANS(E1089))+COS(RADIANS(G1085))*COS(RADIANS(E1089))*COS(RADIANS(AM1079))))&gt;90,0,$F$4*$F$5/E1088^2*(SIN(RADIANS(G1085))*SIN(RADIANS(E1089))+COS(RADIANS(G1085))*COS(RADIANS(E1089))*COS(RADIANS(AM1079))))</f>
        <v>0</v>
      </c>
      <c r="AN1085" s="3">
        <f>IF(DEGREES(ACOS(SIN(RADIANS(G1085))*SIN(RADIANS(E1089))+COS(RADIANS(G1085))*COS(RADIANS(E1089))*COS(RADIANS(AN1079))))&gt;90,0,$F$4*$F$5/E1088^2*(SIN(RADIANS(G1085))*SIN(RADIANS(E1089))+COS(RADIANS(G1085))*COS(RADIANS(E1089))*COS(RADIANS(AN1079))))</f>
        <v>0</v>
      </c>
      <c r="AO1085" s="3">
        <f>IF(DEGREES(ACOS(SIN(RADIANS(G1085))*SIN(RADIANS(E1089))+COS(RADIANS(G1085))*COS(RADIANS(E1089))*COS(RADIANS(AO1079))))&gt;90,0,$F$4*$F$5/E1088^2*(SIN(RADIANS(G1085))*SIN(RADIANS(E1089))+COS(RADIANS(G1085))*COS(RADIANS(E1089))*COS(RADIANS(AO1079))))</f>
        <v>0</v>
      </c>
      <c r="AP1085" s="3">
        <f>IF(DEGREES(ACOS(SIN(RADIANS(G1085))*SIN(RADIANS(E1089))+COS(RADIANS(G1085))*COS(RADIANS(E1089))*COS(RADIANS(AP1079))))&gt;90,0,$F$4*$F$5/E1088^2*(SIN(RADIANS(G1085))*SIN(RADIANS(E1089))+COS(RADIANS(G1085))*COS(RADIANS(E1089))*COS(RADIANS(AP1079))))</f>
        <v>0</v>
      </c>
      <c r="AQ1085" s="3">
        <f>IF(DEGREES(ACOS(SIN(RADIANS(G1085))*SIN(RADIANS(E1089))+COS(RADIANS(G1085))*COS(RADIANS(E1089))*COS(RADIANS(AQ1079))))&gt;90,0,$F$4*$F$5/E1088^2*(SIN(RADIANS(G1085))*SIN(RADIANS(E1089))+COS(RADIANS(G1085))*COS(RADIANS(E1089))*COS(RADIANS(AQ1079))))</f>
        <v>0</v>
      </c>
      <c r="AR1085" s="3">
        <f>IF(DEGREES(ACOS(SIN(RADIANS(G1085))*SIN(RADIANS(E1089))+COS(RADIANS(G1085))*COS(RADIANS(E1089))*COS(RADIANS(AR1079))))&gt;90,0,$F$4*$F$5/E1088^2*(SIN(RADIANS(G1085))*SIN(RADIANS(E1089))+COS(RADIANS(G1085))*COS(RADIANS(E1089))*COS(RADIANS(AR1079))))</f>
        <v>0</v>
      </c>
    </row>
    <row r="1086" spans="2:44" ht="15.75" customHeight="1" x14ac:dyDescent="0.2">
      <c r="B1086" s="20" t="s">
        <v>786</v>
      </c>
      <c r="E1086" s="3" t="str">
        <f>IF($F$10=0,"N/A",$F$10*(E1081/360)-ROUNDDOWN($F$10*(E1081/360),0))</f>
        <v>N/A</v>
      </c>
      <c r="G1086" s="3">
        <v>40</v>
      </c>
      <c r="I1086" s="3">
        <f>IF(DEGREES(ACOS(SIN(RADIANS(G1086))*SIN(RADIANS(E1089))+COS(RADIANS(G1086))*COS(RADIANS(E1089))*COS(RADIANS(I1079))))&gt;90,0,$F$4*$F$5/E1088^2*(SIN(RADIANS(G1086))*SIN(RADIANS(E1089))+COS(RADIANS(G1086))*COS(RADIANS(E1089))*COS(RADIANS(I1079))))</f>
        <v>0</v>
      </c>
      <c r="J1086" s="3">
        <f>IF(DEGREES(ACOS(SIN(RADIANS(G1086))*SIN(RADIANS(E1089))+COS(RADIANS(G1086))*COS(RADIANS(E1089))*COS(RADIANS(J1079))))&gt;90,0,$F$4*$F$5/E1088^2*(SIN(RADIANS(G1086))*SIN(RADIANS(E1089))+COS(RADIANS(G1086))*COS(RADIANS(E1089))*COS(RADIANS(J1079))))</f>
        <v>0</v>
      </c>
      <c r="K1086" s="3">
        <f>IF(DEGREES(ACOS(SIN(RADIANS(G1086))*SIN(RADIANS(E1089))+COS(RADIANS(G1086))*COS(RADIANS(E1089))*COS(RADIANS(K1079))))&gt;90,0,$F$4*$F$5/E1088^2*(SIN(RADIANS(G1086))*SIN(RADIANS(E1089))+COS(RADIANS(G1086))*COS(RADIANS(E1089))*COS(RADIANS(K1079))))</f>
        <v>0</v>
      </c>
      <c r="L1086" s="3">
        <f>IF(DEGREES(ACOS(SIN(RADIANS(G1086))*SIN(RADIANS(E1089))+COS(RADIANS(G1086))*COS(RADIANS(E1089))*COS(RADIANS(L1079))))&gt;90,0,$F$4*$F$5/E1088^2*(SIN(RADIANS(G1086))*SIN(RADIANS(E1089))+COS(RADIANS(G1086))*COS(RADIANS(E1089))*COS(RADIANS(L1079))))</f>
        <v>0</v>
      </c>
      <c r="M1086" s="3">
        <f>IF(DEGREES(ACOS(SIN(RADIANS(G1086))*SIN(RADIANS(E1089))+COS(RADIANS(G1086))*COS(RADIANS(E1089))*COS(RADIANS(M1079))))&gt;90,0,$F$4*$F$5/E1088^2*(SIN(RADIANS(G1086))*SIN(RADIANS(E1089))+COS(RADIANS(G1086))*COS(RADIANS(E1089))*COS(RADIANS(M1079))))</f>
        <v>0</v>
      </c>
      <c r="N1086" s="3">
        <f>IF(DEGREES(ACOS(SIN(RADIANS(G1086))*SIN(RADIANS(E1089))+COS(RADIANS(G1086))*COS(RADIANS(E1089))*COS(RADIANS(N1079))))&gt;90,0,$F$4*$F$5/E1088^2*(SIN(RADIANS(G1086))*SIN(RADIANS(E1089))+COS(RADIANS(G1086))*COS(RADIANS(E1089))*COS(RADIANS(N1079))))</f>
        <v>0</v>
      </c>
      <c r="O1086" s="3">
        <f>IF(DEGREES(ACOS(SIN(RADIANS(G1086))*SIN(RADIANS(E1089))+COS(RADIANS(G1086))*COS(RADIANS(E1089))*COS(RADIANS(O1079))))&gt;90,0,$F$4*$F$5/E1088^2*(SIN(RADIANS(G1086))*SIN(RADIANS(E1089))+COS(RADIANS(G1086))*COS(RADIANS(E1089))*COS(RADIANS(O1079))))</f>
        <v>0</v>
      </c>
      <c r="P1086" s="3">
        <f>IF(DEGREES(ACOS(SIN(RADIANS(G1086))*SIN(RADIANS(E1089))+COS(RADIANS(G1086))*COS(RADIANS(E1089))*COS(RADIANS(P1079))))&gt;90,0,$F$4*$F$5/E1088^2*(SIN(RADIANS(G1086))*SIN(RADIANS(E1089))+COS(RADIANS(G1086))*COS(RADIANS(E1089))*COS(RADIANS(P1079))))</f>
        <v>0</v>
      </c>
      <c r="Q1086" s="3">
        <f>IF(DEGREES(ACOS(SIN(RADIANS(G1086))*SIN(RADIANS(E1089))+COS(RADIANS(G1086))*COS(RADIANS(E1089))*COS(RADIANS(Q1079))))&gt;90,0,$F$4*$F$5/E1088^2*(SIN(RADIANS(G1086))*SIN(RADIANS(E1089))+COS(RADIANS(G1086))*COS(RADIANS(E1089))*COS(RADIANS(Q1079))))</f>
        <v>0</v>
      </c>
      <c r="R1086" s="3" t="e">
        <f>IF(DEGREES(ACOS(SIN(RADIANS(G1086))*SIN(RADIANS(E1089))+COS(RADIANS(G1086))*COS(RADIANS(E1089))*COS(RADIANS(R1079))))&gt;90,0,$F$4*$F$5/E1088^2*(SIN(RADIANS(G1086))*SIN(RADIANS(E1089))+COS(RADIANS(G1086))*COS(RADIANS(E1089))*COS(RADIANS(R1079))))</f>
        <v>#DIV/0!</v>
      </c>
      <c r="S1086" s="3" t="e">
        <f>IF(DEGREES(ACOS(SIN(RADIANS(G1086))*SIN(RADIANS(E1089))+COS(RADIANS(G1086))*COS(RADIANS(E1089))*COS(RADIANS(S1079))))&gt;90,0,$F$4*$F$5/E1088^2*(SIN(RADIANS(G1086))*SIN(RADIANS(E1089))+COS(RADIANS(G1086))*COS(RADIANS(E1089))*COS(RADIANS(S1079))))</f>
        <v>#DIV/0!</v>
      </c>
      <c r="T1086" s="3" t="e">
        <f>IF(DEGREES(ACOS(SIN(RADIANS(G1086))*SIN(RADIANS(E1089))+COS(RADIANS(G1086))*COS(RADIANS(E1089))*COS(RADIANS(T1079))))&gt;90,0,$F$4*$F$5/E1088^2*(SIN(RADIANS(G1086))*SIN(RADIANS(E1089))+COS(RADIANS(G1086))*COS(RADIANS(E1089))*COS(RADIANS(T1079))))</f>
        <v>#DIV/0!</v>
      </c>
      <c r="U1086" s="3" t="e">
        <f>IF(DEGREES(ACOS(SIN(RADIANS(G1086))*SIN(RADIANS(E1089))+COS(RADIANS(G1086))*COS(RADIANS(E1089))*COS(RADIANS(U1079))))&gt;90,0,$F$4*$F$5/E1088^2*(SIN(RADIANS(G1086))*SIN(RADIANS(E1089))+COS(RADIANS(G1086))*COS(RADIANS(E1089))*COS(RADIANS(U1079))))</f>
        <v>#DIV/0!</v>
      </c>
      <c r="V1086" s="3" t="e">
        <f>IF(DEGREES(ACOS(SIN(RADIANS(G1086))*SIN(RADIANS(E1089))+COS(RADIANS(G1086))*COS(RADIANS(E1089))*COS(RADIANS(V1079))))&gt;90,0,$F$4*$F$5/E1088^2*(SIN(RADIANS(G1086))*SIN(RADIANS(E1089))+COS(RADIANS(G1086))*COS(RADIANS(E1089))*COS(RADIANS(V1079))))</f>
        <v>#DIV/0!</v>
      </c>
      <c r="W1086" s="3" t="e">
        <f>IF(DEGREES(ACOS(SIN(RADIANS(G1086))*SIN(RADIANS(E1089))+COS(RADIANS(G1086))*COS(RADIANS(E1089))*COS(RADIANS(W1079))))&gt;90,0,$F$4*$F$5/E1088^2*(SIN(RADIANS(G1086))*SIN(RADIANS(E1089))+COS(RADIANS(G1086))*COS(RADIANS(E1089))*COS(RADIANS(W1079))))</f>
        <v>#DIV/0!</v>
      </c>
      <c r="X1086" s="3" t="e">
        <f>IF(DEGREES(ACOS(SIN(RADIANS(G1086))*SIN(RADIANS(E1089))+COS(RADIANS(G1086))*COS(RADIANS(E1089))*COS(RADIANS(X1079))))&gt;90,0,$F$4*$F$5/E1088^2*(SIN(RADIANS(G1086))*SIN(RADIANS(E1089))+COS(RADIANS(G1086))*COS(RADIANS(E1089))*COS(RADIANS(X1079))))</f>
        <v>#DIV/0!</v>
      </c>
      <c r="Y1086" s="3" t="e">
        <f>IF(DEGREES(ACOS(SIN(RADIANS(G1086))*SIN(RADIANS(E1089))+COS(RADIANS(G1086))*COS(RADIANS(E1089))*COS(RADIANS(Y1079))))&gt;90,0,$F$4*$F$5/E1088^2*(SIN(RADIANS(G1086))*SIN(RADIANS(E1089))+COS(RADIANS(G1086))*COS(RADIANS(E1089))*COS(RADIANS(Y1079))))</f>
        <v>#DIV/0!</v>
      </c>
      <c r="Z1086" s="3" t="e">
        <f>IF(DEGREES(ACOS(SIN(RADIANS(G1086))*SIN(RADIANS(E1089))+COS(RADIANS(G1086))*COS(RADIANS(E1089))*COS(RADIANS(Z1079))))&gt;90,0,$F$4*$F$5/E1088^2*(SIN(RADIANS(G1086))*SIN(RADIANS(E1089))+COS(RADIANS(G1086))*COS(RADIANS(E1089))*COS(RADIANS(Z1079))))</f>
        <v>#DIV/0!</v>
      </c>
      <c r="AA1086" s="3" t="e">
        <f>IF(DEGREES(ACOS(SIN(RADIANS(G1086))*SIN(RADIANS(E1089))+COS(RADIANS(G1086))*COS(RADIANS(E1089))*COS(RADIANS(AA1079))))&gt;90,0,$F$4*$F$5/E1088^2*(SIN(RADIANS(G1086))*SIN(RADIANS(E1089))+COS(RADIANS(G1086))*COS(RADIANS(E1089))*COS(RADIANS(AA1079))))</f>
        <v>#DIV/0!</v>
      </c>
      <c r="AB1086" s="3" t="e">
        <f>IF(DEGREES(ACOS(SIN(RADIANS(G1086))*SIN(RADIANS(E1089))+COS(RADIANS(G1086))*COS(RADIANS(E1089))*COS(RADIANS(AB1079))))&gt;90,0,$F$4*$F$5/E1088^2*(SIN(RADIANS(G1086))*SIN(RADIANS(E1089))+COS(RADIANS(G1086))*COS(RADIANS(E1089))*COS(RADIANS(AB1079))))</f>
        <v>#DIV/0!</v>
      </c>
      <c r="AC1086" s="3" t="e">
        <f>IF(DEGREES(ACOS(SIN(RADIANS(G1086))*SIN(RADIANS(E1089))+COS(RADIANS(G1086))*COS(RADIANS(E1089))*COS(RADIANS(AC1079))))&gt;90,0,$F$4*$F$5/E1088^2*(SIN(RADIANS(G1086))*SIN(RADIANS(E1089))+COS(RADIANS(G1086))*COS(RADIANS(E1089))*COS(RADIANS(AC1079))))</f>
        <v>#DIV/0!</v>
      </c>
      <c r="AD1086" s="3" t="e">
        <f>IF(DEGREES(ACOS(SIN(RADIANS(G1086))*SIN(RADIANS(E1089))+COS(RADIANS(G1086))*COS(RADIANS(E1089))*COS(RADIANS(AD1079))))&gt;90,0,$F$4*$F$5/E1088^2*(SIN(RADIANS(G1086))*SIN(RADIANS(E1089))+COS(RADIANS(G1086))*COS(RADIANS(E1089))*COS(RADIANS(AD1079))))</f>
        <v>#DIV/0!</v>
      </c>
      <c r="AE1086" s="3" t="e">
        <f>IF(DEGREES(ACOS(SIN(RADIANS(G1086))*SIN(RADIANS(E1089))+COS(RADIANS(G1086))*COS(RADIANS(E1089))*COS(RADIANS(AE1079))))&gt;90,0,$F$4*$F$5/E1088^2*(SIN(RADIANS(G1086))*SIN(RADIANS(E1089))+COS(RADIANS(G1086))*COS(RADIANS(E1089))*COS(RADIANS(AE1079))))</f>
        <v>#DIV/0!</v>
      </c>
      <c r="AF1086" s="3" t="e">
        <f>IF(DEGREES(ACOS(SIN(RADIANS(G1086))*SIN(RADIANS(E1089))+COS(RADIANS(G1086))*COS(RADIANS(E1089))*COS(RADIANS(AF1079))))&gt;90,0,$F$4*$F$5/E1088^2*(SIN(RADIANS(G1086))*SIN(RADIANS(E1089))+COS(RADIANS(G1086))*COS(RADIANS(E1089))*COS(RADIANS(AF1079))))</f>
        <v>#DIV/0!</v>
      </c>
      <c r="AG1086" s="3" t="e">
        <f>IF(DEGREES(ACOS(SIN(RADIANS(G1086))*SIN(RADIANS(E1089))+COS(RADIANS(G1086))*COS(RADIANS(E1089))*COS(RADIANS(AG1079))))&gt;90,0,$F$4*$F$5/E1088^2*(SIN(RADIANS(G1086))*SIN(RADIANS(E1089))+COS(RADIANS(G1086))*COS(RADIANS(E1089))*COS(RADIANS(AG1079))))</f>
        <v>#DIV/0!</v>
      </c>
      <c r="AH1086" s="3" t="e">
        <f>IF(DEGREES(ACOS(SIN(RADIANS(G1086))*SIN(RADIANS(E1089))+COS(RADIANS(G1086))*COS(RADIANS(E1089))*COS(RADIANS(AH1079))))&gt;90,0,$F$4*$F$5/E1088^2*(SIN(RADIANS(G1086))*SIN(RADIANS(E1089))+COS(RADIANS(G1086))*COS(RADIANS(E1089))*COS(RADIANS(AH1079))))</f>
        <v>#DIV/0!</v>
      </c>
      <c r="AI1086" s="3" t="e">
        <f>IF(DEGREES(ACOS(SIN(RADIANS(G1086))*SIN(RADIANS(E1089))+COS(RADIANS(G1086))*COS(RADIANS(E1089))*COS(RADIANS(AI1079))))&gt;90,0,$F$4*$F$5/E1088^2*(SIN(RADIANS(G1086))*SIN(RADIANS(E1089))+COS(RADIANS(G1086))*COS(RADIANS(E1089))*COS(RADIANS(AI1079))))</f>
        <v>#DIV/0!</v>
      </c>
      <c r="AJ1086" s="3" t="e">
        <f>IF(DEGREES(ACOS(SIN(RADIANS(G1086))*SIN(RADIANS(E1089))+COS(RADIANS(G1086))*COS(RADIANS(E1089))*COS(RADIANS(AJ1079))))&gt;90,0,$F$4*$F$5/E1088^2*(SIN(RADIANS(G1086))*SIN(RADIANS(E1089))+COS(RADIANS(G1086))*COS(RADIANS(E1089))*COS(RADIANS(AJ1079))))</f>
        <v>#DIV/0!</v>
      </c>
      <c r="AK1086" s="3">
        <f>IF(DEGREES(ACOS(SIN(RADIANS(G1086))*SIN(RADIANS(E1089))+COS(RADIANS(G1086))*COS(RADIANS(E1089))*COS(RADIANS(AK1079))))&gt;90,0,$F$4*$F$5/E1088^2*(SIN(RADIANS(G1086))*SIN(RADIANS(E1089))+COS(RADIANS(G1086))*COS(RADIANS(E1089))*COS(RADIANS(AK1079))))</f>
        <v>0</v>
      </c>
      <c r="AL1086" s="3">
        <f>IF(DEGREES(ACOS(SIN(RADIANS(G1086))*SIN(RADIANS(E1089))+COS(RADIANS(G1086))*COS(RADIANS(E1089))*COS(RADIANS(AL1079))))&gt;90,0,$F$4*$F$5/E1088^2*(SIN(RADIANS(G1086))*SIN(RADIANS(E1089))+COS(RADIANS(G1086))*COS(RADIANS(E1089))*COS(RADIANS(AL1079))))</f>
        <v>0</v>
      </c>
      <c r="AM1086" s="3">
        <f>IF(DEGREES(ACOS(SIN(RADIANS(G1086))*SIN(RADIANS(E1089))+COS(RADIANS(G1086))*COS(RADIANS(E1089))*COS(RADIANS(AM1079))))&gt;90,0,$F$4*$F$5/E1088^2*(SIN(RADIANS(G1086))*SIN(RADIANS(E1089))+COS(RADIANS(G1086))*COS(RADIANS(E1089))*COS(RADIANS(AM1079))))</f>
        <v>0</v>
      </c>
      <c r="AN1086" s="3">
        <f>IF(DEGREES(ACOS(SIN(RADIANS(G1086))*SIN(RADIANS(E1089))+COS(RADIANS(G1086))*COS(RADIANS(E1089))*COS(RADIANS(AN1079))))&gt;90,0,$F$4*$F$5/E1088^2*(SIN(RADIANS(G1086))*SIN(RADIANS(E1089))+COS(RADIANS(G1086))*COS(RADIANS(E1089))*COS(RADIANS(AN1079))))</f>
        <v>0</v>
      </c>
      <c r="AO1086" s="3">
        <f>IF(DEGREES(ACOS(SIN(RADIANS(G1086))*SIN(RADIANS(E1089))+COS(RADIANS(G1086))*COS(RADIANS(E1089))*COS(RADIANS(AO1079))))&gt;90,0,$F$4*$F$5/E1088^2*(SIN(RADIANS(G1086))*SIN(RADIANS(E1089))+COS(RADIANS(G1086))*COS(RADIANS(E1089))*COS(RADIANS(AO1079))))</f>
        <v>0</v>
      </c>
      <c r="AP1086" s="3">
        <f>IF(DEGREES(ACOS(SIN(RADIANS(G1086))*SIN(RADIANS(E1089))+COS(RADIANS(G1086))*COS(RADIANS(E1089))*COS(RADIANS(AP1079))))&gt;90,0,$F$4*$F$5/E1088^2*(SIN(RADIANS(G1086))*SIN(RADIANS(E1089))+COS(RADIANS(G1086))*COS(RADIANS(E1089))*COS(RADIANS(AP1079))))</f>
        <v>0</v>
      </c>
      <c r="AQ1086" s="3">
        <f>IF(DEGREES(ACOS(SIN(RADIANS(G1086))*SIN(RADIANS(E1089))+COS(RADIANS(G1086))*COS(RADIANS(E1089))*COS(RADIANS(AQ1079))))&gt;90,0,$F$4*$F$5/E1088^2*(SIN(RADIANS(G1086))*SIN(RADIANS(E1089))+COS(RADIANS(G1086))*COS(RADIANS(E1089))*COS(RADIANS(AQ1079))))</f>
        <v>0</v>
      </c>
      <c r="AR1086" s="3">
        <f>IF(DEGREES(ACOS(SIN(RADIANS(G1086))*SIN(RADIANS(E1089))+COS(RADIANS(G1086))*COS(RADIANS(E1089))*COS(RADIANS(AR1079))))&gt;90,0,$F$4*$F$5/E1088^2*(SIN(RADIANS(G1086))*SIN(RADIANS(E1089))+COS(RADIANS(G1086))*COS(RADIANS(E1089))*COS(RADIANS(AR1079))))</f>
        <v>0</v>
      </c>
    </row>
    <row r="1087" spans="2:44" ht="15.75" customHeight="1" x14ac:dyDescent="0.2">
      <c r="B1087" s="20" t="s">
        <v>787</v>
      </c>
      <c r="E1087" s="3" t="str">
        <f>IF($F$10=0,"N/A",E1086*$F$11/$F$10)</f>
        <v>N/A</v>
      </c>
      <c r="G1087" s="3">
        <v>30</v>
      </c>
      <c r="I1087" s="3">
        <f>IF(DEGREES(ACOS(SIN(RADIANS(G1087))*SIN(RADIANS(E1089))+COS(RADIANS(G1087))*COS(RADIANS(E1089))*COS(RADIANS(I1079))))&gt;90,0,$F$4*$F$5/E1088^2*(SIN(RADIANS(G1087))*SIN(RADIANS(E1089))+COS(RADIANS(G1087))*COS(RADIANS(E1089))*COS(RADIANS(I1079))))</f>
        <v>0</v>
      </c>
      <c r="J1087" s="3">
        <f>IF(DEGREES(ACOS(SIN(RADIANS(G1087))*SIN(RADIANS(E1089))+COS(RADIANS(G1087))*COS(RADIANS(E1089))*COS(RADIANS(J1079))))&gt;90,0,$F$4*$F$5/E1088^2*(SIN(RADIANS(G1087))*SIN(RADIANS(E1089))+COS(RADIANS(G1087))*COS(RADIANS(E1089))*COS(RADIANS(J1079))))</f>
        <v>0</v>
      </c>
      <c r="K1087" s="3">
        <f>IF(DEGREES(ACOS(SIN(RADIANS(G1087))*SIN(RADIANS(E1089))+COS(RADIANS(G1087))*COS(RADIANS(E1089))*COS(RADIANS(K1079))))&gt;90,0,$F$4*$F$5/E1088^2*(SIN(RADIANS(G1087))*SIN(RADIANS(E1089))+COS(RADIANS(G1087))*COS(RADIANS(E1089))*COS(RADIANS(K1079))))</f>
        <v>0</v>
      </c>
      <c r="L1087" s="3">
        <f>IF(DEGREES(ACOS(SIN(RADIANS(G1087))*SIN(RADIANS(E1089))+COS(RADIANS(G1087))*COS(RADIANS(E1089))*COS(RADIANS(L1079))))&gt;90,0,$F$4*$F$5/E1088^2*(SIN(RADIANS(G1087))*SIN(RADIANS(E1089))+COS(RADIANS(G1087))*COS(RADIANS(E1089))*COS(RADIANS(L1079))))</f>
        <v>0</v>
      </c>
      <c r="M1087" s="3">
        <f>IF(DEGREES(ACOS(SIN(RADIANS(G1087))*SIN(RADIANS(E1089))+COS(RADIANS(G1087))*COS(RADIANS(E1089))*COS(RADIANS(M1079))))&gt;90,0,$F$4*$F$5/E1088^2*(SIN(RADIANS(G1087))*SIN(RADIANS(E1089))+COS(RADIANS(G1087))*COS(RADIANS(E1089))*COS(RADIANS(M1079))))</f>
        <v>0</v>
      </c>
      <c r="N1087" s="3">
        <f>IF(DEGREES(ACOS(SIN(RADIANS(G1087))*SIN(RADIANS(E1089))+COS(RADIANS(G1087))*COS(RADIANS(E1089))*COS(RADIANS(N1079))))&gt;90,0,$F$4*$F$5/E1088^2*(SIN(RADIANS(G1087))*SIN(RADIANS(E1089))+COS(RADIANS(G1087))*COS(RADIANS(E1089))*COS(RADIANS(N1079))))</f>
        <v>0</v>
      </c>
      <c r="O1087" s="3">
        <f>IF(DEGREES(ACOS(SIN(RADIANS(G1087))*SIN(RADIANS(E1089))+COS(RADIANS(G1087))*COS(RADIANS(E1089))*COS(RADIANS(O1079))))&gt;90,0,$F$4*$F$5/E1088^2*(SIN(RADIANS(G1087))*SIN(RADIANS(E1089))+COS(RADIANS(G1087))*COS(RADIANS(E1089))*COS(RADIANS(O1079))))</f>
        <v>0</v>
      </c>
      <c r="P1087" s="3">
        <f>IF(DEGREES(ACOS(SIN(RADIANS(G1087))*SIN(RADIANS(E1089))+COS(RADIANS(G1087))*COS(RADIANS(E1089))*COS(RADIANS(P1079))))&gt;90,0,$F$4*$F$5/E1088^2*(SIN(RADIANS(G1087))*SIN(RADIANS(E1089))+COS(RADIANS(G1087))*COS(RADIANS(E1089))*COS(RADIANS(P1079))))</f>
        <v>0</v>
      </c>
      <c r="Q1087" s="3">
        <f>IF(DEGREES(ACOS(SIN(RADIANS(G1087))*SIN(RADIANS(E1089))+COS(RADIANS(G1087))*COS(RADIANS(E1089))*COS(RADIANS(Q1079))))&gt;90,0,$F$4*$F$5/E1088^2*(SIN(RADIANS(G1087))*SIN(RADIANS(E1089))+COS(RADIANS(G1087))*COS(RADIANS(E1089))*COS(RADIANS(Q1079))))</f>
        <v>0</v>
      </c>
      <c r="R1087" s="3" t="e">
        <f>IF(DEGREES(ACOS(SIN(RADIANS(G1087))*SIN(RADIANS(E1089))+COS(RADIANS(G1087))*COS(RADIANS(E1089))*COS(RADIANS(R1079))))&gt;90,0,$F$4*$F$5/E1088^2*(SIN(RADIANS(G1087))*SIN(RADIANS(E1089))+COS(RADIANS(G1087))*COS(RADIANS(E1089))*COS(RADIANS(R1079))))</f>
        <v>#DIV/0!</v>
      </c>
      <c r="S1087" s="3" t="e">
        <f>IF(DEGREES(ACOS(SIN(RADIANS(G1087))*SIN(RADIANS(E1089))+COS(RADIANS(G1087))*COS(RADIANS(E1089))*COS(RADIANS(S1079))))&gt;90,0,$F$4*$F$5/E1088^2*(SIN(RADIANS(G1087))*SIN(RADIANS(E1089))+COS(RADIANS(G1087))*COS(RADIANS(E1089))*COS(RADIANS(S1079))))</f>
        <v>#DIV/0!</v>
      </c>
      <c r="T1087" s="3" t="e">
        <f>IF(DEGREES(ACOS(SIN(RADIANS(G1087))*SIN(RADIANS(E1089))+COS(RADIANS(G1087))*COS(RADIANS(E1089))*COS(RADIANS(T1079))))&gt;90,0,$F$4*$F$5/E1088^2*(SIN(RADIANS(G1087))*SIN(RADIANS(E1089))+COS(RADIANS(G1087))*COS(RADIANS(E1089))*COS(RADIANS(T1079))))</f>
        <v>#DIV/0!</v>
      </c>
      <c r="U1087" s="3" t="e">
        <f>IF(DEGREES(ACOS(SIN(RADIANS(G1087))*SIN(RADIANS(E1089))+COS(RADIANS(G1087))*COS(RADIANS(E1089))*COS(RADIANS(U1079))))&gt;90,0,$F$4*$F$5/E1088^2*(SIN(RADIANS(G1087))*SIN(RADIANS(E1089))+COS(RADIANS(G1087))*COS(RADIANS(E1089))*COS(RADIANS(U1079))))</f>
        <v>#DIV/0!</v>
      </c>
      <c r="V1087" s="3" t="e">
        <f>IF(DEGREES(ACOS(SIN(RADIANS(G1087))*SIN(RADIANS(E1089))+COS(RADIANS(G1087))*COS(RADIANS(E1089))*COS(RADIANS(V1079))))&gt;90,0,$F$4*$F$5/E1088^2*(SIN(RADIANS(G1087))*SIN(RADIANS(E1089))+COS(RADIANS(G1087))*COS(RADIANS(E1089))*COS(RADIANS(V1079))))</f>
        <v>#DIV/0!</v>
      </c>
      <c r="W1087" s="3" t="e">
        <f>IF(DEGREES(ACOS(SIN(RADIANS(G1087))*SIN(RADIANS(E1089))+COS(RADIANS(G1087))*COS(RADIANS(E1089))*COS(RADIANS(W1079))))&gt;90,0,$F$4*$F$5/E1088^2*(SIN(RADIANS(G1087))*SIN(RADIANS(E1089))+COS(RADIANS(G1087))*COS(RADIANS(E1089))*COS(RADIANS(W1079))))</f>
        <v>#DIV/0!</v>
      </c>
      <c r="X1087" s="3" t="e">
        <f>IF(DEGREES(ACOS(SIN(RADIANS(G1087))*SIN(RADIANS(E1089))+COS(RADIANS(G1087))*COS(RADIANS(E1089))*COS(RADIANS(X1079))))&gt;90,0,$F$4*$F$5/E1088^2*(SIN(RADIANS(G1087))*SIN(RADIANS(E1089))+COS(RADIANS(G1087))*COS(RADIANS(E1089))*COS(RADIANS(X1079))))</f>
        <v>#DIV/0!</v>
      </c>
      <c r="Y1087" s="3" t="e">
        <f>IF(DEGREES(ACOS(SIN(RADIANS(G1087))*SIN(RADIANS(E1089))+COS(RADIANS(G1087))*COS(RADIANS(E1089))*COS(RADIANS(Y1079))))&gt;90,0,$F$4*$F$5/E1088^2*(SIN(RADIANS(G1087))*SIN(RADIANS(E1089))+COS(RADIANS(G1087))*COS(RADIANS(E1089))*COS(RADIANS(Y1079))))</f>
        <v>#DIV/0!</v>
      </c>
      <c r="Z1087" s="3" t="e">
        <f>IF(DEGREES(ACOS(SIN(RADIANS(G1087))*SIN(RADIANS(E1089))+COS(RADIANS(G1087))*COS(RADIANS(E1089))*COS(RADIANS(Z1079))))&gt;90,0,$F$4*$F$5/E1088^2*(SIN(RADIANS(G1087))*SIN(RADIANS(E1089))+COS(RADIANS(G1087))*COS(RADIANS(E1089))*COS(RADIANS(Z1079))))</f>
        <v>#DIV/0!</v>
      </c>
      <c r="AA1087" s="3" t="e">
        <f>IF(DEGREES(ACOS(SIN(RADIANS(G1087))*SIN(RADIANS(E1089))+COS(RADIANS(G1087))*COS(RADIANS(E1089))*COS(RADIANS(AA1079))))&gt;90,0,$F$4*$F$5/E1088^2*(SIN(RADIANS(G1087))*SIN(RADIANS(E1089))+COS(RADIANS(G1087))*COS(RADIANS(E1089))*COS(RADIANS(AA1079))))</f>
        <v>#DIV/0!</v>
      </c>
      <c r="AB1087" s="3" t="e">
        <f>IF(DEGREES(ACOS(SIN(RADIANS(G1087))*SIN(RADIANS(E1089))+COS(RADIANS(G1087))*COS(RADIANS(E1089))*COS(RADIANS(AB1079))))&gt;90,0,$F$4*$F$5/E1088^2*(SIN(RADIANS(G1087))*SIN(RADIANS(E1089))+COS(RADIANS(G1087))*COS(RADIANS(E1089))*COS(RADIANS(AB1079))))</f>
        <v>#DIV/0!</v>
      </c>
      <c r="AC1087" s="3" t="e">
        <f>IF(DEGREES(ACOS(SIN(RADIANS(G1087))*SIN(RADIANS(E1089))+COS(RADIANS(G1087))*COS(RADIANS(E1089))*COS(RADIANS(AC1079))))&gt;90,0,$F$4*$F$5/E1088^2*(SIN(RADIANS(G1087))*SIN(RADIANS(E1089))+COS(RADIANS(G1087))*COS(RADIANS(E1089))*COS(RADIANS(AC1079))))</f>
        <v>#DIV/0!</v>
      </c>
      <c r="AD1087" s="3" t="e">
        <f>IF(DEGREES(ACOS(SIN(RADIANS(G1087))*SIN(RADIANS(E1089))+COS(RADIANS(G1087))*COS(RADIANS(E1089))*COS(RADIANS(AD1079))))&gt;90,0,$F$4*$F$5/E1088^2*(SIN(RADIANS(G1087))*SIN(RADIANS(E1089))+COS(RADIANS(G1087))*COS(RADIANS(E1089))*COS(RADIANS(AD1079))))</f>
        <v>#DIV/0!</v>
      </c>
      <c r="AE1087" s="3" t="e">
        <f>IF(DEGREES(ACOS(SIN(RADIANS(G1087))*SIN(RADIANS(E1089))+COS(RADIANS(G1087))*COS(RADIANS(E1089))*COS(RADIANS(AE1079))))&gt;90,0,$F$4*$F$5/E1088^2*(SIN(RADIANS(G1087))*SIN(RADIANS(E1089))+COS(RADIANS(G1087))*COS(RADIANS(E1089))*COS(RADIANS(AE1079))))</f>
        <v>#DIV/0!</v>
      </c>
      <c r="AF1087" s="3" t="e">
        <f>IF(DEGREES(ACOS(SIN(RADIANS(G1087))*SIN(RADIANS(E1089))+COS(RADIANS(G1087))*COS(RADIANS(E1089))*COS(RADIANS(AF1079))))&gt;90,0,$F$4*$F$5/E1088^2*(SIN(RADIANS(G1087))*SIN(RADIANS(E1089))+COS(RADIANS(G1087))*COS(RADIANS(E1089))*COS(RADIANS(AF1079))))</f>
        <v>#DIV/0!</v>
      </c>
      <c r="AG1087" s="3" t="e">
        <f>IF(DEGREES(ACOS(SIN(RADIANS(G1087))*SIN(RADIANS(E1089))+COS(RADIANS(G1087))*COS(RADIANS(E1089))*COS(RADIANS(AG1079))))&gt;90,0,$F$4*$F$5/E1088^2*(SIN(RADIANS(G1087))*SIN(RADIANS(E1089))+COS(RADIANS(G1087))*COS(RADIANS(E1089))*COS(RADIANS(AG1079))))</f>
        <v>#DIV/0!</v>
      </c>
      <c r="AH1087" s="3" t="e">
        <f>IF(DEGREES(ACOS(SIN(RADIANS(G1087))*SIN(RADIANS(E1089))+COS(RADIANS(G1087))*COS(RADIANS(E1089))*COS(RADIANS(AH1079))))&gt;90,0,$F$4*$F$5/E1088^2*(SIN(RADIANS(G1087))*SIN(RADIANS(E1089))+COS(RADIANS(G1087))*COS(RADIANS(E1089))*COS(RADIANS(AH1079))))</f>
        <v>#DIV/0!</v>
      </c>
      <c r="AI1087" s="3" t="e">
        <f>IF(DEGREES(ACOS(SIN(RADIANS(G1087))*SIN(RADIANS(E1089))+COS(RADIANS(G1087))*COS(RADIANS(E1089))*COS(RADIANS(AI1079))))&gt;90,0,$F$4*$F$5/E1088^2*(SIN(RADIANS(G1087))*SIN(RADIANS(E1089))+COS(RADIANS(G1087))*COS(RADIANS(E1089))*COS(RADIANS(AI1079))))</f>
        <v>#DIV/0!</v>
      </c>
      <c r="AJ1087" s="3" t="e">
        <f>IF(DEGREES(ACOS(SIN(RADIANS(G1087))*SIN(RADIANS(E1089))+COS(RADIANS(G1087))*COS(RADIANS(E1089))*COS(RADIANS(AJ1079))))&gt;90,0,$F$4*$F$5/E1088^2*(SIN(RADIANS(G1087))*SIN(RADIANS(E1089))+COS(RADIANS(G1087))*COS(RADIANS(E1089))*COS(RADIANS(AJ1079))))</f>
        <v>#DIV/0!</v>
      </c>
      <c r="AK1087" s="3">
        <f>IF(DEGREES(ACOS(SIN(RADIANS(G1087))*SIN(RADIANS(E1089))+COS(RADIANS(G1087))*COS(RADIANS(E1089))*COS(RADIANS(AK1079))))&gt;90,0,$F$4*$F$5/E1088^2*(SIN(RADIANS(G1087))*SIN(RADIANS(E1089))+COS(RADIANS(G1087))*COS(RADIANS(E1089))*COS(RADIANS(AK1079))))</f>
        <v>0</v>
      </c>
      <c r="AL1087" s="3">
        <f>IF(DEGREES(ACOS(SIN(RADIANS(G1087))*SIN(RADIANS(E1089))+COS(RADIANS(G1087))*COS(RADIANS(E1089))*COS(RADIANS(AL1079))))&gt;90,0,$F$4*$F$5/E1088^2*(SIN(RADIANS(G1087))*SIN(RADIANS(E1089))+COS(RADIANS(G1087))*COS(RADIANS(E1089))*COS(RADIANS(AL1079))))</f>
        <v>0</v>
      </c>
      <c r="AM1087" s="3">
        <f>IF(DEGREES(ACOS(SIN(RADIANS(G1087))*SIN(RADIANS(E1089))+COS(RADIANS(G1087))*COS(RADIANS(E1089))*COS(RADIANS(AM1079))))&gt;90,0,$F$4*$F$5/E1088^2*(SIN(RADIANS(G1087))*SIN(RADIANS(E1089))+COS(RADIANS(G1087))*COS(RADIANS(E1089))*COS(RADIANS(AM1079))))</f>
        <v>0</v>
      </c>
      <c r="AN1087" s="3">
        <f>IF(DEGREES(ACOS(SIN(RADIANS(G1087))*SIN(RADIANS(E1089))+COS(RADIANS(G1087))*COS(RADIANS(E1089))*COS(RADIANS(AN1079))))&gt;90,0,$F$4*$F$5/E1088^2*(SIN(RADIANS(G1087))*SIN(RADIANS(E1089))+COS(RADIANS(G1087))*COS(RADIANS(E1089))*COS(RADIANS(AN1079))))</f>
        <v>0</v>
      </c>
      <c r="AO1087" s="3">
        <f>IF(DEGREES(ACOS(SIN(RADIANS(G1087))*SIN(RADIANS(E1089))+COS(RADIANS(G1087))*COS(RADIANS(E1089))*COS(RADIANS(AO1079))))&gt;90,0,$F$4*$F$5/E1088^2*(SIN(RADIANS(G1087))*SIN(RADIANS(E1089))+COS(RADIANS(G1087))*COS(RADIANS(E1089))*COS(RADIANS(AO1079))))</f>
        <v>0</v>
      </c>
      <c r="AP1087" s="3">
        <f>IF(DEGREES(ACOS(SIN(RADIANS(G1087))*SIN(RADIANS(E1089))+COS(RADIANS(G1087))*COS(RADIANS(E1089))*COS(RADIANS(AP1079))))&gt;90,0,$F$4*$F$5/E1088^2*(SIN(RADIANS(G1087))*SIN(RADIANS(E1089))+COS(RADIANS(G1087))*COS(RADIANS(E1089))*COS(RADIANS(AP1079))))</f>
        <v>0</v>
      </c>
      <c r="AQ1087" s="3">
        <f>IF(DEGREES(ACOS(SIN(RADIANS(G1087))*SIN(RADIANS(E1089))+COS(RADIANS(G1087))*COS(RADIANS(E1089))*COS(RADIANS(AQ1079))))&gt;90,0,$F$4*$F$5/E1088^2*(SIN(RADIANS(G1087))*SIN(RADIANS(E1089))+COS(RADIANS(G1087))*COS(RADIANS(E1089))*COS(RADIANS(AQ1079))))</f>
        <v>0</v>
      </c>
      <c r="AR1087" s="3">
        <f>IF(DEGREES(ACOS(SIN(RADIANS(G1087))*SIN(RADIANS(E1089))+COS(RADIANS(G1087))*COS(RADIANS(E1089))*COS(RADIANS(AR1079))))&gt;90,0,$F$4*$F$5/E1088^2*(SIN(RADIANS(G1087))*SIN(RADIANS(E1089))+COS(RADIANS(G1087))*COS(RADIANS(E1089))*COS(RADIANS(AR1079))))</f>
        <v>0</v>
      </c>
    </row>
    <row r="1088" spans="2:44" ht="15.75" customHeight="1" x14ac:dyDescent="0.2">
      <c r="B1088" s="20" t="s">
        <v>788</v>
      </c>
      <c r="E1088" s="3">
        <f>$F$6*(1-$F$7^2)/(1+$F$7*COS(RADIANS(E1082)))</f>
        <v>0</v>
      </c>
      <c r="G1088" s="3">
        <v>20</v>
      </c>
      <c r="I1088" s="3">
        <f>IF(DEGREES(ACOS(SIN(RADIANS(G1088))*SIN(RADIANS(E1089))+COS(RADIANS(G1088))*COS(RADIANS(E1089))*COS(RADIANS(I1079))))&gt;90,0,$F$4*$F$5/E1088^2*(SIN(RADIANS(G1088))*SIN(RADIANS(E1089))+COS(RADIANS(G1088))*COS(RADIANS(E1089))*COS(RADIANS(I1079))))</f>
        <v>0</v>
      </c>
      <c r="J1088" s="3">
        <f>IF(DEGREES(ACOS(SIN(RADIANS(G1088))*SIN(RADIANS(E1089))+COS(RADIANS(G1088))*COS(RADIANS(E1089))*COS(RADIANS(J1079))))&gt;90,0,$F$4*$F$5/E1088^2*(SIN(RADIANS(G1088))*SIN(RADIANS(E1089))+COS(RADIANS(G1088))*COS(RADIANS(E1089))*COS(RADIANS(J1079))))</f>
        <v>0</v>
      </c>
      <c r="K1088" s="3">
        <f>IF(DEGREES(ACOS(SIN(RADIANS(G1088))*SIN(RADIANS(E1089))+COS(RADIANS(G1088))*COS(RADIANS(E1089))*COS(RADIANS(K1079))))&gt;90,0,$F$4*$F$5/E1088^2*(SIN(RADIANS(G1088))*SIN(RADIANS(E1089))+COS(RADIANS(G1088))*COS(RADIANS(E1089))*COS(RADIANS(K1079))))</f>
        <v>0</v>
      </c>
      <c r="L1088" s="3">
        <f>IF(DEGREES(ACOS(SIN(RADIANS(G1088))*SIN(RADIANS(E1089))+COS(RADIANS(G1088))*COS(RADIANS(E1089))*COS(RADIANS(L1079))))&gt;90,0,$F$4*$F$5/E1088^2*(SIN(RADIANS(G1088))*SIN(RADIANS(E1089))+COS(RADIANS(G1088))*COS(RADIANS(E1089))*COS(RADIANS(L1079))))</f>
        <v>0</v>
      </c>
      <c r="M1088" s="3">
        <f>IF(DEGREES(ACOS(SIN(RADIANS(G1088))*SIN(RADIANS(E1089))+COS(RADIANS(G1088))*COS(RADIANS(E1089))*COS(RADIANS(M1079))))&gt;90,0,$F$4*$F$5/E1088^2*(SIN(RADIANS(G1088))*SIN(RADIANS(E1089))+COS(RADIANS(G1088))*COS(RADIANS(E1089))*COS(RADIANS(M1079))))</f>
        <v>0</v>
      </c>
      <c r="N1088" s="3">
        <f>IF(DEGREES(ACOS(SIN(RADIANS(G1088))*SIN(RADIANS(E1089))+COS(RADIANS(G1088))*COS(RADIANS(E1089))*COS(RADIANS(N1079))))&gt;90,0,$F$4*$F$5/E1088^2*(SIN(RADIANS(G1088))*SIN(RADIANS(E1089))+COS(RADIANS(G1088))*COS(RADIANS(E1089))*COS(RADIANS(N1079))))</f>
        <v>0</v>
      </c>
      <c r="O1088" s="3">
        <f>IF(DEGREES(ACOS(SIN(RADIANS(G1088))*SIN(RADIANS(E1089))+COS(RADIANS(G1088))*COS(RADIANS(E1089))*COS(RADIANS(O1079))))&gt;90,0,$F$4*$F$5/E1088^2*(SIN(RADIANS(G1088))*SIN(RADIANS(E1089))+COS(RADIANS(G1088))*COS(RADIANS(E1089))*COS(RADIANS(O1079))))</f>
        <v>0</v>
      </c>
      <c r="P1088" s="3">
        <f>IF(DEGREES(ACOS(SIN(RADIANS(G1088))*SIN(RADIANS(E1089))+COS(RADIANS(G1088))*COS(RADIANS(E1089))*COS(RADIANS(P1079))))&gt;90,0,$F$4*$F$5/E1088^2*(SIN(RADIANS(G1088))*SIN(RADIANS(E1089))+COS(RADIANS(G1088))*COS(RADIANS(E1089))*COS(RADIANS(P1079))))</f>
        <v>0</v>
      </c>
      <c r="Q1088" s="3">
        <f>IF(DEGREES(ACOS(SIN(RADIANS(G1088))*SIN(RADIANS(E1089))+COS(RADIANS(G1088))*COS(RADIANS(E1089))*COS(RADIANS(Q1079))))&gt;90,0,$F$4*$F$5/E1088^2*(SIN(RADIANS(G1088))*SIN(RADIANS(E1089))+COS(RADIANS(G1088))*COS(RADIANS(E1089))*COS(RADIANS(Q1079))))</f>
        <v>0</v>
      </c>
      <c r="R1088" s="3" t="e">
        <f>IF(DEGREES(ACOS(SIN(RADIANS(G1088))*SIN(RADIANS(E1089))+COS(RADIANS(G1088))*COS(RADIANS(E1089))*COS(RADIANS(R1079))))&gt;90,0,$F$4*$F$5/E1088^2*(SIN(RADIANS(G1088))*SIN(RADIANS(E1089))+COS(RADIANS(G1088))*COS(RADIANS(E1089))*COS(RADIANS(R1079))))</f>
        <v>#DIV/0!</v>
      </c>
      <c r="S1088" s="3" t="e">
        <f>IF(DEGREES(ACOS(SIN(RADIANS(G1088))*SIN(RADIANS(E1089))+COS(RADIANS(G1088))*COS(RADIANS(E1089))*COS(RADIANS(S1079))))&gt;90,0,$F$4*$F$5/E1088^2*(SIN(RADIANS(G1088))*SIN(RADIANS(E1089))+COS(RADIANS(G1088))*COS(RADIANS(E1089))*COS(RADIANS(S1079))))</f>
        <v>#DIV/0!</v>
      </c>
      <c r="T1088" s="3" t="e">
        <f>IF(DEGREES(ACOS(SIN(RADIANS(G1088))*SIN(RADIANS(E1089))+COS(RADIANS(G1088))*COS(RADIANS(E1089))*COS(RADIANS(T1079))))&gt;90,0,$F$4*$F$5/E1088^2*(SIN(RADIANS(G1088))*SIN(RADIANS(E1089))+COS(RADIANS(G1088))*COS(RADIANS(E1089))*COS(RADIANS(T1079))))</f>
        <v>#DIV/0!</v>
      </c>
      <c r="U1088" s="3" t="e">
        <f>IF(DEGREES(ACOS(SIN(RADIANS(G1088))*SIN(RADIANS(E1089))+COS(RADIANS(G1088))*COS(RADIANS(E1089))*COS(RADIANS(U1079))))&gt;90,0,$F$4*$F$5/E1088^2*(SIN(RADIANS(G1088))*SIN(RADIANS(E1089))+COS(RADIANS(G1088))*COS(RADIANS(E1089))*COS(RADIANS(U1079))))</f>
        <v>#DIV/0!</v>
      </c>
      <c r="V1088" s="3" t="e">
        <f>IF(DEGREES(ACOS(SIN(RADIANS(G1088))*SIN(RADIANS(E1089))+COS(RADIANS(G1088))*COS(RADIANS(E1089))*COS(RADIANS(V1079))))&gt;90,0,$F$4*$F$5/E1088^2*(SIN(RADIANS(G1088))*SIN(RADIANS(E1089))+COS(RADIANS(G1088))*COS(RADIANS(E1089))*COS(RADIANS(V1079))))</f>
        <v>#DIV/0!</v>
      </c>
      <c r="W1088" s="3" t="e">
        <f>IF(DEGREES(ACOS(SIN(RADIANS(G1088))*SIN(RADIANS(E1089))+COS(RADIANS(G1088))*COS(RADIANS(E1089))*COS(RADIANS(W1079))))&gt;90,0,$F$4*$F$5/E1088^2*(SIN(RADIANS(G1088))*SIN(RADIANS(E1089))+COS(RADIANS(G1088))*COS(RADIANS(E1089))*COS(RADIANS(W1079))))</f>
        <v>#DIV/0!</v>
      </c>
      <c r="X1088" s="3" t="e">
        <f>IF(DEGREES(ACOS(SIN(RADIANS(G1088))*SIN(RADIANS(E1089))+COS(RADIANS(G1088))*COS(RADIANS(E1089))*COS(RADIANS(X1079))))&gt;90,0,$F$4*$F$5/E1088^2*(SIN(RADIANS(G1088))*SIN(RADIANS(E1089))+COS(RADIANS(G1088))*COS(RADIANS(E1089))*COS(RADIANS(X1079))))</f>
        <v>#DIV/0!</v>
      </c>
      <c r="Y1088" s="3" t="e">
        <f>IF(DEGREES(ACOS(SIN(RADIANS(G1088))*SIN(RADIANS(E1089))+COS(RADIANS(G1088))*COS(RADIANS(E1089))*COS(RADIANS(Y1079))))&gt;90,0,$F$4*$F$5/E1088^2*(SIN(RADIANS(G1088))*SIN(RADIANS(E1089))+COS(RADIANS(G1088))*COS(RADIANS(E1089))*COS(RADIANS(Y1079))))</f>
        <v>#DIV/0!</v>
      </c>
      <c r="Z1088" s="3" t="e">
        <f>IF(DEGREES(ACOS(SIN(RADIANS(G1088))*SIN(RADIANS(E1089))+COS(RADIANS(G1088))*COS(RADIANS(E1089))*COS(RADIANS(Z1079))))&gt;90,0,$F$4*$F$5/E1088^2*(SIN(RADIANS(G1088))*SIN(RADIANS(E1089))+COS(RADIANS(G1088))*COS(RADIANS(E1089))*COS(RADIANS(Z1079))))</f>
        <v>#DIV/0!</v>
      </c>
      <c r="AA1088" s="3" t="e">
        <f>IF(DEGREES(ACOS(SIN(RADIANS(G1088))*SIN(RADIANS(E1089))+COS(RADIANS(G1088))*COS(RADIANS(E1089))*COS(RADIANS(AA1079))))&gt;90,0,$F$4*$F$5/E1088^2*(SIN(RADIANS(G1088))*SIN(RADIANS(E1089))+COS(RADIANS(G1088))*COS(RADIANS(E1089))*COS(RADIANS(AA1079))))</f>
        <v>#DIV/0!</v>
      </c>
      <c r="AB1088" s="3" t="e">
        <f>IF(DEGREES(ACOS(SIN(RADIANS(G1088))*SIN(RADIANS(E1089))+COS(RADIANS(G1088))*COS(RADIANS(E1089))*COS(RADIANS(AB1079))))&gt;90,0,$F$4*$F$5/E1088^2*(SIN(RADIANS(G1088))*SIN(RADIANS(E1089))+COS(RADIANS(G1088))*COS(RADIANS(E1089))*COS(RADIANS(AB1079))))</f>
        <v>#DIV/0!</v>
      </c>
      <c r="AC1088" s="3" t="e">
        <f>IF(DEGREES(ACOS(SIN(RADIANS(G1088))*SIN(RADIANS(E1089))+COS(RADIANS(G1088))*COS(RADIANS(E1089))*COS(RADIANS(AC1079))))&gt;90,0,$F$4*$F$5/E1088^2*(SIN(RADIANS(G1088))*SIN(RADIANS(E1089))+COS(RADIANS(G1088))*COS(RADIANS(E1089))*COS(RADIANS(AC1079))))</f>
        <v>#DIV/0!</v>
      </c>
      <c r="AD1088" s="3" t="e">
        <f>IF(DEGREES(ACOS(SIN(RADIANS(G1088))*SIN(RADIANS(E1089))+COS(RADIANS(G1088))*COS(RADIANS(E1089))*COS(RADIANS(AD1079))))&gt;90,0,$F$4*$F$5/E1088^2*(SIN(RADIANS(G1088))*SIN(RADIANS(E1089))+COS(RADIANS(G1088))*COS(RADIANS(E1089))*COS(RADIANS(AD1079))))</f>
        <v>#DIV/0!</v>
      </c>
      <c r="AE1088" s="3" t="e">
        <f>IF(DEGREES(ACOS(SIN(RADIANS(G1088))*SIN(RADIANS(E1089))+COS(RADIANS(G1088))*COS(RADIANS(E1089))*COS(RADIANS(AE1079))))&gt;90,0,$F$4*$F$5/E1088^2*(SIN(RADIANS(G1088))*SIN(RADIANS(E1089))+COS(RADIANS(G1088))*COS(RADIANS(E1089))*COS(RADIANS(AE1079))))</f>
        <v>#DIV/0!</v>
      </c>
      <c r="AF1088" s="3" t="e">
        <f>IF(DEGREES(ACOS(SIN(RADIANS(G1088))*SIN(RADIANS(E1089))+COS(RADIANS(G1088))*COS(RADIANS(E1089))*COS(RADIANS(AF1079))))&gt;90,0,$F$4*$F$5/E1088^2*(SIN(RADIANS(G1088))*SIN(RADIANS(E1089))+COS(RADIANS(G1088))*COS(RADIANS(E1089))*COS(RADIANS(AF1079))))</f>
        <v>#DIV/0!</v>
      </c>
      <c r="AG1088" s="3" t="e">
        <f>IF(DEGREES(ACOS(SIN(RADIANS(G1088))*SIN(RADIANS(E1089))+COS(RADIANS(G1088))*COS(RADIANS(E1089))*COS(RADIANS(AG1079))))&gt;90,0,$F$4*$F$5/E1088^2*(SIN(RADIANS(G1088))*SIN(RADIANS(E1089))+COS(RADIANS(G1088))*COS(RADIANS(E1089))*COS(RADIANS(AG1079))))</f>
        <v>#DIV/0!</v>
      </c>
      <c r="AH1088" s="3" t="e">
        <f>IF(DEGREES(ACOS(SIN(RADIANS(G1088))*SIN(RADIANS(E1089))+COS(RADIANS(G1088))*COS(RADIANS(E1089))*COS(RADIANS(AH1079))))&gt;90,0,$F$4*$F$5/E1088^2*(SIN(RADIANS(G1088))*SIN(RADIANS(E1089))+COS(RADIANS(G1088))*COS(RADIANS(E1089))*COS(RADIANS(AH1079))))</f>
        <v>#DIV/0!</v>
      </c>
      <c r="AI1088" s="3" t="e">
        <f>IF(DEGREES(ACOS(SIN(RADIANS(G1088))*SIN(RADIANS(E1089))+COS(RADIANS(G1088))*COS(RADIANS(E1089))*COS(RADIANS(AI1079))))&gt;90,0,$F$4*$F$5/E1088^2*(SIN(RADIANS(G1088))*SIN(RADIANS(E1089))+COS(RADIANS(G1088))*COS(RADIANS(E1089))*COS(RADIANS(AI1079))))</f>
        <v>#DIV/0!</v>
      </c>
      <c r="AJ1088" s="3" t="e">
        <f>IF(DEGREES(ACOS(SIN(RADIANS(G1088))*SIN(RADIANS(E1089))+COS(RADIANS(G1088))*COS(RADIANS(E1089))*COS(RADIANS(AJ1079))))&gt;90,0,$F$4*$F$5/E1088^2*(SIN(RADIANS(G1088))*SIN(RADIANS(E1089))+COS(RADIANS(G1088))*COS(RADIANS(E1089))*COS(RADIANS(AJ1079))))</f>
        <v>#DIV/0!</v>
      </c>
      <c r="AK1088" s="3">
        <f>IF(DEGREES(ACOS(SIN(RADIANS(G1088))*SIN(RADIANS(E1089))+COS(RADIANS(G1088))*COS(RADIANS(E1089))*COS(RADIANS(AK1079))))&gt;90,0,$F$4*$F$5/E1088^2*(SIN(RADIANS(G1088))*SIN(RADIANS(E1089))+COS(RADIANS(G1088))*COS(RADIANS(E1089))*COS(RADIANS(AK1079))))</f>
        <v>0</v>
      </c>
      <c r="AL1088" s="3">
        <f>IF(DEGREES(ACOS(SIN(RADIANS(G1088))*SIN(RADIANS(E1089))+COS(RADIANS(G1088))*COS(RADIANS(E1089))*COS(RADIANS(AL1079))))&gt;90,0,$F$4*$F$5/E1088^2*(SIN(RADIANS(G1088))*SIN(RADIANS(E1089))+COS(RADIANS(G1088))*COS(RADIANS(E1089))*COS(RADIANS(AL1079))))</f>
        <v>0</v>
      </c>
      <c r="AM1088" s="3">
        <f>IF(DEGREES(ACOS(SIN(RADIANS(G1088))*SIN(RADIANS(E1089))+COS(RADIANS(G1088))*COS(RADIANS(E1089))*COS(RADIANS(AM1079))))&gt;90,0,$F$4*$F$5/E1088^2*(SIN(RADIANS(G1088))*SIN(RADIANS(E1089))+COS(RADIANS(G1088))*COS(RADIANS(E1089))*COS(RADIANS(AM1079))))</f>
        <v>0</v>
      </c>
      <c r="AN1088" s="3">
        <f>IF(DEGREES(ACOS(SIN(RADIANS(G1088))*SIN(RADIANS(E1089))+COS(RADIANS(G1088))*COS(RADIANS(E1089))*COS(RADIANS(AN1079))))&gt;90,0,$F$4*$F$5/E1088^2*(SIN(RADIANS(G1088))*SIN(RADIANS(E1089))+COS(RADIANS(G1088))*COS(RADIANS(E1089))*COS(RADIANS(AN1079))))</f>
        <v>0</v>
      </c>
      <c r="AO1088" s="3">
        <f>IF(DEGREES(ACOS(SIN(RADIANS(G1088))*SIN(RADIANS(E1089))+COS(RADIANS(G1088))*COS(RADIANS(E1089))*COS(RADIANS(AO1079))))&gt;90,0,$F$4*$F$5/E1088^2*(SIN(RADIANS(G1088))*SIN(RADIANS(E1089))+COS(RADIANS(G1088))*COS(RADIANS(E1089))*COS(RADIANS(AO1079))))</f>
        <v>0</v>
      </c>
      <c r="AP1088" s="3">
        <f>IF(DEGREES(ACOS(SIN(RADIANS(G1088))*SIN(RADIANS(E1089))+COS(RADIANS(G1088))*COS(RADIANS(E1089))*COS(RADIANS(AP1079))))&gt;90,0,$F$4*$F$5/E1088^2*(SIN(RADIANS(G1088))*SIN(RADIANS(E1089))+COS(RADIANS(G1088))*COS(RADIANS(E1089))*COS(RADIANS(AP1079))))</f>
        <v>0</v>
      </c>
      <c r="AQ1088" s="3">
        <f>IF(DEGREES(ACOS(SIN(RADIANS(G1088))*SIN(RADIANS(E1089))+COS(RADIANS(G1088))*COS(RADIANS(E1089))*COS(RADIANS(AQ1079))))&gt;90,0,$F$4*$F$5/E1088^2*(SIN(RADIANS(G1088))*SIN(RADIANS(E1089))+COS(RADIANS(G1088))*COS(RADIANS(E1089))*COS(RADIANS(AQ1079))))</f>
        <v>0</v>
      </c>
      <c r="AR1088" s="3">
        <f>IF(DEGREES(ACOS(SIN(RADIANS(G1088))*SIN(RADIANS(E1089))+COS(RADIANS(G1088))*COS(RADIANS(E1089))*COS(RADIANS(AR1079))))&gt;90,0,$F$4*$F$5/E1088^2*(SIN(RADIANS(G1088))*SIN(RADIANS(E1089))+COS(RADIANS(G1088))*COS(RADIANS(E1089))*COS(RADIANS(AR1079))))</f>
        <v>0</v>
      </c>
    </row>
    <row r="1089" spans="2:44" ht="15.75" customHeight="1" x14ac:dyDescent="0.2">
      <c r="B1089" s="20" t="s">
        <v>737</v>
      </c>
      <c r="E1089" s="3">
        <f>IF($F$8&gt;90,180-$F$8,$F$8)*SIN(RADIANS(E1083))</f>
        <v>0</v>
      </c>
      <c r="G1089" s="3">
        <v>10</v>
      </c>
      <c r="I1089" s="3">
        <f>IF(DEGREES(ACOS(SIN(RADIANS(G1089))*SIN(RADIANS(E1089))+COS(RADIANS(G1089))*COS(RADIANS(E1089))*COS(RADIANS(I1079))))&gt;90,0,$F$4*$F$5/E1088^2*(SIN(RADIANS(G1089))*SIN(RADIANS(E1089))+COS(RADIANS(G1089))*COS(RADIANS(E1089))*COS(RADIANS(I1079))))</f>
        <v>0</v>
      </c>
      <c r="J1089" s="3">
        <f>IF(DEGREES(ACOS(SIN(RADIANS(G1089))*SIN(RADIANS(E1089))+COS(RADIANS(G1089))*COS(RADIANS(E1089))*COS(RADIANS(J1079))))&gt;90,0,$F$4*$F$5/E1088^2*(SIN(RADIANS(G1089))*SIN(RADIANS(E1089))+COS(RADIANS(G1089))*COS(RADIANS(E1089))*COS(RADIANS(J1079))))</f>
        <v>0</v>
      </c>
      <c r="K1089" s="3">
        <f>IF(DEGREES(ACOS(SIN(RADIANS(G1089))*SIN(RADIANS(E1089))+COS(RADIANS(G1089))*COS(RADIANS(E1089))*COS(RADIANS(K1079))))&gt;90,0,$F$4*$F$5/E1088^2*(SIN(RADIANS(G1089))*SIN(RADIANS(E1089))+COS(RADIANS(G1089))*COS(RADIANS(E1089))*COS(RADIANS(K1079))))</f>
        <v>0</v>
      </c>
      <c r="L1089" s="3">
        <f>IF(DEGREES(ACOS(SIN(RADIANS(G1089))*SIN(RADIANS(E1089))+COS(RADIANS(G1089))*COS(RADIANS(E1089))*COS(RADIANS(L1079))))&gt;90,0,$F$4*$F$5/E1088^2*(SIN(RADIANS(G1089))*SIN(RADIANS(E1089))+COS(RADIANS(G1089))*COS(RADIANS(E1089))*COS(RADIANS(L1079))))</f>
        <v>0</v>
      </c>
      <c r="M1089" s="3">
        <f>IF(DEGREES(ACOS(SIN(RADIANS(G1089))*SIN(RADIANS(E1089))+COS(RADIANS(G1089))*COS(RADIANS(E1089))*COS(RADIANS(M1079))))&gt;90,0,$F$4*$F$5/E1088^2*(SIN(RADIANS(G1089))*SIN(RADIANS(E1089))+COS(RADIANS(G1089))*COS(RADIANS(E1089))*COS(RADIANS(M1079))))</f>
        <v>0</v>
      </c>
      <c r="N1089" s="3">
        <f>IF(DEGREES(ACOS(SIN(RADIANS(G1089))*SIN(RADIANS(E1089))+COS(RADIANS(G1089))*COS(RADIANS(E1089))*COS(RADIANS(N1079))))&gt;90,0,$F$4*$F$5/E1088^2*(SIN(RADIANS(G1089))*SIN(RADIANS(E1089))+COS(RADIANS(G1089))*COS(RADIANS(E1089))*COS(RADIANS(N1079))))</f>
        <v>0</v>
      </c>
      <c r="O1089" s="3">
        <f>IF(DEGREES(ACOS(SIN(RADIANS(G1089))*SIN(RADIANS(E1089))+COS(RADIANS(G1089))*COS(RADIANS(E1089))*COS(RADIANS(O1079))))&gt;90,0,$F$4*$F$5/E1088^2*(SIN(RADIANS(G1089))*SIN(RADIANS(E1089))+COS(RADIANS(G1089))*COS(RADIANS(E1089))*COS(RADIANS(O1079))))</f>
        <v>0</v>
      </c>
      <c r="P1089" s="3">
        <f>IF(DEGREES(ACOS(SIN(RADIANS(G1089))*SIN(RADIANS(E1089))+COS(RADIANS(G1089))*COS(RADIANS(E1089))*COS(RADIANS(P1079))))&gt;90,0,$F$4*$F$5/E1088^2*(SIN(RADIANS(G1089))*SIN(RADIANS(E1089))+COS(RADIANS(G1089))*COS(RADIANS(E1089))*COS(RADIANS(P1079))))</f>
        <v>0</v>
      </c>
      <c r="Q1089" s="3">
        <f>IF(DEGREES(ACOS(SIN(RADIANS(G1089))*SIN(RADIANS(E1089))+COS(RADIANS(G1089))*COS(RADIANS(E1089))*COS(RADIANS(Q1079))))&gt;90,0,$F$4*$F$5/E1088^2*(SIN(RADIANS(G1089))*SIN(RADIANS(E1089))+COS(RADIANS(G1089))*COS(RADIANS(E1089))*COS(RADIANS(Q1079))))</f>
        <v>0</v>
      </c>
      <c r="R1089" s="3" t="e">
        <f>IF(DEGREES(ACOS(SIN(RADIANS(G1089))*SIN(RADIANS(E1089))+COS(RADIANS(G1089))*COS(RADIANS(E1089))*COS(RADIANS(R1079))))&gt;90,0,$F$4*$F$5/E1088^2*(SIN(RADIANS(G1089))*SIN(RADIANS(E1089))+COS(RADIANS(G1089))*COS(RADIANS(E1089))*COS(RADIANS(R1079))))</f>
        <v>#DIV/0!</v>
      </c>
      <c r="S1089" s="3" t="e">
        <f>IF(DEGREES(ACOS(SIN(RADIANS(G1089))*SIN(RADIANS(E1089))+COS(RADIANS(G1089))*COS(RADIANS(E1089))*COS(RADIANS(S1079))))&gt;90,0,$F$4*$F$5/E1088^2*(SIN(RADIANS(G1089))*SIN(RADIANS(E1089))+COS(RADIANS(G1089))*COS(RADIANS(E1089))*COS(RADIANS(S1079))))</f>
        <v>#DIV/0!</v>
      </c>
      <c r="T1089" s="3" t="e">
        <f>IF(DEGREES(ACOS(SIN(RADIANS(G1089))*SIN(RADIANS(E1089))+COS(RADIANS(G1089))*COS(RADIANS(E1089))*COS(RADIANS(T1079))))&gt;90,0,$F$4*$F$5/E1088^2*(SIN(RADIANS(G1089))*SIN(RADIANS(E1089))+COS(RADIANS(G1089))*COS(RADIANS(E1089))*COS(RADIANS(T1079))))</f>
        <v>#DIV/0!</v>
      </c>
      <c r="U1089" s="3" t="e">
        <f>IF(DEGREES(ACOS(SIN(RADIANS(G1089))*SIN(RADIANS(E1089))+COS(RADIANS(G1089))*COS(RADIANS(E1089))*COS(RADIANS(U1079))))&gt;90,0,$F$4*$F$5/E1088^2*(SIN(RADIANS(G1089))*SIN(RADIANS(E1089))+COS(RADIANS(G1089))*COS(RADIANS(E1089))*COS(RADIANS(U1079))))</f>
        <v>#DIV/0!</v>
      </c>
      <c r="V1089" s="3" t="e">
        <f>IF(DEGREES(ACOS(SIN(RADIANS(G1089))*SIN(RADIANS(E1089))+COS(RADIANS(G1089))*COS(RADIANS(E1089))*COS(RADIANS(V1079))))&gt;90,0,$F$4*$F$5/E1088^2*(SIN(RADIANS(G1089))*SIN(RADIANS(E1089))+COS(RADIANS(G1089))*COS(RADIANS(E1089))*COS(RADIANS(V1079))))</f>
        <v>#DIV/0!</v>
      </c>
      <c r="W1089" s="3" t="e">
        <f>IF(DEGREES(ACOS(SIN(RADIANS(G1089))*SIN(RADIANS(E1089))+COS(RADIANS(G1089))*COS(RADIANS(E1089))*COS(RADIANS(W1079))))&gt;90,0,$F$4*$F$5/E1088^2*(SIN(RADIANS(G1089))*SIN(RADIANS(E1089))+COS(RADIANS(G1089))*COS(RADIANS(E1089))*COS(RADIANS(W1079))))</f>
        <v>#DIV/0!</v>
      </c>
      <c r="X1089" s="3" t="e">
        <f>IF(DEGREES(ACOS(SIN(RADIANS(G1089))*SIN(RADIANS(E1089))+COS(RADIANS(G1089))*COS(RADIANS(E1089))*COS(RADIANS(X1079))))&gt;90,0,$F$4*$F$5/E1088^2*(SIN(RADIANS(G1089))*SIN(RADIANS(E1089))+COS(RADIANS(G1089))*COS(RADIANS(E1089))*COS(RADIANS(X1079))))</f>
        <v>#DIV/0!</v>
      </c>
      <c r="Y1089" s="3" t="e">
        <f>IF(DEGREES(ACOS(SIN(RADIANS(G1089))*SIN(RADIANS(E1089))+COS(RADIANS(G1089))*COS(RADIANS(E1089))*COS(RADIANS(Y1079))))&gt;90,0,$F$4*$F$5/E1088^2*(SIN(RADIANS(G1089))*SIN(RADIANS(E1089))+COS(RADIANS(G1089))*COS(RADIANS(E1089))*COS(RADIANS(Y1079))))</f>
        <v>#DIV/0!</v>
      </c>
      <c r="Z1089" s="3" t="e">
        <f>IF(DEGREES(ACOS(SIN(RADIANS(G1089))*SIN(RADIANS(E1089))+COS(RADIANS(G1089))*COS(RADIANS(E1089))*COS(RADIANS(Z1079))))&gt;90,0,$F$4*$F$5/E1088^2*(SIN(RADIANS(G1089))*SIN(RADIANS(E1089))+COS(RADIANS(G1089))*COS(RADIANS(E1089))*COS(RADIANS(Z1079))))</f>
        <v>#DIV/0!</v>
      </c>
      <c r="AA1089" s="3" t="e">
        <f>IF(DEGREES(ACOS(SIN(RADIANS(G1089))*SIN(RADIANS(E1089))+COS(RADIANS(G1089))*COS(RADIANS(E1089))*COS(RADIANS(AA1079))))&gt;90,0,$F$4*$F$5/E1088^2*(SIN(RADIANS(G1089))*SIN(RADIANS(E1089))+COS(RADIANS(G1089))*COS(RADIANS(E1089))*COS(RADIANS(AA1079))))</f>
        <v>#DIV/0!</v>
      </c>
      <c r="AB1089" s="3" t="e">
        <f>IF(DEGREES(ACOS(SIN(RADIANS(G1089))*SIN(RADIANS(E1089))+COS(RADIANS(G1089))*COS(RADIANS(E1089))*COS(RADIANS(AB1079))))&gt;90,0,$F$4*$F$5/E1088^2*(SIN(RADIANS(G1089))*SIN(RADIANS(E1089))+COS(RADIANS(G1089))*COS(RADIANS(E1089))*COS(RADIANS(AB1079))))</f>
        <v>#DIV/0!</v>
      </c>
      <c r="AC1089" s="3" t="e">
        <f>IF(DEGREES(ACOS(SIN(RADIANS(G1089))*SIN(RADIANS(E1089))+COS(RADIANS(G1089))*COS(RADIANS(E1089))*COS(RADIANS(AC1079))))&gt;90,0,$F$4*$F$5/E1088^2*(SIN(RADIANS(G1089))*SIN(RADIANS(E1089))+COS(RADIANS(G1089))*COS(RADIANS(E1089))*COS(RADIANS(AC1079))))</f>
        <v>#DIV/0!</v>
      </c>
      <c r="AD1089" s="3" t="e">
        <f>IF(DEGREES(ACOS(SIN(RADIANS(G1089))*SIN(RADIANS(E1089))+COS(RADIANS(G1089))*COS(RADIANS(E1089))*COS(RADIANS(AD1079))))&gt;90,0,$F$4*$F$5/E1088^2*(SIN(RADIANS(G1089))*SIN(RADIANS(E1089))+COS(RADIANS(G1089))*COS(RADIANS(E1089))*COS(RADIANS(AD1079))))</f>
        <v>#DIV/0!</v>
      </c>
      <c r="AE1089" s="3" t="e">
        <f>IF(DEGREES(ACOS(SIN(RADIANS(G1089))*SIN(RADIANS(E1089))+COS(RADIANS(G1089))*COS(RADIANS(E1089))*COS(RADIANS(AE1079))))&gt;90,0,$F$4*$F$5/E1088^2*(SIN(RADIANS(G1089))*SIN(RADIANS(E1089))+COS(RADIANS(G1089))*COS(RADIANS(E1089))*COS(RADIANS(AE1079))))</f>
        <v>#DIV/0!</v>
      </c>
      <c r="AF1089" s="3" t="e">
        <f>IF(DEGREES(ACOS(SIN(RADIANS(G1089))*SIN(RADIANS(E1089))+COS(RADIANS(G1089))*COS(RADIANS(E1089))*COS(RADIANS(AF1079))))&gt;90,0,$F$4*$F$5/E1088^2*(SIN(RADIANS(G1089))*SIN(RADIANS(E1089))+COS(RADIANS(G1089))*COS(RADIANS(E1089))*COS(RADIANS(AF1079))))</f>
        <v>#DIV/0!</v>
      </c>
      <c r="AG1089" s="3" t="e">
        <f>IF(DEGREES(ACOS(SIN(RADIANS(G1089))*SIN(RADIANS(E1089))+COS(RADIANS(G1089))*COS(RADIANS(E1089))*COS(RADIANS(AG1079))))&gt;90,0,$F$4*$F$5/E1088^2*(SIN(RADIANS(G1089))*SIN(RADIANS(E1089))+COS(RADIANS(G1089))*COS(RADIANS(E1089))*COS(RADIANS(AG1079))))</f>
        <v>#DIV/0!</v>
      </c>
      <c r="AH1089" s="3" t="e">
        <f>IF(DEGREES(ACOS(SIN(RADIANS(G1089))*SIN(RADIANS(E1089))+COS(RADIANS(G1089))*COS(RADIANS(E1089))*COS(RADIANS(AH1079))))&gt;90,0,$F$4*$F$5/E1088^2*(SIN(RADIANS(G1089))*SIN(RADIANS(E1089))+COS(RADIANS(G1089))*COS(RADIANS(E1089))*COS(RADIANS(AH1079))))</f>
        <v>#DIV/0!</v>
      </c>
      <c r="AI1089" s="3" t="e">
        <f>IF(DEGREES(ACOS(SIN(RADIANS(G1089))*SIN(RADIANS(E1089))+COS(RADIANS(G1089))*COS(RADIANS(E1089))*COS(RADIANS(AI1079))))&gt;90,0,$F$4*$F$5/E1088^2*(SIN(RADIANS(G1089))*SIN(RADIANS(E1089))+COS(RADIANS(G1089))*COS(RADIANS(E1089))*COS(RADIANS(AI1079))))</f>
        <v>#DIV/0!</v>
      </c>
      <c r="AJ1089" s="3" t="e">
        <f>IF(DEGREES(ACOS(SIN(RADIANS(G1089))*SIN(RADIANS(E1089))+COS(RADIANS(G1089))*COS(RADIANS(E1089))*COS(RADIANS(AJ1079))))&gt;90,0,$F$4*$F$5/E1088^2*(SIN(RADIANS(G1089))*SIN(RADIANS(E1089))+COS(RADIANS(G1089))*COS(RADIANS(E1089))*COS(RADIANS(AJ1079))))</f>
        <v>#DIV/0!</v>
      </c>
      <c r="AK1089" s="3">
        <f>IF(DEGREES(ACOS(SIN(RADIANS(G1089))*SIN(RADIANS(E1089))+COS(RADIANS(G1089))*COS(RADIANS(E1089))*COS(RADIANS(AK1079))))&gt;90,0,$F$4*$F$5/E1088^2*(SIN(RADIANS(G1089))*SIN(RADIANS(E1089))+COS(RADIANS(G1089))*COS(RADIANS(E1089))*COS(RADIANS(AK1079))))</f>
        <v>0</v>
      </c>
      <c r="AL1089" s="3">
        <f>IF(DEGREES(ACOS(SIN(RADIANS(G1089))*SIN(RADIANS(E1089))+COS(RADIANS(G1089))*COS(RADIANS(E1089))*COS(RADIANS(AL1079))))&gt;90,0,$F$4*$F$5/E1088^2*(SIN(RADIANS(G1089))*SIN(RADIANS(E1089))+COS(RADIANS(G1089))*COS(RADIANS(E1089))*COS(RADIANS(AL1079))))</f>
        <v>0</v>
      </c>
      <c r="AM1089" s="3">
        <f>IF(DEGREES(ACOS(SIN(RADIANS(G1089))*SIN(RADIANS(E1089))+COS(RADIANS(G1089))*COS(RADIANS(E1089))*COS(RADIANS(AM1079))))&gt;90,0,$F$4*$F$5/E1088^2*(SIN(RADIANS(G1089))*SIN(RADIANS(E1089))+COS(RADIANS(G1089))*COS(RADIANS(E1089))*COS(RADIANS(AM1079))))</f>
        <v>0</v>
      </c>
      <c r="AN1089" s="3">
        <f>IF(DEGREES(ACOS(SIN(RADIANS(G1089))*SIN(RADIANS(E1089))+COS(RADIANS(G1089))*COS(RADIANS(E1089))*COS(RADIANS(AN1079))))&gt;90,0,$F$4*$F$5/E1088^2*(SIN(RADIANS(G1089))*SIN(RADIANS(E1089))+COS(RADIANS(G1089))*COS(RADIANS(E1089))*COS(RADIANS(AN1079))))</f>
        <v>0</v>
      </c>
      <c r="AO1089" s="3">
        <f>IF(DEGREES(ACOS(SIN(RADIANS(G1089))*SIN(RADIANS(E1089))+COS(RADIANS(G1089))*COS(RADIANS(E1089))*COS(RADIANS(AO1079))))&gt;90,0,$F$4*$F$5/E1088^2*(SIN(RADIANS(G1089))*SIN(RADIANS(E1089))+COS(RADIANS(G1089))*COS(RADIANS(E1089))*COS(RADIANS(AO1079))))</f>
        <v>0</v>
      </c>
      <c r="AP1089" s="3">
        <f>IF(DEGREES(ACOS(SIN(RADIANS(G1089))*SIN(RADIANS(E1089))+COS(RADIANS(G1089))*COS(RADIANS(E1089))*COS(RADIANS(AP1079))))&gt;90,0,$F$4*$F$5/E1088^2*(SIN(RADIANS(G1089))*SIN(RADIANS(E1089))+COS(RADIANS(G1089))*COS(RADIANS(E1089))*COS(RADIANS(AP1079))))</f>
        <v>0</v>
      </c>
      <c r="AQ1089" s="3">
        <f>IF(DEGREES(ACOS(SIN(RADIANS(G1089))*SIN(RADIANS(E1089))+COS(RADIANS(G1089))*COS(RADIANS(E1089))*COS(RADIANS(AQ1079))))&gt;90,0,$F$4*$F$5/E1088^2*(SIN(RADIANS(G1089))*SIN(RADIANS(E1089))+COS(RADIANS(G1089))*COS(RADIANS(E1089))*COS(RADIANS(AQ1079))))</f>
        <v>0</v>
      </c>
      <c r="AR1089" s="3">
        <f>IF(DEGREES(ACOS(SIN(RADIANS(G1089))*SIN(RADIANS(E1089))+COS(RADIANS(G1089))*COS(RADIANS(E1089))*COS(RADIANS(AR1079))))&gt;90,0,$F$4*$F$5/E1088^2*(SIN(RADIANS(G1089))*SIN(RADIANS(E1089))+COS(RADIANS(G1089))*COS(RADIANS(E1089))*COS(RADIANS(AR1079))))</f>
        <v>0</v>
      </c>
    </row>
    <row r="1090" spans="2:44" ht="15.75" customHeight="1" x14ac:dyDescent="0.2">
      <c r="B1090" s="20" t="s">
        <v>789</v>
      </c>
      <c r="E1090" s="3">
        <f>IF($F$10=0,IF(E1081&lt;360,E1081,E1081-360),($F$10+1)*E1081)</f>
        <v>90</v>
      </c>
      <c r="G1090" s="3">
        <v>0</v>
      </c>
      <c r="I1090" s="3">
        <f>IF(DEGREES(ACOS(SIN(RADIANS(G1090))*SIN(RADIANS(E1089))+COS(RADIANS(G1090))*COS(RADIANS(E1089))*COS(RADIANS(I1079))))&gt;90,0,$F$4*$F$5/E1088^2*(SIN(RADIANS(G1090))*SIN(RADIANS(E1089))+COS(RADIANS(G1090))*COS(RADIANS(E1089))*COS(RADIANS(I1079))))</f>
        <v>0</v>
      </c>
      <c r="J1090" s="3">
        <f>IF(DEGREES(ACOS(SIN(RADIANS(G1090))*SIN(RADIANS(E1089))+COS(RADIANS(G1090))*COS(RADIANS(E1089))*COS(RADIANS(J1079))))&gt;90,0,$F$4*$F$5/E1088^2*(SIN(RADIANS(G1090))*SIN(RADIANS(E1089))+COS(RADIANS(G1090))*COS(RADIANS(E1089))*COS(RADIANS(J1079))))</f>
        <v>0</v>
      </c>
      <c r="K1090" s="3">
        <f>IF(DEGREES(ACOS(SIN(RADIANS(G1090))*SIN(RADIANS(E1089))+COS(RADIANS(G1090))*COS(RADIANS(E1089))*COS(RADIANS(K1079))))&gt;90,0,$F$4*$F$5/E1088^2*(SIN(RADIANS(G1090))*SIN(RADIANS(E1089))+COS(RADIANS(G1090))*COS(RADIANS(E1089))*COS(RADIANS(K1079))))</f>
        <v>0</v>
      </c>
      <c r="L1090" s="3">
        <f>IF(DEGREES(ACOS(SIN(RADIANS(G1090))*SIN(RADIANS(E1089))+COS(RADIANS(G1090))*COS(RADIANS(E1089))*COS(RADIANS(L1079))))&gt;90,0,$F$4*$F$5/E1088^2*(SIN(RADIANS(G1090))*SIN(RADIANS(E1089))+COS(RADIANS(G1090))*COS(RADIANS(E1089))*COS(RADIANS(L1079))))</f>
        <v>0</v>
      </c>
      <c r="M1090" s="3">
        <f>IF(DEGREES(ACOS(SIN(RADIANS(G1090))*SIN(RADIANS(E1089))+COS(RADIANS(G1090))*COS(RADIANS(E1089))*COS(RADIANS(M1079))))&gt;90,0,$F$4*$F$5/E1088^2*(SIN(RADIANS(G1090))*SIN(RADIANS(E1089))+COS(RADIANS(G1090))*COS(RADIANS(E1089))*COS(RADIANS(M1079))))</f>
        <v>0</v>
      </c>
      <c r="N1090" s="3">
        <f>IF(DEGREES(ACOS(SIN(RADIANS(G1090))*SIN(RADIANS(E1089))+COS(RADIANS(G1090))*COS(RADIANS(E1089))*COS(RADIANS(N1079))))&gt;90,0,$F$4*$F$5/E1088^2*(SIN(RADIANS(G1090))*SIN(RADIANS(E1089))+COS(RADIANS(G1090))*COS(RADIANS(E1089))*COS(RADIANS(N1079))))</f>
        <v>0</v>
      </c>
      <c r="O1090" s="3">
        <f>IF(DEGREES(ACOS(SIN(RADIANS(G1090))*SIN(RADIANS(E1089))+COS(RADIANS(G1090))*COS(RADIANS(E1089))*COS(RADIANS(O1079))))&gt;90,0,$F$4*$F$5/E1088^2*(SIN(RADIANS(G1090))*SIN(RADIANS(E1089))+COS(RADIANS(G1090))*COS(RADIANS(E1089))*COS(RADIANS(O1079))))</f>
        <v>0</v>
      </c>
      <c r="P1090" s="3">
        <f>IF(DEGREES(ACOS(SIN(RADIANS(G1090))*SIN(RADIANS(E1089))+COS(RADIANS(G1090))*COS(RADIANS(E1089))*COS(RADIANS(P1079))))&gt;90,0,$F$4*$F$5/E1088^2*(SIN(RADIANS(G1090))*SIN(RADIANS(E1089))+COS(RADIANS(G1090))*COS(RADIANS(E1089))*COS(RADIANS(P1079))))</f>
        <v>0</v>
      </c>
      <c r="Q1090" s="3">
        <f>IF(DEGREES(ACOS(SIN(RADIANS(G1090))*SIN(RADIANS(E1089))+COS(RADIANS(G1090))*COS(RADIANS(E1089))*COS(RADIANS(Q1079))))&gt;90,0,$F$4*$F$5/E1088^2*(SIN(RADIANS(G1090))*SIN(RADIANS(E1089))+COS(RADIANS(G1090))*COS(RADIANS(E1089))*COS(RADIANS(Q1079))))</f>
        <v>0</v>
      </c>
      <c r="R1090" s="3" t="e">
        <f>IF(DEGREES(ACOS(SIN(RADIANS(G1090))*SIN(RADIANS(E1089))+COS(RADIANS(G1090))*COS(RADIANS(E1089))*COS(RADIANS(R1079))))&gt;90,0,$F$4*$F$5/E1088^2*(SIN(RADIANS(G1090))*SIN(RADIANS(E1089))+COS(RADIANS(G1090))*COS(RADIANS(E1089))*COS(RADIANS(R1079))))</f>
        <v>#DIV/0!</v>
      </c>
      <c r="S1090" s="3" t="e">
        <f>IF(DEGREES(ACOS(SIN(RADIANS(G1090))*SIN(RADIANS(E1089))+COS(RADIANS(G1090))*COS(RADIANS(E1089))*COS(RADIANS(S1079))))&gt;90,0,$F$4*$F$5/E1088^2*(SIN(RADIANS(G1090))*SIN(RADIANS(E1089))+COS(RADIANS(G1090))*COS(RADIANS(E1089))*COS(RADIANS(S1079))))</f>
        <v>#DIV/0!</v>
      </c>
      <c r="T1090" s="3" t="e">
        <f>IF(DEGREES(ACOS(SIN(RADIANS(G1090))*SIN(RADIANS(E1089))+COS(RADIANS(G1090))*COS(RADIANS(E1089))*COS(RADIANS(T1079))))&gt;90,0,$F$4*$F$5/E1088^2*(SIN(RADIANS(G1090))*SIN(RADIANS(E1089))+COS(RADIANS(G1090))*COS(RADIANS(E1089))*COS(RADIANS(T1079))))</f>
        <v>#DIV/0!</v>
      </c>
      <c r="U1090" s="3" t="e">
        <f>IF(DEGREES(ACOS(SIN(RADIANS(G1090))*SIN(RADIANS(E1089))+COS(RADIANS(G1090))*COS(RADIANS(E1089))*COS(RADIANS(U1079))))&gt;90,0,$F$4*$F$5/E1088^2*(SIN(RADIANS(G1090))*SIN(RADIANS(E1089))+COS(RADIANS(G1090))*COS(RADIANS(E1089))*COS(RADIANS(U1079))))</f>
        <v>#DIV/0!</v>
      </c>
      <c r="V1090" s="3" t="e">
        <f>IF(DEGREES(ACOS(SIN(RADIANS(G1090))*SIN(RADIANS(E1089))+COS(RADIANS(G1090))*COS(RADIANS(E1089))*COS(RADIANS(V1079))))&gt;90,0,$F$4*$F$5/E1088^2*(SIN(RADIANS(G1090))*SIN(RADIANS(E1089))+COS(RADIANS(G1090))*COS(RADIANS(E1089))*COS(RADIANS(V1079))))</f>
        <v>#DIV/0!</v>
      </c>
      <c r="W1090" s="3" t="e">
        <f>IF(DEGREES(ACOS(SIN(RADIANS(G1090))*SIN(RADIANS(E1089))+COS(RADIANS(G1090))*COS(RADIANS(E1089))*COS(RADIANS(W1079))))&gt;90,0,$F$4*$F$5/E1088^2*(SIN(RADIANS(G1090))*SIN(RADIANS(E1089))+COS(RADIANS(G1090))*COS(RADIANS(E1089))*COS(RADIANS(W1079))))</f>
        <v>#DIV/0!</v>
      </c>
      <c r="X1090" s="3" t="e">
        <f>IF(DEGREES(ACOS(SIN(RADIANS(G1090))*SIN(RADIANS(E1089))+COS(RADIANS(G1090))*COS(RADIANS(E1089))*COS(RADIANS(X1079))))&gt;90,0,$F$4*$F$5/E1088^2*(SIN(RADIANS(G1090))*SIN(RADIANS(E1089))+COS(RADIANS(G1090))*COS(RADIANS(E1089))*COS(RADIANS(X1079))))</f>
        <v>#DIV/0!</v>
      </c>
      <c r="Y1090" s="3" t="e">
        <f>IF(DEGREES(ACOS(SIN(RADIANS(G1090))*SIN(RADIANS(E1089))+COS(RADIANS(G1090))*COS(RADIANS(E1089))*COS(RADIANS(Y1079))))&gt;90,0,$F$4*$F$5/E1088^2*(SIN(RADIANS(G1090))*SIN(RADIANS(E1089))+COS(RADIANS(G1090))*COS(RADIANS(E1089))*COS(RADIANS(Y1079))))</f>
        <v>#DIV/0!</v>
      </c>
      <c r="Z1090" s="3" t="e">
        <f>IF(DEGREES(ACOS(SIN(RADIANS(G1090))*SIN(RADIANS(E1089))+COS(RADIANS(G1090))*COS(RADIANS(E1089))*COS(RADIANS(Z1079))))&gt;90,0,$F$4*$F$5/E1088^2*(SIN(RADIANS(G1090))*SIN(RADIANS(E1089))+COS(RADIANS(G1090))*COS(RADIANS(E1089))*COS(RADIANS(Z1079))))</f>
        <v>#DIV/0!</v>
      </c>
      <c r="AA1090" s="3" t="e">
        <f>IF(DEGREES(ACOS(SIN(RADIANS(G1090))*SIN(RADIANS(E1089))+COS(RADIANS(G1090))*COS(RADIANS(E1089))*COS(RADIANS(AA1079))))&gt;90,0,$F$4*$F$5/E1088^2*(SIN(RADIANS(G1090))*SIN(RADIANS(E1089))+COS(RADIANS(G1090))*COS(RADIANS(E1089))*COS(RADIANS(AA1079))))</f>
        <v>#DIV/0!</v>
      </c>
      <c r="AB1090" s="3" t="e">
        <f>IF(DEGREES(ACOS(SIN(RADIANS(G1090))*SIN(RADIANS(E1089))+COS(RADIANS(G1090))*COS(RADIANS(E1089))*COS(RADIANS(AB1079))))&gt;90,0,$F$4*$F$5/E1088^2*(SIN(RADIANS(G1090))*SIN(RADIANS(E1089))+COS(RADIANS(G1090))*COS(RADIANS(E1089))*COS(RADIANS(AB1079))))</f>
        <v>#DIV/0!</v>
      </c>
      <c r="AC1090" s="3" t="e">
        <f>IF(DEGREES(ACOS(SIN(RADIANS(G1090))*SIN(RADIANS(E1089))+COS(RADIANS(G1090))*COS(RADIANS(E1089))*COS(RADIANS(AC1079))))&gt;90,0,$F$4*$F$5/E1088^2*(SIN(RADIANS(G1090))*SIN(RADIANS(E1089))+COS(RADIANS(G1090))*COS(RADIANS(E1089))*COS(RADIANS(AC1079))))</f>
        <v>#DIV/0!</v>
      </c>
      <c r="AD1090" s="3" t="e">
        <f>IF(DEGREES(ACOS(SIN(RADIANS(G1090))*SIN(RADIANS(E1089))+COS(RADIANS(G1090))*COS(RADIANS(E1089))*COS(RADIANS(AD1079))))&gt;90,0,$F$4*$F$5/E1088^2*(SIN(RADIANS(G1090))*SIN(RADIANS(E1089))+COS(RADIANS(G1090))*COS(RADIANS(E1089))*COS(RADIANS(AD1079))))</f>
        <v>#DIV/0!</v>
      </c>
      <c r="AE1090" s="3" t="e">
        <f>IF(DEGREES(ACOS(SIN(RADIANS(G1090))*SIN(RADIANS(E1089))+COS(RADIANS(G1090))*COS(RADIANS(E1089))*COS(RADIANS(AE1079))))&gt;90,0,$F$4*$F$5/E1088^2*(SIN(RADIANS(G1090))*SIN(RADIANS(E1089))+COS(RADIANS(G1090))*COS(RADIANS(E1089))*COS(RADIANS(AE1079))))</f>
        <v>#DIV/0!</v>
      </c>
      <c r="AF1090" s="3" t="e">
        <f>IF(DEGREES(ACOS(SIN(RADIANS(G1090))*SIN(RADIANS(E1089))+COS(RADIANS(G1090))*COS(RADIANS(E1089))*COS(RADIANS(AF1079))))&gt;90,0,$F$4*$F$5/E1088^2*(SIN(RADIANS(G1090))*SIN(RADIANS(E1089))+COS(RADIANS(G1090))*COS(RADIANS(E1089))*COS(RADIANS(AF1079))))</f>
        <v>#DIV/0!</v>
      </c>
      <c r="AG1090" s="3" t="e">
        <f>IF(DEGREES(ACOS(SIN(RADIANS(G1090))*SIN(RADIANS(E1089))+COS(RADIANS(G1090))*COS(RADIANS(E1089))*COS(RADIANS(AG1079))))&gt;90,0,$F$4*$F$5/E1088^2*(SIN(RADIANS(G1090))*SIN(RADIANS(E1089))+COS(RADIANS(G1090))*COS(RADIANS(E1089))*COS(RADIANS(AG1079))))</f>
        <v>#DIV/0!</v>
      </c>
      <c r="AH1090" s="3" t="e">
        <f>IF(DEGREES(ACOS(SIN(RADIANS(G1090))*SIN(RADIANS(E1089))+COS(RADIANS(G1090))*COS(RADIANS(E1089))*COS(RADIANS(AH1079))))&gt;90,0,$F$4*$F$5/E1088^2*(SIN(RADIANS(G1090))*SIN(RADIANS(E1089))+COS(RADIANS(G1090))*COS(RADIANS(E1089))*COS(RADIANS(AH1079))))</f>
        <v>#DIV/0!</v>
      </c>
      <c r="AI1090" s="3" t="e">
        <f>IF(DEGREES(ACOS(SIN(RADIANS(G1090))*SIN(RADIANS(E1089))+COS(RADIANS(G1090))*COS(RADIANS(E1089))*COS(RADIANS(AI1079))))&gt;90,0,$F$4*$F$5/E1088^2*(SIN(RADIANS(G1090))*SIN(RADIANS(E1089))+COS(RADIANS(G1090))*COS(RADIANS(E1089))*COS(RADIANS(AI1079))))</f>
        <v>#DIV/0!</v>
      </c>
      <c r="AJ1090" s="3" t="e">
        <f>IF(DEGREES(ACOS(SIN(RADIANS(G1090))*SIN(RADIANS(E1089))+COS(RADIANS(G1090))*COS(RADIANS(E1089))*COS(RADIANS(AJ1079))))&gt;90,0,$F$4*$F$5/E1088^2*(SIN(RADIANS(G1090))*SIN(RADIANS(E1089))+COS(RADIANS(G1090))*COS(RADIANS(E1089))*COS(RADIANS(AJ1079))))</f>
        <v>#DIV/0!</v>
      </c>
      <c r="AK1090" s="3">
        <f>IF(DEGREES(ACOS(SIN(RADIANS(G1090))*SIN(RADIANS(E1089))+COS(RADIANS(G1090))*COS(RADIANS(E1089))*COS(RADIANS(AK1079))))&gt;90,0,$F$4*$F$5/E1088^2*(SIN(RADIANS(G1090))*SIN(RADIANS(E1089))+COS(RADIANS(G1090))*COS(RADIANS(E1089))*COS(RADIANS(AK1079))))</f>
        <v>0</v>
      </c>
      <c r="AL1090" s="3">
        <f>IF(DEGREES(ACOS(SIN(RADIANS(G1090))*SIN(RADIANS(E1089))+COS(RADIANS(G1090))*COS(RADIANS(E1089))*COS(RADIANS(AL1079))))&gt;90,0,$F$4*$F$5/E1088^2*(SIN(RADIANS(G1090))*SIN(RADIANS(E1089))+COS(RADIANS(G1090))*COS(RADIANS(E1089))*COS(RADIANS(AL1079))))</f>
        <v>0</v>
      </c>
      <c r="AM1090" s="3">
        <f>IF(DEGREES(ACOS(SIN(RADIANS(G1090))*SIN(RADIANS(E1089))+COS(RADIANS(G1090))*COS(RADIANS(E1089))*COS(RADIANS(AM1079))))&gt;90,0,$F$4*$F$5/E1088^2*(SIN(RADIANS(G1090))*SIN(RADIANS(E1089))+COS(RADIANS(G1090))*COS(RADIANS(E1089))*COS(RADIANS(AM1079))))</f>
        <v>0</v>
      </c>
      <c r="AN1090" s="3">
        <f>IF(DEGREES(ACOS(SIN(RADIANS(G1090))*SIN(RADIANS(E1089))+COS(RADIANS(G1090))*COS(RADIANS(E1089))*COS(RADIANS(AN1079))))&gt;90,0,$F$4*$F$5/E1088^2*(SIN(RADIANS(G1090))*SIN(RADIANS(E1089))+COS(RADIANS(G1090))*COS(RADIANS(E1089))*COS(RADIANS(AN1079))))</f>
        <v>0</v>
      </c>
      <c r="AO1090" s="3">
        <f>IF(DEGREES(ACOS(SIN(RADIANS(G1090))*SIN(RADIANS(E1089))+COS(RADIANS(G1090))*COS(RADIANS(E1089))*COS(RADIANS(AO1079))))&gt;90,0,$F$4*$F$5/E1088^2*(SIN(RADIANS(G1090))*SIN(RADIANS(E1089))+COS(RADIANS(G1090))*COS(RADIANS(E1089))*COS(RADIANS(AO1079))))</f>
        <v>0</v>
      </c>
      <c r="AP1090" s="3">
        <f>IF(DEGREES(ACOS(SIN(RADIANS(G1090))*SIN(RADIANS(E1089))+COS(RADIANS(G1090))*COS(RADIANS(E1089))*COS(RADIANS(AP1079))))&gt;90,0,$F$4*$F$5/E1088^2*(SIN(RADIANS(G1090))*SIN(RADIANS(E1089))+COS(RADIANS(G1090))*COS(RADIANS(E1089))*COS(RADIANS(AP1079))))</f>
        <v>0</v>
      </c>
      <c r="AQ1090" s="3">
        <f>IF(DEGREES(ACOS(SIN(RADIANS(G1090))*SIN(RADIANS(E1089))+COS(RADIANS(G1090))*COS(RADIANS(E1089))*COS(RADIANS(AQ1079))))&gt;90,0,$F$4*$F$5/E1088^2*(SIN(RADIANS(G1090))*SIN(RADIANS(E1089))+COS(RADIANS(G1090))*COS(RADIANS(E1089))*COS(RADIANS(AQ1079))))</f>
        <v>0</v>
      </c>
      <c r="AR1090" s="3">
        <f>IF(DEGREES(ACOS(SIN(RADIANS(G1090))*SIN(RADIANS(E1089))+COS(RADIANS(G1090))*COS(RADIANS(E1089))*COS(RADIANS(AR1079))))&gt;90,0,$F$4*$F$5/E1088^2*(SIN(RADIANS(G1090))*SIN(RADIANS(E1089))+COS(RADIANS(G1090))*COS(RADIANS(E1089))*COS(RADIANS(AR1079))))</f>
        <v>0</v>
      </c>
    </row>
    <row r="1091" spans="2:44" ht="15.75" customHeight="1" x14ac:dyDescent="0.2">
      <c r="B1091" s="20" t="s">
        <v>790</v>
      </c>
      <c r="E1091" s="3">
        <f>E1090-E1082-360*ROUNDDOWN((E1090-E1082)/360,0)</f>
        <v>0</v>
      </c>
      <c r="G1091" s="3">
        <v>-10</v>
      </c>
      <c r="I1091" s="3">
        <f>IF(DEGREES(ACOS(SIN(RADIANS(G1091))*SIN(RADIANS(E1089))+COS(RADIANS(G1091))*COS(RADIANS(E1089))*COS(RADIANS(I1079))))&gt;90,0,$F$4*$F$5/E1088^2*(SIN(RADIANS(G1091))*SIN(RADIANS(E1089))+COS(RADIANS(G1091))*COS(RADIANS(E1089))*COS(RADIANS(I1079))))</f>
        <v>0</v>
      </c>
      <c r="J1091" s="3">
        <f>IF(DEGREES(ACOS(SIN(RADIANS(G1091))*SIN(RADIANS(E1089))+COS(RADIANS(G1091))*COS(RADIANS(E1089))*COS(RADIANS(J1079))))&gt;90,0,$F$4*$F$5/E1088^2*(SIN(RADIANS(G1091))*SIN(RADIANS(E1089))+COS(RADIANS(G1091))*COS(RADIANS(E1089))*COS(RADIANS(J1079))))</f>
        <v>0</v>
      </c>
      <c r="K1091" s="3">
        <f>IF(DEGREES(ACOS(SIN(RADIANS(G1091))*SIN(RADIANS(E1089))+COS(RADIANS(G1091))*COS(RADIANS(E1089))*COS(RADIANS(K1079))))&gt;90,0,$F$4*$F$5/E1088^2*(SIN(RADIANS(G1091))*SIN(RADIANS(E1089))+COS(RADIANS(G1091))*COS(RADIANS(E1089))*COS(RADIANS(K1079))))</f>
        <v>0</v>
      </c>
      <c r="L1091" s="3">
        <f>IF(DEGREES(ACOS(SIN(RADIANS(G1091))*SIN(RADIANS(E1089))+COS(RADIANS(G1091))*COS(RADIANS(E1089))*COS(RADIANS(L1079))))&gt;90,0,$F$4*$F$5/E1088^2*(SIN(RADIANS(G1091))*SIN(RADIANS(E1089))+COS(RADIANS(G1091))*COS(RADIANS(E1089))*COS(RADIANS(L1079))))</f>
        <v>0</v>
      </c>
      <c r="M1091" s="3">
        <f>IF(DEGREES(ACOS(SIN(RADIANS(G1091))*SIN(RADIANS(E1089))+COS(RADIANS(G1091))*COS(RADIANS(E1089))*COS(RADIANS(M1079))))&gt;90,0,$F$4*$F$5/E1088^2*(SIN(RADIANS(G1091))*SIN(RADIANS(E1089))+COS(RADIANS(G1091))*COS(RADIANS(E1089))*COS(RADIANS(M1079))))</f>
        <v>0</v>
      </c>
      <c r="N1091" s="3">
        <f>IF(DEGREES(ACOS(SIN(RADIANS(G1091))*SIN(RADIANS(E1089))+COS(RADIANS(G1091))*COS(RADIANS(E1089))*COS(RADIANS(N1079))))&gt;90,0,$F$4*$F$5/E1088^2*(SIN(RADIANS(G1091))*SIN(RADIANS(E1089))+COS(RADIANS(G1091))*COS(RADIANS(E1089))*COS(RADIANS(N1079))))</f>
        <v>0</v>
      </c>
      <c r="O1091" s="3">
        <f>IF(DEGREES(ACOS(SIN(RADIANS(G1091))*SIN(RADIANS(E1089))+COS(RADIANS(G1091))*COS(RADIANS(E1089))*COS(RADIANS(O1079))))&gt;90,0,$F$4*$F$5/E1088^2*(SIN(RADIANS(G1091))*SIN(RADIANS(E1089))+COS(RADIANS(G1091))*COS(RADIANS(E1089))*COS(RADIANS(O1079))))</f>
        <v>0</v>
      </c>
      <c r="P1091" s="3">
        <f>IF(DEGREES(ACOS(SIN(RADIANS(G1091))*SIN(RADIANS(E1089))+COS(RADIANS(G1091))*COS(RADIANS(E1089))*COS(RADIANS(P1079))))&gt;90,0,$F$4*$F$5/E1088^2*(SIN(RADIANS(G1091))*SIN(RADIANS(E1089))+COS(RADIANS(G1091))*COS(RADIANS(E1089))*COS(RADIANS(P1079))))</f>
        <v>0</v>
      </c>
      <c r="Q1091" s="3">
        <f>IF(DEGREES(ACOS(SIN(RADIANS(G1091))*SIN(RADIANS(E1089))+COS(RADIANS(G1091))*COS(RADIANS(E1089))*COS(RADIANS(Q1079))))&gt;90,0,$F$4*$F$5/E1088^2*(SIN(RADIANS(G1091))*SIN(RADIANS(E1089))+COS(RADIANS(G1091))*COS(RADIANS(E1089))*COS(RADIANS(Q1079))))</f>
        <v>0</v>
      </c>
      <c r="R1091" s="3" t="e">
        <f>IF(DEGREES(ACOS(SIN(RADIANS(G1091))*SIN(RADIANS(E1089))+COS(RADIANS(G1091))*COS(RADIANS(E1089))*COS(RADIANS(R1079))))&gt;90,0,$F$4*$F$5/E1088^2*(SIN(RADIANS(G1091))*SIN(RADIANS(E1089))+COS(RADIANS(G1091))*COS(RADIANS(E1089))*COS(RADIANS(R1079))))</f>
        <v>#DIV/0!</v>
      </c>
      <c r="S1091" s="3" t="e">
        <f>IF(DEGREES(ACOS(SIN(RADIANS(G1091))*SIN(RADIANS(E1089))+COS(RADIANS(G1091))*COS(RADIANS(E1089))*COS(RADIANS(S1079))))&gt;90,0,$F$4*$F$5/E1088^2*(SIN(RADIANS(G1091))*SIN(RADIANS(E1089))+COS(RADIANS(G1091))*COS(RADIANS(E1089))*COS(RADIANS(S1079))))</f>
        <v>#DIV/0!</v>
      </c>
      <c r="T1091" s="3" t="e">
        <f>IF(DEGREES(ACOS(SIN(RADIANS(G1091))*SIN(RADIANS(E1089))+COS(RADIANS(G1091))*COS(RADIANS(E1089))*COS(RADIANS(T1079))))&gt;90,0,$F$4*$F$5/E1088^2*(SIN(RADIANS(G1091))*SIN(RADIANS(E1089))+COS(RADIANS(G1091))*COS(RADIANS(E1089))*COS(RADIANS(T1079))))</f>
        <v>#DIV/0!</v>
      </c>
      <c r="U1091" s="3" t="e">
        <f>IF(DEGREES(ACOS(SIN(RADIANS(G1091))*SIN(RADIANS(E1089))+COS(RADIANS(G1091))*COS(RADIANS(E1089))*COS(RADIANS(U1079))))&gt;90,0,$F$4*$F$5/E1088^2*(SIN(RADIANS(G1091))*SIN(RADIANS(E1089))+COS(RADIANS(G1091))*COS(RADIANS(E1089))*COS(RADIANS(U1079))))</f>
        <v>#DIV/0!</v>
      </c>
      <c r="V1091" s="3" t="e">
        <f>IF(DEGREES(ACOS(SIN(RADIANS(G1091))*SIN(RADIANS(E1089))+COS(RADIANS(G1091))*COS(RADIANS(E1089))*COS(RADIANS(V1079))))&gt;90,0,$F$4*$F$5/E1088^2*(SIN(RADIANS(G1091))*SIN(RADIANS(E1089))+COS(RADIANS(G1091))*COS(RADIANS(E1089))*COS(RADIANS(V1079))))</f>
        <v>#DIV/0!</v>
      </c>
      <c r="W1091" s="3" t="e">
        <f>IF(DEGREES(ACOS(SIN(RADIANS(G1091))*SIN(RADIANS(E1089))+COS(RADIANS(G1091))*COS(RADIANS(E1089))*COS(RADIANS(W1079))))&gt;90,0,$F$4*$F$5/E1088^2*(SIN(RADIANS(G1091))*SIN(RADIANS(E1089))+COS(RADIANS(G1091))*COS(RADIANS(E1089))*COS(RADIANS(W1079))))</f>
        <v>#DIV/0!</v>
      </c>
      <c r="X1091" s="3" t="e">
        <f>IF(DEGREES(ACOS(SIN(RADIANS(G1091))*SIN(RADIANS(E1089))+COS(RADIANS(G1091))*COS(RADIANS(E1089))*COS(RADIANS(X1079))))&gt;90,0,$F$4*$F$5/E1088^2*(SIN(RADIANS(G1091))*SIN(RADIANS(E1089))+COS(RADIANS(G1091))*COS(RADIANS(E1089))*COS(RADIANS(X1079))))</f>
        <v>#DIV/0!</v>
      </c>
      <c r="Y1091" s="3" t="e">
        <f>IF(DEGREES(ACOS(SIN(RADIANS(G1091))*SIN(RADIANS(E1089))+COS(RADIANS(G1091))*COS(RADIANS(E1089))*COS(RADIANS(Y1079))))&gt;90,0,$F$4*$F$5/E1088^2*(SIN(RADIANS(G1091))*SIN(RADIANS(E1089))+COS(RADIANS(G1091))*COS(RADIANS(E1089))*COS(RADIANS(Y1079))))</f>
        <v>#DIV/0!</v>
      </c>
      <c r="Z1091" s="3" t="e">
        <f>IF(DEGREES(ACOS(SIN(RADIANS(G1091))*SIN(RADIANS(E1089))+COS(RADIANS(G1091))*COS(RADIANS(E1089))*COS(RADIANS(Z1079))))&gt;90,0,$F$4*$F$5/E1088^2*(SIN(RADIANS(G1091))*SIN(RADIANS(E1089))+COS(RADIANS(G1091))*COS(RADIANS(E1089))*COS(RADIANS(Z1079))))</f>
        <v>#DIV/0!</v>
      </c>
      <c r="AA1091" s="3" t="e">
        <f>IF(DEGREES(ACOS(SIN(RADIANS(G1091))*SIN(RADIANS(E1089))+COS(RADIANS(G1091))*COS(RADIANS(E1089))*COS(RADIANS(AA1079))))&gt;90,0,$F$4*$F$5/E1088^2*(SIN(RADIANS(G1091))*SIN(RADIANS(E1089))+COS(RADIANS(G1091))*COS(RADIANS(E1089))*COS(RADIANS(AA1079))))</f>
        <v>#DIV/0!</v>
      </c>
      <c r="AB1091" s="3" t="e">
        <f>IF(DEGREES(ACOS(SIN(RADIANS(G1091))*SIN(RADIANS(E1089))+COS(RADIANS(G1091))*COS(RADIANS(E1089))*COS(RADIANS(AB1079))))&gt;90,0,$F$4*$F$5/E1088^2*(SIN(RADIANS(G1091))*SIN(RADIANS(E1089))+COS(RADIANS(G1091))*COS(RADIANS(E1089))*COS(RADIANS(AB1079))))</f>
        <v>#DIV/0!</v>
      </c>
      <c r="AC1091" s="3" t="e">
        <f>IF(DEGREES(ACOS(SIN(RADIANS(G1091))*SIN(RADIANS(E1089))+COS(RADIANS(G1091))*COS(RADIANS(E1089))*COS(RADIANS(AC1079))))&gt;90,0,$F$4*$F$5/E1088^2*(SIN(RADIANS(G1091))*SIN(RADIANS(E1089))+COS(RADIANS(G1091))*COS(RADIANS(E1089))*COS(RADIANS(AC1079))))</f>
        <v>#DIV/0!</v>
      </c>
      <c r="AD1091" s="3" t="e">
        <f>IF(DEGREES(ACOS(SIN(RADIANS(G1091))*SIN(RADIANS(E1089))+COS(RADIANS(G1091))*COS(RADIANS(E1089))*COS(RADIANS(AD1079))))&gt;90,0,$F$4*$F$5/E1088^2*(SIN(RADIANS(G1091))*SIN(RADIANS(E1089))+COS(RADIANS(G1091))*COS(RADIANS(E1089))*COS(RADIANS(AD1079))))</f>
        <v>#DIV/0!</v>
      </c>
      <c r="AE1091" s="3" t="e">
        <f>IF(DEGREES(ACOS(SIN(RADIANS(G1091))*SIN(RADIANS(E1089))+COS(RADIANS(G1091))*COS(RADIANS(E1089))*COS(RADIANS(AE1079))))&gt;90,0,$F$4*$F$5/E1088^2*(SIN(RADIANS(G1091))*SIN(RADIANS(E1089))+COS(RADIANS(G1091))*COS(RADIANS(E1089))*COS(RADIANS(AE1079))))</f>
        <v>#DIV/0!</v>
      </c>
      <c r="AF1091" s="3" t="e">
        <f>IF(DEGREES(ACOS(SIN(RADIANS(G1091))*SIN(RADIANS(E1089))+COS(RADIANS(G1091))*COS(RADIANS(E1089))*COS(RADIANS(AF1079))))&gt;90,0,$F$4*$F$5/E1088^2*(SIN(RADIANS(G1091))*SIN(RADIANS(E1089))+COS(RADIANS(G1091))*COS(RADIANS(E1089))*COS(RADIANS(AF1079))))</f>
        <v>#DIV/0!</v>
      </c>
      <c r="AG1091" s="3" t="e">
        <f>IF(DEGREES(ACOS(SIN(RADIANS(G1091))*SIN(RADIANS(E1089))+COS(RADIANS(G1091))*COS(RADIANS(E1089))*COS(RADIANS(AG1079))))&gt;90,0,$F$4*$F$5/E1088^2*(SIN(RADIANS(G1091))*SIN(RADIANS(E1089))+COS(RADIANS(G1091))*COS(RADIANS(E1089))*COS(RADIANS(AG1079))))</f>
        <v>#DIV/0!</v>
      </c>
      <c r="AH1091" s="3" t="e">
        <f>IF(DEGREES(ACOS(SIN(RADIANS(G1091))*SIN(RADIANS(E1089))+COS(RADIANS(G1091))*COS(RADIANS(E1089))*COS(RADIANS(AH1079))))&gt;90,0,$F$4*$F$5/E1088^2*(SIN(RADIANS(G1091))*SIN(RADIANS(E1089))+COS(RADIANS(G1091))*COS(RADIANS(E1089))*COS(RADIANS(AH1079))))</f>
        <v>#DIV/0!</v>
      </c>
      <c r="AI1091" s="3" t="e">
        <f>IF(DEGREES(ACOS(SIN(RADIANS(G1091))*SIN(RADIANS(E1089))+COS(RADIANS(G1091))*COS(RADIANS(E1089))*COS(RADIANS(AI1079))))&gt;90,0,$F$4*$F$5/E1088^2*(SIN(RADIANS(G1091))*SIN(RADIANS(E1089))+COS(RADIANS(G1091))*COS(RADIANS(E1089))*COS(RADIANS(AI1079))))</f>
        <v>#DIV/0!</v>
      </c>
      <c r="AJ1091" s="3" t="e">
        <f>IF(DEGREES(ACOS(SIN(RADIANS(G1091))*SIN(RADIANS(E1089))+COS(RADIANS(G1091))*COS(RADIANS(E1089))*COS(RADIANS(AJ1079))))&gt;90,0,$F$4*$F$5/E1088^2*(SIN(RADIANS(G1091))*SIN(RADIANS(E1089))+COS(RADIANS(G1091))*COS(RADIANS(E1089))*COS(RADIANS(AJ1079))))</f>
        <v>#DIV/0!</v>
      </c>
      <c r="AK1091" s="3">
        <f>IF(DEGREES(ACOS(SIN(RADIANS(G1091))*SIN(RADIANS(E1089))+COS(RADIANS(G1091))*COS(RADIANS(E1089))*COS(RADIANS(AK1079))))&gt;90,0,$F$4*$F$5/E1088^2*(SIN(RADIANS(G1091))*SIN(RADIANS(E1089))+COS(RADIANS(G1091))*COS(RADIANS(E1089))*COS(RADIANS(AK1079))))</f>
        <v>0</v>
      </c>
      <c r="AL1091" s="3">
        <f>IF(DEGREES(ACOS(SIN(RADIANS(G1091))*SIN(RADIANS(E1089))+COS(RADIANS(G1091))*COS(RADIANS(E1089))*COS(RADIANS(AL1079))))&gt;90,0,$F$4*$F$5/E1088^2*(SIN(RADIANS(G1091))*SIN(RADIANS(E1089))+COS(RADIANS(G1091))*COS(RADIANS(E1089))*COS(RADIANS(AL1079))))</f>
        <v>0</v>
      </c>
      <c r="AM1091" s="3">
        <f>IF(DEGREES(ACOS(SIN(RADIANS(G1091))*SIN(RADIANS(E1089))+COS(RADIANS(G1091))*COS(RADIANS(E1089))*COS(RADIANS(AM1079))))&gt;90,0,$F$4*$F$5/E1088^2*(SIN(RADIANS(G1091))*SIN(RADIANS(E1089))+COS(RADIANS(G1091))*COS(RADIANS(E1089))*COS(RADIANS(AM1079))))</f>
        <v>0</v>
      </c>
      <c r="AN1091" s="3">
        <f>IF(DEGREES(ACOS(SIN(RADIANS(G1091))*SIN(RADIANS(E1089))+COS(RADIANS(G1091))*COS(RADIANS(E1089))*COS(RADIANS(AN1079))))&gt;90,0,$F$4*$F$5/E1088^2*(SIN(RADIANS(G1091))*SIN(RADIANS(E1089))+COS(RADIANS(G1091))*COS(RADIANS(E1089))*COS(RADIANS(AN1079))))</f>
        <v>0</v>
      </c>
      <c r="AO1091" s="3">
        <f>IF(DEGREES(ACOS(SIN(RADIANS(G1091))*SIN(RADIANS(E1089))+COS(RADIANS(G1091))*COS(RADIANS(E1089))*COS(RADIANS(AO1079))))&gt;90,0,$F$4*$F$5/E1088^2*(SIN(RADIANS(G1091))*SIN(RADIANS(E1089))+COS(RADIANS(G1091))*COS(RADIANS(E1089))*COS(RADIANS(AO1079))))</f>
        <v>0</v>
      </c>
      <c r="AP1091" s="3">
        <f>IF(DEGREES(ACOS(SIN(RADIANS(G1091))*SIN(RADIANS(E1089))+COS(RADIANS(G1091))*COS(RADIANS(E1089))*COS(RADIANS(AP1079))))&gt;90,0,$F$4*$F$5/E1088^2*(SIN(RADIANS(G1091))*SIN(RADIANS(E1089))+COS(RADIANS(G1091))*COS(RADIANS(E1089))*COS(RADIANS(AP1079))))</f>
        <v>0</v>
      </c>
      <c r="AQ1091" s="3">
        <f>IF(DEGREES(ACOS(SIN(RADIANS(G1091))*SIN(RADIANS(E1089))+COS(RADIANS(G1091))*COS(RADIANS(E1089))*COS(RADIANS(AQ1079))))&gt;90,0,$F$4*$F$5/E1088^2*(SIN(RADIANS(G1091))*SIN(RADIANS(E1089))+COS(RADIANS(G1091))*COS(RADIANS(E1089))*COS(RADIANS(AQ1079))))</f>
        <v>0</v>
      </c>
      <c r="AR1091" s="3">
        <f>IF(DEGREES(ACOS(SIN(RADIANS(G1091))*SIN(RADIANS(E1089))+COS(RADIANS(G1091))*COS(RADIANS(E1089))*COS(RADIANS(AR1079))))&gt;90,0,$F$4*$F$5/E1088^2*(SIN(RADIANS(G1091))*SIN(RADIANS(E1089))+COS(RADIANS(G1091))*COS(RADIANS(E1089))*COS(RADIANS(AR1079))))</f>
        <v>0</v>
      </c>
    </row>
    <row r="1092" spans="2:44" ht="15.75" customHeight="1" x14ac:dyDescent="0.2">
      <c r="G1092" s="3">
        <v>-20</v>
      </c>
      <c r="I1092" s="3">
        <f>IF(DEGREES(ACOS(SIN(RADIANS(G1092))*SIN(RADIANS(E1089))+COS(RADIANS(G1092))*COS(RADIANS(E1089))*COS(RADIANS(I1079))))&gt;90,0,$F$4*$F$5/E1088^2*(SIN(RADIANS(G1092))*SIN(RADIANS(E1089))+COS(RADIANS(G1092))*COS(RADIANS(E1089))*COS(RADIANS(I1079))))</f>
        <v>0</v>
      </c>
      <c r="J1092" s="3">
        <f>IF(DEGREES(ACOS(SIN(RADIANS(G1092))*SIN(RADIANS(E1089))+COS(RADIANS(G1092))*COS(RADIANS(E1089))*COS(RADIANS(J1079))))&gt;90,0,$F$4*$F$5/E1088^2*(SIN(RADIANS(G1092))*SIN(RADIANS(E1089))+COS(RADIANS(G1092))*COS(RADIANS(E1089))*COS(RADIANS(J1079))))</f>
        <v>0</v>
      </c>
      <c r="K1092" s="3">
        <f>IF(DEGREES(ACOS(SIN(RADIANS(G1092))*SIN(RADIANS(E1089))+COS(RADIANS(G1092))*COS(RADIANS(E1089))*COS(RADIANS(K1079))))&gt;90,0,$F$4*$F$5/E1088^2*(SIN(RADIANS(G1092))*SIN(RADIANS(E1089))+COS(RADIANS(G1092))*COS(RADIANS(E1089))*COS(RADIANS(K1079))))</f>
        <v>0</v>
      </c>
      <c r="L1092" s="3">
        <f>IF(DEGREES(ACOS(SIN(RADIANS(G1092))*SIN(RADIANS(E1089))+COS(RADIANS(G1092))*COS(RADIANS(E1089))*COS(RADIANS(L1079))))&gt;90,0,$F$4*$F$5/E1088^2*(SIN(RADIANS(G1092))*SIN(RADIANS(E1089))+COS(RADIANS(G1092))*COS(RADIANS(E1089))*COS(RADIANS(L1079))))</f>
        <v>0</v>
      </c>
      <c r="M1092" s="3">
        <f>IF(DEGREES(ACOS(SIN(RADIANS(G1092))*SIN(RADIANS(E1089))+COS(RADIANS(G1092))*COS(RADIANS(E1089))*COS(RADIANS(M1079))))&gt;90,0,$F$4*$F$5/E1088^2*(SIN(RADIANS(G1092))*SIN(RADIANS(E1089))+COS(RADIANS(G1092))*COS(RADIANS(E1089))*COS(RADIANS(M1079))))</f>
        <v>0</v>
      </c>
      <c r="N1092" s="3">
        <f>IF(DEGREES(ACOS(SIN(RADIANS(G1092))*SIN(RADIANS(E1089))+COS(RADIANS(G1092))*COS(RADIANS(E1089))*COS(RADIANS(N1079))))&gt;90,0,$F$4*$F$5/E1088^2*(SIN(RADIANS(G1092))*SIN(RADIANS(E1089))+COS(RADIANS(G1092))*COS(RADIANS(E1089))*COS(RADIANS(N1079))))</f>
        <v>0</v>
      </c>
      <c r="O1092" s="3">
        <f>IF(DEGREES(ACOS(SIN(RADIANS(G1092))*SIN(RADIANS(E1089))+COS(RADIANS(G1092))*COS(RADIANS(E1089))*COS(RADIANS(O1079))))&gt;90,0,$F$4*$F$5/E1088^2*(SIN(RADIANS(G1092))*SIN(RADIANS(E1089))+COS(RADIANS(G1092))*COS(RADIANS(E1089))*COS(RADIANS(O1079))))</f>
        <v>0</v>
      </c>
      <c r="P1092" s="3">
        <f>IF(DEGREES(ACOS(SIN(RADIANS(G1092))*SIN(RADIANS(E1089))+COS(RADIANS(G1092))*COS(RADIANS(E1089))*COS(RADIANS(P1079))))&gt;90,0,$F$4*$F$5/E1088^2*(SIN(RADIANS(G1092))*SIN(RADIANS(E1089))+COS(RADIANS(G1092))*COS(RADIANS(E1089))*COS(RADIANS(P1079))))</f>
        <v>0</v>
      </c>
      <c r="Q1092" s="3">
        <f>IF(DEGREES(ACOS(SIN(RADIANS(G1092))*SIN(RADIANS(E1089))+COS(RADIANS(G1092))*COS(RADIANS(E1089))*COS(RADIANS(Q1079))))&gt;90,0,$F$4*$F$5/E1088^2*(SIN(RADIANS(G1092))*SIN(RADIANS(E1089))+COS(RADIANS(G1092))*COS(RADIANS(E1089))*COS(RADIANS(Q1079))))</f>
        <v>0</v>
      </c>
      <c r="R1092" s="3" t="e">
        <f>IF(DEGREES(ACOS(SIN(RADIANS(G1092))*SIN(RADIANS(E1089))+COS(RADIANS(G1092))*COS(RADIANS(E1089))*COS(RADIANS(R1079))))&gt;90,0,$F$4*$F$5/E1088^2*(SIN(RADIANS(G1092))*SIN(RADIANS(E1089))+COS(RADIANS(G1092))*COS(RADIANS(E1089))*COS(RADIANS(R1079))))</f>
        <v>#DIV/0!</v>
      </c>
      <c r="S1092" s="3" t="e">
        <f>IF(DEGREES(ACOS(SIN(RADIANS(G1092))*SIN(RADIANS(E1089))+COS(RADIANS(G1092))*COS(RADIANS(E1089))*COS(RADIANS(S1079))))&gt;90,0,$F$4*$F$5/E1088^2*(SIN(RADIANS(G1092))*SIN(RADIANS(E1089))+COS(RADIANS(G1092))*COS(RADIANS(E1089))*COS(RADIANS(S1079))))</f>
        <v>#DIV/0!</v>
      </c>
      <c r="T1092" s="3" t="e">
        <f>IF(DEGREES(ACOS(SIN(RADIANS(G1092))*SIN(RADIANS(E1089))+COS(RADIANS(G1092))*COS(RADIANS(E1089))*COS(RADIANS(T1079))))&gt;90,0,$F$4*$F$5/E1088^2*(SIN(RADIANS(G1092))*SIN(RADIANS(E1089))+COS(RADIANS(G1092))*COS(RADIANS(E1089))*COS(RADIANS(T1079))))</f>
        <v>#DIV/0!</v>
      </c>
      <c r="U1092" s="3" t="e">
        <f>IF(DEGREES(ACOS(SIN(RADIANS(G1092))*SIN(RADIANS(E1089))+COS(RADIANS(G1092))*COS(RADIANS(E1089))*COS(RADIANS(U1079))))&gt;90,0,$F$4*$F$5/E1088^2*(SIN(RADIANS(G1092))*SIN(RADIANS(E1089))+COS(RADIANS(G1092))*COS(RADIANS(E1089))*COS(RADIANS(U1079))))</f>
        <v>#DIV/0!</v>
      </c>
      <c r="V1092" s="3" t="e">
        <f>IF(DEGREES(ACOS(SIN(RADIANS(G1092))*SIN(RADIANS(E1089))+COS(RADIANS(G1092))*COS(RADIANS(E1089))*COS(RADIANS(V1079))))&gt;90,0,$F$4*$F$5/E1088^2*(SIN(RADIANS(G1092))*SIN(RADIANS(E1089))+COS(RADIANS(G1092))*COS(RADIANS(E1089))*COS(RADIANS(V1079))))</f>
        <v>#DIV/0!</v>
      </c>
      <c r="W1092" s="3" t="e">
        <f>IF(DEGREES(ACOS(SIN(RADIANS(G1092))*SIN(RADIANS(E1089))+COS(RADIANS(G1092))*COS(RADIANS(E1089))*COS(RADIANS(W1079))))&gt;90,0,$F$4*$F$5/E1088^2*(SIN(RADIANS(G1092))*SIN(RADIANS(E1089))+COS(RADIANS(G1092))*COS(RADIANS(E1089))*COS(RADIANS(W1079))))</f>
        <v>#DIV/0!</v>
      </c>
      <c r="X1092" s="3" t="e">
        <f>IF(DEGREES(ACOS(SIN(RADIANS(G1092))*SIN(RADIANS(E1089))+COS(RADIANS(G1092))*COS(RADIANS(E1089))*COS(RADIANS(X1079))))&gt;90,0,$F$4*$F$5/E1088^2*(SIN(RADIANS(G1092))*SIN(RADIANS(E1089))+COS(RADIANS(G1092))*COS(RADIANS(E1089))*COS(RADIANS(X1079))))</f>
        <v>#DIV/0!</v>
      </c>
      <c r="Y1092" s="3" t="e">
        <f>IF(DEGREES(ACOS(SIN(RADIANS(G1092))*SIN(RADIANS(E1089))+COS(RADIANS(G1092))*COS(RADIANS(E1089))*COS(RADIANS(Y1079))))&gt;90,0,$F$4*$F$5/E1088^2*(SIN(RADIANS(G1092))*SIN(RADIANS(E1089))+COS(RADIANS(G1092))*COS(RADIANS(E1089))*COS(RADIANS(Y1079))))</f>
        <v>#DIV/0!</v>
      </c>
      <c r="Z1092" s="3" t="e">
        <f>IF(DEGREES(ACOS(SIN(RADIANS(G1092))*SIN(RADIANS(E1089))+COS(RADIANS(G1092))*COS(RADIANS(E1089))*COS(RADIANS(Z1079))))&gt;90,0,$F$4*$F$5/E1088^2*(SIN(RADIANS(G1092))*SIN(RADIANS(E1089))+COS(RADIANS(G1092))*COS(RADIANS(E1089))*COS(RADIANS(Z1079))))</f>
        <v>#DIV/0!</v>
      </c>
      <c r="AA1092" s="3" t="e">
        <f>IF(DEGREES(ACOS(SIN(RADIANS(G1092))*SIN(RADIANS(E1089))+COS(RADIANS(G1092))*COS(RADIANS(E1089))*COS(RADIANS(AA1079))))&gt;90,0,$F$4*$F$5/E1088^2*(SIN(RADIANS(G1092))*SIN(RADIANS(E1089))+COS(RADIANS(G1092))*COS(RADIANS(E1089))*COS(RADIANS(AA1079))))</f>
        <v>#DIV/0!</v>
      </c>
      <c r="AB1092" s="3" t="e">
        <f>IF(DEGREES(ACOS(SIN(RADIANS(G1092))*SIN(RADIANS(E1089))+COS(RADIANS(G1092))*COS(RADIANS(E1089))*COS(RADIANS(AB1079))))&gt;90,0,$F$4*$F$5/E1088^2*(SIN(RADIANS(G1092))*SIN(RADIANS(E1089))+COS(RADIANS(G1092))*COS(RADIANS(E1089))*COS(RADIANS(AB1079))))</f>
        <v>#DIV/0!</v>
      </c>
      <c r="AC1092" s="3" t="e">
        <f>IF(DEGREES(ACOS(SIN(RADIANS(G1092))*SIN(RADIANS(E1089))+COS(RADIANS(G1092))*COS(RADIANS(E1089))*COS(RADIANS(AC1079))))&gt;90,0,$F$4*$F$5/E1088^2*(SIN(RADIANS(G1092))*SIN(RADIANS(E1089))+COS(RADIANS(G1092))*COS(RADIANS(E1089))*COS(RADIANS(AC1079))))</f>
        <v>#DIV/0!</v>
      </c>
      <c r="AD1092" s="3" t="e">
        <f>IF(DEGREES(ACOS(SIN(RADIANS(G1092))*SIN(RADIANS(E1089))+COS(RADIANS(G1092))*COS(RADIANS(E1089))*COS(RADIANS(AD1079))))&gt;90,0,$F$4*$F$5/E1088^2*(SIN(RADIANS(G1092))*SIN(RADIANS(E1089))+COS(RADIANS(G1092))*COS(RADIANS(E1089))*COS(RADIANS(AD1079))))</f>
        <v>#DIV/0!</v>
      </c>
      <c r="AE1092" s="3" t="e">
        <f>IF(DEGREES(ACOS(SIN(RADIANS(G1092))*SIN(RADIANS(E1089))+COS(RADIANS(G1092))*COS(RADIANS(E1089))*COS(RADIANS(AE1079))))&gt;90,0,$F$4*$F$5/E1088^2*(SIN(RADIANS(G1092))*SIN(RADIANS(E1089))+COS(RADIANS(G1092))*COS(RADIANS(E1089))*COS(RADIANS(AE1079))))</f>
        <v>#DIV/0!</v>
      </c>
      <c r="AF1092" s="3" t="e">
        <f>IF(DEGREES(ACOS(SIN(RADIANS(G1092))*SIN(RADIANS(E1089))+COS(RADIANS(G1092))*COS(RADIANS(E1089))*COS(RADIANS(AF1079))))&gt;90,0,$F$4*$F$5/E1088^2*(SIN(RADIANS(G1092))*SIN(RADIANS(E1089))+COS(RADIANS(G1092))*COS(RADIANS(E1089))*COS(RADIANS(AF1079))))</f>
        <v>#DIV/0!</v>
      </c>
      <c r="AG1092" s="3" t="e">
        <f>IF(DEGREES(ACOS(SIN(RADIANS(G1092))*SIN(RADIANS(E1089))+COS(RADIANS(G1092))*COS(RADIANS(E1089))*COS(RADIANS(AG1079))))&gt;90,0,$F$4*$F$5/E1088^2*(SIN(RADIANS(G1092))*SIN(RADIANS(E1089))+COS(RADIANS(G1092))*COS(RADIANS(E1089))*COS(RADIANS(AG1079))))</f>
        <v>#DIV/0!</v>
      </c>
      <c r="AH1092" s="3" t="e">
        <f>IF(DEGREES(ACOS(SIN(RADIANS(G1092))*SIN(RADIANS(E1089))+COS(RADIANS(G1092))*COS(RADIANS(E1089))*COS(RADIANS(AH1079))))&gt;90,0,$F$4*$F$5/E1088^2*(SIN(RADIANS(G1092))*SIN(RADIANS(E1089))+COS(RADIANS(G1092))*COS(RADIANS(E1089))*COS(RADIANS(AH1079))))</f>
        <v>#DIV/0!</v>
      </c>
      <c r="AI1092" s="3" t="e">
        <f>IF(DEGREES(ACOS(SIN(RADIANS(G1092))*SIN(RADIANS(E1089))+COS(RADIANS(G1092))*COS(RADIANS(E1089))*COS(RADIANS(AI1079))))&gt;90,0,$F$4*$F$5/E1088^2*(SIN(RADIANS(G1092))*SIN(RADIANS(E1089))+COS(RADIANS(G1092))*COS(RADIANS(E1089))*COS(RADIANS(AI1079))))</f>
        <v>#DIV/0!</v>
      </c>
      <c r="AJ1092" s="3" t="e">
        <f>IF(DEGREES(ACOS(SIN(RADIANS(G1092))*SIN(RADIANS(E1089))+COS(RADIANS(G1092))*COS(RADIANS(E1089))*COS(RADIANS(AJ1079))))&gt;90,0,$F$4*$F$5/E1088^2*(SIN(RADIANS(G1092))*SIN(RADIANS(E1089))+COS(RADIANS(G1092))*COS(RADIANS(E1089))*COS(RADIANS(AJ1079))))</f>
        <v>#DIV/0!</v>
      </c>
      <c r="AK1092" s="3">
        <f>IF(DEGREES(ACOS(SIN(RADIANS(G1092))*SIN(RADIANS(E1089))+COS(RADIANS(G1092))*COS(RADIANS(E1089))*COS(RADIANS(AK1079))))&gt;90,0,$F$4*$F$5/E1088^2*(SIN(RADIANS(G1092))*SIN(RADIANS(E1089))+COS(RADIANS(G1092))*COS(RADIANS(E1089))*COS(RADIANS(AK1079))))</f>
        <v>0</v>
      </c>
      <c r="AL1092" s="3">
        <f>IF(DEGREES(ACOS(SIN(RADIANS(G1092))*SIN(RADIANS(E1089))+COS(RADIANS(G1092))*COS(RADIANS(E1089))*COS(RADIANS(AL1079))))&gt;90,0,$F$4*$F$5/E1088^2*(SIN(RADIANS(G1092))*SIN(RADIANS(E1089))+COS(RADIANS(G1092))*COS(RADIANS(E1089))*COS(RADIANS(AL1079))))</f>
        <v>0</v>
      </c>
      <c r="AM1092" s="3">
        <f>IF(DEGREES(ACOS(SIN(RADIANS(G1092))*SIN(RADIANS(E1089))+COS(RADIANS(G1092))*COS(RADIANS(E1089))*COS(RADIANS(AM1079))))&gt;90,0,$F$4*$F$5/E1088^2*(SIN(RADIANS(G1092))*SIN(RADIANS(E1089))+COS(RADIANS(G1092))*COS(RADIANS(E1089))*COS(RADIANS(AM1079))))</f>
        <v>0</v>
      </c>
      <c r="AN1092" s="3">
        <f>IF(DEGREES(ACOS(SIN(RADIANS(G1092))*SIN(RADIANS(E1089))+COS(RADIANS(G1092))*COS(RADIANS(E1089))*COS(RADIANS(AN1079))))&gt;90,0,$F$4*$F$5/E1088^2*(SIN(RADIANS(G1092))*SIN(RADIANS(E1089))+COS(RADIANS(G1092))*COS(RADIANS(E1089))*COS(RADIANS(AN1079))))</f>
        <v>0</v>
      </c>
      <c r="AO1092" s="3">
        <f>IF(DEGREES(ACOS(SIN(RADIANS(G1092))*SIN(RADIANS(E1089))+COS(RADIANS(G1092))*COS(RADIANS(E1089))*COS(RADIANS(AO1079))))&gt;90,0,$F$4*$F$5/E1088^2*(SIN(RADIANS(G1092))*SIN(RADIANS(E1089))+COS(RADIANS(G1092))*COS(RADIANS(E1089))*COS(RADIANS(AO1079))))</f>
        <v>0</v>
      </c>
      <c r="AP1092" s="3">
        <f>IF(DEGREES(ACOS(SIN(RADIANS(G1092))*SIN(RADIANS(E1089))+COS(RADIANS(G1092))*COS(RADIANS(E1089))*COS(RADIANS(AP1079))))&gt;90,0,$F$4*$F$5/E1088^2*(SIN(RADIANS(G1092))*SIN(RADIANS(E1089))+COS(RADIANS(G1092))*COS(RADIANS(E1089))*COS(RADIANS(AP1079))))</f>
        <v>0</v>
      </c>
      <c r="AQ1092" s="3">
        <f>IF(DEGREES(ACOS(SIN(RADIANS(G1092))*SIN(RADIANS(E1089))+COS(RADIANS(G1092))*COS(RADIANS(E1089))*COS(RADIANS(AQ1079))))&gt;90,0,$F$4*$F$5/E1088^2*(SIN(RADIANS(G1092))*SIN(RADIANS(E1089))+COS(RADIANS(G1092))*COS(RADIANS(E1089))*COS(RADIANS(AQ1079))))</f>
        <v>0</v>
      </c>
      <c r="AR1092" s="3">
        <f>IF(DEGREES(ACOS(SIN(RADIANS(G1092))*SIN(RADIANS(E1089))+COS(RADIANS(G1092))*COS(RADIANS(E1089))*COS(RADIANS(AR1079))))&gt;90,0,$F$4*$F$5/E1088^2*(SIN(RADIANS(G1092))*SIN(RADIANS(E1089))+COS(RADIANS(G1092))*COS(RADIANS(E1089))*COS(RADIANS(AR1079))))</f>
        <v>0</v>
      </c>
    </row>
    <row r="1093" spans="2:44" ht="15.75" customHeight="1" x14ac:dyDescent="0.2">
      <c r="G1093" s="3">
        <v>-30</v>
      </c>
      <c r="I1093" s="3">
        <f>IF(DEGREES(ACOS(SIN(RADIANS(G1093))*SIN(RADIANS(E1089))+COS(RADIANS(G1093))*COS(RADIANS(E1089))*COS(RADIANS(I1079))))&gt;90,0,$F$4*$F$5/E1088^2*(SIN(RADIANS(G1093))*SIN(RADIANS(E1089))+COS(RADIANS(G1093))*COS(RADIANS(E1089))*COS(RADIANS(I1079))))</f>
        <v>0</v>
      </c>
      <c r="J1093" s="3">
        <f>IF(DEGREES(ACOS(SIN(RADIANS(G1093))*SIN(RADIANS(E1089))+COS(RADIANS(G1093))*COS(RADIANS(E1089))*COS(RADIANS(J1079))))&gt;90,0,$F$4*$F$5/E1088^2*(SIN(RADIANS(G1093))*SIN(RADIANS(E1089))+COS(RADIANS(G1093))*COS(RADIANS(E1089))*COS(RADIANS(J1079))))</f>
        <v>0</v>
      </c>
      <c r="K1093" s="3">
        <f>IF(DEGREES(ACOS(SIN(RADIANS(G1093))*SIN(RADIANS(E1089))+COS(RADIANS(G1093))*COS(RADIANS(E1089))*COS(RADIANS(K1079))))&gt;90,0,$F$4*$F$5/E1088^2*(SIN(RADIANS(G1093))*SIN(RADIANS(E1089))+COS(RADIANS(G1093))*COS(RADIANS(E1089))*COS(RADIANS(K1079))))</f>
        <v>0</v>
      </c>
      <c r="L1093" s="3">
        <f>IF(DEGREES(ACOS(SIN(RADIANS(G1093))*SIN(RADIANS(E1089))+COS(RADIANS(G1093))*COS(RADIANS(E1089))*COS(RADIANS(L1079))))&gt;90,0,$F$4*$F$5/E1088^2*(SIN(RADIANS(G1093))*SIN(RADIANS(E1089))+COS(RADIANS(G1093))*COS(RADIANS(E1089))*COS(RADIANS(L1079))))</f>
        <v>0</v>
      </c>
      <c r="M1093" s="3">
        <f>IF(DEGREES(ACOS(SIN(RADIANS(G1093))*SIN(RADIANS(E1089))+COS(RADIANS(G1093))*COS(RADIANS(E1089))*COS(RADIANS(M1079))))&gt;90,0,$F$4*$F$5/E1088^2*(SIN(RADIANS(G1093))*SIN(RADIANS(E1089))+COS(RADIANS(G1093))*COS(RADIANS(E1089))*COS(RADIANS(M1079))))</f>
        <v>0</v>
      </c>
      <c r="N1093" s="3">
        <f>IF(DEGREES(ACOS(SIN(RADIANS(G1093))*SIN(RADIANS(E1089))+COS(RADIANS(G1093))*COS(RADIANS(E1089))*COS(RADIANS(N1079))))&gt;90,0,$F$4*$F$5/E1088^2*(SIN(RADIANS(G1093))*SIN(RADIANS(E1089))+COS(RADIANS(G1093))*COS(RADIANS(E1089))*COS(RADIANS(N1079))))</f>
        <v>0</v>
      </c>
      <c r="O1093" s="3">
        <f>IF(DEGREES(ACOS(SIN(RADIANS(G1093))*SIN(RADIANS(E1089))+COS(RADIANS(G1093))*COS(RADIANS(E1089))*COS(RADIANS(O1079))))&gt;90,0,$F$4*$F$5/E1088^2*(SIN(RADIANS(G1093))*SIN(RADIANS(E1089))+COS(RADIANS(G1093))*COS(RADIANS(E1089))*COS(RADIANS(O1079))))</f>
        <v>0</v>
      </c>
      <c r="P1093" s="3">
        <f>IF(DEGREES(ACOS(SIN(RADIANS(G1093))*SIN(RADIANS(E1089))+COS(RADIANS(G1093))*COS(RADIANS(E1089))*COS(RADIANS(P1079))))&gt;90,0,$F$4*$F$5/E1088^2*(SIN(RADIANS(G1093))*SIN(RADIANS(E1089))+COS(RADIANS(G1093))*COS(RADIANS(E1089))*COS(RADIANS(P1079))))</f>
        <v>0</v>
      </c>
      <c r="Q1093" s="3">
        <f>IF(DEGREES(ACOS(SIN(RADIANS(G1093))*SIN(RADIANS(E1089))+COS(RADIANS(G1093))*COS(RADIANS(E1089))*COS(RADIANS(Q1079))))&gt;90,0,$F$4*$F$5/E1088^2*(SIN(RADIANS(G1093))*SIN(RADIANS(E1089))+COS(RADIANS(G1093))*COS(RADIANS(E1089))*COS(RADIANS(Q1079))))</f>
        <v>0</v>
      </c>
      <c r="R1093" s="3" t="e">
        <f>IF(DEGREES(ACOS(SIN(RADIANS(G1093))*SIN(RADIANS(E1089))+COS(RADIANS(G1093))*COS(RADIANS(E1089))*COS(RADIANS(R1079))))&gt;90,0,$F$4*$F$5/E1088^2*(SIN(RADIANS(G1093))*SIN(RADIANS(E1089))+COS(RADIANS(G1093))*COS(RADIANS(E1089))*COS(RADIANS(R1079))))</f>
        <v>#DIV/0!</v>
      </c>
      <c r="S1093" s="3" t="e">
        <f>IF(DEGREES(ACOS(SIN(RADIANS(G1093))*SIN(RADIANS(E1089))+COS(RADIANS(G1093))*COS(RADIANS(E1089))*COS(RADIANS(S1079))))&gt;90,0,$F$4*$F$5/E1088^2*(SIN(RADIANS(G1093))*SIN(RADIANS(E1089))+COS(RADIANS(G1093))*COS(RADIANS(E1089))*COS(RADIANS(S1079))))</f>
        <v>#DIV/0!</v>
      </c>
      <c r="T1093" s="3" t="e">
        <f>IF(DEGREES(ACOS(SIN(RADIANS(G1093))*SIN(RADIANS(E1089))+COS(RADIANS(G1093))*COS(RADIANS(E1089))*COS(RADIANS(T1079))))&gt;90,0,$F$4*$F$5/E1088^2*(SIN(RADIANS(G1093))*SIN(RADIANS(E1089))+COS(RADIANS(G1093))*COS(RADIANS(E1089))*COS(RADIANS(T1079))))</f>
        <v>#DIV/0!</v>
      </c>
      <c r="U1093" s="3" t="e">
        <f>IF(DEGREES(ACOS(SIN(RADIANS(G1093))*SIN(RADIANS(E1089))+COS(RADIANS(G1093))*COS(RADIANS(E1089))*COS(RADIANS(U1079))))&gt;90,0,$F$4*$F$5/E1088^2*(SIN(RADIANS(G1093))*SIN(RADIANS(E1089))+COS(RADIANS(G1093))*COS(RADIANS(E1089))*COS(RADIANS(U1079))))</f>
        <v>#DIV/0!</v>
      </c>
      <c r="V1093" s="3" t="e">
        <f>IF(DEGREES(ACOS(SIN(RADIANS(G1093))*SIN(RADIANS(E1089))+COS(RADIANS(G1093))*COS(RADIANS(E1089))*COS(RADIANS(V1079))))&gt;90,0,$F$4*$F$5/E1088^2*(SIN(RADIANS(G1093))*SIN(RADIANS(E1089))+COS(RADIANS(G1093))*COS(RADIANS(E1089))*COS(RADIANS(V1079))))</f>
        <v>#DIV/0!</v>
      </c>
      <c r="W1093" s="3" t="e">
        <f>IF(DEGREES(ACOS(SIN(RADIANS(G1093))*SIN(RADIANS(E1089))+COS(RADIANS(G1093))*COS(RADIANS(E1089))*COS(RADIANS(W1079))))&gt;90,0,$F$4*$F$5/E1088^2*(SIN(RADIANS(G1093))*SIN(RADIANS(E1089))+COS(RADIANS(G1093))*COS(RADIANS(E1089))*COS(RADIANS(W1079))))</f>
        <v>#DIV/0!</v>
      </c>
      <c r="X1093" s="3" t="e">
        <f>IF(DEGREES(ACOS(SIN(RADIANS(G1093))*SIN(RADIANS(E1089))+COS(RADIANS(G1093))*COS(RADIANS(E1089))*COS(RADIANS(X1079))))&gt;90,0,$F$4*$F$5/E1088^2*(SIN(RADIANS(G1093))*SIN(RADIANS(E1089))+COS(RADIANS(G1093))*COS(RADIANS(E1089))*COS(RADIANS(X1079))))</f>
        <v>#DIV/0!</v>
      </c>
      <c r="Y1093" s="3" t="e">
        <f>IF(DEGREES(ACOS(SIN(RADIANS(G1093))*SIN(RADIANS(E1089))+COS(RADIANS(G1093))*COS(RADIANS(E1089))*COS(RADIANS(Y1079))))&gt;90,0,$F$4*$F$5/E1088^2*(SIN(RADIANS(G1093))*SIN(RADIANS(E1089))+COS(RADIANS(G1093))*COS(RADIANS(E1089))*COS(RADIANS(Y1079))))</f>
        <v>#DIV/0!</v>
      </c>
      <c r="Z1093" s="3" t="e">
        <f>IF(DEGREES(ACOS(SIN(RADIANS(G1093))*SIN(RADIANS(E1089))+COS(RADIANS(G1093))*COS(RADIANS(E1089))*COS(RADIANS(Z1079))))&gt;90,0,$F$4*$F$5/E1088^2*(SIN(RADIANS(G1093))*SIN(RADIANS(E1089))+COS(RADIANS(G1093))*COS(RADIANS(E1089))*COS(RADIANS(Z1079))))</f>
        <v>#DIV/0!</v>
      </c>
      <c r="AA1093" s="3" t="e">
        <f>IF(DEGREES(ACOS(SIN(RADIANS(G1093))*SIN(RADIANS(E1089))+COS(RADIANS(G1093))*COS(RADIANS(E1089))*COS(RADIANS(AA1079))))&gt;90,0,$F$4*$F$5/E1088^2*(SIN(RADIANS(G1093))*SIN(RADIANS(E1089))+COS(RADIANS(G1093))*COS(RADIANS(E1089))*COS(RADIANS(AA1079))))</f>
        <v>#DIV/0!</v>
      </c>
      <c r="AB1093" s="3" t="e">
        <f>IF(DEGREES(ACOS(SIN(RADIANS(G1093))*SIN(RADIANS(E1089))+COS(RADIANS(G1093))*COS(RADIANS(E1089))*COS(RADIANS(AB1079))))&gt;90,0,$F$4*$F$5/E1088^2*(SIN(RADIANS(G1093))*SIN(RADIANS(E1089))+COS(RADIANS(G1093))*COS(RADIANS(E1089))*COS(RADIANS(AB1079))))</f>
        <v>#DIV/0!</v>
      </c>
      <c r="AC1093" s="3" t="e">
        <f>IF(DEGREES(ACOS(SIN(RADIANS(G1093))*SIN(RADIANS(E1089))+COS(RADIANS(G1093))*COS(RADIANS(E1089))*COS(RADIANS(AC1079))))&gt;90,0,$F$4*$F$5/E1088^2*(SIN(RADIANS(G1093))*SIN(RADIANS(E1089))+COS(RADIANS(G1093))*COS(RADIANS(E1089))*COS(RADIANS(AC1079))))</f>
        <v>#DIV/0!</v>
      </c>
      <c r="AD1093" s="3" t="e">
        <f>IF(DEGREES(ACOS(SIN(RADIANS(G1093))*SIN(RADIANS(E1089))+COS(RADIANS(G1093))*COS(RADIANS(E1089))*COS(RADIANS(AD1079))))&gt;90,0,$F$4*$F$5/E1088^2*(SIN(RADIANS(G1093))*SIN(RADIANS(E1089))+COS(RADIANS(G1093))*COS(RADIANS(E1089))*COS(RADIANS(AD1079))))</f>
        <v>#DIV/0!</v>
      </c>
      <c r="AE1093" s="3" t="e">
        <f>IF(DEGREES(ACOS(SIN(RADIANS(G1093))*SIN(RADIANS(E1089))+COS(RADIANS(G1093))*COS(RADIANS(E1089))*COS(RADIANS(AE1079))))&gt;90,0,$F$4*$F$5/E1088^2*(SIN(RADIANS(G1093))*SIN(RADIANS(E1089))+COS(RADIANS(G1093))*COS(RADIANS(E1089))*COS(RADIANS(AE1079))))</f>
        <v>#DIV/0!</v>
      </c>
      <c r="AF1093" s="3" t="e">
        <f>IF(DEGREES(ACOS(SIN(RADIANS(G1093))*SIN(RADIANS(E1089))+COS(RADIANS(G1093))*COS(RADIANS(E1089))*COS(RADIANS(AF1079))))&gt;90,0,$F$4*$F$5/E1088^2*(SIN(RADIANS(G1093))*SIN(RADIANS(E1089))+COS(RADIANS(G1093))*COS(RADIANS(E1089))*COS(RADIANS(AF1079))))</f>
        <v>#DIV/0!</v>
      </c>
      <c r="AG1093" s="3" t="e">
        <f>IF(DEGREES(ACOS(SIN(RADIANS(G1093))*SIN(RADIANS(E1089))+COS(RADIANS(G1093))*COS(RADIANS(E1089))*COS(RADIANS(AG1079))))&gt;90,0,$F$4*$F$5/E1088^2*(SIN(RADIANS(G1093))*SIN(RADIANS(E1089))+COS(RADIANS(G1093))*COS(RADIANS(E1089))*COS(RADIANS(AG1079))))</f>
        <v>#DIV/0!</v>
      </c>
      <c r="AH1093" s="3" t="e">
        <f>IF(DEGREES(ACOS(SIN(RADIANS(G1093))*SIN(RADIANS(E1089))+COS(RADIANS(G1093))*COS(RADIANS(E1089))*COS(RADIANS(AH1079))))&gt;90,0,$F$4*$F$5/E1088^2*(SIN(RADIANS(G1093))*SIN(RADIANS(E1089))+COS(RADIANS(G1093))*COS(RADIANS(E1089))*COS(RADIANS(AH1079))))</f>
        <v>#DIV/0!</v>
      </c>
      <c r="AI1093" s="3" t="e">
        <f>IF(DEGREES(ACOS(SIN(RADIANS(G1093))*SIN(RADIANS(E1089))+COS(RADIANS(G1093))*COS(RADIANS(E1089))*COS(RADIANS(AI1079))))&gt;90,0,$F$4*$F$5/E1088^2*(SIN(RADIANS(G1093))*SIN(RADIANS(E1089))+COS(RADIANS(G1093))*COS(RADIANS(E1089))*COS(RADIANS(AI1079))))</f>
        <v>#DIV/0!</v>
      </c>
      <c r="AJ1093" s="3" t="e">
        <f>IF(DEGREES(ACOS(SIN(RADIANS(G1093))*SIN(RADIANS(E1089))+COS(RADIANS(G1093))*COS(RADIANS(E1089))*COS(RADIANS(AJ1079))))&gt;90,0,$F$4*$F$5/E1088^2*(SIN(RADIANS(G1093))*SIN(RADIANS(E1089))+COS(RADIANS(G1093))*COS(RADIANS(E1089))*COS(RADIANS(AJ1079))))</f>
        <v>#DIV/0!</v>
      </c>
      <c r="AK1093" s="3">
        <f>IF(DEGREES(ACOS(SIN(RADIANS(G1093))*SIN(RADIANS(E1089))+COS(RADIANS(G1093))*COS(RADIANS(E1089))*COS(RADIANS(AK1079))))&gt;90,0,$F$4*$F$5/E1088^2*(SIN(RADIANS(G1093))*SIN(RADIANS(E1089))+COS(RADIANS(G1093))*COS(RADIANS(E1089))*COS(RADIANS(AK1079))))</f>
        <v>0</v>
      </c>
      <c r="AL1093" s="3">
        <f>IF(DEGREES(ACOS(SIN(RADIANS(G1093))*SIN(RADIANS(E1089))+COS(RADIANS(G1093))*COS(RADIANS(E1089))*COS(RADIANS(AL1079))))&gt;90,0,$F$4*$F$5/E1088^2*(SIN(RADIANS(G1093))*SIN(RADIANS(E1089))+COS(RADIANS(G1093))*COS(RADIANS(E1089))*COS(RADIANS(AL1079))))</f>
        <v>0</v>
      </c>
      <c r="AM1093" s="3">
        <f>IF(DEGREES(ACOS(SIN(RADIANS(G1093))*SIN(RADIANS(E1089))+COS(RADIANS(G1093))*COS(RADIANS(E1089))*COS(RADIANS(AM1079))))&gt;90,0,$F$4*$F$5/E1088^2*(SIN(RADIANS(G1093))*SIN(RADIANS(E1089))+COS(RADIANS(G1093))*COS(RADIANS(E1089))*COS(RADIANS(AM1079))))</f>
        <v>0</v>
      </c>
      <c r="AN1093" s="3">
        <f>IF(DEGREES(ACOS(SIN(RADIANS(G1093))*SIN(RADIANS(E1089))+COS(RADIANS(G1093))*COS(RADIANS(E1089))*COS(RADIANS(AN1079))))&gt;90,0,$F$4*$F$5/E1088^2*(SIN(RADIANS(G1093))*SIN(RADIANS(E1089))+COS(RADIANS(G1093))*COS(RADIANS(E1089))*COS(RADIANS(AN1079))))</f>
        <v>0</v>
      </c>
      <c r="AO1093" s="3">
        <f>IF(DEGREES(ACOS(SIN(RADIANS(G1093))*SIN(RADIANS(E1089))+COS(RADIANS(G1093))*COS(RADIANS(E1089))*COS(RADIANS(AO1079))))&gt;90,0,$F$4*$F$5/E1088^2*(SIN(RADIANS(G1093))*SIN(RADIANS(E1089))+COS(RADIANS(G1093))*COS(RADIANS(E1089))*COS(RADIANS(AO1079))))</f>
        <v>0</v>
      </c>
      <c r="AP1093" s="3">
        <f>IF(DEGREES(ACOS(SIN(RADIANS(G1093))*SIN(RADIANS(E1089))+COS(RADIANS(G1093))*COS(RADIANS(E1089))*COS(RADIANS(AP1079))))&gt;90,0,$F$4*$F$5/E1088^2*(SIN(RADIANS(G1093))*SIN(RADIANS(E1089))+COS(RADIANS(G1093))*COS(RADIANS(E1089))*COS(RADIANS(AP1079))))</f>
        <v>0</v>
      </c>
      <c r="AQ1093" s="3">
        <f>IF(DEGREES(ACOS(SIN(RADIANS(G1093))*SIN(RADIANS(E1089))+COS(RADIANS(G1093))*COS(RADIANS(E1089))*COS(RADIANS(AQ1079))))&gt;90,0,$F$4*$F$5/E1088^2*(SIN(RADIANS(G1093))*SIN(RADIANS(E1089))+COS(RADIANS(G1093))*COS(RADIANS(E1089))*COS(RADIANS(AQ1079))))</f>
        <v>0</v>
      </c>
      <c r="AR1093" s="3">
        <f>IF(DEGREES(ACOS(SIN(RADIANS(G1093))*SIN(RADIANS(E1089))+COS(RADIANS(G1093))*COS(RADIANS(E1089))*COS(RADIANS(AR1079))))&gt;90,0,$F$4*$F$5/E1088^2*(SIN(RADIANS(G1093))*SIN(RADIANS(E1089))+COS(RADIANS(G1093))*COS(RADIANS(E1089))*COS(RADIANS(AR1079))))</f>
        <v>0</v>
      </c>
    </row>
    <row r="1094" spans="2:44" ht="15.75" customHeight="1" x14ac:dyDescent="0.2">
      <c r="G1094" s="3">
        <v>-40</v>
      </c>
      <c r="I1094" s="3">
        <f>IF(DEGREES(ACOS(SIN(RADIANS(G1094))*SIN(RADIANS(E1089))+COS(RADIANS(G1094))*COS(RADIANS(E1089))*COS(RADIANS(I1079))))&gt;90,0,$F$4*$F$5/E1088^2*(SIN(RADIANS(G1094))*SIN(RADIANS(E1089))+COS(RADIANS(G1094))*COS(RADIANS(E1089))*COS(RADIANS(I1079))))</f>
        <v>0</v>
      </c>
      <c r="J1094" s="3">
        <f>IF(DEGREES(ACOS(SIN(RADIANS(G1094))*SIN(RADIANS(E1089))+COS(RADIANS(G1094))*COS(RADIANS(E1089))*COS(RADIANS(J1079))))&gt;90,0,$F$4*$F$5/E1088^2*(SIN(RADIANS(G1094))*SIN(RADIANS(E1089))+COS(RADIANS(G1094))*COS(RADIANS(E1089))*COS(RADIANS(J1079))))</f>
        <v>0</v>
      </c>
      <c r="K1094" s="3">
        <f>IF(DEGREES(ACOS(SIN(RADIANS(G1094))*SIN(RADIANS(E1089))+COS(RADIANS(G1094))*COS(RADIANS(E1089))*COS(RADIANS(K1079))))&gt;90,0,$F$4*$F$5/E1088^2*(SIN(RADIANS(G1094))*SIN(RADIANS(E1089))+COS(RADIANS(G1094))*COS(RADIANS(E1089))*COS(RADIANS(K1079))))</f>
        <v>0</v>
      </c>
      <c r="L1094" s="3">
        <f>IF(DEGREES(ACOS(SIN(RADIANS(G1094))*SIN(RADIANS(E1089))+COS(RADIANS(G1094))*COS(RADIANS(E1089))*COS(RADIANS(L1079))))&gt;90,0,$F$4*$F$5/E1088^2*(SIN(RADIANS(G1094))*SIN(RADIANS(E1089))+COS(RADIANS(G1094))*COS(RADIANS(E1089))*COS(RADIANS(L1079))))</f>
        <v>0</v>
      </c>
      <c r="M1094" s="3">
        <f>IF(DEGREES(ACOS(SIN(RADIANS(G1094))*SIN(RADIANS(E1089))+COS(RADIANS(G1094))*COS(RADIANS(E1089))*COS(RADIANS(M1079))))&gt;90,0,$F$4*$F$5/E1088^2*(SIN(RADIANS(G1094))*SIN(RADIANS(E1089))+COS(RADIANS(G1094))*COS(RADIANS(E1089))*COS(RADIANS(M1079))))</f>
        <v>0</v>
      </c>
      <c r="N1094" s="3">
        <f>IF(DEGREES(ACOS(SIN(RADIANS(G1094))*SIN(RADIANS(E1089))+COS(RADIANS(G1094))*COS(RADIANS(E1089))*COS(RADIANS(N1079))))&gt;90,0,$F$4*$F$5/E1088^2*(SIN(RADIANS(G1094))*SIN(RADIANS(E1089))+COS(RADIANS(G1094))*COS(RADIANS(E1089))*COS(RADIANS(N1079))))</f>
        <v>0</v>
      </c>
      <c r="O1094" s="3">
        <f>IF(DEGREES(ACOS(SIN(RADIANS(G1094))*SIN(RADIANS(E1089))+COS(RADIANS(G1094))*COS(RADIANS(E1089))*COS(RADIANS(O1079))))&gt;90,0,$F$4*$F$5/E1088^2*(SIN(RADIANS(G1094))*SIN(RADIANS(E1089))+COS(RADIANS(G1094))*COS(RADIANS(E1089))*COS(RADIANS(O1079))))</f>
        <v>0</v>
      </c>
      <c r="P1094" s="3">
        <f>IF(DEGREES(ACOS(SIN(RADIANS(G1094))*SIN(RADIANS(E1089))+COS(RADIANS(G1094))*COS(RADIANS(E1089))*COS(RADIANS(P1079))))&gt;90,0,$F$4*$F$5/E1088^2*(SIN(RADIANS(G1094))*SIN(RADIANS(E1089))+COS(RADIANS(G1094))*COS(RADIANS(E1089))*COS(RADIANS(P1079))))</f>
        <v>0</v>
      </c>
      <c r="Q1094" s="3">
        <f>IF(DEGREES(ACOS(SIN(RADIANS(G1094))*SIN(RADIANS(E1089))+COS(RADIANS(G1094))*COS(RADIANS(E1089))*COS(RADIANS(Q1079))))&gt;90,0,$F$4*$F$5/E1088^2*(SIN(RADIANS(G1094))*SIN(RADIANS(E1089))+COS(RADIANS(G1094))*COS(RADIANS(E1089))*COS(RADIANS(Q1079))))</f>
        <v>0</v>
      </c>
      <c r="R1094" s="3" t="e">
        <f>IF(DEGREES(ACOS(SIN(RADIANS(G1094))*SIN(RADIANS(E1089))+COS(RADIANS(G1094))*COS(RADIANS(E1089))*COS(RADIANS(R1079))))&gt;90,0,$F$4*$F$5/E1088^2*(SIN(RADIANS(G1094))*SIN(RADIANS(E1089))+COS(RADIANS(G1094))*COS(RADIANS(E1089))*COS(RADIANS(R1079))))</f>
        <v>#DIV/0!</v>
      </c>
      <c r="S1094" s="3" t="e">
        <f>IF(DEGREES(ACOS(SIN(RADIANS(G1094))*SIN(RADIANS(E1089))+COS(RADIANS(G1094))*COS(RADIANS(E1089))*COS(RADIANS(S1079))))&gt;90,0,$F$4*$F$5/E1088^2*(SIN(RADIANS(G1094))*SIN(RADIANS(E1089))+COS(RADIANS(G1094))*COS(RADIANS(E1089))*COS(RADIANS(S1079))))</f>
        <v>#DIV/0!</v>
      </c>
      <c r="T1094" s="3" t="e">
        <f>IF(DEGREES(ACOS(SIN(RADIANS(G1094))*SIN(RADIANS(E1089))+COS(RADIANS(G1094))*COS(RADIANS(E1089))*COS(RADIANS(T1079))))&gt;90,0,$F$4*$F$5/E1088^2*(SIN(RADIANS(G1094))*SIN(RADIANS(E1089))+COS(RADIANS(G1094))*COS(RADIANS(E1089))*COS(RADIANS(T1079))))</f>
        <v>#DIV/0!</v>
      </c>
      <c r="U1094" s="3" t="e">
        <f>IF(DEGREES(ACOS(SIN(RADIANS(G1094))*SIN(RADIANS(E1089))+COS(RADIANS(G1094))*COS(RADIANS(E1089))*COS(RADIANS(U1079))))&gt;90,0,$F$4*$F$5/E1088^2*(SIN(RADIANS(G1094))*SIN(RADIANS(E1089))+COS(RADIANS(G1094))*COS(RADIANS(E1089))*COS(RADIANS(U1079))))</f>
        <v>#DIV/0!</v>
      </c>
      <c r="V1094" s="3" t="e">
        <f>IF(DEGREES(ACOS(SIN(RADIANS(G1094))*SIN(RADIANS(E1089))+COS(RADIANS(G1094))*COS(RADIANS(E1089))*COS(RADIANS(V1079))))&gt;90,0,$F$4*$F$5/E1088^2*(SIN(RADIANS(G1094))*SIN(RADIANS(E1089))+COS(RADIANS(G1094))*COS(RADIANS(E1089))*COS(RADIANS(V1079))))</f>
        <v>#DIV/0!</v>
      </c>
      <c r="W1094" s="3" t="e">
        <f>IF(DEGREES(ACOS(SIN(RADIANS(G1094))*SIN(RADIANS(E1089))+COS(RADIANS(G1094))*COS(RADIANS(E1089))*COS(RADIANS(W1079))))&gt;90,0,$F$4*$F$5/E1088^2*(SIN(RADIANS(G1094))*SIN(RADIANS(E1089))+COS(RADIANS(G1094))*COS(RADIANS(E1089))*COS(RADIANS(W1079))))</f>
        <v>#DIV/0!</v>
      </c>
      <c r="X1094" s="3" t="e">
        <f>IF(DEGREES(ACOS(SIN(RADIANS(G1094))*SIN(RADIANS(E1089))+COS(RADIANS(G1094))*COS(RADIANS(E1089))*COS(RADIANS(X1079))))&gt;90,0,$F$4*$F$5/E1088^2*(SIN(RADIANS(G1094))*SIN(RADIANS(E1089))+COS(RADIANS(G1094))*COS(RADIANS(E1089))*COS(RADIANS(X1079))))</f>
        <v>#DIV/0!</v>
      </c>
      <c r="Y1094" s="3" t="e">
        <f>IF(DEGREES(ACOS(SIN(RADIANS(G1094))*SIN(RADIANS(E1089))+COS(RADIANS(G1094))*COS(RADIANS(E1089))*COS(RADIANS(Y1079))))&gt;90,0,$F$4*$F$5/E1088^2*(SIN(RADIANS(G1094))*SIN(RADIANS(E1089))+COS(RADIANS(G1094))*COS(RADIANS(E1089))*COS(RADIANS(Y1079))))</f>
        <v>#DIV/0!</v>
      </c>
      <c r="Z1094" s="3" t="e">
        <f>IF(DEGREES(ACOS(SIN(RADIANS(G1094))*SIN(RADIANS(E1089))+COS(RADIANS(G1094))*COS(RADIANS(E1089))*COS(RADIANS(Z1079))))&gt;90,0,$F$4*$F$5/E1088^2*(SIN(RADIANS(G1094))*SIN(RADIANS(E1089))+COS(RADIANS(G1094))*COS(RADIANS(E1089))*COS(RADIANS(Z1079))))</f>
        <v>#DIV/0!</v>
      </c>
      <c r="AA1094" s="3" t="e">
        <f>IF(DEGREES(ACOS(SIN(RADIANS(G1094))*SIN(RADIANS(E1089))+COS(RADIANS(G1094))*COS(RADIANS(E1089))*COS(RADIANS(AA1079))))&gt;90,0,$F$4*$F$5/E1088^2*(SIN(RADIANS(G1094))*SIN(RADIANS(E1089))+COS(RADIANS(G1094))*COS(RADIANS(E1089))*COS(RADIANS(AA1079))))</f>
        <v>#DIV/0!</v>
      </c>
      <c r="AB1094" s="3" t="e">
        <f>IF(DEGREES(ACOS(SIN(RADIANS(G1094))*SIN(RADIANS(E1089))+COS(RADIANS(G1094))*COS(RADIANS(E1089))*COS(RADIANS(AB1079))))&gt;90,0,$F$4*$F$5/E1088^2*(SIN(RADIANS(G1094))*SIN(RADIANS(E1089))+COS(RADIANS(G1094))*COS(RADIANS(E1089))*COS(RADIANS(AB1079))))</f>
        <v>#DIV/0!</v>
      </c>
      <c r="AC1094" s="3" t="e">
        <f>IF(DEGREES(ACOS(SIN(RADIANS(G1094))*SIN(RADIANS(E1089))+COS(RADIANS(G1094))*COS(RADIANS(E1089))*COS(RADIANS(AC1079))))&gt;90,0,$F$4*$F$5/E1088^2*(SIN(RADIANS(G1094))*SIN(RADIANS(E1089))+COS(RADIANS(G1094))*COS(RADIANS(E1089))*COS(RADIANS(AC1079))))</f>
        <v>#DIV/0!</v>
      </c>
      <c r="AD1094" s="3" t="e">
        <f>IF(DEGREES(ACOS(SIN(RADIANS(G1094))*SIN(RADIANS(E1089))+COS(RADIANS(G1094))*COS(RADIANS(E1089))*COS(RADIANS(AD1079))))&gt;90,0,$F$4*$F$5/E1088^2*(SIN(RADIANS(G1094))*SIN(RADIANS(E1089))+COS(RADIANS(G1094))*COS(RADIANS(E1089))*COS(RADIANS(AD1079))))</f>
        <v>#DIV/0!</v>
      </c>
      <c r="AE1094" s="3" t="e">
        <f>IF(DEGREES(ACOS(SIN(RADIANS(G1094))*SIN(RADIANS(E1089))+COS(RADIANS(G1094))*COS(RADIANS(E1089))*COS(RADIANS(AE1079))))&gt;90,0,$F$4*$F$5/E1088^2*(SIN(RADIANS(G1094))*SIN(RADIANS(E1089))+COS(RADIANS(G1094))*COS(RADIANS(E1089))*COS(RADIANS(AE1079))))</f>
        <v>#DIV/0!</v>
      </c>
      <c r="AF1094" s="3" t="e">
        <f>IF(DEGREES(ACOS(SIN(RADIANS(G1094))*SIN(RADIANS(E1089))+COS(RADIANS(G1094))*COS(RADIANS(E1089))*COS(RADIANS(AF1079))))&gt;90,0,$F$4*$F$5/E1088^2*(SIN(RADIANS(G1094))*SIN(RADIANS(E1089))+COS(RADIANS(G1094))*COS(RADIANS(E1089))*COS(RADIANS(AF1079))))</f>
        <v>#DIV/0!</v>
      </c>
      <c r="AG1094" s="3" t="e">
        <f>IF(DEGREES(ACOS(SIN(RADIANS(G1094))*SIN(RADIANS(E1089))+COS(RADIANS(G1094))*COS(RADIANS(E1089))*COS(RADIANS(AG1079))))&gt;90,0,$F$4*$F$5/E1088^2*(SIN(RADIANS(G1094))*SIN(RADIANS(E1089))+COS(RADIANS(G1094))*COS(RADIANS(E1089))*COS(RADIANS(AG1079))))</f>
        <v>#DIV/0!</v>
      </c>
      <c r="AH1094" s="3" t="e">
        <f>IF(DEGREES(ACOS(SIN(RADIANS(G1094))*SIN(RADIANS(E1089))+COS(RADIANS(G1094))*COS(RADIANS(E1089))*COS(RADIANS(AH1079))))&gt;90,0,$F$4*$F$5/E1088^2*(SIN(RADIANS(G1094))*SIN(RADIANS(E1089))+COS(RADIANS(G1094))*COS(RADIANS(E1089))*COS(RADIANS(AH1079))))</f>
        <v>#DIV/0!</v>
      </c>
      <c r="AI1094" s="3" t="e">
        <f>IF(DEGREES(ACOS(SIN(RADIANS(G1094))*SIN(RADIANS(E1089))+COS(RADIANS(G1094))*COS(RADIANS(E1089))*COS(RADIANS(AI1079))))&gt;90,0,$F$4*$F$5/E1088^2*(SIN(RADIANS(G1094))*SIN(RADIANS(E1089))+COS(RADIANS(G1094))*COS(RADIANS(E1089))*COS(RADIANS(AI1079))))</f>
        <v>#DIV/0!</v>
      </c>
      <c r="AJ1094" s="3" t="e">
        <f>IF(DEGREES(ACOS(SIN(RADIANS(G1094))*SIN(RADIANS(E1089))+COS(RADIANS(G1094))*COS(RADIANS(E1089))*COS(RADIANS(AJ1079))))&gt;90,0,$F$4*$F$5/E1088^2*(SIN(RADIANS(G1094))*SIN(RADIANS(E1089))+COS(RADIANS(G1094))*COS(RADIANS(E1089))*COS(RADIANS(AJ1079))))</f>
        <v>#DIV/0!</v>
      </c>
      <c r="AK1094" s="3">
        <f>IF(DEGREES(ACOS(SIN(RADIANS(G1094))*SIN(RADIANS(E1089))+COS(RADIANS(G1094))*COS(RADIANS(E1089))*COS(RADIANS(AK1079))))&gt;90,0,$F$4*$F$5/E1088^2*(SIN(RADIANS(G1094))*SIN(RADIANS(E1089))+COS(RADIANS(G1094))*COS(RADIANS(E1089))*COS(RADIANS(AK1079))))</f>
        <v>0</v>
      </c>
      <c r="AL1094" s="3">
        <f>IF(DEGREES(ACOS(SIN(RADIANS(G1094))*SIN(RADIANS(E1089))+COS(RADIANS(G1094))*COS(RADIANS(E1089))*COS(RADIANS(AL1079))))&gt;90,0,$F$4*$F$5/E1088^2*(SIN(RADIANS(G1094))*SIN(RADIANS(E1089))+COS(RADIANS(G1094))*COS(RADIANS(E1089))*COS(RADIANS(AL1079))))</f>
        <v>0</v>
      </c>
      <c r="AM1094" s="3">
        <f>IF(DEGREES(ACOS(SIN(RADIANS(G1094))*SIN(RADIANS(E1089))+COS(RADIANS(G1094))*COS(RADIANS(E1089))*COS(RADIANS(AM1079))))&gt;90,0,$F$4*$F$5/E1088^2*(SIN(RADIANS(G1094))*SIN(RADIANS(E1089))+COS(RADIANS(G1094))*COS(RADIANS(E1089))*COS(RADIANS(AM1079))))</f>
        <v>0</v>
      </c>
      <c r="AN1094" s="3">
        <f>IF(DEGREES(ACOS(SIN(RADIANS(G1094))*SIN(RADIANS(E1089))+COS(RADIANS(G1094))*COS(RADIANS(E1089))*COS(RADIANS(AN1079))))&gt;90,0,$F$4*$F$5/E1088^2*(SIN(RADIANS(G1094))*SIN(RADIANS(E1089))+COS(RADIANS(G1094))*COS(RADIANS(E1089))*COS(RADIANS(AN1079))))</f>
        <v>0</v>
      </c>
      <c r="AO1094" s="3">
        <f>IF(DEGREES(ACOS(SIN(RADIANS(G1094))*SIN(RADIANS(E1089))+COS(RADIANS(G1094))*COS(RADIANS(E1089))*COS(RADIANS(AO1079))))&gt;90,0,$F$4*$F$5/E1088^2*(SIN(RADIANS(G1094))*SIN(RADIANS(E1089))+COS(RADIANS(G1094))*COS(RADIANS(E1089))*COS(RADIANS(AO1079))))</f>
        <v>0</v>
      </c>
      <c r="AP1094" s="3">
        <f>IF(DEGREES(ACOS(SIN(RADIANS(G1094))*SIN(RADIANS(E1089))+COS(RADIANS(G1094))*COS(RADIANS(E1089))*COS(RADIANS(AP1079))))&gt;90,0,$F$4*$F$5/E1088^2*(SIN(RADIANS(G1094))*SIN(RADIANS(E1089))+COS(RADIANS(G1094))*COS(RADIANS(E1089))*COS(RADIANS(AP1079))))</f>
        <v>0</v>
      </c>
      <c r="AQ1094" s="3">
        <f>IF(DEGREES(ACOS(SIN(RADIANS(G1094))*SIN(RADIANS(E1089))+COS(RADIANS(G1094))*COS(RADIANS(E1089))*COS(RADIANS(AQ1079))))&gt;90,0,$F$4*$F$5/E1088^2*(SIN(RADIANS(G1094))*SIN(RADIANS(E1089))+COS(RADIANS(G1094))*COS(RADIANS(E1089))*COS(RADIANS(AQ1079))))</f>
        <v>0</v>
      </c>
      <c r="AR1094" s="3">
        <f>IF(DEGREES(ACOS(SIN(RADIANS(G1094))*SIN(RADIANS(E1089))+COS(RADIANS(G1094))*COS(RADIANS(E1089))*COS(RADIANS(AR1079))))&gt;90,0,$F$4*$F$5/E1088^2*(SIN(RADIANS(G1094))*SIN(RADIANS(E1089))+COS(RADIANS(G1094))*COS(RADIANS(E1089))*COS(RADIANS(AR1079))))</f>
        <v>0</v>
      </c>
    </row>
    <row r="1095" spans="2:44" ht="15.75" customHeight="1" x14ac:dyDescent="0.2">
      <c r="G1095" s="3">
        <v>-50</v>
      </c>
      <c r="I1095" s="3">
        <f>IF(DEGREES(ACOS(SIN(RADIANS(G1095))*SIN(RADIANS(E1089))+COS(RADIANS(G1095))*COS(RADIANS(E1089))*COS(RADIANS(I1079))))&gt;90,0,$F$4*$F$5/E1088^2*(SIN(RADIANS(G1095))*SIN(RADIANS(E1089))+COS(RADIANS(G1095))*COS(RADIANS(E1089))*COS(RADIANS(I1079))))</f>
        <v>0</v>
      </c>
      <c r="J1095" s="3">
        <f>IF(DEGREES(ACOS(SIN(RADIANS(G1095))*SIN(RADIANS(E1089))+COS(RADIANS(G1095))*COS(RADIANS(E1089))*COS(RADIANS(J1079))))&gt;90,0,$F$4*$F$5/E1088^2*(SIN(RADIANS(G1095))*SIN(RADIANS(E1089))+COS(RADIANS(G1095))*COS(RADIANS(E1089))*COS(RADIANS(J1079))))</f>
        <v>0</v>
      </c>
      <c r="K1095" s="3">
        <f>IF(DEGREES(ACOS(SIN(RADIANS(G1095))*SIN(RADIANS(E1089))+COS(RADIANS(G1095))*COS(RADIANS(E1089))*COS(RADIANS(K1079))))&gt;90,0,$F$4*$F$5/E1088^2*(SIN(RADIANS(G1095))*SIN(RADIANS(E1089))+COS(RADIANS(G1095))*COS(RADIANS(E1089))*COS(RADIANS(K1079))))</f>
        <v>0</v>
      </c>
      <c r="L1095" s="3">
        <f>IF(DEGREES(ACOS(SIN(RADIANS(G1095))*SIN(RADIANS(E1089))+COS(RADIANS(G1095))*COS(RADIANS(E1089))*COS(RADIANS(L1079))))&gt;90,0,$F$4*$F$5/E1088^2*(SIN(RADIANS(G1095))*SIN(RADIANS(E1089))+COS(RADIANS(G1095))*COS(RADIANS(E1089))*COS(RADIANS(L1079))))</f>
        <v>0</v>
      </c>
      <c r="M1095" s="3">
        <f>IF(DEGREES(ACOS(SIN(RADIANS(G1095))*SIN(RADIANS(E1089))+COS(RADIANS(G1095))*COS(RADIANS(E1089))*COS(RADIANS(M1079))))&gt;90,0,$F$4*$F$5/E1088^2*(SIN(RADIANS(G1095))*SIN(RADIANS(E1089))+COS(RADIANS(G1095))*COS(RADIANS(E1089))*COS(RADIANS(M1079))))</f>
        <v>0</v>
      </c>
      <c r="N1095" s="3">
        <f>IF(DEGREES(ACOS(SIN(RADIANS(G1095))*SIN(RADIANS(E1089))+COS(RADIANS(G1095))*COS(RADIANS(E1089))*COS(RADIANS(N1079))))&gt;90,0,$F$4*$F$5/E1088^2*(SIN(RADIANS(G1095))*SIN(RADIANS(E1089))+COS(RADIANS(G1095))*COS(RADIANS(E1089))*COS(RADIANS(N1079))))</f>
        <v>0</v>
      </c>
      <c r="O1095" s="3">
        <f>IF(DEGREES(ACOS(SIN(RADIANS(G1095))*SIN(RADIANS(E1089))+COS(RADIANS(G1095))*COS(RADIANS(E1089))*COS(RADIANS(O1079))))&gt;90,0,$F$4*$F$5/E1088^2*(SIN(RADIANS(G1095))*SIN(RADIANS(E1089))+COS(RADIANS(G1095))*COS(RADIANS(E1089))*COS(RADIANS(O1079))))</f>
        <v>0</v>
      </c>
      <c r="P1095" s="3">
        <f>IF(DEGREES(ACOS(SIN(RADIANS(G1095))*SIN(RADIANS(E1089))+COS(RADIANS(G1095))*COS(RADIANS(E1089))*COS(RADIANS(P1079))))&gt;90,0,$F$4*$F$5/E1088^2*(SIN(RADIANS(G1095))*SIN(RADIANS(E1089))+COS(RADIANS(G1095))*COS(RADIANS(E1089))*COS(RADIANS(P1079))))</f>
        <v>0</v>
      </c>
      <c r="Q1095" s="3">
        <f>IF(DEGREES(ACOS(SIN(RADIANS(G1095))*SIN(RADIANS(E1089))+COS(RADIANS(G1095))*COS(RADIANS(E1089))*COS(RADIANS(Q1079))))&gt;90,0,$F$4*$F$5/E1088^2*(SIN(RADIANS(G1095))*SIN(RADIANS(E1089))+COS(RADIANS(G1095))*COS(RADIANS(E1089))*COS(RADIANS(Q1079))))</f>
        <v>0</v>
      </c>
      <c r="R1095" s="3" t="e">
        <f>IF(DEGREES(ACOS(SIN(RADIANS(G1095))*SIN(RADIANS(E1089))+COS(RADIANS(G1095))*COS(RADIANS(E1089))*COS(RADIANS(R1079))))&gt;90,0,$F$4*$F$5/E1088^2*(SIN(RADIANS(G1095))*SIN(RADIANS(E1089))+COS(RADIANS(G1095))*COS(RADIANS(E1089))*COS(RADIANS(R1079))))</f>
        <v>#DIV/0!</v>
      </c>
      <c r="S1095" s="3" t="e">
        <f>IF(DEGREES(ACOS(SIN(RADIANS(G1095))*SIN(RADIANS(E1089))+COS(RADIANS(G1095))*COS(RADIANS(E1089))*COS(RADIANS(S1079))))&gt;90,0,$F$4*$F$5/E1088^2*(SIN(RADIANS(G1095))*SIN(RADIANS(E1089))+COS(RADIANS(G1095))*COS(RADIANS(E1089))*COS(RADIANS(S1079))))</f>
        <v>#DIV/0!</v>
      </c>
      <c r="T1095" s="3" t="e">
        <f>IF(DEGREES(ACOS(SIN(RADIANS(G1095))*SIN(RADIANS(E1089))+COS(RADIANS(G1095))*COS(RADIANS(E1089))*COS(RADIANS(T1079))))&gt;90,0,$F$4*$F$5/E1088^2*(SIN(RADIANS(G1095))*SIN(RADIANS(E1089))+COS(RADIANS(G1095))*COS(RADIANS(E1089))*COS(RADIANS(T1079))))</f>
        <v>#DIV/0!</v>
      </c>
      <c r="U1095" s="3" t="e">
        <f>IF(DEGREES(ACOS(SIN(RADIANS(G1095))*SIN(RADIANS(E1089))+COS(RADIANS(G1095))*COS(RADIANS(E1089))*COS(RADIANS(U1079))))&gt;90,0,$F$4*$F$5/E1088^2*(SIN(RADIANS(G1095))*SIN(RADIANS(E1089))+COS(RADIANS(G1095))*COS(RADIANS(E1089))*COS(RADIANS(U1079))))</f>
        <v>#DIV/0!</v>
      </c>
      <c r="V1095" s="3" t="e">
        <f>IF(DEGREES(ACOS(SIN(RADIANS(G1095))*SIN(RADIANS(E1089))+COS(RADIANS(G1095))*COS(RADIANS(E1089))*COS(RADIANS(V1079))))&gt;90,0,$F$4*$F$5/E1088^2*(SIN(RADIANS(G1095))*SIN(RADIANS(E1089))+COS(RADIANS(G1095))*COS(RADIANS(E1089))*COS(RADIANS(V1079))))</f>
        <v>#DIV/0!</v>
      </c>
      <c r="W1095" s="3" t="e">
        <f>IF(DEGREES(ACOS(SIN(RADIANS(G1095))*SIN(RADIANS(E1089))+COS(RADIANS(G1095))*COS(RADIANS(E1089))*COS(RADIANS(W1079))))&gt;90,0,$F$4*$F$5/E1088^2*(SIN(RADIANS(G1095))*SIN(RADIANS(E1089))+COS(RADIANS(G1095))*COS(RADIANS(E1089))*COS(RADIANS(W1079))))</f>
        <v>#DIV/0!</v>
      </c>
      <c r="X1095" s="3" t="e">
        <f>IF(DEGREES(ACOS(SIN(RADIANS(G1095))*SIN(RADIANS(E1089))+COS(RADIANS(G1095))*COS(RADIANS(E1089))*COS(RADIANS(X1079))))&gt;90,0,$F$4*$F$5/E1088^2*(SIN(RADIANS(G1095))*SIN(RADIANS(E1089))+COS(RADIANS(G1095))*COS(RADIANS(E1089))*COS(RADIANS(X1079))))</f>
        <v>#DIV/0!</v>
      </c>
      <c r="Y1095" s="3" t="e">
        <f>IF(DEGREES(ACOS(SIN(RADIANS(G1095))*SIN(RADIANS(E1089))+COS(RADIANS(G1095))*COS(RADIANS(E1089))*COS(RADIANS(Y1079))))&gt;90,0,$F$4*$F$5/E1088^2*(SIN(RADIANS(G1095))*SIN(RADIANS(E1089))+COS(RADIANS(G1095))*COS(RADIANS(E1089))*COS(RADIANS(Y1079))))</f>
        <v>#DIV/0!</v>
      </c>
      <c r="Z1095" s="3" t="e">
        <f>IF(DEGREES(ACOS(SIN(RADIANS(G1095))*SIN(RADIANS(E1089))+COS(RADIANS(G1095))*COS(RADIANS(E1089))*COS(RADIANS(Z1079))))&gt;90,0,$F$4*$F$5/E1088^2*(SIN(RADIANS(G1095))*SIN(RADIANS(E1089))+COS(RADIANS(G1095))*COS(RADIANS(E1089))*COS(RADIANS(Z1079))))</f>
        <v>#DIV/0!</v>
      </c>
      <c r="AA1095" s="3" t="e">
        <f>IF(DEGREES(ACOS(SIN(RADIANS(G1095))*SIN(RADIANS(E1089))+COS(RADIANS(G1095))*COS(RADIANS(E1089))*COS(RADIANS(AA1079))))&gt;90,0,$F$4*$F$5/E1088^2*(SIN(RADIANS(G1095))*SIN(RADIANS(E1089))+COS(RADIANS(G1095))*COS(RADIANS(E1089))*COS(RADIANS(AA1079))))</f>
        <v>#DIV/0!</v>
      </c>
      <c r="AB1095" s="3" t="e">
        <f>IF(DEGREES(ACOS(SIN(RADIANS(G1095))*SIN(RADIANS(E1089))+COS(RADIANS(G1095))*COS(RADIANS(E1089))*COS(RADIANS(AB1079))))&gt;90,0,$F$4*$F$5/E1088^2*(SIN(RADIANS(G1095))*SIN(RADIANS(E1089))+COS(RADIANS(G1095))*COS(RADIANS(E1089))*COS(RADIANS(AB1079))))</f>
        <v>#DIV/0!</v>
      </c>
      <c r="AC1095" s="3" t="e">
        <f>IF(DEGREES(ACOS(SIN(RADIANS(G1095))*SIN(RADIANS(E1089))+COS(RADIANS(G1095))*COS(RADIANS(E1089))*COS(RADIANS(AC1079))))&gt;90,0,$F$4*$F$5/E1088^2*(SIN(RADIANS(G1095))*SIN(RADIANS(E1089))+COS(RADIANS(G1095))*COS(RADIANS(E1089))*COS(RADIANS(AC1079))))</f>
        <v>#DIV/0!</v>
      </c>
      <c r="AD1095" s="3" t="e">
        <f>IF(DEGREES(ACOS(SIN(RADIANS(G1095))*SIN(RADIANS(E1089))+COS(RADIANS(G1095))*COS(RADIANS(E1089))*COS(RADIANS(AD1079))))&gt;90,0,$F$4*$F$5/E1088^2*(SIN(RADIANS(G1095))*SIN(RADIANS(E1089))+COS(RADIANS(G1095))*COS(RADIANS(E1089))*COS(RADIANS(AD1079))))</f>
        <v>#DIV/0!</v>
      </c>
      <c r="AE1095" s="3" t="e">
        <f>IF(DEGREES(ACOS(SIN(RADIANS(G1095))*SIN(RADIANS(E1089))+COS(RADIANS(G1095))*COS(RADIANS(E1089))*COS(RADIANS(AE1079))))&gt;90,0,$F$4*$F$5/E1088^2*(SIN(RADIANS(G1095))*SIN(RADIANS(E1089))+COS(RADIANS(G1095))*COS(RADIANS(E1089))*COS(RADIANS(AE1079))))</f>
        <v>#DIV/0!</v>
      </c>
      <c r="AF1095" s="3" t="e">
        <f>IF(DEGREES(ACOS(SIN(RADIANS(G1095))*SIN(RADIANS(E1089))+COS(RADIANS(G1095))*COS(RADIANS(E1089))*COS(RADIANS(AF1079))))&gt;90,0,$F$4*$F$5/E1088^2*(SIN(RADIANS(G1095))*SIN(RADIANS(E1089))+COS(RADIANS(G1095))*COS(RADIANS(E1089))*COS(RADIANS(AF1079))))</f>
        <v>#DIV/0!</v>
      </c>
      <c r="AG1095" s="3" t="e">
        <f>IF(DEGREES(ACOS(SIN(RADIANS(G1095))*SIN(RADIANS(E1089))+COS(RADIANS(G1095))*COS(RADIANS(E1089))*COS(RADIANS(AG1079))))&gt;90,0,$F$4*$F$5/E1088^2*(SIN(RADIANS(G1095))*SIN(RADIANS(E1089))+COS(RADIANS(G1095))*COS(RADIANS(E1089))*COS(RADIANS(AG1079))))</f>
        <v>#DIV/0!</v>
      </c>
      <c r="AH1095" s="3" t="e">
        <f>IF(DEGREES(ACOS(SIN(RADIANS(G1095))*SIN(RADIANS(E1089))+COS(RADIANS(G1095))*COS(RADIANS(E1089))*COS(RADIANS(AH1079))))&gt;90,0,$F$4*$F$5/E1088^2*(SIN(RADIANS(G1095))*SIN(RADIANS(E1089))+COS(RADIANS(G1095))*COS(RADIANS(E1089))*COS(RADIANS(AH1079))))</f>
        <v>#DIV/0!</v>
      </c>
      <c r="AI1095" s="3" t="e">
        <f>IF(DEGREES(ACOS(SIN(RADIANS(G1095))*SIN(RADIANS(E1089))+COS(RADIANS(G1095))*COS(RADIANS(E1089))*COS(RADIANS(AI1079))))&gt;90,0,$F$4*$F$5/E1088^2*(SIN(RADIANS(G1095))*SIN(RADIANS(E1089))+COS(RADIANS(G1095))*COS(RADIANS(E1089))*COS(RADIANS(AI1079))))</f>
        <v>#DIV/0!</v>
      </c>
      <c r="AJ1095" s="3" t="e">
        <f>IF(DEGREES(ACOS(SIN(RADIANS(G1095))*SIN(RADIANS(E1089))+COS(RADIANS(G1095))*COS(RADIANS(E1089))*COS(RADIANS(AJ1079))))&gt;90,0,$F$4*$F$5/E1088^2*(SIN(RADIANS(G1095))*SIN(RADIANS(E1089))+COS(RADIANS(G1095))*COS(RADIANS(E1089))*COS(RADIANS(AJ1079))))</f>
        <v>#DIV/0!</v>
      </c>
      <c r="AK1095" s="3">
        <f>IF(DEGREES(ACOS(SIN(RADIANS(G1095))*SIN(RADIANS(E1089))+COS(RADIANS(G1095))*COS(RADIANS(E1089))*COS(RADIANS(AK1079))))&gt;90,0,$F$4*$F$5/E1088^2*(SIN(RADIANS(G1095))*SIN(RADIANS(E1089))+COS(RADIANS(G1095))*COS(RADIANS(E1089))*COS(RADIANS(AK1079))))</f>
        <v>0</v>
      </c>
      <c r="AL1095" s="3">
        <f>IF(DEGREES(ACOS(SIN(RADIANS(G1095))*SIN(RADIANS(E1089))+COS(RADIANS(G1095))*COS(RADIANS(E1089))*COS(RADIANS(AL1079))))&gt;90,0,$F$4*$F$5/E1088^2*(SIN(RADIANS(G1095))*SIN(RADIANS(E1089))+COS(RADIANS(G1095))*COS(RADIANS(E1089))*COS(RADIANS(AL1079))))</f>
        <v>0</v>
      </c>
      <c r="AM1095" s="3">
        <f>IF(DEGREES(ACOS(SIN(RADIANS(G1095))*SIN(RADIANS(E1089))+COS(RADIANS(G1095))*COS(RADIANS(E1089))*COS(RADIANS(AM1079))))&gt;90,0,$F$4*$F$5/E1088^2*(SIN(RADIANS(G1095))*SIN(RADIANS(E1089))+COS(RADIANS(G1095))*COS(RADIANS(E1089))*COS(RADIANS(AM1079))))</f>
        <v>0</v>
      </c>
      <c r="AN1095" s="3">
        <f>IF(DEGREES(ACOS(SIN(RADIANS(G1095))*SIN(RADIANS(E1089))+COS(RADIANS(G1095))*COS(RADIANS(E1089))*COS(RADIANS(AN1079))))&gt;90,0,$F$4*$F$5/E1088^2*(SIN(RADIANS(G1095))*SIN(RADIANS(E1089))+COS(RADIANS(G1095))*COS(RADIANS(E1089))*COS(RADIANS(AN1079))))</f>
        <v>0</v>
      </c>
      <c r="AO1095" s="3">
        <f>IF(DEGREES(ACOS(SIN(RADIANS(G1095))*SIN(RADIANS(E1089))+COS(RADIANS(G1095))*COS(RADIANS(E1089))*COS(RADIANS(AO1079))))&gt;90,0,$F$4*$F$5/E1088^2*(SIN(RADIANS(G1095))*SIN(RADIANS(E1089))+COS(RADIANS(G1095))*COS(RADIANS(E1089))*COS(RADIANS(AO1079))))</f>
        <v>0</v>
      </c>
      <c r="AP1095" s="3">
        <f>IF(DEGREES(ACOS(SIN(RADIANS(G1095))*SIN(RADIANS(E1089))+COS(RADIANS(G1095))*COS(RADIANS(E1089))*COS(RADIANS(AP1079))))&gt;90,0,$F$4*$F$5/E1088^2*(SIN(RADIANS(G1095))*SIN(RADIANS(E1089))+COS(RADIANS(G1095))*COS(RADIANS(E1089))*COS(RADIANS(AP1079))))</f>
        <v>0</v>
      </c>
      <c r="AQ1095" s="3">
        <f>IF(DEGREES(ACOS(SIN(RADIANS(G1095))*SIN(RADIANS(E1089))+COS(RADIANS(G1095))*COS(RADIANS(E1089))*COS(RADIANS(AQ1079))))&gt;90,0,$F$4*$F$5/E1088^2*(SIN(RADIANS(G1095))*SIN(RADIANS(E1089))+COS(RADIANS(G1095))*COS(RADIANS(E1089))*COS(RADIANS(AQ1079))))</f>
        <v>0</v>
      </c>
      <c r="AR1095" s="3">
        <f>IF(DEGREES(ACOS(SIN(RADIANS(G1095))*SIN(RADIANS(E1089))+COS(RADIANS(G1095))*COS(RADIANS(E1089))*COS(RADIANS(AR1079))))&gt;90,0,$F$4*$F$5/E1088^2*(SIN(RADIANS(G1095))*SIN(RADIANS(E1089))+COS(RADIANS(G1095))*COS(RADIANS(E1089))*COS(RADIANS(AR1079))))</f>
        <v>0</v>
      </c>
    </row>
    <row r="1096" spans="2:44" ht="15.75" customHeight="1" x14ac:dyDescent="0.2">
      <c r="G1096" s="3">
        <v>-60</v>
      </c>
      <c r="I1096" s="3">
        <f>IF(DEGREES(ACOS(SIN(RADIANS(G1096))*SIN(RADIANS(E1089))+COS(RADIANS(G1096))*COS(RADIANS(E1089))*COS(RADIANS(I1079))))&gt;90,0,$F$4*$F$5/E1088^2*(SIN(RADIANS(G1096))*SIN(RADIANS(E1089))+COS(RADIANS(G1096))*COS(RADIANS(E1089))*COS(RADIANS(I1079))))</f>
        <v>0</v>
      </c>
      <c r="J1096" s="3">
        <f>IF(DEGREES(ACOS(SIN(RADIANS(G1096))*SIN(RADIANS(E1089))+COS(RADIANS(G1096))*COS(RADIANS(E1089))*COS(RADIANS(J1079))))&gt;90,0,$F$4*$F$5/E1088^2*(SIN(RADIANS(G1096))*SIN(RADIANS(E1089))+COS(RADIANS(G1096))*COS(RADIANS(E1089))*COS(RADIANS(J1079))))</f>
        <v>0</v>
      </c>
      <c r="K1096" s="3">
        <f>IF(DEGREES(ACOS(SIN(RADIANS(G1096))*SIN(RADIANS(E1089))+COS(RADIANS(G1096))*COS(RADIANS(E1089))*COS(RADIANS(K1079))))&gt;90,0,$F$4*$F$5/E1088^2*(SIN(RADIANS(G1096))*SIN(RADIANS(E1089))+COS(RADIANS(G1096))*COS(RADIANS(E1089))*COS(RADIANS(K1079))))</f>
        <v>0</v>
      </c>
      <c r="L1096" s="3">
        <f>IF(DEGREES(ACOS(SIN(RADIANS(G1096))*SIN(RADIANS(E1089))+COS(RADIANS(G1096))*COS(RADIANS(E1089))*COS(RADIANS(L1079))))&gt;90,0,$F$4*$F$5/E1088^2*(SIN(RADIANS(G1096))*SIN(RADIANS(E1089))+COS(RADIANS(G1096))*COS(RADIANS(E1089))*COS(RADIANS(L1079))))</f>
        <v>0</v>
      </c>
      <c r="M1096" s="3">
        <f>IF(DEGREES(ACOS(SIN(RADIANS(G1096))*SIN(RADIANS(E1089))+COS(RADIANS(G1096))*COS(RADIANS(E1089))*COS(RADIANS(M1079))))&gt;90,0,$F$4*$F$5/E1088^2*(SIN(RADIANS(G1096))*SIN(RADIANS(E1089))+COS(RADIANS(G1096))*COS(RADIANS(E1089))*COS(RADIANS(M1079))))</f>
        <v>0</v>
      </c>
      <c r="N1096" s="3">
        <f>IF(DEGREES(ACOS(SIN(RADIANS(G1096))*SIN(RADIANS(E1089))+COS(RADIANS(G1096))*COS(RADIANS(E1089))*COS(RADIANS(N1079))))&gt;90,0,$F$4*$F$5/E1088^2*(SIN(RADIANS(G1096))*SIN(RADIANS(E1089))+COS(RADIANS(G1096))*COS(RADIANS(E1089))*COS(RADIANS(N1079))))</f>
        <v>0</v>
      </c>
      <c r="O1096" s="3">
        <f>IF(DEGREES(ACOS(SIN(RADIANS(G1096))*SIN(RADIANS(E1089))+COS(RADIANS(G1096))*COS(RADIANS(E1089))*COS(RADIANS(O1079))))&gt;90,0,$F$4*$F$5/E1088^2*(SIN(RADIANS(G1096))*SIN(RADIANS(E1089))+COS(RADIANS(G1096))*COS(RADIANS(E1089))*COS(RADIANS(O1079))))</f>
        <v>0</v>
      </c>
      <c r="P1096" s="3">
        <f>IF(DEGREES(ACOS(SIN(RADIANS(G1096))*SIN(RADIANS(E1089))+COS(RADIANS(G1096))*COS(RADIANS(E1089))*COS(RADIANS(P1079))))&gt;90,0,$F$4*$F$5/E1088^2*(SIN(RADIANS(G1096))*SIN(RADIANS(E1089))+COS(RADIANS(G1096))*COS(RADIANS(E1089))*COS(RADIANS(P1079))))</f>
        <v>0</v>
      </c>
      <c r="Q1096" s="3">
        <f>IF(DEGREES(ACOS(SIN(RADIANS(G1096))*SIN(RADIANS(E1089))+COS(RADIANS(G1096))*COS(RADIANS(E1089))*COS(RADIANS(Q1079))))&gt;90,0,$F$4*$F$5/E1088^2*(SIN(RADIANS(G1096))*SIN(RADIANS(E1089))+COS(RADIANS(G1096))*COS(RADIANS(E1089))*COS(RADIANS(Q1079))))</f>
        <v>0</v>
      </c>
      <c r="R1096" s="3" t="e">
        <f>IF(DEGREES(ACOS(SIN(RADIANS(G1096))*SIN(RADIANS(E1089))+COS(RADIANS(G1096))*COS(RADIANS(E1089))*COS(RADIANS(R1079))))&gt;90,0,$F$4*$F$5/E1088^2*(SIN(RADIANS(G1096))*SIN(RADIANS(E1089))+COS(RADIANS(G1096))*COS(RADIANS(E1089))*COS(RADIANS(R1079))))</f>
        <v>#DIV/0!</v>
      </c>
      <c r="S1096" s="3" t="e">
        <f>IF(DEGREES(ACOS(SIN(RADIANS(G1096))*SIN(RADIANS(E1089))+COS(RADIANS(G1096))*COS(RADIANS(E1089))*COS(RADIANS(S1079))))&gt;90,0,$F$4*$F$5/E1088^2*(SIN(RADIANS(G1096))*SIN(RADIANS(E1089))+COS(RADIANS(G1096))*COS(RADIANS(E1089))*COS(RADIANS(S1079))))</f>
        <v>#DIV/0!</v>
      </c>
      <c r="T1096" s="3" t="e">
        <f>IF(DEGREES(ACOS(SIN(RADIANS(G1096))*SIN(RADIANS(E1089))+COS(RADIANS(G1096))*COS(RADIANS(E1089))*COS(RADIANS(T1079))))&gt;90,0,$F$4*$F$5/E1088^2*(SIN(RADIANS(G1096))*SIN(RADIANS(E1089))+COS(RADIANS(G1096))*COS(RADIANS(E1089))*COS(RADIANS(T1079))))</f>
        <v>#DIV/0!</v>
      </c>
      <c r="U1096" s="3" t="e">
        <f>IF(DEGREES(ACOS(SIN(RADIANS(G1096))*SIN(RADIANS(E1089))+COS(RADIANS(G1096))*COS(RADIANS(E1089))*COS(RADIANS(U1079))))&gt;90,0,$F$4*$F$5/E1088^2*(SIN(RADIANS(G1096))*SIN(RADIANS(E1089))+COS(RADIANS(G1096))*COS(RADIANS(E1089))*COS(RADIANS(U1079))))</f>
        <v>#DIV/0!</v>
      </c>
      <c r="V1096" s="3" t="e">
        <f>IF(DEGREES(ACOS(SIN(RADIANS(G1096))*SIN(RADIANS(E1089))+COS(RADIANS(G1096))*COS(RADIANS(E1089))*COS(RADIANS(V1079))))&gt;90,0,$F$4*$F$5/E1088^2*(SIN(RADIANS(G1096))*SIN(RADIANS(E1089))+COS(RADIANS(G1096))*COS(RADIANS(E1089))*COS(RADIANS(V1079))))</f>
        <v>#DIV/0!</v>
      </c>
      <c r="W1096" s="3" t="e">
        <f>IF(DEGREES(ACOS(SIN(RADIANS(G1096))*SIN(RADIANS(E1089))+COS(RADIANS(G1096))*COS(RADIANS(E1089))*COS(RADIANS(W1079))))&gt;90,0,$F$4*$F$5/E1088^2*(SIN(RADIANS(G1096))*SIN(RADIANS(E1089))+COS(RADIANS(G1096))*COS(RADIANS(E1089))*COS(RADIANS(W1079))))</f>
        <v>#DIV/0!</v>
      </c>
      <c r="X1096" s="3" t="e">
        <f>IF(DEGREES(ACOS(SIN(RADIANS(G1096))*SIN(RADIANS(E1089))+COS(RADIANS(G1096))*COS(RADIANS(E1089))*COS(RADIANS(X1079))))&gt;90,0,$F$4*$F$5/E1088^2*(SIN(RADIANS(G1096))*SIN(RADIANS(E1089))+COS(RADIANS(G1096))*COS(RADIANS(E1089))*COS(RADIANS(X1079))))</f>
        <v>#DIV/0!</v>
      </c>
      <c r="Y1096" s="3" t="e">
        <f>IF(DEGREES(ACOS(SIN(RADIANS(G1096))*SIN(RADIANS(E1089))+COS(RADIANS(G1096))*COS(RADIANS(E1089))*COS(RADIANS(Y1079))))&gt;90,0,$F$4*$F$5/E1088^2*(SIN(RADIANS(G1096))*SIN(RADIANS(E1089))+COS(RADIANS(G1096))*COS(RADIANS(E1089))*COS(RADIANS(Y1079))))</f>
        <v>#DIV/0!</v>
      </c>
      <c r="Z1096" s="3" t="e">
        <f>IF(DEGREES(ACOS(SIN(RADIANS(G1096))*SIN(RADIANS(E1089))+COS(RADIANS(G1096))*COS(RADIANS(E1089))*COS(RADIANS(Z1079))))&gt;90,0,$F$4*$F$5/E1088^2*(SIN(RADIANS(G1096))*SIN(RADIANS(E1089))+COS(RADIANS(G1096))*COS(RADIANS(E1089))*COS(RADIANS(Z1079))))</f>
        <v>#DIV/0!</v>
      </c>
      <c r="AA1096" s="3" t="e">
        <f>IF(DEGREES(ACOS(SIN(RADIANS(G1096))*SIN(RADIANS(E1089))+COS(RADIANS(G1096))*COS(RADIANS(E1089))*COS(RADIANS(AA1079))))&gt;90,0,$F$4*$F$5/E1088^2*(SIN(RADIANS(G1096))*SIN(RADIANS(E1089))+COS(RADIANS(G1096))*COS(RADIANS(E1089))*COS(RADIANS(AA1079))))</f>
        <v>#DIV/0!</v>
      </c>
      <c r="AB1096" s="3" t="e">
        <f>IF(DEGREES(ACOS(SIN(RADIANS(G1096))*SIN(RADIANS(E1089))+COS(RADIANS(G1096))*COS(RADIANS(E1089))*COS(RADIANS(AB1079))))&gt;90,0,$F$4*$F$5/E1088^2*(SIN(RADIANS(G1096))*SIN(RADIANS(E1089))+COS(RADIANS(G1096))*COS(RADIANS(E1089))*COS(RADIANS(AB1079))))</f>
        <v>#DIV/0!</v>
      </c>
      <c r="AC1096" s="3" t="e">
        <f>IF(DEGREES(ACOS(SIN(RADIANS(G1096))*SIN(RADIANS(E1089))+COS(RADIANS(G1096))*COS(RADIANS(E1089))*COS(RADIANS(AC1079))))&gt;90,0,$F$4*$F$5/E1088^2*(SIN(RADIANS(G1096))*SIN(RADIANS(E1089))+COS(RADIANS(G1096))*COS(RADIANS(E1089))*COS(RADIANS(AC1079))))</f>
        <v>#DIV/0!</v>
      </c>
      <c r="AD1096" s="3" t="e">
        <f>IF(DEGREES(ACOS(SIN(RADIANS(G1096))*SIN(RADIANS(E1089))+COS(RADIANS(G1096))*COS(RADIANS(E1089))*COS(RADIANS(AD1079))))&gt;90,0,$F$4*$F$5/E1088^2*(SIN(RADIANS(G1096))*SIN(RADIANS(E1089))+COS(RADIANS(G1096))*COS(RADIANS(E1089))*COS(RADIANS(AD1079))))</f>
        <v>#DIV/0!</v>
      </c>
      <c r="AE1096" s="3" t="e">
        <f>IF(DEGREES(ACOS(SIN(RADIANS(G1096))*SIN(RADIANS(E1089))+COS(RADIANS(G1096))*COS(RADIANS(E1089))*COS(RADIANS(AE1079))))&gt;90,0,$F$4*$F$5/E1088^2*(SIN(RADIANS(G1096))*SIN(RADIANS(E1089))+COS(RADIANS(G1096))*COS(RADIANS(E1089))*COS(RADIANS(AE1079))))</f>
        <v>#DIV/0!</v>
      </c>
      <c r="AF1096" s="3" t="e">
        <f>IF(DEGREES(ACOS(SIN(RADIANS(G1096))*SIN(RADIANS(E1089))+COS(RADIANS(G1096))*COS(RADIANS(E1089))*COS(RADIANS(AF1079))))&gt;90,0,$F$4*$F$5/E1088^2*(SIN(RADIANS(G1096))*SIN(RADIANS(E1089))+COS(RADIANS(G1096))*COS(RADIANS(E1089))*COS(RADIANS(AF1079))))</f>
        <v>#DIV/0!</v>
      </c>
      <c r="AG1096" s="3" t="e">
        <f>IF(DEGREES(ACOS(SIN(RADIANS(G1096))*SIN(RADIANS(E1089))+COS(RADIANS(G1096))*COS(RADIANS(E1089))*COS(RADIANS(AG1079))))&gt;90,0,$F$4*$F$5/E1088^2*(SIN(RADIANS(G1096))*SIN(RADIANS(E1089))+COS(RADIANS(G1096))*COS(RADIANS(E1089))*COS(RADIANS(AG1079))))</f>
        <v>#DIV/0!</v>
      </c>
      <c r="AH1096" s="3" t="e">
        <f>IF(DEGREES(ACOS(SIN(RADIANS(G1096))*SIN(RADIANS(E1089))+COS(RADIANS(G1096))*COS(RADIANS(E1089))*COS(RADIANS(AH1079))))&gt;90,0,$F$4*$F$5/E1088^2*(SIN(RADIANS(G1096))*SIN(RADIANS(E1089))+COS(RADIANS(G1096))*COS(RADIANS(E1089))*COS(RADIANS(AH1079))))</f>
        <v>#DIV/0!</v>
      </c>
      <c r="AI1096" s="3" t="e">
        <f>IF(DEGREES(ACOS(SIN(RADIANS(G1096))*SIN(RADIANS(E1089))+COS(RADIANS(G1096))*COS(RADIANS(E1089))*COS(RADIANS(AI1079))))&gt;90,0,$F$4*$F$5/E1088^2*(SIN(RADIANS(G1096))*SIN(RADIANS(E1089))+COS(RADIANS(G1096))*COS(RADIANS(E1089))*COS(RADIANS(AI1079))))</f>
        <v>#DIV/0!</v>
      </c>
      <c r="AJ1096" s="3" t="e">
        <f>IF(DEGREES(ACOS(SIN(RADIANS(G1096))*SIN(RADIANS(E1089))+COS(RADIANS(G1096))*COS(RADIANS(E1089))*COS(RADIANS(AJ1079))))&gt;90,0,$F$4*$F$5/E1088^2*(SIN(RADIANS(G1096))*SIN(RADIANS(E1089))+COS(RADIANS(G1096))*COS(RADIANS(E1089))*COS(RADIANS(AJ1079))))</f>
        <v>#DIV/0!</v>
      </c>
      <c r="AK1096" s="3">
        <f>IF(DEGREES(ACOS(SIN(RADIANS(G1096))*SIN(RADIANS(E1089))+COS(RADIANS(G1096))*COS(RADIANS(E1089))*COS(RADIANS(AK1079))))&gt;90,0,$F$4*$F$5/E1088^2*(SIN(RADIANS(G1096))*SIN(RADIANS(E1089))+COS(RADIANS(G1096))*COS(RADIANS(E1089))*COS(RADIANS(AK1079))))</f>
        <v>0</v>
      </c>
      <c r="AL1096" s="3">
        <f>IF(DEGREES(ACOS(SIN(RADIANS(G1096))*SIN(RADIANS(E1089))+COS(RADIANS(G1096))*COS(RADIANS(E1089))*COS(RADIANS(AL1079))))&gt;90,0,$F$4*$F$5/E1088^2*(SIN(RADIANS(G1096))*SIN(RADIANS(E1089))+COS(RADIANS(G1096))*COS(RADIANS(E1089))*COS(RADIANS(AL1079))))</f>
        <v>0</v>
      </c>
      <c r="AM1096" s="3">
        <f>IF(DEGREES(ACOS(SIN(RADIANS(G1096))*SIN(RADIANS(E1089))+COS(RADIANS(G1096))*COS(RADIANS(E1089))*COS(RADIANS(AM1079))))&gt;90,0,$F$4*$F$5/E1088^2*(SIN(RADIANS(G1096))*SIN(RADIANS(E1089))+COS(RADIANS(G1096))*COS(RADIANS(E1089))*COS(RADIANS(AM1079))))</f>
        <v>0</v>
      </c>
      <c r="AN1096" s="3">
        <f>IF(DEGREES(ACOS(SIN(RADIANS(G1096))*SIN(RADIANS(E1089))+COS(RADIANS(G1096))*COS(RADIANS(E1089))*COS(RADIANS(AN1079))))&gt;90,0,$F$4*$F$5/E1088^2*(SIN(RADIANS(G1096))*SIN(RADIANS(E1089))+COS(RADIANS(G1096))*COS(RADIANS(E1089))*COS(RADIANS(AN1079))))</f>
        <v>0</v>
      </c>
      <c r="AO1096" s="3">
        <f>IF(DEGREES(ACOS(SIN(RADIANS(G1096))*SIN(RADIANS(E1089))+COS(RADIANS(G1096))*COS(RADIANS(E1089))*COS(RADIANS(AO1079))))&gt;90,0,$F$4*$F$5/E1088^2*(SIN(RADIANS(G1096))*SIN(RADIANS(E1089))+COS(RADIANS(G1096))*COS(RADIANS(E1089))*COS(RADIANS(AO1079))))</f>
        <v>0</v>
      </c>
      <c r="AP1096" s="3">
        <f>IF(DEGREES(ACOS(SIN(RADIANS(G1096))*SIN(RADIANS(E1089))+COS(RADIANS(G1096))*COS(RADIANS(E1089))*COS(RADIANS(AP1079))))&gt;90,0,$F$4*$F$5/E1088^2*(SIN(RADIANS(G1096))*SIN(RADIANS(E1089))+COS(RADIANS(G1096))*COS(RADIANS(E1089))*COS(RADIANS(AP1079))))</f>
        <v>0</v>
      </c>
      <c r="AQ1096" s="3">
        <f>IF(DEGREES(ACOS(SIN(RADIANS(G1096))*SIN(RADIANS(E1089))+COS(RADIANS(G1096))*COS(RADIANS(E1089))*COS(RADIANS(AQ1079))))&gt;90,0,$F$4*$F$5/E1088^2*(SIN(RADIANS(G1096))*SIN(RADIANS(E1089))+COS(RADIANS(G1096))*COS(RADIANS(E1089))*COS(RADIANS(AQ1079))))</f>
        <v>0</v>
      </c>
      <c r="AR1096" s="3">
        <f>IF(DEGREES(ACOS(SIN(RADIANS(G1096))*SIN(RADIANS(E1089))+COS(RADIANS(G1096))*COS(RADIANS(E1089))*COS(RADIANS(AR1079))))&gt;90,0,$F$4*$F$5/E1088^2*(SIN(RADIANS(G1096))*SIN(RADIANS(E1089))+COS(RADIANS(G1096))*COS(RADIANS(E1089))*COS(RADIANS(AR1079))))</f>
        <v>0</v>
      </c>
    </row>
    <row r="1097" spans="2:44" ht="15.75" customHeight="1" x14ac:dyDescent="0.2">
      <c r="G1097" s="3">
        <v>-70</v>
      </c>
      <c r="I1097" s="3">
        <f>IF(DEGREES(ACOS(SIN(RADIANS(G1097))*SIN(RADIANS(E1089))+COS(RADIANS(G1097))*COS(RADIANS(E1089))*COS(RADIANS(I1079))))&gt;90,0,$F$4*$F$5/E1088^2*(SIN(RADIANS(G1097))*SIN(RADIANS(E1089))+COS(RADIANS(G1097))*COS(RADIANS(E1089))*COS(RADIANS(I1079))))</f>
        <v>0</v>
      </c>
      <c r="J1097" s="3">
        <f>IF(DEGREES(ACOS(SIN(RADIANS(G1097))*SIN(RADIANS(E1089))+COS(RADIANS(G1097))*COS(RADIANS(E1089))*COS(RADIANS(J1079))))&gt;90,0,$F$4*$F$5/E1088^2*(SIN(RADIANS(G1097))*SIN(RADIANS(E1089))+COS(RADIANS(G1097))*COS(RADIANS(E1089))*COS(RADIANS(J1079))))</f>
        <v>0</v>
      </c>
      <c r="K1097" s="3">
        <f>IF(DEGREES(ACOS(SIN(RADIANS(G1097))*SIN(RADIANS(E1089))+COS(RADIANS(G1097))*COS(RADIANS(E1089))*COS(RADIANS(K1079))))&gt;90,0,$F$4*$F$5/E1088^2*(SIN(RADIANS(G1097))*SIN(RADIANS(E1089))+COS(RADIANS(G1097))*COS(RADIANS(E1089))*COS(RADIANS(K1079))))</f>
        <v>0</v>
      </c>
      <c r="L1097" s="3">
        <f>IF(DEGREES(ACOS(SIN(RADIANS(G1097))*SIN(RADIANS(E1089))+COS(RADIANS(G1097))*COS(RADIANS(E1089))*COS(RADIANS(L1079))))&gt;90,0,$F$4*$F$5/E1088^2*(SIN(RADIANS(G1097))*SIN(RADIANS(E1089))+COS(RADIANS(G1097))*COS(RADIANS(E1089))*COS(RADIANS(L1079))))</f>
        <v>0</v>
      </c>
      <c r="M1097" s="3">
        <f>IF(DEGREES(ACOS(SIN(RADIANS(G1097))*SIN(RADIANS(E1089))+COS(RADIANS(G1097))*COS(RADIANS(E1089))*COS(RADIANS(M1079))))&gt;90,0,$F$4*$F$5/E1088^2*(SIN(RADIANS(G1097))*SIN(RADIANS(E1089))+COS(RADIANS(G1097))*COS(RADIANS(E1089))*COS(RADIANS(M1079))))</f>
        <v>0</v>
      </c>
      <c r="N1097" s="3">
        <f>IF(DEGREES(ACOS(SIN(RADIANS(G1097))*SIN(RADIANS(E1089))+COS(RADIANS(G1097))*COS(RADIANS(E1089))*COS(RADIANS(N1079))))&gt;90,0,$F$4*$F$5/E1088^2*(SIN(RADIANS(G1097))*SIN(RADIANS(E1089))+COS(RADIANS(G1097))*COS(RADIANS(E1089))*COS(RADIANS(N1079))))</f>
        <v>0</v>
      </c>
      <c r="O1097" s="3">
        <f>IF(DEGREES(ACOS(SIN(RADIANS(G1097))*SIN(RADIANS(E1089))+COS(RADIANS(G1097))*COS(RADIANS(E1089))*COS(RADIANS(O1079))))&gt;90,0,$F$4*$F$5/E1088^2*(SIN(RADIANS(G1097))*SIN(RADIANS(E1089))+COS(RADIANS(G1097))*COS(RADIANS(E1089))*COS(RADIANS(O1079))))</f>
        <v>0</v>
      </c>
      <c r="P1097" s="3">
        <f>IF(DEGREES(ACOS(SIN(RADIANS(G1097))*SIN(RADIANS(E1089))+COS(RADIANS(G1097))*COS(RADIANS(E1089))*COS(RADIANS(P1079))))&gt;90,0,$F$4*$F$5/E1088^2*(SIN(RADIANS(G1097))*SIN(RADIANS(E1089))+COS(RADIANS(G1097))*COS(RADIANS(E1089))*COS(RADIANS(P1079))))</f>
        <v>0</v>
      </c>
      <c r="Q1097" s="3">
        <f>IF(DEGREES(ACOS(SIN(RADIANS(G1097))*SIN(RADIANS(E1089))+COS(RADIANS(G1097))*COS(RADIANS(E1089))*COS(RADIANS(Q1079))))&gt;90,0,$F$4*$F$5/E1088^2*(SIN(RADIANS(G1097))*SIN(RADIANS(E1089))+COS(RADIANS(G1097))*COS(RADIANS(E1089))*COS(RADIANS(Q1079))))</f>
        <v>0</v>
      </c>
      <c r="R1097" s="3" t="e">
        <f>IF(DEGREES(ACOS(SIN(RADIANS(G1097))*SIN(RADIANS(E1089))+COS(RADIANS(G1097))*COS(RADIANS(E1089))*COS(RADIANS(R1079))))&gt;90,0,$F$4*$F$5/E1088^2*(SIN(RADIANS(G1097))*SIN(RADIANS(E1089))+COS(RADIANS(G1097))*COS(RADIANS(E1089))*COS(RADIANS(R1079))))</f>
        <v>#DIV/0!</v>
      </c>
      <c r="S1097" s="3" t="e">
        <f>IF(DEGREES(ACOS(SIN(RADIANS(G1097))*SIN(RADIANS(E1089))+COS(RADIANS(G1097))*COS(RADIANS(E1089))*COS(RADIANS(S1079))))&gt;90,0,$F$4*$F$5/E1088^2*(SIN(RADIANS(G1097))*SIN(RADIANS(E1089))+COS(RADIANS(G1097))*COS(RADIANS(E1089))*COS(RADIANS(S1079))))</f>
        <v>#DIV/0!</v>
      </c>
      <c r="T1097" s="3" t="e">
        <f>IF(DEGREES(ACOS(SIN(RADIANS(G1097))*SIN(RADIANS(E1089))+COS(RADIANS(G1097))*COS(RADIANS(E1089))*COS(RADIANS(T1079))))&gt;90,0,$F$4*$F$5/E1088^2*(SIN(RADIANS(G1097))*SIN(RADIANS(E1089))+COS(RADIANS(G1097))*COS(RADIANS(E1089))*COS(RADIANS(T1079))))</f>
        <v>#DIV/0!</v>
      </c>
      <c r="U1097" s="3" t="e">
        <f>IF(DEGREES(ACOS(SIN(RADIANS(G1097))*SIN(RADIANS(E1089))+COS(RADIANS(G1097))*COS(RADIANS(E1089))*COS(RADIANS(U1079))))&gt;90,0,$F$4*$F$5/E1088^2*(SIN(RADIANS(G1097))*SIN(RADIANS(E1089))+COS(RADIANS(G1097))*COS(RADIANS(E1089))*COS(RADIANS(U1079))))</f>
        <v>#DIV/0!</v>
      </c>
      <c r="V1097" s="3" t="e">
        <f>IF(DEGREES(ACOS(SIN(RADIANS(G1097))*SIN(RADIANS(E1089))+COS(RADIANS(G1097))*COS(RADIANS(E1089))*COS(RADIANS(V1079))))&gt;90,0,$F$4*$F$5/E1088^2*(SIN(RADIANS(G1097))*SIN(RADIANS(E1089))+COS(RADIANS(G1097))*COS(RADIANS(E1089))*COS(RADIANS(V1079))))</f>
        <v>#DIV/0!</v>
      </c>
      <c r="W1097" s="3" t="e">
        <f>IF(DEGREES(ACOS(SIN(RADIANS(G1097))*SIN(RADIANS(E1089))+COS(RADIANS(G1097))*COS(RADIANS(E1089))*COS(RADIANS(W1079))))&gt;90,0,$F$4*$F$5/E1088^2*(SIN(RADIANS(G1097))*SIN(RADIANS(E1089))+COS(RADIANS(G1097))*COS(RADIANS(E1089))*COS(RADIANS(W1079))))</f>
        <v>#DIV/0!</v>
      </c>
      <c r="X1097" s="3" t="e">
        <f>IF(DEGREES(ACOS(SIN(RADIANS(G1097))*SIN(RADIANS(E1089))+COS(RADIANS(G1097))*COS(RADIANS(E1089))*COS(RADIANS(X1079))))&gt;90,0,$F$4*$F$5/E1088^2*(SIN(RADIANS(G1097))*SIN(RADIANS(E1089))+COS(RADIANS(G1097))*COS(RADIANS(E1089))*COS(RADIANS(X1079))))</f>
        <v>#DIV/0!</v>
      </c>
      <c r="Y1097" s="3" t="e">
        <f>IF(DEGREES(ACOS(SIN(RADIANS(G1097))*SIN(RADIANS(E1089))+COS(RADIANS(G1097))*COS(RADIANS(E1089))*COS(RADIANS(Y1079))))&gt;90,0,$F$4*$F$5/E1088^2*(SIN(RADIANS(G1097))*SIN(RADIANS(E1089))+COS(RADIANS(G1097))*COS(RADIANS(E1089))*COS(RADIANS(Y1079))))</f>
        <v>#DIV/0!</v>
      </c>
      <c r="Z1097" s="3" t="e">
        <f>IF(DEGREES(ACOS(SIN(RADIANS(G1097))*SIN(RADIANS(E1089))+COS(RADIANS(G1097))*COS(RADIANS(E1089))*COS(RADIANS(Z1079))))&gt;90,0,$F$4*$F$5/E1088^2*(SIN(RADIANS(G1097))*SIN(RADIANS(E1089))+COS(RADIANS(G1097))*COS(RADIANS(E1089))*COS(RADIANS(Z1079))))</f>
        <v>#DIV/0!</v>
      </c>
      <c r="AA1097" s="3" t="e">
        <f>IF(DEGREES(ACOS(SIN(RADIANS(G1097))*SIN(RADIANS(E1089))+COS(RADIANS(G1097))*COS(RADIANS(E1089))*COS(RADIANS(AA1079))))&gt;90,0,$F$4*$F$5/E1088^2*(SIN(RADIANS(G1097))*SIN(RADIANS(E1089))+COS(RADIANS(G1097))*COS(RADIANS(E1089))*COS(RADIANS(AA1079))))</f>
        <v>#DIV/0!</v>
      </c>
      <c r="AB1097" s="3" t="e">
        <f>IF(DEGREES(ACOS(SIN(RADIANS(G1097))*SIN(RADIANS(E1089))+COS(RADIANS(G1097))*COS(RADIANS(E1089))*COS(RADIANS(AB1079))))&gt;90,0,$F$4*$F$5/E1088^2*(SIN(RADIANS(G1097))*SIN(RADIANS(E1089))+COS(RADIANS(G1097))*COS(RADIANS(E1089))*COS(RADIANS(AB1079))))</f>
        <v>#DIV/0!</v>
      </c>
      <c r="AC1097" s="3" t="e">
        <f>IF(DEGREES(ACOS(SIN(RADIANS(G1097))*SIN(RADIANS(E1089))+COS(RADIANS(G1097))*COS(RADIANS(E1089))*COS(RADIANS(AC1079))))&gt;90,0,$F$4*$F$5/E1088^2*(SIN(RADIANS(G1097))*SIN(RADIANS(E1089))+COS(RADIANS(G1097))*COS(RADIANS(E1089))*COS(RADIANS(AC1079))))</f>
        <v>#DIV/0!</v>
      </c>
      <c r="AD1097" s="3" t="e">
        <f>IF(DEGREES(ACOS(SIN(RADIANS(G1097))*SIN(RADIANS(E1089))+COS(RADIANS(G1097))*COS(RADIANS(E1089))*COS(RADIANS(AD1079))))&gt;90,0,$F$4*$F$5/E1088^2*(SIN(RADIANS(G1097))*SIN(RADIANS(E1089))+COS(RADIANS(G1097))*COS(RADIANS(E1089))*COS(RADIANS(AD1079))))</f>
        <v>#DIV/0!</v>
      </c>
      <c r="AE1097" s="3" t="e">
        <f>IF(DEGREES(ACOS(SIN(RADIANS(G1097))*SIN(RADIANS(E1089))+COS(RADIANS(G1097))*COS(RADIANS(E1089))*COS(RADIANS(AE1079))))&gt;90,0,$F$4*$F$5/E1088^2*(SIN(RADIANS(G1097))*SIN(RADIANS(E1089))+COS(RADIANS(G1097))*COS(RADIANS(E1089))*COS(RADIANS(AE1079))))</f>
        <v>#DIV/0!</v>
      </c>
      <c r="AF1097" s="3" t="e">
        <f>IF(DEGREES(ACOS(SIN(RADIANS(G1097))*SIN(RADIANS(E1089))+COS(RADIANS(G1097))*COS(RADIANS(E1089))*COS(RADIANS(AF1079))))&gt;90,0,$F$4*$F$5/E1088^2*(SIN(RADIANS(G1097))*SIN(RADIANS(E1089))+COS(RADIANS(G1097))*COS(RADIANS(E1089))*COS(RADIANS(AF1079))))</f>
        <v>#DIV/0!</v>
      </c>
      <c r="AG1097" s="3" t="e">
        <f>IF(DEGREES(ACOS(SIN(RADIANS(G1097))*SIN(RADIANS(E1089))+COS(RADIANS(G1097))*COS(RADIANS(E1089))*COS(RADIANS(AG1079))))&gt;90,0,$F$4*$F$5/E1088^2*(SIN(RADIANS(G1097))*SIN(RADIANS(E1089))+COS(RADIANS(G1097))*COS(RADIANS(E1089))*COS(RADIANS(AG1079))))</f>
        <v>#DIV/0!</v>
      </c>
      <c r="AH1097" s="3" t="e">
        <f>IF(DEGREES(ACOS(SIN(RADIANS(G1097))*SIN(RADIANS(E1089))+COS(RADIANS(G1097))*COS(RADIANS(E1089))*COS(RADIANS(AH1079))))&gt;90,0,$F$4*$F$5/E1088^2*(SIN(RADIANS(G1097))*SIN(RADIANS(E1089))+COS(RADIANS(G1097))*COS(RADIANS(E1089))*COS(RADIANS(AH1079))))</f>
        <v>#DIV/0!</v>
      </c>
      <c r="AI1097" s="3" t="e">
        <f>IF(DEGREES(ACOS(SIN(RADIANS(G1097))*SIN(RADIANS(E1089))+COS(RADIANS(G1097))*COS(RADIANS(E1089))*COS(RADIANS(AI1079))))&gt;90,0,$F$4*$F$5/E1088^2*(SIN(RADIANS(G1097))*SIN(RADIANS(E1089))+COS(RADIANS(G1097))*COS(RADIANS(E1089))*COS(RADIANS(AI1079))))</f>
        <v>#DIV/0!</v>
      </c>
      <c r="AJ1097" s="3" t="e">
        <f>IF(DEGREES(ACOS(SIN(RADIANS(G1097))*SIN(RADIANS(E1089))+COS(RADIANS(G1097))*COS(RADIANS(E1089))*COS(RADIANS(AJ1079))))&gt;90,0,$F$4*$F$5/E1088^2*(SIN(RADIANS(G1097))*SIN(RADIANS(E1089))+COS(RADIANS(G1097))*COS(RADIANS(E1089))*COS(RADIANS(AJ1079))))</f>
        <v>#DIV/0!</v>
      </c>
      <c r="AK1097" s="3">
        <f>IF(DEGREES(ACOS(SIN(RADIANS(G1097))*SIN(RADIANS(E1089))+COS(RADIANS(G1097))*COS(RADIANS(E1089))*COS(RADIANS(AK1079))))&gt;90,0,$F$4*$F$5/E1088^2*(SIN(RADIANS(G1097))*SIN(RADIANS(E1089))+COS(RADIANS(G1097))*COS(RADIANS(E1089))*COS(RADIANS(AK1079))))</f>
        <v>0</v>
      </c>
      <c r="AL1097" s="3">
        <f>IF(DEGREES(ACOS(SIN(RADIANS(G1097))*SIN(RADIANS(E1089))+COS(RADIANS(G1097))*COS(RADIANS(E1089))*COS(RADIANS(AL1079))))&gt;90,0,$F$4*$F$5/E1088^2*(SIN(RADIANS(G1097))*SIN(RADIANS(E1089))+COS(RADIANS(G1097))*COS(RADIANS(E1089))*COS(RADIANS(AL1079))))</f>
        <v>0</v>
      </c>
      <c r="AM1097" s="3">
        <f>IF(DEGREES(ACOS(SIN(RADIANS(G1097))*SIN(RADIANS(E1089))+COS(RADIANS(G1097))*COS(RADIANS(E1089))*COS(RADIANS(AM1079))))&gt;90,0,$F$4*$F$5/E1088^2*(SIN(RADIANS(G1097))*SIN(RADIANS(E1089))+COS(RADIANS(G1097))*COS(RADIANS(E1089))*COS(RADIANS(AM1079))))</f>
        <v>0</v>
      </c>
      <c r="AN1097" s="3">
        <f>IF(DEGREES(ACOS(SIN(RADIANS(G1097))*SIN(RADIANS(E1089))+COS(RADIANS(G1097))*COS(RADIANS(E1089))*COS(RADIANS(AN1079))))&gt;90,0,$F$4*$F$5/E1088^2*(SIN(RADIANS(G1097))*SIN(RADIANS(E1089))+COS(RADIANS(G1097))*COS(RADIANS(E1089))*COS(RADIANS(AN1079))))</f>
        <v>0</v>
      </c>
      <c r="AO1097" s="3">
        <f>IF(DEGREES(ACOS(SIN(RADIANS(G1097))*SIN(RADIANS(E1089))+COS(RADIANS(G1097))*COS(RADIANS(E1089))*COS(RADIANS(AO1079))))&gt;90,0,$F$4*$F$5/E1088^2*(SIN(RADIANS(G1097))*SIN(RADIANS(E1089))+COS(RADIANS(G1097))*COS(RADIANS(E1089))*COS(RADIANS(AO1079))))</f>
        <v>0</v>
      </c>
      <c r="AP1097" s="3">
        <f>IF(DEGREES(ACOS(SIN(RADIANS(G1097))*SIN(RADIANS(E1089))+COS(RADIANS(G1097))*COS(RADIANS(E1089))*COS(RADIANS(AP1079))))&gt;90,0,$F$4*$F$5/E1088^2*(SIN(RADIANS(G1097))*SIN(RADIANS(E1089))+COS(RADIANS(G1097))*COS(RADIANS(E1089))*COS(RADIANS(AP1079))))</f>
        <v>0</v>
      </c>
      <c r="AQ1097" s="3">
        <f>IF(DEGREES(ACOS(SIN(RADIANS(G1097))*SIN(RADIANS(E1089))+COS(RADIANS(G1097))*COS(RADIANS(E1089))*COS(RADIANS(AQ1079))))&gt;90,0,$F$4*$F$5/E1088^2*(SIN(RADIANS(G1097))*SIN(RADIANS(E1089))+COS(RADIANS(G1097))*COS(RADIANS(E1089))*COS(RADIANS(AQ1079))))</f>
        <v>0</v>
      </c>
      <c r="AR1097" s="3">
        <f>IF(DEGREES(ACOS(SIN(RADIANS(G1097))*SIN(RADIANS(E1089))+COS(RADIANS(G1097))*COS(RADIANS(E1089))*COS(RADIANS(AR1079))))&gt;90,0,$F$4*$F$5/E1088^2*(SIN(RADIANS(G1097))*SIN(RADIANS(E1089))+COS(RADIANS(G1097))*COS(RADIANS(E1089))*COS(RADIANS(AR1079))))</f>
        <v>0</v>
      </c>
    </row>
    <row r="1098" spans="2:44" ht="15.75" customHeight="1" x14ac:dyDescent="0.2">
      <c r="G1098" s="3">
        <v>-80</v>
      </c>
      <c r="I1098" s="3">
        <f>IF(DEGREES(ACOS(SIN(RADIANS(G1098))*SIN(RADIANS(E1089))+COS(RADIANS(G1098))*COS(RADIANS(E1089))*COS(RADIANS(I1079))))&gt;90,0,$F$4*$F$5/E1088^2*(SIN(RADIANS(G1098))*SIN(RADIANS(E1089))+COS(RADIANS(G1098))*COS(RADIANS(E1089))*COS(RADIANS(I1079))))</f>
        <v>0</v>
      </c>
      <c r="J1098" s="3">
        <f>IF(DEGREES(ACOS(SIN(RADIANS(G1098))*SIN(RADIANS(E1089))+COS(RADIANS(G1098))*COS(RADIANS(E1089))*COS(RADIANS(J1079))))&gt;90,0,$F$4*$F$5/E1088^2*(SIN(RADIANS(G1098))*SIN(RADIANS(E1089))+COS(RADIANS(G1098))*COS(RADIANS(E1089))*COS(RADIANS(J1079))))</f>
        <v>0</v>
      </c>
      <c r="K1098" s="3">
        <f>IF(DEGREES(ACOS(SIN(RADIANS(G1098))*SIN(RADIANS(E1089))+COS(RADIANS(G1098))*COS(RADIANS(E1089))*COS(RADIANS(K1079))))&gt;90,0,$F$4*$F$5/E1088^2*(SIN(RADIANS(G1098))*SIN(RADIANS(E1089))+COS(RADIANS(G1098))*COS(RADIANS(E1089))*COS(RADIANS(K1079))))</f>
        <v>0</v>
      </c>
      <c r="L1098" s="3">
        <f>IF(DEGREES(ACOS(SIN(RADIANS(G1098))*SIN(RADIANS(E1089))+COS(RADIANS(G1098))*COS(RADIANS(E1089))*COS(RADIANS(L1079))))&gt;90,0,$F$4*$F$5/E1088^2*(SIN(RADIANS(G1098))*SIN(RADIANS(E1089))+COS(RADIANS(G1098))*COS(RADIANS(E1089))*COS(RADIANS(L1079))))</f>
        <v>0</v>
      </c>
      <c r="M1098" s="3">
        <f>IF(DEGREES(ACOS(SIN(RADIANS(G1098))*SIN(RADIANS(E1089))+COS(RADIANS(G1098))*COS(RADIANS(E1089))*COS(RADIANS(M1079))))&gt;90,0,$F$4*$F$5/E1088^2*(SIN(RADIANS(G1098))*SIN(RADIANS(E1089))+COS(RADIANS(G1098))*COS(RADIANS(E1089))*COS(RADIANS(M1079))))</f>
        <v>0</v>
      </c>
      <c r="N1098" s="3">
        <f>IF(DEGREES(ACOS(SIN(RADIANS(G1098))*SIN(RADIANS(E1089))+COS(RADIANS(G1098))*COS(RADIANS(E1089))*COS(RADIANS(N1079))))&gt;90,0,$F$4*$F$5/E1088^2*(SIN(RADIANS(G1098))*SIN(RADIANS(E1089))+COS(RADIANS(G1098))*COS(RADIANS(E1089))*COS(RADIANS(N1079))))</f>
        <v>0</v>
      </c>
      <c r="O1098" s="3">
        <f>IF(DEGREES(ACOS(SIN(RADIANS(G1098))*SIN(RADIANS(E1089))+COS(RADIANS(G1098))*COS(RADIANS(E1089))*COS(RADIANS(O1079))))&gt;90,0,$F$4*$F$5/E1088^2*(SIN(RADIANS(G1098))*SIN(RADIANS(E1089))+COS(RADIANS(G1098))*COS(RADIANS(E1089))*COS(RADIANS(O1079))))</f>
        <v>0</v>
      </c>
      <c r="P1098" s="3">
        <f>IF(DEGREES(ACOS(SIN(RADIANS(G1098))*SIN(RADIANS(E1089))+COS(RADIANS(G1098))*COS(RADIANS(E1089))*COS(RADIANS(P1079))))&gt;90,0,$F$4*$F$5/E1088^2*(SIN(RADIANS(G1098))*SIN(RADIANS(E1089))+COS(RADIANS(G1098))*COS(RADIANS(E1089))*COS(RADIANS(P1079))))</f>
        <v>0</v>
      </c>
      <c r="Q1098" s="3">
        <f>IF(DEGREES(ACOS(SIN(RADIANS(G1098))*SIN(RADIANS(E1089))+COS(RADIANS(G1098))*COS(RADIANS(E1089))*COS(RADIANS(Q1079))))&gt;90,0,$F$4*$F$5/E1088^2*(SIN(RADIANS(G1098))*SIN(RADIANS(E1089))+COS(RADIANS(G1098))*COS(RADIANS(E1089))*COS(RADIANS(Q1079))))</f>
        <v>0</v>
      </c>
      <c r="R1098" s="3" t="e">
        <f>IF(DEGREES(ACOS(SIN(RADIANS(G1098))*SIN(RADIANS(E1089))+COS(RADIANS(G1098))*COS(RADIANS(E1089))*COS(RADIANS(R1079))))&gt;90,0,$F$4*$F$5/E1088^2*(SIN(RADIANS(G1098))*SIN(RADIANS(E1089))+COS(RADIANS(G1098))*COS(RADIANS(E1089))*COS(RADIANS(R1079))))</f>
        <v>#DIV/0!</v>
      </c>
      <c r="S1098" s="3" t="e">
        <f>IF(DEGREES(ACOS(SIN(RADIANS(G1098))*SIN(RADIANS(E1089))+COS(RADIANS(G1098))*COS(RADIANS(E1089))*COS(RADIANS(S1079))))&gt;90,0,$F$4*$F$5/E1088^2*(SIN(RADIANS(G1098))*SIN(RADIANS(E1089))+COS(RADIANS(G1098))*COS(RADIANS(E1089))*COS(RADIANS(S1079))))</f>
        <v>#DIV/0!</v>
      </c>
      <c r="T1098" s="3" t="e">
        <f>IF(DEGREES(ACOS(SIN(RADIANS(G1098))*SIN(RADIANS(E1089))+COS(RADIANS(G1098))*COS(RADIANS(E1089))*COS(RADIANS(T1079))))&gt;90,0,$F$4*$F$5/E1088^2*(SIN(RADIANS(G1098))*SIN(RADIANS(E1089))+COS(RADIANS(G1098))*COS(RADIANS(E1089))*COS(RADIANS(T1079))))</f>
        <v>#DIV/0!</v>
      </c>
      <c r="U1098" s="3" t="e">
        <f>IF(DEGREES(ACOS(SIN(RADIANS(G1098))*SIN(RADIANS(E1089))+COS(RADIANS(G1098))*COS(RADIANS(E1089))*COS(RADIANS(U1079))))&gt;90,0,$F$4*$F$5/E1088^2*(SIN(RADIANS(G1098))*SIN(RADIANS(E1089))+COS(RADIANS(G1098))*COS(RADIANS(E1089))*COS(RADIANS(U1079))))</f>
        <v>#DIV/0!</v>
      </c>
      <c r="V1098" s="3" t="e">
        <f>IF(DEGREES(ACOS(SIN(RADIANS(G1098))*SIN(RADIANS(E1089))+COS(RADIANS(G1098))*COS(RADIANS(E1089))*COS(RADIANS(V1079))))&gt;90,0,$F$4*$F$5/E1088^2*(SIN(RADIANS(G1098))*SIN(RADIANS(E1089))+COS(RADIANS(G1098))*COS(RADIANS(E1089))*COS(RADIANS(V1079))))</f>
        <v>#DIV/0!</v>
      </c>
      <c r="W1098" s="3" t="e">
        <f>IF(DEGREES(ACOS(SIN(RADIANS(G1098))*SIN(RADIANS(E1089))+COS(RADIANS(G1098))*COS(RADIANS(E1089))*COS(RADIANS(W1079))))&gt;90,0,$F$4*$F$5/E1088^2*(SIN(RADIANS(G1098))*SIN(RADIANS(E1089))+COS(RADIANS(G1098))*COS(RADIANS(E1089))*COS(RADIANS(W1079))))</f>
        <v>#DIV/0!</v>
      </c>
      <c r="X1098" s="3" t="e">
        <f>IF(DEGREES(ACOS(SIN(RADIANS(G1098))*SIN(RADIANS(E1089))+COS(RADIANS(G1098))*COS(RADIANS(E1089))*COS(RADIANS(X1079))))&gt;90,0,$F$4*$F$5/E1088^2*(SIN(RADIANS(G1098))*SIN(RADIANS(E1089))+COS(RADIANS(G1098))*COS(RADIANS(E1089))*COS(RADIANS(X1079))))</f>
        <v>#DIV/0!</v>
      </c>
      <c r="Y1098" s="3" t="e">
        <f>IF(DEGREES(ACOS(SIN(RADIANS(G1098))*SIN(RADIANS(E1089))+COS(RADIANS(G1098))*COS(RADIANS(E1089))*COS(RADIANS(Y1079))))&gt;90,0,$F$4*$F$5/E1088^2*(SIN(RADIANS(G1098))*SIN(RADIANS(E1089))+COS(RADIANS(G1098))*COS(RADIANS(E1089))*COS(RADIANS(Y1079))))</f>
        <v>#DIV/0!</v>
      </c>
      <c r="Z1098" s="3" t="e">
        <f>IF(DEGREES(ACOS(SIN(RADIANS(G1098))*SIN(RADIANS(E1089))+COS(RADIANS(G1098))*COS(RADIANS(E1089))*COS(RADIANS(Z1079))))&gt;90,0,$F$4*$F$5/E1088^2*(SIN(RADIANS(G1098))*SIN(RADIANS(E1089))+COS(RADIANS(G1098))*COS(RADIANS(E1089))*COS(RADIANS(Z1079))))</f>
        <v>#DIV/0!</v>
      </c>
      <c r="AA1098" s="3" t="e">
        <f>IF(DEGREES(ACOS(SIN(RADIANS(G1098))*SIN(RADIANS(E1089))+COS(RADIANS(G1098))*COS(RADIANS(E1089))*COS(RADIANS(AA1079))))&gt;90,0,$F$4*$F$5/E1088^2*(SIN(RADIANS(G1098))*SIN(RADIANS(E1089))+COS(RADIANS(G1098))*COS(RADIANS(E1089))*COS(RADIANS(AA1079))))</f>
        <v>#DIV/0!</v>
      </c>
      <c r="AB1098" s="3" t="e">
        <f>IF(DEGREES(ACOS(SIN(RADIANS(G1098))*SIN(RADIANS(E1089))+COS(RADIANS(G1098))*COS(RADIANS(E1089))*COS(RADIANS(AB1079))))&gt;90,0,$F$4*$F$5/E1088^2*(SIN(RADIANS(G1098))*SIN(RADIANS(E1089))+COS(RADIANS(G1098))*COS(RADIANS(E1089))*COS(RADIANS(AB1079))))</f>
        <v>#DIV/0!</v>
      </c>
      <c r="AC1098" s="3" t="e">
        <f>IF(DEGREES(ACOS(SIN(RADIANS(G1098))*SIN(RADIANS(E1089))+COS(RADIANS(G1098))*COS(RADIANS(E1089))*COS(RADIANS(AC1079))))&gt;90,0,$F$4*$F$5/E1088^2*(SIN(RADIANS(G1098))*SIN(RADIANS(E1089))+COS(RADIANS(G1098))*COS(RADIANS(E1089))*COS(RADIANS(AC1079))))</f>
        <v>#DIV/0!</v>
      </c>
      <c r="AD1098" s="3" t="e">
        <f>IF(DEGREES(ACOS(SIN(RADIANS(G1098))*SIN(RADIANS(E1089))+COS(RADIANS(G1098))*COS(RADIANS(E1089))*COS(RADIANS(AD1079))))&gt;90,0,$F$4*$F$5/E1088^2*(SIN(RADIANS(G1098))*SIN(RADIANS(E1089))+COS(RADIANS(G1098))*COS(RADIANS(E1089))*COS(RADIANS(AD1079))))</f>
        <v>#DIV/0!</v>
      </c>
      <c r="AE1098" s="3" t="e">
        <f>IF(DEGREES(ACOS(SIN(RADIANS(G1098))*SIN(RADIANS(E1089))+COS(RADIANS(G1098))*COS(RADIANS(E1089))*COS(RADIANS(AE1079))))&gt;90,0,$F$4*$F$5/E1088^2*(SIN(RADIANS(G1098))*SIN(RADIANS(E1089))+COS(RADIANS(G1098))*COS(RADIANS(E1089))*COS(RADIANS(AE1079))))</f>
        <v>#DIV/0!</v>
      </c>
      <c r="AF1098" s="3" t="e">
        <f>IF(DEGREES(ACOS(SIN(RADIANS(G1098))*SIN(RADIANS(E1089))+COS(RADIANS(G1098))*COS(RADIANS(E1089))*COS(RADIANS(AF1079))))&gt;90,0,$F$4*$F$5/E1088^2*(SIN(RADIANS(G1098))*SIN(RADIANS(E1089))+COS(RADIANS(G1098))*COS(RADIANS(E1089))*COS(RADIANS(AF1079))))</f>
        <v>#DIV/0!</v>
      </c>
      <c r="AG1098" s="3" t="e">
        <f>IF(DEGREES(ACOS(SIN(RADIANS(G1098))*SIN(RADIANS(E1089))+COS(RADIANS(G1098))*COS(RADIANS(E1089))*COS(RADIANS(AG1079))))&gt;90,0,$F$4*$F$5/E1088^2*(SIN(RADIANS(G1098))*SIN(RADIANS(E1089))+COS(RADIANS(G1098))*COS(RADIANS(E1089))*COS(RADIANS(AG1079))))</f>
        <v>#DIV/0!</v>
      </c>
      <c r="AH1098" s="3" t="e">
        <f>IF(DEGREES(ACOS(SIN(RADIANS(G1098))*SIN(RADIANS(E1089))+COS(RADIANS(G1098))*COS(RADIANS(E1089))*COS(RADIANS(AH1079))))&gt;90,0,$F$4*$F$5/E1088^2*(SIN(RADIANS(G1098))*SIN(RADIANS(E1089))+COS(RADIANS(G1098))*COS(RADIANS(E1089))*COS(RADIANS(AH1079))))</f>
        <v>#DIV/0!</v>
      </c>
      <c r="AI1098" s="3" t="e">
        <f>IF(DEGREES(ACOS(SIN(RADIANS(G1098))*SIN(RADIANS(E1089))+COS(RADIANS(G1098))*COS(RADIANS(E1089))*COS(RADIANS(AI1079))))&gt;90,0,$F$4*$F$5/E1088^2*(SIN(RADIANS(G1098))*SIN(RADIANS(E1089))+COS(RADIANS(G1098))*COS(RADIANS(E1089))*COS(RADIANS(AI1079))))</f>
        <v>#DIV/0!</v>
      </c>
      <c r="AJ1098" s="3" t="e">
        <f>IF(DEGREES(ACOS(SIN(RADIANS(G1098))*SIN(RADIANS(E1089))+COS(RADIANS(G1098))*COS(RADIANS(E1089))*COS(RADIANS(AJ1079))))&gt;90,0,$F$4*$F$5/E1088^2*(SIN(RADIANS(G1098))*SIN(RADIANS(E1089))+COS(RADIANS(G1098))*COS(RADIANS(E1089))*COS(RADIANS(AJ1079))))</f>
        <v>#DIV/0!</v>
      </c>
      <c r="AK1098" s="3">
        <f>IF(DEGREES(ACOS(SIN(RADIANS(G1098))*SIN(RADIANS(E1089))+COS(RADIANS(G1098))*COS(RADIANS(E1089))*COS(RADIANS(AK1079))))&gt;90,0,$F$4*$F$5/E1088^2*(SIN(RADIANS(G1098))*SIN(RADIANS(E1089))+COS(RADIANS(G1098))*COS(RADIANS(E1089))*COS(RADIANS(AK1079))))</f>
        <v>0</v>
      </c>
      <c r="AL1098" s="3">
        <f>IF(DEGREES(ACOS(SIN(RADIANS(G1098))*SIN(RADIANS(E1089))+COS(RADIANS(G1098))*COS(RADIANS(E1089))*COS(RADIANS(AL1079))))&gt;90,0,$F$4*$F$5/E1088^2*(SIN(RADIANS(G1098))*SIN(RADIANS(E1089))+COS(RADIANS(G1098))*COS(RADIANS(E1089))*COS(RADIANS(AL1079))))</f>
        <v>0</v>
      </c>
      <c r="AM1098" s="3">
        <f>IF(DEGREES(ACOS(SIN(RADIANS(G1098))*SIN(RADIANS(E1089))+COS(RADIANS(G1098))*COS(RADIANS(E1089))*COS(RADIANS(AM1079))))&gt;90,0,$F$4*$F$5/E1088^2*(SIN(RADIANS(G1098))*SIN(RADIANS(E1089))+COS(RADIANS(G1098))*COS(RADIANS(E1089))*COS(RADIANS(AM1079))))</f>
        <v>0</v>
      </c>
      <c r="AN1098" s="3">
        <f>IF(DEGREES(ACOS(SIN(RADIANS(G1098))*SIN(RADIANS(E1089))+COS(RADIANS(G1098))*COS(RADIANS(E1089))*COS(RADIANS(AN1079))))&gt;90,0,$F$4*$F$5/E1088^2*(SIN(RADIANS(G1098))*SIN(RADIANS(E1089))+COS(RADIANS(G1098))*COS(RADIANS(E1089))*COS(RADIANS(AN1079))))</f>
        <v>0</v>
      </c>
      <c r="AO1098" s="3">
        <f>IF(DEGREES(ACOS(SIN(RADIANS(G1098))*SIN(RADIANS(E1089))+COS(RADIANS(G1098))*COS(RADIANS(E1089))*COS(RADIANS(AO1079))))&gt;90,0,$F$4*$F$5/E1088^2*(SIN(RADIANS(G1098))*SIN(RADIANS(E1089))+COS(RADIANS(G1098))*COS(RADIANS(E1089))*COS(RADIANS(AO1079))))</f>
        <v>0</v>
      </c>
      <c r="AP1098" s="3">
        <f>IF(DEGREES(ACOS(SIN(RADIANS(G1098))*SIN(RADIANS(E1089))+COS(RADIANS(G1098))*COS(RADIANS(E1089))*COS(RADIANS(AP1079))))&gt;90,0,$F$4*$F$5/E1088^2*(SIN(RADIANS(G1098))*SIN(RADIANS(E1089))+COS(RADIANS(G1098))*COS(RADIANS(E1089))*COS(RADIANS(AP1079))))</f>
        <v>0</v>
      </c>
      <c r="AQ1098" s="3">
        <f>IF(DEGREES(ACOS(SIN(RADIANS(G1098))*SIN(RADIANS(E1089))+COS(RADIANS(G1098))*COS(RADIANS(E1089))*COS(RADIANS(AQ1079))))&gt;90,0,$F$4*$F$5/E1088^2*(SIN(RADIANS(G1098))*SIN(RADIANS(E1089))+COS(RADIANS(G1098))*COS(RADIANS(E1089))*COS(RADIANS(AQ1079))))</f>
        <v>0</v>
      </c>
      <c r="AR1098" s="3">
        <f>IF(DEGREES(ACOS(SIN(RADIANS(G1098))*SIN(RADIANS(E1089))+COS(RADIANS(G1098))*COS(RADIANS(E1089))*COS(RADIANS(AR1079))))&gt;90,0,$F$4*$F$5/E1088^2*(SIN(RADIANS(G1098))*SIN(RADIANS(E1089))+COS(RADIANS(G1098))*COS(RADIANS(E1089))*COS(RADIANS(AR1079))))</f>
        <v>0</v>
      </c>
    </row>
    <row r="1099" spans="2:44" ht="15.75" customHeight="1" x14ac:dyDescent="0.2">
      <c r="G1099" s="3">
        <v>-90</v>
      </c>
      <c r="I1099" s="3" t="e">
        <f>IF(DEGREES(ACOS(SIN(RADIANS(G1099))*SIN(RADIANS(E1089))+COS(RADIANS(G1099))*COS(RADIANS(E1089))*COS(RADIANS(I1079))))&gt;90,0,$F$4*$F$5/E1088^2*(SIN(RADIANS(G1099))*SIN(RADIANS(E1089))+COS(RADIANS(G1099))*COS(RADIANS(E1089))*COS(RADIANS(I1079))))</f>
        <v>#DIV/0!</v>
      </c>
      <c r="J1099" s="3" t="e">
        <f>IF(DEGREES(ACOS(SIN(RADIANS(G1099))*SIN(RADIANS(E1089))+COS(RADIANS(G1099))*COS(RADIANS(E1089))*COS(RADIANS(J1079))))&gt;90,0,$F$4*$F$5/E1088^2*(SIN(RADIANS(G1099))*SIN(RADIANS(E1089))+COS(RADIANS(G1099))*COS(RADIANS(E1089))*COS(RADIANS(J1079))))</f>
        <v>#DIV/0!</v>
      </c>
      <c r="K1099" s="3" t="e">
        <f>IF(DEGREES(ACOS(SIN(RADIANS(G1099))*SIN(RADIANS(E1089))+COS(RADIANS(G1099))*COS(RADIANS(E1089))*COS(RADIANS(K1079))))&gt;90,0,$F$4*$F$5/E1088^2*(SIN(RADIANS(G1099))*SIN(RADIANS(E1089))+COS(RADIANS(G1099))*COS(RADIANS(E1089))*COS(RADIANS(K1079))))</f>
        <v>#DIV/0!</v>
      </c>
      <c r="L1099" s="3" t="e">
        <f>IF(DEGREES(ACOS(SIN(RADIANS(G1099))*SIN(RADIANS(E1089))+COS(RADIANS(G1099))*COS(RADIANS(E1089))*COS(RADIANS(L1079))))&gt;90,0,$F$4*$F$5/E1088^2*(SIN(RADIANS(G1099))*SIN(RADIANS(E1089))+COS(RADIANS(G1099))*COS(RADIANS(E1089))*COS(RADIANS(L1079))))</f>
        <v>#DIV/0!</v>
      </c>
      <c r="M1099" s="3" t="e">
        <f>IF(DEGREES(ACOS(SIN(RADIANS(G1099))*SIN(RADIANS(E1089))+COS(RADIANS(G1099))*COS(RADIANS(E1089))*COS(RADIANS(M1079))))&gt;90,0,$F$4*$F$5/E1088^2*(SIN(RADIANS(G1099))*SIN(RADIANS(E1089))+COS(RADIANS(G1099))*COS(RADIANS(E1089))*COS(RADIANS(M1079))))</f>
        <v>#DIV/0!</v>
      </c>
      <c r="N1099" s="3" t="e">
        <f>IF(DEGREES(ACOS(SIN(RADIANS(G1099))*SIN(RADIANS(E1089))+COS(RADIANS(G1099))*COS(RADIANS(E1089))*COS(RADIANS(N1079))))&gt;90,0,$F$4*$F$5/E1088^2*(SIN(RADIANS(G1099))*SIN(RADIANS(E1089))+COS(RADIANS(G1099))*COS(RADIANS(E1089))*COS(RADIANS(N1079))))</f>
        <v>#DIV/0!</v>
      </c>
      <c r="O1099" s="3" t="e">
        <f>IF(DEGREES(ACOS(SIN(RADIANS(G1099))*SIN(RADIANS(E1089))+COS(RADIANS(G1099))*COS(RADIANS(E1089))*COS(RADIANS(O1079))))&gt;90,0,$F$4*$F$5/E1088^2*(SIN(RADIANS(G1099))*SIN(RADIANS(E1089))+COS(RADIANS(G1099))*COS(RADIANS(E1089))*COS(RADIANS(O1079))))</f>
        <v>#DIV/0!</v>
      </c>
      <c r="P1099" s="3" t="e">
        <f>IF(DEGREES(ACOS(SIN(RADIANS(G1099))*SIN(RADIANS(E1089))+COS(RADIANS(G1099))*COS(RADIANS(E1089))*COS(RADIANS(P1079))))&gt;90,0,$F$4*$F$5/E1088^2*(SIN(RADIANS(G1099))*SIN(RADIANS(E1089))+COS(RADIANS(G1099))*COS(RADIANS(E1089))*COS(RADIANS(P1079))))</f>
        <v>#DIV/0!</v>
      </c>
      <c r="Q1099" s="3" t="e">
        <f>IF(DEGREES(ACOS(SIN(RADIANS(G1099))*SIN(RADIANS(E1089))+COS(RADIANS(G1099))*COS(RADIANS(E1089))*COS(RADIANS(Q1079))))&gt;90,0,$F$4*$F$5/E1088^2*(SIN(RADIANS(G1099))*SIN(RADIANS(E1089))+COS(RADIANS(G1099))*COS(RADIANS(E1089))*COS(RADIANS(Q1079))))</f>
        <v>#DIV/0!</v>
      </c>
      <c r="R1099" s="3" t="e">
        <f>IF(DEGREES(ACOS(SIN(RADIANS(G1099))*SIN(RADIANS(E1089))+COS(RADIANS(G1099))*COS(RADIANS(E1089))*COS(RADIANS(R1079))))&gt;90,0,$F$4*$F$5/E1088^2*(SIN(RADIANS(G1099))*SIN(RADIANS(E1089))+COS(RADIANS(G1099))*COS(RADIANS(E1089))*COS(RADIANS(R1079))))</f>
        <v>#DIV/0!</v>
      </c>
      <c r="S1099" s="3" t="e">
        <f>IF(DEGREES(ACOS(SIN(RADIANS(G1099))*SIN(RADIANS(E1089))+COS(RADIANS(G1099))*COS(RADIANS(E1089))*COS(RADIANS(S1079))))&gt;90,0,$F$4*$F$5/E1088^2*(SIN(RADIANS(G1099))*SIN(RADIANS(E1089))+COS(RADIANS(G1099))*COS(RADIANS(E1089))*COS(RADIANS(S1079))))</f>
        <v>#DIV/0!</v>
      </c>
      <c r="T1099" s="3" t="e">
        <f>IF(DEGREES(ACOS(SIN(RADIANS(G1099))*SIN(RADIANS(E1089))+COS(RADIANS(G1099))*COS(RADIANS(E1089))*COS(RADIANS(T1079))))&gt;90,0,$F$4*$F$5/E1088^2*(SIN(RADIANS(G1099))*SIN(RADIANS(E1089))+COS(RADIANS(G1099))*COS(RADIANS(E1089))*COS(RADIANS(T1079))))</f>
        <v>#DIV/0!</v>
      </c>
      <c r="U1099" s="3" t="e">
        <f>IF(DEGREES(ACOS(SIN(RADIANS(G1099))*SIN(RADIANS(E1089))+COS(RADIANS(G1099))*COS(RADIANS(E1089))*COS(RADIANS(U1079))))&gt;90,0,$F$4*$F$5/E1088^2*(SIN(RADIANS(G1099))*SIN(RADIANS(E1089))+COS(RADIANS(G1099))*COS(RADIANS(E1089))*COS(RADIANS(U1079))))</f>
        <v>#DIV/0!</v>
      </c>
      <c r="V1099" s="3" t="e">
        <f>IF(DEGREES(ACOS(SIN(RADIANS(G1099))*SIN(RADIANS(E1089))+COS(RADIANS(G1099))*COS(RADIANS(E1089))*COS(RADIANS(V1079))))&gt;90,0,$F$4*$F$5/E1088^2*(SIN(RADIANS(G1099))*SIN(RADIANS(E1089))+COS(RADIANS(G1099))*COS(RADIANS(E1089))*COS(RADIANS(V1079))))</f>
        <v>#DIV/0!</v>
      </c>
      <c r="W1099" s="3" t="e">
        <f>IF(DEGREES(ACOS(SIN(RADIANS(G1099))*SIN(RADIANS(E1089))+COS(RADIANS(G1099))*COS(RADIANS(E1089))*COS(RADIANS(W1079))))&gt;90,0,$F$4*$F$5/E1088^2*(SIN(RADIANS(G1099))*SIN(RADIANS(E1089))+COS(RADIANS(G1099))*COS(RADIANS(E1089))*COS(RADIANS(W1079))))</f>
        <v>#DIV/0!</v>
      </c>
      <c r="X1099" s="3" t="e">
        <f>IF(DEGREES(ACOS(SIN(RADIANS(G1099))*SIN(RADIANS(E1089))+COS(RADIANS(G1099))*COS(RADIANS(E1089))*COS(RADIANS(X1079))))&gt;90,0,$F$4*$F$5/E1088^2*(SIN(RADIANS(G1099))*SIN(RADIANS(E1089))+COS(RADIANS(G1099))*COS(RADIANS(E1089))*COS(RADIANS(X1079))))</f>
        <v>#DIV/0!</v>
      </c>
      <c r="Y1099" s="3" t="e">
        <f>IF(DEGREES(ACOS(SIN(RADIANS(G1099))*SIN(RADIANS(E1089))+COS(RADIANS(G1099))*COS(RADIANS(E1089))*COS(RADIANS(Y1079))))&gt;90,0,$F$4*$F$5/E1088^2*(SIN(RADIANS(G1099))*SIN(RADIANS(E1089))+COS(RADIANS(G1099))*COS(RADIANS(E1089))*COS(RADIANS(Y1079))))</f>
        <v>#DIV/0!</v>
      </c>
      <c r="Z1099" s="3" t="e">
        <f>IF(DEGREES(ACOS(SIN(RADIANS(G1099))*SIN(RADIANS(E1089))+COS(RADIANS(G1099))*COS(RADIANS(E1089))*COS(RADIANS(Z1079))))&gt;90,0,$F$4*$F$5/E1088^2*(SIN(RADIANS(G1099))*SIN(RADIANS(E1089))+COS(RADIANS(G1099))*COS(RADIANS(E1089))*COS(RADIANS(Z1079))))</f>
        <v>#DIV/0!</v>
      </c>
      <c r="AA1099" s="3" t="e">
        <f>IF(DEGREES(ACOS(SIN(RADIANS(G1099))*SIN(RADIANS(E1089))+COS(RADIANS(G1099))*COS(RADIANS(E1089))*COS(RADIANS(AA1079))))&gt;90,0,$F$4*$F$5/E1088^2*(SIN(RADIANS(G1099))*SIN(RADIANS(E1089))+COS(RADIANS(G1099))*COS(RADIANS(E1089))*COS(RADIANS(AA1079))))</f>
        <v>#DIV/0!</v>
      </c>
      <c r="AB1099" s="3" t="e">
        <f>IF(DEGREES(ACOS(SIN(RADIANS(G1099))*SIN(RADIANS(E1089))+COS(RADIANS(G1099))*COS(RADIANS(E1089))*COS(RADIANS(AB1079))))&gt;90,0,$F$4*$F$5/E1088^2*(SIN(RADIANS(G1099))*SIN(RADIANS(E1089))+COS(RADIANS(G1099))*COS(RADIANS(E1089))*COS(RADIANS(AB1079))))</f>
        <v>#DIV/0!</v>
      </c>
      <c r="AC1099" s="3" t="e">
        <f>IF(DEGREES(ACOS(SIN(RADIANS(G1099))*SIN(RADIANS(E1089))+COS(RADIANS(G1099))*COS(RADIANS(E1089))*COS(RADIANS(AC1079))))&gt;90,0,$F$4*$F$5/E1088^2*(SIN(RADIANS(G1099))*SIN(RADIANS(E1089))+COS(RADIANS(G1099))*COS(RADIANS(E1089))*COS(RADIANS(AC1079))))</f>
        <v>#DIV/0!</v>
      </c>
      <c r="AD1099" s="3" t="e">
        <f>IF(DEGREES(ACOS(SIN(RADIANS(G1099))*SIN(RADIANS(E1089))+COS(RADIANS(G1099))*COS(RADIANS(E1089))*COS(RADIANS(AD1079))))&gt;90,0,$F$4*$F$5/E1088^2*(SIN(RADIANS(G1099))*SIN(RADIANS(E1089))+COS(RADIANS(G1099))*COS(RADIANS(E1089))*COS(RADIANS(AD1079))))</f>
        <v>#DIV/0!</v>
      </c>
      <c r="AE1099" s="3" t="e">
        <f>IF(DEGREES(ACOS(SIN(RADIANS(G1099))*SIN(RADIANS(E1089))+COS(RADIANS(G1099))*COS(RADIANS(E1089))*COS(RADIANS(AE1079))))&gt;90,0,$F$4*$F$5/E1088^2*(SIN(RADIANS(G1099))*SIN(RADIANS(E1089))+COS(RADIANS(G1099))*COS(RADIANS(E1089))*COS(RADIANS(AE1079))))</f>
        <v>#DIV/0!</v>
      </c>
      <c r="AF1099" s="3" t="e">
        <f>IF(DEGREES(ACOS(SIN(RADIANS(G1099))*SIN(RADIANS(E1089))+COS(RADIANS(G1099))*COS(RADIANS(E1089))*COS(RADIANS(AF1079))))&gt;90,0,$F$4*$F$5/E1088^2*(SIN(RADIANS(G1099))*SIN(RADIANS(E1089))+COS(RADIANS(G1099))*COS(RADIANS(E1089))*COS(RADIANS(AF1079))))</f>
        <v>#DIV/0!</v>
      </c>
      <c r="AG1099" s="3" t="e">
        <f>IF(DEGREES(ACOS(SIN(RADIANS(G1099))*SIN(RADIANS(E1089))+COS(RADIANS(G1099))*COS(RADIANS(E1089))*COS(RADIANS(AG1079))))&gt;90,0,$F$4*$F$5/E1088^2*(SIN(RADIANS(G1099))*SIN(RADIANS(E1089))+COS(RADIANS(G1099))*COS(RADIANS(E1089))*COS(RADIANS(AG1079))))</f>
        <v>#DIV/0!</v>
      </c>
      <c r="AH1099" s="3" t="e">
        <f>IF(DEGREES(ACOS(SIN(RADIANS(G1099))*SIN(RADIANS(E1089))+COS(RADIANS(G1099))*COS(RADIANS(E1089))*COS(RADIANS(AH1079))))&gt;90,0,$F$4*$F$5/E1088^2*(SIN(RADIANS(G1099))*SIN(RADIANS(E1089))+COS(RADIANS(G1099))*COS(RADIANS(E1089))*COS(RADIANS(AH1079))))</f>
        <v>#DIV/0!</v>
      </c>
      <c r="AI1099" s="3" t="e">
        <f>IF(DEGREES(ACOS(SIN(RADIANS(G1099))*SIN(RADIANS(E1089))+COS(RADIANS(G1099))*COS(RADIANS(E1089))*COS(RADIANS(AI1079))))&gt;90,0,$F$4*$F$5/E1088^2*(SIN(RADIANS(G1099))*SIN(RADIANS(E1089))+COS(RADIANS(G1099))*COS(RADIANS(E1089))*COS(RADIANS(AI1079))))</f>
        <v>#DIV/0!</v>
      </c>
      <c r="AJ1099" s="3" t="e">
        <f>IF(DEGREES(ACOS(SIN(RADIANS(G1099))*SIN(RADIANS(E1089))+COS(RADIANS(G1099))*COS(RADIANS(E1089))*COS(RADIANS(AJ1079))))&gt;90,0,$F$4*$F$5/E1088^2*(SIN(RADIANS(G1099))*SIN(RADIANS(E1089))+COS(RADIANS(G1099))*COS(RADIANS(E1089))*COS(RADIANS(AJ1079))))</f>
        <v>#DIV/0!</v>
      </c>
      <c r="AK1099" s="3" t="e">
        <f>IF(DEGREES(ACOS(SIN(RADIANS(G1099))*SIN(RADIANS(E1089))+COS(RADIANS(G1099))*COS(RADIANS(E1089))*COS(RADIANS(AK1079))))&gt;90,0,$F$4*$F$5/E1088^2*(SIN(RADIANS(G1099))*SIN(RADIANS(E1089))+COS(RADIANS(G1099))*COS(RADIANS(E1089))*COS(RADIANS(AK1079))))</f>
        <v>#DIV/0!</v>
      </c>
      <c r="AL1099" s="3" t="e">
        <f>IF(DEGREES(ACOS(SIN(RADIANS(G1099))*SIN(RADIANS(E1089))+COS(RADIANS(G1099))*COS(RADIANS(E1089))*COS(RADIANS(AL1079))))&gt;90,0,$F$4*$F$5/E1088^2*(SIN(RADIANS(G1099))*SIN(RADIANS(E1089))+COS(RADIANS(G1099))*COS(RADIANS(E1089))*COS(RADIANS(AL1079))))</f>
        <v>#DIV/0!</v>
      </c>
      <c r="AM1099" s="3" t="e">
        <f>IF(DEGREES(ACOS(SIN(RADIANS(G1099))*SIN(RADIANS(E1089))+COS(RADIANS(G1099))*COS(RADIANS(E1089))*COS(RADIANS(AM1079))))&gt;90,0,$F$4*$F$5/E1088^2*(SIN(RADIANS(G1099))*SIN(RADIANS(E1089))+COS(RADIANS(G1099))*COS(RADIANS(E1089))*COS(RADIANS(AM1079))))</f>
        <v>#DIV/0!</v>
      </c>
      <c r="AN1099" s="3" t="e">
        <f>IF(DEGREES(ACOS(SIN(RADIANS(G1099))*SIN(RADIANS(E1089))+COS(RADIANS(G1099))*COS(RADIANS(E1089))*COS(RADIANS(AN1079))))&gt;90,0,$F$4*$F$5/E1088^2*(SIN(RADIANS(G1099))*SIN(RADIANS(E1089))+COS(RADIANS(G1099))*COS(RADIANS(E1089))*COS(RADIANS(AN1079))))</f>
        <v>#DIV/0!</v>
      </c>
      <c r="AO1099" s="3" t="e">
        <f>IF(DEGREES(ACOS(SIN(RADIANS(G1099))*SIN(RADIANS(E1089))+COS(RADIANS(G1099))*COS(RADIANS(E1089))*COS(RADIANS(AO1079))))&gt;90,0,$F$4*$F$5/E1088^2*(SIN(RADIANS(G1099))*SIN(RADIANS(E1089))+COS(RADIANS(G1099))*COS(RADIANS(E1089))*COS(RADIANS(AO1079))))</f>
        <v>#DIV/0!</v>
      </c>
      <c r="AP1099" s="3" t="e">
        <f>IF(DEGREES(ACOS(SIN(RADIANS(G1099))*SIN(RADIANS(E1089))+COS(RADIANS(G1099))*COS(RADIANS(E1089))*COS(RADIANS(AP1079))))&gt;90,0,$F$4*$F$5/E1088^2*(SIN(RADIANS(G1099))*SIN(RADIANS(E1089))+COS(RADIANS(G1099))*COS(RADIANS(E1089))*COS(RADIANS(AP1079))))</f>
        <v>#DIV/0!</v>
      </c>
      <c r="AQ1099" s="3" t="e">
        <f>IF(DEGREES(ACOS(SIN(RADIANS(G1099))*SIN(RADIANS(E1089))+COS(RADIANS(G1099))*COS(RADIANS(E1089))*COS(RADIANS(AQ1079))))&gt;90,0,$F$4*$F$5/E1088^2*(SIN(RADIANS(G1099))*SIN(RADIANS(E1089))+COS(RADIANS(G1099))*COS(RADIANS(E1089))*COS(RADIANS(AQ1079))))</f>
        <v>#DIV/0!</v>
      </c>
      <c r="AR1099" s="3" t="e">
        <f>IF(DEGREES(ACOS(SIN(RADIANS(G1099))*SIN(RADIANS(E1089))+COS(RADIANS(G1099))*COS(RADIANS(E1089))*COS(RADIANS(AR1079))))&gt;90,0,$F$4*$F$5/E1088^2*(SIN(RADIANS(G1099))*SIN(RADIANS(E1089))+COS(RADIANS(G1099))*COS(RADIANS(E1089))*COS(RADIANS(AR1079))))</f>
        <v>#DIV/0!</v>
      </c>
    </row>
    <row r="1100" spans="2:44" ht="15.75" customHeight="1" x14ac:dyDescent="0.2"/>
    <row r="1101" spans="2:44" ht="15.75" customHeight="1" x14ac:dyDescent="0.2">
      <c r="H1101" s="3" t="s">
        <v>771</v>
      </c>
      <c r="I1101" s="3">
        <v>180</v>
      </c>
      <c r="J1101" s="3">
        <v>170</v>
      </c>
      <c r="K1101" s="3">
        <v>160</v>
      </c>
      <c r="L1101" s="3">
        <v>150</v>
      </c>
      <c r="M1101" s="3">
        <v>140</v>
      </c>
      <c r="N1101" s="3">
        <v>130</v>
      </c>
      <c r="O1101" s="3">
        <v>120</v>
      </c>
      <c r="P1101" s="3">
        <v>110</v>
      </c>
      <c r="Q1101" s="3">
        <v>100</v>
      </c>
      <c r="R1101" s="3">
        <v>90</v>
      </c>
      <c r="S1101" s="3">
        <v>80</v>
      </c>
      <c r="T1101" s="3">
        <v>70</v>
      </c>
      <c r="U1101" s="3">
        <v>60</v>
      </c>
      <c r="V1101" s="3">
        <v>50</v>
      </c>
      <c r="W1101" s="3">
        <v>40</v>
      </c>
      <c r="X1101" s="3">
        <v>30</v>
      </c>
      <c r="Y1101" s="3">
        <v>20</v>
      </c>
      <c r="Z1101" s="3">
        <v>10</v>
      </c>
      <c r="AA1101" s="3">
        <v>0</v>
      </c>
      <c r="AB1101" s="3">
        <v>-10</v>
      </c>
      <c r="AC1101" s="3">
        <v>-20</v>
      </c>
      <c r="AD1101" s="3">
        <v>-30</v>
      </c>
      <c r="AE1101" s="3">
        <v>-40</v>
      </c>
      <c r="AF1101" s="3">
        <v>-50</v>
      </c>
      <c r="AG1101" s="3">
        <v>-60</v>
      </c>
      <c r="AH1101" s="3">
        <v>-70</v>
      </c>
      <c r="AI1101" s="3">
        <v>-80</v>
      </c>
      <c r="AJ1101" s="3">
        <v>-90</v>
      </c>
      <c r="AK1101" s="3">
        <v>-100</v>
      </c>
      <c r="AL1101" s="3">
        <v>-110</v>
      </c>
      <c r="AM1101" s="3">
        <v>-120</v>
      </c>
      <c r="AN1101" s="3">
        <v>-130</v>
      </c>
      <c r="AO1101" s="3">
        <v>-140</v>
      </c>
      <c r="AP1101" s="3">
        <v>-150</v>
      </c>
      <c r="AQ1101" s="3">
        <v>-160</v>
      </c>
      <c r="AR1101" s="3">
        <v>-170</v>
      </c>
    </row>
    <row r="1102" spans="2:44" ht="15.75" customHeight="1" x14ac:dyDescent="0.2">
      <c r="H1102" s="3" t="s">
        <v>782</v>
      </c>
      <c r="I1102" s="3">
        <f>IF(ABS(I1101-E1114)&gt;180,IF(ABS(I1101-E1114)&gt;360,ABS(I1101-E1114)-360,360-ABS(I1101-E1114)),ABS(I1101-E1114))</f>
        <v>180</v>
      </c>
      <c r="J1102" s="3">
        <f>IF(ABS(J1101-E1114)&gt;180,IF(ABS(J1101-E1114)&gt;360,ABS(J1101-E1114)-360,360-ABS(J1101-E1114)),ABS(J1101-E1114))</f>
        <v>170</v>
      </c>
      <c r="K1102" s="3">
        <f>IF(ABS(K1101-E1114)&gt;180,IF(ABS(K1101-E1114)&gt;360,ABS(K1101-E1114)-360,360-ABS(K1101-E1114)),ABS(K1101-E1114))</f>
        <v>160</v>
      </c>
      <c r="L1102" s="3">
        <f>IF(ABS(L1101-E1114)&gt;180,IF(ABS(L1101-E1114)&gt;360,ABS(L1101-E1114)-360,360-ABS(L1101-E1114)),ABS(L1101-E1114))</f>
        <v>150</v>
      </c>
      <c r="M1102" s="3">
        <f>IF(ABS(M1101-E1114)&gt;180,IF(ABS(M1101-E1114)&gt;360,ABS(M1101-E1114)-360,360-ABS(M1101-E1114)),ABS(M1101-E1114))</f>
        <v>140</v>
      </c>
      <c r="N1102" s="3">
        <f>IF(ABS(N1101-E1114)&gt;180,IF(ABS(N1101-E1114)&gt;360,ABS(N1101-E1114)-360,360-ABS(N1101-E1114)),ABS(N1101-E1114))</f>
        <v>130</v>
      </c>
      <c r="O1102" s="3">
        <f>IF(ABS(O1101-E1114)&gt;180,IF(ABS(O1101-E1114)&gt;360,ABS(O1101-E1114)-360,360-ABS(O1101-E1114)),ABS(O1101-E1114))</f>
        <v>120</v>
      </c>
      <c r="P1102" s="3">
        <f>IF(ABS(P1101-E1114)&gt;180,IF(ABS(P1101-E1114)&gt;360,ABS(P1101-E1114)-360,360-ABS(P1101-E1114)),ABS(P1101-E1114))</f>
        <v>110</v>
      </c>
      <c r="Q1102" s="3">
        <f>IF(ABS(Q1101-E1114)&gt;180,IF(ABS(Q1101-E1114)&gt;360,ABS(Q1101-E1114)-360,360-ABS(Q1101-E1114)),ABS(Q1101-E1114))</f>
        <v>100</v>
      </c>
      <c r="R1102" s="3">
        <f>IF(ABS(R1101-E1114)&gt;180,IF(ABS(R1101-E1114)&gt;360,ABS(R1101-E1114)-360,360-ABS(R1101-E1114)),ABS(R1101-E1114))</f>
        <v>90</v>
      </c>
      <c r="S1102" s="3">
        <f>IF(ABS(S1101-E1114)&gt;180,IF(ABS(S1101-E1114)&gt;360,ABS(S1101-E1114)-360,360-ABS(S1101-E1114)),ABS(S1101-E1114))</f>
        <v>80</v>
      </c>
      <c r="T1102" s="3">
        <f>IF(ABS(T1101-E1114)&gt;180,IF(ABS(T1101-E1114)&gt;360,ABS(T1101-E1114)-360,360-ABS(T1101-E1114)),ABS(T1101-E1114))</f>
        <v>70</v>
      </c>
      <c r="U1102" s="3">
        <f>IF(ABS(U1101-E1114)&gt;180,IF(ABS(U1101-E1114)&gt;360,ABS(U1101-E1114)-360,360-ABS(U1101-E1114)),ABS(U1101-E1114))</f>
        <v>60</v>
      </c>
      <c r="V1102" s="3">
        <f>IF(ABS(V1101-E1114)&gt;180,IF(ABS(V1101-E1114)&gt;360,ABS(V1101-E1114)-360,360-ABS(V1101-E1114)),ABS(V1101-E1114))</f>
        <v>50</v>
      </c>
      <c r="W1102" s="3">
        <f>IF(ABS(W1101-E1114)&gt;180,IF(ABS(W1101-E1114)&gt;360,ABS(W1101-E1114)-360,360-ABS(W1101-E1114)),ABS(W1101-E1114))</f>
        <v>40</v>
      </c>
      <c r="X1102" s="3">
        <f>IF(ABS(X1101-E1114)&gt;180,IF(ABS(X1101-E1114)&gt;360,ABS(X1101-E1114)-360,360-ABS(X1101-E1114)),ABS(X1101-E1114))</f>
        <v>30</v>
      </c>
      <c r="Y1102" s="3">
        <f>IF(ABS(Y1101-E1114)&gt;180,IF(ABS(Y1101-E1114)&gt;360,ABS(Y1101-E1114)-360,360-ABS(Y1101-E1114)),ABS(Y1101-E1114))</f>
        <v>20</v>
      </c>
      <c r="Z1102" s="3">
        <f>IF(ABS(Z1101-E1114)&gt;180,IF(ABS(Z1101-E1114)&gt;360,ABS(Z1101-E1114)-360,360-ABS(Z1101-E1114)),ABS(Z1101-E1114))</f>
        <v>10</v>
      </c>
      <c r="AA1102" s="3">
        <f>IF(ABS(AA1101-E1114)&gt;180,IF(ABS(AA1101-E1114)&gt;360,ABS(AA1101-E1114)-360,360-ABS(AA1101-E1114)),ABS(AA1101-E1114))</f>
        <v>0</v>
      </c>
      <c r="AB1102" s="3">
        <f>IF(ABS(AB1101-E1114)&gt;180,IF(ABS(AB1101-E1114)&gt;360,ABS(AB1101-E1114)-360,360-ABS(AB1101-E1114)),ABS(AB1101-E1114))</f>
        <v>10</v>
      </c>
      <c r="AC1102" s="3">
        <f>IF(ABS(AC1101-E1114)&gt;180,IF(ABS(AC1101-E1114)&gt;360,ABS(AC1101-E1114)-360,360-ABS(AC1101-E1114)),ABS(AC1101-E1114))</f>
        <v>20</v>
      </c>
      <c r="AD1102" s="3">
        <f>IF(ABS(AD1101-E1114)&gt;180,IF(ABS(AD1101-E1114)&gt;360,ABS(AD1101-E1114)-360,360-ABS(AD1101-E1114)),ABS(AD1101-E1114))</f>
        <v>30</v>
      </c>
      <c r="AE1102" s="3">
        <f>IF(ABS(AE1101-E1114)&gt;180,IF(ABS(AE1101-E1114)&gt;360,ABS(AE1101-E1114)-360,360-ABS(AE1101-E1114)),ABS(AE1101-E1114))</f>
        <v>40</v>
      </c>
      <c r="AF1102" s="3">
        <f>IF(ABS(AF1101-E1114)&gt;180,IF(ABS(AF1101-E1114)&gt;360,ABS(AF1101-E1114)-360,360-ABS(AF1101-E1114)),ABS(AF1101-E1114))</f>
        <v>50</v>
      </c>
      <c r="AG1102" s="3">
        <f>IF(ABS(AG1101-E1114)&gt;180,IF(ABS(AG1101-E1114)&gt;360,ABS(AG1101-E1114)-360,360-ABS(AG1101-E1114)),ABS(AG1101-E1114))</f>
        <v>60</v>
      </c>
      <c r="AH1102" s="3">
        <f>IF(ABS(AH1101-E1114)&gt;180,IF(ABS(AH1101-E1114)&gt;360,ABS(AH1101-E1114)-360,360-ABS(AH1101-E1114)),ABS(AH1101-E1114))</f>
        <v>70</v>
      </c>
      <c r="AI1102" s="3">
        <f>IF(ABS(AI1101-E1114)&gt;180,IF(ABS(AI1101-E1114)&gt;360,ABS(AI1101-E1114)-360,360-ABS(AI1101-E1114)),ABS(AI1101-E1114))</f>
        <v>80</v>
      </c>
      <c r="AJ1102" s="3">
        <f>IF(ABS(AJ1101-E1114)&gt;180,IF(ABS(AJ1101-E1114)&gt;360,ABS(AJ1101-E1114)-360,360-ABS(AJ1101-E1114)),ABS(AJ1101-E1114))</f>
        <v>90</v>
      </c>
      <c r="AK1102" s="3">
        <f>IF(ABS(AK1101-E1114)&gt;180,IF(ABS(AK1101-E1114)&gt;360,ABS(AK1101-E1114)-360,360-ABS(AK1101-E1114)),ABS(AK1101-E1114))</f>
        <v>100</v>
      </c>
      <c r="AL1102" s="3">
        <f>IF(ABS(AL1101-E1114)&gt;180,IF(ABS(AL1101-E1114)&gt;360,ABS(AL1101-E1114)-360,360-ABS(AL1101-E1114)),ABS(AL1101-E1114))</f>
        <v>110</v>
      </c>
      <c r="AM1102" s="3">
        <f>IF(ABS(AM1101-E1114)&gt;180,IF(ABS(AM1101-E1114)&gt;360,ABS(AM1101-E1114)-360,360-ABS(AM1101-E1114)),ABS(AM1101-E1114))</f>
        <v>120</v>
      </c>
      <c r="AN1102" s="3">
        <f>IF(ABS(AN1101-E1114)&gt;180,IF(ABS(AN1101-E1114)&gt;360,ABS(AN1101-E1114)-360,360-ABS(AN1101-E1114)),ABS(AN1101-E1114))</f>
        <v>130</v>
      </c>
      <c r="AO1102" s="3">
        <f>IF(ABS(AO1101-E1114)&gt;180,IF(ABS(AO1101-E1114)&gt;360,ABS(AO1101-E1114)-360,360-ABS(AO1101-E1114)),ABS(AO1101-E1114))</f>
        <v>140</v>
      </c>
      <c r="AP1102" s="3">
        <f>IF(ABS(AP1101-E1114)&gt;180,IF(ABS(AP1101-E1114)&gt;360,ABS(AP1101-E1114)-360,360-ABS(AP1101-E1114)),ABS(AP1101-E1114))</f>
        <v>150</v>
      </c>
      <c r="AQ1102" s="3">
        <f>IF(ABS(AQ1101-E1114)&gt;180,IF(ABS(AQ1101-E1114)&gt;360,ABS(AQ1101-E1114)-360,360-ABS(AQ1101-E1114)),ABS(AQ1101-E1114))</f>
        <v>160</v>
      </c>
      <c r="AR1102" s="3">
        <f>IF(ABS(AR1101-E1114)&gt;180,IF(ABS(AR1101-E1114)&gt;360,ABS(AR1101-E1114)-360,360-ABS(AR1101-E1114)),ABS(AR1101-E1114))</f>
        <v>170</v>
      </c>
    </row>
    <row r="1103" spans="2:44" ht="15.75" customHeight="1" x14ac:dyDescent="0.2">
      <c r="G1103" s="3" t="s">
        <v>736</v>
      </c>
    </row>
    <row r="1104" spans="2:44" ht="15.75" customHeight="1" x14ac:dyDescent="0.2">
      <c r="B1104" s="3" t="s">
        <v>791</v>
      </c>
      <c r="E1104" s="3">
        <v>460</v>
      </c>
      <c r="G1104" s="3">
        <v>90</v>
      </c>
      <c r="I1104" s="3" t="e">
        <f>IF(DEGREES(ACOS(SIN(RADIANS(G1104))*SIN(RADIANS(E1112))+COS(RADIANS(G1104))*COS(RADIANS(E1112))*COS(RADIANS(I1102))))&gt;90,0,$F$4*$F$5/E1111^2*(SIN(RADIANS(G1104))*SIN(RADIANS(E1112))+COS(RADIANS(G1104))*COS(RADIANS(E1112))*COS(RADIANS(I1102))))</f>
        <v>#DIV/0!</v>
      </c>
      <c r="J1104" s="3" t="e">
        <f>IF(DEGREES(ACOS(SIN(RADIANS(G1104))*SIN(RADIANS(E1112))+COS(RADIANS(G1104))*COS(RADIANS(E1112))*COS(RADIANS(J1102))))&gt;90,0,$F$4*$F$5/E1111^2*(SIN(RADIANS(G1104))*SIN(RADIANS(E1112))+COS(RADIANS(G1104))*COS(RADIANS(E1112))*COS(RADIANS(J1102))))</f>
        <v>#DIV/0!</v>
      </c>
      <c r="K1104" s="3" t="e">
        <f>IF(DEGREES(ACOS(SIN(RADIANS(G1104))*SIN(RADIANS(E1112))+COS(RADIANS(G1104))*COS(RADIANS(E1112))*COS(RADIANS(K1102))))&gt;90,0,$F$4*$F$5/E1111^2*(SIN(RADIANS(G1104))*SIN(RADIANS(E1112))+COS(RADIANS(G1104))*COS(RADIANS(E1112))*COS(RADIANS(K1102))))</f>
        <v>#DIV/0!</v>
      </c>
      <c r="L1104" s="3" t="e">
        <f>IF(DEGREES(ACOS(SIN(RADIANS(G1104))*SIN(RADIANS(E1112))+COS(RADIANS(G1104))*COS(RADIANS(E1112))*COS(RADIANS(L1102))))&gt;90,0,$F$4*$F$5/E1111^2*(SIN(RADIANS(G1104))*SIN(RADIANS(E1112))+COS(RADIANS(G1104))*COS(RADIANS(E1112))*COS(RADIANS(L1102))))</f>
        <v>#DIV/0!</v>
      </c>
      <c r="M1104" s="3" t="e">
        <f>IF(DEGREES(ACOS(SIN(RADIANS(G1104))*SIN(RADIANS(E1112))+COS(RADIANS(G1104))*COS(RADIANS(E1112))*COS(RADIANS(M1102))))&gt;90,0,$F$4*$F$5/E1111^2*(SIN(RADIANS(G1104))*SIN(RADIANS(E1112))+COS(RADIANS(G1104))*COS(RADIANS(E1112))*COS(RADIANS(M1102))))</f>
        <v>#DIV/0!</v>
      </c>
      <c r="N1104" s="3" t="e">
        <f>IF(DEGREES(ACOS(SIN(RADIANS(G1104))*SIN(RADIANS(E1112))+COS(RADIANS(G1104))*COS(RADIANS(E1112))*COS(RADIANS(N1102))))&gt;90,0,$F$4*$F$5/E1111^2*(SIN(RADIANS(G1104))*SIN(RADIANS(E1112))+COS(RADIANS(G1104))*COS(RADIANS(E1112))*COS(RADIANS(N1102))))</f>
        <v>#DIV/0!</v>
      </c>
      <c r="O1104" s="3" t="e">
        <f>IF(DEGREES(ACOS(SIN(RADIANS(G1104))*SIN(RADIANS(E1112))+COS(RADIANS(G1104))*COS(RADIANS(E1112))*COS(RADIANS(O1102))))&gt;90,0,$F$4*$F$5/E1111^2*(SIN(RADIANS(G1104))*SIN(RADIANS(E1112))+COS(RADIANS(G1104))*COS(RADIANS(E1112))*COS(RADIANS(O1102))))</f>
        <v>#DIV/0!</v>
      </c>
      <c r="P1104" s="3" t="e">
        <f>IF(DEGREES(ACOS(SIN(RADIANS(G1104))*SIN(RADIANS(E1112))+COS(RADIANS(G1104))*COS(RADIANS(E1112))*COS(RADIANS(P1102))))&gt;90,0,$F$4*$F$5/E1111^2*(SIN(RADIANS(G1104))*SIN(RADIANS(E1112))+COS(RADIANS(G1104))*COS(RADIANS(E1112))*COS(RADIANS(P1102))))</f>
        <v>#DIV/0!</v>
      </c>
      <c r="Q1104" s="3" t="e">
        <f>IF(DEGREES(ACOS(SIN(RADIANS(G1104))*SIN(RADIANS(E1112))+COS(RADIANS(G1104))*COS(RADIANS(E1112))*COS(RADIANS(Q1102))))&gt;90,0,$F$4*$F$5/E1111^2*(SIN(RADIANS(G1104))*SIN(RADIANS(E1112))+COS(RADIANS(G1104))*COS(RADIANS(E1112))*COS(RADIANS(Q1102))))</f>
        <v>#DIV/0!</v>
      </c>
      <c r="R1104" s="3" t="e">
        <f>IF(DEGREES(ACOS(SIN(RADIANS(G1104))*SIN(RADIANS(E1112))+COS(RADIANS(G1104))*COS(RADIANS(E1112))*COS(RADIANS(R1102))))&gt;90,0,$F$4*$F$5/E1111^2*(SIN(RADIANS(G1104))*SIN(RADIANS(E1112))+COS(RADIANS(G1104))*COS(RADIANS(E1112))*COS(RADIANS(R1102))))</f>
        <v>#DIV/0!</v>
      </c>
      <c r="S1104" s="3" t="e">
        <f>IF(DEGREES(ACOS(SIN(RADIANS(G1104))*SIN(RADIANS(E1112))+COS(RADIANS(G1104))*COS(RADIANS(E1112))*COS(RADIANS(S1102))))&gt;90,0,$F$4*$F$5/E1111^2*(SIN(RADIANS(G1104))*SIN(RADIANS(E1112))+COS(RADIANS(G1104))*COS(RADIANS(E1112))*COS(RADIANS(S1102))))</f>
        <v>#DIV/0!</v>
      </c>
      <c r="T1104" s="3" t="e">
        <f>IF(DEGREES(ACOS(SIN(RADIANS(G1104))*SIN(RADIANS(E1112))+COS(RADIANS(G1104))*COS(RADIANS(E1112))*COS(RADIANS(T1102))))&gt;90,0,$F$4*$F$5/E1111^2*(SIN(RADIANS(G1104))*SIN(RADIANS(E1112))+COS(RADIANS(G1104))*COS(RADIANS(E1112))*COS(RADIANS(T1102))))</f>
        <v>#DIV/0!</v>
      </c>
      <c r="U1104" s="3" t="e">
        <f>IF(DEGREES(ACOS(SIN(RADIANS(G1104))*SIN(RADIANS(E1112))+COS(RADIANS(G1104))*COS(RADIANS(E1112))*COS(RADIANS(U1102))))&gt;90,0,$F$4*$F$5/E1111^2*(SIN(RADIANS(G1104))*SIN(RADIANS(E1112))+COS(RADIANS(G1104))*COS(RADIANS(E1112))*COS(RADIANS(U1102))))</f>
        <v>#DIV/0!</v>
      </c>
      <c r="V1104" s="3" t="e">
        <f>IF(DEGREES(ACOS(SIN(RADIANS(G1104))*SIN(RADIANS(E1112))+COS(RADIANS(G1104))*COS(RADIANS(E1112))*COS(RADIANS(V1102))))&gt;90,0,$F$4*$F$5/E1111^2*(SIN(RADIANS(G1104))*SIN(RADIANS(E1112))+COS(RADIANS(G1104))*COS(RADIANS(E1112))*COS(RADIANS(V1102))))</f>
        <v>#DIV/0!</v>
      </c>
      <c r="W1104" s="3" t="e">
        <f>IF(DEGREES(ACOS(SIN(RADIANS(G1104))*SIN(RADIANS(E1112))+COS(RADIANS(G1104))*COS(RADIANS(E1112))*COS(RADIANS(W1102))))&gt;90,0,$F$4*$F$5/E1111^2*(SIN(RADIANS(G1104))*SIN(RADIANS(E1112))+COS(RADIANS(G1104))*COS(RADIANS(E1112))*COS(RADIANS(W1102))))</f>
        <v>#DIV/0!</v>
      </c>
      <c r="X1104" s="3" t="e">
        <f>IF(DEGREES(ACOS(SIN(RADIANS(G1104))*SIN(RADIANS(E1112))+COS(RADIANS(G1104))*COS(RADIANS(E1112))*COS(RADIANS(X1102))))&gt;90,0,$F$4*$F$5/E1111^2*(SIN(RADIANS(G1104))*SIN(RADIANS(E1112))+COS(RADIANS(G1104))*COS(RADIANS(E1112))*COS(RADIANS(X1102))))</f>
        <v>#DIV/0!</v>
      </c>
      <c r="Y1104" s="3" t="e">
        <f>IF(DEGREES(ACOS(SIN(RADIANS(G1104))*SIN(RADIANS(E1112))+COS(RADIANS(G1104))*COS(RADIANS(E1112))*COS(RADIANS(Y1102))))&gt;90,0,$F$4*$F$5/E1111^2*(SIN(RADIANS(G1104))*SIN(RADIANS(E1112))+COS(RADIANS(G1104))*COS(RADIANS(E1112))*COS(RADIANS(Y1102))))</f>
        <v>#DIV/0!</v>
      </c>
      <c r="Z1104" s="3" t="e">
        <f>IF(DEGREES(ACOS(SIN(RADIANS(G1104))*SIN(RADIANS(E1112))+COS(RADIANS(G1104))*COS(RADIANS(E1112))*COS(RADIANS(Z1102))))&gt;90,0,$F$4*$F$5/E1111^2*(SIN(RADIANS(G1104))*SIN(RADIANS(E1112))+COS(RADIANS(G1104))*COS(RADIANS(E1112))*COS(RADIANS(Z1102))))</f>
        <v>#DIV/0!</v>
      </c>
      <c r="AA1104" s="3" t="e">
        <f>IF(DEGREES(ACOS(SIN(RADIANS(G1104))*SIN(RADIANS(E1112))+COS(RADIANS(G1104))*COS(RADIANS(E1112))*COS(RADIANS(AA1102))))&gt;90,0,$F$4*$F$5/E1111^2*(SIN(RADIANS(G1104))*SIN(RADIANS(E1112))+COS(RADIANS(G1104))*COS(RADIANS(E1112))*COS(RADIANS(AA1102))))</f>
        <v>#DIV/0!</v>
      </c>
      <c r="AB1104" s="3" t="e">
        <f>IF(DEGREES(ACOS(SIN(RADIANS(G1104))*SIN(RADIANS(E1112))+COS(RADIANS(G1104))*COS(RADIANS(E1112))*COS(RADIANS(AB1102))))&gt;90,0,$F$4*$F$5/E1111^2*(SIN(RADIANS(G1104))*SIN(RADIANS(E1112))+COS(RADIANS(G1104))*COS(RADIANS(E1112))*COS(RADIANS(AB1102))))</f>
        <v>#DIV/0!</v>
      </c>
      <c r="AC1104" s="3" t="e">
        <f>IF(DEGREES(ACOS(SIN(RADIANS(G1104))*SIN(RADIANS(E1112))+COS(RADIANS(G1104))*COS(RADIANS(E1112))*COS(RADIANS(AC1102))))&gt;90,0,$F$4*$F$5/E1111^2*(SIN(RADIANS(G1104))*SIN(RADIANS(E1112))+COS(RADIANS(G1104))*COS(RADIANS(E1112))*COS(RADIANS(AC1102))))</f>
        <v>#DIV/0!</v>
      </c>
      <c r="AD1104" s="3" t="e">
        <f>IF(DEGREES(ACOS(SIN(RADIANS(G1104))*SIN(RADIANS(E1112))+COS(RADIANS(G1104))*COS(RADIANS(E1112))*COS(RADIANS(AD1102))))&gt;90,0,$F$4*$F$5/E1111^2*(SIN(RADIANS(G1104))*SIN(RADIANS(E1112))+COS(RADIANS(G1104))*COS(RADIANS(E1112))*COS(RADIANS(AD1102))))</f>
        <v>#DIV/0!</v>
      </c>
      <c r="AE1104" s="3" t="e">
        <f>IF(DEGREES(ACOS(SIN(RADIANS(G1104))*SIN(RADIANS(E1112))+COS(RADIANS(G1104))*COS(RADIANS(E1112))*COS(RADIANS(AE1102))))&gt;90,0,$F$4*$F$5/E1111^2*(SIN(RADIANS(G1104))*SIN(RADIANS(E1112))+COS(RADIANS(G1104))*COS(RADIANS(E1112))*COS(RADIANS(AE1102))))</f>
        <v>#DIV/0!</v>
      </c>
      <c r="AF1104" s="3" t="e">
        <f>IF(DEGREES(ACOS(SIN(RADIANS(G1104))*SIN(RADIANS(E1112))+COS(RADIANS(G1104))*COS(RADIANS(E1112))*COS(RADIANS(AF1102))))&gt;90,0,$F$4*$F$5/E1111^2*(SIN(RADIANS(G1104))*SIN(RADIANS(E1112))+COS(RADIANS(G1104))*COS(RADIANS(E1112))*COS(RADIANS(AF1102))))</f>
        <v>#DIV/0!</v>
      </c>
      <c r="AG1104" s="3" t="e">
        <f>IF(DEGREES(ACOS(SIN(RADIANS(G1104))*SIN(RADIANS(E1112))+COS(RADIANS(G1104))*COS(RADIANS(E1112))*COS(RADIANS(AG1102))))&gt;90,0,$F$4*$F$5/E1111^2*(SIN(RADIANS(G1104))*SIN(RADIANS(E1112))+COS(RADIANS(G1104))*COS(RADIANS(E1112))*COS(RADIANS(AG1102))))</f>
        <v>#DIV/0!</v>
      </c>
      <c r="AH1104" s="3" t="e">
        <f>IF(DEGREES(ACOS(SIN(RADIANS(G1104))*SIN(RADIANS(E1112))+COS(RADIANS(G1104))*COS(RADIANS(E1112))*COS(RADIANS(AH1102))))&gt;90,0,$F$4*$F$5/E1111^2*(SIN(RADIANS(G1104))*SIN(RADIANS(E1112))+COS(RADIANS(G1104))*COS(RADIANS(E1112))*COS(RADIANS(AH1102))))</f>
        <v>#DIV/0!</v>
      </c>
      <c r="AI1104" s="3" t="e">
        <f>IF(DEGREES(ACOS(SIN(RADIANS(G1104))*SIN(RADIANS(E1112))+COS(RADIANS(G1104))*COS(RADIANS(E1112))*COS(RADIANS(AI1102))))&gt;90,0,$F$4*$F$5/E1111^2*(SIN(RADIANS(G1104))*SIN(RADIANS(E1112))+COS(RADIANS(G1104))*COS(RADIANS(E1112))*COS(RADIANS(AI1102))))</f>
        <v>#DIV/0!</v>
      </c>
      <c r="AJ1104" s="3" t="e">
        <f>IF(DEGREES(ACOS(SIN(RADIANS(G1104))*SIN(RADIANS(E1112))+COS(RADIANS(G1104))*COS(RADIANS(E1112))*COS(RADIANS(AJ1102))))&gt;90,0,$F$4*$F$5/E1111^2*(SIN(RADIANS(G1104))*SIN(RADIANS(E1112))+COS(RADIANS(G1104))*COS(RADIANS(E1112))*COS(RADIANS(AJ1102))))</f>
        <v>#DIV/0!</v>
      </c>
      <c r="AK1104" s="3" t="e">
        <f>IF(DEGREES(ACOS(SIN(RADIANS(G1104))*SIN(RADIANS(E1112))+COS(RADIANS(G1104))*COS(RADIANS(E1112))*COS(RADIANS(AK1102))))&gt;90,0,$F$4*$F$5/E1111^2*(SIN(RADIANS(G1104))*SIN(RADIANS(E1112))+COS(RADIANS(G1104))*COS(RADIANS(E1112))*COS(RADIANS(AK1102))))</f>
        <v>#DIV/0!</v>
      </c>
      <c r="AL1104" s="3" t="e">
        <f>IF(DEGREES(ACOS(SIN(RADIANS(G1104))*SIN(RADIANS(E1112))+COS(RADIANS(G1104))*COS(RADIANS(E1112))*COS(RADIANS(AL1102))))&gt;90,0,$F$4*$F$5/E1111^2*(SIN(RADIANS(G1104))*SIN(RADIANS(E1112))+COS(RADIANS(G1104))*COS(RADIANS(E1112))*COS(RADIANS(AL1102))))</f>
        <v>#DIV/0!</v>
      </c>
      <c r="AM1104" s="3" t="e">
        <f>IF(DEGREES(ACOS(SIN(RADIANS(G1104))*SIN(RADIANS(E1112))+COS(RADIANS(G1104))*COS(RADIANS(E1112))*COS(RADIANS(AM1102))))&gt;90,0,$F$4*$F$5/E1111^2*(SIN(RADIANS(G1104))*SIN(RADIANS(E1112))+COS(RADIANS(G1104))*COS(RADIANS(E1112))*COS(RADIANS(AM1102))))</f>
        <v>#DIV/0!</v>
      </c>
      <c r="AN1104" s="3" t="e">
        <f>IF(DEGREES(ACOS(SIN(RADIANS(G1104))*SIN(RADIANS(E1112))+COS(RADIANS(G1104))*COS(RADIANS(E1112))*COS(RADIANS(AN1102))))&gt;90,0,$F$4*$F$5/E1111^2*(SIN(RADIANS(G1104))*SIN(RADIANS(E1112))+COS(RADIANS(G1104))*COS(RADIANS(E1112))*COS(RADIANS(AN1102))))</f>
        <v>#DIV/0!</v>
      </c>
      <c r="AO1104" s="3" t="e">
        <f>IF(DEGREES(ACOS(SIN(RADIANS(G1104))*SIN(RADIANS(E1112))+COS(RADIANS(G1104))*COS(RADIANS(E1112))*COS(RADIANS(AO1102))))&gt;90,0,$F$4*$F$5/E1111^2*(SIN(RADIANS(G1104))*SIN(RADIANS(E1112))+COS(RADIANS(G1104))*COS(RADIANS(E1112))*COS(RADIANS(AO1102))))</f>
        <v>#DIV/0!</v>
      </c>
      <c r="AP1104" s="3" t="e">
        <f>IF(DEGREES(ACOS(SIN(RADIANS(G1104))*SIN(RADIANS(E1112))+COS(RADIANS(G1104))*COS(RADIANS(E1112))*COS(RADIANS(AP1102))))&gt;90,0,$F$4*$F$5/E1111^2*(SIN(RADIANS(G1104))*SIN(RADIANS(E1112))+COS(RADIANS(G1104))*COS(RADIANS(E1112))*COS(RADIANS(AP1102))))</f>
        <v>#DIV/0!</v>
      </c>
      <c r="AQ1104" s="3" t="e">
        <f>IF(DEGREES(ACOS(SIN(RADIANS(G1104))*SIN(RADIANS(E1112))+COS(RADIANS(G1104))*COS(RADIANS(E1112))*COS(RADIANS(AQ1102))))&gt;90,0,$F$4*$F$5/E1111^2*(SIN(RADIANS(G1104))*SIN(RADIANS(E1112))+COS(RADIANS(G1104))*COS(RADIANS(E1112))*COS(RADIANS(AQ1102))))</f>
        <v>#DIV/0!</v>
      </c>
      <c r="AR1104" s="3" t="e">
        <f>IF(DEGREES(ACOS(SIN(RADIANS(G1104))*SIN(RADIANS(E1112))+COS(RADIANS(G1104))*COS(RADIANS(E1112))*COS(RADIANS(AR1102))))&gt;90,0,$F$4*$F$5/E1111^2*(SIN(RADIANS(G1104))*SIN(RADIANS(E1112))+COS(RADIANS(G1104))*COS(RADIANS(E1112))*COS(RADIANS(AR1102))))</f>
        <v>#DIV/0!</v>
      </c>
    </row>
    <row r="1105" spans="2:44" ht="15.75" customHeight="1" x14ac:dyDescent="0.2">
      <c r="B1105" s="3" t="s">
        <v>728</v>
      </c>
      <c r="E1105" s="3">
        <f t="array" ref="E1105">INDEX($D$1751:$AM$1751,0,MATCH(E1104-IF(E1104&lt;360,0,360),$D$1700:$AM$1700,0))+IF(E1104&gt;350,360,0)</f>
        <v>460</v>
      </c>
      <c r="G1105" s="3">
        <v>80</v>
      </c>
      <c r="I1105" s="3">
        <f>IF(DEGREES(ACOS(SIN(RADIANS(G1105))*SIN(RADIANS(E1112))+COS(RADIANS(G1105))*COS(RADIANS(E1112))*COS(RADIANS(I1102))))&gt;90,0,$F$4*$F$5/E1111^2*(SIN(RADIANS(G1105))*SIN(RADIANS(E1112))+COS(RADIANS(G1105))*COS(RADIANS(E1112))*COS(RADIANS(I1102))))</f>
        <v>0</v>
      </c>
      <c r="J1105" s="3">
        <f>IF(DEGREES(ACOS(SIN(RADIANS(G1105))*SIN(RADIANS(E1112))+COS(RADIANS(G1105))*COS(RADIANS(E1112))*COS(RADIANS(J1102))))&gt;90,0,$F$4*$F$5/E1111^2*(SIN(RADIANS(G1105))*SIN(RADIANS(E1112))+COS(RADIANS(G1105))*COS(RADIANS(E1112))*COS(RADIANS(J1102))))</f>
        <v>0</v>
      </c>
      <c r="K1105" s="3">
        <f>IF(DEGREES(ACOS(SIN(RADIANS(G1105))*SIN(RADIANS(E1112))+COS(RADIANS(G1105))*COS(RADIANS(E1112))*COS(RADIANS(K1102))))&gt;90,0,$F$4*$F$5/E1111^2*(SIN(RADIANS(G1105))*SIN(RADIANS(E1112))+COS(RADIANS(G1105))*COS(RADIANS(E1112))*COS(RADIANS(K1102))))</f>
        <v>0</v>
      </c>
      <c r="L1105" s="3">
        <f>IF(DEGREES(ACOS(SIN(RADIANS(G1105))*SIN(RADIANS(E1112))+COS(RADIANS(G1105))*COS(RADIANS(E1112))*COS(RADIANS(L1102))))&gt;90,0,$F$4*$F$5/E1111^2*(SIN(RADIANS(G1105))*SIN(RADIANS(E1112))+COS(RADIANS(G1105))*COS(RADIANS(E1112))*COS(RADIANS(L1102))))</f>
        <v>0</v>
      </c>
      <c r="M1105" s="3">
        <f>IF(DEGREES(ACOS(SIN(RADIANS(G1105))*SIN(RADIANS(E1112))+COS(RADIANS(G1105))*COS(RADIANS(E1112))*COS(RADIANS(M1102))))&gt;90,0,$F$4*$F$5/E1111^2*(SIN(RADIANS(G1105))*SIN(RADIANS(E1112))+COS(RADIANS(G1105))*COS(RADIANS(E1112))*COS(RADIANS(M1102))))</f>
        <v>0</v>
      </c>
      <c r="N1105" s="3">
        <f>IF(DEGREES(ACOS(SIN(RADIANS(G1105))*SIN(RADIANS(E1112))+COS(RADIANS(G1105))*COS(RADIANS(E1112))*COS(RADIANS(N1102))))&gt;90,0,$F$4*$F$5/E1111^2*(SIN(RADIANS(G1105))*SIN(RADIANS(E1112))+COS(RADIANS(G1105))*COS(RADIANS(E1112))*COS(RADIANS(N1102))))</f>
        <v>0</v>
      </c>
      <c r="O1105" s="3">
        <f>IF(DEGREES(ACOS(SIN(RADIANS(G1105))*SIN(RADIANS(E1112))+COS(RADIANS(G1105))*COS(RADIANS(E1112))*COS(RADIANS(O1102))))&gt;90,0,$F$4*$F$5/E1111^2*(SIN(RADIANS(G1105))*SIN(RADIANS(E1112))+COS(RADIANS(G1105))*COS(RADIANS(E1112))*COS(RADIANS(O1102))))</f>
        <v>0</v>
      </c>
      <c r="P1105" s="3">
        <f>IF(DEGREES(ACOS(SIN(RADIANS(G1105))*SIN(RADIANS(E1112))+COS(RADIANS(G1105))*COS(RADIANS(E1112))*COS(RADIANS(P1102))))&gt;90,0,$F$4*$F$5/E1111^2*(SIN(RADIANS(G1105))*SIN(RADIANS(E1112))+COS(RADIANS(G1105))*COS(RADIANS(E1112))*COS(RADIANS(P1102))))</f>
        <v>0</v>
      </c>
      <c r="Q1105" s="3">
        <f>IF(DEGREES(ACOS(SIN(RADIANS(G1105))*SIN(RADIANS(E1112))+COS(RADIANS(G1105))*COS(RADIANS(E1112))*COS(RADIANS(Q1102))))&gt;90,0,$F$4*$F$5/E1111^2*(SIN(RADIANS(G1105))*SIN(RADIANS(E1112))+COS(RADIANS(G1105))*COS(RADIANS(E1112))*COS(RADIANS(Q1102))))</f>
        <v>0</v>
      </c>
      <c r="R1105" s="3" t="e">
        <f>IF(DEGREES(ACOS(SIN(RADIANS(G1105))*SIN(RADIANS(E1112))+COS(RADIANS(G1105))*COS(RADIANS(E1112))*COS(RADIANS(R1102))))&gt;90,0,$F$4*$F$5/E1111^2*(SIN(RADIANS(G1105))*SIN(RADIANS(E1112))+COS(RADIANS(G1105))*COS(RADIANS(E1112))*COS(RADIANS(R1102))))</f>
        <v>#DIV/0!</v>
      </c>
      <c r="S1105" s="3" t="e">
        <f>IF(DEGREES(ACOS(SIN(RADIANS(G1105))*SIN(RADIANS(E1112))+COS(RADIANS(G1105))*COS(RADIANS(E1112))*COS(RADIANS(S1102))))&gt;90,0,$F$4*$F$5/E1111^2*(SIN(RADIANS(G1105))*SIN(RADIANS(E1112))+COS(RADIANS(G1105))*COS(RADIANS(E1112))*COS(RADIANS(S1102))))</f>
        <v>#DIV/0!</v>
      </c>
      <c r="T1105" s="3" t="e">
        <f>IF(DEGREES(ACOS(SIN(RADIANS(G1105))*SIN(RADIANS(E1112))+COS(RADIANS(G1105))*COS(RADIANS(E1112))*COS(RADIANS(T1102))))&gt;90,0,$F$4*$F$5/E1111^2*(SIN(RADIANS(G1105))*SIN(RADIANS(E1112))+COS(RADIANS(G1105))*COS(RADIANS(E1112))*COS(RADIANS(T1102))))</f>
        <v>#DIV/0!</v>
      </c>
      <c r="U1105" s="3" t="e">
        <f>IF(DEGREES(ACOS(SIN(RADIANS(G1105))*SIN(RADIANS(E1112))+COS(RADIANS(G1105))*COS(RADIANS(E1112))*COS(RADIANS(U1102))))&gt;90,0,$F$4*$F$5/E1111^2*(SIN(RADIANS(G1105))*SIN(RADIANS(E1112))+COS(RADIANS(G1105))*COS(RADIANS(E1112))*COS(RADIANS(U1102))))</f>
        <v>#DIV/0!</v>
      </c>
      <c r="V1105" s="3" t="e">
        <f>IF(DEGREES(ACOS(SIN(RADIANS(G1105))*SIN(RADIANS(E1112))+COS(RADIANS(G1105))*COS(RADIANS(E1112))*COS(RADIANS(V1102))))&gt;90,0,$F$4*$F$5/E1111^2*(SIN(RADIANS(G1105))*SIN(RADIANS(E1112))+COS(RADIANS(G1105))*COS(RADIANS(E1112))*COS(RADIANS(V1102))))</f>
        <v>#DIV/0!</v>
      </c>
      <c r="W1105" s="3" t="e">
        <f>IF(DEGREES(ACOS(SIN(RADIANS(G1105))*SIN(RADIANS(E1112))+COS(RADIANS(G1105))*COS(RADIANS(E1112))*COS(RADIANS(W1102))))&gt;90,0,$F$4*$F$5/E1111^2*(SIN(RADIANS(G1105))*SIN(RADIANS(E1112))+COS(RADIANS(G1105))*COS(RADIANS(E1112))*COS(RADIANS(W1102))))</f>
        <v>#DIV/0!</v>
      </c>
      <c r="X1105" s="3" t="e">
        <f>IF(DEGREES(ACOS(SIN(RADIANS(G1105))*SIN(RADIANS(E1112))+COS(RADIANS(G1105))*COS(RADIANS(E1112))*COS(RADIANS(X1102))))&gt;90,0,$F$4*$F$5/E1111^2*(SIN(RADIANS(G1105))*SIN(RADIANS(E1112))+COS(RADIANS(G1105))*COS(RADIANS(E1112))*COS(RADIANS(X1102))))</f>
        <v>#DIV/0!</v>
      </c>
      <c r="Y1105" s="3" t="e">
        <f>IF(DEGREES(ACOS(SIN(RADIANS(G1105))*SIN(RADIANS(E1112))+COS(RADIANS(G1105))*COS(RADIANS(E1112))*COS(RADIANS(Y1102))))&gt;90,0,$F$4*$F$5/E1111^2*(SIN(RADIANS(G1105))*SIN(RADIANS(E1112))+COS(RADIANS(G1105))*COS(RADIANS(E1112))*COS(RADIANS(Y1102))))</f>
        <v>#DIV/0!</v>
      </c>
      <c r="Z1105" s="3" t="e">
        <f>IF(DEGREES(ACOS(SIN(RADIANS(G1105))*SIN(RADIANS(E1112))+COS(RADIANS(G1105))*COS(RADIANS(E1112))*COS(RADIANS(Z1102))))&gt;90,0,$F$4*$F$5/E1111^2*(SIN(RADIANS(G1105))*SIN(RADIANS(E1112))+COS(RADIANS(G1105))*COS(RADIANS(E1112))*COS(RADIANS(Z1102))))</f>
        <v>#DIV/0!</v>
      </c>
      <c r="AA1105" s="3" t="e">
        <f>IF(DEGREES(ACOS(SIN(RADIANS(G1105))*SIN(RADIANS(E1112))+COS(RADIANS(G1105))*COS(RADIANS(E1112))*COS(RADIANS(AA1102))))&gt;90,0,$F$4*$F$5/E1111^2*(SIN(RADIANS(G1105))*SIN(RADIANS(E1112))+COS(RADIANS(G1105))*COS(RADIANS(E1112))*COS(RADIANS(AA1102))))</f>
        <v>#DIV/0!</v>
      </c>
      <c r="AB1105" s="3" t="e">
        <f>IF(DEGREES(ACOS(SIN(RADIANS(G1105))*SIN(RADIANS(E1112))+COS(RADIANS(G1105))*COS(RADIANS(E1112))*COS(RADIANS(AB1102))))&gt;90,0,$F$4*$F$5/E1111^2*(SIN(RADIANS(G1105))*SIN(RADIANS(E1112))+COS(RADIANS(G1105))*COS(RADIANS(E1112))*COS(RADIANS(AB1102))))</f>
        <v>#DIV/0!</v>
      </c>
      <c r="AC1105" s="3" t="e">
        <f>IF(DEGREES(ACOS(SIN(RADIANS(G1105))*SIN(RADIANS(E1112))+COS(RADIANS(G1105))*COS(RADIANS(E1112))*COS(RADIANS(AC1102))))&gt;90,0,$F$4*$F$5/E1111^2*(SIN(RADIANS(G1105))*SIN(RADIANS(E1112))+COS(RADIANS(G1105))*COS(RADIANS(E1112))*COS(RADIANS(AC1102))))</f>
        <v>#DIV/0!</v>
      </c>
      <c r="AD1105" s="3" t="e">
        <f>IF(DEGREES(ACOS(SIN(RADIANS(G1105))*SIN(RADIANS(E1112))+COS(RADIANS(G1105))*COS(RADIANS(E1112))*COS(RADIANS(AD1102))))&gt;90,0,$F$4*$F$5/E1111^2*(SIN(RADIANS(G1105))*SIN(RADIANS(E1112))+COS(RADIANS(G1105))*COS(RADIANS(E1112))*COS(RADIANS(AD1102))))</f>
        <v>#DIV/0!</v>
      </c>
      <c r="AE1105" s="3" t="e">
        <f>IF(DEGREES(ACOS(SIN(RADIANS(G1105))*SIN(RADIANS(E1112))+COS(RADIANS(G1105))*COS(RADIANS(E1112))*COS(RADIANS(AE1102))))&gt;90,0,$F$4*$F$5/E1111^2*(SIN(RADIANS(G1105))*SIN(RADIANS(E1112))+COS(RADIANS(G1105))*COS(RADIANS(E1112))*COS(RADIANS(AE1102))))</f>
        <v>#DIV/0!</v>
      </c>
      <c r="AF1105" s="3" t="e">
        <f>IF(DEGREES(ACOS(SIN(RADIANS(G1105))*SIN(RADIANS(E1112))+COS(RADIANS(G1105))*COS(RADIANS(E1112))*COS(RADIANS(AF1102))))&gt;90,0,$F$4*$F$5/E1111^2*(SIN(RADIANS(G1105))*SIN(RADIANS(E1112))+COS(RADIANS(G1105))*COS(RADIANS(E1112))*COS(RADIANS(AF1102))))</f>
        <v>#DIV/0!</v>
      </c>
      <c r="AG1105" s="3" t="e">
        <f>IF(DEGREES(ACOS(SIN(RADIANS(G1105))*SIN(RADIANS(E1112))+COS(RADIANS(G1105))*COS(RADIANS(E1112))*COS(RADIANS(AG1102))))&gt;90,0,$F$4*$F$5/E1111^2*(SIN(RADIANS(G1105))*SIN(RADIANS(E1112))+COS(RADIANS(G1105))*COS(RADIANS(E1112))*COS(RADIANS(AG1102))))</f>
        <v>#DIV/0!</v>
      </c>
      <c r="AH1105" s="3" t="e">
        <f>IF(DEGREES(ACOS(SIN(RADIANS(G1105))*SIN(RADIANS(E1112))+COS(RADIANS(G1105))*COS(RADIANS(E1112))*COS(RADIANS(AH1102))))&gt;90,0,$F$4*$F$5/E1111^2*(SIN(RADIANS(G1105))*SIN(RADIANS(E1112))+COS(RADIANS(G1105))*COS(RADIANS(E1112))*COS(RADIANS(AH1102))))</f>
        <v>#DIV/0!</v>
      </c>
      <c r="AI1105" s="3" t="e">
        <f>IF(DEGREES(ACOS(SIN(RADIANS(G1105))*SIN(RADIANS(E1112))+COS(RADIANS(G1105))*COS(RADIANS(E1112))*COS(RADIANS(AI1102))))&gt;90,0,$F$4*$F$5/E1111^2*(SIN(RADIANS(G1105))*SIN(RADIANS(E1112))+COS(RADIANS(G1105))*COS(RADIANS(E1112))*COS(RADIANS(AI1102))))</f>
        <v>#DIV/0!</v>
      </c>
      <c r="AJ1105" s="3" t="e">
        <f>IF(DEGREES(ACOS(SIN(RADIANS(G1105))*SIN(RADIANS(E1112))+COS(RADIANS(G1105))*COS(RADIANS(E1112))*COS(RADIANS(AJ1102))))&gt;90,0,$F$4*$F$5/E1111^2*(SIN(RADIANS(G1105))*SIN(RADIANS(E1112))+COS(RADIANS(G1105))*COS(RADIANS(E1112))*COS(RADIANS(AJ1102))))</f>
        <v>#DIV/0!</v>
      </c>
      <c r="AK1105" s="3">
        <f>IF(DEGREES(ACOS(SIN(RADIANS(G1105))*SIN(RADIANS(E1112))+COS(RADIANS(G1105))*COS(RADIANS(E1112))*COS(RADIANS(AK1102))))&gt;90,0,$F$4*$F$5/E1111^2*(SIN(RADIANS(G1105))*SIN(RADIANS(E1112))+COS(RADIANS(G1105))*COS(RADIANS(E1112))*COS(RADIANS(AK1102))))</f>
        <v>0</v>
      </c>
      <c r="AL1105" s="3">
        <f>IF(DEGREES(ACOS(SIN(RADIANS(G1105))*SIN(RADIANS(E1112))+COS(RADIANS(G1105))*COS(RADIANS(E1112))*COS(RADIANS(AL1102))))&gt;90,0,$F$4*$F$5/E1111^2*(SIN(RADIANS(G1105))*SIN(RADIANS(E1112))+COS(RADIANS(G1105))*COS(RADIANS(E1112))*COS(RADIANS(AL1102))))</f>
        <v>0</v>
      </c>
      <c r="AM1105" s="3">
        <f>IF(DEGREES(ACOS(SIN(RADIANS(G1105))*SIN(RADIANS(E1112))+COS(RADIANS(G1105))*COS(RADIANS(E1112))*COS(RADIANS(AM1102))))&gt;90,0,$F$4*$F$5/E1111^2*(SIN(RADIANS(G1105))*SIN(RADIANS(E1112))+COS(RADIANS(G1105))*COS(RADIANS(E1112))*COS(RADIANS(AM1102))))</f>
        <v>0</v>
      </c>
      <c r="AN1105" s="3">
        <f>IF(DEGREES(ACOS(SIN(RADIANS(G1105))*SIN(RADIANS(E1112))+COS(RADIANS(G1105))*COS(RADIANS(E1112))*COS(RADIANS(AN1102))))&gt;90,0,$F$4*$F$5/E1111^2*(SIN(RADIANS(G1105))*SIN(RADIANS(E1112))+COS(RADIANS(G1105))*COS(RADIANS(E1112))*COS(RADIANS(AN1102))))</f>
        <v>0</v>
      </c>
      <c r="AO1105" s="3">
        <f>IF(DEGREES(ACOS(SIN(RADIANS(G1105))*SIN(RADIANS(E1112))+COS(RADIANS(G1105))*COS(RADIANS(E1112))*COS(RADIANS(AO1102))))&gt;90,0,$F$4*$F$5/E1111^2*(SIN(RADIANS(G1105))*SIN(RADIANS(E1112))+COS(RADIANS(G1105))*COS(RADIANS(E1112))*COS(RADIANS(AO1102))))</f>
        <v>0</v>
      </c>
      <c r="AP1105" s="3">
        <f>IF(DEGREES(ACOS(SIN(RADIANS(G1105))*SIN(RADIANS(E1112))+COS(RADIANS(G1105))*COS(RADIANS(E1112))*COS(RADIANS(AP1102))))&gt;90,0,$F$4*$F$5/E1111^2*(SIN(RADIANS(G1105))*SIN(RADIANS(E1112))+COS(RADIANS(G1105))*COS(RADIANS(E1112))*COS(RADIANS(AP1102))))</f>
        <v>0</v>
      </c>
      <c r="AQ1105" s="3">
        <f>IF(DEGREES(ACOS(SIN(RADIANS(G1105))*SIN(RADIANS(E1112))+COS(RADIANS(G1105))*COS(RADIANS(E1112))*COS(RADIANS(AQ1102))))&gt;90,0,$F$4*$F$5/E1111^2*(SIN(RADIANS(G1105))*SIN(RADIANS(E1112))+COS(RADIANS(G1105))*COS(RADIANS(E1112))*COS(RADIANS(AQ1102))))</f>
        <v>0</v>
      </c>
      <c r="AR1105" s="3">
        <f>IF(DEGREES(ACOS(SIN(RADIANS(G1105))*SIN(RADIANS(E1112))+COS(RADIANS(G1105))*COS(RADIANS(E1112))*COS(RADIANS(AR1102))))&gt;90,0,$F$4*$F$5/E1111^2*(SIN(RADIANS(G1105))*SIN(RADIANS(E1112))+COS(RADIANS(G1105))*COS(RADIANS(E1112))*COS(RADIANS(AR1102))))</f>
        <v>0</v>
      </c>
    </row>
    <row r="1106" spans="2:44" ht="15.75" customHeight="1" x14ac:dyDescent="0.2">
      <c r="B1106" s="20" t="s">
        <v>784</v>
      </c>
      <c r="E1106" s="3">
        <f>IF(E1105-$F$13&lt;0,E1105-$F$13+360,IF(E1105-$F$13&gt;360,E1105-$F$13-360,E1105-$F$13))</f>
        <v>190</v>
      </c>
      <c r="G1106" s="3">
        <v>70</v>
      </c>
      <c r="I1106" s="3">
        <f>IF(DEGREES(ACOS(SIN(RADIANS(G1106))*SIN(RADIANS(E1112))+COS(RADIANS(G1106))*COS(RADIANS(E1112))*COS(RADIANS(I1102))))&gt;90,0,$F$4*$F$5/E1111^2*(SIN(RADIANS(G1106))*SIN(RADIANS(E1112))+COS(RADIANS(G1106))*COS(RADIANS(E1112))*COS(RADIANS(I1102))))</f>
        <v>0</v>
      </c>
      <c r="J1106" s="3">
        <f>IF(DEGREES(ACOS(SIN(RADIANS(G1106))*SIN(RADIANS(E1112))+COS(RADIANS(G1106))*COS(RADIANS(E1112))*COS(RADIANS(J1102))))&gt;90,0,$F$4*$F$5/E1111^2*(SIN(RADIANS(G1106))*SIN(RADIANS(E1112))+COS(RADIANS(G1106))*COS(RADIANS(E1112))*COS(RADIANS(J1102))))</f>
        <v>0</v>
      </c>
      <c r="K1106" s="3">
        <f>IF(DEGREES(ACOS(SIN(RADIANS(G1106))*SIN(RADIANS(E1112))+COS(RADIANS(G1106))*COS(RADIANS(E1112))*COS(RADIANS(K1102))))&gt;90,0,$F$4*$F$5/E1111^2*(SIN(RADIANS(G1106))*SIN(RADIANS(E1112))+COS(RADIANS(G1106))*COS(RADIANS(E1112))*COS(RADIANS(K1102))))</f>
        <v>0</v>
      </c>
      <c r="L1106" s="3">
        <f>IF(DEGREES(ACOS(SIN(RADIANS(G1106))*SIN(RADIANS(E1112))+COS(RADIANS(G1106))*COS(RADIANS(E1112))*COS(RADIANS(L1102))))&gt;90,0,$F$4*$F$5/E1111^2*(SIN(RADIANS(G1106))*SIN(RADIANS(E1112))+COS(RADIANS(G1106))*COS(RADIANS(E1112))*COS(RADIANS(L1102))))</f>
        <v>0</v>
      </c>
      <c r="M1106" s="3">
        <f>IF(DEGREES(ACOS(SIN(RADIANS(G1106))*SIN(RADIANS(E1112))+COS(RADIANS(G1106))*COS(RADIANS(E1112))*COS(RADIANS(M1102))))&gt;90,0,$F$4*$F$5/E1111^2*(SIN(RADIANS(G1106))*SIN(RADIANS(E1112))+COS(RADIANS(G1106))*COS(RADIANS(E1112))*COS(RADIANS(M1102))))</f>
        <v>0</v>
      </c>
      <c r="N1106" s="3">
        <f>IF(DEGREES(ACOS(SIN(RADIANS(G1106))*SIN(RADIANS(E1112))+COS(RADIANS(G1106))*COS(RADIANS(E1112))*COS(RADIANS(N1102))))&gt;90,0,$F$4*$F$5/E1111^2*(SIN(RADIANS(G1106))*SIN(RADIANS(E1112))+COS(RADIANS(G1106))*COS(RADIANS(E1112))*COS(RADIANS(N1102))))</f>
        <v>0</v>
      </c>
      <c r="O1106" s="3">
        <f>IF(DEGREES(ACOS(SIN(RADIANS(G1106))*SIN(RADIANS(E1112))+COS(RADIANS(G1106))*COS(RADIANS(E1112))*COS(RADIANS(O1102))))&gt;90,0,$F$4*$F$5/E1111^2*(SIN(RADIANS(G1106))*SIN(RADIANS(E1112))+COS(RADIANS(G1106))*COS(RADIANS(E1112))*COS(RADIANS(O1102))))</f>
        <v>0</v>
      </c>
      <c r="P1106" s="3">
        <f>IF(DEGREES(ACOS(SIN(RADIANS(G1106))*SIN(RADIANS(E1112))+COS(RADIANS(G1106))*COS(RADIANS(E1112))*COS(RADIANS(P1102))))&gt;90,0,$F$4*$F$5/E1111^2*(SIN(RADIANS(G1106))*SIN(RADIANS(E1112))+COS(RADIANS(G1106))*COS(RADIANS(E1112))*COS(RADIANS(P1102))))</f>
        <v>0</v>
      </c>
      <c r="Q1106" s="3">
        <f>IF(DEGREES(ACOS(SIN(RADIANS(G1106))*SIN(RADIANS(E1112))+COS(RADIANS(G1106))*COS(RADIANS(E1112))*COS(RADIANS(Q1102))))&gt;90,0,$F$4*$F$5/E1111^2*(SIN(RADIANS(G1106))*SIN(RADIANS(E1112))+COS(RADIANS(G1106))*COS(RADIANS(E1112))*COS(RADIANS(Q1102))))</f>
        <v>0</v>
      </c>
      <c r="R1106" s="3" t="e">
        <f>IF(DEGREES(ACOS(SIN(RADIANS(G1106))*SIN(RADIANS(E1112))+COS(RADIANS(G1106))*COS(RADIANS(E1112))*COS(RADIANS(R1102))))&gt;90,0,$F$4*$F$5/E1111^2*(SIN(RADIANS(G1106))*SIN(RADIANS(E1112))+COS(RADIANS(G1106))*COS(RADIANS(E1112))*COS(RADIANS(R1102))))</f>
        <v>#DIV/0!</v>
      </c>
      <c r="S1106" s="3" t="e">
        <f>IF(DEGREES(ACOS(SIN(RADIANS(G1106))*SIN(RADIANS(E1112))+COS(RADIANS(G1106))*COS(RADIANS(E1112))*COS(RADIANS(S1102))))&gt;90,0,$F$4*$F$5/E1111^2*(SIN(RADIANS(G1106))*SIN(RADIANS(E1112))+COS(RADIANS(G1106))*COS(RADIANS(E1112))*COS(RADIANS(S1102))))</f>
        <v>#DIV/0!</v>
      </c>
      <c r="T1106" s="3" t="e">
        <f>IF(DEGREES(ACOS(SIN(RADIANS(G1106))*SIN(RADIANS(E1112))+COS(RADIANS(G1106))*COS(RADIANS(E1112))*COS(RADIANS(T1102))))&gt;90,0,$F$4*$F$5/E1111^2*(SIN(RADIANS(G1106))*SIN(RADIANS(E1112))+COS(RADIANS(G1106))*COS(RADIANS(E1112))*COS(RADIANS(T1102))))</f>
        <v>#DIV/0!</v>
      </c>
      <c r="U1106" s="3" t="e">
        <f>IF(DEGREES(ACOS(SIN(RADIANS(G1106))*SIN(RADIANS(E1112))+COS(RADIANS(G1106))*COS(RADIANS(E1112))*COS(RADIANS(U1102))))&gt;90,0,$F$4*$F$5/E1111^2*(SIN(RADIANS(G1106))*SIN(RADIANS(E1112))+COS(RADIANS(G1106))*COS(RADIANS(E1112))*COS(RADIANS(U1102))))</f>
        <v>#DIV/0!</v>
      </c>
      <c r="V1106" s="3" t="e">
        <f>IF(DEGREES(ACOS(SIN(RADIANS(G1106))*SIN(RADIANS(E1112))+COS(RADIANS(G1106))*COS(RADIANS(E1112))*COS(RADIANS(V1102))))&gt;90,0,$F$4*$F$5/E1111^2*(SIN(RADIANS(G1106))*SIN(RADIANS(E1112))+COS(RADIANS(G1106))*COS(RADIANS(E1112))*COS(RADIANS(V1102))))</f>
        <v>#DIV/0!</v>
      </c>
      <c r="W1106" s="3" t="e">
        <f>IF(DEGREES(ACOS(SIN(RADIANS(G1106))*SIN(RADIANS(E1112))+COS(RADIANS(G1106))*COS(RADIANS(E1112))*COS(RADIANS(W1102))))&gt;90,0,$F$4*$F$5/E1111^2*(SIN(RADIANS(G1106))*SIN(RADIANS(E1112))+COS(RADIANS(G1106))*COS(RADIANS(E1112))*COS(RADIANS(W1102))))</f>
        <v>#DIV/0!</v>
      </c>
      <c r="X1106" s="3" t="e">
        <f>IF(DEGREES(ACOS(SIN(RADIANS(G1106))*SIN(RADIANS(E1112))+COS(RADIANS(G1106))*COS(RADIANS(E1112))*COS(RADIANS(X1102))))&gt;90,0,$F$4*$F$5/E1111^2*(SIN(RADIANS(G1106))*SIN(RADIANS(E1112))+COS(RADIANS(G1106))*COS(RADIANS(E1112))*COS(RADIANS(X1102))))</f>
        <v>#DIV/0!</v>
      </c>
      <c r="Y1106" s="3" t="e">
        <f>IF(DEGREES(ACOS(SIN(RADIANS(G1106))*SIN(RADIANS(E1112))+COS(RADIANS(G1106))*COS(RADIANS(E1112))*COS(RADIANS(Y1102))))&gt;90,0,$F$4*$F$5/E1111^2*(SIN(RADIANS(G1106))*SIN(RADIANS(E1112))+COS(RADIANS(G1106))*COS(RADIANS(E1112))*COS(RADIANS(Y1102))))</f>
        <v>#DIV/0!</v>
      </c>
      <c r="Z1106" s="3" t="e">
        <f>IF(DEGREES(ACOS(SIN(RADIANS(G1106))*SIN(RADIANS(E1112))+COS(RADIANS(G1106))*COS(RADIANS(E1112))*COS(RADIANS(Z1102))))&gt;90,0,$F$4*$F$5/E1111^2*(SIN(RADIANS(G1106))*SIN(RADIANS(E1112))+COS(RADIANS(G1106))*COS(RADIANS(E1112))*COS(RADIANS(Z1102))))</f>
        <v>#DIV/0!</v>
      </c>
      <c r="AA1106" s="3" t="e">
        <f>IF(DEGREES(ACOS(SIN(RADIANS(G1106))*SIN(RADIANS(E1112))+COS(RADIANS(G1106))*COS(RADIANS(E1112))*COS(RADIANS(AA1102))))&gt;90,0,$F$4*$F$5/E1111^2*(SIN(RADIANS(G1106))*SIN(RADIANS(E1112))+COS(RADIANS(G1106))*COS(RADIANS(E1112))*COS(RADIANS(AA1102))))</f>
        <v>#DIV/0!</v>
      </c>
      <c r="AB1106" s="3" t="e">
        <f>IF(DEGREES(ACOS(SIN(RADIANS(G1106))*SIN(RADIANS(E1112))+COS(RADIANS(G1106))*COS(RADIANS(E1112))*COS(RADIANS(AB1102))))&gt;90,0,$F$4*$F$5/E1111^2*(SIN(RADIANS(G1106))*SIN(RADIANS(E1112))+COS(RADIANS(G1106))*COS(RADIANS(E1112))*COS(RADIANS(AB1102))))</f>
        <v>#DIV/0!</v>
      </c>
      <c r="AC1106" s="3" t="e">
        <f>IF(DEGREES(ACOS(SIN(RADIANS(G1106))*SIN(RADIANS(E1112))+COS(RADIANS(G1106))*COS(RADIANS(E1112))*COS(RADIANS(AC1102))))&gt;90,0,$F$4*$F$5/E1111^2*(SIN(RADIANS(G1106))*SIN(RADIANS(E1112))+COS(RADIANS(G1106))*COS(RADIANS(E1112))*COS(RADIANS(AC1102))))</f>
        <v>#DIV/0!</v>
      </c>
      <c r="AD1106" s="3" t="e">
        <f>IF(DEGREES(ACOS(SIN(RADIANS(G1106))*SIN(RADIANS(E1112))+COS(RADIANS(G1106))*COS(RADIANS(E1112))*COS(RADIANS(AD1102))))&gt;90,0,$F$4*$F$5/E1111^2*(SIN(RADIANS(G1106))*SIN(RADIANS(E1112))+COS(RADIANS(G1106))*COS(RADIANS(E1112))*COS(RADIANS(AD1102))))</f>
        <v>#DIV/0!</v>
      </c>
      <c r="AE1106" s="3" t="e">
        <f>IF(DEGREES(ACOS(SIN(RADIANS(G1106))*SIN(RADIANS(E1112))+COS(RADIANS(G1106))*COS(RADIANS(E1112))*COS(RADIANS(AE1102))))&gt;90,0,$F$4*$F$5/E1111^2*(SIN(RADIANS(G1106))*SIN(RADIANS(E1112))+COS(RADIANS(G1106))*COS(RADIANS(E1112))*COS(RADIANS(AE1102))))</f>
        <v>#DIV/0!</v>
      </c>
      <c r="AF1106" s="3" t="e">
        <f>IF(DEGREES(ACOS(SIN(RADIANS(G1106))*SIN(RADIANS(E1112))+COS(RADIANS(G1106))*COS(RADIANS(E1112))*COS(RADIANS(AF1102))))&gt;90,0,$F$4*$F$5/E1111^2*(SIN(RADIANS(G1106))*SIN(RADIANS(E1112))+COS(RADIANS(G1106))*COS(RADIANS(E1112))*COS(RADIANS(AF1102))))</f>
        <v>#DIV/0!</v>
      </c>
      <c r="AG1106" s="3" t="e">
        <f>IF(DEGREES(ACOS(SIN(RADIANS(G1106))*SIN(RADIANS(E1112))+COS(RADIANS(G1106))*COS(RADIANS(E1112))*COS(RADIANS(AG1102))))&gt;90,0,$F$4*$F$5/E1111^2*(SIN(RADIANS(G1106))*SIN(RADIANS(E1112))+COS(RADIANS(G1106))*COS(RADIANS(E1112))*COS(RADIANS(AG1102))))</f>
        <v>#DIV/0!</v>
      </c>
      <c r="AH1106" s="3" t="e">
        <f>IF(DEGREES(ACOS(SIN(RADIANS(G1106))*SIN(RADIANS(E1112))+COS(RADIANS(G1106))*COS(RADIANS(E1112))*COS(RADIANS(AH1102))))&gt;90,0,$F$4*$F$5/E1111^2*(SIN(RADIANS(G1106))*SIN(RADIANS(E1112))+COS(RADIANS(G1106))*COS(RADIANS(E1112))*COS(RADIANS(AH1102))))</f>
        <v>#DIV/0!</v>
      </c>
      <c r="AI1106" s="3" t="e">
        <f>IF(DEGREES(ACOS(SIN(RADIANS(G1106))*SIN(RADIANS(E1112))+COS(RADIANS(G1106))*COS(RADIANS(E1112))*COS(RADIANS(AI1102))))&gt;90,0,$F$4*$F$5/E1111^2*(SIN(RADIANS(G1106))*SIN(RADIANS(E1112))+COS(RADIANS(G1106))*COS(RADIANS(E1112))*COS(RADIANS(AI1102))))</f>
        <v>#DIV/0!</v>
      </c>
      <c r="AJ1106" s="3" t="e">
        <f>IF(DEGREES(ACOS(SIN(RADIANS(G1106))*SIN(RADIANS(E1112))+COS(RADIANS(G1106))*COS(RADIANS(E1112))*COS(RADIANS(AJ1102))))&gt;90,0,$F$4*$F$5/E1111^2*(SIN(RADIANS(G1106))*SIN(RADIANS(E1112))+COS(RADIANS(G1106))*COS(RADIANS(E1112))*COS(RADIANS(AJ1102))))</f>
        <v>#DIV/0!</v>
      </c>
      <c r="AK1106" s="3">
        <f>IF(DEGREES(ACOS(SIN(RADIANS(G1106))*SIN(RADIANS(E1112))+COS(RADIANS(G1106))*COS(RADIANS(E1112))*COS(RADIANS(AK1102))))&gt;90,0,$F$4*$F$5/E1111^2*(SIN(RADIANS(G1106))*SIN(RADIANS(E1112))+COS(RADIANS(G1106))*COS(RADIANS(E1112))*COS(RADIANS(AK1102))))</f>
        <v>0</v>
      </c>
      <c r="AL1106" s="3">
        <f>IF(DEGREES(ACOS(SIN(RADIANS(G1106))*SIN(RADIANS(E1112))+COS(RADIANS(G1106))*COS(RADIANS(E1112))*COS(RADIANS(AL1102))))&gt;90,0,$F$4*$F$5/E1111^2*(SIN(RADIANS(G1106))*SIN(RADIANS(E1112))+COS(RADIANS(G1106))*COS(RADIANS(E1112))*COS(RADIANS(AL1102))))</f>
        <v>0</v>
      </c>
      <c r="AM1106" s="3">
        <f>IF(DEGREES(ACOS(SIN(RADIANS(G1106))*SIN(RADIANS(E1112))+COS(RADIANS(G1106))*COS(RADIANS(E1112))*COS(RADIANS(AM1102))))&gt;90,0,$F$4*$F$5/E1111^2*(SIN(RADIANS(G1106))*SIN(RADIANS(E1112))+COS(RADIANS(G1106))*COS(RADIANS(E1112))*COS(RADIANS(AM1102))))</f>
        <v>0</v>
      </c>
      <c r="AN1106" s="3">
        <f>IF(DEGREES(ACOS(SIN(RADIANS(G1106))*SIN(RADIANS(E1112))+COS(RADIANS(G1106))*COS(RADIANS(E1112))*COS(RADIANS(AN1102))))&gt;90,0,$F$4*$F$5/E1111^2*(SIN(RADIANS(G1106))*SIN(RADIANS(E1112))+COS(RADIANS(G1106))*COS(RADIANS(E1112))*COS(RADIANS(AN1102))))</f>
        <v>0</v>
      </c>
      <c r="AO1106" s="3">
        <f>IF(DEGREES(ACOS(SIN(RADIANS(G1106))*SIN(RADIANS(E1112))+COS(RADIANS(G1106))*COS(RADIANS(E1112))*COS(RADIANS(AO1102))))&gt;90,0,$F$4*$F$5/E1111^2*(SIN(RADIANS(G1106))*SIN(RADIANS(E1112))+COS(RADIANS(G1106))*COS(RADIANS(E1112))*COS(RADIANS(AO1102))))</f>
        <v>0</v>
      </c>
      <c r="AP1106" s="3">
        <f>IF(DEGREES(ACOS(SIN(RADIANS(G1106))*SIN(RADIANS(E1112))+COS(RADIANS(G1106))*COS(RADIANS(E1112))*COS(RADIANS(AP1102))))&gt;90,0,$F$4*$F$5/E1111^2*(SIN(RADIANS(G1106))*SIN(RADIANS(E1112))+COS(RADIANS(G1106))*COS(RADIANS(E1112))*COS(RADIANS(AP1102))))</f>
        <v>0</v>
      </c>
      <c r="AQ1106" s="3">
        <f>IF(DEGREES(ACOS(SIN(RADIANS(G1106))*SIN(RADIANS(E1112))+COS(RADIANS(G1106))*COS(RADIANS(E1112))*COS(RADIANS(AQ1102))))&gt;90,0,$F$4*$F$5/E1111^2*(SIN(RADIANS(G1106))*SIN(RADIANS(E1112))+COS(RADIANS(G1106))*COS(RADIANS(E1112))*COS(RADIANS(AQ1102))))</f>
        <v>0</v>
      </c>
      <c r="AR1106" s="3">
        <f>IF(DEGREES(ACOS(SIN(RADIANS(G1106))*SIN(RADIANS(E1112))+COS(RADIANS(G1106))*COS(RADIANS(E1112))*COS(RADIANS(AR1102))))&gt;90,0,$F$4*$F$5/E1111^2*(SIN(RADIANS(G1106))*SIN(RADIANS(E1112))+COS(RADIANS(G1106))*COS(RADIANS(E1112))*COS(RADIANS(AR1102))))</f>
        <v>0</v>
      </c>
    </row>
    <row r="1107" spans="2:44" ht="15.75" customHeight="1" x14ac:dyDescent="0.2">
      <c r="B1107" s="20" t="s">
        <v>729</v>
      </c>
      <c r="E1107" s="3">
        <f>IF(E1104&lt;360,E1104/360,(E1104-360)/360)</f>
        <v>0.27777777777777779</v>
      </c>
      <c r="G1107" s="3">
        <v>60</v>
      </c>
      <c r="I1107" s="3">
        <f>IF(DEGREES(ACOS(SIN(RADIANS(G1107))*SIN(RADIANS(E1112))+COS(RADIANS(G1107))*COS(RADIANS(E1112))*COS(RADIANS(I1102))))&gt;90,0,$F$4*$F$5/E1111^2*(SIN(RADIANS(G1107))*SIN(RADIANS(E1112))+COS(RADIANS(G1107))*COS(RADIANS(E1112))*COS(RADIANS(I1102))))</f>
        <v>0</v>
      </c>
      <c r="J1107" s="3">
        <f>IF(DEGREES(ACOS(SIN(RADIANS(G1107))*SIN(RADIANS(E1112))+COS(RADIANS(G1107))*COS(RADIANS(E1112))*COS(RADIANS(J1102))))&gt;90,0,$F$4*$F$5/E1111^2*(SIN(RADIANS(G1107))*SIN(RADIANS(E1112))+COS(RADIANS(G1107))*COS(RADIANS(E1112))*COS(RADIANS(J1102))))</f>
        <v>0</v>
      </c>
      <c r="K1107" s="3">
        <f>IF(DEGREES(ACOS(SIN(RADIANS(G1107))*SIN(RADIANS(E1112))+COS(RADIANS(G1107))*COS(RADIANS(E1112))*COS(RADIANS(K1102))))&gt;90,0,$F$4*$F$5/E1111^2*(SIN(RADIANS(G1107))*SIN(RADIANS(E1112))+COS(RADIANS(G1107))*COS(RADIANS(E1112))*COS(RADIANS(K1102))))</f>
        <v>0</v>
      </c>
      <c r="L1107" s="3">
        <f>IF(DEGREES(ACOS(SIN(RADIANS(G1107))*SIN(RADIANS(E1112))+COS(RADIANS(G1107))*COS(RADIANS(E1112))*COS(RADIANS(L1102))))&gt;90,0,$F$4*$F$5/E1111^2*(SIN(RADIANS(G1107))*SIN(RADIANS(E1112))+COS(RADIANS(G1107))*COS(RADIANS(E1112))*COS(RADIANS(L1102))))</f>
        <v>0</v>
      </c>
      <c r="M1107" s="3">
        <f>IF(DEGREES(ACOS(SIN(RADIANS(G1107))*SIN(RADIANS(E1112))+COS(RADIANS(G1107))*COS(RADIANS(E1112))*COS(RADIANS(M1102))))&gt;90,0,$F$4*$F$5/E1111^2*(SIN(RADIANS(G1107))*SIN(RADIANS(E1112))+COS(RADIANS(G1107))*COS(RADIANS(E1112))*COS(RADIANS(M1102))))</f>
        <v>0</v>
      </c>
      <c r="N1107" s="3">
        <f>IF(DEGREES(ACOS(SIN(RADIANS(G1107))*SIN(RADIANS(E1112))+COS(RADIANS(G1107))*COS(RADIANS(E1112))*COS(RADIANS(N1102))))&gt;90,0,$F$4*$F$5/E1111^2*(SIN(RADIANS(G1107))*SIN(RADIANS(E1112))+COS(RADIANS(G1107))*COS(RADIANS(E1112))*COS(RADIANS(N1102))))</f>
        <v>0</v>
      </c>
      <c r="O1107" s="3">
        <f>IF(DEGREES(ACOS(SIN(RADIANS(G1107))*SIN(RADIANS(E1112))+COS(RADIANS(G1107))*COS(RADIANS(E1112))*COS(RADIANS(O1102))))&gt;90,0,$F$4*$F$5/E1111^2*(SIN(RADIANS(G1107))*SIN(RADIANS(E1112))+COS(RADIANS(G1107))*COS(RADIANS(E1112))*COS(RADIANS(O1102))))</f>
        <v>0</v>
      </c>
      <c r="P1107" s="3">
        <f>IF(DEGREES(ACOS(SIN(RADIANS(G1107))*SIN(RADIANS(E1112))+COS(RADIANS(G1107))*COS(RADIANS(E1112))*COS(RADIANS(P1102))))&gt;90,0,$F$4*$F$5/E1111^2*(SIN(RADIANS(G1107))*SIN(RADIANS(E1112))+COS(RADIANS(G1107))*COS(RADIANS(E1112))*COS(RADIANS(P1102))))</f>
        <v>0</v>
      </c>
      <c r="Q1107" s="3">
        <f>IF(DEGREES(ACOS(SIN(RADIANS(G1107))*SIN(RADIANS(E1112))+COS(RADIANS(G1107))*COS(RADIANS(E1112))*COS(RADIANS(Q1102))))&gt;90,0,$F$4*$F$5/E1111^2*(SIN(RADIANS(G1107))*SIN(RADIANS(E1112))+COS(RADIANS(G1107))*COS(RADIANS(E1112))*COS(RADIANS(Q1102))))</f>
        <v>0</v>
      </c>
      <c r="R1107" s="3" t="e">
        <f>IF(DEGREES(ACOS(SIN(RADIANS(G1107))*SIN(RADIANS(E1112))+COS(RADIANS(G1107))*COS(RADIANS(E1112))*COS(RADIANS(R1102))))&gt;90,0,$F$4*$F$5/E1111^2*(SIN(RADIANS(G1107))*SIN(RADIANS(E1112))+COS(RADIANS(G1107))*COS(RADIANS(E1112))*COS(RADIANS(R1102))))</f>
        <v>#DIV/0!</v>
      </c>
      <c r="S1107" s="3" t="e">
        <f>IF(DEGREES(ACOS(SIN(RADIANS(G1107))*SIN(RADIANS(E1112))+COS(RADIANS(G1107))*COS(RADIANS(E1112))*COS(RADIANS(S1102))))&gt;90,0,$F$4*$F$5/E1111^2*(SIN(RADIANS(G1107))*SIN(RADIANS(E1112))+COS(RADIANS(G1107))*COS(RADIANS(E1112))*COS(RADIANS(S1102))))</f>
        <v>#DIV/0!</v>
      </c>
      <c r="T1107" s="3" t="e">
        <f>IF(DEGREES(ACOS(SIN(RADIANS(G1107))*SIN(RADIANS(E1112))+COS(RADIANS(G1107))*COS(RADIANS(E1112))*COS(RADIANS(T1102))))&gt;90,0,$F$4*$F$5/E1111^2*(SIN(RADIANS(G1107))*SIN(RADIANS(E1112))+COS(RADIANS(G1107))*COS(RADIANS(E1112))*COS(RADIANS(T1102))))</f>
        <v>#DIV/0!</v>
      </c>
      <c r="U1107" s="3" t="e">
        <f>IF(DEGREES(ACOS(SIN(RADIANS(G1107))*SIN(RADIANS(E1112))+COS(RADIANS(G1107))*COS(RADIANS(E1112))*COS(RADIANS(U1102))))&gt;90,0,$F$4*$F$5/E1111^2*(SIN(RADIANS(G1107))*SIN(RADIANS(E1112))+COS(RADIANS(G1107))*COS(RADIANS(E1112))*COS(RADIANS(U1102))))</f>
        <v>#DIV/0!</v>
      </c>
      <c r="V1107" s="3" t="e">
        <f>IF(DEGREES(ACOS(SIN(RADIANS(G1107))*SIN(RADIANS(E1112))+COS(RADIANS(G1107))*COS(RADIANS(E1112))*COS(RADIANS(V1102))))&gt;90,0,$F$4*$F$5/E1111^2*(SIN(RADIANS(G1107))*SIN(RADIANS(E1112))+COS(RADIANS(G1107))*COS(RADIANS(E1112))*COS(RADIANS(V1102))))</f>
        <v>#DIV/0!</v>
      </c>
      <c r="W1107" s="3" t="e">
        <f>IF(DEGREES(ACOS(SIN(RADIANS(G1107))*SIN(RADIANS(E1112))+COS(RADIANS(G1107))*COS(RADIANS(E1112))*COS(RADIANS(W1102))))&gt;90,0,$F$4*$F$5/E1111^2*(SIN(RADIANS(G1107))*SIN(RADIANS(E1112))+COS(RADIANS(G1107))*COS(RADIANS(E1112))*COS(RADIANS(W1102))))</f>
        <v>#DIV/0!</v>
      </c>
      <c r="X1107" s="3" t="e">
        <f>IF(DEGREES(ACOS(SIN(RADIANS(G1107))*SIN(RADIANS(E1112))+COS(RADIANS(G1107))*COS(RADIANS(E1112))*COS(RADIANS(X1102))))&gt;90,0,$F$4*$F$5/E1111^2*(SIN(RADIANS(G1107))*SIN(RADIANS(E1112))+COS(RADIANS(G1107))*COS(RADIANS(E1112))*COS(RADIANS(X1102))))</f>
        <v>#DIV/0!</v>
      </c>
      <c r="Y1107" s="3" t="e">
        <f>IF(DEGREES(ACOS(SIN(RADIANS(G1107))*SIN(RADIANS(E1112))+COS(RADIANS(G1107))*COS(RADIANS(E1112))*COS(RADIANS(Y1102))))&gt;90,0,$F$4*$F$5/E1111^2*(SIN(RADIANS(G1107))*SIN(RADIANS(E1112))+COS(RADIANS(G1107))*COS(RADIANS(E1112))*COS(RADIANS(Y1102))))</f>
        <v>#DIV/0!</v>
      </c>
      <c r="Z1107" s="3" t="e">
        <f>IF(DEGREES(ACOS(SIN(RADIANS(G1107))*SIN(RADIANS(E1112))+COS(RADIANS(G1107))*COS(RADIANS(E1112))*COS(RADIANS(Z1102))))&gt;90,0,$F$4*$F$5/E1111^2*(SIN(RADIANS(G1107))*SIN(RADIANS(E1112))+COS(RADIANS(G1107))*COS(RADIANS(E1112))*COS(RADIANS(Z1102))))</f>
        <v>#DIV/0!</v>
      </c>
      <c r="AA1107" s="3" t="e">
        <f>IF(DEGREES(ACOS(SIN(RADIANS(G1107))*SIN(RADIANS(E1112))+COS(RADIANS(G1107))*COS(RADIANS(E1112))*COS(RADIANS(AA1102))))&gt;90,0,$F$4*$F$5/E1111^2*(SIN(RADIANS(G1107))*SIN(RADIANS(E1112))+COS(RADIANS(G1107))*COS(RADIANS(E1112))*COS(RADIANS(AA1102))))</f>
        <v>#DIV/0!</v>
      </c>
      <c r="AB1107" s="3" t="e">
        <f>IF(DEGREES(ACOS(SIN(RADIANS(G1107))*SIN(RADIANS(E1112))+COS(RADIANS(G1107))*COS(RADIANS(E1112))*COS(RADIANS(AB1102))))&gt;90,0,$F$4*$F$5/E1111^2*(SIN(RADIANS(G1107))*SIN(RADIANS(E1112))+COS(RADIANS(G1107))*COS(RADIANS(E1112))*COS(RADIANS(AB1102))))</f>
        <v>#DIV/0!</v>
      </c>
      <c r="AC1107" s="3" t="e">
        <f>IF(DEGREES(ACOS(SIN(RADIANS(G1107))*SIN(RADIANS(E1112))+COS(RADIANS(G1107))*COS(RADIANS(E1112))*COS(RADIANS(AC1102))))&gt;90,0,$F$4*$F$5/E1111^2*(SIN(RADIANS(G1107))*SIN(RADIANS(E1112))+COS(RADIANS(G1107))*COS(RADIANS(E1112))*COS(RADIANS(AC1102))))</f>
        <v>#DIV/0!</v>
      </c>
      <c r="AD1107" s="3" t="e">
        <f>IF(DEGREES(ACOS(SIN(RADIANS(G1107))*SIN(RADIANS(E1112))+COS(RADIANS(G1107))*COS(RADIANS(E1112))*COS(RADIANS(AD1102))))&gt;90,0,$F$4*$F$5/E1111^2*(SIN(RADIANS(G1107))*SIN(RADIANS(E1112))+COS(RADIANS(G1107))*COS(RADIANS(E1112))*COS(RADIANS(AD1102))))</f>
        <v>#DIV/0!</v>
      </c>
      <c r="AE1107" s="3" t="e">
        <f>IF(DEGREES(ACOS(SIN(RADIANS(G1107))*SIN(RADIANS(E1112))+COS(RADIANS(G1107))*COS(RADIANS(E1112))*COS(RADIANS(AE1102))))&gt;90,0,$F$4*$F$5/E1111^2*(SIN(RADIANS(G1107))*SIN(RADIANS(E1112))+COS(RADIANS(G1107))*COS(RADIANS(E1112))*COS(RADIANS(AE1102))))</f>
        <v>#DIV/0!</v>
      </c>
      <c r="AF1107" s="3" t="e">
        <f>IF(DEGREES(ACOS(SIN(RADIANS(G1107))*SIN(RADIANS(E1112))+COS(RADIANS(G1107))*COS(RADIANS(E1112))*COS(RADIANS(AF1102))))&gt;90,0,$F$4*$F$5/E1111^2*(SIN(RADIANS(G1107))*SIN(RADIANS(E1112))+COS(RADIANS(G1107))*COS(RADIANS(E1112))*COS(RADIANS(AF1102))))</f>
        <v>#DIV/0!</v>
      </c>
      <c r="AG1107" s="3" t="e">
        <f>IF(DEGREES(ACOS(SIN(RADIANS(G1107))*SIN(RADIANS(E1112))+COS(RADIANS(G1107))*COS(RADIANS(E1112))*COS(RADIANS(AG1102))))&gt;90,0,$F$4*$F$5/E1111^2*(SIN(RADIANS(G1107))*SIN(RADIANS(E1112))+COS(RADIANS(G1107))*COS(RADIANS(E1112))*COS(RADIANS(AG1102))))</f>
        <v>#DIV/0!</v>
      </c>
      <c r="AH1107" s="3" t="e">
        <f>IF(DEGREES(ACOS(SIN(RADIANS(G1107))*SIN(RADIANS(E1112))+COS(RADIANS(G1107))*COS(RADIANS(E1112))*COS(RADIANS(AH1102))))&gt;90,0,$F$4*$F$5/E1111^2*(SIN(RADIANS(G1107))*SIN(RADIANS(E1112))+COS(RADIANS(G1107))*COS(RADIANS(E1112))*COS(RADIANS(AH1102))))</f>
        <v>#DIV/0!</v>
      </c>
      <c r="AI1107" s="3" t="e">
        <f>IF(DEGREES(ACOS(SIN(RADIANS(G1107))*SIN(RADIANS(E1112))+COS(RADIANS(G1107))*COS(RADIANS(E1112))*COS(RADIANS(AI1102))))&gt;90,0,$F$4*$F$5/E1111^2*(SIN(RADIANS(G1107))*SIN(RADIANS(E1112))+COS(RADIANS(G1107))*COS(RADIANS(E1112))*COS(RADIANS(AI1102))))</f>
        <v>#DIV/0!</v>
      </c>
      <c r="AJ1107" s="3" t="e">
        <f>IF(DEGREES(ACOS(SIN(RADIANS(G1107))*SIN(RADIANS(E1112))+COS(RADIANS(G1107))*COS(RADIANS(E1112))*COS(RADIANS(AJ1102))))&gt;90,0,$F$4*$F$5/E1111^2*(SIN(RADIANS(G1107))*SIN(RADIANS(E1112))+COS(RADIANS(G1107))*COS(RADIANS(E1112))*COS(RADIANS(AJ1102))))</f>
        <v>#DIV/0!</v>
      </c>
      <c r="AK1107" s="3">
        <f>IF(DEGREES(ACOS(SIN(RADIANS(G1107))*SIN(RADIANS(E1112))+COS(RADIANS(G1107))*COS(RADIANS(E1112))*COS(RADIANS(AK1102))))&gt;90,0,$F$4*$F$5/E1111^2*(SIN(RADIANS(G1107))*SIN(RADIANS(E1112))+COS(RADIANS(G1107))*COS(RADIANS(E1112))*COS(RADIANS(AK1102))))</f>
        <v>0</v>
      </c>
      <c r="AL1107" s="3">
        <f>IF(DEGREES(ACOS(SIN(RADIANS(G1107))*SIN(RADIANS(E1112))+COS(RADIANS(G1107))*COS(RADIANS(E1112))*COS(RADIANS(AL1102))))&gt;90,0,$F$4*$F$5/E1111^2*(SIN(RADIANS(G1107))*SIN(RADIANS(E1112))+COS(RADIANS(G1107))*COS(RADIANS(E1112))*COS(RADIANS(AL1102))))</f>
        <v>0</v>
      </c>
      <c r="AM1107" s="3">
        <f>IF(DEGREES(ACOS(SIN(RADIANS(G1107))*SIN(RADIANS(E1112))+COS(RADIANS(G1107))*COS(RADIANS(E1112))*COS(RADIANS(AM1102))))&gt;90,0,$F$4*$F$5/E1111^2*(SIN(RADIANS(G1107))*SIN(RADIANS(E1112))+COS(RADIANS(G1107))*COS(RADIANS(E1112))*COS(RADIANS(AM1102))))</f>
        <v>0</v>
      </c>
      <c r="AN1107" s="3">
        <f>IF(DEGREES(ACOS(SIN(RADIANS(G1107))*SIN(RADIANS(E1112))+COS(RADIANS(G1107))*COS(RADIANS(E1112))*COS(RADIANS(AN1102))))&gt;90,0,$F$4*$F$5/E1111^2*(SIN(RADIANS(G1107))*SIN(RADIANS(E1112))+COS(RADIANS(G1107))*COS(RADIANS(E1112))*COS(RADIANS(AN1102))))</f>
        <v>0</v>
      </c>
      <c r="AO1107" s="3">
        <f>IF(DEGREES(ACOS(SIN(RADIANS(G1107))*SIN(RADIANS(E1112))+COS(RADIANS(G1107))*COS(RADIANS(E1112))*COS(RADIANS(AO1102))))&gt;90,0,$F$4*$F$5/E1111^2*(SIN(RADIANS(G1107))*SIN(RADIANS(E1112))+COS(RADIANS(G1107))*COS(RADIANS(E1112))*COS(RADIANS(AO1102))))</f>
        <v>0</v>
      </c>
      <c r="AP1107" s="3">
        <f>IF(DEGREES(ACOS(SIN(RADIANS(G1107))*SIN(RADIANS(E1112))+COS(RADIANS(G1107))*COS(RADIANS(E1112))*COS(RADIANS(AP1102))))&gt;90,0,$F$4*$F$5/E1111^2*(SIN(RADIANS(G1107))*SIN(RADIANS(E1112))+COS(RADIANS(G1107))*COS(RADIANS(E1112))*COS(RADIANS(AP1102))))</f>
        <v>0</v>
      </c>
      <c r="AQ1107" s="3">
        <f>IF(DEGREES(ACOS(SIN(RADIANS(G1107))*SIN(RADIANS(E1112))+COS(RADIANS(G1107))*COS(RADIANS(E1112))*COS(RADIANS(AQ1102))))&gt;90,0,$F$4*$F$5/E1111^2*(SIN(RADIANS(G1107))*SIN(RADIANS(E1112))+COS(RADIANS(G1107))*COS(RADIANS(E1112))*COS(RADIANS(AQ1102))))</f>
        <v>0</v>
      </c>
      <c r="AR1107" s="3">
        <f>IF(DEGREES(ACOS(SIN(RADIANS(G1107))*SIN(RADIANS(E1112))+COS(RADIANS(G1107))*COS(RADIANS(E1112))*COS(RADIANS(AR1102))))&gt;90,0,$F$4*$F$5/E1111^2*(SIN(RADIANS(G1107))*SIN(RADIANS(E1112))+COS(RADIANS(G1107))*COS(RADIANS(E1112))*COS(RADIANS(AR1102))))</f>
        <v>0</v>
      </c>
    </row>
    <row r="1108" spans="2:44" ht="15.75" customHeight="1" x14ac:dyDescent="0.2">
      <c r="B1108" s="20" t="s">
        <v>785</v>
      </c>
      <c r="E1108" s="3">
        <f>E1107*$F$11</f>
        <v>0</v>
      </c>
      <c r="G1108" s="3">
        <v>50</v>
      </c>
      <c r="I1108" s="3">
        <f>IF(DEGREES(ACOS(SIN(RADIANS(G1108))*SIN(RADIANS(E1112))+COS(RADIANS(G1108))*COS(RADIANS(E1112))*COS(RADIANS(I1102))))&gt;90,0,$F$4*$F$5/E1111^2*(SIN(RADIANS(G1108))*SIN(RADIANS(E1112))+COS(RADIANS(G1108))*COS(RADIANS(E1112))*COS(RADIANS(I1102))))</f>
        <v>0</v>
      </c>
      <c r="J1108" s="3">
        <f>IF(DEGREES(ACOS(SIN(RADIANS(G1108))*SIN(RADIANS(E1112))+COS(RADIANS(G1108))*COS(RADIANS(E1112))*COS(RADIANS(J1102))))&gt;90,0,$F$4*$F$5/E1111^2*(SIN(RADIANS(G1108))*SIN(RADIANS(E1112))+COS(RADIANS(G1108))*COS(RADIANS(E1112))*COS(RADIANS(J1102))))</f>
        <v>0</v>
      </c>
      <c r="K1108" s="3">
        <f>IF(DEGREES(ACOS(SIN(RADIANS(G1108))*SIN(RADIANS(E1112))+COS(RADIANS(G1108))*COS(RADIANS(E1112))*COS(RADIANS(K1102))))&gt;90,0,$F$4*$F$5/E1111^2*(SIN(RADIANS(G1108))*SIN(RADIANS(E1112))+COS(RADIANS(G1108))*COS(RADIANS(E1112))*COS(RADIANS(K1102))))</f>
        <v>0</v>
      </c>
      <c r="L1108" s="3">
        <f>IF(DEGREES(ACOS(SIN(RADIANS(G1108))*SIN(RADIANS(E1112))+COS(RADIANS(G1108))*COS(RADIANS(E1112))*COS(RADIANS(L1102))))&gt;90,0,$F$4*$F$5/E1111^2*(SIN(RADIANS(G1108))*SIN(RADIANS(E1112))+COS(RADIANS(G1108))*COS(RADIANS(E1112))*COS(RADIANS(L1102))))</f>
        <v>0</v>
      </c>
      <c r="M1108" s="3">
        <f>IF(DEGREES(ACOS(SIN(RADIANS(G1108))*SIN(RADIANS(E1112))+COS(RADIANS(G1108))*COS(RADIANS(E1112))*COS(RADIANS(M1102))))&gt;90,0,$F$4*$F$5/E1111^2*(SIN(RADIANS(G1108))*SIN(RADIANS(E1112))+COS(RADIANS(G1108))*COS(RADIANS(E1112))*COS(RADIANS(M1102))))</f>
        <v>0</v>
      </c>
      <c r="N1108" s="3">
        <f>IF(DEGREES(ACOS(SIN(RADIANS(G1108))*SIN(RADIANS(E1112))+COS(RADIANS(G1108))*COS(RADIANS(E1112))*COS(RADIANS(N1102))))&gt;90,0,$F$4*$F$5/E1111^2*(SIN(RADIANS(G1108))*SIN(RADIANS(E1112))+COS(RADIANS(G1108))*COS(RADIANS(E1112))*COS(RADIANS(N1102))))</f>
        <v>0</v>
      </c>
      <c r="O1108" s="3">
        <f>IF(DEGREES(ACOS(SIN(RADIANS(G1108))*SIN(RADIANS(E1112))+COS(RADIANS(G1108))*COS(RADIANS(E1112))*COS(RADIANS(O1102))))&gt;90,0,$F$4*$F$5/E1111^2*(SIN(RADIANS(G1108))*SIN(RADIANS(E1112))+COS(RADIANS(G1108))*COS(RADIANS(E1112))*COS(RADIANS(O1102))))</f>
        <v>0</v>
      </c>
      <c r="P1108" s="3">
        <f>IF(DEGREES(ACOS(SIN(RADIANS(G1108))*SIN(RADIANS(E1112))+COS(RADIANS(G1108))*COS(RADIANS(E1112))*COS(RADIANS(P1102))))&gt;90,0,$F$4*$F$5/E1111^2*(SIN(RADIANS(G1108))*SIN(RADIANS(E1112))+COS(RADIANS(G1108))*COS(RADIANS(E1112))*COS(RADIANS(P1102))))</f>
        <v>0</v>
      </c>
      <c r="Q1108" s="3">
        <f>IF(DEGREES(ACOS(SIN(RADIANS(G1108))*SIN(RADIANS(E1112))+COS(RADIANS(G1108))*COS(RADIANS(E1112))*COS(RADIANS(Q1102))))&gt;90,0,$F$4*$F$5/E1111^2*(SIN(RADIANS(G1108))*SIN(RADIANS(E1112))+COS(RADIANS(G1108))*COS(RADIANS(E1112))*COS(RADIANS(Q1102))))</f>
        <v>0</v>
      </c>
      <c r="R1108" s="3" t="e">
        <f>IF(DEGREES(ACOS(SIN(RADIANS(G1108))*SIN(RADIANS(E1112))+COS(RADIANS(G1108))*COS(RADIANS(E1112))*COS(RADIANS(R1102))))&gt;90,0,$F$4*$F$5/E1111^2*(SIN(RADIANS(G1108))*SIN(RADIANS(E1112))+COS(RADIANS(G1108))*COS(RADIANS(E1112))*COS(RADIANS(R1102))))</f>
        <v>#DIV/0!</v>
      </c>
      <c r="S1108" s="3" t="e">
        <f>IF(DEGREES(ACOS(SIN(RADIANS(G1108))*SIN(RADIANS(E1112))+COS(RADIANS(G1108))*COS(RADIANS(E1112))*COS(RADIANS(S1102))))&gt;90,0,$F$4*$F$5/E1111^2*(SIN(RADIANS(G1108))*SIN(RADIANS(E1112))+COS(RADIANS(G1108))*COS(RADIANS(E1112))*COS(RADIANS(S1102))))</f>
        <v>#DIV/0!</v>
      </c>
      <c r="T1108" s="3" t="e">
        <f>IF(DEGREES(ACOS(SIN(RADIANS(G1108))*SIN(RADIANS(E1112))+COS(RADIANS(G1108))*COS(RADIANS(E1112))*COS(RADIANS(T1102))))&gt;90,0,$F$4*$F$5/E1111^2*(SIN(RADIANS(G1108))*SIN(RADIANS(E1112))+COS(RADIANS(G1108))*COS(RADIANS(E1112))*COS(RADIANS(T1102))))</f>
        <v>#DIV/0!</v>
      </c>
      <c r="U1108" s="3" t="e">
        <f>IF(DEGREES(ACOS(SIN(RADIANS(G1108))*SIN(RADIANS(E1112))+COS(RADIANS(G1108))*COS(RADIANS(E1112))*COS(RADIANS(U1102))))&gt;90,0,$F$4*$F$5/E1111^2*(SIN(RADIANS(G1108))*SIN(RADIANS(E1112))+COS(RADIANS(G1108))*COS(RADIANS(E1112))*COS(RADIANS(U1102))))</f>
        <v>#DIV/0!</v>
      </c>
      <c r="V1108" s="3" t="e">
        <f>IF(DEGREES(ACOS(SIN(RADIANS(G1108))*SIN(RADIANS(E1112))+COS(RADIANS(G1108))*COS(RADIANS(E1112))*COS(RADIANS(V1102))))&gt;90,0,$F$4*$F$5/E1111^2*(SIN(RADIANS(G1108))*SIN(RADIANS(E1112))+COS(RADIANS(G1108))*COS(RADIANS(E1112))*COS(RADIANS(V1102))))</f>
        <v>#DIV/0!</v>
      </c>
      <c r="W1108" s="3" t="e">
        <f>IF(DEGREES(ACOS(SIN(RADIANS(G1108))*SIN(RADIANS(E1112))+COS(RADIANS(G1108))*COS(RADIANS(E1112))*COS(RADIANS(W1102))))&gt;90,0,$F$4*$F$5/E1111^2*(SIN(RADIANS(G1108))*SIN(RADIANS(E1112))+COS(RADIANS(G1108))*COS(RADIANS(E1112))*COS(RADIANS(W1102))))</f>
        <v>#DIV/0!</v>
      </c>
      <c r="X1108" s="3" t="e">
        <f>IF(DEGREES(ACOS(SIN(RADIANS(G1108))*SIN(RADIANS(E1112))+COS(RADIANS(G1108))*COS(RADIANS(E1112))*COS(RADIANS(X1102))))&gt;90,0,$F$4*$F$5/E1111^2*(SIN(RADIANS(G1108))*SIN(RADIANS(E1112))+COS(RADIANS(G1108))*COS(RADIANS(E1112))*COS(RADIANS(X1102))))</f>
        <v>#DIV/0!</v>
      </c>
      <c r="Y1108" s="3" t="e">
        <f>IF(DEGREES(ACOS(SIN(RADIANS(G1108))*SIN(RADIANS(E1112))+COS(RADIANS(G1108))*COS(RADIANS(E1112))*COS(RADIANS(Y1102))))&gt;90,0,$F$4*$F$5/E1111^2*(SIN(RADIANS(G1108))*SIN(RADIANS(E1112))+COS(RADIANS(G1108))*COS(RADIANS(E1112))*COS(RADIANS(Y1102))))</f>
        <v>#DIV/0!</v>
      </c>
      <c r="Z1108" s="3" t="e">
        <f>IF(DEGREES(ACOS(SIN(RADIANS(G1108))*SIN(RADIANS(E1112))+COS(RADIANS(G1108))*COS(RADIANS(E1112))*COS(RADIANS(Z1102))))&gt;90,0,$F$4*$F$5/E1111^2*(SIN(RADIANS(G1108))*SIN(RADIANS(E1112))+COS(RADIANS(G1108))*COS(RADIANS(E1112))*COS(RADIANS(Z1102))))</f>
        <v>#DIV/0!</v>
      </c>
      <c r="AA1108" s="3" t="e">
        <f>IF(DEGREES(ACOS(SIN(RADIANS(G1108))*SIN(RADIANS(E1112))+COS(RADIANS(G1108))*COS(RADIANS(E1112))*COS(RADIANS(AA1102))))&gt;90,0,$F$4*$F$5/E1111^2*(SIN(RADIANS(G1108))*SIN(RADIANS(E1112))+COS(RADIANS(G1108))*COS(RADIANS(E1112))*COS(RADIANS(AA1102))))</f>
        <v>#DIV/0!</v>
      </c>
      <c r="AB1108" s="3" t="e">
        <f>IF(DEGREES(ACOS(SIN(RADIANS(G1108))*SIN(RADIANS(E1112))+COS(RADIANS(G1108))*COS(RADIANS(E1112))*COS(RADIANS(AB1102))))&gt;90,0,$F$4*$F$5/E1111^2*(SIN(RADIANS(G1108))*SIN(RADIANS(E1112))+COS(RADIANS(G1108))*COS(RADIANS(E1112))*COS(RADIANS(AB1102))))</f>
        <v>#DIV/0!</v>
      </c>
      <c r="AC1108" s="3" t="e">
        <f>IF(DEGREES(ACOS(SIN(RADIANS(G1108))*SIN(RADIANS(E1112))+COS(RADIANS(G1108))*COS(RADIANS(E1112))*COS(RADIANS(AC1102))))&gt;90,0,$F$4*$F$5/E1111^2*(SIN(RADIANS(G1108))*SIN(RADIANS(E1112))+COS(RADIANS(G1108))*COS(RADIANS(E1112))*COS(RADIANS(AC1102))))</f>
        <v>#DIV/0!</v>
      </c>
      <c r="AD1108" s="3" t="e">
        <f>IF(DEGREES(ACOS(SIN(RADIANS(G1108))*SIN(RADIANS(E1112))+COS(RADIANS(G1108))*COS(RADIANS(E1112))*COS(RADIANS(AD1102))))&gt;90,0,$F$4*$F$5/E1111^2*(SIN(RADIANS(G1108))*SIN(RADIANS(E1112))+COS(RADIANS(G1108))*COS(RADIANS(E1112))*COS(RADIANS(AD1102))))</f>
        <v>#DIV/0!</v>
      </c>
      <c r="AE1108" s="3" t="e">
        <f>IF(DEGREES(ACOS(SIN(RADIANS(G1108))*SIN(RADIANS(E1112))+COS(RADIANS(G1108))*COS(RADIANS(E1112))*COS(RADIANS(AE1102))))&gt;90,0,$F$4*$F$5/E1111^2*(SIN(RADIANS(G1108))*SIN(RADIANS(E1112))+COS(RADIANS(G1108))*COS(RADIANS(E1112))*COS(RADIANS(AE1102))))</f>
        <v>#DIV/0!</v>
      </c>
      <c r="AF1108" s="3" t="e">
        <f>IF(DEGREES(ACOS(SIN(RADIANS(G1108))*SIN(RADIANS(E1112))+COS(RADIANS(G1108))*COS(RADIANS(E1112))*COS(RADIANS(AF1102))))&gt;90,0,$F$4*$F$5/E1111^2*(SIN(RADIANS(G1108))*SIN(RADIANS(E1112))+COS(RADIANS(G1108))*COS(RADIANS(E1112))*COS(RADIANS(AF1102))))</f>
        <v>#DIV/0!</v>
      </c>
      <c r="AG1108" s="3" t="e">
        <f>IF(DEGREES(ACOS(SIN(RADIANS(G1108))*SIN(RADIANS(E1112))+COS(RADIANS(G1108))*COS(RADIANS(E1112))*COS(RADIANS(AG1102))))&gt;90,0,$F$4*$F$5/E1111^2*(SIN(RADIANS(G1108))*SIN(RADIANS(E1112))+COS(RADIANS(G1108))*COS(RADIANS(E1112))*COS(RADIANS(AG1102))))</f>
        <v>#DIV/0!</v>
      </c>
      <c r="AH1108" s="3" t="e">
        <f>IF(DEGREES(ACOS(SIN(RADIANS(G1108))*SIN(RADIANS(E1112))+COS(RADIANS(G1108))*COS(RADIANS(E1112))*COS(RADIANS(AH1102))))&gt;90,0,$F$4*$F$5/E1111^2*(SIN(RADIANS(G1108))*SIN(RADIANS(E1112))+COS(RADIANS(G1108))*COS(RADIANS(E1112))*COS(RADIANS(AH1102))))</f>
        <v>#DIV/0!</v>
      </c>
      <c r="AI1108" s="3" t="e">
        <f>IF(DEGREES(ACOS(SIN(RADIANS(G1108))*SIN(RADIANS(E1112))+COS(RADIANS(G1108))*COS(RADIANS(E1112))*COS(RADIANS(AI1102))))&gt;90,0,$F$4*$F$5/E1111^2*(SIN(RADIANS(G1108))*SIN(RADIANS(E1112))+COS(RADIANS(G1108))*COS(RADIANS(E1112))*COS(RADIANS(AI1102))))</f>
        <v>#DIV/0!</v>
      </c>
      <c r="AJ1108" s="3" t="e">
        <f>IF(DEGREES(ACOS(SIN(RADIANS(G1108))*SIN(RADIANS(E1112))+COS(RADIANS(G1108))*COS(RADIANS(E1112))*COS(RADIANS(AJ1102))))&gt;90,0,$F$4*$F$5/E1111^2*(SIN(RADIANS(G1108))*SIN(RADIANS(E1112))+COS(RADIANS(G1108))*COS(RADIANS(E1112))*COS(RADIANS(AJ1102))))</f>
        <v>#DIV/0!</v>
      </c>
      <c r="AK1108" s="3">
        <f>IF(DEGREES(ACOS(SIN(RADIANS(G1108))*SIN(RADIANS(E1112))+COS(RADIANS(G1108))*COS(RADIANS(E1112))*COS(RADIANS(AK1102))))&gt;90,0,$F$4*$F$5/E1111^2*(SIN(RADIANS(G1108))*SIN(RADIANS(E1112))+COS(RADIANS(G1108))*COS(RADIANS(E1112))*COS(RADIANS(AK1102))))</f>
        <v>0</v>
      </c>
      <c r="AL1108" s="3">
        <f>IF(DEGREES(ACOS(SIN(RADIANS(G1108))*SIN(RADIANS(E1112))+COS(RADIANS(G1108))*COS(RADIANS(E1112))*COS(RADIANS(AL1102))))&gt;90,0,$F$4*$F$5/E1111^2*(SIN(RADIANS(G1108))*SIN(RADIANS(E1112))+COS(RADIANS(G1108))*COS(RADIANS(E1112))*COS(RADIANS(AL1102))))</f>
        <v>0</v>
      </c>
      <c r="AM1108" s="3">
        <f>IF(DEGREES(ACOS(SIN(RADIANS(G1108))*SIN(RADIANS(E1112))+COS(RADIANS(G1108))*COS(RADIANS(E1112))*COS(RADIANS(AM1102))))&gt;90,0,$F$4*$F$5/E1111^2*(SIN(RADIANS(G1108))*SIN(RADIANS(E1112))+COS(RADIANS(G1108))*COS(RADIANS(E1112))*COS(RADIANS(AM1102))))</f>
        <v>0</v>
      </c>
      <c r="AN1108" s="3">
        <f>IF(DEGREES(ACOS(SIN(RADIANS(G1108))*SIN(RADIANS(E1112))+COS(RADIANS(G1108))*COS(RADIANS(E1112))*COS(RADIANS(AN1102))))&gt;90,0,$F$4*$F$5/E1111^2*(SIN(RADIANS(G1108))*SIN(RADIANS(E1112))+COS(RADIANS(G1108))*COS(RADIANS(E1112))*COS(RADIANS(AN1102))))</f>
        <v>0</v>
      </c>
      <c r="AO1108" s="3">
        <f>IF(DEGREES(ACOS(SIN(RADIANS(G1108))*SIN(RADIANS(E1112))+COS(RADIANS(G1108))*COS(RADIANS(E1112))*COS(RADIANS(AO1102))))&gt;90,0,$F$4*$F$5/E1111^2*(SIN(RADIANS(G1108))*SIN(RADIANS(E1112))+COS(RADIANS(G1108))*COS(RADIANS(E1112))*COS(RADIANS(AO1102))))</f>
        <v>0</v>
      </c>
      <c r="AP1108" s="3">
        <f>IF(DEGREES(ACOS(SIN(RADIANS(G1108))*SIN(RADIANS(E1112))+COS(RADIANS(G1108))*COS(RADIANS(E1112))*COS(RADIANS(AP1102))))&gt;90,0,$F$4*$F$5/E1111^2*(SIN(RADIANS(G1108))*SIN(RADIANS(E1112))+COS(RADIANS(G1108))*COS(RADIANS(E1112))*COS(RADIANS(AP1102))))</f>
        <v>0</v>
      </c>
      <c r="AQ1108" s="3">
        <f>IF(DEGREES(ACOS(SIN(RADIANS(G1108))*SIN(RADIANS(E1112))+COS(RADIANS(G1108))*COS(RADIANS(E1112))*COS(RADIANS(AQ1102))))&gt;90,0,$F$4*$F$5/E1111^2*(SIN(RADIANS(G1108))*SIN(RADIANS(E1112))+COS(RADIANS(G1108))*COS(RADIANS(E1112))*COS(RADIANS(AQ1102))))</f>
        <v>0</v>
      </c>
      <c r="AR1108" s="3">
        <f>IF(DEGREES(ACOS(SIN(RADIANS(G1108))*SIN(RADIANS(E1112))+COS(RADIANS(G1108))*COS(RADIANS(E1112))*COS(RADIANS(AR1102))))&gt;90,0,$F$4*$F$5/E1111^2*(SIN(RADIANS(G1108))*SIN(RADIANS(E1112))+COS(RADIANS(G1108))*COS(RADIANS(E1112))*COS(RADIANS(AR1102))))</f>
        <v>0</v>
      </c>
    </row>
    <row r="1109" spans="2:44" ht="15.75" customHeight="1" x14ac:dyDescent="0.2">
      <c r="B1109" s="20" t="s">
        <v>786</v>
      </c>
      <c r="E1109" s="3" t="str">
        <f>IF($F$10=0,"N/A",$F$10*(E1104/360)-ROUNDDOWN($F$10*(E1104/360),0))</f>
        <v>N/A</v>
      </c>
      <c r="G1109" s="3">
        <v>40</v>
      </c>
      <c r="I1109" s="3">
        <f>IF(DEGREES(ACOS(SIN(RADIANS(G1109))*SIN(RADIANS(E1112))+COS(RADIANS(G1109))*COS(RADIANS(E1112))*COS(RADIANS(I1102))))&gt;90,0,$F$4*$F$5/E1111^2*(SIN(RADIANS(G1109))*SIN(RADIANS(E1112))+COS(RADIANS(G1109))*COS(RADIANS(E1112))*COS(RADIANS(I1102))))</f>
        <v>0</v>
      </c>
      <c r="J1109" s="3">
        <f>IF(DEGREES(ACOS(SIN(RADIANS(G1109))*SIN(RADIANS(E1112))+COS(RADIANS(G1109))*COS(RADIANS(E1112))*COS(RADIANS(J1102))))&gt;90,0,$F$4*$F$5/E1111^2*(SIN(RADIANS(G1109))*SIN(RADIANS(E1112))+COS(RADIANS(G1109))*COS(RADIANS(E1112))*COS(RADIANS(J1102))))</f>
        <v>0</v>
      </c>
      <c r="K1109" s="3">
        <f>IF(DEGREES(ACOS(SIN(RADIANS(G1109))*SIN(RADIANS(E1112))+COS(RADIANS(G1109))*COS(RADIANS(E1112))*COS(RADIANS(K1102))))&gt;90,0,$F$4*$F$5/E1111^2*(SIN(RADIANS(G1109))*SIN(RADIANS(E1112))+COS(RADIANS(G1109))*COS(RADIANS(E1112))*COS(RADIANS(K1102))))</f>
        <v>0</v>
      </c>
      <c r="L1109" s="3">
        <f>IF(DEGREES(ACOS(SIN(RADIANS(G1109))*SIN(RADIANS(E1112))+COS(RADIANS(G1109))*COS(RADIANS(E1112))*COS(RADIANS(L1102))))&gt;90,0,$F$4*$F$5/E1111^2*(SIN(RADIANS(G1109))*SIN(RADIANS(E1112))+COS(RADIANS(G1109))*COS(RADIANS(E1112))*COS(RADIANS(L1102))))</f>
        <v>0</v>
      </c>
      <c r="M1109" s="3">
        <f>IF(DEGREES(ACOS(SIN(RADIANS(G1109))*SIN(RADIANS(E1112))+COS(RADIANS(G1109))*COS(RADIANS(E1112))*COS(RADIANS(M1102))))&gt;90,0,$F$4*$F$5/E1111^2*(SIN(RADIANS(G1109))*SIN(RADIANS(E1112))+COS(RADIANS(G1109))*COS(RADIANS(E1112))*COS(RADIANS(M1102))))</f>
        <v>0</v>
      </c>
      <c r="N1109" s="3">
        <f>IF(DEGREES(ACOS(SIN(RADIANS(G1109))*SIN(RADIANS(E1112))+COS(RADIANS(G1109))*COS(RADIANS(E1112))*COS(RADIANS(N1102))))&gt;90,0,$F$4*$F$5/E1111^2*(SIN(RADIANS(G1109))*SIN(RADIANS(E1112))+COS(RADIANS(G1109))*COS(RADIANS(E1112))*COS(RADIANS(N1102))))</f>
        <v>0</v>
      </c>
      <c r="O1109" s="3">
        <f>IF(DEGREES(ACOS(SIN(RADIANS(G1109))*SIN(RADIANS(E1112))+COS(RADIANS(G1109))*COS(RADIANS(E1112))*COS(RADIANS(O1102))))&gt;90,0,$F$4*$F$5/E1111^2*(SIN(RADIANS(G1109))*SIN(RADIANS(E1112))+COS(RADIANS(G1109))*COS(RADIANS(E1112))*COS(RADIANS(O1102))))</f>
        <v>0</v>
      </c>
      <c r="P1109" s="3">
        <f>IF(DEGREES(ACOS(SIN(RADIANS(G1109))*SIN(RADIANS(E1112))+COS(RADIANS(G1109))*COS(RADIANS(E1112))*COS(RADIANS(P1102))))&gt;90,0,$F$4*$F$5/E1111^2*(SIN(RADIANS(G1109))*SIN(RADIANS(E1112))+COS(RADIANS(G1109))*COS(RADIANS(E1112))*COS(RADIANS(P1102))))</f>
        <v>0</v>
      </c>
      <c r="Q1109" s="3">
        <f>IF(DEGREES(ACOS(SIN(RADIANS(G1109))*SIN(RADIANS(E1112))+COS(RADIANS(G1109))*COS(RADIANS(E1112))*COS(RADIANS(Q1102))))&gt;90,0,$F$4*$F$5/E1111^2*(SIN(RADIANS(G1109))*SIN(RADIANS(E1112))+COS(RADIANS(G1109))*COS(RADIANS(E1112))*COS(RADIANS(Q1102))))</f>
        <v>0</v>
      </c>
      <c r="R1109" s="3" t="e">
        <f>IF(DEGREES(ACOS(SIN(RADIANS(G1109))*SIN(RADIANS(E1112))+COS(RADIANS(G1109))*COS(RADIANS(E1112))*COS(RADIANS(R1102))))&gt;90,0,$F$4*$F$5/E1111^2*(SIN(RADIANS(G1109))*SIN(RADIANS(E1112))+COS(RADIANS(G1109))*COS(RADIANS(E1112))*COS(RADIANS(R1102))))</f>
        <v>#DIV/0!</v>
      </c>
      <c r="S1109" s="3" t="e">
        <f>IF(DEGREES(ACOS(SIN(RADIANS(G1109))*SIN(RADIANS(E1112))+COS(RADIANS(G1109))*COS(RADIANS(E1112))*COS(RADIANS(S1102))))&gt;90,0,$F$4*$F$5/E1111^2*(SIN(RADIANS(G1109))*SIN(RADIANS(E1112))+COS(RADIANS(G1109))*COS(RADIANS(E1112))*COS(RADIANS(S1102))))</f>
        <v>#DIV/0!</v>
      </c>
      <c r="T1109" s="3" t="e">
        <f>IF(DEGREES(ACOS(SIN(RADIANS(G1109))*SIN(RADIANS(E1112))+COS(RADIANS(G1109))*COS(RADIANS(E1112))*COS(RADIANS(T1102))))&gt;90,0,$F$4*$F$5/E1111^2*(SIN(RADIANS(G1109))*SIN(RADIANS(E1112))+COS(RADIANS(G1109))*COS(RADIANS(E1112))*COS(RADIANS(T1102))))</f>
        <v>#DIV/0!</v>
      </c>
      <c r="U1109" s="3" t="e">
        <f>IF(DEGREES(ACOS(SIN(RADIANS(G1109))*SIN(RADIANS(E1112))+COS(RADIANS(G1109))*COS(RADIANS(E1112))*COS(RADIANS(U1102))))&gt;90,0,$F$4*$F$5/E1111^2*(SIN(RADIANS(G1109))*SIN(RADIANS(E1112))+COS(RADIANS(G1109))*COS(RADIANS(E1112))*COS(RADIANS(U1102))))</f>
        <v>#DIV/0!</v>
      </c>
      <c r="V1109" s="3" t="e">
        <f>IF(DEGREES(ACOS(SIN(RADIANS(G1109))*SIN(RADIANS(E1112))+COS(RADIANS(G1109))*COS(RADIANS(E1112))*COS(RADIANS(V1102))))&gt;90,0,$F$4*$F$5/E1111^2*(SIN(RADIANS(G1109))*SIN(RADIANS(E1112))+COS(RADIANS(G1109))*COS(RADIANS(E1112))*COS(RADIANS(V1102))))</f>
        <v>#DIV/0!</v>
      </c>
      <c r="W1109" s="3" t="e">
        <f>IF(DEGREES(ACOS(SIN(RADIANS(G1109))*SIN(RADIANS(E1112))+COS(RADIANS(G1109))*COS(RADIANS(E1112))*COS(RADIANS(W1102))))&gt;90,0,$F$4*$F$5/E1111^2*(SIN(RADIANS(G1109))*SIN(RADIANS(E1112))+COS(RADIANS(G1109))*COS(RADIANS(E1112))*COS(RADIANS(W1102))))</f>
        <v>#DIV/0!</v>
      </c>
      <c r="X1109" s="3" t="e">
        <f>IF(DEGREES(ACOS(SIN(RADIANS(G1109))*SIN(RADIANS(E1112))+COS(RADIANS(G1109))*COS(RADIANS(E1112))*COS(RADIANS(X1102))))&gt;90,0,$F$4*$F$5/E1111^2*(SIN(RADIANS(G1109))*SIN(RADIANS(E1112))+COS(RADIANS(G1109))*COS(RADIANS(E1112))*COS(RADIANS(X1102))))</f>
        <v>#DIV/0!</v>
      </c>
      <c r="Y1109" s="3" t="e">
        <f>IF(DEGREES(ACOS(SIN(RADIANS(G1109))*SIN(RADIANS(E1112))+COS(RADIANS(G1109))*COS(RADIANS(E1112))*COS(RADIANS(Y1102))))&gt;90,0,$F$4*$F$5/E1111^2*(SIN(RADIANS(G1109))*SIN(RADIANS(E1112))+COS(RADIANS(G1109))*COS(RADIANS(E1112))*COS(RADIANS(Y1102))))</f>
        <v>#DIV/0!</v>
      </c>
      <c r="Z1109" s="3" t="e">
        <f>IF(DEGREES(ACOS(SIN(RADIANS(G1109))*SIN(RADIANS(E1112))+COS(RADIANS(G1109))*COS(RADIANS(E1112))*COS(RADIANS(Z1102))))&gt;90,0,$F$4*$F$5/E1111^2*(SIN(RADIANS(G1109))*SIN(RADIANS(E1112))+COS(RADIANS(G1109))*COS(RADIANS(E1112))*COS(RADIANS(Z1102))))</f>
        <v>#DIV/0!</v>
      </c>
      <c r="AA1109" s="3" t="e">
        <f>IF(DEGREES(ACOS(SIN(RADIANS(G1109))*SIN(RADIANS(E1112))+COS(RADIANS(G1109))*COS(RADIANS(E1112))*COS(RADIANS(AA1102))))&gt;90,0,$F$4*$F$5/E1111^2*(SIN(RADIANS(G1109))*SIN(RADIANS(E1112))+COS(RADIANS(G1109))*COS(RADIANS(E1112))*COS(RADIANS(AA1102))))</f>
        <v>#DIV/0!</v>
      </c>
      <c r="AB1109" s="3" t="e">
        <f>IF(DEGREES(ACOS(SIN(RADIANS(G1109))*SIN(RADIANS(E1112))+COS(RADIANS(G1109))*COS(RADIANS(E1112))*COS(RADIANS(AB1102))))&gt;90,0,$F$4*$F$5/E1111^2*(SIN(RADIANS(G1109))*SIN(RADIANS(E1112))+COS(RADIANS(G1109))*COS(RADIANS(E1112))*COS(RADIANS(AB1102))))</f>
        <v>#DIV/0!</v>
      </c>
      <c r="AC1109" s="3" t="e">
        <f>IF(DEGREES(ACOS(SIN(RADIANS(G1109))*SIN(RADIANS(E1112))+COS(RADIANS(G1109))*COS(RADIANS(E1112))*COS(RADIANS(AC1102))))&gt;90,0,$F$4*$F$5/E1111^2*(SIN(RADIANS(G1109))*SIN(RADIANS(E1112))+COS(RADIANS(G1109))*COS(RADIANS(E1112))*COS(RADIANS(AC1102))))</f>
        <v>#DIV/0!</v>
      </c>
      <c r="AD1109" s="3" t="e">
        <f>IF(DEGREES(ACOS(SIN(RADIANS(G1109))*SIN(RADIANS(E1112))+COS(RADIANS(G1109))*COS(RADIANS(E1112))*COS(RADIANS(AD1102))))&gt;90,0,$F$4*$F$5/E1111^2*(SIN(RADIANS(G1109))*SIN(RADIANS(E1112))+COS(RADIANS(G1109))*COS(RADIANS(E1112))*COS(RADIANS(AD1102))))</f>
        <v>#DIV/0!</v>
      </c>
      <c r="AE1109" s="3" t="e">
        <f>IF(DEGREES(ACOS(SIN(RADIANS(G1109))*SIN(RADIANS(E1112))+COS(RADIANS(G1109))*COS(RADIANS(E1112))*COS(RADIANS(AE1102))))&gt;90,0,$F$4*$F$5/E1111^2*(SIN(RADIANS(G1109))*SIN(RADIANS(E1112))+COS(RADIANS(G1109))*COS(RADIANS(E1112))*COS(RADIANS(AE1102))))</f>
        <v>#DIV/0!</v>
      </c>
      <c r="AF1109" s="3" t="e">
        <f>IF(DEGREES(ACOS(SIN(RADIANS(G1109))*SIN(RADIANS(E1112))+COS(RADIANS(G1109))*COS(RADIANS(E1112))*COS(RADIANS(AF1102))))&gt;90,0,$F$4*$F$5/E1111^2*(SIN(RADIANS(G1109))*SIN(RADIANS(E1112))+COS(RADIANS(G1109))*COS(RADIANS(E1112))*COS(RADIANS(AF1102))))</f>
        <v>#DIV/0!</v>
      </c>
      <c r="AG1109" s="3" t="e">
        <f>IF(DEGREES(ACOS(SIN(RADIANS(G1109))*SIN(RADIANS(E1112))+COS(RADIANS(G1109))*COS(RADIANS(E1112))*COS(RADIANS(AG1102))))&gt;90,0,$F$4*$F$5/E1111^2*(SIN(RADIANS(G1109))*SIN(RADIANS(E1112))+COS(RADIANS(G1109))*COS(RADIANS(E1112))*COS(RADIANS(AG1102))))</f>
        <v>#DIV/0!</v>
      </c>
      <c r="AH1109" s="3" t="e">
        <f>IF(DEGREES(ACOS(SIN(RADIANS(G1109))*SIN(RADIANS(E1112))+COS(RADIANS(G1109))*COS(RADIANS(E1112))*COS(RADIANS(AH1102))))&gt;90,0,$F$4*$F$5/E1111^2*(SIN(RADIANS(G1109))*SIN(RADIANS(E1112))+COS(RADIANS(G1109))*COS(RADIANS(E1112))*COS(RADIANS(AH1102))))</f>
        <v>#DIV/0!</v>
      </c>
      <c r="AI1109" s="3" t="e">
        <f>IF(DEGREES(ACOS(SIN(RADIANS(G1109))*SIN(RADIANS(E1112))+COS(RADIANS(G1109))*COS(RADIANS(E1112))*COS(RADIANS(AI1102))))&gt;90,0,$F$4*$F$5/E1111^2*(SIN(RADIANS(G1109))*SIN(RADIANS(E1112))+COS(RADIANS(G1109))*COS(RADIANS(E1112))*COS(RADIANS(AI1102))))</f>
        <v>#DIV/0!</v>
      </c>
      <c r="AJ1109" s="3" t="e">
        <f>IF(DEGREES(ACOS(SIN(RADIANS(G1109))*SIN(RADIANS(E1112))+COS(RADIANS(G1109))*COS(RADIANS(E1112))*COS(RADIANS(AJ1102))))&gt;90,0,$F$4*$F$5/E1111^2*(SIN(RADIANS(G1109))*SIN(RADIANS(E1112))+COS(RADIANS(G1109))*COS(RADIANS(E1112))*COS(RADIANS(AJ1102))))</f>
        <v>#DIV/0!</v>
      </c>
      <c r="AK1109" s="3">
        <f>IF(DEGREES(ACOS(SIN(RADIANS(G1109))*SIN(RADIANS(E1112))+COS(RADIANS(G1109))*COS(RADIANS(E1112))*COS(RADIANS(AK1102))))&gt;90,0,$F$4*$F$5/E1111^2*(SIN(RADIANS(G1109))*SIN(RADIANS(E1112))+COS(RADIANS(G1109))*COS(RADIANS(E1112))*COS(RADIANS(AK1102))))</f>
        <v>0</v>
      </c>
      <c r="AL1109" s="3">
        <f>IF(DEGREES(ACOS(SIN(RADIANS(G1109))*SIN(RADIANS(E1112))+COS(RADIANS(G1109))*COS(RADIANS(E1112))*COS(RADIANS(AL1102))))&gt;90,0,$F$4*$F$5/E1111^2*(SIN(RADIANS(G1109))*SIN(RADIANS(E1112))+COS(RADIANS(G1109))*COS(RADIANS(E1112))*COS(RADIANS(AL1102))))</f>
        <v>0</v>
      </c>
      <c r="AM1109" s="3">
        <f>IF(DEGREES(ACOS(SIN(RADIANS(G1109))*SIN(RADIANS(E1112))+COS(RADIANS(G1109))*COS(RADIANS(E1112))*COS(RADIANS(AM1102))))&gt;90,0,$F$4*$F$5/E1111^2*(SIN(RADIANS(G1109))*SIN(RADIANS(E1112))+COS(RADIANS(G1109))*COS(RADIANS(E1112))*COS(RADIANS(AM1102))))</f>
        <v>0</v>
      </c>
      <c r="AN1109" s="3">
        <f>IF(DEGREES(ACOS(SIN(RADIANS(G1109))*SIN(RADIANS(E1112))+COS(RADIANS(G1109))*COS(RADIANS(E1112))*COS(RADIANS(AN1102))))&gt;90,0,$F$4*$F$5/E1111^2*(SIN(RADIANS(G1109))*SIN(RADIANS(E1112))+COS(RADIANS(G1109))*COS(RADIANS(E1112))*COS(RADIANS(AN1102))))</f>
        <v>0</v>
      </c>
      <c r="AO1109" s="3">
        <f>IF(DEGREES(ACOS(SIN(RADIANS(G1109))*SIN(RADIANS(E1112))+COS(RADIANS(G1109))*COS(RADIANS(E1112))*COS(RADIANS(AO1102))))&gt;90,0,$F$4*$F$5/E1111^2*(SIN(RADIANS(G1109))*SIN(RADIANS(E1112))+COS(RADIANS(G1109))*COS(RADIANS(E1112))*COS(RADIANS(AO1102))))</f>
        <v>0</v>
      </c>
      <c r="AP1109" s="3">
        <f>IF(DEGREES(ACOS(SIN(RADIANS(G1109))*SIN(RADIANS(E1112))+COS(RADIANS(G1109))*COS(RADIANS(E1112))*COS(RADIANS(AP1102))))&gt;90,0,$F$4*$F$5/E1111^2*(SIN(RADIANS(G1109))*SIN(RADIANS(E1112))+COS(RADIANS(G1109))*COS(RADIANS(E1112))*COS(RADIANS(AP1102))))</f>
        <v>0</v>
      </c>
      <c r="AQ1109" s="3">
        <f>IF(DEGREES(ACOS(SIN(RADIANS(G1109))*SIN(RADIANS(E1112))+COS(RADIANS(G1109))*COS(RADIANS(E1112))*COS(RADIANS(AQ1102))))&gt;90,0,$F$4*$F$5/E1111^2*(SIN(RADIANS(G1109))*SIN(RADIANS(E1112))+COS(RADIANS(G1109))*COS(RADIANS(E1112))*COS(RADIANS(AQ1102))))</f>
        <v>0</v>
      </c>
      <c r="AR1109" s="3">
        <f>IF(DEGREES(ACOS(SIN(RADIANS(G1109))*SIN(RADIANS(E1112))+COS(RADIANS(G1109))*COS(RADIANS(E1112))*COS(RADIANS(AR1102))))&gt;90,0,$F$4*$F$5/E1111^2*(SIN(RADIANS(G1109))*SIN(RADIANS(E1112))+COS(RADIANS(G1109))*COS(RADIANS(E1112))*COS(RADIANS(AR1102))))</f>
        <v>0</v>
      </c>
    </row>
    <row r="1110" spans="2:44" ht="15.75" customHeight="1" x14ac:dyDescent="0.2">
      <c r="B1110" s="20" t="s">
        <v>787</v>
      </c>
      <c r="E1110" s="3" t="str">
        <f>IF($F$10=0,"N/A",E1109*$F$11/$F$10)</f>
        <v>N/A</v>
      </c>
      <c r="G1110" s="3">
        <v>30</v>
      </c>
      <c r="I1110" s="3">
        <f>IF(DEGREES(ACOS(SIN(RADIANS(G1110))*SIN(RADIANS(E1112))+COS(RADIANS(G1110))*COS(RADIANS(E1112))*COS(RADIANS(I1102))))&gt;90,0,$F$4*$F$5/E1111^2*(SIN(RADIANS(G1110))*SIN(RADIANS(E1112))+COS(RADIANS(G1110))*COS(RADIANS(E1112))*COS(RADIANS(I1102))))</f>
        <v>0</v>
      </c>
      <c r="J1110" s="3">
        <f>IF(DEGREES(ACOS(SIN(RADIANS(G1110))*SIN(RADIANS(E1112))+COS(RADIANS(G1110))*COS(RADIANS(E1112))*COS(RADIANS(J1102))))&gt;90,0,$F$4*$F$5/E1111^2*(SIN(RADIANS(G1110))*SIN(RADIANS(E1112))+COS(RADIANS(G1110))*COS(RADIANS(E1112))*COS(RADIANS(J1102))))</f>
        <v>0</v>
      </c>
      <c r="K1110" s="3">
        <f>IF(DEGREES(ACOS(SIN(RADIANS(G1110))*SIN(RADIANS(E1112))+COS(RADIANS(G1110))*COS(RADIANS(E1112))*COS(RADIANS(K1102))))&gt;90,0,$F$4*$F$5/E1111^2*(SIN(RADIANS(G1110))*SIN(RADIANS(E1112))+COS(RADIANS(G1110))*COS(RADIANS(E1112))*COS(RADIANS(K1102))))</f>
        <v>0</v>
      </c>
      <c r="L1110" s="3">
        <f>IF(DEGREES(ACOS(SIN(RADIANS(G1110))*SIN(RADIANS(E1112))+COS(RADIANS(G1110))*COS(RADIANS(E1112))*COS(RADIANS(L1102))))&gt;90,0,$F$4*$F$5/E1111^2*(SIN(RADIANS(G1110))*SIN(RADIANS(E1112))+COS(RADIANS(G1110))*COS(RADIANS(E1112))*COS(RADIANS(L1102))))</f>
        <v>0</v>
      </c>
      <c r="M1110" s="3">
        <f>IF(DEGREES(ACOS(SIN(RADIANS(G1110))*SIN(RADIANS(E1112))+COS(RADIANS(G1110))*COS(RADIANS(E1112))*COS(RADIANS(M1102))))&gt;90,0,$F$4*$F$5/E1111^2*(SIN(RADIANS(G1110))*SIN(RADIANS(E1112))+COS(RADIANS(G1110))*COS(RADIANS(E1112))*COS(RADIANS(M1102))))</f>
        <v>0</v>
      </c>
      <c r="N1110" s="3">
        <f>IF(DEGREES(ACOS(SIN(RADIANS(G1110))*SIN(RADIANS(E1112))+COS(RADIANS(G1110))*COS(RADIANS(E1112))*COS(RADIANS(N1102))))&gt;90,0,$F$4*$F$5/E1111^2*(SIN(RADIANS(G1110))*SIN(RADIANS(E1112))+COS(RADIANS(G1110))*COS(RADIANS(E1112))*COS(RADIANS(N1102))))</f>
        <v>0</v>
      </c>
      <c r="O1110" s="3">
        <f>IF(DEGREES(ACOS(SIN(RADIANS(G1110))*SIN(RADIANS(E1112))+COS(RADIANS(G1110))*COS(RADIANS(E1112))*COS(RADIANS(O1102))))&gt;90,0,$F$4*$F$5/E1111^2*(SIN(RADIANS(G1110))*SIN(RADIANS(E1112))+COS(RADIANS(G1110))*COS(RADIANS(E1112))*COS(RADIANS(O1102))))</f>
        <v>0</v>
      </c>
      <c r="P1110" s="3">
        <f>IF(DEGREES(ACOS(SIN(RADIANS(G1110))*SIN(RADIANS(E1112))+COS(RADIANS(G1110))*COS(RADIANS(E1112))*COS(RADIANS(P1102))))&gt;90,0,$F$4*$F$5/E1111^2*(SIN(RADIANS(G1110))*SIN(RADIANS(E1112))+COS(RADIANS(G1110))*COS(RADIANS(E1112))*COS(RADIANS(P1102))))</f>
        <v>0</v>
      </c>
      <c r="Q1110" s="3">
        <f>IF(DEGREES(ACOS(SIN(RADIANS(G1110))*SIN(RADIANS(E1112))+COS(RADIANS(G1110))*COS(RADIANS(E1112))*COS(RADIANS(Q1102))))&gt;90,0,$F$4*$F$5/E1111^2*(SIN(RADIANS(G1110))*SIN(RADIANS(E1112))+COS(RADIANS(G1110))*COS(RADIANS(E1112))*COS(RADIANS(Q1102))))</f>
        <v>0</v>
      </c>
      <c r="R1110" s="3" t="e">
        <f>IF(DEGREES(ACOS(SIN(RADIANS(G1110))*SIN(RADIANS(E1112))+COS(RADIANS(G1110))*COS(RADIANS(E1112))*COS(RADIANS(R1102))))&gt;90,0,$F$4*$F$5/E1111^2*(SIN(RADIANS(G1110))*SIN(RADIANS(E1112))+COS(RADIANS(G1110))*COS(RADIANS(E1112))*COS(RADIANS(R1102))))</f>
        <v>#DIV/0!</v>
      </c>
      <c r="S1110" s="3" t="e">
        <f>IF(DEGREES(ACOS(SIN(RADIANS(G1110))*SIN(RADIANS(E1112))+COS(RADIANS(G1110))*COS(RADIANS(E1112))*COS(RADIANS(S1102))))&gt;90,0,$F$4*$F$5/E1111^2*(SIN(RADIANS(G1110))*SIN(RADIANS(E1112))+COS(RADIANS(G1110))*COS(RADIANS(E1112))*COS(RADIANS(S1102))))</f>
        <v>#DIV/0!</v>
      </c>
      <c r="T1110" s="3" t="e">
        <f>IF(DEGREES(ACOS(SIN(RADIANS(G1110))*SIN(RADIANS(E1112))+COS(RADIANS(G1110))*COS(RADIANS(E1112))*COS(RADIANS(T1102))))&gt;90,0,$F$4*$F$5/E1111^2*(SIN(RADIANS(G1110))*SIN(RADIANS(E1112))+COS(RADIANS(G1110))*COS(RADIANS(E1112))*COS(RADIANS(T1102))))</f>
        <v>#DIV/0!</v>
      </c>
      <c r="U1110" s="3" t="e">
        <f>IF(DEGREES(ACOS(SIN(RADIANS(G1110))*SIN(RADIANS(E1112))+COS(RADIANS(G1110))*COS(RADIANS(E1112))*COS(RADIANS(U1102))))&gt;90,0,$F$4*$F$5/E1111^2*(SIN(RADIANS(G1110))*SIN(RADIANS(E1112))+COS(RADIANS(G1110))*COS(RADIANS(E1112))*COS(RADIANS(U1102))))</f>
        <v>#DIV/0!</v>
      </c>
      <c r="V1110" s="3" t="e">
        <f>IF(DEGREES(ACOS(SIN(RADIANS(G1110))*SIN(RADIANS(E1112))+COS(RADIANS(G1110))*COS(RADIANS(E1112))*COS(RADIANS(V1102))))&gt;90,0,$F$4*$F$5/E1111^2*(SIN(RADIANS(G1110))*SIN(RADIANS(E1112))+COS(RADIANS(G1110))*COS(RADIANS(E1112))*COS(RADIANS(V1102))))</f>
        <v>#DIV/0!</v>
      </c>
      <c r="W1110" s="3" t="e">
        <f>IF(DEGREES(ACOS(SIN(RADIANS(G1110))*SIN(RADIANS(E1112))+COS(RADIANS(G1110))*COS(RADIANS(E1112))*COS(RADIANS(W1102))))&gt;90,0,$F$4*$F$5/E1111^2*(SIN(RADIANS(G1110))*SIN(RADIANS(E1112))+COS(RADIANS(G1110))*COS(RADIANS(E1112))*COS(RADIANS(W1102))))</f>
        <v>#DIV/0!</v>
      </c>
      <c r="X1110" s="3" t="e">
        <f>IF(DEGREES(ACOS(SIN(RADIANS(G1110))*SIN(RADIANS(E1112))+COS(RADIANS(G1110))*COS(RADIANS(E1112))*COS(RADIANS(X1102))))&gt;90,0,$F$4*$F$5/E1111^2*(SIN(RADIANS(G1110))*SIN(RADIANS(E1112))+COS(RADIANS(G1110))*COS(RADIANS(E1112))*COS(RADIANS(X1102))))</f>
        <v>#DIV/0!</v>
      </c>
      <c r="Y1110" s="3" t="e">
        <f>IF(DEGREES(ACOS(SIN(RADIANS(G1110))*SIN(RADIANS(E1112))+COS(RADIANS(G1110))*COS(RADIANS(E1112))*COS(RADIANS(Y1102))))&gt;90,0,$F$4*$F$5/E1111^2*(SIN(RADIANS(G1110))*SIN(RADIANS(E1112))+COS(RADIANS(G1110))*COS(RADIANS(E1112))*COS(RADIANS(Y1102))))</f>
        <v>#DIV/0!</v>
      </c>
      <c r="Z1110" s="3" t="e">
        <f>IF(DEGREES(ACOS(SIN(RADIANS(G1110))*SIN(RADIANS(E1112))+COS(RADIANS(G1110))*COS(RADIANS(E1112))*COS(RADIANS(Z1102))))&gt;90,0,$F$4*$F$5/E1111^2*(SIN(RADIANS(G1110))*SIN(RADIANS(E1112))+COS(RADIANS(G1110))*COS(RADIANS(E1112))*COS(RADIANS(Z1102))))</f>
        <v>#DIV/0!</v>
      </c>
      <c r="AA1110" s="3" t="e">
        <f>IF(DEGREES(ACOS(SIN(RADIANS(G1110))*SIN(RADIANS(E1112))+COS(RADIANS(G1110))*COS(RADIANS(E1112))*COS(RADIANS(AA1102))))&gt;90,0,$F$4*$F$5/E1111^2*(SIN(RADIANS(G1110))*SIN(RADIANS(E1112))+COS(RADIANS(G1110))*COS(RADIANS(E1112))*COS(RADIANS(AA1102))))</f>
        <v>#DIV/0!</v>
      </c>
      <c r="AB1110" s="3" t="e">
        <f>IF(DEGREES(ACOS(SIN(RADIANS(G1110))*SIN(RADIANS(E1112))+COS(RADIANS(G1110))*COS(RADIANS(E1112))*COS(RADIANS(AB1102))))&gt;90,0,$F$4*$F$5/E1111^2*(SIN(RADIANS(G1110))*SIN(RADIANS(E1112))+COS(RADIANS(G1110))*COS(RADIANS(E1112))*COS(RADIANS(AB1102))))</f>
        <v>#DIV/0!</v>
      </c>
      <c r="AC1110" s="3" t="e">
        <f>IF(DEGREES(ACOS(SIN(RADIANS(G1110))*SIN(RADIANS(E1112))+COS(RADIANS(G1110))*COS(RADIANS(E1112))*COS(RADIANS(AC1102))))&gt;90,0,$F$4*$F$5/E1111^2*(SIN(RADIANS(G1110))*SIN(RADIANS(E1112))+COS(RADIANS(G1110))*COS(RADIANS(E1112))*COS(RADIANS(AC1102))))</f>
        <v>#DIV/0!</v>
      </c>
      <c r="AD1110" s="3" t="e">
        <f>IF(DEGREES(ACOS(SIN(RADIANS(G1110))*SIN(RADIANS(E1112))+COS(RADIANS(G1110))*COS(RADIANS(E1112))*COS(RADIANS(AD1102))))&gt;90,0,$F$4*$F$5/E1111^2*(SIN(RADIANS(G1110))*SIN(RADIANS(E1112))+COS(RADIANS(G1110))*COS(RADIANS(E1112))*COS(RADIANS(AD1102))))</f>
        <v>#DIV/0!</v>
      </c>
      <c r="AE1110" s="3" t="e">
        <f>IF(DEGREES(ACOS(SIN(RADIANS(G1110))*SIN(RADIANS(E1112))+COS(RADIANS(G1110))*COS(RADIANS(E1112))*COS(RADIANS(AE1102))))&gt;90,0,$F$4*$F$5/E1111^2*(SIN(RADIANS(G1110))*SIN(RADIANS(E1112))+COS(RADIANS(G1110))*COS(RADIANS(E1112))*COS(RADIANS(AE1102))))</f>
        <v>#DIV/0!</v>
      </c>
      <c r="AF1110" s="3" t="e">
        <f>IF(DEGREES(ACOS(SIN(RADIANS(G1110))*SIN(RADIANS(E1112))+COS(RADIANS(G1110))*COS(RADIANS(E1112))*COS(RADIANS(AF1102))))&gt;90,0,$F$4*$F$5/E1111^2*(SIN(RADIANS(G1110))*SIN(RADIANS(E1112))+COS(RADIANS(G1110))*COS(RADIANS(E1112))*COS(RADIANS(AF1102))))</f>
        <v>#DIV/0!</v>
      </c>
      <c r="AG1110" s="3" t="e">
        <f>IF(DEGREES(ACOS(SIN(RADIANS(G1110))*SIN(RADIANS(E1112))+COS(RADIANS(G1110))*COS(RADIANS(E1112))*COS(RADIANS(AG1102))))&gt;90,0,$F$4*$F$5/E1111^2*(SIN(RADIANS(G1110))*SIN(RADIANS(E1112))+COS(RADIANS(G1110))*COS(RADIANS(E1112))*COS(RADIANS(AG1102))))</f>
        <v>#DIV/0!</v>
      </c>
      <c r="AH1110" s="3" t="e">
        <f>IF(DEGREES(ACOS(SIN(RADIANS(G1110))*SIN(RADIANS(E1112))+COS(RADIANS(G1110))*COS(RADIANS(E1112))*COS(RADIANS(AH1102))))&gt;90,0,$F$4*$F$5/E1111^2*(SIN(RADIANS(G1110))*SIN(RADIANS(E1112))+COS(RADIANS(G1110))*COS(RADIANS(E1112))*COS(RADIANS(AH1102))))</f>
        <v>#DIV/0!</v>
      </c>
      <c r="AI1110" s="3" t="e">
        <f>IF(DEGREES(ACOS(SIN(RADIANS(G1110))*SIN(RADIANS(E1112))+COS(RADIANS(G1110))*COS(RADIANS(E1112))*COS(RADIANS(AI1102))))&gt;90,0,$F$4*$F$5/E1111^2*(SIN(RADIANS(G1110))*SIN(RADIANS(E1112))+COS(RADIANS(G1110))*COS(RADIANS(E1112))*COS(RADIANS(AI1102))))</f>
        <v>#DIV/0!</v>
      </c>
      <c r="AJ1110" s="3" t="e">
        <f>IF(DEGREES(ACOS(SIN(RADIANS(G1110))*SIN(RADIANS(E1112))+COS(RADIANS(G1110))*COS(RADIANS(E1112))*COS(RADIANS(AJ1102))))&gt;90,0,$F$4*$F$5/E1111^2*(SIN(RADIANS(G1110))*SIN(RADIANS(E1112))+COS(RADIANS(G1110))*COS(RADIANS(E1112))*COS(RADIANS(AJ1102))))</f>
        <v>#DIV/0!</v>
      </c>
      <c r="AK1110" s="3">
        <f>IF(DEGREES(ACOS(SIN(RADIANS(G1110))*SIN(RADIANS(E1112))+COS(RADIANS(G1110))*COS(RADIANS(E1112))*COS(RADIANS(AK1102))))&gt;90,0,$F$4*$F$5/E1111^2*(SIN(RADIANS(G1110))*SIN(RADIANS(E1112))+COS(RADIANS(G1110))*COS(RADIANS(E1112))*COS(RADIANS(AK1102))))</f>
        <v>0</v>
      </c>
      <c r="AL1110" s="3">
        <f>IF(DEGREES(ACOS(SIN(RADIANS(G1110))*SIN(RADIANS(E1112))+COS(RADIANS(G1110))*COS(RADIANS(E1112))*COS(RADIANS(AL1102))))&gt;90,0,$F$4*$F$5/E1111^2*(SIN(RADIANS(G1110))*SIN(RADIANS(E1112))+COS(RADIANS(G1110))*COS(RADIANS(E1112))*COS(RADIANS(AL1102))))</f>
        <v>0</v>
      </c>
      <c r="AM1110" s="3">
        <f>IF(DEGREES(ACOS(SIN(RADIANS(G1110))*SIN(RADIANS(E1112))+COS(RADIANS(G1110))*COS(RADIANS(E1112))*COS(RADIANS(AM1102))))&gt;90,0,$F$4*$F$5/E1111^2*(SIN(RADIANS(G1110))*SIN(RADIANS(E1112))+COS(RADIANS(G1110))*COS(RADIANS(E1112))*COS(RADIANS(AM1102))))</f>
        <v>0</v>
      </c>
      <c r="AN1110" s="3">
        <f>IF(DEGREES(ACOS(SIN(RADIANS(G1110))*SIN(RADIANS(E1112))+COS(RADIANS(G1110))*COS(RADIANS(E1112))*COS(RADIANS(AN1102))))&gt;90,0,$F$4*$F$5/E1111^2*(SIN(RADIANS(G1110))*SIN(RADIANS(E1112))+COS(RADIANS(G1110))*COS(RADIANS(E1112))*COS(RADIANS(AN1102))))</f>
        <v>0</v>
      </c>
      <c r="AO1110" s="3">
        <f>IF(DEGREES(ACOS(SIN(RADIANS(G1110))*SIN(RADIANS(E1112))+COS(RADIANS(G1110))*COS(RADIANS(E1112))*COS(RADIANS(AO1102))))&gt;90,0,$F$4*$F$5/E1111^2*(SIN(RADIANS(G1110))*SIN(RADIANS(E1112))+COS(RADIANS(G1110))*COS(RADIANS(E1112))*COS(RADIANS(AO1102))))</f>
        <v>0</v>
      </c>
      <c r="AP1110" s="3">
        <f>IF(DEGREES(ACOS(SIN(RADIANS(G1110))*SIN(RADIANS(E1112))+COS(RADIANS(G1110))*COS(RADIANS(E1112))*COS(RADIANS(AP1102))))&gt;90,0,$F$4*$F$5/E1111^2*(SIN(RADIANS(G1110))*SIN(RADIANS(E1112))+COS(RADIANS(G1110))*COS(RADIANS(E1112))*COS(RADIANS(AP1102))))</f>
        <v>0</v>
      </c>
      <c r="AQ1110" s="3">
        <f>IF(DEGREES(ACOS(SIN(RADIANS(G1110))*SIN(RADIANS(E1112))+COS(RADIANS(G1110))*COS(RADIANS(E1112))*COS(RADIANS(AQ1102))))&gt;90,0,$F$4*$F$5/E1111^2*(SIN(RADIANS(G1110))*SIN(RADIANS(E1112))+COS(RADIANS(G1110))*COS(RADIANS(E1112))*COS(RADIANS(AQ1102))))</f>
        <v>0</v>
      </c>
      <c r="AR1110" s="3">
        <f>IF(DEGREES(ACOS(SIN(RADIANS(G1110))*SIN(RADIANS(E1112))+COS(RADIANS(G1110))*COS(RADIANS(E1112))*COS(RADIANS(AR1102))))&gt;90,0,$F$4*$F$5/E1111^2*(SIN(RADIANS(G1110))*SIN(RADIANS(E1112))+COS(RADIANS(G1110))*COS(RADIANS(E1112))*COS(RADIANS(AR1102))))</f>
        <v>0</v>
      </c>
    </row>
    <row r="1111" spans="2:44" ht="15.75" customHeight="1" x14ac:dyDescent="0.2">
      <c r="B1111" s="20" t="s">
        <v>788</v>
      </c>
      <c r="E1111" s="3">
        <f>$F$6*(1-$F$7^2)/(1+$F$7*COS(RADIANS(E1105)))</f>
        <v>0</v>
      </c>
      <c r="G1111" s="3">
        <v>20</v>
      </c>
      <c r="I1111" s="3">
        <f>IF(DEGREES(ACOS(SIN(RADIANS(G1111))*SIN(RADIANS(E1112))+COS(RADIANS(G1111))*COS(RADIANS(E1112))*COS(RADIANS(I1102))))&gt;90,0,$F$4*$F$5/E1111^2*(SIN(RADIANS(G1111))*SIN(RADIANS(E1112))+COS(RADIANS(G1111))*COS(RADIANS(E1112))*COS(RADIANS(I1102))))</f>
        <v>0</v>
      </c>
      <c r="J1111" s="3">
        <f>IF(DEGREES(ACOS(SIN(RADIANS(G1111))*SIN(RADIANS(E1112))+COS(RADIANS(G1111))*COS(RADIANS(E1112))*COS(RADIANS(J1102))))&gt;90,0,$F$4*$F$5/E1111^2*(SIN(RADIANS(G1111))*SIN(RADIANS(E1112))+COS(RADIANS(G1111))*COS(RADIANS(E1112))*COS(RADIANS(J1102))))</f>
        <v>0</v>
      </c>
      <c r="K1111" s="3">
        <f>IF(DEGREES(ACOS(SIN(RADIANS(G1111))*SIN(RADIANS(E1112))+COS(RADIANS(G1111))*COS(RADIANS(E1112))*COS(RADIANS(K1102))))&gt;90,0,$F$4*$F$5/E1111^2*(SIN(RADIANS(G1111))*SIN(RADIANS(E1112))+COS(RADIANS(G1111))*COS(RADIANS(E1112))*COS(RADIANS(K1102))))</f>
        <v>0</v>
      </c>
      <c r="L1111" s="3">
        <f>IF(DEGREES(ACOS(SIN(RADIANS(G1111))*SIN(RADIANS(E1112))+COS(RADIANS(G1111))*COS(RADIANS(E1112))*COS(RADIANS(L1102))))&gt;90,0,$F$4*$F$5/E1111^2*(SIN(RADIANS(G1111))*SIN(RADIANS(E1112))+COS(RADIANS(G1111))*COS(RADIANS(E1112))*COS(RADIANS(L1102))))</f>
        <v>0</v>
      </c>
      <c r="M1111" s="3">
        <f>IF(DEGREES(ACOS(SIN(RADIANS(G1111))*SIN(RADIANS(E1112))+COS(RADIANS(G1111))*COS(RADIANS(E1112))*COS(RADIANS(M1102))))&gt;90,0,$F$4*$F$5/E1111^2*(SIN(RADIANS(G1111))*SIN(RADIANS(E1112))+COS(RADIANS(G1111))*COS(RADIANS(E1112))*COS(RADIANS(M1102))))</f>
        <v>0</v>
      </c>
      <c r="N1111" s="3">
        <f>IF(DEGREES(ACOS(SIN(RADIANS(G1111))*SIN(RADIANS(E1112))+COS(RADIANS(G1111))*COS(RADIANS(E1112))*COS(RADIANS(N1102))))&gt;90,0,$F$4*$F$5/E1111^2*(SIN(RADIANS(G1111))*SIN(RADIANS(E1112))+COS(RADIANS(G1111))*COS(RADIANS(E1112))*COS(RADIANS(N1102))))</f>
        <v>0</v>
      </c>
      <c r="O1111" s="3">
        <f>IF(DEGREES(ACOS(SIN(RADIANS(G1111))*SIN(RADIANS(E1112))+COS(RADIANS(G1111))*COS(RADIANS(E1112))*COS(RADIANS(O1102))))&gt;90,0,$F$4*$F$5/E1111^2*(SIN(RADIANS(G1111))*SIN(RADIANS(E1112))+COS(RADIANS(G1111))*COS(RADIANS(E1112))*COS(RADIANS(O1102))))</f>
        <v>0</v>
      </c>
      <c r="P1111" s="3">
        <f>IF(DEGREES(ACOS(SIN(RADIANS(G1111))*SIN(RADIANS(E1112))+COS(RADIANS(G1111))*COS(RADIANS(E1112))*COS(RADIANS(P1102))))&gt;90,0,$F$4*$F$5/E1111^2*(SIN(RADIANS(G1111))*SIN(RADIANS(E1112))+COS(RADIANS(G1111))*COS(RADIANS(E1112))*COS(RADIANS(P1102))))</f>
        <v>0</v>
      </c>
      <c r="Q1111" s="3">
        <f>IF(DEGREES(ACOS(SIN(RADIANS(G1111))*SIN(RADIANS(E1112))+COS(RADIANS(G1111))*COS(RADIANS(E1112))*COS(RADIANS(Q1102))))&gt;90,0,$F$4*$F$5/E1111^2*(SIN(RADIANS(G1111))*SIN(RADIANS(E1112))+COS(RADIANS(G1111))*COS(RADIANS(E1112))*COS(RADIANS(Q1102))))</f>
        <v>0</v>
      </c>
      <c r="R1111" s="3" t="e">
        <f>IF(DEGREES(ACOS(SIN(RADIANS(G1111))*SIN(RADIANS(E1112))+COS(RADIANS(G1111))*COS(RADIANS(E1112))*COS(RADIANS(R1102))))&gt;90,0,$F$4*$F$5/E1111^2*(SIN(RADIANS(G1111))*SIN(RADIANS(E1112))+COS(RADIANS(G1111))*COS(RADIANS(E1112))*COS(RADIANS(R1102))))</f>
        <v>#DIV/0!</v>
      </c>
      <c r="S1111" s="3" t="e">
        <f>IF(DEGREES(ACOS(SIN(RADIANS(G1111))*SIN(RADIANS(E1112))+COS(RADIANS(G1111))*COS(RADIANS(E1112))*COS(RADIANS(S1102))))&gt;90,0,$F$4*$F$5/E1111^2*(SIN(RADIANS(G1111))*SIN(RADIANS(E1112))+COS(RADIANS(G1111))*COS(RADIANS(E1112))*COS(RADIANS(S1102))))</f>
        <v>#DIV/0!</v>
      </c>
      <c r="T1111" s="3" t="e">
        <f>IF(DEGREES(ACOS(SIN(RADIANS(G1111))*SIN(RADIANS(E1112))+COS(RADIANS(G1111))*COS(RADIANS(E1112))*COS(RADIANS(T1102))))&gt;90,0,$F$4*$F$5/E1111^2*(SIN(RADIANS(G1111))*SIN(RADIANS(E1112))+COS(RADIANS(G1111))*COS(RADIANS(E1112))*COS(RADIANS(T1102))))</f>
        <v>#DIV/0!</v>
      </c>
      <c r="U1111" s="3" t="e">
        <f>IF(DEGREES(ACOS(SIN(RADIANS(G1111))*SIN(RADIANS(E1112))+COS(RADIANS(G1111))*COS(RADIANS(E1112))*COS(RADIANS(U1102))))&gt;90,0,$F$4*$F$5/E1111^2*(SIN(RADIANS(G1111))*SIN(RADIANS(E1112))+COS(RADIANS(G1111))*COS(RADIANS(E1112))*COS(RADIANS(U1102))))</f>
        <v>#DIV/0!</v>
      </c>
      <c r="V1111" s="3" t="e">
        <f>IF(DEGREES(ACOS(SIN(RADIANS(G1111))*SIN(RADIANS(E1112))+COS(RADIANS(G1111))*COS(RADIANS(E1112))*COS(RADIANS(V1102))))&gt;90,0,$F$4*$F$5/E1111^2*(SIN(RADIANS(G1111))*SIN(RADIANS(E1112))+COS(RADIANS(G1111))*COS(RADIANS(E1112))*COS(RADIANS(V1102))))</f>
        <v>#DIV/0!</v>
      </c>
      <c r="W1111" s="3" t="e">
        <f>IF(DEGREES(ACOS(SIN(RADIANS(G1111))*SIN(RADIANS(E1112))+COS(RADIANS(G1111))*COS(RADIANS(E1112))*COS(RADIANS(W1102))))&gt;90,0,$F$4*$F$5/E1111^2*(SIN(RADIANS(G1111))*SIN(RADIANS(E1112))+COS(RADIANS(G1111))*COS(RADIANS(E1112))*COS(RADIANS(W1102))))</f>
        <v>#DIV/0!</v>
      </c>
      <c r="X1111" s="3" t="e">
        <f>IF(DEGREES(ACOS(SIN(RADIANS(G1111))*SIN(RADIANS(E1112))+COS(RADIANS(G1111))*COS(RADIANS(E1112))*COS(RADIANS(X1102))))&gt;90,0,$F$4*$F$5/E1111^2*(SIN(RADIANS(G1111))*SIN(RADIANS(E1112))+COS(RADIANS(G1111))*COS(RADIANS(E1112))*COS(RADIANS(X1102))))</f>
        <v>#DIV/0!</v>
      </c>
      <c r="Y1111" s="3" t="e">
        <f>IF(DEGREES(ACOS(SIN(RADIANS(G1111))*SIN(RADIANS(E1112))+COS(RADIANS(G1111))*COS(RADIANS(E1112))*COS(RADIANS(Y1102))))&gt;90,0,$F$4*$F$5/E1111^2*(SIN(RADIANS(G1111))*SIN(RADIANS(E1112))+COS(RADIANS(G1111))*COS(RADIANS(E1112))*COS(RADIANS(Y1102))))</f>
        <v>#DIV/0!</v>
      </c>
      <c r="Z1111" s="3" t="e">
        <f>IF(DEGREES(ACOS(SIN(RADIANS(G1111))*SIN(RADIANS(E1112))+COS(RADIANS(G1111))*COS(RADIANS(E1112))*COS(RADIANS(Z1102))))&gt;90,0,$F$4*$F$5/E1111^2*(SIN(RADIANS(G1111))*SIN(RADIANS(E1112))+COS(RADIANS(G1111))*COS(RADIANS(E1112))*COS(RADIANS(Z1102))))</f>
        <v>#DIV/0!</v>
      </c>
      <c r="AA1111" s="3" t="e">
        <f>IF(DEGREES(ACOS(SIN(RADIANS(G1111))*SIN(RADIANS(E1112))+COS(RADIANS(G1111))*COS(RADIANS(E1112))*COS(RADIANS(AA1102))))&gt;90,0,$F$4*$F$5/E1111^2*(SIN(RADIANS(G1111))*SIN(RADIANS(E1112))+COS(RADIANS(G1111))*COS(RADIANS(E1112))*COS(RADIANS(AA1102))))</f>
        <v>#DIV/0!</v>
      </c>
      <c r="AB1111" s="3" t="e">
        <f>IF(DEGREES(ACOS(SIN(RADIANS(G1111))*SIN(RADIANS(E1112))+COS(RADIANS(G1111))*COS(RADIANS(E1112))*COS(RADIANS(AB1102))))&gt;90,0,$F$4*$F$5/E1111^2*(SIN(RADIANS(G1111))*SIN(RADIANS(E1112))+COS(RADIANS(G1111))*COS(RADIANS(E1112))*COS(RADIANS(AB1102))))</f>
        <v>#DIV/0!</v>
      </c>
      <c r="AC1111" s="3" t="e">
        <f>IF(DEGREES(ACOS(SIN(RADIANS(G1111))*SIN(RADIANS(E1112))+COS(RADIANS(G1111))*COS(RADIANS(E1112))*COS(RADIANS(AC1102))))&gt;90,0,$F$4*$F$5/E1111^2*(SIN(RADIANS(G1111))*SIN(RADIANS(E1112))+COS(RADIANS(G1111))*COS(RADIANS(E1112))*COS(RADIANS(AC1102))))</f>
        <v>#DIV/0!</v>
      </c>
      <c r="AD1111" s="3" t="e">
        <f>IF(DEGREES(ACOS(SIN(RADIANS(G1111))*SIN(RADIANS(E1112))+COS(RADIANS(G1111))*COS(RADIANS(E1112))*COS(RADIANS(AD1102))))&gt;90,0,$F$4*$F$5/E1111^2*(SIN(RADIANS(G1111))*SIN(RADIANS(E1112))+COS(RADIANS(G1111))*COS(RADIANS(E1112))*COS(RADIANS(AD1102))))</f>
        <v>#DIV/0!</v>
      </c>
      <c r="AE1111" s="3" t="e">
        <f>IF(DEGREES(ACOS(SIN(RADIANS(G1111))*SIN(RADIANS(E1112))+COS(RADIANS(G1111))*COS(RADIANS(E1112))*COS(RADIANS(AE1102))))&gt;90,0,$F$4*$F$5/E1111^2*(SIN(RADIANS(G1111))*SIN(RADIANS(E1112))+COS(RADIANS(G1111))*COS(RADIANS(E1112))*COS(RADIANS(AE1102))))</f>
        <v>#DIV/0!</v>
      </c>
      <c r="AF1111" s="3" t="e">
        <f>IF(DEGREES(ACOS(SIN(RADIANS(G1111))*SIN(RADIANS(E1112))+COS(RADIANS(G1111))*COS(RADIANS(E1112))*COS(RADIANS(AF1102))))&gt;90,0,$F$4*$F$5/E1111^2*(SIN(RADIANS(G1111))*SIN(RADIANS(E1112))+COS(RADIANS(G1111))*COS(RADIANS(E1112))*COS(RADIANS(AF1102))))</f>
        <v>#DIV/0!</v>
      </c>
      <c r="AG1111" s="3" t="e">
        <f>IF(DEGREES(ACOS(SIN(RADIANS(G1111))*SIN(RADIANS(E1112))+COS(RADIANS(G1111))*COS(RADIANS(E1112))*COS(RADIANS(AG1102))))&gt;90,0,$F$4*$F$5/E1111^2*(SIN(RADIANS(G1111))*SIN(RADIANS(E1112))+COS(RADIANS(G1111))*COS(RADIANS(E1112))*COS(RADIANS(AG1102))))</f>
        <v>#DIV/0!</v>
      </c>
      <c r="AH1111" s="3" t="e">
        <f>IF(DEGREES(ACOS(SIN(RADIANS(G1111))*SIN(RADIANS(E1112))+COS(RADIANS(G1111))*COS(RADIANS(E1112))*COS(RADIANS(AH1102))))&gt;90,0,$F$4*$F$5/E1111^2*(SIN(RADIANS(G1111))*SIN(RADIANS(E1112))+COS(RADIANS(G1111))*COS(RADIANS(E1112))*COS(RADIANS(AH1102))))</f>
        <v>#DIV/0!</v>
      </c>
      <c r="AI1111" s="3" t="e">
        <f>IF(DEGREES(ACOS(SIN(RADIANS(G1111))*SIN(RADIANS(E1112))+COS(RADIANS(G1111))*COS(RADIANS(E1112))*COS(RADIANS(AI1102))))&gt;90,0,$F$4*$F$5/E1111^2*(SIN(RADIANS(G1111))*SIN(RADIANS(E1112))+COS(RADIANS(G1111))*COS(RADIANS(E1112))*COS(RADIANS(AI1102))))</f>
        <v>#DIV/0!</v>
      </c>
      <c r="AJ1111" s="3" t="e">
        <f>IF(DEGREES(ACOS(SIN(RADIANS(G1111))*SIN(RADIANS(E1112))+COS(RADIANS(G1111))*COS(RADIANS(E1112))*COS(RADIANS(AJ1102))))&gt;90,0,$F$4*$F$5/E1111^2*(SIN(RADIANS(G1111))*SIN(RADIANS(E1112))+COS(RADIANS(G1111))*COS(RADIANS(E1112))*COS(RADIANS(AJ1102))))</f>
        <v>#DIV/0!</v>
      </c>
      <c r="AK1111" s="3">
        <f>IF(DEGREES(ACOS(SIN(RADIANS(G1111))*SIN(RADIANS(E1112))+COS(RADIANS(G1111))*COS(RADIANS(E1112))*COS(RADIANS(AK1102))))&gt;90,0,$F$4*$F$5/E1111^2*(SIN(RADIANS(G1111))*SIN(RADIANS(E1112))+COS(RADIANS(G1111))*COS(RADIANS(E1112))*COS(RADIANS(AK1102))))</f>
        <v>0</v>
      </c>
      <c r="AL1111" s="3">
        <f>IF(DEGREES(ACOS(SIN(RADIANS(G1111))*SIN(RADIANS(E1112))+COS(RADIANS(G1111))*COS(RADIANS(E1112))*COS(RADIANS(AL1102))))&gt;90,0,$F$4*$F$5/E1111^2*(SIN(RADIANS(G1111))*SIN(RADIANS(E1112))+COS(RADIANS(G1111))*COS(RADIANS(E1112))*COS(RADIANS(AL1102))))</f>
        <v>0</v>
      </c>
      <c r="AM1111" s="3">
        <f>IF(DEGREES(ACOS(SIN(RADIANS(G1111))*SIN(RADIANS(E1112))+COS(RADIANS(G1111))*COS(RADIANS(E1112))*COS(RADIANS(AM1102))))&gt;90,0,$F$4*$F$5/E1111^2*(SIN(RADIANS(G1111))*SIN(RADIANS(E1112))+COS(RADIANS(G1111))*COS(RADIANS(E1112))*COS(RADIANS(AM1102))))</f>
        <v>0</v>
      </c>
      <c r="AN1111" s="3">
        <f>IF(DEGREES(ACOS(SIN(RADIANS(G1111))*SIN(RADIANS(E1112))+COS(RADIANS(G1111))*COS(RADIANS(E1112))*COS(RADIANS(AN1102))))&gt;90,0,$F$4*$F$5/E1111^2*(SIN(RADIANS(G1111))*SIN(RADIANS(E1112))+COS(RADIANS(G1111))*COS(RADIANS(E1112))*COS(RADIANS(AN1102))))</f>
        <v>0</v>
      </c>
      <c r="AO1111" s="3">
        <f>IF(DEGREES(ACOS(SIN(RADIANS(G1111))*SIN(RADIANS(E1112))+COS(RADIANS(G1111))*COS(RADIANS(E1112))*COS(RADIANS(AO1102))))&gt;90,0,$F$4*$F$5/E1111^2*(SIN(RADIANS(G1111))*SIN(RADIANS(E1112))+COS(RADIANS(G1111))*COS(RADIANS(E1112))*COS(RADIANS(AO1102))))</f>
        <v>0</v>
      </c>
      <c r="AP1111" s="3">
        <f>IF(DEGREES(ACOS(SIN(RADIANS(G1111))*SIN(RADIANS(E1112))+COS(RADIANS(G1111))*COS(RADIANS(E1112))*COS(RADIANS(AP1102))))&gt;90,0,$F$4*$F$5/E1111^2*(SIN(RADIANS(G1111))*SIN(RADIANS(E1112))+COS(RADIANS(G1111))*COS(RADIANS(E1112))*COS(RADIANS(AP1102))))</f>
        <v>0</v>
      </c>
      <c r="AQ1111" s="3">
        <f>IF(DEGREES(ACOS(SIN(RADIANS(G1111))*SIN(RADIANS(E1112))+COS(RADIANS(G1111))*COS(RADIANS(E1112))*COS(RADIANS(AQ1102))))&gt;90,0,$F$4*$F$5/E1111^2*(SIN(RADIANS(G1111))*SIN(RADIANS(E1112))+COS(RADIANS(G1111))*COS(RADIANS(E1112))*COS(RADIANS(AQ1102))))</f>
        <v>0</v>
      </c>
      <c r="AR1111" s="3">
        <f>IF(DEGREES(ACOS(SIN(RADIANS(G1111))*SIN(RADIANS(E1112))+COS(RADIANS(G1111))*COS(RADIANS(E1112))*COS(RADIANS(AR1102))))&gt;90,0,$F$4*$F$5/E1111^2*(SIN(RADIANS(G1111))*SIN(RADIANS(E1112))+COS(RADIANS(G1111))*COS(RADIANS(E1112))*COS(RADIANS(AR1102))))</f>
        <v>0</v>
      </c>
    </row>
    <row r="1112" spans="2:44" ht="15.75" customHeight="1" x14ac:dyDescent="0.2">
      <c r="B1112" s="20" t="s">
        <v>737</v>
      </c>
      <c r="E1112" s="3">
        <f>IF($F$8&gt;90,180-$F$8,$F$8)*SIN(RADIANS(E1106))</f>
        <v>0</v>
      </c>
      <c r="G1112" s="3">
        <v>10</v>
      </c>
      <c r="I1112" s="3">
        <f>IF(DEGREES(ACOS(SIN(RADIANS(G1112))*SIN(RADIANS(E1112))+COS(RADIANS(G1112))*COS(RADIANS(E1112))*COS(RADIANS(I1102))))&gt;90,0,$F$4*$F$5/E1111^2*(SIN(RADIANS(G1112))*SIN(RADIANS(E1112))+COS(RADIANS(G1112))*COS(RADIANS(E1112))*COS(RADIANS(I1102))))</f>
        <v>0</v>
      </c>
      <c r="J1112" s="3">
        <f>IF(DEGREES(ACOS(SIN(RADIANS(G1112))*SIN(RADIANS(E1112))+COS(RADIANS(G1112))*COS(RADIANS(E1112))*COS(RADIANS(J1102))))&gt;90,0,$F$4*$F$5/E1111^2*(SIN(RADIANS(G1112))*SIN(RADIANS(E1112))+COS(RADIANS(G1112))*COS(RADIANS(E1112))*COS(RADIANS(J1102))))</f>
        <v>0</v>
      </c>
      <c r="K1112" s="3">
        <f>IF(DEGREES(ACOS(SIN(RADIANS(G1112))*SIN(RADIANS(E1112))+COS(RADIANS(G1112))*COS(RADIANS(E1112))*COS(RADIANS(K1102))))&gt;90,0,$F$4*$F$5/E1111^2*(SIN(RADIANS(G1112))*SIN(RADIANS(E1112))+COS(RADIANS(G1112))*COS(RADIANS(E1112))*COS(RADIANS(K1102))))</f>
        <v>0</v>
      </c>
      <c r="L1112" s="3">
        <f>IF(DEGREES(ACOS(SIN(RADIANS(G1112))*SIN(RADIANS(E1112))+COS(RADIANS(G1112))*COS(RADIANS(E1112))*COS(RADIANS(L1102))))&gt;90,0,$F$4*$F$5/E1111^2*(SIN(RADIANS(G1112))*SIN(RADIANS(E1112))+COS(RADIANS(G1112))*COS(RADIANS(E1112))*COS(RADIANS(L1102))))</f>
        <v>0</v>
      </c>
      <c r="M1112" s="3">
        <f>IF(DEGREES(ACOS(SIN(RADIANS(G1112))*SIN(RADIANS(E1112))+COS(RADIANS(G1112))*COS(RADIANS(E1112))*COS(RADIANS(M1102))))&gt;90,0,$F$4*$F$5/E1111^2*(SIN(RADIANS(G1112))*SIN(RADIANS(E1112))+COS(RADIANS(G1112))*COS(RADIANS(E1112))*COS(RADIANS(M1102))))</f>
        <v>0</v>
      </c>
      <c r="N1112" s="3">
        <f>IF(DEGREES(ACOS(SIN(RADIANS(G1112))*SIN(RADIANS(E1112))+COS(RADIANS(G1112))*COS(RADIANS(E1112))*COS(RADIANS(N1102))))&gt;90,0,$F$4*$F$5/E1111^2*(SIN(RADIANS(G1112))*SIN(RADIANS(E1112))+COS(RADIANS(G1112))*COS(RADIANS(E1112))*COS(RADIANS(N1102))))</f>
        <v>0</v>
      </c>
      <c r="O1112" s="3">
        <f>IF(DEGREES(ACOS(SIN(RADIANS(G1112))*SIN(RADIANS(E1112))+COS(RADIANS(G1112))*COS(RADIANS(E1112))*COS(RADIANS(O1102))))&gt;90,0,$F$4*$F$5/E1111^2*(SIN(RADIANS(G1112))*SIN(RADIANS(E1112))+COS(RADIANS(G1112))*COS(RADIANS(E1112))*COS(RADIANS(O1102))))</f>
        <v>0</v>
      </c>
      <c r="P1112" s="3">
        <f>IF(DEGREES(ACOS(SIN(RADIANS(G1112))*SIN(RADIANS(E1112))+COS(RADIANS(G1112))*COS(RADIANS(E1112))*COS(RADIANS(P1102))))&gt;90,0,$F$4*$F$5/E1111^2*(SIN(RADIANS(G1112))*SIN(RADIANS(E1112))+COS(RADIANS(G1112))*COS(RADIANS(E1112))*COS(RADIANS(P1102))))</f>
        <v>0</v>
      </c>
      <c r="Q1112" s="3">
        <f>IF(DEGREES(ACOS(SIN(RADIANS(G1112))*SIN(RADIANS(E1112))+COS(RADIANS(G1112))*COS(RADIANS(E1112))*COS(RADIANS(Q1102))))&gt;90,0,$F$4*$F$5/E1111^2*(SIN(RADIANS(G1112))*SIN(RADIANS(E1112))+COS(RADIANS(G1112))*COS(RADIANS(E1112))*COS(RADIANS(Q1102))))</f>
        <v>0</v>
      </c>
      <c r="R1112" s="3" t="e">
        <f>IF(DEGREES(ACOS(SIN(RADIANS(G1112))*SIN(RADIANS(E1112))+COS(RADIANS(G1112))*COS(RADIANS(E1112))*COS(RADIANS(R1102))))&gt;90,0,$F$4*$F$5/E1111^2*(SIN(RADIANS(G1112))*SIN(RADIANS(E1112))+COS(RADIANS(G1112))*COS(RADIANS(E1112))*COS(RADIANS(R1102))))</f>
        <v>#DIV/0!</v>
      </c>
      <c r="S1112" s="3" t="e">
        <f>IF(DEGREES(ACOS(SIN(RADIANS(G1112))*SIN(RADIANS(E1112))+COS(RADIANS(G1112))*COS(RADIANS(E1112))*COS(RADIANS(S1102))))&gt;90,0,$F$4*$F$5/E1111^2*(SIN(RADIANS(G1112))*SIN(RADIANS(E1112))+COS(RADIANS(G1112))*COS(RADIANS(E1112))*COS(RADIANS(S1102))))</f>
        <v>#DIV/0!</v>
      </c>
      <c r="T1112" s="3" t="e">
        <f>IF(DEGREES(ACOS(SIN(RADIANS(G1112))*SIN(RADIANS(E1112))+COS(RADIANS(G1112))*COS(RADIANS(E1112))*COS(RADIANS(T1102))))&gt;90,0,$F$4*$F$5/E1111^2*(SIN(RADIANS(G1112))*SIN(RADIANS(E1112))+COS(RADIANS(G1112))*COS(RADIANS(E1112))*COS(RADIANS(T1102))))</f>
        <v>#DIV/0!</v>
      </c>
      <c r="U1112" s="3" t="e">
        <f>IF(DEGREES(ACOS(SIN(RADIANS(G1112))*SIN(RADIANS(E1112))+COS(RADIANS(G1112))*COS(RADIANS(E1112))*COS(RADIANS(U1102))))&gt;90,0,$F$4*$F$5/E1111^2*(SIN(RADIANS(G1112))*SIN(RADIANS(E1112))+COS(RADIANS(G1112))*COS(RADIANS(E1112))*COS(RADIANS(U1102))))</f>
        <v>#DIV/0!</v>
      </c>
      <c r="V1112" s="3" t="e">
        <f>IF(DEGREES(ACOS(SIN(RADIANS(G1112))*SIN(RADIANS(E1112))+COS(RADIANS(G1112))*COS(RADIANS(E1112))*COS(RADIANS(V1102))))&gt;90,0,$F$4*$F$5/E1111^2*(SIN(RADIANS(G1112))*SIN(RADIANS(E1112))+COS(RADIANS(G1112))*COS(RADIANS(E1112))*COS(RADIANS(V1102))))</f>
        <v>#DIV/0!</v>
      </c>
      <c r="W1112" s="3" t="e">
        <f>IF(DEGREES(ACOS(SIN(RADIANS(G1112))*SIN(RADIANS(E1112))+COS(RADIANS(G1112))*COS(RADIANS(E1112))*COS(RADIANS(W1102))))&gt;90,0,$F$4*$F$5/E1111^2*(SIN(RADIANS(G1112))*SIN(RADIANS(E1112))+COS(RADIANS(G1112))*COS(RADIANS(E1112))*COS(RADIANS(W1102))))</f>
        <v>#DIV/0!</v>
      </c>
      <c r="X1112" s="3" t="e">
        <f>IF(DEGREES(ACOS(SIN(RADIANS(G1112))*SIN(RADIANS(E1112))+COS(RADIANS(G1112))*COS(RADIANS(E1112))*COS(RADIANS(X1102))))&gt;90,0,$F$4*$F$5/E1111^2*(SIN(RADIANS(G1112))*SIN(RADIANS(E1112))+COS(RADIANS(G1112))*COS(RADIANS(E1112))*COS(RADIANS(X1102))))</f>
        <v>#DIV/0!</v>
      </c>
      <c r="Y1112" s="3" t="e">
        <f>IF(DEGREES(ACOS(SIN(RADIANS(G1112))*SIN(RADIANS(E1112))+COS(RADIANS(G1112))*COS(RADIANS(E1112))*COS(RADIANS(Y1102))))&gt;90,0,$F$4*$F$5/E1111^2*(SIN(RADIANS(G1112))*SIN(RADIANS(E1112))+COS(RADIANS(G1112))*COS(RADIANS(E1112))*COS(RADIANS(Y1102))))</f>
        <v>#DIV/0!</v>
      </c>
      <c r="Z1112" s="3" t="e">
        <f>IF(DEGREES(ACOS(SIN(RADIANS(G1112))*SIN(RADIANS(E1112))+COS(RADIANS(G1112))*COS(RADIANS(E1112))*COS(RADIANS(Z1102))))&gt;90,0,$F$4*$F$5/E1111^2*(SIN(RADIANS(G1112))*SIN(RADIANS(E1112))+COS(RADIANS(G1112))*COS(RADIANS(E1112))*COS(RADIANS(Z1102))))</f>
        <v>#DIV/0!</v>
      </c>
      <c r="AA1112" s="3" t="e">
        <f>IF(DEGREES(ACOS(SIN(RADIANS(G1112))*SIN(RADIANS(E1112))+COS(RADIANS(G1112))*COS(RADIANS(E1112))*COS(RADIANS(AA1102))))&gt;90,0,$F$4*$F$5/E1111^2*(SIN(RADIANS(G1112))*SIN(RADIANS(E1112))+COS(RADIANS(G1112))*COS(RADIANS(E1112))*COS(RADIANS(AA1102))))</f>
        <v>#DIV/0!</v>
      </c>
      <c r="AB1112" s="3" t="e">
        <f>IF(DEGREES(ACOS(SIN(RADIANS(G1112))*SIN(RADIANS(E1112))+COS(RADIANS(G1112))*COS(RADIANS(E1112))*COS(RADIANS(AB1102))))&gt;90,0,$F$4*$F$5/E1111^2*(SIN(RADIANS(G1112))*SIN(RADIANS(E1112))+COS(RADIANS(G1112))*COS(RADIANS(E1112))*COS(RADIANS(AB1102))))</f>
        <v>#DIV/0!</v>
      </c>
      <c r="AC1112" s="3" t="e">
        <f>IF(DEGREES(ACOS(SIN(RADIANS(G1112))*SIN(RADIANS(E1112))+COS(RADIANS(G1112))*COS(RADIANS(E1112))*COS(RADIANS(AC1102))))&gt;90,0,$F$4*$F$5/E1111^2*(SIN(RADIANS(G1112))*SIN(RADIANS(E1112))+COS(RADIANS(G1112))*COS(RADIANS(E1112))*COS(RADIANS(AC1102))))</f>
        <v>#DIV/0!</v>
      </c>
      <c r="AD1112" s="3" t="e">
        <f>IF(DEGREES(ACOS(SIN(RADIANS(G1112))*SIN(RADIANS(E1112))+COS(RADIANS(G1112))*COS(RADIANS(E1112))*COS(RADIANS(AD1102))))&gt;90,0,$F$4*$F$5/E1111^2*(SIN(RADIANS(G1112))*SIN(RADIANS(E1112))+COS(RADIANS(G1112))*COS(RADIANS(E1112))*COS(RADIANS(AD1102))))</f>
        <v>#DIV/0!</v>
      </c>
      <c r="AE1112" s="3" t="e">
        <f>IF(DEGREES(ACOS(SIN(RADIANS(G1112))*SIN(RADIANS(E1112))+COS(RADIANS(G1112))*COS(RADIANS(E1112))*COS(RADIANS(AE1102))))&gt;90,0,$F$4*$F$5/E1111^2*(SIN(RADIANS(G1112))*SIN(RADIANS(E1112))+COS(RADIANS(G1112))*COS(RADIANS(E1112))*COS(RADIANS(AE1102))))</f>
        <v>#DIV/0!</v>
      </c>
      <c r="AF1112" s="3" t="e">
        <f>IF(DEGREES(ACOS(SIN(RADIANS(G1112))*SIN(RADIANS(E1112))+COS(RADIANS(G1112))*COS(RADIANS(E1112))*COS(RADIANS(AF1102))))&gt;90,0,$F$4*$F$5/E1111^2*(SIN(RADIANS(G1112))*SIN(RADIANS(E1112))+COS(RADIANS(G1112))*COS(RADIANS(E1112))*COS(RADIANS(AF1102))))</f>
        <v>#DIV/0!</v>
      </c>
      <c r="AG1112" s="3" t="e">
        <f>IF(DEGREES(ACOS(SIN(RADIANS(G1112))*SIN(RADIANS(E1112))+COS(RADIANS(G1112))*COS(RADIANS(E1112))*COS(RADIANS(AG1102))))&gt;90,0,$F$4*$F$5/E1111^2*(SIN(RADIANS(G1112))*SIN(RADIANS(E1112))+COS(RADIANS(G1112))*COS(RADIANS(E1112))*COS(RADIANS(AG1102))))</f>
        <v>#DIV/0!</v>
      </c>
      <c r="AH1112" s="3" t="e">
        <f>IF(DEGREES(ACOS(SIN(RADIANS(G1112))*SIN(RADIANS(E1112))+COS(RADIANS(G1112))*COS(RADIANS(E1112))*COS(RADIANS(AH1102))))&gt;90,0,$F$4*$F$5/E1111^2*(SIN(RADIANS(G1112))*SIN(RADIANS(E1112))+COS(RADIANS(G1112))*COS(RADIANS(E1112))*COS(RADIANS(AH1102))))</f>
        <v>#DIV/0!</v>
      </c>
      <c r="AI1112" s="3" t="e">
        <f>IF(DEGREES(ACOS(SIN(RADIANS(G1112))*SIN(RADIANS(E1112))+COS(RADIANS(G1112))*COS(RADIANS(E1112))*COS(RADIANS(AI1102))))&gt;90,0,$F$4*$F$5/E1111^2*(SIN(RADIANS(G1112))*SIN(RADIANS(E1112))+COS(RADIANS(G1112))*COS(RADIANS(E1112))*COS(RADIANS(AI1102))))</f>
        <v>#DIV/0!</v>
      </c>
      <c r="AJ1112" s="3" t="e">
        <f>IF(DEGREES(ACOS(SIN(RADIANS(G1112))*SIN(RADIANS(E1112))+COS(RADIANS(G1112))*COS(RADIANS(E1112))*COS(RADIANS(AJ1102))))&gt;90,0,$F$4*$F$5/E1111^2*(SIN(RADIANS(G1112))*SIN(RADIANS(E1112))+COS(RADIANS(G1112))*COS(RADIANS(E1112))*COS(RADIANS(AJ1102))))</f>
        <v>#DIV/0!</v>
      </c>
      <c r="AK1112" s="3">
        <f>IF(DEGREES(ACOS(SIN(RADIANS(G1112))*SIN(RADIANS(E1112))+COS(RADIANS(G1112))*COS(RADIANS(E1112))*COS(RADIANS(AK1102))))&gt;90,0,$F$4*$F$5/E1111^2*(SIN(RADIANS(G1112))*SIN(RADIANS(E1112))+COS(RADIANS(G1112))*COS(RADIANS(E1112))*COS(RADIANS(AK1102))))</f>
        <v>0</v>
      </c>
      <c r="AL1112" s="3">
        <f>IF(DEGREES(ACOS(SIN(RADIANS(G1112))*SIN(RADIANS(E1112))+COS(RADIANS(G1112))*COS(RADIANS(E1112))*COS(RADIANS(AL1102))))&gt;90,0,$F$4*$F$5/E1111^2*(SIN(RADIANS(G1112))*SIN(RADIANS(E1112))+COS(RADIANS(G1112))*COS(RADIANS(E1112))*COS(RADIANS(AL1102))))</f>
        <v>0</v>
      </c>
      <c r="AM1112" s="3">
        <f>IF(DEGREES(ACOS(SIN(RADIANS(G1112))*SIN(RADIANS(E1112))+COS(RADIANS(G1112))*COS(RADIANS(E1112))*COS(RADIANS(AM1102))))&gt;90,0,$F$4*$F$5/E1111^2*(SIN(RADIANS(G1112))*SIN(RADIANS(E1112))+COS(RADIANS(G1112))*COS(RADIANS(E1112))*COS(RADIANS(AM1102))))</f>
        <v>0</v>
      </c>
      <c r="AN1112" s="3">
        <f>IF(DEGREES(ACOS(SIN(RADIANS(G1112))*SIN(RADIANS(E1112))+COS(RADIANS(G1112))*COS(RADIANS(E1112))*COS(RADIANS(AN1102))))&gt;90,0,$F$4*$F$5/E1111^2*(SIN(RADIANS(G1112))*SIN(RADIANS(E1112))+COS(RADIANS(G1112))*COS(RADIANS(E1112))*COS(RADIANS(AN1102))))</f>
        <v>0</v>
      </c>
      <c r="AO1112" s="3">
        <f>IF(DEGREES(ACOS(SIN(RADIANS(G1112))*SIN(RADIANS(E1112))+COS(RADIANS(G1112))*COS(RADIANS(E1112))*COS(RADIANS(AO1102))))&gt;90,0,$F$4*$F$5/E1111^2*(SIN(RADIANS(G1112))*SIN(RADIANS(E1112))+COS(RADIANS(G1112))*COS(RADIANS(E1112))*COS(RADIANS(AO1102))))</f>
        <v>0</v>
      </c>
      <c r="AP1112" s="3">
        <f>IF(DEGREES(ACOS(SIN(RADIANS(G1112))*SIN(RADIANS(E1112))+COS(RADIANS(G1112))*COS(RADIANS(E1112))*COS(RADIANS(AP1102))))&gt;90,0,$F$4*$F$5/E1111^2*(SIN(RADIANS(G1112))*SIN(RADIANS(E1112))+COS(RADIANS(G1112))*COS(RADIANS(E1112))*COS(RADIANS(AP1102))))</f>
        <v>0</v>
      </c>
      <c r="AQ1112" s="3">
        <f>IF(DEGREES(ACOS(SIN(RADIANS(G1112))*SIN(RADIANS(E1112))+COS(RADIANS(G1112))*COS(RADIANS(E1112))*COS(RADIANS(AQ1102))))&gt;90,0,$F$4*$F$5/E1111^2*(SIN(RADIANS(G1112))*SIN(RADIANS(E1112))+COS(RADIANS(G1112))*COS(RADIANS(E1112))*COS(RADIANS(AQ1102))))</f>
        <v>0</v>
      </c>
      <c r="AR1112" s="3">
        <f>IF(DEGREES(ACOS(SIN(RADIANS(G1112))*SIN(RADIANS(E1112))+COS(RADIANS(G1112))*COS(RADIANS(E1112))*COS(RADIANS(AR1102))))&gt;90,0,$F$4*$F$5/E1111^2*(SIN(RADIANS(G1112))*SIN(RADIANS(E1112))+COS(RADIANS(G1112))*COS(RADIANS(E1112))*COS(RADIANS(AR1102))))</f>
        <v>0</v>
      </c>
    </row>
    <row r="1113" spans="2:44" ht="15.75" customHeight="1" x14ac:dyDescent="0.2">
      <c r="B1113" s="20" t="s">
        <v>789</v>
      </c>
      <c r="E1113" s="3">
        <f>IF($F$10=0,IF(E1104&lt;360,E1104,E1104-360),($F$10+1)*E1104)</f>
        <v>100</v>
      </c>
      <c r="G1113" s="3">
        <v>0</v>
      </c>
      <c r="I1113" s="3">
        <f>IF(DEGREES(ACOS(SIN(RADIANS(G1113))*SIN(RADIANS(E1112))+COS(RADIANS(G1113))*COS(RADIANS(E1112))*COS(RADIANS(I1102))))&gt;90,0,$F$4*$F$5/E1111^2*(SIN(RADIANS(G1113))*SIN(RADIANS(E1112))+COS(RADIANS(G1113))*COS(RADIANS(E1112))*COS(RADIANS(I1102))))</f>
        <v>0</v>
      </c>
      <c r="J1113" s="3">
        <f>IF(DEGREES(ACOS(SIN(RADIANS(G1113))*SIN(RADIANS(E1112))+COS(RADIANS(G1113))*COS(RADIANS(E1112))*COS(RADIANS(J1102))))&gt;90,0,$F$4*$F$5/E1111^2*(SIN(RADIANS(G1113))*SIN(RADIANS(E1112))+COS(RADIANS(G1113))*COS(RADIANS(E1112))*COS(RADIANS(J1102))))</f>
        <v>0</v>
      </c>
      <c r="K1113" s="3">
        <f>IF(DEGREES(ACOS(SIN(RADIANS(G1113))*SIN(RADIANS(E1112))+COS(RADIANS(G1113))*COS(RADIANS(E1112))*COS(RADIANS(K1102))))&gt;90,0,$F$4*$F$5/E1111^2*(SIN(RADIANS(G1113))*SIN(RADIANS(E1112))+COS(RADIANS(G1113))*COS(RADIANS(E1112))*COS(RADIANS(K1102))))</f>
        <v>0</v>
      </c>
      <c r="L1113" s="3">
        <f>IF(DEGREES(ACOS(SIN(RADIANS(G1113))*SIN(RADIANS(E1112))+COS(RADIANS(G1113))*COS(RADIANS(E1112))*COS(RADIANS(L1102))))&gt;90,0,$F$4*$F$5/E1111^2*(SIN(RADIANS(G1113))*SIN(RADIANS(E1112))+COS(RADIANS(G1113))*COS(RADIANS(E1112))*COS(RADIANS(L1102))))</f>
        <v>0</v>
      </c>
      <c r="M1113" s="3">
        <f>IF(DEGREES(ACOS(SIN(RADIANS(G1113))*SIN(RADIANS(E1112))+COS(RADIANS(G1113))*COS(RADIANS(E1112))*COS(RADIANS(M1102))))&gt;90,0,$F$4*$F$5/E1111^2*(SIN(RADIANS(G1113))*SIN(RADIANS(E1112))+COS(RADIANS(G1113))*COS(RADIANS(E1112))*COS(RADIANS(M1102))))</f>
        <v>0</v>
      </c>
      <c r="N1113" s="3">
        <f>IF(DEGREES(ACOS(SIN(RADIANS(G1113))*SIN(RADIANS(E1112))+COS(RADIANS(G1113))*COS(RADIANS(E1112))*COS(RADIANS(N1102))))&gt;90,0,$F$4*$F$5/E1111^2*(SIN(RADIANS(G1113))*SIN(RADIANS(E1112))+COS(RADIANS(G1113))*COS(RADIANS(E1112))*COS(RADIANS(N1102))))</f>
        <v>0</v>
      </c>
      <c r="O1113" s="3">
        <f>IF(DEGREES(ACOS(SIN(RADIANS(G1113))*SIN(RADIANS(E1112))+COS(RADIANS(G1113))*COS(RADIANS(E1112))*COS(RADIANS(O1102))))&gt;90,0,$F$4*$F$5/E1111^2*(SIN(RADIANS(G1113))*SIN(RADIANS(E1112))+COS(RADIANS(G1113))*COS(RADIANS(E1112))*COS(RADIANS(O1102))))</f>
        <v>0</v>
      </c>
      <c r="P1113" s="3">
        <f>IF(DEGREES(ACOS(SIN(RADIANS(G1113))*SIN(RADIANS(E1112))+COS(RADIANS(G1113))*COS(RADIANS(E1112))*COS(RADIANS(P1102))))&gt;90,0,$F$4*$F$5/E1111^2*(SIN(RADIANS(G1113))*SIN(RADIANS(E1112))+COS(RADIANS(G1113))*COS(RADIANS(E1112))*COS(RADIANS(P1102))))</f>
        <v>0</v>
      </c>
      <c r="Q1113" s="3">
        <f>IF(DEGREES(ACOS(SIN(RADIANS(G1113))*SIN(RADIANS(E1112))+COS(RADIANS(G1113))*COS(RADIANS(E1112))*COS(RADIANS(Q1102))))&gt;90,0,$F$4*$F$5/E1111^2*(SIN(RADIANS(G1113))*SIN(RADIANS(E1112))+COS(RADIANS(G1113))*COS(RADIANS(E1112))*COS(RADIANS(Q1102))))</f>
        <v>0</v>
      </c>
      <c r="R1113" s="3" t="e">
        <f>IF(DEGREES(ACOS(SIN(RADIANS(G1113))*SIN(RADIANS(E1112))+COS(RADIANS(G1113))*COS(RADIANS(E1112))*COS(RADIANS(R1102))))&gt;90,0,$F$4*$F$5/E1111^2*(SIN(RADIANS(G1113))*SIN(RADIANS(E1112))+COS(RADIANS(G1113))*COS(RADIANS(E1112))*COS(RADIANS(R1102))))</f>
        <v>#DIV/0!</v>
      </c>
      <c r="S1113" s="3" t="e">
        <f>IF(DEGREES(ACOS(SIN(RADIANS(G1113))*SIN(RADIANS(E1112))+COS(RADIANS(G1113))*COS(RADIANS(E1112))*COS(RADIANS(S1102))))&gt;90,0,$F$4*$F$5/E1111^2*(SIN(RADIANS(G1113))*SIN(RADIANS(E1112))+COS(RADIANS(G1113))*COS(RADIANS(E1112))*COS(RADIANS(S1102))))</f>
        <v>#DIV/0!</v>
      </c>
      <c r="T1113" s="3" t="e">
        <f>IF(DEGREES(ACOS(SIN(RADIANS(G1113))*SIN(RADIANS(E1112))+COS(RADIANS(G1113))*COS(RADIANS(E1112))*COS(RADIANS(T1102))))&gt;90,0,$F$4*$F$5/E1111^2*(SIN(RADIANS(G1113))*SIN(RADIANS(E1112))+COS(RADIANS(G1113))*COS(RADIANS(E1112))*COS(RADIANS(T1102))))</f>
        <v>#DIV/0!</v>
      </c>
      <c r="U1113" s="3" t="e">
        <f>IF(DEGREES(ACOS(SIN(RADIANS(G1113))*SIN(RADIANS(E1112))+COS(RADIANS(G1113))*COS(RADIANS(E1112))*COS(RADIANS(U1102))))&gt;90,0,$F$4*$F$5/E1111^2*(SIN(RADIANS(G1113))*SIN(RADIANS(E1112))+COS(RADIANS(G1113))*COS(RADIANS(E1112))*COS(RADIANS(U1102))))</f>
        <v>#DIV/0!</v>
      </c>
      <c r="V1113" s="3" t="e">
        <f>IF(DEGREES(ACOS(SIN(RADIANS(G1113))*SIN(RADIANS(E1112))+COS(RADIANS(G1113))*COS(RADIANS(E1112))*COS(RADIANS(V1102))))&gt;90,0,$F$4*$F$5/E1111^2*(SIN(RADIANS(G1113))*SIN(RADIANS(E1112))+COS(RADIANS(G1113))*COS(RADIANS(E1112))*COS(RADIANS(V1102))))</f>
        <v>#DIV/0!</v>
      </c>
      <c r="W1113" s="3" t="e">
        <f>IF(DEGREES(ACOS(SIN(RADIANS(G1113))*SIN(RADIANS(E1112))+COS(RADIANS(G1113))*COS(RADIANS(E1112))*COS(RADIANS(W1102))))&gt;90,0,$F$4*$F$5/E1111^2*(SIN(RADIANS(G1113))*SIN(RADIANS(E1112))+COS(RADIANS(G1113))*COS(RADIANS(E1112))*COS(RADIANS(W1102))))</f>
        <v>#DIV/0!</v>
      </c>
      <c r="X1113" s="3" t="e">
        <f>IF(DEGREES(ACOS(SIN(RADIANS(G1113))*SIN(RADIANS(E1112))+COS(RADIANS(G1113))*COS(RADIANS(E1112))*COS(RADIANS(X1102))))&gt;90,0,$F$4*$F$5/E1111^2*(SIN(RADIANS(G1113))*SIN(RADIANS(E1112))+COS(RADIANS(G1113))*COS(RADIANS(E1112))*COS(RADIANS(X1102))))</f>
        <v>#DIV/0!</v>
      </c>
      <c r="Y1113" s="3" t="e">
        <f>IF(DEGREES(ACOS(SIN(RADIANS(G1113))*SIN(RADIANS(E1112))+COS(RADIANS(G1113))*COS(RADIANS(E1112))*COS(RADIANS(Y1102))))&gt;90,0,$F$4*$F$5/E1111^2*(SIN(RADIANS(G1113))*SIN(RADIANS(E1112))+COS(RADIANS(G1113))*COS(RADIANS(E1112))*COS(RADIANS(Y1102))))</f>
        <v>#DIV/0!</v>
      </c>
      <c r="Z1113" s="3" t="e">
        <f>IF(DEGREES(ACOS(SIN(RADIANS(G1113))*SIN(RADIANS(E1112))+COS(RADIANS(G1113))*COS(RADIANS(E1112))*COS(RADIANS(Z1102))))&gt;90,0,$F$4*$F$5/E1111^2*(SIN(RADIANS(G1113))*SIN(RADIANS(E1112))+COS(RADIANS(G1113))*COS(RADIANS(E1112))*COS(RADIANS(Z1102))))</f>
        <v>#DIV/0!</v>
      </c>
      <c r="AA1113" s="3" t="e">
        <f>IF(DEGREES(ACOS(SIN(RADIANS(G1113))*SIN(RADIANS(E1112))+COS(RADIANS(G1113))*COS(RADIANS(E1112))*COS(RADIANS(AA1102))))&gt;90,0,$F$4*$F$5/E1111^2*(SIN(RADIANS(G1113))*SIN(RADIANS(E1112))+COS(RADIANS(G1113))*COS(RADIANS(E1112))*COS(RADIANS(AA1102))))</f>
        <v>#DIV/0!</v>
      </c>
      <c r="AB1113" s="3" t="e">
        <f>IF(DEGREES(ACOS(SIN(RADIANS(G1113))*SIN(RADIANS(E1112))+COS(RADIANS(G1113))*COS(RADIANS(E1112))*COS(RADIANS(AB1102))))&gt;90,0,$F$4*$F$5/E1111^2*(SIN(RADIANS(G1113))*SIN(RADIANS(E1112))+COS(RADIANS(G1113))*COS(RADIANS(E1112))*COS(RADIANS(AB1102))))</f>
        <v>#DIV/0!</v>
      </c>
      <c r="AC1113" s="3" t="e">
        <f>IF(DEGREES(ACOS(SIN(RADIANS(G1113))*SIN(RADIANS(E1112))+COS(RADIANS(G1113))*COS(RADIANS(E1112))*COS(RADIANS(AC1102))))&gt;90,0,$F$4*$F$5/E1111^2*(SIN(RADIANS(G1113))*SIN(RADIANS(E1112))+COS(RADIANS(G1113))*COS(RADIANS(E1112))*COS(RADIANS(AC1102))))</f>
        <v>#DIV/0!</v>
      </c>
      <c r="AD1113" s="3" t="e">
        <f>IF(DEGREES(ACOS(SIN(RADIANS(G1113))*SIN(RADIANS(E1112))+COS(RADIANS(G1113))*COS(RADIANS(E1112))*COS(RADIANS(AD1102))))&gt;90,0,$F$4*$F$5/E1111^2*(SIN(RADIANS(G1113))*SIN(RADIANS(E1112))+COS(RADIANS(G1113))*COS(RADIANS(E1112))*COS(RADIANS(AD1102))))</f>
        <v>#DIV/0!</v>
      </c>
      <c r="AE1113" s="3" t="e">
        <f>IF(DEGREES(ACOS(SIN(RADIANS(G1113))*SIN(RADIANS(E1112))+COS(RADIANS(G1113))*COS(RADIANS(E1112))*COS(RADIANS(AE1102))))&gt;90,0,$F$4*$F$5/E1111^2*(SIN(RADIANS(G1113))*SIN(RADIANS(E1112))+COS(RADIANS(G1113))*COS(RADIANS(E1112))*COS(RADIANS(AE1102))))</f>
        <v>#DIV/0!</v>
      </c>
      <c r="AF1113" s="3" t="e">
        <f>IF(DEGREES(ACOS(SIN(RADIANS(G1113))*SIN(RADIANS(E1112))+COS(RADIANS(G1113))*COS(RADIANS(E1112))*COS(RADIANS(AF1102))))&gt;90,0,$F$4*$F$5/E1111^2*(SIN(RADIANS(G1113))*SIN(RADIANS(E1112))+COS(RADIANS(G1113))*COS(RADIANS(E1112))*COS(RADIANS(AF1102))))</f>
        <v>#DIV/0!</v>
      </c>
      <c r="AG1113" s="3" t="e">
        <f>IF(DEGREES(ACOS(SIN(RADIANS(G1113))*SIN(RADIANS(E1112))+COS(RADIANS(G1113))*COS(RADIANS(E1112))*COS(RADIANS(AG1102))))&gt;90,0,$F$4*$F$5/E1111^2*(SIN(RADIANS(G1113))*SIN(RADIANS(E1112))+COS(RADIANS(G1113))*COS(RADIANS(E1112))*COS(RADIANS(AG1102))))</f>
        <v>#DIV/0!</v>
      </c>
      <c r="AH1113" s="3" t="e">
        <f>IF(DEGREES(ACOS(SIN(RADIANS(G1113))*SIN(RADIANS(E1112))+COS(RADIANS(G1113))*COS(RADIANS(E1112))*COS(RADIANS(AH1102))))&gt;90,0,$F$4*$F$5/E1111^2*(SIN(RADIANS(G1113))*SIN(RADIANS(E1112))+COS(RADIANS(G1113))*COS(RADIANS(E1112))*COS(RADIANS(AH1102))))</f>
        <v>#DIV/0!</v>
      </c>
      <c r="AI1113" s="3" t="e">
        <f>IF(DEGREES(ACOS(SIN(RADIANS(G1113))*SIN(RADIANS(E1112))+COS(RADIANS(G1113))*COS(RADIANS(E1112))*COS(RADIANS(AI1102))))&gt;90,0,$F$4*$F$5/E1111^2*(SIN(RADIANS(G1113))*SIN(RADIANS(E1112))+COS(RADIANS(G1113))*COS(RADIANS(E1112))*COS(RADIANS(AI1102))))</f>
        <v>#DIV/0!</v>
      </c>
      <c r="AJ1113" s="3" t="e">
        <f>IF(DEGREES(ACOS(SIN(RADIANS(G1113))*SIN(RADIANS(E1112))+COS(RADIANS(G1113))*COS(RADIANS(E1112))*COS(RADIANS(AJ1102))))&gt;90,0,$F$4*$F$5/E1111^2*(SIN(RADIANS(G1113))*SIN(RADIANS(E1112))+COS(RADIANS(G1113))*COS(RADIANS(E1112))*COS(RADIANS(AJ1102))))</f>
        <v>#DIV/0!</v>
      </c>
      <c r="AK1113" s="3">
        <f>IF(DEGREES(ACOS(SIN(RADIANS(G1113))*SIN(RADIANS(E1112))+COS(RADIANS(G1113))*COS(RADIANS(E1112))*COS(RADIANS(AK1102))))&gt;90,0,$F$4*$F$5/E1111^2*(SIN(RADIANS(G1113))*SIN(RADIANS(E1112))+COS(RADIANS(G1113))*COS(RADIANS(E1112))*COS(RADIANS(AK1102))))</f>
        <v>0</v>
      </c>
      <c r="AL1113" s="3">
        <f>IF(DEGREES(ACOS(SIN(RADIANS(G1113))*SIN(RADIANS(E1112))+COS(RADIANS(G1113))*COS(RADIANS(E1112))*COS(RADIANS(AL1102))))&gt;90,0,$F$4*$F$5/E1111^2*(SIN(RADIANS(G1113))*SIN(RADIANS(E1112))+COS(RADIANS(G1113))*COS(RADIANS(E1112))*COS(RADIANS(AL1102))))</f>
        <v>0</v>
      </c>
      <c r="AM1113" s="3">
        <f>IF(DEGREES(ACOS(SIN(RADIANS(G1113))*SIN(RADIANS(E1112))+COS(RADIANS(G1113))*COS(RADIANS(E1112))*COS(RADIANS(AM1102))))&gt;90,0,$F$4*$F$5/E1111^2*(SIN(RADIANS(G1113))*SIN(RADIANS(E1112))+COS(RADIANS(G1113))*COS(RADIANS(E1112))*COS(RADIANS(AM1102))))</f>
        <v>0</v>
      </c>
      <c r="AN1113" s="3">
        <f>IF(DEGREES(ACOS(SIN(RADIANS(G1113))*SIN(RADIANS(E1112))+COS(RADIANS(G1113))*COS(RADIANS(E1112))*COS(RADIANS(AN1102))))&gt;90,0,$F$4*$F$5/E1111^2*(SIN(RADIANS(G1113))*SIN(RADIANS(E1112))+COS(RADIANS(G1113))*COS(RADIANS(E1112))*COS(RADIANS(AN1102))))</f>
        <v>0</v>
      </c>
      <c r="AO1113" s="3">
        <f>IF(DEGREES(ACOS(SIN(RADIANS(G1113))*SIN(RADIANS(E1112))+COS(RADIANS(G1113))*COS(RADIANS(E1112))*COS(RADIANS(AO1102))))&gt;90,0,$F$4*$F$5/E1111^2*(SIN(RADIANS(G1113))*SIN(RADIANS(E1112))+COS(RADIANS(G1113))*COS(RADIANS(E1112))*COS(RADIANS(AO1102))))</f>
        <v>0</v>
      </c>
      <c r="AP1113" s="3">
        <f>IF(DEGREES(ACOS(SIN(RADIANS(G1113))*SIN(RADIANS(E1112))+COS(RADIANS(G1113))*COS(RADIANS(E1112))*COS(RADIANS(AP1102))))&gt;90,0,$F$4*$F$5/E1111^2*(SIN(RADIANS(G1113))*SIN(RADIANS(E1112))+COS(RADIANS(G1113))*COS(RADIANS(E1112))*COS(RADIANS(AP1102))))</f>
        <v>0</v>
      </c>
      <c r="AQ1113" s="3">
        <f>IF(DEGREES(ACOS(SIN(RADIANS(G1113))*SIN(RADIANS(E1112))+COS(RADIANS(G1113))*COS(RADIANS(E1112))*COS(RADIANS(AQ1102))))&gt;90,0,$F$4*$F$5/E1111^2*(SIN(RADIANS(G1113))*SIN(RADIANS(E1112))+COS(RADIANS(G1113))*COS(RADIANS(E1112))*COS(RADIANS(AQ1102))))</f>
        <v>0</v>
      </c>
      <c r="AR1113" s="3">
        <f>IF(DEGREES(ACOS(SIN(RADIANS(G1113))*SIN(RADIANS(E1112))+COS(RADIANS(G1113))*COS(RADIANS(E1112))*COS(RADIANS(AR1102))))&gt;90,0,$F$4*$F$5/E1111^2*(SIN(RADIANS(G1113))*SIN(RADIANS(E1112))+COS(RADIANS(G1113))*COS(RADIANS(E1112))*COS(RADIANS(AR1102))))</f>
        <v>0</v>
      </c>
    </row>
    <row r="1114" spans="2:44" ht="15.75" customHeight="1" x14ac:dyDescent="0.2">
      <c r="B1114" s="20" t="s">
        <v>790</v>
      </c>
      <c r="E1114" s="3">
        <f>E1113-E1105-360*ROUNDDOWN((E1113-E1105)/360,0)</f>
        <v>0</v>
      </c>
      <c r="G1114" s="3">
        <v>-10</v>
      </c>
      <c r="I1114" s="3">
        <f>IF(DEGREES(ACOS(SIN(RADIANS(G1114))*SIN(RADIANS(E1112))+COS(RADIANS(G1114))*COS(RADIANS(E1112))*COS(RADIANS(I1102))))&gt;90,0,$F$4*$F$5/E1111^2*(SIN(RADIANS(G1114))*SIN(RADIANS(E1112))+COS(RADIANS(G1114))*COS(RADIANS(E1112))*COS(RADIANS(I1102))))</f>
        <v>0</v>
      </c>
      <c r="J1114" s="3">
        <f>IF(DEGREES(ACOS(SIN(RADIANS(G1114))*SIN(RADIANS(E1112))+COS(RADIANS(G1114))*COS(RADIANS(E1112))*COS(RADIANS(J1102))))&gt;90,0,$F$4*$F$5/E1111^2*(SIN(RADIANS(G1114))*SIN(RADIANS(E1112))+COS(RADIANS(G1114))*COS(RADIANS(E1112))*COS(RADIANS(J1102))))</f>
        <v>0</v>
      </c>
      <c r="K1114" s="3">
        <f>IF(DEGREES(ACOS(SIN(RADIANS(G1114))*SIN(RADIANS(E1112))+COS(RADIANS(G1114))*COS(RADIANS(E1112))*COS(RADIANS(K1102))))&gt;90,0,$F$4*$F$5/E1111^2*(SIN(RADIANS(G1114))*SIN(RADIANS(E1112))+COS(RADIANS(G1114))*COS(RADIANS(E1112))*COS(RADIANS(K1102))))</f>
        <v>0</v>
      </c>
      <c r="L1114" s="3">
        <f>IF(DEGREES(ACOS(SIN(RADIANS(G1114))*SIN(RADIANS(E1112))+COS(RADIANS(G1114))*COS(RADIANS(E1112))*COS(RADIANS(L1102))))&gt;90,0,$F$4*$F$5/E1111^2*(SIN(RADIANS(G1114))*SIN(RADIANS(E1112))+COS(RADIANS(G1114))*COS(RADIANS(E1112))*COS(RADIANS(L1102))))</f>
        <v>0</v>
      </c>
      <c r="M1114" s="3">
        <f>IF(DEGREES(ACOS(SIN(RADIANS(G1114))*SIN(RADIANS(E1112))+COS(RADIANS(G1114))*COS(RADIANS(E1112))*COS(RADIANS(M1102))))&gt;90,0,$F$4*$F$5/E1111^2*(SIN(RADIANS(G1114))*SIN(RADIANS(E1112))+COS(RADIANS(G1114))*COS(RADIANS(E1112))*COS(RADIANS(M1102))))</f>
        <v>0</v>
      </c>
      <c r="N1114" s="3">
        <f>IF(DEGREES(ACOS(SIN(RADIANS(G1114))*SIN(RADIANS(E1112))+COS(RADIANS(G1114))*COS(RADIANS(E1112))*COS(RADIANS(N1102))))&gt;90,0,$F$4*$F$5/E1111^2*(SIN(RADIANS(G1114))*SIN(RADIANS(E1112))+COS(RADIANS(G1114))*COS(RADIANS(E1112))*COS(RADIANS(N1102))))</f>
        <v>0</v>
      </c>
      <c r="O1114" s="3">
        <f>IF(DEGREES(ACOS(SIN(RADIANS(G1114))*SIN(RADIANS(E1112))+COS(RADIANS(G1114))*COS(RADIANS(E1112))*COS(RADIANS(O1102))))&gt;90,0,$F$4*$F$5/E1111^2*(SIN(RADIANS(G1114))*SIN(RADIANS(E1112))+COS(RADIANS(G1114))*COS(RADIANS(E1112))*COS(RADIANS(O1102))))</f>
        <v>0</v>
      </c>
      <c r="P1114" s="3">
        <f>IF(DEGREES(ACOS(SIN(RADIANS(G1114))*SIN(RADIANS(E1112))+COS(RADIANS(G1114))*COS(RADIANS(E1112))*COS(RADIANS(P1102))))&gt;90,0,$F$4*$F$5/E1111^2*(SIN(RADIANS(G1114))*SIN(RADIANS(E1112))+COS(RADIANS(G1114))*COS(RADIANS(E1112))*COS(RADIANS(P1102))))</f>
        <v>0</v>
      </c>
      <c r="Q1114" s="3">
        <f>IF(DEGREES(ACOS(SIN(RADIANS(G1114))*SIN(RADIANS(E1112))+COS(RADIANS(G1114))*COS(RADIANS(E1112))*COS(RADIANS(Q1102))))&gt;90,0,$F$4*$F$5/E1111^2*(SIN(RADIANS(G1114))*SIN(RADIANS(E1112))+COS(RADIANS(G1114))*COS(RADIANS(E1112))*COS(RADIANS(Q1102))))</f>
        <v>0</v>
      </c>
      <c r="R1114" s="3" t="e">
        <f>IF(DEGREES(ACOS(SIN(RADIANS(G1114))*SIN(RADIANS(E1112))+COS(RADIANS(G1114))*COS(RADIANS(E1112))*COS(RADIANS(R1102))))&gt;90,0,$F$4*$F$5/E1111^2*(SIN(RADIANS(G1114))*SIN(RADIANS(E1112))+COS(RADIANS(G1114))*COS(RADIANS(E1112))*COS(RADIANS(R1102))))</f>
        <v>#DIV/0!</v>
      </c>
      <c r="S1114" s="3" t="e">
        <f>IF(DEGREES(ACOS(SIN(RADIANS(G1114))*SIN(RADIANS(E1112))+COS(RADIANS(G1114))*COS(RADIANS(E1112))*COS(RADIANS(S1102))))&gt;90,0,$F$4*$F$5/E1111^2*(SIN(RADIANS(G1114))*SIN(RADIANS(E1112))+COS(RADIANS(G1114))*COS(RADIANS(E1112))*COS(RADIANS(S1102))))</f>
        <v>#DIV/0!</v>
      </c>
      <c r="T1114" s="3" t="e">
        <f>IF(DEGREES(ACOS(SIN(RADIANS(G1114))*SIN(RADIANS(E1112))+COS(RADIANS(G1114))*COS(RADIANS(E1112))*COS(RADIANS(T1102))))&gt;90,0,$F$4*$F$5/E1111^2*(SIN(RADIANS(G1114))*SIN(RADIANS(E1112))+COS(RADIANS(G1114))*COS(RADIANS(E1112))*COS(RADIANS(T1102))))</f>
        <v>#DIV/0!</v>
      </c>
      <c r="U1114" s="3" t="e">
        <f>IF(DEGREES(ACOS(SIN(RADIANS(G1114))*SIN(RADIANS(E1112))+COS(RADIANS(G1114))*COS(RADIANS(E1112))*COS(RADIANS(U1102))))&gt;90,0,$F$4*$F$5/E1111^2*(SIN(RADIANS(G1114))*SIN(RADIANS(E1112))+COS(RADIANS(G1114))*COS(RADIANS(E1112))*COS(RADIANS(U1102))))</f>
        <v>#DIV/0!</v>
      </c>
      <c r="V1114" s="3" t="e">
        <f>IF(DEGREES(ACOS(SIN(RADIANS(G1114))*SIN(RADIANS(E1112))+COS(RADIANS(G1114))*COS(RADIANS(E1112))*COS(RADIANS(V1102))))&gt;90,0,$F$4*$F$5/E1111^2*(SIN(RADIANS(G1114))*SIN(RADIANS(E1112))+COS(RADIANS(G1114))*COS(RADIANS(E1112))*COS(RADIANS(V1102))))</f>
        <v>#DIV/0!</v>
      </c>
      <c r="W1114" s="3" t="e">
        <f>IF(DEGREES(ACOS(SIN(RADIANS(G1114))*SIN(RADIANS(E1112))+COS(RADIANS(G1114))*COS(RADIANS(E1112))*COS(RADIANS(W1102))))&gt;90,0,$F$4*$F$5/E1111^2*(SIN(RADIANS(G1114))*SIN(RADIANS(E1112))+COS(RADIANS(G1114))*COS(RADIANS(E1112))*COS(RADIANS(W1102))))</f>
        <v>#DIV/0!</v>
      </c>
      <c r="X1114" s="3" t="e">
        <f>IF(DEGREES(ACOS(SIN(RADIANS(G1114))*SIN(RADIANS(E1112))+COS(RADIANS(G1114))*COS(RADIANS(E1112))*COS(RADIANS(X1102))))&gt;90,0,$F$4*$F$5/E1111^2*(SIN(RADIANS(G1114))*SIN(RADIANS(E1112))+COS(RADIANS(G1114))*COS(RADIANS(E1112))*COS(RADIANS(X1102))))</f>
        <v>#DIV/0!</v>
      </c>
      <c r="Y1114" s="3" t="e">
        <f>IF(DEGREES(ACOS(SIN(RADIANS(G1114))*SIN(RADIANS(E1112))+COS(RADIANS(G1114))*COS(RADIANS(E1112))*COS(RADIANS(Y1102))))&gt;90,0,$F$4*$F$5/E1111^2*(SIN(RADIANS(G1114))*SIN(RADIANS(E1112))+COS(RADIANS(G1114))*COS(RADIANS(E1112))*COS(RADIANS(Y1102))))</f>
        <v>#DIV/0!</v>
      </c>
      <c r="Z1114" s="3" t="e">
        <f>IF(DEGREES(ACOS(SIN(RADIANS(G1114))*SIN(RADIANS(E1112))+COS(RADIANS(G1114))*COS(RADIANS(E1112))*COS(RADIANS(Z1102))))&gt;90,0,$F$4*$F$5/E1111^2*(SIN(RADIANS(G1114))*SIN(RADIANS(E1112))+COS(RADIANS(G1114))*COS(RADIANS(E1112))*COS(RADIANS(Z1102))))</f>
        <v>#DIV/0!</v>
      </c>
      <c r="AA1114" s="3" t="e">
        <f>IF(DEGREES(ACOS(SIN(RADIANS(G1114))*SIN(RADIANS(E1112))+COS(RADIANS(G1114))*COS(RADIANS(E1112))*COS(RADIANS(AA1102))))&gt;90,0,$F$4*$F$5/E1111^2*(SIN(RADIANS(G1114))*SIN(RADIANS(E1112))+COS(RADIANS(G1114))*COS(RADIANS(E1112))*COS(RADIANS(AA1102))))</f>
        <v>#DIV/0!</v>
      </c>
      <c r="AB1114" s="3" t="e">
        <f>IF(DEGREES(ACOS(SIN(RADIANS(G1114))*SIN(RADIANS(E1112))+COS(RADIANS(G1114))*COS(RADIANS(E1112))*COS(RADIANS(AB1102))))&gt;90,0,$F$4*$F$5/E1111^2*(SIN(RADIANS(G1114))*SIN(RADIANS(E1112))+COS(RADIANS(G1114))*COS(RADIANS(E1112))*COS(RADIANS(AB1102))))</f>
        <v>#DIV/0!</v>
      </c>
      <c r="AC1114" s="3" t="e">
        <f>IF(DEGREES(ACOS(SIN(RADIANS(G1114))*SIN(RADIANS(E1112))+COS(RADIANS(G1114))*COS(RADIANS(E1112))*COS(RADIANS(AC1102))))&gt;90,0,$F$4*$F$5/E1111^2*(SIN(RADIANS(G1114))*SIN(RADIANS(E1112))+COS(RADIANS(G1114))*COS(RADIANS(E1112))*COS(RADIANS(AC1102))))</f>
        <v>#DIV/0!</v>
      </c>
      <c r="AD1114" s="3" t="e">
        <f>IF(DEGREES(ACOS(SIN(RADIANS(G1114))*SIN(RADIANS(E1112))+COS(RADIANS(G1114))*COS(RADIANS(E1112))*COS(RADIANS(AD1102))))&gt;90,0,$F$4*$F$5/E1111^2*(SIN(RADIANS(G1114))*SIN(RADIANS(E1112))+COS(RADIANS(G1114))*COS(RADIANS(E1112))*COS(RADIANS(AD1102))))</f>
        <v>#DIV/0!</v>
      </c>
      <c r="AE1114" s="3" t="e">
        <f>IF(DEGREES(ACOS(SIN(RADIANS(G1114))*SIN(RADIANS(E1112))+COS(RADIANS(G1114))*COS(RADIANS(E1112))*COS(RADIANS(AE1102))))&gt;90,0,$F$4*$F$5/E1111^2*(SIN(RADIANS(G1114))*SIN(RADIANS(E1112))+COS(RADIANS(G1114))*COS(RADIANS(E1112))*COS(RADIANS(AE1102))))</f>
        <v>#DIV/0!</v>
      </c>
      <c r="AF1114" s="3" t="e">
        <f>IF(DEGREES(ACOS(SIN(RADIANS(G1114))*SIN(RADIANS(E1112))+COS(RADIANS(G1114))*COS(RADIANS(E1112))*COS(RADIANS(AF1102))))&gt;90,0,$F$4*$F$5/E1111^2*(SIN(RADIANS(G1114))*SIN(RADIANS(E1112))+COS(RADIANS(G1114))*COS(RADIANS(E1112))*COS(RADIANS(AF1102))))</f>
        <v>#DIV/0!</v>
      </c>
      <c r="AG1114" s="3" t="e">
        <f>IF(DEGREES(ACOS(SIN(RADIANS(G1114))*SIN(RADIANS(E1112))+COS(RADIANS(G1114))*COS(RADIANS(E1112))*COS(RADIANS(AG1102))))&gt;90,0,$F$4*$F$5/E1111^2*(SIN(RADIANS(G1114))*SIN(RADIANS(E1112))+COS(RADIANS(G1114))*COS(RADIANS(E1112))*COS(RADIANS(AG1102))))</f>
        <v>#DIV/0!</v>
      </c>
      <c r="AH1114" s="3" t="e">
        <f>IF(DEGREES(ACOS(SIN(RADIANS(G1114))*SIN(RADIANS(E1112))+COS(RADIANS(G1114))*COS(RADIANS(E1112))*COS(RADIANS(AH1102))))&gt;90,0,$F$4*$F$5/E1111^2*(SIN(RADIANS(G1114))*SIN(RADIANS(E1112))+COS(RADIANS(G1114))*COS(RADIANS(E1112))*COS(RADIANS(AH1102))))</f>
        <v>#DIV/0!</v>
      </c>
      <c r="AI1114" s="3" t="e">
        <f>IF(DEGREES(ACOS(SIN(RADIANS(G1114))*SIN(RADIANS(E1112))+COS(RADIANS(G1114))*COS(RADIANS(E1112))*COS(RADIANS(AI1102))))&gt;90,0,$F$4*$F$5/E1111^2*(SIN(RADIANS(G1114))*SIN(RADIANS(E1112))+COS(RADIANS(G1114))*COS(RADIANS(E1112))*COS(RADIANS(AI1102))))</f>
        <v>#DIV/0!</v>
      </c>
      <c r="AJ1114" s="3" t="e">
        <f>IF(DEGREES(ACOS(SIN(RADIANS(G1114))*SIN(RADIANS(E1112))+COS(RADIANS(G1114))*COS(RADIANS(E1112))*COS(RADIANS(AJ1102))))&gt;90,0,$F$4*$F$5/E1111^2*(SIN(RADIANS(G1114))*SIN(RADIANS(E1112))+COS(RADIANS(G1114))*COS(RADIANS(E1112))*COS(RADIANS(AJ1102))))</f>
        <v>#DIV/0!</v>
      </c>
      <c r="AK1114" s="3">
        <f>IF(DEGREES(ACOS(SIN(RADIANS(G1114))*SIN(RADIANS(E1112))+COS(RADIANS(G1114))*COS(RADIANS(E1112))*COS(RADIANS(AK1102))))&gt;90,0,$F$4*$F$5/E1111^2*(SIN(RADIANS(G1114))*SIN(RADIANS(E1112))+COS(RADIANS(G1114))*COS(RADIANS(E1112))*COS(RADIANS(AK1102))))</f>
        <v>0</v>
      </c>
      <c r="AL1114" s="3">
        <f>IF(DEGREES(ACOS(SIN(RADIANS(G1114))*SIN(RADIANS(E1112))+COS(RADIANS(G1114))*COS(RADIANS(E1112))*COS(RADIANS(AL1102))))&gt;90,0,$F$4*$F$5/E1111^2*(SIN(RADIANS(G1114))*SIN(RADIANS(E1112))+COS(RADIANS(G1114))*COS(RADIANS(E1112))*COS(RADIANS(AL1102))))</f>
        <v>0</v>
      </c>
      <c r="AM1114" s="3">
        <f>IF(DEGREES(ACOS(SIN(RADIANS(G1114))*SIN(RADIANS(E1112))+COS(RADIANS(G1114))*COS(RADIANS(E1112))*COS(RADIANS(AM1102))))&gt;90,0,$F$4*$F$5/E1111^2*(SIN(RADIANS(G1114))*SIN(RADIANS(E1112))+COS(RADIANS(G1114))*COS(RADIANS(E1112))*COS(RADIANS(AM1102))))</f>
        <v>0</v>
      </c>
      <c r="AN1114" s="3">
        <f>IF(DEGREES(ACOS(SIN(RADIANS(G1114))*SIN(RADIANS(E1112))+COS(RADIANS(G1114))*COS(RADIANS(E1112))*COS(RADIANS(AN1102))))&gt;90,0,$F$4*$F$5/E1111^2*(SIN(RADIANS(G1114))*SIN(RADIANS(E1112))+COS(RADIANS(G1114))*COS(RADIANS(E1112))*COS(RADIANS(AN1102))))</f>
        <v>0</v>
      </c>
      <c r="AO1114" s="3">
        <f>IF(DEGREES(ACOS(SIN(RADIANS(G1114))*SIN(RADIANS(E1112))+COS(RADIANS(G1114))*COS(RADIANS(E1112))*COS(RADIANS(AO1102))))&gt;90,0,$F$4*$F$5/E1111^2*(SIN(RADIANS(G1114))*SIN(RADIANS(E1112))+COS(RADIANS(G1114))*COS(RADIANS(E1112))*COS(RADIANS(AO1102))))</f>
        <v>0</v>
      </c>
      <c r="AP1114" s="3">
        <f>IF(DEGREES(ACOS(SIN(RADIANS(G1114))*SIN(RADIANS(E1112))+COS(RADIANS(G1114))*COS(RADIANS(E1112))*COS(RADIANS(AP1102))))&gt;90,0,$F$4*$F$5/E1111^2*(SIN(RADIANS(G1114))*SIN(RADIANS(E1112))+COS(RADIANS(G1114))*COS(RADIANS(E1112))*COS(RADIANS(AP1102))))</f>
        <v>0</v>
      </c>
      <c r="AQ1114" s="3">
        <f>IF(DEGREES(ACOS(SIN(RADIANS(G1114))*SIN(RADIANS(E1112))+COS(RADIANS(G1114))*COS(RADIANS(E1112))*COS(RADIANS(AQ1102))))&gt;90,0,$F$4*$F$5/E1111^2*(SIN(RADIANS(G1114))*SIN(RADIANS(E1112))+COS(RADIANS(G1114))*COS(RADIANS(E1112))*COS(RADIANS(AQ1102))))</f>
        <v>0</v>
      </c>
      <c r="AR1114" s="3">
        <f>IF(DEGREES(ACOS(SIN(RADIANS(G1114))*SIN(RADIANS(E1112))+COS(RADIANS(G1114))*COS(RADIANS(E1112))*COS(RADIANS(AR1102))))&gt;90,0,$F$4*$F$5/E1111^2*(SIN(RADIANS(G1114))*SIN(RADIANS(E1112))+COS(RADIANS(G1114))*COS(RADIANS(E1112))*COS(RADIANS(AR1102))))</f>
        <v>0</v>
      </c>
    </row>
    <row r="1115" spans="2:44" ht="15.75" customHeight="1" x14ac:dyDescent="0.2">
      <c r="G1115" s="3">
        <v>-20</v>
      </c>
      <c r="I1115" s="3">
        <f>IF(DEGREES(ACOS(SIN(RADIANS(G1115))*SIN(RADIANS(E1112))+COS(RADIANS(G1115))*COS(RADIANS(E1112))*COS(RADIANS(I1102))))&gt;90,0,$F$4*$F$5/E1111^2*(SIN(RADIANS(G1115))*SIN(RADIANS(E1112))+COS(RADIANS(G1115))*COS(RADIANS(E1112))*COS(RADIANS(I1102))))</f>
        <v>0</v>
      </c>
      <c r="J1115" s="3">
        <f>IF(DEGREES(ACOS(SIN(RADIANS(G1115))*SIN(RADIANS(E1112))+COS(RADIANS(G1115))*COS(RADIANS(E1112))*COS(RADIANS(J1102))))&gt;90,0,$F$4*$F$5/E1111^2*(SIN(RADIANS(G1115))*SIN(RADIANS(E1112))+COS(RADIANS(G1115))*COS(RADIANS(E1112))*COS(RADIANS(J1102))))</f>
        <v>0</v>
      </c>
      <c r="K1115" s="3">
        <f>IF(DEGREES(ACOS(SIN(RADIANS(G1115))*SIN(RADIANS(E1112))+COS(RADIANS(G1115))*COS(RADIANS(E1112))*COS(RADIANS(K1102))))&gt;90,0,$F$4*$F$5/E1111^2*(SIN(RADIANS(G1115))*SIN(RADIANS(E1112))+COS(RADIANS(G1115))*COS(RADIANS(E1112))*COS(RADIANS(K1102))))</f>
        <v>0</v>
      </c>
      <c r="L1115" s="3">
        <f>IF(DEGREES(ACOS(SIN(RADIANS(G1115))*SIN(RADIANS(E1112))+COS(RADIANS(G1115))*COS(RADIANS(E1112))*COS(RADIANS(L1102))))&gt;90,0,$F$4*$F$5/E1111^2*(SIN(RADIANS(G1115))*SIN(RADIANS(E1112))+COS(RADIANS(G1115))*COS(RADIANS(E1112))*COS(RADIANS(L1102))))</f>
        <v>0</v>
      </c>
      <c r="M1115" s="3">
        <f>IF(DEGREES(ACOS(SIN(RADIANS(G1115))*SIN(RADIANS(E1112))+COS(RADIANS(G1115))*COS(RADIANS(E1112))*COS(RADIANS(M1102))))&gt;90,0,$F$4*$F$5/E1111^2*(SIN(RADIANS(G1115))*SIN(RADIANS(E1112))+COS(RADIANS(G1115))*COS(RADIANS(E1112))*COS(RADIANS(M1102))))</f>
        <v>0</v>
      </c>
      <c r="N1115" s="3">
        <f>IF(DEGREES(ACOS(SIN(RADIANS(G1115))*SIN(RADIANS(E1112))+COS(RADIANS(G1115))*COS(RADIANS(E1112))*COS(RADIANS(N1102))))&gt;90,0,$F$4*$F$5/E1111^2*(SIN(RADIANS(G1115))*SIN(RADIANS(E1112))+COS(RADIANS(G1115))*COS(RADIANS(E1112))*COS(RADIANS(N1102))))</f>
        <v>0</v>
      </c>
      <c r="O1115" s="3">
        <f>IF(DEGREES(ACOS(SIN(RADIANS(G1115))*SIN(RADIANS(E1112))+COS(RADIANS(G1115))*COS(RADIANS(E1112))*COS(RADIANS(O1102))))&gt;90,0,$F$4*$F$5/E1111^2*(SIN(RADIANS(G1115))*SIN(RADIANS(E1112))+COS(RADIANS(G1115))*COS(RADIANS(E1112))*COS(RADIANS(O1102))))</f>
        <v>0</v>
      </c>
      <c r="P1115" s="3">
        <f>IF(DEGREES(ACOS(SIN(RADIANS(G1115))*SIN(RADIANS(E1112))+COS(RADIANS(G1115))*COS(RADIANS(E1112))*COS(RADIANS(P1102))))&gt;90,0,$F$4*$F$5/E1111^2*(SIN(RADIANS(G1115))*SIN(RADIANS(E1112))+COS(RADIANS(G1115))*COS(RADIANS(E1112))*COS(RADIANS(P1102))))</f>
        <v>0</v>
      </c>
      <c r="Q1115" s="3">
        <f>IF(DEGREES(ACOS(SIN(RADIANS(G1115))*SIN(RADIANS(E1112))+COS(RADIANS(G1115))*COS(RADIANS(E1112))*COS(RADIANS(Q1102))))&gt;90,0,$F$4*$F$5/E1111^2*(SIN(RADIANS(G1115))*SIN(RADIANS(E1112))+COS(RADIANS(G1115))*COS(RADIANS(E1112))*COS(RADIANS(Q1102))))</f>
        <v>0</v>
      </c>
      <c r="R1115" s="3" t="e">
        <f>IF(DEGREES(ACOS(SIN(RADIANS(G1115))*SIN(RADIANS(E1112))+COS(RADIANS(G1115))*COS(RADIANS(E1112))*COS(RADIANS(R1102))))&gt;90,0,$F$4*$F$5/E1111^2*(SIN(RADIANS(G1115))*SIN(RADIANS(E1112))+COS(RADIANS(G1115))*COS(RADIANS(E1112))*COS(RADIANS(R1102))))</f>
        <v>#DIV/0!</v>
      </c>
      <c r="S1115" s="3" t="e">
        <f>IF(DEGREES(ACOS(SIN(RADIANS(G1115))*SIN(RADIANS(E1112))+COS(RADIANS(G1115))*COS(RADIANS(E1112))*COS(RADIANS(S1102))))&gt;90,0,$F$4*$F$5/E1111^2*(SIN(RADIANS(G1115))*SIN(RADIANS(E1112))+COS(RADIANS(G1115))*COS(RADIANS(E1112))*COS(RADIANS(S1102))))</f>
        <v>#DIV/0!</v>
      </c>
      <c r="T1115" s="3" t="e">
        <f>IF(DEGREES(ACOS(SIN(RADIANS(G1115))*SIN(RADIANS(E1112))+COS(RADIANS(G1115))*COS(RADIANS(E1112))*COS(RADIANS(T1102))))&gt;90,0,$F$4*$F$5/E1111^2*(SIN(RADIANS(G1115))*SIN(RADIANS(E1112))+COS(RADIANS(G1115))*COS(RADIANS(E1112))*COS(RADIANS(T1102))))</f>
        <v>#DIV/0!</v>
      </c>
      <c r="U1115" s="3" t="e">
        <f>IF(DEGREES(ACOS(SIN(RADIANS(G1115))*SIN(RADIANS(E1112))+COS(RADIANS(G1115))*COS(RADIANS(E1112))*COS(RADIANS(U1102))))&gt;90,0,$F$4*$F$5/E1111^2*(SIN(RADIANS(G1115))*SIN(RADIANS(E1112))+COS(RADIANS(G1115))*COS(RADIANS(E1112))*COS(RADIANS(U1102))))</f>
        <v>#DIV/0!</v>
      </c>
      <c r="V1115" s="3" t="e">
        <f>IF(DEGREES(ACOS(SIN(RADIANS(G1115))*SIN(RADIANS(E1112))+COS(RADIANS(G1115))*COS(RADIANS(E1112))*COS(RADIANS(V1102))))&gt;90,0,$F$4*$F$5/E1111^2*(SIN(RADIANS(G1115))*SIN(RADIANS(E1112))+COS(RADIANS(G1115))*COS(RADIANS(E1112))*COS(RADIANS(V1102))))</f>
        <v>#DIV/0!</v>
      </c>
      <c r="W1115" s="3" t="e">
        <f>IF(DEGREES(ACOS(SIN(RADIANS(G1115))*SIN(RADIANS(E1112))+COS(RADIANS(G1115))*COS(RADIANS(E1112))*COS(RADIANS(W1102))))&gt;90,0,$F$4*$F$5/E1111^2*(SIN(RADIANS(G1115))*SIN(RADIANS(E1112))+COS(RADIANS(G1115))*COS(RADIANS(E1112))*COS(RADIANS(W1102))))</f>
        <v>#DIV/0!</v>
      </c>
      <c r="X1115" s="3" t="e">
        <f>IF(DEGREES(ACOS(SIN(RADIANS(G1115))*SIN(RADIANS(E1112))+COS(RADIANS(G1115))*COS(RADIANS(E1112))*COS(RADIANS(X1102))))&gt;90,0,$F$4*$F$5/E1111^2*(SIN(RADIANS(G1115))*SIN(RADIANS(E1112))+COS(RADIANS(G1115))*COS(RADIANS(E1112))*COS(RADIANS(X1102))))</f>
        <v>#DIV/0!</v>
      </c>
      <c r="Y1115" s="3" t="e">
        <f>IF(DEGREES(ACOS(SIN(RADIANS(G1115))*SIN(RADIANS(E1112))+COS(RADIANS(G1115))*COS(RADIANS(E1112))*COS(RADIANS(Y1102))))&gt;90,0,$F$4*$F$5/E1111^2*(SIN(RADIANS(G1115))*SIN(RADIANS(E1112))+COS(RADIANS(G1115))*COS(RADIANS(E1112))*COS(RADIANS(Y1102))))</f>
        <v>#DIV/0!</v>
      </c>
      <c r="Z1115" s="3" t="e">
        <f>IF(DEGREES(ACOS(SIN(RADIANS(G1115))*SIN(RADIANS(E1112))+COS(RADIANS(G1115))*COS(RADIANS(E1112))*COS(RADIANS(Z1102))))&gt;90,0,$F$4*$F$5/E1111^2*(SIN(RADIANS(G1115))*SIN(RADIANS(E1112))+COS(RADIANS(G1115))*COS(RADIANS(E1112))*COS(RADIANS(Z1102))))</f>
        <v>#DIV/0!</v>
      </c>
      <c r="AA1115" s="3" t="e">
        <f>IF(DEGREES(ACOS(SIN(RADIANS(G1115))*SIN(RADIANS(E1112))+COS(RADIANS(G1115))*COS(RADIANS(E1112))*COS(RADIANS(AA1102))))&gt;90,0,$F$4*$F$5/E1111^2*(SIN(RADIANS(G1115))*SIN(RADIANS(E1112))+COS(RADIANS(G1115))*COS(RADIANS(E1112))*COS(RADIANS(AA1102))))</f>
        <v>#DIV/0!</v>
      </c>
      <c r="AB1115" s="3" t="e">
        <f>IF(DEGREES(ACOS(SIN(RADIANS(G1115))*SIN(RADIANS(E1112))+COS(RADIANS(G1115))*COS(RADIANS(E1112))*COS(RADIANS(AB1102))))&gt;90,0,$F$4*$F$5/E1111^2*(SIN(RADIANS(G1115))*SIN(RADIANS(E1112))+COS(RADIANS(G1115))*COS(RADIANS(E1112))*COS(RADIANS(AB1102))))</f>
        <v>#DIV/0!</v>
      </c>
      <c r="AC1115" s="3" t="e">
        <f>IF(DEGREES(ACOS(SIN(RADIANS(G1115))*SIN(RADIANS(E1112))+COS(RADIANS(G1115))*COS(RADIANS(E1112))*COS(RADIANS(AC1102))))&gt;90,0,$F$4*$F$5/E1111^2*(SIN(RADIANS(G1115))*SIN(RADIANS(E1112))+COS(RADIANS(G1115))*COS(RADIANS(E1112))*COS(RADIANS(AC1102))))</f>
        <v>#DIV/0!</v>
      </c>
      <c r="AD1115" s="3" t="e">
        <f>IF(DEGREES(ACOS(SIN(RADIANS(G1115))*SIN(RADIANS(E1112))+COS(RADIANS(G1115))*COS(RADIANS(E1112))*COS(RADIANS(AD1102))))&gt;90,0,$F$4*$F$5/E1111^2*(SIN(RADIANS(G1115))*SIN(RADIANS(E1112))+COS(RADIANS(G1115))*COS(RADIANS(E1112))*COS(RADIANS(AD1102))))</f>
        <v>#DIV/0!</v>
      </c>
      <c r="AE1115" s="3" t="e">
        <f>IF(DEGREES(ACOS(SIN(RADIANS(G1115))*SIN(RADIANS(E1112))+COS(RADIANS(G1115))*COS(RADIANS(E1112))*COS(RADIANS(AE1102))))&gt;90,0,$F$4*$F$5/E1111^2*(SIN(RADIANS(G1115))*SIN(RADIANS(E1112))+COS(RADIANS(G1115))*COS(RADIANS(E1112))*COS(RADIANS(AE1102))))</f>
        <v>#DIV/0!</v>
      </c>
      <c r="AF1115" s="3" t="e">
        <f>IF(DEGREES(ACOS(SIN(RADIANS(G1115))*SIN(RADIANS(E1112))+COS(RADIANS(G1115))*COS(RADIANS(E1112))*COS(RADIANS(AF1102))))&gt;90,0,$F$4*$F$5/E1111^2*(SIN(RADIANS(G1115))*SIN(RADIANS(E1112))+COS(RADIANS(G1115))*COS(RADIANS(E1112))*COS(RADIANS(AF1102))))</f>
        <v>#DIV/0!</v>
      </c>
      <c r="AG1115" s="3" t="e">
        <f>IF(DEGREES(ACOS(SIN(RADIANS(G1115))*SIN(RADIANS(E1112))+COS(RADIANS(G1115))*COS(RADIANS(E1112))*COS(RADIANS(AG1102))))&gt;90,0,$F$4*$F$5/E1111^2*(SIN(RADIANS(G1115))*SIN(RADIANS(E1112))+COS(RADIANS(G1115))*COS(RADIANS(E1112))*COS(RADIANS(AG1102))))</f>
        <v>#DIV/0!</v>
      </c>
      <c r="AH1115" s="3" t="e">
        <f>IF(DEGREES(ACOS(SIN(RADIANS(G1115))*SIN(RADIANS(E1112))+COS(RADIANS(G1115))*COS(RADIANS(E1112))*COS(RADIANS(AH1102))))&gt;90,0,$F$4*$F$5/E1111^2*(SIN(RADIANS(G1115))*SIN(RADIANS(E1112))+COS(RADIANS(G1115))*COS(RADIANS(E1112))*COS(RADIANS(AH1102))))</f>
        <v>#DIV/0!</v>
      </c>
      <c r="AI1115" s="3" t="e">
        <f>IF(DEGREES(ACOS(SIN(RADIANS(G1115))*SIN(RADIANS(E1112))+COS(RADIANS(G1115))*COS(RADIANS(E1112))*COS(RADIANS(AI1102))))&gt;90,0,$F$4*$F$5/E1111^2*(SIN(RADIANS(G1115))*SIN(RADIANS(E1112))+COS(RADIANS(G1115))*COS(RADIANS(E1112))*COS(RADIANS(AI1102))))</f>
        <v>#DIV/0!</v>
      </c>
      <c r="AJ1115" s="3" t="e">
        <f>IF(DEGREES(ACOS(SIN(RADIANS(G1115))*SIN(RADIANS(E1112))+COS(RADIANS(G1115))*COS(RADIANS(E1112))*COS(RADIANS(AJ1102))))&gt;90,0,$F$4*$F$5/E1111^2*(SIN(RADIANS(G1115))*SIN(RADIANS(E1112))+COS(RADIANS(G1115))*COS(RADIANS(E1112))*COS(RADIANS(AJ1102))))</f>
        <v>#DIV/0!</v>
      </c>
      <c r="AK1115" s="3">
        <f>IF(DEGREES(ACOS(SIN(RADIANS(G1115))*SIN(RADIANS(E1112))+COS(RADIANS(G1115))*COS(RADIANS(E1112))*COS(RADIANS(AK1102))))&gt;90,0,$F$4*$F$5/E1111^2*(SIN(RADIANS(G1115))*SIN(RADIANS(E1112))+COS(RADIANS(G1115))*COS(RADIANS(E1112))*COS(RADIANS(AK1102))))</f>
        <v>0</v>
      </c>
      <c r="AL1115" s="3">
        <f>IF(DEGREES(ACOS(SIN(RADIANS(G1115))*SIN(RADIANS(E1112))+COS(RADIANS(G1115))*COS(RADIANS(E1112))*COS(RADIANS(AL1102))))&gt;90,0,$F$4*$F$5/E1111^2*(SIN(RADIANS(G1115))*SIN(RADIANS(E1112))+COS(RADIANS(G1115))*COS(RADIANS(E1112))*COS(RADIANS(AL1102))))</f>
        <v>0</v>
      </c>
      <c r="AM1115" s="3">
        <f>IF(DEGREES(ACOS(SIN(RADIANS(G1115))*SIN(RADIANS(E1112))+COS(RADIANS(G1115))*COS(RADIANS(E1112))*COS(RADIANS(AM1102))))&gt;90,0,$F$4*$F$5/E1111^2*(SIN(RADIANS(G1115))*SIN(RADIANS(E1112))+COS(RADIANS(G1115))*COS(RADIANS(E1112))*COS(RADIANS(AM1102))))</f>
        <v>0</v>
      </c>
      <c r="AN1115" s="3">
        <f>IF(DEGREES(ACOS(SIN(RADIANS(G1115))*SIN(RADIANS(E1112))+COS(RADIANS(G1115))*COS(RADIANS(E1112))*COS(RADIANS(AN1102))))&gt;90,0,$F$4*$F$5/E1111^2*(SIN(RADIANS(G1115))*SIN(RADIANS(E1112))+COS(RADIANS(G1115))*COS(RADIANS(E1112))*COS(RADIANS(AN1102))))</f>
        <v>0</v>
      </c>
      <c r="AO1115" s="3">
        <f>IF(DEGREES(ACOS(SIN(RADIANS(G1115))*SIN(RADIANS(E1112))+COS(RADIANS(G1115))*COS(RADIANS(E1112))*COS(RADIANS(AO1102))))&gt;90,0,$F$4*$F$5/E1111^2*(SIN(RADIANS(G1115))*SIN(RADIANS(E1112))+COS(RADIANS(G1115))*COS(RADIANS(E1112))*COS(RADIANS(AO1102))))</f>
        <v>0</v>
      </c>
      <c r="AP1115" s="3">
        <f>IF(DEGREES(ACOS(SIN(RADIANS(G1115))*SIN(RADIANS(E1112))+COS(RADIANS(G1115))*COS(RADIANS(E1112))*COS(RADIANS(AP1102))))&gt;90,0,$F$4*$F$5/E1111^2*(SIN(RADIANS(G1115))*SIN(RADIANS(E1112))+COS(RADIANS(G1115))*COS(RADIANS(E1112))*COS(RADIANS(AP1102))))</f>
        <v>0</v>
      </c>
      <c r="AQ1115" s="3">
        <f>IF(DEGREES(ACOS(SIN(RADIANS(G1115))*SIN(RADIANS(E1112))+COS(RADIANS(G1115))*COS(RADIANS(E1112))*COS(RADIANS(AQ1102))))&gt;90,0,$F$4*$F$5/E1111^2*(SIN(RADIANS(G1115))*SIN(RADIANS(E1112))+COS(RADIANS(G1115))*COS(RADIANS(E1112))*COS(RADIANS(AQ1102))))</f>
        <v>0</v>
      </c>
      <c r="AR1115" s="3">
        <f>IF(DEGREES(ACOS(SIN(RADIANS(G1115))*SIN(RADIANS(E1112))+COS(RADIANS(G1115))*COS(RADIANS(E1112))*COS(RADIANS(AR1102))))&gt;90,0,$F$4*$F$5/E1111^2*(SIN(RADIANS(G1115))*SIN(RADIANS(E1112))+COS(RADIANS(G1115))*COS(RADIANS(E1112))*COS(RADIANS(AR1102))))</f>
        <v>0</v>
      </c>
    </row>
    <row r="1116" spans="2:44" ht="15.75" customHeight="1" x14ac:dyDescent="0.2">
      <c r="G1116" s="3">
        <v>-30</v>
      </c>
      <c r="I1116" s="3">
        <f>IF(DEGREES(ACOS(SIN(RADIANS(G1116))*SIN(RADIANS(E1112))+COS(RADIANS(G1116))*COS(RADIANS(E1112))*COS(RADIANS(I1102))))&gt;90,0,$F$4*$F$5/E1111^2*(SIN(RADIANS(G1116))*SIN(RADIANS(E1112))+COS(RADIANS(G1116))*COS(RADIANS(E1112))*COS(RADIANS(I1102))))</f>
        <v>0</v>
      </c>
      <c r="J1116" s="3">
        <f>IF(DEGREES(ACOS(SIN(RADIANS(G1116))*SIN(RADIANS(E1112))+COS(RADIANS(G1116))*COS(RADIANS(E1112))*COS(RADIANS(J1102))))&gt;90,0,$F$4*$F$5/E1111^2*(SIN(RADIANS(G1116))*SIN(RADIANS(E1112))+COS(RADIANS(G1116))*COS(RADIANS(E1112))*COS(RADIANS(J1102))))</f>
        <v>0</v>
      </c>
      <c r="K1116" s="3">
        <f>IF(DEGREES(ACOS(SIN(RADIANS(G1116))*SIN(RADIANS(E1112))+COS(RADIANS(G1116))*COS(RADIANS(E1112))*COS(RADIANS(K1102))))&gt;90,0,$F$4*$F$5/E1111^2*(SIN(RADIANS(G1116))*SIN(RADIANS(E1112))+COS(RADIANS(G1116))*COS(RADIANS(E1112))*COS(RADIANS(K1102))))</f>
        <v>0</v>
      </c>
      <c r="L1116" s="3">
        <f>IF(DEGREES(ACOS(SIN(RADIANS(G1116))*SIN(RADIANS(E1112))+COS(RADIANS(G1116))*COS(RADIANS(E1112))*COS(RADIANS(L1102))))&gt;90,0,$F$4*$F$5/E1111^2*(SIN(RADIANS(G1116))*SIN(RADIANS(E1112))+COS(RADIANS(G1116))*COS(RADIANS(E1112))*COS(RADIANS(L1102))))</f>
        <v>0</v>
      </c>
      <c r="M1116" s="3">
        <f>IF(DEGREES(ACOS(SIN(RADIANS(G1116))*SIN(RADIANS(E1112))+COS(RADIANS(G1116))*COS(RADIANS(E1112))*COS(RADIANS(M1102))))&gt;90,0,$F$4*$F$5/E1111^2*(SIN(RADIANS(G1116))*SIN(RADIANS(E1112))+COS(RADIANS(G1116))*COS(RADIANS(E1112))*COS(RADIANS(M1102))))</f>
        <v>0</v>
      </c>
      <c r="N1116" s="3">
        <f>IF(DEGREES(ACOS(SIN(RADIANS(G1116))*SIN(RADIANS(E1112))+COS(RADIANS(G1116))*COS(RADIANS(E1112))*COS(RADIANS(N1102))))&gt;90,0,$F$4*$F$5/E1111^2*(SIN(RADIANS(G1116))*SIN(RADIANS(E1112))+COS(RADIANS(G1116))*COS(RADIANS(E1112))*COS(RADIANS(N1102))))</f>
        <v>0</v>
      </c>
      <c r="O1116" s="3">
        <f>IF(DEGREES(ACOS(SIN(RADIANS(G1116))*SIN(RADIANS(E1112))+COS(RADIANS(G1116))*COS(RADIANS(E1112))*COS(RADIANS(O1102))))&gt;90,0,$F$4*$F$5/E1111^2*(SIN(RADIANS(G1116))*SIN(RADIANS(E1112))+COS(RADIANS(G1116))*COS(RADIANS(E1112))*COS(RADIANS(O1102))))</f>
        <v>0</v>
      </c>
      <c r="P1116" s="3">
        <f>IF(DEGREES(ACOS(SIN(RADIANS(G1116))*SIN(RADIANS(E1112))+COS(RADIANS(G1116))*COS(RADIANS(E1112))*COS(RADIANS(P1102))))&gt;90,0,$F$4*$F$5/E1111^2*(SIN(RADIANS(G1116))*SIN(RADIANS(E1112))+COS(RADIANS(G1116))*COS(RADIANS(E1112))*COS(RADIANS(P1102))))</f>
        <v>0</v>
      </c>
      <c r="Q1116" s="3">
        <f>IF(DEGREES(ACOS(SIN(RADIANS(G1116))*SIN(RADIANS(E1112))+COS(RADIANS(G1116))*COS(RADIANS(E1112))*COS(RADIANS(Q1102))))&gt;90,0,$F$4*$F$5/E1111^2*(SIN(RADIANS(G1116))*SIN(RADIANS(E1112))+COS(RADIANS(G1116))*COS(RADIANS(E1112))*COS(RADIANS(Q1102))))</f>
        <v>0</v>
      </c>
      <c r="R1116" s="3" t="e">
        <f>IF(DEGREES(ACOS(SIN(RADIANS(G1116))*SIN(RADIANS(E1112))+COS(RADIANS(G1116))*COS(RADIANS(E1112))*COS(RADIANS(R1102))))&gt;90,0,$F$4*$F$5/E1111^2*(SIN(RADIANS(G1116))*SIN(RADIANS(E1112))+COS(RADIANS(G1116))*COS(RADIANS(E1112))*COS(RADIANS(R1102))))</f>
        <v>#DIV/0!</v>
      </c>
      <c r="S1116" s="3" t="e">
        <f>IF(DEGREES(ACOS(SIN(RADIANS(G1116))*SIN(RADIANS(E1112))+COS(RADIANS(G1116))*COS(RADIANS(E1112))*COS(RADIANS(S1102))))&gt;90,0,$F$4*$F$5/E1111^2*(SIN(RADIANS(G1116))*SIN(RADIANS(E1112))+COS(RADIANS(G1116))*COS(RADIANS(E1112))*COS(RADIANS(S1102))))</f>
        <v>#DIV/0!</v>
      </c>
      <c r="T1116" s="3" t="e">
        <f>IF(DEGREES(ACOS(SIN(RADIANS(G1116))*SIN(RADIANS(E1112))+COS(RADIANS(G1116))*COS(RADIANS(E1112))*COS(RADIANS(T1102))))&gt;90,0,$F$4*$F$5/E1111^2*(SIN(RADIANS(G1116))*SIN(RADIANS(E1112))+COS(RADIANS(G1116))*COS(RADIANS(E1112))*COS(RADIANS(T1102))))</f>
        <v>#DIV/0!</v>
      </c>
      <c r="U1116" s="3" t="e">
        <f>IF(DEGREES(ACOS(SIN(RADIANS(G1116))*SIN(RADIANS(E1112))+COS(RADIANS(G1116))*COS(RADIANS(E1112))*COS(RADIANS(U1102))))&gt;90,0,$F$4*$F$5/E1111^2*(SIN(RADIANS(G1116))*SIN(RADIANS(E1112))+COS(RADIANS(G1116))*COS(RADIANS(E1112))*COS(RADIANS(U1102))))</f>
        <v>#DIV/0!</v>
      </c>
      <c r="V1116" s="3" t="e">
        <f>IF(DEGREES(ACOS(SIN(RADIANS(G1116))*SIN(RADIANS(E1112))+COS(RADIANS(G1116))*COS(RADIANS(E1112))*COS(RADIANS(V1102))))&gt;90,0,$F$4*$F$5/E1111^2*(SIN(RADIANS(G1116))*SIN(RADIANS(E1112))+COS(RADIANS(G1116))*COS(RADIANS(E1112))*COS(RADIANS(V1102))))</f>
        <v>#DIV/0!</v>
      </c>
      <c r="W1116" s="3" t="e">
        <f>IF(DEGREES(ACOS(SIN(RADIANS(G1116))*SIN(RADIANS(E1112))+COS(RADIANS(G1116))*COS(RADIANS(E1112))*COS(RADIANS(W1102))))&gt;90,0,$F$4*$F$5/E1111^2*(SIN(RADIANS(G1116))*SIN(RADIANS(E1112))+COS(RADIANS(G1116))*COS(RADIANS(E1112))*COS(RADIANS(W1102))))</f>
        <v>#DIV/0!</v>
      </c>
      <c r="X1116" s="3" t="e">
        <f>IF(DEGREES(ACOS(SIN(RADIANS(G1116))*SIN(RADIANS(E1112))+COS(RADIANS(G1116))*COS(RADIANS(E1112))*COS(RADIANS(X1102))))&gt;90,0,$F$4*$F$5/E1111^2*(SIN(RADIANS(G1116))*SIN(RADIANS(E1112))+COS(RADIANS(G1116))*COS(RADIANS(E1112))*COS(RADIANS(X1102))))</f>
        <v>#DIV/0!</v>
      </c>
      <c r="Y1116" s="3" t="e">
        <f>IF(DEGREES(ACOS(SIN(RADIANS(G1116))*SIN(RADIANS(E1112))+COS(RADIANS(G1116))*COS(RADIANS(E1112))*COS(RADIANS(Y1102))))&gt;90,0,$F$4*$F$5/E1111^2*(SIN(RADIANS(G1116))*SIN(RADIANS(E1112))+COS(RADIANS(G1116))*COS(RADIANS(E1112))*COS(RADIANS(Y1102))))</f>
        <v>#DIV/0!</v>
      </c>
      <c r="Z1116" s="3" t="e">
        <f>IF(DEGREES(ACOS(SIN(RADIANS(G1116))*SIN(RADIANS(E1112))+COS(RADIANS(G1116))*COS(RADIANS(E1112))*COS(RADIANS(Z1102))))&gt;90,0,$F$4*$F$5/E1111^2*(SIN(RADIANS(G1116))*SIN(RADIANS(E1112))+COS(RADIANS(G1116))*COS(RADIANS(E1112))*COS(RADIANS(Z1102))))</f>
        <v>#DIV/0!</v>
      </c>
      <c r="AA1116" s="3" t="e">
        <f>IF(DEGREES(ACOS(SIN(RADIANS(G1116))*SIN(RADIANS(E1112))+COS(RADIANS(G1116))*COS(RADIANS(E1112))*COS(RADIANS(AA1102))))&gt;90,0,$F$4*$F$5/E1111^2*(SIN(RADIANS(G1116))*SIN(RADIANS(E1112))+COS(RADIANS(G1116))*COS(RADIANS(E1112))*COS(RADIANS(AA1102))))</f>
        <v>#DIV/0!</v>
      </c>
      <c r="AB1116" s="3" t="e">
        <f>IF(DEGREES(ACOS(SIN(RADIANS(G1116))*SIN(RADIANS(E1112))+COS(RADIANS(G1116))*COS(RADIANS(E1112))*COS(RADIANS(AB1102))))&gt;90,0,$F$4*$F$5/E1111^2*(SIN(RADIANS(G1116))*SIN(RADIANS(E1112))+COS(RADIANS(G1116))*COS(RADIANS(E1112))*COS(RADIANS(AB1102))))</f>
        <v>#DIV/0!</v>
      </c>
      <c r="AC1116" s="3" t="e">
        <f>IF(DEGREES(ACOS(SIN(RADIANS(G1116))*SIN(RADIANS(E1112))+COS(RADIANS(G1116))*COS(RADIANS(E1112))*COS(RADIANS(AC1102))))&gt;90,0,$F$4*$F$5/E1111^2*(SIN(RADIANS(G1116))*SIN(RADIANS(E1112))+COS(RADIANS(G1116))*COS(RADIANS(E1112))*COS(RADIANS(AC1102))))</f>
        <v>#DIV/0!</v>
      </c>
      <c r="AD1116" s="3" t="e">
        <f>IF(DEGREES(ACOS(SIN(RADIANS(G1116))*SIN(RADIANS(E1112))+COS(RADIANS(G1116))*COS(RADIANS(E1112))*COS(RADIANS(AD1102))))&gt;90,0,$F$4*$F$5/E1111^2*(SIN(RADIANS(G1116))*SIN(RADIANS(E1112))+COS(RADIANS(G1116))*COS(RADIANS(E1112))*COS(RADIANS(AD1102))))</f>
        <v>#DIV/0!</v>
      </c>
      <c r="AE1116" s="3" t="e">
        <f>IF(DEGREES(ACOS(SIN(RADIANS(G1116))*SIN(RADIANS(E1112))+COS(RADIANS(G1116))*COS(RADIANS(E1112))*COS(RADIANS(AE1102))))&gt;90,0,$F$4*$F$5/E1111^2*(SIN(RADIANS(G1116))*SIN(RADIANS(E1112))+COS(RADIANS(G1116))*COS(RADIANS(E1112))*COS(RADIANS(AE1102))))</f>
        <v>#DIV/0!</v>
      </c>
      <c r="AF1116" s="3" t="e">
        <f>IF(DEGREES(ACOS(SIN(RADIANS(G1116))*SIN(RADIANS(E1112))+COS(RADIANS(G1116))*COS(RADIANS(E1112))*COS(RADIANS(AF1102))))&gt;90,0,$F$4*$F$5/E1111^2*(SIN(RADIANS(G1116))*SIN(RADIANS(E1112))+COS(RADIANS(G1116))*COS(RADIANS(E1112))*COS(RADIANS(AF1102))))</f>
        <v>#DIV/0!</v>
      </c>
      <c r="AG1116" s="3" t="e">
        <f>IF(DEGREES(ACOS(SIN(RADIANS(G1116))*SIN(RADIANS(E1112))+COS(RADIANS(G1116))*COS(RADIANS(E1112))*COS(RADIANS(AG1102))))&gt;90,0,$F$4*$F$5/E1111^2*(SIN(RADIANS(G1116))*SIN(RADIANS(E1112))+COS(RADIANS(G1116))*COS(RADIANS(E1112))*COS(RADIANS(AG1102))))</f>
        <v>#DIV/0!</v>
      </c>
      <c r="AH1116" s="3" t="e">
        <f>IF(DEGREES(ACOS(SIN(RADIANS(G1116))*SIN(RADIANS(E1112))+COS(RADIANS(G1116))*COS(RADIANS(E1112))*COS(RADIANS(AH1102))))&gt;90,0,$F$4*$F$5/E1111^2*(SIN(RADIANS(G1116))*SIN(RADIANS(E1112))+COS(RADIANS(G1116))*COS(RADIANS(E1112))*COS(RADIANS(AH1102))))</f>
        <v>#DIV/0!</v>
      </c>
      <c r="AI1116" s="3" t="e">
        <f>IF(DEGREES(ACOS(SIN(RADIANS(G1116))*SIN(RADIANS(E1112))+COS(RADIANS(G1116))*COS(RADIANS(E1112))*COS(RADIANS(AI1102))))&gt;90,0,$F$4*$F$5/E1111^2*(SIN(RADIANS(G1116))*SIN(RADIANS(E1112))+COS(RADIANS(G1116))*COS(RADIANS(E1112))*COS(RADIANS(AI1102))))</f>
        <v>#DIV/0!</v>
      </c>
      <c r="AJ1116" s="3" t="e">
        <f>IF(DEGREES(ACOS(SIN(RADIANS(G1116))*SIN(RADIANS(E1112))+COS(RADIANS(G1116))*COS(RADIANS(E1112))*COS(RADIANS(AJ1102))))&gt;90,0,$F$4*$F$5/E1111^2*(SIN(RADIANS(G1116))*SIN(RADIANS(E1112))+COS(RADIANS(G1116))*COS(RADIANS(E1112))*COS(RADIANS(AJ1102))))</f>
        <v>#DIV/0!</v>
      </c>
      <c r="AK1116" s="3">
        <f>IF(DEGREES(ACOS(SIN(RADIANS(G1116))*SIN(RADIANS(E1112))+COS(RADIANS(G1116))*COS(RADIANS(E1112))*COS(RADIANS(AK1102))))&gt;90,0,$F$4*$F$5/E1111^2*(SIN(RADIANS(G1116))*SIN(RADIANS(E1112))+COS(RADIANS(G1116))*COS(RADIANS(E1112))*COS(RADIANS(AK1102))))</f>
        <v>0</v>
      </c>
      <c r="AL1116" s="3">
        <f>IF(DEGREES(ACOS(SIN(RADIANS(G1116))*SIN(RADIANS(E1112))+COS(RADIANS(G1116))*COS(RADIANS(E1112))*COS(RADIANS(AL1102))))&gt;90,0,$F$4*$F$5/E1111^2*(SIN(RADIANS(G1116))*SIN(RADIANS(E1112))+COS(RADIANS(G1116))*COS(RADIANS(E1112))*COS(RADIANS(AL1102))))</f>
        <v>0</v>
      </c>
      <c r="AM1116" s="3">
        <f>IF(DEGREES(ACOS(SIN(RADIANS(G1116))*SIN(RADIANS(E1112))+COS(RADIANS(G1116))*COS(RADIANS(E1112))*COS(RADIANS(AM1102))))&gt;90,0,$F$4*$F$5/E1111^2*(SIN(RADIANS(G1116))*SIN(RADIANS(E1112))+COS(RADIANS(G1116))*COS(RADIANS(E1112))*COS(RADIANS(AM1102))))</f>
        <v>0</v>
      </c>
      <c r="AN1116" s="3">
        <f>IF(DEGREES(ACOS(SIN(RADIANS(G1116))*SIN(RADIANS(E1112))+COS(RADIANS(G1116))*COS(RADIANS(E1112))*COS(RADIANS(AN1102))))&gt;90,0,$F$4*$F$5/E1111^2*(SIN(RADIANS(G1116))*SIN(RADIANS(E1112))+COS(RADIANS(G1116))*COS(RADIANS(E1112))*COS(RADIANS(AN1102))))</f>
        <v>0</v>
      </c>
      <c r="AO1116" s="3">
        <f>IF(DEGREES(ACOS(SIN(RADIANS(G1116))*SIN(RADIANS(E1112))+COS(RADIANS(G1116))*COS(RADIANS(E1112))*COS(RADIANS(AO1102))))&gt;90,0,$F$4*$F$5/E1111^2*(SIN(RADIANS(G1116))*SIN(RADIANS(E1112))+COS(RADIANS(G1116))*COS(RADIANS(E1112))*COS(RADIANS(AO1102))))</f>
        <v>0</v>
      </c>
      <c r="AP1116" s="3">
        <f>IF(DEGREES(ACOS(SIN(RADIANS(G1116))*SIN(RADIANS(E1112))+COS(RADIANS(G1116))*COS(RADIANS(E1112))*COS(RADIANS(AP1102))))&gt;90,0,$F$4*$F$5/E1111^2*(SIN(RADIANS(G1116))*SIN(RADIANS(E1112))+COS(RADIANS(G1116))*COS(RADIANS(E1112))*COS(RADIANS(AP1102))))</f>
        <v>0</v>
      </c>
      <c r="AQ1116" s="3">
        <f>IF(DEGREES(ACOS(SIN(RADIANS(G1116))*SIN(RADIANS(E1112))+COS(RADIANS(G1116))*COS(RADIANS(E1112))*COS(RADIANS(AQ1102))))&gt;90,0,$F$4*$F$5/E1111^2*(SIN(RADIANS(G1116))*SIN(RADIANS(E1112))+COS(RADIANS(G1116))*COS(RADIANS(E1112))*COS(RADIANS(AQ1102))))</f>
        <v>0</v>
      </c>
      <c r="AR1116" s="3">
        <f>IF(DEGREES(ACOS(SIN(RADIANS(G1116))*SIN(RADIANS(E1112))+COS(RADIANS(G1116))*COS(RADIANS(E1112))*COS(RADIANS(AR1102))))&gt;90,0,$F$4*$F$5/E1111^2*(SIN(RADIANS(G1116))*SIN(RADIANS(E1112))+COS(RADIANS(G1116))*COS(RADIANS(E1112))*COS(RADIANS(AR1102))))</f>
        <v>0</v>
      </c>
    </row>
    <row r="1117" spans="2:44" ht="15.75" customHeight="1" x14ac:dyDescent="0.2">
      <c r="G1117" s="3">
        <v>-40</v>
      </c>
      <c r="I1117" s="3">
        <f>IF(DEGREES(ACOS(SIN(RADIANS(G1117))*SIN(RADIANS(E1112))+COS(RADIANS(G1117))*COS(RADIANS(E1112))*COS(RADIANS(I1102))))&gt;90,0,$F$4*$F$5/E1111^2*(SIN(RADIANS(G1117))*SIN(RADIANS(E1112))+COS(RADIANS(G1117))*COS(RADIANS(E1112))*COS(RADIANS(I1102))))</f>
        <v>0</v>
      </c>
      <c r="J1117" s="3">
        <f>IF(DEGREES(ACOS(SIN(RADIANS(G1117))*SIN(RADIANS(E1112))+COS(RADIANS(G1117))*COS(RADIANS(E1112))*COS(RADIANS(J1102))))&gt;90,0,$F$4*$F$5/E1111^2*(SIN(RADIANS(G1117))*SIN(RADIANS(E1112))+COS(RADIANS(G1117))*COS(RADIANS(E1112))*COS(RADIANS(J1102))))</f>
        <v>0</v>
      </c>
      <c r="K1117" s="3">
        <f>IF(DEGREES(ACOS(SIN(RADIANS(G1117))*SIN(RADIANS(E1112))+COS(RADIANS(G1117))*COS(RADIANS(E1112))*COS(RADIANS(K1102))))&gt;90,0,$F$4*$F$5/E1111^2*(SIN(RADIANS(G1117))*SIN(RADIANS(E1112))+COS(RADIANS(G1117))*COS(RADIANS(E1112))*COS(RADIANS(K1102))))</f>
        <v>0</v>
      </c>
      <c r="L1117" s="3">
        <f>IF(DEGREES(ACOS(SIN(RADIANS(G1117))*SIN(RADIANS(E1112))+COS(RADIANS(G1117))*COS(RADIANS(E1112))*COS(RADIANS(L1102))))&gt;90,0,$F$4*$F$5/E1111^2*(SIN(RADIANS(G1117))*SIN(RADIANS(E1112))+COS(RADIANS(G1117))*COS(RADIANS(E1112))*COS(RADIANS(L1102))))</f>
        <v>0</v>
      </c>
      <c r="M1117" s="3">
        <f>IF(DEGREES(ACOS(SIN(RADIANS(G1117))*SIN(RADIANS(E1112))+COS(RADIANS(G1117))*COS(RADIANS(E1112))*COS(RADIANS(M1102))))&gt;90,0,$F$4*$F$5/E1111^2*(SIN(RADIANS(G1117))*SIN(RADIANS(E1112))+COS(RADIANS(G1117))*COS(RADIANS(E1112))*COS(RADIANS(M1102))))</f>
        <v>0</v>
      </c>
      <c r="N1117" s="3">
        <f>IF(DEGREES(ACOS(SIN(RADIANS(G1117))*SIN(RADIANS(E1112))+COS(RADIANS(G1117))*COS(RADIANS(E1112))*COS(RADIANS(N1102))))&gt;90,0,$F$4*$F$5/E1111^2*(SIN(RADIANS(G1117))*SIN(RADIANS(E1112))+COS(RADIANS(G1117))*COS(RADIANS(E1112))*COS(RADIANS(N1102))))</f>
        <v>0</v>
      </c>
      <c r="O1117" s="3">
        <f>IF(DEGREES(ACOS(SIN(RADIANS(G1117))*SIN(RADIANS(E1112))+COS(RADIANS(G1117))*COS(RADIANS(E1112))*COS(RADIANS(O1102))))&gt;90,0,$F$4*$F$5/E1111^2*(SIN(RADIANS(G1117))*SIN(RADIANS(E1112))+COS(RADIANS(G1117))*COS(RADIANS(E1112))*COS(RADIANS(O1102))))</f>
        <v>0</v>
      </c>
      <c r="P1117" s="3">
        <f>IF(DEGREES(ACOS(SIN(RADIANS(G1117))*SIN(RADIANS(E1112))+COS(RADIANS(G1117))*COS(RADIANS(E1112))*COS(RADIANS(P1102))))&gt;90,0,$F$4*$F$5/E1111^2*(SIN(RADIANS(G1117))*SIN(RADIANS(E1112))+COS(RADIANS(G1117))*COS(RADIANS(E1112))*COS(RADIANS(P1102))))</f>
        <v>0</v>
      </c>
      <c r="Q1117" s="3">
        <f>IF(DEGREES(ACOS(SIN(RADIANS(G1117))*SIN(RADIANS(E1112))+COS(RADIANS(G1117))*COS(RADIANS(E1112))*COS(RADIANS(Q1102))))&gt;90,0,$F$4*$F$5/E1111^2*(SIN(RADIANS(G1117))*SIN(RADIANS(E1112))+COS(RADIANS(G1117))*COS(RADIANS(E1112))*COS(RADIANS(Q1102))))</f>
        <v>0</v>
      </c>
      <c r="R1117" s="3" t="e">
        <f>IF(DEGREES(ACOS(SIN(RADIANS(G1117))*SIN(RADIANS(E1112))+COS(RADIANS(G1117))*COS(RADIANS(E1112))*COS(RADIANS(R1102))))&gt;90,0,$F$4*$F$5/E1111^2*(SIN(RADIANS(G1117))*SIN(RADIANS(E1112))+COS(RADIANS(G1117))*COS(RADIANS(E1112))*COS(RADIANS(R1102))))</f>
        <v>#DIV/0!</v>
      </c>
      <c r="S1117" s="3" t="e">
        <f>IF(DEGREES(ACOS(SIN(RADIANS(G1117))*SIN(RADIANS(E1112))+COS(RADIANS(G1117))*COS(RADIANS(E1112))*COS(RADIANS(S1102))))&gt;90,0,$F$4*$F$5/E1111^2*(SIN(RADIANS(G1117))*SIN(RADIANS(E1112))+COS(RADIANS(G1117))*COS(RADIANS(E1112))*COS(RADIANS(S1102))))</f>
        <v>#DIV/0!</v>
      </c>
      <c r="T1117" s="3" t="e">
        <f>IF(DEGREES(ACOS(SIN(RADIANS(G1117))*SIN(RADIANS(E1112))+COS(RADIANS(G1117))*COS(RADIANS(E1112))*COS(RADIANS(T1102))))&gt;90,0,$F$4*$F$5/E1111^2*(SIN(RADIANS(G1117))*SIN(RADIANS(E1112))+COS(RADIANS(G1117))*COS(RADIANS(E1112))*COS(RADIANS(T1102))))</f>
        <v>#DIV/0!</v>
      </c>
      <c r="U1117" s="3" t="e">
        <f>IF(DEGREES(ACOS(SIN(RADIANS(G1117))*SIN(RADIANS(E1112))+COS(RADIANS(G1117))*COS(RADIANS(E1112))*COS(RADIANS(U1102))))&gt;90,0,$F$4*$F$5/E1111^2*(SIN(RADIANS(G1117))*SIN(RADIANS(E1112))+COS(RADIANS(G1117))*COS(RADIANS(E1112))*COS(RADIANS(U1102))))</f>
        <v>#DIV/0!</v>
      </c>
      <c r="V1117" s="3" t="e">
        <f>IF(DEGREES(ACOS(SIN(RADIANS(G1117))*SIN(RADIANS(E1112))+COS(RADIANS(G1117))*COS(RADIANS(E1112))*COS(RADIANS(V1102))))&gt;90,0,$F$4*$F$5/E1111^2*(SIN(RADIANS(G1117))*SIN(RADIANS(E1112))+COS(RADIANS(G1117))*COS(RADIANS(E1112))*COS(RADIANS(V1102))))</f>
        <v>#DIV/0!</v>
      </c>
      <c r="W1117" s="3" t="e">
        <f>IF(DEGREES(ACOS(SIN(RADIANS(G1117))*SIN(RADIANS(E1112))+COS(RADIANS(G1117))*COS(RADIANS(E1112))*COS(RADIANS(W1102))))&gt;90,0,$F$4*$F$5/E1111^2*(SIN(RADIANS(G1117))*SIN(RADIANS(E1112))+COS(RADIANS(G1117))*COS(RADIANS(E1112))*COS(RADIANS(W1102))))</f>
        <v>#DIV/0!</v>
      </c>
      <c r="X1117" s="3" t="e">
        <f>IF(DEGREES(ACOS(SIN(RADIANS(G1117))*SIN(RADIANS(E1112))+COS(RADIANS(G1117))*COS(RADIANS(E1112))*COS(RADIANS(X1102))))&gt;90,0,$F$4*$F$5/E1111^2*(SIN(RADIANS(G1117))*SIN(RADIANS(E1112))+COS(RADIANS(G1117))*COS(RADIANS(E1112))*COS(RADIANS(X1102))))</f>
        <v>#DIV/0!</v>
      </c>
      <c r="Y1117" s="3" t="e">
        <f>IF(DEGREES(ACOS(SIN(RADIANS(G1117))*SIN(RADIANS(E1112))+COS(RADIANS(G1117))*COS(RADIANS(E1112))*COS(RADIANS(Y1102))))&gt;90,0,$F$4*$F$5/E1111^2*(SIN(RADIANS(G1117))*SIN(RADIANS(E1112))+COS(RADIANS(G1117))*COS(RADIANS(E1112))*COS(RADIANS(Y1102))))</f>
        <v>#DIV/0!</v>
      </c>
      <c r="Z1117" s="3" t="e">
        <f>IF(DEGREES(ACOS(SIN(RADIANS(G1117))*SIN(RADIANS(E1112))+COS(RADIANS(G1117))*COS(RADIANS(E1112))*COS(RADIANS(Z1102))))&gt;90,0,$F$4*$F$5/E1111^2*(SIN(RADIANS(G1117))*SIN(RADIANS(E1112))+COS(RADIANS(G1117))*COS(RADIANS(E1112))*COS(RADIANS(Z1102))))</f>
        <v>#DIV/0!</v>
      </c>
      <c r="AA1117" s="3" t="e">
        <f>IF(DEGREES(ACOS(SIN(RADIANS(G1117))*SIN(RADIANS(E1112))+COS(RADIANS(G1117))*COS(RADIANS(E1112))*COS(RADIANS(AA1102))))&gt;90,0,$F$4*$F$5/E1111^2*(SIN(RADIANS(G1117))*SIN(RADIANS(E1112))+COS(RADIANS(G1117))*COS(RADIANS(E1112))*COS(RADIANS(AA1102))))</f>
        <v>#DIV/0!</v>
      </c>
      <c r="AB1117" s="3" t="e">
        <f>IF(DEGREES(ACOS(SIN(RADIANS(G1117))*SIN(RADIANS(E1112))+COS(RADIANS(G1117))*COS(RADIANS(E1112))*COS(RADIANS(AB1102))))&gt;90,0,$F$4*$F$5/E1111^2*(SIN(RADIANS(G1117))*SIN(RADIANS(E1112))+COS(RADIANS(G1117))*COS(RADIANS(E1112))*COS(RADIANS(AB1102))))</f>
        <v>#DIV/0!</v>
      </c>
      <c r="AC1117" s="3" t="e">
        <f>IF(DEGREES(ACOS(SIN(RADIANS(G1117))*SIN(RADIANS(E1112))+COS(RADIANS(G1117))*COS(RADIANS(E1112))*COS(RADIANS(AC1102))))&gt;90,0,$F$4*$F$5/E1111^2*(SIN(RADIANS(G1117))*SIN(RADIANS(E1112))+COS(RADIANS(G1117))*COS(RADIANS(E1112))*COS(RADIANS(AC1102))))</f>
        <v>#DIV/0!</v>
      </c>
      <c r="AD1117" s="3" t="e">
        <f>IF(DEGREES(ACOS(SIN(RADIANS(G1117))*SIN(RADIANS(E1112))+COS(RADIANS(G1117))*COS(RADIANS(E1112))*COS(RADIANS(AD1102))))&gt;90,0,$F$4*$F$5/E1111^2*(SIN(RADIANS(G1117))*SIN(RADIANS(E1112))+COS(RADIANS(G1117))*COS(RADIANS(E1112))*COS(RADIANS(AD1102))))</f>
        <v>#DIV/0!</v>
      </c>
      <c r="AE1117" s="3" t="e">
        <f>IF(DEGREES(ACOS(SIN(RADIANS(G1117))*SIN(RADIANS(E1112))+COS(RADIANS(G1117))*COS(RADIANS(E1112))*COS(RADIANS(AE1102))))&gt;90,0,$F$4*$F$5/E1111^2*(SIN(RADIANS(G1117))*SIN(RADIANS(E1112))+COS(RADIANS(G1117))*COS(RADIANS(E1112))*COS(RADIANS(AE1102))))</f>
        <v>#DIV/0!</v>
      </c>
      <c r="AF1117" s="3" t="e">
        <f>IF(DEGREES(ACOS(SIN(RADIANS(G1117))*SIN(RADIANS(E1112))+COS(RADIANS(G1117))*COS(RADIANS(E1112))*COS(RADIANS(AF1102))))&gt;90,0,$F$4*$F$5/E1111^2*(SIN(RADIANS(G1117))*SIN(RADIANS(E1112))+COS(RADIANS(G1117))*COS(RADIANS(E1112))*COS(RADIANS(AF1102))))</f>
        <v>#DIV/0!</v>
      </c>
      <c r="AG1117" s="3" t="e">
        <f>IF(DEGREES(ACOS(SIN(RADIANS(G1117))*SIN(RADIANS(E1112))+COS(RADIANS(G1117))*COS(RADIANS(E1112))*COS(RADIANS(AG1102))))&gt;90,0,$F$4*$F$5/E1111^2*(SIN(RADIANS(G1117))*SIN(RADIANS(E1112))+COS(RADIANS(G1117))*COS(RADIANS(E1112))*COS(RADIANS(AG1102))))</f>
        <v>#DIV/0!</v>
      </c>
      <c r="AH1117" s="3" t="e">
        <f>IF(DEGREES(ACOS(SIN(RADIANS(G1117))*SIN(RADIANS(E1112))+COS(RADIANS(G1117))*COS(RADIANS(E1112))*COS(RADIANS(AH1102))))&gt;90,0,$F$4*$F$5/E1111^2*(SIN(RADIANS(G1117))*SIN(RADIANS(E1112))+COS(RADIANS(G1117))*COS(RADIANS(E1112))*COS(RADIANS(AH1102))))</f>
        <v>#DIV/0!</v>
      </c>
      <c r="AI1117" s="3" t="e">
        <f>IF(DEGREES(ACOS(SIN(RADIANS(G1117))*SIN(RADIANS(E1112))+COS(RADIANS(G1117))*COS(RADIANS(E1112))*COS(RADIANS(AI1102))))&gt;90,0,$F$4*$F$5/E1111^2*(SIN(RADIANS(G1117))*SIN(RADIANS(E1112))+COS(RADIANS(G1117))*COS(RADIANS(E1112))*COS(RADIANS(AI1102))))</f>
        <v>#DIV/0!</v>
      </c>
      <c r="AJ1117" s="3" t="e">
        <f>IF(DEGREES(ACOS(SIN(RADIANS(G1117))*SIN(RADIANS(E1112))+COS(RADIANS(G1117))*COS(RADIANS(E1112))*COS(RADIANS(AJ1102))))&gt;90,0,$F$4*$F$5/E1111^2*(SIN(RADIANS(G1117))*SIN(RADIANS(E1112))+COS(RADIANS(G1117))*COS(RADIANS(E1112))*COS(RADIANS(AJ1102))))</f>
        <v>#DIV/0!</v>
      </c>
      <c r="AK1117" s="3">
        <f>IF(DEGREES(ACOS(SIN(RADIANS(G1117))*SIN(RADIANS(E1112))+COS(RADIANS(G1117))*COS(RADIANS(E1112))*COS(RADIANS(AK1102))))&gt;90,0,$F$4*$F$5/E1111^2*(SIN(RADIANS(G1117))*SIN(RADIANS(E1112))+COS(RADIANS(G1117))*COS(RADIANS(E1112))*COS(RADIANS(AK1102))))</f>
        <v>0</v>
      </c>
      <c r="AL1117" s="3">
        <f>IF(DEGREES(ACOS(SIN(RADIANS(G1117))*SIN(RADIANS(E1112))+COS(RADIANS(G1117))*COS(RADIANS(E1112))*COS(RADIANS(AL1102))))&gt;90,0,$F$4*$F$5/E1111^2*(SIN(RADIANS(G1117))*SIN(RADIANS(E1112))+COS(RADIANS(G1117))*COS(RADIANS(E1112))*COS(RADIANS(AL1102))))</f>
        <v>0</v>
      </c>
      <c r="AM1117" s="3">
        <f>IF(DEGREES(ACOS(SIN(RADIANS(G1117))*SIN(RADIANS(E1112))+COS(RADIANS(G1117))*COS(RADIANS(E1112))*COS(RADIANS(AM1102))))&gt;90,0,$F$4*$F$5/E1111^2*(SIN(RADIANS(G1117))*SIN(RADIANS(E1112))+COS(RADIANS(G1117))*COS(RADIANS(E1112))*COS(RADIANS(AM1102))))</f>
        <v>0</v>
      </c>
      <c r="AN1117" s="3">
        <f>IF(DEGREES(ACOS(SIN(RADIANS(G1117))*SIN(RADIANS(E1112))+COS(RADIANS(G1117))*COS(RADIANS(E1112))*COS(RADIANS(AN1102))))&gt;90,0,$F$4*$F$5/E1111^2*(SIN(RADIANS(G1117))*SIN(RADIANS(E1112))+COS(RADIANS(G1117))*COS(RADIANS(E1112))*COS(RADIANS(AN1102))))</f>
        <v>0</v>
      </c>
      <c r="AO1117" s="3">
        <f>IF(DEGREES(ACOS(SIN(RADIANS(G1117))*SIN(RADIANS(E1112))+COS(RADIANS(G1117))*COS(RADIANS(E1112))*COS(RADIANS(AO1102))))&gt;90,0,$F$4*$F$5/E1111^2*(SIN(RADIANS(G1117))*SIN(RADIANS(E1112))+COS(RADIANS(G1117))*COS(RADIANS(E1112))*COS(RADIANS(AO1102))))</f>
        <v>0</v>
      </c>
      <c r="AP1117" s="3">
        <f>IF(DEGREES(ACOS(SIN(RADIANS(G1117))*SIN(RADIANS(E1112))+COS(RADIANS(G1117))*COS(RADIANS(E1112))*COS(RADIANS(AP1102))))&gt;90,0,$F$4*$F$5/E1111^2*(SIN(RADIANS(G1117))*SIN(RADIANS(E1112))+COS(RADIANS(G1117))*COS(RADIANS(E1112))*COS(RADIANS(AP1102))))</f>
        <v>0</v>
      </c>
      <c r="AQ1117" s="3">
        <f>IF(DEGREES(ACOS(SIN(RADIANS(G1117))*SIN(RADIANS(E1112))+COS(RADIANS(G1117))*COS(RADIANS(E1112))*COS(RADIANS(AQ1102))))&gt;90,0,$F$4*$F$5/E1111^2*(SIN(RADIANS(G1117))*SIN(RADIANS(E1112))+COS(RADIANS(G1117))*COS(RADIANS(E1112))*COS(RADIANS(AQ1102))))</f>
        <v>0</v>
      </c>
      <c r="AR1117" s="3">
        <f>IF(DEGREES(ACOS(SIN(RADIANS(G1117))*SIN(RADIANS(E1112))+COS(RADIANS(G1117))*COS(RADIANS(E1112))*COS(RADIANS(AR1102))))&gt;90,0,$F$4*$F$5/E1111^2*(SIN(RADIANS(G1117))*SIN(RADIANS(E1112))+COS(RADIANS(G1117))*COS(RADIANS(E1112))*COS(RADIANS(AR1102))))</f>
        <v>0</v>
      </c>
    </row>
    <row r="1118" spans="2:44" ht="15.75" customHeight="1" x14ac:dyDescent="0.2">
      <c r="G1118" s="3">
        <v>-50</v>
      </c>
      <c r="I1118" s="3">
        <f>IF(DEGREES(ACOS(SIN(RADIANS(G1118))*SIN(RADIANS(E1112))+COS(RADIANS(G1118))*COS(RADIANS(E1112))*COS(RADIANS(I1102))))&gt;90,0,$F$4*$F$5/E1111^2*(SIN(RADIANS(G1118))*SIN(RADIANS(E1112))+COS(RADIANS(G1118))*COS(RADIANS(E1112))*COS(RADIANS(I1102))))</f>
        <v>0</v>
      </c>
      <c r="J1118" s="3">
        <f>IF(DEGREES(ACOS(SIN(RADIANS(G1118))*SIN(RADIANS(E1112))+COS(RADIANS(G1118))*COS(RADIANS(E1112))*COS(RADIANS(J1102))))&gt;90,0,$F$4*$F$5/E1111^2*(SIN(RADIANS(G1118))*SIN(RADIANS(E1112))+COS(RADIANS(G1118))*COS(RADIANS(E1112))*COS(RADIANS(J1102))))</f>
        <v>0</v>
      </c>
      <c r="K1118" s="3">
        <f>IF(DEGREES(ACOS(SIN(RADIANS(G1118))*SIN(RADIANS(E1112))+COS(RADIANS(G1118))*COS(RADIANS(E1112))*COS(RADIANS(K1102))))&gt;90,0,$F$4*$F$5/E1111^2*(SIN(RADIANS(G1118))*SIN(RADIANS(E1112))+COS(RADIANS(G1118))*COS(RADIANS(E1112))*COS(RADIANS(K1102))))</f>
        <v>0</v>
      </c>
      <c r="L1118" s="3">
        <f>IF(DEGREES(ACOS(SIN(RADIANS(G1118))*SIN(RADIANS(E1112))+COS(RADIANS(G1118))*COS(RADIANS(E1112))*COS(RADIANS(L1102))))&gt;90,0,$F$4*$F$5/E1111^2*(SIN(RADIANS(G1118))*SIN(RADIANS(E1112))+COS(RADIANS(G1118))*COS(RADIANS(E1112))*COS(RADIANS(L1102))))</f>
        <v>0</v>
      </c>
      <c r="M1118" s="3">
        <f>IF(DEGREES(ACOS(SIN(RADIANS(G1118))*SIN(RADIANS(E1112))+COS(RADIANS(G1118))*COS(RADIANS(E1112))*COS(RADIANS(M1102))))&gt;90,0,$F$4*$F$5/E1111^2*(SIN(RADIANS(G1118))*SIN(RADIANS(E1112))+COS(RADIANS(G1118))*COS(RADIANS(E1112))*COS(RADIANS(M1102))))</f>
        <v>0</v>
      </c>
      <c r="N1118" s="3">
        <f>IF(DEGREES(ACOS(SIN(RADIANS(G1118))*SIN(RADIANS(E1112))+COS(RADIANS(G1118))*COS(RADIANS(E1112))*COS(RADIANS(N1102))))&gt;90,0,$F$4*$F$5/E1111^2*(SIN(RADIANS(G1118))*SIN(RADIANS(E1112))+COS(RADIANS(G1118))*COS(RADIANS(E1112))*COS(RADIANS(N1102))))</f>
        <v>0</v>
      </c>
      <c r="O1118" s="3">
        <f>IF(DEGREES(ACOS(SIN(RADIANS(G1118))*SIN(RADIANS(E1112))+COS(RADIANS(G1118))*COS(RADIANS(E1112))*COS(RADIANS(O1102))))&gt;90,0,$F$4*$F$5/E1111^2*(SIN(RADIANS(G1118))*SIN(RADIANS(E1112))+COS(RADIANS(G1118))*COS(RADIANS(E1112))*COS(RADIANS(O1102))))</f>
        <v>0</v>
      </c>
      <c r="P1118" s="3">
        <f>IF(DEGREES(ACOS(SIN(RADIANS(G1118))*SIN(RADIANS(E1112))+COS(RADIANS(G1118))*COS(RADIANS(E1112))*COS(RADIANS(P1102))))&gt;90,0,$F$4*$F$5/E1111^2*(SIN(RADIANS(G1118))*SIN(RADIANS(E1112))+COS(RADIANS(G1118))*COS(RADIANS(E1112))*COS(RADIANS(P1102))))</f>
        <v>0</v>
      </c>
      <c r="Q1118" s="3">
        <f>IF(DEGREES(ACOS(SIN(RADIANS(G1118))*SIN(RADIANS(E1112))+COS(RADIANS(G1118))*COS(RADIANS(E1112))*COS(RADIANS(Q1102))))&gt;90,0,$F$4*$F$5/E1111^2*(SIN(RADIANS(G1118))*SIN(RADIANS(E1112))+COS(RADIANS(G1118))*COS(RADIANS(E1112))*COS(RADIANS(Q1102))))</f>
        <v>0</v>
      </c>
      <c r="R1118" s="3" t="e">
        <f>IF(DEGREES(ACOS(SIN(RADIANS(G1118))*SIN(RADIANS(E1112))+COS(RADIANS(G1118))*COS(RADIANS(E1112))*COS(RADIANS(R1102))))&gt;90,0,$F$4*$F$5/E1111^2*(SIN(RADIANS(G1118))*SIN(RADIANS(E1112))+COS(RADIANS(G1118))*COS(RADIANS(E1112))*COS(RADIANS(R1102))))</f>
        <v>#DIV/0!</v>
      </c>
      <c r="S1118" s="3" t="e">
        <f>IF(DEGREES(ACOS(SIN(RADIANS(G1118))*SIN(RADIANS(E1112))+COS(RADIANS(G1118))*COS(RADIANS(E1112))*COS(RADIANS(S1102))))&gt;90,0,$F$4*$F$5/E1111^2*(SIN(RADIANS(G1118))*SIN(RADIANS(E1112))+COS(RADIANS(G1118))*COS(RADIANS(E1112))*COS(RADIANS(S1102))))</f>
        <v>#DIV/0!</v>
      </c>
      <c r="T1118" s="3" t="e">
        <f>IF(DEGREES(ACOS(SIN(RADIANS(G1118))*SIN(RADIANS(E1112))+COS(RADIANS(G1118))*COS(RADIANS(E1112))*COS(RADIANS(T1102))))&gt;90,0,$F$4*$F$5/E1111^2*(SIN(RADIANS(G1118))*SIN(RADIANS(E1112))+COS(RADIANS(G1118))*COS(RADIANS(E1112))*COS(RADIANS(T1102))))</f>
        <v>#DIV/0!</v>
      </c>
      <c r="U1118" s="3" t="e">
        <f>IF(DEGREES(ACOS(SIN(RADIANS(G1118))*SIN(RADIANS(E1112))+COS(RADIANS(G1118))*COS(RADIANS(E1112))*COS(RADIANS(U1102))))&gt;90,0,$F$4*$F$5/E1111^2*(SIN(RADIANS(G1118))*SIN(RADIANS(E1112))+COS(RADIANS(G1118))*COS(RADIANS(E1112))*COS(RADIANS(U1102))))</f>
        <v>#DIV/0!</v>
      </c>
      <c r="V1118" s="3" t="e">
        <f>IF(DEGREES(ACOS(SIN(RADIANS(G1118))*SIN(RADIANS(E1112))+COS(RADIANS(G1118))*COS(RADIANS(E1112))*COS(RADIANS(V1102))))&gt;90,0,$F$4*$F$5/E1111^2*(SIN(RADIANS(G1118))*SIN(RADIANS(E1112))+COS(RADIANS(G1118))*COS(RADIANS(E1112))*COS(RADIANS(V1102))))</f>
        <v>#DIV/0!</v>
      </c>
      <c r="W1118" s="3" t="e">
        <f>IF(DEGREES(ACOS(SIN(RADIANS(G1118))*SIN(RADIANS(E1112))+COS(RADIANS(G1118))*COS(RADIANS(E1112))*COS(RADIANS(W1102))))&gt;90,0,$F$4*$F$5/E1111^2*(SIN(RADIANS(G1118))*SIN(RADIANS(E1112))+COS(RADIANS(G1118))*COS(RADIANS(E1112))*COS(RADIANS(W1102))))</f>
        <v>#DIV/0!</v>
      </c>
      <c r="X1118" s="3" t="e">
        <f>IF(DEGREES(ACOS(SIN(RADIANS(G1118))*SIN(RADIANS(E1112))+COS(RADIANS(G1118))*COS(RADIANS(E1112))*COS(RADIANS(X1102))))&gt;90,0,$F$4*$F$5/E1111^2*(SIN(RADIANS(G1118))*SIN(RADIANS(E1112))+COS(RADIANS(G1118))*COS(RADIANS(E1112))*COS(RADIANS(X1102))))</f>
        <v>#DIV/0!</v>
      </c>
      <c r="Y1118" s="3" t="e">
        <f>IF(DEGREES(ACOS(SIN(RADIANS(G1118))*SIN(RADIANS(E1112))+COS(RADIANS(G1118))*COS(RADIANS(E1112))*COS(RADIANS(Y1102))))&gt;90,0,$F$4*$F$5/E1111^2*(SIN(RADIANS(G1118))*SIN(RADIANS(E1112))+COS(RADIANS(G1118))*COS(RADIANS(E1112))*COS(RADIANS(Y1102))))</f>
        <v>#DIV/0!</v>
      </c>
      <c r="Z1118" s="3" t="e">
        <f>IF(DEGREES(ACOS(SIN(RADIANS(G1118))*SIN(RADIANS(E1112))+COS(RADIANS(G1118))*COS(RADIANS(E1112))*COS(RADIANS(Z1102))))&gt;90,0,$F$4*$F$5/E1111^2*(SIN(RADIANS(G1118))*SIN(RADIANS(E1112))+COS(RADIANS(G1118))*COS(RADIANS(E1112))*COS(RADIANS(Z1102))))</f>
        <v>#DIV/0!</v>
      </c>
      <c r="AA1118" s="3" t="e">
        <f>IF(DEGREES(ACOS(SIN(RADIANS(G1118))*SIN(RADIANS(E1112))+COS(RADIANS(G1118))*COS(RADIANS(E1112))*COS(RADIANS(AA1102))))&gt;90,0,$F$4*$F$5/E1111^2*(SIN(RADIANS(G1118))*SIN(RADIANS(E1112))+COS(RADIANS(G1118))*COS(RADIANS(E1112))*COS(RADIANS(AA1102))))</f>
        <v>#DIV/0!</v>
      </c>
      <c r="AB1118" s="3" t="e">
        <f>IF(DEGREES(ACOS(SIN(RADIANS(G1118))*SIN(RADIANS(E1112))+COS(RADIANS(G1118))*COS(RADIANS(E1112))*COS(RADIANS(AB1102))))&gt;90,0,$F$4*$F$5/E1111^2*(SIN(RADIANS(G1118))*SIN(RADIANS(E1112))+COS(RADIANS(G1118))*COS(RADIANS(E1112))*COS(RADIANS(AB1102))))</f>
        <v>#DIV/0!</v>
      </c>
      <c r="AC1118" s="3" t="e">
        <f>IF(DEGREES(ACOS(SIN(RADIANS(G1118))*SIN(RADIANS(E1112))+COS(RADIANS(G1118))*COS(RADIANS(E1112))*COS(RADIANS(AC1102))))&gt;90,0,$F$4*$F$5/E1111^2*(SIN(RADIANS(G1118))*SIN(RADIANS(E1112))+COS(RADIANS(G1118))*COS(RADIANS(E1112))*COS(RADIANS(AC1102))))</f>
        <v>#DIV/0!</v>
      </c>
      <c r="AD1118" s="3" t="e">
        <f>IF(DEGREES(ACOS(SIN(RADIANS(G1118))*SIN(RADIANS(E1112))+COS(RADIANS(G1118))*COS(RADIANS(E1112))*COS(RADIANS(AD1102))))&gt;90,0,$F$4*$F$5/E1111^2*(SIN(RADIANS(G1118))*SIN(RADIANS(E1112))+COS(RADIANS(G1118))*COS(RADIANS(E1112))*COS(RADIANS(AD1102))))</f>
        <v>#DIV/0!</v>
      </c>
      <c r="AE1118" s="3" t="e">
        <f>IF(DEGREES(ACOS(SIN(RADIANS(G1118))*SIN(RADIANS(E1112))+COS(RADIANS(G1118))*COS(RADIANS(E1112))*COS(RADIANS(AE1102))))&gt;90,0,$F$4*$F$5/E1111^2*(SIN(RADIANS(G1118))*SIN(RADIANS(E1112))+COS(RADIANS(G1118))*COS(RADIANS(E1112))*COS(RADIANS(AE1102))))</f>
        <v>#DIV/0!</v>
      </c>
      <c r="AF1118" s="3" t="e">
        <f>IF(DEGREES(ACOS(SIN(RADIANS(G1118))*SIN(RADIANS(E1112))+COS(RADIANS(G1118))*COS(RADIANS(E1112))*COS(RADIANS(AF1102))))&gt;90,0,$F$4*$F$5/E1111^2*(SIN(RADIANS(G1118))*SIN(RADIANS(E1112))+COS(RADIANS(G1118))*COS(RADIANS(E1112))*COS(RADIANS(AF1102))))</f>
        <v>#DIV/0!</v>
      </c>
      <c r="AG1118" s="3" t="e">
        <f>IF(DEGREES(ACOS(SIN(RADIANS(G1118))*SIN(RADIANS(E1112))+COS(RADIANS(G1118))*COS(RADIANS(E1112))*COS(RADIANS(AG1102))))&gt;90,0,$F$4*$F$5/E1111^2*(SIN(RADIANS(G1118))*SIN(RADIANS(E1112))+COS(RADIANS(G1118))*COS(RADIANS(E1112))*COS(RADIANS(AG1102))))</f>
        <v>#DIV/0!</v>
      </c>
      <c r="AH1118" s="3" t="e">
        <f>IF(DEGREES(ACOS(SIN(RADIANS(G1118))*SIN(RADIANS(E1112))+COS(RADIANS(G1118))*COS(RADIANS(E1112))*COS(RADIANS(AH1102))))&gt;90,0,$F$4*$F$5/E1111^2*(SIN(RADIANS(G1118))*SIN(RADIANS(E1112))+COS(RADIANS(G1118))*COS(RADIANS(E1112))*COS(RADIANS(AH1102))))</f>
        <v>#DIV/0!</v>
      </c>
      <c r="AI1118" s="3" t="e">
        <f>IF(DEGREES(ACOS(SIN(RADIANS(G1118))*SIN(RADIANS(E1112))+COS(RADIANS(G1118))*COS(RADIANS(E1112))*COS(RADIANS(AI1102))))&gt;90,0,$F$4*$F$5/E1111^2*(SIN(RADIANS(G1118))*SIN(RADIANS(E1112))+COS(RADIANS(G1118))*COS(RADIANS(E1112))*COS(RADIANS(AI1102))))</f>
        <v>#DIV/0!</v>
      </c>
      <c r="AJ1118" s="3" t="e">
        <f>IF(DEGREES(ACOS(SIN(RADIANS(G1118))*SIN(RADIANS(E1112))+COS(RADIANS(G1118))*COS(RADIANS(E1112))*COS(RADIANS(AJ1102))))&gt;90,0,$F$4*$F$5/E1111^2*(SIN(RADIANS(G1118))*SIN(RADIANS(E1112))+COS(RADIANS(G1118))*COS(RADIANS(E1112))*COS(RADIANS(AJ1102))))</f>
        <v>#DIV/0!</v>
      </c>
      <c r="AK1118" s="3">
        <f>IF(DEGREES(ACOS(SIN(RADIANS(G1118))*SIN(RADIANS(E1112))+COS(RADIANS(G1118))*COS(RADIANS(E1112))*COS(RADIANS(AK1102))))&gt;90,0,$F$4*$F$5/E1111^2*(SIN(RADIANS(G1118))*SIN(RADIANS(E1112))+COS(RADIANS(G1118))*COS(RADIANS(E1112))*COS(RADIANS(AK1102))))</f>
        <v>0</v>
      </c>
      <c r="AL1118" s="3">
        <f>IF(DEGREES(ACOS(SIN(RADIANS(G1118))*SIN(RADIANS(E1112))+COS(RADIANS(G1118))*COS(RADIANS(E1112))*COS(RADIANS(AL1102))))&gt;90,0,$F$4*$F$5/E1111^2*(SIN(RADIANS(G1118))*SIN(RADIANS(E1112))+COS(RADIANS(G1118))*COS(RADIANS(E1112))*COS(RADIANS(AL1102))))</f>
        <v>0</v>
      </c>
      <c r="AM1118" s="3">
        <f>IF(DEGREES(ACOS(SIN(RADIANS(G1118))*SIN(RADIANS(E1112))+COS(RADIANS(G1118))*COS(RADIANS(E1112))*COS(RADIANS(AM1102))))&gt;90,0,$F$4*$F$5/E1111^2*(SIN(RADIANS(G1118))*SIN(RADIANS(E1112))+COS(RADIANS(G1118))*COS(RADIANS(E1112))*COS(RADIANS(AM1102))))</f>
        <v>0</v>
      </c>
      <c r="AN1118" s="3">
        <f>IF(DEGREES(ACOS(SIN(RADIANS(G1118))*SIN(RADIANS(E1112))+COS(RADIANS(G1118))*COS(RADIANS(E1112))*COS(RADIANS(AN1102))))&gt;90,0,$F$4*$F$5/E1111^2*(SIN(RADIANS(G1118))*SIN(RADIANS(E1112))+COS(RADIANS(G1118))*COS(RADIANS(E1112))*COS(RADIANS(AN1102))))</f>
        <v>0</v>
      </c>
      <c r="AO1118" s="3">
        <f>IF(DEGREES(ACOS(SIN(RADIANS(G1118))*SIN(RADIANS(E1112))+COS(RADIANS(G1118))*COS(RADIANS(E1112))*COS(RADIANS(AO1102))))&gt;90,0,$F$4*$F$5/E1111^2*(SIN(RADIANS(G1118))*SIN(RADIANS(E1112))+COS(RADIANS(G1118))*COS(RADIANS(E1112))*COS(RADIANS(AO1102))))</f>
        <v>0</v>
      </c>
      <c r="AP1118" s="3">
        <f>IF(DEGREES(ACOS(SIN(RADIANS(G1118))*SIN(RADIANS(E1112))+COS(RADIANS(G1118))*COS(RADIANS(E1112))*COS(RADIANS(AP1102))))&gt;90,0,$F$4*$F$5/E1111^2*(SIN(RADIANS(G1118))*SIN(RADIANS(E1112))+COS(RADIANS(G1118))*COS(RADIANS(E1112))*COS(RADIANS(AP1102))))</f>
        <v>0</v>
      </c>
      <c r="AQ1118" s="3">
        <f>IF(DEGREES(ACOS(SIN(RADIANS(G1118))*SIN(RADIANS(E1112))+COS(RADIANS(G1118))*COS(RADIANS(E1112))*COS(RADIANS(AQ1102))))&gt;90,0,$F$4*$F$5/E1111^2*(SIN(RADIANS(G1118))*SIN(RADIANS(E1112))+COS(RADIANS(G1118))*COS(RADIANS(E1112))*COS(RADIANS(AQ1102))))</f>
        <v>0</v>
      </c>
      <c r="AR1118" s="3">
        <f>IF(DEGREES(ACOS(SIN(RADIANS(G1118))*SIN(RADIANS(E1112))+COS(RADIANS(G1118))*COS(RADIANS(E1112))*COS(RADIANS(AR1102))))&gt;90,0,$F$4*$F$5/E1111^2*(SIN(RADIANS(G1118))*SIN(RADIANS(E1112))+COS(RADIANS(G1118))*COS(RADIANS(E1112))*COS(RADIANS(AR1102))))</f>
        <v>0</v>
      </c>
    </row>
    <row r="1119" spans="2:44" ht="15.75" customHeight="1" x14ac:dyDescent="0.2">
      <c r="G1119" s="3">
        <v>-60</v>
      </c>
      <c r="I1119" s="3">
        <f>IF(DEGREES(ACOS(SIN(RADIANS(G1119))*SIN(RADIANS(E1112))+COS(RADIANS(G1119))*COS(RADIANS(E1112))*COS(RADIANS(I1102))))&gt;90,0,$F$4*$F$5/E1111^2*(SIN(RADIANS(G1119))*SIN(RADIANS(E1112))+COS(RADIANS(G1119))*COS(RADIANS(E1112))*COS(RADIANS(I1102))))</f>
        <v>0</v>
      </c>
      <c r="J1119" s="3">
        <f>IF(DEGREES(ACOS(SIN(RADIANS(G1119))*SIN(RADIANS(E1112))+COS(RADIANS(G1119))*COS(RADIANS(E1112))*COS(RADIANS(J1102))))&gt;90,0,$F$4*$F$5/E1111^2*(SIN(RADIANS(G1119))*SIN(RADIANS(E1112))+COS(RADIANS(G1119))*COS(RADIANS(E1112))*COS(RADIANS(J1102))))</f>
        <v>0</v>
      </c>
      <c r="K1119" s="3">
        <f>IF(DEGREES(ACOS(SIN(RADIANS(G1119))*SIN(RADIANS(E1112))+COS(RADIANS(G1119))*COS(RADIANS(E1112))*COS(RADIANS(K1102))))&gt;90,0,$F$4*$F$5/E1111^2*(SIN(RADIANS(G1119))*SIN(RADIANS(E1112))+COS(RADIANS(G1119))*COS(RADIANS(E1112))*COS(RADIANS(K1102))))</f>
        <v>0</v>
      </c>
      <c r="L1119" s="3">
        <f>IF(DEGREES(ACOS(SIN(RADIANS(G1119))*SIN(RADIANS(E1112))+COS(RADIANS(G1119))*COS(RADIANS(E1112))*COS(RADIANS(L1102))))&gt;90,0,$F$4*$F$5/E1111^2*(SIN(RADIANS(G1119))*SIN(RADIANS(E1112))+COS(RADIANS(G1119))*COS(RADIANS(E1112))*COS(RADIANS(L1102))))</f>
        <v>0</v>
      </c>
      <c r="M1119" s="3">
        <f>IF(DEGREES(ACOS(SIN(RADIANS(G1119))*SIN(RADIANS(E1112))+COS(RADIANS(G1119))*COS(RADIANS(E1112))*COS(RADIANS(M1102))))&gt;90,0,$F$4*$F$5/E1111^2*(SIN(RADIANS(G1119))*SIN(RADIANS(E1112))+COS(RADIANS(G1119))*COS(RADIANS(E1112))*COS(RADIANS(M1102))))</f>
        <v>0</v>
      </c>
      <c r="N1119" s="3">
        <f>IF(DEGREES(ACOS(SIN(RADIANS(G1119))*SIN(RADIANS(E1112))+COS(RADIANS(G1119))*COS(RADIANS(E1112))*COS(RADIANS(N1102))))&gt;90,0,$F$4*$F$5/E1111^2*(SIN(RADIANS(G1119))*SIN(RADIANS(E1112))+COS(RADIANS(G1119))*COS(RADIANS(E1112))*COS(RADIANS(N1102))))</f>
        <v>0</v>
      </c>
      <c r="O1119" s="3">
        <f>IF(DEGREES(ACOS(SIN(RADIANS(G1119))*SIN(RADIANS(E1112))+COS(RADIANS(G1119))*COS(RADIANS(E1112))*COS(RADIANS(O1102))))&gt;90,0,$F$4*$F$5/E1111^2*(SIN(RADIANS(G1119))*SIN(RADIANS(E1112))+COS(RADIANS(G1119))*COS(RADIANS(E1112))*COS(RADIANS(O1102))))</f>
        <v>0</v>
      </c>
      <c r="P1119" s="3">
        <f>IF(DEGREES(ACOS(SIN(RADIANS(G1119))*SIN(RADIANS(E1112))+COS(RADIANS(G1119))*COS(RADIANS(E1112))*COS(RADIANS(P1102))))&gt;90,0,$F$4*$F$5/E1111^2*(SIN(RADIANS(G1119))*SIN(RADIANS(E1112))+COS(RADIANS(G1119))*COS(RADIANS(E1112))*COS(RADIANS(P1102))))</f>
        <v>0</v>
      </c>
      <c r="Q1119" s="3">
        <f>IF(DEGREES(ACOS(SIN(RADIANS(G1119))*SIN(RADIANS(E1112))+COS(RADIANS(G1119))*COS(RADIANS(E1112))*COS(RADIANS(Q1102))))&gt;90,0,$F$4*$F$5/E1111^2*(SIN(RADIANS(G1119))*SIN(RADIANS(E1112))+COS(RADIANS(G1119))*COS(RADIANS(E1112))*COS(RADIANS(Q1102))))</f>
        <v>0</v>
      </c>
      <c r="R1119" s="3" t="e">
        <f>IF(DEGREES(ACOS(SIN(RADIANS(G1119))*SIN(RADIANS(E1112))+COS(RADIANS(G1119))*COS(RADIANS(E1112))*COS(RADIANS(R1102))))&gt;90,0,$F$4*$F$5/E1111^2*(SIN(RADIANS(G1119))*SIN(RADIANS(E1112))+COS(RADIANS(G1119))*COS(RADIANS(E1112))*COS(RADIANS(R1102))))</f>
        <v>#DIV/0!</v>
      </c>
      <c r="S1119" s="3" t="e">
        <f>IF(DEGREES(ACOS(SIN(RADIANS(G1119))*SIN(RADIANS(E1112))+COS(RADIANS(G1119))*COS(RADIANS(E1112))*COS(RADIANS(S1102))))&gt;90,0,$F$4*$F$5/E1111^2*(SIN(RADIANS(G1119))*SIN(RADIANS(E1112))+COS(RADIANS(G1119))*COS(RADIANS(E1112))*COS(RADIANS(S1102))))</f>
        <v>#DIV/0!</v>
      </c>
      <c r="T1119" s="3" t="e">
        <f>IF(DEGREES(ACOS(SIN(RADIANS(G1119))*SIN(RADIANS(E1112))+COS(RADIANS(G1119))*COS(RADIANS(E1112))*COS(RADIANS(T1102))))&gt;90,0,$F$4*$F$5/E1111^2*(SIN(RADIANS(G1119))*SIN(RADIANS(E1112))+COS(RADIANS(G1119))*COS(RADIANS(E1112))*COS(RADIANS(T1102))))</f>
        <v>#DIV/0!</v>
      </c>
      <c r="U1119" s="3" t="e">
        <f>IF(DEGREES(ACOS(SIN(RADIANS(G1119))*SIN(RADIANS(E1112))+COS(RADIANS(G1119))*COS(RADIANS(E1112))*COS(RADIANS(U1102))))&gt;90,0,$F$4*$F$5/E1111^2*(SIN(RADIANS(G1119))*SIN(RADIANS(E1112))+COS(RADIANS(G1119))*COS(RADIANS(E1112))*COS(RADIANS(U1102))))</f>
        <v>#DIV/0!</v>
      </c>
      <c r="V1119" s="3" t="e">
        <f>IF(DEGREES(ACOS(SIN(RADIANS(G1119))*SIN(RADIANS(E1112))+COS(RADIANS(G1119))*COS(RADIANS(E1112))*COS(RADIANS(V1102))))&gt;90,0,$F$4*$F$5/E1111^2*(SIN(RADIANS(G1119))*SIN(RADIANS(E1112))+COS(RADIANS(G1119))*COS(RADIANS(E1112))*COS(RADIANS(V1102))))</f>
        <v>#DIV/0!</v>
      </c>
      <c r="W1119" s="3" t="e">
        <f>IF(DEGREES(ACOS(SIN(RADIANS(G1119))*SIN(RADIANS(E1112))+COS(RADIANS(G1119))*COS(RADIANS(E1112))*COS(RADIANS(W1102))))&gt;90,0,$F$4*$F$5/E1111^2*(SIN(RADIANS(G1119))*SIN(RADIANS(E1112))+COS(RADIANS(G1119))*COS(RADIANS(E1112))*COS(RADIANS(W1102))))</f>
        <v>#DIV/0!</v>
      </c>
      <c r="X1119" s="3" t="e">
        <f>IF(DEGREES(ACOS(SIN(RADIANS(G1119))*SIN(RADIANS(E1112))+COS(RADIANS(G1119))*COS(RADIANS(E1112))*COS(RADIANS(X1102))))&gt;90,0,$F$4*$F$5/E1111^2*(SIN(RADIANS(G1119))*SIN(RADIANS(E1112))+COS(RADIANS(G1119))*COS(RADIANS(E1112))*COS(RADIANS(X1102))))</f>
        <v>#DIV/0!</v>
      </c>
      <c r="Y1119" s="3" t="e">
        <f>IF(DEGREES(ACOS(SIN(RADIANS(G1119))*SIN(RADIANS(E1112))+COS(RADIANS(G1119))*COS(RADIANS(E1112))*COS(RADIANS(Y1102))))&gt;90,0,$F$4*$F$5/E1111^2*(SIN(RADIANS(G1119))*SIN(RADIANS(E1112))+COS(RADIANS(G1119))*COS(RADIANS(E1112))*COS(RADIANS(Y1102))))</f>
        <v>#DIV/0!</v>
      </c>
      <c r="Z1119" s="3" t="e">
        <f>IF(DEGREES(ACOS(SIN(RADIANS(G1119))*SIN(RADIANS(E1112))+COS(RADIANS(G1119))*COS(RADIANS(E1112))*COS(RADIANS(Z1102))))&gt;90,0,$F$4*$F$5/E1111^2*(SIN(RADIANS(G1119))*SIN(RADIANS(E1112))+COS(RADIANS(G1119))*COS(RADIANS(E1112))*COS(RADIANS(Z1102))))</f>
        <v>#DIV/0!</v>
      </c>
      <c r="AA1119" s="3" t="e">
        <f>IF(DEGREES(ACOS(SIN(RADIANS(G1119))*SIN(RADIANS(E1112))+COS(RADIANS(G1119))*COS(RADIANS(E1112))*COS(RADIANS(AA1102))))&gt;90,0,$F$4*$F$5/E1111^2*(SIN(RADIANS(G1119))*SIN(RADIANS(E1112))+COS(RADIANS(G1119))*COS(RADIANS(E1112))*COS(RADIANS(AA1102))))</f>
        <v>#DIV/0!</v>
      </c>
      <c r="AB1119" s="3" t="e">
        <f>IF(DEGREES(ACOS(SIN(RADIANS(G1119))*SIN(RADIANS(E1112))+COS(RADIANS(G1119))*COS(RADIANS(E1112))*COS(RADIANS(AB1102))))&gt;90,0,$F$4*$F$5/E1111^2*(SIN(RADIANS(G1119))*SIN(RADIANS(E1112))+COS(RADIANS(G1119))*COS(RADIANS(E1112))*COS(RADIANS(AB1102))))</f>
        <v>#DIV/0!</v>
      </c>
      <c r="AC1119" s="3" t="e">
        <f>IF(DEGREES(ACOS(SIN(RADIANS(G1119))*SIN(RADIANS(E1112))+COS(RADIANS(G1119))*COS(RADIANS(E1112))*COS(RADIANS(AC1102))))&gt;90,0,$F$4*$F$5/E1111^2*(SIN(RADIANS(G1119))*SIN(RADIANS(E1112))+COS(RADIANS(G1119))*COS(RADIANS(E1112))*COS(RADIANS(AC1102))))</f>
        <v>#DIV/0!</v>
      </c>
      <c r="AD1119" s="3" t="e">
        <f>IF(DEGREES(ACOS(SIN(RADIANS(G1119))*SIN(RADIANS(E1112))+COS(RADIANS(G1119))*COS(RADIANS(E1112))*COS(RADIANS(AD1102))))&gt;90,0,$F$4*$F$5/E1111^2*(SIN(RADIANS(G1119))*SIN(RADIANS(E1112))+COS(RADIANS(G1119))*COS(RADIANS(E1112))*COS(RADIANS(AD1102))))</f>
        <v>#DIV/0!</v>
      </c>
      <c r="AE1119" s="3" t="e">
        <f>IF(DEGREES(ACOS(SIN(RADIANS(G1119))*SIN(RADIANS(E1112))+COS(RADIANS(G1119))*COS(RADIANS(E1112))*COS(RADIANS(AE1102))))&gt;90,0,$F$4*$F$5/E1111^2*(SIN(RADIANS(G1119))*SIN(RADIANS(E1112))+COS(RADIANS(G1119))*COS(RADIANS(E1112))*COS(RADIANS(AE1102))))</f>
        <v>#DIV/0!</v>
      </c>
      <c r="AF1119" s="3" t="e">
        <f>IF(DEGREES(ACOS(SIN(RADIANS(G1119))*SIN(RADIANS(E1112))+COS(RADIANS(G1119))*COS(RADIANS(E1112))*COS(RADIANS(AF1102))))&gt;90,0,$F$4*$F$5/E1111^2*(SIN(RADIANS(G1119))*SIN(RADIANS(E1112))+COS(RADIANS(G1119))*COS(RADIANS(E1112))*COS(RADIANS(AF1102))))</f>
        <v>#DIV/0!</v>
      </c>
      <c r="AG1119" s="3" t="e">
        <f>IF(DEGREES(ACOS(SIN(RADIANS(G1119))*SIN(RADIANS(E1112))+COS(RADIANS(G1119))*COS(RADIANS(E1112))*COS(RADIANS(AG1102))))&gt;90,0,$F$4*$F$5/E1111^2*(SIN(RADIANS(G1119))*SIN(RADIANS(E1112))+COS(RADIANS(G1119))*COS(RADIANS(E1112))*COS(RADIANS(AG1102))))</f>
        <v>#DIV/0!</v>
      </c>
      <c r="AH1119" s="3" t="e">
        <f>IF(DEGREES(ACOS(SIN(RADIANS(G1119))*SIN(RADIANS(E1112))+COS(RADIANS(G1119))*COS(RADIANS(E1112))*COS(RADIANS(AH1102))))&gt;90,0,$F$4*$F$5/E1111^2*(SIN(RADIANS(G1119))*SIN(RADIANS(E1112))+COS(RADIANS(G1119))*COS(RADIANS(E1112))*COS(RADIANS(AH1102))))</f>
        <v>#DIV/0!</v>
      </c>
      <c r="AI1119" s="3" t="e">
        <f>IF(DEGREES(ACOS(SIN(RADIANS(G1119))*SIN(RADIANS(E1112))+COS(RADIANS(G1119))*COS(RADIANS(E1112))*COS(RADIANS(AI1102))))&gt;90,0,$F$4*$F$5/E1111^2*(SIN(RADIANS(G1119))*SIN(RADIANS(E1112))+COS(RADIANS(G1119))*COS(RADIANS(E1112))*COS(RADIANS(AI1102))))</f>
        <v>#DIV/0!</v>
      </c>
      <c r="AJ1119" s="3" t="e">
        <f>IF(DEGREES(ACOS(SIN(RADIANS(G1119))*SIN(RADIANS(E1112))+COS(RADIANS(G1119))*COS(RADIANS(E1112))*COS(RADIANS(AJ1102))))&gt;90,0,$F$4*$F$5/E1111^2*(SIN(RADIANS(G1119))*SIN(RADIANS(E1112))+COS(RADIANS(G1119))*COS(RADIANS(E1112))*COS(RADIANS(AJ1102))))</f>
        <v>#DIV/0!</v>
      </c>
      <c r="AK1119" s="3">
        <f>IF(DEGREES(ACOS(SIN(RADIANS(G1119))*SIN(RADIANS(E1112))+COS(RADIANS(G1119))*COS(RADIANS(E1112))*COS(RADIANS(AK1102))))&gt;90,0,$F$4*$F$5/E1111^2*(SIN(RADIANS(G1119))*SIN(RADIANS(E1112))+COS(RADIANS(G1119))*COS(RADIANS(E1112))*COS(RADIANS(AK1102))))</f>
        <v>0</v>
      </c>
      <c r="AL1119" s="3">
        <f>IF(DEGREES(ACOS(SIN(RADIANS(G1119))*SIN(RADIANS(E1112))+COS(RADIANS(G1119))*COS(RADIANS(E1112))*COS(RADIANS(AL1102))))&gt;90,0,$F$4*$F$5/E1111^2*(SIN(RADIANS(G1119))*SIN(RADIANS(E1112))+COS(RADIANS(G1119))*COS(RADIANS(E1112))*COS(RADIANS(AL1102))))</f>
        <v>0</v>
      </c>
      <c r="AM1119" s="3">
        <f>IF(DEGREES(ACOS(SIN(RADIANS(G1119))*SIN(RADIANS(E1112))+COS(RADIANS(G1119))*COS(RADIANS(E1112))*COS(RADIANS(AM1102))))&gt;90,0,$F$4*$F$5/E1111^2*(SIN(RADIANS(G1119))*SIN(RADIANS(E1112))+COS(RADIANS(G1119))*COS(RADIANS(E1112))*COS(RADIANS(AM1102))))</f>
        <v>0</v>
      </c>
      <c r="AN1119" s="3">
        <f>IF(DEGREES(ACOS(SIN(RADIANS(G1119))*SIN(RADIANS(E1112))+COS(RADIANS(G1119))*COS(RADIANS(E1112))*COS(RADIANS(AN1102))))&gt;90,0,$F$4*$F$5/E1111^2*(SIN(RADIANS(G1119))*SIN(RADIANS(E1112))+COS(RADIANS(G1119))*COS(RADIANS(E1112))*COS(RADIANS(AN1102))))</f>
        <v>0</v>
      </c>
      <c r="AO1119" s="3">
        <f>IF(DEGREES(ACOS(SIN(RADIANS(G1119))*SIN(RADIANS(E1112))+COS(RADIANS(G1119))*COS(RADIANS(E1112))*COS(RADIANS(AO1102))))&gt;90,0,$F$4*$F$5/E1111^2*(SIN(RADIANS(G1119))*SIN(RADIANS(E1112))+COS(RADIANS(G1119))*COS(RADIANS(E1112))*COS(RADIANS(AO1102))))</f>
        <v>0</v>
      </c>
      <c r="AP1119" s="3">
        <f>IF(DEGREES(ACOS(SIN(RADIANS(G1119))*SIN(RADIANS(E1112))+COS(RADIANS(G1119))*COS(RADIANS(E1112))*COS(RADIANS(AP1102))))&gt;90,0,$F$4*$F$5/E1111^2*(SIN(RADIANS(G1119))*SIN(RADIANS(E1112))+COS(RADIANS(G1119))*COS(RADIANS(E1112))*COS(RADIANS(AP1102))))</f>
        <v>0</v>
      </c>
      <c r="AQ1119" s="3">
        <f>IF(DEGREES(ACOS(SIN(RADIANS(G1119))*SIN(RADIANS(E1112))+COS(RADIANS(G1119))*COS(RADIANS(E1112))*COS(RADIANS(AQ1102))))&gt;90,0,$F$4*$F$5/E1111^2*(SIN(RADIANS(G1119))*SIN(RADIANS(E1112))+COS(RADIANS(G1119))*COS(RADIANS(E1112))*COS(RADIANS(AQ1102))))</f>
        <v>0</v>
      </c>
      <c r="AR1119" s="3">
        <f>IF(DEGREES(ACOS(SIN(RADIANS(G1119))*SIN(RADIANS(E1112))+COS(RADIANS(G1119))*COS(RADIANS(E1112))*COS(RADIANS(AR1102))))&gt;90,0,$F$4*$F$5/E1111^2*(SIN(RADIANS(G1119))*SIN(RADIANS(E1112))+COS(RADIANS(G1119))*COS(RADIANS(E1112))*COS(RADIANS(AR1102))))</f>
        <v>0</v>
      </c>
    </row>
    <row r="1120" spans="2:44" ht="15.75" customHeight="1" x14ac:dyDescent="0.2">
      <c r="G1120" s="3">
        <v>-70</v>
      </c>
      <c r="I1120" s="3">
        <f>IF(DEGREES(ACOS(SIN(RADIANS(G1120))*SIN(RADIANS(E1112))+COS(RADIANS(G1120))*COS(RADIANS(E1112))*COS(RADIANS(I1102))))&gt;90,0,$F$4*$F$5/E1111^2*(SIN(RADIANS(G1120))*SIN(RADIANS(E1112))+COS(RADIANS(G1120))*COS(RADIANS(E1112))*COS(RADIANS(I1102))))</f>
        <v>0</v>
      </c>
      <c r="J1120" s="3">
        <f>IF(DEGREES(ACOS(SIN(RADIANS(G1120))*SIN(RADIANS(E1112))+COS(RADIANS(G1120))*COS(RADIANS(E1112))*COS(RADIANS(J1102))))&gt;90,0,$F$4*$F$5/E1111^2*(SIN(RADIANS(G1120))*SIN(RADIANS(E1112))+COS(RADIANS(G1120))*COS(RADIANS(E1112))*COS(RADIANS(J1102))))</f>
        <v>0</v>
      </c>
      <c r="K1120" s="3">
        <f>IF(DEGREES(ACOS(SIN(RADIANS(G1120))*SIN(RADIANS(E1112))+COS(RADIANS(G1120))*COS(RADIANS(E1112))*COS(RADIANS(K1102))))&gt;90,0,$F$4*$F$5/E1111^2*(SIN(RADIANS(G1120))*SIN(RADIANS(E1112))+COS(RADIANS(G1120))*COS(RADIANS(E1112))*COS(RADIANS(K1102))))</f>
        <v>0</v>
      </c>
      <c r="L1120" s="3">
        <f>IF(DEGREES(ACOS(SIN(RADIANS(G1120))*SIN(RADIANS(E1112))+COS(RADIANS(G1120))*COS(RADIANS(E1112))*COS(RADIANS(L1102))))&gt;90,0,$F$4*$F$5/E1111^2*(SIN(RADIANS(G1120))*SIN(RADIANS(E1112))+COS(RADIANS(G1120))*COS(RADIANS(E1112))*COS(RADIANS(L1102))))</f>
        <v>0</v>
      </c>
      <c r="M1120" s="3">
        <f>IF(DEGREES(ACOS(SIN(RADIANS(G1120))*SIN(RADIANS(E1112))+COS(RADIANS(G1120))*COS(RADIANS(E1112))*COS(RADIANS(M1102))))&gt;90,0,$F$4*$F$5/E1111^2*(SIN(RADIANS(G1120))*SIN(RADIANS(E1112))+COS(RADIANS(G1120))*COS(RADIANS(E1112))*COS(RADIANS(M1102))))</f>
        <v>0</v>
      </c>
      <c r="N1120" s="3">
        <f>IF(DEGREES(ACOS(SIN(RADIANS(G1120))*SIN(RADIANS(E1112))+COS(RADIANS(G1120))*COS(RADIANS(E1112))*COS(RADIANS(N1102))))&gt;90,0,$F$4*$F$5/E1111^2*(SIN(RADIANS(G1120))*SIN(RADIANS(E1112))+COS(RADIANS(G1120))*COS(RADIANS(E1112))*COS(RADIANS(N1102))))</f>
        <v>0</v>
      </c>
      <c r="O1120" s="3">
        <f>IF(DEGREES(ACOS(SIN(RADIANS(G1120))*SIN(RADIANS(E1112))+COS(RADIANS(G1120))*COS(RADIANS(E1112))*COS(RADIANS(O1102))))&gt;90,0,$F$4*$F$5/E1111^2*(SIN(RADIANS(G1120))*SIN(RADIANS(E1112))+COS(RADIANS(G1120))*COS(RADIANS(E1112))*COS(RADIANS(O1102))))</f>
        <v>0</v>
      </c>
      <c r="P1120" s="3">
        <f>IF(DEGREES(ACOS(SIN(RADIANS(G1120))*SIN(RADIANS(E1112))+COS(RADIANS(G1120))*COS(RADIANS(E1112))*COS(RADIANS(P1102))))&gt;90,0,$F$4*$F$5/E1111^2*(SIN(RADIANS(G1120))*SIN(RADIANS(E1112))+COS(RADIANS(G1120))*COS(RADIANS(E1112))*COS(RADIANS(P1102))))</f>
        <v>0</v>
      </c>
      <c r="Q1120" s="3">
        <f>IF(DEGREES(ACOS(SIN(RADIANS(G1120))*SIN(RADIANS(E1112))+COS(RADIANS(G1120))*COS(RADIANS(E1112))*COS(RADIANS(Q1102))))&gt;90,0,$F$4*$F$5/E1111^2*(SIN(RADIANS(G1120))*SIN(RADIANS(E1112))+COS(RADIANS(G1120))*COS(RADIANS(E1112))*COS(RADIANS(Q1102))))</f>
        <v>0</v>
      </c>
      <c r="R1120" s="3" t="e">
        <f>IF(DEGREES(ACOS(SIN(RADIANS(G1120))*SIN(RADIANS(E1112))+COS(RADIANS(G1120))*COS(RADIANS(E1112))*COS(RADIANS(R1102))))&gt;90,0,$F$4*$F$5/E1111^2*(SIN(RADIANS(G1120))*SIN(RADIANS(E1112))+COS(RADIANS(G1120))*COS(RADIANS(E1112))*COS(RADIANS(R1102))))</f>
        <v>#DIV/0!</v>
      </c>
      <c r="S1120" s="3" t="e">
        <f>IF(DEGREES(ACOS(SIN(RADIANS(G1120))*SIN(RADIANS(E1112))+COS(RADIANS(G1120))*COS(RADIANS(E1112))*COS(RADIANS(S1102))))&gt;90,0,$F$4*$F$5/E1111^2*(SIN(RADIANS(G1120))*SIN(RADIANS(E1112))+COS(RADIANS(G1120))*COS(RADIANS(E1112))*COS(RADIANS(S1102))))</f>
        <v>#DIV/0!</v>
      </c>
      <c r="T1120" s="3" t="e">
        <f>IF(DEGREES(ACOS(SIN(RADIANS(G1120))*SIN(RADIANS(E1112))+COS(RADIANS(G1120))*COS(RADIANS(E1112))*COS(RADIANS(T1102))))&gt;90,0,$F$4*$F$5/E1111^2*(SIN(RADIANS(G1120))*SIN(RADIANS(E1112))+COS(RADIANS(G1120))*COS(RADIANS(E1112))*COS(RADIANS(T1102))))</f>
        <v>#DIV/0!</v>
      </c>
      <c r="U1120" s="3" t="e">
        <f>IF(DEGREES(ACOS(SIN(RADIANS(G1120))*SIN(RADIANS(E1112))+COS(RADIANS(G1120))*COS(RADIANS(E1112))*COS(RADIANS(U1102))))&gt;90,0,$F$4*$F$5/E1111^2*(SIN(RADIANS(G1120))*SIN(RADIANS(E1112))+COS(RADIANS(G1120))*COS(RADIANS(E1112))*COS(RADIANS(U1102))))</f>
        <v>#DIV/0!</v>
      </c>
      <c r="V1120" s="3" t="e">
        <f>IF(DEGREES(ACOS(SIN(RADIANS(G1120))*SIN(RADIANS(E1112))+COS(RADIANS(G1120))*COS(RADIANS(E1112))*COS(RADIANS(V1102))))&gt;90,0,$F$4*$F$5/E1111^2*(SIN(RADIANS(G1120))*SIN(RADIANS(E1112))+COS(RADIANS(G1120))*COS(RADIANS(E1112))*COS(RADIANS(V1102))))</f>
        <v>#DIV/0!</v>
      </c>
      <c r="W1120" s="3" t="e">
        <f>IF(DEGREES(ACOS(SIN(RADIANS(G1120))*SIN(RADIANS(E1112))+COS(RADIANS(G1120))*COS(RADIANS(E1112))*COS(RADIANS(W1102))))&gt;90,0,$F$4*$F$5/E1111^2*(SIN(RADIANS(G1120))*SIN(RADIANS(E1112))+COS(RADIANS(G1120))*COS(RADIANS(E1112))*COS(RADIANS(W1102))))</f>
        <v>#DIV/0!</v>
      </c>
      <c r="X1120" s="3" t="e">
        <f>IF(DEGREES(ACOS(SIN(RADIANS(G1120))*SIN(RADIANS(E1112))+COS(RADIANS(G1120))*COS(RADIANS(E1112))*COS(RADIANS(X1102))))&gt;90,0,$F$4*$F$5/E1111^2*(SIN(RADIANS(G1120))*SIN(RADIANS(E1112))+COS(RADIANS(G1120))*COS(RADIANS(E1112))*COS(RADIANS(X1102))))</f>
        <v>#DIV/0!</v>
      </c>
      <c r="Y1120" s="3" t="e">
        <f>IF(DEGREES(ACOS(SIN(RADIANS(G1120))*SIN(RADIANS(E1112))+COS(RADIANS(G1120))*COS(RADIANS(E1112))*COS(RADIANS(Y1102))))&gt;90,0,$F$4*$F$5/E1111^2*(SIN(RADIANS(G1120))*SIN(RADIANS(E1112))+COS(RADIANS(G1120))*COS(RADIANS(E1112))*COS(RADIANS(Y1102))))</f>
        <v>#DIV/0!</v>
      </c>
      <c r="Z1120" s="3" t="e">
        <f>IF(DEGREES(ACOS(SIN(RADIANS(G1120))*SIN(RADIANS(E1112))+COS(RADIANS(G1120))*COS(RADIANS(E1112))*COS(RADIANS(Z1102))))&gt;90,0,$F$4*$F$5/E1111^2*(SIN(RADIANS(G1120))*SIN(RADIANS(E1112))+COS(RADIANS(G1120))*COS(RADIANS(E1112))*COS(RADIANS(Z1102))))</f>
        <v>#DIV/0!</v>
      </c>
      <c r="AA1120" s="3" t="e">
        <f>IF(DEGREES(ACOS(SIN(RADIANS(G1120))*SIN(RADIANS(E1112))+COS(RADIANS(G1120))*COS(RADIANS(E1112))*COS(RADIANS(AA1102))))&gt;90,0,$F$4*$F$5/E1111^2*(SIN(RADIANS(G1120))*SIN(RADIANS(E1112))+COS(RADIANS(G1120))*COS(RADIANS(E1112))*COS(RADIANS(AA1102))))</f>
        <v>#DIV/0!</v>
      </c>
      <c r="AB1120" s="3" t="e">
        <f>IF(DEGREES(ACOS(SIN(RADIANS(G1120))*SIN(RADIANS(E1112))+COS(RADIANS(G1120))*COS(RADIANS(E1112))*COS(RADIANS(AB1102))))&gt;90,0,$F$4*$F$5/E1111^2*(SIN(RADIANS(G1120))*SIN(RADIANS(E1112))+COS(RADIANS(G1120))*COS(RADIANS(E1112))*COS(RADIANS(AB1102))))</f>
        <v>#DIV/0!</v>
      </c>
      <c r="AC1120" s="3" t="e">
        <f>IF(DEGREES(ACOS(SIN(RADIANS(G1120))*SIN(RADIANS(E1112))+COS(RADIANS(G1120))*COS(RADIANS(E1112))*COS(RADIANS(AC1102))))&gt;90,0,$F$4*$F$5/E1111^2*(SIN(RADIANS(G1120))*SIN(RADIANS(E1112))+COS(RADIANS(G1120))*COS(RADIANS(E1112))*COS(RADIANS(AC1102))))</f>
        <v>#DIV/0!</v>
      </c>
      <c r="AD1120" s="3" t="e">
        <f>IF(DEGREES(ACOS(SIN(RADIANS(G1120))*SIN(RADIANS(E1112))+COS(RADIANS(G1120))*COS(RADIANS(E1112))*COS(RADIANS(AD1102))))&gt;90,0,$F$4*$F$5/E1111^2*(SIN(RADIANS(G1120))*SIN(RADIANS(E1112))+COS(RADIANS(G1120))*COS(RADIANS(E1112))*COS(RADIANS(AD1102))))</f>
        <v>#DIV/0!</v>
      </c>
      <c r="AE1120" s="3" t="e">
        <f>IF(DEGREES(ACOS(SIN(RADIANS(G1120))*SIN(RADIANS(E1112))+COS(RADIANS(G1120))*COS(RADIANS(E1112))*COS(RADIANS(AE1102))))&gt;90,0,$F$4*$F$5/E1111^2*(SIN(RADIANS(G1120))*SIN(RADIANS(E1112))+COS(RADIANS(G1120))*COS(RADIANS(E1112))*COS(RADIANS(AE1102))))</f>
        <v>#DIV/0!</v>
      </c>
      <c r="AF1120" s="3" t="e">
        <f>IF(DEGREES(ACOS(SIN(RADIANS(G1120))*SIN(RADIANS(E1112))+COS(RADIANS(G1120))*COS(RADIANS(E1112))*COS(RADIANS(AF1102))))&gt;90,0,$F$4*$F$5/E1111^2*(SIN(RADIANS(G1120))*SIN(RADIANS(E1112))+COS(RADIANS(G1120))*COS(RADIANS(E1112))*COS(RADIANS(AF1102))))</f>
        <v>#DIV/0!</v>
      </c>
      <c r="AG1120" s="3" t="e">
        <f>IF(DEGREES(ACOS(SIN(RADIANS(G1120))*SIN(RADIANS(E1112))+COS(RADIANS(G1120))*COS(RADIANS(E1112))*COS(RADIANS(AG1102))))&gt;90,0,$F$4*$F$5/E1111^2*(SIN(RADIANS(G1120))*SIN(RADIANS(E1112))+COS(RADIANS(G1120))*COS(RADIANS(E1112))*COS(RADIANS(AG1102))))</f>
        <v>#DIV/0!</v>
      </c>
      <c r="AH1120" s="3" t="e">
        <f>IF(DEGREES(ACOS(SIN(RADIANS(G1120))*SIN(RADIANS(E1112))+COS(RADIANS(G1120))*COS(RADIANS(E1112))*COS(RADIANS(AH1102))))&gt;90,0,$F$4*$F$5/E1111^2*(SIN(RADIANS(G1120))*SIN(RADIANS(E1112))+COS(RADIANS(G1120))*COS(RADIANS(E1112))*COS(RADIANS(AH1102))))</f>
        <v>#DIV/0!</v>
      </c>
      <c r="AI1120" s="3" t="e">
        <f>IF(DEGREES(ACOS(SIN(RADIANS(G1120))*SIN(RADIANS(E1112))+COS(RADIANS(G1120))*COS(RADIANS(E1112))*COS(RADIANS(AI1102))))&gt;90,0,$F$4*$F$5/E1111^2*(SIN(RADIANS(G1120))*SIN(RADIANS(E1112))+COS(RADIANS(G1120))*COS(RADIANS(E1112))*COS(RADIANS(AI1102))))</f>
        <v>#DIV/0!</v>
      </c>
      <c r="AJ1120" s="3" t="e">
        <f>IF(DEGREES(ACOS(SIN(RADIANS(G1120))*SIN(RADIANS(E1112))+COS(RADIANS(G1120))*COS(RADIANS(E1112))*COS(RADIANS(AJ1102))))&gt;90,0,$F$4*$F$5/E1111^2*(SIN(RADIANS(G1120))*SIN(RADIANS(E1112))+COS(RADIANS(G1120))*COS(RADIANS(E1112))*COS(RADIANS(AJ1102))))</f>
        <v>#DIV/0!</v>
      </c>
      <c r="AK1120" s="3">
        <f>IF(DEGREES(ACOS(SIN(RADIANS(G1120))*SIN(RADIANS(E1112))+COS(RADIANS(G1120))*COS(RADIANS(E1112))*COS(RADIANS(AK1102))))&gt;90,0,$F$4*$F$5/E1111^2*(SIN(RADIANS(G1120))*SIN(RADIANS(E1112))+COS(RADIANS(G1120))*COS(RADIANS(E1112))*COS(RADIANS(AK1102))))</f>
        <v>0</v>
      </c>
      <c r="AL1120" s="3">
        <f>IF(DEGREES(ACOS(SIN(RADIANS(G1120))*SIN(RADIANS(E1112))+COS(RADIANS(G1120))*COS(RADIANS(E1112))*COS(RADIANS(AL1102))))&gt;90,0,$F$4*$F$5/E1111^2*(SIN(RADIANS(G1120))*SIN(RADIANS(E1112))+COS(RADIANS(G1120))*COS(RADIANS(E1112))*COS(RADIANS(AL1102))))</f>
        <v>0</v>
      </c>
      <c r="AM1120" s="3">
        <f>IF(DEGREES(ACOS(SIN(RADIANS(G1120))*SIN(RADIANS(E1112))+COS(RADIANS(G1120))*COS(RADIANS(E1112))*COS(RADIANS(AM1102))))&gt;90,0,$F$4*$F$5/E1111^2*(SIN(RADIANS(G1120))*SIN(RADIANS(E1112))+COS(RADIANS(G1120))*COS(RADIANS(E1112))*COS(RADIANS(AM1102))))</f>
        <v>0</v>
      </c>
      <c r="AN1120" s="3">
        <f>IF(DEGREES(ACOS(SIN(RADIANS(G1120))*SIN(RADIANS(E1112))+COS(RADIANS(G1120))*COS(RADIANS(E1112))*COS(RADIANS(AN1102))))&gt;90,0,$F$4*$F$5/E1111^2*(SIN(RADIANS(G1120))*SIN(RADIANS(E1112))+COS(RADIANS(G1120))*COS(RADIANS(E1112))*COS(RADIANS(AN1102))))</f>
        <v>0</v>
      </c>
      <c r="AO1120" s="3">
        <f>IF(DEGREES(ACOS(SIN(RADIANS(G1120))*SIN(RADIANS(E1112))+COS(RADIANS(G1120))*COS(RADIANS(E1112))*COS(RADIANS(AO1102))))&gt;90,0,$F$4*$F$5/E1111^2*(SIN(RADIANS(G1120))*SIN(RADIANS(E1112))+COS(RADIANS(G1120))*COS(RADIANS(E1112))*COS(RADIANS(AO1102))))</f>
        <v>0</v>
      </c>
      <c r="AP1120" s="3">
        <f>IF(DEGREES(ACOS(SIN(RADIANS(G1120))*SIN(RADIANS(E1112))+COS(RADIANS(G1120))*COS(RADIANS(E1112))*COS(RADIANS(AP1102))))&gt;90,0,$F$4*$F$5/E1111^2*(SIN(RADIANS(G1120))*SIN(RADIANS(E1112))+COS(RADIANS(G1120))*COS(RADIANS(E1112))*COS(RADIANS(AP1102))))</f>
        <v>0</v>
      </c>
      <c r="AQ1120" s="3">
        <f>IF(DEGREES(ACOS(SIN(RADIANS(G1120))*SIN(RADIANS(E1112))+COS(RADIANS(G1120))*COS(RADIANS(E1112))*COS(RADIANS(AQ1102))))&gt;90,0,$F$4*$F$5/E1111^2*(SIN(RADIANS(G1120))*SIN(RADIANS(E1112))+COS(RADIANS(G1120))*COS(RADIANS(E1112))*COS(RADIANS(AQ1102))))</f>
        <v>0</v>
      </c>
      <c r="AR1120" s="3">
        <f>IF(DEGREES(ACOS(SIN(RADIANS(G1120))*SIN(RADIANS(E1112))+COS(RADIANS(G1120))*COS(RADIANS(E1112))*COS(RADIANS(AR1102))))&gt;90,0,$F$4*$F$5/E1111^2*(SIN(RADIANS(G1120))*SIN(RADIANS(E1112))+COS(RADIANS(G1120))*COS(RADIANS(E1112))*COS(RADIANS(AR1102))))</f>
        <v>0</v>
      </c>
    </row>
    <row r="1121" spans="2:44" ht="15.75" customHeight="1" x14ac:dyDescent="0.2">
      <c r="G1121" s="3">
        <v>-80</v>
      </c>
      <c r="I1121" s="3">
        <f>IF(DEGREES(ACOS(SIN(RADIANS(G1121))*SIN(RADIANS(E1112))+COS(RADIANS(G1121))*COS(RADIANS(E1112))*COS(RADIANS(I1102))))&gt;90,0,$F$4*$F$5/E1111^2*(SIN(RADIANS(G1121))*SIN(RADIANS(E1112))+COS(RADIANS(G1121))*COS(RADIANS(E1112))*COS(RADIANS(I1102))))</f>
        <v>0</v>
      </c>
      <c r="J1121" s="3">
        <f>IF(DEGREES(ACOS(SIN(RADIANS(G1121))*SIN(RADIANS(E1112))+COS(RADIANS(G1121))*COS(RADIANS(E1112))*COS(RADIANS(J1102))))&gt;90,0,$F$4*$F$5/E1111^2*(SIN(RADIANS(G1121))*SIN(RADIANS(E1112))+COS(RADIANS(G1121))*COS(RADIANS(E1112))*COS(RADIANS(J1102))))</f>
        <v>0</v>
      </c>
      <c r="K1121" s="3">
        <f>IF(DEGREES(ACOS(SIN(RADIANS(G1121))*SIN(RADIANS(E1112))+COS(RADIANS(G1121))*COS(RADIANS(E1112))*COS(RADIANS(K1102))))&gt;90,0,$F$4*$F$5/E1111^2*(SIN(RADIANS(G1121))*SIN(RADIANS(E1112))+COS(RADIANS(G1121))*COS(RADIANS(E1112))*COS(RADIANS(K1102))))</f>
        <v>0</v>
      </c>
      <c r="L1121" s="3">
        <f>IF(DEGREES(ACOS(SIN(RADIANS(G1121))*SIN(RADIANS(E1112))+COS(RADIANS(G1121))*COS(RADIANS(E1112))*COS(RADIANS(L1102))))&gt;90,0,$F$4*$F$5/E1111^2*(SIN(RADIANS(G1121))*SIN(RADIANS(E1112))+COS(RADIANS(G1121))*COS(RADIANS(E1112))*COS(RADIANS(L1102))))</f>
        <v>0</v>
      </c>
      <c r="M1121" s="3">
        <f>IF(DEGREES(ACOS(SIN(RADIANS(G1121))*SIN(RADIANS(E1112))+COS(RADIANS(G1121))*COS(RADIANS(E1112))*COS(RADIANS(M1102))))&gt;90,0,$F$4*$F$5/E1111^2*(SIN(RADIANS(G1121))*SIN(RADIANS(E1112))+COS(RADIANS(G1121))*COS(RADIANS(E1112))*COS(RADIANS(M1102))))</f>
        <v>0</v>
      </c>
      <c r="N1121" s="3">
        <f>IF(DEGREES(ACOS(SIN(RADIANS(G1121))*SIN(RADIANS(E1112))+COS(RADIANS(G1121))*COS(RADIANS(E1112))*COS(RADIANS(N1102))))&gt;90,0,$F$4*$F$5/E1111^2*(SIN(RADIANS(G1121))*SIN(RADIANS(E1112))+COS(RADIANS(G1121))*COS(RADIANS(E1112))*COS(RADIANS(N1102))))</f>
        <v>0</v>
      </c>
      <c r="O1121" s="3">
        <f>IF(DEGREES(ACOS(SIN(RADIANS(G1121))*SIN(RADIANS(E1112))+COS(RADIANS(G1121))*COS(RADIANS(E1112))*COS(RADIANS(O1102))))&gt;90,0,$F$4*$F$5/E1111^2*(SIN(RADIANS(G1121))*SIN(RADIANS(E1112))+COS(RADIANS(G1121))*COS(RADIANS(E1112))*COS(RADIANS(O1102))))</f>
        <v>0</v>
      </c>
      <c r="P1121" s="3">
        <f>IF(DEGREES(ACOS(SIN(RADIANS(G1121))*SIN(RADIANS(E1112))+COS(RADIANS(G1121))*COS(RADIANS(E1112))*COS(RADIANS(P1102))))&gt;90,0,$F$4*$F$5/E1111^2*(SIN(RADIANS(G1121))*SIN(RADIANS(E1112))+COS(RADIANS(G1121))*COS(RADIANS(E1112))*COS(RADIANS(P1102))))</f>
        <v>0</v>
      </c>
      <c r="Q1121" s="3">
        <f>IF(DEGREES(ACOS(SIN(RADIANS(G1121))*SIN(RADIANS(E1112))+COS(RADIANS(G1121))*COS(RADIANS(E1112))*COS(RADIANS(Q1102))))&gt;90,0,$F$4*$F$5/E1111^2*(SIN(RADIANS(G1121))*SIN(RADIANS(E1112))+COS(RADIANS(G1121))*COS(RADIANS(E1112))*COS(RADIANS(Q1102))))</f>
        <v>0</v>
      </c>
      <c r="R1121" s="3" t="e">
        <f>IF(DEGREES(ACOS(SIN(RADIANS(G1121))*SIN(RADIANS(E1112))+COS(RADIANS(G1121))*COS(RADIANS(E1112))*COS(RADIANS(R1102))))&gt;90,0,$F$4*$F$5/E1111^2*(SIN(RADIANS(G1121))*SIN(RADIANS(E1112))+COS(RADIANS(G1121))*COS(RADIANS(E1112))*COS(RADIANS(R1102))))</f>
        <v>#DIV/0!</v>
      </c>
      <c r="S1121" s="3" t="e">
        <f>IF(DEGREES(ACOS(SIN(RADIANS(G1121))*SIN(RADIANS(E1112))+COS(RADIANS(G1121))*COS(RADIANS(E1112))*COS(RADIANS(S1102))))&gt;90,0,$F$4*$F$5/E1111^2*(SIN(RADIANS(G1121))*SIN(RADIANS(E1112))+COS(RADIANS(G1121))*COS(RADIANS(E1112))*COS(RADIANS(S1102))))</f>
        <v>#DIV/0!</v>
      </c>
      <c r="T1121" s="3" t="e">
        <f>IF(DEGREES(ACOS(SIN(RADIANS(G1121))*SIN(RADIANS(E1112))+COS(RADIANS(G1121))*COS(RADIANS(E1112))*COS(RADIANS(T1102))))&gt;90,0,$F$4*$F$5/E1111^2*(SIN(RADIANS(G1121))*SIN(RADIANS(E1112))+COS(RADIANS(G1121))*COS(RADIANS(E1112))*COS(RADIANS(T1102))))</f>
        <v>#DIV/0!</v>
      </c>
      <c r="U1121" s="3" t="e">
        <f>IF(DEGREES(ACOS(SIN(RADIANS(G1121))*SIN(RADIANS(E1112))+COS(RADIANS(G1121))*COS(RADIANS(E1112))*COS(RADIANS(U1102))))&gt;90,0,$F$4*$F$5/E1111^2*(SIN(RADIANS(G1121))*SIN(RADIANS(E1112))+COS(RADIANS(G1121))*COS(RADIANS(E1112))*COS(RADIANS(U1102))))</f>
        <v>#DIV/0!</v>
      </c>
      <c r="V1121" s="3" t="e">
        <f>IF(DEGREES(ACOS(SIN(RADIANS(G1121))*SIN(RADIANS(E1112))+COS(RADIANS(G1121))*COS(RADIANS(E1112))*COS(RADIANS(V1102))))&gt;90,0,$F$4*$F$5/E1111^2*(SIN(RADIANS(G1121))*SIN(RADIANS(E1112))+COS(RADIANS(G1121))*COS(RADIANS(E1112))*COS(RADIANS(V1102))))</f>
        <v>#DIV/0!</v>
      </c>
      <c r="W1121" s="3" t="e">
        <f>IF(DEGREES(ACOS(SIN(RADIANS(G1121))*SIN(RADIANS(E1112))+COS(RADIANS(G1121))*COS(RADIANS(E1112))*COS(RADIANS(W1102))))&gt;90,0,$F$4*$F$5/E1111^2*(SIN(RADIANS(G1121))*SIN(RADIANS(E1112))+COS(RADIANS(G1121))*COS(RADIANS(E1112))*COS(RADIANS(W1102))))</f>
        <v>#DIV/0!</v>
      </c>
      <c r="X1121" s="3" t="e">
        <f>IF(DEGREES(ACOS(SIN(RADIANS(G1121))*SIN(RADIANS(E1112))+COS(RADIANS(G1121))*COS(RADIANS(E1112))*COS(RADIANS(X1102))))&gt;90,0,$F$4*$F$5/E1111^2*(SIN(RADIANS(G1121))*SIN(RADIANS(E1112))+COS(RADIANS(G1121))*COS(RADIANS(E1112))*COS(RADIANS(X1102))))</f>
        <v>#DIV/0!</v>
      </c>
      <c r="Y1121" s="3" t="e">
        <f>IF(DEGREES(ACOS(SIN(RADIANS(G1121))*SIN(RADIANS(E1112))+COS(RADIANS(G1121))*COS(RADIANS(E1112))*COS(RADIANS(Y1102))))&gt;90,0,$F$4*$F$5/E1111^2*(SIN(RADIANS(G1121))*SIN(RADIANS(E1112))+COS(RADIANS(G1121))*COS(RADIANS(E1112))*COS(RADIANS(Y1102))))</f>
        <v>#DIV/0!</v>
      </c>
      <c r="Z1121" s="3" t="e">
        <f>IF(DEGREES(ACOS(SIN(RADIANS(G1121))*SIN(RADIANS(E1112))+COS(RADIANS(G1121))*COS(RADIANS(E1112))*COS(RADIANS(Z1102))))&gt;90,0,$F$4*$F$5/E1111^2*(SIN(RADIANS(G1121))*SIN(RADIANS(E1112))+COS(RADIANS(G1121))*COS(RADIANS(E1112))*COS(RADIANS(Z1102))))</f>
        <v>#DIV/0!</v>
      </c>
      <c r="AA1121" s="3" t="e">
        <f>IF(DEGREES(ACOS(SIN(RADIANS(G1121))*SIN(RADIANS(E1112))+COS(RADIANS(G1121))*COS(RADIANS(E1112))*COS(RADIANS(AA1102))))&gt;90,0,$F$4*$F$5/E1111^2*(SIN(RADIANS(G1121))*SIN(RADIANS(E1112))+COS(RADIANS(G1121))*COS(RADIANS(E1112))*COS(RADIANS(AA1102))))</f>
        <v>#DIV/0!</v>
      </c>
      <c r="AB1121" s="3" t="e">
        <f>IF(DEGREES(ACOS(SIN(RADIANS(G1121))*SIN(RADIANS(E1112))+COS(RADIANS(G1121))*COS(RADIANS(E1112))*COS(RADIANS(AB1102))))&gt;90,0,$F$4*$F$5/E1111^2*(SIN(RADIANS(G1121))*SIN(RADIANS(E1112))+COS(RADIANS(G1121))*COS(RADIANS(E1112))*COS(RADIANS(AB1102))))</f>
        <v>#DIV/0!</v>
      </c>
      <c r="AC1121" s="3" t="e">
        <f>IF(DEGREES(ACOS(SIN(RADIANS(G1121))*SIN(RADIANS(E1112))+COS(RADIANS(G1121))*COS(RADIANS(E1112))*COS(RADIANS(AC1102))))&gt;90,0,$F$4*$F$5/E1111^2*(SIN(RADIANS(G1121))*SIN(RADIANS(E1112))+COS(RADIANS(G1121))*COS(RADIANS(E1112))*COS(RADIANS(AC1102))))</f>
        <v>#DIV/0!</v>
      </c>
      <c r="AD1121" s="3" t="e">
        <f>IF(DEGREES(ACOS(SIN(RADIANS(G1121))*SIN(RADIANS(E1112))+COS(RADIANS(G1121))*COS(RADIANS(E1112))*COS(RADIANS(AD1102))))&gt;90,0,$F$4*$F$5/E1111^2*(SIN(RADIANS(G1121))*SIN(RADIANS(E1112))+COS(RADIANS(G1121))*COS(RADIANS(E1112))*COS(RADIANS(AD1102))))</f>
        <v>#DIV/0!</v>
      </c>
      <c r="AE1121" s="3" t="e">
        <f>IF(DEGREES(ACOS(SIN(RADIANS(G1121))*SIN(RADIANS(E1112))+COS(RADIANS(G1121))*COS(RADIANS(E1112))*COS(RADIANS(AE1102))))&gt;90,0,$F$4*$F$5/E1111^2*(SIN(RADIANS(G1121))*SIN(RADIANS(E1112))+COS(RADIANS(G1121))*COS(RADIANS(E1112))*COS(RADIANS(AE1102))))</f>
        <v>#DIV/0!</v>
      </c>
      <c r="AF1121" s="3" t="e">
        <f>IF(DEGREES(ACOS(SIN(RADIANS(G1121))*SIN(RADIANS(E1112))+COS(RADIANS(G1121))*COS(RADIANS(E1112))*COS(RADIANS(AF1102))))&gt;90,0,$F$4*$F$5/E1111^2*(SIN(RADIANS(G1121))*SIN(RADIANS(E1112))+COS(RADIANS(G1121))*COS(RADIANS(E1112))*COS(RADIANS(AF1102))))</f>
        <v>#DIV/0!</v>
      </c>
      <c r="AG1121" s="3" t="e">
        <f>IF(DEGREES(ACOS(SIN(RADIANS(G1121))*SIN(RADIANS(E1112))+COS(RADIANS(G1121))*COS(RADIANS(E1112))*COS(RADIANS(AG1102))))&gt;90,0,$F$4*$F$5/E1111^2*(SIN(RADIANS(G1121))*SIN(RADIANS(E1112))+COS(RADIANS(G1121))*COS(RADIANS(E1112))*COS(RADIANS(AG1102))))</f>
        <v>#DIV/0!</v>
      </c>
      <c r="AH1121" s="3" t="e">
        <f>IF(DEGREES(ACOS(SIN(RADIANS(G1121))*SIN(RADIANS(E1112))+COS(RADIANS(G1121))*COS(RADIANS(E1112))*COS(RADIANS(AH1102))))&gt;90,0,$F$4*$F$5/E1111^2*(SIN(RADIANS(G1121))*SIN(RADIANS(E1112))+COS(RADIANS(G1121))*COS(RADIANS(E1112))*COS(RADIANS(AH1102))))</f>
        <v>#DIV/0!</v>
      </c>
      <c r="AI1121" s="3" t="e">
        <f>IF(DEGREES(ACOS(SIN(RADIANS(G1121))*SIN(RADIANS(E1112))+COS(RADIANS(G1121))*COS(RADIANS(E1112))*COS(RADIANS(AI1102))))&gt;90,0,$F$4*$F$5/E1111^2*(SIN(RADIANS(G1121))*SIN(RADIANS(E1112))+COS(RADIANS(G1121))*COS(RADIANS(E1112))*COS(RADIANS(AI1102))))</f>
        <v>#DIV/0!</v>
      </c>
      <c r="AJ1121" s="3" t="e">
        <f>IF(DEGREES(ACOS(SIN(RADIANS(G1121))*SIN(RADIANS(E1112))+COS(RADIANS(G1121))*COS(RADIANS(E1112))*COS(RADIANS(AJ1102))))&gt;90,0,$F$4*$F$5/E1111^2*(SIN(RADIANS(G1121))*SIN(RADIANS(E1112))+COS(RADIANS(G1121))*COS(RADIANS(E1112))*COS(RADIANS(AJ1102))))</f>
        <v>#DIV/0!</v>
      </c>
      <c r="AK1121" s="3">
        <f>IF(DEGREES(ACOS(SIN(RADIANS(G1121))*SIN(RADIANS(E1112))+COS(RADIANS(G1121))*COS(RADIANS(E1112))*COS(RADIANS(AK1102))))&gt;90,0,$F$4*$F$5/E1111^2*(SIN(RADIANS(G1121))*SIN(RADIANS(E1112))+COS(RADIANS(G1121))*COS(RADIANS(E1112))*COS(RADIANS(AK1102))))</f>
        <v>0</v>
      </c>
      <c r="AL1121" s="3">
        <f>IF(DEGREES(ACOS(SIN(RADIANS(G1121))*SIN(RADIANS(E1112))+COS(RADIANS(G1121))*COS(RADIANS(E1112))*COS(RADIANS(AL1102))))&gt;90,0,$F$4*$F$5/E1111^2*(SIN(RADIANS(G1121))*SIN(RADIANS(E1112))+COS(RADIANS(G1121))*COS(RADIANS(E1112))*COS(RADIANS(AL1102))))</f>
        <v>0</v>
      </c>
      <c r="AM1121" s="3">
        <f>IF(DEGREES(ACOS(SIN(RADIANS(G1121))*SIN(RADIANS(E1112))+COS(RADIANS(G1121))*COS(RADIANS(E1112))*COS(RADIANS(AM1102))))&gt;90,0,$F$4*$F$5/E1111^2*(SIN(RADIANS(G1121))*SIN(RADIANS(E1112))+COS(RADIANS(G1121))*COS(RADIANS(E1112))*COS(RADIANS(AM1102))))</f>
        <v>0</v>
      </c>
      <c r="AN1121" s="3">
        <f>IF(DEGREES(ACOS(SIN(RADIANS(G1121))*SIN(RADIANS(E1112))+COS(RADIANS(G1121))*COS(RADIANS(E1112))*COS(RADIANS(AN1102))))&gt;90,0,$F$4*$F$5/E1111^2*(SIN(RADIANS(G1121))*SIN(RADIANS(E1112))+COS(RADIANS(G1121))*COS(RADIANS(E1112))*COS(RADIANS(AN1102))))</f>
        <v>0</v>
      </c>
      <c r="AO1121" s="3">
        <f>IF(DEGREES(ACOS(SIN(RADIANS(G1121))*SIN(RADIANS(E1112))+COS(RADIANS(G1121))*COS(RADIANS(E1112))*COS(RADIANS(AO1102))))&gt;90,0,$F$4*$F$5/E1111^2*(SIN(RADIANS(G1121))*SIN(RADIANS(E1112))+COS(RADIANS(G1121))*COS(RADIANS(E1112))*COS(RADIANS(AO1102))))</f>
        <v>0</v>
      </c>
      <c r="AP1121" s="3">
        <f>IF(DEGREES(ACOS(SIN(RADIANS(G1121))*SIN(RADIANS(E1112))+COS(RADIANS(G1121))*COS(RADIANS(E1112))*COS(RADIANS(AP1102))))&gt;90,0,$F$4*$F$5/E1111^2*(SIN(RADIANS(G1121))*SIN(RADIANS(E1112))+COS(RADIANS(G1121))*COS(RADIANS(E1112))*COS(RADIANS(AP1102))))</f>
        <v>0</v>
      </c>
      <c r="AQ1121" s="3">
        <f>IF(DEGREES(ACOS(SIN(RADIANS(G1121))*SIN(RADIANS(E1112))+COS(RADIANS(G1121))*COS(RADIANS(E1112))*COS(RADIANS(AQ1102))))&gt;90,0,$F$4*$F$5/E1111^2*(SIN(RADIANS(G1121))*SIN(RADIANS(E1112))+COS(RADIANS(G1121))*COS(RADIANS(E1112))*COS(RADIANS(AQ1102))))</f>
        <v>0</v>
      </c>
      <c r="AR1121" s="3">
        <f>IF(DEGREES(ACOS(SIN(RADIANS(G1121))*SIN(RADIANS(E1112))+COS(RADIANS(G1121))*COS(RADIANS(E1112))*COS(RADIANS(AR1102))))&gt;90,0,$F$4*$F$5/E1111^2*(SIN(RADIANS(G1121))*SIN(RADIANS(E1112))+COS(RADIANS(G1121))*COS(RADIANS(E1112))*COS(RADIANS(AR1102))))</f>
        <v>0</v>
      </c>
    </row>
    <row r="1122" spans="2:44" ht="15.75" customHeight="1" x14ac:dyDescent="0.2">
      <c r="G1122" s="3">
        <v>-90</v>
      </c>
      <c r="I1122" s="3" t="e">
        <f>IF(DEGREES(ACOS(SIN(RADIANS(G1122))*SIN(RADIANS(E1112))+COS(RADIANS(G1122))*COS(RADIANS(E1112))*COS(RADIANS(I1102))))&gt;90,0,$F$4*$F$5/E1111^2*(SIN(RADIANS(G1122))*SIN(RADIANS(E1112))+COS(RADIANS(G1122))*COS(RADIANS(E1112))*COS(RADIANS(I1102))))</f>
        <v>#DIV/0!</v>
      </c>
      <c r="J1122" s="3" t="e">
        <f>IF(DEGREES(ACOS(SIN(RADIANS(G1122))*SIN(RADIANS(E1112))+COS(RADIANS(G1122))*COS(RADIANS(E1112))*COS(RADIANS(J1102))))&gt;90,0,$F$4*$F$5/E1111^2*(SIN(RADIANS(G1122))*SIN(RADIANS(E1112))+COS(RADIANS(G1122))*COS(RADIANS(E1112))*COS(RADIANS(J1102))))</f>
        <v>#DIV/0!</v>
      </c>
      <c r="K1122" s="3" t="e">
        <f>IF(DEGREES(ACOS(SIN(RADIANS(G1122))*SIN(RADIANS(E1112))+COS(RADIANS(G1122))*COS(RADIANS(E1112))*COS(RADIANS(K1102))))&gt;90,0,$F$4*$F$5/E1111^2*(SIN(RADIANS(G1122))*SIN(RADIANS(E1112))+COS(RADIANS(G1122))*COS(RADIANS(E1112))*COS(RADIANS(K1102))))</f>
        <v>#DIV/0!</v>
      </c>
      <c r="L1122" s="3" t="e">
        <f>IF(DEGREES(ACOS(SIN(RADIANS(G1122))*SIN(RADIANS(E1112))+COS(RADIANS(G1122))*COS(RADIANS(E1112))*COS(RADIANS(L1102))))&gt;90,0,$F$4*$F$5/E1111^2*(SIN(RADIANS(G1122))*SIN(RADIANS(E1112))+COS(RADIANS(G1122))*COS(RADIANS(E1112))*COS(RADIANS(L1102))))</f>
        <v>#DIV/0!</v>
      </c>
      <c r="M1122" s="3" t="e">
        <f>IF(DEGREES(ACOS(SIN(RADIANS(G1122))*SIN(RADIANS(E1112))+COS(RADIANS(G1122))*COS(RADIANS(E1112))*COS(RADIANS(M1102))))&gt;90,0,$F$4*$F$5/E1111^2*(SIN(RADIANS(G1122))*SIN(RADIANS(E1112))+COS(RADIANS(G1122))*COS(RADIANS(E1112))*COS(RADIANS(M1102))))</f>
        <v>#DIV/0!</v>
      </c>
      <c r="N1122" s="3" t="e">
        <f>IF(DEGREES(ACOS(SIN(RADIANS(G1122))*SIN(RADIANS(E1112))+COS(RADIANS(G1122))*COS(RADIANS(E1112))*COS(RADIANS(N1102))))&gt;90,0,$F$4*$F$5/E1111^2*(SIN(RADIANS(G1122))*SIN(RADIANS(E1112))+COS(RADIANS(G1122))*COS(RADIANS(E1112))*COS(RADIANS(N1102))))</f>
        <v>#DIV/0!</v>
      </c>
      <c r="O1122" s="3" t="e">
        <f>IF(DEGREES(ACOS(SIN(RADIANS(G1122))*SIN(RADIANS(E1112))+COS(RADIANS(G1122))*COS(RADIANS(E1112))*COS(RADIANS(O1102))))&gt;90,0,$F$4*$F$5/E1111^2*(SIN(RADIANS(G1122))*SIN(RADIANS(E1112))+COS(RADIANS(G1122))*COS(RADIANS(E1112))*COS(RADIANS(O1102))))</f>
        <v>#DIV/0!</v>
      </c>
      <c r="P1122" s="3" t="e">
        <f>IF(DEGREES(ACOS(SIN(RADIANS(G1122))*SIN(RADIANS(E1112))+COS(RADIANS(G1122))*COS(RADIANS(E1112))*COS(RADIANS(P1102))))&gt;90,0,$F$4*$F$5/E1111^2*(SIN(RADIANS(G1122))*SIN(RADIANS(E1112))+COS(RADIANS(G1122))*COS(RADIANS(E1112))*COS(RADIANS(P1102))))</f>
        <v>#DIV/0!</v>
      </c>
      <c r="Q1122" s="3" t="e">
        <f>IF(DEGREES(ACOS(SIN(RADIANS(G1122))*SIN(RADIANS(E1112))+COS(RADIANS(G1122))*COS(RADIANS(E1112))*COS(RADIANS(Q1102))))&gt;90,0,$F$4*$F$5/E1111^2*(SIN(RADIANS(G1122))*SIN(RADIANS(E1112))+COS(RADIANS(G1122))*COS(RADIANS(E1112))*COS(RADIANS(Q1102))))</f>
        <v>#DIV/0!</v>
      </c>
      <c r="R1122" s="3" t="e">
        <f>IF(DEGREES(ACOS(SIN(RADIANS(G1122))*SIN(RADIANS(E1112))+COS(RADIANS(G1122))*COS(RADIANS(E1112))*COS(RADIANS(R1102))))&gt;90,0,$F$4*$F$5/E1111^2*(SIN(RADIANS(G1122))*SIN(RADIANS(E1112))+COS(RADIANS(G1122))*COS(RADIANS(E1112))*COS(RADIANS(R1102))))</f>
        <v>#DIV/0!</v>
      </c>
      <c r="S1122" s="3" t="e">
        <f>IF(DEGREES(ACOS(SIN(RADIANS(G1122))*SIN(RADIANS(E1112))+COS(RADIANS(G1122))*COS(RADIANS(E1112))*COS(RADIANS(S1102))))&gt;90,0,$F$4*$F$5/E1111^2*(SIN(RADIANS(G1122))*SIN(RADIANS(E1112))+COS(RADIANS(G1122))*COS(RADIANS(E1112))*COS(RADIANS(S1102))))</f>
        <v>#DIV/0!</v>
      </c>
      <c r="T1122" s="3" t="e">
        <f>IF(DEGREES(ACOS(SIN(RADIANS(G1122))*SIN(RADIANS(E1112))+COS(RADIANS(G1122))*COS(RADIANS(E1112))*COS(RADIANS(T1102))))&gt;90,0,$F$4*$F$5/E1111^2*(SIN(RADIANS(G1122))*SIN(RADIANS(E1112))+COS(RADIANS(G1122))*COS(RADIANS(E1112))*COS(RADIANS(T1102))))</f>
        <v>#DIV/0!</v>
      </c>
      <c r="U1122" s="3" t="e">
        <f>IF(DEGREES(ACOS(SIN(RADIANS(G1122))*SIN(RADIANS(E1112))+COS(RADIANS(G1122))*COS(RADIANS(E1112))*COS(RADIANS(U1102))))&gt;90,0,$F$4*$F$5/E1111^2*(SIN(RADIANS(G1122))*SIN(RADIANS(E1112))+COS(RADIANS(G1122))*COS(RADIANS(E1112))*COS(RADIANS(U1102))))</f>
        <v>#DIV/0!</v>
      </c>
      <c r="V1122" s="3" t="e">
        <f>IF(DEGREES(ACOS(SIN(RADIANS(G1122))*SIN(RADIANS(E1112))+COS(RADIANS(G1122))*COS(RADIANS(E1112))*COS(RADIANS(V1102))))&gt;90,0,$F$4*$F$5/E1111^2*(SIN(RADIANS(G1122))*SIN(RADIANS(E1112))+COS(RADIANS(G1122))*COS(RADIANS(E1112))*COS(RADIANS(V1102))))</f>
        <v>#DIV/0!</v>
      </c>
      <c r="W1122" s="3" t="e">
        <f>IF(DEGREES(ACOS(SIN(RADIANS(G1122))*SIN(RADIANS(E1112))+COS(RADIANS(G1122))*COS(RADIANS(E1112))*COS(RADIANS(W1102))))&gt;90,0,$F$4*$F$5/E1111^2*(SIN(RADIANS(G1122))*SIN(RADIANS(E1112))+COS(RADIANS(G1122))*COS(RADIANS(E1112))*COS(RADIANS(W1102))))</f>
        <v>#DIV/0!</v>
      </c>
      <c r="X1122" s="3" t="e">
        <f>IF(DEGREES(ACOS(SIN(RADIANS(G1122))*SIN(RADIANS(E1112))+COS(RADIANS(G1122))*COS(RADIANS(E1112))*COS(RADIANS(X1102))))&gt;90,0,$F$4*$F$5/E1111^2*(SIN(RADIANS(G1122))*SIN(RADIANS(E1112))+COS(RADIANS(G1122))*COS(RADIANS(E1112))*COS(RADIANS(X1102))))</f>
        <v>#DIV/0!</v>
      </c>
      <c r="Y1122" s="3" t="e">
        <f>IF(DEGREES(ACOS(SIN(RADIANS(G1122))*SIN(RADIANS(E1112))+COS(RADIANS(G1122))*COS(RADIANS(E1112))*COS(RADIANS(Y1102))))&gt;90,0,$F$4*$F$5/E1111^2*(SIN(RADIANS(G1122))*SIN(RADIANS(E1112))+COS(RADIANS(G1122))*COS(RADIANS(E1112))*COS(RADIANS(Y1102))))</f>
        <v>#DIV/0!</v>
      </c>
      <c r="Z1122" s="3" t="e">
        <f>IF(DEGREES(ACOS(SIN(RADIANS(G1122))*SIN(RADIANS(E1112))+COS(RADIANS(G1122))*COS(RADIANS(E1112))*COS(RADIANS(Z1102))))&gt;90,0,$F$4*$F$5/E1111^2*(SIN(RADIANS(G1122))*SIN(RADIANS(E1112))+COS(RADIANS(G1122))*COS(RADIANS(E1112))*COS(RADIANS(Z1102))))</f>
        <v>#DIV/0!</v>
      </c>
      <c r="AA1122" s="3" t="e">
        <f>IF(DEGREES(ACOS(SIN(RADIANS(G1122))*SIN(RADIANS(E1112))+COS(RADIANS(G1122))*COS(RADIANS(E1112))*COS(RADIANS(AA1102))))&gt;90,0,$F$4*$F$5/E1111^2*(SIN(RADIANS(G1122))*SIN(RADIANS(E1112))+COS(RADIANS(G1122))*COS(RADIANS(E1112))*COS(RADIANS(AA1102))))</f>
        <v>#DIV/0!</v>
      </c>
      <c r="AB1122" s="3" t="e">
        <f>IF(DEGREES(ACOS(SIN(RADIANS(G1122))*SIN(RADIANS(E1112))+COS(RADIANS(G1122))*COS(RADIANS(E1112))*COS(RADIANS(AB1102))))&gt;90,0,$F$4*$F$5/E1111^2*(SIN(RADIANS(G1122))*SIN(RADIANS(E1112))+COS(RADIANS(G1122))*COS(RADIANS(E1112))*COS(RADIANS(AB1102))))</f>
        <v>#DIV/0!</v>
      </c>
      <c r="AC1122" s="3" t="e">
        <f>IF(DEGREES(ACOS(SIN(RADIANS(G1122))*SIN(RADIANS(E1112))+COS(RADIANS(G1122))*COS(RADIANS(E1112))*COS(RADIANS(AC1102))))&gt;90,0,$F$4*$F$5/E1111^2*(SIN(RADIANS(G1122))*SIN(RADIANS(E1112))+COS(RADIANS(G1122))*COS(RADIANS(E1112))*COS(RADIANS(AC1102))))</f>
        <v>#DIV/0!</v>
      </c>
      <c r="AD1122" s="3" t="e">
        <f>IF(DEGREES(ACOS(SIN(RADIANS(G1122))*SIN(RADIANS(E1112))+COS(RADIANS(G1122))*COS(RADIANS(E1112))*COS(RADIANS(AD1102))))&gt;90,0,$F$4*$F$5/E1111^2*(SIN(RADIANS(G1122))*SIN(RADIANS(E1112))+COS(RADIANS(G1122))*COS(RADIANS(E1112))*COS(RADIANS(AD1102))))</f>
        <v>#DIV/0!</v>
      </c>
      <c r="AE1122" s="3" t="e">
        <f>IF(DEGREES(ACOS(SIN(RADIANS(G1122))*SIN(RADIANS(E1112))+COS(RADIANS(G1122))*COS(RADIANS(E1112))*COS(RADIANS(AE1102))))&gt;90,0,$F$4*$F$5/E1111^2*(SIN(RADIANS(G1122))*SIN(RADIANS(E1112))+COS(RADIANS(G1122))*COS(RADIANS(E1112))*COS(RADIANS(AE1102))))</f>
        <v>#DIV/0!</v>
      </c>
      <c r="AF1122" s="3" t="e">
        <f>IF(DEGREES(ACOS(SIN(RADIANS(G1122))*SIN(RADIANS(E1112))+COS(RADIANS(G1122))*COS(RADIANS(E1112))*COS(RADIANS(AF1102))))&gt;90,0,$F$4*$F$5/E1111^2*(SIN(RADIANS(G1122))*SIN(RADIANS(E1112))+COS(RADIANS(G1122))*COS(RADIANS(E1112))*COS(RADIANS(AF1102))))</f>
        <v>#DIV/0!</v>
      </c>
      <c r="AG1122" s="3" t="e">
        <f>IF(DEGREES(ACOS(SIN(RADIANS(G1122))*SIN(RADIANS(E1112))+COS(RADIANS(G1122))*COS(RADIANS(E1112))*COS(RADIANS(AG1102))))&gt;90,0,$F$4*$F$5/E1111^2*(SIN(RADIANS(G1122))*SIN(RADIANS(E1112))+COS(RADIANS(G1122))*COS(RADIANS(E1112))*COS(RADIANS(AG1102))))</f>
        <v>#DIV/0!</v>
      </c>
      <c r="AH1122" s="3" t="e">
        <f>IF(DEGREES(ACOS(SIN(RADIANS(G1122))*SIN(RADIANS(E1112))+COS(RADIANS(G1122))*COS(RADIANS(E1112))*COS(RADIANS(AH1102))))&gt;90,0,$F$4*$F$5/E1111^2*(SIN(RADIANS(G1122))*SIN(RADIANS(E1112))+COS(RADIANS(G1122))*COS(RADIANS(E1112))*COS(RADIANS(AH1102))))</f>
        <v>#DIV/0!</v>
      </c>
      <c r="AI1122" s="3" t="e">
        <f>IF(DEGREES(ACOS(SIN(RADIANS(G1122))*SIN(RADIANS(E1112))+COS(RADIANS(G1122))*COS(RADIANS(E1112))*COS(RADIANS(AI1102))))&gt;90,0,$F$4*$F$5/E1111^2*(SIN(RADIANS(G1122))*SIN(RADIANS(E1112))+COS(RADIANS(G1122))*COS(RADIANS(E1112))*COS(RADIANS(AI1102))))</f>
        <v>#DIV/0!</v>
      </c>
      <c r="AJ1122" s="3" t="e">
        <f>IF(DEGREES(ACOS(SIN(RADIANS(G1122))*SIN(RADIANS(E1112))+COS(RADIANS(G1122))*COS(RADIANS(E1112))*COS(RADIANS(AJ1102))))&gt;90,0,$F$4*$F$5/E1111^2*(SIN(RADIANS(G1122))*SIN(RADIANS(E1112))+COS(RADIANS(G1122))*COS(RADIANS(E1112))*COS(RADIANS(AJ1102))))</f>
        <v>#DIV/0!</v>
      </c>
      <c r="AK1122" s="3" t="e">
        <f>IF(DEGREES(ACOS(SIN(RADIANS(G1122))*SIN(RADIANS(E1112))+COS(RADIANS(G1122))*COS(RADIANS(E1112))*COS(RADIANS(AK1102))))&gt;90,0,$F$4*$F$5/E1111^2*(SIN(RADIANS(G1122))*SIN(RADIANS(E1112))+COS(RADIANS(G1122))*COS(RADIANS(E1112))*COS(RADIANS(AK1102))))</f>
        <v>#DIV/0!</v>
      </c>
      <c r="AL1122" s="3" t="e">
        <f>IF(DEGREES(ACOS(SIN(RADIANS(G1122))*SIN(RADIANS(E1112))+COS(RADIANS(G1122))*COS(RADIANS(E1112))*COS(RADIANS(AL1102))))&gt;90,0,$F$4*$F$5/E1111^2*(SIN(RADIANS(G1122))*SIN(RADIANS(E1112))+COS(RADIANS(G1122))*COS(RADIANS(E1112))*COS(RADIANS(AL1102))))</f>
        <v>#DIV/0!</v>
      </c>
      <c r="AM1122" s="3" t="e">
        <f>IF(DEGREES(ACOS(SIN(RADIANS(G1122))*SIN(RADIANS(E1112))+COS(RADIANS(G1122))*COS(RADIANS(E1112))*COS(RADIANS(AM1102))))&gt;90,0,$F$4*$F$5/E1111^2*(SIN(RADIANS(G1122))*SIN(RADIANS(E1112))+COS(RADIANS(G1122))*COS(RADIANS(E1112))*COS(RADIANS(AM1102))))</f>
        <v>#DIV/0!</v>
      </c>
      <c r="AN1122" s="3" t="e">
        <f>IF(DEGREES(ACOS(SIN(RADIANS(G1122))*SIN(RADIANS(E1112))+COS(RADIANS(G1122))*COS(RADIANS(E1112))*COS(RADIANS(AN1102))))&gt;90,0,$F$4*$F$5/E1111^2*(SIN(RADIANS(G1122))*SIN(RADIANS(E1112))+COS(RADIANS(G1122))*COS(RADIANS(E1112))*COS(RADIANS(AN1102))))</f>
        <v>#DIV/0!</v>
      </c>
      <c r="AO1122" s="3" t="e">
        <f>IF(DEGREES(ACOS(SIN(RADIANS(G1122))*SIN(RADIANS(E1112))+COS(RADIANS(G1122))*COS(RADIANS(E1112))*COS(RADIANS(AO1102))))&gt;90,0,$F$4*$F$5/E1111^2*(SIN(RADIANS(G1122))*SIN(RADIANS(E1112))+COS(RADIANS(G1122))*COS(RADIANS(E1112))*COS(RADIANS(AO1102))))</f>
        <v>#DIV/0!</v>
      </c>
      <c r="AP1122" s="3" t="e">
        <f>IF(DEGREES(ACOS(SIN(RADIANS(G1122))*SIN(RADIANS(E1112))+COS(RADIANS(G1122))*COS(RADIANS(E1112))*COS(RADIANS(AP1102))))&gt;90,0,$F$4*$F$5/E1111^2*(SIN(RADIANS(G1122))*SIN(RADIANS(E1112))+COS(RADIANS(G1122))*COS(RADIANS(E1112))*COS(RADIANS(AP1102))))</f>
        <v>#DIV/0!</v>
      </c>
      <c r="AQ1122" s="3" t="e">
        <f>IF(DEGREES(ACOS(SIN(RADIANS(G1122))*SIN(RADIANS(E1112))+COS(RADIANS(G1122))*COS(RADIANS(E1112))*COS(RADIANS(AQ1102))))&gt;90,0,$F$4*$F$5/E1111^2*(SIN(RADIANS(G1122))*SIN(RADIANS(E1112))+COS(RADIANS(G1122))*COS(RADIANS(E1112))*COS(RADIANS(AQ1102))))</f>
        <v>#DIV/0!</v>
      </c>
      <c r="AR1122" s="3" t="e">
        <f>IF(DEGREES(ACOS(SIN(RADIANS(G1122))*SIN(RADIANS(E1112))+COS(RADIANS(G1122))*COS(RADIANS(E1112))*COS(RADIANS(AR1102))))&gt;90,0,$F$4*$F$5/E1111^2*(SIN(RADIANS(G1122))*SIN(RADIANS(E1112))+COS(RADIANS(G1122))*COS(RADIANS(E1112))*COS(RADIANS(AR1102))))</f>
        <v>#DIV/0!</v>
      </c>
    </row>
    <row r="1123" spans="2:44" ht="15.75" customHeight="1" x14ac:dyDescent="0.2"/>
    <row r="1124" spans="2:44" ht="15.75" customHeight="1" x14ac:dyDescent="0.2">
      <c r="H1124" s="3" t="s">
        <v>771</v>
      </c>
      <c r="I1124" s="3">
        <v>180</v>
      </c>
      <c r="J1124" s="3">
        <v>170</v>
      </c>
      <c r="K1124" s="3">
        <v>160</v>
      </c>
      <c r="L1124" s="3">
        <v>150</v>
      </c>
      <c r="M1124" s="3">
        <v>140</v>
      </c>
      <c r="N1124" s="3">
        <v>130</v>
      </c>
      <c r="O1124" s="3">
        <v>120</v>
      </c>
      <c r="P1124" s="3">
        <v>110</v>
      </c>
      <c r="Q1124" s="3">
        <v>100</v>
      </c>
      <c r="R1124" s="3">
        <v>90</v>
      </c>
      <c r="S1124" s="3">
        <v>80</v>
      </c>
      <c r="T1124" s="3">
        <v>70</v>
      </c>
      <c r="U1124" s="3">
        <v>60</v>
      </c>
      <c r="V1124" s="3">
        <v>50</v>
      </c>
      <c r="W1124" s="3">
        <v>40</v>
      </c>
      <c r="X1124" s="3">
        <v>30</v>
      </c>
      <c r="Y1124" s="3">
        <v>20</v>
      </c>
      <c r="Z1124" s="3">
        <v>10</v>
      </c>
      <c r="AA1124" s="3">
        <v>0</v>
      </c>
      <c r="AB1124" s="3">
        <v>-10</v>
      </c>
      <c r="AC1124" s="3">
        <v>-20</v>
      </c>
      <c r="AD1124" s="3">
        <v>-30</v>
      </c>
      <c r="AE1124" s="3">
        <v>-40</v>
      </c>
      <c r="AF1124" s="3">
        <v>-50</v>
      </c>
      <c r="AG1124" s="3">
        <v>-60</v>
      </c>
      <c r="AH1124" s="3">
        <v>-70</v>
      </c>
      <c r="AI1124" s="3">
        <v>-80</v>
      </c>
      <c r="AJ1124" s="3">
        <v>-90</v>
      </c>
      <c r="AK1124" s="3">
        <v>-100</v>
      </c>
      <c r="AL1124" s="3">
        <v>-110</v>
      </c>
      <c r="AM1124" s="3">
        <v>-120</v>
      </c>
      <c r="AN1124" s="3">
        <v>-130</v>
      </c>
      <c r="AO1124" s="3">
        <v>-140</v>
      </c>
      <c r="AP1124" s="3">
        <v>-150</v>
      </c>
      <c r="AQ1124" s="3">
        <v>-160</v>
      </c>
      <c r="AR1124" s="3">
        <v>-170</v>
      </c>
    </row>
    <row r="1125" spans="2:44" ht="15.75" customHeight="1" x14ac:dyDescent="0.2">
      <c r="H1125" s="3" t="s">
        <v>782</v>
      </c>
      <c r="I1125" s="3">
        <f>IF(ABS(I1124-E1137)&gt;180,IF(ABS(I1124-E1137)&gt;360,ABS(I1124-E1137)-360,360-ABS(I1124-E1137)),ABS(I1124-E1137))</f>
        <v>180</v>
      </c>
      <c r="J1125" s="3">
        <f>IF(ABS(J1124-E1137)&gt;180,IF(ABS(J1124-E1137)&gt;360,ABS(J1124-E1137)-360,360-ABS(J1124-E1137)),ABS(J1124-E1137))</f>
        <v>170</v>
      </c>
      <c r="K1125" s="3">
        <f>IF(ABS(K1124-E1137)&gt;180,IF(ABS(K1124-E1137)&gt;360,ABS(K1124-E1137)-360,360-ABS(K1124-E1137)),ABS(K1124-E1137))</f>
        <v>160</v>
      </c>
      <c r="L1125" s="3">
        <f>IF(ABS(L1124-E1137)&gt;180,IF(ABS(L1124-E1137)&gt;360,ABS(L1124-E1137)-360,360-ABS(L1124-E1137)),ABS(L1124-E1137))</f>
        <v>150</v>
      </c>
      <c r="M1125" s="3">
        <f>IF(ABS(M1124-E1137)&gt;180,IF(ABS(M1124-E1137)&gt;360,ABS(M1124-E1137)-360,360-ABS(M1124-E1137)),ABS(M1124-E1137))</f>
        <v>140</v>
      </c>
      <c r="N1125" s="3">
        <f>IF(ABS(N1124-E1137)&gt;180,IF(ABS(N1124-E1137)&gt;360,ABS(N1124-E1137)-360,360-ABS(N1124-E1137)),ABS(N1124-E1137))</f>
        <v>130</v>
      </c>
      <c r="O1125" s="3">
        <f>IF(ABS(O1124-E1137)&gt;180,IF(ABS(O1124-E1137)&gt;360,ABS(O1124-E1137)-360,360-ABS(O1124-E1137)),ABS(O1124-E1137))</f>
        <v>120</v>
      </c>
      <c r="P1125" s="3">
        <f>IF(ABS(P1124-E1137)&gt;180,IF(ABS(P1124-E1137)&gt;360,ABS(P1124-E1137)-360,360-ABS(P1124-E1137)),ABS(P1124-E1137))</f>
        <v>110</v>
      </c>
      <c r="Q1125" s="3">
        <f>IF(ABS(Q1124-E1137)&gt;180,IF(ABS(Q1124-E1137)&gt;360,ABS(Q1124-E1137)-360,360-ABS(Q1124-E1137)),ABS(Q1124-E1137))</f>
        <v>100</v>
      </c>
      <c r="R1125" s="3">
        <f>IF(ABS(R1124-E1137)&gt;180,IF(ABS(R1124-E1137)&gt;360,ABS(R1124-E1137)-360,360-ABS(R1124-E1137)),ABS(R1124-E1137))</f>
        <v>90</v>
      </c>
      <c r="S1125" s="3">
        <f>IF(ABS(S1124-E1137)&gt;180,IF(ABS(S1124-E1137)&gt;360,ABS(S1124-E1137)-360,360-ABS(S1124-E1137)),ABS(S1124-E1137))</f>
        <v>80</v>
      </c>
      <c r="T1125" s="3">
        <f>IF(ABS(T1124-E1137)&gt;180,IF(ABS(T1124-E1137)&gt;360,ABS(T1124-E1137)-360,360-ABS(T1124-E1137)),ABS(T1124-E1137))</f>
        <v>70</v>
      </c>
      <c r="U1125" s="3">
        <f>IF(ABS(U1124-E1137)&gt;180,IF(ABS(U1124-E1137)&gt;360,ABS(U1124-E1137)-360,360-ABS(U1124-E1137)),ABS(U1124-E1137))</f>
        <v>60</v>
      </c>
      <c r="V1125" s="3">
        <f>IF(ABS(V1124-E1137)&gt;180,IF(ABS(V1124-E1137)&gt;360,ABS(V1124-E1137)-360,360-ABS(V1124-E1137)),ABS(V1124-E1137))</f>
        <v>50</v>
      </c>
      <c r="W1125" s="3">
        <f>IF(ABS(W1124-E1137)&gt;180,IF(ABS(W1124-E1137)&gt;360,ABS(W1124-E1137)-360,360-ABS(W1124-E1137)),ABS(W1124-E1137))</f>
        <v>40</v>
      </c>
      <c r="X1125" s="3">
        <f>IF(ABS(X1124-E1137)&gt;180,IF(ABS(X1124-E1137)&gt;360,ABS(X1124-E1137)-360,360-ABS(X1124-E1137)),ABS(X1124-E1137))</f>
        <v>30</v>
      </c>
      <c r="Y1125" s="3">
        <f>IF(ABS(Y1124-E1137)&gt;180,IF(ABS(Y1124-E1137)&gt;360,ABS(Y1124-E1137)-360,360-ABS(Y1124-E1137)),ABS(Y1124-E1137))</f>
        <v>20</v>
      </c>
      <c r="Z1125" s="3">
        <f>IF(ABS(Z1124-E1137)&gt;180,IF(ABS(Z1124-E1137)&gt;360,ABS(Z1124-E1137)-360,360-ABS(Z1124-E1137)),ABS(Z1124-E1137))</f>
        <v>10</v>
      </c>
      <c r="AA1125" s="3">
        <f>IF(ABS(AA1124-E1137)&gt;180,IF(ABS(AA1124-E1137)&gt;360,ABS(AA1124-E1137)-360,360-ABS(AA1124-E1137)),ABS(AA1124-E1137))</f>
        <v>0</v>
      </c>
      <c r="AB1125" s="3">
        <f>IF(ABS(AB1124-E1137)&gt;180,IF(ABS(AB1124-E1137)&gt;360,ABS(AB1124-E1137)-360,360-ABS(AB1124-E1137)),ABS(AB1124-E1137))</f>
        <v>10</v>
      </c>
      <c r="AC1125" s="3">
        <f>IF(ABS(AC1124-E1137)&gt;180,IF(ABS(AC1124-E1137)&gt;360,ABS(AC1124-E1137)-360,360-ABS(AC1124-E1137)),ABS(AC1124-E1137))</f>
        <v>20</v>
      </c>
      <c r="AD1125" s="3">
        <f>IF(ABS(AD1124-E1137)&gt;180,IF(ABS(AD1124-E1137)&gt;360,ABS(AD1124-E1137)-360,360-ABS(AD1124-E1137)),ABS(AD1124-E1137))</f>
        <v>30</v>
      </c>
      <c r="AE1125" s="3">
        <f>IF(ABS(AE1124-E1137)&gt;180,IF(ABS(AE1124-E1137)&gt;360,ABS(AE1124-E1137)-360,360-ABS(AE1124-E1137)),ABS(AE1124-E1137))</f>
        <v>40</v>
      </c>
      <c r="AF1125" s="3">
        <f>IF(ABS(AF1124-E1137)&gt;180,IF(ABS(AF1124-E1137)&gt;360,ABS(AF1124-E1137)-360,360-ABS(AF1124-E1137)),ABS(AF1124-E1137))</f>
        <v>50</v>
      </c>
      <c r="AG1125" s="3">
        <f>IF(ABS(AG1124-E1137)&gt;180,IF(ABS(AG1124-E1137)&gt;360,ABS(AG1124-E1137)-360,360-ABS(AG1124-E1137)),ABS(AG1124-E1137))</f>
        <v>60</v>
      </c>
      <c r="AH1125" s="3">
        <f>IF(ABS(AH1124-E1137)&gt;180,IF(ABS(AH1124-E1137)&gt;360,ABS(AH1124-E1137)-360,360-ABS(AH1124-E1137)),ABS(AH1124-E1137))</f>
        <v>70</v>
      </c>
      <c r="AI1125" s="3">
        <f>IF(ABS(AI1124-E1137)&gt;180,IF(ABS(AI1124-E1137)&gt;360,ABS(AI1124-E1137)-360,360-ABS(AI1124-E1137)),ABS(AI1124-E1137))</f>
        <v>80</v>
      </c>
      <c r="AJ1125" s="3">
        <f>IF(ABS(AJ1124-E1137)&gt;180,IF(ABS(AJ1124-E1137)&gt;360,ABS(AJ1124-E1137)-360,360-ABS(AJ1124-E1137)),ABS(AJ1124-E1137))</f>
        <v>90</v>
      </c>
      <c r="AK1125" s="3">
        <f>IF(ABS(AK1124-E1137)&gt;180,IF(ABS(AK1124-E1137)&gt;360,ABS(AK1124-E1137)-360,360-ABS(AK1124-E1137)),ABS(AK1124-E1137))</f>
        <v>100</v>
      </c>
      <c r="AL1125" s="3">
        <f>IF(ABS(AL1124-E1137)&gt;180,IF(ABS(AL1124-E1137)&gt;360,ABS(AL1124-E1137)-360,360-ABS(AL1124-E1137)),ABS(AL1124-E1137))</f>
        <v>110</v>
      </c>
      <c r="AM1125" s="3">
        <f>IF(ABS(AM1124-E1137)&gt;180,IF(ABS(AM1124-E1137)&gt;360,ABS(AM1124-E1137)-360,360-ABS(AM1124-E1137)),ABS(AM1124-E1137))</f>
        <v>120</v>
      </c>
      <c r="AN1125" s="3">
        <f>IF(ABS(AN1124-E1137)&gt;180,IF(ABS(AN1124-E1137)&gt;360,ABS(AN1124-E1137)-360,360-ABS(AN1124-E1137)),ABS(AN1124-E1137))</f>
        <v>130</v>
      </c>
      <c r="AO1125" s="3">
        <f>IF(ABS(AO1124-E1137)&gt;180,IF(ABS(AO1124-E1137)&gt;360,ABS(AO1124-E1137)-360,360-ABS(AO1124-E1137)),ABS(AO1124-E1137))</f>
        <v>140</v>
      </c>
      <c r="AP1125" s="3">
        <f>IF(ABS(AP1124-E1137)&gt;180,IF(ABS(AP1124-E1137)&gt;360,ABS(AP1124-E1137)-360,360-ABS(AP1124-E1137)),ABS(AP1124-E1137))</f>
        <v>150</v>
      </c>
      <c r="AQ1125" s="3">
        <f>IF(ABS(AQ1124-E1137)&gt;180,IF(ABS(AQ1124-E1137)&gt;360,ABS(AQ1124-E1137)-360,360-ABS(AQ1124-E1137)),ABS(AQ1124-E1137))</f>
        <v>160</v>
      </c>
      <c r="AR1125" s="3">
        <f>IF(ABS(AR1124-E1137)&gt;180,IF(ABS(AR1124-E1137)&gt;360,ABS(AR1124-E1137)-360,360-ABS(AR1124-E1137)),ABS(AR1124-E1137))</f>
        <v>170</v>
      </c>
    </row>
    <row r="1126" spans="2:44" ht="15.75" customHeight="1" x14ac:dyDescent="0.2">
      <c r="G1126" s="3" t="s">
        <v>736</v>
      </c>
    </row>
    <row r="1127" spans="2:44" ht="15.75" customHeight="1" x14ac:dyDescent="0.2">
      <c r="B1127" s="3" t="s">
        <v>791</v>
      </c>
      <c r="E1127" s="3">
        <v>470</v>
      </c>
      <c r="G1127" s="3">
        <v>90</v>
      </c>
      <c r="I1127" s="3" t="e">
        <f>IF(DEGREES(ACOS(SIN(RADIANS(G1127))*SIN(RADIANS(E1135))+COS(RADIANS(G1127))*COS(RADIANS(E1135))*COS(RADIANS(I1125))))&gt;90,0,$F$4*$F$5/E1134^2*(SIN(RADIANS(G1127))*SIN(RADIANS(E1135))+COS(RADIANS(G1127))*COS(RADIANS(E1135))*COS(RADIANS(I1125))))</f>
        <v>#DIV/0!</v>
      </c>
      <c r="J1127" s="3" t="e">
        <f>IF(DEGREES(ACOS(SIN(RADIANS(G1127))*SIN(RADIANS(E1135))+COS(RADIANS(G1127))*COS(RADIANS(E1135))*COS(RADIANS(J1125))))&gt;90,0,$F$4*$F$5/E1134^2*(SIN(RADIANS(G1127))*SIN(RADIANS(E1135))+COS(RADIANS(G1127))*COS(RADIANS(E1135))*COS(RADIANS(J1125))))</f>
        <v>#DIV/0!</v>
      </c>
      <c r="K1127" s="3" t="e">
        <f>IF(DEGREES(ACOS(SIN(RADIANS(G1127))*SIN(RADIANS(E1135))+COS(RADIANS(G1127))*COS(RADIANS(E1135))*COS(RADIANS(K1125))))&gt;90,0,$F$4*$F$5/E1134^2*(SIN(RADIANS(G1127))*SIN(RADIANS(E1135))+COS(RADIANS(G1127))*COS(RADIANS(E1135))*COS(RADIANS(K1125))))</f>
        <v>#DIV/0!</v>
      </c>
      <c r="L1127" s="3" t="e">
        <f>IF(DEGREES(ACOS(SIN(RADIANS(G1127))*SIN(RADIANS(E1135))+COS(RADIANS(G1127))*COS(RADIANS(E1135))*COS(RADIANS(L1125))))&gt;90,0,$F$4*$F$5/E1134^2*(SIN(RADIANS(G1127))*SIN(RADIANS(E1135))+COS(RADIANS(G1127))*COS(RADIANS(E1135))*COS(RADIANS(L1125))))</f>
        <v>#DIV/0!</v>
      </c>
      <c r="M1127" s="3" t="e">
        <f>IF(DEGREES(ACOS(SIN(RADIANS(G1127))*SIN(RADIANS(E1135))+COS(RADIANS(G1127))*COS(RADIANS(E1135))*COS(RADIANS(M1125))))&gt;90,0,$F$4*$F$5/E1134^2*(SIN(RADIANS(G1127))*SIN(RADIANS(E1135))+COS(RADIANS(G1127))*COS(RADIANS(E1135))*COS(RADIANS(M1125))))</f>
        <v>#DIV/0!</v>
      </c>
      <c r="N1127" s="3" t="e">
        <f>IF(DEGREES(ACOS(SIN(RADIANS(G1127))*SIN(RADIANS(E1135))+COS(RADIANS(G1127))*COS(RADIANS(E1135))*COS(RADIANS(N1125))))&gt;90,0,$F$4*$F$5/E1134^2*(SIN(RADIANS(G1127))*SIN(RADIANS(E1135))+COS(RADIANS(G1127))*COS(RADIANS(E1135))*COS(RADIANS(N1125))))</f>
        <v>#DIV/0!</v>
      </c>
      <c r="O1127" s="3" t="e">
        <f>IF(DEGREES(ACOS(SIN(RADIANS(G1127))*SIN(RADIANS(E1135))+COS(RADIANS(G1127))*COS(RADIANS(E1135))*COS(RADIANS(O1125))))&gt;90,0,$F$4*$F$5/E1134^2*(SIN(RADIANS(G1127))*SIN(RADIANS(E1135))+COS(RADIANS(G1127))*COS(RADIANS(E1135))*COS(RADIANS(O1125))))</f>
        <v>#DIV/0!</v>
      </c>
      <c r="P1127" s="3" t="e">
        <f>IF(DEGREES(ACOS(SIN(RADIANS(G1127))*SIN(RADIANS(E1135))+COS(RADIANS(G1127))*COS(RADIANS(E1135))*COS(RADIANS(P1125))))&gt;90,0,$F$4*$F$5/E1134^2*(SIN(RADIANS(G1127))*SIN(RADIANS(E1135))+COS(RADIANS(G1127))*COS(RADIANS(E1135))*COS(RADIANS(P1125))))</f>
        <v>#DIV/0!</v>
      </c>
      <c r="Q1127" s="3" t="e">
        <f>IF(DEGREES(ACOS(SIN(RADIANS(G1127))*SIN(RADIANS(E1135))+COS(RADIANS(G1127))*COS(RADIANS(E1135))*COS(RADIANS(Q1125))))&gt;90,0,$F$4*$F$5/E1134^2*(SIN(RADIANS(G1127))*SIN(RADIANS(E1135))+COS(RADIANS(G1127))*COS(RADIANS(E1135))*COS(RADIANS(Q1125))))</f>
        <v>#DIV/0!</v>
      </c>
      <c r="R1127" s="3" t="e">
        <f>IF(DEGREES(ACOS(SIN(RADIANS(G1127))*SIN(RADIANS(E1135))+COS(RADIANS(G1127))*COS(RADIANS(E1135))*COS(RADIANS(R1125))))&gt;90,0,$F$4*$F$5/E1134^2*(SIN(RADIANS(G1127))*SIN(RADIANS(E1135))+COS(RADIANS(G1127))*COS(RADIANS(E1135))*COS(RADIANS(R1125))))</f>
        <v>#DIV/0!</v>
      </c>
      <c r="S1127" s="3" t="e">
        <f>IF(DEGREES(ACOS(SIN(RADIANS(G1127))*SIN(RADIANS(E1135))+COS(RADIANS(G1127))*COS(RADIANS(E1135))*COS(RADIANS(S1125))))&gt;90,0,$F$4*$F$5/E1134^2*(SIN(RADIANS(G1127))*SIN(RADIANS(E1135))+COS(RADIANS(G1127))*COS(RADIANS(E1135))*COS(RADIANS(S1125))))</f>
        <v>#DIV/0!</v>
      </c>
      <c r="T1127" s="3" t="e">
        <f>IF(DEGREES(ACOS(SIN(RADIANS(G1127))*SIN(RADIANS(E1135))+COS(RADIANS(G1127))*COS(RADIANS(E1135))*COS(RADIANS(T1125))))&gt;90,0,$F$4*$F$5/E1134^2*(SIN(RADIANS(G1127))*SIN(RADIANS(E1135))+COS(RADIANS(G1127))*COS(RADIANS(E1135))*COS(RADIANS(T1125))))</f>
        <v>#DIV/0!</v>
      </c>
      <c r="U1127" s="3" t="e">
        <f>IF(DEGREES(ACOS(SIN(RADIANS(G1127))*SIN(RADIANS(E1135))+COS(RADIANS(G1127))*COS(RADIANS(E1135))*COS(RADIANS(U1125))))&gt;90,0,$F$4*$F$5/E1134^2*(SIN(RADIANS(G1127))*SIN(RADIANS(E1135))+COS(RADIANS(G1127))*COS(RADIANS(E1135))*COS(RADIANS(U1125))))</f>
        <v>#DIV/0!</v>
      </c>
      <c r="V1127" s="3" t="e">
        <f>IF(DEGREES(ACOS(SIN(RADIANS(G1127))*SIN(RADIANS(E1135))+COS(RADIANS(G1127))*COS(RADIANS(E1135))*COS(RADIANS(V1125))))&gt;90,0,$F$4*$F$5/E1134^2*(SIN(RADIANS(G1127))*SIN(RADIANS(E1135))+COS(RADIANS(G1127))*COS(RADIANS(E1135))*COS(RADIANS(V1125))))</f>
        <v>#DIV/0!</v>
      </c>
      <c r="W1127" s="3" t="e">
        <f>IF(DEGREES(ACOS(SIN(RADIANS(G1127))*SIN(RADIANS(E1135))+COS(RADIANS(G1127))*COS(RADIANS(E1135))*COS(RADIANS(W1125))))&gt;90,0,$F$4*$F$5/E1134^2*(SIN(RADIANS(G1127))*SIN(RADIANS(E1135))+COS(RADIANS(G1127))*COS(RADIANS(E1135))*COS(RADIANS(W1125))))</f>
        <v>#DIV/0!</v>
      </c>
      <c r="X1127" s="3" t="e">
        <f>IF(DEGREES(ACOS(SIN(RADIANS(G1127))*SIN(RADIANS(E1135))+COS(RADIANS(G1127))*COS(RADIANS(E1135))*COS(RADIANS(X1125))))&gt;90,0,$F$4*$F$5/E1134^2*(SIN(RADIANS(G1127))*SIN(RADIANS(E1135))+COS(RADIANS(G1127))*COS(RADIANS(E1135))*COS(RADIANS(X1125))))</f>
        <v>#DIV/0!</v>
      </c>
      <c r="Y1127" s="3" t="e">
        <f>IF(DEGREES(ACOS(SIN(RADIANS(G1127))*SIN(RADIANS(E1135))+COS(RADIANS(G1127))*COS(RADIANS(E1135))*COS(RADIANS(Y1125))))&gt;90,0,$F$4*$F$5/E1134^2*(SIN(RADIANS(G1127))*SIN(RADIANS(E1135))+COS(RADIANS(G1127))*COS(RADIANS(E1135))*COS(RADIANS(Y1125))))</f>
        <v>#DIV/0!</v>
      </c>
      <c r="Z1127" s="3" t="e">
        <f>IF(DEGREES(ACOS(SIN(RADIANS(G1127))*SIN(RADIANS(E1135))+COS(RADIANS(G1127))*COS(RADIANS(E1135))*COS(RADIANS(Z1125))))&gt;90,0,$F$4*$F$5/E1134^2*(SIN(RADIANS(G1127))*SIN(RADIANS(E1135))+COS(RADIANS(G1127))*COS(RADIANS(E1135))*COS(RADIANS(Z1125))))</f>
        <v>#DIV/0!</v>
      </c>
      <c r="AA1127" s="3" t="e">
        <f>IF(DEGREES(ACOS(SIN(RADIANS(G1127))*SIN(RADIANS(E1135))+COS(RADIANS(G1127))*COS(RADIANS(E1135))*COS(RADIANS(AA1125))))&gt;90,0,$F$4*$F$5/E1134^2*(SIN(RADIANS(G1127))*SIN(RADIANS(E1135))+COS(RADIANS(G1127))*COS(RADIANS(E1135))*COS(RADIANS(AA1125))))</f>
        <v>#DIV/0!</v>
      </c>
      <c r="AB1127" s="3" t="e">
        <f>IF(DEGREES(ACOS(SIN(RADIANS(G1127))*SIN(RADIANS(E1135))+COS(RADIANS(G1127))*COS(RADIANS(E1135))*COS(RADIANS(AB1125))))&gt;90,0,$F$4*$F$5/E1134^2*(SIN(RADIANS(G1127))*SIN(RADIANS(E1135))+COS(RADIANS(G1127))*COS(RADIANS(E1135))*COS(RADIANS(AB1125))))</f>
        <v>#DIV/0!</v>
      </c>
      <c r="AC1127" s="3" t="e">
        <f>IF(DEGREES(ACOS(SIN(RADIANS(G1127))*SIN(RADIANS(E1135))+COS(RADIANS(G1127))*COS(RADIANS(E1135))*COS(RADIANS(AC1125))))&gt;90,0,$F$4*$F$5/E1134^2*(SIN(RADIANS(G1127))*SIN(RADIANS(E1135))+COS(RADIANS(G1127))*COS(RADIANS(E1135))*COS(RADIANS(AC1125))))</f>
        <v>#DIV/0!</v>
      </c>
      <c r="AD1127" s="3" t="e">
        <f>IF(DEGREES(ACOS(SIN(RADIANS(G1127))*SIN(RADIANS(E1135))+COS(RADIANS(G1127))*COS(RADIANS(E1135))*COS(RADIANS(AD1125))))&gt;90,0,$F$4*$F$5/E1134^2*(SIN(RADIANS(G1127))*SIN(RADIANS(E1135))+COS(RADIANS(G1127))*COS(RADIANS(E1135))*COS(RADIANS(AD1125))))</f>
        <v>#DIV/0!</v>
      </c>
      <c r="AE1127" s="3" t="e">
        <f>IF(DEGREES(ACOS(SIN(RADIANS(G1127))*SIN(RADIANS(E1135))+COS(RADIANS(G1127))*COS(RADIANS(E1135))*COS(RADIANS(AE1125))))&gt;90,0,$F$4*$F$5/E1134^2*(SIN(RADIANS(G1127))*SIN(RADIANS(E1135))+COS(RADIANS(G1127))*COS(RADIANS(E1135))*COS(RADIANS(AE1125))))</f>
        <v>#DIV/0!</v>
      </c>
      <c r="AF1127" s="3" t="e">
        <f>IF(DEGREES(ACOS(SIN(RADIANS(G1127))*SIN(RADIANS(E1135))+COS(RADIANS(G1127))*COS(RADIANS(E1135))*COS(RADIANS(AF1125))))&gt;90,0,$F$4*$F$5/E1134^2*(SIN(RADIANS(G1127))*SIN(RADIANS(E1135))+COS(RADIANS(G1127))*COS(RADIANS(E1135))*COS(RADIANS(AF1125))))</f>
        <v>#DIV/0!</v>
      </c>
      <c r="AG1127" s="3" t="e">
        <f>IF(DEGREES(ACOS(SIN(RADIANS(G1127))*SIN(RADIANS(E1135))+COS(RADIANS(G1127))*COS(RADIANS(E1135))*COS(RADIANS(AG1125))))&gt;90,0,$F$4*$F$5/E1134^2*(SIN(RADIANS(G1127))*SIN(RADIANS(E1135))+COS(RADIANS(G1127))*COS(RADIANS(E1135))*COS(RADIANS(AG1125))))</f>
        <v>#DIV/0!</v>
      </c>
      <c r="AH1127" s="3" t="e">
        <f>IF(DEGREES(ACOS(SIN(RADIANS(G1127))*SIN(RADIANS(E1135))+COS(RADIANS(G1127))*COS(RADIANS(E1135))*COS(RADIANS(AH1125))))&gt;90,0,$F$4*$F$5/E1134^2*(SIN(RADIANS(G1127))*SIN(RADIANS(E1135))+COS(RADIANS(G1127))*COS(RADIANS(E1135))*COS(RADIANS(AH1125))))</f>
        <v>#DIV/0!</v>
      </c>
      <c r="AI1127" s="3" t="e">
        <f>IF(DEGREES(ACOS(SIN(RADIANS(G1127))*SIN(RADIANS(E1135))+COS(RADIANS(G1127))*COS(RADIANS(E1135))*COS(RADIANS(AI1125))))&gt;90,0,$F$4*$F$5/E1134^2*(SIN(RADIANS(G1127))*SIN(RADIANS(E1135))+COS(RADIANS(G1127))*COS(RADIANS(E1135))*COS(RADIANS(AI1125))))</f>
        <v>#DIV/0!</v>
      </c>
      <c r="AJ1127" s="3" t="e">
        <f>IF(DEGREES(ACOS(SIN(RADIANS(G1127))*SIN(RADIANS(E1135))+COS(RADIANS(G1127))*COS(RADIANS(E1135))*COS(RADIANS(AJ1125))))&gt;90,0,$F$4*$F$5/E1134^2*(SIN(RADIANS(G1127))*SIN(RADIANS(E1135))+COS(RADIANS(G1127))*COS(RADIANS(E1135))*COS(RADIANS(AJ1125))))</f>
        <v>#DIV/0!</v>
      </c>
      <c r="AK1127" s="3" t="e">
        <f>IF(DEGREES(ACOS(SIN(RADIANS(G1127))*SIN(RADIANS(E1135))+COS(RADIANS(G1127))*COS(RADIANS(E1135))*COS(RADIANS(AK1125))))&gt;90,0,$F$4*$F$5/E1134^2*(SIN(RADIANS(G1127))*SIN(RADIANS(E1135))+COS(RADIANS(G1127))*COS(RADIANS(E1135))*COS(RADIANS(AK1125))))</f>
        <v>#DIV/0!</v>
      </c>
      <c r="AL1127" s="3" t="e">
        <f>IF(DEGREES(ACOS(SIN(RADIANS(G1127))*SIN(RADIANS(E1135))+COS(RADIANS(G1127))*COS(RADIANS(E1135))*COS(RADIANS(AL1125))))&gt;90,0,$F$4*$F$5/E1134^2*(SIN(RADIANS(G1127))*SIN(RADIANS(E1135))+COS(RADIANS(G1127))*COS(RADIANS(E1135))*COS(RADIANS(AL1125))))</f>
        <v>#DIV/0!</v>
      </c>
      <c r="AM1127" s="3" t="e">
        <f>IF(DEGREES(ACOS(SIN(RADIANS(G1127))*SIN(RADIANS(E1135))+COS(RADIANS(G1127))*COS(RADIANS(E1135))*COS(RADIANS(AM1125))))&gt;90,0,$F$4*$F$5/E1134^2*(SIN(RADIANS(G1127))*SIN(RADIANS(E1135))+COS(RADIANS(G1127))*COS(RADIANS(E1135))*COS(RADIANS(AM1125))))</f>
        <v>#DIV/0!</v>
      </c>
      <c r="AN1127" s="3" t="e">
        <f>IF(DEGREES(ACOS(SIN(RADIANS(G1127))*SIN(RADIANS(E1135))+COS(RADIANS(G1127))*COS(RADIANS(E1135))*COS(RADIANS(AN1125))))&gt;90,0,$F$4*$F$5/E1134^2*(SIN(RADIANS(G1127))*SIN(RADIANS(E1135))+COS(RADIANS(G1127))*COS(RADIANS(E1135))*COS(RADIANS(AN1125))))</f>
        <v>#DIV/0!</v>
      </c>
      <c r="AO1127" s="3" t="e">
        <f>IF(DEGREES(ACOS(SIN(RADIANS(G1127))*SIN(RADIANS(E1135))+COS(RADIANS(G1127))*COS(RADIANS(E1135))*COS(RADIANS(AO1125))))&gt;90,0,$F$4*$F$5/E1134^2*(SIN(RADIANS(G1127))*SIN(RADIANS(E1135))+COS(RADIANS(G1127))*COS(RADIANS(E1135))*COS(RADIANS(AO1125))))</f>
        <v>#DIV/0!</v>
      </c>
      <c r="AP1127" s="3" t="e">
        <f>IF(DEGREES(ACOS(SIN(RADIANS(G1127))*SIN(RADIANS(E1135))+COS(RADIANS(G1127))*COS(RADIANS(E1135))*COS(RADIANS(AP1125))))&gt;90,0,$F$4*$F$5/E1134^2*(SIN(RADIANS(G1127))*SIN(RADIANS(E1135))+COS(RADIANS(G1127))*COS(RADIANS(E1135))*COS(RADIANS(AP1125))))</f>
        <v>#DIV/0!</v>
      </c>
      <c r="AQ1127" s="3" t="e">
        <f>IF(DEGREES(ACOS(SIN(RADIANS(G1127))*SIN(RADIANS(E1135))+COS(RADIANS(G1127))*COS(RADIANS(E1135))*COS(RADIANS(AQ1125))))&gt;90,0,$F$4*$F$5/E1134^2*(SIN(RADIANS(G1127))*SIN(RADIANS(E1135))+COS(RADIANS(G1127))*COS(RADIANS(E1135))*COS(RADIANS(AQ1125))))</f>
        <v>#DIV/0!</v>
      </c>
      <c r="AR1127" s="3" t="e">
        <f>IF(DEGREES(ACOS(SIN(RADIANS(G1127))*SIN(RADIANS(E1135))+COS(RADIANS(G1127))*COS(RADIANS(E1135))*COS(RADIANS(AR1125))))&gt;90,0,$F$4*$F$5/E1134^2*(SIN(RADIANS(G1127))*SIN(RADIANS(E1135))+COS(RADIANS(G1127))*COS(RADIANS(E1135))*COS(RADIANS(AR1125))))</f>
        <v>#DIV/0!</v>
      </c>
    </row>
    <row r="1128" spans="2:44" ht="15.75" customHeight="1" x14ac:dyDescent="0.2">
      <c r="B1128" s="3" t="s">
        <v>728</v>
      </c>
      <c r="E1128" s="3">
        <f t="array" ref="E1128">INDEX($D$1751:$AM$1751,0,MATCH(E1127-IF(E1127&lt;360,0,360),$D$1700:$AM$1700,0))+IF(E1127&gt;350,360,0)</f>
        <v>470</v>
      </c>
      <c r="G1128" s="3">
        <v>80</v>
      </c>
      <c r="I1128" s="3">
        <f>IF(DEGREES(ACOS(SIN(RADIANS(G1128))*SIN(RADIANS(E1135))+COS(RADIANS(G1128))*COS(RADIANS(E1135))*COS(RADIANS(I1125))))&gt;90,0,$F$4*$F$5/E1134^2*(SIN(RADIANS(G1128))*SIN(RADIANS(E1135))+COS(RADIANS(G1128))*COS(RADIANS(E1135))*COS(RADIANS(I1125))))</f>
        <v>0</v>
      </c>
      <c r="J1128" s="3">
        <f>IF(DEGREES(ACOS(SIN(RADIANS(G1128))*SIN(RADIANS(E1135))+COS(RADIANS(G1128))*COS(RADIANS(E1135))*COS(RADIANS(J1125))))&gt;90,0,$F$4*$F$5/E1134^2*(SIN(RADIANS(G1128))*SIN(RADIANS(E1135))+COS(RADIANS(G1128))*COS(RADIANS(E1135))*COS(RADIANS(J1125))))</f>
        <v>0</v>
      </c>
      <c r="K1128" s="3">
        <f>IF(DEGREES(ACOS(SIN(RADIANS(G1128))*SIN(RADIANS(E1135))+COS(RADIANS(G1128))*COS(RADIANS(E1135))*COS(RADIANS(K1125))))&gt;90,0,$F$4*$F$5/E1134^2*(SIN(RADIANS(G1128))*SIN(RADIANS(E1135))+COS(RADIANS(G1128))*COS(RADIANS(E1135))*COS(RADIANS(K1125))))</f>
        <v>0</v>
      </c>
      <c r="L1128" s="3">
        <f>IF(DEGREES(ACOS(SIN(RADIANS(G1128))*SIN(RADIANS(E1135))+COS(RADIANS(G1128))*COS(RADIANS(E1135))*COS(RADIANS(L1125))))&gt;90,0,$F$4*$F$5/E1134^2*(SIN(RADIANS(G1128))*SIN(RADIANS(E1135))+COS(RADIANS(G1128))*COS(RADIANS(E1135))*COS(RADIANS(L1125))))</f>
        <v>0</v>
      </c>
      <c r="M1128" s="3">
        <f>IF(DEGREES(ACOS(SIN(RADIANS(G1128))*SIN(RADIANS(E1135))+COS(RADIANS(G1128))*COS(RADIANS(E1135))*COS(RADIANS(M1125))))&gt;90,0,$F$4*$F$5/E1134^2*(SIN(RADIANS(G1128))*SIN(RADIANS(E1135))+COS(RADIANS(G1128))*COS(RADIANS(E1135))*COS(RADIANS(M1125))))</f>
        <v>0</v>
      </c>
      <c r="N1128" s="3">
        <f>IF(DEGREES(ACOS(SIN(RADIANS(G1128))*SIN(RADIANS(E1135))+COS(RADIANS(G1128))*COS(RADIANS(E1135))*COS(RADIANS(N1125))))&gt;90,0,$F$4*$F$5/E1134^2*(SIN(RADIANS(G1128))*SIN(RADIANS(E1135))+COS(RADIANS(G1128))*COS(RADIANS(E1135))*COS(RADIANS(N1125))))</f>
        <v>0</v>
      </c>
      <c r="O1128" s="3">
        <f>IF(DEGREES(ACOS(SIN(RADIANS(G1128))*SIN(RADIANS(E1135))+COS(RADIANS(G1128))*COS(RADIANS(E1135))*COS(RADIANS(O1125))))&gt;90,0,$F$4*$F$5/E1134^2*(SIN(RADIANS(G1128))*SIN(RADIANS(E1135))+COS(RADIANS(G1128))*COS(RADIANS(E1135))*COS(RADIANS(O1125))))</f>
        <v>0</v>
      </c>
      <c r="P1128" s="3">
        <f>IF(DEGREES(ACOS(SIN(RADIANS(G1128))*SIN(RADIANS(E1135))+COS(RADIANS(G1128))*COS(RADIANS(E1135))*COS(RADIANS(P1125))))&gt;90,0,$F$4*$F$5/E1134^2*(SIN(RADIANS(G1128))*SIN(RADIANS(E1135))+COS(RADIANS(G1128))*COS(RADIANS(E1135))*COS(RADIANS(P1125))))</f>
        <v>0</v>
      </c>
      <c r="Q1128" s="3">
        <f>IF(DEGREES(ACOS(SIN(RADIANS(G1128))*SIN(RADIANS(E1135))+COS(RADIANS(G1128))*COS(RADIANS(E1135))*COS(RADIANS(Q1125))))&gt;90,0,$F$4*$F$5/E1134^2*(SIN(RADIANS(G1128))*SIN(RADIANS(E1135))+COS(RADIANS(G1128))*COS(RADIANS(E1135))*COS(RADIANS(Q1125))))</f>
        <v>0</v>
      </c>
      <c r="R1128" s="3" t="e">
        <f>IF(DEGREES(ACOS(SIN(RADIANS(G1128))*SIN(RADIANS(E1135))+COS(RADIANS(G1128))*COS(RADIANS(E1135))*COS(RADIANS(R1125))))&gt;90,0,$F$4*$F$5/E1134^2*(SIN(RADIANS(G1128))*SIN(RADIANS(E1135))+COS(RADIANS(G1128))*COS(RADIANS(E1135))*COS(RADIANS(R1125))))</f>
        <v>#DIV/0!</v>
      </c>
      <c r="S1128" s="3" t="e">
        <f>IF(DEGREES(ACOS(SIN(RADIANS(G1128))*SIN(RADIANS(E1135))+COS(RADIANS(G1128))*COS(RADIANS(E1135))*COS(RADIANS(S1125))))&gt;90,0,$F$4*$F$5/E1134^2*(SIN(RADIANS(G1128))*SIN(RADIANS(E1135))+COS(RADIANS(G1128))*COS(RADIANS(E1135))*COS(RADIANS(S1125))))</f>
        <v>#DIV/0!</v>
      </c>
      <c r="T1128" s="3" t="e">
        <f>IF(DEGREES(ACOS(SIN(RADIANS(G1128))*SIN(RADIANS(E1135))+COS(RADIANS(G1128))*COS(RADIANS(E1135))*COS(RADIANS(T1125))))&gt;90,0,$F$4*$F$5/E1134^2*(SIN(RADIANS(G1128))*SIN(RADIANS(E1135))+COS(RADIANS(G1128))*COS(RADIANS(E1135))*COS(RADIANS(T1125))))</f>
        <v>#DIV/0!</v>
      </c>
      <c r="U1128" s="3" t="e">
        <f>IF(DEGREES(ACOS(SIN(RADIANS(G1128))*SIN(RADIANS(E1135))+COS(RADIANS(G1128))*COS(RADIANS(E1135))*COS(RADIANS(U1125))))&gt;90,0,$F$4*$F$5/E1134^2*(SIN(RADIANS(G1128))*SIN(RADIANS(E1135))+COS(RADIANS(G1128))*COS(RADIANS(E1135))*COS(RADIANS(U1125))))</f>
        <v>#DIV/0!</v>
      </c>
      <c r="V1128" s="3" t="e">
        <f>IF(DEGREES(ACOS(SIN(RADIANS(G1128))*SIN(RADIANS(E1135))+COS(RADIANS(G1128))*COS(RADIANS(E1135))*COS(RADIANS(V1125))))&gt;90,0,$F$4*$F$5/E1134^2*(SIN(RADIANS(G1128))*SIN(RADIANS(E1135))+COS(RADIANS(G1128))*COS(RADIANS(E1135))*COS(RADIANS(V1125))))</f>
        <v>#DIV/0!</v>
      </c>
      <c r="W1128" s="3" t="e">
        <f>IF(DEGREES(ACOS(SIN(RADIANS(G1128))*SIN(RADIANS(E1135))+COS(RADIANS(G1128))*COS(RADIANS(E1135))*COS(RADIANS(W1125))))&gt;90,0,$F$4*$F$5/E1134^2*(SIN(RADIANS(G1128))*SIN(RADIANS(E1135))+COS(RADIANS(G1128))*COS(RADIANS(E1135))*COS(RADIANS(W1125))))</f>
        <v>#DIV/0!</v>
      </c>
      <c r="X1128" s="3" t="e">
        <f>IF(DEGREES(ACOS(SIN(RADIANS(G1128))*SIN(RADIANS(E1135))+COS(RADIANS(G1128))*COS(RADIANS(E1135))*COS(RADIANS(X1125))))&gt;90,0,$F$4*$F$5/E1134^2*(SIN(RADIANS(G1128))*SIN(RADIANS(E1135))+COS(RADIANS(G1128))*COS(RADIANS(E1135))*COS(RADIANS(X1125))))</f>
        <v>#DIV/0!</v>
      </c>
      <c r="Y1128" s="3" t="e">
        <f>IF(DEGREES(ACOS(SIN(RADIANS(G1128))*SIN(RADIANS(E1135))+COS(RADIANS(G1128))*COS(RADIANS(E1135))*COS(RADIANS(Y1125))))&gt;90,0,$F$4*$F$5/E1134^2*(SIN(RADIANS(G1128))*SIN(RADIANS(E1135))+COS(RADIANS(G1128))*COS(RADIANS(E1135))*COS(RADIANS(Y1125))))</f>
        <v>#DIV/0!</v>
      </c>
      <c r="Z1128" s="3" t="e">
        <f>IF(DEGREES(ACOS(SIN(RADIANS(G1128))*SIN(RADIANS(E1135))+COS(RADIANS(G1128))*COS(RADIANS(E1135))*COS(RADIANS(Z1125))))&gt;90,0,$F$4*$F$5/E1134^2*(SIN(RADIANS(G1128))*SIN(RADIANS(E1135))+COS(RADIANS(G1128))*COS(RADIANS(E1135))*COS(RADIANS(Z1125))))</f>
        <v>#DIV/0!</v>
      </c>
      <c r="AA1128" s="3" t="e">
        <f>IF(DEGREES(ACOS(SIN(RADIANS(G1128))*SIN(RADIANS(E1135))+COS(RADIANS(G1128))*COS(RADIANS(E1135))*COS(RADIANS(AA1125))))&gt;90,0,$F$4*$F$5/E1134^2*(SIN(RADIANS(G1128))*SIN(RADIANS(E1135))+COS(RADIANS(G1128))*COS(RADIANS(E1135))*COS(RADIANS(AA1125))))</f>
        <v>#DIV/0!</v>
      </c>
      <c r="AB1128" s="3" t="e">
        <f>IF(DEGREES(ACOS(SIN(RADIANS(G1128))*SIN(RADIANS(E1135))+COS(RADIANS(G1128))*COS(RADIANS(E1135))*COS(RADIANS(AB1125))))&gt;90,0,$F$4*$F$5/E1134^2*(SIN(RADIANS(G1128))*SIN(RADIANS(E1135))+COS(RADIANS(G1128))*COS(RADIANS(E1135))*COS(RADIANS(AB1125))))</f>
        <v>#DIV/0!</v>
      </c>
      <c r="AC1128" s="3" t="e">
        <f>IF(DEGREES(ACOS(SIN(RADIANS(G1128))*SIN(RADIANS(E1135))+COS(RADIANS(G1128))*COS(RADIANS(E1135))*COS(RADIANS(AC1125))))&gt;90,0,$F$4*$F$5/E1134^2*(SIN(RADIANS(G1128))*SIN(RADIANS(E1135))+COS(RADIANS(G1128))*COS(RADIANS(E1135))*COS(RADIANS(AC1125))))</f>
        <v>#DIV/0!</v>
      </c>
      <c r="AD1128" s="3" t="e">
        <f>IF(DEGREES(ACOS(SIN(RADIANS(G1128))*SIN(RADIANS(E1135))+COS(RADIANS(G1128))*COS(RADIANS(E1135))*COS(RADIANS(AD1125))))&gt;90,0,$F$4*$F$5/E1134^2*(SIN(RADIANS(G1128))*SIN(RADIANS(E1135))+COS(RADIANS(G1128))*COS(RADIANS(E1135))*COS(RADIANS(AD1125))))</f>
        <v>#DIV/0!</v>
      </c>
      <c r="AE1128" s="3" t="e">
        <f>IF(DEGREES(ACOS(SIN(RADIANS(G1128))*SIN(RADIANS(E1135))+COS(RADIANS(G1128))*COS(RADIANS(E1135))*COS(RADIANS(AE1125))))&gt;90,0,$F$4*$F$5/E1134^2*(SIN(RADIANS(G1128))*SIN(RADIANS(E1135))+COS(RADIANS(G1128))*COS(RADIANS(E1135))*COS(RADIANS(AE1125))))</f>
        <v>#DIV/0!</v>
      </c>
      <c r="AF1128" s="3" t="e">
        <f>IF(DEGREES(ACOS(SIN(RADIANS(G1128))*SIN(RADIANS(E1135))+COS(RADIANS(G1128))*COS(RADIANS(E1135))*COS(RADIANS(AF1125))))&gt;90,0,$F$4*$F$5/E1134^2*(SIN(RADIANS(G1128))*SIN(RADIANS(E1135))+COS(RADIANS(G1128))*COS(RADIANS(E1135))*COS(RADIANS(AF1125))))</f>
        <v>#DIV/0!</v>
      </c>
      <c r="AG1128" s="3" t="e">
        <f>IF(DEGREES(ACOS(SIN(RADIANS(G1128))*SIN(RADIANS(E1135))+COS(RADIANS(G1128))*COS(RADIANS(E1135))*COS(RADIANS(AG1125))))&gt;90,0,$F$4*$F$5/E1134^2*(SIN(RADIANS(G1128))*SIN(RADIANS(E1135))+COS(RADIANS(G1128))*COS(RADIANS(E1135))*COS(RADIANS(AG1125))))</f>
        <v>#DIV/0!</v>
      </c>
      <c r="AH1128" s="3" t="e">
        <f>IF(DEGREES(ACOS(SIN(RADIANS(G1128))*SIN(RADIANS(E1135))+COS(RADIANS(G1128))*COS(RADIANS(E1135))*COS(RADIANS(AH1125))))&gt;90,0,$F$4*$F$5/E1134^2*(SIN(RADIANS(G1128))*SIN(RADIANS(E1135))+COS(RADIANS(G1128))*COS(RADIANS(E1135))*COS(RADIANS(AH1125))))</f>
        <v>#DIV/0!</v>
      </c>
      <c r="AI1128" s="3" t="e">
        <f>IF(DEGREES(ACOS(SIN(RADIANS(G1128))*SIN(RADIANS(E1135))+COS(RADIANS(G1128))*COS(RADIANS(E1135))*COS(RADIANS(AI1125))))&gt;90,0,$F$4*$F$5/E1134^2*(SIN(RADIANS(G1128))*SIN(RADIANS(E1135))+COS(RADIANS(G1128))*COS(RADIANS(E1135))*COS(RADIANS(AI1125))))</f>
        <v>#DIV/0!</v>
      </c>
      <c r="AJ1128" s="3" t="e">
        <f>IF(DEGREES(ACOS(SIN(RADIANS(G1128))*SIN(RADIANS(E1135))+COS(RADIANS(G1128))*COS(RADIANS(E1135))*COS(RADIANS(AJ1125))))&gt;90,0,$F$4*$F$5/E1134^2*(SIN(RADIANS(G1128))*SIN(RADIANS(E1135))+COS(RADIANS(G1128))*COS(RADIANS(E1135))*COS(RADIANS(AJ1125))))</f>
        <v>#DIV/0!</v>
      </c>
      <c r="AK1128" s="3">
        <f>IF(DEGREES(ACOS(SIN(RADIANS(G1128))*SIN(RADIANS(E1135))+COS(RADIANS(G1128))*COS(RADIANS(E1135))*COS(RADIANS(AK1125))))&gt;90,0,$F$4*$F$5/E1134^2*(SIN(RADIANS(G1128))*SIN(RADIANS(E1135))+COS(RADIANS(G1128))*COS(RADIANS(E1135))*COS(RADIANS(AK1125))))</f>
        <v>0</v>
      </c>
      <c r="AL1128" s="3">
        <f>IF(DEGREES(ACOS(SIN(RADIANS(G1128))*SIN(RADIANS(E1135))+COS(RADIANS(G1128))*COS(RADIANS(E1135))*COS(RADIANS(AL1125))))&gt;90,0,$F$4*$F$5/E1134^2*(SIN(RADIANS(G1128))*SIN(RADIANS(E1135))+COS(RADIANS(G1128))*COS(RADIANS(E1135))*COS(RADIANS(AL1125))))</f>
        <v>0</v>
      </c>
      <c r="AM1128" s="3">
        <f>IF(DEGREES(ACOS(SIN(RADIANS(G1128))*SIN(RADIANS(E1135))+COS(RADIANS(G1128))*COS(RADIANS(E1135))*COS(RADIANS(AM1125))))&gt;90,0,$F$4*$F$5/E1134^2*(SIN(RADIANS(G1128))*SIN(RADIANS(E1135))+COS(RADIANS(G1128))*COS(RADIANS(E1135))*COS(RADIANS(AM1125))))</f>
        <v>0</v>
      </c>
      <c r="AN1128" s="3">
        <f>IF(DEGREES(ACOS(SIN(RADIANS(G1128))*SIN(RADIANS(E1135))+COS(RADIANS(G1128))*COS(RADIANS(E1135))*COS(RADIANS(AN1125))))&gt;90,0,$F$4*$F$5/E1134^2*(SIN(RADIANS(G1128))*SIN(RADIANS(E1135))+COS(RADIANS(G1128))*COS(RADIANS(E1135))*COS(RADIANS(AN1125))))</f>
        <v>0</v>
      </c>
      <c r="AO1128" s="3">
        <f>IF(DEGREES(ACOS(SIN(RADIANS(G1128))*SIN(RADIANS(E1135))+COS(RADIANS(G1128))*COS(RADIANS(E1135))*COS(RADIANS(AO1125))))&gt;90,0,$F$4*$F$5/E1134^2*(SIN(RADIANS(G1128))*SIN(RADIANS(E1135))+COS(RADIANS(G1128))*COS(RADIANS(E1135))*COS(RADIANS(AO1125))))</f>
        <v>0</v>
      </c>
      <c r="AP1128" s="3">
        <f>IF(DEGREES(ACOS(SIN(RADIANS(G1128))*SIN(RADIANS(E1135))+COS(RADIANS(G1128))*COS(RADIANS(E1135))*COS(RADIANS(AP1125))))&gt;90,0,$F$4*$F$5/E1134^2*(SIN(RADIANS(G1128))*SIN(RADIANS(E1135))+COS(RADIANS(G1128))*COS(RADIANS(E1135))*COS(RADIANS(AP1125))))</f>
        <v>0</v>
      </c>
      <c r="AQ1128" s="3">
        <f>IF(DEGREES(ACOS(SIN(RADIANS(G1128))*SIN(RADIANS(E1135))+COS(RADIANS(G1128))*COS(RADIANS(E1135))*COS(RADIANS(AQ1125))))&gt;90,0,$F$4*$F$5/E1134^2*(SIN(RADIANS(G1128))*SIN(RADIANS(E1135))+COS(RADIANS(G1128))*COS(RADIANS(E1135))*COS(RADIANS(AQ1125))))</f>
        <v>0</v>
      </c>
      <c r="AR1128" s="3">
        <f>IF(DEGREES(ACOS(SIN(RADIANS(G1128))*SIN(RADIANS(E1135))+COS(RADIANS(G1128))*COS(RADIANS(E1135))*COS(RADIANS(AR1125))))&gt;90,0,$F$4*$F$5/E1134^2*(SIN(RADIANS(G1128))*SIN(RADIANS(E1135))+COS(RADIANS(G1128))*COS(RADIANS(E1135))*COS(RADIANS(AR1125))))</f>
        <v>0</v>
      </c>
    </row>
    <row r="1129" spans="2:44" ht="15.75" customHeight="1" x14ac:dyDescent="0.2">
      <c r="B1129" s="20" t="s">
        <v>784</v>
      </c>
      <c r="E1129" s="3">
        <f>IF(E1128-$F$13&lt;0,E1128-$F$13+360,IF(E1128-$F$13&gt;360,E1128-$F$13-360,E1128-$F$13))</f>
        <v>200</v>
      </c>
      <c r="G1129" s="3">
        <v>70</v>
      </c>
      <c r="I1129" s="3">
        <f>IF(DEGREES(ACOS(SIN(RADIANS(G1129))*SIN(RADIANS(E1135))+COS(RADIANS(G1129))*COS(RADIANS(E1135))*COS(RADIANS(I1125))))&gt;90,0,$F$4*$F$5/E1134^2*(SIN(RADIANS(G1129))*SIN(RADIANS(E1135))+COS(RADIANS(G1129))*COS(RADIANS(E1135))*COS(RADIANS(I1125))))</f>
        <v>0</v>
      </c>
      <c r="J1129" s="3">
        <f>IF(DEGREES(ACOS(SIN(RADIANS(G1129))*SIN(RADIANS(E1135))+COS(RADIANS(G1129))*COS(RADIANS(E1135))*COS(RADIANS(J1125))))&gt;90,0,$F$4*$F$5/E1134^2*(SIN(RADIANS(G1129))*SIN(RADIANS(E1135))+COS(RADIANS(G1129))*COS(RADIANS(E1135))*COS(RADIANS(J1125))))</f>
        <v>0</v>
      </c>
      <c r="K1129" s="3">
        <f>IF(DEGREES(ACOS(SIN(RADIANS(G1129))*SIN(RADIANS(E1135))+COS(RADIANS(G1129))*COS(RADIANS(E1135))*COS(RADIANS(K1125))))&gt;90,0,$F$4*$F$5/E1134^2*(SIN(RADIANS(G1129))*SIN(RADIANS(E1135))+COS(RADIANS(G1129))*COS(RADIANS(E1135))*COS(RADIANS(K1125))))</f>
        <v>0</v>
      </c>
      <c r="L1129" s="3">
        <f>IF(DEGREES(ACOS(SIN(RADIANS(G1129))*SIN(RADIANS(E1135))+COS(RADIANS(G1129))*COS(RADIANS(E1135))*COS(RADIANS(L1125))))&gt;90,0,$F$4*$F$5/E1134^2*(SIN(RADIANS(G1129))*SIN(RADIANS(E1135))+COS(RADIANS(G1129))*COS(RADIANS(E1135))*COS(RADIANS(L1125))))</f>
        <v>0</v>
      </c>
      <c r="M1129" s="3">
        <f>IF(DEGREES(ACOS(SIN(RADIANS(G1129))*SIN(RADIANS(E1135))+COS(RADIANS(G1129))*COS(RADIANS(E1135))*COS(RADIANS(M1125))))&gt;90,0,$F$4*$F$5/E1134^2*(SIN(RADIANS(G1129))*SIN(RADIANS(E1135))+COS(RADIANS(G1129))*COS(RADIANS(E1135))*COS(RADIANS(M1125))))</f>
        <v>0</v>
      </c>
      <c r="N1129" s="3">
        <f>IF(DEGREES(ACOS(SIN(RADIANS(G1129))*SIN(RADIANS(E1135))+COS(RADIANS(G1129))*COS(RADIANS(E1135))*COS(RADIANS(N1125))))&gt;90,0,$F$4*$F$5/E1134^2*(SIN(RADIANS(G1129))*SIN(RADIANS(E1135))+COS(RADIANS(G1129))*COS(RADIANS(E1135))*COS(RADIANS(N1125))))</f>
        <v>0</v>
      </c>
      <c r="O1129" s="3">
        <f>IF(DEGREES(ACOS(SIN(RADIANS(G1129))*SIN(RADIANS(E1135))+COS(RADIANS(G1129))*COS(RADIANS(E1135))*COS(RADIANS(O1125))))&gt;90,0,$F$4*$F$5/E1134^2*(SIN(RADIANS(G1129))*SIN(RADIANS(E1135))+COS(RADIANS(G1129))*COS(RADIANS(E1135))*COS(RADIANS(O1125))))</f>
        <v>0</v>
      </c>
      <c r="P1129" s="3">
        <f>IF(DEGREES(ACOS(SIN(RADIANS(G1129))*SIN(RADIANS(E1135))+COS(RADIANS(G1129))*COS(RADIANS(E1135))*COS(RADIANS(P1125))))&gt;90,0,$F$4*$F$5/E1134^2*(SIN(RADIANS(G1129))*SIN(RADIANS(E1135))+COS(RADIANS(G1129))*COS(RADIANS(E1135))*COS(RADIANS(P1125))))</f>
        <v>0</v>
      </c>
      <c r="Q1129" s="3">
        <f>IF(DEGREES(ACOS(SIN(RADIANS(G1129))*SIN(RADIANS(E1135))+COS(RADIANS(G1129))*COS(RADIANS(E1135))*COS(RADIANS(Q1125))))&gt;90,0,$F$4*$F$5/E1134^2*(SIN(RADIANS(G1129))*SIN(RADIANS(E1135))+COS(RADIANS(G1129))*COS(RADIANS(E1135))*COS(RADIANS(Q1125))))</f>
        <v>0</v>
      </c>
      <c r="R1129" s="3" t="e">
        <f>IF(DEGREES(ACOS(SIN(RADIANS(G1129))*SIN(RADIANS(E1135))+COS(RADIANS(G1129))*COS(RADIANS(E1135))*COS(RADIANS(R1125))))&gt;90,0,$F$4*$F$5/E1134^2*(SIN(RADIANS(G1129))*SIN(RADIANS(E1135))+COS(RADIANS(G1129))*COS(RADIANS(E1135))*COS(RADIANS(R1125))))</f>
        <v>#DIV/0!</v>
      </c>
      <c r="S1129" s="3" t="e">
        <f>IF(DEGREES(ACOS(SIN(RADIANS(G1129))*SIN(RADIANS(E1135))+COS(RADIANS(G1129))*COS(RADIANS(E1135))*COS(RADIANS(S1125))))&gt;90,0,$F$4*$F$5/E1134^2*(SIN(RADIANS(G1129))*SIN(RADIANS(E1135))+COS(RADIANS(G1129))*COS(RADIANS(E1135))*COS(RADIANS(S1125))))</f>
        <v>#DIV/0!</v>
      </c>
      <c r="T1129" s="3" t="e">
        <f>IF(DEGREES(ACOS(SIN(RADIANS(G1129))*SIN(RADIANS(E1135))+COS(RADIANS(G1129))*COS(RADIANS(E1135))*COS(RADIANS(T1125))))&gt;90,0,$F$4*$F$5/E1134^2*(SIN(RADIANS(G1129))*SIN(RADIANS(E1135))+COS(RADIANS(G1129))*COS(RADIANS(E1135))*COS(RADIANS(T1125))))</f>
        <v>#DIV/0!</v>
      </c>
      <c r="U1129" s="3" t="e">
        <f>IF(DEGREES(ACOS(SIN(RADIANS(G1129))*SIN(RADIANS(E1135))+COS(RADIANS(G1129))*COS(RADIANS(E1135))*COS(RADIANS(U1125))))&gt;90,0,$F$4*$F$5/E1134^2*(SIN(RADIANS(G1129))*SIN(RADIANS(E1135))+COS(RADIANS(G1129))*COS(RADIANS(E1135))*COS(RADIANS(U1125))))</f>
        <v>#DIV/0!</v>
      </c>
      <c r="V1129" s="3" t="e">
        <f>IF(DEGREES(ACOS(SIN(RADIANS(G1129))*SIN(RADIANS(E1135))+COS(RADIANS(G1129))*COS(RADIANS(E1135))*COS(RADIANS(V1125))))&gt;90,0,$F$4*$F$5/E1134^2*(SIN(RADIANS(G1129))*SIN(RADIANS(E1135))+COS(RADIANS(G1129))*COS(RADIANS(E1135))*COS(RADIANS(V1125))))</f>
        <v>#DIV/0!</v>
      </c>
      <c r="W1129" s="3" t="e">
        <f>IF(DEGREES(ACOS(SIN(RADIANS(G1129))*SIN(RADIANS(E1135))+COS(RADIANS(G1129))*COS(RADIANS(E1135))*COS(RADIANS(W1125))))&gt;90,0,$F$4*$F$5/E1134^2*(SIN(RADIANS(G1129))*SIN(RADIANS(E1135))+COS(RADIANS(G1129))*COS(RADIANS(E1135))*COS(RADIANS(W1125))))</f>
        <v>#DIV/0!</v>
      </c>
      <c r="X1129" s="3" t="e">
        <f>IF(DEGREES(ACOS(SIN(RADIANS(G1129))*SIN(RADIANS(E1135))+COS(RADIANS(G1129))*COS(RADIANS(E1135))*COS(RADIANS(X1125))))&gt;90,0,$F$4*$F$5/E1134^2*(SIN(RADIANS(G1129))*SIN(RADIANS(E1135))+COS(RADIANS(G1129))*COS(RADIANS(E1135))*COS(RADIANS(X1125))))</f>
        <v>#DIV/0!</v>
      </c>
      <c r="Y1129" s="3" t="e">
        <f>IF(DEGREES(ACOS(SIN(RADIANS(G1129))*SIN(RADIANS(E1135))+COS(RADIANS(G1129))*COS(RADIANS(E1135))*COS(RADIANS(Y1125))))&gt;90,0,$F$4*$F$5/E1134^2*(SIN(RADIANS(G1129))*SIN(RADIANS(E1135))+COS(RADIANS(G1129))*COS(RADIANS(E1135))*COS(RADIANS(Y1125))))</f>
        <v>#DIV/0!</v>
      </c>
      <c r="Z1129" s="3" t="e">
        <f>IF(DEGREES(ACOS(SIN(RADIANS(G1129))*SIN(RADIANS(E1135))+COS(RADIANS(G1129))*COS(RADIANS(E1135))*COS(RADIANS(Z1125))))&gt;90,0,$F$4*$F$5/E1134^2*(SIN(RADIANS(G1129))*SIN(RADIANS(E1135))+COS(RADIANS(G1129))*COS(RADIANS(E1135))*COS(RADIANS(Z1125))))</f>
        <v>#DIV/0!</v>
      </c>
      <c r="AA1129" s="3" t="e">
        <f>IF(DEGREES(ACOS(SIN(RADIANS(G1129))*SIN(RADIANS(E1135))+COS(RADIANS(G1129))*COS(RADIANS(E1135))*COS(RADIANS(AA1125))))&gt;90,0,$F$4*$F$5/E1134^2*(SIN(RADIANS(G1129))*SIN(RADIANS(E1135))+COS(RADIANS(G1129))*COS(RADIANS(E1135))*COS(RADIANS(AA1125))))</f>
        <v>#DIV/0!</v>
      </c>
      <c r="AB1129" s="3" t="e">
        <f>IF(DEGREES(ACOS(SIN(RADIANS(G1129))*SIN(RADIANS(E1135))+COS(RADIANS(G1129))*COS(RADIANS(E1135))*COS(RADIANS(AB1125))))&gt;90,0,$F$4*$F$5/E1134^2*(SIN(RADIANS(G1129))*SIN(RADIANS(E1135))+COS(RADIANS(G1129))*COS(RADIANS(E1135))*COS(RADIANS(AB1125))))</f>
        <v>#DIV/0!</v>
      </c>
      <c r="AC1129" s="3" t="e">
        <f>IF(DEGREES(ACOS(SIN(RADIANS(G1129))*SIN(RADIANS(E1135))+COS(RADIANS(G1129))*COS(RADIANS(E1135))*COS(RADIANS(AC1125))))&gt;90,0,$F$4*$F$5/E1134^2*(SIN(RADIANS(G1129))*SIN(RADIANS(E1135))+COS(RADIANS(G1129))*COS(RADIANS(E1135))*COS(RADIANS(AC1125))))</f>
        <v>#DIV/0!</v>
      </c>
      <c r="AD1129" s="3" t="e">
        <f>IF(DEGREES(ACOS(SIN(RADIANS(G1129))*SIN(RADIANS(E1135))+COS(RADIANS(G1129))*COS(RADIANS(E1135))*COS(RADIANS(AD1125))))&gt;90,0,$F$4*$F$5/E1134^2*(SIN(RADIANS(G1129))*SIN(RADIANS(E1135))+COS(RADIANS(G1129))*COS(RADIANS(E1135))*COS(RADIANS(AD1125))))</f>
        <v>#DIV/0!</v>
      </c>
      <c r="AE1129" s="3" t="e">
        <f>IF(DEGREES(ACOS(SIN(RADIANS(G1129))*SIN(RADIANS(E1135))+COS(RADIANS(G1129))*COS(RADIANS(E1135))*COS(RADIANS(AE1125))))&gt;90,0,$F$4*$F$5/E1134^2*(SIN(RADIANS(G1129))*SIN(RADIANS(E1135))+COS(RADIANS(G1129))*COS(RADIANS(E1135))*COS(RADIANS(AE1125))))</f>
        <v>#DIV/0!</v>
      </c>
      <c r="AF1129" s="3" t="e">
        <f>IF(DEGREES(ACOS(SIN(RADIANS(G1129))*SIN(RADIANS(E1135))+COS(RADIANS(G1129))*COS(RADIANS(E1135))*COS(RADIANS(AF1125))))&gt;90,0,$F$4*$F$5/E1134^2*(SIN(RADIANS(G1129))*SIN(RADIANS(E1135))+COS(RADIANS(G1129))*COS(RADIANS(E1135))*COS(RADIANS(AF1125))))</f>
        <v>#DIV/0!</v>
      </c>
      <c r="AG1129" s="3" t="e">
        <f>IF(DEGREES(ACOS(SIN(RADIANS(G1129))*SIN(RADIANS(E1135))+COS(RADIANS(G1129))*COS(RADIANS(E1135))*COS(RADIANS(AG1125))))&gt;90,0,$F$4*$F$5/E1134^2*(SIN(RADIANS(G1129))*SIN(RADIANS(E1135))+COS(RADIANS(G1129))*COS(RADIANS(E1135))*COS(RADIANS(AG1125))))</f>
        <v>#DIV/0!</v>
      </c>
      <c r="AH1129" s="3" t="e">
        <f>IF(DEGREES(ACOS(SIN(RADIANS(G1129))*SIN(RADIANS(E1135))+COS(RADIANS(G1129))*COS(RADIANS(E1135))*COS(RADIANS(AH1125))))&gt;90,0,$F$4*$F$5/E1134^2*(SIN(RADIANS(G1129))*SIN(RADIANS(E1135))+COS(RADIANS(G1129))*COS(RADIANS(E1135))*COS(RADIANS(AH1125))))</f>
        <v>#DIV/0!</v>
      </c>
      <c r="AI1129" s="3" t="e">
        <f>IF(DEGREES(ACOS(SIN(RADIANS(G1129))*SIN(RADIANS(E1135))+COS(RADIANS(G1129))*COS(RADIANS(E1135))*COS(RADIANS(AI1125))))&gt;90,0,$F$4*$F$5/E1134^2*(SIN(RADIANS(G1129))*SIN(RADIANS(E1135))+COS(RADIANS(G1129))*COS(RADIANS(E1135))*COS(RADIANS(AI1125))))</f>
        <v>#DIV/0!</v>
      </c>
      <c r="AJ1129" s="3" t="e">
        <f>IF(DEGREES(ACOS(SIN(RADIANS(G1129))*SIN(RADIANS(E1135))+COS(RADIANS(G1129))*COS(RADIANS(E1135))*COS(RADIANS(AJ1125))))&gt;90,0,$F$4*$F$5/E1134^2*(SIN(RADIANS(G1129))*SIN(RADIANS(E1135))+COS(RADIANS(G1129))*COS(RADIANS(E1135))*COS(RADIANS(AJ1125))))</f>
        <v>#DIV/0!</v>
      </c>
      <c r="AK1129" s="3">
        <f>IF(DEGREES(ACOS(SIN(RADIANS(G1129))*SIN(RADIANS(E1135))+COS(RADIANS(G1129))*COS(RADIANS(E1135))*COS(RADIANS(AK1125))))&gt;90,0,$F$4*$F$5/E1134^2*(SIN(RADIANS(G1129))*SIN(RADIANS(E1135))+COS(RADIANS(G1129))*COS(RADIANS(E1135))*COS(RADIANS(AK1125))))</f>
        <v>0</v>
      </c>
      <c r="AL1129" s="3">
        <f>IF(DEGREES(ACOS(SIN(RADIANS(G1129))*SIN(RADIANS(E1135))+COS(RADIANS(G1129))*COS(RADIANS(E1135))*COS(RADIANS(AL1125))))&gt;90,0,$F$4*$F$5/E1134^2*(SIN(RADIANS(G1129))*SIN(RADIANS(E1135))+COS(RADIANS(G1129))*COS(RADIANS(E1135))*COS(RADIANS(AL1125))))</f>
        <v>0</v>
      </c>
      <c r="AM1129" s="3">
        <f>IF(DEGREES(ACOS(SIN(RADIANS(G1129))*SIN(RADIANS(E1135))+COS(RADIANS(G1129))*COS(RADIANS(E1135))*COS(RADIANS(AM1125))))&gt;90,0,$F$4*$F$5/E1134^2*(SIN(RADIANS(G1129))*SIN(RADIANS(E1135))+COS(RADIANS(G1129))*COS(RADIANS(E1135))*COS(RADIANS(AM1125))))</f>
        <v>0</v>
      </c>
      <c r="AN1129" s="3">
        <f>IF(DEGREES(ACOS(SIN(RADIANS(G1129))*SIN(RADIANS(E1135))+COS(RADIANS(G1129))*COS(RADIANS(E1135))*COS(RADIANS(AN1125))))&gt;90,0,$F$4*$F$5/E1134^2*(SIN(RADIANS(G1129))*SIN(RADIANS(E1135))+COS(RADIANS(G1129))*COS(RADIANS(E1135))*COS(RADIANS(AN1125))))</f>
        <v>0</v>
      </c>
      <c r="AO1129" s="3">
        <f>IF(DEGREES(ACOS(SIN(RADIANS(G1129))*SIN(RADIANS(E1135))+COS(RADIANS(G1129))*COS(RADIANS(E1135))*COS(RADIANS(AO1125))))&gt;90,0,$F$4*$F$5/E1134^2*(SIN(RADIANS(G1129))*SIN(RADIANS(E1135))+COS(RADIANS(G1129))*COS(RADIANS(E1135))*COS(RADIANS(AO1125))))</f>
        <v>0</v>
      </c>
      <c r="AP1129" s="3">
        <f>IF(DEGREES(ACOS(SIN(RADIANS(G1129))*SIN(RADIANS(E1135))+COS(RADIANS(G1129))*COS(RADIANS(E1135))*COS(RADIANS(AP1125))))&gt;90,0,$F$4*$F$5/E1134^2*(SIN(RADIANS(G1129))*SIN(RADIANS(E1135))+COS(RADIANS(G1129))*COS(RADIANS(E1135))*COS(RADIANS(AP1125))))</f>
        <v>0</v>
      </c>
      <c r="AQ1129" s="3">
        <f>IF(DEGREES(ACOS(SIN(RADIANS(G1129))*SIN(RADIANS(E1135))+COS(RADIANS(G1129))*COS(RADIANS(E1135))*COS(RADIANS(AQ1125))))&gt;90,0,$F$4*$F$5/E1134^2*(SIN(RADIANS(G1129))*SIN(RADIANS(E1135))+COS(RADIANS(G1129))*COS(RADIANS(E1135))*COS(RADIANS(AQ1125))))</f>
        <v>0</v>
      </c>
      <c r="AR1129" s="3">
        <f>IF(DEGREES(ACOS(SIN(RADIANS(G1129))*SIN(RADIANS(E1135))+COS(RADIANS(G1129))*COS(RADIANS(E1135))*COS(RADIANS(AR1125))))&gt;90,0,$F$4*$F$5/E1134^2*(SIN(RADIANS(G1129))*SIN(RADIANS(E1135))+COS(RADIANS(G1129))*COS(RADIANS(E1135))*COS(RADIANS(AR1125))))</f>
        <v>0</v>
      </c>
    </row>
    <row r="1130" spans="2:44" ht="15.75" customHeight="1" x14ac:dyDescent="0.2">
      <c r="B1130" s="20" t="s">
        <v>729</v>
      </c>
      <c r="E1130" s="3">
        <f>IF(E1127&lt;360,E1127/360,(E1127-360)/360)</f>
        <v>0.30555555555555558</v>
      </c>
      <c r="G1130" s="3">
        <v>60</v>
      </c>
      <c r="I1130" s="3">
        <f>IF(DEGREES(ACOS(SIN(RADIANS(G1130))*SIN(RADIANS(E1135))+COS(RADIANS(G1130))*COS(RADIANS(E1135))*COS(RADIANS(I1125))))&gt;90,0,$F$4*$F$5/E1134^2*(SIN(RADIANS(G1130))*SIN(RADIANS(E1135))+COS(RADIANS(G1130))*COS(RADIANS(E1135))*COS(RADIANS(I1125))))</f>
        <v>0</v>
      </c>
      <c r="J1130" s="3">
        <f>IF(DEGREES(ACOS(SIN(RADIANS(G1130))*SIN(RADIANS(E1135))+COS(RADIANS(G1130))*COS(RADIANS(E1135))*COS(RADIANS(J1125))))&gt;90,0,$F$4*$F$5/E1134^2*(SIN(RADIANS(G1130))*SIN(RADIANS(E1135))+COS(RADIANS(G1130))*COS(RADIANS(E1135))*COS(RADIANS(J1125))))</f>
        <v>0</v>
      </c>
      <c r="K1130" s="3">
        <f>IF(DEGREES(ACOS(SIN(RADIANS(G1130))*SIN(RADIANS(E1135))+COS(RADIANS(G1130))*COS(RADIANS(E1135))*COS(RADIANS(K1125))))&gt;90,0,$F$4*$F$5/E1134^2*(SIN(RADIANS(G1130))*SIN(RADIANS(E1135))+COS(RADIANS(G1130))*COS(RADIANS(E1135))*COS(RADIANS(K1125))))</f>
        <v>0</v>
      </c>
      <c r="L1130" s="3">
        <f>IF(DEGREES(ACOS(SIN(RADIANS(G1130))*SIN(RADIANS(E1135))+COS(RADIANS(G1130))*COS(RADIANS(E1135))*COS(RADIANS(L1125))))&gt;90,0,$F$4*$F$5/E1134^2*(SIN(RADIANS(G1130))*SIN(RADIANS(E1135))+COS(RADIANS(G1130))*COS(RADIANS(E1135))*COS(RADIANS(L1125))))</f>
        <v>0</v>
      </c>
      <c r="M1130" s="3">
        <f>IF(DEGREES(ACOS(SIN(RADIANS(G1130))*SIN(RADIANS(E1135))+COS(RADIANS(G1130))*COS(RADIANS(E1135))*COS(RADIANS(M1125))))&gt;90,0,$F$4*$F$5/E1134^2*(SIN(RADIANS(G1130))*SIN(RADIANS(E1135))+COS(RADIANS(G1130))*COS(RADIANS(E1135))*COS(RADIANS(M1125))))</f>
        <v>0</v>
      </c>
      <c r="N1130" s="3">
        <f>IF(DEGREES(ACOS(SIN(RADIANS(G1130))*SIN(RADIANS(E1135))+COS(RADIANS(G1130))*COS(RADIANS(E1135))*COS(RADIANS(N1125))))&gt;90,0,$F$4*$F$5/E1134^2*(SIN(RADIANS(G1130))*SIN(RADIANS(E1135))+COS(RADIANS(G1130))*COS(RADIANS(E1135))*COS(RADIANS(N1125))))</f>
        <v>0</v>
      </c>
      <c r="O1130" s="3">
        <f>IF(DEGREES(ACOS(SIN(RADIANS(G1130))*SIN(RADIANS(E1135))+COS(RADIANS(G1130))*COS(RADIANS(E1135))*COS(RADIANS(O1125))))&gt;90,0,$F$4*$F$5/E1134^2*(SIN(RADIANS(G1130))*SIN(RADIANS(E1135))+COS(RADIANS(G1130))*COS(RADIANS(E1135))*COS(RADIANS(O1125))))</f>
        <v>0</v>
      </c>
      <c r="P1130" s="3">
        <f>IF(DEGREES(ACOS(SIN(RADIANS(G1130))*SIN(RADIANS(E1135))+COS(RADIANS(G1130))*COS(RADIANS(E1135))*COS(RADIANS(P1125))))&gt;90,0,$F$4*$F$5/E1134^2*(SIN(RADIANS(G1130))*SIN(RADIANS(E1135))+COS(RADIANS(G1130))*COS(RADIANS(E1135))*COS(RADIANS(P1125))))</f>
        <v>0</v>
      </c>
      <c r="Q1130" s="3">
        <f>IF(DEGREES(ACOS(SIN(RADIANS(G1130))*SIN(RADIANS(E1135))+COS(RADIANS(G1130))*COS(RADIANS(E1135))*COS(RADIANS(Q1125))))&gt;90,0,$F$4*$F$5/E1134^2*(SIN(RADIANS(G1130))*SIN(RADIANS(E1135))+COS(RADIANS(G1130))*COS(RADIANS(E1135))*COS(RADIANS(Q1125))))</f>
        <v>0</v>
      </c>
      <c r="R1130" s="3" t="e">
        <f>IF(DEGREES(ACOS(SIN(RADIANS(G1130))*SIN(RADIANS(E1135))+COS(RADIANS(G1130))*COS(RADIANS(E1135))*COS(RADIANS(R1125))))&gt;90,0,$F$4*$F$5/E1134^2*(SIN(RADIANS(G1130))*SIN(RADIANS(E1135))+COS(RADIANS(G1130))*COS(RADIANS(E1135))*COS(RADIANS(R1125))))</f>
        <v>#DIV/0!</v>
      </c>
      <c r="S1130" s="3" t="e">
        <f>IF(DEGREES(ACOS(SIN(RADIANS(G1130))*SIN(RADIANS(E1135))+COS(RADIANS(G1130))*COS(RADIANS(E1135))*COS(RADIANS(S1125))))&gt;90,0,$F$4*$F$5/E1134^2*(SIN(RADIANS(G1130))*SIN(RADIANS(E1135))+COS(RADIANS(G1130))*COS(RADIANS(E1135))*COS(RADIANS(S1125))))</f>
        <v>#DIV/0!</v>
      </c>
      <c r="T1130" s="3" t="e">
        <f>IF(DEGREES(ACOS(SIN(RADIANS(G1130))*SIN(RADIANS(E1135))+COS(RADIANS(G1130))*COS(RADIANS(E1135))*COS(RADIANS(T1125))))&gt;90,0,$F$4*$F$5/E1134^2*(SIN(RADIANS(G1130))*SIN(RADIANS(E1135))+COS(RADIANS(G1130))*COS(RADIANS(E1135))*COS(RADIANS(T1125))))</f>
        <v>#DIV/0!</v>
      </c>
      <c r="U1130" s="3" t="e">
        <f>IF(DEGREES(ACOS(SIN(RADIANS(G1130))*SIN(RADIANS(E1135))+COS(RADIANS(G1130))*COS(RADIANS(E1135))*COS(RADIANS(U1125))))&gt;90,0,$F$4*$F$5/E1134^2*(SIN(RADIANS(G1130))*SIN(RADIANS(E1135))+COS(RADIANS(G1130))*COS(RADIANS(E1135))*COS(RADIANS(U1125))))</f>
        <v>#DIV/0!</v>
      </c>
      <c r="V1130" s="3" t="e">
        <f>IF(DEGREES(ACOS(SIN(RADIANS(G1130))*SIN(RADIANS(E1135))+COS(RADIANS(G1130))*COS(RADIANS(E1135))*COS(RADIANS(V1125))))&gt;90,0,$F$4*$F$5/E1134^2*(SIN(RADIANS(G1130))*SIN(RADIANS(E1135))+COS(RADIANS(G1130))*COS(RADIANS(E1135))*COS(RADIANS(V1125))))</f>
        <v>#DIV/0!</v>
      </c>
      <c r="W1130" s="3" t="e">
        <f>IF(DEGREES(ACOS(SIN(RADIANS(G1130))*SIN(RADIANS(E1135))+COS(RADIANS(G1130))*COS(RADIANS(E1135))*COS(RADIANS(W1125))))&gt;90,0,$F$4*$F$5/E1134^2*(SIN(RADIANS(G1130))*SIN(RADIANS(E1135))+COS(RADIANS(G1130))*COS(RADIANS(E1135))*COS(RADIANS(W1125))))</f>
        <v>#DIV/0!</v>
      </c>
      <c r="X1130" s="3" t="e">
        <f>IF(DEGREES(ACOS(SIN(RADIANS(G1130))*SIN(RADIANS(E1135))+COS(RADIANS(G1130))*COS(RADIANS(E1135))*COS(RADIANS(X1125))))&gt;90,0,$F$4*$F$5/E1134^2*(SIN(RADIANS(G1130))*SIN(RADIANS(E1135))+COS(RADIANS(G1130))*COS(RADIANS(E1135))*COS(RADIANS(X1125))))</f>
        <v>#DIV/0!</v>
      </c>
      <c r="Y1130" s="3" t="e">
        <f>IF(DEGREES(ACOS(SIN(RADIANS(G1130))*SIN(RADIANS(E1135))+COS(RADIANS(G1130))*COS(RADIANS(E1135))*COS(RADIANS(Y1125))))&gt;90,0,$F$4*$F$5/E1134^2*(SIN(RADIANS(G1130))*SIN(RADIANS(E1135))+COS(RADIANS(G1130))*COS(RADIANS(E1135))*COS(RADIANS(Y1125))))</f>
        <v>#DIV/0!</v>
      </c>
      <c r="Z1130" s="3" t="e">
        <f>IF(DEGREES(ACOS(SIN(RADIANS(G1130))*SIN(RADIANS(E1135))+COS(RADIANS(G1130))*COS(RADIANS(E1135))*COS(RADIANS(Z1125))))&gt;90,0,$F$4*$F$5/E1134^2*(SIN(RADIANS(G1130))*SIN(RADIANS(E1135))+COS(RADIANS(G1130))*COS(RADIANS(E1135))*COS(RADIANS(Z1125))))</f>
        <v>#DIV/0!</v>
      </c>
      <c r="AA1130" s="3" t="e">
        <f>IF(DEGREES(ACOS(SIN(RADIANS(G1130))*SIN(RADIANS(E1135))+COS(RADIANS(G1130))*COS(RADIANS(E1135))*COS(RADIANS(AA1125))))&gt;90,0,$F$4*$F$5/E1134^2*(SIN(RADIANS(G1130))*SIN(RADIANS(E1135))+COS(RADIANS(G1130))*COS(RADIANS(E1135))*COS(RADIANS(AA1125))))</f>
        <v>#DIV/0!</v>
      </c>
      <c r="AB1130" s="3" t="e">
        <f>IF(DEGREES(ACOS(SIN(RADIANS(G1130))*SIN(RADIANS(E1135))+COS(RADIANS(G1130))*COS(RADIANS(E1135))*COS(RADIANS(AB1125))))&gt;90,0,$F$4*$F$5/E1134^2*(SIN(RADIANS(G1130))*SIN(RADIANS(E1135))+COS(RADIANS(G1130))*COS(RADIANS(E1135))*COS(RADIANS(AB1125))))</f>
        <v>#DIV/0!</v>
      </c>
      <c r="AC1130" s="3" t="e">
        <f>IF(DEGREES(ACOS(SIN(RADIANS(G1130))*SIN(RADIANS(E1135))+COS(RADIANS(G1130))*COS(RADIANS(E1135))*COS(RADIANS(AC1125))))&gt;90,0,$F$4*$F$5/E1134^2*(SIN(RADIANS(G1130))*SIN(RADIANS(E1135))+COS(RADIANS(G1130))*COS(RADIANS(E1135))*COS(RADIANS(AC1125))))</f>
        <v>#DIV/0!</v>
      </c>
      <c r="AD1130" s="3" t="e">
        <f>IF(DEGREES(ACOS(SIN(RADIANS(G1130))*SIN(RADIANS(E1135))+COS(RADIANS(G1130))*COS(RADIANS(E1135))*COS(RADIANS(AD1125))))&gt;90,0,$F$4*$F$5/E1134^2*(SIN(RADIANS(G1130))*SIN(RADIANS(E1135))+COS(RADIANS(G1130))*COS(RADIANS(E1135))*COS(RADIANS(AD1125))))</f>
        <v>#DIV/0!</v>
      </c>
      <c r="AE1130" s="3" t="e">
        <f>IF(DEGREES(ACOS(SIN(RADIANS(G1130))*SIN(RADIANS(E1135))+COS(RADIANS(G1130))*COS(RADIANS(E1135))*COS(RADIANS(AE1125))))&gt;90,0,$F$4*$F$5/E1134^2*(SIN(RADIANS(G1130))*SIN(RADIANS(E1135))+COS(RADIANS(G1130))*COS(RADIANS(E1135))*COS(RADIANS(AE1125))))</f>
        <v>#DIV/0!</v>
      </c>
      <c r="AF1130" s="3" t="e">
        <f>IF(DEGREES(ACOS(SIN(RADIANS(G1130))*SIN(RADIANS(E1135))+COS(RADIANS(G1130))*COS(RADIANS(E1135))*COS(RADIANS(AF1125))))&gt;90,0,$F$4*$F$5/E1134^2*(SIN(RADIANS(G1130))*SIN(RADIANS(E1135))+COS(RADIANS(G1130))*COS(RADIANS(E1135))*COS(RADIANS(AF1125))))</f>
        <v>#DIV/0!</v>
      </c>
      <c r="AG1130" s="3" t="e">
        <f>IF(DEGREES(ACOS(SIN(RADIANS(G1130))*SIN(RADIANS(E1135))+COS(RADIANS(G1130))*COS(RADIANS(E1135))*COS(RADIANS(AG1125))))&gt;90,0,$F$4*$F$5/E1134^2*(SIN(RADIANS(G1130))*SIN(RADIANS(E1135))+COS(RADIANS(G1130))*COS(RADIANS(E1135))*COS(RADIANS(AG1125))))</f>
        <v>#DIV/0!</v>
      </c>
      <c r="AH1130" s="3" t="e">
        <f>IF(DEGREES(ACOS(SIN(RADIANS(G1130))*SIN(RADIANS(E1135))+COS(RADIANS(G1130))*COS(RADIANS(E1135))*COS(RADIANS(AH1125))))&gt;90,0,$F$4*$F$5/E1134^2*(SIN(RADIANS(G1130))*SIN(RADIANS(E1135))+COS(RADIANS(G1130))*COS(RADIANS(E1135))*COS(RADIANS(AH1125))))</f>
        <v>#DIV/0!</v>
      </c>
      <c r="AI1130" s="3" t="e">
        <f>IF(DEGREES(ACOS(SIN(RADIANS(G1130))*SIN(RADIANS(E1135))+COS(RADIANS(G1130))*COS(RADIANS(E1135))*COS(RADIANS(AI1125))))&gt;90,0,$F$4*$F$5/E1134^2*(SIN(RADIANS(G1130))*SIN(RADIANS(E1135))+COS(RADIANS(G1130))*COS(RADIANS(E1135))*COS(RADIANS(AI1125))))</f>
        <v>#DIV/0!</v>
      </c>
      <c r="AJ1130" s="3" t="e">
        <f>IF(DEGREES(ACOS(SIN(RADIANS(G1130))*SIN(RADIANS(E1135))+COS(RADIANS(G1130))*COS(RADIANS(E1135))*COS(RADIANS(AJ1125))))&gt;90,0,$F$4*$F$5/E1134^2*(SIN(RADIANS(G1130))*SIN(RADIANS(E1135))+COS(RADIANS(G1130))*COS(RADIANS(E1135))*COS(RADIANS(AJ1125))))</f>
        <v>#DIV/0!</v>
      </c>
      <c r="AK1130" s="3">
        <f>IF(DEGREES(ACOS(SIN(RADIANS(G1130))*SIN(RADIANS(E1135))+COS(RADIANS(G1130))*COS(RADIANS(E1135))*COS(RADIANS(AK1125))))&gt;90,0,$F$4*$F$5/E1134^2*(SIN(RADIANS(G1130))*SIN(RADIANS(E1135))+COS(RADIANS(G1130))*COS(RADIANS(E1135))*COS(RADIANS(AK1125))))</f>
        <v>0</v>
      </c>
      <c r="AL1130" s="3">
        <f>IF(DEGREES(ACOS(SIN(RADIANS(G1130))*SIN(RADIANS(E1135))+COS(RADIANS(G1130))*COS(RADIANS(E1135))*COS(RADIANS(AL1125))))&gt;90,0,$F$4*$F$5/E1134^2*(SIN(RADIANS(G1130))*SIN(RADIANS(E1135))+COS(RADIANS(G1130))*COS(RADIANS(E1135))*COS(RADIANS(AL1125))))</f>
        <v>0</v>
      </c>
      <c r="AM1130" s="3">
        <f>IF(DEGREES(ACOS(SIN(RADIANS(G1130))*SIN(RADIANS(E1135))+COS(RADIANS(G1130))*COS(RADIANS(E1135))*COS(RADIANS(AM1125))))&gt;90,0,$F$4*$F$5/E1134^2*(SIN(RADIANS(G1130))*SIN(RADIANS(E1135))+COS(RADIANS(G1130))*COS(RADIANS(E1135))*COS(RADIANS(AM1125))))</f>
        <v>0</v>
      </c>
      <c r="AN1130" s="3">
        <f>IF(DEGREES(ACOS(SIN(RADIANS(G1130))*SIN(RADIANS(E1135))+COS(RADIANS(G1130))*COS(RADIANS(E1135))*COS(RADIANS(AN1125))))&gt;90,0,$F$4*$F$5/E1134^2*(SIN(RADIANS(G1130))*SIN(RADIANS(E1135))+COS(RADIANS(G1130))*COS(RADIANS(E1135))*COS(RADIANS(AN1125))))</f>
        <v>0</v>
      </c>
      <c r="AO1130" s="3">
        <f>IF(DEGREES(ACOS(SIN(RADIANS(G1130))*SIN(RADIANS(E1135))+COS(RADIANS(G1130))*COS(RADIANS(E1135))*COS(RADIANS(AO1125))))&gt;90,0,$F$4*$F$5/E1134^2*(SIN(RADIANS(G1130))*SIN(RADIANS(E1135))+COS(RADIANS(G1130))*COS(RADIANS(E1135))*COS(RADIANS(AO1125))))</f>
        <v>0</v>
      </c>
      <c r="AP1130" s="3">
        <f>IF(DEGREES(ACOS(SIN(RADIANS(G1130))*SIN(RADIANS(E1135))+COS(RADIANS(G1130))*COS(RADIANS(E1135))*COS(RADIANS(AP1125))))&gt;90,0,$F$4*$F$5/E1134^2*(SIN(RADIANS(G1130))*SIN(RADIANS(E1135))+COS(RADIANS(G1130))*COS(RADIANS(E1135))*COS(RADIANS(AP1125))))</f>
        <v>0</v>
      </c>
      <c r="AQ1130" s="3">
        <f>IF(DEGREES(ACOS(SIN(RADIANS(G1130))*SIN(RADIANS(E1135))+COS(RADIANS(G1130))*COS(RADIANS(E1135))*COS(RADIANS(AQ1125))))&gt;90,0,$F$4*$F$5/E1134^2*(SIN(RADIANS(G1130))*SIN(RADIANS(E1135))+COS(RADIANS(G1130))*COS(RADIANS(E1135))*COS(RADIANS(AQ1125))))</f>
        <v>0</v>
      </c>
      <c r="AR1130" s="3">
        <f>IF(DEGREES(ACOS(SIN(RADIANS(G1130))*SIN(RADIANS(E1135))+COS(RADIANS(G1130))*COS(RADIANS(E1135))*COS(RADIANS(AR1125))))&gt;90,0,$F$4*$F$5/E1134^2*(SIN(RADIANS(G1130))*SIN(RADIANS(E1135))+COS(RADIANS(G1130))*COS(RADIANS(E1135))*COS(RADIANS(AR1125))))</f>
        <v>0</v>
      </c>
    </row>
    <row r="1131" spans="2:44" ht="15.75" customHeight="1" x14ac:dyDescent="0.2">
      <c r="B1131" s="20" t="s">
        <v>785</v>
      </c>
      <c r="E1131" s="3">
        <f>E1130*$F$11</f>
        <v>0</v>
      </c>
      <c r="G1131" s="3">
        <v>50</v>
      </c>
      <c r="I1131" s="3">
        <f>IF(DEGREES(ACOS(SIN(RADIANS(G1131))*SIN(RADIANS(E1135))+COS(RADIANS(G1131))*COS(RADIANS(E1135))*COS(RADIANS(I1125))))&gt;90,0,$F$4*$F$5/E1134^2*(SIN(RADIANS(G1131))*SIN(RADIANS(E1135))+COS(RADIANS(G1131))*COS(RADIANS(E1135))*COS(RADIANS(I1125))))</f>
        <v>0</v>
      </c>
      <c r="J1131" s="3">
        <f>IF(DEGREES(ACOS(SIN(RADIANS(G1131))*SIN(RADIANS(E1135))+COS(RADIANS(G1131))*COS(RADIANS(E1135))*COS(RADIANS(J1125))))&gt;90,0,$F$4*$F$5/E1134^2*(SIN(RADIANS(G1131))*SIN(RADIANS(E1135))+COS(RADIANS(G1131))*COS(RADIANS(E1135))*COS(RADIANS(J1125))))</f>
        <v>0</v>
      </c>
      <c r="K1131" s="3">
        <f>IF(DEGREES(ACOS(SIN(RADIANS(G1131))*SIN(RADIANS(E1135))+COS(RADIANS(G1131))*COS(RADIANS(E1135))*COS(RADIANS(K1125))))&gt;90,0,$F$4*$F$5/E1134^2*(SIN(RADIANS(G1131))*SIN(RADIANS(E1135))+COS(RADIANS(G1131))*COS(RADIANS(E1135))*COS(RADIANS(K1125))))</f>
        <v>0</v>
      </c>
      <c r="L1131" s="3">
        <f>IF(DEGREES(ACOS(SIN(RADIANS(G1131))*SIN(RADIANS(E1135))+COS(RADIANS(G1131))*COS(RADIANS(E1135))*COS(RADIANS(L1125))))&gt;90,0,$F$4*$F$5/E1134^2*(SIN(RADIANS(G1131))*SIN(RADIANS(E1135))+COS(RADIANS(G1131))*COS(RADIANS(E1135))*COS(RADIANS(L1125))))</f>
        <v>0</v>
      </c>
      <c r="M1131" s="3">
        <f>IF(DEGREES(ACOS(SIN(RADIANS(G1131))*SIN(RADIANS(E1135))+COS(RADIANS(G1131))*COS(RADIANS(E1135))*COS(RADIANS(M1125))))&gt;90,0,$F$4*$F$5/E1134^2*(SIN(RADIANS(G1131))*SIN(RADIANS(E1135))+COS(RADIANS(G1131))*COS(RADIANS(E1135))*COS(RADIANS(M1125))))</f>
        <v>0</v>
      </c>
      <c r="N1131" s="3">
        <f>IF(DEGREES(ACOS(SIN(RADIANS(G1131))*SIN(RADIANS(E1135))+COS(RADIANS(G1131))*COS(RADIANS(E1135))*COS(RADIANS(N1125))))&gt;90,0,$F$4*$F$5/E1134^2*(SIN(RADIANS(G1131))*SIN(RADIANS(E1135))+COS(RADIANS(G1131))*COS(RADIANS(E1135))*COS(RADIANS(N1125))))</f>
        <v>0</v>
      </c>
      <c r="O1131" s="3">
        <f>IF(DEGREES(ACOS(SIN(RADIANS(G1131))*SIN(RADIANS(E1135))+COS(RADIANS(G1131))*COS(RADIANS(E1135))*COS(RADIANS(O1125))))&gt;90,0,$F$4*$F$5/E1134^2*(SIN(RADIANS(G1131))*SIN(RADIANS(E1135))+COS(RADIANS(G1131))*COS(RADIANS(E1135))*COS(RADIANS(O1125))))</f>
        <v>0</v>
      </c>
      <c r="P1131" s="3">
        <f>IF(DEGREES(ACOS(SIN(RADIANS(G1131))*SIN(RADIANS(E1135))+COS(RADIANS(G1131))*COS(RADIANS(E1135))*COS(RADIANS(P1125))))&gt;90,0,$F$4*$F$5/E1134^2*(SIN(RADIANS(G1131))*SIN(RADIANS(E1135))+COS(RADIANS(G1131))*COS(RADIANS(E1135))*COS(RADIANS(P1125))))</f>
        <v>0</v>
      </c>
      <c r="Q1131" s="3">
        <f>IF(DEGREES(ACOS(SIN(RADIANS(G1131))*SIN(RADIANS(E1135))+COS(RADIANS(G1131))*COS(RADIANS(E1135))*COS(RADIANS(Q1125))))&gt;90,0,$F$4*$F$5/E1134^2*(SIN(RADIANS(G1131))*SIN(RADIANS(E1135))+COS(RADIANS(G1131))*COS(RADIANS(E1135))*COS(RADIANS(Q1125))))</f>
        <v>0</v>
      </c>
      <c r="R1131" s="3" t="e">
        <f>IF(DEGREES(ACOS(SIN(RADIANS(G1131))*SIN(RADIANS(E1135))+COS(RADIANS(G1131))*COS(RADIANS(E1135))*COS(RADIANS(R1125))))&gt;90,0,$F$4*$F$5/E1134^2*(SIN(RADIANS(G1131))*SIN(RADIANS(E1135))+COS(RADIANS(G1131))*COS(RADIANS(E1135))*COS(RADIANS(R1125))))</f>
        <v>#DIV/0!</v>
      </c>
      <c r="S1131" s="3" t="e">
        <f>IF(DEGREES(ACOS(SIN(RADIANS(G1131))*SIN(RADIANS(E1135))+COS(RADIANS(G1131))*COS(RADIANS(E1135))*COS(RADIANS(S1125))))&gt;90,0,$F$4*$F$5/E1134^2*(SIN(RADIANS(G1131))*SIN(RADIANS(E1135))+COS(RADIANS(G1131))*COS(RADIANS(E1135))*COS(RADIANS(S1125))))</f>
        <v>#DIV/0!</v>
      </c>
      <c r="T1131" s="3" t="e">
        <f>IF(DEGREES(ACOS(SIN(RADIANS(G1131))*SIN(RADIANS(E1135))+COS(RADIANS(G1131))*COS(RADIANS(E1135))*COS(RADIANS(T1125))))&gt;90,0,$F$4*$F$5/E1134^2*(SIN(RADIANS(G1131))*SIN(RADIANS(E1135))+COS(RADIANS(G1131))*COS(RADIANS(E1135))*COS(RADIANS(T1125))))</f>
        <v>#DIV/0!</v>
      </c>
      <c r="U1131" s="3" t="e">
        <f>IF(DEGREES(ACOS(SIN(RADIANS(G1131))*SIN(RADIANS(E1135))+COS(RADIANS(G1131))*COS(RADIANS(E1135))*COS(RADIANS(U1125))))&gt;90,0,$F$4*$F$5/E1134^2*(SIN(RADIANS(G1131))*SIN(RADIANS(E1135))+COS(RADIANS(G1131))*COS(RADIANS(E1135))*COS(RADIANS(U1125))))</f>
        <v>#DIV/0!</v>
      </c>
      <c r="V1131" s="3" t="e">
        <f>IF(DEGREES(ACOS(SIN(RADIANS(G1131))*SIN(RADIANS(E1135))+COS(RADIANS(G1131))*COS(RADIANS(E1135))*COS(RADIANS(V1125))))&gt;90,0,$F$4*$F$5/E1134^2*(SIN(RADIANS(G1131))*SIN(RADIANS(E1135))+COS(RADIANS(G1131))*COS(RADIANS(E1135))*COS(RADIANS(V1125))))</f>
        <v>#DIV/0!</v>
      </c>
      <c r="W1131" s="3" t="e">
        <f>IF(DEGREES(ACOS(SIN(RADIANS(G1131))*SIN(RADIANS(E1135))+COS(RADIANS(G1131))*COS(RADIANS(E1135))*COS(RADIANS(W1125))))&gt;90,0,$F$4*$F$5/E1134^2*(SIN(RADIANS(G1131))*SIN(RADIANS(E1135))+COS(RADIANS(G1131))*COS(RADIANS(E1135))*COS(RADIANS(W1125))))</f>
        <v>#DIV/0!</v>
      </c>
      <c r="X1131" s="3" t="e">
        <f>IF(DEGREES(ACOS(SIN(RADIANS(G1131))*SIN(RADIANS(E1135))+COS(RADIANS(G1131))*COS(RADIANS(E1135))*COS(RADIANS(X1125))))&gt;90,0,$F$4*$F$5/E1134^2*(SIN(RADIANS(G1131))*SIN(RADIANS(E1135))+COS(RADIANS(G1131))*COS(RADIANS(E1135))*COS(RADIANS(X1125))))</f>
        <v>#DIV/0!</v>
      </c>
      <c r="Y1131" s="3" t="e">
        <f>IF(DEGREES(ACOS(SIN(RADIANS(G1131))*SIN(RADIANS(E1135))+COS(RADIANS(G1131))*COS(RADIANS(E1135))*COS(RADIANS(Y1125))))&gt;90,0,$F$4*$F$5/E1134^2*(SIN(RADIANS(G1131))*SIN(RADIANS(E1135))+COS(RADIANS(G1131))*COS(RADIANS(E1135))*COS(RADIANS(Y1125))))</f>
        <v>#DIV/0!</v>
      </c>
      <c r="Z1131" s="3" t="e">
        <f>IF(DEGREES(ACOS(SIN(RADIANS(G1131))*SIN(RADIANS(E1135))+COS(RADIANS(G1131))*COS(RADIANS(E1135))*COS(RADIANS(Z1125))))&gt;90,0,$F$4*$F$5/E1134^2*(SIN(RADIANS(G1131))*SIN(RADIANS(E1135))+COS(RADIANS(G1131))*COS(RADIANS(E1135))*COS(RADIANS(Z1125))))</f>
        <v>#DIV/0!</v>
      </c>
      <c r="AA1131" s="3" t="e">
        <f>IF(DEGREES(ACOS(SIN(RADIANS(G1131))*SIN(RADIANS(E1135))+COS(RADIANS(G1131))*COS(RADIANS(E1135))*COS(RADIANS(AA1125))))&gt;90,0,$F$4*$F$5/E1134^2*(SIN(RADIANS(G1131))*SIN(RADIANS(E1135))+COS(RADIANS(G1131))*COS(RADIANS(E1135))*COS(RADIANS(AA1125))))</f>
        <v>#DIV/0!</v>
      </c>
      <c r="AB1131" s="3" t="e">
        <f>IF(DEGREES(ACOS(SIN(RADIANS(G1131))*SIN(RADIANS(E1135))+COS(RADIANS(G1131))*COS(RADIANS(E1135))*COS(RADIANS(AB1125))))&gt;90,0,$F$4*$F$5/E1134^2*(SIN(RADIANS(G1131))*SIN(RADIANS(E1135))+COS(RADIANS(G1131))*COS(RADIANS(E1135))*COS(RADIANS(AB1125))))</f>
        <v>#DIV/0!</v>
      </c>
      <c r="AC1131" s="3" t="e">
        <f>IF(DEGREES(ACOS(SIN(RADIANS(G1131))*SIN(RADIANS(E1135))+COS(RADIANS(G1131))*COS(RADIANS(E1135))*COS(RADIANS(AC1125))))&gt;90,0,$F$4*$F$5/E1134^2*(SIN(RADIANS(G1131))*SIN(RADIANS(E1135))+COS(RADIANS(G1131))*COS(RADIANS(E1135))*COS(RADIANS(AC1125))))</f>
        <v>#DIV/0!</v>
      </c>
      <c r="AD1131" s="3" t="e">
        <f>IF(DEGREES(ACOS(SIN(RADIANS(G1131))*SIN(RADIANS(E1135))+COS(RADIANS(G1131))*COS(RADIANS(E1135))*COS(RADIANS(AD1125))))&gt;90,0,$F$4*$F$5/E1134^2*(SIN(RADIANS(G1131))*SIN(RADIANS(E1135))+COS(RADIANS(G1131))*COS(RADIANS(E1135))*COS(RADIANS(AD1125))))</f>
        <v>#DIV/0!</v>
      </c>
      <c r="AE1131" s="3" t="e">
        <f>IF(DEGREES(ACOS(SIN(RADIANS(G1131))*SIN(RADIANS(E1135))+COS(RADIANS(G1131))*COS(RADIANS(E1135))*COS(RADIANS(AE1125))))&gt;90,0,$F$4*$F$5/E1134^2*(SIN(RADIANS(G1131))*SIN(RADIANS(E1135))+COS(RADIANS(G1131))*COS(RADIANS(E1135))*COS(RADIANS(AE1125))))</f>
        <v>#DIV/0!</v>
      </c>
      <c r="AF1131" s="3" t="e">
        <f>IF(DEGREES(ACOS(SIN(RADIANS(G1131))*SIN(RADIANS(E1135))+COS(RADIANS(G1131))*COS(RADIANS(E1135))*COS(RADIANS(AF1125))))&gt;90,0,$F$4*$F$5/E1134^2*(SIN(RADIANS(G1131))*SIN(RADIANS(E1135))+COS(RADIANS(G1131))*COS(RADIANS(E1135))*COS(RADIANS(AF1125))))</f>
        <v>#DIV/0!</v>
      </c>
      <c r="AG1131" s="3" t="e">
        <f>IF(DEGREES(ACOS(SIN(RADIANS(G1131))*SIN(RADIANS(E1135))+COS(RADIANS(G1131))*COS(RADIANS(E1135))*COS(RADIANS(AG1125))))&gt;90,0,$F$4*$F$5/E1134^2*(SIN(RADIANS(G1131))*SIN(RADIANS(E1135))+COS(RADIANS(G1131))*COS(RADIANS(E1135))*COS(RADIANS(AG1125))))</f>
        <v>#DIV/0!</v>
      </c>
      <c r="AH1131" s="3" t="e">
        <f>IF(DEGREES(ACOS(SIN(RADIANS(G1131))*SIN(RADIANS(E1135))+COS(RADIANS(G1131))*COS(RADIANS(E1135))*COS(RADIANS(AH1125))))&gt;90,0,$F$4*$F$5/E1134^2*(SIN(RADIANS(G1131))*SIN(RADIANS(E1135))+COS(RADIANS(G1131))*COS(RADIANS(E1135))*COS(RADIANS(AH1125))))</f>
        <v>#DIV/0!</v>
      </c>
      <c r="AI1131" s="3" t="e">
        <f>IF(DEGREES(ACOS(SIN(RADIANS(G1131))*SIN(RADIANS(E1135))+COS(RADIANS(G1131))*COS(RADIANS(E1135))*COS(RADIANS(AI1125))))&gt;90,0,$F$4*$F$5/E1134^2*(SIN(RADIANS(G1131))*SIN(RADIANS(E1135))+COS(RADIANS(G1131))*COS(RADIANS(E1135))*COS(RADIANS(AI1125))))</f>
        <v>#DIV/0!</v>
      </c>
      <c r="AJ1131" s="3" t="e">
        <f>IF(DEGREES(ACOS(SIN(RADIANS(G1131))*SIN(RADIANS(E1135))+COS(RADIANS(G1131))*COS(RADIANS(E1135))*COS(RADIANS(AJ1125))))&gt;90,0,$F$4*$F$5/E1134^2*(SIN(RADIANS(G1131))*SIN(RADIANS(E1135))+COS(RADIANS(G1131))*COS(RADIANS(E1135))*COS(RADIANS(AJ1125))))</f>
        <v>#DIV/0!</v>
      </c>
      <c r="AK1131" s="3">
        <f>IF(DEGREES(ACOS(SIN(RADIANS(G1131))*SIN(RADIANS(E1135))+COS(RADIANS(G1131))*COS(RADIANS(E1135))*COS(RADIANS(AK1125))))&gt;90,0,$F$4*$F$5/E1134^2*(SIN(RADIANS(G1131))*SIN(RADIANS(E1135))+COS(RADIANS(G1131))*COS(RADIANS(E1135))*COS(RADIANS(AK1125))))</f>
        <v>0</v>
      </c>
      <c r="AL1131" s="3">
        <f>IF(DEGREES(ACOS(SIN(RADIANS(G1131))*SIN(RADIANS(E1135))+COS(RADIANS(G1131))*COS(RADIANS(E1135))*COS(RADIANS(AL1125))))&gt;90,0,$F$4*$F$5/E1134^2*(SIN(RADIANS(G1131))*SIN(RADIANS(E1135))+COS(RADIANS(G1131))*COS(RADIANS(E1135))*COS(RADIANS(AL1125))))</f>
        <v>0</v>
      </c>
      <c r="AM1131" s="3">
        <f>IF(DEGREES(ACOS(SIN(RADIANS(G1131))*SIN(RADIANS(E1135))+COS(RADIANS(G1131))*COS(RADIANS(E1135))*COS(RADIANS(AM1125))))&gt;90,0,$F$4*$F$5/E1134^2*(SIN(RADIANS(G1131))*SIN(RADIANS(E1135))+COS(RADIANS(G1131))*COS(RADIANS(E1135))*COS(RADIANS(AM1125))))</f>
        <v>0</v>
      </c>
      <c r="AN1131" s="3">
        <f>IF(DEGREES(ACOS(SIN(RADIANS(G1131))*SIN(RADIANS(E1135))+COS(RADIANS(G1131))*COS(RADIANS(E1135))*COS(RADIANS(AN1125))))&gt;90,0,$F$4*$F$5/E1134^2*(SIN(RADIANS(G1131))*SIN(RADIANS(E1135))+COS(RADIANS(G1131))*COS(RADIANS(E1135))*COS(RADIANS(AN1125))))</f>
        <v>0</v>
      </c>
      <c r="AO1131" s="3">
        <f>IF(DEGREES(ACOS(SIN(RADIANS(G1131))*SIN(RADIANS(E1135))+COS(RADIANS(G1131))*COS(RADIANS(E1135))*COS(RADIANS(AO1125))))&gt;90,0,$F$4*$F$5/E1134^2*(SIN(RADIANS(G1131))*SIN(RADIANS(E1135))+COS(RADIANS(G1131))*COS(RADIANS(E1135))*COS(RADIANS(AO1125))))</f>
        <v>0</v>
      </c>
      <c r="AP1131" s="3">
        <f>IF(DEGREES(ACOS(SIN(RADIANS(G1131))*SIN(RADIANS(E1135))+COS(RADIANS(G1131))*COS(RADIANS(E1135))*COS(RADIANS(AP1125))))&gt;90,0,$F$4*$F$5/E1134^2*(SIN(RADIANS(G1131))*SIN(RADIANS(E1135))+COS(RADIANS(G1131))*COS(RADIANS(E1135))*COS(RADIANS(AP1125))))</f>
        <v>0</v>
      </c>
      <c r="AQ1131" s="3">
        <f>IF(DEGREES(ACOS(SIN(RADIANS(G1131))*SIN(RADIANS(E1135))+COS(RADIANS(G1131))*COS(RADIANS(E1135))*COS(RADIANS(AQ1125))))&gt;90,0,$F$4*$F$5/E1134^2*(SIN(RADIANS(G1131))*SIN(RADIANS(E1135))+COS(RADIANS(G1131))*COS(RADIANS(E1135))*COS(RADIANS(AQ1125))))</f>
        <v>0</v>
      </c>
      <c r="AR1131" s="3">
        <f>IF(DEGREES(ACOS(SIN(RADIANS(G1131))*SIN(RADIANS(E1135))+COS(RADIANS(G1131))*COS(RADIANS(E1135))*COS(RADIANS(AR1125))))&gt;90,0,$F$4*$F$5/E1134^2*(SIN(RADIANS(G1131))*SIN(RADIANS(E1135))+COS(RADIANS(G1131))*COS(RADIANS(E1135))*COS(RADIANS(AR1125))))</f>
        <v>0</v>
      </c>
    </row>
    <row r="1132" spans="2:44" ht="15.75" customHeight="1" x14ac:dyDescent="0.2">
      <c r="B1132" s="20" t="s">
        <v>786</v>
      </c>
      <c r="E1132" s="3" t="str">
        <f>IF($F$10=0,"N/A",$F$10*(E1127/360)-ROUNDDOWN($F$10*(E1127/360),0))</f>
        <v>N/A</v>
      </c>
      <c r="G1132" s="3">
        <v>40</v>
      </c>
      <c r="I1132" s="3">
        <f>IF(DEGREES(ACOS(SIN(RADIANS(G1132))*SIN(RADIANS(E1135))+COS(RADIANS(G1132))*COS(RADIANS(E1135))*COS(RADIANS(I1125))))&gt;90,0,$F$4*$F$5/E1134^2*(SIN(RADIANS(G1132))*SIN(RADIANS(E1135))+COS(RADIANS(G1132))*COS(RADIANS(E1135))*COS(RADIANS(I1125))))</f>
        <v>0</v>
      </c>
      <c r="J1132" s="3">
        <f>IF(DEGREES(ACOS(SIN(RADIANS(G1132))*SIN(RADIANS(E1135))+COS(RADIANS(G1132))*COS(RADIANS(E1135))*COS(RADIANS(J1125))))&gt;90,0,$F$4*$F$5/E1134^2*(SIN(RADIANS(G1132))*SIN(RADIANS(E1135))+COS(RADIANS(G1132))*COS(RADIANS(E1135))*COS(RADIANS(J1125))))</f>
        <v>0</v>
      </c>
      <c r="K1132" s="3">
        <f>IF(DEGREES(ACOS(SIN(RADIANS(G1132))*SIN(RADIANS(E1135))+COS(RADIANS(G1132))*COS(RADIANS(E1135))*COS(RADIANS(K1125))))&gt;90,0,$F$4*$F$5/E1134^2*(SIN(RADIANS(G1132))*SIN(RADIANS(E1135))+COS(RADIANS(G1132))*COS(RADIANS(E1135))*COS(RADIANS(K1125))))</f>
        <v>0</v>
      </c>
      <c r="L1132" s="3">
        <f>IF(DEGREES(ACOS(SIN(RADIANS(G1132))*SIN(RADIANS(E1135))+COS(RADIANS(G1132))*COS(RADIANS(E1135))*COS(RADIANS(L1125))))&gt;90,0,$F$4*$F$5/E1134^2*(SIN(RADIANS(G1132))*SIN(RADIANS(E1135))+COS(RADIANS(G1132))*COS(RADIANS(E1135))*COS(RADIANS(L1125))))</f>
        <v>0</v>
      </c>
      <c r="M1132" s="3">
        <f>IF(DEGREES(ACOS(SIN(RADIANS(G1132))*SIN(RADIANS(E1135))+COS(RADIANS(G1132))*COS(RADIANS(E1135))*COS(RADIANS(M1125))))&gt;90,0,$F$4*$F$5/E1134^2*(SIN(RADIANS(G1132))*SIN(RADIANS(E1135))+COS(RADIANS(G1132))*COS(RADIANS(E1135))*COS(RADIANS(M1125))))</f>
        <v>0</v>
      </c>
      <c r="N1132" s="3">
        <f>IF(DEGREES(ACOS(SIN(RADIANS(G1132))*SIN(RADIANS(E1135))+COS(RADIANS(G1132))*COS(RADIANS(E1135))*COS(RADIANS(N1125))))&gt;90,0,$F$4*$F$5/E1134^2*(SIN(RADIANS(G1132))*SIN(RADIANS(E1135))+COS(RADIANS(G1132))*COS(RADIANS(E1135))*COS(RADIANS(N1125))))</f>
        <v>0</v>
      </c>
      <c r="O1132" s="3">
        <f>IF(DEGREES(ACOS(SIN(RADIANS(G1132))*SIN(RADIANS(E1135))+COS(RADIANS(G1132))*COS(RADIANS(E1135))*COS(RADIANS(O1125))))&gt;90,0,$F$4*$F$5/E1134^2*(SIN(RADIANS(G1132))*SIN(RADIANS(E1135))+COS(RADIANS(G1132))*COS(RADIANS(E1135))*COS(RADIANS(O1125))))</f>
        <v>0</v>
      </c>
      <c r="P1132" s="3">
        <f>IF(DEGREES(ACOS(SIN(RADIANS(G1132))*SIN(RADIANS(E1135))+COS(RADIANS(G1132))*COS(RADIANS(E1135))*COS(RADIANS(P1125))))&gt;90,0,$F$4*$F$5/E1134^2*(SIN(RADIANS(G1132))*SIN(RADIANS(E1135))+COS(RADIANS(G1132))*COS(RADIANS(E1135))*COS(RADIANS(P1125))))</f>
        <v>0</v>
      </c>
      <c r="Q1132" s="3">
        <f>IF(DEGREES(ACOS(SIN(RADIANS(G1132))*SIN(RADIANS(E1135))+COS(RADIANS(G1132))*COS(RADIANS(E1135))*COS(RADIANS(Q1125))))&gt;90,0,$F$4*$F$5/E1134^2*(SIN(RADIANS(G1132))*SIN(RADIANS(E1135))+COS(RADIANS(G1132))*COS(RADIANS(E1135))*COS(RADIANS(Q1125))))</f>
        <v>0</v>
      </c>
      <c r="R1132" s="3" t="e">
        <f>IF(DEGREES(ACOS(SIN(RADIANS(G1132))*SIN(RADIANS(E1135))+COS(RADIANS(G1132))*COS(RADIANS(E1135))*COS(RADIANS(R1125))))&gt;90,0,$F$4*$F$5/E1134^2*(SIN(RADIANS(G1132))*SIN(RADIANS(E1135))+COS(RADIANS(G1132))*COS(RADIANS(E1135))*COS(RADIANS(R1125))))</f>
        <v>#DIV/0!</v>
      </c>
      <c r="S1132" s="3" t="e">
        <f>IF(DEGREES(ACOS(SIN(RADIANS(G1132))*SIN(RADIANS(E1135))+COS(RADIANS(G1132))*COS(RADIANS(E1135))*COS(RADIANS(S1125))))&gt;90,0,$F$4*$F$5/E1134^2*(SIN(RADIANS(G1132))*SIN(RADIANS(E1135))+COS(RADIANS(G1132))*COS(RADIANS(E1135))*COS(RADIANS(S1125))))</f>
        <v>#DIV/0!</v>
      </c>
      <c r="T1132" s="3" t="e">
        <f>IF(DEGREES(ACOS(SIN(RADIANS(G1132))*SIN(RADIANS(E1135))+COS(RADIANS(G1132))*COS(RADIANS(E1135))*COS(RADIANS(T1125))))&gt;90,0,$F$4*$F$5/E1134^2*(SIN(RADIANS(G1132))*SIN(RADIANS(E1135))+COS(RADIANS(G1132))*COS(RADIANS(E1135))*COS(RADIANS(T1125))))</f>
        <v>#DIV/0!</v>
      </c>
      <c r="U1132" s="3" t="e">
        <f>IF(DEGREES(ACOS(SIN(RADIANS(G1132))*SIN(RADIANS(E1135))+COS(RADIANS(G1132))*COS(RADIANS(E1135))*COS(RADIANS(U1125))))&gt;90,0,$F$4*$F$5/E1134^2*(SIN(RADIANS(G1132))*SIN(RADIANS(E1135))+COS(RADIANS(G1132))*COS(RADIANS(E1135))*COS(RADIANS(U1125))))</f>
        <v>#DIV/0!</v>
      </c>
      <c r="V1132" s="3" t="e">
        <f>IF(DEGREES(ACOS(SIN(RADIANS(G1132))*SIN(RADIANS(E1135))+COS(RADIANS(G1132))*COS(RADIANS(E1135))*COS(RADIANS(V1125))))&gt;90,0,$F$4*$F$5/E1134^2*(SIN(RADIANS(G1132))*SIN(RADIANS(E1135))+COS(RADIANS(G1132))*COS(RADIANS(E1135))*COS(RADIANS(V1125))))</f>
        <v>#DIV/0!</v>
      </c>
      <c r="W1132" s="3" t="e">
        <f>IF(DEGREES(ACOS(SIN(RADIANS(G1132))*SIN(RADIANS(E1135))+COS(RADIANS(G1132))*COS(RADIANS(E1135))*COS(RADIANS(W1125))))&gt;90,0,$F$4*$F$5/E1134^2*(SIN(RADIANS(G1132))*SIN(RADIANS(E1135))+COS(RADIANS(G1132))*COS(RADIANS(E1135))*COS(RADIANS(W1125))))</f>
        <v>#DIV/0!</v>
      </c>
      <c r="X1132" s="3" t="e">
        <f>IF(DEGREES(ACOS(SIN(RADIANS(G1132))*SIN(RADIANS(E1135))+COS(RADIANS(G1132))*COS(RADIANS(E1135))*COS(RADIANS(X1125))))&gt;90,0,$F$4*$F$5/E1134^2*(SIN(RADIANS(G1132))*SIN(RADIANS(E1135))+COS(RADIANS(G1132))*COS(RADIANS(E1135))*COS(RADIANS(X1125))))</f>
        <v>#DIV/0!</v>
      </c>
      <c r="Y1132" s="3" t="e">
        <f>IF(DEGREES(ACOS(SIN(RADIANS(G1132))*SIN(RADIANS(E1135))+COS(RADIANS(G1132))*COS(RADIANS(E1135))*COS(RADIANS(Y1125))))&gt;90,0,$F$4*$F$5/E1134^2*(SIN(RADIANS(G1132))*SIN(RADIANS(E1135))+COS(RADIANS(G1132))*COS(RADIANS(E1135))*COS(RADIANS(Y1125))))</f>
        <v>#DIV/0!</v>
      </c>
      <c r="Z1132" s="3" t="e">
        <f>IF(DEGREES(ACOS(SIN(RADIANS(G1132))*SIN(RADIANS(E1135))+COS(RADIANS(G1132))*COS(RADIANS(E1135))*COS(RADIANS(Z1125))))&gt;90,0,$F$4*$F$5/E1134^2*(SIN(RADIANS(G1132))*SIN(RADIANS(E1135))+COS(RADIANS(G1132))*COS(RADIANS(E1135))*COS(RADIANS(Z1125))))</f>
        <v>#DIV/0!</v>
      </c>
      <c r="AA1132" s="3" t="e">
        <f>IF(DEGREES(ACOS(SIN(RADIANS(G1132))*SIN(RADIANS(E1135))+COS(RADIANS(G1132))*COS(RADIANS(E1135))*COS(RADIANS(AA1125))))&gt;90,0,$F$4*$F$5/E1134^2*(SIN(RADIANS(G1132))*SIN(RADIANS(E1135))+COS(RADIANS(G1132))*COS(RADIANS(E1135))*COS(RADIANS(AA1125))))</f>
        <v>#DIV/0!</v>
      </c>
      <c r="AB1132" s="3" t="e">
        <f>IF(DEGREES(ACOS(SIN(RADIANS(G1132))*SIN(RADIANS(E1135))+COS(RADIANS(G1132))*COS(RADIANS(E1135))*COS(RADIANS(AB1125))))&gt;90,0,$F$4*$F$5/E1134^2*(SIN(RADIANS(G1132))*SIN(RADIANS(E1135))+COS(RADIANS(G1132))*COS(RADIANS(E1135))*COS(RADIANS(AB1125))))</f>
        <v>#DIV/0!</v>
      </c>
      <c r="AC1132" s="3" t="e">
        <f>IF(DEGREES(ACOS(SIN(RADIANS(G1132))*SIN(RADIANS(E1135))+COS(RADIANS(G1132))*COS(RADIANS(E1135))*COS(RADIANS(AC1125))))&gt;90,0,$F$4*$F$5/E1134^2*(SIN(RADIANS(G1132))*SIN(RADIANS(E1135))+COS(RADIANS(G1132))*COS(RADIANS(E1135))*COS(RADIANS(AC1125))))</f>
        <v>#DIV/0!</v>
      </c>
      <c r="AD1132" s="3" t="e">
        <f>IF(DEGREES(ACOS(SIN(RADIANS(G1132))*SIN(RADIANS(E1135))+COS(RADIANS(G1132))*COS(RADIANS(E1135))*COS(RADIANS(AD1125))))&gt;90,0,$F$4*$F$5/E1134^2*(SIN(RADIANS(G1132))*SIN(RADIANS(E1135))+COS(RADIANS(G1132))*COS(RADIANS(E1135))*COS(RADIANS(AD1125))))</f>
        <v>#DIV/0!</v>
      </c>
      <c r="AE1132" s="3" t="e">
        <f>IF(DEGREES(ACOS(SIN(RADIANS(G1132))*SIN(RADIANS(E1135))+COS(RADIANS(G1132))*COS(RADIANS(E1135))*COS(RADIANS(AE1125))))&gt;90,0,$F$4*$F$5/E1134^2*(SIN(RADIANS(G1132))*SIN(RADIANS(E1135))+COS(RADIANS(G1132))*COS(RADIANS(E1135))*COS(RADIANS(AE1125))))</f>
        <v>#DIV/0!</v>
      </c>
      <c r="AF1132" s="3" t="e">
        <f>IF(DEGREES(ACOS(SIN(RADIANS(G1132))*SIN(RADIANS(E1135))+COS(RADIANS(G1132))*COS(RADIANS(E1135))*COS(RADIANS(AF1125))))&gt;90,0,$F$4*$F$5/E1134^2*(SIN(RADIANS(G1132))*SIN(RADIANS(E1135))+COS(RADIANS(G1132))*COS(RADIANS(E1135))*COS(RADIANS(AF1125))))</f>
        <v>#DIV/0!</v>
      </c>
      <c r="AG1132" s="3" t="e">
        <f>IF(DEGREES(ACOS(SIN(RADIANS(G1132))*SIN(RADIANS(E1135))+COS(RADIANS(G1132))*COS(RADIANS(E1135))*COS(RADIANS(AG1125))))&gt;90,0,$F$4*$F$5/E1134^2*(SIN(RADIANS(G1132))*SIN(RADIANS(E1135))+COS(RADIANS(G1132))*COS(RADIANS(E1135))*COS(RADIANS(AG1125))))</f>
        <v>#DIV/0!</v>
      </c>
      <c r="AH1132" s="3" t="e">
        <f>IF(DEGREES(ACOS(SIN(RADIANS(G1132))*SIN(RADIANS(E1135))+COS(RADIANS(G1132))*COS(RADIANS(E1135))*COS(RADIANS(AH1125))))&gt;90,0,$F$4*$F$5/E1134^2*(SIN(RADIANS(G1132))*SIN(RADIANS(E1135))+COS(RADIANS(G1132))*COS(RADIANS(E1135))*COS(RADIANS(AH1125))))</f>
        <v>#DIV/0!</v>
      </c>
      <c r="AI1132" s="3" t="e">
        <f>IF(DEGREES(ACOS(SIN(RADIANS(G1132))*SIN(RADIANS(E1135))+COS(RADIANS(G1132))*COS(RADIANS(E1135))*COS(RADIANS(AI1125))))&gt;90,0,$F$4*$F$5/E1134^2*(SIN(RADIANS(G1132))*SIN(RADIANS(E1135))+COS(RADIANS(G1132))*COS(RADIANS(E1135))*COS(RADIANS(AI1125))))</f>
        <v>#DIV/0!</v>
      </c>
      <c r="AJ1132" s="3" t="e">
        <f>IF(DEGREES(ACOS(SIN(RADIANS(G1132))*SIN(RADIANS(E1135))+COS(RADIANS(G1132))*COS(RADIANS(E1135))*COS(RADIANS(AJ1125))))&gt;90,0,$F$4*$F$5/E1134^2*(SIN(RADIANS(G1132))*SIN(RADIANS(E1135))+COS(RADIANS(G1132))*COS(RADIANS(E1135))*COS(RADIANS(AJ1125))))</f>
        <v>#DIV/0!</v>
      </c>
      <c r="AK1132" s="3">
        <f>IF(DEGREES(ACOS(SIN(RADIANS(G1132))*SIN(RADIANS(E1135))+COS(RADIANS(G1132))*COS(RADIANS(E1135))*COS(RADIANS(AK1125))))&gt;90,0,$F$4*$F$5/E1134^2*(SIN(RADIANS(G1132))*SIN(RADIANS(E1135))+COS(RADIANS(G1132))*COS(RADIANS(E1135))*COS(RADIANS(AK1125))))</f>
        <v>0</v>
      </c>
      <c r="AL1132" s="3">
        <f>IF(DEGREES(ACOS(SIN(RADIANS(G1132))*SIN(RADIANS(E1135))+COS(RADIANS(G1132))*COS(RADIANS(E1135))*COS(RADIANS(AL1125))))&gt;90,0,$F$4*$F$5/E1134^2*(SIN(RADIANS(G1132))*SIN(RADIANS(E1135))+COS(RADIANS(G1132))*COS(RADIANS(E1135))*COS(RADIANS(AL1125))))</f>
        <v>0</v>
      </c>
      <c r="AM1132" s="3">
        <f>IF(DEGREES(ACOS(SIN(RADIANS(G1132))*SIN(RADIANS(E1135))+COS(RADIANS(G1132))*COS(RADIANS(E1135))*COS(RADIANS(AM1125))))&gt;90,0,$F$4*$F$5/E1134^2*(SIN(RADIANS(G1132))*SIN(RADIANS(E1135))+COS(RADIANS(G1132))*COS(RADIANS(E1135))*COS(RADIANS(AM1125))))</f>
        <v>0</v>
      </c>
      <c r="AN1132" s="3">
        <f>IF(DEGREES(ACOS(SIN(RADIANS(G1132))*SIN(RADIANS(E1135))+COS(RADIANS(G1132))*COS(RADIANS(E1135))*COS(RADIANS(AN1125))))&gt;90,0,$F$4*$F$5/E1134^2*(SIN(RADIANS(G1132))*SIN(RADIANS(E1135))+COS(RADIANS(G1132))*COS(RADIANS(E1135))*COS(RADIANS(AN1125))))</f>
        <v>0</v>
      </c>
      <c r="AO1132" s="3">
        <f>IF(DEGREES(ACOS(SIN(RADIANS(G1132))*SIN(RADIANS(E1135))+COS(RADIANS(G1132))*COS(RADIANS(E1135))*COS(RADIANS(AO1125))))&gt;90,0,$F$4*$F$5/E1134^2*(SIN(RADIANS(G1132))*SIN(RADIANS(E1135))+COS(RADIANS(G1132))*COS(RADIANS(E1135))*COS(RADIANS(AO1125))))</f>
        <v>0</v>
      </c>
      <c r="AP1132" s="3">
        <f>IF(DEGREES(ACOS(SIN(RADIANS(G1132))*SIN(RADIANS(E1135))+COS(RADIANS(G1132))*COS(RADIANS(E1135))*COS(RADIANS(AP1125))))&gt;90,0,$F$4*$F$5/E1134^2*(SIN(RADIANS(G1132))*SIN(RADIANS(E1135))+COS(RADIANS(G1132))*COS(RADIANS(E1135))*COS(RADIANS(AP1125))))</f>
        <v>0</v>
      </c>
      <c r="AQ1132" s="3">
        <f>IF(DEGREES(ACOS(SIN(RADIANS(G1132))*SIN(RADIANS(E1135))+COS(RADIANS(G1132))*COS(RADIANS(E1135))*COS(RADIANS(AQ1125))))&gt;90,0,$F$4*$F$5/E1134^2*(SIN(RADIANS(G1132))*SIN(RADIANS(E1135))+COS(RADIANS(G1132))*COS(RADIANS(E1135))*COS(RADIANS(AQ1125))))</f>
        <v>0</v>
      </c>
      <c r="AR1132" s="3">
        <f>IF(DEGREES(ACOS(SIN(RADIANS(G1132))*SIN(RADIANS(E1135))+COS(RADIANS(G1132))*COS(RADIANS(E1135))*COS(RADIANS(AR1125))))&gt;90,0,$F$4*$F$5/E1134^2*(SIN(RADIANS(G1132))*SIN(RADIANS(E1135))+COS(RADIANS(G1132))*COS(RADIANS(E1135))*COS(RADIANS(AR1125))))</f>
        <v>0</v>
      </c>
    </row>
    <row r="1133" spans="2:44" ht="15.75" customHeight="1" x14ac:dyDescent="0.2">
      <c r="B1133" s="20" t="s">
        <v>787</v>
      </c>
      <c r="E1133" s="3" t="str">
        <f>IF($F$10=0,"N/A",E1132*$F$11/$F$10)</f>
        <v>N/A</v>
      </c>
      <c r="G1133" s="3">
        <v>30</v>
      </c>
      <c r="I1133" s="3">
        <f>IF(DEGREES(ACOS(SIN(RADIANS(G1133))*SIN(RADIANS(E1135))+COS(RADIANS(G1133))*COS(RADIANS(E1135))*COS(RADIANS(I1125))))&gt;90,0,$F$4*$F$5/E1134^2*(SIN(RADIANS(G1133))*SIN(RADIANS(E1135))+COS(RADIANS(G1133))*COS(RADIANS(E1135))*COS(RADIANS(I1125))))</f>
        <v>0</v>
      </c>
      <c r="J1133" s="3">
        <f>IF(DEGREES(ACOS(SIN(RADIANS(G1133))*SIN(RADIANS(E1135))+COS(RADIANS(G1133))*COS(RADIANS(E1135))*COS(RADIANS(J1125))))&gt;90,0,$F$4*$F$5/E1134^2*(SIN(RADIANS(G1133))*SIN(RADIANS(E1135))+COS(RADIANS(G1133))*COS(RADIANS(E1135))*COS(RADIANS(J1125))))</f>
        <v>0</v>
      </c>
      <c r="K1133" s="3">
        <f>IF(DEGREES(ACOS(SIN(RADIANS(G1133))*SIN(RADIANS(E1135))+COS(RADIANS(G1133))*COS(RADIANS(E1135))*COS(RADIANS(K1125))))&gt;90,0,$F$4*$F$5/E1134^2*(SIN(RADIANS(G1133))*SIN(RADIANS(E1135))+COS(RADIANS(G1133))*COS(RADIANS(E1135))*COS(RADIANS(K1125))))</f>
        <v>0</v>
      </c>
      <c r="L1133" s="3">
        <f>IF(DEGREES(ACOS(SIN(RADIANS(G1133))*SIN(RADIANS(E1135))+COS(RADIANS(G1133))*COS(RADIANS(E1135))*COS(RADIANS(L1125))))&gt;90,0,$F$4*$F$5/E1134^2*(SIN(RADIANS(G1133))*SIN(RADIANS(E1135))+COS(RADIANS(G1133))*COS(RADIANS(E1135))*COS(RADIANS(L1125))))</f>
        <v>0</v>
      </c>
      <c r="M1133" s="3">
        <f>IF(DEGREES(ACOS(SIN(RADIANS(G1133))*SIN(RADIANS(E1135))+COS(RADIANS(G1133))*COS(RADIANS(E1135))*COS(RADIANS(M1125))))&gt;90,0,$F$4*$F$5/E1134^2*(SIN(RADIANS(G1133))*SIN(RADIANS(E1135))+COS(RADIANS(G1133))*COS(RADIANS(E1135))*COS(RADIANS(M1125))))</f>
        <v>0</v>
      </c>
      <c r="N1133" s="3">
        <f>IF(DEGREES(ACOS(SIN(RADIANS(G1133))*SIN(RADIANS(E1135))+COS(RADIANS(G1133))*COS(RADIANS(E1135))*COS(RADIANS(N1125))))&gt;90,0,$F$4*$F$5/E1134^2*(SIN(RADIANS(G1133))*SIN(RADIANS(E1135))+COS(RADIANS(G1133))*COS(RADIANS(E1135))*COS(RADIANS(N1125))))</f>
        <v>0</v>
      </c>
      <c r="O1133" s="3">
        <f>IF(DEGREES(ACOS(SIN(RADIANS(G1133))*SIN(RADIANS(E1135))+COS(RADIANS(G1133))*COS(RADIANS(E1135))*COS(RADIANS(O1125))))&gt;90,0,$F$4*$F$5/E1134^2*(SIN(RADIANS(G1133))*SIN(RADIANS(E1135))+COS(RADIANS(G1133))*COS(RADIANS(E1135))*COS(RADIANS(O1125))))</f>
        <v>0</v>
      </c>
      <c r="P1133" s="3">
        <f>IF(DEGREES(ACOS(SIN(RADIANS(G1133))*SIN(RADIANS(E1135))+COS(RADIANS(G1133))*COS(RADIANS(E1135))*COS(RADIANS(P1125))))&gt;90,0,$F$4*$F$5/E1134^2*(SIN(RADIANS(G1133))*SIN(RADIANS(E1135))+COS(RADIANS(G1133))*COS(RADIANS(E1135))*COS(RADIANS(P1125))))</f>
        <v>0</v>
      </c>
      <c r="Q1133" s="3">
        <f>IF(DEGREES(ACOS(SIN(RADIANS(G1133))*SIN(RADIANS(E1135))+COS(RADIANS(G1133))*COS(RADIANS(E1135))*COS(RADIANS(Q1125))))&gt;90,0,$F$4*$F$5/E1134^2*(SIN(RADIANS(G1133))*SIN(RADIANS(E1135))+COS(RADIANS(G1133))*COS(RADIANS(E1135))*COS(RADIANS(Q1125))))</f>
        <v>0</v>
      </c>
      <c r="R1133" s="3" t="e">
        <f>IF(DEGREES(ACOS(SIN(RADIANS(G1133))*SIN(RADIANS(E1135))+COS(RADIANS(G1133))*COS(RADIANS(E1135))*COS(RADIANS(R1125))))&gt;90,0,$F$4*$F$5/E1134^2*(SIN(RADIANS(G1133))*SIN(RADIANS(E1135))+COS(RADIANS(G1133))*COS(RADIANS(E1135))*COS(RADIANS(R1125))))</f>
        <v>#DIV/0!</v>
      </c>
      <c r="S1133" s="3" t="e">
        <f>IF(DEGREES(ACOS(SIN(RADIANS(G1133))*SIN(RADIANS(E1135))+COS(RADIANS(G1133))*COS(RADIANS(E1135))*COS(RADIANS(S1125))))&gt;90,0,$F$4*$F$5/E1134^2*(SIN(RADIANS(G1133))*SIN(RADIANS(E1135))+COS(RADIANS(G1133))*COS(RADIANS(E1135))*COS(RADIANS(S1125))))</f>
        <v>#DIV/0!</v>
      </c>
      <c r="T1133" s="3" t="e">
        <f>IF(DEGREES(ACOS(SIN(RADIANS(G1133))*SIN(RADIANS(E1135))+COS(RADIANS(G1133))*COS(RADIANS(E1135))*COS(RADIANS(T1125))))&gt;90,0,$F$4*$F$5/E1134^2*(SIN(RADIANS(G1133))*SIN(RADIANS(E1135))+COS(RADIANS(G1133))*COS(RADIANS(E1135))*COS(RADIANS(T1125))))</f>
        <v>#DIV/0!</v>
      </c>
      <c r="U1133" s="3" t="e">
        <f>IF(DEGREES(ACOS(SIN(RADIANS(G1133))*SIN(RADIANS(E1135))+COS(RADIANS(G1133))*COS(RADIANS(E1135))*COS(RADIANS(U1125))))&gt;90,0,$F$4*$F$5/E1134^2*(SIN(RADIANS(G1133))*SIN(RADIANS(E1135))+COS(RADIANS(G1133))*COS(RADIANS(E1135))*COS(RADIANS(U1125))))</f>
        <v>#DIV/0!</v>
      </c>
      <c r="V1133" s="3" t="e">
        <f>IF(DEGREES(ACOS(SIN(RADIANS(G1133))*SIN(RADIANS(E1135))+COS(RADIANS(G1133))*COS(RADIANS(E1135))*COS(RADIANS(V1125))))&gt;90,0,$F$4*$F$5/E1134^2*(SIN(RADIANS(G1133))*SIN(RADIANS(E1135))+COS(RADIANS(G1133))*COS(RADIANS(E1135))*COS(RADIANS(V1125))))</f>
        <v>#DIV/0!</v>
      </c>
      <c r="W1133" s="3" t="e">
        <f>IF(DEGREES(ACOS(SIN(RADIANS(G1133))*SIN(RADIANS(E1135))+COS(RADIANS(G1133))*COS(RADIANS(E1135))*COS(RADIANS(W1125))))&gt;90,0,$F$4*$F$5/E1134^2*(SIN(RADIANS(G1133))*SIN(RADIANS(E1135))+COS(RADIANS(G1133))*COS(RADIANS(E1135))*COS(RADIANS(W1125))))</f>
        <v>#DIV/0!</v>
      </c>
      <c r="X1133" s="3" t="e">
        <f>IF(DEGREES(ACOS(SIN(RADIANS(G1133))*SIN(RADIANS(E1135))+COS(RADIANS(G1133))*COS(RADIANS(E1135))*COS(RADIANS(X1125))))&gt;90,0,$F$4*$F$5/E1134^2*(SIN(RADIANS(G1133))*SIN(RADIANS(E1135))+COS(RADIANS(G1133))*COS(RADIANS(E1135))*COS(RADIANS(X1125))))</f>
        <v>#DIV/0!</v>
      </c>
      <c r="Y1133" s="3" t="e">
        <f>IF(DEGREES(ACOS(SIN(RADIANS(G1133))*SIN(RADIANS(E1135))+COS(RADIANS(G1133))*COS(RADIANS(E1135))*COS(RADIANS(Y1125))))&gt;90,0,$F$4*$F$5/E1134^2*(SIN(RADIANS(G1133))*SIN(RADIANS(E1135))+COS(RADIANS(G1133))*COS(RADIANS(E1135))*COS(RADIANS(Y1125))))</f>
        <v>#DIV/0!</v>
      </c>
      <c r="Z1133" s="3" t="e">
        <f>IF(DEGREES(ACOS(SIN(RADIANS(G1133))*SIN(RADIANS(E1135))+COS(RADIANS(G1133))*COS(RADIANS(E1135))*COS(RADIANS(Z1125))))&gt;90,0,$F$4*$F$5/E1134^2*(SIN(RADIANS(G1133))*SIN(RADIANS(E1135))+COS(RADIANS(G1133))*COS(RADIANS(E1135))*COS(RADIANS(Z1125))))</f>
        <v>#DIV/0!</v>
      </c>
      <c r="AA1133" s="3" t="e">
        <f>IF(DEGREES(ACOS(SIN(RADIANS(G1133))*SIN(RADIANS(E1135))+COS(RADIANS(G1133))*COS(RADIANS(E1135))*COS(RADIANS(AA1125))))&gt;90,0,$F$4*$F$5/E1134^2*(SIN(RADIANS(G1133))*SIN(RADIANS(E1135))+COS(RADIANS(G1133))*COS(RADIANS(E1135))*COS(RADIANS(AA1125))))</f>
        <v>#DIV/0!</v>
      </c>
      <c r="AB1133" s="3" t="e">
        <f>IF(DEGREES(ACOS(SIN(RADIANS(G1133))*SIN(RADIANS(E1135))+COS(RADIANS(G1133))*COS(RADIANS(E1135))*COS(RADIANS(AB1125))))&gt;90,0,$F$4*$F$5/E1134^2*(SIN(RADIANS(G1133))*SIN(RADIANS(E1135))+COS(RADIANS(G1133))*COS(RADIANS(E1135))*COS(RADIANS(AB1125))))</f>
        <v>#DIV/0!</v>
      </c>
      <c r="AC1133" s="3" t="e">
        <f>IF(DEGREES(ACOS(SIN(RADIANS(G1133))*SIN(RADIANS(E1135))+COS(RADIANS(G1133))*COS(RADIANS(E1135))*COS(RADIANS(AC1125))))&gt;90,0,$F$4*$F$5/E1134^2*(SIN(RADIANS(G1133))*SIN(RADIANS(E1135))+COS(RADIANS(G1133))*COS(RADIANS(E1135))*COS(RADIANS(AC1125))))</f>
        <v>#DIV/0!</v>
      </c>
      <c r="AD1133" s="3" t="e">
        <f>IF(DEGREES(ACOS(SIN(RADIANS(G1133))*SIN(RADIANS(E1135))+COS(RADIANS(G1133))*COS(RADIANS(E1135))*COS(RADIANS(AD1125))))&gt;90,0,$F$4*$F$5/E1134^2*(SIN(RADIANS(G1133))*SIN(RADIANS(E1135))+COS(RADIANS(G1133))*COS(RADIANS(E1135))*COS(RADIANS(AD1125))))</f>
        <v>#DIV/0!</v>
      </c>
      <c r="AE1133" s="3" t="e">
        <f>IF(DEGREES(ACOS(SIN(RADIANS(G1133))*SIN(RADIANS(E1135))+COS(RADIANS(G1133))*COS(RADIANS(E1135))*COS(RADIANS(AE1125))))&gt;90,0,$F$4*$F$5/E1134^2*(SIN(RADIANS(G1133))*SIN(RADIANS(E1135))+COS(RADIANS(G1133))*COS(RADIANS(E1135))*COS(RADIANS(AE1125))))</f>
        <v>#DIV/0!</v>
      </c>
      <c r="AF1133" s="3" t="e">
        <f>IF(DEGREES(ACOS(SIN(RADIANS(G1133))*SIN(RADIANS(E1135))+COS(RADIANS(G1133))*COS(RADIANS(E1135))*COS(RADIANS(AF1125))))&gt;90,0,$F$4*$F$5/E1134^2*(SIN(RADIANS(G1133))*SIN(RADIANS(E1135))+COS(RADIANS(G1133))*COS(RADIANS(E1135))*COS(RADIANS(AF1125))))</f>
        <v>#DIV/0!</v>
      </c>
      <c r="AG1133" s="3" t="e">
        <f>IF(DEGREES(ACOS(SIN(RADIANS(G1133))*SIN(RADIANS(E1135))+COS(RADIANS(G1133))*COS(RADIANS(E1135))*COS(RADIANS(AG1125))))&gt;90,0,$F$4*$F$5/E1134^2*(SIN(RADIANS(G1133))*SIN(RADIANS(E1135))+COS(RADIANS(G1133))*COS(RADIANS(E1135))*COS(RADIANS(AG1125))))</f>
        <v>#DIV/0!</v>
      </c>
      <c r="AH1133" s="3" t="e">
        <f>IF(DEGREES(ACOS(SIN(RADIANS(G1133))*SIN(RADIANS(E1135))+COS(RADIANS(G1133))*COS(RADIANS(E1135))*COS(RADIANS(AH1125))))&gt;90,0,$F$4*$F$5/E1134^2*(SIN(RADIANS(G1133))*SIN(RADIANS(E1135))+COS(RADIANS(G1133))*COS(RADIANS(E1135))*COS(RADIANS(AH1125))))</f>
        <v>#DIV/0!</v>
      </c>
      <c r="AI1133" s="3" t="e">
        <f>IF(DEGREES(ACOS(SIN(RADIANS(G1133))*SIN(RADIANS(E1135))+COS(RADIANS(G1133))*COS(RADIANS(E1135))*COS(RADIANS(AI1125))))&gt;90,0,$F$4*$F$5/E1134^2*(SIN(RADIANS(G1133))*SIN(RADIANS(E1135))+COS(RADIANS(G1133))*COS(RADIANS(E1135))*COS(RADIANS(AI1125))))</f>
        <v>#DIV/0!</v>
      </c>
      <c r="AJ1133" s="3" t="e">
        <f>IF(DEGREES(ACOS(SIN(RADIANS(G1133))*SIN(RADIANS(E1135))+COS(RADIANS(G1133))*COS(RADIANS(E1135))*COS(RADIANS(AJ1125))))&gt;90,0,$F$4*$F$5/E1134^2*(SIN(RADIANS(G1133))*SIN(RADIANS(E1135))+COS(RADIANS(G1133))*COS(RADIANS(E1135))*COS(RADIANS(AJ1125))))</f>
        <v>#DIV/0!</v>
      </c>
      <c r="AK1133" s="3">
        <f>IF(DEGREES(ACOS(SIN(RADIANS(G1133))*SIN(RADIANS(E1135))+COS(RADIANS(G1133))*COS(RADIANS(E1135))*COS(RADIANS(AK1125))))&gt;90,0,$F$4*$F$5/E1134^2*(SIN(RADIANS(G1133))*SIN(RADIANS(E1135))+COS(RADIANS(G1133))*COS(RADIANS(E1135))*COS(RADIANS(AK1125))))</f>
        <v>0</v>
      </c>
      <c r="AL1133" s="3">
        <f>IF(DEGREES(ACOS(SIN(RADIANS(G1133))*SIN(RADIANS(E1135))+COS(RADIANS(G1133))*COS(RADIANS(E1135))*COS(RADIANS(AL1125))))&gt;90,0,$F$4*$F$5/E1134^2*(SIN(RADIANS(G1133))*SIN(RADIANS(E1135))+COS(RADIANS(G1133))*COS(RADIANS(E1135))*COS(RADIANS(AL1125))))</f>
        <v>0</v>
      </c>
      <c r="AM1133" s="3">
        <f>IF(DEGREES(ACOS(SIN(RADIANS(G1133))*SIN(RADIANS(E1135))+COS(RADIANS(G1133))*COS(RADIANS(E1135))*COS(RADIANS(AM1125))))&gt;90,0,$F$4*$F$5/E1134^2*(SIN(RADIANS(G1133))*SIN(RADIANS(E1135))+COS(RADIANS(G1133))*COS(RADIANS(E1135))*COS(RADIANS(AM1125))))</f>
        <v>0</v>
      </c>
      <c r="AN1133" s="3">
        <f>IF(DEGREES(ACOS(SIN(RADIANS(G1133))*SIN(RADIANS(E1135))+COS(RADIANS(G1133))*COS(RADIANS(E1135))*COS(RADIANS(AN1125))))&gt;90,0,$F$4*$F$5/E1134^2*(SIN(RADIANS(G1133))*SIN(RADIANS(E1135))+COS(RADIANS(G1133))*COS(RADIANS(E1135))*COS(RADIANS(AN1125))))</f>
        <v>0</v>
      </c>
      <c r="AO1133" s="3">
        <f>IF(DEGREES(ACOS(SIN(RADIANS(G1133))*SIN(RADIANS(E1135))+COS(RADIANS(G1133))*COS(RADIANS(E1135))*COS(RADIANS(AO1125))))&gt;90,0,$F$4*$F$5/E1134^2*(SIN(RADIANS(G1133))*SIN(RADIANS(E1135))+COS(RADIANS(G1133))*COS(RADIANS(E1135))*COS(RADIANS(AO1125))))</f>
        <v>0</v>
      </c>
      <c r="AP1133" s="3">
        <f>IF(DEGREES(ACOS(SIN(RADIANS(G1133))*SIN(RADIANS(E1135))+COS(RADIANS(G1133))*COS(RADIANS(E1135))*COS(RADIANS(AP1125))))&gt;90,0,$F$4*$F$5/E1134^2*(SIN(RADIANS(G1133))*SIN(RADIANS(E1135))+COS(RADIANS(G1133))*COS(RADIANS(E1135))*COS(RADIANS(AP1125))))</f>
        <v>0</v>
      </c>
      <c r="AQ1133" s="3">
        <f>IF(DEGREES(ACOS(SIN(RADIANS(G1133))*SIN(RADIANS(E1135))+COS(RADIANS(G1133))*COS(RADIANS(E1135))*COS(RADIANS(AQ1125))))&gt;90,0,$F$4*$F$5/E1134^2*(SIN(RADIANS(G1133))*SIN(RADIANS(E1135))+COS(RADIANS(G1133))*COS(RADIANS(E1135))*COS(RADIANS(AQ1125))))</f>
        <v>0</v>
      </c>
      <c r="AR1133" s="3">
        <f>IF(DEGREES(ACOS(SIN(RADIANS(G1133))*SIN(RADIANS(E1135))+COS(RADIANS(G1133))*COS(RADIANS(E1135))*COS(RADIANS(AR1125))))&gt;90,0,$F$4*$F$5/E1134^2*(SIN(RADIANS(G1133))*SIN(RADIANS(E1135))+COS(RADIANS(G1133))*COS(RADIANS(E1135))*COS(RADIANS(AR1125))))</f>
        <v>0</v>
      </c>
    </row>
    <row r="1134" spans="2:44" ht="15.75" customHeight="1" x14ac:dyDescent="0.2">
      <c r="B1134" s="20" t="s">
        <v>788</v>
      </c>
      <c r="E1134" s="3">
        <f>$F$6*(1-$F$7^2)/(1+$F$7*COS(RADIANS(E1128)))</f>
        <v>0</v>
      </c>
      <c r="G1134" s="3">
        <v>20</v>
      </c>
      <c r="I1134" s="3">
        <f>IF(DEGREES(ACOS(SIN(RADIANS(G1134))*SIN(RADIANS(E1135))+COS(RADIANS(G1134))*COS(RADIANS(E1135))*COS(RADIANS(I1125))))&gt;90,0,$F$4*$F$5/E1134^2*(SIN(RADIANS(G1134))*SIN(RADIANS(E1135))+COS(RADIANS(G1134))*COS(RADIANS(E1135))*COS(RADIANS(I1125))))</f>
        <v>0</v>
      </c>
      <c r="J1134" s="3">
        <f>IF(DEGREES(ACOS(SIN(RADIANS(G1134))*SIN(RADIANS(E1135))+COS(RADIANS(G1134))*COS(RADIANS(E1135))*COS(RADIANS(J1125))))&gt;90,0,$F$4*$F$5/E1134^2*(SIN(RADIANS(G1134))*SIN(RADIANS(E1135))+COS(RADIANS(G1134))*COS(RADIANS(E1135))*COS(RADIANS(J1125))))</f>
        <v>0</v>
      </c>
      <c r="K1134" s="3">
        <f>IF(DEGREES(ACOS(SIN(RADIANS(G1134))*SIN(RADIANS(E1135))+COS(RADIANS(G1134))*COS(RADIANS(E1135))*COS(RADIANS(K1125))))&gt;90,0,$F$4*$F$5/E1134^2*(SIN(RADIANS(G1134))*SIN(RADIANS(E1135))+COS(RADIANS(G1134))*COS(RADIANS(E1135))*COS(RADIANS(K1125))))</f>
        <v>0</v>
      </c>
      <c r="L1134" s="3">
        <f>IF(DEGREES(ACOS(SIN(RADIANS(G1134))*SIN(RADIANS(E1135))+COS(RADIANS(G1134))*COS(RADIANS(E1135))*COS(RADIANS(L1125))))&gt;90,0,$F$4*$F$5/E1134^2*(SIN(RADIANS(G1134))*SIN(RADIANS(E1135))+COS(RADIANS(G1134))*COS(RADIANS(E1135))*COS(RADIANS(L1125))))</f>
        <v>0</v>
      </c>
      <c r="M1134" s="3">
        <f>IF(DEGREES(ACOS(SIN(RADIANS(G1134))*SIN(RADIANS(E1135))+COS(RADIANS(G1134))*COS(RADIANS(E1135))*COS(RADIANS(M1125))))&gt;90,0,$F$4*$F$5/E1134^2*(SIN(RADIANS(G1134))*SIN(RADIANS(E1135))+COS(RADIANS(G1134))*COS(RADIANS(E1135))*COS(RADIANS(M1125))))</f>
        <v>0</v>
      </c>
      <c r="N1134" s="3">
        <f>IF(DEGREES(ACOS(SIN(RADIANS(G1134))*SIN(RADIANS(E1135))+COS(RADIANS(G1134))*COS(RADIANS(E1135))*COS(RADIANS(N1125))))&gt;90,0,$F$4*$F$5/E1134^2*(SIN(RADIANS(G1134))*SIN(RADIANS(E1135))+COS(RADIANS(G1134))*COS(RADIANS(E1135))*COS(RADIANS(N1125))))</f>
        <v>0</v>
      </c>
      <c r="O1134" s="3">
        <f>IF(DEGREES(ACOS(SIN(RADIANS(G1134))*SIN(RADIANS(E1135))+COS(RADIANS(G1134))*COS(RADIANS(E1135))*COS(RADIANS(O1125))))&gt;90,0,$F$4*$F$5/E1134^2*(SIN(RADIANS(G1134))*SIN(RADIANS(E1135))+COS(RADIANS(G1134))*COS(RADIANS(E1135))*COS(RADIANS(O1125))))</f>
        <v>0</v>
      </c>
      <c r="P1134" s="3">
        <f>IF(DEGREES(ACOS(SIN(RADIANS(G1134))*SIN(RADIANS(E1135))+COS(RADIANS(G1134))*COS(RADIANS(E1135))*COS(RADIANS(P1125))))&gt;90,0,$F$4*$F$5/E1134^2*(SIN(RADIANS(G1134))*SIN(RADIANS(E1135))+COS(RADIANS(G1134))*COS(RADIANS(E1135))*COS(RADIANS(P1125))))</f>
        <v>0</v>
      </c>
      <c r="Q1134" s="3">
        <f>IF(DEGREES(ACOS(SIN(RADIANS(G1134))*SIN(RADIANS(E1135))+COS(RADIANS(G1134))*COS(RADIANS(E1135))*COS(RADIANS(Q1125))))&gt;90,0,$F$4*$F$5/E1134^2*(SIN(RADIANS(G1134))*SIN(RADIANS(E1135))+COS(RADIANS(G1134))*COS(RADIANS(E1135))*COS(RADIANS(Q1125))))</f>
        <v>0</v>
      </c>
      <c r="R1134" s="3" t="e">
        <f>IF(DEGREES(ACOS(SIN(RADIANS(G1134))*SIN(RADIANS(E1135))+COS(RADIANS(G1134))*COS(RADIANS(E1135))*COS(RADIANS(R1125))))&gt;90,0,$F$4*$F$5/E1134^2*(SIN(RADIANS(G1134))*SIN(RADIANS(E1135))+COS(RADIANS(G1134))*COS(RADIANS(E1135))*COS(RADIANS(R1125))))</f>
        <v>#DIV/0!</v>
      </c>
      <c r="S1134" s="3" t="e">
        <f>IF(DEGREES(ACOS(SIN(RADIANS(G1134))*SIN(RADIANS(E1135))+COS(RADIANS(G1134))*COS(RADIANS(E1135))*COS(RADIANS(S1125))))&gt;90,0,$F$4*$F$5/E1134^2*(SIN(RADIANS(G1134))*SIN(RADIANS(E1135))+COS(RADIANS(G1134))*COS(RADIANS(E1135))*COS(RADIANS(S1125))))</f>
        <v>#DIV/0!</v>
      </c>
      <c r="T1134" s="3" t="e">
        <f>IF(DEGREES(ACOS(SIN(RADIANS(G1134))*SIN(RADIANS(E1135))+COS(RADIANS(G1134))*COS(RADIANS(E1135))*COS(RADIANS(T1125))))&gt;90,0,$F$4*$F$5/E1134^2*(SIN(RADIANS(G1134))*SIN(RADIANS(E1135))+COS(RADIANS(G1134))*COS(RADIANS(E1135))*COS(RADIANS(T1125))))</f>
        <v>#DIV/0!</v>
      </c>
      <c r="U1134" s="3" t="e">
        <f>IF(DEGREES(ACOS(SIN(RADIANS(G1134))*SIN(RADIANS(E1135))+COS(RADIANS(G1134))*COS(RADIANS(E1135))*COS(RADIANS(U1125))))&gt;90,0,$F$4*$F$5/E1134^2*(SIN(RADIANS(G1134))*SIN(RADIANS(E1135))+COS(RADIANS(G1134))*COS(RADIANS(E1135))*COS(RADIANS(U1125))))</f>
        <v>#DIV/0!</v>
      </c>
      <c r="V1134" s="3" t="e">
        <f>IF(DEGREES(ACOS(SIN(RADIANS(G1134))*SIN(RADIANS(E1135))+COS(RADIANS(G1134))*COS(RADIANS(E1135))*COS(RADIANS(V1125))))&gt;90,0,$F$4*$F$5/E1134^2*(SIN(RADIANS(G1134))*SIN(RADIANS(E1135))+COS(RADIANS(G1134))*COS(RADIANS(E1135))*COS(RADIANS(V1125))))</f>
        <v>#DIV/0!</v>
      </c>
      <c r="W1134" s="3" t="e">
        <f>IF(DEGREES(ACOS(SIN(RADIANS(G1134))*SIN(RADIANS(E1135))+COS(RADIANS(G1134))*COS(RADIANS(E1135))*COS(RADIANS(W1125))))&gt;90,0,$F$4*$F$5/E1134^2*(SIN(RADIANS(G1134))*SIN(RADIANS(E1135))+COS(RADIANS(G1134))*COS(RADIANS(E1135))*COS(RADIANS(W1125))))</f>
        <v>#DIV/0!</v>
      </c>
      <c r="X1134" s="3" t="e">
        <f>IF(DEGREES(ACOS(SIN(RADIANS(G1134))*SIN(RADIANS(E1135))+COS(RADIANS(G1134))*COS(RADIANS(E1135))*COS(RADIANS(X1125))))&gt;90,0,$F$4*$F$5/E1134^2*(SIN(RADIANS(G1134))*SIN(RADIANS(E1135))+COS(RADIANS(G1134))*COS(RADIANS(E1135))*COS(RADIANS(X1125))))</f>
        <v>#DIV/0!</v>
      </c>
      <c r="Y1134" s="3" t="e">
        <f>IF(DEGREES(ACOS(SIN(RADIANS(G1134))*SIN(RADIANS(E1135))+COS(RADIANS(G1134))*COS(RADIANS(E1135))*COS(RADIANS(Y1125))))&gt;90,0,$F$4*$F$5/E1134^2*(SIN(RADIANS(G1134))*SIN(RADIANS(E1135))+COS(RADIANS(G1134))*COS(RADIANS(E1135))*COS(RADIANS(Y1125))))</f>
        <v>#DIV/0!</v>
      </c>
      <c r="Z1134" s="3" t="e">
        <f>IF(DEGREES(ACOS(SIN(RADIANS(G1134))*SIN(RADIANS(E1135))+COS(RADIANS(G1134))*COS(RADIANS(E1135))*COS(RADIANS(Z1125))))&gt;90,0,$F$4*$F$5/E1134^2*(SIN(RADIANS(G1134))*SIN(RADIANS(E1135))+COS(RADIANS(G1134))*COS(RADIANS(E1135))*COS(RADIANS(Z1125))))</f>
        <v>#DIV/0!</v>
      </c>
      <c r="AA1134" s="3" t="e">
        <f>IF(DEGREES(ACOS(SIN(RADIANS(G1134))*SIN(RADIANS(E1135))+COS(RADIANS(G1134))*COS(RADIANS(E1135))*COS(RADIANS(AA1125))))&gt;90,0,$F$4*$F$5/E1134^2*(SIN(RADIANS(G1134))*SIN(RADIANS(E1135))+COS(RADIANS(G1134))*COS(RADIANS(E1135))*COS(RADIANS(AA1125))))</f>
        <v>#DIV/0!</v>
      </c>
      <c r="AB1134" s="3" t="e">
        <f>IF(DEGREES(ACOS(SIN(RADIANS(G1134))*SIN(RADIANS(E1135))+COS(RADIANS(G1134))*COS(RADIANS(E1135))*COS(RADIANS(AB1125))))&gt;90,0,$F$4*$F$5/E1134^2*(SIN(RADIANS(G1134))*SIN(RADIANS(E1135))+COS(RADIANS(G1134))*COS(RADIANS(E1135))*COS(RADIANS(AB1125))))</f>
        <v>#DIV/0!</v>
      </c>
      <c r="AC1134" s="3" t="e">
        <f>IF(DEGREES(ACOS(SIN(RADIANS(G1134))*SIN(RADIANS(E1135))+COS(RADIANS(G1134))*COS(RADIANS(E1135))*COS(RADIANS(AC1125))))&gt;90,0,$F$4*$F$5/E1134^2*(SIN(RADIANS(G1134))*SIN(RADIANS(E1135))+COS(RADIANS(G1134))*COS(RADIANS(E1135))*COS(RADIANS(AC1125))))</f>
        <v>#DIV/0!</v>
      </c>
      <c r="AD1134" s="3" t="e">
        <f>IF(DEGREES(ACOS(SIN(RADIANS(G1134))*SIN(RADIANS(E1135))+COS(RADIANS(G1134))*COS(RADIANS(E1135))*COS(RADIANS(AD1125))))&gt;90,0,$F$4*$F$5/E1134^2*(SIN(RADIANS(G1134))*SIN(RADIANS(E1135))+COS(RADIANS(G1134))*COS(RADIANS(E1135))*COS(RADIANS(AD1125))))</f>
        <v>#DIV/0!</v>
      </c>
      <c r="AE1134" s="3" t="e">
        <f>IF(DEGREES(ACOS(SIN(RADIANS(G1134))*SIN(RADIANS(E1135))+COS(RADIANS(G1134))*COS(RADIANS(E1135))*COS(RADIANS(AE1125))))&gt;90,0,$F$4*$F$5/E1134^2*(SIN(RADIANS(G1134))*SIN(RADIANS(E1135))+COS(RADIANS(G1134))*COS(RADIANS(E1135))*COS(RADIANS(AE1125))))</f>
        <v>#DIV/0!</v>
      </c>
      <c r="AF1134" s="3" t="e">
        <f>IF(DEGREES(ACOS(SIN(RADIANS(G1134))*SIN(RADIANS(E1135))+COS(RADIANS(G1134))*COS(RADIANS(E1135))*COS(RADIANS(AF1125))))&gt;90,0,$F$4*$F$5/E1134^2*(SIN(RADIANS(G1134))*SIN(RADIANS(E1135))+COS(RADIANS(G1134))*COS(RADIANS(E1135))*COS(RADIANS(AF1125))))</f>
        <v>#DIV/0!</v>
      </c>
      <c r="AG1134" s="3" t="e">
        <f>IF(DEGREES(ACOS(SIN(RADIANS(G1134))*SIN(RADIANS(E1135))+COS(RADIANS(G1134))*COS(RADIANS(E1135))*COS(RADIANS(AG1125))))&gt;90,0,$F$4*$F$5/E1134^2*(SIN(RADIANS(G1134))*SIN(RADIANS(E1135))+COS(RADIANS(G1134))*COS(RADIANS(E1135))*COS(RADIANS(AG1125))))</f>
        <v>#DIV/0!</v>
      </c>
      <c r="AH1134" s="3" t="e">
        <f>IF(DEGREES(ACOS(SIN(RADIANS(G1134))*SIN(RADIANS(E1135))+COS(RADIANS(G1134))*COS(RADIANS(E1135))*COS(RADIANS(AH1125))))&gt;90,0,$F$4*$F$5/E1134^2*(SIN(RADIANS(G1134))*SIN(RADIANS(E1135))+COS(RADIANS(G1134))*COS(RADIANS(E1135))*COS(RADIANS(AH1125))))</f>
        <v>#DIV/0!</v>
      </c>
      <c r="AI1134" s="3" t="e">
        <f>IF(DEGREES(ACOS(SIN(RADIANS(G1134))*SIN(RADIANS(E1135))+COS(RADIANS(G1134))*COS(RADIANS(E1135))*COS(RADIANS(AI1125))))&gt;90,0,$F$4*$F$5/E1134^2*(SIN(RADIANS(G1134))*SIN(RADIANS(E1135))+COS(RADIANS(G1134))*COS(RADIANS(E1135))*COS(RADIANS(AI1125))))</f>
        <v>#DIV/0!</v>
      </c>
      <c r="AJ1134" s="3" t="e">
        <f>IF(DEGREES(ACOS(SIN(RADIANS(G1134))*SIN(RADIANS(E1135))+COS(RADIANS(G1134))*COS(RADIANS(E1135))*COS(RADIANS(AJ1125))))&gt;90,0,$F$4*$F$5/E1134^2*(SIN(RADIANS(G1134))*SIN(RADIANS(E1135))+COS(RADIANS(G1134))*COS(RADIANS(E1135))*COS(RADIANS(AJ1125))))</f>
        <v>#DIV/0!</v>
      </c>
      <c r="AK1134" s="3">
        <f>IF(DEGREES(ACOS(SIN(RADIANS(G1134))*SIN(RADIANS(E1135))+COS(RADIANS(G1134))*COS(RADIANS(E1135))*COS(RADIANS(AK1125))))&gt;90,0,$F$4*$F$5/E1134^2*(SIN(RADIANS(G1134))*SIN(RADIANS(E1135))+COS(RADIANS(G1134))*COS(RADIANS(E1135))*COS(RADIANS(AK1125))))</f>
        <v>0</v>
      </c>
      <c r="AL1134" s="3">
        <f>IF(DEGREES(ACOS(SIN(RADIANS(G1134))*SIN(RADIANS(E1135))+COS(RADIANS(G1134))*COS(RADIANS(E1135))*COS(RADIANS(AL1125))))&gt;90,0,$F$4*$F$5/E1134^2*(SIN(RADIANS(G1134))*SIN(RADIANS(E1135))+COS(RADIANS(G1134))*COS(RADIANS(E1135))*COS(RADIANS(AL1125))))</f>
        <v>0</v>
      </c>
      <c r="AM1134" s="3">
        <f>IF(DEGREES(ACOS(SIN(RADIANS(G1134))*SIN(RADIANS(E1135))+COS(RADIANS(G1134))*COS(RADIANS(E1135))*COS(RADIANS(AM1125))))&gt;90,0,$F$4*$F$5/E1134^2*(SIN(RADIANS(G1134))*SIN(RADIANS(E1135))+COS(RADIANS(G1134))*COS(RADIANS(E1135))*COS(RADIANS(AM1125))))</f>
        <v>0</v>
      </c>
      <c r="AN1134" s="3">
        <f>IF(DEGREES(ACOS(SIN(RADIANS(G1134))*SIN(RADIANS(E1135))+COS(RADIANS(G1134))*COS(RADIANS(E1135))*COS(RADIANS(AN1125))))&gt;90,0,$F$4*$F$5/E1134^2*(SIN(RADIANS(G1134))*SIN(RADIANS(E1135))+COS(RADIANS(G1134))*COS(RADIANS(E1135))*COS(RADIANS(AN1125))))</f>
        <v>0</v>
      </c>
      <c r="AO1134" s="3">
        <f>IF(DEGREES(ACOS(SIN(RADIANS(G1134))*SIN(RADIANS(E1135))+COS(RADIANS(G1134))*COS(RADIANS(E1135))*COS(RADIANS(AO1125))))&gt;90,0,$F$4*$F$5/E1134^2*(SIN(RADIANS(G1134))*SIN(RADIANS(E1135))+COS(RADIANS(G1134))*COS(RADIANS(E1135))*COS(RADIANS(AO1125))))</f>
        <v>0</v>
      </c>
      <c r="AP1134" s="3">
        <f>IF(DEGREES(ACOS(SIN(RADIANS(G1134))*SIN(RADIANS(E1135))+COS(RADIANS(G1134))*COS(RADIANS(E1135))*COS(RADIANS(AP1125))))&gt;90,0,$F$4*$F$5/E1134^2*(SIN(RADIANS(G1134))*SIN(RADIANS(E1135))+COS(RADIANS(G1134))*COS(RADIANS(E1135))*COS(RADIANS(AP1125))))</f>
        <v>0</v>
      </c>
      <c r="AQ1134" s="3">
        <f>IF(DEGREES(ACOS(SIN(RADIANS(G1134))*SIN(RADIANS(E1135))+COS(RADIANS(G1134))*COS(RADIANS(E1135))*COS(RADIANS(AQ1125))))&gt;90,0,$F$4*$F$5/E1134^2*(SIN(RADIANS(G1134))*SIN(RADIANS(E1135))+COS(RADIANS(G1134))*COS(RADIANS(E1135))*COS(RADIANS(AQ1125))))</f>
        <v>0</v>
      </c>
      <c r="AR1134" s="3">
        <f>IF(DEGREES(ACOS(SIN(RADIANS(G1134))*SIN(RADIANS(E1135))+COS(RADIANS(G1134))*COS(RADIANS(E1135))*COS(RADIANS(AR1125))))&gt;90,0,$F$4*$F$5/E1134^2*(SIN(RADIANS(G1134))*SIN(RADIANS(E1135))+COS(RADIANS(G1134))*COS(RADIANS(E1135))*COS(RADIANS(AR1125))))</f>
        <v>0</v>
      </c>
    </row>
    <row r="1135" spans="2:44" ht="15.75" customHeight="1" x14ac:dyDescent="0.2">
      <c r="B1135" s="20" t="s">
        <v>737</v>
      </c>
      <c r="E1135" s="3">
        <f>IF($F$8&gt;90,180-$F$8,$F$8)*SIN(RADIANS(E1129))</f>
        <v>0</v>
      </c>
      <c r="G1135" s="3">
        <v>10</v>
      </c>
      <c r="I1135" s="3">
        <f>IF(DEGREES(ACOS(SIN(RADIANS(G1135))*SIN(RADIANS(E1135))+COS(RADIANS(G1135))*COS(RADIANS(E1135))*COS(RADIANS(I1125))))&gt;90,0,$F$4*$F$5/E1134^2*(SIN(RADIANS(G1135))*SIN(RADIANS(E1135))+COS(RADIANS(G1135))*COS(RADIANS(E1135))*COS(RADIANS(I1125))))</f>
        <v>0</v>
      </c>
      <c r="J1135" s="3">
        <f>IF(DEGREES(ACOS(SIN(RADIANS(G1135))*SIN(RADIANS(E1135))+COS(RADIANS(G1135))*COS(RADIANS(E1135))*COS(RADIANS(J1125))))&gt;90,0,$F$4*$F$5/E1134^2*(SIN(RADIANS(G1135))*SIN(RADIANS(E1135))+COS(RADIANS(G1135))*COS(RADIANS(E1135))*COS(RADIANS(J1125))))</f>
        <v>0</v>
      </c>
      <c r="K1135" s="3">
        <f>IF(DEGREES(ACOS(SIN(RADIANS(G1135))*SIN(RADIANS(E1135))+COS(RADIANS(G1135))*COS(RADIANS(E1135))*COS(RADIANS(K1125))))&gt;90,0,$F$4*$F$5/E1134^2*(SIN(RADIANS(G1135))*SIN(RADIANS(E1135))+COS(RADIANS(G1135))*COS(RADIANS(E1135))*COS(RADIANS(K1125))))</f>
        <v>0</v>
      </c>
      <c r="L1135" s="3">
        <f>IF(DEGREES(ACOS(SIN(RADIANS(G1135))*SIN(RADIANS(E1135))+COS(RADIANS(G1135))*COS(RADIANS(E1135))*COS(RADIANS(L1125))))&gt;90,0,$F$4*$F$5/E1134^2*(SIN(RADIANS(G1135))*SIN(RADIANS(E1135))+COS(RADIANS(G1135))*COS(RADIANS(E1135))*COS(RADIANS(L1125))))</f>
        <v>0</v>
      </c>
      <c r="M1135" s="3">
        <f>IF(DEGREES(ACOS(SIN(RADIANS(G1135))*SIN(RADIANS(E1135))+COS(RADIANS(G1135))*COS(RADIANS(E1135))*COS(RADIANS(M1125))))&gt;90,0,$F$4*$F$5/E1134^2*(SIN(RADIANS(G1135))*SIN(RADIANS(E1135))+COS(RADIANS(G1135))*COS(RADIANS(E1135))*COS(RADIANS(M1125))))</f>
        <v>0</v>
      </c>
      <c r="N1135" s="3">
        <f>IF(DEGREES(ACOS(SIN(RADIANS(G1135))*SIN(RADIANS(E1135))+COS(RADIANS(G1135))*COS(RADIANS(E1135))*COS(RADIANS(N1125))))&gt;90,0,$F$4*$F$5/E1134^2*(SIN(RADIANS(G1135))*SIN(RADIANS(E1135))+COS(RADIANS(G1135))*COS(RADIANS(E1135))*COS(RADIANS(N1125))))</f>
        <v>0</v>
      </c>
      <c r="O1135" s="3">
        <f>IF(DEGREES(ACOS(SIN(RADIANS(G1135))*SIN(RADIANS(E1135))+COS(RADIANS(G1135))*COS(RADIANS(E1135))*COS(RADIANS(O1125))))&gt;90,0,$F$4*$F$5/E1134^2*(SIN(RADIANS(G1135))*SIN(RADIANS(E1135))+COS(RADIANS(G1135))*COS(RADIANS(E1135))*COS(RADIANS(O1125))))</f>
        <v>0</v>
      </c>
      <c r="P1135" s="3">
        <f>IF(DEGREES(ACOS(SIN(RADIANS(G1135))*SIN(RADIANS(E1135))+COS(RADIANS(G1135))*COS(RADIANS(E1135))*COS(RADIANS(P1125))))&gt;90,0,$F$4*$F$5/E1134^2*(SIN(RADIANS(G1135))*SIN(RADIANS(E1135))+COS(RADIANS(G1135))*COS(RADIANS(E1135))*COS(RADIANS(P1125))))</f>
        <v>0</v>
      </c>
      <c r="Q1135" s="3">
        <f>IF(DEGREES(ACOS(SIN(RADIANS(G1135))*SIN(RADIANS(E1135))+COS(RADIANS(G1135))*COS(RADIANS(E1135))*COS(RADIANS(Q1125))))&gt;90,0,$F$4*$F$5/E1134^2*(SIN(RADIANS(G1135))*SIN(RADIANS(E1135))+COS(RADIANS(G1135))*COS(RADIANS(E1135))*COS(RADIANS(Q1125))))</f>
        <v>0</v>
      </c>
      <c r="R1135" s="3" t="e">
        <f>IF(DEGREES(ACOS(SIN(RADIANS(G1135))*SIN(RADIANS(E1135))+COS(RADIANS(G1135))*COS(RADIANS(E1135))*COS(RADIANS(R1125))))&gt;90,0,$F$4*$F$5/E1134^2*(SIN(RADIANS(G1135))*SIN(RADIANS(E1135))+COS(RADIANS(G1135))*COS(RADIANS(E1135))*COS(RADIANS(R1125))))</f>
        <v>#DIV/0!</v>
      </c>
      <c r="S1135" s="3" t="e">
        <f>IF(DEGREES(ACOS(SIN(RADIANS(G1135))*SIN(RADIANS(E1135))+COS(RADIANS(G1135))*COS(RADIANS(E1135))*COS(RADIANS(S1125))))&gt;90,0,$F$4*$F$5/E1134^2*(SIN(RADIANS(G1135))*SIN(RADIANS(E1135))+COS(RADIANS(G1135))*COS(RADIANS(E1135))*COS(RADIANS(S1125))))</f>
        <v>#DIV/0!</v>
      </c>
      <c r="T1135" s="3" t="e">
        <f>IF(DEGREES(ACOS(SIN(RADIANS(G1135))*SIN(RADIANS(E1135))+COS(RADIANS(G1135))*COS(RADIANS(E1135))*COS(RADIANS(T1125))))&gt;90,0,$F$4*$F$5/E1134^2*(SIN(RADIANS(G1135))*SIN(RADIANS(E1135))+COS(RADIANS(G1135))*COS(RADIANS(E1135))*COS(RADIANS(T1125))))</f>
        <v>#DIV/0!</v>
      </c>
      <c r="U1135" s="3" t="e">
        <f>IF(DEGREES(ACOS(SIN(RADIANS(G1135))*SIN(RADIANS(E1135))+COS(RADIANS(G1135))*COS(RADIANS(E1135))*COS(RADIANS(U1125))))&gt;90,0,$F$4*$F$5/E1134^2*(SIN(RADIANS(G1135))*SIN(RADIANS(E1135))+COS(RADIANS(G1135))*COS(RADIANS(E1135))*COS(RADIANS(U1125))))</f>
        <v>#DIV/0!</v>
      </c>
      <c r="V1135" s="3" t="e">
        <f>IF(DEGREES(ACOS(SIN(RADIANS(G1135))*SIN(RADIANS(E1135))+COS(RADIANS(G1135))*COS(RADIANS(E1135))*COS(RADIANS(V1125))))&gt;90,0,$F$4*$F$5/E1134^2*(SIN(RADIANS(G1135))*SIN(RADIANS(E1135))+COS(RADIANS(G1135))*COS(RADIANS(E1135))*COS(RADIANS(V1125))))</f>
        <v>#DIV/0!</v>
      </c>
      <c r="W1135" s="3" t="e">
        <f>IF(DEGREES(ACOS(SIN(RADIANS(G1135))*SIN(RADIANS(E1135))+COS(RADIANS(G1135))*COS(RADIANS(E1135))*COS(RADIANS(W1125))))&gt;90,0,$F$4*$F$5/E1134^2*(SIN(RADIANS(G1135))*SIN(RADIANS(E1135))+COS(RADIANS(G1135))*COS(RADIANS(E1135))*COS(RADIANS(W1125))))</f>
        <v>#DIV/0!</v>
      </c>
      <c r="X1135" s="3" t="e">
        <f>IF(DEGREES(ACOS(SIN(RADIANS(G1135))*SIN(RADIANS(E1135))+COS(RADIANS(G1135))*COS(RADIANS(E1135))*COS(RADIANS(X1125))))&gt;90,0,$F$4*$F$5/E1134^2*(SIN(RADIANS(G1135))*SIN(RADIANS(E1135))+COS(RADIANS(G1135))*COS(RADIANS(E1135))*COS(RADIANS(X1125))))</f>
        <v>#DIV/0!</v>
      </c>
      <c r="Y1135" s="3" t="e">
        <f>IF(DEGREES(ACOS(SIN(RADIANS(G1135))*SIN(RADIANS(E1135))+COS(RADIANS(G1135))*COS(RADIANS(E1135))*COS(RADIANS(Y1125))))&gt;90,0,$F$4*$F$5/E1134^2*(SIN(RADIANS(G1135))*SIN(RADIANS(E1135))+COS(RADIANS(G1135))*COS(RADIANS(E1135))*COS(RADIANS(Y1125))))</f>
        <v>#DIV/0!</v>
      </c>
      <c r="Z1135" s="3" t="e">
        <f>IF(DEGREES(ACOS(SIN(RADIANS(G1135))*SIN(RADIANS(E1135))+COS(RADIANS(G1135))*COS(RADIANS(E1135))*COS(RADIANS(Z1125))))&gt;90,0,$F$4*$F$5/E1134^2*(SIN(RADIANS(G1135))*SIN(RADIANS(E1135))+COS(RADIANS(G1135))*COS(RADIANS(E1135))*COS(RADIANS(Z1125))))</f>
        <v>#DIV/0!</v>
      </c>
      <c r="AA1135" s="3" t="e">
        <f>IF(DEGREES(ACOS(SIN(RADIANS(G1135))*SIN(RADIANS(E1135))+COS(RADIANS(G1135))*COS(RADIANS(E1135))*COS(RADIANS(AA1125))))&gt;90,0,$F$4*$F$5/E1134^2*(SIN(RADIANS(G1135))*SIN(RADIANS(E1135))+COS(RADIANS(G1135))*COS(RADIANS(E1135))*COS(RADIANS(AA1125))))</f>
        <v>#DIV/0!</v>
      </c>
      <c r="AB1135" s="3" t="e">
        <f>IF(DEGREES(ACOS(SIN(RADIANS(G1135))*SIN(RADIANS(E1135))+COS(RADIANS(G1135))*COS(RADIANS(E1135))*COS(RADIANS(AB1125))))&gt;90,0,$F$4*$F$5/E1134^2*(SIN(RADIANS(G1135))*SIN(RADIANS(E1135))+COS(RADIANS(G1135))*COS(RADIANS(E1135))*COS(RADIANS(AB1125))))</f>
        <v>#DIV/0!</v>
      </c>
      <c r="AC1135" s="3" t="e">
        <f>IF(DEGREES(ACOS(SIN(RADIANS(G1135))*SIN(RADIANS(E1135))+COS(RADIANS(G1135))*COS(RADIANS(E1135))*COS(RADIANS(AC1125))))&gt;90,0,$F$4*$F$5/E1134^2*(SIN(RADIANS(G1135))*SIN(RADIANS(E1135))+COS(RADIANS(G1135))*COS(RADIANS(E1135))*COS(RADIANS(AC1125))))</f>
        <v>#DIV/0!</v>
      </c>
      <c r="AD1135" s="3" t="e">
        <f>IF(DEGREES(ACOS(SIN(RADIANS(G1135))*SIN(RADIANS(E1135))+COS(RADIANS(G1135))*COS(RADIANS(E1135))*COS(RADIANS(AD1125))))&gt;90,0,$F$4*$F$5/E1134^2*(SIN(RADIANS(G1135))*SIN(RADIANS(E1135))+COS(RADIANS(G1135))*COS(RADIANS(E1135))*COS(RADIANS(AD1125))))</f>
        <v>#DIV/0!</v>
      </c>
      <c r="AE1135" s="3" t="e">
        <f>IF(DEGREES(ACOS(SIN(RADIANS(G1135))*SIN(RADIANS(E1135))+COS(RADIANS(G1135))*COS(RADIANS(E1135))*COS(RADIANS(AE1125))))&gt;90,0,$F$4*$F$5/E1134^2*(SIN(RADIANS(G1135))*SIN(RADIANS(E1135))+COS(RADIANS(G1135))*COS(RADIANS(E1135))*COS(RADIANS(AE1125))))</f>
        <v>#DIV/0!</v>
      </c>
      <c r="AF1135" s="3" t="e">
        <f>IF(DEGREES(ACOS(SIN(RADIANS(G1135))*SIN(RADIANS(E1135))+COS(RADIANS(G1135))*COS(RADIANS(E1135))*COS(RADIANS(AF1125))))&gt;90,0,$F$4*$F$5/E1134^2*(SIN(RADIANS(G1135))*SIN(RADIANS(E1135))+COS(RADIANS(G1135))*COS(RADIANS(E1135))*COS(RADIANS(AF1125))))</f>
        <v>#DIV/0!</v>
      </c>
      <c r="AG1135" s="3" t="e">
        <f>IF(DEGREES(ACOS(SIN(RADIANS(G1135))*SIN(RADIANS(E1135))+COS(RADIANS(G1135))*COS(RADIANS(E1135))*COS(RADIANS(AG1125))))&gt;90,0,$F$4*$F$5/E1134^2*(SIN(RADIANS(G1135))*SIN(RADIANS(E1135))+COS(RADIANS(G1135))*COS(RADIANS(E1135))*COS(RADIANS(AG1125))))</f>
        <v>#DIV/0!</v>
      </c>
      <c r="AH1135" s="3" t="e">
        <f>IF(DEGREES(ACOS(SIN(RADIANS(G1135))*SIN(RADIANS(E1135))+COS(RADIANS(G1135))*COS(RADIANS(E1135))*COS(RADIANS(AH1125))))&gt;90,0,$F$4*$F$5/E1134^2*(SIN(RADIANS(G1135))*SIN(RADIANS(E1135))+COS(RADIANS(G1135))*COS(RADIANS(E1135))*COS(RADIANS(AH1125))))</f>
        <v>#DIV/0!</v>
      </c>
      <c r="AI1135" s="3" t="e">
        <f>IF(DEGREES(ACOS(SIN(RADIANS(G1135))*SIN(RADIANS(E1135))+COS(RADIANS(G1135))*COS(RADIANS(E1135))*COS(RADIANS(AI1125))))&gt;90,0,$F$4*$F$5/E1134^2*(SIN(RADIANS(G1135))*SIN(RADIANS(E1135))+COS(RADIANS(G1135))*COS(RADIANS(E1135))*COS(RADIANS(AI1125))))</f>
        <v>#DIV/0!</v>
      </c>
      <c r="AJ1135" s="3" t="e">
        <f>IF(DEGREES(ACOS(SIN(RADIANS(G1135))*SIN(RADIANS(E1135))+COS(RADIANS(G1135))*COS(RADIANS(E1135))*COS(RADIANS(AJ1125))))&gt;90,0,$F$4*$F$5/E1134^2*(SIN(RADIANS(G1135))*SIN(RADIANS(E1135))+COS(RADIANS(G1135))*COS(RADIANS(E1135))*COS(RADIANS(AJ1125))))</f>
        <v>#DIV/0!</v>
      </c>
      <c r="AK1135" s="3">
        <f>IF(DEGREES(ACOS(SIN(RADIANS(G1135))*SIN(RADIANS(E1135))+COS(RADIANS(G1135))*COS(RADIANS(E1135))*COS(RADIANS(AK1125))))&gt;90,0,$F$4*$F$5/E1134^2*(SIN(RADIANS(G1135))*SIN(RADIANS(E1135))+COS(RADIANS(G1135))*COS(RADIANS(E1135))*COS(RADIANS(AK1125))))</f>
        <v>0</v>
      </c>
      <c r="AL1135" s="3">
        <f>IF(DEGREES(ACOS(SIN(RADIANS(G1135))*SIN(RADIANS(E1135))+COS(RADIANS(G1135))*COS(RADIANS(E1135))*COS(RADIANS(AL1125))))&gt;90,0,$F$4*$F$5/E1134^2*(SIN(RADIANS(G1135))*SIN(RADIANS(E1135))+COS(RADIANS(G1135))*COS(RADIANS(E1135))*COS(RADIANS(AL1125))))</f>
        <v>0</v>
      </c>
      <c r="AM1135" s="3">
        <f>IF(DEGREES(ACOS(SIN(RADIANS(G1135))*SIN(RADIANS(E1135))+COS(RADIANS(G1135))*COS(RADIANS(E1135))*COS(RADIANS(AM1125))))&gt;90,0,$F$4*$F$5/E1134^2*(SIN(RADIANS(G1135))*SIN(RADIANS(E1135))+COS(RADIANS(G1135))*COS(RADIANS(E1135))*COS(RADIANS(AM1125))))</f>
        <v>0</v>
      </c>
      <c r="AN1135" s="3">
        <f>IF(DEGREES(ACOS(SIN(RADIANS(G1135))*SIN(RADIANS(E1135))+COS(RADIANS(G1135))*COS(RADIANS(E1135))*COS(RADIANS(AN1125))))&gt;90,0,$F$4*$F$5/E1134^2*(SIN(RADIANS(G1135))*SIN(RADIANS(E1135))+COS(RADIANS(G1135))*COS(RADIANS(E1135))*COS(RADIANS(AN1125))))</f>
        <v>0</v>
      </c>
      <c r="AO1135" s="3">
        <f>IF(DEGREES(ACOS(SIN(RADIANS(G1135))*SIN(RADIANS(E1135))+COS(RADIANS(G1135))*COS(RADIANS(E1135))*COS(RADIANS(AO1125))))&gt;90,0,$F$4*$F$5/E1134^2*(SIN(RADIANS(G1135))*SIN(RADIANS(E1135))+COS(RADIANS(G1135))*COS(RADIANS(E1135))*COS(RADIANS(AO1125))))</f>
        <v>0</v>
      </c>
      <c r="AP1135" s="3">
        <f>IF(DEGREES(ACOS(SIN(RADIANS(G1135))*SIN(RADIANS(E1135))+COS(RADIANS(G1135))*COS(RADIANS(E1135))*COS(RADIANS(AP1125))))&gt;90,0,$F$4*$F$5/E1134^2*(SIN(RADIANS(G1135))*SIN(RADIANS(E1135))+COS(RADIANS(G1135))*COS(RADIANS(E1135))*COS(RADIANS(AP1125))))</f>
        <v>0</v>
      </c>
      <c r="AQ1135" s="3">
        <f>IF(DEGREES(ACOS(SIN(RADIANS(G1135))*SIN(RADIANS(E1135))+COS(RADIANS(G1135))*COS(RADIANS(E1135))*COS(RADIANS(AQ1125))))&gt;90,0,$F$4*$F$5/E1134^2*(SIN(RADIANS(G1135))*SIN(RADIANS(E1135))+COS(RADIANS(G1135))*COS(RADIANS(E1135))*COS(RADIANS(AQ1125))))</f>
        <v>0</v>
      </c>
      <c r="AR1135" s="3">
        <f>IF(DEGREES(ACOS(SIN(RADIANS(G1135))*SIN(RADIANS(E1135))+COS(RADIANS(G1135))*COS(RADIANS(E1135))*COS(RADIANS(AR1125))))&gt;90,0,$F$4*$F$5/E1134^2*(SIN(RADIANS(G1135))*SIN(RADIANS(E1135))+COS(RADIANS(G1135))*COS(RADIANS(E1135))*COS(RADIANS(AR1125))))</f>
        <v>0</v>
      </c>
    </row>
    <row r="1136" spans="2:44" ht="15.75" customHeight="1" x14ac:dyDescent="0.2">
      <c r="B1136" s="20" t="s">
        <v>789</v>
      </c>
      <c r="E1136" s="3">
        <f>IF($F$10=0,IF(E1127&lt;360,E1127,E1127-360),($F$10+1)*E1127)</f>
        <v>110</v>
      </c>
      <c r="G1136" s="3">
        <v>0</v>
      </c>
      <c r="I1136" s="3">
        <f>IF(DEGREES(ACOS(SIN(RADIANS(G1136))*SIN(RADIANS(E1135))+COS(RADIANS(G1136))*COS(RADIANS(E1135))*COS(RADIANS(I1125))))&gt;90,0,$F$4*$F$5/E1134^2*(SIN(RADIANS(G1136))*SIN(RADIANS(E1135))+COS(RADIANS(G1136))*COS(RADIANS(E1135))*COS(RADIANS(I1125))))</f>
        <v>0</v>
      </c>
      <c r="J1136" s="3">
        <f>IF(DEGREES(ACOS(SIN(RADIANS(G1136))*SIN(RADIANS(E1135))+COS(RADIANS(G1136))*COS(RADIANS(E1135))*COS(RADIANS(J1125))))&gt;90,0,$F$4*$F$5/E1134^2*(SIN(RADIANS(G1136))*SIN(RADIANS(E1135))+COS(RADIANS(G1136))*COS(RADIANS(E1135))*COS(RADIANS(J1125))))</f>
        <v>0</v>
      </c>
      <c r="K1136" s="3">
        <f>IF(DEGREES(ACOS(SIN(RADIANS(G1136))*SIN(RADIANS(E1135))+COS(RADIANS(G1136))*COS(RADIANS(E1135))*COS(RADIANS(K1125))))&gt;90,0,$F$4*$F$5/E1134^2*(SIN(RADIANS(G1136))*SIN(RADIANS(E1135))+COS(RADIANS(G1136))*COS(RADIANS(E1135))*COS(RADIANS(K1125))))</f>
        <v>0</v>
      </c>
      <c r="L1136" s="3">
        <f>IF(DEGREES(ACOS(SIN(RADIANS(G1136))*SIN(RADIANS(E1135))+COS(RADIANS(G1136))*COS(RADIANS(E1135))*COS(RADIANS(L1125))))&gt;90,0,$F$4*$F$5/E1134^2*(SIN(RADIANS(G1136))*SIN(RADIANS(E1135))+COS(RADIANS(G1136))*COS(RADIANS(E1135))*COS(RADIANS(L1125))))</f>
        <v>0</v>
      </c>
      <c r="M1136" s="3">
        <f>IF(DEGREES(ACOS(SIN(RADIANS(G1136))*SIN(RADIANS(E1135))+COS(RADIANS(G1136))*COS(RADIANS(E1135))*COS(RADIANS(M1125))))&gt;90,0,$F$4*$F$5/E1134^2*(SIN(RADIANS(G1136))*SIN(RADIANS(E1135))+COS(RADIANS(G1136))*COS(RADIANS(E1135))*COS(RADIANS(M1125))))</f>
        <v>0</v>
      </c>
      <c r="N1136" s="3">
        <f>IF(DEGREES(ACOS(SIN(RADIANS(G1136))*SIN(RADIANS(E1135))+COS(RADIANS(G1136))*COS(RADIANS(E1135))*COS(RADIANS(N1125))))&gt;90,0,$F$4*$F$5/E1134^2*(SIN(RADIANS(G1136))*SIN(RADIANS(E1135))+COS(RADIANS(G1136))*COS(RADIANS(E1135))*COS(RADIANS(N1125))))</f>
        <v>0</v>
      </c>
      <c r="O1136" s="3">
        <f>IF(DEGREES(ACOS(SIN(RADIANS(G1136))*SIN(RADIANS(E1135))+COS(RADIANS(G1136))*COS(RADIANS(E1135))*COS(RADIANS(O1125))))&gt;90,0,$F$4*$F$5/E1134^2*(SIN(RADIANS(G1136))*SIN(RADIANS(E1135))+COS(RADIANS(G1136))*COS(RADIANS(E1135))*COS(RADIANS(O1125))))</f>
        <v>0</v>
      </c>
      <c r="P1136" s="3">
        <f>IF(DEGREES(ACOS(SIN(RADIANS(G1136))*SIN(RADIANS(E1135))+COS(RADIANS(G1136))*COS(RADIANS(E1135))*COS(RADIANS(P1125))))&gt;90,0,$F$4*$F$5/E1134^2*(SIN(RADIANS(G1136))*SIN(RADIANS(E1135))+COS(RADIANS(G1136))*COS(RADIANS(E1135))*COS(RADIANS(P1125))))</f>
        <v>0</v>
      </c>
      <c r="Q1136" s="3">
        <f>IF(DEGREES(ACOS(SIN(RADIANS(G1136))*SIN(RADIANS(E1135))+COS(RADIANS(G1136))*COS(RADIANS(E1135))*COS(RADIANS(Q1125))))&gt;90,0,$F$4*$F$5/E1134^2*(SIN(RADIANS(G1136))*SIN(RADIANS(E1135))+COS(RADIANS(G1136))*COS(RADIANS(E1135))*COS(RADIANS(Q1125))))</f>
        <v>0</v>
      </c>
      <c r="R1136" s="3" t="e">
        <f>IF(DEGREES(ACOS(SIN(RADIANS(G1136))*SIN(RADIANS(E1135))+COS(RADIANS(G1136))*COS(RADIANS(E1135))*COS(RADIANS(R1125))))&gt;90,0,$F$4*$F$5/E1134^2*(SIN(RADIANS(G1136))*SIN(RADIANS(E1135))+COS(RADIANS(G1136))*COS(RADIANS(E1135))*COS(RADIANS(R1125))))</f>
        <v>#DIV/0!</v>
      </c>
      <c r="S1136" s="3" t="e">
        <f>IF(DEGREES(ACOS(SIN(RADIANS(G1136))*SIN(RADIANS(E1135))+COS(RADIANS(G1136))*COS(RADIANS(E1135))*COS(RADIANS(S1125))))&gt;90,0,$F$4*$F$5/E1134^2*(SIN(RADIANS(G1136))*SIN(RADIANS(E1135))+COS(RADIANS(G1136))*COS(RADIANS(E1135))*COS(RADIANS(S1125))))</f>
        <v>#DIV/0!</v>
      </c>
      <c r="T1136" s="3" t="e">
        <f>IF(DEGREES(ACOS(SIN(RADIANS(G1136))*SIN(RADIANS(E1135))+COS(RADIANS(G1136))*COS(RADIANS(E1135))*COS(RADIANS(T1125))))&gt;90,0,$F$4*$F$5/E1134^2*(SIN(RADIANS(G1136))*SIN(RADIANS(E1135))+COS(RADIANS(G1136))*COS(RADIANS(E1135))*COS(RADIANS(T1125))))</f>
        <v>#DIV/0!</v>
      </c>
      <c r="U1136" s="3" t="e">
        <f>IF(DEGREES(ACOS(SIN(RADIANS(G1136))*SIN(RADIANS(E1135))+COS(RADIANS(G1136))*COS(RADIANS(E1135))*COS(RADIANS(U1125))))&gt;90,0,$F$4*$F$5/E1134^2*(SIN(RADIANS(G1136))*SIN(RADIANS(E1135))+COS(RADIANS(G1136))*COS(RADIANS(E1135))*COS(RADIANS(U1125))))</f>
        <v>#DIV/0!</v>
      </c>
      <c r="V1136" s="3" t="e">
        <f>IF(DEGREES(ACOS(SIN(RADIANS(G1136))*SIN(RADIANS(E1135))+COS(RADIANS(G1136))*COS(RADIANS(E1135))*COS(RADIANS(V1125))))&gt;90,0,$F$4*$F$5/E1134^2*(SIN(RADIANS(G1136))*SIN(RADIANS(E1135))+COS(RADIANS(G1136))*COS(RADIANS(E1135))*COS(RADIANS(V1125))))</f>
        <v>#DIV/0!</v>
      </c>
      <c r="W1136" s="3" t="e">
        <f>IF(DEGREES(ACOS(SIN(RADIANS(G1136))*SIN(RADIANS(E1135))+COS(RADIANS(G1136))*COS(RADIANS(E1135))*COS(RADIANS(W1125))))&gt;90,0,$F$4*$F$5/E1134^2*(SIN(RADIANS(G1136))*SIN(RADIANS(E1135))+COS(RADIANS(G1136))*COS(RADIANS(E1135))*COS(RADIANS(W1125))))</f>
        <v>#DIV/0!</v>
      </c>
      <c r="X1136" s="3" t="e">
        <f>IF(DEGREES(ACOS(SIN(RADIANS(G1136))*SIN(RADIANS(E1135))+COS(RADIANS(G1136))*COS(RADIANS(E1135))*COS(RADIANS(X1125))))&gt;90,0,$F$4*$F$5/E1134^2*(SIN(RADIANS(G1136))*SIN(RADIANS(E1135))+COS(RADIANS(G1136))*COS(RADIANS(E1135))*COS(RADIANS(X1125))))</f>
        <v>#DIV/0!</v>
      </c>
      <c r="Y1136" s="3" t="e">
        <f>IF(DEGREES(ACOS(SIN(RADIANS(G1136))*SIN(RADIANS(E1135))+COS(RADIANS(G1136))*COS(RADIANS(E1135))*COS(RADIANS(Y1125))))&gt;90,0,$F$4*$F$5/E1134^2*(SIN(RADIANS(G1136))*SIN(RADIANS(E1135))+COS(RADIANS(G1136))*COS(RADIANS(E1135))*COS(RADIANS(Y1125))))</f>
        <v>#DIV/0!</v>
      </c>
      <c r="Z1136" s="3" t="e">
        <f>IF(DEGREES(ACOS(SIN(RADIANS(G1136))*SIN(RADIANS(E1135))+COS(RADIANS(G1136))*COS(RADIANS(E1135))*COS(RADIANS(Z1125))))&gt;90,0,$F$4*$F$5/E1134^2*(SIN(RADIANS(G1136))*SIN(RADIANS(E1135))+COS(RADIANS(G1136))*COS(RADIANS(E1135))*COS(RADIANS(Z1125))))</f>
        <v>#DIV/0!</v>
      </c>
      <c r="AA1136" s="3" t="e">
        <f>IF(DEGREES(ACOS(SIN(RADIANS(G1136))*SIN(RADIANS(E1135))+COS(RADIANS(G1136))*COS(RADIANS(E1135))*COS(RADIANS(AA1125))))&gt;90,0,$F$4*$F$5/E1134^2*(SIN(RADIANS(G1136))*SIN(RADIANS(E1135))+COS(RADIANS(G1136))*COS(RADIANS(E1135))*COS(RADIANS(AA1125))))</f>
        <v>#DIV/0!</v>
      </c>
      <c r="AB1136" s="3" t="e">
        <f>IF(DEGREES(ACOS(SIN(RADIANS(G1136))*SIN(RADIANS(E1135))+COS(RADIANS(G1136))*COS(RADIANS(E1135))*COS(RADIANS(AB1125))))&gt;90,0,$F$4*$F$5/E1134^2*(SIN(RADIANS(G1136))*SIN(RADIANS(E1135))+COS(RADIANS(G1136))*COS(RADIANS(E1135))*COS(RADIANS(AB1125))))</f>
        <v>#DIV/0!</v>
      </c>
      <c r="AC1136" s="3" t="e">
        <f>IF(DEGREES(ACOS(SIN(RADIANS(G1136))*SIN(RADIANS(E1135))+COS(RADIANS(G1136))*COS(RADIANS(E1135))*COS(RADIANS(AC1125))))&gt;90,0,$F$4*$F$5/E1134^2*(SIN(RADIANS(G1136))*SIN(RADIANS(E1135))+COS(RADIANS(G1136))*COS(RADIANS(E1135))*COS(RADIANS(AC1125))))</f>
        <v>#DIV/0!</v>
      </c>
      <c r="AD1136" s="3" t="e">
        <f>IF(DEGREES(ACOS(SIN(RADIANS(G1136))*SIN(RADIANS(E1135))+COS(RADIANS(G1136))*COS(RADIANS(E1135))*COS(RADIANS(AD1125))))&gt;90,0,$F$4*$F$5/E1134^2*(SIN(RADIANS(G1136))*SIN(RADIANS(E1135))+COS(RADIANS(G1136))*COS(RADIANS(E1135))*COS(RADIANS(AD1125))))</f>
        <v>#DIV/0!</v>
      </c>
      <c r="AE1136" s="3" t="e">
        <f>IF(DEGREES(ACOS(SIN(RADIANS(G1136))*SIN(RADIANS(E1135))+COS(RADIANS(G1136))*COS(RADIANS(E1135))*COS(RADIANS(AE1125))))&gt;90,0,$F$4*$F$5/E1134^2*(SIN(RADIANS(G1136))*SIN(RADIANS(E1135))+COS(RADIANS(G1136))*COS(RADIANS(E1135))*COS(RADIANS(AE1125))))</f>
        <v>#DIV/0!</v>
      </c>
      <c r="AF1136" s="3" t="e">
        <f>IF(DEGREES(ACOS(SIN(RADIANS(G1136))*SIN(RADIANS(E1135))+COS(RADIANS(G1136))*COS(RADIANS(E1135))*COS(RADIANS(AF1125))))&gt;90,0,$F$4*$F$5/E1134^2*(SIN(RADIANS(G1136))*SIN(RADIANS(E1135))+COS(RADIANS(G1136))*COS(RADIANS(E1135))*COS(RADIANS(AF1125))))</f>
        <v>#DIV/0!</v>
      </c>
      <c r="AG1136" s="3" t="e">
        <f>IF(DEGREES(ACOS(SIN(RADIANS(G1136))*SIN(RADIANS(E1135))+COS(RADIANS(G1136))*COS(RADIANS(E1135))*COS(RADIANS(AG1125))))&gt;90,0,$F$4*$F$5/E1134^2*(SIN(RADIANS(G1136))*SIN(RADIANS(E1135))+COS(RADIANS(G1136))*COS(RADIANS(E1135))*COS(RADIANS(AG1125))))</f>
        <v>#DIV/0!</v>
      </c>
      <c r="AH1136" s="3" t="e">
        <f>IF(DEGREES(ACOS(SIN(RADIANS(G1136))*SIN(RADIANS(E1135))+COS(RADIANS(G1136))*COS(RADIANS(E1135))*COS(RADIANS(AH1125))))&gt;90,0,$F$4*$F$5/E1134^2*(SIN(RADIANS(G1136))*SIN(RADIANS(E1135))+COS(RADIANS(G1136))*COS(RADIANS(E1135))*COS(RADIANS(AH1125))))</f>
        <v>#DIV/0!</v>
      </c>
      <c r="AI1136" s="3" t="e">
        <f>IF(DEGREES(ACOS(SIN(RADIANS(G1136))*SIN(RADIANS(E1135))+COS(RADIANS(G1136))*COS(RADIANS(E1135))*COS(RADIANS(AI1125))))&gt;90,0,$F$4*$F$5/E1134^2*(SIN(RADIANS(G1136))*SIN(RADIANS(E1135))+COS(RADIANS(G1136))*COS(RADIANS(E1135))*COS(RADIANS(AI1125))))</f>
        <v>#DIV/0!</v>
      </c>
      <c r="AJ1136" s="3" t="e">
        <f>IF(DEGREES(ACOS(SIN(RADIANS(G1136))*SIN(RADIANS(E1135))+COS(RADIANS(G1136))*COS(RADIANS(E1135))*COS(RADIANS(AJ1125))))&gt;90,0,$F$4*$F$5/E1134^2*(SIN(RADIANS(G1136))*SIN(RADIANS(E1135))+COS(RADIANS(G1136))*COS(RADIANS(E1135))*COS(RADIANS(AJ1125))))</f>
        <v>#DIV/0!</v>
      </c>
      <c r="AK1136" s="3">
        <f>IF(DEGREES(ACOS(SIN(RADIANS(G1136))*SIN(RADIANS(E1135))+COS(RADIANS(G1136))*COS(RADIANS(E1135))*COS(RADIANS(AK1125))))&gt;90,0,$F$4*$F$5/E1134^2*(SIN(RADIANS(G1136))*SIN(RADIANS(E1135))+COS(RADIANS(G1136))*COS(RADIANS(E1135))*COS(RADIANS(AK1125))))</f>
        <v>0</v>
      </c>
      <c r="AL1136" s="3">
        <f>IF(DEGREES(ACOS(SIN(RADIANS(G1136))*SIN(RADIANS(E1135))+COS(RADIANS(G1136))*COS(RADIANS(E1135))*COS(RADIANS(AL1125))))&gt;90,0,$F$4*$F$5/E1134^2*(SIN(RADIANS(G1136))*SIN(RADIANS(E1135))+COS(RADIANS(G1136))*COS(RADIANS(E1135))*COS(RADIANS(AL1125))))</f>
        <v>0</v>
      </c>
      <c r="AM1136" s="3">
        <f>IF(DEGREES(ACOS(SIN(RADIANS(G1136))*SIN(RADIANS(E1135))+COS(RADIANS(G1136))*COS(RADIANS(E1135))*COS(RADIANS(AM1125))))&gt;90,0,$F$4*$F$5/E1134^2*(SIN(RADIANS(G1136))*SIN(RADIANS(E1135))+COS(RADIANS(G1136))*COS(RADIANS(E1135))*COS(RADIANS(AM1125))))</f>
        <v>0</v>
      </c>
      <c r="AN1136" s="3">
        <f>IF(DEGREES(ACOS(SIN(RADIANS(G1136))*SIN(RADIANS(E1135))+COS(RADIANS(G1136))*COS(RADIANS(E1135))*COS(RADIANS(AN1125))))&gt;90,0,$F$4*$F$5/E1134^2*(SIN(RADIANS(G1136))*SIN(RADIANS(E1135))+COS(RADIANS(G1136))*COS(RADIANS(E1135))*COS(RADIANS(AN1125))))</f>
        <v>0</v>
      </c>
      <c r="AO1136" s="3">
        <f>IF(DEGREES(ACOS(SIN(RADIANS(G1136))*SIN(RADIANS(E1135))+COS(RADIANS(G1136))*COS(RADIANS(E1135))*COS(RADIANS(AO1125))))&gt;90,0,$F$4*$F$5/E1134^2*(SIN(RADIANS(G1136))*SIN(RADIANS(E1135))+COS(RADIANS(G1136))*COS(RADIANS(E1135))*COS(RADIANS(AO1125))))</f>
        <v>0</v>
      </c>
      <c r="AP1136" s="3">
        <f>IF(DEGREES(ACOS(SIN(RADIANS(G1136))*SIN(RADIANS(E1135))+COS(RADIANS(G1136))*COS(RADIANS(E1135))*COS(RADIANS(AP1125))))&gt;90,0,$F$4*$F$5/E1134^2*(SIN(RADIANS(G1136))*SIN(RADIANS(E1135))+COS(RADIANS(G1136))*COS(RADIANS(E1135))*COS(RADIANS(AP1125))))</f>
        <v>0</v>
      </c>
      <c r="AQ1136" s="3">
        <f>IF(DEGREES(ACOS(SIN(RADIANS(G1136))*SIN(RADIANS(E1135))+COS(RADIANS(G1136))*COS(RADIANS(E1135))*COS(RADIANS(AQ1125))))&gt;90,0,$F$4*$F$5/E1134^2*(SIN(RADIANS(G1136))*SIN(RADIANS(E1135))+COS(RADIANS(G1136))*COS(RADIANS(E1135))*COS(RADIANS(AQ1125))))</f>
        <v>0</v>
      </c>
      <c r="AR1136" s="3">
        <f>IF(DEGREES(ACOS(SIN(RADIANS(G1136))*SIN(RADIANS(E1135))+COS(RADIANS(G1136))*COS(RADIANS(E1135))*COS(RADIANS(AR1125))))&gt;90,0,$F$4*$F$5/E1134^2*(SIN(RADIANS(G1136))*SIN(RADIANS(E1135))+COS(RADIANS(G1136))*COS(RADIANS(E1135))*COS(RADIANS(AR1125))))</f>
        <v>0</v>
      </c>
    </row>
    <row r="1137" spans="2:44" ht="15.75" customHeight="1" x14ac:dyDescent="0.2">
      <c r="B1137" s="20" t="s">
        <v>790</v>
      </c>
      <c r="E1137" s="3">
        <f>E1136-E1128-360*ROUNDDOWN((E1136-E1128)/360,0)</f>
        <v>0</v>
      </c>
      <c r="G1137" s="3">
        <v>-10</v>
      </c>
      <c r="I1137" s="3">
        <f>IF(DEGREES(ACOS(SIN(RADIANS(G1137))*SIN(RADIANS(E1135))+COS(RADIANS(G1137))*COS(RADIANS(E1135))*COS(RADIANS(I1125))))&gt;90,0,$F$4*$F$5/E1134^2*(SIN(RADIANS(G1137))*SIN(RADIANS(E1135))+COS(RADIANS(G1137))*COS(RADIANS(E1135))*COS(RADIANS(I1125))))</f>
        <v>0</v>
      </c>
      <c r="J1137" s="3">
        <f>IF(DEGREES(ACOS(SIN(RADIANS(G1137))*SIN(RADIANS(E1135))+COS(RADIANS(G1137))*COS(RADIANS(E1135))*COS(RADIANS(J1125))))&gt;90,0,$F$4*$F$5/E1134^2*(SIN(RADIANS(G1137))*SIN(RADIANS(E1135))+COS(RADIANS(G1137))*COS(RADIANS(E1135))*COS(RADIANS(J1125))))</f>
        <v>0</v>
      </c>
      <c r="K1137" s="3">
        <f>IF(DEGREES(ACOS(SIN(RADIANS(G1137))*SIN(RADIANS(E1135))+COS(RADIANS(G1137))*COS(RADIANS(E1135))*COS(RADIANS(K1125))))&gt;90,0,$F$4*$F$5/E1134^2*(SIN(RADIANS(G1137))*SIN(RADIANS(E1135))+COS(RADIANS(G1137))*COS(RADIANS(E1135))*COS(RADIANS(K1125))))</f>
        <v>0</v>
      </c>
      <c r="L1137" s="3">
        <f>IF(DEGREES(ACOS(SIN(RADIANS(G1137))*SIN(RADIANS(E1135))+COS(RADIANS(G1137))*COS(RADIANS(E1135))*COS(RADIANS(L1125))))&gt;90,0,$F$4*$F$5/E1134^2*(SIN(RADIANS(G1137))*SIN(RADIANS(E1135))+COS(RADIANS(G1137))*COS(RADIANS(E1135))*COS(RADIANS(L1125))))</f>
        <v>0</v>
      </c>
      <c r="M1137" s="3">
        <f>IF(DEGREES(ACOS(SIN(RADIANS(G1137))*SIN(RADIANS(E1135))+COS(RADIANS(G1137))*COS(RADIANS(E1135))*COS(RADIANS(M1125))))&gt;90,0,$F$4*$F$5/E1134^2*(SIN(RADIANS(G1137))*SIN(RADIANS(E1135))+COS(RADIANS(G1137))*COS(RADIANS(E1135))*COS(RADIANS(M1125))))</f>
        <v>0</v>
      </c>
      <c r="N1137" s="3">
        <f>IF(DEGREES(ACOS(SIN(RADIANS(G1137))*SIN(RADIANS(E1135))+COS(RADIANS(G1137))*COS(RADIANS(E1135))*COS(RADIANS(N1125))))&gt;90,0,$F$4*$F$5/E1134^2*(SIN(RADIANS(G1137))*SIN(RADIANS(E1135))+COS(RADIANS(G1137))*COS(RADIANS(E1135))*COS(RADIANS(N1125))))</f>
        <v>0</v>
      </c>
      <c r="O1137" s="3">
        <f>IF(DEGREES(ACOS(SIN(RADIANS(G1137))*SIN(RADIANS(E1135))+COS(RADIANS(G1137))*COS(RADIANS(E1135))*COS(RADIANS(O1125))))&gt;90,0,$F$4*$F$5/E1134^2*(SIN(RADIANS(G1137))*SIN(RADIANS(E1135))+COS(RADIANS(G1137))*COS(RADIANS(E1135))*COS(RADIANS(O1125))))</f>
        <v>0</v>
      </c>
      <c r="P1137" s="3">
        <f>IF(DEGREES(ACOS(SIN(RADIANS(G1137))*SIN(RADIANS(E1135))+COS(RADIANS(G1137))*COS(RADIANS(E1135))*COS(RADIANS(P1125))))&gt;90,0,$F$4*$F$5/E1134^2*(SIN(RADIANS(G1137))*SIN(RADIANS(E1135))+COS(RADIANS(G1137))*COS(RADIANS(E1135))*COS(RADIANS(P1125))))</f>
        <v>0</v>
      </c>
      <c r="Q1137" s="3">
        <f>IF(DEGREES(ACOS(SIN(RADIANS(G1137))*SIN(RADIANS(E1135))+COS(RADIANS(G1137))*COS(RADIANS(E1135))*COS(RADIANS(Q1125))))&gt;90,0,$F$4*$F$5/E1134^2*(SIN(RADIANS(G1137))*SIN(RADIANS(E1135))+COS(RADIANS(G1137))*COS(RADIANS(E1135))*COS(RADIANS(Q1125))))</f>
        <v>0</v>
      </c>
      <c r="R1137" s="3" t="e">
        <f>IF(DEGREES(ACOS(SIN(RADIANS(G1137))*SIN(RADIANS(E1135))+COS(RADIANS(G1137))*COS(RADIANS(E1135))*COS(RADIANS(R1125))))&gt;90,0,$F$4*$F$5/E1134^2*(SIN(RADIANS(G1137))*SIN(RADIANS(E1135))+COS(RADIANS(G1137))*COS(RADIANS(E1135))*COS(RADIANS(R1125))))</f>
        <v>#DIV/0!</v>
      </c>
      <c r="S1137" s="3" t="e">
        <f>IF(DEGREES(ACOS(SIN(RADIANS(G1137))*SIN(RADIANS(E1135))+COS(RADIANS(G1137))*COS(RADIANS(E1135))*COS(RADIANS(S1125))))&gt;90,0,$F$4*$F$5/E1134^2*(SIN(RADIANS(G1137))*SIN(RADIANS(E1135))+COS(RADIANS(G1137))*COS(RADIANS(E1135))*COS(RADIANS(S1125))))</f>
        <v>#DIV/0!</v>
      </c>
      <c r="T1137" s="3" t="e">
        <f>IF(DEGREES(ACOS(SIN(RADIANS(G1137))*SIN(RADIANS(E1135))+COS(RADIANS(G1137))*COS(RADIANS(E1135))*COS(RADIANS(T1125))))&gt;90,0,$F$4*$F$5/E1134^2*(SIN(RADIANS(G1137))*SIN(RADIANS(E1135))+COS(RADIANS(G1137))*COS(RADIANS(E1135))*COS(RADIANS(T1125))))</f>
        <v>#DIV/0!</v>
      </c>
      <c r="U1137" s="3" t="e">
        <f>IF(DEGREES(ACOS(SIN(RADIANS(G1137))*SIN(RADIANS(E1135))+COS(RADIANS(G1137))*COS(RADIANS(E1135))*COS(RADIANS(U1125))))&gt;90,0,$F$4*$F$5/E1134^2*(SIN(RADIANS(G1137))*SIN(RADIANS(E1135))+COS(RADIANS(G1137))*COS(RADIANS(E1135))*COS(RADIANS(U1125))))</f>
        <v>#DIV/0!</v>
      </c>
      <c r="V1137" s="3" t="e">
        <f>IF(DEGREES(ACOS(SIN(RADIANS(G1137))*SIN(RADIANS(E1135))+COS(RADIANS(G1137))*COS(RADIANS(E1135))*COS(RADIANS(V1125))))&gt;90,0,$F$4*$F$5/E1134^2*(SIN(RADIANS(G1137))*SIN(RADIANS(E1135))+COS(RADIANS(G1137))*COS(RADIANS(E1135))*COS(RADIANS(V1125))))</f>
        <v>#DIV/0!</v>
      </c>
      <c r="W1137" s="3" t="e">
        <f>IF(DEGREES(ACOS(SIN(RADIANS(G1137))*SIN(RADIANS(E1135))+COS(RADIANS(G1137))*COS(RADIANS(E1135))*COS(RADIANS(W1125))))&gt;90,0,$F$4*$F$5/E1134^2*(SIN(RADIANS(G1137))*SIN(RADIANS(E1135))+COS(RADIANS(G1137))*COS(RADIANS(E1135))*COS(RADIANS(W1125))))</f>
        <v>#DIV/0!</v>
      </c>
      <c r="X1137" s="3" t="e">
        <f>IF(DEGREES(ACOS(SIN(RADIANS(G1137))*SIN(RADIANS(E1135))+COS(RADIANS(G1137))*COS(RADIANS(E1135))*COS(RADIANS(X1125))))&gt;90,0,$F$4*$F$5/E1134^2*(SIN(RADIANS(G1137))*SIN(RADIANS(E1135))+COS(RADIANS(G1137))*COS(RADIANS(E1135))*COS(RADIANS(X1125))))</f>
        <v>#DIV/0!</v>
      </c>
      <c r="Y1137" s="3" t="e">
        <f>IF(DEGREES(ACOS(SIN(RADIANS(G1137))*SIN(RADIANS(E1135))+COS(RADIANS(G1137))*COS(RADIANS(E1135))*COS(RADIANS(Y1125))))&gt;90,0,$F$4*$F$5/E1134^2*(SIN(RADIANS(G1137))*SIN(RADIANS(E1135))+COS(RADIANS(G1137))*COS(RADIANS(E1135))*COS(RADIANS(Y1125))))</f>
        <v>#DIV/0!</v>
      </c>
      <c r="Z1137" s="3" t="e">
        <f>IF(DEGREES(ACOS(SIN(RADIANS(G1137))*SIN(RADIANS(E1135))+COS(RADIANS(G1137))*COS(RADIANS(E1135))*COS(RADIANS(Z1125))))&gt;90,0,$F$4*$F$5/E1134^2*(SIN(RADIANS(G1137))*SIN(RADIANS(E1135))+COS(RADIANS(G1137))*COS(RADIANS(E1135))*COS(RADIANS(Z1125))))</f>
        <v>#DIV/0!</v>
      </c>
      <c r="AA1137" s="3" t="e">
        <f>IF(DEGREES(ACOS(SIN(RADIANS(G1137))*SIN(RADIANS(E1135))+COS(RADIANS(G1137))*COS(RADIANS(E1135))*COS(RADIANS(AA1125))))&gt;90,0,$F$4*$F$5/E1134^2*(SIN(RADIANS(G1137))*SIN(RADIANS(E1135))+COS(RADIANS(G1137))*COS(RADIANS(E1135))*COS(RADIANS(AA1125))))</f>
        <v>#DIV/0!</v>
      </c>
      <c r="AB1137" s="3" t="e">
        <f>IF(DEGREES(ACOS(SIN(RADIANS(G1137))*SIN(RADIANS(E1135))+COS(RADIANS(G1137))*COS(RADIANS(E1135))*COS(RADIANS(AB1125))))&gt;90,0,$F$4*$F$5/E1134^2*(SIN(RADIANS(G1137))*SIN(RADIANS(E1135))+COS(RADIANS(G1137))*COS(RADIANS(E1135))*COS(RADIANS(AB1125))))</f>
        <v>#DIV/0!</v>
      </c>
      <c r="AC1137" s="3" t="e">
        <f>IF(DEGREES(ACOS(SIN(RADIANS(G1137))*SIN(RADIANS(E1135))+COS(RADIANS(G1137))*COS(RADIANS(E1135))*COS(RADIANS(AC1125))))&gt;90,0,$F$4*$F$5/E1134^2*(SIN(RADIANS(G1137))*SIN(RADIANS(E1135))+COS(RADIANS(G1137))*COS(RADIANS(E1135))*COS(RADIANS(AC1125))))</f>
        <v>#DIV/0!</v>
      </c>
      <c r="AD1137" s="3" t="e">
        <f>IF(DEGREES(ACOS(SIN(RADIANS(G1137))*SIN(RADIANS(E1135))+COS(RADIANS(G1137))*COS(RADIANS(E1135))*COS(RADIANS(AD1125))))&gt;90,0,$F$4*$F$5/E1134^2*(SIN(RADIANS(G1137))*SIN(RADIANS(E1135))+COS(RADIANS(G1137))*COS(RADIANS(E1135))*COS(RADIANS(AD1125))))</f>
        <v>#DIV/0!</v>
      </c>
      <c r="AE1137" s="3" t="e">
        <f>IF(DEGREES(ACOS(SIN(RADIANS(G1137))*SIN(RADIANS(E1135))+COS(RADIANS(G1137))*COS(RADIANS(E1135))*COS(RADIANS(AE1125))))&gt;90,0,$F$4*$F$5/E1134^2*(SIN(RADIANS(G1137))*SIN(RADIANS(E1135))+COS(RADIANS(G1137))*COS(RADIANS(E1135))*COS(RADIANS(AE1125))))</f>
        <v>#DIV/0!</v>
      </c>
      <c r="AF1137" s="3" t="e">
        <f>IF(DEGREES(ACOS(SIN(RADIANS(G1137))*SIN(RADIANS(E1135))+COS(RADIANS(G1137))*COS(RADIANS(E1135))*COS(RADIANS(AF1125))))&gt;90,0,$F$4*$F$5/E1134^2*(SIN(RADIANS(G1137))*SIN(RADIANS(E1135))+COS(RADIANS(G1137))*COS(RADIANS(E1135))*COS(RADIANS(AF1125))))</f>
        <v>#DIV/0!</v>
      </c>
      <c r="AG1137" s="3" t="e">
        <f>IF(DEGREES(ACOS(SIN(RADIANS(G1137))*SIN(RADIANS(E1135))+COS(RADIANS(G1137))*COS(RADIANS(E1135))*COS(RADIANS(AG1125))))&gt;90,0,$F$4*$F$5/E1134^2*(SIN(RADIANS(G1137))*SIN(RADIANS(E1135))+COS(RADIANS(G1137))*COS(RADIANS(E1135))*COS(RADIANS(AG1125))))</f>
        <v>#DIV/0!</v>
      </c>
      <c r="AH1137" s="3" t="e">
        <f>IF(DEGREES(ACOS(SIN(RADIANS(G1137))*SIN(RADIANS(E1135))+COS(RADIANS(G1137))*COS(RADIANS(E1135))*COS(RADIANS(AH1125))))&gt;90,0,$F$4*$F$5/E1134^2*(SIN(RADIANS(G1137))*SIN(RADIANS(E1135))+COS(RADIANS(G1137))*COS(RADIANS(E1135))*COS(RADIANS(AH1125))))</f>
        <v>#DIV/0!</v>
      </c>
      <c r="AI1137" s="3" t="e">
        <f>IF(DEGREES(ACOS(SIN(RADIANS(G1137))*SIN(RADIANS(E1135))+COS(RADIANS(G1137))*COS(RADIANS(E1135))*COS(RADIANS(AI1125))))&gt;90,0,$F$4*$F$5/E1134^2*(SIN(RADIANS(G1137))*SIN(RADIANS(E1135))+COS(RADIANS(G1137))*COS(RADIANS(E1135))*COS(RADIANS(AI1125))))</f>
        <v>#DIV/0!</v>
      </c>
      <c r="AJ1137" s="3" t="e">
        <f>IF(DEGREES(ACOS(SIN(RADIANS(G1137))*SIN(RADIANS(E1135))+COS(RADIANS(G1137))*COS(RADIANS(E1135))*COS(RADIANS(AJ1125))))&gt;90,0,$F$4*$F$5/E1134^2*(SIN(RADIANS(G1137))*SIN(RADIANS(E1135))+COS(RADIANS(G1137))*COS(RADIANS(E1135))*COS(RADIANS(AJ1125))))</f>
        <v>#DIV/0!</v>
      </c>
      <c r="AK1137" s="3">
        <f>IF(DEGREES(ACOS(SIN(RADIANS(G1137))*SIN(RADIANS(E1135))+COS(RADIANS(G1137))*COS(RADIANS(E1135))*COS(RADIANS(AK1125))))&gt;90,0,$F$4*$F$5/E1134^2*(SIN(RADIANS(G1137))*SIN(RADIANS(E1135))+COS(RADIANS(G1137))*COS(RADIANS(E1135))*COS(RADIANS(AK1125))))</f>
        <v>0</v>
      </c>
      <c r="AL1137" s="3">
        <f>IF(DEGREES(ACOS(SIN(RADIANS(G1137))*SIN(RADIANS(E1135))+COS(RADIANS(G1137))*COS(RADIANS(E1135))*COS(RADIANS(AL1125))))&gt;90,0,$F$4*$F$5/E1134^2*(SIN(RADIANS(G1137))*SIN(RADIANS(E1135))+COS(RADIANS(G1137))*COS(RADIANS(E1135))*COS(RADIANS(AL1125))))</f>
        <v>0</v>
      </c>
      <c r="AM1137" s="3">
        <f>IF(DEGREES(ACOS(SIN(RADIANS(G1137))*SIN(RADIANS(E1135))+COS(RADIANS(G1137))*COS(RADIANS(E1135))*COS(RADIANS(AM1125))))&gt;90,0,$F$4*$F$5/E1134^2*(SIN(RADIANS(G1137))*SIN(RADIANS(E1135))+COS(RADIANS(G1137))*COS(RADIANS(E1135))*COS(RADIANS(AM1125))))</f>
        <v>0</v>
      </c>
      <c r="AN1137" s="3">
        <f>IF(DEGREES(ACOS(SIN(RADIANS(G1137))*SIN(RADIANS(E1135))+COS(RADIANS(G1137))*COS(RADIANS(E1135))*COS(RADIANS(AN1125))))&gt;90,0,$F$4*$F$5/E1134^2*(SIN(RADIANS(G1137))*SIN(RADIANS(E1135))+COS(RADIANS(G1137))*COS(RADIANS(E1135))*COS(RADIANS(AN1125))))</f>
        <v>0</v>
      </c>
      <c r="AO1137" s="3">
        <f>IF(DEGREES(ACOS(SIN(RADIANS(G1137))*SIN(RADIANS(E1135))+COS(RADIANS(G1137))*COS(RADIANS(E1135))*COS(RADIANS(AO1125))))&gt;90,0,$F$4*$F$5/E1134^2*(SIN(RADIANS(G1137))*SIN(RADIANS(E1135))+COS(RADIANS(G1137))*COS(RADIANS(E1135))*COS(RADIANS(AO1125))))</f>
        <v>0</v>
      </c>
      <c r="AP1137" s="3">
        <f>IF(DEGREES(ACOS(SIN(RADIANS(G1137))*SIN(RADIANS(E1135))+COS(RADIANS(G1137))*COS(RADIANS(E1135))*COS(RADIANS(AP1125))))&gt;90,0,$F$4*$F$5/E1134^2*(SIN(RADIANS(G1137))*SIN(RADIANS(E1135))+COS(RADIANS(G1137))*COS(RADIANS(E1135))*COS(RADIANS(AP1125))))</f>
        <v>0</v>
      </c>
      <c r="AQ1137" s="3">
        <f>IF(DEGREES(ACOS(SIN(RADIANS(G1137))*SIN(RADIANS(E1135))+COS(RADIANS(G1137))*COS(RADIANS(E1135))*COS(RADIANS(AQ1125))))&gt;90,0,$F$4*$F$5/E1134^2*(SIN(RADIANS(G1137))*SIN(RADIANS(E1135))+COS(RADIANS(G1137))*COS(RADIANS(E1135))*COS(RADIANS(AQ1125))))</f>
        <v>0</v>
      </c>
      <c r="AR1137" s="3">
        <f>IF(DEGREES(ACOS(SIN(RADIANS(G1137))*SIN(RADIANS(E1135))+COS(RADIANS(G1137))*COS(RADIANS(E1135))*COS(RADIANS(AR1125))))&gt;90,0,$F$4*$F$5/E1134^2*(SIN(RADIANS(G1137))*SIN(RADIANS(E1135))+COS(RADIANS(G1137))*COS(RADIANS(E1135))*COS(RADIANS(AR1125))))</f>
        <v>0</v>
      </c>
    </row>
    <row r="1138" spans="2:44" ht="15.75" customHeight="1" x14ac:dyDescent="0.2">
      <c r="G1138" s="3">
        <v>-20</v>
      </c>
      <c r="I1138" s="3">
        <f>IF(DEGREES(ACOS(SIN(RADIANS(G1138))*SIN(RADIANS(E1135))+COS(RADIANS(G1138))*COS(RADIANS(E1135))*COS(RADIANS(I1125))))&gt;90,0,$F$4*$F$5/E1134^2*(SIN(RADIANS(G1138))*SIN(RADIANS(E1135))+COS(RADIANS(G1138))*COS(RADIANS(E1135))*COS(RADIANS(I1125))))</f>
        <v>0</v>
      </c>
      <c r="J1138" s="3">
        <f>IF(DEGREES(ACOS(SIN(RADIANS(G1138))*SIN(RADIANS(E1135))+COS(RADIANS(G1138))*COS(RADIANS(E1135))*COS(RADIANS(J1125))))&gt;90,0,$F$4*$F$5/E1134^2*(SIN(RADIANS(G1138))*SIN(RADIANS(E1135))+COS(RADIANS(G1138))*COS(RADIANS(E1135))*COS(RADIANS(J1125))))</f>
        <v>0</v>
      </c>
      <c r="K1138" s="3">
        <f>IF(DEGREES(ACOS(SIN(RADIANS(G1138))*SIN(RADIANS(E1135))+COS(RADIANS(G1138))*COS(RADIANS(E1135))*COS(RADIANS(K1125))))&gt;90,0,$F$4*$F$5/E1134^2*(SIN(RADIANS(G1138))*SIN(RADIANS(E1135))+COS(RADIANS(G1138))*COS(RADIANS(E1135))*COS(RADIANS(K1125))))</f>
        <v>0</v>
      </c>
      <c r="L1138" s="3">
        <f>IF(DEGREES(ACOS(SIN(RADIANS(G1138))*SIN(RADIANS(E1135))+COS(RADIANS(G1138))*COS(RADIANS(E1135))*COS(RADIANS(L1125))))&gt;90,0,$F$4*$F$5/E1134^2*(SIN(RADIANS(G1138))*SIN(RADIANS(E1135))+COS(RADIANS(G1138))*COS(RADIANS(E1135))*COS(RADIANS(L1125))))</f>
        <v>0</v>
      </c>
      <c r="M1138" s="3">
        <f>IF(DEGREES(ACOS(SIN(RADIANS(G1138))*SIN(RADIANS(E1135))+COS(RADIANS(G1138))*COS(RADIANS(E1135))*COS(RADIANS(M1125))))&gt;90,0,$F$4*$F$5/E1134^2*(SIN(RADIANS(G1138))*SIN(RADIANS(E1135))+COS(RADIANS(G1138))*COS(RADIANS(E1135))*COS(RADIANS(M1125))))</f>
        <v>0</v>
      </c>
      <c r="N1138" s="3">
        <f>IF(DEGREES(ACOS(SIN(RADIANS(G1138))*SIN(RADIANS(E1135))+COS(RADIANS(G1138))*COS(RADIANS(E1135))*COS(RADIANS(N1125))))&gt;90,0,$F$4*$F$5/E1134^2*(SIN(RADIANS(G1138))*SIN(RADIANS(E1135))+COS(RADIANS(G1138))*COS(RADIANS(E1135))*COS(RADIANS(N1125))))</f>
        <v>0</v>
      </c>
      <c r="O1138" s="3">
        <f>IF(DEGREES(ACOS(SIN(RADIANS(G1138))*SIN(RADIANS(E1135))+COS(RADIANS(G1138))*COS(RADIANS(E1135))*COS(RADIANS(O1125))))&gt;90,0,$F$4*$F$5/E1134^2*(SIN(RADIANS(G1138))*SIN(RADIANS(E1135))+COS(RADIANS(G1138))*COS(RADIANS(E1135))*COS(RADIANS(O1125))))</f>
        <v>0</v>
      </c>
      <c r="P1138" s="3">
        <f>IF(DEGREES(ACOS(SIN(RADIANS(G1138))*SIN(RADIANS(E1135))+COS(RADIANS(G1138))*COS(RADIANS(E1135))*COS(RADIANS(P1125))))&gt;90,0,$F$4*$F$5/E1134^2*(SIN(RADIANS(G1138))*SIN(RADIANS(E1135))+COS(RADIANS(G1138))*COS(RADIANS(E1135))*COS(RADIANS(P1125))))</f>
        <v>0</v>
      </c>
      <c r="Q1138" s="3">
        <f>IF(DEGREES(ACOS(SIN(RADIANS(G1138))*SIN(RADIANS(E1135))+COS(RADIANS(G1138))*COS(RADIANS(E1135))*COS(RADIANS(Q1125))))&gt;90,0,$F$4*$F$5/E1134^2*(SIN(RADIANS(G1138))*SIN(RADIANS(E1135))+COS(RADIANS(G1138))*COS(RADIANS(E1135))*COS(RADIANS(Q1125))))</f>
        <v>0</v>
      </c>
      <c r="R1138" s="3" t="e">
        <f>IF(DEGREES(ACOS(SIN(RADIANS(G1138))*SIN(RADIANS(E1135))+COS(RADIANS(G1138))*COS(RADIANS(E1135))*COS(RADIANS(R1125))))&gt;90,0,$F$4*$F$5/E1134^2*(SIN(RADIANS(G1138))*SIN(RADIANS(E1135))+COS(RADIANS(G1138))*COS(RADIANS(E1135))*COS(RADIANS(R1125))))</f>
        <v>#DIV/0!</v>
      </c>
      <c r="S1138" s="3" t="e">
        <f>IF(DEGREES(ACOS(SIN(RADIANS(G1138))*SIN(RADIANS(E1135))+COS(RADIANS(G1138))*COS(RADIANS(E1135))*COS(RADIANS(S1125))))&gt;90,0,$F$4*$F$5/E1134^2*(SIN(RADIANS(G1138))*SIN(RADIANS(E1135))+COS(RADIANS(G1138))*COS(RADIANS(E1135))*COS(RADIANS(S1125))))</f>
        <v>#DIV/0!</v>
      </c>
      <c r="T1138" s="3" t="e">
        <f>IF(DEGREES(ACOS(SIN(RADIANS(G1138))*SIN(RADIANS(E1135))+COS(RADIANS(G1138))*COS(RADIANS(E1135))*COS(RADIANS(T1125))))&gt;90,0,$F$4*$F$5/E1134^2*(SIN(RADIANS(G1138))*SIN(RADIANS(E1135))+COS(RADIANS(G1138))*COS(RADIANS(E1135))*COS(RADIANS(T1125))))</f>
        <v>#DIV/0!</v>
      </c>
      <c r="U1138" s="3" t="e">
        <f>IF(DEGREES(ACOS(SIN(RADIANS(G1138))*SIN(RADIANS(E1135))+COS(RADIANS(G1138))*COS(RADIANS(E1135))*COS(RADIANS(U1125))))&gt;90,0,$F$4*$F$5/E1134^2*(SIN(RADIANS(G1138))*SIN(RADIANS(E1135))+COS(RADIANS(G1138))*COS(RADIANS(E1135))*COS(RADIANS(U1125))))</f>
        <v>#DIV/0!</v>
      </c>
      <c r="V1138" s="3" t="e">
        <f>IF(DEGREES(ACOS(SIN(RADIANS(G1138))*SIN(RADIANS(E1135))+COS(RADIANS(G1138))*COS(RADIANS(E1135))*COS(RADIANS(V1125))))&gt;90,0,$F$4*$F$5/E1134^2*(SIN(RADIANS(G1138))*SIN(RADIANS(E1135))+COS(RADIANS(G1138))*COS(RADIANS(E1135))*COS(RADIANS(V1125))))</f>
        <v>#DIV/0!</v>
      </c>
      <c r="W1138" s="3" t="e">
        <f>IF(DEGREES(ACOS(SIN(RADIANS(G1138))*SIN(RADIANS(E1135))+COS(RADIANS(G1138))*COS(RADIANS(E1135))*COS(RADIANS(W1125))))&gt;90,0,$F$4*$F$5/E1134^2*(SIN(RADIANS(G1138))*SIN(RADIANS(E1135))+COS(RADIANS(G1138))*COS(RADIANS(E1135))*COS(RADIANS(W1125))))</f>
        <v>#DIV/0!</v>
      </c>
      <c r="X1138" s="3" t="e">
        <f>IF(DEGREES(ACOS(SIN(RADIANS(G1138))*SIN(RADIANS(E1135))+COS(RADIANS(G1138))*COS(RADIANS(E1135))*COS(RADIANS(X1125))))&gt;90,0,$F$4*$F$5/E1134^2*(SIN(RADIANS(G1138))*SIN(RADIANS(E1135))+COS(RADIANS(G1138))*COS(RADIANS(E1135))*COS(RADIANS(X1125))))</f>
        <v>#DIV/0!</v>
      </c>
      <c r="Y1138" s="3" t="e">
        <f>IF(DEGREES(ACOS(SIN(RADIANS(G1138))*SIN(RADIANS(E1135))+COS(RADIANS(G1138))*COS(RADIANS(E1135))*COS(RADIANS(Y1125))))&gt;90,0,$F$4*$F$5/E1134^2*(SIN(RADIANS(G1138))*SIN(RADIANS(E1135))+COS(RADIANS(G1138))*COS(RADIANS(E1135))*COS(RADIANS(Y1125))))</f>
        <v>#DIV/0!</v>
      </c>
      <c r="Z1138" s="3" t="e">
        <f>IF(DEGREES(ACOS(SIN(RADIANS(G1138))*SIN(RADIANS(E1135))+COS(RADIANS(G1138))*COS(RADIANS(E1135))*COS(RADIANS(Z1125))))&gt;90,0,$F$4*$F$5/E1134^2*(SIN(RADIANS(G1138))*SIN(RADIANS(E1135))+COS(RADIANS(G1138))*COS(RADIANS(E1135))*COS(RADIANS(Z1125))))</f>
        <v>#DIV/0!</v>
      </c>
      <c r="AA1138" s="3" t="e">
        <f>IF(DEGREES(ACOS(SIN(RADIANS(G1138))*SIN(RADIANS(E1135))+COS(RADIANS(G1138))*COS(RADIANS(E1135))*COS(RADIANS(AA1125))))&gt;90,0,$F$4*$F$5/E1134^2*(SIN(RADIANS(G1138))*SIN(RADIANS(E1135))+COS(RADIANS(G1138))*COS(RADIANS(E1135))*COS(RADIANS(AA1125))))</f>
        <v>#DIV/0!</v>
      </c>
      <c r="AB1138" s="3" t="e">
        <f>IF(DEGREES(ACOS(SIN(RADIANS(G1138))*SIN(RADIANS(E1135))+COS(RADIANS(G1138))*COS(RADIANS(E1135))*COS(RADIANS(AB1125))))&gt;90,0,$F$4*$F$5/E1134^2*(SIN(RADIANS(G1138))*SIN(RADIANS(E1135))+COS(RADIANS(G1138))*COS(RADIANS(E1135))*COS(RADIANS(AB1125))))</f>
        <v>#DIV/0!</v>
      </c>
      <c r="AC1138" s="3" t="e">
        <f>IF(DEGREES(ACOS(SIN(RADIANS(G1138))*SIN(RADIANS(E1135))+COS(RADIANS(G1138))*COS(RADIANS(E1135))*COS(RADIANS(AC1125))))&gt;90,0,$F$4*$F$5/E1134^2*(SIN(RADIANS(G1138))*SIN(RADIANS(E1135))+COS(RADIANS(G1138))*COS(RADIANS(E1135))*COS(RADIANS(AC1125))))</f>
        <v>#DIV/0!</v>
      </c>
      <c r="AD1138" s="3" t="e">
        <f>IF(DEGREES(ACOS(SIN(RADIANS(G1138))*SIN(RADIANS(E1135))+COS(RADIANS(G1138))*COS(RADIANS(E1135))*COS(RADIANS(AD1125))))&gt;90,0,$F$4*$F$5/E1134^2*(SIN(RADIANS(G1138))*SIN(RADIANS(E1135))+COS(RADIANS(G1138))*COS(RADIANS(E1135))*COS(RADIANS(AD1125))))</f>
        <v>#DIV/0!</v>
      </c>
      <c r="AE1138" s="3" t="e">
        <f>IF(DEGREES(ACOS(SIN(RADIANS(G1138))*SIN(RADIANS(E1135))+COS(RADIANS(G1138))*COS(RADIANS(E1135))*COS(RADIANS(AE1125))))&gt;90,0,$F$4*$F$5/E1134^2*(SIN(RADIANS(G1138))*SIN(RADIANS(E1135))+COS(RADIANS(G1138))*COS(RADIANS(E1135))*COS(RADIANS(AE1125))))</f>
        <v>#DIV/0!</v>
      </c>
      <c r="AF1138" s="3" t="e">
        <f>IF(DEGREES(ACOS(SIN(RADIANS(G1138))*SIN(RADIANS(E1135))+COS(RADIANS(G1138))*COS(RADIANS(E1135))*COS(RADIANS(AF1125))))&gt;90,0,$F$4*$F$5/E1134^2*(SIN(RADIANS(G1138))*SIN(RADIANS(E1135))+COS(RADIANS(G1138))*COS(RADIANS(E1135))*COS(RADIANS(AF1125))))</f>
        <v>#DIV/0!</v>
      </c>
      <c r="AG1138" s="3" t="e">
        <f>IF(DEGREES(ACOS(SIN(RADIANS(G1138))*SIN(RADIANS(E1135))+COS(RADIANS(G1138))*COS(RADIANS(E1135))*COS(RADIANS(AG1125))))&gt;90,0,$F$4*$F$5/E1134^2*(SIN(RADIANS(G1138))*SIN(RADIANS(E1135))+COS(RADIANS(G1138))*COS(RADIANS(E1135))*COS(RADIANS(AG1125))))</f>
        <v>#DIV/0!</v>
      </c>
      <c r="AH1138" s="3" t="e">
        <f>IF(DEGREES(ACOS(SIN(RADIANS(G1138))*SIN(RADIANS(E1135))+COS(RADIANS(G1138))*COS(RADIANS(E1135))*COS(RADIANS(AH1125))))&gt;90,0,$F$4*$F$5/E1134^2*(SIN(RADIANS(G1138))*SIN(RADIANS(E1135))+COS(RADIANS(G1138))*COS(RADIANS(E1135))*COS(RADIANS(AH1125))))</f>
        <v>#DIV/0!</v>
      </c>
      <c r="AI1138" s="3" t="e">
        <f>IF(DEGREES(ACOS(SIN(RADIANS(G1138))*SIN(RADIANS(E1135))+COS(RADIANS(G1138))*COS(RADIANS(E1135))*COS(RADIANS(AI1125))))&gt;90,0,$F$4*$F$5/E1134^2*(SIN(RADIANS(G1138))*SIN(RADIANS(E1135))+COS(RADIANS(G1138))*COS(RADIANS(E1135))*COS(RADIANS(AI1125))))</f>
        <v>#DIV/0!</v>
      </c>
      <c r="AJ1138" s="3" t="e">
        <f>IF(DEGREES(ACOS(SIN(RADIANS(G1138))*SIN(RADIANS(E1135))+COS(RADIANS(G1138))*COS(RADIANS(E1135))*COS(RADIANS(AJ1125))))&gt;90,0,$F$4*$F$5/E1134^2*(SIN(RADIANS(G1138))*SIN(RADIANS(E1135))+COS(RADIANS(G1138))*COS(RADIANS(E1135))*COS(RADIANS(AJ1125))))</f>
        <v>#DIV/0!</v>
      </c>
      <c r="AK1138" s="3">
        <f>IF(DEGREES(ACOS(SIN(RADIANS(G1138))*SIN(RADIANS(E1135))+COS(RADIANS(G1138))*COS(RADIANS(E1135))*COS(RADIANS(AK1125))))&gt;90,0,$F$4*$F$5/E1134^2*(SIN(RADIANS(G1138))*SIN(RADIANS(E1135))+COS(RADIANS(G1138))*COS(RADIANS(E1135))*COS(RADIANS(AK1125))))</f>
        <v>0</v>
      </c>
      <c r="AL1138" s="3">
        <f>IF(DEGREES(ACOS(SIN(RADIANS(G1138))*SIN(RADIANS(E1135))+COS(RADIANS(G1138))*COS(RADIANS(E1135))*COS(RADIANS(AL1125))))&gt;90,0,$F$4*$F$5/E1134^2*(SIN(RADIANS(G1138))*SIN(RADIANS(E1135))+COS(RADIANS(G1138))*COS(RADIANS(E1135))*COS(RADIANS(AL1125))))</f>
        <v>0</v>
      </c>
      <c r="AM1138" s="3">
        <f>IF(DEGREES(ACOS(SIN(RADIANS(G1138))*SIN(RADIANS(E1135))+COS(RADIANS(G1138))*COS(RADIANS(E1135))*COS(RADIANS(AM1125))))&gt;90,0,$F$4*$F$5/E1134^2*(SIN(RADIANS(G1138))*SIN(RADIANS(E1135))+COS(RADIANS(G1138))*COS(RADIANS(E1135))*COS(RADIANS(AM1125))))</f>
        <v>0</v>
      </c>
      <c r="AN1138" s="3">
        <f>IF(DEGREES(ACOS(SIN(RADIANS(G1138))*SIN(RADIANS(E1135))+COS(RADIANS(G1138))*COS(RADIANS(E1135))*COS(RADIANS(AN1125))))&gt;90,0,$F$4*$F$5/E1134^2*(SIN(RADIANS(G1138))*SIN(RADIANS(E1135))+COS(RADIANS(G1138))*COS(RADIANS(E1135))*COS(RADIANS(AN1125))))</f>
        <v>0</v>
      </c>
      <c r="AO1138" s="3">
        <f>IF(DEGREES(ACOS(SIN(RADIANS(G1138))*SIN(RADIANS(E1135))+COS(RADIANS(G1138))*COS(RADIANS(E1135))*COS(RADIANS(AO1125))))&gt;90,0,$F$4*$F$5/E1134^2*(SIN(RADIANS(G1138))*SIN(RADIANS(E1135))+COS(RADIANS(G1138))*COS(RADIANS(E1135))*COS(RADIANS(AO1125))))</f>
        <v>0</v>
      </c>
      <c r="AP1138" s="3">
        <f>IF(DEGREES(ACOS(SIN(RADIANS(G1138))*SIN(RADIANS(E1135))+COS(RADIANS(G1138))*COS(RADIANS(E1135))*COS(RADIANS(AP1125))))&gt;90,0,$F$4*$F$5/E1134^2*(SIN(RADIANS(G1138))*SIN(RADIANS(E1135))+COS(RADIANS(G1138))*COS(RADIANS(E1135))*COS(RADIANS(AP1125))))</f>
        <v>0</v>
      </c>
      <c r="AQ1138" s="3">
        <f>IF(DEGREES(ACOS(SIN(RADIANS(G1138))*SIN(RADIANS(E1135))+COS(RADIANS(G1138))*COS(RADIANS(E1135))*COS(RADIANS(AQ1125))))&gt;90,0,$F$4*$F$5/E1134^2*(SIN(RADIANS(G1138))*SIN(RADIANS(E1135))+COS(RADIANS(G1138))*COS(RADIANS(E1135))*COS(RADIANS(AQ1125))))</f>
        <v>0</v>
      </c>
      <c r="AR1138" s="3">
        <f>IF(DEGREES(ACOS(SIN(RADIANS(G1138))*SIN(RADIANS(E1135))+COS(RADIANS(G1138))*COS(RADIANS(E1135))*COS(RADIANS(AR1125))))&gt;90,0,$F$4*$F$5/E1134^2*(SIN(RADIANS(G1138))*SIN(RADIANS(E1135))+COS(RADIANS(G1138))*COS(RADIANS(E1135))*COS(RADIANS(AR1125))))</f>
        <v>0</v>
      </c>
    </row>
    <row r="1139" spans="2:44" ht="15.75" customHeight="1" x14ac:dyDescent="0.2">
      <c r="G1139" s="3">
        <v>-30</v>
      </c>
      <c r="I1139" s="3">
        <f>IF(DEGREES(ACOS(SIN(RADIANS(G1139))*SIN(RADIANS(E1135))+COS(RADIANS(G1139))*COS(RADIANS(E1135))*COS(RADIANS(I1125))))&gt;90,0,$F$4*$F$5/E1134^2*(SIN(RADIANS(G1139))*SIN(RADIANS(E1135))+COS(RADIANS(G1139))*COS(RADIANS(E1135))*COS(RADIANS(I1125))))</f>
        <v>0</v>
      </c>
      <c r="J1139" s="3">
        <f>IF(DEGREES(ACOS(SIN(RADIANS(G1139))*SIN(RADIANS(E1135))+COS(RADIANS(G1139))*COS(RADIANS(E1135))*COS(RADIANS(J1125))))&gt;90,0,$F$4*$F$5/E1134^2*(SIN(RADIANS(G1139))*SIN(RADIANS(E1135))+COS(RADIANS(G1139))*COS(RADIANS(E1135))*COS(RADIANS(J1125))))</f>
        <v>0</v>
      </c>
      <c r="K1139" s="3">
        <f>IF(DEGREES(ACOS(SIN(RADIANS(G1139))*SIN(RADIANS(E1135))+COS(RADIANS(G1139))*COS(RADIANS(E1135))*COS(RADIANS(K1125))))&gt;90,0,$F$4*$F$5/E1134^2*(SIN(RADIANS(G1139))*SIN(RADIANS(E1135))+COS(RADIANS(G1139))*COS(RADIANS(E1135))*COS(RADIANS(K1125))))</f>
        <v>0</v>
      </c>
      <c r="L1139" s="3">
        <f>IF(DEGREES(ACOS(SIN(RADIANS(G1139))*SIN(RADIANS(E1135))+COS(RADIANS(G1139))*COS(RADIANS(E1135))*COS(RADIANS(L1125))))&gt;90,0,$F$4*$F$5/E1134^2*(SIN(RADIANS(G1139))*SIN(RADIANS(E1135))+COS(RADIANS(G1139))*COS(RADIANS(E1135))*COS(RADIANS(L1125))))</f>
        <v>0</v>
      </c>
      <c r="M1139" s="3">
        <f>IF(DEGREES(ACOS(SIN(RADIANS(G1139))*SIN(RADIANS(E1135))+COS(RADIANS(G1139))*COS(RADIANS(E1135))*COS(RADIANS(M1125))))&gt;90,0,$F$4*$F$5/E1134^2*(SIN(RADIANS(G1139))*SIN(RADIANS(E1135))+COS(RADIANS(G1139))*COS(RADIANS(E1135))*COS(RADIANS(M1125))))</f>
        <v>0</v>
      </c>
      <c r="N1139" s="3">
        <f>IF(DEGREES(ACOS(SIN(RADIANS(G1139))*SIN(RADIANS(E1135))+COS(RADIANS(G1139))*COS(RADIANS(E1135))*COS(RADIANS(N1125))))&gt;90,0,$F$4*$F$5/E1134^2*(SIN(RADIANS(G1139))*SIN(RADIANS(E1135))+COS(RADIANS(G1139))*COS(RADIANS(E1135))*COS(RADIANS(N1125))))</f>
        <v>0</v>
      </c>
      <c r="O1139" s="3">
        <f>IF(DEGREES(ACOS(SIN(RADIANS(G1139))*SIN(RADIANS(E1135))+COS(RADIANS(G1139))*COS(RADIANS(E1135))*COS(RADIANS(O1125))))&gt;90,0,$F$4*$F$5/E1134^2*(SIN(RADIANS(G1139))*SIN(RADIANS(E1135))+COS(RADIANS(G1139))*COS(RADIANS(E1135))*COS(RADIANS(O1125))))</f>
        <v>0</v>
      </c>
      <c r="P1139" s="3">
        <f>IF(DEGREES(ACOS(SIN(RADIANS(G1139))*SIN(RADIANS(E1135))+COS(RADIANS(G1139))*COS(RADIANS(E1135))*COS(RADIANS(P1125))))&gt;90,0,$F$4*$F$5/E1134^2*(SIN(RADIANS(G1139))*SIN(RADIANS(E1135))+COS(RADIANS(G1139))*COS(RADIANS(E1135))*COS(RADIANS(P1125))))</f>
        <v>0</v>
      </c>
      <c r="Q1139" s="3">
        <f>IF(DEGREES(ACOS(SIN(RADIANS(G1139))*SIN(RADIANS(E1135))+COS(RADIANS(G1139))*COS(RADIANS(E1135))*COS(RADIANS(Q1125))))&gt;90,0,$F$4*$F$5/E1134^2*(SIN(RADIANS(G1139))*SIN(RADIANS(E1135))+COS(RADIANS(G1139))*COS(RADIANS(E1135))*COS(RADIANS(Q1125))))</f>
        <v>0</v>
      </c>
      <c r="R1139" s="3" t="e">
        <f>IF(DEGREES(ACOS(SIN(RADIANS(G1139))*SIN(RADIANS(E1135))+COS(RADIANS(G1139))*COS(RADIANS(E1135))*COS(RADIANS(R1125))))&gt;90,0,$F$4*$F$5/E1134^2*(SIN(RADIANS(G1139))*SIN(RADIANS(E1135))+COS(RADIANS(G1139))*COS(RADIANS(E1135))*COS(RADIANS(R1125))))</f>
        <v>#DIV/0!</v>
      </c>
      <c r="S1139" s="3" t="e">
        <f>IF(DEGREES(ACOS(SIN(RADIANS(G1139))*SIN(RADIANS(E1135))+COS(RADIANS(G1139))*COS(RADIANS(E1135))*COS(RADIANS(S1125))))&gt;90,0,$F$4*$F$5/E1134^2*(SIN(RADIANS(G1139))*SIN(RADIANS(E1135))+COS(RADIANS(G1139))*COS(RADIANS(E1135))*COS(RADIANS(S1125))))</f>
        <v>#DIV/0!</v>
      </c>
      <c r="T1139" s="3" t="e">
        <f>IF(DEGREES(ACOS(SIN(RADIANS(G1139))*SIN(RADIANS(E1135))+COS(RADIANS(G1139))*COS(RADIANS(E1135))*COS(RADIANS(T1125))))&gt;90,0,$F$4*$F$5/E1134^2*(SIN(RADIANS(G1139))*SIN(RADIANS(E1135))+COS(RADIANS(G1139))*COS(RADIANS(E1135))*COS(RADIANS(T1125))))</f>
        <v>#DIV/0!</v>
      </c>
      <c r="U1139" s="3" t="e">
        <f>IF(DEGREES(ACOS(SIN(RADIANS(G1139))*SIN(RADIANS(E1135))+COS(RADIANS(G1139))*COS(RADIANS(E1135))*COS(RADIANS(U1125))))&gt;90,0,$F$4*$F$5/E1134^2*(SIN(RADIANS(G1139))*SIN(RADIANS(E1135))+COS(RADIANS(G1139))*COS(RADIANS(E1135))*COS(RADIANS(U1125))))</f>
        <v>#DIV/0!</v>
      </c>
      <c r="V1139" s="3" t="e">
        <f>IF(DEGREES(ACOS(SIN(RADIANS(G1139))*SIN(RADIANS(E1135))+COS(RADIANS(G1139))*COS(RADIANS(E1135))*COS(RADIANS(V1125))))&gt;90,0,$F$4*$F$5/E1134^2*(SIN(RADIANS(G1139))*SIN(RADIANS(E1135))+COS(RADIANS(G1139))*COS(RADIANS(E1135))*COS(RADIANS(V1125))))</f>
        <v>#DIV/0!</v>
      </c>
      <c r="W1139" s="3" t="e">
        <f>IF(DEGREES(ACOS(SIN(RADIANS(G1139))*SIN(RADIANS(E1135))+COS(RADIANS(G1139))*COS(RADIANS(E1135))*COS(RADIANS(W1125))))&gt;90,0,$F$4*$F$5/E1134^2*(SIN(RADIANS(G1139))*SIN(RADIANS(E1135))+COS(RADIANS(G1139))*COS(RADIANS(E1135))*COS(RADIANS(W1125))))</f>
        <v>#DIV/0!</v>
      </c>
      <c r="X1139" s="3" t="e">
        <f>IF(DEGREES(ACOS(SIN(RADIANS(G1139))*SIN(RADIANS(E1135))+COS(RADIANS(G1139))*COS(RADIANS(E1135))*COS(RADIANS(X1125))))&gt;90,0,$F$4*$F$5/E1134^2*(SIN(RADIANS(G1139))*SIN(RADIANS(E1135))+COS(RADIANS(G1139))*COS(RADIANS(E1135))*COS(RADIANS(X1125))))</f>
        <v>#DIV/0!</v>
      </c>
      <c r="Y1139" s="3" t="e">
        <f>IF(DEGREES(ACOS(SIN(RADIANS(G1139))*SIN(RADIANS(E1135))+COS(RADIANS(G1139))*COS(RADIANS(E1135))*COS(RADIANS(Y1125))))&gt;90,0,$F$4*$F$5/E1134^2*(SIN(RADIANS(G1139))*SIN(RADIANS(E1135))+COS(RADIANS(G1139))*COS(RADIANS(E1135))*COS(RADIANS(Y1125))))</f>
        <v>#DIV/0!</v>
      </c>
      <c r="Z1139" s="3" t="e">
        <f>IF(DEGREES(ACOS(SIN(RADIANS(G1139))*SIN(RADIANS(E1135))+COS(RADIANS(G1139))*COS(RADIANS(E1135))*COS(RADIANS(Z1125))))&gt;90,0,$F$4*$F$5/E1134^2*(SIN(RADIANS(G1139))*SIN(RADIANS(E1135))+COS(RADIANS(G1139))*COS(RADIANS(E1135))*COS(RADIANS(Z1125))))</f>
        <v>#DIV/0!</v>
      </c>
      <c r="AA1139" s="3" t="e">
        <f>IF(DEGREES(ACOS(SIN(RADIANS(G1139))*SIN(RADIANS(E1135))+COS(RADIANS(G1139))*COS(RADIANS(E1135))*COS(RADIANS(AA1125))))&gt;90,0,$F$4*$F$5/E1134^2*(SIN(RADIANS(G1139))*SIN(RADIANS(E1135))+COS(RADIANS(G1139))*COS(RADIANS(E1135))*COS(RADIANS(AA1125))))</f>
        <v>#DIV/0!</v>
      </c>
      <c r="AB1139" s="3" t="e">
        <f>IF(DEGREES(ACOS(SIN(RADIANS(G1139))*SIN(RADIANS(E1135))+COS(RADIANS(G1139))*COS(RADIANS(E1135))*COS(RADIANS(AB1125))))&gt;90,0,$F$4*$F$5/E1134^2*(SIN(RADIANS(G1139))*SIN(RADIANS(E1135))+COS(RADIANS(G1139))*COS(RADIANS(E1135))*COS(RADIANS(AB1125))))</f>
        <v>#DIV/0!</v>
      </c>
      <c r="AC1139" s="3" t="e">
        <f>IF(DEGREES(ACOS(SIN(RADIANS(G1139))*SIN(RADIANS(E1135))+COS(RADIANS(G1139))*COS(RADIANS(E1135))*COS(RADIANS(AC1125))))&gt;90,0,$F$4*$F$5/E1134^2*(SIN(RADIANS(G1139))*SIN(RADIANS(E1135))+COS(RADIANS(G1139))*COS(RADIANS(E1135))*COS(RADIANS(AC1125))))</f>
        <v>#DIV/0!</v>
      </c>
      <c r="AD1139" s="3" t="e">
        <f>IF(DEGREES(ACOS(SIN(RADIANS(G1139))*SIN(RADIANS(E1135))+COS(RADIANS(G1139))*COS(RADIANS(E1135))*COS(RADIANS(AD1125))))&gt;90,0,$F$4*$F$5/E1134^2*(SIN(RADIANS(G1139))*SIN(RADIANS(E1135))+COS(RADIANS(G1139))*COS(RADIANS(E1135))*COS(RADIANS(AD1125))))</f>
        <v>#DIV/0!</v>
      </c>
      <c r="AE1139" s="3" t="e">
        <f>IF(DEGREES(ACOS(SIN(RADIANS(G1139))*SIN(RADIANS(E1135))+COS(RADIANS(G1139))*COS(RADIANS(E1135))*COS(RADIANS(AE1125))))&gt;90,0,$F$4*$F$5/E1134^2*(SIN(RADIANS(G1139))*SIN(RADIANS(E1135))+COS(RADIANS(G1139))*COS(RADIANS(E1135))*COS(RADIANS(AE1125))))</f>
        <v>#DIV/0!</v>
      </c>
      <c r="AF1139" s="3" t="e">
        <f>IF(DEGREES(ACOS(SIN(RADIANS(G1139))*SIN(RADIANS(E1135))+COS(RADIANS(G1139))*COS(RADIANS(E1135))*COS(RADIANS(AF1125))))&gt;90,0,$F$4*$F$5/E1134^2*(SIN(RADIANS(G1139))*SIN(RADIANS(E1135))+COS(RADIANS(G1139))*COS(RADIANS(E1135))*COS(RADIANS(AF1125))))</f>
        <v>#DIV/0!</v>
      </c>
      <c r="AG1139" s="3" t="e">
        <f>IF(DEGREES(ACOS(SIN(RADIANS(G1139))*SIN(RADIANS(E1135))+COS(RADIANS(G1139))*COS(RADIANS(E1135))*COS(RADIANS(AG1125))))&gt;90,0,$F$4*$F$5/E1134^2*(SIN(RADIANS(G1139))*SIN(RADIANS(E1135))+COS(RADIANS(G1139))*COS(RADIANS(E1135))*COS(RADIANS(AG1125))))</f>
        <v>#DIV/0!</v>
      </c>
      <c r="AH1139" s="3" t="e">
        <f>IF(DEGREES(ACOS(SIN(RADIANS(G1139))*SIN(RADIANS(E1135))+COS(RADIANS(G1139))*COS(RADIANS(E1135))*COS(RADIANS(AH1125))))&gt;90,0,$F$4*$F$5/E1134^2*(SIN(RADIANS(G1139))*SIN(RADIANS(E1135))+COS(RADIANS(G1139))*COS(RADIANS(E1135))*COS(RADIANS(AH1125))))</f>
        <v>#DIV/0!</v>
      </c>
      <c r="AI1139" s="3" t="e">
        <f>IF(DEGREES(ACOS(SIN(RADIANS(G1139))*SIN(RADIANS(E1135))+COS(RADIANS(G1139))*COS(RADIANS(E1135))*COS(RADIANS(AI1125))))&gt;90,0,$F$4*$F$5/E1134^2*(SIN(RADIANS(G1139))*SIN(RADIANS(E1135))+COS(RADIANS(G1139))*COS(RADIANS(E1135))*COS(RADIANS(AI1125))))</f>
        <v>#DIV/0!</v>
      </c>
      <c r="AJ1139" s="3" t="e">
        <f>IF(DEGREES(ACOS(SIN(RADIANS(G1139))*SIN(RADIANS(E1135))+COS(RADIANS(G1139))*COS(RADIANS(E1135))*COS(RADIANS(AJ1125))))&gt;90,0,$F$4*$F$5/E1134^2*(SIN(RADIANS(G1139))*SIN(RADIANS(E1135))+COS(RADIANS(G1139))*COS(RADIANS(E1135))*COS(RADIANS(AJ1125))))</f>
        <v>#DIV/0!</v>
      </c>
      <c r="AK1139" s="3">
        <f>IF(DEGREES(ACOS(SIN(RADIANS(G1139))*SIN(RADIANS(E1135))+COS(RADIANS(G1139))*COS(RADIANS(E1135))*COS(RADIANS(AK1125))))&gt;90,0,$F$4*$F$5/E1134^2*(SIN(RADIANS(G1139))*SIN(RADIANS(E1135))+COS(RADIANS(G1139))*COS(RADIANS(E1135))*COS(RADIANS(AK1125))))</f>
        <v>0</v>
      </c>
      <c r="AL1139" s="3">
        <f>IF(DEGREES(ACOS(SIN(RADIANS(G1139))*SIN(RADIANS(E1135))+COS(RADIANS(G1139))*COS(RADIANS(E1135))*COS(RADIANS(AL1125))))&gt;90,0,$F$4*$F$5/E1134^2*(SIN(RADIANS(G1139))*SIN(RADIANS(E1135))+COS(RADIANS(G1139))*COS(RADIANS(E1135))*COS(RADIANS(AL1125))))</f>
        <v>0</v>
      </c>
      <c r="AM1139" s="3">
        <f>IF(DEGREES(ACOS(SIN(RADIANS(G1139))*SIN(RADIANS(E1135))+COS(RADIANS(G1139))*COS(RADIANS(E1135))*COS(RADIANS(AM1125))))&gt;90,0,$F$4*$F$5/E1134^2*(SIN(RADIANS(G1139))*SIN(RADIANS(E1135))+COS(RADIANS(G1139))*COS(RADIANS(E1135))*COS(RADIANS(AM1125))))</f>
        <v>0</v>
      </c>
      <c r="AN1139" s="3">
        <f>IF(DEGREES(ACOS(SIN(RADIANS(G1139))*SIN(RADIANS(E1135))+COS(RADIANS(G1139))*COS(RADIANS(E1135))*COS(RADIANS(AN1125))))&gt;90,0,$F$4*$F$5/E1134^2*(SIN(RADIANS(G1139))*SIN(RADIANS(E1135))+COS(RADIANS(G1139))*COS(RADIANS(E1135))*COS(RADIANS(AN1125))))</f>
        <v>0</v>
      </c>
      <c r="AO1139" s="3">
        <f>IF(DEGREES(ACOS(SIN(RADIANS(G1139))*SIN(RADIANS(E1135))+COS(RADIANS(G1139))*COS(RADIANS(E1135))*COS(RADIANS(AO1125))))&gt;90,0,$F$4*$F$5/E1134^2*(SIN(RADIANS(G1139))*SIN(RADIANS(E1135))+COS(RADIANS(G1139))*COS(RADIANS(E1135))*COS(RADIANS(AO1125))))</f>
        <v>0</v>
      </c>
      <c r="AP1139" s="3">
        <f>IF(DEGREES(ACOS(SIN(RADIANS(G1139))*SIN(RADIANS(E1135))+COS(RADIANS(G1139))*COS(RADIANS(E1135))*COS(RADIANS(AP1125))))&gt;90,0,$F$4*$F$5/E1134^2*(SIN(RADIANS(G1139))*SIN(RADIANS(E1135))+COS(RADIANS(G1139))*COS(RADIANS(E1135))*COS(RADIANS(AP1125))))</f>
        <v>0</v>
      </c>
      <c r="AQ1139" s="3">
        <f>IF(DEGREES(ACOS(SIN(RADIANS(G1139))*SIN(RADIANS(E1135))+COS(RADIANS(G1139))*COS(RADIANS(E1135))*COS(RADIANS(AQ1125))))&gt;90,0,$F$4*$F$5/E1134^2*(SIN(RADIANS(G1139))*SIN(RADIANS(E1135))+COS(RADIANS(G1139))*COS(RADIANS(E1135))*COS(RADIANS(AQ1125))))</f>
        <v>0</v>
      </c>
      <c r="AR1139" s="3">
        <f>IF(DEGREES(ACOS(SIN(RADIANS(G1139))*SIN(RADIANS(E1135))+COS(RADIANS(G1139))*COS(RADIANS(E1135))*COS(RADIANS(AR1125))))&gt;90,0,$F$4*$F$5/E1134^2*(SIN(RADIANS(G1139))*SIN(RADIANS(E1135))+COS(RADIANS(G1139))*COS(RADIANS(E1135))*COS(RADIANS(AR1125))))</f>
        <v>0</v>
      </c>
    </row>
    <row r="1140" spans="2:44" ht="15.75" customHeight="1" x14ac:dyDescent="0.2">
      <c r="G1140" s="3">
        <v>-40</v>
      </c>
      <c r="I1140" s="3">
        <f>IF(DEGREES(ACOS(SIN(RADIANS(G1140))*SIN(RADIANS(E1135))+COS(RADIANS(G1140))*COS(RADIANS(E1135))*COS(RADIANS(I1125))))&gt;90,0,$F$4*$F$5/E1134^2*(SIN(RADIANS(G1140))*SIN(RADIANS(E1135))+COS(RADIANS(G1140))*COS(RADIANS(E1135))*COS(RADIANS(I1125))))</f>
        <v>0</v>
      </c>
      <c r="J1140" s="3">
        <f>IF(DEGREES(ACOS(SIN(RADIANS(G1140))*SIN(RADIANS(E1135))+COS(RADIANS(G1140))*COS(RADIANS(E1135))*COS(RADIANS(J1125))))&gt;90,0,$F$4*$F$5/E1134^2*(SIN(RADIANS(G1140))*SIN(RADIANS(E1135))+COS(RADIANS(G1140))*COS(RADIANS(E1135))*COS(RADIANS(J1125))))</f>
        <v>0</v>
      </c>
      <c r="K1140" s="3">
        <f>IF(DEGREES(ACOS(SIN(RADIANS(G1140))*SIN(RADIANS(E1135))+COS(RADIANS(G1140))*COS(RADIANS(E1135))*COS(RADIANS(K1125))))&gt;90,0,$F$4*$F$5/E1134^2*(SIN(RADIANS(G1140))*SIN(RADIANS(E1135))+COS(RADIANS(G1140))*COS(RADIANS(E1135))*COS(RADIANS(K1125))))</f>
        <v>0</v>
      </c>
      <c r="L1140" s="3">
        <f>IF(DEGREES(ACOS(SIN(RADIANS(G1140))*SIN(RADIANS(E1135))+COS(RADIANS(G1140))*COS(RADIANS(E1135))*COS(RADIANS(L1125))))&gt;90,0,$F$4*$F$5/E1134^2*(SIN(RADIANS(G1140))*SIN(RADIANS(E1135))+COS(RADIANS(G1140))*COS(RADIANS(E1135))*COS(RADIANS(L1125))))</f>
        <v>0</v>
      </c>
      <c r="M1140" s="3">
        <f>IF(DEGREES(ACOS(SIN(RADIANS(G1140))*SIN(RADIANS(E1135))+COS(RADIANS(G1140))*COS(RADIANS(E1135))*COS(RADIANS(M1125))))&gt;90,0,$F$4*$F$5/E1134^2*(SIN(RADIANS(G1140))*SIN(RADIANS(E1135))+COS(RADIANS(G1140))*COS(RADIANS(E1135))*COS(RADIANS(M1125))))</f>
        <v>0</v>
      </c>
      <c r="N1140" s="3">
        <f>IF(DEGREES(ACOS(SIN(RADIANS(G1140))*SIN(RADIANS(E1135))+COS(RADIANS(G1140))*COS(RADIANS(E1135))*COS(RADIANS(N1125))))&gt;90,0,$F$4*$F$5/E1134^2*(SIN(RADIANS(G1140))*SIN(RADIANS(E1135))+COS(RADIANS(G1140))*COS(RADIANS(E1135))*COS(RADIANS(N1125))))</f>
        <v>0</v>
      </c>
      <c r="O1140" s="3">
        <f>IF(DEGREES(ACOS(SIN(RADIANS(G1140))*SIN(RADIANS(E1135))+COS(RADIANS(G1140))*COS(RADIANS(E1135))*COS(RADIANS(O1125))))&gt;90,0,$F$4*$F$5/E1134^2*(SIN(RADIANS(G1140))*SIN(RADIANS(E1135))+COS(RADIANS(G1140))*COS(RADIANS(E1135))*COS(RADIANS(O1125))))</f>
        <v>0</v>
      </c>
      <c r="P1140" s="3">
        <f>IF(DEGREES(ACOS(SIN(RADIANS(G1140))*SIN(RADIANS(E1135))+COS(RADIANS(G1140))*COS(RADIANS(E1135))*COS(RADIANS(P1125))))&gt;90,0,$F$4*$F$5/E1134^2*(SIN(RADIANS(G1140))*SIN(RADIANS(E1135))+COS(RADIANS(G1140))*COS(RADIANS(E1135))*COS(RADIANS(P1125))))</f>
        <v>0</v>
      </c>
      <c r="Q1140" s="3">
        <f>IF(DEGREES(ACOS(SIN(RADIANS(G1140))*SIN(RADIANS(E1135))+COS(RADIANS(G1140))*COS(RADIANS(E1135))*COS(RADIANS(Q1125))))&gt;90,0,$F$4*$F$5/E1134^2*(SIN(RADIANS(G1140))*SIN(RADIANS(E1135))+COS(RADIANS(G1140))*COS(RADIANS(E1135))*COS(RADIANS(Q1125))))</f>
        <v>0</v>
      </c>
      <c r="R1140" s="3" t="e">
        <f>IF(DEGREES(ACOS(SIN(RADIANS(G1140))*SIN(RADIANS(E1135))+COS(RADIANS(G1140))*COS(RADIANS(E1135))*COS(RADIANS(R1125))))&gt;90,0,$F$4*$F$5/E1134^2*(SIN(RADIANS(G1140))*SIN(RADIANS(E1135))+COS(RADIANS(G1140))*COS(RADIANS(E1135))*COS(RADIANS(R1125))))</f>
        <v>#DIV/0!</v>
      </c>
      <c r="S1140" s="3" t="e">
        <f>IF(DEGREES(ACOS(SIN(RADIANS(G1140))*SIN(RADIANS(E1135))+COS(RADIANS(G1140))*COS(RADIANS(E1135))*COS(RADIANS(S1125))))&gt;90,0,$F$4*$F$5/E1134^2*(SIN(RADIANS(G1140))*SIN(RADIANS(E1135))+COS(RADIANS(G1140))*COS(RADIANS(E1135))*COS(RADIANS(S1125))))</f>
        <v>#DIV/0!</v>
      </c>
      <c r="T1140" s="3" t="e">
        <f>IF(DEGREES(ACOS(SIN(RADIANS(G1140))*SIN(RADIANS(E1135))+COS(RADIANS(G1140))*COS(RADIANS(E1135))*COS(RADIANS(T1125))))&gt;90,0,$F$4*$F$5/E1134^2*(SIN(RADIANS(G1140))*SIN(RADIANS(E1135))+COS(RADIANS(G1140))*COS(RADIANS(E1135))*COS(RADIANS(T1125))))</f>
        <v>#DIV/0!</v>
      </c>
      <c r="U1140" s="3" t="e">
        <f>IF(DEGREES(ACOS(SIN(RADIANS(G1140))*SIN(RADIANS(E1135))+COS(RADIANS(G1140))*COS(RADIANS(E1135))*COS(RADIANS(U1125))))&gt;90,0,$F$4*$F$5/E1134^2*(SIN(RADIANS(G1140))*SIN(RADIANS(E1135))+COS(RADIANS(G1140))*COS(RADIANS(E1135))*COS(RADIANS(U1125))))</f>
        <v>#DIV/0!</v>
      </c>
      <c r="V1140" s="3" t="e">
        <f>IF(DEGREES(ACOS(SIN(RADIANS(G1140))*SIN(RADIANS(E1135))+COS(RADIANS(G1140))*COS(RADIANS(E1135))*COS(RADIANS(V1125))))&gt;90,0,$F$4*$F$5/E1134^2*(SIN(RADIANS(G1140))*SIN(RADIANS(E1135))+COS(RADIANS(G1140))*COS(RADIANS(E1135))*COS(RADIANS(V1125))))</f>
        <v>#DIV/0!</v>
      </c>
      <c r="W1140" s="3" t="e">
        <f>IF(DEGREES(ACOS(SIN(RADIANS(G1140))*SIN(RADIANS(E1135))+COS(RADIANS(G1140))*COS(RADIANS(E1135))*COS(RADIANS(W1125))))&gt;90,0,$F$4*$F$5/E1134^2*(SIN(RADIANS(G1140))*SIN(RADIANS(E1135))+COS(RADIANS(G1140))*COS(RADIANS(E1135))*COS(RADIANS(W1125))))</f>
        <v>#DIV/0!</v>
      </c>
      <c r="X1140" s="3" t="e">
        <f>IF(DEGREES(ACOS(SIN(RADIANS(G1140))*SIN(RADIANS(E1135))+COS(RADIANS(G1140))*COS(RADIANS(E1135))*COS(RADIANS(X1125))))&gt;90,0,$F$4*$F$5/E1134^2*(SIN(RADIANS(G1140))*SIN(RADIANS(E1135))+COS(RADIANS(G1140))*COS(RADIANS(E1135))*COS(RADIANS(X1125))))</f>
        <v>#DIV/0!</v>
      </c>
      <c r="Y1140" s="3" t="e">
        <f>IF(DEGREES(ACOS(SIN(RADIANS(G1140))*SIN(RADIANS(E1135))+COS(RADIANS(G1140))*COS(RADIANS(E1135))*COS(RADIANS(Y1125))))&gt;90,0,$F$4*$F$5/E1134^2*(SIN(RADIANS(G1140))*SIN(RADIANS(E1135))+COS(RADIANS(G1140))*COS(RADIANS(E1135))*COS(RADIANS(Y1125))))</f>
        <v>#DIV/0!</v>
      </c>
      <c r="Z1140" s="3" t="e">
        <f>IF(DEGREES(ACOS(SIN(RADIANS(G1140))*SIN(RADIANS(E1135))+COS(RADIANS(G1140))*COS(RADIANS(E1135))*COS(RADIANS(Z1125))))&gt;90,0,$F$4*$F$5/E1134^2*(SIN(RADIANS(G1140))*SIN(RADIANS(E1135))+COS(RADIANS(G1140))*COS(RADIANS(E1135))*COS(RADIANS(Z1125))))</f>
        <v>#DIV/0!</v>
      </c>
      <c r="AA1140" s="3" t="e">
        <f>IF(DEGREES(ACOS(SIN(RADIANS(G1140))*SIN(RADIANS(E1135))+COS(RADIANS(G1140))*COS(RADIANS(E1135))*COS(RADIANS(AA1125))))&gt;90,0,$F$4*$F$5/E1134^2*(SIN(RADIANS(G1140))*SIN(RADIANS(E1135))+COS(RADIANS(G1140))*COS(RADIANS(E1135))*COS(RADIANS(AA1125))))</f>
        <v>#DIV/0!</v>
      </c>
      <c r="AB1140" s="3" t="e">
        <f>IF(DEGREES(ACOS(SIN(RADIANS(G1140))*SIN(RADIANS(E1135))+COS(RADIANS(G1140))*COS(RADIANS(E1135))*COS(RADIANS(AB1125))))&gt;90,0,$F$4*$F$5/E1134^2*(SIN(RADIANS(G1140))*SIN(RADIANS(E1135))+COS(RADIANS(G1140))*COS(RADIANS(E1135))*COS(RADIANS(AB1125))))</f>
        <v>#DIV/0!</v>
      </c>
      <c r="AC1140" s="3" t="e">
        <f>IF(DEGREES(ACOS(SIN(RADIANS(G1140))*SIN(RADIANS(E1135))+COS(RADIANS(G1140))*COS(RADIANS(E1135))*COS(RADIANS(AC1125))))&gt;90,0,$F$4*$F$5/E1134^2*(SIN(RADIANS(G1140))*SIN(RADIANS(E1135))+COS(RADIANS(G1140))*COS(RADIANS(E1135))*COS(RADIANS(AC1125))))</f>
        <v>#DIV/0!</v>
      </c>
      <c r="AD1140" s="3" t="e">
        <f>IF(DEGREES(ACOS(SIN(RADIANS(G1140))*SIN(RADIANS(E1135))+COS(RADIANS(G1140))*COS(RADIANS(E1135))*COS(RADIANS(AD1125))))&gt;90,0,$F$4*$F$5/E1134^2*(SIN(RADIANS(G1140))*SIN(RADIANS(E1135))+COS(RADIANS(G1140))*COS(RADIANS(E1135))*COS(RADIANS(AD1125))))</f>
        <v>#DIV/0!</v>
      </c>
      <c r="AE1140" s="3" t="e">
        <f>IF(DEGREES(ACOS(SIN(RADIANS(G1140))*SIN(RADIANS(E1135))+COS(RADIANS(G1140))*COS(RADIANS(E1135))*COS(RADIANS(AE1125))))&gt;90,0,$F$4*$F$5/E1134^2*(SIN(RADIANS(G1140))*SIN(RADIANS(E1135))+COS(RADIANS(G1140))*COS(RADIANS(E1135))*COS(RADIANS(AE1125))))</f>
        <v>#DIV/0!</v>
      </c>
      <c r="AF1140" s="3" t="e">
        <f>IF(DEGREES(ACOS(SIN(RADIANS(G1140))*SIN(RADIANS(E1135))+COS(RADIANS(G1140))*COS(RADIANS(E1135))*COS(RADIANS(AF1125))))&gt;90,0,$F$4*$F$5/E1134^2*(SIN(RADIANS(G1140))*SIN(RADIANS(E1135))+COS(RADIANS(G1140))*COS(RADIANS(E1135))*COS(RADIANS(AF1125))))</f>
        <v>#DIV/0!</v>
      </c>
      <c r="AG1140" s="3" t="e">
        <f>IF(DEGREES(ACOS(SIN(RADIANS(G1140))*SIN(RADIANS(E1135))+COS(RADIANS(G1140))*COS(RADIANS(E1135))*COS(RADIANS(AG1125))))&gt;90,0,$F$4*$F$5/E1134^2*(SIN(RADIANS(G1140))*SIN(RADIANS(E1135))+COS(RADIANS(G1140))*COS(RADIANS(E1135))*COS(RADIANS(AG1125))))</f>
        <v>#DIV/0!</v>
      </c>
      <c r="AH1140" s="3" t="e">
        <f>IF(DEGREES(ACOS(SIN(RADIANS(G1140))*SIN(RADIANS(E1135))+COS(RADIANS(G1140))*COS(RADIANS(E1135))*COS(RADIANS(AH1125))))&gt;90,0,$F$4*$F$5/E1134^2*(SIN(RADIANS(G1140))*SIN(RADIANS(E1135))+COS(RADIANS(G1140))*COS(RADIANS(E1135))*COS(RADIANS(AH1125))))</f>
        <v>#DIV/0!</v>
      </c>
      <c r="AI1140" s="3" t="e">
        <f>IF(DEGREES(ACOS(SIN(RADIANS(G1140))*SIN(RADIANS(E1135))+COS(RADIANS(G1140))*COS(RADIANS(E1135))*COS(RADIANS(AI1125))))&gt;90,0,$F$4*$F$5/E1134^2*(SIN(RADIANS(G1140))*SIN(RADIANS(E1135))+COS(RADIANS(G1140))*COS(RADIANS(E1135))*COS(RADIANS(AI1125))))</f>
        <v>#DIV/0!</v>
      </c>
      <c r="AJ1140" s="3" t="e">
        <f>IF(DEGREES(ACOS(SIN(RADIANS(G1140))*SIN(RADIANS(E1135))+COS(RADIANS(G1140))*COS(RADIANS(E1135))*COS(RADIANS(AJ1125))))&gt;90,0,$F$4*$F$5/E1134^2*(SIN(RADIANS(G1140))*SIN(RADIANS(E1135))+COS(RADIANS(G1140))*COS(RADIANS(E1135))*COS(RADIANS(AJ1125))))</f>
        <v>#DIV/0!</v>
      </c>
      <c r="AK1140" s="3">
        <f>IF(DEGREES(ACOS(SIN(RADIANS(G1140))*SIN(RADIANS(E1135))+COS(RADIANS(G1140))*COS(RADIANS(E1135))*COS(RADIANS(AK1125))))&gt;90,0,$F$4*$F$5/E1134^2*(SIN(RADIANS(G1140))*SIN(RADIANS(E1135))+COS(RADIANS(G1140))*COS(RADIANS(E1135))*COS(RADIANS(AK1125))))</f>
        <v>0</v>
      </c>
      <c r="AL1140" s="3">
        <f>IF(DEGREES(ACOS(SIN(RADIANS(G1140))*SIN(RADIANS(E1135))+COS(RADIANS(G1140))*COS(RADIANS(E1135))*COS(RADIANS(AL1125))))&gt;90,0,$F$4*$F$5/E1134^2*(SIN(RADIANS(G1140))*SIN(RADIANS(E1135))+COS(RADIANS(G1140))*COS(RADIANS(E1135))*COS(RADIANS(AL1125))))</f>
        <v>0</v>
      </c>
      <c r="AM1140" s="3">
        <f>IF(DEGREES(ACOS(SIN(RADIANS(G1140))*SIN(RADIANS(E1135))+COS(RADIANS(G1140))*COS(RADIANS(E1135))*COS(RADIANS(AM1125))))&gt;90,0,$F$4*$F$5/E1134^2*(SIN(RADIANS(G1140))*SIN(RADIANS(E1135))+COS(RADIANS(G1140))*COS(RADIANS(E1135))*COS(RADIANS(AM1125))))</f>
        <v>0</v>
      </c>
      <c r="AN1140" s="3">
        <f>IF(DEGREES(ACOS(SIN(RADIANS(G1140))*SIN(RADIANS(E1135))+COS(RADIANS(G1140))*COS(RADIANS(E1135))*COS(RADIANS(AN1125))))&gt;90,0,$F$4*$F$5/E1134^2*(SIN(RADIANS(G1140))*SIN(RADIANS(E1135))+COS(RADIANS(G1140))*COS(RADIANS(E1135))*COS(RADIANS(AN1125))))</f>
        <v>0</v>
      </c>
      <c r="AO1140" s="3">
        <f>IF(DEGREES(ACOS(SIN(RADIANS(G1140))*SIN(RADIANS(E1135))+COS(RADIANS(G1140))*COS(RADIANS(E1135))*COS(RADIANS(AO1125))))&gt;90,0,$F$4*$F$5/E1134^2*(SIN(RADIANS(G1140))*SIN(RADIANS(E1135))+COS(RADIANS(G1140))*COS(RADIANS(E1135))*COS(RADIANS(AO1125))))</f>
        <v>0</v>
      </c>
      <c r="AP1140" s="3">
        <f>IF(DEGREES(ACOS(SIN(RADIANS(G1140))*SIN(RADIANS(E1135))+COS(RADIANS(G1140))*COS(RADIANS(E1135))*COS(RADIANS(AP1125))))&gt;90,0,$F$4*$F$5/E1134^2*(SIN(RADIANS(G1140))*SIN(RADIANS(E1135))+COS(RADIANS(G1140))*COS(RADIANS(E1135))*COS(RADIANS(AP1125))))</f>
        <v>0</v>
      </c>
      <c r="AQ1140" s="3">
        <f>IF(DEGREES(ACOS(SIN(RADIANS(G1140))*SIN(RADIANS(E1135))+COS(RADIANS(G1140))*COS(RADIANS(E1135))*COS(RADIANS(AQ1125))))&gt;90,0,$F$4*$F$5/E1134^2*(SIN(RADIANS(G1140))*SIN(RADIANS(E1135))+COS(RADIANS(G1140))*COS(RADIANS(E1135))*COS(RADIANS(AQ1125))))</f>
        <v>0</v>
      </c>
      <c r="AR1140" s="3">
        <f>IF(DEGREES(ACOS(SIN(RADIANS(G1140))*SIN(RADIANS(E1135))+COS(RADIANS(G1140))*COS(RADIANS(E1135))*COS(RADIANS(AR1125))))&gt;90,0,$F$4*$F$5/E1134^2*(SIN(RADIANS(G1140))*SIN(RADIANS(E1135))+COS(RADIANS(G1140))*COS(RADIANS(E1135))*COS(RADIANS(AR1125))))</f>
        <v>0</v>
      </c>
    </row>
    <row r="1141" spans="2:44" ht="15.75" customHeight="1" x14ac:dyDescent="0.2">
      <c r="G1141" s="3">
        <v>-50</v>
      </c>
      <c r="I1141" s="3">
        <f>IF(DEGREES(ACOS(SIN(RADIANS(G1141))*SIN(RADIANS(E1135))+COS(RADIANS(G1141))*COS(RADIANS(E1135))*COS(RADIANS(I1125))))&gt;90,0,$F$4*$F$5/E1134^2*(SIN(RADIANS(G1141))*SIN(RADIANS(E1135))+COS(RADIANS(G1141))*COS(RADIANS(E1135))*COS(RADIANS(I1125))))</f>
        <v>0</v>
      </c>
      <c r="J1141" s="3">
        <f>IF(DEGREES(ACOS(SIN(RADIANS(G1141))*SIN(RADIANS(E1135))+COS(RADIANS(G1141))*COS(RADIANS(E1135))*COS(RADIANS(J1125))))&gt;90,0,$F$4*$F$5/E1134^2*(SIN(RADIANS(G1141))*SIN(RADIANS(E1135))+COS(RADIANS(G1141))*COS(RADIANS(E1135))*COS(RADIANS(J1125))))</f>
        <v>0</v>
      </c>
      <c r="K1141" s="3">
        <f>IF(DEGREES(ACOS(SIN(RADIANS(G1141))*SIN(RADIANS(E1135))+COS(RADIANS(G1141))*COS(RADIANS(E1135))*COS(RADIANS(K1125))))&gt;90,0,$F$4*$F$5/E1134^2*(SIN(RADIANS(G1141))*SIN(RADIANS(E1135))+COS(RADIANS(G1141))*COS(RADIANS(E1135))*COS(RADIANS(K1125))))</f>
        <v>0</v>
      </c>
      <c r="L1141" s="3">
        <f>IF(DEGREES(ACOS(SIN(RADIANS(G1141))*SIN(RADIANS(E1135))+COS(RADIANS(G1141))*COS(RADIANS(E1135))*COS(RADIANS(L1125))))&gt;90,0,$F$4*$F$5/E1134^2*(SIN(RADIANS(G1141))*SIN(RADIANS(E1135))+COS(RADIANS(G1141))*COS(RADIANS(E1135))*COS(RADIANS(L1125))))</f>
        <v>0</v>
      </c>
      <c r="M1141" s="3">
        <f>IF(DEGREES(ACOS(SIN(RADIANS(G1141))*SIN(RADIANS(E1135))+COS(RADIANS(G1141))*COS(RADIANS(E1135))*COS(RADIANS(M1125))))&gt;90,0,$F$4*$F$5/E1134^2*(SIN(RADIANS(G1141))*SIN(RADIANS(E1135))+COS(RADIANS(G1141))*COS(RADIANS(E1135))*COS(RADIANS(M1125))))</f>
        <v>0</v>
      </c>
      <c r="N1141" s="3">
        <f>IF(DEGREES(ACOS(SIN(RADIANS(G1141))*SIN(RADIANS(E1135))+COS(RADIANS(G1141))*COS(RADIANS(E1135))*COS(RADIANS(N1125))))&gt;90,0,$F$4*$F$5/E1134^2*(SIN(RADIANS(G1141))*SIN(RADIANS(E1135))+COS(RADIANS(G1141))*COS(RADIANS(E1135))*COS(RADIANS(N1125))))</f>
        <v>0</v>
      </c>
      <c r="O1141" s="3">
        <f>IF(DEGREES(ACOS(SIN(RADIANS(G1141))*SIN(RADIANS(E1135))+COS(RADIANS(G1141))*COS(RADIANS(E1135))*COS(RADIANS(O1125))))&gt;90,0,$F$4*$F$5/E1134^2*(SIN(RADIANS(G1141))*SIN(RADIANS(E1135))+COS(RADIANS(G1141))*COS(RADIANS(E1135))*COS(RADIANS(O1125))))</f>
        <v>0</v>
      </c>
      <c r="P1141" s="3">
        <f>IF(DEGREES(ACOS(SIN(RADIANS(G1141))*SIN(RADIANS(E1135))+COS(RADIANS(G1141))*COS(RADIANS(E1135))*COS(RADIANS(P1125))))&gt;90,0,$F$4*$F$5/E1134^2*(SIN(RADIANS(G1141))*SIN(RADIANS(E1135))+COS(RADIANS(G1141))*COS(RADIANS(E1135))*COS(RADIANS(P1125))))</f>
        <v>0</v>
      </c>
      <c r="Q1141" s="3">
        <f>IF(DEGREES(ACOS(SIN(RADIANS(G1141))*SIN(RADIANS(E1135))+COS(RADIANS(G1141))*COS(RADIANS(E1135))*COS(RADIANS(Q1125))))&gt;90,0,$F$4*$F$5/E1134^2*(SIN(RADIANS(G1141))*SIN(RADIANS(E1135))+COS(RADIANS(G1141))*COS(RADIANS(E1135))*COS(RADIANS(Q1125))))</f>
        <v>0</v>
      </c>
      <c r="R1141" s="3" t="e">
        <f>IF(DEGREES(ACOS(SIN(RADIANS(G1141))*SIN(RADIANS(E1135))+COS(RADIANS(G1141))*COS(RADIANS(E1135))*COS(RADIANS(R1125))))&gt;90,0,$F$4*$F$5/E1134^2*(SIN(RADIANS(G1141))*SIN(RADIANS(E1135))+COS(RADIANS(G1141))*COS(RADIANS(E1135))*COS(RADIANS(R1125))))</f>
        <v>#DIV/0!</v>
      </c>
      <c r="S1141" s="3" t="e">
        <f>IF(DEGREES(ACOS(SIN(RADIANS(G1141))*SIN(RADIANS(E1135))+COS(RADIANS(G1141))*COS(RADIANS(E1135))*COS(RADIANS(S1125))))&gt;90,0,$F$4*$F$5/E1134^2*(SIN(RADIANS(G1141))*SIN(RADIANS(E1135))+COS(RADIANS(G1141))*COS(RADIANS(E1135))*COS(RADIANS(S1125))))</f>
        <v>#DIV/0!</v>
      </c>
      <c r="T1141" s="3" t="e">
        <f>IF(DEGREES(ACOS(SIN(RADIANS(G1141))*SIN(RADIANS(E1135))+COS(RADIANS(G1141))*COS(RADIANS(E1135))*COS(RADIANS(T1125))))&gt;90,0,$F$4*$F$5/E1134^2*(SIN(RADIANS(G1141))*SIN(RADIANS(E1135))+COS(RADIANS(G1141))*COS(RADIANS(E1135))*COS(RADIANS(T1125))))</f>
        <v>#DIV/0!</v>
      </c>
      <c r="U1141" s="3" t="e">
        <f>IF(DEGREES(ACOS(SIN(RADIANS(G1141))*SIN(RADIANS(E1135))+COS(RADIANS(G1141))*COS(RADIANS(E1135))*COS(RADIANS(U1125))))&gt;90,0,$F$4*$F$5/E1134^2*(SIN(RADIANS(G1141))*SIN(RADIANS(E1135))+COS(RADIANS(G1141))*COS(RADIANS(E1135))*COS(RADIANS(U1125))))</f>
        <v>#DIV/0!</v>
      </c>
      <c r="V1141" s="3" t="e">
        <f>IF(DEGREES(ACOS(SIN(RADIANS(G1141))*SIN(RADIANS(E1135))+COS(RADIANS(G1141))*COS(RADIANS(E1135))*COS(RADIANS(V1125))))&gt;90,0,$F$4*$F$5/E1134^2*(SIN(RADIANS(G1141))*SIN(RADIANS(E1135))+COS(RADIANS(G1141))*COS(RADIANS(E1135))*COS(RADIANS(V1125))))</f>
        <v>#DIV/0!</v>
      </c>
      <c r="W1141" s="3" t="e">
        <f>IF(DEGREES(ACOS(SIN(RADIANS(G1141))*SIN(RADIANS(E1135))+COS(RADIANS(G1141))*COS(RADIANS(E1135))*COS(RADIANS(W1125))))&gt;90,0,$F$4*$F$5/E1134^2*(SIN(RADIANS(G1141))*SIN(RADIANS(E1135))+COS(RADIANS(G1141))*COS(RADIANS(E1135))*COS(RADIANS(W1125))))</f>
        <v>#DIV/0!</v>
      </c>
      <c r="X1141" s="3" t="e">
        <f>IF(DEGREES(ACOS(SIN(RADIANS(G1141))*SIN(RADIANS(E1135))+COS(RADIANS(G1141))*COS(RADIANS(E1135))*COS(RADIANS(X1125))))&gt;90,0,$F$4*$F$5/E1134^2*(SIN(RADIANS(G1141))*SIN(RADIANS(E1135))+COS(RADIANS(G1141))*COS(RADIANS(E1135))*COS(RADIANS(X1125))))</f>
        <v>#DIV/0!</v>
      </c>
      <c r="Y1141" s="3" t="e">
        <f>IF(DEGREES(ACOS(SIN(RADIANS(G1141))*SIN(RADIANS(E1135))+COS(RADIANS(G1141))*COS(RADIANS(E1135))*COS(RADIANS(Y1125))))&gt;90,0,$F$4*$F$5/E1134^2*(SIN(RADIANS(G1141))*SIN(RADIANS(E1135))+COS(RADIANS(G1141))*COS(RADIANS(E1135))*COS(RADIANS(Y1125))))</f>
        <v>#DIV/0!</v>
      </c>
      <c r="Z1141" s="3" t="e">
        <f>IF(DEGREES(ACOS(SIN(RADIANS(G1141))*SIN(RADIANS(E1135))+COS(RADIANS(G1141))*COS(RADIANS(E1135))*COS(RADIANS(Z1125))))&gt;90,0,$F$4*$F$5/E1134^2*(SIN(RADIANS(G1141))*SIN(RADIANS(E1135))+COS(RADIANS(G1141))*COS(RADIANS(E1135))*COS(RADIANS(Z1125))))</f>
        <v>#DIV/0!</v>
      </c>
      <c r="AA1141" s="3" t="e">
        <f>IF(DEGREES(ACOS(SIN(RADIANS(G1141))*SIN(RADIANS(E1135))+COS(RADIANS(G1141))*COS(RADIANS(E1135))*COS(RADIANS(AA1125))))&gt;90,0,$F$4*$F$5/E1134^2*(SIN(RADIANS(G1141))*SIN(RADIANS(E1135))+COS(RADIANS(G1141))*COS(RADIANS(E1135))*COS(RADIANS(AA1125))))</f>
        <v>#DIV/0!</v>
      </c>
      <c r="AB1141" s="3" t="e">
        <f>IF(DEGREES(ACOS(SIN(RADIANS(G1141))*SIN(RADIANS(E1135))+COS(RADIANS(G1141))*COS(RADIANS(E1135))*COS(RADIANS(AB1125))))&gt;90,0,$F$4*$F$5/E1134^2*(SIN(RADIANS(G1141))*SIN(RADIANS(E1135))+COS(RADIANS(G1141))*COS(RADIANS(E1135))*COS(RADIANS(AB1125))))</f>
        <v>#DIV/0!</v>
      </c>
      <c r="AC1141" s="3" t="e">
        <f>IF(DEGREES(ACOS(SIN(RADIANS(G1141))*SIN(RADIANS(E1135))+COS(RADIANS(G1141))*COS(RADIANS(E1135))*COS(RADIANS(AC1125))))&gt;90,0,$F$4*$F$5/E1134^2*(SIN(RADIANS(G1141))*SIN(RADIANS(E1135))+COS(RADIANS(G1141))*COS(RADIANS(E1135))*COS(RADIANS(AC1125))))</f>
        <v>#DIV/0!</v>
      </c>
      <c r="AD1141" s="3" t="e">
        <f>IF(DEGREES(ACOS(SIN(RADIANS(G1141))*SIN(RADIANS(E1135))+COS(RADIANS(G1141))*COS(RADIANS(E1135))*COS(RADIANS(AD1125))))&gt;90,0,$F$4*$F$5/E1134^2*(SIN(RADIANS(G1141))*SIN(RADIANS(E1135))+COS(RADIANS(G1141))*COS(RADIANS(E1135))*COS(RADIANS(AD1125))))</f>
        <v>#DIV/0!</v>
      </c>
      <c r="AE1141" s="3" t="e">
        <f>IF(DEGREES(ACOS(SIN(RADIANS(G1141))*SIN(RADIANS(E1135))+COS(RADIANS(G1141))*COS(RADIANS(E1135))*COS(RADIANS(AE1125))))&gt;90,0,$F$4*$F$5/E1134^2*(SIN(RADIANS(G1141))*SIN(RADIANS(E1135))+COS(RADIANS(G1141))*COS(RADIANS(E1135))*COS(RADIANS(AE1125))))</f>
        <v>#DIV/0!</v>
      </c>
      <c r="AF1141" s="3" t="e">
        <f>IF(DEGREES(ACOS(SIN(RADIANS(G1141))*SIN(RADIANS(E1135))+COS(RADIANS(G1141))*COS(RADIANS(E1135))*COS(RADIANS(AF1125))))&gt;90,0,$F$4*$F$5/E1134^2*(SIN(RADIANS(G1141))*SIN(RADIANS(E1135))+COS(RADIANS(G1141))*COS(RADIANS(E1135))*COS(RADIANS(AF1125))))</f>
        <v>#DIV/0!</v>
      </c>
      <c r="AG1141" s="3" t="e">
        <f>IF(DEGREES(ACOS(SIN(RADIANS(G1141))*SIN(RADIANS(E1135))+COS(RADIANS(G1141))*COS(RADIANS(E1135))*COS(RADIANS(AG1125))))&gt;90,0,$F$4*$F$5/E1134^2*(SIN(RADIANS(G1141))*SIN(RADIANS(E1135))+COS(RADIANS(G1141))*COS(RADIANS(E1135))*COS(RADIANS(AG1125))))</f>
        <v>#DIV/0!</v>
      </c>
      <c r="AH1141" s="3" t="e">
        <f>IF(DEGREES(ACOS(SIN(RADIANS(G1141))*SIN(RADIANS(E1135))+COS(RADIANS(G1141))*COS(RADIANS(E1135))*COS(RADIANS(AH1125))))&gt;90,0,$F$4*$F$5/E1134^2*(SIN(RADIANS(G1141))*SIN(RADIANS(E1135))+COS(RADIANS(G1141))*COS(RADIANS(E1135))*COS(RADIANS(AH1125))))</f>
        <v>#DIV/0!</v>
      </c>
      <c r="AI1141" s="3" t="e">
        <f>IF(DEGREES(ACOS(SIN(RADIANS(G1141))*SIN(RADIANS(E1135))+COS(RADIANS(G1141))*COS(RADIANS(E1135))*COS(RADIANS(AI1125))))&gt;90,0,$F$4*$F$5/E1134^2*(SIN(RADIANS(G1141))*SIN(RADIANS(E1135))+COS(RADIANS(G1141))*COS(RADIANS(E1135))*COS(RADIANS(AI1125))))</f>
        <v>#DIV/0!</v>
      </c>
      <c r="AJ1141" s="3" t="e">
        <f>IF(DEGREES(ACOS(SIN(RADIANS(G1141))*SIN(RADIANS(E1135))+COS(RADIANS(G1141))*COS(RADIANS(E1135))*COS(RADIANS(AJ1125))))&gt;90,0,$F$4*$F$5/E1134^2*(SIN(RADIANS(G1141))*SIN(RADIANS(E1135))+COS(RADIANS(G1141))*COS(RADIANS(E1135))*COS(RADIANS(AJ1125))))</f>
        <v>#DIV/0!</v>
      </c>
      <c r="AK1141" s="3">
        <f>IF(DEGREES(ACOS(SIN(RADIANS(G1141))*SIN(RADIANS(E1135))+COS(RADIANS(G1141))*COS(RADIANS(E1135))*COS(RADIANS(AK1125))))&gt;90,0,$F$4*$F$5/E1134^2*(SIN(RADIANS(G1141))*SIN(RADIANS(E1135))+COS(RADIANS(G1141))*COS(RADIANS(E1135))*COS(RADIANS(AK1125))))</f>
        <v>0</v>
      </c>
      <c r="AL1141" s="3">
        <f>IF(DEGREES(ACOS(SIN(RADIANS(G1141))*SIN(RADIANS(E1135))+COS(RADIANS(G1141))*COS(RADIANS(E1135))*COS(RADIANS(AL1125))))&gt;90,0,$F$4*$F$5/E1134^2*(SIN(RADIANS(G1141))*SIN(RADIANS(E1135))+COS(RADIANS(G1141))*COS(RADIANS(E1135))*COS(RADIANS(AL1125))))</f>
        <v>0</v>
      </c>
      <c r="AM1141" s="3">
        <f>IF(DEGREES(ACOS(SIN(RADIANS(G1141))*SIN(RADIANS(E1135))+COS(RADIANS(G1141))*COS(RADIANS(E1135))*COS(RADIANS(AM1125))))&gt;90,0,$F$4*$F$5/E1134^2*(SIN(RADIANS(G1141))*SIN(RADIANS(E1135))+COS(RADIANS(G1141))*COS(RADIANS(E1135))*COS(RADIANS(AM1125))))</f>
        <v>0</v>
      </c>
      <c r="AN1141" s="3">
        <f>IF(DEGREES(ACOS(SIN(RADIANS(G1141))*SIN(RADIANS(E1135))+COS(RADIANS(G1141))*COS(RADIANS(E1135))*COS(RADIANS(AN1125))))&gt;90,0,$F$4*$F$5/E1134^2*(SIN(RADIANS(G1141))*SIN(RADIANS(E1135))+COS(RADIANS(G1141))*COS(RADIANS(E1135))*COS(RADIANS(AN1125))))</f>
        <v>0</v>
      </c>
      <c r="AO1141" s="3">
        <f>IF(DEGREES(ACOS(SIN(RADIANS(G1141))*SIN(RADIANS(E1135))+COS(RADIANS(G1141))*COS(RADIANS(E1135))*COS(RADIANS(AO1125))))&gt;90,0,$F$4*$F$5/E1134^2*(SIN(RADIANS(G1141))*SIN(RADIANS(E1135))+COS(RADIANS(G1141))*COS(RADIANS(E1135))*COS(RADIANS(AO1125))))</f>
        <v>0</v>
      </c>
      <c r="AP1141" s="3">
        <f>IF(DEGREES(ACOS(SIN(RADIANS(G1141))*SIN(RADIANS(E1135))+COS(RADIANS(G1141))*COS(RADIANS(E1135))*COS(RADIANS(AP1125))))&gt;90,0,$F$4*$F$5/E1134^2*(SIN(RADIANS(G1141))*SIN(RADIANS(E1135))+COS(RADIANS(G1141))*COS(RADIANS(E1135))*COS(RADIANS(AP1125))))</f>
        <v>0</v>
      </c>
      <c r="AQ1141" s="3">
        <f>IF(DEGREES(ACOS(SIN(RADIANS(G1141))*SIN(RADIANS(E1135))+COS(RADIANS(G1141))*COS(RADIANS(E1135))*COS(RADIANS(AQ1125))))&gt;90,0,$F$4*$F$5/E1134^2*(SIN(RADIANS(G1141))*SIN(RADIANS(E1135))+COS(RADIANS(G1141))*COS(RADIANS(E1135))*COS(RADIANS(AQ1125))))</f>
        <v>0</v>
      </c>
      <c r="AR1141" s="3">
        <f>IF(DEGREES(ACOS(SIN(RADIANS(G1141))*SIN(RADIANS(E1135))+COS(RADIANS(G1141))*COS(RADIANS(E1135))*COS(RADIANS(AR1125))))&gt;90,0,$F$4*$F$5/E1134^2*(SIN(RADIANS(G1141))*SIN(RADIANS(E1135))+COS(RADIANS(G1141))*COS(RADIANS(E1135))*COS(RADIANS(AR1125))))</f>
        <v>0</v>
      </c>
    </row>
    <row r="1142" spans="2:44" ht="15.75" customHeight="1" x14ac:dyDescent="0.2">
      <c r="G1142" s="3">
        <v>-60</v>
      </c>
      <c r="I1142" s="3">
        <f>IF(DEGREES(ACOS(SIN(RADIANS(G1142))*SIN(RADIANS(E1135))+COS(RADIANS(G1142))*COS(RADIANS(E1135))*COS(RADIANS(I1125))))&gt;90,0,$F$4*$F$5/E1134^2*(SIN(RADIANS(G1142))*SIN(RADIANS(E1135))+COS(RADIANS(G1142))*COS(RADIANS(E1135))*COS(RADIANS(I1125))))</f>
        <v>0</v>
      </c>
      <c r="J1142" s="3">
        <f>IF(DEGREES(ACOS(SIN(RADIANS(G1142))*SIN(RADIANS(E1135))+COS(RADIANS(G1142))*COS(RADIANS(E1135))*COS(RADIANS(J1125))))&gt;90,0,$F$4*$F$5/E1134^2*(SIN(RADIANS(G1142))*SIN(RADIANS(E1135))+COS(RADIANS(G1142))*COS(RADIANS(E1135))*COS(RADIANS(J1125))))</f>
        <v>0</v>
      </c>
      <c r="K1142" s="3">
        <f>IF(DEGREES(ACOS(SIN(RADIANS(G1142))*SIN(RADIANS(E1135))+COS(RADIANS(G1142))*COS(RADIANS(E1135))*COS(RADIANS(K1125))))&gt;90,0,$F$4*$F$5/E1134^2*(SIN(RADIANS(G1142))*SIN(RADIANS(E1135))+COS(RADIANS(G1142))*COS(RADIANS(E1135))*COS(RADIANS(K1125))))</f>
        <v>0</v>
      </c>
      <c r="L1142" s="3">
        <f>IF(DEGREES(ACOS(SIN(RADIANS(G1142))*SIN(RADIANS(E1135))+COS(RADIANS(G1142))*COS(RADIANS(E1135))*COS(RADIANS(L1125))))&gt;90,0,$F$4*$F$5/E1134^2*(SIN(RADIANS(G1142))*SIN(RADIANS(E1135))+COS(RADIANS(G1142))*COS(RADIANS(E1135))*COS(RADIANS(L1125))))</f>
        <v>0</v>
      </c>
      <c r="M1142" s="3">
        <f>IF(DEGREES(ACOS(SIN(RADIANS(G1142))*SIN(RADIANS(E1135))+COS(RADIANS(G1142))*COS(RADIANS(E1135))*COS(RADIANS(M1125))))&gt;90,0,$F$4*$F$5/E1134^2*(SIN(RADIANS(G1142))*SIN(RADIANS(E1135))+COS(RADIANS(G1142))*COS(RADIANS(E1135))*COS(RADIANS(M1125))))</f>
        <v>0</v>
      </c>
      <c r="N1142" s="3">
        <f>IF(DEGREES(ACOS(SIN(RADIANS(G1142))*SIN(RADIANS(E1135))+COS(RADIANS(G1142))*COS(RADIANS(E1135))*COS(RADIANS(N1125))))&gt;90,0,$F$4*$F$5/E1134^2*(SIN(RADIANS(G1142))*SIN(RADIANS(E1135))+COS(RADIANS(G1142))*COS(RADIANS(E1135))*COS(RADIANS(N1125))))</f>
        <v>0</v>
      </c>
      <c r="O1142" s="3">
        <f>IF(DEGREES(ACOS(SIN(RADIANS(G1142))*SIN(RADIANS(E1135))+COS(RADIANS(G1142))*COS(RADIANS(E1135))*COS(RADIANS(O1125))))&gt;90,0,$F$4*$F$5/E1134^2*(SIN(RADIANS(G1142))*SIN(RADIANS(E1135))+COS(RADIANS(G1142))*COS(RADIANS(E1135))*COS(RADIANS(O1125))))</f>
        <v>0</v>
      </c>
      <c r="P1142" s="3">
        <f>IF(DEGREES(ACOS(SIN(RADIANS(G1142))*SIN(RADIANS(E1135))+COS(RADIANS(G1142))*COS(RADIANS(E1135))*COS(RADIANS(P1125))))&gt;90,0,$F$4*$F$5/E1134^2*(SIN(RADIANS(G1142))*SIN(RADIANS(E1135))+COS(RADIANS(G1142))*COS(RADIANS(E1135))*COS(RADIANS(P1125))))</f>
        <v>0</v>
      </c>
      <c r="Q1142" s="3">
        <f>IF(DEGREES(ACOS(SIN(RADIANS(G1142))*SIN(RADIANS(E1135))+COS(RADIANS(G1142))*COS(RADIANS(E1135))*COS(RADIANS(Q1125))))&gt;90,0,$F$4*$F$5/E1134^2*(SIN(RADIANS(G1142))*SIN(RADIANS(E1135))+COS(RADIANS(G1142))*COS(RADIANS(E1135))*COS(RADIANS(Q1125))))</f>
        <v>0</v>
      </c>
      <c r="R1142" s="3" t="e">
        <f>IF(DEGREES(ACOS(SIN(RADIANS(G1142))*SIN(RADIANS(E1135))+COS(RADIANS(G1142))*COS(RADIANS(E1135))*COS(RADIANS(R1125))))&gt;90,0,$F$4*$F$5/E1134^2*(SIN(RADIANS(G1142))*SIN(RADIANS(E1135))+COS(RADIANS(G1142))*COS(RADIANS(E1135))*COS(RADIANS(R1125))))</f>
        <v>#DIV/0!</v>
      </c>
      <c r="S1142" s="3" t="e">
        <f>IF(DEGREES(ACOS(SIN(RADIANS(G1142))*SIN(RADIANS(E1135))+COS(RADIANS(G1142))*COS(RADIANS(E1135))*COS(RADIANS(S1125))))&gt;90,0,$F$4*$F$5/E1134^2*(SIN(RADIANS(G1142))*SIN(RADIANS(E1135))+COS(RADIANS(G1142))*COS(RADIANS(E1135))*COS(RADIANS(S1125))))</f>
        <v>#DIV/0!</v>
      </c>
      <c r="T1142" s="3" t="e">
        <f>IF(DEGREES(ACOS(SIN(RADIANS(G1142))*SIN(RADIANS(E1135))+COS(RADIANS(G1142))*COS(RADIANS(E1135))*COS(RADIANS(T1125))))&gt;90,0,$F$4*$F$5/E1134^2*(SIN(RADIANS(G1142))*SIN(RADIANS(E1135))+COS(RADIANS(G1142))*COS(RADIANS(E1135))*COS(RADIANS(T1125))))</f>
        <v>#DIV/0!</v>
      </c>
      <c r="U1142" s="3" t="e">
        <f>IF(DEGREES(ACOS(SIN(RADIANS(G1142))*SIN(RADIANS(E1135))+COS(RADIANS(G1142))*COS(RADIANS(E1135))*COS(RADIANS(U1125))))&gt;90,0,$F$4*$F$5/E1134^2*(SIN(RADIANS(G1142))*SIN(RADIANS(E1135))+COS(RADIANS(G1142))*COS(RADIANS(E1135))*COS(RADIANS(U1125))))</f>
        <v>#DIV/0!</v>
      </c>
      <c r="V1142" s="3" t="e">
        <f>IF(DEGREES(ACOS(SIN(RADIANS(G1142))*SIN(RADIANS(E1135))+COS(RADIANS(G1142))*COS(RADIANS(E1135))*COS(RADIANS(V1125))))&gt;90,0,$F$4*$F$5/E1134^2*(SIN(RADIANS(G1142))*SIN(RADIANS(E1135))+COS(RADIANS(G1142))*COS(RADIANS(E1135))*COS(RADIANS(V1125))))</f>
        <v>#DIV/0!</v>
      </c>
      <c r="W1142" s="3" t="e">
        <f>IF(DEGREES(ACOS(SIN(RADIANS(G1142))*SIN(RADIANS(E1135))+COS(RADIANS(G1142))*COS(RADIANS(E1135))*COS(RADIANS(W1125))))&gt;90,0,$F$4*$F$5/E1134^2*(SIN(RADIANS(G1142))*SIN(RADIANS(E1135))+COS(RADIANS(G1142))*COS(RADIANS(E1135))*COS(RADIANS(W1125))))</f>
        <v>#DIV/0!</v>
      </c>
      <c r="X1142" s="3" t="e">
        <f>IF(DEGREES(ACOS(SIN(RADIANS(G1142))*SIN(RADIANS(E1135))+COS(RADIANS(G1142))*COS(RADIANS(E1135))*COS(RADIANS(X1125))))&gt;90,0,$F$4*$F$5/E1134^2*(SIN(RADIANS(G1142))*SIN(RADIANS(E1135))+COS(RADIANS(G1142))*COS(RADIANS(E1135))*COS(RADIANS(X1125))))</f>
        <v>#DIV/0!</v>
      </c>
      <c r="Y1142" s="3" t="e">
        <f>IF(DEGREES(ACOS(SIN(RADIANS(G1142))*SIN(RADIANS(E1135))+COS(RADIANS(G1142))*COS(RADIANS(E1135))*COS(RADIANS(Y1125))))&gt;90,0,$F$4*$F$5/E1134^2*(SIN(RADIANS(G1142))*SIN(RADIANS(E1135))+COS(RADIANS(G1142))*COS(RADIANS(E1135))*COS(RADIANS(Y1125))))</f>
        <v>#DIV/0!</v>
      </c>
      <c r="Z1142" s="3" t="e">
        <f>IF(DEGREES(ACOS(SIN(RADIANS(G1142))*SIN(RADIANS(E1135))+COS(RADIANS(G1142))*COS(RADIANS(E1135))*COS(RADIANS(Z1125))))&gt;90,0,$F$4*$F$5/E1134^2*(SIN(RADIANS(G1142))*SIN(RADIANS(E1135))+COS(RADIANS(G1142))*COS(RADIANS(E1135))*COS(RADIANS(Z1125))))</f>
        <v>#DIV/0!</v>
      </c>
      <c r="AA1142" s="3" t="e">
        <f>IF(DEGREES(ACOS(SIN(RADIANS(G1142))*SIN(RADIANS(E1135))+COS(RADIANS(G1142))*COS(RADIANS(E1135))*COS(RADIANS(AA1125))))&gt;90,0,$F$4*$F$5/E1134^2*(SIN(RADIANS(G1142))*SIN(RADIANS(E1135))+COS(RADIANS(G1142))*COS(RADIANS(E1135))*COS(RADIANS(AA1125))))</f>
        <v>#DIV/0!</v>
      </c>
      <c r="AB1142" s="3" t="e">
        <f>IF(DEGREES(ACOS(SIN(RADIANS(G1142))*SIN(RADIANS(E1135))+COS(RADIANS(G1142))*COS(RADIANS(E1135))*COS(RADIANS(AB1125))))&gt;90,0,$F$4*$F$5/E1134^2*(SIN(RADIANS(G1142))*SIN(RADIANS(E1135))+COS(RADIANS(G1142))*COS(RADIANS(E1135))*COS(RADIANS(AB1125))))</f>
        <v>#DIV/0!</v>
      </c>
      <c r="AC1142" s="3" t="e">
        <f>IF(DEGREES(ACOS(SIN(RADIANS(G1142))*SIN(RADIANS(E1135))+COS(RADIANS(G1142))*COS(RADIANS(E1135))*COS(RADIANS(AC1125))))&gt;90,0,$F$4*$F$5/E1134^2*(SIN(RADIANS(G1142))*SIN(RADIANS(E1135))+COS(RADIANS(G1142))*COS(RADIANS(E1135))*COS(RADIANS(AC1125))))</f>
        <v>#DIV/0!</v>
      </c>
      <c r="AD1142" s="3" t="e">
        <f>IF(DEGREES(ACOS(SIN(RADIANS(G1142))*SIN(RADIANS(E1135))+COS(RADIANS(G1142))*COS(RADIANS(E1135))*COS(RADIANS(AD1125))))&gt;90,0,$F$4*$F$5/E1134^2*(SIN(RADIANS(G1142))*SIN(RADIANS(E1135))+COS(RADIANS(G1142))*COS(RADIANS(E1135))*COS(RADIANS(AD1125))))</f>
        <v>#DIV/0!</v>
      </c>
      <c r="AE1142" s="3" t="e">
        <f>IF(DEGREES(ACOS(SIN(RADIANS(G1142))*SIN(RADIANS(E1135))+COS(RADIANS(G1142))*COS(RADIANS(E1135))*COS(RADIANS(AE1125))))&gt;90,0,$F$4*$F$5/E1134^2*(SIN(RADIANS(G1142))*SIN(RADIANS(E1135))+COS(RADIANS(G1142))*COS(RADIANS(E1135))*COS(RADIANS(AE1125))))</f>
        <v>#DIV/0!</v>
      </c>
      <c r="AF1142" s="3" t="e">
        <f>IF(DEGREES(ACOS(SIN(RADIANS(G1142))*SIN(RADIANS(E1135))+COS(RADIANS(G1142))*COS(RADIANS(E1135))*COS(RADIANS(AF1125))))&gt;90,0,$F$4*$F$5/E1134^2*(SIN(RADIANS(G1142))*SIN(RADIANS(E1135))+COS(RADIANS(G1142))*COS(RADIANS(E1135))*COS(RADIANS(AF1125))))</f>
        <v>#DIV/0!</v>
      </c>
      <c r="AG1142" s="3" t="e">
        <f>IF(DEGREES(ACOS(SIN(RADIANS(G1142))*SIN(RADIANS(E1135))+COS(RADIANS(G1142))*COS(RADIANS(E1135))*COS(RADIANS(AG1125))))&gt;90,0,$F$4*$F$5/E1134^2*(SIN(RADIANS(G1142))*SIN(RADIANS(E1135))+COS(RADIANS(G1142))*COS(RADIANS(E1135))*COS(RADIANS(AG1125))))</f>
        <v>#DIV/0!</v>
      </c>
      <c r="AH1142" s="3" t="e">
        <f>IF(DEGREES(ACOS(SIN(RADIANS(G1142))*SIN(RADIANS(E1135))+COS(RADIANS(G1142))*COS(RADIANS(E1135))*COS(RADIANS(AH1125))))&gt;90,0,$F$4*$F$5/E1134^2*(SIN(RADIANS(G1142))*SIN(RADIANS(E1135))+COS(RADIANS(G1142))*COS(RADIANS(E1135))*COS(RADIANS(AH1125))))</f>
        <v>#DIV/0!</v>
      </c>
      <c r="AI1142" s="3" t="e">
        <f>IF(DEGREES(ACOS(SIN(RADIANS(G1142))*SIN(RADIANS(E1135))+COS(RADIANS(G1142))*COS(RADIANS(E1135))*COS(RADIANS(AI1125))))&gt;90,0,$F$4*$F$5/E1134^2*(SIN(RADIANS(G1142))*SIN(RADIANS(E1135))+COS(RADIANS(G1142))*COS(RADIANS(E1135))*COS(RADIANS(AI1125))))</f>
        <v>#DIV/0!</v>
      </c>
      <c r="AJ1142" s="3" t="e">
        <f>IF(DEGREES(ACOS(SIN(RADIANS(G1142))*SIN(RADIANS(E1135))+COS(RADIANS(G1142))*COS(RADIANS(E1135))*COS(RADIANS(AJ1125))))&gt;90,0,$F$4*$F$5/E1134^2*(SIN(RADIANS(G1142))*SIN(RADIANS(E1135))+COS(RADIANS(G1142))*COS(RADIANS(E1135))*COS(RADIANS(AJ1125))))</f>
        <v>#DIV/0!</v>
      </c>
      <c r="AK1142" s="3">
        <f>IF(DEGREES(ACOS(SIN(RADIANS(G1142))*SIN(RADIANS(E1135))+COS(RADIANS(G1142))*COS(RADIANS(E1135))*COS(RADIANS(AK1125))))&gt;90,0,$F$4*$F$5/E1134^2*(SIN(RADIANS(G1142))*SIN(RADIANS(E1135))+COS(RADIANS(G1142))*COS(RADIANS(E1135))*COS(RADIANS(AK1125))))</f>
        <v>0</v>
      </c>
      <c r="AL1142" s="3">
        <f>IF(DEGREES(ACOS(SIN(RADIANS(G1142))*SIN(RADIANS(E1135))+COS(RADIANS(G1142))*COS(RADIANS(E1135))*COS(RADIANS(AL1125))))&gt;90,0,$F$4*$F$5/E1134^2*(SIN(RADIANS(G1142))*SIN(RADIANS(E1135))+COS(RADIANS(G1142))*COS(RADIANS(E1135))*COS(RADIANS(AL1125))))</f>
        <v>0</v>
      </c>
      <c r="AM1142" s="3">
        <f>IF(DEGREES(ACOS(SIN(RADIANS(G1142))*SIN(RADIANS(E1135))+COS(RADIANS(G1142))*COS(RADIANS(E1135))*COS(RADIANS(AM1125))))&gt;90,0,$F$4*$F$5/E1134^2*(SIN(RADIANS(G1142))*SIN(RADIANS(E1135))+COS(RADIANS(G1142))*COS(RADIANS(E1135))*COS(RADIANS(AM1125))))</f>
        <v>0</v>
      </c>
      <c r="AN1142" s="3">
        <f>IF(DEGREES(ACOS(SIN(RADIANS(G1142))*SIN(RADIANS(E1135))+COS(RADIANS(G1142))*COS(RADIANS(E1135))*COS(RADIANS(AN1125))))&gt;90,0,$F$4*$F$5/E1134^2*(SIN(RADIANS(G1142))*SIN(RADIANS(E1135))+COS(RADIANS(G1142))*COS(RADIANS(E1135))*COS(RADIANS(AN1125))))</f>
        <v>0</v>
      </c>
      <c r="AO1142" s="3">
        <f>IF(DEGREES(ACOS(SIN(RADIANS(G1142))*SIN(RADIANS(E1135))+COS(RADIANS(G1142))*COS(RADIANS(E1135))*COS(RADIANS(AO1125))))&gt;90,0,$F$4*$F$5/E1134^2*(SIN(RADIANS(G1142))*SIN(RADIANS(E1135))+COS(RADIANS(G1142))*COS(RADIANS(E1135))*COS(RADIANS(AO1125))))</f>
        <v>0</v>
      </c>
      <c r="AP1142" s="3">
        <f>IF(DEGREES(ACOS(SIN(RADIANS(G1142))*SIN(RADIANS(E1135))+COS(RADIANS(G1142))*COS(RADIANS(E1135))*COS(RADIANS(AP1125))))&gt;90,0,$F$4*$F$5/E1134^2*(SIN(RADIANS(G1142))*SIN(RADIANS(E1135))+COS(RADIANS(G1142))*COS(RADIANS(E1135))*COS(RADIANS(AP1125))))</f>
        <v>0</v>
      </c>
      <c r="AQ1142" s="3">
        <f>IF(DEGREES(ACOS(SIN(RADIANS(G1142))*SIN(RADIANS(E1135))+COS(RADIANS(G1142))*COS(RADIANS(E1135))*COS(RADIANS(AQ1125))))&gt;90,0,$F$4*$F$5/E1134^2*(SIN(RADIANS(G1142))*SIN(RADIANS(E1135))+COS(RADIANS(G1142))*COS(RADIANS(E1135))*COS(RADIANS(AQ1125))))</f>
        <v>0</v>
      </c>
      <c r="AR1142" s="3">
        <f>IF(DEGREES(ACOS(SIN(RADIANS(G1142))*SIN(RADIANS(E1135))+COS(RADIANS(G1142))*COS(RADIANS(E1135))*COS(RADIANS(AR1125))))&gt;90,0,$F$4*$F$5/E1134^2*(SIN(RADIANS(G1142))*SIN(RADIANS(E1135))+COS(RADIANS(G1142))*COS(RADIANS(E1135))*COS(RADIANS(AR1125))))</f>
        <v>0</v>
      </c>
    </row>
    <row r="1143" spans="2:44" ht="15.75" customHeight="1" x14ac:dyDescent="0.2">
      <c r="G1143" s="3">
        <v>-70</v>
      </c>
      <c r="I1143" s="3">
        <f>IF(DEGREES(ACOS(SIN(RADIANS(G1143))*SIN(RADIANS(E1135))+COS(RADIANS(G1143))*COS(RADIANS(E1135))*COS(RADIANS(I1125))))&gt;90,0,$F$4*$F$5/E1134^2*(SIN(RADIANS(G1143))*SIN(RADIANS(E1135))+COS(RADIANS(G1143))*COS(RADIANS(E1135))*COS(RADIANS(I1125))))</f>
        <v>0</v>
      </c>
      <c r="J1143" s="3">
        <f>IF(DEGREES(ACOS(SIN(RADIANS(G1143))*SIN(RADIANS(E1135))+COS(RADIANS(G1143))*COS(RADIANS(E1135))*COS(RADIANS(J1125))))&gt;90,0,$F$4*$F$5/E1134^2*(SIN(RADIANS(G1143))*SIN(RADIANS(E1135))+COS(RADIANS(G1143))*COS(RADIANS(E1135))*COS(RADIANS(J1125))))</f>
        <v>0</v>
      </c>
      <c r="K1143" s="3">
        <f>IF(DEGREES(ACOS(SIN(RADIANS(G1143))*SIN(RADIANS(E1135))+COS(RADIANS(G1143))*COS(RADIANS(E1135))*COS(RADIANS(K1125))))&gt;90,0,$F$4*$F$5/E1134^2*(SIN(RADIANS(G1143))*SIN(RADIANS(E1135))+COS(RADIANS(G1143))*COS(RADIANS(E1135))*COS(RADIANS(K1125))))</f>
        <v>0</v>
      </c>
      <c r="L1143" s="3">
        <f>IF(DEGREES(ACOS(SIN(RADIANS(G1143))*SIN(RADIANS(E1135))+COS(RADIANS(G1143))*COS(RADIANS(E1135))*COS(RADIANS(L1125))))&gt;90,0,$F$4*$F$5/E1134^2*(SIN(RADIANS(G1143))*SIN(RADIANS(E1135))+COS(RADIANS(G1143))*COS(RADIANS(E1135))*COS(RADIANS(L1125))))</f>
        <v>0</v>
      </c>
      <c r="M1143" s="3">
        <f>IF(DEGREES(ACOS(SIN(RADIANS(G1143))*SIN(RADIANS(E1135))+COS(RADIANS(G1143))*COS(RADIANS(E1135))*COS(RADIANS(M1125))))&gt;90,0,$F$4*$F$5/E1134^2*(SIN(RADIANS(G1143))*SIN(RADIANS(E1135))+COS(RADIANS(G1143))*COS(RADIANS(E1135))*COS(RADIANS(M1125))))</f>
        <v>0</v>
      </c>
      <c r="N1143" s="3">
        <f>IF(DEGREES(ACOS(SIN(RADIANS(G1143))*SIN(RADIANS(E1135))+COS(RADIANS(G1143))*COS(RADIANS(E1135))*COS(RADIANS(N1125))))&gt;90,0,$F$4*$F$5/E1134^2*(SIN(RADIANS(G1143))*SIN(RADIANS(E1135))+COS(RADIANS(G1143))*COS(RADIANS(E1135))*COS(RADIANS(N1125))))</f>
        <v>0</v>
      </c>
      <c r="O1143" s="3">
        <f>IF(DEGREES(ACOS(SIN(RADIANS(G1143))*SIN(RADIANS(E1135))+COS(RADIANS(G1143))*COS(RADIANS(E1135))*COS(RADIANS(O1125))))&gt;90,0,$F$4*$F$5/E1134^2*(SIN(RADIANS(G1143))*SIN(RADIANS(E1135))+COS(RADIANS(G1143))*COS(RADIANS(E1135))*COS(RADIANS(O1125))))</f>
        <v>0</v>
      </c>
      <c r="P1143" s="3">
        <f>IF(DEGREES(ACOS(SIN(RADIANS(G1143))*SIN(RADIANS(E1135))+COS(RADIANS(G1143))*COS(RADIANS(E1135))*COS(RADIANS(P1125))))&gt;90,0,$F$4*$F$5/E1134^2*(SIN(RADIANS(G1143))*SIN(RADIANS(E1135))+COS(RADIANS(G1143))*COS(RADIANS(E1135))*COS(RADIANS(P1125))))</f>
        <v>0</v>
      </c>
      <c r="Q1143" s="3">
        <f>IF(DEGREES(ACOS(SIN(RADIANS(G1143))*SIN(RADIANS(E1135))+COS(RADIANS(G1143))*COS(RADIANS(E1135))*COS(RADIANS(Q1125))))&gt;90,0,$F$4*$F$5/E1134^2*(SIN(RADIANS(G1143))*SIN(RADIANS(E1135))+COS(RADIANS(G1143))*COS(RADIANS(E1135))*COS(RADIANS(Q1125))))</f>
        <v>0</v>
      </c>
      <c r="R1143" s="3" t="e">
        <f>IF(DEGREES(ACOS(SIN(RADIANS(G1143))*SIN(RADIANS(E1135))+COS(RADIANS(G1143))*COS(RADIANS(E1135))*COS(RADIANS(R1125))))&gt;90,0,$F$4*$F$5/E1134^2*(SIN(RADIANS(G1143))*SIN(RADIANS(E1135))+COS(RADIANS(G1143))*COS(RADIANS(E1135))*COS(RADIANS(R1125))))</f>
        <v>#DIV/0!</v>
      </c>
      <c r="S1143" s="3" t="e">
        <f>IF(DEGREES(ACOS(SIN(RADIANS(G1143))*SIN(RADIANS(E1135))+COS(RADIANS(G1143))*COS(RADIANS(E1135))*COS(RADIANS(S1125))))&gt;90,0,$F$4*$F$5/E1134^2*(SIN(RADIANS(G1143))*SIN(RADIANS(E1135))+COS(RADIANS(G1143))*COS(RADIANS(E1135))*COS(RADIANS(S1125))))</f>
        <v>#DIV/0!</v>
      </c>
      <c r="T1143" s="3" t="e">
        <f>IF(DEGREES(ACOS(SIN(RADIANS(G1143))*SIN(RADIANS(E1135))+COS(RADIANS(G1143))*COS(RADIANS(E1135))*COS(RADIANS(T1125))))&gt;90,0,$F$4*$F$5/E1134^2*(SIN(RADIANS(G1143))*SIN(RADIANS(E1135))+COS(RADIANS(G1143))*COS(RADIANS(E1135))*COS(RADIANS(T1125))))</f>
        <v>#DIV/0!</v>
      </c>
      <c r="U1143" s="3" t="e">
        <f>IF(DEGREES(ACOS(SIN(RADIANS(G1143))*SIN(RADIANS(E1135))+COS(RADIANS(G1143))*COS(RADIANS(E1135))*COS(RADIANS(U1125))))&gt;90,0,$F$4*$F$5/E1134^2*(SIN(RADIANS(G1143))*SIN(RADIANS(E1135))+COS(RADIANS(G1143))*COS(RADIANS(E1135))*COS(RADIANS(U1125))))</f>
        <v>#DIV/0!</v>
      </c>
      <c r="V1143" s="3" t="e">
        <f>IF(DEGREES(ACOS(SIN(RADIANS(G1143))*SIN(RADIANS(E1135))+COS(RADIANS(G1143))*COS(RADIANS(E1135))*COS(RADIANS(V1125))))&gt;90,0,$F$4*$F$5/E1134^2*(SIN(RADIANS(G1143))*SIN(RADIANS(E1135))+COS(RADIANS(G1143))*COS(RADIANS(E1135))*COS(RADIANS(V1125))))</f>
        <v>#DIV/0!</v>
      </c>
      <c r="W1143" s="3" t="e">
        <f>IF(DEGREES(ACOS(SIN(RADIANS(G1143))*SIN(RADIANS(E1135))+COS(RADIANS(G1143))*COS(RADIANS(E1135))*COS(RADIANS(W1125))))&gt;90,0,$F$4*$F$5/E1134^2*(SIN(RADIANS(G1143))*SIN(RADIANS(E1135))+COS(RADIANS(G1143))*COS(RADIANS(E1135))*COS(RADIANS(W1125))))</f>
        <v>#DIV/0!</v>
      </c>
      <c r="X1143" s="3" t="e">
        <f>IF(DEGREES(ACOS(SIN(RADIANS(G1143))*SIN(RADIANS(E1135))+COS(RADIANS(G1143))*COS(RADIANS(E1135))*COS(RADIANS(X1125))))&gt;90,0,$F$4*$F$5/E1134^2*(SIN(RADIANS(G1143))*SIN(RADIANS(E1135))+COS(RADIANS(G1143))*COS(RADIANS(E1135))*COS(RADIANS(X1125))))</f>
        <v>#DIV/0!</v>
      </c>
      <c r="Y1143" s="3" t="e">
        <f>IF(DEGREES(ACOS(SIN(RADIANS(G1143))*SIN(RADIANS(E1135))+COS(RADIANS(G1143))*COS(RADIANS(E1135))*COS(RADIANS(Y1125))))&gt;90,0,$F$4*$F$5/E1134^2*(SIN(RADIANS(G1143))*SIN(RADIANS(E1135))+COS(RADIANS(G1143))*COS(RADIANS(E1135))*COS(RADIANS(Y1125))))</f>
        <v>#DIV/0!</v>
      </c>
      <c r="Z1143" s="3" t="e">
        <f>IF(DEGREES(ACOS(SIN(RADIANS(G1143))*SIN(RADIANS(E1135))+COS(RADIANS(G1143))*COS(RADIANS(E1135))*COS(RADIANS(Z1125))))&gt;90,0,$F$4*$F$5/E1134^2*(SIN(RADIANS(G1143))*SIN(RADIANS(E1135))+COS(RADIANS(G1143))*COS(RADIANS(E1135))*COS(RADIANS(Z1125))))</f>
        <v>#DIV/0!</v>
      </c>
      <c r="AA1143" s="3" t="e">
        <f>IF(DEGREES(ACOS(SIN(RADIANS(G1143))*SIN(RADIANS(E1135))+COS(RADIANS(G1143))*COS(RADIANS(E1135))*COS(RADIANS(AA1125))))&gt;90,0,$F$4*$F$5/E1134^2*(SIN(RADIANS(G1143))*SIN(RADIANS(E1135))+COS(RADIANS(G1143))*COS(RADIANS(E1135))*COS(RADIANS(AA1125))))</f>
        <v>#DIV/0!</v>
      </c>
      <c r="AB1143" s="3" t="e">
        <f>IF(DEGREES(ACOS(SIN(RADIANS(G1143))*SIN(RADIANS(E1135))+COS(RADIANS(G1143))*COS(RADIANS(E1135))*COS(RADIANS(AB1125))))&gt;90,0,$F$4*$F$5/E1134^2*(SIN(RADIANS(G1143))*SIN(RADIANS(E1135))+COS(RADIANS(G1143))*COS(RADIANS(E1135))*COS(RADIANS(AB1125))))</f>
        <v>#DIV/0!</v>
      </c>
      <c r="AC1143" s="3" t="e">
        <f>IF(DEGREES(ACOS(SIN(RADIANS(G1143))*SIN(RADIANS(E1135))+COS(RADIANS(G1143))*COS(RADIANS(E1135))*COS(RADIANS(AC1125))))&gt;90,0,$F$4*$F$5/E1134^2*(SIN(RADIANS(G1143))*SIN(RADIANS(E1135))+COS(RADIANS(G1143))*COS(RADIANS(E1135))*COS(RADIANS(AC1125))))</f>
        <v>#DIV/0!</v>
      </c>
      <c r="AD1143" s="3" t="e">
        <f>IF(DEGREES(ACOS(SIN(RADIANS(G1143))*SIN(RADIANS(E1135))+COS(RADIANS(G1143))*COS(RADIANS(E1135))*COS(RADIANS(AD1125))))&gt;90,0,$F$4*$F$5/E1134^2*(SIN(RADIANS(G1143))*SIN(RADIANS(E1135))+COS(RADIANS(G1143))*COS(RADIANS(E1135))*COS(RADIANS(AD1125))))</f>
        <v>#DIV/0!</v>
      </c>
      <c r="AE1143" s="3" t="e">
        <f>IF(DEGREES(ACOS(SIN(RADIANS(G1143))*SIN(RADIANS(E1135))+COS(RADIANS(G1143))*COS(RADIANS(E1135))*COS(RADIANS(AE1125))))&gt;90,0,$F$4*$F$5/E1134^2*(SIN(RADIANS(G1143))*SIN(RADIANS(E1135))+COS(RADIANS(G1143))*COS(RADIANS(E1135))*COS(RADIANS(AE1125))))</f>
        <v>#DIV/0!</v>
      </c>
      <c r="AF1143" s="3" t="e">
        <f>IF(DEGREES(ACOS(SIN(RADIANS(G1143))*SIN(RADIANS(E1135))+COS(RADIANS(G1143))*COS(RADIANS(E1135))*COS(RADIANS(AF1125))))&gt;90,0,$F$4*$F$5/E1134^2*(SIN(RADIANS(G1143))*SIN(RADIANS(E1135))+COS(RADIANS(G1143))*COS(RADIANS(E1135))*COS(RADIANS(AF1125))))</f>
        <v>#DIV/0!</v>
      </c>
      <c r="AG1143" s="3" t="e">
        <f>IF(DEGREES(ACOS(SIN(RADIANS(G1143))*SIN(RADIANS(E1135))+COS(RADIANS(G1143))*COS(RADIANS(E1135))*COS(RADIANS(AG1125))))&gt;90,0,$F$4*$F$5/E1134^2*(SIN(RADIANS(G1143))*SIN(RADIANS(E1135))+COS(RADIANS(G1143))*COS(RADIANS(E1135))*COS(RADIANS(AG1125))))</f>
        <v>#DIV/0!</v>
      </c>
      <c r="AH1143" s="3" t="e">
        <f>IF(DEGREES(ACOS(SIN(RADIANS(G1143))*SIN(RADIANS(E1135))+COS(RADIANS(G1143))*COS(RADIANS(E1135))*COS(RADIANS(AH1125))))&gt;90,0,$F$4*$F$5/E1134^2*(SIN(RADIANS(G1143))*SIN(RADIANS(E1135))+COS(RADIANS(G1143))*COS(RADIANS(E1135))*COS(RADIANS(AH1125))))</f>
        <v>#DIV/0!</v>
      </c>
      <c r="AI1143" s="3" t="e">
        <f>IF(DEGREES(ACOS(SIN(RADIANS(G1143))*SIN(RADIANS(E1135))+COS(RADIANS(G1143))*COS(RADIANS(E1135))*COS(RADIANS(AI1125))))&gt;90,0,$F$4*$F$5/E1134^2*(SIN(RADIANS(G1143))*SIN(RADIANS(E1135))+COS(RADIANS(G1143))*COS(RADIANS(E1135))*COS(RADIANS(AI1125))))</f>
        <v>#DIV/0!</v>
      </c>
      <c r="AJ1143" s="3" t="e">
        <f>IF(DEGREES(ACOS(SIN(RADIANS(G1143))*SIN(RADIANS(E1135))+COS(RADIANS(G1143))*COS(RADIANS(E1135))*COS(RADIANS(AJ1125))))&gt;90,0,$F$4*$F$5/E1134^2*(SIN(RADIANS(G1143))*SIN(RADIANS(E1135))+COS(RADIANS(G1143))*COS(RADIANS(E1135))*COS(RADIANS(AJ1125))))</f>
        <v>#DIV/0!</v>
      </c>
      <c r="AK1143" s="3">
        <f>IF(DEGREES(ACOS(SIN(RADIANS(G1143))*SIN(RADIANS(E1135))+COS(RADIANS(G1143))*COS(RADIANS(E1135))*COS(RADIANS(AK1125))))&gt;90,0,$F$4*$F$5/E1134^2*(SIN(RADIANS(G1143))*SIN(RADIANS(E1135))+COS(RADIANS(G1143))*COS(RADIANS(E1135))*COS(RADIANS(AK1125))))</f>
        <v>0</v>
      </c>
      <c r="AL1143" s="3">
        <f>IF(DEGREES(ACOS(SIN(RADIANS(G1143))*SIN(RADIANS(E1135))+COS(RADIANS(G1143))*COS(RADIANS(E1135))*COS(RADIANS(AL1125))))&gt;90,0,$F$4*$F$5/E1134^2*(SIN(RADIANS(G1143))*SIN(RADIANS(E1135))+COS(RADIANS(G1143))*COS(RADIANS(E1135))*COS(RADIANS(AL1125))))</f>
        <v>0</v>
      </c>
      <c r="AM1143" s="3">
        <f>IF(DEGREES(ACOS(SIN(RADIANS(G1143))*SIN(RADIANS(E1135))+COS(RADIANS(G1143))*COS(RADIANS(E1135))*COS(RADIANS(AM1125))))&gt;90,0,$F$4*$F$5/E1134^2*(SIN(RADIANS(G1143))*SIN(RADIANS(E1135))+COS(RADIANS(G1143))*COS(RADIANS(E1135))*COS(RADIANS(AM1125))))</f>
        <v>0</v>
      </c>
      <c r="AN1143" s="3">
        <f>IF(DEGREES(ACOS(SIN(RADIANS(G1143))*SIN(RADIANS(E1135))+COS(RADIANS(G1143))*COS(RADIANS(E1135))*COS(RADIANS(AN1125))))&gt;90,0,$F$4*$F$5/E1134^2*(SIN(RADIANS(G1143))*SIN(RADIANS(E1135))+COS(RADIANS(G1143))*COS(RADIANS(E1135))*COS(RADIANS(AN1125))))</f>
        <v>0</v>
      </c>
      <c r="AO1143" s="3">
        <f>IF(DEGREES(ACOS(SIN(RADIANS(G1143))*SIN(RADIANS(E1135))+COS(RADIANS(G1143))*COS(RADIANS(E1135))*COS(RADIANS(AO1125))))&gt;90,0,$F$4*$F$5/E1134^2*(SIN(RADIANS(G1143))*SIN(RADIANS(E1135))+COS(RADIANS(G1143))*COS(RADIANS(E1135))*COS(RADIANS(AO1125))))</f>
        <v>0</v>
      </c>
      <c r="AP1143" s="3">
        <f>IF(DEGREES(ACOS(SIN(RADIANS(G1143))*SIN(RADIANS(E1135))+COS(RADIANS(G1143))*COS(RADIANS(E1135))*COS(RADIANS(AP1125))))&gt;90,0,$F$4*$F$5/E1134^2*(SIN(RADIANS(G1143))*SIN(RADIANS(E1135))+COS(RADIANS(G1143))*COS(RADIANS(E1135))*COS(RADIANS(AP1125))))</f>
        <v>0</v>
      </c>
      <c r="AQ1143" s="3">
        <f>IF(DEGREES(ACOS(SIN(RADIANS(G1143))*SIN(RADIANS(E1135))+COS(RADIANS(G1143))*COS(RADIANS(E1135))*COS(RADIANS(AQ1125))))&gt;90,0,$F$4*$F$5/E1134^2*(SIN(RADIANS(G1143))*SIN(RADIANS(E1135))+COS(RADIANS(G1143))*COS(RADIANS(E1135))*COS(RADIANS(AQ1125))))</f>
        <v>0</v>
      </c>
      <c r="AR1143" s="3">
        <f>IF(DEGREES(ACOS(SIN(RADIANS(G1143))*SIN(RADIANS(E1135))+COS(RADIANS(G1143))*COS(RADIANS(E1135))*COS(RADIANS(AR1125))))&gt;90,0,$F$4*$F$5/E1134^2*(SIN(RADIANS(G1143))*SIN(RADIANS(E1135))+COS(RADIANS(G1143))*COS(RADIANS(E1135))*COS(RADIANS(AR1125))))</f>
        <v>0</v>
      </c>
    </row>
    <row r="1144" spans="2:44" ht="15.75" customHeight="1" x14ac:dyDescent="0.2">
      <c r="G1144" s="3">
        <v>-80</v>
      </c>
      <c r="I1144" s="3">
        <f>IF(DEGREES(ACOS(SIN(RADIANS(G1144))*SIN(RADIANS(E1135))+COS(RADIANS(G1144))*COS(RADIANS(E1135))*COS(RADIANS(I1125))))&gt;90,0,$F$4*$F$5/E1134^2*(SIN(RADIANS(G1144))*SIN(RADIANS(E1135))+COS(RADIANS(G1144))*COS(RADIANS(E1135))*COS(RADIANS(I1125))))</f>
        <v>0</v>
      </c>
      <c r="J1144" s="3">
        <f>IF(DEGREES(ACOS(SIN(RADIANS(G1144))*SIN(RADIANS(E1135))+COS(RADIANS(G1144))*COS(RADIANS(E1135))*COS(RADIANS(J1125))))&gt;90,0,$F$4*$F$5/E1134^2*(SIN(RADIANS(G1144))*SIN(RADIANS(E1135))+COS(RADIANS(G1144))*COS(RADIANS(E1135))*COS(RADIANS(J1125))))</f>
        <v>0</v>
      </c>
      <c r="K1144" s="3">
        <f>IF(DEGREES(ACOS(SIN(RADIANS(G1144))*SIN(RADIANS(E1135))+COS(RADIANS(G1144))*COS(RADIANS(E1135))*COS(RADIANS(K1125))))&gt;90,0,$F$4*$F$5/E1134^2*(SIN(RADIANS(G1144))*SIN(RADIANS(E1135))+COS(RADIANS(G1144))*COS(RADIANS(E1135))*COS(RADIANS(K1125))))</f>
        <v>0</v>
      </c>
      <c r="L1144" s="3">
        <f>IF(DEGREES(ACOS(SIN(RADIANS(G1144))*SIN(RADIANS(E1135))+COS(RADIANS(G1144))*COS(RADIANS(E1135))*COS(RADIANS(L1125))))&gt;90,0,$F$4*$F$5/E1134^2*(SIN(RADIANS(G1144))*SIN(RADIANS(E1135))+COS(RADIANS(G1144))*COS(RADIANS(E1135))*COS(RADIANS(L1125))))</f>
        <v>0</v>
      </c>
      <c r="M1144" s="3">
        <f>IF(DEGREES(ACOS(SIN(RADIANS(G1144))*SIN(RADIANS(E1135))+COS(RADIANS(G1144))*COS(RADIANS(E1135))*COS(RADIANS(M1125))))&gt;90,0,$F$4*$F$5/E1134^2*(SIN(RADIANS(G1144))*SIN(RADIANS(E1135))+COS(RADIANS(G1144))*COS(RADIANS(E1135))*COS(RADIANS(M1125))))</f>
        <v>0</v>
      </c>
      <c r="N1144" s="3">
        <f>IF(DEGREES(ACOS(SIN(RADIANS(G1144))*SIN(RADIANS(E1135))+COS(RADIANS(G1144))*COS(RADIANS(E1135))*COS(RADIANS(N1125))))&gt;90,0,$F$4*$F$5/E1134^2*(SIN(RADIANS(G1144))*SIN(RADIANS(E1135))+COS(RADIANS(G1144))*COS(RADIANS(E1135))*COS(RADIANS(N1125))))</f>
        <v>0</v>
      </c>
      <c r="O1144" s="3">
        <f>IF(DEGREES(ACOS(SIN(RADIANS(G1144))*SIN(RADIANS(E1135))+COS(RADIANS(G1144))*COS(RADIANS(E1135))*COS(RADIANS(O1125))))&gt;90,0,$F$4*$F$5/E1134^2*(SIN(RADIANS(G1144))*SIN(RADIANS(E1135))+COS(RADIANS(G1144))*COS(RADIANS(E1135))*COS(RADIANS(O1125))))</f>
        <v>0</v>
      </c>
      <c r="P1144" s="3">
        <f>IF(DEGREES(ACOS(SIN(RADIANS(G1144))*SIN(RADIANS(E1135))+COS(RADIANS(G1144))*COS(RADIANS(E1135))*COS(RADIANS(P1125))))&gt;90,0,$F$4*$F$5/E1134^2*(SIN(RADIANS(G1144))*SIN(RADIANS(E1135))+COS(RADIANS(G1144))*COS(RADIANS(E1135))*COS(RADIANS(P1125))))</f>
        <v>0</v>
      </c>
      <c r="Q1144" s="3">
        <f>IF(DEGREES(ACOS(SIN(RADIANS(G1144))*SIN(RADIANS(E1135))+COS(RADIANS(G1144))*COS(RADIANS(E1135))*COS(RADIANS(Q1125))))&gt;90,0,$F$4*$F$5/E1134^2*(SIN(RADIANS(G1144))*SIN(RADIANS(E1135))+COS(RADIANS(G1144))*COS(RADIANS(E1135))*COS(RADIANS(Q1125))))</f>
        <v>0</v>
      </c>
      <c r="R1144" s="3" t="e">
        <f>IF(DEGREES(ACOS(SIN(RADIANS(G1144))*SIN(RADIANS(E1135))+COS(RADIANS(G1144))*COS(RADIANS(E1135))*COS(RADIANS(R1125))))&gt;90,0,$F$4*$F$5/E1134^2*(SIN(RADIANS(G1144))*SIN(RADIANS(E1135))+COS(RADIANS(G1144))*COS(RADIANS(E1135))*COS(RADIANS(R1125))))</f>
        <v>#DIV/0!</v>
      </c>
      <c r="S1144" s="3" t="e">
        <f>IF(DEGREES(ACOS(SIN(RADIANS(G1144))*SIN(RADIANS(E1135))+COS(RADIANS(G1144))*COS(RADIANS(E1135))*COS(RADIANS(S1125))))&gt;90,0,$F$4*$F$5/E1134^2*(SIN(RADIANS(G1144))*SIN(RADIANS(E1135))+COS(RADIANS(G1144))*COS(RADIANS(E1135))*COS(RADIANS(S1125))))</f>
        <v>#DIV/0!</v>
      </c>
      <c r="T1144" s="3" t="e">
        <f>IF(DEGREES(ACOS(SIN(RADIANS(G1144))*SIN(RADIANS(E1135))+COS(RADIANS(G1144))*COS(RADIANS(E1135))*COS(RADIANS(T1125))))&gt;90,0,$F$4*$F$5/E1134^2*(SIN(RADIANS(G1144))*SIN(RADIANS(E1135))+COS(RADIANS(G1144))*COS(RADIANS(E1135))*COS(RADIANS(T1125))))</f>
        <v>#DIV/0!</v>
      </c>
      <c r="U1144" s="3" t="e">
        <f>IF(DEGREES(ACOS(SIN(RADIANS(G1144))*SIN(RADIANS(E1135))+COS(RADIANS(G1144))*COS(RADIANS(E1135))*COS(RADIANS(U1125))))&gt;90,0,$F$4*$F$5/E1134^2*(SIN(RADIANS(G1144))*SIN(RADIANS(E1135))+COS(RADIANS(G1144))*COS(RADIANS(E1135))*COS(RADIANS(U1125))))</f>
        <v>#DIV/0!</v>
      </c>
      <c r="V1144" s="3" t="e">
        <f>IF(DEGREES(ACOS(SIN(RADIANS(G1144))*SIN(RADIANS(E1135))+COS(RADIANS(G1144))*COS(RADIANS(E1135))*COS(RADIANS(V1125))))&gt;90,0,$F$4*$F$5/E1134^2*(SIN(RADIANS(G1144))*SIN(RADIANS(E1135))+COS(RADIANS(G1144))*COS(RADIANS(E1135))*COS(RADIANS(V1125))))</f>
        <v>#DIV/0!</v>
      </c>
      <c r="W1144" s="3" t="e">
        <f>IF(DEGREES(ACOS(SIN(RADIANS(G1144))*SIN(RADIANS(E1135))+COS(RADIANS(G1144))*COS(RADIANS(E1135))*COS(RADIANS(W1125))))&gt;90,0,$F$4*$F$5/E1134^2*(SIN(RADIANS(G1144))*SIN(RADIANS(E1135))+COS(RADIANS(G1144))*COS(RADIANS(E1135))*COS(RADIANS(W1125))))</f>
        <v>#DIV/0!</v>
      </c>
      <c r="X1144" s="3" t="e">
        <f>IF(DEGREES(ACOS(SIN(RADIANS(G1144))*SIN(RADIANS(E1135))+COS(RADIANS(G1144))*COS(RADIANS(E1135))*COS(RADIANS(X1125))))&gt;90,0,$F$4*$F$5/E1134^2*(SIN(RADIANS(G1144))*SIN(RADIANS(E1135))+COS(RADIANS(G1144))*COS(RADIANS(E1135))*COS(RADIANS(X1125))))</f>
        <v>#DIV/0!</v>
      </c>
      <c r="Y1144" s="3" t="e">
        <f>IF(DEGREES(ACOS(SIN(RADIANS(G1144))*SIN(RADIANS(E1135))+COS(RADIANS(G1144))*COS(RADIANS(E1135))*COS(RADIANS(Y1125))))&gt;90,0,$F$4*$F$5/E1134^2*(SIN(RADIANS(G1144))*SIN(RADIANS(E1135))+COS(RADIANS(G1144))*COS(RADIANS(E1135))*COS(RADIANS(Y1125))))</f>
        <v>#DIV/0!</v>
      </c>
      <c r="Z1144" s="3" t="e">
        <f>IF(DEGREES(ACOS(SIN(RADIANS(G1144))*SIN(RADIANS(E1135))+COS(RADIANS(G1144))*COS(RADIANS(E1135))*COS(RADIANS(Z1125))))&gt;90,0,$F$4*$F$5/E1134^2*(SIN(RADIANS(G1144))*SIN(RADIANS(E1135))+COS(RADIANS(G1144))*COS(RADIANS(E1135))*COS(RADIANS(Z1125))))</f>
        <v>#DIV/0!</v>
      </c>
      <c r="AA1144" s="3" t="e">
        <f>IF(DEGREES(ACOS(SIN(RADIANS(G1144))*SIN(RADIANS(E1135))+COS(RADIANS(G1144))*COS(RADIANS(E1135))*COS(RADIANS(AA1125))))&gt;90,0,$F$4*$F$5/E1134^2*(SIN(RADIANS(G1144))*SIN(RADIANS(E1135))+COS(RADIANS(G1144))*COS(RADIANS(E1135))*COS(RADIANS(AA1125))))</f>
        <v>#DIV/0!</v>
      </c>
      <c r="AB1144" s="3" t="e">
        <f>IF(DEGREES(ACOS(SIN(RADIANS(G1144))*SIN(RADIANS(E1135))+COS(RADIANS(G1144))*COS(RADIANS(E1135))*COS(RADIANS(AB1125))))&gt;90,0,$F$4*$F$5/E1134^2*(SIN(RADIANS(G1144))*SIN(RADIANS(E1135))+COS(RADIANS(G1144))*COS(RADIANS(E1135))*COS(RADIANS(AB1125))))</f>
        <v>#DIV/0!</v>
      </c>
      <c r="AC1144" s="3" t="e">
        <f>IF(DEGREES(ACOS(SIN(RADIANS(G1144))*SIN(RADIANS(E1135))+COS(RADIANS(G1144))*COS(RADIANS(E1135))*COS(RADIANS(AC1125))))&gt;90,0,$F$4*$F$5/E1134^2*(SIN(RADIANS(G1144))*SIN(RADIANS(E1135))+COS(RADIANS(G1144))*COS(RADIANS(E1135))*COS(RADIANS(AC1125))))</f>
        <v>#DIV/0!</v>
      </c>
      <c r="AD1144" s="3" t="e">
        <f>IF(DEGREES(ACOS(SIN(RADIANS(G1144))*SIN(RADIANS(E1135))+COS(RADIANS(G1144))*COS(RADIANS(E1135))*COS(RADIANS(AD1125))))&gt;90,0,$F$4*$F$5/E1134^2*(SIN(RADIANS(G1144))*SIN(RADIANS(E1135))+COS(RADIANS(G1144))*COS(RADIANS(E1135))*COS(RADIANS(AD1125))))</f>
        <v>#DIV/0!</v>
      </c>
      <c r="AE1144" s="3" t="e">
        <f>IF(DEGREES(ACOS(SIN(RADIANS(G1144))*SIN(RADIANS(E1135))+COS(RADIANS(G1144))*COS(RADIANS(E1135))*COS(RADIANS(AE1125))))&gt;90,0,$F$4*$F$5/E1134^2*(SIN(RADIANS(G1144))*SIN(RADIANS(E1135))+COS(RADIANS(G1144))*COS(RADIANS(E1135))*COS(RADIANS(AE1125))))</f>
        <v>#DIV/0!</v>
      </c>
      <c r="AF1144" s="3" t="e">
        <f>IF(DEGREES(ACOS(SIN(RADIANS(G1144))*SIN(RADIANS(E1135))+COS(RADIANS(G1144))*COS(RADIANS(E1135))*COS(RADIANS(AF1125))))&gt;90,0,$F$4*$F$5/E1134^2*(SIN(RADIANS(G1144))*SIN(RADIANS(E1135))+COS(RADIANS(G1144))*COS(RADIANS(E1135))*COS(RADIANS(AF1125))))</f>
        <v>#DIV/0!</v>
      </c>
      <c r="AG1144" s="3" t="e">
        <f>IF(DEGREES(ACOS(SIN(RADIANS(G1144))*SIN(RADIANS(E1135))+COS(RADIANS(G1144))*COS(RADIANS(E1135))*COS(RADIANS(AG1125))))&gt;90,0,$F$4*$F$5/E1134^2*(SIN(RADIANS(G1144))*SIN(RADIANS(E1135))+COS(RADIANS(G1144))*COS(RADIANS(E1135))*COS(RADIANS(AG1125))))</f>
        <v>#DIV/0!</v>
      </c>
      <c r="AH1144" s="3" t="e">
        <f>IF(DEGREES(ACOS(SIN(RADIANS(G1144))*SIN(RADIANS(E1135))+COS(RADIANS(G1144))*COS(RADIANS(E1135))*COS(RADIANS(AH1125))))&gt;90,0,$F$4*$F$5/E1134^2*(SIN(RADIANS(G1144))*SIN(RADIANS(E1135))+COS(RADIANS(G1144))*COS(RADIANS(E1135))*COS(RADIANS(AH1125))))</f>
        <v>#DIV/0!</v>
      </c>
      <c r="AI1144" s="3" t="e">
        <f>IF(DEGREES(ACOS(SIN(RADIANS(G1144))*SIN(RADIANS(E1135))+COS(RADIANS(G1144))*COS(RADIANS(E1135))*COS(RADIANS(AI1125))))&gt;90,0,$F$4*$F$5/E1134^2*(SIN(RADIANS(G1144))*SIN(RADIANS(E1135))+COS(RADIANS(G1144))*COS(RADIANS(E1135))*COS(RADIANS(AI1125))))</f>
        <v>#DIV/0!</v>
      </c>
      <c r="AJ1144" s="3" t="e">
        <f>IF(DEGREES(ACOS(SIN(RADIANS(G1144))*SIN(RADIANS(E1135))+COS(RADIANS(G1144))*COS(RADIANS(E1135))*COS(RADIANS(AJ1125))))&gt;90,0,$F$4*$F$5/E1134^2*(SIN(RADIANS(G1144))*SIN(RADIANS(E1135))+COS(RADIANS(G1144))*COS(RADIANS(E1135))*COS(RADIANS(AJ1125))))</f>
        <v>#DIV/0!</v>
      </c>
      <c r="AK1144" s="3">
        <f>IF(DEGREES(ACOS(SIN(RADIANS(G1144))*SIN(RADIANS(E1135))+COS(RADIANS(G1144))*COS(RADIANS(E1135))*COS(RADIANS(AK1125))))&gt;90,0,$F$4*$F$5/E1134^2*(SIN(RADIANS(G1144))*SIN(RADIANS(E1135))+COS(RADIANS(G1144))*COS(RADIANS(E1135))*COS(RADIANS(AK1125))))</f>
        <v>0</v>
      </c>
      <c r="AL1144" s="3">
        <f>IF(DEGREES(ACOS(SIN(RADIANS(G1144))*SIN(RADIANS(E1135))+COS(RADIANS(G1144))*COS(RADIANS(E1135))*COS(RADIANS(AL1125))))&gt;90,0,$F$4*$F$5/E1134^2*(SIN(RADIANS(G1144))*SIN(RADIANS(E1135))+COS(RADIANS(G1144))*COS(RADIANS(E1135))*COS(RADIANS(AL1125))))</f>
        <v>0</v>
      </c>
      <c r="AM1144" s="3">
        <f>IF(DEGREES(ACOS(SIN(RADIANS(G1144))*SIN(RADIANS(E1135))+COS(RADIANS(G1144))*COS(RADIANS(E1135))*COS(RADIANS(AM1125))))&gt;90,0,$F$4*$F$5/E1134^2*(SIN(RADIANS(G1144))*SIN(RADIANS(E1135))+COS(RADIANS(G1144))*COS(RADIANS(E1135))*COS(RADIANS(AM1125))))</f>
        <v>0</v>
      </c>
      <c r="AN1144" s="3">
        <f>IF(DEGREES(ACOS(SIN(RADIANS(G1144))*SIN(RADIANS(E1135))+COS(RADIANS(G1144))*COS(RADIANS(E1135))*COS(RADIANS(AN1125))))&gt;90,0,$F$4*$F$5/E1134^2*(SIN(RADIANS(G1144))*SIN(RADIANS(E1135))+COS(RADIANS(G1144))*COS(RADIANS(E1135))*COS(RADIANS(AN1125))))</f>
        <v>0</v>
      </c>
      <c r="AO1144" s="3">
        <f>IF(DEGREES(ACOS(SIN(RADIANS(G1144))*SIN(RADIANS(E1135))+COS(RADIANS(G1144))*COS(RADIANS(E1135))*COS(RADIANS(AO1125))))&gt;90,0,$F$4*$F$5/E1134^2*(SIN(RADIANS(G1144))*SIN(RADIANS(E1135))+COS(RADIANS(G1144))*COS(RADIANS(E1135))*COS(RADIANS(AO1125))))</f>
        <v>0</v>
      </c>
      <c r="AP1144" s="3">
        <f>IF(DEGREES(ACOS(SIN(RADIANS(G1144))*SIN(RADIANS(E1135))+COS(RADIANS(G1144))*COS(RADIANS(E1135))*COS(RADIANS(AP1125))))&gt;90,0,$F$4*$F$5/E1134^2*(SIN(RADIANS(G1144))*SIN(RADIANS(E1135))+COS(RADIANS(G1144))*COS(RADIANS(E1135))*COS(RADIANS(AP1125))))</f>
        <v>0</v>
      </c>
      <c r="AQ1144" s="3">
        <f>IF(DEGREES(ACOS(SIN(RADIANS(G1144))*SIN(RADIANS(E1135))+COS(RADIANS(G1144))*COS(RADIANS(E1135))*COS(RADIANS(AQ1125))))&gt;90,0,$F$4*$F$5/E1134^2*(SIN(RADIANS(G1144))*SIN(RADIANS(E1135))+COS(RADIANS(G1144))*COS(RADIANS(E1135))*COS(RADIANS(AQ1125))))</f>
        <v>0</v>
      </c>
      <c r="AR1144" s="3">
        <f>IF(DEGREES(ACOS(SIN(RADIANS(G1144))*SIN(RADIANS(E1135))+COS(RADIANS(G1144))*COS(RADIANS(E1135))*COS(RADIANS(AR1125))))&gt;90,0,$F$4*$F$5/E1134^2*(SIN(RADIANS(G1144))*SIN(RADIANS(E1135))+COS(RADIANS(G1144))*COS(RADIANS(E1135))*COS(RADIANS(AR1125))))</f>
        <v>0</v>
      </c>
    </row>
    <row r="1145" spans="2:44" ht="15.75" customHeight="1" x14ac:dyDescent="0.2">
      <c r="G1145" s="3">
        <v>-90</v>
      </c>
      <c r="I1145" s="3" t="e">
        <f>IF(DEGREES(ACOS(SIN(RADIANS(G1145))*SIN(RADIANS(E1135))+COS(RADIANS(G1145))*COS(RADIANS(E1135))*COS(RADIANS(I1125))))&gt;90,0,$F$4*$F$5/E1134^2*(SIN(RADIANS(G1145))*SIN(RADIANS(E1135))+COS(RADIANS(G1145))*COS(RADIANS(E1135))*COS(RADIANS(I1125))))</f>
        <v>#DIV/0!</v>
      </c>
      <c r="J1145" s="3" t="e">
        <f>IF(DEGREES(ACOS(SIN(RADIANS(G1145))*SIN(RADIANS(E1135))+COS(RADIANS(G1145))*COS(RADIANS(E1135))*COS(RADIANS(J1125))))&gt;90,0,$F$4*$F$5/E1134^2*(SIN(RADIANS(G1145))*SIN(RADIANS(E1135))+COS(RADIANS(G1145))*COS(RADIANS(E1135))*COS(RADIANS(J1125))))</f>
        <v>#DIV/0!</v>
      </c>
      <c r="K1145" s="3" t="e">
        <f>IF(DEGREES(ACOS(SIN(RADIANS(G1145))*SIN(RADIANS(E1135))+COS(RADIANS(G1145))*COS(RADIANS(E1135))*COS(RADIANS(K1125))))&gt;90,0,$F$4*$F$5/E1134^2*(SIN(RADIANS(G1145))*SIN(RADIANS(E1135))+COS(RADIANS(G1145))*COS(RADIANS(E1135))*COS(RADIANS(K1125))))</f>
        <v>#DIV/0!</v>
      </c>
      <c r="L1145" s="3" t="e">
        <f>IF(DEGREES(ACOS(SIN(RADIANS(G1145))*SIN(RADIANS(E1135))+COS(RADIANS(G1145))*COS(RADIANS(E1135))*COS(RADIANS(L1125))))&gt;90,0,$F$4*$F$5/E1134^2*(SIN(RADIANS(G1145))*SIN(RADIANS(E1135))+COS(RADIANS(G1145))*COS(RADIANS(E1135))*COS(RADIANS(L1125))))</f>
        <v>#DIV/0!</v>
      </c>
      <c r="M1145" s="3" t="e">
        <f>IF(DEGREES(ACOS(SIN(RADIANS(G1145))*SIN(RADIANS(E1135))+COS(RADIANS(G1145))*COS(RADIANS(E1135))*COS(RADIANS(M1125))))&gt;90,0,$F$4*$F$5/E1134^2*(SIN(RADIANS(G1145))*SIN(RADIANS(E1135))+COS(RADIANS(G1145))*COS(RADIANS(E1135))*COS(RADIANS(M1125))))</f>
        <v>#DIV/0!</v>
      </c>
      <c r="N1145" s="3" t="e">
        <f>IF(DEGREES(ACOS(SIN(RADIANS(G1145))*SIN(RADIANS(E1135))+COS(RADIANS(G1145))*COS(RADIANS(E1135))*COS(RADIANS(N1125))))&gt;90,0,$F$4*$F$5/E1134^2*(SIN(RADIANS(G1145))*SIN(RADIANS(E1135))+COS(RADIANS(G1145))*COS(RADIANS(E1135))*COS(RADIANS(N1125))))</f>
        <v>#DIV/0!</v>
      </c>
      <c r="O1145" s="3" t="e">
        <f>IF(DEGREES(ACOS(SIN(RADIANS(G1145))*SIN(RADIANS(E1135))+COS(RADIANS(G1145))*COS(RADIANS(E1135))*COS(RADIANS(O1125))))&gt;90,0,$F$4*$F$5/E1134^2*(SIN(RADIANS(G1145))*SIN(RADIANS(E1135))+COS(RADIANS(G1145))*COS(RADIANS(E1135))*COS(RADIANS(O1125))))</f>
        <v>#DIV/0!</v>
      </c>
      <c r="P1145" s="3" t="e">
        <f>IF(DEGREES(ACOS(SIN(RADIANS(G1145))*SIN(RADIANS(E1135))+COS(RADIANS(G1145))*COS(RADIANS(E1135))*COS(RADIANS(P1125))))&gt;90,0,$F$4*$F$5/E1134^2*(SIN(RADIANS(G1145))*SIN(RADIANS(E1135))+COS(RADIANS(G1145))*COS(RADIANS(E1135))*COS(RADIANS(P1125))))</f>
        <v>#DIV/0!</v>
      </c>
      <c r="Q1145" s="3" t="e">
        <f>IF(DEGREES(ACOS(SIN(RADIANS(G1145))*SIN(RADIANS(E1135))+COS(RADIANS(G1145))*COS(RADIANS(E1135))*COS(RADIANS(Q1125))))&gt;90,0,$F$4*$F$5/E1134^2*(SIN(RADIANS(G1145))*SIN(RADIANS(E1135))+COS(RADIANS(G1145))*COS(RADIANS(E1135))*COS(RADIANS(Q1125))))</f>
        <v>#DIV/0!</v>
      </c>
      <c r="R1145" s="3" t="e">
        <f>IF(DEGREES(ACOS(SIN(RADIANS(G1145))*SIN(RADIANS(E1135))+COS(RADIANS(G1145))*COS(RADIANS(E1135))*COS(RADIANS(R1125))))&gt;90,0,$F$4*$F$5/E1134^2*(SIN(RADIANS(G1145))*SIN(RADIANS(E1135))+COS(RADIANS(G1145))*COS(RADIANS(E1135))*COS(RADIANS(R1125))))</f>
        <v>#DIV/0!</v>
      </c>
      <c r="S1145" s="3" t="e">
        <f>IF(DEGREES(ACOS(SIN(RADIANS(G1145))*SIN(RADIANS(E1135))+COS(RADIANS(G1145))*COS(RADIANS(E1135))*COS(RADIANS(S1125))))&gt;90,0,$F$4*$F$5/E1134^2*(SIN(RADIANS(G1145))*SIN(RADIANS(E1135))+COS(RADIANS(G1145))*COS(RADIANS(E1135))*COS(RADIANS(S1125))))</f>
        <v>#DIV/0!</v>
      </c>
      <c r="T1145" s="3" t="e">
        <f>IF(DEGREES(ACOS(SIN(RADIANS(G1145))*SIN(RADIANS(E1135))+COS(RADIANS(G1145))*COS(RADIANS(E1135))*COS(RADIANS(T1125))))&gt;90,0,$F$4*$F$5/E1134^2*(SIN(RADIANS(G1145))*SIN(RADIANS(E1135))+COS(RADIANS(G1145))*COS(RADIANS(E1135))*COS(RADIANS(T1125))))</f>
        <v>#DIV/0!</v>
      </c>
      <c r="U1145" s="3" t="e">
        <f>IF(DEGREES(ACOS(SIN(RADIANS(G1145))*SIN(RADIANS(E1135))+COS(RADIANS(G1145))*COS(RADIANS(E1135))*COS(RADIANS(U1125))))&gt;90,0,$F$4*$F$5/E1134^2*(SIN(RADIANS(G1145))*SIN(RADIANS(E1135))+COS(RADIANS(G1145))*COS(RADIANS(E1135))*COS(RADIANS(U1125))))</f>
        <v>#DIV/0!</v>
      </c>
      <c r="V1145" s="3" t="e">
        <f>IF(DEGREES(ACOS(SIN(RADIANS(G1145))*SIN(RADIANS(E1135))+COS(RADIANS(G1145))*COS(RADIANS(E1135))*COS(RADIANS(V1125))))&gt;90,0,$F$4*$F$5/E1134^2*(SIN(RADIANS(G1145))*SIN(RADIANS(E1135))+COS(RADIANS(G1145))*COS(RADIANS(E1135))*COS(RADIANS(V1125))))</f>
        <v>#DIV/0!</v>
      </c>
      <c r="W1145" s="3" t="e">
        <f>IF(DEGREES(ACOS(SIN(RADIANS(G1145))*SIN(RADIANS(E1135))+COS(RADIANS(G1145))*COS(RADIANS(E1135))*COS(RADIANS(W1125))))&gt;90,0,$F$4*$F$5/E1134^2*(SIN(RADIANS(G1145))*SIN(RADIANS(E1135))+COS(RADIANS(G1145))*COS(RADIANS(E1135))*COS(RADIANS(W1125))))</f>
        <v>#DIV/0!</v>
      </c>
      <c r="X1145" s="3" t="e">
        <f>IF(DEGREES(ACOS(SIN(RADIANS(G1145))*SIN(RADIANS(E1135))+COS(RADIANS(G1145))*COS(RADIANS(E1135))*COS(RADIANS(X1125))))&gt;90,0,$F$4*$F$5/E1134^2*(SIN(RADIANS(G1145))*SIN(RADIANS(E1135))+COS(RADIANS(G1145))*COS(RADIANS(E1135))*COS(RADIANS(X1125))))</f>
        <v>#DIV/0!</v>
      </c>
      <c r="Y1145" s="3" t="e">
        <f>IF(DEGREES(ACOS(SIN(RADIANS(G1145))*SIN(RADIANS(E1135))+COS(RADIANS(G1145))*COS(RADIANS(E1135))*COS(RADIANS(Y1125))))&gt;90,0,$F$4*$F$5/E1134^2*(SIN(RADIANS(G1145))*SIN(RADIANS(E1135))+COS(RADIANS(G1145))*COS(RADIANS(E1135))*COS(RADIANS(Y1125))))</f>
        <v>#DIV/0!</v>
      </c>
      <c r="Z1145" s="3" t="e">
        <f>IF(DEGREES(ACOS(SIN(RADIANS(G1145))*SIN(RADIANS(E1135))+COS(RADIANS(G1145))*COS(RADIANS(E1135))*COS(RADIANS(Z1125))))&gt;90,0,$F$4*$F$5/E1134^2*(SIN(RADIANS(G1145))*SIN(RADIANS(E1135))+COS(RADIANS(G1145))*COS(RADIANS(E1135))*COS(RADIANS(Z1125))))</f>
        <v>#DIV/0!</v>
      </c>
      <c r="AA1145" s="3" t="e">
        <f>IF(DEGREES(ACOS(SIN(RADIANS(G1145))*SIN(RADIANS(E1135))+COS(RADIANS(G1145))*COS(RADIANS(E1135))*COS(RADIANS(AA1125))))&gt;90,0,$F$4*$F$5/E1134^2*(SIN(RADIANS(G1145))*SIN(RADIANS(E1135))+COS(RADIANS(G1145))*COS(RADIANS(E1135))*COS(RADIANS(AA1125))))</f>
        <v>#DIV/0!</v>
      </c>
      <c r="AB1145" s="3" t="e">
        <f>IF(DEGREES(ACOS(SIN(RADIANS(G1145))*SIN(RADIANS(E1135))+COS(RADIANS(G1145))*COS(RADIANS(E1135))*COS(RADIANS(AB1125))))&gt;90,0,$F$4*$F$5/E1134^2*(SIN(RADIANS(G1145))*SIN(RADIANS(E1135))+COS(RADIANS(G1145))*COS(RADIANS(E1135))*COS(RADIANS(AB1125))))</f>
        <v>#DIV/0!</v>
      </c>
      <c r="AC1145" s="3" t="e">
        <f>IF(DEGREES(ACOS(SIN(RADIANS(G1145))*SIN(RADIANS(E1135))+COS(RADIANS(G1145))*COS(RADIANS(E1135))*COS(RADIANS(AC1125))))&gt;90,0,$F$4*$F$5/E1134^2*(SIN(RADIANS(G1145))*SIN(RADIANS(E1135))+COS(RADIANS(G1145))*COS(RADIANS(E1135))*COS(RADIANS(AC1125))))</f>
        <v>#DIV/0!</v>
      </c>
      <c r="AD1145" s="3" t="e">
        <f>IF(DEGREES(ACOS(SIN(RADIANS(G1145))*SIN(RADIANS(E1135))+COS(RADIANS(G1145))*COS(RADIANS(E1135))*COS(RADIANS(AD1125))))&gt;90,0,$F$4*$F$5/E1134^2*(SIN(RADIANS(G1145))*SIN(RADIANS(E1135))+COS(RADIANS(G1145))*COS(RADIANS(E1135))*COS(RADIANS(AD1125))))</f>
        <v>#DIV/0!</v>
      </c>
      <c r="AE1145" s="3" t="e">
        <f>IF(DEGREES(ACOS(SIN(RADIANS(G1145))*SIN(RADIANS(E1135))+COS(RADIANS(G1145))*COS(RADIANS(E1135))*COS(RADIANS(AE1125))))&gt;90,0,$F$4*$F$5/E1134^2*(SIN(RADIANS(G1145))*SIN(RADIANS(E1135))+COS(RADIANS(G1145))*COS(RADIANS(E1135))*COS(RADIANS(AE1125))))</f>
        <v>#DIV/0!</v>
      </c>
      <c r="AF1145" s="3" t="e">
        <f>IF(DEGREES(ACOS(SIN(RADIANS(G1145))*SIN(RADIANS(E1135))+COS(RADIANS(G1145))*COS(RADIANS(E1135))*COS(RADIANS(AF1125))))&gt;90,0,$F$4*$F$5/E1134^2*(SIN(RADIANS(G1145))*SIN(RADIANS(E1135))+COS(RADIANS(G1145))*COS(RADIANS(E1135))*COS(RADIANS(AF1125))))</f>
        <v>#DIV/0!</v>
      </c>
      <c r="AG1145" s="3" t="e">
        <f>IF(DEGREES(ACOS(SIN(RADIANS(G1145))*SIN(RADIANS(E1135))+COS(RADIANS(G1145))*COS(RADIANS(E1135))*COS(RADIANS(AG1125))))&gt;90,0,$F$4*$F$5/E1134^2*(SIN(RADIANS(G1145))*SIN(RADIANS(E1135))+COS(RADIANS(G1145))*COS(RADIANS(E1135))*COS(RADIANS(AG1125))))</f>
        <v>#DIV/0!</v>
      </c>
      <c r="AH1145" s="3" t="e">
        <f>IF(DEGREES(ACOS(SIN(RADIANS(G1145))*SIN(RADIANS(E1135))+COS(RADIANS(G1145))*COS(RADIANS(E1135))*COS(RADIANS(AH1125))))&gt;90,0,$F$4*$F$5/E1134^2*(SIN(RADIANS(G1145))*SIN(RADIANS(E1135))+COS(RADIANS(G1145))*COS(RADIANS(E1135))*COS(RADIANS(AH1125))))</f>
        <v>#DIV/0!</v>
      </c>
      <c r="AI1145" s="3" t="e">
        <f>IF(DEGREES(ACOS(SIN(RADIANS(G1145))*SIN(RADIANS(E1135))+COS(RADIANS(G1145))*COS(RADIANS(E1135))*COS(RADIANS(AI1125))))&gt;90,0,$F$4*$F$5/E1134^2*(SIN(RADIANS(G1145))*SIN(RADIANS(E1135))+COS(RADIANS(G1145))*COS(RADIANS(E1135))*COS(RADIANS(AI1125))))</f>
        <v>#DIV/0!</v>
      </c>
      <c r="AJ1145" s="3" t="e">
        <f>IF(DEGREES(ACOS(SIN(RADIANS(G1145))*SIN(RADIANS(E1135))+COS(RADIANS(G1145))*COS(RADIANS(E1135))*COS(RADIANS(AJ1125))))&gt;90,0,$F$4*$F$5/E1134^2*(SIN(RADIANS(G1145))*SIN(RADIANS(E1135))+COS(RADIANS(G1145))*COS(RADIANS(E1135))*COS(RADIANS(AJ1125))))</f>
        <v>#DIV/0!</v>
      </c>
      <c r="AK1145" s="3" t="e">
        <f>IF(DEGREES(ACOS(SIN(RADIANS(G1145))*SIN(RADIANS(E1135))+COS(RADIANS(G1145))*COS(RADIANS(E1135))*COS(RADIANS(AK1125))))&gt;90,0,$F$4*$F$5/E1134^2*(SIN(RADIANS(G1145))*SIN(RADIANS(E1135))+COS(RADIANS(G1145))*COS(RADIANS(E1135))*COS(RADIANS(AK1125))))</f>
        <v>#DIV/0!</v>
      </c>
      <c r="AL1145" s="3" t="e">
        <f>IF(DEGREES(ACOS(SIN(RADIANS(G1145))*SIN(RADIANS(E1135))+COS(RADIANS(G1145))*COS(RADIANS(E1135))*COS(RADIANS(AL1125))))&gt;90,0,$F$4*$F$5/E1134^2*(SIN(RADIANS(G1145))*SIN(RADIANS(E1135))+COS(RADIANS(G1145))*COS(RADIANS(E1135))*COS(RADIANS(AL1125))))</f>
        <v>#DIV/0!</v>
      </c>
      <c r="AM1145" s="3" t="e">
        <f>IF(DEGREES(ACOS(SIN(RADIANS(G1145))*SIN(RADIANS(E1135))+COS(RADIANS(G1145))*COS(RADIANS(E1135))*COS(RADIANS(AM1125))))&gt;90,0,$F$4*$F$5/E1134^2*(SIN(RADIANS(G1145))*SIN(RADIANS(E1135))+COS(RADIANS(G1145))*COS(RADIANS(E1135))*COS(RADIANS(AM1125))))</f>
        <v>#DIV/0!</v>
      </c>
      <c r="AN1145" s="3" t="e">
        <f>IF(DEGREES(ACOS(SIN(RADIANS(G1145))*SIN(RADIANS(E1135))+COS(RADIANS(G1145))*COS(RADIANS(E1135))*COS(RADIANS(AN1125))))&gt;90,0,$F$4*$F$5/E1134^2*(SIN(RADIANS(G1145))*SIN(RADIANS(E1135))+COS(RADIANS(G1145))*COS(RADIANS(E1135))*COS(RADIANS(AN1125))))</f>
        <v>#DIV/0!</v>
      </c>
      <c r="AO1145" s="3" t="e">
        <f>IF(DEGREES(ACOS(SIN(RADIANS(G1145))*SIN(RADIANS(E1135))+COS(RADIANS(G1145))*COS(RADIANS(E1135))*COS(RADIANS(AO1125))))&gt;90,0,$F$4*$F$5/E1134^2*(SIN(RADIANS(G1145))*SIN(RADIANS(E1135))+COS(RADIANS(G1145))*COS(RADIANS(E1135))*COS(RADIANS(AO1125))))</f>
        <v>#DIV/0!</v>
      </c>
      <c r="AP1145" s="3" t="e">
        <f>IF(DEGREES(ACOS(SIN(RADIANS(G1145))*SIN(RADIANS(E1135))+COS(RADIANS(G1145))*COS(RADIANS(E1135))*COS(RADIANS(AP1125))))&gt;90,0,$F$4*$F$5/E1134^2*(SIN(RADIANS(G1145))*SIN(RADIANS(E1135))+COS(RADIANS(G1145))*COS(RADIANS(E1135))*COS(RADIANS(AP1125))))</f>
        <v>#DIV/0!</v>
      </c>
      <c r="AQ1145" s="3" t="e">
        <f>IF(DEGREES(ACOS(SIN(RADIANS(G1145))*SIN(RADIANS(E1135))+COS(RADIANS(G1145))*COS(RADIANS(E1135))*COS(RADIANS(AQ1125))))&gt;90,0,$F$4*$F$5/E1134^2*(SIN(RADIANS(G1145))*SIN(RADIANS(E1135))+COS(RADIANS(G1145))*COS(RADIANS(E1135))*COS(RADIANS(AQ1125))))</f>
        <v>#DIV/0!</v>
      </c>
      <c r="AR1145" s="3" t="e">
        <f>IF(DEGREES(ACOS(SIN(RADIANS(G1145))*SIN(RADIANS(E1135))+COS(RADIANS(G1145))*COS(RADIANS(E1135))*COS(RADIANS(AR1125))))&gt;90,0,$F$4*$F$5/E1134^2*(SIN(RADIANS(G1145))*SIN(RADIANS(E1135))+COS(RADIANS(G1145))*COS(RADIANS(E1135))*COS(RADIANS(AR1125))))</f>
        <v>#DIV/0!</v>
      </c>
    </row>
    <row r="1146" spans="2:44" ht="15.75" customHeight="1" x14ac:dyDescent="0.2"/>
    <row r="1147" spans="2:44" ht="15.75" customHeight="1" x14ac:dyDescent="0.2">
      <c r="H1147" s="3" t="s">
        <v>771</v>
      </c>
      <c r="I1147" s="3">
        <v>180</v>
      </c>
      <c r="J1147" s="3">
        <v>170</v>
      </c>
      <c r="K1147" s="3">
        <v>160</v>
      </c>
      <c r="L1147" s="3">
        <v>150</v>
      </c>
      <c r="M1147" s="3">
        <v>140</v>
      </c>
      <c r="N1147" s="3">
        <v>130</v>
      </c>
      <c r="O1147" s="3">
        <v>120</v>
      </c>
      <c r="P1147" s="3">
        <v>110</v>
      </c>
      <c r="Q1147" s="3">
        <v>100</v>
      </c>
      <c r="R1147" s="3">
        <v>90</v>
      </c>
      <c r="S1147" s="3">
        <v>80</v>
      </c>
      <c r="T1147" s="3">
        <v>70</v>
      </c>
      <c r="U1147" s="3">
        <v>60</v>
      </c>
      <c r="V1147" s="3">
        <v>50</v>
      </c>
      <c r="W1147" s="3">
        <v>40</v>
      </c>
      <c r="X1147" s="3">
        <v>30</v>
      </c>
      <c r="Y1147" s="3">
        <v>20</v>
      </c>
      <c r="Z1147" s="3">
        <v>10</v>
      </c>
      <c r="AA1147" s="3">
        <v>0</v>
      </c>
      <c r="AB1147" s="3">
        <v>-10</v>
      </c>
      <c r="AC1147" s="3">
        <v>-20</v>
      </c>
      <c r="AD1147" s="3">
        <v>-30</v>
      </c>
      <c r="AE1147" s="3">
        <v>-40</v>
      </c>
      <c r="AF1147" s="3">
        <v>-50</v>
      </c>
      <c r="AG1147" s="3">
        <v>-60</v>
      </c>
      <c r="AH1147" s="3">
        <v>-70</v>
      </c>
      <c r="AI1147" s="3">
        <v>-80</v>
      </c>
      <c r="AJ1147" s="3">
        <v>-90</v>
      </c>
      <c r="AK1147" s="3">
        <v>-100</v>
      </c>
      <c r="AL1147" s="3">
        <v>-110</v>
      </c>
      <c r="AM1147" s="3">
        <v>-120</v>
      </c>
      <c r="AN1147" s="3">
        <v>-130</v>
      </c>
      <c r="AO1147" s="3">
        <v>-140</v>
      </c>
      <c r="AP1147" s="3">
        <v>-150</v>
      </c>
      <c r="AQ1147" s="3">
        <v>-160</v>
      </c>
      <c r="AR1147" s="3">
        <v>-170</v>
      </c>
    </row>
    <row r="1148" spans="2:44" ht="15.75" customHeight="1" x14ac:dyDescent="0.2">
      <c r="H1148" s="3" t="s">
        <v>782</v>
      </c>
      <c r="I1148" s="3">
        <f>IF(ABS(I1147-E1160)&gt;180,IF(ABS(I1147-E1160)&gt;360,ABS(I1147-E1160)-360,360-ABS(I1147-E1160)),ABS(I1147-E1160))</f>
        <v>180</v>
      </c>
      <c r="J1148" s="3">
        <f>IF(ABS(J1147-E1160)&gt;180,IF(ABS(J1147-E1160)&gt;360,ABS(J1147-E1160)-360,360-ABS(J1147-E1160)),ABS(J1147-E1160))</f>
        <v>170</v>
      </c>
      <c r="K1148" s="3">
        <f>IF(ABS(K1147-E1160)&gt;180,IF(ABS(K1147-E1160)&gt;360,ABS(K1147-E1160)-360,360-ABS(K1147-E1160)),ABS(K1147-E1160))</f>
        <v>160</v>
      </c>
      <c r="L1148" s="3">
        <f>IF(ABS(L1147-E1160)&gt;180,IF(ABS(L1147-E1160)&gt;360,ABS(L1147-E1160)-360,360-ABS(L1147-E1160)),ABS(L1147-E1160))</f>
        <v>150</v>
      </c>
      <c r="M1148" s="3">
        <f>IF(ABS(M1147-E1160)&gt;180,IF(ABS(M1147-E1160)&gt;360,ABS(M1147-E1160)-360,360-ABS(M1147-E1160)),ABS(M1147-E1160))</f>
        <v>140</v>
      </c>
      <c r="N1148" s="3">
        <f>IF(ABS(N1147-E1160)&gt;180,IF(ABS(N1147-E1160)&gt;360,ABS(N1147-E1160)-360,360-ABS(N1147-E1160)),ABS(N1147-E1160))</f>
        <v>130</v>
      </c>
      <c r="O1148" s="3">
        <f>IF(ABS(O1147-E1160)&gt;180,IF(ABS(O1147-E1160)&gt;360,ABS(O1147-E1160)-360,360-ABS(O1147-E1160)),ABS(O1147-E1160))</f>
        <v>120</v>
      </c>
      <c r="P1148" s="3">
        <f>IF(ABS(P1147-E1160)&gt;180,IF(ABS(P1147-E1160)&gt;360,ABS(P1147-E1160)-360,360-ABS(P1147-E1160)),ABS(P1147-E1160))</f>
        <v>110</v>
      </c>
      <c r="Q1148" s="3">
        <f>IF(ABS(Q1147-E1160)&gt;180,IF(ABS(Q1147-E1160)&gt;360,ABS(Q1147-E1160)-360,360-ABS(Q1147-E1160)),ABS(Q1147-E1160))</f>
        <v>100</v>
      </c>
      <c r="R1148" s="3">
        <f>IF(ABS(R1147-E1160)&gt;180,IF(ABS(R1147-E1160)&gt;360,ABS(R1147-E1160)-360,360-ABS(R1147-E1160)),ABS(R1147-E1160))</f>
        <v>90</v>
      </c>
      <c r="S1148" s="3">
        <f>IF(ABS(S1147-E1160)&gt;180,IF(ABS(S1147-E1160)&gt;360,ABS(S1147-E1160)-360,360-ABS(S1147-E1160)),ABS(S1147-E1160))</f>
        <v>80</v>
      </c>
      <c r="T1148" s="3">
        <f>IF(ABS(T1147-E1160)&gt;180,IF(ABS(T1147-E1160)&gt;360,ABS(T1147-E1160)-360,360-ABS(T1147-E1160)),ABS(T1147-E1160))</f>
        <v>70</v>
      </c>
      <c r="U1148" s="3">
        <f>IF(ABS(U1147-E1160)&gt;180,IF(ABS(U1147-E1160)&gt;360,ABS(U1147-E1160)-360,360-ABS(U1147-E1160)),ABS(U1147-E1160))</f>
        <v>60</v>
      </c>
      <c r="V1148" s="3">
        <f>IF(ABS(V1147-E1160)&gt;180,IF(ABS(V1147-E1160)&gt;360,ABS(V1147-E1160)-360,360-ABS(V1147-E1160)),ABS(V1147-E1160))</f>
        <v>50</v>
      </c>
      <c r="W1148" s="3">
        <f>IF(ABS(W1147-E1160)&gt;180,IF(ABS(W1147-E1160)&gt;360,ABS(W1147-E1160)-360,360-ABS(W1147-E1160)),ABS(W1147-E1160))</f>
        <v>40</v>
      </c>
      <c r="X1148" s="3">
        <f>IF(ABS(X1147-E1160)&gt;180,IF(ABS(X1147-E1160)&gt;360,ABS(X1147-E1160)-360,360-ABS(X1147-E1160)),ABS(X1147-E1160))</f>
        <v>30</v>
      </c>
      <c r="Y1148" s="3">
        <f>IF(ABS(Y1147-E1160)&gt;180,IF(ABS(Y1147-E1160)&gt;360,ABS(Y1147-E1160)-360,360-ABS(Y1147-E1160)),ABS(Y1147-E1160))</f>
        <v>20</v>
      </c>
      <c r="Z1148" s="3">
        <f>IF(ABS(Z1147-E1160)&gt;180,IF(ABS(Z1147-E1160)&gt;360,ABS(Z1147-E1160)-360,360-ABS(Z1147-E1160)),ABS(Z1147-E1160))</f>
        <v>10</v>
      </c>
      <c r="AA1148" s="3">
        <f>IF(ABS(AA1147-E1160)&gt;180,IF(ABS(AA1147-E1160)&gt;360,ABS(AA1147-E1160)-360,360-ABS(AA1147-E1160)),ABS(AA1147-E1160))</f>
        <v>0</v>
      </c>
      <c r="AB1148" s="3">
        <f>IF(ABS(AB1147-E1160)&gt;180,IF(ABS(AB1147-E1160)&gt;360,ABS(AB1147-E1160)-360,360-ABS(AB1147-E1160)),ABS(AB1147-E1160))</f>
        <v>10</v>
      </c>
      <c r="AC1148" s="3">
        <f>IF(ABS(AC1147-E1160)&gt;180,IF(ABS(AC1147-E1160)&gt;360,ABS(AC1147-E1160)-360,360-ABS(AC1147-E1160)),ABS(AC1147-E1160))</f>
        <v>20</v>
      </c>
      <c r="AD1148" s="3">
        <f>IF(ABS(AD1147-E1160)&gt;180,IF(ABS(AD1147-E1160)&gt;360,ABS(AD1147-E1160)-360,360-ABS(AD1147-E1160)),ABS(AD1147-E1160))</f>
        <v>30</v>
      </c>
      <c r="AE1148" s="3">
        <f>IF(ABS(AE1147-E1160)&gt;180,IF(ABS(AE1147-E1160)&gt;360,ABS(AE1147-E1160)-360,360-ABS(AE1147-E1160)),ABS(AE1147-E1160))</f>
        <v>40</v>
      </c>
      <c r="AF1148" s="3">
        <f>IF(ABS(AF1147-E1160)&gt;180,IF(ABS(AF1147-E1160)&gt;360,ABS(AF1147-E1160)-360,360-ABS(AF1147-E1160)),ABS(AF1147-E1160))</f>
        <v>50</v>
      </c>
      <c r="AG1148" s="3">
        <f>IF(ABS(AG1147-E1160)&gt;180,IF(ABS(AG1147-E1160)&gt;360,ABS(AG1147-E1160)-360,360-ABS(AG1147-E1160)),ABS(AG1147-E1160))</f>
        <v>60</v>
      </c>
      <c r="AH1148" s="3">
        <f>IF(ABS(AH1147-E1160)&gt;180,IF(ABS(AH1147-E1160)&gt;360,ABS(AH1147-E1160)-360,360-ABS(AH1147-E1160)),ABS(AH1147-E1160))</f>
        <v>70</v>
      </c>
      <c r="AI1148" s="3">
        <f>IF(ABS(AI1147-E1160)&gt;180,IF(ABS(AI1147-E1160)&gt;360,ABS(AI1147-E1160)-360,360-ABS(AI1147-E1160)),ABS(AI1147-E1160))</f>
        <v>80</v>
      </c>
      <c r="AJ1148" s="3">
        <f>IF(ABS(AJ1147-E1160)&gt;180,IF(ABS(AJ1147-E1160)&gt;360,ABS(AJ1147-E1160)-360,360-ABS(AJ1147-E1160)),ABS(AJ1147-E1160))</f>
        <v>90</v>
      </c>
      <c r="AK1148" s="3">
        <f>IF(ABS(AK1147-E1160)&gt;180,IF(ABS(AK1147-E1160)&gt;360,ABS(AK1147-E1160)-360,360-ABS(AK1147-E1160)),ABS(AK1147-E1160))</f>
        <v>100</v>
      </c>
      <c r="AL1148" s="3">
        <f>IF(ABS(AL1147-E1160)&gt;180,IF(ABS(AL1147-E1160)&gt;360,ABS(AL1147-E1160)-360,360-ABS(AL1147-E1160)),ABS(AL1147-E1160))</f>
        <v>110</v>
      </c>
      <c r="AM1148" s="3">
        <f>IF(ABS(AM1147-E1160)&gt;180,IF(ABS(AM1147-E1160)&gt;360,ABS(AM1147-E1160)-360,360-ABS(AM1147-E1160)),ABS(AM1147-E1160))</f>
        <v>120</v>
      </c>
      <c r="AN1148" s="3">
        <f>IF(ABS(AN1147-E1160)&gt;180,IF(ABS(AN1147-E1160)&gt;360,ABS(AN1147-E1160)-360,360-ABS(AN1147-E1160)),ABS(AN1147-E1160))</f>
        <v>130</v>
      </c>
      <c r="AO1148" s="3">
        <f>IF(ABS(AO1147-E1160)&gt;180,IF(ABS(AO1147-E1160)&gt;360,ABS(AO1147-E1160)-360,360-ABS(AO1147-E1160)),ABS(AO1147-E1160))</f>
        <v>140</v>
      </c>
      <c r="AP1148" s="3">
        <f>IF(ABS(AP1147-E1160)&gt;180,IF(ABS(AP1147-E1160)&gt;360,ABS(AP1147-E1160)-360,360-ABS(AP1147-E1160)),ABS(AP1147-E1160))</f>
        <v>150</v>
      </c>
      <c r="AQ1148" s="3">
        <f>IF(ABS(AQ1147-E1160)&gt;180,IF(ABS(AQ1147-E1160)&gt;360,ABS(AQ1147-E1160)-360,360-ABS(AQ1147-E1160)),ABS(AQ1147-E1160))</f>
        <v>160</v>
      </c>
      <c r="AR1148" s="3">
        <f>IF(ABS(AR1147-E1160)&gt;180,IF(ABS(AR1147-E1160)&gt;360,ABS(AR1147-E1160)-360,360-ABS(AR1147-E1160)),ABS(AR1147-E1160))</f>
        <v>170</v>
      </c>
    </row>
    <row r="1149" spans="2:44" ht="15.75" customHeight="1" x14ac:dyDescent="0.2">
      <c r="G1149" s="3" t="s">
        <v>736</v>
      </c>
    </row>
    <row r="1150" spans="2:44" ht="15.75" customHeight="1" x14ac:dyDescent="0.2">
      <c r="B1150" s="3" t="s">
        <v>791</v>
      </c>
      <c r="E1150" s="3">
        <v>480</v>
      </c>
      <c r="G1150" s="3">
        <v>90</v>
      </c>
      <c r="I1150" s="3" t="e">
        <f>IF(DEGREES(ACOS(SIN(RADIANS(G1150))*SIN(RADIANS(E1158))+COS(RADIANS(G1150))*COS(RADIANS(E1158))*COS(RADIANS(I1148))))&gt;90,0,$F$4*$F$5/E1157^2*(SIN(RADIANS(G1150))*SIN(RADIANS(E1158))+COS(RADIANS(G1150))*COS(RADIANS(E1158))*COS(RADIANS(I1148))))</f>
        <v>#DIV/0!</v>
      </c>
      <c r="J1150" s="3" t="e">
        <f>IF(DEGREES(ACOS(SIN(RADIANS(G1150))*SIN(RADIANS(E1158))+COS(RADIANS(G1150))*COS(RADIANS(E1158))*COS(RADIANS(J1148))))&gt;90,0,$F$4*$F$5/E1157^2*(SIN(RADIANS(G1150))*SIN(RADIANS(E1158))+COS(RADIANS(G1150))*COS(RADIANS(E1158))*COS(RADIANS(J1148))))</f>
        <v>#DIV/0!</v>
      </c>
      <c r="K1150" s="3" t="e">
        <f>IF(DEGREES(ACOS(SIN(RADIANS(G1150))*SIN(RADIANS(E1158))+COS(RADIANS(G1150))*COS(RADIANS(E1158))*COS(RADIANS(K1148))))&gt;90,0,$F$4*$F$5/E1157^2*(SIN(RADIANS(G1150))*SIN(RADIANS(E1158))+COS(RADIANS(G1150))*COS(RADIANS(E1158))*COS(RADIANS(K1148))))</f>
        <v>#DIV/0!</v>
      </c>
      <c r="L1150" s="3" t="e">
        <f>IF(DEGREES(ACOS(SIN(RADIANS(G1150))*SIN(RADIANS(E1158))+COS(RADIANS(G1150))*COS(RADIANS(E1158))*COS(RADIANS(L1148))))&gt;90,0,$F$4*$F$5/E1157^2*(SIN(RADIANS(G1150))*SIN(RADIANS(E1158))+COS(RADIANS(G1150))*COS(RADIANS(E1158))*COS(RADIANS(L1148))))</f>
        <v>#DIV/0!</v>
      </c>
      <c r="M1150" s="3" t="e">
        <f>IF(DEGREES(ACOS(SIN(RADIANS(G1150))*SIN(RADIANS(E1158))+COS(RADIANS(G1150))*COS(RADIANS(E1158))*COS(RADIANS(M1148))))&gt;90,0,$F$4*$F$5/E1157^2*(SIN(RADIANS(G1150))*SIN(RADIANS(E1158))+COS(RADIANS(G1150))*COS(RADIANS(E1158))*COS(RADIANS(M1148))))</f>
        <v>#DIV/0!</v>
      </c>
      <c r="N1150" s="3" t="e">
        <f>IF(DEGREES(ACOS(SIN(RADIANS(G1150))*SIN(RADIANS(E1158))+COS(RADIANS(G1150))*COS(RADIANS(E1158))*COS(RADIANS(N1148))))&gt;90,0,$F$4*$F$5/E1157^2*(SIN(RADIANS(G1150))*SIN(RADIANS(E1158))+COS(RADIANS(G1150))*COS(RADIANS(E1158))*COS(RADIANS(N1148))))</f>
        <v>#DIV/0!</v>
      </c>
      <c r="O1150" s="3" t="e">
        <f>IF(DEGREES(ACOS(SIN(RADIANS(G1150))*SIN(RADIANS(E1158))+COS(RADIANS(G1150))*COS(RADIANS(E1158))*COS(RADIANS(O1148))))&gt;90,0,$F$4*$F$5/E1157^2*(SIN(RADIANS(G1150))*SIN(RADIANS(E1158))+COS(RADIANS(G1150))*COS(RADIANS(E1158))*COS(RADIANS(O1148))))</f>
        <v>#DIV/0!</v>
      </c>
      <c r="P1150" s="3" t="e">
        <f>IF(DEGREES(ACOS(SIN(RADIANS(G1150))*SIN(RADIANS(E1158))+COS(RADIANS(G1150))*COS(RADIANS(E1158))*COS(RADIANS(P1148))))&gt;90,0,$F$4*$F$5/E1157^2*(SIN(RADIANS(G1150))*SIN(RADIANS(E1158))+COS(RADIANS(G1150))*COS(RADIANS(E1158))*COS(RADIANS(P1148))))</f>
        <v>#DIV/0!</v>
      </c>
      <c r="Q1150" s="3" t="e">
        <f>IF(DEGREES(ACOS(SIN(RADIANS(G1150))*SIN(RADIANS(E1158))+COS(RADIANS(G1150))*COS(RADIANS(E1158))*COS(RADIANS(Q1148))))&gt;90,0,$F$4*$F$5/E1157^2*(SIN(RADIANS(G1150))*SIN(RADIANS(E1158))+COS(RADIANS(G1150))*COS(RADIANS(E1158))*COS(RADIANS(Q1148))))</f>
        <v>#DIV/0!</v>
      </c>
      <c r="R1150" s="3" t="e">
        <f>IF(DEGREES(ACOS(SIN(RADIANS(G1150))*SIN(RADIANS(E1158))+COS(RADIANS(G1150))*COS(RADIANS(E1158))*COS(RADIANS(R1148))))&gt;90,0,$F$4*$F$5/E1157^2*(SIN(RADIANS(G1150))*SIN(RADIANS(E1158))+COS(RADIANS(G1150))*COS(RADIANS(E1158))*COS(RADIANS(R1148))))</f>
        <v>#DIV/0!</v>
      </c>
      <c r="S1150" s="3" t="e">
        <f>IF(DEGREES(ACOS(SIN(RADIANS(G1150))*SIN(RADIANS(E1158))+COS(RADIANS(G1150))*COS(RADIANS(E1158))*COS(RADIANS(S1148))))&gt;90,0,$F$4*$F$5/E1157^2*(SIN(RADIANS(G1150))*SIN(RADIANS(E1158))+COS(RADIANS(G1150))*COS(RADIANS(E1158))*COS(RADIANS(S1148))))</f>
        <v>#DIV/0!</v>
      </c>
      <c r="T1150" s="3" t="e">
        <f>IF(DEGREES(ACOS(SIN(RADIANS(G1150))*SIN(RADIANS(E1158))+COS(RADIANS(G1150))*COS(RADIANS(E1158))*COS(RADIANS(T1148))))&gt;90,0,$F$4*$F$5/E1157^2*(SIN(RADIANS(G1150))*SIN(RADIANS(E1158))+COS(RADIANS(G1150))*COS(RADIANS(E1158))*COS(RADIANS(T1148))))</f>
        <v>#DIV/0!</v>
      </c>
      <c r="U1150" s="3" t="e">
        <f>IF(DEGREES(ACOS(SIN(RADIANS(G1150))*SIN(RADIANS(E1158))+COS(RADIANS(G1150))*COS(RADIANS(E1158))*COS(RADIANS(U1148))))&gt;90,0,$F$4*$F$5/E1157^2*(SIN(RADIANS(G1150))*SIN(RADIANS(E1158))+COS(RADIANS(G1150))*COS(RADIANS(E1158))*COS(RADIANS(U1148))))</f>
        <v>#DIV/0!</v>
      </c>
      <c r="V1150" s="3" t="e">
        <f>IF(DEGREES(ACOS(SIN(RADIANS(G1150))*SIN(RADIANS(E1158))+COS(RADIANS(G1150))*COS(RADIANS(E1158))*COS(RADIANS(V1148))))&gt;90,0,$F$4*$F$5/E1157^2*(SIN(RADIANS(G1150))*SIN(RADIANS(E1158))+COS(RADIANS(G1150))*COS(RADIANS(E1158))*COS(RADIANS(V1148))))</f>
        <v>#DIV/0!</v>
      </c>
      <c r="W1150" s="3" t="e">
        <f>IF(DEGREES(ACOS(SIN(RADIANS(G1150))*SIN(RADIANS(E1158))+COS(RADIANS(G1150))*COS(RADIANS(E1158))*COS(RADIANS(W1148))))&gt;90,0,$F$4*$F$5/E1157^2*(SIN(RADIANS(G1150))*SIN(RADIANS(E1158))+COS(RADIANS(G1150))*COS(RADIANS(E1158))*COS(RADIANS(W1148))))</f>
        <v>#DIV/0!</v>
      </c>
      <c r="X1150" s="3" t="e">
        <f>IF(DEGREES(ACOS(SIN(RADIANS(G1150))*SIN(RADIANS(E1158))+COS(RADIANS(G1150))*COS(RADIANS(E1158))*COS(RADIANS(X1148))))&gt;90,0,$F$4*$F$5/E1157^2*(SIN(RADIANS(G1150))*SIN(RADIANS(E1158))+COS(RADIANS(G1150))*COS(RADIANS(E1158))*COS(RADIANS(X1148))))</f>
        <v>#DIV/0!</v>
      </c>
      <c r="Y1150" s="3" t="e">
        <f>IF(DEGREES(ACOS(SIN(RADIANS(G1150))*SIN(RADIANS(E1158))+COS(RADIANS(G1150))*COS(RADIANS(E1158))*COS(RADIANS(Y1148))))&gt;90,0,$F$4*$F$5/E1157^2*(SIN(RADIANS(G1150))*SIN(RADIANS(E1158))+COS(RADIANS(G1150))*COS(RADIANS(E1158))*COS(RADIANS(Y1148))))</f>
        <v>#DIV/0!</v>
      </c>
      <c r="Z1150" s="3" t="e">
        <f>IF(DEGREES(ACOS(SIN(RADIANS(G1150))*SIN(RADIANS(E1158))+COS(RADIANS(G1150))*COS(RADIANS(E1158))*COS(RADIANS(Z1148))))&gt;90,0,$F$4*$F$5/E1157^2*(SIN(RADIANS(G1150))*SIN(RADIANS(E1158))+COS(RADIANS(G1150))*COS(RADIANS(E1158))*COS(RADIANS(Z1148))))</f>
        <v>#DIV/0!</v>
      </c>
      <c r="AA1150" s="3" t="e">
        <f>IF(DEGREES(ACOS(SIN(RADIANS(G1150))*SIN(RADIANS(E1158))+COS(RADIANS(G1150))*COS(RADIANS(E1158))*COS(RADIANS(AA1148))))&gt;90,0,$F$4*$F$5/E1157^2*(SIN(RADIANS(G1150))*SIN(RADIANS(E1158))+COS(RADIANS(G1150))*COS(RADIANS(E1158))*COS(RADIANS(AA1148))))</f>
        <v>#DIV/0!</v>
      </c>
      <c r="AB1150" s="3" t="e">
        <f>IF(DEGREES(ACOS(SIN(RADIANS(G1150))*SIN(RADIANS(E1158))+COS(RADIANS(G1150))*COS(RADIANS(E1158))*COS(RADIANS(AB1148))))&gt;90,0,$F$4*$F$5/E1157^2*(SIN(RADIANS(G1150))*SIN(RADIANS(E1158))+COS(RADIANS(G1150))*COS(RADIANS(E1158))*COS(RADIANS(AB1148))))</f>
        <v>#DIV/0!</v>
      </c>
      <c r="AC1150" s="3" t="e">
        <f>IF(DEGREES(ACOS(SIN(RADIANS(G1150))*SIN(RADIANS(E1158))+COS(RADIANS(G1150))*COS(RADIANS(E1158))*COS(RADIANS(AC1148))))&gt;90,0,$F$4*$F$5/E1157^2*(SIN(RADIANS(G1150))*SIN(RADIANS(E1158))+COS(RADIANS(G1150))*COS(RADIANS(E1158))*COS(RADIANS(AC1148))))</f>
        <v>#DIV/0!</v>
      </c>
      <c r="AD1150" s="3" t="e">
        <f>IF(DEGREES(ACOS(SIN(RADIANS(G1150))*SIN(RADIANS(E1158))+COS(RADIANS(G1150))*COS(RADIANS(E1158))*COS(RADIANS(AD1148))))&gt;90,0,$F$4*$F$5/E1157^2*(SIN(RADIANS(G1150))*SIN(RADIANS(E1158))+COS(RADIANS(G1150))*COS(RADIANS(E1158))*COS(RADIANS(AD1148))))</f>
        <v>#DIV/0!</v>
      </c>
      <c r="AE1150" s="3" t="e">
        <f>IF(DEGREES(ACOS(SIN(RADIANS(G1150))*SIN(RADIANS(E1158))+COS(RADIANS(G1150))*COS(RADIANS(E1158))*COS(RADIANS(AE1148))))&gt;90,0,$F$4*$F$5/E1157^2*(SIN(RADIANS(G1150))*SIN(RADIANS(E1158))+COS(RADIANS(G1150))*COS(RADIANS(E1158))*COS(RADIANS(AE1148))))</f>
        <v>#DIV/0!</v>
      </c>
      <c r="AF1150" s="3" t="e">
        <f>IF(DEGREES(ACOS(SIN(RADIANS(G1150))*SIN(RADIANS(E1158))+COS(RADIANS(G1150))*COS(RADIANS(E1158))*COS(RADIANS(AF1148))))&gt;90,0,$F$4*$F$5/E1157^2*(SIN(RADIANS(G1150))*SIN(RADIANS(E1158))+COS(RADIANS(G1150))*COS(RADIANS(E1158))*COS(RADIANS(AF1148))))</f>
        <v>#DIV/0!</v>
      </c>
      <c r="AG1150" s="3" t="e">
        <f>IF(DEGREES(ACOS(SIN(RADIANS(G1150))*SIN(RADIANS(E1158))+COS(RADIANS(G1150))*COS(RADIANS(E1158))*COS(RADIANS(AG1148))))&gt;90,0,$F$4*$F$5/E1157^2*(SIN(RADIANS(G1150))*SIN(RADIANS(E1158))+COS(RADIANS(G1150))*COS(RADIANS(E1158))*COS(RADIANS(AG1148))))</f>
        <v>#DIV/0!</v>
      </c>
      <c r="AH1150" s="3" t="e">
        <f>IF(DEGREES(ACOS(SIN(RADIANS(G1150))*SIN(RADIANS(E1158))+COS(RADIANS(G1150))*COS(RADIANS(E1158))*COS(RADIANS(AH1148))))&gt;90,0,$F$4*$F$5/E1157^2*(SIN(RADIANS(G1150))*SIN(RADIANS(E1158))+COS(RADIANS(G1150))*COS(RADIANS(E1158))*COS(RADIANS(AH1148))))</f>
        <v>#DIV/0!</v>
      </c>
      <c r="AI1150" s="3" t="e">
        <f>IF(DEGREES(ACOS(SIN(RADIANS(G1150))*SIN(RADIANS(E1158))+COS(RADIANS(G1150))*COS(RADIANS(E1158))*COS(RADIANS(AI1148))))&gt;90,0,$F$4*$F$5/E1157^2*(SIN(RADIANS(G1150))*SIN(RADIANS(E1158))+COS(RADIANS(G1150))*COS(RADIANS(E1158))*COS(RADIANS(AI1148))))</f>
        <v>#DIV/0!</v>
      </c>
      <c r="AJ1150" s="3" t="e">
        <f>IF(DEGREES(ACOS(SIN(RADIANS(G1150))*SIN(RADIANS(E1158))+COS(RADIANS(G1150))*COS(RADIANS(E1158))*COS(RADIANS(AJ1148))))&gt;90,0,$F$4*$F$5/E1157^2*(SIN(RADIANS(G1150))*SIN(RADIANS(E1158))+COS(RADIANS(G1150))*COS(RADIANS(E1158))*COS(RADIANS(AJ1148))))</f>
        <v>#DIV/0!</v>
      </c>
      <c r="AK1150" s="3" t="e">
        <f>IF(DEGREES(ACOS(SIN(RADIANS(G1150))*SIN(RADIANS(E1158))+COS(RADIANS(G1150))*COS(RADIANS(E1158))*COS(RADIANS(AK1148))))&gt;90,0,$F$4*$F$5/E1157^2*(SIN(RADIANS(G1150))*SIN(RADIANS(E1158))+COS(RADIANS(G1150))*COS(RADIANS(E1158))*COS(RADIANS(AK1148))))</f>
        <v>#DIV/0!</v>
      </c>
      <c r="AL1150" s="3" t="e">
        <f>IF(DEGREES(ACOS(SIN(RADIANS(G1150))*SIN(RADIANS(E1158))+COS(RADIANS(G1150))*COS(RADIANS(E1158))*COS(RADIANS(AL1148))))&gt;90,0,$F$4*$F$5/E1157^2*(SIN(RADIANS(G1150))*SIN(RADIANS(E1158))+COS(RADIANS(G1150))*COS(RADIANS(E1158))*COS(RADIANS(AL1148))))</f>
        <v>#DIV/0!</v>
      </c>
      <c r="AM1150" s="3" t="e">
        <f>IF(DEGREES(ACOS(SIN(RADIANS(G1150))*SIN(RADIANS(E1158))+COS(RADIANS(G1150))*COS(RADIANS(E1158))*COS(RADIANS(AM1148))))&gt;90,0,$F$4*$F$5/E1157^2*(SIN(RADIANS(G1150))*SIN(RADIANS(E1158))+COS(RADIANS(G1150))*COS(RADIANS(E1158))*COS(RADIANS(AM1148))))</f>
        <v>#DIV/0!</v>
      </c>
      <c r="AN1150" s="3" t="e">
        <f>IF(DEGREES(ACOS(SIN(RADIANS(G1150))*SIN(RADIANS(E1158))+COS(RADIANS(G1150))*COS(RADIANS(E1158))*COS(RADIANS(AN1148))))&gt;90,0,$F$4*$F$5/E1157^2*(SIN(RADIANS(G1150))*SIN(RADIANS(E1158))+COS(RADIANS(G1150))*COS(RADIANS(E1158))*COS(RADIANS(AN1148))))</f>
        <v>#DIV/0!</v>
      </c>
      <c r="AO1150" s="3" t="e">
        <f>IF(DEGREES(ACOS(SIN(RADIANS(G1150))*SIN(RADIANS(E1158))+COS(RADIANS(G1150))*COS(RADIANS(E1158))*COS(RADIANS(AO1148))))&gt;90,0,$F$4*$F$5/E1157^2*(SIN(RADIANS(G1150))*SIN(RADIANS(E1158))+COS(RADIANS(G1150))*COS(RADIANS(E1158))*COS(RADIANS(AO1148))))</f>
        <v>#DIV/0!</v>
      </c>
      <c r="AP1150" s="3" t="e">
        <f>IF(DEGREES(ACOS(SIN(RADIANS(G1150))*SIN(RADIANS(E1158))+COS(RADIANS(G1150))*COS(RADIANS(E1158))*COS(RADIANS(AP1148))))&gt;90,0,$F$4*$F$5/E1157^2*(SIN(RADIANS(G1150))*SIN(RADIANS(E1158))+COS(RADIANS(G1150))*COS(RADIANS(E1158))*COS(RADIANS(AP1148))))</f>
        <v>#DIV/0!</v>
      </c>
      <c r="AQ1150" s="3" t="e">
        <f>IF(DEGREES(ACOS(SIN(RADIANS(G1150))*SIN(RADIANS(E1158))+COS(RADIANS(G1150))*COS(RADIANS(E1158))*COS(RADIANS(AQ1148))))&gt;90,0,$F$4*$F$5/E1157^2*(SIN(RADIANS(G1150))*SIN(RADIANS(E1158))+COS(RADIANS(G1150))*COS(RADIANS(E1158))*COS(RADIANS(AQ1148))))</f>
        <v>#DIV/0!</v>
      </c>
      <c r="AR1150" s="3" t="e">
        <f>IF(DEGREES(ACOS(SIN(RADIANS(G1150))*SIN(RADIANS(E1158))+COS(RADIANS(G1150))*COS(RADIANS(E1158))*COS(RADIANS(AR1148))))&gt;90,0,$F$4*$F$5/E1157^2*(SIN(RADIANS(G1150))*SIN(RADIANS(E1158))+COS(RADIANS(G1150))*COS(RADIANS(E1158))*COS(RADIANS(AR1148))))</f>
        <v>#DIV/0!</v>
      </c>
    </row>
    <row r="1151" spans="2:44" ht="15.75" customHeight="1" x14ac:dyDescent="0.2">
      <c r="B1151" s="3" t="s">
        <v>728</v>
      </c>
      <c r="E1151" s="3">
        <f t="array" ref="E1151">INDEX($D$1751:$AM$1751,0,MATCH(E1150-IF(E1150&lt;360,0,360),$D$1700:$AM$1700,0))+IF(E1150&gt;350,360,0)</f>
        <v>480</v>
      </c>
      <c r="G1151" s="3">
        <v>80</v>
      </c>
      <c r="I1151" s="3">
        <f>IF(DEGREES(ACOS(SIN(RADIANS(G1151))*SIN(RADIANS(E1158))+COS(RADIANS(G1151))*COS(RADIANS(E1158))*COS(RADIANS(I1148))))&gt;90,0,$F$4*$F$5/E1157^2*(SIN(RADIANS(G1151))*SIN(RADIANS(E1158))+COS(RADIANS(G1151))*COS(RADIANS(E1158))*COS(RADIANS(I1148))))</f>
        <v>0</v>
      </c>
      <c r="J1151" s="3">
        <f>IF(DEGREES(ACOS(SIN(RADIANS(G1151))*SIN(RADIANS(E1158))+COS(RADIANS(G1151))*COS(RADIANS(E1158))*COS(RADIANS(J1148))))&gt;90,0,$F$4*$F$5/E1157^2*(SIN(RADIANS(G1151))*SIN(RADIANS(E1158))+COS(RADIANS(G1151))*COS(RADIANS(E1158))*COS(RADIANS(J1148))))</f>
        <v>0</v>
      </c>
      <c r="K1151" s="3">
        <f>IF(DEGREES(ACOS(SIN(RADIANS(G1151))*SIN(RADIANS(E1158))+COS(RADIANS(G1151))*COS(RADIANS(E1158))*COS(RADIANS(K1148))))&gt;90,0,$F$4*$F$5/E1157^2*(SIN(RADIANS(G1151))*SIN(RADIANS(E1158))+COS(RADIANS(G1151))*COS(RADIANS(E1158))*COS(RADIANS(K1148))))</f>
        <v>0</v>
      </c>
      <c r="L1151" s="3">
        <f>IF(DEGREES(ACOS(SIN(RADIANS(G1151))*SIN(RADIANS(E1158))+COS(RADIANS(G1151))*COS(RADIANS(E1158))*COS(RADIANS(L1148))))&gt;90,0,$F$4*$F$5/E1157^2*(SIN(RADIANS(G1151))*SIN(RADIANS(E1158))+COS(RADIANS(G1151))*COS(RADIANS(E1158))*COS(RADIANS(L1148))))</f>
        <v>0</v>
      </c>
      <c r="M1151" s="3">
        <f>IF(DEGREES(ACOS(SIN(RADIANS(G1151))*SIN(RADIANS(E1158))+COS(RADIANS(G1151))*COS(RADIANS(E1158))*COS(RADIANS(M1148))))&gt;90,0,$F$4*$F$5/E1157^2*(SIN(RADIANS(G1151))*SIN(RADIANS(E1158))+COS(RADIANS(G1151))*COS(RADIANS(E1158))*COS(RADIANS(M1148))))</f>
        <v>0</v>
      </c>
      <c r="N1151" s="3">
        <f>IF(DEGREES(ACOS(SIN(RADIANS(G1151))*SIN(RADIANS(E1158))+COS(RADIANS(G1151))*COS(RADIANS(E1158))*COS(RADIANS(N1148))))&gt;90,0,$F$4*$F$5/E1157^2*(SIN(RADIANS(G1151))*SIN(RADIANS(E1158))+COS(RADIANS(G1151))*COS(RADIANS(E1158))*COS(RADIANS(N1148))))</f>
        <v>0</v>
      </c>
      <c r="O1151" s="3">
        <f>IF(DEGREES(ACOS(SIN(RADIANS(G1151))*SIN(RADIANS(E1158))+COS(RADIANS(G1151))*COS(RADIANS(E1158))*COS(RADIANS(O1148))))&gt;90,0,$F$4*$F$5/E1157^2*(SIN(RADIANS(G1151))*SIN(RADIANS(E1158))+COS(RADIANS(G1151))*COS(RADIANS(E1158))*COS(RADIANS(O1148))))</f>
        <v>0</v>
      </c>
      <c r="P1151" s="3">
        <f>IF(DEGREES(ACOS(SIN(RADIANS(G1151))*SIN(RADIANS(E1158))+COS(RADIANS(G1151))*COS(RADIANS(E1158))*COS(RADIANS(P1148))))&gt;90,0,$F$4*$F$5/E1157^2*(SIN(RADIANS(G1151))*SIN(RADIANS(E1158))+COS(RADIANS(G1151))*COS(RADIANS(E1158))*COS(RADIANS(P1148))))</f>
        <v>0</v>
      </c>
      <c r="Q1151" s="3">
        <f>IF(DEGREES(ACOS(SIN(RADIANS(G1151))*SIN(RADIANS(E1158))+COS(RADIANS(G1151))*COS(RADIANS(E1158))*COS(RADIANS(Q1148))))&gt;90,0,$F$4*$F$5/E1157^2*(SIN(RADIANS(G1151))*SIN(RADIANS(E1158))+COS(RADIANS(G1151))*COS(RADIANS(E1158))*COS(RADIANS(Q1148))))</f>
        <v>0</v>
      </c>
      <c r="R1151" s="3" t="e">
        <f>IF(DEGREES(ACOS(SIN(RADIANS(G1151))*SIN(RADIANS(E1158))+COS(RADIANS(G1151))*COS(RADIANS(E1158))*COS(RADIANS(R1148))))&gt;90,0,$F$4*$F$5/E1157^2*(SIN(RADIANS(G1151))*SIN(RADIANS(E1158))+COS(RADIANS(G1151))*COS(RADIANS(E1158))*COS(RADIANS(R1148))))</f>
        <v>#DIV/0!</v>
      </c>
      <c r="S1151" s="3" t="e">
        <f>IF(DEGREES(ACOS(SIN(RADIANS(G1151))*SIN(RADIANS(E1158))+COS(RADIANS(G1151))*COS(RADIANS(E1158))*COS(RADIANS(S1148))))&gt;90,0,$F$4*$F$5/E1157^2*(SIN(RADIANS(G1151))*SIN(RADIANS(E1158))+COS(RADIANS(G1151))*COS(RADIANS(E1158))*COS(RADIANS(S1148))))</f>
        <v>#DIV/0!</v>
      </c>
      <c r="T1151" s="3" t="e">
        <f>IF(DEGREES(ACOS(SIN(RADIANS(G1151))*SIN(RADIANS(E1158))+COS(RADIANS(G1151))*COS(RADIANS(E1158))*COS(RADIANS(T1148))))&gt;90,0,$F$4*$F$5/E1157^2*(SIN(RADIANS(G1151))*SIN(RADIANS(E1158))+COS(RADIANS(G1151))*COS(RADIANS(E1158))*COS(RADIANS(T1148))))</f>
        <v>#DIV/0!</v>
      </c>
      <c r="U1151" s="3" t="e">
        <f>IF(DEGREES(ACOS(SIN(RADIANS(G1151))*SIN(RADIANS(E1158))+COS(RADIANS(G1151))*COS(RADIANS(E1158))*COS(RADIANS(U1148))))&gt;90,0,$F$4*$F$5/E1157^2*(SIN(RADIANS(G1151))*SIN(RADIANS(E1158))+COS(RADIANS(G1151))*COS(RADIANS(E1158))*COS(RADIANS(U1148))))</f>
        <v>#DIV/0!</v>
      </c>
      <c r="V1151" s="3" t="e">
        <f>IF(DEGREES(ACOS(SIN(RADIANS(G1151))*SIN(RADIANS(E1158))+COS(RADIANS(G1151))*COS(RADIANS(E1158))*COS(RADIANS(V1148))))&gt;90,0,$F$4*$F$5/E1157^2*(SIN(RADIANS(G1151))*SIN(RADIANS(E1158))+COS(RADIANS(G1151))*COS(RADIANS(E1158))*COS(RADIANS(V1148))))</f>
        <v>#DIV/0!</v>
      </c>
      <c r="W1151" s="3" t="e">
        <f>IF(DEGREES(ACOS(SIN(RADIANS(G1151))*SIN(RADIANS(E1158))+COS(RADIANS(G1151))*COS(RADIANS(E1158))*COS(RADIANS(W1148))))&gt;90,0,$F$4*$F$5/E1157^2*(SIN(RADIANS(G1151))*SIN(RADIANS(E1158))+COS(RADIANS(G1151))*COS(RADIANS(E1158))*COS(RADIANS(W1148))))</f>
        <v>#DIV/0!</v>
      </c>
      <c r="X1151" s="3" t="e">
        <f>IF(DEGREES(ACOS(SIN(RADIANS(G1151))*SIN(RADIANS(E1158))+COS(RADIANS(G1151))*COS(RADIANS(E1158))*COS(RADIANS(X1148))))&gt;90,0,$F$4*$F$5/E1157^2*(SIN(RADIANS(G1151))*SIN(RADIANS(E1158))+COS(RADIANS(G1151))*COS(RADIANS(E1158))*COS(RADIANS(X1148))))</f>
        <v>#DIV/0!</v>
      </c>
      <c r="Y1151" s="3" t="e">
        <f>IF(DEGREES(ACOS(SIN(RADIANS(G1151))*SIN(RADIANS(E1158))+COS(RADIANS(G1151))*COS(RADIANS(E1158))*COS(RADIANS(Y1148))))&gt;90,0,$F$4*$F$5/E1157^2*(SIN(RADIANS(G1151))*SIN(RADIANS(E1158))+COS(RADIANS(G1151))*COS(RADIANS(E1158))*COS(RADIANS(Y1148))))</f>
        <v>#DIV/0!</v>
      </c>
      <c r="Z1151" s="3" t="e">
        <f>IF(DEGREES(ACOS(SIN(RADIANS(G1151))*SIN(RADIANS(E1158))+COS(RADIANS(G1151))*COS(RADIANS(E1158))*COS(RADIANS(Z1148))))&gt;90,0,$F$4*$F$5/E1157^2*(SIN(RADIANS(G1151))*SIN(RADIANS(E1158))+COS(RADIANS(G1151))*COS(RADIANS(E1158))*COS(RADIANS(Z1148))))</f>
        <v>#DIV/0!</v>
      </c>
      <c r="AA1151" s="3" t="e">
        <f>IF(DEGREES(ACOS(SIN(RADIANS(G1151))*SIN(RADIANS(E1158))+COS(RADIANS(G1151))*COS(RADIANS(E1158))*COS(RADIANS(AA1148))))&gt;90,0,$F$4*$F$5/E1157^2*(SIN(RADIANS(G1151))*SIN(RADIANS(E1158))+COS(RADIANS(G1151))*COS(RADIANS(E1158))*COS(RADIANS(AA1148))))</f>
        <v>#DIV/0!</v>
      </c>
      <c r="AB1151" s="3" t="e">
        <f>IF(DEGREES(ACOS(SIN(RADIANS(G1151))*SIN(RADIANS(E1158))+COS(RADIANS(G1151))*COS(RADIANS(E1158))*COS(RADIANS(AB1148))))&gt;90,0,$F$4*$F$5/E1157^2*(SIN(RADIANS(G1151))*SIN(RADIANS(E1158))+COS(RADIANS(G1151))*COS(RADIANS(E1158))*COS(RADIANS(AB1148))))</f>
        <v>#DIV/0!</v>
      </c>
      <c r="AC1151" s="3" t="e">
        <f>IF(DEGREES(ACOS(SIN(RADIANS(G1151))*SIN(RADIANS(E1158))+COS(RADIANS(G1151))*COS(RADIANS(E1158))*COS(RADIANS(AC1148))))&gt;90,0,$F$4*$F$5/E1157^2*(SIN(RADIANS(G1151))*SIN(RADIANS(E1158))+COS(RADIANS(G1151))*COS(RADIANS(E1158))*COS(RADIANS(AC1148))))</f>
        <v>#DIV/0!</v>
      </c>
      <c r="AD1151" s="3" t="e">
        <f>IF(DEGREES(ACOS(SIN(RADIANS(G1151))*SIN(RADIANS(E1158))+COS(RADIANS(G1151))*COS(RADIANS(E1158))*COS(RADIANS(AD1148))))&gt;90,0,$F$4*$F$5/E1157^2*(SIN(RADIANS(G1151))*SIN(RADIANS(E1158))+COS(RADIANS(G1151))*COS(RADIANS(E1158))*COS(RADIANS(AD1148))))</f>
        <v>#DIV/0!</v>
      </c>
      <c r="AE1151" s="3" t="e">
        <f>IF(DEGREES(ACOS(SIN(RADIANS(G1151))*SIN(RADIANS(E1158))+COS(RADIANS(G1151))*COS(RADIANS(E1158))*COS(RADIANS(AE1148))))&gt;90,0,$F$4*$F$5/E1157^2*(SIN(RADIANS(G1151))*SIN(RADIANS(E1158))+COS(RADIANS(G1151))*COS(RADIANS(E1158))*COS(RADIANS(AE1148))))</f>
        <v>#DIV/0!</v>
      </c>
      <c r="AF1151" s="3" t="e">
        <f>IF(DEGREES(ACOS(SIN(RADIANS(G1151))*SIN(RADIANS(E1158))+COS(RADIANS(G1151))*COS(RADIANS(E1158))*COS(RADIANS(AF1148))))&gt;90,0,$F$4*$F$5/E1157^2*(SIN(RADIANS(G1151))*SIN(RADIANS(E1158))+COS(RADIANS(G1151))*COS(RADIANS(E1158))*COS(RADIANS(AF1148))))</f>
        <v>#DIV/0!</v>
      </c>
      <c r="AG1151" s="3" t="e">
        <f>IF(DEGREES(ACOS(SIN(RADIANS(G1151))*SIN(RADIANS(E1158))+COS(RADIANS(G1151))*COS(RADIANS(E1158))*COS(RADIANS(AG1148))))&gt;90,0,$F$4*$F$5/E1157^2*(SIN(RADIANS(G1151))*SIN(RADIANS(E1158))+COS(RADIANS(G1151))*COS(RADIANS(E1158))*COS(RADIANS(AG1148))))</f>
        <v>#DIV/0!</v>
      </c>
      <c r="AH1151" s="3" t="e">
        <f>IF(DEGREES(ACOS(SIN(RADIANS(G1151))*SIN(RADIANS(E1158))+COS(RADIANS(G1151))*COS(RADIANS(E1158))*COS(RADIANS(AH1148))))&gt;90,0,$F$4*$F$5/E1157^2*(SIN(RADIANS(G1151))*SIN(RADIANS(E1158))+COS(RADIANS(G1151))*COS(RADIANS(E1158))*COS(RADIANS(AH1148))))</f>
        <v>#DIV/0!</v>
      </c>
      <c r="AI1151" s="3" t="e">
        <f>IF(DEGREES(ACOS(SIN(RADIANS(G1151))*SIN(RADIANS(E1158))+COS(RADIANS(G1151))*COS(RADIANS(E1158))*COS(RADIANS(AI1148))))&gt;90,0,$F$4*$F$5/E1157^2*(SIN(RADIANS(G1151))*SIN(RADIANS(E1158))+COS(RADIANS(G1151))*COS(RADIANS(E1158))*COS(RADIANS(AI1148))))</f>
        <v>#DIV/0!</v>
      </c>
      <c r="AJ1151" s="3" t="e">
        <f>IF(DEGREES(ACOS(SIN(RADIANS(G1151))*SIN(RADIANS(E1158))+COS(RADIANS(G1151))*COS(RADIANS(E1158))*COS(RADIANS(AJ1148))))&gt;90,0,$F$4*$F$5/E1157^2*(SIN(RADIANS(G1151))*SIN(RADIANS(E1158))+COS(RADIANS(G1151))*COS(RADIANS(E1158))*COS(RADIANS(AJ1148))))</f>
        <v>#DIV/0!</v>
      </c>
      <c r="AK1151" s="3">
        <f>IF(DEGREES(ACOS(SIN(RADIANS(G1151))*SIN(RADIANS(E1158))+COS(RADIANS(G1151))*COS(RADIANS(E1158))*COS(RADIANS(AK1148))))&gt;90,0,$F$4*$F$5/E1157^2*(SIN(RADIANS(G1151))*SIN(RADIANS(E1158))+COS(RADIANS(G1151))*COS(RADIANS(E1158))*COS(RADIANS(AK1148))))</f>
        <v>0</v>
      </c>
      <c r="AL1151" s="3">
        <f>IF(DEGREES(ACOS(SIN(RADIANS(G1151))*SIN(RADIANS(E1158))+COS(RADIANS(G1151))*COS(RADIANS(E1158))*COS(RADIANS(AL1148))))&gt;90,0,$F$4*$F$5/E1157^2*(SIN(RADIANS(G1151))*SIN(RADIANS(E1158))+COS(RADIANS(G1151))*COS(RADIANS(E1158))*COS(RADIANS(AL1148))))</f>
        <v>0</v>
      </c>
      <c r="AM1151" s="3">
        <f>IF(DEGREES(ACOS(SIN(RADIANS(G1151))*SIN(RADIANS(E1158))+COS(RADIANS(G1151))*COS(RADIANS(E1158))*COS(RADIANS(AM1148))))&gt;90,0,$F$4*$F$5/E1157^2*(SIN(RADIANS(G1151))*SIN(RADIANS(E1158))+COS(RADIANS(G1151))*COS(RADIANS(E1158))*COS(RADIANS(AM1148))))</f>
        <v>0</v>
      </c>
      <c r="AN1151" s="3">
        <f>IF(DEGREES(ACOS(SIN(RADIANS(G1151))*SIN(RADIANS(E1158))+COS(RADIANS(G1151))*COS(RADIANS(E1158))*COS(RADIANS(AN1148))))&gt;90,0,$F$4*$F$5/E1157^2*(SIN(RADIANS(G1151))*SIN(RADIANS(E1158))+COS(RADIANS(G1151))*COS(RADIANS(E1158))*COS(RADIANS(AN1148))))</f>
        <v>0</v>
      </c>
      <c r="AO1151" s="3">
        <f>IF(DEGREES(ACOS(SIN(RADIANS(G1151))*SIN(RADIANS(E1158))+COS(RADIANS(G1151))*COS(RADIANS(E1158))*COS(RADIANS(AO1148))))&gt;90,0,$F$4*$F$5/E1157^2*(SIN(RADIANS(G1151))*SIN(RADIANS(E1158))+COS(RADIANS(G1151))*COS(RADIANS(E1158))*COS(RADIANS(AO1148))))</f>
        <v>0</v>
      </c>
      <c r="AP1151" s="3">
        <f>IF(DEGREES(ACOS(SIN(RADIANS(G1151))*SIN(RADIANS(E1158))+COS(RADIANS(G1151))*COS(RADIANS(E1158))*COS(RADIANS(AP1148))))&gt;90,0,$F$4*$F$5/E1157^2*(SIN(RADIANS(G1151))*SIN(RADIANS(E1158))+COS(RADIANS(G1151))*COS(RADIANS(E1158))*COS(RADIANS(AP1148))))</f>
        <v>0</v>
      </c>
      <c r="AQ1151" s="3">
        <f>IF(DEGREES(ACOS(SIN(RADIANS(G1151))*SIN(RADIANS(E1158))+COS(RADIANS(G1151))*COS(RADIANS(E1158))*COS(RADIANS(AQ1148))))&gt;90,0,$F$4*$F$5/E1157^2*(SIN(RADIANS(G1151))*SIN(RADIANS(E1158))+COS(RADIANS(G1151))*COS(RADIANS(E1158))*COS(RADIANS(AQ1148))))</f>
        <v>0</v>
      </c>
      <c r="AR1151" s="3">
        <f>IF(DEGREES(ACOS(SIN(RADIANS(G1151))*SIN(RADIANS(E1158))+COS(RADIANS(G1151))*COS(RADIANS(E1158))*COS(RADIANS(AR1148))))&gt;90,0,$F$4*$F$5/E1157^2*(SIN(RADIANS(G1151))*SIN(RADIANS(E1158))+COS(RADIANS(G1151))*COS(RADIANS(E1158))*COS(RADIANS(AR1148))))</f>
        <v>0</v>
      </c>
    </row>
    <row r="1152" spans="2:44" ht="15.75" customHeight="1" x14ac:dyDescent="0.2">
      <c r="B1152" s="20" t="s">
        <v>784</v>
      </c>
      <c r="E1152" s="3">
        <f>IF(E1151-$F$13&lt;0,E1151-$F$13+360,IF(E1151-$F$13&gt;360,E1151-$F$13-360,E1151-$F$13))</f>
        <v>210</v>
      </c>
      <c r="G1152" s="3">
        <v>70</v>
      </c>
      <c r="I1152" s="3">
        <f>IF(DEGREES(ACOS(SIN(RADIANS(G1152))*SIN(RADIANS(E1158))+COS(RADIANS(G1152))*COS(RADIANS(E1158))*COS(RADIANS(I1148))))&gt;90,0,$F$4*$F$5/E1157^2*(SIN(RADIANS(G1152))*SIN(RADIANS(E1158))+COS(RADIANS(G1152))*COS(RADIANS(E1158))*COS(RADIANS(I1148))))</f>
        <v>0</v>
      </c>
      <c r="J1152" s="3">
        <f>IF(DEGREES(ACOS(SIN(RADIANS(G1152))*SIN(RADIANS(E1158))+COS(RADIANS(G1152))*COS(RADIANS(E1158))*COS(RADIANS(J1148))))&gt;90,0,$F$4*$F$5/E1157^2*(SIN(RADIANS(G1152))*SIN(RADIANS(E1158))+COS(RADIANS(G1152))*COS(RADIANS(E1158))*COS(RADIANS(J1148))))</f>
        <v>0</v>
      </c>
      <c r="K1152" s="3">
        <f>IF(DEGREES(ACOS(SIN(RADIANS(G1152))*SIN(RADIANS(E1158))+COS(RADIANS(G1152))*COS(RADIANS(E1158))*COS(RADIANS(K1148))))&gt;90,0,$F$4*$F$5/E1157^2*(SIN(RADIANS(G1152))*SIN(RADIANS(E1158))+COS(RADIANS(G1152))*COS(RADIANS(E1158))*COS(RADIANS(K1148))))</f>
        <v>0</v>
      </c>
      <c r="L1152" s="3">
        <f>IF(DEGREES(ACOS(SIN(RADIANS(G1152))*SIN(RADIANS(E1158))+COS(RADIANS(G1152))*COS(RADIANS(E1158))*COS(RADIANS(L1148))))&gt;90,0,$F$4*$F$5/E1157^2*(SIN(RADIANS(G1152))*SIN(RADIANS(E1158))+COS(RADIANS(G1152))*COS(RADIANS(E1158))*COS(RADIANS(L1148))))</f>
        <v>0</v>
      </c>
      <c r="M1152" s="3">
        <f>IF(DEGREES(ACOS(SIN(RADIANS(G1152))*SIN(RADIANS(E1158))+COS(RADIANS(G1152))*COS(RADIANS(E1158))*COS(RADIANS(M1148))))&gt;90,0,$F$4*$F$5/E1157^2*(SIN(RADIANS(G1152))*SIN(RADIANS(E1158))+COS(RADIANS(G1152))*COS(RADIANS(E1158))*COS(RADIANS(M1148))))</f>
        <v>0</v>
      </c>
      <c r="N1152" s="3">
        <f>IF(DEGREES(ACOS(SIN(RADIANS(G1152))*SIN(RADIANS(E1158))+COS(RADIANS(G1152))*COS(RADIANS(E1158))*COS(RADIANS(N1148))))&gt;90,0,$F$4*$F$5/E1157^2*(SIN(RADIANS(G1152))*SIN(RADIANS(E1158))+COS(RADIANS(G1152))*COS(RADIANS(E1158))*COS(RADIANS(N1148))))</f>
        <v>0</v>
      </c>
      <c r="O1152" s="3">
        <f>IF(DEGREES(ACOS(SIN(RADIANS(G1152))*SIN(RADIANS(E1158))+COS(RADIANS(G1152))*COS(RADIANS(E1158))*COS(RADIANS(O1148))))&gt;90,0,$F$4*$F$5/E1157^2*(SIN(RADIANS(G1152))*SIN(RADIANS(E1158))+COS(RADIANS(G1152))*COS(RADIANS(E1158))*COS(RADIANS(O1148))))</f>
        <v>0</v>
      </c>
      <c r="P1152" s="3">
        <f>IF(DEGREES(ACOS(SIN(RADIANS(G1152))*SIN(RADIANS(E1158))+COS(RADIANS(G1152))*COS(RADIANS(E1158))*COS(RADIANS(P1148))))&gt;90,0,$F$4*$F$5/E1157^2*(SIN(RADIANS(G1152))*SIN(RADIANS(E1158))+COS(RADIANS(G1152))*COS(RADIANS(E1158))*COS(RADIANS(P1148))))</f>
        <v>0</v>
      </c>
      <c r="Q1152" s="3">
        <f>IF(DEGREES(ACOS(SIN(RADIANS(G1152))*SIN(RADIANS(E1158))+COS(RADIANS(G1152))*COS(RADIANS(E1158))*COS(RADIANS(Q1148))))&gt;90,0,$F$4*$F$5/E1157^2*(SIN(RADIANS(G1152))*SIN(RADIANS(E1158))+COS(RADIANS(G1152))*COS(RADIANS(E1158))*COS(RADIANS(Q1148))))</f>
        <v>0</v>
      </c>
      <c r="R1152" s="3" t="e">
        <f>IF(DEGREES(ACOS(SIN(RADIANS(G1152))*SIN(RADIANS(E1158))+COS(RADIANS(G1152))*COS(RADIANS(E1158))*COS(RADIANS(R1148))))&gt;90,0,$F$4*$F$5/E1157^2*(SIN(RADIANS(G1152))*SIN(RADIANS(E1158))+COS(RADIANS(G1152))*COS(RADIANS(E1158))*COS(RADIANS(R1148))))</f>
        <v>#DIV/0!</v>
      </c>
      <c r="S1152" s="3" t="e">
        <f>IF(DEGREES(ACOS(SIN(RADIANS(G1152))*SIN(RADIANS(E1158))+COS(RADIANS(G1152))*COS(RADIANS(E1158))*COS(RADIANS(S1148))))&gt;90,0,$F$4*$F$5/E1157^2*(SIN(RADIANS(G1152))*SIN(RADIANS(E1158))+COS(RADIANS(G1152))*COS(RADIANS(E1158))*COS(RADIANS(S1148))))</f>
        <v>#DIV/0!</v>
      </c>
      <c r="T1152" s="3" t="e">
        <f>IF(DEGREES(ACOS(SIN(RADIANS(G1152))*SIN(RADIANS(E1158))+COS(RADIANS(G1152))*COS(RADIANS(E1158))*COS(RADIANS(T1148))))&gt;90,0,$F$4*$F$5/E1157^2*(SIN(RADIANS(G1152))*SIN(RADIANS(E1158))+COS(RADIANS(G1152))*COS(RADIANS(E1158))*COS(RADIANS(T1148))))</f>
        <v>#DIV/0!</v>
      </c>
      <c r="U1152" s="3" t="e">
        <f>IF(DEGREES(ACOS(SIN(RADIANS(G1152))*SIN(RADIANS(E1158))+COS(RADIANS(G1152))*COS(RADIANS(E1158))*COS(RADIANS(U1148))))&gt;90,0,$F$4*$F$5/E1157^2*(SIN(RADIANS(G1152))*SIN(RADIANS(E1158))+COS(RADIANS(G1152))*COS(RADIANS(E1158))*COS(RADIANS(U1148))))</f>
        <v>#DIV/0!</v>
      </c>
      <c r="V1152" s="3" t="e">
        <f>IF(DEGREES(ACOS(SIN(RADIANS(G1152))*SIN(RADIANS(E1158))+COS(RADIANS(G1152))*COS(RADIANS(E1158))*COS(RADIANS(V1148))))&gt;90,0,$F$4*$F$5/E1157^2*(SIN(RADIANS(G1152))*SIN(RADIANS(E1158))+COS(RADIANS(G1152))*COS(RADIANS(E1158))*COS(RADIANS(V1148))))</f>
        <v>#DIV/0!</v>
      </c>
      <c r="W1152" s="3" t="e">
        <f>IF(DEGREES(ACOS(SIN(RADIANS(G1152))*SIN(RADIANS(E1158))+COS(RADIANS(G1152))*COS(RADIANS(E1158))*COS(RADIANS(W1148))))&gt;90,0,$F$4*$F$5/E1157^2*(SIN(RADIANS(G1152))*SIN(RADIANS(E1158))+COS(RADIANS(G1152))*COS(RADIANS(E1158))*COS(RADIANS(W1148))))</f>
        <v>#DIV/0!</v>
      </c>
      <c r="X1152" s="3" t="e">
        <f>IF(DEGREES(ACOS(SIN(RADIANS(G1152))*SIN(RADIANS(E1158))+COS(RADIANS(G1152))*COS(RADIANS(E1158))*COS(RADIANS(X1148))))&gt;90,0,$F$4*$F$5/E1157^2*(SIN(RADIANS(G1152))*SIN(RADIANS(E1158))+COS(RADIANS(G1152))*COS(RADIANS(E1158))*COS(RADIANS(X1148))))</f>
        <v>#DIV/0!</v>
      </c>
      <c r="Y1152" s="3" t="e">
        <f>IF(DEGREES(ACOS(SIN(RADIANS(G1152))*SIN(RADIANS(E1158))+COS(RADIANS(G1152))*COS(RADIANS(E1158))*COS(RADIANS(Y1148))))&gt;90,0,$F$4*$F$5/E1157^2*(SIN(RADIANS(G1152))*SIN(RADIANS(E1158))+COS(RADIANS(G1152))*COS(RADIANS(E1158))*COS(RADIANS(Y1148))))</f>
        <v>#DIV/0!</v>
      </c>
      <c r="Z1152" s="3" t="e">
        <f>IF(DEGREES(ACOS(SIN(RADIANS(G1152))*SIN(RADIANS(E1158))+COS(RADIANS(G1152))*COS(RADIANS(E1158))*COS(RADIANS(Z1148))))&gt;90,0,$F$4*$F$5/E1157^2*(SIN(RADIANS(G1152))*SIN(RADIANS(E1158))+COS(RADIANS(G1152))*COS(RADIANS(E1158))*COS(RADIANS(Z1148))))</f>
        <v>#DIV/0!</v>
      </c>
      <c r="AA1152" s="3" t="e">
        <f>IF(DEGREES(ACOS(SIN(RADIANS(G1152))*SIN(RADIANS(E1158))+COS(RADIANS(G1152))*COS(RADIANS(E1158))*COS(RADIANS(AA1148))))&gt;90,0,$F$4*$F$5/E1157^2*(SIN(RADIANS(G1152))*SIN(RADIANS(E1158))+COS(RADIANS(G1152))*COS(RADIANS(E1158))*COS(RADIANS(AA1148))))</f>
        <v>#DIV/0!</v>
      </c>
      <c r="AB1152" s="3" t="e">
        <f>IF(DEGREES(ACOS(SIN(RADIANS(G1152))*SIN(RADIANS(E1158))+COS(RADIANS(G1152))*COS(RADIANS(E1158))*COS(RADIANS(AB1148))))&gt;90,0,$F$4*$F$5/E1157^2*(SIN(RADIANS(G1152))*SIN(RADIANS(E1158))+COS(RADIANS(G1152))*COS(RADIANS(E1158))*COS(RADIANS(AB1148))))</f>
        <v>#DIV/0!</v>
      </c>
      <c r="AC1152" s="3" t="e">
        <f>IF(DEGREES(ACOS(SIN(RADIANS(G1152))*SIN(RADIANS(E1158))+COS(RADIANS(G1152))*COS(RADIANS(E1158))*COS(RADIANS(AC1148))))&gt;90,0,$F$4*$F$5/E1157^2*(SIN(RADIANS(G1152))*SIN(RADIANS(E1158))+COS(RADIANS(G1152))*COS(RADIANS(E1158))*COS(RADIANS(AC1148))))</f>
        <v>#DIV/0!</v>
      </c>
      <c r="AD1152" s="3" t="e">
        <f>IF(DEGREES(ACOS(SIN(RADIANS(G1152))*SIN(RADIANS(E1158))+COS(RADIANS(G1152))*COS(RADIANS(E1158))*COS(RADIANS(AD1148))))&gt;90,0,$F$4*$F$5/E1157^2*(SIN(RADIANS(G1152))*SIN(RADIANS(E1158))+COS(RADIANS(G1152))*COS(RADIANS(E1158))*COS(RADIANS(AD1148))))</f>
        <v>#DIV/0!</v>
      </c>
      <c r="AE1152" s="3" t="e">
        <f>IF(DEGREES(ACOS(SIN(RADIANS(G1152))*SIN(RADIANS(E1158))+COS(RADIANS(G1152))*COS(RADIANS(E1158))*COS(RADIANS(AE1148))))&gt;90,0,$F$4*$F$5/E1157^2*(SIN(RADIANS(G1152))*SIN(RADIANS(E1158))+COS(RADIANS(G1152))*COS(RADIANS(E1158))*COS(RADIANS(AE1148))))</f>
        <v>#DIV/0!</v>
      </c>
      <c r="AF1152" s="3" t="e">
        <f>IF(DEGREES(ACOS(SIN(RADIANS(G1152))*SIN(RADIANS(E1158))+COS(RADIANS(G1152))*COS(RADIANS(E1158))*COS(RADIANS(AF1148))))&gt;90,0,$F$4*$F$5/E1157^2*(SIN(RADIANS(G1152))*SIN(RADIANS(E1158))+COS(RADIANS(G1152))*COS(RADIANS(E1158))*COS(RADIANS(AF1148))))</f>
        <v>#DIV/0!</v>
      </c>
      <c r="AG1152" s="3" t="e">
        <f>IF(DEGREES(ACOS(SIN(RADIANS(G1152))*SIN(RADIANS(E1158))+COS(RADIANS(G1152))*COS(RADIANS(E1158))*COS(RADIANS(AG1148))))&gt;90,0,$F$4*$F$5/E1157^2*(SIN(RADIANS(G1152))*SIN(RADIANS(E1158))+COS(RADIANS(G1152))*COS(RADIANS(E1158))*COS(RADIANS(AG1148))))</f>
        <v>#DIV/0!</v>
      </c>
      <c r="AH1152" s="3" t="e">
        <f>IF(DEGREES(ACOS(SIN(RADIANS(G1152))*SIN(RADIANS(E1158))+COS(RADIANS(G1152))*COS(RADIANS(E1158))*COS(RADIANS(AH1148))))&gt;90,0,$F$4*$F$5/E1157^2*(SIN(RADIANS(G1152))*SIN(RADIANS(E1158))+COS(RADIANS(G1152))*COS(RADIANS(E1158))*COS(RADIANS(AH1148))))</f>
        <v>#DIV/0!</v>
      </c>
      <c r="AI1152" s="3" t="e">
        <f>IF(DEGREES(ACOS(SIN(RADIANS(G1152))*SIN(RADIANS(E1158))+COS(RADIANS(G1152))*COS(RADIANS(E1158))*COS(RADIANS(AI1148))))&gt;90,0,$F$4*$F$5/E1157^2*(SIN(RADIANS(G1152))*SIN(RADIANS(E1158))+COS(RADIANS(G1152))*COS(RADIANS(E1158))*COS(RADIANS(AI1148))))</f>
        <v>#DIV/0!</v>
      </c>
      <c r="AJ1152" s="3" t="e">
        <f>IF(DEGREES(ACOS(SIN(RADIANS(G1152))*SIN(RADIANS(E1158))+COS(RADIANS(G1152))*COS(RADIANS(E1158))*COS(RADIANS(AJ1148))))&gt;90,0,$F$4*$F$5/E1157^2*(SIN(RADIANS(G1152))*SIN(RADIANS(E1158))+COS(RADIANS(G1152))*COS(RADIANS(E1158))*COS(RADIANS(AJ1148))))</f>
        <v>#DIV/0!</v>
      </c>
      <c r="AK1152" s="3">
        <f>IF(DEGREES(ACOS(SIN(RADIANS(G1152))*SIN(RADIANS(E1158))+COS(RADIANS(G1152))*COS(RADIANS(E1158))*COS(RADIANS(AK1148))))&gt;90,0,$F$4*$F$5/E1157^2*(SIN(RADIANS(G1152))*SIN(RADIANS(E1158))+COS(RADIANS(G1152))*COS(RADIANS(E1158))*COS(RADIANS(AK1148))))</f>
        <v>0</v>
      </c>
      <c r="AL1152" s="3">
        <f>IF(DEGREES(ACOS(SIN(RADIANS(G1152))*SIN(RADIANS(E1158))+COS(RADIANS(G1152))*COS(RADIANS(E1158))*COS(RADIANS(AL1148))))&gt;90,0,$F$4*$F$5/E1157^2*(SIN(RADIANS(G1152))*SIN(RADIANS(E1158))+COS(RADIANS(G1152))*COS(RADIANS(E1158))*COS(RADIANS(AL1148))))</f>
        <v>0</v>
      </c>
      <c r="AM1152" s="3">
        <f>IF(DEGREES(ACOS(SIN(RADIANS(G1152))*SIN(RADIANS(E1158))+COS(RADIANS(G1152))*COS(RADIANS(E1158))*COS(RADIANS(AM1148))))&gt;90,0,$F$4*$F$5/E1157^2*(SIN(RADIANS(G1152))*SIN(RADIANS(E1158))+COS(RADIANS(G1152))*COS(RADIANS(E1158))*COS(RADIANS(AM1148))))</f>
        <v>0</v>
      </c>
      <c r="AN1152" s="3">
        <f>IF(DEGREES(ACOS(SIN(RADIANS(G1152))*SIN(RADIANS(E1158))+COS(RADIANS(G1152))*COS(RADIANS(E1158))*COS(RADIANS(AN1148))))&gt;90,0,$F$4*$F$5/E1157^2*(SIN(RADIANS(G1152))*SIN(RADIANS(E1158))+COS(RADIANS(G1152))*COS(RADIANS(E1158))*COS(RADIANS(AN1148))))</f>
        <v>0</v>
      </c>
      <c r="AO1152" s="3">
        <f>IF(DEGREES(ACOS(SIN(RADIANS(G1152))*SIN(RADIANS(E1158))+COS(RADIANS(G1152))*COS(RADIANS(E1158))*COS(RADIANS(AO1148))))&gt;90,0,$F$4*$F$5/E1157^2*(SIN(RADIANS(G1152))*SIN(RADIANS(E1158))+COS(RADIANS(G1152))*COS(RADIANS(E1158))*COS(RADIANS(AO1148))))</f>
        <v>0</v>
      </c>
      <c r="AP1152" s="3">
        <f>IF(DEGREES(ACOS(SIN(RADIANS(G1152))*SIN(RADIANS(E1158))+COS(RADIANS(G1152))*COS(RADIANS(E1158))*COS(RADIANS(AP1148))))&gt;90,0,$F$4*$F$5/E1157^2*(SIN(RADIANS(G1152))*SIN(RADIANS(E1158))+COS(RADIANS(G1152))*COS(RADIANS(E1158))*COS(RADIANS(AP1148))))</f>
        <v>0</v>
      </c>
      <c r="AQ1152" s="3">
        <f>IF(DEGREES(ACOS(SIN(RADIANS(G1152))*SIN(RADIANS(E1158))+COS(RADIANS(G1152))*COS(RADIANS(E1158))*COS(RADIANS(AQ1148))))&gt;90,0,$F$4*$F$5/E1157^2*(SIN(RADIANS(G1152))*SIN(RADIANS(E1158))+COS(RADIANS(G1152))*COS(RADIANS(E1158))*COS(RADIANS(AQ1148))))</f>
        <v>0</v>
      </c>
      <c r="AR1152" s="3">
        <f>IF(DEGREES(ACOS(SIN(RADIANS(G1152))*SIN(RADIANS(E1158))+COS(RADIANS(G1152))*COS(RADIANS(E1158))*COS(RADIANS(AR1148))))&gt;90,0,$F$4*$F$5/E1157^2*(SIN(RADIANS(G1152))*SIN(RADIANS(E1158))+COS(RADIANS(G1152))*COS(RADIANS(E1158))*COS(RADIANS(AR1148))))</f>
        <v>0</v>
      </c>
    </row>
    <row r="1153" spans="2:44" ht="15.75" customHeight="1" x14ac:dyDescent="0.2">
      <c r="B1153" s="20" t="s">
        <v>729</v>
      </c>
      <c r="E1153" s="3">
        <f>IF(E1150&lt;360,E1150/360,(E1150-360)/360)</f>
        <v>0.33333333333333331</v>
      </c>
      <c r="G1153" s="3">
        <v>60</v>
      </c>
      <c r="I1153" s="3">
        <f>IF(DEGREES(ACOS(SIN(RADIANS(G1153))*SIN(RADIANS(E1158))+COS(RADIANS(G1153))*COS(RADIANS(E1158))*COS(RADIANS(I1148))))&gt;90,0,$F$4*$F$5/E1157^2*(SIN(RADIANS(G1153))*SIN(RADIANS(E1158))+COS(RADIANS(G1153))*COS(RADIANS(E1158))*COS(RADIANS(I1148))))</f>
        <v>0</v>
      </c>
      <c r="J1153" s="3">
        <f>IF(DEGREES(ACOS(SIN(RADIANS(G1153))*SIN(RADIANS(E1158))+COS(RADIANS(G1153))*COS(RADIANS(E1158))*COS(RADIANS(J1148))))&gt;90,0,$F$4*$F$5/E1157^2*(SIN(RADIANS(G1153))*SIN(RADIANS(E1158))+COS(RADIANS(G1153))*COS(RADIANS(E1158))*COS(RADIANS(J1148))))</f>
        <v>0</v>
      </c>
      <c r="K1153" s="3">
        <f>IF(DEGREES(ACOS(SIN(RADIANS(G1153))*SIN(RADIANS(E1158))+COS(RADIANS(G1153))*COS(RADIANS(E1158))*COS(RADIANS(K1148))))&gt;90,0,$F$4*$F$5/E1157^2*(SIN(RADIANS(G1153))*SIN(RADIANS(E1158))+COS(RADIANS(G1153))*COS(RADIANS(E1158))*COS(RADIANS(K1148))))</f>
        <v>0</v>
      </c>
      <c r="L1153" s="3">
        <f>IF(DEGREES(ACOS(SIN(RADIANS(G1153))*SIN(RADIANS(E1158))+COS(RADIANS(G1153))*COS(RADIANS(E1158))*COS(RADIANS(L1148))))&gt;90,0,$F$4*$F$5/E1157^2*(SIN(RADIANS(G1153))*SIN(RADIANS(E1158))+COS(RADIANS(G1153))*COS(RADIANS(E1158))*COS(RADIANS(L1148))))</f>
        <v>0</v>
      </c>
      <c r="M1153" s="3">
        <f>IF(DEGREES(ACOS(SIN(RADIANS(G1153))*SIN(RADIANS(E1158))+COS(RADIANS(G1153))*COS(RADIANS(E1158))*COS(RADIANS(M1148))))&gt;90,0,$F$4*$F$5/E1157^2*(SIN(RADIANS(G1153))*SIN(RADIANS(E1158))+COS(RADIANS(G1153))*COS(RADIANS(E1158))*COS(RADIANS(M1148))))</f>
        <v>0</v>
      </c>
      <c r="N1153" s="3">
        <f>IF(DEGREES(ACOS(SIN(RADIANS(G1153))*SIN(RADIANS(E1158))+COS(RADIANS(G1153))*COS(RADIANS(E1158))*COS(RADIANS(N1148))))&gt;90,0,$F$4*$F$5/E1157^2*(SIN(RADIANS(G1153))*SIN(RADIANS(E1158))+COS(RADIANS(G1153))*COS(RADIANS(E1158))*COS(RADIANS(N1148))))</f>
        <v>0</v>
      </c>
      <c r="O1153" s="3">
        <f>IF(DEGREES(ACOS(SIN(RADIANS(G1153))*SIN(RADIANS(E1158))+COS(RADIANS(G1153))*COS(RADIANS(E1158))*COS(RADIANS(O1148))))&gt;90,0,$F$4*$F$5/E1157^2*(SIN(RADIANS(G1153))*SIN(RADIANS(E1158))+COS(RADIANS(G1153))*COS(RADIANS(E1158))*COS(RADIANS(O1148))))</f>
        <v>0</v>
      </c>
      <c r="P1153" s="3">
        <f>IF(DEGREES(ACOS(SIN(RADIANS(G1153))*SIN(RADIANS(E1158))+COS(RADIANS(G1153))*COS(RADIANS(E1158))*COS(RADIANS(P1148))))&gt;90,0,$F$4*$F$5/E1157^2*(SIN(RADIANS(G1153))*SIN(RADIANS(E1158))+COS(RADIANS(G1153))*COS(RADIANS(E1158))*COS(RADIANS(P1148))))</f>
        <v>0</v>
      </c>
      <c r="Q1153" s="3">
        <f>IF(DEGREES(ACOS(SIN(RADIANS(G1153))*SIN(RADIANS(E1158))+COS(RADIANS(G1153))*COS(RADIANS(E1158))*COS(RADIANS(Q1148))))&gt;90,0,$F$4*$F$5/E1157^2*(SIN(RADIANS(G1153))*SIN(RADIANS(E1158))+COS(RADIANS(G1153))*COS(RADIANS(E1158))*COS(RADIANS(Q1148))))</f>
        <v>0</v>
      </c>
      <c r="R1153" s="3" t="e">
        <f>IF(DEGREES(ACOS(SIN(RADIANS(G1153))*SIN(RADIANS(E1158))+COS(RADIANS(G1153))*COS(RADIANS(E1158))*COS(RADIANS(R1148))))&gt;90,0,$F$4*$F$5/E1157^2*(SIN(RADIANS(G1153))*SIN(RADIANS(E1158))+COS(RADIANS(G1153))*COS(RADIANS(E1158))*COS(RADIANS(R1148))))</f>
        <v>#DIV/0!</v>
      </c>
      <c r="S1153" s="3" t="e">
        <f>IF(DEGREES(ACOS(SIN(RADIANS(G1153))*SIN(RADIANS(E1158))+COS(RADIANS(G1153))*COS(RADIANS(E1158))*COS(RADIANS(S1148))))&gt;90,0,$F$4*$F$5/E1157^2*(SIN(RADIANS(G1153))*SIN(RADIANS(E1158))+COS(RADIANS(G1153))*COS(RADIANS(E1158))*COS(RADIANS(S1148))))</f>
        <v>#DIV/0!</v>
      </c>
      <c r="T1153" s="3" t="e">
        <f>IF(DEGREES(ACOS(SIN(RADIANS(G1153))*SIN(RADIANS(E1158))+COS(RADIANS(G1153))*COS(RADIANS(E1158))*COS(RADIANS(T1148))))&gt;90,0,$F$4*$F$5/E1157^2*(SIN(RADIANS(G1153))*SIN(RADIANS(E1158))+COS(RADIANS(G1153))*COS(RADIANS(E1158))*COS(RADIANS(T1148))))</f>
        <v>#DIV/0!</v>
      </c>
      <c r="U1153" s="3" t="e">
        <f>IF(DEGREES(ACOS(SIN(RADIANS(G1153))*SIN(RADIANS(E1158))+COS(RADIANS(G1153))*COS(RADIANS(E1158))*COS(RADIANS(U1148))))&gt;90,0,$F$4*$F$5/E1157^2*(SIN(RADIANS(G1153))*SIN(RADIANS(E1158))+COS(RADIANS(G1153))*COS(RADIANS(E1158))*COS(RADIANS(U1148))))</f>
        <v>#DIV/0!</v>
      </c>
      <c r="V1153" s="3" t="e">
        <f>IF(DEGREES(ACOS(SIN(RADIANS(G1153))*SIN(RADIANS(E1158))+COS(RADIANS(G1153))*COS(RADIANS(E1158))*COS(RADIANS(V1148))))&gt;90,0,$F$4*$F$5/E1157^2*(SIN(RADIANS(G1153))*SIN(RADIANS(E1158))+COS(RADIANS(G1153))*COS(RADIANS(E1158))*COS(RADIANS(V1148))))</f>
        <v>#DIV/0!</v>
      </c>
      <c r="W1153" s="3" t="e">
        <f>IF(DEGREES(ACOS(SIN(RADIANS(G1153))*SIN(RADIANS(E1158))+COS(RADIANS(G1153))*COS(RADIANS(E1158))*COS(RADIANS(W1148))))&gt;90,0,$F$4*$F$5/E1157^2*(SIN(RADIANS(G1153))*SIN(RADIANS(E1158))+COS(RADIANS(G1153))*COS(RADIANS(E1158))*COS(RADIANS(W1148))))</f>
        <v>#DIV/0!</v>
      </c>
      <c r="X1153" s="3" t="e">
        <f>IF(DEGREES(ACOS(SIN(RADIANS(G1153))*SIN(RADIANS(E1158))+COS(RADIANS(G1153))*COS(RADIANS(E1158))*COS(RADIANS(X1148))))&gt;90,0,$F$4*$F$5/E1157^2*(SIN(RADIANS(G1153))*SIN(RADIANS(E1158))+COS(RADIANS(G1153))*COS(RADIANS(E1158))*COS(RADIANS(X1148))))</f>
        <v>#DIV/0!</v>
      </c>
      <c r="Y1153" s="3" t="e">
        <f>IF(DEGREES(ACOS(SIN(RADIANS(G1153))*SIN(RADIANS(E1158))+COS(RADIANS(G1153))*COS(RADIANS(E1158))*COS(RADIANS(Y1148))))&gt;90,0,$F$4*$F$5/E1157^2*(SIN(RADIANS(G1153))*SIN(RADIANS(E1158))+COS(RADIANS(G1153))*COS(RADIANS(E1158))*COS(RADIANS(Y1148))))</f>
        <v>#DIV/0!</v>
      </c>
      <c r="Z1153" s="3" t="e">
        <f>IF(DEGREES(ACOS(SIN(RADIANS(G1153))*SIN(RADIANS(E1158))+COS(RADIANS(G1153))*COS(RADIANS(E1158))*COS(RADIANS(Z1148))))&gt;90,0,$F$4*$F$5/E1157^2*(SIN(RADIANS(G1153))*SIN(RADIANS(E1158))+COS(RADIANS(G1153))*COS(RADIANS(E1158))*COS(RADIANS(Z1148))))</f>
        <v>#DIV/0!</v>
      </c>
      <c r="AA1153" s="3" t="e">
        <f>IF(DEGREES(ACOS(SIN(RADIANS(G1153))*SIN(RADIANS(E1158))+COS(RADIANS(G1153))*COS(RADIANS(E1158))*COS(RADIANS(AA1148))))&gt;90,0,$F$4*$F$5/E1157^2*(SIN(RADIANS(G1153))*SIN(RADIANS(E1158))+COS(RADIANS(G1153))*COS(RADIANS(E1158))*COS(RADIANS(AA1148))))</f>
        <v>#DIV/0!</v>
      </c>
      <c r="AB1153" s="3" t="e">
        <f>IF(DEGREES(ACOS(SIN(RADIANS(G1153))*SIN(RADIANS(E1158))+COS(RADIANS(G1153))*COS(RADIANS(E1158))*COS(RADIANS(AB1148))))&gt;90,0,$F$4*$F$5/E1157^2*(SIN(RADIANS(G1153))*SIN(RADIANS(E1158))+COS(RADIANS(G1153))*COS(RADIANS(E1158))*COS(RADIANS(AB1148))))</f>
        <v>#DIV/0!</v>
      </c>
      <c r="AC1153" s="3" t="e">
        <f>IF(DEGREES(ACOS(SIN(RADIANS(G1153))*SIN(RADIANS(E1158))+COS(RADIANS(G1153))*COS(RADIANS(E1158))*COS(RADIANS(AC1148))))&gt;90,0,$F$4*$F$5/E1157^2*(SIN(RADIANS(G1153))*SIN(RADIANS(E1158))+COS(RADIANS(G1153))*COS(RADIANS(E1158))*COS(RADIANS(AC1148))))</f>
        <v>#DIV/0!</v>
      </c>
      <c r="AD1153" s="3" t="e">
        <f>IF(DEGREES(ACOS(SIN(RADIANS(G1153))*SIN(RADIANS(E1158))+COS(RADIANS(G1153))*COS(RADIANS(E1158))*COS(RADIANS(AD1148))))&gt;90,0,$F$4*$F$5/E1157^2*(SIN(RADIANS(G1153))*SIN(RADIANS(E1158))+COS(RADIANS(G1153))*COS(RADIANS(E1158))*COS(RADIANS(AD1148))))</f>
        <v>#DIV/0!</v>
      </c>
      <c r="AE1153" s="3" t="e">
        <f>IF(DEGREES(ACOS(SIN(RADIANS(G1153))*SIN(RADIANS(E1158))+COS(RADIANS(G1153))*COS(RADIANS(E1158))*COS(RADIANS(AE1148))))&gt;90,0,$F$4*$F$5/E1157^2*(SIN(RADIANS(G1153))*SIN(RADIANS(E1158))+COS(RADIANS(G1153))*COS(RADIANS(E1158))*COS(RADIANS(AE1148))))</f>
        <v>#DIV/0!</v>
      </c>
      <c r="AF1153" s="3" t="e">
        <f>IF(DEGREES(ACOS(SIN(RADIANS(G1153))*SIN(RADIANS(E1158))+COS(RADIANS(G1153))*COS(RADIANS(E1158))*COS(RADIANS(AF1148))))&gt;90,0,$F$4*$F$5/E1157^2*(SIN(RADIANS(G1153))*SIN(RADIANS(E1158))+COS(RADIANS(G1153))*COS(RADIANS(E1158))*COS(RADIANS(AF1148))))</f>
        <v>#DIV/0!</v>
      </c>
      <c r="AG1153" s="3" t="e">
        <f>IF(DEGREES(ACOS(SIN(RADIANS(G1153))*SIN(RADIANS(E1158))+COS(RADIANS(G1153))*COS(RADIANS(E1158))*COS(RADIANS(AG1148))))&gt;90,0,$F$4*$F$5/E1157^2*(SIN(RADIANS(G1153))*SIN(RADIANS(E1158))+COS(RADIANS(G1153))*COS(RADIANS(E1158))*COS(RADIANS(AG1148))))</f>
        <v>#DIV/0!</v>
      </c>
      <c r="AH1153" s="3" t="e">
        <f>IF(DEGREES(ACOS(SIN(RADIANS(G1153))*SIN(RADIANS(E1158))+COS(RADIANS(G1153))*COS(RADIANS(E1158))*COS(RADIANS(AH1148))))&gt;90,0,$F$4*$F$5/E1157^2*(SIN(RADIANS(G1153))*SIN(RADIANS(E1158))+COS(RADIANS(G1153))*COS(RADIANS(E1158))*COS(RADIANS(AH1148))))</f>
        <v>#DIV/0!</v>
      </c>
      <c r="AI1153" s="3" t="e">
        <f>IF(DEGREES(ACOS(SIN(RADIANS(G1153))*SIN(RADIANS(E1158))+COS(RADIANS(G1153))*COS(RADIANS(E1158))*COS(RADIANS(AI1148))))&gt;90,0,$F$4*$F$5/E1157^2*(SIN(RADIANS(G1153))*SIN(RADIANS(E1158))+COS(RADIANS(G1153))*COS(RADIANS(E1158))*COS(RADIANS(AI1148))))</f>
        <v>#DIV/0!</v>
      </c>
      <c r="AJ1153" s="3" t="e">
        <f>IF(DEGREES(ACOS(SIN(RADIANS(G1153))*SIN(RADIANS(E1158))+COS(RADIANS(G1153))*COS(RADIANS(E1158))*COS(RADIANS(AJ1148))))&gt;90,0,$F$4*$F$5/E1157^2*(SIN(RADIANS(G1153))*SIN(RADIANS(E1158))+COS(RADIANS(G1153))*COS(RADIANS(E1158))*COS(RADIANS(AJ1148))))</f>
        <v>#DIV/0!</v>
      </c>
      <c r="AK1153" s="3">
        <f>IF(DEGREES(ACOS(SIN(RADIANS(G1153))*SIN(RADIANS(E1158))+COS(RADIANS(G1153))*COS(RADIANS(E1158))*COS(RADIANS(AK1148))))&gt;90,0,$F$4*$F$5/E1157^2*(SIN(RADIANS(G1153))*SIN(RADIANS(E1158))+COS(RADIANS(G1153))*COS(RADIANS(E1158))*COS(RADIANS(AK1148))))</f>
        <v>0</v>
      </c>
      <c r="AL1153" s="3">
        <f>IF(DEGREES(ACOS(SIN(RADIANS(G1153))*SIN(RADIANS(E1158))+COS(RADIANS(G1153))*COS(RADIANS(E1158))*COS(RADIANS(AL1148))))&gt;90,0,$F$4*$F$5/E1157^2*(SIN(RADIANS(G1153))*SIN(RADIANS(E1158))+COS(RADIANS(G1153))*COS(RADIANS(E1158))*COS(RADIANS(AL1148))))</f>
        <v>0</v>
      </c>
      <c r="AM1153" s="3">
        <f>IF(DEGREES(ACOS(SIN(RADIANS(G1153))*SIN(RADIANS(E1158))+COS(RADIANS(G1153))*COS(RADIANS(E1158))*COS(RADIANS(AM1148))))&gt;90,0,$F$4*$F$5/E1157^2*(SIN(RADIANS(G1153))*SIN(RADIANS(E1158))+COS(RADIANS(G1153))*COS(RADIANS(E1158))*COS(RADIANS(AM1148))))</f>
        <v>0</v>
      </c>
      <c r="AN1153" s="3">
        <f>IF(DEGREES(ACOS(SIN(RADIANS(G1153))*SIN(RADIANS(E1158))+COS(RADIANS(G1153))*COS(RADIANS(E1158))*COS(RADIANS(AN1148))))&gt;90,0,$F$4*$F$5/E1157^2*(SIN(RADIANS(G1153))*SIN(RADIANS(E1158))+COS(RADIANS(G1153))*COS(RADIANS(E1158))*COS(RADIANS(AN1148))))</f>
        <v>0</v>
      </c>
      <c r="AO1153" s="3">
        <f>IF(DEGREES(ACOS(SIN(RADIANS(G1153))*SIN(RADIANS(E1158))+COS(RADIANS(G1153))*COS(RADIANS(E1158))*COS(RADIANS(AO1148))))&gt;90,0,$F$4*$F$5/E1157^2*(SIN(RADIANS(G1153))*SIN(RADIANS(E1158))+COS(RADIANS(G1153))*COS(RADIANS(E1158))*COS(RADIANS(AO1148))))</f>
        <v>0</v>
      </c>
      <c r="AP1153" s="3">
        <f>IF(DEGREES(ACOS(SIN(RADIANS(G1153))*SIN(RADIANS(E1158))+COS(RADIANS(G1153))*COS(RADIANS(E1158))*COS(RADIANS(AP1148))))&gt;90,0,$F$4*$F$5/E1157^2*(SIN(RADIANS(G1153))*SIN(RADIANS(E1158))+COS(RADIANS(G1153))*COS(RADIANS(E1158))*COS(RADIANS(AP1148))))</f>
        <v>0</v>
      </c>
      <c r="AQ1153" s="3">
        <f>IF(DEGREES(ACOS(SIN(RADIANS(G1153))*SIN(RADIANS(E1158))+COS(RADIANS(G1153))*COS(RADIANS(E1158))*COS(RADIANS(AQ1148))))&gt;90,0,$F$4*$F$5/E1157^2*(SIN(RADIANS(G1153))*SIN(RADIANS(E1158))+COS(RADIANS(G1153))*COS(RADIANS(E1158))*COS(RADIANS(AQ1148))))</f>
        <v>0</v>
      </c>
      <c r="AR1153" s="3">
        <f>IF(DEGREES(ACOS(SIN(RADIANS(G1153))*SIN(RADIANS(E1158))+COS(RADIANS(G1153))*COS(RADIANS(E1158))*COS(RADIANS(AR1148))))&gt;90,0,$F$4*$F$5/E1157^2*(SIN(RADIANS(G1153))*SIN(RADIANS(E1158))+COS(RADIANS(G1153))*COS(RADIANS(E1158))*COS(RADIANS(AR1148))))</f>
        <v>0</v>
      </c>
    </row>
    <row r="1154" spans="2:44" ht="15.75" customHeight="1" x14ac:dyDescent="0.2">
      <c r="B1154" s="20" t="s">
        <v>785</v>
      </c>
      <c r="E1154" s="3">
        <f>E1153*$F$11</f>
        <v>0</v>
      </c>
      <c r="G1154" s="3">
        <v>50</v>
      </c>
      <c r="I1154" s="3">
        <f>IF(DEGREES(ACOS(SIN(RADIANS(G1154))*SIN(RADIANS(E1158))+COS(RADIANS(G1154))*COS(RADIANS(E1158))*COS(RADIANS(I1148))))&gt;90,0,$F$4*$F$5/E1157^2*(SIN(RADIANS(G1154))*SIN(RADIANS(E1158))+COS(RADIANS(G1154))*COS(RADIANS(E1158))*COS(RADIANS(I1148))))</f>
        <v>0</v>
      </c>
      <c r="J1154" s="3">
        <f>IF(DEGREES(ACOS(SIN(RADIANS(G1154))*SIN(RADIANS(E1158))+COS(RADIANS(G1154))*COS(RADIANS(E1158))*COS(RADIANS(J1148))))&gt;90,0,$F$4*$F$5/E1157^2*(SIN(RADIANS(G1154))*SIN(RADIANS(E1158))+COS(RADIANS(G1154))*COS(RADIANS(E1158))*COS(RADIANS(J1148))))</f>
        <v>0</v>
      </c>
      <c r="K1154" s="3">
        <f>IF(DEGREES(ACOS(SIN(RADIANS(G1154))*SIN(RADIANS(E1158))+COS(RADIANS(G1154))*COS(RADIANS(E1158))*COS(RADIANS(K1148))))&gt;90,0,$F$4*$F$5/E1157^2*(SIN(RADIANS(G1154))*SIN(RADIANS(E1158))+COS(RADIANS(G1154))*COS(RADIANS(E1158))*COS(RADIANS(K1148))))</f>
        <v>0</v>
      </c>
      <c r="L1154" s="3">
        <f>IF(DEGREES(ACOS(SIN(RADIANS(G1154))*SIN(RADIANS(E1158))+COS(RADIANS(G1154))*COS(RADIANS(E1158))*COS(RADIANS(L1148))))&gt;90,0,$F$4*$F$5/E1157^2*(SIN(RADIANS(G1154))*SIN(RADIANS(E1158))+COS(RADIANS(G1154))*COS(RADIANS(E1158))*COS(RADIANS(L1148))))</f>
        <v>0</v>
      </c>
      <c r="M1154" s="3">
        <f>IF(DEGREES(ACOS(SIN(RADIANS(G1154))*SIN(RADIANS(E1158))+COS(RADIANS(G1154))*COS(RADIANS(E1158))*COS(RADIANS(M1148))))&gt;90,0,$F$4*$F$5/E1157^2*(SIN(RADIANS(G1154))*SIN(RADIANS(E1158))+COS(RADIANS(G1154))*COS(RADIANS(E1158))*COS(RADIANS(M1148))))</f>
        <v>0</v>
      </c>
      <c r="N1154" s="3">
        <f>IF(DEGREES(ACOS(SIN(RADIANS(G1154))*SIN(RADIANS(E1158))+COS(RADIANS(G1154))*COS(RADIANS(E1158))*COS(RADIANS(N1148))))&gt;90,0,$F$4*$F$5/E1157^2*(SIN(RADIANS(G1154))*SIN(RADIANS(E1158))+COS(RADIANS(G1154))*COS(RADIANS(E1158))*COS(RADIANS(N1148))))</f>
        <v>0</v>
      </c>
      <c r="O1154" s="3">
        <f>IF(DEGREES(ACOS(SIN(RADIANS(G1154))*SIN(RADIANS(E1158))+COS(RADIANS(G1154))*COS(RADIANS(E1158))*COS(RADIANS(O1148))))&gt;90,0,$F$4*$F$5/E1157^2*(SIN(RADIANS(G1154))*SIN(RADIANS(E1158))+COS(RADIANS(G1154))*COS(RADIANS(E1158))*COS(RADIANS(O1148))))</f>
        <v>0</v>
      </c>
      <c r="P1154" s="3">
        <f>IF(DEGREES(ACOS(SIN(RADIANS(G1154))*SIN(RADIANS(E1158))+COS(RADIANS(G1154))*COS(RADIANS(E1158))*COS(RADIANS(P1148))))&gt;90,0,$F$4*$F$5/E1157^2*(SIN(RADIANS(G1154))*SIN(RADIANS(E1158))+COS(RADIANS(G1154))*COS(RADIANS(E1158))*COS(RADIANS(P1148))))</f>
        <v>0</v>
      </c>
      <c r="Q1154" s="3">
        <f>IF(DEGREES(ACOS(SIN(RADIANS(G1154))*SIN(RADIANS(E1158))+COS(RADIANS(G1154))*COS(RADIANS(E1158))*COS(RADIANS(Q1148))))&gt;90,0,$F$4*$F$5/E1157^2*(SIN(RADIANS(G1154))*SIN(RADIANS(E1158))+COS(RADIANS(G1154))*COS(RADIANS(E1158))*COS(RADIANS(Q1148))))</f>
        <v>0</v>
      </c>
      <c r="R1154" s="3" t="e">
        <f>IF(DEGREES(ACOS(SIN(RADIANS(G1154))*SIN(RADIANS(E1158))+COS(RADIANS(G1154))*COS(RADIANS(E1158))*COS(RADIANS(R1148))))&gt;90,0,$F$4*$F$5/E1157^2*(SIN(RADIANS(G1154))*SIN(RADIANS(E1158))+COS(RADIANS(G1154))*COS(RADIANS(E1158))*COS(RADIANS(R1148))))</f>
        <v>#DIV/0!</v>
      </c>
      <c r="S1154" s="3" t="e">
        <f>IF(DEGREES(ACOS(SIN(RADIANS(G1154))*SIN(RADIANS(E1158))+COS(RADIANS(G1154))*COS(RADIANS(E1158))*COS(RADIANS(S1148))))&gt;90,0,$F$4*$F$5/E1157^2*(SIN(RADIANS(G1154))*SIN(RADIANS(E1158))+COS(RADIANS(G1154))*COS(RADIANS(E1158))*COS(RADIANS(S1148))))</f>
        <v>#DIV/0!</v>
      </c>
      <c r="T1154" s="3" t="e">
        <f>IF(DEGREES(ACOS(SIN(RADIANS(G1154))*SIN(RADIANS(E1158))+COS(RADIANS(G1154))*COS(RADIANS(E1158))*COS(RADIANS(T1148))))&gt;90,0,$F$4*$F$5/E1157^2*(SIN(RADIANS(G1154))*SIN(RADIANS(E1158))+COS(RADIANS(G1154))*COS(RADIANS(E1158))*COS(RADIANS(T1148))))</f>
        <v>#DIV/0!</v>
      </c>
      <c r="U1154" s="3" t="e">
        <f>IF(DEGREES(ACOS(SIN(RADIANS(G1154))*SIN(RADIANS(E1158))+COS(RADIANS(G1154))*COS(RADIANS(E1158))*COS(RADIANS(U1148))))&gt;90,0,$F$4*$F$5/E1157^2*(SIN(RADIANS(G1154))*SIN(RADIANS(E1158))+COS(RADIANS(G1154))*COS(RADIANS(E1158))*COS(RADIANS(U1148))))</f>
        <v>#DIV/0!</v>
      </c>
      <c r="V1154" s="3" t="e">
        <f>IF(DEGREES(ACOS(SIN(RADIANS(G1154))*SIN(RADIANS(E1158))+COS(RADIANS(G1154))*COS(RADIANS(E1158))*COS(RADIANS(V1148))))&gt;90,0,$F$4*$F$5/E1157^2*(SIN(RADIANS(G1154))*SIN(RADIANS(E1158))+COS(RADIANS(G1154))*COS(RADIANS(E1158))*COS(RADIANS(V1148))))</f>
        <v>#DIV/0!</v>
      </c>
      <c r="W1154" s="3" t="e">
        <f>IF(DEGREES(ACOS(SIN(RADIANS(G1154))*SIN(RADIANS(E1158))+COS(RADIANS(G1154))*COS(RADIANS(E1158))*COS(RADIANS(W1148))))&gt;90,0,$F$4*$F$5/E1157^2*(SIN(RADIANS(G1154))*SIN(RADIANS(E1158))+COS(RADIANS(G1154))*COS(RADIANS(E1158))*COS(RADIANS(W1148))))</f>
        <v>#DIV/0!</v>
      </c>
      <c r="X1154" s="3" t="e">
        <f>IF(DEGREES(ACOS(SIN(RADIANS(G1154))*SIN(RADIANS(E1158))+COS(RADIANS(G1154))*COS(RADIANS(E1158))*COS(RADIANS(X1148))))&gt;90,0,$F$4*$F$5/E1157^2*(SIN(RADIANS(G1154))*SIN(RADIANS(E1158))+COS(RADIANS(G1154))*COS(RADIANS(E1158))*COS(RADIANS(X1148))))</f>
        <v>#DIV/0!</v>
      </c>
      <c r="Y1154" s="3" t="e">
        <f>IF(DEGREES(ACOS(SIN(RADIANS(G1154))*SIN(RADIANS(E1158))+COS(RADIANS(G1154))*COS(RADIANS(E1158))*COS(RADIANS(Y1148))))&gt;90,0,$F$4*$F$5/E1157^2*(SIN(RADIANS(G1154))*SIN(RADIANS(E1158))+COS(RADIANS(G1154))*COS(RADIANS(E1158))*COS(RADIANS(Y1148))))</f>
        <v>#DIV/0!</v>
      </c>
      <c r="Z1154" s="3" t="e">
        <f>IF(DEGREES(ACOS(SIN(RADIANS(G1154))*SIN(RADIANS(E1158))+COS(RADIANS(G1154))*COS(RADIANS(E1158))*COS(RADIANS(Z1148))))&gt;90,0,$F$4*$F$5/E1157^2*(SIN(RADIANS(G1154))*SIN(RADIANS(E1158))+COS(RADIANS(G1154))*COS(RADIANS(E1158))*COS(RADIANS(Z1148))))</f>
        <v>#DIV/0!</v>
      </c>
      <c r="AA1154" s="3" t="e">
        <f>IF(DEGREES(ACOS(SIN(RADIANS(G1154))*SIN(RADIANS(E1158))+COS(RADIANS(G1154))*COS(RADIANS(E1158))*COS(RADIANS(AA1148))))&gt;90,0,$F$4*$F$5/E1157^2*(SIN(RADIANS(G1154))*SIN(RADIANS(E1158))+COS(RADIANS(G1154))*COS(RADIANS(E1158))*COS(RADIANS(AA1148))))</f>
        <v>#DIV/0!</v>
      </c>
      <c r="AB1154" s="3" t="e">
        <f>IF(DEGREES(ACOS(SIN(RADIANS(G1154))*SIN(RADIANS(E1158))+COS(RADIANS(G1154))*COS(RADIANS(E1158))*COS(RADIANS(AB1148))))&gt;90,0,$F$4*$F$5/E1157^2*(SIN(RADIANS(G1154))*SIN(RADIANS(E1158))+COS(RADIANS(G1154))*COS(RADIANS(E1158))*COS(RADIANS(AB1148))))</f>
        <v>#DIV/0!</v>
      </c>
      <c r="AC1154" s="3" t="e">
        <f>IF(DEGREES(ACOS(SIN(RADIANS(G1154))*SIN(RADIANS(E1158))+COS(RADIANS(G1154))*COS(RADIANS(E1158))*COS(RADIANS(AC1148))))&gt;90,0,$F$4*$F$5/E1157^2*(SIN(RADIANS(G1154))*SIN(RADIANS(E1158))+COS(RADIANS(G1154))*COS(RADIANS(E1158))*COS(RADIANS(AC1148))))</f>
        <v>#DIV/0!</v>
      </c>
      <c r="AD1154" s="3" t="e">
        <f>IF(DEGREES(ACOS(SIN(RADIANS(G1154))*SIN(RADIANS(E1158))+COS(RADIANS(G1154))*COS(RADIANS(E1158))*COS(RADIANS(AD1148))))&gt;90,0,$F$4*$F$5/E1157^2*(SIN(RADIANS(G1154))*SIN(RADIANS(E1158))+COS(RADIANS(G1154))*COS(RADIANS(E1158))*COS(RADIANS(AD1148))))</f>
        <v>#DIV/0!</v>
      </c>
      <c r="AE1154" s="3" t="e">
        <f>IF(DEGREES(ACOS(SIN(RADIANS(G1154))*SIN(RADIANS(E1158))+COS(RADIANS(G1154))*COS(RADIANS(E1158))*COS(RADIANS(AE1148))))&gt;90,0,$F$4*$F$5/E1157^2*(SIN(RADIANS(G1154))*SIN(RADIANS(E1158))+COS(RADIANS(G1154))*COS(RADIANS(E1158))*COS(RADIANS(AE1148))))</f>
        <v>#DIV/0!</v>
      </c>
      <c r="AF1154" s="3" t="e">
        <f>IF(DEGREES(ACOS(SIN(RADIANS(G1154))*SIN(RADIANS(E1158))+COS(RADIANS(G1154))*COS(RADIANS(E1158))*COS(RADIANS(AF1148))))&gt;90,0,$F$4*$F$5/E1157^2*(SIN(RADIANS(G1154))*SIN(RADIANS(E1158))+COS(RADIANS(G1154))*COS(RADIANS(E1158))*COS(RADIANS(AF1148))))</f>
        <v>#DIV/0!</v>
      </c>
      <c r="AG1154" s="3" t="e">
        <f>IF(DEGREES(ACOS(SIN(RADIANS(G1154))*SIN(RADIANS(E1158))+COS(RADIANS(G1154))*COS(RADIANS(E1158))*COS(RADIANS(AG1148))))&gt;90,0,$F$4*$F$5/E1157^2*(SIN(RADIANS(G1154))*SIN(RADIANS(E1158))+COS(RADIANS(G1154))*COS(RADIANS(E1158))*COS(RADIANS(AG1148))))</f>
        <v>#DIV/0!</v>
      </c>
      <c r="AH1154" s="3" t="e">
        <f>IF(DEGREES(ACOS(SIN(RADIANS(G1154))*SIN(RADIANS(E1158))+COS(RADIANS(G1154))*COS(RADIANS(E1158))*COS(RADIANS(AH1148))))&gt;90,0,$F$4*$F$5/E1157^2*(SIN(RADIANS(G1154))*SIN(RADIANS(E1158))+COS(RADIANS(G1154))*COS(RADIANS(E1158))*COS(RADIANS(AH1148))))</f>
        <v>#DIV/0!</v>
      </c>
      <c r="AI1154" s="3" t="e">
        <f>IF(DEGREES(ACOS(SIN(RADIANS(G1154))*SIN(RADIANS(E1158))+COS(RADIANS(G1154))*COS(RADIANS(E1158))*COS(RADIANS(AI1148))))&gt;90,0,$F$4*$F$5/E1157^2*(SIN(RADIANS(G1154))*SIN(RADIANS(E1158))+COS(RADIANS(G1154))*COS(RADIANS(E1158))*COS(RADIANS(AI1148))))</f>
        <v>#DIV/0!</v>
      </c>
      <c r="AJ1154" s="3" t="e">
        <f>IF(DEGREES(ACOS(SIN(RADIANS(G1154))*SIN(RADIANS(E1158))+COS(RADIANS(G1154))*COS(RADIANS(E1158))*COS(RADIANS(AJ1148))))&gt;90,0,$F$4*$F$5/E1157^2*(SIN(RADIANS(G1154))*SIN(RADIANS(E1158))+COS(RADIANS(G1154))*COS(RADIANS(E1158))*COS(RADIANS(AJ1148))))</f>
        <v>#DIV/0!</v>
      </c>
      <c r="AK1154" s="3">
        <f>IF(DEGREES(ACOS(SIN(RADIANS(G1154))*SIN(RADIANS(E1158))+COS(RADIANS(G1154))*COS(RADIANS(E1158))*COS(RADIANS(AK1148))))&gt;90,0,$F$4*$F$5/E1157^2*(SIN(RADIANS(G1154))*SIN(RADIANS(E1158))+COS(RADIANS(G1154))*COS(RADIANS(E1158))*COS(RADIANS(AK1148))))</f>
        <v>0</v>
      </c>
      <c r="AL1154" s="3">
        <f>IF(DEGREES(ACOS(SIN(RADIANS(G1154))*SIN(RADIANS(E1158))+COS(RADIANS(G1154))*COS(RADIANS(E1158))*COS(RADIANS(AL1148))))&gt;90,0,$F$4*$F$5/E1157^2*(SIN(RADIANS(G1154))*SIN(RADIANS(E1158))+COS(RADIANS(G1154))*COS(RADIANS(E1158))*COS(RADIANS(AL1148))))</f>
        <v>0</v>
      </c>
      <c r="AM1154" s="3">
        <f>IF(DEGREES(ACOS(SIN(RADIANS(G1154))*SIN(RADIANS(E1158))+COS(RADIANS(G1154))*COS(RADIANS(E1158))*COS(RADIANS(AM1148))))&gt;90,0,$F$4*$F$5/E1157^2*(SIN(RADIANS(G1154))*SIN(RADIANS(E1158))+COS(RADIANS(G1154))*COS(RADIANS(E1158))*COS(RADIANS(AM1148))))</f>
        <v>0</v>
      </c>
      <c r="AN1154" s="3">
        <f>IF(DEGREES(ACOS(SIN(RADIANS(G1154))*SIN(RADIANS(E1158))+COS(RADIANS(G1154))*COS(RADIANS(E1158))*COS(RADIANS(AN1148))))&gt;90,0,$F$4*$F$5/E1157^2*(SIN(RADIANS(G1154))*SIN(RADIANS(E1158))+COS(RADIANS(G1154))*COS(RADIANS(E1158))*COS(RADIANS(AN1148))))</f>
        <v>0</v>
      </c>
      <c r="AO1154" s="3">
        <f>IF(DEGREES(ACOS(SIN(RADIANS(G1154))*SIN(RADIANS(E1158))+COS(RADIANS(G1154))*COS(RADIANS(E1158))*COS(RADIANS(AO1148))))&gt;90,0,$F$4*$F$5/E1157^2*(SIN(RADIANS(G1154))*SIN(RADIANS(E1158))+COS(RADIANS(G1154))*COS(RADIANS(E1158))*COS(RADIANS(AO1148))))</f>
        <v>0</v>
      </c>
      <c r="AP1154" s="3">
        <f>IF(DEGREES(ACOS(SIN(RADIANS(G1154))*SIN(RADIANS(E1158))+COS(RADIANS(G1154))*COS(RADIANS(E1158))*COS(RADIANS(AP1148))))&gt;90,0,$F$4*$F$5/E1157^2*(SIN(RADIANS(G1154))*SIN(RADIANS(E1158))+COS(RADIANS(G1154))*COS(RADIANS(E1158))*COS(RADIANS(AP1148))))</f>
        <v>0</v>
      </c>
      <c r="AQ1154" s="3">
        <f>IF(DEGREES(ACOS(SIN(RADIANS(G1154))*SIN(RADIANS(E1158))+COS(RADIANS(G1154))*COS(RADIANS(E1158))*COS(RADIANS(AQ1148))))&gt;90,0,$F$4*$F$5/E1157^2*(SIN(RADIANS(G1154))*SIN(RADIANS(E1158))+COS(RADIANS(G1154))*COS(RADIANS(E1158))*COS(RADIANS(AQ1148))))</f>
        <v>0</v>
      </c>
      <c r="AR1154" s="3">
        <f>IF(DEGREES(ACOS(SIN(RADIANS(G1154))*SIN(RADIANS(E1158))+COS(RADIANS(G1154))*COS(RADIANS(E1158))*COS(RADIANS(AR1148))))&gt;90,0,$F$4*$F$5/E1157^2*(SIN(RADIANS(G1154))*SIN(RADIANS(E1158))+COS(RADIANS(G1154))*COS(RADIANS(E1158))*COS(RADIANS(AR1148))))</f>
        <v>0</v>
      </c>
    </row>
    <row r="1155" spans="2:44" ht="15.75" customHeight="1" x14ac:dyDescent="0.2">
      <c r="B1155" s="20" t="s">
        <v>786</v>
      </c>
      <c r="E1155" s="3" t="str">
        <f>IF($F$10=0,"N/A",$F$10*(E1150/360)-ROUNDDOWN($F$10*(E1150/360),0))</f>
        <v>N/A</v>
      </c>
      <c r="G1155" s="3">
        <v>40</v>
      </c>
      <c r="I1155" s="3">
        <f>IF(DEGREES(ACOS(SIN(RADIANS(G1155))*SIN(RADIANS(E1158))+COS(RADIANS(G1155))*COS(RADIANS(E1158))*COS(RADIANS(I1148))))&gt;90,0,$F$4*$F$5/E1157^2*(SIN(RADIANS(G1155))*SIN(RADIANS(E1158))+COS(RADIANS(G1155))*COS(RADIANS(E1158))*COS(RADIANS(I1148))))</f>
        <v>0</v>
      </c>
      <c r="J1155" s="3">
        <f>IF(DEGREES(ACOS(SIN(RADIANS(G1155))*SIN(RADIANS(E1158))+COS(RADIANS(G1155))*COS(RADIANS(E1158))*COS(RADIANS(J1148))))&gt;90,0,$F$4*$F$5/E1157^2*(SIN(RADIANS(G1155))*SIN(RADIANS(E1158))+COS(RADIANS(G1155))*COS(RADIANS(E1158))*COS(RADIANS(J1148))))</f>
        <v>0</v>
      </c>
      <c r="K1155" s="3">
        <f>IF(DEGREES(ACOS(SIN(RADIANS(G1155))*SIN(RADIANS(E1158))+COS(RADIANS(G1155))*COS(RADIANS(E1158))*COS(RADIANS(K1148))))&gt;90,0,$F$4*$F$5/E1157^2*(SIN(RADIANS(G1155))*SIN(RADIANS(E1158))+COS(RADIANS(G1155))*COS(RADIANS(E1158))*COS(RADIANS(K1148))))</f>
        <v>0</v>
      </c>
      <c r="L1155" s="3">
        <f>IF(DEGREES(ACOS(SIN(RADIANS(G1155))*SIN(RADIANS(E1158))+COS(RADIANS(G1155))*COS(RADIANS(E1158))*COS(RADIANS(L1148))))&gt;90,0,$F$4*$F$5/E1157^2*(SIN(RADIANS(G1155))*SIN(RADIANS(E1158))+COS(RADIANS(G1155))*COS(RADIANS(E1158))*COS(RADIANS(L1148))))</f>
        <v>0</v>
      </c>
      <c r="M1155" s="3">
        <f>IF(DEGREES(ACOS(SIN(RADIANS(G1155))*SIN(RADIANS(E1158))+COS(RADIANS(G1155))*COS(RADIANS(E1158))*COS(RADIANS(M1148))))&gt;90,0,$F$4*$F$5/E1157^2*(SIN(RADIANS(G1155))*SIN(RADIANS(E1158))+COS(RADIANS(G1155))*COS(RADIANS(E1158))*COS(RADIANS(M1148))))</f>
        <v>0</v>
      </c>
      <c r="N1155" s="3">
        <f>IF(DEGREES(ACOS(SIN(RADIANS(G1155))*SIN(RADIANS(E1158))+COS(RADIANS(G1155))*COS(RADIANS(E1158))*COS(RADIANS(N1148))))&gt;90,0,$F$4*$F$5/E1157^2*(SIN(RADIANS(G1155))*SIN(RADIANS(E1158))+COS(RADIANS(G1155))*COS(RADIANS(E1158))*COS(RADIANS(N1148))))</f>
        <v>0</v>
      </c>
      <c r="O1155" s="3">
        <f>IF(DEGREES(ACOS(SIN(RADIANS(G1155))*SIN(RADIANS(E1158))+COS(RADIANS(G1155))*COS(RADIANS(E1158))*COS(RADIANS(O1148))))&gt;90,0,$F$4*$F$5/E1157^2*(SIN(RADIANS(G1155))*SIN(RADIANS(E1158))+COS(RADIANS(G1155))*COS(RADIANS(E1158))*COS(RADIANS(O1148))))</f>
        <v>0</v>
      </c>
      <c r="P1155" s="3">
        <f>IF(DEGREES(ACOS(SIN(RADIANS(G1155))*SIN(RADIANS(E1158))+COS(RADIANS(G1155))*COS(RADIANS(E1158))*COS(RADIANS(P1148))))&gt;90,0,$F$4*$F$5/E1157^2*(SIN(RADIANS(G1155))*SIN(RADIANS(E1158))+COS(RADIANS(G1155))*COS(RADIANS(E1158))*COS(RADIANS(P1148))))</f>
        <v>0</v>
      </c>
      <c r="Q1155" s="3">
        <f>IF(DEGREES(ACOS(SIN(RADIANS(G1155))*SIN(RADIANS(E1158))+COS(RADIANS(G1155))*COS(RADIANS(E1158))*COS(RADIANS(Q1148))))&gt;90,0,$F$4*$F$5/E1157^2*(SIN(RADIANS(G1155))*SIN(RADIANS(E1158))+COS(RADIANS(G1155))*COS(RADIANS(E1158))*COS(RADIANS(Q1148))))</f>
        <v>0</v>
      </c>
      <c r="R1155" s="3" t="e">
        <f>IF(DEGREES(ACOS(SIN(RADIANS(G1155))*SIN(RADIANS(E1158))+COS(RADIANS(G1155))*COS(RADIANS(E1158))*COS(RADIANS(R1148))))&gt;90,0,$F$4*$F$5/E1157^2*(SIN(RADIANS(G1155))*SIN(RADIANS(E1158))+COS(RADIANS(G1155))*COS(RADIANS(E1158))*COS(RADIANS(R1148))))</f>
        <v>#DIV/0!</v>
      </c>
      <c r="S1155" s="3" t="e">
        <f>IF(DEGREES(ACOS(SIN(RADIANS(G1155))*SIN(RADIANS(E1158))+COS(RADIANS(G1155))*COS(RADIANS(E1158))*COS(RADIANS(S1148))))&gt;90,0,$F$4*$F$5/E1157^2*(SIN(RADIANS(G1155))*SIN(RADIANS(E1158))+COS(RADIANS(G1155))*COS(RADIANS(E1158))*COS(RADIANS(S1148))))</f>
        <v>#DIV/0!</v>
      </c>
      <c r="T1155" s="3" t="e">
        <f>IF(DEGREES(ACOS(SIN(RADIANS(G1155))*SIN(RADIANS(E1158))+COS(RADIANS(G1155))*COS(RADIANS(E1158))*COS(RADIANS(T1148))))&gt;90,0,$F$4*$F$5/E1157^2*(SIN(RADIANS(G1155))*SIN(RADIANS(E1158))+COS(RADIANS(G1155))*COS(RADIANS(E1158))*COS(RADIANS(T1148))))</f>
        <v>#DIV/0!</v>
      </c>
      <c r="U1155" s="3" t="e">
        <f>IF(DEGREES(ACOS(SIN(RADIANS(G1155))*SIN(RADIANS(E1158))+COS(RADIANS(G1155))*COS(RADIANS(E1158))*COS(RADIANS(U1148))))&gt;90,0,$F$4*$F$5/E1157^2*(SIN(RADIANS(G1155))*SIN(RADIANS(E1158))+COS(RADIANS(G1155))*COS(RADIANS(E1158))*COS(RADIANS(U1148))))</f>
        <v>#DIV/0!</v>
      </c>
      <c r="V1155" s="3" t="e">
        <f>IF(DEGREES(ACOS(SIN(RADIANS(G1155))*SIN(RADIANS(E1158))+COS(RADIANS(G1155))*COS(RADIANS(E1158))*COS(RADIANS(V1148))))&gt;90,0,$F$4*$F$5/E1157^2*(SIN(RADIANS(G1155))*SIN(RADIANS(E1158))+COS(RADIANS(G1155))*COS(RADIANS(E1158))*COS(RADIANS(V1148))))</f>
        <v>#DIV/0!</v>
      </c>
      <c r="W1155" s="3" t="e">
        <f>IF(DEGREES(ACOS(SIN(RADIANS(G1155))*SIN(RADIANS(E1158))+COS(RADIANS(G1155))*COS(RADIANS(E1158))*COS(RADIANS(W1148))))&gt;90,0,$F$4*$F$5/E1157^2*(SIN(RADIANS(G1155))*SIN(RADIANS(E1158))+COS(RADIANS(G1155))*COS(RADIANS(E1158))*COS(RADIANS(W1148))))</f>
        <v>#DIV/0!</v>
      </c>
      <c r="X1155" s="3" t="e">
        <f>IF(DEGREES(ACOS(SIN(RADIANS(G1155))*SIN(RADIANS(E1158))+COS(RADIANS(G1155))*COS(RADIANS(E1158))*COS(RADIANS(X1148))))&gt;90,0,$F$4*$F$5/E1157^2*(SIN(RADIANS(G1155))*SIN(RADIANS(E1158))+COS(RADIANS(G1155))*COS(RADIANS(E1158))*COS(RADIANS(X1148))))</f>
        <v>#DIV/0!</v>
      </c>
      <c r="Y1155" s="3" t="e">
        <f>IF(DEGREES(ACOS(SIN(RADIANS(G1155))*SIN(RADIANS(E1158))+COS(RADIANS(G1155))*COS(RADIANS(E1158))*COS(RADIANS(Y1148))))&gt;90,0,$F$4*$F$5/E1157^2*(SIN(RADIANS(G1155))*SIN(RADIANS(E1158))+COS(RADIANS(G1155))*COS(RADIANS(E1158))*COS(RADIANS(Y1148))))</f>
        <v>#DIV/0!</v>
      </c>
      <c r="Z1155" s="3" t="e">
        <f>IF(DEGREES(ACOS(SIN(RADIANS(G1155))*SIN(RADIANS(E1158))+COS(RADIANS(G1155))*COS(RADIANS(E1158))*COS(RADIANS(Z1148))))&gt;90,0,$F$4*$F$5/E1157^2*(SIN(RADIANS(G1155))*SIN(RADIANS(E1158))+COS(RADIANS(G1155))*COS(RADIANS(E1158))*COS(RADIANS(Z1148))))</f>
        <v>#DIV/0!</v>
      </c>
      <c r="AA1155" s="3" t="e">
        <f>IF(DEGREES(ACOS(SIN(RADIANS(G1155))*SIN(RADIANS(E1158))+COS(RADIANS(G1155))*COS(RADIANS(E1158))*COS(RADIANS(AA1148))))&gt;90,0,$F$4*$F$5/E1157^2*(SIN(RADIANS(G1155))*SIN(RADIANS(E1158))+COS(RADIANS(G1155))*COS(RADIANS(E1158))*COS(RADIANS(AA1148))))</f>
        <v>#DIV/0!</v>
      </c>
      <c r="AB1155" s="3" t="e">
        <f>IF(DEGREES(ACOS(SIN(RADIANS(G1155))*SIN(RADIANS(E1158))+COS(RADIANS(G1155))*COS(RADIANS(E1158))*COS(RADIANS(AB1148))))&gt;90,0,$F$4*$F$5/E1157^2*(SIN(RADIANS(G1155))*SIN(RADIANS(E1158))+COS(RADIANS(G1155))*COS(RADIANS(E1158))*COS(RADIANS(AB1148))))</f>
        <v>#DIV/0!</v>
      </c>
      <c r="AC1155" s="3" t="e">
        <f>IF(DEGREES(ACOS(SIN(RADIANS(G1155))*SIN(RADIANS(E1158))+COS(RADIANS(G1155))*COS(RADIANS(E1158))*COS(RADIANS(AC1148))))&gt;90,0,$F$4*$F$5/E1157^2*(SIN(RADIANS(G1155))*SIN(RADIANS(E1158))+COS(RADIANS(G1155))*COS(RADIANS(E1158))*COS(RADIANS(AC1148))))</f>
        <v>#DIV/0!</v>
      </c>
      <c r="AD1155" s="3" t="e">
        <f>IF(DEGREES(ACOS(SIN(RADIANS(G1155))*SIN(RADIANS(E1158))+COS(RADIANS(G1155))*COS(RADIANS(E1158))*COS(RADIANS(AD1148))))&gt;90,0,$F$4*$F$5/E1157^2*(SIN(RADIANS(G1155))*SIN(RADIANS(E1158))+COS(RADIANS(G1155))*COS(RADIANS(E1158))*COS(RADIANS(AD1148))))</f>
        <v>#DIV/0!</v>
      </c>
      <c r="AE1155" s="3" t="e">
        <f>IF(DEGREES(ACOS(SIN(RADIANS(G1155))*SIN(RADIANS(E1158))+COS(RADIANS(G1155))*COS(RADIANS(E1158))*COS(RADIANS(AE1148))))&gt;90,0,$F$4*$F$5/E1157^2*(SIN(RADIANS(G1155))*SIN(RADIANS(E1158))+COS(RADIANS(G1155))*COS(RADIANS(E1158))*COS(RADIANS(AE1148))))</f>
        <v>#DIV/0!</v>
      </c>
      <c r="AF1155" s="3" t="e">
        <f>IF(DEGREES(ACOS(SIN(RADIANS(G1155))*SIN(RADIANS(E1158))+COS(RADIANS(G1155))*COS(RADIANS(E1158))*COS(RADIANS(AF1148))))&gt;90,0,$F$4*$F$5/E1157^2*(SIN(RADIANS(G1155))*SIN(RADIANS(E1158))+COS(RADIANS(G1155))*COS(RADIANS(E1158))*COS(RADIANS(AF1148))))</f>
        <v>#DIV/0!</v>
      </c>
      <c r="AG1155" s="3" t="e">
        <f>IF(DEGREES(ACOS(SIN(RADIANS(G1155))*SIN(RADIANS(E1158))+COS(RADIANS(G1155))*COS(RADIANS(E1158))*COS(RADIANS(AG1148))))&gt;90,0,$F$4*$F$5/E1157^2*(SIN(RADIANS(G1155))*SIN(RADIANS(E1158))+COS(RADIANS(G1155))*COS(RADIANS(E1158))*COS(RADIANS(AG1148))))</f>
        <v>#DIV/0!</v>
      </c>
      <c r="AH1155" s="3" t="e">
        <f>IF(DEGREES(ACOS(SIN(RADIANS(G1155))*SIN(RADIANS(E1158))+COS(RADIANS(G1155))*COS(RADIANS(E1158))*COS(RADIANS(AH1148))))&gt;90,0,$F$4*$F$5/E1157^2*(SIN(RADIANS(G1155))*SIN(RADIANS(E1158))+COS(RADIANS(G1155))*COS(RADIANS(E1158))*COS(RADIANS(AH1148))))</f>
        <v>#DIV/0!</v>
      </c>
      <c r="AI1155" s="3" t="e">
        <f>IF(DEGREES(ACOS(SIN(RADIANS(G1155))*SIN(RADIANS(E1158))+COS(RADIANS(G1155))*COS(RADIANS(E1158))*COS(RADIANS(AI1148))))&gt;90,0,$F$4*$F$5/E1157^2*(SIN(RADIANS(G1155))*SIN(RADIANS(E1158))+COS(RADIANS(G1155))*COS(RADIANS(E1158))*COS(RADIANS(AI1148))))</f>
        <v>#DIV/0!</v>
      </c>
      <c r="AJ1155" s="3" t="e">
        <f>IF(DEGREES(ACOS(SIN(RADIANS(G1155))*SIN(RADIANS(E1158))+COS(RADIANS(G1155))*COS(RADIANS(E1158))*COS(RADIANS(AJ1148))))&gt;90,0,$F$4*$F$5/E1157^2*(SIN(RADIANS(G1155))*SIN(RADIANS(E1158))+COS(RADIANS(G1155))*COS(RADIANS(E1158))*COS(RADIANS(AJ1148))))</f>
        <v>#DIV/0!</v>
      </c>
      <c r="AK1155" s="3">
        <f>IF(DEGREES(ACOS(SIN(RADIANS(G1155))*SIN(RADIANS(E1158))+COS(RADIANS(G1155))*COS(RADIANS(E1158))*COS(RADIANS(AK1148))))&gt;90,0,$F$4*$F$5/E1157^2*(SIN(RADIANS(G1155))*SIN(RADIANS(E1158))+COS(RADIANS(G1155))*COS(RADIANS(E1158))*COS(RADIANS(AK1148))))</f>
        <v>0</v>
      </c>
      <c r="AL1155" s="3">
        <f>IF(DEGREES(ACOS(SIN(RADIANS(G1155))*SIN(RADIANS(E1158))+COS(RADIANS(G1155))*COS(RADIANS(E1158))*COS(RADIANS(AL1148))))&gt;90,0,$F$4*$F$5/E1157^2*(SIN(RADIANS(G1155))*SIN(RADIANS(E1158))+COS(RADIANS(G1155))*COS(RADIANS(E1158))*COS(RADIANS(AL1148))))</f>
        <v>0</v>
      </c>
      <c r="AM1155" s="3">
        <f>IF(DEGREES(ACOS(SIN(RADIANS(G1155))*SIN(RADIANS(E1158))+COS(RADIANS(G1155))*COS(RADIANS(E1158))*COS(RADIANS(AM1148))))&gt;90,0,$F$4*$F$5/E1157^2*(SIN(RADIANS(G1155))*SIN(RADIANS(E1158))+COS(RADIANS(G1155))*COS(RADIANS(E1158))*COS(RADIANS(AM1148))))</f>
        <v>0</v>
      </c>
      <c r="AN1155" s="3">
        <f>IF(DEGREES(ACOS(SIN(RADIANS(G1155))*SIN(RADIANS(E1158))+COS(RADIANS(G1155))*COS(RADIANS(E1158))*COS(RADIANS(AN1148))))&gt;90,0,$F$4*$F$5/E1157^2*(SIN(RADIANS(G1155))*SIN(RADIANS(E1158))+COS(RADIANS(G1155))*COS(RADIANS(E1158))*COS(RADIANS(AN1148))))</f>
        <v>0</v>
      </c>
      <c r="AO1155" s="3">
        <f>IF(DEGREES(ACOS(SIN(RADIANS(G1155))*SIN(RADIANS(E1158))+COS(RADIANS(G1155))*COS(RADIANS(E1158))*COS(RADIANS(AO1148))))&gt;90,0,$F$4*$F$5/E1157^2*(SIN(RADIANS(G1155))*SIN(RADIANS(E1158))+COS(RADIANS(G1155))*COS(RADIANS(E1158))*COS(RADIANS(AO1148))))</f>
        <v>0</v>
      </c>
      <c r="AP1155" s="3">
        <f>IF(DEGREES(ACOS(SIN(RADIANS(G1155))*SIN(RADIANS(E1158))+COS(RADIANS(G1155))*COS(RADIANS(E1158))*COS(RADIANS(AP1148))))&gt;90,0,$F$4*$F$5/E1157^2*(SIN(RADIANS(G1155))*SIN(RADIANS(E1158))+COS(RADIANS(G1155))*COS(RADIANS(E1158))*COS(RADIANS(AP1148))))</f>
        <v>0</v>
      </c>
      <c r="AQ1155" s="3">
        <f>IF(DEGREES(ACOS(SIN(RADIANS(G1155))*SIN(RADIANS(E1158))+COS(RADIANS(G1155))*COS(RADIANS(E1158))*COS(RADIANS(AQ1148))))&gt;90,0,$F$4*$F$5/E1157^2*(SIN(RADIANS(G1155))*SIN(RADIANS(E1158))+COS(RADIANS(G1155))*COS(RADIANS(E1158))*COS(RADIANS(AQ1148))))</f>
        <v>0</v>
      </c>
      <c r="AR1155" s="3">
        <f>IF(DEGREES(ACOS(SIN(RADIANS(G1155))*SIN(RADIANS(E1158))+COS(RADIANS(G1155))*COS(RADIANS(E1158))*COS(RADIANS(AR1148))))&gt;90,0,$F$4*$F$5/E1157^2*(SIN(RADIANS(G1155))*SIN(RADIANS(E1158))+COS(RADIANS(G1155))*COS(RADIANS(E1158))*COS(RADIANS(AR1148))))</f>
        <v>0</v>
      </c>
    </row>
    <row r="1156" spans="2:44" ht="15.75" customHeight="1" x14ac:dyDescent="0.2">
      <c r="B1156" s="20" t="s">
        <v>787</v>
      </c>
      <c r="E1156" s="3" t="str">
        <f>IF($F$10=0,"N/A",E1155*$F$11/$F$10)</f>
        <v>N/A</v>
      </c>
      <c r="G1156" s="3">
        <v>30</v>
      </c>
      <c r="I1156" s="3">
        <f>IF(DEGREES(ACOS(SIN(RADIANS(G1156))*SIN(RADIANS(E1158))+COS(RADIANS(G1156))*COS(RADIANS(E1158))*COS(RADIANS(I1148))))&gt;90,0,$F$4*$F$5/E1157^2*(SIN(RADIANS(G1156))*SIN(RADIANS(E1158))+COS(RADIANS(G1156))*COS(RADIANS(E1158))*COS(RADIANS(I1148))))</f>
        <v>0</v>
      </c>
      <c r="J1156" s="3">
        <f>IF(DEGREES(ACOS(SIN(RADIANS(G1156))*SIN(RADIANS(E1158))+COS(RADIANS(G1156))*COS(RADIANS(E1158))*COS(RADIANS(J1148))))&gt;90,0,$F$4*$F$5/E1157^2*(SIN(RADIANS(G1156))*SIN(RADIANS(E1158))+COS(RADIANS(G1156))*COS(RADIANS(E1158))*COS(RADIANS(J1148))))</f>
        <v>0</v>
      </c>
      <c r="K1156" s="3">
        <f>IF(DEGREES(ACOS(SIN(RADIANS(G1156))*SIN(RADIANS(E1158))+COS(RADIANS(G1156))*COS(RADIANS(E1158))*COS(RADIANS(K1148))))&gt;90,0,$F$4*$F$5/E1157^2*(SIN(RADIANS(G1156))*SIN(RADIANS(E1158))+COS(RADIANS(G1156))*COS(RADIANS(E1158))*COS(RADIANS(K1148))))</f>
        <v>0</v>
      </c>
      <c r="L1156" s="3">
        <f>IF(DEGREES(ACOS(SIN(RADIANS(G1156))*SIN(RADIANS(E1158))+COS(RADIANS(G1156))*COS(RADIANS(E1158))*COS(RADIANS(L1148))))&gt;90,0,$F$4*$F$5/E1157^2*(SIN(RADIANS(G1156))*SIN(RADIANS(E1158))+COS(RADIANS(G1156))*COS(RADIANS(E1158))*COS(RADIANS(L1148))))</f>
        <v>0</v>
      </c>
      <c r="M1156" s="3">
        <f>IF(DEGREES(ACOS(SIN(RADIANS(G1156))*SIN(RADIANS(E1158))+COS(RADIANS(G1156))*COS(RADIANS(E1158))*COS(RADIANS(M1148))))&gt;90,0,$F$4*$F$5/E1157^2*(SIN(RADIANS(G1156))*SIN(RADIANS(E1158))+COS(RADIANS(G1156))*COS(RADIANS(E1158))*COS(RADIANS(M1148))))</f>
        <v>0</v>
      </c>
      <c r="N1156" s="3">
        <f>IF(DEGREES(ACOS(SIN(RADIANS(G1156))*SIN(RADIANS(E1158))+COS(RADIANS(G1156))*COS(RADIANS(E1158))*COS(RADIANS(N1148))))&gt;90,0,$F$4*$F$5/E1157^2*(SIN(RADIANS(G1156))*SIN(RADIANS(E1158))+COS(RADIANS(G1156))*COS(RADIANS(E1158))*COS(RADIANS(N1148))))</f>
        <v>0</v>
      </c>
      <c r="O1156" s="3">
        <f>IF(DEGREES(ACOS(SIN(RADIANS(G1156))*SIN(RADIANS(E1158))+COS(RADIANS(G1156))*COS(RADIANS(E1158))*COS(RADIANS(O1148))))&gt;90,0,$F$4*$F$5/E1157^2*(SIN(RADIANS(G1156))*SIN(RADIANS(E1158))+COS(RADIANS(G1156))*COS(RADIANS(E1158))*COS(RADIANS(O1148))))</f>
        <v>0</v>
      </c>
      <c r="P1156" s="3">
        <f>IF(DEGREES(ACOS(SIN(RADIANS(G1156))*SIN(RADIANS(E1158))+COS(RADIANS(G1156))*COS(RADIANS(E1158))*COS(RADIANS(P1148))))&gt;90,0,$F$4*$F$5/E1157^2*(SIN(RADIANS(G1156))*SIN(RADIANS(E1158))+COS(RADIANS(G1156))*COS(RADIANS(E1158))*COS(RADIANS(P1148))))</f>
        <v>0</v>
      </c>
      <c r="Q1156" s="3">
        <f>IF(DEGREES(ACOS(SIN(RADIANS(G1156))*SIN(RADIANS(E1158))+COS(RADIANS(G1156))*COS(RADIANS(E1158))*COS(RADIANS(Q1148))))&gt;90,0,$F$4*$F$5/E1157^2*(SIN(RADIANS(G1156))*SIN(RADIANS(E1158))+COS(RADIANS(G1156))*COS(RADIANS(E1158))*COS(RADIANS(Q1148))))</f>
        <v>0</v>
      </c>
      <c r="R1156" s="3" t="e">
        <f>IF(DEGREES(ACOS(SIN(RADIANS(G1156))*SIN(RADIANS(E1158))+COS(RADIANS(G1156))*COS(RADIANS(E1158))*COS(RADIANS(R1148))))&gt;90,0,$F$4*$F$5/E1157^2*(SIN(RADIANS(G1156))*SIN(RADIANS(E1158))+COS(RADIANS(G1156))*COS(RADIANS(E1158))*COS(RADIANS(R1148))))</f>
        <v>#DIV/0!</v>
      </c>
      <c r="S1156" s="3" t="e">
        <f>IF(DEGREES(ACOS(SIN(RADIANS(G1156))*SIN(RADIANS(E1158))+COS(RADIANS(G1156))*COS(RADIANS(E1158))*COS(RADIANS(S1148))))&gt;90,0,$F$4*$F$5/E1157^2*(SIN(RADIANS(G1156))*SIN(RADIANS(E1158))+COS(RADIANS(G1156))*COS(RADIANS(E1158))*COS(RADIANS(S1148))))</f>
        <v>#DIV/0!</v>
      </c>
      <c r="T1156" s="3" t="e">
        <f>IF(DEGREES(ACOS(SIN(RADIANS(G1156))*SIN(RADIANS(E1158))+COS(RADIANS(G1156))*COS(RADIANS(E1158))*COS(RADIANS(T1148))))&gt;90,0,$F$4*$F$5/E1157^2*(SIN(RADIANS(G1156))*SIN(RADIANS(E1158))+COS(RADIANS(G1156))*COS(RADIANS(E1158))*COS(RADIANS(T1148))))</f>
        <v>#DIV/0!</v>
      </c>
      <c r="U1156" s="3" t="e">
        <f>IF(DEGREES(ACOS(SIN(RADIANS(G1156))*SIN(RADIANS(E1158))+COS(RADIANS(G1156))*COS(RADIANS(E1158))*COS(RADIANS(U1148))))&gt;90,0,$F$4*$F$5/E1157^2*(SIN(RADIANS(G1156))*SIN(RADIANS(E1158))+COS(RADIANS(G1156))*COS(RADIANS(E1158))*COS(RADIANS(U1148))))</f>
        <v>#DIV/0!</v>
      </c>
      <c r="V1156" s="3" t="e">
        <f>IF(DEGREES(ACOS(SIN(RADIANS(G1156))*SIN(RADIANS(E1158))+COS(RADIANS(G1156))*COS(RADIANS(E1158))*COS(RADIANS(V1148))))&gt;90,0,$F$4*$F$5/E1157^2*(SIN(RADIANS(G1156))*SIN(RADIANS(E1158))+COS(RADIANS(G1156))*COS(RADIANS(E1158))*COS(RADIANS(V1148))))</f>
        <v>#DIV/0!</v>
      </c>
      <c r="W1156" s="3" t="e">
        <f>IF(DEGREES(ACOS(SIN(RADIANS(G1156))*SIN(RADIANS(E1158))+COS(RADIANS(G1156))*COS(RADIANS(E1158))*COS(RADIANS(W1148))))&gt;90,0,$F$4*$F$5/E1157^2*(SIN(RADIANS(G1156))*SIN(RADIANS(E1158))+COS(RADIANS(G1156))*COS(RADIANS(E1158))*COS(RADIANS(W1148))))</f>
        <v>#DIV/0!</v>
      </c>
      <c r="X1156" s="3" t="e">
        <f>IF(DEGREES(ACOS(SIN(RADIANS(G1156))*SIN(RADIANS(E1158))+COS(RADIANS(G1156))*COS(RADIANS(E1158))*COS(RADIANS(X1148))))&gt;90,0,$F$4*$F$5/E1157^2*(SIN(RADIANS(G1156))*SIN(RADIANS(E1158))+COS(RADIANS(G1156))*COS(RADIANS(E1158))*COS(RADIANS(X1148))))</f>
        <v>#DIV/0!</v>
      </c>
      <c r="Y1156" s="3" t="e">
        <f>IF(DEGREES(ACOS(SIN(RADIANS(G1156))*SIN(RADIANS(E1158))+COS(RADIANS(G1156))*COS(RADIANS(E1158))*COS(RADIANS(Y1148))))&gt;90,0,$F$4*$F$5/E1157^2*(SIN(RADIANS(G1156))*SIN(RADIANS(E1158))+COS(RADIANS(G1156))*COS(RADIANS(E1158))*COS(RADIANS(Y1148))))</f>
        <v>#DIV/0!</v>
      </c>
      <c r="Z1156" s="3" t="e">
        <f>IF(DEGREES(ACOS(SIN(RADIANS(G1156))*SIN(RADIANS(E1158))+COS(RADIANS(G1156))*COS(RADIANS(E1158))*COS(RADIANS(Z1148))))&gt;90,0,$F$4*$F$5/E1157^2*(SIN(RADIANS(G1156))*SIN(RADIANS(E1158))+COS(RADIANS(G1156))*COS(RADIANS(E1158))*COS(RADIANS(Z1148))))</f>
        <v>#DIV/0!</v>
      </c>
      <c r="AA1156" s="3" t="e">
        <f>IF(DEGREES(ACOS(SIN(RADIANS(G1156))*SIN(RADIANS(E1158))+COS(RADIANS(G1156))*COS(RADIANS(E1158))*COS(RADIANS(AA1148))))&gt;90,0,$F$4*$F$5/E1157^2*(SIN(RADIANS(G1156))*SIN(RADIANS(E1158))+COS(RADIANS(G1156))*COS(RADIANS(E1158))*COS(RADIANS(AA1148))))</f>
        <v>#DIV/0!</v>
      </c>
      <c r="AB1156" s="3" t="e">
        <f>IF(DEGREES(ACOS(SIN(RADIANS(G1156))*SIN(RADIANS(E1158))+COS(RADIANS(G1156))*COS(RADIANS(E1158))*COS(RADIANS(AB1148))))&gt;90,0,$F$4*$F$5/E1157^2*(SIN(RADIANS(G1156))*SIN(RADIANS(E1158))+COS(RADIANS(G1156))*COS(RADIANS(E1158))*COS(RADIANS(AB1148))))</f>
        <v>#DIV/0!</v>
      </c>
      <c r="AC1156" s="3" t="e">
        <f>IF(DEGREES(ACOS(SIN(RADIANS(G1156))*SIN(RADIANS(E1158))+COS(RADIANS(G1156))*COS(RADIANS(E1158))*COS(RADIANS(AC1148))))&gt;90,0,$F$4*$F$5/E1157^2*(SIN(RADIANS(G1156))*SIN(RADIANS(E1158))+COS(RADIANS(G1156))*COS(RADIANS(E1158))*COS(RADIANS(AC1148))))</f>
        <v>#DIV/0!</v>
      </c>
      <c r="AD1156" s="3" t="e">
        <f>IF(DEGREES(ACOS(SIN(RADIANS(G1156))*SIN(RADIANS(E1158))+COS(RADIANS(G1156))*COS(RADIANS(E1158))*COS(RADIANS(AD1148))))&gt;90,0,$F$4*$F$5/E1157^2*(SIN(RADIANS(G1156))*SIN(RADIANS(E1158))+COS(RADIANS(G1156))*COS(RADIANS(E1158))*COS(RADIANS(AD1148))))</f>
        <v>#DIV/0!</v>
      </c>
      <c r="AE1156" s="3" t="e">
        <f>IF(DEGREES(ACOS(SIN(RADIANS(G1156))*SIN(RADIANS(E1158))+COS(RADIANS(G1156))*COS(RADIANS(E1158))*COS(RADIANS(AE1148))))&gt;90,0,$F$4*$F$5/E1157^2*(SIN(RADIANS(G1156))*SIN(RADIANS(E1158))+COS(RADIANS(G1156))*COS(RADIANS(E1158))*COS(RADIANS(AE1148))))</f>
        <v>#DIV/0!</v>
      </c>
      <c r="AF1156" s="3" t="e">
        <f>IF(DEGREES(ACOS(SIN(RADIANS(G1156))*SIN(RADIANS(E1158))+COS(RADIANS(G1156))*COS(RADIANS(E1158))*COS(RADIANS(AF1148))))&gt;90,0,$F$4*$F$5/E1157^2*(SIN(RADIANS(G1156))*SIN(RADIANS(E1158))+COS(RADIANS(G1156))*COS(RADIANS(E1158))*COS(RADIANS(AF1148))))</f>
        <v>#DIV/0!</v>
      </c>
      <c r="AG1156" s="3" t="e">
        <f>IF(DEGREES(ACOS(SIN(RADIANS(G1156))*SIN(RADIANS(E1158))+COS(RADIANS(G1156))*COS(RADIANS(E1158))*COS(RADIANS(AG1148))))&gt;90,0,$F$4*$F$5/E1157^2*(SIN(RADIANS(G1156))*SIN(RADIANS(E1158))+COS(RADIANS(G1156))*COS(RADIANS(E1158))*COS(RADIANS(AG1148))))</f>
        <v>#DIV/0!</v>
      </c>
      <c r="AH1156" s="3" t="e">
        <f>IF(DEGREES(ACOS(SIN(RADIANS(G1156))*SIN(RADIANS(E1158))+COS(RADIANS(G1156))*COS(RADIANS(E1158))*COS(RADIANS(AH1148))))&gt;90,0,$F$4*$F$5/E1157^2*(SIN(RADIANS(G1156))*SIN(RADIANS(E1158))+COS(RADIANS(G1156))*COS(RADIANS(E1158))*COS(RADIANS(AH1148))))</f>
        <v>#DIV/0!</v>
      </c>
      <c r="AI1156" s="3" t="e">
        <f>IF(DEGREES(ACOS(SIN(RADIANS(G1156))*SIN(RADIANS(E1158))+COS(RADIANS(G1156))*COS(RADIANS(E1158))*COS(RADIANS(AI1148))))&gt;90,0,$F$4*$F$5/E1157^2*(SIN(RADIANS(G1156))*SIN(RADIANS(E1158))+COS(RADIANS(G1156))*COS(RADIANS(E1158))*COS(RADIANS(AI1148))))</f>
        <v>#DIV/0!</v>
      </c>
      <c r="AJ1156" s="3" t="e">
        <f>IF(DEGREES(ACOS(SIN(RADIANS(G1156))*SIN(RADIANS(E1158))+COS(RADIANS(G1156))*COS(RADIANS(E1158))*COS(RADIANS(AJ1148))))&gt;90,0,$F$4*$F$5/E1157^2*(SIN(RADIANS(G1156))*SIN(RADIANS(E1158))+COS(RADIANS(G1156))*COS(RADIANS(E1158))*COS(RADIANS(AJ1148))))</f>
        <v>#DIV/0!</v>
      </c>
      <c r="AK1156" s="3">
        <f>IF(DEGREES(ACOS(SIN(RADIANS(G1156))*SIN(RADIANS(E1158))+COS(RADIANS(G1156))*COS(RADIANS(E1158))*COS(RADIANS(AK1148))))&gt;90,0,$F$4*$F$5/E1157^2*(SIN(RADIANS(G1156))*SIN(RADIANS(E1158))+COS(RADIANS(G1156))*COS(RADIANS(E1158))*COS(RADIANS(AK1148))))</f>
        <v>0</v>
      </c>
      <c r="AL1156" s="3">
        <f>IF(DEGREES(ACOS(SIN(RADIANS(G1156))*SIN(RADIANS(E1158))+COS(RADIANS(G1156))*COS(RADIANS(E1158))*COS(RADIANS(AL1148))))&gt;90,0,$F$4*$F$5/E1157^2*(SIN(RADIANS(G1156))*SIN(RADIANS(E1158))+COS(RADIANS(G1156))*COS(RADIANS(E1158))*COS(RADIANS(AL1148))))</f>
        <v>0</v>
      </c>
      <c r="AM1156" s="3">
        <f>IF(DEGREES(ACOS(SIN(RADIANS(G1156))*SIN(RADIANS(E1158))+COS(RADIANS(G1156))*COS(RADIANS(E1158))*COS(RADIANS(AM1148))))&gt;90,0,$F$4*$F$5/E1157^2*(SIN(RADIANS(G1156))*SIN(RADIANS(E1158))+COS(RADIANS(G1156))*COS(RADIANS(E1158))*COS(RADIANS(AM1148))))</f>
        <v>0</v>
      </c>
      <c r="AN1156" s="3">
        <f>IF(DEGREES(ACOS(SIN(RADIANS(G1156))*SIN(RADIANS(E1158))+COS(RADIANS(G1156))*COS(RADIANS(E1158))*COS(RADIANS(AN1148))))&gt;90,0,$F$4*$F$5/E1157^2*(SIN(RADIANS(G1156))*SIN(RADIANS(E1158))+COS(RADIANS(G1156))*COS(RADIANS(E1158))*COS(RADIANS(AN1148))))</f>
        <v>0</v>
      </c>
      <c r="AO1156" s="3">
        <f>IF(DEGREES(ACOS(SIN(RADIANS(G1156))*SIN(RADIANS(E1158))+COS(RADIANS(G1156))*COS(RADIANS(E1158))*COS(RADIANS(AO1148))))&gt;90,0,$F$4*$F$5/E1157^2*(SIN(RADIANS(G1156))*SIN(RADIANS(E1158))+COS(RADIANS(G1156))*COS(RADIANS(E1158))*COS(RADIANS(AO1148))))</f>
        <v>0</v>
      </c>
      <c r="AP1156" s="3">
        <f>IF(DEGREES(ACOS(SIN(RADIANS(G1156))*SIN(RADIANS(E1158))+COS(RADIANS(G1156))*COS(RADIANS(E1158))*COS(RADIANS(AP1148))))&gt;90,0,$F$4*$F$5/E1157^2*(SIN(RADIANS(G1156))*SIN(RADIANS(E1158))+COS(RADIANS(G1156))*COS(RADIANS(E1158))*COS(RADIANS(AP1148))))</f>
        <v>0</v>
      </c>
      <c r="AQ1156" s="3">
        <f>IF(DEGREES(ACOS(SIN(RADIANS(G1156))*SIN(RADIANS(E1158))+COS(RADIANS(G1156))*COS(RADIANS(E1158))*COS(RADIANS(AQ1148))))&gt;90,0,$F$4*$F$5/E1157^2*(SIN(RADIANS(G1156))*SIN(RADIANS(E1158))+COS(RADIANS(G1156))*COS(RADIANS(E1158))*COS(RADIANS(AQ1148))))</f>
        <v>0</v>
      </c>
      <c r="AR1156" s="3">
        <f>IF(DEGREES(ACOS(SIN(RADIANS(G1156))*SIN(RADIANS(E1158))+COS(RADIANS(G1156))*COS(RADIANS(E1158))*COS(RADIANS(AR1148))))&gt;90,0,$F$4*$F$5/E1157^2*(SIN(RADIANS(G1156))*SIN(RADIANS(E1158))+COS(RADIANS(G1156))*COS(RADIANS(E1158))*COS(RADIANS(AR1148))))</f>
        <v>0</v>
      </c>
    </row>
    <row r="1157" spans="2:44" ht="15.75" customHeight="1" x14ac:dyDescent="0.2">
      <c r="B1157" s="20" t="s">
        <v>788</v>
      </c>
      <c r="E1157" s="3">
        <f>$F$6*(1-$F$7^2)/(1+$F$7*COS(RADIANS(E1151)))</f>
        <v>0</v>
      </c>
      <c r="G1157" s="3">
        <v>20</v>
      </c>
      <c r="I1157" s="3">
        <f>IF(DEGREES(ACOS(SIN(RADIANS(G1157))*SIN(RADIANS(E1158))+COS(RADIANS(G1157))*COS(RADIANS(E1158))*COS(RADIANS(I1148))))&gt;90,0,$F$4*$F$5/E1157^2*(SIN(RADIANS(G1157))*SIN(RADIANS(E1158))+COS(RADIANS(G1157))*COS(RADIANS(E1158))*COS(RADIANS(I1148))))</f>
        <v>0</v>
      </c>
      <c r="J1157" s="3">
        <f>IF(DEGREES(ACOS(SIN(RADIANS(G1157))*SIN(RADIANS(E1158))+COS(RADIANS(G1157))*COS(RADIANS(E1158))*COS(RADIANS(J1148))))&gt;90,0,$F$4*$F$5/E1157^2*(SIN(RADIANS(G1157))*SIN(RADIANS(E1158))+COS(RADIANS(G1157))*COS(RADIANS(E1158))*COS(RADIANS(J1148))))</f>
        <v>0</v>
      </c>
      <c r="K1157" s="3">
        <f>IF(DEGREES(ACOS(SIN(RADIANS(G1157))*SIN(RADIANS(E1158))+COS(RADIANS(G1157))*COS(RADIANS(E1158))*COS(RADIANS(K1148))))&gt;90,0,$F$4*$F$5/E1157^2*(SIN(RADIANS(G1157))*SIN(RADIANS(E1158))+COS(RADIANS(G1157))*COS(RADIANS(E1158))*COS(RADIANS(K1148))))</f>
        <v>0</v>
      </c>
      <c r="L1157" s="3">
        <f>IF(DEGREES(ACOS(SIN(RADIANS(G1157))*SIN(RADIANS(E1158))+COS(RADIANS(G1157))*COS(RADIANS(E1158))*COS(RADIANS(L1148))))&gt;90,0,$F$4*$F$5/E1157^2*(SIN(RADIANS(G1157))*SIN(RADIANS(E1158))+COS(RADIANS(G1157))*COS(RADIANS(E1158))*COS(RADIANS(L1148))))</f>
        <v>0</v>
      </c>
      <c r="M1157" s="3">
        <f>IF(DEGREES(ACOS(SIN(RADIANS(G1157))*SIN(RADIANS(E1158))+COS(RADIANS(G1157))*COS(RADIANS(E1158))*COS(RADIANS(M1148))))&gt;90,0,$F$4*$F$5/E1157^2*(SIN(RADIANS(G1157))*SIN(RADIANS(E1158))+COS(RADIANS(G1157))*COS(RADIANS(E1158))*COS(RADIANS(M1148))))</f>
        <v>0</v>
      </c>
      <c r="N1157" s="3">
        <f>IF(DEGREES(ACOS(SIN(RADIANS(G1157))*SIN(RADIANS(E1158))+COS(RADIANS(G1157))*COS(RADIANS(E1158))*COS(RADIANS(N1148))))&gt;90,0,$F$4*$F$5/E1157^2*(SIN(RADIANS(G1157))*SIN(RADIANS(E1158))+COS(RADIANS(G1157))*COS(RADIANS(E1158))*COS(RADIANS(N1148))))</f>
        <v>0</v>
      </c>
      <c r="O1157" s="3">
        <f>IF(DEGREES(ACOS(SIN(RADIANS(G1157))*SIN(RADIANS(E1158))+COS(RADIANS(G1157))*COS(RADIANS(E1158))*COS(RADIANS(O1148))))&gt;90,0,$F$4*$F$5/E1157^2*(SIN(RADIANS(G1157))*SIN(RADIANS(E1158))+COS(RADIANS(G1157))*COS(RADIANS(E1158))*COS(RADIANS(O1148))))</f>
        <v>0</v>
      </c>
      <c r="P1157" s="3">
        <f>IF(DEGREES(ACOS(SIN(RADIANS(G1157))*SIN(RADIANS(E1158))+COS(RADIANS(G1157))*COS(RADIANS(E1158))*COS(RADIANS(P1148))))&gt;90,0,$F$4*$F$5/E1157^2*(SIN(RADIANS(G1157))*SIN(RADIANS(E1158))+COS(RADIANS(G1157))*COS(RADIANS(E1158))*COS(RADIANS(P1148))))</f>
        <v>0</v>
      </c>
      <c r="Q1157" s="3">
        <f>IF(DEGREES(ACOS(SIN(RADIANS(G1157))*SIN(RADIANS(E1158))+COS(RADIANS(G1157))*COS(RADIANS(E1158))*COS(RADIANS(Q1148))))&gt;90,0,$F$4*$F$5/E1157^2*(SIN(RADIANS(G1157))*SIN(RADIANS(E1158))+COS(RADIANS(G1157))*COS(RADIANS(E1158))*COS(RADIANS(Q1148))))</f>
        <v>0</v>
      </c>
      <c r="R1157" s="3" t="e">
        <f>IF(DEGREES(ACOS(SIN(RADIANS(G1157))*SIN(RADIANS(E1158))+COS(RADIANS(G1157))*COS(RADIANS(E1158))*COS(RADIANS(R1148))))&gt;90,0,$F$4*$F$5/E1157^2*(SIN(RADIANS(G1157))*SIN(RADIANS(E1158))+COS(RADIANS(G1157))*COS(RADIANS(E1158))*COS(RADIANS(R1148))))</f>
        <v>#DIV/0!</v>
      </c>
      <c r="S1157" s="3" t="e">
        <f>IF(DEGREES(ACOS(SIN(RADIANS(G1157))*SIN(RADIANS(E1158))+COS(RADIANS(G1157))*COS(RADIANS(E1158))*COS(RADIANS(S1148))))&gt;90,0,$F$4*$F$5/E1157^2*(SIN(RADIANS(G1157))*SIN(RADIANS(E1158))+COS(RADIANS(G1157))*COS(RADIANS(E1158))*COS(RADIANS(S1148))))</f>
        <v>#DIV/0!</v>
      </c>
      <c r="T1157" s="3" t="e">
        <f>IF(DEGREES(ACOS(SIN(RADIANS(G1157))*SIN(RADIANS(E1158))+COS(RADIANS(G1157))*COS(RADIANS(E1158))*COS(RADIANS(T1148))))&gt;90,0,$F$4*$F$5/E1157^2*(SIN(RADIANS(G1157))*SIN(RADIANS(E1158))+COS(RADIANS(G1157))*COS(RADIANS(E1158))*COS(RADIANS(T1148))))</f>
        <v>#DIV/0!</v>
      </c>
      <c r="U1157" s="3" t="e">
        <f>IF(DEGREES(ACOS(SIN(RADIANS(G1157))*SIN(RADIANS(E1158))+COS(RADIANS(G1157))*COS(RADIANS(E1158))*COS(RADIANS(U1148))))&gt;90,0,$F$4*$F$5/E1157^2*(SIN(RADIANS(G1157))*SIN(RADIANS(E1158))+COS(RADIANS(G1157))*COS(RADIANS(E1158))*COS(RADIANS(U1148))))</f>
        <v>#DIV/0!</v>
      </c>
      <c r="V1157" s="3" t="e">
        <f>IF(DEGREES(ACOS(SIN(RADIANS(G1157))*SIN(RADIANS(E1158))+COS(RADIANS(G1157))*COS(RADIANS(E1158))*COS(RADIANS(V1148))))&gt;90,0,$F$4*$F$5/E1157^2*(SIN(RADIANS(G1157))*SIN(RADIANS(E1158))+COS(RADIANS(G1157))*COS(RADIANS(E1158))*COS(RADIANS(V1148))))</f>
        <v>#DIV/0!</v>
      </c>
      <c r="W1157" s="3" t="e">
        <f>IF(DEGREES(ACOS(SIN(RADIANS(G1157))*SIN(RADIANS(E1158))+COS(RADIANS(G1157))*COS(RADIANS(E1158))*COS(RADIANS(W1148))))&gt;90,0,$F$4*$F$5/E1157^2*(SIN(RADIANS(G1157))*SIN(RADIANS(E1158))+COS(RADIANS(G1157))*COS(RADIANS(E1158))*COS(RADIANS(W1148))))</f>
        <v>#DIV/0!</v>
      </c>
      <c r="X1157" s="3" t="e">
        <f>IF(DEGREES(ACOS(SIN(RADIANS(G1157))*SIN(RADIANS(E1158))+COS(RADIANS(G1157))*COS(RADIANS(E1158))*COS(RADIANS(X1148))))&gt;90,0,$F$4*$F$5/E1157^2*(SIN(RADIANS(G1157))*SIN(RADIANS(E1158))+COS(RADIANS(G1157))*COS(RADIANS(E1158))*COS(RADIANS(X1148))))</f>
        <v>#DIV/0!</v>
      </c>
      <c r="Y1157" s="3" t="e">
        <f>IF(DEGREES(ACOS(SIN(RADIANS(G1157))*SIN(RADIANS(E1158))+COS(RADIANS(G1157))*COS(RADIANS(E1158))*COS(RADIANS(Y1148))))&gt;90,0,$F$4*$F$5/E1157^2*(SIN(RADIANS(G1157))*SIN(RADIANS(E1158))+COS(RADIANS(G1157))*COS(RADIANS(E1158))*COS(RADIANS(Y1148))))</f>
        <v>#DIV/0!</v>
      </c>
      <c r="Z1157" s="3" t="e">
        <f>IF(DEGREES(ACOS(SIN(RADIANS(G1157))*SIN(RADIANS(E1158))+COS(RADIANS(G1157))*COS(RADIANS(E1158))*COS(RADIANS(Z1148))))&gt;90,0,$F$4*$F$5/E1157^2*(SIN(RADIANS(G1157))*SIN(RADIANS(E1158))+COS(RADIANS(G1157))*COS(RADIANS(E1158))*COS(RADIANS(Z1148))))</f>
        <v>#DIV/0!</v>
      </c>
      <c r="AA1157" s="3" t="e">
        <f>IF(DEGREES(ACOS(SIN(RADIANS(G1157))*SIN(RADIANS(E1158))+COS(RADIANS(G1157))*COS(RADIANS(E1158))*COS(RADIANS(AA1148))))&gt;90,0,$F$4*$F$5/E1157^2*(SIN(RADIANS(G1157))*SIN(RADIANS(E1158))+COS(RADIANS(G1157))*COS(RADIANS(E1158))*COS(RADIANS(AA1148))))</f>
        <v>#DIV/0!</v>
      </c>
      <c r="AB1157" s="3" t="e">
        <f>IF(DEGREES(ACOS(SIN(RADIANS(G1157))*SIN(RADIANS(E1158))+COS(RADIANS(G1157))*COS(RADIANS(E1158))*COS(RADIANS(AB1148))))&gt;90,0,$F$4*$F$5/E1157^2*(SIN(RADIANS(G1157))*SIN(RADIANS(E1158))+COS(RADIANS(G1157))*COS(RADIANS(E1158))*COS(RADIANS(AB1148))))</f>
        <v>#DIV/0!</v>
      </c>
      <c r="AC1157" s="3" t="e">
        <f>IF(DEGREES(ACOS(SIN(RADIANS(G1157))*SIN(RADIANS(E1158))+COS(RADIANS(G1157))*COS(RADIANS(E1158))*COS(RADIANS(AC1148))))&gt;90,0,$F$4*$F$5/E1157^2*(SIN(RADIANS(G1157))*SIN(RADIANS(E1158))+COS(RADIANS(G1157))*COS(RADIANS(E1158))*COS(RADIANS(AC1148))))</f>
        <v>#DIV/0!</v>
      </c>
      <c r="AD1157" s="3" t="e">
        <f>IF(DEGREES(ACOS(SIN(RADIANS(G1157))*SIN(RADIANS(E1158))+COS(RADIANS(G1157))*COS(RADIANS(E1158))*COS(RADIANS(AD1148))))&gt;90,0,$F$4*$F$5/E1157^2*(SIN(RADIANS(G1157))*SIN(RADIANS(E1158))+COS(RADIANS(G1157))*COS(RADIANS(E1158))*COS(RADIANS(AD1148))))</f>
        <v>#DIV/0!</v>
      </c>
      <c r="AE1157" s="3" t="e">
        <f>IF(DEGREES(ACOS(SIN(RADIANS(G1157))*SIN(RADIANS(E1158))+COS(RADIANS(G1157))*COS(RADIANS(E1158))*COS(RADIANS(AE1148))))&gt;90,0,$F$4*$F$5/E1157^2*(SIN(RADIANS(G1157))*SIN(RADIANS(E1158))+COS(RADIANS(G1157))*COS(RADIANS(E1158))*COS(RADIANS(AE1148))))</f>
        <v>#DIV/0!</v>
      </c>
      <c r="AF1157" s="3" t="e">
        <f>IF(DEGREES(ACOS(SIN(RADIANS(G1157))*SIN(RADIANS(E1158))+COS(RADIANS(G1157))*COS(RADIANS(E1158))*COS(RADIANS(AF1148))))&gt;90,0,$F$4*$F$5/E1157^2*(SIN(RADIANS(G1157))*SIN(RADIANS(E1158))+COS(RADIANS(G1157))*COS(RADIANS(E1158))*COS(RADIANS(AF1148))))</f>
        <v>#DIV/0!</v>
      </c>
      <c r="AG1157" s="3" t="e">
        <f>IF(DEGREES(ACOS(SIN(RADIANS(G1157))*SIN(RADIANS(E1158))+COS(RADIANS(G1157))*COS(RADIANS(E1158))*COS(RADIANS(AG1148))))&gt;90,0,$F$4*$F$5/E1157^2*(SIN(RADIANS(G1157))*SIN(RADIANS(E1158))+COS(RADIANS(G1157))*COS(RADIANS(E1158))*COS(RADIANS(AG1148))))</f>
        <v>#DIV/0!</v>
      </c>
      <c r="AH1157" s="3" t="e">
        <f>IF(DEGREES(ACOS(SIN(RADIANS(G1157))*SIN(RADIANS(E1158))+COS(RADIANS(G1157))*COS(RADIANS(E1158))*COS(RADIANS(AH1148))))&gt;90,0,$F$4*$F$5/E1157^2*(SIN(RADIANS(G1157))*SIN(RADIANS(E1158))+COS(RADIANS(G1157))*COS(RADIANS(E1158))*COS(RADIANS(AH1148))))</f>
        <v>#DIV/0!</v>
      </c>
      <c r="AI1157" s="3" t="e">
        <f>IF(DEGREES(ACOS(SIN(RADIANS(G1157))*SIN(RADIANS(E1158))+COS(RADIANS(G1157))*COS(RADIANS(E1158))*COS(RADIANS(AI1148))))&gt;90,0,$F$4*$F$5/E1157^2*(SIN(RADIANS(G1157))*SIN(RADIANS(E1158))+COS(RADIANS(G1157))*COS(RADIANS(E1158))*COS(RADIANS(AI1148))))</f>
        <v>#DIV/0!</v>
      </c>
      <c r="AJ1157" s="3" t="e">
        <f>IF(DEGREES(ACOS(SIN(RADIANS(G1157))*SIN(RADIANS(E1158))+COS(RADIANS(G1157))*COS(RADIANS(E1158))*COS(RADIANS(AJ1148))))&gt;90,0,$F$4*$F$5/E1157^2*(SIN(RADIANS(G1157))*SIN(RADIANS(E1158))+COS(RADIANS(G1157))*COS(RADIANS(E1158))*COS(RADIANS(AJ1148))))</f>
        <v>#DIV/0!</v>
      </c>
      <c r="AK1157" s="3">
        <f>IF(DEGREES(ACOS(SIN(RADIANS(G1157))*SIN(RADIANS(E1158))+COS(RADIANS(G1157))*COS(RADIANS(E1158))*COS(RADIANS(AK1148))))&gt;90,0,$F$4*$F$5/E1157^2*(SIN(RADIANS(G1157))*SIN(RADIANS(E1158))+COS(RADIANS(G1157))*COS(RADIANS(E1158))*COS(RADIANS(AK1148))))</f>
        <v>0</v>
      </c>
      <c r="AL1157" s="3">
        <f>IF(DEGREES(ACOS(SIN(RADIANS(G1157))*SIN(RADIANS(E1158))+COS(RADIANS(G1157))*COS(RADIANS(E1158))*COS(RADIANS(AL1148))))&gt;90,0,$F$4*$F$5/E1157^2*(SIN(RADIANS(G1157))*SIN(RADIANS(E1158))+COS(RADIANS(G1157))*COS(RADIANS(E1158))*COS(RADIANS(AL1148))))</f>
        <v>0</v>
      </c>
      <c r="AM1157" s="3">
        <f>IF(DEGREES(ACOS(SIN(RADIANS(G1157))*SIN(RADIANS(E1158))+COS(RADIANS(G1157))*COS(RADIANS(E1158))*COS(RADIANS(AM1148))))&gt;90,0,$F$4*$F$5/E1157^2*(SIN(RADIANS(G1157))*SIN(RADIANS(E1158))+COS(RADIANS(G1157))*COS(RADIANS(E1158))*COS(RADIANS(AM1148))))</f>
        <v>0</v>
      </c>
      <c r="AN1157" s="3">
        <f>IF(DEGREES(ACOS(SIN(RADIANS(G1157))*SIN(RADIANS(E1158))+COS(RADIANS(G1157))*COS(RADIANS(E1158))*COS(RADIANS(AN1148))))&gt;90,0,$F$4*$F$5/E1157^2*(SIN(RADIANS(G1157))*SIN(RADIANS(E1158))+COS(RADIANS(G1157))*COS(RADIANS(E1158))*COS(RADIANS(AN1148))))</f>
        <v>0</v>
      </c>
      <c r="AO1157" s="3">
        <f>IF(DEGREES(ACOS(SIN(RADIANS(G1157))*SIN(RADIANS(E1158))+COS(RADIANS(G1157))*COS(RADIANS(E1158))*COS(RADIANS(AO1148))))&gt;90,0,$F$4*$F$5/E1157^2*(SIN(RADIANS(G1157))*SIN(RADIANS(E1158))+COS(RADIANS(G1157))*COS(RADIANS(E1158))*COS(RADIANS(AO1148))))</f>
        <v>0</v>
      </c>
      <c r="AP1157" s="3">
        <f>IF(DEGREES(ACOS(SIN(RADIANS(G1157))*SIN(RADIANS(E1158))+COS(RADIANS(G1157))*COS(RADIANS(E1158))*COS(RADIANS(AP1148))))&gt;90,0,$F$4*$F$5/E1157^2*(SIN(RADIANS(G1157))*SIN(RADIANS(E1158))+COS(RADIANS(G1157))*COS(RADIANS(E1158))*COS(RADIANS(AP1148))))</f>
        <v>0</v>
      </c>
      <c r="AQ1157" s="3">
        <f>IF(DEGREES(ACOS(SIN(RADIANS(G1157))*SIN(RADIANS(E1158))+COS(RADIANS(G1157))*COS(RADIANS(E1158))*COS(RADIANS(AQ1148))))&gt;90,0,$F$4*$F$5/E1157^2*(SIN(RADIANS(G1157))*SIN(RADIANS(E1158))+COS(RADIANS(G1157))*COS(RADIANS(E1158))*COS(RADIANS(AQ1148))))</f>
        <v>0</v>
      </c>
      <c r="AR1157" s="3">
        <f>IF(DEGREES(ACOS(SIN(RADIANS(G1157))*SIN(RADIANS(E1158))+COS(RADIANS(G1157))*COS(RADIANS(E1158))*COS(RADIANS(AR1148))))&gt;90,0,$F$4*$F$5/E1157^2*(SIN(RADIANS(G1157))*SIN(RADIANS(E1158))+COS(RADIANS(G1157))*COS(RADIANS(E1158))*COS(RADIANS(AR1148))))</f>
        <v>0</v>
      </c>
    </row>
    <row r="1158" spans="2:44" ht="15.75" customHeight="1" x14ac:dyDescent="0.2">
      <c r="B1158" s="20" t="s">
        <v>737</v>
      </c>
      <c r="E1158" s="3">
        <f>IF($F$8&gt;90,180-$F$8,$F$8)*SIN(RADIANS(E1152))</f>
        <v>0</v>
      </c>
      <c r="G1158" s="3">
        <v>10</v>
      </c>
      <c r="I1158" s="3">
        <f>IF(DEGREES(ACOS(SIN(RADIANS(G1158))*SIN(RADIANS(E1158))+COS(RADIANS(G1158))*COS(RADIANS(E1158))*COS(RADIANS(I1148))))&gt;90,0,$F$4*$F$5/E1157^2*(SIN(RADIANS(G1158))*SIN(RADIANS(E1158))+COS(RADIANS(G1158))*COS(RADIANS(E1158))*COS(RADIANS(I1148))))</f>
        <v>0</v>
      </c>
      <c r="J1158" s="3">
        <f>IF(DEGREES(ACOS(SIN(RADIANS(G1158))*SIN(RADIANS(E1158))+COS(RADIANS(G1158))*COS(RADIANS(E1158))*COS(RADIANS(J1148))))&gt;90,0,$F$4*$F$5/E1157^2*(SIN(RADIANS(G1158))*SIN(RADIANS(E1158))+COS(RADIANS(G1158))*COS(RADIANS(E1158))*COS(RADIANS(J1148))))</f>
        <v>0</v>
      </c>
      <c r="K1158" s="3">
        <f>IF(DEGREES(ACOS(SIN(RADIANS(G1158))*SIN(RADIANS(E1158))+COS(RADIANS(G1158))*COS(RADIANS(E1158))*COS(RADIANS(K1148))))&gt;90,0,$F$4*$F$5/E1157^2*(SIN(RADIANS(G1158))*SIN(RADIANS(E1158))+COS(RADIANS(G1158))*COS(RADIANS(E1158))*COS(RADIANS(K1148))))</f>
        <v>0</v>
      </c>
      <c r="L1158" s="3">
        <f>IF(DEGREES(ACOS(SIN(RADIANS(G1158))*SIN(RADIANS(E1158))+COS(RADIANS(G1158))*COS(RADIANS(E1158))*COS(RADIANS(L1148))))&gt;90,0,$F$4*$F$5/E1157^2*(SIN(RADIANS(G1158))*SIN(RADIANS(E1158))+COS(RADIANS(G1158))*COS(RADIANS(E1158))*COS(RADIANS(L1148))))</f>
        <v>0</v>
      </c>
      <c r="M1158" s="3">
        <f>IF(DEGREES(ACOS(SIN(RADIANS(G1158))*SIN(RADIANS(E1158))+COS(RADIANS(G1158))*COS(RADIANS(E1158))*COS(RADIANS(M1148))))&gt;90,0,$F$4*$F$5/E1157^2*(SIN(RADIANS(G1158))*SIN(RADIANS(E1158))+COS(RADIANS(G1158))*COS(RADIANS(E1158))*COS(RADIANS(M1148))))</f>
        <v>0</v>
      </c>
      <c r="N1158" s="3">
        <f>IF(DEGREES(ACOS(SIN(RADIANS(G1158))*SIN(RADIANS(E1158))+COS(RADIANS(G1158))*COS(RADIANS(E1158))*COS(RADIANS(N1148))))&gt;90,0,$F$4*$F$5/E1157^2*(SIN(RADIANS(G1158))*SIN(RADIANS(E1158))+COS(RADIANS(G1158))*COS(RADIANS(E1158))*COS(RADIANS(N1148))))</f>
        <v>0</v>
      </c>
      <c r="O1158" s="3">
        <f>IF(DEGREES(ACOS(SIN(RADIANS(G1158))*SIN(RADIANS(E1158))+COS(RADIANS(G1158))*COS(RADIANS(E1158))*COS(RADIANS(O1148))))&gt;90,0,$F$4*$F$5/E1157^2*(SIN(RADIANS(G1158))*SIN(RADIANS(E1158))+COS(RADIANS(G1158))*COS(RADIANS(E1158))*COS(RADIANS(O1148))))</f>
        <v>0</v>
      </c>
      <c r="P1158" s="3">
        <f>IF(DEGREES(ACOS(SIN(RADIANS(G1158))*SIN(RADIANS(E1158))+COS(RADIANS(G1158))*COS(RADIANS(E1158))*COS(RADIANS(P1148))))&gt;90,0,$F$4*$F$5/E1157^2*(SIN(RADIANS(G1158))*SIN(RADIANS(E1158))+COS(RADIANS(G1158))*COS(RADIANS(E1158))*COS(RADIANS(P1148))))</f>
        <v>0</v>
      </c>
      <c r="Q1158" s="3">
        <f>IF(DEGREES(ACOS(SIN(RADIANS(G1158))*SIN(RADIANS(E1158))+COS(RADIANS(G1158))*COS(RADIANS(E1158))*COS(RADIANS(Q1148))))&gt;90,0,$F$4*$F$5/E1157^2*(SIN(RADIANS(G1158))*SIN(RADIANS(E1158))+COS(RADIANS(G1158))*COS(RADIANS(E1158))*COS(RADIANS(Q1148))))</f>
        <v>0</v>
      </c>
      <c r="R1158" s="3" t="e">
        <f>IF(DEGREES(ACOS(SIN(RADIANS(G1158))*SIN(RADIANS(E1158))+COS(RADIANS(G1158))*COS(RADIANS(E1158))*COS(RADIANS(R1148))))&gt;90,0,$F$4*$F$5/E1157^2*(SIN(RADIANS(G1158))*SIN(RADIANS(E1158))+COS(RADIANS(G1158))*COS(RADIANS(E1158))*COS(RADIANS(R1148))))</f>
        <v>#DIV/0!</v>
      </c>
      <c r="S1158" s="3" t="e">
        <f>IF(DEGREES(ACOS(SIN(RADIANS(G1158))*SIN(RADIANS(E1158))+COS(RADIANS(G1158))*COS(RADIANS(E1158))*COS(RADIANS(S1148))))&gt;90,0,$F$4*$F$5/E1157^2*(SIN(RADIANS(G1158))*SIN(RADIANS(E1158))+COS(RADIANS(G1158))*COS(RADIANS(E1158))*COS(RADIANS(S1148))))</f>
        <v>#DIV/0!</v>
      </c>
      <c r="T1158" s="3" t="e">
        <f>IF(DEGREES(ACOS(SIN(RADIANS(G1158))*SIN(RADIANS(E1158))+COS(RADIANS(G1158))*COS(RADIANS(E1158))*COS(RADIANS(T1148))))&gt;90,0,$F$4*$F$5/E1157^2*(SIN(RADIANS(G1158))*SIN(RADIANS(E1158))+COS(RADIANS(G1158))*COS(RADIANS(E1158))*COS(RADIANS(T1148))))</f>
        <v>#DIV/0!</v>
      </c>
      <c r="U1158" s="3" t="e">
        <f>IF(DEGREES(ACOS(SIN(RADIANS(G1158))*SIN(RADIANS(E1158))+COS(RADIANS(G1158))*COS(RADIANS(E1158))*COS(RADIANS(U1148))))&gt;90,0,$F$4*$F$5/E1157^2*(SIN(RADIANS(G1158))*SIN(RADIANS(E1158))+COS(RADIANS(G1158))*COS(RADIANS(E1158))*COS(RADIANS(U1148))))</f>
        <v>#DIV/0!</v>
      </c>
      <c r="V1158" s="3" t="e">
        <f>IF(DEGREES(ACOS(SIN(RADIANS(G1158))*SIN(RADIANS(E1158))+COS(RADIANS(G1158))*COS(RADIANS(E1158))*COS(RADIANS(V1148))))&gt;90,0,$F$4*$F$5/E1157^2*(SIN(RADIANS(G1158))*SIN(RADIANS(E1158))+COS(RADIANS(G1158))*COS(RADIANS(E1158))*COS(RADIANS(V1148))))</f>
        <v>#DIV/0!</v>
      </c>
      <c r="W1158" s="3" t="e">
        <f>IF(DEGREES(ACOS(SIN(RADIANS(G1158))*SIN(RADIANS(E1158))+COS(RADIANS(G1158))*COS(RADIANS(E1158))*COS(RADIANS(W1148))))&gt;90,0,$F$4*$F$5/E1157^2*(SIN(RADIANS(G1158))*SIN(RADIANS(E1158))+COS(RADIANS(G1158))*COS(RADIANS(E1158))*COS(RADIANS(W1148))))</f>
        <v>#DIV/0!</v>
      </c>
      <c r="X1158" s="3" t="e">
        <f>IF(DEGREES(ACOS(SIN(RADIANS(G1158))*SIN(RADIANS(E1158))+COS(RADIANS(G1158))*COS(RADIANS(E1158))*COS(RADIANS(X1148))))&gt;90,0,$F$4*$F$5/E1157^2*(SIN(RADIANS(G1158))*SIN(RADIANS(E1158))+COS(RADIANS(G1158))*COS(RADIANS(E1158))*COS(RADIANS(X1148))))</f>
        <v>#DIV/0!</v>
      </c>
      <c r="Y1158" s="3" t="e">
        <f>IF(DEGREES(ACOS(SIN(RADIANS(G1158))*SIN(RADIANS(E1158))+COS(RADIANS(G1158))*COS(RADIANS(E1158))*COS(RADIANS(Y1148))))&gt;90,0,$F$4*$F$5/E1157^2*(SIN(RADIANS(G1158))*SIN(RADIANS(E1158))+COS(RADIANS(G1158))*COS(RADIANS(E1158))*COS(RADIANS(Y1148))))</f>
        <v>#DIV/0!</v>
      </c>
      <c r="Z1158" s="3" t="e">
        <f>IF(DEGREES(ACOS(SIN(RADIANS(G1158))*SIN(RADIANS(E1158))+COS(RADIANS(G1158))*COS(RADIANS(E1158))*COS(RADIANS(Z1148))))&gt;90,0,$F$4*$F$5/E1157^2*(SIN(RADIANS(G1158))*SIN(RADIANS(E1158))+COS(RADIANS(G1158))*COS(RADIANS(E1158))*COS(RADIANS(Z1148))))</f>
        <v>#DIV/0!</v>
      </c>
      <c r="AA1158" s="3" t="e">
        <f>IF(DEGREES(ACOS(SIN(RADIANS(G1158))*SIN(RADIANS(E1158))+COS(RADIANS(G1158))*COS(RADIANS(E1158))*COS(RADIANS(AA1148))))&gt;90,0,$F$4*$F$5/E1157^2*(SIN(RADIANS(G1158))*SIN(RADIANS(E1158))+COS(RADIANS(G1158))*COS(RADIANS(E1158))*COS(RADIANS(AA1148))))</f>
        <v>#DIV/0!</v>
      </c>
      <c r="AB1158" s="3" t="e">
        <f>IF(DEGREES(ACOS(SIN(RADIANS(G1158))*SIN(RADIANS(E1158))+COS(RADIANS(G1158))*COS(RADIANS(E1158))*COS(RADIANS(AB1148))))&gt;90,0,$F$4*$F$5/E1157^2*(SIN(RADIANS(G1158))*SIN(RADIANS(E1158))+COS(RADIANS(G1158))*COS(RADIANS(E1158))*COS(RADIANS(AB1148))))</f>
        <v>#DIV/0!</v>
      </c>
      <c r="AC1158" s="3" t="e">
        <f>IF(DEGREES(ACOS(SIN(RADIANS(G1158))*SIN(RADIANS(E1158))+COS(RADIANS(G1158))*COS(RADIANS(E1158))*COS(RADIANS(AC1148))))&gt;90,0,$F$4*$F$5/E1157^2*(SIN(RADIANS(G1158))*SIN(RADIANS(E1158))+COS(RADIANS(G1158))*COS(RADIANS(E1158))*COS(RADIANS(AC1148))))</f>
        <v>#DIV/0!</v>
      </c>
      <c r="AD1158" s="3" t="e">
        <f>IF(DEGREES(ACOS(SIN(RADIANS(G1158))*SIN(RADIANS(E1158))+COS(RADIANS(G1158))*COS(RADIANS(E1158))*COS(RADIANS(AD1148))))&gt;90,0,$F$4*$F$5/E1157^2*(SIN(RADIANS(G1158))*SIN(RADIANS(E1158))+COS(RADIANS(G1158))*COS(RADIANS(E1158))*COS(RADIANS(AD1148))))</f>
        <v>#DIV/0!</v>
      </c>
      <c r="AE1158" s="3" t="e">
        <f>IF(DEGREES(ACOS(SIN(RADIANS(G1158))*SIN(RADIANS(E1158))+COS(RADIANS(G1158))*COS(RADIANS(E1158))*COS(RADIANS(AE1148))))&gt;90,0,$F$4*$F$5/E1157^2*(SIN(RADIANS(G1158))*SIN(RADIANS(E1158))+COS(RADIANS(G1158))*COS(RADIANS(E1158))*COS(RADIANS(AE1148))))</f>
        <v>#DIV/0!</v>
      </c>
      <c r="AF1158" s="3" t="e">
        <f>IF(DEGREES(ACOS(SIN(RADIANS(G1158))*SIN(RADIANS(E1158))+COS(RADIANS(G1158))*COS(RADIANS(E1158))*COS(RADIANS(AF1148))))&gt;90,0,$F$4*$F$5/E1157^2*(SIN(RADIANS(G1158))*SIN(RADIANS(E1158))+COS(RADIANS(G1158))*COS(RADIANS(E1158))*COS(RADIANS(AF1148))))</f>
        <v>#DIV/0!</v>
      </c>
      <c r="AG1158" s="3" t="e">
        <f>IF(DEGREES(ACOS(SIN(RADIANS(G1158))*SIN(RADIANS(E1158))+COS(RADIANS(G1158))*COS(RADIANS(E1158))*COS(RADIANS(AG1148))))&gt;90,0,$F$4*$F$5/E1157^2*(SIN(RADIANS(G1158))*SIN(RADIANS(E1158))+COS(RADIANS(G1158))*COS(RADIANS(E1158))*COS(RADIANS(AG1148))))</f>
        <v>#DIV/0!</v>
      </c>
      <c r="AH1158" s="3" t="e">
        <f>IF(DEGREES(ACOS(SIN(RADIANS(G1158))*SIN(RADIANS(E1158))+COS(RADIANS(G1158))*COS(RADIANS(E1158))*COS(RADIANS(AH1148))))&gt;90,0,$F$4*$F$5/E1157^2*(SIN(RADIANS(G1158))*SIN(RADIANS(E1158))+COS(RADIANS(G1158))*COS(RADIANS(E1158))*COS(RADIANS(AH1148))))</f>
        <v>#DIV/0!</v>
      </c>
      <c r="AI1158" s="3" t="e">
        <f>IF(DEGREES(ACOS(SIN(RADIANS(G1158))*SIN(RADIANS(E1158))+COS(RADIANS(G1158))*COS(RADIANS(E1158))*COS(RADIANS(AI1148))))&gt;90,0,$F$4*$F$5/E1157^2*(SIN(RADIANS(G1158))*SIN(RADIANS(E1158))+COS(RADIANS(G1158))*COS(RADIANS(E1158))*COS(RADIANS(AI1148))))</f>
        <v>#DIV/0!</v>
      </c>
      <c r="AJ1158" s="3" t="e">
        <f>IF(DEGREES(ACOS(SIN(RADIANS(G1158))*SIN(RADIANS(E1158))+COS(RADIANS(G1158))*COS(RADIANS(E1158))*COS(RADIANS(AJ1148))))&gt;90,0,$F$4*$F$5/E1157^2*(SIN(RADIANS(G1158))*SIN(RADIANS(E1158))+COS(RADIANS(G1158))*COS(RADIANS(E1158))*COS(RADIANS(AJ1148))))</f>
        <v>#DIV/0!</v>
      </c>
      <c r="AK1158" s="3">
        <f>IF(DEGREES(ACOS(SIN(RADIANS(G1158))*SIN(RADIANS(E1158))+COS(RADIANS(G1158))*COS(RADIANS(E1158))*COS(RADIANS(AK1148))))&gt;90,0,$F$4*$F$5/E1157^2*(SIN(RADIANS(G1158))*SIN(RADIANS(E1158))+COS(RADIANS(G1158))*COS(RADIANS(E1158))*COS(RADIANS(AK1148))))</f>
        <v>0</v>
      </c>
      <c r="AL1158" s="3">
        <f>IF(DEGREES(ACOS(SIN(RADIANS(G1158))*SIN(RADIANS(E1158))+COS(RADIANS(G1158))*COS(RADIANS(E1158))*COS(RADIANS(AL1148))))&gt;90,0,$F$4*$F$5/E1157^2*(SIN(RADIANS(G1158))*SIN(RADIANS(E1158))+COS(RADIANS(G1158))*COS(RADIANS(E1158))*COS(RADIANS(AL1148))))</f>
        <v>0</v>
      </c>
      <c r="AM1158" s="3">
        <f>IF(DEGREES(ACOS(SIN(RADIANS(G1158))*SIN(RADIANS(E1158))+COS(RADIANS(G1158))*COS(RADIANS(E1158))*COS(RADIANS(AM1148))))&gt;90,0,$F$4*$F$5/E1157^2*(SIN(RADIANS(G1158))*SIN(RADIANS(E1158))+COS(RADIANS(G1158))*COS(RADIANS(E1158))*COS(RADIANS(AM1148))))</f>
        <v>0</v>
      </c>
      <c r="AN1158" s="3">
        <f>IF(DEGREES(ACOS(SIN(RADIANS(G1158))*SIN(RADIANS(E1158))+COS(RADIANS(G1158))*COS(RADIANS(E1158))*COS(RADIANS(AN1148))))&gt;90,0,$F$4*$F$5/E1157^2*(SIN(RADIANS(G1158))*SIN(RADIANS(E1158))+COS(RADIANS(G1158))*COS(RADIANS(E1158))*COS(RADIANS(AN1148))))</f>
        <v>0</v>
      </c>
      <c r="AO1158" s="3">
        <f>IF(DEGREES(ACOS(SIN(RADIANS(G1158))*SIN(RADIANS(E1158))+COS(RADIANS(G1158))*COS(RADIANS(E1158))*COS(RADIANS(AO1148))))&gt;90,0,$F$4*$F$5/E1157^2*(SIN(RADIANS(G1158))*SIN(RADIANS(E1158))+COS(RADIANS(G1158))*COS(RADIANS(E1158))*COS(RADIANS(AO1148))))</f>
        <v>0</v>
      </c>
      <c r="AP1158" s="3">
        <f>IF(DEGREES(ACOS(SIN(RADIANS(G1158))*SIN(RADIANS(E1158))+COS(RADIANS(G1158))*COS(RADIANS(E1158))*COS(RADIANS(AP1148))))&gt;90,0,$F$4*$F$5/E1157^2*(SIN(RADIANS(G1158))*SIN(RADIANS(E1158))+COS(RADIANS(G1158))*COS(RADIANS(E1158))*COS(RADIANS(AP1148))))</f>
        <v>0</v>
      </c>
      <c r="AQ1158" s="3">
        <f>IF(DEGREES(ACOS(SIN(RADIANS(G1158))*SIN(RADIANS(E1158))+COS(RADIANS(G1158))*COS(RADIANS(E1158))*COS(RADIANS(AQ1148))))&gt;90,0,$F$4*$F$5/E1157^2*(SIN(RADIANS(G1158))*SIN(RADIANS(E1158))+COS(RADIANS(G1158))*COS(RADIANS(E1158))*COS(RADIANS(AQ1148))))</f>
        <v>0</v>
      </c>
      <c r="AR1158" s="3">
        <f>IF(DEGREES(ACOS(SIN(RADIANS(G1158))*SIN(RADIANS(E1158))+COS(RADIANS(G1158))*COS(RADIANS(E1158))*COS(RADIANS(AR1148))))&gt;90,0,$F$4*$F$5/E1157^2*(SIN(RADIANS(G1158))*SIN(RADIANS(E1158))+COS(RADIANS(G1158))*COS(RADIANS(E1158))*COS(RADIANS(AR1148))))</f>
        <v>0</v>
      </c>
    </row>
    <row r="1159" spans="2:44" ht="15.75" customHeight="1" x14ac:dyDescent="0.2">
      <c r="B1159" s="20" t="s">
        <v>789</v>
      </c>
      <c r="E1159" s="3">
        <f>IF($F$10=0,IF(E1150&lt;360,E1150,E1150-360),($F$10+1)*E1150)</f>
        <v>120</v>
      </c>
      <c r="G1159" s="3">
        <v>0</v>
      </c>
      <c r="I1159" s="3">
        <f>IF(DEGREES(ACOS(SIN(RADIANS(G1159))*SIN(RADIANS(E1158))+COS(RADIANS(G1159))*COS(RADIANS(E1158))*COS(RADIANS(I1148))))&gt;90,0,$F$4*$F$5/E1157^2*(SIN(RADIANS(G1159))*SIN(RADIANS(E1158))+COS(RADIANS(G1159))*COS(RADIANS(E1158))*COS(RADIANS(I1148))))</f>
        <v>0</v>
      </c>
      <c r="J1159" s="3">
        <f>IF(DEGREES(ACOS(SIN(RADIANS(G1159))*SIN(RADIANS(E1158))+COS(RADIANS(G1159))*COS(RADIANS(E1158))*COS(RADIANS(J1148))))&gt;90,0,$F$4*$F$5/E1157^2*(SIN(RADIANS(G1159))*SIN(RADIANS(E1158))+COS(RADIANS(G1159))*COS(RADIANS(E1158))*COS(RADIANS(J1148))))</f>
        <v>0</v>
      </c>
      <c r="K1159" s="3">
        <f>IF(DEGREES(ACOS(SIN(RADIANS(G1159))*SIN(RADIANS(E1158))+COS(RADIANS(G1159))*COS(RADIANS(E1158))*COS(RADIANS(K1148))))&gt;90,0,$F$4*$F$5/E1157^2*(SIN(RADIANS(G1159))*SIN(RADIANS(E1158))+COS(RADIANS(G1159))*COS(RADIANS(E1158))*COS(RADIANS(K1148))))</f>
        <v>0</v>
      </c>
      <c r="L1159" s="3">
        <f>IF(DEGREES(ACOS(SIN(RADIANS(G1159))*SIN(RADIANS(E1158))+COS(RADIANS(G1159))*COS(RADIANS(E1158))*COS(RADIANS(L1148))))&gt;90,0,$F$4*$F$5/E1157^2*(SIN(RADIANS(G1159))*SIN(RADIANS(E1158))+COS(RADIANS(G1159))*COS(RADIANS(E1158))*COS(RADIANS(L1148))))</f>
        <v>0</v>
      </c>
      <c r="M1159" s="3">
        <f>IF(DEGREES(ACOS(SIN(RADIANS(G1159))*SIN(RADIANS(E1158))+COS(RADIANS(G1159))*COS(RADIANS(E1158))*COS(RADIANS(M1148))))&gt;90,0,$F$4*$F$5/E1157^2*(SIN(RADIANS(G1159))*SIN(RADIANS(E1158))+COS(RADIANS(G1159))*COS(RADIANS(E1158))*COS(RADIANS(M1148))))</f>
        <v>0</v>
      </c>
      <c r="N1159" s="3">
        <f>IF(DEGREES(ACOS(SIN(RADIANS(G1159))*SIN(RADIANS(E1158))+COS(RADIANS(G1159))*COS(RADIANS(E1158))*COS(RADIANS(N1148))))&gt;90,0,$F$4*$F$5/E1157^2*(SIN(RADIANS(G1159))*SIN(RADIANS(E1158))+COS(RADIANS(G1159))*COS(RADIANS(E1158))*COS(RADIANS(N1148))))</f>
        <v>0</v>
      </c>
      <c r="O1159" s="3">
        <f>IF(DEGREES(ACOS(SIN(RADIANS(G1159))*SIN(RADIANS(E1158))+COS(RADIANS(G1159))*COS(RADIANS(E1158))*COS(RADIANS(O1148))))&gt;90,0,$F$4*$F$5/E1157^2*(SIN(RADIANS(G1159))*SIN(RADIANS(E1158))+COS(RADIANS(G1159))*COS(RADIANS(E1158))*COS(RADIANS(O1148))))</f>
        <v>0</v>
      </c>
      <c r="P1159" s="3">
        <f>IF(DEGREES(ACOS(SIN(RADIANS(G1159))*SIN(RADIANS(E1158))+COS(RADIANS(G1159))*COS(RADIANS(E1158))*COS(RADIANS(P1148))))&gt;90,0,$F$4*$F$5/E1157^2*(SIN(RADIANS(G1159))*SIN(RADIANS(E1158))+COS(RADIANS(G1159))*COS(RADIANS(E1158))*COS(RADIANS(P1148))))</f>
        <v>0</v>
      </c>
      <c r="Q1159" s="3">
        <f>IF(DEGREES(ACOS(SIN(RADIANS(G1159))*SIN(RADIANS(E1158))+COS(RADIANS(G1159))*COS(RADIANS(E1158))*COS(RADIANS(Q1148))))&gt;90,0,$F$4*$F$5/E1157^2*(SIN(RADIANS(G1159))*SIN(RADIANS(E1158))+COS(RADIANS(G1159))*COS(RADIANS(E1158))*COS(RADIANS(Q1148))))</f>
        <v>0</v>
      </c>
      <c r="R1159" s="3" t="e">
        <f>IF(DEGREES(ACOS(SIN(RADIANS(G1159))*SIN(RADIANS(E1158))+COS(RADIANS(G1159))*COS(RADIANS(E1158))*COS(RADIANS(R1148))))&gt;90,0,$F$4*$F$5/E1157^2*(SIN(RADIANS(G1159))*SIN(RADIANS(E1158))+COS(RADIANS(G1159))*COS(RADIANS(E1158))*COS(RADIANS(R1148))))</f>
        <v>#DIV/0!</v>
      </c>
      <c r="S1159" s="3" t="e">
        <f>IF(DEGREES(ACOS(SIN(RADIANS(G1159))*SIN(RADIANS(E1158))+COS(RADIANS(G1159))*COS(RADIANS(E1158))*COS(RADIANS(S1148))))&gt;90,0,$F$4*$F$5/E1157^2*(SIN(RADIANS(G1159))*SIN(RADIANS(E1158))+COS(RADIANS(G1159))*COS(RADIANS(E1158))*COS(RADIANS(S1148))))</f>
        <v>#DIV/0!</v>
      </c>
      <c r="T1159" s="3" t="e">
        <f>IF(DEGREES(ACOS(SIN(RADIANS(G1159))*SIN(RADIANS(E1158))+COS(RADIANS(G1159))*COS(RADIANS(E1158))*COS(RADIANS(T1148))))&gt;90,0,$F$4*$F$5/E1157^2*(SIN(RADIANS(G1159))*SIN(RADIANS(E1158))+COS(RADIANS(G1159))*COS(RADIANS(E1158))*COS(RADIANS(T1148))))</f>
        <v>#DIV/0!</v>
      </c>
      <c r="U1159" s="3" t="e">
        <f>IF(DEGREES(ACOS(SIN(RADIANS(G1159))*SIN(RADIANS(E1158))+COS(RADIANS(G1159))*COS(RADIANS(E1158))*COS(RADIANS(U1148))))&gt;90,0,$F$4*$F$5/E1157^2*(SIN(RADIANS(G1159))*SIN(RADIANS(E1158))+COS(RADIANS(G1159))*COS(RADIANS(E1158))*COS(RADIANS(U1148))))</f>
        <v>#DIV/0!</v>
      </c>
      <c r="V1159" s="3" t="e">
        <f>IF(DEGREES(ACOS(SIN(RADIANS(G1159))*SIN(RADIANS(E1158))+COS(RADIANS(G1159))*COS(RADIANS(E1158))*COS(RADIANS(V1148))))&gt;90,0,$F$4*$F$5/E1157^2*(SIN(RADIANS(G1159))*SIN(RADIANS(E1158))+COS(RADIANS(G1159))*COS(RADIANS(E1158))*COS(RADIANS(V1148))))</f>
        <v>#DIV/0!</v>
      </c>
      <c r="W1159" s="3" t="e">
        <f>IF(DEGREES(ACOS(SIN(RADIANS(G1159))*SIN(RADIANS(E1158))+COS(RADIANS(G1159))*COS(RADIANS(E1158))*COS(RADIANS(W1148))))&gt;90,0,$F$4*$F$5/E1157^2*(SIN(RADIANS(G1159))*SIN(RADIANS(E1158))+COS(RADIANS(G1159))*COS(RADIANS(E1158))*COS(RADIANS(W1148))))</f>
        <v>#DIV/0!</v>
      </c>
      <c r="X1159" s="3" t="e">
        <f>IF(DEGREES(ACOS(SIN(RADIANS(G1159))*SIN(RADIANS(E1158))+COS(RADIANS(G1159))*COS(RADIANS(E1158))*COS(RADIANS(X1148))))&gt;90,0,$F$4*$F$5/E1157^2*(SIN(RADIANS(G1159))*SIN(RADIANS(E1158))+COS(RADIANS(G1159))*COS(RADIANS(E1158))*COS(RADIANS(X1148))))</f>
        <v>#DIV/0!</v>
      </c>
      <c r="Y1159" s="3" t="e">
        <f>IF(DEGREES(ACOS(SIN(RADIANS(G1159))*SIN(RADIANS(E1158))+COS(RADIANS(G1159))*COS(RADIANS(E1158))*COS(RADIANS(Y1148))))&gt;90,0,$F$4*$F$5/E1157^2*(SIN(RADIANS(G1159))*SIN(RADIANS(E1158))+COS(RADIANS(G1159))*COS(RADIANS(E1158))*COS(RADIANS(Y1148))))</f>
        <v>#DIV/0!</v>
      </c>
      <c r="Z1159" s="3" t="e">
        <f>IF(DEGREES(ACOS(SIN(RADIANS(G1159))*SIN(RADIANS(E1158))+COS(RADIANS(G1159))*COS(RADIANS(E1158))*COS(RADIANS(Z1148))))&gt;90,0,$F$4*$F$5/E1157^2*(SIN(RADIANS(G1159))*SIN(RADIANS(E1158))+COS(RADIANS(G1159))*COS(RADIANS(E1158))*COS(RADIANS(Z1148))))</f>
        <v>#DIV/0!</v>
      </c>
      <c r="AA1159" s="3" t="e">
        <f>IF(DEGREES(ACOS(SIN(RADIANS(G1159))*SIN(RADIANS(E1158))+COS(RADIANS(G1159))*COS(RADIANS(E1158))*COS(RADIANS(AA1148))))&gt;90,0,$F$4*$F$5/E1157^2*(SIN(RADIANS(G1159))*SIN(RADIANS(E1158))+COS(RADIANS(G1159))*COS(RADIANS(E1158))*COS(RADIANS(AA1148))))</f>
        <v>#DIV/0!</v>
      </c>
      <c r="AB1159" s="3" t="e">
        <f>IF(DEGREES(ACOS(SIN(RADIANS(G1159))*SIN(RADIANS(E1158))+COS(RADIANS(G1159))*COS(RADIANS(E1158))*COS(RADIANS(AB1148))))&gt;90,0,$F$4*$F$5/E1157^2*(SIN(RADIANS(G1159))*SIN(RADIANS(E1158))+COS(RADIANS(G1159))*COS(RADIANS(E1158))*COS(RADIANS(AB1148))))</f>
        <v>#DIV/0!</v>
      </c>
      <c r="AC1159" s="3" t="e">
        <f>IF(DEGREES(ACOS(SIN(RADIANS(G1159))*SIN(RADIANS(E1158))+COS(RADIANS(G1159))*COS(RADIANS(E1158))*COS(RADIANS(AC1148))))&gt;90,0,$F$4*$F$5/E1157^2*(SIN(RADIANS(G1159))*SIN(RADIANS(E1158))+COS(RADIANS(G1159))*COS(RADIANS(E1158))*COS(RADIANS(AC1148))))</f>
        <v>#DIV/0!</v>
      </c>
      <c r="AD1159" s="3" t="e">
        <f>IF(DEGREES(ACOS(SIN(RADIANS(G1159))*SIN(RADIANS(E1158))+COS(RADIANS(G1159))*COS(RADIANS(E1158))*COS(RADIANS(AD1148))))&gt;90,0,$F$4*$F$5/E1157^2*(SIN(RADIANS(G1159))*SIN(RADIANS(E1158))+COS(RADIANS(G1159))*COS(RADIANS(E1158))*COS(RADIANS(AD1148))))</f>
        <v>#DIV/0!</v>
      </c>
      <c r="AE1159" s="3" t="e">
        <f>IF(DEGREES(ACOS(SIN(RADIANS(G1159))*SIN(RADIANS(E1158))+COS(RADIANS(G1159))*COS(RADIANS(E1158))*COS(RADIANS(AE1148))))&gt;90,0,$F$4*$F$5/E1157^2*(SIN(RADIANS(G1159))*SIN(RADIANS(E1158))+COS(RADIANS(G1159))*COS(RADIANS(E1158))*COS(RADIANS(AE1148))))</f>
        <v>#DIV/0!</v>
      </c>
      <c r="AF1159" s="3" t="e">
        <f>IF(DEGREES(ACOS(SIN(RADIANS(G1159))*SIN(RADIANS(E1158))+COS(RADIANS(G1159))*COS(RADIANS(E1158))*COS(RADIANS(AF1148))))&gt;90,0,$F$4*$F$5/E1157^2*(SIN(RADIANS(G1159))*SIN(RADIANS(E1158))+COS(RADIANS(G1159))*COS(RADIANS(E1158))*COS(RADIANS(AF1148))))</f>
        <v>#DIV/0!</v>
      </c>
      <c r="AG1159" s="3" t="e">
        <f>IF(DEGREES(ACOS(SIN(RADIANS(G1159))*SIN(RADIANS(E1158))+COS(RADIANS(G1159))*COS(RADIANS(E1158))*COS(RADIANS(AG1148))))&gt;90,0,$F$4*$F$5/E1157^2*(SIN(RADIANS(G1159))*SIN(RADIANS(E1158))+COS(RADIANS(G1159))*COS(RADIANS(E1158))*COS(RADIANS(AG1148))))</f>
        <v>#DIV/0!</v>
      </c>
      <c r="AH1159" s="3" t="e">
        <f>IF(DEGREES(ACOS(SIN(RADIANS(G1159))*SIN(RADIANS(E1158))+COS(RADIANS(G1159))*COS(RADIANS(E1158))*COS(RADIANS(AH1148))))&gt;90,0,$F$4*$F$5/E1157^2*(SIN(RADIANS(G1159))*SIN(RADIANS(E1158))+COS(RADIANS(G1159))*COS(RADIANS(E1158))*COS(RADIANS(AH1148))))</f>
        <v>#DIV/0!</v>
      </c>
      <c r="AI1159" s="3" t="e">
        <f>IF(DEGREES(ACOS(SIN(RADIANS(G1159))*SIN(RADIANS(E1158))+COS(RADIANS(G1159))*COS(RADIANS(E1158))*COS(RADIANS(AI1148))))&gt;90,0,$F$4*$F$5/E1157^2*(SIN(RADIANS(G1159))*SIN(RADIANS(E1158))+COS(RADIANS(G1159))*COS(RADIANS(E1158))*COS(RADIANS(AI1148))))</f>
        <v>#DIV/0!</v>
      </c>
      <c r="AJ1159" s="3" t="e">
        <f>IF(DEGREES(ACOS(SIN(RADIANS(G1159))*SIN(RADIANS(E1158))+COS(RADIANS(G1159))*COS(RADIANS(E1158))*COS(RADIANS(AJ1148))))&gt;90,0,$F$4*$F$5/E1157^2*(SIN(RADIANS(G1159))*SIN(RADIANS(E1158))+COS(RADIANS(G1159))*COS(RADIANS(E1158))*COS(RADIANS(AJ1148))))</f>
        <v>#DIV/0!</v>
      </c>
      <c r="AK1159" s="3">
        <f>IF(DEGREES(ACOS(SIN(RADIANS(G1159))*SIN(RADIANS(E1158))+COS(RADIANS(G1159))*COS(RADIANS(E1158))*COS(RADIANS(AK1148))))&gt;90,0,$F$4*$F$5/E1157^2*(SIN(RADIANS(G1159))*SIN(RADIANS(E1158))+COS(RADIANS(G1159))*COS(RADIANS(E1158))*COS(RADIANS(AK1148))))</f>
        <v>0</v>
      </c>
      <c r="AL1159" s="3">
        <f>IF(DEGREES(ACOS(SIN(RADIANS(G1159))*SIN(RADIANS(E1158))+COS(RADIANS(G1159))*COS(RADIANS(E1158))*COS(RADIANS(AL1148))))&gt;90,0,$F$4*$F$5/E1157^2*(SIN(RADIANS(G1159))*SIN(RADIANS(E1158))+COS(RADIANS(G1159))*COS(RADIANS(E1158))*COS(RADIANS(AL1148))))</f>
        <v>0</v>
      </c>
      <c r="AM1159" s="3">
        <f>IF(DEGREES(ACOS(SIN(RADIANS(G1159))*SIN(RADIANS(E1158))+COS(RADIANS(G1159))*COS(RADIANS(E1158))*COS(RADIANS(AM1148))))&gt;90,0,$F$4*$F$5/E1157^2*(SIN(RADIANS(G1159))*SIN(RADIANS(E1158))+COS(RADIANS(G1159))*COS(RADIANS(E1158))*COS(RADIANS(AM1148))))</f>
        <v>0</v>
      </c>
      <c r="AN1159" s="3">
        <f>IF(DEGREES(ACOS(SIN(RADIANS(G1159))*SIN(RADIANS(E1158))+COS(RADIANS(G1159))*COS(RADIANS(E1158))*COS(RADIANS(AN1148))))&gt;90,0,$F$4*$F$5/E1157^2*(SIN(RADIANS(G1159))*SIN(RADIANS(E1158))+COS(RADIANS(G1159))*COS(RADIANS(E1158))*COS(RADIANS(AN1148))))</f>
        <v>0</v>
      </c>
      <c r="AO1159" s="3">
        <f>IF(DEGREES(ACOS(SIN(RADIANS(G1159))*SIN(RADIANS(E1158))+COS(RADIANS(G1159))*COS(RADIANS(E1158))*COS(RADIANS(AO1148))))&gt;90,0,$F$4*$F$5/E1157^2*(SIN(RADIANS(G1159))*SIN(RADIANS(E1158))+COS(RADIANS(G1159))*COS(RADIANS(E1158))*COS(RADIANS(AO1148))))</f>
        <v>0</v>
      </c>
      <c r="AP1159" s="3">
        <f>IF(DEGREES(ACOS(SIN(RADIANS(G1159))*SIN(RADIANS(E1158))+COS(RADIANS(G1159))*COS(RADIANS(E1158))*COS(RADIANS(AP1148))))&gt;90,0,$F$4*$F$5/E1157^2*(SIN(RADIANS(G1159))*SIN(RADIANS(E1158))+COS(RADIANS(G1159))*COS(RADIANS(E1158))*COS(RADIANS(AP1148))))</f>
        <v>0</v>
      </c>
      <c r="AQ1159" s="3">
        <f>IF(DEGREES(ACOS(SIN(RADIANS(G1159))*SIN(RADIANS(E1158))+COS(RADIANS(G1159))*COS(RADIANS(E1158))*COS(RADIANS(AQ1148))))&gt;90,0,$F$4*$F$5/E1157^2*(SIN(RADIANS(G1159))*SIN(RADIANS(E1158))+COS(RADIANS(G1159))*COS(RADIANS(E1158))*COS(RADIANS(AQ1148))))</f>
        <v>0</v>
      </c>
      <c r="AR1159" s="3">
        <f>IF(DEGREES(ACOS(SIN(RADIANS(G1159))*SIN(RADIANS(E1158))+COS(RADIANS(G1159))*COS(RADIANS(E1158))*COS(RADIANS(AR1148))))&gt;90,0,$F$4*$F$5/E1157^2*(SIN(RADIANS(G1159))*SIN(RADIANS(E1158))+COS(RADIANS(G1159))*COS(RADIANS(E1158))*COS(RADIANS(AR1148))))</f>
        <v>0</v>
      </c>
    </row>
    <row r="1160" spans="2:44" ht="15.75" customHeight="1" x14ac:dyDescent="0.2">
      <c r="B1160" s="20" t="s">
        <v>790</v>
      </c>
      <c r="E1160" s="3">
        <f>E1159-E1151-360*ROUNDDOWN((E1159-E1151)/360,0)</f>
        <v>0</v>
      </c>
      <c r="G1160" s="3">
        <v>-10</v>
      </c>
      <c r="I1160" s="3">
        <f>IF(DEGREES(ACOS(SIN(RADIANS(G1160))*SIN(RADIANS(E1158))+COS(RADIANS(G1160))*COS(RADIANS(E1158))*COS(RADIANS(I1148))))&gt;90,0,$F$4*$F$5/E1157^2*(SIN(RADIANS(G1160))*SIN(RADIANS(E1158))+COS(RADIANS(G1160))*COS(RADIANS(E1158))*COS(RADIANS(I1148))))</f>
        <v>0</v>
      </c>
      <c r="J1160" s="3">
        <f>IF(DEGREES(ACOS(SIN(RADIANS(G1160))*SIN(RADIANS(E1158))+COS(RADIANS(G1160))*COS(RADIANS(E1158))*COS(RADIANS(J1148))))&gt;90,0,$F$4*$F$5/E1157^2*(SIN(RADIANS(G1160))*SIN(RADIANS(E1158))+COS(RADIANS(G1160))*COS(RADIANS(E1158))*COS(RADIANS(J1148))))</f>
        <v>0</v>
      </c>
      <c r="K1160" s="3">
        <f>IF(DEGREES(ACOS(SIN(RADIANS(G1160))*SIN(RADIANS(E1158))+COS(RADIANS(G1160))*COS(RADIANS(E1158))*COS(RADIANS(K1148))))&gt;90,0,$F$4*$F$5/E1157^2*(SIN(RADIANS(G1160))*SIN(RADIANS(E1158))+COS(RADIANS(G1160))*COS(RADIANS(E1158))*COS(RADIANS(K1148))))</f>
        <v>0</v>
      </c>
      <c r="L1160" s="3">
        <f>IF(DEGREES(ACOS(SIN(RADIANS(G1160))*SIN(RADIANS(E1158))+COS(RADIANS(G1160))*COS(RADIANS(E1158))*COS(RADIANS(L1148))))&gt;90,0,$F$4*$F$5/E1157^2*(SIN(RADIANS(G1160))*SIN(RADIANS(E1158))+COS(RADIANS(G1160))*COS(RADIANS(E1158))*COS(RADIANS(L1148))))</f>
        <v>0</v>
      </c>
      <c r="M1160" s="3">
        <f>IF(DEGREES(ACOS(SIN(RADIANS(G1160))*SIN(RADIANS(E1158))+COS(RADIANS(G1160))*COS(RADIANS(E1158))*COS(RADIANS(M1148))))&gt;90,0,$F$4*$F$5/E1157^2*(SIN(RADIANS(G1160))*SIN(RADIANS(E1158))+COS(RADIANS(G1160))*COS(RADIANS(E1158))*COS(RADIANS(M1148))))</f>
        <v>0</v>
      </c>
      <c r="N1160" s="3">
        <f>IF(DEGREES(ACOS(SIN(RADIANS(G1160))*SIN(RADIANS(E1158))+COS(RADIANS(G1160))*COS(RADIANS(E1158))*COS(RADIANS(N1148))))&gt;90,0,$F$4*$F$5/E1157^2*(SIN(RADIANS(G1160))*SIN(RADIANS(E1158))+COS(RADIANS(G1160))*COS(RADIANS(E1158))*COS(RADIANS(N1148))))</f>
        <v>0</v>
      </c>
      <c r="O1160" s="3">
        <f>IF(DEGREES(ACOS(SIN(RADIANS(G1160))*SIN(RADIANS(E1158))+COS(RADIANS(G1160))*COS(RADIANS(E1158))*COS(RADIANS(O1148))))&gt;90,0,$F$4*$F$5/E1157^2*(SIN(RADIANS(G1160))*SIN(RADIANS(E1158))+COS(RADIANS(G1160))*COS(RADIANS(E1158))*COS(RADIANS(O1148))))</f>
        <v>0</v>
      </c>
      <c r="P1160" s="3">
        <f>IF(DEGREES(ACOS(SIN(RADIANS(G1160))*SIN(RADIANS(E1158))+COS(RADIANS(G1160))*COS(RADIANS(E1158))*COS(RADIANS(P1148))))&gt;90,0,$F$4*$F$5/E1157^2*(SIN(RADIANS(G1160))*SIN(RADIANS(E1158))+COS(RADIANS(G1160))*COS(RADIANS(E1158))*COS(RADIANS(P1148))))</f>
        <v>0</v>
      </c>
      <c r="Q1160" s="3">
        <f>IF(DEGREES(ACOS(SIN(RADIANS(G1160))*SIN(RADIANS(E1158))+COS(RADIANS(G1160))*COS(RADIANS(E1158))*COS(RADIANS(Q1148))))&gt;90,0,$F$4*$F$5/E1157^2*(SIN(RADIANS(G1160))*SIN(RADIANS(E1158))+COS(RADIANS(G1160))*COS(RADIANS(E1158))*COS(RADIANS(Q1148))))</f>
        <v>0</v>
      </c>
      <c r="R1160" s="3" t="e">
        <f>IF(DEGREES(ACOS(SIN(RADIANS(G1160))*SIN(RADIANS(E1158))+COS(RADIANS(G1160))*COS(RADIANS(E1158))*COS(RADIANS(R1148))))&gt;90,0,$F$4*$F$5/E1157^2*(SIN(RADIANS(G1160))*SIN(RADIANS(E1158))+COS(RADIANS(G1160))*COS(RADIANS(E1158))*COS(RADIANS(R1148))))</f>
        <v>#DIV/0!</v>
      </c>
      <c r="S1160" s="3" t="e">
        <f>IF(DEGREES(ACOS(SIN(RADIANS(G1160))*SIN(RADIANS(E1158))+COS(RADIANS(G1160))*COS(RADIANS(E1158))*COS(RADIANS(S1148))))&gt;90,0,$F$4*$F$5/E1157^2*(SIN(RADIANS(G1160))*SIN(RADIANS(E1158))+COS(RADIANS(G1160))*COS(RADIANS(E1158))*COS(RADIANS(S1148))))</f>
        <v>#DIV/0!</v>
      </c>
      <c r="T1160" s="3" t="e">
        <f>IF(DEGREES(ACOS(SIN(RADIANS(G1160))*SIN(RADIANS(E1158))+COS(RADIANS(G1160))*COS(RADIANS(E1158))*COS(RADIANS(T1148))))&gt;90,0,$F$4*$F$5/E1157^2*(SIN(RADIANS(G1160))*SIN(RADIANS(E1158))+COS(RADIANS(G1160))*COS(RADIANS(E1158))*COS(RADIANS(T1148))))</f>
        <v>#DIV/0!</v>
      </c>
      <c r="U1160" s="3" t="e">
        <f>IF(DEGREES(ACOS(SIN(RADIANS(G1160))*SIN(RADIANS(E1158))+COS(RADIANS(G1160))*COS(RADIANS(E1158))*COS(RADIANS(U1148))))&gt;90,0,$F$4*$F$5/E1157^2*(SIN(RADIANS(G1160))*SIN(RADIANS(E1158))+COS(RADIANS(G1160))*COS(RADIANS(E1158))*COS(RADIANS(U1148))))</f>
        <v>#DIV/0!</v>
      </c>
      <c r="V1160" s="3" t="e">
        <f>IF(DEGREES(ACOS(SIN(RADIANS(G1160))*SIN(RADIANS(E1158))+COS(RADIANS(G1160))*COS(RADIANS(E1158))*COS(RADIANS(V1148))))&gt;90,0,$F$4*$F$5/E1157^2*(SIN(RADIANS(G1160))*SIN(RADIANS(E1158))+COS(RADIANS(G1160))*COS(RADIANS(E1158))*COS(RADIANS(V1148))))</f>
        <v>#DIV/0!</v>
      </c>
      <c r="W1160" s="3" t="e">
        <f>IF(DEGREES(ACOS(SIN(RADIANS(G1160))*SIN(RADIANS(E1158))+COS(RADIANS(G1160))*COS(RADIANS(E1158))*COS(RADIANS(W1148))))&gt;90,0,$F$4*$F$5/E1157^2*(SIN(RADIANS(G1160))*SIN(RADIANS(E1158))+COS(RADIANS(G1160))*COS(RADIANS(E1158))*COS(RADIANS(W1148))))</f>
        <v>#DIV/0!</v>
      </c>
      <c r="X1160" s="3" t="e">
        <f>IF(DEGREES(ACOS(SIN(RADIANS(G1160))*SIN(RADIANS(E1158))+COS(RADIANS(G1160))*COS(RADIANS(E1158))*COS(RADIANS(X1148))))&gt;90,0,$F$4*$F$5/E1157^2*(SIN(RADIANS(G1160))*SIN(RADIANS(E1158))+COS(RADIANS(G1160))*COS(RADIANS(E1158))*COS(RADIANS(X1148))))</f>
        <v>#DIV/0!</v>
      </c>
      <c r="Y1160" s="3" t="e">
        <f>IF(DEGREES(ACOS(SIN(RADIANS(G1160))*SIN(RADIANS(E1158))+COS(RADIANS(G1160))*COS(RADIANS(E1158))*COS(RADIANS(Y1148))))&gt;90,0,$F$4*$F$5/E1157^2*(SIN(RADIANS(G1160))*SIN(RADIANS(E1158))+COS(RADIANS(G1160))*COS(RADIANS(E1158))*COS(RADIANS(Y1148))))</f>
        <v>#DIV/0!</v>
      </c>
      <c r="Z1160" s="3" t="e">
        <f>IF(DEGREES(ACOS(SIN(RADIANS(G1160))*SIN(RADIANS(E1158))+COS(RADIANS(G1160))*COS(RADIANS(E1158))*COS(RADIANS(Z1148))))&gt;90,0,$F$4*$F$5/E1157^2*(SIN(RADIANS(G1160))*SIN(RADIANS(E1158))+COS(RADIANS(G1160))*COS(RADIANS(E1158))*COS(RADIANS(Z1148))))</f>
        <v>#DIV/0!</v>
      </c>
      <c r="AA1160" s="3" t="e">
        <f>IF(DEGREES(ACOS(SIN(RADIANS(G1160))*SIN(RADIANS(E1158))+COS(RADIANS(G1160))*COS(RADIANS(E1158))*COS(RADIANS(AA1148))))&gt;90,0,$F$4*$F$5/E1157^2*(SIN(RADIANS(G1160))*SIN(RADIANS(E1158))+COS(RADIANS(G1160))*COS(RADIANS(E1158))*COS(RADIANS(AA1148))))</f>
        <v>#DIV/0!</v>
      </c>
      <c r="AB1160" s="3" t="e">
        <f>IF(DEGREES(ACOS(SIN(RADIANS(G1160))*SIN(RADIANS(E1158))+COS(RADIANS(G1160))*COS(RADIANS(E1158))*COS(RADIANS(AB1148))))&gt;90,0,$F$4*$F$5/E1157^2*(SIN(RADIANS(G1160))*SIN(RADIANS(E1158))+COS(RADIANS(G1160))*COS(RADIANS(E1158))*COS(RADIANS(AB1148))))</f>
        <v>#DIV/0!</v>
      </c>
      <c r="AC1160" s="3" t="e">
        <f>IF(DEGREES(ACOS(SIN(RADIANS(G1160))*SIN(RADIANS(E1158))+COS(RADIANS(G1160))*COS(RADIANS(E1158))*COS(RADIANS(AC1148))))&gt;90,0,$F$4*$F$5/E1157^2*(SIN(RADIANS(G1160))*SIN(RADIANS(E1158))+COS(RADIANS(G1160))*COS(RADIANS(E1158))*COS(RADIANS(AC1148))))</f>
        <v>#DIV/0!</v>
      </c>
      <c r="AD1160" s="3" t="e">
        <f>IF(DEGREES(ACOS(SIN(RADIANS(G1160))*SIN(RADIANS(E1158))+COS(RADIANS(G1160))*COS(RADIANS(E1158))*COS(RADIANS(AD1148))))&gt;90,0,$F$4*$F$5/E1157^2*(SIN(RADIANS(G1160))*SIN(RADIANS(E1158))+COS(RADIANS(G1160))*COS(RADIANS(E1158))*COS(RADIANS(AD1148))))</f>
        <v>#DIV/0!</v>
      </c>
      <c r="AE1160" s="3" t="e">
        <f>IF(DEGREES(ACOS(SIN(RADIANS(G1160))*SIN(RADIANS(E1158))+COS(RADIANS(G1160))*COS(RADIANS(E1158))*COS(RADIANS(AE1148))))&gt;90,0,$F$4*$F$5/E1157^2*(SIN(RADIANS(G1160))*SIN(RADIANS(E1158))+COS(RADIANS(G1160))*COS(RADIANS(E1158))*COS(RADIANS(AE1148))))</f>
        <v>#DIV/0!</v>
      </c>
      <c r="AF1160" s="3" t="e">
        <f>IF(DEGREES(ACOS(SIN(RADIANS(G1160))*SIN(RADIANS(E1158))+COS(RADIANS(G1160))*COS(RADIANS(E1158))*COS(RADIANS(AF1148))))&gt;90,0,$F$4*$F$5/E1157^2*(SIN(RADIANS(G1160))*SIN(RADIANS(E1158))+COS(RADIANS(G1160))*COS(RADIANS(E1158))*COS(RADIANS(AF1148))))</f>
        <v>#DIV/0!</v>
      </c>
      <c r="AG1160" s="3" t="e">
        <f>IF(DEGREES(ACOS(SIN(RADIANS(G1160))*SIN(RADIANS(E1158))+COS(RADIANS(G1160))*COS(RADIANS(E1158))*COS(RADIANS(AG1148))))&gt;90,0,$F$4*$F$5/E1157^2*(SIN(RADIANS(G1160))*SIN(RADIANS(E1158))+COS(RADIANS(G1160))*COS(RADIANS(E1158))*COS(RADIANS(AG1148))))</f>
        <v>#DIV/0!</v>
      </c>
      <c r="AH1160" s="3" t="e">
        <f>IF(DEGREES(ACOS(SIN(RADIANS(G1160))*SIN(RADIANS(E1158))+COS(RADIANS(G1160))*COS(RADIANS(E1158))*COS(RADIANS(AH1148))))&gt;90,0,$F$4*$F$5/E1157^2*(SIN(RADIANS(G1160))*SIN(RADIANS(E1158))+COS(RADIANS(G1160))*COS(RADIANS(E1158))*COS(RADIANS(AH1148))))</f>
        <v>#DIV/0!</v>
      </c>
      <c r="AI1160" s="3" t="e">
        <f>IF(DEGREES(ACOS(SIN(RADIANS(G1160))*SIN(RADIANS(E1158))+COS(RADIANS(G1160))*COS(RADIANS(E1158))*COS(RADIANS(AI1148))))&gt;90,0,$F$4*$F$5/E1157^2*(SIN(RADIANS(G1160))*SIN(RADIANS(E1158))+COS(RADIANS(G1160))*COS(RADIANS(E1158))*COS(RADIANS(AI1148))))</f>
        <v>#DIV/0!</v>
      </c>
      <c r="AJ1160" s="3" t="e">
        <f>IF(DEGREES(ACOS(SIN(RADIANS(G1160))*SIN(RADIANS(E1158))+COS(RADIANS(G1160))*COS(RADIANS(E1158))*COS(RADIANS(AJ1148))))&gt;90,0,$F$4*$F$5/E1157^2*(SIN(RADIANS(G1160))*SIN(RADIANS(E1158))+COS(RADIANS(G1160))*COS(RADIANS(E1158))*COS(RADIANS(AJ1148))))</f>
        <v>#DIV/0!</v>
      </c>
      <c r="AK1160" s="3">
        <f>IF(DEGREES(ACOS(SIN(RADIANS(G1160))*SIN(RADIANS(E1158))+COS(RADIANS(G1160))*COS(RADIANS(E1158))*COS(RADIANS(AK1148))))&gt;90,0,$F$4*$F$5/E1157^2*(SIN(RADIANS(G1160))*SIN(RADIANS(E1158))+COS(RADIANS(G1160))*COS(RADIANS(E1158))*COS(RADIANS(AK1148))))</f>
        <v>0</v>
      </c>
      <c r="AL1160" s="3">
        <f>IF(DEGREES(ACOS(SIN(RADIANS(G1160))*SIN(RADIANS(E1158))+COS(RADIANS(G1160))*COS(RADIANS(E1158))*COS(RADIANS(AL1148))))&gt;90,0,$F$4*$F$5/E1157^2*(SIN(RADIANS(G1160))*SIN(RADIANS(E1158))+COS(RADIANS(G1160))*COS(RADIANS(E1158))*COS(RADIANS(AL1148))))</f>
        <v>0</v>
      </c>
      <c r="AM1160" s="3">
        <f>IF(DEGREES(ACOS(SIN(RADIANS(G1160))*SIN(RADIANS(E1158))+COS(RADIANS(G1160))*COS(RADIANS(E1158))*COS(RADIANS(AM1148))))&gt;90,0,$F$4*$F$5/E1157^2*(SIN(RADIANS(G1160))*SIN(RADIANS(E1158))+COS(RADIANS(G1160))*COS(RADIANS(E1158))*COS(RADIANS(AM1148))))</f>
        <v>0</v>
      </c>
      <c r="AN1160" s="3">
        <f>IF(DEGREES(ACOS(SIN(RADIANS(G1160))*SIN(RADIANS(E1158))+COS(RADIANS(G1160))*COS(RADIANS(E1158))*COS(RADIANS(AN1148))))&gt;90,0,$F$4*$F$5/E1157^2*(SIN(RADIANS(G1160))*SIN(RADIANS(E1158))+COS(RADIANS(G1160))*COS(RADIANS(E1158))*COS(RADIANS(AN1148))))</f>
        <v>0</v>
      </c>
      <c r="AO1160" s="3">
        <f>IF(DEGREES(ACOS(SIN(RADIANS(G1160))*SIN(RADIANS(E1158))+COS(RADIANS(G1160))*COS(RADIANS(E1158))*COS(RADIANS(AO1148))))&gt;90,0,$F$4*$F$5/E1157^2*(SIN(RADIANS(G1160))*SIN(RADIANS(E1158))+COS(RADIANS(G1160))*COS(RADIANS(E1158))*COS(RADIANS(AO1148))))</f>
        <v>0</v>
      </c>
      <c r="AP1160" s="3">
        <f>IF(DEGREES(ACOS(SIN(RADIANS(G1160))*SIN(RADIANS(E1158))+COS(RADIANS(G1160))*COS(RADIANS(E1158))*COS(RADIANS(AP1148))))&gt;90,0,$F$4*$F$5/E1157^2*(SIN(RADIANS(G1160))*SIN(RADIANS(E1158))+COS(RADIANS(G1160))*COS(RADIANS(E1158))*COS(RADIANS(AP1148))))</f>
        <v>0</v>
      </c>
      <c r="AQ1160" s="3">
        <f>IF(DEGREES(ACOS(SIN(RADIANS(G1160))*SIN(RADIANS(E1158))+COS(RADIANS(G1160))*COS(RADIANS(E1158))*COS(RADIANS(AQ1148))))&gt;90,0,$F$4*$F$5/E1157^2*(SIN(RADIANS(G1160))*SIN(RADIANS(E1158))+COS(RADIANS(G1160))*COS(RADIANS(E1158))*COS(RADIANS(AQ1148))))</f>
        <v>0</v>
      </c>
      <c r="AR1160" s="3">
        <f>IF(DEGREES(ACOS(SIN(RADIANS(G1160))*SIN(RADIANS(E1158))+COS(RADIANS(G1160))*COS(RADIANS(E1158))*COS(RADIANS(AR1148))))&gt;90,0,$F$4*$F$5/E1157^2*(SIN(RADIANS(G1160))*SIN(RADIANS(E1158))+COS(RADIANS(G1160))*COS(RADIANS(E1158))*COS(RADIANS(AR1148))))</f>
        <v>0</v>
      </c>
    </row>
    <row r="1161" spans="2:44" ht="15.75" customHeight="1" x14ac:dyDescent="0.2">
      <c r="G1161" s="3">
        <v>-20</v>
      </c>
      <c r="I1161" s="3">
        <f>IF(DEGREES(ACOS(SIN(RADIANS(G1161))*SIN(RADIANS(E1158))+COS(RADIANS(G1161))*COS(RADIANS(E1158))*COS(RADIANS(I1148))))&gt;90,0,$F$4*$F$5/E1157^2*(SIN(RADIANS(G1161))*SIN(RADIANS(E1158))+COS(RADIANS(G1161))*COS(RADIANS(E1158))*COS(RADIANS(I1148))))</f>
        <v>0</v>
      </c>
      <c r="J1161" s="3">
        <f>IF(DEGREES(ACOS(SIN(RADIANS(G1161))*SIN(RADIANS(E1158))+COS(RADIANS(G1161))*COS(RADIANS(E1158))*COS(RADIANS(J1148))))&gt;90,0,$F$4*$F$5/E1157^2*(SIN(RADIANS(G1161))*SIN(RADIANS(E1158))+COS(RADIANS(G1161))*COS(RADIANS(E1158))*COS(RADIANS(J1148))))</f>
        <v>0</v>
      </c>
      <c r="K1161" s="3">
        <f>IF(DEGREES(ACOS(SIN(RADIANS(G1161))*SIN(RADIANS(E1158))+COS(RADIANS(G1161))*COS(RADIANS(E1158))*COS(RADIANS(K1148))))&gt;90,0,$F$4*$F$5/E1157^2*(SIN(RADIANS(G1161))*SIN(RADIANS(E1158))+COS(RADIANS(G1161))*COS(RADIANS(E1158))*COS(RADIANS(K1148))))</f>
        <v>0</v>
      </c>
      <c r="L1161" s="3">
        <f>IF(DEGREES(ACOS(SIN(RADIANS(G1161))*SIN(RADIANS(E1158))+COS(RADIANS(G1161))*COS(RADIANS(E1158))*COS(RADIANS(L1148))))&gt;90,0,$F$4*$F$5/E1157^2*(SIN(RADIANS(G1161))*SIN(RADIANS(E1158))+COS(RADIANS(G1161))*COS(RADIANS(E1158))*COS(RADIANS(L1148))))</f>
        <v>0</v>
      </c>
      <c r="M1161" s="3">
        <f>IF(DEGREES(ACOS(SIN(RADIANS(G1161))*SIN(RADIANS(E1158))+COS(RADIANS(G1161))*COS(RADIANS(E1158))*COS(RADIANS(M1148))))&gt;90,0,$F$4*$F$5/E1157^2*(SIN(RADIANS(G1161))*SIN(RADIANS(E1158))+COS(RADIANS(G1161))*COS(RADIANS(E1158))*COS(RADIANS(M1148))))</f>
        <v>0</v>
      </c>
      <c r="N1161" s="3">
        <f>IF(DEGREES(ACOS(SIN(RADIANS(G1161))*SIN(RADIANS(E1158))+COS(RADIANS(G1161))*COS(RADIANS(E1158))*COS(RADIANS(N1148))))&gt;90,0,$F$4*$F$5/E1157^2*(SIN(RADIANS(G1161))*SIN(RADIANS(E1158))+COS(RADIANS(G1161))*COS(RADIANS(E1158))*COS(RADIANS(N1148))))</f>
        <v>0</v>
      </c>
      <c r="O1161" s="3">
        <f>IF(DEGREES(ACOS(SIN(RADIANS(G1161))*SIN(RADIANS(E1158))+COS(RADIANS(G1161))*COS(RADIANS(E1158))*COS(RADIANS(O1148))))&gt;90,0,$F$4*$F$5/E1157^2*(SIN(RADIANS(G1161))*SIN(RADIANS(E1158))+COS(RADIANS(G1161))*COS(RADIANS(E1158))*COS(RADIANS(O1148))))</f>
        <v>0</v>
      </c>
      <c r="P1161" s="3">
        <f>IF(DEGREES(ACOS(SIN(RADIANS(G1161))*SIN(RADIANS(E1158))+COS(RADIANS(G1161))*COS(RADIANS(E1158))*COS(RADIANS(P1148))))&gt;90,0,$F$4*$F$5/E1157^2*(SIN(RADIANS(G1161))*SIN(RADIANS(E1158))+COS(RADIANS(G1161))*COS(RADIANS(E1158))*COS(RADIANS(P1148))))</f>
        <v>0</v>
      </c>
      <c r="Q1161" s="3">
        <f>IF(DEGREES(ACOS(SIN(RADIANS(G1161))*SIN(RADIANS(E1158))+COS(RADIANS(G1161))*COS(RADIANS(E1158))*COS(RADIANS(Q1148))))&gt;90,0,$F$4*$F$5/E1157^2*(SIN(RADIANS(G1161))*SIN(RADIANS(E1158))+COS(RADIANS(G1161))*COS(RADIANS(E1158))*COS(RADIANS(Q1148))))</f>
        <v>0</v>
      </c>
      <c r="R1161" s="3" t="e">
        <f>IF(DEGREES(ACOS(SIN(RADIANS(G1161))*SIN(RADIANS(E1158))+COS(RADIANS(G1161))*COS(RADIANS(E1158))*COS(RADIANS(R1148))))&gt;90,0,$F$4*$F$5/E1157^2*(SIN(RADIANS(G1161))*SIN(RADIANS(E1158))+COS(RADIANS(G1161))*COS(RADIANS(E1158))*COS(RADIANS(R1148))))</f>
        <v>#DIV/0!</v>
      </c>
      <c r="S1161" s="3" t="e">
        <f>IF(DEGREES(ACOS(SIN(RADIANS(G1161))*SIN(RADIANS(E1158))+COS(RADIANS(G1161))*COS(RADIANS(E1158))*COS(RADIANS(S1148))))&gt;90,0,$F$4*$F$5/E1157^2*(SIN(RADIANS(G1161))*SIN(RADIANS(E1158))+COS(RADIANS(G1161))*COS(RADIANS(E1158))*COS(RADIANS(S1148))))</f>
        <v>#DIV/0!</v>
      </c>
      <c r="T1161" s="3" t="e">
        <f>IF(DEGREES(ACOS(SIN(RADIANS(G1161))*SIN(RADIANS(E1158))+COS(RADIANS(G1161))*COS(RADIANS(E1158))*COS(RADIANS(T1148))))&gt;90,0,$F$4*$F$5/E1157^2*(SIN(RADIANS(G1161))*SIN(RADIANS(E1158))+COS(RADIANS(G1161))*COS(RADIANS(E1158))*COS(RADIANS(T1148))))</f>
        <v>#DIV/0!</v>
      </c>
      <c r="U1161" s="3" t="e">
        <f>IF(DEGREES(ACOS(SIN(RADIANS(G1161))*SIN(RADIANS(E1158))+COS(RADIANS(G1161))*COS(RADIANS(E1158))*COS(RADIANS(U1148))))&gt;90,0,$F$4*$F$5/E1157^2*(SIN(RADIANS(G1161))*SIN(RADIANS(E1158))+COS(RADIANS(G1161))*COS(RADIANS(E1158))*COS(RADIANS(U1148))))</f>
        <v>#DIV/0!</v>
      </c>
      <c r="V1161" s="3" t="e">
        <f>IF(DEGREES(ACOS(SIN(RADIANS(G1161))*SIN(RADIANS(E1158))+COS(RADIANS(G1161))*COS(RADIANS(E1158))*COS(RADIANS(V1148))))&gt;90,0,$F$4*$F$5/E1157^2*(SIN(RADIANS(G1161))*SIN(RADIANS(E1158))+COS(RADIANS(G1161))*COS(RADIANS(E1158))*COS(RADIANS(V1148))))</f>
        <v>#DIV/0!</v>
      </c>
      <c r="W1161" s="3" t="e">
        <f>IF(DEGREES(ACOS(SIN(RADIANS(G1161))*SIN(RADIANS(E1158))+COS(RADIANS(G1161))*COS(RADIANS(E1158))*COS(RADIANS(W1148))))&gt;90,0,$F$4*$F$5/E1157^2*(SIN(RADIANS(G1161))*SIN(RADIANS(E1158))+COS(RADIANS(G1161))*COS(RADIANS(E1158))*COS(RADIANS(W1148))))</f>
        <v>#DIV/0!</v>
      </c>
      <c r="X1161" s="3" t="e">
        <f>IF(DEGREES(ACOS(SIN(RADIANS(G1161))*SIN(RADIANS(E1158))+COS(RADIANS(G1161))*COS(RADIANS(E1158))*COS(RADIANS(X1148))))&gt;90,0,$F$4*$F$5/E1157^2*(SIN(RADIANS(G1161))*SIN(RADIANS(E1158))+COS(RADIANS(G1161))*COS(RADIANS(E1158))*COS(RADIANS(X1148))))</f>
        <v>#DIV/0!</v>
      </c>
      <c r="Y1161" s="3" t="e">
        <f>IF(DEGREES(ACOS(SIN(RADIANS(G1161))*SIN(RADIANS(E1158))+COS(RADIANS(G1161))*COS(RADIANS(E1158))*COS(RADIANS(Y1148))))&gt;90,0,$F$4*$F$5/E1157^2*(SIN(RADIANS(G1161))*SIN(RADIANS(E1158))+COS(RADIANS(G1161))*COS(RADIANS(E1158))*COS(RADIANS(Y1148))))</f>
        <v>#DIV/0!</v>
      </c>
      <c r="Z1161" s="3" t="e">
        <f>IF(DEGREES(ACOS(SIN(RADIANS(G1161))*SIN(RADIANS(E1158))+COS(RADIANS(G1161))*COS(RADIANS(E1158))*COS(RADIANS(Z1148))))&gt;90,0,$F$4*$F$5/E1157^2*(SIN(RADIANS(G1161))*SIN(RADIANS(E1158))+COS(RADIANS(G1161))*COS(RADIANS(E1158))*COS(RADIANS(Z1148))))</f>
        <v>#DIV/0!</v>
      </c>
      <c r="AA1161" s="3" t="e">
        <f>IF(DEGREES(ACOS(SIN(RADIANS(G1161))*SIN(RADIANS(E1158))+COS(RADIANS(G1161))*COS(RADIANS(E1158))*COS(RADIANS(AA1148))))&gt;90,0,$F$4*$F$5/E1157^2*(SIN(RADIANS(G1161))*SIN(RADIANS(E1158))+COS(RADIANS(G1161))*COS(RADIANS(E1158))*COS(RADIANS(AA1148))))</f>
        <v>#DIV/0!</v>
      </c>
      <c r="AB1161" s="3" t="e">
        <f>IF(DEGREES(ACOS(SIN(RADIANS(G1161))*SIN(RADIANS(E1158))+COS(RADIANS(G1161))*COS(RADIANS(E1158))*COS(RADIANS(AB1148))))&gt;90,0,$F$4*$F$5/E1157^2*(SIN(RADIANS(G1161))*SIN(RADIANS(E1158))+COS(RADIANS(G1161))*COS(RADIANS(E1158))*COS(RADIANS(AB1148))))</f>
        <v>#DIV/0!</v>
      </c>
      <c r="AC1161" s="3" t="e">
        <f>IF(DEGREES(ACOS(SIN(RADIANS(G1161))*SIN(RADIANS(E1158))+COS(RADIANS(G1161))*COS(RADIANS(E1158))*COS(RADIANS(AC1148))))&gt;90,0,$F$4*$F$5/E1157^2*(SIN(RADIANS(G1161))*SIN(RADIANS(E1158))+COS(RADIANS(G1161))*COS(RADIANS(E1158))*COS(RADIANS(AC1148))))</f>
        <v>#DIV/0!</v>
      </c>
      <c r="AD1161" s="3" t="e">
        <f>IF(DEGREES(ACOS(SIN(RADIANS(G1161))*SIN(RADIANS(E1158))+COS(RADIANS(G1161))*COS(RADIANS(E1158))*COS(RADIANS(AD1148))))&gt;90,0,$F$4*$F$5/E1157^2*(SIN(RADIANS(G1161))*SIN(RADIANS(E1158))+COS(RADIANS(G1161))*COS(RADIANS(E1158))*COS(RADIANS(AD1148))))</f>
        <v>#DIV/0!</v>
      </c>
      <c r="AE1161" s="3" t="e">
        <f>IF(DEGREES(ACOS(SIN(RADIANS(G1161))*SIN(RADIANS(E1158))+COS(RADIANS(G1161))*COS(RADIANS(E1158))*COS(RADIANS(AE1148))))&gt;90,0,$F$4*$F$5/E1157^2*(SIN(RADIANS(G1161))*SIN(RADIANS(E1158))+COS(RADIANS(G1161))*COS(RADIANS(E1158))*COS(RADIANS(AE1148))))</f>
        <v>#DIV/0!</v>
      </c>
      <c r="AF1161" s="3" t="e">
        <f>IF(DEGREES(ACOS(SIN(RADIANS(G1161))*SIN(RADIANS(E1158))+COS(RADIANS(G1161))*COS(RADIANS(E1158))*COS(RADIANS(AF1148))))&gt;90,0,$F$4*$F$5/E1157^2*(SIN(RADIANS(G1161))*SIN(RADIANS(E1158))+COS(RADIANS(G1161))*COS(RADIANS(E1158))*COS(RADIANS(AF1148))))</f>
        <v>#DIV/0!</v>
      </c>
      <c r="AG1161" s="3" t="e">
        <f>IF(DEGREES(ACOS(SIN(RADIANS(G1161))*SIN(RADIANS(E1158))+COS(RADIANS(G1161))*COS(RADIANS(E1158))*COS(RADIANS(AG1148))))&gt;90,0,$F$4*$F$5/E1157^2*(SIN(RADIANS(G1161))*SIN(RADIANS(E1158))+COS(RADIANS(G1161))*COS(RADIANS(E1158))*COS(RADIANS(AG1148))))</f>
        <v>#DIV/0!</v>
      </c>
      <c r="AH1161" s="3" t="e">
        <f>IF(DEGREES(ACOS(SIN(RADIANS(G1161))*SIN(RADIANS(E1158))+COS(RADIANS(G1161))*COS(RADIANS(E1158))*COS(RADIANS(AH1148))))&gt;90,0,$F$4*$F$5/E1157^2*(SIN(RADIANS(G1161))*SIN(RADIANS(E1158))+COS(RADIANS(G1161))*COS(RADIANS(E1158))*COS(RADIANS(AH1148))))</f>
        <v>#DIV/0!</v>
      </c>
      <c r="AI1161" s="3" t="e">
        <f>IF(DEGREES(ACOS(SIN(RADIANS(G1161))*SIN(RADIANS(E1158))+COS(RADIANS(G1161))*COS(RADIANS(E1158))*COS(RADIANS(AI1148))))&gt;90,0,$F$4*$F$5/E1157^2*(SIN(RADIANS(G1161))*SIN(RADIANS(E1158))+COS(RADIANS(G1161))*COS(RADIANS(E1158))*COS(RADIANS(AI1148))))</f>
        <v>#DIV/0!</v>
      </c>
      <c r="AJ1161" s="3" t="e">
        <f>IF(DEGREES(ACOS(SIN(RADIANS(G1161))*SIN(RADIANS(E1158))+COS(RADIANS(G1161))*COS(RADIANS(E1158))*COS(RADIANS(AJ1148))))&gt;90,0,$F$4*$F$5/E1157^2*(SIN(RADIANS(G1161))*SIN(RADIANS(E1158))+COS(RADIANS(G1161))*COS(RADIANS(E1158))*COS(RADIANS(AJ1148))))</f>
        <v>#DIV/0!</v>
      </c>
      <c r="AK1161" s="3">
        <f>IF(DEGREES(ACOS(SIN(RADIANS(G1161))*SIN(RADIANS(E1158))+COS(RADIANS(G1161))*COS(RADIANS(E1158))*COS(RADIANS(AK1148))))&gt;90,0,$F$4*$F$5/E1157^2*(SIN(RADIANS(G1161))*SIN(RADIANS(E1158))+COS(RADIANS(G1161))*COS(RADIANS(E1158))*COS(RADIANS(AK1148))))</f>
        <v>0</v>
      </c>
      <c r="AL1161" s="3">
        <f>IF(DEGREES(ACOS(SIN(RADIANS(G1161))*SIN(RADIANS(E1158))+COS(RADIANS(G1161))*COS(RADIANS(E1158))*COS(RADIANS(AL1148))))&gt;90,0,$F$4*$F$5/E1157^2*(SIN(RADIANS(G1161))*SIN(RADIANS(E1158))+COS(RADIANS(G1161))*COS(RADIANS(E1158))*COS(RADIANS(AL1148))))</f>
        <v>0</v>
      </c>
      <c r="AM1161" s="3">
        <f>IF(DEGREES(ACOS(SIN(RADIANS(G1161))*SIN(RADIANS(E1158))+COS(RADIANS(G1161))*COS(RADIANS(E1158))*COS(RADIANS(AM1148))))&gt;90,0,$F$4*$F$5/E1157^2*(SIN(RADIANS(G1161))*SIN(RADIANS(E1158))+COS(RADIANS(G1161))*COS(RADIANS(E1158))*COS(RADIANS(AM1148))))</f>
        <v>0</v>
      </c>
      <c r="AN1161" s="3">
        <f>IF(DEGREES(ACOS(SIN(RADIANS(G1161))*SIN(RADIANS(E1158))+COS(RADIANS(G1161))*COS(RADIANS(E1158))*COS(RADIANS(AN1148))))&gt;90,0,$F$4*$F$5/E1157^2*(SIN(RADIANS(G1161))*SIN(RADIANS(E1158))+COS(RADIANS(G1161))*COS(RADIANS(E1158))*COS(RADIANS(AN1148))))</f>
        <v>0</v>
      </c>
      <c r="AO1161" s="3">
        <f>IF(DEGREES(ACOS(SIN(RADIANS(G1161))*SIN(RADIANS(E1158))+COS(RADIANS(G1161))*COS(RADIANS(E1158))*COS(RADIANS(AO1148))))&gt;90,0,$F$4*$F$5/E1157^2*(SIN(RADIANS(G1161))*SIN(RADIANS(E1158))+COS(RADIANS(G1161))*COS(RADIANS(E1158))*COS(RADIANS(AO1148))))</f>
        <v>0</v>
      </c>
      <c r="AP1161" s="3">
        <f>IF(DEGREES(ACOS(SIN(RADIANS(G1161))*SIN(RADIANS(E1158))+COS(RADIANS(G1161))*COS(RADIANS(E1158))*COS(RADIANS(AP1148))))&gt;90,0,$F$4*$F$5/E1157^2*(SIN(RADIANS(G1161))*SIN(RADIANS(E1158))+COS(RADIANS(G1161))*COS(RADIANS(E1158))*COS(RADIANS(AP1148))))</f>
        <v>0</v>
      </c>
      <c r="AQ1161" s="3">
        <f>IF(DEGREES(ACOS(SIN(RADIANS(G1161))*SIN(RADIANS(E1158))+COS(RADIANS(G1161))*COS(RADIANS(E1158))*COS(RADIANS(AQ1148))))&gt;90,0,$F$4*$F$5/E1157^2*(SIN(RADIANS(G1161))*SIN(RADIANS(E1158))+COS(RADIANS(G1161))*COS(RADIANS(E1158))*COS(RADIANS(AQ1148))))</f>
        <v>0</v>
      </c>
      <c r="AR1161" s="3">
        <f>IF(DEGREES(ACOS(SIN(RADIANS(G1161))*SIN(RADIANS(E1158))+COS(RADIANS(G1161))*COS(RADIANS(E1158))*COS(RADIANS(AR1148))))&gt;90,0,$F$4*$F$5/E1157^2*(SIN(RADIANS(G1161))*SIN(RADIANS(E1158))+COS(RADIANS(G1161))*COS(RADIANS(E1158))*COS(RADIANS(AR1148))))</f>
        <v>0</v>
      </c>
    </row>
    <row r="1162" spans="2:44" ht="15.75" customHeight="1" x14ac:dyDescent="0.2">
      <c r="G1162" s="3">
        <v>-30</v>
      </c>
      <c r="I1162" s="3">
        <f>IF(DEGREES(ACOS(SIN(RADIANS(G1162))*SIN(RADIANS(E1158))+COS(RADIANS(G1162))*COS(RADIANS(E1158))*COS(RADIANS(I1148))))&gt;90,0,$F$4*$F$5/E1157^2*(SIN(RADIANS(G1162))*SIN(RADIANS(E1158))+COS(RADIANS(G1162))*COS(RADIANS(E1158))*COS(RADIANS(I1148))))</f>
        <v>0</v>
      </c>
      <c r="J1162" s="3">
        <f>IF(DEGREES(ACOS(SIN(RADIANS(G1162))*SIN(RADIANS(E1158))+COS(RADIANS(G1162))*COS(RADIANS(E1158))*COS(RADIANS(J1148))))&gt;90,0,$F$4*$F$5/E1157^2*(SIN(RADIANS(G1162))*SIN(RADIANS(E1158))+COS(RADIANS(G1162))*COS(RADIANS(E1158))*COS(RADIANS(J1148))))</f>
        <v>0</v>
      </c>
      <c r="K1162" s="3">
        <f>IF(DEGREES(ACOS(SIN(RADIANS(G1162))*SIN(RADIANS(E1158))+COS(RADIANS(G1162))*COS(RADIANS(E1158))*COS(RADIANS(K1148))))&gt;90,0,$F$4*$F$5/E1157^2*(SIN(RADIANS(G1162))*SIN(RADIANS(E1158))+COS(RADIANS(G1162))*COS(RADIANS(E1158))*COS(RADIANS(K1148))))</f>
        <v>0</v>
      </c>
      <c r="L1162" s="3">
        <f>IF(DEGREES(ACOS(SIN(RADIANS(G1162))*SIN(RADIANS(E1158))+COS(RADIANS(G1162))*COS(RADIANS(E1158))*COS(RADIANS(L1148))))&gt;90,0,$F$4*$F$5/E1157^2*(SIN(RADIANS(G1162))*SIN(RADIANS(E1158))+COS(RADIANS(G1162))*COS(RADIANS(E1158))*COS(RADIANS(L1148))))</f>
        <v>0</v>
      </c>
      <c r="M1162" s="3">
        <f>IF(DEGREES(ACOS(SIN(RADIANS(G1162))*SIN(RADIANS(E1158))+COS(RADIANS(G1162))*COS(RADIANS(E1158))*COS(RADIANS(M1148))))&gt;90,0,$F$4*$F$5/E1157^2*(SIN(RADIANS(G1162))*SIN(RADIANS(E1158))+COS(RADIANS(G1162))*COS(RADIANS(E1158))*COS(RADIANS(M1148))))</f>
        <v>0</v>
      </c>
      <c r="N1162" s="3">
        <f>IF(DEGREES(ACOS(SIN(RADIANS(G1162))*SIN(RADIANS(E1158))+COS(RADIANS(G1162))*COS(RADIANS(E1158))*COS(RADIANS(N1148))))&gt;90,0,$F$4*$F$5/E1157^2*(SIN(RADIANS(G1162))*SIN(RADIANS(E1158))+COS(RADIANS(G1162))*COS(RADIANS(E1158))*COS(RADIANS(N1148))))</f>
        <v>0</v>
      </c>
      <c r="O1162" s="3">
        <f>IF(DEGREES(ACOS(SIN(RADIANS(G1162))*SIN(RADIANS(E1158))+COS(RADIANS(G1162))*COS(RADIANS(E1158))*COS(RADIANS(O1148))))&gt;90,0,$F$4*$F$5/E1157^2*(SIN(RADIANS(G1162))*SIN(RADIANS(E1158))+COS(RADIANS(G1162))*COS(RADIANS(E1158))*COS(RADIANS(O1148))))</f>
        <v>0</v>
      </c>
      <c r="P1162" s="3">
        <f>IF(DEGREES(ACOS(SIN(RADIANS(G1162))*SIN(RADIANS(E1158))+COS(RADIANS(G1162))*COS(RADIANS(E1158))*COS(RADIANS(P1148))))&gt;90,0,$F$4*$F$5/E1157^2*(SIN(RADIANS(G1162))*SIN(RADIANS(E1158))+COS(RADIANS(G1162))*COS(RADIANS(E1158))*COS(RADIANS(P1148))))</f>
        <v>0</v>
      </c>
      <c r="Q1162" s="3">
        <f>IF(DEGREES(ACOS(SIN(RADIANS(G1162))*SIN(RADIANS(E1158))+COS(RADIANS(G1162))*COS(RADIANS(E1158))*COS(RADIANS(Q1148))))&gt;90,0,$F$4*$F$5/E1157^2*(SIN(RADIANS(G1162))*SIN(RADIANS(E1158))+COS(RADIANS(G1162))*COS(RADIANS(E1158))*COS(RADIANS(Q1148))))</f>
        <v>0</v>
      </c>
      <c r="R1162" s="3" t="e">
        <f>IF(DEGREES(ACOS(SIN(RADIANS(G1162))*SIN(RADIANS(E1158))+COS(RADIANS(G1162))*COS(RADIANS(E1158))*COS(RADIANS(R1148))))&gt;90,0,$F$4*$F$5/E1157^2*(SIN(RADIANS(G1162))*SIN(RADIANS(E1158))+COS(RADIANS(G1162))*COS(RADIANS(E1158))*COS(RADIANS(R1148))))</f>
        <v>#DIV/0!</v>
      </c>
      <c r="S1162" s="3" t="e">
        <f>IF(DEGREES(ACOS(SIN(RADIANS(G1162))*SIN(RADIANS(E1158))+COS(RADIANS(G1162))*COS(RADIANS(E1158))*COS(RADIANS(S1148))))&gt;90,0,$F$4*$F$5/E1157^2*(SIN(RADIANS(G1162))*SIN(RADIANS(E1158))+COS(RADIANS(G1162))*COS(RADIANS(E1158))*COS(RADIANS(S1148))))</f>
        <v>#DIV/0!</v>
      </c>
      <c r="T1162" s="3" t="e">
        <f>IF(DEGREES(ACOS(SIN(RADIANS(G1162))*SIN(RADIANS(E1158))+COS(RADIANS(G1162))*COS(RADIANS(E1158))*COS(RADIANS(T1148))))&gt;90,0,$F$4*$F$5/E1157^2*(SIN(RADIANS(G1162))*SIN(RADIANS(E1158))+COS(RADIANS(G1162))*COS(RADIANS(E1158))*COS(RADIANS(T1148))))</f>
        <v>#DIV/0!</v>
      </c>
      <c r="U1162" s="3" t="e">
        <f>IF(DEGREES(ACOS(SIN(RADIANS(G1162))*SIN(RADIANS(E1158))+COS(RADIANS(G1162))*COS(RADIANS(E1158))*COS(RADIANS(U1148))))&gt;90,0,$F$4*$F$5/E1157^2*(SIN(RADIANS(G1162))*SIN(RADIANS(E1158))+COS(RADIANS(G1162))*COS(RADIANS(E1158))*COS(RADIANS(U1148))))</f>
        <v>#DIV/0!</v>
      </c>
      <c r="V1162" s="3" t="e">
        <f>IF(DEGREES(ACOS(SIN(RADIANS(G1162))*SIN(RADIANS(E1158))+COS(RADIANS(G1162))*COS(RADIANS(E1158))*COS(RADIANS(V1148))))&gt;90,0,$F$4*$F$5/E1157^2*(SIN(RADIANS(G1162))*SIN(RADIANS(E1158))+COS(RADIANS(G1162))*COS(RADIANS(E1158))*COS(RADIANS(V1148))))</f>
        <v>#DIV/0!</v>
      </c>
      <c r="W1162" s="3" t="e">
        <f>IF(DEGREES(ACOS(SIN(RADIANS(G1162))*SIN(RADIANS(E1158))+COS(RADIANS(G1162))*COS(RADIANS(E1158))*COS(RADIANS(W1148))))&gt;90,0,$F$4*$F$5/E1157^2*(SIN(RADIANS(G1162))*SIN(RADIANS(E1158))+COS(RADIANS(G1162))*COS(RADIANS(E1158))*COS(RADIANS(W1148))))</f>
        <v>#DIV/0!</v>
      </c>
      <c r="X1162" s="3" t="e">
        <f>IF(DEGREES(ACOS(SIN(RADIANS(G1162))*SIN(RADIANS(E1158))+COS(RADIANS(G1162))*COS(RADIANS(E1158))*COS(RADIANS(X1148))))&gt;90,0,$F$4*$F$5/E1157^2*(SIN(RADIANS(G1162))*SIN(RADIANS(E1158))+COS(RADIANS(G1162))*COS(RADIANS(E1158))*COS(RADIANS(X1148))))</f>
        <v>#DIV/0!</v>
      </c>
      <c r="Y1162" s="3" t="e">
        <f>IF(DEGREES(ACOS(SIN(RADIANS(G1162))*SIN(RADIANS(E1158))+COS(RADIANS(G1162))*COS(RADIANS(E1158))*COS(RADIANS(Y1148))))&gt;90,0,$F$4*$F$5/E1157^2*(SIN(RADIANS(G1162))*SIN(RADIANS(E1158))+COS(RADIANS(G1162))*COS(RADIANS(E1158))*COS(RADIANS(Y1148))))</f>
        <v>#DIV/0!</v>
      </c>
      <c r="Z1162" s="3" t="e">
        <f>IF(DEGREES(ACOS(SIN(RADIANS(G1162))*SIN(RADIANS(E1158))+COS(RADIANS(G1162))*COS(RADIANS(E1158))*COS(RADIANS(Z1148))))&gt;90,0,$F$4*$F$5/E1157^2*(SIN(RADIANS(G1162))*SIN(RADIANS(E1158))+COS(RADIANS(G1162))*COS(RADIANS(E1158))*COS(RADIANS(Z1148))))</f>
        <v>#DIV/0!</v>
      </c>
      <c r="AA1162" s="3" t="e">
        <f>IF(DEGREES(ACOS(SIN(RADIANS(G1162))*SIN(RADIANS(E1158))+COS(RADIANS(G1162))*COS(RADIANS(E1158))*COS(RADIANS(AA1148))))&gt;90,0,$F$4*$F$5/E1157^2*(SIN(RADIANS(G1162))*SIN(RADIANS(E1158))+COS(RADIANS(G1162))*COS(RADIANS(E1158))*COS(RADIANS(AA1148))))</f>
        <v>#DIV/0!</v>
      </c>
      <c r="AB1162" s="3" t="e">
        <f>IF(DEGREES(ACOS(SIN(RADIANS(G1162))*SIN(RADIANS(E1158))+COS(RADIANS(G1162))*COS(RADIANS(E1158))*COS(RADIANS(AB1148))))&gt;90,0,$F$4*$F$5/E1157^2*(SIN(RADIANS(G1162))*SIN(RADIANS(E1158))+COS(RADIANS(G1162))*COS(RADIANS(E1158))*COS(RADIANS(AB1148))))</f>
        <v>#DIV/0!</v>
      </c>
      <c r="AC1162" s="3" t="e">
        <f>IF(DEGREES(ACOS(SIN(RADIANS(G1162))*SIN(RADIANS(E1158))+COS(RADIANS(G1162))*COS(RADIANS(E1158))*COS(RADIANS(AC1148))))&gt;90,0,$F$4*$F$5/E1157^2*(SIN(RADIANS(G1162))*SIN(RADIANS(E1158))+COS(RADIANS(G1162))*COS(RADIANS(E1158))*COS(RADIANS(AC1148))))</f>
        <v>#DIV/0!</v>
      </c>
      <c r="AD1162" s="3" t="e">
        <f>IF(DEGREES(ACOS(SIN(RADIANS(G1162))*SIN(RADIANS(E1158))+COS(RADIANS(G1162))*COS(RADIANS(E1158))*COS(RADIANS(AD1148))))&gt;90,0,$F$4*$F$5/E1157^2*(SIN(RADIANS(G1162))*SIN(RADIANS(E1158))+COS(RADIANS(G1162))*COS(RADIANS(E1158))*COS(RADIANS(AD1148))))</f>
        <v>#DIV/0!</v>
      </c>
      <c r="AE1162" s="3" t="e">
        <f>IF(DEGREES(ACOS(SIN(RADIANS(G1162))*SIN(RADIANS(E1158))+COS(RADIANS(G1162))*COS(RADIANS(E1158))*COS(RADIANS(AE1148))))&gt;90,0,$F$4*$F$5/E1157^2*(SIN(RADIANS(G1162))*SIN(RADIANS(E1158))+COS(RADIANS(G1162))*COS(RADIANS(E1158))*COS(RADIANS(AE1148))))</f>
        <v>#DIV/0!</v>
      </c>
      <c r="AF1162" s="3" t="e">
        <f>IF(DEGREES(ACOS(SIN(RADIANS(G1162))*SIN(RADIANS(E1158))+COS(RADIANS(G1162))*COS(RADIANS(E1158))*COS(RADIANS(AF1148))))&gt;90,0,$F$4*$F$5/E1157^2*(SIN(RADIANS(G1162))*SIN(RADIANS(E1158))+COS(RADIANS(G1162))*COS(RADIANS(E1158))*COS(RADIANS(AF1148))))</f>
        <v>#DIV/0!</v>
      </c>
      <c r="AG1162" s="3" t="e">
        <f>IF(DEGREES(ACOS(SIN(RADIANS(G1162))*SIN(RADIANS(E1158))+COS(RADIANS(G1162))*COS(RADIANS(E1158))*COS(RADIANS(AG1148))))&gt;90,0,$F$4*$F$5/E1157^2*(SIN(RADIANS(G1162))*SIN(RADIANS(E1158))+COS(RADIANS(G1162))*COS(RADIANS(E1158))*COS(RADIANS(AG1148))))</f>
        <v>#DIV/0!</v>
      </c>
      <c r="AH1162" s="3" t="e">
        <f>IF(DEGREES(ACOS(SIN(RADIANS(G1162))*SIN(RADIANS(E1158))+COS(RADIANS(G1162))*COS(RADIANS(E1158))*COS(RADIANS(AH1148))))&gt;90,0,$F$4*$F$5/E1157^2*(SIN(RADIANS(G1162))*SIN(RADIANS(E1158))+COS(RADIANS(G1162))*COS(RADIANS(E1158))*COS(RADIANS(AH1148))))</f>
        <v>#DIV/0!</v>
      </c>
      <c r="AI1162" s="3" t="e">
        <f>IF(DEGREES(ACOS(SIN(RADIANS(G1162))*SIN(RADIANS(E1158))+COS(RADIANS(G1162))*COS(RADIANS(E1158))*COS(RADIANS(AI1148))))&gt;90,0,$F$4*$F$5/E1157^2*(SIN(RADIANS(G1162))*SIN(RADIANS(E1158))+COS(RADIANS(G1162))*COS(RADIANS(E1158))*COS(RADIANS(AI1148))))</f>
        <v>#DIV/0!</v>
      </c>
      <c r="AJ1162" s="3" t="e">
        <f>IF(DEGREES(ACOS(SIN(RADIANS(G1162))*SIN(RADIANS(E1158))+COS(RADIANS(G1162))*COS(RADIANS(E1158))*COS(RADIANS(AJ1148))))&gt;90,0,$F$4*$F$5/E1157^2*(SIN(RADIANS(G1162))*SIN(RADIANS(E1158))+COS(RADIANS(G1162))*COS(RADIANS(E1158))*COS(RADIANS(AJ1148))))</f>
        <v>#DIV/0!</v>
      </c>
      <c r="AK1162" s="3">
        <f>IF(DEGREES(ACOS(SIN(RADIANS(G1162))*SIN(RADIANS(E1158))+COS(RADIANS(G1162))*COS(RADIANS(E1158))*COS(RADIANS(AK1148))))&gt;90,0,$F$4*$F$5/E1157^2*(SIN(RADIANS(G1162))*SIN(RADIANS(E1158))+COS(RADIANS(G1162))*COS(RADIANS(E1158))*COS(RADIANS(AK1148))))</f>
        <v>0</v>
      </c>
      <c r="AL1162" s="3">
        <f>IF(DEGREES(ACOS(SIN(RADIANS(G1162))*SIN(RADIANS(E1158))+COS(RADIANS(G1162))*COS(RADIANS(E1158))*COS(RADIANS(AL1148))))&gt;90,0,$F$4*$F$5/E1157^2*(SIN(RADIANS(G1162))*SIN(RADIANS(E1158))+COS(RADIANS(G1162))*COS(RADIANS(E1158))*COS(RADIANS(AL1148))))</f>
        <v>0</v>
      </c>
      <c r="AM1162" s="3">
        <f>IF(DEGREES(ACOS(SIN(RADIANS(G1162))*SIN(RADIANS(E1158))+COS(RADIANS(G1162))*COS(RADIANS(E1158))*COS(RADIANS(AM1148))))&gt;90,0,$F$4*$F$5/E1157^2*(SIN(RADIANS(G1162))*SIN(RADIANS(E1158))+COS(RADIANS(G1162))*COS(RADIANS(E1158))*COS(RADIANS(AM1148))))</f>
        <v>0</v>
      </c>
      <c r="AN1162" s="3">
        <f>IF(DEGREES(ACOS(SIN(RADIANS(G1162))*SIN(RADIANS(E1158))+COS(RADIANS(G1162))*COS(RADIANS(E1158))*COS(RADIANS(AN1148))))&gt;90,0,$F$4*$F$5/E1157^2*(SIN(RADIANS(G1162))*SIN(RADIANS(E1158))+COS(RADIANS(G1162))*COS(RADIANS(E1158))*COS(RADIANS(AN1148))))</f>
        <v>0</v>
      </c>
      <c r="AO1162" s="3">
        <f>IF(DEGREES(ACOS(SIN(RADIANS(G1162))*SIN(RADIANS(E1158))+COS(RADIANS(G1162))*COS(RADIANS(E1158))*COS(RADIANS(AO1148))))&gt;90,0,$F$4*$F$5/E1157^2*(SIN(RADIANS(G1162))*SIN(RADIANS(E1158))+COS(RADIANS(G1162))*COS(RADIANS(E1158))*COS(RADIANS(AO1148))))</f>
        <v>0</v>
      </c>
      <c r="AP1162" s="3">
        <f>IF(DEGREES(ACOS(SIN(RADIANS(G1162))*SIN(RADIANS(E1158))+COS(RADIANS(G1162))*COS(RADIANS(E1158))*COS(RADIANS(AP1148))))&gt;90,0,$F$4*$F$5/E1157^2*(SIN(RADIANS(G1162))*SIN(RADIANS(E1158))+COS(RADIANS(G1162))*COS(RADIANS(E1158))*COS(RADIANS(AP1148))))</f>
        <v>0</v>
      </c>
      <c r="AQ1162" s="3">
        <f>IF(DEGREES(ACOS(SIN(RADIANS(G1162))*SIN(RADIANS(E1158))+COS(RADIANS(G1162))*COS(RADIANS(E1158))*COS(RADIANS(AQ1148))))&gt;90,0,$F$4*$F$5/E1157^2*(SIN(RADIANS(G1162))*SIN(RADIANS(E1158))+COS(RADIANS(G1162))*COS(RADIANS(E1158))*COS(RADIANS(AQ1148))))</f>
        <v>0</v>
      </c>
      <c r="AR1162" s="3">
        <f>IF(DEGREES(ACOS(SIN(RADIANS(G1162))*SIN(RADIANS(E1158))+COS(RADIANS(G1162))*COS(RADIANS(E1158))*COS(RADIANS(AR1148))))&gt;90,0,$F$4*$F$5/E1157^2*(SIN(RADIANS(G1162))*SIN(RADIANS(E1158))+COS(RADIANS(G1162))*COS(RADIANS(E1158))*COS(RADIANS(AR1148))))</f>
        <v>0</v>
      </c>
    </row>
    <row r="1163" spans="2:44" ht="15.75" customHeight="1" x14ac:dyDescent="0.2">
      <c r="G1163" s="3">
        <v>-40</v>
      </c>
      <c r="I1163" s="3">
        <f>IF(DEGREES(ACOS(SIN(RADIANS(G1163))*SIN(RADIANS(E1158))+COS(RADIANS(G1163))*COS(RADIANS(E1158))*COS(RADIANS(I1148))))&gt;90,0,$F$4*$F$5/E1157^2*(SIN(RADIANS(G1163))*SIN(RADIANS(E1158))+COS(RADIANS(G1163))*COS(RADIANS(E1158))*COS(RADIANS(I1148))))</f>
        <v>0</v>
      </c>
      <c r="J1163" s="3">
        <f>IF(DEGREES(ACOS(SIN(RADIANS(G1163))*SIN(RADIANS(E1158))+COS(RADIANS(G1163))*COS(RADIANS(E1158))*COS(RADIANS(J1148))))&gt;90,0,$F$4*$F$5/E1157^2*(SIN(RADIANS(G1163))*SIN(RADIANS(E1158))+COS(RADIANS(G1163))*COS(RADIANS(E1158))*COS(RADIANS(J1148))))</f>
        <v>0</v>
      </c>
      <c r="K1163" s="3">
        <f>IF(DEGREES(ACOS(SIN(RADIANS(G1163))*SIN(RADIANS(E1158))+COS(RADIANS(G1163))*COS(RADIANS(E1158))*COS(RADIANS(K1148))))&gt;90,0,$F$4*$F$5/E1157^2*(SIN(RADIANS(G1163))*SIN(RADIANS(E1158))+COS(RADIANS(G1163))*COS(RADIANS(E1158))*COS(RADIANS(K1148))))</f>
        <v>0</v>
      </c>
      <c r="L1163" s="3">
        <f>IF(DEGREES(ACOS(SIN(RADIANS(G1163))*SIN(RADIANS(E1158))+COS(RADIANS(G1163))*COS(RADIANS(E1158))*COS(RADIANS(L1148))))&gt;90,0,$F$4*$F$5/E1157^2*(SIN(RADIANS(G1163))*SIN(RADIANS(E1158))+COS(RADIANS(G1163))*COS(RADIANS(E1158))*COS(RADIANS(L1148))))</f>
        <v>0</v>
      </c>
      <c r="M1163" s="3">
        <f>IF(DEGREES(ACOS(SIN(RADIANS(G1163))*SIN(RADIANS(E1158))+COS(RADIANS(G1163))*COS(RADIANS(E1158))*COS(RADIANS(M1148))))&gt;90,0,$F$4*$F$5/E1157^2*(SIN(RADIANS(G1163))*SIN(RADIANS(E1158))+COS(RADIANS(G1163))*COS(RADIANS(E1158))*COS(RADIANS(M1148))))</f>
        <v>0</v>
      </c>
      <c r="N1163" s="3">
        <f>IF(DEGREES(ACOS(SIN(RADIANS(G1163))*SIN(RADIANS(E1158))+COS(RADIANS(G1163))*COS(RADIANS(E1158))*COS(RADIANS(N1148))))&gt;90,0,$F$4*$F$5/E1157^2*(SIN(RADIANS(G1163))*SIN(RADIANS(E1158))+COS(RADIANS(G1163))*COS(RADIANS(E1158))*COS(RADIANS(N1148))))</f>
        <v>0</v>
      </c>
      <c r="O1163" s="3">
        <f>IF(DEGREES(ACOS(SIN(RADIANS(G1163))*SIN(RADIANS(E1158))+COS(RADIANS(G1163))*COS(RADIANS(E1158))*COS(RADIANS(O1148))))&gt;90,0,$F$4*$F$5/E1157^2*(SIN(RADIANS(G1163))*SIN(RADIANS(E1158))+COS(RADIANS(G1163))*COS(RADIANS(E1158))*COS(RADIANS(O1148))))</f>
        <v>0</v>
      </c>
      <c r="P1163" s="3">
        <f>IF(DEGREES(ACOS(SIN(RADIANS(G1163))*SIN(RADIANS(E1158))+COS(RADIANS(G1163))*COS(RADIANS(E1158))*COS(RADIANS(P1148))))&gt;90,0,$F$4*$F$5/E1157^2*(SIN(RADIANS(G1163))*SIN(RADIANS(E1158))+COS(RADIANS(G1163))*COS(RADIANS(E1158))*COS(RADIANS(P1148))))</f>
        <v>0</v>
      </c>
      <c r="Q1163" s="3">
        <f>IF(DEGREES(ACOS(SIN(RADIANS(G1163))*SIN(RADIANS(E1158))+COS(RADIANS(G1163))*COS(RADIANS(E1158))*COS(RADIANS(Q1148))))&gt;90,0,$F$4*$F$5/E1157^2*(SIN(RADIANS(G1163))*SIN(RADIANS(E1158))+COS(RADIANS(G1163))*COS(RADIANS(E1158))*COS(RADIANS(Q1148))))</f>
        <v>0</v>
      </c>
      <c r="R1163" s="3" t="e">
        <f>IF(DEGREES(ACOS(SIN(RADIANS(G1163))*SIN(RADIANS(E1158))+COS(RADIANS(G1163))*COS(RADIANS(E1158))*COS(RADIANS(R1148))))&gt;90,0,$F$4*$F$5/E1157^2*(SIN(RADIANS(G1163))*SIN(RADIANS(E1158))+COS(RADIANS(G1163))*COS(RADIANS(E1158))*COS(RADIANS(R1148))))</f>
        <v>#DIV/0!</v>
      </c>
      <c r="S1163" s="3" t="e">
        <f>IF(DEGREES(ACOS(SIN(RADIANS(G1163))*SIN(RADIANS(E1158))+COS(RADIANS(G1163))*COS(RADIANS(E1158))*COS(RADIANS(S1148))))&gt;90,0,$F$4*$F$5/E1157^2*(SIN(RADIANS(G1163))*SIN(RADIANS(E1158))+COS(RADIANS(G1163))*COS(RADIANS(E1158))*COS(RADIANS(S1148))))</f>
        <v>#DIV/0!</v>
      </c>
      <c r="T1163" s="3" t="e">
        <f>IF(DEGREES(ACOS(SIN(RADIANS(G1163))*SIN(RADIANS(E1158))+COS(RADIANS(G1163))*COS(RADIANS(E1158))*COS(RADIANS(T1148))))&gt;90,0,$F$4*$F$5/E1157^2*(SIN(RADIANS(G1163))*SIN(RADIANS(E1158))+COS(RADIANS(G1163))*COS(RADIANS(E1158))*COS(RADIANS(T1148))))</f>
        <v>#DIV/0!</v>
      </c>
      <c r="U1163" s="3" t="e">
        <f>IF(DEGREES(ACOS(SIN(RADIANS(G1163))*SIN(RADIANS(E1158))+COS(RADIANS(G1163))*COS(RADIANS(E1158))*COS(RADIANS(U1148))))&gt;90,0,$F$4*$F$5/E1157^2*(SIN(RADIANS(G1163))*SIN(RADIANS(E1158))+COS(RADIANS(G1163))*COS(RADIANS(E1158))*COS(RADIANS(U1148))))</f>
        <v>#DIV/0!</v>
      </c>
      <c r="V1163" s="3" t="e">
        <f>IF(DEGREES(ACOS(SIN(RADIANS(G1163))*SIN(RADIANS(E1158))+COS(RADIANS(G1163))*COS(RADIANS(E1158))*COS(RADIANS(V1148))))&gt;90,0,$F$4*$F$5/E1157^2*(SIN(RADIANS(G1163))*SIN(RADIANS(E1158))+COS(RADIANS(G1163))*COS(RADIANS(E1158))*COS(RADIANS(V1148))))</f>
        <v>#DIV/0!</v>
      </c>
      <c r="W1163" s="3" t="e">
        <f>IF(DEGREES(ACOS(SIN(RADIANS(G1163))*SIN(RADIANS(E1158))+COS(RADIANS(G1163))*COS(RADIANS(E1158))*COS(RADIANS(W1148))))&gt;90,0,$F$4*$F$5/E1157^2*(SIN(RADIANS(G1163))*SIN(RADIANS(E1158))+COS(RADIANS(G1163))*COS(RADIANS(E1158))*COS(RADIANS(W1148))))</f>
        <v>#DIV/0!</v>
      </c>
      <c r="X1163" s="3" t="e">
        <f>IF(DEGREES(ACOS(SIN(RADIANS(G1163))*SIN(RADIANS(E1158))+COS(RADIANS(G1163))*COS(RADIANS(E1158))*COS(RADIANS(X1148))))&gt;90,0,$F$4*$F$5/E1157^2*(SIN(RADIANS(G1163))*SIN(RADIANS(E1158))+COS(RADIANS(G1163))*COS(RADIANS(E1158))*COS(RADIANS(X1148))))</f>
        <v>#DIV/0!</v>
      </c>
      <c r="Y1163" s="3" t="e">
        <f>IF(DEGREES(ACOS(SIN(RADIANS(G1163))*SIN(RADIANS(E1158))+COS(RADIANS(G1163))*COS(RADIANS(E1158))*COS(RADIANS(Y1148))))&gt;90,0,$F$4*$F$5/E1157^2*(SIN(RADIANS(G1163))*SIN(RADIANS(E1158))+COS(RADIANS(G1163))*COS(RADIANS(E1158))*COS(RADIANS(Y1148))))</f>
        <v>#DIV/0!</v>
      </c>
      <c r="Z1163" s="3" t="e">
        <f>IF(DEGREES(ACOS(SIN(RADIANS(G1163))*SIN(RADIANS(E1158))+COS(RADIANS(G1163))*COS(RADIANS(E1158))*COS(RADIANS(Z1148))))&gt;90,0,$F$4*$F$5/E1157^2*(SIN(RADIANS(G1163))*SIN(RADIANS(E1158))+COS(RADIANS(G1163))*COS(RADIANS(E1158))*COS(RADIANS(Z1148))))</f>
        <v>#DIV/0!</v>
      </c>
      <c r="AA1163" s="3" t="e">
        <f>IF(DEGREES(ACOS(SIN(RADIANS(G1163))*SIN(RADIANS(E1158))+COS(RADIANS(G1163))*COS(RADIANS(E1158))*COS(RADIANS(AA1148))))&gt;90,0,$F$4*$F$5/E1157^2*(SIN(RADIANS(G1163))*SIN(RADIANS(E1158))+COS(RADIANS(G1163))*COS(RADIANS(E1158))*COS(RADIANS(AA1148))))</f>
        <v>#DIV/0!</v>
      </c>
      <c r="AB1163" s="3" t="e">
        <f>IF(DEGREES(ACOS(SIN(RADIANS(G1163))*SIN(RADIANS(E1158))+COS(RADIANS(G1163))*COS(RADIANS(E1158))*COS(RADIANS(AB1148))))&gt;90,0,$F$4*$F$5/E1157^2*(SIN(RADIANS(G1163))*SIN(RADIANS(E1158))+COS(RADIANS(G1163))*COS(RADIANS(E1158))*COS(RADIANS(AB1148))))</f>
        <v>#DIV/0!</v>
      </c>
      <c r="AC1163" s="3" t="e">
        <f>IF(DEGREES(ACOS(SIN(RADIANS(G1163))*SIN(RADIANS(E1158))+COS(RADIANS(G1163))*COS(RADIANS(E1158))*COS(RADIANS(AC1148))))&gt;90,0,$F$4*$F$5/E1157^2*(SIN(RADIANS(G1163))*SIN(RADIANS(E1158))+COS(RADIANS(G1163))*COS(RADIANS(E1158))*COS(RADIANS(AC1148))))</f>
        <v>#DIV/0!</v>
      </c>
      <c r="AD1163" s="3" t="e">
        <f>IF(DEGREES(ACOS(SIN(RADIANS(G1163))*SIN(RADIANS(E1158))+COS(RADIANS(G1163))*COS(RADIANS(E1158))*COS(RADIANS(AD1148))))&gt;90,0,$F$4*$F$5/E1157^2*(SIN(RADIANS(G1163))*SIN(RADIANS(E1158))+COS(RADIANS(G1163))*COS(RADIANS(E1158))*COS(RADIANS(AD1148))))</f>
        <v>#DIV/0!</v>
      </c>
      <c r="AE1163" s="3" t="e">
        <f>IF(DEGREES(ACOS(SIN(RADIANS(G1163))*SIN(RADIANS(E1158))+COS(RADIANS(G1163))*COS(RADIANS(E1158))*COS(RADIANS(AE1148))))&gt;90,0,$F$4*$F$5/E1157^2*(SIN(RADIANS(G1163))*SIN(RADIANS(E1158))+COS(RADIANS(G1163))*COS(RADIANS(E1158))*COS(RADIANS(AE1148))))</f>
        <v>#DIV/0!</v>
      </c>
      <c r="AF1163" s="3" t="e">
        <f>IF(DEGREES(ACOS(SIN(RADIANS(G1163))*SIN(RADIANS(E1158))+COS(RADIANS(G1163))*COS(RADIANS(E1158))*COS(RADIANS(AF1148))))&gt;90,0,$F$4*$F$5/E1157^2*(SIN(RADIANS(G1163))*SIN(RADIANS(E1158))+COS(RADIANS(G1163))*COS(RADIANS(E1158))*COS(RADIANS(AF1148))))</f>
        <v>#DIV/0!</v>
      </c>
      <c r="AG1163" s="3" t="e">
        <f>IF(DEGREES(ACOS(SIN(RADIANS(G1163))*SIN(RADIANS(E1158))+COS(RADIANS(G1163))*COS(RADIANS(E1158))*COS(RADIANS(AG1148))))&gt;90,0,$F$4*$F$5/E1157^2*(SIN(RADIANS(G1163))*SIN(RADIANS(E1158))+COS(RADIANS(G1163))*COS(RADIANS(E1158))*COS(RADIANS(AG1148))))</f>
        <v>#DIV/0!</v>
      </c>
      <c r="AH1163" s="3" t="e">
        <f>IF(DEGREES(ACOS(SIN(RADIANS(G1163))*SIN(RADIANS(E1158))+COS(RADIANS(G1163))*COS(RADIANS(E1158))*COS(RADIANS(AH1148))))&gt;90,0,$F$4*$F$5/E1157^2*(SIN(RADIANS(G1163))*SIN(RADIANS(E1158))+COS(RADIANS(G1163))*COS(RADIANS(E1158))*COS(RADIANS(AH1148))))</f>
        <v>#DIV/0!</v>
      </c>
      <c r="AI1163" s="3" t="e">
        <f>IF(DEGREES(ACOS(SIN(RADIANS(G1163))*SIN(RADIANS(E1158))+COS(RADIANS(G1163))*COS(RADIANS(E1158))*COS(RADIANS(AI1148))))&gt;90,0,$F$4*$F$5/E1157^2*(SIN(RADIANS(G1163))*SIN(RADIANS(E1158))+COS(RADIANS(G1163))*COS(RADIANS(E1158))*COS(RADIANS(AI1148))))</f>
        <v>#DIV/0!</v>
      </c>
      <c r="AJ1163" s="3" t="e">
        <f>IF(DEGREES(ACOS(SIN(RADIANS(G1163))*SIN(RADIANS(E1158))+COS(RADIANS(G1163))*COS(RADIANS(E1158))*COS(RADIANS(AJ1148))))&gt;90,0,$F$4*$F$5/E1157^2*(SIN(RADIANS(G1163))*SIN(RADIANS(E1158))+COS(RADIANS(G1163))*COS(RADIANS(E1158))*COS(RADIANS(AJ1148))))</f>
        <v>#DIV/0!</v>
      </c>
      <c r="AK1163" s="3">
        <f>IF(DEGREES(ACOS(SIN(RADIANS(G1163))*SIN(RADIANS(E1158))+COS(RADIANS(G1163))*COS(RADIANS(E1158))*COS(RADIANS(AK1148))))&gt;90,0,$F$4*$F$5/E1157^2*(SIN(RADIANS(G1163))*SIN(RADIANS(E1158))+COS(RADIANS(G1163))*COS(RADIANS(E1158))*COS(RADIANS(AK1148))))</f>
        <v>0</v>
      </c>
      <c r="AL1163" s="3">
        <f>IF(DEGREES(ACOS(SIN(RADIANS(G1163))*SIN(RADIANS(E1158))+COS(RADIANS(G1163))*COS(RADIANS(E1158))*COS(RADIANS(AL1148))))&gt;90,0,$F$4*$F$5/E1157^2*(SIN(RADIANS(G1163))*SIN(RADIANS(E1158))+COS(RADIANS(G1163))*COS(RADIANS(E1158))*COS(RADIANS(AL1148))))</f>
        <v>0</v>
      </c>
      <c r="AM1163" s="3">
        <f>IF(DEGREES(ACOS(SIN(RADIANS(G1163))*SIN(RADIANS(E1158))+COS(RADIANS(G1163))*COS(RADIANS(E1158))*COS(RADIANS(AM1148))))&gt;90,0,$F$4*$F$5/E1157^2*(SIN(RADIANS(G1163))*SIN(RADIANS(E1158))+COS(RADIANS(G1163))*COS(RADIANS(E1158))*COS(RADIANS(AM1148))))</f>
        <v>0</v>
      </c>
      <c r="AN1163" s="3">
        <f>IF(DEGREES(ACOS(SIN(RADIANS(G1163))*SIN(RADIANS(E1158))+COS(RADIANS(G1163))*COS(RADIANS(E1158))*COS(RADIANS(AN1148))))&gt;90,0,$F$4*$F$5/E1157^2*(SIN(RADIANS(G1163))*SIN(RADIANS(E1158))+COS(RADIANS(G1163))*COS(RADIANS(E1158))*COS(RADIANS(AN1148))))</f>
        <v>0</v>
      </c>
      <c r="AO1163" s="3">
        <f>IF(DEGREES(ACOS(SIN(RADIANS(G1163))*SIN(RADIANS(E1158))+COS(RADIANS(G1163))*COS(RADIANS(E1158))*COS(RADIANS(AO1148))))&gt;90,0,$F$4*$F$5/E1157^2*(SIN(RADIANS(G1163))*SIN(RADIANS(E1158))+COS(RADIANS(G1163))*COS(RADIANS(E1158))*COS(RADIANS(AO1148))))</f>
        <v>0</v>
      </c>
      <c r="AP1163" s="3">
        <f>IF(DEGREES(ACOS(SIN(RADIANS(G1163))*SIN(RADIANS(E1158))+COS(RADIANS(G1163))*COS(RADIANS(E1158))*COS(RADIANS(AP1148))))&gt;90,0,$F$4*$F$5/E1157^2*(SIN(RADIANS(G1163))*SIN(RADIANS(E1158))+COS(RADIANS(G1163))*COS(RADIANS(E1158))*COS(RADIANS(AP1148))))</f>
        <v>0</v>
      </c>
      <c r="AQ1163" s="3">
        <f>IF(DEGREES(ACOS(SIN(RADIANS(G1163))*SIN(RADIANS(E1158))+COS(RADIANS(G1163))*COS(RADIANS(E1158))*COS(RADIANS(AQ1148))))&gt;90,0,$F$4*$F$5/E1157^2*(SIN(RADIANS(G1163))*SIN(RADIANS(E1158))+COS(RADIANS(G1163))*COS(RADIANS(E1158))*COS(RADIANS(AQ1148))))</f>
        <v>0</v>
      </c>
      <c r="AR1163" s="3">
        <f>IF(DEGREES(ACOS(SIN(RADIANS(G1163))*SIN(RADIANS(E1158))+COS(RADIANS(G1163))*COS(RADIANS(E1158))*COS(RADIANS(AR1148))))&gt;90,0,$F$4*$F$5/E1157^2*(SIN(RADIANS(G1163))*SIN(RADIANS(E1158))+COS(RADIANS(G1163))*COS(RADIANS(E1158))*COS(RADIANS(AR1148))))</f>
        <v>0</v>
      </c>
    </row>
    <row r="1164" spans="2:44" ht="15.75" customHeight="1" x14ac:dyDescent="0.2">
      <c r="G1164" s="3">
        <v>-50</v>
      </c>
      <c r="I1164" s="3">
        <f>IF(DEGREES(ACOS(SIN(RADIANS(G1164))*SIN(RADIANS(E1158))+COS(RADIANS(G1164))*COS(RADIANS(E1158))*COS(RADIANS(I1148))))&gt;90,0,$F$4*$F$5/E1157^2*(SIN(RADIANS(G1164))*SIN(RADIANS(E1158))+COS(RADIANS(G1164))*COS(RADIANS(E1158))*COS(RADIANS(I1148))))</f>
        <v>0</v>
      </c>
      <c r="J1164" s="3">
        <f>IF(DEGREES(ACOS(SIN(RADIANS(G1164))*SIN(RADIANS(E1158))+COS(RADIANS(G1164))*COS(RADIANS(E1158))*COS(RADIANS(J1148))))&gt;90,0,$F$4*$F$5/E1157^2*(SIN(RADIANS(G1164))*SIN(RADIANS(E1158))+COS(RADIANS(G1164))*COS(RADIANS(E1158))*COS(RADIANS(J1148))))</f>
        <v>0</v>
      </c>
      <c r="K1164" s="3">
        <f>IF(DEGREES(ACOS(SIN(RADIANS(G1164))*SIN(RADIANS(E1158))+COS(RADIANS(G1164))*COS(RADIANS(E1158))*COS(RADIANS(K1148))))&gt;90,0,$F$4*$F$5/E1157^2*(SIN(RADIANS(G1164))*SIN(RADIANS(E1158))+COS(RADIANS(G1164))*COS(RADIANS(E1158))*COS(RADIANS(K1148))))</f>
        <v>0</v>
      </c>
      <c r="L1164" s="3">
        <f>IF(DEGREES(ACOS(SIN(RADIANS(G1164))*SIN(RADIANS(E1158))+COS(RADIANS(G1164))*COS(RADIANS(E1158))*COS(RADIANS(L1148))))&gt;90,0,$F$4*$F$5/E1157^2*(SIN(RADIANS(G1164))*SIN(RADIANS(E1158))+COS(RADIANS(G1164))*COS(RADIANS(E1158))*COS(RADIANS(L1148))))</f>
        <v>0</v>
      </c>
      <c r="M1164" s="3">
        <f>IF(DEGREES(ACOS(SIN(RADIANS(G1164))*SIN(RADIANS(E1158))+COS(RADIANS(G1164))*COS(RADIANS(E1158))*COS(RADIANS(M1148))))&gt;90,0,$F$4*$F$5/E1157^2*(SIN(RADIANS(G1164))*SIN(RADIANS(E1158))+COS(RADIANS(G1164))*COS(RADIANS(E1158))*COS(RADIANS(M1148))))</f>
        <v>0</v>
      </c>
      <c r="N1164" s="3">
        <f>IF(DEGREES(ACOS(SIN(RADIANS(G1164))*SIN(RADIANS(E1158))+COS(RADIANS(G1164))*COS(RADIANS(E1158))*COS(RADIANS(N1148))))&gt;90,0,$F$4*$F$5/E1157^2*(SIN(RADIANS(G1164))*SIN(RADIANS(E1158))+COS(RADIANS(G1164))*COS(RADIANS(E1158))*COS(RADIANS(N1148))))</f>
        <v>0</v>
      </c>
      <c r="O1164" s="3">
        <f>IF(DEGREES(ACOS(SIN(RADIANS(G1164))*SIN(RADIANS(E1158))+COS(RADIANS(G1164))*COS(RADIANS(E1158))*COS(RADIANS(O1148))))&gt;90,0,$F$4*$F$5/E1157^2*(SIN(RADIANS(G1164))*SIN(RADIANS(E1158))+COS(RADIANS(G1164))*COS(RADIANS(E1158))*COS(RADIANS(O1148))))</f>
        <v>0</v>
      </c>
      <c r="P1164" s="3">
        <f>IF(DEGREES(ACOS(SIN(RADIANS(G1164))*SIN(RADIANS(E1158))+COS(RADIANS(G1164))*COS(RADIANS(E1158))*COS(RADIANS(P1148))))&gt;90,0,$F$4*$F$5/E1157^2*(SIN(RADIANS(G1164))*SIN(RADIANS(E1158))+COS(RADIANS(G1164))*COS(RADIANS(E1158))*COS(RADIANS(P1148))))</f>
        <v>0</v>
      </c>
      <c r="Q1164" s="3">
        <f>IF(DEGREES(ACOS(SIN(RADIANS(G1164))*SIN(RADIANS(E1158))+COS(RADIANS(G1164))*COS(RADIANS(E1158))*COS(RADIANS(Q1148))))&gt;90,0,$F$4*$F$5/E1157^2*(SIN(RADIANS(G1164))*SIN(RADIANS(E1158))+COS(RADIANS(G1164))*COS(RADIANS(E1158))*COS(RADIANS(Q1148))))</f>
        <v>0</v>
      </c>
      <c r="R1164" s="3" t="e">
        <f>IF(DEGREES(ACOS(SIN(RADIANS(G1164))*SIN(RADIANS(E1158))+COS(RADIANS(G1164))*COS(RADIANS(E1158))*COS(RADIANS(R1148))))&gt;90,0,$F$4*$F$5/E1157^2*(SIN(RADIANS(G1164))*SIN(RADIANS(E1158))+COS(RADIANS(G1164))*COS(RADIANS(E1158))*COS(RADIANS(R1148))))</f>
        <v>#DIV/0!</v>
      </c>
      <c r="S1164" s="3" t="e">
        <f>IF(DEGREES(ACOS(SIN(RADIANS(G1164))*SIN(RADIANS(E1158))+COS(RADIANS(G1164))*COS(RADIANS(E1158))*COS(RADIANS(S1148))))&gt;90,0,$F$4*$F$5/E1157^2*(SIN(RADIANS(G1164))*SIN(RADIANS(E1158))+COS(RADIANS(G1164))*COS(RADIANS(E1158))*COS(RADIANS(S1148))))</f>
        <v>#DIV/0!</v>
      </c>
      <c r="T1164" s="3" t="e">
        <f>IF(DEGREES(ACOS(SIN(RADIANS(G1164))*SIN(RADIANS(E1158))+COS(RADIANS(G1164))*COS(RADIANS(E1158))*COS(RADIANS(T1148))))&gt;90,0,$F$4*$F$5/E1157^2*(SIN(RADIANS(G1164))*SIN(RADIANS(E1158))+COS(RADIANS(G1164))*COS(RADIANS(E1158))*COS(RADIANS(T1148))))</f>
        <v>#DIV/0!</v>
      </c>
      <c r="U1164" s="3" t="e">
        <f>IF(DEGREES(ACOS(SIN(RADIANS(G1164))*SIN(RADIANS(E1158))+COS(RADIANS(G1164))*COS(RADIANS(E1158))*COS(RADIANS(U1148))))&gt;90,0,$F$4*$F$5/E1157^2*(SIN(RADIANS(G1164))*SIN(RADIANS(E1158))+COS(RADIANS(G1164))*COS(RADIANS(E1158))*COS(RADIANS(U1148))))</f>
        <v>#DIV/0!</v>
      </c>
      <c r="V1164" s="3" t="e">
        <f>IF(DEGREES(ACOS(SIN(RADIANS(G1164))*SIN(RADIANS(E1158))+COS(RADIANS(G1164))*COS(RADIANS(E1158))*COS(RADIANS(V1148))))&gt;90,0,$F$4*$F$5/E1157^2*(SIN(RADIANS(G1164))*SIN(RADIANS(E1158))+COS(RADIANS(G1164))*COS(RADIANS(E1158))*COS(RADIANS(V1148))))</f>
        <v>#DIV/0!</v>
      </c>
      <c r="W1164" s="3" t="e">
        <f>IF(DEGREES(ACOS(SIN(RADIANS(G1164))*SIN(RADIANS(E1158))+COS(RADIANS(G1164))*COS(RADIANS(E1158))*COS(RADIANS(W1148))))&gt;90,0,$F$4*$F$5/E1157^2*(SIN(RADIANS(G1164))*SIN(RADIANS(E1158))+COS(RADIANS(G1164))*COS(RADIANS(E1158))*COS(RADIANS(W1148))))</f>
        <v>#DIV/0!</v>
      </c>
      <c r="X1164" s="3" t="e">
        <f>IF(DEGREES(ACOS(SIN(RADIANS(G1164))*SIN(RADIANS(E1158))+COS(RADIANS(G1164))*COS(RADIANS(E1158))*COS(RADIANS(X1148))))&gt;90,0,$F$4*$F$5/E1157^2*(SIN(RADIANS(G1164))*SIN(RADIANS(E1158))+COS(RADIANS(G1164))*COS(RADIANS(E1158))*COS(RADIANS(X1148))))</f>
        <v>#DIV/0!</v>
      </c>
      <c r="Y1164" s="3" t="e">
        <f>IF(DEGREES(ACOS(SIN(RADIANS(G1164))*SIN(RADIANS(E1158))+COS(RADIANS(G1164))*COS(RADIANS(E1158))*COS(RADIANS(Y1148))))&gt;90,0,$F$4*$F$5/E1157^2*(SIN(RADIANS(G1164))*SIN(RADIANS(E1158))+COS(RADIANS(G1164))*COS(RADIANS(E1158))*COS(RADIANS(Y1148))))</f>
        <v>#DIV/0!</v>
      </c>
      <c r="Z1164" s="3" t="e">
        <f>IF(DEGREES(ACOS(SIN(RADIANS(G1164))*SIN(RADIANS(E1158))+COS(RADIANS(G1164))*COS(RADIANS(E1158))*COS(RADIANS(Z1148))))&gt;90,0,$F$4*$F$5/E1157^2*(SIN(RADIANS(G1164))*SIN(RADIANS(E1158))+COS(RADIANS(G1164))*COS(RADIANS(E1158))*COS(RADIANS(Z1148))))</f>
        <v>#DIV/0!</v>
      </c>
      <c r="AA1164" s="3" t="e">
        <f>IF(DEGREES(ACOS(SIN(RADIANS(G1164))*SIN(RADIANS(E1158))+COS(RADIANS(G1164))*COS(RADIANS(E1158))*COS(RADIANS(AA1148))))&gt;90,0,$F$4*$F$5/E1157^2*(SIN(RADIANS(G1164))*SIN(RADIANS(E1158))+COS(RADIANS(G1164))*COS(RADIANS(E1158))*COS(RADIANS(AA1148))))</f>
        <v>#DIV/0!</v>
      </c>
      <c r="AB1164" s="3" t="e">
        <f>IF(DEGREES(ACOS(SIN(RADIANS(G1164))*SIN(RADIANS(E1158))+COS(RADIANS(G1164))*COS(RADIANS(E1158))*COS(RADIANS(AB1148))))&gt;90,0,$F$4*$F$5/E1157^2*(SIN(RADIANS(G1164))*SIN(RADIANS(E1158))+COS(RADIANS(G1164))*COS(RADIANS(E1158))*COS(RADIANS(AB1148))))</f>
        <v>#DIV/0!</v>
      </c>
      <c r="AC1164" s="3" t="e">
        <f>IF(DEGREES(ACOS(SIN(RADIANS(G1164))*SIN(RADIANS(E1158))+COS(RADIANS(G1164))*COS(RADIANS(E1158))*COS(RADIANS(AC1148))))&gt;90,0,$F$4*$F$5/E1157^2*(SIN(RADIANS(G1164))*SIN(RADIANS(E1158))+COS(RADIANS(G1164))*COS(RADIANS(E1158))*COS(RADIANS(AC1148))))</f>
        <v>#DIV/0!</v>
      </c>
      <c r="AD1164" s="3" t="e">
        <f>IF(DEGREES(ACOS(SIN(RADIANS(G1164))*SIN(RADIANS(E1158))+COS(RADIANS(G1164))*COS(RADIANS(E1158))*COS(RADIANS(AD1148))))&gt;90,0,$F$4*$F$5/E1157^2*(SIN(RADIANS(G1164))*SIN(RADIANS(E1158))+COS(RADIANS(G1164))*COS(RADIANS(E1158))*COS(RADIANS(AD1148))))</f>
        <v>#DIV/0!</v>
      </c>
      <c r="AE1164" s="3" t="e">
        <f>IF(DEGREES(ACOS(SIN(RADIANS(G1164))*SIN(RADIANS(E1158))+COS(RADIANS(G1164))*COS(RADIANS(E1158))*COS(RADIANS(AE1148))))&gt;90,0,$F$4*$F$5/E1157^2*(SIN(RADIANS(G1164))*SIN(RADIANS(E1158))+COS(RADIANS(G1164))*COS(RADIANS(E1158))*COS(RADIANS(AE1148))))</f>
        <v>#DIV/0!</v>
      </c>
      <c r="AF1164" s="3" t="e">
        <f>IF(DEGREES(ACOS(SIN(RADIANS(G1164))*SIN(RADIANS(E1158))+COS(RADIANS(G1164))*COS(RADIANS(E1158))*COS(RADIANS(AF1148))))&gt;90,0,$F$4*$F$5/E1157^2*(SIN(RADIANS(G1164))*SIN(RADIANS(E1158))+COS(RADIANS(G1164))*COS(RADIANS(E1158))*COS(RADIANS(AF1148))))</f>
        <v>#DIV/0!</v>
      </c>
      <c r="AG1164" s="3" t="e">
        <f>IF(DEGREES(ACOS(SIN(RADIANS(G1164))*SIN(RADIANS(E1158))+COS(RADIANS(G1164))*COS(RADIANS(E1158))*COS(RADIANS(AG1148))))&gt;90,0,$F$4*$F$5/E1157^2*(SIN(RADIANS(G1164))*SIN(RADIANS(E1158))+COS(RADIANS(G1164))*COS(RADIANS(E1158))*COS(RADIANS(AG1148))))</f>
        <v>#DIV/0!</v>
      </c>
      <c r="AH1164" s="3" t="e">
        <f>IF(DEGREES(ACOS(SIN(RADIANS(G1164))*SIN(RADIANS(E1158))+COS(RADIANS(G1164))*COS(RADIANS(E1158))*COS(RADIANS(AH1148))))&gt;90,0,$F$4*$F$5/E1157^2*(SIN(RADIANS(G1164))*SIN(RADIANS(E1158))+COS(RADIANS(G1164))*COS(RADIANS(E1158))*COS(RADIANS(AH1148))))</f>
        <v>#DIV/0!</v>
      </c>
      <c r="AI1164" s="3" t="e">
        <f>IF(DEGREES(ACOS(SIN(RADIANS(G1164))*SIN(RADIANS(E1158))+COS(RADIANS(G1164))*COS(RADIANS(E1158))*COS(RADIANS(AI1148))))&gt;90,0,$F$4*$F$5/E1157^2*(SIN(RADIANS(G1164))*SIN(RADIANS(E1158))+COS(RADIANS(G1164))*COS(RADIANS(E1158))*COS(RADIANS(AI1148))))</f>
        <v>#DIV/0!</v>
      </c>
      <c r="AJ1164" s="3" t="e">
        <f>IF(DEGREES(ACOS(SIN(RADIANS(G1164))*SIN(RADIANS(E1158))+COS(RADIANS(G1164))*COS(RADIANS(E1158))*COS(RADIANS(AJ1148))))&gt;90,0,$F$4*$F$5/E1157^2*(SIN(RADIANS(G1164))*SIN(RADIANS(E1158))+COS(RADIANS(G1164))*COS(RADIANS(E1158))*COS(RADIANS(AJ1148))))</f>
        <v>#DIV/0!</v>
      </c>
      <c r="AK1164" s="3">
        <f>IF(DEGREES(ACOS(SIN(RADIANS(G1164))*SIN(RADIANS(E1158))+COS(RADIANS(G1164))*COS(RADIANS(E1158))*COS(RADIANS(AK1148))))&gt;90,0,$F$4*$F$5/E1157^2*(SIN(RADIANS(G1164))*SIN(RADIANS(E1158))+COS(RADIANS(G1164))*COS(RADIANS(E1158))*COS(RADIANS(AK1148))))</f>
        <v>0</v>
      </c>
      <c r="AL1164" s="3">
        <f>IF(DEGREES(ACOS(SIN(RADIANS(G1164))*SIN(RADIANS(E1158))+COS(RADIANS(G1164))*COS(RADIANS(E1158))*COS(RADIANS(AL1148))))&gt;90,0,$F$4*$F$5/E1157^2*(SIN(RADIANS(G1164))*SIN(RADIANS(E1158))+COS(RADIANS(G1164))*COS(RADIANS(E1158))*COS(RADIANS(AL1148))))</f>
        <v>0</v>
      </c>
      <c r="AM1164" s="3">
        <f>IF(DEGREES(ACOS(SIN(RADIANS(G1164))*SIN(RADIANS(E1158))+COS(RADIANS(G1164))*COS(RADIANS(E1158))*COS(RADIANS(AM1148))))&gt;90,0,$F$4*$F$5/E1157^2*(SIN(RADIANS(G1164))*SIN(RADIANS(E1158))+COS(RADIANS(G1164))*COS(RADIANS(E1158))*COS(RADIANS(AM1148))))</f>
        <v>0</v>
      </c>
      <c r="AN1164" s="3">
        <f>IF(DEGREES(ACOS(SIN(RADIANS(G1164))*SIN(RADIANS(E1158))+COS(RADIANS(G1164))*COS(RADIANS(E1158))*COS(RADIANS(AN1148))))&gt;90,0,$F$4*$F$5/E1157^2*(SIN(RADIANS(G1164))*SIN(RADIANS(E1158))+COS(RADIANS(G1164))*COS(RADIANS(E1158))*COS(RADIANS(AN1148))))</f>
        <v>0</v>
      </c>
      <c r="AO1164" s="3">
        <f>IF(DEGREES(ACOS(SIN(RADIANS(G1164))*SIN(RADIANS(E1158))+COS(RADIANS(G1164))*COS(RADIANS(E1158))*COS(RADIANS(AO1148))))&gt;90,0,$F$4*$F$5/E1157^2*(SIN(RADIANS(G1164))*SIN(RADIANS(E1158))+COS(RADIANS(G1164))*COS(RADIANS(E1158))*COS(RADIANS(AO1148))))</f>
        <v>0</v>
      </c>
      <c r="AP1164" s="3">
        <f>IF(DEGREES(ACOS(SIN(RADIANS(G1164))*SIN(RADIANS(E1158))+COS(RADIANS(G1164))*COS(RADIANS(E1158))*COS(RADIANS(AP1148))))&gt;90,0,$F$4*$F$5/E1157^2*(SIN(RADIANS(G1164))*SIN(RADIANS(E1158))+COS(RADIANS(G1164))*COS(RADIANS(E1158))*COS(RADIANS(AP1148))))</f>
        <v>0</v>
      </c>
      <c r="AQ1164" s="3">
        <f>IF(DEGREES(ACOS(SIN(RADIANS(G1164))*SIN(RADIANS(E1158))+COS(RADIANS(G1164))*COS(RADIANS(E1158))*COS(RADIANS(AQ1148))))&gt;90,0,$F$4*$F$5/E1157^2*(SIN(RADIANS(G1164))*SIN(RADIANS(E1158))+COS(RADIANS(G1164))*COS(RADIANS(E1158))*COS(RADIANS(AQ1148))))</f>
        <v>0</v>
      </c>
      <c r="AR1164" s="3">
        <f>IF(DEGREES(ACOS(SIN(RADIANS(G1164))*SIN(RADIANS(E1158))+COS(RADIANS(G1164))*COS(RADIANS(E1158))*COS(RADIANS(AR1148))))&gt;90,0,$F$4*$F$5/E1157^2*(SIN(RADIANS(G1164))*SIN(RADIANS(E1158))+COS(RADIANS(G1164))*COS(RADIANS(E1158))*COS(RADIANS(AR1148))))</f>
        <v>0</v>
      </c>
    </row>
    <row r="1165" spans="2:44" ht="15.75" customHeight="1" x14ac:dyDescent="0.2">
      <c r="G1165" s="3">
        <v>-60</v>
      </c>
      <c r="I1165" s="3">
        <f>IF(DEGREES(ACOS(SIN(RADIANS(G1165))*SIN(RADIANS(E1158))+COS(RADIANS(G1165))*COS(RADIANS(E1158))*COS(RADIANS(I1148))))&gt;90,0,$F$4*$F$5/E1157^2*(SIN(RADIANS(G1165))*SIN(RADIANS(E1158))+COS(RADIANS(G1165))*COS(RADIANS(E1158))*COS(RADIANS(I1148))))</f>
        <v>0</v>
      </c>
      <c r="J1165" s="3">
        <f>IF(DEGREES(ACOS(SIN(RADIANS(G1165))*SIN(RADIANS(E1158))+COS(RADIANS(G1165))*COS(RADIANS(E1158))*COS(RADIANS(J1148))))&gt;90,0,$F$4*$F$5/E1157^2*(SIN(RADIANS(G1165))*SIN(RADIANS(E1158))+COS(RADIANS(G1165))*COS(RADIANS(E1158))*COS(RADIANS(J1148))))</f>
        <v>0</v>
      </c>
      <c r="K1165" s="3">
        <f>IF(DEGREES(ACOS(SIN(RADIANS(G1165))*SIN(RADIANS(E1158))+COS(RADIANS(G1165))*COS(RADIANS(E1158))*COS(RADIANS(K1148))))&gt;90,0,$F$4*$F$5/E1157^2*(SIN(RADIANS(G1165))*SIN(RADIANS(E1158))+COS(RADIANS(G1165))*COS(RADIANS(E1158))*COS(RADIANS(K1148))))</f>
        <v>0</v>
      </c>
      <c r="L1165" s="3">
        <f>IF(DEGREES(ACOS(SIN(RADIANS(G1165))*SIN(RADIANS(E1158))+COS(RADIANS(G1165))*COS(RADIANS(E1158))*COS(RADIANS(L1148))))&gt;90,0,$F$4*$F$5/E1157^2*(SIN(RADIANS(G1165))*SIN(RADIANS(E1158))+COS(RADIANS(G1165))*COS(RADIANS(E1158))*COS(RADIANS(L1148))))</f>
        <v>0</v>
      </c>
      <c r="M1165" s="3">
        <f>IF(DEGREES(ACOS(SIN(RADIANS(G1165))*SIN(RADIANS(E1158))+COS(RADIANS(G1165))*COS(RADIANS(E1158))*COS(RADIANS(M1148))))&gt;90,0,$F$4*$F$5/E1157^2*(SIN(RADIANS(G1165))*SIN(RADIANS(E1158))+COS(RADIANS(G1165))*COS(RADIANS(E1158))*COS(RADIANS(M1148))))</f>
        <v>0</v>
      </c>
      <c r="N1165" s="3">
        <f>IF(DEGREES(ACOS(SIN(RADIANS(G1165))*SIN(RADIANS(E1158))+COS(RADIANS(G1165))*COS(RADIANS(E1158))*COS(RADIANS(N1148))))&gt;90,0,$F$4*$F$5/E1157^2*(SIN(RADIANS(G1165))*SIN(RADIANS(E1158))+COS(RADIANS(G1165))*COS(RADIANS(E1158))*COS(RADIANS(N1148))))</f>
        <v>0</v>
      </c>
      <c r="O1165" s="3">
        <f>IF(DEGREES(ACOS(SIN(RADIANS(G1165))*SIN(RADIANS(E1158))+COS(RADIANS(G1165))*COS(RADIANS(E1158))*COS(RADIANS(O1148))))&gt;90,0,$F$4*$F$5/E1157^2*(SIN(RADIANS(G1165))*SIN(RADIANS(E1158))+COS(RADIANS(G1165))*COS(RADIANS(E1158))*COS(RADIANS(O1148))))</f>
        <v>0</v>
      </c>
      <c r="P1165" s="3">
        <f>IF(DEGREES(ACOS(SIN(RADIANS(G1165))*SIN(RADIANS(E1158))+COS(RADIANS(G1165))*COS(RADIANS(E1158))*COS(RADIANS(P1148))))&gt;90,0,$F$4*$F$5/E1157^2*(SIN(RADIANS(G1165))*SIN(RADIANS(E1158))+COS(RADIANS(G1165))*COS(RADIANS(E1158))*COS(RADIANS(P1148))))</f>
        <v>0</v>
      </c>
      <c r="Q1165" s="3">
        <f>IF(DEGREES(ACOS(SIN(RADIANS(G1165))*SIN(RADIANS(E1158))+COS(RADIANS(G1165))*COS(RADIANS(E1158))*COS(RADIANS(Q1148))))&gt;90,0,$F$4*$F$5/E1157^2*(SIN(RADIANS(G1165))*SIN(RADIANS(E1158))+COS(RADIANS(G1165))*COS(RADIANS(E1158))*COS(RADIANS(Q1148))))</f>
        <v>0</v>
      </c>
      <c r="R1165" s="3" t="e">
        <f>IF(DEGREES(ACOS(SIN(RADIANS(G1165))*SIN(RADIANS(E1158))+COS(RADIANS(G1165))*COS(RADIANS(E1158))*COS(RADIANS(R1148))))&gt;90,0,$F$4*$F$5/E1157^2*(SIN(RADIANS(G1165))*SIN(RADIANS(E1158))+COS(RADIANS(G1165))*COS(RADIANS(E1158))*COS(RADIANS(R1148))))</f>
        <v>#DIV/0!</v>
      </c>
      <c r="S1165" s="3" t="e">
        <f>IF(DEGREES(ACOS(SIN(RADIANS(G1165))*SIN(RADIANS(E1158))+COS(RADIANS(G1165))*COS(RADIANS(E1158))*COS(RADIANS(S1148))))&gt;90,0,$F$4*$F$5/E1157^2*(SIN(RADIANS(G1165))*SIN(RADIANS(E1158))+COS(RADIANS(G1165))*COS(RADIANS(E1158))*COS(RADIANS(S1148))))</f>
        <v>#DIV/0!</v>
      </c>
      <c r="T1165" s="3" t="e">
        <f>IF(DEGREES(ACOS(SIN(RADIANS(G1165))*SIN(RADIANS(E1158))+COS(RADIANS(G1165))*COS(RADIANS(E1158))*COS(RADIANS(T1148))))&gt;90,0,$F$4*$F$5/E1157^2*(SIN(RADIANS(G1165))*SIN(RADIANS(E1158))+COS(RADIANS(G1165))*COS(RADIANS(E1158))*COS(RADIANS(T1148))))</f>
        <v>#DIV/0!</v>
      </c>
      <c r="U1165" s="3" t="e">
        <f>IF(DEGREES(ACOS(SIN(RADIANS(G1165))*SIN(RADIANS(E1158))+COS(RADIANS(G1165))*COS(RADIANS(E1158))*COS(RADIANS(U1148))))&gt;90,0,$F$4*$F$5/E1157^2*(SIN(RADIANS(G1165))*SIN(RADIANS(E1158))+COS(RADIANS(G1165))*COS(RADIANS(E1158))*COS(RADIANS(U1148))))</f>
        <v>#DIV/0!</v>
      </c>
      <c r="V1165" s="3" t="e">
        <f>IF(DEGREES(ACOS(SIN(RADIANS(G1165))*SIN(RADIANS(E1158))+COS(RADIANS(G1165))*COS(RADIANS(E1158))*COS(RADIANS(V1148))))&gt;90,0,$F$4*$F$5/E1157^2*(SIN(RADIANS(G1165))*SIN(RADIANS(E1158))+COS(RADIANS(G1165))*COS(RADIANS(E1158))*COS(RADIANS(V1148))))</f>
        <v>#DIV/0!</v>
      </c>
      <c r="W1165" s="3" t="e">
        <f>IF(DEGREES(ACOS(SIN(RADIANS(G1165))*SIN(RADIANS(E1158))+COS(RADIANS(G1165))*COS(RADIANS(E1158))*COS(RADIANS(W1148))))&gt;90,0,$F$4*$F$5/E1157^2*(SIN(RADIANS(G1165))*SIN(RADIANS(E1158))+COS(RADIANS(G1165))*COS(RADIANS(E1158))*COS(RADIANS(W1148))))</f>
        <v>#DIV/0!</v>
      </c>
      <c r="X1165" s="3" t="e">
        <f>IF(DEGREES(ACOS(SIN(RADIANS(G1165))*SIN(RADIANS(E1158))+COS(RADIANS(G1165))*COS(RADIANS(E1158))*COS(RADIANS(X1148))))&gt;90,0,$F$4*$F$5/E1157^2*(SIN(RADIANS(G1165))*SIN(RADIANS(E1158))+COS(RADIANS(G1165))*COS(RADIANS(E1158))*COS(RADIANS(X1148))))</f>
        <v>#DIV/0!</v>
      </c>
      <c r="Y1165" s="3" t="e">
        <f>IF(DEGREES(ACOS(SIN(RADIANS(G1165))*SIN(RADIANS(E1158))+COS(RADIANS(G1165))*COS(RADIANS(E1158))*COS(RADIANS(Y1148))))&gt;90,0,$F$4*$F$5/E1157^2*(SIN(RADIANS(G1165))*SIN(RADIANS(E1158))+COS(RADIANS(G1165))*COS(RADIANS(E1158))*COS(RADIANS(Y1148))))</f>
        <v>#DIV/0!</v>
      </c>
      <c r="Z1165" s="3" t="e">
        <f>IF(DEGREES(ACOS(SIN(RADIANS(G1165))*SIN(RADIANS(E1158))+COS(RADIANS(G1165))*COS(RADIANS(E1158))*COS(RADIANS(Z1148))))&gt;90,0,$F$4*$F$5/E1157^2*(SIN(RADIANS(G1165))*SIN(RADIANS(E1158))+COS(RADIANS(G1165))*COS(RADIANS(E1158))*COS(RADIANS(Z1148))))</f>
        <v>#DIV/0!</v>
      </c>
      <c r="AA1165" s="3" t="e">
        <f>IF(DEGREES(ACOS(SIN(RADIANS(G1165))*SIN(RADIANS(E1158))+COS(RADIANS(G1165))*COS(RADIANS(E1158))*COS(RADIANS(AA1148))))&gt;90,0,$F$4*$F$5/E1157^2*(SIN(RADIANS(G1165))*SIN(RADIANS(E1158))+COS(RADIANS(G1165))*COS(RADIANS(E1158))*COS(RADIANS(AA1148))))</f>
        <v>#DIV/0!</v>
      </c>
      <c r="AB1165" s="3" t="e">
        <f>IF(DEGREES(ACOS(SIN(RADIANS(G1165))*SIN(RADIANS(E1158))+COS(RADIANS(G1165))*COS(RADIANS(E1158))*COS(RADIANS(AB1148))))&gt;90,0,$F$4*$F$5/E1157^2*(SIN(RADIANS(G1165))*SIN(RADIANS(E1158))+COS(RADIANS(G1165))*COS(RADIANS(E1158))*COS(RADIANS(AB1148))))</f>
        <v>#DIV/0!</v>
      </c>
      <c r="AC1165" s="3" t="e">
        <f>IF(DEGREES(ACOS(SIN(RADIANS(G1165))*SIN(RADIANS(E1158))+COS(RADIANS(G1165))*COS(RADIANS(E1158))*COS(RADIANS(AC1148))))&gt;90,0,$F$4*$F$5/E1157^2*(SIN(RADIANS(G1165))*SIN(RADIANS(E1158))+COS(RADIANS(G1165))*COS(RADIANS(E1158))*COS(RADIANS(AC1148))))</f>
        <v>#DIV/0!</v>
      </c>
      <c r="AD1165" s="3" t="e">
        <f>IF(DEGREES(ACOS(SIN(RADIANS(G1165))*SIN(RADIANS(E1158))+COS(RADIANS(G1165))*COS(RADIANS(E1158))*COS(RADIANS(AD1148))))&gt;90,0,$F$4*$F$5/E1157^2*(SIN(RADIANS(G1165))*SIN(RADIANS(E1158))+COS(RADIANS(G1165))*COS(RADIANS(E1158))*COS(RADIANS(AD1148))))</f>
        <v>#DIV/0!</v>
      </c>
      <c r="AE1165" s="3" t="e">
        <f>IF(DEGREES(ACOS(SIN(RADIANS(G1165))*SIN(RADIANS(E1158))+COS(RADIANS(G1165))*COS(RADIANS(E1158))*COS(RADIANS(AE1148))))&gt;90,0,$F$4*$F$5/E1157^2*(SIN(RADIANS(G1165))*SIN(RADIANS(E1158))+COS(RADIANS(G1165))*COS(RADIANS(E1158))*COS(RADIANS(AE1148))))</f>
        <v>#DIV/0!</v>
      </c>
      <c r="AF1165" s="3" t="e">
        <f>IF(DEGREES(ACOS(SIN(RADIANS(G1165))*SIN(RADIANS(E1158))+COS(RADIANS(G1165))*COS(RADIANS(E1158))*COS(RADIANS(AF1148))))&gt;90,0,$F$4*$F$5/E1157^2*(SIN(RADIANS(G1165))*SIN(RADIANS(E1158))+COS(RADIANS(G1165))*COS(RADIANS(E1158))*COS(RADIANS(AF1148))))</f>
        <v>#DIV/0!</v>
      </c>
      <c r="AG1165" s="3" t="e">
        <f>IF(DEGREES(ACOS(SIN(RADIANS(G1165))*SIN(RADIANS(E1158))+COS(RADIANS(G1165))*COS(RADIANS(E1158))*COS(RADIANS(AG1148))))&gt;90,0,$F$4*$F$5/E1157^2*(SIN(RADIANS(G1165))*SIN(RADIANS(E1158))+COS(RADIANS(G1165))*COS(RADIANS(E1158))*COS(RADIANS(AG1148))))</f>
        <v>#DIV/0!</v>
      </c>
      <c r="AH1165" s="3" t="e">
        <f>IF(DEGREES(ACOS(SIN(RADIANS(G1165))*SIN(RADIANS(E1158))+COS(RADIANS(G1165))*COS(RADIANS(E1158))*COS(RADIANS(AH1148))))&gt;90,0,$F$4*$F$5/E1157^2*(SIN(RADIANS(G1165))*SIN(RADIANS(E1158))+COS(RADIANS(G1165))*COS(RADIANS(E1158))*COS(RADIANS(AH1148))))</f>
        <v>#DIV/0!</v>
      </c>
      <c r="AI1165" s="3" t="e">
        <f>IF(DEGREES(ACOS(SIN(RADIANS(G1165))*SIN(RADIANS(E1158))+COS(RADIANS(G1165))*COS(RADIANS(E1158))*COS(RADIANS(AI1148))))&gt;90,0,$F$4*$F$5/E1157^2*(SIN(RADIANS(G1165))*SIN(RADIANS(E1158))+COS(RADIANS(G1165))*COS(RADIANS(E1158))*COS(RADIANS(AI1148))))</f>
        <v>#DIV/0!</v>
      </c>
      <c r="AJ1165" s="3" t="e">
        <f>IF(DEGREES(ACOS(SIN(RADIANS(G1165))*SIN(RADIANS(E1158))+COS(RADIANS(G1165))*COS(RADIANS(E1158))*COS(RADIANS(AJ1148))))&gt;90,0,$F$4*$F$5/E1157^2*(SIN(RADIANS(G1165))*SIN(RADIANS(E1158))+COS(RADIANS(G1165))*COS(RADIANS(E1158))*COS(RADIANS(AJ1148))))</f>
        <v>#DIV/0!</v>
      </c>
      <c r="AK1165" s="3">
        <f>IF(DEGREES(ACOS(SIN(RADIANS(G1165))*SIN(RADIANS(E1158))+COS(RADIANS(G1165))*COS(RADIANS(E1158))*COS(RADIANS(AK1148))))&gt;90,0,$F$4*$F$5/E1157^2*(SIN(RADIANS(G1165))*SIN(RADIANS(E1158))+COS(RADIANS(G1165))*COS(RADIANS(E1158))*COS(RADIANS(AK1148))))</f>
        <v>0</v>
      </c>
      <c r="AL1165" s="3">
        <f>IF(DEGREES(ACOS(SIN(RADIANS(G1165))*SIN(RADIANS(E1158))+COS(RADIANS(G1165))*COS(RADIANS(E1158))*COS(RADIANS(AL1148))))&gt;90,0,$F$4*$F$5/E1157^2*(SIN(RADIANS(G1165))*SIN(RADIANS(E1158))+COS(RADIANS(G1165))*COS(RADIANS(E1158))*COS(RADIANS(AL1148))))</f>
        <v>0</v>
      </c>
      <c r="AM1165" s="3">
        <f>IF(DEGREES(ACOS(SIN(RADIANS(G1165))*SIN(RADIANS(E1158))+COS(RADIANS(G1165))*COS(RADIANS(E1158))*COS(RADIANS(AM1148))))&gt;90,0,$F$4*$F$5/E1157^2*(SIN(RADIANS(G1165))*SIN(RADIANS(E1158))+COS(RADIANS(G1165))*COS(RADIANS(E1158))*COS(RADIANS(AM1148))))</f>
        <v>0</v>
      </c>
      <c r="AN1165" s="3">
        <f>IF(DEGREES(ACOS(SIN(RADIANS(G1165))*SIN(RADIANS(E1158))+COS(RADIANS(G1165))*COS(RADIANS(E1158))*COS(RADIANS(AN1148))))&gt;90,0,$F$4*$F$5/E1157^2*(SIN(RADIANS(G1165))*SIN(RADIANS(E1158))+COS(RADIANS(G1165))*COS(RADIANS(E1158))*COS(RADIANS(AN1148))))</f>
        <v>0</v>
      </c>
      <c r="AO1165" s="3">
        <f>IF(DEGREES(ACOS(SIN(RADIANS(G1165))*SIN(RADIANS(E1158))+COS(RADIANS(G1165))*COS(RADIANS(E1158))*COS(RADIANS(AO1148))))&gt;90,0,$F$4*$F$5/E1157^2*(SIN(RADIANS(G1165))*SIN(RADIANS(E1158))+COS(RADIANS(G1165))*COS(RADIANS(E1158))*COS(RADIANS(AO1148))))</f>
        <v>0</v>
      </c>
      <c r="AP1165" s="3">
        <f>IF(DEGREES(ACOS(SIN(RADIANS(G1165))*SIN(RADIANS(E1158))+COS(RADIANS(G1165))*COS(RADIANS(E1158))*COS(RADIANS(AP1148))))&gt;90,0,$F$4*$F$5/E1157^2*(SIN(RADIANS(G1165))*SIN(RADIANS(E1158))+COS(RADIANS(G1165))*COS(RADIANS(E1158))*COS(RADIANS(AP1148))))</f>
        <v>0</v>
      </c>
      <c r="AQ1165" s="3">
        <f>IF(DEGREES(ACOS(SIN(RADIANS(G1165))*SIN(RADIANS(E1158))+COS(RADIANS(G1165))*COS(RADIANS(E1158))*COS(RADIANS(AQ1148))))&gt;90,0,$F$4*$F$5/E1157^2*(SIN(RADIANS(G1165))*SIN(RADIANS(E1158))+COS(RADIANS(G1165))*COS(RADIANS(E1158))*COS(RADIANS(AQ1148))))</f>
        <v>0</v>
      </c>
      <c r="AR1165" s="3">
        <f>IF(DEGREES(ACOS(SIN(RADIANS(G1165))*SIN(RADIANS(E1158))+COS(RADIANS(G1165))*COS(RADIANS(E1158))*COS(RADIANS(AR1148))))&gt;90,0,$F$4*$F$5/E1157^2*(SIN(RADIANS(G1165))*SIN(RADIANS(E1158))+COS(RADIANS(G1165))*COS(RADIANS(E1158))*COS(RADIANS(AR1148))))</f>
        <v>0</v>
      </c>
    </row>
    <row r="1166" spans="2:44" ht="15.75" customHeight="1" x14ac:dyDescent="0.2">
      <c r="G1166" s="3">
        <v>-70</v>
      </c>
      <c r="I1166" s="3">
        <f>IF(DEGREES(ACOS(SIN(RADIANS(G1166))*SIN(RADIANS(E1158))+COS(RADIANS(G1166))*COS(RADIANS(E1158))*COS(RADIANS(I1148))))&gt;90,0,$F$4*$F$5/E1157^2*(SIN(RADIANS(G1166))*SIN(RADIANS(E1158))+COS(RADIANS(G1166))*COS(RADIANS(E1158))*COS(RADIANS(I1148))))</f>
        <v>0</v>
      </c>
      <c r="J1166" s="3">
        <f>IF(DEGREES(ACOS(SIN(RADIANS(G1166))*SIN(RADIANS(E1158))+COS(RADIANS(G1166))*COS(RADIANS(E1158))*COS(RADIANS(J1148))))&gt;90,0,$F$4*$F$5/E1157^2*(SIN(RADIANS(G1166))*SIN(RADIANS(E1158))+COS(RADIANS(G1166))*COS(RADIANS(E1158))*COS(RADIANS(J1148))))</f>
        <v>0</v>
      </c>
      <c r="K1166" s="3">
        <f>IF(DEGREES(ACOS(SIN(RADIANS(G1166))*SIN(RADIANS(E1158))+COS(RADIANS(G1166))*COS(RADIANS(E1158))*COS(RADIANS(K1148))))&gt;90,0,$F$4*$F$5/E1157^2*(SIN(RADIANS(G1166))*SIN(RADIANS(E1158))+COS(RADIANS(G1166))*COS(RADIANS(E1158))*COS(RADIANS(K1148))))</f>
        <v>0</v>
      </c>
      <c r="L1166" s="3">
        <f>IF(DEGREES(ACOS(SIN(RADIANS(G1166))*SIN(RADIANS(E1158))+COS(RADIANS(G1166))*COS(RADIANS(E1158))*COS(RADIANS(L1148))))&gt;90,0,$F$4*$F$5/E1157^2*(SIN(RADIANS(G1166))*SIN(RADIANS(E1158))+COS(RADIANS(G1166))*COS(RADIANS(E1158))*COS(RADIANS(L1148))))</f>
        <v>0</v>
      </c>
      <c r="M1166" s="3">
        <f>IF(DEGREES(ACOS(SIN(RADIANS(G1166))*SIN(RADIANS(E1158))+COS(RADIANS(G1166))*COS(RADIANS(E1158))*COS(RADIANS(M1148))))&gt;90,0,$F$4*$F$5/E1157^2*(SIN(RADIANS(G1166))*SIN(RADIANS(E1158))+COS(RADIANS(G1166))*COS(RADIANS(E1158))*COS(RADIANS(M1148))))</f>
        <v>0</v>
      </c>
      <c r="N1166" s="3">
        <f>IF(DEGREES(ACOS(SIN(RADIANS(G1166))*SIN(RADIANS(E1158))+COS(RADIANS(G1166))*COS(RADIANS(E1158))*COS(RADIANS(N1148))))&gt;90,0,$F$4*$F$5/E1157^2*(SIN(RADIANS(G1166))*SIN(RADIANS(E1158))+COS(RADIANS(G1166))*COS(RADIANS(E1158))*COS(RADIANS(N1148))))</f>
        <v>0</v>
      </c>
      <c r="O1166" s="3">
        <f>IF(DEGREES(ACOS(SIN(RADIANS(G1166))*SIN(RADIANS(E1158))+COS(RADIANS(G1166))*COS(RADIANS(E1158))*COS(RADIANS(O1148))))&gt;90,0,$F$4*$F$5/E1157^2*(SIN(RADIANS(G1166))*SIN(RADIANS(E1158))+COS(RADIANS(G1166))*COS(RADIANS(E1158))*COS(RADIANS(O1148))))</f>
        <v>0</v>
      </c>
      <c r="P1166" s="3">
        <f>IF(DEGREES(ACOS(SIN(RADIANS(G1166))*SIN(RADIANS(E1158))+COS(RADIANS(G1166))*COS(RADIANS(E1158))*COS(RADIANS(P1148))))&gt;90,0,$F$4*$F$5/E1157^2*(SIN(RADIANS(G1166))*SIN(RADIANS(E1158))+COS(RADIANS(G1166))*COS(RADIANS(E1158))*COS(RADIANS(P1148))))</f>
        <v>0</v>
      </c>
      <c r="Q1166" s="3">
        <f>IF(DEGREES(ACOS(SIN(RADIANS(G1166))*SIN(RADIANS(E1158))+COS(RADIANS(G1166))*COS(RADIANS(E1158))*COS(RADIANS(Q1148))))&gt;90,0,$F$4*$F$5/E1157^2*(SIN(RADIANS(G1166))*SIN(RADIANS(E1158))+COS(RADIANS(G1166))*COS(RADIANS(E1158))*COS(RADIANS(Q1148))))</f>
        <v>0</v>
      </c>
      <c r="R1166" s="3" t="e">
        <f>IF(DEGREES(ACOS(SIN(RADIANS(G1166))*SIN(RADIANS(E1158))+COS(RADIANS(G1166))*COS(RADIANS(E1158))*COS(RADIANS(R1148))))&gt;90,0,$F$4*$F$5/E1157^2*(SIN(RADIANS(G1166))*SIN(RADIANS(E1158))+COS(RADIANS(G1166))*COS(RADIANS(E1158))*COS(RADIANS(R1148))))</f>
        <v>#DIV/0!</v>
      </c>
      <c r="S1166" s="3" t="e">
        <f>IF(DEGREES(ACOS(SIN(RADIANS(G1166))*SIN(RADIANS(E1158))+COS(RADIANS(G1166))*COS(RADIANS(E1158))*COS(RADIANS(S1148))))&gt;90,0,$F$4*$F$5/E1157^2*(SIN(RADIANS(G1166))*SIN(RADIANS(E1158))+COS(RADIANS(G1166))*COS(RADIANS(E1158))*COS(RADIANS(S1148))))</f>
        <v>#DIV/0!</v>
      </c>
      <c r="T1166" s="3" t="e">
        <f>IF(DEGREES(ACOS(SIN(RADIANS(G1166))*SIN(RADIANS(E1158))+COS(RADIANS(G1166))*COS(RADIANS(E1158))*COS(RADIANS(T1148))))&gt;90,0,$F$4*$F$5/E1157^2*(SIN(RADIANS(G1166))*SIN(RADIANS(E1158))+COS(RADIANS(G1166))*COS(RADIANS(E1158))*COS(RADIANS(T1148))))</f>
        <v>#DIV/0!</v>
      </c>
      <c r="U1166" s="3" t="e">
        <f>IF(DEGREES(ACOS(SIN(RADIANS(G1166))*SIN(RADIANS(E1158))+COS(RADIANS(G1166))*COS(RADIANS(E1158))*COS(RADIANS(U1148))))&gt;90,0,$F$4*$F$5/E1157^2*(SIN(RADIANS(G1166))*SIN(RADIANS(E1158))+COS(RADIANS(G1166))*COS(RADIANS(E1158))*COS(RADIANS(U1148))))</f>
        <v>#DIV/0!</v>
      </c>
      <c r="V1166" s="3" t="e">
        <f>IF(DEGREES(ACOS(SIN(RADIANS(G1166))*SIN(RADIANS(E1158))+COS(RADIANS(G1166))*COS(RADIANS(E1158))*COS(RADIANS(V1148))))&gt;90,0,$F$4*$F$5/E1157^2*(SIN(RADIANS(G1166))*SIN(RADIANS(E1158))+COS(RADIANS(G1166))*COS(RADIANS(E1158))*COS(RADIANS(V1148))))</f>
        <v>#DIV/0!</v>
      </c>
      <c r="W1166" s="3" t="e">
        <f>IF(DEGREES(ACOS(SIN(RADIANS(G1166))*SIN(RADIANS(E1158))+COS(RADIANS(G1166))*COS(RADIANS(E1158))*COS(RADIANS(W1148))))&gt;90,0,$F$4*$F$5/E1157^2*(SIN(RADIANS(G1166))*SIN(RADIANS(E1158))+COS(RADIANS(G1166))*COS(RADIANS(E1158))*COS(RADIANS(W1148))))</f>
        <v>#DIV/0!</v>
      </c>
      <c r="X1166" s="3" t="e">
        <f>IF(DEGREES(ACOS(SIN(RADIANS(G1166))*SIN(RADIANS(E1158))+COS(RADIANS(G1166))*COS(RADIANS(E1158))*COS(RADIANS(X1148))))&gt;90,0,$F$4*$F$5/E1157^2*(SIN(RADIANS(G1166))*SIN(RADIANS(E1158))+COS(RADIANS(G1166))*COS(RADIANS(E1158))*COS(RADIANS(X1148))))</f>
        <v>#DIV/0!</v>
      </c>
      <c r="Y1166" s="3" t="e">
        <f>IF(DEGREES(ACOS(SIN(RADIANS(G1166))*SIN(RADIANS(E1158))+COS(RADIANS(G1166))*COS(RADIANS(E1158))*COS(RADIANS(Y1148))))&gt;90,0,$F$4*$F$5/E1157^2*(SIN(RADIANS(G1166))*SIN(RADIANS(E1158))+COS(RADIANS(G1166))*COS(RADIANS(E1158))*COS(RADIANS(Y1148))))</f>
        <v>#DIV/0!</v>
      </c>
      <c r="Z1166" s="3" t="e">
        <f>IF(DEGREES(ACOS(SIN(RADIANS(G1166))*SIN(RADIANS(E1158))+COS(RADIANS(G1166))*COS(RADIANS(E1158))*COS(RADIANS(Z1148))))&gt;90,0,$F$4*$F$5/E1157^2*(SIN(RADIANS(G1166))*SIN(RADIANS(E1158))+COS(RADIANS(G1166))*COS(RADIANS(E1158))*COS(RADIANS(Z1148))))</f>
        <v>#DIV/0!</v>
      </c>
      <c r="AA1166" s="3" t="e">
        <f>IF(DEGREES(ACOS(SIN(RADIANS(G1166))*SIN(RADIANS(E1158))+COS(RADIANS(G1166))*COS(RADIANS(E1158))*COS(RADIANS(AA1148))))&gt;90,0,$F$4*$F$5/E1157^2*(SIN(RADIANS(G1166))*SIN(RADIANS(E1158))+COS(RADIANS(G1166))*COS(RADIANS(E1158))*COS(RADIANS(AA1148))))</f>
        <v>#DIV/0!</v>
      </c>
      <c r="AB1166" s="3" t="e">
        <f>IF(DEGREES(ACOS(SIN(RADIANS(G1166))*SIN(RADIANS(E1158))+COS(RADIANS(G1166))*COS(RADIANS(E1158))*COS(RADIANS(AB1148))))&gt;90,0,$F$4*$F$5/E1157^2*(SIN(RADIANS(G1166))*SIN(RADIANS(E1158))+COS(RADIANS(G1166))*COS(RADIANS(E1158))*COS(RADIANS(AB1148))))</f>
        <v>#DIV/0!</v>
      </c>
      <c r="AC1166" s="3" t="e">
        <f>IF(DEGREES(ACOS(SIN(RADIANS(G1166))*SIN(RADIANS(E1158))+COS(RADIANS(G1166))*COS(RADIANS(E1158))*COS(RADIANS(AC1148))))&gt;90,0,$F$4*$F$5/E1157^2*(SIN(RADIANS(G1166))*SIN(RADIANS(E1158))+COS(RADIANS(G1166))*COS(RADIANS(E1158))*COS(RADIANS(AC1148))))</f>
        <v>#DIV/0!</v>
      </c>
      <c r="AD1166" s="3" t="e">
        <f>IF(DEGREES(ACOS(SIN(RADIANS(G1166))*SIN(RADIANS(E1158))+COS(RADIANS(G1166))*COS(RADIANS(E1158))*COS(RADIANS(AD1148))))&gt;90,0,$F$4*$F$5/E1157^2*(SIN(RADIANS(G1166))*SIN(RADIANS(E1158))+COS(RADIANS(G1166))*COS(RADIANS(E1158))*COS(RADIANS(AD1148))))</f>
        <v>#DIV/0!</v>
      </c>
      <c r="AE1166" s="3" t="e">
        <f>IF(DEGREES(ACOS(SIN(RADIANS(G1166))*SIN(RADIANS(E1158))+COS(RADIANS(G1166))*COS(RADIANS(E1158))*COS(RADIANS(AE1148))))&gt;90,0,$F$4*$F$5/E1157^2*(SIN(RADIANS(G1166))*SIN(RADIANS(E1158))+COS(RADIANS(G1166))*COS(RADIANS(E1158))*COS(RADIANS(AE1148))))</f>
        <v>#DIV/0!</v>
      </c>
      <c r="AF1166" s="3" t="e">
        <f>IF(DEGREES(ACOS(SIN(RADIANS(G1166))*SIN(RADIANS(E1158))+COS(RADIANS(G1166))*COS(RADIANS(E1158))*COS(RADIANS(AF1148))))&gt;90,0,$F$4*$F$5/E1157^2*(SIN(RADIANS(G1166))*SIN(RADIANS(E1158))+COS(RADIANS(G1166))*COS(RADIANS(E1158))*COS(RADIANS(AF1148))))</f>
        <v>#DIV/0!</v>
      </c>
      <c r="AG1166" s="3" t="e">
        <f>IF(DEGREES(ACOS(SIN(RADIANS(G1166))*SIN(RADIANS(E1158))+COS(RADIANS(G1166))*COS(RADIANS(E1158))*COS(RADIANS(AG1148))))&gt;90,0,$F$4*$F$5/E1157^2*(SIN(RADIANS(G1166))*SIN(RADIANS(E1158))+COS(RADIANS(G1166))*COS(RADIANS(E1158))*COS(RADIANS(AG1148))))</f>
        <v>#DIV/0!</v>
      </c>
      <c r="AH1166" s="3" t="e">
        <f>IF(DEGREES(ACOS(SIN(RADIANS(G1166))*SIN(RADIANS(E1158))+COS(RADIANS(G1166))*COS(RADIANS(E1158))*COS(RADIANS(AH1148))))&gt;90,0,$F$4*$F$5/E1157^2*(SIN(RADIANS(G1166))*SIN(RADIANS(E1158))+COS(RADIANS(G1166))*COS(RADIANS(E1158))*COS(RADIANS(AH1148))))</f>
        <v>#DIV/0!</v>
      </c>
      <c r="AI1166" s="3" t="e">
        <f>IF(DEGREES(ACOS(SIN(RADIANS(G1166))*SIN(RADIANS(E1158))+COS(RADIANS(G1166))*COS(RADIANS(E1158))*COS(RADIANS(AI1148))))&gt;90,0,$F$4*$F$5/E1157^2*(SIN(RADIANS(G1166))*SIN(RADIANS(E1158))+COS(RADIANS(G1166))*COS(RADIANS(E1158))*COS(RADIANS(AI1148))))</f>
        <v>#DIV/0!</v>
      </c>
      <c r="AJ1166" s="3" t="e">
        <f>IF(DEGREES(ACOS(SIN(RADIANS(G1166))*SIN(RADIANS(E1158))+COS(RADIANS(G1166))*COS(RADIANS(E1158))*COS(RADIANS(AJ1148))))&gt;90,0,$F$4*$F$5/E1157^2*(SIN(RADIANS(G1166))*SIN(RADIANS(E1158))+COS(RADIANS(G1166))*COS(RADIANS(E1158))*COS(RADIANS(AJ1148))))</f>
        <v>#DIV/0!</v>
      </c>
      <c r="AK1166" s="3">
        <f>IF(DEGREES(ACOS(SIN(RADIANS(G1166))*SIN(RADIANS(E1158))+COS(RADIANS(G1166))*COS(RADIANS(E1158))*COS(RADIANS(AK1148))))&gt;90,0,$F$4*$F$5/E1157^2*(SIN(RADIANS(G1166))*SIN(RADIANS(E1158))+COS(RADIANS(G1166))*COS(RADIANS(E1158))*COS(RADIANS(AK1148))))</f>
        <v>0</v>
      </c>
      <c r="AL1166" s="3">
        <f>IF(DEGREES(ACOS(SIN(RADIANS(G1166))*SIN(RADIANS(E1158))+COS(RADIANS(G1166))*COS(RADIANS(E1158))*COS(RADIANS(AL1148))))&gt;90,0,$F$4*$F$5/E1157^2*(SIN(RADIANS(G1166))*SIN(RADIANS(E1158))+COS(RADIANS(G1166))*COS(RADIANS(E1158))*COS(RADIANS(AL1148))))</f>
        <v>0</v>
      </c>
      <c r="AM1166" s="3">
        <f>IF(DEGREES(ACOS(SIN(RADIANS(G1166))*SIN(RADIANS(E1158))+COS(RADIANS(G1166))*COS(RADIANS(E1158))*COS(RADIANS(AM1148))))&gt;90,0,$F$4*$F$5/E1157^2*(SIN(RADIANS(G1166))*SIN(RADIANS(E1158))+COS(RADIANS(G1166))*COS(RADIANS(E1158))*COS(RADIANS(AM1148))))</f>
        <v>0</v>
      </c>
      <c r="AN1166" s="3">
        <f>IF(DEGREES(ACOS(SIN(RADIANS(G1166))*SIN(RADIANS(E1158))+COS(RADIANS(G1166))*COS(RADIANS(E1158))*COS(RADIANS(AN1148))))&gt;90,0,$F$4*$F$5/E1157^2*(SIN(RADIANS(G1166))*SIN(RADIANS(E1158))+COS(RADIANS(G1166))*COS(RADIANS(E1158))*COS(RADIANS(AN1148))))</f>
        <v>0</v>
      </c>
      <c r="AO1166" s="3">
        <f>IF(DEGREES(ACOS(SIN(RADIANS(G1166))*SIN(RADIANS(E1158))+COS(RADIANS(G1166))*COS(RADIANS(E1158))*COS(RADIANS(AO1148))))&gt;90,0,$F$4*$F$5/E1157^2*(SIN(RADIANS(G1166))*SIN(RADIANS(E1158))+COS(RADIANS(G1166))*COS(RADIANS(E1158))*COS(RADIANS(AO1148))))</f>
        <v>0</v>
      </c>
      <c r="AP1166" s="3">
        <f>IF(DEGREES(ACOS(SIN(RADIANS(G1166))*SIN(RADIANS(E1158))+COS(RADIANS(G1166))*COS(RADIANS(E1158))*COS(RADIANS(AP1148))))&gt;90,0,$F$4*$F$5/E1157^2*(SIN(RADIANS(G1166))*SIN(RADIANS(E1158))+COS(RADIANS(G1166))*COS(RADIANS(E1158))*COS(RADIANS(AP1148))))</f>
        <v>0</v>
      </c>
      <c r="AQ1166" s="3">
        <f>IF(DEGREES(ACOS(SIN(RADIANS(G1166))*SIN(RADIANS(E1158))+COS(RADIANS(G1166))*COS(RADIANS(E1158))*COS(RADIANS(AQ1148))))&gt;90,0,$F$4*$F$5/E1157^2*(SIN(RADIANS(G1166))*SIN(RADIANS(E1158))+COS(RADIANS(G1166))*COS(RADIANS(E1158))*COS(RADIANS(AQ1148))))</f>
        <v>0</v>
      </c>
      <c r="AR1166" s="3">
        <f>IF(DEGREES(ACOS(SIN(RADIANS(G1166))*SIN(RADIANS(E1158))+COS(RADIANS(G1166))*COS(RADIANS(E1158))*COS(RADIANS(AR1148))))&gt;90,0,$F$4*$F$5/E1157^2*(SIN(RADIANS(G1166))*SIN(RADIANS(E1158))+COS(RADIANS(G1166))*COS(RADIANS(E1158))*COS(RADIANS(AR1148))))</f>
        <v>0</v>
      </c>
    </row>
    <row r="1167" spans="2:44" ht="15.75" customHeight="1" x14ac:dyDescent="0.2">
      <c r="G1167" s="3">
        <v>-80</v>
      </c>
      <c r="I1167" s="3">
        <f>IF(DEGREES(ACOS(SIN(RADIANS(G1167))*SIN(RADIANS(E1158))+COS(RADIANS(G1167))*COS(RADIANS(E1158))*COS(RADIANS(I1148))))&gt;90,0,$F$4*$F$5/E1157^2*(SIN(RADIANS(G1167))*SIN(RADIANS(E1158))+COS(RADIANS(G1167))*COS(RADIANS(E1158))*COS(RADIANS(I1148))))</f>
        <v>0</v>
      </c>
      <c r="J1167" s="3">
        <f>IF(DEGREES(ACOS(SIN(RADIANS(G1167))*SIN(RADIANS(E1158))+COS(RADIANS(G1167))*COS(RADIANS(E1158))*COS(RADIANS(J1148))))&gt;90,0,$F$4*$F$5/E1157^2*(SIN(RADIANS(G1167))*SIN(RADIANS(E1158))+COS(RADIANS(G1167))*COS(RADIANS(E1158))*COS(RADIANS(J1148))))</f>
        <v>0</v>
      </c>
      <c r="K1167" s="3">
        <f>IF(DEGREES(ACOS(SIN(RADIANS(G1167))*SIN(RADIANS(E1158))+COS(RADIANS(G1167))*COS(RADIANS(E1158))*COS(RADIANS(K1148))))&gt;90,0,$F$4*$F$5/E1157^2*(SIN(RADIANS(G1167))*SIN(RADIANS(E1158))+COS(RADIANS(G1167))*COS(RADIANS(E1158))*COS(RADIANS(K1148))))</f>
        <v>0</v>
      </c>
      <c r="L1167" s="3">
        <f>IF(DEGREES(ACOS(SIN(RADIANS(G1167))*SIN(RADIANS(E1158))+COS(RADIANS(G1167))*COS(RADIANS(E1158))*COS(RADIANS(L1148))))&gt;90,0,$F$4*$F$5/E1157^2*(SIN(RADIANS(G1167))*SIN(RADIANS(E1158))+COS(RADIANS(G1167))*COS(RADIANS(E1158))*COS(RADIANS(L1148))))</f>
        <v>0</v>
      </c>
      <c r="M1167" s="3">
        <f>IF(DEGREES(ACOS(SIN(RADIANS(G1167))*SIN(RADIANS(E1158))+COS(RADIANS(G1167))*COS(RADIANS(E1158))*COS(RADIANS(M1148))))&gt;90,0,$F$4*$F$5/E1157^2*(SIN(RADIANS(G1167))*SIN(RADIANS(E1158))+COS(RADIANS(G1167))*COS(RADIANS(E1158))*COS(RADIANS(M1148))))</f>
        <v>0</v>
      </c>
      <c r="N1167" s="3">
        <f>IF(DEGREES(ACOS(SIN(RADIANS(G1167))*SIN(RADIANS(E1158))+COS(RADIANS(G1167))*COS(RADIANS(E1158))*COS(RADIANS(N1148))))&gt;90,0,$F$4*$F$5/E1157^2*(SIN(RADIANS(G1167))*SIN(RADIANS(E1158))+COS(RADIANS(G1167))*COS(RADIANS(E1158))*COS(RADIANS(N1148))))</f>
        <v>0</v>
      </c>
      <c r="O1167" s="3">
        <f>IF(DEGREES(ACOS(SIN(RADIANS(G1167))*SIN(RADIANS(E1158))+COS(RADIANS(G1167))*COS(RADIANS(E1158))*COS(RADIANS(O1148))))&gt;90,0,$F$4*$F$5/E1157^2*(SIN(RADIANS(G1167))*SIN(RADIANS(E1158))+COS(RADIANS(G1167))*COS(RADIANS(E1158))*COS(RADIANS(O1148))))</f>
        <v>0</v>
      </c>
      <c r="P1167" s="3">
        <f>IF(DEGREES(ACOS(SIN(RADIANS(G1167))*SIN(RADIANS(E1158))+COS(RADIANS(G1167))*COS(RADIANS(E1158))*COS(RADIANS(P1148))))&gt;90,0,$F$4*$F$5/E1157^2*(SIN(RADIANS(G1167))*SIN(RADIANS(E1158))+COS(RADIANS(G1167))*COS(RADIANS(E1158))*COS(RADIANS(P1148))))</f>
        <v>0</v>
      </c>
      <c r="Q1167" s="3">
        <f>IF(DEGREES(ACOS(SIN(RADIANS(G1167))*SIN(RADIANS(E1158))+COS(RADIANS(G1167))*COS(RADIANS(E1158))*COS(RADIANS(Q1148))))&gt;90,0,$F$4*$F$5/E1157^2*(SIN(RADIANS(G1167))*SIN(RADIANS(E1158))+COS(RADIANS(G1167))*COS(RADIANS(E1158))*COS(RADIANS(Q1148))))</f>
        <v>0</v>
      </c>
      <c r="R1167" s="3" t="e">
        <f>IF(DEGREES(ACOS(SIN(RADIANS(G1167))*SIN(RADIANS(E1158))+COS(RADIANS(G1167))*COS(RADIANS(E1158))*COS(RADIANS(R1148))))&gt;90,0,$F$4*$F$5/E1157^2*(SIN(RADIANS(G1167))*SIN(RADIANS(E1158))+COS(RADIANS(G1167))*COS(RADIANS(E1158))*COS(RADIANS(R1148))))</f>
        <v>#DIV/0!</v>
      </c>
      <c r="S1167" s="3" t="e">
        <f>IF(DEGREES(ACOS(SIN(RADIANS(G1167))*SIN(RADIANS(E1158))+COS(RADIANS(G1167))*COS(RADIANS(E1158))*COS(RADIANS(S1148))))&gt;90,0,$F$4*$F$5/E1157^2*(SIN(RADIANS(G1167))*SIN(RADIANS(E1158))+COS(RADIANS(G1167))*COS(RADIANS(E1158))*COS(RADIANS(S1148))))</f>
        <v>#DIV/0!</v>
      </c>
      <c r="T1167" s="3" t="e">
        <f>IF(DEGREES(ACOS(SIN(RADIANS(G1167))*SIN(RADIANS(E1158))+COS(RADIANS(G1167))*COS(RADIANS(E1158))*COS(RADIANS(T1148))))&gt;90,0,$F$4*$F$5/E1157^2*(SIN(RADIANS(G1167))*SIN(RADIANS(E1158))+COS(RADIANS(G1167))*COS(RADIANS(E1158))*COS(RADIANS(T1148))))</f>
        <v>#DIV/0!</v>
      </c>
      <c r="U1167" s="3" t="e">
        <f>IF(DEGREES(ACOS(SIN(RADIANS(G1167))*SIN(RADIANS(E1158))+COS(RADIANS(G1167))*COS(RADIANS(E1158))*COS(RADIANS(U1148))))&gt;90,0,$F$4*$F$5/E1157^2*(SIN(RADIANS(G1167))*SIN(RADIANS(E1158))+COS(RADIANS(G1167))*COS(RADIANS(E1158))*COS(RADIANS(U1148))))</f>
        <v>#DIV/0!</v>
      </c>
      <c r="V1167" s="3" t="e">
        <f>IF(DEGREES(ACOS(SIN(RADIANS(G1167))*SIN(RADIANS(E1158))+COS(RADIANS(G1167))*COS(RADIANS(E1158))*COS(RADIANS(V1148))))&gt;90,0,$F$4*$F$5/E1157^2*(SIN(RADIANS(G1167))*SIN(RADIANS(E1158))+COS(RADIANS(G1167))*COS(RADIANS(E1158))*COS(RADIANS(V1148))))</f>
        <v>#DIV/0!</v>
      </c>
      <c r="W1167" s="3" t="e">
        <f>IF(DEGREES(ACOS(SIN(RADIANS(G1167))*SIN(RADIANS(E1158))+COS(RADIANS(G1167))*COS(RADIANS(E1158))*COS(RADIANS(W1148))))&gt;90,0,$F$4*$F$5/E1157^2*(SIN(RADIANS(G1167))*SIN(RADIANS(E1158))+COS(RADIANS(G1167))*COS(RADIANS(E1158))*COS(RADIANS(W1148))))</f>
        <v>#DIV/0!</v>
      </c>
      <c r="X1167" s="3" t="e">
        <f>IF(DEGREES(ACOS(SIN(RADIANS(G1167))*SIN(RADIANS(E1158))+COS(RADIANS(G1167))*COS(RADIANS(E1158))*COS(RADIANS(X1148))))&gt;90,0,$F$4*$F$5/E1157^2*(SIN(RADIANS(G1167))*SIN(RADIANS(E1158))+COS(RADIANS(G1167))*COS(RADIANS(E1158))*COS(RADIANS(X1148))))</f>
        <v>#DIV/0!</v>
      </c>
      <c r="Y1167" s="3" t="e">
        <f>IF(DEGREES(ACOS(SIN(RADIANS(G1167))*SIN(RADIANS(E1158))+COS(RADIANS(G1167))*COS(RADIANS(E1158))*COS(RADIANS(Y1148))))&gt;90,0,$F$4*$F$5/E1157^2*(SIN(RADIANS(G1167))*SIN(RADIANS(E1158))+COS(RADIANS(G1167))*COS(RADIANS(E1158))*COS(RADIANS(Y1148))))</f>
        <v>#DIV/0!</v>
      </c>
      <c r="Z1167" s="3" t="e">
        <f>IF(DEGREES(ACOS(SIN(RADIANS(G1167))*SIN(RADIANS(E1158))+COS(RADIANS(G1167))*COS(RADIANS(E1158))*COS(RADIANS(Z1148))))&gt;90,0,$F$4*$F$5/E1157^2*(SIN(RADIANS(G1167))*SIN(RADIANS(E1158))+COS(RADIANS(G1167))*COS(RADIANS(E1158))*COS(RADIANS(Z1148))))</f>
        <v>#DIV/0!</v>
      </c>
      <c r="AA1167" s="3" t="e">
        <f>IF(DEGREES(ACOS(SIN(RADIANS(G1167))*SIN(RADIANS(E1158))+COS(RADIANS(G1167))*COS(RADIANS(E1158))*COS(RADIANS(AA1148))))&gt;90,0,$F$4*$F$5/E1157^2*(SIN(RADIANS(G1167))*SIN(RADIANS(E1158))+COS(RADIANS(G1167))*COS(RADIANS(E1158))*COS(RADIANS(AA1148))))</f>
        <v>#DIV/0!</v>
      </c>
      <c r="AB1167" s="3" t="e">
        <f>IF(DEGREES(ACOS(SIN(RADIANS(G1167))*SIN(RADIANS(E1158))+COS(RADIANS(G1167))*COS(RADIANS(E1158))*COS(RADIANS(AB1148))))&gt;90,0,$F$4*$F$5/E1157^2*(SIN(RADIANS(G1167))*SIN(RADIANS(E1158))+COS(RADIANS(G1167))*COS(RADIANS(E1158))*COS(RADIANS(AB1148))))</f>
        <v>#DIV/0!</v>
      </c>
      <c r="AC1167" s="3" t="e">
        <f>IF(DEGREES(ACOS(SIN(RADIANS(G1167))*SIN(RADIANS(E1158))+COS(RADIANS(G1167))*COS(RADIANS(E1158))*COS(RADIANS(AC1148))))&gt;90,0,$F$4*$F$5/E1157^2*(SIN(RADIANS(G1167))*SIN(RADIANS(E1158))+COS(RADIANS(G1167))*COS(RADIANS(E1158))*COS(RADIANS(AC1148))))</f>
        <v>#DIV/0!</v>
      </c>
      <c r="AD1167" s="3" t="e">
        <f>IF(DEGREES(ACOS(SIN(RADIANS(G1167))*SIN(RADIANS(E1158))+COS(RADIANS(G1167))*COS(RADIANS(E1158))*COS(RADIANS(AD1148))))&gt;90,0,$F$4*$F$5/E1157^2*(SIN(RADIANS(G1167))*SIN(RADIANS(E1158))+COS(RADIANS(G1167))*COS(RADIANS(E1158))*COS(RADIANS(AD1148))))</f>
        <v>#DIV/0!</v>
      </c>
      <c r="AE1167" s="3" t="e">
        <f>IF(DEGREES(ACOS(SIN(RADIANS(G1167))*SIN(RADIANS(E1158))+COS(RADIANS(G1167))*COS(RADIANS(E1158))*COS(RADIANS(AE1148))))&gt;90,0,$F$4*$F$5/E1157^2*(SIN(RADIANS(G1167))*SIN(RADIANS(E1158))+COS(RADIANS(G1167))*COS(RADIANS(E1158))*COS(RADIANS(AE1148))))</f>
        <v>#DIV/0!</v>
      </c>
      <c r="AF1167" s="3" t="e">
        <f>IF(DEGREES(ACOS(SIN(RADIANS(G1167))*SIN(RADIANS(E1158))+COS(RADIANS(G1167))*COS(RADIANS(E1158))*COS(RADIANS(AF1148))))&gt;90,0,$F$4*$F$5/E1157^2*(SIN(RADIANS(G1167))*SIN(RADIANS(E1158))+COS(RADIANS(G1167))*COS(RADIANS(E1158))*COS(RADIANS(AF1148))))</f>
        <v>#DIV/0!</v>
      </c>
      <c r="AG1167" s="3" t="e">
        <f>IF(DEGREES(ACOS(SIN(RADIANS(G1167))*SIN(RADIANS(E1158))+COS(RADIANS(G1167))*COS(RADIANS(E1158))*COS(RADIANS(AG1148))))&gt;90,0,$F$4*$F$5/E1157^2*(SIN(RADIANS(G1167))*SIN(RADIANS(E1158))+COS(RADIANS(G1167))*COS(RADIANS(E1158))*COS(RADIANS(AG1148))))</f>
        <v>#DIV/0!</v>
      </c>
      <c r="AH1167" s="3" t="e">
        <f>IF(DEGREES(ACOS(SIN(RADIANS(G1167))*SIN(RADIANS(E1158))+COS(RADIANS(G1167))*COS(RADIANS(E1158))*COS(RADIANS(AH1148))))&gt;90,0,$F$4*$F$5/E1157^2*(SIN(RADIANS(G1167))*SIN(RADIANS(E1158))+COS(RADIANS(G1167))*COS(RADIANS(E1158))*COS(RADIANS(AH1148))))</f>
        <v>#DIV/0!</v>
      </c>
      <c r="AI1167" s="3" t="e">
        <f>IF(DEGREES(ACOS(SIN(RADIANS(G1167))*SIN(RADIANS(E1158))+COS(RADIANS(G1167))*COS(RADIANS(E1158))*COS(RADIANS(AI1148))))&gt;90,0,$F$4*$F$5/E1157^2*(SIN(RADIANS(G1167))*SIN(RADIANS(E1158))+COS(RADIANS(G1167))*COS(RADIANS(E1158))*COS(RADIANS(AI1148))))</f>
        <v>#DIV/0!</v>
      </c>
      <c r="AJ1167" s="3" t="e">
        <f>IF(DEGREES(ACOS(SIN(RADIANS(G1167))*SIN(RADIANS(E1158))+COS(RADIANS(G1167))*COS(RADIANS(E1158))*COS(RADIANS(AJ1148))))&gt;90,0,$F$4*$F$5/E1157^2*(SIN(RADIANS(G1167))*SIN(RADIANS(E1158))+COS(RADIANS(G1167))*COS(RADIANS(E1158))*COS(RADIANS(AJ1148))))</f>
        <v>#DIV/0!</v>
      </c>
      <c r="AK1167" s="3">
        <f>IF(DEGREES(ACOS(SIN(RADIANS(G1167))*SIN(RADIANS(E1158))+COS(RADIANS(G1167))*COS(RADIANS(E1158))*COS(RADIANS(AK1148))))&gt;90,0,$F$4*$F$5/E1157^2*(SIN(RADIANS(G1167))*SIN(RADIANS(E1158))+COS(RADIANS(G1167))*COS(RADIANS(E1158))*COS(RADIANS(AK1148))))</f>
        <v>0</v>
      </c>
      <c r="AL1167" s="3">
        <f>IF(DEGREES(ACOS(SIN(RADIANS(G1167))*SIN(RADIANS(E1158))+COS(RADIANS(G1167))*COS(RADIANS(E1158))*COS(RADIANS(AL1148))))&gt;90,0,$F$4*$F$5/E1157^2*(SIN(RADIANS(G1167))*SIN(RADIANS(E1158))+COS(RADIANS(G1167))*COS(RADIANS(E1158))*COS(RADIANS(AL1148))))</f>
        <v>0</v>
      </c>
      <c r="AM1167" s="3">
        <f>IF(DEGREES(ACOS(SIN(RADIANS(G1167))*SIN(RADIANS(E1158))+COS(RADIANS(G1167))*COS(RADIANS(E1158))*COS(RADIANS(AM1148))))&gt;90,0,$F$4*$F$5/E1157^2*(SIN(RADIANS(G1167))*SIN(RADIANS(E1158))+COS(RADIANS(G1167))*COS(RADIANS(E1158))*COS(RADIANS(AM1148))))</f>
        <v>0</v>
      </c>
      <c r="AN1167" s="3">
        <f>IF(DEGREES(ACOS(SIN(RADIANS(G1167))*SIN(RADIANS(E1158))+COS(RADIANS(G1167))*COS(RADIANS(E1158))*COS(RADIANS(AN1148))))&gt;90,0,$F$4*$F$5/E1157^2*(SIN(RADIANS(G1167))*SIN(RADIANS(E1158))+COS(RADIANS(G1167))*COS(RADIANS(E1158))*COS(RADIANS(AN1148))))</f>
        <v>0</v>
      </c>
      <c r="AO1167" s="3">
        <f>IF(DEGREES(ACOS(SIN(RADIANS(G1167))*SIN(RADIANS(E1158))+COS(RADIANS(G1167))*COS(RADIANS(E1158))*COS(RADIANS(AO1148))))&gt;90,0,$F$4*$F$5/E1157^2*(SIN(RADIANS(G1167))*SIN(RADIANS(E1158))+COS(RADIANS(G1167))*COS(RADIANS(E1158))*COS(RADIANS(AO1148))))</f>
        <v>0</v>
      </c>
      <c r="AP1167" s="3">
        <f>IF(DEGREES(ACOS(SIN(RADIANS(G1167))*SIN(RADIANS(E1158))+COS(RADIANS(G1167))*COS(RADIANS(E1158))*COS(RADIANS(AP1148))))&gt;90,0,$F$4*$F$5/E1157^2*(SIN(RADIANS(G1167))*SIN(RADIANS(E1158))+COS(RADIANS(G1167))*COS(RADIANS(E1158))*COS(RADIANS(AP1148))))</f>
        <v>0</v>
      </c>
      <c r="AQ1167" s="3">
        <f>IF(DEGREES(ACOS(SIN(RADIANS(G1167))*SIN(RADIANS(E1158))+COS(RADIANS(G1167))*COS(RADIANS(E1158))*COS(RADIANS(AQ1148))))&gt;90,0,$F$4*$F$5/E1157^2*(SIN(RADIANS(G1167))*SIN(RADIANS(E1158))+COS(RADIANS(G1167))*COS(RADIANS(E1158))*COS(RADIANS(AQ1148))))</f>
        <v>0</v>
      </c>
      <c r="AR1167" s="3">
        <f>IF(DEGREES(ACOS(SIN(RADIANS(G1167))*SIN(RADIANS(E1158))+COS(RADIANS(G1167))*COS(RADIANS(E1158))*COS(RADIANS(AR1148))))&gt;90,0,$F$4*$F$5/E1157^2*(SIN(RADIANS(G1167))*SIN(RADIANS(E1158))+COS(RADIANS(G1167))*COS(RADIANS(E1158))*COS(RADIANS(AR1148))))</f>
        <v>0</v>
      </c>
    </row>
    <row r="1168" spans="2:44" ht="15.75" customHeight="1" x14ac:dyDescent="0.2">
      <c r="G1168" s="3">
        <v>-90</v>
      </c>
      <c r="I1168" s="3" t="e">
        <f>IF(DEGREES(ACOS(SIN(RADIANS(G1168))*SIN(RADIANS(E1158))+COS(RADIANS(G1168))*COS(RADIANS(E1158))*COS(RADIANS(I1148))))&gt;90,0,$F$4*$F$5/E1157^2*(SIN(RADIANS(G1168))*SIN(RADIANS(E1158))+COS(RADIANS(G1168))*COS(RADIANS(E1158))*COS(RADIANS(I1148))))</f>
        <v>#DIV/0!</v>
      </c>
      <c r="J1168" s="3" t="e">
        <f>IF(DEGREES(ACOS(SIN(RADIANS(G1168))*SIN(RADIANS(E1158))+COS(RADIANS(G1168))*COS(RADIANS(E1158))*COS(RADIANS(J1148))))&gt;90,0,$F$4*$F$5/E1157^2*(SIN(RADIANS(G1168))*SIN(RADIANS(E1158))+COS(RADIANS(G1168))*COS(RADIANS(E1158))*COS(RADIANS(J1148))))</f>
        <v>#DIV/0!</v>
      </c>
      <c r="K1168" s="3" t="e">
        <f>IF(DEGREES(ACOS(SIN(RADIANS(G1168))*SIN(RADIANS(E1158))+COS(RADIANS(G1168))*COS(RADIANS(E1158))*COS(RADIANS(K1148))))&gt;90,0,$F$4*$F$5/E1157^2*(SIN(RADIANS(G1168))*SIN(RADIANS(E1158))+COS(RADIANS(G1168))*COS(RADIANS(E1158))*COS(RADIANS(K1148))))</f>
        <v>#DIV/0!</v>
      </c>
      <c r="L1168" s="3" t="e">
        <f>IF(DEGREES(ACOS(SIN(RADIANS(G1168))*SIN(RADIANS(E1158))+COS(RADIANS(G1168))*COS(RADIANS(E1158))*COS(RADIANS(L1148))))&gt;90,0,$F$4*$F$5/E1157^2*(SIN(RADIANS(G1168))*SIN(RADIANS(E1158))+COS(RADIANS(G1168))*COS(RADIANS(E1158))*COS(RADIANS(L1148))))</f>
        <v>#DIV/0!</v>
      </c>
      <c r="M1168" s="3" t="e">
        <f>IF(DEGREES(ACOS(SIN(RADIANS(G1168))*SIN(RADIANS(E1158))+COS(RADIANS(G1168))*COS(RADIANS(E1158))*COS(RADIANS(M1148))))&gt;90,0,$F$4*$F$5/E1157^2*(SIN(RADIANS(G1168))*SIN(RADIANS(E1158))+COS(RADIANS(G1168))*COS(RADIANS(E1158))*COS(RADIANS(M1148))))</f>
        <v>#DIV/0!</v>
      </c>
      <c r="N1168" s="3" t="e">
        <f>IF(DEGREES(ACOS(SIN(RADIANS(G1168))*SIN(RADIANS(E1158))+COS(RADIANS(G1168))*COS(RADIANS(E1158))*COS(RADIANS(N1148))))&gt;90,0,$F$4*$F$5/E1157^2*(SIN(RADIANS(G1168))*SIN(RADIANS(E1158))+COS(RADIANS(G1168))*COS(RADIANS(E1158))*COS(RADIANS(N1148))))</f>
        <v>#DIV/0!</v>
      </c>
      <c r="O1168" s="3" t="e">
        <f>IF(DEGREES(ACOS(SIN(RADIANS(G1168))*SIN(RADIANS(E1158))+COS(RADIANS(G1168))*COS(RADIANS(E1158))*COS(RADIANS(O1148))))&gt;90,0,$F$4*$F$5/E1157^2*(SIN(RADIANS(G1168))*SIN(RADIANS(E1158))+COS(RADIANS(G1168))*COS(RADIANS(E1158))*COS(RADIANS(O1148))))</f>
        <v>#DIV/0!</v>
      </c>
      <c r="P1168" s="3" t="e">
        <f>IF(DEGREES(ACOS(SIN(RADIANS(G1168))*SIN(RADIANS(E1158))+COS(RADIANS(G1168))*COS(RADIANS(E1158))*COS(RADIANS(P1148))))&gt;90,0,$F$4*$F$5/E1157^2*(SIN(RADIANS(G1168))*SIN(RADIANS(E1158))+COS(RADIANS(G1168))*COS(RADIANS(E1158))*COS(RADIANS(P1148))))</f>
        <v>#DIV/0!</v>
      </c>
      <c r="Q1168" s="3" t="e">
        <f>IF(DEGREES(ACOS(SIN(RADIANS(G1168))*SIN(RADIANS(E1158))+COS(RADIANS(G1168))*COS(RADIANS(E1158))*COS(RADIANS(Q1148))))&gt;90,0,$F$4*$F$5/E1157^2*(SIN(RADIANS(G1168))*SIN(RADIANS(E1158))+COS(RADIANS(G1168))*COS(RADIANS(E1158))*COS(RADIANS(Q1148))))</f>
        <v>#DIV/0!</v>
      </c>
      <c r="R1168" s="3" t="e">
        <f>IF(DEGREES(ACOS(SIN(RADIANS(G1168))*SIN(RADIANS(E1158))+COS(RADIANS(G1168))*COS(RADIANS(E1158))*COS(RADIANS(R1148))))&gt;90,0,$F$4*$F$5/E1157^2*(SIN(RADIANS(G1168))*SIN(RADIANS(E1158))+COS(RADIANS(G1168))*COS(RADIANS(E1158))*COS(RADIANS(R1148))))</f>
        <v>#DIV/0!</v>
      </c>
      <c r="S1168" s="3" t="e">
        <f>IF(DEGREES(ACOS(SIN(RADIANS(G1168))*SIN(RADIANS(E1158))+COS(RADIANS(G1168))*COS(RADIANS(E1158))*COS(RADIANS(S1148))))&gt;90,0,$F$4*$F$5/E1157^2*(SIN(RADIANS(G1168))*SIN(RADIANS(E1158))+COS(RADIANS(G1168))*COS(RADIANS(E1158))*COS(RADIANS(S1148))))</f>
        <v>#DIV/0!</v>
      </c>
      <c r="T1168" s="3" t="e">
        <f>IF(DEGREES(ACOS(SIN(RADIANS(G1168))*SIN(RADIANS(E1158))+COS(RADIANS(G1168))*COS(RADIANS(E1158))*COS(RADIANS(T1148))))&gt;90,0,$F$4*$F$5/E1157^2*(SIN(RADIANS(G1168))*SIN(RADIANS(E1158))+COS(RADIANS(G1168))*COS(RADIANS(E1158))*COS(RADIANS(T1148))))</f>
        <v>#DIV/0!</v>
      </c>
      <c r="U1168" s="3" t="e">
        <f>IF(DEGREES(ACOS(SIN(RADIANS(G1168))*SIN(RADIANS(E1158))+COS(RADIANS(G1168))*COS(RADIANS(E1158))*COS(RADIANS(U1148))))&gt;90,0,$F$4*$F$5/E1157^2*(SIN(RADIANS(G1168))*SIN(RADIANS(E1158))+COS(RADIANS(G1168))*COS(RADIANS(E1158))*COS(RADIANS(U1148))))</f>
        <v>#DIV/0!</v>
      </c>
      <c r="V1168" s="3" t="e">
        <f>IF(DEGREES(ACOS(SIN(RADIANS(G1168))*SIN(RADIANS(E1158))+COS(RADIANS(G1168))*COS(RADIANS(E1158))*COS(RADIANS(V1148))))&gt;90,0,$F$4*$F$5/E1157^2*(SIN(RADIANS(G1168))*SIN(RADIANS(E1158))+COS(RADIANS(G1168))*COS(RADIANS(E1158))*COS(RADIANS(V1148))))</f>
        <v>#DIV/0!</v>
      </c>
      <c r="W1168" s="3" t="e">
        <f>IF(DEGREES(ACOS(SIN(RADIANS(G1168))*SIN(RADIANS(E1158))+COS(RADIANS(G1168))*COS(RADIANS(E1158))*COS(RADIANS(W1148))))&gt;90,0,$F$4*$F$5/E1157^2*(SIN(RADIANS(G1168))*SIN(RADIANS(E1158))+COS(RADIANS(G1168))*COS(RADIANS(E1158))*COS(RADIANS(W1148))))</f>
        <v>#DIV/0!</v>
      </c>
      <c r="X1168" s="3" t="e">
        <f>IF(DEGREES(ACOS(SIN(RADIANS(G1168))*SIN(RADIANS(E1158))+COS(RADIANS(G1168))*COS(RADIANS(E1158))*COS(RADIANS(X1148))))&gt;90,0,$F$4*$F$5/E1157^2*(SIN(RADIANS(G1168))*SIN(RADIANS(E1158))+COS(RADIANS(G1168))*COS(RADIANS(E1158))*COS(RADIANS(X1148))))</f>
        <v>#DIV/0!</v>
      </c>
      <c r="Y1168" s="3" t="e">
        <f>IF(DEGREES(ACOS(SIN(RADIANS(G1168))*SIN(RADIANS(E1158))+COS(RADIANS(G1168))*COS(RADIANS(E1158))*COS(RADIANS(Y1148))))&gt;90,0,$F$4*$F$5/E1157^2*(SIN(RADIANS(G1168))*SIN(RADIANS(E1158))+COS(RADIANS(G1168))*COS(RADIANS(E1158))*COS(RADIANS(Y1148))))</f>
        <v>#DIV/0!</v>
      </c>
      <c r="Z1168" s="3" t="e">
        <f>IF(DEGREES(ACOS(SIN(RADIANS(G1168))*SIN(RADIANS(E1158))+COS(RADIANS(G1168))*COS(RADIANS(E1158))*COS(RADIANS(Z1148))))&gt;90,0,$F$4*$F$5/E1157^2*(SIN(RADIANS(G1168))*SIN(RADIANS(E1158))+COS(RADIANS(G1168))*COS(RADIANS(E1158))*COS(RADIANS(Z1148))))</f>
        <v>#DIV/0!</v>
      </c>
      <c r="AA1168" s="3" t="e">
        <f>IF(DEGREES(ACOS(SIN(RADIANS(G1168))*SIN(RADIANS(E1158))+COS(RADIANS(G1168))*COS(RADIANS(E1158))*COS(RADIANS(AA1148))))&gt;90,0,$F$4*$F$5/E1157^2*(SIN(RADIANS(G1168))*SIN(RADIANS(E1158))+COS(RADIANS(G1168))*COS(RADIANS(E1158))*COS(RADIANS(AA1148))))</f>
        <v>#DIV/0!</v>
      </c>
      <c r="AB1168" s="3" t="e">
        <f>IF(DEGREES(ACOS(SIN(RADIANS(G1168))*SIN(RADIANS(E1158))+COS(RADIANS(G1168))*COS(RADIANS(E1158))*COS(RADIANS(AB1148))))&gt;90,0,$F$4*$F$5/E1157^2*(SIN(RADIANS(G1168))*SIN(RADIANS(E1158))+COS(RADIANS(G1168))*COS(RADIANS(E1158))*COS(RADIANS(AB1148))))</f>
        <v>#DIV/0!</v>
      </c>
      <c r="AC1168" s="3" t="e">
        <f>IF(DEGREES(ACOS(SIN(RADIANS(G1168))*SIN(RADIANS(E1158))+COS(RADIANS(G1168))*COS(RADIANS(E1158))*COS(RADIANS(AC1148))))&gt;90,0,$F$4*$F$5/E1157^2*(SIN(RADIANS(G1168))*SIN(RADIANS(E1158))+COS(RADIANS(G1168))*COS(RADIANS(E1158))*COS(RADIANS(AC1148))))</f>
        <v>#DIV/0!</v>
      </c>
      <c r="AD1168" s="3" t="e">
        <f>IF(DEGREES(ACOS(SIN(RADIANS(G1168))*SIN(RADIANS(E1158))+COS(RADIANS(G1168))*COS(RADIANS(E1158))*COS(RADIANS(AD1148))))&gt;90,0,$F$4*$F$5/E1157^2*(SIN(RADIANS(G1168))*SIN(RADIANS(E1158))+COS(RADIANS(G1168))*COS(RADIANS(E1158))*COS(RADIANS(AD1148))))</f>
        <v>#DIV/0!</v>
      </c>
      <c r="AE1168" s="3" t="e">
        <f>IF(DEGREES(ACOS(SIN(RADIANS(G1168))*SIN(RADIANS(E1158))+COS(RADIANS(G1168))*COS(RADIANS(E1158))*COS(RADIANS(AE1148))))&gt;90,0,$F$4*$F$5/E1157^2*(SIN(RADIANS(G1168))*SIN(RADIANS(E1158))+COS(RADIANS(G1168))*COS(RADIANS(E1158))*COS(RADIANS(AE1148))))</f>
        <v>#DIV/0!</v>
      </c>
      <c r="AF1168" s="3" t="e">
        <f>IF(DEGREES(ACOS(SIN(RADIANS(G1168))*SIN(RADIANS(E1158))+COS(RADIANS(G1168))*COS(RADIANS(E1158))*COS(RADIANS(AF1148))))&gt;90,0,$F$4*$F$5/E1157^2*(SIN(RADIANS(G1168))*SIN(RADIANS(E1158))+COS(RADIANS(G1168))*COS(RADIANS(E1158))*COS(RADIANS(AF1148))))</f>
        <v>#DIV/0!</v>
      </c>
      <c r="AG1168" s="3" t="e">
        <f>IF(DEGREES(ACOS(SIN(RADIANS(G1168))*SIN(RADIANS(E1158))+COS(RADIANS(G1168))*COS(RADIANS(E1158))*COS(RADIANS(AG1148))))&gt;90,0,$F$4*$F$5/E1157^2*(SIN(RADIANS(G1168))*SIN(RADIANS(E1158))+COS(RADIANS(G1168))*COS(RADIANS(E1158))*COS(RADIANS(AG1148))))</f>
        <v>#DIV/0!</v>
      </c>
      <c r="AH1168" s="3" t="e">
        <f>IF(DEGREES(ACOS(SIN(RADIANS(G1168))*SIN(RADIANS(E1158))+COS(RADIANS(G1168))*COS(RADIANS(E1158))*COS(RADIANS(AH1148))))&gt;90,0,$F$4*$F$5/E1157^2*(SIN(RADIANS(G1168))*SIN(RADIANS(E1158))+COS(RADIANS(G1168))*COS(RADIANS(E1158))*COS(RADIANS(AH1148))))</f>
        <v>#DIV/0!</v>
      </c>
      <c r="AI1168" s="3" t="e">
        <f>IF(DEGREES(ACOS(SIN(RADIANS(G1168))*SIN(RADIANS(E1158))+COS(RADIANS(G1168))*COS(RADIANS(E1158))*COS(RADIANS(AI1148))))&gt;90,0,$F$4*$F$5/E1157^2*(SIN(RADIANS(G1168))*SIN(RADIANS(E1158))+COS(RADIANS(G1168))*COS(RADIANS(E1158))*COS(RADIANS(AI1148))))</f>
        <v>#DIV/0!</v>
      </c>
      <c r="AJ1168" s="3" t="e">
        <f>IF(DEGREES(ACOS(SIN(RADIANS(G1168))*SIN(RADIANS(E1158))+COS(RADIANS(G1168))*COS(RADIANS(E1158))*COS(RADIANS(AJ1148))))&gt;90,0,$F$4*$F$5/E1157^2*(SIN(RADIANS(G1168))*SIN(RADIANS(E1158))+COS(RADIANS(G1168))*COS(RADIANS(E1158))*COS(RADIANS(AJ1148))))</f>
        <v>#DIV/0!</v>
      </c>
      <c r="AK1168" s="3" t="e">
        <f>IF(DEGREES(ACOS(SIN(RADIANS(G1168))*SIN(RADIANS(E1158))+COS(RADIANS(G1168))*COS(RADIANS(E1158))*COS(RADIANS(AK1148))))&gt;90,0,$F$4*$F$5/E1157^2*(SIN(RADIANS(G1168))*SIN(RADIANS(E1158))+COS(RADIANS(G1168))*COS(RADIANS(E1158))*COS(RADIANS(AK1148))))</f>
        <v>#DIV/0!</v>
      </c>
      <c r="AL1168" s="3" t="e">
        <f>IF(DEGREES(ACOS(SIN(RADIANS(G1168))*SIN(RADIANS(E1158))+COS(RADIANS(G1168))*COS(RADIANS(E1158))*COS(RADIANS(AL1148))))&gt;90,0,$F$4*$F$5/E1157^2*(SIN(RADIANS(G1168))*SIN(RADIANS(E1158))+COS(RADIANS(G1168))*COS(RADIANS(E1158))*COS(RADIANS(AL1148))))</f>
        <v>#DIV/0!</v>
      </c>
      <c r="AM1168" s="3" t="e">
        <f>IF(DEGREES(ACOS(SIN(RADIANS(G1168))*SIN(RADIANS(E1158))+COS(RADIANS(G1168))*COS(RADIANS(E1158))*COS(RADIANS(AM1148))))&gt;90,0,$F$4*$F$5/E1157^2*(SIN(RADIANS(G1168))*SIN(RADIANS(E1158))+COS(RADIANS(G1168))*COS(RADIANS(E1158))*COS(RADIANS(AM1148))))</f>
        <v>#DIV/0!</v>
      </c>
      <c r="AN1168" s="3" t="e">
        <f>IF(DEGREES(ACOS(SIN(RADIANS(G1168))*SIN(RADIANS(E1158))+COS(RADIANS(G1168))*COS(RADIANS(E1158))*COS(RADIANS(AN1148))))&gt;90,0,$F$4*$F$5/E1157^2*(SIN(RADIANS(G1168))*SIN(RADIANS(E1158))+COS(RADIANS(G1168))*COS(RADIANS(E1158))*COS(RADIANS(AN1148))))</f>
        <v>#DIV/0!</v>
      </c>
      <c r="AO1168" s="3" t="e">
        <f>IF(DEGREES(ACOS(SIN(RADIANS(G1168))*SIN(RADIANS(E1158))+COS(RADIANS(G1168))*COS(RADIANS(E1158))*COS(RADIANS(AO1148))))&gt;90,0,$F$4*$F$5/E1157^2*(SIN(RADIANS(G1168))*SIN(RADIANS(E1158))+COS(RADIANS(G1168))*COS(RADIANS(E1158))*COS(RADIANS(AO1148))))</f>
        <v>#DIV/0!</v>
      </c>
      <c r="AP1168" s="3" t="e">
        <f>IF(DEGREES(ACOS(SIN(RADIANS(G1168))*SIN(RADIANS(E1158))+COS(RADIANS(G1168))*COS(RADIANS(E1158))*COS(RADIANS(AP1148))))&gt;90,0,$F$4*$F$5/E1157^2*(SIN(RADIANS(G1168))*SIN(RADIANS(E1158))+COS(RADIANS(G1168))*COS(RADIANS(E1158))*COS(RADIANS(AP1148))))</f>
        <v>#DIV/0!</v>
      </c>
      <c r="AQ1168" s="3" t="e">
        <f>IF(DEGREES(ACOS(SIN(RADIANS(G1168))*SIN(RADIANS(E1158))+COS(RADIANS(G1168))*COS(RADIANS(E1158))*COS(RADIANS(AQ1148))))&gt;90,0,$F$4*$F$5/E1157^2*(SIN(RADIANS(G1168))*SIN(RADIANS(E1158))+COS(RADIANS(G1168))*COS(RADIANS(E1158))*COS(RADIANS(AQ1148))))</f>
        <v>#DIV/0!</v>
      </c>
      <c r="AR1168" s="3" t="e">
        <f>IF(DEGREES(ACOS(SIN(RADIANS(G1168))*SIN(RADIANS(E1158))+COS(RADIANS(G1168))*COS(RADIANS(E1158))*COS(RADIANS(AR1148))))&gt;90,0,$F$4*$F$5/E1157^2*(SIN(RADIANS(G1168))*SIN(RADIANS(E1158))+COS(RADIANS(G1168))*COS(RADIANS(E1158))*COS(RADIANS(AR1148))))</f>
        <v>#DIV/0!</v>
      </c>
    </row>
    <row r="1169" spans="2:44" ht="15.75" customHeight="1" x14ac:dyDescent="0.2"/>
    <row r="1170" spans="2:44" ht="15.75" customHeight="1" x14ac:dyDescent="0.2">
      <c r="H1170" s="3" t="s">
        <v>771</v>
      </c>
      <c r="I1170" s="3">
        <v>180</v>
      </c>
      <c r="J1170" s="3">
        <v>170</v>
      </c>
      <c r="K1170" s="3">
        <v>160</v>
      </c>
      <c r="L1170" s="3">
        <v>150</v>
      </c>
      <c r="M1170" s="3">
        <v>140</v>
      </c>
      <c r="N1170" s="3">
        <v>130</v>
      </c>
      <c r="O1170" s="3">
        <v>120</v>
      </c>
      <c r="P1170" s="3">
        <v>110</v>
      </c>
      <c r="Q1170" s="3">
        <v>100</v>
      </c>
      <c r="R1170" s="3">
        <v>90</v>
      </c>
      <c r="S1170" s="3">
        <v>80</v>
      </c>
      <c r="T1170" s="3">
        <v>70</v>
      </c>
      <c r="U1170" s="3">
        <v>60</v>
      </c>
      <c r="V1170" s="3">
        <v>50</v>
      </c>
      <c r="W1170" s="3">
        <v>40</v>
      </c>
      <c r="X1170" s="3">
        <v>30</v>
      </c>
      <c r="Y1170" s="3">
        <v>20</v>
      </c>
      <c r="Z1170" s="3">
        <v>10</v>
      </c>
      <c r="AA1170" s="3">
        <v>0</v>
      </c>
      <c r="AB1170" s="3">
        <v>-10</v>
      </c>
      <c r="AC1170" s="3">
        <v>-20</v>
      </c>
      <c r="AD1170" s="3">
        <v>-30</v>
      </c>
      <c r="AE1170" s="3">
        <v>-40</v>
      </c>
      <c r="AF1170" s="3">
        <v>-50</v>
      </c>
      <c r="AG1170" s="3">
        <v>-60</v>
      </c>
      <c r="AH1170" s="3">
        <v>-70</v>
      </c>
      <c r="AI1170" s="3">
        <v>-80</v>
      </c>
      <c r="AJ1170" s="3">
        <v>-90</v>
      </c>
      <c r="AK1170" s="3">
        <v>-100</v>
      </c>
      <c r="AL1170" s="3">
        <v>-110</v>
      </c>
      <c r="AM1170" s="3">
        <v>-120</v>
      </c>
      <c r="AN1170" s="3">
        <v>-130</v>
      </c>
      <c r="AO1170" s="3">
        <v>-140</v>
      </c>
      <c r="AP1170" s="3">
        <v>-150</v>
      </c>
      <c r="AQ1170" s="3">
        <v>-160</v>
      </c>
      <c r="AR1170" s="3">
        <v>-170</v>
      </c>
    </row>
    <row r="1171" spans="2:44" ht="15.75" customHeight="1" x14ac:dyDescent="0.2">
      <c r="H1171" s="3" t="s">
        <v>782</v>
      </c>
      <c r="I1171" s="3">
        <f>IF(ABS(I1170-E1183)&gt;180,IF(ABS(I1170-E1183)&gt;360,ABS(I1170-E1183)-360,360-ABS(I1170-E1183)),ABS(I1170-E1183))</f>
        <v>180</v>
      </c>
      <c r="J1171" s="3">
        <f>IF(ABS(J1170-E1183)&gt;180,IF(ABS(J1170-E1183)&gt;360,ABS(J1170-E1183)-360,360-ABS(J1170-E1183)),ABS(J1170-E1183))</f>
        <v>170</v>
      </c>
      <c r="K1171" s="3">
        <f>IF(ABS(K1170-E1183)&gt;180,IF(ABS(K1170-E1183)&gt;360,ABS(K1170-E1183)-360,360-ABS(K1170-E1183)),ABS(K1170-E1183))</f>
        <v>160</v>
      </c>
      <c r="L1171" s="3">
        <f>IF(ABS(L1170-E1183)&gt;180,IF(ABS(L1170-E1183)&gt;360,ABS(L1170-E1183)-360,360-ABS(L1170-E1183)),ABS(L1170-E1183))</f>
        <v>150</v>
      </c>
      <c r="M1171" s="3">
        <f>IF(ABS(M1170-E1183)&gt;180,IF(ABS(M1170-E1183)&gt;360,ABS(M1170-E1183)-360,360-ABS(M1170-E1183)),ABS(M1170-E1183))</f>
        <v>140</v>
      </c>
      <c r="N1171" s="3">
        <f>IF(ABS(N1170-E1183)&gt;180,IF(ABS(N1170-E1183)&gt;360,ABS(N1170-E1183)-360,360-ABS(N1170-E1183)),ABS(N1170-E1183))</f>
        <v>130</v>
      </c>
      <c r="O1171" s="3">
        <f>IF(ABS(O1170-E1183)&gt;180,IF(ABS(O1170-E1183)&gt;360,ABS(O1170-E1183)-360,360-ABS(O1170-E1183)),ABS(O1170-E1183))</f>
        <v>120</v>
      </c>
      <c r="P1171" s="3">
        <f>IF(ABS(P1170-E1183)&gt;180,IF(ABS(P1170-E1183)&gt;360,ABS(P1170-E1183)-360,360-ABS(P1170-E1183)),ABS(P1170-E1183))</f>
        <v>110</v>
      </c>
      <c r="Q1171" s="3">
        <f>IF(ABS(Q1170-E1183)&gt;180,IF(ABS(Q1170-E1183)&gt;360,ABS(Q1170-E1183)-360,360-ABS(Q1170-E1183)),ABS(Q1170-E1183))</f>
        <v>100</v>
      </c>
      <c r="R1171" s="3">
        <f>IF(ABS(R1170-E1183)&gt;180,IF(ABS(R1170-E1183)&gt;360,ABS(R1170-E1183)-360,360-ABS(R1170-E1183)),ABS(R1170-E1183))</f>
        <v>90</v>
      </c>
      <c r="S1171" s="3">
        <f>IF(ABS(S1170-E1183)&gt;180,IF(ABS(S1170-E1183)&gt;360,ABS(S1170-E1183)-360,360-ABS(S1170-E1183)),ABS(S1170-E1183))</f>
        <v>80</v>
      </c>
      <c r="T1171" s="3">
        <f>IF(ABS(T1170-E1183)&gt;180,IF(ABS(T1170-E1183)&gt;360,ABS(T1170-E1183)-360,360-ABS(T1170-E1183)),ABS(T1170-E1183))</f>
        <v>70</v>
      </c>
      <c r="U1171" s="3">
        <f>IF(ABS(U1170-E1183)&gt;180,IF(ABS(U1170-E1183)&gt;360,ABS(U1170-E1183)-360,360-ABS(U1170-E1183)),ABS(U1170-E1183))</f>
        <v>60</v>
      </c>
      <c r="V1171" s="3">
        <f>IF(ABS(V1170-E1183)&gt;180,IF(ABS(V1170-E1183)&gt;360,ABS(V1170-E1183)-360,360-ABS(V1170-E1183)),ABS(V1170-E1183))</f>
        <v>50</v>
      </c>
      <c r="W1171" s="3">
        <f>IF(ABS(W1170-E1183)&gt;180,IF(ABS(W1170-E1183)&gt;360,ABS(W1170-E1183)-360,360-ABS(W1170-E1183)),ABS(W1170-E1183))</f>
        <v>40</v>
      </c>
      <c r="X1171" s="3">
        <f>IF(ABS(X1170-E1183)&gt;180,IF(ABS(X1170-E1183)&gt;360,ABS(X1170-E1183)-360,360-ABS(X1170-E1183)),ABS(X1170-E1183))</f>
        <v>30</v>
      </c>
      <c r="Y1171" s="3">
        <f>IF(ABS(Y1170-E1183)&gt;180,IF(ABS(Y1170-E1183)&gt;360,ABS(Y1170-E1183)-360,360-ABS(Y1170-E1183)),ABS(Y1170-E1183))</f>
        <v>20</v>
      </c>
      <c r="Z1171" s="3">
        <f>IF(ABS(Z1170-E1183)&gt;180,IF(ABS(Z1170-E1183)&gt;360,ABS(Z1170-E1183)-360,360-ABS(Z1170-E1183)),ABS(Z1170-E1183))</f>
        <v>10</v>
      </c>
      <c r="AA1171" s="3">
        <f>IF(ABS(AA1170-E1183)&gt;180,IF(ABS(AA1170-E1183)&gt;360,ABS(AA1170-E1183)-360,360-ABS(AA1170-E1183)),ABS(AA1170-E1183))</f>
        <v>0</v>
      </c>
      <c r="AB1171" s="3">
        <f>IF(ABS(AB1170-E1183)&gt;180,IF(ABS(AB1170-E1183)&gt;360,ABS(AB1170-E1183)-360,360-ABS(AB1170-E1183)),ABS(AB1170-E1183))</f>
        <v>10</v>
      </c>
      <c r="AC1171" s="3">
        <f>IF(ABS(AC1170-E1183)&gt;180,IF(ABS(AC1170-E1183)&gt;360,ABS(AC1170-E1183)-360,360-ABS(AC1170-E1183)),ABS(AC1170-E1183))</f>
        <v>20</v>
      </c>
      <c r="AD1171" s="3">
        <f>IF(ABS(AD1170-E1183)&gt;180,IF(ABS(AD1170-E1183)&gt;360,ABS(AD1170-E1183)-360,360-ABS(AD1170-E1183)),ABS(AD1170-E1183))</f>
        <v>30</v>
      </c>
      <c r="AE1171" s="3">
        <f>IF(ABS(AE1170-E1183)&gt;180,IF(ABS(AE1170-E1183)&gt;360,ABS(AE1170-E1183)-360,360-ABS(AE1170-E1183)),ABS(AE1170-E1183))</f>
        <v>40</v>
      </c>
      <c r="AF1171" s="3">
        <f>IF(ABS(AF1170-E1183)&gt;180,IF(ABS(AF1170-E1183)&gt;360,ABS(AF1170-E1183)-360,360-ABS(AF1170-E1183)),ABS(AF1170-E1183))</f>
        <v>50</v>
      </c>
      <c r="AG1171" s="3">
        <f>IF(ABS(AG1170-E1183)&gt;180,IF(ABS(AG1170-E1183)&gt;360,ABS(AG1170-E1183)-360,360-ABS(AG1170-E1183)),ABS(AG1170-E1183))</f>
        <v>60</v>
      </c>
      <c r="AH1171" s="3">
        <f>IF(ABS(AH1170-E1183)&gt;180,IF(ABS(AH1170-E1183)&gt;360,ABS(AH1170-E1183)-360,360-ABS(AH1170-E1183)),ABS(AH1170-E1183))</f>
        <v>70</v>
      </c>
      <c r="AI1171" s="3">
        <f>IF(ABS(AI1170-E1183)&gt;180,IF(ABS(AI1170-E1183)&gt;360,ABS(AI1170-E1183)-360,360-ABS(AI1170-E1183)),ABS(AI1170-E1183))</f>
        <v>80</v>
      </c>
      <c r="AJ1171" s="3">
        <f>IF(ABS(AJ1170-E1183)&gt;180,IF(ABS(AJ1170-E1183)&gt;360,ABS(AJ1170-E1183)-360,360-ABS(AJ1170-E1183)),ABS(AJ1170-E1183))</f>
        <v>90</v>
      </c>
      <c r="AK1171" s="3">
        <f>IF(ABS(AK1170-E1183)&gt;180,IF(ABS(AK1170-E1183)&gt;360,ABS(AK1170-E1183)-360,360-ABS(AK1170-E1183)),ABS(AK1170-E1183))</f>
        <v>100</v>
      </c>
      <c r="AL1171" s="3">
        <f>IF(ABS(AL1170-E1183)&gt;180,IF(ABS(AL1170-E1183)&gt;360,ABS(AL1170-E1183)-360,360-ABS(AL1170-E1183)),ABS(AL1170-E1183))</f>
        <v>110</v>
      </c>
      <c r="AM1171" s="3">
        <f>IF(ABS(AM1170-E1183)&gt;180,IF(ABS(AM1170-E1183)&gt;360,ABS(AM1170-E1183)-360,360-ABS(AM1170-E1183)),ABS(AM1170-E1183))</f>
        <v>120</v>
      </c>
      <c r="AN1171" s="3">
        <f>IF(ABS(AN1170-E1183)&gt;180,IF(ABS(AN1170-E1183)&gt;360,ABS(AN1170-E1183)-360,360-ABS(AN1170-E1183)),ABS(AN1170-E1183))</f>
        <v>130</v>
      </c>
      <c r="AO1171" s="3">
        <f>IF(ABS(AO1170-E1183)&gt;180,IF(ABS(AO1170-E1183)&gt;360,ABS(AO1170-E1183)-360,360-ABS(AO1170-E1183)),ABS(AO1170-E1183))</f>
        <v>140</v>
      </c>
      <c r="AP1171" s="3">
        <f>IF(ABS(AP1170-E1183)&gt;180,IF(ABS(AP1170-E1183)&gt;360,ABS(AP1170-E1183)-360,360-ABS(AP1170-E1183)),ABS(AP1170-E1183))</f>
        <v>150</v>
      </c>
      <c r="AQ1171" s="3">
        <f>IF(ABS(AQ1170-E1183)&gt;180,IF(ABS(AQ1170-E1183)&gt;360,ABS(AQ1170-E1183)-360,360-ABS(AQ1170-E1183)),ABS(AQ1170-E1183))</f>
        <v>160</v>
      </c>
      <c r="AR1171" s="3">
        <f>IF(ABS(AR1170-E1183)&gt;180,IF(ABS(AR1170-E1183)&gt;360,ABS(AR1170-E1183)-360,360-ABS(AR1170-E1183)),ABS(AR1170-E1183))</f>
        <v>170</v>
      </c>
    </row>
    <row r="1172" spans="2:44" ht="15.75" customHeight="1" x14ac:dyDescent="0.2">
      <c r="G1172" s="3" t="s">
        <v>736</v>
      </c>
    </row>
    <row r="1173" spans="2:44" ht="15.75" customHeight="1" x14ac:dyDescent="0.2">
      <c r="B1173" s="3" t="s">
        <v>791</v>
      </c>
      <c r="E1173" s="3">
        <v>490</v>
      </c>
      <c r="G1173" s="3">
        <v>90</v>
      </c>
      <c r="I1173" s="3" t="e">
        <f>IF(DEGREES(ACOS(SIN(RADIANS(G1173))*SIN(RADIANS(E1181))+COS(RADIANS(G1173))*COS(RADIANS(E1181))*COS(RADIANS(I1171))))&gt;90,0,$F$4*$F$5/E1180^2*(SIN(RADIANS(G1173))*SIN(RADIANS(E1181))+COS(RADIANS(G1173))*COS(RADIANS(E1181))*COS(RADIANS(I1171))))</f>
        <v>#DIV/0!</v>
      </c>
      <c r="J1173" s="3" t="e">
        <f>IF(DEGREES(ACOS(SIN(RADIANS(G1173))*SIN(RADIANS(E1181))+COS(RADIANS(G1173))*COS(RADIANS(E1181))*COS(RADIANS(J1171))))&gt;90,0,$F$4*$F$5/E1180^2*(SIN(RADIANS(G1173))*SIN(RADIANS(E1181))+COS(RADIANS(G1173))*COS(RADIANS(E1181))*COS(RADIANS(J1171))))</f>
        <v>#DIV/0!</v>
      </c>
      <c r="K1173" s="3" t="e">
        <f>IF(DEGREES(ACOS(SIN(RADIANS(G1173))*SIN(RADIANS(E1181))+COS(RADIANS(G1173))*COS(RADIANS(E1181))*COS(RADIANS(K1171))))&gt;90,0,$F$4*$F$5/E1180^2*(SIN(RADIANS(G1173))*SIN(RADIANS(E1181))+COS(RADIANS(G1173))*COS(RADIANS(E1181))*COS(RADIANS(K1171))))</f>
        <v>#DIV/0!</v>
      </c>
      <c r="L1173" s="3" t="e">
        <f>IF(DEGREES(ACOS(SIN(RADIANS(G1173))*SIN(RADIANS(E1181))+COS(RADIANS(G1173))*COS(RADIANS(E1181))*COS(RADIANS(L1171))))&gt;90,0,$F$4*$F$5/E1180^2*(SIN(RADIANS(G1173))*SIN(RADIANS(E1181))+COS(RADIANS(G1173))*COS(RADIANS(E1181))*COS(RADIANS(L1171))))</f>
        <v>#DIV/0!</v>
      </c>
      <c r="M1173" s="3" t="e">
        <f>IF(DEGREES(ACOS(SIN(RADIANS(G1173))*SIN(RADIANS(E1181))+COS(RADIANS(G1173))*COS(RADIANS(E1181))*COS(RADIANS(M1171))))&gt;90,0,$F$4*$F$5/E1180^2*(SIN(RADIANS(G1173))*SIN(RADIANS(E1181))+COS(RADIANS(G1173))*COS(RADIANS(E1181))*COS(RADIANS(M1171))))</f>
        <v>#DIV/0!</v>
      </c>
      <c r="N1173" s="3" t="e">
        <f>IF(DEGREES(ACOS(SIN(RADIANS(G1173))*SIN(RADIANS(E1181))+COS(RADIANS(G1173))*COS(RADIANS(E1181))*COS(RADIANS(N1171))))&gt;90,0,$F$4*$F$5/E1180^2*(SIN(RADIANS(G1173))*SIN(RADIANS(E1181))+COS(RADIANS(G1173))*COS(RADIANS(E1181))*COS(RADIANS(N1171))))</f>
        <v>#DIV/0!</v>
      </c>
      <c r="O1173" s="3" t="e">
        <f>IF(DEGREES(ACOS(SIN(RADIANS(G1173))*SIN(RADIANS(E1181))+COS(RADIANS(G1173))*COS(RADIANS(E1181))*COS(RADIANS(O1171))))&gt;90,0,$F$4*$F$5/E1180^2*(SIN(RADIANS(G1173))*SIN(RADIANS(E1181))+COS(RADIANS(G1173))*COS(RADIANS(E1181))*COS(RADIANS(O1171))))</f>
        <v>#DIV/0!</v>
      </c>
      <c r="P1173" s="3" t="e">
        <f>IF(DEGREES(ACOS(SIN(RADIANS(G1173))*SIN(RADIANS(E1181))+COS(RADIANS(G1173))*COS(RADIANS(E1181))*COS(RADIANS(P1171))))&gt;90,0,$F$4*$F$5/E1180^2*(SIN(RADIANS(G1173))*SIN(RADIANS(E1181))+COS(RADIANS(G1173))*COS(RADIANS(E1181))*COS(RADIANS(P1171))))</f>
        <v>#DIV/0!</v>
      </c>
      <c r="Q1173" s="3" t="e">
        <f>IF(DEGREES(ACOS(SIN(RADIANS(G1173))*SIN(RADIANS(E1181))+COS(RADIANS(G1173))*COS(RADIANS(E1181))*COS(RADIANS(Q1171))))&gt;90,0,$F$4*$F$5/E1180^2*(SIN(RADIANS(G1173))*SIN(RADIANS(E1181))+COS(RADIANS(G1173))*COS(RADIANS(E1181))*COS(RADIANS(Q1171))))</f>
        <v>#DIV/0!</v>
      </c>
      <c r="R1173" s="3" t="e">
        <f>IF(DEGREES(ACOS(SIN(RADIANS(G1173))*SIN(RADIANS(E1181))+COS(RADIANS(G1173))*COS(RADIANS(E1181))*COS(RADIANS(R1171))))&gt;90,0,$F$4*$F$5/E1180^2*(SIN(RADIANS(G1173))*SIN(RADIANS(E1181))+COS(RADIANS(G1173))*COS(RADIANS(E1181))*COS(RADIANS(R1171))))</f>
        <v>#DIV/0!</v>
      </c>
      <c r="S1173" s="3" t="e">
        <f>IF(DEGREES(ACOS(SIN(RADIANS(G1173))*SIN(RADIANS(E1181))+COS(RADIANS(G1173))*COS(RADIANS(E1181))*COS(RADIANS(S1171))))&gt;90,0,$F$4*$F$5/E1180^2*(SIN(RADIANS(G1173))*SIN(RADIANS(E1181))+COS(RADIANS(G1173))*COS(RADIANS(E1181))*COS(RADIANS(S1171))))</f>
        <v>#DIV/0!</v>
      </c>
      <c r="T1173" s="3" t="e">
        <f>IF(DEGREES(ACOS(SIN(RADIANS(G1173))*SIN(RADIANS(E1181))+COS(RADIANS(G1173))*COS(RADIANS(E1181))*COS(RADIANS(T1171))))&gt;90,0,$F$4*$F$5/E1180^2*(SIN(RADIANS(G1173))*SIN(RADIANS(E1181))+COS(RADIANS(G1173))*COS(RADIANS(E1181))*COS(RADIANS(T1171))))</f>
        <v>#DIV/0!</v>
      </c>
      <c r="U1173" s="3" t="e">
        <f>IF(DEGREES(ACOS(SIN(RADIANS(G1173))*SIN(RADIANS(E1181))+COS(RADIANS(G1173))*COS(RADIANS(E1181))*COS(RADIANS(U1171))))&gt;90,0,$F$4*$F$5/E1180^2*(SIN(RADIANS(G1173))*SIN(RADIANS(E1181))+COS(RADIANS(G1173))*COS(RADIANS(E1181))*COS(RADIANS(U1171))))</f>
        <v>#DIV/0!</v>
      </c>
      <c r="V1173" s="3" t="e">
        <f>IF(DEGREES(ACOS(SIN(RADIANS(G1173))*SIN(RADIANS(E1181))+COS(RADIANS(G1173))*COS(RADIANS(E1181))*COS(RADIANS(V1171))))&gt;90,0,$F$4*$F$5/E1180^2*(SIN(RADIANS(G1173))*SIN(RADIANS(E1181))+COS(RADIANS(G1173))*COS(RADIANS(E1181))*COS(RADIANS(V1171))))</f>
        <v>#DIV/0!</v>
      </c>
      <c r="W1173" s="3" t="e">
        <f>IF(DEGREES(ACOS(SIN(RADIANS(G1173))*SIN(RADIANS(E1181))+COS(RADIANS(G1173))*COS(RADIANS(E1181))*COS(RADIANS(W1171))))&gt;90,0,$F$4*$F$5/E1180^2*(SIN(RADIANS(G1173))*SIN(RADIANS(E1181))+COS(RADIANS(G1173))*COS(RADIANS(E1181))*COS(RADIANS(W1171))))</f>
        <v>#DIV/0!</v>
      </c>
      <c r="X1173" s="3" t="e">
        <f>IF(DEGREES(ACOS(SIN(RADIANS(G1173))*SIN(RADIANS(E1181))+COS(RADIANS(G1173))*COS(RADIANS(E1181))*COS(RADIANS(X1171))))&gt;90,0,$F$4*$F$5/E1180^2*(SIN(RADIANS(G1173))*SIN(RADIANS(E1181))+COS(RADIANS(G1173))*COS(RADIANS(E1181))*COS(RADIANS(X1171))))</f>
        <v>#DIV/0!</v>
      </c>
      <c r="Y1173" s="3" t="e">
        <f>IF(DEGREES(ACOS(SIN(RADIANS(G1173))*SIN(RADIANS(E1181))+COS(RADIANS(G1173))*COS(RADIANS(E1181))*COS(RADIANS(Y1171))))&gt;90,0,$F$4*$F$5/E1180^2*(SIN(RADIANS(G1173))*SIN(RADIANS(E1181))+COS(RADIANS(G1173))*COS(RADIANS(E1181))*COS(RADIANS(Y1171))))</f>
        <v>#DIV/0!</v>
      </c>
      <c r="Z1173" s="3" t="e">
        <f>IF(DEGREES(ACOS(SIN(RADIANS(G1173))*SIN(RADIANS(E1181))+COS(RADIANS(G1173))*COS(RADIANS(E1181))*COS(RADIANS(Z1171))))&gt;90,0,$F$4*$F$5/E1180^2*(SIN(RADIANS(G1173))*SIN(RADIANS(E1181))+COS(RADIANS(G1173))*COS(RADIANS(E1181))*COS(RADIANS(Z1171))))</f>
        <v>#DIV/0!</v>
      </c>
      <c r="AA1173" s="3" t="e">
        <f>IF(DEGREES(ACOS(SIN(RADIANS(G1173))*SIN(RADIANS(E1181))+COS(RADIANS(G1173))*COS(RADIANS(E1181))*COS(RADIANS(AA1171))))&gt;90,0,$F$4*$F$5/E1180^2*(SIN(RADIANS(G1173))*SIN(RADIANS(E1181))+COS(RADIANS(G1173))*COS(RADIANS(E1181))*COS(RADIANS(AA1171))))</f>
        <v>#DIV/0!</v>
      </c>
      <c r="AB1173" s="3" t="e">
        <f>IF(DEGREES(ACOS(SIN(RADIANS(G1173))*SIN(RADIANS(E1181))+COS(RADIANS(G1173))*COS(RADIANS(E1181))*COS(RADIANS(AB1171))))&gt;90,0,$F$4*$F$5/E1180^2*(SIN(RADIANS(G1173))*SIN(RADIANS(E1181))+COS(RADIANS(G1173))*COS(RADIANS(E1181))*COS(RADIANS(AB1171))))</f>
        <v>#DIV/0!</v>
      </c>
      <c r="AC1173" s="3" t="e">
        <f>IF(DEGREES(ACOS(SIN(RADIANS(G1173))*SIN(RADIANS(E1181))+COS(RADIANS(G1173))*COS(RADIANS(E1181))*COS(RADIANS(AC1171))))&gt;90,0,$F$4*$F$5/E1180^2*(SIN(RADIANS(G1173))*SIN(RADIANS(E1181))+COS(RADIANS(G1173))*COS(RADIANS(E1181))*COS(RADIANS(AC1171))))</f>
        <v>#DIV/0!</v>
      </c>
      <c r="AD1173" s="3" t="e">
        <f>IF(DEGREES(ACOS(SIN(RADIANS(G1173))*SIN(RADIANS(E1181))+COS(RADIANS(G1173))*COS(RADIANS(E1181))*COS(RADIANS(AD1171))))&gt;90,0,$F$4*$F$5/E1180^2*(SIN(RADIANS(G1173))*SIN(RADIANS(E1181))+COS(RADIANS(G1173))*COS(RADIANS(E1181))*COS(RADIANS(AD1171))))</f>
        <v>#DIV/0!</v>
      </c>
      <c r="AE1173" s="3" t="e">
        <f>IF(DEGREES(ACOS(SIN(RADIANS(G1173))*SIN(RADIANS(E1181))+COS(RADIANS(G1173))*COS(RADIANS(E1181))*COS(RADIANS(AE1171))))&gt;90,0,$F$4*$F$5/E1180^2*(SIN(RADIANS(G1173))*SIN(RADIANS(E1181))+COS(RADIANS(G1173))*COS(RADIANS(E1181))*COS(RADIANS(AE1171))))</f>
        <v>#DIV/0!</v>
      </c>
      <c r="AF1173" s="3" t="e">
        <f>IF(DEGREES(ACOS(SIN(RADIANS(G1173))*SIN(RADIANS(E1181))+COS(RADIANS(G1173))*COS(RADIANS(E1181))*COS(RADIANS(AF1171))))&gt;90,0,$F$4*$F$5/E1180^2*(SIN(RADIANS(G1173))*SIN(RADIANS(E1181))+COS(RADIANS(G1173))*COS(RADIANS(E1181))*COS(RADIANS(AF1171))))</f>
        <v>#DIV/0!</v>
      </c>
      <c r="AG1173" s="3" t="e">
        <f>IF(DEGREES(ACOS(SIN(RADIANS(G1173))*SIN(RADIANS(E1181))+COS(RADIANS(G1173))*COS(RADIANS(E1181))*COS(RADIANS(AG1171))))&gt;90,0,$F$4*$F$5/E1180^2*(SIN(RADIANS(G1173))*SIN(RADIANS(E1181))+COS(RADIANS(G1173))*COS(RADIANS(E1181))*COS(RADIANS(AG1171))))</f>
        <v>#DIV/0!</v>
      </c>
      <c r="AH1173" s="3" t="e">
        <f>IF(DEGREES(ACOS(SIN(RADIANS(G1173))*SIN(RADIANS(E1181))+COS(RADIANS(G1173))*COS(RADIANS(E1181))*COS(RADIANS(AH1171))))&gt;90,0,$F$4*$F$5/E1180^2*(SIN(RADIANS(G1173))*SIN(RADIANS(E1181))+COS(RADIANS(G1173))*COS(RADIANS(E1181))*COS(RADIANS(AH1171))))</f>
        <v>#DIV/0!</v>
      </c>
      <c r="AI1173" s="3" t="e">
        <f>IF(DEGREES(ACOS(SIN(RADIANS(G1173))*SIN(RADIANS(E1181))+COS(RADIANS(G1173))*COS(RADIANS(E1181))*COS(RADIANS(AI1171))))&gt;90,0,$F$4*$F$5/E1180^2*(SIN(RADIANS(G1173))*SIN(RADIANS(E1181))+COS(RADIANS(G1173))*COS(RADIANS(E1181))*COS(RADIANS(AI1171))))</f>
        <v>#DIV/0!</v>
      </c>
      <c r="AJ1173" s="3" t="e">
        <f>IF(DEGREES(ACOS(SIN(RADIANS(G1173))*SIN(RADIANS(E1181))+COS(RADIANS(G1173))*COS(RADIANS(E1181))*COS(RADIANS(AJ1171))))&gt;90,0,$F$4*$F$5/E1180^2*(SIN(RADIANS(G1173))*SIN(RADIANS(E1181))+COS(RADIANS(G1173))*COS(RADIANS(E1181))*COS(RADIANS(AJ1171))))</f>
        <v>#DIV/0!</v>
      </c>
      <c r="AK1173" s="3" t="e">
        <f>IF(DEGREES(ACOS(SIN(RADIANS(G1173))*SIN(RADIANS(E1181))+COS(RADIANS(G1173))*COS(RADIANS(E1181))*COS(RADIANS(AK1171))))&gt;90,0,$F$4*$F$5/E1180^2*(SIN(RADIANS(G1173))*SIN(RADIANS(E1181))+COS(RADIANS(G1173))*COS(RADIANS(E1181))*COS(RADIANS(AK1171))))</f>
        <v>#DIV/0!</v>
      </c>
      <c r="AL1173" s="3" t="e">
        <f>IF(DEGREES(ACOS(SIN(RADIANS(G1173))*SIN(RADIANS(E1181))+COS(RADIANS(G1173))*COS(RADIANS(E1181))*COS(RADIANS(AL1171))))&gt;90,0,$F$4*$F$5/E1180^2*(SIN(RADIANS(G1173))*SIN(RADIANS(E1181))+COS(RADIANS(G1173))*COS(RADIANS(E1181))*COS(RADIANS(AL1171))))</f>
        <v>#DIV/0!</v>
      </c>
      <c r="AM1173" s="3" t="e">
        <f>IF(DEGREES(ACOS(SIN(RADIANS(G1173))*SIN(RADIANS(E1181))+COS(RADIANS(G1173))*COS(RADIANS(E1181))*COS(RADIANS(AM1171))))&gt;90,0,$F$4*$F$5/E1180^2*(SIN(RADIANS(G1173))*SIN(RADIANS(E1181))+COS(RADIANS(G1173))*COS(RADIANS(E1181))*COS(RADIANS(AM1171))))</f>
        <v>#DIV/0!</v>
      </c>
      <c r="AN1173" s="3" t="e">
        <f>IF(DEGREES(ACOS(SIN(RADIANS(G1173))*SIN(RADIANS(E1181))+COS(RADIANS(G1173))*COS(RADIANS(E1181))*COS(RADIANS(AN1171))))&gt;90,0,$F$4*$F$5/E1180^2*(SIN(RADIANS(G1173))*SIN(RADIANS(E1181))+COS(RADIANS(G1173))*COS(RADIANS(E1181))*COS(RADIANS(AN1171))))</f>
        <v>#DIV/0!</v>
      </c>
      <c r="AO1173" s="3" t="e">
        <f>IF(DEGREES(ACOS(SIN(RADIANS(G1173))*SIN(RADIANS(E1181))+COS(RADIANS(G1173))*COS(RADIANS(E1181))*COS(RADIANS(AO1171))))&gt;90,0,$F$4*$F$5/E1180^2*(SIN(RADIANS(G1173))*SIN(RADIANS(E1181))+COS(RADIANS(G1173))*COS(RADIANS(E1181))*COS(RADIANS(AO1171))))</f>
        <v>#DIV/0!</v>
      </c>
      <c r="AP1173" s="3" t="e">
        <f>IF(DEGREES(ACOS(SIN(RADIANS(G1173))*SIN(RADIANS(E1181))+COS(RADIANS(G1173))*COS(RADIANS(E1181))*COS(RADIANS(AP1171))))&gt;90,0,$F$4*$F$5/E1180^2*(SIN(RADIANS(G1173))*SIN(RADIANS(E1181))+COS(RADIANS(G1173))*COS(RADIANS(E1181))*COS(RADIANS(AP1171))))</f>
        <v>#DIV/0!</v>
      </c>
      <c r="AQ1173" s="3" t="e">
        <f>IF(DEGREES(ACOS(SIN(RADIANS(G1173))*SIN(RADIANS(E1181))+COS(RADIANS(G1173))*COS(RADIANS(E1181))*COS(RADIANS(AQ1171))))&gt;90,0,$F$4*$F$5/E1180^2*(SIN(RADIANS(G1173))*SIN(RADIANS(E1181))+COS(RADIANS(G1173))*COS(RADIANS(E1181))*COS(RADIANS(AQ1171))))</f>
        <v>#DIV/0!</v>
      </c>
      <c r="AR1173" s="3" t="e">
        <f>IF(DEGREES(ACOS(SIN(RADIANS(G1173))*SIN(RADIANS(E1181))+COS(RADIANS(G1173))*COS(RADIANS(E1181))*COS(RADIANS(AR1171))))&gt;90,0,$F$4*$F$5/E1180^2*(SIN(RADIANS(G1173))*SIN(RADIANS(E1181))+COS(RADIANS(G1173))*COS(RADIANS(E1181))*COS(RADIANS(AR1171))))</f>
        <v>#DIV/0!</v>
      </c>
    </row>
    <row r="1174" spans="2:44" ht="15.75" customHeight="1" x14ac:dyDescent="0.2">
      <c r="B1174" s="3" t="s">
        <v>728</v>
      </c>
      <c r="E1174" s="3">
        <f t="array" ref="E1174">INDEX($D$1751:$AM$1751,0,MATCH(E1173-IF(E1173&lt;360,0,360),$D$1700:$AM$1700,0))+IF(E1173&gt;350,360,0)</f>
        <v>490</v>
      </c>
      <c r="G1174" s="3">
        <v>80</v>
      </c>
      <c r="I1174" s="3">
        <f>IF(DEGREES(ACOS(SIN(RADIANS(G1174))*SIN(RADIANS(E1181))+COS(RADIANS(G1174))*COS(RADIANS(E1181))*COS(RADIANS(I1171))))&gt;90,0,$F$4*$F$5/E1180^2*(SIN(RADIANS(G1174))*SIN(RADIANS(E1181))+COS(RADIANS(G1174))*COS(RADIANS(E1181))*COS(RADIANS(I1171))))</f>
        <v>0</v>
      </c>
      <c r="J1174" s="3">
        <f>IF(DEGREES(ACOS(SIN(RADIANS(G1174))*SIN(RADIANS(E1181))+COS(RADIANS(G1174))*COS(RADIANS(E1181))*COS(RADIANS(J1171))))&gt;90,0,$F$4*$F$5/E1180^2*(SIN(RADIANS(G1174))*SIN(RADIANS(E1181))+COS(RADIANS(G1174))*COS(RADIANS(E1181))*COS(RADIANS(J1171))))</f>
        <v>0</v>
      </c>
      <c r="K1174" s="3">
        <f>IF(DEGREES(ACOS(SIN(RADIANS(G1174))*SIN(RADIANS(E1181))+COS(RADIANS(G1174))*COS(RADIANS(E1181))*COS(RADIANS(K1171))))&gt;90,0,$F$4*$F$5/E1180^2*(SIN(RADIANS(G1174))*SIN(RADIANS(E1181))+COS(RADIANS(G1174))*COS(RADIANS(E1181))*COS(RADIANS(K1171))))</f>
        <v>0</v>
      </c>
      <c r="L1174" s="3">
        <f>IF(DEGREES(ACOS(SIN(RADIANS(G1174))*SIN(RADIANS(E1181))+COS(RADIANS(G1174))*COS(RADIANS(E1181))*COS(RADIANS(L1171))))&gt;90,0,$F$4*$F$5/E1180^2*(SIN(RADIANS(G1174))*SIN(RADIANS(E1181))+COS(RADIANS(G1174))*COS(RADIANS(E1181))*COS(RADIANS(L1171))))</f>
        <v>0</v>
      </c>
      <c r="M1174" s="3">
        <f>IF(DEGREES(ACOS(SIN(RADIANS(G1174))*SIN(RADIANS(E1181))+COS(RADIANS(G1174))*COS(RADIANS(E1181))*COS(RADIANS(M1171))))&gt;90,0,$F$4*$F$5/E1180^2*(SIN(RADIANS(G1174))*SIN(RADIANS(E1181))+COS(RADIANS(G1174))*COS(RADIANS(E1181))*COS(RADIANS(M1171))))</f>
        <v>0</v>
      </c>
      <c r="N1174" s="3">
        <f>IF(DEGREES(ACOS(SIN(RADIANS(G1174))*SIN(RADIANS(E1181))+COS(RADIANS(G1174))*COS(RADIANS(E1181))*COS(RADIANS(N1171))))&gt;90,0,$F$4*$F$5/E1180^2*(SIN(RADIANS(G1174))*SIN(RADIANS(E1181))+COS(RADIANS(G1174))*COS(RADIANS(E1181))*COS(RADIANS(N1171))))</f>
        <v>0</v>
      </c>
      <c r="O1174" s="3">
        <f>IF(DEGREES(ACOS(SIN(RADIANS(G1174))*SIN(RADIANS(E1181))+COS(RADIANS(G1174))*COS(RADIANS(E1181))*COS(RADIANS(O1171))))&gt;90,0,$F$4*$F$5/E1180^2*(SIN(RADIANS(G1174))*SIN(RADIANS(E1181))+COS(RADIANS(G1174))*COS(RADIANS(E1181))*COS(RADIANS(O1171))))</f>
        <v>0</v>
      </c>
      <c r="P1174" s="3">
        <f>IF(DEGREES(ACOS(SIN(RADIANS(G1174))*SIN(RADIANS(E1181))+COS(RADIANS(G1174))*COS(RADIANS(E1181))*COS(RADIANS(P1171))))&gt;90,0,$F$4*$F$5/E1180^2*(SIN(RADIANS(G1174))*SIN(RADIANS(E1181))+COS(RADIANS(G1174))*COS(RADIANS(E1181))*COS(RADIANS(P1171))))</f>
        <v>0</v>
      </c>
      <c r="Q1174" s="3">
        <f>IF(DEGREES(ACOS(SIN(RADIANS(G1174))*SIN(RADIANS(E1181))+COS(RADIANS(G1174))*COS(RADIANS(E1181))*COS(RADIANS(Q1171))))&gt;90,0,$F$4*$F$5/E1180^2*(SIN(RADIANS(G1174))*SIN(RADIANS(E1181))+COS(RADIANS(G1174))*COS(RADIANS(E1181))*COS(RADIANS(Q1171))))</f>
        <v>0</v>
      </c>
      <c r="R1174" s="3" t="e">
        <f>IF(DEGREES(ACOS(SIN(RADIANS(G1174))*SIN(RADIANS(E1181))+COS(RADIANS(G1174))*COS(RADIANS(E1181))*COS(RADIANS(R1171))))&gt;90,0,$F$4*$F$5/E1180^2*(SIN(RADIANS(G1174))*SIN(RADIANS(E1181))+COS(RADIANS(G1174))*COS(RADIANS(E1181))*COS(RADIANS(R1171))))</f>
        <v>#DIV/0!</v>
      </c>
      <c r="S1174" s="3" t="e">
        <f>IF(DEGREES(ACOS(SIN(RADIANS(G1174))*SIN(RADIANS(E1181))+COS(RADIANS(G1174))*COS(RADIANS(E1181))*COS(RADIANS(S1171))))&gt;90,0,$F$4*$F$5/E1180^2*(SIN(RADIANS(G1174))*SIN(RADIANS(E1181))+COS(RADIANS(G1174))*COS(RADIANS(E1181))*COS(RADIANS(S1171))))</f>
        <v>#DIV/0!</v>
      </c>
      <c r="T1174" s="3" t="e">
        <f>IF(DEGREES(ACOS(SIN(RADIANS(G1174))*SIN(RADIANS(E1181))+COS(RADIANS(G1174))*COS(RADIANS(E1181))*COS(RADIANS(T1171))))&gt;90,0,$F$4*$F$5/E1180^2*(SIN(RADIANS(G1174))*SIN(RADIANS(E1181))+COS(RADIANS(G1174))*COS(RADIANS(E1181))*COS(RADIANS(T1171))))</f>
        <v>#DIV/0!</v>
      </c>
      <c r="U1174" s="3" t="e">
        <f>IF(DEGREES(ACOS(SIN(RADIANS(G1174))*SIN(RADIANS(E1181))+COS(RADIANS(G1174))*COS(RADIANS(E1181))*COS(RADIANS(U1171))))&gt;90,0,$F$4*$F$5/E1180^2*(SIN(RADIANS(G1174))*SIN(RADIANS(E1181))+COS(RADIANS(G1174))*COS(RADIANS(E1181))*COS(RADIANS(U1171))))</f>
        <v>#DIV/0!</v>
      </c>
      <c r="V1174" s="3" t="e">
        <f>IF(DEGREES(ACOS(SIN(RADIANS(G1174))*SIN(RADIANS(E1181))+COS(RADIANS(G1174))*COS(RADIANS(E1181))*COS(RADIANS(V1171))))&gt;90,0,$F$4*$F$5/E1180^2*(SIN(RADIANS(G1174))*SIN(RADIANS(E1181))+COS(RADIANS(G1174))*COS(RADIANS(E1181))*COS(RADIANS(V1171))))</f>
        <v>#DIV/0!</v>
      </c>
      <c r="W1174" s="3" t="e">
        <f>IF(DEGREES(ACOS(SIN(RADIANS(G1174))*SIN(RADIANS(E1181))+COS(RADIANS(G1174))*COS(RADIANS(E1181))*COS(RADIANS(W1171))))&gt;90,0,$F$4*$F$5/E1180^2*(SIN(RADIANS(G1174))*SIN(RADIANS(E1181))+COS(RADIANS(G1174))*COS(RADIANS(E1181))*COS(RADIANS(W1171))))</f>
        <v>#DIV/0!</v>
      </c>
      <c r="X1174" s="3" t="e">
        <f>IF(DEGREES(ACOS(SIN(RADIANS(G1174))*SIN(RADIANS(E1181))+COS(RADIANS(G1174))*COS(RADIANS(E1181))*COS(RADIANS(X1171))))&gt;90,0,$F$4*$F$5/E1180^2*(SIN(RADIANS(G1174))*SIN(RADIANS(E1181))+COS(RADIANS(G1174))*COS(RADIANS(E1181))*COS(RADIANS(X1171))))</f>
        <v>#DIV/0!</v>
      </c>
      <c r="Y1174" s="3" t="e">
        <f>IF(DEGREES(ACOS(SIN(RADIANS(G1174))*SIN(RADIANS(E1181))+COS(RADIANS(G1174))*COS(RADIANS(E1181))*COS(RADIANS(Y1171))))&gt;90,0,$F$4*$F$5/E1180^2*(SIN(RADIANS(G1174))*SIN(RADIANS(E1181))+COS(RADIANS(G1174))*COS(RADIANS(E1181))*COS(RADIANS(Y1171))))</f>
        <v>#DIV/0!</v>
      </c>
      <c r="Z1174" s="3" t="e">
        <f>IF(DEGREES(ACOS(SIN(RADIANS(G1174))*SIN(RADIANS(E1181))+COS(RADIANS(G1174))*COS(RADIANS(E1181))*COS(RADIANS(Z1171))))&gt;90,0,$F$4*$F$5/E1180^2*(SIN(RADIANS(G1174))*SIN(RADIANS(E1181))+COS(RADIANS(G1174))*COS(RADIANS(E1181))*COS(RADIANS(Z1171))))</f>
        <v>#DIV/0!</v>
      </c>
      <c r="AA1174" s="3" t="e">
        <f>IF(DEGREES(ACOS(SIN(RADIANS(G1174))*SIN(RADIANS(E1181))+COS(RADIANS(G1174))*COS(RADIANS(E1181))*COS(RADIANS(AA1171))))&gt;90,0,$F$4*$F$5/E1180^2*(SIN(RADIANS(G1174))*SIN(RADIANS(E1181))+COS(RADIANS(G1174))*COS(RADIANS(E1181))*COS(RADIANS(AA1171))))</f>
        <v>#DIV/0!</v>
      </c>
      <c r="AB1174" s="3" t="e">
        <f>IF(DEGREES(ACOS(SIN(RADIANS(G1174))*SIN(RADIANS(E1181))+COS(RADIANS(G1174))*COS(RADIANS(E1181))*COS(RADIANS(AB1171))))&gt;90,0,$F$4*$F$5/E1180^2*(SIN(RADIANS(G1174))*SIN(RADIANS(E1181))+COS(RADIANS(G1174))*COS(RADIANS(E1181))*COS(RADIANS(AB1171))))</f>
        <v>#DIV/0!</v>
      </c>
      <c r="AC1174" s="3" t="e">
        <f>IF(DEGREES(ACOS(SIN(RADIANS(G1174))*SIN(RADIANS(E1181))+COS(RADIANS(G1174))*COS(RADIANS(E1181))*COS(RADIANS(AC1171))))&gt;90,0,$F$4*$F$5/E1180^2*(SIN(RADIANS(G1174))*SIN(RADIANS(E1181))+COS(RADIANS(G1174))*COS(RADIANS(E1181))*COS(RADIANS(AC1171))))</f>
        <v>#DIV/0!</v>
      </c>
      <c r="AD1174" s="3" t="e">
        <f>IF(DEGREES(ACOS(SIN(RADIANS(G1174))*SIN(RADIANS(E1181))+COS(RADIANS(G1174))*COS(RADIANS(E1181))*COS(RADIANS(AD1171))))&gt;90,0,$F$4*$F$5/E1180^2*(SIN(RADIANS(G1174))*SIN(RADIANS(E1181))+COS(RADIANS(G1174))*COS(RADIANS(E1181))*COS(RADIANS(AD1171))))</f>
        <v>#DIV/0!</v>
      </c>
      <c r="AE1174" s="3" t="e">
        <f>IF(DEGREES(ACOS(SIN(RADIANS(G1174))*SIN(RADIANS(E1181))+COS(RADIANS(G1174))*COS(RADIANS(E1181))*COS(RADIANS(AE1171))))&gt;90,0,$F$4*$F$5/E1180^2*(SIN(RADIANS(G1174))*SIN(RADIANS(E1181))+COS(RADIANS(G1174))*COS(RADIANS(E1181))*COS(RADIANS(AE1171))))</f>
        <v>#DIV/0!</v>
      </c>
      <c r="AF1174" s="3" t="e">
        <f>IF(DEGREES(ACOS(SIN(RADIANS(G1174))*SIN(RADIANS(E1181))+COS(RADIANS(G1174))*COS(RADIANS(E1181))*COS(RADIANS(AF1171))))&gt;90,0,$F$4*$F$5/E1180^2*(SIN(RADIANS(G1174))*SIN(RADIANS(E1181))+COS(RADIANS(G1174))*COS(RADIANS(E1181))*COS(RADIANS(AF1171))))</f>
        <v>#DIV/0!</v>
      </c>
      <c r="AG1174" s="3" t="e">
        <f>IF(DEGREES(ACOS(SIN(RADIANS(G1174))*SIN(RADIANS(E1181))+COS(RADIANS(G1174))*COS(RADIANS(E1181))*COS(RADIANS(AG1171))))&gt;90,0,$F$4*$F$5/E1180^2*(SIN(RADIANS(G1174))*SIN(RADIANS(E1181))+COS(RADIANS(G1174))*COS(RADIANS(E1181))*COS(RADIANS(AG1171))))</f>
        <v>#DIV/0!</v>
      </c>
      <c r="AH1174" s="3" t="e">
        <f>IF(DEGREES(ACOS(SIN(RADIANS(G1174))*SIN(RADIANS(E1181))+COS(RADIANS(G1174))*COS(RADIANS(E1181))*COS(RADIANS(AH1171))))&gt;90,0,$F$4*$F$5/E1180^2*(SIN(RADIANS(G1174))*SIN(RADIANS(E1181))+COS(RADIANS(G1174))*COS(RADIANS(E1181))*COS(RADIANS(AH1171))))</f>
        <v>#DIV/0!</v>
      </c>
      <c r="AI1174" s="3" t="e">
        <f>IF(DEGREES(ACOS(SIN(RADIANS(G1174))*SIN(RADIANS(E1181))+COS(RADIANS(G1174))*COS(RADIANS(E1181))*COS(RADIANS(AI1171))))&gt;90,0,$F$4*$F$5/E1180^2*(SIN(RADIANS(G1174))*SIN(RADIANS(E1181))+COS(RADIANS(G1174))*COS(RADIANS(E1181))*COS(RADIANS(AI1171))))</f>
        <v>#DIV/0!</v>
      </c>
      <c r="AJ1174" s="3" t="e">
        <f>IF(DEGREES(ACOS(SIN(RADIANS(G1174))*SIN(RADIANS(E1181))+COS(RADIANS(G1174))*COS(RADIANS(E1181))*COS(RADIANS(AJ1171))))&gt;90,0,$F$4*$F$5/E1180^2*(SIN(RADIANS(G1174))*SIN(RADIANS(E1181))+COS(RADIANS(G1174))*COS(RADIANS(E1181))*COS(RADIANS(AJ1171))))</f>
        <v>#DIV/0!</v>
      </c>
      <c r="AK1174" s="3">
        <f>IF(DEGREES(ACOS(SIN(RADIANS(G1174))*SIN(RADIANS(E1181))+COS(RADIANS(G1174))*COS(RADIANS(E1181))*COS(RADIANS(AK1171))))&gt;90,0,$F$4*$F$5/E1180^2*(SIN(RADIANS(G1174))*SIN(RADIANS(E1181))+COS(RADIANS(G1174))*COS(RADIANS(E1181))*COS(RADIANS(AK1171))))</f>
        <v>0</v>
      </c>
      <c r="AL1174" s="3">
        <f>IF(DEGREES(ACOS(SIN(RADIANS(G1174))*SIN(RADIANS(E1181))+COS(RADIANS(G1174))*COS(RADIANS(E1181))*COS(RADIANS(AL1171))))&gt;90,0,$F$4*$F$5/E1180^2*(SIN(RADIANS(G1174))*SIN(RADIANS(E1181))+COS(RADIANS(G1174))*COS(RADIANS(E1181))*COS(RADIANS(AL1171))))</f>
        <v>0</v>
      </c>
      <c r="AM1174" s="3">
        <f>IF(DEGREES(ACOS(SIN(RADIANS(G1174))*SIN(RADIANS(E1181))+COS(RADIANS(G1174))*COS(RADIANS(E1181))*COS(RADIANS(AM1171))))&gt;90,0,$F$4*$F$5/E1180^2*(SIN(RADIANS(G1174))*SIN(RADIANS(E1181))+COS(RADIANS(G1174))*COS(RADIANS(E1181))*COS(RADIANS(AM1171))))</f>
        <v>0</v>
      </c>
      <c r="AN1174" s="3">
        <f>IF(DEGREES(ACOS(SIN(RADIANS(G1174))*SIN(RADIANS(E1181))+COS(RADIANS(G1174))*COS(RADIANS(E1181))*COS(RADIANS(AN1171))))&gt;90,0,$F$4*$F$5/E1180^2*(SIN(RADIANS(G1174))*SIN(RADIANS(E1181))+COS(RADIANS(G1174))*COS(RADIANS(E1181))*COS(RADIANS(AN1171))))</f>
        <v>0</v>
      </c>
      <c r="AO1174" s="3">
        <f>IF(DEGREES(ACOS(SIN(RADIANS(G1174))*SIN(RADIANS(E1181))+COS(RADIANS(G1174))*COS(RADIANS(E1181))*COS(RADIANS(AO1171))))&gt;90,0,$F$4*$F$5/E1180^2*(SIN(RADIANS(G1174))*SIN(RADIANS(E1181))+COS(RADIANS(G1174))*COS(RADIANS(E1181))*COS(RADIANS(AO1171))))</f>
        <v>0</v>
      </c>
      <c r="AP1174" s="3">
        <f>IF(DEGREES(ACOS(SIN(RADIANS(G1174))*SIN(RADIANS(E1181))+COS(RADIANS(G1174))*COS(RADIANS(E1181))*COS(RADIANS(AP1171))))&gt;90,0,$F$4*$F$5/E1180^2*(SIN(RADIANS(G1174))*SIN(RADIANS(E1181))+COS(RADIANS(G1174))*COS(RADIANS(E1181))*COS(RADIANS(AP1171))))</f>
        <v>0</v>
      </c>
      <c r="AQ1174" s="3">
        <f>IF(DEGREES(ACOS(SIN(RADIANS(G1174))*SIN(RADIANS(E1181))+COS(RADIANS(G1174))*COS(RADIANS(E1181))*COS(RADIANS(AQ1171))))&gt;90,0,$F$4*$F$5/E1180^2*(SIN(RADIANS(G1174))*SIN(RADIANS(E1181))+COS(RADIANS(G1174))*COS(RADIANS(E1181))*COS(RADIANS(AQ1171))))</f>
        <v>0</v>
      </c>
      <c r="AR1174" s="3">
        <f>IF(DEGREES(ACOS(SIN(RADIANS(G1174))*SIN(RADIANS(E1181))+COS(RADIANS(G1174))*COS(RADIANS(E1181))*COS(RADIANS(AR1171))))&gt;90,0,$F$4*$F$5/E1180^2*(SIN(RADIANS(G1174))*SIN(RADIANS(E1181))+COS(RADIANS(G1174))*COS(RADIANS(E1181))*COS(RADIANS(AR1171))))</f>
        <v>0</v>
      </c>
    </row>
    <row r="1175" spans="2:44" ht="15.75" customHeight="1" x14ac:dyDescent="0.2">
      <c r="B1175" s="20" t="s">
        <v>784</v>
      </c>
      <c r="E1175" s="3">
        <f>IF(E1174-$F$13&lt;0,E1174-$F$13+360,IF(E1174-$F$13&gt;360,E1174-$F$13-360,E1174-$F$13))</f>
        <v>220</v>
      </c>
      <c r="G1175" s="3">
        <v>70</v>
      </c>
      <c r="I1175" s="3">
        <f>IF(DEGREES(ACOS(SIN(RADIANS(G1175))*SIN(RADIANS(E1181))+COS(RADIANS(G1175))*COS(RADIANS(E1181))*COS(RADIANS(I1171))))&gt;90,0,$F$4*$F$5/E1180^2*(SIN(RADIANS(G1175))*SIN(RADIANS(E1181))+COS(RADIANS(G1175))*COS(RADIANS(E1181))*COS(RADIANS(I1171))))</f>
        <v>0</v>
      </c>
      <c r="J1175" s="3">
        <f>IF(DEGREES(ACOS(SIN(RADIANS(G1175))*SIN(RADIANS(E1181))+COS(RADIANS(G1175))*COS(RADIANS(E1181))*COS(RADIANS(J1171))))&gt;90,0,$F$4*$F$5/E1180^2*(SIN(RADIANS(G1175))*SIN(RADIANS(E1181))+COS(RADIANS(G1175))*COS(RADIANS(E1181))*COS(RADIANS(J1171))))</f>
        <v>0</v>
      </c>
      <c r="K1175" s="3">
        <f>IF(DEGREES(ACOS(SIN(RADIANS(G1175))*SIN(RADIANS(E1181))+COS(RADIANS(G1175))*COS(RADIANS(E1181))*COS(RADIANS(K1171))))&gt;90,0,$F$4*$F$5/E1180^2*(SIN(RADIANS(G1175))*SIN(RADIANS(E1181))+COS(RADIANS(G1175))*COS(RADIANS(E1181))*COS(RADIANS(K1171))))</f>
        <v>0</v>
      </c>
      <c r="L1175" s="3">
        <f>IF(DEGREES(ACOS(SIN(RADIANS(G1175))*SIN(RADIANS(E1181))+COS(RADIANS(G1175))*COS(RADIANS(E1181))*COS(RADIANS(L1171))))&gt;90,0,$F$4*$F$5/E1180^2*(SIN(RADIANS(G1175))*SIN(RADIANS(E1181))+COS(RADIANS(G1175))*COS(RADIANS(E1181))*COS(RADIANS(L1171))))</f>
        <v>0</v>
      </c>
      <c r="M1175" s="3">
        <f>IF(DEGREES(ACOS(SIN(RADIANS(G1175))*SIN(RADIANS(E1181))+COS(RADIANS(G1175))*COS(RADIANS(E1181))*COS(RADIANS(M1171))))&gt;90,0,$F$4*$F$5/E1180^2*(SIN(RADIANS(G1175))*SIN(RADIANS(E1181))+COS(RADIANS(G1175))*COS(RADIANS(E1181))*COS(RADIANS(M1171))))</f>
        <v>0</v>
      </c>
      <c r="N1175" s="3">
        <f>IF(DEGREES(ACOS(SIN(RADIANS(G1175))*SIN(RADIANS(E1181))+COS(RADIANS(G1175))*COS(RADIANS(E1181))*COS(RADIANS(N1171))))&gt;90,0,$F$4*$F$5/E1180^2*(SIN(RADIANS(G1175))*SIN(RADIANS(E1181))+COS(RADIANS(G1175))*COS(RADIANS(E1181))*COS(RADIANS(N1171))))</f>
        <v>0</v>
      </c>
      <c r="O1175" s="3">
        <f>IF(DEGREES(ACOS(SIN(RADIANS(G1175))*SIN(RADIANS(E1181))+COS(RADIANS(G1175))*COS(RADIANS(E1181))*COS(RADIANS(O1171))))&gt;90,0,$F$4*$F$5/E1180^2*(SIN(RADIANS(G1175))*SIN(RADIANS(E1181))+COS(RADIANS(G1175))*COS(RADIANS(E1181))*COS(RADIANS(O1171))))</f>
        <v>0</v>
      </c>
      <c r="P1175" s="3">
        <f>IF(DEGREES(ACOS(SIN(RADIANS(G1175))*SIN(RADIANS(E1181))+COS(RADIANS(G1175))*COS(RADIANS(E1181))*COS(RADIANS(P1171))))&gt;90,0,$F$4*$F$5/E1180^2*(SIN(RADIANS(G1175))*SIN(RADIANS(E1181))+COS(RADIANS(G1175))*COS(RADIANS(E1181))*COS(RADIANS(P1171))))</f>
        <v>0</v>
      </c>
      <c r="Q1175" s="3">
        <f>IF(DEGREES(ACOS(SIN(RADIANS(G1175))*SIN(RADIANS(E1181))+COS(RADIANS(G1175))*COS(RADIANS(E1181))*COS(RADIANS(Q1171))))&gt;90,0,$F$4*$F$5/E1180^2*(SIN(RADIANS(G1175))*SIN(RADIANS(E1181))+COS(RADIANS(G1175))*COS(RADIANS(E1181))*COS(RADIANS(Q1171))))</f>
        <v>0</v>
      </c>
      <c r="R1175" s="3" t="e">
        <f>IF(DEGREES(ACOS(SIN(RADIANS(G1175))*SIN(RADIANS(E1181))+COS(RADIANS(G1175))*COS(RADIANS(E1181))*COS(RADIANS(R1171))))&gt;90,0,$F$4*$F$5/E1180^2*(SIN(RADIANS(G1175))*SIN(RADIANS(E1181))+COS(RADIANS(G1175))*COS(RADIANS(E1181))*COS(RADIANS(R1171))))</f>
        <v>#DIV/0!</v>
      </c>
      <c r="S1175" s="3" t="e">
        <f>IF(DEGREES(ACOS(SIN(RADIANS(G1175))*SIN(RADIANS(E1181))+COS(RADIANS(G1175))*COS(RADIANS(E1181))*COS(RADIANS(S1171))))&gt;90,0,$F$4*$F$5/E1180^2*(SIN(RADIANS(G1175))*SIN(RADIANS(E1181))+COS(RADIANS(G1175))*COS(RADIANS(E1181))*COS(RADIANS(S1171))))</f>
        <v>#DIV/0!</v>
      </c>
      <c r="T1175" s="3" t="e">
        <f>IF(DEGREES(ACOS(SIN(RADIANS(G1175))*SIN(RADIANS(E1181))+COS(RADIANS(G1175))*COS(RADIANS(E1181))*COS(RADIANS(T1171))))&gt;90,0,$F$4*$F$5/E1180^2*(SIN(RADIANS(G1175))*SIN(RADIANS(E1181))+COS(RADIANS(G1175))*COS(RADIANS(E1181))*COS(RADIANS(T1171))))</f>
        <v>#DIV/0!</v>
      </c>
      <c r="U1175" s="3" t="e">
        <f>IF(DEGREES(ACOS(SIN(RADIANS(G1175))*SIN(RADIANS(E1181))+COS(RADIANS(G1175))*COS(RADIANS(E1181))*COS(RADIANS(U1171))))&gt;90,0,$F$4*$F$5/E1180^2*(SIN(RADIANS(G1175))*SIN(RADIANS(E1181))+COS(RADIANS(G1175))*COS(RADIANS(E1181))*COS(RADIANS(U1171))))</f>
        <v>#DIV/0!</v>
      </c>
      <c r="V1175" s="3" t="e">
        <f>IF(DEGREES(ACOS(SIN(RADIANS(G1175))*SIN(RADIANS(E1181))+COS(RADIANS(G1175))*COS(RADIANS(E1181))*COS(RADIANS(V1171))))&gt;90,0,$F$4*$F$5/E1180^2*(SIN(RADIANS(G1175))*SIN(RADIANS(E1181))+COS(RADIANS(G1175))*COS(RADIANS(E1181))*COS(RADIANS(V1171))))</f>
        <v>#DIV/0!</v>
      </c>
      <c r="W1175" s="3" t="e">
        <f>IF(DEGREES(ACOS(SIN(RADIANS(G1175))*SIN(RADIANS(E1181))+COS(RADIANS(G1175))*COS(RADIANS(E1181))*COS(RADIANS(W1171))))&gt;90,0,$F$4*$F$5/E1180^2*(SIN(RADIANS(G1175))*SIN(RADIANS(E1181))+COS(RADIANS(G1175))*COS(RADIANS(E1181))*COS(RADIANS(W1171))))</f>
        <v>#DIV/0!</v>
      </c>
      <c r="X1175" s="3" t="e">
        <f>IF(DEGREES(ACOS(SIN(RADIANS(G1175))*SIN(RADIANS(E1181))+COS(RADIANS(G1175))*COS(RADIANS(E1181))*COS(RADIANS(X1171))))&gt;90,0,$F$4*$F$5/E1180^2*(SIN(RADIANS(G1175))*SIN(RADIANS(E1181))+COS(RADIANS(G1175))*COS(RADIANS(E1181))*COS(RADIANS(X1171))))</f>
        <v>#DIV/0!</v>
      </c>
      <c r="Y1175" s="3" t="e">
        <f>IF(DEGREES(ACOS(SIN(RADIANS(G1175))*SIN(RADIANS(E1181))+COS(RADIANS(G1175))*COS(RADIANS(E1181))*COS(RADIANS(Y1171))))&gt;90,0,$F$4*$F$5/E1180^2*(SIN(RADIANS(G1175))*SIN(RADIANS(E1181))+COS(RADIANS(G1175))*COS(RADIANS(E1181))*COS(RADIANS(Y1171))))</f>
        <v>#DIV/0!</v>
      </c>
      <c r="Z1175" s="3" t="e">
        <f>IF(DEGREES(ACOS(SIN(RADIANS(G1175))*SIN(RADIANS(E1181))+COS(RADIANS(G1175))*COS(RADIANS(E1181))*COS(RADIANS(Z1171))))&gt;90,0,$F$4*$F$5/E1180^2*(SIN(RADIANS(G1175))*SIN(RADIANS(E1181))+COS(RADIANS(G1175))*COS(RADIANS(E1181))*COS(RADIANS(Z1171))))</f>
        <v>#DIV/0!</v>
      </c>
      <c r="AA1175" s="3" t="e">
        <f>IF(DEGREES(ACOS(SIN(RADIANS(G1175))*SIN(RADIANS(E1181))+COS(RADIANS(G1175))*COS(RADIANS(E1181))*COS(RADIANS(AA1171))))&gt;90,0,$F$4*$F$5/E1180^2*(SIN(RADIANS(G1175))*SIN(RADIANS(E1181))+COS(RADIANS(G1175))*COS(RADIANS(E1181))*COS(RADIANS(AA1171))))</f>
        <v>#DIV/0!</v>
      </c>
      <c r="AB1175" s="3" t="e">
        <f>IF(DEGREES(ACOS(SIN(RADIANS(G1175))*SIN(RADIANS(E1181))+COS(RADIANS(G1175))*COS(RADIANS(E1181))*COS(RADIANS(AB1171))))&gt;90,0,$F$4*$F$5/E1180^2*(SIN(RADIANS(G1175))*SIN(RADIANS(E1181))+COS(RADIANS(G1175))*COS(RADIANS(E1181))*COS(RADIANS(AB1171))))</f>
        <v>#DIV/0!</v>
      </c>
      <c r="AC1175" s="3" t="e">
        <f>IF(DEGREES(ACOS(SIN(RADIANS(G1175))*SIN(RADIANS(E1181))+COS(RADIANS(G1175))*COS(RADIANS(E1181))*COS(RADIANS(AC1171))))&gt;90,0,$F$4*$F$5/E1180^2*(SIN(RADIANS(G1175))*SIN(RADIANS(E1181))+COS(RADIANS(G1175))*COS(RADIANS(E1181))*COS(RADIANS(AC1171))))</f>
        <v>#DIV/0!</v>
      </c>
      <c r="AD1175" s="3" t="e">
        <f>IF(DEGREES(ACOS(SIN(RADIANS(G1175))*SIN(RADIANS(E1181))+COS(RADIANS(G1175))*COS(RADIANS(E1181))*COS(RADIANS(AD1171))))&gt;90,0,$F$4*$F$5/E1180^2*(SIN(RADIANS(G1175))*SIN(RADIANS(E1181))+COS(RADIANS(G1175))*COS(RADIANS(E1181))*COS(RADIANS(AD1171))))</f>
        <v>#DIV/0!</v>
      </c>
      <c r="AE1175" s="3" t="e">
        <f>IF(DEGREES(ACOS(SIN(RADIANS(G1175))*SIN(RADIANS(E1181))+COS(RADIANS(G1175))*COS(RADIANS(E1181))*COS(RADIANS(AE1171))))&gt;90,0,$F$4*$F$5/E1180^2*(SIN(RADIANS(G1175))*SIN(RADIANS(E1181))+COS(RADIANS(G1175))*COS(RADIANS(E1181))*COS(RADIANS(AE1171))))</f>
        <v>#DIV/0!</v>
      </c>
      <c r="AF1175" s="3" t="e">
        <f>IF(DEGREES(ACOS(SIN(RADIANS(G1175))*SIN(RADIANS(E1181))+COS(RADIANS(G1175))*COS(RADIANS(E1181))*COS(RADIANS(AF1171))))&gt;90,0,$F$4*$F$5/E1180^2*(SIN(RADIANS(G1175))*SIN(RADIANS(E1181))+COS(RADIANS(G1175))*COS(RADIANS(E1181))*COS(RADIANS(AF1171))))</f>
        <v>#DIV/0!</v>
      </c>
      <c r="AG1175" s="3" t="e">
        <f>IF(DEGREES(ACOS(SIN(RADIANS(G1175))*SIN(RADIANS(E1181))+COS(RADIANS(G1175))*COS(RADIANS(E1181))*COS(RADIANS(AG1171))))&gt;90,0,$F$4*$F$5/E1180^2*(SIN(RADIANS(G1175))*SIN(RADIANS(E1181))+COS(RADIANS(G1175))*COS(RADIANS(E1181))*COS(RADIANS(AG1171))))</f>
        <v>#DIV/0!</v>
      </c>
      <c r="AH1175" s="3" t="e">
        <f>IF(DEGREES(ACOS(SIN(RADIANS(G1175))*SIN(RADIANS(E1181))+COS(RADIANS(G1175))*COS(RADIANS(E1181))*COS(RADIANS(AH1171))))&gt;90,0,$F$4*$F$5/E1180^2*(SIN(RADIANS(G1175))*SIN(RADIANS(E1181))+COS(RADIANS(G1175))*COS(RADIANS(E1181))*COS(RADIANS(AH1171))))</f>
        <v>#DIV/0!</v>
      </c>
      <c r="AI1175" s="3" t="e">
        <f>IF(DEGREES(ACOS(SIN(RADIANS(G1175))*SIN(RADIANS(E1181))+COS(RADIANS(G1175))*COS(RADIANS(E1181))*COS(RADIANS(AI1171))))&gt;90,0,$F$4*$F$5/E1180^2*(SIN(RADIANS(G1175))*SIN(RADIANS(E1181))+COS(RADIANS(G1175))*COS(RADIANS(E1181))*COS(RADIANS(AI1171))))</f>
        <v>#DIV/0!</v>
      </c>
      <c r="AJ1175" s="3" t="e">
        <f>IF(DEGREES(ACOS(SIN(RADIANS(G1175))*SIN(RADIANS(E1181))+COS(RADIANS(G1175))*COS(RADIANS(E1181))*COS(RADIANS(AJ1171))))&gt;90,0,$F$4*$F$5/E1180^2*(SIN(RADIANS(G1175))*SIN(RADIANS(E1181))+COS(RADIANS(G1175))*COS(RADIANS(E1181))*COS(RADIANS(AJ1171))))</f>
        <v>#DIV/0!</v>
      </c>
      <c r="AK1175" s="3">
        <f>IF(DEGREES(ACOS(SIN(RADIANS(G1175))*SIN(RADIANS(E1181))+COS(RADIANS(G1175))*COS(RADIANS(E1181))*COS(RADIANS(AK1171))))&gt;90,0,$F$4*$F$5/E1180^2*(SIN(RADIANS(G1175))*SIN(RADIANS(E1181))+COS(RADIANS(G1175))*COS(RADIANS(E1181))*COS(RADIANS(AK1171))))</f>
        <v>0</v>
      </c>
      <c r="AL1175" s="3">
        <f>IF(DEGREES(ACOS(SIN(RADIANS(G1175))*SIN(RADIANS(E1181))+COS(RADIANS(G1175))*COS(RADIANS(E1181))*COS(RADIANS(AL1171))))&gt;90,0,$F$4*$F$5/E1180^2*(SIN(RADIANS(G1175))*SIN(RADIANS(E1181))+COS(RADIANS(G1175))*COS(RADIANS(E1181))*COS(RADIANS(AL1171))))</f>
        <v>0</v>
      </c>
      <c r="AM1175" s="3">
        <f>IF(DEGREES(ACOS(SIN(RADIANS(G1175))*SIN(RADIANS(E1181))+COS(RADIANS(G1175))*COS(RADIANS(E1181))*COS(RADIANS(AM1171))))&gt;90,0,$F$4*$F$5/E1180^2*(SIN(RADIANS(G1175))*SIN(RADIANS(E1181))+COS(RADIANS(G1175))*COS(RADIANS(E1181))*COS(RADIANS(AM1171))))</f>
        <v>0</v>
      </c>
      <c r="AN1175" s="3">
        <f>IF(DEGREES(ACOS(SIN(RADIANS(G1175))*SIN(RADIANS(E1181))+COS(RADIANS(G1175))*COS(RADIANS(E1181))*COS(RADIANS(AN1171))))&gt;90,0,$F$4*$F$5/E1180^2*(SIN(RADIANS(G1175))*SIN(RADIANS(E1181))+COS(RADIANS(G1175))*COS(RADIANS(E1181))*COS(RADIANS(AN1171))))</f>
        <v>0</v>
      </c>
      <c r="AO1175" s="3">
        <f>IF(DEGREES(ACOS(SIN(RADIANS(G1175))*SIN(RADIANS(E1181))+COS(RADIANS(G1175))*COS(RADIANS(E1181))*COS(RADIANS(AO1171))))&gt;90,0,$F$4*$F$5/E1180^2*(SIN(RADIANS(G1175))*SIN(RADIANS(E1181))+COS(RADIANS(G1175))*COS(RADIANS(E1181))*COS(RADIANS(AO1171))))</f>
        <v>0</v>
      </c>
      <c r="AP1175" s="3">
        <f>IF(DEGREES(ACOS(SIN(RADIANS(G1175))*SIN(RADIANS(E1181))+COS(RADIANS(G1175))*COS(RADIANS(E1181))*COS(RADIANS(AP1171))))&gt;90,0,$F$4*$F$5/E1180^2*(SIN(RADIANS(G1175))*SIN(RADIANS(E1181))+COS(RADIANS(G1175))*COS(RADIANS(E1181))*COS(RADIANS(AP1171))))</f>
        <v>0</v>
      </c>
      <c r="AQ1175" s="3">
        <f>IF(DEGREES(ACOS(SIN(RADIANS(G1175))*SIN(RADIANS(E1181))+COS(RADIANS(G1175))*COS(RADIANS(E1181))*COS(RADIANS(AQ1171))))&gt;90,0,$F$4*$F$5/E1180^2*(SIN(RADIANS(G1175))*SIN(RADIANS(E1181))+COS(RADIANS(G1175))*COS(RADIANS(E1181))*COS(RADIANS(AQ1171))))</f>
        <v>0</v>
      </c>
      <c r="AR1175" s="3">
        <f>IF(DEGREES(ACOS(SIN(RADIANS(G1175))*SIN(RADIANS(E1181))+COS(RADIANS(G1175))*COS(RADIANS(E1181))*COS(RADIANS(AR1171))))&gt;90,0,$F$4*$F$5/E1180^2*(SIN(RADIANS(G1175))*SIN(RADIANS(E1181))+COS(RADIANS(G1175))*COS(RADIANS(E1181))*COS(RADIANS(AR1171))))</f>
        <v>0</v>
      </c>
    </row>
    <row r="1176" spans="2:44" ht="15.75" customHeight="1" x14ac:dyDescent="0.2">
      <c r="B1176" s="20" t="s">
        <v>729</v>
      </c>
      <c r="E1176" s="3">
        <f>IF(E1173&lt;360,E1173/360,(E1173-360)/360)</f>
        <v>0.3611111111111111</v>
      </c>
      <c r="G1176" s="3">
        <v>60</v>
      </c>
      <c r="I1176" s="3">
        <f>IF(DEGREES(ACOS(SIN(RADIANS(G1176))*SIN(RADIANS(E1181))+COS(RADIANS(G1176))*COS(RADIANS(E1181))*COS(RADIANS(I1171))))&gt;90,0,$F$4*$F$5/E1180^2*(SIN(RADIANS(G1176))*SIN(RADIANS(E1181))+COS(RADIANS(G1176))*COS(RADIANS(E1181))*COS(RADIANS(I1171))))</f>
        <v>0</v>
      </c>
      <c r="J1176" s="3">
        <f>IF(DEGREES(ACOS(SIN(RADIANS(G1176))*SIN(RADIANS(E1181))+COS(RADIANS(G1176))*COS(RADIANS(E1181))*COS(RADIANS(J1171))))&gt;90,0,$F$4*$F$5/E1180^2*(SIN(RADIANS(G1176))*SIN(RADIANS(E1181))+COS(RADIANS(G1176))*COS(RADIANS(E1181))*COS(RADIANS(J1171))))</f>
        <v>0</v>
      </c>
      <c r="K1176" s="3">
        <f>IF(DEGREES(ACOS(SIN(RADIANS(G1176))*SIN(RADIANS(E1181))+COS(RADIANS(G1176))*COS(RADIANS(E1181))*COS(RADIANS(K1171))))&gt;90,0,$F$4*$F$5/E1180^2*(SIN(RADIANS(G1176))*SIN(RADIANS(E1181))+COS(RADIANS(G1176))*COS(RADIANS(E1181))*COS(RADIANS(K1171))))</f>
        <v>0</v>
      </c>
      <c r="L1176" s="3">
        <f>IF(DEGREES(ACOS(SIN(RADIANS(G1176))*SIN(RADIANS(E1181))+COS(RADIANS(G1176))*COS(RADIANS(E1181))*COS(RADIANS(L1171))))&gt;90,0,$F$4*$F$5/E1180^2*(SIN(RADIANS(G1176))*SIN(RADIANS(E1181))+COS(RADIANS(G1176))*COS(RADIANS(E1181))*COS(RADIANS(L1171))))</f>
        <v>0</v>
      </c>
      <c r="M1176" s="3">
        <f>IF(DEGREES(ACOS(SIN(RADIANS(G1176))*SIN(RADIANS(E1181))+COS(RADIANS(G1176))*COS(RADIANS(E1181))*COS(RADIANS(M1171))))&gt;90,0,$F$4*$F$5/E1180^2*(SIN(RADIANS(G1176))*SIN(RADIANS(E1181))+COS(RADIANS(G1176))*COS(RADIANS(E1181))*COS(RADIANS(M1171))))</f>
        <v>0</v>
      </c>
      <c r="N1176" s="3">
        <f>IF(DEGREES(ACOS(SIN(RADIANS(G1176))*SIN(RADIANS(E1181))+COS(RADIANS(G1176))*COS(RADIANS(E1181))*COS(RADIANS(N1171))))&gt;90,0,$F$4*$F$5/E1180^2*(SIN(RADIANS(G1176))*SIN(RADIANS(E1181))+COS(RADIANS(G1176))*COS(RADIANS(E1181))*COS(RADIANS(N1171))))</f>
        <v>0</v>
      </c>
      <c r="O1176" s="3">
        <f>IF(DEGREES(ACOS(SIN(RADIANS(G1176))*SIN(RADIANS(E1181))+COS(RADIANS(G1176))*COS(RADIANS(E1181))*COS(RADIANS(O1171))))&gt;90,0,$F$4*$F$5/E1180^2*(SIN(RADIANS(G1176))*SIN(RADIANS(E1181))+COS(RADIANS(G1176))*COS(RADIANS(E1181))*COS(RADIANS(O1171))))</f>
        <v>0</v>
      </c>
      <c r="P1176" s="3">
        <f>IF(DEGREES(ACOS(SIN(RADIANS(G1176))*SIN(RADIANS(E1181))+COS(RADIANS(G1176))*COS(RADIANS(E1181))*COS(RADIANS(P1171))))&gt;90,0,$F$4*$F$5/E1180^2*(SIN(RADIANS(G1176))*SIN(RADIANS(E1181))+COS(RADIANS(G1176))*COS(RADIANS(E1181))*COS(RADIANS(P1171))))</f>
        <v>0</v>
      </c>
      <c r="Q1176" s="3">
        <f>IF(DEGREES(ACOS(SIN(RADIANS(G1176))*SIN(RADIANS(E1181))+COS(RADIANS(G1176))*COS(RADIANS(E1181))*COS(RADIANS(Q1171))))&gt;90,0,$F$4*$F$5/E1180^2*(SIN(RADIANS(G1176))*SIN(RADIANS(E1181))+COS(RADIANS(G1176))*COS(RADIANS(E1181))*COS(RADIANS(Q1171))))</f>
        <v>0</v>
      </c>
      <c r="R1176" s="3" t="e">
        <f>IF(DEGREES(ACOS(SIN(RADIANS(G1176))*SIN(RADIANS(E1181))+COS(RADIANS(G1176))*COS(RADIANS(E1181))*COS(RADIANS(R1171))))&gt;90,0,$F$4*$F$5/E1180^2*(SIN(RADIANS(G1176))*SIN(RADIANS(E1181))+COS(RADIANS(G1176))*COS(RADIANS(E1181))*COS(RADIANS(R1171))))</f>
        <v>#DIV/0!</v>
      </c>
      <c r="S1176" s="3" t="e">
        <f>IF(DEGREES(ACOS(SIN(RADIANS(G1176))*SIN(RADIANS(E1181))+COS(RADIANS(G1176))*COS(RADIANS(E1181))*COS(RADIANS(S1171))))&gt;90,0,$F$4*$F$5/E1180^2*(SIN(RADIANS(G1176))*SIN(RADIANS(E1181))+COS(RADIANS(G1176))*COS(RADIANS(E1181))*COS(RADIANS(S1171))))</f>
        <v>#DIV/0!</v>
      </c>
      <c r="T1176" s="3" t="e">
        <f>IF(DEGREES(ACOS(SIN(RADIANS(G1176))*SIN(RADIANS(E1181))+COS(RADIANS(G1176))*COS(RADIANS(E1181))*COS(RADIANS(T1171))))&gt;90,0,$F$4*$F$5/E1180^2*(SIN(RADIANS(G1176))*SIN(RADIANS(E1181))+COS(RADIANS(G1176))*COS(RADIANS(E1181))*COS(RADIANS(T1171))))</f>
        <v>#DIV/0!</v>
      </c>
      <c r="U1176" s="3" t="e">
        <f>IF(DEGREES(ACOS(SIN(RADIANS(G1176))*SIN(RADIANS(E1181))+COS(RADIANS(G1176))*COS(RADIANS(E1181))*COS(RADIANS(U1171))))&gt;90,0,$F$4*$F$5/E1180^2*(SIN(RADIANS(G1176))*SIN(RADIANS(E1181))+COS(RADIANS(G1176))*COS(RADIANS(E1181))*COS(RADIANS(U1171))))</f>
        <v>#DIV/0!</v>
      </c>
      <c r="V1176" s="3" t="e">
        <f>IF(DEGREES(ACOS(SIN(RADIANS(G1176))*SIN(RADIANS(E1181))+COS(RADIANS(G1176))*COS(RADIANS(E1181))*COS(RADIANS(V1171))))&gt;90,0,$F$4*$F$5/E1180^2*(SIN(RADIANS(G1176))*SIN(RADIANS(E1181))+COS(RADIANS(G1176))*COS(RADIANS(E1181))*COS(RADIANS(V1171))))</f>
        <v>#DIV/0!</v>
      </c>
      <c r="W1176" s="3" t="e">
        <f>IF(DEGREES(ACOS(SIN(RADIANS(G1176))*SIN(RADIANS(E1181))+COS(RADIANS(G1176))*COS(RADIANS(E1181))*COS(RADIANS(W1171))))&gt;90,0,$F$4*$F$5/E1180^2*(SIN(RADIANS(G1176))*SIN(RADIANS(E1181))+COS(RADIANS(G1176))*COS(RADIANS(E1181))*COS(RADIANS(W1171))))</f>
        <v>#DIV/0!</v>
      </c>
      <c r="X1176" s="3" t="e">
        <f>IF(DEGREES(ACOS(SIN(RADIANS(G1176))*SIN(RADIANS(E1181))+COS(RADIANS(G1176))*COS(RADIANS(E1181))*COS(RADIANS(X1171))))&gt;90,0,$F$4*$F$5/E1180^2*(SIN(RADIANS(G1176))*SIN(RADIANS(E1181))+COS(RADIANS(G1176))*COS(RADIANS(E1181))*COS(RADIANS(X1171))))</f>
        <v>#DIV/0!</v>
      </c>
      <c r="Y1176" s="3" t="e">
        <f>IF(DEGREES(ACOS(SIN(RADIANS(G1176))*SIN(RADIANS(E1181))+COS(RADIANS(G1176))*COS(RADIANS(E1181))*COS(RADIANS(Y1171))))&gt;90,0,$F$4*$F$5/E1180^2*(SIN(RADIANS(G1176))*SIN(RADIANS(E1181))+COS(RADIANS(G1176))*COS(RADIANS(E1181))*COS(RADIANS(Y1171))))</f>
        <v>#DIV/0!</v>
      </c>
      <c r="Z1176" s="3" t="e">
        <f>IF(DEGREES(ACOS(SIN(RADIANS(G1176))*SIN(RADIANS(E1181))+COS(RADIANS(G1176))*COS(RADIANS(E1181))*COS(RADIANS(Z1171))))&gt;90,0,$F$4*$F$5/E1180^2*(SIN(RADIANS(G1176))*SIN(RADIANS(E1181))+COS(RADIANS(G1176))*COS(RADIANS(E1181))*COS(RADIANS(Z1171))))</f>
        <v>#DIV/0!</v>
      </c>
      <c r="AA1176" s="3" t="e">
        <f>IF(DEGREES(ACOS(SIN(RADIANS(G1176))*SIN(RADIANS(E1181))+COS(RADIANS(G1176))*COS(RADIANS(E1181))*COS(RADIANS(AA1171))))&gt;90,0,$F$4*$F$5/E1180^2*(SIN(RADIANS(G1176))*SIN(RADIANS(E1181))+COS(RADIANS(G1176))*COS(RADIANS(E1181))*COS(RADIANS(AA1171))))</f>
        <v>#DIV/0!</v>
      </c>
      <c r="AB1176" s="3" t="e">
        <f>IF(DEGREES(ACOS(SIN(RADIANS(G1176))*SIN(RADIANS(E1181))+COS(RADIANS(G1176))*COS(RADIANS(E1181))*COS(RADIANS(AB1171))))&gt;90,0,$F$4*$F$5/E1180^2*(SIN(RADIANS(G1176))*SIN(RADIANS(E1181))+COS(RADIANS(G1176))*COS(RADIANS(E1181))*COS(RADIANS(AB1171))))</f>
        <v>#DIV/0!</v>
      </c>
      <c r="AC1176" s="3" t="e">
        <f>IF(DEGREES(ACOS(SIN(RADIANS(G1176))*SIN(RADIANS(E1181))+COS(RADIANS(G1176))*COS(RADIANS(E1181))*COS(RADIANS(AC1171))))&gt;90,0,$F$4*$F$5/E1180^2*(SIN(RADIANS(G1176))*SIN(RADIANS(E1181))+COS(RADIANS(G1176))*COS(RADIANS(E1181))*COS(RADIANS(AC1171))))</f>
        <v>#DIV/0!</v>
      </c>
      <c r="AD1176" s="3" t="e">
        <f>IF(DEGREES(ACOS(SIN(RADIANS(G1176))*SIN(RADIANS(E1181))+COS(RADIANS(G1176))*COS(RADIANS(E1181))*COS(RADIANS(AD1171))))&gt;90,0,$F$4*$F$5/E1180^2*(SIN(RADIANS(G1176))*SIN(RADIANS(E1181))+COS(RADIANS(G1176))*COS(RADIANS(E1181))*COS(RADIANS(AD1171))))</f>
        <v>#DIV/0!</v>
      </c>
      <c r="AE1176" s="3" t="e">
        <f>IF(DEGREES(ACOS(SIN(RADIANS(G1176))*SIN(RADIANS(E1181))+COS(RADIANS(G1176))*COS(RADIANS(E1181))*COS(RADIANS(AE1171))))&gt;90,0,$F$4*$F$5/E1180^2*(SIN(RADIANS(G1176))*SIN(RADIANS(E1181))+COS(RADIANS(G1176))*COS(RADIANS(E1181))*COS(RADIANS(AE1171))))</f>
        <v>#DIV/0!</v>
      </c>
      <c r="AF1176" s="3" t="e">
        <f>IF(DEGREES(ACOS(SIN(RADIANS(G1176))*SIN(RADIANS(E1181))+COS(RADIANS(G1176))*COS(RADIANS(E1181))*COS(RADIANS(AF1171))))&gt;90,0,$F$4*$F$5/E1180^2*(SIN(RADIANS(G1176))*SIN(RADIANS(E1181))+COS(RADIANS(G1176))*COS(RADIANS(E1181))*COS(RADIANS(AF1171))))</f>
        <v>#DIV/0!</v>
      </c>
      <c r="AG1176" s="3" t="e">
        <f>IF(DEGREES(ACOS(SIN(RADIANS(G1176))*SIN(RADIANS(E1181))+COS(RADIANS(G1176))*COS(RADIANS(E1181))*COS(RADIANS(AG1171))))&gt;90,0,$F$4*$F$5/E1180^2*(SIN(RADIANS(G1176))*SIN(RADIANS(E1181))+COS(RADIANS(G1176))*COS(RADIANS(E1181))*COS(RADIANS(AG1171))))</f>
        <v>#DIV/0!</v>
      </c>
      <c r="AH1176" s="3" t="e">
        <f>IF(DEGREES(ACOS(SIN(RADIANS(G1176))*SIN(RADIANS(E1181))+COS(RADIANS(G1176))*COS(RADIANS(E1181))*COS(RADIANS(AH1171))))&gt;90,0,$F$4*$F$5/E1180^2*(SIN(RADIANS(G1176))*SIN(RADIANS(E1181))+COS(RADIANS(G1176))*COS(RADIANS(E1181))*COS(RADIANS(AH1171))))</f>
        <v>#DIV/0!</v>
      </c>
      <c r="AI1176" s="3" t="e">
        <f>IF(DEGREES(ACOS(SIN(RADIANS(G1176))*SIN(RADIANS(E1181))+COS(RADIANS(G1176))*COS(RADIANS(E1181))*COS(RADIANS(AI1171))))&gt;90,0,$F$4*$F$5/E1180^2*(SIN(RADIANS(G1176))*SIN(RADIANS(E1181))+COS(RADIANS(G1176))*COS(RADIANS(E1181))*COS(RADIANS(AI1171))))</f>
        <v>#DIV/0!</v>
      </c>
      <c r="AJ1176" s="3" t="e">
        <f>IF(DEGREES(ACOS(SIN(RADIANS(G1176))*SIN(RADIANS(E1181))+COS(RADIANS(G1176))*COS(RADIANS(E1181))*COS(RADIANS(AJ1171))))&gt;90,0,$F$4*$F$5/E1180^2*(SIN(RADIANS(G1176))*SIN(RADIANS(E1181))+COS(RADIANS(G1176))*COS(RADIANS(E1181))*COS(RADIANS(AJ1171))))</f>
        <v>#DIV/0!</v>
      </c>
      <c r="AK1176" s="3">
        <f>IF(DEGREES(ACOS(SIN(RADIANS(G1176))*SIN(RADIANS(E1181))+COS(RADIANS(G1176))*COS(RADIANS(E1181))*COS(RADIANS(AK1171))))&gt;90,0,$F$4*$F$5/E1180^2*(SIN(RADIANS(G1176))*SIN(RADIANS(E1181))+COS(RADIANS(G1176))*COS(RADIANS(E1181))*COS(RADIANS(AK1171))))</f>
        <v>0</v>
      </c>
      <c r="AL1176" s="3">
        <f>IF(DEGREES(ACOS(SIN(RADIANS(G1176))*SIN(RADIANS(E1181))+COS(RADIANS(G1176))*COS(RADIANS(E1181))*COS(RADIANS(AL1171))))&gt;90,0,$F$4*$F$5/E1180^2*(SIN(RADIANS(G1176))*SIN(RADIANS(E1181))+COS(RADIANS(G1176))*COS(RADIANS(E1181))*COS(RADIANS(AL1171))))</f>
        <v>0</v>
      </c>
      <c r="AM1176" s="3">
        <f>IF(DEGREES(ACOS(SIN(RADIANS(G1176))*SIN(RADIANS(E1181))+COS(RADIANS(G1176))*COS(RADIANS(E1181))*COS(RADIANS(AM1171))))&gt;90,0,$F$4*$F$5/E1180^2*(SIN(RADIANS(G1176))*SIN(RADIANS(E1181))+COS(RADIANS(G1176))*COS(RADIANS(E1181))*COS(RADIANS(AM1171))))</f>
        <v>0</v>
      </c>
      <c r="AN1176" s="3">
        <f>IF(DEGREES(ACOS(SIN(RADIANS(G1176))*SIN(RADIANS(E1181))+COS(RADIANS(G1176))*COS(RADIANS(E1181))*COS(RADIANS(AN1171))))&gt;90,0,$F$4*$F$5/E1180^2*(SIN(RADIANS(G1176))*SIN(RADIANS(E1181))+COS(RADIANS(G1176))*COS(RADIANS(E1181))*COS(RADIANS(AN1171))))</f>
        <v>0</v>
      </c>
      <c r="AO1176" s="3">
        <f>IF(DEGREES(ACOS(SIN(RADIANS(G1176))*SIN(RADIANS(E1181))+COS(RADIANS(G1176))*COS(RADIANS(E1181))*COS(RADIANS(AO1171))))&gt;90,0,$F$4*$F$5/E1180^2*(SIN(RADIANS(G1176))*SIN(RADIANS(E1181))+COS(RADIANS(G1176))*COS(RADIANS(E1181))*COS(RADIANS(AO1171))))</f>
        <v>0</v>
      </c>
      <c r="AP1176" s="3">
        <f>IF(DEGREES(ACOS(SIN(RADIANS(G1176))*SIN(RADIANS(E1181))+COS(RADIANS(G1176))*COS(RADIANS(E1181))*COS(RADIANS(AP1171))))&gt;90,0,$F$4*$F$5/E1180^2*(SIN(RADIANS(G1176))*SIN(RADIANS(E1181))+COS(RADIANS(G1176))*COS(RADIANS(E1181))*COS(RADIANS(AP1171))))</f>
        <v>0</v>
      </c>
      <c r="AQ1176" s="3">
        <f>IF(DEGREES(ACOS(SIN(RADIANS(G1176))*SIN(RADIANS(E1181))+COS(RADIANS(G1176))*COS(RADIANS(E1181))*COS(RADIANS(AQ1171))))&gt;90,0,$F$4*$F$5/E1180^2*(SIN(RADIANS(G1176))*SIN(RADIANS(E1181))+COS(RADIANS(G1176))*COS(RADIANS(E1181))*COS(RADIANS(AQ1171))))</f>
        <v>0</v>
      </c>
      <c r="AR1176" s="3">
        <f>IF(DEGREES(ACOS(SIN(RADIANS(G1176))*SIN(RADIANS(E1181))+COS(RADIANS(G1176))*COS(RADIANS(E1181))*COS(RADIANS(AR1171))))&gt;90,0,$F$4*$F$5/E1180^2*(SIN(RADIANS(G1176))*SIN(RADIANS(E1181))+COS(RADIANS(G1176))*COS(RADIANS(E1181))*COS(RADIANS(AR1171))))</f>
        <v>0</v>
      </c>
    </row>
    <row r="1177" spans="2:44" ht="15.75" customHeight="1" x14ac:dyDescent="0.2">
      <c r="B1177" s="20" t="s">
        <v>785</v>
      </c>
      <c r="E1177" s="3">
        <f>E1176*$F$11</f>
        <v>0</v>
      </c>
      <c r="G1177" s="3">
        <v>50</v>
      </c>
      <c r="I1177" s="3">
        <f>IF(DEGREES(ACOS(SIN(RADIANS(G1177))*SIN(RADIANS(E1181))+COS(RADIANS(G1177))*COS(RADIANS(E1181))*COS(RADIANS(I1171))))&gt;90,0,$F$4*$F$5/E1180^2*(SIN(RADIANS(G1177))*SIN(RADIANS(E1181))+COS(RADIANS(G1177))*COS(RADIANS(E1181))*COS(RADIANS(I1171))))</f>
        <v>0</v>
      </c>
      <c r="J1177" s="3">
        <f>IF(DEGREES(ACOS(SIN(RADIANS(G1177))*SIN(RADIANS(E1181))+COS(RADIANS(G1177))*COS(RADIANS(E1181))*COS(RADIANS(J1171))))&gt;90,0,$F$4*$F$5/E1180^2*(SIN(RADIANS(G1177))*SIN(RADIANS(E1181))+COS(RADIANS(G1177))*COS(RADIANS(E1181))*COS(RADIANS(J1171))))</f>
        <v>0</v>
      </c>
      <c r="K1177" s="3">
        <f>IF(DEGREES(ACOS(SIN(RADIANS(G1177))*SIN(RADIANS(E1181))+COS(RADIANS(G1177))*COS(RADIANS(E1181))*COS(RADIANS(K1171))))&gt;90,0,$F$4*$F$5/E1180^2*(SIN(RADIANS(G1177))*SIN(RADIANS(E1181))+COS(RADIANS(G1177))*COS(RADIANS(E1181))*COS(RADIANS(K1171))))</f>
        <v>0</v>
      </c>
      <c r="L1177" s="3">
        <f>IF(DEGREES(ACOS(SIN(RADIANS(G1177))*SIN(RADIANS(E1181))+COS(RADIANS(G1177))*COS(RADIANS(E1181))*COS(RADIANS(L1171))))&gt;90,0,$F$4*$F$5/E1180^2*(SIN(RADIANS(G1177))*SIN(RADIANS(E1181))+COS(RADIANS(G1177))*COS(RADIANS(E1181))*COS(RADIANS(L1171))))</f>
        <v>0</v>
      </c>
      <c r="M1177" s="3">
        <f>IF(DEGREES(ACOS(SIN(RADIANS(G1177))*SIN(RADIANS(E1181))+COS(RADIANS(G1177))*COS(RADIANS(E1181))*COS(RADIANS(M1171))))&gt;90,0,$F$4*$F$5/E1180^2*(SIN(RADIANS(G1177))*SIN(RADIANS(E1181))+COS(RADIANS(G1177))*COS(RADIANS(E1181))*COS(RADIANS(M1171))))</f>
        <v>0</v>
      </c>
      <c r="N1177" s="3">
        <f>IF(DEGREES(ACOS(SIN(RADIANS(G1177))*SIN(RADIANS(E1181))+COS(RADIANS(G1177))*COS(RADIANS(E1181))*COS(RADIANS(N1171))))&gt;90,0,$F$4*$F$5/E1180^2*(SIN(RADIANS(G1177))*SIN(RADIANS(E1181))+COS(RADIANS(G1177))*COS(RADIANS(E1181))*COS(RADIANS(N1171))))</f>
        <v>0</v>
      </c>
      <c r="O1177" s="3">
        <f>IF(DEGREES(ACOS(SIN(RADIANS(G1177))*SIN(RADIANS(E1181))+COS(RADIANS(G1177))*COS(RADIANS(E1181))*COS(RADIANS(O1171))))&gt;90,0,$F$4*$F$5/E1180^2*(SIN(RADIANS(G1177))*SIN(RADIANS(E1181))+COS(RADIANS(G1177))*COS(RADIANS(E1181))*COS(RADIANS(O1171))))</f>
        <v>0</v>
      </c>
      <c r="P1177" s="3">
        <f>IF(DEGREES(ACOS(SIN(RADIANS(G1177))*SIN(RADIANS(E1181))+COS(RADIANS(G1177))*COS(RADIANS(E1181))*COS(RADIANS(P1171))))&gt;90,0,$F$4*$F$5/E1180^2*(SIN(RADIANS(G1177))*SIN(RADIANS(E1181))+COS(RADIANS(G1177))*COS(RADIANS(E1181))*COS(RADIANS(P1171))))</f>
        <v>0</v>
      </c>
      <c r="Q1177" s="3">
        <f>IF(DEGREES(ACOS(SIN(RADIANS(G1177))*SIN(RADIANS(E1181))+COS(RADIANS(G1177))*COS(RADIANS(E1181))*COS(RADIANS(Q1171))))&gt;90,0,$F$4*$F$5/E1180^2*(SIN(RADIANS(G1177))*SIN(RADIANS(E1181))+COS(RADIANS(G1177))*COS(RADIANS(E1181))*COS(RADIANS(Q1171))))</f>
        <v>0</v>
      </c>
      <c r="R1177" s="3" t="e">
        <f>IF(DEGREES(ACOS(SIN(RADIANS(G1177))*SIN(RADIANS(E1181))+COS(RADIANS(G1177))*COS(RADIANS(E1181))*COS(RADIANS(R1171))))&gt;90,0,$F$4*$F$5/E1180^2*(SIN(RADIANS(G1177))*SIN(RADIANS(E1181))+COS(RADIANS(G1177))*COS(RADIANS(E1181))*COS(RADIANS(R1171))))</f>
        <v>#DIV/0!</v>
      </c>
      <c r="S1177" s="3" t="e">
        <f>IF(DEGREES(ACOS(SIN(RADIANS(G1177))*SIN(RADIANS(E1181))+COS(RADIANS(G1177))*COS(RADIANS(E1181))*COS(RADIANS(S1171))))&gt;90,0,$F$4*$F$5/E1180^2*(SIN(RADIANS(G1177))*SIN(RADIANS(E1181))+COS(RADIANS(G1177))*COS(RADIANS(E1181))*COS(RADIANS(S1171))))</f>
        <v>#DIV/0!</v>
      </c>
      <c r="T1177" s="3" t="e">
        <f>IF(DEGREES(ACOS(SIN(RADIANS(G1177))*SIN(RADIANS(E1181))+COS(RADIANS(G1177))*COS(RADIANS(E1181))*COS(RADIANS(T1171))))&gt;90,0,$F$4*$F$5/E1180^2*(SIN(RADIANS(G1177))*SIN(RADIANS(E1181))+COS(RADIANS(G1177))*COS(RADIANS(E1181))*COS(RADIANS(T1171))))</f>
        <v>#DIV/0!</v>
      </c>
      <c r="U1177" s="3" t="e">
        <f>IF(DEGREES(ACOS(SIN(RADIANS(G1177))*SIN(RADIANS(E1181))+COS(RADIANS(G1177))*COS(RADIANS(E1181))*COS(RADIANS(U1171))))&gt;90,0,$F$4*$F$5/E1180^2*(SIN(RADIANS(G1177))*SIN(RADIANS(E1181))+COS(RADIANS(G1177))*COS(RADIANS(E1181))*COS(RADIANS(U1171))))</f>
        <v>#DIV/0!</v>
      </c>
      <c r="V1177" s="3" t="e">
        <f>IF(DEGREES(ACOS(SIN(RADIANS(G1177))*SIN(RADIANS(E1181))+COS(RADIANS(G1177))*COS(RADIANS(E1181))*COS(RADIANS(V1171))))&gt;90,0,$F$4*$F$5/E1180^2*(SIN(RADIANS(G1177))*SIN(RADIANS(E1181))+COS(RADIANS(G1177))*COS(RADIANS(E1181))*COS(RADIANS(V1171))))</f>
        <v>#DIV/0!</v>
      </c>
      <c r="W1177" s="3" t="e">
        <f>IF(DEGREES(ACOS(SIN(RADIANS(G1177))*SIN(RADIANS(E1181))+COS(RADIANS(G1177))*COS(RADIANS(E1181))*COS(RADIANS(W1171))))&gt;90,0,$F$4*$F$5/E1180^2*(SIN(RADIANS(G1177))*SIN(RADIANS(E1181))+COS(RADIANS(G1177))*COS(RADIANS(E1181))*COS(RADIANS(W1171))))</f>
        <v>#DIV/0!</v>
      </c>
      <c r="X1177" s="3" t="e">
        <f>IF(DEGREES(ACOS(SIN(RADIANS(G1177))*SIN(RADIANS(E1181))+COS(RADIANS(G1177))*COS(RADIANS(E1181))*COS(RADIANS(X1171))))&gt;90,0,$F$4*$F$5/E1180^2*(SIN(RADIANS(G1177))*SIN(RADIANS(E1181))+COS(RADIANS(G1177))*COS(RADIANS(E1181))*COS(RADIANS(X1171))))</f>
        <v>#DIV/0!</v>
      </c>
      <c r="Y1177" s="3" t="e">
        <f>IF(DEGREES(ACOS(SIN(RADIANS(G1177))*SIN(RADIANS(E1181))+COS(RADIANS(G1177))*COS(RADIANS(E1181))*COS(RADIANS(Y1171))))&gt;90,0,$F$4*$F$5/E1180^2*(SIN(RADIANS(G1177))*SIN(RADIANS(E1181))+COS(RADIANS(G1177))*COS(RADIANS(E1181))*COS(RADIANS(Y1171))))</f>
        <v>#DIV/0!</v>
      </c>
      <c r="Z1177" s="3" t="e">
        <f>IF(DEGREES(ACOS(SIN(RADIANS(G1177))*SIN(RADIANS(E1181))+COS(RADIANS(G1177))*COS(RADIANS(E1181))*COS(RADIANS(Z1171))))&gt;90,0,$F$4*$F$5/E1180^2*(SIN(RADIANS(G1177))*SIN(RADIANS(E1181))+COS(RADIANS(G1177))*COS(RADIANS(E1181))*COS(RADIANS(Z1171))))</f>
        <v>#DIV/0!</v>
      </c>
      <c r="AA1177" s="3" t="e">
        <f>IF(DEGREES(ACOS(SIN(RADIANS(G1177))*SIN(RADIANS(E1181))+COS(RADIANS(G1177))*COS(RADIANS(E1181))*COS(RADIANS(AA1171))))&gt;90,0,$F$4*$F$5/E1180^2*(SIN(RADIANS(G1177))*SIN(RADIANS(E1181))+COS(RADIANS(G1177))*COS(RADIANS(E1181))*COS(RADIANS(AA1171))))</f>
        <v>#DIV/0!</v>
      </c>
      <c r="AB1177" s="3" t="e">
        <f>IF(DEGREES(ACOS(SIN(RADIANS(G1177))*SIN(RADIANS(E1181))+COS(RADIANS(G1177))*COS(RADIANS(E1181))*COS(RADIANS(AB1171))))&gt;90,0,$F$4*$F$5/E1180^2*(SIN(RADIANS(G1177))*SIN(RADIANS(E1181))+COS(RADIANS(G1177))*COS(RADIANS(E1181))*COS(RADIANS(AB1171))))</f>
        <v>#DIV/0!</v>
      </c>
      <c r="AC1177" s="3" t="e">
        <f>IF(DEGREES(ACOS(SIN(RADIANS(G1177))*SIN(RADIANS(E1181))+COS(RADIANS(G1177))*COS(RADIANS(E1181))*COS(RADIANS(AC1171))))&gt;90,0,$F$4*$F$5/E1180^2*(SIN(RADIANS(G1177))*SIN(RADIANS(E1181))+COS(RADIANS(G1177))*COS(RADIANS(E1181))*COS(RADIANS(AC1171))))</f>
        <v>#DIV/0!</v>
      </c>
      <c r="AD1177" s="3" t="e">
        <f>IF(DEGREES(ACOS(SIN(RADIANS(G1177))*SIN(RADIANS(E1181))+COS(RADIANS(G1177))*COS(RADIANS(E1181))*COS(RADIANS(AD1171))))&gt;90,0,$F$4*$F$5/E1180^2*(SIN(RADIANS(G1177))*SIN(RADIANS(E1181))+COS(RADIANS(G1177))*COS(RADIANS(E1181))*COS(RADIANS(AD1171))))</f>
        <v>#DIV/0!</v>
      </c>
      <c r="AE1177" s="3" t="e">
        <f>IF(DEGREES(ACOS(SIN(RADIANS(G1177))*SIN(RADIANS(E1181))+COS(RADIANS(G1177))*COS(RADIANS(E1181))*COS(RADIANS(AE1171))))&gt;90,0,$F$4*$F$5/E1180^2*(SIN(RADIANS(G1177))*SIN(RADIANS(E1181))+COS(RADIANS(G1177))*COS(RADIANS(E1181))*COS(RADIANS(AE1171))))</f>
        <v>#DIV/0!</v>
      </c>
      <c r="AF1177" s="3" t="e">
        <f>IF(DEGREES(ACOS(SIN(RADIANS(G1177))*SIN(RADIANS(E1181))+COS(RADIANS(G1177))*COS(RADIANS(E1181))*COS(RADIANS(AF1171))))&gt;90,0,$F$4*$F$5/E1180^2*(SIN(RADIANS(G1177))*SIN(RADIANS(E1181))+COS(RADIANS(G1177))*COS(RADIANS(E1181))*COS(RADIANS(AF1171))))</f>
        <v>#DIV/0!</v>
      </c>
      <c r="AG1177" s="3" t="e">
        <f>IF(DEGREES(ACOS(SIN(RADIANS(G1177))*SIN(RADIANS(E1181))+COS(RADIANS(G1177))*COS(RADIANS(E1181))*COS(RADIANS(AG1171))))&gt;90,0,$F$4*$F$5/E1180^2*(SIN(RADIANS(G1177))*SIN(RADIANS(E1181))+COS(RADIANS(G1177))*COS(RADIANS(E1181))*COS(RADIANS(AG1171))))</f>
        <v>#DIV/0!</v>
      </c>
      <c r="AH1177" s="3" t="e">
        <f>IF(DEGREES(ACOS(SIN(RADIANS(G1177))*SIN(RADIANS(E1181))+COS(RADIANS(G1177))*COS(RADIANS(E1181))*COS(RADIANS(AH1171))))&gt;90,0,$F$4*$F$5/E1180^2*(SIN(RADIANS(G1177))*SIN(RADIANS(E1181))+COS(RADIANS(G1177))*COS(RADIANS(E1181))*COS(RADIANS(AH1171))))</f>
        <v>#DIV/0!</v>
      </c>
      <c r="AI1177" s="3" t="e">
        <f>IF(DEGREES(ACOS(SIN(RADIANS(G1177))*SIN(RADIANS(E1181))+COS(RADIANS(G1177))*COS(RADIANS(E1181))*COS(RADIANS(AI1171))))&gt;90,0,$F$4*$F$5/E1180^2*(SIN(RADIANS(G1177))*SIN(RADIANS(E1181))+COS(RADIANS(G1177))*COS(RADIANS(E1181))*COS(RADIANS(AI1171))))</f>
        <v>#DIV/0!</v>
      </c>
      <c r="AJ1177" s="3" t="e">
        <f>IF(DEGREES(ACOS(SIN(RADIANS(G1177))*SIN(RADIANS(E1181))+COS(RADIANS(G1177))*COS(RADIANS(E1181))*COS(RADIANS(AJ1171))))&gt;90,0,$F$4*$F$5/E1180^2*(SIN(RADIANS(G1177))*SIN(RADIANS(E1181))+COS(RADIANS(G1177))*COS(RADIANS(E1181))*COS(RADIANS(AJ1171))))</f>
        <v>#DIV/0!</v>
      </c>
      <c r="AK1177" s="3">
        <f>IF(DEGREES(ACOS(SIN(RADIANS(G1177))*SIN(RADIANS(E1181))+COS(RADIANS(G1177))*COS(RADIANS(E1181))*COS(RADIANS(AK1171))))&gt;90,0,$F$4*$F$5/E1180^2*(SIN(RADIANS(G1177))*SIN(RADIANS(E1181))+COS(RADIANS(G1177))*COS(RADIANS(E1181))*COS(RADIANS(AK1171))))</f>
        <v>0</v>
      </c>
      <c r="AL1177" s="3">
        <f>IF(DEGREES(ACOS(SIN(RADIANS(G1177))*SIN(RADIANS(E1181))+COS(RADIANS(G1177))*COS(RADIANS(E1181))*COS(RADIANS(AL1171))))&gt;90,0,$F$4*$F$5/E1180^2*(SIN(RADIANS(G1177))*SIN(RADIANS(E1181))+COS(RADIANS(G1177))*COS(RADIANS(E1181))*COS(RADIANS(AL1171))))</f>
        <v>0</v>
      </c>
      <c r="AM1177" s="3">
        <f>IF(DEGREES(ACOS(SIN(RADIANS(G1177))*SIN(RADIANS(E1181))+COS(RADIANS(G1177))*COS(RADIANS(E1181))*COS(RADIANS(AM1171))))&gt;90,0,$F$4*$F$5/E1180^2*(SIN(RADIANS(G1177))*SIN(RADIANS(E1181))+COS(RADIANS(G1177))*COS(RADIANS(E1181))*COS(RADIANS(AM1171))))</f>
        <v>0</v>
      </c>
      <c r="AN1177" s="3">
        <f>IF(DEGREES(ACOS(SIN(RADIANS(G1177))*SIN(RADIANS(E1181))+COS(RADIANS(G1177))*COS(RADIANS(E1181))*COS(RADIANS(AN1171))))&gt;90,0,$F$4*$F$5/E1180^2*(SIN(RADIANS(G1177))*SIN(RADIANS(E1181))+COS(RADIANS(G1177))*COS(RADIANS(E1181))*COS(RADIANS(AN1171))))</f>
        <v>0</v>
      </c>
      <c r="AO1177" s="3">
        <f>IF(DEGREES(ACOS(SIN(RADIANS(G1177))*SIN(RADIANS(E1181))+COS(RADIANS(G1177))*COS(RADIANS(E1181))*COS(RADIANS(AO1171))))&gt;90,0,$F$4*$F$5/E1180^2*(SIN(RADIANS(G1177))*SIN(RADIANS(E1181))+COS(RADIANS(G1177))*COS(RADIANS(E1181))*COS(RADIANS(AO1171))))</f>
        <v>0</v>
      </c>
      <c r="AP1177" s="3">
        <f>IF(DEGREES(ACOS(SIN(RADIANS(G1177))*SIN(RADIANS(E1181))+COS(RADIANS(G1177))*COS(RADIANS(E1181))*COS(RADIANS(AP1171))))&gt;90,0,$F$4*$F$5/E1180^2*(SIN(RADIANS(G1177))*SIN(RADIANS(E1181))+COS(RADIANS(G1177))*COS(RADIANS(E1181))*COS(RADIANS(AP1171))))</f>
        <v>0</v>
      </c>
      <c r="AQ1177" s="3">
        <f>IF(DEGREES(ACOS(SIN(RADIANS(G1177))*SIN(RADIANS(E1181))+COS(RADIANS(G1177))*COS(RADIANS(E1181))*COS(RADIANS(AQ1171))))&gt;90,0,$F$4*$F$5/E1180^2*(SIN(RADIANS(G1177))*SIN(RADIANS(E1181))+COS(RADIANS(G1177))*COS(RADIANS(E1181))*COS(RADIANS(AQ1171))))</f>
        <v>0</v>
      </c>
      <c r="AR1177" s="3">
        <f>IF(DEGREES(ACOS(SIN(RADIANS(G1177))*SIN(RADIANS(E1181))+COS(RADIANS(G1177))*COS(RADIANS(E1181))*COS(RADIANS(AR1171))))&gt;90,0,$F$4*$F$5/E1180^2*(SIN(RADIANS(G1177))*SIN(RADIANS(E1181))+COS(RADIANS(G1177))*COS(RADIANS(E1181))*COS(RADIANS(AR1171))))</f>
        <v>0</v>
      </c>
    </row>
    <row r="1178" spans="2:44" ht="15.75" customHeight="1" x14ac:dyDescent="0.2">
      <c r="B1178" s="20" t="s">
        <v>786</v>
      </c>
      <c r="E1178" s="3" t="str">
        <f>IF($F$10=0,"N/A",$F$10*(E1173/360)-ROUNDDOWN($F$10*(E1173/360),0))</f>
        <v>N/A</v>
      </c>
      <c r="G1178" s="3">
        <v>40</v>
      </c>
      <c r="I1178" s="3">
        <f>IF(DEGREES(ACOS(SIN(RADIANS(G1178))*SIN(RADIANS(E1181))+COS(RADIANS(G1178))*COS(RADIANS(E1181))*COS(RADIANS(I1171))))&gt;90,0,$F$4*$F$5/E1180^2*(SIN(RADIANS(G1178))*SIN(RADIANS(E1181))+COS(RADIANS(G1178))*COS(RADIANS(E1181))*COS(RADIANS(I1171))))</f>
        <v>0</v>
      </c>
      <c r="J1178" s="3">
        <f>IF(DEGREES(ACOS(SIN(RADIANS(G1178))*SIN(RADIANS(E1181))+COS(RADIANS(G1178))*COS(RADIANS(E1181))*COS(RADIANS(J1171))))&gt;90,0,$F$4*$F$5/E1180^2*(SIN(RADIANS(G1178))*SIN(RADIANS(E1181))+COS(RADIANS(G1178))*COS(RADIANS(E1181))*COS(RADIANS(J1171))))</f>
        <v>0</v>
      </c>
      <c r="K1178" s="3">
        <f>IF(DEGREES(ACOS(SIN(RADIANS(G1178))*SIN(RADIANS(E1181))+COS(RADIANS(G1178))*COS(RADIANS(E1181))*COS(RADIANS(K1171))))&gt;90,0,$F$4*$F$5/E1180^2*(SIN(RADIANS(G1178))*SIN(RADIANS(E1181))+COS(RADIANS(G1178))*COS(RADIANS(E1181))*COS(RADIANS(K1171))))</f>
        <v>0</v>
      </c>
      <c r="L1178" s="3">
        <f>IF(DEGREES(ACOS(SIN(RADIANS(G1178))*SIN(RADIANS(E1181))+COS(RADIANS(G1178))*COS(RADIANS(E1181))*COS(RADIANS(L1171))))&gt;90,0,$F$4*$F$5/E1180^2*(SIN(RADIANS(G1178))*SIN(RADIANS(E1181))+COS(RADIANS(G1178))*COS(RADIANS(E1181))*COS(RADIANS(L1171))))</f>
        <v>0</v>
      </c>
      <c r="M1178" s="3">
        <f>IF(DEGREES(ACOS(SIN(RADIANS(G1178))*SIN(RADIANS(E1181))+COS(RADIANS(G1178))*COS(RADIANS(E1181))*COS(RADIANS(M1171))))&gt;90,0,$F$4*$F$5/E1180^2*(SIN(RADIANS(G1178))*SIN(RADIANS(E1181))+COS(RADIANS(G1178))*COS(RADIANS(E1181))*COS(RADIANS(M1171))))</f>
        <v>0</v>
      </c>
      <c r="N1178" s="3">
        <f>IF(DEGREES(ACOS(SIN(RADIANS(G1178))*SIN(RADIANS(E1181))+COS(RADIANS(G1178))*COS(RADIANS(E1181))*COS(RADIANS(N1171))))&gt;90,0,$F$4*$F$5/E1180^2*(SIN(RADIANS(G1178))*SIN(RADIANS(E1181))+COS(RADIANS(G1178))*COS(RADIANS(E1181))*COS(RADIANS(N1171))))</f>
        <v>0</v>
      </c>
      <c r="O1178" s="3">
        <f>IF(DEGREES(ACOS(SIN(RADIANS(G1178))*SIN(RADIANS(E1181))+COS(RADIANS(G1178))*COS(RADIANS(E1181))*COS(RADIANS(O1171))))&gt;90,0,$F$4*$F$5/E1180^2*(SIN(RADIANS(G1178))*SIN(RADIANS(E1181))+COS(RADIANS(G1178))*COS(RADIANS(E1181))*COS(RADIANS(O1171))))</f>
        <v>0</v>
      </c>
      <c r="P1178" s="3">
        <f>IF(DEGREES(ACOS(SIN(RADIANS(G1178))*SIN(RADIANS(E1181))+COS(RADIANS(G1178))*COS(RADIANS(E1181))*COS(RADIANS(P1171))))&gt;90,0,$F$4*$F$5/E1180^2*(SIN(RADIANS(G1178))*SIN(RADIANS(E1181))+COS(RADIANS(G1178))*COS(RADIANS(E1181))*COS(RADIANS(P1171))))</f>
        <v>0</v>
      </c>
      <c r="Q1178" s="3">
        <f>IF(DEGREES(ACOS(SIN(RADIANS(G1178))*SIN(RADIANS(E1181))+COS(RADIANS(G1178))*COS(RADIANS(E1181))*COS(RADIANS(Q1171))))&gt;90,0,$F$4*$F$5/E1180^2*(SIN(RADIANS(G1178))*SIN(RADIANS(E1181))+COS(RADIANS(G1178))*COS(RADIANS(E1181))*COS(RADIANS(Q1171))))</f>
        <v>0</v>
      </c>
      <c r="R1178" s="3" t="e">
        <f>IF(DEGREES(ACOS(SIN(RADIANS(G1178))*SIN(RADIANS(E1181))+COS(RADIANS(G1178))*COS(RADIANS(E1181))*COS(RADIANS(R1171))))&gt;90,0,$F$4*$F$5/E1180^2*(SIN(RADIANS(G1178))*SIN(RADIANS(E1181))+COS(RADIANS(G1178))*COS(RADIANS(E1181))*COS(RADIANS(R1171))))</f>
        <v>#DIV/0!</v>
      </c>
      <c r="S1178" s="3" t="e">
        <f>IF(DEGREES(ACOS(SIN(RADIANS(G1178))*SIN(RADIANS(E1181))+COS(RADIANS(G1178))*COS(RADIANS(E1181))*COS(RADIANS(S1171))))&gt;90,0,$F$4*$F$5/E1180^2*(SIN(RADIANS(G1178))*SIN(RADIANS(E1181))+COS(RADIANS(G1178))*COS(RADIANS(E1181))*COS(RADIANS(S1171))))</f>
        <v>#DIV/0!</v>
      </c>
      <c r="T1178" s="3" t="e">
        <f>IF(DEGREES(ACOS(SIN(RADIANS(G1178))*SIN(RADIANS(E1181))+COS(RADIANS(G1178))*COS(RADIANS(E1181))*COS(RADIANS(T1171))))&gt;90,0,$F$4*$F$5/E1180^2*(SIN(RADIANS(G1178))*SIN(RADIANS(E1181))+COS(RADIANS(G1178))*COS(RADIANS(E1181))*COS(RADIANS(T1171))))</f>
        <v>#DIV/0!</v>
      </c>
      <c r="U1178" s="3" t="e">
        <f>IF(DEGREES(ACOS(SIN(RADIANS(G1178))*SIN(RADIANS(E1181))+COS(RADIANS(G1178))*COS(RADIANS(E1181))*COS(RADIANS(U1171))))&gt;90,0,$F$4*$F$5/E1180^2*(SIN(RADIANS(G1178))*SIN(RADIANS(E1181))+COS(RADIANS(G1178))*COS(RADIANS(E1181))*COS(RADIANS(U1171))))</f>
        <v>#DIV/0!</v>
      </c>
      <c r="V1178" s="3" t="e">
        <f>IF(DEGREES(ACOS(SIN(RADIANS(G1178))*SIN(RADIANS(E1181))+COS(RADIANS(G1178))*COS(RADIANS(E1181))*COS(RADIANS(V1171))))&gt;90,0,$F$4*$F$5/E1180^2*(SIN(RADIANS(G1178))*SIN(RADIANS(E1181))+COS(RADIANS(G1178))*COS(RADIANS(E1181))*COS(RADIANS(V1171))))</f>
        <v>#DIV/0!</v>
      </c>
      <c r="W1178" s="3" t="e">
        <f>IF(DEGREES(ACOS(SIN(RADIANS(G1178))*SIN(RADIANS(E1181))+COS(RADIANS(G1178))*COS(RADIANS(E1181))*COS(RADIANS(W1171))))&gt;90,0,$F$4*$F$5/E1180^2*(SIN(RADIANS(G1178))*SIN(RADIANS(E1181))+COS(RADIANS(G1178))*COS(RADIANS(E1181))*COS(RADIANS(W1171))))</f>
        <v>#DIV/0!</v>
      </c>
      <c r="X1178" s="3" t="e">
        <f>IF(DEGREES(ACOS(SIN(RADIANS(G1178))*SIN(RADIANS(E1181))+COS(RADIANS(G1178))*COS(RADIANS(E1181))*COS(RADIANS(X1171))))&gt;90,0,$F$4*$F$5/E1180^2*(SIN(RADIANS(G1178))*SIN(RADIANS(E1181))+COS(RADIANS(G1178))*COS(RADIANS(E1181))*COS(RADIANS(X1171))))</f>
        <v>#DIV/0!</v>
      </c>
      <c r="Y1178" s="3" t="e">
        <f>IF(DEGREES(ACOS(SIN(RADIANS(G1178))*SIN(RADIANS(E1181))+COS(RADIANS(G1178))*COS(RADIANS(E1181))*COS(RADIANS(Y1171))))&gt;90,0,$F$4*$F$5/E1180^2*(SIN(RADIANS(G1178))*SIN(RADIANS(E1181))+COS(RADIANS(G1178))*COS(RADIANS(E1181))*COS(RADIANS(Y1171))))</f>
        <v>#DIV/0!</v>
      </c>
      <c r="Z1178" s="3" t="e">
        <f>IF(DEGREES(ACOS(SIN(RADIANS(G1178))*SIN(RADIANS(E1181))+COS(RADIANS(G1178))*COS(RADIANS(E1181))*COS(RADIANS(Z1171))))&gt;90,0,$F$4*$F$5/E1180^2*(SIN(RADIANS(G1178))*SIN(RADIANS(E1181))+COS(RADIANS(G1178))*COS(RADIANS(E1181))*COS(RADIANS(Z1171))))</f>
        <v>#DIV/0!</v>
      </c>
      <c r="AA1178" s="3" t="e">
        <f>IF(DEGREES(ACOS(SIN(RADIANS(G1178))*SIN(RADIANS(E1181))+COS(RADIANS(G1178))*COS(RADIANS(E1181))*COS(RADIANS(AA1171))))&gt;90,0,$F$4*$F$5/E1180^2*(SIN(RADIANS(G1178))*SIN(RADIANS(E1181))+COS(RADIANS(G1178))*COS(RADIANS(E1181))*COS(RADIANS(AA1171))))</f>
        <v>#DIV/0!</v>
      </c>
      <c r="AB1178" s="3" t="e">
        <f>IF(DEGREES(ACOS(SIN(RADIANS(G1178))*SIN(RADIANS(E1181))+COS(RADIANS(G1178))*COS(RADIANS(E1181))*COS(RADIANS(AB1171))))&gt;90,0,$F$4*$F$5/E1180^2*(SIN(RADIANS(G1178))*SIN(RADIANS(E1181))+COS(RADIANS(G1178))*COS(RADIANS(E1181))*COS(RADIANS(AB1171))))</f>
        <v>#DIV/0!</v>
      </c>
      <c r="AC1178" s="3" t="e">
        <f>IF(DEGREES(ACOS(SIN(RADIANS(G1178))*SIN(RADIANS(E1181))+COS(RADIANS(G1178))*COS(RADIANS(E1181))*COS(RADIANS(AC1171))))&gt;90,0,$F$4*$F$5/E1180^2*(SIN(RADIANS(G1178))*SIN(RADIANS(E1181))+COS(RADIANS(G1178))*COS(RADIANS(E1181))*COS(RADIANS(AC1171))))</f>
        <v>#DIV/0!</v>
      </c>
      <c r="AD1178" s="3" t="e">
        <f>IF(DEGREES(ACOS(SIN(RADIANS(G1178))*SIN(RADIANS(E1181))+COS(RADIANS(G1178))*COS(RADIANS(E1181))*COS(RADIANS(AD1171))))&gt;90,0,$F$4*$F$5/E1180^2*(SIN(RADIANS(G1178))*SIN(RADIANS(E1181))+COS(RADIANS(G1178))*COS(RADIANS(E1181))*COS(RADIANS(AD1171))))</f>
        <v>#DIV/0!</v>
      </c>
      <c r="AE1178" s="3" t="e">
        <f>IF(DEGREES(ACOS(SIN(RADIANS(G1178))*SIN(RADIANS(E1181))+COS(RADIANS(G1178))*COS(RADIANS(E1181))*COS(RADIANS(AE1171))))&gt;90,0,$F$4*$F$5/E1180^2*(SIN(RADIANS(G1178))*SIN(RADIANS(E1181))+COS(RADIANS(G1178))*COS(RADIANS(E1181))*COS(RADIANS(AE1171))))</f>
        <v>#DIV/0!</v>
      </c>
      <c r="AF1178" s="3" t="e">
        <f>IF(DEGREES(ACOS(SIN(RADIANS(G1178))*SIN(RADIANS(E1181))+COS(RADIANS(G1178))*COS(RADIANS(E1181))*COS(RADIANS(AF1171))))&gt;90,0,$F$4*$F$5/E1180^2*(SIN(RADIANS(G1178))*SIN(RADIANS(E1181))+COS(RADIANS(G1178))*COS(RADIANS(E1181))*COS(RADIANS(AF1171))))</f>
        <v>#DIV/0!</v>
      </c>
      <c r="AG1178" s="3" t="e">
        <f>IF(DEGREES(ACOS(SIN(RADIANS(G1178))*SIN(RADIANS(E1181))+COS(RADIANS(G1178))*COS(RADIANS(E1181))*COS(RADIANS(AG1171))))&gt;90,0,$F$4*$F$5/E1180^2*(SIN(RADIANS(G1178))*SIN(RADIANS(E1181))+COS(RADIANS(G1178))*COS(RADIANS(E1181))*COS(RADIANS(AG1171))))</f>
        <v>#DIV/0!</v>
      </c>
      <c r="AH1178" s="3" t="e">
        <f>IF(DEGREES(ACOS(SIN(RADIANS(G1178))*SIN(RADIANS(E1181))+COS(RADIANS(G1178))*COS(RADIANS(E1181))*COS(RADIANS(AH1171))))&gt;90,0,$F$4*$F$5/E1180^2*(SIN(RADIANS(G1178))*SIN(RADIANS(E1181))+COS(RADIANS(G1178))*COS(RADIANS(E1181))*COS(RADIANS(AH1171))))</f>
        <v>#DIV/0!</v>
      </c>
      <c r="AI1178" s="3" t="e">
        <f>IF(DEGREES(ACOS(SIN(RADIANS(G1178))*SIN(RADIANS(E1181))+COS(RADIANS(G1178))*COS(RADIANS(E1181))*COS(RADIANS(AI1171))))&gt;90,0,$F$4*$F$5/E1180^2*(SIN(RADIANS(G1178))*SIN(RADIANS(E1181))+COS(RADIANS(G1178))*COS(RADIANS(E1181))*COS(RADIANS(AI1171))))</f>
        <v>#DIV/0!</v>
      </c>
      <c r="AJ1178" s="3" t="e">
        <f>IF(DEGREES(ACOS(SIN(RADIANS(G1178))*SIN(RADIANS(E1181))+COS(RADIANS(G1178))*COS(RADIANS(E1181))*COS(RADIANS(AJ1171))))&gt;90,0,$F$4*$F$5/E1180^2*(SIN(RADIANS(G1178))*SIN(RADIANS(E1181))+COS(RADIANS(G1178))*COS(RADIANS(E1181))*COS(RADIANS(AJ1171))))</f>
        <v>#DIV/0!</v>
      </c>
      <c r="AK1178" s="3">
        <f>IF(DEGREES(ACOS(SIN(RADIANS(G1178))*SIN(RADIANS(E1181))+COS(RADIANS(G1178))*COS(RADIANS(E1181))*COS(RADIANS(AK1171))))&gt;90,0,$F$4*$F$5/E1180^2*(SIN(RADIANS(G1178))*SIN(RADIANS(E1181))+COS(RADIANS(G1178))*COS(RADIANS(E1181))*COS(RADIANS(AK1171))))</f>
        <v>0</v>
      </c>
      <c r="AL1178" s="3">
        <f>IF(DEGREES(ACOS(SIN(RADIANS(G1178))*SIN(RADIANS(E1181))+COS(RADIANS(G1178))*COS(RADIANS(E1181))*COS(RADIANS(AL1171))))&gt;90,0,$F$4*$F$5/E1180^2*(SIN(RADIANS(G1178))*SIN(RADIANS(E1181))+COS(RADIANS(G1178))*COS(RADIANS(E1181))*COS(RADIANS(AL1171))))</f>
        <v>0</v>
      </c>
      <c r="AM1178" s="3">
        <f>IF(DEGREES(ACOS(SIN(RADIANS(G1178))*SIN(RADIANS(E1181))+COS(RADIANS(G1178))*COS(RADIANS(E1181))*COS(RADIANS(AM1171))))&gt;90,0,$F$4*$F$5/E1180^2*(SIN(RADIANS(G1178))*SIN(RADIANS(E1181))+COS(RADIANS(G1178))*COS(RADIANS(E1181))*COS(RADIANS(AM1171))))</f>
        <v>0</v>
      </c>
      <c r="AN1178" s="3">
        <f>IF(DEGREES(ACOS(SIN(RADIANS(G1178))*SIN(RADIANS(E1181))+COS(RADIANS(G1178))*COS(RADIANS(E1181))*COS(RADIANS(AN1171))))&gt;90,0,$F$4*$F$5/E1180^2*(SIN(RADIANS(G1178))*SIN(RADIANS(E1181))+COS(RADIANS(G1178))*COS(RADIANS(E1181))*COS(RADIANS(AN1171))))</f>
        <v>0</v>
      </c>
      <c r="AO1178" s="3">
        <f>IF(DEGREES(ACOS(SIN(RADIANS(G1178))*SIN(RADIANS(E1181))+COS(RADIANS(G1178))*COS(RADIANS(E1181))*COS(RADIANS(AO1171))))&gt;90,0,$F$4*$F$5/E1180^2*(SIN(RADIANS(G1178))*SIN(RADIANS(E1181))+COS(RADIANS(G1178))*COS(RADIANS(E1181))*COS(RADIANS(AO1171))))</f>
        <v>0</v>
      </c>
      <c r="AP1178" s="3">
        <f>IF(DEGREES(ACOS(SIN(RADIANS(G1178))*SIN(RADIANS(E1181))+COS(RADIANS(G1178))*COS(RADIANS(E1181))*COS(RADIANS(AP1171))))&gt;90,0,$F$4*$F$5/E1180^2*(SIN(RADIANS(G1178))*SIN(RADIANS(E1181))+COS(RADIANS(G1178))*COS(RADIANS(E1181))*COS(RADIANS(AP1171))))</f>
        <v>0</v>
      </c>
      <c r="AQ1178" s="3">
        <f>IF(DEGREES(ACOS(SIN(RADIANS(G1178))*SIN(RADIANS(E1181))+COS(RADIANS(G1178))*COS(RADIANS(E1181))*COS(RADIANS(AQ1171))))&gt;90,0,$F$4*$F$5/E1180^2*(SIN(RADIANS(G1178))*SIN(RADIANS(E1181))+COS(RADIANS(G1178))*COS(RADIANS(E1181))*COS(RADIANS(AQ1171))))</f>
        <v>0</v>
      </c>
      <c r="AR1178" s="3">
        <f>IF(DEGREES(ACOS(SIN(RADIANS(G1178))*SIN(RADIANS(E1181))+COS(RADIANS(G1178))*COS(RADIANS(E1181))*COS(RADIANS(AR1171))))&gt;90,0,$F$4*$F$5/E1180^2*(SIN(RADIANS(G1178))*SIN(RADIANS(E1181))+COS(RADIANS(G1178))*COS(RADIANS(E1181))*COS(RADIANS(AR1171))))</f>
        <v>0</v>
      </c>
    </row>
    <row r="1179" spans="2:44" ht="15.75" customHeight="1" x14ac:dyDescent="0.2">
      <c r="B1179" s="20" t="s">
        <v>787</v>
      </c>
      <c r="E1179" s="3" t="str">
        <f>IF($F$10=0,"N/A",E1178*$F$11/$F$10)</f>
        <v>N/A</v>
      </c>
      <c r="G1179" s="3">
        <v>30</v>
      </c>
      <c r="I1179" s="3">
        <f>IF(DEGREES(ACOS(SIN(RADIANS(G1179))*SIN(RADIANS(E1181))+COS(RADIANS(G1179))*COS(RADIANS(E1181))*COS(RADIANS(I1171))))&gt;90,0,$F$4*$F$5/E1180^2*(SIN(RADIANS(G1179))*SIN(RADIANS(E1181))+COS(RADIANS(G1179))*COS(RADIANS(E1181))*COS(RADIANS(I1171))))</f>
        <v>0</v>
      </c>
      <c r="J1179" s="3">
        <f>IF(DEGREES(ACOS(SIN(RADIANS(G1179))*SIN(RADIANS(E1181))+COS(RADIANS(G1179))*COS(RADIANS(E1181))*COS(RADIANS(J1171))))&gt;90,0,$F$4*$F$5/E1180^2*(SIN(RADIANS(G1179))*SIN(RADIANS(E1181))+COS(RADIANS(G1179))*COS(RADIANS(E1181))*COS(RADIANS(J1171))))</f>
        <v>0</v>
      </c>
      <c r="K1179" s="3">
        <f>IF(DEGREES(ACOS(SIN(RADIANS(G1179))*SIN(RADIANS(E1181))+COS(RADIANS(G1179))*COS(RADIANS(E1181))*COS(RADIANS(K1171))))&gt;90,0,$F$4*$F$5/E1180^2*(SIN(RADIANS(G1179))*SIN(RADIANS(E1181))+COS(RADIANS(G1179))*COS(RADIANS(E1181))*COS(RADIANS(K1171))))</f>
        <v>0</v>
      </c>
      <c r="L1179" s="3">
        <f>IF(DEGREES(ACOS(SIN(RADIANS(G1179))*SIN(RADIANS(E1181))+COS(RADIANS(G1179))*COS(RADIANS(E1181))*COS(RADIANS(L1171))))&gt;90,0,$F$4*$F$5/E1180^2*(SIN(RADIANS(G1179))*SIN(RADIANS(E1181))+COS(RADIANS(G1179))*COS(RADIANS(E1181))*COS(RADIANS(L1171))))</f>
        <v>0</v>
      </c>
      <c r="M1179" s="3">
        <f>IF(DEGREES(ACOS(SIN(RADIANS(G1179))*SIN(RADIANS(E1181))+COS(RADIANS(G1179))*COS(RADIANS(E1181))*COS(RADIANS(M1171))))&gt;90,0,$F$4*$F$5/E1180^2*(SIN(RADIANS(G1179))*SIN(RADIANS(E1181))+COS(RADIANS(G1179))*COS(RADIANS(E1181))*COS(RADIANS(M1171))))</f>
        <v>0</v>
      </c>
      <c r="N1179" s="3">
        <f>IF(DEGREES(ACOS(SIN(RADIANS(G1179))*SIN(RADIANS(E1181))+COS(RADIANS(G1179))*COS(RADIANS(E1181))*COS(RADIANS(N1171))))&gt;90,0,$F$4*$F$5/E1180^2*(SIN(RADIANS(G1179))*SIN(RADIANS(E1181))+COS(RADIANS(G1179))*COS(RADIANS(E1181))*COS(RADIANS(N1171))))</f>
        <v>0</v>
      </c>
      <c r="O1179" s="3">
        <f>IF(DEGREES(ACOS(SIN(RADIANS(G1179))*SIN(RADIANS(E1181))+COS(RADIANS(G1179))*COS(RADIANS(E1181))*COS(RADIANS(O1171))))&gt;90,0,$F$4*$F$5/E1180^2*(SIN(RADIANS(G1179))*SIN(RADIANS(E1181))+COS(RADIANS(G1179))*COS(RADIANS(E1181))*COS(RADIANS(O1171))))</f>
        <v>0</v>
      </c>
      <c r="P1179" s="3">
        <f>IF(DEGREES(ACOS(SIN(RADIANS(G1179))*SIN(RADIANS(E1181))+COS(RADIANS(G1179))*COS(RADIANS(E1181))*COS(RADIANS(P1171))))&gt;90,0,$F$4*$F$5/E1180^2*(SIN(RADIANS(G1179))*SIN(RADIANS(E1181))+COS(RADIANS(G1179))*COS(RADIANS(E1181))*COS(RADIANS(P1171))))</f>
        <v>0</v>
      </c>
      <c r="Q1179" s="3">
        <f>IF(DEGREES(ACOS(SIN(RADIANS(G1179))*SIN(RADIANS(E1181))+COS(RADIANS(G1179))*COS(RADIANS(E1181))*COS(RADIANS(Q1171))))&gt;90,0,$F$4*$F$5/E1180^2*(SIN(RADIANS(G1179))*SIN(RADIANS(E1181))+COS(RADIANS(G1179))*COS(RADIANS(E1181))*COS(RADIANS(Q1171))))</f>
        <v>0</v>
      </c>
      <c r="R1179" s="3" t="e">
        <f>IF(DEGREES(ACOS(SIN(RADIANS(G1179))*SIN(RADIANS(E1181))+COS(RADIANS(G1179))*COS(RADIANS(E1181))*COS(RADIANS(R1171))))&gt;90,0,$F$4*$F$5/E1180^2*(SIN(RADIANS(G1179))*SIN(RADIANS(E1181))+COS(RADIANS(G1179))*COS(RADIANS(E1181))*COS(RADIANS(R1171))))</f>
        <v>#DIV/0!</v>
      </c>
      <c r="S1179" s="3" t="e">
        <f>IF(DEGREES(ACOS(SIN(RADIANS(G1179))*SIN(RADIANS(E1181))+COS(RADIANS(G1179))*COS(RADIANS(E1181))*COS(RADIANS(S1171))))&gt;90,0,$F$4*$F$5/E1180^2*(SIN(RADIANS(G1179))*SIN(RADIANS(E1181))+COS(RADIANS(G1179))*COS(RADIANS(E1181))*COS(RADIANS(S1171))))</f>
        <v>#DIV/0!</v>
      </c>
      <c r="T1179" s="3" t="e">
        <f>IF(DEGREES(ACOS(SIN(RADIANS(G1179))*SIN(RADIANS(E1181))+COS(RADIANS(G1179))*COS(RADIANS(E1181))*COS(RADIANS(T1171))))&gt;90,0,$F$4*$F$5/E1180^2*(SIN(RADIANS(G1179))*SIN(RADIANS(E1181))+COS(RADIANS(G1179))*COS(RADIANS(E1181))*COS(RADIANS(T1171))))</f>
        <v>#DIV/0!</v>
      </c>
      <c r="U1179" s="3" t="e">
        <f>IF(DEGREES(ACOS(SIN(RADIANS(G1179))*SIN(RADIANS(E1181))+COS(RADIANS(G1179))*COS(RADIANS(E1181))*COS(RADIANS(U1171))))&gt;90,0,$F$4*$F$5/E1180^2*(SIN(RADIANS(G1179))*SIN(RADIANS(E1181))+COS(RADIANS(G1179))*COS(RADIANS(E1181))*COS(RADIANS(U1171))))</f>
        <v>#DIV/0!</v>
      </c>
      <c r="V1179" s="3" t="e">
        <f>IF(DEGREES(ACOS(SIN(RADIANS(G1179))*SIN(RADIANS(E1181))+COS(RADIANS(G1179))*COS(RADIANS(E1181))*COS(RADIANS(V1171))))&gt;90,0,$F$4*$F$5/E1180^2*(SIN(RADIANS(G1179))*SIN(RADIANS(E1181))+COS(RADIANS(G1179))*COS(RADIANS(E1181))*COS(RADIANS(V1171))))</f>
        <v>#DIV/0!</v>
      </c>
      <c r="W1179" s="3" t="e">
        <f>IF(DEGREES(ACOS(SIN(RADIANS(G1179))*SIN(RADIANS(E1181))+COS(RADIANS(G1179))*COS(RADIANS(E1181))*COS(RADIANS(W1171))))&gt;90,0,$F$4*$F$5/E1180^2*(SIN(RADIANS(G1179))*SIN(RADIANS(E1181))+COS(RADIANS(G1179))*COS(RADIANS(E1181))*COS(RADIANS(W1171))))</f>
        <v>#DIV/0!</v>
      </c>
      <c r="X1179" s="3" t="e">
        <f>IF(DEGREES(ACOS(SIN(RADIANS(G1179))*SIN(RADIANS(E1181))+COS(RADIANS(G1179))*COS(RADIANS(E1181))*COS(RADIANS(X1171))))&gt;90,0,$F$4*$F$5/E1180^2*(SIN(RADIANS(G1179))*SIN(RADIANS(E1181))+COS(RADIANS(G1179))*COS(RADIANS(E1181))*COS(RADIANS(X1171))))</f>
        <v>#DIV/0!</v>
      </c>
      <c r="Y1179" s="3" t="e">
        <f>IF(DEGREES(ACOS(SIN(RADIANS(G1179))*SIN(RADIANS(E1181))+COS(RADIANS(G1179))*COS(RADIANS(E1181))*COS(RADIANS(Y1171))))&gt;90,0,$F$4*$F$5/E1180^2*(SIN(RADIANS(G1179))*SIN(RADIANS(E1181))+COS(RADIANS(G1179))*COS(RADIANS(E1181))*COS(RADIANS(Y1171))))</f>
        <v>#DIV/0!</v>
      </c>
      <c r="Z1179" s="3" t="e">
        <f>IF(DEGREES(ACOS(SIN(RADIANS(G1179))*SIN(RADIANS(E1181))+COS(RADIANS(G1179))*COS(RADIANS(E1181))*COS(RADIANS(Z1171))))&gt;90,0,$F$4*$F$5/E1180^2*(SIN(RADIANS(G1179))*SIN(RADIANS(E1181))+COS(RADIANS(G1179))*COS(RADIANS(E1181))*COS(RADIANS(Z1171))))</f>
        <v>#DIV/0!</v>
      </c>
      <c r="AA1179" s="3" t="e">
        <f>IF(DEGREES(ACOS(SIN(RADIANS(G1179))*SIN(RADIANS(E1181))+COS(RADIANS(G1179))*COS(RADIANS(E1181))*COS(RADIANS(AA1171))))&gt;90,0,$F$4*$F$5/E1180^2*(SIN(RADIANS(G1179))*SIN(RADIANS(E1181))+COS(RADIANS(G1179))*COS(RADIANS(E1181))*COS(RADIANS(AA1171))))</f>
        <v>#DIV/0!</v>
      </c>
      <c r="AB1179" s="3" t="e">
        <f>IF(DEGREES(ACOS(SIN(RADIANS(G1179))*SIN(RADIANS(E1181))+COS(RADIANS(G1179))*COS(RADIANS(E1181))*COS(RADIANS(AB1171))))&gt;90,0,$F$4*$F$5/E1180^2*(SIN(RADIANS(G1179))*SIN(RADIANS(E1181))+COS(RADIANS(G1179))*COS(RADIANS(E1181))*COS(RADIANS(AB1171))))</f>
        <v>#DIV/0!</v>
      </c>
      <c r="AC1179" s="3" t="e">
        <f>IF(DEGREES(ACOS(SIN(RADIANS(G1179))*SIN(RADIANS(E1181))+COS(RADIANS(G1179))*COS(RADIANS(E1181))*COS(RADIANS(AC1171))))&gt;90,0,$F$4*$F$5/E1180^2*(SIN(RADIANS(G1179))*SIN(RADIANS(E1181))+COS(RADIANS(G1179))*COS(RADIANS(E1181))*COS(RADIANS(AC1171))))</f>
        <v>#DIV/0!</v>
      </c>
      <c r="AD1179" s="3" t="e">
        <f>IF(DEGREES(ACOS(SIN(RADIANS(G1179))*SIN(RADIANS(E1181))+COS(RADIANS(G1179))*COS(RADIANS(E1181))*COS(RADIANS(AD1171))))&gt;90,0,$F$4*$F$5/E1180^2*(SIN(RADIANS(G1179))*SIN(RADIANS(E1181))+COS(RADIANS(G1179))*COS(RADIANS(E1181))*COS(RADIANS(AD1171))))</f>
        <v>#DIV/0!</v>
      </c>
      <c r="AE1179" s="3" t="e">
        <f>IF(DEGREES(ACOS(SIN(RADIANS(G1179))*SIN(RADIANS(E1181))+COS(RADIANS(G1179))*COS(RADIANS(E1181))*COS(RADIANS(AE1171))))&gt;90,0,$F$4*$F$5/E1180^2*(SIN(RADIANS(G1179))*SIN(RADIANS(E1181))+COS(RADIANS(G1179))*COS(RADIANS(E1181))*COS(RADIANS(AE1171))))</f>
        <v>#DIV/0!</v>
      </c>
      <c r="AF1179" s="3" t="e">
        <f>IF(DEGREES(ACOS(SIN(RADIANS(G1179))*SIN(RADIANS(E1181))+COS(RADIANS(G1179))*COS(RADIANS(E1181))*COS(RADIANS(AF1171))))&gt;90,0,$F$4*$F$5/E1180^2*(SIN(RADIANS(G1179))*SIN(RADIANS(E1181))+COS(RADIANS(G1179))*COS(RADIANS(E1181))*COS(RADIANS(AF1171))))</f>
        <v>#DIV/0!</v>
      </c>
      <c r="AG1179" s="3" t="e">
        <f>IF(DEGREES(ACOS(SIN(RADIANS(G1179))*SIN(RADIANS(E1181))+COS(RADIANS(G1179))*COS(RADIANS(E1181))*COS(RADIANS(AG1171))))&gt;90,0,$F$4*$F$5/E1180^2*(SIN(RADIANS(G1179))*SIN(RADIANS(E1181))+COS(RADIANS(G1179))*COS(RADIANS(E1181))*COS(RADIANS(AG1171))))</f>
        <v>#DIV/0!</v>
      </c>
      <c r="AH1179" s="3" t="e">
        <f>IF(DEGREES(ACOS(SIN(RADIANS(G1179))*SIN(RADIANS(E1181))+COS(RADIANS(G1179))*COS(RADIANS(E1181))*COS(RADIANS(AH1171))))&gt;90,0,$F$4*$F$5/E1180^2*(SIN(RADIANS(G1179))*SIN(RADIANS(E1181))+COS(RADIANS(G1179))*COS(RADIANS(E1181))*COS(RADIANS(AH1171))))</f>
        <v>#DIV/0!</v>
      </c>
      <c r="AI1179" s="3" t="e">
        <f>IF(DEGREES(ACOS(SIN(RADIANS(G1179))*SIN(RADIANS(E1181))+COS(RADIANS(G1179))*COS(RADIANS(E1181))*COS(RADIANS(AI1171))))&gt;90,0,$F$4*$F$5/E1180^2*(SIN(RADIANS(G1179))*SIN(RADIANS(E1181))+COS(RADIANS(G1179))*COS(RADIANS(E1181))*COS(RADIANS(AI1171))))</f>
        <v>#DIV/0!</v>
      </c>
      <c r="AJ1179" s="3" t="e">
        <f>IF(DEGREES(ACOS(SIN(RADIANS(G1179))*SIN(RADIANS(E1181))+COS(RADIANS(G1179))*COS(RADIANS(E1181))*COS(RADIANS(AJ1171))))&gt;90,0,$F$4*$F$5/E1180^2*(SIN(RADIANS(G1179))*SIN(RADIANS(E1181))+COS(RADIANS(G1179))*COS(RADIANS(E1181))*COS(RADIANS(AJ1171))))</f>
        <v>#DIV/0!</v>
      </c>
      <c r="AK1179" s="3">
        <f>IF(DEGREES(ACOS(SIN(RADIANS(G1179))*SIN(RADIANS(E1181))+COS(RADIANS(G1179))*COS(RADIANS(E1181))*COS(RADIANS(AK1171))))&gt;90,0,$F$4*$F$5/E1180^2*(SIN(RADIANS(G1179))*SIN(RADIANS(E1181))+COS(RADIANS(G1179))*COS(RADIANS(E1181))*COS(RADIANS(AK1171))))</f>
        <v>0</v>
      </c>
      <c r="AL1179" s="3">
        <f>IF(DEGREES(ACOS(SIN(RADIANS(G1179))*SIN(RADIANS(E1181))+COS(RADIANS(G1179))*COS(RADIANS(E1181))*COS(RADIANS(AL1171))))&gt;90,0,$F$4*$F$5/E1180^2*(SIN(RADIANS(G1179))*SIN(RADIANS(E1181))+COS(RADIANS(G1179))*COS(RADIANS(E1181))*COS(RADIANS(AL1171))))</f>
        <v>0</v>
      </c>
      <c r="AM1179" s="3">
        <f>IF(DEGREES(ACOS(SIN(RADIANS(G1179))*SIN(RADIANS(E1181))+COS(RADIANS(G1179))*COS(RADIANS(E1181))*COS(RADIANS(AM1171))))&gt;90,0,$F$4*$F$5/E1180^2*(SIN(RADIANS(G1179))*SIN(RADIANS(E1181))+COS(RADIANS(G1179))*COS(RADIANS(E1181))*COS(RADIANS(AM1171))))</f>
        <v>0</v>
      </c>
      <c r="AN1179" s="3">
        <f>IF(DEGREES(ACOS(SIN(RADIANS(G1179))*SIN(RADIANS(E1181))+COS(RADIANS(G1179))*COS(RADIANS(E1181))*COS(RADIANS(AN1171))))&gt;90,0,$F$4*$F$5/E1180^2*(SIN(RADIANS(G1179))*SIN(RADIANS(E1181))+COS(RADIANS(G1179))*COS(RADIANS(E1181))*COS(RADIANS(AN1171))))</f>
        <v>0</v>
      </c>
      <c r="AO1179" s="3">
        <f>IF(DEGREES(ACOS(SIN(RADIANS(G1179))*SIN(RADIANS(E1181))+COS(RADIANS(G1179))*COS(RADIANS(E1181))*COS(RADIANS(AO1171))))&gt;90,0,$F$4*$F$5/E1180^2*(SIN(RADIANS(G1179))*SIN(RADIANS(E1181))+COS(RADIANS(G1179))*COS(RADIANS(E1181))*COS(RADIANS(AO1171))))</f>
        <v>0</v>
      </c>
      <c r="AP1179" s="3">
        <f>IF(DEGREES(ACOS(SIN(RADIANS(G1179))*SIN(RADIANS(E1181))+COS(RADIANS(G1179))*COS(RADIANS(E1181))*COS(RADIANS(AP1171))))&gt;90,0,$F$4*$F$5/E1180^2*(SIN(RADIANS(G1179))*SIN(RADIANS(E1181))+COS(RADIANS(G1179))*COS(RADIANS(E1181))*COS(RADIANS(AP1171))))</f>
        <v>0</v>
      </c>
      <c r="AQ1179" s="3">
        <f>IF(DEGREES(ACOS(SIN(RADIANS(G1179))*SIN(RADIANS(E1181))+COS(RADIANS(G1179))*COS(RADIANS(E1181))*COS(RADIANS(AQ1171))))&gt;90,0,$F$4*$F$5/E1180^2*(SIN(RADIANS(G1179))*SIN(RADIANS(E1181))+COS(RADIANS(G1179))*COS(RADIANS(E1181))*COS(RADIANS(AQ1171))))</f>
        <v>0</v>
      </c>
      <c r="AR1179" s="3">
        <f>IF(DEGREES(ACOS(SIN(RADIANS(G1179))*SIN(RADIANS(E1181))+COS(RADIANS(G1179))*COS(RADIANS(E1181))*COS(RADIANS(AR1171))))&gt;90,0,$F$4*$F$5/E1180^2*(SIN(RADIANS(G1179))*SIN(RADIANS(E1181))+COS(RADIANS(G1179))*COS(RADIANS(E1181))*COS(RADIANS(AR1171))))</f>
        <v>0</v>
      </c>
    </row>
    <row r="1180" spans="2:44" ht="15.75" customHeight="1" x14ac:dyDescent="0.2">
      <c r="B1180" s="20" t="s">
        <v>788</v>
      </c>
      <c r="E1180" s="3">
        <f>$F$6*(1-$F$7^2)/(1+$F$7*COS(RADIANS(E1174)))</f>
        <v>0</v>
      </c>
      <c r="G1180" s="3">
        <v>20</v>
      </c>
      <c r="I1180" s="3">
        <f>IF(DEGREES(ACOS(SIN(RADIANS(G1180))*SIN(RADIANS(E1181))+COS(RADIANS(G1180))*COS(RADIANS(E1181))*COS(RADIANS(I1171))))&gt;90,0,$F$4*$F$5/E1180^2*(SIN(RADIANS(G1180))*SIN(RADIANS(E1181))+COS(RADIANS(G1180))*COS(RADIANS(E1181))*COS(RADIANS(I1171))))</f>
        <v>0</v>
      </c>
      <c r="J1180" s="3">
        <f>IF(DEGREES(ACOS(SIN(RADIANS(G1180))*SIN(RADIANS(E1181))+COS(RADIANS(G1180))*COS(RADIANS(E1181))*COS(RADIANS(J1171))))&gt;90,0,$F$4*$F$5/E1180^2*(SIN(RADIANS(G1180))*SIN(RADIANS(E1181))+COS(RADIANS(G1180))*COS(RADIANS(E1181))*COS(RADIANS(J1171))))</f>
        <v>0</v>
      </c>
      <c r="K1180" s="3">
        <f>IF(DEGREES(ACOS(SIN(RADIANS(G1180))*SIN(RADIANS(E1181))+COS(RADIANS(G1180))*COS(RADIANS(E1181))*COS(RADIANS(K1171))))&gt;90,0,$F$4*$F$5/E1180^2*(SIN(RADIANS(G1180))*SIN(RADIANS(E1181))+COS(RADIANS(G1180))*COS(RADIANS(E1181))*COS(RADIANS(K1171))))</f>
        <v>0</v>
      </c>
      <c r="L1180" s="3">
        <f>IF(DEGREES(ACOS(SIN(RADIANS(G1180))*SIN(RADIANS(E1181))+COS(RADIANS(G1180))*COS(RADIANS(E1181))*COS(RADIANS(L1171))))&gt;90,0,$F$4*$F$5/E1180^2*(SIN(RADIANS(G1180))*SIN(RADIANS(E1181))+COS(RADIANS(G1180))*COS(RADIANS(E1181))*COS(RADIANS(L1171))))</f>
        <v>0</v>
      </c>
      <c r="M1180" s="3">
        <f>IF(DEGREES(ACOS(SIN(RADIANS(G1180))*SIN(RADIANS(E1181))+COS(RADIANS(G1180))*COS(RADIANS(E1181))*COS(RADIANS(M1171))))&gt;90,0,$F$4*$F$5/E1180^2*(SIN(RADIANS(G1180))*SIN(RADIANS(E1181))+COS(RADIANS(G1180))*COS(RADIANS(E1181))*COS(RADIANS(M1171))))</f>
        <v>0</v>
      </c>
      <c r="N1180" s="3">
        <f>IF(DEGREES(ACOS(SIN(RADIANS(G1180))*SIN(RADIANS(E1181))+COS(RADIANS(G1180))*COS(RADIANS(E1181))*COS(RADIANS(N1171))))&gt;90,0,$F$4*$F$5/E1180^2*(SIN(RADIANS(G1180))*SIN(RADIANS(E1181))+COS(RADIANS(G1180))*COS(RADIANS(E1181))*COS(RADIANS(N1171))))</f>
        <v>0</v>
      </c>
      <c r="O1180" s="3">
        <f>IF(DEGREES(ACOS(SIN(RADIANS(G1180))*SIN(RADIANS(E1181))+COS(RADIANS(G1180))*COS(RADIANS(E1181))*COS(RADIANS(O1171))))&gt;90,0,$F$4*$F$5/E1180^2*(SIN(RADIANS(G1180))*SIN(RADIANS(E1181))+COS(RADIANS(G1180))*COS(RADIANS(E1181))*COS(RADIANS(O1171))))</f>
        <v>0</v>
      </c>
      <c r="P1180" s="3">
        <f>IF(DEGREES(ACOS(SIN(RADIANS(G1180))*SIN(RADIANS(E1181))+COS(RADIANS(G1180))*COS(RADIANS(E1181))*COS(RADIANS(P1171))))&gt;90,0,$F$4*$F$5/E1180^2*(SIN(RADIANS(G1180))*SIN(RADIANS(E1181))+COS(RADIANS(G1180))*COS(RADIANS(E1181))*COS(RADIANS(P1171))))</f>
        <v>0</v>
      </c>
      <c r="Q1180" s="3">
        <f>IF(DEGREES(ACOS(SIN(RADIANS(G1180))*SIN(RADIANS(E1181))+COS(RADIANS(G1180))*COS(RADIANS(E1181))*COS(RADIANS(Q1171))))&gt;90,0,$F$4*$F$5/E1180^2*(SIN(RADIANS(G1180))*SIN(RADIANS(E1181))+COS(RADIANS(G1180))*COS(RADIANS(E1181))*COS(RADIANS(Q1171))))</f>
        <v>0</v>
      </c>
      <c r="R1180" s="3" t="e">
        <f>IF(DEGREES(ACOS(SIN(RADIANS(G1180))*SIN(RADIANS(E1181))+COS(RADIANS(G1180))*COS(RADIANS(E1181))*COS(RADIANS(R1171))))&gt;90,0,$F$4*$F$5/E1180^2*(SIN(RADIANS(G1180))*SIN(RADIANS(E1181))+COS(RADIANS(G1180))*COS(RADIANS(E1181))*COS(RADIANS(R1171))))</f>
        <v>#DIV/0!</v>
      </c>
      <c r="S1180" s="3" t="e">
        <f>IF(DEGREES(ACOS(SIN(RADIANS(G1180))*SIN(RADIANS(E1181))+COS(RADIANS(G1180))*COS(RADIANS(E1181))*COS(RADIANS(S1171))))&gt;90,0,$F$4*$F$5/E1180^2*(SIN(RADIANS(G1180))*SIN(RADIANS(E1181))+COS(RADIANS(G1180))*COS(RADIANS(E1181))*COS(RADIANS(S1171))))</f>
        <v>#DIV/0!</v>
      </c>
      <c r="T1180" s="3" t="e">
        <f>IF(DEGREES(ACOS(SIN(RADIANS(G1180))*SIN(RADIANS(E1181))+COS(RADIANS(G1180))*COS(RADIANS(E1181))*COS(RADIANS(T1171))))&gt;90,0,$F$4*$F$5/E1180^2*(SIN(RADIANS(G1180))*SIN(RADIANS(E1181))+COS(RADIANS(G1180))*COS(RADIANS(E1181))*COS(RADIANS(T1171))))</f>
        <v>#DIV/0!</v>
      </c>
      <c r="U1180" s="3" t="e">
        <f>IF(DEGREES(ACOS(SIN(RADIANS(G1180))*SIN(RADIANS(E1181))+COS(RADIANS(G1180))*COS(RADIANS(E1181))*COS(RADIANS(U1171))))&gt;90,0,$F$4*$F$5/E1180^2*(SIN(RADIANS(G1180))*SIN(RADIANS(E1181))+COS(RADIANS(G1180))*COS(RADIANS(E1181))*COS(RADIANS(U1171))))</f>
        <v>#DIV/0!</v>
      </c>
      <c r="V1180" s="3" t="e">
        <f>IF(DEGREES(ACOS(SIN(RADIANS(G1180))*SIN(RADIANS(E1181))+COS(RADIANS(G1180))*COS(RADIANS(E1181))*COS(RADIANS(V1171))))&gt;90,0,$F$4*$F$5/E1180^2*(SIN(RADIANS(G1180))*SIN(RADIANS(E1181))+COS(RADIANS(G1180))*COS(RADIANS(E1181))*COS(RADIANS(V1171))))</f>
        <v>#DIV/0!</v>
      </c>
      <c r="W1180" s="3" t="e">
        <f>IF(DEGREES(ACOS(SIN(RADIANS(G1180))*SIN(RADIANS(E1181))+COS(RADIANS(G1180))*COS(RADIANS(E1181))*COS(RADIANS(W1171))))&gt;90,0,$F$4*$F$5/E1180^2*(SIN(RADIANS(G1180))*SIN(RADIANS(E1181))+COS(RADIANS(G1180))*COS(RADIANS(E1181))*COS(RADIANS(W1171))))</f>
        <v>#DIV/0!</v>
      </c>
      <c r="X1180" s="3" t="e">
        <f>IF(DEGREES(ACOS(SIN(RADIANS(G1180))*SIN(RADIANS(E1181))+COS(RADIANS(G1180))*COS(RADIANS(E1181))*COS(RADIANS(X1171))))&gt;90,0,$F$4*$F$5/E1180^2*(SIN(RADIANS(G1180))*SIN(RADIANS(E1181))+COS(RADIANS(G1180))*COS(RADIANS(E1181))*COS(RADIANS(X1171))))</f>
        <v>#DIV/0!</v>
      </c>
      <c r="Y1180" s="3" t="e">
        <f>IF(DEGREES(ACOS(SIN(RADIANS(G1180))*SIN(RADIANS(E1181))+COS(RADIANS(G1180))*COS(RADIANS(E1181))*COS(RADIANS(Y1171))))&gt;90,0,$F$4*$F$5/E1180^2*(SIN(RADIANS(G1180))*SIN(RADIANS(E1181))+COS(RADIANS(G1180))*COS(RADIANS(E1181))*COS(RADIANS(Y1171))))</f>
        <v>#DIV/0!</v>
      </c>
      <c r="Z1180" s="3" t="e">
        <f>IF(DEGREES(ACOS(SIN(RADIANS(G1180))*SIN(RADIANS(E1181))+COS(RADIANS(G1180))*COS(RADIANS(E1181))*COS(RADIANS(Z1171))))&gt;90,0,$F$4*$F$5/E1180^2*(SIN(RADIANS(G1180))*SIN(RADIANS(E1181))+COS(RADIANS(G1180))*COS(RADIANS(E1181))*COS(RADIANS(Z1171))))</f>
        <v>#DIV/0!</v>
      </c>
      <c r="AA1180" s="3" t="e">
        <f>IF(DEGREES(ACOS(SIN(RADIANS(G1180))*SIN(RADIANS(E1181))+COS(RADIANS(G1180))*COS(RADIANS(E1181))*COS(RADIANS(AA1171))))&gt;90,0,$F$4*$F$5/E1180^2*(SIN(RADIANS(G1180))*SIN(RADIANS(E1181))+COS(RADIANS(G1180))*COS(RADIANS(E1181))*COS(RADIANS(AA1171))))</f>
        <v>#DIV/0!</v>
      </c>
      <c r="AB1180" s="3" t="e">
        <f>IF(DEGREES(ACOS(SIN(RADIANS(G1180))*SIN(RADIANS(E1181))+COS(RADIANS(G1180))*COS(RADIANS(E1181))*COS(RADIANS(AB1171))))&gt;90,0,$F$4*$F$5/E1180^2*(SIN(RADIANS(G1180))*SIN(RADIANS(E1181))+COS(RADIANS(G1180))*COS(RADIANS(E1181))*COS(RADIANS(AB1171))))</f>
        <v>#DIV/0!</v>
      </c>
      <c r="AC1180" s="3" t="e">
        <f>IF(DEGREES(ACOS(SIN(RADIANS(G1180))*SIN(RADIANS(E1181))+COS(RADIANS(G1180))*COS(RADIANS(E1181))*COS(RADIANS(AC1171))))&gt;90,0,$F$4*$F$5/E1180^2*(SIN(RADIANS(G1180))*SIN(RADIANS(E1181))+COS(RADIANS(G1180))*COS(RADIANS(E1181))*COS(RADIANS(AC1171))))</f>
        <v>#DIV/0!</v>
      </c>
      <c r="AD1180" s="3" t="e">
        <f>IF(DEGREES(ACOS(SIN(RADIANS(G1180))*SIN(RADIANS(E1181))+COS(RADIANS(G1180))*COS(RADIANS(E1181))*COS(RADIANS(AD1171))))&gt;90,0,$F$4*$F$5/E1180^2*(SIN(RADIANS(G1180))*SIN(RADIANS(E1181))+COS(RADIANS(G1180))*COS(RADIANS(E1181))*COS(RADIANS(AD1171))))</f>
        <v>#DIV/0!</v>
      </c>
      <c r="AE1180" s="3" t="e">
        <f>IF(DEGREES(ACOS(SIN(RADIANS(G1180))*SIN(RADIANS(E1181))+COS(RADIANS(G1180))*COS(RADIANS(E1181))*COS(RADIANS(AE1171))))&gt;90,0,$F$4*$F$5/E1180^2*(SIN(RADIANS(G1180))*SIN(RADIANS(E1181))+COS(RADIANS(G1180))*COS(RADIANS(E1181))*COS(RADIANS(AE1171))))</f>
        <v>#DIV/0!</v>
      </c>
      <c r="AF1180" s="3" t="e">
        <f>IF(DEGREES(ACOS(SIN(RADIANS(G1180))*SIN(RADIANS(E1181))+COS(RADIANS(G1180))*COS(RADIANS(E1181))*COS(RADIANS(AF1171))))&gt;90,0,$F$4*$F$5/E1180^2*(SIN(RADIANS(G1180))*SIN(RADIANS(E1181))+COS(RADIANS(G1180))*COS(RADIANS(E1181))*COS(RADIANS(AF1171))))</f>
        <v>#DIV/0!</v>
      </c>
      <c r="AG1180" s="3" t="e">
        <f>IF(DEGREES(ACOS(SIN(RADIANS(G1180))*SIN(RADIANS(E1181))+COS(RADIANS(G1180))*COS(RADIANS(E1181))*COS(RADIANS(AG1171))))&gt;90,0,$F$4*$F$5/E1180^2*(SIN(RADIANS(G1180))*SIN(RADIANS(E1181))+COS(RADIANS(G1180))*COS(RADIANS(E1181))*COS(RADIANS(AG1171))))</f>
        <v>#DIV/0!</v>
      </c>
      <c r="AH1180" s="3" t="e">
        <f>IF(DEGREES(ACOS(SIN(RADIANS(G1180))*SIN(RADIANS(E1181))+COS(RADIANS(G1180))*COS(RADIANS(E1181))*COS(RADIANS(AH1171))))&gt;90,0,$F$4*$F$5/E1180^2*(SIN(RADIANS(G1180))*SIN(RADIANS(E1181))+COS(RADIANS(G1180))*COS(RADIANS(E1181))*COS(RADIANS(AH1171))))</f>
        <v>#DIV/0!</v>
      </c>
      <c r="AI1180" s="3" t="e">
        <f>IF(DEGREES(ACOS(SIN(RADIANS(G1180))*SIN(RADIANS(E1181))+COS(RADIANS(G1180))*COS(RADIANS(E1181))*COS(RADIANS(AI1171))))&gt;90,0,$F$4*$F$5/E1180^2*(SIN(RADIANS(G1180))*SIN(RADIANS(E1181))+COS(RADIANS(G1180))*COS(RADIANS(E1181))*COS(RADIANS(AI1171))))</f>
        <v>#DIV/0!</v>
      </c>
      <c r="AJ1180" s="3" t="e">
        <f>IF(DEGREES(ACOS(SIN(RADIANS(G1180))*SIN(RADIANS(E1181))+COS(RADIANS(G1180))*COS(RADIANS(E1181))*COS(RADIANS(AJ1171))))&gt;90,0,$F$4*$F$5/E1180^2*(SIN(RADIANS(G1180))*SIN(RADIANS(E1181))+COS(RADIANS(G1180))*COS(RADIANS(E1181))*COS(RADIANS(AJ1171))))</f>
        <v>#DIV/0!</v>
      </c>
      <c r="AK1180" s="3">
        <f>IF(DEGREES(ACOS(SIN(RADIANS(G1180))*SIN(RADIANS(E1181))+COS(RADIANS(G1180))*COS(RADIANS(E1181))*COS(RADIANS(AK1171))))&gt;90,0,$F$4*$F$5/E1180^2*(SIN(RADIANS(G1180))*SIN(RADIANS(E1181))+COS(RADIANS(G1180))*COS(RADIANS(E1181))*COS(RADIANS(AK1171))))</f>
        <v>0</v>
      </c>
      <c r="AL1180" s="3">
        <f>IF(DEGREES(ACOS(SIN(RADIANS(G1180))*SIN(RADIANS(E1181))+COS(RADIANS(G1180))*COS(RADIANS(E1181))*COS(RADIANS(AL1171))))&gt;90,0,$F$4*$F$5/E1180^2*(SIN(RADIANS(G1180))*SIN(RADIANS(E1181))+COS(RADIANS(G1180))*COS(RADIANS(E1181))*COS(RADIANS(AL1171))))</f>
        <v>0</v>
      </c>
      <c r="AM1180" s="3">
        <f>IF(DEGREES(ACOS(SIN(RADIANS(G1180))*SIN(RADIANS(E1181))+COS(RADIANS(G1180))*COS(RADIANS(E1181))*COS(RADIANS(AM1171))))&gt;90,0,$F$4*$F$5/E1180^2*(SIN(RADIANS(G1180))*SIN(RADIANS(E1181))+COS(RADIANS(G1180))*COS(RADIANS(E1181))*COS(RADIANS(AM1171))))</f>
        <v>0</v>
      </c>
      <c r="AN1180" s="3">
        <f>IF(DEGREES(ACOS(SIN(RADIANS(G1180))*SIN(RADIANS(E1181))+COS(RADIANS(G1180))*COS(RADIANS(E1181))*COS(RADIANS(AN1171))))&gt;90,0,$F$4*$F$5/E1180^2*(SIN(RADIANS(G1180))*SIN(RADIANS(E1181))+COS(RADIANS(G1180))*COS(RADIANS(E1181))*COS(RADIANS(AN1171))))</f>
        <v>0</v>
      </c>
      <c r="AO1180" s="3">
        <f>IF(DEGREES(ACOS(SIN(RADIANS(G1180))*SIN(RADIANS(E1181))+COS(RADIANS(G1180))*COS(RADIANS(E1181))*COS(RADIANS(AO1171))))&gt;90,0,$F$4*$F$5/E1180^2*(SIN(RADIANS(G1180))*SIN(RADIANS(E1181))+COS(RADIANS(G1180))*COS(RADIANS(E1181))*COS(RADIANS(AO1171))))</f>
        <v>0</v>
      </c>
      <c r="AP1180" s="3">
        <f>IF(DEGREES(ACOS(SIN(RADIANS(G1180))*SIN(RADIANS(E1181))+COS(RADIANS(G1180))*COS(RADIANS(E1181))*COS(RADIANS(AP1171))))&gt;90,0,$F$4*$F$5/E1180^2*(SIN(RADIANS(G1180))*SIN(RADIANS(E1181))+COS(RADIANS(G1180))*COS(RADIANS(E1181))*COS(RADIANS(AP1171))))</f>
        <v>0</v>
      </c>
      <c r="AQ1180" s="3">
        <f>IF(DEGREES(ACOS(SIN(RADIANS(G1180))*SIN(RADIANS(E1181))+COS(RADIANS(G1180))*COS(RADIANS(E1181))*COS(RADIANS(AQ1171))))&gt;90,0,$F$4*$F$5/E1180^2*(SIN(RADIANS(G1180))*SIN(RADIANS(E1181))+COS(RADIANS(G1180))*COS(RADIANS(E1181))*COS(RADIANS(AQ1171))))</f>
        <v>0</v>
      </c>
      <c r="AR1180" s="3">
        <f>IF(DEGREES(ACOS(SIN(RADIANS(G1180))*SIN(RADIANS(E1181))+COS(RADIANS(G1180))*COS(RADIANS(E1181))*COS(RADIANS(AR1171))))&gt;90,0,$F$4*$F$5/E1180^2*(SIN(RADIANS(G1180))*SIN(RADIANS(E1181))+COS(RADIANS(G1180))*COS(RADIANS(E1181))*COS(RADIANS(AR1171))))</f>
        <v>0</v>
      </c>
    </row>
    <row r="1181" spans="2:44" ht="15.75" customHeight="1" x14ac:dyDescent="0.2">
      <c r="B1181" s="20" t="s">
        <v>737</v>
      </c>
      <c r="E1181" s="3">
        <f>IF($F$8&gt;90,180-$F$8,$F$8)*SIN(RADIANS(E1175))</f>
        <v>0</v>
      </c>
      <c r="G1181" s="3">
        <v>10</v>
      </c>
      <c r="I1181" s="3">
        <f>IF(DEGREES(ACOS(SIN(RADIANS(G1181))*SIN(RADIANS(E1181))+COS(RADIANS(G1181))*COS(RADIANS(E1181))*COS(RADIANS(I1171))))&gt;90,0,$F$4*$F$5/E1180^2*(SIN(RADIANS(G1181))*SIN(RADIANS(E1181))+COS(RADIANS(G1181))*COS(RADIANS(E1181))*COS(RADIANS(I1171))))</f>
        <v>0</v>
      </c>
      <c r="J1181" s="3">
        <f>IF(DEGREES(ACOS(SIN(RADIANS(G1181))*SIN(RADIANS(E1181))+COS(RADIANS(G1181))*COS(RADIANS(E1181))*COS(RADIANS(J1171))))&gt;90,0,$F$4*$F$5/E1180^2*(SIN(RADIANS(G1181))*SIN(RADIANS(E1181))+COS(RADIANS(G1181))*COS(RADIANS(E1181))*COS(RADIANS(J1171))))</f>
        <v>0</v>
      </c>
      <c r="K1181" s="3">
        <f>IF(DEGREES(ACOS(SIN(RADIANS(G1181))*SIN(RADIANS(E1181))+COS(RADIANS(G1181))*COS(RADIANS(E1181))*COS(RADIANS(K1171))))&gt;90,0,$F$4*$F$5/E1180^2*(SIN(RADIANS(G1181))*SIN(RADIANS(E1181))+COS(RADIANS(G1181))*COS(RADIANS(E1181))*COS(RADIANS(K1171))))</f>
        <v>0</v>
      </c>
      <c r="L1181" s="3">
        <f>IF(DEGREES(ACOS(SIN(RADIANS(G1181))*SIN(RADIANS(E1181))+COS(RADIANS(G1181))*COS(RADIANS(E1181))*COS(RADIANS(L1171))))&gt;90,0,$F$4*$F$5/E1180^2*(SIN(RADIANS(G1181))*SIN(RADIANS(E1181))+COS(RADIANS(G1181))*COS(RADIANS(E1181))*COS(RADIANS(L1171))))</f>
        <v>0</v>
      </c>
      <c r="M1181" s="3">
        <f>IF(DEGREES(ACOS(SIN(RADIANS(G1181))*SIN(RADIANS(E1181))+COS(RADIANS(G1181))*COS(RADIANS(E1181))*COS(RADIANS(M1171))))&gt;90,0,$F$4*$F$5/E1180^2*(SIN(RADIANS(G1181))*SIN(RADIANS(E1181))+COS(RADIANS(G1181))*COS(RADIANS(E1181))*COS(RADIANS(M1171))))</f>
        <v>0</v>
      </c>
      <c r="N1181" s="3">
        <f>IF(DEGREES(ACOS(SIN(RADIANS(G1181))*SIN(RADIANS(E1181))+COS(RADIANS(G1181))*COS(RADIANS(E1181))*COS(RADIANS(N1171))))&gt;90,0,$F$4*$F$5/E1180^2*(SIN(RADIANS(G1181))*SIN(RADIANS(E1181))+COS(RADIANS(G1181))*COS(RADIANS(E1181))*COS(RADIANS(N1171))))</f>
        <v>0</v>
      </c>
      <c r="O1181" s="3">
        <f>IF(DEGREES(ACOS(SIN(RADIANS(G1181))*SIN(RADIANS(E1181))+COS(RADIANS(G1181))*COS(RADIANS(E1181))*COS(RADIANS(O1171))))&gt;90,0,$F$4*$F$5/E1180^2*(SIN(RADIANS(G1181))*SIN(RADIANS(E1181))+COS(RADIANS(G1181))*COS(RADIANS(E1181))*COS(RADIANS(O1171))))</f>
        <v>0</v>
      </c>
      <c r="P1181" s="3">
        <f>IF(DEGREES(ACOS(SIN(RADIANS(G1181))*SIN(RADIANS(E1181))+COS(RADIANS(G1181))*COS(RADIANS(E1181))*COS(RADIANS(P1171))))&gt;90,0,$F$4*$F$5/E1180^2*(SIN(RADIANS(G1181))*SIN(RADIANS(E1181))+COS(RADIANS(G1181))*COS(RADIANS(E1181))*COS(RADIANS(P1171))))</f>
        <v>0</v>
      </c>
      <c r="Q1181" s="3">
        <f>IF(DEGREES(ACOS(SIN(RADIANS(G1181))*SIN(RADIANS(E1181))+COS(RADIANS(G1181))*COS(RADIANS(E1181))*COS(RADIANS(Q1171))))&gt;90,0,$F$4*$F$5/E1180^2*(SIN(RADIANS(G1181))*SIN(RADIANS(E1181))+COS(RADIANS(G1181))*COS(RADIANS(E1181))*COS(RADIANS(Q1171))))</f>
        <v>0</v>
      </c>
      <c r="R1181" s="3" t="e">
        <f>IF(DEGREES(ACOS(SIN(RADIANS(G1181))*SIN(RADIANS(E1181))+COS(RADIANS(G1181))*COS(RADIANS(E1181))*COS(RADIANS(R1171))))&gt;90,0,$F$4*$F$5/E1180^2*(SIN(RADIANS(G1181))*SIN(RADIANS(E1181))+COS(RADIANS(G1181))*COS(RADIANS(E1181))*COS(RADIANS(R1171))))</f>
        <v>#DIV/0!</v>
      </c>
      <c r="S1181" s="3" t="e">
        <f>IF(DEGREES(ACOS(SIN(RADIANS(G1181))*SIN(RADIANS(E1181))+COS(RADIANS(G1181))*COS(RADIANS(E1181))*COS(RADIANS(S1171))))&gt;90,0,$F$4*$F$5/E1180^2*(SIN(RADIANS(G1181))*SIN(RADIANS(E1181))+COS(RADIANS(G1181))*COS(RADIANS(E1181))*COS(RADIANS(S1171))))</f>
        <v>#DIV/0!</v>
      </c>
      <c r="T1181" s="3" t="e">
        <f>IF(DEGREES(ACOS(SIN(RADIANS(G1181))*SIN(RADIANS(E1181))+COS(RADIANS(G1181))*COS(RADIANS(E1181))*COS(RADIANS(T1171))))&gt;90,0,$F$4*$F$5/E1180^2*(SIN(RADIANS(G1181))*SIN(RADIANS(E1181))+COS(RADIANS(G1181))*COS(RADIANS(E1181))*COS(RADIANS(T1171))))</f>
        <v>#DIV/0!</v>
      </c>
      <c r="U1181" s="3" t="e">
        <f>IF(DEGREES(ACOS(SIN(RADIANS(G1181))*SIN(RADIANS(E1181))+COS(RADIANS(G1181))*COS(RADIANS(E1181))*COS(RADIANS(U1171))))&gt;90,0,$F$4*$F$5/E1180^2*(SIN(RADIANS(G1181))*SIN(RADIANS(E1181))+COS(RADIANS(G1181))*COS(RADIANS(E1181))*COS(RADIANS(U1171))))</f>
        <v>#DIV/0!</v>
      </c>
      <c r="V1181" s="3" t="e">
        <f>IF(DEGREES(ACOS(SIN(RADIANS(G1181))*SIN(RADIANS(E1181))+COS(RADIANS(G1181))*COS(RADIANS(E1181))*COS(RADIANS(V1171))))&gt;90,0,$F$4*$F$5/E1180^2*(SIN(RADIANS(G1181))*SIN(RADIANS(E1181))+COS(RADIANS(G1181))*COS(RADIANS(E1181))*COS(RADIANS(V1171))))</f>
        <v>#DIV/0!</v>
      </c>
      <c r="W1181" s="3" t="e">
        <f>IF(DEGREES(ACOS(SIN(RADIANS(G1181))*SIN(RADIANS(E1181))+COS(RADIANS(G1181))*COS(RADIANS(E1181))*COS(RADIANS(W1171))))&gt;90,0,$F$4*$F$5/E1180^2*(SIN(RADIANS(G1181))*SIN(RADIANS(E1181))+COS(RADIANS(G1181))*COS(RADIANS(E1181))*COS(RADIANS(W1171))))</f>
        <v>#DIV/0!</v>
      </c>
      <c r="X1181" s="3" t="e">
        <f>IF(DEGREES(ACOS(SIN(RADIANS(G1181))*SIN(RADIANS(E1181))+COS(RADIANS(G1181))*COS(RADIANS(E1181))*COS(RADIANS(X1171))))&gt;90,0,$F$4*$F$5/E1180^2*(SIN(RADIANS(G1181))*SIN(RADIANS(E1181))+COS(RADIANS(G1181))*COS(RADIANS(E1181))*COS(RADIANS(X1171))))</f>
        <v>#DIV/0!</v>
      </c>
      <c r="Y1181" s="3" t="e">
        <f>IF(DEGREES(ACOS(SIN(RADIANS(G1181))*SIN(RADIANS(E1181))+COS(RADIANS(G1181))*COS(RADIANS(E1181))*COS(RADIANS(Y1171))))&gt;90,0,$F$4*$F$5/E1180^2*(SIN(RADIANS(G1181))*SIN(RADIANS(E1181))+COS(RADIANS(G1181))*COS(RADIANS(E1181))*COS(RADIANS(Y1171))))</f>
        <v>#DIV/0!</v>
      </c>
      <c r="Z1181" s="3" t="e">
        <f>IF(DEGREES(ACOS(SIN(RADIANS(G1181))*SIN(RADIANS(E1181))+COS(RADIANS(G1181))*COS(RADIANS(E1181))*COS(RADIANS(Z1171))))&gt;90,0,$F$4*$F$5/E1180^2*(SIN(RADIANS(G1181))*SIN(RADIANS(E1181))+COS(RADIANS(G1181))*COS(RADIANS(E1181))*COS(RADIANS(Z1171))))</f>
        <v>#DIV/0!</v>
      </c>
      <c r="AA1181" s="3" t="e">
        <f>IF(DEGREES(ACOS(SIN(RADIANS(G1181))*SIN(RADIANS(E1181))+COS(RADIANS(G1181))*COS(RADIANS(E1181))*COS(RADIANS(AA1171))))&gt;90,0,$F$4*$F$5/E1180^2*(SIN(RADIANS(G1181))*SIN(RADIANS(E1181))+COS(RADIANS(G1181))*COS(RADIANS(E1181))*COS(RADIANS(AA1171))))</f>
        <v>#DIV/0!</v>
      </c>
      <c r="AB1181" s="3" t="e">
        <f>IF(DEGREES(ACOS(SIN(RADIANS(G1181))*SIN(RADIANS(E1181))+COS(RADIANS(G1181))*COS(RADIANS(E1181))*COS(RADIANS(AB1171))))&gt;90,0,$F$4*$F$5/E1180^2*(SIN(RADIANS(G1181))*SIN(RADIANS(E1181))+COS(RADIANS(G1181))*COS(RADIANS(E1181))*COS(RADIANS(AB1171))))</f>
        <v>#DIV/0!</v>
      </c>
      <c r="AC1181" s="3" t="e">
        <f>IF(DEGREES(ACOS(SIN(RADIANS(G1181))*SIN(RADIANS(E1181))+COS(RADIANS(G1181))*COS(RADIANS(E1181))*COS(RADIANS(AC1171))))&gt;90,0,$F$4*$F$5/E1180^2*(SIN(RADIANS(G1181))*SIN(RADIANS(E1181))+COS(RADIANS(G1181))*COS(RADIANS(E1181))*COS(RADIANS(AC1171))))</f>
        <v>#DIV/0!</v>
      </c>
      <c r="AD1181" s="3" t="e">
        <f>IF(DEGREES(ACOS(SIN(RADIANS(G1181))*SIN(RADIANS(E1181))+COS(RADIANS(G1181))*COS(RADIANS(E1181))*COS(RADIANS(AD1171))))&gt;90,0,$F$4*$F$5/E1180^2*(SIN(RADIANS(G1181))*SIN(RADIANS(E1181))+COS(RADIANS(G1181))*COS(RADIANS(E1181))*COS(RADIANS(AD1171))))</f>
        <v>#DIV/0!</v>
      </c>
      <c r="AE1181" s="3" t="e">
        <f>IF(DEGREES(ACOS(SIN(RADIANS(G1181))*SIN(RADIANS(E1181))+COS(RADIANS(G1181))*COS(RADIANS(E1181))*COS(RADIANS(AE1171))))&gt;90,0,$F$4*$F$5/E1180^2*(SIN(RADIANS(G1181))*SIN(RADIANS(E1181))+COS(RADIANS(G1181))*COS(RADIANS(E1181))*COS(RADIANS(AE1171))))</f>
        <v>#DIV/0!</v>
      </c>
      <c r="AF1181" s="3" t="e">
        <f>IF(DEGREES(ACOS(SIN(RADIANS(G1181))*SIN(RADIANS(E1181))+COS(RADIANS(G1181))*COS(RADIANS(E1181))*COS(RADIANS(AF1171))))&gt;90,0,$F$4*$F$5/E1180^2*(SIN(RADIANS(G1181))*SIN(RADIANS(E1181))+COS(RADIANS(G1181))*COS(RADIANS(E1181))*COS(RADIANS(AF1171))))</f>
        <v>#DIV/0!</v>
      </c>
      <c r="AG1181" s="3" t="e">
        <f>IF(DEGREES(ACOS(SIN(RADIANS(G1181))*SIN(RADIANS(E1181))+COS(RADIANS(G1181))*COS(RADIANS(E1181))*COS(RADIANS(AG1171))))&gt;90,0,$F$4*$F$5/E1180^2*(SIN(RADIANS(G1181))*SIN(RADIANS(E1181))+COS(RADIANS(G1181))*COS(RADIANS(E1181))*COS(RADIANS(AG1171))))</f>
        <v>#DIV/0!</v>
      </c>
      <c r="AH1181" s="3" t="e">
        <f>IF(DEGREES(ACOS(SIN(RADIANS(G1181))*SIN(RADIANS(E1181))+COS(RADIANS(G1181))*COS(RADIANS(E1181))*COS(RADIANS(AH1171))))&gt;90,0,$F$4*$F$5/E1180^2*(SIN(RADIANS(G1181))*SIN(RADIANS(E1181))+COS(RADIANS(G1181))*COS(RADIANS(E1181))*COS(RADIANS(AH1171))))</f>
        <v>#DIV/0!</v>
      </c>
      <c r="AI1181" s="3" t="e">
        <f>IF(DEGREES(ACOS(SIN(RADIANS(G1181))*SIN(RADIANS(E1181))+COS(RADIANS(G1181))*COS(RADIANS(E1181))*COS(RADIANS(AI1171))))&gt;90,0,$F$4*$F$5/E1180^2*(SIN(RADIANS(G1181))*SIN(RADIANS(E1181))+COS(RADIANS(G1181))*COS(RADIANS(E1181))*COS(RADIANS(AI1171))))</f>
        <v>#DIV/0!</v>
      </c>
      <c r="AJ1181" s="3" t="e">
        <f>IF(DEGREES(ACOS(SIN(RADIANS(G1181))*SIN(RADIANS(E1181))+COS(RADIANS(G1181))*COS(RADIANS(E1181))*COS(RADIANS(AJ1171))))&gt;90,0,$F$4*$F$5/E1180^2*(SIN(RADIANS(G1181))*SIN(RADIANS(E1181))+COS(RADIANS(G1181))*COS(RADIANS(E1181))*COS(RADIANS(AJ1171))))</f>
        <v>#DIV/0!</v>
      </c>
      <c r="AK1181" s="3">
        <f>IF(DEGREES(ACOS(SIN(RADIANS(G1181))*SIN(RADIANS(E1181))+COS(RADIANS(G1181))*COS(RADIANS(E1181))*COS(RADIANS(AK1171))))&gt;90,0,$F$4*$F$5/E1180^2*(SIN(RADIANS(G1181))*SIN(RADIANS(E1181))+COS(RADIANS(G1181))*COS(RADIANS(E1181))*COS(RADIANS(AK1171))))</f>
        <v>0</v>
      </c>
      <c r="AL1181" s="3">
        <f>IF(DEGREES(ACOS(SIN(RADIANS(G1181))*SIN(RADIANS(E1181))+COS(RADIANS(G1181))*COS(RADIANS(E1181))*COS(RADIANS(AL1171))))&gt;90,0,$F$4*$F$5/E1180^2*(SIN(RADIANS(G1181))*SIN(RADIANS(E1181))+COS(RADIANS(G1181))*COS(RADIANS(E1181))*COS(RADIANS(AL1171))))</f>
        <v>0</v>
      </c>
      <c r="AM1181" s="3">
        <f>IF(DEGREES(ACOS(SIN(RADIANS(G1181))*SIN(RADIANS(E1181))+COS(RADIANS(G1181))*COS(RADIANS(E1181))*COS(RADIANS(AM1171))))&gt;90,0,$F$4*$F$5/E1180^2*(SIN(RADIANS(G1181))*SIN(RADIANS(E1181))+COS(RADIANS(G1181))*COS(RADIANS(E1181))*COS(RADIANS(AM1171))))</f>
        <v>0</v>
      </c>
      <c r="AN1181" s="3">
        <f>IF(DEGREES(ACOS(SIN(RADIANS(G1181))*SIN(RADIANS(E1181))+COS(RADIANS(G1181))*COS(RADIANS(E1181))*COS(RADIANS(AN1171))))&gt;90,0,$F$4*$F$5/E1180^2*(SIN(RADIANS(G1181))*SIN(RADIANS(E1181))+COS(RADIANS(G1181))*COS(RADIANS(E1181))*COS(RADIANS(AN1171))))</f>
        <v>0</v>
      </c>
      <c r="AO1181" s="3">
        <f>IF(DEGREES(ACOS(SIN(RADIANS(G1181))*SIN(RADIANS(E1181))+COS(RADIANS(G1181))*COS(RADIANS(E1181))*COS(RADIANS(AO1171))))&gt;90,0,$F$4*$F$5/E1180^2*(SIN(RADIANS(G1181))*SIN(RADIANS(E1181))+COS(RADIANS(G1181))*COS(RADIANS(E1181))*COS(RADIANS(AO1171))))</f>
        <v>0</v>
      </c>
      <c r="AP1181" s="3">
        <f>IF(DEGREES(ACOS(SIN(RADIANS(G1181))*SIN(RADIANS(E1181))+COS(RADIANS(G1181))*COS(RADIANS(E1181))*COS(RADIANS(AP1171))))&gt;90,0,$F$4*$F$5/E1180^2*(SIN(RADIANS(G1181))*SIN(RADIANS(E1181))+COS(RADIANS(G1181))*COS(RADIANS(E1181))*COS(RADIANS(AP1171))))</f>
        <v>0</v>
      </c>
      <c r="AQ1181" s="3">
        <f>IF(DEGREES(ACOS(SIN(RADIANS(G1181))*SIN(RADIANS(E1181))+COS(RADIANS(G1181))*COS(RADIANS(E1181))*COS(RADIANS(AQ1171))))&gt;90,0,$F$4*$F$5/E1180^2*(SIN(RADIANS(G1181))*SIN(RADIANS(E1181))+COS(RADIANS(G1181))*COS(RADIANS(E1181))*COS(RADIANS(AQ1171))))</f>
        <v>0</v>
      </c>
      <c r="AR1181" s="3">
        <f>IF(DEGREES(ACOS(SIN(RADIANS(G1181))*SIN(RADIANS(E1181))+COS(RADIANS(G1181))*COS(RADIANS(E1181))*COS(RADIANS(AR1171))))&gt;90,0,$F$4*$F$5/E1180^2*(SIN(RADIANS(G1181))*SIN(RADIANS(E1181))+COS(RADIANS(G1181))*COS(RADIANS(E1181))*COS(RADIANS(AR1171))))</f>
        <v>0</v>
      </c>
    </row>
    <row r="1182" spans="2:44" ht="15.75" customHeight="1" x14ac:dyDescent="0.2">
      <c r="B1182" s="20" t="s">
        <v>789</v>
      </c>
      <c r="E1182" s="3">
        <f>IF($F$10=0,IF(E1173&lt;360,E1173,E1173-360),($F$10+1)*E1173)</f>
        <v>130</v>
      </c>
      <c r="G1182" s="3">
        <v>0</v>
      </c>
      <c r="I1182" s="3">
        <f>IF(DEGREES(ACOS(SIN(RADIANS(G1182))*SIN(RADIANS(E1181))+COS(RADIANS(G1182))*COS(RADIANS(E1181))*COS(RADIANS(I1171))))&gt;90,0,$F$4*$F$5/E1180^2*(SIN(RADIANS(G1182))*SIN(RADIANS(E1181))+COS(RADIANS(G1182))*COS(RADIANS(E1181))*COS(RADIANS(I1171))))</f>
        <v>0</v>
      </c>
      <c r="J1182" s="3">
        <f>IF(DEGREES(ACOS(SIN(RADIANS(G1182))*SIN(RADIANS(E1181))+COS(RADIANS(G1182))*COS(RADIANS(E1181))*COS(RADIANS(J1171))))&gt;90,0,$F$4*$F$5/E1180^2*(SIN(RADIANS(G1182))*SIN(RADIANS(E1181))+COS(RADIANS(G1182))*COS(RADIANS(E1181))*COS(RADIANS(J1171))))</f>
        <v>0</v>
      </c>
      <c r="K1182" s="3">
        <f>IF(DEGREES(ACOS(SIN(RADIANS(G1182))*SIN(RADIANS(E1181))+COS(RADIANS(G1182))*COS(RADIANS(E1181))*COS(RADIANS(K1171))))&gt;90,0,$F$4*$F$5/E1180^2*(SIN(RADIANS(G1182))*SIN(RADIANS(E1181))+COS(RADIANS(G1182))*COS(RADIANS(E1181))*COS(RADIANS(K1171))))</f>
        <v>0</v>
      </c>
      <c r="L1182" s="3">
        <f>IF(DEGREES(ACOS(SIN(RADIANS(G1182))*SIN(RADIANS(E1181))+COS(RADIANS(G1182))*COS(RADIANS(E1181))*COS(RADIANS(L1171))))&gt;90,0,$F$4*$F$5/E1180^2*(SIN(RADIANS(G1182))*SIN(RADIANS(E1181))+COS(RADIANS(G1182))*COS(RADIANS(E1181))*COS(RADIANS(L1171))))</f>
        <v>0</v>
      </c>
      <c r="M1182" s="3">
        <f>IF(DEGREES(ACOS(SIN(RADIANS(G1182))*SIN(RADIANS(E1181))+COS(RADIANS(G1182))*COS(RADIANS(E1181))*COS(RADIANS(M1171))))&gt;90,0,$F$4*$F$5/E1180^2*(SIN(RADIANS(G1182))*SIN(RADIANS(E1181))+COS(RADIANS(G1182))*COS(RADIANS(E1181))*COS(RADIANS(M1171))))</f>
        <v>0</v>
      </c>
      <c r="N1182" s="3">
        <f>IF(DEGREES(ACOS(SIN(RADIANS(G1182))*SIN(RADIANS(E1181))+COS(RADIANS(G1182))*COS(RADIANS(E1181))*COS(RADIANS(N1171))))&gt;90,0,$F$4*$F$5/E1180^2*(SIN(RADIANS(G1182))*SIN(RADIANS(E1181))+COS(RADIANS(G1182))*COS(RADIANS(E1181))*COS(RADIANS(N1171))))</f>
        <v>0</v>
      </c>
      <c r="O1182" s="3">
        <f>IF(DEGREES(ACOS(SIN(RADIANS(G1182))*SIN(RADIANS(E1181))+COS(RADIANS(G1182))*COS(RADIANS(E1181))*COS(RADIANS(O1171))))&gt;90,0,$F$4*$F$5/E1180^2*(SIN(RADIANS(G1182))*SIN(RADIANS(E1181))+COS(RADIANS(G1182))*COS(RADIANS(E1181))*COS(RADIANS(O1171))))</f>
        <v>0</v>
      </c>
      <c r="P1182" s="3">
        <f>IF(DEGREES(ACOS(SIN(RADIANS(G1182))*SIN(RADIANS(E1181))+COS(RADIANS(G1182))*COS(RADIANS(E1181))*COS(RADIANS(P1171))))&gt;90,0,$F$4*$F$5/E1180^2*(SIN(RADIANS(G1182))*SIN(RADIANS(E1181))+COS(RADIANS(G1182))*COS(RADIANS(E1181))*COS(RADIANS(P1171))))</f>
        <v>0</v>
      </c>
      <c r="Q1182" s="3">
        <f>IF(DEGREES(ACOS(SIN(RADIANS(G1182))*SIN(RADIANS(E1181))+COS(RADIANS(G1182))*COS(RADIANS(E1181))*COS(RADIANS(Q1171))))&gt;90,0,$F$4*$F$5/E1180^2*(SIN(RADIANS(G1182))*SIN(RADIANS(E1181))+COS(RADIANS(G1182))*COS(RADIANS(E1181))*COS(RADIANS(Q1171))))</f>
        <v>0</v>
      </c>
      <c r="R1182" s="3" t="e">
        <f>IF(DEGREES(ACOS(SIN(RADIANS(G1182))*SIN(RADIANS(E1181))+COS(RADIANS(G1182))*COS(RADIANS(E1181))*COS(RADIANS(R1171))))&gt;90,0,$F$4*$F$5/E1180^2*(SIN(RADIANS(G1182))*SIN(RADIANS(E1181))+COS(RADIANS(G1182))*COS(RADIANS(E1181))*COS(RADIANS(R1171))))</f>
        <v>#DIV/0!</v>
      </c>
      <c r="S1182" s="3" t="e">
        <f>IF(DEGREES(ACOS(SIN(RADIANS(G1182))*SIN(RADIANS(E1181))+COS(RADIANS(G1182))*COS(RADIANS(E1181))*COS(RADIANS(S1171))))&gt;90,0,$F$4*$F$5/E1180^2*(SIN(RADIANS(G1182))*SIN(RADIANS(E1181))+COS(RADIANS(G1182))*COS(RADIANS(E1181))*COS(RADIANS(S1171))))</f>
        <v>#DIV/0!</v>
      </c>
      <c r="T1182" s="3" t="e">
        <f>IF(DEGREES(ACOS(SIN(RADIANS(G1182))*SIN(RADIANS(E1181))+COS(RADIANS(G1182))*COS(RADIANS(E1181))*COS(RADIANS(T1171))))&gt;90,0,$F$4*$F$5/E1180^2*(SIN(RADIANS(G1182))*SIN(RADIANS(E1181))+COS(RADIANS(G1182))*COS(RADIANS(E1181))*COS(RADIANS(T1171))))</f>
        <v>#DIV/0!</v>
      </c>
      <c r="U1182" s="3" t="e">
        <f>IF(DEGREES(ACOS(SIN(RADIANS(G1182))*SIN(RADIANS(E1181))+COS(RADIANS(G1182))*COS(RADIANS(E1181))*COS(RADIANS(U1171))))&gt;90,0,$F$4*$F$5/E1180^2*(SIN(RADIANS(G1182))*SIN(RADIANS(E1181))+COS(RADIANS(G1182))*COS(RADIANS(E1181))*COS(RADIANS(U1171))))</f>
        <v>#DIV/0!</v>
      </c>
      <c r="V1182" s="3" t="e">
        <f>IF(DEGREES(ACOS(SIN(RADIANS(G1182))*SIN(RADIANS(E1181))+COS(RADIANS(G1182))*COS(RADIANS(E1181))*COS(RADIANS(V1171))))&gt;90,0,$F$4*$F$5/E1180^2*(SIN(RADIANS(G1182))*SIN(RADIANS(E1181))+COS(RADIANS(G1182))*COS(RADIANS(E1181))*COS(RADIANS(V1171))))</f>
        <v>#DIV/0!</v>
      </c>
      <c r="W1182" s="3" t="e">
        <f>IF(DEGREES(ACOS(SIN(RADIANS(G1182))*SIN(RADIANS(E1181))+COS(RADIANS(G1182))*COS(RADIANS(E1181))*COS(RADIANS(W1171))))&gt;90,0,$F$4*$F$5/E1180^2*(SIN(RADIANS(G1182))*SIN(RADIANS(E1181))+COS(RADIANS(G1182))*COS(RADIANS(E1181))*COS(RADIANS(W1171))))</f>
        <v>#DIV/0!</v>
      </c>
      <c r="X1182" s="3" t="e">
        <f>IF(DEGREES(ACOS(SIN(RADIANS(G1182))*SIN(RADIANS(E1181))+COS(RADIANS(G1182))*COS(RADIANS(E1181))*COS(RADIANS(X1171))))&gt;90,0,$F$4*$F$5/E1180^2*(SIN(RADIANS(G1182))*SIN(RADIANS(E1181))+COS(RADIANS(G1182))*COS(RADIANS(E1181))*COS(RADIANS(X1171))))</f>
        <v>#DIV/0!</v>
      </c>
      <c r="Y1182" s="3" t="e">
        <f>IF(DEGREES(ACOS(SIN(RADIANS(G1182))*SIN(RADIANS(E1181))+COS(RADIANS(G1182))*COS(RADIANS(E1181))*COS(RADIANS(Y1171))))&gt;90,0,$F$4*$F$5/E1180^2*(SIN(RADIANS(G1182))*SIN(RADIANS(E1181))+COS(RADIANS(G1182))*COS(RADIANS(E1181))*COS(RADIANS(Y1171))))</f>
        <v>#DIV/0!</v>
      </c>
      <c r="Z1182" s="3" t="e">
        <f>IF(DEGREES(ACOS(SIN(RADIANS(G1182))*SIN(RADIANS(E1181))+COS(RADIANS(G1182))*COS(RADIANS(E1181))*COS(RADIANS(Z1171))))&gt;90,0,$F$4*$F$5/E1180^2*(SIN(RADIANS(G1182))*SIN(RADIANS(E1181))+COS(RADIANS(G1182))*COS(RADIANS(E1181))*COS(RADIANS(Z1171))))</f>
        <v>#DIV/0!</v>
      </c>
      <c r="AA1182" s="3" t="e">
        <f>IF(DEGREES(ACOS(SIN(RADIANS(G1182))*SIN(RADIANS(E1181))+COS(RADIANS(G1182))*COS(RADIANS(E1181))*COS(RADIANS(AA1171))))&gt;90,0,$F$4*$F$5/E1180^2*(SIN(RADIANS(G1182))*SIN(RADIANS(E1181))+COS(RADIANS(G1182))*COS(RADIANS(E1181))*COS(RADIANS(AA1171))))</f>
        <v>#DIV/0!</v>
      </c>
      <c r="AB1182" s="3" t="e">
        <f>IF(DEGREES(ACOS(SIN(RADIANS(G1182))*SIN(RADIANS(E1181))+COS(RADIANS(G1182))*COS(RADIANS(E1181))*COS(RADIANS(AB1171))))&gt;90,0,$F$4*$F$5/E1180^2*(SIN(RADIANS(G1182))*SIN(RADIANS(E1181))+COS(RADIANS(G1182))*COS(RADIANS(E1181))*COS(RADIANS(AB1171))))</f>
        <v>#DIV/0!</v>
      </c>
      <c r="AC1182" s="3" t="e">
        <f>IF(DEGREES(ACOS(SIN(RADIANS(G1182))*SIN(RADIANS(E1181))+COS(RADIANS(G1182))*COS(RADIANS(E1181))*COS(RADIANS(AC1171))))&gt;90,0,$F$4*$F$5/E1180^2*(SIN(RADIANS(G1182))*SIN(RADIANS(E1181))+COS(RADIANS(G1182))*COS(RADIANS(E1181))*COS(RADIANS(AC1171))))</f>
        <v>#DIV/0!</v>
      </c>
      <c r="AD1182" s="3" t="e">
        <f>IF(DEGREES(ACOS(SIN(RADIANS(G1182))*SIN(RADIANS(E1181))+COS(RADIANS(G1182))*COS(RADIANS(E1181))*COS(RADIANS(AD1171))))&gt;90,0,$F$4*$F$5/E1180^2*(SIN(RADIANS(G1182))*SIN(RADIANS(E1181))+COS(RADIANS(G1182))*COS(RADIANS(E1181))*COS(RADIANS(AD1171))))</f>
        <v>#DIV/0!</v>
      </c>
      <c r="AE1182" s="3" t="e">
        <f>IF(DEGREES(ACOS(SIN(RADIANS(G1182))*SIN(RADIANS(E1181))+COS(RADIANS(G1182))*COS(RADIANS(E1181))*COS(RADIANS(AE1171))))&gt;90,0,$F$4*$F$5/E1180^2*(SIN(RADIANS(G1182))*SIN(RADIANS(E1181))+COS(RADIANS(G1182))*COS(RADIANS(E1181))*COS(RADIANS(AE1171))))</f>
        <v>#DIV/0!</v>
      </c>
      <c r="AF1182" s="3" t="e">
        <f>IF(DEGREES(ACOS(SIN(RADIANS(G1182))*SIN(RADIANS(E1181))+COS(RADIANS(G1182))*COS(RADIANS(E1181))*COS(RADIANS(AF1171))))&gt;90,0,$F$4*$F$5/E1180^2*(SIN(RADIANS(G1182))*SIN(RADIANS(E1181))+COS(RADIANS(G1182))*COS(RADIANS(E1181))*COS(RADIANS(AF1171))))</f>
        <v>#DIV/0!</v>
      </c>
      <c r="AG1182" s="3" t="e">
        <f>IF(DEGREES(ACOS(SIN(RADIANS(G1182))*SIN(RADIANS(E1181))+COS(RADIANS(G1182))*COS(RADIANS(E1181))*COS(RADIANS(AG1171))))&gt;90,0,$F$4*$F$5/E1180^2*(SIN(RADIANS(G1182))*SIN(RADIANS(E1181))+COS(RADIANS(G1182))*COS(RADIANS(E1181))*COS(RADIANS(AG1171))))</f>
        <v>#DIV/0!</v>
      </c>
      <c r="AH1182" s="3" t="e">
        <f>IF(DEGREES(ACOS(SIN(RADIANS(G1182))*SIN(RADIANS(E1181))+COS(RADIANS(G1182))*COS(RADIANS(E1181))*COS(RADIANS(AH1171))))&gt;90,0,$F$4*$F$5/E1180^2*(SIN(RADIANS(G1182))*SIN(RADIANS(E1181))+COS(RADIANS(G1182))*COS(RADIANS(E1181))*COS(RADIANS(AH1171))))</f>
        <v>#DIV/0!</v>
      </c>
      <c r="AI1182" s="3" t="e">
        <f>IF(DEGREES(ACOS(SIN(RADIANS(G1182))*SIN(RADIANS(E1181))+COS(RADIANS(G1182))*COS(RADIANS(E1181))*COS(RADIANS(AI1171))))&gt;90,0,$F$4*$F$5/E1180^2*(SIN(RADIANS(G1182))*SIN(RADIANS(E1181))+COS(RADIANS(G1182))*COS(RADIANS(E1181))*COS(RADIANS(AI1171))))</f>
        <v>#DIV/0!</v>
      </c>
      <c r="AJ1182" s="3" t="e">
        <f>IF(DEGREES(ACOS(SIN(RADIANS(G1182))*SIN(RADIANS(E1181))+COS(RADIANS(G1182))*COS(RADIANS(E1181))*COS(RADIANS(AJ1171))))&gt;90,0,$F$4*$F$5/E1180^2*(SIN(RADIANS(G1182))*SIN(RADIANS(E1181))+COS(RADIANS(G1182))*COS(RADIANS(E1181))*COS(RADIANS(AJ1171))))</f>
        <v>#DIV/0!</v>
      </c>
      <c r="AK1182" s="3">
        <f>IF(DEGREES(ACOS(SIN(RADIANS(G1182))*SIN(RADIANS(E1181))+COS(RADIANS(G1182))*COS(RADIANS(E1181))*COS(RADIANS(AK1171))))&gt;90,0,$F$4*$F$5/E1180^2*(SIN(RADIANS(G1182))*SIN(RADIANS(E1181))+COS(RADIANS(G1182))*COS(RADIANS(E1181))*COS(RADIANS(AK1171))))</f>
        <v>0</v>
      </c>
      <c r="AL1182" s="3">
        <f>IF(DEGREES(ACOS(SIN(RADIANS(G1182))*SIN(RADIANS(E1181))+COS(RADIANS(G1182))*COS(RADIANS(E1181))*COS(RADIANS(AL1171))))&gt;90,0,$F$4*$F$5/E1180^2*(SIN(RADIANS(G1182))*SIN(RADIANS(E1181))+COS(RADIANS(G1182))*COS(RADIANS(E1181))*COS(RADIANS(AL1171))))</f>
        <v>0</v>
      </c>
      <c r="AM1182" s="3">
        <f>IF(DEGREES(ACOS(SIN(RADIANS(G1182))*SIN(RADIANS(E1181))+COS(RADIANS(G1182))*COS(RADIANS(E1181))*COS(RADIANS(AM1171))))&gt;90,0,$F$4*$F$5/E1180^2*(SIN(RADIANS(G1182))*SIN(RADIANS(E1181))+COS(RADIANS(G1182))*COS(RADIANS(E1181))*COS(RADIANS(AM1171))))</f>
        <v>0</v>
      </c>
      <c r="AN1182" s="3">
        <f>IF(DEGREES(ACOS(SIN(RADIANS(G1182))*SIN(RADIANS(E1181))+COS(RADIANS(G1182))*COS(RADIANS(E1181))*COS(RADIANS(AN1171))))&gt;90,0,$F$4*$F$5/E1180^2*(SIN(RADIANS(G1182))*SIN(RADIANS(E1181))+COS(RADIANS(G1182))*COS(RADIANS(E1181))*COS(RADIANS(AN1171))))</f>
        <v>0</v>
      </c>
      <c r="AO1182" s="3">
        <f>IF(DEGREES(ACOS(SIN(RADIANS(G1182))*SIN(RADIANS(E1181))+COS(RADIANS(G1182))*COS(RADIANS(E1181))*COS(RADIANS(AO1171))))&gt;90,0,$F$4*$F$5/E1180^2*(SIN(RADIANS(G1182))*SIN(RADIANS(E1181))+COS(RADIANS(G1182))*COS(RADIANS(E1181))*COS(RADIANS(AO1171))))</f>
        <v>0</v>
      </c>
      <c r="AP1182" s="3">
        <f>IF(DEGREES(ACOS(SIN(RADIANS(G1182))*SIN(RADIANS(E1181))+COS(RADIANS(G1182))*COS(RADIANS(E1181))*COS(RADIANS(AP1171))))&gt;90,0,$F$4*$F$5/E1180^2*(SIN(RADIANS(G1182))*SIN(RADIANS(E1181))+COS(RADIANS(G1182))*COS(RADIANS(E1181))*COS(RADIANS(AP1171))))</f>
        <v>0</v>
      </c>
      <c r="AQ1182" s="3">
        <f>IF(DEGREES(ACOS(SIN(RADIANS(G1182))*SIN(RADIANS(E1181))+COS(RADIANS(G1182))*COS(RADIANS(E1181))*COS(RADIANS(AQ1171))))&gt;90,0,$F$4*$F$5/E1180^2*(SIN(RADIANS(G1182))*SIN(RADIANS(E1181))+COS(RADIANS(G1182))*COS(RADIANS(E1181))*COS(RADIANS(AQ1171))))</f>
        <v>0</v>
      </c>
      <c r="AR1182" s="3">
        <f>IF(DEGREES(ACOS(SIN(RADIANS(G1182))*SIN(RADIANS(E1181))+COS(RADIANS(G1182))*COS(RADIANS(E1181))*COS(RADIANS(AR1171))))&gt;90,0,$F$4*$F$5/E1180^2*(SIN(RADIANS(G1182))*SIN(RADIANS(E1181))+COS(RADIANS(G1182))*COS(RADIANS(E1181))*COS(RADIANS(AR1171))))</f>
        <v>0</v>
      </c>
    </row>
    <row r="1183" spans="2:44" ht="15.75" customHeight="1" x14ac:dyDescent="0.2">
      <c r="B1183" s="20" t="s">
        <v>790</v>
      </c>
      <c r="E1183" s="3">
        <f>E1182-E1174-360*ROUNDDOWN((E1182-E1174)/360,0)</f>
        <v>0</v>
      </c>
      <c r="G1183" s="3">
        <v>-10</v>
      </c>
      <c r="I1183" s="3">
        <f>IF(DEGREES(ACOS(SIN(RADIANS(G1183))*SIN(RADIANS(E1181))+COS(RADIANS(G1183))*COS(RADIANS(E1181))*COS(RADIANS(I1171))))&gt;90,0,$F$4*$F$5/E1180^2*(SIN(RADIANS(G1183))*SIN(RADIANS(E1181))+COS(RADIANS(G1183))*COS(RADIANS(E1181))*COS(RADIANS(I1171))))</f>
        <v>0</v>
      </c>
      <c r="J1183" s="3">
        <f>IF(DEGREES(ACOS(SIN(RADIANS(G1183))*SIN(RADIANS(E1181))+COS(RADIANS(G1183))*COS(RADIANS(E1181))*COS(RADIANS(J1171))))&gt;90,0,$F$4*$F$5/E1180^2*(SIN(RADIANS(G1183))*SIN(RADIANS(E1181))+COS(RADIANS(G1183))*COS(RADIANS(E1181))*COS(RADIANS(J1171))))</f>
        <v>0</v>
      </c>
      <c r="K1183" s="3">
        <f>IF(DEGREES(ACOS(SIN(RADIANS(G1183))*SIN(RADIANS(E1181))+COS(RADIANS(G1183))*COS(RADIANS(E1181))*COS(RADIANS(K1171))))&gt;90,0,$F$4*$F$5/E1180^2*(SIN(RADIANS(G1183))*SIN(RADIANS(E1181))+COS(RADIANS(G1183))*COS(RADIANS(E1181))*COS(RADIANS(K1171))))</f>
        <v>0</v>
      </c>
      <c r="L1183" s="3">
        <f>IF(DEGREES(ACOS(SIN(RADIANS(G1183))*SIN(RADIANS(E1181))+COS(RADIANS(G1183))*COS(RADIANS(E1181))*COS(RADIANS(L1171))))&gt;90,0,$F$4*$F$5/E1180^2*(SIN(RADIANS(G1183))*SIN(RADIANS(E1181))+COS(RADIANS(G1183))*COS(RADIANS(E1181))*COS(RADIANS(L1171))))</f>
        <v>0</v>
      </c>
      <c r="M1183" s="3">
        <f>IF(DEGREES(ACOS(SIN(RADIANS(G1183))*SIN(RADIANS(E1181))+COS(RADIANS(G1183))*COS(RADIANS(E1181))*COS(RADIANS(M1171))))&gt;90,0,$F$4*$F$5/E1180^2*(SIN(RADIANS(G1183))*SIN(RADIANS(E1181))+COS(RADIANS(G1183))*COS(RADIANS(E1181))*COS(RADIANS(M1171))))</f>
        <v>0</v>
      </c>
      <c r="N1183" s="3">
        <f>IF(DEGREES(ACOS(SIN(RADIANS(G1183))*SIN(RADIANS(E1181))+COS(RADIANS(G1183))*COS(RADIANS(E1181))*COS(RADIANS(N1171))))&gt;90,0,$F$4*$F$5/E1180^2*(SIN(RADIANS(G1183))*SIN(RADIANS(E1181))+COS(RADIANS(G1183))*COS(RADIANS(E1181))*COS(RADIANS(N1171))))</f>
        <v>0</v>
      </c>
      <c r="O1183" s="3">
        <f>IF(DEGREES(ACOS(SIN(RADIANS(G1183))*SIN(RADIANS(E1181))+COS(RADIANS(G1183))*COS(RADIANS(E1181))*COS(RADIANS(O1171))))&gt;90,0,$F$4*$F$5/E1180^2*(SIN(RADIANS(G1183))*SIN(RADIANS(E1181))+COS(RADIANS(G1183))*COS(RADIANS(E1181))*COS(RADIANS(O1171))))</f>
        <v>0</v>
      </c>
      <c r="P1183" s="3">
        <f>IF(DEGREES(ACOS(SIN(RADIANS(G1183))*SIN(RADIANS(E1181))+COS(RADIANS(G1183))*COS(RADIANS(E1181))*COS(RADIANS(P1171))))&gt;90,0,$F$4*$F$5/E1180^2*(SIN(RADIANS(G1183))*SIN(RADIANS(E1181))+COS(RADIANS(G1183))*COS(RADIANS(E1181))*COS(RADIANS(P1171))))</f>
        <v>0</v>
      </c>
      <c r="Q1183" s="3">
        <f>IF(DEGREES(ACOS(SIN(RADIANS(G1183))*SIN(RADIANS(E1181))+COS(RADIANS(G1183))*COS(RADIANS(E1181))*COS(RADIANS(Q1171))))&gt;90,0,$F$4*$F$5/E1180^2*(SIN(RADIANS(G1183))*SIN(RADIANS(E1181))+COS(RADIANS(G1183))*COS(RADIANS(E1181))*COS(RADIANS(Q1171))))</f>
        <v>0</v>
      </c>
      <c r="R1183" s="3" t="e">
        <f>IF(DEGREES(ACOS(SIN(RADIANS(G1183))*SIN(RADIANS(E1181))+COS(RADIANS(G1183))*COS(RADIANS(E1181))*COS(RADIANS(R1171))))&gt;90,0,$F$4*$F$5/E1180^2*(SIN(RADIANS(G1183))*SIN(RADIANS(E1181))+COS(RADIANS(G1183))*COS(RADIANS(E1181))*COS(RADIANS(R1171))))</f>
        <v>#DIV/0!</v>
      </c>
      <c r="S1183" s="3" t="e">
        <f>IF(DEGREES(ACOS(SIN(RADIANS(G1183))*SIN(RADIANS(E1181))+COS(RADIANS(G1183))*COS(RADIANS(E1181))*COS(RADIANS(S1171))))&gt;90,0,$F$4*$F$5/E1180^2*(SIN(RADIANS(G1183))*SIN(RADIANS(E1181))+COS(RADIANS(G1183))*COS(RADIANS(E1181))*COS(RADIANS(S1171))))</f>
        <v>#DIV/0!</v>
      </c>
      <c r="T1183" s="3" t="e">
        <f>IF(DEGREES(ACOS(SIN(RADIANS(G1183))*SIN(RADIANS(E1181))+COS(RADIANS(G1183))*COS(RADIANS(E1181))*COS(RADIANS(T1171))))&gt;90,0,$F$4*$F$5/E1180^2*(SIN(RADIANS(G1183))*SIN(RADIANS(E1181))+COS(RADIANS(G1183))*COS(RADIANS(E1181))*COS(RADIANS(T1171))))</f>
        <v>#DIV/0!</v>
      </c>
      <c r="U1183" s="3" t="e">
        <f>IF(DEGREES(ACOS(SIN(RADIANS(G1183))*SIN(RADIANS(E1181))+COS(RADIANS(G1183))*COS(RADIANS(E1181))*COS(RADIANS(U1171))))&gt;90,0,$F$4*$F$5/E1180^2*(SIN(RADIANS(G1183))*SIN(RADIANS(E1181))+COS(RADIANS(G1183))*COS(RADIANS(E1181))*COS(RADIANS(U1171))))</f>
        <v>#DIV/0!</v>
      </c>
      <c r="V1183" s="3" t="e">
        <f>IF(DEGREES(ACOS(SIN(RADIANS(G1183))*SIN(RADIANS(E1181))+COS(RADIANS(G1183))*COS(RADIANS(E1181))*COS(RADIANS(V1171))))&gt;90,0,$F$4*$F$5/E1180^2*(SIN(RADIANS(G1183))*SIN(RADIANS(E1181))+COS(RADIANS(G1183))*COS(RADIANS(E1181))*COS(RADIANS(V1171))))</f>
        <v>#DIV/0!</v>
      </c>
      <c r="W1183" s="3" t="e">
        <f>IF(DEGREES(ACOS(SIN(RADIANS(G1183))*SIN(RADIANS(E1181))+COS(RADIANS(G1183))*COS(RADIANS(E1181))*COS(RADIANS(W1171))))&gt;90,0,$F$4*$F$5/E1180^2*(SIN(RADIANS(G1183))*SIN(RADIANS(E1181))+COS(RADIANS(G1183))*COS(RADIANS(E1181))*COS(RADIANS(W1171))))</f>
        <v>#DIV/0!</v>
      </c>
      <c r="X1183" s="3" t="e">
        <f>IF(DEGREES(ACOS(SIN(RADIANS(G1183))*SIN(RADIANS(E1181))+COS(RADIANS(G1183))*COS(RADIANS(E1181))*COS(RADIANS(X1171))))&gt;90,0,$F$4*$F$5/E1180^2*(SIN(RADIANS(G1183))*SIN(RADIANS(E1181))+COS(RADIANS(G1183))*COS(RADIANS(E1181))*COS(RADIANS(X1171))))</f>
        <v>#DIV/0!</v>
      </c>
      <c r="Y1183" s="3" t="e">
        <f>IF(DEGREES(ACOS(SIN(RADIANS(G1183))*SIN(RADIANS(E1181))+COS(RADIANS(G1183))*COS(RADIANS(E1181))*COS(RADIANS(Y1171))))&gt;90,0,$F$4*$F$5/E1180^2*(SIN(RADIANS(G1183))*SIN(RADIANS(E1181))+COS(RADIANS(G1183))*COS(RADIANS(E1181))*COS(RADIANS(Y1171))))</f>
        <v>#DIV/0!</v>
      </c>
      <c r="Z1183" s="3" t="e">
        <f>IF(DEGREES(ACOS(SIN(RADIANS(G1183))*SIN(RADIANS(E1181))+COS(RADIANS(G1183))*COS(RADIANS(E1181))*COS(RADIANS(Z1171))))&gt;90,0,$F$4*$F$5/E1180^2*(SIN(RADIANS(G1183))*SIN(RADIANS(E1181))+COS(RADIANS(G1183))*COS(RADIANS(E1181))*COS(RADIANS(Z1171))))</f>
        <v>#DIV/0!</v>
      </c>
      <c r="AA1183" s="3" t="e">
        <f>IF(DEGREES(ACOS(SIN(RADIANS(G1183))*SIN(RADIANS(E1181))+COS(RADIANS(G1183))*COS(RADIANS(E1181))*COS(RADIANS(AA1171))))&gt;90,0,$F$4*$F$5/E1180^2*(SIN(RADIANS(G1183))*SIN(RADIANS(E1181))+COS(RADIANS(G1183))*COS(RADIANS(E1181))*COS(RADIANS(AA1171))))</f>
        <v>#DIV/0!</v>
      </c>
      <c r="AB1183" s="3" t="e">
        <f>IF(DEGREES(ACOS(SIN(RADIANS(G1183))*SIN(RADIANS(E1181))+COS(RADIANS(G1183))*COS(RADIANS(E1181))*COS(RADIANS(AB1171))))&gt;90,0,$F$4*$F$5/E1180^2*(SIN(RADIANS(G1183))*SIN(RADIANS(E1181))+COS(RADIANS(G1183))*COS(RADIANS(E1181))*COS(RADIANS(AB1171))))</f>
        <v>#DIV/0!</v>
      </c>
      <c r="AC1183" s="3" t="e">
        <f>IF(DEGREES(ACOS(SIN(RADIANS(G1183))*SIN(RADIANS(E1181))+COS(RADIANS(G1183))*COS(RADIANS(E1181))*COS(RADIANS(AC1171))))&gt;90,0,$F$4*$F$5/E1180^2*(SIN(RADIANS(G1183))*SIN(RADIANS(E1181))+COS(RADIANS(G1183))*COS(RADIANS(E1181))*COS(RADIANS(AC1171))))</f>
        <v>#DIV/0!</v>
      </c>
      <c r="AD1183" s="3" t="e">
        <f>IF(DEGREES(ACOS(SIN(RADIANS(G1183))*SIN(RADIANS(E1181))+COS(RADIANS(G1183))*COS(RADIANS(E1181))*COS(RADIANS(AD1171))))&gt;90,0,$F$4*$F$5/E1180^2*(SIN(RADIANS(G1183))*SIN(RADIANS(E1181))+COS(RADIANS(G1183))*COS(RADIANS(E1181))*COS(RADIANS(AD1171))))</f>
        <v>#DIV/0!</v>
      </c>
      <c r="AE1183" s="3" t="e">
        <f>IF(DEGREES(ACOS(SIN(RADIANS(G1183))*SIN(RADIANS(E1181))+COS(RADIANS(G1183))*COS(RADIANS(E1181))*COS(RADIANS(AE1171))))&gt;90,0,$F$4*$F$5/E1180^2*(SIN(RADIANS(G1183))*SIN(RADIANS(E1181))+COS(RADIANS(G1183))*COS(RADIANS(E1181))*COS(RADIANS(AE1171))))</f>
        <v>#DIV/0!</v>
      </c>
      <c r="AF1183" s="3" t="e">
        <f>IF(DEGREES(ACOS(SIN(RADIANS(G1183))*SIN(RADIANS(E1181))+COS(RADIANS(G1183))*COS(RADIANS(E1181))*COS(RADIANS(AF1171))))&gt;90,0,$F$4*$F$5/E1180^2*(SIN(RADIANS(G1183))*SIN(RADIANS(E1181))+COS(RADIANS(G1183))*COS(RADIANS(E1181))*COS(RADIANS(AF1171))))</f>
        <v>#DIV/0!</v>
      </c>
      <c r="AG1183" s="3" t="e">
        <f>IF(DEGREES(ACOS(SIN(RADIANS(G1183))*SIN(RADIANS(E1181))+COS(RADIANS(G1183))*COS(RADIANS(E1181))*COS(RADIANS(AG1171))))&gt;90,0,$F$4*$F$5/E1180^2*(SIN(RADIANS(G1183))*SIN(RADIANS(E1181))+COS(RADIANS(G1183))*COS(RADIANS(E1181))*COS(RADIANS(AG1171))))</f>
        <v>#DIV/0!</v>
      </c>
      <c r="AH1183" s="3" t="e">
        <f>IF(DEGREES(ACOS(SIN(RADIANS(G1183))*SIN(RADIANS(E1181))+COS(RADIANS(G1183))*COS(RADIANS(E1181))*COS(RADIANS(AH1171))))&gt;90,0,$F$4*$F$5/E1180^2*(SIN(RADIANS(G1183))*SIN(RADIANS(E1181))+COS(RADIANS(G1183))*COS(RADIANS(E1181))*COS(RADIANS(AH1171))))</f>
        <v>#DIV/0!</v>
      </c>
      <c r="AI1183" s="3" t="e">
        <f>IF(DEGREES(ACOS(SIN(RADIANS(G1183))*SIN(RADIANS(E1181))+COS(RADIANS(G1183))*COS(RADIANS(E1181))*COS(RADIANS(AI1171))))&gt;90,0,$F$4*$F$5/E1180^2*(SIN(RADIANS(G1183))*SIN(RADIANS(E1181))+COS(RADIANS(G1183))*COS(RADIANS(E1181))*COS(RADIANS(AI1171))))</f>
        <v>#DIV/0!</v>
      </c>
      <c r="AJ1183" s="3" t="e">
        <f>IF(DEGREES(ACOS(SIN(RADIANS(G1183))*SIN(RADIANS(E1181))+COS(RADIANS(G1183))*COS(RADIANS(E1181))*COS(RADIANS(AJ1171))))&gt;90,0,$F$4*$F$5/E1180^2*(SIN(RADIANS(G1183))*SIN(RADIANS(E1181))+COS(RADIANS(G1183))*COS(RADIANS(E1181))*COS(RADIANS(AJ1171))))</f>
        <v>#DIV/0!</v>
      </c>
      <c r="AK1183" s="3">
        <f>IF(DEGREES(ACOS(SIN(RADIANS(G1183))*SIN(RADIANS(E1181))+COS(RADIANS(G1183))*COS(RADIANS(E1181))*COS(RADIANS(AK1171))))&gt;90,0,$F$4*$F$5/E1180^2*(SIN(RADIANS(G1183))*SIN(RADIANS(E1181))+COS(RADIANS(G1183))*COS(RADIANS(E1181))*COS(RADIANS(AK1171))))</f>
        <v>0</v>
      </c>
      <c r="AL1183" s="3">
        <f>IF(DEGREES(ACOS(SIN(RADIANS(G1183))*SIN(RADIANS(E1181))+COS(RADIANS(G1183))*COS(RADIANS(E1181))*COS(RADIANS(AL1171))))&gt;90,0,$F$4*$F$5/E1180^2*(SIN(RADIANS(G1183))*SIN(RADIANS(E1181))+COS(RADIANS(G1183))*COS(RADIANS(E1181))*COS(RADIANS(AL1171))))</f>
        <v>0</v>
      </c>
      <c r="AM1183" s="3">
        <f>IF(DEGREES(ACOS(SIN(RADIANS(G1183))*SIN(RADIANS(E1181))+COS(RADIANS(G1183))*COS(RADIANS(E1181))*COS(RADIANS(AM1171))))&gt;90,0,$F$4*$F$5/E1180^2*(SIN(RADIANS(G1183))*SIN(RADIANS(E1181))+COS(RADIANS(G1183))*COS(RADIANS(E1181))*COS(RADIANS(AM1171))))</f>
        <v>0</v>
      </c>
      <c r="AN1183" s="3">
        <f>IF(DEGREES(ACOS(SIN(RADIANS(G1183))*SIN(RADIANS(E1181))+COS(RADIANS(G1183))*COS(RADIANS(E1181))*COS(RADIANS(AN1171))))&gt;90,0,$F$4*$F$5/E1180^2*(SIN(RADIANS(G1183))*SIN(RADIANS(E1181))+COS(RADIANS(G1183))*COS(RADIANS(E1181))*COS(RADIANS(AN1171))))</f>
        <v>0</v>
      </c>
      <c r="AO1183" s="3">
        <f>IF(DEGREES(ACOS(SIN(RADIANS(G1183))*SIN(RADIANS(E1181))+COS(RADIANS(G1183))*COS(RADIANS(E1181))*COS(RADIANS(AO1171))))&gt;90,0,$F$4*$F$5/E1180^2*(SIN(RADIANS(G1183))*SIN(RADIANS(E1181))+COS(RADIANS(G1183))*COS(RADIANS(E1181))*COS(RADIANS(AO1171))))</f>
        <v>0</v>
      </c>
      <c r="AP1183" s="3">
        <f>IF(DEGREES(ACOS(SIN(RADIANS(G1183))*SIN(RADIANS(E1181))+COS(RADIANS(G1183))*COS(RADIANS(E1181))*COS(RADIANS(AP1171))))&gt;90,0,$F$4*$F$5/E1180^2*(SIN(RADIANS(G1183))*SIN(RADIANS(E1181))+COS(RADIANS(G1183))*COS(RADIANS(E1181))*COS(RADIANS(AP1171))))</f>
        <v>0</v>
      </c>
      <c r="AQ1183" s="3">
        <f>IF(DEGREES(ACOS(SIN(RADIANS(G1183))*SIN(RADIANS(E1181))+COS(RADIANS(G1183))*COS(RADIANS(E1181))*COS(RADIANS(AQ1171))))&gt;90,0,$F$4*$F$5/E1180^2*(SIN(RADIANS(G1183))*SIN(RADIANS(E1181))+COS(RADIANS(G1183))*COS(RADIANS(E1181))*COS(RADIANS(AQ1171))))</f>
        <v>0</v>
      </c>
      <c r="AR1183" s="3">
        <f>IF(DEGREES(ACOS(SIN(RADIANS(G1183))*SIN(RADIANS(E1181))+COS(RADIANS(G1183))*COS(RADIANS(E1181))*COS(RADIANS(AR1171))))&gt;90,0,$F$4*$F$5/E1180^2*(SIN(RADIANS(G1183))*SIN(RADIANS(E1181))+COS(RADIANS(G1183))*COS(RADIANS(E1181))*COS(RADIANS(AR1171))))</f>
        <v>0</v>
      </c>
    </row>
    <row r="1184" spans="2:44" ht="15.75" customHeight="1" x14ac:dyDescent="0.2">
      <c r="G1184" s="3">
        <v>-20</v>
      </c>
      <c r="I1184" s="3">
        <f>IF(DEGREES(ACOS(SIN(RADIANS(G1184))*SIN(RADIANS(E1181))+COS(RADIANS(G1184))*COS(RADIANS(E1181))*COS(RADIANS(I1171))))&gt;90,0,$F$4*$F$5/E1180^2*(SIN(RADIANS(G1184))*SIN(RADIANS(E1181))+COS(RADIANS(G1184))*COS(RADIANS(E1181))*COS(RADIANS(I1171))))</f>
        <v>0</v>
      </c>
      <c r="J1184" s="3">
        <f>IF(DEGREES(ACOS(SIN(RADIANS(G1184))*SIN(RADIANS(E1181))+COS(RADIANS(G1184))*COS(RADIANS(E1181))*COS(RADIANS(J1171))))&gt;90,0,$F$4*$F$5/E1180^2*(SIN(RADIANS(G1184))*SIN(RADIANS(E1181))+COS(RADIANS(G1184))*COS(RADIANS(E1181))*COS(RADIANS(J1171))))</f>
        <v>0</v>
      </c>
      <c r="K1184" s="3">
        <f>IF(DEGREES(ACOS(SIN(RADIANS(G1184))*SIN(RADIANS(E1181))+COS(RADIANS(G1184))*COS(RADIANS(E1181))*COS(RADIANS(K1171))))&gt;90,0,$F$4*$F$5/E1180^2*(SIN(RADIANS(G1184))*SIN(RADIANS(E1181))+COS(RADIANS(G1184))*COS(RADIANS(E1181))*COS(RADIANS(K1171))))</f>
        <v>0</v>
      </c>
      <c r="L1184" s="3">
        <f>IF(DEGREES(ACOS(SIN(RADIANS(G1184))*SIN(RADIANS(E1181))+COS(RADIANS(G1184))*COS(RADIANS(E1181))*COS(RADIANS(L1171))))&gt;90,0,$F$4*$F$5/E1180^2*(SIN(RADIANS(G1184))*SIN(RADIANS(E1181))+COS(RADIANS(G1184))*COS(RADIANS(E1181))*COS(RADIANS(L1171))))</f>
        <v>0</v>
      </c>
      <c r="M1184" s="3">
        <f>IF(DEGREES(ACOS(SIN(RADIANS(G1184))*SIN(RADIANS(E1181))+COS(RADIANS(G1184))*COS(RADIANS(E1181))*COS(RADIANS(M1171))))&gt;90,0,$F$4*$F$5/E1180^2*(SIN(RADIANS(G1184))*SIN(RADIANS(E1181))+COS(RADIANS(G1184))*COS(RADIANS(E1181))*COS(RADIANS(M1171))))</f>
        <v>0</v>
      </c>
      <c r="N1184" s="3">
        <f>IF(DEGREES(ACOS(SIN(RADIANS(G1184))*SIN(RADIANS(E1181))+COS(RADIANS(G1184))*COS(RADIANS(E1181))*COS(RADIANS(N1171))))&gt;90,0,$F$4*$F$5/E1180^2*(SIN(RADIANS(G1184))*SIN(RADIANS(E1181))+COS(RADIANS(G1184))*COS(RADIANS(E1181))*COS(RADIANS(N1171))))</f>
        <v>0</v>
      </c>
      <c r="O1184" s="3">
        <f>IF(DEGREES(ACOS(SIN(RADIANS(G1184))*SIN(RADIANS(E1181))+COS(RADIANS(G1184))*COS(RADIANS(E1181))*COS(RADIANS(O1171))))&gt;90,0,$F$4*$F$5/E1180^2*(SIN(RADIANS(G1184))*SIN(RADIANS(E1181))+COS(RADIANS(G1184))*COS(RADIANS(E1181))*COS(RADIANS(O1171))))</f>
        <v>0</v>
      </c>
      <c r="P1184" s="3">
        <f>IF(DEGREES(ACOS(SIN(RADIANS(G1184))*SIN(RADIANS(E1181))+COS(RADIANS(G1184))*COS(RADIANS(E1181))*COS(RADIANS(P1171))))&gt;90,0,$F$4*$F$5/E1180^2*(SIN(RADIANS(G1184))*SIN(RADIANS(E1181))+COS(RADIANS(G1184))*COS(RADIANS(E1181))*COS(RADIANS(P1171))))</f>
        <v>0</v>
      </c>
      <c r="Q1184" s="3">
        <f>IF(DEGREES(ACOS(SIN(RADIANS(G1184))*SIN(RADIANS(E1181))+COS(RADIANS(G1184))*COS(RADIANS(E1181))*COS(RADIANS(Q1171))))&gt;90,0,$F$4*$F$5/E1180^2*(SIN(RADIANS(G1184))*SIN(RADIANS(E1181))+COS(RADIANS(G1184))*COS(RADIANS(E1181))*COS(RADIANS(Q1171))))</f>
        <v>0</v>
      </c>
      <c r="R1184" s="3" t="e">
        <f>IF(DEGREES(ACOS(SIN(RADIANS(G1184))*SIN(RADIANS(E1181))+COS(RADIANS(G1184))*COS(RADIANS(E1181))*COS(RADIANS(R1171))))&gt;90,0,$F$4*$F$5/E1180^2*(SIN(RADIANS(G1184))*SIN(RADIANS(E1181))+COS(RADIANS(G1184))*COS(RADIANS(E1181))*COS(RADIANS(R1171))))</f>
        <v>#DIV/0!</v>
      </c>
      <c r="S1184" s="3" t="e">
        <f>IF(DEGREES(ACOS(SIN(RADIANS(G1184))*SIN(RADIANS(E1181))+COS(RADIANS(G1184))*COS(RADIANS(E1181))*COS(RADIANS(S1171))))&gt;90,0,$F$4*$F$5/E1180^2*(SIN(RADIANS(G1184))*SIN(RADIANS(E1181))+COS(RADIANS(G1184))*COS(RADIANS(E1181))*COS(RADIANS(S1171))))</f>
        <v>#DIV/0!</v>
      </c>
      <c r="T1184" s="3" t="e">
        <f>IF(DEGREES(ACOS(SIN(RADIANS(G1184))*SIN(RADIANS(E1181))+COS(RADIANS(G1184))*COS(RADIANS(E1181))*COS(RADIANS(T1171))))&gt;90,0,$F$4*$F$5/E1180^2*(SIN(RADIANS(G1184))*SIN(RADIANS(E1181))+COS(RADIANS(G1184))*COS(RADIANS(E1181))*COS(RADIANS(T1171))))</f>
        <v>#DIV/0!</v>
      </c>
      <c r="U1184" s="3" t="e">
        <f>IF(DEGREES(ACOS(SIN(RADIANS(G1184))*SIN(RADIANS(E1181))+COS(RADIANS(G1184))*COS(RADIANS(E1181))*COS(RADIANS(U1171))))&gt;90,0,$F$4*$F$5/E1180^2*(SIN(RADIANS(G1184))*SIN(RADIANS(E1181))+COS(RADIANS(G1184))*COS(RADIANS(E1181))*COS(RADIANS(U1171))))</f>
        <v>#DIV/0!</v>
      </c>
      <c r="V1184" s="3" t="e">
        <f>IF(DEGREES(ACOS(SIN(RADIANS(G1184))*SIN(RADIANS(E1181))+COS(RADIANS(G1184))*COS(RADIANS(E1181))*COS(RADIANS(V1171))))&gt;90,0,$F$4*$F$5/E1180^2*(SIN(RADIANS(G1184))*SIN(RADIANS(E1181))+COS(RADIANS(G1184))*COS(RADIANS(E1181))*COS(RADIANS(V1171))))</f>
        <v>#DIV/0!</v>
      </c>
      <c r="W1184" s="3" t="e">
        <f>IF(DEGREES(ACOS(SIN(RADIANS(G1184))*SIN(RADIANS(E1181))+COS(RADIANS(G1184))*COS(RADIANS(E1181))*COS(RADIANS(W1171))))&gt;90,0,$F$4*$F$5/E1180^2*(SIN(RADIANS(G1184))*SIN(RADIANS(E1181))+COS(RADIANS(G1184))*COS(RADIANS(E1181))*COS(RADIANS(W1171))))</f>
        <v>#DIV/0!</v>
      </c>
      <c r="X1184" s="3" t="e">
        <f>IF(DEGREES(ACOS(SIN(RADIANS(G1184))*SIN(RADIANS(E1181))+COS(RADIANS(G1184))*COS(RADIANS(E1181))*COS(RADIANS(X1171))))&gt;90,0,$F$4*$F$5/E1180^2*(SIN(RADIANS(G1184))*SIN(RADIANS(E1181))+COS(RADIANS(G1184))*COS(RADIANS(E1181))*COS(RADIANS(X1171))))</f>
        <v>#DIV/0!</v>
      </c>
      <c r="Y1184" s="3" t="e">
        <f>IF(DEGREES(ACOS(SIN(RADIANS(G1184))*SIN(RADIANS(E1181))+COS(RADIANS(G1184))*COS(RADIANS(E1181))*COS(RADIANS(Y1171))))&gt;90,0,$F$4*$F$5/E1180^2*(SIN(RADIANS(G1184))*SIN(RADIANS(E1181))+COS(RADIANS(G1184))*COS(RADIANS(E1181))*COS(RADIANS(Y1171))))</f>
        <v>#DIV/0!</v>
      </c>
      <c r="Z1184" s="3" t="e">
        <f>IF(DEGREES(ACOS(SIN(RADIANS(G1184))*SIN(RADIANS(E1181))+COS(RADIANS(G1184))*COS(RADIANS(E1181))*COS(RADIANS(Z1171))))&gt;90,0,$F$4*$F$5/E1180^2*(SIN(RADIANS(G1184))*SIN(RADIANS(E1181))+COS(RADIANS(G1184))*COS(RADIANS(E1181))*COS(RADIANS(Z1171))))</f>
        <v>#DIV/0!</v>
      </c>
      <c r="AA1184" s="3" t="e">
        <f>IF(DEGREES(ACOS(SIN(RADIANS(G1184))*SIN(RADIANS(E1181))+COS(RADIANS(G1184))*COS(RADIANS(E1181))*COS(RADIANS(AA1171))))&gt;90,0,$F$4*$F$5/E1180^2*(SIN(RADIANS(G1184))*SIN(RADIANS(E1181))+COS(RADIANS(G1184))*COS(RADIANS(E1181))*COS(RADIANS(AA1171))))</f>
        <v>#DIV/0!</v>
      </c>
      <c r="AB1184" s="3" t="e">
        <f>IF(DEGREES(ACOS(SIN(RADIANS(G1184))*SIN(RADIANS(E1181))+COS(RADIANS(G1184))*COS(RADIANS(E1181))*COS(RADIANS(AB1171))))&gt;90,0,$F$4*$F$5/E1180^2*(SIN(RADIANS(G1184))*SIN(RADIANS(E1181))+COS(RADIANS(G1184))*COS(RADIANS(E1181))*COS(RADIANS(AB1171))))</f>
        <v>#DIV/0!</v>
      </c>
      <c r="AC1184" s="3" t="e">
        <f>IF(DEGREES(ACOS(SIN(RADIANS(G1184))*SIN(RADIANS(E1181))+COS(RADIANS(G1184))*COS(RADIANS(E1181))*COS(RADIANS(AC1171))))&gt;90,0,$F$4*$F$5/E1180^2*(SIN(RADIANS(G1184))*SIN(RADIANS(E1181))+COS(RADIANS(G1184))*COS(RADIANS(E1181))*COS(RADIANS(AC1171))))</f>
        <v>#DIV/0!</v>
      </c>
      <c r="AD1184" s="3" t="e">
        <f>IF(DEGREES(ACOS(SIN(RADIANS(G1184))*SIN(RADIANS(E1181))+COS(RADIANS(G1184))*COS(RADIANS(E1181))*COS(RADIANS(AD1171))))&gt;90,0,$F$4*$F$5/E1180^2*(SIN(RADIANS(G1184))*SIN(RADIANS(E1181))+COS(RADIANS(G1184))*COS(RADIANS(E1181))*COS(RADIANS(AD1171))))</f>
        <v>#DIV/0!</v>
      </c>
      <c r="AE1184" s="3" t="e">
        <f>IF(DEGREES(ACOS(SIN(RADIANS(G1184))*SIN(RADIANS(E1181))+COS(RADIANS(G1184))*COS(RADIANS(E1181))*COS(RADIANS(AE1171))))&gt;90,0,$F$4*$F$5/E1180^2*(SIN(RADIANS(G1184))*SIN(RADIANS(E1181))+COS(RADIANS(G1184))*COS(RADIANS(E1181))*COS(RADIANS(AE1171))))</f>
        <v>#DIV/0!</v>
      </c>
      <c r="AF1184" s="3" t="e">
        <f>IF(DEGREES(ACOS(SIN(RADIANS(G1184))*SIN(RADIANS(E1181))+COS(RADIANS(G1184))*COS(RADIANS(E1181))*COS(RADIANS(AF1171))))&gt;90,0,$F$4*$F$5/E1180^2*(SIN(RADIANS(G1184))*SIN(RADIANS(E1181))+COS(RADIANS(G1184))*COS(RADIANS(E1181))*COS(RADIANS(AF1171))))</f>
        <v>#DIV/0!</v>
      </c>
      <c r="AG1184" s="3" t="e">
        <f>IF(DEGREES(ACOS(SIN(RADIANS(G1184))*SIN(RADIANS(E1181))+COS(RADIANS(G1184))*COS(RADIANS(E1181))*COS(RADIANS(AG1171))))&gt;90,0,$F$4*$F$5/E1180^2*(SIN(RADIANS(G1184))*SIN(RADIANS(E1181))+COS(RADIANS(G1184))*COS(RADIANS(E1181))*COS(RADIANS(AG1171))))</f>
        <v>#DIV/0!</v>
      </c>
      <c r="AH1184" s="3" t="e">
        <f>IF(DEGREES(ACOS(SIN(RADIANS(G1184))*SIN(RADIANS(E1181))+COS(RADIANS(G1184))*COS(RADIANS(E1181))*COS(RADIANS(AH1171))))&gt;90,0,$F$4*$F$5/E1180^2*(SIN(RADIANS(G1184))*SIN(RADIANS(E1181))+COS(RADIANS(G1184))*COS(RADIANS(E1181))*COS(RADIANS(AH1171))))</f>
        <v>#DIV/0!</v>
      </c>
      <c r="AI1184" s="3" t="e">
        <f>IF(DEGREES(ACOS(SIN(RADIANS(G1184))*SIN(RADIANS(E1181))+COS(RADIANS(G1184))*COS(RADIANS(E1181))*COS(RADIANS(AI1171))))&gt;90,0,$F$4*$F$5/E1180^2*(SIN(RADIANS(G1184))*SIN(RADIANS(E1181))+COS(RADIANS(G1184))*COS(RADIANS(E1181))*COS(RADIANS(AI1171))))</f>
        <v>#DIV/0!</v>
      </c>
      <c r="AJ1184" s="3" t="e">
        <f>IF(DEGREES(ACOS(SIN(RADIANS(G1184))*SIN(RADIANS(E1181))+COS(RADIANS(G1184))*COS(RADIANS(E1181))*COS(RADIANS(AJ1171))))&gt;90,0,$F$4*$F$5/E1180^2*(SIN(RADIANS(G1184))*SIN(RADIANS(E1181))+COS(RADIANS(G1184))*COS(RADIANS(E1181))*COS(RADIANS(AJ1171))))</f>
        <v>#DIV/0!</v>
      </c>
      <c r="AK1184" s="3">
        <f>IF(DEGREES(ACOS(SIN(RADIANS(G1184))*SIN(RADIANS(E1181))+COS(RADIANS(G1184))*COS(RADIANS(E1181))*COS(RADIANS(AK1171))))&gt;90,0,$F$4*$F$5/E1180^2*(SIN(RADIANS(G1184))*SIN(RADIANS(E1181))+COS(RADIANS(G1184))*COS(RADIANS(E1181))*COS(RADIANS(AK1171))))</f>
        <v>0</v>
      </c>
      <c r="AL1184" s="3">
        <f>IF(DEGREES(ACOS(SIN(RADIANS(G1184))*SIN(RADIANS(E1181))+COS(RADIANS(G1184))*COS(RADIANS(E1181))*COS(RADIANS(AL1171))))&gt;90,0,$F$4*$F$5/E1180^2*(SIN(RADIANS(G1184))*SIN(RADIANS(E1181))+COS(RADIANS(G1184))*COS(RADIANS(E1181))*COS(RADIANS(AL1171))))</f>
        <v>0</v>
      </c>
      <c r="AM1184" s="3">
        <f>IF(DEGREES(ACOS(SIN(RADIANS(G1184))*SIN(RADIANS(E1181))+COS(RADIANS(G1184))*COS(RADIANS(E1181))*COS(RADIANS(AM1171))))&gt;90,0,$F$4*$F$5/E1180^2*(SIN(RADIANS(G1184))*SIN(RADIANS(E1181))+COS(RADIANS(G1184))*COS(RADIANS(E1181))*COS(RADIANS(AM1171))))</f>
        <v>0</v>
      </c>
      <c r="AN1184" s="3">
        <f>IF(DEGREES(ACOS(SIN(RADIANS(G1184))*SIN(RADIANS(E1181))+COS(RADIANS(G1184))*COS(RADIANS(E1181))*COS(RADIANS(AN1171))))&gt;90,0,$F$4*$F$5/E1180^2*(SIN(RADIANS(G1184))*SIN(RADIANS(E1181))+COS(RADIANS(G1184))*COS(RADIANS(E1181))*COS(RADIANS(AN1171))))</f>
        <v>0</v>
      </c>
      <c r="AO1184" s="3">
        <f>IF(DEGREES(ACOS(SIN(RADIANS(G1184))*SIN(RADIANS(E1181))+COS(RADIANS(G1184))*COS(RADIANS(E1181))*COS(RADIANS(AO1171))))&gt;90,0,$F$4*$F$5/E1180^2*(SIN(RADIANS(G1184))*SIN(RADIANS(E1181))+COS(RADIANS(G1184))*COS(RADIANS(E1181))*COS(RADIANS(AO1171))))</f>
        <v>0</v>
      </c>
      <c r="AP1184" s="3">
        <f>IF(DEGREES(ACOS(SIN(RADIANS(G1184))*SIN(RADIANS(E1181))+COS(RADIANS(G1184))*COS(RADIANS(E1181))*COS(RADIANS(AP1171))))&gt;90,0,$F$4*$F$5/E1180^2*(SIN(RADIANS(G1184))*SIN(RADIANS(E1181))+COS(RADIANS(G1184))*COS(RADIANS(E1181))*COS(RADIANS(AP1171))))</f>
        <v>0</v>
      </c>
      <c r="AQ1184" s="3">
        <f>IF(DEGREES(ACOS(SIN(RADIANS(G1184))*SIN(RADIANS(E1181))+COS(RADIANS(G1184))*COS(RADIANS(E1181))*COS(RADIANS(AQ1171))))&gt;90,0,$F$4*$F$5/E1180^2*(SIN(RADIANS(G1184))*SIN(RADIANS(E1181))+COS(RADIANS(G1184))*COS(RADIANS(E1181))*COS(RADIANS(AQ1171))))</f>
        <v>0</v>
      </c>
      <c r="AR1184" s="3">
        <f>IF(DEGREES(ACOS(SIN(RADIANS(G1184))*SIN(RADIANS(E1181))+COS(RADIANS(G1184))*COS(RADIANS(E1181))*COS(RADIANS(AR1171))))&gt;90,0,$F$4*$F$5/E1180^2*(SIN(RADIANS(G1184))*SIN(RADIANS(E1181))+COS(RADIANS(G1184))*COS(RADIANS(E1181))*COS(RADIANS(AR1171))))</f>
        <v>0</v>
      </c>
    </row>
    <row r="1185" spans="2:44" ht="15.75" customHeight="1" x14ac:dyDescent="0.2">
      <c r="G1185" s="3">
        <v>-30</v>
      </c>
      <c r="I1185" s="3">
        <f>IF(DEGREES(ACOS(SIN(RADIANS(G1185))*SIN(RADIANS(E1181))+COS(RADIANS(G1185))*COS(RADIANS(E1181))*COS(RADIANS(I1171))))&gt;90,0,$F$4*$F$5/E1180^2*(SIN(RADIANS(G1185))*SIN(RADIANS(E1181))+COS(RADIANS(G1185))*COS(RADIANS(E1181))*COS(RADIANS(I1171))))</f>
        <v>0</v>
      </c>
      <c r="J1185" s="3">
        <f>IF(DEGREES(ACOS(SIN(RADIANS(G1185))*SIN(RADIANS(E1181))+COS(RADIANS(G1185))*COS(RADIANS(E1181))*COS(RADIANS(J1171))))&gt;90,0,$F$4*$F$5/E1180^2*(SIN(RADIANS(G1185))*SIN(RADIANS(E1181))+COS(RADIANS(G1185))*COS(RADIANS(E1181))*COS(RADIANS(J1171))))</f>
        <v>0</v>
      </c>
      <c r="K1185" s="3">
        <f>IF(DEGREES(ACOS(SIN(RADIANS(G1185))*SIN(RADIANS(E1181))+COS(RADIANS(G1185))*COS(RADIANS(E1181))*COS(RADIANS(K1171))))&gt;90,0,$F$4*$F$5/E1180^2*(SIN(RADIANS(G1185))*SIN(RADIANS(E1181))+COS(RADIANS(G1185))*COS(RADIANS(E1181))*COS(RADIANS(K1171))))</f>
        <v>0</v>
      </c>
      <c r="L1185" s="3">
        <f>IF(DEGREES(ACOS(SIN(RADIANS(G1185))*SIN(RADIANS(E1181))+COS(RADIANS(G1185))*COS(RADIANS(E1181))*COS(RADIANS(L1171))))&gt;90,0,$F$4*$F$5/E1180^2*(SIN(RADIANS(G1185))*SIN(RADIANS(E1181))+COS(RADIANS(G1185))*COS(RADIANS(E1181))*COS(RADIANS(L1171))))</f>
        <v>0</v>
      </c>
      <c r="M1185" s="3">
        <f>IF(DEGREES(ACOS(SIN(RADIANS(G1185))*SIN(RADIANS(E1181))+COS(RADIANS(G1185))*COS(RADIANS(E1181))*COS(RADIANS(M1171))))&gt;90,0,$F$4*$F$5/E1180^2*(SIN(RADIANS(G1185))*SIN(RADIANS(E1181))+COS(RADIANS(G1185))*COS(RADIANS(E1181))*COS(RADIANS(M1171))))</f>
        <v>0</v>
      </c>
      <c r="N1185" s="3">
        <f>IF(DEGREES(ACOS(SIN(RADIANS(G1185))*SIN(RADIANS(E1181))+COS(RADIANS(G1185))*COS(RADIANS(E1181))*COS(RADIANS(N1171))))&gt;90,0,$F$4*$F$5/E1180^2*(SIN(RADIANS(G1185))*SIN(RADIANS(E1181))+COS(RADIANS(G1185))*COS(RADIANS(E1181))*COS(RADIANS(N1171))))</f>
        <v>0</v>
      </c>
      <c r="O1185" s="3">
        <f>IF(DEGREES(ACOS(SIN(RADIANS(G1185))*SIN(RADIANS(E1181))+COS(RADIANS(G1185))*COS(RADIANS(E1181))*COS(RADIANS(O1171))))&gt;90,0,$F$4*$F$5/E1180^2*(SIN(RADIANS(G1185))*SIN(RADIANS(E1181))+COS(RADIANS(G1185))*COS(RADIANS(E1181))*COS(RADIANS(O1171))))</f>
        <v>0</v>
      </c>
      <c r="P1185" s="3">
        <f>IF(DEGREES(ACOS(SIN(RADIANS(G1185))*SIN(RADIANS(E1181))+COS(RADIANS(G1185))*COS(RADIANS(E1181))*COS(RADIANS(P1171))))&gt;90,0,$F$4*$F$5/E1180^2*(SIN(RADIANS(G1185))*SIN(RADIANS(E1181))+COS(RADIANS(G1185))*COS(RADIANS(E1181))*COS(RADIANS(P1171))))</f>
        <v>0</v>
      </c>
      <c r="Q1185" s="3">
        <f>IF(DEGREES(ACOS(SIN(RADIANS(G1185))*SIN(RADIANS(E1181))+COS(RADIANS(G1185))*COS(RADIANS(E1181))*COS(RADIANS(Q1171))))&gt;90,0,$F$4*$F$5/E1180^2*(SIN(RADIANS(G1185))*SIN(RADIANS(E1181))+COS(RADIANS(G1185))*COS(RADIANS(E1181))*COS(RADIANS(Q1171))))</f>
        <v>0</v>
      </c>
      <c r="R1185" s="3" t="e">
        <f>IF(DEGREES(ACOS(SIN(RADIANS(G1185))*SIN(RADIANS(E1181))+COS(RADIANS(G1185))*COS(RADIANS(E1181))*COS(RADIANS(R1171))))&gt;90,0,$F$4*$F$5/E1180^2*(SIN(RADIANS(G1185))*SIN(RADIANS(E1181))+COS(RADIANS(G1185))*COS(RADIANS(E1181))*COS(RADIANS(R1171))))</f>
        <v>#DIV/0!</v>
      </c>
      <c r="S1185" s="3" t="e">
        <f>IF(DEGREES(ACOS(SIN(RADIANS(G1185))*SIN(RADIANS(E1181))+COS(RADIANS(G1185))*COS(RADIANS(E1181))*COS(RADIANS(S1171))))&gt;90,0,$F$4*$F$5/E1180^2*(SIN(RADIANS(G1185))*SIN(RADIANS(E1181))+COS(RADIANS(G1185))*COS(RADIANS(E1181))*COS(RADIANS(S1171))))</f>
        <v>#DIV/0!</v>
      </c>
      <c r="T1185" s="3" t="e">
        <f>IF(DEGREES(ACOS(SIN(RADIANS(G1185))*SIN(RADIANS(E1181))+COS(RADIANS(G1185))*COS(RADIANS(E1181))*COS(RADIANS(T1171))))&gt;90,0,$F$4*$F$5/E1180^2*(SIN(RADIANS(G1185))*SIN(RADIANS(E1181))+COS(RADIANS(G1185))*COS(RADIANS(E1181))*COS(RADIANS(T1171))))</f>
        <v>#DIV/0!</v>
      </c>
      <c r="U1185" s="3" t="e">
        <f>IF(DEGREES(ACOS(SIN(RADIANS(G1185))*SIN(RADIANS(E1181))+COS(RADIANS(G1185))*COS(RADIANS(E1181))*COS(RADIANS(U1171))))&gt;90,0,$F$4*$F$5/E1180^2*(SIN(RADIANS(G1185))*SIN(RADIANS(E1181))+COS(RADIANS(G1185))*COS(RADIANS(E1181))*COS(RADIANS(U1171))))</f>
        <v>#DIV/0!</v>
      </c>
      <c r="V1185" s="3" t="e">
        <f>IF(DEGREES(ACOS(SIN(RADIANS(G1185))*SIN(RADIANS(E1181))+COS(RADIANS(G1185))*COS(RADIANS(E1181))*COS(RADIANS(V1171))))&gt;90,0,$F$4*$F$5/E1180^2*(SIN(RADIANS(G1185))*SIN(RADIANS(E1181))+COS(RADIANS(G1185))*COS(RADIANS(E1181))*COS(RADIANS(V1171))))</f>
        <v>#DIV/0!</v>
      </c>
      <c r="W1185" s="3" t="e">
        <f>IF(DEGREES(ACOS(SIN(RADIANS(G1185))*SIN(RADIANS(E1181))+COS(RADIANS(G1185))*COS(RADIANS(E1181))*COS(RADIANS(W1171))))&gt;90,0,$F$4*$F$5/E1180^2*(SIN(RADIANS(G1185))*SIN(RADIANS(E1181))+COS(RADIANS(G1185))*COS(RADIANS(E1181))*COS(RADIANS(W1171))))</f>
        <v>#DIV/0!</v>
      </c>
      <c r="X1185" s="3" t="e">
        <f>IF(DEGREES(ACOS(SIN(RADIANS(G1185))*SIN(RADIANS(E1181))+COS(RADIANS(G1185))*COS(RADIANS(E1181))*COS(RADIANS(X1171))))&gt;90,0,$F$4*$F$5/E1180^2*(SIN(RADIANS(G1185))*SIN(RADIANS(E1181))+COS(RADIANS(G1185))*COS(RADIANS(E1181))*COS(RADIANS(X1171))))</f>
        <v>#DIV/0!</v>
      </c>
      <c r="Y1185" s="3" t="e">
        <f>IF(DEGREES(ACOS(SIN(RADIANS(G1185))*SIN(RADIANS(E1181))+COS(RADIANS(G1185))*COS(RADIANS(E1181))*COS(RADIANS(Y1171))))&gt;90,0,$F$4*$F$5/E1180^2*(SIN(RADIANS(G1185))*SIN(RADIANS(E1181))+COS(RADIANS(G1185))*COS(RADIANS(E1181))*COS(RADIANS(Y1171))))</f>
        <v>#DIV/0!</v>
      </c>
      <c r="Z1185" s="3" t="e">
        <f>IF(DEGREES(ACOS(SIN(RADIANS(G1185))*SIN(RADIANS(E1181))+COS(RADIANS(G1185))*COS(RADIANS(E1181))*COS(RADIANS(Z1171))))&gt;90,0,$F$4*$F$5/E1180^2*(SIN(RADIANS(G1185))*SIN(RADIANS(E1181))+COS(RADIANS(G1185))*COS(RADIANS(E1181))*COS(RADIANS(Z1171))))</f>
        <v>#DIV/0!</v>
      </c>
      <c r="AA1185" s="3" t="e">
        <f>IF(DEGREES(ACOS(SIN(RADIANS(G1185))*SIN(RADIANS(E1181))+COS(RADIANS(G1185))*COS(RADIANS(E1181))*COS(RADIANS(AA1171))))&gt;90,0,$F$4*$F$5/E1180^2*(SIN(RADIANS(G1185))*SIN(RADIANS(E1181))+COS(RADIANS(G1185))*COS(RADIANS(E1181))*COS(RADIANS(AA1171))))</f>
        <v>#DIV/0!</v>
      </c>
      <c r="AB1185" s="3" t="e">
        <f>IF(DEGREES(ACOS(SIN(RADIANS(G1185))*SIN(RADIANS(E1181))+COS(RADIANS(G1185))*COS(RADIANS(E1181))*COS(RADIANS(AB1171))))&gt;90,0,$F$4*$F$5/E1180^2*(SIN(RADIANS(G1185))*SIN(RADIANS(E1181))+COS(RADIANS(G1185))*COS(RADIANS(E1181))*COS(RADIANS(AB1171))))</f>
        <v>#DIV/0!</v>
      </c>
      <c r="AC1185" s="3" t="e">
        <f>IF(DEGREES(ACOS(SIN(RADIANS(G1185))*SIN(RADIANS(E1181))+COS(RADIANS(G1185))*COS(RADIANS(E1181))*COS(RADIANS(AC1171))))&gt;90,0,$F$4*$F$5/E1180^2*(SIN(RADIANS(G1185))*SIN(RADIANS(E1181))+COS(RADIANS(G1185))*COS(RADIANS(E1181))*COS(RADIANS(AC1171))))</f>
        <v>#DIV/0!</v>
      </c>
      <c r="AD1185" s="3" t="e">
        <f>IF(DEGREES(ACOS(SIN(RADIANS(G1185))*SIN(RADIANS(E1181))+COS(RADIANS(G1185))*COS(RADIANS(E1181))*COS(RADIANS(AD1171))))&gt;90,0,$F$4*$F$5/E1180^2*(SIN(RADIANS(G1185))*SIN(RADIANS(E1181))+COS(RADIANS(G1185))*COS(RADIANS(E1181))*COS(RADIANS(AD1171))))</f>
        <v>#DIV/0!</v>
      </c>
      <c r="AE1185" s="3" t="e">
        <f>IF(DEGREES(ACOS(SIN(RADIANS(G1185))*SIN(RADIANS(E1181))+COS(RADIANS(G1185))*COS(RADIANS(E1181))*COS(RADIANS(AE1171))))&gt;90,0,$F$4*$F$5/E1180^2*(SIN(RADIANS(G1185))*SIN(RADIANS(E1181))+COS(RADIANS(G1185))*COS(RADIANS(E1181))*COS(RADIANS(AE1171))))</f>
        <v>#DIV/0!</v>
      </c>
      <c r="AF1185" s="3" t="e">
        <f>IF(DEGREES(ACOS(SIN(RADIANS(G1185))*SIN(RADIANS(E1181))+COS(RADIANS(G1185))*COS(RADIANS(E1181))*COS(RADIANS(AF1171))))&gt;90,0,$F$4*$F$5/E1180^2*(SIN(RADIANS(G1185))*SIN(RADIANS(E1181))+COS(RADIANS(G1185))*COS(RADIANS(E1181))*COS(RADIANS(AF1171))))</f>
        <v>#DIV/0!</v>
      </c>
      <c r="AG1185" s="3" t="e">
        <f>IF(DEGREES(ACOS(SIN(RADIANS(G1185))*SIN(RADIANS(E1181))+COS(RADIANS(G1185))*COS(RADIANS(E1181))*COS(RADIANS(AG1171))))&gt;90,0,$F$4*$F$5/E1180^2*(SIN(RADIANS(G1185))*SIN(RADIANS(E1181))+COS(RADIANS(G1185))*COS(RADIANS(E1181))*COS(RADIANS(AG1171))))</f>
        <v>#DIV/0!</v>
      </c>
      <c r="AH1185" s="3" t="e">
        <f>IF(DEGREES(ACOS(SIN(RADIANS(G1185))*SIN(RADIANS(E1181))+COS(RADIANS(G1185))*COS(RADIANS(E1181))*COS(RADIANS(AH1171))))&gt;90,0,$F$4*$F$5/E1180^2*(SIN(RADIANS(G1185))*SIN(RADIANS(E1181))+COS(RADIANS(G1185))*COS(RADIANS(E1181))*COS(RADIANS(AH1171))))</f>
        <v>#DIV/0!</v>
      </c>
      <c r="AI1185" s="3" t="e">
        <f>IF(DEGREES(ACOS(SIN(RADIANS(G1185))*SIN(RADIANS(E1181))+COS(RADIANS(G1185))*COS(RADIANS(E1181))*COS(RADIANS(AI1171))))&gt;90,0,$F$4*$F$5/E1180^2*(SIN(RADIANS(G1185))*SIN(RADIANS(E1181))+COS(RADIANS(G1185))*COS(RADIANS(E1181))*COS(RADIANS(AI1171))))</f>
        <v>#DIV/0!</v>
      </c>
      <c r="AJ1185" s="3" t="e">
        <f>IF(DEGREES(ACOS(SIN(RADIANS(G1185))*SIN(RADIANS(E1181))+COS(RADIANS(G1185))*COS(RADIANS(E1181))*COS(RADIANS(AJ1171))))&gt;90,0,$F$4*$F$5/E1180^2*(SIN(RADIANS(G1185))*SIN(RADIANS(E1181))+COS(RADIANS(G1185))*COS(RADIANS(E1181))*COS(RADIANS(AJ1171))))</f>
        <v>#DIV/0!</v>
      </c>
      <c r="AK1185" s="3">
        <f>IF(DEGREES(ACOS(SIN(RADIANS(G1185))*SIN(RADIANS(E1181))+COS(RADIANS(G1185))*COS(RADIANS(E1181))*COS(RADIANS(AK1171))))&gt;90,0,$F$4*$F$5/E1180^2*(SIN(RADIANS(G1185))*SIN(RADIANS(E1181))+COS(RADIANS(G1185))*COS(RADIANS(E1181))*COS(RADIANS(AK1171))))</f>
        <v>0</v>
      </c>
      <c r="AL1185" s="3">
        <f>IF(DEGREES(ACOS(SIN(RADIANS(G1185))*SIN(RADIANS(E1181))+COS(RADIANS(G1185))*COS(RADIANS(E1181))*COS(RADIANS(AL1171))))&gt;90,0,$F$4*$F$5/E1180^2*(SIN(RADIANS(G1185))*SIN(RADIANS(E1181))+COS(RADIANS(G1185))*COS(RADIANS(E1181))*COS(RADIANS(AL1171))))</f>
        <v>0</v>
      </c>
      <c r="AM1185" s="3">
        <f>IF(DEGREES(ACOS(SIN(RADIANS(G1185))*SIN(RADIANS(E1181))+COS(RADIANS(G1185))*COS(RADIANS(E1181))*COS(RADIANS(AM1171))))&gt;90,0,$F$4*$F$5/E1180^2*(SIN(RADIANS(G1185))*SIN(RADIANS(E1181))+COS(RADIANS(G1185))*COS(RADIANS(E1181))*COS(RADIANS(AM1171))))</f>
        <v>0</v>
      </c>
      <c r="AN1185" s="3">
        <f>IF(DEGREES(ACOS(SIN(RADIANS(G1185))*SIN(RADIANS(E1181))+COS(RADIANS(G1185))*COS(RADIANS(E1181))*COS(RADIANS(AN1171))))&gt;90,0,$F$4*$F$5/E1180^2*(SIN(RADIANS(G1185))*SIN(RADIANS(E1181))+COS(RADIANS(G1185))*COS(RADIANS(E1181))*COS(RADIANS(AN1171))))</f>
        <v>0</v>
      </c>
      <c r="AO1185" s="3">
        <f>IF(DEGREES(ACOS(SIN(RADIANS(G1185))*SIN(RADIANS(E1181))+COS(RADIANS(G1185))*COS(RADIANS(E1181))*COS(RADIANS(AO1171))))&gt;90,0,$F$4*$F$5/E1180^2*(SIN(RADIANS(G1185))*SIN(RADIANS(E1181))+COS(RADIANS(G1185))*COS(RADIANS(E1181))*COS(RADIANS(AO1171))))</f>
        <v>0</v>
      </c>
      <c r="AP1185" s="3">
        <f>IF(DEGREES(ACOS(SIN(RADIANS(G1185))*SIN(RADIANS(E1181))+COS(RADIANS(G1185))*COS(RADIANS(E1181))*COS(RADIANS(AP1171))))&gt;90,0,$F$4*$F$5/E1180^2*(SIN(RADIANS(G1185))*SIN(RADIANS(E1181))+COS(RADIANS(G1185))*COS(RADIANS(E1181))*COS(RADIANS(AP1171))))</f>
        <v>0</v>
      </c>
      <c r="AQ1185" s="3">
        <f>IF(DEGREES(ACOS(SIN(RADIANS(G1185))*SIN(RADIANS(E1181))+COS(RADIANS(G1185))*COS(RADIANS(E1181))*COS(RADIANS(AQ1171))))&gt;90,0,$F$4*$F$5/E1180^2*(SIN(RADIANS(G1185))*SIN(RADIANS(E1181))+COS(RADIANS(G1185))*COS(RADIANS(E1181))*COS(RADIANS(AQ1171))))</f>
        <v>0</v>
      </c>
      <c r="AR1185" s="3">
        <f>IF(DEGREES(ACOS(SIN(RADIANS(G1185))*SIN(RADIANS(E1181))+COS(RADIANS(G1185))*COS(RADIANS(E1181))*COS(RADIANS(AR1171))))&gt;90,0,$F$4*$F$5/E1180^2*(SIN(RADIANS(G1185))*SIN(RADIANS(E1181))+COS(RADIANS(G1185))*COS(RADIANS(E1181))*COS(RADIANS(AR1171))))</f>
        <v>0</v>
      </c>
    </row>
    <row r="1186" spans="2:44" ht="15.75" customHeight="1" x14ac:dyDescent="0.2">
      <c r="G1186" s="3">
        <v>-40</v>
      </c>
      <c r="I1186" s="3">
        <f>IF(DEGREES(ACOS(SIN(RADIANS(G1186))*SIN(RADIANS(E1181))+COS(RADIANS(G1186))*COS(RADIANS(E1181))*COS(RADIANS(I1171))))&gt;90,0,$F$4*$F$5/E1180^2*(SIN(RADIANS(G1186))*SIN(RADIANS(E1181))+COS(RADIANS(G1186))*COS(RADIANS(E1181))*COS(RADIANS(I1171))))</f>
        <v>0</v>
      </c>
      <c r="J1186" s="3">
        <f>IF(DEGREES(ACOS(SIN(RADIANS(G1186))*SIN(RADIANS(E1181))+COS(RADIANS(G1186))*COS(RADIANS(E1181))*COS(RADIANS(J1171))))&gt;90,0,$F$4*$F$5/E1180^2*(SIN(RADIANS(G1186))*SIN(RADIANS(E1181))+COS(RADIANS(G1186))*COS(RADIANS(E1181))*COS(RADIANS(J1171))))</f>
        <v>0</v>
      </c>
      <c r="K1186" s="3">
        <f>IF(DEGREES(ACOS(SIN(RADIANS(G1186))*SIN(RADIANS(E1181))+COS(RADIANS(G1186))*COS(RADIANS(E1181))*COS(RADIANS(K1171))))&gt;90,0,$F$4*$F$5/E1180^2*(SIN(RADIANS(G1186))*SIN(RADIANS(E1181))+COS(RADIANS(G1186))*COS(RADIANS(E1181))*COS(RADIANS(K1171))))</f>
        <v>0</v>
      </c>
      <c r="L1186" s="3">
        <f>IF(DEGREES(ACOS(SIN(RADIANS(G1186))*SIN(RADIANS(E1181))+COS(RADIANS(G1186))*COS(RADIANS(E1181))*COS(RADIANS(L1171))))&gt;90,0,$F$4*$F$5/E1180^2*(SIN(RADIANS(G1186))*SIN(RADIANS(E1181))+COS(RADIANS(G1186))*COS(RADIANS(E1181))*COS(RADIANS(L1171))))</f>
        <v>0</v>
      </c>
      <c r="M1186" s="3">
        <f>IF(DEGREES(ACOS(SIN(RADIANS(G1186))*SIN(RADIANS(E1181))+COS(RADIANS(G1186))*COS(RADIANS(E1181))*COS(RADIANS(M1171))))&gt;90,0,$F$4*$F$5/E1180^2*(SIN(RADIANS(G1186))*SIN(RADIANS(E1181))+COS(RADIANS(G1186))*COS(RADIANS(E1181))*COS(RADIANS(M1171))))</f>
        <v>0</v>
      </c>
      <c r="N1186" s="3">
        <f>IF(DEGREES(ACOS(SIN(RADIANS(G1186))*SIN(RADIANS(E1181))+COS(RADIANS(G1186))*COS(RADIANS(E1181))*COS(RADIANS(N1171))))&gt;90,0,$F$4*$F$5/E1180^2*(SIN(RADIANS(G1186))*SIN(RADIANS(E1181))+COS(RADIANS(G1186))*COS(RADIANS(E1181))*COS(RADIANS(N1171))))</f>
        <v>0</v>
      </c>
      <c r="O1186" s="3">
        <f>IF(DEGREES(ACOS(SIN(RADIANS(G1186))*SIN(RADIANS(E1181))+COS(RADIANS(G1186))*COS(RADIANS(E1181))*COS(RADIANS(O1171))))&gt;90,0,$F$4*$F$5/E1180^2*(SIN(RADIANS(G1186))*SIN(RADIANS(E1181))+COS(RADIANS(G1186))*COS(RADIANS(E1181))*COS(RADIANS(O1171))))</f>
        <v>0</v>
      </c>
      <c r="P1186" s="3">
        <f>IF(DEGREES(ACOS(SIN(RADIANS(G1186))*SIN(RADIANS(E1181))+COS(RADIANS(G1186))*COS(RADIANS(E1181))*COS(RADIANS(P1171))))&gt;90,0,$F$4*$F$5/E1180^2*(SIN(RADIANS(G1186))*SIN(RADIANS(E1181))+COS(RADIANS(G1186))*COS(RADIANS(E1181))*COS(RADIANS(P1171))))</f>
        <v>0</v>
      </c>
      <c r="Q1186" s="3">
        <f>IF(DEGREES(ACOS(SIN(RADIANS(G1186))*SIN(RADIANS(E1181))+COS(RADIANS(G1186))*COS(RADIANS(E1181))*COS(RADIANS(Q1171))))&gt;90,0,$F$4*$F$5/E1180^2*(SIN(RADIANS(G1186))*SIN(RADIANS(E1181))+COS(RADIANS(G1186))*COS(RADIANS(E1181))*COS(RADIANS(Q1171))))</f>
        <v>0</v>
      </c>
      <c r="R1186" s="3" t="e">
        <f>IF(DEGREES(ACOS(SIN(RADIANS(G1186))*SIN(RADIANS(E1181))+COS(RADIANS(G1186))*COS(RADIANS(E1181))*COS(RADIANS(R1171))))&gt;90,0,$F$4*$F$5/E1180^2*(SIN(RADIANS(G1186))*SIN(RADIANS(E1181))+COS(RADIANS(G1186))*COS(RADIANS(E1181))*COS(RADIANS(R1171))))</f>
        <v>#DIV/0!</v>
      </c>
      <c r="S1186" s="3" t="e">
        <f>IF(DEGREES(ACOS(SIN(RADIANS(G1186))*SIN(RADIANS(E1181))+COS(RADIANS(G1186))*COS(RADIANS(E1181))*COS(RADIANS(S1171))))&gt;90,0,$F$4*$F$5/E1180^2*(SIN(RADIANS(G1186))*SIN(RADIANS(E1181))+COS(RADIANS(G1186))*COS(RADIANS(E1181))*COS(RADIANS(S1171))))</f>
        <v>#DIV/0!</v>
      </c>
      <c r="T1186" s="3" t="e">
        <f>IF(DEGREES(ACOS(SIN(RADIANS(G1186))*SIN(RADIANS(E1181))+COS(RADIANS(G1186))*COS(RADIANS(E1181))*COS(RADIANS(T1171))))&gt;90,0,$F$4*$F$5/E1180^2*(SIN(RADIANS(G1186))*SIN(RADIANS(E1181))+COS(RADIANS(G1186))*COS(RADIANS(E1181))*COS(RADIANS(T1171))))</f>
        <v>#DIV/0!</v>
      </c>
      <c r="U1186" s="3" t="e">
        <f>IF(DEGREES(ACOS(SIN(RADIANS(G1186))*SIN(RADIANS(E1181))+COS(RADIANS(G1186))*COS(RADIANS(E1181))*COS(RADIANS(U1171))))&gt;90,0,$F$4*$F$5/E1180^2*(SIN(RADIANS(G1186))*SIN(RADIANS(E1181))+COS(RADIANS(G1186))*COS(RADIANS(E1181))*COS(RADIANS(U1171))))</f>
        <v>#DIV/0!</v>
      </c>
      <c r="V1186" s="3" t="e">
        <f>IF(DEGREES(ACOS(SIN(RADIANS(G1186))*SIN(RADIANS(E1181))+COS(RADIANS(G1186))*COS(RADIANS(E1181))*COS(RADIANS(V1171))))&gt;90,0,$F$4*$F$5/E1180^2*(SIN(RADIANS(G1186))*SIN(RADIANS(E1181))+COS(RADIANS(G1186))*COS(RADIANS(E1181))*COS(RADIANS(V1171))))</f>
        <v>#DIV/0!</v>
      </c>
      <c r="W1186" s="3" t="e">
        <f>IF(DEGREES(ACOS(SIN(RADIANS(G1186))*SIN(RADIANS(E1181))+COS(RADIANS(G1186))*COS(RADIANS(E1181))*COS(RADIANS(W1171))))&gt;90,0,$F$4*$F$5/E1180^2*(SIN(RADIANS(G1186))*SIN(RADIANS(E1181))+COS(RADIANS(G1186))*COS(RADIANS(E1181))*COS(RADIANS(W1171))))</f>
        <v>#DIV/0!</v>
      </c>
      <c r="X1186" s="3" t="e">
        <f>IF(DEGREES(ACOS(SIN(RADIANS(G1186))*SIN(RADIANS(E1181))+COS(RADIANS(G1186))*COS(RADIANS(E1181))*COS(RADIANS(X1171))))&gt;90,0,$F$4*$F$5/E1180^2*(SIN(RADIANS(G1186))*SIN(RADIANS(E1181))+COS(RADIANS(G1186))*COS(RADIANS(E1181))*COS(RADIANS(X1171))))</f>
        <v>#DIV/0!</v>
      </c>
      <c r="Y1186" s="3" t="e">
        <f>IF(DEGREES(ACOS(SIN(RADIANS(G1186))*SIN(RADIANS(E1181))+COS(RADIANS(G1186))*COS(RADIANS(E1181))*COS(RADIANS(Y1171))))&gt;90,0,$F$4*$F$5/E1180^2*(SIN(RADIANS(G1186))*SIN(RADIANS(E1181))+COS(RADIANS(G1186))*COS(RADIANS(E1181))*COS(RADIANS(Y1171))))</f>
        <v>#DIV/0!</v>
      </c>
      <c r="Z1186" s="3" t="e">
        <f>IF(DEGREES(ACOS(SIN(RADIANS(G1186))*SIN(RADIANS(E1181))+COS(RADIANS(G1186))*COS(RADIANS(E1181))*COS(RADIANS(Z1171))))&gt;90,0,$F$4*$F$5/E1180^2*(SIN(RADIANS(G1186))*SIN(RADIANS(E1181))+COS(RADIANS(G1186))*COS(RADIANS(E1181))*COS(RADIANS(Z1171))))</f>
        <v>#DIV/0!</v>
      </c>
      <c r="AA1186" s="3" t="e">
        <f>IF(DEGREES(ACOS(SIN(RADIANS(G1186))*SIN(RADIANS(E1181))+COS(RADIANS(G1186))*COS(RADIANS(E1181))*COS(RADIANS(AA1171))))&gt;90,0,$F$4*$F$5/E1180^2*(SIN(RADIANS(G1186))*SIN(RADIANS(E1181))+COS(RADIANS(G1186))*COS(RADIANS(E1181))*COS(RADIANS(AA1171))))</f>
        <v>#DIV/0!</v>
      </c>
      <c r="AB1186" s="3" t="e">
        <f>IF(DEGREES(ACOS(SIN(RADIANS(G1186))*SIN(RADIANS(E1181))+COS(RADIANS(G1186))*COS(RADIANS(E1181))*COS(RADIANS(AB1171))))&gt;90,0,$F$4*$F$5/E1180^2*(SIN(RADIANS(G1186))*SIN(RADIANS(E1181))+COS(RADIANS(G1186))*COS(RADIANS(E1181))*COS(RADIANS(AB1171))))</f>
        <v>#DIV/0!</v>
      </c>
      <c r="AC1186" s="3" t="e">
        <f>IF(DEGREES(ACOS(SIN(RADIANS(G1186))*SIN(RADIANS(E1181))+COS(RADIANS(G1186))*COS(RADIANS(E1181))*COS(RADIANS(AC1171))))&gt;90,0,$F$4*$F$5/E1180^2*(SIN(RADIANS(G1186))*SIN(RADIANS(E1181))+COS(RADIANS(G1186))*COS(RADIANS(E1181))*COS(RADIANS(AC1171))))</f>
        <v>#DIV/0!</v>
      </c>
      <c r="AD1186" s="3" t="e">
        <f>IF(DEGREES(ACOS(SIN(RADIANS(G1186))*SIN(RADIANS(E1181))+COS(RADIANS(G1186))*COS(RADIANS(E1181))*COS(RADIANS(AD1171))))&gt;90,0,$F$4*$F$5/E1180^2*(SIN(RADIANS(G1186))*SIN(RADIANS(E1181))+COS(RADIANS(G1186))*COS(RADIANS(E1181))*COS(RADIANS(AD1171))))</f>
        <v>#DIV/0!</v>
      </c>
      <c r="AE1186" s="3" t="e">
        <f>IF(DEGREES(ACOS(SIN(RADIANS(G1186))*SIN(RADIANS(E1181))+COS(RADIANS(G1186))*COS(RADIANS(E1181))*COS(RADIANS(AE1171))))&gt;90,0,$F$4*$F$5/E1180^2*(SIN(RADIANS(G1186))*SIN(RADIANS(E1181))+COS(RADIANS(G1186))*COS(RADIANS(E1181))*COS(RADIANS(AE1171))))</f>
        <v>#DIV/0!</v>
      </c>
      <c r="AF1186" s="3" t="e">
        <f>IF(DEGREES(ACOS(SIN(RADIANS(G1186))*SIN(RADIANS(E1181))+COS(RADIANS(G1186))*COS(RADIANS(E1181))*COS(RADIANS(AF1171))))&gt;90,0,$F$4*$F$5/E1180^2*(SIN(RADIANS(G1186))*SIN(RADIANS(E1181))+COS(RADIANS(G1186))*COS(RADIANS(E1181))*COS(RADIANS(AF1171))))</f>
        <v>#DIV/0!</v>
      </c>
      <c r="AG1186" s="3" t="e">
        <f>IF(DEGREES(ACOS(SIN(RADIANS(G1186))*SIN(RADIANS(E1181))+COS(RADIANS(G1186))*COS(RADIANS(E1181))*COS(RADIANS(AG1171))))&gt;90,0,$F$4*$F$5/E1180^2*(SIN(RADIANS(G1186))*SIN(RADIANS(E1181))+COS(RADIANS(G1186))*COS(RADIANS(E1181))*COS(RADIANS(AG1171))))</f>
        <v>#DIV/0!</v>
      </c>
      <c r="AH1186" s="3" t="e">
        <f>IF(DEGREES(ACOS(SIN(RADIANS(G1186))*SIN(RADIANS(E1181))+COS(RADIANS(G1186))*COS(RADIANS(E1181))*COS(RADIANS(AH1171))))&gt;90,0,$F$4*$F$5/E1180^2*(SIN(RADIANS(G1186))*SIN(RADIANS(E1181))+COS(RADIANS(G1186))*COS(RADIANS(E1181))*COS(RADIANS(AH1171))))</f>
        <v>#DIV/0!</v>
      </c>
      <c r="AI1186" s="3" t="e">
        <f>IF(DEGREES(ACOS(SIN(RADIANS(G1186))*SIN(RADIANS(E1181))+COS(RADIANS(G1186))*COS(RADIANS(E1181))*COS(RADIANS(AI1171))))&gt;90,0,$F$4*$F$5/E1180^2*(SIN(RADIANS(G1186))*SIN(RADIANS(E1181))+COS(RADIANS(G1186))*COS(RADIANS(E1181))*COS(RADIANS(AI1171))))</f>
        <v>#DIV/0!</v>
      </c>
      <c r="AJ1186" s="3" t="e">
        <f>IF(DEGREES(ACOS(SIN(RADIANS(G1186))*SIN(RADIANS(E1181))+COS(RADIANS(G1186))*COS(RADIANS(E1181))*COS(RADIANS(AJ1171))))&gt;90,0,$F$4*$F$5/E1180^2*(SIN(RADIANS(G1186))*SIN(RADIANS(E1181))+COS(RADIANS(G1186))*COS(RADIANS(E1181))*COS(RADIANS(AJ1171))))</f>
        <v>#DIV/0!</v>
      </c>
      <c r="AK1186" s="3">
        <f>IF(DEGREES(ACOS(SIN(RADIANS(G1186))*SIN(RADIANS(E1181))+COS(RADIANS(G1186))*COS(RADIANS(E1181))*COS(RADIANS(AK1171))))&gt;90,0,$F$4*$F$5/E1180^2*(SIN(RADIANS(G1186))*SIN(RADIANS(E1181))+COS(RADIANS(G1186))*COS(RADIANS(E1181))*COS(RADIANS(AK1171))))</f>
        <v>0</v>
      </c>
      <c r="AL1186" s="3">
        <f>IF(DEGREES(ACOS(SIN(RADIANS(G1186))*SIN(RADIANS(E1181))+COS(RADIANS(G1186))*COS(RADIANS(E1181))*COS(RADIANS(AL1171))))&gt;90,0,$F$4*$F$5/E1180^2*(SIN(RADIANS(G1186))*SIN(RADIANS(E1181))+COS(RADIANS(G1186))*COS(RADIANS(E1181))*COS(RADIANS(AL1171))))</f>
        <v>0</v>
      </c>
      <c r="AM1186" s="3">
        <f>IF(DEGREES(ACOS(SIN(RADIANS(G1186))*SIN(RADIANS(E1181))+COS(RADIANS(G1186))*COS(RADIANS(E1181))*COS(RADIANS(AM1171))))&gt;90,0,$F$4*$F$5/E1180^2*(SIN(RADIANS(G1186))*SIN(RADIANS(E1181))+COS(RADIANS(G1186))*COS(RADIANS(E1181))*COS(RADIANS(AM1171))))</f>
        <v>0</v>
      </c>
      <c r="AN1186" s="3">
        <f>IF(DEGREES(ACOS(SIN(RADIANS(G1186))*SIN(RADIANS(E1181))+COS(RADIANS(G1186))*COS(RADIANS(E1181))*COS(RADIANS(AN1171))))&gt;90,0,$F$4*$F$5/E1180^2*(SIN(RADIANS(G1186))*SIN(RADIANS(E1181))+COS(RADIANS(G1186))*COS(RADIANS(E1181))*COS(RADIANS(AN1171))))</f>
        <v>0</v>
      </c>
      <c r="AO1186" s="3">
        <f>IF(DEGREES(ACOS(SIN(RADIANS(G1186))*SIN(RADIANS(E1181))+COS(RADIANS(G1186))*COS(RADIANS(E1181))*COS(RADIANS(AO1171))))&gt;90,0,$F$4*$F$5/E1180^2*(SIN(RADIANS(G1186))*SIN(RADIANS(E1181))+COS(RADIANS(G1186))*COS(RADIANS(E1181))*COS(RADIANS(AO1171))))</f>
        <v>0</v>
      </c>
      <c r="AP1186" s="3">
        <f>IF(DEGREES(ACOS(SIN(RADIANS(G1186))*SIN(RADIANS(E1181))+COS(RADIANS(G1186))*COS(RADIANS(E1181))*COS(RADIANS(AP1171))))&gt;90,0,$F$4*$F$5/E1180^2*(SIN(RADIANS(G1186))*SIN(RADIANS(E1181))+COS(RADIANS(G1186))*COS(RADIANS(E1181))*COS(RADIANS(AP1171))))</f>
        <v>0</v>
      </c>
      <c r="AQ1186" s="3">
        <f>IF(DEGREES(ACOS(SIN(RADIANS(G1186))*SIN(RADIANS(E1181))+COS(RADIANS(G1186))*COS(RADIANS(E1181))*COS(RADIANS(AQ1171))))&gt;90,0,$F$4*$F$5/E1180^2*(SIN(RADIANS(G1186))*SIN(RADIANS(E1181))+COS(RADIANS(G1186))*COS(RADIANS(E1181))*COS(RADIANS(AQ1171))))</f>
        <v>0</v>
      </c>
      <c r="AR1186" s="3">
        <f>IF(DEGREES(ACOS(SIN(RADIANS(G1186))*SIN(RADIANS(E1181))+COS(RADIANS(G1186))*COS(RADIANS(E1181))*COS(RADIANS(AR1171))))&gt;90,0,$F$4*$F$5/E1180^2*(SIN(RADIANS(G1186))*SIN(RADIANS(E1181))+COS(RADIANS(G1186))*COS(RADIANS(E1181))*COS(RADIANS(AR1171))))</f>
        <v>0</v>
      </c>
    </row>
    <row r="1187" spans="2:44" ht="15.75" customHeight="1" x14ac:dyDescent="0.2">
      <c r="G1187" s="3">
        <v>-50</v>
      </c>
      <c r="I1187" s="3">
        <f>IF(DEGREES(ACOS(SIN(RADIANS(G1187))*SIN(RADIANS(E1181))+COS(RADIANS(G1187))*COS(RADIANS(E1181))*COS(RADIANS(I1171))))&gt;90,0,$F$4*$F$5/E1180^2*(SIN(RADIANS(G1187))*SIN(RADIANS(E1181))+COS(RADIANS(G1187))*COS(RADIANS(E1181))*COS(RADIANS(I1171))))</f>
        <v>0</v>
      </c>
      <c r="J1187" s="3">
        <f>IF(DEGREES(ACOS(SIN(RADIANS(G1187))*SIN(RADIANS(E1181))+COS(RADIANS(G1187))*COS(RADIANS(E1181))*COS(RADIANS(J1171))))&gt;90,0,$F$4*$F$5/E1180^2*(SIN(RADIANS(G1187))*SIN(RADIANS(E1181))+COS(RADIANS(G1187))*COS(RADIANS(E1181))*COS(RADIANS(J1171))))</f>
        <v>0</v>
      </c>
      <c r="K1187" s="3">
        <f>IF(DEGREES(ACOS(SIN(RADIANS(G1187))*SIN(RADIANS(E1181))+COS(RADIANS(G1187))*COS(RADIANS(E1181))*COS(RADIANS(K1171))))&gt;90,0,$F$4*$F$5/E1180^2*(SIN(RADIANS(G1187))*SIN(RADIANS(E1181))+COS(RADIANS(G1187))*COS(RADIANS(E1181))*COS(RADIANS(K1171))))</f>
        <v>0</v>
      </c>
      <c r="L1187" s="3">
        <f>IF(DEGREES(ACOS(SIN(RADIANS(G1187))*SIN(RADIANS(E1181))+COS(RADIANS(G1187))*COS(RADIANS(E1181))*COS(RADIANS(L1171))))&gt;90,0,$F$4*$F$5/E1180^2*(SIN(RADIANS(G1187))*SIN(RADIANS(E1181))+COS(RADIANS(G1187))*COS(RADIANS(E1181))*COS(RADIANS(L1171))))</f>
        <v>0</v>
      </c>
      <c r="M1187" s="3">
        <f>IF(DEGREES(ACOS(SIN(RADIANS(G1187))*SIN(RADIANS(E1181))+COS(RADIANS(G1187))*COS(RADIANS(E1181))*COS(RADIANS(M1171))))&gt;90,0,$F$4*$F$5/E1180^2*(SIN(RADIANS(G1187))*SIN(RADIANS(E1181))+COS(RADIANS(G1187))*COS(RADIANS(E1181))*COS(RADIANS(M1171))))</f>
        <v>0</v>
      </c>
      <c r="N1187" s="3">
        <f>IF(DEGREES(ACOS(SIN(RADIANS(G1187))*SIN(RADIANS(E1181))+COS(RADIANS(G1187))*COS(RADIANS(E1181))*COS(RADIANS(N1171))))&gt;90,0,$F$4*$F$5/E1180^2*(SIN(RADIANS(G1187))*SIN(RADIANS(E1181))+COS(RADIANS(G1187))*COS(RADIANS(E1181))*COS(RADIANS(N1171))))</f>
        <v>0</v>
      </c>
      <c r="O1187" s="3">
        <f>IF(DEGREES(ACOS(SIN(RADIANS(G1187))*SIN(RADIANS(E1181))+COS(RADIANS(G1187))*COS(RADIANS(E1181))*COS(RADIANS(O1171))))&gt;90,0,$F$4*$F$5/E1180^2*(SIN(RADIANS(G1187))*SIN(RADIANS(E1181))+COS(RADIANS(G1187))*COS(RADIANS(E1181))*COS(RADIANS(O1171))))</f>
        <v>0</v>
      </c>
      <c r="P1187" s="3">
        <f>IF(DEGREES(ACOS(SIN(RADIANS(G1187))*SIN(RADIANS(E1181))+COS(RADIANS(G1187))*COS(RADIANS(E1181))*COS(RADIANS(P1171))))&gt;90,0,$F$4*$F$5/E1180^2*(SIN(RADIANS(G1187))*SIN(RADIANS(E1181))+COS(RADIANS(G1187))*COS(RADIANS(E1181))*COS(RADIANS(P1171))))</f>
        <v>0</v>
      </c>
      <c r="Q1187" s="3">
        <f>IF(DEGREES(ACOS(SIN(RADIANS(G1187))*SIN(RADIANS(E1181))+COS(RADIANS(G1187))*COS(RADIANS(E1181))*COS(RADIANS(Q1171))))&gt;90,0,$F$4*$F$5/E1180^2*(SIN(RADIANS(G1187))*SIN(RADIANS(E1181))+COS(RADIANS(G1187))*COS(RADIANS(E1181))*COS(RADIANS(Q1171))))</f>
        <v>0</v>
      </c>
      <c r="R1187" s="3" t="e">
        <f>IF(DEGREES(ACOS(SIN(RADIANS(G1187))*SIN(RADIANS(E1181))+COS(RADIANS(G1187))*COS(RADIANS(E1181))*COS(RADIANS(R1171))))&gt;90,0,$F$4*$F$5/E1180^2*(SIN(RADIANS(G1187))*SIN(RADIANS(E1181))+COS(RADIANS(G1187))*COS(RADIANS(E1181))*COS(RADIANS(R1171))))</f>
        <v>#DIV/0!</v>
      </c>
      <c r="S1187" s="3" t="e">
        <f>IF(DEGREES(ACOS(SIN(RADIANS(G1187))*SIN(RADIANS(E1181))+COS(RADIANS(G1187))*COS(RADIANS(E1181))*COS(RADIANS(S1171))))&gt;90,0,$F$4*$F$5/E1180^2*(SIN(RADIANS(G1187))*SIN(RADIANS(E1181))+COS(RADIANS(G1187))*COS(RADIANS(E1181))*COS(RADIANS(S1171))))</f>
        <v>#DIV/0!</v>
      </c>
      <c r="T1187" s="3" t="e">
        <f>IF(DEGREES(ACOS(SIN(RADIANS(G1187))*SIN(RADIANS(E1181))+COS(RADIANS(G1187))*COS(RADIANS(E1181))*COS(RADIANS(T1171))))&gt;90,0,$F$4*$F$5/E1180^2*(SIN(RADIANS(G1187))*SIN(RADIANS(E1181))+COS(RADIANS(G1187))*COS(RADIANS(E1181))*COS(RADIANS(T1171))))</f>
        <v>#DIV/0!</v>
      </c>
      <c r="U1187" s="3" t="e">
        <f>IF(DEGREES(ACOS(SIN(RADIANS(G1187))*SIN(RADIANS(E1181))+COS(RADIANS(G1187))*COS(RADIANS(E1181))*COS(RADIANS(U1171))))&gt;90,0,$F$4*$F$5/E1180^2*(SIN(RADIANS(G1187))*SIN(RADIANS(E1181))+COS(RADIANS(G1187))*COS(RADIANS(E1181))*COS(RADIANS(U1171))))</f>
        <v>#DIV/0!</v>
      </c>
      <c r="V1187" s="3" t="e">
        <f>IF(DEGREES(ACOS(SIN(RADIANS(G1187))*SIN(RADIANS(E1181))+COS(RADIANS(G1187))*COS(RADIANS(E1181))*COS(RADIANS(V1171))))&gt;90,0,$F$4*$F$5/E1180^2*(SIN(RADIANS(G1187))*SIN(RADIANS(E1181))+COS(RADIANS(G1187))*COS(RADIANS(E1181))*COS(RADIANS(V1171))))</f>
        <v>#DIV/0!</v>
      </c>
      <c r="W1187" s="3" t="e">
        <f>IF(DEGREES(ACOS(SIN(RADIANS(G1187))*SIN(RADIANS(E1181))+COS(RADIANS(G1187))*COS(RADIANS(E1181))*COS(RADIANS(W1171))))&gt;90,0,$F$4*$F$5/E1180^2*(SIN(RADIANS(G1187))*SIN(RADIANS(E1181))+COS(RADIANS(G1187))*COS(RADIANS(E1181))*COS(RADIANS(W1171))))</f>
        <v>#DIV/0!</v>
      </c>
      <c r="X1187" s="3" t="e">
        <f>IF(DEGREES(ACOS(SIN(RADIANS(G1187))*SIN(RADIANS(E1181))+COS(RADIANS(G1187))*COS(RADIANS(E1181))*COS(RADIANS(X1171))))&gt;90,0,$F$4*$F$5/E1180^2*(SIN(RADIANS(G1187))*SIN(RADIANS(E1181))+COS(RADIANS(G1187))*COS(RADIANS(E1181))*COS(RADIANS(X1171))))</f>
        <v>#DIV/0!</v>
      </c>
      <c r="Y1187" s="3" t="e">
        <f>IF(DEGREES(ACOS(SIN(RADIANS(G1187))*SIN(RADIANS(E1181))+COS(RADIANS(G1187))*COS(RADIANS(E1181))*COS(RADIANS(Y1171))))&gt;90,0,$F$4*$F$5/E1180^2*(SIN(RADIANS(G1187))*SIN(RADIANS(E1181))+COS(RADIANS(G1187))*COS(RADIANS(E1181))*COS(RADIANS(Y1171))))</f>
        <v>#DIV/0!</v>
      </c>
      <c r="Z1187" s="3" t="e">
        <f>IF(DEGREES(ACOS(SIN(RADIANS(G1187))*SIN(RADIANS(E1181))+COS(RADIANS(G1187))*COS(RADIANS(E1181))*COS(RADIANS(Z1171))))&gt;90,0,$F$4*$F$5/E1180^2*(SIN(RADIANS(G1187))*SIN(RADIANS(E1181))+COS(RADIANS(G1187))*COS(RADIANS(E1181))*COS(RADIANS(Z1171))))</f>
        <v>#DIV/0!</v>
      </c>
      <c r="AA1187" s="3" t="e">
        <f>IF(DEGREES(ACOS(SIN(RADIANS(G1187))*SIN(RADIANS(E1181))+COS(RADIANS(G1187))*COS(RADIANS(E1181))*COS(RADIANS(AA1171))))&gt;90,0,$F$4*$F$5/E1180^2*(SIN(RADIANS(G1187))*SIN(RADIANS(E1181))+COS(RADIANS(G1187))*COS(RADIANS(E1181))*COS(RADIANS(AA1171))))</f>
        <v>#DIV/0!</v>
      </c>
      <c r="AB1187" s="3" t="e">
        <f>IF(DEGREES(ACOS(SIN(RADIANS(G1187))*SIN(RADIANS(E1181))+COS(RADIANS(G1187))*COS(RADIANS(E1181))*COS(RADIANS(AB1171))))&gt;90,0,$F$4*$F$5/E1180^2*(SIN(RADIANS(G1187))*SIN(RADIANS(E1181))+COS(RADIANS(G1187))*COS(RADIANS(E1181))*COS(RADIANS(AB1171))))</f>
        <v>#DIV/0!</v>
      </c>
      <c r="AC1187" s="3" t="e">
        <f>IF(DEGREES(ACOS(SIN(RADIANS(G1187))*SIN(RADIANS(E1181))+COS(RADIANS(G1187))*COS(RADIANS(E1181))*COS(RADIANS(AC1171))))&gt;90,0,$F$4*$F$5/E1180^2*(SIN(RADIANS(G1187))*SIN(RADIANS(E1181))+COS(RADIANS(G1187))*COS(RADIANS(E1181))*COS(RADIANS(AC1171))))</f>
        <v>#DIV/0!</v>
      </c>
      <c r="AD1187" s="3" t="e">
        <f>IF(DEGREES(ACOS(SIN(RADIANS(G1187))*SIN(RADIANS(E1181))+COS(RADIANS(G1187))*COS(RADIANS(E1181))*COS(RADIANS(AD1171))))&gt;90,0,$F$4*$F$5/E1180^2*(SIN(RADIANS(G1187))*SIN(RADIANS(E1181))+COS(RADIANS(G1187))*COS(RADIANS(E1181))*COS(RADIANS(AD1171))))</f>
        <v>#DIV/0!</v>
      </c>
      <c r="AE1187" s="3" t="e">
        <f>IF(DEGREES(ACOS(SIN(RADIANS(G1187))*SIN(RADIANS(E1181))+COS(RADIANS(G1187))*COS(RADIANS(E1181))*COS(RADIANS(AE1171))))&gt;90,0,$F$4*$F$5/E1180^2*(SIN(RADIANS(G1187))*SIN(RADIANS(E1181))+COS(RADIANS(G1187))*COS(RADIANS(E1181))*COS(RADIANS(AE1171))))</f>
        <v>#DIV/0!</v>
      </c>
      <c r="AF1187" s="3" t="e">
        <f>IF(DEGREES(ACOS(SIN(RADIANS(G1187))*SIN(RADIANS(E1181))+COS(RADIANS(G1187))*COS(RADIANS(E1181))*COS(RADIANS(AF1171))))&gt;90,0,$F$4*$F$5/E1180^2*(SIN(RADIANS(G1187))*SIN(RADIANS(E1181))+COS(RADIANS(G1187))*COS(RADIANS(E1181))*COS(RADIANS(AF1171))))</f>
        <v>#DIV/0!</v>
      </c>
      <c r="AG1187" s="3" t="e">
        <f>IF(DEGREES(ACOS(SIN(RADIANS(G1187))*SIN(RADIANS(E1181))+COS(RADIANS(G1187))*COS(RADIANS(E1181))*COS(RADIANS(AG1171))))&gt;90,0,$F$4*$F$5/E1180^2*(SIN(RADIANS(G1187))*SIN(RADIANS(E1181))+COS(RADIANS(G1187))*COS(RADIANS(E1181))*COS(RADIANS(AG1171))))</f>
        <v>#DIV/0!</v>
      </c>
      <c r="AH1187" s="3" t="e">
        <f>IF(DEGREES(ACOS(SIN(RADIANS(G1187))*SIN(RADIANS(E1181))+COS(RADIANS(G1187))*COS(RADIANS(E1181))*COS(RADIANS(AH1171))))&gt;90,0,$F$4*$F$5/E1180^2*(SIN(RADIANS(G1187))*SIN(RADIANS(E1181))+COS(RADIANS(G1187))*COS(RADIANS(E1181))*COS(RADIANS(AH1171))))</f>
        <v>#DIV/0!</v>
      </c>
      <c r="AI1187" s="3" t="e">
        <f>IF(DEGREES(ACOS(SIN(RADIANS(G1187))*SIN(RADIANS(E1181))+COS(RADIANS(G1187))*COS(RADIANS(E1181))*COS(RADIANS(AI1171))))&gt;90,0,$F$4*$F$5/E1180^2*(SIN(RADIANS(G1187))*SIN(RADIANS(E1181))+COS(RADIANS(G1187))*COS(RADIANS(E1181))*COS(RADIANS(AI1171))))</f>
        <v>#DIV/0!</v>
      </c>
      <c r="AJ1187" s="3" t="e">
        <f>IF(DEGREES(ACOS(SIN(RADIANS(G1187))*SIN(RADIANS(E1181))+COS(RADIANS(G1187))*COS(RADIANS(E1181))*COS(RADIANS(AJ1171))))&gt;90,0,$F$4*$F$5/E1180^2*(SIN(RADIANS(G1187))*SIN(RADIANS(E1181))+COS(RADIANS(G1187))*COS(RADIANS(E1181))*COS(RADIANS(AJ1171))))</f>
        <v>#DIV/0!</v>
      </c>
      <c r="AK1187" s="3">
        <f>IF(DEGREES(ACOS(SIN(RADIANS(G1187))*SIN(RADIANS(E1181))+COS(RADIANS(G1187))*COS(RADIANS(E1181))*COS(RADIANS(AK1171))))&gt;90,0,$F$4*$F$5/E1180^2*(SIN(RADIANS(G1187))*SIN(RADIANS(E1181))+COS(RADIANS(G1187))*COS(RADIANS(E1181))*COS(RADIANS(AK1171))))</f>
        <v>0</v>
      </c>
      <c r="AL1187" s="3">
        <f>IF(DEGREES(ACOS(SIN(RADIANS(G1187))*SIN(RADIANS(E1181))+COS(RADIANS(G1187))*COS(RADIANS(E1181))*COS(RADIANS(AL1171))))&gt;90,0,$F$4*$F$5/E1180^2*(SIN(RADIANS(G1187))*SIN(RADIANS(E1181))+COS(RADIANS(G1187))*COS(RADIANS(E1181))*COS(RADIANS(AL1171))))</f>
        <v>0</v>
      </c>
      <c r="AM1187" s="3">
        <f>IF(DEGREES(ACOS(SIN(RADIANS(G1187))*SIN(RADIANS(E1181))+COS(RADIANS(G1187))*COS(RADIANS(E1181))*COS(RADIANS(AM1171))))&gt;90,0,$F$4*$F$5/E1180^2*(SIN(RADIANS(G1187))*SIN(RADIANS(E1181))+COS(RADIANS(G1187))*COS(RADIANS(E1181))*COS(RADIANS(AM1171))))</f>
        <v>0</v>
      </c>
      <c r="AN1187" s="3">
        <f>IF(DEGREES(ACOS(SIN(RADIANS(G1187))*SIN(RADIANS(E1181))+COS(RADIANS(G1187))*COS(RADIANS(E1181))*COS(RADIANS(AN1171))))&gt;90,0,$F$4*$F$5/E1180^2*(SIN(RADIANS(G1187))*SIN(RADIANS(E1181))+COS(RADIANS(G1187))*COS(RADIANS(E1181))*COS(RADIANS(AN1171))))</f>
        <v>0</v>
      </c>
      <c r="AO1187" s="3">
        <f>IF(DEGREES(ACOS(SIN(RADIANS(G1187))*SIN(RADIANS(E1181))+COS(RADIANS(G1187))*COS(RADIANS(E1181))*COS(RADIANS(AO1171))))&gt;90,0,$F$4*$F$5/E1180^2*(SIN(RADIANS(G1187))*SIN(RADIANS(E1181))+COS(RADIANS(G1187))*COS(RADIANS(E1181))*COS(RADIANS(AO1171))))</f>
        <v>0</v>
      </c>
      <c r="AP1187" s="3">
        <f>IF(DEGREES(ACOS(SIN(RADIANS(G1187))*SIN(RADIANS(E1181))+COS(RADIANS(G1187))*COS(RADIANS(E1181))*COS(RADIANS(AP1171))))&gt;90,0,$F$4*$F$5/E1180^2*(SIN(RADIANS(G1187))*SIN(RADIANS(E1181))+COS(RADIANS(G1187))*COS(RADIANS(E1181))*COS(RADIANS(AP1171))))</f>
        <v>0</v>
      </c>
      <c r="AQ1187" s="3">
        <f>IF(DEGREES(ACOS(SIN(RADIANS(G1187))*SIN(RADIANS(E1181))+COS(RADIANS(G1187))*COS(RADIANS(E1181))*COS(RADIANS(AQ1171))))&gt;90,0,$F$4*$F$5/E1180^2*(SIN(RADIANS(G1187))*SIN(RADIANS(E1181))+COS(RADIANS(G1187))*COS(RADIANS(E1181))*COS(RADIANS(AQ1171))))</f>
        <v>0</v>
      </c>
      <c r="AR1187" s="3">
        <f>IF(DEGREES(ACOS(SIN(RADIANS(G1187))*SIN(RADIANS(E1181))+COS(RADIANS(G1187))*COS(RADIANS(E1181))*COS(RADIANS(AR1171))))&gt;90,0,$F$4*$F$5/E1180^2*(SIN(RADIANS(G1187))*SIN(RADIANS(E1181))+COS(RADIANS(G1187))*COS(RADIANS(E1181))*COS(RADIANS(AR1171))))</f>
        <v>0</v>
      </c>
    </row>
    <row r="1188" spans="2:44" ht="15.75" customHeight="1" x14ac:dyDescent="0.2">
      <c r="G1188" s="3">
        <v>-60</v>
      </c>
      <c r="I1188" s="3">
        <f>IF(DEGREES(ACOS(SIN(RADIANS(G1188))*SIN(RADIANS(E1181))+COS(RADIANS(G1188))*COS(RADIANS(E1181))*COS(RADIANS(I1171))))&gt;90,0,$F$4*$F$5/E1180^2*(SIN(RADIANS(G1188))*SIN(RADIANS(E1181))+COS(RADIANS(G1188))*COS(RADIANS(E1181))*COS(RADIANS(I1171))))</f>
        <v>0</v>
      </c>
      <c r="J1188" s="3">
        <f>IF(DEGREES(ACOS(SIN(RADIANS(G1188))*SIN(RADIANS(E1181))+COS(RADIANS(G1188))*COS(RADIANS(E1181))*COS(RADIANS(J1171))))&gt;90,0,$F$4*$F$5/E1180^2*(SIN(RADIANS(G1188))*SIN(RADIANS(E1181))+COS(RADIANS(G1188))*COS(RADIANS(E1181))*COS(RADIANS(J1171))))</f>
        <v>0</v>
      </c>
      <c r="K1188" s="3">
        <f>IF(DEGREES(ACOS(SIN(RADIANS(G1188))*SIN(RADIANS(E1181))+COS(RADIANS(G1188))*COS(RADIANS(E1181))*COS(RADIANS(K1171))))&gt;90,0,$F$4*$F$5/E1180^2*(SIN(RADIANS(G1188))*SIN(RADIANS(E1181))+COS(RADIANS(G1188))*COS(RADIANS(E1181))*COS(RADIANS(K1171))))</f>
        <v>0</v>
      </c>
      <c r="L1188" s="3">
        <f>IF(DEGREES(ACOS(SIN(RADIANS(G1188))*SIN(RADIANS(E1181))+COS(RADIANS(G1188))*COS(RADIANS(E1181))*COS(RADIANS(L1171))))&gt;90,0,$F$4*$F$5/E1180^2*(SIN(RADIANS(G1188))*SIN(RADIANS(E1181))+COS(RADIANS(G1188))*COS(RADIANS(E1181))*COS(RADIANS(L1171))))</f>
        <v>0</v>
      </c>
      <c r="M1188" s="3">
        <f>IF(DEGREES(ACOS(SIN(RADIANS(G1188))*SIN(RADIANS(E1181))+COS(RADIANS(G1188))*COS(RADIANS(E1181))*COS(RADIANS(M1171))))&gt;90,0,$F$4*$F$5/E1180^2*(SIN(RADIANS(G1188))*SIN(RADIANS(E1181))+COS(RADIANS(G1188))*COS(RADIANS(E1181))*COS(RADIANS(M1171))))</f>
        <v>0</v>
      </c>
      <c r="N1188" s="3">
        <f>IF(DEGREES(ACOS(SIN(RADIANS(G1188))*SIN(RADIANS(E1181))+COS(RADIANS(G1188))*COS(RADIANS(E1181))*COS(RADIANS(N1171))))&gt;90,0,$F$4*$F$5/E1180^2*(SIN(RADIANS(G1188))*SIN(RADIANS(E1181))+COS(RADIANS(G1188))*COS(RADIANS(E1181))*COS(RADIANS(N1171))))</f>
        <v>0</v>
      </c>
      <c r="O1188" s="3">
        <f>IF(DEGREES(ACOS(SIN(RADIANS(G1188))*SIN(RADIANS(E1181))+COS(RADIANS(G1188))*COS(RADIANS(E1181))*COS(RADIANS(O1171))))&gt;90,0,$F$4*$F$5/E1180^2*(SIN(RADIANS(G1188))*SIN(RADIANS(E1181))+COS(RADIANS(G1188))*COS(RADIANS(E1181))*COS(RADIANS(O1171))))</f>
        <v>0</v>
      </c>
      <c r="P1188" s="3">
        <f>IF(DEGREES(ACOS(SIN(RADIANS(G1188))*SIN(RADIANS(E1181))+COS(RADIANS(G1188))*COS(RADIANS(E1181))*COS(RADIANS(P1171))))&gt;90,0,$F$4*$F$5/E1180^2*(SIN(RADIANS(G1188))*SIN(RADIANS(E1181))+COS(RADIANS(G1188))*COS(RADIANS(E1181))*COS(RADIANS(P1171))))</f>
        <v>0</v>
      </c>
      <c r="Q1188" s="3">
        <f>IF(DEGREES(ACOS(SIN(RADIANS(G1188))*SIN(RADIANS(E1181))+COS(RADIANS(G1188))*COS(RADIANS(E1181))*COS(RADIANS(Q1171))))&gt;90,0,$F$4*$F$5/E1180^2*(SIN(RADIANS(G1188))*SIN(RADIANS(E1181))+COS(RADIANS(G1188))*COS(RADIANS(E1181))*COS(RADIANS(Q1171))))</f>
        <v>0</v>
      </c>
      <c r="R1188" s="3" t="e">
        <f>IF(DEGREES(ACOS(SIN(RADIANS(G1188))*SIN(RADIANS(E1181))+COS(RADIANS(G1188))*COS(RADIANS(E1181))*COS(RADIANS(R1171))))&gt;90,0,$F$4*$F$5/E1180^2*(SIN(RADIANS(G1188))*SIN(RADIANS(E1181))+COS(RADIANS(G1188))*COS(RADIANS(E1181))*COS(RADIANS(R1171))))</f>
        <v>#DIV/0!</v>
      </c>
      <c r="S1188" s="3" t="e">
        <f>IF(DEGREES(ACOS(SIN(RADIANS(G1188))*SIN(RADIANS(E1181))+COS(RADIANS(G1188))*COS(RADIANS(E1181))*COS(RADIANS(S1171))))&gt;90,0,$F$4*$F$5/E1180^2*(SIN(RADIANS(G1188))*SIN(RADIANS(E1181))+COS(RADIANS(G1188))*COS(RADIANS(E1181))*COS(RADIANS(S1171))))</f>
        <v>#DIV/0!</v>
      </c>
      <c r="T1188" s="3" t="e">
        <f>IF(DEGREES(ACOS(SIN(RADIANS(G1188))*SIN(RADIANS(E1181))+COS(RADIANS(G1188))*COS(RADIANS(E1181))*COS(RADIANS(T1171))))&gt;90,0,$F$4*$F$5/E1180^2*(SIN(RADIANS(G1188))*SIN(RADIANS(E1181))+COS(RADIANS(G1188))*COS(RADIANS(E1181))*COS(RADIANS(T1171))))</f>
        <v>#DIV/0!</v>
      </c>
      <c r="U1188" s="3" t="e">
        <f>IF(DEGREES(ACOS(SIN(RADIANS(G1188))*SIN(RADIANS(E1181))+COS(RADIANS(G1188))*COS(RADIANS(E1181))*COS(RADIANS(U1171))))&gt;90,0,$F$4*$F$5/E1180^2*(SIN(RADIANS(G1188))*SIN(RADIANS(E1181))+COS(RADIANS(G1188))*COS(RADIANS(E1181))*COS(RADIANS(U1171))))</f>
        <v>#DIV/0!</v>
      </c>
      <c r="V1188" s="3" t="e">
        <f>IF(DEGREES(ACOS(SIN(RADIANS(G1188))*SIN(RADIANS(E1181))+COS(RADIANS(G1188))*COS(RADIANS(E1181))*COS(RADIANS(V1171))))&gt;90,0,$F$4*$F$5/E1180^2*(SIN(RADIANS(G1188))*SIN(RADIANS(E1181))+COS(RADIANS(G1188))*COS(RADIANS(E1181))*COS(RADIANS(V1171))))</f>
        <v>#DIV/0!</v>
      </c>
      <c r="W1188" s="3" t="e">
        <f>IF(DEGREES(ACOS(SIN(RADIANS(G1188))*SIN(RADIANS(E1181))+COS(RADIANS(G1188))*COS(RADIANS(E1181))*COS(RADIANS(W1171))))&gt;90,0,$F$4*$F$5/E1180^2*(SIN(RADIANS(G1188))*SIN(RADIANS(E1181))+COS(RADIANS(G1188))*COS(RADIANS(E1181))*COS(RADIANS(W1171))))</f>
        <v>#DIV/0!</v>
      </c>
      <c r="X1188" s="3" t="e">
        <f>IF(DEGREES(ACOS(SIN(RADIANS(G1188))*SIN(RADIANS(E1181))+COS(RADIANS(G1188))*COS(RADIANS(E1181))*COS(RADIANS(X1171))))&gt;90,0,$F$4*$F$5/E1180^2*(SIN(RADIANS(G1188))*SIN(RADIANS(E1181))+COS(RADIANS(G1188))*COS(RADIANS(E1181))*COS(RADIANS(X1171))))</f>
        <v>#DIV/0!</v>
      </c>
      <c r="Y1188" s="3" t="e">
        <f>IF(DEGREES(ACOS(SIN(RADIANS(G1188))*SIN(RADIANS(E1181))+COS(RADIANS(G1188))*COS(RADIANS(E1181))*COS(RADIANS(Y1171))))&gt;90,0,$F$4*$F$5/E1180^2*(SIN(RADIANS(G1188))*SIN(RADIANS(E1181))+COS(RADIANS(G1188))*COS(RADIANS(E1181))*COS(RADIANS(Y1171))))</f>
        <v>#DIV/0!</v>
      </c>
      <c r="Z1188" s="3" t="e">
        <f>IF(DEGREES(ACOS(SIN(RADIANS(G1188))*SIN(RADIANS(E1181))+COS(RADIANS(G1188))*COS(RADIANS(E1181))*COS(RADIANS(Z1171))))&gt;90,0,$F$4*$F$5/E1180^2*(SIN(RADIANS(G1188))*SIN(RADIANS(E1181))+COS(RADIANS(G1188))*COS(RADIANS(E1181))*COS(RADIANS(Z1171))))</f>
        <v>#DIV/0!</v>
      </c>
      <c r="AA1188" s="3" t="e">
        <f>IF(DEGREES(ACOS(SIN(RADIANS(G1188))*SIN(RADIANS(E1181))+COS(RADIANS(G1188))*COS(RADIANS(E1181))*COS(RADIANS(AA1171))))&gt;90,0,$F$4*$F$5/E1180^2*(SIN(RADIANS(G1188))*SIN(RADIANS(E1181))+COS(RADIANS(G1188))*COS(RADIANS(E1181))*COS(RADIANS(AA1171))))</f>
        <v>#DIV/0!</v>
      </c>
      <c r="AB1188" s="3" t="e">
        <f>IF(DEGREES(ACOS(SIN(RADIANS(G1188))*SIN(RADIANS(E1181))+COS(RADIANS(G1188))*COS(RADIANS(E1181))*COS(RADIANS(AB1171))))&gt;90,0,$F$4*$F$5/E1180^2*(SIN(RADIANS(G1188))*SIN(RADIANS(E1181))+COS(RADIANS(G1188))*COS(RADIANS(E1181))*COS(RADIANS(AB1171))))</f>
        <v>#DIV/0!</v>
      </c>
      <c r="AC1188" s="3" t="e">
        <f>IF(DEGREES(ACOS(SIN(RADIANS(G1188))*SIN(RADIANS(E1181))+COS(RADIANS(G1188))*COS(RADIANS(E1181))*COS(RADIANS(AC1171))))&gt;90,0,$F$4*$F$5/E1180^2*(SIN(RADIANS(G1188))*SIN(RADIANS(E1181))+COS(RADIANS(G1188))*COS(RADIANS(E1181))*COS(RADIANS(AC1171))))</f>
        <v>#DIV/0!</v>
      </c>
      <c r="AD1188" s="3" t="e">
        <f>IF(DEGREES(ACOS(SIN(RADIANS(G1188))*SIN(RADIANS(E1181))+COS(RADIANS(G1188))*COS(RADIANS(E1181))*COS(RADIANS(AD1171))))&gt;90,0,$F$4*$F$5/E1180^2*(SIN(RADIANS(G1188))*SIN(RADIANS(E1181))+COS(RADIANS(G1188))*COS(RADIANS(E1181))*COS(RADIANS(AD1171))))</f>
        <v>#DIV/0!</v>
      </c>
      <c r="AE1188" s="3" t="e">
        <f>IF(DEGREES(ACOS(SIN(RADIANS(G1188))*SIN(RADIANS(E1181))+COS(RADIANS(G1188))*COS(RADIANS(E1181))*COS(RADIANS(AE1171))))&gt;90,0,$F$4*$F$5/E1180^2*(SIN(RADIANS(G1188))*SIN(RADIANS(E1181))+COS(RADIANS(G1188))*COS(RADIANS(E1181))*COS(RADIANS(AE1171))))</f>
        <v>#DIV/0!</v>
      </c>
      <c r="AF1188" s="3" t="e">
        <f>IF(DEGREES(ACOS(SIN(RADIANS(G1188))*SIN(RADIANS(E1181))+COS(RADIANS(G1188))*COS(RADIANS(E1181))*COS(RADIANS(AF1171))))&gt;90,0,$F$4*$F$5/E1180^2*(SIN(RADIANS(G1188))*SIN(RADIANS(E1181))+COS(RADIANS(G1188))*COS(RADIANS(E1181))*COS(RADIANS(AF1171))))</f>
        <v>#DIV/0!</v>
      </c>
      <c r="AG1188" s="3" t="e">
        <f>IF(DEGREES(ACOS(SIN(RADIANS(G1188))*SIN(RADIANS(E1181))+COS(RADIANS(G1188))*COS(RADIANS(E1181))*COS(RADIANS(AG1171))))&gt;90,0,$F$4*$F$5/E1180^2*(SIN(RADIANS(G1188))*SIN(RADIANS(E1181))+COS(RADIANS(G1188))*COS(RADIANS(E1181))*COS(RADIANS(AG1171))))</f>
        <v>#DIV/0!</v>
      </c>
      <c r="AH1188" s="3" t="e">
        <f>IF(DEGREES(ACOS(SIN(RADIANS(G1188))*SIN(RADIANS(E1181))+COS(RADIANS(G1188))*COS(RADIANS(E1181))*COS(RADIANS(AH1171))))&gt;90,0,$F$4*$F$5/E1180^2*(SIN(RADIANS(G1188))*SIN(RADIANS(E1181))+COS(RADIANS(G1188))*COS(RADIANS(E1181))*COS(RADIANS(AH1171))))</f>
        <v>#DIV/0!</v>
      </c>
      <c r="AI1188" s="3" t="e">
        <f>IF(DEGREES(ACOS(SIN(RADIANS(G1188))*SIN(RADIANS(E1181))+COS(RADIANS(G1188))*COS(RADIANS(E1181))*COS(RADIANS(AI1171))))&gt;90,0,$F$4*$F$5/E1180^2*(SIN(RADIANS(G1188))*SIN(RADIANS(E1181))+COS(RADIANS(G1188))*COS(RADIANS(E1181))*COS(RADIANS(AI1171))))</f>
        <v>#DIV/0!</v>
      </c>
      <c r="AJ1188" s="3" t="e">
        <f>IF(DEGREES(ACOS(SIN(RADIANS(G1188))*SIN(RADIANS(E1181))+COS(RADIANS(G1188))*COS(RADIANS(E1181))*COS(RADIANS(AJ1171))))&gt;90,0,$F$4*$F$5/E1180^2*(SIN(RADIANS(G1188))*SIN(RADIANS(E1181))+COS(RADIANS(G1188))*COS(RADIANS(E1181))*COS(RADIANS(AJ1171))))</f>
        <v>#DIV/0!</v>
      </c>
      <c r="AK1188" s="3">
        <f>IF(DEGREES(ACOS(SIN(RADIANS(G1188))*SIN(RADIANS(E1181))+COS(RADIANS(G1188))*COS(RADIANS(E1181))*COS(RADIANS(AK1171))))&gt;90,0,$F$4*$F$5/E1180^2*(SIN(RADIANS(G1188))*SIN(RADIANS(E1181))+COS(RADIANS(G1188))*COS(RADIANS(E1181))*COS(RADIANS(AK1171))))</f>
        <v>0</v>
      </c>
      <c r="AL1188" s="3">
        <f>IF(DEGREES(ACOS(SIN(RADIANS(G1188))*SIN(RADIANS(E1181))+COS(RADIANS(G1188))*COS(RADIANS(E1181))*COS(RADIANS(AL1171))))&gt;90,0,$F$4*$F$5/E1180^2*(SIN(RADIANS(G1188))*SIN(RADIANS(E1181))+COS(RADIANS(G1188))*COS(RADIANS(E1181))*COS(RADIANS(AL1171))))</f>
        <v>0</v>
      </c>
      <c r="AM1188" s="3">
        <f>IF(DEGREES(ACOS(SIN(RADIANS(G1188))*SIN(RADIANS(E1181))+COS(RADIANS(G1188))*COS(RADIANS(E1181))*COS(RADIANS(AM1171))))&gt;90,0,$F$4*$F$5/E1180^2*(SIN(RADIANS(G1188))*SIN(RADIANS(E1181))+COS(RADIANS(G1188))*COS(RADIANS(E1181))*COS(RADIANS(AM1171))))</f>
        <v>0</v>
      </c>
      <c r="AN1188" s="3">
        <f>IF(DEGREES(ACOS(SIN(RADIANS(G1188))*SIN(RADIANS(E1181))+COS(RADIANS(G1188))*COS(RADIANS(E1181))*COS(RADIANS(AN1171))))&gt;90,0,$F$4*$F$5/E1180^2*(SIN(RADIANS(G1188))*SIN(RADIANS(E1181))+COS(RADIANS(G1188))*COS(RADIANS(E1181))*COS(RADIANS(AN1171))))</f>
        <v>0</v>
      </c>
      <c r="AO1188" s="3">
        <f>IF(DEGREES(ACOS(SIN(RADIANS(G1188))*SIN(RADIANS(E1181))+COS(RADIANS(G1188))*COS(RADIANS(E1181))*COS(RADIANS(AO1171))))&gt;90,0,$F$4*$F$5/E1180^2*(SIN(RADIANS(G1188))*SIN(RADIANS(E1181))+COS(RADIANS(G1188))*COS(RADIANS(E1181))*COS(RADIANS(AO1171))))</f>
        <v>0</v>
      </c>
      <c r="AP1188" s="3">
        <f>IF(DEGREES(ACOS(SIN(RADIANS(G1188))*SIN(RADIANS(E1181))+COS(RADIANS(G1188))*COS(RADIANS(E1181))*COS(RADIANS(AP1171))))&gt;90,0,$F$4*$F$5/E1180^2*(SIN(RADIANS(G1188))*SIN(RADIANS(E1181))+COS(RADIANS(G1188))*COS(RADIANS(E1181))*COS(RADIANS(AP1171))))</f>
        <v>0</v>
      </c>
      <c r="AQ1188" s="3">
        <f>IF(DEGREES(ACOS(SIN(RADIANS(G1188))*SIN(RADIANS(E1181))+COS(RADIANS(G1188))*COS(RADIANS(E1181))*COS(RADIANS(AQ1171))))&gt;90,0,$F$4*$F$5/E1180^2*(SIN(RADIANS(G1188))*SIN(RADIANS(E1181))+COS(RADIANS(G1188))*COS(RADIANS(E1181))*COS(RADIANS(AQ1171))))</f>
        <v>0</v>
      </c>
      <c r="AR1188" s="3">
        <f>IF(DEGREES(ACOS(SIN(RADIANS(G1188))*SIN(RADIANS(E1181))+COS(RADIANS(G1188))*COS(RADIANS(E1181))*COS(RADIANS(AR1171))))&gt;90,0,$F$4*$F$5/E1180^2*(SIN(RADIANS(G1188))*SIN(RADIANS(E1181))+COS(RADIANS(G1188))*COS(RADIANS(E1181))*COS(RADIANS(AR1171))))</f>
        <v>0</v>
      </c>
    </row>
    <row r="1189" spans="2:44" ht="15.75" customHeight="1" x14ac:dyDescent="0.2">
      <c r="G1189" s="3">
        <v>-70</v>
      </c>
      <c r="I1189" s="3">
        <f>IF(DEGREES(ACOS(SIN(RADIANS(G1189))*SIN(RADIANS(E1181))+COS(RADIANS(G1189))*COS(RADIANS(E1181))*COS(RADIANS(I1171))))&gt;90,0,$F$4*$F$5/E1180^2*(SIN(RADIANS(G1189))*SIN(RADIANS(E1181))+COS(RADIANS(G1189))*COS(RADIANS(E1181))*COS(RADIANS(I1171))))</f>
        <v>0</v>
      </c>
      <c r="J1189" s="3">
        <f>IF(DEGREES(ACOS(SIN(RADIANS(G1189))*SIN(RADIANS(E1181))+COS(RADIANS(G1189))*COS(RADIANS(E1181))*COS(RADIANS(J1171))))&gt;90,0,$F$4*$F$5/E1180^2*(SIN(RADIANS(G1189))*SIN(RADIANS(E1181))+COS(RADIANS(G1189))*COS(RADIANS(E1181))*COS(RADIANS(J1171))))</f>
        <v>0</v>
      </c>
      <c r="K1189" s="3">
        <f>IF(DEGREES(ACOS(SIN(RADIANS(G1189))*SIN(RADIANS(E1181))+COS(RADIANS(G1189))*COS(RADIANS(E1181))*COS(RADIANS(K1171))))&gt;90,0,$F$4*$F$5/E1180^2*(SIN(RADIANS(G1189))*SIN(RADIANS(E1181))+COS(RADIANS(G1189))*COS(RADIANS(E1181))*COS(RADIANS(K1171))))</f>
        <v>0</v>
      </c>
      <c r="L1189" s="3">
        <f>IF(DEGREES(ACOS(SIN(RADIANS(G1189))*SIN(RADIANS(E1181))+COS(RADIANS(G1189))*COS(RADIANS(E1181))*COS(RADIANS(L1171))))&gt;90,0,$F$4*$F$5/E1180^2*(SIN(RADIANS(G1189))*SIN(RADIANS(E1181))+COS(RADIANS(G1189))*COS(RADIANS(E1181))*COS(RADIANS(L1171))))</f>
        <v>0</v>
      </c>
      <c r="M1189" s="3">
        <f>IF(DEGREES(ACOS(SIN(RADIANS(G1189))*SIN(RADIANS(E1181))+COS(RADIANS(G1189))*COS(RADIANS(E1181))*COS(RADIANS(M1171))))&gt;90,0,$F$4*$F$5/E1180^2*(SIN(RADIANS(G1189))*SIN(RADIANS(E1181))+COS(RADIANS(G1189))*COS(RADIANS(E1181))*COS(RADIANS(M1171))))</f>
        <v>0</v>
      </c>
      <c r="N1189" s="3">
        <f>IF(DEGREES(ACOS(SIN(RADIANS(G1189))*SIN(RADIANS(E1181))+COS(RADIANS(G1189))*COS(RADIANS(E1181))*COS(RADIANS(N1171))))&gt;90,0,$F$4*$F$5/E1180^2*(SIN(RADIANS(G1189))*SIN(RADIANS(E1181))+COS(RADIANS(G1189))*COS(RADIANS(E1181))*COS(RADIANS(N1171))))</f>
        <v>0</v>
      </c>
      <c r="O1189" s="3">
        <f>IF(DEGREES(ACOS(SIN(RADIANS(G1189))*SIN(RADIANS(E1181))+COS(RADIANS(G1189))*COS(RADIANS(E1181))*COS(RADIANS(O1171))))&gt;90,0,$F$4*$F$5/E1180^2*(SIN(RADIANS(G1189))*SIN(RADIANS(E1181))+COS(RADIANS(G1189))*COS(RADIANS(E1181))*COS(RADIANS(O1171))))</f>
        <v>0</v>
      </c>
      <c r="P1189" s="3">
        <f>IF(DEGREES(ACOS(SIN(RADIANS(G1189))*SIN(RADIANS(E1181))+COS(RADIANS(G1189))*COS(RADIANS(E1181))*COS(RADIANS(P1171))))&gt;90,0,$F$4*$F$5/E1180^2*(SIN(RADIANS(G1189))*SIN(RADIANS(E1181))+COS(RADIANS(G1189))*COS(RADIANS(E1181))*COS(RADIANS(P1171))))</f>
        <v>0</v>
      </c>
      <c r="Q1189" s="3">
        <f>IF(DEGREES(ACOS(SIN(RADIANS(G1189))*SIN(RADIANS(E1181))+COS(RADIANS(G1189))*COS(RADIANS(E1181))*COS(RADIANS(Q1171))))&gt;90,0,$F$4*$F$5/E1180^2*(SIN(RADIANS(G1189))*SIN(RADIANS(E1181))+COS(RADIANS(G1189))*COS(RADIANS(E1181))*COS(RADIANS(Q1171))))</f>
        <v>0</v>
      </c>
      <c r="R1189" s="3" t="e">
        <f>IF(DEGREES(ACOS(SIN(RADIANS(G1189))*SIN(RADIANS(E1181))+COS(RADIANS(G1189))*COS(RADIANS(E1181))*COS(RADIANS(R1171))))&gt;90,0,$F$4*$F$5/E1180^2*(SIN(RADIANS(G1189))*SIN(RADIANS(E1181))+COS(RADIANS(G1189))*COS(RADIANS(E1181))*COS(RADIANS(R1171))))</f>
        <v>#DIV/0!</v>
      </c>
      <c r="S1189" s="3" t="e">
        <f>IF(DEGREES(ACOS(SIN(RADIANS(G1189))*SIN(RADIANS(E1181))+COS(RADIANS(G1189))*COS(RADIANS(E1181))*COS(RADIANS(S1171))))&gt;90,0,$F$4*$F$5/E1180^2*(SIN(RADIANS(G1189))*SIN(RADIANS(E1181))+COS(RADIANS(G1189))*COS(RADIANS(E1181))*COS(RADIANS(S1171))))</f>
        <v>#DIV/0!</v>
      </c>
      <c r="T1189" s="3" t="e">
        <f>IF(DEGREES(ACOS(SIN(RADIANS(G1189))*SIN(RADIANS(E1181))+COS(RADIANS(G1189))*COS(RADIANS(E1181))*COS(RADIANS(T1171))))&gt;90,0,$F$4*$F$5/E1180^2*(SIN(RADIANS(G1189))*SIN(RADIANS(E1181))+COS(RADIANS(G1189))*COS(RADIANS(E1181))*COS(RADIANS(T1171))))</f>
        <v>#DIV/0!</v>
      </c>
      <c r="U1189" s="3" t="e">
        <f>IF(DEGREES(ACOS(SIN(RADIANS(G1189))*SIN(RADIANS(E1181))+COS(RADIANS(G1189))*COS(RADIANS(E1181))*COS(RADIANS(U1171))))&gt;90,0,$F$4*$F$5/E1180^2*(SIN(RADIANS(G1189))*SIN(RADIANS(E1181))+COS(RADIANS(G1189))*COS(RADIANS(E1181))*COS(RADIANS(U1171))))</f>
        <v>#DIV/0!</v>
      </c>
      <c r="V1189" s="3" t="e">
        <f>IF(DEGREES(ACOS(SIN(RADIANS(G1189))*SIN(RADIANS(E1181))+COS(RADIANS(G1189))*COS(RADIANS(E1181))*COS(RADIANS(V1171))))&gt;90,0,$F$4*$F$5/E1180^2*(SIN(RADIANS(G1189))*SIN(RADIANS(E1181))+COS(RADIANS(G1189))*COS(RADIANS(E1181))*COS(RADIANS(V1171))))</f>
        <v>#DIV/0!</v>
      </c>
      <c r="W1189" s="3" t="e">
        <f>IF(DEGREES(ACOS(SIN(RADIANS(G1189))*SIN(RADIANS(E1181))+COS(RADIANS(G1189))*COS(RADIANS(E1181))*COS(RADIANS(W1171))))&gt;90,0,$F$4*$F$5/E1180^2*(SIN(RADIANS(G1189))*SIN(RADIANS(E1181))+COS(RADIANS(G1189))*COS(RADIANS(E1181))*COS(RADIANS(W1171))))</f>
        <v>#DIV/0!</v>
      </c>
      <c r="X1189" s="3" t="e">
        <f>IF(DEGREES(ACOS(SIN(RADIANS(G1189))*SIN(RADIANS(E1181))+COS(RADIANS(G1189))*COS(RADIANS(E1181))*COS(RADIANS(X1171))))&gt;90,0,$F$4*$F$5/E1180^2*(SIN(RADIANS(G1189))*SIN(RADIANS(E1181))+COS(RADIANS(G1189))*COS(RADIANS(E1181))*COS(RADIANS(X1171))))</f>
        <v>#DIV/0!</v>
      </c>
      <c r="Y1189" s="3" t="e">
        <f>IF(DEGREES(ACOS(SIN(RADIANS(G1189))*SIN(RADIANS(E1181))+COS(RADIANS(G1189))*COS(RADIANS(E1181))*COS(RADIANS(Y1171))))&gt;90,0,$F$4*$F$5/E1180^2*(SIN(RADIANS(G1189))*SIN(RADIANS(E1181))+COS(RADIANS(G1189))*COS(RADIANS(E1181))*COS(RADIANS(Y1171))))</f>
        <v>#DIV/0!</v>
      </c>
      <c r="Z1189" s="3" t="e">
        <f>IF(DEGREES(ACOS(SIN(RADIANS(G1189))*SIN(RADIANS(E1181))+COS(RADIANS(G1189))*COS(RADIANS(E1181))*COS(RADIANS(Z1171))))&gt;90,0,$F$4*$F$5/E1180^2*(SIN(RADIANS(G1189))*SIN(RADIANS(E1181))+COS(RADIANS(G1189))*COS(RADIANS(E1181))*COS(RADIANS(Z1171))))</f>
        <v>#DIV/0!</v>
      </c>
      <c r="AA1189" s="3" t="e">
        <f>IF(DEGREES(ACOS(SIN(RADIANS(G1189))*SIN(RADIANS(E1181))+COS(RADIANS(G1189))*COS(RADIANS(E1181))*COS(RADIANS(AA1171))))&gt;90,0,$F$4*$F$5/E1180^2*(SIN(RADIANS(G1189))*SIN(RADIANS(E1181))+COS(RADIANS(G1189))*COS(RADIANS(E1181))*COS(RADIANS(AA1171))))</f>
        <v>#DIV/0!</v>
      </c>
      <c r="AB1189" s="3" t="e">
        <f>IF(DEGREES(ACOS(SIN(RADIANS(G1189))*SIN(RADIANS(E1181))+COS(RADIANS(G1189))*COS(RADIANS(E1181))*COS(RADIANS(AB1171))))&gt;90,0,$F$4*$F$5/E1180^2*(SIN(RADIANS(G1189))*SIN(RADIANS(E1181))+COS(RADIANS(G1189))*COS(RADIANS(E1181))*COS(RADIANS(AB1171))))</f>
        <v>#DIV/0!</v>
      </c>
      <c r="AC1189" s="3" t="e">
        <f>IF(DEGREES(ACOS(SIN(RADIANS(G1189))*SIN(RADIANS(E1181))+COS(RADIANS(G1189))*COS(RADIANS(E1181))*COS(RADIANS(AC1171))))&gt;90,0,$F$4*$F$5/E1180^2*(SIN(RADIANS(G1189))*SIN(RADIANS(E1181))+COS(RADIANS(G1189))*COS(RADIANS(E1181))*COS(RADIANS(AC1171))))</f>
        <v>#DIV/0!</v>
      </c>
      <c r="AD1189" s="3" t="e">
        <f>IF(DEGREES(ACOS(SIN(RADIANS(G1189))*SIN(RADIANS(E1181))+COS(RADIANS(G1189))*COS(RADIANS(E1181))*COS(RADIANS(AD1171))))&gt;90,0,$F$4*$F$5/E1180^2*(SIN(RADIANS(G1189))*SIN(RADIANS(E1181))+COS(RADIANS(G1189))*COS(RADIANS(E1181))*COS(RADIANS(AD1171))))</f>
        <v>#DIV/0!</v>
      </c>
      <c r="AE1189" s="3" t="e">
        <f>IF(DEGREES(ACOS(SIN(RADIANS(G1189))*SIN(RADIANS(E1181))+COS(RADIANS(G1189))*COS(RADIANS(E1181))*COS(RADIANS(AE1171))))&gt;90,0,$F$4*$F$5/E1180^2*(SIN(RADIANS(G1189))*SIN(RADIANS(E1181))+COS(RADIANS(G1189))*COS(RADIANS(E1181))*COS(RADIANS(AE1171))))</f>
        <v>#DIV/0!</v>
      </c>
      <c r="AF1189" s="3" t="e">
        <f>IF(DEGREES(ACOS(SIN(RADIANS(G1189))*SIN(RADIANS(E1181))+COS(RADIANS(G1189))*COS(RADIANS(E1181))*COS(RADIANS(AF1171))))&gt;90,0,$F$4*$F$5/E1180^2*(SIN(RADIANS(G1189))*SIN(RADIANS(E1181))+COS(RADIANS(G1189))*COS(RADIANS(E1181))*COS(RADIANS(AF1171))))</f>
        <v>#DIV/0!</v>
      </c>
      <c r="AG1189" s="3" t="e">
        <f>IF(DEGREES(ACOS(SIN(RADIANS(G1189))*SIN(RADIANS(E1181))+COS(RADIANS(G1189))*COS(RADIANS(E1181))*COS(RADIANS(AG1171))))&gt;90,0,$F$4*$F$5/E1180^2*(SIN(RADIANS(G1189))*SIN(RADIANS(E1181))+COS(RADIANS(G1189))*COS(RADIANS(E1181))*COS(RADIANS(AG1171))))</f>
        <v>#DIV/0!</v>
      </c>
      <c r="AH1189" s="3" t="e">
        <f>IF(DEGREES(ACOS(SIN(RADIANS(G1189))*SIN(RADIANS(E1181))+COS(RADIANS(G1189))*COS(RADIANS(E1181))*COS(RADIANS(AH1171))))&gt;90,0,$F$4*$F$5/E1180^2*(SIN(RADIANS(G1189))*SIN(RADIANS(E1181))+COS(RADIANS(G1189))*COS(RADIANS(E1181))*COS(RADIANS(AH1171))))</f>
        <v>#DIV/0!</v>
      </c>
      <c r="AI1189" s="3" t="e">
        <f>IF(DEGREES(ACOS(SIN(RADIANS(G1189))*SIN(RADIANS(E1181))+COS(RADIANS(G1189))*COS(RADIANS(E1181))*COS(RADIANS(AI1171))))&gt;90,0,$F$4*$F$5/E1180^2*(SIN(RADIANS(G1189))*SIN(RADIANS(E1181))+COS(RADIANS(G1189))*COS(RADIANS(E1181))*COS(RADIANS(AI1171))))</f>
        <v>#DIV/0!</v>
      </c>
      <c r="AJ1189" s="3" t="e">
        <f>IF(DEGREES(ACOS(SIN(RADIANS(G1189))*SIN(RADIANS(E1181))+COS(RADIANS(G1189))*COS(RADIANS(E1181))*COS(RADIANS(AJ1171))))&gt;90,0,$F$4*$F$5/E1180^2*(SIN(RADIANS(G1189))*SIN(RADIANS(E1181))+COS(RADIANS(G1189))*COS(RADIANS(E1181))*COS(RADIANS(AJ1171))))</f>
        <v>#DIV/0!</v>
      </c>
      <c r="AK1189" s="3">
        <f>IF(DEGREES(ACOS(SIN(RADIANS(G1189))*SIN(RADIANS(E1181))+COS(RADIANS(G1189))*COS(RADIANS(E1181))*COS(RADIANS(AK1171))))&gt;90,0,$F$4*$F$5/E1180^2*(SIN(RADIANS(G1189))*SIN(RADIANS(E1181))+COS(RADIANS(G1189))*COS(RADIANS(E1181))*COS(RADIANS(AK1171))))</f>
        <v>0</v>
      </c>
      <c r="AL1189" s="3">
        <f>IF(DEGREES(ACOS(SIN(RADIANS(G1189))*SIN(RADIANS(E1181))+COS(RADIANS(G1189))*COS(RADIANS(E1181))*COS(RADIANS(AL1171))))&gt;90,0,$F$4*$F$5/E1180^2*(SIN(RADIANS(G1189))*SIN(RADIANS(E1181))+COS(RADIANS(G1189))*COS(RADIANS(E1181))*COS(RADIANS(AL1171))))</f>
        <v>0</v>
      </c>
      <c r="AM1189" s="3">
        <f>IF(DEGREES(ACOS(SIN(RADIANS(G1189))*SIN(RADIANS(E1181))+COS(RADIANS(G1189))*COS(RADIANS(E1181))*COS(RADIANS(AM1171))))&gt;90,0,$F$4*$F$5/E1180^2*(SIN(RADIANS(G1189))*SIN(RADIANS(E1181))+COS(RADIANS(G1189))*COS(RADIANS(E1181))*COS(RADIANS(AM1171))))</f>
        <v>0</v>
      </c>
      <c r="AN1189" s="3">
        <f>IF(DEGREES(ACOS(SIN(RADIANS(G1189))*SIN(RADIANS(E1181))+COS(RADIANS(G1189))*COS(RADIANS(E1181))*COS(RADIANS(AN1171))))&gt;90,0,$F$4*$F$5/E1180^2*(SIN(RADIANS(G1189))*SIN(RADIANS(E1181))+COS(RADIANS(G1189))*COS(RADIANS(E1181))*COS(RADIANS(AN1171))))</f>
        <v>0</v>
      </c>
      <c r="AO1189" s="3">
        <f>IF(DEGREES(ACOS(SIN(RADIANS(G1189))*SIN(RADIANS(E1181))+COS(RADIANS(G1189))*COS(RADIANS(E1181))*COS(RADIANS(AO1171))))&gt;90,0,$F$4*$F$5/E1180^2*(SIN(RADIANS(G1189))*SIN(RADIANS(E1181))+COS(RADIANS(G1189))*COS(RADIANS(E1181))*COS(RADIANS(AO1171))))</f>
        <v>0</v>
      </c>
      <c r="AP1189" s="3">
        <f>IF(DEGREES(ACOS(SIN(RADIANS(G1189))*SIN(RADIANS(E1181))+COS(RADIANS(G1189))*COS(RADIANS(E1181))*COS(RADIANS(AP1171))))&gt;90,0,$F$4*$F$5/E1180^2*(SIN(RADIANS(G1189))*SIN(RADIANS(E1181))+COS(RADIANS(G1189))*COS(RADIANS(E1181))*COS(RADIANS(AP1171))))</f>
        <v>0</v>
      </c>
      <c r="AQ1189" s="3">
        <f>IF(DEGREES(ACOS(SIN(RADIANS(G1189))*SIN(RADIANS(E1181))+COS(RADIANS(G1189))*COS(RADIANS(E1181))*COS(RADIANS(AQ1171))))&gt;90,0,$F$4*$F$5/E1180^2*(SIN(RADIANS(G1189))*SIN(RADIANS(E1181))+COS(RADIANS(G1189))*COS(RADIANS(E1181))*COS(RADIANS(AQ1171))))</f>
        <v>0</v>
      </c>
      <c r="AR1189" s="3">
        <f>IF(DEGREES(ACOS(SIN(RADIANS(G1189))*SIN(RADIANS(E1181))+COS(RADIANS(G1189))*COS(RADIANS(E1181))*COS(RADIANS(AR1171))))&gt;90,0,$F$4*$F$5/E1180^2*(SIN(RADIANS(G1189))*SIN(RADIANS(E1181))+COS(RADIANS(G1189))*COS(RADIANS(E1181))*COS(RADIANS(AR1171))))</f>
        <v>0</v>
      </c>
    </row>
    <row r="1190" spans="2:44" ht="15.75" customHeight="1" x14ac:dyDescent="0.2">
      <c r="G1190" s="3">
        <v>-80</v>
      </c>
      <c r="I1190" s="3">
        <f>IF(DEGREES(ACOS(SIN(RADIANS(G1190))*SIN(RADIANS(E1181))+COS(RADIANS(G1190))*COS(RADIANS(E1181))*COS(RADIANS(I1171))))&gt;90,0,$F$4*$F$5/E1180^2*(SIN(RADIANS(G1190))*SIN(RADIANS(E1181))+COS(RADIANS(G1190))*COS(RADIANS(E1181))*COS(RADIANS(I1171))))</f>
        <v>0</v>
      </c>
      <c r="J1190" s="3">
        <f>IF(DEGREES(ACOS(SIN(RADIANS(G1190))*SIN(RADIANS(E1181))+COS(RADIANS(G1190))*COS(RADIANS(E1181))*COS(RADIANS(J1171))))&gt;90,0,$F$4*$F$5/E1180^2*(SIN(RADIANS(G1190))*SIN(RADIANS(E1181))+COS(RADIANS(G1190))*COS(RADIANS(E1181))*COS(RADIANS(J1171))))</f>
        <v>0</v>
      </c>
      <c r="K1190" s="3">
        <f>IF(DEGREES(ACOS(SIN(RADIANS(G1190))*SIN(RADIANS(E1181))+COS(RADIANS(G1190))*COS(RADIANS(E1181))*COS(RADIANS(K1171))))&gt;90,0,$F$4*$F$5/E1180^2*(SIN(RADIANS(G1190))*SIN(RADIANS(E1181))+COS(RADIANS(G1190))*COS(RADIANS(E1181))*COS(RADIANS(K1171))))</f>
        <v>0</v>
      </c>
      <c r="L1190" s="3">
        <f>IF(DEGREES(ACOS(SIN(RADIANS(G1190))*SIN(RADIANS(E1181))+COS(RADIANS(G1190))*COS(RADIANS(E1181))*COS(RADIANS(L1171))))&gt;90,0,$F$4*$F$5/E1180^2*(SIN(RADIANS(G1190))*SIN(RADIANS(E1181))+COS(RADIANS(G1190))*COS(RADIANS(E1181))*COS(RADIANS(L1171))))</f>
        <v>0</v>
      </c>
      <c r="M1190" s="3">
        <f>IF(DEGREES(ACOS(SIN(RADIANS(G1190))*SIN(RADIANS(E1181))+COS(RADIANS(G1190))*COS(RADIANS(E1181))*COS(RADIANS(M1171))))&gt;90,0,$F$4*$F$5/E1180^2*(SIN(RADIANS(G1190))*SIN(RADIANS(E1181))+COS(RADIANS(G1190))*COS(RADIANS(E1181))*COS(RADIANS(M1171))))</f>
        <v>0</v>
      </c>
      <c r="N1190" s="3">
        <f>IF(DEGREES(ACOS(SIN(RADIANS(G1190))*SIN(RADIANS(E1181))+COS(RADIANS(G1190))*COS(RADIANS(E1181))*COS(RADIANS(N1171))))&gt;90,0,$F$4*$F$5/E1180^2*(SIN(RADIANS(G1190))*SIN(RADIANS(E1181))+COS(RADIANS(G1190))*COS(RADIANS(E1181))*COS(RADIANS(N1171))))</f>
        <v>0</v>
      </c>
      <c r="O1190" s="3">
        <f>IF(DEGREES(ACOS(SIN(RADIANS(G1190))*SIN(RADIANS(E1181))+COS(RADIANS(G1190))*COS(RADIANS(E1181))*COS(RADIANS(O1171))))&gt;90,0,$F$4*$F$5/E1180^2*(SIN(RADIANS(G1190))*SIN(RADIANS(E1181))+COS(RADIANS(G1190))*COS(RADIANS(E1181))*COS(RADIANS(O1171))))</f>
        <v>0</v>
      </c>
      <c r="P1190" s="3">
        <f>IF(DEGREES(ACOS(SIN(RADIANS(G1190))*SIN(RADIANS(E1181))+COS(RADIANS(G1190))*COS(RADIANS(E1181))*COS(RADIANS(P1171))))&gt;90,0,$F$4*$F$5/E1180^2*(SIN(RADIANS(G1190))*SIN(RADIANS(E1181))+COS(RADIANS(G1190))*COS(RADIANS(E1181))*COS(RADIANS(P1171))))</f>
        <v>0</v>
      </c>
      <c r="Q1190" s="3">
        <f>IF(DEGREES(ACOS(SIN(RADIANS(G1190))*SIN(RADIANS(E1181))+COS(RADIANS(G1190))*COS(RADIANS(E1181))*COS(RADIANS(Q1171))))&gt;90,0,$F$4*$F$5/E1180^2*(SIN(RADIANS(G1190))*SIN(RADIANS(E1181))+COS(RADIANS(G1190))*COS(RADIANS(E1181))*COS(RADIANS(Q1171))))</f>
        <v>0</v>
      </c>
      <c r="R1190" s="3" t="e">
        <f>IF(DEGREES(ACOS(SIN(RADIANS(G1190))*SIN(RADIANS(E1181))+COS(RADIANS(G1190))*COS(RADIANS(E1181))*COS(RADIANS(R1171))))&gt;90,0,$F$4*$F$5/E1180^2*(SIN(RADIANS(G1190))*SIN(RADIANS(E1181))+COS(RADIANS(G1190))*COS(RADIANS(E1181))*COS(RADIANS(R1171))))</f>
        <v>#DIV/0!</v>
      </c>
      <c r="S1190" s="3" t="e">
        <f>IF(DEGREES(ACOS(SIN(RADIANS(G1190))*SIN(RADIANS(E1181))+COS(RADIANS(G1190))*COS(RADIANS(E1181))*COS(RADIANS(S1171))))&gt;90,0,$F$4*$F$5/E1180^2*(SIN(RADIANS(G1190))*SIN(RADIANS(E1181))+COS(RADIANS(G1190))*COS(RADIANS(E1181))*COS(RADIANS(S1171))))</f>
        <v>#DIV/0!</v>
      </c>
      <c r="T1190" s="3" t="e">
        <f>IF(DEGREES(ACOS(SIN(RADIANS(G1190))*SIN(RADIANS(E1181))+COS(RADIANS(G1190))*COS(RADIANS(E1181))*COS(RADIANS(T1171))))&gt;90,0,$F$4*$F$5/E1180^2*(SIN(RADIANS(G1190))*SIN(RADIANS(E1181))+COS(RADIANS(G1190))*COS(RADIANS(E1181))*COS(RADIANS(T1171))))</f>
        <v>#DIV/0!</v>
      </c>
      <c r="U1190" s="3" t="e">
        <f>IF(DEGREES(ACOS(SIN(RADIANS(G1190))*SIN(RADIANS(E1181))+COS(RADIANS(G1190))*COS(RADIANS(E1181))*COS(RADIANS(U1171))))&gt;90,0,$F$4*$F$5/E1180^2*(SIN(RADIANS(G1190))*SIN(RADIANS(E1181))+COS(RADIANS(G1190))*COS(RADIANS(E1181))*COS(RADIANS(U1171))))</f>
        <v>#DIV/0!</v>
      </c>
      <c r="V1190" s="3" t="e">
        <f>IF(DEGREES(ACOS(SIN(RADIANS(G1190))*SIN(RADIANS(E1181))+COS(RADIANS(G1190))*COS(RADIANS(E1181))*COS(RADIANS(V1171))))&gt;90,0,$F$4*$F$5/E1180^2*(SIN(RADIANS(G1190))*SIN(RADIANS(E1181))+COS(RADIANS(G1190))*COS(RADIANS(E1181))*COS(RADIANS(V1171))))</f>
        <v>#DIV/0!</v>
      </c>
      <c r="W1190" s="3" t="e">
        <f>IF(DEGREES(ACOS(SIN(RADIANS(G1190))*SIN(RADIANS(E1181))+COS(RADIANS(G1190))*COS(RADIANS(E1181))*COS(RADIANS(W1171))))&gt;90,0,$F$4*$F$5/E1180^2*(SIN(RADIANS(G1190))*SIN(RADIANS(E1181))+COS(RADIANS(G1190))*COS(RADIANS(E1181))*COS(RADIANS(W1171))))</f>
        <v>#DIV/0!</v>
      </c>
      <c r="X1190" s="3" t="e">
        <f>IF(DEGREES(ACOS(SIN(RADIANS(G1190))*SIN(RADIANS(E1181))+COS(RADIANS(G1190))*COS(RADIANS(E1181))*COS(RADIANS(X1171))))&gt;90,0,$F$4*$F$5/E1180^2*(SIN(RADIANS(G1190))*SIN(RADIANS(E1181))+COS(RADIANS(G1190))*COS(RADIANS(E1181))*COS(RADIANS(X1171))))</f>
        <v>#DIV/0!</v>
      </c>
      <c r="Y1190" s="3" t="e">
        <f>IF(DEGREES(ACOS(SIN(RADIANS(G1190))*SIN(RADIANS(E1181))+COS(RADIANS(G1190))*COS(RADIANS(E1181))*COS(RADIANS(Y1171))))&gt;90,0,$F$4*$F$5/E1180^2*(SIN(RADIANS(G1190))*SIN(RADIANS(E1181))+COS(RADIANS(G1190))*COS(RADIANS(E1181))*COS(RADIANS(Y1171))))</f>
        <v>#DIV/0!</v>
      </c>
      <c r="Z1190" s="3" t="e">
        <f>IF(DEGREES(ACOS(SIN(RADIANS(G1190))*SIN(RADIANS(E1181))+COS(RADIANS(G1190))*COS(RADIANS(E1181))*COS(RADIANS(Z1171))))&gt;90,0,$F$4*$F$5/E1180^2*(SIN(RADIANS(G1190))*SIN(RADIANS(E1181))+COS(RADIANS(G1190))*COS(RADIANS(E1181))*COS(RADIANS(Z1171))))</f>
        <v>#DIV/0!</v>
      </c>
      <c r="AA1190" s="3" t="e">
        <f>IF(DEGREES(ACOS(SIN(RADIANS(G1190))*SIN(RADIANS(E1181))+COS(RADIANS(G1190))*COS(RADIANS(E1181))*COS(RADIANS(AA1171))))&gt;90,0,$F$4*$F$5/E1180^2*(SIN(RADIANS(G1190))*SIN(RADIANS(E1181))+COS(RADIANS(G1190))*COS(RADIANS(E1181))*COS(RADIANS(AA1171))))</f>
        <v>#DIV/0!</v>
      </c>
      <c r="AB1190" s="3" t="e">
        <f>IF(DEGREES(ACOS(SIN(RADIANS(G1190))*SIN(RADIANS(E1181))+COS(RADIANS(G1190))*COS(RADIANS(E1181))*COS(RADIANS(AB1171))))&gt;90,0,$F$4*$F$5/E1180^2*(SIN(RADIANS(G1190))*SIN(RADIANS(E1181))+COS(RADIANS(G1190))*COS(RADIANS(E1181))*COS(RADIANS(AB1171))))</f>
        <v>#DIV/0!</v>
      </c>
      <c r="AC1190" s="3" t="e">
        <f>IF(DEGREES(ACOS(SIN(RADIANS(G1190))*SIN(RADIANS(E1181))+COS(RADIANS(G1190))*COS(RADIANS(E1181))*COS(RADIANS(AC1171))))&gt;90,0,$F$4*$F$5/E1180^2*(SIN(RADIANS(G1190))*SIN(RADIANS(E1181))+COS(RADIANS(G1190))*COS(RADIANS(E1181))*COS(RADIANS(AC1171))))</f>
        <v>#DIV/0!</v>
      </c>
      <c r="AD1190" s="3" t="e">
        <f>IF(DEGREES(ACOS(SIN(RADIANS(G1190))*SIN(RADIANS(E1181))+COS(RADIANS(G1190))*COS(RADIANS(E1181))*COS(RADIANS(AD1171))))&gt;90,0,$F$4*$F$5/E1180^2*(SIN(RADIANS(G1190))*SIN(RADIANS(E1181))+COS(RADIANS(G1190))*COS(RADIANS(E1181))*COS(RADIANS(AD1171))))</f>
        <v>#DIV/0!</v>
      </c>
      <c r="AE1190" s="3" t="e">
        <f>IF(DEGREES(ACOS(SIN(RADIANS(G1190))*SIN(RADIANS(E1181))+COS(RADIANS(G1190))*COS(RADIANS(E1181))*COS(RADIANS(AE1171))))&gt;90,0,$F$4*$F$5/E1180^2*(SIN(RADIANS(G1190))*SIN(RADIANS(E1181))+COS(RADIANS(G1190))*COS(RADIANS(E1181))*COS(RADIANS(AE1171))))</f>
        <v>#DIV/0!</v>
      </c>
      <c r="AF1190" s="3" t="e">
        <f>IF(DEGREES(ACOS(SIN(RADIANS(G1190))*SIN(RADIANS(E1181))+COS(RADIANS(G1190))*COS(RADIANS(E1181))*COS(RADIANS(AF1171))))&gt;90,0,$F$4*$F$5/E1180^2*(SIN(RADIANS(G1190))*SIN(RADIANS(E1181))+COS(RADIANS(G1190))*COS(RADIANS(E1181))*COS(RADIANS(AF1171))))</f>
        <v>#DIV/0!</v>
      </c>
      <c r="AG1190" s="3" t="e">
        <f>IF(DEGREES(ACOS(SIN(RADIANS(G1190))*SIN(RADIANS(E1181))+COS(RADIANS(G1190))*COS(RADIANS(E1181))*COS(RADIANS(AG1171))))&gt;90,0,$F$4*$F$5/E1180^2*(SIN(RADIANS(G1190))*SIN(RADIANS(E1181))+COS(RADIANS(G1190))*COS(RADIANS(E1181))*COS(RADIANS(AG1171))))</f>
        <v>#DIV/0!</v>
      </c>
      <c r="AH1190" s="3" t="e">
        <f>IF(DEGREES(ACOS(SIN(RADIANS(G1190))*SIN(RADIANS(E1181))+COS(RADIANS(G1190))*COS(RADIANS(E1181))*COS(RADIANS(AH1171))))&gt;90,0,$F$4*$F$5/E1180^2*(SIN(RADIANS(G1190))*SIN(RADIANS(E1181))+COS(RADIANS(G1190))*COS(RADIANS(E1181))*COS(RADIANS(AH1171))))</f>
        <v>#DIV/0!</v>
      </c>
      <c r="AI1190" s="3" t="e">
        <f>IF(DEGREES(ACOS(SIN(RADIANS(G1190))*SIN(RADIANS(E1181))+COS(RADIANS(G1190))*COS(RADIANS(E1181))*COS(RADIANS(AI1171))))&gt;90,0,$F$4*$F$5/E1180^2*(SIN(RADIANS(G1190))*SIN(RADIANS(E1181))+COS(RADIANS(G1190))*COS(RADIANS(E1181))*COS(RADIANS(AI1171))))</f>
        <v>#DIV/0!</v>
      </c>
      <c r="AJ1190" s="3" t="e">
        <f>IF(DEGREES(ACOS(SIN(RADIANS(G1190))*SIN(RADIANS(E1181))+COS(RADIANS(G1190))*COS(RADIANS(E1181))*COS(RADIANS(AJ1171))))&gt;90,0,$F$4*$F$5/E1180^2*(SIN(RADIANS(G1190))*SIN(RADIANS(E1181))+COS(RADIANS(G1190))*COS(RADIANS(E1181))*COS(RADIANS(AJ1171))))</f>
        <v>#DIV/0!</v>
      </c>
      <c r="AK1190" s="3">
        <f>IF(DEGREES(ACOS(SIN(RADIANS(G1190))*SIN(RADIANS(E1181))+COS(RADIANS(G1190))*COS(RADIANS(E1181))*COS(RADIANS(AK1171))))&gt;90,0,$F$4*$F$5/E1180^2*(SIN(RADIANS(G1190))*SIN(RADIANS(E1181))+COS(RADIANS(G1190))*COS(RADIANS(E1181))*COS(RADIANS(AK1171))))</f>
        <v>0</v>
      </c>
      <c r="AL1190" s="3">
        <f>IF(DEGREES(ACOS(SIN(RADIANS(G1190))*SIN(RADIANS(E1181))+COS(RADIANS(G1190))*COS(RADIANS(E1181))*COS(RADIANS(AL1171))))&gt;90,0,$F$4*$F$5/E1180^2*(SIN(RADIANS(G1190))*SIN(RADIANS(E1181))+COS(RADIANS(G1190))*COS(RADIANS(E1181))*COS(RADIANS(AL1171))))</f>
        <v>0</v>
      </c>
      <c r="AM1190" s="3">
        <f>IF(DEGREES(ACOS(SIN(RADIANS(G1190))*SIN(RADIANS(E1181))+COS(RADIANS(G1190))*COS(RADIANS(E1181))*COS(RADIANS(AM1171))))&gt;90,0,$F$4*$F$5/E1180^2*(SIN(RADIANS(G1190))*SIN(RADIANS(E1181))+COS(RADIANS(G1190))*COS(RADIANS(E1181))*COS(RADIANS(AM1171))))</f>
        <v>0</v>
      </c>
      <c r="AN1190" s="3">
        <f>IF(DEGREES(ACOS(SIN(RADIANS(G1190))*SIN(RADIANS(E1181))+COS(RADIANS(G1190))*COS(RADIANS(E1181))*COS(RADIANS(AN1171))))&gt;90,0,$F$4*$F$5/E1180^2*(SIN(RADIANS(G1190))*SIN(RADIANS(E1181))+COS(RADIANS(G1190))*COS(RADIANS(E1181))*COS(RADIANS(AN1171))))</f>
        <v>0</v>
      </c>
      <c r="AO1190" s="3">
        <f>IF(DEGREES(ACOS(SIN(RADIANS(G1190))*SIN(RADIANS(E1181))+COS(RADIANS(G1190))*COS(RADIANS(E1181))*COS(RADIANS(AO1171))))&gt;90,0,$F$4*$F$5/E1180^2*(SIN(RADIANS(G1190))*SIN(RADIANS(E1181))+COS(RADIANS(G1190))*COS(RADIANS(E1181))*COS(RADIANS(AO1171))))</f>
        <v>0</v>
      </c>
      <c r="AP1190" s="3">
        <f>IF(DEGREES(ACOS(SIN(RADIANS(G1190))*SIN(RADIANS(E1181))+COS(RADIANS(G1190))*COS(RADIANS(E1181))*COS(RADIANS(AP1171))))&gt;90,0,$F$4*$F$5/E1180^2*(SIN(RADIANS(G1190))*SIN(RADIANS(E1181))+COS(RADIANS(G1190))*COS(RADIANS(E1181))*COS(RADIANS(AP1171))))</f>
        <v>0</v>
      </c>
      <c r="AQ1190" s="3">
        <f>IF(DEGREES(ACOS(SIN(RADIANS(G1190))*SIN(RADIANS(E1181))+COS(RADIANS(G1190))*COS(RADIANS(E1181))*COS(RADIANS(AQ1171))))&gt;90,0,$F$4*$F$5/E1180^2*(SIN(RADIANS(G1190))*SIN(RADIANS(E1181))+COS(RADIANS(G1190))*COS(RADIANS(E1181))*COS(RADIANS(AQ1171))))</f>
        <v>0</v>
      </c>
      <c r="AR1190" s="3">
        <f>IF(DEGREES(ACOS(SIN(RADIANS(G1190))*SIN(RADIANS(E1181))+COS(RADIANS(G1190))*COS(RADIANS(E1181))*COS(RADIANS(AR1171))))&gt;90,0,$F$4*$F$5/E1180^2*(SIN(RADIANS(G1190))*SIN(RADIANS(E1181))+COS(RADIANS(G1190))*COS(RADIANS(E1181))*COS(RADIANS(AR1171))))</f>
        <v>0</v>
      </c>
    </row>
    <row r="1191" spans="2:44" ht="15.75" customHeight="1" x14ac:dyDescent="0.2">
      <c r="G1191" s="3">
        <v>-90</v>
      </c>
      <c r="I1191" s="3" t="e">
        <f>IF(DEGREES(ACOS(SIN(RADIANS(G1191))*SIN(RADIANS(E1181))+COS(RADIANS(G1191))*COS(RADIANS(E1181))*COS(RADIANS(I1171))))&gt;90,0,$F$4*$F$5/E1180^2*(SIN(RADIANS(G1191))*SIN(RADIANS(E1181))+COS(RADIANS(G1191))*COS(RADIANS(E1181))*COS(RADIANS(I1171))))</f>
        <v>#DIV/0!</v>
      </c>
      <c r="J1191" s="3" t="e">
        <f>IF(DEGREES(ACOS(SIN(RADIANS(G1191))*SIN(RADIANS(E1181))+COS(RADIANS(G1191))*COS(RADIANS(E1181))*COS(RADIANS(J1171))))&gt;90,0,$F$4*$F$5/E1180^2*(SIN(RADIANS(G1191))*SIN(RADIANS(E1181))+COS(RADIANS(G1191))*COS(RADIANS(E1181))*COS(RADIANS(J1171))))</f>
        <v>#DIV/0!</v>
      </c>
      <c r="K1191" s="3" t="e">
        <f>IF(DEGREES(ACOS(SIN(RADIANS(G1191))*SIN(RADIANS(E1181))+COS(RADIANS(G1191))*COS(RADIANS(E1181))*COS(RADIANS(K1171))))&gt;90,0,$F$4*$F$5/E1180^2*(SIN(RADIANS(G1191))*SIN(RADIANS(E1181))+COS(RADIANS(G1191))*COS(RADIANS(E1181))*COS(RADIANS(K1171))))</f>
        <v>#DIV/0!</v>
      </c>
      <c r="L1191" s="3" t="e">
        <f>IF(DEGREES(ACOS(SIN(RADIANS(G1191))*SIN(RADIANS(E1181))+COS(RADIANS(G1191))*COS(RADIANS(E1181))*COS(RADIANS(L1171))))&gt;90,0,$F$4*$F$5/E1180^2*(SIN(RADIANS(G1191))*SIN(RADIANS(E1181))+COS(RADIANS(G1191))*COS(RADIANS(E1181))*COS(RADIANS(L1171))))</f>
        <v>#DIV/0!</v>
      </c>
      <c r="M1191" s="3" t="e">
        <f>IF(DEGREES(ACOS(SIN(RADIANS(G1191))*SIN(RADIANS(E1181))+COS(RADIANS(G1191))*COS(RADIANS(E1181))*COS(RADIANS(M1171))))&gt;90,0,$F$4*$F$5/E1180^2*(SIN(RADIANS(G1191))*SIN(RADIANS(E1181))+COS(RADIANS(G1191))*COS(RADIANS(E1181))*COS(RADIANS(M1171))))</f>
        <v>#DIV/0!</v>
      </c>
      <c r="N1191" s="3" t="e">
        <f>IF(DEGREES(ACOS(SIN(RADIANS(G1191))*SIN(RADIANS(E1181))+COS(RADIANS(G1191))*COS(RADIANS(E1181))*COS(RADIANS(N1171))))&gt;90,0,$F$4*$F$5/E1180^2*(SIN(RADIANS(G1191))*SIN(RADIANS(E1181))+COS(RADIANS(G1191))*COS(RADIANS(E1181))*COS(RADIANS(N1171))))</f>
        <v>#DIV/0!</v>
      </c>
      <c r="O1191" s="3" t="e">
        <f>IF(DEGREES(ACOS(SIN(RADIANS(G1191))*SIN(RADIANS(E1181))+COS(RADIANS(G1191))*COS(RADIANS(E1181))*COS(RADIANS(O1171))))&gt;90,0,$F$4*$F$5/E1180^2*(SIN(RADIANS(G1191))*SIN(RADIANS(E1181))+COS(RADIANS(G1191))*COS(RADIANS(E1181))*COS(RADIANS(O1171))))</f>
        <v>#DIV/0!</v>
      </c>
      <c r="P1191" s="3" t="e">
        <f>IF(DEGREES(ACOS(SIN(RADIANS(G1191))*SIN(RADIANS(E1181))+COS(RADIANS(G1191))*COS(RADIANS(E1181))*COS(RADIANS(P1171))))&gt;90,0,$F$4*$F$5/E1180^2*(SIN(RADIANS(G1191))*SIN(RADIANS(E1181))+COS(RADIANS(G1191))*COS(RADIANS(E1181))*COS(RADIANS(P1171))))</f>
        <v>#DIV/0!</v>
      </c>
      <c r="Q1191" s="3" t="e">
        <f>IF(DEGREES(ACOS(SIN(RADIANS(G1191))*SIN(RADIANS(E1181))+COS(RADIANS(G1191))*COS(RADIANS(E1181))*COS(RADIANS(Q1171))))&gt;90,0,$F$4*$F$5/E1180^2*(SIN(RADIANS(G1191))*SIN(RADIANS(E1181))+COS(RADIANS(G1191))*COS(RADIANS(E1181))*COS(RADIANS(Q1171))))</f>
        <v>#DIV/0!</v>
      </c>
      <c r="R1191" s="3" t="e">
        <f>IF(DEGREES(ACOS(SIN(RADIANS(G1191))*SIN(RADIANS(E1181))+COS(RADIANS(G1191))*COS(RADIANS(E1181))*COS(RADIANS(R1171))))&gt;90,0,$F$4*$F$5/E1180^2*(SIN(RADIANS(G1191))*SIN(RADIANS(E1181))+COS(RADIANS(G1191))*COS(RADIANS(E1181))*COS(RADIANS(R1171))))</f>
        <v>#DIV/0!</v>
      </c>
      <c r="S1191" s="3" t="e">
        <f>IF(DEGREES(ACOS(SIN(RADIANS(G1191))*SIN(RADIANS(E1181))+COS(RADIANS(G1191))*COS(RADIANS(E1181))*COS(RADIANS(S1171))))&gt;90,0,$F$4*$F$5/E1180^2*(SIN(RADIANS(G1191))*SIN(RADIANS(E1181))+COS(RADIANS(G1191))*COS(RADIANS(E1181))*COS(RADIANS(S1171))))</f>
        <v>#DIV/0!</v>
      </c>
      <c r="T1191" s="3" t="e">
        <f>IF(DEGREES(ACOS(SIN(RADIANS(G1191))*SIN(RADIANS(E1181))+COS(RADIANS(G1191))*COS(RADIANS(E1181))*COS(RADIANS(T1171))))&gt;90,0,$F$4*$F$5/E1180^2*(SIN(RADIANS(G1191))*SIN(RADIANS(E1181))+COS(RADIANS(G1191))*COS(RADIANS(E1181))*COS(RADIANS(T1171))))</f>
        <v>#DIV/0!</v>
      </c>
      <c r="U1191" s="3" t="e">
        <f>IF(DEGREES(ACOS(SIN(RADIANS(G1191))*SIN(RADIANS(E1181))+COS(RADIANS(G1191))*COS(RADIANS(E1181))*COS(RADIANS(U1171))))&gt;90,0,$F$4*$F$5/E1180^2*(SIN(RADIANS(G1191))*SIN(RADIANS(E1181))+COS(RADIANS(G1191))*COS(RADIANS(E1181))*COS(RADIANS(U1171))))</f>
        <v>#DIV/0!</v>
      </c>
      <c r="V1191" s="3" t="e">
        <f>IF(DEGREES(ACOS(SIN(RADIANS(G1191))*SIN(RADIANS(E1181))+COS(RADIANS(G1191))*COS(RADIANS(E1181))*COS(RADIANS(V1171))))&gt;90,0,$F$4*$F$5/E1180^2*(SIN(RADIANS(G1191))*SIN(RADIANS(E1181))+COS(RADIANS(G1191))*COS(RADIANS(E1181))*COS(RADIANS(V1171))))</f>
        <v>#DIV/0!</v>
      </c>
      <c r="W1191" s="3" t="e">
        <f>IF(DEGREES(ACOS(SIN(RADIANS(G1191))*SIN(RADIANS(E1181))+COS(RADIANS(G1191))*COS(RADIANS(E1181))*COS(RADIANS(W1171))))&gt;90,0,$F$4*$F$5/E1180^2*(SIN(RADIANS(G1191))*SIN(RADIANS(E1181))+COS(RADIANS(G1191))*COS(RADIANS(E1181))*COS(RADIANS(W1171))))</f>
        <v>#DIV/0!</v>
      </c>
      <c r="X1191" s="3" t="e">
        <f>IF(DEGREES(ACOS(SIN(RADIANS(G1191))*SIN(RADIANS(E1181))+COS(RADIANS(G1191))*COS(RADIANS(E1181))*COS(RADIANS(X1171))))&gt;90,0,$F$4*$F$5/E1180^2*(SIN(RADIANS(G1191))*SIN(RADIANS(E1181))+COS(RADIANS(G1191))*COS(RADIANS(E1181))*COS(RADIANS(X1171))))</f>
        <v>#DIV/0!</v>
      </c>
      <c r="Y1191" s="3" t="e">
        <f>IF(DEGREES(ACOS(SIN(RADIANS(G1191))*SIN(RADIANS(E1181))+COS(RADIANS(G1191))*COS(RADIANS(E1181))*COS(RADIANS(Y1171))))&gt;90,0,$F$4*$F$5/E1180^2*(SIN(RADIANS(G1191))*SIN(RADIANS(E1181))+COS(RADIANS(G1191))*COS(RADIANS(E1181))*COS(RADIANS(Y1171))))</f>
        <v>#DIV/0!</v>
      </c>
      <c r="Z1191" s="3" t="e">
        <f>IF(DEGREES(ACOS(SIN(RADIANS(G1191))*SIN(RADIANS(E1181))+COS(RADIANS(G1191))*COS(RADIANS(E1181))*COS(RADIANS(Z1171))))&gt;90,0,$F$4*$F$5/E1180^2*(SIN(RADIANS(G1191))*SIN(RADIANS(E1181))+COS(RADIANS(G1191))*COS(RADIANS(E1181))*COS(RADIANS(Z1171))))</f>
        <v>#DIV/0!</v>
      </c>
      <c r="AA1191" s="3" t="e">
        <f>IF(DEGREES(ACOS(SIN(RADIANS(G1191))*SIN(RADIANS(E1181))+COS(RADIANS(G1191))*COS(RADIANS(E1181))*COS(RADIANS(AA1171))))&gt;90,0,$F$4*$F$5/E1180^2*(SIN(RADIANS(G1191))*SIN(RADIANS(E1181))+COS(RADIANS(G1191))*COS(RADIANS(E1181))*COS(RADIANS(AA1171))))</f>
        <v>#DIV/0!</v>
      </c>
      <c r="AB1191" s="3" t="e">
        <f>IF(DEGREES(ACOS(SIN(RADIANS(G1191))*SIN(RADIANS(E1181))+COS(RADIANS(G1191))*COS(RADIANS(E1181))*COS(RADIANS(AB1171))))&gt;90,0,$F$4*$F$5/E1180^2*(SIN(RADIANS(G1191))*SIN(RADIANS(E1181))+COS(RADIANS(G1191))*COS(RADIANS(E1181))*COS(RADIANS(AB1171))))</f>
        <v>#DIV/0!</v>
      </c>
      <c r="AC1191" s="3" t="e">
        <f>IF(DEGREES(ACOS(SIN(RADIANS(G1191))*SIN(RADIANS(E1181))+COS(RADIANS(G1191))*COS(RADIANS(E1181))*COS(RADIANS(AC1171))))&gt;90,0,$F$4*$F$5/E1180^2*(SIN(RADIANS(G1191))*SIN(RADIANS(E1181))+COS(RADIANS(G1191))*COS(RADIANS(E1181))*COS(RADIANS(AC1171))))</f>
        <v>#DIV/0!</v>
      </c>
      <c r="AD1191" s="3" t="e">
        <f>IF(DEGREES(ACOS(SIN(RADIANS(G1191))*SIN(RADIANS(E1181))+COS(RADIANS(G1191))*COS(RADIANS(E1181))*COS(RADIANS(AD1171))))&gt;90,0,$F$4*$F$5/E1180^2*(SIN(RADIANS(G1191))*SIN(RADIANS(E1181))+COS(RADIANS(G1191))*COS(RADIANS(E1181))*COS(RADIANS(AD1171))))</f>
        <v>#DIV/0!</v>
      </c>
      <c r="AE1191" s="3" t="e">
        <f>IF(DEGREES(ACOS(SIN(RADIANS(G1191))*SIN(RADIANS(E1181))+COS(RADIANS(G1191))*COS(RADIANS(E1181))*COS(RADIANS(AE1171))))&gt;90,0,$F$4*$F$5/E1180^2*(SIN(RADIANS(G1191))*SIN(RADIANS(E1181))+COS(RADIANS(G1191))*COS(RADIANS(E1181))*COS(RADIANS(AE1171))))</f>
        <v>#DIV/0!</v>
      </c>
      <c r="AF1191" s="3" t="e">
        <f>IF(DEGREES(ACOS(SIN(RADIANS(G1191))*SIN(RADIANS(E1181))+COS(RADIANS(G1191))*COS(RADIANS(E1181))*COS(RADIANS(AF1171))))&gt;90,0,$F$4*$F$5/E1180^2*(SIN(RADIANS(G1191))*SIN(RADIANS(E1181))+COS(RADIANS(G1191))*COS(RADIANS(E1181))*COS(RADIANS(AF1171))))</f>
        <v>#DIV/0!</v>
      </c>
      <c r="AG1191" s="3" t="e">
        <f>IF(DEGREES(ACOS(SIN(RADIANS(G1191))*SIN(RADIANS(E1181))+COS(RADIANS(G1191))*COS(RADIANS(E1181))*COS(RADIANS(AG1171))))&gt;90,0,$F$4*$F$5/E1180^2*(SIN(RADIANS(G1191))*SIN(RADIANS(E1181))+COS(RADIANS(G1191))*COS(RADIANS(E1181))*COS(RADIANS(AG1171))))</f>
        <v>#DIV/0!</v>
      </c>
      <c r="AH1191" s="3" t="e">
        <f>IF(DEGREES(ACOS(SIN(RADIANS(G1191))*SIN(RADIANS(E1181))+COS(RADIANS(G1191))*COS(RADIANS(E1181))*COS(RADIANS(AH1171))))&gt;90,0,$F$4*$F$5/E1180^2*(SIN(RADIANS(G1191))*SIN(RADIANS(E1181))+COS(RADIANS(G1191))*COS(RADIANS(E1181))*COS(RADIANS(AH1171))))</f>
        <v>#DIV/0!</v>
      </c>
      <c r="AI1191" s="3" t="e">
        <f>IF(DEGREES(ACOS(SIN(RADIANS(G1191))*SIN(RADIANS(E1181))+COS(RADIANS(G1191))*COS(RADIANS(E1181))*COS(RADIANS(AI1171))))&gt;90,0,$F$4*$F$5/E1180^2*(SIN(RADIANS(G1191))*SIN(RADIANS(E1181))+COS(RADIANS(G1191))*COS(RADIANS(E1181))*COS(RADIANS(AI1171))))</f>
        <v>#DIV/0!</v>
      </c>
      <c r="AJ1191" s="3" t="e">
        <f>IF(DEGREES(ACOS(SIN(RADIANS(G1191))*SIN(RADIANS(E1181))+COS(RADIANS(G1191))*COS(RADIANS(E1181))*COS(RADIANS(AJ1171))))&gt;90,0,$F$4*$F$5/E1180^2*(SIN(RADIANS(G1191))*SIN(RADIANS(E1181))+COS(RADIANS(G1191))*COS(RADIANS(E1181))*COS(RADIANS(AJ1171))))</f>
        <v>#DIV/0!</v>
      </c>
      <c r="AK1191" s="3" t="e">
        <f>IF(DEGREES(ACOS(SIN(RADIANS(G1191))*SIN(RADIANS(E1181))+COS(RADIANS(G1191))*COS(RADIANS(E1181))*COS(RADIANS(AK1171))))&gt;90,0,$F$4*$F$5/E1180^2*(SIN(RADIANS(G1191))*SIN(RADIANS(E1181))+COS(RADIANS(G1191))*COS(RADIANS(E1181))*COS(RADIANS(AK1171))))</f>
        <v>#DIV/0!</v>
      </c>
      <c r="AL1191" s="3" t="e">
        <f>IF(DEGREES(ACOS(SIN(RADIANS(G1191))*SIN(RADIANS(E1181))+COS(RADIANS(G1191))*COS(RADIANS(E1181))*COS(RADIANS(AL1171))))&gt;90,0,$F$4*$F$5/E1180^2*(SIN(RADIANS(G1191))*SIN(RADIANS(E1181))+COS(RADIANS(G1191))*COS(RADIANS(E1181))*COS(RADIANS(AL1171))))</f>
        <v>#DIV/0!</v>
      </c>
      <c r="AM1191" s="3" t="e">
        <f>IF(DEGREES(ACOS(SIN(RADIANS(G1191))*SIN(RADIANS(E1181))+COS(RADIANS(G1191))*COS(RADIANS(E1181))*COS(RADIANS(AM1171))))&gt;90,0,$F$4*$F$5/E1180^2*(SIN(RADIANS(G1191))*SIN(RADIANS(E1181))+COS(RADIANS(G1191))*COS(RADIANS(E1181))*COS(RADIANS(AM1171))))</f>
        <v>#DIV/0!</v>
      </c>
      <c r="AN1191" s="3" t="e">
        <f>IF(DEGREES(ACOS(SIN(RADIANS(G1191))*SIN(RADIANS(E1181))+COS(RADIANS(G1191))*COS(RADIANS(E1181))*COS(RADIANS(AN1171))))&gt;90,0,$F$4*$F$5/E1180^2*(SIN(RADIANS(G1191))*SIN(RADIANS(E1181))+COS(RADIANS(G1191))*COS(RADIANS(E1181))*COS(RADIANS(AN1171))))</f>
        <v>#DIV/0!</v>
      </c>
      <c r="AO1191" s="3" t="e">
        <f>IF(DEGREES(ACOS(SIN(RADIANS(G1191))*SIN(RADIANS(E1181))+COS(RADIANS(G1191))*COS(RADIANS(E1181))*COS(RADIANS(AO1171))))&gt;90,0,$F$4*$F$5/E1180^2*(SIN(RADIANS(G1191))*SIN(RADIANS(E1181))+COS(RADIANS(G1191))*COS(RADIANS(E1181))*COS(RADIANS(AO1171))))</f>
        <v>#DIV/0!</v>
      </c>
      <c r="AP1191" s="3" t="e">
        <f>IF(DEGREES(ACOS(SIN(RADIANS(G1191))*SIN(RADIANS(E1181))+COS(RADIANS(G1191))*COS(RADIANS(E1181))*COS(RADIANS(AP1171))))&gt;90,0,$F$4*$F$5/E1180^2*(SIN(RADIANS(G1191))*SIN(RADIANS(E1181))+COS(RADIANS(G1191))*COS(RADIANS(E1181))*COS(RADIANS(AP1171))))</f>
        <v>#DIV/0!</v>
      </c>
      <c r="AQ1191" s="3" t="e">
        <f>IF(DEGREES(ACOS(SIN(RADIANS(G1191))*SIN(RADIANS(E1181))+COS(RADIANS(G1191))*COS(RADIANS(E1181))*COS(RADIANS(AQ1171))))&gt;90,0,$F$4*$F$5/E1180^2*(SIN(RADIANS(G1191))*SIN(RADIANS(E1181))+COS(RADIANS(G1191))*COS(RADIANS(E1181))*COS(RADIANS(AQ1171))))</f>
        <v>#DIV/0!</v>
      </c>
      <c r="AR1191" s="3" t="e">
        <f>IF(DEGREES(ACOS(SIN(RADIANS(G1191))*SIN(RADIANS(E1181))+COS(RADIANS(G1191))*COS(RADIANS(E1181))*COS(RADIANS(AR1171))))&gt;90,0,$F$4*$F$5/E1180^2*(SIN(RADIANS(G1191))*SIN(RADIANS(E1181))+COS(RADIANS(G1191))*COS(RADIANS(E1181))*COS(RADIANS(AR1171))))</f>
        <v>#DIV/0!</v>
      </c>
    </row>
    <row r="1192" spans="2:44" ht="15.75" customHeight="1" x14ac:dyDescent="0.2"/>
    <row r="1193" spans="2:44" ht="15.75" customHeight="1" x14ac:dyDescent="0.2">
      <c r="H1193" s="3" t="s">
        <v>771</v>
      </c>
      <c r="I1193" s="3">
        <v>180</v>
      </c>
      <c r="J1193" s="3">
        <v>170</v>
      </c>
      <c r="K1193" s="3">
        <v>160</v>
      </c>
      <c r="L1193" s="3">
        <v>150</v>
      </c>
      <c r="M1193" s="3">
        <v>140</v>
      </c>
      <c r="N1193" s="3">
        <v>130</v>
      </c>
      <c r="O1193" s="3">
        <v>120</v>
      </c>
      <c r="P1193" s="3">
        <v>110</v>
      </c>
      <c r="Q1193" s="3">
        <v>100</v>
      </c>
      <c r="R1193" s="3">
        <v>90</v>
      </c>
      <c r="S1193" s="3">
        <v>80</v>
      </c>
      <c r="T1193" s="3">
        <v>70</v>
      </c>
      <c r="U1193" s="3">
        <v>60</v>
      </c>
      <c r="V1193" s="3">
        <v>50</v>
      </c>
      <c r="W1193" s="3">
        <v>40</v>
      </c>
      <c r="X1193" s="3">
        <v>30</v>
      </c>
      <c r="Y1193" s="3">
        <v>20</v>
      </c>
      <c r="Z1193" s="3">
        <v>10</v>
      </c>
      <c r="AA1193" s="3">
        <v>0</v>
      </c>
      <c r="AB1193" s="3">
        <v>-10</v>
      </c>
      <c r="AC1193" s="3">
        <v>-20</v>
      </c>
      <c r="AD1193" s="3">
        <v>-30</v>
      </c>
      <c r="AE1193" s="3">
        <v>-40</v>
      </c>
      <c r="AF1193" s="3">
        <v>-50</v>
      </c>
      <c r="AG1193" s="3">
        <v>-60</v>
      </c>
      <c r="AH1193" s="3">
        <v>-70</v>
      </c>
      <c r="AI1193" s="3">
        <v>-80</v>
      </c>
      <c r="AJ1193" s="3">
        <v>-90</v>
      </c>
      <c r="AK1193" s="3">
        <v>-100</v>
      </c>
      <c r="AL1193" s="3">
        <v>-110</v>
      </c>
      <c r="AM1193" s="3">
        <v>-120</v>
      </c>
      <c r="AN1193" s="3">
        <v>-130</v>
      </c>
      <c r="AO1193" s="3">
        <v>-140</v>
      </c>
      <c r="AP1193" s="3">
        <v>-150</v>
      </c>
      <c r="AQ1193" s="3">
        <v>-160</v>
      </c>
      <c r="AR1193" s="3">
        <v>-170</v>
      </c>
    </row>
    <row r="1194" spans="2:44" ht="15.75" customHeight="1" x14ac:dyDescent="0.2">
      <c r="H1194" s="3" t="s">
        <v>782</v>
      </c>
      <c r="I1194" s="3">
        <f>IF(ABS(I1193-E1206)&gt;180,IF(ABS(I1193-E1206)&gt;360,ABS(I1193-E1206)-360,360-ABS(I1193-E1206)),ABS(I1193-E1206))</f>
        <v>180</v>
      </c>
      <c r="J1194" s="3">
        <f>IF(ABS(J1193-E1206)&gt;180,IF(ABS(J1193-E1206)&gt;360,ABS(J1193-E1206)-360,360-ABS(J1193-E1206)),ABS(J1193-E1206))</f>
        <v>170</v>
      </c>
      <c r="K1194" s="3">
        <f>IF(ABS(K1193-E1206)&gt;180,IF(ABS(K1193-E1206)&gt;360,ABS(K1193-E1206)-360,360-ABS(K1193-E1206)),ABS(K1193-E1206))</f>
        <v>160</v>
      </c>
      <c r="L1194" s="3">
        <f>IF(ABS(L1193-E1206)&gt;180,IF(ABS(L1193-E1206)&gt;360,ABS(L1193-E1206)-360,360-ABS(L1193-E1206)),ABS(L1193-E1206))</f>
        <v>150</v>
      </c>
      <c r="M1194" s="3">
        <f>IF(ABS(M1193-E1206)&gt;180,IF(ABS(M1193-E1206)&gt;360,ABS(M1193-E1206)-360,360-ABS(M1193-E1206)),ABS(M1193-E1206))</f>
        <v>140</v>
      </c>
      <c r="N1194" s="3">
        <f>IF(ABS(N1193-E1206)&gt;180,IF(ABS(N1193-E1206)&gt;360,ABS(N1193-E1206)-360,360-ABS(N1193-E1206)),ABS(N1193-E1206))</f>
        <v>130</v>
      </c>
      <c r="O1194" s="3">
        <f>IF(ABS(O1193-E1206)&gt;180,IF(ABS(O1193-E1206)&gt;360,ABS(O1193-E1206)-360,360-ABS(O1193-E1206)),ABS(O1193-E1206))</f>
        <v>120</v>
      </c>
      <c r="P1194" s="3">
        <f>IF(ABS(P1193-E1206)&gt;180,IF(ABS(P1193-E1206)&gt;360,ABS(P1193-E1206)-360,360-ABS(P1193-E1206)),ABS(P1193-E1206))</f>
        <v>110</v>
      </c>
      <c r="Q1194" s="3">
        <f>IF(ABS(Q1193-E1206)&gt;180,IF(ABS(Q1193-E1206)&gt;360,ABS(Q1193-E1206)-360,360-ABS(Q1193-E1206)),ABS(Q1193-E1206))</f>
        <v>100</v>
      </c>
      <c r="R1194" s="3">
        <f>IF(ABS(R1193-E1206)&gt;180,IF(ABS(R1193-E1206)&gt;360,ABS(R1193-E1206)-360,360-ABS(R1193-E1206)),ABS(R1193-E1206))</f>
        <v>90</v>
      </c>
      <c r="S1194" s="3">
        <f>IF(ABS(S1193-E1206)&gt;180,IF(ABS(S1193-E1206)&gt;360,ABS(S1193-E1206)-360,360-ABS(S1193-E1206)),ABS(S1193-E1206))</f>
        <v>80</v>
      </c>
      <c r="T1194" s="3">
        <f>IF(ABS(T1193-E1206)&gt;180,IF(ABS(T1193-E1206)&gt;360,ABS(T1193-E1206)-360,360-ABS(T1193-E1206)),ABS(T1193-E1206))</f>
        <v>70</v>
      </c>
      <c r="U1194" s="3">
        <f>IF(ABS(U1193-E1206)&gt;180,IF(ABS(U1193-E1206)&gt;360,ABS(U1193-E1206)-360,360-ABS(U1193-E1206)),ABS(U1193-E1206))</f>
        <v>60</v>
      </c>
      <c r="V1194" s="3">
        <f>IF(ABS(V1193-E1206)&gt;180,IF(ABS(V1193-E1206)&gt;360,ABS(V1193-E1206)-360,360-ABS(V1193-E1206)),ABS(V1193-E1206))</f>
        <v>50</v>
      </c>
      <c r="W1194" s="3">
        <f>IF(ABS(W1193-E1206)&gt;180,IF(ABS(W1193-E1206)&gt;360,ABS(W1193-E1206)-360,360-ABS(W1193-E1206)),ABS(W1193-E1206))</f>
        <v>40</v>
      </c>
      <c r="X1194" s="3">
        <f>IF(ABS(X1193-E1206)&gt;180,IF(ABS(X1193-E1206)&gt;360,ABS(X1193-E1206)-360,360-ABS(X1193-E1206)),ABS(X1193-E1206))</f>
        <v>30</v>
      </c>
      <c r="Y1194" s="3">
        <f>IF(ABS(Y1193-E1206)&gt;180,IF(ABS(Y1193-E1206)&gt;360,ABS(Y1193-E1206)-360,360-ABS(Y1193-E1206)),ABS(Y1193-E1206))</f>
        <v>20</v>
      </c>
      <c r="Z1194" s="3">
        <f>IF(ABS(Z1193-E1206)&gt;180,IF(ABS(Z1193-E1206)&gt;360,ABS(Z1193-E1206)-360,360-ABS(Z1193-E1206)),ABS(Z1193-E1206))</f>
        <v>10</v>
      </c>
      <c r="AA1194" s="3">
        <f>IF(ABS(AA1193-E1206)&gt;180,IF(ABS(AA1193-E1206)&gt;360,ABS(AA1193-E1206)-360,360-ABS(AA1193-E1206)),ABS(AA1193-E1206))</f>
        <v>0</v>
      </c>
      <c r="AB1194" s="3">
        <f>IF(ABS(AB1193-E1206)&gt;180,IF(ABS(AB1193-E1206)&gt;360,ABS(AB1193-E1206)-360,360-ABS(AB1193-E1206)),ABS(AB1193-E1206))</f>
        <v>10</v>
      </c>
      <c r="AC1194" s="3">
        <f>IF(ABS(AC1193-E1206)&gt;180,IF(ABS(AC1193-E1206)&gt;360,ABS(AC1193-E1206)-360,360-ABS(AC1193-E1206)),ABS(AC1193-E1206))</f>
        <v>20</v>
      </c>
      <c r="AD1194" s="3">
        <f>IF(ABS(AD1193-E1206)&gt;180,IF(ABS(AD1193-E1206)&gt;360,ABS(AD1193-E1206)-360,360-ABS(AD1193-E1206)),ABS(AD1193-E1206))</f>
        <v>30</v>
      </c>
      <c r="AE1194" s="3">
        <f>IF(ABS(AE1193-E1206)&gt;180,IF(ABS(AE1193-E1206)&gt;360,ABS(AE1193-E1206)-360,360-ABS(AE1193-E1206)),ABS(AE1193-E1206))</f>
        <v>40</v>
      </c>
      <c r="AF1194" s="3">
        <f>IF(ABS(AF1193-E1206)&gt;180,IF(ABS(AF1193-E1206)&gt;360,ABS(AF1193-E1206)-360,360-ABS(AF1193-E1206)),ABS(AF1193-E1206))</f>
        <v>50</v>
      </c>
      <c r="AG1194" s="3">
        <f>IF(ABS(AG1193-E1206)&gt;180,IF(ABS(AG1193-E1206)&gt;360,ABS(AG1193-E1206)-360,360-ABS(AG1193-E1206)),ABS(AG1193-E1206))</f>
        <v>60</v>
      </c>
      <c r="AH1194" s="3">
        <f>IF(ABS(AH1193-E1206)&gt;180,IF(ABS(AH1193-E1206)&gt;360,ABS(AH1193-E1206)-360,360-ABS(AH1193-E1206)),ABS(AH1193-E1206))</f>
        <v>70</v>
      </c>
      <c r="AI1194" s="3">
        <f>IF(ABS(AI1193-E1206)&gt;180,IF(ABS(AI1193-E1206)&gt;360,ABS(AI1193-E1206)-360,360-ABS(AI1193-E1206)),ABS(AI1193-E1206))</f>
        <v>80</v>
      </c>
      <c r="AJ1194" s="3">
        <f>IF(ABS(AJ1193-E1206)&gt;180,IF(ABS(AJ1193-E1206)&gt;360,ABS(AJ1193-E1206)-360,360-ABS(AJ1193-E1206)),ABS(AJ1193-E1206))</f>
        <v>90</v>
      </c>
      <c r="AK1194" s="3">
        <f>IF(ABS(AK1193-E1206)&gt;180,IF(ABS(AK1193-E1206)&gt;360,ABS(AK1193-E1206)-360,360-ABS(AK1193-E1206)),ABS(AK1193-E1206))</f>
        <v>100</v>
      </c>
      <c r="AL1194" s="3">
        <f>IF(ABS(AL1193-E1206)&gt;180,IF(ABS(AL1193-E1206)&gt;360,ABS(AL1193-E1206)-360,360-ABS(AL1193-E1206)),ABS(AL1193-E1206))</f>
        <v>110</v>
      </c>
      <c r="AM1194" s="3">
        <f>IF(ABS(AM1193-E1206)&gt;180,IF(ABS(AM1193-E1206)&gt;360,ABS(AM1193-E1206)-360,360-ABS(AM1193-E1206)),ABS(AM1193-E1206))</f>
        <v>120</v>
      </c>
      <c r="AN1194" s="3">
        <f>IF(ABS(AN1193-E1206)&gt;180,IF(ABS(AN1193-E1206)&gt;360,ABS(AN1193-E1206)-360,360-ABS(AN1193-E1206)),ABS(AN1193-E1206))</f>
        <v>130</v>
      </c>
      <c r="AO1194" s="3">
        <f>IF(ABS(AO1193-E1206)&gt;180,IF(ABS(AO1193-E1206)&gt;360,ABS(AO1193-E1206)-360,360-ABS(AO1193-E1206)),ABS(AO1193-E1206))</f>
        <v>140</v>
      </c>
      <c r="AP1194" s="3">
        <f>IF(ABS(AP1193-E1206)&gt;180,IF(ABS(AP1193-E1206)&gt;360,ABS(AP1193-E1206)-360,360-ABS(AP1193-E1206)),ABS(AP1193-E1206))</f>
        <v>150</v>
      </c>
      <c r="AQ1194" s="3">
        <f>IF(ABS(AQ1193-E1206)&gt;180,IF(ABS(AQ1193-E1206)&gt;360,ABS(AQ1193-E1206)-360,360-ABS(AQ1193-E1206)),ABS(AQ1193-E1206))</f>
        <v>160</v>
      </c>
      <c r="AR1194" s="3">
        <f>IF(ABS(AR1193-E1206)&gt;180,IF(ABS(AR1193-E1206)&gt;360,ABS(AR1193-E1206)-360,360-ABS(AR1193-E1206)),ABS(AR1193-E1206))</f>
        <v>170</v>
      </c>
    </row>
    <row r="1195" spans="2:44" ht="15.75" customHeight="1" x14ac:dyDescent="0.2">
      <c r="G1195" s="3" t="s">
        <v>736</v>
      </c>
    </row>
    <row r="1196" spans="2:44" ht="15.75" customHeight="1" x14ac:dyDescent="0.2">
      <c r="B1196" s="3" t="s">
        <v>791</v>
      </c>
      <c r="E1196" s="3">
        <v>500</v>
      </c>
      <c r="G1196" s="3">
        <v>90</v>
      </c>
      <c r="I1196" s="3" t="e">
        <f>IF(DEGREES(ACOS(SIN(RADIANS(G1196))*SIN(RADIANS(E1204))+COS(RADIANS(G1196))*COS(RADIANS(E1204))*COS(RADIANS(I1194))))&gt;90,0,$F$4*$F$5/E1203^2*(SIN(RADIANS(G1196))*SIN(RADIANS(E1204))+COS(RADIANS(G1196))*COS(RADIANS(E1204))*COS(RADIANS(I1194))))</f>
        <v>#DIV/0!</v>
      </c>
      <c r="J1196" s="3" t="e">
        <f>IF(DEGREES(ACOS(SIN(RADIANS(G1196))*SIN(RADIANS(E1204))+COS(RADIANS(G1196))*COS(RADIANS(E1204))*COS(RADIANS(J1194))))&gt;90,0,$F$4*$F$5/E1203^2*(SIN(RADIANS(G1196))*SIN(RADIANS(E1204))+COS(RADIANS(G1196))*COS(RADIANS(E1204))*COS(RADIANS(J1194))))</f>
        <v>#DIV/0!</v>
      </c>
      <c r="K1196" s="3" t="e">
        <f>IF(DEGREES(ACOS(SIN(RADIANS(G1196))*SIN(RADIANS(E1204))+COS(RADIANS(G1196))*COS(RADIANS(E1204))*COS(RADIANS(K1194))))&gt;90,0,$F$4*$F$5/E1203^2*(SIN(RADIANS(G1196))*SIN(RADIANS(E1204))+COS(RADIANS(G1196))*COS(RADIANS(E1204))*COS(RADIANS(K1194))))</f>
        <v>#DIV/0!</v>
      </c>
      <c r="L1196" s="3" t="e">
        <f>IF(DEGREES(ACOS(SIN(RADIANS(G1196))*SIN(RADIANS(E1204))+COS(RADIANS(G1196))*COS(RADIANS(E1204))*COS(RADIANS(L1194))))&gt;90,0,$F$4*$F$5/E1203^2*(SIN(RADIANS(G1196))*SIN(RADIANS(E1204))+COS(RADIANS(G1196))*COS(RADIANS(E1204))*COS(RADIANS(L1194))))</f>
        <v>#DIV/0!</v>
      </c>
      <c r="M1196" s="3" t="e">
        <f>IF(DEGREES(ACOS(SIN(RADIANS(G1196))*SIN(RADIANS(E1204))+COS(RADIANS(G1196))*COS(RADIANS(E1204))*COS(RADIANS(M1194))))&gt;90,0,$F$4*$F$5/E1203^2*(SIN(RADIANS(G1196))*SIN(RADIANS(E1204))+COS(RADIANS(G1196))*COS(RADIANS(E1204))*COS(RADIANS(M1194))))</f>
        <v>#DIV/0!</v>
      </c>
      <c r="N1196" s="3" t="e">
        <f>IF(DEGREES(ACOS(SIN(RADIANS(G1196))*SIN(RADIANS(E1204))+COS(RADIANS(G1196))*COS(RADIANS(E1204))*COS(RADIANS(N1194))))&gt;90,0,$F$4*$F$5/E1203^2*(SIN(RADIANS(G1196))*SIN(RADIANS(E1204))+COS(RADIANS(G1196))*COS(RADIANS(E1204))*COS(RADIANS(N1194))))</f>
        <v>#DIV/0!</v>
      </c>
      <c r="O1196" s="3" t="e">
        <f>IF(DEGREES(ACOS(SIN(RADIANS(G1196))*SIN(RADIANS(E1204))+COS(RADIANS(G1196))*COS(RADIANS(E1204))*COS(RADIANS(O1194))))&gt;90,0,$F$4*$F$5/E1203^2*(SIN(RADIANS(G1196))*SIN(RADIANS(E1204))+COS(RADIANS(G1196))*COS(RADIANS(E1204))*COS(RADIANS(O1194))))</f>
        <v>#DIV/0!</v>
      </c>
      <c r="P1196" s="3" t="e">
        <f>IF(DEGREES(ACOS(SIN(RADIANS(G1196))*SIN(RADIANS(E1204))+COS(RADIANS(G1196))*COS(RADIANS(E1204))*COS(RADIANS(P1194))))&gt;90,0,$F$4*$F$5/E1203^2*(SIN(RADIANS(G1196))*SIN(RADIANS(E1204))+COS(RADIANS(G1196))*COS(RADIANS(E1204))*COS(RADIANS(P1194))))</f>
        <v>#DIV/0!</v>
      </c>
      <c r="Q1196" s="3" t="e">
        <f>IF(DEGREES(ACOS(SIN(RADIANS(G1196))*SIN(RADIANS(E1204))+COS(RADIANS(G1196))*COS(RADIANS(E1204))*COS(RADIANS(Q1194))))&gt;90,0,$F$4*$F$5/E1203^2*(SIN(RADIANS(G1196))*SIN(RADIANS(E1204))+COS(RADIANS(G1196))*COS(RADIANS(E1204))*COS(RADIANS(Q1194))))</f>
        <v>#DIV/0!</v>
      </c>
      <c r="R1196" s="3" t="e">
        <f>IF(DEGREES(ACOS(SIN(RADIANS(G1196))*SIN(RADIANS(E1204))+COS(RADIANS(G1196))*COS(RADIANS(E1204))*COS(RADIANS(R1194))))&gt;90,0,$F$4*$F$5/E1203^2*(SIN(RADIANS(G1196))*SIN(RADIANS(E1204))+COS(RADIANS(G1196))*COS(RADIANS(E1204))*COS(RADIANS(R1194))))</f>
        <v>#DIV/0!</v>
      </c>
      <c r="S1196" s="3" t="e">
        <f>IF(DEGREES(ACOS(SIN(RADIANS(G1196))*SIN(RADIANS(E1204))+COS(RADIANS(G1196))*COS(RADIANS(E1204))*COS(RADIANS(S1194))))&gt;90,0,$F$4*$F$5/E1203^2*(SIN(RADIANS(G1196))*SIN(RADIANS(E1204))+COS(RADIANS(G1196))*COS(RADIANS(E1204))*COS(RADIANS(S1194))))</f>
        <v>#DIV/0!</v>
      </c>
      <c r="T1196" s="3" t="e">
        <f>IF(DEGREES(ACOS(SIN(RADIANS(G1196))*SIN(RADIANS(E1204))+COS(RADIANS(G1196))*COS(RADIANS(E1204))*COS(RADIANS(T1194))))&gt;90,0,$F$4*$F$5/E1203^2*(SIN(RADIANS(G1196))*SIN(RADIANS(E1204))+COS(RADIANS(G1196))*COS(RADIANS(E1204))*COS(RADIANS(T1194))))</f>
        <v>#DIV/0!</v>
      </c>
      <c r="U1196" s="3" t="e">
        <f>IF(DEGREES(ACOS(SIN(RADIANS(G1196))*SIN(RADIANS(E1204))+COS(RADIANS(G1196))*COS(RADIANS(E1204))*COS(RADIANS(U1194))))&gt;90,0,$F$4*$F$5/E1203^2*(SIN(RADIANS(G1196))*SIN(RADIANS(E1204))+COS(RADIANS(G1196))*COS(RADIANS(E1204))*COS(RADIANS(U1194))))</f>
        <v>#DIV/0!</v>
      </c>
      <c r="V1196" s="3" t="e">
        <f>IF(DEGREES(ACOS(SIN(RADIANS(G1196))*SIN(RADIANS(E1204))+COS(RADIANS(G1196))*COS(RADIANS(E1204))*COS(RADIANS(V1194))))&gt;90,0,$F$4*$F$5/E1203^2*(SIN(RADIANS(G1196))*SIN(RADIANS(E1204))+COS(RADIANS(G1196))*COS(RADIANS(E1204))*COS(RADIANS(V1194))))</f>
        <v>#DIV/0!</v>
      </c>
      <c r="W1196" s="3" t="e">
        <f>IF(DEGREES(ACOS(SIN(RADIANS(G1196))*SIN(RADIANS(E1204))+COS(RADIANS(G1196))*COS(RADIANS(E1204))*COS(RADIANS(W1194))))&gt;90,0,$F$4*$F$5/E1203^2*(SIN(RADIANS(G1196))*SIN(RADIANS(E1204))+COS(RADIANS(G1196))*COS(RADIANS(E1204))*COS(RADIANS(W1194))))</f>
        <v>#DIV/0!</v>
      </c>
      <c r="X1196" s="3" t="e">
        <f>IF(DEGREES(ACOS(SIN(RADIANS(G1196))*SIN(RADIANS(E1204))+COS(RADIANS(G1196))*COS(RADIANS(E1204))*COS(RADIANS(X1194))))&gt;90,0,$F$4*$F$5/E1203^2*(SIN(RADIANS(G1196))*SIN(RADIANS(E1204))+COS(RADIANS(G1196))*COS(RADIANS(E1204))*COS(RADIANS(X1194))))</f>
        <v>#DIV/0!</v>
      </c>
      <c r="Y1196" s="3" t="e">
        <f>IF(DEGREES(ACOS(SIN(RADIANS(G1196))*SIN(RADIANS(E1204))+COS(RADIANS(G1196))*COS(RADIANS(E1204))*COS(RADIANS(Y1194))))&gt;90,0,$F$4*$F$5/E1203^2*(SIN(RADIANS(G1196))*SIN(RADIANS(E1204))+COS(RADIANS(G1196))*COS(RADIANS(E1204))*COS(RADIANS(Y1194))))</f>
        <v>#DIV/0!</v>
      </c>
      <c r="Z1196" s="3" t="e">
        <f>IF(DEGREES(ACOS(SIN(RADIANS(G1196))*SIN(RADIANS(E1204))+COS(RADIANS(G1196))*COS(RADIANS(E1204))*COS(RADIANS(Z1194))))&gt;90,0,$F$4*$F$5/E1203^2*(SIN(RADIANS(G1196))*SIN(RADIANS(E1204))+COS(RADIANS(G1196))*COS(RADIANS(E1204))*COS(RADIANS(Z1194))))</f>
        <v>#DIV/0!</v>
      </c>
      <c r="AA1196" s="3" t="e">
        <f>IF(DEGREES(ACOS(SIN(RADIANS(G1196))*SIN(RADIANS(E1204))+COS(RADIANS(G1196))*COS(RADIANS(E1204))*COS(RADIANS(AA1194))))&gt;90,0,$F$4*$F$5/E1203^2*(SIN(RADIANS(G1196))*SIN(RADIANS(E1204))+COS(RADIANS(G1196))*COS(RADIANS(E1204))*COS(RADIANS(AA1194))))</f>
        <v>#DIV/0!</v>
      </c>
      <c r="AB1196" s="3" t="e">
        <f>IF(DEGREES(ACOS(SIN(RADIANS(G1196))*SIN(RADIANS(E1204))+COS(RADIANS(G1196))*COS(RADIANS(E1204))*COS(RADIANS(AB1194))))&gt;90,0,$F$4*$F$5/E1203^2*(SIN(RADIANS(G1196))*SIN(RADIANS(E1204))+COS(RADIANS(G1196))*COS(RADIANS(E1204))*COS(RADIANS(AB1194))))</f>
        <v>#DIV/0!</v>
      </c>
      <c r="AC1196" s="3" t="e">
        <f>IF(DEGREES(ACOS(SIN(RADIANS(G1196))*SIN(RADIANS(E1204))+COS(RADIANS(G1196))*COS(RADIANS(E1204))*COS(RADIANS(AC1194))))&gt;90,0,$F$4*$F$5/E1203^2*(SIN(RADIANS(G1196))*SIN(RADIANS(E1204))+COS(RADIANS(G1196))*COS(RADIANS(E1204))*COS(RADIANS(AC1194))))</f>
        <v>#DIV/0!</v>
      </c>
      <c r="AD1196" s="3" t="e">
        <f>IF(DEGREES(ACOS(SIN(RADIANS(G1196))*SIN(RADIANS(E1204))+COS(RADIANS(G1196))*COS(RADIANS(E1204))*COS(RADIANS(AD1194))))&gt;90,0,$F$4*$F$5/E1203^2*(SIN(RADIANS(G1196))*SIN(RADIANS(E1204))+COS(RADIANS(G1196))*COS(RADIANS(E1204))*COS(RADIANS(AD1194))))</f>
        <v>#DIV/0!</v>
      </c>
      <c r="AE1196" s="3" t="e">
        <f>IF(DEGREES(ACOS(SIN(RADIANS(G1196))*SIN(RADIANS(E1204))+COS(RADIANS(G1196))*COS(RADIANS(E1204))*COS(RADIANS(AE1194))))&gt;90,0,$F$4*$F$5/E1203^2*(SIN(RADIANS(G1196))*SIN(RADIANS(E1204))+COS(RADIANS(G1196))*COS(RADIANS(E1204))*COS(RADIANS(AE1194))))</f>
        <v>#DIV/0!</v>
      </c>
      <c r="AF1196" s="3" t="e">
        <f>IF(DEGREES(ACOS(SIN(RADIANS(G1196))*SIN(RADIANS(E1204))+COS(RADIANS(G1196))*COS(RADIANS(E1204))*COS(RADIANS(AF1194))))&gt;90,0,$F$4*$F$5/E1203^2*(SIN(RADIANS(G1196))*SIN(RADIANS(E1204))+COS(RADIANS(G1196))*COS(RADIANS(E1204))*COS(RADIANS(AF1194))))</f>
        <v>#DIV/0!</v>
      </c>
      <c r="AG1196" s="3" t="e">
        <f>IF(DEGREES(ACOS(SIN(RADIANS(G1196))*SIN(RADIANS(E1204))+COS(RADIANS(G1196))*COS(RADIANS(E1204))*COS(RADIANS(AG1194))))&gt;90,0,$F$4*$F$5/E1203^2*(SIN(RADIANS(G1196))*SIN(RADIANS(E1204))+COS(RADIANS(G1196))*COS(RADIANS(E1204))*COS(RADIANS(AG1194))))</f>
        <v>#DIV/0!</v>
      </c>
      <c r="AH1196" s="3" t="e">
        <f>IF(DEGREES(ACOS(SIN(RADIANS(G1196))*SIN(RADIANS(E1204))+COS(RADIANS(G1196))*COS(RADIANS(E1204))*COS(RADIANS(AH1194))))&gt;90,0,$F$4*$F$5/E1203^2*(SIN(RADIANS(G1196))*SIN(RADIANS(E1204))+COS(RADIANS(G1196))*COS(RADIANS(E1204))*COS(RADIANS(AH1194))))</f>
        <v>#DIV/0!</v>
      </c>
      <c r="AI1196" s="3" t="e">
        <f>IF(DEGREES(ACOS(SIN(RADIANS(G1196))*SIN(RADIANS(E1204))+COS(RADIANS(G1196))*COS(RADIANS(E1204))*COS(RADIANS(AI1194))))&gt;90,0,$F$4*$F$5/E1203^2*(SIN(RADIANS(G1196))*SIN(RADIANS(E1204))+COS(RADIANS(G1196))*COS(RADIANS(E1204))*COS(RADIANS(AI1194))))</f>
        <v>#DIV/0!</v>
      </c>
      <c r="AJ1196" s="3" t="e">
        <f>IF(DEGREES(ACOS(SIN(RADIANS(G1196))*SIN(RADIANS(E1204))+COS(RADIANS(G1196))*COS(RADIANS(E1204))*COS(RADIANS(AJ1194))))&gt;90,0,$F$4*$F$5/E1203^2*(SIN(RADIANS(G1196))*SIN(RADIANS(E1204))+COS(RADIANS(G1196))*COS(RADIANS(E1204))*COS(RADIANS(AJ1194))))</f>
        <v>#DIV/0!</v>
      </c>
      <c r="AK1196" s="3" t="e">
        <f>IF(DEGREES(ACOS(SIN(RADIANS(G1196))*SIN(RADIANS(E1204))+COS(RADIANS(G1196))*COS(RADIANS(E1204))*COS(RADIANS(AK1194))))&gt;90,0,$F$4*$F$5/E1203^2*(SIN(RADIANS(G1196))*SIN(RADIANS(E1204))+COS(RADIANS(G1196))*COS(RADIANS(E1204))*COS(RADIANS(AK1194))))</f>
        <v>#DIV/0!</v>
      </c>
      <c r="AL1196" s="3" t="e">
        <f>IF(DEGREES(ACOS(SIN(RADIANS(G1196))*SIN(RADIANS(E1204))+COS(RADIANS(G1196))*COS(RADIANS(E1204))*COS(RADIANS(AL1194))))&gt;90,0,$F$4*$F$5/E1203^2*(SIN(RADIANS(G1196))*SIN(RADIANS(E1204))+COS(RADIANS(G1196))*COS(RADIANS(E1204))*COS(RADIANS(AL1194))))</f>
        <v>#DIV/0!</v>
      </c>
      <c r="AM1196" s="3" t="e">
        <f>IF(DEGREES(ACOS(SIN(RADIANS(G1196))*SIN(RADIANS(E1204))+COS(RADIANS(G1196))*COS(RADIANS(E1204))*COS(RADIANS(AM1194))))&gt;90,0,$F$4*$F$5/E1203^2*(SIN(RADIANS(G1196))*SIN(RADIANS(E1204))+COS(RADIANS(G1196))*COS(RADIANS(E1204))*COS(RADIANS(AM1194))))</f>
        <v>#DIV/0!</v>
      </c>
      <c r="AN1196" s="3" t="e">
        <f>IF(DEGREES(ACOS(SIN(RADIANS(G1196))*SIN(RADIANS(E1204))+COS(RADIANS(G1196))*COS(RADIANS(E1204))*COS(RADIANS(AN1194))))&gt;90,0,$F$4*$F$5/E1203^2*(SIN(RADIANS(G1196))*SIN(RADIANS(E1204))+COS(RADIANS(G1196))*COS(RADIANS(E1204))*COS(RADIANS(AN1194))))</f>
        <v>#DIV/0!</v>
      </c>
      <c r="AO1196" s="3" t="e">
        <f>IF(DEGREES(ACOS(SIN(RADIANS(G1196))*SIN(RADIANS(E1204))+COS(RADIANS(G1196))*COS(RADIANS(E1204))*COS(RADIANS(AO1194))))&gt;90,0,$F$4*$F$5/E1203^2*(SIN(RADIANS(G1196))*SIN(RADIANS(E1204))+COS(RADIANS(G1196))*COS(RADIANS(E1204))*COS(RADIANS(AO1194))))</f>
        <v>#DIV/0!</v>
      </c>
      <c r="AP1196" s="3" t="e">
        <f>IF(DEGREES(ACOS(SIN(RADIANS(G1196))*SIN(RADIANS(E1204))+COS(RADIANS(G1196))*COS(RADIANS(E1204))*COS(RADIANS(AP1194))))&gt;90,0,$F$4*$F$5/E1203^2*(SIN(RADIANS(G1196))*SIN(RADIANS(E1204))+COS(RADIANS(G1196))*COS(RADIANS(E1204))*COS(RADIANS(AP1194))))</f>
        <v>#DIV/0!</v>
      </c>
      <c r="AQ1196" s="3" t="e">
        <f>IF(DEGREES(ACOS(SIN(RADIANS(G1196))*SIN(RADIANS(E1204))+COS(RADIANS(G1196))*COS(RADIANS(E1204))*COS(RADIANS(AQ1194))))&gt;90,0,$F$4*$F$5/E1203^2*(SIN(RADIANS(G1196))*SIN(RADIANS(E1204))+COS(RADIANS(G1196))*COS(RADIANS(E1204))*COS(RADIANS(AQ1194))))</f>
        <v>#DIV/0!</v>
      </c>
      <c r="AR1196" s="3" t="e">
        <f>IF(DEGREES(ACOS(SIN(RADIANS(G1196))*SIN(RADIANS(E1204))+COS(RADIANS(G1196))*COS(RADIANS(E1204))*COS(RADIANS(AR1194))))&gt;90,0,$F$4*$F$5/E1203^2*(SIN(RADIANS(G1196))*SIN(RADIANS(E1204))+COS(RADIANS(G1196))*COS(RADIANS(E1204))*COS(RADIANS(AR1194))))</f>
        <v>#DIV/0!</v>
      </c>
    </row>
    <row r="1197" spans="2:44" ht="15.75" customHeight="1" x14ac:dyDescent="0.2">
      <c r="B1197" s="3" t="s">
        <v>728</v>
      </c>
      <c r="E1197" s="3">
        <f t="array" ref="E1197">INDEX($D$1751:$AM$1751,0,MATCH(E1196-IF(E1196&lt;360,0,360),$D$1700:$AM$1700,0))+IF(E1196&gt;350,360,0)</f>
        <v>500</v>
      </c>
      <c r="G1197" s="3">
        <v>80</v>
      </c>
      <c r="I1197" s="3">
        <f>IF(DEGREES(ACOS(SIN(RADIANS(G1197))*SIN(RADIANS(E1204))+COS(RADIANS(G1197))*COS(RADIANS(E1204))*COS(RADIANS(I1194))))&gt;90,0,$F$4*$F$5/E1203^2*(SIN(RADIANS(G1197))*SIN(RADIANS(E1204))+COS(RADIANS(G1197))*COS(RADIANS(E1204))*COS(RADIANS(I1194))))</f>
        <v>0</v>
      </c>
      <c r="J1197" s="3">
        <f>IF(DEGREES(ACOS(SIN(RADIANS(G1197))*SIN(RADIANS(E1204))+COS(RADIANS(G1197))*COS(RADIANS(E1204))*COS(RADIANS(J1194))))&gt;90,0,$F$4*$F$5/E1203^2*(SIN(RADIANS(G1197))*SIN(RADIANS(E1204))+COS(RADIANS(G1197))*COS(RADIANS(E1204))*COS(RADIANS(J1194))))</f>
        <v>0</v>
      </c>
      <c r="K1197" s="3">
        <f>IF(DEGREES(ACOS(SIN(RADIANS(G1197))*SIN(RADIANS(E1204))+COS(RADIANS(G1197))*COS(RADIANS(E1204))*COS(RADIANS(K1194))))&gt;90,0,$F$4*$F$5/E1203^2*(SIN(RADIANS(G1197))*SIN(RADIANS(E1204))+COS(RADIANS(G1197))*COS(RADIANS(E1204))*COS(RADIANS(K1194))))</f>
        <v>0</v>
      </c>
      <c r="L1197" s="3">
        <f>IF(DEGREES(ACOS(SIN(RADIANS(G1197))*SIN(RADIANS(E1204))+COS(RADIANS(G1197))*COS(RADIANS(E1204))*COS(RADIANS(L1194))))&gt;90,0,$F$4*$F$5/E1203^2*(SIN(RADIANS(G1197))*SIN(RADIANS(E1204))+COS(RADIANS(G1197))*COS(RADIANS(E1204))*COS(RADIANS(L1194))))</f>
        <v>0</v>
      </c>
      <c r="M1197" s="3">
        <f>IF(DEGREES(ACOS(SIN(RADIANS(G1197))*SIN(RADIANS(E1204))+COS(RADIANS(G1197))*COS(RADIANS(E1204))*COS(RADIANS(M1194))))&gt;90,0,$F$4*$F$5/E1203^2*(SIN(RADIANS(G1197))*SIN(RADIANS(E1204))+COS(RADIANS(G1197))*COS(RADIANS(E1204))*COS(RADIANS(M1194))))</f>
        <v>0</v>
      </c>
      <c r="N1197" s="3">
        <f>IF(DEGREES(ACOS(SIN(RADIANS(G1197))*SIN(RADIANS(E1204))+COS(RADIANS(G1197))*COS(RADIANS(E1204))*COS(RADIANS(N1194))))&gt;90,0,$F$4*$F$5/E1203^2*(SIN(RADIANS(G1197))*SIN(RADIANS(E1204))+COS(RADIANS(G1197))*COS(RADIANS(E1204))*COS(RADIANS(N1194))))</f>
        <v>0</v>
      </c>
      <c r="O1197" s="3">
        <f>IF(DEGREES(ACOS(SIN(RADIANS(G1197))*SIN(RADIANS(E1204))+COS(RADIANS(G1197))*COS(RADIANS(E1204))*COS(RADIANS(O1194))))&gt;90,0,$F$4*$F$5/E1203^2*(SIN(RADIANS(G1197))*SIN(RADIANS(E1204))+COS(RADIANS(G1197))*COS(RADIANS(E1204))*COS(RADIANS(O1194))))</f>
        <v>0</v>
      </c>
      <c r="P1197" s="3">
        <f>IF(DEGREES(ACOS(SIN(RADIANS(G1197))*SIN(RADIANS(E1204))+COS(RADIANS(G1197))*COS(RADIANS(E1204))*COS(RADIANS(P1194))))&gt;90,0,$F$4*$F$5/E1203^2*(SIN(RADIANS(G1197))*SIN(RADIANS(E1204))+COS(RADIANS(G1197))*COS(RADIANS(E1204))*COS(RADIANS(P1194))))</f>
        <v>0</v>
      </c>
      <c r="Q1197" s="3">
        <f>IF(DEGREES(ACOS(SIN(RADIANS(G1197))*SIN(RADIANS(E1204))+COS(RADIANS(G1197))*COS(RADIANS(E1204))*COS(RADIANS(Q1194))))&gt;90,0,$F$4*$F$5/E1203^2*(SIN(RADIANS(G1197))*SIN(RADIANS(E1204))+COS(RADIANS(G1197))*COS(RADIANS(E1204))*COS(RADIANS(Q1194))))</f>
        <v>0</v>
      </c>
      <c r="R1197" s="3" t="e">
        <f>IF(DEGREES(ACOS(SIN(RADIANS(G1197))*SIN(RADIANS(E1204))+COS(RADIANS(G1197))*COS(RADIANS(E1204))*COS(RADIANS(R1194))))&gt;90,0,$F$4*$F$5/E1203^2*(SIN(RADIANS(G1197))*SIN(RADIANS(E1204))+COS(RADIANS(G1197))*COS(RADIANS(E1204))*COS(RADIANS(R1194))))</f>
        <v>#DIV/0!</v>
      </c>
      <c r="S1197" s="3" t="e">
        <f>IF(DEGREES(ACOS(SIN(RADIANS(G1197))*SIN(RADIANS(E1204))+COS(RADIANS(G1197))*COS(RADIANS(E1204))*COS(RADIANS(S1194))))&gt;90,0,$F$4*$F$5/E1203^2*(SIN(RADIANS(G1197))*SIN(RADIANS(E1204))+COS(RADIANS(G1197))*COS(RADIANS(E1204))*COS(RADIANS(S1194))))</f>
        <v>#DIV/0!</v>
      </c>
      <c r="T1197" s="3" t="e">
        <f>IF(DEGREES(ACOS(SIN(RADIANS(G1197))*SIN(RADIANS(E1204))+COS(RADIANS(G1197))*COS(RADIANS(E1204))*COS(RADIANS(T1194))))&gt;90,0,$F$4*$F$5/E1203^2*(SIN(RADIANS(G1197))*SIN(RADIANS(E1204))+COS(RADIANS(G1197))*COS(RADIANS(E1204))*COS(RADIANS(T1194))))</f>
        <v>#DIV/0!</v>
      </c>
      <c r="U1197" s="3" t="e">
        <f>IF(DEGREES(ACOS(SIN(RADIANS(G1197))*SIN(RADIANS(E1204))+COS(RADIANS(G1197))*COS(RADIANS(E1204))*COS(RADIANS(U1194))))&gt;90,0,$F$4*$F$5/E1203^2*(SIN(RADIANS(G1197))*SIN(RADIANS(E1204))+COS(RADIANS(G1197))*COS(RADIANS(E1204))*COS(RADIANS(U1194))))</f>
        <v>#DIV/0!</v>
      </c>
      <c r="V1197" s="3" t="e">
        <f>IF(DEGREES(ACOS(SIN(RADIANS(G1197))*SIN(RADIANS(E1204))+COS(RADIANS(G1197))*COS(RADIANS(E1204))*COS(RADIANS(V1194))))&gt;90,0,$F$4*$F$5/E1203^2*(SIN(RADIANS(G1197))*SIN(RADIANS(E1204))+COS(RADIANS(G1197))*COS(RADIANS(E1204))*COS(RADIANS(V1194))))</f>
        <v>#DIV/0!</v>
      </c>
      <c r="W1197" s="3" t="e">
        <f>IF(DEGREES(ACOS(SIN(RADIANS(G1197))*SIN(RADIANS(E1204))+COS(RADIANS(G1197))*COS(RADIANS(E1204))*COS(RADIANS(W1194))))&gt;90,0,$F$4*$F$5/E1203^2*(SIN(RADIANS(G1197))*SIN(RADIANS(E1204))+COS(RADIANS(G1197))*COS(RADIANS(E1204))*COS(RADIANS(W1194))))</f>
        <v>#DIV/0!</v>
      </c>
      <c r="X1197" s="3" t="e">
        <f>IF(DEGREES(ACOS(SIN(RADIANS(G1197))*SIN(RADIANS(E1204))+COS(RADIANS(G1197))*COS(RADIANS(E1204))*COS(RADIANS(X1194))))&gt;90,0,$F$4*$F$5/E1203^2*(SIN(RADIANS(G1197))*SIN(RADIANS(E1204))+COS(RADIANS(G1197))*COS(RADIANS(E1204))*COS(RADIANS(X1194))))</f>
        <v>#DIV/0!</v>
      </c>
      <c r="Y1197" s="3" t="e">
        <f>IF(DEGREES(ACOS(SIN(RADIANS(G1197))*SIN(RADIANS(E1204))+COS(RADIANS(G1197))*COS(RADIANS(E1204))*COS(RADIANS(Y1194))))&gt;90,0,$F$4*$F$5/E1203^2*(SIN(RADIANS(G1197))*SIN(RADIANS(E1204))+COS(RADIANS(G1197))*COS(RADIANS(E1204))*COS(RADIANS(Y1194))))</f>
        <v>#DIV/0!</v>
      </c>
      <c r="Z1197" s="3" t="e">
        <f>IF(DEGREES(ACOS(SIN(RADIANS(G1197))*SIN(RADIANS(E1204))+COS(RADIANS(G1197))*COS(RADIANS(E1204))*COS(RADIANS(Z1194))))&gt;90,0,$F$4*$F$5/E1203^2*(SIN(RADIANS(G1197))*SIN(RADIANS(E1204))+COS(RADIANS(G1197))*COS(RADIANS(E1204))*COS(RADIANS(Z1194))))</f>
        <v>#DIV/0!</v>
      </c>
      <c r="AA1197" s="3" t="e">
        <f>IF(DEGREES(ACOS(SIN(RADIANS(G1197))*SIN(RADIANS(E1204))+COS(RADIANS(G1197))*COS(RADIANS(E1204))*COS(RADIANS(AA1194))))&gt;90,0,$F$4*$F$5/E1203^2*(SIN(RADIANS(G1197))*SIN(RADIANS(E1204))+COS(RADIANS(G1197))*COS(RADIANS(E1204))*COS(RADIANS(AA1194))))</f>
        <v>#DIV/0!</v>
      </c>
      <c r="AB1197" s="3" t="e">
        <f>IF(DEGREES(ACOS(SIN(RADIANS(G1197))*SIN(RADIANS(E1204))+COS(RADIANS(G1197))*COS(RADIANS(E1204))*COS(RADIANS(AB1194))))&gt;90,0,$F$4*$F$5/E1203^2*(SIN(RADIANS(G1197))*SIN(RADIANS(E1204))+COS(RADIANS(G1197))*COS(RADIANS(E1204))*COS(RADIANS(AB1194))))</f>
        <v>#DIV/0!</v>
      </c>
      <c r="AC1197" s="3" t="e">
        <f>IF(DEGREES(ACOS(SIN(RADIANS(G1197))*SIN(RADIANS(E1204))+COS(RADIANS(G1197))*COS(RADIANS(E1204))*COS(RADIANS(AC1194))))&gt;90,0,$F$4*$F$5/E1203^2*(SIN(RADIANS(G1197))*SIN(RADIANS(E1204))+COS(RADIANS(G1197))*COS(RADIANS(E1204))*COS(RADIANS(AC1194))))</f>
        <v>#DIV/0!</v>
      </c>
      <c r="AD1197" s="3" t="e">
        <f>IF(DEGREES(ACOS(SIN(RADIANS(G1197))*SIN(RADIANS(E1204))+COS(RADIANS(G1197))*COS(RADIANS(E1204))*COS(RADIANS(AD1194))))&gt;90,0,$F$4*$F$5/E1203^2*(SIN(RADIANS(G1197))*SIN(RADIANS(E1204))+COS(RADIANS(G1197))*COS(RADIANS(E1204))*COS(RADIANS(AD1194))))</f>
        <v>#DIV/0!</v>
      </c>
      <c r="AE1197" s="3" t="e">
        <f>IF(DEGREES(ACOS(SIN(RADIANS(G1197))*SIN(RADIANS(E1204))+COS(RADIANS(G1197))*COS(RADIANS(E1204))*COS(RADIANS(AE1194))))&gt;90,0,$F$4*$F$5/E1203^2*(SIN(RADIANS(G1197))*SIN(RADIANS(E1204))+COS(RADIANS(G1197))*COS(RADIANS(E1204))*COS(RADIANS(AE1194))))</f>
        <v>#DIV/0!</v>
      </c>
      <c r="AF1197" s="3" t="e">
        <f>IF(DEGREES(ACOS(SIN(RADIANS(G1197))*SIN(RADIANS(E1204))+COS(RADIANS(G1197))*COS(RADIANS(E1204))*COS(RADIANS(AF1194))))&gt;90,0,$F$4*$F$5/E1203^2*(SIN(RADIANS(G1197))*SIN(RADIANS(E1204))+COS(RADIANS(G1197))*COS(RADIANS(E1204))*COS(RADIANS(AF1194))))</f>
        <v>#DIV/0!</v>
      </c>
      <c r="AG1197" s="3" t="e">
        <f>IF(DEGREES(ACOS(SIN(RADIANS(G1197))*SIN(RADIANS(E1204))+COS(RADIANS(G1197))*COS(RADIANS(E1204))*COS(RADIANS(AG1194))))&gt;90,0,$F$4*$F$5/E1203^2*(SIN(RADIANS(G1197))*SIN(RADIANS(E1204))+COS(RADIANS(G1197))*COS(RADIANS(E1204))*COS(RADIANS(AG1194))))</f>
        <v>#DIV/0!</v>
      </c>
      <c r="AH1197" s="3" t="e">
        <f>IF(DEGREES(ACOS(SIN(RADIANS(G1197))*SIN(RADIANS(E1204))+COS(RADIANS(G1197))*COS(RADIANS(E1204))*COS(RADIANS(AH1194))))&gt;90,0,$F$4*$F$5/E1203^2*(SIN(RADIANS(G1197))*SIN(RADIANS(E1204))+COS(RADIANS(G1197))*COS(RADIANS(E1204))*COS(RADIANS(AH1194))))</f>
        <v>#DIV/0!</v>
      </c>
      <c r="AI1197" s="3" t="e">
        <f>IF(DEGREES(ACOS(SIN(RADIANS(G1197))*SIN(RADIANS(E1204))+COS(RADIANS(G1197))*COS(RADIANS(E1204))*COS(RADIANS(AI1194))))&gt;90,0,$F$4*$F$5/E1203^2*(SIN(RADIANS(G1197))*SIN(RADIANS(E1204))+COS(RADIANS(G1197))*COS(RADIANS(E1204))*COS(RADIANS(AI1194))))</f>
        <v>#DIV/0!</v>
      </c>
      <c r="AJ1197" s="3" t="e">
        <f>IF(DEGREES(ACOS(SIN(RADIANS(G1197))*SIN(RADIANS(E1204))+COS(RADIANS(G1197))*COS(RADIANS(E1204))*COS(RADIANS(AJ1194))))&gt;90,0,$F$4*$F$5/E1203^2*(SIN(RADIANS(G1197))*SIN(RADIANS(E1204))+COS(RADIANS(G1197))*COS(RADIANS(E1204))*COS(RADIANS(AJ1194))))</f>
        <v>#DIV/0!</v>
      </c>
      <c r="AK1197" s="3">
        <f>IF(DEGREES(ACOS(SIN(RADIANS(G1197))*SIN(RADIANS(E1204))+COS(RADIANS(G1197))*COS(RADIANS(E1204))*COS(RADIANS(AK1194))))&gt;90,0,$F$4*$F$5/E1203^2*(SIN(RADIANS(G1197))*SIN(RADIANS(E1204))+COS(RADIANS(G1197))*COS(RADIANS(E1204))*COS(RADIANS(AK1194))))</f>
        <v>0</v>
      </c>
      <c r="AL1197" s="3">
        <f>IF(DEGREES(ACOS(SIN(RADIANS(G1197))*SIN(RADIANS(E1204))+COS(RADIANS(G1197))*COS(RADIANS(E1204))*COS(RADIANS(AL1194))))&gt;90,0,$F$4*$F$5/E1203^2*(SIN(RADIANS(G1197))*SIN(RADIANS(E1204))+COS(RADIANS(G1197))*COS(RADIANS(E1204))*COS(RADIANS(AL1194))))</f>
        <v>0</v>
      </c>
      <c r="AM1197" s="3">
        <f>IF(DEGREES(ACOS(SIN(RADIANS(G1197))*SIN(RADIANS(E1204))+COS(RADIANS(G1197))*COS(RADIANS(E1204))*COS(RADIANS(AM1194))))&gt;90,0,$F$4*$F$5/E1203^2*(SIN(RADIANS(G1197))*SIN(RADIANS(E1204))+COS(RADIANS(G1197))*COS(RADIANS(E1204))*COS(RADIANS(AM1194))))</f>
        <v>0</v>
      </c>
      <c r="AN1197" s="3">
        <f>IF(DEGREES(ACOS(SIN(RADIANS(G1197))*SIN(RADIANS(E1204))+COS(RADIANS(G1197))*COS(RADIANS(E1204))*COS(RADIANS(AN1194))))&gt;90,0,$F$4*$F$5/E1203^2*(SIN(RADIANS(G1197))*SIN(RADIANS(E1204))+COS(RADIANS(G1197))*COS(RADIANS(E1204))*COS(RADIANS(AN1194))))</f>
        <v>0</v>
      </c>
      <c r="AO1197" s="3">
        <f>IF(DEGREES(ACOS(SIN(RADIANS(G1197))*SIN(RADIANS(E1204))+COS(RADIANS(G1197))*COS(RADIANS(E1204))*COS(RADIANS(AO1194))))&gt;90,0,$F$4*$F$5/E1203^2*(SIN(RADIANS(G1197))*SIN(RADIANS(E1204))+COS(RADIANS(G1197))*COS(RADIANS(E1204))*COS(RADIANS(AO1194))))</f>
        <v>0</v>
      </c>
      <c r="AP1197" s="3">
        <f>IF(DEGREES(ACOS(SIN(RADIANS(G1197))*SIN(RADIANS(E1204))+COS(RADIANS(G1197))*COS(RADIANS(E1204))*COS(RADIANS(AP1194))))&gt;90,0,$F$4*$F$5/E1203^2*(SIN(RADIANS(G1197))*SIN(RADIANS(E1204))+COS(RADIANS(G1197))*COS(RADIANS(E1204))*COS(RADIANS(AP1194))))</f>
        <v>0</v>
      </c>
      <c r="AQ1197" s="3">
        <f>IF(DEGREES(ACOS(SIN(RADIANS(G1197))*SIN(RADIANS(E1204))+COS(RADIANS(G1197))*COS(RADIANS(E1204))*COS(RADIANS(AQ1194))))&gt;90,0,$F$4*$F$5/E1203^2*(SIN(RADIANS(G1197))*SIN(RADIANS(E1204))+COS(RADIANS(G1197))*COS(RADIANS(E1204))*COS(RADIANS(AQ1194))))</f>
        <v>0</v>
      </c>
      <c r="AR1197" s="3">
        <f>IF(DEGREES(ACOS(SIN(RADIANS(G1197))*SIN(RADIANS(E1204))+COS(RADIANS(G1197))*COS(RADIANS(E1204))*COS(RADIANS(AR1194))))&gt;90,0,$F$4*$F$5/E1203^2*(SIN(RADIANS(G1197))*SIN(RADIANS(E1204))+COS(RADIANS(G1197))*COS(RADIANS(E1204))*COS(RADIANS(AR1194))))</f>
        <v>0</v>
      </c>
    </row>
    <row r="1198" spans="2:44" ht="15.75" customHeight="1" x14ac:dyDescent="0.2">
      <c r="B1198" s="20" t="s">
        <v>784</v>
      </c>
      <c r="E1198" s="3">
        <f>IF(E1197-$F$13&lt;0,E1197-$F$13+360,IF(E1197-$F$13&gt;360,E1197-$F$13-360,E1197-$F$13))</f>
        <v>230</v>
      </c>
      <c r="G1198" s="3">
        <v>70</v>
      </c>
      <c r="I1198" s="3">
        <f>IF(DEGREES(ACOS(SIN(RADIANS(G1198))*SIN(RADIANS(E1204))+COS(RADIANS(G1198))*COS(RADIANS(E1204))*COS(RADIANS(I1194))))&gt;90,0,$F$4*$F$5/E1203^2*(SIN(RADIANS(G1198))*SIN(RADIANS(E1204))+COS(RADIANS(G1198))*COS(RADIANS(E1204))*COS(RADIANS(I1194))))</f>
        <v>0</v>
      </c>
      <c r="J1198" s="3">
        <f>IF(DEGREES(ACOS(SIN(RADIANS(G1198))*SIN(RADIANS(E1204))+COS(RADIANS(G1198))*COS(RADIANS(E1204))*COS(RADIANS(J1194))))&gt;90,0,$F$4*$F$5/E1203^2*(SIN(RADIANS(G1198))*SIN(RADIANS(E1204))+COS(RADIANS(G1198))*COS(RADIANS(E1204))*COS(RADIANS(J1194))))</f>
        <v>0</v>
      </c>
      <c r="K1198" s="3">
        <f>IF(DEGREES(ACOS(SIN(RADIANS(G1198))*SIN(RADIANS(E1204))+COS(RADIANS(G1198))*COS(RADIANS(E1204))*COS(RADIANS(K1194))))&gt;90,0,$F$4*$F$5/E1203^2*(SIN(RADIANS(G1198))*SIN(RADIANS(E1204))+COS(RADIANS(G1198))*COS(RADIANS(E1204))*COS(RADIANS(K1194))))</f>
        <v>0</v>
      </c>
      <c r="L1198" s="3">
        <f>IF(DEGREES(ACOS(SIN(RADIANS(G1198))*SIN(RADIANS(E1204))+COS(RADIANS(G1198))*COS(RADIANS(E1204))*COS(RADIANS(L1194))))&gt;90,0,$F$4*$F$5/E1203^2*(SIN(RADIANS(G1198))*SIN(RADIANS(E1204))+COS(RADIANS(G1198))*COS(RADIANS(E1204))*COS(RADIANS(L1194))))</f>
        <v>0</v>
      </c>
      <c r="M1198" s="3">
        <f>IF(DEGREES(ACOS(SIN(RADIANS(G1198))*SIN(RADIANS(E1204))+COS(RADIANS(G1198))*COS(RADIANS(E1204))*COS(RADIANS(M1194))))&gt;90,0,$F$4*$F$5/E1203^2*(SIN(RADIANS(G1198))*SIN(RADIANS(E1204))+COS(RADIANS(G1198))*COS(RADIANS(E1204))*COS(RADIANS(M1194))))</f>
        <v>0</v>
      </c>
      <c r="N1198" s="3">
        <f>IF(DEGREES(ACOS(SIN(RADIANS(G1198))*SIN(RADIANS(E1204))+COS(RADIANS(G1198))*COS(RADIANS(E1204))*COS(RADIANS(N1194))))&gt;90,0,$F$4*$F$5/E1203^2*(SIN(RADIANS(G1198))*SIN(RADIANS(E1204))+COS(RADIANS(G1198))*COS(RADIANS(E1204))*COS(RADIANS(N1194))))</f>
        <v>0</v>
      </c>
      <c r="O1198" s="3">
        <f>IF(DEGREES(ACOS(SIN(RADIANS(G1198))*SIN(RADIANS(E1204))+COS(RADIANS(G1198))*COS(RADIANS(E1204))*COS(RADIANS(O1194))))&gt;90,0,$F$4*$F$5/E1203^2*(SIN(RADIANS(G1198))*SIN(RADIANS(E1204))+COS(RADIANS(G1198))*COS(RADIANS(E1204))*COS(RADIANS(O1194))))</f>
        <v>0</v>
      </c>
      <c r="P1198" s="3">
        <f>IF(DEGREES(ACOS(SIN(RADIANS(G1198))*SIN(RADIANS(E1204))+COS(RADIANS(G1198))*COS(RADIANS(E1204))*COS(RADIANS(P1194))))&gt;90,0,$F$4*$F$5/E1203^2*(SIN(RADIANS(G1198))*SIN(RADIANS(E1204))+COS(RADIANS(G1198))*COS(RADIANS(E1204))*COS(RADIANS(P1194))))</f>
        <v>0</v>
      </c>
      <c r="Q1198" s="3">
        <f>IF(DEGREES(ACOS(SIN(RADIANS(G1198))*SIN(RADIANS(E1204))+COS(RADIANS(G1198))*COS(RADIANS(E1204))*COS(RADIANS(Q1194))))&gt;90,0,$F$4*$F$5/E1203^2*(SIN(RADIANS(G1198))*SIN(RADIANS(E1204))+COS(RADIANS(G1198))*COS(RADIANS(E1204))*COS(RADIANS(Q1194))))</f>
        <v>0</v>
      </c>
      <c r="R1198" s="3" t="e">
        <f>IF(DEGREES(ACOS(SIN(RADIANS(G1198))*SIN(RADIANS(E1204))+COS(RADIANS(G1198))*COS(RADIANS(E1204))*COS(RADIANS(R1194))))&gt;90,0,$F$4*$F$5/E1203^2*(SIN(RADIANS(G1198))*SIN(RADIANS(E1204))+COS(RADIANS(G1198))*COS(RADIANS(E1204))*COS(RADIANS(R1194))))</f>
        <v>#DIV/0!</v>
      </c>
      <c r="S1198" s="3" t="e">
        <f>IF(DEGREES(ACOS(SIN(RADIANS(G1198))*SIN(RADIANS(E1204))+COS(RADIANS(G1198))*COS(RADIANS(E1204))*COS(RADIANS(S1194))))&gt;90,0,$F$4*$F$5/E1203^2*(SIN(RADIANS(G1198))*SIN(RADIANS(E1204))+COS(RADIANS(G1198))*COS(RADIANS(E1204))*COS(RADIANS(S1194))))</f>
        <v>#DIV/0!</v>
      </c>
      <c r="T1198" s="3" t="e">
        <f>IF(DEGREES(ACOS(SIN(RADIANS(G1198))*SIN(RADIANS(E1204))+COS(RADIANS(G1198))*COS(RADIANS(E1204))*COS(RADIANS(T1194))))&gt;90,0,$F$4*$F$5/E1203^2*(SIN(RADIANS(G1198))*SIN(RADIANS(E1204))+COS(RADIANS(G1198))*COS(RADIANS(E1204))*COS(RADIANS(T1194))))</f>
        <v>#DIV/0!</v>
      </c>
      <c r="U1198" s="3" t="e">
        <f>IF(DEGREES(ACOS(SIN(RADIANS(G1198))*SIN(RADIANS(E1204))+COS(RADIANS(G1198))*COS(RADIANS(E1204))*COS(RADIANS(U1194))))&gt;90,0,$F$4*$F$5/E1203^2*(SIN(RADIANS(G1198))*SIN(RADIANS(E1204))+COS(RADIANS(G1198))*COS(RADIANS(E1204))*COS(RADIANS(U1194))))</f>
        <v>#DIV/0!</v>
      </c>
      <c r="V1198" s="3" t="e">
        <f>IF(DEGREES(ACOS(SIN(RADIANS(G1198))*SIN(RADIANS(E1204))+COS(RADIANS(G1198))*COS(RADIANS(E1204))*COS(RADIANS(V1194))))&gt;90,0,$F$4*$F$5/E1203^2*(SIN(RADIANS(G1198))*SIN(RADIANS(E1204))+COS(RADIANS(G1198))*COS(RADIANS(E1204))*COS(RADIANS(V1194))))</f>
        <v>#DIV/0!</v>
      </c>
      <c r="W1198" s="3" t="e">
        <f>IF(DEGREES(ACOS(SIN(RADIANS(G1198))*SIN(RADIANS(E1204))+COS(RADIANS(G1198))*COS(RADIANS(E1204))*COS(RADIANS(W1194))))&gt;90,0,$F$4*$F$5/E1203^2*(SIN(RADIANS(G1198))*SIN(RADIANS(E1204))+COS(RADIANS(G1198))*COS(RADIANS(E1204))*COS(RADIANS(W1194))))</f>
        <v>#DIV/0!</v>
      </c>
      <c r="X1198" s="3" t="e">
        <f>IF(DEGREES(ACOS(SIN(RADIANS(G1198))*SIN(RADIANS(E1204))+COS(RADIANS(G1198))*COS(RADIANS(E1204))*COS(RADIANS(X1194))))&gt;90,0,$F$4*$F$5/E1203^2*(SIN(RADIANS(G1198))*SIN(RADIANS(E1204))+COS(RADIANS(G1198))*COS(RADIANS(E1204))*COS(RADIANS(X1194))))</f>
        <v>#DIV/0!</v>
      </c>
      <c r="Y1198" s="3" t="e">
        <f>IF(DEGREES(ACOS(SIN(RADIANS(G1198))*SIN(RADIANS(E1204))+COS(RADIANS(G1198))*COS(RADIANS(E1204))*COS(RADIANS(Y1194))))&gt;90,0,$F$4*$F$5/E1203^2*(SIN(RADIANS(G1198))*SIN(RADIANS(E1204))+COS(RADIANS(G1198))*COS(RADIANS(E1204))*COS(RADIANS(Y1194))))</f>
        <v>#DIV/0!</v>
      </c>
      <c r="Z1198" s="3" t="e">
        <f>IF(DEGREES(ACOS(SIN(RADIANS(G1198))*SIN(RADIANS(E1204))+COS(RADIANS(G1198))*COS(RADIANS(E1204))*COS(RADIANS(Z1194))))&gt;90,0,$F$4*$F$5/E1203^2*(SIN(RADIANS(G1198))*SIN(RADIANS(E1204))+COS(RADIANS(G1198))*COS(RADIANS(E1204))*COS(RADIANS(Z1194))))</f>
        <v>#DIV/0!</v>
      </c>
      <c r="AA1198" s="3" t="e">
        <f>IF(DEGREES(ACOS(SIN(RADIANS(G1198))*SIN(RADIANS(E1204))+COS(RADIANS(G1198))*COS(RADIANS(E1204))*COS(RADIANS(AA1194))))&gt;90,0,$F$4*$F$5/E1203^2*(SIN(RADIANS(G1198))*SIN(RADIANS(E1204))+COS(RADIANS(G1198))*COS(RADIANS(E1204))*COS(RADIANS(AA1194))))</f>
        <v>#DIV/0!</v>
      </c>
      <c r="AB1198" s="3" t="e">
        <f>IF(DEGREES(ACOS(SIN(RADIANS(G1198))*SIN(RADIANS(E1204))+COS(RADIANS(G1198))*COS(RADIANS(E1204))*COS(RADIANS(AB1194))))&gt;90,0,$F$4*$F$5/E1203^2*(SIN(RADIANS(G1198))*SIN(RADIANS(E1204))+COS(RADIANS(G1198))*COS(RADIANS(E1204))*COS(RADIANS(AB1194))))</f>
        <v>#DIV/0!</v>
      </c>
      <c r="AC1198" s="3" t="e">
        <f>IF(DEGREES(ACOS(SIN(RADIANS(G1198))*SIN(RADIANS(E1204))+COS(RADIANS(G1198))*COS(RADIANS(E1204))*COS(RADIANS(AC1194))))&gt;90,0,$F$4*$F$5/E1203^2*(SIN(RADIANS(G1198))*SIN(RADIANS(E1204))+COS(RADIANS(G1198))*COS(RADIANS(E1204))*COS(RADIANS(AC1194))))</f>
        <v>#DIV/0!</v>
      </c>
      <c r="AD1198" s="3" t="e">
        <f>IF(DEGREES(ACOS(SIN(RADIANS(G1198))*SIN(RADIANS(E1204))+COS(RADIANS(G1198))*COS(RADIANS(E1204))*COS(RADIANS(AD1194))))&gt;90,0,$F$4*$F$5/E1203^2*(SIN(RADIANS(G1198))*SIN(RADIANS(E1204))+COS(RADIANS(G1198))*COS(RADIANS(E1204))*COS(RADIANS(AD1194))))</f>
        <v>#DIV/0!</v>
      </c>
      <c r="AE1198" s="3" t="e">
        <f>IF(DEGREES(ACOS(SIN(RADIANS(G1198))*SIN(RADIANS(E1204))+COS(RADIANS(G1198))*COS(RADIANS(E1204))*COS(RADIANS(AE1194))))&gt;90,0,$F$4*$F$5/E1203^2*(SIN(RADIANS(G1198))*SIN(RADIANS(E1204))+COS(RADIANS(G1198))*COS(RADIANS(E1204))*COS(RADIANS(AE1194))))</f>
        <v>#DIV/0!</v>
      </c>
      <c r="AF1198" s="3" t="e">
        <f>IF(DEGREES(ACOS(SIN(RADIANS(G1198))*SIN(RADIANS(E1204))+COS(RADIANS(G1198))*COS(RADIANS(E1204))*COS(RADIANS(AF1194))))&gt;90,0,$F$4*$F$5/E1203^2*(SIN(RADIANS(G1198))*SIN(RADIANS(E1204))+COS(RADIANS(G1198))*COS(RADIANS(E1204))*COS(RADIANS(AF1194))))</f>
        <v>#DIV/0!</v>
      </c>
      <c r="AG1198" s="3" t="e">
        <f>IF(DEGREES(ACOS(SIN(RADIANS(G1198))*SIN(RADIANS(E1204))+COS(RADIANS(G1198))*COS(RADIANS(E1204))*COS(RADIANS(AG1194))))&gt;90,0,$F$4*$F$5/E1203^2*(SIN(RADIANS(G1198))*SIN(RADIANS(E1204))+COS(RADIANS(G1198))*COS(RADIANS(E1204))*COS(RADIANS(AG1194))))</f>
        <v>#DIV/0!</v>
      </c>
      <c r="AH1198" s="3" t="e">
        <f>IF(DEGREES(ACOS(SIN(RADIANS(G1198))*SIN(RADIANS(E1204))+COS(RADIANS(G1198))*COS(RADIANS(E1204))*COS(RADIANS(AH1194))))&gt;90,0,$F$4*$F$5/E1203^2*(SIN(RADIANS(G1198))*SIN(RADIANS(E1204))+COS(RADIANS(G1198))*COS(RADIANS(E1204))*COS(RADIANS(AH1194))))</f>
        <v>#DIV/0!</v>
      </c>
      <c r="AI1198" s="3" t="e">
        <f>IF(DEGREES(ACOS(SIN(RADIANS(G1198))*SIN(RADIANS(E1204))+COS(RADIANS(G1198))*COS(RADIANS(E1204))*COS(RADIANS(AI1194))))&gt;90,0,$F$4*$F$5/E1203^2*(SIN(RADIANS(G1198))*SIN(RADIANS(E1204))+COS(RADIANS(G1198))*COS(RADIANS(E1204))*COS(RADIANS(AI1194))))</f>
        <v>#DIV/0!</v>
      </c>
      <c r="AJ1198" s="3" t="e">
        <f>IF(DEGREES(ACOS(SIN(RADIANS(G1198))*SIN(RADIANS(E1204))+COS(RADIANS(G1198))*COS(RADIANS(E1204))*COS(RADIANS(AJ1194))))&gt;90,0,$F$4*$F$5/E1203^2*(SIN(RADIANS(G1198))*SIN(RADIANS(E1204))+COS(RADIANS(G1198))*COS(RADIANS(E1204))*COS(RADIANS(AJ1194))))</f>
        <v>#DIV/0!</v>
      </c>
      <c r="AK1198" s="3">
        <f>IF(DEGREES(ACOS(SIN(RADIANS(G1198))*SIN(RADIANS(E1204))+COS(RADIANS(G1198))*COS(RADIANS(E1204))*COS(RADIANS(AK1194))))&gt;90,0,$F$4*$F$5/E1203^2*(SIN(RADIANS(G1198))*SIN(RADIANS(E1204))+COS(RADIANS(G1198))*COS(RADIANS(E1204))*COS(RADIANS(AK1194))))</f>
        <v>0</v>
      </c>
      <c r="AL1198" s="3">
        <f>IF(DEGREES(ACOS(SIN(RADIANS(G1198))*SIN(RADIANS(E1204))+COS(RADIANS(G1198))*COS(RADIANS(E1204))*COS(RADIANS(AL1194))))&gt;90,0,$F$4*$F$5/E1203^2*(SIN(RADIANS(G1198))*SIN(RADIANS(E1204))+COS(RADIANS(G1198))*COS(RADIANS(E1204))*COS(RADIANS(AL1194))))</f>
        <v>0</v>
      </c>
      <c r="AM1198" s="3">
        <f>IF(DEGREES(ACOS(SIN(RADIANS(G1198))*SIN(RADIANS(E1204))+COS(RADIANS(G1198))*COS(RADIANS(E1204))*COS(RADIANS(AM1194))))&gt;90,0,$F$4*$F$5/E1203^2*(SIN(RADIANS(G1198))*SIN(RADIANS(E1204))+COS(RADIANS(G1198))*COS(RADIANS(E1204))*COS(RADIANS(AM1194))))</f>
        <v>0</v>
      </c>
      <c r="AN1198" s="3">
        <f>IF(DEGREES(ACOS(SIN(RADIANS(G1198))*SIN(RADIANS(E1204))+COS(RADIANS(G1198))*COS(RADIANS(E1204))*COS(RADIANS(AN1194))))&gt;90,0,$F$4*$F$5/E1203^2*(SIN(RADIANS(G1198))*SIN(RADIANS(E1204))+COS(RADIANS(G1198))*COS(RADIANS(E1204))*COS(RADIANS(AN1194))))</f>
        <v>0</v>
      </c>
      <c r="AO1198" s="3">
        <f>IF(DEGREES(ACOS(SIN(RADIANS(G1198))*SIN(RADIANS(E1204))+COS(RADIANS(G1198))*COS(RADIANS(E1204))*COS(RADIANS(AO1194))))&gt;90,0,$F$4*$F$5/E1203^2*(SIN(RADIANS(G1198))*SIN(RADIANS(E1204))+COS(RADIANS(G1198))*COS(RADIANS(E1204))*COS(RADIANS(AO1194))))</f>
        <v>0</v>
      </c>
      <c r="AP1198" s="3">
        <f>IF(DEGREES(ACOS(SIN(RADIANS(G1198))*SIN(RADIANS(E1204))+COS(RADIANS(G1198))*COS(RADIANS(E1204))*COS(RADIANS(AP1194))))&gt;90,0,$F$4*$F$5/E1203^2*(SIN(RADIANS(G1198))*SIN(RADIANS(E1204))+COS(RADIANS(G1198))*COS(RADIANS(E1204))*COS(RADIANS(AP1194))))</f>
        <v>0</v>
      </c>
      <c r="AQ1198" s="3">
        <f>IF(DEGREES(ACOS(SIN(RADIANS(G1198))*SIN(RADIANS(E1204))+COS(RADIANS(G1198))*COS(RADIANS(E1204))*COS(RADIANS(AQ1194))))&gt;90,0,$F$4*$F$5/E1203^2*(SIN(RADIANS(G1198))*SIN(RADIANS(E1204))+COS(RADIANS(G1198))*COS(RADIANS(E1204))*COS(RADIANS(AQ1194))))</f>
        <v>0</v>
      </c>
      <c r="AR1198" s="3">
        <f>IF(DEGREES(ACOS(SIN(RADIANS(G1198))*SIN(RADIANS(E1204))+COS(RADIANS(G1198))*COS(RADIANS(E1204))*COS(RADIANS(AR1194))))&gt;90,0,$F$4*$F$5/E1203^2*(SIN(RADIANS(G1198))*SIN(RADIANS(E1204))+COS(RADIANS(G1198))*COS(RADIANS(E1204))*COS(RADIANS(AR1194))))</f>
        <v>0</v>
      </c>
    </row>
    <row r="1199" spans="2:44" ht="15.75" customHeight="1" x14ac:dyDescent="0.2">
      <c r="B1199" s="20" t="s">
        <v>729</v>
      </c>
      <c r="E1199" s="3">
        <f>IF(E1196&lt;360,E1196/360,(E1196-360)/360)</f>
        <v>0.3888888888888889</v>
      </c>
      <c r="G1199" s="3">
        <v>60</v>
      </c>
      <c r="I1199" s="3">
        <f>IF(DEGREES(ACOS(SIN(RADIANS(G1199))*SIN(RADIANS(E1204))+COS(RADIANS(G1199))*COS(RADIANS(E1204))*COS(RADIANS(I1194))))&gt;90,0,$F$4*$F$5/E1203^2*(SIN(RADIANS(G1199))*SIN(RADIANS(E1204))+COS(RADIANS(G1199))*COS(RADIANS(E1204))*COS(RADIANS(I1194))))</f>
        <v>0</v>
      </c>
      <c r="J1199" s="3">
        <f>IF(DEGREES(ACOS(SIN(RADIANS(G1199))*SIN(RADIANS(E1204))+COS(RADIANS(G1199))*COS(RADIANS(E1204))*COS(RADIANS(J1194))))&gt;90,0,$F$4*$F$5/E1203^2*(SIN(RADIANS(G1199))*SIN(RADIANS(E1204))+COS(RADIANS(G1199))*COS(RADIANS(E1204))*COS(RADIANS(J1194))))</f>
        <v>0</v>
      </c>
      <c r="K1199" s="3">
        <f>IF(DEGREES(ACOS(SIN(RADIANS(G1199))*SIN(RADIANS(E1204))+COS(RADIANS(G1199))*COS(RADIANS(E1204))*COS(RADIANS(K1194))))&gt;90,0,$F$4*$F$5/E1203^2*(SIN(RADIANS(G1199))*SIN(RADIANS(E1204))+COS(RADIANS(G1199))*COS(RADIANS(E1204))*COS(RADIANS(K1194))))</f>
        <v>0</v>
      </c>
      <c r="L1199" s="3">
        <f>IF(DEGREES(ACOS(SIN(RADIANS(G1199))*SIN(RADIANS(E1204))+COS(RADIANS(G1199))*COS(RADIANS(E1204))*COS(RADIANS(L1194))))&gt;90,0,$F$4*$F$5/E1203^2*(SIN(RADIANS(G1199))*SIN(RADIANS(E1204))+COS(RADIANS(G1199))*COS(RADIANS(E1204))*COS(RADIANS(L1194))))</f>
        <v>0</v>
      </c>
      <c r="M1199" s="3">
        <f>IF(DEGREES(ACOS(SIN(RADIANS(G1199))*SIN(RADIANS(E1204))+COS(RADIANS(G1199))*COS(RADIANS(E1204))*COS(RADIANS(M1194))))&gt;90,0,$F$4*$F$5/E1203^2*(SIN(RADIANS(G1199))*SIN(RADIANS(E1204))+COS(RADIANS(G1199))*COS(RADIANS(E1204))*COS(RADIANS(M1194))))</f>
        <v>0</v>
      </c>
      <c r="N1199" s="3">
        <f>IF(DEGREES(ACOS(SIN(RADIANS(G1199))*SIN(RADIANS(E1204))+COS(RADIANS(G1199))*COS(RADIANS(E1204))*COS(RADIANS(N1194))))&gt;90,0,$F$4*$F$5/E1203^2*(SIN(RADIANS(G1199))*SIN(RADIANS(E1204))+COS(RADIANS(G1199))*COS(RADIANS(E1204))*COS(RADIANS(N1194))))</f>
        <v>0</v>
      </c>
      <c r="O1199" s="3">
        <f>IF(DEGREES(ACOS(SIN(RADIANS(G1199))*SIN(RADIANS(E1204))+COS(RADIANS(G1199))*COS(RADIANS(E1204))*COS(RADIANS(O1194))))&gt;90,0,$F$4*$F$5/E1203^2*(SIN(RADIANS(G1199))*SIN(RADIANS(E1204))+COS(RADIANS(G1199))*COS(RADIANS(E1204))*COS(RADIANS(O1194))))</f>
        <v>0</v>
      </c>
      <c r="P1199" s="3">
        <f>IF(DEGREES(ACOS(SIN(RADIANS(G1199))*SIN(RADIANS(E1204))+COS(RADIANS(G1199))*COS(RADIANS(E1204))*COS(RADIANS(P1194))))&gt;90,0,$F$4*$F$5/E1203^2*(SIN(RADIANS(G1199))*SIN(RADIANS(E1204))+COS(RADIANS(G1199))*COS(RADIANS(E1204))*COS(RADIANS(P1194))))</f>
        <v>0</v>
      </c>
      <c r="Q1199" s="3">
        <f>IF(DEGREES(ACOS(SIN(RADIANS(G1199))*SIN(RADIANS(E1204))+COS(RADIANS(G1199))*COS(RADIANS(E1204))*COS(RADIANS(Q1194))))&gt;90,0,$F$4*$F$5/E1203^2*(SIN(RADIANS(G1199))*SIN(RADIANS(E1204))+COS(RADIANS(G1199))*COS(RADIANS(E1204))*COS(RADIANS(Q1194))))</f>
        <v>0</v>
      </c>
      <c r="R1199" s="3" t="e">
        <f>IF(DEGREES(ACOS(SIN(RADIANS(G1199))*SIN(RADIANS(E1204))+COS(RADIANS(G1199))*COS(RADIANS(E1204))*COS(RADIANS(R1194))))&gt;90,0,$F$4*$F$5/E1203^2*(SIN(RADIANS(G1199))*SIN(RADIANS(E1204))+COS(RADIANS(G1199))*COS(RADIANS(E1204))*COS(RADIANS(R1194))))</f>
        <v>#DIV/0!</v>
      </c>
      <c r="S1199" s="3" t="e">
        <f>IF(DEGREES(ACOS(SIN(RADIANS(G1199))*SIN(RADIANS(E1204))+COS(RADIANS(G1199))*COS(RADIANS(E1204))*COS(RADIANS(S1194))))&gt;90,0,$F$4*$F$5/E1203^2*(SIN(RADIANS(G1199))*SIN(RADIANS(E1204))+COS(RADIANS(G1199))*COS(RADIANS(E1204))*COS(RADIANS(S1194))))</f>
        <v>#DIV/0!</v>
      </c>
      <c r="T1199" s="3" t="e">
        <f>IF(DEGREES(ACOS(SIN(RADIANS(G1199))*SIN(RADIANS(E1204))+COS(RADIANS(G1199))*COS(RADIANS(E1204))*COS(RADIANS(T1194))))&gt;90,0,$F$4*$F$5/E1203^2*(SIN(RADIANS(G1199))*SIN(RADIANS(E1204))+COS(RADIANS(G1199))*COS(RADIANS(E1204))*COS(RADIANS(T1194))))</f>
        <v>#DIV/0!</v>
      </c>
      <c r="U1199" s="3" t="e">
        <f>IF(DEGREES(ACOS(SIN(RADIANS(G1199))*SIN(RADIANS(E1204))+COS(RADIANS(G1199))*COS(RADIANS(E1204))*COS(RADIANS(U1194))))&gt;90,0,$F$4*$F$5/E1203^2*(SIN(RADIANS(G1199))*SIN(RADIANS(E1204))+COS(RADIANS(G1199))*COS(RADIANS(E1204))*COS(RADIANS(U1194))))</f>
        <v>#DIV/0!</v>
      </c>
      <c r="V1199" s="3" t="e">
        <f>IF(DEGREES(ACOS(SIN(RADIANS(G1199))*SIN(RADIANS(E1204))+COS(RADIANS(G1199))*COS(RADIANS(E1204))*COS(RADIANS(V1194))))&gt;90,0,$F$4*$F$5/E1203^2*(SIN(RADIANS(G1199))*SIN(RADIANS(E1204))+COS(RADIANS(G1199))*COS(RADIANS(E1204))*COS(RADIANS(V1194))))</f>
        <v>#DIV/0!</v>
      </c>
      <c r="W1199" s="3" t="e">
        <f>IF(DEGREES(ACOS(SIN(RADIANS(G1199))*SIN(RADIANS(E1204))+COS(RADIANS(G1199))*COS(RADIANS(E1204))*COS(RADIANS(W1194))))&gt;90,0,$F$4*$F$5/E1203^2*(SIN(RADIANS(G1199))*SIN(RADIANS(E1204))+COS(RADIANS(G1199))*COS(RADIANS(E1204))*COS(RADIANS(W1194))))</f>
        <v>#DIV/0!</v>
      </c>
      <c r="X1199" s="3" t="e">
        <f>IF(DEGREES(ACOS(SIN(RADIANS(G1199))*SIN(RADIANS(E1204))+COS(RADIANS(G1199))*COS(RADIANS(E1204))*COS(RADIANS(X1194))))&gt;90,0,$F$4*$F$5/E1203^2*(SIN(RADIANS(G1199))*SIN(RADIANS(E1204))+COS(RADIANS(G1199))*COS(RADIANS(E1204))*COS(RADIANS(X1194))))</f>
        <v>#DIV/0!</v>
      </c>
      <c r="Y1199" s="3" t="e">
        <f>IF(DEGREES(ACOS(SIN(RADIANS(G1199))*SIN(RADIANS(E1204))+COS(RADIANS(G1199))*COS(RADIANS(E1204))*COS(RADIANS(Y1194))))&gt;90,0,$F$4*$F$5/E1203^2*(SIN(RADIANS(G1199))*SIN(RADIANS(E1204))+COS(RADIANS(G1199))*COS(RADIANS(E1204))*COS(RADIANS(Y1194))))</f>
        <v>#DIV/0!</v>
      </c>
      <c r="Z1199" s="3" t="e">
        <f>IF(DEGREES(ACOS(SIN(RADIANS(G1199))*SIN(RADIANS(E1204))+COS(RADIANS(G1199))*COS(RADIANS(E1204))*COS(RADIANS(Z1194))))&gt;90,0,$F$4*$F$5/E1203^2*(SIN(RADIANS(G1199))*SIN(RADIANS(E1204))+COS(RADIANS(G1199))*COS(RADIANS(E1204))*COS(RADIANS(Z1194))))</f>
        <v>#DIV/0!</v>
      </c>
      <c r="AA1199" s="3" t="e">
        <f>IF(DEGREES(ACOS(SIN(RADIANS(G1199))*SIN(RADIANS(E1204))+COS(RADIANS(G1199))*COS(RADIANS(E1204))*COS(RADIANS(AA1194))))&gt;90,0,$F$4*$F$5/E1203^2*(SIN(RADIANS(G1199))*SIN(RADIANS(E1204))+COS(RADIANS(G1199))*COS(RADIANS(E1204))*COS(RADIANS(AA1194))))</f>
        <v>#DIV/0!</v>
      </c>
      <c r="AB1199" s="3" t="e">
        <f>IF(DEGREES(ACOS(SIN(RADIANS(G1199))*SIN(RADIANS(E1204))+COS(RADIANS(G1199))*COS(RADIANS(E1204))*COS(RADIANS(AB1194))))&gt;90,0,$F$4*$F$5/E1203^2*(SIN(RADIANS(G1199))*SIN(RADIANS(E1204))+COS(RADIANS(G1199))*COS(RADIANS(E1204))*COS(RADIANS(AB1194))))</f>
        <v>#DIV/0!</v>
      </c>
      <c r="AC1199" s="3" t="e">
        <f>IF(DEGREES(ACOS(SIN(RADIANS(G1199))*SIN(RADIANS(E1204))+COS(RADIANS(G1199))*COS(RADIANS(E1204))*COS(RADIANS(AC1194))))&gt;90,0,$F$4*$F$5/E1203^2*(SIN(RADIANS(G1199))*SIN(RADIANS(E1204))+COS(RADIANS(G1199))*COS(RADIANS(E1204))*COS(RADIANS(AC1194))))</f>
        <v>#DIV/0!</v>
      </c>
      <c r="AD1199" s="3" t="e">
        <f>IF(DEGREES(ACOS(SIN(RADIANS(G1199))*SIN(RADIANS(E1204))+COS(RADIANS(G1199))*COS(RADIANS(E1204))*COS(RADIANS(AD1194))))&gt;90,0,$F$4*$F$5/E1203^2*(SIN(RADIANS(G1199))*SIN(RADIANS(E1204))+COS(RADIANS(G1199))*COS(RADIANS(E1204))*COS(RADIANS(AD1194))))</f>
        <v>#DIV/0!</v>
      </c>
      <c r="AE1199" s="3" t="e">
        <f>IF(DEGREES(ACOS(SIN(RADIANS(G1199))*SIN(RADIANS(E1204))+COS(RADIANS(G1199))*COS(RADIANS(E1204))*COS(RADIANS(AE1194))))&gt;90,0,$F$4*$F$5/E1203^2*(SIN(RADIANS(G1199))*SIN(RADIANS(E1204))+COS(RADIANS(G1199))*COS(RADIANS(E1204))*COS(RADIANS(AE1194))))</f>
        <v>#DIV/0!</v>
      </c>
      <c r="AF1199" s="3" t="e">
        <f>IF(DEGREES(ACOS(SIN(RADIANS(G1199))*SIN(RADIANS(E1204))+COS(RADIANS(G1199))*COS(RADIANS(E1204))*COS(RADIANS(AF1194))))&gt;90,0,$F$4*$F$5/E1203^2*(SIN(RADIANS(G1199))*SIN(RADIANS(E1204))+COS(RADIANS(G1199))*COS(RADIANS(E1204))*COS(RADIANS(AF1194))))</f>
        <v>#DIV/0!</v>
      </c>
      <c r="AG1199" s="3" t="e">
        <f>IF(DEGREES(ACOS(SIN(RADIANS(G1199))*SIN(RADIANS(E1204))+COS(RADIANS(G1199))*COS(RADIANS(E1204))*COS(RADIANS(AG1194))))&gt;90,0,$F$4*$F$5/E1203^2*(SIN(RADIANS(G1199))*SIN(RADIANS(E1204))+COS(RADIANS(G1199))*COS(RADIANS(E1204))*COS(RADIANS(AG1194))))</f>
        <v>#DIV/0!</v>
      </c>
      <c r="AH1199" s="3" t="e">
        <f>IF(DEGREES(ACOS(SIN(RADIANS(G1199))*SIN(RADIANS(E1204))+COS(RADIANS(G1199))*COS(RADIANS(E1204))*COS(RADIANS(AH1194))))&gt;90,0,$F$4*$F$5/E1203^2*(SIN(RADIANS(G1199))*SIN(RADIANS(E1204))+COS(RADIANS(G1199))*COS(RADIANS(E1204))*COS(RADIANS(AH1194))))</f>
        <v>#DIV/0!</v>
      </c>
      <c r="AI1199" s="3" t="e">
        <f>IF(DEGREES(ACOS(SIN(RADIANS(G1199))*SIN(RADIANS(E1204))+COS(RADIANS(G1199))*COS(RADIANS(E1204))*COS(RADIANS(AI1194))))&gt;90,0,$F$4*$F$5/E1203^2*(SIN(RADIANS(G1199))*SIN(RADIANS(E1204))+COS(RADIANS(G1199))*COS(RADIANS(E1204))*COS(RADIANS(AI1194))))</f>
        <v>#DIV/0!</v>
      </c>
      <c r="AJ1199" s="3" t="e">
        <f>IF(DEGREES(ACOS(SIN(RADIANS(G1199))*SIN(RADIANS(E1204))+COS(RADIANS(G1199))*COS(RADIANS(E1204))*COS(RADIANS(AJ1194))))&gt;90,0,$F$4*$F$5/E1203^2*(SIN(RADIANS(G1199))*SIN(RADIANS(E1204))+COS(RADIANS(G1199))*COS(RADIANS(E1204))*COS(RADIANS(AJ1194))))</f>
        <v>#DIV/0!</v>
      </c>
      <c r="AK1199" s="3">
        <f>IF(DEGREES(ACOS(SIN(RADIANS(G1199))*SIN(RADIANS(E1204))+COS(RADIANS(G1199))*COS(RADIANS(E1204))*COS(RADIANS(AK1194))))&gt;90,0,$F$4*$F$5/E1203^2*(SIN(RADIANS(G1199))*SIN(RADIANS(E1204))+COS(RADIANS(G1199))*COS(RADIANS(E1204))*COS(RADIANS(AK1194))))</f>
        <v>0</v>
      </c>
      <c r="AL1199" s="3">
        <f>IF(DEGREES(ACOS(SIN(RADIANS(G1199))*SIN(RADIANS(E1204))+COS(RADIANS(G1199))*COS(RADIANS(E1204))*COS(RADIANS(AL1194))))&gt;90,0,$F$4*$F$5/E1203^2*(SIN(RADIANS(G1199))*SIN(RADIANS(E1204))+COS(RADIANS(G1199))*COS(RADIANS(E1204))*COS(RADIANS(AL1194))))</f>
        <v>0</v>
      </c>
      <c r="AM1199" s="3">
        <f>IF(DEGREES(ACOS(SIN(RADIANS(G1199))*SIN(RADIANS(E1204))+COS(RADIANS(G1199))*COS(RADIANS(E1204))*COS(RADIANS(AM1194))))&gt;90,0,$F$4*$F$5/E1203^2*(SIN(RADIANS(G1199))*SIN(RADIANS(E1204))+COS(RADIANS(G1199))*COS(RADIANS(E1204))*COS(RADIANS(AM1194))))</f>
        <v>0</v>
      </c>
      <c r="AN1199" s="3">
        <f>IF(DEGREES(ACOS(SIN(RADIANS(G1199))*SIN(RADIANS(E1204))+COS(RADIANS(G1199))*COS(RADIANS(E1204))*COS(RADIANS(AN1194))))&gt;90,0,$F$4*$F$5/E1203^2*(SIN(RADIANS(G1199))*SIN(RADIANS(E1204))+COS(RADIANS(G1199))*COS(RADIANS(E1204))*COS(RADIANS(AN1194))))</f>
        <v>0</v>
      </c>
      <c r="AO1199" s="3">
        <f>IF(DEGREES(ACOS(SIN(RADIANS(G1199))*SIN(RADIANS(E1204))+COS(RADIANS(G1199))*COS(RADIANS(E1204))*COS(RADIANS(AO1194))))&gt;90,0,$F$4*$F$5/E1203^2*(SIN(RADIANS(G1199))*SIN(RADIANS(E1204))+COS(RADIANS(G1199))*COS(RADIANS(E1204))*COS(RADIANS(AO1194))))</f>
        <v>0</v>
      </c>
      <c r="AP1199" s="3">
        <f>IF(DEGREES(ACOS(SIN(RADIANS(G1199))*SIN(RADIANS(E1204))+COS(RADIANS(G1199))*COS(RADIANS(E1204))*COS(RADIANS(AP1194))))&gt;90,0,$F$4*$F$5/E1203^2*(SIN(RADIANS(G1199))*SIN(RADIANS(E1204))+COS(RADIANS(G1199))*COS(RADIANS(E1204))*COS(RADIANS(AP1194))))</f>
        <v>0</v>
      </c>
      <c r="AQ1199" s="3">
        <f>IF(DEGREES(ACOS(SIN(RADIANS(G1199))*SIN(RADIANS(E1204))+COS(RADIANS(G1199))*COS(RADIANS(E1204))*COS(RADIANS(AQ1194))))&gt;90,0,$F$4*$F$5/E1203^2*(SIN(RADIANS(G1199))*SIN(RADIANS(E1204))+COS(RADIANS(G1199))*COS(RADIANS(E1204))*COS(RADIANS(AQ1194))))</f>
        <v>0</v>
      </c>
      <c r="AR1199" s="3">
        <f>IF(DEGREES(ACOS(SIN(RADIANS(G1199))*SIN(RADIANS(E1204))+COS(RADIANS(G1199))*COS(RADIANS(E1204))*COS(RADIANS(AR1194))))&gt;90,0,$F$4*$F$5/E1203^2*(SIN(RADIANS(G1199))*SIN(RADIANS(E1204))+COS(RADIANS(G1199))*COS(RADIANS(E1204))*COS(RADIANS(AR1194))))</f>
        <v>0</v>
      </c>
    </row>
    <row r="1200" spans="2:44" ht="15.75" customHeight="1" x14ac:dyDescent="0.2">
      <c r="B1200" s="20" t="s">
        <v>785</v>
      </c>
      <c r="E1200" s="3">
        <f>E1199*$F$11</f>
        <v>0</v>
      </c>
      <c r="G1200" s="3">
        <v>50</v>
      </c>
      <c r="I1200" s="3">
        <f>IF(DEGREES(ACOS(SIN(RADIANS(G1200))*SIN(RADIANS(E1204))+COS(RADIANS(G1200))*COS(RADIANS(E1204))*COS(RADIANS(I1194))))&gt;90,0,$F$4*$F$5/E1203^2*(SIN(RADIANS(G1200))*SIN(RADIANS(E1204))+COS(RADIANS(G1200))*COS(RADIANS(E1204))*COS(RADIANS(I1194))))</f>
        <v>0</v>
      </c>
      <c r="J1200" s="3">
        <f>IF(DEGREES(ACOS(SIN(RADIANS(G1200))*SIN(RADIANS(E1204))+COS(RADIANS(G1200))*COS(RADIANS(E1204))*COS(RADIANS(J1194))))&gt;90,0,$F$4*$F$5/E1203^2*(SIN(RADIANS(G1200))*SIN(RADIANS(E1204))+COS(RADIANS(G1200))*COS(RADIANS(E1204))*COS(RADIANS(J1194))))</f>
        <v>0</v>
      </c>
      <c r="K1200" s="3">
        <f>IF(DEGREES(ACOS(SIN(RADIANS(G1200))*SIN(RADIANS(E1204))+COS(RADIANS(G1200))*COS(RADIANS(E1204))*COS(RADIANS(K1194))))&gt;90,0,$F$4*$F$5/E1203^2*(SIN(RADIANS(G1200))*SIN(RADIANS(E1204))+COS(RADIANS(G1200))*COS(RADIANS(E1204))*COS(RADIANS(K1194))))</f>
        <v>0</v>
      </c>
      <c r="L1200" s="3">
        <f>IF(DEGREES(ACOS(SIN(RADIANS(G1200))*SIN(RADIANS(E1204))+COS(RADIANS(G1200))*COS(RADIANS(E1204))*COS(RADIANS(L1194))))&gt;90,0,$F$4*$F$5/E1203^2*(SIN(RADIANS(G1200))*SIN(RADIANS(E1204))+COS(RADIANS(G1200))*COS(RADIANS(E1204))*COS(RADIANS(L1194))))</f>
        <v>0</v>
      </c>
      <c r="M1200" s="3">
        <f>IF(DEGREES(ACOS(SIN(RADIANS(G1200))*SIN(RADIANS(E1204))+COS(RADIANS(G1200))*COS(RADIANS(E1204))*COS(RADIANS(M1194))))&gt;90,0,$F$4*$F$5/E1203^2*(SIN(RADIANS(G1200))*SIN(RADIANS(E1204))+COS(RADIANS(G1200))*COS(RADIANS(E1204))*COS(RADIANS(M1194))))</f>
        <v>0</v>
      </c>
      <c r="N1200" s="3">
        <f>IF(DEGREES(ACOS(SIN(RADIANS(G1200))*SIN(RADIANS(E1204))+COS(RADIANS(G1200))*COS(RADIANS(E1204))*COS(RADIANS(N1194))))&gt;90,0,$F$4*$F$5/E1203^2*(SIN(RADIANS(G1200))*SIN(RADIANS(E1204))+COS(RADIANS(G1200))*COS(RADIANS(E1204))*COS(RADIANS(N1194))))</f>
        <v>0</v>
      </c>
      <c r="O1200" s="3">
        <f>IF(DEGREES(ACOS(SIN(RADIANS(G1200))*SIN(RADIANS(E1204))+COS(RADIANS(G1200))*COS(RADIANS(E1204))*COS(RADIANS(O1194))))&gt;90,0,$F$4*$F$5/E1203^2*(SIN(RADIANS(G1200))*SIN(RADIANS(E1204))+COS(RADIANS(G1200))*COS(RADIANS(E1204))*COS(RADIANS(O1194))))</f>
        <v>0</v>
      </c>
      <c r="P1200" s="3">
        <f>IF(DEGREES(ACOS(SIN(RADIANS(G1200))*SIN(RADIANS(E1204))+COS(RADIANS(G1200))*COS(RADIANS(E1204))*COS(RADIANS(P1194))))&gt;90,0,$F$4*$F$5/E1203^2*(SIN(RADIANS(G1200))*SIN(RADIANS(E1204))+COS(RADIANS(G1200))*COS(RADIANS(E1204))*COS(RADIANS(P1194))))</f>
        <v>0</v>
      </c>
      <c r="Q1200" s="3">
        <f>IF(DEGREES(ACOS(SIN(RADIANS(G1200))*SIN(RADIANS(E1204))+COS(RADIANS(G1200))*COS(RADIANS(E1204))*COS(RADIANS(Q1194))))&gt;90,0,$F$4*$F$5/E1203^2*(SIN(RADIANS(G1200))*SIN(RADIANS(E1204))+COS(RADIANS(G1200))*COS(RADIANS(E1204))*COS(RADIANS(Q1194))))</f>
        <v>0</v>
      </c>
      <c r="R1200" s="3" t="e">
        <f>IF(DEGREES(ACOS(SIN(RADIANS(G1200))*SIN(RADIANS(E1204))+COS(RADIANS(G1200))*COS(RADIANS(E1204))*COS(RADIANS(R1194))))&gt;90,0,$F$4*$F$5/E1203^2*(SIN(RADIANS(G1200))*SIN(RADIANS(E1204))+COS(RADIANS(G1200))*COS(RADIANS(E1204))*COS(RADIANS(R1194))))</f>
        <v>#DIV/0!</v>
      </c>
      <c r="S1200" s="3" t="e">
        <f>IF(DEGREES(ACOS(SIN(RADIANS(G1200))*SIN(RADIANS(E1204))+COS(RADIANS(G1200))*COS(RADIANS(E1204))*COS(RADIANS(S1194))))&gt;90,0,$F$4*$F$5/E1203^2*(SIN(RADIANS(G1200))*SIN(RADIANS(E1204))+COS(RADIANS(G1200))*COS(RADIANS(E1204))*COS(RADIANS(S1194))))</f>
        <v>#DIV/0!</v>
      </c>
      <c r="T1200" s="3" t="e">
        <f>IF(DEGREES(ACOS(SIN(RADIANS(G1200))*SIN(RADIANS(E1204))+COS(RADIANS(G1200))*COS(RADIANS(E1204))*COS(RADIANS(T1194))))&gt;90,0,$F$4*$F$5/E1203^2*(SIN(RADIANS(G1200))*SIN(RADIANS(E1204))+COS(RADIANS(G1200))*COS(RADIANS(E1204))*COS(RADIANS(T1194))))</f>
        <v>#DIV/0!</v>
      </c>
      <c r="U1200" s="3" t="e">
        <f>IF(DEGREES(ACOS(SIN(RADIANS(G1200))*SIN(RADIANS(E1204))+COS(RADIANS(G1200))*COS(RADIANS(E1204))*COS(RADIANS(U1194))))&gt;90,0,$F$4*$F$5/E1203^2*(SIN(RADIANS(G1200))*SIN(RADIANS(E1204))+COS(RADIANS(G1200))*COS(RADIANS(E1204))*COS(RADIANS(U1194))))</f>
        <v>#DIV/0!</v>
      </c>
      <c r="V1200" s="3" t="e">
        <f>IF(DEGREES(ACOS(SIN(RADIANS(G1200))*SIN(RADIANS(E1204))+COS(RADIANS(G1200))*COS(RADIANS(E1204))*COS(RADIANS(V1194))))&gt;90,0,$F$4*$F$5/E1203^2*(SIN(RADIANS(G1200))*SIN(RADIANS(E1204))+COS(RADIANS(G1200))*COS(RADIANS(E1204))*COS(RADIANS(V1194))))</f>
        <v>#DIV/0!</v>
      </c>
      <c r="W1200" s="3" t="e">
        <f>IF(DEGREES(ACOS(SIN(RADIANS(G1200))*SIN(RADIANS(E1204))+COS(RADIANS(G1200))*COS(RADIANS(E1204))*COS(RADIANS(W1194))))&gt;90,0,$F$4*$F$5/E1203^2*(SIN(RADIANS(G1200))*SIN(RADIANS(E1204))+COS(RADIANS(G1200))*COS(RADIANS(E1204))*COS(RADIANS(W1194))))</f>
        <v>#DIV/0!</v>
      </c>
      <c r="X1200" s="3" t="e">
        <f>IF(DEGREES(ACOS(SIN(RADIANS(G1200))*SIN(RADIANS(E1204))+COS(RADIANS(G1200))*COS(RADIANS(E1204))*COS(RADIANS(X1194))))&gt;90,0,$F$4*$F$5/E1203^2*(SIN(RADIANS(G1200))*SIN(RADIANS(E1204))+COS(RADIANS(G1200))*COS(RADIANS(E1204))*COS(RADIANS(X1194))))</f>
        <v>#DIV/0!</v>
      </c>
      <c r="Y1200" s="3" t="e">
        <f>IF(DEGREES(ACOS(SIN(RADIANS(G1200))*SIN(RADIANS(E1204))+COS(RADIANS(G1200))*COS(RADIANS(E1204))*COS(RADIANS(Y1194))))&gt;90,0,$F$4*$F$5/E1203^2*(SIN(RADIANS(G1200))*SIN(RADIANS(E1204))+COS(RADIANS(G1200))*COS(RADIANS(E1204))*COS(RADIANS(Y1194))))</f>
        <v>#DIV/0!</v>
      </c>
      <c r="Z1200" s="3" t="e">
        <f>IF(DEGREES(ACOS(SIN(RADIANS(G1200))*SIN(RADIANS(E1204))+COS(RADIANS(G1200))*COS(RADIANS(E1204))*COS(RADIANS(Z1194))))&gt;90,0,$F$4*$F$5/E1203^2*(SIN(RADIANS(G1200))*SIN(RADIANS(E1204))+COS(RADIANS(G1200))*COS(RADIANS(E1204))*COS(RADIANS(Z1194))))</f>
        <v>#DIV/0!</v>
      </c>
      <c r="AA1200" s="3" t="e">
        <f>IF(DEGREES(ACOS(SIN(RADIANS(G1200))*SIN(RADIANS(E1204))+COS(RADIANS(G1200))*COS(RADIANS(E1204))*COS(RADIANS(AA1194))))&gt;90,0,$F$4*$F$5/E1203^2*(SIN(RADIANS(G1200))*SIN(RADIANS(E1204))+COS(RADIANS(G1200))*COS(RADIANS(E1204))*COS(RADIANS(AA1194))))</f>
        <v>#DIV/0!</v>
      </c>
      <c r="AB1200" s="3" t="e">
        <f>IF(DEGREES(ACOS(SIN(RADIANS(G1200))*SIN(RADIANS(E1204))+COS(RADIANS(G1200))*COS(RADIANS(E1204))*COS(RADIANS(AB1194))))&gt;90,0,$F$4*$F$5/E1203^2*(SIN(RADIANS(G1200))*SIN(RADIANS(E1204))+COS(RADIANS(G1200))*COS(RADIANS(E1204))*COS(RADIANS(AB1194))))</f>
        <v>#DIV/0!</v>
      </c>
      <c r="AC1200" s="3" t="e">
        <f>IF(DEGREES(ACOS(SIN(RADIANS(G1200))*SIN(RADIANS(E1204))+COS(RADIANS(G1200))*COS(RADIANS(E1204))*COS(RADIANS(AC1194))))&gt;90,0,$F$4*$F$5/E1203^2*(SIN(RADIANS(G1200))*SIN(RADIANS(E1204))+COS(RADIANS(G1200))*COS(RADIANS(E1204))*COS(RADIANS(AC1194))))</f>
        <v>#DIV/0!</v>
      </c>
      <c r="AD1200" s="3" t="e">
        <f>IF(DEGREES(ACOS(SIN(RADIANS(G1200))*SIN(RADIANS(E1204))+COS(RADIANS(G1200))*COS(RADIANS(E1204))*COS(RADIANS(AD1194))))&gt;90,0,$F$4*$F$5/E1203^2*(SIN(RADIANS(G1200))*SIN(RADIANS(E1204))+COS(RADIANS(G1200))*COS(RADIANS(E1204))*COS(RADIANS(AD1194))))</f>
        <v>#DIV/0!</v>
      </c>
      <c r="AE1200" s="3" t="e">
        <f>IF(DEGREES(ACOS(SIN(RADIANS(G1200))*SIN(RADIANS(E1204))+COS(RADIANS(G1200))*COS(RADIANS(E1204))*COS(RADIANS(AE1194))))&gt;90,0,$F$4*$F$5/E1203^2*(SIN(RADIANS(G1200))*SIN(RADIANS(E1204))+COS(RADIANS(G1200))*COS(RADIANS(E1204))*COS(RADIANS(AE1194))))</f>
        <v>#DIV/0!</v>
      </c>
      <c r="AF1200" s="3" t="e">
        <f>IF(DEGREES(ACOS(SIN(RADIANS(G1200))*SIN(RADIANS(E1204))+COS(RADIANS(G1200))*COS(RADIANS(E1204))*COS(RADIANS(AF1194))))&gt;90,0,$F$4*$F$5/E1203^2*(SIN(RADIANS(G1200))*SIN(RADIANS(E1204))+COS(RADIANS(G1200))*COS(RADIANS(E1204))*COS(RADIANS(AF1194))))</f>
        <v>#DIV/0!</v>
      </c>
      <c r="AG1200" s="3" t="e">
        <f>IF(DEGREES(ACOS(SIN(RADIANS(G1200))*SIN(RADIANS(E1204))+COS(RADIANS(G1200))*COS(RADIANS(E1204))*COS(RADIANS(AG1194))))&gt;90,0,$F$4*$F$5/E1203^2*(SIN(RADIANS(G1200))*SIN(RADIANS(E1204))+COS(RADIANS(G1200))*COS(RADIANS(E1204))*COS(RADIANS(AG1194))))</f>
        <v>#DIV/0!</v>
      </c>
      <c r="AH1200" s="3" t="e">
        <f>IF(DEGREES(ACOS(SIN(RADIANS(G1200))*SIN(RADIANS(E1204))+COS(RADIANS(G1200))*COS(RADIANS(E1204))*COS(RADIANS(AH1194))))&gt;90,0,$F$4*$F$5/E1203^2*(SIN(RADIANS(G1200))*SIN(RADIANS(E1204))+COS(RADIANS(G1200))*COS(RADIANS(E1204))*COS(RADIANS(AH1194))))</f>
        <v>#DIV/0!</v>
      </c>
      <c r="AI1200" s="3" t="e">
        <f>IF(DEGREES(ACOS(SIN(RADIANS(G1200))*SIN(RADIANS(E1204))+COS(RADIANS(G1200))*COS(RADIANS(E1204))*COS(RADIANS(AI1194))))&gt;90,0,$F$4*$F$5/E1203^2*(SIN(RADIANS(G1200))*SIN(RADIANS(E1204))+COS(RADIANS(G1200))*COS(RADIANS(E1204))*COS(RADIANS(AI1194))))</f>
        <v>#DIV/0!</v>
      </c>
      <c r="AJ1200" s="3" t="e">
        <f>IF(DEGREES(ACOS(SIN(RADIANS(G1200))*SIN(RADIANS(E1204))+COS(RADIANS(G1200))*COS(RADIANS(E1204))*COS(RADIANS(AJ1194))))&gt;90,0,$F$4*$F$5/E1203^2*(SIN(RADIANS(G1200))*SIN(RADIANS(E1204))+COS(RADIANS(G1200))*COS(RADIANS(E1204))*COS(RADIANS(AJ1194))))</f>
        <v>#DIV/0!</v>
      </c>
      <c r="AK1200" s="3">
        <f>IF(DEGREES(ACOS(SIN(RADIANS(G1200))*SIN(RADIANS(E1204))+COS(RADIANS(G1200))*COS(RADIANS(E1204))*COS(RADIANS(AK1194))))&gt;90,0,$F$4*$F$5/E1203^2*(SIN(RADIANS(G1200))*SIN(RADIANS(E1204))+COS(RADIANS(G1200))*COS(RADIANS(E1204))*COS(RADIANS(AK1194))))</f>
        <v>0</v>
      </c>
      <c r="AL1200" s="3">
        <f>IF(DEGREES(ACOS(SIN(RADIANS(G1200))*SIN(RADIANS(E1204))+COS(RADIANS(G1200))*COS(RADIANS(E1204))*COS(RADIANS(AL1194))))&gt;90,0,$F$4*$F$5/E1203^2*(SIN(RADIANS(G1200))*SIN(RADIANS(E1204))+COS(RADIANS(G1200))*COS(RADIANS(E1204))*COS(RADIANS(AL1194))))</f>
        <v>0</v>
      </c>
      <c r="AM1200" s="3">
        <f>IF(DEGREES(ACOS(SIN(RADIANS(G1200))*SIN(RADIANS(E1204))+COS(RADIANS(G1200))*COS(RADIANS(E1204))*COS(RADIANS(AM1194))))&gt;90,0,$F$4*$F$5/E1203^2*(SIN(RADIANS(G1200))*SIN(RADIANS(E1204))+COS(RADIANS(G1200))*COS(RADIANS(E1204))*COS(RADIANS(AM1194))))</f>
        <v>0</v>
      </c>
      <c r="AN1200" s="3">
        <f>IF(DEGREES(ACOS(SIN(RADIANS(G1200))*SIN(RADIANS(E1204))+COS(RADIANS(G1200))*COS(RADIANS(E1204))*COS(RADIANS(AN1194))))&gt;90,0,$F$4*$F$5/E1203^2*(SIN(RADIANS(G1200))*SIN(RADIANS(E1204))+COS(RADIANS(G1200))*COS(RADIANS(E1204))*COS(RADIANS(AN1194))))</f>
        <v>0</v>
      </c>
      <c r="AO1200" s="3">
        <f>IF(DEGREES(ACOS(SIN(RADIANS(G1200))*SIN(RADIANS(E1204))+COS(RADIANS(G1200))*COS(RADIANS(E1204))*COS(RADIANS(AO1194))))&gt;90,0,$F$4*$F$5/E1203^2*(SIN(RADIANS(G1200))*SIN(RADIANS(E1204))+COS(RADIANS(G1200))*COS(RADIANS(E1204))*COS(RADIANS(AO1194))))</f>
        <v>0</v>
      </c>
      <c r="AP1200" s="3">
        <f>IF(DEGREES(ACOS(SIN(RADIANS(G1200))*SIN(RADIANS(E1204))+COS(RADIANS(G1200))*COS(RADIANS(E1204))*COS(RADIANS(AP1194))))&gt;90,0,$F$4*$F$5/E1203^2*(SIN(RADIANS(G1200))*SIN(RADIANS(E1204))+COS(RADIANS(G1200))*COS(RADIANS(E1204))*COS(RADIANS(AP1194))))</f>
        <v>0</v>
      </c>
      <c r="AQ1200" s="3">
        <f>IF(DEGREES(ACOS(SIN(RADIANS(G1200))*SIN(RADIANS(E1204))+COS(RADIANS(G1200))*COS(RADIANS(E1204))*COS(RADIANS(AQ1194))))&gt;90,0,$F$4*$F$5/E1203^2*(SIN(RADIANS(G1200))*SIN(RADIANS(E1204))+COS(RADIANS(G1200))*COS(RADIANS(E1204))*COS(RADIANS(AQ1194))))</f>
        <v>0</v>
      </c>
      <c r="AR1200" s="3">
        <f>IF(DEGREES(ACOS(SIN(RADIANS(G1200))*SIN(RADIANS(E1204))+COS(RADIANS(G1200))*COS(RADIANS(E1204))*COS(RADIANS(AR1194))))&gt;90,0,$F$4*$F$5/E1203^2*(SIN(RADIANS(G1200))*SIN(RADIANS(E1204))+COS(RADIANS(G1200))*COS(RADIANS(E1204))*COS(RADIANS(AR1194))))</f>
        <v>0</v>
      </c>
    </row>
    <row r="1201" spans="2:44" ht="15.75" customHeight="1" x14ac:dyDescent="0.2">
      <c r="B1201" s="20" t="s">
        <v>786</v>
      </c>
      <c r="E1201" s="3" t="str">
        <f>IF($F$10=0,"N/A",$F$10*(E1196/360)-ROUNDDOWN($F$10*(E1196/360),0))</f>
        <v>N/A</v>
      </c>
      <c r="G1201" s="3">
        <v>40</v>
      </c>
      <c r="I1201" s="3">
        <f>IF(DEGREES(ACOS(SIN(RADIANS(G1201))*SIN(RADIANS(E1204))+COS(RADIANS(G1201))*COS(RADIANS(E1204))*COS(RADIANS(I1194))))&gt;90,0,$F$4*$F$5/E1203^2*(SIN(RADIANS(G1201))*SIN(RADIANS(E1204))+COS(RADIANS(G1201))*COS(RADIANS(E1204))*COS(RADIANS(I1194))))</f>
        <v>0</v>
      </c>
      <c r="J1201" s="3">
        <f>IF(DEGREES(ACOS(SIN(RADIANS(G1201))*SIN(RADIANS(E1204))+COS(RADIANS(G1201))*COS(RADIANS(E1204))*COS(RADIANS(J1194))))&gt;90,0,$F$4*$F$5/E1203^2*(SIN(RADIANS(G1201))*SIN(RADIANS(E1204))+COS(RADIANS(G1201))*COS(RADIANS(E1204))*COS(RADIANS(J1194))))</f>
        <v>0</v>
      </c>
      <c r="K1201" s="3">
        <f>IF(DEGREES(ACOS(SIN(RADIANS(G1201))*SIN(RADIANS(E1204))+COS(RADIANS(G1201))*COS(RADIANS(E1204))*COS(RADIANS(K1194))))&gt;90,0,$F$4*$F$5/E1203^2*(SIN(RADIANS(G1201))*SIN(RADIANS(E1204))+COS(RADIANS(G1201))*COS(RADIANS(E1204))*COS(RADIANS(K1194))))</f>
        <v>0</v>
      </c>
      <c r="L1201" s="3">
        <f>IF(DEGREES(ACOS(SIN(RADIANS(G1201))*SIN(RADIANS(E1204))+COS(RADIANS(G1201))*COS(RADIANS(E1204))*COS(RADIANS(L1194))))&gt;90,0,$F$4*$F$5/E1203^2*(SIN(RADIANS(G1201))*SIN(RADIANS(E1204))+COS(RADIANS(G1201))*COS(RADIANS(E1204))*COS(RADIANS(L1194))))</f>
        <v>0</v>
      </c>
      <c r="M1201" s="3">
        <f>IF(DEGREES(ACOS(SIN(RADIANS(G1201))*SIN(RADIANS(E1204))+COS(RADIANS(G1201))*COS(RADIANS(E1204))*COS(RADIANS(M1194))))&gt;90,0,$F$4*$F$5/E1203^2*(SIN(RADIANS(G1201))*SIN(RADIANS(E1204))+COS(RADIANS(G1201))*COS(RADIANS(E1204))*COS(RADIANS(M1194))))</f>
        <v>0</v>
      </c>
      <c r="N1201" s="3">
        <f>IF(DEGREES(ACOS(SIN(RADIANS(G1201))*SIN(RADIANS(E1204))+COS(RADIANS(G1201))*COS(RADIANS(E1204))*COS(RADIANS(N1194))))&gt;90,0,$F$4*$F$5/E1203^2*(SIN(RADIANS(G1201))*SIN(RADIANS(E1204))+COS(RADIANS(G1201))*COS(RADIANS(E1204))*COS(RADIANS(N1194))))</f>
        <v>0</v>
      </c>
      <c r="O1201" s="3">
        <f>IF(DEGREES(ACOS(SIN(RADIANS(G1201))*SIN(RADIANS(E1204))+COS(RADIANS(G1201))*COS(RADIANS(E1204))*COS(RADIANS(O1194))))&gt;90,0,$F$4*$F$5/E1203^2*(SIN(RADIANS(G1201))*SIN(RADIANS(E1204))+COS(RADIANS(G1201))*COS(RADIANS(E1204))*COS(RADIANS(O1194))))</f>
        <v>0</v>
      </c>
      <c r="P1201" s="3">
        <f>IF(DEGREES(ACOS(SIN(RADIANS(G1201))*SIN(RADIANS(E1204))+COS(RADIANS(G1201))*COS(RADIANS(E1204))*COS(RADIANS(P1194))))&gt;90,0,$F$4*$F$5/E1203^2*(SIN(RADIANS(G1201))*SIN(RADIANS(E1204))+COS(RADIANS(G1201))*COS(RADIANS(E1204))*COS(RADIANS(P1194))))</f>
        <v>0</v>
      </c>
      <c r="Q1201" s="3">
        <f>IF(DEGREES(ACOS(SIN(RADIANS(G1201))*SIN(RADIANS(E1204))+COS(RADIANS(G1201))*COS(RADIANS(E1204))*COS(RADIANS(Q1194))))&gt;90,0,$F$4*$F$5/E1203^2*(SIN(RADIANS(G1201))*SIN(RADIANS(E1204))+COS(RADIANS(G1201))*COS(RADIANS(E1204))*COS(RADIANS(Q1194))))</f>
        <v>0</v>
      </c>
      <c r="R1201" s="3" t="e">
        <f>IF(DEGREES(ACOS(SIN(RADIANS(G1201))*SIN(RADIANS(E1204))+COS(RADIANS(G1201))*COS(RADIANS(E1204))*COS(RADIANS(R1194))))&gt;90,0,$F$4*$F$5/E1203^2*(SIN(RADIANS(G1201))*SIN(RADIANS(E1204))+COS(RADIANS(G1201))*COS(RADIANS(E1204))*COS(RADIANS(R1194))))</f>
        <v>#DIV/0!</v>
      </c>
      <c r="S1201" s="3" t="e">
        <f>IF(DEGREES(ACOS(SIN(RADIANS(G1201))*SIN(RADIANS(E1204))+COS(RADIANS(G1201))*COS(RADIANS(E1204))*COS(RADIANS(S1194))))&gt;90,0,$F$4*$F$5/E1203^2*(SIN(RADIANS(G1201))*SIN(RADIANS(E1204))+COS(RADIANS(G1201))*COS(RADIANS(E1204))*COS(RADIANS(S1194))))</f>
        <v>#DIV/0!</v>
      </c>
      <c r="T1201" s="3" t="e">
        <f>IF(DEGREES(ACOS(SIN(RADIANS(G1201))*SIN(RADIANS(E1204))+COS(RADIANS(G1201))*COS(RADIANS(E1204))*COS(RADIANS(T1194))))&gt;90,0,$F$4*$F$5/E1203^2*(SIN(RADIANS(G1201))*SIN(RADIANS(E1204))+COS(RADIANS(G1201))*COS(RADIANS(E1204))*COS(RADIANS(T1194))))</f>
        <v>#DIV/0!</v>
      </c>
      <c r="U1201" s="3" t="e">
        <f>IF(DEGREES(ACOS(SIN(RADIANS(G1201))*SIN(RADIANS(E1204))+COS(RADIANS(G1201))*COS(RADIANS(E1204))*COS(RADIANS(U1194))))&gt;90,0,$F$4*$F$5/E1203^2*(SIN(RADIANS(G1201))*SIN(RADIANS(E1204))+COS(RADIANS(G1201))*COS(RADIANS(E1204))*COS(RADIANS(U1194))))</f>
        <v>#DIV/0!</v>
      </c>
      <c r="V1201" s="3" t="e">
        <f>IF(DEGREES(ACOS(SIN(RADIANS(G1201))*SIN(RADIANS(E1204))+COS(RADIANS(G1201))*COS(RADIANS(E1204))*COS(RADIANS(V1194))))&gt;90,0,$F$4*$F$5/E1203^2*(SIN(RADIANS(G1201))*SIN(RADIANS(E1204))+COS(RADIANS(G1201))*COS(RADIANS(E1204))*COS(RADIANS(V1194))))</f>
        <v>#DIV/0!</v>
      </c>
      <c r="W1201" s="3" t="e">
        <f>IF(DEGREES(ACOS(SIN(RADIANS(G1201))*SIN(RADIANS(E1204))+COS(RADIANS(G1201))*COS(RADIANS(E1204))*COS(RADIANS(W1194))))&gt;90,0,$F$4*$F$5/E1203^2*(SIN(RADIANS(G1201))*SIN(RADIANS(E1204))+COS(RADIANS(G1201))*COS(RADIANS(E1204))*COS(RADIANS(W1194))))</f>
        <v>#DIV/0!</v>
      </c>
      <c r="X1201" s="3" t="e">
        <f>IF(DEGREES(ACOS(SIN(RADIANS(G1201))*SIN(RADIANS(E1204))+COS(RADIANS(G1201))*COS(RADIANS(E1204))*COS(RADIANS(X1194))))&gt;90,0,$F$4*$F$5/E1203^2*(SIN(RADIANS(G1201))*SIN(RADIANS(E1204))+COS(RADIANS(G1201))*COS(RADIANS(E1204))*COS(RADIANS(X1194))))</f>
        <v>#DIV/0!</v>
      </c>
      <c r="Y1201" s="3" t="e">
        <f>IF(DEGREES(ACOS(SIN(RADIANS(G1201))*SIN(RADIANS(E1204))+COS(RADIANS(G1201))*COS(RADIANS(E1204))*COS(RADIANS(Y1194))))&gt;90,0,$F$4*$F$5/E1203^2*(SIN(RADIANS(G1201))*SIN(RADIANS(E1204))+COS(RADIANS(G1201))*COS(RADIANS(E1204))*COS(RADIANS(Y1194))))</f>
        <v>#DIV/0!</v>
      </c>
      <c r="Z1201" s="3" t="e">
        <f>IF(DEGREES(ACOS(SIN(RADIANS(G1201))*SIN(RADIANS(E1204))+COS(RADIANS(G1201))*COS(RADIANS(E1204))*COS(RADIANS(Z1194))))&gt;90,0,$F$4*$F$5/E1203^2*(SIN(RADIANS(G1201))*SIN(RADIANS(E1204))+COS(RADIANS(G1201))*COS(RADIANS(E1204))*COS(RADIANS(Z1194))))</f>
        <v>#DIV/0!</v>
      </c>
      <c r="AA1201" s="3" t="e">
        <f>IF(DEGREES(ACOS(SIN(RADIANS(G1201))*SIN(RADIANS(E1204))+COS(RADIANS(G1201))*COS(RADIANS(E1204))*COS(RADIANS(AA1194))))&gt;90,0,$F$4*$F$5/E1203^2*(SIN(RADIANS(G1201))*SIN(RADIANS(E1204))+COS(RADIANS(G1201))*COS(RADIANS(E1204))*COS(RADIANS(AA1194))))</f>
        <v>#DIV/0!</v>
      </c>
      <c r="AB1201" s="3" t="e">
        <f>IF(DEGREES(ACOS(SIN(RADIANS(G1201))*SIN(RADIANS(E1204))+COS(RADIANS(G1201))*COS(RADIANS(E1204))*COS(RADIANS(AB1194))))&gt;90,0,$F$4*$F$5/E1203^2*(SIN(RADIANS(G1201))*SIN(RADIANS(E1204))+COS(RADIANS(G1201))*COS(RADIANS(E1204))*COS(RADIANS(AB1194))))</f>
        <v>#DIV/0!</v>
      </c>
      <c r="AC1201" s="3" t="e">
        <f>IF(DEGREES(ACOS(SIN(RADIANS(G1201))*SIN(RADIANS(E1204))+COS(RADIANS(G1201))*COS(RADIANS(E1204))*COS(RADIANS(AC1194))))&gt;90,0,$F$4*$F$5/E1203^2*(SIN(RADIANS(G1201))*SIN(RADIANS(E1204))+COS(RADIANS(G1201))*COS(RADIANS(E1204))*COS(RADIANS(AC1194))))</f>
        <v>#DIV/0!</v>
      </c>
      <c r="AD1201" s="3" t="e">
        <f>IF(DEGREES(ACOS(SIN(RADIANS(G1201))*SIN(RADIANS(E1204))+COS(RADIANS(G1201))*COS(RADIANS(E1204))*COS(RADIANS(AD1194))))&gt;90,0,$F$4*$F$5/E1203^2*(SIN(RADIANS(G1201))*SIN(RADIANS(E1204))+COS(RADIANS(G1201))*COS(RADIANS(E1204))*COS(RADIANS(AD1194))))</f>
        <v>#DIV/0!</v>
      </c>
      <c r="AE1201" s="3" t="e">
        <f>IF(DEGREES(ACOS(SIN(RADIANS(G1201))*SIN(RADIANS(E1204))+COS(RADIANS(G1201))*COS(RADIANS(E1204))*COS(RADIANS(AE1194))))&gt;90,0,$F$4*$F$5/E1203^2*(SIN(RADIANS(G1201))*SIN(RADIANS(E1204))+COS(RADIANS(G1201))*COS(RADIANS(E1204))*COS(RADIANS(AE1194))))</f>
        <v>#DIV/0!</v>
      </c>
      <c r="AF1201" s="3" t="e">
        <f>IF(DEGREES(ACOS(SIN(RADIANS(G1201))*SIN(RADIANS(E1204))+COS(RADIANS(G1201))*COS(RADIANS(E1204))*COS(RADIANS(AF1194))))&gt;90,0,$F$4*$F$5/E1203^2*(SIN(RADIANS(G1201))*SIN(RADIANS(E1204))+COS(RADIANS(G1201))*COS(RADIANS(E1204))*COS(RADIANS(AF1194))))</f>
        <v>#DIV/0!</v>
      </c>
      <c r="AG1201" s="3" t="e">
        <f>IF(DEGREES(ACOS(SIN(RADIANS(G1201))*SIN(RADIANS(E1204))+COS(RADIANS(G1201))*COS(RADIANS(E1204))*COS(RADIANS(AG1194))))&gt;90,0,$F$4*$F$5/E1203^2*(SIN(RADIANS(G1201))*SIN(RADIANS(E1204))+COS(RADIANS(G1201))*COS(RADIANS(E1204))*COS(RADIANS(AG1194))))</f>
        <v>#DIV/0!</v>
      </c>
      <c r="AH1201" s="3" t="e">
        <f>IF(DEGREES(ACOS(SIN(RADIANS(G1201))*SIN(RADIANS(E1204))+COS(RADIANS(G1201))*COS(RADIANS(E1204))*COS(RADIANS(AH1194))))&gt;90,0,$F$4*$F$5/E1203^2*(SIN(RADIANS(G1201))*SIN(RADIANS(E1204))+COS(RADIANS(G1201))*COS(RADIANS(E1204))*COS(RADIANS(AH1194))))</f>
        <v>#DIV/0!</v>
      </c>
      <c r="AI1201" s="3" t="e">
        <f>IF(DEGREES(ACOS(SIN(RADIANS(G1201))*SIN(RADIANS(E1204))+COS(RADIANS(G1201))*COS(RADIANS(E1204))*COS(RADIANS(AI1194))))&gt;90,0,$F$4*$F$5/E1203^2*(SIN(RADIANS(G1201))*SIN(RADIANS(E1204))+COS(RADIANS(G1201))*COS(RADIANS(E1204))*COS(RADIANS(AI1194))))</f>
        <v>#DIV/0!</v>
      </c>
      <c r="AJ1201" s="3" t="e">
        <f>IF(DEGREES(ACOS(SIN(RADIANS(G1201))*SIN(RADIANS(E1204))+COS(RADIANS(G1201))*COS(RADIANS(E1204))*COS(RADIANS(AJ1194))))&gt;90,0,$F$4*$F$5/E1203^2*(SIN(RADIANS(G1201))*SIN(RADIANS(E1204))+COS(RADIANS(G1201))*COS(RADIANS(E1204))*COS(RADIANS(AJ1194))))</f>
        <v>#DIV/0!</v>
      </c>
      <c r="AK1201" s="3">
        <f>IF(DEGREES(ACOS(SIN(RADIANS(G1201))*SIN(RADIANS(E1204))+COS(RADIANS(G1201))*COS(RADIANS(E1204))*COS(RADIANS(AK1194))))&gt;90,0,$F$4*$F$5/E1203^2*(SIN(RADIANS(G1201))*SIN(RADIANS(E1204))+COS(RADIANS(G1201))*COS(RADIANS(E1204))*COS(RADIANS(AK1194))))</f>
        <v>0</v>
      </c>
      <c r="AL1201" s="3">
        <f>IF(DEGREES(ACOS(SIN(RADIANS(G1201))*SIN(RADIANS(E1204))+COS(RADIANS(G1201))*COS(RADIANS(E1204))*COS(RADIANS(AL1194))))&gt;90,0,$F$4*$F$5/E1203^2*(SIN(RADIANS(G1201))*SIN(RADIANS(E1204))+COS(RADIANS(G1201))*COS(RADIANS(E1204))*COS(RADIANS(AL1194))))</f>
        <v>0</v>
      </c>
      <c r="AM1201" s="3">
        <f>IF(DEGREES(ACOS(SIN(RADIANS(G1201))*SIN(RADIANS(E1204))+COS(RADIANS(G1201))*COS(RADIANS(E1204))*COS(RADIANS(AM1194))))&gt;90,0,$F$4*$F$5/E1203^2*(SIN(RADIANS(G1201))*SIN(RADIANS(E1204))+COS(RADIANS(G1201))*COS(RADIANS(E1204))*COS(RADIANS(AM1194))))</f>
        <v>0</v>
      </c>
      <c r="AN1201" s="3">
        <f>IF(DEGREES(ACOS(SIN(RADIANS(G1201))*SIN(RADIANS(E1204))+COS(RADIANS(G1201))*COS(RADIANS(E1204))*COS(RADIANS(AN1194))))&gt;90,0,$F$4*$F$5/E1203^2*(SIN(RADIANS(G1201))*SIN(RADIANS(E1204))+COS(RADIANS(G1201))*COS(RADIANS(E1204))*COS(RADIANS(AN1194))))</f>
        <v>0</v>
      </c>
      <c r="AO1201" s="3">
        <f>IF(DEGREES(ACOS(SIN(RADIANS(G1201))*SIN(RADIANS(E1204))+COS(RADIANS(G1201))*COS(RADIANS(E1204))*COS(RADIANS(AO1194))))&gt;90,0,$F$4*$F$5/E1203^2*(SIN(RADIANS(G1201))*SIN(RADIANS(E1204))+COS(RADIANS(G1201))*COS(RADIANS(E1204))*COS(RADIANS(AO1194))))</f>
        <v>0</v>
      </c>
      <c r="AP1201" s="3">
        <f>IF(DEGREES(ACOS(SIN(RADIANS(G1201))*SIN(RADIANS(E1204))+COS(RADIANS(G1201))*COS(RADIANS(E1204))*COS(RADIANS(AP1194))))&gt;90,0,$F$4*$F$5/E1203^2*(SIN(RADIANS(G1201))*SIN(RADIANS(E1204))+COS(RADIANS(G1201))*COS(RADIANS(E1204))*COS(RADIANS(AP1194))))</f>
        <v>0</v>
      </c>
      <c r="AQ1201" s="3">
        <f>IF(DEGREES(ACOS(SIN(RADIANS(G1201))*SIN(RADIANS(E1204))+COS(RADIANS(G1201))*COS(RADIANS(E1204))*COS(RADIANS(AQ1194))))&gt;90,0,$F$4*$F$5/E1203^2*(SIN(RADIANS(G1201))*SIN(RADIANS(E1204))+COS(RADIANS(G1201))*COS(RADIANS(E1204))*COS(RADIANS(AQ1194))))</f>
        <v>0</v>
      </c>
      <c r="AR1201" s="3">
        <f>IF(DEGREES(ACOS(SIN(RADIANS(G1201))*SIN(RADIANS(E1204))+COS(RADIANS(G1201))*COS(RADIANS(E1204))*COS(RADIANS(AR1194))))&gt;90,0,$F$4*$F$5/E1203^2*(SIN(RADIANS(G1201))*SIN(RADIANS(E1204))+COS(RADIANS(G1201))*COS(RADIANS(E1204))*COS(RADIANS(AR1194))))</f>
        <v>0</v>
      </c>
    </row>
    <row r="1202" spans="2:44" ht="15.75" customHeight="1" x14ac:dyDescent="0.2">
      <c r="B1202" s="20" t="s">
        <v>787</v>
      </c>
      <c r="E1202" s="3" t="str">
        <f>IF($F$10=0,"N/A",E1201*$F$11/$F$10)</f>
        <v>N/A</v>
      </c>
      <c r="G1202" s="3">
        <v>30</v>
      </c>
      <c r="I1202" s="3">
        <f>IF(DEGREES(ACOS(SIN(RADIANS(G1202))*SIN(RADIANS(E1204))+COS(RADIANS(G1202))*COS(RADIANS(E1204))*COS(RADIANS(I1194))))&gt;90,0,$F$4*$F$5/E1203^2*(SIN(RADIANS(G1202))*SIN(RADIANS(E1204))+COS(RADIANS(G1202))*COS(RADIANS(E1204))*COS(RADIANS(I1194))))</f>
        <v>0</v>
      </c>
      <c r="J1202" s="3">
        <f>IF(DEGREES(ACOS(SIN(RADIANS(G1202))*SIN(RADIANS(E1204))+COS(RADIANS(G1202))*COS(RADIANS(E1204))*COS(RADIANS(J1194))))&gt;90,0,$F$4*$F$5/E1203^2*(SIN(RADIANS(G1202))*SIN(RADIANS(E1204))+COS(RADIANS(G1202))*COS(RADIANS(E1204))*COS(RADIANS(J1194))))</f>
        <v>0</v>
      </c>
      <c r="K1202" s="3">
        <f>IF(DEGREES(ACOS(SIN(RADIANS(G1202))*SIN(RADIANS(E1204))+COS(RADIANS(G1202))*COS(RADIANS(E1204))*COS(RADIANS(K1194))))&gt;90,0,$F$4*$F$5/E1203^2*(SIN(RADIANS(G1202))*SIN(RADIANS(E1204))+COS(RADIANS(G1202))*COS(RADIANS(E1204))*COS(RADIANS(K1194))))</f>
        <v>0</v>
      </c>
      <c r="L1202" s="3">
        <f>IF(DEGREES(ACOS(SIN(RADIANS(G1202))*SIN(RADIANS(E1204))+COS(RADIANS(G1202))*COS(RADIANS(E1204))*COS(RADIANS(L1194))))&gt;90,0,$F$4*$F$5/E1203^2*(SIN(RADIANS(G1202))*SIN(RADIANS(E1204))+COS(RADIANS(G1202))*COS(RADIANS(E1204))*COS(RADIANS(L1194))))</f>
        <v>0</v>
      </c>
      <c r="M1202" s="3">
        <f>IF(DEGREES(ACOS(SIN(RADIANS(G1202))*SIN(RADIANS(E1204))+COS(RADIANS(G1202))*COS(RADIANS(E1204))*COS(RADIANS(M1194))))&gt;90,0,$F$4*$F$5/E1203^2*(SIN(RADIANS(G1202))*SIN(RADIANS(E1204))+COS(RADIANS(G1202))*COS(RADIANS(E1204))*COS(RADIANS(M1194))))</f>
        <v>0</v>
      </c>
      <c r="N1202" s="3">
        <f>IF(DEGREES(ACOS(SIN(RADIANS(G1202))*SIN(RADIANS(E1204))+COS(RADIANS(G1202))*COS(RADIANS(E1204))*COS(RADIANS(N1194))))&gt;90,0,$F$4*$F$5/E1203^2*(SIN(RADIANS(G1202))*SIN(RADIANS(E1204))+COS(RADIANS(G1202))*COS(RADIANS(E1204))*COS(RADIANS(N1194))))</f>
        <v>0</v>
      </c>
      <c r="O1202" s="3">
        <f>IF(DEGREES(ACOS(SIN(RADIANS(G1202))*SIN(RADIANS(E1204))+COS(RADIANS(G1202))*COS(RADIANS(E1204))*COS(RADIANS(O1194))))&gt;90,0,$F$4*$F$5/E1203^2*(SIN(RADIANS(G1202))*SIN(RADIANS(E1204))+COS(RADIANS(G1202))*COS(RADIANS(E1204))*COS(RADIANS(O1194))))</f>
        <v>0</v>
      </c>
      <c r="P1202" s="3">
        <f>IF(DEGREES(ACOS(SIN(RADIANS(G1202))*SIN(RADIANS(E1204))+COS(RADIANS(G1202))*COS(RADIANS(E1204))*COS(RADIANS(P1194))))&gt;90,0,$F$4*$F$5/E1203^2*(SIN(RADIANS(G1202))*SIN(RADIANS(E1204))+COS(RADIANS(G1202))*COS(RADIANS(E1204))*COS(RADIANS(P1194))))</f>
        <v>0</v>
      </c>
      <c r="Q1202" s="3">
        <f>IF(DEGREES(ACOS(SIN(RADIANS(G1202))*SIN(RADIANS(E1204))+COS(RADIANS(G1202))*COS(RADIANS(E1204))*COS(RADIANS(Q1194))))&gt;90,0,$F$4*$F$5/E1203^2*(SIN(RADIANS(G1202))*SIN(RADIANS(E1204))+COS(RADIANS(G1202))*COS(RADIANS(E1204))*COS(RADIANS(Q1194))))</f>
        <v>0</v>
      </c>
      <c r="R1202" s="3" t="e">
        <f>IF(DEGREES(ACOS(SIN(RADIANS(G1202))*SIN(RADIANS(E1204))+COS(RADIANS(G1202))*COS(RADIANS(E1204))*COS(RADIANS(R1194))))&gt;90,0,$F$4*$F$5/E1203^2*(SIN(RADIANS(G1202))*SIN(RADIANS(E1204))+COS(RADIANS(G1202))*COS(RADIANS(E1204))*COS(RADIANS(R1194))))</f>
        <v>#DIV/0!</v>
      </c>
      <c r="S1202" s="3" t="e">
        <f>IF(DEGREES(ACOS(SIN(RADIANS(G1202))*SIN(RADIANS(E1204))+COS(RADIANS(G1202))*COS(RADIANS(E1204))*COS(RADIANS(S1194))))&gt;90,0,$F$4*$F$5/E1203^2*(SIN(RADIANS(G1202))*SIN(RADIANS(E1204))+COS(RADIANS(G1202))*COS(RADIANS(E1204))*COS(RADIANS(S1194))))</f>
        <v>#DIV/0!</v>
      </c>
      <c r="T1202" s="3" t="e">
        <f>IF(DEGREES(ACOS(SIN(RADIANS(G1202))*SIN(RADIANS(E1204))+COS(RADIANS(G1202))*COS(RADIANS(E1204))*COS(RADIANS(T1194))))&gt;90,0,$F$4*$F$5/E1203^2*(SIN(RADIANS(G1202))*SIN(RADIANS(E1204))+COS(RADIANS(G1202))*COS(RADIANS(E1204))*COS(RADIANS(T1194))))</f>
        <v>#DIV/0!</v>
      </c>
      <c r="U1202" s="3" t="e">
        <f>IF(DEGREES(ACOS(SIN(RADIANS(G1202))*SIN(RADIANS(E1204))+COS(RADIANS(G1202))*COS(RADIANS(E1204))*COS(RADIANS(U1194))))&gt;90,0,$F$4*$F$5/E1203^2*(SIN(RADIANS(G1202))*SIN(RADIANS(E1204))+COS(RADIANS(G1202))*COS(RADIANS(E1204))*COS(RADIANS(U1194))))</f>
        <v>#DIV/0!</v>
      </c>
      <c r="V1202" s="3" t="e">
        <f>IF(DEGREES(ACOS(SIN(RADIANS(G1202))*SIN(RADIANS(E1204))+COS(RADIANS(G1202))*COS(RADIANS(E1204))*COS(RADIANS(V1194))))&gt;90,0,$F$4*$F$5/E1203^2*(SIN(RADIANS(G1202))*SIN(RADIANS(E1204))+COS(RADIANS(G1202))*COS(RADIANS(E1204))*COS(RADIANS(V1194))))</f>
        <v>#DIV/0!</v>
      </c>
      <c r="W1202" s="3" t="e">
        <f>IF(DEGREES(ACOS(SIN(RADIANS(G1202))*SIN(RADIANS(E1204))+COS(RADIANS(G1202))*COS(RADIANS(E1204))*COS(RADIANS(W1194))))&gt;90,0,$F$4*$F$5/E1203^2*(SIN(RADIANS(G1202))*SIN(RADIANS(E1204))+COS(RADIANS(G1202))*COS(RADIANS(E1204))*COS(RADIANS(W1194))))</f>
        <v>#DIV/0!</v>
      </c>
      <c r="X1202" s="3" t="e">
        <f>IF(DEGREES(ACOS(SIN(RADIANS(G1202))*SIN(RADIANS(E1204))+COS(RADIANS(G1202))*COS(RADIANS(E1204))*COS(RADIANS(X1194))))&gt;90,0,$F$4*$F$5/E1203^2*(SIN(RADIANS(G1202))*SIN(RADIANS(E1204))+COS(RADIANS(G1202))*COS(RADIANS(E1204))*COS(RADIANS(X1194))))</f>
        <v>#DIV/0!</v>
      </c>
      <c r="Y1202" s="3" t="e">
        <f>IF(DEGREES(ACOS(SIN(RADIANS(G1202))*SIN(RADIANS(E1204))+COS(RADIANS(G1202))*COS(RADIANS(E1204))*COS(RADIANS(Y1194))))&gt;90,0,$F$4*$F$5/E1203^2*(SIN(RADIANS(G1202))*SIN(RADIANS(E1204))+COS(RADIANS(G1202))*COS(RADIANS(E1204))*COS(RADIANS(Y1194))))</f>
        <v>#DIV/0!</v>
      </c>
      <c r="Z1202" s="3" t="e">
        <f>IF(DEGREES(ACOS(SIN(RADIANS(G1202))*SIN(RADIANS(E1204))+COS(RADIANS(G1202))*COS(RADIANS(E1204))*COS(RADIANS(Z1194))))&gt;90,0,$F$4*$F$5/E1203^2*(SIN(RADIANS(G1202))*SIN(RADIANS(E1204))+COS(RADIANS(G1202))*COS(RADIANS(E1204))*COS(RADIANS(Z1194))))</f>
        <v>#DIV/0!</v>
      </c>
      <c r="AA1202" s="3" t="e">
        <f>IF(DEGREES(ACOS(SIN(RADIANS(G1202))*SIN(RADIANS(E1204))+COS(RADIANS(G1202))*COS(RADIANS(E1204))*COS(RADIANS(AA1194))))&gt;90,0,$F$4*$F$5/E1203^2*(SIN(RADIANS(G1202))*SIN(RADIANS(E1204))+COS(RADIANS(G1202))*COS(RADIANS(E1204))*COS(RADIANS(AA1194))))</f>
        <v>#DIV/0!</v>
      </c>
      <c r="AB1202" s="3" t="e">
        <f>IF(DEGREES(ACOS(SIN(RADIANS(G1202))*SIN(RADIANS(E1204))+COS(RADIANS(G1202))*COS(RADIANS(E1204))*COS(RADIANS(AB1194))))&gt;90,0,$F$4*$F$5/E1203^2*(SIN(RADIANS(G1202))*SIN(RADIANS(E1204))+COS(RADIANS(G1202))*COS(RADIANS(E1204))*COS(RADIANS(AB1194))))</f>
        <v>#DIV/0!</v>
      </c>
      <c r="AC1202" s="3" t="e">
        <f>IF(DEGREES(ACOS(SIN(RADIANS(G1202))*SIN(RADIANS(E1204))+COS(RADIANS(G1202))*COS(RADIANS(E1204))*COS(RADIANS(AC1194))))&gt;90,0,$F$4*$F$5/E1203^2*(SIN(RADIANS(G1202))*SIN(RADIANS(E1204))+COS(RADIANS(G1202))*COS(RADIANS(E1204))*COS(RADIANS(AC1194))))</f>
        <v>#DIV/0!</v>
      </c>
      <c r="AD1202" s="3" t="e">
        <f>IF(DEGREES(ACOS(SIN(RADIANS(G1202))*SIN(RADIANS(E1204))+COS(RADIANS(G1202))*COS(RADIANS(E1204))*COS(RADIANS(AD1194))))&gt;90,0,$F$4*$F$5/E1203^2*(SIN(RADIANS(G1202))*SIN(RADIANS(E1204))+COS(RADIANS(G1202))*COS(RADIANS(E1204))*COS(RADIANS(AD1194))))</f>
        <v>#DIV/0!</v>
      </c>
      <c r="AE1202" s="3" t="e">
        <f>IF(DEGREES(ACOS(SIN(RADIANS(G1202))*SIN(RADIANS(E1204))+COS(RADIANS(G1202))*COS(RADIANS(E1204))*COS(RADIANS(AE1194))))&gt;90,0,$F$4*$F$5/E1203^2*(SIN(RADIANS(G1202))*SIN(RADIANS(E1204))+COS(RADIANS(G1202))*COS(RADIANS(E1204))*COS(RADIANS(AE1194))))</f>
        <v>#DIV/0!</v>
      </c>
      <c r="AF1202" s="3" t="e">
        <f>IF(DEGREES(ACOS(SIN(RADIANS(G1202))*SIN(RADIANS(E1204))+COS(RADIANS(G1202))*COS(RADIANS(E1204))*COS(RADIANS(AF1194))))&gt;90,0,$F$4*$F$5/E1203^2*(SIN(RADIANS(G1202))*SIN(RADIANS(E1204))+COS(RADIANS(G1202))*COS(RADIANS(E1204))*COS(RADIANS(AF1194))))</f>
        <v>#DIV/0!</v>
      </c>
      <c r="AG1202" s="3" t="e">
        <f>IF(DEGREES(ACOS(SIN(RADIANS(G1202))*SIN(RADIANS(E1204))+COS(RADIANS(G1202))*COS(RADIANS(E1204))*COS(RADIANS(AG1194))))&gt;90,0,$F$4*$F$5/E1203^2*(SIN(RADIANS(G1202))*SIN(RADIANS(E1204))+COS(RADIANS(G1202))*COS(RADIANS(E1204))*COS(RADIANS(AG1194))))</f>
        <v>#DIV/0!</v>
      </c>
      <c r="AH1202" s="3" t="e">
        <f>IF(DEGREES(ACOS(SIN(RADIANS(G1202))*SIN(RADIANS(E1204))+COS(RADIANS(G1202))*COS(RADIANS(E1204))*COS(RADIANS(AH1194))))&gt;90,0,$F$4*$F$5/E1203^2*(SIN(RADIANS(G1202))*SIN(RADIANS(E1204))+COS(RADIANS(G1202))*COS(RADIANS(E1204))*COS(RADIANS(AH1194))))</f>
        <v>#DIV/0!</v>
      </c>
      <c r="AI1202" s="3" t="e">
        <f>IF(DEGREES(ACOS(SIN(RADIANS(G1202))*SIN(RADIANS(E1204))+COS(RADIANS(G1202))*COS(RADIANS(E1204))*COS(RADIANS(AI1194))))&gt;90,0,$F$4*$F$5/E1203^2*(SIN(RADIANS(G1202))*SIN(RADIANS(E1204))+COS(RADIANS(G1202))*COS(RADIANS(E1204))*COS(RADIANS(AI1194))))</f>
        <v>#DIV/0!</v>
      </c>
      <c r="AJ1202" s="3" t="e">
        <f>IF(DEGREES(ACOS(SIN(RADIANS(G1202))*SIN(RADIANS(E1204))+COS(RADIANS(G1202))*COS(RADIANS(E1204))*COS(RADIANS(AJ1194))))&gt;90,0,$F$4*$F$5/E1203^2*(SIN(RADIANS(G1202))*SIN(RADIANS(E1204))+COS(RADIANS(G1202))*COS(RADIANS(E1204))*COS(RADIANS(AJ1194))))</f>
        <v>#DIV/0!</v>
      </c>
      <c r="AK1202" s="3">
        <f>IF(DEGREES(ACOS(SIN(RADIANS(G1202))*SIN(RADIANS(E1204))+COS(RADIANS(G1202))*COS(RADIANS(E1204))*COS(RADIANS(AK1194))))&gt;90,0,$F$4*$F$5/E1203^2*(SIN(RADIANS(G1202))*SIN(RADIANS(E1204))+COS(RADIANS(G1202))*COS(RADIANS(E1204))*COS(RADIANS(AK1194))))</f>
        <v>0</v>
      </c>
      <c r="AL1202" s="3">
        <f>IF(DEGREES(ACOS(SIN(RADIANS(G1202))*SIN(RADIANS(E1204))+COS(RADIANS(G1202))*COS(RADIANS(E1204))*COS(RADIANS(AL1194))))&gt;90,0,$F$4*$F$5/E1203^2*(SIN(RADIANS(G1202))*SIN(RADIANS(E1204))+COS(RADIANS(G1202))*COS(RADIANS(E1204))*COS(RADIANS(AL1194))))</f>
        <v>0</v>
      </c>
      <c r="AM1202" s="3">
        <f>IF(DEGREES(ACOS(SIN(RADIANS(G1202))*SIN(RADIANS(E1204))+COS(RADIANS(G1202))*COS(RADIANS(E1204))*COS(RADIANS(AM1194))))&gt;90,0,$F$4*$F$5/E1203^2*(SIN(RADIANS(G1202))*SIN(RADIANS(E1204))+COS(RADIANS(G1202))*COS(RADIANS(E1204))*COS(RADIANS(AM1194))))</f>
        <v>0</v>
      </c>
      <c r="AN1202" s="3">
        <f>IF(DEGREES(ACOS(SIN(RADIANS(G1202))*SIN(RADIANS(E1204))+COS(RADIANS(G1202))*COS(RADIANS(E1204))*COS(RADIANS(AN1194))))&gt;90,0,$F$4*$F$5/E1203^2*(SIN(RADIANS(G1202))*SIN(RADIANS(E1204))+COS(RADIANS(G1202))*COS(RADIANS(E1204))*COS(RADIANS(AN1194))))</f>
        <v>0</v>
      </c>
      <c r="AO1202" s="3">
        <f>IF(DEGREES(ACOS(SIN(RADIANS(G1202))*SIN(RADIANS(E1204))+COS(RADIANS(G1202))*COS(RADIANS(E1204))*COS(RADIANS(AO1194))))&gt;90,0,$F$4*$F$5/E1203^2*(SIN(RADIANS(G1202))*SIN(RADIANS(E1204))+COS(RADIANS(G1202))*COS(RADIANS(E1204))*COS(RADIANS(AO1194))))</f>
        <v>0</v>
      </c>
      <c r="AP1202" s="3">
        <f>IF(DEGREES(ACOS(SIN(RADIANS(G1202))*SIN(RADIANS(E1204))+COS(RADIANS(G1202))*COS(RADIANS(E1204))*COS(RADIANS(AP1194))))&gt;90,0,$F$4*$F$5/E1203^2*(SIN(RADIANS(G1202))*SIN(RADIANS(E1204))+COS(RADIANS(G1202))*COS(RADIANS(E1204))*COS(RADIANS(AP1194))))</f>
        <v>0</v>
      </c>
      <c r="AQ1202" s="3">
        <f>IF(DEGREES(ACOS(SIN(RADIANS(G1202))*SIN(RADIANS(E1204))+COS(RADIANS(G1202))*COS(RADIANS(E1204))*COS(RADIANS(AQ1194))))&gt;90,0,$F$4*$F$5/E1203^2*(SIN(RADIANS(G1202))*SIN(RADIANS(E1204))+COS(RADIANS(G1202))*COS(RADIANS(E1204))*COS(RADIANS(AQ1194))))</f>
        <v>0</v>
      </c>
      <c r="AR1202" s="3">
        <f>IF(DEGREES(ACOS(SIN(RADIANS(G1202))*SIN(RADIANS(E1204))+COS(RADIANS(G1202))*COS(RADIANS(E1204))*COS(RADIANS(AR1194))))&gt;90,0,$F$4*$F$5/E1203^2*(SIN(RADIANS(G1202))*SIN(RADIANS(E1204))+COS(RADIANS(G1202))*COS(RADIANS(E1204))*COS(RADIANS(AR1194))))</f>
        <v>0</v>
      </c>
    </row>
    <row r="1203" spans="2:44" ht="15.75" customHeight="1" x14ac:dyDescent="0.2">
      <c r="B1203" s="20" t="s">
        <v>788</v>
      </c>
      <c r="E1203" s="3">
        <f>$F$6*(1-$F$7^2)/(1+$F$7*COS(RADIANS(E1197)))</f>
        <v>0</v>
      </c>
      <c r="G1203" s="3">
        <v>20</v>
      </c>
      <c r="I1203" s="3">
        <f>IF(DEGREES(ACOS(SIN(RADIANS(G1203))*SIN(RADIANS(E1204))+COS(RADIANS(G1203))*COS(RADIANS(E1204))*COS(RADIANS(I1194))))&gt;90,0,$F$4*$F$5/E1203^2*(SIN(RADIANS(G1203))*SIN(RADIANS(E1204))+COS(RADIANS(G1203))*COS(RADIANS(E1204))*COS(RADIANS(I1194))))</f>
        <v>0</v>
      </c>
      <c r="J1203" s="3">
        <f>IF(DEGREES(ACOS(SIN(RADIANS(G1203))*SIN(RADIANS(E1204))+COS(RADIANS(G1203))*COS(RADIANS(E1204))*COS(RADIANS(J1194))))&gt;90,0,$F$4*$F$5/E1203^2*(SIN(RADIANS(G1203))*SIN(RADIANS(E1204))+COS(RADIANS(G1203))*COS(RADIANS(E1204))*COS(RADIANS(J1194))))</f>
        <v>0</v>
      </c>
      <c r="K1203" s="3">
        <f>IF(DEGREES(ACOS(SIN(RADIANS(G1203))*SIN(RADIANS(E1204))+COS(RADIANS(G1203))*COS(RADIANS(E1204))*COS(RADIANS(K1194))))&gt;90,0,$F$4*$F$5/E1203^2*(SIN(RADIANS(G1203))*SIN(RADIANS(E1204))+COS(RADIANS(G1203))*COS(RADIANS(E1204))*COS(RADIANS(K1194))))</f>
        <v>0</v>
      </c>
      <c r="L1203" s="3">
        <f>IF(DEGREES(ACOS(SIN(RADIANS(G1203))*SIN(RADIANS(E1204))+COS(RADIANS(G1203))*COS(RADIANS(E1204))*COS(RADIANS(L1194))))&gt;90,0,$F$4*$F$5/E1203^2*(SIN(RADIANS(G1203))*SIN(RADIANS(E1204))+COS(RADIANS(G1203))*COS(RADIANS(E1204))*COS(RADIANS(L1194))))</f>
        <v>0</v>
      </c>
      <c r="M1203" s="3">
        <f>IF(DEGREES(ACOS(SIN(RADIANS(G1203))*SIN(RADIANS(E1204))+COS(RADIANS(G1203))*COS(RADIANS(E1204))*COS(RADIANS(M1194))))&gt;90,0,$F$4*$F$5/E1203^2*(SIN(RADIANS(G1203))*SIN(RADIANS(E1204))+COS(RADIANS(G1203))*COS(RADIANS(E1204))*COS(RADIANS(M1194))))</f>
        <v>0</v>
      </c>
      <c r="N1203" s="3">
        <f>IF(DEGREES(ACOS(SIN(RADIANS(G1203))*SIN(RADIANS(E1204))+COS(RADIANS(G1203))*COS(RADIANS(E1204))*COS(RADIANS(N1194))))&gt;90,0,$F$4*$F$5/E1203^2*(SIN(RADIANS(G1203))*SIN(RADIANS(E1204))+COS(RADIANS(G1203))*COS(RADIANS(E1204))*COS(RADIANS(N1194))))</f>
        <v>0</v>
      </c>
      <c r="O1203" s="3">
        <f>IF(DEGREES(ACOS(SIN(RADIANS(G1203))*SIN(RADIANS(E1204))+COS(RADIANS(G1203))*COS(RADIANS(E1204))*COS(RADIANS(O1194))))&gt;90,0,$F$4*$F$5/E1203^2*(SIN(RADIANS(G1203))*SIN(RADIANS(E1204))+COS(RADIANS(G1203))*COS(RADIANS(E1204))*COS(RADIANS(O1194))))</f>
        <v>0</v>
      </c>
      <c r="P1203" s="3">
        <f>IF(DEGREES(ACOS(SIN(RADIANS(G1203))*SIN(RADIANS(E1204))+COS(RADIANS(G1203))*COS(RADIANS(E1204))*COS(RADIANS(P1194))))&gt;90,0,$F$4*$F$5/E1203^2*(SIN(RADIANS(G1203))*SIN(RADIANS(E1204))+COS(RADIANS(G1203))*COS(RADIANS(E1204))*COS(RADIANS(P1194))))</f>
        <v>0</v>
      </c>
      <c r="Q1203" s="3">
        <f>IF(DEGREES(ACOS(SIN(RADIANS(G1203))*SIN(RADIANS(E1204))+COS(RADIANS(G1203))*COS(RADIANS(E1204))*COS(RADIANS(Q1194))))&gt;90,0,$F$4*$F$5/E1203^2*(SIN(RADIANS(G1203))*SIN(RADIANS(E1204))+COS(RADIANS(G1203))*COS(RADIANS(E1204))*COS(RADIANS(Q1194))))</f>
        <v>0</v>
      </c>
      <c r="R1203" s="3" t="e">
        <f>IF(DEGREES(ACOS(SIN(RADIANS(G1203))*SIN(RADIANS(E1204))+COS(RADIANS(G1203))*COS(RADIANS(E1204))*COS(RADIANS(R1194))))&gt;90,0,$F$4*$F$5/E1203^2*(SIN(RADIANS(G1203))*SIN(RADIANS(E1204))+COS(RADIANS(G1203))*COS(RADIANS(E1204))*COS(RADIANS(R1194))))</f>
        <v>#DIV/0!</v>
      </c>
      <c r="S1203" s="3" t="e">
        <f>IF(DEGREES(ACOS(SIN(RADIANS(G1203))*SIN(RADIANS(E1204))+COS(RADIANS(G1203))*COS(RADIANS(E1204))*COS(RADIANS(S1194))))&gt;90,0,$F$4*$F$5/E1203^2*(SIN(RADIANS(G1203))*SIN(RADIANS(E1204))+COS(RADIANS(G1203))*COS(RADIANS(E1204))*COS(RADIANS(S1194))))</f>
        <v>#DIV/0!</v>
      </c>
      <c r="T1203" s="3" t="e">
        <f>IF(DEGREES(ACOS(SIN(RADIANS(G1203))*SIN(RADIANS(E1204))+COS(RADIANS(G1203))*COS(RADIANS(E1204))*COS(RADIANS(T1194))))&gt;90,0,$F$4*$F$5/E1203^2*(SIN(RADIANS(G1203))*SIN(RADIANS(E1204))+COS(RADIANS(G1203))*COS(RADIANS(E1204))*COS(RADIANS(T1194))))</f>
        <v>#DIV/0!</v>
      </c>
      <c r="U1203" s="3" t="e">
        <f>IF(DEGREES(ACOS(SIN(RADIANS(G1203))*SIN(RADIANS(E1204))+COS(RADIANS(G1203))*COS(RADIANS(E1204))*COS(RADIANS(U1194))))&gt;90,0,$F$4*$F$5/E1203^2*(SIN(RADIANS(G1203))*SIN(RADIANS(E1204))+COS(RADIANS(G1203))*COS(RADIANS(E1204))*COS(RADIANS(U1194))))</f>
        <v>#DIV/0!</v>
      </c>
      <c r="V1203" s="3" t="e">
        <f>IF(DEGREES(ACOS(SIN(RADIANS(G1203))*SIN(RADIANS(E1204))+COS(RADIANS(G1203))*COS(RADIANS(E1204))*COS(RADIANS(V1194))))&gt;90,0,$F$4*$F$5/E1203^2*(SIN(RADIANS(G1203))*SIN(RADIANS(E1204))+COS(RADIANS(G1203))*COS(RADIANS(E1204))*COS(RADIANS(V1194))))</f>
        <v>#DIV/0!</v>
      </c>
      <c r="W1203" s="3" t="e">
        <f>IF(DEGREES(ACOS(SIN(RADIANS(G1203))*SIN(RADIANS(E1204))+COS(RADIANS(G1203))*COS(RADIANS(E1204))*COS(RADIANS(W1194))))&gt;90,0,$F$4*$F$5/E1203^2*(SIN(RADIANS(G1203))*SIN(RADIANS(E1204))+COS(RADIANS(G1203))*COS(RADIANS(E1204))*COS(RADIANS(W1194))))</f>
        <v>#DIV/0!</v>
      </c>
      <c r="X1203" s="3" t="e">
        <f>IF(DEGREES(ACOS(SIN(RADIANS(G1203))*SIN(RADIANS(E1204))+COS(RADIANS(G1203))*COS(RADIANS(E1204))*COS(RADIANS(X1194))))&gt;90,0,$F$4*$F$5/E1203^2*(SIN(RADIANS(G1203))*SIN(RADIANS(E1204))+COS(RADIANS(G1203))*COS(RADIANS(E1204))*COS(RADIANS(X1194))))</f>
        <v>#DIV/0!</v>
      </c>
      <c r="Y1203" s="3" t="e">
        <f>IF(DEGREES(ACOS(SIN(RADIANS(G1203))*SIN(RADIANS(E1204))+COS(RADIANS(G1203))*COS(RADIANS(E1204))*COS(RADIANS(Y1194))))&gt;90,0,$F$4*$F$5/E1203^2*(SIN(RADIANS(G1203))*SIN(RADIANS(E1204))+COS(RADIANS(G1203))*COS(RADIANS(E1204))*COS(RADIANS(Y1194))))</f>
        <v>#DIV/0!</v>
      </c>
      <c r="Z1203" s="3" t="e">
        <f>IF(DEGREES(ACOS(SIN(RADIANS(G1203))*SIN(RADIANS(E1204))+COS(RADIANS(G1203))*COS(RADIANS(E1204))*COS(RADIANS(Z1194))))&gt;90,0,$F$4*$F$5/E1203^2*(SIN(RADIANS(G1203))*SIN(RADIANS(E1204))+COS(RADIANS(G1203))*COS(RADIANS(E1204))*COS(RADIANS(Z1194))))</f>
        <v>#DIV/0!</v>
      </c>
      <c r="AA1203" s="3" t="e">
        <f>IF(DEGREES(ACOS(SIN(RADIANS(G1203))*SIN(RADIANS(E1204))+COS(RADIANS(G1203))*COS(RADIANS(E1204))*COS(RADIANS(AA1194))))&gt;90,0,$F$4*$F$5/E1203^2*(SIN(RADIANS(G1203))*SIN(RADIANS(E1204))+COS(RADIANS(G1203))*COS(RADIANS(E1204))*COS(RADIANS(AA1194))))</f>
        <v>#DIV/0!</v>
      </c>
      <c r="AB1203" s="3" t="e">
        <f>IF(DEGREES(ACOS(SIN(RADIANS(G1203))*SIN(RADIANS(E1204))+COS(RADIANS(G1203))*COS(RADIANS(E1204))*COS(RADIANS(AB1194))))&gt;90,0,$F$4*$F$5/E1203^2*(SIN(RADIANS(G1203))*SIN(RADIANS(E1204))+COS(RADIANS(G1203))*COS(RADIANS(E1204))*COS(RADIANS(AB1194))))</f>
        <v>#DIV/0!</v>
      </c>
      <c r="AC1203" s="3" t="e">
        <f>IF(DEGREES(ACOS(SIN(RADIANS(G1203))*SIN(RADIANS(E1204))+COS(RADIANS(G1203))*COS(RADIANS(E1204))*COS(RADIANS(AC1194))))&gt;90,0,$F$4*$F$5/E1203^2*(SIN(RADIANS(G1203))*SIN(RADIANS(E1204))+COS(RADIANS(G1203))*COS(RADIANS(E1204))*COS(RADIANS(AC1194))))</f>
        <v>#DIV/0!</v>
      </c>
      <c r="AD1203" s="3" t="e">
        <f>IF(DEGREES(ACOS(SIN(RADIANS(G1203))*SIN(RADIANS(E1204))+COS(RADIANS(G1203))*COS(RADIANS(E1204))*COS(RADIANS(AD1194))))&gt;90,0,$F$4*$F$5/E1203^2*(SIN(RADIANS(G1203))*SIN(RADIANS(E1204))+COS(RADIANS(G1203))*COS(RADIANS(E1204))*COS(RADIANS(AD1194))))</f>
        <v>#DIV/0!</v>
      </c>
      <c r="AE1203" s="3" t="e">
        <f>IF(DEGREES(ACOS(SIN(RADIANS(G1203))*SIN(RADIANS(E1204))+COS(RADIANS(G1203))*COS(RADIANS(E1204))*COS(RADIANS(AE1194))))&gt;90,0,$F$4*$F$5/E1203^2*(SIN(RADIANS(G1203))*SIN(RADIANS(E1204))+COS(RADIANS(G1203))*COS(RADIANS(E1204))*COS(RADIANS(AE1194))))</f>
        <v>#DIV/0!</v>
      </c>
      <c r="AF1203" s="3" t="e">
        <f>IF(DEGREES(ACOS(SIN(RADIANS(G1203))*SIN(RADIANS(E1204))+COS(RADIANS(G1203))*COS(RADIANS(E1204))*COS(RADIANS(AF1194))))&gt;90,0,$F$4*$F$5/E1203^2*(SIN(RADIANS(G1203))*SIN(RADIANS(E1204))+COS(RADIANS(G1203))*COS(RADIANS(E1204))*COS(RADIANS(AF1194))))</f>
        <v>#DIV/0!</v>
      </c>
      <c r="AG1203" s="3" t="e">
        <f>IF(DEGREES(ACOS(SIN(RADIANS(G1203))*SIN(RADIANS(E1204))+COS(RADIANS(G1203))*COS(RADIANS(E1204))*COS(RADIANS(AG1194))))&gt;90,0,$F$4*$F$5/E1203^2*(SIN(RADIANS(G1203))*SIN(RADIANS(E1204))+COS(RADIANS(G1203))*COS(RADIANS(E1204))*COS(RADIANS(AG1194))))</f>
        <v>#DIV/0!</v>
      </c>
      <c r="AH1203" s="3" t="e">
        <f>IF(DEGREES(ACOS(SIN(RADIANS(G1203))*SIN(RADIANS(E1204))+COS(RADIANS(G1203))*COS(RADIANS(E1204))*COS(RADIANS(AH1194))))&gt;90,0,$F$4*$F$5/E1203^2*(SIN(RADIANS(G1203))*SIN(RADIANS(E1204))+COS(RADIANS(G1203))*COS(RADIANS(E1204))*COS(RADIANS(AH1194))))</f>
        <v>#DIV/0!</v>
      </c>
      <c r="AI1203" s="3" t="e">
        <f>IF(DEGREES(ACOS(SIN(RADIANS(G1203))*SIN(RADIANS(E1204))+COS(RADIANS(G1203))*COS(RADIANS(E1204))*COS(RADIANS(AI1194))))&gt;90,0,$F$4*$F$5/E1203^2*(SIN(RADIANS(G1203))*SIN(RADIANS(E1204))+COS(RADIANS(G1203))*COS(RADIANS(E1204))*COS(RADIANS(AI1194))))</f>
        <v>#DIV/0!</v>
      </c>
      <c r="AJ1203" s="3" t="e">
        <f>IF(DEGREES(ACOS(SIN(RADIANS(G1203))*SIN(RADIANS(E1204))+COS(RADIANS(G1203))*COS(RADIANS(E1204))*COS(RADIANS(AJ1194))))&gt;90,0,$F$4*$F$5/E1203^2*(SIN(RADIANS(G1203))*SIN(RADIANS(E1204))+COS(RADIANS(G1203))*COS(RADIANS(E1204))*COS(RADIANS(AJ1194))))</f>
        <v>#DIV/0!</v>
      </c>
      <c r="AK1203" s="3">
        <f>IF(DEGREES(ACOS(SIN(RADIANS(G1203))*SIN(RADIANS(E1204))+COS(RADIANS(G1203))*COS(RADIANS(E1204))*COS(RADIANS(AK1194))))&gt;90,0,$F$4*$F$5/E1203^2*(SIN(RADIANS(G1203))*SIN(RADIANS(E1204))+COS(RADIANS(G1203))*COS(RADIANS(E1204))*COS(RADIANS(AK1194))))</f>
        <v>0</v>
      </c>
      <c r="AL1203" s="3">
        <f>IF(DEGREES(ACOS(SIN(RADIANS(G1203))*SIN(RADIANS(E1204))+COS(RADIANS(G1203))*COS(RADIANS(E1204))*COS(RADIANS(AL1194))))&gt;90,0,$F$4*$F$5/E1203^2*(SIN(RADIANS(G1203))*SIN(RADIANS(E1204))+COS(RADIANS(G1203))*COS(RADIANS(E1204))*COS(RADIANS(AL1194))))</f>
        <v>0</v>
      </c>
      <c r="AM1203" s="3">
        <f>IF(DEGREES(ACOS(SIN(RADIANS(G1203))*SIN(RADIANS(E1204))+COS(RADIANS(G1203))*COS(RADIANS(E1204))*COS(RADIANS(AM1194))))&gt;90,0,$F$4*$F$5/E1203^2*(SIN(RADIANS(G1203))*SIN(RADIANS(E1204))+COS(RADIANS(G1203))*COS(RADIANS(E1204))*COS(RADIANS(AM1194))))</f>
        <v>0</v>
      </c>
      <c r="AN1203" s="3">
        <f>IF(DEGREES(ACOS(SIN(RADIANS(G1203))*SIN(RADIANS(E1204))+COS(RADIANS(G1203))*COS(RADIANS(E1204))*COS(RADIANS(AN1194))))&gt;90,0,$F$4*$F$5/E1203^2*(SIN(RADIANS(G1203))*SIN(RADIANS(E1204))+COS(RADIANS(G1203))*COS(RADIANS(E1204))*COS(RADIANS(AN1194))))</f>
        <v>0</v>
      </c>
      <c r="AO1203" s="3">
        <f>IF(DEGREES(ACOS(SIN(RADIANS(G1203))*SIN(RADIANS(E1204))+COS(RADIANS(G1203))*COS(RADIANS(E1204))*COS(RADIANS(AO1194))))&gt;90,0,$F$4*$F$5/E1203^2*(SIN(RADIANS(G1203))*SIN(RADIANS(E1204))+COS(RADIANS(G1203))*COS(RADIANS(E1204))*COS(RADIANS(AO1194))))</f>
        <v>0</v>
      </c>
      <c r="AP1203" s="3">
        <f>IF(DEGREES(ACOS(SIN(RADIANS(G1203))*SIN(RADIANS(E1204))+COS(RADIANS(G1203))*COS(RADIANS(E1204))*COS(RADIANS(AP1194))))&gt;90,0,$F$4*$F$5/E1203^2*(SIN(RADIANS(G1203))*SIN(RADIANS(E1204))+COS(RADIANS(G1203))*COS(RADIANS(E1204))*COS(RADIANS(AP1194))))</f>
        <v>0</v>
      </c>
      <c r="AQ1203" s="3">
        <f>IF(DEGREES(ACOS(SIN(RADIANS(G1203))*SIN(RADIANS(E1204))+COS(RADIANS(G1203))*COS(RADIANS(E1204))*COS(RADIANS(AQ1194))))&gt;90,0,$F$4*$F$5/E1203^2*(SIN(RADIANS(G1203))*SIN(RADIANS(E1204))+COS(RADIANS(G1203))*COS(RADIANS(E1204))*COS(RADIANS(AQ1194))))</f>
        <v>0</v>
      </c>
      <c r="AR1203" s="3">
        <f>IF(DEGREES(ACOS(SIN(RADIANS(G1203))*SIN(RADIANS(E1204))+COS(RADIANS(G1203))*COS(RADIANS(E1204))*COS(RADIANS(AR1194))))&gt;90,0,$F$4*$F$5/E1203^2*(SIN(RADIANS(G1203))*SIN(RADIANS(E1204))+COS(RADIANS(G1203))*COS(RADIANS(E1204))*COS(RADIANS(AR1194))))</f>
        <v>0</v>
      </c>
    </row>
    <row r="1204" spans="2:44" ht="15.75" customHeight="1" x14ac:dyDescent="0.2">
      <c r="B1204" s="20" t="s">
        <v>737</v>
      </c>
      <c r="E1204" s="3">
        <f>IF($F$8&gt;90,180-$F$8,$F$8)*SIN(RADIANS(E1198))</f>
        <v>0</v>
      </c>
      <c r="G1204" s="3">
        <v>10</v>
      </c>
      <c r="I1204" s="3">
        <f>IF(DEGREES(ACOS(SIN(RADIANS(G1204))*SIN(RADIANS(E1204))+COS(RADIANS(G1204))*COS(RADIANS(E1204))*COS(RADIANS(I1194))))&gt;90,0,$F$4*$F$5/E1203^2*(SIN(RADIANS(G1204))*SIN(RADIANS(E1204))+COS(RADIANS(G1204))*COS(RADIANS(E1204))*COS(RADIANS(I1194))))</f>
        <v>0</v>
      </c>
      <c r="J1204" s="3">
        <f>IF(DEGREES(ACOS(SIN(RADIANS(G1204))*SIN(RADIANS(E1204))+COS(RADIANS(G1204))*COS(RADIANS(E1204))*COS(RADIANS(J1194))))&gt;90,0,$F$4*$F$5/E1203^2*(SIN(RADIANS(G1204))*SIN(RADIANS(E1204))+COS(RADIANS(G1204))*COS(RADIANS(E1204))*COS(RADIANS(J1194))))</f>
        <v>0</v>
      </c>
      <c r="K1204" s="3">
        <f>IF(DEGREES(ACOS(SIN(RADIANS(G1204))*SIN(RADIANS(E1204))+COS(RADIANS(G1204))*COS(RADIANS(E1204))*COS(RADIANS(K1194))))&gt;90,0,$F$4*$F$5/E1203^2*(SIN(RADIANS(G1204))*SIN(RADIANS(E1204))+COS(RADIANS(G1204))*COS(RADIANS(E1204))*COS(RADIANS(K1194))))</f>
        <v>0</v>
      </c>
      <c r="L1204" s="3">
        <f>IF(DEGREES(ACOS(SIN(RADIANS(G1204))*SIN(RADIANS(E1204))+COS(RADIANS(G1204))*COS(RADIANS(E1204))*COS(RADIANS(L1194))))&gt;90,0,$F$4*$F$5/E1203^2*(SIN(RADIANS(G1204))*SIN(RADIANS(E1204))+COS(RADIANS(G1204))*COS(RADIANS(E1204))*COS(RADIANS(L1194))))</f>
        <v>0</v>
      </c>
      <c r="M1204" s="3">
        <f>IF(DEGREES(ACOS(SIN(RADIANS(G1204))*SIN(RADIANS(E1204))+COS(RADIANS(G1204))*COS(RADIANS(E1204))*COS(RADIANS(M1194))))&gt;90,0,$F$4*$F$5/E1203^2*(SIN(RADIANS(G1204))*SIN(RADIANS(E1204))+COS(RADIANS(G1204))*COS(RADIANS(E1204))*COS(RADIANS(M1194))))</f>
        <v>0</v>
      </c>
      <c r="N1204" s="3">
        <f>IF(DEGREES(ACOS(SIN(RADIANS(G1204))*SIN(RADIANS(E1204))+COS(RADIANS(G1204))*COS(RADIANS(E1204))*COS(RADIANS(N1194))))&gt;90,0,$F$4*$F$5/E1203^2*(SIN(RADIANS(G1204))*SIN(RADIANS(E1204))+COS(RADIANS(G1204))*COS(RADIANS(E1204))*COS(RADIANS(N1194))))</f>
        <v>0</v>
      </c>
      <c r="O1204" s="3">
        <f>IF(DEGREES(ACOS(SIN(RADIANS(G1204))*SIN(RADIANS(E1204))+COS(RADIANS(G1204))*COS(RADIANS(E1204))*COS(RADIANS(O1194))))&gt;90,0,$F$4*$F$5/E1203^2*(SIN(RADIANS(G1204))*SIN(RADIANS(E1204))+COS(RADIANS(G1204))*COS(RADIANS(E1204))*COS(RADIANS(O1194))))</f>
        <v>0</v>
      </c>
      <c r="P1204" s="3">
        <f>IF(DEGREES(ACOS(SIN(RADIANS(G1204))*SIN(RADIANS(E1204))+COS(RADIANS(G1204))*COS(RADIANS(E1204))*COS(RADIANS(P1194))))&gt;90,0,$F$4*$F$5/E1203^2*(SIN(RADIANS(G1204))*SIN(RADIANS(E1204))+COS(RADIANS(G1204))*COS(RADIANS(E1204))*COS(RADIANS(P1194))))</f>
        <v>0</v>
      </c>
      <c r="Q1204" s="3">
        <f>IF(DEGREES(ACOS(SIN(RADIANS(G1204))*SIN(RADIANS(E1204))+COS(RADIANS(G1204))*COS(RADIANS(E1204))*COS(RADIANS(Q1194))))&gt;90,0,$F$4*$F$5/E1203^2*(SIN(RADIANS(G1204))*SIN(RADIANS(E1204))+COS(RADIANS(G1204))*COS(RADIANS(E1204))*COS(RADIANS(Q1194))))</f>
        <v>0</v>
      </c>
      <c r="R1204" s="3" t="e">
        <f>IF(DEGREES(ACOS(SIN(RADIANS(G1204))*SIN(RADIANS(E1204))+COS(RADIANS(G1204))*COS(RADIANS(E1204))*COS(RADIANS(R1194))))&gt;90,0,$F$4*$F$5/E1203^2*(SIN(RADIANS(G1204))*SIN(RADIANS(E1204))+COS(RADIANS(G1204))*COS(RADIANS(E1204))*COS(RADIANS(R1194))))</f>
        <v>#DIV/0!</v>
      </c>
      <c r="S1204" s="3" t="e">
        <f>IF(DEGREES(ACOS(SIN(RADIANS(G1204))*SIN(RADIANS(E1204))+COS(RADIANS(G1204))*COS(RADIANS(E1204))*COS(RADIANS(S1194))))&gt;90,0,$F$4*$F$5/E1203^2*(SIN(RADIANS(G1204))*SIN(RADIANS(E1204))+COS(RADIANS(G1204))*COS(RADIANS(E1204))*COS(RADIANS(S1194))))</f>
        <v>#DIV/0!</v>
      </c>
      <c r="T1204" s="3" t="e">
        <f>IF(DEGREES(ACOS(SIN(RADIANS(G1204))*SIN(RADIANS(E1204))+COS(RADIANS(G1204))*COS(RADIANS(E1204))*COS(RADIANS(T1194))))&gt;90,0,$F$4*$F$5/E1203^2*(SIN(RADIANS(G1204))*SIN(RADIANS(E1204))+COS(RADIANS(G1204))*COS(RADIANS(E1204))*COS(RADIANS(T1194))))</f>
        <v>#DIV/0!</v>
      </c>
      <c r="U1204" s="3" t="e">
        <f>IF(DEGREES(ACOS(SIN(RADIANS(G1204))*SIN(RADIANS(E1204))+COS(RADIANS(G1204))*COS(RADIANS(E1204))*COS(RADIANS(U1194))))&gt;90,0,$F$4*$F$5/E1203^2*(SIN(RADIANS(G1204))*SIN(RADIANS(E1204))+COS(RADIANS(G1204))*COS(RADIANS(E1204))*COS(RADIANS(U1194))))</f>
        <v>#DIV/0!</v>
      </c>
      <c r="V1204" s="3" t="e">
        <f>IF(DEGREES(ACOS(SIN(RADIANS(G1204))*SIN(RADIANS(E1204))+COS(RADIANS(G1204))*COS(RADIANS(E1204))*COS(RADIANS(V1194))))&gt;90,0,$F$4*$F$5/E1203^2*(SIN(RADIANS(G1204))*SIN(RADIANS(E1204))+COS(RADIANS(G1204))*COS(RADIANS(E1204))*COS(RADIANS(V1194))))</f>
        <v>#DIV/0!</v>
      </c>
      <c r="W1204" s="3" t="e">
        <f>IF(DEGREES(ACOS(SIN(RADIANS(G1204))*SIN(RADIANS(E1204))+COS(RADIANS(G1204))*COS(RADIANS(E1204))*COS(RADIANS(W1194))))&gt;90,0,$F$4*$F$5/E1203^2*(SIN(RADIANS(G1204))*SIN(RADIANS(E1204))+COS(RADIANS(G1204))*COS(RADIANS(E1204))*COS(RADIANS(W1194))))</f>
        <v>#DIV/0!</v>
      </c>
      <c r="X1204" s="3" t="e">
        <f>IF(DEGREES(ACOS(SIN(RADIANS(G1204))*SIN(RADIANS(E1204))+COS(RADIANS(G1204))*COS(RADIANS(E1204))*COS(RADIANS(X1194))))&gt;90,0,$F$4*$F$5/E1203^2*(SIN(RADIANS(G1204))*SIN(RADIANS(E1204))+COS(RADIANS(G1204))*COS(RADIANS(E1204))*COS(RADIANS(X1194))))</f>
        <v>#DIV/0!</v>
      </c>
      <c r="Y1204" s="3" t="e">
        <f>IF(DEGREES(ACOS(SIN(RADIANS(G1204))*SIN(RADIANS(E1204))+COS(RADIANS(G1204))*COS(RADIANS(E1204))*COS(RADIANS(Y1194))))&gt;90,0,$F$4*$F$5/E1203^2*(SIN(RADIANS(G1204))*SIN(RADIANS(E1204))+COS(RADIANS(G1204))*COS(RADIANS(E1204))*COS(RADIANS(Y1194))))</f>
        <v>#DIV/0!</v>
      </c>
      <c r="Z1204" s="3" t="e">
        <f>IF(DEGREES(ACOS(SIN(RADIANS(G1204))*SIN(RADIANS(E1204))+COS(RADIANS(G1204))*COS(RADIANS(E1204))*COS(RADIANS(Z1194))))&gt;90,0,$F$4*$F$5/E1203^2*(SIN(RADIANS(G1204))*SIN(RADIANS(E1204))+COS(RADIANS(G1204))*COS(RADIANS(E1204))*COS(RADIANS(Z1194))))</f>
        <v>#DIV/0!</v>
      </c>
      <c r="AA1204" s="3" t="e">
        <f>IF(DEGREES(ACOS(SIN(RADIANS(G1204))*SIN(RADIANS(E1204))+COS(RADIANS(G1204))*COS(RADIANS(E1204))*COS(RADIANS(AA1194))))&gt;90,0,$F$4*$F$5/E1203^2*(SIN(RADIANS(G1204))*SIN(RADIANS(E1204))+COS(RADIANS(G1204))*COS(RADIANS(E1204))*COS(RADIANS(AA1194))))</f>
        <v>#DIV/0!</v>
      </c>
      <c r="AB1204" s="3" t="e">
        <f>IF(DEGREES(ACOS(SIN(RADIANS(G1204))*SIN(RADIANS(E1204))+COS(RADIANS(G1204))*COS(RADIANS(E1204))*COS(RADIANS(AB1194))))&gt;90,0,$F$4*$F$5/E1203^2*(SIN(RADIANS(G1204))*SIN(RADIANS(E1204))+COS(RADIANS(G1204))*COS(RADIANS(E1204))*COS(RADIANS(AB1194))))</f>
        <v>#DIV/0!</v>
      </c>
      <c r="AC1204" s="3" t="e">
        <f>IF(DEGREES(ACOS(SIN(RADIANS(G1204))*SIN(RADIANS(E1204))+COS(RADIANS(G1204))*COS(RADIANS(E1204))*COS(RADIANS(AC1194))))&gt;90,0,$F$4*$F$5/E1203^2*(SIN(RADIANS(G1204))*SIN(RADIANS(E1204))+COS(RADIANS(G1204))*COS(RADIANS(E1204))*COS(RADIANS(AC1194))))</f>
        <v>#DIV/0!</v>
      </c>
      <c r="AD1204" s="3" t="e">
        <f>IF(DEGREES(ACOS(SIN(RADIANS(G1204))*SIN(RADIANS(E1204))+COS(RADIANS(G1204))*COS(RADIANS(E1204))*COS(RADIANS(AD1194))))&gt;90,0,$F$4*$F$5/E1203^2*(SIN(RADIANS(G1204))*SIN(RADIANS(E1204))+COS(RADIANS(G1204))*COS(RADIANS(E1204))*COS(RADIANS(AD1194))))</f>
        <v>#DIV/0!</v>
      </c>
      <c r="AE1204" s="3" t="e">
        <f>IF(DEGREES(ACOS(SIN(RADIANS(G1204))*SIN(RADIANS(E1204))+COS(RADIANS(G1204))*COS(RADIANS(E1204))*COS(RADIANS(AE1194))))&gt;90,0,$F$4*$F$5/E1203^2*(SIN(RADIANS(G1204))*SIN(RADIANS(E1204))+COS(RADIANS(G1204))*COS(RADIANS(E1204))*COS(RADIANS(AE1194))))</f>
        <v>#DIV/0!</v>
      </c>
      <c r="AF1204" s="3" t="e">
        <f>IF(DEGREES(ACOS(SIN(RADIANS(G1204))*SIN(RADIANS(E1204))+COS(RADIANS(G1204))*COS(RADIANS(E1204))*COS(RADIANS(AF1194))))&gt;90,0,$F$4*$F$5/E1203^2*(SIN(RADIANS(G1204))*SIN(RADIANS(E1204))+COS(RADIANS(G1204))*COS(RADIANS(E1204))*COS(RADIANS(AF1194))))</f>
        <v>#DIV/0!</v>
      </c>
      <c r="AG1204" s="3" t="e">
        <f>IF(DEGREES(ACOS(SIN(RADIANS(G1204))*SIN(RADIANS(E1204))+COS(RADIANS(G1204))*COS(RADIANS(E1204))*COS(RADIANS(AG1194))))&gt;90,0,$F$4*$F$5/E1203^2*(SIN(RADIANS(G1204))*SIN(RADIANS(E1204))+COS(RADIANS(G1204))*COS(RADIANS(E1204))*COS(RADIANS(AG1194))))</f>
        <v>#DIV/0!</v>
      </c>
      <c r="AH1204" s="3" t="e">
        <f>IF(DEGREES(ACOS(SIN(RADIANS(G1204))*SIN(RADIANS(E1204))+COS(RADIANS(G1204))*COS(RADIANS(E1204))*COS(RADIANS(AH1194))))&gt;90,0,$F$4*$F$5/E1203^2*(SIN(RADIANS(G1204))*SIN(RADIANS(E1204))+COS(RADIANS(G1204))*COS(RADIANS(E1204))*COS(RADIANS(AH1194))))</f>
        <v>#DIV/0!</v>
      </c>
      <c r="AI1204" s="3" t="e">
        <f>IF(DEGREES(ACOS(SIN(RADIANS(G1204))*SIN(RADIANS(E1204))+COS(RADIANS(G1204))*COS(RADIANS(E1204))*COS(RADIANS(AI1194))))&gt;90,0,$F$4*$F$5/E1203^2*(SIN(RADIANS(G1204))*SIN(RADIANS(E1204))+COS(RADIANS(G1204))*COS(RADIANS(E1204))*COS(RADIANS(AI1194))))</f>
        <v>#DIV/0!</v>
      </c>
      <c r="AJ1204" s="3" t="e">
        <f>IF(DEGREES(ACOS(SIN(RADIANS(G1204))*SIN(RADIANS(E1204))+COS(RADIANS(G1204))*COS(RADIANS(E1204))*COS(RADIANS(AJ1194))))&gt;90,0,$F$4*$F$5/E1203^2*(SIN(RADIANS(G1204))*SIN(RADIANS(E1204))+COS(RADIANS(G1204))*COS(RADIANS(E1204))*COS(RADIANS(AJ1194))))</f>
        <v>#DIV/0!</v>
      </c>
      <c r="AK1204" s="3">
        <f>IF(DEGREES(ACOS(SIN(RADIANS(G1204))*SIN(RADIANS(E1204))+COS(RADIANS(G1204))*COS(RADIANS(E1204))*COS(RADIANS(AK1194))))&gt;90,0,$F$4*$F$5/E1203^2*(SIN(RADIANS(G1204))*SIN(RADIANS(E1204))+COS(RADIANS(G1204))*COS(RADIANS(E1204))*COS(RADIANS(AK1194))))</f>
        <v>0</v>
      </c>
      <c r="AL1204" s="3">
        <f>IF(DEGREES(ACOS(SIN(RADIANS(G1204))*SIN(RADIANS(E1204))+COS(RADIANS(G1204))*COS(RADIANS(E1204))*COS(RADIANS(AL1194))))&gt;90,0,$F$4*$F$5/E1203^2*(SIN(RADIANS(G1204))*SIN(RADIANS(E1204))+COS(RADIANS(G1204))*COS(RADIANS(E1204))*COS(RADIANS(AL1194))))</f>
        <v>0</v>
      </c>
      <c r="AM1204" s="3">
        <f>IF(DEGREES(ACOS(SIN(RADIANS(G1204))*SIN(RADIANS(E1204))+COS(RADIANS(G1204))*COS(RADIANS(E1204))*COS(RADIANS(AM1194))))&gt;90,0,$F$4*$F$5/E1203^2*(SIN(RADIANS(G1204))*SIN(RADIANS(E1204))+COS(RADIANS(G1204))*COS(RADIANS(E1204))*COS(RADIANS(AM1194))))</f>
        <v>0</v>
      </c>
      <c r="AN1204" s="3">
        <f>IF(DEGREES(ACOS(SIN(RADIANS(G1204))*SIN(RADIANS(E1204))+COS(RADIANS(G1204))*COS(RADIANS(E1204))*COS(RADIANS(AN1194))))&gt;90,0,$F$4*$F$5/E1203^2*(SIN(RADIANS(G1204))*SIN(RADIANS(E1204))+COS(RADIANS(G1204))*COS(RADIANS(E1204))*COS(RADIANS(AN1194))))</f>
        <v>0</v>
      </c>
      <c r="AO1204" s="3">
        <f>IF(DEGREES(ACOS(SIN(RADIANS(G1204))*SIN(RADIANS(E1204))+COS(RADIANS(G1204))*COS(RADIANS(E1204))*COS(RADIANS(AO1194))))&gt;90,0,$F$4*$F$5/E1203^2*(SIN(RADIANS(G1204))*SIN(RADIANS(E1204))+COS(RADIANS(G1204))*COS(RADIANS(E1204))*COS(RADIANS(AO1194))))</f>
        <v>0</v>
      </c>
      <c r="AP1204" s="3">
        <f>IF(DEGREES(ACOS(SIN(RADIANS(G1204))*SIN(RADIANS(E1204))+COS(RADIANS(G1204))*COS(RADIANS(E1204))*COS(RADIANS(AP1194))))&gt;90,0,$F$4*$F$5/E1203^2*(SIN(RADIANS(G1204))*SIN(RADIANS(E1204))+COS(RADIANS(G1204))*COS(RADIANS(E1204))*COS(RADIANS(AP1194))))</f>
        <v>0</v>
      </c>
      <c r="AQ1204" s="3">
        <f>IF(DEGREES(ACOS(SIN(RADIANS(G1204))*SIN(RADIANS(E1204))+COS(RADIANS(G1204))*COS(RADIANS(E1204))*COS(RADIANS(AQ1194))))&gt;90,0,$F$4*$F$5/E1203^2*(SIN(RADIANS(G1204))*SIN(RADIANS(E1204))+COS(RADIANS(G1204))*COS(RADIANS(E1204))*COS(RADIANS(AQ1194))))</f>
        <v>0</v>
      </c>
      <c r="AR1204" s="3">
        <f>IF(DEGREES(ACOS(SIN(RADIANS(G1204))*SIN(RADIANS(E1204))+COS(RADIANS(G1204))*COS(RADIANS(E1204))*COS(RADIANS(AR1194))))&gt;90,0,$F$4*$F$5/E1203^2*(SIN(RADIANS(G1204))*SIN(RADIANS(E1204))+COS(RADIANS(G1204))*COS(RADIANS(E1204))*COS(RADIANS(AR1194))))</f>
        <v>0</v>
      </c>
    </row>
    <row r="1205" spans="2:44" ht="15.75" customHeight="1" x14ac:dyDescent="0.2">
      <c r="B1205" s="20" t="s">
        <v>789</v>
      </c>
      <c r="E1205" s="3">
        <f>IF($F$10=0,IF(E1196&lt;360,E1196,E1196-360),($F$10+1)*E1196)</f>
        <v>140</v>
      </c>
      <c r="G1205" s="3">
        <v>0</v>
      </c>
      <c r="I1205" s="3">
        <f>IF(DEGREES(ACOS(SIN(RADIANS(G1205))*SIN(RADIANS(E1204))+COS(RADIANS(G1205))*COS(RADIANS(E1204))*COS(RADIANS(I1194))))&gt;90,0,$F$4*$F$5/E1203^2*(SIN(RADIANS(G1205))*SIN(RADIANS(E1204))+COS(RADIANS(G1205))*COS(RADIANS(E1204))*COS(RADIANS(I1194))))</f>
        <v>0</v>
      </c>
      <c r="J1205" s="3">
        <f>IF(DEGREES(ACOS(SIN(RADIANS(G1205))*SIN(RADIANS(E1204))+COS(RADIANS(G1205))*COS(RADIANS(E1204))*COS(RADIANS(J1194))))&gt;90,0,$F$4*$F$5/E1203^2*(SIN(RADIANS(G1205))*SIN(RADIANS(E1204))+COS(RADIANS(G1205))*COS(RADIANS(E1204))*COS(RADIANS(J1194))))</f>
        <v>0</v>
      </c>
      <c r="K1205" s="3">
        <f>IF(DEGREES(ACOS(SIN(RADIANS(G1205))*SIN(RADIANS(E1204))+COS(RADIANS(G1205))*COS(RADIANS(E1204))*COS(RADIANS(K1194))))&gt;90,0,$F$4*$F$5/E1203^2*(SIN(RADIANS(G1205))*SIN(RADIANS(E1204))+COS(RADIANS(G1205))*COS(RADIANS(E1204))*COS(RADIANS(K1194))))</f>
        <v>0</v>
      </c>
      <c r="L1205" s="3">
        <f>IF(DEGREES(ACOS(SIN(RADIANS(G1205))*SIN(RADIANS(E1204))+COS(RADIANS(G1205))*COS(RADIANS(E1204))*COS(RADIANS(L1194))))&gt;90,0,$F$4*$F$5/E1203^2*(SIN(RADIANS(G1205))*SIN(RADIANS(E1204))+COS(RADIANS(G1205))*COS(RADIANS(E1204))*COS(RADIANS(L1194))))</f>
        <v>0</v>
      </c>
      <c r="M1205" s="3">
        <f>IF(DEGREES(ACOS(SIN(RADIANS(G1205))*SIN(RADIANS(E1204))+COS(RADIANS(G1205))*COS(RADIANS(E1204))*COS(RADIANS(M1194))))&gt;90,0,$F$4*$F$5/E1203^2*(SIN(RADIANS(G1205))*SIN(RADIANS(E1204))+COS(RADIANS(G1205))*COS(RADIANS(E1204))*COS(RADIANS(M1194))))</f>
        <v>0</v>
      </c>
      <c r="N1205" s="3">
        <f>IF(DEGREES(ACOS(SIN(RADIANS(G1205))*SIN(RADIANS(E1204))+COS(RADIANS(G1205))*COS(RADIANS(E1204))*COS(RADIANS(N1194))))&gt;90,0,$F$4*$F$5/E1203^2*(SIN(RADIANS(G1205))*SIN(RADIANS(E1204))+COS(RADIANS(G1205))*COS(RADIANS(E1204))*COS(RADIANS(N1194))))</f>
        <v>0</v>
      </c>
      <c r="O1205" s="3">
        <f>IF(DEGREES(ACOS(SIN(RADIANS(G1205))*SIN(RADIANS(E1204))+COS(RADIANS(G1205))*COS(RADIANS(E1204))*COS(RADIANS(O1194))))&gt;90,0,$F$4*$F$5/E1203^2*(SIN(RADIANS(G1205))*SIN(RADIANS(E1204))+COS(RADIANS(G1205))*COS(RADIANS(E1204))*COS(RADIANS(O1194))))</f>
        <v>0</v>
      </c>
      <c r="P1205" s="3">
        <f>IF(DEGREES(ACOS(SIN(RADIANS(G1205))*SIN(RADIANS(E1204))+COS(RADIANS(G1205))*COS(RADIANS(E1204))*COS(RADIANS(P1194))))&gt;90,0,$F$4*$F$5/E1203^2*(SIN(RADIANS(G1205))*SIN(RADIANS(E1204))+COS(RADIANS(G1205))*COS(RADIANS(E1204))*COS(RADIANS(P1194))))</f>
        <v>0</v>
      </c>
      <c r="Q1205" s="3">
        <f>IF(DEGREES(ACOS(SIN(RADIANS(G1205))*SIN(RADIANS(E1204))+COS(RADIANS(G1205))*COS(RADIANS(E1204))*COS(RADIANS(Q1194))))&gt;90,0,$F$4*$F$5/E1203^2*(SIN(RADIANS(G1205))*SIN(RADIANS(E1204))+COS(RADIANS(G1205))*COS(RADIANS(E1204))*COS(RADIANS(Q1194))))</f>
        <v>0</v>
      </c>
      <c r="R1205" s="3" t="e">
        <f>IF(DEGREES(ACOS(SIN(RADIANS(G1205))*SIN(RADIANS(E1204))+COS(RADIANS(G1205))*COS(RADIANS(E1204))*COS(RADIANS(R1194))))&gt;90,0,$F$4*$F$5/E1203^2*(SIN(RADIANS(G1205))*SIN(RADIANS(E1204))+COS(RADIANS(G1205))*COS(RADIANS(E1204))*COS(RADIANS(R1194))))</f>
        <v>#DIV/0!</v>
      </c>
      <c r="S1205" s="3" t="e">
        <f>IF(DEGREES(ACOS(SIN(RADIANS(G1205))*SIN(RADIANS(E1204))+COS(RADIANS(G1205))*COS(RADIANS(E1204))*COS(RADIANS(S1194))))&gt;90,0,$F$4*$F$5/E1203^2*(SIN(RADIANS(G1205))*SIN(RADIANS(E1204))+COS(RADIANS(G1205))*COS(RADIANS(E1204))*COS(RADIANS(S1194))))</f>
        <v>#DIV/0!</v>
      </c>
      <c r="T1205" s="3" t="e">
        <f>IF(DEGREES(ACOS(SIN(RADIANS(G1205))*SIN(RADIANS(E1204))+COS(RADIANS(G1205))*COS(RADIANS(E1204))*COS(RADIANS(T1194))))&gt;90,0,$F$4*$F$5/E1203^2*(SIN(RADIANS(G1205))*SIN(RADIANS(E1204))+COS(RADIANS(G1205))*COS(RADIANS(E1204))*COS(RADIANS(T1194))))</f>
        <v>#DIV/0!</v>
      </c>
      <c r="U1205" s="3" t="e">
        <f>IF(DEGREES(ACOS(SIN(RADIANS(G1205))*SIN(RADIANS(E1204))+COS(RADIANS(G1205))*COS(RADIANS(E1204))*COS(RADIANS(U1194))))&gt;90,0,$F$4*$F$5/E1203^2*(SIN(RADIANS(G1205))*SIN(RADIANS(E1204))+COS(RADIANS(G1205))*COS(RADIANS(E1204))*COS(RADIANS(U1194))))</f>
        <v>#DIV/0!</v>
      </c>
      <c r="V1205" s="3" t="e">
        <f>IF(DEGREES(ACOS(SIN(RADIANS(G1205))*SIN(RADIANS(E1204))+COS(RADIANS(G1205))*COS(RADIANS(E1204))*COS(RADIANS(V1194))))&gt;90,0,$F$4*$F$5/E1203^2*(SIN(RADIANS(G1205))*SIN(RADIANS(E1204))+COS(RADIANS(G1205))*COS(RADIANS(E1204))*COS(RADIANS(V1194))))</f>
        <v>#DIV/0!</v>
      </c>
      <c r="W1205" s="3" t="e">
        <f>IF(DEGREES(ACOS(SIN(RADIANS(G1205))*SIN(RADIANS(E1204))+COS(RADIANS(G1205))*COS(RADIANS(E1204))*COS(RADIANS(W1194))))&gt;90,0,$F$4*$F$5/E1203^2*(SIN(RADIANS(G1205))*SIN(RADIANS(E1204))+COS(RADIANS(G1205))*COS(RADIANS(E1204))*COS(RADIANS(W1194))))</f>
        <v>#DIV/0!</v>
      </c>
      <c r="X1205" s="3" t="e">
        <f>IF(DEGREES(ACOS(SIN(RADIANS(G1205))*SIN(RADIANS(E1204))+COS(RADIANS(G1205))*COS(RADIANS(E1204))*COS(RADIANS(X1194))))&gt;90,0,$F$4*$F$5/E1203^2*(SIN(RADIANS(G1205))*SIN(RADIANS(E1204))+COS(RADIANS(G1205))*COS(RADIANS(E1204))*COS(RADIANS(X1194))))</f>
        <v>#DIV/0!</v>
      </c>
      <c r="Y1205" s="3" t="e">
        <f>IF(DEGREES(ACOS(SIN(RADIANS(G1205))*SIN(RADIANS(E1204))+COS(RADIANS(G1205))*COS(RADIANS(E1204))*COS(RADIANS(Y1194))))&gt;90,0,$F$4*$F$5/E1203^2*(SIN(RADIANS(G1205))*SIN(RADIANS(E1204))+COS(RADIANS(G1205))*COS(RADIANS(E1204))*COS(RADIANS(Y1194))))</f>
        <v>#DIV/0!</v>
      </c>
      <c r="Z1205" s="3" t="e">
        <f>IF(DEGREES(ACOS(SIN(RADIANS(G1205))*SIN(RADIANS(E1204))+COS(RADIANS(G1205))*COS(RADIANS(E1204))*COS(RADIANS(Z1194))))&gt;90,0,$F$4*$F$5/E1203^2*(SIN(RADIANS(G1205))*SIN(RADIANS(E1204))+COS(RADIANS(G1205))*COS(RADIANS(E1204))*COS(RADIANS(Z1194))))</f>
        <v>#DIV/0!</v>
      </c>
      <c r="AA1205" s="3" t="e">
        <f>IF(DEGREES(ACOS(SIN(RADIANS(G1205))*SIN(RADIANS(E1204))+COS(RADIANS(G1205))*COS(RADIANS(E1204))*COS(RADIANS(AA1194))))&gt;90,0,$F$4*$F$5/E1203^2*(SIN(RADIANS(G1205))*SIN(RADIANS(E1204))+COS(RADIANS(G1205))*COS(RADIANS(E1204))*COS(RADIANS(AA1194))))</f>
        <v>#DIV/0!</v>
      </c>
      <c r="AB1205" s="3" t="e">
        <f>IF(DEGREES(ACOS(SIN(RADIANS(G1205))*SIN(RADIANS(E1204))+COS(RADIANS(G1205))*COS(RADIANS(E1204))*COS(RADIANS(AB1194))))&gt;90,0,$F$4*$F$5/E1203^2*(SIN(RADIANS(G1205))*SIN(RADIANS(E1204))+COS(RADIANS(G1205))*COS(RADIANS(E1204))*COS(RADIANS(AB1194))))</f>
        <v>#DIV/0!</v>
      </c>
      <c r="AC1205" s="3" t="e">
        <f>IF(DEGREES(ACOS(SIN(RADIANS(G1205))*SIN(RADIANS(E1204))+COS(RADIANS(G1205))*COS(RADIANS(E1204))*COS(RADIANS(AC1194))))&gt;90,0,$F$4*$F$5/E1203^2*(SIN(RADIANS(G1205))*SIN(RADIANS(E1204))+COS(RADIANS(G1205))*COS(RADIANS(E1204))*COS(RADIANS(AC1194))))</f>
        <v>#DIV/0!</v>
      </c>
      <c r="AD1205" s="3" t="e">
        <f>IF(DEGREES(ACOS(SIN(RADIANS(G1205))*SIN(RADIANS(E1204))+COS(RADIANS(G1205))*COS(RADIANS(E1204))*COS(RADIANS(AD1194))))&gt;90,0,$F$4*$F$5/E1203^2*(SIN(RADIANS(G1205))*SIN(RADIANS(E1204))+COS(RADIANS(G1205))*COS(RADIANS(E1204))*COS(RADIANS(AD1194))))</f>
        <v>#DIV/0!</v>
      </c>
      <c r="AE1205" s="3" t="e">
        <f>IF(DEGREES(ACOS(SIN(RADIANS(G1205))*SIN(RADIANS(E1204))+COS(RADIANS(G1205))*COS(RADIANS(E1204))*COS(RADIANS(AE1194))))&gt;90,0,$F$4*$F$5/E1203^2*(SIN(RADIANS(G1205))*SIN(RADIANS(E1204))+COS(RADIANS(G1205))*COS(RADIANS(E1204))*COS(RADIANS(AE1194))))</f>
        <v>#DIV/0!</v>
      </c>
      <c r="AF1205" s="3" t="e">
        <f>IF(DEGREES(ACOS(SIN(RADIANS(G1205))*SIN(RADIANS(E1204))+COS(RADIANS(G1205))*COS(RADIANS(E1204))*COS(RADIANS(AF1194))))&gt;90,0,$F$4*$F$5/E1203^2*(SIN(RADIANS(G1205))*SIN(RADIANS(E1204))+COS(RADIANS(G1205))*COS(RADIANS(E1204))*COS(RADIANS(AF1194))))</f>
        <v>#DIV/0!</v>
      </c>
      <c r="AG1205" s="3" t="e">
        <f>IF(DEGREES(ACOS(SIN(RADIANS(G1205))*SIN(RADIANS(E1204))+COS(RADIANS(G1205))*COS(RADIANS(E1204))*COS(RADIANS(AG1194))))&gt;90,0,$F$4*$F$5/E1203^2*(SIN(RADIANS(G1205))*SIN(RADIANS(E1204))+COS(RADIANS(G1205))*COS(RADIANS(E1204))*COS(RADIANS(AG1194))))</f>
        <v>#DIV/0!</v>
      </c>
      <c r="AH1205" s="3" t="e">
        <f>IF(DEGREES(ACOS(SIN(RADIANS(G1205))*SIN(RADIANS(E1204))+COS(RADIANS(G1205))*COS(RADIANS(E1204))*COS(RADIANS(AH1194))))&gt;90,0,$F$4*$F$5/E1203^2*(SIN(RADIANS(G1205))*SIN(RADIANS(E1204))+COS(RADIANS(G1205))*COS(RADIANS(E1204))*COS(RADIANS(AH1194))))</f>
        <v>#DIV/0!</v>
      </c>
      <c r="AI1205" s="3" t="e">
        <f>IF(DEGREES(ACOS(SIN(RADIANS(G1205))*SIN(RADIANS(E1204))+COS(RADIANS(G1205))*COS(RADIANS(E1204))*COS(RADIANS(AI1194))))&gt;90,0,$F$4*$F$5/E1203^2*(SIN(RADIANS(G1205))*SIN(RADIANS(E1204))+COS(RADIANS(G1205))*COS(RADIANS(E1204))*COS(RADIANS(AI1194))))</f>
        <v>#DIV/0!</v>
      </c>
      <c r="AJ1205" s="3" t="e">
        <f>IF(DEGREES(ACOS(SIN(RADIANS(G1205))*SIN(RADIANS(E1204))+COS(RADIANS(G1205))*COS(RADIANS(E1204))*COS(RADIANS(AJ1194))))&gt;90,0,$F$4*$F$5/E1203^2*(SIN(RADIANS(G1205))*SIN(RADIANS(E1204))+COS(RADIANS(G1205))*COS(RADIANS(E1204))*COS(RADIANS(AJ1194))))</f>
        <v>#DIV/0!</v>
      </c>
      <c r="AK1205" s="3">
        <f>IF(DEGREES(ACOS(SIN(RADIANS(G1205))*SIN(RADIANS(E1204))+COS(RADIANS(G1205))*COS(RADIANS(E1204))*COS(RADIANS(AK1194))))&gt;90,0,$F$4*$F$5/E1203^2*(SIN(RADIANS(G1205))*SIN(RADIANS(E1204))+COS(RADIANS(G1205))*COS(RADIANS(E1204))*COS(RADIANS(AK1194))))</f>
        <v>0</v>
      </c>
      <c r="AL1205" s="3">
        <f>IF(DEGREES(ACOS(SIN(RADIANS(G1205))*SIN(RADIANS(E1204))+COS(RADIANS(G1205))*COS(RADIANS(E1204))*COS(RADIANS(AL1194))))&gt;90,0,$F$4*$F$5/E1203^2*(SIN(RADIANS(G1205))*SIN(RADIANS(E1204))+COS(RADIANS(G1205))*COS(RADIANS(E1204))*COS(RADIANS(AL1194))))</f>
        <v>0</v>
      </c>
      <c r="AM1205" s="3">
        <f>IF(DEGREES(ACOS(SIN(RADIANS(G1205))*SIN(RADIANS(E1204))+COS(RADIANS(G1205))*COS(RADIANS(E1204))*COS(RADIANS(AM1194))))&gt;90,0,$F$4*$F$5/E1203^2*(SIN(RADIANS(G1205))*SIN(RADIANS(E1204))+COS(RADIANS(G1205))*COS(RADIANS(E1204))*COS(RADIANS(AM1194))))</f>
        <v>0</v>
      </c>
      <c r="AN1205" s="3">
        <f>IF(DEGREES(ACOS(SIN(RADIANS(G1205))*SIN(RADIANS(E1204))+COS(RADIANS(G1205))*COS(RADIANS(E1204))*COS(RADIANS(AN1194))))&gt;90,0,$F$4*$F$5/E1203^2*(SIN(RADIANS(G1205))*SIN(RADIANS(E1204))+COS(RADIANS(G1205))*COS(RADIANS(E1204))*COS(RADIANS(AN1194))))</f>
        <v>0</v>
      </c>
      <c r="AO1205" s="3">
        <f>IF(DEGREES(ACOS(SIN(RADIANS(G1205))*SIN(RADIANS(E1204))+COS(RADIANS(G1205))*COS(RADIANS(E1204))*COS(RADIANS(AO1194))))&gt;90,0,$F$4*$F$5/E1203^2*(SIN(RADIANS(G1205))*SIN(RADIANS(E1204))+COS(RADIANS(G1205))*COS(RADIANS(E1204))*COS(RADIANS(AO1194))))</f>
        <v>0</v>
      </c>
      <c r="AP1205" s="3">
        <f>IF(DEGREES(ACOS(SIN(RADIANS(G1205))*SIN(RADIANS(E1204))+COS(RADIANS(G1205))*COS(RADIANS(E1204))*COS(RADIANS(AP1194))))&gt;90,0,$F$4*$F$5/E1203^2*(SIN(RADIANS(G1205))*SIN(RADIANS(E1204))+COS(RADIANS(G1205))*COS(RADIANS(E1204))*COS(RADIANS(AP1194))))</f>
        <v>0</v>
      </c>
      <c r="AQ1205" s="3">
        <f>IF(DEGREES(ACOS(SIN(RADIANS(G1205))*SIN(RADIANS(E1204))+COS(RADIANS(G1205))*COS(RADIANS(E1204))*COS(RADIANS(AQ1194))))&gt;90,0,$F$4*$F$5/E1203^2*(SIN(RADIANS(G1205))*SIN(RADIANS(E1204))+COS(RADIANS(G1205))*COS(RADIANS(E1204))*COS(RADIANS(AQ1194))))</f>
        <v>0</v>
      </c>
      <c r="AR1205" s="3">
        <f>IF(DEGREES(ACOS(SIN(RADIANS(G1205))*SIN(RADIANS(E1204))+COS(RADIANS(G1205))*COS(RADIANS(E1204))*COS(RADIANS(AR1194))))&gt;90,0,$F$4*$F$5/E1203^2*(SIN(RADIANS(G1205))*SIN(RADIANS(E1204))+COS(RADIANS(G1205))*COS(RADIANS(E1204))*COS(RADIANS(AR1194))))</f>
        <v>0</v>
      </c>
    </row>
    <row r="1206" spans="2:44" ht="15.75" customHeight="1" x14ac:dyDescent="0.2">
      <c r="B1206" s="20" t="s">
        <v>790</v>
      </c>
      <c r="E1206" s="3">
        <f>E1205-E1197-360*ROUNDDOWN((E1205-E1197)/360,0)</f>
        <v>0</v>
      </c>
      <c r="G1206" s="3">
        <v>-10</v>
      </c>
      <c r="I1206" s="3">
        <f>IF(DEGREES(ACOS(SIN(RADIANS(G1206))*SIN(RADIANS(E1204))+COS(RADIANS(G1206))*COS(RADIANS(E1204))*COS(RADIANS(I1194))))&gt;90,0,$F$4*$F$5/E1203^2*(SIN(RADIANS(G1206))*SIN(RADIANS(E1204))+COS(RADIANS(G1206))*COS(RADIANS(E1204))*COS(RADIANS(I1194))))</f>
        <v>0</v>
      </c>
      <c r="J1206" s="3">
        <f>IF(DEGREES(ACOS(SIN(RADIANS(G1206))*SIN(RADIANS(E1204))+COS(RADIANS(G1206))*COS(RADIANS(E1204))*COS(RADIANS(J1194))))&gt;90,0,$F$4*$F$5/E1203^2*(SIN(RADIANS(G1206))*SIN(RADIANS(E1204))+COS(RADIANS(G1206))*COS(RADIANS(E1204))*COS(RADIANS(J1194))))</f>
        <v>0</v>
      </c>
      <c r="K1206" s="3">
        <f>IF(DEGREES(ACOS(SIN(RADIANS(G1206))*SIN(RADIANS(E1204))+COS(RADIANS(G1206))*COS(RADIANS(E1204))*COS(RADIANS(K1194))))&gt;90,0,$F$4*$F$5/E1203^2*(SIN(RADIANS(G1206))*SIN(RADIANS(E1204))+COS(RADIANS(G1206))*COS(RADIANS(E1204))*COS(RADIANS(K1194))))</f>
        <v>0</v>
      </c>
      <c r="L1206" s="3">
        <f>IF(DEGREES(ACOS(SIN(RADIANS(G1206))*SIN(RADIANS(E1204))+COS(RADIANS(G1206))*COS(RADIANS(E1204))*COS(RADIANS(L1194))))&gt;90,0,$F$4*$F$5/E1203^2*(SIN(RADIANS(G1206))*SIN(RADIANS(E1204))+COS(RADIANS(G1206))*COS(RADIANS(E1204))*COS(RADIANS(L1194))))</f>
        <v>0</v>
      </c>
      <c r="M1206" s="3">
        <f>IF(DEGREES(ACOS(SIN(RADIANS(G1206))*SIN(RADIANS(E1204))+COS(RADIANS(G1206))*COS(RADIANS(E1204))*COS(RADIANS(M1194))))&gt;90,0,$F$4*$F$5/E1203^2*(SIN(RADIANS(G1206))*SIN(RADIANS(E1204))+COS(RADIANS(G1206))*COS(RADIANS(E1204))*COS(RADIANS(M1194))))</f>
        <v>0</v>
      </c>
      <c r="N1206" s="3">
        <f>IF(DEGREES(ACOS(SIN(RADIANS(G1206))*SIN(RADIANS(E1204))+COS(RADIANS(G1206))*COS(RADIANS(E1204))*COS(RADIANS(N1194))))&gt;90,0,$F$4*$F$5/E1203^2*(SIN(RADIANS(G1206))*SIN(RADIANS(E1204))+COS(RADIANS(G1206))*COS(RADIANS(E1204))*COS(RADIANS(N1194))))</f>
        <v>0</v>
      </c>
      <c r="O1206" s="3">
        <f>IF(DEGREES(ACOS(SIN(RADIANS(G1206))*SIN(RADIANS(E1204))+COS(RADIANS(G1206))*COS(RADIANS(E1204))*COS(RADIANS(O1194))))&gt;90,0,$F$4*$F$5/E1203^2*(SIN(RADIANS(G1206))*SIN(RADIANS(E1204))+COS(RADIANS(G1206))*COS(RADIANS(E1204))*COS(RADIANS(O1194))))</f>
        <v>0</v>
      </c>
      <c r="P1206" s="3">
        <f>IF(DEGREES(ACOS(SIN(RADIANS(G1206))*SIN(RADIANS(E1204))+COS(RADIANS(G1206))*COS(RADIANS(E1204))*COS(RADIANS(P1194))))&gt;90,0,$F$4*$F$5/E1203^2*(SIN(RADIANS(G1206))*SIN(RADIANS(E1204))+COS(RADIANS(G1206))*COS(RADIANS(E1204))*COS(RADIANS(P1194))))</f>
        <v>0</v>
      </c>
      <c r="Q1206" s="3">
        <f>IF(DEGREES(ACOS(SIN(RADIANS(G1206))*SIN(RADIANS(E1204))+COS(RADIANS(G1206))*COS(RADIANS(E1204))*COS(RADIANS(Q1194))))&gt;90,0,$F$4*$F$5/E1203^2*(SIN(RADIANS(G1206))*SIN(RADIANS(E1204))+COS(RADIANS(G1206))*COS(RADIANS(E1204))*COS(RADIANS(Q1194))))</f>
        <v>0</v>
      </c>
      <c r="R1206" s="3" t="e">
        <f>IF(DEGREES(ACOS(SIN(RADIANS(G1206))*SIN(RADIANS(E1204))+COS(RADIANS(G1206))*COS(RADIANS(E1204))*COS(RADIANS(R1194))))&gt;90,0,$F$4*$F$5/E1203^2*(SIN(RADIANS(G1206))*SIN(RADIANS(E1204))+COS(RADIANS(G1206))*COS(RADIANS(E1204))*COS(RADIANS(R1194))))</f>
        <v>#DIV/0!</v>
      </c>
      <c r="S1206" s="3" t="e">
        <f>IF(DEGREES(ACOS(SIN(RADIANS(G1206))*SIN(RADIANS(E1204))+COS(RADIANS(G1206))*COS(RADIANS(E1204))*COS(RADIANS(S1194))))&gt;90,0,$F$4*$F$5/E1203^2*(SIN(RADIANS(G1206))*SIN(RADIANS(E1204))+COS(RADIANS(G1206))*COS(RADIANS(E1204))*COS(RADIANS(S1194))))</f>
        <v>#DIV/0!</v>
      </c>
      <c r="T1206" s="3" t="e">
        <f>IF(DEGREES(ACOS(SIN(RADIANS(G1206))*SIN(RADIANS(E1204))+COS(RADIANS(G1206))*COS(RADIANS(E1204))*COS(RADIANS(T1194))))&gt;90,0,$F$4*$F$5/E1203^2*(SIN(RADIANS(G1206))*SIN(RADIANS(E1204))+COS(RADIANS(G1206))*COS(RADIANS(E1204))*COS(RADIANS(T1194))))</f>
        <v>#DIV/0!</v>
      </c>
      <c r="U1206" s="3" t="e">
        <f>IF(DEGREES(ACOS(SIN(RADIANS(G1206))*SIN(RADIANS(E1204))+COS(RADIANS(G1206))*COS(RADIANS(E1204))*COS(RADIANS(U1194))))&gt;90,0,$F$4*$F$5/E1203^2*(SIN(RADIANS(G1206))*SIN(RADIANS(E1204))+COS(RADIANS(G1206))*COS(RADIANS(E1204))*COS(RADIANS(U1194))))</f>
        <v>#DIV/0!</v>
      </c>
      <c r="V1206" s="3" t="e">
        <f>IF(DEGREES(ACOS(SIN(RADIANS(G1206))*SIN(RADIANS(E1204))+COS(RADIANS(G1206))*COS(RADIANS(E1204))*COS(RADIANS(V1194))))&gt;90,0,$F$4*$F$5/E1203^2*(SIN(RADIANS(G1206))*SIN(RADIANS(E1204))+COS(RADIANS(G1206))*COS(RADIANS(E1204))*COS(RADIANS(V1194))))</f>
        <v>#DIV/0!</v>
      </c>
      <c r="W1206" s="3" t="e">
        <f>IF(DEGREES(ACOS(SIN(RADIANS(G1206))*SIN(RADIANS(E1204))+COS(RADIANS(G1206))*COS(RADIANS(E1204))*COS(RADIANS(W1194))))&gt;90,0,$F$4*$F$5/E1203^2*(SIN(RADIANS(G1206))*SIN(RADIANS(E1204))+COS(RADIANS(G1206))*COS(RADIANS(E1204))*COS(RADIANS(W1194))))</f>
        <v>#DIV/0!</v>
      </c>
      <c r="X1206" s="3" t="e">
        <f>IF(DEGREES(ACOS(SIN(RADIANS(G1206))*SIN(RADIANS(E1204))+COS(RADIANS(G1206))*COS(RADIANS(E1204))*COS(RADIANS(X1194))))&gt;90,0,$F$4*$F$5/E1203^2*(SIN(RADIANS(G1206))*SIN(RADIANS(E1204))+COS(RADIANS(G1206))*COS(RADIANS(E1204))*COS(RADIANS(X1194))))</f>
        <v>#DIV/0!</v>
      </c>
      <c r="Y1206" s="3" t="e">
        <f>IF(DEGREES(ACOS(SIN(RADIANS(G1206))*SIN(RADIANS(E1204))+COS(RADIANS(G1206))*COS(RADIANS(E1204))*COS(RADIANS(Y1194))))&gt;90,0,$F$4*$F$5/E1203^2*(SIN(RADIANS(G1206))*SIN(RADIANS(E1204))+COS(RADIANS(G1206))*COS(RADIANS(E1204))*COS(RADIANS(Y1194))))</f>
        <v>#DIV/0!</v>
      </c>
      <c r="Z1206" s="3" t="e">
        <f>IF(DEGREES(ACOS(SIN(RADIANS(G1206))*SIN(RADIANS(E1204))+COS(RADIANS(G1206))*COS(RADIANS(E1204))*COS(RADIANS(Z1194))))&gt;90,0,$F$4*$F$5/E1203^2*(SIN(RADIANS(G1206))*SIN(RADIANS(E1204))+COS(RADIANS(G1206))*COS(RADIANS(E1204))*COS(RADIANS(Z1194))))</f>
        <v>#DIV/0!</v>
      </c>
      <c r="AA1206" s="3" t="e">
        <f>IF(DEGREES(ACOS(SIN(RADIANS(G1206))*SIN(RADIANS(E1204))+COS(RADIANS(G1206))*COS(RADIANS(E1204))*COS(RADIANS(AA1194))))&gt;90,0,$F$4*$F$5/E1203^2*(SIN(RADIANS(G1206))*SIN(RADIANS(E1204))+COS(RADIANS(G1206))*COS(RADIANS(E1204))*COS(RADIANS(AA1194))))</f>
        <v>#DIV/0!</v>
      </c>
      <c r="AB1206" s="3" t="e">
        <f>IF(DEGREES(ACOS(SIN(RADIANS(G1206))*SIN(RADIANS(E1204))+COS(RADIANS(G1206))*COS(RADIANS(E1204))*COS(RADIANS(AB1194))))&gt;90,0,$F$4*$F$5/E1203^2*(SIN(RADIANS(G1206))*SIN(RADIANS(E1204))+COS(RADIANS(G1206))*COS(RADIANS(E1204))*COS(RADIANS(AB1194))))</f>
        <v>#DIV/0!</v>
      </c>
      <c r="AC1206" s="3" t="e">
        <f>IF(DEGREES(ACOS(SIN(RADIANS(G1206))*SIN(RADIANS(E1204))+COS(RADIANS(G1206))*COS(RADIANS(E1204))*COS(RADIANS(AC1194))))&gt;90,0,$F$4*$F$5/E1203^2*(SIN(RADIANS(G1206))*SIN(RADIANS(E1204))+COS(RADIANS(G1206))*COS(RADIANS(E1204))*COS(RADIANS(AC1194))))</f>
        <v>#DIV/0!</v>
      </c>
      <c r="AD1206" s="3" t="e">
        <f>IF(DEGREES(ACOS(SIN(RADIANS(G1206))*SIN(RADIANS(E1204))+COS(RADIANS(G1206))*COS(RADIANS(E1204))*COS(RADIANS(AD1194))))&gt;90,0,$F$4*$F$5/E1203^2*(SIN(RADIANS(G1206))*SIN(RADIANS(E1204))+COS(RADIANS(G1206))*COS(RADIANS(E1204))*COS(RADIANS(AD1194))))</f>
        <v>#DIV/0!</v>
      </c>
      <c r="AE1206" s="3" t="e">
        <f>IF(DEGREES(ACOS(SIN(RADIANS(G1206))*SIN(RADIANS(E1204))+COS(RADIANS(G1206))*COS(RADIANS(E1204))*COS(RADIANS(AE1194))))&gt;90,0,$F$4*$F$5/E1203^2*(SIN(RADIANS(G1206))*SIN(RADIANS(E1204))+COS(RADIANS(G1206))*COS(RADIANS(E1204))*COS(RADIANS(AE1194))))</f>
        <v>#DIV/0!</v>
      </c>
      <c r="AF1206" s="3" t="e">
        <f>IF(DEGREES(ACOS(SIN(RADIANS(G1206))*SIN(RADIANS(E1204))+COS(RADIANS(G1206))*COS(RADIANS(E1204))*COS(RADIANS(AF1194))))&gt;90,0,$F$4*$F$5/E1203^2*(SIN(RADIANS(G1206))*SIN(RADIANS(E1204))+COS(RADIANS(G1206))*COS(RADIANS(E1204))*COS(RADIANS(AF1194))))</f>
        <v>#DIV/0!</v>
      </c>
      <c r="AG1206" s="3" t="e">
        <f>IF(DEGREES(ACOS(SIN(RADIANS(G1206))*SIN(RADIANS(E1204))+COS(RADIANS(G1206))*COS(RADIANS(E1204))*COS(RADIANS(AG1194))))&gt;90,0,$F$4*$F$5/E1203^2*(SIN(RADIANS(G1206))*SIN(RADIANS(E1204))+COS(RADIANS(G1206))*COS(RADIANS(E1204))*COS(RADIANS(AG1194))))</f>
        <v>#DIV/0!</v>
      </c>
      <c r="AH1206" s="3" t="e">
        <f>IF(DEGREES(ACOS(SIN(RADIANS(G1206))*SIN(RADIANS(E1204))+COS(RADIANS(G1206))*COS(RADIANS(E1204))*COS(RADIANS(AH1194))))&gt;90,0,$F$4*$F$5/E1203^2*(SIN(RADIANS(G1206))*SIN(RADIANS(E1204))+COS(RADIANS(G1206))*COS(RADIANS(E1204))*COS(RADIANS(AH1194))))</f>
        <v>#DIV/0!</v>
      </c>
      <c r="AI1206" s="3" t="e">
        <f>IF(DEGREES(ACOS(SIN(RADIANS(G1206))*SIN(RADIANS(E1204))+COS(RADIANS(G1206))*COS(RADIANS(E1204))*COS(RADIANS(AI1194))))&gt;90,0,$F$4*$F$5/E1203^2*(SIN(RADIANS(G1206))*SIN(RADIANS(E1204))+COS(RADIANS(G1206))*COS(RADIANS(E1204))*COS(RADIANS(AI1194))))</f>
        <v>#DIV/0!</v>
      </c>
      <c r="AJ1206" s="3" t="e">
        <f>IF(DEGREES(ACOS(SIN(RADIANS(G1206))*SIN(RADIANS(E1204))+COS(RADIANS(G1206))*COS(RADIANS(E1204))*COS(RADIANS(AJ1194))))&gt;90,0,$F$4*$F$5/E1203^2*(SIN(RADIANS(G1206))*SIN(RADIANS(E1204))+COS(RADIANS(G1206))*COS(RADIANS(E1204))*COS(RADIANS(AJ1194))))</f>
        <v>#DIV/0!</v>
      </c>
      <c r="AK1206" s="3">
        <f>IF(DEGREES(ACOS(SIN(RADIANS(G1206))*SIN(RADIANS(E1204))+COS(RADIANS(G1206))*COS(RADIANS(E1204))*COS(RADIANS(AK1194))))&gt;90,0,$F$4*$F$5/E1203^2*(SIN(RADIANS(G1206))*SIN(RADIANS(E1204))+COS(RADIANS(G1206))*COS(RADIANS(E1204))*COS(RADIANS(AK1194))))</f>
        <v>0</v>
      </c>
      <c r="AL1206" s="3">
        <f>IF(DEGREES(ACOS(SIN(RADIANS(G1206))*SIN(RADIANS(E1204))+COS(RADIANS(G1206))*COS(RADIANS(E1204))*COS(RADIANS(AL1194))))&gt;90,0,$F$4*$F$5/E1203^2*(SIN(RADIANS(G1206))*SIN(RADIANS(E1204))+COS(RADIANS(G1206))*COS(RADIANS(E1204))*COS(RADIANS(AL1194))))</f>
        <v>0</v>
      </c>
      <c r="AM1206" s="3">
        <f>IF(DEGREES(ACOS(SIN(RADIANS(G1206))*SIN(RADIANS(E1204))+COS(RADIANS(G1206))*COS(RADIANS(E1204))*COS(RADIANS(AM1194))))&gt;90,0,$F$4*$F$5/E1203^2*(SIN(RADIANS(G1206))*SIN(RADIANS(E1204))+COS(RADIANS(G1206))*COS(RADIANS(E1204))*COS(RADIANS(AM1194))))</f>
        <v>0</v>
      </c>
      <c r="AN1206" s="3">
        <f>IF(DEGREES(ACOS(SIN(RADIANS(G1206))*SIN(RADIANS(E1204))+COS(RADIANS(G1206))*COS(RADIANS(E1204))*COS(RADIANS(AN1194))))&gt;90,0,$F$4*$F$5/E1203^2*(SIN(RADIANS(G1206))*SIN(RADIANS(E1204))+COS(RADIANS(G1206))*COS(RADIANS(E1204))*COS(RADIANS(AN1194))))</f>
        <v>0</v>
      </c>
      <c r="AO1206" s="3">
        <f>IF(DEGREES(ACOS(SIN(RADIANS(G1206))*SIN(RADIANS(E1204))+COS(RADIANS(G1206))*COS(RADIANS(E1204))*COS(RADIANS(AO1194))))&gt;90,0,$F$4*$F$5/E1203^2*(SIN(RADIANS(G1206))*SIN(RADIANS(E1204))+COS(RADIANS(G1206))*COS(RADIANS(E1204))*COS(RADIANS(AO1194))))</f>
        <v>0</v>
      </c>
      <c r="AP1206" s="3">
        <f>IF(DEGREES(ACOS(SIN(RADIANS(G1206))*SIN(RADIANS(E1204))+COS(RADIANS(G1206))*COS(RADIANS(E1204))*COS(RADIANS(AP1194))))&gt;90,0,$F$4*$F$5/E1203^2*(SIN(RADIANS(G1206))*SIN(RADIANS(E1204))+COS(RADIANS(G1206))*COS(RADIANS(E1204))*COS(RADIANS(AP1194))))</f>
        <v>0</v>
      </c>
      <c r="AQ1206" s="3">
        <f>IF(DEGREES(ACOS(SIN(RADIANS(G1206))*SIN(RADIANS(E1204))+COS(RADIANS(G1206))*COS(RADIANS(E1204))*COS(RADIANS(AQ1194))))&gt;90,0,$F$4*$F$5/E1203^2*(SIN(RADIANS(G1206))*SIN(RADIANS(E1204))+COS(RADIANS(G1206))*COS(RADIANS(E1204))*COS(RADIANS(AQ1194))))</f>
        <v>0</v>
      </c>
      <c r="AR1206" s="3">
        <f>IF(DEGREES(ACOS(SIN(RADIANS(G1206))*SIN(RADIANS(E1204))+COS(RADIANS(G1206))*COS(RADIANS(E1204))*COS(RADIANS(AR1194))))&gt;90,0,$F$4*$F$5/E1203^2*(SIN(RADIANS(G1206))*SIN(RADIANS(E1204))+COS(RADIANS(G1206))*COS(RADIANS(E1204))*COS(RADIANS(AR1194))))</f>
        <v>0</v>
      </c>
    </row>
    <row r="1207" spans="2:44" ht="15.75" customHeight="1" x14ac:dyDescent="0.2">
      <c r="G1207" s="3">
        <v>-20</v>
      </c>
      <c r="I1207" s="3">
        <f>IF(DEGREES(ACOS(SIN(RADIANS(G1207))*SIN(RADIANS(E1204))+COS(RADIANS(G1207))*COS(RADIANS(E1204))*COS(RADIANS(I1194))))&gt;90,0,$F$4*$F$5/E1203^2*(SIN(RADIANS(G1207))*SIN(RADIANS(E1204))+COS(RADIANS(G1207))*COS(RADIANS(E1204))*COS(RADIANS(I1194))))</f>
        <v>0</v>
      </c>
      <c r="J1207" s="3">
        <f>IF(DEGREES(ACOS(SIN(RADIANS(G1207))*SIN(RADIANS(E1204))+COS(RADIANS(G1207))*COS(RADIANS(E1204))*COS(RADIANS(J1194))))&gt;90,0,$F$4*$F$5/E1203^2*(SIN(RADIANS(G1207))*SIN(RADIANS(E1204))+COS(RADIANS(G1207))*COS(RADIANS(E1204))*COS(RADIANS(J1194))))</f>
        <v>0</v>
      </c>
      <c r="K1207" s="3">
        <f>IF(DEGREES(ACOS(SIN(RADIANS(G1207))*SIN(RADIANS(E1204))+COS(RADIANS(G1207))*COS(RADIANS(E1204))*COS(RADIANS(K1194))))&gt;90,0,$F$4*$F$5/E1203^2*(SIN(RADIANS(G1207))*SIN(RADIANS(E1204))+COS(RADIANS(G1207))*COS(RADIANS(E1204))*COS(RADIANS(K1194))))</f>
        <v>0</v>
      </c>
      <c r="L1207" s="3">
        <f>IF(DEGREES(ACOS(SIN(RADIANS(G1207))*SIN(RADIANS(E1204))+COS(RADIANS(G1207))*COS(RADIANS(E1204))*COS(RADIANS(L1194))))&gt;90,0,$F$4*$F$5/E1203^2*(SIN(RADIANS(G1207))*SIN(RADIANS(E1204))+COS(RADIANS(G1207))*COS(RADIANS(E1204))*COS(RADIANS(L1194))))</f>
        <v>0</v>
      </c>
      <c r="M1207" s="3">
        <f>IF(DEGREES(ACOS(SIN(RADIANS(G1207))*SIN(RADIANS(E1204))+COS(RADIANS(G1207))*COS(RADIANS(E1204))*COS(RADIANS(M1194))))&gt;90,0,$F$4*$F$5/E1203^2*(SIN(RADIANS(G1207))*SIN(RADIANS(E1204))+COS(RADIANS(G1207))*COS(RADIANS(E1204))*COS(RADIANS(M1194))))</f>
        <v>0</v>
      </c>
      <c r="N1207" s="3">
        <f>IF(DEGREES(ACOS(SIN(RADIANS(G1207))*SIN(RADIANS(E1204))+COS(RADIANS(G1207))*COS(RADIANS(E1204))*COS(RADIANS(N1194))))&gt;90,0,$F$4*$F$5/E1203^2*(SIN(RADIANS(G1207))*SIN(RADIANS(E1204))+COS(RADIANS(G1207))*COS(RADIANS(E1204))*COS(RADIANS(N1194))))</f>
        <v>0</v>
      </c>
      <c r="O1207" s="3">
        <f>IF(DEGREES(ACOS(SIN(RADIANS(G1207))*SIN(RADIANS(E1204))+COS(RADIANS(G1207))*COS(RADIANS(E1204))*COS(RADIANS(O1194))))&gt;90,0,$F$4*$F$5/E1203^2*(SIN(RADIANS(G1207))*SIN(RADIANS(E1204))+COS(RADIANS(G1207))*COS(RADIANS(E1204))*COS(RADIANS(O1194))))</f>
        <v>0</v>
      </c>
      <c r="P1207" s="3">
        <f>IF(DEGREES(ACOS(SIN(RADIANS(G1207))*SIN(RADIANS(E1204))+COS(RADIANS(G1207))*COS(RADIANS(E1204))*COS(RADIANS(P1194))))&gt;90,0,$F$4*$F$5/E1203^2*(SIN(RADIANS(G1207))*SIN(RADIANS(E1204))+COS(RADIANS(G1207))*COS(RADIANS(E1204))*COS(RADIANS(P1194))))</f>
        <v>0</v>
      </c>
      <c r="Q1207" s="3">
        <f>IF(DEGREES(ACOS(SIN(RADIANS(G1207))*SIN(RADIANS(E1204))+COS(RADIANS(G1207))*COS(RADIANS(E1204))*COS(RADIANS(Q1194))))&gt;90,0,$F$4*$F$5/E1203^2*(SIN(RADIANS(G1207))*SIN(RADIANS(E1204))+COS(RADIANS(G1207))*COS(RADIANS(E1204))*COS(RADIANS(Q1194))))</f>
        <v>0</v>
      </c>
      <c r="R1207" s="3" t="e">
        <f>IF(DEGREES(ACOS(SIN(RADIANS(G1207))*SIN(RADIANS(E1204))+COS(RADIANS(G1207))*COS(RADIANS(E1204))*COS(RADIANS(R1194))))&gt;90,0,$F$4*$F$5/E1203^2*(SIN(RADIANS(G1207))*SIN(RADIANS(E1204))+COS(RADIANS(G1207))*COS(RADIANS(E1204))*COS(RADIANS(R1194))))</f>
        <v>#DIV/0!</v>
      </c>
      <c r="S1207" s="3" t="e">
        <f>IF(DEGREES(ACOS(SIN(RADIANS(G1207))*SIN(RADIANS(E1204))+COS(RADIANS(G1207))*COS(RADIANS(E1204))*COS(RADIANS(S1194))))&gt;90,0,$F$4*$F$5/E1203^2*(SIN(RADIANS(G1207))*SIN(RADIANS(E1204))+COS(RADIANS(G1207))*COS(RADIANS(E1204))*COS(RADIANS(S1194))))</f>
        <v>#DIV/0!</v>
      </c>
      <c r="T1207" s="3" t="e">
        <f>IF(DEGREES(ACOS(SIN(RADIANS(G1207))*SIN(RADIANS(E1204))+COS(RADIANS(G1207))*COS(RADIANS(E1204))*COS(RADIANS(T1194))))&gt;90,0,$F$4*$F$5/E1203^2*(SIN(RADIANS(G1207))*SIN(RADIANS(E1204))+COS(RADIANS(G1207))*COS(RADIANS(E1204))*COS(RADIANS(T1194))))</f>
        <v>#DIV/0!</v>
      </c>
      <c r="U1207" s="3" t="e">
        <f>IF(DEGREES(ACOS(SIN(RADIANS(G1207))*SIN(RADIANS(E1204))+COS(RADIANS(G1207))*COS(RADIANS(E1204))*COS(RADIANS(U1194))))&gt;90,0,$F$4*$F$5/E1203^2*(SIN(RADIANS(G1207))*SIN(RADIANS(E1204))+COS(RADIANS(G1207))*COS(RADIANS(E1204))*COS(RADIANS(U1194))))</f>
        <v>#DIV/0!</v>
      </c>
      <c r="V1207" s="3" t="e">
        <f>IF(DEGREES(ACOS(SIN(RADIANS(G1207))*SIN(RADIANS(E1204))+COS(RADIANS(G1207))*COS(RADIANS(E1204))*COS(RADIANS(V1194))))&gt;90,0,$F$4*$F$5/E1203^2*(SIN(RADIANS(G1207))*SIN(RADIANS(E1204))+COS(RADIANS(G1207))*COS(RADIANS(E1204))*COS(RADIANS(V1194))))</f>
        <v>#DIV/0!</v>
      </c>
      <c r="W1207" s="3" t="e">
        <f>IF(DEGREES(ACOS(SIN(RADIANS(G1207))*SIN(RADIANS(E1204))+COS(RADIANS(G1207))*COS(RADIANS(E1204))*COS(RADIANS(W1194))))&gt;90,0,$F$4*$F$5/E1203^2*(SIN(RADIANS(G1207))*SIN(RADIANS(E1204))+COS(RADIANS(G1207))*COS(RADIANS(E1204))*COS(RADIANS(W1194))))</f>
        <v>#DIV/0!</v>
      </c>
      <c r="X1207" s="3" t="e">
        <f>IF(DEGREES(ACOS(SIN(RADIANS(G1207))*SIN(RADIANS(E1204))+COS(RADIANS(G1207))*COS(RADIANS(E1204))*COS(RADIANS(X1194))))&gt;90,0,$F$4*$F$5/E1203^2*(SIN(RADIANS(G1207))*SIN(RADIANS(E1204))+COS(RADIANS(G1207))*COS(RADIANS(E1204))*COS(RADIANS(X1194))))</f>
        <v>#DIV/0!</v>
      </c>
      <c r="Y1207" s="3" t="e">
        <f>IF(DEGREES(ACOS(SIN(RADIANS(G1207))*SIN(RADIANS(E1204))+COS(RADIANS(G1207))*COS(RADIANS(E1204))*COS(RADIANS(Y1194))))&gt;90,0,$F$4*$F$5/E1203^2*(SIN(RADIANS(G1207))*SIN(RADIANS(E1204))+COS(RADIANS(G1207))*COS(RADIANS(E1204))*COS(RADIANS(Y1194))))</f>
        <v>#DIV/0!</v>
      </c>
      <c r="Z1207" s="3" t="e">
        <f>IF(DEGREES(ACOS(SIN(RADIANS(G1207))*SIN(RADIANS(E1204))+COS(RADIANS(G1207))*COS(RADIANS(E1204))*COS(RADIANS(Z1194))))&gt;90,0,$F$4*$F$5/E1203^2*(SIN(RADIANS(G1207))*SIN(RADIANS(E1204))+COS(RADIANS(G1207))*COS(RADIANS(E1204))*COS(RADIANS(Z1194))))</f>
        <v>#DIV/0!</v>
      </c>
      <c r="AA1207" s="3" t="e">
        <f>IF(DEGREES(ACOS(SIN(RADIANS(G1207))*SIN(RADIANS(E1204))+COS(RADIANS(G1207))*COS(RADIANS(E1204))*COS(RADIANS(AA1194))))&gt;90,0,$F$4*$F$5/E1203^2*(SIN(RADIANS(G1207))*SIN(RADIANS(E1204))+COS(RADIANS(G1207))*COS(RADIANS(E1204))*COS(RADIANS(AA1194))))</f>
        <v>#DIV/0!</v>
      </c>
      <c r="AB1207" s="3" t="e">
        <f>IF(DEGREES(ACOS(SIN(RADIANS(G1207))*SIN(RADIANS(E1204))+COS(RADIANS(G1207))*COS(RADIANS(E1204))*COS(RADIANS(AB1194))))&gt;90,0,$F$4*$F$5/E1203^2*(SIN(RADIANS(G1207))*SIN(RADIANS(E1204))+COS(RADIANS(G1207))*COS(RADIANS(E1204))*COS(RADIANS(AB1194))))</f>
        <v>#DIV/0!</v>
      </c>
      <c r="AC1207" s="3" t="e">
        <f>IF(DEGREES(ACOS(SIN(RADIANS(G1207))*SIN(RADIANS(E1204))+COS(RADIANS(G1207))*COS(RADIANS(E1204))*COS(RADIANS(AC1194))))&gt;90,0,$F$4*$F$5/E1203^2*(SIN(RADIANS(G1207))*SIN(RADIANS(E1204))+COS(RADIANS(G1207))*COS(RADIANS(E1204))*COS(RADIANS(AC1194))))</f>
        <v>#DIV/0!</v>
      </c>
      <c r="AD1207" s="3" t="e">
        <f>IF(DEGREES(ACOS(SIN(RADIANS(G1207))*SIN(RADIANS(E1204))+COS(RADIANS(G1207))*COS(RADIANS(E1204))*COS(RADIANS(AD1194))))&gt;90,0,$F$4*$F$5/E1203^2*(SIN(RADIANS(G1207))*SIN(RADIANS(E1204))+COS(RADIANS(G1207))*COS(RADIANS(E1204))*COS(RADIANS(AD1194))))</f>
        <v>#DIV/0!</v>
      </c>
      <c r="AE1207" s="3" t="e">
        <f>IF(DEGREES(ACOS(SIN(RADIANS(G1207))*SIN(RADIANS(E1204))+COS(RADIANS(G1207))*COS(RADIANS(E1204))*COS(RADIANS(AE1194))))&gt;90,0,$F$4*$F$5/E1203^2*(SIN(RADIANS(G1207))*SIN(RADIANS(E1204))+COS(RADIANS(G1207))*COS(RADIANS(E1204))*COS(RADIANS(AE1194))))</f>
        <v>#DIV/0!</v>
      </c>
      <c r="AF1207" s="3" t="e">
        <f>IF(DEGREES(ACOS(SIN(RADIANS(G1207))*SIN(RADIANS(E1204))+COS(RADIANS(G1207))*COS(RADIANS(E1204))*COS(RADIANS(AF1194))))&gt;90,0,$F$4*$F$5/E1203^2*(SIN(RADIANS(G1207))*SIN(RADIANS(E1204))+COS(RADIANS(G1207))*COS(RADIANS(E1204))*COS(RADIANS(AF1194))))</f>
        <v>#DIV/0!</v>
      </c>
      <c r="AG1207" s="3" t="e">
        <f>IF(DEGREES(ACOS(SIN(RADIANS(G1207))*SIN(RADIANS(E1204))+COS(RADIANS(G1207))*COS(RADIANS(E1204))*COS(RADIANS(AG1194))))&gt;90,0,$F$4*$F$5/E1203^2*(SIN(RADIANS(G1207))*SIN(RADIANS(E1204))+COS(RADIANS(G1207))*COS(RADIANS(E1204))*COS(RADIANS(AG1194))))</f>
        <v>#DIV/0!</v>
      </c>
      <c r="AH1207" s="3" t="e">
        <f>IF(DEGREES(ACOS(SIN(RADIANS(G1207))*SIN(RADIANS(E1204))+COS(RADIANS(G1207))*COS(RADIANS(E1204))*COS(RADIANS(AH1194))))&gt;90,0,$F$4*$F$5/E1203^2*(SIN(RADIANS(G1207))*SIN(RADIANS(E1204))+COS(RADIANS(G1207))*COS(RADIANS(E1204))*COS(RADIANS(AH1194))))</f>
        <v>#DIV/0!</v>
      </c>
      <c r="AI1207" s="3" t="e">
        <f>IF(DEGREES(ACOS(SIN(RADIANS(G1207))*SIN(RADIANS(E1204))+COS(RADIANS(G1207))*COS(RADIANS(E1204))*COS(RADIANS(AI1194))))&gt;90,0,$F$4*$F$5/E1203^2*(SIN(RADIANS(G1207))*SIN(RADIANS(E1204))+COS(RADIANS(G1207))*COS(RADIANS(E1204))*COS(RADIANS(AI1194))))</f>
        <v>#DIV/0!</v>
      </c>
      <c r="AJ1207" s="3" t="e">
        <f>IF(DEGREES(ACOS(SIN(RADIANS(G1207))*SIN(RADIANS(E1204))+COS(RADIANS(G1207))*COS(RADIANS(E1204))*COS(RADIANS(AJ1194))))&gt;90,0,$F$4*$F$5/E1203^2*(SIN(RADIANS(G1207))*SIN(RADIANS(E1204))+COS(RADIANS(G1207))*COS(RADIANS(E1204))*COS(RADIANS(AJ1194))))</f>
        <v>#DIV/0!</v>
      </c>
      <c r="AK1207" s="3">
        <f>IF(DEGREES(ACOS(SIN(RADIANS(G1207))*SIN(RADIANS(E1204))+COS(RADIANS(G1207))*COS(RADIANS(E1204))*COS(RADIANS(AK1194))))&gt;90,0,$F$4*$F$5/E1203^2*(SIN(RADIANS(G1207))*SIN(RADIANS(E1204))+COS(RADIANS(G1207))*COS(RADIANS(E1204))*COS(RADIANS(AK1194))))</f>
        <v>0</v>
      </c>
      <c r="AL1207" s="3">
        <f>IF(DEGREES(ACOS(SIN(RADIANS(G1207))*SIN(RADIANS(E1204))+COS(RADIANS(G1207))*COS(RADIANS(E1204))*COS(RADIANS(AL1194))))&gt;90,0,$F$4*$F$5/E1203^2*(SIN(RADIANS(G1207))*SIN(RADIANS(E1204))+COS(RADIANS(G1207))*COS(RADIANS(E1204))*COS(RADIANS(AL1194))))</f>
        <v>0</v>
      </c>
      <c r="AM1207" s="3">
        <f>IF(DEGREES(ACOS(SIN(RADIANS(G1207))*SIN(RADIANS(E1204))+COS(RADIANS(G1207))*COS(RADIANS(E1204))*COS(RADIANS(AM1194))))&gt;90,0,$F$4*$F$5/E1203^2*(SIN(RADIANS(G1207))*SIN(RADIANS(E1204))+COS(RADIANS(G1207))*COS(RADIANS(E1204))*COS(RADIANS(AM1194))))</f>
        <v>0</v>
      </c>
      <c r="AN1207" s="3">
        <f>IF(DEGREES(ACOS(SIN(RADIANS(G1207))*SIN(RADIANS(E1204))+COS(RADIANS(G1207))*COS(RADIANS(E1204))*COS(RADIANS(AN1194))))&gt;90,0,$F$4*$F$5/E1203^2*(SIN(RADIANS(G1207))*SIN(RADIANS(E1204))+COS(RADIANS(G1207))*COS(RADIANS(E1204))*COS(RADIANS(AN1194))))</f>
        <v>0</v>
      </c>
      <c r="AO1207" s="3">
        <f>IF(DEGREES(ACOS(SIN(RADIANS(G1207))*SIN(RADIANS(E1204))+COS(RADIANS(G1207))*COS(RADIANS(E1204))*COS(RADIANS(AO1194))))&gt;90,0,$F$4*$F$5/E1203^2*(SIN(RADIANS(G1207))*SIN(RADIANS(E1204))+COS(RADIANS(G1207))*COS(RADIANS(E1204))*COS(RADIANS(AO1194))))</f>
        <v>0</v>
      </c>
      <c r="AP1207" s="3">
        <f>IF(DEGREES(ACOS(SIN(RADIANS(G1207))*SIN(RADIANS(E1204))+COS(RADIANS(G1207))*COS(RADIANS(E1204))*COS(RADIANS(AP1194))))&gt;90,0,$F$4*$F$5/E1203^2*(SIN(RADIANS(G1207))*SIN(RADIANS(E1204))+COS(RADIANS(G1207))*COS(RADIANS(E1204))*COS(RADIANS(AP1194))))</f>
        <v>0</v>
      </c>
      <c r="AQ1207" s="3">
        <f>IF(DEGREES(ACOS(SIN(RADIANS(G1207))*SIN(RADIANS(E1204))+COS(RADIANS(G1207))*COS(RADIANS(E1204))*COS(RADIANS(AQ1194))))&gt;90,0,$F$4*$F$5/E1203^2*(SIN(RADIANS(G1207))*SIN(RADIANS(E1204))+COS(RADIANS(G1207))*COS(RADIANS(E1204))*COS(RADIANS(AQ1194))))</f>
        <v>0</v>
      </c>
      <c r="AR1207" s="3">
        <f>IF(DEGREES(ACOS(SIN(RADIANS(G1207))*SIN(RADIANS(E1204))+COS(RADIANS(G1207))*COS(RADIANS(E1204))*COS(RADIANS(AR1194))))&gt;90,0,$F$4*$F$5/E1203^2*(SIN(RADIANS(G1207))*SIN(RADIANS(E1204))+COS(RADIANS(G1207))*COS(RADIANS(E1204))*COS(RADIANS(AR1194))))</f>
        <v>0</v>
      </c>
    </row>
    <row r="1208" spans="2:44" ht="15.75" customHeight="1" x14ac:dyDescent="0.2">
      <c r="G1208" s="3">
        <v>-30</v>
      </c>
      <c r="I1208" s="3">
        <f>IF(DEGREES(ACOS(SIN(RADIANS(G1208))*SIN(RADIANS(E1204))+COS(RADIANS(G1208))*COS(RADIANS(E1204))*COS(RADIANS(I1194))))&gt;90,0,$F$4*$F$5/E1203^2*(SIN(RADIANS(G1208))*SIN(RADIANS(E1204))+COS(RADIANS(G1208))*COS(RADIANS(E1204))*COS(RADIANS(I1194))))</f>
        <v>0</v>
      </c>
      <c r="J1208" s="3">
        <f>IF(DEGREES(ACOS(SIN(RADIANS(G1208))*SIN(RADIANS(E1204))+COS(RADIANS(G1208))*COS(RADIANS(E1204))*COS(RADIANS(J1194))))&gt;90,0,$F$4*$F$5/E1203^2*(SIN(RADIANS(G1208))*SIN(RADIANS(E1204))+COS(RADIANS(G1208))*COS(RADIANS(E1204))*COS(RADIANS(J1194))))</f>
        <v>0</v>
      </c>
      <c r="K1208" s="3">
        <f>IF(DEGREES(ACOS(SIN(RADIANS(G1208))*SIN(RADIANS(E1204))+COS(RADIANS(G1208))*COS(RADIANS(E1204))*COS(RADIANS(K1194))))&gt;90,0,$F$4*$F$5/E1203^2*(SIN(RADIANS(G1208))*SIN(RADIANS(E1204))+COS(RADIANS(G1208))*COS(RADIANS(E1204))*COS(RADIANS(K1194))))</f>
        <v>0</v>
      </c>
      <c r="L1208" s="3">
        <f>IF(DEGREES(ACOS(SIN(RADIANS(G1208))*SIN(RADIANS(E1204))+COS(RADIANS(G1208))*COS(RADIANS(E1204))*COS(RADIANS(L1194))))&gt;90,0,$F$4*$F$5/E1203^2*(SIN(RADIANS(G1208))*SIN(RADIANS(E1204))+COS(RADIANS(G1208))*COS(RADIANS(E1204))*COS(RADIANS(L1194))))</f>
        <v>0</v>
      </c>
      <c r="M1208" s="3">
        <f>IF(DEGREES(ACOS(SIN(RADIANS(G1208))*SIN(RADIANS(E1204))+COS(RADIANS(G1208))*COS(RADIANS(E1204))*COS(RADIANS(M1194))))&gt;90,0,$F$4*$F$5/E1203^2*(SIN(RADIANS(G1208))*SIN(RADIANS(E1204))+COS(RADIANS(G1208))*COS(RADIANS(E1204))*COS(RADIANS(M1194))))</f>
        <v>0</v>
      </c>
      <c r="N1208" s="3">
        <f>IF(DEGREES(ACOS(SIN(RADIANS(G1208))*SIN(RADIANS(E1204))+COS(RADIANS(G1208))*COS(RADIANS(E1204))*COS(RADIANS(N1194))))&gt;90,0,$F$4*$F$5/E1203^2*(SIN(RADIANS(G1208))*SIN(RADIANS(E1204))+COS(RADIANS(G1208))*COS(RADIANS(E1204))*COS(RADIANS(N1194))))</f>
        <v>0</v>
      </c>
      <c r="O1208" s="3">
        <f>IF(DEGREES(ACOS(SIN(RADIANS(G1208))*SIN(RADIANS(E1204))+COS(RADIANS(G1208))*COS(RADIANS(E1204))*COS(RADIANS(O1194))))&gt;90,0,$F$4*$F$5/E1203^2*(SIN(RADIANS(G1208))*SIN(RADIANS(E1204))+COS(RADIANS(G1208))*COS(RADIANS(E1204))*COS(RADIANS(O1194))))</f>
        <v>0</v>
      </c>
      <c r="P1208" s="3">
        <f>IF(DEGREES(ACOS(SIN(RADIANS(G1208))*SIN(RADIANS(E1204))+COS(RADIANS(G1208))*COS(RADIANS(E1204))*COS(RADIANS(P1194))))&gt;90,0,$F$4*$F$5/E1203^2*(SIN(RADIANS(G1208))*SIN(RADIANS(E1204))+COS(RADIANS(G1208))*COS(RADIANS(E1204))*COS(RADIANS(P1194))))</f>
        <v>0</v>
      </c>
      <c r="Q1208" s="3">
        <f>IF(DEGREES(ACOS(SIN(RADIANS(G1208))*SIN(RADIANS(E1204))+COS(RADIANS(G1208))*COS(RADIANS(E1204))*COS(RADIANS(Q1194))))&gt;90,0,$F$4*$F$5/E1203^2*(SIN(RADIANS(G1208))*SIN(RADIANS(E1204))+COS(RADIANS(G1208))*COS(RADIANS(E1204))*COS(RADIANS(Q1194))))</f>
        <v>0</v>
      </c>
      <c r="R1208" s="3" t="e">
        <f>IF(DEGREES(ACOS(SIN(RADIANS(G1208))*SIN(RADIANS(E1204))+COS(RADIANS(G1208))*COS(RADIANS(E1204))*COS(RADIANS(R1194))))&gt;90,0,$F$4*$F$5/E1203^2*(SIN(RADIANS(G1208))*SIN(RADIANS(E1204))+COS(RADIANS(G1208))*COS(RADIANS(E1204))*COS(RADIANS(R1194))))</f>
        <v>#DIV/0!</v>
      </c>
      <c r="S1208" s="3" t="e">
        <f>IF(DEGREES(ACOS(SIN(RADIANS(G1208))*SIN(RADIANS(E1204))+COS(RADIANS(G1208))*COS(RADIANS(E1204))*COS(RADIANS(S1194))))&gt;90,0,$F$4*$F$5/E1203^2*(SIN(RADIANS(G1208))*SIN(RADIANS(E1204))+COS(RADIANS(G1208))*COS(RADIANS(E1204))*COS(RADIANS(S1194))))</f>
        <v>#DIV/0!</v>
      </c>
      <c r="T1208" s="3" t="e">
        <f>IF(DEGREES(ACOS(SIN(RADIANS(G1208))*SIN(RADIANS(E1204))+COS(RADIANS(G1208))*COS(RADIANS(E1204))*COS(RADIANS(T1194))))&gt;90,0,$F$4*$F$5/E1203^2*(SIN(RADIANS(G1208))*SIN(RADIANS(E1204))+COS(RADIANS(G1208))*COS(RADIANS(E1204))*COS(RADIANS(T1194))))</f>
        <v>#DIV/0!</v>
      </c>
      <c r="U1208" s="3" t="e">
        <f>IF(DEGREES(ACOS(SIN(RADIANS(G1208))*SIN(RADIANS(E1204))+COS(RADIANS(G1208))*COS(RADIANS(E1204))*COS(RADIANS(U1194))))&gt;90,0,$F$4*$F$5/E1203^2*(SIN(RADIANS(G1208))*SIN(RADIANS(E1204))+COS(RADIANS(G1208))*COS(RADIANS(E1204))*COS(RADIANS(U1194))))</f>
        <v>#DIV/0!</v>
      </c>
      <c r="V1208" s="3" t="e">
        <f>IF(DEGREES(ACOS(SIN(RADIANS(G1208))*SIN(RADIANS(E1204))+COS(RADIANS(G1208))*COS(RADIANS(E1204))*COS(RADIANS(V1194))))&gt;90,0,$F$4*$F$5/E1203^2*(SIN(RADIANS(G1208))*SIN(RADIANS(E1204))+COS(RADIANS(G1208))*COS(RADIANS(E1204))*COS(RADIANS(V1194))))</f>
        <v>#DIV/0!</v>
      </c>
      <c r="W1208" s="3" t="e">
        <f>IF(DEGREES(ACOS(SIN(RADIANS(G1208))*SIN(RADIANS(E1204))+COS(RADIANS(G1208))*COS(RADIANS(E1204))*COS(RADIANS(W1194))))&gt;90,0,$F$4*$F$5/E1203^2*(SIN(RADIANS(G1208))*SIN(RADIANS(E1204))+COS(RADIANS(G1208))*COS(RADIANS(E1204))*COS(RADIANS(W1194))))</f>
        <v>#DIV/0!</v>
      </c>
      <c r="X1208" s="3" t="e">
        <f>IF(DEGREES(ACOS(SIN(RADIANS(G1208))*SIN(RADIANS(E1204))+COS(RADIANS(G1208))*COS(RADIANS(E1204))*COS(RADIANS(X1194))))&gt;90,0,$F$4*$F$5/E1203^2*(SIN(RADIANS(G1208))*SIN(RADIANS(E1204))+COS(RADIANS(G1208))*COS(RADIANS(E1204))*COS(RADIANS(X1194))))</f>
        <v>#DIV/0!</v>
      </c>
      <c r="Y1208" s="3" t="e">
        <f>IF(DEGREES(ACOS(SIN(RADIANS(G1208))*SIN(RADIANS(E1204))+COS(RADIANS(G1208))*COS(RADIANS(E1204))*COS(RADIANS(Y1194))))&gt;90,0,$F$4*$F$5/E1203^2*(SIN(RADIANS(G1208))*SIN(RADIANS(E1204))+COS(RADIANS(G1208))*COS(RADIANS(E1204))*COS(RADIANS(Y1194))))</f>
        <v>#DIV/0!</v>
      </c>
      <c r="Z1208" s="3" t="e">
        <f>IF(DEGREES(ACOS(SIN(RADIANS(G1208))*SIN(RADIANS(E1204))+COS(RADIANS(G1208))*COS(RADIANS(E1204))*COS(RADIANS(Z1194))))&gt;90,0,$F$4*$F$5/E1203^2*(SIN(RADIANS(G1208))*SIN(RADIANS(E1204))+COS(RADIANS(G1208))*COS(RADIANS(E1204))*COS(RADIANS(Z1194))))</f>
        <v>#DIV/0!</v>
      </c>
      <c r="AA1208" s="3" t="e">
        <f>IF(DEGREES(ACOS(SIN(RADIANS(G1208))*SIN(RADIANS(E1204))+COS(RADIANS(G1208))*COS(RADIANS(E1204))*COS(RADIANS(AA1194))))&gt;90,0,$F$4*$F$5/E1203^2*(SIN(RADIANS(G1208))*SIN(RADIANS(E1204))+COS(RADIANS(G1208))*COS(RADIANS(E1204))*COS(RADIANS(AA1194))))</f>
        <v>#DIV/0!</v>
      </c>
      <c r="AB1208" s="3" t="e">
        <f>IF(DEGREES(ACOS(SIN(RADIANS(G1208))*SIN(RADIANS(E1204))+COS(RADIANS(G1208))*COS(RADIANS(E1204))*COS(RADIANS(AB1194))))&gt;90,0,$F$4*$F$5/E1203^2*(SIN(RADIANS(G1208))*SIN(RADIANS(E1204))+COS(RADIANS(G1208))*COS(RADIANS(E1204))*COS(RADIANS(AB1194))))</f>
        <v>#DIV/0!</v>
      </c>
      <c r="AC1208" s="3" t="e">
        <f>IF(DEGREES(ACOS(SIN(RADIANS(G1208))*SIN(RADIANS(E1204))+COS(RADIANS(G1208))*COS(RADIANS(E1204))*COS(RADIANS(AC1194))))&gt;90,0,$F$4*$F$5/E1203^2*(SIN(RADIANS(G1208))*SIN(RADIANS(E1204))+COS(RADIANS(G1208))*COS(RADIANS(E1204))*COS(RADIANS(AC1194))))</f>
        <v>#DIV/0!</v>
      </c>
      <c r="AD1208" s="3" t="e">
        <f>IF(DEGREES(ACOS(SIN(RADIANS(G1208))*SIN(RADIANS(E1204))+COS(RADIANS(G1208))*COS(RADIANS(E1204))*COS(RADIANS(AD1194))))&gt;90,0,$F$4*$F$5/E1203^2*(SIN(RADIANS(G1208))*SIN(RADIANS(E1204))+COS(RADIANS(G1208))*COS(RADIANS(E1204))*COS(RADIANS(AD1194))))</f>
        <v>#DIV/0!</v>
      </c>
      <c r="AE1208" s="3" t="e">
        <f>IF(DEGREES(ACOS(SIN(RADIANS(G1208))*SIN(RADIANS(E1204))+COS(RADIANS(G1208))*COS(RADIANS(E1204))*COS(RADIANS(AE1194))))&gt;90,0,$F$4*$F$5/E1203^2*(SIN(RADIANS(G1208))*SIN(RADIANS(E1204))+COS(RADIANS(G1208))*COS(RADIANS(E1204))*COS(RADIANS(AE1194))))</f>
        <v>#DIV/0!</v>
      </c>
      <c r="AF1208" s="3" t="e">
        <f>IF(DEGREES(ACOS(SIN(RADIANS(G1208))*SIN(RADIANS(E1204))+COS(RADIANS(G1208))*COS(RADIANS(E1204))*COS(RADIANS(AF1194))))&gt;90,0,$F$4*$F$5/E1203^2*(SIN(RADIANS(G1208))*SIN(RADIANS(E1204))+COS(RADIANS(G1208))*COS(RADIANS(E1204))*COS(RADIANS(AF1194))))</f>
        <v>#DIV/0!</v>
      </c>
      <c r="AG1208" s="3" t="e">
        <f>IF(DEGREES(ACOS(SIN(RADIANS(G1208))*SIN(RADIANS(E1204))+COS(RADIANS(G1208))*COS(RADIANS(E1204))*COS(RADIANS(AG1194))))&gt;90,0,$F$4*$F$5/E1203^2*(SIN(RADIANS(G1208))*SIN(RADIANS(E1204))+COS(RADIANS(G1208))*COS(RADIANS(E1204))*COS(RADIANS(AG1194))))</f>
        <v>#DIV/0!</v>
      </c>
      <c r="AH1208" s="3" t="e">
        <f>IF(DEGREES(ACOS(SIN(RADIANS(G1208))*SIN(RADIANS(E1204))+COS(RADIANS(G1208))*COS(RADIANS(E1204))*COS(RADIANS(AH1194))))&gt;90,0,$F$4*$F$5/E1203^2*(SIN(RADIANS(G1208))*SIN(RADIANS(E1204))+COS(RADIANS(G1208))*COS(RADIANS(E1204))*COS(RADIANS(AH1194))))</f>
        <v>#DIV/0!</v>
      </c>
      <c r="AI1208" s="3" t="e">
        <f>IF(DEGREES(ACOS(SIN(RADIANS(G1208))*SIN(RADIANS(E1204))+COS(RADIANS(G1208))*COS(RADIANS(E1204))*COS(RADIANS(AI1194))))&gt;90,0,$F$4*$F$5/E1203^2*(SIN(RADIANS(G1208))*SIN(RADIANS(E1204))+COS(RADIANS(G1208))*COS(RADIANS(E1204))*COS(RADIANS(AI1194))))</f>
        <v>#DIV/0!</v>
      </c>
      <c r="AJ1208" s="3" t="e">
        <f>IF(DEGREES(ACOS(SIN(RADIANS(G1208))*SIN(RADIANS(E1204))+COS(RADIANS(G1208))*COS(RADIANS(E1204))*COS(RADIANS(AJ1194))))&gt;90,0,$F$4*$F$5/E1203^2*(SIN(RADIANS(G1208))*SIN(RADIANS(E1204))+COS(RADIANS(G1208))*COS(RADIANS(E1204))*COS(RADIANS(AJ1194))))</f>
        <v>#DIV/0!</v>
      </c>
      <c r="AK1208" s="3">
        <f>IF(DEGREES(ACOS(SIN(RADIANS(G1208))*SIN(RADIANS(E1204))+COS(RADIANS(G1208))*COS(RADIANS(E1204))*COS(RADIANS(AK1194))))&gt;90,0,$F$4*$F$5/E1203^2*(SIN(RADIANS(G1208))*SIN(RADIANS(E1204))+COS(RADIANS(G1208))*COS(RADIANS(E1204))*COS(RADIANS(AK1194))))</f>
        <v>0</v>
      </c>
      <c r="AL1208" s="3">
        <f>IF(DEGREES(ACOS(SIN(RADIANS(G1208))*SIN(RADIANS(E1204))+COS(RADIANS(G1208))*COS(RADIANS(E1204))*COS(RADIANS(AL1194))))&gt;90,0,$F$4*$F$5/E1203^2*(SIN(RADIANS(G1208))*SIN(RADIANS(E1204))+COS(RADIANS(G1208))*COS(RADIANS(E1204))*COS(RADIANS(AL1194))))</f>
        <v>0</v>
      </c>
      <c r="AM1208" s="3">
        <f>IF(DEGREES(ACOS(SIN(RADIANS(G1208))*SIN(RADIANS(E1204))+COS(RADIANS(G1208))*COS(RADIANS(E1204))*COS(RADIANS(AM1194))))&gt;90,0,$F$4*$F$5/E1203^2*(SIN(RADIANS(G1208))*SIN(RADIANS(E1204))+COS(RADIANS(G1208))*COS(RADIANS(E1204))*COS(RADIANS(AM1194))))</f>
        <v>0</v>
      </c>
      <c r="AN1208" s="3">
        <f>IF(DEGREES(ACOS(SIN(RADIANS(G1208))*SIN(RADIANS(E1204))+COS(RADIANS(G1208))*COS(RADIANS(E1204))*COS(RADIANS(AN1194))))&gt;90,0,$F$4*$F$5/E1203^2*(SIN(RADIANS(G1208))*SIN(RADIANS(E1204))+COS(RADIANS(G1208))*COS(RADIANS(E1204))*COS(RADIANS(AN1194))))</f>
        <v>0</v>
      </c>
      <c r="AO1208" s="3">
        <f>IF(DEGREES(ACOS(SIN(RADIANS(G1208))*SIN(RADIANS(E1204))+COS(RADIANS(G1208))*COS(RADIANS(E1204))*COS(RADIANS(AO1194))))&gt;90,0,$F$4*$F$5/E1203^2*(SIN(RADIANS(G1208))*SIN(RADIANS(E1204))+COS(RADIANS(G1208))*COS(RADIANS(E1204))*COS(RADIANS(AO1194))))</f>
        <v>0</v>
      </c>
      <c r="AP1208" s="3">
        <f>IF(DEGREES(ACOS(SIN(RADIANS(G1208))*SIN(RADIANS(E1204))+COS(RADIANS(G1208))*COS(RADIANS(E1204))*COS(RADIANS(AP1194))))&gt;90,0,$F$4*$F$5/E1203^2*(SIN(RADIANS(G1208))*SIN(RADIANS(E1204))+COS(RADIANS(G1208))*COS(RADIANS(E1204))*COS(RADIANS(AP1194))))</f>
        <v>0</v>
      </c>
      <c r="AQ1208" s="3">
        <f>IF(DEGREES(ACOS(SIN(RADIANS(G1208))*SIN(RADIANS(E1204))+COS(RADIANS(G1208))*COS(RADIANS(E1204))*COS(RADIANS(AQ1194))))&gt;90,0,$F$4*$F$5/E1203^2*(SIN(RADIANS(G1208))*SIN(RADIANS(E1204))+COS(RADIANS(G1208))*COS(RADIANS(E1204))*COS(RADIANS(AQ1194))))</f>
        <v>0</v>
      </c>
      <c r="AR1208" s="3">
        <f>IF(DEGREES(ACOS(SIN(RADIANS(G1208))*SIN(RADIANS(E1204))+COS(RADIANS(G1208))*COS(RADIANS(E1204))*COS(RADIANS(AR1194))))&gt;90,0,$F$4*$F$5/E1203^2*(SIN(RADIANS(G1208))*SIN(RADIANS(E1204))+COS(RADIANS(G1208))*COS(RADIANS(E1204))*COS(RADIANS(AR1194))))</f>
        <v>0</v>
      </c>
    </row>
    <row r="1209" spans="2:44" ht="15.75" customHeight="1" x14ac:dyDescent="0.2">
      <c r="G1209" s="3">
        <v>-40</v>
      </c>
      <c r="I1209" s="3">
        <f>IF(DEGREES(ACOS(SIN(RADIANS(G1209))*SIN(RADIANS(E1204))+COS(RADIANS(G1209))*COS(RADIANS(E1204))*COS(RADIANS(I1194))))&gt;90,0,$F$4*$F$5/E1203^2*(SIN(RADIANS(G1209))*SIN(RADIANS(E1204))+COS(RADIANS(G1209))*COS(RADIANS(E1204))*COS(RADIANS(I1194))))</f>
        <v>0</v>
      </c>
      <c r="J1209" s="3">
        <f>IF(DEGREES(ACOS(SIN(RADIANS(G1209))*SIN(RADIANS(E1204))+COS(RADIANS(G1209))*COS(RADIANS(E1204))*COS(RADIANS(J1194))))&gt;90,0,$F$4*$F$5/E1203^2*(SIN(RADIANS(G1209))*SIN(RADIANS(E1204))+COS(RADIANS(G1209))*COS(RADIANS(E1204))*COS(RADIANS(J1194))))</f>
        <v>0</v>
      </c>
      <c r="K1209" s="3">
        <f>IF(DEGREES(ACOS(SIN(RADIANS(G1209))*SIN(RADIANS(E1204))+COS(RADIANS(G1209))*COS(RADIANS(E1204))*COS(RADIANS(K1194))))&gt;90,0,$F$4*$F$5/E1203^2*(SIN(RADIANS(G1209))*SIN(RADIANS(E1204))+COS(RADIANS(G1209))*COS(RADIANS(E1204))*COS(RADIANS(K1194))))</f>
        <v>0</v>
      </c>
      <c r="L1209" s="3">
        <f>IF(DEGREES(ACOS(SIN(RADIANS(G1209))*SIN(RADIANS(E1204))+COS(RADIANS(G1209))*COS(RADIANS(E1204))*COS(RADIANS(L1194))))&gt;90,0,$F$4*$F$5/E1203^2*(SIN(RADIANS(G1209))*SIN(RADIANS(E1204))+COS(RADIANS(G1209))*COS(RADIANS(E1204))*COS(RADIANS(L1194))))</f>
        <v>0</v>
      </c>
      <c r="M1209" s="3">
        <f>IF(DEGREES(ACOS(SIN(RADIANS(G1209))*SIN(RADIANS(E1204))+COS(RADIANS(G1209))*COS(RADIANS(E1204))*COS(RADIANS(M1194))))&gt;90,0,$F$4*$F$5/E1203^2*(SIN(RADIANS(G1209))*SIN(RADIANS(E1204))+COS(RADIANS(G1209))*COS(RADIANS(E1204))*COS(RADIANS(M1194))))</f>
        <v>0</v>
      </c>
      <c r="N1209" s="3">
        <f>IF(DEGREES(ACOS(SIN(RADIANS(G1209))*SIN(RADIANS(E1204))+COS(RADIANS(G1209))*COS(RADIANS(E1204))*COS(RADIANS(N1194))))&gt;90,0,$F$4*$F$5/E1203^2*(SIN(RADIANS(G1209))*SIN(RADIANS(E1204))+COS(RADIANS(G1209))*COS(RADIANS(E1204))*COS(RADIANS(N1194))))</f>
        <v>0</v>
      </c>
      <c r="O1209" s="3">
        <f>IF(DEGREES(ACOS(SIN(RADIANS(G1209))*SIN(RADIANS(E1204))+COS(RADIANS(G1209))*COS(RADIANS(E1204))*COS(RADIANS(O1194))))&gt;90,0,$F$4*$F$5/E1203^2*(SIN(RADIANS(G1209))*SIN(RADIANS(E1204))+COS(RADIANS(G1209))*COS(RADIANS(E1204))*COS(RADIANS(O1194))))</f>
        <v>0</v>
      </c>
      <c r="P1209" s="3">
        <f>IF(DEGREES(ACOS(SIN(RADIANS(G1209))*SIN(RADIANS(E1204))+COS(RADIANS(G1209))*COS(RADIANS(E1204))*COS(RADIANS(P1194))))&gt;90,0,$F$4*$F$5/E1203^2*(SIN(RADIANS(G1209))*SIN(RADIANS(E1204))+COS(RADIANS(G1209))*COS(RADIANS(E1204))*COS(RADIANS(P1194))))</f>
        <v>0</v>
      </c>
      <c r="Q1209" s="3">
        <f>IF(DEGREES(ACOS(SIN(RADIANS(G1209))*SIN(RADIANS(E1204))+COS(RADIANS(G1209))*COS(RADIANS(E1204))*COS(RADIANS(Q1194))))&gt;90,0,$F$4*$F$5/E1203^2*(SIN(RADIANS(G1209))*SIN(RADIANS(E1204))+COS(RADIANS(G1209))*COS(RADIANS(E1204))*COS(RADIANS(Q1194))))</f>
        <v>0</v>
      </c>
      <c r="R1209" s="3" t="e">
        <f>IF(DEGREES(ACOS(SIN(RADIANS(G1209))*SIN(RADIANS(E1204))+COS(RADIANS(G1209))*COS(RADIANS(E1204))*COS(RADIANS(R1194))))&gt;90,0,$F$4*$F$5/E1203^2*(SIN(RADIANS(G1209))*SIN(RADIANS(E1204))+COS(RADIANS(G1209))*COS(RADIANS(E1204))*COS(RADIANS(R1194))))</f>
        <v>#DIV/0!</v>
      </c>
      <c r="S1209" s="3" t="e">
        <f>IF(DEGREES(ACOS(SIN(RADIANS(G1209))*SIN(RADIANS(E1204))+COS(RADIANS(G1209))*COS(RADIANS(E1204))*COS(RADIANS(S1194))))&gt;90,0,$F$4*$F$5/E1203^2*(SIN(RADIANS(G1209))*SIN(RADIANS(E1204))+COS(RADIANS(G1209))*COS(RADIANS(E1204))*COS(RADIANS(S1194))))</f>
        <v>#DIV/0!</v>
      </c>
      <c r="T1209" s="3" t="e">
        <f>IF(DEGREES(ACOS(SIN(RADIANS(G1209))*SIN(RADIANS(E1204))+COS(RADIANS(G1209))*COS(RADIANS(E1204))*COS(RADIANS(T1194))))&gt;90,0,$F$4*$F$5/E1203^2*(SIN(RADIANS(G1209))*SIN(RADIANS(E1204))+COS(RADIANS(G1209))*COS(RADIANS(E1204))*COS(RADIANS(T1194))))</f>
        <v>#DIV/0!</v>
      </c>
      <c r="U1209" s="3" t="e">
        <f>IF(DEGREES(ACOS(SIN(RADIANS(G1209))*SIN(RADIANS(E1204))+COS(RADIANS(G1209))*COS(RADIANS(E1204))*COS(RADIANS(U1194))))&gt;90,0,$F$4*$F$5/E1203^2*(SIN(RADIANS(G1209))*SIN(RADIANS(E1204))+COS(RADIANS(G1209))*COS(RADIANS(E1204))*COS(RADIANS(U1194))))</f>
        <v>#DIV/0!</v>
      </c>
      <c r="V1209" s="3" t="e">
        <f>IF(DEGREES(ACOS(SIN(RADIANS(G1209))*SIN(RADIANS(E1204))+COS(RADIANS(G1209))*COS(RADIANS(E1204))*COS(RADIANS(V1194))))&gt;90,0,$F$4*$F$5/E1203^2*(SIN(RADIANS(G1209))*SIN(RADIANS(E1204))+COS(RADIANS(G1209))*COS(RADIANS(E1204))*COS(RADIANS(V1194))))</f>
        <v>#DIV/0!</v>
      </c>
      <c r="W1209" s="3" t="e">
        <f>IF(DEGREES(ACOS(SIN(RADIANS(G1209))*SIN(RADIANS(E1204))+COS(RADIANS(G1209))*COS(RADIANS(E1204))*COS(RADIANS(W1194))))&gt;90,0,$F$4*$F$5/E1203^2*(SIN(RADIANS(G1209))*SIN(RADIANS(E1204))+COS(RADIANS(G1209))*COS(RADIANS(E1204))*COS(RADIANS(W1194))))</f>
        <v>#DIV/0!</v>
      </c>
      <c r="X1209" s="3" t="e">
        <f>IF(DEGREES(ACOS(SIN(RADIANS(G1209))*SIN(RADIANS(E1204))+COS(RADIANS(G1209))*COS(RADIANS(E1204))*COS(RADIANS(X1194))))&gt;90,0,$F$4*$F$5/E1203^2*(SIN(RADIANS(G1209))*SIN(RADIANS(E1204))+COS(RADIANS(G1209))*COS(RADIANS(E1204))*COS(RADIANS(X1194))))</f>
        <v>#DIV/0!</v>
      </c>
      <c r="Y1209" s="3" t="e">
        <f>IF(DEGREES(ACOS(SIN(RADIANS(G1209))*SIN(RADIANS(E1204))+COS(RADIANS(G1209))*COS(RADIANS(E1204))*COS(RADIANS(Y1194))))&gt;90,0,$F$4*$F$5/E1203^2*(SIN(RADIANS(G1209))*SIN(RADIANS(E1204))+COS(RADIANS(G1209))*COS(RADIANS(E1204))*COS(RADIANS(Y1194))))</f>
        <v>#DIV/0!</v>
      </c>
      <c r="Z1209" s="3" t="e">
        <f>IF(DEGREES(ACOS(SIN(RADIANS(G1209))*SIN(RADIANS(E1204))+COS(RADIANS(G1209))*COS(RADIANS(E1204))*COS(RADIANS(Z1194))))&gt;90,0,$F$4*$F$5/E1203^2*(SIN(RADIANS(G1209))*SIN(RADIANS(E1204))+COS(RADIANS(G1209))*COS(RADIANS(E1204))*COS(RADIANS(Z1194))))</f>
        <v>#DIV/0!</v>
      </c>
      <c r="AA1209" s="3" t="e">
        <f>IF(DEGREES(ACOS(SIN(RADIANS(G1209))*SIN(RADIANS(E1204))+COS(RADIANS(G1209))*COS(RADIANS(E1204))*COS(RADIANS(AA1194))))&gt;90,0,$F$4*$F$5/E1203^2*(SIN(RADIANS(G1209))*SIN(RADIANS(E1204))+COS(RADIANS(G1209))*COS(RADIANS(E1204))*COS(RADIANS(AA1194))))</f>
        <v>#DIV/0!</v>
      </c>
      <c r="AB1209" s="3" t="e">
        <f>IF(DEGREES(ACOS(SIN(RADIANS(G1209))*SIN(RADIANS(E1204))+COS(RADIANS(G1209))*COS(RADIANS(E1204))*COS(RADIANS(AB1194))))&gt;90,0,$F$4*$F$5/E1203^2*(SIN(RADIANS(G1209))*SIN(RADIANS(E1204))+COS(RADIANS(G1209))*COS(RADIANS(E1204))*COS(RADIANS(AB1194))))</f>
        <v>#DIV/0!</v>
      </c>
      <c r="AC1209" s="3" t="e">
        <f>IF(DEGREES(ACOS(SIN(RADIANS(G1209))*SIN(RADIANS(E1204))+COS(RADIANS(G1209))*COS(RADIANS(E1204))*COS(RADIANS(AC1194))))&gt;90,0,$F$4*$F$5/E1203^2*(SIN(RADIANS(G1209))*SIN(RADIANS(E1204))+COS(RADIANS(G1209))*COS(RADIANS(E1204))*COS(RADIANS(AC1194))))</f>
        <v>#DIV/0!</v>
      </c>
      <c r="AD1209" s="3" t="e">
        <f>IF(DEGREES(ACOS(SIN(RADIANS(G1209))*SIN(RADIANS(E1204))+COS(RADIANS(G1209))*COS(RADIANS(E1204))*COS(RADIANS(AD1194))))&gt;90,0,$F$4*$F$5/E1203^2*(SIN(RADIANS(G1209))*SIN(RADIANS(E1204))+COS(RADIANS(G1209))*COS(RADIANS(E1204))*COS(RADIANS(AD1194))))</f>
        <v>#DIV/0!</v>
      </c>
      <c r="AE1209" s="3" t="e">
        <f>IF(DEGREES(ACOS(SIN(RADIANS(G1209))*SIN(RADIANS(E1204))+COS(RADIANS(G1209))*COS(RADIANS(E1204))*COS(RADIANS(AE1194))))&gt;90,0,$F$4*$F$5/E1203^2*(SIN(RADIANS(G1209))*SIN(RADIANS(E1204))+COS(RADIANS(G1209))*COS(RADIANS(E1204))*COS(RADIANS(AE1194))))</f>
        <v>#DIV/0!</v>
      </c>
      <c r="AF1209" s="3" t="e">
        <f>IF(DEGREES(ACOS(SIN(RADIANS(G1209))*SIN(RADIANS(E1204))+COS(RADIANS(G1209))*COS(RADIANS(E1204))*COS(RADIANS(AF1194))))&gt;90,0,$F$4*$F$5/E1203^2*(SIN(RADIANS(G1209))*SIN(RADIANS(E1204))+COS(RADIANS(G1209))*COS(RADIANS(E1204))*COS(RADIANS(AF1194))))</f>
        <v>#DIV/0!</v>
      </c>
      <c r="AG1209" s="3" t="e">
        <f>IF(DEGREES(ACOS(SIN(RADIANS(G1209))*SIN(RADIANS(E1204))+COS(RADIANS(G1209))*COS(RADIANS(E1204))*COS(RADIANS(AG1194))))&gt;90,0,$F$4*$F$5/E1203^2*(SIN(RADIANS(G1209))*SIN(RADIANS(E1204))+COS(RADIANS(G1209))*COS(RADIANS(E1204))*COS(RADIANS(AG1194))))</f>
        <v>#DIV/0!</v>
      </c>
      <c r="AH1209" s="3" t="e">
        <f>IF(DEGREES(ACOS(SIN(RADIANS(G1209))*SIN(RADIANS(E1204))+COS(RADIANS(G1209))*COS(RADIANS(E1204))*COS(RADIANS(AH1194))))&gt;90,0,$F$4*$F$5/E1203^2*(SIN(RADIANS(G1209))*SIN(RADIANS(E1204))+COS(RADIANS(G1209))*COS(RADIANS(E1204))*COS(RADIANS(AH1194))))</f>
        <v>#DIV/0!</v>
      </c>
      <c r="AI1209" s="3" t="e">
        <f>IF(DEGREES(ACOS(SIN(RADIANS(G1209))*SIN(RADIANS(E1204))+COS(RADIANS(G1209))*COS(RADIANS(E1204))*COS(RADIANS(AI1194))))&gt;90,0,$F$4*$F$5/E1203^2*(SIN(RADIANS(G1209))*SIN(RADIANS(E1204))+COS(RADIANS(G1209))*COS(RADIANS(E1204))*COS(RADIANS(AI1194))))</f>
        <v>#DIV/0!</v>
      </c>
      <c r="AJ1209" s="3" t="e">
        <f>IF(DEGREES(ACOS(SIN(RADIANS(G1209))*SIN(RADIANS(E1204))+COS(RADIANS(G1209))*COS(RADIANS(E1204))*COS(RADIANS(AJ1194))))&gt;90,0,$F$4*$F$5/E1203^2*(SIN(RADIANS(G1209))*SIN(RADIANS(E1204))+COS(RADIANS(G1209))*COS(RADIANS(E1204))*COS(RADIANS(AJ1194))))</f>
        <v>#DIV/0!</v>
      </c>
      <c r="AK1209" s="3">
        <f>IF(DEGREES(ACOS(SIN(RADIANS(G1209))*SIN(RADIANS(E1204))+COS(RADIANS(G1209))*COS(RADIANS(E1204))*COS(RADIANS(AK1194))))&gt;90,0,$F$4*$F$5/E1203^2*(SIN(RADIANS(G1209))*SIN(RADIANS(E1204))+COS(RADIANS(G1209))*COS(RADIANS(E1204))*COS(RADIANS(AK1194))))</f>
        <v>0</v>
      </c>
      <c r="AL1209" s="3">
        <f>IF(DEGREES(ACOS(SIN(RADIANS(G1209))*SIN(RADIANS(E1204))+COS(RADIANS(G1209))*COS(RADIANS(E1204))*COS(RADIANS(AL1194))))&gt;90,0,$F$4*$F$5/E1203^2*(SIN(RADIANS(G1209))*SIN(RADIANS(E1204))+COS(RADIANS(G1209))*COS(RADIANS(E1204))*COS(RADIANS(AL1194))))</f>
        <v>0</v>
      </c>
      <c r="AM1209" s="3">
        <f>IF(DEGREES(ACOS(SIN(RADIANS(G1209))*SIN(RADIANS(E1204))+COS(RADIANS(G1209))*COS(RADIANS(E1204))*COS(RADIANS(AM1194))))&gt;90,0,$F$4*$F$5/E1203^2*(SIN(RADIANS(G1209))*SIN(RADIANS(E1204))+COS(RADIANS(G1209))*COS(RADIANS(E1204))*COS(RADIANS(AM1194))))</f>
        <v>0</v>
      </c>
      <c r="AN1209" s="3">
        <f>IF(DEGREES(ACOS(SIN(RADIANS(G1209))*SIN(RADIANS(E1204))+COS(RADIANS(G1209))*COS(RADIANS(E1204))*COS(RADIANS(AN1194))))&gt;90,0,$F$4*$F$5/E1203^2*(SIN(RADIANS(G1209))*SIN(RADIANS(E1204))+COS(RADIANS(G1209))*COS(RADIANS(E1204))*COS(RADIANS(AN1194))))</f>
        <v>0</v>
      </c>
      <c r="AO1209" s="3">
        <f>IF(DEGREES(ACOS(SIN(RADIANS(G1209))*SIN(RADIANS(E1204))+COS(RADIANS(G1209))*COS(RADIANS(E1204))*COS(RADIANS(AO1194))))&gt;90,0,$F$4*$F$5/E1203^2*(SIN(RADIANS(G1209))*SIN(RADIANS(E1204))+COS(RADIANS(G1209))*COS(RADIANS(E1204))*COS(RADIANS(AO1194))))</f>
        <v>0</v>
      </c>
      <c r="AP1209" s="3">
        <f>IF(DEGREES(ACOS(SIN(RADIANS(G1209))*SIN(RADIANS(E1204))+COS(RADIANS(G1209))*COS(RADIANS(E1204))*COS(RADIANS(AP1194))))&gt;90,0,$F$4*$F$5/E1203^2*(SIN(RADIANS(G1209))*SIN(RADIANS(E1204))+COS(RADIANS(G1209))*COS(RADIANS(E1204))*COS(RADIANS(AP1194))))</f>
        <v>0</v>
      </c>
      <c r="AQ1209" s="3">
        <f>IF(DEGREES(ACOS(SIN(RADIANS(G1209))*SIN(RADIANS(E1204))+COS(RADIANS(G1209))*COS(RADIANS(E1204))*COS(RADIANS(AQ1194))))&gt;90,0,$F$4*$F$5/E1203^2*(SIN(RADIANS(G1209))*SIN(RADIANS(E1204))+COS(RADIANS(G1209))*COS(RADIANS(E1204))*COS(RADIANS(AQ1194))))</f>
        <v>0</v>
      </c>
      <c r="AR1209" s="3">
        <f>IF(DEGREES(ACOS(SIN(RADIANS(G1209))*SIN(RADIANS(E1204))+COS(RADIANS(G1209))*COS(RADIANS(E1204))*COS(RADIANS(AR1194))))&gt;90,0,$F$4*$F$5/E1203^2*(SIN(RADIANS(G1209))*SIN(RADIANS(E1204))+COS(RADIANS(G1209))*COS(RADIANS(E1204))*COS(RADIANS(AR1194))))</f>
        <v>0</v>
      </c>
    </row>
    <row r="1210" spans="2:44" ht="15.75" customHeight="1" x14ac:dyDescent="0.2">
      <c r="G1210" s="3">
        <v>-50</v>
      </c>
      <c r="I1210" s="3">
        <f>IF(DEGREES(ACOS(SIN(RADIANS(G1210))*SIN(RADIANS(E1204))+COS(RADIANS(G1210))*COS(RADIANS(E1204))*COS(RADIANS(I1194))))&gt;90,0,$F$4*$F$5/E1203^2*(SIN(RADIANS(G1210))*SIN(RADIANS(E1204))+COS(RADIANS(G1210))*COS(RADIANS(E1204))*COS(RADIANS(I1194))))</f>
        <v>0</v>
      </c>
      <c r="J1210" s="3">
        <f>IF(DEGREES(ACOS(SIN(RADIANS(G1210))*SIN(RADIANS(E1204))+COS(RADIANS(G1210))*COS(RADIANS(E1204))*COS(RADIANS(J1194))))&gt;90,0,$F$4*$F$5/E1203^2*(SIN(RADIANS(G1210))*SIN(RADIANS(E1204))+COS(RADIANS(G1210))*COS(RADIANS(E1204))*COS(RADIANS(J1194))))</f>
        <v>0</v>
      </c>
      <c r="K1210" s="3">
        <f>IF(DEGREES(ACOS(SIN(RADIANS(G1210))*SIN(RADIANS(E1204))+COS(RADIANS(G1210))*COS(RADIANS(E1204))*COS(RADIANS(K1194))))&gt;90,0,$F$4*$F$5/E1203^2*(SIN(RADIANS(G1210))*SIN(RADIANS(E1204))+COS(RADIANS(G1210))*COS(RADIANS(E1204))*COS(RADIANS(K1194))))</f>
        <v>0</v>
      </c>
      <c r="L1210" s="3">
        <f>IF(DEGREES(ACOS(SIN(RADIANS(G1210))*SIN(RADIANS(E1204))+COS(RADIANS(G1210))*COS(RADIANS(E1204))*COS(RADIANS(L1194))))&gt;90,0,$F$4*$F$5/E1203^2*(SIN(RADIANS(G1210))*SIN(RADIANS(E1204))+COS(RADIANS(G1210))*COS(RADIANS(E1204))*COS(RADIANS(L1194))))</f>
        <v>0</v>
      </c>
      <c r="M1210" s="3">
        <f>IF(DEGREES(ACOS(SIN(RADIANS(G1210))*SIN(RADIANS(E1204))+COS(RADIANS(G1210))*COS(RADIANS(E1204))*COS(RADIANS(M1194))))&gt;90,0,$F$4*$F$5/E1203^2*(SIN(RADIANS(G1210))*SIN(RADIANS(E1204))+COS(RADIANS(G1210))*COS(RADIANS(E1204))*COS(RADIANS(M1194))))</f>
        <v>0</v>
      </c>
      <c r="N1210" s="3">
        <f>IF(DEGREES(ACOS(SIN(RADIANS(G1210))*SIN(RADIANS(E1204))+COS(RADIANS(G1210))*COS(RADIANS(E1204))*COS(RADIANS(N1194))))&gt;90,0,$F$4*$F$5/E1203^2*(SIN(RADIANS(G1210))*SIN(RADIANS(E1204))+COS(RADIANS(G1210))*COS(RADIANS(E1204))*COS(RADIANS(N1194))))</f>
        <v>0</v>
      </c>
      <c r="O1210" s="3">
        <f>IF(DEGREES(ACOS(SIN(RADIANS(G1210))*SIN(RADIANS(E1204))+COS(RADIANS(G1210))*COS(RADIANS(E1204))*COS(RADIANS(O1194))))&gt;90,0,$F$4*$F$5/E1203^2*(SIN(RADIANS(G1210))*SIN(RADIANS(E1204))+COS(RADIANS(G1210))*COS(RADIANS(E1204))*COS(RADIANS(O1194))))</f>
        <v>0</v>
      </c>
      <c r="P1210" s="3">
        <f>IF(DEGREES(ACOS(SIN(RADIANS(G1210))*SIN(RADIANS(E1204))+COS(RADIANS(G1210))*COS(RADIANS(E1204))*COS(RADIANS(P1194))))&gt;90,0,$F$4*$F$5/E1203^2*(SIN(RADIANS(G1210))*SIN(RADIANS(E1204))+COS(RADIANS(G1210))*COS(RADIANS(E1204))*COS(RADIANS(P1194))))</f>
        <v>0</v>
      </c>
      <c r="Q1210" s="3">
        <f>IF(DEGREES(ACOS(SIN(RADIANS(G1210))*SIN(RADIANS(E1204))+COS(RADIANS(G1210))*COS(RADIANS(E1204))*COS(RADIANS(Q1194))))&gt;90,0,$F$4*$F$5/E1203^2*(SIN(RADIANS(G1210))*SIN(RADIANS(E1204))+COS(RADIANS(G1210))*COS(RADIANS(E1204))*COS(RADIANS(Q1194))))</f>
        <v>0</v>
      </c>
      <c r="R1210" s="3" t="e">
        <f>IF(DEGREES(ACOS(SIN(RADIANS(G1210))*SIN(RADIANS(E1204))+COS(RADIANS(G1210))*COS(RADIANS(E1204))*COS(RADIANS(R1194))))&gt;90,0,$F$4*$F$5/E1203^2*(SIN(RADIANS(G1210))*SIN(RADIANS(E1204))+COS(RADIANS(G1210))*COS(RADIANS(E1204))*COS(RADIANS(R1194))))</f>
        <v>#DIV/0!</v>
      </c>
      <c r="S1210" s="3" t="e">
        <f>IF(DEGREES(ACOS(SIN(RADIANS(G1210))*SIN(RADIANS(E1204))+COS(RADIANS(G1210))*COS(RADIANS(E1204))*COS(RADIANS(S1194))))&gt;90,0,$F$4*$F$5/E1203^2*(SIN(RADIANS(G1210))*SIN(RADIANS(E1204))+COS(RADIANS(G1210))*COS(RADIANS(E1204))*COS(RADIANS(S1194))))</f>
        <v>#DIV/0!</v>
      </c>
      <c r="T1210" s="3" t="e">
        <f>IF(DEGREES(ACOS(SIN(RADIANS(G1210))*SIN(RADIANS(E1204))+COS(RADIANS(G1210))*COS(RADIANS(E1204))*COS(RADIANS(T1194))))&gt;90,0,$F$4*$F$5/E1203^2*(SIN(RADIANS(G1210))*SIN(RADIANS(E1204))+COS(RADIANS(G1210))*COS(RADIANS(E1204))*COS(RADIANS(T1194))))</f>
        <v>#DIV/0!</v>
      </c>
      <c r="U1210" s="3" t="e">
        <f>IF(DEGREES(ACOS(SIN(RADIANS(G1210))*SIN(RADIANS(E1204))+COS(RADIANS(G1210))*COS(RADIANS(E1204))*COS(RADIANS(U1194))))&gt;90,0,$F$4*$F$5/E1203^2*(SIN(RADIANS(G1210))*SIN(RADIANS(E1204))+COS(RADIANS(G1210))*COS(RADIANS(E1204))*COS(RADIANS(U1194))))</f>
        <v>#DIV/0!</v>
      </c>
      <c r="V1210" s="3" t="e">
        <f>IF(DEGREES(ACOS(SIN(RADIANS(G1210))*SIN(RADIANS(E1204))+COS(RADIANS(G1210))*COS(RADIANS(E1204))*COS(RADIANS(V1194))))&gt;90,0,$F$4*$F$5/E1203^2*(SIN(RADIANS(G1210))*SIN(RADIANS(E1204))+COS(RADIANS(G1210))*COS(RADIANS(E1204))*COS(RADIANS(V1194))))</f>
        <v>#DIV/0!</v>
      </c>
      <c r="W1210" s="3" t="e">
        <f>IF(DEGREES(ACOS(SIN(RADIANS(G1210))*SIN(RADIANS(E1204))+COS(RADIANS(G1210))*COS(RADIANS(E1204))*COS(RADIANS(W1194))))&gt;90,0,$F$4*$F$5/E1203^2*(SIN(RADIANS(G1210))*SIN(RADIANS(E1204))+COS(RADIANS(G1210))*COS(RADIANS(E1204))*COS(RADIANS(W1194))))</f>
        <v>#DIV/0!</v>
      </c>
      <c r="X1210" s="3" t="e">
        <f>IF(DEGREES(ACOS(SIN(RADIANS(G1210))*SIN(RADIANS(E1204))+COS(RADIANS(G1210))*COS(RADIANS(E1204))*COS(RADIANS(X1194))))&gt;90,0,$F$4*$F$5/E1203^2*(SIN(RADIANS(G1210))*SIN(RADIANS(E1204))+COS(RADIANS(G1210))*COS(RADIANS(E1204))*COS(RADIANS(X1194))))</f>
        <v>#DIV/0!</v>
      </c>
      <c r="Y1210" s="3" t="e">
        <f>IF(DEGREES(ACOS(SIN(RADIANS(G1210))*SIN(RADIANS(E1204))+COS(RADIANS(G1210))*COS(RADIANS(E1204))*COS(RADIANS(Y1194))))&gt;90,0,$F$4*$F$5/E1203^2*(SIN(RADIANS(G1210))*SIN(RADIANS(E1204))+COS(RADIANS(G1210))*COS(RADIANS(E1204))*COS(RADIANS(Y1194))))</f>
        <v>#DIV/0!</v>
      </c>
      <c r="Z1210" s="3" t="e">
        <f>IF(DEGREES(ACOS(SIN(RADIANS(G1210))*SIN(RADIANS(E1204))+COS(RADIANS(G1210))*COS(RADIANS(E1204))*COS(RADIANS(Z1194))))&gt;90,0,$F$4*$F$5/E1203^2*(SIN(RADIANS(G1210))*SIN(RADIANS(E1204))+COS(RADIANS(G1210))*COS(RADIANS(E1204))*COS(RADIANS(Z1194))))</f>
        <v>#DIV/0!</v>
      </c>
      <c r="AA1210" s="3" t="e">
        <f>IF(DEGREES(ACOS(SIN(RADIANS(G1210))*SIN(RADIANS(E1204))+COS(RADIANS(G1210))*COS(RADIANS(E1204))*COS(RADIANS(AA1194))))&gt;90,0,$F$4*$F$5/E1203^2*(SIN(RADIANS(G1210))*SIN(RADIANS(E1204))+COS(RADIANS(G1210))*COS(RADIANS(E1204))*COS(RADIANS(AA1194))))</f>
        <v>#DIV/0!</v>
      </c>
      <c r="AB1210" s="3" t="e">
        <f>IF(DEGREES(ACOS(SIN(RADIANS(G1210))*SIN(RADIANS(E1204))+COS(RADIANS(G1210))*COS(RADIANS(E1204))*COS(RADIANS(AB1194))))&gt;90,0,$F$4*$F$5/E1203^2*(SIN(RADIANS(G1210))*SIN(RADIANS(E1204))+COS(RADIANS(G1210))*COS(RADIANS(E1204))*COS(RADIANS(AB1194))))</f>
        <v>#DIV/0!</v>
      </c>
      <c r="AC1210" s="3" t="e">
        <f>IF(DEGREES(ACOS(SIN(RADIANS(G1210))*SIN(RADIANS(E1204))+COS(RADIANS(G1210))*COS(RADIANS(E1204))*COS(RADIANS(AC1194))))&gt;90,0,$F$4*$F$5/E1203^2*(SIN(RADIANS(G1210))*SIN(RADIANS(E1204))+COS(RADIANS(G1210))*COS(RADIANS(E1204))*COS(RADIANS(AC1194))))</f>
        <v>#DIV/0!</v>
      </c>
      <c r="AD1210" s="3" t="e">
        <f>IF(DEGREES(ACOS(SIN(RADIANS(G1210))*SIN(RADIANS(E1204))+COS(RADIANS(G1210))*COS(RADIANS(E1204))*COS(RADIANS(AD1194))))&gt;90,0,$F$4*$F$5/E1203^2*(SIN(RADIANS(G1210))*SIN(RADIANS(E1204))+COS(RADIANS(G1210))*COS(RADIANS(E1204))*COS(RADIANS(AD1194))))</f>
        <v>#DIV/0!</v>
      </c>
      <c r="AE1210" s="3" t="e">
        <f>IF(DEGREES(ACOS(SIN(RADIANS(G1210))*SIN(RADIANS(E1204))+COS(RADIANS(G1210))*COS(RADIANS(E1204))*COS(RADIANS(AE1194))))&gt;90,0,$F$4*$F$5/E1203^2*(SIN(RADIANS(G1210))*SIN(RADIANS(E1204))+COS(RADIANS(G1210))*COS(RADIANS(E1204))*COS(RADIANS(AE1194))))</f>
        <v>#DIV/0!</v>
      </c>
      <c r="AF1210" s="3" t="e">
        <f>IF(DEGREES(ACOS(SIN(RADIANS(G1210))*SIN(RADIANS(E1204))+COS(RADIANS(G1210))*COS(RADIANS(E1204))*COS(RADIANS(AF1194))))&gt;90,0,$F$4*$F$5/E1203^2*(SIN(RADIANS(G1210))*SIN(RADIANS(E1204))+COS(RADIANS(G1210))*COS(RADIANS(E1204))*COS(RADIANS(AF1194))))</f>
        <v>#DIV/0!</v>
      </c>
      <c r="AG1210" s="3" t="e">
        <f>IF(DEGREES(ACOS(SIN(RADIANS(G1210))*SIN(RADIANS(E1204))+COS(RADIANS(G1210))*COS(RADIANS(E1204))*COS(RADIANS(AG1194))))&gt;90,0,$F$4*$F$5/E1203^2*(SIN(RADIANS(G1210))*SIN(RADIANS(E1204))+COS(RADIANS(G1210))*COS(RADIANS(E1204))*COS(RADIANS(AG1194))))</f>
        <v>#DIV/0!</v>
      </c>
      <c r="AH1210" s="3" t="e">
        <f>IF(DEGREES(ACOS(SIN(RADIANS(G1210))*SIN(RADIANS(E1204))+COS(RADIANS(G1210))*COS(RADIANS(E1204))*COS(RADIANS(AH1194))))&gt;90,0,$F$4*$F$5/E1203^2*(SIN(RADIANS(G1210))*SIN(RADIANS(E1204))+COS(RADIANS(G1210))*COS(RADIANS(E1204))*COS(RADIANS(AH1194))))</f>
        <v>#DIV/0!</v>
      </c>
      <c r="AI1210" s="3" t="e">
        <f>IF(DEGREES(ACOS(SIN(RADIANS(G1210))*SIN(RADIANS(E1204))+COS(RADIANS(G1210))*COS(RADIANS(E1204))*COS(RADIANS(AI1194))))&gt;90,0,$F$4*$F$5/E1203^2*(SIN(RADIANS(G1210))*SIN(RADIANS(E1204))+COS(RADIANS(G1210))*COS(RADIANS(E1204))*COS(RADIANS(AI1194))))</f>
        <v>#DIV/0!</v>
      </c>
      <c r="AJ1210" s="3" t="e">
        <f>IF(DEGREES(ACOS(SIN(RADIANS(G1210))*SIN(RADIANS(E1204))+COS(RADIANS(G1210))*COS(RADIANS(E1204))*COS(RADIANS(AJ1194))))&gt;90,0,$F$4*$F$5/E1203^2*(SIN(RADIANS(G1210))*SIN(RADIANS(E1204))+COS(RADIANS(G1210))*COS(RADIANS(E1204))*COS(RADIANS(AJ1194))))</f>
        <v>#DIV/0!</v>
      </c>
      <c r="AK1210" s="3">
        <f>IF(DEGREES(ACOS(SIN(RADIANS(G1210))*SIN(RADIANS(E1204))+COS(RADIANS(G1210))*COS(RADIANS(E1204))*COS(RADIANS(AK1194))))&gt;90,0,$F$4*$F$5/E1203^2*(SIN(RADIANS(G1210))*SIN(RADIANS(E1204))+COS(RADIANS(G1210))*COS(RADIANS(E1204))*COS(RADIANS(AK1194))))</f>
        <v>0</v>
      </c>
      <c r="AL1210" s="3">
        <f>IF(DEGREES(ACOS(SIN(RADIANS(G1210))*SIN(RADIANS(E1204))+COS(RADIANS(G1210))*COS(RADIANS(E1204))*COS(RADIANS(AL1194))))&gt;90,0,$F$4*$F$5/E1203^2*(SIN(RADIANS(G1210))*SIN(RADIANS(E1204))+COS(RADIANS(G1210))*COS(RADIANS(E1204))*COS(RADIANS(AL1194))))</f>
        <v>0</v>
      </c>
      <c r="AM1210" s="3">
        <f>IF(DEGREES(ACOS(SIN(RADIANS(G1210))*SIN(RADIANS(E1204))+COS(RADIANS(G1210))*COS(RADIANS(E1204))*COS(RADIANS(AM1194))))&gt;90,0,$F$4*$F$5/E1203^2*(SIN(RADIANS(G1210))*SIN(RADIANS(E1204))+COS(RADIANS(G1210))*COS(RADIANS(E1204))*COS(RADIANS(AM1194))))</f>
        <v>0</v>
      </c>
      <c r="AN1210" s="3">
        <f>IF(DEGREES(ACOS(SIN(RADIANS(G1210))*SIN(RADIANS(E1204))+COS(RADIANS(G1210))*COS(RADIANS(E1204))*COS(RADIANS(AN1194))))&gt;90,0,$F$4*$F$5/E1203^2*(SIN(RADIANS(G1210))*SIN(RADIANS(E1204))+COS(RADIANS(G1210))*COS(RADIANS(E1204))*COS(RADIANS(AN1194))))</f>
        <v>0</v>
      </c>
      <c r="AO1210" s="3">
        <f>IF(DEGREES(ACOS(SIN(RADIANS(G1210))*SIN(RADIANS(E1204))+COS(RADIANS(G1210))*COS(RADIANS(E1204))*COS(RADIANS(AO1194))))&gt;90,0,$F$4*$F$5/E1203^2*(SIN(RADIANS(G1210))*SIN(RADIANS(E1204))+COS(RADIANS(G1210))*COS(RADIANS(E1204))*COS(RADIANS(AO1194))))</f>
        <v>0</v>
      </c>
      <c r="AP1210" s="3">
        <f>IF(DEGREES(ACOS(SIN(RADIANS(G1210))*SIN(RADIANS(E1204))+COS(RADIANS(G1210))*COS(RADIANS(E1204))*COS(RADIANS(AP1194))))&gt;90,0,$F$4*$F$5/E1203^2*(SIN(RADIANS(G1210))*SIN(RADIANS(E1204))+COS(RADIANS(G1210))*COS(RADIANS(E1204))*COS(RADIANS(AP1194))))</f>
        <v>0</v>
      </c>
      <c r="AQ1210" s="3">
        <f>IF(DEGREES(ACOS(SIN(RADIANS(G1210))*SIN(RADIANS(E1204))+COS(RADIANS(G1210))*COS(RADIANS(E1204))*COS(RADIANS(AQ1194))))&gt;90,0,$F$4*$F$5/E1203^2*(SIN(RADIANS(G1210))*SIN(RADIANS(E1204))+COS(RADIANS(G1210))*COS(RADIANS(E1204))*COS(RADIANS(AQ1194))))</f>
        <v>0</v>
      </c>
      <c r="AR1210" s="3">
        <f>IF(DEGREES(ACOS(SIN(RADIANS(G1210))*SIN(RADIANS(E1204))+COS(RADIANS(G1210))*COS(RADIANS(E1204))*COS(RADIANS(AR1194))))&gt;90,0,$F$4*$F$5/E1203^2*(SIN(RADIANS(G1210))*SIN(RADIANS(E1204))+COS(RADIANS(G1210))*COS(RADIANS(E1204))*COS(RADIANS(AR1194))))</f>
        <v>0</v>
      </c>
    </row>
    <row r="1211" spans="2:44" ht="15.75" customHeight="1" x14ac:dyDescent="0.2">
      <c r="G1211" s="3">
        <v>-60</v>
      </c>
      <c r="I1211" s="3">
        <f>IF(DEGREES(ACOS(SIN(RADIANS(G1211))*SIN(RADIANS(E1204))+COS(RADIANS(G1211))*COS(RADIANS(E1204))*COS(RADIANS(I1194))))&gt;90,0,$F$4*$F$5/E1203^2*(SIN(RADIANS(G1211))*SIN(RADIANS(E1204))+COS(RADIANS(G1211))*COS(RADIANS(E1204))*COS(RADIANS(I1194))))</f>
        <v>0</v>
      </c>
      <c r="J1211" s="3">
        <f>IF(DEGREES(ACOS(SIN(RADIANS(G1211))*SIN(RADIANS(E1204))+COS(RADIANS(G1211))*COS(RADIANS(E1204))*COS(RADIANS(J1194))))&gt;90,0,$F$4*$F$5/E1203^2*(SIN(RADIANS(G1211))*SIN(RADIANS(E1204))+COS(RADIANS(G1211))*COS(RADIANS(E1204))*COS(RADIANS(J1194))))</f>
        <v>0</v>
      </c>
      <c r="K1211" s="3">
        <f>IF(DEGREES(ACOS(SIN(RADIANS(G1211))*SIN(RADIANS(E1204))+COS(RADIANS(G1211))*COS(RADIANS(E1204))*COS(RADIANS(K1194))))&gt;90,0,$F$4*$F$5/E1203^2*(SIN(RADIANS(G1211))*SIN(RADIANS(E1204))+COS(RADIANS(G1211))*COS(RADIANS(E1204))*COS(RADIANS(K1194))))</f>
        <v>0</v>
      </c>
      <c r="L1211" s="3">
        <f>IF(DEGREES(ACOS(SIN(RADIANS(G1211))*SIN(RADIANS(E1204))+COS(RADIANS(G1211))*COS(RADIANS(E1204))*COS(RADIANS(L1194))))&gt;90,0,$F$4*$F$5/E1203^2*(SIN(RADIANS(G1211))*SIN(RADIANS(E1204))+COS(RADIANS(G1211))*COS(RADIANS(E1204))*COS(RADIANS(L1194))))</f>
        <v>0</v>
      </c>
      <c r="M1211" s="3">
        <f>IF(DEGREES(ACOS(SIN(RADIANS(G1211))*SIN(RADIANS(E1204))+COS(RADIANS(G1211))*COS(RADIANS(E1204))*COS(RADIANS(M1194))))&gt;90,0,$F$4*$F$5/E1203^2*(SIN(RADIANS(G1211))*SIN(RADIANS(E1204))+COS(RADIANS(G1211))*COS(RADIANS(E1204))*COS(RADIANS(M1194))))</f>
        <v>0</v>
      </c>
      <c r="N1211" s="3">
        <f>IF(DEGREES(ACOS(SIN(RADIANS(G1211))*SIN(RADIANS(E1204))+COS(RADIANS(G1211))*COS(RADIANS(E1204))*COS(RADIANS(N1194))))&gt;90,0,$F$4*$F$5/E1203^2*(SIN(RADIANS(G1211))*SIN(RADIANS(E1204))+COS(RADIANS(G1211))*COS(RADIANS(E1204))*COS(RADIANS(N1194))))</f>
        <v>0</v>
      </c>
      <c r="O1211" s="3">
        <f>IF(DEGREES(ACOS(SIN(RADIANS(G1211))*SIN(RADIANS(E1204))+COS(RADIANS(G1211))*COS(RADIANS(E1204))*COS(RADIANS(O1194))))&gt;90,0,$F$4*$F$5/E1203^2*(SIN(RADIANS(G1211))*SIN(RADIANS(E1204))+COS(RADIANS(G1211))*COS(RADIANS(E1204))*COS(RADIANS(O1194))))</f>
        <v>0</v>
      </c>
      <c r="P1211" s="3">
        <f>IF(DEGREES(ACOS(SIN(RADIANS(G1211))*SIN(RADIANS(E1204))+COS(RADIANS(G1211))*COS(RADIANS(E1204))*COS(RADIANS(P1194))))&gt;90,0,$F$4*$F$5/E1203^2*(SIN(RADIANS(G1211))*SIN(RADIANS(E1204))+COS(RADIANS(G1211))*COS(RADIANS(E1204))*COS(RADIANS(P1194))))</f>
        <v>0</v>
      </c>
      <c r="Q1211" s="3">
        <f>IF(DEGREES(ACOS(SIN(RADIANS(G1211))*SIN(RADIANS(E1204))+COS(RADIANS(G1211))*COS(RADIANS(E1204))*COS(RADIANS(Q1194))))&gt;90,0,$F$4*$F$5/E1203^2*(SIN(RADIANS(G1211))*SIN(RADIANS(E1204))+COS(RADIANS(G1211))*COS(RADIANS(E1204))*COS(RADIANS(Q1194))))</f>
        <v>0</v>
      </c>
      <c r="R1211" s="3" t="e">
        <f>IF(DEGREES(ACOS(SIN(RADIANS(G1211))*SIN(RADIANS(E1204))+COS(RADIANS(G1211))*COS(RADIANS(E1204))*COS(RADIANS(R1194))))&gt;90,0,$F$4*$F$5/E1203^2*(SIN(RADIANS(G1211))*SIN(RADIANS(E1204))+COS(RADIANS(G1211))*COS(RADIANS(E1204))*COS(RADIANS(R1194))))</f>
        <v>#DIV/0!</v>
      </c>
      <c r="S1211" s="3" t="e">
        <f>IF(DEGREES(ACOS(SIN(RADIANS(G1211))*SIN(RADIANS(E1204))+COS(RADIANS(G1211))*COS(RADIANS(E1204))*COS(RADIANS(S1194))))&gt;90,0,$F$4*$F$5/E1203^2*(SIN(RADIANS(G1211))*SIN(RADIANS(E1204))+COS(RADIANS(G1211))*COS(RADIANS(E1204))*COS(RADIANS(S1194))))</f>
        <v>#DIV/0!</v>
      </c>
      <c r="T1211" s="3" t="e">
        <f>IF(DEGREES(ACOS(SIN(RADIANS(G1211))*SIN(RADIANS(E1204))+COS(RADIANS(G1211))*COS(RADIANS(E1204))*COS(RADIANS(T1194))))&gt;90,0,$F$4*$F$5/E1203^2*(SIN(RADIANS(G1211))*SIN(RADIANS(E1204))+COS(RADIANS(G1211))*COS(RADIANS(E1204))*COS(RADIANS(T1194))))</f>
        <v>#DIV/0!</v>
      </c>
      <c r="U1211" s="3" t="e">
        <f>IF(DEGREES(ACOS(SIN(RADIANS(G1211))*SIN(RADIANS(E1204))+COS(RADIANS(G1211))*COS(RADIANS(E1204))*COS(RADIANS(U1194))))&gt;90,0,$F$4*$F$5/E1203^2*(SIN(RADIANS(G1211))*SIN(RADIANS(E1204))+COS(RADIANS(G1211))*COS(RADIANS(E1204))*COS(RADIANS(U1194))))</f>
        <v>#DIV/0!</v>
      </c>
      <c r="V1211" s="3" t="e">
        <f>IF(DEGREES(ACOS(SIN(RADIANS(G1211))*SIN(RADIANS(E1204))+COS(RADIANS(G1211))*COS(RADIANS(E1204))*COS(RADIANS(V1194))))&gt;90,0,$F$4*$F$5/E1203^2*(SIN(RADIANS(G1211))*SIN(RADIANS(E1204))+COS(RADIANS(G1211))*COS(RADIANS(E1204))*COS(RADIANS(V1194))))</f>
        <v>#DIV/0!</v>
      </c>
      <c r="W1211" s="3" t="e">
        <f>IF(DEGREES(ACOS(SIN(RADIANS(G1211))*SIN(RADIANS(E1204))+COS(RADIANS(G1211))*COS(RADIANS(E1204))*COS(RADIANS(W1194))))&gt;90,0,$F$4*$F$5/E1203^2*(SIN(RADIANS(G1211))*SIN(RADIANS(E1204))+COS(RADIANS(G1211))*COS(RADIANS(E1204))*COS(RADIANS(W1194))))</f>
        <v>#DIV/0!</v>
      </c>
      <c r="X1211" s="3" t="e">
        <f>IF(DEGREES(ACOS(SIN(RADIANS(G1211))*SIN(RADIANS(E1204))+COS(RADIANS(G1211))*COS(RADIANS(E1204))*COS(RADIANS(X1194))))&gt;90,0,$F$4*$F$5/E1203^2*(SIN(RADIANS(G1211))*SIN(RADIANS(E1204))+COS(RADIANS(G1211))*COS(RADIANS(E1204))*COS(RADIANS(X1194))))</f>
        <v>#DIV/0!</v>
      </c>
      <c r="Y1211" s="3" t="e">
        <f>IF(DEGREES(ACOS(SIN(RADIANS(G1211))*SIN(RADIANS(E1204))+COS(RADIANS(G1211))*COS(RADIANS(E1204))*COS(RADIANS(Y1194))))&gt;90,0,$F$4*$F$5/E1203^2*(SIN(RADIANS(G1211))*SIN(RADIANS(E1204))+COS(RADIANS(G1211))*COS(RADIANS(E1204))*COS(RADIANS(Y1194))))</f>
        <v>#DIV/0!</v>
      </c>
      <c r="Z1211" s="3" t="e">
        <f>IF(DEGREES(ACOS(SIN(RADIANS(G1211))*SIN(RADIANS(E1204))+COS(RADIANS(G1211))*COS(RADIANS(E1204))*COS(RADIANS(Z1194))))&gt;90,0,$F$4*$F$5/E1203^2*(SIN(RADIANS(G1211))*SIN(RADIANS(E1204))+COS(RADIANS(G1211))*COS(RADIANS(E1204))*COS(RADIANS(Z1194))))</f>
        <v>#DIV/0!</v>
      </c>
      <c r="AA1211" s="3" t="e">
        <f>IF(DEGREES(ACOS(SIN(RADIANS(G1211))*SIN(RADIANS(E1204))+COS(RADIANS(G1211))*COS(RADIANS(E1204))*COS(RADIANS(AA1194))))&gt;90,0,$F$4*$F$5/E1203^2*(SIN(RADIANS(G1211))*SIN(RADIANS(E1204))+COS(RADIANS(G1211))*COS(RADIANS(E1204))*COS(RADIANS(AA1194))))</f>
        <v>#DIV/0!</v>
      </c>
      <c r="AB1211" s="3" t="e">
        <f>IF(DEGREES(ACOS(SIN(RADIANS(G1211))*SIN(RADIANS(E1204))+COS(RADIANS(G1211))*COS(RADIANS(E1204))*COS(RADIANS(AB1194))))&gt;90,0,$F$4*$F$5/E1203^2*(SIN(RADIANS(G1211))*SIN(RADIANS(E1204))+COS(RADIANS(G1211))*COS(RADIANS(E1204))*COS(RADIANS(AB1194))))</f>
        <v>#DIV/0!</v>
      </c>
      <c r="AC1211" s="3" t="e">
        <f>IF(DEGREES(ACOS(SIN(RADIANS(G1211))*SIN(RADIANS(E1204))+COS(RADIANS(G1211))*COS(RADIANS(E1204))*COS(RADIANS(AC1194))))&gt;90,0,$F$4*$F$5/E1203^2*(SIN(RADIANS(G1211))*SIN(RADIANS(E1204))+COS(RADIANS(G1211))*COS(RADIANS(E1204))*COS(RADIANS(AC1194))))</f>
        <v>#DIV/0!</v>
      </c>
      <c r="AD1211" s="3" t="e">
        <f>IF(DEGREES(ACOS(SIN(RADIANS(G1211))*SIN(RADIANS(E1204))+COS(RADIANS(G1211))*COS(RADIANS(E1204))*COS(RADIANS(AD1194))))&gt;90,0,$F$4*$F$5/E1203^2*(SIN(RADIANS(G1211))*SIN(RADIANS(E1204))+COS(RADIANS(G1211))*COS(RADIANS(E1204))*COS(RADIANS(AD1194))))</f>
        <v>#DIV/0!</v>
      </c>
      <c r="AE1211" s="3" t="e">
        <f>IF(DEGREES(ACOS(SIN(RADIANS(G1211))*SIN(RADIANS(E1204))+COS(RADIANS(G1211))*COS(RADIANS(E1204))*COS(RADIANS(AE1194))))&gt;90,0,$F$4*$F$5/E1203^2*(SIN(RADIANS(G1211))*SIN(RADIANS(E1204))+COS(RADIANS(G1211))*COS(RADIANS(E1204))*COS(RADIANS(AE1194))))</f>
        <v>#DIV/0!</v>
      </c>
      <c r="AF1211" s="3" t="e">
        <f>IF(DEGREES(ACOS(SIN(RADIANS(G1211))*SIN(RADIANS(E1204))+COS(RADIANS(G1211))*COS(RADIANS(E1204))*COS(RADIANS(AF1194))))&gt;90,0,$F$4*$F$5/E1203^2*(SIN(RADIANS(G1211))*SIN(RADIANS(E1204))+COS(RADIANS(G1211))*COS(RADIANS(E1204))*COS(RADIANS(AF1194))))</f>
        <v>#DIV/0!</v>
      </c>
      <c r="AG1211" s="3" t="e">
        <f>IF(DEGREES(ACOS(SIN(RADIANS(G1211))*SIN(RADIANS(E1204))+COS(RADIANS(G1211))*COS(RADIANS(E1204))*COS(RADIANS(AG1194))))&gt;90,0,$F$4*$F$5/E1203^2*(SIN(RADIANS(G1211))*SIN(RADIANS(E1204))+COS(RADIANS(G1211))*COS(RADIANS(E1204))*COS(RADIANS(AG1194))))</f>
        <v>#DIV/0!</v>
      </c>
      <c r="AH1211" s="3" t="e">
        <f>IF(DEGREES(ACOS(SIN(RADIANS(G1211))*SIN(RADIANS(E1204))+COS(RADIANS(G1211))*COS(RADIANS(E1204))*COS(RADIANS(AH1194))))&gt;90,0,$F$4*$F$5/E1203^2*(SIN(RADIANS(G1211))*SIN(RADIANS(E1204))+COS(RADIANS(G1211))*COS(RADIANS(E1204))*COS(RADIANS(AH1194))))</f>
        <v>#DIV/0!</v>
      </c>
      <c r="AI1211" s="3" t="e">
        <f>IF(DEGREES(ACOS(SIN(RADIANS(G1211))*SIN(RADIANS(E1204))+COS(RADIANS(G1211))*COS(RADIANS(E1204))*COS(RADIANS(AI1194))))&gt;90,0,$F$4*$F$5/E1203^2*(SIN(RADIANS(G1211))*SIN(RADIANS(E1204))+COS(RADIANS(G1211))*COS(RADIANS(E1204))*COS(RADIANS(AI1194))))</f>
        <v>#DIV/0!</v>
      </c>
      <c r="AJ1211" s="3" t="e">
        <f>IF(DEGREES(ACOS(SIN(RADIANS(G1211))*SIN(RADIANS(E1204))+COS(RADIANS(G1211))*COS(RADIANS(E1204))*COS(RADIANS(AJ1194))))&gt;90,0,$F$4*$F$5/E1203^2*(SIN(RADIANS(G1211))*SIN(RADIANS(E1204))+COS(RADIANS(G1211))*COS(RADIANS(E1204))*COS(RADIANS(AJ1194))))</f>
        <v>#DIV/0!</v>
      </c>
      <c r="AK1211" s="3">
        <f>IF(DEGREES(ACOS(SIN(RADIANS(G1211))*SIN(RADIANS(E1204))+COS(RADIANS(G1211))*COS(RADIANS(E1204))*COS(RADIANS(AK1194))))&gt;90,0,$F$4*$F$5/E1203^2*(SIN(RADIANS(G1211))*SIN(RADIANS(E1204))+COS(RADIANS(G1211))*COS(RADIANS(E1204))*COS(RADIANS(AK1194))))</f>
        <v>0</v>
      </c>
      <c r="AL1211" s="3">
        <f>IF(DEGREES(ACOS(SIN(RADIANS(G1211))*SIN(RADIANS(E1204))+COS(RADIANS(G1211))*COS(RADIANS(E1204))*COS(RADIANS(AL1194))))&gt;90,0,$F$4*$F$5/E1203^2*(SIN(RADIANS(G1211))*SIN(RADIANS(E1204))+COS(RADIANS(G1211))*COS(RADIANS(E1204))*COS(RADIANS(AL1194))))</f>
        <v>0</v>
      </c>
      <c r="AM1211" s="3">
        <f>IF(DEGREES(ACOS(SIN(RADIANS(G1211))*SIN(RADIANS(E1204))+COS(RADIANS(G1211))*COS(RADIANS(E1204))*COS(RADIANS(AM1194))))&gt;90,0,$F$4*$F$5/E1203^2*(SIN(RADIANS(G1211))*SIN(RADIANS(E1204))+COS(RADIANS(G1211))*COS(RADIANS(E1204))*COS(RADIANS(AM1194))))</f>
        <v>0</v>
      </c>
      <c r="AN1211" s="3">
        <f>IF(DEGREES(ACOS(SIN(RADIANS(G1211))*SIN(RADIANS(E1204))+COS(RADIANS(G1211))*COS(RADIANS(E1204))*COS(RADIANS(AN1194))))&gt;90,0,$F$4*$F$5/E1203^2*(SIN(RADIANS(G1211))*SIN(RADIANS(E1204))+COS(RADIANS(G1211))*COS(RADIANS(E1204))*COS(RADIANS(AN1194))))</f>
        <v>0</v>
      </c>
      <c r="AO1211" s="3">
        <f>IF(DEGREES(ACOS(SIN(RADIANS(G1211))*SIN(RADIANS(E1204))+COS(RADIANS(G1211))*COS(RADIANS(E1204))*COS(RADIANS(AO1194))))&gt;90,0,$F$4*$F$5/E1203^2*(SIN(RADIANS(G1211))*SIN(RADIANS(E1204))+COS(RADIANS(G1211))*COS(RADIANS(E1204))*COS(RADIANS(AO1194))))</f>
        <v>0</v>
      </c>
      <c r="AP1211" s="3">
        <f>IF(DEGREES(ACOS(SIN(RADIANS(G1211))*SIN(RADIANS(E1204))+COS(RADIANS(G1211))*COS(RADIANS(E1204))*COS(RADIANS(AP1194))))&gt;90,0,$F$4*$F$5/E1203^2*(SIN(RADIANS(G1211))*SIN(RADIANS(E1204))+COS(RADIANS(G1211))*COS(RADIANS(E1204))*COS(RADIANS(AP1194))))</f>
        <v>0</v>
      </c>
      <c r="AQ1211" s="3">
        <f>IF(DEGREES(ACOS(SIN(RADIANS(G1211))*SIN(RADIANS(E1204))+COS(RADIANS(G1211))*COS(RADIANS(E1204))*COS(RADIANS(AQ1194))))&gt;90,0,$F$4*$F$5/E1203^2*(SIN(RADIANS(G1211))*SIN(RADIANS(E1204))+COS(RADIANS(G1211))*COS(RADIANS(E1204))*COS(RADIANS(AQ1194))))</f>
        <v>0</v>
      </c>
      <c r="AR1211" s="3">
        <f>IF(DEGREES(ACOS(SIN(RADIANS(G1211))*SIN(RADIANS(E1204))+COS(RADIANS(G1211))*COS(RADIANS(E1204))*COS(RADIANS(AR1194))))&gt;90,0,$F$4*$F$5/E1203^2*(SIN(RADIANS(G1211))*SIN(RADIANS(E1204))+COS(RADIANS(G1211))*COS(RADIANS(E1204))*COS(RADIANS(AR1194))))</f>
        <v>0</v>
      </c>
    </row>
    <row r="1212" spans="2:44" ht="15.75" customHeight="1" x14ac:dyDescent="0.2">
      <c r="G1212" s="3">
        <v>-70</v>
      </c>
      <c r="I1212" s="3">
        <f>IF(DEGREES(ACOS(SIN(RADIANS(G1212))*SIN(RADIANS(E1204))+COS(RADIANS(G1212))*COS(RADIANS(E1204))*COS(RADIANS(I1194))))&gt;90,0,$F$4*$F$5/E1203^2*(SIN(RADIANS(G1212))*SIN(RADIANS(E1204))+COS(RADIANS(G1212))*COS(RADIANS(E1204))*COS(RADIANS(I1194))))</f>
        <v>0</v>
      </c>
      <c r="J1212" s="3">
        <f>IF(DEGREES(ACOS(SIN(RADIANS(G1212))*SIN(RADIANS(E1204))+COS(RADIANS(G1212))*COS(RADIANS(E1204))*COS(RADIANS(J1194))))&gt;90,0,$F$4*$F$5/E1203^2*(SIN(RADIANS(G1212))*SIN(RADIANS(E1204))+COS(RADIANS(G1212))*COS(RADIANS(E1204))*COS(RADIANS(J1194))))</f>
        <v>0</v>
      </c>
      <c r="K1212" s="3">
        <f>IF(DEGREES(ACOS(SIN(RADIANS(G1212))*SIN(RADIANS(E1204))+COS(RADIANS(G1212))*COS(RADIANS(E1204))*COS(RADIANS(K1194))))&gt;90,0,$F$4*$F$5/E1203^2*(SIN(RADIANS(G1212))*SIN(RADIANS(E1204))+COS(RADIANS(G1212))*COS(RADIANS(E1204))*COS(RADIANS(K1194))))</f>
        <v>0</v>
      </c>
      <c r="L1212" s="3">
        <f>IF(DEGREES(ACOS(SIN(RADIANS(G1212))*SIN(RADIANS(E1204))+COS(RADIANS(G1212))*COS(RADIANS(E1204))*COS(RADIANS(L1194))))&gt;90,0,$F$4*$F$5/E1203^2*(SIN(RADIANS(G1212))*SIN(RADIANS(E1204))+COS(RADIANS(G1212))*COS(RADIANS(E1204))*COS(RADIANS(L1194))))</f>
        <v>0</v>
      </c>
      <c r="M1212" s="3">
        <f>IF(DEGREES(ACOS(SIN(RADIANS(G1212))*SIN(RADIANS(E1204))+COS(RADIANS(G1212))*COS(RADIANS(E1204))*COS(RADIANS(M1194))))&gt;90,0,$F$4*$F$5/E1203^2*(SIN(RADIANS(G1212))*SIN(RADIANS(E1204))+COS(RADIANS(G1212))*COS(RADIANS(E1204))*COS(RADIANS(M1194))))</f>
        <v>0</v>
      </c>
      <c r="N1212" s="3">
        <f>IF(DEGREES(ACOS(SIN(RADIANS(G1212))*SIN(RADIANS(E1204))+COS(RADIANS(G1212))*COS(RADIANS(E1204))*COS(RADIANS(N1194))))&gt;90,0,$F$4*$F$5/E1203^2*(SIN(RADIANS(G1212))*SIN(RADIANS(E1204))+COS(RADIANS(G1212))*COS(RADIANS(E1204))*COS(RADIANS(N1194))))</f>
        <v>0</v>
      </c>
      <c r="O1212" s="3">
        <f>IF(DEGREES(ACOS(SIN(RADIANS(G1212))*SIN(RADIANS(E1204))+COS(RADIANS(G1212))*COS(RADIANS(E1204))*COS(RADIANS(O1194))))&gt;90,0,$F$4*$F$5/E1203^2*(SIN(RADIANS(G1212))*SIN(RADIANS(E1204))+COS(RADIANS(G1212))*COS(RADIANS(E1204))*COS(RADIANS(O1194))))</f>
        <v>0</v>
      </c>
      <c r="P1212" s="3">
        <f>IF(DEGREES(ACOS(SIN(RADIANS(G1212))*SIN(RADIANS(E1204))+COS(RADIANS(G1212))*COS(RADIANS(E1204))*COS(RADIANS(P1194))))&gt;90,0,$F$4*$F$5/E1203^2*(SIN(RADIANS(G1212))*SIN(RADIANS(E1204))+COS(RADIANS(G1212))*COS(RADIANS(E1204))*COS(RADIANS(P1194))))</f>
        <v>0</v>
      </c>
      <c r="Q1212" s="3">
        <f>IF(DEGREES(ACOS(SIN(RADIANS(G1212))*SIN(RADIANS(E1204))+COS(RADIANS(G1212))*COS(RADIANS(E1204))*COS(RADIANS(Q1194))))&gt;90,0,$F$4*$F$5/E1203^2*(SIN(RADIANS(G1212))*SIN(RADIANS(E1204))+COS(RADIANS(G1212))*COS(RADIANS(E1204))*COS(RADIANS(Q1194))))</f>
        <v>0</v>
      </c>
      <c r="R1212" s="3" t="e">
        <f>IF(DEGREES(ACOS(SIN(RADIANS(G1212))*SIN(RADIANS(E1204))+COS(RADIANS(G1212))*COS(RADIANS(E1204))*COS(RADIANS(R1194))))&gt;90,0,$F$4*$F$5/E1203^2*(SIN(RADIANS(G1212))*SIN(RADIANS(E1204))+COS(RADIANS(G1212))*COS(RADIANS(E1204))*COS(RADIANS(R1194))))</f>
        <v>#DIV/0!</v>
      </c>
      <c r="S1212" s="3" t="e">
        <f>IF(DEGREES(ACOS(SIN(RADIANS(G1212))*SIN(RADIANS(E1204))+COS(RADIANS(G1212))*COS(RADIANS(E1204))*COS(RADIANS(S1194))))&gt;90,0,$F$4*$F$5/E1203^2*(SIN(RADIANS(G1212))*SIN(RADIANS(E1204))+COS(RADIANS(G1212))*COS(RADIANS(E1204))*COS(RADIANS(S1194))))</f>
        <v>#DIV/0!</v>
      </c>
      <c r="T1212" s="3" t="e">
        <f>IF(DEGREES(ACOS(SIN(RADIANS(G1212))*SIN(RADIANS(E1204))+COS(RADIANS(G1212))*COS(RADIANS(E1204))*COS(RADIANS(T1194))))&gt;90,0,$F$4*$F$5/E1203^2*(SIN(RADIANS(G1212))*SIN(RADIANS(E1204))+COS(RADIANS(G1212))*COS(RADIANS(E1204))*COS(RADIANS(T1194))))</f>
        <v>#DIV/0!</v>
      </c>
      <c r="U1212" s="3" t="e">
        <f>IF(DEGREES(ACOS(SIN(RADIANS(G1212))*SIN(RADIANS(E1204))+COS(RADIANS(G1212))*COS(RADIANS(E1204))*COS(RADIANS(U1194))))&gt;90,0,$F$4*$F$5/E1203^2*(SIN(RADIANS(G1212))*SIN(RADIANS(E1204))+COS(RADIANS(G1212))*COS(RADIANS(E1204))*COS(RADIANS(U1194))))</f>
        <v>#DIV/0!</v>
      </c>
      <c r="V1212" s="3" t="e">
        <f>IF(DEGREES(ACOS(SIN(RADIANS(G1212))*SIN(RADIANS(E1204))+COS(RADIANS(G1212))*COS(RADIANS(E1204))*COS(RADIANS(V1194))))&gt;90,0,$F$4*$F$5/E1203^2*(SIN(RADIANS(G1212))*SIN(RADIANS(E1204))+COS(RADIANS(G1212))*COS(RADIANS(E1204))*COS(RADIANS(V1194))))</f>
        <v>#DIV/0!</v>
      </c>
      <c r="W1212" s="3" t="e">
        <f>IF(DEGREES(ACOS(SIN(RADIANS(G1212))*SIN(RADIANS(E1204))+COS(RADIANS(G1212))*COS(RADIANS(E1204))*COS(RADIANS(W1194))))&gt;90,0,$F$4*$F$5/E1203^2*(SIN(RADIANS(G1212))*SIN(RADIANS(E1204))+COS(RADIANS(G1212))*COS(RADIANS(E1204))*COS(RADIANS(W1194))))</f>
        <v>#DIV/0!</v>
      </c>
      <c r="X1212" s="3" t="e">
        <f>IF(DEGREES(ACOS(SIN(RADIANS(G1212))*SIN(RADIANS(E1204))+COS(RADIANS(G1212))*COS(RADIANS(E1204))*COS(RADIANS(X1194))))&gt;90,0,$F$4*$F$5/E1203^2*(SIN(RADIANS(G1212))*SIN(RADIANS(E1204))+COS(RADIANS(G1212))*COS(RADIANS(E1204))*COS(RADIANS(X1194))))</f>
        <v>#DIV/0!</v>
      </c>
      <c r="Y1212" s="3" t="e">
        <f>IF(DEGREES(ACOS(SIN(RADIANS(G1212))*SIN(RADIANS(E1204))+COS(RADIANS(G1212))*COS(RADIANS(E1204))*COS(RADIANS(Y1194))))&gt;90,0,$F$4*$F$5/E1203^2*(SIN(RADIANS(G1212))*SIN(RADIANS(E1204))+COS(RADIANS(G1212))*COS(RADIANS(E1204))*COS(RADIANS(Y1194))))</f>
        <v>#DIV/0!</v>
      </c>
      <c r="Z1212" s="3" t="e">
        <f>IF(DEGREES(ACOS(SIN(RADIANS(G1212))*SIN(RADIANS(E1204))+COS(RADIANS(G1212))*COS(RADIANS(E1204))*COS(RADIANS(Z1194))))&gt;90,0,$F$4*$F$5/E1203^2*(SIN(RADIANS(G1212))*SIN(RADIANS(E1204))+COS(RADIANS(G1212))*COS(RADIANS(E1204))*COS(RADIANS(Z1194))))</f>
        <v>#DIV/0!</v>
      </c>
      <c r="AA1212" s="3" t="e">
        <f>IF(DEGREES(ACOS(SIN(RADIANS(G1212))*SIN(RADIANS(E1204))+COS(RADIANS(G1212))*COS(RADIANS(E1204))*COS(RADIANS(AA1194))))&gt;90,0,$F$4*$F$5/E1203^2*(SIN(RADIANS(G1212))*SIN(RADIANS(E1204))+COS(RADIANS(G1212))*COS(RADIANS(E1204))*COS(RADIANS(AA1194))))</f>
        <v>#DIV/0!</v>
      </c>
      <c r="AB1212" s="3" t="e">
        <f>IF(DEGREES(ACOS(SIN(RADIANS(G1212))*SIN(RADIANS(E1204))+COS(RADIANS(G1212))*COS(RADIANS(E1204))*COS(RADIANS(AB1194))))&gt;90,0,$F$4*$F$5/E1203^2*(SIN(RADIANS(G1212))*SIN(RADIANS(E1204))+COS(RADIANS(G1212))*COS(RADIANS(E1204))*COS(RADIANS(AB1194))))</f>
        <v>#DIV/0!</v>
      </c>
      <c r="AC1212" s="3" t="e">
        <f>IF(DEGREES(ACOS(SIN(RADIANS(G1212))*SIN(RADIANS(E1204))+COS(RADIANS(G1212))*COS(RADIANS(E1204))*COS(RADIANS(AC1194))))&gt;90,0,$F$4*$F$5/E1203^2*(SIN(RADIANS(G1212))*SIN(RADIANS(E1204))+COS(RADIANS(G1212))*COS(RADIANS(E1204))*COS(RADIANS(AC1194))))</f>
        <v>#DIV/0!</v>
      </c>
      <c r="AD1212" s="3" t="e">
        <f>IF(DEGREES(ACOS(SIN(RADIANS(G1212))*SIN(RADIANS(E1204))+COS(RADIANS(G1212))*COS(RADIANS(E1204))*COS(RADIANS(AD1194))))&gt;90,0,$F$4*$F$5/E1203^2*(SIN(RADIANS(G1212))*SIN(RADIANS(E1204))+COS(RADIANS(G1212))*COS(RADIANS(E1204))*COS(RADIANS(AD1194))))</f>
        <v>#DIV/0!</v>
      </c>
      <c r="AE1212" s="3" t="e">
        <f>IF(DEGREES(ACOS(SIN(RADIANS(G1212))*SIN(RADIANS(E1204))+COS(RADIANS(G1212))*COS(RADIANS(E1204))*COS(RADIANS(AE1194))))&gt;90,0,$F$4*$F$5/E1203^2*(SIN(RADIANS(G1212))*SIN(RADIANS(E1204))+COS(RADIANS(G1212))*COS(RADIANS(E1204))*COS(RADIANS(AE1194))))</f>
        <v>#DIV/0!</v>
      </c>
      <c r="AF1212" s="3" t="e">
        <f>IF(DEGREES(ACOS(SIN(RADIANS(G1212))*SIN(RADIANS(E1204))+COS(RADIANS(G1212))*COS(RADIANS(E1204))*COS(RADIANS(AF1194))))&gt;90,0,$F$4*$F$5/E1203^2*(SIN(RADIANS(G1212))*SIN(RADIANS(E1204))+COS(RADIANS(G1212))*COS(RADIANS(E1204))*COS(RADIANS(AF1194))))</f>
        <v>#DIV/0!</v>
      </c>
      <c r="AG1212" s="3" t="e">
        <f>IF(DEGREES(ACOS(SIN(RADIANS(G1212))*SIN(RADIANS(E1204))+COS(RADIANS(G1212))*COS(RADIANS(E1204))*COS(RADIANS(AG1194))))&gt;90,0,$F$4*$F$5/E1203^2*(SIN(RADIANS(G1212))*SIN(RADIANS(E1204))+COS(RADIANS(G1212))*COS(RADIANS(E1204))*COS(RADIANS(AG1194))))</f>
        <v>#DIV/0!</v>
      </c>
      <c r="AH1212" s="3" t="e">
        <f>IF(DEGREES(ACOS(SIN(RADIANS(G1212))*SIN(RADIANS(E1204))+COS(RADIANS(G1212))*COS(RADIANS(E1204))*COS(RADIANS(AH1194))))&gt;90,0,$F$4*$F$5/E1203^2*(SIN(RADIANS(G1212))*SIN(RADIANS(E1204))+COS(RADIANS(G1212))*COS(RADIANS(E1204))*COS(RADIANS(AH1194))))</f>
        <v>#DIV/0!</v>
      </c>
      <c r="AI1212" s="3" t="e">
        <f>IF(DEGREES(ACOS(SIN(RADIANS(G1212))*SIN(RADIANS(E1204))+COS(RADIANS(G1212))*COS(RADIANS(E1204))*COS(RADIANS(AI1194))))&gt;90,0,$F$4*$F$5/E1203^2*(SIN(RADIANS(G1212))*SIN(RADIANS(E1204))+COS(RADIANS(G1212))*COS(RADIANS(E1204))*COS(RADIANS(AI1194))))</f>
        <v>#DIV/0!</v>
      </c>
      <c r="AJ1212" s="3" t="e">
        <f>IF(DEGREES(ACOS(SIN(RADIANS(G1212))*SIN(RADIANS(E1204))+COS(RADIANS(G1212))*COS(RADIANS(E1204))*COS(RADIANS(AJ1194))))&gt;90,0,$F$4*$F$5/E1203^2*(SIN(RADIANS(G1212))*SIN(RADIANS(E1204))+COS(RADIANS(G1212))*COS(RADIANS(E1204))*COS(RADIANS(AJ1194))))</f>
        <v>#DIV/0!</v>
      </c>
      <c r="AK1212" s="3">
        <f>IF(DEGREES(ACOS(SIN(RADIANS(G1212))*SIN(RADIANS(E1204))+COS(RADIANS(G1212))*COS(RADIANS(E1204))*COS(RADIANS(AK1194))))&gt;90,0,$F$4*$F$5/E1203^2*(SIN(RADIANS(G1212))*SIN(RADIANS(E1204))+COS(RADIANS(G1212))*COS(RADIANS(E1204))*COS(RADIANS(AK1194))))</f>
        <v>0</v>
      </c>
      <c r="AL1212" s="3">
        <f>IF(DEGREES(ACOS(SIN(RADIANS(G1212))*SIN(RADIANS(E1204))+COS(RADIANS(G1212))*COS(RADIANS(E1204))*COS(RADIANS(AL1194))))&gt;90,0,$F$4*$F$5/E1203^2*(SIN(RADIANS(G1212))*SIN(RADIANS(E1204))+COS(RADIANS(G1212))*COS(RADIANS(E1204))*COS(RADIANS(AL1194))))</f>
        <v>0</v>
      </c>
      <c r="AM1212" s="3">
        <f>IF(DEGREES(ACOS(SIN(RADIANS(G1212))*SIN(RADIANS(E1204))+COS(RADIANS(G1212))*COS(RADIANS(E1204))*COS(RADIANS(AM1194))))&gt;90,0,$F$4*$F$5/E1203^2*(SIN(RADIANS(G1212))*SIN(RADIANS(E1204))+COS(RADIANS(G1212))*COS(RADIANS(E1204))*COS(RADIANS(AM1194))))</f>
        <v>0</v>
      </c>
      <c r="AN1212" s="3">
        <f>IF(DEGREES(ACOS(SIN(RADIANS(G1212))*SIN(RADIANS(E1204))+COS(RADIANS(G1212))*COS(RADIANS(E1204))*COS(RADIANS(AN1194))))&gt;90,0,$F$4*$F$5/E1203^2*(SIN(RADIANS(G1212))*SIN(RADIANS(E1204))+COS(RADIANS(G1212))*COS(RADIANS(E1204))*COS(RADIANS(AN1194))))</f>
        <v>0</v>
      </c>
      <c r="AO1212" s="3">
        <f>IF(DEGREES(ACOS(SIN(RADIANS(G1212))*SIN(RADIANS(E1204))+COS(RADIANS(G1212))*COS(RADIANS(E1204))*COS(RADIANS(AO1194))))&gt;90,0,$F$4*$F$5/E1203^2*(SIN(RADIANS(G1212))*SIN(RADIANS(E1204))+COS(RADIANS(G1212))*COS(RADIANS(E1204))*COS(RADIANS(AO1194))))</f>
        <v>0</v>
      </c>
      <c r="AP1212" s="3">
        <f>IF(DEGREES(ACOS(SIN(RADIANS(G1212))*SIN(RADIANS(E1204))+COS(RADIANS(G1212))*COS(RADIANS(E1204))*COS(RADIANS(AP1194))))&gt;90,0,$F$4*$F$5/E1203^2*(SIN(RADIANS(G1212))*SIN(RADIANS(E1204))+COS(RADIANS(G1212))*COS(RADIANS(E1204))*COS(RADIANS(AP1194))))</f>
        <v>0</v>
      </c>
      <c r="AQ1212" s="3">
        <f>IF(DEGREES(ACOS(SIN(RADIANS(G1212))*SIN(RADIANS(E1204))+COS(RADIANS(G1212))*COS(RADIANS(E1204))*COS(RADIANS(AQ1194))))&gt;90,0,$F$4*$F$5/E1203^2*(SIN(RADIANS(G1212))*SIN(RADIANS(E1204))+COS(RADIANS(G1212))*COS(RADIANS(E1204))*COS(RADIANS(AQ1194))))</f>
        <v>0</v>
      </c>
      <c r="AR1212" s="3">
        <f>IF(DEGREES(ACOS(SIN(RADIANS(G1212))*SIN(RADIANS(E1204))+COS(RADIANS(G1212))*COS(RADIANS(E1204))*COS(RADIANS(AR1194))))&gt;90,0,$F$4*$F$5/E1203^2*(SIN(RADIANS(G1212))*SIN(RADIANS(E1204))+COS(RADIANS(G1212))*COS(RADIANS(E1204))*COS(RADIANS(AR1194))))</f>
        <v>0</v>
      </c>
    </row>
    <row r="1213" spans="2:44" ht="15.75" customHeight="1" x14ac:dyDescent="0.2">
      <c r="G1213" s="3">
        <v>-80</v>
      </c>
      <c r="I1213" s="3">
        <f>IF(DEGREES(ACOS(SIN(RADIANS(G1213))*SIN(RADIANS(E1204))+COS(RADIANS(G1213))*COS(RADIANS(E1204))*COS(RADIANS(I1194))))&gt;90,0,$F$4*$F$5/E1203^2*(SIN(RADIANS(G1213))*SIN(RADIANS(E1204))+COS(RADIANS(G1213))*COS(RADIANS(E1204))*COS(RADIANS(I1194))))</f>
        <v>0</v>
      </c>
      <c r="J1213" s="3">
        <f>IF(DEGREES(ACOS(SIN(RADIANS(G1213))*SIN(RADIANS(E1204))+COS(RADIANS(G1213))*COS(RADIANS(E1204))*COS(RADIANS(J1194))))&gt;90,0,$F$4*$F$5/E1203^2*(SIN(RADIANS(G1213))*SIN(RADIANS(E1204))+COS(RADIANS(G1213))*COS(RADIANS(E1204))*COS(RADIANS(J1194))))</f>
        <v>0</v>
      </c>
      <c r="K1213" s="3">
        <f>IF(DEGREES(ACOS(SIN(RADIANS(G1213))*SIN(RADIANS(E1204))+COS(RADIANS(G1213))*COS(RADIANS(E1204))*COS(RADIANS(K1194))))&gt;90,0,$F$4*$F$5/E1203^2*(SIN(RADIANS(G1213))*SIN(RADIANS(E1204))+COS(RADIANS(G1213))*COS(RADIANS(E1204))*COS(RADIANS(K1194))))</f>
        <v>0</v>
      </c>
      <c r="L1213" s="3">
        <f>IF(DEGREES(ACOS(SIN(RADIANS(G1213))*SIN(RADIANS(E1204))+COS(RADIANS(G1213))*COS(RADIANS(E1204))*COS(RADIANS(L1194))))&gt;90,0,$F$4*$F$5/E1203^2*(SIN(RADIANS(G1213))*SIN(RADIANS(E1204))+COS(RADIANS(G1213))*COS(RADIANS(E1204))*COS(RADIANS(L1194))))</f>
        <v>0</v>
      </c>
      <c r="M1213" s="3">
        <f>IF(DEGREES(ACOS(SIN(RADIANS(G1213))*SIN(RADIANS(E1204))+COS(RADIANS(G1213))*COS(RADIANS(E1204))*COS(RADIANS(M1194))))&gt;90,0,$F$4*$F$5/E1203^2*(SIN(RADIANS(G1213))*SIN(RADIANS(E1204))+COS(RADIANS(G1213))*COS(RADIANS(E1204))*COS(RADIANS(M1194))))</f>
        <v>0</v>
      </c>
      <c r="N1213" s="3">
        <f>IF(DEGREES(ACOS(SIN(RADIANS(G1213))*SIN(RADIANS(E1204))+COS(RADIANS(G1213))*COS(RADIANS(E1204))*COS(RADIANS(N1194))))&gt;90,0,$F$4*$F$5/E1203^2*(SIN(RADIANS(G1213))*SIN(RADIANS(E1204))+COS(RADIANS(G1213))*COS(RADIANS(E1204))*COS(RADIANS(N1194))))</f>
        <v>0</v>
      </c>
      <c r="O1213" s="3">
        <f>IF(DEGREES(ACOS(SIN(RADIANS(G1213))*SIN(RADIANS(E1204))+COS(RADIANS(G1213))*COS(RADIANS(E1204))*COS(RADIANS(O1194))))&gt;90,0,$F$4*$F$5/E1203^2*(SIN(RADIANS(G1213))*SIN(RADIANS(E1204))+COS(RADIANS(G1213))*COS(RADIANS(E1204))*COS(RADIANS(O1194))))</f>
        <v>0</v>
      </c>
      <c r="P1213" s="3">
        <f>IF(DEGREES(ACOS(SIN(RADIANS(G1213))*SIN(RADIANS(E1204))+COS(RADIANS(G1213))*COS(RADIANS(E1204))*COS(RADIANS(P1194))))&gt;90,0,$F$4*$F$5/E1203^2*(SIN(RADIANS(G1213))*SIN(RADIANS(E1204))+COS(RADIANS(G1213))*COS(RADIANS(E1204))*COS(RADIANS(P1194))))</f>
        <v>0</v>
      </c>
      <c r="Q1213" s="3">
        <f>IF(DEGREES(ACOS(SIN(RADIANS(G1213))*SIN(RADIANS(E1204))+COS(RADIANS(G1213))*COS(RADIANS(E1204))*COS(RADIANS(Q1194))))&gt;90,0,$F$4*$F$5/E1203^2*(SIN(RADIANS(G1213))*SIN(RADIANS(E1204))+COS(RADIANS(G1213))*COS(RADIANS(E1204))*COS(RADIANS(Q1194))))</f>
        <v>0</v>
      </c>
      <c r="R1213" s="3" t="e">
        <f>IF(DEGREES(ACOS(SIN(RADIANS(G1213))*SIN(RADIANS(E1204))+COS(RADIANS(G1213))*COS(RADIANS(E1204))*COS(RADIANS(R1194))))&gt;90,0,$F$4*$F$5/E1203^2*(SIN(RADIANS(G1213))*SIN(RADIANS(E1204))+COS(RADIANS(G1213))*COS(RADIANS(E1204))*COS(RADIANS(R1194))))</f>
        <v>#DIV/0!</v>
      </c>
      <c r="S1213" s="3" t="e">
        <f>IF(DEGREES(ACOS(SIN(RADIANS(G1213))*SIN(RADIANS(E1204))+COS(RADIANS(G1213))*COS(RADIANS(E1204))*COS(RADIANS(S1194))))&gt;90,0,$F$4*$F$5/E1203^2*(SIN(RADIANS(G1213))*SIN(RADIANS(E1204))+COS(RADIANS(G1213))*COS(RADIANS(E1204))*COS(RADIANS(S1194))))</f>
        <v>#DIV/0!</v>
      </c>
      <c r="T1213" s="3" t="e">
        <f>IF(DEGREES(ACOS(SIN(RADIANS(G1213))*SIN(RADIANS(E1204))+COS(RADIANS(G1213))*COS(RADIANS(E1204))*COS(RADIANS(T1194))))&gt;90,0,$F$4*$F$5/E1203^2*(SIN(RADIANS(G1213))*SIN(RADIANS(E1204))+COS(RADIANS(G1213))*COS(RADIANS(E1204))*COS(RADIANS(T1194))))</f>
        <v>#DIV/0!</v>
      </c>
      <c r="U1213" s="3" t="e">
        <f>IF(DEGREES(ACOS(SIN(RADIANS(G1213))*SIN(RADIANS(E1204))+COS(RADIANS(G1213))*COS(RADIANS(E1204))*COS(RADIANS(U1194))))&gt;90,0,$F$4*$F$5/E1203^2*(SIN(RADIANS(G1213))*SIN(RADIANS(E1204))+COS(RADIANS(G1213))*COS(RADIANS(E1204))*COS(RADIANS(U1194))))</f>
        <v>#DIV/0!</v>
      </c>
      <c r="V1213" s="3" t="e">
        <f>IF(DEGREES(ACOS(SIN(RADIANS(G1213))*SIN(RADIANS(E1204))+COS(RADIANS(G1213))*COS(RADIANS(E1204))*COS(RADIANS(V1194))))&gt;90,0,$F$4*$F$5/E1203^2*(SIN(RADIANS(G1213))*SIN(RADIANS(E1204))+COS(RADIANS(G1213))*COS(RADIANS(E1204))*COS(RADIANS(V1194))))</f>
        <v>#DIV/0!</v>
      </c>
      <c r="W1213" s="3" t="e">
        <f>IF(DEGREES(ACOS(SIN(RADIANS(G1213))*SIN(RADIANS(E1204))+COS(RADIANS(G1213))*COS(RADIANS(E1204))*COS(RADIANS(W1194))))&gt;90,0,$F$4*$F$5/E1203^2*(SIN(RADIANS(G1213))*SIN(RADIANS(E1204))+COS(RADIANS(G1213))*COS(RADIANS(E1204))*COS(RADIANS(W1194))))</f>
        <v>#DIV/0!</v>
      </c>
      <c r="X1213" s="3" t="e">
        <f>IF(DEGREES(ACOS(SIN(RADIANS(G1213))*SIN(RADIANS(E1204))+COS(RADIANS(G1213))*COS(RADIANS(E1204))*COS(RADIANS(X1194))))&gt;90,0,$F$4*$F$5/E1203^2*(SIN(RADIANS(G1213))*SIN(RADIANS(E1204))+COS(RADIANS(G1213))*COS(RADIANS(E1204))*COS(RADIANS(X1194))))</f>
        <v>#DIV/0!</v>
      </c>
      <c r="Y1213" s="3" t="e">
        <f>IF(DEGREES(ACOS(SIN(RADIANS(G1213))*SIN(RADIANS(E1204))+COS(RADIANS(G1213))*COS(RADIANS(E1204))*COS(RADIANS(Y1194))))&gt;90,0,$F$4*$F$5/E1203^2*(SIN(RADIANS(G1213))*SIN(RADIANS(E1204))+COS(RADIANS(G1213))*COS(RADIANS(E1204))*COS(RADIANS(Y1194))))</f>
        <v>#DIV/0!</v>
      </c>
      <c r="Z1213" s="3" t="e">
        <f>IF(DEGREES(ACOS(SIN(RADIANS(G1213))*SIN(RADIANS(E1204))+COS(RADIANS(G1213))*COS(RADIANS(E1204))*COS(RADIANS(Z1194))))&gt;90,0,$F$4*$F$5/E1203^2*(SIN(RADIANS(G1213))*SIN(RADIANS(E1204))+COS(RADIANS(G1213))*COS(RADIANS(E1204))*COS(RADIANS(Z1194))))</f>
        <v>#DIV/0!</v>
      </c>
      <c r="AA1213" s="3" t="e">
        <f>IF(DEGREES(ACOS(SIN(RADIANS(G1213))*SIN(RADIANS(E1204))+COS(RADIANS(G1213))*COS(RADIANS(E1204))*COS(RADIANS(AA1194))))&gt;90,0,$F$4*$F$5/E1203^2*(SIN(RADIANS(G1213))*SIN(RADIANS(E1204))+COS(RADIANS(G1213))*COS(RADIANS(E1204))*COS(RADIANS(AA1194))))</f>
        <v>#DIV/0!</v>
      </c>
      <c r="AB1213" s="3" t="e">
        <f>IF(DEGREES(ACOS(SIN(RADIANS(G1213))*SIN(RADIANS(E1204))+COS(RADIANS(G1213))*COS(RADIANS(E1204))*COS(RADIANS(AB1194))))&gt;90,0,$F$4*$F$5/E1203^2*(SIN(RADIANS(G1213))*SIN(RADIANS(E1204))+COS(RADIANS(G1213))*COS(RADIANS(E1204))*COS(RADIANS(AB1194))))</f>
        <v>#DIV/0!</v>
      </c>
      <c r="AC1213" s="3" t="e">
        <f>IF(DEGREES(ACOS(SIN(RADIANS(G1213))*SIN(RADIANS(E1204))+COS(RADIANS(G1213))*COS(RADIANS(E1204))*COS(RADIANS(AC1194))))&gt;90,0,$F$4*$F$5/E1203^2*(SIN(RADIANS(G1213))*SIN(RADIANS(E1204))+COS(RADIANS(G1213))*COS(RADIANS(E1204))*COS(RADIANS(AC1194))))</f>
        <v>#DIV/0!</v>
      </c>
      <c r="AD1213" s="3" t="e">
        <f>IF(DEGREES(ACOS(SIN(RADIANS(G1213))*SIN(RADIANS(E1204))+COS(RADIANS(G1213))*COS(RADIANS(E1204))*COS(RADIANS(AD1194))))&gt;90,0,$F$4*$F$5/E1203^2*(SIN(RADIANS(G1213))*SIN(RADIANS(E1204))+COS(RADIANS(G1213))*COS(RADIANS(E1204))*COS(RADIANS(AD1194))))</f>
        <v>#DIV/0!</v>
      </c>
      <c r="AE1213" s="3" t="e">
        <f>IF(DEGREES(ACOS(SIN(RADIANS(G1213))*SIN(RADIANS(E1204))+COS(RADIANS(G1213))*COS(RADIANS(E1204))*COS(RADIANS(AE1194))))&gt;90,0,$F$4*$F$5/E1203^2*(SIN(RADIANS(G1213))*SIN(RADIANS(E1204))+COS(RADIANS(G1213))*COS(RADIANS(E1204))*COS(RADIANS(AE1194))))</f>
        <v>#DIV/0!</v>
      </c>
      <c r="AF1213" s="3" t="e">
        <f>IF(DEGREES(ACOS(SIN(RADIANS(G1213))*SIN(RADIANS(E1204))+COS(RADIANS(G1213))*COS(RADIANS(E1204))*COS(RADIANS(AF1194))))&gt;90,0,$F$4*$F$5/E1203^2*(SIN(RADIANS(G1213))*SIN(RADIANS(E1204))+COS(RADIANS(G1213))*COS(RADIANS(E1204))*COS(RADIANS(AF1194))))</f>
        <v>#DIV/0!</v>
      </c>
      <c r="AG1213" s="3" t="e">
        <f>IF(DEGREES(ACOS(SIN(RADIANS(G1213))*SIN(RADIANS(E1204))+COS(RADIANS(G1213))*COS(RADIANS(E1204))*COS(RADIANS(AG1194))))&gt;90,0,$F$4*$F$5/E1203^2*(SIN(RADIANS(G1213))*SIN(RADIANS(E1204))+COS(RADIANS(G1213))*COS(RADIANS(E1204))*COS(RADIANS(AG1194))))</f>
        <v>#DIV/0!</v>
      </c>
      <c r="AH1213" s="3" t="e">
        <f>IF(DEGREES(ACOS(SIN(RADIANS(G1213))*SIN(RADIANS(E1204))+COS(RADIANS(G1213))*COS(RADIANS(E1204))*COS(RADIANS(AH1194))))&gt;90,0,$F$4*$F$5/E1203^2*(SIN(RADIANS(G1213))*SIN(RADIANS(E1204))+COS(RADIANS(G1213))*COS(RADIANS(E1204))*COS(RADIANS(AH1194))))</f>
        <v>#DIV/0!</v>
      </c>
      <c r="AI1213" s="3" t="e">
        <f>IF(DEGREES(ACOS(SIN(RADIANS(G1213))*SIN(RADIANS(E1204))+COS(RADIANS(G1213))*COS(RADIANS(E1204))*COS(RADIANS(AI1194))))&gt;90,0,$F$4*$F$5/E1203^2*(SIN(RADIANS(G1213))*SIN(RADIANS(E1204))+COS(RADIANS(G1213))*COS(RADIANS(E1204))*COS(RADIANS(AI1194))))</f>
        <v>#DIV/0!</v>
      </c>
      <c r="AJ1213" s="3" t="e">
        <f>IF(DEGREES(ACOS(SIN(RADIANS(G1213))*SIN(RADIANS(E1204))+COS(RADIANS(G1213))*COS(RADIANS(E1204))*COS(RADIANS(AJ1194))))&gt;90,0,$F$4*$F$5/E1203^2*(SIN(RADIANS(G1213))*SIN(RADIANS(E1204))+COS(RADIANS(G1213))*COS(RADIANS(E1204))*COS(RADIANS(AJ1194))))</f>
        <v>#DIV/0!</v>
      </c>
      <c r="AK1213" s="3">
        <f>IF(DEGREES(ACOS(SIN(RADIANS(G1213))*SIN(RADIANS(E1204))+COS(RADIANS(G1213))*COS(RADIANS(E1204))*COS(RADIANS(AK1194))))&gt;90,0,$F$4*$F$5/E1203^2*(SIN(RADIANS(G1213))*SIN(RADIANS(E1204))+COS(RADIANS(G1213))*COS(RADIANS(E1204))*COS(RADIANS(AK1194))))</f>
        <v>0</v>
      </c>
      <c r="AL1213" s="3">
        <f>IF(DEGREES(ACOS(SIN(RADIANS(G1213))*SIN(RADIANS(E1204))+COS(RADIANS(G1213))*COS(RADIANS(E1204))*COS(RADIANS(AL1194))))&gt;90,0,$F$4*$F$5/E1203^2*(SIN(RADIANS(G1213))*SIN(RADIANS(E1204))+COS(RADIANS(G1213))*COS(RADIANS(E1204))*COS(RADIANS(AL1194))))</f>
        <v>0</v>
      </c>
      <c r="AM1213" s="3">
        <f>IF(DEGREES(ACOS(SIN(RADIANS(G1213))*SIN(RADIANS(E1204))+COS(RADIANS(G1213))*COS(RADIANS(E1204))*COS(RADIANS(AM1194))))&gt;90,0,$F$4*$F$5/E1203^2*(SIN(RADIANS(G1213))*SIN(RADIANS(E1204))+COS(RADIANS(G1213))*COS(RADIANS(E1204))*COS(RADIANS(AM1194))))</f>
        <v>0</v>
      </c>
      <c r="AN1213" s="3">
        <f>IF(DEGREES(ACOS(SIN(RADIANS(G1213))*SIN(RADIANS(E1204))+COS(RADIANS(G1213))*COS(RADIANS(E1204))*COS(RADIANS(AN1194))))&gt;90,0,$F$4*$F$5/E1203^2*(SIN(RADIANS(G1213))*SIN(RADIANS(E1204))+COS(RADIANS(G1213))*COS(RADIANS(E1204))*COS(RADIANS(AN1194))))</f>
        <v>0</v>
      </c>
      <c r="AO1213" s="3">
        <f>IF(DEGREES(ACOS(SIN(RADIANS(G1213))*SIN(RADIANS(E1204))+COS(RADIANS(G1213))*COS(RADIANS(E1204))*COS(RADIANS(AO1194))))&gt;90,0,$F$4*$F$5/E1203^2*(SIN(RADIANS(G1213))*SIN(RADIANS(E1204))+COS(RADIANS(G1213))*COS(RADIANS(E1204))*COS(RADIANS(AO1194))))</f>
        <v>0</v>
      </c>
      <c r="AP1213" s="3">
        <f>IF(DEGREES(ACOS(SIN(RADIANS(G1213))*SIN(RADIANS(E1204))+COS(RADIANS(G1213))*COS(RADIANS(E1204))*COS(RADIANS(AP1194))))&gt;90,0,$F$4*$F$5/E1203^2*(SIN(RADIANS(G1213))*SIN(RADIANS(E1204))+COS(RADIANS(G1213))*COS(RADIANS(E1204))*COS(RADIANS(AP1194))))</f>
        <v>0</v>
      </c>
      <c r="AQ1213" s="3">
        <f>IF(DEGREES(ACOS(SIN(RADIANS(G1213))*SIN(RADIANS(E1204))+COS(RADIANS(G1213))*COS(RADIANS(E1204))*COS(RADIANS(AQ1194))))&gt;90,0,$F$4*$F$5/E1203^2*(SIN(RADIANS(G1213))*SIN(RADIANS(E1204))+COS(RADIANS(G1213))*COS(RADIANS(E1204))*COS(RADIANS(AQ1194))))</f>
        <v>0</v>
      </c>
      <c r="AR1213" s="3">
        <f>IF(DEGREES(ACOS(SIN(RADIANS(G1213))*SIN(RADIANS(E1204))+COS(RADIANS(G1213))*COS(RADIANS(E1204))*COS(RADIANS(AR1194))))&gt;90,0,$F$4*$F$5/E1203^2*(SIN(RADIANS(G1213))*SIN(RADIANS(E1204))+COS(RADIANS(G1213))*COS(RADIANS(E1204))*COS(RADIANS(AR1194))))</f>
        <v>0</v>
      </c>
    </row>
    <row r="1214" spans="2:44" ht="15.75" customHeight="1" x14ac:dyDescent="0.2">
      <c r="G1214" s="3">
        <v>-90</v>
      </c>
      <c r="I1214" s="3" t="e">
        <f>IF(DEGREES(ACOS(SIN(RADIANS(G1214))*SIN(RADIANS(E1204))+COS(RADIANS(G1214))*COS(RADIANS(E1204))*COS(RADIANS(I1194))))&gt;90,0,$F$4*$F$5/E1203^2*(SIN(RADIANS(G1214))*SIN(RADIANS(E1204))+COS(RADIANS(G1214))*COS(RADIANS(E1204))*COS(RADIANS(I1194))))</f>
        <v>#DIV/0!</v>
      </c>
      <c r="J1214" s="3" t="e">
        <f>IF(DEGREES(ACOS(SIN(RADIANS(G1214))*SIN(RADIANS(E1204))+COS(RADIANS(G1214))*COS(RADIANS(E1204))*COS(RADIANS(J1194))))&gt;90,0,$F$4*$F$5/E1203^2*(SIN(RADIANS(G1214))*SIN(RADIANS(E1204))+COS(RADIANS(G1214))*COS(RADIANS(E1204))*COS(RADIANS(J1194))))</f>
        <v>#DIV/0!</v>
      </c>
      <c r="K1214" s="3" t="e">
        <f>IF(DEGREES(ACOS(SIN(RADIANS(G1214))*SIN(RADIANS(E1204))+COS(RADIANS(G1214))*COS(RADIANS(E1204))*COS(RADIANS(K1194))))&gt;90,0,$F$4*$F$5/E1203^2*(SIN(RADIANS(G1214))*SIN(RADIANS(E1204))+COS(RADIANS(G1214))*COS(RADIANS(E1204))*COS(RADIANS(K1194))))</f>
        <v>#DIV/0!</v>
      </c>
      <c r="L1214" s="3" t="e">
        <f>IF(DEGREES(ACOS(SIN(RADIANS(G1214))*SIN(RADIANS(E1204))+COS(RADIANS(G1214))*COS(RADIANS(E1204))*COS(RADIANS(L1194))))&gt;90,0,$F$4*$F$5/E1203^2*(SIN(RADIANS(G1214))*SIN(RADIANS(E1204))+COS(RADIANS(G1214))*COS(RADIANS(E1204))*COS(RADIANS(L1194))))</f>
        <v>#DIV/0!</v>
      </c>
      <c r="M1214" s="3" t="e">
        <f>IF(DEGREES(ACOS(SIN(RADIANS(G1214))*SIN(RADIANS(E1204))+COS(RADIANS(G1214))*COS(RADIANS(E1204))*COS(RADIANS(M1194))))&gt;90,0,$F$4*$F$5/E1203^2*(SIN(RADIANS(G1214))*SIN(RADIANS(E1204))+COS(RADIANS(G1214))*COS(RADIANS(E1204))*COS(RADIANS(M1194))))</f>
        <v>#DIV/0!</v>
      </c>
      <c r="N1214" s="3" t="e">
        <f>IF(DEGREES(ACOS(SIN(RADIANS(G1214))*SIN(RADIANS(E1204))+COS(RADIANS(G1214))*COS(RADIANS(E1204))*COS(RADIANS(N1194))))&gt;90,0,$F$4*$F$5/E1203^2*(SIN(RADIANS(G1214))*SIN(RADIANS(E1204))+COS(RADIANS(G1214))*COS(RADIANS(E1204))*COS(RADIANS(N1194))))</f>
        <v>#DIV/0!</v>
      </c>
      <c r="O1214" s="3" t="e">
        <f>IF(DEGREES(ACOS(SIN(RADIANS(G1214))*SIN(RADIANS(E1204))+COS(RADIANS(G1214))*COS(RADIANS(E1204))*COS(RADIANS(O1194))))&gt;90,0,$F$4*$F$5/E1203^2*(SIN(RADIANS(G1214))*SIN(RADIANS(E1204))+COS(RADIANS(G1214))*COS(RADIANS(E1204))*COS(RADIANS(O1194))))</f>
        <v>#DIV/0!</v>
      </c>
      <c r="P1214" s="3" t="e">
        <f>IF(DEGREES(ACOS(SIN(RADIANS(G1214))*SIN(RADIANS(E1204))+COS(RADIANS(G1214))*COS(RADIANS(E1204))*COS(RADIANS(P1194))))&gt;90,0,$F$4*$F$5/E1203^2*(SIN(RADIANS(G1214))*SIN(RADIANS(E1204))+COS(RADIANS(G1214))*COS(RADIANS(E1204))*COS(RADIANS(P1194))))</f>
        <v>#DIV/0!</v>
      </c>
      <c r="Q1214" s="3" t="e">
        <f>IF(DEGREES(ACOS(SIN(RADIANS(G1214))*SIN(RADIANS(E1204))+COS(RADIANS(G1214))*COS(RADIANS(E1204))*COS(RADIANS(Q1194))))&gt;90,0,$F$4*$F$5/E1203^2*(SIN(RADIANS(G1214))*SIN(RADIANS(E1204))+COS(RADIANS(G1214))*COS(RADIANS(E1204))*COS(RADIANS(Q1194))))</f>
        <v>#DIV/0!</v>
      </c>
      <c r="R1214" s="3" t="e">
        <f>IF(DEGREES(ACOS(SIN(RADIANS(G1214))*SIN(RADIANS(E1204))+COS(RADIANS(G1214))*COS(RADIANS(E1204))*COS(RADIANS(R1194))))&gt;90,0,$F$4*$F$5/E1203^2*(SIN(RADIANS(G1214))*SIN(RADIANS(E1204))+COS(RADIANS(G1214))*COS(RADIANS(E1204))*COS(RADIANS(R1194))))</f>
        <v>#DIV/0!</v>
      </c>
      <c r="S1214" s="3" t="e">
        <f>IF(DEGREES(ACOS(SIN(RADIANS(G1214))*SIN(RADIANS(E1204))+COS(RADIANS(G1214))*COS(RADIANS(E1204))*COS(RADIANS(S1194))))&gt;90,0,$F$4*$F$5/E1203^2*(SIN(RADIANS(G1214))*SIN(RADIANS(E1204))+COS(RADIANS(G1214))*COS(RADIANS(E1204))*COS(RADIANS(S1194))))</f>
        <v>#DIV/0!</v>
      </c>
      <c r="T1214" s="3" t="e">
        <f>IF(DEGREES(ACOS(SIN(RADIANS(G1214))*SIN(RADIANS(E1204))+COS(RADIANS(G1214))*COS(RADIANS(E1204))*COS(RADIANS(T1194))))&gt;90,0,$F$4*$F$5/E1203^2*(SIN(RADIANS(G1214))*SIN(RADIANS(E1204))+COS(RADIANS(G1214))*COS(RADIANS(E1204))*COS(RADIANS(T1194))))</f>
        <v>#DIV/0!</v>
      </c>
      <c r="U1214" s="3" t="e">
        <f>IF(DEGREES(ACOS(SIN(RADIANS(G1214))*SIN(RADIANS(E1204))+COS(RADIANS(G1214))*COS(RADIANS(E1204))*COS(RADIANS(U1194))))&gt;90,0,$F$4*$F$5/E1203^2*(SIN(RADIANS(G1214))*SIN(RADIANS(E1204))+COS(RADIANS(G1214))*COS(RADIANS(E1204))*COS(RADIANS(U1194))))</f>
        <v>#DIV/0!</v>
      </c>
      <c r="V1214" s="3" t="e">
        <f>IF(DEGREES(ACOS(SIN(RADIANS(G1214))*SIN(RADIANS(E1204))+COS(RADIANS(G1214))*COS(RADIANS(E1204))*COS(RADIANS(V1194))))&gt;90,0,$F$4*$F$5/E1203^2*(SIN(RADIANS(G1214))*SIN(RADIANS(E1204))+COS(RADIANS(G1214))*COS(RADIANS(E1204))*COS(RADIANS(V1194))))</f>
        <v>#DIV/0!</v>
      </c>
      <c r="W1214" s="3" t="e">
        <f>IF(DEGREES(ACOS(SIN(RADIANS(G1214))*SIN(RADIANS(E1204))+COS(RADIANS(G1214))*COS(RADIANS(E1204))*COS(RADIANS(W1194))))&gt;90,0,$F$4*$F$5/E1203^2*(SIN(RADIANS(G1214))*SIN(RADIANS(E1204))+COS(RADIANS(G1214))*COS(RADIANS(E1204))*COS(RADIANS(W1194))))</f>
        <v>#DIV/0!</v>
      </c>
      <c r="X1214" s="3" t="e">
        <f>IF(DEGREES(ACOS(SIN(RADIANS(G1214))*SIN(RADIANS(E1204))+COS(RADIANS(G1214))*COS(RADIANS(E1204))*COS(RADIANS(X1194))))&gt;90,0,$F$4*$F$5/E1203^2*(SIN(RADIANS(G1214))*SIN(RADIANS(E1204))+COS(RADIANS(G1214))*COS(RADIANS(E1204))*COS(RADIANS(X1194))))</f>
        <v>#DIV/0!</v>
      </c>
      <c r="Y1214" s="3" t="e">
        <f>IF(DEGREES(ACOS(SIN(RADIANS(G1214))*SIN(RADIANS(E1204))+COS(RADIANS(G1214))*COS(RADIANS(E1204))*COS(RADIANS(Y1194))))&gt;90,0,$F$4*$F$5/E1203^2*(SIN(RADIANS(G1214))*SIN(RADIANS(E1204))+COS(RADIANS(G1214))*COS(RADIANS(E1204))*COS(RADIANS(Y1194))))</f>
        <v>#DIV/0!</v>
      </c>
      <c r="Z1214" s="3" t="e">
        <f>IF(DEGREES(ACOS(SIN(RADIANS(G1214))*SIN(RADIANS(E1204))+COS(RADIANS(G1214))*COS(RADIANS(E1204))*COS(RADIANS(Z1194))))&gt;90,0,$F$4*$F$5/E1203^2*(SIN(RADIANS(G1214))*SIN(RADIANS(E1204))+COS(RADIANS(G1214))*COS(RADIANS(E1204))*COS(RADIANS(Z1194))))</f>
        <v>#DIV/0!</v>
      </c>
      <c r="AA1214" s="3" t="e">
        <f>IF(DEGREES(ACOS(SIN(RADIANS(G1214))*SIN(RADIANS(E1204))+COS(RADIANS(G1214))*COS(RADIANS(E1204))*COS(RADIANS(AA1194))))&gt;90,0,$F$4*$F$5/E1203^2*(SIN(RADIANS(G1214))*SIN(RADIANS(E1204))+COS(RADIANS(G1214))*COS(RADIANS(E1204))*COS(RADIANS(AA1194))))</f>
        <v>#DIV/0!</v>
      </c>
      <c r="AB1214" s="3" t="e">
        <f>IF(DEGREES(ACOS(SIN(RADIANS(G1214))*SIN(RADIANS(E1204))+COS(RADIANS(G1214))*COS(RADIANS(E1204))*COS(RADIANS(AB1194))))&gt;90,0,$F$4*$F$5/E1203^2*(SIN(RADIANS(G1214))*SIN(RADIANS(E1204))+COS(RADIANS(G1214))*COS(RADIANS(E1204))*COS(RADIANS(AB1194))))</f>
        <v>#DIV/0!</v>
      </c>
      <c r="AC1214" s="3" t="e">
        <f>IF(DEGREES(ACOS(SIN(RADIANS(G1214))*SIN(RADIANS(E1204))+COS(RADIANS(G1214))*COS(RADIANS(E1204))*COS(RADIANS(AC1194))))&gt;90,0,$F$4*$F$5/E1203^2*(SIN(RADIANS(G1214))*SIN(RADIANS(E1204))+COS(RADIANS(G1214))*COS(RADIANS(E1204))*COS(RADIANS(AC1194))))</f>
        <v>#DIV/0!</v>
      </c>
      <c r="AD1214" s="3" t="e">
        <f>IF(DEGREES(ACOS(SIN(RADIANS(G1214))*SIN(RADIANS(E1204))+COS(RADIANS(G1214))*COS(RADIANS(E1204))*COS(RADIANS(AD1194))))&gt;90,0,$F$4*$F$5/E1203^2*(SIN(RADIANS(G1214))*SIN(RADIANS(E1204))+COS(RADIANS(G1214))*COS(RADIANS(E1204))*COS(RADIANS(AD1194))))</f>
        <v>#DIV/0!</v>
      </c>
      <c r="AE1214" s="3" t="e">
        <f>IF(DEGREES(ACOS(SIN(RADIANS(G1214))*SIN(RADIANS(E1204))+COS(RADIANS(G1214))*COS(RADIANS(E1204))*COS(RADIANS(AE1194))))&gt;90,0,$F$4*$F$5/E1203^2*(SIN(RADIANS(G1214))*SIN(RADIANS(E1204))+COS(RADIANS(G1214))*COS(RADIANS(E1204))*COS(RADIANS(AE1194))))</f>
        <v>#DIV/0!</v>
      </c>
      <c r="AF1214" s="3" t="e">
        <f>IF(DEGREES(ACOS(SIN(RADIANS(G1214))*SIN(RADIANS(E1204))+COS(RADIANS(G1214))*COS(RADIANS(E1204))*COS(RADIANS(AF1194))))&gt;90,0,$F$4*$F$5/E1203^2*(SIN(RADIANS(G1214))*SIN(RADIANS(E1204))+COS(RADIANS(G1214))*COS(RADIANS(E1204))*COS(RADIANS(AF1194))))</f>
        <v>#DIV/0!</v>
      </c>
      <c r="AG1214" s="3" t="e">
        <f>IF(DEGREES(ACOS(SIN(RADIANS(G1214))*SIN(RADIANS(E1204))+COS(RADIANS(G1214))*COS(RADIANS(E1204))*COS(RADIANS(AG1194))))&gt;90,0,$F$4*$F$5/E1203^2*(SIN(RADIANS(G1214))*SIN(RADIANS(E1204))+COS(RADIANS(G1214))*COS(RADIANS(E1204))*COS(RADIANS(AG1194))))</f>
        <v>#DIV/0!</v>
      </c>
      <c r="AH1214" s="3" t="e">
        <f>IF(DEGREES(ACOS(SIN(RADIANS(G1214))*SIN(RADIANS(E1204))+COS(RADIANS(G1214))*COS(RADIANS(E1204))*COS(RADIANS(AH1194))))&gt;90,0,$F$4*$F$5/E1203^2*(SIN(RADIANS(G1214))*SIN(RADIANS(E1204))+COS(RADIANS(G1214))*COS(RADIANS(E1204))*COS(RADIANS(AH1194))))</f>
        <v>#DIV/0!</v>
      </c>
      <c r="AI1214" s="3" t="e">
        <f>IF(DEGREES(ACOS(SIN(RADIANS(G1214))*SIN(RADIANS(E1204))+COS(RADIANS(G1214))*COS(RADIANS(E1204))*COS(RADIANS(AI1194))))&gt;90,0,$F$4*$F$5/E1203^2*(SIN(RADIANS(G1214))*SIN(RADIANS(E1204))+COS(RADIANS(G1214))*COS(RADIANS(E1204))*COS(RADIANS(AI1194))))</f>
        <v>#DIV/0!</v>
      </c>
      <c r="AJ1214" s="3" t="e">
        <f>IF(DEGREES(ACOS(SIN(RADIANS(G1214))*SIN(RADIANS(E1204))+COS(RADIANS(G1214))*COS(RADIANS(E1204))*COS(RADIANS(AJ1194))))&gt;90,0,$F$4*$F$5/E1203^2*(SIN(RADIANS(G1214))*SIN(RADIANS(E1204))+COS(RADIANS(G1214))*COS(RADIANS(E1204))*COS(RADIANS(AJ1194))))</f>
        <v>#DIV/0!</v>
      </c>
      <c r="AK1214" s="3" t="e">
        <f>IF(DEGREES(ACOS(SIN(RADIANS(G1214))*SIN(RADIANS(E1204))+COS(RADIANS(G1214))*COS(RADIANS(E1204))*COS(RADIANS(AK1194))))&gt;90,0,$F$4*$F$5/E1203^2*(SIN(RADIANS(G1214))*SIN(RADIANS(E1204))+COS(RADIANS(G1214))*COS(RADIANS(E1204))*COS(RADIANS(AK1194))))</f>
        <v>#DIV/0!</v>
      </c>
      <c r="AL1214" s="3" t="e">
        <f>IF(DEGREES(ACOS(SIN(RADIANS(G1214))*SIN(RADIANS(E1204))+COS(RADIANS(G1214))*COS(RADIANS(E1204))*COS(RADIANS(AL1194))))&gt;90,0,$F$4*$F$5/E1203^2*(SIN(RADIANS(G1214))*SIN(RADIANS(E1204))+COS(RADIANS(G1214))*COS(RADIANS(E1204))*COS(RADIANS(AL1194))))</f>
        <v>#DIV/0!</v>
      </c>
      <c r="AM1214" s="3" t="e">
        <f>IF(DEGREES(ACOS(SIN(RADIANS(G1214))*SIN(RADIANS(E1204))+COS(RADIANS(G1214))*COS(RADIANS(E1204))*COS(RADIANS(AM1194))))&gt;90,0,$F$4*$F$5/E1203^2*(SIN(RADIANS(G1214))*SIN(RADIANS(E1204))+COS(RADIANS(G1214))*COS(RADIANS(E1204))*COS(RADIANS(AM1194))))</f>
        <v>#DIV/0!</v>
      </c>
      <c r="AN1214" s="3" t="e">
        <f>IF(DEGREES(ACOS(SIN(RADIANS(G1214))*SIN(RADIANS(E1204))+COS(RADIANS(G1214))*COS(RADIANS(E1204))*COS(RADIANS(AN1194))))&gt;90,0,$F$4*$F$5/E1203^2*(SIN(RADIANS(G1214))*SIN(RADIANS(E1204))+COS(RADIANS(G1214))*COS(RADIANS(E1204))*COS(RADIANS(AN1194))))</f>
        <v>#DIV/0!</v>
      </c>
      <c r="AO1214" s="3" t="e">
        <f>IF(DEGREES(ACOS(SIN(RADIANS(G1214))*SIN(RADIANS(E1204))+COS(RADIANS(G1214))*COS(RADIANS(E1204))*COS(RADIANS(AO1194))))&gt;90,0,$F$4*$F$5/E1203^2*(SIN(RADIANS(G1214))*SIN(RADIANS(E1204))+COS(RADIANS(G1214))*COS(RADIANS(E1204))*COS(RADIANS(AO1194))))</f>
        <v>#DIV/0!</v>
      </c>
      <c r="AP1214" s="3" t="e">
        <f>IF(DEGREES(ACOS(SIN(RADIANS(G1214))*SIN(RADIANS(E1204))+COS(RADIANS(G1214))*COS(RADIANS(E1204))*COS(RADIANS(AP1194))))&gt;90,0,$F$4*$F$5/E1203^2*(SIN(RADIANS(G1214))*SIN(RADIANS(E1204))+COS(RADIANS(G1214))*COS(RADIANS(E1204))*COS(RADIANS(AP1194))))</f>
        <v>#DIV/0!</v>
      </c>
      <c r="AQ1214" s="3" t="e">
        <f>IF(DEGREES(ACOS(SIN(RADIANS(G1214))*SIN(RADIANS(E1204))+COS(RADIANS(G1214))*COS(RADIANS(E1204))*COS(RADIANS(AQ1194))))&gt;90,0,$F$4*$F$5/E1203^2*(SIN(RADIANS(G1214))*SIN(RADIANS(E1204))+COS(RADIANS(G1214))*COS(RADIANS(E1204))*COS(RADIANS(AQ1194))))</f>
        <v>#DIV/0!</v>
      </c>
      <c r="AR1214" s="3" t="e">
        <f>IF(DEGREES(ACOS(SIN(RADIANS(G1214))*SIN(RADIANS(E1204))+COS(RADIANS(G1214))*COS(RADIANS(E1204))*COS(RADIANS(AR1194))))&gt;90,0,$F$4*$F$5/E1203^2*(SIN(RADIANS(G1214))*SIN(RADIANS(E1204))+COS(RADIANS(G1214))*COS(RADIANS(E1204))*COS(RADIANS(AR1194))))</f>
        <v>#DIV/0!</v>
      </c>
    </row>
    <row r="1215" spans="2:44" ht="15.75" customHeight="1" x14ac:dyDescent="0.2"/>
    <row r="1216" spans="2:44" ht="15.75" customHeight="1" x14ac:dyDescent="0.2">
      <c r="H1216" s="3" t="s">
        <v>771</v>
      </c>
      <c r="I1216" s="3">
        <v>180</v>
      </c>
      <c r="J1216" s="3">
        <v>170</v>
      </c>
      <c r="K1216" s="3">
        <v>160</v>
      </c>
      <c r="L1216" s="3">
        <v>150</v>
      </c>
      <c r="M1216" s="3">
        <v>140</v>
      </c>
      <c r="N1216" s="3">
        <v>130</v>
      </c>
      <c r="O1216" s="3">
        <v>120</v>
      </c>
      <c r="P1216" s="3">
        <v>110</v>
      </c>
      <c r="Q1216" s="3">
        <v>100</v>
      </c>
      <c r="R1216" s="3">
        <v>90</v>
      </c>
      <c r="S1216" s="3">
        <v>80</v>
      </c>
      <c r="T1216" s="3">
        <v>70</v>
      </c>
      <c r="U1216" s="3">
        <v>60</v>
      </c>
      <c r="V1216" s="3">
        <v>50</v>
      </c>
      <c r="W1216" s="3">
        <v>40</v>
      </c>
      <c r="X1216" s="3">
        <v>30</v>
      </c>
      <c r="Y1216" s="3">
        <v>20</v>
      </c>
      <c r="Z1216" s="3">
        <v>10</v>
      </c>
      <c r="AA1216" s="3">
        <v>0</v>
      </c>
      <c r="AB1216" s="3">
        <v>-10</v>
      </c>
      <c r="AC1216" s="3">
        <v>-20</v>
      </c>
      <c r="AD1216" s="3">
        <v>-30</v>
      </c>
      <c r="AE1216" s="3">
        <v>-40</v>
      </c>
      <c r="AF1216" s="3">
        <v>-50</v>
      </c>
      <c r="AG1216" s="3">
        <v>-60</v>
      </c>
      <c r="AH1216" s="3">
        <v>-70</v>
      </c>
      <c r="AI1216" s="3">
        <v>-80</v>
      </c>
      <c r="AJ1216" s="3">
        <v>-90</v>
      </c>
      <c r="AK1216" s="3">
        <v>-100</v>
      </c>
      <c r="AL1216" s="3">
        <v>-110</v>
      </c>
      <c r="AM1216" s="3">
        <v>-120</v>
      </c>
      <c r="AN1216" s="3">
        <v>-130</v>
      </c>
      <c r="AO1216" s="3">
        <v>-140</v>
      </c>
      <c r="AP1216" s="3">
        <v>-150</v>
      </c>
      <c r="AQ1216" s="3">
        <v>-160</v>
      </c>
      <c r="AR1216" s="3">
        <v>-170</v>
      </c>
    </row>
    <row r="1217" spans="2:44" ht="15.75" customHeight="1" x14ac:dyDescent="0.2">
      <c r="H1217" s="3" t="s">
        <v>782</v>
      </c>
      <c r="I1217" s="3">
        <f>IF(ABS(I1216-E1229)&gt;180,IF(ABS(I1216-E1229)&gt;360,ABS(I1216-E1229)-360,360-ABS(I1216-E1229)),ABS(I1216-E1229))</f>
        <v>180</v>
      </c>
      <c r="J1217" s="3">
        <f>IF(ABS(J1216-E1229)&gt;180,IF(ABS(J1216-E1229)&gt;360,ABS(J1216-E1229)-360,360-ABS(J1216-E1229)),ABS(J1216-E1229))</f>
        <v>170</v>
      </c>
      <c r="K1217" s="3">
        <f>IF(ABS(K1216-E1229)&gt;180,IF(ABS(K1216-E1229)&gt;360,ABS(K1216-E1229)-360,360-ABS(K1216-E1229)),ABS(K1216-E1229))</f>
        <v>160</v>
      </c>
      <c r="L1217" s="3">
        <f>IF(ABS(L1216-E1229)&gt;180,IF(ABS(L1216-E1229)&gt;360,ABS(L1216-E1229)-360,360-ABS(L1216-E1229)),ABS(L1216-E1229))</f>
        <v>150</v>
      </c>
      <c r="M1217" s="3">
        <f>IF(ABS(M1216-E1229)&gt;180,IF(ABS(M1216-E1229)&gt;360,ABS(M1216-E1229)-360,360-ABS(M1216-E1229)),ABS(M1216-E1229))</f>
        <v>140</v>
      </c>
      <c r="N1217" s="3">
        <f>IF(ABS(N1216-E1229)&gt;180,IF(ABS(N1216-E1229)&gt;360,ABS(N1216-E1229)-360,360-ABS(N1216-E1229)),ABS(N1216-E1229))</f>
        <v>130</v>
      </c>
      <c r="O1217" s="3">
        <f>IF(ABS(O1216-E1229)&gt;180,IF(ABS(O1216-E1229)&gt;360,ABS(O1216-E1229)-360,360-ABS(O1216-E1229)),ABS(O1216-E1229))</f>
        <v>120</v>
      </c>
      <c r="P1217" s="3">
        <f>IF(ABS(P1216-E1229)&gt;180,IF(ABS(P1216-E1229)&gt;360,ABS(P1216-E1229)-360,360-ABS(P1216-E1229)),ABS(P1216-E1229))</f>
        <v>110</v>
      </c>
      <c r="Q1217" s="3">
        <f>IF(ABS(Q1216-E1229)&gt;180,IF(ABS(Q1216-E1229)&gt;360,ABS(Q1216-E1229)-360,360-ABS(Q1216-E1229)),ABS(Q1216-E1229))</f>
        <v>100</v>
      </c>
      <c r="R1217" s="3">
        <f>IF(ABS(R1216-E1229)&gt;180,IF(ABS(R1216-E1229)&gt;360,ABS(R1216-E1229)-360,360-ABS(R1216-E1229)),ABS(R1216-E1229))</f>
        <v>90</v>
      </c>
      <c r="S1217" s="3">
        <f>IF(ABS(S1216-E1229)&gt;180,IF(ABS(S1216-E1229)&gt;360,ABS(S1216-E1229)-360,360-ABS(S1216-E1229)),ABS(S1216-E1229))</f>
        <v>80</v>
      </c>
      <c r="T1217" s="3">
        <f>IF(ABS(T1216-E1229)&gt;180,IF(ABS(T1216-E1229)&gt;360,ABS(T1216-E1229)-360,360-ABS(T1216-E1229)),ABS(T1216-E1229))</f>
        <v>70</v>
      </c>
      <c r="U1217" s="3">
        <f>IF(ABS(U1216-E1229)&gt;180,IF(ABS(U1216-E1229)&gt;360,ABS(U1216-E1229)-360,360-ABS(U1216-E1229)),ABS(U1216-E1229))</f>
        <v>60</v>
      </c>
      <c r="V1217" s="3">
        <f>IF(ABS(V1216-E1229)&gt;180,IF(ABS(V1216-E1229)&gt;360,ABS(V1216-E1229)-360,360-ABS(V1216-E1229)),ABS(V1216-E1229))</f>
        <v>50</v>
      </c>
      <c r="W1217" s="3">
        <f>IF(ABS(W1216-E1229)&gt;180,IF(ABS(W1216-E1229)&gt;360,ABS(W1216-E1229)-360,360-ABS(W1216-E1229)),ABS(W1216-E1229))</f>
        <v>40</v>
      </c>
      <c r="X1217" s="3">
        <f>IF(ABS(X1216-E1229)&gt;180,IF(ABS(X1216-E1229)&gt;360,ABS(X1216-E1229)-360,360-ABS(X1216-E1229)),ABS(X1216-E1229))</f>
        <v>30</v>
      </c>
      <c r="Y1217" s="3">
        <f>IF(ABS(Y1216-E1229)&gt;180,IF(ABS(Y1216-E1229)&gt;360,ABS(Y1216-E1229)-360,360-ABS(Y1216-E1229)),ABS(Y1216-E1229))</f>
        <v>20</v>
      </c>
      <c r="Z1217" s="3">
        <f>IF(ABS(Z1216-E1229)&gt;180,IF(ABS(Z1216-E1229)&gt;360,ABS(Z1216-E1229)-360,360-ABS(Z1216-E1229)),ABS(Z1216-E1229))</f>
        <v>10</v>
      </c>
      <c r="AA1217" s="3">
        <f>IF(ABS(AA1216-E1229)&gt;180,IF(ABS(AA1216-E1229)&gt;360,ABS(AA1216-E1229)-360,360-ABS(AA1216-E1229)),ABS(AA1216-E1229))</f>
        <v>0</v>
      </c>
      <c r="AB1217" s="3">
        <f>IF(ABS(AB1216-E1229)&gt;180,IF(ABS(AB1216-E1229)&gt;360,ABS(AB1216-E1229)-360,360-ABS(AB1216-E1229)),ABS(AB1216-E1229))</f>
        <v>10</v>
      </c>
      <c r="AC1217" s="3">
        <f>IF(ABS(AC1216-E1229)&gt;180,IF(ABS(AC1216-E1229)&gt;360,ABS(AC1216-E1229)-360,360-ABS(AC1216-E1229)),ABS(AC1216-E1229))</f>
        <v>20</v>
      </c>
      <c r="AD1217" s="3">
        <f>IF(ABS(AD1216-E1229)&gt;180,IF(ABS(AD1216-E1229)&gt;360,ABS(AD1216-E1229)-360,360-ABS(AD1216-E1229)),ABS(AD1216-E1229))</f>
        <v>30</v>
      </c>
      <c r="AE1217" s="3">
        <f>IF(ABS(AE1216-E1229)&gt;180,IF(ABS(AE1216-E1229)&gt;360,ABS(AE1216-E1229)-360,360-ABS(AE1216-E1229)),ABS(AE1216-E1229))</f>
        <v>40</v>
      </c>
      <c r="AF1217" s="3">
        <f>IF(ABS(AF1216-E1229)&gt;180,IF(ABS(AF1216-E1229)&gt;360,ABS(AF1216-E1229)-360,360-ABS(AF1216-E1229)),ABS(AF1216-E1229))</f>
        <v>50</v>
      </c>
      <c r="AG1217" s="3">
        <f>IF(ABS(AG1216-E1229)&gt;180,IF(ABS(AG1216-E1229)&gt;360,ABS(AG1216-E1229)-360,360-ABS(AG1216-E1229)),ABS(AG1216-E1229))</f>
        <v>60</v>
      </c>
      <c r="AH1217" s="3">
        <f>IF(ABS(AH1216-E1229)&gt;180,IF(ABS(AH1216-E1229)&gt;360,ABS(AH1216-E1229)-360,360-ABS(AH1216-E1229)),ABS(AH1216-E1229))</f>
        <v>70</v>
      </c>
      <c r="AI1217" s="3">
        <f>IF(ABS(AI1216-E1229)&gt;180,IF(ABS(AI1216-E1229)&gt;360,ABS(AI1216-E1229)-360,360-ABS(AI1216-E1229)),ABS(AI1216-E1229))</f>
        <v>80</v>
      </c>
      <c r="AJ1217" s="3">
        <f>IF(ABS(AJ1216-E1229)&gt;180,IF(ABS(AJ1216-E1229)&gt;360,ABS(AJ1216-E1229)-360,360-ABS(AJ1216-E1229)),ABS(AJ1216-E1229))</f>
        <v>90</v>
      </c>
      <c r="AK1217" s="3">
        <f>IF(ABS(AK1216-E1229)&gt;180,IF(ABS(AK1216-E1229)&gt;360,ABS(AK1216-E1229)-360,360-ABS(AK1216-E1229)),ABS(AK1216-E1229))</f>
        <v>100</v>
      </c>
      <c r="AL1217" s="3">
        <f>IF(ABS(AL1216-E1229)&gt;180,IF(ABS(AL1216-E1229)&gt;360,ABS(AL1216-E1229)-360,360-ABS(AL1216-E1229)),ABS(AL1216-E1229))</f>
        <v>110</v>
      </c>
      <c r="AM1217" s="3">
        <f>IF(ABS(AM1216-E1229)&gt;180,IF(ABS(AM1216-E1229)&gt;360,ABS(AM1216-E1229)-360,360-ABS(AM1216-E1229)),ABS(AM1216-E1229))</f>
        <v>120</v>
      </c>
      <c r="AN1217" s="3">
        <f>IF(ABS(AN1216-E1229)&gt;180,IF(ABS(AN1216-E1229)&gt;360,ABS(AN1216-E1229)-360,360-ABS(AN1216-E1229)),ABS(AN1216-E1229))</f>
        <v>130</v>
      </c>
      <c r="AO1217" s="3">
        <f>IF(ABS(AO1216-E1229)&gt;180,IF(ABS(AO1216-E1229)&gt;360,ABS(AO1216-E1229)-360,360-ABS(AO1216-E1229)),ABS(AO1216-E1229))</f>
        <v>140</v>
      </c>
      <c r="AP1217" s="3">
        <f>IF(ABS(AP1216-E1229)&gt;180,IF(ABS(AP1216-E1229)&gt;360,ABS(AP1216-E1229)-360,360-ABS(AP1216-E1229)),ABS(AP1216-E1229))</f>
        <v>150</v>
      </c>
      <c r="AQ1217" s="3">
        <f>IF(ABS(AQ1216-E1229)&gt;180,IF(ABS(AQ1216-E1229)&gt;360,ABS(AQ1216-E1229)-360,360-ABS(AQ1216-E1229)),ABS(AQ1216-E1229))</f>
        <v>160</v>
      </c>
      <c r="AR1217" s="3">
        <f>IF(ABS(AR1216-E1229)&gt;180,IF(ABS(AR1216-E1229)&gt;360,ABS(AR1216-E1229)-360,360-ABS(AR1216-E1229)),ABS(AR1216-E1229))</f>
        <v>170</v>
      </c>
    </row>
    <row r="1218" spans="2:44" ht="15.75" customHeight="1" x14ac:dyDescent="0.2">
      <c r="G1218" s="3" t="s">
        <v>736</v>
      </c>
    </row>
    <row r="1219" spans="2:44" ht="15.75" customHeight="1" x14ac:dyDescent="0.2">
      <c r="B1219" s="3" t="s">
        <v>791</v>
      </c>
      <c r="E1219" s="3">
        <v>510</v>
      </c>
      <c r="G1219" s="3">
        <v>90</v>
      </c>
      <c r="I1219" s="3" t="e">
        <f>IF(DEGREES(ACOS(SIN(RADIANS(G1219))*SIN(RADIANS(E1227))+COS(RADIANS(G1219))*COS(RADIANS(E1227))*COS(RADIANS(I1217))))&gt;90,0,$F$4*$F$5/E1226^2*(SIN(RADIANS(G1219))*SIN(RADIANS(E1227))+COS(RADIANS(G1219))*COS(RADIANS(E1227))*COS(RADIANS(I1217))))</f>
        <v>#DIV/0!</v>
      </c>
      <c r="J1219" s="3" t="e">
        <f>IF(DEGREES(ACOS(SIN(RADIANS(G1219))*SIN(RADIANS(E1227))+COS(RADIANS(G1219))*COS(RADIANS(E1227))*COS(RADIANS(J1217))))&gt;90,0,$F$4*$F$5/E1226^2*(SIN(RADIANS(G1219))*SIN(RADIANS(E1227))+COS(RADIANS(G1219))*COS(RADIANS(E1227))*COS(RADIANS(J1217))))</f>
        <v>#DIV/0!</v>
      </c>
      <c r="K1219" s="3" t="e">
        <f>IF(DEGREES(ACOS(SIN(RADIANS(G1219))*SIN(RADIANS(E1227))+COS(RADIANS(G1219))*COS(RADIANS(E1227))*COS(RADIANS(K1217))))&gt;90,0,$F$4*$F$5/E1226^2*(SIN(RADIANS(G1219))*SIN(RADIANS(E1227))+COS(RADIANS(G1219))*COS(RADIANS(E1227))*COS(RADIANS(K1217))))</f>
        <v>#DIV/0!</v>
      </c>
      <c r="L1219" s="3" t="e">
        <f>IF(DEGREES(ACOS(SIN(RADIANS(G1219))*SIN(RADIANS(E1227))+COS(RADIANS(G1219))*COS(RADIANS(E1227))*COS(RADIANS(L1217))))&gt;90,0,$F$4*$F$5/E1226^2*(SIN(RADIANS(G1219))*SIN(RADIANS(E1227))+COS(RADIANS(G1219))*COS(RADIANS(E1227))*COS(RADIANS(L1217))))</f>
        <v>#DIV/0!</v>
      </c>
      <c r="M1219" s="3" t="e">
        <f>IF(DEGREES(ACOS(SIN(RADIANS(G1219))*SIN(RADIANS(E1227))+COS(RADIANS(G1219))*COS(RADIANS(E1227))*COS(RADIANS(M1217))))&gt;90,0,$F$4*$F$5/E1226^2*(SIN(RADIANS(G1219))*SIN(RADIANS(E1227))+COS(RADIANS(G1219))*COS(RADIANS(E1227))*COS(RADIANS(M1217))))</f>
        <v>#DIV/0!</v>
      </c>
      <c r="N1219" s="3" t="e">
        <f>IF(DEGREES(ACOS(SIN(RADIANS(G1219))*SIN(RADIANS(E1227))+COS(RADIANS(G1219))*COS(RADIANS(E1227))*COS(RADIANS(N1217))))&gt;90,0,$F$4*$F$5/E1226^2*(SIN(RADIANS(G1219))*SIN(RADIANS(E1227))+COS(RADIANS(G1219))*COS(RADIANS(E1227))*COS(RADIANS(N1217))))</f>
        <v>#DIV/0!</v>
      </c>
      <c r="O1219" s="3" t="e">
        <f>IF(DEGREES(ACOS(SIN(RADIANS(G1219))*SIN(RADIANS(E1227))+COS(RADIANS(G1219))*COS(RADIANS(E1227))*COS(RADIANS(O1217))))&gt;90,0,$F$4*$F$5/E1226^2*(SIN(RADIANS(G1219))*SIN(RADIANS(E1227))+COS(RADIANS(G1219))*COS(RADIANS(E1227))*COS(RADIANS(O1217))))</f>
        <v>#DIV/0!</v>
      </c>
      <c r="P1219" s="3" t="e">
        <f>IF(DEGREES(ACOS(SIN(RADIANS(G1219))*SIN(RADIANS(E1227))+COS(RADIANS(G1219))*COS(RADIANS(E1227))*COS(RADIANS(P1217))))&gt;90,0,$F$4*$F$5/E1226^2*(SIN(RADIANS(G1219))*SIN(RADIANS(E1227))+COS(RADIANS(G1219))*COS(RADIANS(E1227))*COS(RADIANS(P1217))))</f>
        <v>#DIV/0!</v>
      </c>
      <c r="Q1219" s="3" t="e">
        <f>IF(DEGREES(ACOS(SIN(RADIANS(G1219))*SIN(RADIANS(E1227))+COS(RADIANS(G1219))*COS(RADIANS(E1227))*COS(RADIANS(Q1217))))&gt;90,0,$F$4*$F$5/E1226^2*(SIN(RADIANS(G1219))*SIN(RADIANS(E1227))+COS(RADIANS(G1219))*COS(RADIANS(E1227))*COS(RADIANS(Q1217))))</f>
        <v>#DIV/0!</v>
      </c>
      <c r="R1219" s="3" t="e">
        <f>IF(DEGREES(ACOS(SIN(RADIANS(G1219))*SIN(RADIANS(E1227))+COS(RADIANS(G1219))*COS(RADIANS(E1227))*COS(RADIANS(R1217))))&gt;90,0,$F$4*$F$5/E1226^2*(SIN(RADIANS(G1219))*SIN(RADIANS(E1227))+COS(RADIANS(G1219))*COS(RADIANS(E1227))*COS(RADIANS(R1217))))</f>
        <v>#DIV/0!</v>
      </c>
      <c r="S1219" s="3" t="e">
        <f>IF(DEGREES(ACOS(SIN(RADIANS(G1219))*SIN(RADIANS(E1227))+COS(RADIANS(G1219))*COS(RADIANS(E1227))*COS(RADIANS(S1217))))&gt;90,0,$F$4*$F$5/E1226^2*(SIN(RADIANS(G1219))*SIN(RADIANS(E1227))+COS(RADIANS(G1219))*COS(RADIANS(E1227))*COS(RADIANS(S1217))))</f>
        <v>#DIV/0!</v>
      </c>
      <c r="T1219" s="3" t="e">
        <f>IF(DEGREES(ACOS(SIN(RADIANS(G1219))*SIN(RADIANS(E1227))+COS(RADIANS(G1219))*COS(RADIANS(E1227))*COS(RADIANS(T1217))))&gt;90,0,$F$4*$F$5/E1226^2*(SIN(RADIANS(G1219))*SIN(RADIANS(E1227))+COS(RADIANS(G1219))*COS(RADIANS(E1227))*COS(RADIANS(T1217))))</f>
        <v>#DIV/0!</v>
      </c>
      <c r="U1219" s="3" t="e">
        <f>IF(DEGREES(ACOS(SIN(RADIANS(G1219))*SIN(RADIANS(E1227))+COS(RADIANS(G1219))*COS(RADIANS(E1227))*COS(RADIANS(U1217))))&gt;90,0,$F$4*$F$5/E1226^2*(SIN(RADIANS(G1219))*SIN(RADIANS(E1227))+COS(RADIANS(G1219))*COS(RADIANS(E1227))*COS(RADIANS(U1217))))</f>
        <v>#DIV/0!</v>
      </c>
      <c r="V1219" s="3" t="e">
        <f>IF(DEGREES(ACOS(SIN(RADIANS(G1219))*SIN(RADIANS(E1227))+COS(RADIANS(G1219))*COS(RADIANS(E1227))*COS(RADIANS(V1217))))&gt;90,0,$F$4*$F$5/E1226^2*(SIN(RADIANS(G1219))*SIN(RADIANS(E1227))+COS(RADIANS(G1219))*COS(RADIANS(E1227))*COS(RADIANS(V1217))))</f>
        <v>#DIV/0!</v>
      </c>
      <c r="W1219" s="3" t="e">
        <f>IF(DEGREES(ACOS(SIN(RADIANS(G1219))*SIN(RADIANS(E1227))+COS(RADIANS(G1219))*COS(RADIANS(E1227))*COS(RADIANS(W1217))))&gt;90,0,$F$4*$F$5/E1226^2*(SIN(RADIANS(G1219))*SIN(RADIANS(E1227))+COS(RADIANS(G1219))*COS(RADIANS(E1227))*COS(RADIANS(W1217))))</f>
        <v>#DIV/0!</v>
      </c>
      <c r="X1219" s="3" t="e">
        <f>IF(DEGREES(ACOS(SIN(RADIANS(G1219))*SIN(RADIANS(E1227))+COS(RADIANS(G1219))*COS(RADIANS(E1227))*COS(RADIANS(X1217))))&gt;90,0,$F$4*$F$5/E1226^2*(SIN(RADIANS(G1219))*SIN(RADIANS(E1227))+COS(RADIANS(G1219))*COS(RADIANS(E1227))*COS(RADIANS(X1217))))</f>
        <v>#DIV/0!</v>
      </c>
      <c r="Y1219" s="3" t="e">
        <f>IF(DEGREES(ACOS(SIN(RADIANS(G1219))*SIN(RADIANS(E1227))+COS(RADIANS(G1219))*COS(RADIANS(E1227))*COS(RADIANS(Y1217))))&gt;90,0,$F$4*$F$5/E1226^2*(SIN(RADIANS(G1219))*SIN(RADIANS(E1227))+COS(RADIANS(G1219))*COS(RADIANS(E1227))*COS(RADIANS(Y1217))))</f>
        <v>#DIV/0!</v>
      </c>
      <c r="Z1219" s="3" t="e">
        <f>IF(DEGREES(ACOS(SIN(RADIANS(G1219))*SIN(RADIANS(E1227))+COS(RADIANS(G1219))*COS(RADIANS(E1227))*COS(RADIANS(Z1217))))&gt;90,0,$F$4*$F$5/E1226^2*(SIN(RADIANS(G1219))*SIN(RADIANS(E1227))+COS(RADIANS(G1219))*COS(RADIANS(E1227))*COS(RADIANS(Z1217))))</f>
        <v>#DIV/0!</v>
      </c>
      <c r="AA1219" s="3" t="e">
        <f>IF(DEGREES(ACOS(SIN(RADIANS(G1219))*SIN(RADIANS(E1227))+COS(RADIANS(G1219))*COS(RADIANS(E1227))*COS(RADIANS(AA1217))))&gt;90,0,$F$4*$F$5/E1226^2*(SIN(RADIANS(G1219))*SIN(RADIANS(E1227))+COS(RADIANS(G1219))*COS(RADIANS(E1227))*COS(RADIANS(AA1217))))</f>
        <v>#DIV/0!</v>
      </c>
      <c r="AB1219" s="3" t="e">
        <f>IF(DEGREES(ACOS(SIN(RADIANS(G1219))*SIN(RADIANS(E1227))+COS(RADIANS(G1219))*COS(RADIANS(E1227))*COS(RADIANS(AB1217))))&gt;90,0,$F$4*$F$5/E1226^2*(SIN(RADIANS(G1219))*SIN(RADIANS(E1227))+COS(RADIANS(G1219))*COS(RADIANS(E1227))*COS(RADIANS(AB1217))))</f>
        <v>#DIV/0!</v>
      </c>
      <c r="AC1219" s="3" t="e">
        <f>IF(DEGREES(ACOS(SIN(RADIANS(G1219))*SIN(RADIANS(E1227))+COS(RADIANS(G1219))*COS(RADIANS(E1227))*COS(RADIANS(AC1217))))&gt;90,0,$F$4*$F$5/E1226^2*(SIN(RADIANS(G1219))*SIN(RADIANS(E1227))+COS(RADIANS(G1219))*COS(RADIANS(E1227))*COS(RADIANS(AC1217))))</f>
        <v>#DIV/0!</v>
      </c>
      <c r="AD1219" s="3" t="e">
        <f>IF(DEGREES(ACOS(SIN(RADIANS(G1219))*SIN(RADIANS(E1227))+COS(RADIANS(G1219))*COS(RADIANS(E1227))*COS(RADIANS(AD1217))))&gt;90,0,$F$4*$F$5/E1226^2*(SIN(RADIANS(G1219))*SIN(RADIANS(E1227))+COS(RADIANS(G1219))*COS(RADIANS(E1227))*COS(RADIANS(AD1217))))</f>
        <v>#DIV/0!</v>
      </c>
      <c r="AE1219" s="3" t="e">
        <f>IF(DEGREES(ACOS(SIN(RADIANS(G1219))*SIN(RADIANS(E1227))+COS(RADIANS(G1219))*COS(RADIANS(E1227))*COS(RADIANS(AE1217))))&gt;90,0,$F$4*$F$5/E1226^2*(SIN(RADIANS(G1219))*SIN(RADIANS(E1227))+COS(RADIANS(G1219))*COS(RADIANS(E1227))*COS(RADIANS(AE1217))))</f>
        <v>#DIV/0!</v>
      </c>
      <c r="AF1219" s="3" t="e">
        <f>IF(DEGREES(ACOS(SIN(RADIANS(G1219))*SIN(RADIANS(E1227))+COS(RADIANS(G1219))*COS(RADIANS(E1227))*COS(RADIANS(AF1217))))&gt;90,0,$F$4*$F$5/E1226^2*(SIN(RADIANS(G1219))*SIN(RADIANS(E1227))+COS(RADIANS(G1219))*COS(RADIANS(E1227))*COS(RADIANS(AF1217))))</f>
        <v>#DIV/0!</v>
      </c>
      <c r="AG1219" s="3" t="e">
        <f>IF(DEGREES(ACOS(SIN(RADIANS(G1219))*SIN(RADIANS(E1227))+COS(RADIANS(G1219))*COS(RADIANS(E1227))*COS(RADIANS(AG1217))))&gt;90,0,$F$4*$F$5/E1226^2*(SIN(RADIANS(G1219))*SIN(RADIANS(E1227))+COS(RADIANS(G1219))*COS(RADIANS(E1227))*COS(RADIANS(AG1217))))</f>
        <v>#DIV/0!</v>
      </c>
      <c r="AH1219" s="3" t="e">
        <f>IF(DEGREES(ACOS(SIN(RADIANS(G1219))*SIN(RADIANS(E1227))+COS(RADIANS(G1219))*COS(RADIANS(E1227))*COS(RADIANS(AH1217))))&gt;90,0,$F$4*$F$5/E1226^2*(SIN(RADIANS(G1219))*SIN(RADIANS(E1227))+COS(RADIANS(G1219))*COS(RADIANS(E1227))*COS(RADIANS(AH1217))))</f>
        <v>#DIV/0!</v>
      </c>
      <c r="AI1219" s="3" t="e">
        <f>IF(DEGREES(ACOS(SIN(RADIANS(G1219))*SIN(RADIANS(E1227))+COS(RADIANS(G1219))*COS(RADIANS(E1227))*COS(RADIANS(AI1217))))&gt;90,0,$F$4*$F$5/E1226^2*(SIN(RADIANS(G1219))*SIN(RADIANS(E1227))+COS(RADIANS(G1219))*COS(RADIANS(E1227))*COS(RADIANS(AI1217))))</f>
        <v>#DIV/0!</v>
      </c>
      <c r="AJ1219" s="3" t="e">
        <f>IF(DEGREES(ACOS(SIN(RADIANS(G1219))*SIN(RADIANS(E1227))+COS(RADIANS(G1219))*COS(RADIANS(E1227))*COS(RADIANS(AJ1217))))&gt;90,0,$F$4*$F$5/E1226^2*(SIN(RADIANS(G1219))*SIN(RADIANS(E1227))+COS(RADIANS(G1219))*COS(RADIANS(E1227))*COS(RADIANS(AJ1217))))</f>
        <v>#DIV/0!</v>
      </c>
      <c r="AK1219" s="3" t="e">
        <f>IF(DEGREES(ACOS(SIN(RADIANS(G1219))*SIN(RADIANS(E1227))+COS(RADIANS(G1219))*COS(RADIANS(E1227))*COS(RADIANS(AK1217))))&gt;90,0,$F$4*$F$5/E1226^2*(SIN(RADIANS(G1219))*SIN(RADIANS(E1227))+COS(RADIANS(G1219))*COS(RADIANS(E1227))*COS(RADIANS(AK1217))))</f>
        <v>#DIV/0!</v>
      </c>
      <c r="AL1219" s="3" t="e">
        <f>IF(DEGREES(ACOS(SIN(RADIANS(G1219))*SIN(RADIANS(E1227))+COS(RADIANS(G1219))*COS(RADIANS(E1227))*COS(RADIANS(AL1217))))&gt;90,0,$F$4*$F$5/E1226^2*(SIN(RADIANS(G1219))*SIN(RADIANS(E1227))+COS(RADIANS(G1219))*COS(RADIANS(E1227))*COS(RADIANS(AL1217))))</f>
        <v>#DIV/0!</v>
      </c>
      <c r="AM1219" s="3" t="e">
        <f>IF(DEGREES(ACOS(SIN(RADIANS(G1219))*SIN(RADIANS(E1227))+COS(RADIANS(G1219))*COS(RADIANS(E1227))*COS(RADIANS(AM1217))))&gt;90,0,$F$4*$F$5/E1226^2*(SIN(RADIANS(G1219))*SIN(RADIANS(E1227))+COS(RADIANS(G1219))*COS(RADIANS(E1227))*COS(RADIANS(AM1217))))</f>
        <v>#DIV/0!</v>
      </c>
      <c r="AN1219" s="3" t="e">
        <f>IF(DEGREES(ACOS(SIN(RADIANS(G1219))*SIN(RADIANS(E1227))+COS(RADIANS(G1219))*COS(RADIANS(E1227))*COS(RADIANS(AN1217))))&gt;90,0,$F$4*$F$5/E1226^2*(SIN(RADIANS(G1219))*SIN(RADIANS(E1227))+COS(RADIANS(G1219))*COS(RADIANS(E1227))*COS(RADIANS(AN1217))))</f>
        <v>#DIV/0!</v>
      </c>
      <c r="AO1219" s="3" t="e">
        <f>IF(DEGREES(ACOS(SIN(RADIANS(G1219))*SIN(RADIANS(E1227))+COS(RADIANS(G1219))*COS(RADIANS(E1227))*COS(RADIANS(AO1217))))&gt;90,0,$F$4*$F$5/E1226^2*(SIN(RADIANS(G1219))*SIN(RADIANS(E1227))+COS(RADIANS(G1219))*COS(RADIANS(E1227))*COS(RADIANS(AO1217))))</f>
        <v>#DIV/0!</v>
      </c>
      <c r="AP1219" s="3" t="e">
        <f>IF(DEGREES(ACOS(SIN(RADIANS(G1219))*SIN(RADIANS(E1227))+COS(RADIANS(G1219))*COS(RADIANS(E1227))*COS(RADIANS(AP1217))))&gt;90,0,$F$4*$F$5/E1226^2*(SIN(RADIANS(G1219))*SIN(RADIANS(E1227))+COS(RADIANS(G1219))*COS(RADIANS(E1227))*COS(RADIANS(AP1217))))</f>
        <v>#DIV/0!</v>
      </c>
      <c r="AQ1219" s="3" t="e">
        <f>IF(DEGREES(ACOS(SIN(RADIANS(G1219))*SIN(RADIANS(E1227))+COS(RADIANS(G1219))*COS(RADIANS(E1227))*COS(RADIANS(AQ1217))))&gt;90,0,$F$4*$F$5/E1226^2*(SIN(RADIANS(G1219))*SIN(RADIANS(E1227))+COS(RADIANS(G1219))*COS(RADIANS(E1227))*COS(RADIANS(AQ1217))))</f>
        <v>#DIV/0!</v>
      </c>
      <c r="AR1219" s="3" t="e">
        <f>IF(DEGREES(ACOS(SIN(RADIANS(G1219))*SIN(RADIANS(E1227))+COS(RADIANS(G1219))*COS(RADIANS(E1227))*COS(RADIANS(AR1217))))&gt;90,0,$F$4*$F$5/E1226^2*(SIN(RADIANS(G1219))*SIN(RADIANS(E1227))+COS(RADIANS(G1219))*COS(RADIANS(E1227))*COS(RADIANS(AR1217))))</f>
        <v>#DIV/0!</v>
      </c>
    </row>
    <row r="1220" spans="2:44" ht="15.75" customHeight="1" x14ac:dyDescent="0.2">
      <c r="B1220" s="3" t="s">
        <v>728</v>
      </c>
      <c r="E1220" s="3">
        <f t="array" ref="E1220">INDEX($D$1751:$AM$1751,0,MATCH(E1219-IF(E1219&lt;360,0,360),$D$1700:$AM$1700,0))+IF(E1219&gt;350,360,0)</f>
        <v>510</v>
      </c>
      <c r="G1220" s="3">
        <v>80</v>
      </c>
      <c r="I1220" s="3">
        <f>IF(DEGREES(ACOS(SIN(RADIANS(G1220))*SIN(RADIANS(E1227))+COS(RADIANS(G1220))*COS(RADIANS(E1227))*COS(RADIANS(I1217))))&gt;90,0,$F$4*$F$5/E1226^2*(SIN(RADIANS(G1220))*SIN(RADIANS(E1227))+COS(RADIANS(G1220))*COS(RADIANS(E1227))*COS(RADIANS(I1217))))</f>
        <v>0</v>
      </c>
      <c r="J1220" s="3">
        <f>IF(DEGREES(ACOS(SIN(RADIANS(G1220))*SIN(RADIANS(E1227))+COS(RADIANS(G1220))*COS(RADIANS(E1227))*COS(RADIANS(J1217))))&gt;90,0,$F$4*$F$5/E1226^2*(SIN(RADIANS(G1220))*SIN(RADIANS(E1227))+COS(RADIANS(G1220))*COS(RADIANS(E1227))*COS(RADIANS(J1217))))</f>
        <v>0</v>
      </c>
      <c r="K1220" s="3">
        <f>IF(DEGREES(ACOS(SIN(RADIANS(G1220))*SIN(RADIANS(E1227))+COS(RADIANS(G1220))*COS(RADIANS(E1227))*COS(RADIANS(K1217))))&gt;90,0,$F$4*$F$5/E1226^2*(SIN(RADIANS(G1220))*SIN(RADIANS(E1227))+COS(RADIANS(G1220))*COS(RADIANS(E1227))*COS(RADIANS(K1217))))</f>
        <v>0</v>
      </c>
      <c r="L1220" s="3">
        <f>IF(DEGREES(ACOS(SIN(RADIANS(G1220))*SIN(RADIANS(E1227))+COS(RADIANS(G1220))*COS(RADIANS(E1227))*COS(RADIANS(L1217))))&gt;90,0,$F$4*$F$5/E1226^2*(SIN(RADIANS(G1220))*SIN(RADIANS(E1227))+COS(RADIANS(G1220))*COS(RADIANS(E1227))*COS(RADIANS(L1217))))</f>
        <v>0</v>
      </c>
      <c r="M1220" s="3">
        <f>IF(DEGREES(ACOS(SIN(RADIANS(G1220))*SIN(RADIANS(E1227))+COS(RADIANS(G1220))*COS(RADIANS(E1227))*COS(RADIANS(M1217))))&gt;90,0,$F$4*$F$5/E1226^2*(SIN(RADIANS(G1220))*SIN(RADIANS(E1227))+COS(RADIANS(G1220))*COS(RADIANS(E1227))*COS(RADIANS(M1217))))</f>
        <v>0</v>
      </c>
      <c r="N1220" s="3">
        <f>IF(DEGREES(ACOS(SIN(RADIANS(G1220))*SIN(RADIANS(E1227))+COS(RADIANS(G1220))*COS(RADIANS(E1227))*COS(RADIANS(N1217))))&gt;90,0,$F$4*$F$5/E1226^2*(SIN(RADIANS(G1220))*SIN(RADIANS(E1227))+COS(RADIANS(G1220))*COS(RADIANS(E1227))*COS(RADIANS(N1217))))</f>
        <v>0</v>
      </c>
      <c r="O1220" s="3">
        <f>IF(DEGREES(ACOS(SIN(RADIANS(G1220))*SIN(RADIANS(E1227))+COS(RADIANS(G1220))*COS(RADIANS(E1227))*COS(RADIANS(O1217))))&gt;90,0,$F$4*$F$5/E1226^2*(SIN(RADIANS(G1220))*SIN(RADIANS(E1227))+COS(RADIANS(G1220))*COS(RADIANS(E1227))*COS(RADIANS(O1217))))</f>
        <v>0</v>
      </c>
      <c r="P1220" s="3">
        <f>IF(DEGREES(ACOS(SIN(RADIANS(G1220))*SIN(RADIANS(E1227))+COS(RADIANS(G1220))*COS(RADIANS(E1227))*COS(RADIANS(P1217))))&gt;90,0,$F$4*$F$5/E1226^2*(SIN(RADIANS(G1220))*SIN(RADIANS(E1227))+COS(RADIANS(G1220))*COS(RADIANS(E1227))*COS(RADIANS(P1217))))</f>
        <v>0</v>
      </c>
      <c r="Q1220" s="3">
        <f>IF(DEGREES(ACOS(SIN(RADIANS(G1220))*SIN(RADIANS(E1227))+COS(RADIANS(G1220))*COS(RADIANS(E1227))*COS(RADIANS(Q1217))))&gt;90,0,$F$4*$F$5/E1226^2*(SIN(RADIANS(G1220))*SIN(RADIANS(E1227))+COS(RADIANS(G1220))*COS(RADIANS(E1227))*COS(RADIANS(Q1217))))</f>
        <v>0</v>
      </c>
      <c r="R1220" s="3" t="e">
        <f>IF(DEGREES(ACOS(SIN(RADIANS(G1220))*SIN(RADIANS(E1227))+COS(RADIANS(G1220))*COS(RADIANS(E1227))*COS(RADIANS(R1217))))&gt;90,0,$F$4*$F$5/E1226^2*(SIN(RADIANS(G1220))*SIN(RADIANS(E1227))+COS(RADIANS(G1220))*COS(RADIANS(E1227))*COS(RADIANS(R1217))))</f>
        <v>#DIV/0!</v>
      </c>
      <c r="S1220" s="3" t="e">
        <f>IF(DEGREES(ACOS(SIN(RADIANS(G1220))*SIN(RADIANS(E1227))+COS(RADIANS(G1220))*COS(RADIANS(E1227))*COS(RADIANS(S1217))))&gt;90,0,$F$4*$F$5/E1226^2*(SIN(RADIANS(G1220))*SIN(RADIANS(E1227))+COS(RADIANS(G1220))*COS(RADIANS(E1227))*COS(RADIANS(S1217))))</f>
        <v>#DIV/0!</v>
      </c>
      <c r="T1220" s="3" t="e">
        <f>IF(DEGREES(ACOS(SIN(RADIANS(G1220))*SIN(RADIANS(E1227))+COS(RADIANS(G1220))*COS(RADIANS(E1227))*COS(RADIANS(T1217))))&gt;90,0,$F$4*$F$5/E1226^2*(SIN(RADIANS(G1220))*SIN(RADIANS(E1227))+COS(RADIANS(G1220))*COS(RADIANS(E1227))*COS(RADIANS(T1217))))</f>
        <v>#DIV/0!</v>
      </c>
      <c r="U1220" s="3" t="e">
        <f>IF(DEGREES(ACOS(SIN(RADIANS(G1220))*SIN(RADIANS(E1227))+COS(RADIANS(G1220))*COS(RADIANS(E1227))*COS(RADIANS(U1217))))&gt;90,0,$F$4*$F$5/E1226^2*(SIN(RADIANS(G1220))*SIN(RADIANS(E1227))+COS(RADIANS(G1220))*COS(RADIANS(E1227))*COS(RADIANS(U1217))))</f>
        <v>#DIV/0!</v>
      </c>
      <c r="V1220" s="3" t="e">
        <f>IF(DEGREES(ACOS(SIN(RADIANS(G1220))*SIN(RADIANS(E1227))+COS(RADIANS(G1220))*COS(RADIANS(E1227))*COS(RADIANS(V1217))))&gt;90,0,$F$4*$F$5/E1226^2*(SIN(RADIANS(G1220))*SIN(RADIANS(E1227))+COS(RADIANS(G1220))*COS(RADIANS(E1227))*COS(RADIANS(V1217))))</f>
        <v>#DIV/0!</v>
      </c>
      <c r="W1220" s="3" t="e">
        <f>IF(DEGREES(ACOS(SIN(RADIANS(G1220))*SIN(RADIANS(E1227))+COS(RADIANS(G1220))*COS(RADIANS(E1227))*COS(RADIANS(W1217))))&gt;90,0,$F$4*$F$5/E1226^2*(SIN(RADIANS(G1220))*SIN(RADIANS(E1227))+COS(RADIANS(G1220))*COS(RADIANS(E1227))*COS(RADIANS(W1217))))</f>
        <v>#DIV/0!</v>
      </c>
      <c r="X1220" s="3" t="e">
        <f>IF(DEGREES(ACOS(SIN(RADIANS(G1220))*SIN(RADIANS(E1227))+COS(RADIANS(G1220))*COS(RADIANS(E1227))*COS(RADIANS(X1217))))&gt;90,0,$F$4*$F$5/E1226^2*(SIN(RADIANS(G1220))*SIN(RADIANS(E1227))+COS(RADIANS(G1220))*COS(RADIANS(E1227))*COS(RADIANS(X1217))))</f>
        <v>#DIV/0!</v>
      </c>
      <c r="Y1220" s="3" t="e">
        <f>IF(DEGREES(ACOS(SIN(RADIANS(G1220))*SIN(RADIANS(E1227))+COS(RADIANS(G1220))*COS(RADIANS(E1227))*COS(RADIANS(Y1217))))&gt;90,0,$F$4*$F$5/E1226^2*(SIN(RADIANS(G1220))*SIN(RADIANS(E1227))+COS(RADIANS(G1220))*COS(RADIANS(E1227))*COS(RADIANS(Y1217))))</f>
        <v>#DIV/0!</v>
      </c>
      <c r="Z1220" s="3" t="e">
        <f>IF(DEGREES(ACOS(SIN(RADIANS(G1220))*SIN(RADIANS(E1227))+COS(RADIANS(G1220))*COS(RADIANS(E1227))*COS(RADIANS(Z1217))))&gt;90,0,$F$4*$F$5/E1226^2*(SIN(RADIANS(G1220))*SIN(RADIANS(E1227))+COS(RADIANS(G1220))*COS(RADIANS(E1227))*COS(RADIANS(Z1217))))</f>
        <v>#DIV/0!</v>
      </c>
      <c r="AA1220" s="3" t="e">
        <f>IF(DEGREES(ACOS(SIN(RADIANS(G1220))*SIN(RADIANS(E1227))+COS(RADIANS(G1220))*COS(RADIANS(E1227))*COS(RADIANS(AA1217))))&gt;90,0,$F$4*$F$5/E1226^2*(SIN(RADIANS(G1220))*SIN(RADIANS(E1227))+COS(RADIANS(G1220))*COS(RADIANS(E1227))*COS(RADIANS(AA1217))))</f>
        <v>#DIV/0!</v>
      </c>
      <c r="AB1220" s="3" t="e">
        <f>IF(DEGREES(ACOS(SIN(RADIANS(G1220))*SIN(RADIANS(E1227))+COS(RADIANS(G1220))*COS(RADIANS(E1227))*COS(RADIANS(AB1217))))&gt;90,0,$F$4*$F$5/E1226^2*(SIN(RADIANS(G1220))*SIN(RADIANS(E1227))+COS(RADIANS(G1220))*COS(RADIANS(E1227))*COS(RADIANS(AB1217))))</f>
        <v>#DIV/0!</v>
      </c>
      <c r="AC1220" s="3" t="e">
        <f>IF(DEGREES(ACOS(SIN(RADIANS(G1220))*SIN(RADIANS(E1227))+COS(RADIANS(G1220))*COS(RADIANS(E1227))*COS(RADIANS(AC1217))))&gt;90,0,$F$4*$F$5/E1226^2*(SIN(RADIANS(G1220))*SIN(RADIANS(E1227))+COS(RADIANS(G1220))*COS(RADIANS(E1227))*COS(RADIANS(AC1217))))</f>
        <v>#DIV/0!</v>
      </c>
      <c r="AD1220" s="3" t="e">
        <f>IF(DEGREES(ACOS(SIN(RADIANS(G1220))*SIN(RADIANS(E1227))+COS(RADIANS(G1220))*COS(RADIANS(E1227))*COS(RADIANS(AD1217))))&gt;90,0,$F$4*$F$5/E1226^2*(SIN(RADIANS(G1220))*SIN(RADIANS(E1227))+COS(RADIANS(G1220))*COS(RADIANS(E1227))*COS(RADIANS(AD1217))))</f>
        <v>#DIV/0!</v>
      </c>
      <c r="AE1220" s="3" t="e">
        <f>IF(DEGREES(ACOS(SIN(RADIANS(G1220))*SIN(RADIANS(E1227))+COS(RADIANS(G1220))*COS(RADIANS(E1227))*COS(RADIANS(AE1217))))&gt;90,0,$F$4*$F$5/E1226^2*(SIN(RADIANS(G1220))*SIN(RADIANS(E1227))+COS(RADIANS(G1220))*COS(RADIANS(E1227))*COS(RADIANS(AE1217))))</f>
        <v>#DIV/0!</v>
      </c>
      <c r="AF1220" s="3" t="e">
        <f>IF(DEGREES(ACOS(SIN(RADIANS(G1220))*SIN(RADIANS(E1227))+COS(RADIANS(G1220))*COS(RADIANS(E1227))*COS(RADIANS(AF1217))))&gt;90,0,$F$4*$F$5/E1226^2*(SIN(RADIANS(G1220))*SIN(RADIANS(E1227))+COS(RADIANS(G1220))*COS(RADIANS(E1227))*COS(RADIANS(AF1217))))</f>
        <v>#DIV/0!</v>
      </c>
      <c r="AG1220" s="3" t="e">
        <f>IF(DEGREES(ACOS(SIN(RADIANS(G1220))*SIN(RADIANS(E1227))+COS(RADIANS(G1220))*COS(RADIANS(E1227))*COS(RADIANS(AG1217))))&gt;90,0,$F$4*$F$5/E1226^2*(SIN(RADIANS(G1220))*SIN(RADIANS(E1227))+COS(RADIANS(G1220))*COS(RADIANS(E1227))*COS(RADIANS(AG1217))))</f>
        <v>#DIV/0!</v>
      </c>
      <c r="AH1220" s="3" t="e">
        <f>IF(DEGREES(ACOS(SIN(RADIANS(G1220))*SIN(RADIANS(E1227))+COS(RADIANS(G1220))*COS(RADIANS(E1227))*COS(RADIANS(AH1217))))&gt;90,0,$F$4*$F$5/E1226^2*(SIN(RADIANS(G1220))*SIN(RADIANS(E1227))+COS(RADIANS(G1220))*COS(RADIANS(E1227))*COS(RADIANS(AH1217))))</f>
        <v>#DIV/0!</v>
      </c>
      <c r="AI1220" s="3" t="e">
        <f>IF(DEGREES(ACOS(SIN(RADIANS(G1220))*SIN(RADIANS(E1227))+COS(RADIANS(G1220))*COS(RADIANS(E1227))*COS(RADIANS(AI1217))))&gt;90,0,$F$4*$F$5/E1226^2*(SIN(RADIANS(G1220))*SIN(RADIANS(E1227))+COS(RADIANS(G1220))*COS(RADIANS(E1227))*COS(RADIANS(AI1217))))</f>
        <v>#DIV/0!</v>
      </c>
      <c r="AJ1220" s="3" t="e">
        <f>IF(DEGREES(ACOS(SIN(RADIANS(G1220))*SIN(RADIANS(E1227))+COS(RADIANS(G1220))*COS(RADIANS(E1227))*COS(RADIANS(AJ1217))))&gt;90,0,$F$4*$F$5/E1226^2*(SIN(RADIANS(G1220))*SIN(RADIANS(E1227))+COS(RADIANS(G1220))*COS(RADIANS(E1227))*COS(RADIANS(AJ1217))))</f>
        <v>#DIV/0!</v>
      </c>
      <c r="AK1220" s="3">
        <f>IF(DEGREES(ACOS(SIN(RADIANS(G1220))*SIN(RADIANS(E1227))+COS(RADIANS(G1220))*COS(RADIANS(E1227))*COS(RADIANS(AK1217))))&gt;90,0,$F$4*$F$5/E1226^2*(SIN(RADIANS(G1220))*SIN(RADIANS(E1227))+COS(RADIANS(G1220))*COS(RADIANS(E1227))*COS(RADIANS(AK1217))))</f>
        <v>0</v>
      </c>
      <c r="AL1220" s="3">
        <f>IF(DEGREES(ACOS(SIN(RADIANS(G1220))*SIN(RADIANS(E1227))+COS(RADIANS(G1220))*COS(RADIANS(E1227))*COS(RADIANS(AL1217))))&gt;90,0,$F$4*$F$5/E1226^2*(SIN(RADIANS(G1220))*SIN(RADIANS(E1227))+COS(RADIANS(G1220))*COS(RADIANS(E1227))*COS(RADIANS(AL1217))))</f>
        <v>0</v>
      </c>
      <c r="AM1220" s="3">
        <f>IF(DEGREES(ACOS(SIN(RADIANS(G1220))*SIN(RADIANS(E1227))+COS(RADIANS(G1220))*COS(RADIANS(E1227))*COS(RADIANS(AM1217))))&gt;90,0,$F$4*$F$5/E1226^2*(SIN(RADIANS(G1220))*SIN(RADIANS(E1227))+COS(RADIANS(G1220))*COS(RADIANS(E1227))*COS(RADIANS(AM1217))))</f>
        <v>0</v>
      </c>
      <c r="AN1220" s="3">
        <f>IF(DEGREES(ACOS(SIN(RADIANS(G1220))*SIN(RADIANS(E1227))+COS(RADIANS(G1220))*COS(RADIANS(E1227))*COS(RADIANS(AN1217))))&gt;90,0,$F$4*$F$5/E1226^2*(SIN(RADIANS(G1220))*SIN(RADIANS(E1227))+COS(RADIANS(G1220))*COS(RADIANS(E1227))*COS(RADIANS(AN1217))))</f>
        <v>0</v>
      </c>
      <c r="AO1220" s="3">
        <f>IF(DEGREES(ACOS(SIN(RADIANS(G1220))*SIN(RADIANS(E1227))+COS(RADIANS(G1220))*COS(RADIANS(E1227))*COS(RADIANS(AO1217))))&gt;90,0,$F$4*$F$5/E1226^2*(SIN(RADIANS(G1220))*SIN(RADIANS(E1227))+COS(RADIANS(G1220))*COS(RADIANS(E1227))*COS(RADIANS(AO1217))))</f>
        <v>0</v>
      </c>
      <c r="AP1220" s="3">
        <f>IF(DEGREES(ACOS(SIN(RADIANS(G1220))*SIN(RADIANS(E1227))+COS(RADIANS(G1220))*COS(RADIANS(E1227))*COS(RADIANS(AP1217))))&gt;90,0,$F$4*$F$5/E1226^2*(SIN(RADIANS(G1220))*SIN(RADIANS(E1227))+COS(RADIANS(G1220))*COS(RADIANS(E1227))*COS(RADIANS(AP1217))))</f>
        <v>0</v>
      </c>
      <c r="AQ1220" s="3">
        <f>IF(DEGREES(ACOS(SIN(RADIANS(G1220))*SIN(RADIANS(E1227))+COS(RADIANS(G1220))*COS(RADIANS(E1227))*COS(RADIANS(AQ1217))))&gt;90,0,$F$4*$F$5/E1226^2*(SIN(RADIANS(G1220))*SIN(RADIANS(E1227))+COS(RADIANS(G1220))*COS(RADIANS(E1227))*COS(RADIANS(AQ1217))))</f>
        <v>0</v>
      </c>
      <c r="AR1220" s="3">
        <f>IF(DEGREES(ACOS(SIN(RADIANS(G1220))*SIN(RADIANS(E1227))+COS(RADIANS(G1220))*COS(RADIANS(E1227))*COS(RADIANS(AR1217))))&gt;90,0,$F$4*$F$5/E1226^2*(SIN(RADIANS(G1220))*SIN(RADIANS(E1227))+COS(RADIANS(G1220))*COS(RADIANS(E1227))*COS(RADIANS(AR1217))))</f>
        <v>0</v>
      </c>
    </row>
    <row r="1221" spans="2:44" ht="15.75" customHeight="1" x14ac:dyDescent="0.2">
      <c r="B1221" s="20" t="s">
        <v>784</v>
      </c>
      <c r="E1221" s="3">
        <f>IF(E1220-$F$13&lt;0,E1220-$F$13+360,IF(E1220-$F$13&gt;360,E1220-$F$13-360,E1220-$F$13))</f>
        <v>240</v>
      </c>
      <c r="G1221" s="3">
        <v>70</v>
      </c>
      <c r="I1221" s="3">
        <f>IF(DEGREES(ACOS(SIN(RADIANS(G1221))*SIN(RADIANS(E1227))+COS(RADIANS(G1221))*COS(RADIANS(E1227))*COS(RADIANS(I1217))))&gt;90,0,$F$4*$F$5/E1226^2*(SIN(RADIANS(G1221))*SIN(RADIANS(E1227))+COS(RADIANS(G1221))*COS(RADIANS(E1227))*COS(RADIANS(I1217))))</f>
        <v>0</v>
      </c>
      <c r="J1221" s="3">
        <f>IF(DEGREES(ACOS(SIN(RADIANS(G1221))*SIN(RADIANS(E1227))+COS(RADIANS(G1221))*COS(RADIANS(E1227))*COS(RADIANS(J1217))))&gt;90,0,$F$4*$F$5/E1226^2*(SIN(RADIANS(G1221))*SIN(RADIANS(E1227))+COS(RADIANS(G1221))*COS(RADIANS(E1227))*COS(RADIANS(J1217))))</f>
        <v>0</v>
      </c>
      <c r="K1221" s="3">
        <f>IF(DEGREES(ACOS(SIN(RADIANS(G1221))*SIN(RADIANS(E1227))+COS(RADIANS(G1221))*COS(RADIANS(E1227))*COS(RADIANS(K1217))))&gt;90,0,$F$4*$F$5/E1226^2*(SIN(RADIANS(G1221))*SIN(RADIANS(E1227))+COS(RADIANS(G1221))*COS(RADIANS(E1227))*COS(RADIANS(K1217))))</f>
        <v>0</v>
      </c>
      <c r="L1221" s="3">
        <f>IF(DEGREES(ACOS(SIN(RADIANS(G1221))*SIN(RADIANS(E1227))+COS(RADIANS(G1221))*COS(RADIANS(E1227))*COS(RADIANS(L1217))))&gt;90,0,$F$4*$F$5/E1226^2*(SIN(RADIANS(G1221))*SIN(RADIANS(E1227))+COS(RADIANS(G1221))*COS(RADIANS(E1227))*COS(RADIANS(L1217))))</f>
        <v>0</v>
      </c>
      <c r="M1221" s="3">
        <f>IF(DEGREES(ACOS(SIN(RADIANS(G1221))*SIN(RADIANS(E1227))+COS(RADIANS(G1221))*COS(RADIANS(E1227))*COS(RADIANS(M1217))))&gt;90,0,$F$4*$F$5/E1226^2*(SIN(RADIANS(G1221))*SIN(RADIANS(E1227))+COS(RADIANS(G1221))*COS(RADIANS(E1227))*COS(RADIANS(M1217))))</f>
        <v>0</v>
      </c>
      <c r="N1221" s="3">
        <f>IF(DEGREES(ACOS(SIN(RADIANS(G1221))*SIN(RADIANS(E1227))+COS(RADIANS(G1221))*COS(RADIANS(E1227))*COS(RADIANS(N1217))))&gt;90,0,$F$4*$F$5/E1226^2*(SIN(RADIANS(G1221))*SIN(RADIANS(E1227))+COS(RADIANS(G1221))*COS(RADIANS(E1227))*COS(RADIANS(N1217))))</f>
        <v>0</v>
      </c>
      <c r="O1221" s="3">
        <f>IF(DEGREES(ACOS(SIN(RADIANS(G1221))*SIN(RADIANS(E1227))+COS(RADIANS(G1221))*COS(RADIANS(E1227))*COS(RADIANS(O1217))))&gt;90,0,$F$4*$F$5/E1226^2*(SIN(RADIANS(G1221))*SIN(RADIANS(E1227))+COS(RADIANS(G1221))*COS(RADIANS(E1227))*COS(RADIANS(O1217))))</f>
        <v>0</v>
      </c>
      <c r="P1221" s="3">
        <f>IF(DEGREES(ACOS(SIN(RADIANS(G1221))*SIN(RADIANS(E1227))+COS(RADIANS(G1221))*COS(RADIANS(E1227))*COS(RADIANS(P1217))))&gt;90,0,$F$4*$F$5/E1226^2*(SIN(RADIANS(G1221))*SIN(RADIANS(E1227))+COS(RADIANS(G1221))*COS(RADIANS(E1227))*COS(RADIANS(P1217))))</f>
        <v>0</v>
      </c>
      <c r="Q1221" s="3">
        <f>IF(DEGREES(ACOS(SIN(RADIANS(G1221))*SIN(RADIANS(E1227))+COS(RADIANS(G1221))*COS(RADIANS(E1227))*COS(RADIANS(Q1217))))&gt;90,0,$F$4*$F$5/E1226^2*(SIN(RADIANS(G1221))*SIN(RADIANS(E1227))+COS(RADIANS(G1221))*COS(RADIANS(E1227))*COS(RADIANS(Q1217))))</f>
        <v>0</v>
      </c>
      <c r="R1221" s="3" t="e">
        <f>IF(DEGREES(ACOS(SIN(RADIANS(G1221))*SIN(RADIANS(E1227))+COS(RADIANS(G1221))*COS(RADIANS(E1227))*COS(RADIANS(R1217))))&gt;90,0,$F$4*$F$5/E1226^2*(SIN(RADIANS(G1221))*SIN(RADIANS(E1227))+COS(RADIANS(G1221))*COS(RADIANS(E1227))*COS(RADIANS(R1217))))</f>
        <v>#DIV/0!</v>
      </c>
      <c r="S1221" s="3" t="e">
        <f>IF(DEGREES(ACOS(SIN(RADIANS(G1221))*SIN(RADIANS(E1227))+COS(RADIANS(G1221))*COS(RADIANS(E1227))*COS(RADIANS(S1217))))&gt;90,0,$F$4*$F$5/E1226^2*(SIN(RADIANS(G1221))*SIN(RADIANS(E1227))+COS(RADIANS(G1221))*COS(RADIANS(E1227))*COS(RADIANS(S1217))))</f>
        <v>#DIV/0!</v>
      </c>
      <c r="T1221" s="3" t="e">
        <f>IF(DEGREES(ACOS(SIN(RADIANS(G1221))*SIN(RADIANS(E1227))+COS(RADIANS(G1221))*COS(RADIANS(E1227))*COS(RADIANS(T1217))))&gt;90,0,$F$4*$F$5/E1226^2*(SIN(RADIANS(G1221))*SIN(RADIANS(E1227))+COS(RADIANS(G1221))*COS(RADIANS(E1227))*COS(RADIANS(T1217))))</f>
        <v>#DIV/0!</v>
      </c>
      <c r="U1221" s="3" t="e">
        <f>IF(DEGREES(ACOS(SIN(RADIANS(G1221))*SIN(RADIANS(E1227))+COS(RADIANS(G1221))*COS(RADIANS(E1227))*COS(RADIANS(U1217))))&gt;90,0,$F$4*$F$5/E1226^2*(SIN(RADIANS(G1221))*SIN(RADIANS(E1227))+COS(RADIANS(G1221))*COS(RADIANS(E1227))*COS(RADIANS(U1217))))</f>
        <v>#DIV/0!</v>
      </c>
      <c r="V1221" s="3" t="e">
        <f>IF(DEGREES(ACOS(SIN(RADIANS(G1221))*SIN(RADIANS(E1227))+COS(RADIANS(G1221))*COS(RADIANS(E1227))*COS(RADIANS(V1217))))&gt;90,0,$F$4*$F$5/E1226^2*(SIN(RADIANS(G1221))*SIN(RADIANS(E1227))+COS(RADIANS(G1221))*COS(RADIANS(E1227))*COS(RADIANS(V1217))))</f>
        <v>#DIV/0!</v>
      </c>
      <c r="W1221" s="3" t="e">
        <f>IF(DEGREES(ACOS(SIN(RADIANS(G1221))*SIN(RADIANS(E1227))+COS(RADIANS(G1221))*COS(RADIANS(E1227))*COS(RADIANS(W1217))))&gt;90,0,$F$4*$F$5/E1226^2*(SIN(RADIANS(G1221))*SIN(RADIANS(E1227))+COS(RADIANS(G1221))*COS(RADIANS(E1227))*COS(RADIANS(W1217))))</f>
        <v>#DIV/0!</v>
      </c>
      <c r="X1221" s="3" t="e">
        <f>IF(DEGREES(ACOS(SIN(RADIANS(G1221))*SIN(RADIANS(E1227))+COS(RADIANS(G1221))*COS(RADIANS(E1227))*COS(RADIANS(X1217))))&gt;90,0,$F$4*$F$5/E1226^2*(SIN(RADIANS(G1221))*SIN(RADIANS(E1227))+COS(RADIANS(G1221))*COS(RADIANS(E1227))*COS(RADIANS(X1217))))</f>
        <v>#DIV/0!</v>
      </c>
      <c r="Y1221" s="3" t="e">
        <f>IF(DEGREES(ACOS(SIN(RADIANS(G1221))*SIN(RADIANS(E1227))+COS(RADIANS(G1221))*COS(RADIANS(E1227))*COS(RADIANS(Y1217))))&gt;90,0,$F$4*$F$5/E1226^2*(SIN(RADIANS(G1221))*SIN(RADIANS(E1227))+COS(RADIANS(G1221))*COS(RADIANS(E1227))*COS(RADIANS(Y1217))))</f>
        <v>#DIV/0!</v>
      </c>
      <c r="Z1221" s="3" t="e">
        <f>IF(DEGREES(ACOS(SIN(RADIANS(G1221))*SIN(RADIANS(E1227))+COS(RADIANS(G1221))*COS(RADIANS(E1227))*COS(RADIANS(Z1217))))&gt;90,0,$F$4*$F$5/E1226^2*(SIN(RADIANS(G1221))*SIN(RADIANS(E1227))+COS(RADIANS(G1221))*COS(RADIANS(E1227))*COS(RADIANS(Z1217))))</f>
        <v>#DIV/0!</v>
      </c>
      <c r="AA1221" s="3" t="e">
        <f>IF(DEGREES(ACOS(SIN(RADIANS(G1221))*SIN(RADIANS(E1227))+COS(RADIANS(G1221))*COS(RADIANS(E1227))*COS(RADIANS(AA1217))))&gt;90,0,$F$4*$F$5/E1226^2*(SIN(RADIANS(G1221))*SIN(RADIANS(E1227))+COS(RADIANS(G1221))*COS(RADIANS(E1227))*COS(RADIANS(AA1217))))</f>
        <v>#DIV/0!</v>
      </c>
      <c r="AB1221" s="3" t="e">
        <f>IF(DEGREES(ACOS(SIN(RADIANS(G1221))*SIN(RADIANS(E1227))+COS(RADIANS(G1221))*COS(RADIANS(E1227))*COS(RADIANS(AB1217))))&gt;90,0,$F$4*$F$5/E1226^2*(SIN(RADIANS(G1221))*SIN(RADIANS(E1227))+COS(RADIANS(G1221))*COS(RADIANS(E1227))*COS(RADIANS(AB1217))))</f>
        <v>#DIV/0!</v>
      </c>
      <c r="AC1221" s="3" t="e">
        <f>IF(DEGREES(ACOS(SIN(RADIANS(G1221))*SIN(RADIANS(E1227))+COS(RADIANS(G1221))*COS(RADIANS(E1227))*COS(RADIANS(AC1217))))&gt;90,0,$F$4*$F$5/E1226^2*(SIN(RADIANS(G1221))*SIN(RADIANS(E1227))+COS(RADIANS(G1221))*COS(RADIANS(E1227))*COS(RADIANS(AC1217))))</f>
        <v>#DIV/0!</v>
      </c>
      <c r="AD1221" s="3" t="e">
        <f>IF(DEGREES(ACOS(SIN(RADIANS(G1221))*SIN(RADIANS(E1227))+COS(RADIANS(G1221))*COS(RADIANS(E1227))*COS(RADIANS(AD1217))))&gt;90,0,$F$4*$F$5/E1226^2*(SIN(RADIANS(G1221))*SIN(RADIANS(E1227))+COS(RADIANS(G1221))*COS(RADIANS(E1227))*COS(RADIANS(AD1217))))</f>
        <v>#DIV/0!</v>
      </c>
      <c r="AE1221" s="3" t="e">
        <f>IF(DEGREES(ACOS(SIN(RADIANS(G1221))*SIN(RADIANS(E1227))+COS(RADIANS(G1221))*COS(RADIANS(E1227))*COS(RADIANS(AE1217))))&gt;90,0,$F$4*$F$5/E1226^2*(SIN(RADIANS(G1221))*SIN(RADIANS(E1227))+COS(RADIANS(G1221))*COS(RADIANS(E1227))*COS(RADIANS(AE1217))))</f>
        <v>#DIV/0!</v>
      </c>
      <c r="AF1221" s="3" t="e">
        <f>IF(DEGREES(ACOS(SIN(RADIANS(G1221))*SIN(RADIANS(E1227))+COS(RADIANS(G1221))*COS(RADIANS(E1227))*COS(RADIANS(AF1217))))&gt;90,0,$F$4*$F$5/E1226^2*(SIN(RADIANS(G1221))*SIN(RADIANS(E1227))+COS(RADIANS(G1221))*COS(RADIANS(E1227))*COS(RADIANS(AF1217))))</f>
        <v>#DIV/0!</v>
      </c>
      <c r="AG1221" s="3" t="e">
        <f>IF(DEGREES(ACOS(SIN(RADIANS(G1221))*SIN(RADIANS(E1227))+COS(RADIANS(G1221))*COS(RADIANS(E1227))*COS(RADIANS(AG1217))))&gt;90,0,$F$4*$F$5/E1226^2*(SIN(RADIANS(G1221))*SIN(RADIANS(E1227))+COS(RADIANS(G1221))*COS(RADIANS(E1227))*COS(RADIANS(AG1217))))</f>
        <v>#DIV/0!</v>
      </c>
      <c r="AH1221" s="3" t="e">
        <f>IF(DEGREES(ACOS(SIN(RADIANS(G1221))*SIN(RADIANS(E1227))+COS(RADIANS(G1221))*COS(RADIANS(E1227))*COS(RADIANS(AH1217))))&gt;90,0,$F$4*$F$5/E1226^2*(SIN(RADIANS(G1221))*SIN(RADIANS(E1227))+COS(RADIANS(G1221))*COS(RADIANS(E1227))*COS(RADIANS(AH1217))))</f>
        <v>#DIV/0!</v>
      </c>
      <c r="AI1221" s="3" t="e">
        <f>IF(DEGREES(ACOS(SIN(RADIANS(G1221))*SIN(RADIANS(E1227))+COS(RADIANS(G1221))*COS(RADIANS(E1227))*COS(RADIANS(AI1217))))&gt;90,0,$F$4*$F$5/E1226^2*(SIN(RADIANS(G1221))*SIN(RADIANS(E1227))+COS(RADIANS(G1221))*COS(RADIANS(E1227))*COS(RADIANS(AI1217))))</f>
        <v>#DIV/0!</v>
      </c>
      <c r="AJ1221" s="3" t="e">
        <f>IF(DEGREES(ACOS(SIN(RADIANS(G1221))*SIN(RADIANS(E1227))+COS(RADIANS(G1221))*COS(RADIANS(E1227))*COS(RADIANS(AJ1217))))&gt;90,0,$F$4*$F$5/E1226^2*(SIN(RADIANS(G1221))*SIN(RADIANS(E1227))+COS(RADIANS(G1221))*COS(RADIANS(E1227))*COS(RADIANS(AJ1217))))</f>
        <v>#DIV/0!</v>
      </c>
      <c r="AK1221" s="3">
        <f>IF(DEGREES(ACOS(SIN(RADIANS(G1221))*SIN(RADIANS(E1227))+COS(RADIANS(G1221))*COS(RADIANS(E1227))*COS(RADIANS(AK1217))))&gt;90,0,$F$4*$F$5/E1226^2*(SIN(RADIANS(G1221))*SIN(RADIANS(E1227))+COS(RADIANS(G1221))*COS(RADIANS(E1227))*COS(RADIANS(AK1217))))</f>
        <v>0</v>
      </c>
      <c r="AL1221" s="3">
        <f>IF(DEGREES(ACOS(SIN(RADIANS(G1221))*SIN(RADIANS(E1227))+COS(RADIANS(G1221))*COS(RADIANS(E1227))*COS(RADIANS(AL1217))))&gt;90,0,$F$4*$F$5/E1226^2*(SIN(RADIANS(G1221))*SIN(RADIANS(E1227))+COS(RADIANS(G1221))*COS(RADIANS(E1227))*COS(RADIANS(AL1217))))</f>
        <v>0</v>
      </c>
      <c r="AM1221" s="3">
        <f>IF(DEGREES(ACOS(SIN(RADIANS(G1221))*SIN(RADIANS(E1227))+COS(RADIANS(G1221))*COS(RADIANS(E1227))*COS(RADIANS(AM1217))))&gt;90,0,$F$4*$F$5/E1226^2*(SIN(RADIANS(G1221))*SIN(RADIANS(E1227))+COS(RADIANS(G1221))*COS(RADIANS(E1227))*COS(RADIANS(AM1217))))</f>
        <v>0</v>
      </c>
      <c r="AN1221" s="3">
        <f>IF(DEGREES(ACOS(SIN(RADIANS(G1221))*SIN(RADIANS(E1227))+COS(RADIANS(G1221))*COS(RADIANS(E1227))*COS(RADIANS(AN1217))))&gt;90,0,$F$4*$F$5/E1226^2*(SIN(RADIANS(G1221))*SIN(RADIANS(E1227))+COS(RADIANS(G1221))*COS(RADIANS(E1227))*COS(RADIANS(AN1217))))</f>
        <v>0</v>
      </c>
      <c r="AO1221" s="3">
        <f>IF(DEGREES(ACOS(SIN(RADIANS(G1221))*SIN(RADIANS(E1227))+COS(RADIANS(G1221))*COS(RADIANS(E1227))*COS(RADIANS(AO1217))))&gt;90,0,$F$4*$F$5/E1226^2*(SIN(RADIANS(G1221))*SIN(RADIANS(E1227))+COS(RADIANS(G1221))*COS(RADIANS(E1227))*COS(RADIANS(AO1217))))</f>
        <v>0</v>
      </c>
      <c r="AP1221" s="3">
        <f>IF(DEGREES(ACOS(SIN(RADIANS(G1221))*SIN(RADIANS(E1227))+COS(RADIANS(G1221))*COS(RADIANS(E1227))*COS(RADIANS(AP1217))))&gt;90,0,$F$4*$F$5/E1226^2*(SIN(RADIANS(G1221))*SIN(RADIANS(E1227))+COS(RADIANS(G1221))*COS(RADIANS(E1227))*COS(RADIANS(AP1217))))</f>
        <v>0</v>
      </c>
      <c r="AQ1221" s="3">
        <f>IF(DEGREES(ACOS(SIN(RADIANS(G1221))*SIN(RADIANS(E1227))+COS(RADIANS(G1221))*COS(RADIANS(E1227))*COS(RADIANS(AQ1217))))&gt;90,0,$F$4*$F$5/E1226^2*(SIN(RADIANS(G1221))*SIN(RADIANS(E1227))+COS(RADIANS(G1221))*COS(RADIANS(E1227))*COS(RADIANS(AQ1217))))</f>
        <v>0</v>
      </c>
      <c r="AR1221" s="3">
        <f>IF(DEGREES(ACOS(SIN(RADIANS(G1221))*SIN(RADIANS(E1227))+COS(RADIANS(G1221))*COS(RADIANS(E1227))*COS(RADIANS(AR1217))))&gt;90,0,$F$4*$F$5/E1226^2*(SIN(RADIANS(G1221))*SIN(RADIANS(E1227))+COS(RADIANS(G1221))*COS(RADIANS(E1227))*COS(RADIANS(AR1217))))</f>
        <v>0</v>
      </c>
    </row>
    <row r="1222" spans="2:44" ht="15.75" customHeight="1" x14ac:dyDescent="0.2">
      <c r="B1222" s="20" t="s">
        <v>729</v>
      </c>
      <c r="E1222" s="3">
        <f>IF(E1219&lt;360,E1219/360,(E1219-360)/360)</f>
        <v>0.41666666666666669</v>
      </c>
      <c r="G1222" s="3">
        <v>60</v>
      </c>
      <c r="I1222" s="3">
        <f>IF(DEGREES(ACOS(SIN(RADIANS(G1222))*SIN(RADIANS(E1227))+COS(RADIANS(G1222))*COS(RADIANS(E1227))*COS(RADIANS(I1217))))&gt;90,0,$F$4*$F$5/E1226^2*(SIN(RADIANS(G1222))*SIN(RADIANS(E1227))+COS(RADIANS(G1222))*COS(RADIANS(E1227))*COS(RADIANS(I1217))))</f>
        <v>0</v>
      </c>
      <c r="J1222" s="3">
        <f>IF(DEGREES(ACOS(SIN(RADIANS(G1222))*SIN(RADIANS(E1227))+COS(RADIANS(G1222))*COS(RADIANS(E1227))*COS(RADIANS(J1217))))&gt;90,0,$F$4*$F$5/E1226^2*(SIN(RADIANS(G1222))*SIN(RADIANS(E1227))+COS(RADIANS(G1222))*COS(RADIANS(E1227))*COS(RADIANS(J1217))))</f>
        <v>0</v>
      </c>
      <c r="K1222" s="3">
        <f>IF(DEGREES(ACOS(SIN(RADIANS(G1222))*SIN(RADIANS(E1227))+COS(RADIANS(G1222))*COS(RADIANS(E1227))*COS(RADIANS(K1217))))&gt;90,0,$F$4*$F$5/E1226^2*(SIN(RADIANS(G1222))*SIN(RADIANS(E1227))+COS(RADIANS(G1222))*COS(RADIANS(E1227))*COS(RADIANS(K1217))))</f>
        <v>0</v>
      </c>
      <c r="L1222" s="3">
        <f>IF(DEGREES(ACOS(SIN(RADIANS(G1222))*SIN(RADIANS(E1227))+COS(RADIANS(G1222))*COS(RADIANS(E1227))*COS(RADIANS(L1217))))&gt;90,0,$F$4*$F$5/E1226^2*(SIN(RADIANS(G1222))*SIN(RADIANS(E1227))+COS(RADIANS(G1222))*COS(RADIANS(E1227))*COS(RADIANS(L1217))))</f>
        <v>0</v>
      </c>
      <c r="M1222" s="3">
        <f>IF(DEGREES(ACOS(SIN(RADIANS(G1222))*SIN(RADIANS(E1227))+COS(RADIANS(G1222))*COS(RADIANS(E1227))*COS(RADIANS(M1217))))&gt;90,0,$F$4*$F$5/E1226^2*(SIN(RADIANS(G1222))*SIN(RADIANS(E1227))+COS(RADIANS(G1222))*COS(RADIANS(E1227))*COS(RADIANS(M1217))))</f>
        <v>0</v>
      </c>
      <c r="N1222" s="3">
        <f>IF(DEGREES(ACOS(SIN(RADIANS(G1222))*SIN(RADIANS(E1227))+COS(RADIANS(G1222))*COS(RADIANS(E1227))*COS(RADIANS(N1217))))&gt;90,0,$F$4*$F$5/E1226^2*(SIN(RADIANS(G1222))*SIN(RADIANS(E1227))+COS(RADIANS(G1222))*COS(RADIANS(E1227))*COS(RADIANS(N1217))))</f>
        <v>0</v>
      </c>
      <c r="O1222" s="3">
        <f>IF(DEGREES(ACOS(SIN(RADIANS(G1222))*SIN(RADIANS(E1227))+COS(RADIANS(G1222))*COS(RADIANS(E1227))*COS(RADIANS(O1217))))&gt;90,0,$F$4*$F$5/E1226^2*(SIN(RADIANS(G1222))*SIN(RADIANS(E1227))+COS(RADIANS(G1222))*COS(RADIANS(E1227))*COS(RADIANS(O1217))))</f>
        <v>0</v>
      </c>
      <c r="P1222" s="3">
        <f>IF(DEGREES(ACOS(SIN(RADIANS(G1222))*SIN(RADIANS(E1227))+COS(RADIANS(G1222))*COS(RADIANS(E1227))*COS(RADIANS(P1217))))&gt;90,0,$F$4*$F$5/E1226^2*(SIN(RADIANS(G1222))*SIN(RADIANS(E1227))+COS(RADIANS(G1222))*COS(RADIANS(E1227))*COS(RADIANS(P1217))))</f>
        <v>0</v>
      </c>
      <c r="Q1222" s="3">
        <f>IF(DEGREES(ACOS(SIN(RADIANS(G1222))*SIN(RADIANS(E1227))+COS(RADIANS(G1222))*COS(RADIANS(E1227))*COS(RADIANS(Q1217))))&gt;90,0,$F$4*$F$5/E1226^2*(SIN(RADIANS(G1222))*SIN(RADIANS(E1227))+COS(RADIANS(G1222))*COS(RADIANS(E1227))*COS(RADIANS(Q1217))))</f>
        <v>0</v>
      </c>
      <c r="R1222" s="3" t="e">
        <f>IF(DEGREES(ACOS(SIN(RADIANS(G1222))*SIN(RADIANS(E1227))+COS(RADIANS(G1222))*COS(RADIANS(E1227))*COS(RADIANS(R1217))))&gt;90,0,$F$4*$F$5/E1226^2*(SIN(RADIANS(G1222))*SIN(RADIANS(E1227))+COS(RADIANS(G1222))*COS(RADIANS(E1227))*COS(RADIANS(R1217))))</f>
        <v>#DIV/0!</v>
      </c>
      <c r="S1222" s="3" t="e">
        <f>IF(DEGREES(ACOS(SIN(RADIANS(G1222))*SIN(RADIANS(E1227))+COS(RADIANS(G1222))*COS(RADIANS(E1227))*COS(RADIANS(S1217))))&gt;90,0,$F$4*$F$5/E1226^2*(SIN(RADIANS(G1222))*SIN(RADIANS(E1227))+COS(RADIANS(G1222))*COS(RADIANS(E1227))*COS(RADIANS(S1217))))</f>
        <v>#DIV/0!</v>
      </c>
      <c r="T1222" s="3" t="e">
        <f>IF(DEGREES(ACOS(SIN(RADIANS(G1222))*SIN(RADIANS(E1227))+COS(RADIANS(G1222))*COS(RADIANS(E1227))*COS(RADIANS(T1217))))&gt;90,0,$F$4*$F$5/E1226^2*(SIN(RADIANS(G1222))*SIN(RADIANS(E1227))+COS(RADIANS(G1222))*COS(RADIANS(E1227))*COS(RADIANS(T1217))))</f>
        <v>#DIV/0!</v>
      </c>
      <c r="U1222" s="3" t="e">
        <f>IF(DEGREES(ACOS(SIN(RADIANS(G1222))*SIN(RADIANS(E1227))+COS(RADIANS(G1222))*COS(RADIANS(E1227))*COS(RADIANS(U1217))))&gt;90,0,$F$4*$F$5/E1226^2*(SIN(RADIANS(G1222))*SIN(RADIANS(E1227))+COS(RADIANS(G1222))*COS(RADIANS(E1227))*COS(RADIANS(U1217))))</f>
        <v>#DIV/0!</v>
      </c>
      <c r="V1222" s="3" t="e">
        <f>IF(DEGREES(ACOS(SIN(RADIANS(G1222))*SIN(RADIANS(E1227))+COS(RADIANS(G1222))*COS(RADIANS(E1227))*COS(RADIANS(V1217))))&gt;90,0,$F$4*$F$5/E1226^2*(SIN(RADIANS(G1222))*SIN(RADIANS(E1227))+COS(RADIANS(G1222))*COS(RADIANS(E1227))*COS(RADIANS(V1217))))</f>
        <v>#DIV/0!</v>
      </c>
      <c r="W1222" s="3" t="e">
        <f>IF(DEGREES(ACOS(SIN(RADIANS(G1222))*SIN(RADIANS(E1227))+COS(RADIANS(G1222))*COS(RADIANS(E1227))*COS(RADIANS(W1217))))&gt;90,0,$F$4*$F$5/E1226^2*(SIN(RADIANS(G1222))*SIN(RADIANS(E1227))+COS(RADIANS(G1222))*COS(RADIANS(E1227))*COS(RADIANS(W1217))))</f>
        <v>#DIV/0!</v>
      </c>
      <c r="X1222" s="3" t="e">
        <f>IF(DEGREES(ACOS(SIN(RADIANS(G1222))*SIN(RADIANS(E1227))+COS(RADIANS(G1222))*COS(RADIANS(E1227))*COS(RADIANS(X1217))))&gt;90,0,$F$4*$F$5/E1226^2*(SIN(RADIANS(G1222))*SIN(RADIANS(E1227))+COS(RADIANS(G1222))*COS(RADIANS(E1227))*COS(RADIANS(X1217))))</f>
        <v>#DIV/0!</v>
      </c>
      <c r="Y1222" s="3" t="e">
        <f>IF(DEGREES(ACOS(SIN(RADIANS(G1222))*SIN(RADIANS(E1227))+COS(RADIANS(G1222))*COS(RADIANS(E1227))*COS(RADIANS(Y1217))))&gt;90,0,$F$4*$F$5/E1226^2*(SIN(RADIANS(G1222))*SIN(RADIANS(E1227))+COS(RADIANS(G1222))*COS(RADIANS(E1227))*COS(RADIANS(Y1217))))</f>
        <v>#DIV/0!</v>
      </c>
      <c r="Z1222" s="3" t="e">
        <f>IF(DEGREES(ACOS(SIN(RADIANS(G1222))*SIN(RADIANS(E1227))+COS(RADIANS(G1222))*COS(RADIANS(E1227))*COS(RADIANS(Z1217))))&gt;90,0,$F$4*$F$5/E1226^2*(SIN(RADIANS(G1222))*SIN(RADIANS(E1227))+COS(RADIANS(G1222))*COS(RADIANS(E1227))*COS(RADIANS(Z1217))))</f>
        <v>#DIV/0!</v>
      </c>
      <c r="AA1222" s="3" t="e">
        <f>IF(DEGREES(ACOS(SIN(RADIANS(G1222))*SIN(RADIANS(E1227))+COS(RADIANS(G1222))*COS(RADIANS(E1227))*COS(RADIANS(AA1217))))&gt;90,0,$F$4*$F$5/E1226^2*(SIN(RADIANS(G1222))*SIN(RADIANS(E1227))+COS(RADIANS(G1222))*COS(RADIANS(E1227))*COS(RADIANS(AA1217))))</f>
        <v>#DIV/0!</v>
      </c>
      <c r="AB1222" s="3" t="e">
        <f>IF(DEGREES(ACOS(SIN(RADIANS(G1222))*SIN(RADIANS(E1227))+COS(RADIANS(G1222))*COS(RADIANS(E1227))*COS(RADIANS(AB1217))))&gt;90,0,$F$4*$F$5/E1226^2*(SIN(RADIANS(G1222))*SIN(RADIANS(E1227))+COS(RADIANS(G1222))*COS(RADIANS(E1227))*COS(RADIANS(AB1217))))</f>
        <v>#DIV/0!</v>
      </c>
      <c r="AC1222" s="3" t="e">
        <f>IF(DEGREES(ACOS(SIN(RADIANS(G1222))*SIN(RADIANS(E1227))+COS(RADIANS(G1222))*COS(RADIANS(E1227))*COS(RADIANS(AC1217))))&gt;90,0,$F$4*$F$5/E1226^2*(SIN(RADIANS(G1222))*SIN(RADIANS(E1227))+COS(RADIANS(G1222))*COS(RADIANS(E1227))*COS(RADIANS(AC1217))))</f>
        <v>#DIV/0!</v>
      </c>
      <c r="AD1222" s="3" t="e">
        <f>IF(DEGREES(ACOS(SIN(RADIANS(G1222))*SIN(RADIANS(E1227))+COS(RADIANS(G1222))*COS(RADIANS(E1227))*COS(RADIANS(AD1217))))&gt;90,0,$F$4*$F$5/E1226^2*(SIN(RADIANS(G1222))*SIN(RADIANS(E1227))+COS(RADIANS(G1222))*COS(RADIANS(E1227))*COS(RADIANS(AD1217))))</f>
        <v>#DIV/0!</v>
      </c>
      <c r="AE1222" s="3" t="e">
        <f>IF(DEGREES(ACOS(SIN(RADIANS(G1222))*SIN(RADIANS(E1227))+COS(RADIANS(G1222))*COS(RADIANS(E1227))*COS(RADIANS(AE1217))))&gt;90,0,$F$4*$F$5/E1226^2*(SIN(RADIANS(G1222))*SIN(RADIANS(E1227))+COS(RADIANS(G1222))*COS(RADIANS(E1227))*COS(RADIANS(AE1217))))</f>
        <v>#DIV/0!</v>
      </c>
      <c r="AF1222" s="3" t="e">
        <f>IF(DEGREES(ACOS(SIN(RADIANS(G1222))*SIN(RADIANS(E1227))+COS(RADIANS(G1222))*COS(RADIANS(E1227))*COS(RADIANS(AF1217))))&gt;90,0,$F$4*$F$5/E1226^2*(SIN(RADIANS(G1222))*SIN(RADIANS(E1227))+COS(RADIANS(G1222))*COS(RADIANS(E1227))*COS(RADIANS(AF1217))))</f>
        <v>#DIV/0!</v>
      </c>
      <c r="AG1222" s="3" t="e">
        <f>IF(DEGREES(ACOS(SIN(RADIANS(G1222))*SIN(RADIANS(E1227))+COS(RADIANS(G1222))*COS(RADIANS(E1227))*COS(RADIANS(AG1217))))&gt;90,0,$F$4*$F$5/E1226^2*(SIN(RADIANS(G1222))*SIN(RADIANS(E1227))+COS(RADIANS(G1222))*COS(RADIANS(E1227))*COS(RADIANS(AG1217))))</f>
        <v>#DIV/0!</v>
      </c>
      <c r="AH1222" s="3" t="e">
        <f>IF(DEGREES(ACOS(SIN(RADIANS(G1222))*SIN(RADIANS(E1227))+COS(RADIANS(G1222))*COS(RADIANS(E1227))*COS(RADIANS(AH1217))))&gt;90,0,$F$4*$F$5/E1226^2*(SIN(RADIANS(G1222))*SIN(RADIANS(E1227))+COS(RADIANS(G1222))*COS(RADIANS(E1227))*COS(RADIANS(AH1217))))</f>
        <v>#DIV/0!</v>
      </c>
      <c r="AI1222" s="3" t="e">
        <f>IF(DEGREES(ACOS(SIN(RADIANS(G1222))*SIN(RADIANS(E1227))+COS(RADIANS(G1222))*COS(RADIANS(E1227))*COS(RADIANS(AI1217))))&gt;90,0,$F$4*$F$5/E1226^2*(SIN(RADIANS(G1222))*SIN(RADIANS(E1227))+COS(RADIANS(G1222))*COS(RADIANS(E1227))*COS(RADIANS(AI1217))))</f>
        <v>#DIV/0!</v>
      </c>
      <c r="AJ1222" s="3" t="e">
        <f>IF(DEGREES(ACOS(SIN(RADIANS(G1222))*SIN(RADIANS(E1227))+COS(RADIANS(G1222))*COS(RADIANS(E1227))*COS(RADIANS(AJ1217))))&gt;90,0,$F$4*$F$5/E1226^2*(SIN(RADIANS(G1222))*SIN(RADIANS(E1227))+COS(RADIANS(G1222))*COS(RADIANS(E1227))*COS(RADIANS(AJ1217))))</f>
        <v>#DIV/0!</v>
      </c>
      <c r="AK1222" s="3">
        <f>IF(DEGREES(ACOS(SIN(RADIANS(G1222))*SIN(RADIANS(E1227))+COS(RADIANS(G1222))*COS(RADIANS(E1227))*COS(RADIANS(AK1217))))&gt;90,0,$F$4*$F$5/E1226^2*(SIN(RADIANS(G1222))*SIN(RADIANS(E1227))+COS(RADIANS(G1222))*COS(RADIANS(E1227))*COS(RADIANS(AK1217))))</f>
        <v>0</v>
      </c>
      <c r="AL1222" s="3">
        <f>IF(DEGREES(ACOS(SIN(RADIANS(G1222))*SIN(RADIANS(E1227))+COS(RADIANS(G1222))*COS(RADIANS(E1227))*COS(RADIANS(AL1217))))&gt;90,0,$F$4*$F$5/E1226^2*(SIN(RADIANS(G1222))*SIN(RADIANS(E1227))+COS(RADIANS(G1222))*COS(RADIANS(E1227))*COS(RADIANS(AL1217))))</f>
        <v>0</v>
      </c>
      <c r="AM1222" s="3">
        <f>IF(DEGREES(ACOS(SIN(RADIANS(G1222))*SIN(RADIANS(E1227))+COS(RADIANS(G1222))*COS(RADIANS(E1227))*COS(RADIANS(AM1217))))&gt;90,0,$F$4*$F$5/E1226^2*(SIN(RADIANS(G1222))*SIN(RADIANS(E1227))+COS(RADIANS(G1222))*COS(RADIANS(E1227))*COS(RADIANS(AM1217))))</f>
        <v>0</v>
      </c>
      <c r="AN1222" s="3">
        <f>IF(DEGREES(ACOS(SIN(RADIANS(G1222))*SIN(RADIANS(E1227))+COS(RADIANS(G1222))*COS(RADIANS(E1227))*COS(RADIANS(AN1217))))&gt;90,0,$F$4*$F$5/E1226^2*(SIN(RADIANS(G1222))*SIN(RADIANS(E1227))+COS(RADIANS(G1222))*COS(RADIANS(E1227))*COS(RADIANS(AN1217))))</f>
        <v>0</v>
      </c>
      <c r="AO1222" s="3">
        <f>IF(DEGREES(ACOS(SIN(RADIANS(G1222))*SIN(RADIANS(E1227))+COS(RADIANS(G1222))*COS(RADIANS(E1227))*COS(RADIANS(AO1217))))&gt;90,0,$F$4*$F$5/E1226^2*(SIN(RADIANS(G1222))*SIN(RADIANS(E1227))+COS(RADIANS(G1222))*COS(RADIANS(E1227))*COS(RADIANS(AO1217))))</f>
        <v>0</v>
      </c>
      <c r="AP1222" s="3">
        <f>IF(DEGREES(ACOS(SIN(RADIANS(G1222))*SIN(RADIANS(E1227))+COS(RADIANS(G1222))*COS(RADIANS(E1227))*COS(RADIANS(AP1217))))&gt;90,0,$F$4*$F$5/E1226^2*(SIN(RADIANS(G1222))*SIN(RADIANS(E1227))+COS(RADIANS(G1222))*COS(RADIANS(E1227))*COS(RADIANS(AP1217))))</f>
        <v>0</v>
      </c>
      <c r="AQ1222" s="3">
        <f>IF(DEGREES(ACOS(SIN(RADIANS(G1222))*SIN(RADIANS(E1227))+COS(RADIANS(G1222))*COS(RADIANS(E1227))*COS(RADIANS(AQ1217))))&gt;90,0,$F$4*$F$5/E1226^2*(SIN(RADIANS(G1222))*SIN(RADIANS(E1227))+COS(RADIANS(G1222))*COS(RADIANS(E1227))*COS(RADIANS(AQ1217))))</f>
        <v>0</v>
      </c>
      <c r="AR1222" s="3">
        <f>IF(DEGREES(ACOS(SIN(RADIANS(G1222))*SIN(RADIANS(E1227))+COS(RADIANS(G1222))*COS(RADIANS(E1227))*COS(RADIANS(AR1217))))&gt;90,0,$F$4*$F$5/E1226^2*(SIN(RADIANS(G1222))*SIN(RADIANS(E1227))+COS(RADIANS(G1222))*COS(RADIANS(E1227))*COS(RADIANS(AR1217))))</f>
        <v>0</v>
      </c>
    </row>
    <row r="1223" spans="2:44" ht="15.75" customHeight="1" x14ac:dyDescent="0.2">
      <c r="B1223" s="20" t="s">
        <v>785</v>
      </c>
      <c r="E1223" s="3">
        <f>E1222*$F$11</f>
        <v>0</v>
      </c>
      <c r="G1223" s="3">
        <v>50</v>
      </c>
      <c r="I1223" s="3">
        <f>IF(DEGREES(ACOS(SIN(RADIANS(G1223))*SIN(RADIANS(E1227))+COS(RADIANS(G1223))*COS(RADIANS(E1227))*COS(RADIANS(I1217))))&gt;90,0,$F$4*$F$5/E1226^2*(SIN(RADIANS(G1223))*SIN(RADIANS(E1227))+COS(RADIANS(G1223))*COS(RADIANS(E1227))*COS(RADIANS(I1217))))</f>
        <v>0</v>
      </c>
      <c r="J1223" s="3">
        <f>IF(DEGREES(ACOS(SIN(RADIANS(G1223))*SIN(RADIANS(E1227))+COS(RADIANS(G1223))*COS(RADIANS(E1227))*COS(RADIANS(J1217))))&gt;90,0,$F$4*$F$5/E1226^2*(SIN(RADIANS(G1223))*SIN(RADIANS(E1227))+COS(RADIANS(G1223))*COS(RADIANS(E1227))*COS(RADIANS(J1217))))</f>
        <v>0</v>
      </c>
      <c r="K1223" s="3">
        <f>IF(DEGREES(ACOS(SIN(RADIANS(G1223))*SIN(RADIANS(E1227))+COS(RADIANS(G1223))*COS(RADIANS(E1227))*COS(RADIANS(K1217))))&gt;90,0,$F$4*$F$5/E1226^2*(SIN(RADIANS(G1223))*SIN(RADIANS(E1227))+COS(RADIANS(G1223))*COS(RADIANS(E1227))*COS(RADIANS(K1217))))</f>
        <v>0</v>
      </c>
      <c r="L1223" s="3">
        <f>IF(DEGREES(ACOS(SIN(RADIANS(G1223))*SIN(RADIANS(E1227))+COS(RADIANS(G1223))*COS(RADIANS(E1227))*COS(RADIANS(L1217))))&gt;90,0,$F$4*$F$5/E1226^2*(SIN(RADIANS(G1223))*SIN(RADIANS(E1227))+COS(RADIANS(G1223))*COS(RADIANS(E1227))*COS(RADIANS(L1217))))</f>
        <v>0</v>
      </c>
      <c r="M1223" s="3">
        <f>IF(DEGREES(ACOS(SIN(RADIANS(G1223))*SIN(RADIANS(E1227))+COS(RADIANS(G1223))*COS(RADIANS(E1227))*COS(RADIANS(M1217))))&gt;90,0,$F$4*$F$5/E1226^2*(SIN(RADIANS(G1223))*SIN(RADIANS(E1227))+COS(RADIANS(G1223))*COS(RADIANS(E1227))*COS(RADIANS(M1217))))</f>
        <v>0</v>
      </c>
      <c r="N1223" s="3">
        <f>IF(DEGREES(ACOS(SIN(RADIANS(G1223))*SIN(RADIANS(E1227))+COS(RADIANS(G1223))*COS(RADIANS(E1227))*COS(RADIANS(N1217))))&gt;90,0,$F$4*$F$5/E1226^2*(SIN(RADIANS(G1223))*SIN(RADIANS(E1227))+COS(RADIANS(G1223))*COS(RADIANS(E1227))*COS(RADIANS(N1217))))</f>
        <v>0</v>
      </c>
      <c r="O1223" s="3">
        <f>IF(DEGREES(ACOS(SIN(RADIANS(G1223))*SIN(RADIANS(E1227))+COS(RADIANS(G1223))*COS(RADIANS(E1227))*COS(RADIANS(O1217))))&gt;90,0,$F$4*$F$5/E1226^2*(SIN(RADIANS(G1223))*SIN(RADIANS(E1227))+COS(RADIANS(G1223))*COS(RADIANS(E1227))*COS(RADIANS(O1217))))</f>
        <v>0</v>
      </c>
      <c r="P1223" s="3">
        <f>IF(DEGREES(ACOS(SIN(RADIANS(G1223))*SIN(RADIANS(E1227))+COS(RADIANS(G1223))*COS(RADIANS(E1227))*COS(RADIANS(P1217))))&gt;90,0,$F$4*$F$5/E1226^2*(SIN(RADIANS(G1223))*SIN(RADIANS(E1227))+COS(RADIANS(G1223))*COS(RADIANS(E1227))*COS(RADIANS(P1217))))</f>
        <v>0</v>
      </c>
      <c r="Q1223" s="3">
        <f>IF(DEGREES(ACOS(SIN(RADIANS(G1223))*SIN(RADIANS(E1227))+COS(RADIANS(G1223))*COS(RADIANS(E1227))*COS(RADIANS(Q1217))))&gt;90,0,$F$4*$F$5/E1226^2*(SIN(RADIANS(G1223))*SIN(RADIANS(E1227))+COS(RADIANS(G1223))*COS(RADIANS(E1227))*COS(RADIANS(Q1217))))</f>
        <v>0</v>
      </c>
      <c r="R1223" s="3" t="e">
        <f>IF(DEGREES(ACOS(SIN(RADIANS(G1223))*SIN(RADIANS(E1227))+COS(RADIANS(G1223))*COS(RADIANS(E1227))*COS(RADIANS(R1217))))&gt;90,0,$F$4*$F$5/E1226^2*(SIN(RADIANS(G1223))*SIN(RADIANS(E1227))+COS(RADIANS(G1223))*COS(RADIANS(E1227))*COS(RADIANS(R1217))))</f>
        <v>#DIV/0!</v>
      </c>
      <c r="S1223" s="3" t="e">
        <f>IF(DEGREES(ACOS(SIN(RADIANS(G1223))*SIN(RADIANS(E1227))+COS(RADIANS(G1223))*COS(RADIANS(E1227))*COS(RADIANS(S1217))))&gt;90,0,$F$4*$F$5/E1226^2*(SIN(RADIANS(G1223))*SIN(RADIANS(E1227))+COS(RADIANS(G1223))*COS(RADIANS(E1227))*COS(RADIANS(S1217))))</f>
        <v>#DIV/0!</v>
      </c>
      <c r="T1223" s="3" t="e">
        <f>IF(DEGREES(ACOS(SIN(RADIANS(G1223))*SIN(RADIANS(E1227))+COS(RADIANS(G1223))*COS(RADIANS(E1227))*COS(RADIANS(T1217))))&gt;90,0,$F$4*$F$5/E1226^2*(SIN(RADIANS(G1223))*SIN(RADIANS(E1227))+COS(RADIANS(G1223))*COS(RADIANS(E1227))*COS(RADIANS(T1217))))</f>
        <v>#DIV/0!</v>
      </c>
      <c r="U1223" s="3" t="e">
        <f>IF(DEGREES(ACOS(SIN(RADIANS(G1223))*SIN(RADIANS(E1227))+COS(RADIANS(G1223))*COS(RADIANS(E1227))*COS(RADIANS(U1217))))&gt;90,0,$F$4*$F$5/E1226^2*(SIN(RADIANS(G1223))*SIN(RADIANS(E1227))+COS(RADIANS(G1223))*COS(RADIANS(E1227))*COS(RADIANS(U1217))))</f>
        <v>#DIV/0!</v>
      </c>
      <c r="V1223" s="3" t="e">
        <f>IF(DEGREES(ACOS(SIN(RADIANS(G1223))*SIN(RADIANS(E1227))+COS(RADIANS(G1223))*COS(RADIANS(E1227))*COS(RADIANS(V1217))))&gt;90,0,$F$4*$F$5/E1226^2*(SIN(RADIANS(G1223))*SIN(RADIANS(E1227))+COS(RADIANS(G1223))*COS(RADIANS(E1227))*COS(RADIANS(V1217))))</f>
        <v>#DIV/0!</v>
      </c>
      <c r="W1223" s="3" t="e">
        <f>IF(DEGREES(ACOS(SIN(RADIANS(G1223))*SIN(RADIANS(E1227))+COS(RADIANS(G1223))*COS(RADIANS(E1227))*COS(RADIANS(W1217))))&gt;90,0,$F$4*$F$5/E1226^2*(SIN(RADIANS(G1223))*SIN(RADIANS(E1227))+COS(RADIANS(G1223))*COS(RADIANS(E1227))*COS(RADIANS(W1217))))</f>
        <v>#DIV/0!</v>
      </c>
      <c r="X1223" s="3" t="e">
        <f>IF(DEGREES(ACOS(SIN(RADIANS(G1223))*SIN(RADIANS(E1227))+COS(RADIANS(G1223))*COS(RADIANS(E1227))*COS(RADIANS(X1217))))&gt;90,0,$F$4*$F$5/E1226^2*(SIN(RADIANS(G1223))*SIN(RADIANS(E1227))+COS(RADIANS(G1223))*COS(RADIANS(E1227))*COS(RADIANS(X1217))))</f>
        <v>#DIV/0!</v>
      </c>
      <c r="Y1223" s="3" t="e">
        <f>IF(DEGREES(ACOS(SIN(RADIANS(G1223))*SIN(RADIANS(E1227))+COS(RADIANS(G1223))*COS(RADIANS(E1227))*COS(RADIANS(Y1217))))&gt;90,0,$F$4*$F$5/E1226^2*(SIN(RADIANS(G1223))*SIN(RADIANS(E1227))+COS(RADIANS(G1223))*COS(RADIANS(E1227))*COS(RADIANS(Y1217))))</f>
        <v>#DIV/0!</v>
      </c>
      <c r="Z1223" s="3" t="e">
        <f>IF(DEGREES(ACOS(SIN(RADIANS(G1223))*SIN(RADIANS(E1227))+COS(RADIANS(G1223))*COS(RADIANS(E1227))*COS(RADIANS(Z1217))))&gt;90,0,$F$4*$F$5/E1226^2*(SIN(RADIANS(G1223))*SIN(RADIANS(E1227))+COS(RADIANS(G1223))*COS(RADIANS(E1227))*COS(RADIANS(Z1217))))</f>
        <v>#DIV/0!</v>
      </c>
      <c r="AA1223" s="3" t="e">
        <f>IF(DEGREES(ACOS(SIN(RADIANS(G1223))*SIN(RADIANS(E1227))+COS(RADIANS(G1223))*COS(RADIANS(E1227))*COS(RADIANS(AA1217))))&gt;90,0,$F$4*$F$5/E1226^2*(SIN(RADIANS(G1223))*SIN(RADIANS(E1227))+COS(RADIANS(G1223))*COS(RADIANS(E1227))*COS(RADIANS(AA1217))))</f>
        <v>#DIV/0!</v>
      </c>
      <c r="AB1223" s="3" t="e">
        <f>IF(DEGREES(ACOS(SIN(RADIANS(G1223))*SIN(RADIANS(E1227))+COS(RADIANS(G1223))*COS(RADIANS(E1227))*COS(RADIANS(AB1217))))&gt;90,0,$F$4*$F$5/E1226^2*(SIN(RADIANS(G1223))*SIN(RADIANS(E1227))+COS(RADIANS(G1223))*COS(RADIANS(E1227))*COS(RADIANS(AB1217))))</f>
        <v>#DIV/0!</v>
      </c>
      <c r="AC1223" s="3" t="e">
        <f>IF(DEGREES(ACOS(SIN(RADIANS(G1223))*SIN(RADIANS(E1227))+COS(RADIANS(G1223))*COS(RADIANS(E1227))*COS(RADIANS(AC1217))))&gt;90,0,$F$4*$F$5/E1226^2*(SIN(RADIANS(G1223))*SIN(RADIANS(E1227))+COS(RADIANS(G1223))*COS(RADIANS(E1227))*COS(RADIANS(AC1217))))</f>
        <v>#DIV/0!</v>
      </c>
      <c r="AD1223" s="3" t="e">
        <f>IF(DEGREES(ACOS(SIN(RADIANS(G1223))*SIN(RADIANS(E1227))+COS(RADIANS(G1223))*COS(RADIANS(E1227))*COS(RADIANS(AD1217))))&gt;90,0,$F$4*$F$5/E1226^2*(SIN(RADIANS(G1223))*SIN(RADIANS(E1227))+COS(RADIANS(G1223))*COS(RADIANS(E1227))*COS(RADIANS(AD1217))))</f>
        <v>#DIV/0!</v>
      </c>
      <c r="AE1223" s="3" t="e">
        <f>IF(DEGREES(ACOS(SIN(RADIANS(G1223))*SIN(RADIANS(E1227))+COS(RADIANS(G1223))*COS(RADIANS(E1227))*COS(RADIANS(AE1217))))&gt;90,0,$F$4*$F$5/E1226^2*(SIN(RADIANS(G1223))*SIN(RADIANS(E1227))+COS(RADIANS(G1223))*COS(RADIANS(E1227))*COS(RADIANS(AE1217))))</f>
        <v>#DIV/0!</v>
      </c>
      <c r="AF1223" s="3" t="e">
        <f>IF(DEGREES(ACOS(SIN(RADIANS(G1223))*SIN(RADIANS(E1227))+COS(RADIANS(G1223))*COS(RADIANS(E1227))*COS(RADIANS(AF1217))))&gt;90,0,$F$4*$F$5/E1226^2*(SIN(RADIANS(G1223))*SIN(RADIANS(E1227))+COS(RADIANS(G1223))*COS(RADIANS(E1227))*COS(RADIANS(AF1217))))</f>
        <v>#DIV/0!</v>
      </c>
      <c r="AG1223" s="3" t="e">
        <f>IF(DEGREES(ACOS(SIN(RADIANS(G1223))*SIN(RADIANS(E1227))+COS(RADIANS(G1223))*COS(RADIANS(E1227))*COS(RADIANS(AG1217))))&gt;90,0,$F$4*$F$5/E1226^2*(SIN(RADIANS(G1223))*SIN(RADIANS(E1227))+COS(RADIANS(G1223))*COS(RADIANS(E1227))*COS(RADIANS(AG1217))))</f>
        <v>#DIV/0!</v>
      </c>
      <c r="AH1223" s="3" t="e">
        <f>IF(DEGREES(ACOS(SIN(RADIANS(G1223))*SIN(RADIANS(E1227))+COS(RADIANS(G1223))*COS(RADIANS(E1227))*COS(RADIANS(AH1217))))&gt;90,0,$F$4*$F$5/E1226^2*(SIN(RADIANS(G1223))*SIN(RADIANS(E1227))+COS(RADIANS(G1223))*COS(RADIANS(E1227))*COS(RADIANS(AH1217))))</f>
        <v>#DIV/0!</v>
      </c>
      <c r="AI1223" s="3" t="e">
        <f>IF(DEGREES(ACOS(SIN(RADIANS(G1223))*SIN(RADIANS(E1227))+COS(RADIANS(G1223))*COS(RADIANS(E1227))*COS(RADIANS(AI1217))))&gt;90,0,$F$4*$F$5/E1226^2*(SIN(RADIANS(G1223))*SIN(RADIANS(E1227))+COS(RADIANS(G1223))*COS(RADIANS(E1227))*COS(RADIANS(AI1217))))</f>
        <v>#DIV/0!</v>
      </c>
      <c r="AJ1223" s="3" t="e">
        <f>IF(DEGREES(ACOS(SIN(RADIANS(G1223))*SIN(RADIANS(E1227))+COS(RADIANS(G1223))*COS(RADIANS(E1227))*COS(RADIANS(AJ1217))))&gt;90,0,$F$4*$F$5/E1226^2*(SIN(RADIANS(G1223))*SIN(RADIANS(E1227))+COS(RADIANS(G1223))*COS(RADIANS(E1227))*COS(RADIANS(AJ1217))))</f>
        <v>#DIV/0!</v>
      </c>
      <c r="AK1223" s="3">
        <f>IF(DEGREES(ACOS(SIN(RADIANS(G1223))*SIN(RADIANS(E1227))+COS(RADIANS(G1223))*COS(RADIANS(E1227))*COS(RADIANS(AK1217))))&gt;90,0,$F$4*$F$5/E1226^2*(SIN(RADIANS(G1223))*SIN(RADIANS(E1227))+COS(RADIANS(G1223))*COS(RADIANS(E1227))*COS(RADIANS(AK1217))))</f>
        <v>0</v>
      </c>
      <c r="AL1223" s="3">
        <f>IF(DEGREES(ACOS(SIN(RADIANS(G1223))*SIN(RADIANS(E1227))+COS(RADIANS(G1223))*COS(RADIANS(E1227))*COS(RADIANS(AL1217))))&gt;90,0,$F$4*$F$5/E1226^2*(SIN(RADIANS(G1223))*SIN(RADIANS(E1227))+COS(RADIANS(G1223))*COS(RADIANS(E1227))*COS(RADIANS(AL1217))))</f>
        <v>0</v>
      </c>
      <c r="AM1223" s="3">
        <f>IF(DEGREES(ACOS(SIN(RADIANS(G1223))*SIN(RADIANS(E1227))+COS(RADIANS(G1223))*COS(RADIANS(E1227))*COS(RADIANS(AM1217))))&gt;90,0,$F$4*$F$5/E1226^2*(SIN(RADIANS(G1223))*SIN(RADIANS(E1227))+COS(RADIANS(G1223))*COS(RADIANS(E1227))*COS(RADIANS(AM1217))))</f>
        <v>0</v>
      </c>
      <c r="AN1223" s="3">
        <f>IF(DEGREES(ACOS(SIN(RADIANS(G1223))*SIN(RADIANS(E1227))+COS(RADIANS(G1223))*COS(RADIANS(E1227))*COS(RADIANS(AN1217))))&gt;90,0,$F$4*$F$5/E1226^2*(SIN(RADIANS(G1223))*SIN(RADIANS(E1227))+COS(RADIANS(G1223))*COS(RADIANS(E1227))*COS(RADIANS(AN1217))))</f>
        <v>0</v>
      </c>
      <c r="AO1223" s="3">
        <f>IF(DEGREES(ACOS(SIN(RADIANS(G1223))*SIN(RADIANS(E1227))+COS(RADIANS(G1223))*COS(RADIANS(E1227))*COS(RADIANS(AO1217))))&gt;90,0,$F$4*$F$5/E1226^2*(SIN(RADIANS(G1223))*SIN(RADIANS(E1227))+COS(RADIANS(G1223))*COS(RADIANS(E1227))*COS(RADIANS(AO1217))))</f>
        <v>0</v>
      </c>
      <c r="AP1223" s="3">
        <f>IF(DEGREES(ACOS(SIN(RADIANS(G1223))*SIN(RADIANS(E1227))+COS(RADIANS(G1223))*COS(RADIANS(E1227))*COS(RADIANS(AP1217))))&gt;90,0,$F$4*$F$5/E1226^2*(SIN(RADIANS(G1223))*SIN(RADIANS(E1227))+COS(RADIANS(G1223))*COS(RADIANS(E1227))*COS(RADIANS(AP1217))))</f>
        <v>0</v>
      </c>
      <c r="AQ1223" s="3">
        <f>IF(DEGREES(ACOS(SIN(RADIANS(G1223))*SIN(RADIANS(E1227))+COS(RADIANS(G1223))*COS(RADIANS(E1227))*COS(RADIANS(AQ1217))))&gt;90,0,$F$4*$F$5/E1226^2*(SIN(RADIANS(G1223))*SIN(RADIANS(E1227))+COS(RADIANS(G1223))*COS(RADIANS(E1227))*COS(RADIANS(AQ1217))))</f>
        <v>0</v>
      </c>
      <c r="AR1223" s="3">
        <f>IF(DEGREES(ACOS(SIN(RADIANS(G1223))*SIN(RADIANS(E1227))+COS(RADIANS(G1223))*COS(RADIANS(E1227))*COS(RADIANS(AR1217))))&gt;90,0,$F$4*$F$5/E1226^2*(SIN(RADIANS(G1223))*SIN(RADIANS(E1227))+COS(RADIANS(G1223))*COS(RADIANS(E1227))*COS(RADIANS(AR1217))))</f>
        <v>0</v>
      </c>
    </row>
    <row r="1224" spans="2:44" ht="15.75" customHeight="1" x14ac:dyDescent="0.2">
      <c r="B1224" s="20" t="s">
        <v>786</v>
      </c>
      <c r="E1224" s="3" t="str">
        <f>IF($F$10=0,"N/A",$F$10*(E1219/360)-ROUNDDOWN($F$10*(E1219/360),0))</f>
        <v>N/A</v>
      </c>
      <c r="G1224" s="3">
        <v>40</v>
      </c>
      <c r="I1224" s="3">
        <f>IF(DEGREES(ACOS(SIN(RADIANS(G1224))*SIN(RADIANS(E1227))+COS(RADIANS(G1224))*COS(RADIANS(E1227))*COS(RADIANS(I1217))))&gt;90,0,$F$4*$F$5/E1226^2*(SIN(RADIANS(G1224))*SIN(RADIANS(E1227))+COS(RADIANS(G1224))*COS(RADIANS(E1227))*COS(RADIANS(I1217))))</f>
        <v>0</v>
      </c>
      <c r="J1224" s="3">
        <f>IF(DEGREES(ACOS(SIN(RADIANS(G1224))*SIN(RADIANS(E1227))+COS(RADIANS(G1224))*COS(RADIANS(E1227))*COS(RADIANS(J1217))))&gt;90,0,$F$4*$F$5/E1226^2*(SIN(RADIANS(G1224))*SIN(RADIANS(E1227))+COS(RADIANS(G1224))*COS(RADIANS(E1227))*COS(RADIANS(J1217))))</f>
        <v>0</v>
      </c>
      <c r="K1224" s="3">
        <f>IF(DEGREES(ACOS(SIN(RADIANS(G1224))*SIN(RADIANS(E1227))+COS(RADIANS(G1224))*COS(RADIANS(E1227))*COS(RADIANS(K1217))))&gt;90,0,$F$4*$F$5/E1226^2*(SIN(RADIANS(G1224))*SIN(RADIANS(E1227))+COS(RADIANS(G1224))*COS(RADIANS(E1227))*COS(RADIANS(K1217))))</f>
        <v>0</v>
      </c>
      <c r="L1224" s="3">
        <f>IF(DEGREES(ACOS(SIN(RADIANS(G1224))*SIN(RADIANS(E1227))+COS(RADIANS(G1224))*COS(RADIANS(E1227))*COS(RADIANS(L1217))))&gt;90,0,$F$4*$F$5/E1226^2*(SIN(RADIANS(G1224))*SIN(RADIANS(E1227))+COS(RADIANS(G1224))*COS(RADIANS(E1227))*COS(RADIANS(L1217))))</f>
        <v>0</v>
      </c>
      <c r="M1224" s="3">
        <f>IF(DEGREES(ACOS(SIN(RADIANS(G1224))*SIN(RADIANS(E1227))+COS(RADIANS(G1224))*COS(RADIANS(E1227))*COS(RADIANS(M1217))))&gt;90,0,$F$4*$F$5/E1226^2*(SIN(RADIANS(G1224))*SIN(RADIANS(E1227))+COS(RADIANS(G1224))*COS(RADIANS(E1227))*COS(RADIANS(M1217))))</f>
        <v>0</v>
      </c>
      <c r="N1224" s="3">
        <f>IF(DEGREES(ACOS(SIN(RADIANS(G1224))*SIN(RADIANS(E1227))+COS(RADIANS(G1224))*COS(RADIANS(E1227))*COS(RADIANS(N1217))))&gt;90,0,$F$4*$F$5/E1226^2*(SIN(RADIANS(G1224))*SIN(RADIANS(E1227))+COS(RADIANS(G1224))*COS(RADIANS(E1227))*COS(RADIANS(N1217))))</f>
        <v>0</v>
      </c>
      <c r="O1224" s="3">
        <f>IF(DEGREES(ACOS(SIN(RADIANS(G1224))*SIN(RADIANS(E1227))+COS(RADIANS(G1224))*COS(RADIANS(E1227))*COS(RADIANS(O1217))))&gt;90,0,$F$4*$F$5/E1226^2*(SIN(RADIANS(G1224))*SIN(RADIANS(E1227))+COS(RADIANS(G1224))*COS(RADIANS(E1227))*COS(RADIANS(O1217))))</f>
        <v>0</v>
      </c>
      <c r="P1224" s="3">
        <f>IF(DEGREES(ACOS(SIN(RADIANS(G1224))*SIN(RADIANS(E1227))+COS(RADIANS(G1224))*COS(RADIANS(E1227))*COS(RADIANS(P1217))))&gt;90,0,$F$4*$F$5/E1226^2*(SIN(RADIANS(G1224))*SIN(RADIANS(E1227))+COS(RADIANS(G1224))*COS(RADIANS(E1227))*COS(RADIANS(P1217))))</f>
        <v>0</v>
      </c>
      <c r="Q1224" s="3">
        <f>IF(DEGREES(ACOS(SIN(RADIANS(G1224))*SIN(RADIANS(E1227))+COS(RADIANS(G1224))*COS(RADIANS(E1227))*COS(RADIANS(Q1217))))&gt;90,0,$F$4*$F$5/E1226^2*(SIN(RADIANS(G1224))*SIN(RADIANS(E1227))+COS(RADIANS(G1224))*COS(RADIANS(E1227))*COS(RADIANS(Q1217))))</f>
        <v>0</v>
      </c>
      <c r="R1224" s="3" t="e">
        <f>IF(DEGREES(ACOS(SIN(RADIANS(G1224))*SIN(RADIANS(E1227))+COS(RADIANS(G1224))*COS(RADIANS(E1227))*COS(RADIANS(R1217))))&gt;90,0,$F$4*$F$5/E1226^2*(SIN(RADIANS(G1224))*SIN(RADIANS(E1227))+COS(RADIANS(G1224))*COS(RADIANS(E1227))*COS(RADIANS(R1217))))</f>
        <v>#DIV/0!</v>
      </c>
      <c r="S1224" s="3" t="e">
        <f>IF(DEGREES(ACOS(SIN(RADIANS(G1224))*SIN(RADIANS(E1227))+COS(RADIANS(G1224))*COS(RADIANS(E1227))*COS(RADIANS(S1217))))&gt;90,0,$F$4*$F$5/E1226^2*(SIN(RADIANS(G1224))*SIN(RADIANS(E1227))+COS(RADIANS(G1224))*COS(RADIANS(E1227))*COS(RADIANS(S1217))))</f>
        <v>#DIV/0!</v>
      </c>
      <c r="T1224" s="3" t="e">
        <f>IF(DEGREES(ACOS(SIN(RADIANS(G1224))*SIN(RADIANS(E1227))+COS(RADIANS(G1224))*COS(RADIANS(E1227))*COS(RADIANS(T1217))))&gt;90,0,$F$4*$F$5/E1226^2*(SIN(RADIANS(G1224))*SIN(RADIANS(E1227))+COS(RADIANS(G1224))*COS(RADIANS(E1227))*COS(RADIANS(T1217))))</f>
        <v>#DIV/0!</v>
      </c>
      <c r="U1224" s="3" t="e">
        <f>IF(DEGREES(ACOS(SIN(RADIANS(G1224))*SIN(RADIANS(E1227))+COS(RADIANS(G1224))*COS(RADIANS(E1227))*COS(RADIANS(U1217))))&gt;90,0,$F$4*$F$5/E1226^2*(SIN(RADIANS(G1224))*SIN(RADIANS(E1227))+COS(RADIANS(G1224))*COS(RADIANS(E1227))*COS(RADIANS(U1217))))</f>
        <v>#DIV/0!</v>
      </c>
      <c r="V1224" s="3" t="e">
        <f>IF(DEGREES(ACOS(SIN(RADIANS(G1224))*SIN(RADIANS(E1227))+COS(RADIANS(G1224))*COS(RADIANS(E1227))*COS(RADIANS(V1217))))&gt;90,0,$F$4*$F$5/E1226^2*(SIN(RADIANS(G1224))*SIN(RADIANS(E1227))+COS(RADIANS(G1224))*COS(RADIANS(E1227))*COS(RADIANS(V1217))))</f>
        <v>#DIV/0!</v>
      </c>
      <c r="W1224" s="3" t="e">
        <f>IF(DEGREES(ACOS(SIN(RADIANS(G1224))*SIN(RADIANS(E1227))+COS(RADIANS(G1224))*COS(RADIANS(E1227))*COS(RADIANS(W1217))))&gt;90,0,$F$4*$F$5/E1226^2*(SIN(RADIANS(G1224))*SIN(RADIANS(E1227))+COS(RADIANS(G1224))*COS(RADIANS(E1227))*COS(RADIANS(W1217))))</f>
        <v>#DIV/0!</v>
      </c>
      <c r="X1224" s="3" t="e">
        <f>IF(DEGREES(ACOS(SIN(RADIANS(G1224))*SIN(RADIANS(E1227))+COS(RADIANS(G1224))*COS(RADIANS(E1227))*COS(RADIANS(X1217))))&gt;90,0,$F$4*$F$5/E1226^2*(SIN(RADIANS(G1224))*SIN(RADIANS(E1227))+COS(RADIANS(G1224))*COS(RADIANS(E1227))*COS(RADIANS(X1217))))</f>
        <v>#DIV/0!</v>
      </c>
      <c r="Y1224" s="3" t="e">
        <f>IF(DEGREES(ACOS(SIN(RADIANS(G1224))*SIN(RADIANS(E1227))+COS(RADIANS(G1224))*COS(RADIANS(E1227))*COS(RADIANS(Y1217))))&gt;90,0,$F$4*$F$5/E1226^2*(SIN(RADIANS(G1224))*SIN(RADIANS(E1227))+COS(RADIANS(G1224))*COS(RADIANS(E1227))*COS(RADIANS(Y1217))))</f>
        <v>#DIV/0!</v>
      </c>
      <c r="Z1224" s="3" t="e">
        <f>IF(DEGREES(ACOS(SIN(RADIANS(G1224))*SIN(RADIANS(E1227))+COS(RADIANS(G1224))*COS(RADIANS(E1227))*COS(RADIANS(Z1217))))&gt;90,0,$F$4*$F$5/E1226^2*(SIN(RADIANS(G1224))*SIN(RADIANS(E1227))+COS(RADIANS(G1224))*COS(RADIANS(E1227))*COS(RADIANS(Z1217))))</f>
        <v>#DIV/0!</v>
      </c>
      <c r="AA1224" s="3" t="e">
        <f>IF(DEGREES(ACOS(SIN(RADIANS(G1224))*SIN(RADIANS(E1227))+COS(RADIANS(G1224))*COS(RADIANS(E1227))*COS(RADIANS(AA1217))))&gt;90,0,$F$4*$F$5/E1226^2*(SIN(RADIANS(G1224))*SIN(RADIANS(E1227))+COS(RADIANS(G1224))*COS(RADIANS(E1227))*COS(RADIANS(AA1217))))</f>
        <v>#DIV/0!</v>
      </c>
      <c r="AB1224" s="3" t="e">
        <f>IF(DEGREES(ACOS(SIN(RADIANS(G1224))*SIN(RADIANS(E1227))+COS(RADIANS(G1224))*COS(RADIANS(E1227))*COS(RADIANS(AB1217))))&gt;90,0,$F$4*$F$5/E1226^2*(SIN(RADIANS(G1224))*SIN(RADIANS(E1227))+COS(RADIANS(G1224))*COS(RADIANS(E1227))*COS(RADIANS(AB1217))))</f>
        <v>#DIV/0!</v>
      </c>
      <c r="AC1224" s="3" t="e">
        <f>IF(DEGREES(ACOS(SIN(RADIANS(G1224))*SIN(RADIANS(E1227))+COS(RADIANS(G1224))*COS(RADIANS(E1227))*COS(RADIANS(AC1217))))&gt;90,0,$F$4*$F$5/E1226^2*(SIN(RADIANS(G1224))*SIN(RADIANS(E1227))+COS(RADIANS(G1224))*COS(RADIANS(E1227))*COS(RADIANS(AC1217))))</f>
        <v>#DIV/0!</v>
      </c>
      <c r="AD1224" s="3" t="e">
        <f>IF(DEGREES(ACOS(SIN(RADIANS(G1224))*SIN(RADIANS(E1227))+COS(RADIANS(G1224))*COS(RADIANS(E1227))*COS(RADIANS(AD1217))))&gt;90,0,$F$4*$F$5/E1226^2*(SIN(RADIANS(G1224))*SIN(RADIANS(E1227))+COS(RADIANS(G1224))*COS(RADIANS(E1227))*COS(RADIANS(AD1217))))</f>
        <v>#DIV/0!</v>
      </c>
      <c r="AE1224" s="3" t="e">
        <f>IF(DEGREES(ACOS(SIN(RADIANS(G1224))*SIN(RADIANS(E1227))+COS(RADIANS(G1224))*COS(RADIANS(E1227))*COS(RADIANS(AE1217))))&gt;90,0,$F$4*$F$5/E1226^2*(SIN(RADIANS(G1224))*SIN(RADIANS(E1227))+COS(RADIANS(G1224))*COS(RADIANS(E1227))*COS(RADIANS(AE1217))))</f>
        <v>#DIV/0!</v>
      </c>
      <c r="AF1224" s="3" t="e">
        <f>IF(DEGREES(ACOS(SIN(RADIANS(G1224))*SIN(RADIANS(E1227))+COS(RADIANS(G1224))*COS(RADIANS(E1227))*COS(RADIANS(AF1217))))&gt;90,0,$F$4*$F$5/E1226^2*(SIN(RADIANS(G1224))*SIN(RADIANS(E1227))+COS(RADIANS(G1224))*COS(RADIANS(E1227))*COS(RADIANS(AF1217))))</f>
        <v>#DIV/0!</v>
      </c>
      <c r="AG1224" s="3" t="e">
        <f>IF(DEGREES(ACOS(SIN(RADIANS(G1224))*SIN(RADIANS(E1227))+COS(RADIANS(G1224))*COS(RADIANS(E1227))*COS(RADIANS(AG1217))))&gt;90,0,$F$4*$F$5/E1226^2*(SIN(RADIANS(G1224))*SIN(RADIANS(E1227))+COS(RADIANS(G1224))*COS(RADIANS(E1227))*COS(RADIANS(AG1217))))</f>
        <v>#DIV/0!</v>
      </c>
      <c r="AH1224" s="3" t="e">
        <f>IF(DEGREES(ACOS(SIN(RADIANS(G1224))*SIN(RADIANS(E1227))+COS(RADIANS(G1224))*COS(RADIANS(E1227))*COS(RADIANS(AH1217))))&gt;90,0,$F$4*$F$5/E1226^2*(SIN(RADIANS(G1224))*SIN(RADIANS(E1227))+COS(RADIANS(G1224))*COS(RADIANS(E1227))*COS(RADIANS(AH1217))))</f>
        <v>#DIV/0!</v>
      </c>
      <c r="AI1224" s="3" t="e">
        <f>IF(DEGREES(ACOS(SIN(RADIANS(G1224))*SIN(RADIANS(E1227))+COS(RADIANS(G1224))*COS(RADIANS(E1227))*COS(RADIANS(AI1217))))&gt;90,0,$F$4*$F$5/E1226^2*(SIN(RADIANS(G1224))*SIN(RADIANS(E1227))+COS(RADIANS(G1224))*COS(RADIANS(E1227))*COS(RADIANS(AI1217))))</f>
        <v>#DIV/0!</v>
      </c>
      <c r="AJ1224" s="3" t="e">
        <f>IF(DEGREES(ACOS(SIN(RADIANS(G1224))*SIN(RADIANS(E1227))+COS(RADIANS(G1224))*COS(RADIANS(E1227))*COS(RADIANS(AJ1217))))&gt;90,0,$F$4*$F$5/E1226^2*(SIN(RADIANS(G1224))*SIN(RADIANS(E1227))+COS(RADIANS(G1224))*COS(RADIANS(E1227))*COS(RADIANS(AJ1217))))</f>
        <v>#DIV/0!</v>
      </c>
      <c r="AK1224" s="3">
        <f>IF(DEGREES(ACOS(SIN(RADIANS(G1224))*SIN(RADIANS(E1227))+COS(RADIANS(G1224))*COS(RADIANS(E1227))*COS(RADIANS(AK1217))))&gt;90,0,$F$4*$F$5/E1226^2*(SIN(RADIANS(G1224))*SIN(RADIANS(E1227))+COS(RADIANS(G1224))*COS(RADIANS(E1227))*COS(RADIANS(AK1217))))</f>
        <v>0</v>
      </c>
      <c r="AL1224" s="3">
        <f>IF(DEGREES(ACOS(SIN(RADIANS(G1224))*SIN(RADIANS(E1227))+COS(RADIANS(G1224))*COS(RADIANS(E1227))*COS(RADIANS(AL1217))))&gt;90,0,$F$4*$F$5/E1226^2*(SIN(RADIANS(G1224))*SIN(RADIANS(E1227))+COS(RADIANS(G1224))*COS(RADIANS(E1227))*COS(RADIANS(AL1217))))</f>
        <v>0</v>
      </c>
      <c r="AM1224" s="3">
        <f>IF(DEGREES(ACOS(SIN(RADIANS(G1224))*SIN(RADIANS(E1227))+COS(RADIANS(G1224))*COS(RADIANS(E1227))*COS(RADIANS(AM1217))))&gt;90,0,$F$4*$F$5/E1226^2*(SIN(RADIANS(G1224))*SIN(RADIANS(E1227))+COS(RADIANS(G1224))*COS(RADIANS(E1227))*COS(RADIANS(AM1217))))</f>
        <v>0</v>
      </c>
      <c r="AN1224" s="3">
        <f>IF(DEGREES(ACOS(SIN(RADIANS(G1224))*SIN(RADIANS(E1227))+COS(RADIANS(G1224))*COS(RADIANS(E1227))*COS(RADIANS(AN1217))))&gt;90,0,$F$4*$F$5/E1226^2*(SIN(RADIANS(G1224))*SIN(RADIANS(E1227))+COS(RADIANS(G1224))*COS(RADIANS(E1227))*COS(RADIANS(AN1217))))</f>
        <v>0</v>
      </c>
      <c r="AO1224" s="3">
        <f>IF(DEGREES(ACOS(SIN(RADIANS(G1224))*SIN(RADIANS(E1227))+COS(RADIANS(G1224))*COS(RADIANS(E1227))*COS(RADIANS(AO1217))))&gt;90,0,$F$4*$F$5/E1226^2*(SIN(RADIANS(G1224))*SIN(RADIANS(E1227))+COS(RADIANS(G1224))*COS(RADIANS(E1227))*COS(RADIANS(AO1217))))</f>
        <v>0</v>
      </c>
      <c r="AP1224" s="3">
        <f>IF(DEGREES(ACOS(SIN(RADIANS(G1224))*SIN(RADIANS(E1227))+COS(RADIANS(G1224))*COS(RADIANS(E1227))*COS(RADIANS(AP1217))))&gt;90,0,$F$4*$F$5/E1226^2*(SIN(RADIANS(G1224))*SIN(RADIANS(E1227))+COS(RADIANS(G1224))*COS(RADIANS(E1227))*COS(RADIANS(AP1217))))</f>
        <v>0</v>
      </c>
      <c r="AQ1224" s="3">
        <f>IF(DEGREES(ACOS(SIN(RADIANS(G1224))*SIN(RADIANS(E1227))+COS(RADIANS(G1224))*COS(RADIANS(E1227))*COS(RADIANS(AQ1217))))&gt;90,0,$F$4*$F$5/E1226^2*(SIN(RADIANS(G1224))*SIN(RADIANS(E1227))+COS(RADIANS(G1224))*COS(RADIANS(E1227))*COS(RADIANS(AQ1217))))</f>
        <v>0</v>
      </c>
      <c r="AR1224" s="3">
        <f>IF(DEGREES(ACOS(SIN(RADIANS(G1224))*SIN(RADIANS(E1227))+COS(RADIANS(G1224))*COS(RADIANS(E1227))*COS(RADIANS(AR1217))))&gt;90,0,$F$4*$F$5/E1226^2*(SIN(RADIANS(G1224))*SIN(RADIANS(E1227))+COS(RADIANS(G1224))*COS(RADIANS(E1227))*COS(RADIANS(AR1217))))</f>
        <v>0</v>
      </c>
    </row>
    <row r="1225" spans="2:44" ht="15.75" customHeight="1" x14ac:dyDescent="0.2">
      <c r="B1225" s="20" t="s">
        <v>787</v>
      </c>
      <c r="E1225" s="3" t="str">
        <f>IF($F$10=0,"N/A",E1224*$F$11/$F$10)</f>
        <v>N/A</v>
      </c>
      <c r="G1225" s="3">
        <v>30</v>
      </c>
      <c r="I1225" s="3">
        <f>IF(DEGREES(ACOS(SIN(RADIANS(G1225))*SIN(RADIANS(E1227))+COS(RADIANS(G1225))*COS(RADIANS(E1227))*COS(RADIANS(I1217))))&gt;90,0,$F$4*$F$5/E1226^2*(SIN(RADIANS(G1225))*SIN(RADIANS(E1227))+COS(RADIANS(G1225))*COS(RADIANS(E1227))*COS(RADIANS(I1217))))</f>
        <v>0</v>
      </c>
      <c r="J1225" s="3">
        <f>IF(DEGREES(ACOS(SIN(RADIANS(G1225))*SIN(RADIANS(E1227))+COS(RADIANS(G1225))*COS(RADIANS(E1227))*COS(RADIANS(J1217))))&gt;90,0,$F$4*$F$5/E1226^2*(SIN(RADIANS(G1225))*SIN(RADIANS(E1227))+COS(RADIANS(G1225))*COS(RADIANS(E1227))*COS(RADIANS(J1217))))</f>
        <v>0</v>
      </c>
      <c r="K1225" s="3">
        <f>IF(DEGREES(ACOS(SIN(RADIANS(G1225))*SIN(RADIANS(E1227))+COS(RADIANS(G1225))*COS(RADIANS(E1227))*COS(RADIANS(K1217))))&gt;90,0,$F$4*$F$5/E1226^2*(SIN(RADIANS(G1225))*SIN(RADIANS(E1227))+COS(RADIANS(G1225))*COS(RADIANS(E1227))*COS(RADIANS(K1217))))</f>
        <v>0</v>
      </c>
      <c r="L1225" s="3">
        <f>IF(DEGREES(ACOS(SIN(RADIANS(G1225))*SIN(RADIANS(E1227))+COS(RADIANS(G1225))*COS(RADIANS(E1227))*COS(RADIANS(L1217))))&gt;90,0,$F$4*$F$5/E1226^2*(SIN(RADIANS(G1225))*SIN(RADIANS(E1227))+COS(RADIANS(G1225))*COS(RADIANS(E1227))*COS(RADIANS(L1217))))</f>
        <v>0</v>
      </c>
      <c r="M1225" s="3">
        <f>IF(DEGREES(ACOS(SIN(RADIANS(G1225))*SIN(RADIANS(E1227))+COS(RADIANS(G1225))*COS(RADIANS(E1227))*COS(RADIANS(M1217))))&gt;90,0,$F$4*$F$5/E1226^2*(SIN(RADIANS(G1225))*SIN(RADIANS(E1227))+COS(RADIANS(G1225))*COS(RADIANS(E1227))*COS(RADIANS(M1217))))</f>
        <v>0</v>
      </c>
      <c r="N1225" s="3">
        <f>IF(DEGREES(ACOS(SIN(RADIANS(G1225))*SIN(RADIANS(E1227))+COS(RADIANS(G1225))*COS(RADIANS(E1227))*COS(RADIANS(N1217))))&gt;90,0,$F$4*$F$5/E1226^2*(SIN(RADIANS(G1225))*SIN(RADIANS(E1227))+COS(RADIANS(G1225))*COS(RADIANS(E1227))*COS(RADIANS(N1217))))</f>
        <v>0</v>
      </c>
      <c r="O1225" s="3">
        <f>IF(DEGREES(ACOS(SIN(RADIANS(G1225))*SIN(RADIANS(E1227))+COS(RADIANS(G1225))*COS(RADIANS(E1227))*COS(RADIANS(O1217))))&gt;90,0,$F$4*$F$5/E1226^2*(SIN(RADIANS(G1225))*SIN(RADIANS(E1227))+COS(RADIANS(G1225))*COS(RADIANS(E1227))*COS(RADIANS(O1217))))</f>
        <v>0</v>
      </c>
      <c r="P1225" s="3">
        <f>IF(DEGREES(ACOS(SIN(RADIANS(G1225))*SIN(RADIANS(E1227))+COS(RADIANS(G1225))*COS(RADIANS(E1227))*COS(RADIANS(P1217))))&gt;90,0,$F$4*$F$5/E1226^2*(SIN(RADIANS(G1225))*SIN(RADIANS(E1227))+COS(RADIANS(G1225))*COS(RADIANS(E1227))*COS(RADIANS(P1217))))</f>
        <v>0</v>
      </c>
      <c r="Q1225" s="3">
        <f>IF(DEGREES(ACOS(SIN(RADIANS(G1225))*SIN(RADIANS(E1227))+COS(RADIANS(G1225))*COS(RADIANS(E1227))*COS(RADIANS(Q1217))))&gt;90,0,$F$4*$F$5/E1226^2*(SIN(RADIANS(G1225))*SIN(RADIANS(E1227))+COS(RADIANS(G1225))*COS(RADIANS(E1227))*COS(RADIANS(Q1217))))</f>
        <v>0</v>
      </c>
      <c r="R1225" s="3" t="e">
        <f>IF(DEGREES(ACOS(SIN(RADIANS(G1225))*SIN(RADIANS(E1227))+COS(RADIANS(G1225))*COS(RADIANS(E1227))*COS(RADIANS(R1217))))&gt;90,0,$F$4*$F$5/E1226^2*(SIN(RADIANS(G1225))*SIN(RADIANS(E1227))+COS(RADIANS(G1225))*COS(RADIANS(E1227))*COS(RADIANS(R1217))))</f>
        <v>#DIV/0!</v>
      </c>
      <c r="S1225" s="3" t="e">
        <f>IF(DEGREES(ACOS(SIN(RADIANS(G1225))*SIN(RADIANS(E1227))+COS(RADIANS(G1225))*COS(RADIANS(E1227))*COS(RADIANS(S1217))))&gt;90,0,$F$4*$F$5/E1226^2*(SIN(RADIANS(G1225))*SIN(RADIANS(E1227))+COS(RADIANS(G1225))*COS(RADIANS(E1227))*COS(RADIANS(S1217))))</f>
        <v>#DIV/0!</v>
      </c>
      <c r="T1225" s="3" t="e">
        <f>IF(DEGREES(ACOS(SIN(RADIANS(G1225))*SIN(RADIANS(E1227))+COS(RADIANS(G1225))*COS(RADIANS(E1227))*COS(RADIANS(T1217))))&gt;90,0,$F$4*$F$5/E1226^2*(SIN(RADIANS(G1225))*SIN(RADIANS(E1227))+COS(RADIANS(G1225))*COS(RADIANS(E1227))*COS(RADIANS(T1217))))</f>
        <v>#DIV/0!</v>
      </c>
      <c r="U1225" s="3" t="e">
        <f>IF(DEGREES(ACOS(SIN(RADIANS(G1225))*SIN(RADIANS(E1227))+COS(RADIANS(G1225))*COS(RADIANS(E1227))*COS(RADIANS(U1217))))&gt;90,0,$F$4*$F$5/E1226^2*(SIN(RADIANS(G1225))*SIN(RADIANS(E1227))+COS(RADIANS(G1225))*COS(RADIANS(E1227))*COS(RADIANS(U1217))))</f>
        <v>#DIV/0!</v>
      </c>
      <c r="V1225" s="3" t="e">
        <f>IF(DEGREES(ACOS(SIN(RADIANS(G1225))*SIN(RADIANS(E1227))+COS(RADIANS(G1225))*COS(RADIANS(E1227))*COS(RADIANS(V1217))))&gt;90,0,$F$4*$F$5/E1226^2*(SIN(RADIANS(G1225))*SIN(RADIANS(E1227))+COS(RADIANS(G1225))*COS(RADIANS(E1227))*COS(RADIANS(V1217))))</f>
        <v>#DIV/0!</v>
      </c>
      <c r="W1225" s="3" t="e">
        <f>IF(DEGREES(ACOS(SIN(RADIANS(G1225))*SIN(RADIANS(E1227))+COS(RADIANS(G1225))*COS(RADIANS(E1227))*COS(RADIANS(W1217))))&gt;90,0,$F$4*$F$5/E1226^2*(SIN(RADIANS(G1225))*SIN(RADIANS(E1227))+COS(RADIANS(G1225))*COS(RADIANS(E1227))*COS(RADIANS(W1217))))</f>
        <v>#DIV/0!</v>
      </c>
      <c r="X1225" s="3" t="e">
        <f>IF(DEGREES(ACOS(SIN(RADIANS(G1225))*SIN(RADIANS(E1227))+COS(RADIANS(G1225))*COS(RADIANS(E1227))*COS(RADIANS(X1217))))&gt;90,0,$F$4*$F$5/E1226^2*(SIN(RADIANS(G1225))*SIN(RADIANS(E1227))+COS(RADIANS(G1225))*COS(RADIANS(E1227))*COS(RADIANS(X1217))))</f>
        <v>#DIV/0!</v>
      </c>
      <c r="Y1225" s="3" t="e">
        <f>IF(DEGREES(ACOS(SIN(RADIANS(G1225))*SIN(RADIANS(E1227))+COS(RADIANS(G1225))*COS(RADIANS(E1227))*COS(RADIANS(Y1217))))&gt;90,0,$F$4*$F$5/E1226^2*(SIN(RADIANS(G1225))*SIN(RADIANS(E1227))+COS(RADIANS(G1225))*COS(RADIANS(E1227))*COS(RADIANS(Y1217))))</f>
        <v>#DIV/0!</v>
      </c>
      <c r="Z1225" s="3" t="e">
        <f>IF(DEGREES(ACOS(SIN(RADIANS(G1225))*SIN(RADIANS(E1227))+COS(RADIANS(G1225))*COS(RADIANS(E1227))*COS(RADIANS(Z1217))))&gt;90,0,$F$4*$F$5/E1226^2*(SIN(RADIANS(G1225))*SIN(RADIANS(E1227))+COS(RADIANS(G1225))*COS(RADIANS(E1227))*COS(RADIANS(Z1217))))</f>
        <v>#DIV/0!</v>
      </c>
      <c r="AA1225" s="3" t="e">
        <f>IF(DEGREES(ACOS(SIN(RADIANS(G1225))*SIN(RADIANS(E1227))+COS(RADIANS(G1225))*COS(RADIANS(E1227))*COS(RADIANS(AA1217))))&gt;90,0,$F$4*$F$5/E1226^2*(SIN(RADIANS(G1225))*SIN(RADIANS(E1227))+COS(RADIANS(G1225))*COS(RADIANS(E1227))*COS(RADIANS(AA1217))))</f>
        <v>#DIV/0!</v>
      </c>
      <c r="AB1225" s="3" t="e">
        <f>IF(DEGREES(ACOS(SIN(RADIANS(G1225))*SIN(RADIANS(E1227))+COS(RADIANS(G1225))*COS(RADIANS(E1227))*COS(RADIANS(AB1217))))&gt;90,0,$F$4*$F$5/E1226^2*(SIN(RADIANS(G1225))*SIN(RADIANS(E1227))+COS(RADIANS(G1225))*COS(RADIANS(E1227))*COS(RADIANS(AB1217))))</f>
        <v>#DIV/0!</v>
      </c>
      <c r="AC1225" s="3" t="e">
        <f>IF(DEGREES(ACOS(SIN(RADIANS(G1225))*SIN(RADIANS(E1227))+COS(RADIANS(G1225))*COS(RADIANS(E1227))*COS(RADIANS(AC1217))))&gt;90,0,$F$4*$F$5/E1226^2*(SIN(RADIANS(G1225))*SIN(RADIANS(E1227))+COS(RADIANS(G1225))*COS(RADIANS(E1227))*COS(RADIANS(AC1217))))</f>
        <v>#DIV/0!</v>
      </c>
      <c r="AD1225" s="3" t="e">
        <f>IF(DEGREES(ACOS(SIN(RADIANS(G1225))*SIN(RADIANS(E1227))+COS(RADIANS(G1225))*COS(RADIANS(E1227))*COS(RADIANS(AD1217))))&gt;90,0,$F$4*$F$5/E1226^2*(SIN(RADIANS(G1225))*SIN(RADIANS(E1227))+COS(RADIANS(G1225))*COS(RADIANS(E1227))*COS(RADIANS(AD1217))))</f>
        <v>#DIV/0!</v>
      </c>
      <c r="AE1225" s="3" t="e">
        <f>IF(DEGREES(ACOS(SIN(RADIANS(G1225))*SIN(RADIANS(E1227))+COS(RADIANS(G1225))*COS(RADIANS(E1227))*COS(RADIANS(AE1217))))&gt;90,0,$F$4*$F$5/E1226^2*(SIN(RADIANS(G1225))*SIN(RADIANS(E1227))+COS(RADIANS(G1225))*COS(RADIANS(E1227))*COS(RADIANS(AE1217))))</f>
        <v>#DIV/0!</v>
      </c>
      <c r="AF1225" s="3" t="e">
        <f>IF(DEGREES(ACOS(SIN(RADIANS(G1225))*SIN(RADIANS(E1227))+COS(RADIANS(G1225))*COS(RADIANS(E1227))*COS(RADIANS(AF1217))))&gt;90,0,$F$4*$F$5/E1226^2*(SIN(RADIANS(G1225))*SIN(RADIANS(E1227))+COS(RADIANS(G1225))*COS(RADIANS(E1227))*COS(RADIANS(AF1217))))</f>
        <v>#DIV/0!</v>
      </c>
      <c r="AG1225" s="3" t="e">
        <f>IF(DEGREES(ACOS(SIN(RADIANS(G1225))*SIN(RADIANS(E1227))+COS(RADIANS(G1225))*COS(RADIANS(E1227))*COS(RADIANS(AG1217))))&gt;90,0,$F$4*$F$5/E1226^2*(SIN(RADIANS(G1225))*SIN(RADIANS(E1227))+COS(RADIANS(G1225))*COS(RADIANS(E1227))*COS(RADIANS(AG1217))))</f>
        <v>#DIV/0!</v>
      </c>
      <c r="AH1225" s="3" t="e">
        <f>IF(DEGREES(ACOS(SIN(RADIANS(G1225))*SIN(RADIANS(E1227))+COS(RADIANS(G1225))*COS(RADIANS(E1227))*COS(RADIANS(AH1217))))&gt;90,0,$F$4*$F$5/E1226^2*(SIN(RADIANS(G1225))*SIN(RADIANS(E1227))+COS(RADIANS(G1225))*COS(RADIANS(E1227))*COS(RADIANS(AH1217))))</f>
        <v>#DIV/0!</v>
      </c>
      <c r="AI1225" s="3" t="e">
        <f>IF(DEGREES(ACOS(SIN(RADIANS(G1225))*SIN(RADIANS(E1227))+COS(RADIANS(G1225))*COS(RADIANS(E1227))*COS(RADIANS(AI1217))))&gt;90,0,$F$4*$F$5/E1226^2*(SIN(RADIANS(G1225))*SIN(RADIANS(E1227))+COS(RADIANS(G1225))*COS(RADIANS(E1227))*COS(RADIANS(AI1217))))</f>
        <v>#DIV/0!</v>
      </c>
      <c r="AJ1225" s="3" t="e">
        <f>IF(DEGREES(ACOS(SIN(RADIANS(G1225))*SIN(RADIANS(E1227))+COS(RADIANS(G1225))*COS(RADIANS(E1227))*COS(RADIANS(AJ1217))))&gt;90,0,$F$4*$F$5/E1226^2*(SIN(RADIANS(G1225))*SIN(RADIANS(E1227))+COS(RADIANS(G1225))*COS(RADIANS(E1227))*COS(RADIANS(AJ1217))))</f>
        <v>#DIV/0!</v>
      </c>
      <c r="AK1225" s="3">
        <f>IF(DEGREES(ACOS(SIN(RADIANS(G1225))*SIN(RADIANS(E1227))+COS(RADIANS(G1225))*COS(RADIANS(E1227))*COS(RADIANS(AK1217))))&gt;90,0,$F$4*$F$5/E1226^2*(SIN(RADIANS(G1225))*SIN(RADIANS(E1227))+COS(RADIANS(G1225))*COS(RADIANS(E1227))*COS(RADIANS(AK1217))))</f>
        <v>0</v>
      </c>
      <c r="AL1225" s="3">
        <f>IF(DEGREES(ACOS(SIN(RADIANS(G1225))*SIN(RADIANS(E1227))+COS(RADIANS(G1225))*COS(RADIANS(E1227))*COS(RADIANS(AL1217))))&gt;90,0,$F$4*$F$5/E1226^2*(SIN(RADIANS(G1225))*SIN(RADIANS(E1227))+COS(RADIANS(G1225))*COS(RADIANS(E1227))*COS(RADIANS(AL1217))))</f>
        <v>0</v>
      </c>
      <c r="AM1225" s="3">
        <f>IF(DEGREES(ACOS(SIN(RADIANS(G1225))*SIN(RADIANS(E1227))+COS(RADIANS(G1225))*COS(RADIANS(E1227))*COS(RADIANS(AM1217))))&gt;90,0,$F$4*$F$5/E1226^2*(SIN(RADIANS(G1225))*SIN(RADIANS(E1227))+COS(RADIANS(G1225))*COS(RADIANS(E1227))*COS(RADIANS(AM1217))))</f>
        <v>0</v>
      </c>
      <c r="AN1225" s="3">
        <f>IF(DEGREES(ACOS(SIN(RADIANS(G1225))*SIN(RADIANS(E1227))+COS(RADIANS(G1225))*COS(RADIANS(E1227))*COS(RADIANS(AN1217))))&gt;90,0,$F$4*$F$5/E1226^2*(SIN(RADIANS(G1225))*SIN(RADIANS(E1227))+COS(RADIANS(G1225))*COS(RADIANS(E1227))*COS(RADIANS(AN1217))))</f>
        <v>0</v>
      </c>
      <c r="AO1225" s="3">
        <f>IF(DEGREES(ACOS(SIN(RADIANS(G1225))*SIN(RADIANS(E1227))+COS(RADIANS(G1225))*COS(RADIANS(E1227))*COS(RADIANS(AO1217))))&gt;90,0,$F$4*$F$5/E1226^2*(SIN(RADIANS(G1225))*SIN(RADIANS(E1227))+COS(RADIANS(G1225))*COS(RADIANS(E1227))*COS(RADIANS(AO1217))))</f>
        <v>0</v>
      </c>
      <c r="AP1225" s="3">
        <f>IF(DEGREES(ACOS(SIN(RADIANS(G1225))*SIN(RADIANS(E1227))+COS(RADIANS(G1225))*COS(RADIANS(E1227))*COS(RADIANS(AP1217))))&gt;90,0,$F$4*$F$5/E1226^2*(SIN(RADIANS(G1225))*SIN(RADIANS(E1227))+COS(RADIANS(G1225))*COS(RADIANS(E1227))*COS(RADIANS(AP1217))))</f>
        <v>0</v>
      </c>
      <c r="AQ1225" s="3">
        <f>IF(DEGREES(ACOS(SIN(RADIANS(G1225))*SIN(RADIANS(E1227))+COS(RADIANS(G1225))*COS(RADIANS(E1227))*COS(RADIANS(AQ1217))))&gt;90,0,$F$4*$F$5/E1226^2*(SIN(RADIANS(G1225))*SIN(RADIANS(E1227))+COS(RADIANS(G1225))*COS(RADIANS(E1227))*COS(RADIANS(AQ1217))))</f>
        <v>0</v>
      </c>
      <c r="AR1225" s="3">
        <f>IF(DEGREES(ACOS(SIN(RADIANS(G1225))*SIN(RADIANS(E1227))+COS(RADIANS(G1225))*COS(RADIANS(E1227))*COS(RADIANS(AR1217))))&gt;90,0,$F$4*$F$5/E1226^2*(SIN(RADIANS(G1225))*SIN(RADIANS(E1227))+COS(RADIANS(G1225))*COS(RADIANS(E1227))*COS(RADIANS(AR1217))))</f>
        <v>0</v>
      </c>
    </row>
    <row r="1226" spans="2:44" ht="15.75" customHeight="1" x14ac:dyDescent="0.2">
      <c r="B1226" s="20" t="s">
        <v>788</v>
      </c>
      <c r="E1226" s="3">
        <f>$F$6*(1-$F$7^2)/(1+$F$7*COS(RADIANS(E1220)))</f>
        <v>0</v>
      </c>
      <c r="G1226" s="3">
        <v>20</v>
      </c>
      <c r="I1226" s="3">
        <f>IF(DEGREES(ACOS(SIN(RADIANS(G1226))*SIN(RADIANS(E1227))+COS(RADIANS(G1226))*COS(RADIANS(E1227))*COS(RADIANS(I1217))))&gt;90,0,$F$4*$F$5/E1226^2*(SIN(RADIANS(G1226))*SIN(RADIANS(E1227))+COS(RADIANS(G1226))*COS(RADIANS(E1227))*COS(RADIANS(I1217))))</f>
        <v>0</v>
      </c>
      <c r="J1226" s="3">
        <f>IF(DEGREES(ACOS(SIN(RADIANS(G1226))*SIN(RADIANS(E1227))+COS(RADIANS(G1226))*COS(RADIANS(E1227))*COS(RADIANS(J1217))))&gt;90,0,$F$4*$F$5/E1226^2*(SIN(RADIANS(G1226))*SIN(RADIANS(E1227))+COS(RADIANS(G1226))*COS(RADIANS(E1227))*COS(RADIANS(J1217))))</f>
        <v>0</v>
      </c>
      <c r="K1226" s="3">
        <f>IF(DEGREES(ACOS(SIN(RADIANS(G1226))*SIN(RADIANS(E1227))+COS(RADIANS(G1226))*COS(RADIANS(E1227))*COS(RADIANS(K1217))))&gt;90,0,$F$4*$F$5/E1226^2*(SIN(RADIANS(G1226))*SIN(RADIANS(E1227))+COS(RADIANS(G1226))*COS(RADIANS(E1227))*COS(RADIANS(K1217))))</f>
        <v>0</v>
      </c>
      <c r="L1226" s="3">
        <f>IF(DEGREES(ACOS(SIN(RADIANS(G1226))*SIN(RADIANS(E1227))+COS(RADIANS(G1226))*COS(RADIANS(E1227))*COS(RADIANS(L1217))))&gt;90,0,$F$4*$F$5/E1226^2*(SIN(RADIANS(G1226))*SIN(RADIANS(E1227))+COS(RADIANS(G1226))*COS(RADIANS(E1227))*COS(RADIANS(L1217))))</f>
        <v>0</v>
      </c>
      <c r="M1226" s="3">
        <f>IF(DEGREES(ACOS(SIN(RADIANS(G1226))*SIN(RADIANS(E1227))+COS(RADIANS(G1226))*COS(RADIANS(E1227))*COS(RADIANS(M1217))))&gt;90,0,$F$4*$F$5/E1226^2*(SIN(RADIANS(G1226))*SIN(RADIANS(E1227))+COS(RADIANS(G1226))*COS(RADIANS(E1227))*COS(RADIANS(M1217))))</f>
        <v>0</v>
      </c>
      <c r="N1226" s="3">
        <f>IF(DEGREES(ACOS(SIN(RADIANS(G1226))*SIN(RADIANS(E1227))+COS(RADIANS(G1226))*COS(RADIANS(E1227))*COS(RADIANS(N1217))))&gt;90,0,$F$4*$F$5/E1226^2*(SIN(RADIANS(G1226))*SIN(RADIANS(E1227))+COS(RADIANS(G1226))*COS(RADIANS(E1227))*COS(RADIANS(N1217))))</f>
        <v>0</v>
      </c>
      <c r="O1226" s="3">
        <f>IF(DEGREES(ACOS(SIN(RADIANS(G1226))*SIN(RADIANS(E1227))+COS(RADIANS(G1226))*COS(RADIANS(E1227))*COS(RADIANS(O1217))))&gt;90,0,$F$4*$F$5/E1226^2*(SIN(RADIANS(G1226))*SIN(RADIANS(E1227))+COS(RADIANS(G1226))*COS(RADIANS(E1227))*COS(RADIANS(O1217))))</f>
        <v>0</v>
      </c>
      <c r="P1226" s="3">
        <f>IF(DEGREES(ACOS(SIN(RADIANS(G1226))*SIN(RADIANS(E1227))+COS(RADIANS(G1226))*COS(RADIANS(E1227))*COS(RADIANS(P1217))))&gt;90,0,$F$4*$F$5/E1226^2*(SIN(RADIANS(G1226))*SIN(RADIANS(E1227))+COS(RADIANS(G1226))*COS(RADIANS(E1227))*COS(RADIANS(P1217))))</f>
        <v>0</v>
      </c>
      <c r="Q1226" s="3">
        <f>IF(DEGREES(ACOS(SIN(RADIANS(G1226))*SIN(RADIANS(E1227))+COS(RADIANS(G1226))*COS(RADIANS(E1227))*COS(RADIANS(Q1217))))&gt;90,0,$F$4*$F$5/E1226^2*(SIN(RADIANS(G1226))*SIN(RADIANS(E1227))+COS(RADIANS(G1226))*COS(RADIANS(E1227))*COS(RADIANS(Q1217))))</f>
        <v>0</v>
      </c>
      <c r="R1226" s="3" t="e">
        <f>IF(DEGREES(ACOS(SIN(RADIANS(G1226))*SIN(RADIANS(E1227))+COS(RADIANS(G1226))*COS(RADIANS(E1227))*COS(RADIANS(R1217))))&gt;90,0,$F$4*$F$5/E1226^2*(SIN(RADIANS(G1226))*SIN(RADIANS(E1227))+COS(RADIANS(G1226))*COS(RADIANS(E1227))*COS(RADIANS(R1217))))</f>
        <v>#DIV/0!</v>
      </c>
      <c r="S1226" s="3" t="e">
        <f>IF(DEGREES(ACOS(SIN(RADIANS(G1226))*SIN(RADIANS(E1227))+COS(RADIANS(G1226))*COS(RADIANS(E1227))*COS(RADIANS(S1217))))&gt;90,0,$F$4*$F$5/E1226^2*(SIN(RADIANS(G1226))*SIN(RADIANS(E1227))+COS(RADIANS(G1226))*COS(RADIANS(E1227))*COS(RADIANS(S1217))))</f>
        <v>#DIV/0!</v>
      </c>
      <c r="T1226" s="3" t="e">
        <f>IF(DEGREES(ACOS(SIN(RADIANS(G1226))*SIN(RADIANS(E1227))+COS(RADIANS(G1226))*COS(RADIANS(E1227))*COS(RADIANS(T1217))))&gt;90,0,$F$4*$F$5/E1226^2*(SIN(RADIANS(G1226))*SIN(RADIANS(E1227))+COS(RADIANS(G1226))*COS(RADIANS(E1227))*COS(RADIANS(T1217))))</f>
        <v>#DIV/0!</v>
      </c>
      <c r="U1226" s="3" t="e">
        <f>IF(DEGREES(ACOS(SIN(RADIANS(G1226))*SIN(RADIANS(E1227))+COS(RADIANS(G1226))*COS(RADIANS(E1227))*COS(RADIANS(U1217))))&gt;90,0,$F$4*$F$5/E1226^2*(SIN(RADIANS(G1226))*SIN(RADIANS(E1227))+COS(RADIANS(G1226))*COS(RADIANS(E1227))*COS(RADIANS(U1217))))</f>
        <v>#DIV/0!</v>
      </c>
      <c r="V1226" s="3" t="e">
        <f>IF(DEGREES(ACOS(SIN(RADIANS(G1226))*SIN(RADIANS(E1227))+COS(RADIANS(G1226))*COS(RADIANS(E1227))*COS(RADIANS(V1217))))&gt;90,0,$F$4*$F$5/E1226^2*(SIN(RADIANS(G1226))*SIN(RADIANS(E1227))+COS(RADIANS(G1226))*COS(RADIANS(E1227))*COS(RADIANS(V1217))))</f>
        <v>#DIV/0!</v>
      </c>
      <c r="W1226" s="3" t="e">
        <f>IF(DEGREES(ACOS(SIN(RADIANS(G1226))*SIN(RADIANS(E1227))+COS(RADIANS(G1226))*COS(RADIANS(E1227))*COS(RADIANS(W1217))))&gt;90,0,$F$4*$F$5/E1226^2*(SIN(RADIANS(G1226))*SIN(RADIANS(E1227))+COS(RADIANS(G1226))*COS(RADIANS(E1227))*COS(RADIANS(W1217))))</f>
        <v>#DIV/0!</v>
      </c>
      <c r="X1226" s="3" t="e">
        <f>IF(DEGREES(ACOS(SIN(RADIANS(G1226))*SIN(RADIANS(E1227))+COS(RADIANS(G1226))*COS(RADIANS(E1227))*COS(RADIANS(X1217))))&gt;90,0,$F$4*$F$5/E1226^2*(SIN(RADIANS(G1226))*SIN(RADIANS(E1227))+COS(RADIANS(G1226))*COS(RADIANS(E1227))*COS(RADIANS(X1217))))</f>
        <v>#DIV/0!</v>
      </c>
      <c r="Y1226" s="3" t="e">
        <f>IF(DEGREES(ACOS(SIN(RADIANS(G1226))*SIN(RADIANS(E1227))+COS(RADIANS(G1226))*COS(RADIANS(E1227))*COS(RADIANS(Y1217))))&gt;90,0,$F$4*$F$5/E1226^2*(SIN(RADIANS(G1226))*SIN(RADIANS(E1227))+COS(RADIANS(G1226))*COS(RADIANS(E1227))*COS(RADIANS(Y1217))))</f>
        <v>#DIV/0!</v>
      </c>
      <c r="Z1226" s="3" t="e">
        <f>IF(DEGREES(ACOS(SIN(RADIANS(G1226))*SIN(RADIANS(E1227))+COS(RADIANS(G1226))*COS(RADIANS(E1227))*COS(RADIANS(Z1217))))&gt;90,0,$F$4*$F$5/E1226^2*(SIN(RADIANS(G1226))*SIN(RADIANS(E1227))+COS(RADIANS(G1226))*COS(RADIANS(E1227))*COS(RADIANS(Z1217))))</f>
        <v>#DIV/0!</v>
      </c>
      <c r="AA1226" s="3" t="e">
        <f>IF(DEGREES(ACOS(SIN(RADIANS(G1226))*SIN(RADIANS(E1227))+COS(RADIANS(G1226))*COS(RADIANS(E1227))*COS(RADIANS(AA1217))))&gt;90,0,$F$4*$F$5/E1226^2*(SIN(RADIANS(G1226))*SIN(RADIANS(E1227))+COS(RADIANS(G1226))*COS(RADIANS(E1227))*COS(RADIANS(AA1217))))</f>
        <v>#DIV/0!</v>
      </c>
      <c r="AB1226" s="3" t="e">
        <f>IF(DEGREES(ACOS(SIN(RADIANS(G1226))*SIN(RADIANS(E1227))+COS(RADIANS(G1226))*COS(RADIANS(E1227))*COS(RADIANS(AB1217))))&gt;90,0,$F$4*$F$5/E1226^2*(SIN(RADIANS(G1226))*SIN(RADIANS(E1227))+COS(RADIANS(G1226))*COS(RADIANS(E1227))*COS(RADIANS(AB1217))))</f>
        <v>#DIV/0!</v>
      </c>
      <c r="AC1226" s="3" t="e">
        <f>IF(DEGREES(ACOS(SIN(RADIANS(G1226))*SIN(RADIANS(E1227))+COS(RADIANS(G1226))*COS(RADIANS(E1227))*COS(RADIANS(AC1217))))&gt;90,0,$F$4*$F$5/E1226^2*(SIN(RADIANS(G1226))*SIN(RADIANS(E1227))+COS(RADIANS(G1226))*COS(RADIANS(E1227))*COS(RADIANS(AC1217))))</f>
        <v>#DIV/0!</v>
      </c>
      <c r="AD1226" s="3" t="e">
        <f>IF(DEGREES(ACOS(SIN(RADIANS(G1226))*SIN(RADIANS(E1227))+COS(RADIANS(G1226))*COS(RADIANS(E1227))*COS(RADIANS(AD1217))))&gt;90,0,$F$4*$F$5/E1226^2*(SIN(RADIANS(G1226))*SIN(RADIANS(E1227))+COS(RADIANS(G1226))*COS(RADIANS(E1227))*COS(RADIANS(AD1217))))</f>
        <v>#DIV/0!</v>
      </c>
      <c r="AE1226" s="3" t="e">
        <f>IF(DEGREES(ACOS(SIN(RADIANS(G1226))*SIN(RADIANS(E1227))+COS(RADIANS(G1226))*COS(RADIANS(E1227))*COS(RADIANS(AE1217))))&gt;90,0,$F$4*$F$5/E1226^2*(SIN(RADIANS(G1226))*SIN(RADIANS(E1227))+COS(RADIANS(G1226))*COS(RADIANS(E1227))*COS(RADIANS(AE1217))))</f>
        <v>#DIV/0!</v>
      </c>
      <c r="AF1226" s="3" t="e">
        <f>IF(DEGREES(ACOS(SIN(RADIANS(G1226))*SIN(RADIANS(E1227))+COS(RADIANS(G1226))*COS(RADIANS(E1227))*COS(RADIANS(AF1217))))&gt;90,0,$F$4*$F$5/E1226^2*(SIN(RADIANS(G1226))*SIN(RADIANS(E1227))+COS(RADIANS(G1226))*COS(RADIANS(E1227))*COS(RADIANS(AF1217))))</f>
        <v>#DIV/0!</v>
      </c>
      <c r="AG1226" s="3" t="e">
        <f>IF(DEGREES(ACOS(SIN(RADIANS(G1226))*SIN(RADIANS(E1227))+COS(RADIANS(G1226))*COS(RADIANS(E1227))*COS(RADIANS(AG1217))))&gt;90,0,$F$4*$F$5/E1226^2*(SIN(RADIANS(G1226))*SIN(RADIANS(E1227))+COS(RADIANS(G1226))*COS(RADIANS(E1227))*COS(RADIANS(AG1217))))</f>
        <v>#DIV/0!</v>
      </c>
      <c r="AH1226" s="3" t="e">
        <f>IF(DEGREES(ACOS(SIN(RADIANS(G1226))*SIN(RADIANS(E1227))+COS(RADIANS(G1226))*COS(RADIANS(E1227))*COS(RADIANS(AH1217))))&gt;90,0,$F$4*$F$5/E1226^2*(SIN(RADIANS(G1226))*SIN(RADIANS(E1227))+COS(RADIANS(G1226))*COS(RADIANS(E1227))*COS(RADIANS(AH1217))))</f>
        <v>#DIV/0!</v>
      </c>
      <c r="AI1226" s="3" t="e">
        <f>IF(DEGREES(ACOS(SIN(RADIANS(G1226))*SIN(RADIANS(E1227))+COS(RADIANS(G1226))*COS(RADIANS(E1227))*COS(RADIANS(AI1217))))&gt;90,0,$F$4*$F$5/E1226^2*(SIN(RADIANS(G1226))*SIN(RADIANS(E1227))+COS(RADIANS(G1226))*COS(RADIANS(E1227))*COS(RADIANS(AI1217))))</f>
        <v>#DIV/0!</v>
      </c>
      <c r="AJ1226" s="3" t="e">
        <f>IF(DEGREES(ACOS(SIN(RADIANS(G1226))*SIN(RADIANS(E1227))+COS(RADIANS(G1226))*COS(RADIANS(E1227))*COS(RADIANS(AJ1217))))&gt;90,0,$F$4*$F$5/E1226^2*(SIN(RADIANS(G1226))*SIN(RADIANS(E1227))+COS(RADIANS(G1226))*COS(RADIANS(E1227))*COS(RADIANS(AJ1217))))</f>
        <v>#DIV/0!</v>
      </c>
      <c r="AK1226" s="3">
        <f>IF(DEGREES(ACOS(SIN(RADIANS(G1226))*SIN(RADIANS(E1227))+COS(RADIANS(G1226))*COS(RADIANS(E1227))*COS(RADIANS(AK1217))))&gt;90,0,$F$4*$F$5/E1226^2*(SIN(RADIANS(G1226))*SIN(RADIANS(E1227))+COS(RADIANS(G1226))*COS(RADIANS(E1227))*COS(RADIANS(AK1217))))</f>
        <v>0</v>
      </c>
      <c r="AL1226" s="3">
        <f>IF(DEGREES(ACOS(SIN(RADIANS(G1226))*SIN(RADIANS(E1227))+COS(RADIANS(G1226))*COS(RADIANS(E1227))*COS(RADIANS(AL1217))))&gt;90,0,$F$4*$F$5/E1226^2*(SIN(RADIANS(G1226))*SIN(RADIANS(E1227))+COS(RADIANS(G1226))*COS(RADIANS(E1227))*COS(RADIANS(AL1217))))</f>
        <v>0</v>
      </c>
      <c r="AM1226" s="3">
        <f>IF(DEGREES(ACOS(SIN(RADIANS(G1226))*SIN(RADIANS(E1227))+COS(RADIANS(G1226))*COS(RADIANS(E1227))*COS(RADIANS(AM1217))))&gt;90,0,$F$4*$F$5/E1226^2*(SIN(RADIANS(G1226))*SIN(RADIANS(E1227))+COS(RADIANS(G1226))*COS(RADIANS(E1227))*COS(RADIANS(AM1217))))</f>
        <v>0</v>
      </c>
      <c r="AN1226" s="3">
        <f>IF(DEGREES(ACOS(SIN(RADIANS(G1226))*SIN(RADIANS(E1227))+COS(RADIANS(G1226))*COS(RADIANS(E1227))*COS(RADIANS(AN1217))))&gt;90,0,$F$4*$F$5/E1226^2*(SIN(RADIANS(G1226))*SIN(RADIANS(E1227))+COS(RADIANS(G1226))*COS(RADIANS(E1227))*COS(RADIANS(AN1217))))</f>
        <v>0</v>
      </c>
      <c r="AO1226" s="3">
        <f>IF(DEGREES(ACOS(SIN(RADIANS(G1226))*SIN(RADIANS(E1227))+COS(RADIANS(G1226))*COS(RADIANS(E1227))*COS(RADIANS(AO1217))))&gt;90,0,$F$4*$F$5/E1226^2*(SIN(RADIANS(G1226))*SIN(RADIANS(E1227))+COS(RADIANS(G1226))*COS(RADIANS(E1227))*COS(RADIANS(AO1217))))</f>
        <v>0</v>
      </c>
      <c r="AP1226" s="3">
        <f>IF(DEGREES(ACOS(SIN(RADIANS(G1226))*SIN(RADIANS(E1227))+COS(RADIANS(G1226))*COS(RADIANS(E1227))*COS(RADIANS(AP1217))))&gt;90,0,$F$4*$F$5/E1226^2*(SIN(RADIANS(G1226))*SIN(RADIANS(E1227))+COS(RADIANS(G1226))*COS(RADIANS(E1227))*COS(RADIANS(AP1217))))</f>
        <v>0</v>
      </c>
      <c r="AQ1226" s="3">
        <f>IF(DEGREES(ACOS(SIN(RADIANS(G1226))*SIN(RADIANS(E1227))+COS(RADIANS(G1226))*COS(RADIANS(E1227))*COS(RADIANS(AQ1217))))&gt;90,0,$F$4*$F$5/E1226^2*(SIN(RADIANS(G1226))*SIN(RADIANS(E1227))+COS(RADIANS(G1226))*COS(RADIANS(E1227))*COS(RADIANS(AQ1217))))</f>
        <v>0</v>
      </c>
      <c r="AR1226" s="3">
        <f>IF(DEGREES(ACOS(SIN(RADIANS(G1226))*SIN(RADIANS(E1227))+COS(RADIANS(G1226))*COS(RADIANS(E1227))*COS(RADIANS(AR1217))))&gt;90,0,$F$4*$F$5/E1226^2*(SIN(RADIANS(G1226))*SIN(RADIANS(E1227))+COS(RADIANS(G1226))*COS(RADIANS(E1227))*COS(RADIANS(AR1217))))</f>
        <v>0</v>
      </c>
    </row>
    <row r="1227" spans="2:44" ht="15.75" customHeight="1" x14ac:dyDescent="0.2">
      <c r="B1227" s="20" t="s">
        <v>737</v>
      </c>
      <c r="E1227" s="3">
        <f>IF($F$8&gt;90,180-$F$8,$F$8)*SIN(RADIANS(E1221))</f>
        <v>0</v>
      </c>
      <c r="G1227" s="3">
        <v>10</v>
      </c>
      <c r="I1227" s="3">
        <f>IF(DEGREES(ACOS(SIN(RADIANS(G1227))*SIN(RADIANS(E1227))+COS(RADIANS(G1227))*COS(RADIANS(E1227))*COS(RADIANS(I1217))))&gt;90,0,$F$4*$F$5/E1226^2*(SIN(RADIANS(G1227))*SIN(RADIANS(E1227))+COS(RADIANS(G1227))*COS(RADIANS(E1227))*COS(RADIANS(I1217))))</f>
        <v>0</v>
      </c>
      <c r="J1227" s="3">
        <f>IF(DEGREES(ACOS(SIN(RADIANS(G1227))*SIN(RADIANS(E1227))+COS(RADIANS(G1227))*COS(RADIANS(E1227))*COS(RADIANS(J1217))))&gt;90,0,$F$4*$F$5/E1226^2*(SIN(RADIANS(G1227))*SIN(RADIANS(E1227))+COS(RADIANS(G1227))*COS(RADIANS(E1227))*COS(RADIANS(J1217))))</f>
        <v>0</v>
      </c>
      <c r="K1227" s="3">
        <f>IF(DEGREES(ACOS(SIN(RADIANS(G1227))*SIN(RADIANS(E1227))+COS(RADIANS(G1227))*COS(RADIANS(E1227))*COS(RADIANS(K1217))))&gt;90,0,$F$4*$F$5/E1226^2*(SIN(RADIANS(G1227))*SIN(RADIANS(E1227))+COS(RADIANS(G1227))*COS(RADIANS(E1227))*COS(RADIANS(K1217))))</f>
        <v>0</v>
      </c>
      <c r="L1227" s="3">
        <f>IF(DEGREES(ACOS(SIN(RADIANS(G1227))*SIN(RADIANS(E1227))+COS(RADIANS(G1227))*COS(RADIANS(E1227))*COS(RADIANS(L1217))))&gt;90,0,$F$4*$F$5/E1226^2*(SIN(RADIANS(G1227))*SIN(RADIANS(E1227))+COS(RADIANS(G1227))*COS(RADIANS(E1227))*COS(RADIANS(L1217))))</f>
        <v>0</v>
      </c>
      <c r="M1227" s="3">
        <f>IF(DEGREES(ACOS(SIN(RADIANS(G1227))*SIN(RADIANS(E1227))+COS(RADIANS(G1227))*COS(RADIANS(E1227))*COS(RADIANS(M1217))))&gt;90,0,$F$4*$F$5/E1226^2*(SIN(RADIANS(G1227))*SIN(RADIANS(E1227))+COS(RADIANS(G1227))*COS(RADIANS(E1227))*COS(RADIANS(M1217))))</f>
        <v>0</v>
      </c>
      <c r="N1227" s="3">
        <f>IF(DEGREES(ACOS(SIN(RADIANS(G1227))*SIN(RADIANS(E1227))+COS(RADIANS(G1227))*COS(RADIANS(E1227))*COS(RADIANS(N1217))))&gt;90,0,$F$4*$F$5/E1226^2*(SIN(RADIANS(G1227))*SIN(RADIANS(E1227))+COS(RADIANS(G1227))*COS(RADIANS(E1227))*COS(RADIANS(N1217))))</f>
        <v>0</v>
      </c>
      <c r="O1227" s="3">
        <f>IF(DEGREES(ACOS(SIN(RADIANS(G1227))*SIN(RADIANS(E1227))+COS(RADIANS(G1227))*COS(RADIANS(E1227))*COS(RADIANS(O1217))))&gt;90,0,$F$4*$F$5/E1226^2*(SIN(RADIANS(G1227))*SIN(RADIANS(E1227))+COS(RADIANS(G1227))*COS(RADIANS(E1227))*COS(RADIANS(O1217))))</f>
        <v>0</v>
      </c>
      <c r="P1227" s="3">
        <f>IF(DEGREES(ACOS(SIN(RADIANS(G1227))*SIN(RADIANS(E1227))+COS(RADIANS(G1227))*COS(RADIANS(E1227))*COS(RADIANS(P1217))))&gt;90,0,$F$4*$F$5/E1226^2*(SIN(RADIANS(G1227))*SIN(RADIANS(E1227))+COS(RADIANS(G1227))*COS(RADIANS(E1227))*COS(RADIANS(P1217))))</f>
        <v>0</v>
      </c>
      <c r="Q1227" s="3">
        <f>IF(DEGREES(ACOS(SIN(RADIANS(G1227))*SIN(RADIANS(E1227))+COS(RADIANS(G1227))*COS(RADIANS(E1227))*COS(RADIANS(Q1217))))&gt;90,0,$F$4*$F$5/E1226^2*(SIN(RADIANS(G1227))*SIN(RADIANS(E1227))+COS(RADIANS(G1227))*COS(RADIANS(E1227))*COS(RADIANS(Q1217))))</f>
        <v>0</v>
      </c>
      <c r="R1227" s="3" t="e">
        <f>IF(DEGREES(ACOS(SIN(RADIANS(G1227))*SIN(RADIANS(E1227))+COS(RADIANS(G1227))*COS(RADIANS(E1227))*COS(RADIANS(R1217))))&gt;90,0,$F$4*$F$5/E1226^2*(SIN(RADIANS(G1227))*SIN(RADIANS(E1227))+COS(RADIANS(G1227))*COS(RADIANS(E1227))*COS(RADIANS(R1217))))</f>
        <v>#DIV/0!</v>
      </c>
      <c r="S1227" s="3" t="e">
        <f>IF(DEGREES(ACOS(SIN(RADIANS(G1227))*SIN(RADIANS(E1227))+COS(RADIANS(G1227))*COS(RADIANS(E1227))*COS(RADIANS(S1217))))&gt;90,0,$F$4*$F$5/E1226^2*(SIN(RADIANS(G1227))*SIN(RADIANS(E1227))+COS(RADIANS(G1227))*COS(RADIANS(E1227))*COS(RADIANS(S1217))))</f>
        <v>#DIV/0!</v>
      </c>
      <c r="T1227" s="3" t="e">
        <f>IF(DEGREES(ACOS(SIN(RADIANS(G1227))*SIN(RADIANS(E1227))+COS(RADIANS(G1227))*COS(RADIANS(E1227))*COS(RADIANS(T1217))))&gt;90,0,$F$4*$F$5/E1226^2*(SIN(RADIANS(G1227))*SIN(RADIANS(E1227))+COS(RADIANS(G1227))*COS(RADIANS(E1227))*COS(RADIANS(T1217))))</f>
        <v>#DIV/0!</v>
      </c>
      <c r="U1227" s="3" t="e">
        <f>IF(DEGREES(ACOS(SIN(RADIANS(G1227))*SIN(RADIANS(E1227))+COS(RADIANS(G1227))*COS(RADIANS(E1227))*COS(RADIANS(U1217))))&gt;90,0,$F$4*$F$5/E1226^2*(SIN(RADIANS(G1227))*SIN(RADIANS(E1227))+COS(RADIANS(G1227))*COS(RADIANS(E1227))*COS(RADIANS(U1217))))</f>
        <v>#DIV/0!</v>
      </c>
      <c r="V1227" s="3" t="e">
        <f>IF(DEGREES(ACOS(SIN(RADIANS(G1227))*SIN(RADIANS(E1227))+COS(RADIANS(G1227))*COS(RADIANS(E1227))*COS(RADIANS(V1217))))&gt;90,0,$F$4*$F$5/E1226^2*(SIN(RADIANS(G1227))*SIN(RADIANS(E1227))+COS(RADIANS(G1227))*COS(RADIANS(E1227))*COS(RADIANS(V1217))))</f>
        <v>#DIV/0!</v>
      </c>
      <c r="W1227" s="3" t="e">
        <f>IF(DEGREES(ACOS(SIN(RADIANS(G1227))*SIN(RADIANS(E1227))+COS(RADIANS(G1227))*COS(RADIANS(E1227))*COS(RADIANS(W1217))))&gt;90,0,$F$4*$F$5/E1226^2*(SIN(RADIANS(G1227))*SIN(RADIANS(E1227))+COS(RADIANS(G1227))*COS(RADIANS(E1227))*COS(RADIANS(W1217))))</f>
        <v>#DIV/0!</v>
      </c>
      <c r="X1227" s="3" t="e">
        <f>IF(DEGREES(ACOS(SIN(RADIANS(G1227))*SIN(RADIANS(E1227))+COS(RADIANS(G1227))*COS(RADIANS(E1227))*COS(RADIANS(X1217))))&gt;90,0,$F$4*$F$5/E1226^2*(SIN(RADIANS(G1227))*SIN(RADIANS(E1227))+COS(RADIANS(G1227))*COS(RADIANS(E1227))*COS(RADIANS(X1217))))</f>
        <v>#DIV/0!</v>
      </c>
      <c r="Y1227" s="3" t="e">
        <f>IF(DEGREES(ACOS(SIN(RADIANS(G1227))*SIN(RADIANS(E1227))+COS(RADIANS(G1227))*COS(RADIANS(E1227))*COS(RADIANS(Y1217))))&gt;90,0,$F$4*$F$5/E1226^2*(SIN(RADIANS(G1227))*SIN(RADIANS(E1227))+COS(RADIANS(G1227))*COS(RADIANS(E1227))*COS(RADIANS(Y1217))))</f>
        <v>#DIV/0!</v>
      </c>
      <c r="Z1227" s="3" t="e">
        <f>IF(DEGREES(ACOS(SIN(RADIANS(G1227))*SIN(RADIANS(E1227))+COS(RADIANS(G1227))*COS(RADIANS(E1227))*COS(RADIANS(Z1217))))&gt;90,0,$F$4*$F$5/E1226^2*(SIN(RADIANS(G1227))*SIN(RADIANS(E1227))+COS(RADIANS(G1227))*COS(RADIANS(E1227))*COS(RADIANS(Z1217))))</f>
        <v>#DIV/0!</v>
      </c>
      <c r="AA1227" s="3" t="e">
        <f>IF(DEGREES(ACOS(SIN(RADIANS(G1227))*SIN(RADIANS(E1227))+COS(RADIANS(G1227))*COS(RADIANS(E1227))*COS(RADIANS(AA1217))))&gt;90,0,$F$4*$F$5/E1226^2*(SIN(RADIANS(G1227))*SIN(RADIANS(E1227))+COS(RADIANS(G1227))*COS(RADIANS(E1227))*COS(RADIANS(AA1217))))</f>
        <v>#DIV/0!</v>
      </c>
      <c r="AB1227" s="3" t="e">
        <f>IF(DEGREES(ACOS(SIN(RADIANS(G1227))*SIN(RADIANS(E1227))+COS(RADIANS(G1227))*COS(RADIANS(E1227))*COS(RADIANS(AB1217))))&gt;90,0,$F$4*$F$5/E1226^2*(SIN(RADIANS(G1227))*SIN(RADIANS(E1227))+COS(RADIANS(G1227))*COS(RADIANS(E1227))*COS(RADIANS(AB1217))))</f>
        <v>#DIV/0!</v>
      </c>
      <c r="AC1227" s="3" t="e">
        <f>IF(DEGREES(ACOS(SIN(RADIANS(G1227))*SIN(RADIANS(E1227))+COS(RADIANS(G1227))*COS(RADIANS(E1227))*COS(RADIANS(AC1217))))&gt;90,0,$F$4*$F$5/E1226^2*(SIN(RADIANS(G1227))*SIN(RADIANS(E1227))+COS(RADIANS(G1227))*COS(RADIANS(E1227))*COS(RADIANS(AC1217))))</f>
        <v>#DIV/0!</v>
      </c>
      <c r="AD1227" s="3" t="e">
        <f>IF(DEGREES(ACOS(SIN(RADIANS(G1227))*SIN(RADIANS(E1227))+COS(RADIANS(G1227))*COS(RADIANS(E1227))*COS(RADIANS(AD1217))))&gt;90,0,$F$4*$F$5/E1226^2*(SIN(RADIANS(G1227))*SIN(RADIANS(E1227))+COS(RADIANS(G1227))*COS(RADIANS(E1227))*COS(RADIANS(AD1217))))</f>
        <v>#DIV/0!</v>
      </c>
      <c r="AE1227" s="3" t="e">
        <f>IF(DEGREES(ACOS(SIN(RADIANS(G1227))*SIN(RADIANS(E1227))+COS(RADIANS(G1227))*COS(RADIANS(E1227))*COS(RADIANS(AE1217))))&gt;90,0,$F$4*$F$5/E1226^2*(SIN(RADIANS(G1227))*SIN(RADIANS(E1227))+COS(RADIANS(G1227))*COS(RADIANS(E1227))*COS(RADIANS(AE1217))))</f>
        <v>#DIV/0!</v>
      </c>
      <c r="AF1227" s="3" t="e">
        <f>IF(DEGREES(ACOS(SIN(RADIANS(G1227))*SIN(RADIANS(E1227))+COS(RADIANS(G1227))*COS(RADIANS(E1227))*COS(RADIANS(AF1217))))&gt;90,0,$F$4*$F$5/E1226^2*(SIN(RADIANS(G1227))*SIN(RADIANS(E1227))+COS(RADIANS(G1227))*COS(RADIANS(E1227))*COS(RADIANS(AF1217))))</f>
        <v>#DIV/0!</v>
      </c>
      <c r="AG1227" s="3" t="e">
        <f>IF(DEGREES(ACOS(SIN(RADIANS(G1227))*SIN(RADIANS(E1227))+COS(RADIANS(G1227))*COS(RADIANS(E1227))*COS(RADIANS(AG1217))))&gt;90,0,$F$4*$F$5/E1226^2*(SIN(RADIANS(G1227))*SIN(RADIANS(E1227))+COS(RADIANS(G1227))*COS(RADIANS(E1227))*COS(RADIANS(AG1217))))</f>
        <v>#DIV/0!</v>
      </c>
      <c r="AH1227" s="3" t="e">
        <f>IF(DEGREES(ACOS(SIN(RADIANS(G1227))*SIN(RADIANS(E1227))+COS(RADIANS(G1227))*COS(RADIANS(E1227))*COS(RADIANS(AH1217))))&gt;90,0,$F$4*$F$5/E1226^2*(SIN(RADIANS(G1227))*SIN(RADIANS(E1227))+COS(RADIANS(G1227))*COS(RADIANS(E1227))*COS(RADIANS(AH1217))))</f>
        <v>#DIV/0!</v>
      </c>
      <c r="AI1227" s="3" t="e">
        <f>IF(DEGREES(ACOS(SIN(RADIANS(G1227))*SIN(RADIANS(E1227))+COS(RADIANS(G1227))*COS(RADIANS(E1227))*COS(RADIANS(AI1217))))&gt;90,0,$F$4*$F$5/E1226^2*(SIN(RADIANS(G1227))*SIN(RADIANS(E1227))+COS(RADIANS(G1227))*COS(RADIANS(E1227))*COS(RADIANS(AI1217))))</f>
        <v>#DIV/0!</v>
      </c>
      <c r="AJ1227" s="3" t="e">
        <f>IF(DEGREES(ACOS(SIN(RADIANS(G1227))*SIN(RADIANS(E1227))+COS(RADIANS(G1227))*COS(RADIANS(E1227))*COS(RADIANS(AJ1217))))&gt;90,0,$F$4*$F$5/E1226^2*(SIN(RADIANS(G1227))*SIN(RADIANS(E1227))+COS(RADIANS(G1227))*COS(RADIANS(E1227))*COS(RADIANS(AJ1217))))</f>
        <v>#DIV/0!</v>
      </c>
      <c r="AK1227" s="3">
        <f>IF(DEGREES(ACOS(SIN(RADIANS(G1227))*SIN(RADIANS(E1227))+COS(RADIANS(G1227))*COS(RADIANS(E1227))*COS(RADIANS(AK1217))))&gt;90,0,$F$4*$F$5/E1226^2*(SIN(RADIANS(G1227))*SIN(RADIANS(E1227))+COS(RADIANS(G1227))*COS(RADIANS(E1227))*COS(RADIANS(AK1217))))</f>
        <v>0</v>
      </c>
      <c r="AL1227" s="3">
        <f>IF(DEGREES(ACOS(SIN(RADIANS(G1227))*SIN(RADIANS(E1227))+COS(RADIANS(G1227))*COS(RADIANS(E1227))*COS(RADIANS(AL1217))))&gt;90,0,$F$4*$F$5/E1226^2*(SIN(RADIANS(G1227))*SIN(RADIANS(E1227))+COS(RADIANS(G1227))*COS(RADIANS(E1227))*COS(RADIANS(AL1217))))</f>
        <v>0</v>
      </c>
      <c r="AM1227" s="3">
        <f>IF(DEGREES(ACOS(SIN(RADIANS(G1227))*SIN(RADIANS(E1227))+COS(RADIANS(G1227))*COS(RADIANS(E1227))*COS(RADIANS(AM1217))))&gt;90,0,$F$4*$F$5/E1226^2*(SIN(RADIANS(G1227))*SIN(RADIANS(E1227))+COS(RADIANS(G1227))*COS(RADIANS(E1227))*COS(RADIANS(AM1217))))</f>
        <v>0</v>
      </c>
      <c r="AN1227" s="3">
        <f>IF(DEGREES(ACOS(SIN(RADIANS(G1227))*SIN(RADIANS(E1227))+COS(RADIANS(G1227))*COS(RADIANS(E1227))*COS(RADIANS(AN1217))))&gt;90,0,$F$4*$F$5/E1226^2*(SIN(RADIANS(G1227))*SIN(RADIANS(E1227))+COS(RADIANS(G1227))*COS(RADIANS(E1227))*COS(RADIANS(AN1217))))</f>
        <v>0</v>
      </c>
      <c r="AO1227" s="3">
        <f>IF(DEGREES(ACOS(SIN(RADIANS(G1227))*SIN(RADIANS(E1227))+COS(RADIANS(G1227))*COS(RADIANS(E1227))*COS(RADIANS(AO1217))))&gt;90,0,$F$4*$F$5/E1226^2*(SIN(RADIANS(G1227))*SIN(RADIANS(E1227))+COS(RADIANS(G1227))*COS(RADIANS(E1227))*COS(RADIANS(AO1217))))</f>
        <v>0</v>
      </c>
      <c r="AP1227" s="3">
        <f>IF(DEGREES(ACOS(SIN(RADIANS(G1227))*SIN(RADIANS(E1227))+COS(RADIANS(G1227))*COS(RADIANS(E1227))*COS(RADIANS(AP1217))))&gt;90,0,$F$4*$F$5/E1226^2*(SIN(RADIANS(G1227))*SIN(RADIANS(E1227))+COS(RADIANS(G1227))*COS(RADIANS(E1227))*COS(RADIANS(AP1217))))</f>
        <v>0</v>
      </c>
      <c r="AQ1227" s="3">
        <f>IF(DEGREES(ACOS(SIN(RADIANS(G1227))*SIN(RADIANS(E1227))+COS(RADIANS(G1227))*COS(RADIANS(E1227))*COS(RADIANS(AQ1217))))&gt;90,0,$F$4*$F$5/E1226^2*(SIN(RADIANS(G1227))*SIN(RADIANS(E1227))+COS(RADIANS(G1227))*COS(RADIANS(E1227))*COS(RADIANS(AQ1217))))</f>
        <v>0</v>
      </c>
      <c r="AR1227" s="3">
        <f>IF(DEGREES(ACOS(SIN(RADIANS(G1227))*SIN(RADIANS(E1227))+COS(RADIANS(G1227))*COS(RADIANS(E1227))*COS(RADIANS(AR1217))))&gt;90,0,$F$4*$F$5/E1226^2*(SIN(RADIANS(G1227))*SIN(RADIANS(E1227))+COS(RADIANS(G1227))*COS(RADIANS(E1227))*COS(RADIANS(AR1217))))</f>
        <v>0</v>
      </c>
    </row>
    <row r="1228" spans="2:44" ht="15.75" customHeight="1" x14ac:dyDescent="0.2">
      <c r="B1228" s="20" t="s">
        <v>789</v>
      </c>
      <c r="E1228" s="3">
        <f>IF($F$10=0,IF(E1219&lt;360,E1219,E1219-360),($F$10+1)*E1219)</f>
        <v>150</v>
      </c>
      <c r="G1228" s="3">
        <v>0</v>
      </c>
      <c r="I1228" s="3">
        <f>IF(DEGREES(ACOS(SIN(RADIANS(G1228))*SIN(RADIANS(E1227))+COS(RADIANS(G1228))*COS(RADIANS(E1227))*COS(RADIANS(I1217))))&gt;90,0,$F$4*$F$5/E1226^2*(SIN(RADIANS(G1228))*SIN(RADIANS(E1227))+COS(RADIANS(G1228))*COS(RADIANS(E1227))*COS(RADIANS(I1217))))</f>
        <v>0</v>
      </c>
      <c r="J1228" s="3">
        <f>IF(DEGREES(ACOS(SIN(RADIANS(G1228))*SIN(RADIANS(E1227))+COS(RADIANS(G1228))*COS(RADIANS(E1227))*COS(RADIANS(J1217))))&gt;90,0,$F$4*$F$5/E1226^2*(SIN(RADIANS(G1228))*SIN(RADIANS(E1227))+COS(RADIANS(G1228))*COS(RADIANS(E1227))*COS(RADIANS(J1217))))</f>
        <v>0</v>
      </c>
      <c r="K1228" s="3">
        <f>IF(DEGREES(ACOS(SIN(RADIANS(G1228))*SIN(RADIANS(E1227))+COS(RADIANS(G1228))*COS(RADIANS(E1227))*COS(RADIANS(K1217))))&gt;90,0,$F$4*$F$5/E1226^2*(SIN(RADIANS(G1228))*SIN(RADIANS(E1227))+COS(RADIANS(G1228))*COS(RADIANS(E1227))*COS(RADIANS(K1217))))</f>
        <v>0</v>
      </c>
      <c r="L1228" s="3">
        <f>IF(DEGREES(ACOS(SIN(RADIANS(G1228))*SIN(RADIANS(E1227))+COS(RADIANS(G1228))*COS(RADIANS(E1227))*COS(RADIANS(L1217))))&gt;90,0,$F$4*$F$5/E1226^2*(SIN(RADIANS(G1228))*SIN(RADIANS(E1227))+COS(RADIANS(G1228))*COS(RADIANS(E1227))*COS(RADIANS(L1217))))</f>
        <v>0</v>
      </c>
      <c r="M1228" s="3">
        <f>IF(DEGREES(ACOS(SIN(RADIANS(G1228))*SIN(RADIANS(E1227))+COS(RADIANS(G1228))*COS(RADIANS(E1227))*COS(RADIANS(M1217))))&gt;90,0,$F$4*$F$5/E1226^2*(SIN(RADIANS(G1228))*SIN(RADIANS(E1227))+COS(RADIANS(G1228))*COS(RADIANS(E1227))*COS(RADIANS(M1217))))</f>
        <v>0</v>
      </c>
      <c r="N1228" s="3">
        <f>IF(DEGREES(ACOS(SIN(RADIANS(G1228))*SIN(RADIANS(E1227))+COS(RADIANS(G1228))*COS(RADIANS(E1227))*COS(RADIANS(N1217))))&gt;90,0,$F$4*$F$5/E1226^2*(SIN(RADIANS(G1228))*SIN(RADIANS(E1227))+COS(RADIANS(G1228))*COS(RADIANS(E1227))*COS(RADIANS(N1217))))</f>
        <v>0</v>
      </c>
      <c r="O1228" s="3">
        <f>IF(DEGREES(ACOS(SIN(RADIANS(G1228))*SIN(RADIANS(E1227))+COS(RADIANS(G1228))*COS(RADIANS(E1227))*COS(RADIANS(O1217))))&gt;90,0,$F$4*$F$5/E1226^2*(SIN(RADIANS(G1228))*SIN(RADIANS(E1227))+COS(RADIANS(G1228))*COS(RADIANS(E1227))*COS(RADIANS(O1217))))</f>
        <v>0</v>
      </c>
      <c r="P1228" s="3">
        <f>IF(DEGREES(ACOS(SIN(RADIANS(G1228))*SIN(RADIANS(E1227))+COS(RADIANS(G1228))*COS(RADIANS(E1227))*COS(RADIANS(P1217))))&gt;90,0,$F$4*$F$5/E1226^2*(SIN(RADIANS(G1228))*SIN(RADIANS(E1227))+COS(RADIANS(G1228))*COS(RADIANS(E1227))*COS(RADIANS(P1217))))</f>
        <v>0</v>
      </c>
      <c r="Q1228" s="3">
        <f>IF(DEGREES(ACOS(SIN(RADIANS(G1228))*SIN(RADIANS(E1227))+COS(RADIANS(G1228))*COS(RADIANS(E1227))*COS(RADIANS(Q1217))))&gt;90,0,$F$4*$F$5/E1226^2*(SIN(RADIANS(G1228))*SIN(RADIANS(E1227))+COS(RADIANS(G1228))*COS(RADIANS(E1227))*COS(RADIANS(Q1217))))</f>
        <v>0</v>
      </c>
      <c r="R1228" s="3" t="e">
        <f>IF(DEGREES(ACOS(SIN(RADIANS(G1228))*SIN(RADIANS(E1227))+COS(RADIANS(G1228))*COS(RADIANS(E1227))*COS(RADIANS(R1217))))&gt;90,0,$F$4*$F$5/E1226^2*(SIN(RADIANS(G1228))*SIN(RADIANS(E1227))+COS(RADIANS(G1228))*COS(RADIANS(E1227))*COS(RADIANS(R1217))))</f>
        <v>#DIV/0!</v>
      </c>
      <c r="S1228" s="3" t="e">
        <f>IF(DEGREES(ACOS(SIN(RADIANS(G1228))*SIN(RADIANS(E1227))+COS(RADIANS(G1228))*COS(RADIANS(E1227))*COS(RADIANS(S1217))))&gt;90,0,$F$4*$F$5/E1226^2*(SIN(RADIANS(G1228))*SIN(RADIANS(E1227))+COS(RADIANS(G1228))*COS(RADIANS(E1227))*COS(RADIANS(S1217))))</f>
        <v>#DIV/0!</v>
      </c>
      <c r="T1228" s="3" t="e">
        <f>IF(DEGREES(ACOS(SIN(RADIANS(G1228))*SIN(RADIANS(E1227))+COS(RADIANS(G1228))*COS(RADIANS(E1227))*COS(RADIANS(T1217))))&gt;90,0,$F$4*$F$5/E1226^2*(SIN(RADIANS(G1228))*SIN(RADIANS(E1227))+COS(RADIANS(G1228))*COS(RADIANS(E1227))*COS(RADIANS(T1217))))</f>
        <v>#DIV/0!</v>
      </c>
      <c r="U1228" s="3" t="e">
        <f>IF(DEGREES(ACOS(SIN(RADIANS(G1228))*SIN(RADIANS(E1227))+COS(RADIANS(G1228))*COS(RADIANS(E1227))*COS(RADIANS(U1217))))&gt;90,0,$F$4*$F$5/E1226^2*(SIN(RADIANS(G1228))*SIN(RADIANS(E1227))+COS(RADIANS(G1228))*COS(RADIANS(E1227))*COS(RADIANS(U1217))))</f>
        <v>#DIV/0!</v>
      </c>
      <c r="V1228" s="3" t="e">
        <f>IF(DEGREES(ACOS(SIN(RADIANS(G1228))*SIN(RADIANS(E1227))+COS(RADIANS(G1228))*COS(RADIANS(E1227))*COS(RADIANS(V1217))))&gt;90,0,$F$4*$F$5/E1226^2*(SIN(RADIANS(G1228))*SIN(RADIANS(E1227))+COS(RADIANS(G1228))*COS(RADIANS(E1227))*COS(RADIANS(V1217))))</f>
        <v>#DIV/0!</v>
      </c>
      <c r="W1228" s="3" t="e">
        <f>IF(DEGREES(ACOS(SIN(RADIANS(G1228))*SIN(RADIANS(E1227))+COS(RADIANS(G1228))*COS(RADIANS(E1227))*COS(RADIANS(W1217))))&gt;90,0,$F$4*$F$5/E1226^2*(SIN(RADIANS(G1228))*SIN(RADIANS(E1227))+COS(RADIANS(G1228))*COS(RADIANS(E1227))*COS(RADIANS(W1217))))</f>
        <v>#DIV/0!</v>
      </c>
      <c r="X1228" s="3" t="e">
        <f>IF(DEGREES(ACOS(SIN(RADIANS(G1228))*SIN(RADIANS(E1227))+COS(RADIANS(G1228))*COS(RADIANS(E1227))*COS(RADIANS(X1217))))&gt;90,0,$F$4*$F$5/E1226^2*(SIN(RADIANS(G1228))*SIN(RADIANS(E1227))+COS(RADIANS(G1228))*COS(RADIANS(E1227))*COS(RADIANS(X1217))))</f>
        <v>#DIV/0!</v>
      </c>
      <c r="Y1228" s="3" t="e">
        <f>IF(DEGREES(ACOS(SIN(RADIANS(G1228))*SIN(RADIANS(E1227))+COS(RADIANS(G1228))*COS(RADIANS(E1227))*COS(RADIANS(Y1217))))&gt;90,0,$F$4*$F$5/E1226^2*(SIN(RADIANS(G1228))*SIN(RADIANS(E1227))+COS(RADIANS(G1228))*COS(RADIANS(E1227))*COS(RADIANS(Y1217))))</f>
        <v>#DIV/0!</v>
      </c>
      <c r="Z1228" s="3" t="e">
        <f>IF(DEGREES(ACOS(SIN(RADIANS(G1228))*SIN(RADIANS(E1227))+COS(RADIANS(G1228))*COS(RADIANS(E1227))*COS(RADIANS(Z1217))))&gt;90,0,$F$4*$F$5/E1226^2*(SIN(RADIANS(G1228))*SIN(RADIANS(E1227))+COS(RADIANS(G1228))*COS(RADIANS(E1227))*COS(RADIANS(Z1217))))</f>
        <v>#DIV/0!</v>
      </c>
      <c r="AA1228" s="3" t="e">
        <f>IF(DEGREES(ACOS(SIN(RADIANS(G1228))*SIN(RADIANS(E1227))+COS(RADIANS(G1228))*COS(RADIANS(E1227))*COS(RADIANS(AA1217))))&gt;90,0,$F$4*$F$5/E1226^2*(SIN(RADIANS(G1228))*SIN(RADIANS(E1227))+COS(RADIANS(G1228))*COS(RADIANS(E1227))*COS(RADIANS(AA1217))))</f>
        <v>#DIV/0!</v>
      </c>
      <c r="AB1228" s="3" t="e">
        <f>IF(DEGREES(ACOS(SIN(RADIANS(G1228))*SIN(RADIANS(E1227))+COS(RADIANS(G1228))*COS(RADIANS(E1227))*COS(RADIANS(AB1217))))&gt;90,0,$F$4*$F$5/E1226^2*(SIN(RADIANS(G1228))*SIN(RADIANS(E1227))+COS(RADIANS(G1228))*COS(RADIANS(E1227))*COS(RADIANS(AB1217))))</f>
        <v>#DIV/0!</v>
      </c>
      <c r="AC1228" s="3" t="e">
        <f>IF(DEGREES(ACOS(SIN(RADIANS(G1228))*SIN(RADIANS(E1227))+COS(RADIANS(G1228))*COS(RADIANS(E1227))*COS(RADIANS(AC1217))))&gt;90,0,$F$4*$F$5/E1226^2*(SIN(RADIANS(G1228))*SIN(RADIANS(E1227))+COS(RADIANS(G1228))*COS(RADIANS(E1227))*COS(RADIANS(AC1217))))</f>
        <v>#DIV/0!</v>
      </c>
      <c r="AD1228" s="3" t="e">
        <f>IF(DEGREES(ACOS(SIN(RADIANS(G1228))*SIN(RADIANS(E1227))+COS(RADIANS(G1228))*COS(RADIANS(E1227))*COS(RADIANS(AD1217))))&gt;90,0,$F$4*$F$5/E1226^2*(SIN(RADIANS(G1228))*SIN(RADIANS(E1227))+COS(RADIANS(G1228))*COS(RADIANS(E1227))*COS(RADIANS(AD1217))))</f>
        <v>#DIV/0!</v>
      </c>
      <c r="AE1228" s="3" t="e">
        <f>IF(DEGREES(ACOS(SIN(RADIANS(G1228))*SIN(RADIANS(E1227))+COS(RADIANS(G1228))*COS(RADIANS(E1227))*COS(RADIANS(AE1217))))&gt;90,0,$F$4*$F$5/E1226^2*(SIN(RADIANS(G1228))*SIN(RADIANS(E1227))+COS(RADIANS(G1228))*COS(RADIANS(E1227))*COS(RADIANS(AE1217))))</f>
        <v>#DIV/0!</v>
      </c>
      <c r="AF1228" s="3" t="e">
        <f>IF(DEGREES(ACOS(SIN(RADIANS(G1228))*SIN(RADIANS(E1227))+COS(RADIANS(G1228))*COS(RADIANS(E1227))*COS(RADIANS(AF1217))))&gt;90,0,$F$4*$F$5/E1226^2*(SIN(RADIANS(G1228))*SIN(RADIANS(E1227))+COS(RADIANS(G1228))*COS(RADIANS(E1227))*COS(RADIANS(AF1217))))</f>
        <v>#DIV/0!</v>
      </c>
      <c r="AG1228" s="3" t="e">
        <f>IF(DEGREES(ACOS(SIN(RADIANS(G1228))*SIN(RADIANS(E1227))+COS(RADIANS(G1228))*COS(RADIANS(E1227))*COS(RADIANS(AG1217))))&gt;90,0,$F$4*$F$5/E1226^2*(SIN(RADIANS(G1228))*SIN(RADIANS(E1227))+COS(RADIANS(G1228))*COS(RADIANS(E1227))*COS(RADIANS(AG1217))))</f>
        <v>#DIV/0!</v>
      </c>
      <c r="AH1228" s="3" t="e">
        <f>IF(DEGREES(ACOS(SIN(RADIANS(G1228))*SIN(RADIANS(E1227))+COS(RADIANS(G1228))*COS(RADIANS(E1227))*COS(RADIANS(AH1217))))&gt;90,0,$F$4*$F$5/E1226^2*(SIN(RADIANS(G1228))*SIN(RADIANS(E1227))+COS(RADIANS(G1228))*COS(RADIANS(E1227))*COS(RADIANS(AH1217))))</f>
        <v>#DIV/0!</v>
      </c>
      <c r="AI1228" s="3" t="e">
        <f>IF(DEGREES(ACOS(SIN(RADIANS(G1228))*SIN(RADIANS(E1227))+COS(RADIANS(G1228))*COS(RADIANS(E1227))*COS(RADIANS(AI1217))))&gt;90,0,$F$4*$F$5/E1226^2*(SIN(RADIANS(G1228))*SIN(RADIANS(E1227))+COS(RADIANS(G1228))*COS(RADIANS(E1227))*COS(RADIANS(AI1217))))</f>
        <v>#DIV/0!</v>
      </c>
      <c r="AJ1228" s="3" t="e">
        <f>IF(DEGREES(ACOS(SIN(RADIANS(G1228))*SIN(RADIANS(E1227))+COS(RADIANS(G1228))*COS(RADIANS(E1227))*COS(RADIANS(AJ1217))))&gt;90,0,$F$4*$F$5/E1226^2*(SIN(RADIANS(G1228))*SIN(RADIANS(E1227))+COS(RADIANS(G1228))*COS(RADIANS(E1227))*COS(RADIANS(AJ1217))))</f>
        <v>#DIV/0!</v>
      </c>
      <c r="AK1228" s="3">
        <f>IF(DEGREES(ACOS(SIN(RADIANS(G1228))*SIN(RADIANS(E1227))+COS(RADIANS(G1228))*COS(RADIANS(E1227))*COS(RADIANS(AK1217))))&gt;90,0,$F$4*$F$5/E1226^2*(SIN(RADIANS(G1228))*SIN(RADIANS(E1227))+COS(RADIANS(G1228))*COS(RADIANS(E1227))*COS(RADIANS(AK1217))))</f>
        <v>0</v>
      </c>
      <c r="AL1228" s="3">
        <f>IF(DEGREES(ACOS(SIN(RADIANS(G1228))*SIN(RADIANS(E1227))+COS(RADIANS(G1228))*COS(RADIANS(E1227))*COS(RADIANS(AL1217))))&gt;90,0,$F$4*$F$5/E1226^2*(SIN(RADIANS(G1228))*SIN(RADIANS(E1227))+COS(RADIANS(G1228))*COS(RADIANS(E1227))*COS(RADIANS(AL1217))))</f>
        <v>0</v>
      </c>
      <c r="AM1228" s="3">
        <f>IF(DEGREES(ACOS(SIN(RADIANS(G1228))*SIN(RADIANS(E1227))+COS(RADIANS(G1228))*COS(RADIANS(E1227))*COS(RADIANS(AM1217))))&gt;90,0,$F$4*$F$5/E1226^2*(SIN(RADIANS(G1228))*SIN(RADIANS(E1227))+COS(RADIANS(G1228))*COS(RADIANS(E1227))*COS(RADIANS(AM1217))))</f>
        <v>0</v>
      </c>
      <c r="AN1228" s="3">
        <f>IF(DEGREES(ACOS(SIN(RADIANS(G1228))*SIN(RADIANS(E1227))+COS(RADIANS(G1228))*COS(RADIANS(E1227))*COS(RADIANS(AN1217))))&gt;90,0,$F$4*$F$5/E1226^2*(SIN(RADIANS(G1228))*SIN(RADIANS(E1227))+COS(RADIANS(G1228))*COS(RADIANS(E1227))*COS(RADIANS(AN1217))))</f>
        <v>0</v>
      </c>
      <c r="AO1228" s="3">
        <f>IF(DEGREES(ACOS(SIN(RADIANS(G1228))*SIN(RADIANS(E1227))+COS(RADIANS(G1228))*COS(RADIANS(E1227))*COS(RADIANS(AO1217))))&gt;90,0,$F$4*$F$5/E1226^2*(SIN(RADIANS(G1228))*SIN(RADIANS(E1227))+COS(RADIANS(G1228))*COS(RADIANS(E1227))*COS(RADIANS(AO1217))))</f>
        <v>0</v>
      </c>
      <c r="AP1228" s="3">
        <f>IF(DEGREES(ACOS(SIN(RADIANS(G1228))*SIN(RADIANS(E1227))+COS(RADIANS(G1228))*COS(RADIANS(E1227))*COS(RADIANS(AP1217))))&gt;90,0,$F$4*$F$5/E1226^2*(SIN(RADIANS(G1228))*SIN(RADIANS(E1227))+COS(RADIANS(G1228))*COS(RADIANS(E1227))*COS(RADIANS(AP1217))))</f>
        <v>0</v>
      </c>
      <c r="AQ1228" s="3">
        <f>IF(DEGREES(ACOS(SIN(RADIANS(G1228))*SIN(RADIANS(E1227))+COS(RADIANS(G1228))*COS(RADIANS(E1227))*COS(RADIANS(AQ1217))))&gt;90,0,$F$4*$F$5/E1226^2*(SIN(RADIANS(G1228))*SIN(RADIANS(E1227))+COS(RADIANS(G1228))*COS(RADIANS(E1227))*COS(RADIANS(AQ1217))))</f>
        <v>0</v>
      </c>
      <c r="AR1228" s="3">
        <f>IF(DEGREES(ACOS(SIN(RADIANS(G1228))*SIN(RADIANS(E1227))+COS(RADIANS(G1228))*COS(RADIANS(E1227))*COS(RADIANS(AR1217))))&gt;90,0,$F$4*$F$5/E1226^2*(SIN(RADIANS(G1228))*SIN(RADIANS(E1227))+COS(RADIANS(G1228))*COS(RADIANS(E1227))*COS(RADIANS(AR1217))))</f>
        <v>0</v>
      </c>
    </row>
    <row r="1229" spans="2:44" ht="15.75" customHeight="1" x14ac:dyDescent="0.2">
      <c r="B1229" s="20" t="s">
        <v>790</v>
      </c>
      <c r="E1229" s="3">
        <f>E1228-E1220-360*ROUNDDOWN((E1228-E1220)/360,0)</f>
        <v>0</v>
      </c>
      <c r="G1229" s="3">
        <v>-10</v>
      </c>
      <c r="I1229" s="3">
        <f>IF(DEGREES(ACOS(SIN(RADIANS(G1229))*SIN(RADIANS(E1227))+COS(RADIANS(G1229))*COS(RADIANS(E1227))*COS(RADIANS(I1217))))&gt;90,0,$F$4*$F$5/E1226^2*(SIN(RADIANS(G1229))*SIN(RADIANS(E1227))+COS(RADIANS(G1229))*COS(RADIANS(E1227))*COS(RADIANS(I1217))))</f>
        <v>0</v>
      </c>
      <c r="J1229" s="3">
        <f>IF(DEGREES(ACOS(SIN(RADIANS(G1229))*SIN(RADIANS(E1227))+COS(RADIANS(G1229))*COS(RADIANS(E1227))*COS(RADIANS(J1217))))&gt;90,0,$F$4*$F$5/E1226^2*(SIN(RADIANS(G1229))*SIN(RADIANS(E1227))+COS(RADIANS(G1229))*COS(RADIANS(E1227))*COS(RADIANS(J1217))))</f>
        <v>0</v>
      </c>
      <c r="K1229" s="3">
        <f>IF(DEGREES(ACOS(SIN(RADIANS(G1229))*SIN(RADIANS(E1227))+COS(RADIANS(G1229))*COS(RADIANS(E1227))*COS(RADIANS(K1217))))&gt;90,0,$F$4*$F$5/E1226^2*(SIN(RADIANS(G1229))*SIN(RADIANS(E1227))+COS(RADIANS(G1229))*COS(RADIANS(E1227))*COS(RADIANS(K1217))))</f>
        <v>0</v>
      </c>
      <c r="L1229" s="3">
        <f>IF(DEGREES(ACOS(SIN(RADIANS(G1229))*SIN(RADIANS(E1227))+COS(RADIANS(G1229))*COS(RADIANS(E1227))*COS(RADIANS(L1217))))&gt;90,0,$F$4*$F$5/E1226^2*(SIN(RADIANS(G1229))*SIN(RADIANS(E1227))+COS(RADIANS(G1229))*COS(RADIANS(E1227))*COS(RADIANS(L1217))))</f>
        <v>0</v>
      </c>
      <c r="M1229" s="3">
        <f>IF(DEGREES(ACOS(SIN(RADIANS(G1229))*SIN(RADIANS(E1227))+COS(RADIANS(G1229))*COS(RADIANS(E1227))*COS(RADIANS(M1217))))&gt;90,0,$F$4*$F$5/E1226^2*(SIN(RADIANS(G1229))*SIN(RADIANS(E1227))+COS(RADIANS(G1229))*COS(RADIANS(E1227))*COS(RADIANS(M1217))))</f>
        <v>0</v>
      </c>
      <c r="N1229" s="3">
        <f>IF(DEGREES(ACOS(SIN(RADIANS(G1229))*SIN(RADIANS(E1227))+COS(RADIANS(G1229))*COS(RADIANS(E1227))*COS(RADIANS(N1217))))&gt;90,0,$F$4*$F$5/E1226^2*(SIN(RADIANS(G1229))*SIN(RADIANS(E1227))+COS(RADIANS(G1229))*COS(RADIANS(E1227))*COS(RADIANS(N1217))))</f>
        <v>0</v>
      </c>
      <c r="O1229" s="3">
        <f>IF(DEGREES(ACOS(SIN(RADIANS(G1229))*SIN(RADIANS(E1227))+COS(RADIANS(G1229))*COS(RADIANS(E1227))*COS(RADIANS(O1217))))&gt;90,0,$F$4*$F$5/E1226^2*(SIN(RADIANS(G1229))*SIN(RADIANS(E1227))+COS(RADIANS(G1229))*COS(RADIANS(E1227))*COS(RADIANS(O1217))))</f>
        <v>0</v>
      </c>
      <c r="P1229" s="3">
        <f>IF(DEGREES(ACOS(SIN(RADIANS(G1229))*SIN(RADIANS(E1227))+COS(RADIANS(G1229))*COS(RADIANS(E1227))*COS(RADIANS(P1217))))&gt;90,0,$F$4*$F$5/E1226^2*(SIN(RADIANS(G1229))*SIN(RADIANS(E1227))+COS(RADIANS(G1229))*COS(RADIANS(E1227))*COS(RADIANS(P1217))))</f>
        <v>0</v>
      </c>
      <c r="Q1229" s="3">
        <f>IF(DEGREES(ACOS(SIN(RADIANS(G1229))*SIN(RADIANS(E1227))+COS(RADIANS(G1229))*COS(RADIANS(E1227))*COS(RADIANS(Q1217))))&gt;90,0,$F$4*$F$5/E1226^2*(SIN(RADIANS(G1229))*SIN(RADIANS(E1227))+COS(RADIANS(G1229))*COS(RADIANS(E1227))*COS(RADIANS(Q1217))))</f>
        <v>0</v>
      </c>
      <c r="R1229" s="3" t="e">
        <f>IF(DEGREES(ACOS(SIN(RADIANS(G1229))*SIN(RADIANS(E1227))+COS(RADIANS(G1229))*COS(RADIANS(E1227))*COS(RADIANS(R1217))))&gt;90,0,$F$4*$F$5/E1226^2*(SIN(RADIANS(G1229))*SIN(RADIANS(E1227))+COS(RADIANS(G1229))*COS(RADIANS(E1227))*COS(RADIANS(R1217))))</f>
        <v>#DIV/0!</v>
      </c>
      <c r="S1229" s="3" t="e">
        <f>IF(DEGREES(ACOS(SIN(RADIANS(G1229))*SIN(RADIANS(E1227))+COS(RADIANS(G1229))*COS(RADIANS(E1227))*COS(RADIANS(S1217))))&gt;90,0,$F$4*$F$5/E1226^2*(SIN(RADIANS(G1229))*SIN(RADIANS(E1227))+COS(RADIANS(G1229))*COS(RADIANS(E1227))*COS(RADIANS(S1217))))</f>
        <v>#DIV/0!</v>
      </c>
      <c r="T1229" s="3" t="e">
        <f>IF(DEGREES(ACOS(SIN(RADIANS(G1229))*SIN(RADIANS(E1227))+COS(RADIANS(G1229))*COS(RADIANS(E1227))*COS(RADIANS(T1217))))&gt;90,0,$F$4*$F$5/E1226^2*(SIN(RADIANS(G1229))*SIN(RADIANS(E1227))+COS(RADIANS(G1229))*COS(RADIANS(E1227))*COS(RADIANS(T1217))))</f>
        <v>#DIV/0!</v>
      </c>
      <c r="U1229" s="3" t="e">
        <f>IF(DEGREES(ACOS(SIN(RADIANS(G1229))*SIN(RADIANS(E1227))+COS(RADIANS(G1229))*COS(RADIANS(E1227))*COS(RADIANS(U1217))))&gt;90,0,$F$4*$F$5/E1226^2*(SIN(RADIANS(G1229))*SIN(RADIANS(E1227))+COS(RADIANS(G1229))*COS(RADIANS(E1227))*COS(RADIANS(U1217))))</f>
        <v>#DIV/0!</v>
      </c>
      <c r="V1229" s="3" t="e">
        <f>IF(DEGREES(ACOS(SIN(RADIANS(G1229))*SIN(RADIANS(E1227))+COS(RADIANS(G1229))*COS(RADIANS(E1227))*COS(RADIANS(V1217))))&gt;90,0,$F$4*$F$5/E1226^2*(SIN(RADIANS(G1229))*SIN(RADIANS(E1227))+COS(RADIANS(G1229))*COS(RADIANS(E1227))*COS(RADIANS(V1217))))</f>
        <v>#DIV/0!</v>
      </c>
      <c r="W1229" s="3" t="e">
        <f>IF(DEGREES(ACOS(SIN(RADIANS(G1229))*SIN(RADIANS(E1227))+COS(RADIANS(G1229))*COS(RADIANS(E1227))*COS(RADIANS(W1217))))&gt;90,0,$F$4*$F$5/E1226^2*(SIN(RADIANS(G1229))*SIN(RADIANS(E1227))+COS(RADIANS(G1229))*COS(RADIANS(E1227))*COS(RADIANS(W1217))))</f>
        <v>#DIV/0!</v>
      </c>
      <c r="X1229" s="3" t="e">
        <f>IF(DEGREES(ACOS(SIN(RADIANS(G1229))*SIN(RADIANS(E1227))+COS(RADIANS(G1229))*COS(RADIANS(E1227))*COS(RADIANS(X1217))))&gt;90,0,$F$4*$F$5/E1226^2*(SIN(RADIANS(G1229))*SIN(RADIANS(E1227))+COS(RADIANS(G1229))*COS(RADIANS(E1227))*COS(RADIANS(X1217))))</f>
        <v>#DIV/0!</v>
      </c>
      <c r="Y1229" s="3" t="e">
        <f>IF(DEGREES(ACOS(SIN(RADIANS(G1229))*SIN(RADIANS(E1227))+COS(RADIANS(G1229))*COS(RADIANS(E1227))*COS(RADIANS(Y1217))))&gt;90,0,$F$4*$F$5/E1226^2*(SIN(RADIANS(G1229))*SIN(RADIANS(E1227))+COS(RADIANS(G1229))*COS(RADIANS(E1227))*COS(RADIANS(Y1217))))</f>
        <v>#DIV/0!</v>
      </c>
      <c r="Z1229" s="3" t="e">
        <f>IF(DEGREES(ACOS(SIN(RADIANS(G1229))*SIN(RADIANS(E1227))+COS(RADIANS(G1229))*COS(RADIANS(E1227))*COS(RADIANS(Z1217))))&gt;90,0,$F$4*$F$5/E1226^2*(SIN(RADIANS(G1229))*SIN(RADIANS(E1227))+COS(RADIANS(G1229))*COS(RADIANS(E1227))*COS(RADIANS(Z1217))))</f>
        <v>#DIV/0!</v>
      </c>
      <c r="AA1229" s="3" t="e">
        <f>IF(DEGREES(ACOS(SIN(RADIANS(G1229))*SIN(RADIANS(E1227))+COS(RADIANS(G1229))*COS(RADIANS(E1227))*COS(RADIANS(AA1217))))&gt;90,0,$F$4*$F$5/E1226^2*(SIN(RADIANS(G1229))*SIN(RADIANS(E1227))+COS(RADIANS(G1229))*COS(RADIANS(E1227))*COS(RADIANS(AA1217))))</f>
        <v>#DIV/0!</v>
      </c>
      <c r="AB1229" s="3" t="e">
        <f>IF(DEGREES(ACOS(SIN(RADIANS(G1229))*SIN(RADIANS(E1227))+COS(RADIANS(G1229))*COS(RADIANS(E1227))*COS(RADIANS(AB1217))))&gt;90,0,$F$4*$F$5/E1226^2*(SIN(RADIANS(G1229))*SIN(RADIANS(E1227))+COS(RADIANS(G1229))*COS(RADIANS(E1227))*COS(RADIANS(AB1217))))</f>
        <v>#DIV/0!</v>
      </c>
      <c r="AC1229" s="3" t="e">
        <f>IF(DEGREES(ACOS(SIN(RADIANS(G1229))*SIN(RADIANS(E1227))+COS(RADIANS(G1229))*COS(RADIANS(E1227))*COS(RADIANS(AC1217))))&gt;90,0,$F$4*$F$5/E1226^2*(SIN(RADIANS(G1229))*SIN(RADIANS(E1227))+COS(RADIANS(G1229))*COS(RADIANS(E1227))*COS(RADIANS(AC1217))))</f>
        <v>#DIV/0!</v>
      </c>
      <c r="AD1229" s="3" t="e">
        <f>IF(DEGREES(ACOS(SIN(RADIANS(G1229))*SIN(RADIANS(E1227))+COS(RADIANS(G1229))*COS(RADIANS(E1227))*COS(RADIANS(AD1217))))&gt;90,0,$F$4*$F$5/E1226^2*(SIN(RADIANS(G1229))*SIN(RADIANS(E1227))+COS(RADIANS(G1229))*COS(RADIANS(E1227))*COS(RADIANS(AD1217))))</f>
        <v>#DIV/0!</v>
      </c>
      <c r="AE1229" s="3" t="e">
        <f>IF(DEGREES(ACOS(SIN(RADIANS(G1229))*SIN(RADIANS(E1227))+COS(RADIANS(G1229))*COS(RADIANS(E1227))*COS(RADIANS(AE1217))))&gt;90,0,$F$4*$F$5/E1226^2*(SIN(RADIANS(G1229))*SIN(RADIANS(E1227))+COS(RADIANS(G1229))*COS(RADIANS(E1227))*COS(RADIANS(AE1217))))</f>
        <v>#DIV/0!</v>
      </c>
      <c r="AF1229" s="3" t="e">
        <f>IF(DEGREES(ACOS(SIN(RADIANS(G1229))*SIN(RADIANS(E1227))+COS(RADIANS(G1229))*COS(RADIANS(E1227))*COS(RADIANS(AF1217))))&gt;90,0,$F$4*$F$5/E1226^2*(SIN(RADIANS(G1229))*SIN(RADIANS(E1227))+COS(RADIANS(G1229))*COS(RADIANS(E1227))*COS(RADIANS(AF1217))))</f>
        <v>#DIV/0!</v>
      </c>
      <c r="AG1229" s="3" t="e">
        <f>IF(DEGREES(ACOS(SIN(RADIANS(G1229))*SIN(RADIANS(E1227))+COS(RADIANS(G1229))*COS(RADIANS(E1227))*COS(RADIANS(AG1217))))&gt;90,0,$F$4*$F$5/E1226^2*(SIN(RADIANS(G1229))*SIN(RADIANS(E1227))+COS(RADIANS(G1229))*COS(RADIANS(E1227))*COS(RADIANS(AG1217))))</f>
        <v>#DIV/0!</v>
      </c>
      <c r="AH1229" s="3" t="e">
        <f>IF(DEGREES(ACOS(SIN(RADIANS(G1229))*SIN(RADIANS(E1227))+COS(RADIANS(G1229))*COS(RADIANS(E1227))*COS(RADIANS(AH1217))))&gt;90,0,$F$4*$F$5/E1226^2*(SIN(RADIANS(G1229))*SIN(RADIANS(E1227))+COS(RADIANS(G1229))*COS(RADIANS(E1227))*COS(RADIANS(AH1217))))</f>
        <v>#DIV/0!</v>
      </c>
      <c r="AI1229" s="3" t="e">
        <f>IF(DEGREES(ACOS(SIN(RADIANS(G1229))*SIN(RADIANS(E1227))+COS(RADIANS(G1229))*COS(RADIANS(E1227))*COS(RADIANS(AI1217))))&gt;90,0,$F$4*$F$5/E1226^2*(SIN(RADIANS(G1229))*SIN(RADIANS(E1227))+COS(RADIANS(G1229))*COS(RADIANS(E1227))*COS(RADIANS(AI1217))))</f>
        <v>#DIV/0!</v>
      </c>
      <c r="AJ1229" s="3" t="e">
        <f>IF(DEGREES(ACOS(SIN(RADIANS(G1229))*SIN(RADIANS(E1227))+COS(RADIANS(G1229))*COS(RADIANS(E1227))*COS(RADIANS(AJ1217))))&gt;90,0,$F$4*$F$5/E1226^2*(SIN(RADIANS(G1229))*SIN(RADIANS(E1227))+COS(RADIANS(G1229))*COS(RADIANS(E1227))*COS(RADIANS(AJ1217))))</f>
        <v>#DIV/0!</v>
      </c>
      <c r="AK1229" s="3">
        <f>IF(DEGREES(ACOS(SIN(RADIANS(G1229))*SIN(RADIANS(E1227))+COS(RADIANS(G1229))*COS(RADIANS(E1227))*COS(RADIANS(AK1217))))&gt;90,0,$F$4*$F$5/E1226^2*(SIN(RADIANS(G1229))*SIN(RADIANS(E1227))+COS(RADIANS(G1229))*COS(RADIANS(E1227))*COS(RADIANS(AK1217))))</f>
        <v>0</v>
      </c>
      <c r="AL1229" s="3">
        <f>IF(DEGREES(ACOS(SIN(RADIANS(G1229))*SIN(RADIANS(E1227))+COS(RADIANS(G1229))*COS(RADIANS(E1227))*COS(RADIANS(AL1217))))&gt;90,0,$F$4*$F$5/E1226^2*(SIN(RADIANS(G1229))*SIN(RADIANS(E1227))+COS(RADIANS(G1229))*COS(RADIANS(E1227))*COS(RADIANS(AL1217))))</f>
        <v>0</v>
      </c>
      <c r="AM1229" s="3">
        <f>IF(DEGREES(ACOS(SIN(RADIANS(G1229))*SIN(RADIANS(E1227))+COS(RADIANS(G1229))*COS(RADIANS(E1227))*COS(RADIANS(AM1217))))&gt;90,0,$F$4*$F$5/E1226^2*(SIN(RADIANS(G1229))*SIN(RADIANS(E1227))+COS(RADIANS(G1229))*COS(RADIANS(E1227))*COS(RADIANS(AM1217))))</f>
        <v>0</v>
      </c>
      <c r="AN1229" s="3">
        <f>IF(DEGREES(ACOS(SIN(RADIANS(G1229))*SIN(RADIANS(E1227))+COS(RADIANS(G1229))*COS(RADIANS(E1227))*COS(RADIANS(AN1217))))&gt;90,0,$F$4*$F$5/E1226^2*(SIN(RADIANS(G1229))*SIN(RADIANS(E1227))+COS(RADIANS(G1229))*COS(RADIANS(E1227))*COS(RADIANS(AN1217))))</f>
        <v>0</v>
      </c>
      <c r="AO1229" s="3">
        <f>IF(DEGREES(ACOS(SIN(RADIANS(G1229))*SIN(RADIANS(E1227))+COS(RADIANS(G1229))*COS(RADIANS(E1227))*COS(RADIANS(AO1217))))&gt;90,0,$F$4*$F$5/E1226^2*(SIN(RADIANS(G1229))*SIN(RADIANS(E1227))+COS(RADIANS(G1229))*COS(RADIANS(E1227))*COS(RADIANS(AO1217))))</f>
        <v>0</v>
      </c>
      <c r="AP1229" s="3">
        <f>IF(DEGREES(ACOS(SIN(RADIANS(G1229))*SIN(RADIANS(E1227))+COS(RADIANS(G1229))*COS(RADIANS(E1227))*COS(RADIANS(AP1217))))&gt;90,0,$F$4*$F$5/E1226^2*(SIN(RADIANS(G1229))*SIN(RADIANS(E1227))+COS(RADIANS(G1229))*COS(RADIANS(E1227))*COS(RADIANS(AP1217))))</f>
        <v>0</v>
      </c>
      <c r="AQ1229" s="3">
        <f>IF(DEGREES(ACOS(SIN(RADIANS(G1229))*SIN(RADIANS(E1227))+COS(RADIANS(G1229))*COS(RADIANS(E1227))*COS(RADIANS(AQ1217))))&gt;90,0,$F$4*$F$5/E1226^2*(SIN(RADIANS(G1229))*SIN(RADIANS(E1227))+COS(RADIANS(G1229))*COS(RADIANS(E1227))*COS(RADIANS(AQ1217))))</f>
        <v>0</v>
      </c>
      <c r="AR1229" s="3">
        <f>IF(DEGREES(ACOS(SIN(RADIANS(G1229))*SIN(RADIANS(E1227))+COS(RADIANS(G1229))*COS(RADIANS(E1227))*COS(RADIANS(AR1217))))&gt;90,0,$F$4*$F$5/E1226^2*(SIN(RADIANS(G1229))*SIN(RADIANS(E1227))+COS(RADIANS(G1229))*COS(RADIANS(E1227))*COS(RADIANS(AR1217))))</f>
        <v>0</v>
      </c>
    </row>
    <row r="1230" spans="2:44" ht="15.75" customHeight="1" x14ac:dyDescent="0.2">
      <c r="G1230" s="3">
        <v>-20</v>
      </c>
      <c r="I1230" s="3">
        <f>IF(DEGREES(ACOS(SIN(RADIANS(G1230))*SIN(RADIANS(E1227))+COS(RADIANS(G1230))*COS(RADIANS(E1227))*COS(RADIANS(I1217))))&gt;90,0,$F$4*$F$5/E1226^2*(SIN(RADIANS(G1230))*SIN(RADIANS(E1227))+COS(RADIANS(G1230))*COS(RADIANS(E1227))*COS(RADIANS(I1217))))</f>
        <v>0</v>
      </c>
      <c r="J1230" s="3">
        <f>IF(DEGREES(ACOS(SIN(RADIANS(G1230))*SIN(RADIANS(E1227))+COS(RADIANS(G1230))*COS(RADIANS(E1227))*COS(RADIANS(J1217))))&gt;90,0,$F$4*$F$5/E1226^2*(SIN(RADIANS(G1230))*SIN(RADIANS(E1227))+COS(RADIANS(G1230))*COS(RADIANS(E1227))*COS(RADIANS(J1217))))</f>
        <v>0</v>
      </c>
      <c r="K1230" s="3">
        <f>IF(DEGREES(ACOS(SIN(RADIANS(G1230))*SIN(RADIANS(E1227))+COS(RADIANS(G1230))*COS(RADIANS(E1227))*COS(RADIANS(K1217))))&gt;90,0,$F$4*$F$5/E1226^2*(SIN(RADIANS(G1230))*SIN(RADIANS(E1227))+COS(RADIANS(G1230))*COS(RADIANS(E1227))*COS(RADIANS(K1217))))</f>
        <v>0</v>
      </c>
      <c r="L1230" s="3">
        <f>IF(DEGREES(ACOS(SIN(RADIANS(G1230))*SIN(RADIANS(E1227))+COS(RADIANS(G1230))*COS(RADIANS(E1227))*COS(RADIANS(L1217))))&gt;90,0,$F$4*$F$5/E1226^2*(SIN(RADIANS(G1230))*SIN(RADIANS(E1227))+COS(RADIANS(G1230))*COS(RADIANS(E1227))*COS(RADIANS(L1217))))</f>
        <v>0</v>
      </c>
      <c r="M1230" s="3">
        <f>IF(DEGREES(ACOS(SIN(RADIANS(G1230))*SIN(RADIANS(E1227))+COS(RADIANS(G1230))*COS(RADIANS(E1227))*COS(RADIANS(M1217))))&gt;90,0,$F$4*$F$5/E1226^2*(SIN(RADIANS(G1230))*SIN(RADIANS(E1227))+COS(RADIANS(G1230))*COS(RADIANS(E1227))*COS(RADIANS(M1217))))</f>
        <v>0</v>
      </c>
      <c r="N1230" s="3">
        <f>IF(DEGREES(ACOS(SIN(RADIANS(G1230))*SIN(RADIANS(E1227))+COS(RADIANS(G1230))*COS(RADIANS(E1227))*COS(RADIANS(N1217))))&gt;90,0,$F$4*$F$5/E1226^2*(SIN(RADIANS(G1230))*SIN(RADIANS(E1227))+COS(RADIANS(G1230))*COS(RADIANS(E1227))*COS(RADIANS(N1217))))</f>
        <v>0</v>
      </c>
      <c r="O1230" s="3">
        <f>IF(DEGREES(ACOS(SIN(RADIANS(G1230))*SIN(RADIANS(E1227))+COS(RADIANS(G1230))*COS(RADIANS(E1227))*COS(RADIANS(O1217))))&gt;90,0,$F$4*$F$5/E1226^2*(SIN(RADIANS(G1230))*SIN(RADIANS(E1227))+COS(RADIANS(G1230))*COS(RADIANS(E1227))*COS(RADIANS(O1217))))</f>
        <v>0</v>
      </c>
      <c r="P1230" s="3">
        <f>IF(DEGREES(ACOS(SIN(RADIANS(G1230))*SIN(RADIANS(E1227))+COS(RADIANS(G1230))*COS(RADIANS(E1227))*COS(RADIANS(P1217))))&gt;90,0,$F$4*$F$5/E1226^2*(SIN(RADIANS(G1230))*SIN(RADIANS(E1227))+COS(RADIANS(G1230))*COS(RADIANS(E1227))*COS(RADIANS(P1217))))</f>
        <v>0</v>
      </c>
      <c r="Q1230" s="3">
        <f>IF(DEGREES(ACOS(SIN(RADIANS(G1230))*SIN(RADIANS(E1227))+COS(RADIANS(G1230))*COS(RADIANS(E1227))*COS(RADIANS(Q1217))))&gt;90,0,$F$4*$F$5/E1226^2*(SIN(RADIANS(G1230))*SIN(RADIANS(E1227))+COS(RADIANS(G1230))*COS(RADIANS(E1227))*COS(RADIANS(Q1217))))</f>
        <v>0</v>
      </c>
      <c r="R1230" s="3" t="e">
        <f>IF(DEGREES(ACOS(SIN(RADIANS(G1230))*SIN(RADIANS(E1227))+COS(RADIANS(G1230))*COS(RADIANS(E1227))*COS(RADIANS(R1217))))&gt;90,0,$F$4*$F$5/E1226^2*(SIN(RADIANS(G1230))*SIN(RADIANS(E1227))+COS(RADIANS(G1230))*COS(RADIANS(E1227))*COS(RADIANS(R1217))))</f>
        <v>#DIV/0!</v>
      </c>
      <c r="S1230" s="3" t="e">
        <f>IF(DEGREES(ACOS(SIN(RADIANS(G1230))*SIN(RADIANS(E1227))+COS(RADIANS(G1230))*COS(RADIANS(E1227))*COS(RADIANS(S1217))))&gt;90,0,$F$4*$F$5/E1226^2*(SIN(RADIANS(G1230))*SIN(RADIANS(E1227))+COS(RADIANS(G1230))*COS(RADIANS(E1227))*COS(RADIANS(S1217))))</f>
        <v>#DIV/0!</v>
      </c>
      <c r="T1230" s="3" t="e">
        <f>IF(DEGREES(ACOS(SIN(RADIANS(G1230))*SIN(RADIANS(E1227))+COS(RADIANS(G1230))*COS(RADIANS(E1227))*COS(RADIANS(T1217))))&gt;90,0,$F$4*$F$5/E1226^2*(SIN(RADIANS(G1230))*SIN(RADIANS(E1227))+COS(RADIANS(G1230))*COS(RADIANS(E1227))*COS(RADIANS(T1217))))</f>
        <v>#DIV/0!</v>
      </c>
      <c r="U1230" s="3" t="e">
        <f>IF(DEGREES(ACOS(SIN(RADIANS(G1230))*SIN(RADIANS(E1227))+COS(RADIANS(G1230))*COS(RADIANS(E1227))*COS(RADIANS(U1217))))&gt;90,0,$F$4*$F$5/E1226^2*(SIN(RADIANS(G1230))*SIN(RADIANS(E1227))+COS(RADIANS(G1230))*COS(RADIANS(E1227))*COS(RADIANS(U1217))))</f>
        <v>#DIV/0!</v>
      </c>
      <c r="V1230" s="3" t="e">
        <f>IF(DEGREES(ACOS(SIN(RADIANS(G1230))*SIN(RADIANS(E1227))+COS(RADIANS(G1230))*COS(RADIANS(E1227))*COS(RADIANS(V1217))))&gt;90,0,$F$4*$F$5/E1226^2*(SIN(RADIANS(G1230))*SIN(RADIANS(E1227))+COS(RADIANS(G1230))*COS(RADIANS(E1227))*COS(RADIANS(V1217))))</f>
        <v>#DIV/0!</v>
      </c>
      <c r="W1230" s="3" t="e">
        <f>IF(DEGREES(ACOS(SIN(RADIANS(G1230))*SIN(RADIANS(E1227))+COS(RADIANS(G1230))*COS(RADIANS(E1227))*COS(RADIANS(W1217))))&gt;90,0,$F$4*$F$5/E1226^2*(SIN(RADIANS(G1230))*SIN(RADIANS(E1227))+COS(RADIANS(G1230))*COS(RADIANS(E1227))*COS(RADIANS(W1217))))</f>
        <v>#DIV/0!</v>
      </c>
      <c r="X1230" s="3" t="e">
        <f>IF(DEGREES(ACOS(SIN(RADIANS(G1230))*SIN(RADIANS(E1227))+COS(RADIANS(G1230))*COS(RADIANS(E1227))*COS(RADIANS(X1217))))&gt;90,0,$F$4*$F$5/E1226^2*(SIN(RADIANS(G1230))*SIN(RADIANS(E1227))+COS(RADIANS(G1230))*COS(RADIANS(E1227))*COS(RADIANS(X1217))))</f>
        <v>#DIV/0!</v>
      </c>
      <c r="Y1230" s="3" t="e">
        <f>IF(DEGREES(ACOS(SIN(RADIANS(G1230))*SIN(RADIANS(E1227))+COS(RADIANS(G1230))*COS(RADIANS(E1227))*COS(RADIANS(Y1217))))&gt;90,0,$F$4*$F$5/E1226^2*(SIN(RADIANS(G1230))*SIN(RADIANS(E1227))+COS(RADIANS(G1230))*COS(RADIANS(E1227))*COS(RADIANS(Y1217))))</f>
        <v>#DIV/0!</v>
      </c>
      <c r="Z1230" s="3" t="e">
        <f>IF(DEGREES(ACOS(SIN(RADIANS(G1230))*SIN(RADIANS(E1227))+COS(RADIANS(G1230))*COS(RADIANS(E1227))*COS(RADIANS(Z1217))))&gt;90,0,$F$4*$F$5/E1226^2*(SIN(RADIANS(G1230))*SIN(RADIANS(E1227))+COS(RADIANS(G1230))*COS(RADIANS(E1227))*COS(RADIANS(Z1217))))</f>
        <v>#DIV/0!</v>
      </c>
      <c r="AA1230" s="3" t="e">
        <f>IF(DEGREES(ACOS(SIN(RADIANS(G1230))*SIN(RADIANS(E1227))+COS(RADIANS(G1230))*COS(RADIANS(E1227))*COS(RADIANS(AA1217))))&gt;90,0,$F$4*$F$5/E1226^2*(SIN(RADIANS(G1230))*SIN(RADIANS(E1227))+COS(RADIANS(G1230))*COS(RADIANS(E1227))*COS(RADIANS(AA1217))))</f>
        <v>#DIV/0!</v>
      </c>
      <c r="AB1230" s="3" t="e">
        <f>IF(DEGREES(ACOS(SIN(RADIANS(G1230))*SIN(RADIANS(E1227))+COS(RADIANS(G1230))*COS(RADIANS(E1227))*COS(RADIANS(AB1217))))&gt;90,0,$F$4*$F$5/E1226^2*(SIN(RADIANS(G1230))*SIN(RADIANS(E1227))+COS(RADIANS(G1230))*COS(RADIANS(E1227))*COS(RADIANS(AB1217))))</f>
        <v>#DIV/0!</v>
      </c>
      <c r="AC1230" s="3" t="e">
        <f>IF(DEGREES(ACOS(SIN(RADIANS(G1230))*SIN(RADIANS(E1227))+COS(RADIANS(G1230))*COS(RADIANS(E1227))*COS(RADIANS(AC1217))))&gt;90,0,$F$4*$F$5/E1226^2*(SIN(RADIANS(G1230))*SIN(RADIANS(E1227))+COS(RADIANS(G1230))*COS(RADIANS(E1227))*COS(RADIANS(AC1217))))</f>
        <v>#DIV/0!</v>
      </c>
      <c r="AD1230" s="3" t="e">
        <f>IF(DEGREES(ACOS(SIN(RADIANS(G1230))*SIN(RADIANS(E1227))+COS(RADIANS(G1230))*COS(RADIANS(E1227))*COS(RADIANS(AD1217))))&gt;90,0,$F$4*$F$5/E1226^2*(SIN(RADIANS(G1230))*SIN(RADIANS(E1227))+COS(RADIANS(G1230))*COS(RADIANS(E1227))*COS(RADIANS(AD1217))))</f>
        <v>#DIV/0!</v>
      </c>
      <c r="AE1230" s="3" t="e">
        <f>IF(DEGREES(ACOS(SIN(RADIANS(G1230))*SIN(RADIANS(E1227))+COS(RADIANS(G1230))*COS(RADIANS(E1227))*COS(RADIANS(AE1217))))&gt;90,0,$F$4*$F$5/E1226^2*(SIN(RADIANS(G1230))*SIN(RADIANS(E1227))+COS(RADIANS(G1230))*COS(RADIANS(E1227))*COS(RADIANS(AE1217))))</f>
        <v>#DIV/0!</v>
      </c>
      <c r="AF1230" s="3" t="e">
        <f>IF(DEGREES(ACOS(SIN(RADIANS(G1230))*SIN(RADIANS(E1227))+COS(RADIANS(G1230))*COS(RADIANS(E1227))*COS(RADIANS(AF1217))))&gt;90,0,$F$4*$F$5/E1226^2*(SIN(RADIANS(G1230))*SIN(RADIANS(E1227))+COS(RADIANS(G1230))*COS(RADIANS(E1227))*COS(RADIANS(AF1217))))</f>
        <v>#DIV/0!</v>
      </c>
      <c r="AG1230" s="3" t="e">
        <f>IF(DEGREES(ACOS(SIN(RADIANS(G1230))*SIN(RADIANS(E1227))+COS(RADIANS(G1230))*COS(RADIANS(E1227))*COS(RADIANS(AG1217))))&gt;90,0,$F$4*$F$5/E1226^2*(SIN(RADIANS(G1230))*SIN(RADIANS(E1227))+COS(RADIANS(G1230))*COS(RADIANS(E1227))*COS(RADIANS(AG1217))))</f>
        <v>#DIV/0!</v>
      </c>
      <c r="AH1230" s="3" t="e">
        <f>IF(DEGREES(ACOS(SIN(RADIANS(G1230))*SIN(RADIANS(E1227))+COS(RADIANS(G1230))*COS(RADIANS(E1227))*COS(RADIANS(AH1217))))&gt;90,0,$F$4*$F$5/E1226^2*(SIN(RADIANS(G1230))*SIN(RADIANS(E1227))+COS(RADIANS(G1230))*COS(RADIANS(E1227))*COS(RADIANS(AH1217))))</f>
        <v>#DIV/0!</v>
      </c>
      <c r="AI1230" s="3" t="e">
        <f>IF(DEGREES(ACOS(SIN(RADIANS(G1230))*SIN(RADIANS(E1227))+COS(RADIANS(G1230))*COS(RADIANS(E1227))*COS(RADIANS(AI1217))))&gt;90,0,$F$4*$F$5/E1226^2*(SIN(RADIANS(G1230))*SIN(RADIANS(E1227))+COS(RADIANS(G1230))*COS(RADIANS(E1227))*COS(RADIANS(AI1217))))</f>
        <v>#DIV/0!</v>
      </c>
      <c r="AJ1230" s="3" t="e">
        <f>IF(DEGREES(ACOS(SIN(RADIANS(G1230))*SIN(RADIANS(E1227))+COS(RADIANS(G1230))*COS(RADIANS(E1227))*COS(RADIANS(AJ1217))))&gt;90,0,$F$4*$F$5/E1226^2*(SIN(RADIANS(G1230))*SIN(RADIANS(E1227))+COS(RADIANS(G1230))*COS(RADIANS(E1227))*COS(RADIANS(AJ1217))))</f>
        <v>#DIV/0!</v>
      </c>
      <c r="AK1230" s="3">
        <f>IF(DEGREES(ACOS(SIN(RADIANS(G1230))*SIN(RADIANS(E1227))+COS(RADIANS(G1230))*COS(RADIANS(E1227))*COS(RADIANS(AK1217))))&gt;90,0,$F$4*$F$5/E1226^2*(SIN(RADIANS(G1230))*SIN(RADIANS(E1227))+COS(RADIANS(G1230))*COS(RADIANS(E1227))*COS(RADIANS(AK1217))))</f>
        <v>0</v>
      </c>
      <c r="AL1230" s="3">
        <f>IF(DEGREES(ACOS(SIN(RADIANS(G1230))*SIN(RADIANS(E1227))+COS(RADIANS(G1230))*COS(RADIANS(E1227))*COS(RADIANS(AL1217))))&gt;90,0,$F$4*$F$5/E1226^2*(SIN(RADIANS(G1230))*SIN(RADIANS(E1227))+COS(RADIANS(G1230))*COS(RADIANS(E1227))*COS(RADIANS(AL1217))))</f>
        <v>0</v>
      </c>
      <c r="AM1230" s="3">
        <f>IF(DEGREES(ACOS(SIN(RADIANS(G1230))*SIN(RADIANS(E1227))+COS(RADIANS(G1230))*COS(RADIANS(E1227))*COS(RADIANS(AM1217))))&gt;90,0,$F$4*$F$5/E1226^2*(SIN(RADIANS(G1230))*SIN(RADIANS(E1227))+COS(RADIANS(G1230))*COS(RADIANS(E1227))*COS(RADIANS(AM1217))))</f>
        <v>0</v>
      </c>
      <c r="AN1230" s="3">
        <f>IF(DEGREES(ACOS(SIN(RADIANS(G1230))*SIN(RADIANS(E1227))+COS(RADIANS(G1230))*COS(RADIANS(E1227))*COS(RADIANS(AN1217))))&gt;90,0,$F$4*$F$5/E1226^2*(SIN(RADIANS(G1230))*SIN(RADIANS(E1227))+COS(RADIANS(G1230))*COS(RADIANS(E1227))*COS(RADIANS(AN1217))))</f>
        <v>0</v>
      </c>
      <c r="AO1230" s="3">
        <f>IF(DEGREES(ACOS(SIN(RADIANS(G1230))*SIN(RADIANS(E1227))+COS(RADIANS(G1230))*COS(RADIANS(E1227))*COS(RADIANS(AO1217))))&gt;90,0,$F$4*$F$5/E1226^2*(SIN(RADIANS(G1230))*SIN(RADIANS(E1227))+COS(RADIANS(G1230))*COS(RADIANS(E1227))*COS(RADIANS(AO1217))))</f>
        <v>0</v>
      </c>
      <c r="AP1230" s="3">
        <f>IF(DEGREES(ACOS(SIN(RADIANS(G1230))*SIN(RADIANS(E1227))+COS(RADIANS(G1230))*COS(RADIANS(E1227))*COS(RADIANS(AP1217))))&gt;90,0,$F$4*$F$5/E1226^2*(SIN(RADIANS(G1230))*SIN(RADIANS(E1227))+COS(RADIANS(G1230))*COS(RADIANS(E1227))*COS(RADIANS(AP1217))))</f>
        <v>0</v>
      </c>
      <c r="AQ1230" s="3">
        <f>IF(DEGREES(ACOS(SIN(RADIANS(G1230))*SIN(RADIANS(E1227))+COS(RADIANS(G1230))*COS(RADIANS(E1227))*COS(RADIANS(AQ1217))))&gt;90,0,$F$4*$F$5/E1226^2*(SIN(RADIANS(G1230))*SIN(RADIANS(E1227))+COS(RADIANS(G1230))*COS(RADIANS(E1227))*COS(RADIANS(AQ1217))))</f>
        <v>0</v>
      </c>
      <c r="AR1230" s="3">
        <f>IF(DEGREES(ACOS(SIN(RADIANS(G1230))*SIN(RADIANS(E1227))+COS(RADIANS(G1230))*COS(RADIANS(E1227))*COS(RADIANS(AR1217))))&gt;90,0,$F$4*$F$5/E1226^2*(SIN(RADIANS(G1230))*SIN(RADIANS(E1227))+COS(RADIANS(G1230))*COS(RADIANS(E1227))*COS(RADIANS(AR1217))))</f>
        <v>0</v>
      </c>
    </row>
    <row r="1231" spans="2:44" ht="15.75" customHeight="1" x14ac:dyDescent="0.2">
      <c r="G1231" s="3">
        <v>-30</v>
      </c>
      <c r="I1231" s="3">
        <f>IF(DEGREES(ACOS(SIN(RADIANS(G1231))*SIN(RADIANS(E1227))+COS(RADIANS(G1231))*COS(RADIANS(E1227))*COS(RADIANS(I1217))))&gt;90,0,$F$4*$F$5/E1226^2*(SIN(RADIANS(G1231))*SIN(RADIANS(E1227))+COS(RADIANS(G1231))*COS(RADIANS(E1227))*COS(RADIANS(I1217))))</f>
        <v>0</v>
      </c>
      <c r="J1231" s="3">
        <f>IF(DEGREES(ACOS(SIN(RADIANS(G1231))*SIN(RADIANS(E1227))+COS(RADIANS(G1231))*COS(RADIANS(E1227))*COS(RADIANS(J1217))))&gt;90,0,$F$4*$F$5/E1226^2*(SIN(RADIANS(G1231))*SIN(RADIANS(E1227))+COS(RADIANS(G1231))*COS(RADIANS(E1227))*COS(RADIANS(J1217))))</f>
        <v>0</v>
      </c>
      <c r="K1231" s="3">
        <f>IF(DEGREES(ACOS(SIN(RADIANS(G1231))*SIN(RADIANS(E1227))+COS(RADIANS(G1231))*COS(RADIANS(E1227))*COS(RADIANS(K1217))))&gt;90,0,$F$4*$F$5/E1226^2*(SIN(RADIANS(G1231))*SIN(RADIANS(E1227))+COS(RADIANS(G1231))*COS(RADIANS(E1227))*COS(RADIANS(K1217))))</f>
        <v>0</v>
      </c>
      <c r="L1231" s="3">
        <f>IF(DEGREES(ACOS(SIN(RADIANS(G1231))*SIN(RADIANS(E1227))+COS(RADIANS(G1231))*COS(RADIANS(E1227))*COS(RADIANS(L1217))))&gt;90,0,$F$4*$F$5/E1226^2*(SIN(RADIANS(G1231))*SIN(RADIANS(E1227))+COS(RADIANS(G1231))*COS(RADIANS(E1227))*COS(RADIANS(L1217))))</f>
        <v>0</v>
      </c>
      <c r="M1231" s="3">
        <f>IF(DEGREES(ACOS(SIN(RADIANS(G1231))*SIN(RADIANS(E1227))+COS(RADIANS(G1231))*COS(RADIANS(E1227))*COS(RADIANS(M1217))))&gt;90,0,$F$4*$F$5/E1226^2*(SIN(RADIANS(G1231))*SIN(RADIANS(E1227))+COS(RADIANS(G1231))*COS(RADIANS(E1227))*COS(RADIANS(M1217))))</f>
        <v>0</v>
      </c>
      <c r="N1231" s="3">
        <f>IF(DEGREES(ACOS(SIN(RADIANS(G1231))*SIN(RADIANS(E1227))+COS(RADIANS(G1231))*COS(RADIANS(E1227))*COS(RADIANS(N1217))))&gt;90,0,$F$4*$F$5/E1226^2*(SIN(RADIANS(G1231))*SIN(RADIANS(E1227))+COS(RADIANS(G1231))*COS(RADIANS(E1227))*COS(RADIANS(N1217))))</f>
        <v>0</v>
      </c>
      <c r="O1231" s="3">
        <f>IF(DEGREES(ACOS(SIN(RADIANS(G1231))*SIN(RADIANS(E1227))+COS(RADIANS(G1231))*COS(RADIANS(E1227))*COS(RADIANS(O1217))))&gt;90,0,$F$4*$F$5/E1226^2*(SIN(RADIANS(G1231))*SIN(RADIANS(E1227))+COS(RADIANS(G1231))*COS(RADIANS(E1227))*COS(RADIANS(O1217))))</f>
        <v>0</v>
      </c>
      <c r="P1231" s="3">
        <f>IF(DEGREES(ACOS(SIN(RADIANS(G1231))*SIN(RADIANS(E1227))+COS(RADIANS(G1231))*COS(RADIANS(E1227))*COS(RADIANS(P1217))))&gt;90,0,$F$4*$F$5/E1226^2*(SIN(RADIANS(G1231))*SIN(RADIANS(E1227))+COS(RADIANS(G1231))*COS(RADIANS(E1227))*COS(RADIANS(P1217))))</f>
        <v>0</v>
      </c>
      <c r="Q1231" s="3">
        <f>IF(DEGREES(ACOS(SIN(RADIANS(G1231))*SIN(RADIANS(E1227))+COS(RADIANS(G1231))*COS(RADIANS(E1227))*COS(RADIANS(Q1217))))&gt;90,0,$F$4*$F$5/E1226^2*(SIN(RADIANS(G1231))*SIN(RADIANS(E1227))+COS(RADIANS(G1231))*COS(RADIANS(E1227))*COS(RADIANS(Q1217))))</f>
        <v>0</v>
      </c>
      <c r="R1231" s="3" t="e">
        <f>IF(DEGREES(ACOS(SIN(RADIANS(G1231))*SIN(RADIANS(E1227))+COS(RADIANS(G1231))*COS(RADIANS(E1227))*COS(RADIANS(R1217))))&gt;90,0,$F$4*$F$5/E1226^2*(SIN(RADIANS(G1231))*SIN(RADIANS(E1227))+COS(RADIANS(G1231))*COS(RADIANS(E1227))*COS(RADIANS(R1217))))</f>
        <v>#DIV/0!</v>
      </c>
      <c r="S1231" s="3" t="e">
        <f>IF(DEGREES(ACOS(SIN(RADIANS(G1231))*SIN(RADIANS(E1227))+COS(RADIANS(G1231))*COS(RADIANS(E1227))*COS(RADIANS(S1217))))&gt;90,0,$F$4*$F$5/E1226^2*(SIN(RADIANS(G1231))*SIN(RADIANS(E1227))+COS(RADIANS(G1231))*COS(RADIANS(E1227))*COS(RADIANS(S1217))))</f>
        <v>#DIV/0!</v>
      </c>
      <c r="T1231" s="3" t="e">
        <f>IF(DEGREES(ACOS(SIN(RADIANS(G1231))*SIN(RADIANS(E1227))+COS(RADIANS(G1231))*COS(RADIANS(E1227))*COS(RADIANS(T1217))))&gt;90,0,$F$4*$F$5/E1226^2*(SIN(RADIANS(G1231))*SIN(RADIANS(E1227))+COS(RADIANS(G1231))*COS(RADIANS(E1227))*COS(RADIANS(T1217))))</f>
        <v>#DIV/0!</v>
      </c>
      <c r="U1231" s="3" t="e">
        <f>IF(DEGREES(ACOS(SIN(RADIANS(G1231))*SIN(RADIANS(E1227))+COS(RADIANS(G1231))*COS(RADIANS(E1227))*COS(RADIANS(U1217))))&gt;90,0,$F$4*$F$5/E1226^2*(SIN(RADIANS(G1231))*SIN(RADIANS(E1227))+COS(RADIANS(G1231))*COS(RADIANS(E1227))*COS(RADIANS(U1217))))</f>
        <v>#DIV/0!</v>
      </c>
      <c r="V1231" s="3" t="e">
        <f>IF(DEGREES(ACOS(SIN(RADIANS(G1231))*SIN(RADIANS(E1227))+COS(RADIANS(G1231))*COS(RADIANS(E1227))*COS(RADIANS(V1217))))&gt;90,0,$F$4*$F$5/E1226^2*(SIN(RADIANS(G1231))*SIN(RADIANS(E1227))+COS(RADIANS(G1231))*COS(RADIANS(E1227))*COS(RADIANS(V1217))))</f>
        <v>#DIV/0!</v>
      </c>
      <c r="W1231" s="3" t="e">
        <f>IF(DEGREES(ACOS(SIN(RADIANS(G1231))*SIN(RADIANS(E1227))+COS(RADIANS(G1231))*COS(RADIANS(E1227))*COS(RADIANS(W1217))))&gt;90,0,$F$4*$F$5/E1226^2*(SIN(RADIANS(G1231))*SIN(RADIANS(E1227))+COS(RADIANS(G1231))*COS(RADIANS(E1227))*COS(RADIANS(W1217))))</f>
        <v>#DIV/0!</v>
      </c>
      <c r="X1231" s="3" t="e">
        <f>IF(DEGREES(ACOS(SIN(RADIANS(G1231))*SIN(RADIANS(E1227))+COS(RADIANS(G1231))*COS(RADIANS(E1227))*COS(RADIANS(X1217))))&gt;90,0,$F$4*$F$5/E1226^2*(SIN(RADIANS(G1231))*SIN(RADIANS(E1227))+COS(RADIANS(G1231))*COS(RADIANS(E1227))*COS(RADIANS(X1217))))</f>
        <v>#DIV/0!</v>
      </c>
      <c r="Y1231" s="3" t="e">
        <f>IF(DEGREES(ACOS(SIN(RADIANS(G1231))*SIN(RADIANS(E1227))+COS(RADIANS(G1231))*COS(RADIANS(E1227))*COS(RADIANS(Y1217))))&gt;90,0,$F$4*$F$5/E1226^2*(SIN(RADIANS(G1231))*SIN(RADIANS(E1227))+COS(RADIANS(G1231))*COS(RADIANS(E1227))*COS(RADIANS(Y1217))))</f>
        <v>#DIV/0!</v>
      </c>
      <c r="Z1231" s="3" t="e">
        <f>IF(DEGREES(ACOS(SIN(RADIANS(G1231))*SIN(RADIANS(E1227))+COS(RADIANS(G1231))*COS(RADIANS(E1227))*COS(RADIANS(Z1217))))&gt;90,0,$F$4*$F$5/E1226^2*(SIN(RADIANS(G1231))*SIN(RADIANS(E1227))+COS(RADIANS(G1231))*COS(RADIANS(E1227))*COS(RADIANS(Z1217))))</f>
        <v>#DIV/0!</v>
      </c>
      <c r="AA1231" s="3" t="e">
        <f>IF(DEGREES(ACOS(SIN(RADIANS(G1231))*SIN(RADIANS(E1227))+COS(RADIANS(G1231))*COS(RADIANS(E1227))*COS(RADIANS(AA1217))))&gt;90,0,$F$4*$F$5/E1226^2*(SIN(RADIANS(G1231))*SIN(RADIANS(E1227))+COS(RADIANS(G1231))*COS(RADIANS(E1227))*COS(RADIANS(AA1217))))</f>
        <v>#DIV/0!</v>
      </c>
      <c r="AB1231" s="3" t="e">
        <f>IF(DEGREES(ACOS(SIN(RADIANS(G1231))*SIN(RADIANS(E1227))+COS(RADIANS(G1231))*COS(RADIANS(E1227))*COS(RADIANS(AB1217))))&gt;90,0,$F$4*$F$5/E1226^2*(SIN(RADIANS(G1231))*SIN(RADIANS(E1227))+COS(RADIANS(G1231))*COS(RADIANS(E1227))*COS(RADIANS(AB1217))))</f>
        <v>#DIV/0!</v>
      </c>
      <c r="AC1231" s="3" t="e">
        <f>IF(DEGREES(ACOS(SIN(RADIANS(G1231))*SIN(RADIANS(E1227))+COS(RADIANS(G1231))*COS(RADIANS(E1227))*COS(RADIANS(AC1217))))&gt;90,0,$F$4*$F$5/E1226^2*(SIN(RADIANS(G1231))*SIN(RADIANS(E1227))+COS(RADIANS(G1231))*COS(RADIANS(E1227))*COS(RADIANS(AC1217))))</f>
        <v>#DIV/0!</v>
      </c>
      <c r="AD1231" s="3" t="e">
        <f>IF(DEGREES(ACOS(SIN(RADIANS(G1231))*SIN(RADIANS(E1227))+COS(RADIANS(G1231))*COS(RADIANS(E1227))*COS(RADIANS(AD1217))))&gt;90,0,$F$4*$F$5/E1226^2*(SIN(RADIANS(G1231))*SIN(RADIANS(E1227))+COS(RADIANS(G1231))*COS(RADIANS(E1227))*COS(RADIANS(AD1217))))</f>
        <v>#DIV/0!</v>
      </c>
      <c r="AE1231" s="3" t="e">
        <f>IF(DEGREES(ACOS(SIN(RADIANS(G1231))*SIN(RADIANS(E1227))+COS(RADIANS(G1231))*COS(RADIANS(E1227))*COS(RADIANS(AE1217))))&gt;90,0,$F$4*$F$5/E1226^2*(SIN(RADIANS(G1231))*SIN(RADIANS(E1227))+COS(RADIANS(G1231))*COS(RADIANS(E1227))*COS(RADIANS(AE1217))))</f>
        <v>#DIV/0!</v>
      </c>
      <c r="AF1231" s="3" t="e">
        <f>IF(DEGREES(ACOS(SIN(RADIANS(G1231))*SIN(RADIANS(E1227))+COS(RADIANS(G1231))*COS(RADIANS(E1227))*COS(RADIANS(AF1217))))&gt;90,0,$F$4*$F$5/E1226^2*(SIN(RADIANS(G1231))*SIN(RADIANS(E1227))+COS(RADIANS(G1231))*COS(RADIANS(E1227))*COS(RADIANS(AF1217))))</f>
        <v>#DIV/0!</v>
      </c>
      <c r="AG1231" s="3" t="e">
        <f>IF(DEGREES(ACOS(SIN(RADIANS(G1231))*SIN(RADIANS(E1227))+COS(RADIANS(G1231))*COS(RADIANS(E1227))*COS(RADIANS(AG1217))))&gt;90,0,$F$4*$F$5/E1226^2*(SIN(RADIANS(G1231))*SIN(RADIANS(E1227))+COS(RADIANS(G1231))*COS(RADIANS(E1227))*COS(RADIANS(AG1217))))</f>
        <v>#DIV/0!</v>
      </c>
      <c r="AH1231" s="3" t="e">
        <f>IF(DEGREES(ACOS(SIN(RADIANS(G1231))*SIN(RADIANS(E1227))+COS(RADIANS(G1231))*COS(RADIANS(E1227))*COS(RADIANS(AH1217))))&gt;90,0,$F$4*$F$5/E1226^2*(SIN(RADIANS(G1231))*SIN(RADIANS(E1227))+COS(RADIANS(G1231))*COS(RADIANS(E1227))*COS(RADIANS(AH1217))))</f>
        <v>#DIV/0!</v>
      </c>
      <c r="AI1231" s="3" t="e">
        <f>IF(DEGREES(ACOS(SIN(RADIANS(G1231))*SIN(RADIANS(E1227))+COS(RADIANS(G1231))*COS(RADIANS(E1227))*COS(RADIANS(AI1217))))&gt;90,0,$F$4*$F$5/E1226^2*(SIN(RADIANS(G1231))*SIN(RADIANS(E1227))+COS(RADIANS(G1231))*COS(RADIANS(E1227))*COS(RADIANS(AI1217))))</f>
        <v>#DIV/0!</v>
      </c>
      <c r="AJ1231" s="3" t="e">
        <f>IF(DEGREES(ACOS(SIN(RADIANS(G1231))*SIN(RADIANS(E1227))+COS(RADIANS(G1231))*COS(RADIANS(E1227))*COS(RADIANS(AJ1217))))&gt;90,0,$F$4*$F$5/E1226^2*(SIN(RADIANS(G1231))*SIN(RADIANS(E1227))+COS(RADIANS(G1231))*COS(RADIANS(E1227))*COS(RADIANS(AJ1217))))</f>
        <v>#DIV/0!</v>
      </c>
      <c r="AK1231" s="3">
        <f>IF(DEGREES(ACOS(SIN(RADIANS(G1231))*SIN(RADIANS(E1227))+COS(RADIANS(G1231))*COS(RADIANS(E1227))*COS(RADIANS(AK1217))))&gt;90,0,$F$4*$F$5/E1226^2*(SIN(RADIANS(G1231))*SIN(RADIANS(E1227))+COS(RADIANS(G1231))*COS(RADIANS(E1227))*COS(RADIANS(AK1217))))</f>
        <v>0</v>
      </c>
      <c r="AL1231" s="3">
        <f>IF(DEGREES(ACOS(SIN(RADIANS(G1231))*SIN(RADIANS(E1227))+COS(RADIANS(G1231))*COS(RADIANS(E1227))*COS(RADIANS(AL1217))))&gt;90,0,$F$4*$F$5/E1226^2*(SIN(RADIANS(G1231))*SIN(RADIANS(E1227))+COS(RADIANS(G1231))*COS(RADIANS(E1227))*COS(RADIANS(AL1217))))</f>
        <v>0</v>
      </c>
      <c r="AM1231" s="3">
        <f>IF(DEGREES(ACOS(SIN(RADIANS(G1231))*SIN(RADIANS(E1227))+COS(RADIANS(G1231))*COS(RADIANS(E1227))*COS(RADIANS(AM1217))))&gt;90,0,$F$4*$F$5/E1226^2*(SIN(RADIANS(G1231))*SIN(RADIANS(E1227))+COS(RADIANS(G1231))*COS(RADIANS(E1227))*COS(RADIANS(AM1217))))</f>
        <v>0</v>
      </c>
      <c r="AN1231" s="3">
        <f>IF(DEGREES(ACOS(SIN(RADIANS(G1231))*SIN(RADIANS(E1227))+COS(RADIANS(G1231))*COS(RADIANS(E1227))*COS(RADIANS(AN1217))))&gt;90,0,$F$4*$F$5/E1226^2*(SIN(RADIANS(G1231))*SIN(RADIANS(E1227))+COS(RADIANS(G1231))*COS(RADIANS(E1227))*COS(RADIANS(AN1217))))</f>
        <v>0</v>
      </c>
      <c r="AO1231" s="3">
        <f>IF(DEGREES(ACOS(SIN(RADIANS(G1231))*SIN(RADIANS(E1227))+COS(RADIANS(G1231))*COS(RADIANS(E1227))*COS(RADIANS(AO1217))))&gt;90,0,$F$4*$F$5/E1226^2*(SIN(RADIANS(G1231))*SIN(RADIANS(E1227))+COS(RADIANS(G1231))*COS(RADIANS(E1227))*COS(RADIANS(AO1217))))</f>
        <v>0</v>
      </c>
      <c r="AP1231" s="3">
        <f>IF(DEGREES(ACOS(SIN(RADIANS(G1231))*SIN(RADIANS(E1227))+COS(RADIANS(G1231))*COS(RADIANS(E1227))*COS(RADIANS(AP1217))))&gt;90,0,$F$4*$F$5/E1226^2*(SIN(RADIANS(G1231))*SIN(RADIANS(E1227))+COS(RADIANS(G1231))*COS(RADIANS(E1227))*COS(RADIANS(AP1217))))</f>
        <v>0</v>
      </c>
      <c r="AQ1231" s="3">
        <f>IF(DEGREES(ACOS(SIN(RADIANS(G1231))*SIN(RADIANS(E1227))+COS(RADIANS(G1231))*COS(RADIANS(E1227))*COS(RADIANS(AQ1217))))&gt;90,0,$F$4*$F$5/E1226^2*(SIN(RADIANS(G1231))*SIN(RADIANS(E1227))+COS(RADIANS(G1231))*COS(RADIANS(E1227))*COS(RADIANS(AQ1217))))</f>
        <v>0</v>
      </c>
      <c r="AR1231" s="3">
        <f>IF(DEGREES(ACOS(SIN(RADIANS(G1231))*SIN(RADIANS(E1227))+COS(RADIANS(G1231))*COS(RADIANS(E1227))*COS(RADIANS(AR1217))))&gt;90,0,$F$4*$F$5/E1226^2*(SIN(RADIANS(G1231))*SIN(RADIANS(E1227))+COS(RADIANS(G1231))*COS(RADIANS(E1227))*COS(RADIANS(AR1217))))</f>
        <v>0</v>
      </c>
    </row>
    <row r="1232" spans="2:44" ht="15.75" customHeight="1" x14ac:dyDescent="0.2">
      <c r="G1232" s="3">
        <v>-40</v>
      </c>
      <c r="I1232" s="3">
        <f>IF(DEGREES(ACOS(SIN(RADIANS(G1232))*SIN(RADIANS(E1227))+COS(RADIANS(G1232))*COS(RADIANS(E1227))*COS(RADIANS(I1217))))&gt;90,0,$F$4*$F$5/E1226^2*(SIN(RADIANS(G1232))*SIN(RADIANS(E1227))+COS(RADIANS(G1232))*COS(RADIANS(E1227))*COS(RADIANS(I1217))))</f>
        <v>0</v>
      </c>
      <c r="J1232" s="3">
        <f>IF(DEGREES(ACOS(SIN(RADIANS(G1232))*SIN(RADIANS(E1227))+COS(RADIANS(G1232))*COS(RADIANS(E1227))*COS(RADIANS(J1217))))&gt;90,0,$F$4*$F$5/E1226^2*(SIN(RADIANS(G1232))*SIN(RADIANS(E1227))+COS(RADIANS(G1232))*COS(RADIANS(E1227))*COS(RADIANS(J1217))))</f>
        <v>0</v>
      </c>
      <c r="K1232" s="3">
        <f>IF(DEGREES(ACOS(SIN(RADIANS(G1232))*SIN(RADIANS(E1227))+COS(RADIANS(G1232))*COS(RADIANS(E1227))*COS(RADIANS(K1217))))&gt;90,0,$F$4*$F$5/E1226^2*(SIN(RADIANS(G1232))*SIN(RADIANS(E1227))+COS(RADIANS(G1232))*COS(RADIANS(E1227))*COS(RADIANS(K1217))))</f>
        <v>0</v>
      </c>
      <c r="L1232" s="3">
        <f>IF(DEGREES(ACOS(SIN(RADIANS(G1232))*SIN(RADIANS(E1227))+COS(RADIANS(G1232))*COS(RADIANS(E1227))*COS(RADIANS(L1217))))&gt;90,0,$F$4*$F$5/E1226^2*(SIN(RADIANS(G1232))*SIN(RADIANS(E1227))+COS(RADIANS(G1232))*COS(RADIANS(E1227))*COS(RADIANS(L1217))))</f>
        <v>0</v>
      </c>
      <c r="M1232" s="3">
        <f>IF(DEGREES(ACOS(SIN(RADIANS(G1232))*SIN(RADIANS(E1227))+COS(RADIANS(G1232))*COS(RADIANS(E1227))*COS(RADIANS(M1217))))&gt;90,0,$F$4*$F$5/E1226^2*(SIN(RADIANS(G1232))*SIN(RADIANS(E1227))+COS(RADIANS(G1232))*COS(RADIANS(E1227))*COS(RADIANS(M1217))))</f>
        <v>0</v>
      </c>
      <c r="N1232" s="3">
        <f>IF(DEGREES(ACOS(SIN(RADIANS(G1232))*SIN(RADIANS(E1227))+COS(RADIANS(G1232))*COS(RADIANS(E1227))*COS(RADIANS(N1217))))&gt;90,0,$F$4*$F$5/E1226^2*(SIN(RADIANS(G1232))*SIN(RADIANS(E1227))+COS(RADIANS(G1232))*COS(RADIANS(E1227))*COS(RADIANS(N1217))))</f>
        <v>0</v>
      </c>
      <c r="O1232" s="3">
        <f>IF(DEGREES(ACOS(SIN(RADIANS(G1232))*SIN(RADIANS(E1227))+COS(RADIANS(G1232))*COS(RADIANS(E1227))*COS(RADIANS(O1217))))&gt;90,0,$F$4*$F$5/E1226^2*(SIN(RADIANS(G1232))*SIN(RADIANS(E1227))+COS(RADIANS(G1232))*COS(RADIANS(E1227))*COS(RADIANS(O1217))))</f>
        <v>0</v>
      </c>
      <c r="P1232" s="3">
        <f>IF(DEGREES(ACOS(SIN(RADIANS(G1232))*SIN(RADIANS(E1227))+COS(RADIANS(G1232))*COS(RADIANS(E1227))*COS(RADIANS(P1217))))&gt;90,0,$F$4*$F$5/E1226^2*(SIN(RADIANS(G1232))*SIN(RADIANS(E1227))+COS(RADIANS(G1232))*COS(RADIANS(E1227))*COS(RADIANS(P1217))))</f>
        <v>0</v>
      </c>
      <c r="Q1232" s="3">
        <f>IF(DEGREES(ACOS(SIN(RADIANS(G1232))*SIN(RADIANS(E1227))+COS(RADIANS(G1232))*COS(RADIANS(E1227))*COS(RADIANS(Q1217))))&gt;90,0,$F$4*$F$5/E1226^2*(SIN(RADIANS(G1232))*SIN(RADIANS(E1227))+COS(RADIANS(G1232))*COS(RADIANS(E1227))*COS(RADIANS(Q1217))))</f>
        <v>0</v>
      </c>
      <c r="R1232" s="3" t="e">
        <f>IF(DEGREES(ACOS(SIN(RADIANS(G1232))*SIN(RADIANS(E1227))+COS(RADIANS(G1232))*COS(RADIANS(E1227))*COS(RADIANS(R1217))))&gt;90,0,$F$4*$F$5/E1226^2*(SIN(RADIANS(G1232))*SIN(RADIANS(E1227))+COS(RADIANS(G1232))*COS(RADIANS(E1227))*COS(RADIANS(R1217))))</f>
        <v>#DIV/0!</v>
      </c>
      <c r="S1232" s="3" t="e">
        <f>IF(DEGREES(ACOS(SIN(RADIANS(G1232))*SIN(RADIANS(E1227))+COS(RADIANS(G1232))*COS(RADIANS(E1227))*COS(RADIANS(S1217))))&gt;90,0,$F$4*$F$5/E1226^2*(SIN(RADIANS(G1232))*SIN(RADIANS(E1227))+COS(RADIANS(G1232))*COS(RADIANS(E1227))*COS(RADIANS(S1217))))</f>
        <v>#DIV/0!</v>
      </c>
      <c r="T1232" s="3" t="e">
        <f>IF(DEGREES(ACOS(SIN(RADIANS(G1232))*SIN(RADIANS(E1227))+COS(RADIANS(G1232))*COS(RADIANS(E1227))*COS(RADIANS(T1217))))&gt;90,0,$F$4*$F$5/E1226^2*(SIN(RADIANS(G1232))*SIN(RADIANS(E1227))+COS(RADIANS(G1232))*COS(RADIANS(E1227))*COS(RADIANS(T1217))))</f>
        <v>#DIV/0!</v>
      </c>
      <c r="U1232" s="3" t="e">
        <f>IF(DEGREES(ACOS(SIN(RADIANS(G1232))*SIN(RADIANS(E1227))+COS(RADIANS(G1232))*COS(RADIANS(E1227))*COS(RADIANS(U1217))))&gt;90,0,$F$4*$F$5/E1226^2*(SIN(RADIANS(G1232))*SIN(RADIANS(E1227))+COS(RADIANS(G1232))*COS(RADIANS(E1227))*COS(RADIANS(U1217))))</f>
        <v>#DIV/0!</v>
      </c>
      <c r="V1232" s="3" t="e">
        <f>IF(DEGREES(ACOS(SIN(RADIANS(G1232))*SIN(RADIANS(E1227))+COS(RADIANS(G1232))*COS(RADIANS(E1227))*COS(RADIANS(V1217))))&gt;90,0,$F$4*$F$5/E1226^2*(SIN(RADIANS(G1232))*SIN(RADIANS(E1227))+COS(RADIANS(G1232))*COS(RADIANS(E1227))*COS(RADIANS(V1217))))</f>
        <v>#DIV/0!</v>
      </c>
      <c r="W1232" s="3" t="e">
        <f>IF(DEGREES(ACOS(SIN(RADIANS(G1232))*SIN(RADIANS(E1227))+COS(RADIANS(G1232))*COS(RADIANS(E1227))*COS(RADIANS(W1217))))&gt;90,0,$F$4*$F$5/E1226^2*(SIN(RADIANS(G1232))*SIN(RADIANS(E1227))+COS(RADIANS(G1232))*COS(RADIANS(E1227))*COS(RADIANS(W1217))))</f>
        <v>#DIV/0!</v>
      </c>
      <c r="X1232" s="3" t="e">
        <f>IF(DEGREES(ACOS(SIN(RADIANS(G1232))*SIN(RADIANS(E1227))+COS(RADIANS(G1232))*COS(RADIANS(E1227))*COS(RADIANS(X1217))))&gt;90,0,$F$4*$F$5/E1226^2*(SIN(RADIANS(G1232))*SIN(RADIANS(E1227))+COS(RADIANS(G1232))*COS(RADIANS(E1227))*COS(RADIANS(X1217))))</f>
        <v>#DIV/0!</v>
      </c>
      <c r="Y1232" s="3" t="e">
        <f>IF(DEGREES(ACOS(SIN(RADIANS(G1232))*SIN(RADIANS(E1227))+COS(RADIANS(G1232))*COS(RADIANS(E1227))*COS(RADIANS(Y1217))))&gt;90,0,$F$4*$F$5/E1226^2*(SIN(RADIANS(G1232))*SIN(RADIANS(E1227))+COS(RADIANS(G1232))*COS(RADIANS(E1227))*COS(RADIANS(Y1217))))</f>
        <v>#DIV/0!</v>
      </c>
      <c r="Z1232" s="3" t="e">
        <f>IF(DEGREES(ACOS(SIN(RADIANS(G1232))*SIN(RADIANS(E1227))+COS(RADIANS(G1232))*COS(RADIANS(E1227))*COS(RADIANS(Z1217))))&gt;90,0,$F$4*$F$5/E1226^2*(SIN(RADIANS(G1232))*SIN(RADIANS(E1227))+COS(RADIANS(G1232))*COS(RADIANS(E1227))*COS(RADIANS(Z1217))))</f>
        <v>#DIV/0!</v>
      </c>
      <c r="AA1232" s="3" t="e">
        <f>IF(DEGREES(ACOS(SIN(RADIANS(G1232))*SIN(RADIANS(E1227))+COS(RADIANS(G1232))*COS(RADIANS(E1227))*COS(RADIANS(AA1217))))&gt;90,0,$F$4*$F$5/E1226^2*(SIN(RADIANS(G1232))*SIN(RADIANS(E1227))+COS(RADIANS(G1232))*COS(RADIANS(E1227))*COS(RADIANS(AA1217))))</f>
        <v>#DIV/0!</v>
      </c>
      <c r="AB1232" s="3" t="e">
        <f>IF(DEGREES(ACOS(SIN(RADIANS(G1232))*SIN(RADIANS(E1227))+COS(RADIANS(G1232))*COS(RADIANS(E1227))*COS(RADIANS(AB1217))))&gt;90,0,$F$4*$F$5/E1226^2*(SIN(RADIANS(G1232))*SIN(RADIANS(E1227))+COS(RADIANS(G1232))*COS(RADIANS(E1227))*COS(RADIANS(AB1217))))</f>
        <v>#DIV/0!</v>
      </c>
      <c r="AC1232" s="3" t="e">
        <f>IF(DEGREES(ACOS(SIN(RADIANS(G1232))*SIN(RADIANS(E1227))+COS(RADIANS(G1232))*COS(RADIANS(E1227))*COS(RADIANS(AC1217))))&gt;90,0,$F$4*$F$5/E1226^2*(SIN(RADIANS(G1232))*SIN(RADIANS(E1227))+COS(RADIANS(G1232))*COS(RADIANS(E1227))*COS(RADIANS(AC1217))))</f>
        <v>#DIV/0!</v>
      </c>
      <c r="AD1232" s="3" t="e">
        <f>IF(DEGREES(ACOS(SIN(RADIANS(G1232))*SIN(RADIANS(E1227))+COS(RADIANS(G1232))*COS(RADIANS(E1227))*COS(RADIANS(AD1217))))&gt;90,0,$F$4*$F$5/E1226^2*(SIN(RADIANS(G1232))*SIN(RADIANS(E1227))+COS(RADIANS(G1232))*COS(RADIANS(E1227))*COS(RADIANS(AD1217))))</f>
        <v>#DIV/0!</v>
      </c>
      <c r="AE1232" s="3" t="e">
        <f>IF(DEGREES(ACOS(SIN(RADIANS(G1232))*SIN(RADIANS(E1227))+COS(RADIANS(G1232))*COS(RADIANS(E1227))*COS(RADIANS(AE1217))))&gt;90,0,$F$4*$F$5/E1226^2*(SIN(RADIANS(G1232))*SIN(RADIANS(E1227))+COS(RADIANS(G1232))*COS(RADIANS(E1227))*COS(RADIANS(AE1217))))</f>
        <v>#DIV/0!</v>
      </c>
      <c r="AF1232" s="3" t="e">
        <f>IF(DEGREES(ACOS(SIN(RADIANS(G1232))*SIN(RADIANS(E1227))+COS(RADIANS(G1232))*COS(RADIANS(E1227))*COS(RADIANS(AF1217))))&gt;90,0,$F$4*$F$5/E1226^2*(SIN(RADIANS(G1232))*SIN(RADIANS(E1227))+COS(RADIANS(G1232))*COS(RADIANS(E1227))*COS(RADIANS(AF1217))))</f>
        <v>#DIV/0!</v>
      </c>
      <c r="AG1232" s="3" t="e">
        <f>IF(DEGREES(ACOS(SIN(RADIANS(G1232))*SIN(RADIANS(E1227))+COS(RADIANS(G1232))*COS(RADIANS(E1227))*COS(RADIANS(AG1217))))&gt;90,0,$F$4*$F$5/E1226^2*(SIN(RADIANS(G1232))*SIN(RADIANS(E1227))+COS(RADIANS(G1232))*COS(RADIANS(E1227))*COS(RADIANS(AG1217))))</f>
        <v>#DIV/0!</v>
      </c>
      <c r="AH1232" s="3" t="e">
        <f>IF(DEGREES(ACOS(SIN(RADIANS(G1232))*SIN(RADIANS(E1227))+COS(RADIANS(G1232))*COS(RADIANS(E1227))*COS(RADIANS(AH1217))))&gt;90,0,$F$4*$F$5/E1226^2*(SIN(RADIANS(G1232))*SIN(RADIANS(E1227))+COS(RADIANS(G1232))*COS(RADIANS(E1227))*COS(RADIANS(AH1217))))</f>
        <v>#DIV/0!</v>
      </c>
      <c r="AI1232" s="3" t="e">
        <f>IF(DEGREES(ACOS(SIN(RADIANS(G1232))*SIN(RADIANS(E1227))+COS(RADIANS(G1232))*COS(RADIANS(E1227))*COS(RADIANS(AI1217))))&gt;90,0,$F$4*$F$5/E1226^2*(SIN(RADIANS(G1232))*SIN(RADIANS(E1227))+COS(RADIANS(G1232))*COS(RADIANS(E1227))*COS(RADIANS(AI1217))))</f>
        <v>#DIV/0!</v>
      </c>
      <c r="AJ1232" s="3" t="e">
        <f>IF(DEGREES(ACOS(SIN(RADIANS(G1232))*SIN(RADIANS(E1227))+COS(RADIANS(G1232))*COS(RADIANS(E1227))*COS(RADIANS(AJ1217))))&gt;90,0,$F$4*$F$5/E1226^2*(SIN(RADIANS(G1232))*SIN(RADIANS(E1227))+COS(RADIANS(G1232))*COS(RADIANS(E1227))*COS(RADIANS(AJ1217))))</f>
        <v>#DIV/0!</v>
      </c>
      <c r="AK1232" s="3">
        <f>IF(DEGREES(ACOS(SIN(RADIANS(G1232))*SIN(RADIANS(E1227))+COS(RADIANS(G1232))*COS(RADIANS(E1227))*COS(RADIANS(AK1217))))&gt;90,0,$F$4*$F$5/E1226^2*(SIN(RADIANS(G1232))*SIN(RADIANS(E1227))+COS(RADIANS(G1232))*COS(RADIANS(E1227))*COS(RADIANS(AK1217))))</f>
        <v>0</v>
      </c>
      <c r="AL1232" s="3">
        <f>IF(DEGREES(ACOS(SIN(RADIANS(G1232))*SIN(RADIANS(E1227))+COS(RADIANS(G1232))*COS(RADIANS(E1227))*COS(RADIANS(AL1217))))&gt;90,0,$F$4*$F$5/E1226^2*(SIN(RADIANS(G1232))*SIN(RADIANS(E1227))+COS(RADIANS(G1232))*COS(RADIANS(E1227))*COS(RADIANS(AL1217))))</f>
        <v>0</v>
      </c>
      <c r="AM1232" s="3">
        <f>IF(DEGREES(ACOS(SIN(RADIANS(G1232))*SIN(RADIANS(E1227))+COS(RADIANS(G1232))*COS(RADIANS(E1227))*COS(RADIANS(AM1217))))&gt;90,0,$F$4*$F$5/E1226^2*(SIN(RADIANS(G1232))*SIN(RADIANS(E1227))+COS(RADIANS(G1232))*COS(RADIANS(E1227))*COS(RADIANS(AM1217))))</f>
        <v>0</v>
      </c>
      <c r="AN1232" s="3">
        <f>IF(DEGREES(ACOS(SIN(RADIANS(G1232))*SIN(RADIANS(E1227))+COS(RADIANS(G1232))*COS(RADIANS(E1227))*COS(RADIANS(AN1217))))&gt;90,0,$F$4*$F$5/E1226^2*(SIN(RADIANS(G1232))*SIN(RADIANS(E1227))+COS(RADIANS(G1232))*COS(RADIANS(E1227))*COS(RADIANS(AN1217))))</f>
        <v>0</v>
      </c>
      <c r="AO1232" s="3">
        <f>IF(DEGREES(ACOS(SIN(RADIANS(G1232))*SIN(RADIANS(E1227))+COS(RADIANS(G1232))*COS(RADIANS(E1227))*COS(RADIANS(AO1217))))&gt;90,0,$F$4*$F$5/E1226^2*(SIN(RADIANS(G1232))*SIN(RADIANS(E1227))+COS(RADIANS(G1232))*COS(RADIANS(E1227))*COS(RADIANS(AO1217))))</f>
        <v>0</v>
      </c>
      <c r="AP1232" s="3">
        <f>IF(DEGREES(ACOS(SIN(RADIANS(G1232))*SIN(RADIANS(E1227))+COS(RADIANS(G1232))*COS(RADIANS(E1227))*COS(RADIANS(AP1217))))&gt;90,0,$F$4*$F$5/E1226^2*(SIN(RADIANS(G1232))*SIN(RADIANS(E1227))+COS(RADIANS(G1232))*COS(RADIANS(E1227))*COS(RADIANS(AP1217))))</f>
        <v>0</v>
      </c>
      <c r="AQ1232" s="3">
        <f>IF(DEGREES(ACOS(SIN(RADIANS(G1232))*SIN(RADIANS(E1227))+COS(RADIANS(G1232))*COS(RADIANS(E1227))*COS(RADIANS(AQ1217))))&gt;90,0,$F$4*$F$5/E1226^2*(SIN(RADIANS(G1232))*SIN(RADIANS(E1227))+COS(RADIANS(G1232))*COS(RADIANS(E1227))*COS(RADIANS(AQ1217))))</f>
        <v>0</v>
      </c>
      <c r="AR1232" s="3">
        <f>IF(DEGREES(ACOS(SIN(RADIANS(G1232))*SIN(RADIANS(E1227))+COS(RADIANS(G1232))*COS(RADIANS(E1227))*COS(RADIANS(AR1217))))&gt;90,0,$F$4*$F$5/E1226^2*(SIN(RADIANS(G1232))*SIN(RADIANS(E1227))+COS(RADIANS(G1232))*COS(RADIANS(E1227))*COS(RADIANS(AR1217))))</f>
        <v>0</v>
      </c>
    </row>
    <row r="1233" spans="2:44" ht="15.75" customHeight="1" x14ac:dyDescent="0.2">
      <c r="G1233" s="3">
        <v>-50</v>
      </c>
      <c r="I1233" s="3">
        <f>IF(DEGREES(ACOS(SIN(RADIANS(G1233))*SIN(RADIANS(E1227))+COS(RADIANS(G1233))*COS(RADIANS(E1227))*COS(RADIANS(I1217))))&gt;90,0,$F$4*$F$5/E1226^2*(SIN(RADIANS(G1233))*SIN(RADIANS(E1227))+COS(RADIANS(G1233))*COS(RADIANS(E1227))*COS(RADIANS(I1217))))</f>
        <v>0</v>
      </c>
      <c r="J1233" s="3">
        <f>IF(DEGREES(ACOS(SIN(RADIANS(G1233))*SIN(RADIANS(E1227))+COS(RADIANS(G1233))*COS(RADIANS(E1227))*COS(RADIANS(J1217))))&gt;90,0,$F$4*$F$5/E1226^2*(SIN(RADIANS(G1233))*SIN(RADIANS(E1227))+COS(RADIANS(G1233))*COS(RADIANS(E1227))*COS(RADIANS(J1217))))</f>
        <v>0</v>
      </c>
      <c r="K1233" s="3">
        <f>IF(DEGREES(ACOS(SIN(RADIANS(G1233))*SIN(RADIANS(E1227))+COS(RADIANS(G1233))*COS(RADIANS(E1227))*COS(RADIANS(K1217))))&gt;90,0,$F$4*$F$5/E1226^2*(SIN(RADIANS(G1233))*SIN(RADIANS(E1227))+COS(RADIANS(G1233))*COS(RADIANS(E1227))*COS(RADIANS(K1217))))</f>
        <v>0</v>
      </c>
      <c r="L1233" s="3">
        <f>IF(DEGREES(ACOS(SIN(RADIANS(G1233))*SIN(RADIANS(E1227))+COS(RADIANS(G1233))*COS(RADIANS(E1227))*COS(RADIANS(L1217))))&gt;90,0,$F$4*$F$5/E1226^2*(SIN(RADIANS(G1233))*SIN(RADIANS(E1227))+COS(RADIANS(G1233))*COS(RADIANS(E1227))*COS(RADIANS(L1217))))</f>
        <v>0</v>
      </c>
      <c r="M1233" s="3">
        <f>IF(DEGREES(ACOS(SIN(RADIANS(G1233))*SIN(RADIANS(E1227))+COS(RADIANS(G1233))*COS(RADIANS(E1227))*COS(RADIANS(M1217))))&gt;90,0,$F$4*$F$5/E1226^2*(SIN(RADIANS(G1233))*SIN(RADIANS(E1227))+COS(RADIANS(G1233))*COS(RADIANS(E1227))*COS(RADIANS(M1217))))</f>
        <v>0</v>
      </c>
      <c r="N1233" s="3">
        <f>IF(DEGREES(ACOS(SIN(RADIANS(G1233))*SIN(RADIANS(E1227))+COS(RADIANS(G1233))*COS(RADIANS(E1227))*COS(RADIANS(N1217))))&gt;90,0,$F$4*$F$5/E1226^2*(SIN(RADIANS(G1233))*SIN(RADIANS(E1227))+COS(RADIANS(G1233))*COS(RADIANS(E1227))*COS(RADIANS(N1217))))</f>
        <v>0</v>
      </c>
      <c r="O1233" s="3">
        <f>IF(DEGREES(ACOS(SIN(RADIANS(G1233))*SIN(RADIANS(E1227))+COS(RADIANS(G1233))*COS(RADIANS(E1227))*COS(RADIANS(O1217))))&gt;90,0,$F$4*$F$5/E1226^2*(SIN(RADIANS(G1233))*SIN(RADIANS(E1227))+COS(RADIANS(G1233))*COS(RADIANS(E1227))*COS(RADIANS(O1217))))</f>
        <v>0</v>
      </c>
      <c r="P1233" s="3">
        <f>IF(DEGREES(ACOS(SIN(RADIANS(G1233))*SIN(RADIANS(E1227))+COS(RADIANS(G1233))*COS(RADIANS(E1227))*COS(RADIANS(P1217))))&gt;90,0,$F$4*$F$5/E1226^2*(SIN(RADIANS(G1233))*SIN(RADIANS(E1227))+COS(RADIANS(G1233))*COS(RADIANS(E1227))*COS(RADIANS(P1217))))</f>
        <v>0</v>
      </c>
      <c r="Q1233" s="3">
        <f>IF(DEGREES(ACOS(SIN(RADIANS(G1233))*SIN(RADIANS(E1227))+COS(RADIANS(G1233))*COS(RADIANS(E1227))*COS(RADIANS(Q1217))))&gt;90,0,$F$4*$F$5/E1226^2*(SIN(RADIANS(G1233))*SIN(RADIANS(E1227))+COS(RADIANS(G1233))*COS(RADIANS(E1227))*COS(RADIANS(Q1217))))</f>
        <v>0</v>
      </c>
      <c r="R1233" s="3" t="e">
        <f>IF(DEGREES(ACOS(SIN(RADIANS(G1233))*SIN(RADIANS(E1227))+COS(RADIANS(G1233))*COS(RADIANS(E1227))*COS(RADIANS(R1217))))&gt;90,0,$F$4*$F$5/E1226^2*(SIN(RADIANS(G1233))*SIN(RADIANS(E1227))+COS(RADIANS(G1233))*COS(RADIANS(E1227))*COS(RADIANS(R1217))))</f>
        <v>#DIV/0!</v>
      </c>
      <c r="S1233" s="3" t="e">
        <f>IF(DEGREES(ACOS(SIN(RADIANS(G1233))*SIN(RADIANS(E1227))+COS(RADIANS(G1233))*COS(RADIANS(E1227))*COS(RADIANS(S1217))))&gt;90,0,$F$4*$F$5/E1226^2*(SIN(RADIANS(G1233))*SIN(RADIANS(E1227))+COS(RADIANS(G1233))*COS(RADIANS(E1227))*COS(RADIANS(S1217))))</f>
        <v>#DIV/0!</v>
      </c>
      <c r="T1233" s="3" t="e">
        <f>IF(DEGREES(ACOS(SIN(RADIANS(G1233))*SIN(RADIANS(E1227))+COS(RADIANS(G1233))*COS(RADIANS(E1227))*COS(RADIANS(T1217))))&gt;90,0,$F$4*$F$5/E1226^2*(SIN(RADIANS(G1233))*SIN(RADIANS(E1227))+COS(RADIANS(G1233))*COS(RADIANS(E1227))*COS(RADIANS(T1217))))</f>
        <v>#DIV/0!</v>
      </c>
      <c r="U1233" s="3" t="e">
        <f>IF(DEGREES(ACOS(SIN(RADIANS(G1233))*SIN(RADIANS(E1227))+COS(RADIANS(G1233))*COS(RADIANS(E1227))*COS(RADIANS(U1217))))&gt;90,0,$F$4*$F$5/E1226^2*(SIN(RADIANS(G1233))*SIN(RADIANS(E1227))+COS(RADIANS(G1233))*COS(RADIANS(E1227))*COS(RADIANS(U1217))))</f>
        <v>#DIV/0!</v>
      </c>
      <c r="V1233" s="3" t="e">
        <f>IF(DEGREES(ACOS(SIN(RADIANS(G1233))*SIN(RADIANS(E1227))+COS(RADIANS(G1233))*COS(RADIANS(E1227))*COS(RADIANS(V1217))))&gt;90,0,$F$4*$F$5/E1226^2*(SIN(RADIANS(G1233))*SIN(RADIANS(E1227))+COS(RADIANS(G1233))*COS(RADIANS(E1227))*COS(RADIANS(V1217))))</f>
        <v>#DIV/0!</v>
      </c>
      <c r="W1233" s="3" t="e">
        <f>IF(DEGREES(ACOS(SIN(RADIANS(G1233))*SIN(RADIANS(E1227))+COS(RADIANS(G1233))*COS(RADIANS(E1227))*COS(RADIANS(W1217))))&gt;90,0,$F$4*$F$5/E1226^2*(SIN(RADIANS(G1233))*SIN(RADIANS(E1227))+COS(RADIANS(G1233))*COS(RADIANS(E1227))*COS(RADIANS(W1217))))</f>
        <v>#DIV/0!</v>
      </c>
      <c r="X1233" s="3" t="e">
        <f>IF(DEGREES(ACOS(SIN(RADIANS(G1233))*SIN(RADIANS(E1227))+COS(RADIANS(G1233))*COS(RADIANS(E1227))*COS(RADIANS(X1217))))&gt;90,0,$F$4*$F$5/E1226^2*(SIN(RADIANS(G1233))*SIN(RADIANS(E1227))+COS(RADIANS(G1233))*COS(RADIANS(E1227))*COS(RADIANS(X1217))))</f>
        <v>#DIV/0!</v>
      </c>
      <c r="Y1233" s="3" t="e">
        <f>IF(DEGREES(ACOS(SIN(RADIANS(G1233))*SIN(RADIANS(E1227))+COS(RADIANS(G1233))*COS(RADIANS(E1227))*COS(RADIANS(Y1217))))&gt;90,0,$F$4*$F$5/E1226^2*(SIN(RADIANS(G1233))*SIN(RADIANS(E1227))+COS(RADIANS(G1233))*COS(RADIANS(E1227))*COS(RADIANS(Y1217))))</f>
        <v>#DIV/0!</v>
      </c>
      <c r="Z1233" s="3" t="e">
        <f>IF(DEGREES(ACOS(SIN(RADIANS(G1233))*SIN(RADIANS(E1227))+COS(RADIANS(G1233))*COS(RADIANS(E1227))*COS(RADIANS(Z1217))))&gt;90,0,$F$4*$F$5/E1226^2*(SIN(RADIANS(G1233))*SIN(RADIANS(E1227))+COS(RADIANS(G1233))*COS(RADIANS(E1227))*COS(RADIANS(Z1217))))</f>
        <v>#DIV/0!</v>
      </c>
      <c r="AA1233" s="3" t="e">
        <f>IF(DEGREES(ACOS(SIN(RADIANS(G1233))*SIN(RADIANS(E1227))+COS(RADIANS(G1233))*COS(RADIANS(E1227))*COS(RADIANS(AA1217))))&gt;90,0,$F$4*$F$5/E1226^2*(SIN(RADIANS(G1233))*SIN(RADIANS(E1227))+COS(RADIANS(G1233))*COS(RADIANS(E1227))*COS(RADIANS(AA1217))))</f>
        <v>#DIV/0!</v>
      </c>
      <c r="AB1233" s="3" t="e">
        <f>IF(DEGREES(ACOS(SIN(RADIANS(G1233))*SIN(RADIANS(E1227))+COS(RADIANS(G1233))*COS(RADIANS(E1227))*COS(RADIANS(AB1217))))&gt;90,0,$F$4*$F$5/E1226^2*(SIN(RADIANS(G1233))*SIN(RADIANS(E1227))+COS(RADIANS(G1233))*COS(RADIANS(E1227))*COS(RADIANS(AB1217))))</f>
        <v>#DIV/0!</v>
      </c>
      <c r="AC1233" s="3" t="e">
        <f>IF(DEGREES(ACOS(SIN(RADIANS(G1233))*SIN(RADIANS(E1227))+COS(RADIANS(G1233))*COS(RADIANS(E1227))*COS(RADIANS(AC1217))))&gt;90,0,$F$4*$F$5/E1226^2*(SIN(RADIANS(G1233))*SIN(RADIANS(E1227))+COS(RADIANS(G1233))*COS(RADIANS(E1227))*COS(RADIANS(AC1217))))</f>
        <v>#DIV/0!</v>
      </c>
      <c r="AD1233" s="3" t="e">
        <f>IF(DEGREES(ACOS(SIN(RADIANS(G1233))*SIN(RADIANS(E1227))+COS(RADIANS(G1233))*COS(RADIANS(E1227))*COS(RADIANS(AD1217))))&gt;90,0,$F$4*$F$5/E1226^2*(SIN(RADIANS(G1233))*SIN(RADIANS(E1227))+COS(RADIANS(G1233))*COS(RADIANS(E1227))*COS(RADIANS(AD1217))))</f>
        <v>#DIV/0!</v>
      </c>
      <c r="AE1233" s="3" t="e">
        <f>IF(DEGREES(ACOS(SIN(RADIANS(G1233))*SIN(RADIANS(E1227))+COS(RADIANS(G1233))*COS(RADIANS(E1227))*COS(RADIANS(AE1217))))&gt;90,0,$F$4*$F$5/E1226^2*(SIN(RADIANS(G1233))*SIN(RADIANS(E1227))+COS(RADIANS(G1233))*COS(RADIANS(E1227))*COS(RADIANS(AE1217))))</f>
        <v>#DIV/0!</v>
      </c>
      <c r="AF1233" s="3" t="e">
        <f>IF(DEGREES(ACOS(SIN(RADIANS(G1233))*SIN(RADIANS(E1227))+COS(RADIANS(G1233))*COS(RADIANS(E1227))*COS(RADIANS(AF1217))))&gt;90,0,$F$4*$F$5/E1226^2*(SIN(RADIANS(G1233))*SIN(RADIANS(E1227))+COS(RADIANS(G1233))*COS(RADIANS(E1227))*COS(RADIANS(AF1217))))</f>
        <v>#DIV/0!</v>
      </c>
      <c r="AG1233" s="3" t="e">
        <f>IF(DEGREES(ACOS(SIN(RADIANS(G1233))*SIN(RADIANS(E1227))+COS(RADIANS(G1233))*COS(RADIANS(E1227))*COS(RADIANS(AG1217))))&gt;90,0,$F$4*$F$5/E1226^2*(SIN(RADIANS(G1233))*SIN(RADIANS(E1227))+COS(RADIANS(G1233))*COS(RADIANS(E1227))*COS(RADIANS(AG1217))))</f>
        <v>#DIV/0!</v>
      </c>
      <c r="AH1233" s="3" t="e">
        <f>IF(DEGREES(ACOS(SIN(RADIANS(G1233))*SIN(RADIANS(E1227))+COS(RADIANS(G1233))*COS(RADIANS(E1227))*COS(RADIANS(AH1217))))&gt;90,0,$F$4*$F$5/E1226^2*(SIN(RADIANS(G1233))*SIN(RADIANS(E1227))+COS(RADIANS(G1233))*COS(RADIANS(E1227))*COS(RADIANS(AH1217))))</f>
        <v>#DIV/0!</v>
      </c>
      <c r="AI1233" s="3" t="e">
        <f>IF(DEGREES(ACOS(SIN(RADIANS(G1233))*SIN(RADIANS(E1227))+COS(RADIANS(G1233))*COS(RADIANS(E1227))*COS(RADIANS(AI1217))))&gt;90,0,$F$4*$F$5/E1226^2*(SIN(RADIANS(G1233))*SIN(RADIANS(E1227))+COS(RADIANS(G1233))*COS(RADIANS(E1227))*COS(RADIANS(AI1217))))</f>
        <v>#DIV/0!</v>
      </c>
      <c r="AJ1233" s="3" t="e">
        <f>IF(DEGREES(ACOS(SIN(RADIANS(G1233))*SIN(RADIANS(E1227))+COS(RADIANS(G1233))*COS(RADIANS(E1227))*COS(RADIANS(AJ1217))))&gt;90,0,$F$4*$F$5/E1226^2*(SIN(RADIANS(G1233))*SIN(RADIANS(E1227))+COS(RADIANS(G1233))*COS(RADIANS(E1227))*COS(RADIANS(AJ1217))))</f>
        <v>#DIV/0!</v>
      </c>
      <c r="AK1233" s="3">
        <f>IF(DEGREES(ACOS(SIN(RADIANS(G1233))*SIN(RADIANS(E1227))+COS(RADIANS(G1233))*COS(RADIANS(E1227))*COS(RADIANS(AK1217))))&gt;90,0,$F$4*$F$5/E1226^2*(SIN(RADIANS(G1233))*SIN(RADIANS(E1227))+COS(RADIANS(G1233))*COS(RADIANS(E1227))*COS(RADIANS(AK1217))))</f>
        <v>0</v>
      </c>
      <c r="AL1233" s="3">
        <f>IF(DEGREES(ACOS(SIN(RADIANS(G1233))*SIN(RADIANS(E1227))+COS(RADIANS(G1233))*COS(RADIANS(E1227))*COS(RADIANS(AL1217))))&gt;90,0,$F$4*$F$5/E1226^2*(SIN(RADIANS(G1233))*SIN(RADIANS(E1227))+COS(RADIANS(G1233))*COS(RADIANS(E1227))*COS(RADIANS(AL1217))))</f>
        <v>0</v>
      </c>
      <c r="AM1233" s="3">
        <f>IF(DEGREES(ACOS(SIN(RADIANS(G1233))*SIN(RADIANS(E1227))+COS(RADIANS(G1233))*COS(RADIANS(E1227))*COS(RADIANS(AM1217))))&gt;90,0,$F$4*$F$5/E1226^2*(SIN(RADIANS(G1233))*SIN(RADIANS(E1227))+COS(RADIANS(G1233))*COS(RADIANS(E1227))*COS(RADIANS(AM1217))))</f>
        <v>0</v>
      </c>
      <c r="AN1233" s="3">
        <f>IF(DEGREES(ACOS(SIN(RADIANS(G1233))*SIN(RADIANS(E1227))+COS(RADIANS(G1233))*COS(RADIANS(E1227))*COS(RADIANS(AN1217))))&gt;90,0,$F$4*$F$5/E1226^2*(SIN(RADIANS(G1233))*SIN(RADIANS(E1227))+COS(RADIANS(G1233))*COS(RADIANS(E1227))*COS(RADIANS(AN1217))))</f>
        <v>0</v>
      </c>
      <c r="AO1233" s="3">
        <f>IF(DEGREES(ACOS(SIN(RADIANS(G1233))*SIN(RADIANS(E1227))+COS(RADIANS(G1233))*COS(RADIANS(E1227))*COS(RADIANS(AO1217))))&gt;90,0,$F$4*$F$5/E1226^2*(SIN(RADIANS(G1233))*SIN(RADIANS(E1227))+COS(RADIANS(G1233))*COS(RADIANS(E1227))*COS(RADIANS(AO1217))))</f>
        <v>0</v>
      </c>
      <c r="AP1233" s="3">
        <f>IF(DEGREES(ACOS(SIN(RADIANS(G1233))*SIN(RADIANS(E1227))+COS(RADIANS(G1233))*COS(RADIANS(E1227))*COS(RADIANS(AP1217))))&gt;90,0,$F$4*$F$5/E1226^2*(SIN(RADIANS(G1233))*SIN(RADIANS(E1227))+COS(RADIANS(G1233))*COS(RADIANS(E1227))*COS(RADIANS(AP1217))))</f>
        <v>0</v>
      </c>
      <c r="AQ1233" s="3">
        <f>IF(DEGREES(ACOS(SIN(RADIANS(G1233))*SIN(RADIANS(E1227))+COS(RADIANS(G1233))*COS(RADIANS(E1227))*COS(RADIANS(AQ1217))))&gt;90,0,$F$4*$F$5/E1226^2*(SIN(RADIANS(G1233))*SIN(RADIANS(E1227))+COS(RADIANS(G1233))*COS(RADIANS(E1227))*COS(RADIANS(AQ1217))))</f>
        <v>0</v>
      </c>
      <c r="AR1233" s="3">
        <f>IF(DEGREES(ACOS(SIN(RADIANS(G1233))*SIN(RADIANS(E1227))+COS(RADIANS(G1233))*COS(RADIANS(E1227))*COS(RADIANS(AR1217))))&gt;90,0,$F$4*$F$5/E1226^2*(SIN(RADIANS(G1233))*SIN(RADIANS(E1227))+COS(RADIANS(G1233))*COS(RADIANS(E1227))*COS(RADIANS(AR1217))))</f>
        <v>0</v>
      </c>
    </row>
    <row r="1234" spans="2:44" ht="15.75" customHeight="1" x14ac:dyDescent="0.2">
      <c r="G1234" s="3">
        <v>-60</v>
      </c>
      <c r="I1234" s="3">
        <f>IF(DEGREES(ACOS(SIN(RADIANS(G1234))*SIN(RADIANS(E1227))+COS(RADIANS(G1234))*COS(RADIANS(E1227))*COS(RADIANS(I1217))))&gt;90,0,$F$4*$F$5/E1226^2*(SIN(RADIANS(G1234))*SIN(RADIANS(E1227))+COS(RADIANS(G1234))*COS(RADIANS(E1227))*COS(RADIANS(I1217))))</f>
        <v>0</v>
      </c>
      <c r="J1234" s="3">
        <f>IF(DEGREES(ACOS(SIN(RADIANS(G1234))*SIN(RADIANS(E1227))+COS(RADIANS(G1234))*COS(RADIANS(E1227))*COS(RADIANS(J1217))))&gt;90,0,$F$4*$F$5/E1226^2*(SIN(RADIANS(G1234))*SIN(RADIANS(E1227))+COS(RADIANS(G1234))*COS(RADIANS(E1227))*COS(RADIANS(J1217))))</f>
        <v>0</v>
      </c>
      <c r="K1234" s="3">
        <f>IF(DEGREES(ACOS(SIN(RADIANS(G1234))*SIN(RADIANS(E1227))+COS(RADIANS(G1234))*COS(RADIANS(E1227))*COS(RADIANS(K1217))))&gt;90,0,$F$4*$F$5/E1226^2*(SIN(RADIANS(G1234))*SIN(RADIANS(E1227))+COS(RADIANS(G1234))*COS(RADIANS(E1227))*COS(RADIANS(K1217))))</f>
        <v>0</v>
      </c>
      <c r="L1234" s="3">
        <f>IF(DEGREES(ACOS(SIN(RADIANS(G1234))*SIN(RADIANS(E1227))+COS(RADIANS(G1234))*COS(RADIANS(E1227))*COS(RADIANS(L1217))))&gt;90,0,$F$4*$F$5/E1226^2*(SIN(RADIANS(G1234))*SIN(RADIANS(E1227))+COS(RADIANS(G1234))*COS(RADIANS(E1227))*COS(RADIANS(L1217))))</f>
        <v>0</v>
      </c>
      <c r="M1234" s="3">
        <f>IF(DEGREES(ACOS(SIN(RADIANS(G1234))*SIN(RADIANS(E1227))+COS(RADIANS(G1234))*COS(RADIANS(E1227))*COS(RADIANS(M1217))))&gt;90,0,$F$4*$F$5/E1226^2*(SIN(RADIANS(G1234))*SIN(RADIANS(E1227))+COS(RADIANS(G1234))*COS(RADIANS(E1227))*COS(RADIANS(M1217))))</f>
        <v>0</v>
      </c>
      <c r="N1234" s="3">
        <f>IF(DEGREES(ACOS(SIN(RADIANS(G1234))*SIN(RADIANS(E1227))+COS(RADIANS(G1234))*COS(RADIANS(E1227))*COS(RADIANS(N1217))))&gt;90,0,$F$4*$F$5/E1226^2*(SIN(RADIANS(G1234))*SIN(RADIANS(E1227))+COS(RADIANS(G1234))*COS(RADIANS(E1227))*COS(RADIANS(N1217))))</f>
        <v>0</v>
      </c>
      <c r="O1234" s="3">
        <f>IF(DEGREES(ACOS(SIN(RADIANS(G1234))*SIN(RADIANS(E1227))+COS(RADIANS(G1234))*COS(RADIANS(E1227))*COS(RADIANS(O1217))))&gt;90,0,$F$4*$F$5/E1226^2*(SIN(RADIANS(G1234))*SIN(RADIANS(E1227))+COS(RADIANS(G1234))*COS(RADIANS(E1227))*COS(RADIANS(O1217))))</f>
        <v>0</v>
      </c>
      <c r="P1234" s="3">
        <f>IF(DEGREES(ACOS(SIN(RADIANS(G1234))*SIN(RADIANS(E1227))+COS(RADIANS(G1234))*COS(RADIANS(E1227))*COS(RADIANS(P1217))))&gt;90,0,$F$4*$F$5/E1226^2*(SIN(RADIANS(G1234))*SIN(RADIANS(E1227))+COS(RADIANS(G1234))*COS(RADIANS(E1227))*COS(RADIANS(P1217))))</f>
        <v>0</v>
      </c>
      <c r="Q1234" s="3">
        <f>IF(DEGREES(ACOS(SIN(RADIANS(G1234))*SIN(RADIANS(E1227))+COS(RADIANS(G1234))*COS(RADIANS(E1227))*COS(RADIANS(Q1217))))&gt;90,0,$F$4*$F$5/E1226^2*(SIN(RADIANS(G1234))*SIN(RADIANS(E1227))+COS(RADIANS(G1234))*COS(RADIANS(E1227))*COS(RADIANS(Q1217))))</f>
        <v>0</v>
      </c>
      <c r="R1234" s="3" t="e">
        <f>IF(DEGREES(ACOS(SIN(RADIANS(G1234))*SIN(RADIANS(E1227))+COS(RADIANS(G1234))*COS(RADIANS(E1227))*COS(RADIANS(R1217))))&gt;90,0,$F$4*$F$5/E1226^2*(SIN(RADIANS(G1234))*SIN(RADIANS(E1227))+COS(RADIANS(G1234))*COS(RADIANS(E1227))*COS(RADIANS(R1217))))</f>
        <v>#DIV/0!</v>
      </c>
      <c r="S1234" s="3" t="e">
        <f>IF(DEGREES(ACOS(SIN(RADIANS(G1234))*SIN(RADIANS(E1227))+COS(RADIANS(G1234))*COS(RADIANS(E1227))*COS(RADIANS(S1217))))&gt;90,0,$F$4*$F$5/E1226^2*(SIN(RADIANS(G1234))*SIN(RADIANS(E1227))+COS(RADIANS(G1234))*COS(RADIANS(E1227))*COS(RADIANS(S1217))))</f>
        <v>#DIV/0!</v>
      </c>
      <c r="T1234" s="3" t="e">
        <f>IF(DEGREES(ACOS(SIN(RADIANS(G1234))*SIN(RADIANS(E1227))+COS(RADIANS(G1234))*COS(RADIANS(E1227))*COS(RADIANS(T1217))))&gt;90,0,$F$4*$F$5/E1226^2*(SIN(RADIANS(G1234))*SIN(RADIANS(E1227))+COS(RADIANS(G1234))*COS(RADIANS(E1227))*COS(RADIANS(T1217))))</f>
        <v>#DIV/0!</v>
      </c>
      <c r="U1234" s="3" t="e">
        <f>IF(DEGREES(ACOS(SIN(RADIANS(G1234))*SIN(RADIANS(E1227))+COS(RADIANS(G1234))*COS(RADIANS(E1227))*COS(RADIANS(U1217))))&gt;90,0,$F$4*$F$5/E1226^2*(SIN(RADIANS(G1234))*SIN(RADIANS(E1227))+COS(RADIANS(G1234))*COS(RADIANS(E1227))*COS(RADIANS(U1217))))</f>
        <v>#DIV/0!</v>
      </c>
      <c r="V1234" s="3" t="e">
        <f>IF(DEGREES(ACOS(SIN(RADIANS(G1234))*SIN(RADIANS(E1227))+COS(RADIANS(G1234))*COS(RADIANS(E1227))*COS(RADIANS(V1217))))&gt;90,0,$F$4*$F$5/E1226^2*(SIN(RADIANS(G1234))*SIN(RADIANS(E1227))+COS(RADIANS(G1234))*COS(RADIANS(E1227))*COS(RADIANS(V1217))))</f>
        <v>#DIV/0!</v>
      </c>
      <c r="W1234" s="3" t="e">
        <f>IF(DEGREES(ACOS(SIN(RADIANS(G1234))*SIN(RADIANS(E1227))+COS(RADIANS(G1234))*COS(RADIANS(E1227))*COS(RADIANS(W1217))))&gt;90,0,$F$4*$F$5/E1226^2*(SIN(RADIANS(G1234))*SIN(RADIANS(E1227))+COS(RADIANS(G1234))*COS(RADIANS(E1227))*COS(RADIANS(W1217))))</f>
        <v>#DIV/0!</v>
      </c>
      <c r="X1234" s="3" t="e">
        <f>IF(DEGREES(ACOS(SIN(RADIANS(G1234))*SIN(RADIANS(E1227))+COS(RADIANS(G1234))*COS(RADIANS(E1227))*COS(RADIANS(X1217))))&gt;90,0,$F$4*$F$5/E1226^2*(SIN(RADIANS(G1234))*SIN(RADIANS(E1227))+COS(RADIANS(G1234))*COS(RADIANS(E1227))*COS(RADIANS(X1217))))</f>
        <v>#DIV/0!</v>
      </c>
      <c r="Y1234" s="3" t="e">
        <f>IF(DEGREES(ACOS(SIN(RADIANS(G1234))*SIN(RADIANS(E1227))+COS(RADIANS(G1234))*COS(RADIANS(E1227))*COS(RADIANS(Y1217))))&gt;90,0,$F$4*$F$5/E1226^2*(SIN(RADIANS(G1234))*SIN(RADIANS(E1227))+COS(RADIANS(G1234))*COS(RADIANS(E1227))*COS(RADIANS(Y1217))))</f>
        <v>#DIV/0!</v>
      </c>
      <c r="Z1234" s="3" t="e">
        <f>IF(DEGREES(ACOS(SIN(RADIANS(G1234))*SIN(RADIANS(E1227))+COS(RADIANS(G1234))*COS(RADIANS(E1227))*COS(RADIANS(Z1217))))&gt;90,0,$F$4*$F$5/E1226^2*(SIN(RADIANS(G1234))*SIN(RADIANS(E1227))+COS(RADIANS(G1234))*COS(RADIANS(E1227))*COS(RADIANS(Z1217))))</f>
        <v>#DIV/0!</v>
      </c>
      <c r="AA1234" s="3" t="e">
        <f>IF(DEGREES(ACOS(SIN(RADIANS(G1234))*SIN(RADIANS(E1227))+COS(RADIANS(G1234))*COS(RADIANS(E1227))*COS(RADIANS(AA1217))))&gt;90,0,$F$4*$F$5/E1226^2*(SIN(RADIANS(G1234))*SIN(RADIANS(E1227))+COS(RADIANS(G1234))*COS(RADIANS(E1227))*COS(RADIANS(AA1217))))</f>
        <v>#DIV/0!</v>
      </c>
      <c r="AB1234" s="3" t="e">
        <f>IF(DEGREES(ACOS(SIN(RADIANS(G1234))*SIN(RADIANS(E1227))+COS(RADIANS(G1234))*COS(RADIANS(E1227))*COS(RADIANS(AB1217))))&gt;90,0,$F$4*$F$5/E1226^2*(SIN(RADIANS(G1234))*SIN(RADIANS(E1227))+COS(RADIANS(G1234))*COS(RADIANS(E1227))*COS(RADIANS(AB1217))))</f>
        <v>#DIV/0!</v>
      </c>
      <c r="AC1234" s="3" t="e">
        <f>IF(DEGREES(ACOS(SIN(RADIANS(G1234))*SIN(RADIANS(E1227))+COS(RADIANS(G1234))*COS(RADIANS(E1227))*COS(RADIANS(AC1217))))&gt;90,0,$F$4*$F$5/E1226^2*(SIN(RADIANS(G1234))*SIN(RADIANS(E1227))+COS(RADIANS(G1234))*COS(RADIANS(E1227))*COS(RADIANS(AC1217))))</f>
        <v>#DIV/0!</v>
      </c>
      <c r="AD1234" s="3" t="e">
        <f>IF(DEGREES(ACOS(SIN(RADIANS(G1234))*SIN(RADIANS(E1227))+COS(RADIANS(G1234))*COS(RADIANS(E1227))*COS(RADIANS(AD1217))))&gt;90,0,$F$4*$F$5/E1226^2*(SIN(RADIANS(G1234))*SIN(RADIANS(E1227))+COS(RADIANS(G1234))*COS(RADIANS(E1227))*COS(RADIANS(AD1217))))</f>
        <v>#DIV/0!</v>
      </c>
      <c r="AE1234" s="3" t="e">
        <f>IF(DEGREES(ACOS(SIN(RADIANS(G1234))*SIN(RADIANS(E1227))+COS(RADIANS(G1234))*COS(RADIANS(E1227))*COS(RADIANS(AE1217))))&gt;90,0,$F$4*$F$5/E1226^2*(SIN(RADIANS(G1234))*SIN(RADIANS(E1227))+COS(RADIANS(G1234))*COS(RADIANS(E1227))*COS(RADIANS(AE1217))))</f>
        <v>#DIV/0!</v>
      </c>
      <c r="AF1234" s="3" t="e">
        <f>IF(DEGREES(ACOS(SIN(RADIANS(G1234))*SIN(RADIANS(E1227))+COS(RADIANS(G1234))*COS(RADIANS(E1227))*COS(RADIANS(AF1217))))&gt;90,0,$F$4*$F$5/E1226^2*(SIN(RADIANS(G1234))*SIN(RADIANS(E1227))+COS(RADIANS(G1234))*COS(RADIANS(E1227))*COS(RADIANS(AF1217))))</f>
        <v>#DIV/0!</v>
      </c>
      <c r="AG1234" s="3" t="e">
        <f>IF(DEGREES(ACOS(SIN(RADIANS(G1234))*SIN(RADIANS(E1227))+COS(RADIANS(G1234))*COS(RADIANS(E1227))*COS(RADIANS(AG1217))))&gt;90,0,$F$4*$F$5/E1226^2*(SIN(RADIANS(G1234))*SIN(RADIANS(E1227))+COS(RADIANS(G1234))*COS(RADIANS(E1227))*COS(RADIANS(AG1217))))</f>
        <v>#DIV/0!</v>
      </c>
      <c r="AH1234" s="3" t="e">
        <f>IF(DEGREES(ACOS(SIN(RADIANS(G1234))*SIN(RADIANS(E1227))+COS(RADIANS(G1234))*COS(RADIANS(E1227))*COS(RADIANS(AH1217))))&gt;90,0,$F$4*$F$5/E1226^2*(SIN(RADIANS(G1234))*SIN(RADIANS(E1227))+COS(RADIANS(G1234))*COS(RADIANS(E1227))*COS(RADIANS(AH1217))))</f>
        <v>#DIV/0!</v>
      </c>
      <c r="AI1234" s="3" t="e">
        <f>IF(DEGREES(ACOS(SIN(RADIANS(G1234))*SIN(RADIANS(E1227))+COS(RADIANS(G1234))*COS(RADIANS(E1227))*COS(RADIANS(AI1217))))&gt;90,0,$F$4*$F$5/E1226^2*(SIN(RADIANS(G1234))*SIN(RADIANS(E1227))+COS(RADIANS(G1234))*COS(RADIANS(E1227))*COS(RADIANS(AI1217))))</f>
        <v>#DIV/0!</v>
      </c>
      <c r="AJ1234" s="3" t="e">
        <f>IF(DEGREES(ACOS(SIN(RADIANS(G1234))*SIN(RADIANS(E1227))+COS(RADIANS(G1234))*COS(RADIANS(E1227))*COS(RADIANS(AJ1217))))&gt;90,0,$F$4*$F$5/E1226^2*(SIN(RADIANS(G1234))*SIN(RADIANS(E1227))+COS(RADIANS(G1234))*COS(RADIANS(E1227))*COS(RADIANS(AJ1217))))</f>
        <v>#DIV/0!</v>
      </c>
      <c r="AK1234" s="3">
        <f>IF(DEGREES(ACOS(SIN(RADIANS(G1234))*SIN(RADIANS(E1227))+COS(RADIANS(G1234))*COS(RADIANS(E1227))*COS(RADIANS(AK1217))))&gt;90,0,$F$4*$F$5/E1226^2*(SIN(RADIANS(G1234))*SIN(RADIANS(E1227))+COS(RADIANS(G1234))*COS(RADIANS(E1227))*COS(RADIANS(AK1217))))</f>
        <v>0</v>
      </c>
      <c r="AL1234" s="3">
        <f>IF(DEGREES(ACOS(SIN(RADIANS(G1234))*SIN(RADIANS(E1227))+COS(RADIANS(G1234))*COS(RADIANS(E1227))*COS(RADIANS(AL1217))))&gt;90,0,$F$4*$F$5/E1226^2*(SIN(RADIANS(G1234))*SIN(RADIANS(E1227))+COS(RADIANS(G1234))*COS(RADIANS(E1227))*COS(RADIANS(AL1217))))</f>
        <v>0</v>
      </c>
      <c r="AM1234" s="3">
        <f>IF(DEGREES(ACOS(SIN(RADIANS(G1234))*SIN(RADIANS(E1227))+COS(RADIANS(G1234))*COS(RADIANS(E1227))*COS(RADIANS(AM1217))))&gt;90,0,$F$4*$F$5/E1226^2*(SIN(RADIANS(G1234))*SIN(RADIANS(E1227))+COS(RADIANS(G1234))*COS(RADIANS(E1227))*COS(RADIANS(AM1217))))</f>
        <v>0</v>
      </c>
      <c r="AN1234" s="3">
        <f>IF(DEGREES(ACOS(SIN(RADIANS(G1234))*SIN(RADIANS(E1227))+COS(RADIANS(G1234))*COS(RADIANS(E1227))*COS(RADIANS(AN1217))))&gt;90,0,$F$4*$F$5/E1226^2*(SIN(RADIANS(G1234))*SIN(RADIANS(E1227))+COS(RADIANS(G1234))*COS(RADIANS(E1227))*COS(RADIANS(AN1217))))</f>
        <v>0</v>
      </c>
      <c r="AO1234" s="3">
        <f>IF(DEGREES(ACOS(SIN(RADIANS(G1234))*SIN(RADIANS(E1227))+COS(RADIANS(G1234))*COS(RADIANS(E1227))*COS(RADIANS(AO1217))))&gt;90,0,$F$4*$F$5/E1226^2*(SIN(RADIANS(G1234))*SIN(RADIANS(E1227))+COS(RADIANS(G1234))*COS(RADIANS(E1227))*COS(RADIANS(AO1217))))</f>
        <v>0</v>
      </c>
      <c r="AP1234" s="3">
        <f>IF(DEGREES(ACOS(SIN(RADIANS(G1234))*SIN(RADIANS(E1227))+COS(RADIANS(G1234))*COS(RADIANS(E1227))*COS(RADIANS(AP1217))))&gt;90,0,$F$4*$F$5/E1226^2*(SIN(RADIANS(G1234))*SIN(RADIANS(E1227))+COS(RADIANS(G1234))*COS(RADIANS(E1227))*COS(RADIANS(AP1217))))</f>
        <v>0</v>
      </c>
      <c r="AQ1234" s="3">
        <f>IF(DEGREES(ACOS(SIN(RADIANS(G1234))*SIN(RADIANS(E1227))+COS(RADIANS(G1234))*COS(RADIANS(E1227))*COS(RADIANS(AQ1217))))&gt;90,0,$F$4*$F$5/E1226^2*(SIN(RADIANS(G1234))*SIN(RADIANS(E1227))+COS(RADIANS(G1234))*COS(RADIANS(E1227))*COS(RADIANS(AQ1217))))</f>
        <v>0</v>
      </c>
      <c r="AR1234" s="3">
        <f>IF(DEGREES(ACOS(SIN(RADIANS(G1234))*SIN(RADIANS(E1227))+COS(RADIANS(G1234))*COS(RADIANS(E1227))*COS(RADIANS(AR1217))))&gt;90,0,$F$4*$F$5/E1226^2*(SIN(RADIANS(G1234))*SIN(RADIANS(E1227))+COS(RADIANS(G1234))*COS(RADIANS(E1227))*COS(RADIANS(AR1217))))</f>
        <v>0</v>
      </c>
    </row>
    <row r="1235" spans="2:44" ht="15.75" customHeight="1" x14ac:dyDescent="0.2">
      <c r="G1235" s="3">
        <v>-70</v>
      </c>
      <c r="I1235" s="3">
        <f>IF(DEGREES(ACOS(SIN(RADIANS(G1235))*SIN(RADIANS(E1227))+COS(RADIANS(G1235))*COS(RADIANS(E1227))*COS(RADIANS(I1217))))&gt;90,0,$F$4*$F$5/E1226^2*(SIN(RADIANS(G1235))*SIN(RADIANS(E1227))+COS(RADIANS(G1235))*COS(RADIANS(E1227))*COS(RADIANS(I1217))))</f>
        <v>0</v>
      </c>
      <c r="J1235" s="3">
        <f>IF(DEGREES(ACOS(SIN(RADIANS(G1235))*SIN(RADIANS(E1227))+COS(RADIANS(G1235))*COS(RADIANS(E1227))*COS(RADIANS(J1217))))&gt;90,0,$F$4*$F$5/E1226^2*(SIN(RADIANS(G1235))*SIN(RADIANS(E1227))+COS(RADIANS(G1235))*COS(RADIANS(E1227))*COS(RADIANS(J1217))))</f>
        <v>0</v>
      </c>
      <c r="K1235" s="3">
        <f>IF(DEGREES(ACOS(SIN(RADIANS(G1235))*SIN(RADIANS(E1227))+COS(RADIANS(G1235))*COS(RADIANS(E1227))*COS(RADIANS(K1217))))&gt;90,0,$F$4*$F$5/E1226^2*(SIN(RADIANS(G1235))*SIN(RADIANS(E1227))+COS(RADIANS(G1235))*COS(RADIANS(E1227))*COS(RADIANS(K1217))))</f>
        <v>0</v>
      </c>
      <c r="L1235" s="3">
        <f>IF(DEGREES(ACOS(SIN(RADIANS(G1235))*SIN(RADIANS(E1227))+COS(RADIANS(G1235))*COS(RADIANS(E1227))*COS(RADIANS(L1217))))&gt;90,0,$F$4*$F$5/E1226^2*(SIN(RADIANS(G1235))*SIN(RADIANS(E1227))+COS(RADIANS(G1235))*COS(RADIANS(E1227))*COS(RADIANS(L1217))))</f>
        <v>0</v>
      </c>
      <c r="M1235" s="3">
        <f>IF(DEGREES(ACOS(SIN(RADIANS(G1235))*SIN(RADIANS(E1227))+COS(RADIANS(G1235))*COS(RADIANS(E1227))*COS(RADIANS(M1217))))&gt;90,0,$F$4*$F$5/E1226^2*(SIN(RADIANS(G1235))*SIN(RADIANS(E1227))+COS(RADIANS(G1235))*COS(RADIANS(E1227))*COS(RADIANS(M1217))))</f>
        <v>0</v>
      </c>
      <c r="N1235" s="3">
        <f>IF(DEGREES(ACOS(SIN(RADIANS(G1235))*SIN(RADIANS(E1227))+COS(RADIANS(G1235))*COS(RADIANS(E1227))*COS(RADIANS(N1217))))&gt;90,0,$F$4*$F$5/E1226^2*(SIN(RADIANS(G1235))*SIN(RADIANS(E1227))+COS(RADIANS(G1235))*COS(RADIANS(E1227))*COS(RADIANS(N1217))))</f>
        <v>0</v>
      </c>
      <c r="O1235" s="3">
        <f>IF(DEGREES(ACOS(SIN(RADIANS(G1235))*SIN(RADIANS(E1227))+COS(RADIANS(G1235))*COS(RADIANS(E1227))*COS(RADIANS(O1217))))&gt;90,0,$F$4*$F$5/E1226^2*(SIN(RADIANS(G1235))*SIN(RADIANS(E1227))+COS(RADIANS(G1235))*COS(RADIANS(E1227))*COS(RADIANS(O1217))))</f>
        <v>0</v>
      </c>
      <c r="P1235" s="3">
        <f>IF(DEGREES(ACOS(SIN(RADIANS(G1235))*SIN(RADIANS(E1227))+COS(RADIANS(G1235))*COS(RADIANS(E1227))*COS(RADIANS(P1217))))&gt;90,0,$F$4*$F$5/E1226^2*(SIN(RADIANS(G1235))*SIN(RADIANS(E1227))+COS(RADIANS(G1235))*COS(RADIANS(E1227))*COS(RADIANS(P1217))))</f>
        <v>0</v>
      </c>
      <c r="Q1235" s="3">
        <f>IF(DEGREES(ACOS(SIN(RADIANS(G1235))*SIN(RADIANS(E1227))+COS(RADIANS(G1235))*COS(RADIANS(E1227))*COS(RADIANS(Q1217))))&gt;90,0,$F$4*$F$5/E1226^2*(SIN(RADIANS(G1235))*SIN(RADIANS(E1227))+COS(RADIANS(G1235))*COS(RADIANS(E1227))*COS(RADIANS(Q1217))))</f>
        <v>0</v>
      </c>
      <c r="R1235" s="3" t="e">
        <f>IF(DEGREES(ACOS(SIN(RADIANS(G1235))*SIN(RADIANS(E1227))+COS(RADIANS(G1235))*COS(RADIANS(E1227))*COS(RADIANS(R1217))))&gt;90,0,$F$4*$F$5/E1226^2*(SIN(RADIANS(G1235))*SIN(RADIANS(E1227))+COS(RADIANS(G1235))*COS(RADIANS(E1227))*COS(RADIANS(R1217))))</f>
        <v>#DIV/0!</v>
      </c>
      <c r="S1235" s="3" t="e">
        <f>IF(DEGREES(ACOS(SIN(RADIANS(G1235))*SIN(RADIANS(E1227))+COS(RADIANS(G1235))*COS(RADIANS(E1227))*COS(RADIANS(S1217))))&gt;90,0,$F$4*$F$5/E1226^2*(SIN(RADIANS(G1235))*SIN(RADIANS(E1227))+COS(RADIANS(G1235))*COS(RADIANS(E1227))*COS(RADIANS(S1217))))</f>
        <v>#DIV/0!</v>
      </c>
      <c r="T1235" s="3" t="e">
        <f>IF(DEGREES(ACOS(SIN(RADIANS(G1235))*SIN(RADIANS(E1227))+COS(RADIANS(G1235))*COS(RADIANS(E1227))*COS(RADIANS(T1217))))&gt;90,0,$F$4*$F$5/E1226^2*(SIN(RADIANS(G1235))*SIN(RADIANS(E1227))+COS(RADIANS(G1235))*COS(RADIANS(E1227))*COS(RADIANS(T1217))))</f>
        <v>#DIV/0!</v>
      </c>
      <c r="U1235" s="3" t="e">
        <f>IF(DEGREES(ACOS(SIN(RADIANS(G1235))*SIN(RADIANS(E1227))+COS(RADIANS(G1235))*COS(RADIANS(E1227))*COS(RADIANS(U1217))))&gt;90,0,$F$4*$F$5/E1226^2*(SIN(RADIANS(G1235))*SIN(RADIANS(E1227))+COS(RADIANS(G1235))*COS(RADIANS(E1227))*COS(RADIANS(U1217))))</f>
        <v>#DIV/0!</v>
      </c>
      <c r="V1235" s="3" t="e">
        <f>IF(DEGREES(ACOS(SIN(RADIANS(G1235))*SIN(RADIANS(E1227))+COS(RADIANS(G1235))*COS(RADIANS(E1227))*COS(RADIANS(V1217))))&gt;90,0,$F$4*$F$5/E1226^2*(SIN(RADIANS(G1235))*SIN(RADIANS(E1227))+COS(RADIANS(G1235))*COS(RADIANS(E1227))*COS(RADIANS(V1217))))</f>
        <v>#DIV/0!</v>
      </c>
      <c r="W1235" s="3" t="e">
        <f>IF(DEGREES(ACOS(SIN(RADIANS(G1235))*SIN(RADIANS(E1227))+COS(RADIANS(G1235))*COS(RADIANS(E1227))*COS(RADIANS(W1217))))&gt;90,0,$F$4*$F$5/E1226^2*(SIN(RADIANS(G1235))*SIN(RADIANS(E1227))+COS(RADIANS(G1235))*COS(RADIANS(E1227))*COS(RADIANS(W1217))))</f>
        <v>#DIV/0!</v>
      </c>
      <c r="X1235" s="3" t="e">
        <f>IF(DEGREES(ACOS(SIN(RADIANS(G1235))*SIN(RADIANS(E1227))+COS(RADIANS(G1235))*COS(RADIANS(E1227))*COS(RADIANS(X1217))))&gt;90,0,$F$4*$F$5/E1226^2*(SIN(RADIANS(G1235))*SIN(RADIANS(E1227))+COS(RADIANS(G1235))*COS(RADIANS(E1227))*COS(RADIANS(X1217))))</f>
        <v>#DIV/0!</v>
      </c>
      <c r="Y1235" s="3" t="e">
        <f>IF(DEGREES(ACOS(SIN(RADIANS(G1235))*SIN(RADIANS(E1227))+COS(RADIANS(G1235))*COS(RADIANS(E1227))*COS(RADIANS(Y1217))))&gt;90,0,$F$4*$F$5/E1226^2*(SIN(RADIANS(G1235))*SIN(RADIANS(E1227))+COS(RADIANS(G1235))*COS(RADIANS(E1227))*COS(RADIANS(Y1217))))</f>
        <v>#DIV/0!</v>
      </c>
      <c r="Z1235" s="3" t="e">
        <f>IF(DEGREES(ACOS(SIN(RADIANS(G1235))*SIN(RADIANS(E1227))+COS(RADIANS(G1235))*COS(RADIANS(E1227))*COS(RADIANS(Z1217))))&gt;90,0,$F$4*$F$5/E1226^2*(SIN(RADIANS(G1235))*SIN(RADIANS(E1227))+COS(RADIANS(G1235))*COS(RADIANS(E1227))*COS(RADIANS(Z1217))))</f>
        <v>#DIV/0!</v>
      </c>
      <c r="AA1235" s="3" t="e">
        <f>IF(DEGREES(ACOS(SIN(RADIANS(G1235))*SIN(RADIANS(E1227))+COS(RADIANS(G1235))*COS(RADIANS(E1227))*COS(RADIANS(AA1217))))&gt;90,0,$F$4*$F$5/E1226^2*(SIN(RADIANS(G1235))*SIN(RADIANS(E1227))+COS(RADIANS(G1235))*COS(RADIANS(E1227))*COS(RADIANS(AA1217))))</f>
        <v>#DIV/0!</v>
      </c>
      <c r="AB1235" s="3" t="e">
        <f>IF(DEGREES(ACOS(SIN(RADIANS(G1235))*SIN(RADIANS(E1227))+COS(RADIANS(G1235))*COS(RADIANS(E1227))*COS(RADIANS(AB1217))))&gt;90,0,$F$4*$F$5/E1226^2*(SIN(RADIANS(G1235))*SIN(RADIANS(E1227))+COS(RADIANS(G1235))*COS(RADIANS(E1227))*COS(RADIANS(AB1217))))</f>
        <v>#DIV/0!</v>
      </c>
      <c r="AC1235" s="3" t="e">
        <f>IF(DEGREES(ACOS(SIN(RADIANS(G1235))*SIN(RADIANS(E1227))+COS(RADIANS(G1235))*COS(RADIANS(E1227))*COS(RADIANS(AC1217))))&gt;90,0,$F$4*$F$5/E1226^2*(SIN(RADIANS(G1235))*SIN(RADIANS(E1227))+COS(RADIANS(G1235))*COS(RADIANS(E1227))*COS(RADIANS(AC1217))))</f>
        <v>#DIV/0!</v>
      </c>
      <c r="AD1235" s="3" t="e">
        <f>IF(DEGREES(ACOS(SIN(RADIANS(G1235))*SIN(RADIANS(E1227))+COS(RADIANS(G1235))*COS(RADIANS(E1227))*COS(RADIANS(AD1217))))&gt;90,0,$F$4*$F$5/E1226^2*(SIN(RADIANS(G1235))*SIN(RADIANS(E1227))+COS(RADIANS(G1235))*COS(RADIANS(E1227))*COS(RADIANS(AD1217))))</f>
        <v>#DIV/0!</v>
      </c>
      <c r="AE1235" s="3" t="e">
        <f>IF(DEGREES(ACOS(SIN(RADIANS(G1235))*SIN(RADIANS(E1227))+COS(RADIANS(G1235))*COS(RADIANS(E1227))*COS(RADIANS(AE1217))))&gt;90,0,$F$4*$F$5/E1226^2*(SIN(RADIANS(G1235))*SIN(RADIANS(E1227))+COS(RADIANS(G1235))*COS(RADIANS(E1227))*COS(RADIANS(AE1217))))</f>
        <v>#DIV/0!</v>
      </c>
      <c r="AF1235" s="3" t="e">
        <f>IF(DEGREES(ACOS(SIN(RADIANS(G1235))*SIN(RADIANS(E1227))+COS(RADIANS(G1235))*COS(RADIANS(E1227))*COS(RADIANS(AF1217))))&gt;90,0,$F$4*$F$5/E1226^2*(SIN(RADIANS(G1235))*SIN(RADIANS(E1227))+COS(RADIANS(G1235))*COS(RADIANS(E1227))*COS(RADIANS(AF1217))))</f>
        <v>#DIV/0!</v>
      </c>
      <c r="AG1235" s="3" t="e">
        <f>IF(DEGREES(ACOS(SIN(RADIANS(G1235))*SIN(RADIANS(E1227))+COS(RADIANS(G1235))*COS(RADIANS(E1227))*COS(RADIANS(AG1217))))&gt;90,0,$F$4*$F$5/E1226^2*(SIN(RADIANS(G1235))*SIN(RADIANS(E1227))+COS(RADIANS(G1235))*COS(RADIANS(E1227))*COS(RADIANS(AG1217))))</f>
        <v>#DIV/0!</v>
      </c>
      <c r="AH1235" s="3" t="e">
        <f>IF(DEGREES(ACOS(SIN(RADIANS(G1235))*SIN(RADIANS(E1227))+COS(RADIANS(G1235))*COS(RADIANS(E1227))*COS(RADIANS(AH1217))))&gt;90,0,$F$4*$F$5/E1226^2*(SIN(RADIANS(G1235))*SIN(RADIANS(E1227))+COS(RADIANS(G1235))*COS(RADIANS(E1227))*COS(RADIANS(AH1217))))</f>
        <v>#DIV/0!</v>
      </c>
      <c r="AI1235" s="3" t="e">
        <f>IF(DEGREES(ACOS(SIN(RADIANS(G1235))*SIN(RADIANS(E1227))+COS(RADIANS(G1235))*COS(RADIANS(E1227))*COS(RADIANS(AI1217))))&gt;90,0,$F$4*$F$5/E1226^2*(SIN(RADIANS(G1235))*SIN(RADIANS(E1227))+COS(RADIANS(G1235))*COS(RADIANS(E1227))*COS(RADIANS(AI1217))))</f>
        <v>#DIV/0!</v>
      </c>
      <c r="AJ1235" s="3" t="e">
        <f>IF(DEGREES(ACOS(SIN(RADIANS(G1235))*SIN(RADIANS(E1227))+COS(RADIANS(G1235))*COS(RADIANS(E1227))*COS(RADIANS(AJ1217))))&gt;90,0,$F$4*$F$5/E1226^2*(SIN(RADIANS(G1235))*SIN(RADIANS(E1227))+COS(RADIANS(G1235))*COS(RADIANS(E1227))*COS(RADIANS(AJ1217))))</f>
        <v>#DIV/0!</v>
      </c>
      <c r="AK1235" s="3">
        <f>IF(DEGREES(ACOS(SIN(RADIANS(G1235))*SIN(RADIANS(E1227))+COS(RADIANS(G1235))*COS(RADIANS(E1227))*COS(RADIANS(AK1217))))&gt;90,0,$F$4*$F$5/E1226^2*(SIN(RADIANS(G1235))*SIN(RADIANS(E1227))+COS(RADIANS(G1235))*COS(RADIANS(E1227))*COS(RADIANS(AK1217))))</f>
        <v>0</v>
      </c>
      <c r="AL1235" s="3">
        <f>IF(DEGREES(ACOS(SIN(RADIANS(G1235))*SIN(RADIANS(E1227))+COS(RADIANS(G1235))*COS(RADIANS(E1227))*COS(RADIANS(AL1217))))&gt;90,0,$F$4*$F$5/E1226^2*(SIN(RADIANS(G1235))*SIN(RADIANS(E1227))+COS(RADIANS(G1235))*COS(RADIANS(E1227))*COS(RADIANS(AL1217))))</f>
        <v>0</v>
      </c>
      <c r="AM1235" s="3">
        <f>IF(DEGREES(ACOS(SIN(RADIANS(G1235))*SIN(RADIANS(E1227))+COS(RADIANS(G1235))*COS(RADIANS(E1227))*COS(RADIANS(AM1217))))&gt;90,0,$F$4*$F$5/E1226^2*(SIN(RADIANS(G1235))*SIN(RADIANS(E1227))+COS(RADIANS(G1235))*COS(RADIANS(E1227))*COS(RADIANS(AM1217))))</f>
        <v>0</v>
      </c>
      <c r="AN1235" s="3">
        <f>IF(DEGREES(ACOS(SIN(RADIANS(G1235))*SIN(RADIANS(E1227))+COS(RADIANS(G1235))*COS(RADIANS(E1227))*COS(RADIANS(AN1217))))&gt;90,0,$F$4*$F$5/E1226^2*(SIN(RADIANS(G1235))*SIN(RADIANS(E1227))+COS(RADIANS(G1235))*COS(RADIANS(E1227))*COS(RADIANS(AN1217))))</f>
        <v>0</v>
      </c>
      <c r="AO1235" s="3">
        <f>IF(DEGREES(ACOS(SIN(RADIANS(G1235))*SIN(RADIANS(E1227))+COS(RADIANS(G1235))*COS(RADIANS(E1227))*COS(RADIANS(AO1217))))&gt;90,0,$F$4*$F$5/E1226^2*(SIN(RADIANS(G1235))*SIN(RADIANS(E1227))+COS(RADIANS(G1235))*COS(RADIANS(E1227))*COS(RADIANS(AO1217))))</f>
        <v>0</v>
      </c>
      <c r="AP1235" s="3">
        <f>IF(DEGREES(ACOS(SIN(RADIANS(G1235))*SIN(RADIANS(E1227))+COS(RADIANS(G1235))*COS(RADIANS(E1227))*COS(RADIANS(AP1217))))&gt;90,0,$F$4*$F$5/E1226^2*(SIN(RADIANS(G1235))*SIN(RADIANS(E1227))+COS(RADIANS(G1235))*COS(RADIANS(E1227))*COS(RADIANS(AP1217))))</f>
        <v>0</v>
      </c>
      <c r="AQ1235" s="3">
        <f>IF(DEGREES(ACOS(SIN(RADIANS(G1235))*SIN(RADIANS(E1227))+COS(RADIANS(G1235))*COS(RADIANS(E1227))*COS(RADIANS(AQ1217))))&gt;90,0,$F$4*$F$5/E1226^2*(SIN(RADIANS(G1235))*SIN(RADIANS(E1227))+COS(RADIANS(G1235))*COS(RADIANS(E1227))*COS(RADIANS(AQ1217))))</f>
        <v>0</v>
      </c>
      <c r="AR1235" s="3">
        <f>IF(DEGREES(ACOS(SIN(RADIANS(G1235))*SIN(RADIANS(E1227))+COS(RADIANS(G1235))*COS(RADIANS(E1227))*COS(RADIANS(AR1217))))&gt;90,0,$F$4*$F$5/E1226^2*(SIN(RADIANS(G1235))*SIN(RADIANS(E1227))+COS(RADIANS(G1235))*COS(RADIANS(E1227))*COS(RADIANS(AR1217))))</f>
        <v>0</v>
      </c>
    </row>
    <row r="1236" spans="2:44" ht="15.75" customHeight="1" x14ac:dyDescent="0.2">
      <c r="G1236" s="3">
        <v>-80</v>
      </c>
      <c r="I1236" s="3">
        <f>IF(DEGREES(ACOS(SIN(RADIANS(G1236))*SIN(RADIANS(E1227))+COS(RADIANS(G1236))*COS(RADIANS(E1227))*COS(RADIANS(I1217))))&gt;90,0,$F$4*$F$5/E1226^2*(SIN(RADIANS(G1236))*SIN(RADIANS(E1227))+COS(RADIANS(G1236))*COS(RADIANS(E1227))*COS(RADIANS(I1217))))</f>
        <v>0</v>
      </c>
      <c r="J1236" s="3">
        <f>IF(DEGREES(ACOS(SIN(RADIANS(G1236))*SIN(RADIANS(E1227))+COS(RADIANS(G1236))*COS(RADIANS(E1227))*COS(RADIANS(J1217))))&gt;90,0,$F$4*$F$5/E1226^2*(SIN(RADIANS(G1236))*SIN(RADIANS(E1227))+COS(RADIANS(G1236))*COS(RADIANS(E1227))*COS(RADIANS(J1217))))</f>
        <v>0</v>
      </c>
      <c r="K1236" s="3">
        <f>IF(DEGREES(ACOS(SIN(RADIANS(G1236))*SIN(RADIANS(E1227))+COS(RADIANS(G1236))*COS(RADIANS(E1227))*COS(RADIANS(K1217))))&gt;90,0,$F$4*$F$5/E1226^2*(SIN(RADIANS(G1236))*SIN(RADIANS(E1227))+COS(RADIANS(G1236))*COS(RADIANS(E1227))*COS(RADIANS(K1217))))</f>
        <v>0</v>
      </c>
      <c r="L1236" s="3">
        <f>IF(DEGREES(ACOS(SIN(RADIANS(G1236))*SIN(RADIANS(E1227))+COS(RADIANS(G1236))*COS(RADIANS(E1227))*COS(RADIANS(L1217))))&gt;90,0,$F$4*$F$5/E1226^2*(SIN(RADIANS(G1236))*SIN(RADIANS(E1227))+COS(RADIANS(G1236))*COS(RADIANS(E1227))*COS(RADIANS(L1217))))</f>
        <v>0</v>
      </c>
      <c r="M1236" s="3">
        <f>IF(DEGREES(ACOS(SIN(RADIANS(G1236))*SIN(RADIANS(E1227))+COS(RADIANS(G1236))*COS(RADIANS(E1227))*COS(RADIANS(M1217))))&gt;90,0,$F$4*$F$5/E1226^2*(SIN(RADIANS(G1236))*SIN(RADIANS(E1227))+COS(RADIANS(G1236))*COS(RADIANS(E1227))*COS(RADIANS(M1217))))</f>
        <v>0</v>
      </c>
      <c r="N1236" s="3">
        <f>IF(DEGREES(ACOS(SIN(RADIANS(G1236))*SIN(RADIANS(E1227))+COS(RADIANS(G1236))*COS(RADIANS(E1227))*COS(RADIANS(N1217))))&gt;90,0,$F$4*$F$5/E1226^2*(SIN(RADIANS(G1236))*SIN(RADIANS(E1227))+COS(RADIANS(G1236))*COS(RADIANS(E1227))*COS(RADIANS(N1217))))</f>
        <v>0</v>
      </c>
      <c r="O1236" s="3">
        <f>IF(DEGREES(ACOS(SIN(RADIANS(G1236))*SIN(RADIANS(E1227))+COS(RADIANS(G1236))*COS(RADIANS(E1227))*COS(RADIANS(O1217))))&gt;90,0,$F$4*$F$5/E1226^2*(SIN(RADIANS(G1236))*SIN(RADIANS(E1227))+COS(RADIANS(G1236))*COS(RADIANS(E1227))*COS(RADIANS(O1217))))</f>
        <v>0</v>
      </c>
      <c r="P1236" s="3">
        <f>IF(DEGREES(ACOS(SIN(RADIANS(G1236))*SIN(RADIANS(E1227))+COS(RADIANS(G1236))*COS(RADIANS(E1227))*COS(RADIANS(P1217))))&gt;90,0,$F$4*$F$5/E1226^2*(SIN(RADIANS(G1236))*SIN(RADIANS(E1227))+COS(RADIANS(G1236))*COS(RADIANS(E1227))*COS(RADIANS(P1217))))</f>
        <v>0</v>
      </c>
      <c r="Q1236" s="3">
        <f>IF(DEGREES(ACOS(SIN(RADIANS(G1236))*SIN(RADIANS(E1227))+COS(RADIANS(G1236))*COS(RADIANS(E1227))*COS(RADIANS(Q1217))))&gt;90,0,$F$4*$F$5/E1226^2*(SIN(RADIANS(G1236))*SIN(RADIANS(E1227))+COS(RADIANS(G1236))*COS(RADIANS(E1227))*COS(RADIANS(Q1217))))</f>
        <v>0</v>
      </c>
      <c r="R1236" s="3" t="e">
        <f>IF(DEGREES(ACOS(SIN(RADIANS(G1236))*SIN(RADIANS(E1227))+COS(RADIANS(G1236))*COS(RADIANS(E1227))*COS(RADIANS(R1217))))&gt;90,0,$F$4*$F$5/E1226^2*(SIN(RADIANS(G1236))*SIN(RADIANS(E1227))+COS(RADIANS(G1236))*COS(RADIANS(E1227))*COS(RADIANS(R1217))))</f>
        <v>#DIV/0!</v>
      </c>
      <c r="S1236" s="3" t="e">
        <f>IF(DEGREES(ACOS(SIN(RADIANS(G1236))*SIN(RADIANS(E1227))+COS(RADIANS(G1236))*COS(RADIANS(E1227))*COS(RADIANS(S1217))))&gt;90,0,$F$4*$F$5/E1226^2*(SIN(RADIANS(G1236))*SIN(RADIANS(E1227))+COS(RADIANS(G1236))*COS(RADIANS(E1227))*COS(RADIANS(S1217))))</f>
        <v>#DIV/0!</v>
      </c>
      <c r="T1236" s="3" t="e">
        <f>IF(DEGREES(ACOS(SIN(RADIANS(G1236))*SIN(RADIANS(E1227))+COS(RADIANS(G1236))*COS(RADIANS(E1227))*COS(RADIANS(T1217))))&gt;90,0,$F$4*$F$5/E1226^2*(SIN(RADIANS(G1236))*SIN(RADIANS(E1227))+COS(RADIANS(G1236))*COS(RADIANS(E1227))*COS(RADIANS(T1217))))</f>
        <v>#DIV/0!</v>
      </c>
      <c r="U1236" s="3" t="e">
        <f>IF(DEGREES(ACOS(SIN(RADIANS(G1236))*SIN(RADIANS(E1227))+COS(RADIANS(G1236))*COS(RADIANS(E1227))*COS(RADIANS(U1217))))&gt;90,0,$F$4*$F$5/E1226^2*(SIN(RADIANS(G1236))*SIN(RADIANS(E1227))+COS(RADIANS(G1236))*COS(RADIANS(E1227))*COS(RADIANS(U1217))))</f>
        <v>#DIV/0!</v>
      </c>
      <c r="V1236" s="3" t="e">
        <f>IF(DEGREES(ACOS(SIN(RADIANS(G1236))*SIN(RADIANS(E1227))+COS(RADIANS(G1236))*COS(RADIANS(E1227))*COS(RADIANS(V1217))))&gt;90,0,$F$4*$F$5/E1226^2*(SIN(RADIANS(G1236))*SIN(RADIANS(E1227))+COS(RADIANS(G1236))*COS(RADIANS(E1227))*COS(RADIANS(V1217))))</f>
        <v>#DIV/0!</v>
      </c>
      <c r="W1236" s="3" t="e">
        <f>IF(DEGREES(ACOS(SIN(RADIANS(G1236))*SIN(RADIANS(E1227))+COS(RADIANS(G1236))*COS(RADIANS(E1227))*COS(RADIANS(W1217))))&gt;90,0,$F$4*$F$5/E1226^2*(SIN(RADIANS(G1236))*SIN(RADIANS(E1227))+COS(RADIANS(G1236))*COS(RADIANS(E1227))*COS(RADIANS(W1217))))</f>
        <v>#DIV/0!</v>
      </c>
      <c r="X1236" s="3" t="e">
        <f>IF(DEGREES(ACOS(SIN(RADIANS(G1236))*SIN(RADIANS(E1227))+COS(RADIANS(G1236))*COS(RADIANS(E1227))*COS(RADIANS(X1217))))&gt;90,0,$F$4*$F$5/E1226^2*(SIN(RADIANS(G1236))*SIN(RADIANS(E1227))+COS(RADIANS(G1236))*COS(RADIANS(E1227))*COS(RADIANS(X1217))))</f>
        <v>#DIV/0!</v>
      </c>
      <c r="Y1236" s="3" t="e">
        <f>IF(DEGREES(ACOS(SIN(RADIANS(G1236))*SIN(RADIANS(E1227))+COS(RADIANS(G1236))*COS(RADIANS(E1227))*COS(RADIANS(Y1217))))&gt;90,0,$F$4*$F$5/E1226^2*(SIN(RADIANS(G1236))*SIN(RADIANS(E1227))+COS(RADIANS(G1236))*COS(RADIANS(E1227))*COS(RADIANS(Y1217))))</f>
        <v>#DIV/0!</v>
      </c>
      <c r="Z1236" s="3" t="e">
        <f>IF(DEGREES(ACOS(SIN(RADIANS(G1236))*SIN(RADIANS(E1227))+COS(RADIANS(G1236))*COS(RADIANS(E1227))*COS(RADIANS(Z1217))))&gt;90,0,$F$4*$F$5/E1226^2*(SIN(RADIANS(G1236))*SIN(RADIANS(E1227))+COS(RADIANS(G1236))*COS(RADIANS(E1227))*COS(RADIANS(Z1217))))</f>
        <v>#DIV/0!</v>
      </c>
      <c r="AA1236" s="3" t="e">
        <f>IF(DEGREES(ACOS(SIN(RADIANS(G1236))*SIN(RADIANS(E1227))+COS(RADIANS(G1236))*COS(RADIANS(E1227))*COS(RADIANS(AA1217))))&gt;90,0,$F$4*$F$5/E1226^2*(SIN(RADIANS(G1236))*SIN(RADIANS(E1227))+COS(RADIANS(G1236))*COS(RADIANS(E1227))*COS(RADIANS(AA1217))))</f>
        <v>#DIV/0!</v>
      </c>
      <c r="AB1236" s="3" t="e">
        <f>IF(DEGREES(ACOS(SIN(RADIANS(G1236))*SIN(RADIANS(E1227))+COS(RADIANS(G1236))*COS(RADIANS(E1227))*COS(RADIANS(AB1217))))&gt;90,0,$F$4*$F$5/E1226^2*(SIN(RADIANS(G1236))*SIN(RADIANS(E1227))+COS(RADIANS(G1236))*COS(RADIANS(E1227))*COS(RADIANS(AB1217))))</f>
        <v>#DIV/0!</v>
      </c>
      <c r="AC1236" s="3" t="e">
        <f>IF(DEGREES(ACOS(SIN(RADIANS(G1236))*SIN(RADIANS(E1227))+COS(RADIANS(G1236))*COS(RADIANS(E1227))*COS(RADIANS(AC1217))))&gt;90,0,$F$4*$F$5/E1226^2*(SIN(RADIANS(G1236))*SIN(RADIANS(E1227))+COS(RADIANS(G1236))*COS(RADIANS(E1227))*COS(RADIANS(AC1217))))</f>
        <v>#DIV/0!</v>
      </c>
      <c r="AD1236" s="3" t="e">
        <f>IF(DEGREES(ACOS(SIN(RADIANS(G1236))*SIN(RADIANS(E1227))+COS(RADIANS(G1236))*COS(RADIANS(E1227))*COS(RADIANS(AD1217))))&gt;90,0,$F$4*$F$5/E1226^2*(SIN(RADIANS(G1236))*SIN(RADIANS(E1227))+COS(RADIANS(G1236))*COS(RADIANS(E1227))*COS(RADIANS(AD1217))))</f>
        <v>#DIV/0!</v>
      </c>
      <c r="AE1236" s="3" t="e">
        <f>IF(DEGREES(ACOS(SIN(RADIANS(G1236))*SIN(RADIANS(E1227))+COS(RADIANS(G1236))*COS(RADIANS(E1227))*COS(RADIANS(AE1217))))&gt;90,0,$F$4*$F$5/E1226^2*(SIN(RADIANS(G1236))*SIN(RADIANS(E1227))+COS(RADIANS(G1236))*COS(RADIANS(E1227))*COS(RADIANS(AE1217))))</f>
        <v>#DIV/0!</v>
      </c>
      <c r="AF1236" s="3" t="e">
        <f>IF(DEGREES(ACOS(SIN(RADIANS(G1236))*SIN(RADIANS(E1227))+COS(RADIANS(G1236))*COS(RADIANS(E1227))*COS(RADIANS(AF1217))))&gt;90,0,$F$4*$F$5/E1226^2*(SIN(RADIANS(G1236))*SIN(RADIANS(E1227))+COS(RADIANS(G1236))*COS(RADIANS(E1227))*COS(RADIANS(AF1217))))</f>
        <v>#DIV/0!</v>
      </c>
      <c r="AG1236" s="3" t="e">
        <f>IF(DEGREES(ACOS(SIN(RADIANS(G1236))*SIN(RADIANS(E1227))+COS(RADIANS(G1236))*COS(RADIANS(E1227))*COS(RADIANS(AG1217))))&gt;90,0,$F$4*$F$5/E1226^2*(SIN(RADIANS(G1236))*SIN(RADIANS(E1227))+COS(RADIANS(G1236))*COS(RADIANS(E1227))*COS(RADIANS(AG1217))))</f>
        <v>#DIV/0!</v>
      </c>
      <c r="AH1236" s="3" t="e">
        <f>IF(DEGREES(ACOS(SIN(RADIANS(G1236))*SIN(RADIANS(E1227))+COS(RADIANS(G1236))*COS(RADIANS(E1227))*COS(RADIANS(AH1217))))&gt;90,0,$F$4*$F$5/E1226^2*(SIN(RADIANS(G1236))*SIN(RADIANS(E1227))+COS(RADIANS(G1236))*COS(RADIANS(E1227))*COS(RADIANS(AH1217))))</f>
        <v>#DIV/0!</v>
      </c>
      <c r="AI1236" s="3" t="e">
        <f>IF(DEGREES(ACOS(SIN(RADIANS(G1236))*SIN(RADIANS(E1227))+COS(RADIANS(G1236))*COS(RADIANS(E1227))*COS(RADIANS(AI1217))))&gt;90,0,$F$4*$F$5/E1226^2*(SIN(RADIANS(G1236))*SIN(RADIANS(E1227))+COS(RADIANS(G1236))*COS(RADIANS(E1227))*COS(RADIANS(AI1217))))</f>
        <v>#DIV/0!</v>
      </c>
      <c r="AJ1236" s="3" t="e">
        <f>IF(DEGREES(ACOS(SIN(RADIANS(G1236))*SIN(RADIANS(E1227))+COS(RADIANS(G1236))*COS(RADIANS(E1227))*COS(RADIANS(AJ1217))))&gt;90,0,$F$4*$F$5/E1226^2*(SIN(RADIANS(G1236))*SIN(RADIANS(E1227))+COS(RADIANS(G1236))*COS(RADIANS(E1227))*COS(RADIANS(AJ1217))))</f>
        <v>#DIV/0!</v>
      </c>
      <c r="AK1236" s="3">
        <f>IF(DEGREES(ACOS(SIN(RADIANS(G1236))*SIN(RADIANS(E1227))+COS(RADIANS(G1236))*COS(RADIANS(E1227))*COS(RADIANS(AK1217))))&gt;90,0,$F$4*$F$5/E1226^2*(SIN(RADIANS(G1236))*SIN(RADIANS(E1227))+COS(RADIANS(G1236))*COS(RADIANS(E1227))*COS(RADIANS(AK1217))))</f>
        <v>0</v>
      </c>
      <c r="AL1236" s="3">
        <f>IF(DEGREES(ACOS(SIN(RADIANS(G1236))*SIN(RADIANS(E1227))+COS(RADIANS(G1236))*COS(RADIANS(E1227))*COS(RADIANS(AL1217))))&gt;90,0,$F$4*$F$5/E1226^2*(SIN(RADIANS(G1236))*SIN(RADIANS(E1227))+COS(RADIANS(G1236))*COS(RADIANS(E1227))*COS(RADIANS(AL1217))))</f>
        <v>0</v>
      </c>
      <c r="AM1236" s="3">
        <f>IF(DEGREES(ACOS(SIN(RADIANS(G1236))*SIN(RADIANS(E1227))+COS(RADIANS(G1236))*COS(RADIANS(E1227))*COS(RADIANS(AM1217))))&gt;90,0,$F$4*$F$5/E1226^2*(SIN(RADIANS(G1236))*SIN(RADIANS(E1227))+COS(RADIANS(G1236))*COS(RADIANS(E1227))*COS(RADIANS(AM1217))))</f>
        <v>0</v>
      </c>
      <c r="AN1236" s="3">
        <f>IF(DEGREES(ACOS(SIN(RADIANS(G1236))*SIN(RADIANS(E1227))+COS(RADIANS(G1236))*COS(RADIANS(E1227))*COS(RADIANS(AN1217))))&gt;90,0,$F$4*$F$5/E1226^2*(SIN(RADIANS(G1236))*SIN(RADIANS(E1227))+COS(RADIANS(G1236))*COS(RADIANS(E1227))*COS(RADIANS(AN1217))))</f>
        <v>0</v>
      </c>
      <c r="AO1236" s="3">
        <f>IF(DEGREES(ACOS(SIN(RADIANS(G1236))*SIN(RADIANS(E1227))+COS(RADIANS(G1236))*COS(RADIANS(E1227))*COS(RADIANS(AO1217))))&gt;90,0,$F$4*$F$5/E1226^2*(SIN(RADIANS(G1236))*SIN(RADIANS(E1227))+COS(RADIANS(G1236))*COS(RADIANS(E1227))*COS(RADIANS(AO1217))))</f>
        <v>0</v>
      </c>
      <c r="AP1236" s="3">
        <f>IF(DEGREES(ACOS(SIN(RADIANS(G1236))*SIN(RADIANS(E1227))+COS(RADIANS(G1236))*COS(RADIANS(E1227))*COS(RADIANS(AP1217))))&gt;90,0,$F$4*$F$5/E1226^2*(SIN(RADIANS(G1236))*SIN(RADIANS(E1227))+COS(RADIANS(G1236))*COS(RADIANS(E1227))*COS(RADIANS(AP1217))))</f>
        <v>0</v>
      </c>
      <c r="AQ1236" s="3">
        <f>IF(DEGREES(ACOS(SIN(RADIANS(G1236))*SIN(RADIANS(E1227))+COS(RADIANS(G1236))*COS(RADIANS(E1227))*COS(RADIANS(AQ1217))))&gt;90,0,$F$4*$F$5/E1226^2*(SIN(RADIANS(G1236))*SIN(RADIANS(E1227))+COS(RADIANS(G1236))*COS(RADIANS(E1227))*COS(RADIANS(AQ1217))))</f>
        <v>0</v>
      </c>
      <c r="AR1236" s="3">
        <f>IF(DEGREES(ACOS(SIN(RADIANS(G1236))*SIN(RADIANS(E1227))+COS(RADIANS(G1236))*COS(RADIANS(E1227))*COS(RADIANS(AR1217))))&gt;90,0,$F$4*$F$5/E1226^2*(SIN(RADIANS(G1236))*SIN(RADIANS(E1227))+COS(RADIANS(G1236))*COS(RADIANS(E1227))*COS(RADIANS(AR1217))))</f>
        <v>0</v>
      </c>
    </row>
    <row r="1237" spans="2:44" ht="15.75" customHeight="1" x14ac:dyDescent="0.2">
      <c r="G1237" s="3">
        <v>-90</v>
      </c>
      <c r="I1237" s="3" t="e">
        <f>IF(DEGREES(ACOS(SIN(RADIANS(G1237))*SIN(RADIANS(E1227))+COS(RADIANS(G1237))*COS(RADIANS(E1227))*COS(RADIANS(I1217))))&gt;90,0,$F$4*$F$5/E1226^2*(SIN(RADIANS(G1237))*SIN(RADIANS(E1227))+COS(RADIANS(G1237))*COS(RADIANS(E1227))*COS(RADIANS(I1217))))</f>
        <v>#DIV/0!</v>
      </c>
      <c r="J1237" s="3" t="e">
        <f>IF(DEGREES(ACOS(SIN(RADIANS(G1237))*SIN(RADIANS(E1227))+COS(RADIANS(G1237))*COS(RADIANS(E1227))*COS(RADIANS(J1217))))&gt;90,0,$F$4*$F$5/E1226^2*(SIN(RADIANS(G1237))*SIN(RADIANS(E1227))+COS(RADIANS(G1237))*COS(RADIANS(E1227))*COS(RADIANS(J1217))))</f>
        <v>#DIV/0!</v>
      </c>
      <c r="K1237" s="3" t="e">
        <f>IF(DEGREES(ACOS(SIN(RADIANS(G1237))*SIN(RADIANS(E1227))+COS(RADIANS(G1237))*COS(RADIANS(E1227))*COS(RADIANS(K1217))))&gt;90,0,$F$4*$F$5/E1226^2*(SIN(RADIANS(G1237))*SIN(RADIANS(E1227))+COS(RADIANS(G1237))*COS(RADIANS(E1227))*COS(RADIANS(K1217))))</f>
        <v>#DIV/0!</v>
      </c>
      <c r="L1237" s="3" t="e">
        <f>IF(DEGREES(ACOS(SIN(RADIANS(G1237))*SIN(RADIANS(E1227))+COS(RADIANS(G1237))*COS(RADIANS(E1227))*COS(RADIANS(L1217))))&gt;90,0,$F$4*$F$5/E1226^2*(SIN(RADIANS(G1237))*SIN(RADIANS(E1227))+COS(RADIANS(G1237))*COS(RADIANS(E1227))*COS(RADIANS(L1217))))</f>
        <v>#DIV/0!</v>
      </c>
      <c r="M1237" s="3" t="e">
        <f>IF(DEGREES(ACOS(SIN(RADIANS(G1237))*SIN(RADIANS(E1227))+COS(RADIANS(G1237))*COS(RADIANS(E1227))*COS(RADIANS(M1217))))&gt;90,0,$F$4*$F$5/E1226^2*(SIN(RADIANS(G1237))*SIN(RADIANS(E1227))+COS(RADIANS(G1237))*COS(RADIANS(E1227))*COS(RADIANS(M1217))))</f>
        <v>#DIV/0!</v>
      </c>
      <c r="N1237" s="3" t="e">
        <f>IF(DEGREES(ACOS(SIN(RADIANS(G1237))*SIN(RADIANS(E1227))+COS(RADIANS(G1237))*COS(RADIANS(E1227))*COS(RADIANS(N1217))))&gt;90,0,$F$4*$F$5/E1226^2*(SIN(RADIANS(G1237))*SIN(RADIANS(E1227))+COS(RADIANS(G1237))*COS(RADIANS(E1227))*COS(RADIANS(N1217))))</f>
        <v>#DIV/0!</v>
      </c>
      <c r="O1237" s="3" t="e">
        <f>IF(DEGREES(ACOS(SIN(RADIANS(G1237))*SIN(RADIANS(E1227))+COS(RADIANS(G1237))*COS(RADIANS(E1227))*COS(RADIANS(O1217))))&gt;90,0,$F$4*$F$5/E1226^2*(SIN(RADIANS(G1237))*SIN(RADIANS(E1227))+COS(RADIANS(G1237))*COS(RADIANS(E1227))*COS(RADIANS(O1217))))</f>
        <v>#DIV/0!</v>
      </c>
      <c r="P1237" s="3" t="e">
        <f>IF(DEGREES(ACOS(SIN(RADIANS(G1237))*SIN(RADIANS(E1227))+COS(RADIANS(G1237))*COS(RADIANS(E1227))*COS(RADIANS(P1217))))&gt;90,0,$F$4*$F$5/E1226^2*(SIN(RADIANS(G1237))*SIN(RADIANS(E1227))+COS(RADIANS(G1237))*COS(RADIANS(E1227))*COS(RADIANS(P1217))))</f>
        <v>#DIV/0!</v>
      </c>
      <c r="Q1237" s="3" t="e">
        <f>IF(DEGREES(ACOS(SIN(RADIANS(G1237))*SIN(RADIANS(E1227))+COS(RADIANS(G1237))*COS(RADIANS(E1227))*COS(RADIANS(Q1217))))&gt;90,0,$F$4*$F$5/E1226^2*(SIN(RADIANS(G1237))*SIN(RADIANS(E1227))+COS(RADIANS(G1237))*COS(RADIANS(E1227))*COS(RADIANS(Q1217))))</f>
        <v>#DIV/0!</v>
      </c>
      <c r="R1237" s="3" t="e">
        <f>IF(DEGREES(ACOS(SIN(RADIANS(G1237))*SIN(RADIANS(E1227))+COS(RADIANS(G1237))*COS(RADIANS(E1227))*COS(RADIANS(R1217))))&gt;90,0,$F$4*$F$5/E1226^2*(SIN(RADIANS(G1237))*SIN(RADIANS(E1227))+COS(RADIANS(G1237))*COS(RADIANS(E1227))*COS(RADIANS(R1217))))</f>
        <v>#DIV/0!</v>
      </c>
      <c r="S1237" s="3" t="e">
        <f>IF(DEGREES(ACOS(SIN(RADIANS(G1237))*SIN(RADIANS(E1227))+COS(RADIANS(G1237))*COS(RADIANS(E1227))*COS(RADIANS(S1217))))&gt;90,0,$F$4*$F$5/E1226^2*(SIN(RADIANS(G1237))*SIN(RADIANS(E1227))+COS(RADIANS(G1237))*COS(RADIANS(E1227))*COS(RADIANS(S1217))))</f>
        <v>#DIV/0!</v>
      </c>
      <c r="T1237" s="3" t="e">
        <f>IF(DEGREES(ACOS(SIN(RADIANS(G1237))*SIN(RADIANS(E1227))+COS(RADIANS(G1237))*COS(RADIANS(E1227))*COS(RADIANS(T1217))))&gt;90,0,$F$4*$F$5/E1226^2*(SIN(RADIANS(G1237))*SIN(RADIANS(E1227))+COS(RADIANS(G1237))*COS(RADIANS(E1227))*COS(RADIANS(T1217))))</f>
        <v>#DIV/0!</v>
      </c>
      <c r="U1237" s="3" t="e">
        <f>IF(DEGREES(ACOS(SIN(RADIANS(G1237))*SIN(RADIANS(E1227))+COS(RADIANS(G1237))*COS(RADIANS(E1227))*COS(RADIANS(U1217))))&gt;90,0,$F$4*$F$5/E1226^2*(SIN(RADIANS(G1237))*SIN(RADIANS(E1227))+COS(RADIANS(G1237))*COS(RADIANS(E1227))*COS(RADIANS(U1217))))</f>
        <v>#DIV/0!</v>
      </c>
      <c r="V1237" s="3" t="e">
        <f>IF(DEGREES(ACOS(SIN(RADIANS(G1237))*SIN(RADIANS(E1227))+COS(RADIANS(G1237))*COS(RADIANS(E1227))*COS(RADIANS(V1217))))&gt;90,0,$F$4*$F$5/E1226^2*(SIN(RADIANS(G1237))*SIN(RADIANS(E1227))+COS(RADIANS(G1237))*COS(RADIANS(E1227))*COS(RADIANS(V1217))))</f>
        <v>#DIV/0!</v>
      </c>
      <c r="W1237" s="3" t="e">
        <f>IF(DEGREES(ACOS(SIN(RADIANS(G1237))*SIN(RADIANS(E1227))+COS(RADIANS(G1237))*COS(RADIANS(E1227))*COS(RADIANS(W1217))))&gt;90,0,$F$4*$F$5/E1226^2*(SIN(RADIANS(G1237))*SIN(RADIANS(E1227))+COS(RADIANS(G1237))*COS(RADIANS(E1227))*COS(RADIANS(W1217))))</f>
        <v>#DIV/0!</v>
      </c>
      <c r="X1237" s="3" t="e">
        <f>IF(DEGREES(ACOS(SIN(RADIANS(G1237))*SIN(RADIANS(E1227))+COS(RADIANS(G1237))*COS(RADIANS(E1227))*COS(RADIANS(X1217))))&gt;90,0,$F$4*$F$5/E1226^2*(SIN(RADIANS(G1237))*SIN(RADIANS(E1227))+COS(RADIANS(G1237))*COS(RADIANS(E1227))*COS(RADIANS(X1217))))</f>
        <v>#DIV/0!</v>
      </c>
      <c r="Y1237" s="3" t="e">
        <f>IF(DEGREES(ACOS(SIN(RADIANS(G1237))*SIN(RADIANS(E1227))+COS(RADIANS(G1237))*COS(RADIANS(E1227))*COS(RADIANS(Y1217))))&gt;90,0,$F$4*$F$5/E1226^2*(SIN(RADIANS(G1237))*SIN(RADIANS(E1227))+COS(RADIANS(G1237))*COS(RADIANS(E1227))*COS(RADIANS(Y1217))))</f>
        <v>#DIV/0!</v>
      </c>
      <c r="Z1237" s="3" t="e">
        <f>IF(DEGREES(ACOS(SIN(RADIANS(G1237))*SIN(RADIANS(E1227))+COS(RADIANS(G1237))*COS(RADIANS(E1227))*COS(RADIANS(Z1217))))&gt;90,0,$F$4*$F$5/E1226^2*(SIN(RADIANS(G1237))*SIN(RADIANS(E1227))+COS(RADIANS(G1237))*COS(RADIANS(E1227))*COS(RADIANS(Z1217))))</f>
        <v>#DIV/0!</v>
      </c>
      <c r="AA1237" s="3" t="e">
        <f>IF(DEGREES(ACOS(SIN(RADIANS(G1237))*SIN(RADIANS(E1227))+COS(RADIANS(G1237))*COS(RADIANS(E1227))*COS(RADIANS(AA1217))))&gt;90,0,$F$4*$F$5/E1226^2*(SIN(RADIANS(G1237))*SIN(RADIANS(E1227))+COS(RADIANS(G1237))*COS(RADIANS(E1227))*COS(RADIANS(AA1217))))</f>
        <v>#DIV/0!</v>
      </c>
      <c r="AB1237" s="3" t="e">
        <f>IF(DEGREES(ACOS(SIN(RADIANS(G1237))*SIN(RADIANS(E1227))+COS(RADIANS(G1237))*COS(RADIANS(E1227))*COS(RADIANS(AB1217))))&gt;90,0,$F$4*$F$5/E1226^2*(SIN(RADIANS(G1237))*SIN(RADIANS(E1227))+COS(RADIANS(G1237))*COS(RADIANS(E1227))*COS(RADIANS(AB1217))))</f>
        <v>#DIV/0!</v>
      </c>
      <c r="AC1237" s="3" t="e">
        <f>IF(DEGREES(ACOS(SIN(RADIANS(G1237))*SIN(RADIANS(E1227))+COS(RADIANS(G1237))*COS(RADIANS(E1227))*COS(RADIANS(AC1217))))&gt;90,0,$F$4*$F$5/E1226^2*(SIN(RADIANS(G1237))*SIN(RADIANS(E1227))+COS(RADIANS(G1237))*COS(RADIANS(E1227))*COS(RADIANS(AC1217))))</f>
        <v>#DIV/0!</v>
      </c>
      <c r="AD1237" s="3" t="e">
        <f>IF(DEGREES(ACOS(SIN(RADIANS(G1237))*SIN(RADIANS(E1227))+COS(RADIANS(G1237))*COS(RADIANS(E1227))*COS(RADIANS(AD1217))))&gt;90,0,$F$4*$F$5/E1226^2*(SIN(RADIANS(G1237))*SIN(RADIANS(E1227))+COS(RADIANS(G1237))*COS(RADIANS(E1227))*COS(RADIANS(AD1217))))</f>
        <v>#DIV/0!</v>
      </c>
      <c r="AE1237" s="3" t="e">
        <f>IF(DEGREES(ACOS(SIN(RADIANS(G1237))*SIN(RADIANS(E1227))+COS(RADIANS(G1237))*COS(RADIANS(E1227))*COS(RADIANS(AE1217))))&gt;90,0,$F$4*$F$5/E1226^2*(SIN(RADIANS(G1237))*SIN(RADIANS(E1227))+COS(RADIANS(G1237))*COS(RADIANS(E1227))*COS(RADIANS(AE1217))))</f>
        <v>#DIV/0!</v>
      </c>
      <c r="AF1237" s="3" t="e">
        <f>IF(DEGREES(ACOS(SIN(RADIANS(G1237))*SIN(RADIANS(E1227))+COS(RADIANS(G1237))*COS(RADIANS(E1227))*COS(RADIANS(AF1217))))&gt;90,0,$F$4*$F$5/E1226^2*(SIN(RADIANS(G1237))*SIN(RADIANS(E1227))+COS(RADIANS(G1237))*COS(RADIANS(E1227))*COS(RADIANS(AF1217))))</f>
        <v>#DIV/0!</v>
      </c>
      <c r="AG1237" s="3" t="e">
        <f>IF(DEGREES(ACOS(SIN(RADIANS(G1237))*SIN(RADIANS(E1227))+COS(RADIANS(G1237))*COS(RADIANS(E1227))*COS(RADIANS(AG1217))))&gt;90,0,$F$4*$F$5/E1226^2*(SIN(RADIANS(G1237))*SIN(RADIANS(E1227))+COS(RADIANS(G1237))*COS(RADIANS(E1227))*COS(RADIANS(AG1217))))</f>
        <v>#DIV/0!</v>
      </c>
      <c r="AH1237" s="3" t="e">
        <f>IF(DEGREES(ACOS(SIN(RADIANS(G1237))*SIN(RADIANS(E1227))+COS(RADIANS(G1237))*COS(RADIANS(E1227))*COS(RADIANS(AH1217))))&gt;90,0,$F$4*$F$5/E1226^2*(SIN(RADIANS(G1237))*SIN(RADIANS(E1227))+COS(RADIANS(G1237))*COS(RADIANS(E1227))*COS(RADIANS(AH1217))))</f>
        <v>#DIV/0!</v>
      </c>
      <c r="AI1237" s="3" t="e">
        <f>IF(DEGREES(ACOS(SIN(RADIANS(G1237))*SIN(RADIANS(E1227))+COS(RADIANS(G1237))*COS(RADIANS(E1227))*COS(RADIANS(AI1217))))&gt;90,0,$F$4*$F$5/E1226^2*(SIN(RADIANS(G1237))*SIN(RADIANS(E1227))+COS(RADIANS(G1237))*COS(RADIANS(E1227))*COS(RADIANS(AI1217))))</f>
        <v>#DIV/0!</v>
      </c>
      <c r="AJ1237" s="3" t="e">
        <f>IF(DEGREES(ACOS(SIN(RADIANS(G1237))*SIN(RADIANS(E1227))+COS(RADIANS(G1237))*COS(RADIANS(E1227))*COS(RADIANS(AJ1217))))&gt;90,0,$F$4*$F$5/E1226^2*(SIN(RADIANS(G1237))*SIN(RADIANS(E1227))+COS(RADIANS(G1237))*COS(RADIANS(E1227))*COS(RADIANS(AJ1217))))</f>
        <v>#DIV/0!</v>
      </c>
      <c r="AK1237" s="3" t="e">
        <f>IF(DEGREES(ACOS(SIN(RADIANS(G1237))*SIN(RADIANS(E1227))+COS(RADIANS(G1237))*COS(RADIANS(E1227))*COS(RADIANS(AK1217))))&gt;90,0,$F$4*$F$5/E1226^2*(SIN(RADIANS(G1237))*SIN(RADIANS(E1227))+COS(RADIANS(G1237))*COS(RADIANS(E1227))*COS(RADIANS(AK1217))))</f>
        <v>#DIV/0!</v>
      </c>
      <c r="AL1237" s="3" t="e">
        <f>IF(DEGREES(ACOS(SIN(RADIANS(G1237))*SIN(RADIANS(E1227))+COS(RADIANS(G1237))*COS(RADIANS(E1227))*COS(RADIANS(AL1217))))&gt;90,0,$F$4*$F$5/E1226^2*(SIN(RADIANS(G1237))*SIN(RADIANS(E1227))+COS(RADIANS(G1237))*COS(RADIANS(E1227))*COS(RADIANS(AL1217))))</f>
        <v>#DIV/0!</v>
      </c>
      <c r="AM1237" s="3" t="e">
        <f>IF(DEGREES(ACOS(SIN(RADIANS(G1237))*SIN(RADIANS(E1227))+COS(RADIANS(G1237))*COS(RADIANS(E1227))*COS(RADIANS(AM1217))))&gt;90,0,$F$4*$F$5/E1226^2*(SIN(RADIANS(G1237))*SIN(RADIANS(E1227))+COS(RADIANS(G1237))*COS(RADIANS(E1227))*COS(RADIANS(AM1217))))</f>
        <v>#DIV/0!</v>
      </c>
      <c r="AN1237" s="3" t="e">
        <f>IF(DEGREES(ACOS(SIN(RADIANS(G1237))*SIN(RADIANS(E1227))+COS(RADIANS(G1237))*COS(RADIANS(E1227))*COS(RADIANS(AN1217))))&gt;90,0,$F$4*$F$5/E1226^2*(SIN(RADIANS(G1237))*SIN(RADIANS(E1227))+COS(RADIANS(G1237))*COS(RADIANS(E1227))*COS(RADIANS(AN1217))))</f>
        <v>#DIV/0!</v>
      </c>
      <c r="AO1237" s="3" t="e">
        <f>IF(DEGREES(ACOS(SIN(RADIANS(G1237))*SIN(RADIANS(E1227))+COS(RADIANS(G1237))*COS(RADIANS(E1227))*COS(RADIANS(AO1217))))&gt;90,0,$F$4*$F$5/E1226^2*(SIN(RADIANS(G1237))*SIN(RADIANS(E1227))+COS(RADIANS(G1237))*COS(RADIANS(E1227))*COS(RADIANS(AO1217))))</f>
        <v>#DIV/0!</v>
      </c>
      <c r="AP1237" s="3" t="e">
        <f>IF(DEGREES(ACOS(SIN(RADIANS(G1237))*SIN(RADIANS(E1227))+COS(RADIANS(G1237))*COS(RADIANS(E1227))*COS(RADIANS(AP1217))))&gt;90,0,$F$4*$F$5/E1226^2*(SIN(RADIANS(G1237))*SIN(RADIANS(E1227))+COS(RADIANS(G1237))*COS(RADIANS(E1227))*COS(RADIANS(AP1217))))</f>
        <v>#DIV/0!</v>
      </c>
      <c r="AQ1237" s="3" t="e">
        <f>IF(DEGREES(ACOS(SIN(RADIANS(G1237))*SIN(RADIANS(E1227))+COS(RADIANS(G1237))*COS(RADIANS(E1227))*COS(RADIANS(AQ1217))))&gt;90,0,$F$4*$F$5/E1226^2*(SIN(RADIANS(G1237))*SIN(RADIANS(E1227))+COS(RADIANS(G1237))*COS(RADIANS(E1227))*COS(RADIANS(AQ1217))))</f>
        <v>#DIV/0!</v>
      </c>
      <c r="AR1237" s="3" t="e">
        <f>IF(DEGREES(ACOS(SIN(RADIANS(G1237))*SIN(RADIANS(E1227))+COS(RADIANS(G1237))*COS(RADIANS(E1227))*COS(RADIANS(AR1217))))&gt;90,0,$F$4*$F$5/E1226^2*(SIN(RADIANS(G1237))*SIN(RADIANS(E1227))+COS(RADIANS(G1237))*COS(RADIANS(E1227))*COS(RADIANS(AR1217))))</f>
        <v>#DIV/0!</v>
      </c>
    </row>
    <row r="1238" spans="2:44" ht="15.75" customHeight="1" x14ac:dyDescent="0.2"/>
    <row r="1239" spans="2:44" ht="15.75" customHeight="1" x14ac:dyDescent="0.2">
      <c r="H1239" s="3" t="s">
        <v>771</v>
      </c>
      <c r="I1239" s="3">
        <v>180</v>
      </c>
      <c r="J1239" s="3">
        <v>170</v>
      </c>
      <c r="K1239" s="3">
        <v>160</v>
      </c>
      <c r="L1239" s="3">
        <v>150</v>
      </c>
      <c r="M1239" s="3">
        <v>140</v>
      </c>
      <c r="N1239" s="3">
        <v>130</v>
      </c>
      <c r="O1239" s="3">
        <v>120</v>
      </c>
      <c r="P1239" s="3">
        <v>110</v>
      </c>
      <c r="Q1239" s="3">
        <v>100</v>
      </c>
      <c r="R1239" s="3">
        <v>90</v>
      </c>
      <c r="S1239" s="3">
        <v>80</v>
      </c>
      <c r="T1239" s="3">
        <v>70</v>
      </c>
      <c r="U1239" s="3">
        <v>60</v>
      </c>
      <c r="V1239" s="3">
        <v>50</v>
      </c>
      <c r="W1239" s="3">
        <v>40</v>
      </c>
      <c r="X1239" s="3">
        <v>30</v>
      </c>
      <c r="Y1239" s="3">
        <v>20</v>
      </c>
      <c r="Z1239" s="3">
        <v>10</v>
      </c>
      <c r="AA1239" s="3">
        <v>0</v>
      </c>
      <c r="AB1239" s="3">
        <v>-10</v>
      </c>
      <c r="AC1239" s="3">
        <v>-20</v>
      </c>
      <c r="AD1239" s="3">
        <v>-30</v>
      </c>
      <c r="AE1239" s="3">
        <v>-40</v>
      </c>
      <c r="AF1239" s="3">
        <v>-50</v>
      </c>
      <c r="AG1239" s="3">
        <v>-60</v>
      </c>
      <c r="AH1239" s="3">
        <v>-70</v>
      </c>
      <c r="AI1239" s="3">
        <v>-80</v>
      </c>
      <c r="AJ1239" s="3">
        <v>-90</v>
      </c>
      <c r="AK1239" s="3">
        <v>-100</v>
      </c>
      <c r="AL1239" s="3">
        <v>-110</v>
      </c>
      <c r="AM1239" s="3">
        <v>-120</v>
      </c>
      <c r="AN1239" s="3">
        <v>-130</v>
      </c>
      <c r="AO1239" s="3">
        <v>-140</v>
      </c>
      <c r="AP1239" s="3">
        <v>-150</v>
      </c>
      <c r="AQ1239" s="3">
        <v>-160</v>
      </c>
      <c r="AR1239" s="3">
        <v>-170</v>
      </c>
    </row>
    <row r="1240" spans="2:44" ht="15.75" customHeight="1" x14ac:dyDescent="0.2">
      <c r="H1240" s="3" t="s">
        <v>782</v>
      </c>
      <c r="I1240" s="3">
        <f>IF(ABS(I1239-E1252)&gt;180,IF(ABS(I1239-E1252)&gt;360,ABS(I1239-E1252)-360,360-ABS(I1239-E1252)),ABS(I1239-E1252))</f>
        <v>180</v>
      </c>
      <c r="J1240" s="3">
        <f>IF(ABS(J1239-E1252)&gt;180,IF(ABS(J1239-E1252)&gt;360,ABS(J1239-E1252)-360,360-ABS(J1239-E1252)),ABS(J1239-E1252))</f>
        <v>170</v>
      </c>
      <c r="K1240" s="3">
        <f>IF(ABS(K1239-E1252)&gt;180,IF(ABS(K1239-E1252)&gt;360,ABS(K1239-E1252)-360,360-ABS(K1239-E1252)),ABS(K1239-E1252))</f>
        <v>160</v>
      </c>
      <c r="L1240" s="3">
        <f>IF(ABS(L1239-E1252)&gt;180,IF(ABS(L1239-E1252)&gt;360,ABS(L1239-E1252)-360,360-ABS(L1239-E1252)),ABS(L1239-E1252))</f>
        <v>150</v>
      </c>
      <c r="M1240" s="3">
        <f>IF(ABS(M1239-E1252)&gt;180,IF(ABS(M1239-E1252)&gt;360,ABS(M1239-E1252)-360,360-ABS(M1239-E1252)),ABS(M1239-E1252))</f>
        <v>140</v>
      </c>
      <c r="N1240" s="3">
        <f>IF(ABS(N1239-E1252)&gt;180,IF(ABS(N1239-E1252)&gt;360,ABS(N1239-E1252)-360,360-ABS(N1239-E1252)),ABS(N1239-E1252))</f>
        <v>130</v>
      </c>
      <c r="O1240" s="3">
        <f>IF(ABS(O1239-E1252)&gt;180,IF(ABS(O1239-E1252)&gt;360,ABS(O1239-E1252)-360,360-ABS(O1239-E1252)),ABS(O1239-E1252))</f>
        <v>120</v>
      </c>
      <c r="P1240" s="3">
        <f>IF(ABS(P1239-E1252)&gt;180,IF(ABS(P1239-E1252)&gt;360,ABS(P1239-E1252)-360,360-ABS(P1239-E1252)),ABS(P1239-E1252))</f>
        <v>110</v>
      </c>
      <c r="Q1240" s="3">
        <f>IF(ABS(Q1239-E1252)&gt;180,IF(ABS(Q1239-E1252)&gt;360,ABS(Q1239-E1252)-360,360-ABS(Q1239-E1252)),ABS(Q1239-E1252))</f>
        <v>100</v>
      </c>
      <c r="R1240" s="3">
        <f>IF(ABS(R1239-E1252)&gt;180,IF(ABS(R1239-E1252)&gt;360,ABS(R1239-E1252)-360,360-ABS(R1239-E1252)),ABS(R1239-E1252))</f>
        <v>90</v>
      </c>
      <c r="S1240" s="3">
        <f>IF(ABS(S1239-E1252)&gt;180,IF(ABS(S1239-E1252)&gt;360,ABS(S1239-E1252)-360,360-ABS(S1239-E1252)),ABS(S1239-E1252))</f>
        <v>80</v>
      </c>
      <c r="T1240" s="3">
        <f>IF(ABS(T1239-E1252)&gt;180,IF(ABS(T1239-E1252)&gt;360,ABS(T1239-E1252)-360,360-ABS(T1239-E1252)),ABS(T1239-E1252))</f>
        <v>70</v>
      </c>
      <c r="U1240" s="3">
        <f>IF(ABS(U1239-E1252)&gt;180,IF(ABS(U1239-E1252)&gt;360,ABS(U1239-E1252)-360,360-ABS(U1239-E1252)),ABS(U1239-E1252))</f>
        <v>60</v>
      </c>
      <c r="V1240" s="3">
        <f>IF(ABS(V1239-E1252)&gt;180,IF(ABS(V1239-E1252)&gt;360,ABS(V1239-E1252)-360,360-ABS(V1239-E1252)),ABS(V1239-E1252))</f>
        <v>50</v>
      </c>
      <c r="W1240" s="3">
        <f>IF(ABS(W1239-E1252)&gt;180,IF(ABS(W1239-E1252)&gt;360,ABS(W1239-E1252)-360,360-ABS(W1239-E1252)),ABS(W1239-E1252))</f>
        <v>40</v>
      </c>
      <c r="X1240" s="3">
        <f>IF(ABS(X1239-E1252)&gt;180,IF(ABS(X1239-E1252)&gt;360,ABS(X1239-E1252)-360,360-ABS(X1239-E1252)),ABS(X1239-E1252))</f>
        <v>30</v>
      </c>
      <c r="Y1240" s="3">
        <f>IF(ABS(Y1239-E1252)&gt;180,IF(ABS(Y1239-E1252)&gt;360,ABS(Y1239-E1252)-360,360-ABS(Y1239-E1252)),ABS(Y1239-E1252))</f>
        <v>20</v>
      </c>
      <c r="Z1240" s="3">
        <f>IF(ABS(Z1239-E1252)&gt;180,IF(ABS(Z1239-E1252)&gt;360,ABS(Z1239-E1252)-360,360-ABS(Z1239-E1252)),ABS(Z1239-E1252))</f>
        <v>10</v>
      </c>
      <c r="AA1240" s="3">
        <f>IF(ABS(AA1239-E1252)&gt;180,IF(ABS(AA1239-E1252)&gt;360,ABS(AA1239-E1252)-360,360-ABS(AA1239-E1252)),ABS(AA1239-E1252))</f>
        <v>0</v>
      </c>
      <c r="AB1240" s="3">
        <f>IF(ABS(AB1239-E1252)&gt;180,IF(ABS(AB1239-E1252)&gt;360,ABS(AB1239-E1252)-360,360-ABS(AB1239-E1252)),ABS(AB1239-E1252))</f>
        <v>10</v>
      </c>
      <c r="AC1240" s="3">
        <f>IF(ABS(AC1239-E1252)&gt;180,IF(ABS(AC1239-E1252)&gt;360,ABS(AC1239-E1252)-360,360-ABS(AC1239-E1252)),ABS(AC1239-E1252))</f>
        <v>20</v>
      </c>
      <c r="AD1240" s="3">
        <f>IF(ABS(AD1239-E1252)&gt;180,IF(ABS(AD1239-E1252)&gt;360,ABS(AD1239-E1252)-360,360-ABS(AD1239-E1252)),ABS(AD1239-E1252))</f>
        <v>30</v>
      </c>
      <c r="AE1240" s="3">
        <f>IF(ABS(AE1239-E1252)&gt;180,IF(ABS(AE1239-E1252)&gt;360,ABS(AE1239-E1252)-360,360-ABS(AE1239-E1252)),ABS(AE1239-E1252))</f>
        <v>40</v>
      </c>
      <c r="AF1240" s="3">
        <f>IF(ABS(AF1239-E1252)&gt;180,IF(ABS(AF1239-E1252)&gt;360,ABS(AF1239-E1252)-360,360-ABS(AF1239-E1252)),ABS(AF1239-E1252))</f>
        <v>50</v>
      </c>
      <c r="AG1240" s="3">
        <f>IF(ABS(AG1239-E1252)&gt;180,IF(ABS(AG1239-E1252)&gt;360,ABS(AG1239-E1252)-360,360-ABS(AG1239-E1252)),ABS(AG1239-E1252))</f>
        <v>60</v>
      </c>
      <c r="AH1240" s="3">
        <f>IF(ABS(AH1239-E1252)&gt;180,IF(ABS(AH1239-E1252)&gt;360,ABS(AH1239-E1252)-360,360-ABS(AH1239-E1252)),ABS(AH1239-E1252))</f>
        <v>70</v>
      </c>
      <c r="AI1240" s="3">
        <f>IF(ABS(AI1239-E1252)&gt;180,IF(ABS(AI1239-E1252)&gt;360,ABS(AI1239-E1252)-360,360-ABS(AI1239-E1252)),ABS(AI1239-E1252))</f>
        <v>80</v>
      </c>
      <c r="AJ1240" s="3">
        <f>IF(ABS(AJ1239-E1252)&gt;180,IF(ABS(AJ1239-E1252)&gt;360,ABS(AJ1239-E1252)-360,360-ABS(AJ1239-E1252)),ABS(AJ1239-E1252))</f>
        <v>90</v>
      </c>
      <c r="AK1240" s="3">
        <f>IF(ABS(AK1239-E1252)&gt;180,IF(ABS(AK1239-E1252)&gt;360,ABS(AK1239-E1252)-360,360-ABS(AK1239-E1252)),ABS(AK1239-E1252))</f>
        <v>100</v>
      </c>
      <c r="AL1240" s="3">
        <f>IF(ABS(AL1239-E1252)&gt;180,IF(ABS(AL1239-E1252)&gt;360,ABS(AL1239-E1252)-360,360-ABS(AL1239-E1252)),ABS(AL1239-E1252))</f>
        <v>110</v>
      </c>
      <c r="AM1240" s="3">
        <f>IF(ABS(AM1239-E1252)&gt;180,IF(ABS(AM1239-E1252)&gt;360,ABS(AM1239-E1252)-360,360-ABS(AM1239-E1252)),ABS(AM1239-E1252))</f>
        <v>120</v>
      </c>
      <c r="AN1240" s="3">
        <f>IF(ABS(AN1239-E1252)&gt;180,IF(ABS(AN1239-E1252)&gt;360,ABS(AN1239-E1252)-360,360-ABS(AN1239-E1252)),ABS(AN1239-E1252))</f>
        <v>130</v>
      </c>
      <c r="AO1240" s="3">
        <f>IF(ABS(AO1239-E1252)&gt;180,IF(ABS(AO1239-E1252)&gt;360,ABS(AO1239-E1252)-360,360-ABS(AO1239-E1252)),ABS(AO1239-E1252))</f>
        <v>140</v>
      </c>
      <c r="AP1240" s="3">
        <f>IF(ABS(AP1239-E1252)&gt;180,IF(ABS(AP1239-E1252)&gt;360,ABS(AP1239-E1252)-360,360-ABS(AP1239-E1252)),ABS(AP1239-E1252))</f>
        <v>150</v>
      </c>
      <c r="AQ1240" s="3">
        <f>IF(ABS(AQ1239-E1252)&gt;180,IF(ABS(AQ1239-E1252)&gt;360,ABS(AQ1239-E1252)-360,360-ABS(AQ1239-E1252)),ABS(AQ1239-E1252))</f>
        <v>160</v>
      </c>
      <c r="AR1240" s="3">
        <f>IF(ABS(AR1239-E1252)&gt;180,IF(ABS(AR1239-E1252)&gt;360,ABS(AR1239-E1252)-360,360-ABS(AR1239-E1252)),ABS(AR1239-E1252))</f>
        <v>170</v>
      </c>
    </row>
    <row r="1241" spans="2:44" ht="15.75" customHeight="1" x14ac:dyDescent="0.2">
      <c r="G1241" s="3" t="s">
        <v>736</v>
      </c>
    </row>
    <row r="1242" spans="2:44" ht="15.75" customHeight="1" x14ac:dyDescent="0.2">
      <c r="B1242" s="3" t="s">
        <v>791</v>
      </c>
      <c r="E1242" s="3">
        <v>520</v>
      </c>
      <c r="G1242" s="3">
        <v>90</v>
      </c>
      <c r="I1242" s="3" t="e">
        <f>IF(DEGREES(ACOS(SIN(RADIANS(G1242))*SIN(RADIANS(E1250))+COS(RADIANS(G1242))*COS(RADIANS(E1250))*COS(RADIANS(I1240))))&gt;90,0,$F$4*$F$5/E1249^2*(SIN(RADIANS(G1242))*SIN(RADIANS(E1250))+COS(RADIANS(G1242))*COS(RADIANS(E1250))*COS(RADIANS(I1240))))</f>
        <v>#DIV/0!</v>
      </c>
      <c r="J1242" s="3" t="e">
        <f>IF(DEGREES(ACOS(SIN(RADIANS(G1242))*SIN(RADIANS(E1250))+COS(RADIANS(G1242))*COS(RADIANS(E1250))*COS(RADIANS(J1240))))&gt;90,0,$F$4*$F$5/E1249^2*(SIN(RADIANS(G1242))*SIN(RADIANS(E1250))+COS(RADIANS(G1242))*COS(RADIANS(E1250))*COS(RADIANS(J1240))))</f>
        <v>#DIV/0!</v>
      </c>
      <c r="K1242" s="3" t="e">
        <f>IF(DEGREES(ACOS(SIN(RADIANS(G1242))*SIN(RADIANS(E1250))+COS(RADIANS(G1242))*COS(RADIANS(E1250))*COS(RADIANS(K1240))))&gt;90,0,$F$4*$F$5/E1249^2*(SIN(RADIANS(G1242))*SIN(RADIANS(E1250))+COS(RADIANS(G1242))*COS(RADIANS(E1250))*COS(RADIANS(K1240))))</f>
        <v>#DIV/0!</v>
      </c>
      <c r="L1242" s="3" t="e">
        <f>IF(DEGREES(ACOS(SIN(RADIANS(G1242))*SIN(RADIANS(E1250))+COS(RADIANS(G1242))*COS(RADIANS(E1250))*COS(RADIANS(L1240))))&gt;90,0,$F$4*$F$5/E1249^2*(SIN(RADIANS(G1242))*SIN(RADIANS(E1250))+COS(RADIANS(G1242))*COS(RADIANS(E1250))*COS(RADIANS(L1240))))</f>
        <v>#DIV/0!</v>
      </c>
      <c r="M1242" s="3" t="e">
        <f>IF(DEGREES(ACOS(SIN(RADIANS(G1242))*SIN(RADIANS(E1250))+COS(RADIANS(G1242))*COS(RADIANS(E1250))*COS(RADIANS(M1240))))&gt;90,0,$F$4*$F$5/E1249^2*(SIN(RADIANS(G1242))*SIN(RADIANS(E1250))+COS(RADIANS(G1242))*COS(RADIANS(E1250))*COS(RADIANS(M1240))))</f>
        <v>#DIV/0!</v>
      </c>
      <c r="N1242" s="3" t="e">
        <f>IF(DEGREES(ACOS(SIN(RADIANS(G1242))*SIN(RADIANS(E1250))+COS(RADIANS(G1242))*COS(RADIANS(E1250))*COS(RADIANS(N1240))))&gt;90,0,$F$4*$F$5/E1249^2*(SIN(RADIANS(G1242))*SIN(RADIANS(E1250))+COS(RADIANS(G1242))*COS(RADIANS(E1250))*COS(RADIANS(N1240))))</f>
        <v>#DIV/0!</v>
      </c>
      <c r="O1242" s="3" t="e">
        <f>IF(DEGREES(ACOS(SIN(RADIANS(G1242))*SIN(RADIANS(E1250))+COS(RADIANS(G1242))*COS(RADIANS(E1250))*COS(RADIANS(O1240))))&gt;90,0,$F$4*$F$5/E1249^2*(SIN(RADIANS(G1242))*SIN(RADIANS(E1250))+COS(RADIANS(G1242))*COS(RADIANS(E1250))*COS(RADIANS(O1240))))</f>
        <v>#DIV/0!</v>
      </c>
      <c r="P1242" s="3" t="e">
        <f>IF(DEGREES(ACOS(SIN(RADIANS(G1242))*SIN(RADIANS(E1250))+COS(RADIANS(G1242))*COS(RADIANS(E1250))*COS(RADIANS(P1240))))&gt;90,0,$F$4*$F$5/E1249^2*(SIN(RADIANS(G1242))*SIN(RADIANS(E1250))+COS(RADIANS(G1242))*COS(RADIANS(E1250))*COS(RADIANS(P1240))))</f>
        <v>#DIV/0!</v>
      </c>
      <c r="Q1242" s="3" t="e">
        <f>IF(DEGREES(ACOS(SIN(RADIANS(G1242))*SIN(RADIANS(E1250))+COS(RADIANS(G1242))*COS(RADIANS(E1250))*COS(RADIANS(Q1240))))&gt;90,0,$F$4*$F$5/E1249^2*(SIN(RADIANS(G1242))*SIN(RADIANS(E1250))+COS(RADIANS(G1242))*COS(RADIANS(E1250))*COS(RADIANS(Q1240))))</f>
        <v>#DIV/0!</v>
      </c>
      <c r="R1242" s="3" t="e">
        <f>IF(DEGREES(ACOS(SIN(RADIANS(G1242))*SIN(RADIANS(E1250))+COS(RADIANS(G1242))*COS(RADIANS(E1250))*COS(RADIANS(R1240))))&gt;90,0,$F$4*$F$5/E1249^2*(SIN(RADIANS(G1242))*SIN(RADIANS(E1250))+COS(RADIANS(G1242))*COS(RADIANS(E1250))*COS(RADIANS(R1240))))</f>
        <v>#DIV/0!</v>
      </c>
      <c r="S1242" s="3" t="e">
        <f>IF(DEGREES(ACOS(SIN(RADIANS(G1242))*SIN(RADIANS(E1250))+COS(RADIANS(G1242))*COS(RADIANS(E1250))*COS(RADIANS(S1240))))&gt;90,0,$F$4*$F$5/E1249^2*(SIN(RADIANS(G1242))*SIN(RADIANS(E1250))+COS(RADIANS(G1242))*COS(RADIANS(E1250))*COS(RADIANS(S1240))))</f>
        <v>#DIV/0!</v>
      </c>
      <c r="T1242" s="3" t="e">
        <f>IF(DEGREES(ACOS(SIN(RADIANS(G1242))*SIN(RADIANS(E1250))+COS(RADIANS(G1242))*COS(RADIANS(E1250))*COS(RADIANS(T1240))))&gt;90,0,$F$4*$F$5/E1249^2*(SIN(RADIANS(G1242))*SIN(RADIANS(E1250))+COS(RADIANS(G1242))*COS(RADIANS(E1250))*COS(RADIANS(T1240))))</f>
        <v>#DIV/0!</v>
      </c>
      <c r="U1242" s="3" t="e">
        <f>IF(DEGREES(ACOS(SIN(RADIANS(G1242))*SIN(RADIANS(E1250))+COS(RADIANS(G1242))*COS(RADIANS(E1250))*COS(RADIANS(U1240))))&gt;90,0,$F$4*$F$5/E1249^2*(SIN(RADIANS(G1242))*SIN(RADIANS(E1250))+COS(RADIANS(G1242))*COS(RADIANS(E1250))*COS(RADIANS(U1240))))</f>
        <v>#DIV/0!</v>
      </c>
      <c r="V1242" s="3" t="e">
        <f>IF(DEGREES(ACOS(SIN(RADIANS(G1242))*SIN(RADIANS(E1250))+COS(RADIANS(G1242))*COS(RADIANS(E1250))*COS(RADIANS(V1240))))&gt;90,0,$F$4*$F$5/E1249^2*(SIN(RADIANS(G1242))*SIN(RADIANS(E1250))+COS(RADIANS(G1242))*COS(RADIANS(E1250))*COS(RADIANS(V1240))))</f>
        <v>#DIV/0!</v>
      </c>
      <c r="W1242" s="3" t="e">
        <f>IF(DEGREES(ACOS(SIN(RADIANS(G1242))*SIN(RADIANS(E1250))+COS(RADIANS(G1242))*COS(RADIANS(E1250))*COS(RADIANS(W1240))))&gt;90,0,$F$4*$F$5/E1249^2*(SIN(RADIANS(G1242))*SIN(RADIANS(E1250))+COS(RADIANS(G1242))*COS(RADIANS(E1250))*COS(RADIANS(W1240))))</f>
        <v>#DIV/0!</v>
      </c>
      <c r="X1242" s="3" t="e">
        <f>IF(DEGREES(ACOS(SIN(RADIANS(G1242))*SIN(RADIANS(E1250))+COS(RADIANS(G1242))*COS(RADIANS(E1250))*COS(RADIANS(X1240))))&gt;90,0,$F$4*$F$5/E1249^2*(SIN(RADIANS(G1242))*SIN(RADIANS(E1250))+COS(RADIANS(G1242))*COS(RADIANS(E1250))*COS(RADIANS(X1240))))</f>
        <v>#DIV/0!</v>
      </c>
      <c r="Y1242" s="3" t="e">
        <f>IF(DEGREES(ACOS(SIN(RADIANS(G1242))*SIN(RADIANS(E1250))+COS(RADIANS(G1242))*COS(RADIANS(E1250))*COS(RADIANS(Y1240))))&gt;90,0,$F$4*$F$5/E1249^2*(SIN(RADIANS(G1242))*SIN(RADIANS(E1250))+COS(RADIANS(G1242))*COS(RADIANS(E1250))*COS(RADIANS(Y1240))))</f>
        <v>#DIV/0!</v>
      </c>
      <c r="Z1242" s="3" t="e">
        <f>IF(DEGREES(ACOS(SIN(RADIANS(G1242))*SIN(RADIANS(E1250))+COS(RADIANS(G1242))*COS(RADIANS(E1250))*COS(RADIANS(Z1240))))&gt;90,0,$F$4*$F$5/E1249^2*(SIN(RADIANS(G1242))*SIN(RADIANS(E1250))+COS(RADIANS(G1242))*COS(RADIANS(E1250))*COS(RADIANS(Z1240))))</f>
        <v>#DIV/0!</v>
      </c>
      <c r="AA1242" s="3" t="e">
        <f>IF(DEGREES(ACOS(SIN(RADIANS(G1242))*SIN(RADIANS(E1250))+COS(RADIANS(G1242))*COS(RADIANS(E1250))*COS(RADIANS(AA1240))))&gt;90,0,$F$4*$F$5/E1249^2*(SIN(RADIANS(G1242))*SIN(RADIANS(E1250))+COS(RADIANS(G1242))*COS(RADIANS(E1250))*COS(RADIANS(AA1240))))</f>
        <v>#DIV/0!</v>
      </c>
      <c r="AB1242" s="3" t="e">
        <f>IF(DEGREES(ACOS(SIN(RADIANS(G1242))*SIN(RADIANS(E1250))+COS(RADIANS(G1242))*COS(RADIANS(E1250))*COS(RADIANS(AB1240))))&gt;90,0,$F$4*$F$5/E1249^2*(SIN(RADIANS(G1242))*SIN(RADIANS(E1250))+COS(RADIANS(G1242))*COS(RADIANS(E1250))*COS(RADIANS(AB1240))))</f>
        <v>#DIV/0!</v>
      </c>
      <c r="AC1242" s="3" t="e">
        <f>IF(DEGREES(ACOS(SIN(RADIANS(G1242))*SIN(RADIANS(E1250))+COS(RADIANS(G1242))*COS(RADIANS(E1250))*COS(RADIANS(AC1240))))&gt;90,0,$F$4*$F$5/E1249^2*(SIN(RADIANS(G1242))*SIN(RADIANS(E1250))+COS(RADIANS(G1242))*COS(RADIANS(E1250))*COS(RADIANS(AC1240))))</f>
        <v>#DIV/0!</v>
      </c>
      <c r="AD1242" s="3" t="e">
        <f>IF(DEGREES(ACOS(SIN(RADIANS(G1242))*SIN(RADIANS(E1250))+COS(RADIANS(G1242))*COS(RADIANS(E1250))*COS(RADIANS(AD1240))))&gt;90,0,$F$4*$F$5/E1249^2*(SIN(RADIANS(G1242))*SIN(RADIANS(E1250))+COS(RADIANS(G1242))*COS(RADIANS(E1250))*COS(RADIANS(AD1240))))</f>
        <v>#DIV/0!</v>
      </c>
      <c r="AE1242" s="3" t="e">
        <f>IF(DEGREES(ACOS(SIN(RADIANS(G1242))*SIN(RADIANS(E1250))+COS(RADIANS(G1242))*COS(RADIANS(E1250))*COS(RADIANS(AE1240))))&gt;90,0,$F$4*$F$5/E1249^2*(SIN(RADIANS(G1242))*SIN(RADIANS(E1250))+COS(RADIANS(G1242))*COS(RADIANS(E1250))*COS(RADIANS(AE1240))))</f>
        <v>#DIV/0!</v>
      </c>
      <c r="AF1242" s="3" t="e">
        <f>IF(DEGREES(ACOS(SIN(RADIANS(G1242))*SIN(RADIANS(E1250))+COS(RADIANS(G1242))*COS(RADIANS(E1250))*COS(RADIANS(AF1240))))&gt;90,0,$F$4*$F$5/E1249^2*(SIN(RADIANS(G1242))*SIN(RADIANS(E1250))+COS(RADIANS(G1242))*COS(RADIANS(E1250))*COS(RADIANS(AF1240))))</f>
        <v>#DIV/0!</v>
      </c>
      <c r="AG1242" s="3" t="e">
        <f>IF(DEGREES(ACOS(SIN(RADIANS(G1242))*SIN(RADIANS(E1250))+COS(RADIANS(G1242))*COS(RADIANS(E1250))*COS(RADIANS(AG1240))))&gt;90,0,$F$4*$F$5/E1249^2*(SIN(RADIANS(G1242))*SIN(RADIANS(E1250))+COS(RADIANS(G1242))*COS(RADIANS(E1250))*COS(RADIANS(AG1240))))</f>
        <v>#DIV/0!</v>
      </c>
      <c r="AH1242" s="3" t="e">
        <f>IF(DEGREES(ACOS(SIN(RADIANS(G1242))*SIN(RADIANS(E1250))+COS(RADIANS(G1242))*COS(RADIANS(E1250))*COS(RADIANS(AH1240))))&gt;90,0,$F$4*$F$5/E1249^2*(SIN(RADIANS(G1242))*SIN(RADIANS(E1250))+COS(RADIANS(G1242))*COS(RADIANS(E1250))*COS(RADIANS(AH1240))))</f>
        <v>#DIV/0!</v>
      </c>
      <c r="AI1242" s="3" t="e">
        <f>IF(DEGREES(ACOS(SIN(RADIANS(G1242))*SIN(RADIANS(E1250))+COS(RADIANS(G1242))*COS(RADIANS(E1250))*COS(RADIANS(AI1240))))&gt;90,0,$F$4*$F$5/E1249^2*(SIN(RADIANS(G1242))*SIN(RADIANS(E1250))+COS(RADIANS(G1242))*COS(RADIANS(E1250))*COS(RADIANS(AI1240))))</f>
        <v>#DIV/0!</v>
      </c>
      <c r="AJ1242" s="3" t="e">
        <f>IF(DEGREES(ACOS(SIN(RADIANS(G1242))*SIN(RADIANS(E1250))+COS(RADIANS(G1242))*COS(RADIANS(E1250))*COS(RADIANS(AJ1240))))&gt;90,0,$F$4*$F$5/E1249^2*(SIN(RADIANS(G1242))*SIN(RADIANS(E1250))+COS(RADIANS(G1242))*COS(RADIANS(E1250))*COS(RADIANS(AJ1240))))</f>
        <v>#DIV/0!</v>
      </c>
      <c r="AK1242" s="3" t="e">
        <f>IF(DEGREES(ACOS(SIN(RADIANS(G1242))*SIN(RADIANS(E1250))+COS(RADIANS(G1242))*COS(RADIANS(E1250))*COS(RADIANS(AK1240))))&gt;90,0,$F$4*$F$5/E1249^2*(SIN(RADIANS(G1242))*SIN(RADIANS(E1250))+COS(RADIANS(G1242))*COS(RADIANS(E1250))*COS(RADIANS(AK1240))))</f>
        <v>#DIV/0!</v>
      </c>
      <c r="AL1242" s="3" t="e">
        <f>IF(DEGREES(ACOS(SIN(RADIANS(G1242))*SIN(RADIANS(E1250))+COS(RADIANS(G1242))*COS(RADIANS(E1250))*COS(RADIANS(AL1240))))&gt;90,0,$F$4*$F$5/E1249^2*(SIN(RADIANS(G1242))*SIN(RADIANS(E1250))+COS(RADIANS(G1242))*COS(RADIANS(E1250))*COS(RADIANS(AL1240))))</f>
        <v>#DIV/0!</v>
      </c>
      <c r="AM1242" s="3" t="e">
        <f>IF(DEGREES(ACOS(SIN(RADIANS(G1242))*SIN(RADIANS(E1250))+COS(RADIANS(G1242))*COS(RADIANS(E1250))*COS(RADIANS(AM1240))))&gt;90,0,$F$4*$F$5/E1249^2*(SIN(RADIANS(G1242))*SIN(RADIANS(E1250))+COS(RADIANS(G1242))*COS(RADIANS(E1250))*COS(RADIANS(AM1240))))</f>
        <v>#DIV/0!</v>
      </c>
      <c r="AN1242" s="3" t="e">
        <f>IF(DEGREES(ACOS(SIN(RADIANS(G1242))*SIN(RADIANS(E1250))+COS(RADIANS(G1242))*COS(RADIANS(E1250))*COS(RADIANS(AN1240))))&gt;90,0,$F$4*$F$5/E1249^2*(SIN(RADIANS(G1242))*SIN(RADIANS(E1250))+COS(RADIANS(G1242))*COS(RADIANS(E1250))*COS(RADIANS(AN1240))))</f>
        <v>#DIV/0!</v>
      </c>
      <c r="AO1242" s="3" t="e">
        <f>IF(DEGREES(ACOS(SIN(RADIANS(G1242))*SIN(RADIANS(E1250))+COS(RADIANS(G1242))*COS(RADIANS(E1250))*COS(RADIANS(AO1240))))&gt;90,0,$F$4*$F$5/E1249^2*(SIN(RADIANS(G1242))*SIN(RADIANS(E1250))+COS(RADIANS(G1242))*COS(RADIANS(E1250))*COS(RADIANS(AO1240))))</f>
        <v>#DIV/0!</v>
      </c>
      <c r="AP1242" s="3" t="e">
        <f>IF(DEGREES(ACOS(SIN(RADIANS(G1242))*SIN(RADIANS(E1250))+COS(RADIANS(G1242))*COS(RADIANS(E1250))*COS(RADIANS(AP1240))))&gt;90,0,$F$4*$F$5/E1249^2*(SIN(RADIANS(G1242))*SIN(RADIANS(E1250))+COS(RADIANS(G1242))*COS(RADIANS(E1250))*COS(RADIANS(AP1240))))</f>
        <v>#DIV/0!</v>
      </c>
      <c r="AQ1242" s="3" t="e">
        <f>IF(DEGREES(ACOS(SIN(RADIANS(G1242))*SIN(RADIANS(E1250))+COS(RADIANS(G1242))*COS(RADIANS(E1250))*COS(RADIANS(AQ1240))))&gt;90,0,$F$4*$F$5/E1249^2*(SIN(RADIANS(G1242))*SIN(RADIANS(E1250))+COS(RADIANS(G1242))*COS(RADIANS(E1250))*COS(RADIANS(AQ1240))))</f>
        <v>#DIV/0!</v>
      </c>
      <c r="AR1242" s="3" t="e">
        <f>IF(DEGREES(ACOS(SIN(RADIANS(G1242))*SIN(RADIANS(E1250))+COS(RADIANS(G1242))*COS(RADIANS(E1250))*COS(RADIANS(AR1240))))&gt;90,0,$F$4*$F$5/E1249^2*(SIN(RADIANS(G1242))*SIN(RADIANS(E1250))+COS(RADIANS(G1242))*COS(RADIANS(E1250))*COS(RADIANS(AR1240))))</f>
        <v>#DIV/0!</v>
      </c>
    </row>
    <row r="1243" spans="2:44" ht="15.75" customHeight="1" x14ac:dyDescent="0.2">
      <c r="B1243" s="3" t="s">
        <v>728</v>
      </c>
      <c r="E1243" s="3">
        <f t="array" ref="E1243">INDEX($D$1751:$AM$1751,0,MATCH(E1242-IF(E1242&lt;360,0,360),$D$1700:$AM$1700,0))+IF(E1242&gt;350,360,0)</f>
        <v>520</v>
      </c>
      <c r="G1243" s="3">
        <v>80</v>
      </c>
      <c r="I1243" s="3">
        <f>IF(DEGREES(ACOS(SIN(RADIANS(G1243))*SIN(RADIANS(E1250))+COS(RADIANS(G1243))*COS(RADIANS(E1250))*COS(RADIANS(I1240))))&gt;90,0,$F$4*$F$5/E1249^2*(SIN(RADIANS(G1243))*SIN(RADIANS(E1250))+COS(RADIANS(G1243))*COS(RADIANS(E1250))*COS(RADIANS(I1240))))</f>
        <v>0</v>
      </c>
      <c r="J1243" s="3">
        <f>IF(DEGREES(ACOS(SIN(RADIANS(G1243))*SIN(RADIANS(E1250))+COS(RADIANS(G1243))*COS(RADIANS(E1250))*COS(RADIANS(J1240))))&gt;90,0,$F$4*$F$5/E1249^2*(SIN(RADIANS(G1243))*SIN(RADIANS(E1250))+COS(RADIANS(G1243))*COS(RADIANS(E1250))*COS(RADIANS(J1240))))</f>
        <v>0</v>
      </c>
      <c r="K1243" s="3">
        <f>IF(DEGREES(ACOS(SIN(RADIANS(G1243))*SIN(RADIANS(E1250))+COS(RADIANS(G1243))*COS(RADIANS(E1250))*COS(RADIANS(K1240))))&gt;90,0,$F$4*$F$5/E1249^2*(SIN(RADIANS(G1243))*SIN(RADIANS(E1250))+COS(RADIANS(G1243))*COS(RADIANS(E1250))*COS(RADIANS(K1240))))</f>
        <v>0</v>
      </c>
      <c r="L1243" s="3">
        <f>IF(DEGREES(ACOS(SIN(RADIANS(G1243))*SIN(RADIANS(E1250))+COS(RADIANS(G1243))*COS(RADIANS(E1250))*COS(RADIANS(L1240))))&gt;90,0,$F$4*$F$5/E1249^2*(SIN(RADIANS(G1243))*SIN(RADIANS(E1250))+COS(RADIANS(G1243))*COS(RADIANS(E1250))*COS(RADIANS(L1240))))</f>
        <v>0</v>
      </c>
      <c r="M1243" s="3">
        <f>IF(DEGREES(ACOS(SIN(RADIANS(G1243))*SIN(RADIANS(E1250))+COS(RADIANS(G1243))*COS(RADIANS(E1250))*COS(RADIANS(M1240))))&gt;90,0,$F$4*$F$5/E1249^2*(SIN(RADIANS(G1243))*SIN(RADIANS(E1250))+COS(RADIANS(G1243))*COS(RADIANS(E1250))*COS(RADIANS(M1240))))</f>
        <v>0</v>
      </c>
      <c r="N1243" s="3">
        <f>IF(DEGREES(ACOS(SIN(RADIANS(G1243))*SIN(RADIANS(E1250))+COS(RADIANS(G1243))*COS(RADIANS(E1250))*COS(RADIANS(N1240))))&gt;90,0,$F$4*$F$5/E1249^2*(SIN(RADIANS(G1243))*SIN(RADIANS(E1250))+COS(RADIANS(G1243))*COS(RADIANS(E1250))*COS(RADIANS(N1240))))</f>
        <v>0</v>
      </c>
      <c r="O1243" s="3">
        <f>IF(DEGREES(ACOS(SIN(RADIANS(G1243))*SIN(RADIANS(E1250))+COS(RADIANS(G1243))*COS(RADIANS(E1250))*COS(RADIANS(O1240))))&gt;90,0,$F$4*$F$5/E1249^2*(SIN(RADIANS(G1243))*SIN(RADIANS(E1250))+COS(RADIANS(G1243))*COS(RADIANS(E1250))*COS(RADIANS(O1240))))</f>
        <v>0</v>
      </c>
      <c r="P1243" s="3">
        <f>IF(DEGREES(ACOS(SIN(RADIANS(G1243))*SIN(RADIANS(E1250))+COS(RADIANS(G1243))*COS(RADIANS(E1250))*COS(RADIANS(P1240))))&gt;90,0,$F$4*$F$5/E1249^2*(SIN(RADIANS(G1243))*SIN(RADIANS(E1250))+COS(RADIANS(G1243))*COS(RADIANS(E1250))*COS(RADIANS(P1240))))</f>
        <v>0</v>
      </c>
      <c r="Q1243" s="3">
        <f>IF(DEGREES(ACOS(SIN(RADIANS(G1243))*SIN(RADIANS(E1250))+COS(RADIANS(G1243))*COS(RADIANS(E1250))*COS(RADIANS(Q1240))))&gt;90,0,$F$4*$F$5/E1249^2*(SIN(RADIANS(G1243))*SIN(RADIANS(E1250))+COS(RADIANS(G1243))*COS(RADIANS(E1250))*COS(RADIANS(Q1240))))</f>
        <v>0</v>
      </c>
      <c r="R1243" s="3" t="e">
        <f>IF(DEGREES(ACOS(SIN(RADIANS(G1243))*SIN(RADIANS(E1250))+COS(RADIANS(G1243))*COS(RADIANS(E1250))*COS(RADIANS(R1240))))&gt;90,0,$F$4*$F$5/E1249^2*(SIN(RADIANS(G1243))*SIN(RADIANS(E1250))+COS(RADIANS(G1243))*COS(RADIANS(E1250))*COS(RADIANS(R1240))))</f>
        <v>#DIV/0!</v>
      </c>
      <c r="S1243" s="3" t="e">
        <f>IF(DEGREES(ACOS(SIN(RADIANS(G1243))*SIN(RADIANS(E1250))+COS(RADIANS(G1243))*COS(RADIANS(E1250))*COS(RADIANS(S1240))))&gt;90,0,$F$4*$F$5/E1249^2*(SIN(RADIANS(G1243))*SIN(RADIANS(E1250))+COS(RADIANS(G1243))*COS(RADIANS(E1250))*COS(RADIANS(S1240))))</f>
        <v>#DIV/0!</v>
      </c>
      <c r="T1243" s="3" t="e">
        <f>IF(DEGREES(ACOS(SIN(RADIANS(G1243))*SIN(RADIANS(E1250))+COS(RADIANS(G1243))*COS(RADIANS(E1250))*COS(RADIANS(T1240))))&gt;90,0,$F$4*$F$5/E1249^2*(SIN(RADIANS(G1243))*SIN(RADIANS(E1250))+COS(RADIANS(G1243))*COS(RADIANS(E1250))*COS(RADIANS(T1240))))</f>
        <v>#DIV/0!</v>
      </c>
      <c r="U1243" s="3" t="e">
        <f>IF(DEGREES(ACOS(SIN(RADIANS(G1243))*SIN(RADIANS(E1250))+COS(RADIANS(G1243))*COS(RADIANS(E1250))*COS(RADIANS(U1240))))&gt;90,0,$F$4*$F$5/E1249^2*(SIN(RADIANS(G1243))*SIN(RADIANS(E1250))+COS(RADIANS(G1243))*COS(RADIANS(E1250))*COS(RADIANS(U1240))))</f>
        <v>#DIV/0!</v>
      </c>
      <c r="V1243" s="3" t="e">
        <f>IF(DEGREES(ACOS(SIN(RADIANS(G1243))*SIN(RADIANS(E1250))+COS(RADIANS(G1243))*COS(RADIANS(E1250))*COS(RADIANS(V1240))))&gt;90,0,$F$4*$F$5/E1249^2*(SIN(RADIANS(G1243))*SIN(RADIANS(E1250))+COS(RADIANS(G1243))*COS(RADIANS(E1250))*COS(RADIANS(V1240))))</f>
        <v>#DIV/0!</v>
      </c>
      <c r="W1243" s="3" t="e">
        <f>IF(DEGREES(ACOS(SIN(RADIANS(G1243))*SIN(RADIANS(E1250))+COS(RADIANS(G1243))*COS(RADIANS(E1250))*COS(RADIANS(W1240))))&gt;90,0,$F$4*$F$5/E1249^2*(SIN(RADIANS(G1243))*SIN(RADIANS(E1250))+COS(RADIANS(G1243))*COS(RADIANS(E1250))*COS(RADIANS(W1240))))</f>
        <v>#DIV/0!</v>
      </c>
      <c r="X1243" s="3" t="e">
        <f>IF(DEGREES(ACOS(SIN(RADIANS(G1243))*SIN(RADIANS(E1250))+COS(RADIANS(G1243))*COS(RADIANS(E1250))*COS(RADIANS(X1240))))&gt;90,0,$F$4*$F$5/E1249^2*(SIN(RADIANS(G1243))*SIN(RADIANS(E1250))+COS(RADIANS(G1243))*COS(RADIANS(E1250))*COS(RADIANS(X1240))))</f>
        <v>#DIV/0!</v>
      </c>
      <c r="Y1243" s="3" t="e">
        <f>IF(DEGREES(ACOS(SIN(RADIANS(G1243))*SIN(RADIANS(E1250))+COS(RADIANS(G1243))*COS(RADIANS(E1250))*COS(RADIANS(Y1240))))&gt;90,0,$F$4*$F$5/E1249^2*(SIN(RADIANS(G1243))*SIN(RADIANS(E1250))+COS(RADIANS(G1243))*COS(RADIANS(E1250))*COS(RADIANS(Y1240))))</f>
        <v>#DIV/0!</v>
      </c>
      <c r="Z1243" s="3" t="e">
        <f>IF(DEGREES(ACOS(SIN(RADIANS(G1243))*SIN(RADIANS(E1250))+COS(RADIANS(G1243))*COS(RADIANS(E1250))*COS(RADIANS(Z1240))))&gt;90,0,$F$4*$F$5/E1249^2*(SIN(RADIANS(G1243))*SIN(RADIANS(E1250))+COS(RADIANS(G1243))*COS(RADIANS(E1250))*COS(RADIANS(Z1240))))</f>
        <v>#DIV/0!</v>
      </c>
      <c r="AA1243" s="3" t="e">
        <f>IF(DEGREES(ACOS(SIN(RADIANS(G1243))*SIN(RADIANS(E1250))+COS(RADIANS(G1243))*COS(RADIANS(E1250))*COS(RADIANS(AA1240))))&gt;90,0,$F$4*$F$5/E1249^2*(SIN(RADIANS(G1243))*SIN(RADIANS(E1250))+COS(RADIANS(G1243))*COS(RADIANS(E1250))*COS(RADIANS(AA1240))))</f>
        <v>#DIV/0!</v>
      </c>
      <c r="AB1243" s="3" t="e">
        <f>IF(DEGREES(ACOS(SIN(RADIANS(G1243))*SIN(RADIANS(E1250))+COS(RADIANS(G1243))*COS(RADIANS(E1250))*COS(RADIANS(AB1240))))&gt;90,0,$F$4*$F$5/E1249^2*(SIN(RADIANS(G1243))*SIN(RADIANS(E1250))+COS(RADIANS(G1243))*COS(RADIANS(E1250))*COS(RADIANS(AB1240))))</f>
        <v>#DIV/0!</v>
      </c>
      <c r="AC1243" s="3" t="e">
        <f>IF(DEGREES(ACOS(SIN(RADIANS(G1243))*SIN(RADIANS(E1250))+COS(RADIANS(G1243))*COS(RADIANS(E1250))*COS(RADIANS(AC1240))))&gt;90,0,$F$4*$F$5/E1249^2*(SIN(RADIANS(G1243))*SIN(RADIANS(E1250))+COS(RADIANS(G1243))*COS(RADIANS(E1250))*COS(RADIANS(AC1240))))</f>
        <v>#DIV/0!</v>
      </c>
      <c r="AD1243" s="3" t="e">
        <f>IF(DEGREES(ACOS(SIN(RADIANS(G1243))*SIN(RADIANS(E1250))+COS(RADIANS(G1243))*COS(RADIANS(E1250))*COS(RADIANS(AD1240))))&gt;90,0,$F$4*$F$5/E1249^2*(SIN(RADIANS(G1243))*SIN(RADIANS(E1250))+COS(RADIANS(G1243))*COS(RADIANS(E1250))*COS(RADIANS(AD1240))))</f>
        <v>#DIV/0!</v>
      </c>
      <c r="AE1243" s="3" t="e">
        <f>IF(DEGREES(ACOS(SIN(RADIANS(G1243))*SIN(RADIANS(E1250))+COS(RADIANS(G1243))*COS(RADIANS(E1250))*COS(RADIANS(AE1240))))&gt;90,0,$F$4*$F$5/E1249^2*(SIN(RADIANS(G1243))*SIN(RADIANS(E1250))+COS(RADIANS(G1243))*COS(RADIANS(E1250))*COS(RADIANS(AE1240))))</f>
        <v>#DIV/0!</v>
      </c>
      <c r="AF1243" s="3" t="e">
        <f>IF(DEGREES(ACOS(SIN(RADIANS(G1243))*SIN(RADIANS(E1250))+COS(RADIANS(G1243))*COS(RADIANS(E1250))*COS(RADIANS(AF1240))))&gt;90,0,$F$4*$F$5/E1249^2*(SIN(RADIANS(G1243))*SIN(RADIANS(E1250))+COS(RADIANS(G1243))*COS(RADIANS(E1250))*COS(RADIANS(AF1240))))</f>
        <v>#DIV/0!</v>
      </c>
      <c r="AG1243" s="3" t="e">
        <f>IF(DEGREES(ACOS(SIN(RADIANS(G1243))*SIN(RADIANS(E1250))+COS(RADIANS(G1243))*COS(RADIANS(E1250))*COS(RADIANS(AG1240))))&gt;90,0,$F$4*$F$5/E1249^2*(SIN(RADIANS(G1243))*SIN(RADIANS(E1250))+COS(RADIANS(G1243))*COS(RADIANS(E1250))*COS(RADIANS(AG1240))))</f>
        <v>#DIV/0!</v>
      </c>
      <c r="AH1243" s="3" t="e">
        <f>IF(DEGREES(ACOS(SIN(RADIANS(G1243))*SIN(RADIANS(E1250))+COS(RADIANS(G1243))*COS(RADIANS(E1250))*COS(RADIANS(AH1240))))&gt;90,0,$F$4*$F$5/E1249^2*(SIN(RADIANS(G1243))*SIN(RADIANS(E1250))+COS(RADIANS(G1243))*COS(RADIANS(E1250))*COS(RADIANS(AH1240))))</f>
        <v>#DIV/0!</v>
      </c>
      <c r="AI1243" s="3" t="e">
        <f>IF(DEGREES(ACOS(SIN(RADIANS(G1243))*SIN(RADIANS(E1250))+COS(RADIANS(G1243))*COS(RADIANS(E1250))*COS(RADIANS(AI1240))))&gt;90,0,$F$4*$F$5/E1249^2*(SIN(RADIANS(G1243))*SIN(RADIANS(E1250))+COS(RADIANS(G1243))*COS(RADIANS(E1250))*COS(RADIANS(AI1240))))</f>
        <v>#DIV/0!</v>
      </c>
      <c r="AJ1243" s="3" t="e">
        <f>IF(DEGREES(ACOS(SIN(RADIANS(G1243))*SIN(RADIANS(E1250))+COS(RADIANS(G1243))*COS(RADIANS(E1250))*COS(RADIANS(AJ1240))))&gt;90,0,$F$4*$F$5/E1249^2*(SIN(RADIANS(G1243))*SIN(RADIANS(E1250))+COS(RADIANS(G1243))*COS(RADIANS(E1250))*COS(RADIANS(AJ1240))))</f>
        <v>#DIV/0!</v>
      </c>
      <c r="AK1243" s="3">
        <f>IF(DEGREES(ACOS(SIN(RADIANS(G1243))*SIN(RADIANS(E1250))+COS(RADIANS(G1243))*COS(RADIANS(E1250))*COS(RADIANS(AK1240))))&gt;90,0,$F$4*$F$5/E1249^2*(SIN(RADIANS(G1243))*SIN(RADIANS(E1250))+COS(RADIANS(G1243))*COS(RADIANS(E1250))*COS(RADIANS(AK1240))))</f>
        <v>0</v>
      </c>
      <c r="AL1243" s="3">
        <f>IF(DEGREES(ACOS(SIN(RADIANS(G1243))*SIN(RADIANS(E1250))+COS(RADIANS(G1243))*COS(RADIANS(E1250))*COS(RADIANS(AL1240))))&gt;90,0,$F$4*$F$5/E1249^2*(SIN(RADIANS(G1243))*SIN(RADIANS(E1250))+COS(RADIANS(G1243))*COS(RADIANS(E1250))*COS(RADIANS(AL1240))))</f>
        <v>0</v>
      </c>
      <c r="AM1243" s="3">
        <f>IF(DEGREES(ACOS(SIN(RADIANS(G1243))*SIN(RADIANS(E1250))+COS(RADIANS(G1243))*COS(RADIANS(E1250))*COS(RADIANS(AM1240))))&gt;90,0,$F$4*$F$5/E1249^2*(SIN(RADIANS(G1243))*SIN(RADIANS(E1250))+COS(RADIANS(G1243))*COS(RADIANS(E1250))*COS(RADIANS(AM1240))))</f>
        <v>0</v>
      </c>
      <c r="AN1243" s="3">
        <f>IF(DEGREES(ACOS(SIN(RADIANS(G1243))*SIN(RADIANS(E1250))+COS(RADIANS(G1243))*COS(RADIANS(E1250))*COS(RADIANS(AN1240))))&gt;90,0,$F$4*$F$5/E1249^2*(SIN(RADIANS(G1243))*SIN(RADIANS(E1250))+COS(RADIANS(G1243))*COS(RADIANS(E1250))*COS(RADIANS(AN1240))))</f>
        <v>0</v>
      </c>
      <c r="AO1243" s="3">
        <f>IF(DEGREES(ACOS(SIN(RADIANS(G1243))*SIN(RADIANS(E1250))+COS(RADIANS(G1243))*COS(RADIANS(E1250))*COS(RADIANS(AO1240))))&gt;90,0,$F$4*$F$5/E1249^2*(SIN(RADIANS(G1243))*SIN(RADIANS(E1250))+COS(RADIANS(G1243))*COS(RADIANS(E1250))*COS(RADIANS(AO1240))))</f>
        <v>0</v>
      </c>
      <c r="AP1243" s="3">
        <f>IF(DEGREES(ACOS(SIN(RADIANS(G1243))*SIN(RADIANS(E1250))+COS(RADIANS(G1243))*COS(RADIANS(E1250))*COS(RADIANS(AP1240))))&gt;90,0,$F$4*$F$5/E1249^2*(SIN(RADIANS(G1243))*SIN(RADIANS(E1250))+COS(RADIANS(G1243))*COS(RADIANS(E1250))*COS(RADIANS(AP1240))))</f>
        <v>0</v>
      </c>
      <c r="AQ1243" s="3">
        <f>IF(DEGREES(ACOS(SIN(RADIANS(G1243))*SIN(RADIANS(E1250))+COS(RADIANS(G1243))*COS(RADIANS(E1250))*COS(RADIANS(AQ1240))))&gt;90,0,$F$4*$F$5/E1249^2*(SIN(RADIANS(G1243))*SIN(RADIANS(E1250))+COS(RADIANS(G1243))*COS(RADIANS(E1250))*COS(RADIANS(AQ1240))))</f>
        <v>0</v>
      </c>
      <c r="AR1243" s="3">
        <f>IF(DEGREES(ACOS(SIN(RADIANS(G1243))*SIN(RADIANS(E1250))+COS(RADIANS(G1243))*COS(RADIANS(E1250))*COS(RADIANS(AR1240))))&gt;90,0,$F$4*$F$5/E1249^2*(SIN(RADIANS(G1243))*SIN(RADIANS(E1250))+COS(RADIANS(G1243))*COS(RADIANS(E1250))*COS(RADIANS(AR1240))))</f>
        <v>0</v>
      </c>
    </row>
    <row r="1244" spans="2:44" ht="15.75" customHeight="1" x14ac:dyDescent="0.2">
      <c r="B1244" s="20" t="s">
        <v>784</v>
      </c>
      <c r="E1244" s="3">
        <f>IF(E1243-$F$13&lt;0,E1243-$F$13+360,IF(E1243-$F$13&gt;360,E1243-$F$13-360,E1243-$F$13))</f>
        <v>250</v>
      </c>
      <c r="G1244" s="3">
        <v>70</v>
      </c>
      <c r="I1244" s="3">
        <f>IF(DEGREES(ACOS(SIN(RADIANS(G1244))*SIN(RADIANS(E1250))+COS(RADIANS(G1244))*COS(RADIANS(E1250))*COS(RADIANS(I1240))))&gt;90,0,$F$4*$F$5/E1249^2*(SIN(RADIANS(G1244))*SIN(RADIANS(E1250))+COS(RADIANS(G1244))*COS(RADIANS(E1250))*COS(RADIANS(I1240))))</f>
        <v>0</v>
      </c>
      <c r="J1244" s="3">
        <f>IF(DEGREES(ACOS(SIN(RADIANS(G1244))*SIN(RADIANS(E1250))+COS(RADIANS(G1244))*COS(RADIANS(E1250))*COS(RADIANS(J1240))))&gt;90,0,$F$4*$F$5/E1249^2*(SIN(RADIANS(G1244))*SIN(RADIANS(E1250))+COS(RADIANS(G1244))*COS(RADIANS(E1250))*COS(RADIANS(J1240))))</f>
        <v>0</v>
      </c>
      <c r="K1244" s="3">
        <f>IF(DEGREES(ACOS(SIN(RADIANS(G1244))*SIN(RADIANS(E1250))+COS(RADIANS(G1244))*COS(RADIANS(E1250))*COS(RADIANS(K1240))))&gt;90,0,$F$4*$F$5/E1249^2*(SIN(RADIANS(G1244))*SIN(RADIANS(E1250))+COS(RADIANS(G1244))*COS(RADIANS(E1250))*COS(RADIANS(K1240))))</f>
        <v>0</v>
      </c>
      <c r="L1244" s="3">
        <f>IF(DEGREES(ACOS(SIN(RADIANS(G1244))*SIN(RADIANS(E1250))+COS(RADIANS(G1244))*COS(RADIANS(E1250))*COS(RADIANS(L1240))))&gt;90,0,$F$4*$F$5/E1249^2*(SIN(RADIANS(G1244))*SIN(RADIANS(E1250))+COS(RADIANS(G1244))*COS(RADIANS(E1250))*COS(RADIANS(L1240))))</f>
        <v>0</v>
      </c>
      <c r="M1244" s="3">
        <f>IF(DEGREES(ACOS(SIN(RADIANS(G1244))*SIN(RADIANS(E1250))+COS(RADIANS(G1244))*COS(RADIANS(E1250))*COS(RADIANS(M1240))))&gt;90,0,$F$4*$F$5/E1249^2*(SIN(RADIANS(G1244))*SIN(RADIANS(E1250))+COS(RADIANS(G1244))*COS(RADIANS(E1250))*COS(RADIANS(M1240))))</f>
        <v>0</v>
      </c>
      <c r="N1244" s="3">
        <f>IF(DEGREES(ACOS(SIN(RADIANS(G1244))*SIN(RADIANS(E1250))+COS(RADIANS(G1244))*COS(RADIANS(E1250))*COS(RADIANS(N1240))))&gt;90,0,$F$4*$F$5/E1249^2*(SIN(RADIANS(G1244))*SIN(RADIANS(E1250))+COS(RADIANS(G1244))*COS(RADIANS(E1250))*COS(RADIANS(N1240))))</f>
        <v>0</v>
      </c>
      <c r="O1244" s="3">
        <f>IF(DEGREES(ACOS(SIN(RADIANS(G1244))*SIN(RADIANS(E1250))+COS(RADIANS(G1244))*COS(RADIANS(E1250))*COS(RADIANS(O1240))))&gt;90,0,$F$4*$F$5/E1249^2*(SIN(RADIANS(G1244))*SIN(RADIANS(E1250))+COS(RADIANS(G1244))*COS(RADIANS(E1250))*COS(RADIANS(O1240))))</f>
        <v>0</v>
      </c>
      <c r="P1244" s="3">
        <f>IF(DEGREES(ACOS(SIN(RADIANS(G1244))*SIN(RADIANS(E1250))+COS(RADIANS(G1244))*COS(RADIANS(E1250))*COS(RADIANS(P1240))))&gt;90,0,$F$4*$F$5/E1249^2*(SIN(RADIANS(G1244))*SIN(RADIANS(E1250))+COS(RADIANS(G1244))*COS(RADIANS(E1250))*COS(RADIANS(P1240))))</f>
        <v>0</v>
      </c>
      <c r="Q1244" s="3">
        <f>IF(DEGREES(ACOS(SIN(RADIANS(G1244))*SIN(RADIANS(E1250))+COS(RADIANS(G1244))*COS(RADIANS(E1250))*COS(RADIANS(Q1240))))&gt;90,0,$F$4*$F$5/E1249^2*(SIN(RADIANS(G1244))*SIN(RADIANS(E1250))+COS(RADIANS(G1244))*COS(RADIANS(E1250))*COS(RADIANS(Q1240))))</f>
        <v>0</v>
      </c>
      <c r="R1244" s="3" t="e">
        <f>IF(DEGREES(ACOS(SIN(RADIANS(G1244))*SIN(RADIANS(E1250))+COS(RADIANS(G1244))*COS(RADIANS(E1250))*COS(RADIANS(R1240))))&gt;90,0,$F$4*$F$5/E1249^2*(SIN(RADIANS(G1244))*SIN(RADIANS(E1250))+COS(RADIANS(G1244))*COS(RADIANS(E1250))*COS(RADIANS(R1240))))</f>
        <v>#DIV/0!</v>
      </c>
      <c r="S1244" s="3" t="e">
        <f>IF(DEGREES(ACOS(SIN(RADIANS(G1244))*SIN(RADIANS(E1250))+COS(RADIANS(G1244))*COS(RADIANS(E1250))*COS(RADIANS(S1240))))&gt;90,0,$F$4*$F$5/E1249^2*(SIN(RADIANS(G1244))*SIN(RADIANS(E1250))+COS(RADIANS(G1244))*COS(RADIANS(E1250))*COS(RADIANS(S1240))))</f>
        <v>#DIV/0!</v>
      </c>
      <c r="T1244" s="3" t="e">
        <f>IF(DEGREES(ACOS(SIN(RADIANS(G1244))*SIN(RADIANS(E1250))+COS(RADIANS(G1244))*COS(RADIANS(E1250))*COS(RADIANS(T1240))))&gt;90,0,$F$4*$F$5/E1249^2*(SIN(RADIANS(G1244))*SIN(RADIANS(E1250))+COS(RADIANS(G1244))*COS(RADIANS(E1250))*COS(RADIANS(T1240))))</f>
        <v>#DIV/0!</v>
      </c>
      <c r="U1244" s="3" t="e">
        <f>IF(DEGREES(ACOS(SIN(RADIANS(G1244))*SIN(RADIANS(E1250))+COS(RADIANS(G1244))*COS(RADIANS(E1250))*COS(RADIANS(U1240))))&gt;90,0,$F$4*$F$5/E1249^2*(SIN(RADIANS(G1244))*SIN(RADIANS(E1250))+COS(RADIANS(G1244))*COS(RADIANS(E1250))*COS(RADIANS(U1240))))</f>
        <v>#DIV/0!</v>
      </c>
      <c r="V1244" s="3" t="e">
        <f>IF(DEGREES(ACOS(SIN(RADIANS(G1244))*SIN(RADIANS(E1250))+COS(RADIANS(G1244))*COS(RADIANS(E1250))*COS(RADIANS(V1240))))&gt;90,0,$F$4*$F$5/E1249^2*(SIN(RADIANS(G1244))*SIN(RADIANS(E1250))+COS(RADIANS(G1244))*COS(RADIANS(E1250))*COS(RADIANS(V1240))))</f>
        <v>#DIV/0!</v>
      </c>
      <c r="W1244" s="3" t="e">
        <f>IF(DEGREES(ACOS(SIN(RADIANS(G1244))*SIN(RADIANS(E1250))+COS(RADIANS(G1244))*COS(RADIANS(E1250))*COS(RADIANS(W1240))))&gt;90,0,$F$4*$F$5/E1249^2*(SIN(RADIANS(G1244))*SIN(RADIANS(E1250))+COS(RADIANS(G1244))*COS(RADIANS(E1250))*COS(RADIANS(W1240))))</f>
        <v>#DIV/0!</v>
      </c>
      <c r="X1244" s="3" t="e">
        <f>IF(DEGREES(ACOS(SIN(RADIANS(G1244))*SIN(RADIANS(E1250))+COS(RADIANS(G1244))*COS(RADIANS(E1250))*COS(RADIANS(X1240))))&gt;90,0,$F$4*$F$5/E1249^2*(SIN(RADIANS(G1244))*SIN(RADIANS(E1250))+COS(RADIANS(G1244))*COS(RADIANS(E1250))*COS(RADIANS(X1240))))</f>
        <v>#DIV/0!</v>
      </c>
      <c r="Y1244" s="3" t="e">
        <f>IF(DEGREES(ACOS(SIN(RADIANS(G1244))*SIN(RADIANS(E1250))+COS(RADIANS(G1244))*COS(RADIANS(E1250))*COS(RADIANS(Y1240))))&gt;90,0,$F$4*$F$5/E1249^2*(SIN(RADIANS(G1244))*SIN(RADIANS(E1250))+COS(RADIANS(G1244))*COS(RADIANS(E1250))*COS(RADIANS(Y1240))))</f>
        <v>#DIV/0!</v>
      </c>
      <c r="Z1244" s="3" t="e">
        <f>IF(DEGREES(ACOS(SIN(RADIANS(G1244))*SIN(RADIANS(E1250))+COS(RADIANS(G1244))*COS(RADIANS(E1250))*COS(RADIANS(Z1240))))&gt;90,0,$F$4*$F$5/E1249^2*(SIN(RADIANS(G1244))*SIN(RADIANS(E1250))+COS(RADIANS(G1244))*COS(RADIANS(E1250))*COS(RADIANS(Z1240))))</f>
        <v>#DIV/0!</v>
      </c>
      <c r="AA1244" s="3" t="e">
        <f>IF(DEGREES(ACOS(SIN(RADIANS(G1244))*SIN(RADIANS(E1250))+COS(RADIANS(G1244))*COS(RADIANS(E1250))*COS(RADIANS(AA1240))))&gt;90,0,$F$4*$F$5/E1249^2*(SIN(RADIANS(G1244))*SIN(RADIANS(E1250))+COS(RADIANS(G1244))*COS(RADIANS(E1250))*COS(RADIANS(AA1240))))</f>
        <v>#DIV/0!</v>
      </c>
      <c r="AB1244" s="3" t="e">
        <f>IF(DEGREES(ACOS(SIN(RADIANS(G1244))*SIN(RADIANS(E1250))+COS(RADIANS(G1244))*COS(RADIANS(E1250))*COS(RADIANS(AB1240))))&gt;90,0,$F$4*$F$5/E1249^2*(SIN(RADIANS(G1244))*SIN(RADIANS(E1250))+COS(RADIANS(G1244))*COS(RADIANS(E1250))*COS(RADIANS(AB1240))))</f>
        <v>#DIV/0!</v>
      </c>
      <c r="AC1244" s="3" t="e">
        <f>IF(DEGREES(ACOS(SIN(RADIANS(G1244))*SIN(RADIANS(E1250))+COS(RADIANS(G1244))*COS(RADIANS(E1250))*COS(RADIANS(AC1240))))&gt;90,0,$F$4*$F$5/E1249^2*(SIN(RADIANS(G1244))*SIN(RADIANS(E1250))+COS(RADIANS(G1244))*COS(RADIANS(E1250))*COS(RADIANS(AC1240))))</f>
        <v>#DIV/0!</v>
      </c>
      <c r="AD1244" s="3" t="e">
        <f>IF(DEGREES(ACOS(SIN(RADIANS(G1244))*SIN(RADIANS(E1250))+COS(RADIANS(G1244))*COS(RADIANS(E1250))*COS(RADIANS(AD1240))))&gt;90,0,$F$4*$F$5/E1249^2*(SIN(RADIANS(G1244))*SIN(RADIANS(E1250))+COS(RADIANS(G1244))*COS(RADIANS(E1250))*COS(RADIANS(AD1240))))</f>
        <v>#DIV/0!</v>
      </c>
      <c r="AE1244" s="3" t="e">
        <f>IF(DEGREES(ACOS(SIN(RADIANS(G1244))*SIN(RADIANS(E1250))+COS(RADIANS(G1244))*COS(RADIANS(E1250))*COS(RADIANS(AE1240))))&gt;90,0,$F$4*$F$5/E1249^2*(SIN(RADIANS(G1244))*SIN(RADIANS(E1250))+COS(RADIANS(G1244))*COS(RADIANS(E1250))*COS(RADIANS(AE1240))))</f>
        <v>#DIV/0!</v>
      </c>
      <c r="AF1244" s="3" t="e">
        <f>IF(DEGREES(ACOS(SIN(RADIANS(G1244))*SIN(RADIANS(E1250))+COS(RADIANS(G1244))*COS(RADIANS(E1250))*COS(RADIANS(AF1240))))&gt;90,0,$F$4*$F$5/E1249^2*(SIN(RADIANS(G1244))*SIN(RADIANS(E1250))+COS(RADIANS(G1244))*COS(RADIANS(E1250))*COS(RADIANS(AF1240))))</f>
        <v>#DIV/0!</v>
      </c>
      <c r="AG1244" s="3" t="e">
        <f>IF(DEGREES(ACOS(SIN(RADIANS(G1244))*SIN(RADIANS(E1250))+COS(RADIANS(G1244))*COS(RADIANS(E1250))*COS(RADIANS(AG1240))))&gt;90,0,$F$4*$F$5/E1249^2*(SIN(RADIANS(G1244))*SIN(RADIANS(E1250))+COS(RADIANS(G1244))*COS(RADIANS(E1250))*COS(RADIANS(AG1240))))</f>
        <v>#DIV/0!</v>
      </c>
      <c r="AH1244" s="3" t="e">
        <f>IF(DEGREES(ACOS(SIN(RADIANS(G1244))*SIN(RADIANS(E1250))+COS(RADIANS(G1244))*COS(RADIANS(E1250))*COS(RADIANS(AH1240))))&gt;90,0,$F$4*$F$5/E1249^2*(SIN(RADIANS(G1244))*SIN(RADIANS(E1250))+COS(RADIANS(G1244))*COS(RADIANS(E1250))*COS(RADIANS(AH1240))))</f>
        <v>#DIV/0!</v>
      </c>
      <c r="AI1244" s="3" t="e">
        <f>IF(DEGREES(ACOS(SIN(RADIANS(G1244))*SIN(RADIANS(E1250))+COS(RADIANS(G1244))*COS(RADIANS(E1250))*COS(RADIANS(AI1240))))&gt;90,0,$F$4*$F$5/E1249^2*(SIN(RADIANS(G1244))*SIN(RADIANS(E1250))+COS(RADIANS(G1244))*COS(RADIANS(E1250))*COS(RADIANS(AI1240))))</f>
        <v>#DIV/0!</v>
      </c>
      <c r="AJ1244" s="3" t="e">
        <f>IF(DEGREES(ACOS(SIN(RADIANS(G1244))*SIN(RADIANS(E1250))+COS(RADIANS(G1244))*COS(RADIANS(E1250))*COS(RADIANS(AJ1240))))&gt;90,0,$F$4*$F$5/E1249^2*(SIN(RADIANS(G1244))*SIN(RADIANS(E1250))+COS(RADIANS(G1244))*COS(RADIANS(E1250))*COS(RADIANS(AJ1240))))</f>
        <v>#DIV/0!</v>
      </c>
      <c r="AK1244" s="3">
        <f>IF(DEGREES(ACOS(SIN(RADIANS(G1244))*SIN(RADIANS(E1250))+COS(RADIANS(G1244))*COS(RADIANS(E1250))*COS(RADIANS(AK1240))))&gt;90,0,$F$4*$F$5/E1249^2*(SIN(RADIANS(G1244))*SIN(RADIANS(E1250))+COS(RADIANS(G1244))*COS(RADIANS(E1250))*COS(RADIANS(AK1240))))</f>
        <v>0</v>
      </c>
      <c r="AL1244" s="3">
        <f>IF(DEGREES(ACOS(SIN(RADIANS(G1244))*SIN(RADIANS(E1250))+COS(RADIANS(G1244))*COS(RADIANS(E1250))*COS(RADIANS(AL1240))))&gt;90,0,$F$4*$F$5/E1249^2*(SIN(RADIANS(G1244))*SIN(RADIANS(E1250))+COS(RADIANS(G1244))*COS(RADIANS(E1250))*COS(RADIANS(AL1240))))</f>
        <v>0</v>
      </c>
      <c r="AM1244" s="3">
        <f>IF(DEGREES(ACOS(SIN(RADIANS(G1244))*SIN(RADIANS(E1250))+COS(RADIANS(G1244))*COS(RADIANS(E1250))*COS(RADIANS(AM1240))))&gt;90,0,$F$4*$F$5/E1249^2*(SIN(RADIANS(G1244))*SIN(RADIANS(E1250))+COS(RADIANS(G1244))*COS(RADIANS(E1250))*COS(RADIANS(AM1240))))</f>
        <v>0</v>
      </c>
      <c r="AN1244" s="3">
        <f>IF(DEGREES(ACOS(SIN(RADIANS(G1244))*SIN(RADIANS(E1250))+COS(RADIANS(G1244))*COS(RADIANS(E1250))*COS(RADIANS(AN1240))))&gt;90,0,$F$4*$F$5/E1249^2*(SIN(RADIANS(G1244))*SIN(RADIANS(E1250))+COS(RADIANS(G1244))*COS(RADIANS(E1250))*COS(RADIANS(AN1240))))</f>
        <v>0</v>
      </c>
      <c r="AO1244" s="3">
        <f>IF(DEGREES(ACOS(SIN(RADIANS(G1244))*SIN(RADIANS(E1250))+COS(RADIANS(G1244))*COS(RADIANS(E1250))*COS(RADIANS(AO1240))))&gt;90,0,$F$4*$F$5/E1249^2*(SIN(RADIANS(G1244))*SIN(RADIANS(E1250))+COS(RADIANS(G1244))*COS(RADIANS(E1250))*COS(RADIANS(AO1240))))</f>
        <v>0</v>
      </c>
      <c r="AP1244" s="3">
        <f>IF(DEGREES(ACOS(SIN(RADIANS(G1244))*SIN(RADIANS(E1250))+COS(RADIANS(G1244))*COS(RADIANS(E1250))*COS(RADIANS(AP1240))))&gt;90,0,$F$4*$F$5/E1249^2*(SIN(RADIANS(G1244))*SIN(RADIANS(E1250))+COS(RADIANS(G1244))*COS(RADIANS(E1250))*COS(RADIANS(AP1240))))</f>
        <v>0</v>
      </c>
      <c r="AQ1244" s="3">
        <f>IF(DEGREES(ACOS(SIN(RADIANS(G1244))*SIN(RADIANS(E1250))+COS(RADIANS(G1244))*COS(RADIANS(E1250))*COS(RADIANS(AQ1240))))&gt;90,0,$F$4*$F$5/E1249^2*(SIN(RADIANS(G1244))*SIN(RADIANS(E1250))+COS(RADIANS(G1244))*COS(RADIANS(E1250))*COS(RADIANS(AQ1240))))</f>
        <v>0</v>
      </c>
      <c r="AR1244" s="3">
        <f>IF(DEGREES(ACOS(SIN(RADIANS(G1244))*SIN(RADIANS(E1250))+COS(RADIANS(G1244))*COS(RADIANS(E1250))*COS(RADIANS(AR1240))))&gt;90,0,$F$4*$F$5/E1249^2*(SIN(RADIANS(G1244))*SIN(RADIANS(E1250))+COS(RADIANS(G1244))*COS(RADIANS(E1250))*COS(RADIANS(AR1240))))</f>
        <v>0</v>
      </c>
    </row>
    <row r="1245" spans="2:44" ht="15.75" customHeight="1" x14ac:dyDescent="0.2">
      <c r="B1245" s="20" t="s">
        <v>729</v>
      </c>
      <c r="E1245" s="3">
        <f>IF(E1242&lt;360,E1242/360,(E1242-360)/360)</f>
        <v>0.44444444444444442</v>
      </c>
      <c r="G1245" s="3">
        <v>60</v>
      </c>
      <c r="I1245" s="3">
        <f>IF(DEGREES(ACOS(SIN(RADIANS(G1245))*SIN(RADIANS(E1250))+COS(RADIANS(G1245))*COS(RADIANS(E1250))*COS(RADIANS(I1240))))&gt;90,0,$F$4*$F$5/E1249^2*(SIN(RADIANS(G1245))*SIN(RADIANS(E1250))+COS(RADIANS(G1245))*COS(RADIANS(E1250))*COS(RADIANS(I1240))))</f>
        <v>0</v>
      </c>
      <c r="J1245" s="3">
        <f>IF(DEGREES(ACOS(SIN(RADIANS(G1245))*SIN(RADIANS(E1250))+COS(RADIANS(G1245))*COS(RADIANS(E1250))*COS(RADIANS(J1240))))&gt;90,0,$F$4*$F$5/E1249^2*(SIN(RADIANS(G1245))*SIN(RADIANS(E1250))+COS(RADIANS(G1245))*COS(RADIANS(E1250))*COS(RADIANS(J1240))))</f>
        <v>0</v>
      </c>
      <c r="K1245" s="3">
        <f>IF(DEGREES(ACOS(SIN(RADIANS(G1245))*SIN(RADIANS(E1250))+COS(RADIANS(G1245))*COS(RADIANS(E1250))*COS(RADIANS(K1240))))&gt;90,0,$F$4*$F$5/E1249^2*(SIN(RADIANS(G1245))*SIN(RADIANS(E1250))+COS(RADIANS(G1245))*COS(RADIANS(E1250))*COS(RADIANS(K1240))))</f>
        <v>0</v>
      </c>
      <c r="L1245" s="3">
        <f>IF(DEGREES(ACOS(SIN(RADIANS(G1245))*SIN(RADIANS(E1250))+COS(RADIANS(G1245))*COS(RADIANS(E1250))*COS(RADIANS(L1240))))&gt;90,0,$F$4*$F$5/E1249^2*(SIN(RADIANS(G1245))*SIN(RADIANS(E1250))+COS(RADIANS(G1245))*COS(RADIANS(E1250))*COS(RADIANS(L1240))))</f>
        <v>0</v>
      </c>
      <c r="M1245" s="3">
        <f>IF(DEGREES(ACOS(SIN(RADIANS(G1245))*SIN(RADIANS(E1250))+COS(RADIANS(G1245))*COS(RADIANS(E1250))*COS(RADIANS(M1240))))&gt;90,0,$F$4*$F$5/E1249^2*(SIN(RADIANS(G1245))*SIN(RADIANS(E1250))+COS(RADIANS(G1245))*COS(RADIANS(E1250))*COS(RADIANS(M1240))))</f>
        <v>0</v>
      </c>
      <c r="N1245" s="3">
        <f>IF(DEGREES(ACOS(SIN(RADIANS(G1245))*SIN(RADIANS(E1250))+COS(RADIANS(G1245))*COS(RADIANS(E1250))*COS(RADIANS(N1240))))&gt;90,0,$F$4*$F$5/E1249^2*(SIN(RADIANS(G1245))*SIN(RADIANS(E1250))+COS(RADIANS(G1245))*COS(RADIANS(E1250))*COS(RADIANS(N1240))))</f>
        <v>0</v>
      </c>
      <c r="O1245" s="3">
        <f>IF(DEGREES(ACOS(SIN(RADIANS(G1245))*SIN(RADIANS(E1250))+COS(RADIANS(G1245))*COS(RADIANS(E1250))*COS(RADIANS(O1240))))&gt;90,0,$F$4*$F$5/E1249^2*(SIN(RADIANS(G1245))*SIN(RADIANS(E1250))+COS(RADIANS(G1245))*COS(RADIANS(E1250))*COS(RADIANS(O1240))))</f>
        <v>0</v>
      </c>
      <c r="P1245" s="3">
        <f>IF(DEGREES(ACOS(SIN(RADIANS(G1245))*SIN(RADIANS(E1250))+COS(RADIANS(G1245))*COS(RADIANS(E1250))*COS(RADIANS(P1240))))&gt;90,0,$F$4*$F$5/E1249^2*(SIN(RADIANS(G1245))*SIN(RADIANS(E1250))+COS(RADIANS(G1245))*COS(RADIANS(E1250))*COS(RADIANS(P1240))))</f>
        <v>0</v>
      </c>
      <c r="Q1245" s="3">
        <f>IF(DEGREES(ACOS(SIN(RADIANS(G1245))*SIN(RADIANS(E1250))+COS(RADIANS(G1245))*COS(RADIANS(E1250))*COS(RADIANS(Q1240))))&gt;90,0,$F$4*$F$5/E1249^2*(SIN(RADIANS(G1245))*SIN(RADIANS(E1250))+COS(RADIANS(G1245))*COS(RADIANS(E1250))*COS(RADIANS(Q1240))))</f>
        <v>0</v>
      </c>
      <c r="R1245" s="3" t="e">
        <f>IF(DEGREES(ACOS(SIN(RADIANS(G1245))*SIN(RADIANS(E1250))+COS(RADIANS(G1245))*COS(RADIANS(E1250))*COS(RADIANS(R1240))))&gt;90,0,$F$4*$F$5/E1249^2*(SIN(RADIANS(G1245))*SIN(RADIANS(E1250))+COS(RADIANS(G1245))*COS(RADIANS(E1250))*COS(RADIANS(R1240))))</f>
        <v>#DIV/0!</v>
      </c>
      <c r="S1245" s="3" t="e">
        <f>IF(DEGREES(ACOS(SIN(RADIANS(G1245))*SIN(RADIANS(E1250))+COS(RADIANS(G1245))*COS(RADIANS(E1250))*COS(RADIANS(S1240))))&gt;90,0,$F$4*$F$5/E1249^2*(SIN(RADIANS(G1245))*SIN(RADIANS(E1250))+COS(RADIANS(G1245))*COS(RADIANS(E1250))*COS(RADIANS(S1240))))</f>
        <v>#DIV/0!</v>
      </c>
      <c r="T1245" s="3" t="e">
        <f>IF(DEGREES(ACOS(SIN(RADIANS(G1245))*SIN(RADIANS(E1250))+COS(RADIANS(G1245))*COS(RADIANS(E1250))*COS(RADIANS(T1240))))&gt;90,0,$F$4*$F$5/E1249^2*(SIN(RADIANS(G1245))*SIN(RADIANS(E1250))+COS(RADIANS(G1245))*COS(RADIANS(E1250))*COS(RADIANS(T1240))))</f>
        <v>#DIV/0!</v>
      </c>
      <c r="U1245" s="3" t="e">
        <f>IF(DEGREES(ACOS(SIN(RADIANS(G1245))*SIN(RADIANS(E1250))+COS(RADIANS(G1245))*COS(RADIANS(E1250))*COS(RADIANS(U1240))))&gt;90,0,$F$4*$F$5/E1249^2*(SIN(RADIANS(G1245))*SIN(RADIANS(E1250))+COS(RADIANS(G1245))*COS(RADIANS(E1250))*COS(RADIANS(U1240))))</f>
        <v>#DIV/0!</v>
      </c>
      <c r="V1245" s="3" t="e">
        <f>IF(DEGREES(ACOS(SIN(RADIANS(G1245))*SIN(RADIANS(E1250))+COS(RADIANS(G1245))*COS(RADIANS(E1250))*COS(RADIANS(V1240))))&gt;90,0,$F$4*$F$5/E1249^2*(SIN(RADIANS(G1245))*SIN(RADIANS(E1250))+COS(RADIANS(G1245))*COS(RADIANS(E1250))*COS(RADIANS(V1240))))</f>
        <v>#DIV/0!</v>
      </c>
      <c r="W1245" s="3" t="e">
        <f>IF(DEGREES(ACOS(SIN(RADIANS(G1245))*SIN(RADIANS(E1250))+COS(RADIANS(G1245))*COS(RADIANS(E1250))*COS(RADIANS(W1240))))&gt;90,0,$F$4*$F$5/E1249^2*(SIN(RADIANS(G1245))*SIN(RADIANS(E1250))+COS(RADIANS(G1245))*COS(RADIANS(E1250))*COS(RADIANS(W1240))))</f>
        <v>#DIV/0!</v>
      </c>
      <c r="X1245" s="3" t="e">
        <f>IF(DEGREES(ACOS(SIN(RADIANS(G1245))*SIN(RADIANS(E1250))+COS(RADIANS(G1245))*COS(RADIANS(E1250))*COS(RADIANS(X1240))))&gt;90,0,$F$4*$F$5/E1249^2*(SIN(RADIANS(G1245))*SIN(RADIANS(E1250))+COS(RADIANS(G1245))*COS(RADIANS(E1250))*COS(RADIANS(X1240))))</f>
        <v>#DIV/0!</v>
      </c>
      <c r="Y1245" s="3" t="e">
        <f>IF(DEGREES(ACOS(SIN(RADIANS(G1245))*SIN(RADIANS(E1250))+COS(RADIANS(G1245))*COS(RADIANS(E1250))*COS(RADIANS(Y1240))))&gt;90,0,$F$4*$F$5/E1249^2*(SIN(RADIANS(G1245))*SIN(RADIANS(E1250))+COS(RADIANS(G1245))*COS(RADIANS(E1250))*COS(RADIANS(Y1240))))</f>
        <v>#DIV/0!</v>
      </c>
      <c r="Z1245" s="3" t="e">
        <f>IF(DEGREES(ACOS(SIN(RADIANS(G1245))*SIN(RADIANS(E1250))+COS(RADIANS(G1245))*COS(RADIANS(E1250))*COS(RADIANS(Z1240))))&gt;90,0,$F$4*$F$5/E1249^2*(SIN(RADIANS(G1245))*SIN(RADIANS(E1250))+COS(RADIANS(G1245))*COS(RADIANS(E1250))*COS(RADIANS(Z1240))))</f>
        <v>#DIV/0!</v>
      </c>
      <c r="AA1245" s="3" t="e">
        <f>IF(DEGREES(ACOS(SIN(RADIANS(G1245))*SIN(RADIANS(E1250))+COS(RADIANS(G1245))*COS(RADIANS(E1250))*COS(RADIANS(AA1240))))&gt;90,0,$F$4*$F$5/E1249^2*(SIN(RADIANS(G1245))*SIN(RADIANS(E1250))+COS(RADIANS(G1245))*COS(RADIANS(E1250))*COS(RADIANS(AA1240))))</f>
        <v>#DIV/0!</v>
      </c>
      <c r="AB1245" s="3" t="e">
        <f>IF(DEGREES(ACOS(SIN(RADIANS(G1245))*SIN(RADIANS(E1250))+COS(RADIANS(G1245))*COS(RADIANS(E1250))*COS(RADIANS(AB1240))))&gt;90,0,$F$4*$F$5/E1249^2*(SIN(RADIANS(G1245))*SIN(RADIANS(E1250))+COS(RADIANS(G1245))*COS(RADIANS(E1250))*COS(RADIANS(AB1240))))</f>
        <v>#DIV/0!</v>
      </c>
      <c r="AC1245" s="3" t="e">
        <f>IF(DEGREES(ACOS(SIN(RADIANS(G1245))*SIN(RADIANS(E1250))+COS(RADIANS(G1245))*COS(RADIANS(E1250))*COS(RADIANS(AC1240))))&gt;90,0,$F$4*$F$5/E1249^2*(SIN(RADIANS(G1245))*SIN(RADIANS(E1250))+COS(RADIANS(G1245))*COS(RADIANS(E1250))*COS(RADIANS(AC1240))))</f>
        <v>#DIV/0!</v>
      </c>
      <c r="AD1245" s="3" t="e">
        <f>IF(DEGREES(ACOS(SIN(RADIANS(G1245))*SIN(RADIANS(E1250))+COS(RADIANS(G1245))*COS(RADIANS(E1250))*COS(RADIANS(AD1240))))&gt;90,0,$F$4*$F$5/E1249^2*(SIN(RADIANS(G1245))*SIN(RADIANS(E1250))+COS(RADIANS(G1245))*COS(RADIANS(E1250))*COS(RADIANS(AD1240))))</f>
        <v>#DIV/0!</v>
      </c>
      <c r="AE1245" s="3" t="e">
        <f>IF(DEGREES(ACOS(SIN(RADIANS(G1245))*SIN(RADIANS(E1250))+COS(RADIANS(G1245))*COS(RADIANS(E1250))*COS(RADIANS(AE1240))))&gt;90,0,$F$4*$F$5/E1249^2*(SIN(RADIANS(G1245))*SIN(RADIANS(E1250))+COS(RADIANS(G1245))*COS(RADIANS(E1250))*COS(RADIANS(AE1240))))</f>
        <v>#DIV/0!</v>
      </c>
      <c r="AF1245" s="3" t="e">
        <f>IF(DEGREES(ACOS(SIN(RADIANS(G1245))*SIN(RADIANS(E1250))+COS(RADIANS(G1245))*COS(RADIANS(E1250))*COS(RADIANS(AF1240))))&gt;90,0,$F$4*$F$5/E1249^2*(SIN(RADIANS(G1245))*SIN(RADIANS(E1250))+COS(RADIANS(G1245))*COS(RADIANS(E1250))*COS(RADIANS(AF1240))))</f>
        <v>#DIV/0!</v>
      </c>
      <c r="AG1245" s="3" t="e">
        <f>IF(DEGREES(ACOS(SIN(RADIANS(G1245))*SIN(RADIANS(E1250))+COS(RADIANS(G1245))*COS(RADIANS(E1250))*COS(RADIANS(AG1240))))&gt;90,0,$F$4*$F$5/E1249^2*(SIN(RADIANS(G1245))*SIN(RADIANS(E1250))+COS(RADIANS(G1245))*COS(RADIANS(E1250))*COS(RADIANS(AG1240))))</f>
        <v>#DIV/0!</v>
      </c>
      <c r="AH1245" s="3" t="e">
        <f>IF(DEGREES(ACOS(SIN(RADIANS(G1245))*SIN(RADIANS(E1250))+COS(RADIANS(G1245))*COS(RADIANS(E1250))*COS(RADIANS(AH1240))))&gt;90,0,$F$4*$F$5/E1249^2*(SIN(RADIANS(G1245))*SIN(RADIANS(E1250))+COS(RADIANS(G1245))*COS(RADIANS(E1250))*COS(RADIANS(AH1240))))</f>
        <v>#DIV/0!</v>
      </c>
      <c r="AI1245" s="3" t="e">
        <f>IF(DEGREES(ACOS(SIN(RADIANS(G1245))*SIN(RADIANS(E1250))+COS(RADIANS(G1245))*COS(RADIANS(E1250))*COS(RADIANS(AI1240))))&gt;90,0,$F$4*$F$5/E1249^2*(SIN(RADIANS(G1245))*SIN(RADIANS(E1250))+COS(RADIANS(G1245))*COS(RADIANS(E1250))*COS(RADIANS(AI1240))))</f>
        <v>#DIV/0!</v>
      </c>
      <c r="AJ1245" s="3" t="e">
        <f>IF(DEGREES(ACOS(SIN(RADIANS(G1245))*SIN(RADIANS(E1250))+COS(RADIANS(G1245))*COS(RADIANS(E1250))*COS(RADIANS(AJ1240))))&gt;90,0,$F$4*$F$5/E1249^2*(SIN(RADIANS(G1245))*SIN(RADIANS(E1250))+COS(RADIANS(G1245))*COS(RADIANS(E1250))*COS(RADIANS(AJ1240))))</f>
        <v>#DIV/0!</v>
      </c>
      <c r="AK1245" s="3">
        <f>IF(DEGREES(ACOS(SIN(RADIANS(G1245))*SIN(RADIANS(E1250))+COS(RADIANS(G1245))*COS(RADIANS(E1250))*COS(RADIANS(AK1240))))&gt;90,0,$F$4*$F$5/E1249^2*(SIN(RADIANS(G1245))*SIN(RADIANS(E1250))+COS(RADIANS(G1245))*COS(RADIANS(E1250))*COS(RADIANS(AK1240))))</f>
        <v>0</v>
      </c>
      <c r="AL1245" s="3">
        <f>IF(DEGREES(ACOS(SIN(RADIANS(G1245))*SIN(RADIANS(E1250))+COS(RADIANS(G1245))*COS(RADIANS(E1250))*COS(RADIANS(AL1240))))&gt;90,0,$F$4*$F$5/E1249^2*(SIN(RADIANS(G1245))*SIN(RADIANS(E1250))+COS(RADIANS(G1245))*COS(RADIANS(E1250))*COS(RADIANS(AL1240))))</f>
        <v>0</v>
      </c>
      <c r="AM1245" s="3">
        <f>IF(DEGREES(ACOS(SIN(RADIANS(G1245))*SIN(RADIANS(E1250))+COS(RADIANS(G1245))*COS(RADIANS(E1250))*COS(RADIANS(AM1240))))&gt;90,0,$F$4*$F$5/E1249^2*(SIN(RADIANS(G1245))*SIN(RADIANS(E1250))+COS(RADIANS(G1245))*COS(RADIANS(E1250))*COS(RADIANS(AM1240))))</f>
        <v>0</v>
      </c>
      <c r="AN1245" s="3">
        <f>IF(DEGREES(ACOS(SIN(RADIANS(G1245))*SIN(RADIANS(E1250))+COS(RADIANS(G1245))*COS(RADIANS(E1250))*COS(RADIANS(AN1240))))&gt;90,0,$F$4*$F$5/E1249^2*(SIN(RADIANS(G1245))*SIN(RADIANS(E1250))+COS(RADIANS(G1245))*COS(RADIANS(E1250))*COS(RADIANS(AN1240))))</f>
        <v>0</v>
      </c>
      <c r="AO1245" s="3">
        <f>IF(DEGREES(ACOS(SIN(RADIANS(G1245))*SIN(RADIANS(E1250))+COS(RADIANS(G1245))*COS(RADIANS(E1250))*COS(RADIANS(AO1240))))&gt;90,0,$F$4*$F$5/E1249^2*(SIN(RADIANS(G1245))*SIN(RADIANS(E1250))+COS(RADIANS(G1245))*COS(RADIANS(E1250))*COS(RADIANS(AO1240))))</f>
        <v>0</v>
      </c>
      <c r="AP1245" s="3">
        <f>IF(DEGREES(ACOS(SIN(RADIANS(G1245))*SIN(RADIANS(E1250))+COS(RADIANS(G1245))*COS(RADIANS(E1250))*COS(RADIANS(AP1240))))&gt;90,0,$F$4*$F$5/E1249^2*(SIN(RADIANS(G1245))*SIN(RADIANS(E1250))+COS(RADIANS(G1245))*COS(RADIANS(E1250))*COS(RADIANS(AP1240))))</f>
        <v>0</v>
      </c>
      <c r="AQ1245" s="3">
        <f>IF(DEGREES(ACOS(SIN(RADIANS(G1245))*SIN(RADIANS(E1250))+COS(RADIANS(G1245))*COS(RADIANS(E1250))*COS(RADIANS(AQ1240))))&gt;90,0,$F$4*$F$5/E1249^2*(SIN(RADIANS(G1245))*SIN(RADIANS(E1250))+COS(RADIANS(G1245))*COS(RADIANS(E1250))*COS(RADIANS(AQ1240))))</f>
        <v>0</v>
      </c>
      <c r="AR1245" s="3">
        <f>IF(DEGREES(ACOS(SIN(RADIANS(G1245))*SIN(RADIANS(E1250))+COS(RADIANS(G1245))*COS(RADIANS(E1250))*COS(RADIANS(AR1240))))&gt;90,0,$F$4*$F$5/E1249^2*(SIN(RADIANS(G1245))*SIN(RADIANS(E1250))+COS(RADIANS(G1245))*COS(RADIANS(E1250))*COS(RADIANS(AR1240))))</f>
        <v>0</v>
      </c>
    </row>
    <row r="1246" spans="2:44" ht="15.75" customHeight="1" x14ac:dyDescent="0.2">
      <c r="B1246" s="20" t="s">
        <v>785</v>
      </c>
      <c r="E1246" s="3">
        <f>E1245*$F$11</f>
        <v>0</v>
      </c>
      <c r="G1246" s="3">
        <v>50</v>
      </c>
      <c r="I1246" s="3">
        <f>IF(DEGREES(ACOS(SIN(RADIANS(G1246))*SIN(RADIANS(E1250))+COS(RADIANS(G1246))*COS(RADIANS(E1250))*COS(RADIANS(I1240))))&gt;90,0,$F$4*$F$5/E1249^2*(SIN(RADIANS(G1246))*SIN(RADIANS(E1250))+COS(RADIANS(G1246))*COS(RADIANS(E1250))*COS(RADIANS(I1240))))</f>
        <v>0</v>
      </c>
      <c r="J1246" s="3">
        <f>IF(DEGREES(ACOS(SIN(RADIANS(G1246))*SIN(RADIANS(E1250))+COS(RADIANS(G1246))*COS(RADIANS(E1250))*COS(RADIANS(J1240))))&gt;90,0,$F$4*$F$5/E1249^2*(SIN(RADIANS(G1246))*SIN(RADIANS(E1250))+COS(RADIANS(G1246))*COS(RADIANS(E1250))*COS(RADIANS(J1240))))</f>
        <v>0</v>
      </c>
      <c r="K1246" s="3">
        <f>IF(DEGREES(ACOS(SIN(RADIANS(G1246))*SIN(RADIANS(E1250))+COS(RADIANS(G1246))*COS(RADIANS(E1250))*COS(RADIANS(K1240))))&gt;90,0,$F$4*$F$5/E1249^2*(SIN(RADIANS(G1246))*SIN(RADIANS(E1250))+COS(RADIANS(G1246))*COS(RADIANS(E1250))*COS(RADIANS(K1240))))</f>
        <v>0</v>
      </c>
      <c r="L1246" s="3">
        <f>IF(DEGREES(ACOS(SIN(RADIANS(G1246))*SIN(RADIANS(E1250))+COS(RADIANS(G1246))*COS(RADIANS(E1250))*COS(RADIANS(L1240))))&gt;90,0,$F$4*$F$5/E1249^2*(SIN(RADIANS(G1246))*SIN(RADIANS(E1250))+COS(RADIANS(G1246))*COS(RADIANS(E1250))*COS(RADIANS(L1240))))</f>
        <v>0</v>
      </c>
      <c r="M1246" s="3">
        <f>IF(DEGREES(ACOS(SIN(RADIANS(G1246))*SIN(RADIANS(E1250))+COS(RADIANS(G1246))*COS(RADIANS(E1250))*COS(RADIANS(M1240))))&gt;90,0,$F$4*$F$5/E1249^2*(SIN(RADIANS(G1246))*SIN(RADIANS(E1250))+COS(RADIANS(G1246))*COS(RADIANS(E1250))*COS(RADIANS(M1240))))</f>
        <v>0</v>
      </c>
      <c r="N1246" s="3">
        <f>IF(DEGREES(ACOS(SIN(RADIANS(G1246))*SIN(RADIANS(E1250))+COS(RADIANS(G1246))*COS(RADIANS(E1250))*COS(RADIANS(N1240))))&gt;90,0,$F$4*$F$5/E1249^2*(SIN(RADIANS(G1246))*SIN(RADIANS(E1250))+COS(RADIANS(G1246))*COS(RADIANS(E1250))*COS(RADIANS(N1240))))</f>
        <v>0</v>
      </c>
      <c r="O1246" s="3">
        <f>IF(DEGREES(ACOS(SIN(RADIANS(G1246))*SIN(RADIANS(E1250))+COS(RADIANS(G1246))*COS(RADIANS(E1250))*COS(RADIANS(O1240))))&gt;90,0,$F$4*$F$5/E1249^2*(SIN(RADIANS(G1246))*SIN(RADIANS(E1250))+COS(RADIANS(G1246))*COS(RADIANS(E1250))*COS(RADIANS(O1240))))</f>
        <v>0</v>
      </c>
      <c r="P1246" s="3">
        <f>IF(DEGREES(ACOS(SIN(RADIANS(G1246))*SIN(RADIANS(E1250))+COS(RADIANS(G1246))*COS(RADIANS(E1250))*COS(RADIANS(P1240))))&gt;90,0,$F$4*$F$5/E1249^2*(SIN(RADIANS(G1246))*SIN(RADIANS(E1250))+COS(RADIANS(G1246))*COS(RADIANS(E1250))*COS(RADIANS(P1240))))</f>
        <v>0</v>
      </c>
      <c r="Q1246" s="3">
        <f>IF(DEGREES(ACOS(SIN(RADIANS(G1246))*SIN(RADIANS(E1250))+COS(RADIANS(G1246))*COS(RADIANS(E1250))*COS(RADIANS(Q1240))))&gt;90,0,$F$4*$F$5/E1249^2*(SIN(RADIANS(G1246))*SIN(RADIANS(E1250))+COS(RADIANS(G1246))*COS(RADIANS(E1250))*COS(RADIANS(Q1240))))</f>
        <v>0</v>
      </c>
      <c r="R1246" s="3" t="e">
        <f>IF(DEGREES(ACOS(SIN(RADIANS(G1246))*SIN(RADIANS(E1250))+COS(RADIANS(G1246))*COS(RADIANS(E1250))*COS(RADIANS(R1240))))&gt;90,0,$F$4*$F$5/E1249^2*(SIN(RADIANS(G1246))*SIN(RADIANS(E1250))+COS(RADIANS(G1246))*COS(RADIANS(E1250))*COS(RADIANS(R1240))))</f>
        <v>#DIV/0!</v>
      </c>
      <c r="S1246" s="3" t="e">
        <f>IF(DEGREES(ACOS(SIN(RADIANS(G1246))*SIN(RADIANS(E1250))+COS(RADIANS(G1246))*COS(RADIANS(E1250))*COS(RADIANS(S1240))))&gt;90,0,$F$4*$F$5/E1249^2*(SIN(RADIANS(G1246))*SIN(RADIANS(E1250))+COS(RADIANS(G1246))*COS(RADIANS(E1250))*COS(RADIANS(S1240))))</f>
        <v>#DIV/0!</v>
      </c>
      <c r="T1246" s="3" t="e">
        <f>IF(DEGREES(ACOS(SIN(RADIANS(G1246))*SIN(RADIANS(E1250))+COS(RADIANS(G1246))*COS(RADIANS(E1250))*COS(RADIANS(T1240))))&gt;90,0,$F$4*$F$5/E1249^2*(SIN(RADIANS(G1246))*SIN(RADIANS(E1250))+COS(RADIANS(G1246))*COS(RADIANS(E1250))*COS(RADIANS(T1240))))</f>
        <v>#DIV/0!</v>
      </c>
      <c r="U1246" s="3" t="e">
        <f>IF(DEGREES(ACOS(SIN(RADIANS(G1246))*SIN(RADIANS(E1250))+COS(RADIANS(G1246))*COS(RADIANS(E1250))*COS(RADIANS(U1240))))&gt;90,0,$F$4*$F$5/E1249^2*(SIN(RADIANS(G1246))*SIN(RADIANS(E1250))+COS(RADIANS(G1246))*COS(RADIANS(E1250))*COS(RADIANS(U1240))))</f>
        <v>#DIV/0!</v>
      </c>
      <c r="V1246" s="3" t="e">
        <f>IF(DEGREES(ACOS(SIN(RADIANS(G1246))*SIN(RADIANS(E1250))+COS(RADIANS(G1246))*COS(RADIANS(E1250))*COS(RADIANS(V1240))))&gt;90,0,$F$4*$F$5/E1249^2*(SIN(RADIANS(G1246))*SIN(RADIANS(E1250))+COS(RADIANS(G1246))*COS(RADIANS(E1250))*COS(RADIANS(V1240))))</f>
        <v>#DIV/0!</v>
      </c>
      <c r="W1246" s="3" t="e">
        <f>IF(DEGREES(ACOS(SIN(RADIANS(G1246))*SIN(RADIANS(E1250))+COS(RADIANS(G1246))*COS(RADIANS(E1250))*COS(RADIANS(W1240))))&gt;90,0,$F$4*$F$5/E1249^2*(SIN(RADIANS(G1246))*SIN(RADIANS(E1250))+COS(RADIANS(G1246))*COS(RADIANS(E1250))*COS(RADIANS(W1240))))</f>
        <v>#DIV/0!</v>
      </c>
      <c r="X1246" s="3" t="e">
        <f>IF(DEGREES(ACOS(SIN(RADIANS(G1246))*SIN(RADIANS(E1250))+COS(RADIANS(G1246))*COS(RADIANS(E1250))*COS(RADIANS(X1240))))&gt;90,0,$F$4*$F$5/E1249^2*(SIN(RADIANS(G1246))*SIN(RADIANS(E1250))+COS(RADIANS(G1246))*COS(RADIANS(E1250))*COS(RADIANS(X1240))))</f>
        <v>#DIV/0!</v>
      </c>
      <c r="Y1246" s="3" t="e">
        <f>IF(DEGREES(ACOS(SIN(RADIANS(G1246))*SIN(RADIANS(E1250))+COS(RADIANS(G1246))*COS(RADIANS(E1250))*COS(RADIANS(Y1240))))&gt;90,0,$F$4*$F$5/E1249^2*(SIN(RADIANS(G1246))*SIN(RADIANS(E1250))+COS(RADIANS(G1246))*COS(RADIANS(E1250))*COS(RADIANS(Y1240))))</f>
        <v>#DIV/0!</v>
      </c>
      <c r="Z1246" s="3" t="e">
        <f>IF(DEGREES(ACOS(SIN(RADIANS(G1246))*SIN(RADIANS(E1250))+COS(RADIANS(G1246))*COS(RADIANS(E1250))*COS(RADIANS(Z1240))))&gt;90,0,$F$4*$F$5/E1249^2*(SIN(RADIANS(G1246))*SIN(RADIANS(E1250))+COS(RADIANS(G1246))*COS(RADIANS(E1250))*COS(RADIANS(Z1240))))</f>
        <v>#DIV/0!</v>
      </c>
      <c r="AA1246" s="3" t="e">
        <f>IF(DEGREES(ACOS(SIN(RADIANS(G1246))*SIN(RADIANS(E1250))+COS(RADIANS(G1246))*COS(RADIANS(E1250))*COS(RADIANS(AA1240))))&gt;90,0,$F$4*$F$5/E1249^2*(SIN(RADIANS(G1246))*SIN(RADIANS(E1250))+COS(RADIANS(G1246))*COS(RADIANS(E1250))*COS(RADIANS(AA1240))))</f>
        <v>#DIV/0!</v>
      </c>
      <c r="AB1246" s="3" t="e">
        <f>IF(DEGREES(ACOS(SIN(RADIANS(G1246))*SIN(RADIANS(E1250))+COS(RADIANS(G1246))*COS(RADIANS(E1250))*COS(RADIANS(AB1240))))&gt;90,0,$F$4*$F$5/E1249^2*(SIN(RADIANS(G1246))*SIN(RADIANS(E1250))+COS(RADIANS(G1246))*COS(RADIANS(E1250))*COS(RADIANS(AB1240))))</f>
        <v>#DIV/0!</v>
      </c>
      <c r="AC1246" s="3" t="e">
        <f>IF(DEGREES(ACOS(SIN(RADIANS(G1246))*SIN(RADIANS(E1250))+COS(RADIANS(G1246))*COS(RADIANS(E1250))*COS(RADIANS(AC1240))))&gt;90,0,$F$4*$F$5/E1249^2*(SIN(RADIANS(G1246))*SIN(RADIANS(E1250))+COS(RADIANS(G1246))*COS(RADIANS(E1250))*COS(RADIANS(AC1240))))</f>
        <v>#DIV/0!</v>
      </c>
      <c r="AD1246" s="3" t="e">
        <f>IF(DEGREES(ACOS(SIN(RADIANS(G1246))*SIN(RADIANS(E1250))+COS(RADIANS(G1246))*COS(RADIANS(E1250))*COS(RADIANS(AD1240))))&gt;90,0,$F$4*$F$5/E1249^2*(SIN(RADIANS(G1246))*SIN(RADIANS(E1250))+COS(RADIANS(G1246))*COS(RADIANS(E1250))*COS(RADIANS(AD1240))))</f>
        <v>#DIV/0!</v>
      </c>
      <c r="AE1246" s="3" t="e">
        <f>IF(DEGREES(ACOS(SIN(RADIANS(G1246))*SIN(RADIANS(E1250))+COS(RADIANS(G1246))*COS(RADIANS(E1250))*COS(RADIANS(AE1240))))&gt;90,0,$F$4*$F$5/E1249^2*(SIN(RADIANS(G1246))*SIN(RADIANS(E1250))+COS(RADIANS(G1246))*COS(RADIANS(E1250))*COS(RADIANS(AE1240))))</f>
        <v>#DIV/0!</v>
      </c>
      <c r="AF1246" s="3" t="e">
        <f>IF(DEGREES(ACOS(SIN(RADIANS(G1246))*SIN(RADIANS(E1250))+COS(RADIANS(G1246))*COS(RADIANS(E1250))*COS(RADIANS(AF1240))))&gt;90,0,$F$4*$F$5/E1249^2*(SIN(RADIANS(G1246))*SIN(RADIANS(E1250))+COS(RADIANS(G1246))*COS(RADIANS(E1250))*COS(RADIANS(AF1240))))</f>
        <v>#DIV/0!</v>
      </c>
      <c r="AG1246" s="3" t="e">
        <f>IF(DEGREES(ACOS(SIN(RADIANS(G1246))*SIN(RADIANS(E1250))+COS(RADIANS(G1246))*COS(RADIANS(E1250))*COS(RADIANS(AG1240))))&gt;90,0,$F$4*$F$5/E1249^2*(SIN(RADIANS(G1246))*SIN(RADIANS(E1250))+COS(RADIANS(G1246))*COS(RADIANS(E1250))*COS(RADIANS(AG1240))))</f>
        <v>#DIV/0!</v>
      </c>
      <c r="AH1246" s="3" t="e">
        <f>IF(DEGREES(ACOS(SIN(RADIANS(G1246))*SIN(RADIANS(E1250))+COS(RADIANS(G1246))*COS(RADIANS(E1250))*COS(RADIANS(AH1240))))&gt;90,0,$F$4*$F$5/E1249^2*(SIN(RADIANS(G1246))*SIN(RADIANS(E1250))+COS(RADIANS(G1246))*COS(RADIANS(E1250))*COS(RADIANS(AH1240))))</f>
        <v>#DIV/0!</v>
      </c>
      <c r="AI1246" s="3" t="e">
        <f>IF(DEGREES(ACOS(SIN(RADIANS(G1246))*SIN(RADIANS(E1250))+COS(RADIANS(G1246))*COS(RADIANS(E1250))*COS(RADIANS(AI1240))))&gt;90,0,$F$4*$F$5/E1249^2*(SIN(RADIANS(G1246))*SIN(RADIANS(E1250))+COS(RADIANS(G1246))*COS(RADIANS(E1250))*COS(RADIANS(AI1240))))</f>
        <v>#DIV/0!</v>
      </c>
      <c r="AJ1246" s="3" t="e">
        <f>IF(DEGREES(ACOS(SIN(RADIANS(G1246))*SIN(RADIANS(E1250))+COS(RADIANS(G1246))*COS(RADIANS(E1250))*COS(RADIANS(AJ1240))))&gt;90,0,$F$4*$F$5/E1249^2*(SIN(RADIANS(G1246))*SIN(RADIANS(E1250))+COS(RADIANS(G1246))*COS(RADIANS(E1250))*COS(RADIANS(AJ1240))))</f>
        <v>#DIV/0!</v>
      </c>
      <c r="AK1246" s="3">
        <f>IF(DEGREES(ACOS(SIN(RADIANS(G1246))*SIN(RADIANS(E1250))+COS(RADIANS(G1246))*COS(RADIANS(E1250))*COS(RADIANS(AK1240))))&gt;90,0,$F$4*$F$5/E1249^2*(SIN(RADIANS(G1246))*SIN(RADIANS(E1250))+COS(RADIANS(G1246))*COS(RADIANS(E1250))*COS(RADIANS(AK1240))))</f>
        <v>0</v>
      </c>
      <c r="AL1246" s="3">
        <f>IF(DEGREES(ACOS(SIN(RADIANS(G1246))*SIN(RADIANS(E1250))+COS(RADIANS(G1246))*COS(RADIANS(E1250))*COS(RADIANS(AL1240))))&gt;90,0,$F$4*$F$5/E1249^2*(SIN(RADIANS(G1246))*SIN(RADIANS(E1250))+COS(RADIANS(G1246))*COS(RADIANS(E1250))*COS(RADIANS(AL1240))))</f>
        <v>0</v>
      </c>
      <c r="AM1246" s="3">
        <f>IF(DEGREES(ACOS(SIN(RADIANS(G1246))*SIN(RADIANS(E1250))+COS(RADIANS(G1246))*COS(RADIANS(E1250))*COS(RADIANS(AM1240))))&gt;90,0,$F$4*$F$5/E1249^2*(SIN(RADIANS(G1246))*SIN(RADIANS(E1250))+COS(RADIANS(G1246))*COS(RADIANS(E1250))*COS(RADIANS(AM1240))))</f>
        <v>0</v>
      </c>
      <c r="AN1246" s="3">
        <f>IF(DEGREES(ACOS(SIN(RADIANS(G1246))*SIN(RADIANS(E1250))+COS(RADIANS(G1246))*COS(RADIANS(E1250))*COS(RADIANS(AN1240))))&gt;90,0,$F$4*$F$5/E1249^2*(SIN(RADIANS(G1246))*SIN(RADIANS(E1250))+COS(RADIANS(G1246))*COS(RADIANS(E1250))*COS(RADIANS(AN1240))))</f>
        <v>0</v>
      </c>
      <c r="AO1246" s="3">
        <f>IF(DEGREES(ACOS(SIN(RADIANS(G1246))*SIN(RADIANS(E1250))+COS(RADIANS(G1246))*COS(RADIANS(E1250))*COS(RADIANS(AO1240))))&gt;90,0,$F$4*$F$5/E1249^2*(SIN(RADIANS(G1246))*SIN(RADIANS(E1250))+COS(RADIANS(G1246))*COS(RADIANS(E1250))*COS(RADIANS(AO1240))))</f>
        <v>0</v>
      </c>
      <c r="AP1246" s="3">
        <f>IF(DEGREES(ACOS(SIN(RADIANS(G1246))*SIN(RADIANS(E1250))+COS(RADIANS(G1246))*COS(RADIANS(E1250))*COS(RADIANS(AP1240))))&gt;90,0,$F$4*$F$5/E1249^2*(SIN(RADIANS(G1246))*SIN(RADIANS(E1250))+COS(RADIANS(G1246))*COS(RADIANS(E1250))*COS(RADIANS(AP1240))))</f>
        <v>0</v>
      </c>
      <c r="AQ1246" s="3">
        <f>IF(DEGREES(ACOS(SIN(RADIANS(G1246))*SIN(RADIANS(E1250))+COS(RADIANS(G1246))*COS(RADIANS(E1250))*COS(RADIANS(AQ1240))))&gt;90,0,$F$4*$F$5/E1249^2*(SIN(RADIANS(G1246))*SIN(RADIANS(E1250))+COS(RADIANS(G1246))*COS(RADIANS(E1250))*COS(RADIANS(AQ1240))))</f>
        <v>0</v>
      </c>
      <c r="AR1246" s="3">
        <f>IF(DEGREES(ACOS(SIN(RADIANS(G1246))*SIN(RADIANS(E1250))+COS(RADIANS(G1246))*COS(RADIANS(E1250))*COS(RADIANS(AR1240))))&gt;90,0,$F$4*$F$5/E1249^2*(SIN(RADIANS(G1246))*SIN(RADIANS(E1250))+COS(RADIANS(G1246))*COS(RADIANS(E1250))*COS(RADIANS(AR1240))))</f>
        <v>0</v>
      </c>
    </row>
    <row r="1247" spans="2:44" ht="15.75" customHeight="1" x14ac:dyDescent="0.2">
      <c r="B1247" s="20" t="s">
        <v>786</v>
      </c>
      <c r="E1247" s="3" t="str">
        <f>IF($F$10=0,"N/A",$F$10*(E1242/360)-ROUNDDOWN($F$10*(E1242/360),0))</f>
        <v>N/A</v>
      </c>
      <c r="G1247" s="3">
        <v>40</v>
      </c>
      <c r="I1247" s="3">
        <f>IF(DEGREES(ACOS(SIN(RADIANS(G1247))*SIN(RADIANS(E1250))+COS(RADIANS(G1247))*COS(RADIANS(E1250))*COS(RADIANS(I1240))))&gt;90,0,$F$4*$F$5/E1249^2*(SIN(RADIANS(G1247))*SIN(RADIANS(E1250))+COS(RADIANS(G1247))*COS(RADIANS(E1250))*COS(RADIANS(I1240))))</f>
        <v>0</v>
      </c>
      <c r="J1247" s="3">
        <f>IF(DEGREES(ACOS(SIN(RADIANS(G1247))*SIN(RADIANS(E1250))+COS(RADIANS(G1247))*COS(RADIANS(E1250))*COS(RADIANS(J1240))))&gt;90,0,$F$4*$F$5/E1249^2*(SIN(RADIANS(G1247))*SIN(RADIANS(E1250))+COS(RADIANS(G1247))*COS(RADIANS(E1250))*COS(RADIANS(J1240))))</f>
        <v>0</v>
      </c>
      <c r="K1247" s="3">
        <f>IF(DEGREES(ACOS(SIN(RADIANS(G1247))*SIN(RADIANS(E1250))+COS(RADIANS(G1247))*COS(RADIANS(E1250))*COS(RADIANS(K1240))))&gt;90,0,$F$4*$F$5/E1249^2*(SIN(RADIANS(G1247))*SIN(RADIANS(E1250))+COS(RADIANS(G1247))*COS(RADIANS(E1250))*COS(RADIANS(K1240))))</f>
        <v>0</v>
      </c>
      <c r="L1247" s="3">
        <f>IF(DEGREES(ACOS(SIN(RADIANS(G1247))*SIN(RADIANS(E1250))+COS(RADIANS(G1247))*COS(RADIANS(E1250))*COS(RADIANS(L1240))))&gt;90,0,$F$4*$F$5/E1249^2*(SIN(RADIANS(G1247))*SIN(RADIANS(E1250))+COS(RADIANS(G1247))*COS(RADIANS(E1250))*COS(RADIANS(L1240))))</f>
        <v>0</v>
      </c>
      <c r="M1247" s="3">
        <f>IF(DEGREES(ACOS(SIN(RADIANS(G1247))*SIN(RADIANS(E1250))+COS(RADIANS(G1247))*COS(RADIANS(E1250))*COS(RADIANS(M1240))))&gt;90,0,$F$4*$F$5/E1249^2*(SIN(RADIANS(G1247))*SIN(RADIANS(E1250))+COS(RADIANS(G1247))*COS(RADIANS(E1250))*COS(RADIANS(M1240))))</f>
        <v>0</v>
      </c>
      <c r="N1247" s="3">
        <f>IF(DEGREES(ACOS(SIN(RADIANS(G1247))*SIN(RADIANS(E1250))+COS(RADIANS(G1247))*COS(RADIANS(E1250))*COS(RADIANS(N1240))))&gt;90,0,$F$4*$F$5/E1249^2*(SIN(RADIANS(G1247))*SIN(RADIANS(E1250))+COS(RADIANS(G1247))*COS(RADIANS(E1250))*COS(RADIANS(N1240))))</f>
        <v>0</v>
      </c>
      <c r="O1247" s="3">
        <f>IF(DEGREES(ACOS(SIN(RADIANS(G1247))*SIN(RADIANS(E1250))+COS(RADIANS(G1247))*COS(RADIANS(E1250))*COS(RADIANS(O1240))))&gt;90,0,$F$4*$F$5/E1249^2*(SIN(RADIANS(G1247))*SIN(RADIANS(E1250))+COS(RADIANS(G1247))*COS(RADIANS(E1250))*COS(RADIANS(O1240))))</f>
        <v>0</v>
      </c>
      <c r="P1247" s="3">
        <f>IF(DEGREES(ACOS(SIN(RADIANS(G1247))*SIN(RADIANS(E1250))+COS(RADIANS(G1247))*COS(RADIANS(E1250))*COS(RADIANS(P1240))))&gt;90,0,$F$4*$F$5/E1249^2*(SIN(RADIANS(G1247))*SIN(RADIANS(E1250))+COS(RADIANS(G1247))*COS(RADIANS(E1250))*COS(RADIANS(P1240))))</f>
        <v>0</v>
      </c>
      <c r="Q1247" s="3">
        <f>IF(DEGREES(ACOS(SIN(RADIANS(G1247))*SIN(RADIANS(E1250))+COS(RADIANS(G1247))*COS(RADIANS(E1250))*COS(RADIANS(Q1240))))&gt;90,0,$F$4*$F$5/E1249^2*(SIN(RADIANS(G1247))*SIN(RADIANS(E1250))+COS(RADIANS(G1247))*COS(RADIANS(E1250))*COS(RADIANS(Q1240))))</f>
        <v>0</v>
      </c>
      <c r="R1247" s="3" t="e">
        <f>IF(DEGREES(ACOS(SIN(RADIANS(G1247))*SIN(RADIANS(E1250))+COS(RADIANS(G1247))*COS(RADIANS(E1250))*COS(RADIANS(R1240))))&gt;90,0,$F$4*$F$5/E1249^2*(SIN(RADIANS(G1247))*SIN(RADIANS(E1250))+COS(RADIANS(G1247))*COS(RADIANS(E1250))*COS(RADIANS(R1240))))</f>
        <v>#DIV/0!</v>
      </c>
      <c r="S1247" s="3" t="e">
        <f>IF(DEGREES(ACOS(SIN(RADIANS(G1247))*SIN(RADIANS(E1250))+COS(RADIANS(G1247))*COS(RADIANS(E1250))*COS(RADIANS(S1240))))&gt;90,0,$F$4*$F$5/E1249^2*(SIN(RADIANS(G1247))*SIN(RADIANS(E1250))+COS(RADIANS(G1247))*COS(RADIANS(E1250))*COS(RADIANS(S1240))))</f>
        <v>#DIV/0!</v>
      </c>
      <c r="T1247" s="3" t="e">
        <f>IF(DEGREES(ACOS(SIN(RADIANS(G1247))*SIN(RADIANS(E1250))+COS(RADIANS(G1247))*COS(RADIANS(E1250))*COS(RADIANS(T1240))))&gt;90,0,$F$4*$F$5/E1249^2*(SIN(RADIANS(G1247))*SIN(RADIANS(E1250))+COS(RADIANS(G1247))*COS(RADIANS(E1250))*COS(RADIANS(T1240))))</f>
        <v>#DIV/0!</v>
      </c>
      <c r="U1247" s="3" t="e">
        <f>IF(DEGREES(ACOS(SIN(RADIANS(G1247))*SIN(RADIANS(E1250))+COS(RADIANS(G1247))*COS(RADIANS(E1250))*COS(RADIANS(U1240))))&gt;90,0,$F$4*$F$5/E1249^2*(SIN(RADIANS(G1247))*SIN(RADIANS(E1250))+COS(RADIANS(G1247))*COS(RADIANS(E1250))*COS(RADIANS(U1240))))</f>
        <v>#DIV/0!</v>
      </c>
      <c r="V1247" s="3" t="e">
        <f>IF(DEGREES(ACOS(SIN(RADIANS(G1247))*SIN(RADIANS(E1250))+COS(RADIANS(G1247))*COS(RADIANS(E1250))*COS(RADIANS(V1240))))&gt;90,0,$F$4*$F$5/E1249^2*(SIN(RADIANS(G1247))*SIN(RADIANS(E1250))+COS(RADIANS(G1247))*COS(RADIANS(E1250))*COS(RADIANS(V1240))))</f>
        <v>#DIV/0!</v>
      </c>
      <c r="W1247" s="3" t="e">
        <f>IF(DEGREES(ACOS(SIN(RADIANS(G1247))*SIN(RADIANS(E1250))+COS(RADIANS(G1247))*COS(RADIANS(E1250))*COS(RADIANS(W1240))))&gt;90,0,$F$4*$F$5/E1249^2*(SIN(RADIANS(G1247))*SIN(RADIANS(E1250))+COS(RADIANS(G1247))*COS(RADIANS(E1250))*COS(RADIANS(W1240))))</f>
        <v>#DIV/0!</v>
      </c>
      <c r="X1247" s="3" t="e">
        <f>IF(DEGREES(ACOS(SIN(RADIANS(G1247))*SIN(RADIANS(E1250))+COS(RADIANS(G1247))*COS(RADIANS(E1250))*COS(RADIANS(X1240))))&gt;90,0,$F$4*$F$5/E1249^2*(SIN(RADIANS(G1247))*SIN(RADIANS(E1250))+COS(RADIANS(G1247))*COS(RADIANS(E1250))*COS(RADIANS(X1240))))</f>
        <v>#DIV/0!</v>
      </c>
      <c r="Y1247" s="3" t="e">
        <f>IF(DEGREES(ACOS(SIN(RADIANS(G1247))*SIN(RADIANS(E1250))+COS(RADIANS(G1247))*COS(RADIANS(E1250))*COS(RADIANS(Y1240))))&gt;90,0,$F$4*$F$5/E1249^2*(SIN(RADIANS(G1247))*SIN(RADIANS(E1250))+COS(RADIANS(G1247))*COS(RADIANS(E1250))*COS(RADIANS(Y1240))))</f>
        <v>#DIV/0!</v>
      </c>
      <c r="Z1247" s="3" t="e">
        <f>IF(DEGREES(ACOS(SIN(RADIANS(G1247))*SIN(RADIANS(E1250))+COS(RADIANS(G1247))*COS(RADIANS(E1250))*COS(RADIANS(Z1240))))&gt;90,0,$F$4*$F$5/E1249^2*(SIN(RADIANS(G1247))*SIN(RADIANS(E1250))+COS(RADIANS(G1247))*COS(RADIANS(E1250))*COS(RADIANS(Z1240))))</f>
        <v>#DIV/0!</v>
      </c>
      <c r="AA1247" s="3" t="e">
        <f>IF(DEGREES(ACOS(SIN(RADIANS(G1247))*SIN(RADIANS(E1250))+COS(RADIANS(G1247))*COS(RADIANS(E1250))*COS(RADIANS(AA1240))))&gt;90,0,$F$4*$F$5/E1249^2*(SIN(RADIANS(G1247))*SIN(RADIANS(E1250))+COS(RADIANS(G1247))*COS(RADIANS(E1250))*COS(RADIANS(AA1240))))</f>
        <v>#DIV/0!</v>
      </c>
      <c r="AB1247" s="3" t="e">
        <f>IF(DEGREES(ACOS(SIN(RADIANS(G1247))*SIN(RADIANS(E1250))+COS(RADIANS(G1247))*COS(RADIANS(E1250))*COS(RADIANS(AB1240))))&gt;90,0,$F$4*$F$5/E1249^2*(SIN(RADIANS(G1247))*SIN(RADIANS(E1250))+COS(RADIANS(G1247))*COS(RADIANS(E1250))*COS(RADIANS(AB1240))))</f>
        <v>#DIV/0!</v>
      </c>
      <c r="AC1247" s="3" t="e">
        <f>IF(DEGREES(ACOS(SIN(RADIANS(G1247))*SIN(RADIANS(E1250))+COS(RADIANS(G1247))*COS(RADIANS(E1250))*COS(RADIANS(AC1240))))&gt;90,0,$F$4*$F$5/E1249^2*(SIN(RADIANS(G1247))*SIN(RADIANS(E1250))+COS(RADIANS(G1247))*COS(RADIANS(E1250))*COS(RADIANS(AC1240))))</f>
        <v>#DIV/0!</v>
      </c>
      <c r="AD1247" s="3" t="e">
        <f>IF(DEGREES(ACOS(SIN(RADIANS(G1247))*SIN(RADIANS(E1250))+COS(RADIANS(G1247))*COS(RADIANS(E1250))*COS(RADIANS(AD1240))))&gt;90,0,$F$4*$F$5/E1249^2*(SIN(RADIANS(G1247))*SIN(RADIANS(E1250))+COS(RADIANS(G1247))*COS(RADIANS(E1250))*COS(RADIANS(AD1240))))</f>
        <v>#DIV/0!</v>
      </c>
      <c r="AE1247" s="3" t="e">
        <f>IF(DEGREES(ACOS(SIN(RADIANS(G1247))*SIN(RADIANS(E1250))+COS(RADIANS(G1247))*COS(RADIANS(E1250))*COS(RADIANS(AE1240))))&gt;90,0,$F$4*$F$5/E1249^2*(SIN(RADIANS(G1247))*SIN(RADIANS(E1250))+COS(RADIANS(G1247))*COS(RADIANS(E1250))*COS(RADIANS(AE1240))))</f>
        <v>#DIV/0!</v>
      </c>
      <c r="AF1247" s="3" t="e">
        <f>IF(DEGREES(ACOS(SIN(RADIANS(G1247))*SIN(RADIANS(E1250))+COS(RADIANS(G1247))*COS(RADIANS(E1250))*COS(RADIANS(AF1240))))&gt;90,0,$F$4*$F$5/E1249^2*(SIN(RADIANS(G1247))*SIN(RADIANS(E1250))+COS(RADIANS(G1247))*COS(RADIANS(E1250))*COS(RADIANS(AF1240))))</f>
        <v>#DIV/0!</v>
      </c>
      <c r="AG1247" s="3" t="e">
        <f>IF(DEGREES(ACOS(SIN(RADIANS(G1247))*SIN(RADIANS(E1250))+COS(RADIANS(G1247))*COS(RADIANS(E1250))*COS(RADIANS(AG1240))))&gt;90,0,$F$4*$F$5/E1249^2*(SIN(RADIANS(G1247))*SIN(RADIANS(E1250))+COS(RADIANS(G1247))*COS(RADIANS(E1250))*COS(RADIANS(AG1240))))</f>
        <v>#DIV/0!</v>
      </c>
      <c r="AH1247" s="3" t="e">
        <f>IF(DEGREES(ACOS(SIN(RADIANS(G1247))*SIN(RADIANS(E1250))+COS(RADIANS(G1247))*COS(RADIANS(E1250))*COS(RADIANS(AH1240))))&gt;90,0,$F$4*$F$5/E1249^2*(SIN(RADIANS(G1247))*SIN(RADIANS(E1250))+COS(RADIANS(G1247))*COS(RADIANS(E1250))*COS(RADIANS(AH1240))))</f>
        <v>#DIV/0!</v>
      </c>
      <c r="AI1247" s="3" t="e">
        <f>IF(DEGREES(ACOS(SIN(RADIANS(G1247))*SIN(RADIANS(E1250))+COS(RADIANS(G1247))*COS(RADIANS(E1250))*COS(RADIANS(AI1240))))&gt;90,0,$F$4*$F$5/E1249^2*(SIN(RADIANS(G1247))*SIN(RADIANS(E1250))+COS(RADIANS(G1247))*COS(RADIANS(E1250))*COS(RADIANS(AI1240))))</f>
        <v>#DIV/0!</v>
      </c>
      <c r="AJ1247" s="3" t="e">
        <f>IF(DEGREES(ACOS(SIN(RADIANS(G1247))*SIN(RADIANS(E1250))+COS(RADIANS(G1247))*COS(RADIANS(E1250))*COS(RADIANS(AJ1240))))&gt;90,0,$F$4*$F$5/E1249^2*(SIN(RADIANS(G1247))*SIN(RADIANS(E1250))+COS(RADIANS(G1247))*COS(RADIANS(E1250))*COS(RADIANS(AJ1240))))</f>
        <v>#DIV/0!</v>
      </c>
      <c r="AK1247" s="3">
        <f>IF(DEGREES(ACOS(SIN(RADIANS(G1247))*SIN(RADIANS(E1250))+COS(RADIANS(G1247))*COS(RADIANS(E1250))*COS(RADIANS(AK1240))))&gt;90,0,$F$4*$F$5/E1249^2*(SIN(RADIANS(G1247))*SIN(RADIANS(E1250))+COS(RADIANS(G1247))*COS(RADIANS(E1250))*COS(RADIANS(AK1240))))</f>
        <v>0</v>
      </c>
      <c r="AL1247" s="3">
        <f>IF(DEGREES(ACOS(SIN(RADIANS(G1247))*SIN(RADIANS(E1250))+COS(RADIANS(G1247))*COS(RADIANS(E1250))*COS(RADIANS(AL1240))))&gt;90,0,$F$4*$F$5/E1249^2*(SIN(RADIANS(G1247))*SIN(RADIANS(E1250))+COS(RADIANS(G1247))*COS(RADIANS(E1250))*COS(RADIANS(AL1240))))</f>
        <v>0</v>
      </c>
      <c r="AM1247" s="3">
        <f>IF(DEGREES(ACOS(SIN(RADIANS(G1247))*SIN(RADIANS(E1250))+COS(RADIANS(G1247))*COS(RADIANS(E1250))*COS(RADIANS(AM1240))))&gt;90,0,$F$4*$F$5/E1249^2*(SIN(RADIANS(G1247))*SIN(RADIANS(E1250))+COS(RADIANS(G1247))*COS(RADIANS(E1250))*COS(RADIANS(AM1240))))</f>
        <v>0</v>
      </c>
      <c r="AN1247" s="3">
        <f>IF(DEGREES(ACOS(SIN(RADIANS(G1247))*SIN(RADIANS(E1250))+COS(RADIANS(G1247))*COS(RADIANS(E1250))*COS(RADIANS(AN1240))))&gt;90,0,$F$4*$F$5/E1249^2*(SIN(RADIANS(G1247))*SIN(RADIANS(E1250))+COS(RADIANS(G1247))*COS(RADIANS(E1250))*COS(RADIANS(AN1240))))</f>
        <v>0</v>
      </c>
      <c r="AO1247" s="3">
        <f>IF(DEGREES(ACOS(SIN(RADIANS(G1247))*SIN(RADIANS(E1250))+COS(RADIANS(G1247))*COS(RADIANS(E1250))*COS(RADIANS(AO1240))))&gt;90,0,$F$4*$F$5/E1249^2*(SIN(RADIANS(G1247))*SIN(RADIANS(E1250))+COS(RADIANS(G1247))*COS(RADIANS(E1250))*COS(RADIANS(AO1240))))</f>
        <v>0</v>
      </c>
      <c r="AP1247" s="3">
        <f>IF(DEGREES(ACOS(SIN(RADIANS(G1247))*SIN(RADIANS(E1250))+COS(RADIANS(G1247))*COS(RADIANS(E1250))*COS(RADIANS(AP1240))))&gt;90,0,$F$4*$F$5/E1249^2*(SIN(RADIANS(G1247))*SIN(RADIANS(E1250))+COS(RADIANS(G1247))*COS(RADIANS(E1250))*COS(RADIANS(AP1240))))</f>
        <v>0</v>
      </c>
      <c r="AQ1247" s="3">
        <f>IF(DEGREES(ACOS(SIN(RADIANS(G1247))*SIN(RADIANS(E1250))+COS(RADIANS(G1247))*COS(RADIANS(E1250))*COS(RADIANS(AQ1240))))&gt;90,0,$F$4*$F$5/E1249^2*(SIN(RADIANS(G1247))*SIN(RADIANS(E1250))+COS(RADIANS(G1247))*COS(RADIANS(E1250))*COS(RADIANS(AQ1240))))</f>
        <v>0</v>
      </c>
      <c r="AR1247" s="3">
        <f>IF(DEGREES(ACOS(SIN(RADIANS(G1247))*SIN(RADIANS(E1250))+COS(RADIANS(G1247))*COS(RADIANS(E1250))*COS(RADIANS(AR1240))))&gt;90,0,$F$4*$F$5/E1249^2*(SIN(RADIANS(G1247))*SIN(RADIANS(E1250))+COS(RADIANS(G1247))*COS(RADIANS(E1250))*COS(RADIANS(AR1240))))</f>
        <v>0</v>
      </c>
    </row>
    <row r="1248" spans="2:44" ht="15.75" customHeight="1" x14ac:dyDescent="0.2">
      <c r="B1248" s="20" t="s">
        <v>787</v>
      </c>
      <c r="E1248" s="3" t="str">
        <f>IF($F$10=0,"N/A",E1247*$F$11/$F$10)</f>
        <v>N/A</v>
      </c>
      <c r="G1248" s="3">
        <v>30</v>
      </c>
      <c r="I1248" s="3">
        <f>IF(DEGREES(ACOS(SIN(RADIANS(G1248))*SIN(RADIANS(E1250))+COS(RADIANS(G1248))*COS(RADIANS(E1250))*COS(RADIANS(I1240))))&gt;90,0,$F$4*$F$5/E1249^2*(SIN(RADIANS(G1248))*SIN(RADIANS(E1250))+COS(RADIANS(G1248))*COS(RADIANS(E1250))*COS(RADIANS(I1240))))</f>
        <v>0</v>
      </c>
      <c r="J1248" s="3">
        <f>IF(DEGREES(ACOS(SIN(RADIANS(G1248))*SIN(RADIANS(E1250))+COS(RADIANS(G1248))*COS(RADIANS(E1250))*COS(RADIANS(J1240))))&gt;90,0,$F$4*$F$5/E1249^2*(SIN(RADIANS(G1248))*SIN(RADIANS(E1250))+COS(RADIANS(G1248))*COS(RADIANS(E1250))*COS(RADIANS(J1240))))</f>
        <v>0</v>
      </c>
      <c r="K1248" s="3">
        <f>IF(DEGREES(ACOS(SIN(RADIANS(G1248))*SIN(RADIANS(E1250))+COS(RADIANS(G1248))*COS(RADIANS(E1250))*COS(RADIANS(K1240))))&gt;90,0,$F$4*$F$5/E1249^2*(SIN(RADIANS(G1248))*SIN(RADIANS(E1250))+COS(RADIANS(G1248))*COS(RADIANS(E1250))*COS(RADIANS(K1240))))</f>
        <v>0</v>
      </c>
      <c r="L1248" s="3">
        <f>IF(DEGREES(ACOS(SIN(RADIANS(G1248))*SIN(RADIANS(E1250))+COS(RADIANS(G1248))*COS(RADIANS(E1250))*COS(RADIANS(L1240))))&gt;90,0,$F$4*$F$5/E1249^2*(SIN(RADIANS(G1248))*SIN(RADIANS(E1250))+COS(RADIANS(G1248))*COS(RADIANS(E1250))*COS(RADIANS(L1240))))</f>
        <v>0</v>
      </c>
      <c r="M1248" s="3">
        <f>IF(DEGREES(ACOS(SIN(RADIANS(G1248))*SIN(RADIANS(E1250))+COS(RADIANS(G1248))*COS(RADIANS(E1250))*COS(RADIANS(M1240))))&gt;90,0,$F$4*$F$5/E1249^2*(SIN(RADIANS(G1248))*SIN(RADIANS(E1250))+COS(RADIANS(G1248))*COS(RADIANS(E1250))*COS(RADIANS(M1240))))</f>
        <v>0</v>
      </c>
      <c r="N1248" s="3">
        <f>IF(DEGREES(ACOS(SIN(RADIANS(G1248))*SIN(RADIANS(E1250))+COS(RADIANS(G1248))*COS(RADIANS(E1250))*COS(RADIANS(N1240))))&gt;90,0,$F$4*$F$5/E1249^2*(SIN(RADIANS(G1248))*SIN(RADIANS(E1250))+COS(RADIANS(G1248))*COS(RADIANS(E1250))*COS(RADIANS(N1240))))</f>
        <v>0</v>
      </c>
      <c r="O1248" s="3">
        <f>IF(DEGREES(ACOS(SIN(RADIANS(G1248))*SIN(RADIANS(E1250))+COS(RADIANS(G1248))*COS(RADIANS(E1250))*COS(RADIANS(O1240))))&gt;90,0,$F$4*$F$5/E1249^2*(SIN(RADIANS(G1248))*SIN(RADIANS(E1250))+COS(RADIANS(G1248))*COS(RADIANS(E1250))*COS(RADIANS(O1240))))</f>
        <v>0</v>
      </c>
      <c r="P1248" s="3">
        <f>IF(DEGREES(ACOS(SIN(RADIANS(G1248))*SIN(RADIANS(E1250))+COS(RADIANS(G1248))*COS(RADIANS(E1250))*COS(RADIANS(P1240))))&gt;90,0,$F$4*$F$5/E1249^2*(SIN(RADIANS(G1248))*SIN(RADIANS(E1250))+COS(RADIANS(G1248))*COS(RADIANS(E1250))*COS(RADIANS(P1240))))</f>
        <v>0</v>
      </c>
      <c r="Q1248" s="3">
        <f>IF(DEGREES(ACOS(SIN(RADIANS(G1248))*SIN(RADIANS(E1250))+COS(RADIANS(G1248))*COS(RADIANS(E1250))*COS(RADIANS(Q1240))))&gt;90,0,$F$4*$F$5/E1249^2*(SIN(RADIANS(G1248))*SIN(RADIANS(E1250))+COS(RADIANS(G1248))*COS(RADIANS(E1250))*COS(RADIANS(Q1240))))</f>
        <v>0</v>
      </c>
      <c r="R1248" s="3" t="e">
        <f>IF(DEGREES(ACOS(SIN(RADIANS(G1248))*SIN(RADIANS(E1250))+COS(RADIANS(G1248))*COS(RADIANS(E1250))*COS(RADIANS(R1240))))&gt;90,0,$F$4*$F$5/E1249^2*(SIN(RADIANS(G1248))*SIN(RADIANS(E1250))+COS(RADIANS(G1248))*COS(RADIANS(E1250))*COS(RADIANS(R1240))))</f>
        <v>#DIV/0!</v>
      </c>
      <c r="S1248" s="3" t="e">
        <f>IF(DEGREES(ACOS(SIN(RADIANS(G1248))*SIN(RADIANS(E1250))+COS(RADIANS(G1248))*COS(RADIANS(E1250))*COS(RADIANS(S1240))))&gt;90,0,$F$4*$F$5/E1249^2*(SIN(RADIANS(G1248))*SIN(RADIANS(E1250))+COS(RADIANS(G1248))*COS(RADIANS(E1250))*COS(RADIANS(S1240))))</f>
        <v>#DIV/0!</v>
      </c>
      <c r="T1248" s="3" t="e">
        <f>IF(DEGREES(ACOS(SIN(RADIANS(G1248))*SIN(RADIANS(E1250))+COS(RADIANS(G1248))*COS(RADIANS(E1250))*COS(RADIANS(T1240))))&gt;90,0,$F$4*$F$5/E1249^2*(SIN(RADIANS(G1248))*SIN(RADIANS(E1250))+COS(RADIANS(G1248))*COS(RADIANS(E1250))*COS(RADIANS(T1240))))</f>
        <v>#DIV/0!</v>
      </c>
      <c r="U1248" s="3" t="e">
        <f>IF(DEGREES(ACOS(SIN(RADIANS(G1248))*SIN(RADIANS(E1250))+COS(RADIANS(G1248))*COS(RADIANS(E1250))*COS(RADIANS(U1240))))&gt;90,0,$F$4*$F$5/E1249^2*(SIN(RADIANS(G1248))*SIN(RADIANS(E1250))+COS(RADIANS(G1248))*COS(RADIANS(E1250))*COS(RADIANS(U1240))))</f>
        <v>#DIV/0!</v>
      </c>
      <c r="V1248" s="3" t="e">
        <f>IF(DEGREES(ACOS(SIN(RADIANS(G1248))*SIN(RADIANS(E1250))+COS(RADIANS(G1248))*COS(RADIANS(E1250))*COS(RADIANS(V1240))))&gt;90,0,$F$4*$F$5/E1249^2*(SIN(RADIANS(G1248))*SIN(RADIANS(E1250))+COS(RADIANS(G1248))*COS(RADIANS(E1250))*COS(RADIANS(V1240))))</f>
        <v>#DIV/0!</v>
      </c>
      <c r="W1248" s="3" t="e">
        <f>IF(DEGREES(ACOS(SIN(RADIANS(G1248))*SIN(RADIANS(E1250))+COS(RADIANS(G1248))*COS(RADIANS(E1250))*COS(RADIANS(W1240))))&gt;90,0,$F$4*$F$5/E1249^2*(SIN(RADIANS(G1248))*SIN(RADIANS(E1250))+COS(RADIANS(G1248))*COS(RADIANS(E1250))*COS(RADIANS(W1240))))</f>
        <v>#DIV/0!</v>
      </c>
      <c r="X1248" s="3" t="e">
        <f>IF(DEGREES(ACOS(SIN(RADIANS(G1248))*SIN(RADIANS(E1250))+COS(RADIANS(G1248))*COS(RADIANS(E1250))*COS(RADIANS(X1240))))&gt;90,0,$F$4*$F$5/E1249^2*(SIN(RADIANS(G1248))*SIN(RADIANS(E1250))+COS(RADIANS(G1248))*COS(RADIANS(E1250))*COS(RADIANS(X1240))))</f>
        <v>#DIV/0!</v>
      </c>
      <c r="Y1248" s="3" t="e">
        <f>IF(DEGREES(ACOS(SIN(RADIANS(G1248))*SIN(RADIANS(E1250))+COS(RADIANS(G1248))*COS(RADIANS(E1250))*COS(RADIANS(Y1240))))&gt;90,0,$F$4*$F$5/E1249^2*(SIN(RADIANS(G1248))*SIN(RADIANS(E1250))+COS(RADIANS(G1248))*COS(RADIANS(E1250))*COS(RADIANS(Y1240))))</f>
        <v>#DIV/0!</v>
      </c>
      <c r="Z1248" s="3" t="e">
        <f>IF(DEGREES(ACOS(SIN(RADIANS(G1248))*SIN(RADIANS(E1250))+COS(RADIANS(G1248))*COS(RADIANS(E1250))*COS(RADIANS(Z1240))))&gt;90,0,$F$4*$F$5/E1249^2*(SIN(RADIANS(G1248))*SIN(RADIANS(E1250))+COS(RADIANS(G1248))*COS(RADIANS(E1250))*COS(RADIANS(Z1240))))</f>
        <v>#DIV/0!</v>
      </c>
      <c r="AA1248" s="3" t="e">
        <f>IF(DEGREES(ACOS(SIN(RADIANS(G1248))*SIN(RADIANS(E1250))+COS(RADIANS(G1248))*COS(RADIANS(E1250))*COS(RADIANS(AA1240))))&gt;90,0,$F$4*$F$5/E1249^2*(SIN(RADIANS(G1248))*SIN(RADIANS(E1250))+COS(RADIANS(G1248))*COS(RADIANS(E1250))*COS(RADIANS(AA1240))))</f>
        <v>#DIV/0!</v>
      </c>
      <c r="AB1248" s="3" t="e">
        <f>IF(DEGREES(ACOS(SIN(RADIANS(G1248))*SIN(RADIANS(E1250))+COS(RADIANS(G1248))*COS(RADIANS(E1250))*COS(RADIANS(AB1240))))&gt;90,0,$F$4*$F$5/E1249^2*(SIN(RADIANS(G1248))*SIN(RADIANS(E1250))+COS(RADIANS(G1248))*COS(RADIANS(E1250))*COS(RADIANS(AB1240))))</f>
        <v>#DIV/0!</v>
      </c>
      <c r="AC1248" s="3" t="e">
        <f>IF(DEGREES(ACOS(SIN(RADIANS(G1248))*SIN(RADIANS(E1250))+COS(RADIANS(G1248))*COS(RADIANS(E1250))*COS(RADIANS(AC1240))))&gt;90,0,$F$4*$F$5/E1249^2*(SIN(RADIANS(G1248))*SIN(RADIANS(E1250))+COS(RADIANS(G1248))*COS(RADIANS(E1250))*COS(RADIANS(AC1240))))</f>
        <v>#DIV/0!</v>
      </c>
      <c r="AD1248" s="3" t="e">
        <f>IF(DEGREES(ACOS(SIN(RADIANS(G1248))*SIN(RADIANS(E1250))+COS(RADIANS(G1248))*COS(RADIANS(E1250))*COS(RADIANS(AD1240))))&gt;90,0,$F$4*$F$5/E1249^2*(SIN(RADIANS(G1248))*SIN(RADIANS(E1250))+COS(RADIANS(G1248))*COS(RADIANS(E1250))*COS(RADIANS(AD1240))))</f>
        <v>#DIV/0!</v>
      </c>
      <c r="AE1248" s="3" t="e">
        <f>IF(DEGREES(ACOS(SIN(RADIANS(G1248))*SIN(RADIANS(E1250))+COS(RADIANS(G1248))*COS(RADIANS(E1250))*COS(RADIANS(AE1240))))&gt;90,0,$F$4*$F$5/E1249^2*(SIN(RADIANS(G1248))*SIN(RADIANS(E1250))+COS(RADIANS(G1248))*COS(RADIANS(E1250))*COS(RADIANS(AE1240))))</f>
        <v>#DIV/0!</v>
      </c>
      <c r="AF1248" s="3" t="e">
        <f>IF(DEGREES(ACOS(SIN(RADIANS(G1248))*SIN(RADIANS(E1250))+COS(RADIANS(G1248))*COS(RADIANS(E1250))*COS(RADIANS(AF1240))))&gt;90,0,$F$4*$F$5/E1249^2*(SIN(RADIANS(G1248))*SIN(RADIANS(E1250))+COS(RADIANS(G1248))*COS(RADIANS(E1250))*COS(RADIANS(AF1240))))</f>
        <v>#DIV/0!</v>
      </c>
      <c r="AG1248" s="3" t="e">
        <f>IF(DEGREES(ACOS(SIN(RADIANS(G1248))*SIN(RADIANS(E1250))+COS(RADIANS(G1248))*COS(RADIANS(E1250))*COS(RADIANS(AG1240))))&gt;90,0,$F$4*$F$5/E1249^2*(SIN(RADIANS(G1248))*SIN(RADIANS(E1250))+COS(RADIANS(G1248))*COS(RADIANS(E1250))*COS(RADIANS(AG1240))))</f>
        <v>#DIV/0!</v>
      </c>
      <c r="AH1248" s="3" t="e">
        <f>IF(DEGREES(ACOS(SIN(RADIANS(G1248))*SIN(RADIANS(E1250))+COS(RADIANS(G1248))*COS(RADIANS(E1250))*COS(RADIANS(AH1240))))&gt;90,0,$F$4*$F$5/E1249^2*(SIN(RADIANS(G1248))*SIN(RADIANS(E1250))+COS(RADIANS(G1248))*COS(RADIANS(E1250))*COS(RADIANS(AH1240))))</f>
        <v>#DIV/0!</v>
      </c>
      <c r="AI1248" s="3" t="e">
        <f>IF(DEGREES(ACOS(SIN(RADIANS(G1248))*SIN(RADIANS(E1250))+COS(RADIANS(G1248))*COS(RADIANS(E1250))*COS(RADIANS(AI1240))))&gt;90,0,$F$4*$F$5/E1249^2*(SIN(RADIANS(G1248))*SIN(RADIANS(E1250))+COS(RADIANS(G1248))*COS(RADIANS(E1250))*COS(RADIANS(AI1240))))</f>
        <v>#DIV/0!</v>
      </c>
      <c r="AJ1248" s="3" t="e">
        <f>IF(DEGREES(ACOS(SIN(RADIANS(G1248))*SIN(RADIANS(E1250))+COS(RADIANS(G1248))*COS(RADIANS(E1250))*COS(RADIANS(AJ1240))))&gt;90,0,$F$4*$F$5/E1249^2*(SIN(RADIANS(G1248))*SIN(RADIANS(E1250))+COS(RADIANS(G1248))*COS(RADIANS(E1250))*COS(RADIANS(AJ1240))))</f>
        <v>#DIV/0!</v>
      </c>
      <c r="AK1248" s="3">
        <f>IF(DEGREES(ACOS(SIN(RADIANS(G1248))*SIN(RADIANS(E1250))+COS(RADIANS(G1248))*COS(RADIANS(E1250))*COS(RADIANS(AK1240))))&gt;90,0,$F$4*$F$5/E1249^2*(SIN(RADIANS(G1248))*SIN(RADIANS(E1250))+COS(RADIANS(G1248))*COS(RADIANS(E1250))*COS(RADIANS(AK1240))))</f>
        <v>0</v>
      </c>
      <c r="AL1248" s="3">
        <f>IF(DEGREES(ACOS(SIN(RADIANS(G1248))*SIN(RADIANS(E1250))+COS(RADIANS(G1248))*COS(RADIANS(E1250))*COS(RADIANS(AL1240))))&gt;90,0,$F$4*$F$5/E1249^2*(SIN(RADIANS(G1248))*SIN(RADIANS(E1250))+COS(RADIANS(G1248))*COS(RADIANS(E1250))*COS(RADIANS(AL1240))))</f>
        <v>0</v>
      </c>
      <c r="AM1248" s="3">
        <f>IF(DEGREES(ACOS(SIN(RADIANS(G1248))*SIN(RADIANS(E1250))+COS(RADIANS(G1248))*COS(RADIANS(E1250))*COS(RADIANS(AM1240))))&gt;90,0,$F$4*$F$5/E1249^2*(SIN(RADIANS(G1248))*SIN(RADIANS(E1250))+COS(RADIANS(G1248))*COS(RADIANS(E1250))*COS(RADIANS(AM1240))))</f>
        <v>0</v>
      </c>
      <c r="AN1248" s="3">
        <f>IF(DEGREES(ACOS(SIN(RADIANS(G1248))*SIN(RADIANS(E1250))+COS(RADIANS(G1248))*COS(RADIANS(E1250))*COS(RADIANS(AN1240))))&gt;90,0,$F$4*$F$5/E1249^2*(SIN(RADIANS(G1248))*SIN(RADIANS(E1250))+COS(RADIANS(G1248))*COS(RADIANS(E1250))*COS(RADIANS(AN1240))))</f>
        <v>0</v>
      </c>
      <c r="AO1248" s="3">
        <f>IF(DEGREES(ACOS(SIN(RADIANS(G1248))*SIN(RADIANS(E1250))+COS(RADIANS(G1248))*COS(RADIANS(E1250))*COS(RADIANS(AO1240))))&gt;90,0,$F$4*$F$5/E1249^2*(SIN(RADIANS(G1248))*SIN(RADIANS(E1250))+COS(RADIANS(G1248))*COS(RADIANS(E1250))*COS(RADIANS(AO1240))))</f>
        <v>0</v>
      </c>
      <c r="AP1248" s="3">
        <f>IF(DEGREES(ACOS(SIN(RADIANS(G1248))*SIN(RADIANS(E1250))+COS(RADIANS(G1248))*COS(RADIANS(E1250))*COS(RADIANS(AP1240))))&gt;90,0,$F$4*$F$5/E1249^2*(SIN(RADIANS(G1248))*SIN(RADIANS(E1250))+COS(RADIANS(G1248))*COS(RADIANS(E1250))*COS(RADIANS(AP1240))))</f>
        <v>0</v>
      </c>
      <c r="AQ1248" s="3">
        <f>IF(DEGREES(ACOS(SIN(RADIANS(G1248))*SIN(RADIANS(E1250))+COS(RADIANS(G1248))*COS(RADIANS(E1250))*COS(RADIANS(AQ1240))))&gt;90,0,$F$4*$F$5/E1249^2*(SIN(RADIANS(G1248))*SIN(RADIANS(E1250))+COS(RADIANS(G1248))*COS(RADIANS(E1250))*COS(RADIANS(AQ1240))))</f>
        <v>0</v>
      </c>
      <c r="AR1248" s="3">
        <f>IF(DEGREES(ACOS(SIN(RADIANS(G1248))*SIN(RADIANS(E1250))+COS(RADIANS(G1248))*COS(RADIANS(E1250))*COS(RADIANS(AR1240))))&gt;90,0,$F$4*$F$5/E1249^2*(SIN(RADIANS(G1248))*SIN(RADIANS(E1250))+COS(RADIANS(G1248))*COS(RADIANS(E1250))*COS(RADIANS(AR1240))))</f>
        <v>0</v>
      </c>
    </row>
    <row r="1249" spans="2:44" ht="15.75" customHeight="1" x14ac:dyDescent="0.2">
      <c r="B1249" s="20" t="s">
        <v>788</v>
      </c>
      <c r="E1249" s="3">
        <f>$F$6*(1-$F$7^2)/(1+$F$7*COS(RADIANS(E1243)))</f>
        <v>0</v>
      </c>
      <c r="G1249" s="3">
        <v>20</v>
      </c>
      <c r="I1249" s="3">
        <f>IF(DEGREES(ACOS(SIN(RADIANS(G1249))*SIN(RADIANS(E1250))+COS(RADIANS(G1249))*COS(RADIANS(E1250))*COS(RADIANS(I1240))))&gt;90,0,$F$4*$F$5/E1249^2*(SIN(RADIANS(G1249))*SIN(RADIANS(E1250))+COS(RADIANS(G1249))*COS(RADIANS(E1250))*COS(RADIANS(I1240))))</f>
        <v>0</v>
      </c>
      <c r="J1249" s="3">
        <f>IF(DEGREES(ACOS(SIN(RADIANS(G1249))*SIN(RADIANS(E1250))+COS(RADIANS(G1249))*COS(RADIANS(E1250))*COS(RADIANS(J1240))))&gt;90,0,$F$4*$F$5/E1249^2*(SIN(RADIANS(G1249))*SIN(RADIANS(E1250))+COS(RADIANS(G1249))*COS(RADIANS(E1250))*COS(RADIANS(J1240))))</f>
        <v>0</v>
      </c>
      <c r="K1249" s="3">
        <f>IF(DEGREES(ACOS(SIN(RADIANS(G1249))*SIN(RADIANS(E1250))+COS(RADIANS(G1249))*COS(RADIANS(E1250))*COS(RADIANS(K1240))))&gt;90,0,$F$4*$F$5/E1249^2*(SIN(RADIANS(G1249))*SIN(RADIANS(E1250))+COS(RADIANS(G1249))*COS(RADIANS(E1250))*COS(RADIANS(K1240))))</f>
        <v>0</v>
      </c>
      <c r="L1249" s="3">
        <f>IF(DEGREES(ACOS(SIN(RADIANS(G1249))*SIN(RADIANS(E1250))+COS(RADIANS(G1249))*COS(RADIANS(E1250))*COS(RADIANS(L1240))))&gt;90,0,$F$4*$F$5/E1249^2*(SIN(RADIANS(G1249))*SIN(RADIANS(E1250))+COS(RADIANS(G1249))*COS(RADIANS(E1250))*COS(RADIANS(L1240))))</f>
        <v>0</v>
      </c>
      <c r="M1249" s="3">
        <f>IF(DEGREES(ACOS(SIN(RADIANS(G1249))*SIN(RADIANS(E1250))+COS(RADIANS(G1249))*COS(RADIANS(E1250))*COS(RADIANS(M1240))))&gt;90,0,$F$4*$F$5/E1249^2*(SIN(RADIANS(G1249))*SIN(RADIANS(E1250))+COS(RADIANS(G1249))*COS(RADIANS(E1250))*COS(RADIANS(M1240))))</f>
        <v>0</v>
      </c>
      <c r="N1249" s="3">
        <f>IF(DEGREES(ACOS(SIN(RADIANS(G1249))*SIN(RADIANS(E1250))+COS(RADIANS(G1249))*COS(RADIANS(E1250))*COS(RADIANS(N1240))))&gt;90,0,$F$4*$F$5/E1249^2*(SIN(RADIANS(G1249))*SIN(RADIANS(E1250))+COS(RADIANS(G1249))*COS(RADIANS(E1250))*COS(RADIANS(N1240))))</f>
        <v>0</v>
      </c>
      <c r="O1249" s="3">
        <f>IF(DEGREES(ACOS(SIN(RADIANS(G1249))*SIN(RADIANS(E1250))+COS(RADIANS(G1249))*COS(RADIANS(E1250))*COS(RADIANS(O1240))))&gt;90,0,$F$4*$F$5/E1249^2*(SIN(RADIANS(G1249))*SIN(RADIANS(E1250))+COS(RADIANS(G1249))*COS(RADIANS(E1250))*COS(RADIANS(O1240))))</f>
        <v>0</v>
      </c>
      <c r="P1249" s="3">
        <f>IF(DEGREES(ACOS(SIN(RADIANS(G1249))*SIN(RADIANS(E1250))+COS(RADIANS(G1249))*COS(RADIANS(E1250))*COS(RADIANS(P1240))))&gt;90,0,$F$4*$F$5/E1249^2*(SIN(RADIANS(G1249))*SIN(RADIANS(E1250))+COS(RADIANS(G1249))*COS(RADIANS(E1250))*COS(RADIANS(P1240))))</f>
        <v>0</v>
      </c>
      <c r="Q1249" s="3">
        <f>IF(DEGREES(ACOS(SIN(RADIANS(G1249))*SIN(RADIANS(E1250))+COS(RADIANS(G1249))*COS(RADIANS(E1250))*COS(RADIANS(Q1240))))&gt;90,0,$F$4*$F$5/E1249^2*(SIN(RADIANS(G1249))*SIN(RADIANS(E1250))+COS(RADIANS(G1249))*COS(RADIANS(E1250))*COS(RADIANS(Q1240))))</f>
        <v>0</v>
      </c>
      <c r="R1249" s="3" t="e">
        <f>IF(DEGREES(ACOS(SIN(RADIANS(G1249))*SIN(RADIANS(E1250))+COS(RADIANS(G1249))*COS(RADIANS(E1250))*COS(RADIANS(R1240))))&gt;90,0,$F$4*$F$5/E1249^2*(SIN(RADIANS(G1249))*SIN(RADIANS(E1250))+COS(RADIANS(G1249))*COS(RADIANS(E1250))*COS(RADIANS(R1240))))</f>
        <v>#DIV/0!</v>
      </c>
      <c r="S1249" s="3" t="e">
        <f>IF(DEGREES(ACOS(SIN(RADIANS(G1249))*SIN(RADIANS(E1250))+COS(RADIANS(G1249))*COS(RADIANS(E1250))*COS(RADIANS(S1240))))&gt;90,0,$F$4*$F$5/E1249^2*(SIN(RADIANS(G1249))*SIN(RADIANS(E1250))+COS(RADIANS(G1249))*COS(RADIANS(E1250))*COS(RADIANS(S1240))))</f>
        <v>#DIV/0!</v>
      </c>
      <c r="T1249" s="3" t="e">
        <f>IF(DEGREES(ACOS(SIN(RADIANS(G1249))*SIN(RADIANS(E1250))+COS(RADIANS(G1249))*COS(RADIANS(E1250))*COS(RADIANS(T1240))))&gt;90,0,$F$4*$F$5/E1249^2*(SIN(RADIANS(G1249))*SIN(RADIANS(E1250))+COS(RADIANS(G1249))*COS(RADIANS(E1250))*COS(RADIANS(T1240))))</f>
        <v>#DIV/0!</v>
      </c>
      <c r="U1249" s="3" t="e">
        <f>IF(DEGREES(ACOS(SIN(RADIANS(G1249))*SIN(RADIANS(E1250))+COS(RADIANS(G1249))*COS(RADIANS(E1250))*COS(RADIANS(U1240))))&gt;90,0,$F$4*$F$5/E1249^2*(SIN(RADIANS(G1249))*SIN(RADIANS(E1250))+COS(RADIANS(G1249))*COS(RADIANS(E1250))*COS(RADIANS(U1240))))</f>
        <v>#DIV/0!</v>
      </c>
      <c r="V1249" s="3" t="e">
        <f>IF(DEGREES(ACOS(SIN(RADIANS(G1249))*SIN(RADIANS(E1250))+COS(RADIANS(G1249))*COS(RADIANS(E1250))*COS(RADIANS(V1240))))&gt;90,0,$F$4*$F$5/E1249^2*(SIN(RADIANS(G1249))*SIN(RADIANS(E1250))+COS(RADIANS(G1249))*COS(RADIANS(E1250))*COS(RADIANS(V1240))))</f>
        <v>#DIV/0!</v>
      </c>
      <c r="W1249" s="3" t="e">
        <f>IF(DEGREES(ACOS(SIN(RADIANS(G1249))*SIN(RADIANS(E1250))+COS(RADIANS(G1249))*COS(RADIANS(E1250))*COS(RADIANS(W1240))))&gt;90,0,$F$4*$F$5/E1249^2*(SIN(RADIANS(G1249))*SIN(RADIANS(E1250))+COS(RADIANS(G1249))*COS(RADIANS(E1250))*COS(RADIANS(W1240))))</f>
        <v>#DIV/0!</v>
      </c>
      <c r="X1249" s="3" t="e">
        <f>IF(DEGREES(ACOS(SIN(RADIANS(G1249))*SIN(RADIANS(E1250))+COS(RADIANS(G1249))*COS(RADIANS(E1250))*COS(RADIANS(X1240))))&gt;90,0,$F$4*$F$5/E1249^2*(SIN(RADIANS(G1249))*SIN(RADIANS(E1250))+COS(RADIANS(G1249))*COS(RADIANS(E1250))*COS(RADIANS(X1240))))</f>
        <v>#DIV/0!</v>
      </c>
      <c r="Y1249" s="3" t="e">
        <f>IF(DEGREES(ACOS(SIN(RADIANS(G1249))*SIN(RADIANS(E1250))+COS(RADIANS(G1249))*COS(RADIANS(E1250))*COS(RADIANS(Y1240))))&gt;90,0,$F$4*$F$5/E1249^2*(SIN(RADIANS(G1249))*SIN(RADIANS(E1250))+COS(RADIANS(G1249))*COS(RADIANS(E1250))*COS(RADIANS(Y1240))))</f>
        <v>#DIV/0!</v>
      </c>
      <c r="Z1249" s="3" t="e">
        <f>IF(DEGREES(ACOS(SIN(RADIANS(G1249))*SIN(RADIANS(E1250))+COS(RADIANS(G1249))*COS(RADIANS(E1250))*COS(RADIANS(Z1240))))&gt;90,0,$F$4*$F$5/E1249^2*(SIN(RADIANS(G1249))*SIN(RADIANS(E1250))+COS(RADIANS(G1249))*COS(RADIANS(E1250))*COS(RADIANS(Z1240))))</f>
        <v>#DIV/0!</v>
      </c>
      <c r="AA1249" s="3" t="e">
        <f>IF(DEGREES(ACOS(SIN(RADIANS(G1249))*SIN(RADIANS(E1250))+COS(RADIANS(G1249))*COS(RADIANS(E1250))*COS(RADIANS(AA1240))))&gt;90,0,$F$4*$F$5/E1249^2*(SIN(RADIANS(G1249))*SIN(RADIANS(E1250))+COS(RADIANS(G1249))*COS(RADIANS(E1250))*COS(RADIANS(AA1240))))</f>
        <v>#DIV/0!</v>
      </c>
      <c r="AB1249" s="3" t="e">
        <f>IF(DEGREES(ACOS(SIN(RADIANS(G1249))*SIN(RADIANS(E1250))+COS(RADIANS(G1249))*COS(RADIANS(E1250))*COS(RADIANS(AB1240))))&gt;90,0,$F$4*$F$5/E1249^2*(SIN(RADIANS(G1249))*SIN(RADIANS(E1250))+COS(RADIANS(G1249))*COS(RADIANS(E1250))*COS(RADIANS(AB1240))))</f>
        <v>#DIV/0!</v>
      </c>
      <c r="AC1249" s="3" t="e">
        <f>IF(DEGREES(ACOS(SIN(RADIANS(G1249))*SIN(RADIANS(E1250))+COS(RADIANS(G1249))*COS(RADIANS(E1250))*COS(RADIANS(AC1240))))&gt;90,0,$F$4*$F$5/E1249^2*(SIN(RADIANS(G1249))*SIN(RADIANS(E1250))+COS(RADIANS(G1249))*COS(RADIANS(E1250))*COS(RADIANS(AC1240))))</f>
        <v>#DIV/0!</v>
      </c>
      <c r="AD1249" s="3" t="e">
        <f>IF(DEGREES(ACOS(SIN(RADIANS(G1249))*SIN(RADIANS(E1250))+COS(RADIANS(G1249))*COS(RADIANS(E1250))*COS(RADIANS(AD1240))))&gt;90,0,$F$4*$F$5/E1249^2*(SIN(RADIANS(G1249))*SIN(RADIANS(E1250))+COS(RADIANS(G1249))*COS(RADIANS(E1250))*COS(RADIANS(AD1240))))</f>
        <v>#DIV/0!</v>
      </c>
      <c r="AE1249" s="3" t="e">
        <f>IF(DEGREES(ACOS(SIN(RADIANS(G1249))*SIN(RADIANS(E1250))+COS(RADIANS(G1249))*COS(RADIANS(E1250))*COS(RADIANS(AE1240))))&gt;90,0,$F$4*$F$5/E1249^2*(SIN(RADIANS(G1249))*SIN(RADIANS(E1250))+COS(RADIANS(G1249))*COS(RADIANS(E1250))*COS(RADIANS(AE1240))))</f>
        <v>#DIV/0!</v>
      </c>
      <c r="AF1249" s="3" t="e">
        <f>IF(DEGREES(ACOS(SIN(RADIANS(G1249))*SIN(RADIANS(E1250))+COS(RADIANS(G1249))*COS(RADIANS(E1250))*COS(RADIANS(AF1240))))&gt;90,0,$F$4*$F$5/E1249^2*(SIN(RADIANS(G1249))*SIN(RADIANS(E1250))+COS(RADIANS(G1249))*COS(RADIANS(E1250))*COS(RADIANS(AF1240))))</f>
        <v>#DIV/0!</v>
      </c>
      <c r="AG1249" s="3" t="e">
        <f>IF(DEGREES(ACOS(SIN(RADIANS(G1249))*SIN(RADIANS(E1250))+COS(RADIANS(G1249))*COS(RADIANS(E1250))*COS(RADIANS(AG1240))))&gt;90,0,$F$4*$F$5/E1249^2*(SIN(RADIANS(G1249))*SIN(RADIANS(E1250))+COS(RADIANS(G1249))*COS(RADIANS(E1250))*COS(RADIANS(AG1240))))</f>
        <v>#DIV/0!</v>
      </c>
      <c r="AH1249" s="3" t="e">
        <f>IF(DEGREES(ACOS(SIN(RADIANS(G1249))*SIN(RADIANS(E1250))+COS(RADIANS(G1249))*COS(RADIANS(E1250))*COS(RADIANS(AH1240))))&gt;90,0,$F$4*$F$5/E1249^2*(SIN(RADIANS(G1249))*SIN(RADIANS(E1250))+COS(RADIANS(G1249))*COS(RADIANS(E1250))*COS(RADIANS(AH1240))))</f>
        <v>#DIV/0!</v>
      </c>
      <c r="AI1249" s="3" t="e">
        <f>IF(DEGREES(ACOS(SIN(RADIANS(G1249))*SIN(RADIANS(E1250))+COS(RADIANS(G1249))*COS(RADIANS(E1250))*COS(RADIANS(AI1240))))&gt;90,0,$F$4*$F$5/E1249^2*(SIN(RADIANS(G1249))*SIN(RADIANS(E1250))+COS(RADIANS(G1249))*COS(RADIANS(E1250))*COS(RADIANS(AI1240))))</f>
        <v>#DIV/0!</v>
      </c>
      <c r="AJ1249" s="3" t="e">
        <f>IF(DEGREES(ACOS(SIN(RADIANS(G1249))*SIN(RADIANS(E1250))+COS(RADIANS(G1249))*COS(RADIANS(E1250))*COS(RADIANS(AJ1240))))&gt;90,0,$F$4*$F$5/E1249^2*(SIN(RADIANS(G1249))*SIN(RADIANS(E1250))+COS(RADIANS(G1249))*COS(RADIANS(E1250))*COS(RADIANS(AJ1240))))</f>
        <v>#DIV/0!</v>
      </c>
      <c r="AK1249" s="3">
        <f>IF(DEGREES(ACOS(SIN(RADIANS(G1249))*SIN(RADIANS(E1250))+COS(RADIANS(G1249))*COS(RADIANS(E1250))*COS(RADIANS(AK1240))))&gt;90,0,$F$4*$F$5/E1249^2*(SIN(RADIANS(G1249))*SIN(RADIANS(E1250))+COS(RADIANS(G1249))*COS(RADIANS(E1250))*COS(RADIANS(AK1240))))</f>
        <v>0</v>
      </c>
      <c r="AL1249" s="3">
        <f>IF(DEGREES(ACOS(SIN(RADIANS(G1249))*SIN(RADIANS(E1250))+COS(RADIANS(G1249))*COS(RADIANS(E1250))*COS(RADIANS(AL1240))))&gt;90,0,$F$4*$F$5/E1249^2*(SIN(RADIANS(G1249))*SIN(RADIANS(E1250))+COS(RADIANS(G1249))*COS(RADIANS(E1250))*COS(RADIANS(AL1240))))</f>
        <v>0</v>
      </c>
      <c r="AM1249" s="3">
        <f>IF(DEGREES(ACOS(SIN(RADIANS(G1249))*SIN(RADIANS(E1250))+COS(RADIANS(G1249))*COS(RADIANS(E1250))*COS(RADIANS(AM1240))))&gt;90,0,$F$4*$F$5/E1249^2*(SIN(RADIANS(G1249))*SIN(RADIANS(E1250))+COS(RADIANS(G1249))*COS(RADIANS(E1250))*COS(RADIANS(AM1240))))</f>
        <v>0</v>
      </c>
      <c r="AN1249" s="3">
        <f>IF(DEGREES(ACOS(SIN(RADIANS(G1249))*SIN(RADIANS(E1250))+COS(RADIANS(G1249))*COS(RADIANS(E1250))*COS(RADIANS(AN1240))))&gt;90,0,$F$4*$F$5/E1249^2*(SIN(RADIANS(G1249))*SIN(RADIANS(E1250))+COS(RADIANS(G1249))*COS(RADIANS(E1250))*COS(RADIANS(AN1240))))</f>
        <v>0</v>
      </c>
      <c r="AO1249" s="3">
        <f>IF(DEGREES(ACOS(SIN(RADIANS(G1249))*SIN(RADIANS(E1250))+COS(RADIANS(G1249))*COS(RADIANS(E1250))*COS(RADIANS(AO1240))))&gt;90,0,$F$4*$F$5/E1249^2*(SIN(RADIANS(G1249))*SIN(RADIANS(E1250))+COS(RADIANS(G1249))*COS(RADIANS(E1250))*COS(RADIANS(AO1240))))</f>
        <v>0</v>
      </c>
      <c r="AP1249" s="3">
        <f>IF(DEGREES(ACOS(SIN(RADIANS(G1249))*SIN(RADIANS(E1250))+COS(RADIANS(G1249))*COS(RADIANS(E1250))*COS(RADIANS(AP1240))))&gt;90,0,$F$4*$F$5/E1249^2*(SIN(RADIANS(G1249))*SIN(RADIANS(E1250))+COS(RADIANS(G1249))*COS(RADIANS(E1250))*COS(RADIANS(AP1240))))</f>
        <v>0</v>
      </c>
      <c r="AQ1249" s="3">
        <f>IF(DEGREES(ACOS(SIN(RADIANS(G1249))*SIN(RADIANS(E1250))+COS(RADIANS(G1249))*COS(RADIANS(E1250))*COS(RADIANS(AQ1240))))&gt;90,0,$F$4*$F$5/E1249^2*(SIN(RADIANS(G1249))*SIN(RADIANS(E1250))+COS(RADIANS(G1249))*COS(RADIANS(E1250))*COS(RADIANS(AQ1240))))</f>
        <v>0</v>
      </c>
      <c r="AR1249" s="3">
        <f>IF(DEGREES(ACOS(SIN(RADIANS(G1249))*SIN(RADIANS(E1250))+COS(RADIANS(G1249))*COS(RADIANS(E1250))*COS(RADIANS(AR1240))))&gt;90,0,$F$4*$F$5/E1249^2*(SIN(RADIANS(G1249))*SIN(RADIANS(E1250))+COS(RADIANS(G1249))*COS(RADIANS(E1250))*COS(RADIANS(AR1240))))</f>
        <v>0</v>
      </c>
    </row>
    <row r="1250" spans="2:44" ht="15.75" customHeight="1" x14ac:dyDescent="0.2">
      <c r="B1250" s="20" t="s">
        <v>737</v>
      </c>
      <c r="E1250" s="3">
        <f>IF($F$8&gt;90,180-$F$8,$F$8)*SIN(RADIANS(E1244))</f>
        <v>0</v>
      </c>
      <c r="G1250" s="3">
        <v>10</v>
      </c>
      <c r="I1250" s="3">
        <f>IF(DEGREES(ACOS(SIN(RADIANS(G1250))*SIN(RADIANS(E1250))+COS(RADIANS(G1250))*COS(RADIANS(E1250))*COS(RADIANS(I1240))))&gt;90,0,$F$4*$F$5/E1249^2*(SIN(RADIANS(G1250))*SIN(RADIANS(E1250))+COS(RADIANS(G1250))*COS(RADIANS(E1250))*COS(RADIANS(I1240))))</f>
        <v>0</v>
      </c>
      <c r="J1250" s="3">
        <f>IF(DEGREES(ACOS(SIN(RADIANS(G1250))*SIN(RADIANS(E1250))+COS(RADIANS(G1250))*COS(RADIANS(E1250))*COS(RADIANS(J1240))))&gt;90,0,$F$4*$F$5/E1249^2*(SIN(RADIANS(G1250))*SIN(RADIANS(E1250))+COS(RADIANS(G1250))*COS(RADIANS(E1250))*COS(RADIANS(J1240))))</f>
        <v>0</v>
      </c>
      <c r="K1250" s="3">
        <f>IF(DEGREES(ACOS(SIN(RADIANS(G1250))*SIN(RADIANS(E1250))+COS(RADIANS(G1250))*COS(RADIANS(E1250))*COS(RADIANS(K1240))))&gt;90,0,$F$4*$F$5/E1249^2*(SIN(RADIANS(G1250))*SIN(RADIANS(E1250))+COS(RADIANS(G1250))*COS(RADIANS(E1250))*COS(RADIANS(K1240))))</f>
        <v>0</v>
      </c>
      <c r="L1250" s="3">
        <f>IF(DEGREES(ACOS(SIN(RADIANS(G1250))*SIN(RADIANS(E1250))+COS(RADIANS(G1250))*COS(RADIANS(E1250))*COS(RADIANS(L1240))))&gt;90,0,$F$4*$F$5/E1249^2*(SIN(RADIANS(G1250))*SIN(RADIANS(E1250))+COS(RADIANS(G1250))*COS(RADIANS(E1250))*COS(RADIANS(L1240))))</f>
        <v>0</v>
      </c>
      <c r="M1250" s="3">
        <f>IF(DEGREES(ACOS(SIN(RADIANS(G1250))*SIN(RADIANS(E1250))+COS(RADIANS(G1250))*COS(RADIANS(E1250))*COS(RADIANS(M1240))))&gt;90,0,$F$4*$F$5/E1249^2*(SIN(RADIANS(G1250))*SIN(RADIANS(E1250))+COS(RADIANS(G1250))*COS(RADIANS(E1250))*COS(RADIANS(M1240))))</f>
        <v>0</v>
      </c>
      <c r="N1250" s="3">
        <f>IF(DEGREES(ACOS(SIN(RADIANS(G1250))*SIN(RADIANS(E1250))+COS(RADIANS(G1250))*COS(RADIANS(E1250))*COS(RADIANS(N1240))))&gt;90,0,$F$4*$F$5/E1249^2*(SIN(RADIANS(G1250))*SIN(RADIANS(E1250))+COS(RADIANS(G1250))*COS(RADIANS(E1250))*COS(RADIANS(N1240))))</f>
        <v>0</v>
      </c>
      <c r="O1250" s="3">
        <f>IF(DEGREES(ACOS(SIN(RADIANS(G1250))*SIN(RADIANS(E1250))+COS(RADIANS(G1250))*COS(RADIANS(E1250))*COS(RADIANS(O1240))))&gt;90,0,$F$4*$F$5/E1249^2*(SIN(RADIANS(G1250))*SIN(RADIANS(E1250))+COS(RADIANS(G1250))*COS(RADIANS(E1250))*COS(RADIANS(O1240))))</f>
        <v>0</v>
      </c>
      <c r="P1250" s="3">
        <f>IF(DEGREES(ACOS(SIN(RADIANS(G1250))*SIN(RADIANS(E1250))+COS(RADIANS(G1250))*COS(RADIANS(E1250))*COS(RADIANS(P1240))))&gt;90,0,$F$4*$F$5/E1249^2*(SIN(RADIANS(G1250))*SIN(RADIANS(E1250))+COS(RADIANS(G1250))*COS(RADIANS(E1250))*COS(RADIANS(P1240))))</f>
        <v>0</v>
      </c>
      <c r="Q1250" s="3">
        <f>IF(DEGREES(ACOS(SIN(RADIANS(G1250))*SIN(RADIANS(E1250))+COS(RADIANS(G1250))*COS(RADIANS(E1250))*COS(RADIANS(Q1240))))&gt;90,0,$F$4*$F$5/E1249^2*(SIN(RADIANS(G1250))*SIN(RADIANS(E1250))+COS(RADIANS(G1250))*COS(RADIANS(E1250))*COS(RADIANS(Q1240))))</f>
        <v>0</v>
      </c>
      <c r="R1250" s="3" t="e">
        <f>IF(DEGREES(ACOS(SIN(RADIANS(G1250))*SIN(RADIANS(E1250))+COS(RADIANS(G1250))*COS(RADIANS(E1250))*COS(RADIANS(R1240))))&gt;90,0,$F$4*$F$5/E1249^2*(SIN(RADIANS(G1250))*SIN(RADIANS(E1250))+COS(RADIANS(G1250))*COS(RADIANS(E1250))*COS(RADIANS(R1240))))</f>
        <v>#DIV/0!</v>
      </c>
      <c r="S1250" s="3" t="e">
        <f>IF(DEGREES(ACOS(SIN(RADIANS(G1250))*SIN(RADIANS(E1250))+COS(RADIANS(G1250))*COS(RADIANS(E1250))*COS(RADIANS(S1240))))&gt;90,0,$F$4*$F$5/E1249^2*(SIN(RADIANS(G1250))*SIN(RADIANS(E1250))+COS(RADIANS(G1250))*COS(RADIANS(E1250))*COS(RADIANS(S1240))))</f>
        <v>#DIV/0!</v>
      </c>
      <c r="T1250" s="3" t="e">
        <f>IF(DEGREES(ACOS(SIN(RADIANS(G1250))*SIN(RADIANS(E1250))+COS(RADIANS(G1250))*COS(RADIANS(E1250))*COS(RADIANS(T1240))))&gt;90,0,$F$4*$F$5/E1249^2*(SIN(RADIANS(G1250))*SIN(RADIANS(E1250))+COS(RADIANS(G1250))*COS(RADIANS(E1250))*COS(RADIANS(T1240))))</f>
        <v>#DIV/0!</v>
      </c>
      <c r="U1250" s="3" t="e">
        <f>IF(DEGREES(ACOS(SIN(RADIANS(G1250))*SIN(RADIANS(E1250))+COS(RADIANS(G1250))*COS(RADIANS(E1250))*COS(RADIANS(U1240))))&gt;90,0,$F$4*$F$5/E1249^2*(SIN(RADIANS(G1250))*SIN(RADIANS(E1250))+COS(RADIANS(G1250))*COS(RADIANS(E1250))*COS(RADIANS(U1240))))</f>
        <v>#DIV/0!</v>
      </c>
      <c r="V1250" s="3" t="e">
        <f>IF(DEGREES(ACOS(SIN(RADIANS(G1250))*SIN(RADIANS(E1250))+COS(RADIANS(G1250))*COS(RADIANS(E1250))*COS(RADIANS(V1240))))&gt;90,0,$F$4*$F$5/E1249^2*(SIN(RADIANS(G1250))*SIN(RADIANS(E1250))+COS(RADIANS(G1250))*COS(RADIANS(E1250))*COS(RADIANS(V1240))))</f>
        <v>#DIV/0!</v>
      </c>
      <c r="W1250" s="3" t="e">
        <f>IF(DEGREES(ACOS(SIN(RADIANS(G1250))*SIN(RADIANS(E1250))+COS(RADIANS(G1250))*COS(RADIANS(E1250))*COS(RADIANS(W1240))))&gt;90,0,$F$4*$F$5/E1249^2*(SIN(RADIANS(G1250))*SIN(RADIANS(E1250))+COS(RADIANS(G1250))*COS(RADIANS(E1250))*COS(RADIANS(W1240))))</f>
        <v>#DIV/0!</v>
      </c>
      <c r="X1250" s="3" t="e">
        <f>IF(DEGREES(ACOS(SIN(RADIANS(G1250))*SIN(RADIANS(E1250))+COS(RADIANS(G1250))*COS(RADIANS(E1250))*COS(RADIANS(X1240))))&gt;90,0,$F$4*$F$5/E1249^2*(SIN(RADIANS(G1250))*SIN(RADIANS(E1250))+COS(RADIANS(G1250))*COS(RADIANS(E1250))*COS(RADIANS(X1240))))</f>
        <v>#DIV/0!</v>
      </c>
      <c r="Y1250" s="3" t="e">
        <f>IF(DEGREES(ACOS(SIN(RADIANS(G1250))*SIN(RADIANS(E1250))+COS(RADIANS(G1250))*COS(RADIANS(E1250))*COS(RADIANS(Y1240))))&gt;90,0,$F$4*$F$5/E1249^2*(SIN(RADIANS(G1250))*SIN(RADIANS(E1250))+COS(RADIANS(G1250))*COS(RADIANS(E1250))*COS(RADIANS(Y1240))))</f>
        <v>#DIV/0!</v>
      </c>
      <c r="Z1250" s="3" t="e">
        <f>IF(DEGREES(ACOS(SIN(RADIANS(G1250))*SIN(RADIANS(E1250))+COS(RADIANS(G1250))*COS(RADIANS(E1250))*COS(RADIANS(Z1240))))&gt;90,0,$F$4*$F$5/E1249^2*(SIN(RADIANS(G1250))*SIN(RADIANS(E1250))+COS(RADIANS(G1250))*COS(RADIANS(E1250))*COS(RADIANS(Z1240))))</f>
        <v>#DIV/0!</v>
      </c>
      <c r="AA1250" s="3" t="e">
        <f>IF(DEGREES(ACOS(SIN(RADIANS(G1250))*SIN(RADIANS(E1250))+COS(RADIANS(G1250))*COS(RADIANS(E1250))*COS(RADIANS(AA1240))))&gt;90,0,$F$4*$F$5/E1249^2*(SIN(RADIANS(G1250))*SIN(RADIANS(E1250))+COS(RADIANS(G1250))*COS(RADIANS(E1250))*COS(RADIANS(AA1240))))</f>
        <v>#DIV/0!</v>
      </c>
      <c r="AB1250" s="3" t="e">
        <f>IF(DEGREES(ACOS(SIN(RADIANS(G1250))*SIN(RADIANS(E1250))+COS(RADIANS(G1250))*COS(RADIANS(E1250))*COS(RADIANS(AB1240))))&gt;90,0,$F$4*$F$5/E1249^2*(SIN(RADIANS(G1250))*SIN(RADIANS(E1250))+COS(RADIANS(G1250))*COS(RADIANS(E1250))*COS(RADIANS(AB1240))))</f>
        <v>#DIV/0!</v>
      </c>
      <c r="AC1250" s="3" t="e">
        <f>IF(DEGREES(ACOS(SIN(RADIANS(G1250))*SIN(RADIANS(E1250))+COS(RADIANS(G1250))*COS(RADIANS(E1250))*COS(RADIANS(AC1240))))&gt;90,0,$F$4*$F$5/E1249^2*(SIN(RADIANS(G1250))*SIN(RADIANS(E1250))+COS(RADIANS(G1250))*COS(RADIANS(E1250))*COS(RADIANS(AC1240))))</f>
        <v>#DIV/0!</v>
      </c>
      <c r="AD1250" s="3" t="e">
        <f>IF(DEGREES(ACOS(SIN(RADIANS(G1250))*SIN(RADIANS(E1250))+COS(RADIANS(G1250))*COS(RADIANS(E1250))*COS(RADIANS(AD1240))))&gt;90,0,$F$4*$F$5/E1249^2*(SIN(RADIANS(G1250))*SIN(RADIANS(E1250))+COS(RADIANS(G1250))*COS(RADIANS(E1250))*COS(RADIANS(AD1240))))</f>
        <v>#DIV/0!</v>
      </c>
      <c r="AE1250" s="3" t="e">
        <f>IF(DEGREES(ACOS(SIN(RADIANS(G1250))*SIN(RADIANS(E1250))+COS(RADIANS(G1250))*COS(RADIANS(E1250))*COS(RADIANS(AE1240))))&gt;90,0,$F$4*$F$5/E1249^2*(SIN(RADIANS(G1250))*SIN(RADIANS(E1250))+COS(RADIANS(G1250))*COS(RADIANS(E1250))*COS(RADIANS(AE1240))))</f>
        <v>#DIV/0!</v>
      </c>
      <c r="AF1250" s="3" t="e">
        <f>IF(DEGREES(ACOS(SIN(RADIANS(G1250))*SIN(RADIANS(E1250))+COS(RADIANS(G1250))*COS(RADIANS(E1250))*COS(RADIANS(AF1240))))&gt;90,0,$F$4*$F$5/E1249^2*(SIN(RADIANS(G1250))*SIN(RADIANS(E1250))+COS(RADIANS(G1250))*COS(RADIANS(E1250))*COS(RADIANS(AF1240))))</f>
        <v>#DIV/0!</v>
      </c>
      <c r="AG1250" s="3" t="e">
        <f>IF(DEGREES(ACOS(SIN(RADIANS(G1250))*SIN(RADIANS(E1250))+COS(RADIANS(G1250))*COS(RADIANS(E1250))*COS(RADIANS(AG1240))))&gt;90,0,$F$4*$F$5/E1249^2*(SIN(RADIANS(G1250))*SIN(RADIANS(E1250))+COS(RADIANS(G1250))*COS(RADIANS(E1250))*COS(RADIANS(AG1240))))</f>
        <v>#DIV/0!</v>
      </c>
      <c r="AH1250" s="3" t="e">
        <f>IF(DEGREES(ACOS(SIN(RADIANS(G1250))*SIN(RADIANS(E1250))+COS(RADIANS(G1250))*COS(RADIANS(E1250))*COS(RADIANS(AH1240))))&gt;90,0,$F$4*$F$5/E1249^2*(SIN(RADIANS(G1250))*SIN(RADIANS(E1250))+COS(RADIANS(G1250))*COS(RADIANS(E1250))*COS(RADIANS(AH1240))))</f>
        <v>#DIV/0!</v>
      </c>
      <c r="AI1250" s="3" t="e">
        <f>IF(DEGREES(ACOS(SIN(RADIANS(G1250))*SIN(RADIANS(E1250))+COS(RADIANS(G1250))*COS(RADIANS(E1250))*COS(RADIANS(AI1240))))&gt;90,0,$F$4*$F$5/E1249^2*(SIN(RADIANS(G1250))*SIN(RADIANS(E1250))+COS(RADIANS(G1250))*COS(RADIANS(E1250))*COS(RADIANS(AI1240))))</f>
        <v>#DIV/0!</v>
      </c>
      <c r="AJ1250" s="3" t="e">
        <f>IF(DEGREES(ACOS(SIN(RADIANS(G1250))*SIN(RADIANS(E1250))+COS(RADIANS(G1250))*COS(RADIANS(E1250))*COS(RADIANS(AJ1240))))&gt;90,0,$F$4*$F$5/E1249^2*(SIN(RADIANS(G1250))*SIN(RADIANS(E1250))+COS(RADIANS(G1250))*COS(RADIANS(E1250))*COS(RADIANS(AJ1240))))</f>
        <v>#DIV/0!</v>
      </c>
      <c r="AK1250" s="3">
        <f>IF(DEGREES(ACOS(SIN(RADIANS(G1250))*SIN(RADIANS(E1250))+COS(RADIANS(G1250))*COS(RADIANS(E1250))*COS(RADIANS(AK1240))))&gt;90,0,$F$4*$F$5/E1249^2*(SIN(RADIANS(G1250))*SIN(RADIANS(E1250))+COS(RADIANS(G1250))*COS(RADIANS(E1250))*COS(RADIANS(AK1240))))</f>
        <v>0</v>
      </c>
      <c r="AL1250" s="3">
        <f>IF(DEGREES(ACOS(SIN(RADIANS(G1250))*SIN(RADIANS(E1250))+COS(RADIANS(G1250))*COS(RADIANS(E1250))*COS(RADIANS(AL1240))))&gt;90,0,$F$4*$F$5/E1249^2*(SIN(RADIANS(G1250))*SIN(RADIANS(E1250))+COS(RADIANS(G1250))*COS(RADIANS(E1250))*COS(RADIANS(AL1240))))</f>
        <v>0</v>
      </c>
      <c r="AM1250" s="3">
        <f>IF(DEGREES(ACOS(SIN(RADIANS(G1250))*SIN(RADIANS(E1250))+COS(RADIANS(G1250))*COS(RADIANS(E1250))*COS(RADIANS(AM1240))))&gt;90,0,$F$4*$F$5/E1249^2*(SIN(RADIANS(G1250))*SIN(RADIANS(E1250))+COS(RADIANS(G1250))*COS(RADIANS(E1250))*COS(RADIANS(AM1240))))</f>
        <v>0</v>
      </c>
      <c r="AN1250" s="3">
        <f>IF(DEGREES(ACOS(SIN(RADIANS(G1250))*SIN(RADIANS(E1250))+COS(RADIANS(G1250))*COS(RADIANS(E1250))*COS(RADIANS(AN1240))))&gt;90,0,$F$4*$F$5/E1249^2*(SIN(RADIANS(G1250))*SIN(RADIANS(E1250))+COS(RADIANS(G1250))*COS(RADIANS(E1250))*COS(RADIANS(AN1240))))</f>
        <v>0</v>
      </c>
      <c r="AO1250" s="3">
        <f>IF(DEGREES(ACOS(SIN(RADIANS(G1250))*SIN(RADIANS(E1250))+COS(RADIANS(G1250))*COS(RADIANS(E1250))*COS(RADIANS(AO1240))))&gt;90,0,$F$4*$F$5/E1249^2*(SIN(RADIANS(G1250))*SIN(RADIANS(E1250))+COS(RADIANS(G1250))*COS(RADIANS(E1250))*COS(RADIANS(AO1240))))</f>
        <v>0</v>
      </c>
      <c r="AP1250" s="3">
        <f>IF(DEGREES(ACOS(SIN(RADIANS(G1250))*SIN(RADIANS(E1250))+COS(RADIANS(G1250))*COS(RADIANS(E1250))*COS(RADIANS(AP1240))))&gt;90,0,$F$4*$F$5/E1249^2*(SIN(RADIANS(G1250))*SIN(RADIANS(E1250))+COS(RADIANS(G1250))*COS(RADIANS(E1250))*COS(RADIANS(AP1240))))</f>
        <v>0</v>
      </c>
      <c r="AQ1250" s="3">
        <f>IF(DEGREES(ACOS(SIN(RADIANS(G1250))*SIN(RADIANS(E1250))+COS(RADIANS(G1250))*COS(RADIANS(E1250))*COS(RADIANS(AQ1240))))&gt;90,0,$F$4*$F$5/E1249^2*(SIN(RADIANS(G1250))*SIN(RADIANS(E1250))+COS(RADIANS(G1250))*COS(RADIANS(E1250))*COS(RADIANS(AQ1240))))</f>
        <v>0</v>
      </c>
      <c r="AR1250" s="3">
        <f>IF(DEGREES(ACOS(SIN(RADIANS(G1250))*SIN(RADIANS(E1250))+COS(RADIANS(G1250))*COS(RADIANS(E1250))*COS(RADIANS(AR1240))))&gt;90,0,$F$4*$F$5/E1249^2*(SIN(RADIANS(G1250))*SIN(RADIANS(E1250))+COS(RADIANS(G1250))*COS(RADIANS(E1250))*COS(RADIANS(AR1240))))</f>
        <v>0</v>
      </c>
    </row>
    <row r="1251" spans="2:44" ht="15.75" customHeight="1" x14ac:dyDescent="0.2">
      <c r="B1251" s="20" t="s">
        <v>789</v>
      </c>
      <c r="E1251" s="3">
        <f>IF($F$10=0,IF(E1242&lt;360,E1242,E1242-360),($F$10+1)*E1242)</f>
        <v>160</v>
      </c>
      <c r="G1251" s="3">
        <v>0</v>
      </c>
      <c r="I1251" s="3">
        <f>IF(DEGREES(ACOS(SIN(RADIANS(G1251))*SIN(RADIANS(E1250))+COS(RADIANS(G1251))*COS(RADIANS(E1250))*COS(RADIANS(I1240))))&gt;90,0,$F$4*$F$5/E1249^2*(SIN(RADIANS(G1251))*SIN(RADIANS(E1250))+COS(RADIANS(G1251))*COS(RADIANS(E1250))*COS(RADIANS(I1240))))</f>
        <v>0</v>
      </c>
      <c r="J1251" s="3">
        <f>IF(DEGREES(ACOS(SIN(RADIANS(G1251))*SIN(RADIANS(E1250))+COS(RADIANS(G1251))*COS(RADIANS(E1250))*COS(RADIANS(J1240))))&gt;90,0,$F$4*$F$5/E1249^2*(SIN(RADIANS(G1251))*SIN(RADIANS(E1250))+COS(RADIANS(G1251))*COS(RADIANS(E1250))*COS(RADIANS(J1240))))</f>
        <v>0</v>
      </c>
      <c r="K1251" s="3">
        <f>IF(DEGREES(ACOS(SIN(RADIANS(G1251))*SIN(RADIANS(E1250))+COS(RADIANS(G1251))*COS(RADIANS(E1250))*COS(RADIANS(K1240))))&gt;90,0,$F$4*$F$5/E1249^2*(SIN(RADIANS(G1251))*SIN(RADIANS(E1250))+COS(RADIANS(G1251))*COS(RADIANS(E1250))*COS(RADIANS(K1240))))</f>
        <v>0</v>
      </c>
      <c r="L1251" s="3">
        <f>IF(DEGREES(ACOS(SIN(RADIANS(G1251))*SIN(RADIANS(E1250))+COS(RADIANS(G1251))*COS(RADIANS(E1250))*COS(RADIANS(L1240))))&gt;90,0,$F$4*$F$5/E1249^2*(SIN(RADIANS(G1251))*SIN(RADIANS(E1250))+COS(RADIANS(G1251))*COS(RADIANS(E1250))*COS(RADIANS(L1240))))</f>
        <v>0</v>
      </c>
      <c r="M1251" s="3">
        <f>IF(DEGREES(ACOS(SIN(RADIANS(G1251))*SIN(RADIANS(E1250))+COS(RADIANS(G1251))*COS(RADIANS(E1250))*COS(RADIANS(M1240))))&gt;90,0,$F$4*$F$5/E1249^2*(SIN(RADIANS(G1251))*SIN(RADIANS(E1250))+COS(RADIANS(G1251))*COS(RADIANS(E1250))*COS(RADIANS(M1240))))</f>
        <v>0</v>
      </c>
      <c r="N1251" s="3">
        <f>IF(DEGREES(ACOS(SIN(RADIANS(G1251))*SIN(RADIANS(E1250))+COS(RADIANS(G1251))*COS(RADIANS(E1250))*COS(RADIANS(N1240))))&gt;90,0,$F$4*$F$5/E1249^2*(SIN(RADIANS(G1251))*SIN(RADIANS(E1250))+COS(RADIANS(G1251))*COS(RADIANS(E1250))*COS(RADIANS(N1240))))</f>
        <v>0</v>
      </c>
      <c r="O1251" s="3">
        <f>IF(DEGREES(ACOS(SIN(RADIANS(G1251))*SIN(RADIANS(E1250))+COS(RADIANS(G1251))*COS(RADIANS(E1250))*COS(RADIANS(O1240))))&gt;90,0,$F$4*$F$5/E1249^2*(SIN(RADIANS(G1251))*SIN(RADIANS(E1250))+COS(RADIANS(G1251))*COS(RADIANS(E1250))*COS(RADIANS(O1240))))</f>
        <v>0</v>
      </c>
      <c r="P1251" s="3">
        <f>IF(DEGREES(ACOS(SIN(RADIANS(G1251))*SIN(RADIANS(E1250))+COS(RADIANS(G1251))*COS(RADIANS(E1250))*COS(RADIANS(P1240))))&gt;90,0,$F$4*$F$5/E1249^2*(SIN(RADIANS(G1251))*SIN(RADIANS(E1250))+COS(RADIANS(G1251))*COS(RADIANS(E1250))*COS(RADIANS(P1240))))</f>
        <v>0</v>
      </c>
      <c r="Q1251" s="3">
        <f>IF(DEGREES(ACOS(SIN(RADIANS(G1251))*SIN(RADIANS(E1250))+COS(RADIANS(G1251))*COS(RADIANS(E1250))*COS(RADIANS(Q1240))))&gt;90,0,$F$4*$F$5/E1249^2*(SIN(RADIANS(G1251))*SIN(RADIANS(E1250))+COS(RADIANS(G1251))*COS(RADIANS(E1250))*COS(RADIANS(Q1240))))</f>
        <v>0</v>
      </c>
      <c r="R1251" s="3" t="e">
        <f>IF(DEGREES(ACOS(SIN(RADIANS(G1251))*SIN(RADIANS(E1250))+COS(RADIANS(G1251))*COS(RADIANS(E1250))*COS(RADIANS(R1240))))&gt;90,0,$F$4*$F$5/E1249^2*(SIN(RADIANS(G1251))*SIN(RADIANS(E1250))+COS(RADIANS(G1251))*COS(RADIANS(E1250))*COS(RADIANS(R1240))))</f>
        <v>#DIV/0!</v>
      </c>
      <c r="S1251" s="3" t="e">
        <f>IF(DEGREES(ACOS(SIN(RADIANS(G1251))*SIN(RADIANS(E1250))+COS(RADIANS(G1251))*COS(RADIANS(E1250))*COS(RADIANS(S1240))))&gt;90,0,$F$4*$F$5/E1249^2*(SIN(RADIANS(G1251))*SIN(RADIANS(E1250))+COS(RADIANS(G1251))*COS(RADIANS(E1250))*COS(RADIANS(S1240))))</f>
        <v>#DIV/0!</v>
      </c>
      <c r="T1251" s="3" t="e">
        <f>IF(DEGREES(ACOS(SIN(RADIANS(G1251))*SIN(RADIANS(E1250))+COS(RADIANS(G1251))*COS(RADIANS(E1250))*COS(RADIANS(T1240))))&gt;90,0,$F$4*$F$5/E1249^2*(SIN(RADIANS(G1251))*SIN(RADIANS(E1250))+COS(RADIANS(G1251))*COS(RADIANS(E1250))*COS(RADIANS(T1240))))</f>
        <v>#DIV/0!</v>
      </c>
      <c r="U1251" s="3" t="e">
        <f>IF(DEGREES(ACOS(SIN(RADIANS(G1251))*SIN(RADIANS(E1250))+COS(RADIANS(G1251))*COS(RADIANS(E1250))*COS(RADIANS(U1240))))&gt;90,0,$F$4*$F$5/E1249^2*(SIN(RADIANS(G1251))*SIN(RADIANS(E1250))+COS(RADIANS(G1251))*COS(RADIANS(E1250))*COS(RADIANS(U1240))))</f>
        <v>#DIV/0!</v>
      </c>
      <c r="V1251" s="3" t="e">
        <f>IF(DEGREES(ACOS(SIN(RADIANS(G1251))*SIN(RADIANS(E1250))+COS(RADIANS(G1251))*COS(RADIANS(E1250))*COS(RADIANS(V1240))))&gt;90,0,$F$4*$F$5/E1249^2*(SIN(RADIANS(G1251))*SIN(RADIANS(E1250))+COS(RADIANS(G1251))*COS(RADIANS(E1250))*COS(RADIANS(V1240))))</f>
        <v>#DIV/0!</v>
      </c>
      <c r="W1251" s="3" t="e">
        <f>IF(DEGREES(ACOS(SIN(RADIANS(G1251))*SIN(RADIANS(E1250))+COS(RADIANS(G1251))*COS(RADIANS(E1250))*COS(RADIANS(W1240))))&gt;90,0,$F$4*$F$5/E1249^2*(SIN(RADIANS(G1251))*SIN(RADIANS(E1250))+COS(RADIANS(G1251))*COS(RADIANS(E1250))*COS(RADIANS(W1240))))</f>
        <v>#DIV/0!</v>
      </c>
      <c r="X1251" s="3" t="e">
        <f>IF(DEGREES(ACOS(SIN(RADIANS(G1251))*SIN(RADIANS(E1250))+COS(RADIANS(G1251))*COS(RADIANS(E1250))*COS(RADIANS(X1240))))&gt;90,0,$F$4*$F$5/E1249^2*(SIN(RADIANS(G1251))*SIN(RADIANS(E1250))+COS(RADIANS(G1251))*COS(RADIANS(E1250))*COS(RADIANS(X1240))))</f>
        <v>#DIV/0!</v>
      </c>
      <c r="Y1251" s="3" t="e">
        <f>IF(DEGREES(ACOS(SIN(RADIANS(G1251))*SIN(RADIANS(E1250))+COS(RADIANS(G1251))*COS(RADIANS(E1250))*COS(RADIANS(Y1240))))&gt;90,0,$F$4*$F$5/E1249^2*(SIN(RADIANS(G1251))*SIN(RADIANS(E1250))+COS(RADIANS(G1251))*COS(RADIANS(E1250))*COS(RADIANS(Y1240))))</f>
        <v>#DIV/0!</v>
      </c>
      <c r="Z1251" s="3" t="e">
        <f>IF(DEGREES(ACOS(SIN(RADIANS(G1251))*SIN(RADIANS(E1250))+COS(RADIANS(G1251))*COS(RADIANS(E1250))*COS(RADIANS(Z1240))))&gt;90,0,$F$4*$F$5/E1249^2*(SIN(RADIANS(G1251))*SIN(RADIANS(E1250))+COS(RADIANS(G1251))*COS(RADIANS(E1250))*COS(RADIANS(Z1240))))</f>
        <v>#DIV/0!</v>
      </c>
      <c r="AA1251" s="3" t="e">
        <f>IF(DEGREES(ACOS(SIN(RADIANS(G1251))*SIN(RADIANS(E1250))+COS(RADIANS(G1251))*COS(RADIANS(E1250))*COS(RADIANS(AA1240))))&gt;90,0,$F$4*$F$5/E1249^2*(SIN(RADIANS(G1251))*SIN(RADIANS(E1250))+COS(RADIANS(G1251))*COS(RADIANS(E1250))*COS(RADIANS(AA1240))))</f>
        <v>#DIV/0!</v>
      </c>
      <c r="AB1251" s="3" t="e">
        <f>IF(DEGREES(ACOS(SIN(RADIANS(G1251))*SIN(RADIANS(E1250))+COS(RADIANS(G1251))*COS(RADIANS(E1250))*COS(RADIANS(AB1240))))&gt;90,0,$F$4*$F$5/E1249^2*(SIN(RADIANS(G1251))*SIN(RADIANS(E1250))+COS(RADIANS(G1251))*COS(RADIANS(E1250))*COS(RADIANS(AB1240))))</f>
        <v>#DIV/0!</v>
      </c>
      <c r="AC1251" s="3" t="e">
        <f>IF(DEGREES(ACOS(SIN(RADIANS(G1251))*SIN(RADIANS(E1250))+COS(RADIANS(G1251))*COS(RADIANS(E1250))*COS(RADIANS(AC1240))))&gt;90,0,$F$4*$F$5/E1249^2*(SIN(RADIANS(G1251))*SIN(RADIANS(E1250))+COS(RADIANS(G1251))*COS(RADIANS(E1250))*COS(RADIANS(AC1240))))</f>
        <v>#DIV/0!</v>
      </c>
      <c r="AD1251" s="3" t="e">
        <f>IF(DEGREES(ACOS(SIN(RADIANS(G1251))*SIN(RADIANS(E1250))+COS(RADIANS(G1251))*COS(RADIANS(E1250))*COS(RADIANS(AD1240))))&gt;90,0,$F$4*$F$5/E1249^2*(SIN(RADIANS(G1251))*SIN(RADIANS(E1250))+COS(RADIANS(G1251))*COS(RADIANS(E1250))*COS(RADIANS(AD1240))))</f>
        <v>#DIV/0!</v>
      </c>
      <c r="AE1251" s="3" t="e">
        <f>IF(DEGREES(ACOS(SIN(RADIANS(G1251))*SIN(RADIANS(E1250))+COS(RADIANS(G1251))*COS(RADIANS(E1250))*COS(RADIANS(AE1240))))&gt;90,0,$F$4*$F$5/E1249^2*(SIN(RADIANS(G1251))*SIN(RADIANS(E1250))+COS(RADIANS(G1251))*COS(RADIANS(E1250))*COS(RADIANS(AE1240))))</f>
        <v>#DIV/0!</v>
      </c>
      <c r="AF1251" s="3" t="e">
        <f>IF(DEGREES(ACOS(SIN(RADIANS(G1251))*SIN(RADIANS(E1250))+COS(RADIANS(G1251))*COS(RADIANS(E1250))*COS(RADIANS(AF1240))))&gt;90,0,$F$4*$F$5/E1249^2*(SIN(RADIANS(G1251))*SIN(RADIANS(E1250))+COS(RADIANS(G1251))*COS(RADIANS(E1250))*COS(RADIANS(AF1240))))</f>
        <v>#DIV/0!</v>
      </c>
      <c r="AG1251" s="3" t="e">
        <f>IF(DEGREES(ACOS(SIN(RADIANS(G1251))*SIN(RADIANS(E1250))+COS(RADIANS(G1251))*COS(RADIANS(E1250))*COS(RADIANS(AG1240))))&gt;90,0,$F$4*$F$5/E1249^2*(SIN(RADIANS(G1251))*SIN(RADIANS(E1250))+COS(RADIANS(G1251))*COS(RADIANS(E1250))*COS(RADIANS(AG1240))))</f>
        <v>#DIV/0!</v>
      </c>
      <c r="AH1251" s="3" t="e">
        <f>IF(DEGREES(ACOS(SIN(RADIANS(G1251))*SIN(RADIANS(E1250))+COS(RADIANS(G1251))*COS(RADIANS(E1250))*COS(RADIANS(AH1240))))&gt;90,0,$F$4*$F$5/E1249^2*(SIN(RADIANS(G1251))*SIN(RADIANS(E1250))+COS(RADIANS(G1251))*COS(RADIANS(E1250))*COS(RADIANS(AH1240))))</f>
        <v>#DIV/0!</v>
      </c>
      <c r="AI1251" s="3" t="e">
        <f>IF(DEGREES(ACOS(SIN(RADIANS(G1251))*SIN(RADIANS(E1250))+COS(RADIANS(G1251))*COS(RADIANS(E1250))*COS(RADIANS(AI1240))))&gt;90,0,$F$4*$F$5/E1249^2*(SIN(RADIANS(G1251))*SIN(RADIANS(E1250))+COS(RADIANS(G1251))*COS(RADIANS(E1250))*COS(RADIANS(AI1240))))</f>
        <v>#DIV/0!</v>
      </c>
      <c r="AJ1251" s="3" t="e">
        <f>IF(DEGREES(ACOS(SIN(RADIANS(G1251))*SIN(RADIANS(E1250))+COS(RADIANS(G1251))*COS(RADIANS(E1250))*COS(RADIANS(AJ1240))))&gt;90,0,$F$4*$F$5/E1249^2*(SIN(RADIANS(G1251))*SIN(RADIANS(E1250))+COS(RADIANS(G1251))*COS(RADIANS(E1250))*COS(RADIANS(AJ1240))))</f>
        <v>#DIV/0!</v>
      </c>
      <c r="AK1251" s="3">
        <f>IF(DEGREES(ACOS(SIN(RADIANS(G1251))*SIN(RADIANS(E1250))+COS(RADIANS(G1251))*COS(RADIANS(E1250))*COS(RADIANS(AK1240))))&gt;90,0,$F$4*$F$5/E1249^2*(SIN(RADIANS(G1251))*SIN(RADIANS(E1250))+COS(RADIANS(G1251))*COS(RADIANS(E1250))*COS(RADIANS(AK1240))))</f>
        <v>0</v>
      </c>
      <c r="AL1251" s="3">
        <f>IF(DEGREES(ACOS(SIN(RADIANS(G1251))*SIN(RADIANS(E1250))+COS(RADIANS(G1251))*COS(RADIANS(E1250))*COS(RADIANS(AL1240))))&gt;90,0,$F$4*$F$5/E1249^2*(SIN(RADIANS(G1251))*SIN(RADIANS(E1250))+COS(RADIANS(G1251))*COS(RADIANS(E1250))*COS(RADIANS(AL1240))))</f>
        <v>0</v>
      </c>
      <c r="AM1251" s="3">
        <f>IF(DEGREES(ACOS(SIN(RADIANS(G1251))*SIN(RADIANS(E1250))+COS(RADIANS(G1251))*COS(RADIANS(E1250))*COS(RADIANS(AM1240))))&gt;90,0,$F$4*$F$5/E1249^2*(SIN(RADIANS(G1251))*SIN(RADIANS(E1250))+COS(RADIANS(G1251))*COS(RADIANS(E1250))*COS(RADIANS(AM1240))))</f>
        <v>0</v>
      </c>
      <c r="AN1251" s="3">
        <f>IF(DEGREES(ACOS(SIN(RADIANS(G1251))*SIN(RADIANS(E1250))+COS(RADIANS(G1251))*COS(RADIANS(E1250))*COS(RADIANS(AN1240))))&gt;90,0,$F$4*$F$5/E1249^2*(SIN(RADIANS(G1251))*SIN(RADIANS(E1250))+COS(RADIANS(G1251))*COS(RADIANS(E1250))*COS(RADIANS(AN1240))))</f>
        <v>0</v>
      </c>
      <c r="AO1251" s="3">
        <f>IF(DEGREES(ACOS(SIN(RADIANS(G1251))*SIN(RADIANS(E1250))+COS(RADIANS(G1251))*COS(RADIANS(E1250))*COS(RADIANS(AO1240))))&gt;90,0,$F$4*$F$5/E1249^2*(SIN(RADIANS(G1251))*SIN(RADIANS(E1250))+COS(RADIANS(G1251))*COS(RADIANS(E1250))*COS(RADIANS(AO1240))))</f>
        <v>0</v>
      </c>
      <c r="AP1251" s="3">
        <f>IF(DEGREES(ACOS(SIN(RADIANS(G1251))*SIN(RADIANS(E1250))+COS(RADIANS(G1251))*COS(RADIANS(E1250))*COS(RADIANS(AP1240))))&gt;90,0,$F$4*$F$5/E1249^2*(SIN(RADIANS(G1251))*SIN(RADIANS(E1250))+COS(RADIANS(G1251))*COS(RADIANS(E1250))*COS(RADIANS(AP1240))))</f>
        <v>0</v>
      </c>
      <c r="AQ1251" s="3">
        <f>IF(DEGREES(ACOS(SIN(RADIANS(G1251))*SIN(RADIANS(E1250))+COS(RADIANS(G1251))*COS(RADIANS(E1250))*COS(RADIANS(AQ1240))))&gt;90,0,$F$4*$F$5/E1249^2*(SIN(RADIANS(G1251))*SIN(RADIANS(E1250))+COS(RADIANS(G1251))*COS(RADIANS(E1250))*COS(RADIANS(AQ1240))))</f>
        <v>0</v>
      </c>
      <c r="AR1251" s="3">
        <f>IF(DEGREES(ACOS(SIN(RADIANS(G1251))*SIN(RADIANS(E1250))+COS(RADIANS(G1251))*COS(RADIANS(E1250))*COS(RADIANS(AR1240))))&gt;90,0,$F$4*$F$5/E1249^2*(SIN(RADIANS(G1251))*SIN(RADIANS(E1250))+COS(RADIANS(G1251))*COS(RADIANS(E1250))*COS(RADIANS(AR1240))))</f>
        <v>0</v>
      </c>
    </row>
    <row r="1252" spans="2:44" ht="15.75" customHeight="1" x14ac:dyDescent="0.2">
      <c r="B1252" s="20" t="s">
        <v>790</v>
      </c>
      <c r="E1252" s="3">
        <f>E1251-E1243-360*ROUNDDOWN((E1251-E1243)/360,0)</f>
        <v>0</v>
      </c>
      <c r="G1252" s="3">
        <v>-10</v>
      </c>
      <c r="I1252" s="3">
        <f>IF(DEGREES(ACOS(SIN(RADIANS(G1252))*SIN(RADIANS(E1250))+COS(RADIANS(G1252))*COS(RADIANS(E1250))*COS(RADIANS(I1240))))&gt;90,0,$F$4*$F$5/E1249^2*(SIN(RADIANS(G1252))*SIN(RADIANS(E1250))+COS(RADIANS(G1252))*COS(RADIANS(E1250))*COS(RADIANS(I1240))))</f>
        <v>0</v>
      </c>
      <c r="J1252" s="3">
        <f>IF(DEGREES(ACOS(SIN(RADIANS(G1252))*SIN(RADIANS(E1250))+COS(RADIANS(G1252))*COS(RADIANS(E1250))*COS(RADIANS(J1240))))&gt;90,0,$F$4*$F$5/E1249^2*(SIN(RADIANS(G1252))*SIN(RADIANS(E1250))+COS(RADIANS(G1252))*COS(RADIANS(E1250))*COS(RADIANS(J1240))))</f>
        <v>0</v>
      </c>
      <c r="K1252" s="3">
        <f>IF(DEGREES(ACOS(SIN(RADIANS(G1252))*SIN(RADIANS(E1250))+COS(RADIANS(G1252))*COS(RADIANS(E1250))*COS(RADIANS(K1240))))&gt;90,0,$F$4*$F$5/E1249^2*(SIN(RADIANS(G1252))*SIN(RADIANS(E1250))+COS(RADIANS(G1252))*COS(RADIANS(E1250))*COS(RADIANS(K1240))))</f>
        <v>0</v>
      </c>
      <c r="L1252" s="3">
        <f>IF(DEGREES(ACOS(SIN(RADIANS(G1252))*SIN(RADIANS(E1250))+COS(RADIANS(G1252))*COS(RADIANS(E1250))*COS(RADIANS(L1240))))&gt;90,0,$F$4*$F$5/E1249^2*(SIN(RADIANS(G1252))*SIN(RADIANS(E1250))+COS(RADIANS(G1252))*COS(RADIANS(E1250))*COS(RADIANS(L1240))))</f>
        <v>0</v>
      </c>
      <c r="M1252" s="3">
        <f>IF(DEGREES(ACOS(SIN(RADIANS(G1252))*SIN(RADIANS(E1250))+COS(RADIANS(G1252))*COS(RADIANS(E1250))*COS(RADIANS(M1240))))&gt;90,0,$F$4*$F$5/E1249^2*(SIN(RADIANS(G1252))*SIN(RADIANS(E1250))+COS(RADIANS(G1252))*COS(RADIANS(E1250))*COS(RADIANS(M1240))))</f>
        <v>0</v>
      </c>
      <c r="N1252" s="3">
        <f>IF(DEGREES(ACOS(SIN(RADIANS(G1252))*SIN(RADIANS(E1250))+COS(RADIANS(G1252))*COS(RADIANS(E1250))*COS(RADIANS(N1240))))&gt;90,0,$F$4*$F$5/E1249^2*(SIN(RADIANS(G1252))*SIN(RADIANS(E1250))+COS(RADIANS(G1252))*COS(RADIANS(E1250))*COS(RADIANS(N1240))))</f>
        <v>0</v>
      </c>
      <c r="O1252" s="3">
        <f>IF(DEGREES(ACOS(SIN(RADIANS(G1252))*SIN(RADIANS(E1250))+COS(RADIANS(G1252))*COS(RADIANS(E1250))*COS(RADIANS(O1240))))&gt;90,0,$F$4*$F$5/E1249^2*(SIN(RADIANS(G1252))*SIN(RADIANS(E1250))+COS(RADIANS(G1252))*COS(RADIANS(E1250))*COS(RADIANS(O1240))))</f>
        <v>0</v>
      </c>
      <c r="P1252" s="3">
        <f>IF(DEGREES(ACOS(SIN(RADIANS(G1252))*SIN(RADIANS(E1250))+COS(RADIANS(G1252))*COS(RADIANS(E1250))*COS(RADIANS(P1240))))&gt;90,0,$F$4*$F$5/E1249^2*(SIN(RADIANS(G1252))*SIN(RADIANS(E1250))+COS(RADIANS(G1252))*COS(RADIANS(E1250))*COS(RADIANS(P1240))))</f>
        <v>0</v>
      </c>
      <c r="Q1252" s="3">
        <f>IF(DEGREES(ACOS(SIN(RADIANS(G1252))*SIN(RADIANS(E1250))+COS(RADIANS(G1252))*COS(RADIANS(E1250))*COS(RADIANS(Q1240))))&gt;90,0,$F$4*$F$5/E1249^2*(SIN(RADIANS(G1252))*SIN(RADIANS(E1250))+COS(RADIANS(G1252))*COS(RADIANS(E1250))*COS(RADIANS(Q1240))))</f>
        <v>0</v>
      </c>
      <c r="R1252" s="3" t="e">
        <f>IF(DEGREES(ACOS(SIN(RADIANS(G1252))*SIN(RADIANS(E1250))+COS(RADIANS(G1252))*COS(RADIANS(E1250))*COS(RADIANS(R1240))))&gt;90,0,$F$4*$F$5/E1249^2*(SIN(RADIANS(G1252))*SIN(RADIANS(E1250))+COS(RADIANS(G1252))*COS(RADIANS(E1250))*COS(RADIANS(R1240))))</f>
        <v>#DIV/0!</v>
      </c>
      <c r="S1252" s="3" t="e">
        <f>IF(DEGREES(ACOS(SIN(RADIANS(G1252))*SIN(RADIANS(E1250))+COS(RADIANS(G1252))*COS(RADIANS(E1250))*COS(RADIANS(S1240))))&gt;90,0,$F$4*$F$5/E1249^2*(SIN(RADIANS(G1252))*SIN(RADIANS(E1250))+COS(RADIANS(G1252))*COS(RADIANS(E1250))*COS(RADIANS(S1240))))</f>
        <v>#DIV/0!</v>
      </c>
      <c r="T1252" s="3" t="e">
        <f>IF(DEGREES(ACOS(SIN(RADIANS(G1252))*SIN(RADIANS(E1250))+COS(RADIANS(G1252))*COS(RADIANS(E1250))*COS(RADIANS(T1240))))&gt;90,0,$F$4*$F$5/E1249^2*(SIN(RADIANS(G1252))*SIN(RADIANS(E1250))+COS(RADIANS(G1252))*COS(RADIANS(E1250))*COS(RADIANS(T1240))))</f>
        <v>#DIV/0!</v>
      </c>
      <c r="U1252" s="3" t="e">
        <f>IF(DEGREES(ACOS(SIN(RADIANS(G1252))*SIN(RADIANS(E1250))+COS(RADIANS(G1252))*COS(RADIANS(E1250))*COS(RADIANS(U1240))))&gt;90,0,$F$4*$F$5/E1249^2*(SIN(RADIANS(G1252))*SIN(RADIANS(E1250))+COS(RADIANS(G1252))*COS(RADIANS(E1250))*COS(RADIANS(U1240))))</f>
        <v>#DIV/0!</v>
      </c>
      <c r="V1252" s="3" t="e">
        <f>IF(DEGREES(ACOS(SIN(RADIANS(G1252))*SIN(RADIANS(E1250))+COS(RADIANS(G1252))*COS(RADIANS(E1250))*COS(RADIANS(V1240))))&gt;90,0,$F$4*$F$5/E1249^2*(SIN(RADIANS(G1252))*SIN(RADIANS(E1250))+COS(RADIANS(G1252))*COS(RADIANS(E1250))*COS(RADIANS(V1240))))</f>
        <v>#DIV/0!</v>
      </c>
      <c r="W1252" s="3" t="e">
        <f>IF(DEGREES(ACOS(SIN(RADIANS(G1252))*SIN(RADIANS(E1250))+COS(RADIANS(G1252))*COS(RADIANS(E1250))*COS(RADIANS(W1240))))&gt;90,0,$F$4*$F$5/E1249^2*(SIN(RADIANS(G1252))*SIN(RADIANS(E1250))+COS(RADIANS(G1252))*COS(RADIANS(E1250))*COS(RADIANS(W1240))))</f>
        <v>#DIV/0!</v>
      </c>
      <c r="X1252" s="3" t="e">
        <f>IF(DEGREES(ACOS(SIN(RADIANS(G1252))*SIN(RADIANS(E1250))+COS(RADIANS(G1252))*COS(RADIANS(E1250))*COS(RADIANS(X1240))))&gt;90,0,$F$4*$F$5/E1249^2*(SIN(RADIANS(G1252))*SIN(RADIANS(E1250))+COS(RADIANS(G1252))*COS(RADIANS(E1250))*COS(RADIANS(X1240))))</f>
        <v>#DIV/0!</v>
      </c>
      <c r="Y1252" s="3" t="e">
        <f>IF(DEGREES(ACOS(SIN(RADIANS(G1252))*SIN(RADIANS(E1250))+COS(RADIANS(G1252))*COS(RADIANS(E1250))*COS(RADIANS(Y1240))))&gt;90,0,$F$4*$F$5/E1249^2*(SIN(RADIANS(G1252))*SIN(RADIANS(E1250))+COS(RADIANS(G1252))*COS(RADIANS(E1250))*COS(RADIANS(Y1240))))</f>
        <v>#DIV/0!</v>
      </c>
      <c r="Z1252" s="3" t="e">
        <f>IF(DEGREES(ACOS(SIN(RADIANS(G1252))*SIN(RADIANS(E1250))+COS(RADIANS(G1252))*COS(RADIANS(E1250))*COS(RADIANS(Z1240))))&gt;90,0,$F$4*$F$5/E1249^2*(SIN(RADIANS(G1252))*SIN(RADIANS(E1250))+COS(RADIANS(G1252))*COS(RADIANS(E1250))*COS(RADIANS(Z1240))))</f>
        <v>#DIV/0!</v>
      </c>
      <c r="AA1252" s="3" t="e">
        <f>IF(DEGREES(ACOS(SIN(RADIANS(G1252))*SIN(RADIANS(E1250))+COS(RADIANS(G1252))*COS(RADIANS(E1250))*COS(RADIANS(AA1240))))&gt;90,0,$F$4*$F$5/E1249^2*(SIN(RADIANS(G1252))*SIN(RADIANS(E1250))+COS(RADIANS(G1252))*COS(RADIANS(E1250))*COS(RADIANS(AA1240))))</f>
        <v>#DIV/0!</v>
      </c>
      <c r="AB1252" s="3" t="e">
        <f>IF(DEGREES(ACOS(SIN(RADIANS(G1252))*SIN(RADIANS(E1250))+COS(RADIANS(G1252))*COS(RADIANS(E1250))*COS(RADIANS(AB1240))))&gt;90,0,$F$4*$F$5/E1249^2*(SIN(RADIANS(G1252))*SIN(RADIANS(E1250))+COS(RADIANS(G1252))*COS(RADIANS(E1250))*COS(RADIANS(AB1240))))</f>
        <v>#DIV/0!</v>
      </c>
      <c r="AC1252" s="3" t="e">
        <f>IF(DEGREES(ACOS(SIN(RADIANS(G1252))*SIN(RADIANS(E1250))+COS(RADIANS(G1252))*COS(RADIANS(E1250))*COS(RADIANS(AC1240))))&gt;90,0,$F$4*$F$5/E1249^2*(SIN(RADIANS(G1252))*SIN(RADIANS(E1250))+COS(RADIANS(G1252))*COS(RADIANS(E1250))*COS(RADIANS(AC1240))))</f>
        <v>#DIV/0!</v>
      </c>
      <c r="AD1252" s="3" t="e">
        <f>IF(DEGREES(ACOS(SIN(RADIANS(G1252))*SIN(RADIANS(E1250))+COS(RADIANS(G1252))*COS(RADIANS(E1250))*COS(RADIANS(AD1240))))&gt;90,0,$F$4*$F$5/E1249^2*(SIN(RADIANS(G1252))*SIN(RADIANS(E1250))+COS(RADIANS(G1252))*COS(RADIANS(E1250))*COS(RADIANS(AD1240))))</f>
        <v>#DIV/0!</v>
      </c>
      <c r="AE1252" s="3" t="e">
        <f>IF(DEGREES(ACOS(SIN(RADIANS(G1252))*SIN(RADIANS(E1250))+COS(RADIANS(G1252))*COS(RADIANS(E1250))*COS(RADIANS(AE1240))))&gt;90,0,$F$4*$F$5/E1249^2*(SIN(RADIANS(G1252))*SIN(RADIANS(E1250))+COS(RADIANS(G1252))*COS(RADIANS(E1250))*COS(RADIANS(AE1240))))</f>
        <v>#DIV/0!</v>
      </c>
      <c r="AF1252" s="3" t="e">
        <f>IF(DEGREES(ACOS(SIN(RADIANS(G1252))*SIN(RADIANS(E1250))+COS(RADIANS(G1252))*COS(RADIANS(E1250))*COS(RADIANS(AF1240))))&gt;90,0,$F$4*$F$5/E1249^2*(SIN(RADIANS(G1252))*SIN(RADIANS(E1250))+COS(RADIANS(G1252))*COS(RADIANS(E1250))*COS(RADIANS(AF1240))))</f>
        <v>#DIV/0!</v>
      </c>
      <c r="AG1252" s="3" t="e">
        <f>IF(DEGREES(ACOS(SIN(RADIANS(G1252))*SIN(RADIANS(E1250))+COS(RADIANS(G1252))*COS(RADIANS(E1250))*COS(RADIANS(AG1240))))&gt;90,0,$F$4*$F$5/E1249^2*(SIN(RADIANS(G1252))*SIN(RADIANS(E1250))+COS(RADIANS(G1252))*COS(RADIANS(E1250))*COS(RADIANS(AG1240))))</f>
        <v>#DIV/0!</v>
      </c>
      <c r="AH1252" s="3" t="e">
        <f>IF(DEGREES(ACOS(SIN(RADIANS(G1252))*SIN(RADIANS(E1250))+COS(RADIANS(G1252))*COS(RADIANS(E1250))*COS(RADIANS(AH1240))))&gt;90,0,$F$4*$F$5/E1249^2*(SIN(RADIANS(G1252))*SIN(RADIANS(E1250))+COS(RADIANS(G1252))*COS(RADIANS(E1250))*COS(RADIANS(AH1240))))</f>
        <v>#DIV/0!</v>
      </c>
      <c r="AI1252" s="3" t="e">
        <f>IF(DEGREES(ACOS(SIN(RADIANS(G1252))*SIN(RADIANS(E1250))+COS(RADIANS(G1252))*COS(RADIANS(E1250))*COS(RADIANS(AI1240))))&gt;90,0,$F$4*$F$5/E1249^2*(SIN(RADIANS(G1252))*SIN(RADIANS(E1250))+COS(RADIANS(G1252))*COS(RADIANS(E1250))*COS(RADIANS(AI1240))))</f>
        <v>#DIV/0!</v>
      </c>
      <c r="AJ1252" s="3" t="e">
        <f>IF(DEGREES(ACOS(SIN(RADIANS(G1252))*SIN(RADIANS(E1250))+COS(RADIANS(G1252))*COS(RADIANS(E1250))*COS(RADIANS(AJ1240))))&gt;90,0,$F$4*$F$5/E1249^2*(SIN(RADIANS(G1252))*SIN(RADIANS(E1250))+COS(RADIANS(G1252))*COS(RADIANS(E1250))*COS(RADIANS(AJ1240))))</f>
        <v>#DIV/0!</v>
      </c>
      <c r="AK1252" s="3">
        <f>IF(DEGREES(ACOS(SIN(RADIANS(G1252))*SIN(RADIANS(E1250))+COS(RADIANS(G1252))*COS(RADIANS(E1250))*COS(RADIANS(AK1240))))&gt;90,0,$F$4*$F$5/E1249^2*(SIN(RADIANS(G1252))*SIN(RADIANS(E1250))+COS(RADIANS(G1252))*COS(RADIANS(E1250))*COS(RADIANS(AK1240))))</f>
        <v>0</v>
      </c>
      <c r="AL1252" s="3">
        <f>IF(DEGREES(ACOS(SIN(RADIANS(G1252))*SIN(RADIANS(E1250))+COS(RADIANS(G1252))*COS(RADIANS(E1250))*COS(RADIANS(AL1240))))&gt;90,0,$F$4*$F$5/E1249^2*(SIN(RADIANS(G1252))*SIN(RADIANS(E1250))+COS(RADIANS(G1252))*COS(RADIANS(E1250))*COS(RADIANS(AL1240))))</f>
        <v>0</v>
      </c>
      <c r="AM1252" s="3">
        <f>IF(DEGREES(ACOS(SIN(RADIANS(G1252))*SIN(RADIANS(E1250))+COS(RADIANS(G1252))*COS(RADIANS(E1250))*COS(RADIANS(AM1240))))&gt;90,0,$F$4*$F$5/E1249^2*(SIN(RADIANS(G1252))*SIN(RADIANS(E1250))+COS(RADIANS(G1252))*COS(RADIANS(E1250))*COS(RADIANS(AM1240))))</f>
        <v>0</v>
      </c>
      <c r="AN1252" s="3">
        <f>IF(DEGREES(ACOS(SIN(RADIANS(G1252))*SIN(RADIANS(E1250))+COS(RADIANS(G1252))*COS(RADIANS(E1250))*COS(RADIANS(AN1240))))&gt;90,0,$F$4*$F$5/E1249^2*(SIN(RADIANS(G1252))*SIN(RADIANS(E1250))+COS(RADIANS(G1252))*COS(RADIANS(E1250))*COS(RADIANS(AN1240))))</f>
        <v>0</v>
      </c>
      <c r="AO1252" s="3">
        <f>IF(DEGREES(ACOS(SIN(RADIANS(G1252))*SIN(RADIANS(E1250))+COS(RADIANS(G1252))*COS(RADIANS(E1250))*COS(RADIANS(AO1240))))&gt;90,0,$F$4*$F$5/E1249^2*(SIN(RADIANS(G1252))*SIN(RADIANS(E1250))+COS(RADIANS(G1252))*COS(RADIANS(E1250))*COS(RADIANS(AO1240))))</f>
        <v>0</v>
      </c>
      <c r="AP1252" s="3">
        <f>IF(DEGREES(ACOS(SIN(RADIANS(G1252))*SIN(RADIANS(E1250))+COS(RADIANS(G1252))*COS(RADIANS(E1250))*COS(RADIANS(AP1240))))&gt;90,0,$F$4*$F$5/E1249^2*(SIN(RADIANS(G1252))*SIN(RADIANS(E1250))+COS(RADIANS(G1252))*COS(RADIANS(E1250))*COS(RADIANS(AP1240))))</f>
        <v>0</v>
      </c>
      <c r="AQ1252" s="3">
        <f>IF(DEGREES(ACOS(SIN(RADIANS(G1252))*SIN(RADIANS(E1250))+COS(RADIANS(G1252))*COS(RADIANS(E1250))*COS(RADIANS(AQ1240))))&gt;90,0,$F$4*$F$5/E1249^2*(SIN(RADIANS(G1252))*SIN(RADIANS(E1250))+COS(RADIANS(G1252))*COS(RADIANS(E1250))*COS(RADIANS(AQ1240))))</f>
        <v>0</v>
      </c>
      <c r="AR1252" s="3">
        <f>IF(DEGREES(ACOS(SIN(RADIANS(G1252))*SIN(RADIANS(E1250))+COS(RADIANS(G1252))*COS(RADIANS(E1250))*COS(RADIANS(AR1240))))&gt;90,0,$F$4*$F$5/E1249^2*(SIN(RADIANS(G1252))*SIN(RADIANS(E1250))+COS(RADIANS(G1252))*COS(RADIANS(E1250))*COS(RADIANS(AR1240))))</f>
        <v>0</v>
      </c>
    </row>
    <row r="1253" spans="2:44" ht="15.75" customHeight="1" x14ac:dyDescent="0.2">
      <c r="G1253" s="3">
        <v>-20</v>
      </c>
      <c r="I1253" s="3">
        <f>IF(DEGREES(ACOS(SIN(RADIANS(G1253))*SIN(RADIANS(E1250))+COS(RADIANS(G1253))*COS(RADIANS(E1250))*COS(RADIANS(I1240))))&gt;90,0,$F$4*$F$5/E1249^2*(SIN(RADIANS(G1253))*SIN(RADIANS(E1250))+COS(RADIANS(G1253))*COS(RADIANS(E1250))*COS(RADIANS(I1240))))</f>
        <v>0</v>
      </c>
      <c r="J1253" s="3">
        <f>IF(DEGREES(ACOS(SIN(RADIANS(G1253))*SIN(RADIANS(E1250))+COS(RADIANS(G1253))*COS(RADIANS(E1250))*COS(RADIANS(J1240))))&gt;90,0,$F$4*$F$5/E1249^2*(SIN(RADIANS(G1253))*SIN(RADIANS(E1250))+COS(RADIANS(G1253))*COS(RADIANS(E1250))*COS(RADIANS(J1240))))</f>
        <v>0</v>
      </c>
      <c r="K1253" s="3">
        <f>IF(DEGREES(ACOS(SIN(RADIANS(G1253))*SIN(RADIANS(E1250))+COS(RADIANS(G1253))*COS(RADIANS(E1250))*COS(RADIANS(K1240))))&gt;90,0,$F$4*$F$5/E1249^2*(SIN(RADIANS(G1253))*SIN(RADIANS(E1250))+COS(RADIANS(G1253))*COS(RADIANS(E1250))*COS(RADIANS(K1240))))</f>
        <v>0</v>
      </c>
      <c r="L1253" s="3">
        <f>IF(DEGREES(ACOS(SIN(RADIANS(G1253))*SIN(RADIANS(E1250))+COS(RADIANS(G1253))*COS(RADIANS(E1250))*COS(RADIANS(L1240))))&gt;90,0,$F$4*$F$5/E1249^2*(SIN(RADIANS(G1253))*SIN(RADIANS(E1250))+COS(RADIANS(G1253))*COS(RADIANS(E1250))*COS(RADIANS(L1240))))</f>
        <v>0</v>
      </c>
      <c r="M1253" s="3">
        <f>IF(DEGREES(ACOS(SIN(RADIANS(G1253))*SIN(RADIANS(E1250))+COS(RADIANS(G1253))*COS(RADIANS(E1250))*COS(RADIANS(M1240))))&gt;90,0,$F$4*$F$5/E1249^2*(SIN(RADIANS(G1253))*SIN(RADIANS(E1250))+COS(RADIANS(G1253))*COS(RADIANS(E1250))*COS(RADIANS(M1240))))</f>
        <v>0</v>
      </c>
      <c r="N1253" s="3">
        <f>IF(DEGREES(ACOS(SIN(RADIANS(G1253))*SIN(RADIANS(E1250))+COS(RADIANS(G1253))*COS(RADIANS(E1250))*COS(RADIANS(N1240))))&gt;90,0,$F$4*$F$5/E1249^2*(SIN(RADIANS(G1253))*SIN(RADIANS(E1250))+COS(RADIANS(G1253))*COS(RADIANS(E1250))*COS(RADIANS(N1240))))</f>
        <v>0</v>
      </c>
      <c r="O1253" s="3">
        <f>IF(DEGREES(ACOS(SIN(RADIANS(G1253))*SIN(RADIANS(E1250))+COS(RADIANS(G1253))*COS(RADIANS(E1250))*COS(RADIANS(O1240))))&gt;90,0,$F$4*$F$5/E1249^2*(SIN(RADIANS(G1253))*SIN(RADIANS(E1250))+COS(RADIANS(G1253))*COS(RADIANS(E1250))*COS(RADIANS(O1240))))</f>
        <v>0</v>
      </c>
      <c r="P1253" s="3">
        <f>IF(DEGREES(ACOS(SIN(RADIANS(G1253))*SIN(RADIANS(E1250))+COS(RADIANS(G1253))*COS(RADIANS(E1250))*COS(RADIANS(P1240))))&gt;90,0,$F$4*$F$5/E1249^2*(SIN(RADIANS(G1253))*SIN(RADIANS(E1250))+COS(RADIANS(G1253))*COS(RADIANS(E1250))*COS(RADIANS(P1240))))</f>
        <v>0</v>
      </c>
      <c r="Q1253" s="3">
        <f>IF(DEGREES(ACOS(SIN(RADIANS(G1253))*SIN(RADIANS(E1250))+COS(RADIANS(G1253))*COS(RADIANS(E1250))*COS(RADIANS(Q1240))))&gt;90,0,$F$4*$F$5/E1249^2*(SIN(RADIANS(G1253))*SIN(RADIANS(E1250))+COS(RADIANS(G1253))*COS(RADIANS(E1250))*COS(RADIANS(Q1240))))</f>
        <v>0</v>
      </c>
      <c r="R1253" s="3" t="e">
        <f>IF(DEGREES(ACOS(SIN(RADIANS(G1253))*SIN(RADIANS(E1250))+COS(RADIANS(G1253))*COS(RADIANS(E1250))*COS(RADIANS(R1240))))&gt;90,0,$F$4*$F$5/E1249^2*(SIN(RADIANS(G1253))*SIN(RADIANS(E1250))+COS(RADIANS(G1253))*COS(RADIANS(E1250))*COS(RADIANS(R1240))))</f>
        <v>#DIV/0!</v>
      </c>
      <c r="S1253" s="3" t="e">
        <f>IF(DEGREES(ACOS(SIN(RADIANS(G1253))*SIN(RADIANS(E1250))+COS(RADIANS(G1253))*COS(RADIANS(E1250))*COS(RADIANS(S1240))))&gt;90,0,$F$4*$F$5/E1249^2*(SIN(RADIANS(G1253))*SIN(RADIANS(E1250))+COS(RADIANS(G1253))*COS(RADIANS(E1250))*COS(RADIANS(S1240))))</f>
        <v>#DIV/0!</v>
      </c>
      <c r="T1253" s="3" t="e">
        <f>IF(DEGREES(ACOS(SIN(RADIANS(G1253))*SIN(RADIANS(E1250))+COS(RADIANS(G1253))*COS(RADIANS(E1250))*COS(RADIANS(T1240))))&gt;90,0,$F$4*$F$5/E1249^2*(SIN(RADIANS(G1253))*SIN(RADIANS(E1250))+COS(RADIANS(G1253))*COS(RADIANS(E1250))*COS(RADIANS(T1240))))</f>
        <v>#DIV/0!</v>
      </c>
      <c r="U1253" s="3" t="e">
        <f>IF(DEGREES(ACOS(SIN(RADIANS(G1253))*SIN(RADIANS(E1250))+COS(RADIANS(G1253))*COS(RADIANS(E1250))*COS(RADIANS(U1240))))&gt;90,0,$F$4*$F$5/E1249^2*(SIN(RADIANS(G1253))*SIN(RADIANS(E1250))+COS(RADIANS(G1253))*COS(RADIANS(E1250))*COS(RADIANS(U1240))))</f>
        <v>#DIV/0!</v>
      </c>
      <c r="V1253" s="3" t="e">
        <f>IF(DEGREES(ACOS(SIN(RADIANS(G1253))*SIN(RADIANS(E1250))+COS(RADIANS(G1253))*COS(RADIANS(E1250))*COS(RADIANS(V1240))))&gt;90,0,$F$4*$F$5/E1249^2*(SIN(RADIANS(G1253))*SIN(RADIANS(E1250))+COS(RADIANS(G1253))*COS(RADIANS(E1250))*COS(RADIANS(V1240))))</f>
        <v>#DIV/0!</v>
      </c>
      <c r="W1253" s="3" t="e">
        <f>IF(DEGREES(ACOS(SIN(RADIANS(G1253))*SIN(RADIANS(E1250))+COS(RADIANS(G1253))*COS(RADIANS(E1250))*COS(RADIANS(W1240))))&gt;90,0,$F$4*$F$5/E1249^2*(SIN(RADIANS(G1253))*SIN(RADIANS(E1250))+COS(RADIANS(G1253))*COS(RADIANS(E1250))*COS(RADIANS(W1240))))</f>
        <v>#DIV/0!</v>
      </c>
      <c r="X1253" s="3" t="e">
        <f>IF(DEGREES(ACOS(SIN(RADIANS(G1253))*SIN(RADIANS(E1250))+COS(RADIANS(G1253))*COS(RADIANS(E1250))*COS(RADIANS(X1240))))&gt;90,0,$F$4*$F$5/E1249^2*(SIN(RADIANS(G1253))*SIN(RADIANS(E1250))+COS(RADIANS(G1253))*COS(RADIANS(E1250))*COS(RADIANS(X1240))))</f>
        <v>#DIV/0!</v>
      </c>
      <c r="Y1253" s="3" t="e">
        <f>IF(DEGREES(ACOS(SIN(RADIANS(G1253))*SIN(RADIANS(E1250))+COS(RADIANS(G1253))*COS(RADIANS(E1250))*COS(RADIANS(Y1240))))&gt;90,0,$F$4*$F$5/E1249^2*(SIN(RADIANS(G1253))*SIN(RADIANS(E1250))+COS(RADIANS(G1253))*COS(RADIANS(E1250))*COS(RADIANS(Y1240))))</f>
        <v>#DIV/0!</v>
      </c>
      <c r="Z1253" s="3" t="e">
        <f>IF(DEGREES(ACOS(SIN(RADIANS(G1253))*SIN(RADIANS(E1250))+COS(RADIANS(G1253))*COS(RADIANS(E1250))*COS(RADIANS(Z1240))))&gt;90,0,$F$4*$F$5/E1249^2*(SIN(RADIANS(G1253))*SIN(RADIANS(E1250))+COS(RADIANS(G1253))*COS(RADIANS(E1250))*COS(RADIANS(Z1240))))</f>
        <v>#DIV/0!</v>
      </c>
      <c r="AA1253" s="3" t="e">
        <f>IF(DEGREES(ACOS(SIN(RADIANS(G1253))*SIN(RADIANS(E1250))+COS(RADIANS(G1253))*COS(RADIANS(E1250))*COS(RADIANS(AA1240))))&gt;90,0,$F$4*$F$5/E1249^2*(SIN(RADIANS(G1253))*SIN(RADIANS(E1250))+COS(RADIANS(G1253))*COS(RADIANS(E1250))*COS(RADIANS(AA1240))))</f>
        <v>#DIV/0!</v>
      </c>
      <c r="AB1253" s="3" t="e">
        <f>IF(DEGREES(ACOS(SIN(RADIANS(G1253))*SIN(RADIANS(E1250))+COS(RADIANS(G1253))*COS(RADIANS(E1250))*COS(RADIANS(AB1240))))&gt;90,0,$F$4*$F$5/E1249^2*(SIN(RADIANS(G1253))*SIN(RADIANS(E1250))+COS(RADIANS(G1253))*COS(RADIANS(E1250))*COS(RADIANS(AB1240))))</f>
        <v>#DIV/0!</v>
      </c>
      <c r="AC1253" s="3" t="e">
        <f>IF(DEGREES(ACOS(SIN(RADIANS(G1253))*SIN(RADIANS(E1250))+COS(RADIANS(G1253))*COS(RADIANS(E1250))*COS(RADIANS(AC1240))))&gt;90,0,$F$4*$F$5/E1249^2*(SIN(RADIANS(G1253))*SIN(RADIANS(E1250))+COS(RADIANS(G1253))*COS(RADIANS(E1250))*COS(RADIANS(AC1240))))</f>
        <v>#DIV/0!</v>
      </c>
      <c r="AD1253" s="3" t="e">
        <f>IF(DEGREES(ACOS(SIN(RADIANS(G1253))*SIN(RADIANS(E1250))+COS(RADIANS(G1253))*COS(RADIANS(E1250))*COS(RADIANS(AD1240))))&gt;90,0,$F$4*$F$5/E1249^2*(SIN(RADIANS(G1253))*SIN(RADIANS(E1250))+COS(RADIANS(G1253))*COS(RADIANS(E1250))*COS(RADIANS(AD1240))))</f>
        <v>#DIV/0!</v>
      </c>
      <c r="AE1253" s="3" t="e">
        <f>IF(DEGREES(ACOS(SIN(RADIANS(G1253))*SIN(RADIANS(E1250))+COS(RADIANS(G1253))*COS(RADIANS(E1250))*COS(RADIANS(AE1240))))&gt;90,0,$F$4*$F$5/E1249^2*(SIN(RADIANS(G1253))*SIN(RADIANS(E1250))+COS(RADIANS(G1253))*COS(RADIANS(E1250))*COS(RADIANS(AE1240))))</f>
        <v>#DIV/0!</v>
      </c>
      <c r="AF1253" s="3" t="e">
        <f>IF(DEGREES(ACOS(SIN(RADIANS(G1253))*SIN(RADIANS(E1250))+COS(RADIANS(G1253))*COS(RADIANS(E1250))*COS(RADIANS(AF1240))))&gt;90,0,$F$4*$F$5/E1249^2*(SIN(RADIANS(G1253))*SIN(RADIANS(E1250))+COS(RADIANS(G1253))*COS(RADIANS(E1250))*COS(RADIANS(AF1240))))</f>
        <v>#DIV/0!</v>
      </c>
      <c r="AG1253" s="3" t="e">
        <f>IF(DEGREES(ACOS(SIN(RADIANS(G1253))*SIN(RADIANS(E1250))+COS(RADIANS(G1253))*COS(RADIANS(E1250))*COS(RADIANS(AG1240))))&gt;90,0,$F$4*$F$5/E1249^2*(SIN(RADIANS(G1253))*SIN(RADIANS(E1250))+COS(RADIANS(G1253))*COS(RADIANS(E1250))*COS(RADIANS(AG1240))))</f>
        <v>#DIV/0!</v>
      </c>
      <c r="AH1253" s="3" t="e">
        <f>IF(DEGREES(ACOS(SIN(RADIANS(G1253))*SIN(RADIANS(E1250))+COS(RADIANS(G1253))*COS(RADIANS(E1250))*COS(RADIANS(AH1240))))&gt;90,0,$F$4*$F$5/E1249^2*(SIN(RADIANS(G1253))*SIN(RADIANS(E1250))+COS(RADIANS(G1253))*COS(RADIANS(E1250))*COS(RADIANS(AH1240))))</f>
        <v>#DIV/0!</v>
      </c>
      <c r="AI1253" s="3" t="e">
        <f>IF(DEGREES(ACOS(SIN(RADIANS(G1253))*SIN(RADIANS(E1250))+COS(RADIANS(G1253))*COS(RADIANS(E1250))*COS(RADIANS(AI1240))))&gt;90,0,$F$4*$F$5/E1249^2*(SIN(RADIANS(G1253))*SIN(RADIANS(E1250))+COS(RADIANS(G1253))*COS(RADIANS(E1250))*COS(RADIANS(AI1240))))</f>
        <v>#DIV/0!</v>
      </c>
      <c r="AJ1253" s="3" t="e">
        <f>IF(DEGREES(ACOS(SIN(RADIANS(G1253))*SIN(RADIANS(E1250))+COS(RADIANS(G1253))*COS(RADIANS(E1250))*COS(RADIANS(AJ1240))))&gt;90,0,$F$4*$F$5/E1249^2*(SIN(RADIANS(G1253))*SIN(RADIANS(E1250))+COS(RADIANS(G1253))*COS(RADIANS(E1250))*COS(RADIANS(AJ1240))))</f>
        <v>#DIV/0!</v>
      </c>
      <c r="AK1253" s="3">
        <f>IF(DEGREES(ACOS(SIN(RADIANS(G1253))*SIN(RADIANS(E1250))+COS(RADIANS(G1253))*COS(RADIANS(E1250))*COS(RADIANS(AK1240))))&gt;90,0,$F$4*$F$5/E1249^2*(SIN(RADIANS(G1253))*SIN(RADIANS(E1250))+COS(RADIANS(G1253))*COS(RADIANS(E1250))*COS(RADIANS(AK1240))))</f>
        <v>0</v>
      </c>
      <c r="AL1253" s="3">
        <f>IF(DEGREES(ACOS(SIN(RADIANS(G1253))*SIN(RADIANS(E1250))+COS(RADIANS(G1253))*COS(RADIANS(E1250))*COS(RADIANS(AL1240))))&gt;90,0,$F$4*$F$5/E1249^2*(SIN(RADIANS(G1253))*SIN(RADIANS(E1250))+COS(RADIANS(G1253))*COS(RADIANS(E1250))*COS(RADIANS(AL1240))))</f>
        <v>0</v>
      </c>
      <c r="AM1253" s="3">
        <f>IF(DEGREES(ACOS(SIN(RADIANS(G1253))*SIN(RADIANS(E1250))+COS(RADIANS(G1253))*COS(RADIANS(E1250))*COS(RADIANS(AM1240))))&gt;90,0,$F$4*$F$5/E1249^2*(SIN(RADIANS(G1253))*SIN(RADIANS(E1250))+COS(RADIANS(G1253))*COS(RADIANS(E1250))*COS(RADIANS(AM1240))))</f>
        <v>0</v>
      </c>
      <c r="AN1253" s="3">
        <f>IF(DEGREES(ACOS(SIN(RADIANS(G1253))*SIN(RADIANS(E1250))+COS(RADIANS(G1253))*COS(RADIANS(E1250))*COS(RADIANS(AN1240))))&gt;90,0,$F$4*$F$5/E1249^2*(SIN(RADIANS(G1253))*SIN(RADIANS(E1250))+COS(RADIANS(G1253))*COS(RADIANS(E1250))*COS(RADIANS(AN1240))))</f>
        <v>0</v>
      </c>
      <c r="AO1253" s="3">
        <f>IF(DEGREES(ACOS(SIN(RADIANS(G1253))*SIN(RADIANS(E1250))+COS(RADIANS(G1253))*COS(RADIANS(E1250))*COS(RADIANS(AO1240))))&gt;90,0,$F$4*$F$5/E1249^2*(SIN(RADIANS(G1253))*SIN(RADIANS(E1250))+COS(RADIANS(G1253))*COS(RADIANS(E1250))*COS(RADIANS(AO1240))))</f>
        <v>0</v>
      </c>
      <c r="AP1253" s="3">
        <f>IF(DEGREES(ACOS(SIN(RADIANS(G1253))*SIN(RADIANS(E1250))+COS(RADIANS(G1253))*COS(RADIANS(E1250))*COS(RADIANS(AP1240))))&gt;90,0,$F$4*$F$5/E1249^2*(SIN(RADIANS(G1253))*SIN(RADIANS(E1250))+COS(RADIANS(G1253))*COS(RADIANS(E1250))*COS(RADIANS(AP1240))))</f>
        <v>0</v>
      </c>
      <c r="AQ1253" s="3">
        <f>IF(DEGREES(ACOS(SIN(RADIANS(G1253))*SIN(RADIANS(E1250))+COS(RADIANS(G1253))*COS(RADIANS(E1250))*COS(RADIANS(AQ1240))))&gt;90,0,$F$4*$F$5/E1249^2*(SIN(RADIANS(G1253))*SIN(RADIANS(E1250))+COS(RADIANS(G1253))*COS(RADIANS(E1250))*COS(RADIANS(AQ1240))))</f>
        <v>0</v>
      </c>
      <c r="AR1253" s="3">
        <f>IF(DEGREES(ACOS(SIN(RADIANS(G1253))*SIN(RADIANS(E1250))+COS(RADIANS(G1253))*COS(RADIANS(E1250))*COS(RADIANS(AR1240))))&gt;90,0,$F$4*$F$5/E1249^2*(SIN(RADIANS(G1253))*SIN(RADIANS(E1250))+COS(RADIANS(G1253))*COS(RADIANS(E1250))*COS(RADIANS(AR1240))))</f>
        <v>0</v>
      </c>
    </row>
    <row r="1254" spans="2:44" ht="15.75" customHeight="1" x14ac:dyDescent="0.2">
      <c r="G1254" s="3">
        <v>-30</v>
      </c>
      <c r="I1254" s="3">
        <f>IF(DEGREES(ACOS(SIN(RADIANS(G1254))*SIN(RADIANS(E1250))+COS(RADIANS(G1254))*COS(RADIANS(E1250))*COS(RADIANS(I1240))))&gt;90,0,$F$4*$F$5/E1249^2*(SIN(RADIANS(G1254))*SIN(RADIANS(E1250))+COS(RADIANS(G1254))*COS(RADIANS(E1250))*COS(RADIANS(I1240))))</f>
        <v>0</v>
      </c>
      <c r="J1254" s="3">
        <f>IF(DEGREES(ACOS(SIN(RADIANS(G1254))*SIN(RADIANS(E1250))+COS(RADIANS(G1254))*COS(RADIANS(E1250))*COS(RADIANS(J1240))))&gt;90,0,$F$4*$F$5/E1249^2*(SIN(RADIANS(G1254))*SIN(RADIANS(E1250))+COS(RADIANS(G1254))*COS(RADIANS(E1250))*COS(RADIANS(J1240))))</f>
        <v>0</v>
      </c>
      <c r="K1254" s="3">
        <f>IF(DEGREES(ACOS(SIN(RADIANS(G1254))*SIN(RADIANS(E1250))+COS(RADIANS(G1254))*COS(RADIANS(E1250))*COS(RADIANS(K1240))))&gt;90,0,$F$4*$F$5/E1249^2*(SIN(RADIANS(G1254))*SIN(RADIANS(E1250))+COS(RADIANS(G1254))*COS(RADIANS(E1250))*COS(RADIANS(K1240))))</f>
        <v>0</v>
      </c>
      <c r="L1254" s="3">
        <f>IF(DEGREES(ACOS(SIN(RADIANS(G1254))*SIN(RADIANS(E1250))+COS(RADIANS(G1254))*COS(RADIANS(E1250))*COS(RADIANS(L1240))))&gt;90,0,$F$4*$F$5/E1249^2*(SIN(RADIANS(G1254))*SIN(RADIANS(E1250))+COS(RADIANS(G1254))*COS(RADIANS(E1250))*COS(RADIANS(L1240))))</f>
        <v>0</v>
      </c>
      <c r="M1254" s="3">
        <f>IF(DEGREES(ACOS(SIN(RADIANS(G1254))*SIN(RADIANS(E1250))+COS(RADIANS(G1254))*COS(RADIANS(E1250))*COS(RADIANS(M1240))))&gt;90,0,$F$4*$F$5/E1249^2*(SIN(RADIANS(G1254))*SIN(RADIANS(E1250))+COS(RADIANS(G1254))*COS(RADIANS(E1250))*COS(RADIANS(M1240))))</f>
        <v>0</v>
      </c>
      <c r="N1254" s="3">
        <f>IF(DEGREES(ACOS(SIN(RADIANS(G1254))*SIN(RADIANS(E1250))+COS(RADIANS(G1254))*COS(RADIANS(E1250))*COS(RADIANS(N1240))))&gt;90,0,$F$4*$F$5/E1249^2*(SIN(RADIANS(G1254))*SIN(RADIANS(E1250))+COS(RADIANS(G1254))*COS(RADIANS(E1250))*COS(RADIANS(N1240))))</f>
        <v>0</v>
      </c>
      <c r="O1254" s="3">
        <f>IF(DEGREES(ACOS(SIN(RADIANS(G1254))*SIN(RADIANS(E1250))+COS(RADIANS(G1254))*COS(RADIANS(E1250))*COS(RADIANS(O1240))))&gt;90,0,$F$4*$F$5/E1249^2*(SIN(RADIANS(G1254))*SIN(RADIANS(E1250))+COS(RADIANS(G1254))*COS(RADIANS(E1250))*COS(RADIANS(O1240))))</f>
        <v>0</v>
      </c>
      <c r="P1254" s="3">
        <f>IF(DEGREES(ACOS(SIN(RADIANS(G1254))*SIN(RADIANS(E1250))+COS(RADIANS(G1254))*COS(RADIANS(E1250))*COS(RADIANS(P1240))))&gt;90,0,$F$4*$F$5/E1249^2*(SIN(RADIANS(G1254))*SIN(RADIANS(E1250))+COS(RADIANS(G1254))*COS(RADIANS(E1250))*COS(RADIANS(P1240))))</f>
        <v>0</v>
      </c>
      <c r="Q1254" s="3">
        <f>IF(DEGREES(ACOS(SIN(RADIANS(G1254))*SIN(RADIANS(E1250))+COS(RADIANS(G1254))*COS(RADIANS(E1250))*COS(RADIANS(Q1240))))&gt;90,0,$F$4*$F$5/E1249^2*(SIN(RADIANS(G1254))*SIN(RADIANS(E1250))+COS(RADIANS(G1254))*COS(RADIANS(E1250))*COS(RADIANS(Q1240))))</f>
        <v>0</v>
      </c>
      <c r="R1254" s="3" t="e">
        <f>IF(DEGREES(ACOS(SIN(RADIANS(G1254))*SIN(RADIANS(E1250))+COS(RADIANS(G1254))*COS(RADIANS(E1250))*COS(RADIANS(R1240))))&gt;90,0,$F$4*$F$5/E1249^2*(SIN(RADIANS(G1254))*SIN(RADIANS(E1250))+COS(RADIANS(G1254))*COS(RADIANS(E1250))*COS(RADIANS(R1240))))</f>
        <v>#DIV/0!</v>
      </c>
      <c r="S1254" s="3" t="e">
        <f>IF(DEGREES(ACOS(SIN(RADIANS(G1254))*SIN(RADIANS(E1250))+COS(RADIANS(G1254))*COS(RADIANS(E1250))*COS(RADIANS(S1240))))&gt;90,0,$F$4*$F$5/E1249^2*(SIN(RADIANS(G1254))*SIN(RADIANS(E1250))+COS(RADIANS(G1254))*COS(RADIANS(E1250))*COS(RADIANS(S1240))))</f>
        <v>#DIV/0!</v>
      </c>
      <c r="T1254" s="3" t="e">
        <f>IF(DEGREES(ACOS(SIN(RADIANS(G1254))*SIN(RADIANS(E1250))+COS(RADIANS(G1254))*COS(RADIANS(E1250))*COS(RADIANS(T1240))))&gt;90,0,$F$4*$F$5/E1249^2*(SIN(RADIANS(G1254))*SIN(RADIANS(E1250))+COS(RADIANS(G1254))*COS(RADIANS(E1250))*COS(RADIANS(T1240))))</f>
        <v>#DIV/0!</v>
      </c>
      <c r="U1254" s="3" t="e">
        <f>IF(DEGREES(ACOS(SIN(RADIANS(G1254))*SIN(RADIANS(E1250))+COS(RADIANS(G1254))*COS(RADIANS(E1250))*COS(RADIANS(U1240))))&gt;90,0,$F$4*$F$5/E1249^2*(SIN(RADIANS(G1254))*SIN(RADIANS(E1250))+COS(RADIANS(G1254))*COS(RADIANS(E1250))*COS(RADIANS(U1240))))</f>
        <v>#DIV/0!</v>
      </c>
      <c r="V1254" s="3" t="e">
        <f>IF(DEGREES(ACOS(SIN(RADIANS(G1254))*SIN(RADIANS(E1250))+COS(RADIANS(G1254))*COS(RADIANS(E1250))*COS(RADIANS(V1240))))&gt;90,0,$F$4*$F$5/E1249^2*(SIN(RADIANS(G1254))*SIN(RADIANS(E1250))+COS(RADIANS(G1254))*COS(RADIANS(E1250))*COS(RADIANS(V1240))))</f>
        <v>#DIV/0!</v>
      </c>
      <c r="W1254" s="3" t="e">
        <f>IF(DEGREES(ACOS(SIN(RADIANS(G1254))*SIN(RADIANS(E1250))+COS(RADIANS(G1254))*COS(RADIANS(E1250))*COS(RADIANS(W1240))))&gt;90,0,$F$4*$F$5/E1249^2*(SIN(RADIANS(G1254))*SIN(RADIANS(E1250))+COS(RADIANS(G1254))*COS(RADIANS(E1250))*COS(RADIANS(W1240))))</f>
        <v>#DIV/0!</v>
      </c>
      <c r="X1254" s="3" t="e">
        <f>IF(DEGREES(ACOS(SIN(RADIANS(G1254))*SIN(RADIANS(E1250))+COS(RADIANS(G1254))*COS(RADIANS(E1250))*COS(RADIANS(X1240))))&gt;90,0,$F$4*$F$5/E1249^2*(SIN(RADIANS(G1254))*SIN(RADIANS(E1250))+COS(RADIANS(G1254))*COS(RADIANS(E1250))*COS(RADIANS(X1240))))</f>
        <v>#DIV/0!</v>
      </c>
      <c r="Y1254" s="3" t="e">
        <f>IF(DEGREES(ACOS(SIN(RADIANS(G1254))*SIN(RADIANS(E1250))+COS(RADIANS(G1254))*COS(RADIANS(E1250))*COS(RADIANS(Y1240))))&gt;90,0,$F$4*$F$5/E1249^2*(SIN(RADIANS(G1254))*SIN(RADIANS(E1250))+COS(RADIANS(G1254))*COS(RADIANS(E1250))*COS(RADIANS(Y1240))))</f>
        <v>#DIV/0!</v>
      </c>
      <c r="Z1254" s="3" t="e">
        <f>IF(DEGREES(ACOS(SIN(RADIANS(G1254))*SIN(RADIANS(E1250))+COS(RADIANS(G1254))*COS(RADIANS(E1250))*COS(RADIANS(Z1240))))&gt;90,0,$F$4*$F$5/E1249^2*(SIN(RADIANS(G1254))*SIN(RADIANS(E1250))+COS(RADIANS(G1254))*COS(RADIANS(E1250))*COS(RADIANS(Z1240))))</f>
        <v>#DIV/0!</v>
      </c>
      <c r="AA1254" s="3" t="e">
        <f>IF(DEGREES(ACOS(SIN(RADIANS(G1254))*SIN(RADIANS(E1250))+COS(RADIANS(G1254))*COS(RADIANS(E1250))*COS(RADIANS(AA1240))))&gt;90,0,$F$4*$F$5/E1249^2*(SIN(RADIANS(G1254))*SIN(RADIANS(E1250))+COS(RADIANS(G1254))*COS(RADIANS(E1250))*COS(RADIANS(AA1240))))</f>
        <v>#DIV/0!</v>
      </c>
      <c r="AB1254" s="3" t="e">
        <f>IF(DEGREES(ACOS(SIN(RADIANS(G1254))*SIN(RADIANS(E1250))+COS(RADIANS(G1254))*COS(RADIANS(E1250))*COS(RADIANS(AB1240))))&gt;90,0,$F$4*$F$5/E1249^2*(SIN(RADIANS(G1254))*SIN(RADIANS(E1250))+COS(RADIANS(G1254))*COS(RADIANS(E1250))*COS(RADIANS(AB1240))))</f>
        <v>#DIV/0!</v>
      </c>
      <c r="AC1254" s="3" t="e">
        <f>IF(DEGREES(ACOS(SIN(RADIANS(G1254))*SIN(RADIANS(E1250))+COS(RADIANS(G1254))*COS(RADIANS(E1250))*COS(RADIANS(AC1240))))&gt;90,0,$F$4*$F$5/E1249^2*(SIN(RADIANS(G1254))*SIN(RADIANS(E1250))+COS(RADIANS(G1254))*COS(RADIANS(E1250))*COS(RADIANS(AC1240))))</f>
        <v>#DIV/0!</v>
      </c>
      <c r="AD1254" s="3" t="e">
        <f>IF(DEGREES(ACOS(SIN(RADIANS(G1254))*SIN(RADIANS(E1250))+COS(RADIANS(G1254))*COS(RADIANS(E1250))*COS(RADIANS(AD1240))))&gt;90,0,$F$4*$F$5/E1249^2*(SIN(RADIANS(G1254))*SIN(RADIANS(E1250))+COS(RADIANS(G1254))*COS(RADIANS(E1250))*COS(RADIANS(AD1240))))</f>
        <v>#DIV/0!</v>
      </c>
      <c r="AE1254" s="3" t="e">
        <f>IF(DEGREES(ACOS(SIN(RADIANS(G1254))*SIN(RADIANS(E1250))+COS(RADIANS(G1254))*COS(RADIANS(E1250))*COS(RADIANS(AE1240))))&gt;90,0,$F$4*$F$5/E1249^2*(SIN(RADIANS(G1254))*SIN(RADIANS(E1250))+COS(RADIANS(G1254))*COS(RADIANS(E1250))*COS(RADIANS(AE1240))))</f>
        <v>#DIV/0!</v>
      </c>
      <c r="AF1254" s="3" t="e">
        <f>IF(DEGREES(ACOS(SIN(RADIANS(G1254))*SIN(RADIANS(E1250))+COS(RADIANS(G1254))*COS(RADIANS(E1250))*COS(RADIANS(AF1240))))&gt;90,0,$F$4*$F$5/E1249^2*(SIN(RADIANS(G1254))*SIN(RADIANS(E1250))+COS(RADIANS(G1254))*COS(RADIANS(E1250))*COS(RADIANS(AF1240))))</f>
        <v>#DIV/0!</v>
      </c>
      <c r="AG1254" s="3" t="e">
        <f>IF(DEGREES(ACOS(SIN(RADIANS(G1254))*SIN(RADIANS(E1250))+COS(RADIANS(G1254))*COS(RADIANS(E1250))*COS(RADIANS(AG1240))))&gt;90,0,$F$4*$F$5/E1249^2*(SIN(RADIANS(G1254))*SIN(RADIANS(E1250))+COS(RADIANS(G1254))*COS(RADIANS(E1250))*COS(RADIANS(AG1240))))</f>
        <v>#DIV/0!</v>
      </c>
      <c r="AH1254" s="3" t="e">
        <f>IF(DEGREES(ACOS(SIN(RADIANS(G1254))*SIN(RADIANS(E1250))+COS(RADIANS(G1254))*COS(RADIANS(E1250))*COS(RADIANS(AH1240))))&gt;90,0,$F$4*$F$5/E1249^2*(SIN(RADIANS(G1254))*SIN(RADIANS(E1250))+COS(RADIANS(G1254))*COS(RADIANS(E1250))*COS(RADIANS(AH1240))))</f>
        <v>#DIV/0!</v>
      </c>
      <c r="AI1254" s="3" t="e">
        <f>IF(DEGREES(ACOS(SIN(RADIANS(G1254))*SIN(RADIANS(E1250))+COS(RADIANS(G1254))*COS(RADIANS(E1250))*COS(RADIANS(AI1240))))&gt;90,0,$F$4*$F$5/E1249^2*(SIN(RADIANS(G1254))*SIN(RADIANS(E1250))+COS(RADIANS(G1254))*COS(RADIANS(E1250))*COS(RADIANS(AI1240))))</f>
        <v>#DIV/0!</v>
      </c>
      <c r="AJ1254" s="3" t="e">
        <f>IF(DEGREES(ACOS(SIN(RADIANS(G1254))*SIN(RADIANS(E1250))+COS(RADIANS(G1254))*COS(RADIANS(E1250))*COS(RADIANS(AJ1240))))&gt;90,0,$F$4*$F$5/E1249^2*(SIN(RADIANS(G1254))*SIN(RADIANS(E1250))+COS(RADIANS(G1254))*COS(RADIANS(E1250))*COS(RADIANS(AJ1240))))</f>
        <v>#DIV/0!</v>
      </c>
      <c r="AK1254" s="3">
        <f>IF(DEGREES(ACOS(SIN(RADIANS(G1254))*SIN(RADIANS(E1250))+COS(RADIANS(G1254))*COS(RADIANS(E1250))*COS(RADIANS(AK1240))))&gt;90,0,$F$4*$F$5/E1249^2*(SIN(RADIANS(G1254))*SIN(RADIANS(E1250))+COS(RADIANS(G1254))*COS(RADIANS(E1250))*COS(RADIANS(AK1240))))</f>
        <v>0</v>
      </c>
      <c r="AL1254" s="3">
        <f>IF(DEGREES(ACOS(SIN(RADIANS(G1254))*SIN(RADIANS(E1250))+COS(RADIANS(G1254))*COS(RADIANS(E1250))*COS(RADIANS(AL1240))))&gt;90,0,$F$4*$F$5/E1249^2*(SIN(RADIANS(G1254))*SIN(RADIANS(E1250))+COS(RADIANS(G1254))*COS(RADIANS(E1250))*COS(RADIANS(AL1240))))</f>
        <v>0</v>
      </c>
      <c r="AM1254" s="3">
        <f>IF(DEGREES(ACOS(SIN(RADIANS(G1254))*SIN(RADIANS(E1250))+COS(RADIANS(G1254))*COS(RADIANS(E1250))*COS(RADIANS(AM1240))))&gt;90,0,$F$4*$F$5/E1249^2*(SIN(RADIANS(G1254))*SIN(RADIANS(E1250))+COS(RADIANS(G1254))*COS(RADIANS(E1250))*COS(RADIANS(AM1240))))</f>
        <v>0</v>
      </c>
      <c r="AN1254" s="3">
        <f>IF(DEGREES(ACOS(SIN(RADIANS(G1254))*SIN(RADIANS(E1250))+COS(RADIANS(G1254))*COS(RADIANS(E1250))*COS(RADIANS(AN1240))))&gt;90,0,$F$4*$F$5/E1249^2*(SIN(RADIANS(G1254))*SIN(RADIANS(E1250))+COS(RADIANS(G1254))*COS(RADIANS(E1250))*COS(RADIANS(AN1240))))</f>
        <v>0</v>
      </c>
      <c r="AO1254" s="3">
        <f>IF(DEGREES(ACOS(SIN(RADIANS(G1254))*SIN(RADIANS(E1250))+COS(RADIANS(G1254))*COS(RADIANS(E1250))*COS(RADIANS(AO1240))))&gt;90,0,$F$4*$F$5/E1249^2*(SIN(RADIANS(G1254))*SIN(RADIANS(E1250))+COS(RADIANS(G1254))*COS(RADIANS(E1250))*COS(RADIANS(AO1240))))</f>
        <v>0</v>
      </c>
      <c r="AP1254" s="3">
        <f>IF(DEGREES(ACOS(SIN(RADIANS(G1254))*SIN(RADIANS(E1250))+COS(RADIANS(G1254))*COS(RADIANS(E1250))*COS(RADIANS(AP1240))))&gt;90,0,$F$4*$F$5/E1249^2*(SIN(RADIANS(G1254))*SIN(RADIANS(E1250))+COS(RADIANS(G1254))*COS(RADIANS(E1250))*COS(RADIANS(AP1240))))</f>
        <v>0</v>
      </c>
      <c r="AQ1254" s="3">
        <f>IF(DEGREES(ACOS(SIN(RADIANS(G1254))*SIN(RADIANS(E1250))+COS(RADIANS(G1254))*COS(RADIANS(E1250))*COS(RADIANS(AQ1240))))&gt;90,0,$F$4*$F$5/E1249^2*(SIN(RADIANS(G1254))*SIN(RADIANS(E1250))+COS(RADIANS(G1254))*COS(RADIANS(E1250))*COS(RADIANS(AQ1240))))</f>
        <v>0</v>
      </c>
      <c r="AR1254" s="3">
        <f>IF(DEGREES(ACOS(SIN(RADIANS(G1254))*SIN(RADIANS(E1250))+COS(RADIANS(G1254))*COS(RADIANS(E1250))*COS(RADIANS(AR1240))))&gt;90,0,$F$4*$F$5/E1249^2*(SIN(RADIANS(G1254))*SIN(RADIANS(E1250))+COS(RADIANS(G1254))*COS(RADIANS(E1250))*COS(RADIANS(AR1240))))</f>
        <v>0</v>
      </c>
    </row>
    <row r="1255" spans="2:44" ht="15.75" customHeight="1" x14ac:dyDescent="0.2">
      <c r="G1255" s="3">
        <v>-40</v>
      </c>
      <c r="I1255" s="3">
        <f>IF(DEGREES(ACOS(SIN(RADIANS(G1255))*SIN(RADIANS(E1250))+COS(RADIANS(G1255))*COS(RADIANS(E1250))*COS(RADIANS(I1240))))&gt;90,0,$F$4*$F$5/E1249^2*(SIN(RADIANS(G1255))*SIN(RADIANS(E1250))+COS(RADIANS(G1255))*COS(RADIANS(E1250))*COS(RADIANS(I1240))))</f>
        <v>0</v>
      </c>
      <c r="J1255" s="3">
        <f>IF(DEGREES(ACOS(SIN(RADIANS(G1255))*SIN(RADIANS(E1250))+COS(RADIANS(G1255))*COS(RADIANS(E1250))*COS(RADIANS(J1240))))&gt;90,0,$F$4*$F$5/E1249^2*(SIN(RADIANS(G1255))*SIN(RADIANS(E1250))+COS(RADIANS(G1255))*COS(RADIANS(E1250))*COS(RADIANS(J1240))))</f>
        <v>0</v>
      </c>
      <c r="K1255" s="3">
        <f>IF(DEGREES(ACOS(SIN(RADIANS(G1255))*SIN(RADIANS(E1250))+COS(RADIANS(G1255))*COS(RADIANS(E1250))*COS(RADIANS(K1240))))&gt;90,0,$F$4*$F$5/E1249^2*(SIN(RADIANS(G1255))*SIN(RADIANS(E1250))+COS(RADIANS(G1255))*COS(RADIANS(E1250))*COS(RADIANS(K1240))))</f>
        <v>0</v>
      </c>
      <c r="L1255" s="3">
        <f>IF(DEGREES(ACOS(SIN(RADIANS(G1255))*SIN(RADIANS(E1250))+COS(RADIANS(G1255))*COS(RADIANS(E1250))*COS(RADIANS(L1240))))&gt;90,0,$F$4*$F$5/E1249^2*(SIN(RADIANS(G1255))*SIN(RADIANS(E1250))+COS(RADIANS(G1255))*COS(RADIANS(E1250))*COS(RADIANS(L1240))))</f>
        <v>0</v>
      </c>
      <c r="M1255" s="3">
        <f>IF(DEGREES(ACOS(SIN(RADIANS(G1255))*SIN(RADIANS(E1250))+COS(RADIANS(G1255))*COS(RADIANS(E1250))*COS(RADIANS(M1240))))&gt;90,0,$F$4*$F$5/E1249^2*(SIN(RADIANS(G1255))*SIN(RADIANS(E1250))+COS(RADIANS(G1255))*COS(RADIANS(E1250))*COS(RADIANS(M1240))))</f>
        <v>0</v>
      </c>
      <c r="N1255" s="3">
        <f>IF(DEGREES(ACOS(SIN(RADIANS(G1255))*SIN(RADIANS(E1250))+COS(RADIANS(G1255))*COS(RADIANS(E1250))*COS(RADIANS(N1240))))&gt;90,0,$F$4*$F$5/E1249^2*(SIN(RADIANS(G1255))*SIN(RADIANS(E1250))+COS(RADIANS(G1255))*COS(RADIANS(E1250))*COS(RADIANS(N1240))))</f>
        <v>0</v>
      </c>
      <c r="O1255" s="3">
        <f>IF(DEGREES(ACOS(SIN(RADIANS(G1255))*SIN(RADIANS(E1250))+COS(RADIANS(G1255))*COS(RADIANS(E1250))*COS(RADIANS(O1240))))&gt;90,0,$F$4*$F$5/E1249^2*(SIN(RADIANS(G1255))*SIN(RADIANS(E1250))+COS(RADIANS(G1255))*COS(RADIANS(E1250))*COS(RADIANS(O1240))))</f>
        <v>0</v>
      </c>
      <c r="P1255" s="3">
        <f>IF(DEGREES(ACOS(SIN(RADIANS(G1255))*SIN(RADIANS(E1250))+COS(RADIANS(G1255))*COS(RADIANS(E1250))*COS(RADIANS(P1240))))&gt;90,0,$F$4*$F$5/E1249^2*(SIN(RADIANS(G1255))*SIN(RADIANS(E1250))+COS(RADIANS(G1255))*COS(RADIANS(E1250))*COS(RADIANS(P1240))))</f>
        <v>0</v>
      </c>
      <c r="Q1255" s="3">
        <f>IF(DEGREES(ACOS(SIN(RADIANS(G1255))*SIN(RADIANS(E1250))+COS(RADIANS(G1255))*COS(RADIANS(E1250))*COS(RADIANS(Q1240))))&gt;90,0,$F$4*$F$5/E1249^2*(SIN(RADIANS(G1255))*SIN(RADIANS(E1250))+COS(RADIANS(G1255))*COS(RADIANS(E1250))*COS(RADIANS(Q1240))))</f>
        <v>0</v>
      </c>
      <c r="R1255" s="3" t="e">
        <f>IF(DEGREES(ACOS(SIN(RADIANS(G1255))*SIN(RADIANS(E1250))+COS(RADIANS(G1255))*COS(RADIANS(E1250))*COS(RADIANS(R1240))))&gt;90,0,$F$4*$F$5/E1249^2*(SIN(RADIANS(G1255))*SIN(RADIANS(E1250))+COS(RADIANS(G1255))*COS(RADIANS(E1250))*COS(RADIANS(R1240))))</f>
        <v>#DIV/0!</v>
      </c>
      <c r="S1255" s="3" t="e">
        <f>IF(DEGREES(ACOS(SIN(RADIANS(G1255))*SIN(RADIANS(E1250))+COS(RADIANS(G1255))*COS(RADIANS(E1250))*COS(RADIANS(S1240))))&gt;90,0,$F$4*$F$5/E1249^2*(SIN(RADIANS(G1255))*SIN(RADIANS(E1250))+COS(RADIANS(G1255))*COS(RADIANS(E1250))*COS(RADIANS(S1240))))</f>
        <v>#DIV/0!</v>
      </c>
      <c r="T1255" s="3" t="e">
        <f>IF(DEGREES(ACOS(SIN(RADIANS(G1255))*SIN(RADIANS(E1250))+COS(RADIANS(G1255))*COS(RADIANS(E1250))*COS(RADIANS(T1240))))&gt;90,0,$F$4*$F$5/E1249^2*(SIN(RADIANS(G1255))*SIN(RADIANS(E1250))+COS(RADIANS(G1255))*COS(RADIANS(E1250))*COS(RADIANS(T1240))))</f>
        <v>#DIV/0!</v>
      </c>
      <c r="U1255" s="3" t="e">
        <f>IF(DEGREES(ACOS(SIN(RADIANS(G1255))*SIN(RADIANS(E1250))+COS(RADIANS(G1255))*COS(RADIANS(E1250))*COS(RADIANS(U1240))))&gt;90,0,$F$4*$F$5/E1249^2*(SIN(RADIANS(G1255))*SIN(RADIANS(E1250))+COS(RADIANS(G1255))*COS(RADIANS(E1250))*COS(RADIANS(U1240))))</f>
        <v>#DIV/0!</v>
      </c>
      <c r="V1255" s="3" t="e">
        <f>IF(DEGREES(ACOS(SIN(RADIANS(G1255))*SIN(RADIANS(E1250))+COS(RADIANS(G1255))*COS(RADIANS(E1250))*COS(RADIANS(V1240))))&gt;90,0,$F$4*$F$5/E1249^2*(SIN(RADIANS(G1255))*SIN(RADIANS(E1250))+COS(RADIANS(G1255))*COS(RADIANS(E1250))*COS(RADIANS(V1240))))</f>
        <v>#DIV/0!</v>
      </c>
      <c r="W1255" s="3" t="e">
        <f>IF(DEGREES(ACOS(SIN(RADIANS(G1255))*SIN(RADIANS(E1250))+COS(RADIANS(G1255))*COS(RADIANS(E1250))*COS(RADIANS(W1240))))&gt;90,0,$F$4*$F$5/E1249^2*(SIN(RADIANS(G1255))*SIN(RADIANS(E1250))+COS(RADIANS(G1255))*COS(RADIANS(E1250))*COS(RADIANS(W1240))))</f>
        <v>#DIV/0!</v>
      </c>
      <c r="X1255" s="3" t="e">
        <f>IF(DEGREES(ACOS(SIN(RADIANS(G1255))*SIN(RADIANS(E1250))+COS(RADIANS(G1255))*COS(RADIANS(E1250))*COS(RADIANS(X1240))))&gt;90,0,$F$4*$F$5/E1249^2*(SIN(RADIANS(G1255))*SIN(RADIANS(E1250))+COS(RADIANS(G1255))*COS(RADIANS(E1250))*COS(RADIANS(X1240))))</f>
        <v>#DIV/0!</v>
      </c>
      <c r="Y1255" s="3" t="e">
        <f>IF(DEGREES(ACOS(SIN(RADIANS(G1255))*SIN(RADIANS(E1250))+COS(RADIANS(G1255))*COS(RADIANS(E1250))*COS(RADIANS(Y1240))))&gt;90,0,$F$4*$F$5/E1249^2*(SIN(RADIANS(G1255))*SIN(RADIANS(E1250))+COS(RADIANS(G1255))*COS(RADIANS(E1250))*COS(RADIANS(Y1240))))</f>
        <v>#DIV/0!</v>
      </c>
      <c r="Z1255" s="3" t="e">
        <f>IF(DEGREES(ACOS(SIN(RADIANS(G1255))*SIN(RADIANS(E1250))+COS(RADIANS(G1255))*COS(RADIANS(E1250))*COS(RADIANS(Z1240))))&gt;90,0,$F$4*$F$5/E1249^2*(SIN(RADIANS(G1255))*SIN(RADIANS(E1250))+COS(RADIANS(G1255))*COS(RADIANS(E1250))*COS(RADIANS(Z1240))))</f>
        <v>#DIV/0!</v>
      </c>
      <c r="AA1255" s="3" t="e">
        <f>IF(DEGREES(ACOS(SIN(RADIANS(G1255))*SIN(RADIANS(E1250))+COS(RADIANS(G1255))*COS(RADIANS(E1250))*COS(RADIANS(AA1240))))&gt;90,0,$F$4*$F$5/E1249^2*(SIN(RADIANS(G1255))*SIN(RADIANS(E1250))+COS(RADIANS(G1255))*COS(RADIANS(E1250))*COS(RADIANS(AA1240))))</f>
        <v>#DIV/0!</v>
      </c>
      <c r="AB1255" s="3" t="e">
        <f>IF(DEGREES(ACOS(SIN(RADIANS(G1255))*SIN(RADIANS(E1250))+COS(RADIANS(G1255))*COS(RADIANS(E1250))*COS(RADIANS(AB1240))))&gt;90,0,$F$4*$F$5/E1249^2*(SIN(RADIANS(G1255))*SIN(RADIANS(E1250))+COS(RADIANS(G1255))*COS(RADIANS(E1250))*COS(RADIANS(AB1240))))</f>
        <v>#DIV/0!</v>
      </c>
      <c r="AC1255" s="3" t="e">
        <f>IF(DEGREES(ACOS(SIN(RADIANS(G1255))*SIN(RADIANS(E1250))+COS(RADIANS(G1255))*COS(RADIANS(E1250))*COS(RADIANS(AC1240))))&gt;90,0,$F$4*$F$5/E1249^2*(SIN(RADIANS(G1255))*SIN(RADIANS(E1250))+COS(RADIANS(G1255))*COS(RADIANS(E1250))*COS(RADIANS(AC1240))))</f>
        <v>#DIV/0!</v>
      </c>
      <c r="AD1255" s="3" t="e">
        <f>IF(DEGREES(ACOS(SIN(RADIANS(G1255))*SIN(RADIANS(E1250))+COS(RADIANS(G1255))*COS(RADIANS(E1250))*COS(RADIANS(AD1240))))&gt;90,0,$F$4*$F$5/E1249^2*(SIN(RADIANS(G1255))*SIN(RADIANS(E1250))+COS(RADIANS(G1255))*COS(RADIANS(E1250))*COS(RADIANS(AD1240))))</f>
        <v>#DIV/0!</v>
      </c>
      <c r="AE1255" s="3" t="e">
        <f>IF(DEGREES(ACOS(SIN(RADIANS(G1255))*SIN(RADIANS(E1250))+COS(RADIANS(G1255))*COS(RADIANS(E1250))*COS(RADIANS(AE1240))))&gt;90,0,$F$4*$F$5/E1249^2*(SIN(RADIANS(G1255))*SIN(RADIANS(E1250))+COS(RADIANS(G1255))*COS(RADIANS(E1250))*COS(RADIANS(AE1240))))</f>
        <v>#DIV/0!</v>
      </c>
      <c r="AF1255" s="3" t="e">
        <f>IF(DEGREES(ACOS(SIN(RADIANS(G1255))*SIN(RADIANS(E1250))+COS(RADIANS(G1255))*COS(RADIANS(E1250))*COS(RADIANS(AF1240))))&gt;90,0,$F$4*$F$5/E1249^2*(SIN(RADIANS(G1255))*SIN(RADIANS(E1250))+COS(RADIANS(G1255))*COS(RADIANS(E1250))*COS(RADIANS(AF1240))))</f>
        <v>#DIV/0!</v>
      </c>
      <c r="AG1255" s="3" t="e">
        <f>IF(DEGREES(ACOS(SIN(RADIANS(G1255))*SIN(RADIANS(E1250))+COS(RADIANS(G1255))*COS(RADIANS(E1250))*COS(RADIANS(AG1240))))&gt;90,0,$F$4*$F$5/E1249^2*(SIN(RADIANS(G1255))*SIN(RADIANS(E1250))+COS(RADIANS(G1255))*COS(RADIANS(E1250))*COS(RADIANS(AG1240))))</f>
        <v>#DIV/0!</v>
      </c>
      <c r="AH1255" s="3" t="e">
        <f>IF(DEGREES(ACOS(SIN(RADIANS(G1255))*SIN(RADIANS(E1250))+COS(RADIANS(G1255))*COS(RADIANS(E1250))*COS(RADIANS(AH1240))))&gt;90,0,$F$4*$F$5/E1249^2*(SIN(RADIANS(G1255))*SIN(RADIANS(E1250))+COS(RADIANS(G1255))*COS(RADIANS(E1250))*COS(RADIANS(AH1240))))</f>
        <v>#DIV/0!</v>
      </c>
      <c r="AI1255" s="3" t="e">
        <f>IF(DEGREES(ACOS(SIN(RADIANS(G1255))*SIN(RADIANS(E1250))+COS(RADIANS(G1255))*COS(RADIANS(E1250))*COS(RADIANS(AI1240))))&gt;90,0,$F$4*$F$5/E1249^2*(SIN(RADIANS(G1255))*SIN(RADIANS(E1250))+COS(RADIANS(G1255))*COS(RADIANS(E1250))*COS(RADIANS(AI1240))))</f>
        <v>#DIV/0!</v>
      </c>
      <c r="AJ1255" s="3" t="e">
        <f>IF(DEGREES(ACOS(SIN(RADIANS(G1255))*SIN(RADIANS(E1250))+COS(RADIANS(G1255))*COS(RADIANS(E1250))*COS(RADIANS(AJ1240))))&gt;90,0,$F$4*$F$5/E1249^2*(SIN(RADIANS(G1255))*SIN(RADIANS(E1250))+COS(RADIANS(G1255))*COS(RADIANS(E1250))*COS(RADIANS(AJ1240))))</f>
        <v>#DIV/0!</v>
      </c>
      <c r="AK1255" s="3">
        <f>IF(DEGREES(ACOS(SIN(RADIANS(G1255))*SIN(RADIANS(E1250))+COS(RADIANS(G1255))*COS(RADIANS(E1250))*COS(RADIANS(AK1240))))&gt;90,0,$F$4*$F$5/E1249^2*(SIN(RADIANS(G1255))*SIN(RADIANS(E1250))+COS(RADIANS(G1255))*COS(RADIANS(E1250))*COS(RADIANS(AK1240))))</f>
        <v>0</v>
      </c>
      <c r="AL1255" s="3">
        <f>IF(DEGREES(ACOS(SIN(RADIANS(G1255))*SIN(RADIANS(E1250))+COS(RADIANS(G1255))*COS(RADIANS(E1250))*COS(RADIANS(AL1240))))&gt;90,0,$F$4*$F$5/E1249^2*(SIN(RADIANS(G1255))*SIN(RADIANS(E1250))+COS(RADIANS(G1255))*COS(RADIANS(E1250))*COS(RADIANS(AL1240))))</f>
        <v>0</v>
      </c>
      <c r="AM1255" s="3">
        <f>IF(DEGREES(ACOS(SIN(RADIANS(G1255))*SIN(RADIANS(E1250))+COS(RADIANS(G1255))*COS(RADIANS(E1250))*COS(RADIANS(AM1240))))&gt;90,0,$F$4*$F$5/E1249^2*(SIN(RADIANS(G1255))*SIN(RADIANS(E1250))+COS(RADIANS(G1255))*COS(RADIANS(E1250))*COS(RADIANS(AM1240))))</f>
        <v>0</v>
      </c>
      <c r="AN1255" s="3">
        <f>IF(DEGREES(ACOS(SIN(RADIANS(G1255))*SIN(RADIANS(E1250))+COS(RADIANS(G1255))*COS(RADIANS(E1250))*COS(RADIANS(AN1240))))&gt;90,0,$F$4*$F$5/E1249^2*(SIN(RADIANS(G1255))*SIN(RADIANS(E1250))+COS(RADIANS(G1255))*COS(RADIANS(E1250))*COS(RADIANS(AN1240))))</f>
        <v>0</v>
      </c>
      <c r="AO1255" s="3">
        <f>IF(DEGREES(ACOS(SIN(RADIANS(G1255))*SIN(RADIANS(E1250))+COS(RADIANS(G1255))*COS(RADIANS(E1250))*COS(RADIANS(AO1240))))&gt;90,0,$F$4*$F$5/E1249^2*(SIN(RADIANS(G1255))*SIN(RADIANS(E1250))+COS(RADIANS(G1255))*COS(RADIANS(E1250))*COS(RADIANS(AO1240))))</f>
        <v>0</v>
      </c>
      <c r="AP1255" s="3">
        <f>IF(DEGREES(ACOS(SIN(RADIANS(G1255))*SIN(RADIANS(E1250))+COS(RADIANS(G1255))*COS(RADIANS(E1250))*COS(RADIANS(AP1240))))&gt;90,0,$F$4*$F$5/E1249^2*(SIN(RADIANS(G1255))*SIN(RADIANS(E1250))+COS(RADIANS(G1255))*COS(RADIANS(E1250))*COS(RADIANS(AP1240))))</f>
        <v>0</v>
      </c>
      <c r="AQ1255" s="3">
        <f>IF(DEGREES(ACOS(SIN(RADIANS(G1255))*SIN(RADIANS(E1250))+COS(RADIANS(G1255))*COS(RADIANS(E1250))*COS(RADIANS(AQ1240))))&gt;90,0,$F$4*$F$5/E1249^2*(SIN(RADIANS(G1255))*SIN(RADIANS(E1250))+COS(RADIANS(G1255))*COS(RADIANS(E1250))*COS(RADIANS(AQ1240))))</f>
        <v>0</v>
      </c>
      <c r="AR1255" s="3">
        <f>IF(DEGREES(ACOS(SIN(RADIANS(G1255))*SIN(RADIANS(E1250))+COS(RADIANS(G1255))*COS(RADIANS(E1250))*COS(RADIANS(AR1240))))&gt;90,0,$F$4*$F$5/E1249^2*(SIN(RADIANS(G1255))*SIN(RADIANS(E1250))+COS(RADIANS(G1255))*COS(RADIANS(E1250))*COS(RADIANS(AR1240))))</f>
        <v>0</v>
      </c>
    </row>
    <row r="1256" spans="2:44" ht="15.75" customHeight="1" x14ac:dyDescent="0.2">
      <c r="G1256" s="3">
        <v>-50</v>
      </c>
      <c r="I1256" s="3">
        <f>IF(DEGREES(ACOS(SIN(RADIANS(G1256))*SIN(RADIANS(E1250))+COS(RADIANS(G1256))*COS(RADIANS(E1250))*COS(RADIANS(I1240))))&gt;90,0,$F$4*$F$5/E1249^2*(SIN(RADIANS(G1256))*SIN(RADIANS(E1250))+COS(RADIANS(G1256))*COS(RADIANS(E1250))*COS(RADIANS(I1240))))</f>
        <v>0</v>
      </c>
      <c r="J1256" s="3">
        <f>IF(DEGREES(ACOS(SIN(RADIANS(G1256))*SIN(RADIANS(E1250))+COS(RADIANS(G1256))*COS(RADIANS(E1250))*COS(RADIANS(J1240))))&gt;90,0,$F$4*$F$5/E1249^2*(SIN(RADIANS(G1256))*SIN(RADIANS(E1250))+COS(RADIANS(G1256))*COS(RADIANS(E1250))*COS(RADIANS(J1240))))</f>
        <v>0</v>
      </c>
      <c r="K1256" s="3">
        <f>IF(DEGREES(ACOS(SIN(RADIANS(G1256))*SIN(RADIANS(E1250))+COS(RADIANS(G1256))*COS(RADIANS(E1250))*COS(RADIANS(K1240))))&gt;90,0,$F$4*$F$5/E1249^2*(SIN(RADIANS(G1256))*SIN(RADIANS(E1250))+COS(RADIANS(G1256))*COS(RADIANS(E1250))*COS(RADIANS(K1240))))</f>
        <v>0</v>
      </c>
      <c r="L1256" s="3">
        <f>IF(DEGREES(ACOS(SIN(RADIANS(G1256))*SIN(RADIANS(E1250))+COS(RADIANS(G1256))*COS(RADIANS(E1250))*COS(RADIANS(L1240))))&gt;90,0,$F$4*$F$5/E1249^2*(SIN(RADIANS(G1256))*SIN(RADIANS(E1250))+COS(RADIANS(G1256))*COS(RADIANS(E1250))*COS(RADIANS(L1240))))</f>
        <v>0</v>
      </c>
      <c r="M1256" s="3">
        <f>IF(DEGREES(ACOS(SIN(RADIANS(G1256))*SIN(RADIANS(E1250))+COS(RADIANS(G1256))*COS(RADIANS(E1250))*COS(RADIANS(M1240))))&gt;90,0,$F$4*$F$5/E1249^2*(SIN(RADIANS(G1256))*SIN(RADIANS(E1250))+COS(RADIANS(G1256))*COS(RADIANS(E1250))*COS(RADIANS(M1240))))</f>
        <v>0</v>
      </c>
      <c r="N1256" s="3">
        <f>IF(DEGREES(ACOS(SIN(RADIANS(G1256))*SIN(RADIANS(E1250))+COS(RADIANS(G1256))*COS(RADIANS(E1250))*COS(RADIANS(N1240))))&gt;90,0,$F$4*$F$5/E1249^2*(SIN(RADIANS(G1256))*SIN(RADIANS(E1250))+COS(RADIANS(G1256))*COS(RADIANS(E1250))*COS(RADIANS(N1240))))</f>
        <v>0</v>
      </c>
      <c r="O1256" s="3">
        <f>IF(DEGREES(ACOS(SIN(RADIANS(G1256))*SIN(RADIANS(E1250))+COS(RADIANS(G1256))*COS(RADIANS(E1250))*COS(RADIANS(O1240))))&gt;90,0,$F$4*$F$5/E1249^2*(SIN(RADIANS(G1256))*SIN(RADIANS(E1250))+COS(RADIANS(G1256))*COS(RADIANS(E1250))*COS(RADIANS(O1240))))</f>
        <v>0</v>
      </c>
      <c r="P1256" s="3">
        <f>IF(DEGREES(ACOS(SIN(RADIANS(G1256))*SIN(RADIANS(E1250))+COS(RADIANS(G1256))*COS(RADIANS(E1250))*COS(RADIANS(P1240))))&gt;90,0,$F$4*$F$5/E1249^2*(SIN(RADIANS(G1256))*SIN(RADIANS(E1250))+COS(RADIANS(G1256))*COS(RADIANS(E1250))*COS(RADIANS(P1240))))</f>
        <v>0</v>
      </c>
      <c r="Q1256" s="3">
        <f>IF(DEGREES(ACOS(SIN(RADIANS(G1256))*SIN(RADIANS(E1250))+COS(RADIANS(G1256))*COS(RADIANS(E1250))*COS(RADIANS(Q1240))))&gt;90,0,$F$4*$F$5/E1249^2*(SIN(RADIANS(G1256))*SIN(RADIANS(E1250))+COS(RADIANS(G1256))*COS(RADIANS(E1250))*COS(RADIANS(Q1240))))</f>
        <v>0</v>
      </c>
      <c r="R1256" s="3" t="e">
        <f>IF(DEGREES(ACOS(SIN(RADIANS(G1256))*SIN(RADIANS(E1250))+COS(RADIANS(G1256))*COS(RADIANS(E1250))*COS(RADIANS(R1240))))&gt;90,0,$F$4*$F$5/E1249^2*(SIN(RADIANS(G1256))*SIN(RADIANS(E1250))+COS(RADIANS(G1256))*COS(RADIANS(E1250))*COS(RADIANS(R1240))))</f>
        <v>#DIV/0!</v>
      </c>
      <c r="S1256" s="3" t="e">
        <f>IF(DEGREES(ACOS(SIN(RADIANS(G1256))*SIN(RADIANS(E1250))+COS(RADIANS(G1256))*COS(RADIANS(E1250))*COS(RADIANS(S1240))))&gt;90,0,$F$4*$F$5/E1249^2*(SIN(RADIANS(G1256))*SIN(RADIANS(E1250))+COS(RADIANS(G1256))*COS(RADIANS(E1250))*COS(RADIANS(S1240))))</f>
        <v>#DIV/0!</v>
      </c>
      <c r="T1256" s="3" t="e">
        <f>IF(DEGREES(ACOS(SIN(RADIANS(G1256))*SIN(RADIANS(E1250))+COS(RADIANS(G1256))*COS(RADIANS(E1250))*COS(RADIANS(T1240))))&gt;90,0,$F$4*$F$5/E1249^2*(SIN(RADIANS(G1256))*SIN(RADIANS(E1250))+COS(RADIANS(G1256))*COS(RADIANS(E1250))*COS(RADIANS(T1240))))</f>
        <v>#DIV/0!</v>
      </c>
      <c r="U1256" s="3" t="e">
        <f>IF(DEGREES(ACOS(SIN(RADIANS(G1256))*SIN(RADIANS(E1250))+COS(RADIANS(G1256))*COS(RADIANS(E1250))*COS(RADIANS(U1240))))&gt;90,0,$F$4*$F$5/E1249^2*(SIN(RADIANS(G1256))*SIN(RADIANS(E1250))+COS(RADIANS(G1256))*COS(RADIANS(E1250))*COS(RADIANS(U1240))))</f>
        <v>#DIV/0!</v>
      </c>
      <c r="V1256" s="3" t="e">
        <f>IF(DEGREES(ACOS(SIN(RADIANS(G1256))*SIN(RADIANS(E1250))+COS(RADIANS(G1256))*COS(RADIANS(E1250))*COS(RADIANS(V1240))))&gt;90,0,$F$4*$F$5/E1249^2*(SIN(RADIANS(G1256))*SIN(RADIANS(E1250))+COS(RADIANS(G1256))*COS(RADIANS(E1250))*COS(RADIANS(V1240))))</f>
        <v>#DIV/0!</v>
      </c>
      <c r="W1256" s="3" t="e">
        <f>IF(DEGREES(ACOS(SIN(RADIANS(G1256))*SIN(RADIANS(E1250))+COS(RADIANS(G1256))*COS(RADIANS(E1250))*COS(RADIANS(W1240))))&gt;90,0,$F$4*$F$5/E1249^2*(SIN(RADIANS(G1256))*SIN(RADIANS(E1250))+COS(RADIANS(G1256))*COS(RADIANS(E1250))*COS(RADIANS(W1240))))</f>
        <v>#DIV/0!</v>
      </c>
      <c r="X1256" s="3" t="e">
        <f>IF(DEGREES(ACOS(SIN(RADIANS(G1256))*SIN(RADIANS(E1250))+COS(RADIANS(G1256))*COS(RADIANS(E1250))*COS(RADIANS(X1240))))&gt;90,0,$F$4*$F$5/E1249^2*(SIN(RADIANS(G1256))*SIN(RADIANS(E1250))+COS(RADIANS(G1256))*COS(RADIANS(E1250))*COS(RADIANS(X1240))))</f>
        <v>#DIV/0!</v>
      </c>
      <c r="Y1256" s="3" t="e">
        <f>IF(DEGREES(ACOS(SIN(RADIANS(G1256))*SIN(RADIANS(E1250))+COS(RADIANS(G1256))*COS(RADIANS(E1250))*COS(RADIANS(Y1240))))&gt;90,0,$F$4*$F$5/E1249^2*(SIN(RADIANS(G1256))*SIN(RADIANS(E1250))+COS(RADIANS(G1256))*COS(RADIANS(E1250))*COS(RADIANS(Y1240))))</f>
        <v>#DIV/0!</v>
      </c>
      <c r="Z1256" s="3" t="e">
        <f>IF(DEGREES(ACOS(SIN(RADIANS(G1256))*SIN(RADIANS(E1250))+COS(RADIANS(G1256))*COS(RADIANS(E1250))*COS(RADIANS(Z1240))))&gt;90,0,$F$4*$F$5/E1249^2*(SIN(RADIANS(G1256))*SIN(RADIANS(E1250))+COS(RADIANS(G1256))*COS(RADIANS(E1250))*COS(RADIANS(Z1240))))</f>
        <v>#DIV/0!</v>
      </c>
      <c r="AA1256" s="3" t="e">
        <f>IF(DEGREES(ACOS(SIN(RADIANS(G1256))*SIN(RADIANS(E1250))+COS(RADIANS(G1256))*COS(RADIANS(E1250))*COS(RADIANS(AA1240))))&gt;90,0,$F$4*$F$5/E1249^2*(SIN(RADIANS(G1256))*SIN(RADIANS(E1250))+COS(RADIANS(G1256))*COS(RADIANS(E1250))*COS(RADIANS(AA1240))))</f>
        <v>#DIV/0!</v>
      </c>
      <c r="AB1256" s="3" t="e">
        <f>IF(DEGREES(ACOS(SIN(RADIANS(G1256))*SIN(RADIANS(E1250))+COS(RADIANS(G1256))*COS(RADIANS(E1250))*COS(RADIANS(AB1240))))&gt;90,0,$F$4*$F$5/E1249^2*(SIN(RADIANS(G1256))*SIN(RADIANS(E1250))+COS(RADIANS(G1256))*COS(RADIANS(E1250))*COS(RADIANS(AB1240))))</f>
        <v>#DIV/0!</v>
      </c>
      <c r="AC1256" s="3" t="e">
        <f>IF(DEGREES(ACOS(SIN(RADIANS(G1256))*SIN(RADIANS(E1250))+COS(RADIANS(G1256))*COS(RADIANS(E1250))*COS(RADIANS(AC1240))))&gt;90,0,$F$4*$F$5/E1249^2*(SIN(RADIANS(G1256))*SIN(RADIANS(E1250))+COS(RADIANS(G1256))*COS(RADIANS(E1250))*COS(RADIANS(AC1240))))</f>
        <v>#DIV/0!</v>
      </c>
      <c r="AD1256" s="3" t="e">
        <f>IF(DEGREES(ACOS(SIN(RADIANS(G1256))*SIN(RADIANS(E1250))+COS(RADIANS(G1256))*COS(RADIANS(E1250))*COS(RADIANS(AD1240))))&gt;90,0,$F$4*$F$5/E1249^2*(SIN(RADIANS(G1256))*SIN(RADIANS(E1250))+COS(RADIANS(G1256))*COS(RADIANS(E1250))*COS(RADIANS(AD1240))))</f>
        <v>#DIV/0!</v>
      </c>
      <c r="AE1256" s="3" t="e">
        <f>IF(DEGREES(ACOS(SIN(RADIANS(G1256))*SIN(RADIANS(E1250))+COS(RADIANS(G1256))*COS(RADIANS(E1250))*COS(RADIANS(AE1240))))&gt;90,0,$F$4*$F$5/E1249^2*(SIN(RADIANS(G1256))*SIN(RADIANS(E1250))+COS(RADIANS(G1256))*COS(RADIANS(E1250))*COS(RADIANS(AE1240))))</f>
        <v>#DIV/0!</v>
      </c>
      <c r="AF1256" s="3" t="e">
        <f>IF(DEGREES(ACOS(SIN(RADIANS(G1256))*SIN(RADIANS(E1250))+COS(RADIANS(G1256))*COS(RADIANS(E1250))*COS(RADIANS(AF1240))))&gt;90,0,$F$4*$F$5/E1249^2*(SIN(RADIANS(G1256))*SIN(RADIANS(E1250))+COS(RADIANS(G1256))*COS(RADIANS(E1250))*COS(RADIANS(AF1240))))</f>
        <v>#DIV/0!</v>
      </c>
      <c r="AG1256" s="3" t="e">
        <f>IF(DEGREES(ACOS(SIN(RADIANS(G1256))*SIN(RADIANS(E1250))+COS(RADIANS(G1256))*COS(RADIANS(E1250))*COS(RADIANS(AG1240))))&gt;90,0,$F$4*$F$5/E1249^2*(SIN(RADIANS(G1256))*SIN(RADIANS(E1250))+COS(RADIANS(G1256))*COS(RADIANS(E1250))*COS(RADIANS(AG1240))))</f>
        <v>#DIV/0!</v>
      </c>
      <c r="AH1256" s="3" t="e">
        <f>IF(DEGREES(ACOS(SIN(RADIANS(G1256))*SIN(RADIANS(E1250))+COS(RADIANS(G1256))*COS(RADIANS(E1250))*COS(RADIANS(AH1240))))&gt;90,0,$F$4*$F$5/E1249^2*(SIN(RADIANS(G1256))*SIN(RADIANS(E1250))+COS(RADIANS(G1256))*COS(RADIANS(E1250))*COS(RADIANS(AH1240))))</f>
        <v>#DIV/0!</v>
      </c>
      <c r="AI1256" s="3" t="e">
        <f>IF(DEGREES(ACOS(SIN(RADIANS(G1256))*SIN(RADIANS(E1250))+COS(RADIANS(G1256))*COS(RADIANS(E1250))*COS(RADIANS(AI1240))))&gt;90,0,$F$4*$F$5/E1249^2*(SIN(RADIANS(G1256))*SIN(RADIANS(E1250))+COS(RADIANS(G1256))*COS(RADIANS(E1250))*COS(RADIANS(AI1240))))</f>
        <v>#DIV/0!</v>
      </c>
      <c r="AJ1256" s="3" t="e">
        <f>IF(DEGREES(ACOS(SIN(RADIANS(G1256))*SIN(RADIANS(E1250))+COS(RADIANS(G1256))*COS(RADIANS(E1250))*COS(RADIANS(AJ1240))))&gt;90,0,$F$4*$F$5/E1249^2*(SIN(RADIANS(G1256))*SIN(RADIANS(E1250))+COS(RADIANS(G1256))*COS(RADIANS(E1250))*COS(RADIANS(AJ1240))))</f>
        <v>#DIV/0!</v>
      </c>
      <c r="AK1256" s="3">
        <f>IF(DEGREES(ACOS(SIN(RADIANS(G1256))*SIN(RADIANS(E1250))+COS(RADIANS(G1256))*COS(RADIANS(E1250))*COS(RADIANS(AK1240))))&gt;90,0,$F$4*$F$5/E1249^2*(SIN(RADIANS(G1256))*SIN(RADIANS(E1250))+COS(RADIANS(G1256))*COS(RADIANS(E1250))*COS(RADIANS(AK1240))))</f>
        <v>0</v>
      </c>
      <c r="AL1256" s="3">
        <f>IF(DEGREES(ACOS(SIN(RADIANS(G1256))*SIN(RADIANS(E1250))+COS(RADIANS(G1256))*COS(RADIANS(E1250))*COS(RADIANS(AL1240))))&gt;90,0,$F$4*$F$5/E1249^2*(SIN(RADIANS(G1256))*SIN(RADIANS(E1250))+COS(RADIANS(G1256))*COS(RADIANS(E1250))*COS(RADIANS(AL1240))))</f>
        <v>0</v>
      </c>
      <c r="AM1256" s="3">
        <f>IF(DEGREES(ACOS(SIN(RADIANS(G1256))*SIN(RADIANS(E1250))+COS(RADIANS(G1256))*COS(RADIANS(E1250))*COS(RADIANS(AM1240))))&gt;90,0,$F$4*$F$5/E1249^2*(SIN(RADIANS(G1256))*SIN(RADIANS(E1250))+COS(RADIANS(G1256))*COS(RADIANS(E1250))*COS(RADIANS(AM1240))))</f>
        <v>0</v>
      </c>
      <c r="AN1256" s="3">
        <f>IF(DEGREES(ACOS(SIN(RADIANS(G1256))*SIN(RADIANS(E1250))+COS(RADIANS(G1256))*COS(RADIANS(E1250))*COS(RADIANS(AN1240))))&gt;90,0,$F$4*$F$5/E1249^2*(SIN(RADIANS(G1256))*SIN(RADIANS(E1250))+COS(RADIANS(G1256))*COS(RADIANS(E1250))*COS(RADIANS(AN1240))))</f>
        <v>0</v>
      </c>
      <c r="AO1256" s="3">
        <f>IF(DEGREES(ACOS(SIN(RADIANS(G1256))*SIN(RADIANS(E1250))+COS(RADIANS(G1256))*COS(RADIANS(E1250))*COS(RADIANS(AO1240))))&gt;90,0,$F$4*$F$5/E1249^2*(SIN(RADIANS(G1256))*SIN(RADIANS(E1250))+COS(RADIANS(G1256))*COS(RADIANS(E1250))*COS(RADIANS(AO1240))))</f>
        <v>0</v>
      </c>
      <c r="AP1256" s="3">
        <f>IF(DEGREES(ACOS(SIN(RADIANS(G1256))*SIN(RADIANS(E1250))+COS(RADIANS(G1256))*COS(RADIANS(E1250))*COS(RADIANS(AP1240))))&gt;90,0,$F$4*$F$5/E1249^2*(SIN(RADIANS(G1256))*SIN(RADIANS(E1250))+COS(RADIANS(G1256))*COS(RADIANS(E1250))*COS(RADIANS(AP1240))))</f>
        <v>0</v>
      </c>
      <c r="AQ1256" s="3">
        <f>IF(DEGREES(ACOS(SIN(RADIANS(G1256))*SIN(RADIANS(E1250))+COS(RADIANS(G1256))*COS(RADIANS(E1250))*COS(RADIANS(AQ1240))))&gt;90,0,$F$4*$F$5/E1249^2*(SIN(RADIANS(G1256))*SIN(RADIANS(E1250))+COS(RADIANS(G1256))*COS(RADIANS(E1250))*COS(RADIANS(AQ1240))))</f>
        <v>0</v>
      </c>
      <c r="AR1256" s="3">
        <f>IF(DEGREES(ACOS(SIN(RADIANS(G1256))*SIN(RADIANS(E1250))+COS(RADIANS(G1256))*COS(RADIANS(E1250))*COS(RADIANS(AR1240))))&gt;90,0,$F$4*$F$5/E1249^2*(SIN(RADIANS(G1256))*SIN(RADIANS(E1250))+COS(RADIANS(G1256))*COS(RADIANS(E1250))*COS(RADIANS(AR1240))))</f>
        <v>0</v>
      </c>
    </row>
    <row r="1257" spans="2:44" ht="15.75" customHeight="1" x14ac:dyDescent="0.2">
      <c r="G1257" s="3">
        <v>-60</v>
      </c>
      <c r="I1257" s="3">
        <f>IF(DEGREES(ACOS(SIN(RADIANS(G1257))*SIN(RADIANS(E1250))+COS(RADIANS(G1257))*COS(RADIANS(E1250))*COS(RADIANS(I1240))))&gt;90,0,$F$4*$F$5/E1249^2*(SIN(RADIANS(G1257))*SIN(RADIANS(E1250))+COS(RADIANS(G1257))*COS(RADIANS(E1250))*COS(RADIANS(I1240))))</f>
        <v>0</v>
      </c>
      <c r="J1257" s="3">
        <f>IF(DEGREES(ACOS(SIN(RADIANS(G1257))*SIN(RADIANS(E1250))+COS(RADIANS(G1257))*COS(RADIANS(E1250))*COS(RADIANS(J1240))))&gt;90,0,$F$4*$F$5/E1249^2*(SIN(RADIANS(G1257))*SIN(RADIANS(E1250))+COS(RADIANS(G1257))*COS(RADIANS(E1250))*COS(RADIANS(J1240))))</f>
        <v>0</v>
      </c>
      <c r="K1257" s="3">
        <f>IF(DEGREES(ACOS(SIN(RADIANS(G1257))*SIN(RADIANS(E1250))+COS(RADIANS(G1257))*COS(RADIANS(E1250))*COS(RADIANS(K1240))))&gt;90,0,$F$4*$F$5/E1249^2*(SIN(RADIANS(G1257))*SIN(RADIANS(E1250))+COS(RADIANS(G1257))*COS(RADIANS(E1250))*COS(RADIANS(K1240))))</f>
        <v>0</v>
      </c>
      <c r="L1257" s="3">
        <f>IF(DEGREES(ACOS(SIN(RADIANS(G1257))*SIN(RADIANS(E1250))+COS(RADIANS(G1257))*COS(RADIANS(E1250))*COS(RADIANS(L1240))))&gt;90,0,$F$4*$F$5/E1249^2*(SIN(RADIANS(G1257))*SIN(RADIANS(E1250))+COS(RADIANS(G1257))*COS(RADIANS(E1250))*COS(RADIANS(L1240))))</f>
        <v>0</v>
      </c>
      <c r="M1257" s="3">
        <f>IF(DEGREES(ACOS(SIN(RADIANS(G1257))*SIN(RADIANS(E1250))+COS(RADIANS(G1257))*COS(RADIANS(E1250))*COS(RADIANS(M1240))))&gt;90,0,$F$4*$F$5/E1249^2*(SIN(RADIANS(G1257))*SIN(RADIANS(E1250))+COS(RADIANS(G1257))*COS(RADIANS(E1250))*COS(RADIANS(M1240))))</f>
        <v>0</v>
      </c>
      <c r="N1257" s="3">
        <f>IF(DEGREES(ACOS(SIN(RADIANS(G1257))*SIN(RADIANS(E1250))+COS(RADIANS(G1257))*COS(RADIANS(E1250))*COS(RADIANS(N1240))))&gt;90,0,$F$4*$F$5/E1249^2*(SIN(RADIANS(G1257))*SIN(RADIANS(E1250))+COS(RADIANS(G1257))*COS(RADIANS(E1250))*COS(RADIANS(N1240))))</f>
        <v>0</v>
      </c>
      <c r="O1257" s="3">
        <f>IF(DEGREES(ACOS(SIN(RADIANS(G1257))*SIN(RADIANS(E1250))+COS(RADIANS(G1257))*COS(RADIANS(E1250))*COS(RADIANS(O1240))))&gt;90,0,$F$4*$F$5/E1249^2*(SIN(RADIANS(G1257))*SIN(RADIANS(E1250))+COS(RADIANS(G1257))*COS(RADIANS(E1250))*COS(RADIANS(O1240))))</f>
        <v>0</v>
      </c>
      <c r="P1257" s="3">
        <f>IF(DEGREES(ACOS(SIN(RADIANS(G1257))*SIN(RADIANS(E1250))+COS(RADIANS(G1257))*COS(RADIANS(E1250))*COS(RADIANS(P1240))))&gt;90,0,$F$4*$F$5/E1249^2*(SIN(RADIANS(G1257))*SIN(RADIANS(E1250))+COS(RADIANS(G1257))*COS(RADIANS(E1250))*COS(RADIANS(P1240))))</f>
        <v>0</v>
      </c>
      <c r="Q1257" s="3">
        <f>IF(DEGREES(ACOS(SIN(RADIANS(G1257))*SIN(RADIANS(E1250))+COS(RADIANS(G1257))*COS(RADIANS(E1250))*COS(RADIANS(Q1240))))&gt;90,0,$F$4*$F$5/E1249^2*(SIN(RADIANS(G1257))*SIN(RADIANS(E1250))+COS(RADIANS(G1257))*COS(RADIANS(E1250))*COS(RADIANS(Q1240))))</f>
        <v>0</v>
      </c>
      <c r="R1257" s="3" t="e">
        <f>IF(DEGREES(ACOS(SIN(RADIANS(G1257))*SIN(RADIANS(E1250))+COS(RADIANS(G1257))*COS(RADIANS(E1250))*COS(RADIANS(R1240))))&gt;90,0,$F$4*$F$5/E1249^2*(SIN(RADIANS(G1257))*SIN(RADIANS(E1250))+COS(RADIANS(G1257))*COS(RADIANS(E1250))*COS(RADIANS(R1240))))</f>
        <v>#DIV/0!</v>
      </c>
      <c r="S1257" s="3" t="e">
        <f>IF(DEGREES(ACOS(SIN(RADIANS(G1257))*SIN(RADIANS(E1250))+COS(RADIANS(G1257))*COS(RADIANS(E1250))*COS(RADIANS(S1240))))&gt;90,0,$F$4*$F$5/E1249^2*(SIN(RADIANS(G1257))*SIN(RADIANS(E1250))+COS(RADIANS(G1257))*COS(RADIANS(E1250))*COS(RADIANS(S1240))))</f>
        <v>#DIV/0!</v>
      </c>
      <c r="T1257" s="3" t="e">
        <f>IF(DEGREES(ACOS(SIN(RADIANS(G1257))*SIN(RADIANS(E1250))+COS(RADIANS(G1257))*COS(RADIANS(E1250))*COS(RADIANS(T1240))))&gt;90,0,$F$4*$F$5/E1249^2*(SIN(RADIANS(G1257))*SIN(RADIANS(E1250))+COS(RADIANS(G1257))*COS(RADIANS(E1250))*COS(RADIANS(T1240))))</f>
        <v>#DIV/0!</v>
      </c>
      <c r="U1257" s="3" t="e">
        <f>IF(DEGREES(ACOS(SIN(RADIANS(G1257))*SIN(RADIANS(E1250))+COS(RADIANS(G1257))*COS(RADIANS(E1250))*COS(RADIANS(U1240))))&gt;90,0,$F$4*$F$5/E1249^2*(SIN(RADIANS(G1257))*SIN(RADIANS(E1250))+COS(RADIANS(G1257))*COS(RADIANS(E1250))*COS(RADIANS(U1240))))</f>
        <v>#DIV/0!</v>
      </c>
      <c r="V1257" s="3" t="e">
        <f>IF(DEGREES(ACOS(SIN(RADIANS(G1257))*SIN(RADIANS(E1250))+COS(RADIANS(G1257))*COS(RADIANS(E1250))*COS(RADIANS(V1240))))&gt;90,0,$F$4*$F$5/E1249^2*(SIN(RADIANS(G1257))*SIN(RADIANS(E1250))+COS(RADIANS(G1257))*COS(RADIANS(E1250))*COS(RADIANS(V1240))))</f>
        <v>#DIV/0!</v>
      </c>
      <c r="W1257" s="3" t="e">
        <f>IF(DEGREES(ACOS(SIN(RADIANS(G1257))*SIN(RADIANS(E1250))+COS(RADIANS(G1257))*COS(RADIANS(E1250))*COS(RADIANS(W1240))))&gt;90,0,$F$4*$F$5/E1249^2*(SIN(RADIANS(G1257))*SIN(RADIANS(E1250))+COS(RADIANS(G1257))*COS(RADIANS(E1250))*COS(RADIANS(W1240))))</f>
        <v>#DIV/0!</v>
      </c>
      <c r="X1257" s="3" t="e">
        <f>IF(DEGREES(ACOS(SIN(RADIANS(G1257))*SIN(RADIANS(E1250))+COS(RADIANS(G1257))*COS(RADIANS(E1250))*COS(RADIANS(X1240))))&gt;90,0,$F$4*$F$5/E1249^2*(SIN(RADIANS(G1257))*SIN(RADIANS(E1250))+COS(RADIANS(G1257))*COS(RADIANS(E1250))*COS(RADIANS(X1240))))</f>
        <v>#DIV/0!</v>
      </c>
      <c r="Y1257" s="3" t="e">
        <f>IF(DEGREES(ACOS(SIN(RADIANS(G1257))*SIN(RADIANS(E1250))+COS(RADIANS(G1257))*COS(RADIANS(E1250))*COS(RADIANS(Y1240))))&gt;90,0,$F$4*$F$5/E1249^2*(SIN(RADIANS(G1257))*SIN(RADIANS(E1250))+COS(RADIANS(G1257))*COS(RADIANS(E1250))*COS(RADIANS(Y1240))))</f>
        <v>#DIV/0!</v>
      </c>
      <c r="Z1257" s="3" t="e">
        <f>IF(DEGREES(ACOS(SIN(RADIANS(G1257))*SIN(RADIANS(E1250))+COS(RADIANS(G1257))*COS(RADIANS(E1250))*COS(RADIANS(Z1240))))&gt;90,0,$F$4*$F$5/E1249^2*(SIN(RADIANS(G1257))*SIN(RADIANS(E1250))+COS(RADIANS(G1257))*COS(RADIANS(E1250))*COS(RADIANS(Z1240))))</f>
        <v>#DIV/0!</v>
      </c>
      <c r="AA1257" s="3" t="e">
        <f>IF(DEGREES(ACOS(SIN(RADIANS(G1257))*SIN(RADIANS(E1250))+COS(RADIANS(G1257))*COS(RADIANS(E1250))*COS(RADIANS(AA1240))))&gt;90,0,$F$4*$F$5/E1249^2*(SIN(RADIANS(G1257))*SIN(RADIANS(E1250))+COS(RADIANS(G1257))*COS(RADIANS(E1250))*COS(RADIANS(AA1240))))</f>
        <v>#DIV/0!</v>
      </c>
      <c r="AB1257" s="3" t="e">
        <f>IF(DEGREES(ACOS(SIN(RADIANS(G1257))*SIN(RADIANS(E1250))+COS(RADIANS(G1257))*COS(RADIANS(E1250))*COS(RADIANS(AB1240))))&gt;90,0,$F$4*$F$5/E1249^2*(SIN(RADIANS(G1257))*SIN(RADIANS(E1250))+COS(RADIANS(G1257))*COS(RADIANS(E1250))*COS(RADIANS(AB1240))))</f>
        <v>#DIV/0!</v>
      </c>
      <c r="AC1257" s="3" t="e">
        <f>IF(DEGREES(ACOS(SIN(RADIANS(G1257))*SIN(RADIANS(E1250))+COS(RADIANS(G1257))*COS(RADIANS(E1250))*COS(RADIANS(AC1240))))&gt;90,0,$F$4*$F$5/E1249^2*(SIN(RADIANS(G1257))*SIN(RADIANS(E1250))+COS(RADIANS(G1257))*COS(RADIANS(E1250))*COS(RADIANS(AC1240))))</f>
        <v>#DIV/0!</v>
      </c>
      <c r="AD1257" s="3" t="e">
        <f>IF(DEGREES(ACOS(SIN(RADIANS(G1257))*SIN(RADIANS(E1250))+COS(RADIANS(G1257))*COS(RADIANS(E1250))*COS(RADIANS(AD1240))))&gt;90,0,$F$4*$F$5/E1249^2*(SIN(RADIANS(G1257))*SIN(RADIANS(E1250))+COS(RADIANS(G1257))*COS(RADIANS(E1250))*COS(RADIANS(AD1240))))</f>
        <v>#DIV/0!</v>
      </c>
      <c r="AE1257" s="3" t="e">
        <f>IF(DEGREES(ACOS(SIN(RADIANS(G1257))*SIN(RADIANS(E1250))+COS(RADIANS(G1257))*COS(RADIANS(E1250))*COS(RADIANS(AE1240))))&gt;90,0,$F$4*$F$5/E1249^2*(SIN(RADIANS(G1257))*SIN(RADIANS(E1250))+COS(RADIANS(G1257))*COS(RADIANS(E1250))*COS(RADIANS(AE1240))))</f>
        <v>#DIV/0!</v>
      </c>
      <c r="AF1257" s="3" t="e">
        <f>IF(DEGREES(ACOS(SIN(RADIANS(G1257))*SIN(RADIANS(E1250))+COS(RADIANS(G1257))*COS(RADIANS(E1250))*COS(RADIANS(AF1240))))&gt;90,0,$F$4*$F$5/E1249^2*(SIN(RADIANS(G1257))*SIN(RADIANS(E1250))+COS(RADIANS(G1257))*COS(RADIANS(E1250))*COS(RADIANS(AF1240))))</f>
        <v>#DIV/0!</v>
      </c>
      <c r="AG1257" s="3" t="e">
        <f>IF(DEGREES(ACOS(SIN(RADIANS(G1257))*SIN(RADIANS(E1250))+COS(RADIANS(G1257))*COS(RADIANS(E1250))*COS(RADIANS(AG1240))))&gt;90,0,$F$4*$F$5/E1249^2*(SIN(RADIANS(G1257))*SIN(RADIANS(E1250))+COS(RADIANS(G1257))*COS(RADIANS(E1250))*COS(RADIANS(AG1240))))</f>
        <v>#DIV/0!</v>
      </c>
      <c r="AH1257" s="3" t="e">
        <f>IF(DEGREES(ACOS(SIN(RADIANS(G1257))*SIN(RADIANS(E1250))+COS(RADIANS(G1257))*COS(RADIANS(E1250))*COS(RADIANS(AH1240))))&gt;90,0,$F$4*$F$5/E1249^2*(SIN(RADIANS(G1257))*SIN(RADIANS(E1250))+COS(RADIANS(G1257))*COS(RADIANS(E1250))*COS(RADIANS(AH1240))))</f>
        <v>#DIV/0!</v>
      </c>
      <c r="AI1257" s="3" t="e">
        <f>IF(DEGREES(ACOS(SIN(RADIANS(G1257))*SIN(RADIANS(E1250))+COS(RADIANS(G1257))*COS(RADIANS(E1250))*COS(RADIANS(AI1240))))&gt;90,0,$F$4*$F$5/E1249^2*(SIN(RADIANS(G1257))*SIN(RADIANS(E1250))+COS(RADIANS(G1257))*COS(RADIANS(E1250))*COS(RADIANS(AI1240))))</f>
        <v>#DIV/0!</v>
      </c>
      <c r="AJ1257" s="3" t="e">
        <f>IF(DEGREES(ACOS(SIN(RADIANS(G1257))*SIN(RADIANS(E1250))+COS(RADIANS(G1257))*COS(RADIANS(E1250))*COS(RADIANS(AJ1240))))&gt;90,0,$F$4*$F$5/E1249^2*(SIN(RADIANS(G1257))*SIN(RADIANS(E1250))+COS(RADIANS(G1257))*COS(RADIANS(E1250))*COS(RADIANS(AJ1240))))</f>
        <v>#DIV/0!</v>
      </c>
      <c r="AK1257" s="3">
        <f>IF(DEGREES(ACOS(SIN(RADIANS(G1257))*SIN(RADIANS(E1250))+COS(RADIANS(G1257))*COS(RADIANS(E1250))*COS(RADIANS(AK1240))))&gt;90,0,$F$4*$F$5/E1249^2*(SIN(RADIANS(G1257))*SIN(RADIANS(E1250))+COS(RADIANS(G1257))*COS(RADIANS(E1250))*COS(RADIANS(AK1240))))</f>
        <v>0</v>
      </c>
      <c r="AL1257" s="3">
        <f>IF(DEGREES(ACOS(SIN(RADIANS(G1257))*SIN(RADIANS(E1250))+COS(RADIANS(G1257))*COS(RADIANS(E1250))*COS(RADIANS(AL1240))))&gt;90,0,$F$4*$F$5/E1249^2*(SIN(RADIANS(G1257))*SIN(RADIANS(E1250))+COS(RADIANS(G1257))*COS(RADIANS(E1250))*COS(RADIANS(AL1240))))</f>
        <v>0</v>
      </c>
      <c r="AM1257" s="3">
        <f>IF(DEGREES(ACOS(SIN(RADIANS(G1257))*SIN(RADIANS(E1250))+COS(RADIANS(G1257))*COS(RADIANS(E1250))*COS(RADIANS(AM1240))))&gt;90,0,$F$4*$F$5/E1249^2*(SIN(RADIANS(G1257))*SIN(RADIANS(E1250))+COS(RADIANS(G1257))*COS(RADIANS(E1250))*COS(RADIANS(AM1240))))</f>
        <v>0</v>
      </c>
      <c r="AN1257" s="3">
        <f>IF(DEGREES(ACOS(SIN(RADIANS(G1257))*SIN(RADIANS(E1250))+COS(RADIANS(G1257))*COS(RADIANS(E1250))*COS(RADIANS(AN1240))))&gt;90,0,$F$4*$F$5/E1249^2*(SIN(RADIANS(G1257))*SIN(RADIANS(E1250))+COS(RADIANS(G1257))*COS(RADIANS(E1250))*COS(RADIANS(AN1240))))</f>
        <v>0</v>
      </c>
      <c r="AO1257" s="3">
        <f>IF(DEGREES(ACOS(SIN(RADIANS(G1257))*SIN(RADIANS(E1250))+COS(RADIANS(G1257))*COS(RADIANS(E1250))*COS(RADIANS(AO1240))))&gt;90,0,$F$4*$F$5/E1249^2*(SIN(RADIANS(G1257))*SIN(RADIANS(E1250))+COS(RADIANS(G1257))*COS(RADIANS(E1250))*COS(RADIANS(AO1240))))</f>
        <v>0</v>
      </c>
      <c r="AP1257" s="3">
        <f>IF(DEGREES(ACOS(SIN(RADIANS(G1257))*SIN(RADIANS(E1250))+COS(RADIANS(G1257))*COS(RADIANS(E1250))*COS(RADIANS(AP1240))))&gt;90,0,$F$4*$F$5/E1249^2*(SIN(RADIANS(G1257))*SIN(RADIANS(E1250))+COS(RADIANS(G1257))*COS(RADIANS(E1250))*COS(RADIANS(AP1240))))</f>
        <v>0</v>
      </c>
      <c r="AQ1257" s="3">
        <f>IF(DEGREES(ACOS(SIN(RADIANS(G1257))*SIN(RADIANS(E1250))+COS(RADIANS(G1257))*COS(RADIANS(E1250))*COS(RADIANS(AQ1240))))&gt;90,0,$F$4*$F$5/E1249^2*(SIN(RADIANS(G1257))*SIN(RADIANS(E1250))+COS(RADIANS(G1257))*COS(RADIANS(E1250))*COS(RADIANS(AQ1240))))</f>
        <v>0</v>
      </c>
      <c r="AR1257" s="3">
        <f>IF(DEGREES(ACOS(SIN(RADIANS(G1257))*SIN(RADIANS(E1250))+COS(RADIANS(G1257))*COS(RADIANS(E1250))*COS(RADIANS(AR1240))))&gt;90,0,$F$4*$F$5/E1249^2*(SIN(RADIANS(G1257))*SIN(RADIANS(E1250))+COS(RADIANS(G1257))*COS(RADIANS(E1250))*COS(RADIANS(AR1240))))</f>
        <v>0</v>
      </c>
    </row>
    <row r="1258" spans="2:44" ht="15.75" customHeight="1" x14ac:dyDescent="0.2">
      <c r="G1258" s="3">
        <v>-70</v>
      </c>
      <c r="I1258" s="3">
        <f>IF(DEGREES(ACOS(SIN(RADIANS(G1258))*SIN(RADIANS(E1250))+COS(RADIANS(G1258))*COS(RADIANS(E1250))*COS(RADIANS(I1240))))&gt;90,0,$F$4*$F$5/E1249^2*(SIN(RADIANS(G1258))*SIN(RADIANS(E1250))+COS(RADIANS(G1258))*COS(RADIANS(E1250))*COS(RADIANS(I1240))))</f>
        <v>0</v>
      </c>
      <c r="J1258" s="3">
        <f>IF(DEGREES(ACOS(SIN(RADIANS(G1258))*SIN(RADIANS(E1250))+COS(RADIANS(G1258))*COS(RADIANS(E1250))*COS(RADIANS(J1240))))&gt;90,0,$F$4*$F$5/E1249^2*(SIN(RADIANS(G1258))*SIN(RADIANS(E1250))+COS(RADIANS(G1258))*COS(RADIANS(E1250))*COS(RADIANS(J1240))))</f>
        <v>0</v>
      </c>
      <c r="K1258" s="3">
        <f>IF(DEGREES(ACOS(SIN(RADIANS(G1258))*SIN(RADIANS(E1250))+COS(RADIANS(G1258))*COS(RADIANS(E1250))*COS(RADIANS(K1240))))&gt;90,0,$F$4*$F$5/E1249^2*(SIN(RADIANS(G1258))*SIN(RADIANS(E1250))+COS(RADIANS(G1258))*COS(RADIANS(E1250))*COS(RADIANS(K1240))))</f>
        <v>0</v>
      </c>
      <c r="L1258" s="3">
        <f>IF(DEGREES(ACOS(SIN(RADIANS(G1258))*SIN(RADIANS(E1250))+COS(RADIANS(G1258))*COS(RADIANS(E1250))*COS(RADIANS(L1240))))&gt;90,0,$F$4*$F$5/E1249^2*(SIN(RADIANS(G1258))*SIN(RADIANS(E1250))+COS(RADIANS(G1258))*COS(RADIANS(E1250))*COS(RADIANS(L1240))))</f>
        <v>0</v>
      </c>
      <c r="M1258" s="3">
        <f>IF(DEGREES(ACOS(SIN(RADIANS(G1258))*SIN(RADIANS(E1250))+COS(RADIANS(G1258))*COS(RADIANS(E1250))*COS(RADIANS(M1240))))&gt;90,0,$F$4*$F$5/E1249^2*(SIN(RADIANS(G1258))*SIN(RADIANS(E1250))+COS(RADIANS(G1258))*COS(RADIANS(E1250))*COS(RADIANS(M1240))))</f>
        <v>0</v>
      </c>
      <c r="N1258" s="3">
        <f>IF(DEGREES(ACOS(SIN(RADIANS(G1258))*SIN(RADIANS(E1250))+COS(RADIANS(G1258))*COS(RADIANS(E1250))*COS(RADIANS(N1240))))&gt;90,0,$F$4*$F$5/E1249^2*(SIN(RADIANS(G1258))*SIN(RADIANS(E1250))+COS(RADIANS(G1258))*COS(RADIANS(E1250))*COS(RADIANS(N1240))))</f>
        <v>0</v>
      </c>
      <c r="O1258" s="3">
        <f>IF(DEGREES(ACOS(SIN(RADIANS(G1258))*SIN(RADIANS(E1250))+COS(RADIANS(G1258))*COS(RADIANS(E1250))*COS(RADIANS(O1240))))&gt;90,0,$F$4*$F$5/E1249^2*(SIN(RADIANS(G1258))*SIN(RADIANS(E1250))+COS(RADIANS(G1258))*COS(RADIANS(E1250))*COS(RADIANS(O1240))))</f>
        <v>0</v>
      </c>
      <c r="P1258" s="3">
        <f>IF(DEGREES(ACOS(SIN(RADIANS(G1258))*SIN(RADIANS(E1250))+COS(RADIANS(G1258))*COS(RADIANS(E1250))*COS(RADIANS(P1240))))&gt;90,0,$F$4*$F$5/E1249^2*(SIN(RADIANS(G1258))*SIN(RADIANS(E1250))+COS(RADIANS(G1258))*COS(RADIANS(E1250))*COS(RADIANS(P1240))))</f>
        <v>0</v>
      </c>
      <c r="Q1258" s="3">
        <f>IF(DEGREES(ACOS(SIN(RADIANS(G1258))*SIN(RADIANS(E1250))+COS(RADIANS(G1258))*COS(RADIANS(E1250))*COS(RADIANS(Q1240))))&gt;90,0,$F$4*$F$5/E1249^2*(SIN(RADIANS(G1258))*SIN(RADIANS(E1250))+COS(RADIANS(G1258))*COS(RADIANS(E1250))*COS(RADIANS(Q1240))))</f>
        <v>0</v>
      </c>
      <c r="R1258" s="3" t="e">
        <f>IF(DEGREES(ACOS(SIN(RADIANS(G1258))*SIN(RADIANS(E1250))+COS(RADIANS(G1258))*COS(RADIANS(E1250))*COS(RADIANS(R1240))))&gt;90,0,$F$4*$F$5/E1249^2*(SIN(RADIANS(G1258))*SIN(RADIANS(E1250))+COS(RADIANS(G1258))*COS(RADIANS(E1250))*COS(RADIANS(R1240))))</f>
        <v>#DIV/0!</v>
      </c>
      <c r="S1258" s="3" t="e">
        <f>IF(DEGREES(ACOS(SIN(RADIANS(G1258))*SIN(RADIANS(E1250))+COS(RADIANS(G1258))*COS(RADIANS(E1250))*COS(RADIANS(S1240))))&gt;90,0,$F$4*$F$5/E1249^2*(SIN(RADIANS(G1258))*SIN(RADIANS(E1250))+COS(RADIANS(G1258))*COS(RADIANS(E1250))*COS(RADIANS(S1240))))</f>
        <v>#DIV/0!</v>
      </c>
      <c r="T1258" s="3" t="e">
        <f>IF(DEGREES(ACOS(SIN(RADIANS(G1258))*SIN(RADIANS(E1250))+COS(RADIANS(G1258))*COS(RADIANS(E1250))*COS(RADIANS(T1240))))&gt;90,0,$F$4*$F$5/E1249^2*(SIN(RADIANS(G1258))*SIN(RADIANS(E1250))+COS(RADIANS(G1258))*COS(RADIANS(E1250))*COS(RADIANS(T1240))))</f>
        <v>#DIV/0!</v>
      </c>
      <c r="U1258" s="3" t="e">
        <f>IF(DEGREES(ACOS(SIN(RADIANS(G1258))*SIN(RADIANS(E1250))+COS(RADIANS(G1258))*COS(RADIANS(E1250))*COS(RADIANS(U1240))))&gt;90,0,$F$4*$F$5/E1249^2*(SIN(RADIANS(G1258))*SIN(RADIANS(E1250))+COS(RADIANS(G1258))*COS(RADIANS(E1250))*COS(RADIANS(U1240))))</f>
        <v>#DIV/0!</v>
      </c>
      <c r="V1258" s="3" t="e">
        <f>IF(DEGREES(ACOS(SIN(RADIANS(G1258))*SIN(RADIANS(E1250))+COS(RADIANS(G1258))*COS(RADIANS(E1250))*COS(RADIANS(V1240))))&gt;90,0,$F$4*$F$5/E1249^2*(SIN(RADIANS(G1258))*SIN(RADIANS(E1250))+COS(RADIANS(G1258))*COS(RADIANS(E1250))*COS(RADIANS(V1240))))</f>
        <v>#DIV/0!</v>
      </c>
      <c r="W1258" s="3" t="e">
        <f>IF(DEGREES(ACOS(SIN(RADIANS(G1258))*SIN(RADIANS(E1250))+COS(RADIANS(G1258))*COS(RADIANS(E1250))*COS(RADIANS(W1240))))&gt;90,0,$F$4*$F$5/E1249^2*(SIN(RADIANS(G1258))*SIN(RADIANS(E1250))+COS(RADIANS(G1258))*COS(RADIANS(E1250))*COS(RADIANS(W1240))))</f>
        <v>#DIV/0!</v>
      </c>
      <c r="X1258" s="3" t="e">
        <f>IF(DEGREES(ACOS(SIN(RADIANS(G1258))*SIN(RADIANS(E1250))+COS(RADIANS(G1258))*COS(RADIANS(E1250))*COS(RADIANS(X1240))))&gt;90,0,$F$4*$F$5/E1249^2*(SIN(RADIANS(G1258))*SIN(RADIANS(E1250))+COS(RADIANS(G1258))*COS(RADIANS(E1250))*COS(RADIANS(X1240))))</f>
        <v>#DIV/0!</v>
      </c>
      <c r="Y1258" s="3" t="e">
        <f>IF(DEGREES(ACOS(SIN(RADIANS(G1258))*SIN(RADIANS(E1250))+COS(RADIANS(G1258))*COS(RADIANS(E1250))*COS(RADIANS(Y1240))))&gt;90,0,$F$4*$F$5/E1249^2*(SIN(RADIANS(G1258))*SIN(RADIANS(E1250))+COS(RADIANS(G1258))*COS(RADIANS(E1250))*COS(RADIANS(Y1240))))</f>
        <v>#DIV/0!</v>
      </c>
      <c r="Z1258" s="3" t="e">
        <f>IF(DEGREES(ACOS(SIN(RADIANS(G1258))*SIN(RADIANS(E1250))+COS(RADIANS(G1258))*COS(RADIANS(E1250))*COS(RADIANS(Z1240))))&gt;90,0,$F$4*$F$5/E1249^2*(SIN(RADIANS(G1258))*SIN(RADIANS(E1250))+COS(RADIANS(G1258))*COS(RADIANS(E1250))*COS(RADIANS(Z1240))))</f>
        <v>#DIV/0!</v>
      </c>
      <c r="AA1258" s="3" t="e">
        <f>IF(DEGREES(ACOS(SIN(RADIANS(G1258))*SIN(RADIANS(E1250))+COS(RADIANS(G1258))*COS(RADIANS(E1250))*COS(RADIANS(AA1240))))&gt;90,0,$F$4*$F$5/E1249^2*(SIN(RADIANS(G1258))*SIN(RADIANS(E1250))+COS(RADIANS(G1258))*COS(RADIANS(E1250))*COS(RADIANS(AA1240))))</f>
        <v>#DIV/0!</v>
      </c>
      <c r="AB1258" s="3" t="e">
        <f>IF(DEGREES(ACOS(SIN(RADIANS(G1258))*SIN(RADIANS(E1250))+COS(RADIANS(G1258))*COS(RADIANS(E1250))*COS(RADIANS(AB1240))))&gt;90,0,$F$4*$F$5/E1249^2*(SIN(RADIANS(G1258))*SIN(RADIANS(E1250))+COS(RADIANS(G1258))*COS(RADIANS(E1250))*COS(RADIANS(AB1240))))</f>
        <v>#DIV/0!</v>
      </c>
      <c r="AC1258" s="3" t="e">
        <f>IF(DEGREES(ACOS(SIN(RADIANS(G1258))*SIN(RADIANS(E1250))+COS(RADIANS(G1258))*COS(RADIANS(E1250))*COS(RADIANS(AC1240))))&gt;90,0,$F$4*$F$5/E1249^2*(SIN(RADIANS(G1258))*SIN(RADIANS(E1250))+COS(RADIANS(G1258))*COS(RADIANS(E1250))*COS(RADIANS(AC1240))))</f>
        <v>#DIV/0!</v>
      </c>
      <c r="AD1258" s="3" t="e">
        <f>IF(DEGREES(ACOS(SIN(RADIANS(G1258))*SIN(RADIANS(E1250))+COS(RADIANS(G1258))*COS(RADIANS(E1250))*COS(RADIANS(AD1240))))&gt;90,0,$F$4*$F$5/E1249^2*(SIN(RADIANS(G1258))*SIN(RADIANS(E1250))+COS(RADIANS(G1258))*COS(RADIANS(E1250))*COS(RADIANS(AD1240))))</f>
        <v>#DIV/0!</v>
      </c>
      <c r="AE1258" s="3" t="e">
        <f>IF(DEGREES(ACOS(SIN(RADIANS(G1258))*SIN(RADIANS(E1250))+COS(RADIANS(G1258))*COS(RADIANS(E1250))*COS(RADIANS(AE1240))))&gt;90,0,$F$4*$F$5/E1249^2*(SIN(RADIANS(G1258))*SIN(RADIANS(E1250))+COS(RADIANS(G1258))*COS(RADIANS(E1250))*COS(RADIANS(AE1240))))</f>
        <v>#DIV/0!</v>
      </c>
      <c r="AF1258" s="3" t="e">
        <f>IF(DEGREES(ACOS(SIN(RADIANS(G1258))*SIN(RADIANS(E1250))+COS(RADIANS(G1258))*COS(RADIANS(E1250))*COS(RADIANS(AF1240))))&gt;90,0,$F$4*$F$5/E1249^2*(SIN(RADIANS(G1258))*SIN(RADIANS(E1250))+COS(RADIANS(G1258))*COS(RADIANS(E1250))*COS(RADIANS(AF1240))))</f>
        <v>#DIV/0!</v>
      </c>
      <c r="AG1258" s="3" t="e">
        <f>IF(DEGREES(ACOS(SIN(RADIANS(G1258))*SIN(RADIANS(E1250))+COS(RADIANS(G1258))*COS(RADIANS(E1250))*COS(RADIANS(AG1240))))&gt;90,0,$F$4*$F$5/E1249^2*(SIN(RADIANS(G1258))*SIN(RADIANS(E1250))+COS(RADIANS(G1258))*COS(RADIANS(E1250))*COS(RADIANS(AG1240))))</f>
        <v>#DIV/0!</v>
      </c>
      <c r="AH1258" s="3" t="e">
        <f>IF(DEGREES(ACOS(SIN(RADIANS(G1258))*SIN(RADIANS(E1250))+COS(RADIANS(G1258))*COS(RADIANS(E1250))*COS(RADIANS(AH1240))))&gt;90,0,$F$4*$F$5/E1249^2*(SIN(RADIANS(G1258))*SIN(RADIANS(E1250))+COS(RADIANS(G1258))*COS(RADIANS(E1250))*COS(RADIANS(AH1240))))</f>
        <v>#DIV/0!</v>
      </c>
      <c r="AI1258" s="3" t="e">
        <f>IF(DEGREES(ACOS(SIN(RADIANS(G1258))*SIN(RADIANS(E1250))+COS(RADIANS(G1258))*COS(RADIANS(E1250))*COS(RADIANS(AI1240))))&gt;90,0,$F$4*$F$5/E1249^2*(SIN(RADIANS(G1258))*SIN(RADIANS(E1250))+COS(RADIANS(G1258))*COS(RADIANS(E1250))*COS(RADIANS(AI1240))))</f>
        <v>#DIV/0!</v>
      </c>
      <c r="AJ1258" s="3" t="e">
        <f>IF(DEGREES(ACOS(SIN(RADIANS(G1258))*SIN(RADIANS(E1250))+COS(RADIANS(G1258))*COS(RADIANS(E1250))*COS(RADIANS(AJ1240))))&gt;90,0,$F$4*$F$5/E1249^2*(SIN(RADIANS(G1258))*SIN(RADIANS(E1250))+COS(RADIANS(G1258))*COS(RADIANS(E1250))*COS(RADIANS(AJ1240))))</f>
        <v>#DIV/0!</v>
      </c>
      <c r="AK1258" s="3">
        <f>IF(DEGREES(ACOS(SIN(RADIANS(G1258))*SIN(RADIANS(E1250))+COS(RADIANS(G1258))*COS(RADIANS(E1250))*COS(RADIANS(AK1240))))&gt;90,0,$F$4*$F$5/E1249^2*(SIN(RADIANS(G1258))*SIN(RADIANS(E1250))+COS(RADIANS(G1258))*COS(RADIANS(E1250))*COS(RADIANS(AK1240))))</f>
        <v>0</v>
      </c>
      <c r="AL1258" s="3">
        <f>IF(DEGREES(ACOS(SIN(RADIANS(G1258))*SIN(RADIANS(E1250))+COS(RADIANS(G1258))*COS(RADIANS(E1250))*COS(RADIANS(AL1240))))&gt;90,0,$F$4*$F$5/E1249^2*(SIN(RADIANS(G1258))*SIN(RADIANS(E1250))+COS(RADIANS(G1258))*COS(RADIANS(E1250))*COS(RADIANS(AL1240))))</f>
        <v>0</v>
      </c>
      <c r="AM1258" s="3">
        <f>IF(DEGREES(ACOS(SIN(RADIANS(G1258))*SIN(RADIANS(E1250))+COS(RADIANS(G1258))*COS(RADIANS(E1250))*COS(RADIANS(AM1240))))&gt;90,0,$F$4*$F$5/E1249^2*(SIN(RADIANS(G1258))*SIN(RADIANS(E1250))+COS(RADIANS(G1258))*COS(RADIANS(E1250))*COS(RADIANS(AM1240))))</f>
        <v>0</v>
      </c>
      <c r="AN1258" s="3">
        <f>IF(DEGREES(ACOS(SIN(RADIANS(G1258))*SIN(RADIANS(E1250))+COS(RADIANS(G1258))*COS(RADIANS(E1250))*COS(RADIANS(AN1240))))&gt;90,0,$F$4*$F$5/E1249^2*(SIN(RADIANS(G1258))*SIN(RADIANS(E1250))+COS(RADIANS(G1258))*COS(RADIANS(E1250))*COS(RADIANS(AN1240))))</f>
        <v>0</v>
      </c>
      <c r="AO1258" s="3">
        <f>IF(DEGREES(ACOS(SIN(RADIANS(G1258))*SIN(RADIANS(E1250))+COS(RADIANS(G1258))*COS(RADIANS(E1250))*COS(RADIANS(AO1240))))&gt;90,0,$F$4*$F$5/E1249^2*(SIN(RADIANS(G1258))*SIN(RADIANS(E1250))+COS(RADIANS(G1258))*COS(RADIANS(E1250))*COS(RADIANS(AO1240))))</f>
        <v>0</v>
      </c>
      <c r="AP1258" s="3">
        <f>IF(DEGREES(ACOS(SIN(RADIANS(G1258))*SIN(RADIANS(E1250))+COS(RADIANS(G1258))*COS(RADIANS(E1250))*COS(RADIANS(AP1240))))&gt;90,0,$F$4*$F$5/E1249^2*(SIN(RADIANS(G1258))*SIN(RADIANS(E1250))+COS(RADIANS(G1258))*COS(RADIANS(E1250))*COS(RADIANS(AP1240))))</f>
        <v>0</v>
      </c>
      <c r="AQ1258" s="3">
        <f>IF(DEGREES(ACOS(SIN(RADIANS(G1258))*SIN(RADIANS(E1250))+COS(RADIANS(G1258))*COS(RADIANS(E1250))*COS(RADIANS(AQ1240))))&gt;90,0,$F$4*$F$5/E1249^2*(SIN(RADIANS(G1258))*SIN(RADIANS(E1250))+COS(RADIANS(G1258))*COS(RADIANS(E1250))*COS(RADIANS(AQ1240))))</f>
        <v>0</v>
      </c>
      <c r="AR1258" s="3">
        <f>IF(DEGREES(ACOS(SIN(RADIANS(G1258))*SIN(RADIANS(E1250))+COS(RADIANS(G1258))*COS(RADIANS(E1250))*COS(RADIANS(AR1240))))&gt;90,0,$F$4*$F$5/E1249^2*(SIN(RADIANS(G1258))*SIN(RADIANS(E1250))+COS(RADIANS(G1258))*COS(RADIANS(E1250))*COS(RADIANS(AR1240))))</f>
        <v>0</v>
      </c>
    </row>
    <row r="1259" spans="2:44" ht="15.75" customHeight="1" x14ac:dyDescent="0.2">
      <c r="G1259" s="3">
        <v>-80</v>
      </c>
      <c r="I1259" s="3">
        <f>IF(DEGREES(ACOS(SIN(RADIANS(G1259))*SIN(RADIANS(E1250))+COS(RADIANS(G1259))*COS(RADIANS(E1250))*COS(RADIANS(I1240))))&gt;90,0,$F$4*$F$5/E1249^2*(SIN(RADIANS(G1259))*SIN(RADIANS(E1250))+COS(RADIANS(G1259))*COS(RADIANS(E1250))*COS(RADIANS(I1240))))</f>
        <v>0</v>
      </c>
      <c r="J1259" s="3">
        <f>IF(DEGREES(ACOS(SIN(RADIANS(G1259))*SIN(RADIANS(E1250))+COS(RADIANS(G1259))*COS(RADIANS(E1250))*COS(RADIANS(J1240))))&gt;90,0,$F$4*$F$5/E1249^2*(SIN(RADIANS(G1259))*SIN(RADIANS(E1250))+COS(RADIANS(G1259))*COS(RADIANS(E1250))*COS(RADIANS(J1240))))</f>
        <v>0</v>
      </c>
      <c r="K1259" s="3">
        <f>IF(DEGREES(ACOS(SIN(RADIANS(G1259))*SIN(RADIANS(E1250))+COS(RADIANS(G1259))*COS(RADIANS(E1250))*COS(RADIANS(K1240))))&gt;90,0,$F$4*$F$5/E1249^2*(SIN(RADIANS(G1259))*SIN(RADIANS(E1250))+COS(RADIANS(G1259))*COS(RADIANS(E1250))*COS(RADIANS(K1240))))</f>
        <v>0</v>
      </c>
      <c r="L1259" s="3">
        <f>IF(DEGREES(ACOS(SIN(RADIANS(G1259))*SIN(RADIANS(E1250))+COS(RADIANS(G1259))*COS(RADIANS(E1250))*COS(RADIANS(L1240))))&gt;90,0,$F$4*$F$5/E1249^2*(SIN(RADIANS(G1259))*SIN(RADIANS(E1250))+COS(RADIANS(G1259))*COS(RADIANS(E1250))*COS(RADIANS(L1240))))</f>
        <v>0</v>
      </c>
      <c r="M1259" s="3">
        <f>IF(DEGREES(ACOS(SIN(RADIANS(G1259))*SIN(RADIANS(E1250))+COS(RADIANS(G1259))*COS(RADIANS(E1250))*COS(RADIANS(M1240))))&gt;90,0,$F$4*$F$5/E1249^2*(SIN(RADIANS(G1259))*SIN(RADIANS(E1250))+COS(RADIANS(G1259))*COS(RADIANS(E1250))*COS(RADIANS(M1240))))</f>
        <v>0</v>
      </c>
      <c r="N1259" s="3">
        <f>IF(DEGREES(ACOS(SIN(RADIANS(G1259))*SIN(RADIANS(E1250))+COS(RADIANS(G1259))*COS(RADIANS(E1250))*COS(RADIANS(N1240))))&gt;90,0,$F$4*$F$5/E1249^2*(SIN(RADIANS(G1259))*SIN(RADIANS(E1250))+COS(RADIANS(G1259))*COS(RADIANS(E1250))*COS(RADIANS(N1240))))</f>
        <v>0</v>
      </c>
      <c r="O1259" s="3">
        <f>IF(DEGREES(ACOS(SIN(RADIANS(G1259))*SIN(RADIANS(E1250))+COS(RADIANS(G1259))*COS(RADIANS(E1250))*COS(RADIANS(O1240))))&gt;90,0,$F$4*$F$5/E1249^2*(SIN(RADIANS(G1259))*SIN(RADIANS(E1250))+COS(RADIANS(G1259))*COS(RADIANS(E1250))*COS(RADIANS(O1240))))</f>
        <v>0</v>
      </c>
      <c r="P1259" s="3">
        <f>IF(DEGREES(ACOS(SIN(RADIANS(G1259))*SIN(RADIANS(E1250))+COS(RADIANS(G1259))*COS(RADIANS(E1250))*COS(RADIANS(P1240))))&gt;90,0,$F$4*$F$5/E1249^2*(SIN(RADIANS(G1259))*SIN(RADIANS(E1250))+COS(RADIANS(G1259))*COS(RADIANS(E1250))*COS(RADIANS(P1240))))</f>
        <v>0</v>
      </c>
      <c r="Q1259" s="3">
        <f>IF(DEGREES(ACOS(SIN(RADIANS(G1259))*SIN(RADIANS(E1250))+COS(RADIANS(G1259))*COS(RADIANS(E1250))*COS(RADIANS(Q1240))))&gt;90,0,$F$4*$F$5/E1249^2*(SIN(RADIANS(G1259))*SIN(RADIANS(E1250))+COS(RADIANS(G1259))*COS(RADIANS(E1250))*COS(RADIANS(Q1240))))</f>
        <v>0</v>
      </c>
      <c r="R1259" s="3" t="e">
        <f>IF(DEGREES(ACOS(SIN(RADIANS(G1259))*SIN(RADIANS(E1250))+COS(RADIANS(G1259))*COS(RADIANS(E1250))*COS(RADIANS(R1240))))&gt;90,0,$F$4*$F$5/E1249^2*(SIN(RADIANS(G1259))*SIN(RADIANS(E1250))+COS(RADIANS(G1259))*COS(RADIANS(E1250))*COS(RADIANS(R1240))))</f>
        <v>#DIV/0!</v>
      </c>
      <c r="S1259" s="3" t="e">
        <f>IF(DEGREES(ACOS(SIN(RADIANS(G1259))*SIN(RADIANS(E1250))+COS(RADIANS(G1259))*COS(RADIANS(E1250))*COS(RADIANS(S1240))))&gt;90,0,$F$4*$F$5/E1249^2*(SIN(RADIANS(G1259))*SIN(RADIANS(E1250))+COS(RADIANS(G1259))*COS(RADIANS(E1250))*COS(RADIANS(S1240))))</f>
        <v>#DIV/0!</v>
      </c>
      <c r="T1259" s="3" t="e">
        <f>IF(DEGREES(ACOS(SIN(RADIANS(G1259))*SIN(RADIANS(E1250))+COS(RADIANS(G1259))*COS(RADIANS(E1250))*COS(RADIANS(T1240))))&gt;90,0,$F$4*$F$5/E1249^2*(SIN(RADIANS(G1259))*SIN(RADIANS(E1250))+COS(RADIANS(G1259))*COS(RADIANS(E1250))*COS(RADIANS(T1240))))</f>
        <v>#DIV/0!</v>
      </c>
      <c r="U1259" s="3" t="e">
        <f>IF(DEGREES(ACOS(SIN(RADIANS(G1259))*SIN(RADIANS(E1250))+COS(RADIANS(G1259))*COS(RADIANS(E1250))*COS(RADIANS(U1240))))&gt;90,0,$F$4*$F$5/E1249^2*(SIN(RADIANS(G1259))*SIN(RADIANS(E1250))+COS(RADIANS(G1259))*COS(RADIANS(E1250))*COS(RADIANS(U1240))))</f>
        <v>#DIV/0!</v>
      </c>
      <c r="V1259" s="3" t="e">
        <f>IF(DEGREES(ACOS(SIN(RADIANS(G1259))*SIN(RADIANS(E1250))+COS(RADIANS(G1259))*COS(RADIANS(E1250))*COS(RADIANS(V1240))))&gt;90,0,$F$4*$F$5/E1249^2*(SIN(RADIANS(G1259))*SIN(RADIANS(E1250))+COS(RADIANS(G1259))*COS(RADIANS(E1250))*COS(RADIANS(V1240))))</f>
        <v>#DIV/0!</v>
      </c>
      <c r="W1259" s="3" t="e">
        <f>IF(DEGREES(ACOS(SIN(RADIANS(G1259))*SIN(RADIANS(E1250))+COS(RADIANS(G1259))*COS(RADIANS(E1250))*COS(RADIANS(W1240))))&gt;90,0,$F$4*$F$5/E1249^2*(SIN(RADIANS(G1259))*SIN(RADIANS(E1250))+COS(RADIANS(G1259))*COS(RADIANS(E1250))*COS(RADIANS(W1240))))</f>
        <v>#DIV/0!</v>
      </c>
      <c r="X1259" s="3" t="e">
        <f>IF(DEGREES(ACOS(SIN(RADIANS(G1259))*SIN(RADIANS(E1250))+COS(RADIANS(G1259))*COS(RADIANS(E1250))*COS(RADIANS(X1240))))&gt;90,0,$F$4*$F$5/E1249^2*(SIN(RADIANS(G1259))*SIN(RADIANS(E1250))+COS(RADIANS(G1259))*COS(RADIANS(E1250))*COS(RADIANS(X1240))))</f>
        <v>#DIV/0!</v>
      </c>
      <c r="Y1259" s="3" t="e">
        <f>IF(DEGREES(ACOS(SIN(RADIANS(G1259))*SIN(RADIANS(E1250))+COS(RADIANS(G1259))*COS(RADIANS(E1250))*COS(RADIANS(Y1240))))&gt;90,0,$F$4*$F$5/E1249^2*(SIN(RADIANS(G1259))*SIN(RADIANS(E1250))+COS(RADIANS(G1259))*COS(RADIANS(E1250))*COS(RADIANS(Y1240))))</f>
        <v>#DIV/0!</v>
      </c>
      <c r="Z1259" s="3" t="e">
        <f>IF(DEGREES(ACOS(SIN(RADIANS(G1259))*SIN(RADIANS(E1250))+COS(RADIANS(G1259))*COS(RADIANS(E1250))*COS(RADIANS(Z1240))))&gt;90,0,$F$4*$F$5/E1249^2*(SIN(RADIANS(G1259))*SIN(RADIANS(E1250))+COS(RADIANS(G1259))*COS(RADIANS(E1250))*COS(RADIANS(Z1240))))</f>
        <v>#DIV/0!</v>
      </c>
      <c r="AA1259" s="3" t="e">
        <f>IF(DEGREES(ACOS(SIN(RADIANS(G1259))*SIN(RADIANS(E1250))+COS(RADIANS(G1259))*COS(RADIANS(E1250))*COS(RADIANS(AA1240))))&gt;90,0,$F$4*$F$5/E1249^2*(SIN(RADIANS(G1259))*SIN(RADIANS(E1250))+COS(RADIANS(G1259))*COS(RADIANS(E1250))*COS(RADIANS(AA1240))))</f>
        <v>#DIV/0!</v>
      </c>
      <c r="AB1259" s="3" t="e">
        <f>IF(DEGREES(ACOS(SIN(RADIANS(G1259))*SIN(RADIANS(E1250))+COS(RADIANS(G1259))*COS(RADIANS(E1250))*COS(RADIANS(AB1240))))&gt;90,0,$F$4*$F$5/E1249^2*(SIN(RADIANS(G1259))*SIN(RADIANS(E1250))+COS(RADIANS(G1259))*COS(RADIANS(E1250))*COS(RADIANS(AB1240))))</f>
        <v>#DIV/0!</v>
      </c>
      <c r="AC1259" s="3" t="e">
        <f>IF(DEGREES(ACOS(SIN(RADIANS(G1259))*SIN(RADIANS(E1250))+COS(RADIANS(G1259))*COS(RADIANS(E1250))*COS(RADIANS(AC1240))))&gt;90,0,$F$4*$F$5/E1249^2*(SIN(RADIANS(G1259))*SIN(RADIANS(E1250))+COS(RADIANS(G1259))*COS(RADIANS(E1250))*COS(RADIANS(AC1240))))</f>
        <v>#DIV/0!</v>
      </c>
      <c r="AD1259" s="3" t="e">
        <f>IF(DEGREES(ACOS(SIN(RADIANS(G1259))*SIN(RADIANS(E1250))+COS(RADIANS(G1259))*COS(RADIANS(E1250))*COS(RADIANS(AD1240))))&gt;90,0,$F$4*$F$5/E1249^2*(SIN(RADIANS(G1259))*SIN(RADIANS(E1250))+COS(RADIANS(G1259))*COS(RADIANS(E1250))*COS(RADIANS(AD1240))))</f>
        <v>#DIV/0!</v>
      </c>
      <c r="AE1259" s="3" t="e">
        <f>IF(DEGREES(ACOS(SIN(RADIANS(G1259))*SIN(RADIANS(E1250))+COS(RADIANS(G1259))*COS(RADIANS(E1250))*COS(RADIANS(AE1240))))&gt;90,0,$F$4*$F$5/E1249^2*(SIN(RADIANS(G1259))*SIN(RADIANS(E1250))+COS(RADIANS(G1259))*COS(RADIANS(E1250))*COS(RADIANS(AE1240))))</f>
        <v>#DIV/0!</v>
      </c>
      <c r="AF1259" s="3" t="e">
        <f>IF(DEGREES(ACOS(SIN(RADIANS(G1259))*SIN(RADIANS(E1250))+COS(RADIANS(G1259))*COS(RADIANS(E1250))*COS(RADIANS(AF1240))))&gt;90,0,$F$4*$F$5/E1249^2*(SIN(RADIANS(G1259))*SIN(RADIANS(E1250))+COS(RADIANS(G1259))*COS(RADIANS(E1250))*COS(RADIANS(AF1240))))</f>
        <v>#DIV/0!</v>
      </c>
      <c r="AG1259" s="3" t="e">
        <f>IF(DEGREES(ACOS(SIN(RADIANS(G1259))*SIN(RADIANS(E1250))+COS(RADIANS(G1259))*COS(RADIANS(E1250))*COS(RADIANS(AG1240))))&gt;90,0,$F$4*$F$5/E1249^2*(SIN(RADIANS(G1259))*SIN(RADIANS(E1250))+COS(RADIANS(G1259))*COS(RADIANS(E1250))*COS(RADIANS(AG1240))))</f>
        <v>#DIV/0!</v>
      </c>
      <c r="AH1259" s="3" t="e">
        <f>IF(DEGREES(ACOS(SIN(RADIANS(G1259))*SIN(RADIANS(E1250))+COS(RADIANS(G1259))*COS(RADIANS(E1250))*COS(RADIANS(AH1240))))&gt;90,0,$F$4*$F$5/E1249^2*(SIN(RADIANS(G1259))*SIN(RADIANS(E1250))+COS(RADIANS(G1259))*COS(RADIANS(E1250))*COS(RADIANS(AH1240))))</f>
        <v>#DIV/0!</v>
      </c>
      <c r="AI1259" s="3" t="e">
        <f>IF(DEGREES(ACOS(SIN(RADIANS(G1259))*SIN(RADIANS(E1250))+COS(RADIANS(G1259))*COS(RADIANS(E1250))*COS(RADIANS(AI1240))))&gt;90,0,$F$4*$F$5/E1249^2*(SIN(RADIANS(G1259))*SIN(RADIANS(E1250))+COS(RADIANS(G1259))*COS(RADIANS(E1250))*COS(RADIANS(AI1240))))</f>
        <v>#DIV/0!</v>
      </c>
      <c r="AJ1259" s="3" t="e">
        <f>IF(DEGREES(ACOS(SIN(RADIANS(G1259))*SIN(RADIANS(E1250))+COS(RADIANS(G1259))*COS(RADIANS(E1250))*COS(RADIANS(AJ1240))))&gt;90,0,$F$4*$F$5/E1249^2*(SIN(RADIANS(G1259))*SIN(RADIANS(E1250))+COS(RADIANS(G1259))*COS(RADIANS(E1250))*COS(RADIANS(AJ1240))))</f>
        <v>#DIV/0!</v>
      </c>
      <c r="AK1259" s="3">
        <f>IF(DEGREES(ACOS(SIN(RADIANS(G1259))*SIN(RADIANS(E1250))+COS(RADIANS(G1259))*COS(RADIANS(E1250))*COS(RADIANS(AK1240))))&gt;90,0,$F$4*$F$5/E1249^2*(SIN(RADIANS(G1259))*SIN(RADIANS(E1250))+COS(RADIANS(G1259))*COS(RADIANS(E1250))*COS(RADIANS(AK1240))))</f>
        <v>0</v>
      </c>
      <c r="AL1259" s="3">
        <f>IF(DEGREES(ACOS(SIN(RADIANS(G1259))*SIN(RADIANS(E1250))+COS(RADIANS(G1259))*COS(RADIANS(E1250))*COS(RADIANS(AL1240))))&gt;90,0,$F$4*$F$5/E1249^2*(SIN(RADIANS(G1259))*SIN(RADIANS(E1250))+COS(RADIANS(G1259))*COS(RADIANS(E1250))*COS(RADIANS(AL1240))))</f>
        <v>0</v>
      </c>
      <c r="AM1259" s="3">
        <f>IF(DEGREES(ACOS(SIN(RADIANS(G1259))*SIN(RADIANS(E1250))+COS(RADIANS(G1259))*COS(RADIANS(E1250))*COS(RADIANS(AM1240))))&gt;90,0,$F$4*$F$5/E1249^2*(SIN(RADIANS(G1259))*SIN(RADIANS(E1250))+COS(RADIANS(G1259))*COS(RADIANS(E1250))*COS(RADIANS(AM1240))))</f>
        <v>0</v>
      </c>
      <c r="AN1259" s="3">
        <f>IF(DEGREES(ACOS(SIN(RADIANS(G1259))*SIN(RADIANS(E1250))+COS(RADIANS(G1259))*COS(RADIANS(E1250))*COS(RADIANS(AN1240))))&gt;90,0,$F$4*$F$5/E1249^2*(SIN(RADIANS(G1259))*SIN(RADIANS(E1250))+COS(RADIANS(G1259))*COS(RADIANS(E1250))*COS(RADIANS(AN1240))))</f>
        <v>0</v>
      </c>
      <c r="AO1259" s="3">
        <f>IF(DEGREES(ACOS(SIN(RADIANS(G1259))*SIN(RADIANS(E1250))+COS(RADIANS(G1259))*COS(RADIANS(E1250))*COS(RADIANS(AO1240))))&gt;90,0,$F$4*$F$5/E1249^2*(SIN(RADIANS(G1259))*SIN(RADIANS(E1250))+COS(RADIANS(G1259))*COS(RADIANS(E1250))*COS(RADIANS(AO1240))))</f>
        <v>0</v>
      </c>
      <c r="AP1259" s="3">
        <f>IF(DEGREES(ACOS(SIN(RADIANS(G1259))*SIN(RADIANS(E1250))+COS(RADIANS(G1259))*COS(RADIANS(E1250))*COS(RADIANS(AP1240))))&gt;90,0,$F$4*$F$5/E1249^2*(SIN(RADIANS(G1259))*SIN(RADIANS(E1250))+COS(RADIANS(G1259))*COS(RADIANS(E1250))*COS(RADIANS(AP1240))))</f>
        <v>0</v>
      </c>
      <c r="AQ1259" s="3">
        <f>IF(DEGREES(ACOS(SIN(RADIANS(G1259))*SIN(RADIANS(E1250))+COS(RADIANS(G1259))*COS(RADIANS(E1250))*COS(RADIANS(AQ1240))))&gt;90,0,$F$4*$F$5/E1249^2*(SIN(RADIANS(G1259))*SIN(RADIANS(E1250))+COS(RADIANS(G1259))*COS(RADIANS(E1250))*COS(RADIANS(AQ1240))))</f>
        <v>0</v>
      </c>
      <c r="AR1259" s="3">
        <f>IF(DEGREES(ACOS(SIN(RADIANS(G1259))*SIN(RADIANS(E1250))+COS(RADIANS(G1259))*COS(RADIANS(E1250))*COS(RADIANS(AR1240))))&gt;90,0,$F$4*$F$5/E1249^2*(SIN(RADIANS(G1259))*SIN(RADIANS(E1250))+COS(RADIANS(G1259))*COS(RADIANS(E1250))*COS(RADIANS(AR1240))))</f>
        <v>0</v>
      </c>
    </row>
    <row r="1260" spans="2:44" ht="15.75" customHeight="1" x14ac:dyDescent="0.2">
      <c r="G1260" s="3">
        <v>-90</v>
      </c>
      <c r="I1260" s="3" t="e">
        <f>IF(DEGREES(ACOS(SIN(RADIANS(G1260))*SIN(RADIANS(E1250))+COS(RADIANS(G1260))*COS(RADIANS(E1250))*COS(RADIANS(I1240))))&gt;90,0,$F$4*$F$5/E1249^2*(SIN(RADIANS(G1260))*SIN(RADIANS(E1250))+COS(RADIANS(G1260))*COS(RADIANS(E1250))*COS(RADIANS(I1240))))</f>
        <v>#DIV/0!</v>
      </c>
      <c r="J1260" s="3" t="e">
        <f>IF(DEGREES(ACOS(SIN(RADIANS(G1260))*SIN(RADIANS(E1250))+COS(RADIANS(G1260))*COS(RADIANS(E1250))*COS(RADIANS(J1240))))&gt;90,0,$F$4*$F$5/E1249^2*(SIN(RADIANS(G1260))*SIN(RADIANS(E1250))+COS(RADIANS(G1260))*COS(RADIANS(E1250))*COS(RADIANS(J1240))))</f>
        <v>#DIV/0!</v>
      </c>
      <c r="K1260" s="3" t="e">
        <f>IF(DEGREES(ACOS(SIN(RADIANS(G1260))*SIN(RADIANS(E1250))+COS(RADIANS(G1260))*COS(RADIANS(E1250))*COS(RADIANS(K1240))))&gt;90,0,$F$4*$F$5/E1249^2*(SIN(RADIANS(G1260))*SIN(RADIANS(E1250))+COS(RADIANS(G1260))*COS(RADIANS(E1250))*COS(RADIANS(K1240))))</f>
        <v>#DIV/0!</v>
      </c>
      <c r="L1260" s="3" t="e">
        <f>IF(DEGREES(ACOS(SIN(RADIANS(G1260))*SIN(RADIANS(E1250))+COS(RADIANS(G1260))*COS(RADIANS(E1250))*COS(RADIANS(L1240))))&gt;90,0,$F$4*$F$5/E1249^2*(SIN(RADIANS(G1260))*SIN(RADIANS(E1250))+COS(RADIANS(G1260))*COS(RADIANS(E1250))*COS(RADIANS(L1240))))</f>
        <v>#DIV/0!</v>
      </c>
      <c r="M1260" s="3" t="e">
        <f>IF(DEGREES(ACOS(SIN(RADIANS(G1260))*SIN(RADIANS(E1250))+COS(RADIANS(G1260))*COS(RADIANS(E1250))*COS(RADIANS(M1240))))&gt;90,0,$F$4*$F$5/E1249^2*(SIN(RADIANS(G1260))*SIN(RADIANS(E1250))+COS(RADIANS(G1260))*COS(RADIANS(E1250))*COS(RADIANS(M1240))))</f>
        <v>#DIV/0!</v>
      </c>
      <c r="N1260" s="3" t="e">
        <f>IF(DEGREES(ACOS(SIN(RADIANS(G1260))*SIN(RADIANS(E1250))+COS(RADIANS(G1260))*COS(RADIANS(E1250))*COS(RADIANS(N1240))))&gt;90,0,$F$4*$F$5/E1249^2*(SIN(RADIANS(G1260))*SIN(RADIANS(E1250))+COS(RADIANS(G1260))*COS(RADIANS(E1250))*COS(RADIANS(N1240))))</f>
        <v>#DIV/0!</v>
      </c>
      <c r="O1260" s="3" t="e">
        <f>IF(DEGREES(ACOS(SIN(RADIANS(G1260))*SIN(RADIANS(E1250))+COS(RADIANS(G1260))*COS(RADIANS(E1250))*COS(RADIANS(O1240))))&gt;90,0,$F$4*$F$5/E1249^2*(SIN(RADIANS(G1260))*SIN(RADIANS(E1250))+COS(RADIANS(G1260))*COS(RADIANS(E1250))*COS(RADIANS(O1240))))</f>
        <v>#DIV/0!</v>
      </c>
      <c r="P1260" s="3" t="e">
        <f>IF(DEGREES(ACOS(SIN(RADIANS(G1260))*SIN(RADIANS(E1250))+COS(RADIANS(G1260))*COS(RADIANS(E1250))*COS(RADIANS(P1240))))&gt;90,0,$F$4*$F$5/E1249^2*(SIN(RADIANS(G1260))*SIN(RADIANS(E1250))+COS(RADIANS(G1260))*COS(RADIANS(E1250))*COS(RADIANS(P1240))))</f>
        <v>#DIV/0!</v>
      </c>
      <c r="Q1260" s="3" t="e">
        <f>IF(DEGREES(ACOS(SIN(RADIANS(G1260))*SIN(RADIANS(E1250))+COS(RADIANS(G1260))*COS(RADIANS(E1250))*COS(RADIANS(Q1240))))&gt;90,0,$F$4*$F$5/E1249^2*(SIN(RADIANS(G1260))*SIN(RADIANS(E1250))+COS(RADIANS(G1260))*COS(RADIANS(E1250))*COS(RADIANS(Q1240))))</f>
        <v>#DIV/0!</v>
      </c>
      <c r="R1260" s="3" t="e">
        <f>IF(DEGREES(ACOS(SIN(RADIANS(G1260))*SIN(RADIANS(E1250))+COS(RADIANS(G1260))*COS(RADIANS(E1250))*COS(RADIANS(R1240))))&gt;90,0,$F$4*$F$5/E1249^2*(SIN(RADIANS(G1260))*SIN(RADIANS(E1250))+COS(RADIANS(G1260))*COS(RADIANS(E1250))*COS(RADIANS(R1240))))</f>
        <v>#DIV/0!</v>
      </c>
      <c r="S1260" s="3" t="e">
        <f>IF(DEGREES(ACOS(SIN(RADIANS(G1260))*SIN(RADIANS(E1250))+COS(RADIANS(G1260))*COS(RADIANS(E1250))*COS(RADIANS(S1240))))&gt;90,0,$F$4*$F$5/E1249^2*(SIN(RADIANS(G1260))*SIN(RADIANS(E1250))+COS(RADIANS(G1260))*COS(RADIANS(E1250))*COS(RADIANS(S1240))))</f>
        <v>#DIV/0!</v>
      </c>
      <c r="T1260" s="3" t="e">
        <f>IF(DEGREES(ACOS(SIN(RADIANS(G1260))*SIN(RADIANS(E1250))+COS(RADIANS(G1260))*COS(RADIANS(E1250))*COS(RADIANS(T1240))))&gt;90,0,$F$4*$F$5/E1249^2*(SIN(RADIANS(G1260))*SIN(RADIANS(E1250))+COS(RADIANS(G1260))*COS(RADIANS(E1250))*COS(RADIANS(T1240))))</f>
        <v>#DIV/0!</v>
      </c>
      <c r="U1260" s="3" t="e">
        <f>IF(DEGREES(ACOS(SIN(RADIANS(G1260))*SIN(RADIANS(E1250))+COS(RADIANS(G1260))*COS(RADIANS(E1250))*COS(RADIANS(U1240))))&gt;90,0,$F$4*$F$5/E1249^2*(SIN(RADIANS(G1260))*SIN(RADIANS(E1250))+COS(RADIANS(G1260))*COS(RADIANS(E1250))*COS(RADIANS(U1240))))</f>
        <v>#DIV/0!</v>
      </c>
      <c r="V1260" s="3" t="e">
        <f>IF(DEGREES(ACOS(SIN(RADIANS(G1260))*SIN(RADIANS(E1250))+COS(RADIANS(G1260))*COS(RADIANS(E1250))*COS(RADIANS(V1240))))&gt;90,0,$F$4*$F$5/E1249^2*(SIN(RADIANS(G1260))*SIN(RADIANS(E1250))+COS(RADIANS(G1260))*COS(RADIANS(E1250))*COS(RADIANS(V1240))))</f>
        <v>#DIV/0!</v>
      </c>
      <c r="W1260" s="3" t="e">
        <f>IF(DEGREES(ACOS(SIN(RADIANS(G1260))*SIN(RADIANS(E1250))+COS(RADIANS(G1260))*COS(RADIANS(E1250))*COS(RADIANS(W1240))))&gt;90,0,$F$4*$F$5/E1249^2*(SIN(RADIANS(G1260))*SIN(RADIANS(E1250))+COS(RADIANS(G1260))*COS(RADIANS(E1250))*COS(RADIANS(W1240))))</f>
        <v>#DIV/0!</v>
      </c>
      <c r="X1260" s="3" t="e">
        <f>IF(DEGREES(ACOS(SIN(RADIANS(G1260))*SIN(RADIANS(E1250))+COS(RADIANS(G1260))*COS(RADIANS(E1250))*COS(RADIANS(X1240))))&gt;90,0,$F$4*$F$5/E1249^2*(SIN(RADIANS(G1260))*SIN(RADIANS(E1250))+COS(RADIANS(G1260))*COS(RADIANS(E1250))*COS(RADIANS(X1240))))</f>
        <v>#DIV/0!</v>
      </c>
      <c r="Y1260" s="3" t="e">
        <f>IF(DEGREES(ACOS(SIN(RADIANS(G1260))*SIN(RADIANS(E1250))+COS(RADIANS(G1260))*COS(RADIANS(E1250))*COS(RADIANS(Y1240))))&gt;90,0,$F$4*$F$5/E1249^2*(SIN(RADIANS(G1260))*SIN(RADIANS(E1250))+COS(RADIANS(G1260))*COS(RADIANS(E1250))*COS(RADIANS(Y1240))))</f>
        <v>#DIV/0!</v>
      </c>
      <c r="Z1260" s="3" t="e">
        <f>IF(DEGREES(ACOS(SIN(RADIANS(G1260))*SIN(RADIANS(E1250))+COS(RADIANS(G1260))*COS(RADIANS(E1250))*COS(RADIANS(Z1240))))&gt;90,0,$F$4*$F$5/E1249^2*(SIN(RADIANS(G1260))*SIN(RADIANS(E1250))+COS(RADIANS(G1260))*COS(RADIANS(E1250))*COS(RADIANS(Z1240))))</f>
        <v>#DIV/0!</v>
      </c>
      <c r="AA1260" s="3" t="e">
        <f>IF(DEGREES(ACOS(SIN(RADIANS(G1260))*SIN(RADIANS(E1250))+COS(RADIANS(G1260))*COS(RADIANS(E1250))*COS(RADIANS(AA1240))))&gt;90,0,$F$4*$F$5/E1249^2*(SIN(RADIANS(G1260))*SIN(RADIANS(E1250))+COS(RADIANS(G1260))*COS(RADIANS(E1250))*COS(RADIANS(AA1240))))</f>
        <v>#DIV/0!</v>
      </c>
      <c r="AB1260" s="3" t="e">
        <f>IF(DEGREES(ACOS(SIN(RADIANS(G1260))*SIN(RADIANS(E1250))+COS(RADIANS(G1260))*COS(RADIANS(E1250))*COS(RADIANS(AB1240))))&gt;90,0,$F$4*$F$5/E1249^2*(SIN(RADIANS(G1260))*SIN(RADIANS(E1250))+COS(RADIANS(G1260))*COS(RADIANS(E1250))*COS(RADIANS(AB1240))))</f>
        <v>#DIV/0!</v>
      </c>
      <c r="AC1260" s="3" t="e">
        <f>IF(DEGREES(ACOS(SIN(RADIANS(G1260))*SIN(RADIANS(E1250))+COS(RADIANS(G1260))*COS(RADIANS(E1250))*COS(RADIANS(AC1240))))&gt;90,0,$F$4*$F$5/E1249^2*(SIN(RADIANS(G1260))*SIN(RADIANS(E1250))+COS(RADIANS(G1260))*COS(RADIANS(E1250))*COS(RADIANS(AC1240))))</f>
        <v>#DIV/0!</v>
      </c>
      <c r="AD1260" s="3" t="e">
        <f>IF(DEGREES(ACOS(SIN(RADIANS(G1260))*SIN(RADIANS(E1250))+COS(RADIANS(G1260))*COS(RADIANS(E1250))*COS(RADIANS(AD1240))))&gt;90,0,$F$4*$F$5/E1249^2*(SIN(RADIANS(G1260))*SIN(RADIANS(E1250))+COS(RADIANS(G1260))*COS(RADIANS(E1250))*COS(RADIANS(AD1240))))</f>
        <v>#DIV/0!</v>
      </c>
      <c r="AE1260" s="3" t="e">
        <f>IF(DEGREES(ACOS(SIN(RADIANS(G1260))*SIN(RADIANS(E1250))+COS(RADIANS(G1260))*COS(RADIANS(E1250))*COS(RADIANS(AE1240))))&gt;90,0,$F$4*$F$5/E1249^2*(SIN(RADIANS(G1260))*SIN(RADIANS(E1250))+COS(RADIANS(G1260))*COS(RADIANS(E1250))*COS(RADIANS(AE1240))))</f>
        <v>#DIV/0!</v>
      </c>
      <c r="AF1260" s="3" t="e">
        <f>IF(DEGREES(ACOS(SIN(RADIANS(G1260))*SIN(RADIANS(E1250))+COS(RADIANS(G1260))*COS(RADIANS(E1250))*COS(RADIANS(AF1240))))&gt;90,0,$F$4*$F$5/E1249^2*(SIN(RADIANS(G1260))*SIN(RADIANS(E1250))+COS(RADIANS(G1260))*COS(RADIANS(E1250))*COS(RADIANS(AF1240))))</f>
        <v>#DIV/0!</v>
      </c>
      <c r="AG1260" s="3" t="e">
        <f>IF(DEGREES(ACOS(SIN(RADIANS(G1260))*SIN(RADIANS(E1250))+COS(RADIANS(G1260))*COS(RADIANS(E1250))*COS(RADIANS(AG1240))))&gt;90,0,$F$4*$F$5/E1249^2*(SIN(RADIANS(G1260))*SIN(RADIANS(E1250))+COS(RADIANS(G1260))*COS(RADIANS(E1250))*COS(RADIANS(AG1240))))</f>
        <v>#DIV/0!</v>
      </c>
      <c r="AH1260" s="3" t="e">
        <f>IF(DEGREES(ACOS(SIN(RADIANS(G1260))*SIN(RADIANS(E1250))+COS(RADIANS(G1260))*COS(RADIANS(E1250))*COS(RADIANS(AH1240))))&gt;90,0,$F$4*$F$5/E1249^2*(SIN(RADIANS(G1260))*SIN(RADIANS(E1250))+COS(RADIANS(G1260))*COS(RADIANS(E1250))*COS(RADIANS(AH1240))))</f>
        <v>#DIV/0!</v>
      </c>
      <c r="AI1260" s="3" t="e">
        <f>IF(DEGREES(ACOS(SIN(RADIANS(G1260))*SIN(RADIANS(E1250))+COS(RADIANS(G1260))*COS(RADIANS(E1250))*COS(RADIANS(AI1240))))&gt;90,0,$F$4*$F$5/E1249^2*(SIN(RADIANS(G1260))*SIN(RADIANS(E1250))+COS(RADIANS(G1260))*COS(RADIANS(E1250))*COS(RADIANS(AI1240))))</f>
        <v>#DIV/0!</v>
      </c>
      <c r="AJ1260" s="3" t="e">
        <f>IF(DEGREES(ACOS(SIN(RADIANS(G1260))*SIN(RADIANS(E1250))+COS(RADIANS(G1260))*COS(RADIANS(E1250))*COS(RADIANS(AJ1240))))&gt;90,0,$F$4*$F$5/E1249^2*(SIN(RADIANS(G1260))*SIN(RADIANS(E1250))+COS(RADIANS(G1260))*COS(RADIANS(E1250))*COS(RADIANS(AJ1240))))</f>
        <v>#DIV/0!</v>
      </c>
      <c r="AK1260" s="3" t="e">
        <f>IF(DEGREES(ACOS(SIN(RADIANS(G1260))*SIN(RADIANS(E1250))+COS(RADIANS(G1260))*COS(RADIANS(E1250))*COS(RADIANS(AK1240))))&gt;90,0,$F$4*$F$5/E1249^2*(SIN(RADIANS(G1260))*SIN(RADIANS(E1250))+COS(RADIANS(G1260))*COS(RADIANS(E1250))*COS(RADIANS(AK1240))))</f>
        <v>#DIV/0!</v>
      </c>
      <c r="AL1260" s="3" t="e">
        <f>IF(DEGREES(ACOS(SIN(RADIANS(G1260))*SIN(RADIANS(E1250))+COS(RADIANS(G1260))*COS(RADIANS(E1250))*COS(RADIANS(AL1240))))&gt;90,0,$F$4*$F$5/E1249^2*(SIN(RADIANS(G1260))*SIN(RADIANS(E1250))+COS(RADIANS(G1260))*COS(RADIANS(E1250))*COS(RADIANS(AL1240))))</f>
        <v>#DIV/0!</v>
      </c>
      <c r="AM1260" s="3" t="e">
        <f>IF(DEGREES(ACOS(SIN(RADIANS(G1260))*SIN(RADIANS(E1250))+COS(RADIANS(G1260))*COS(RADIANS(E1250))*COS(RADIANS(AM1240))))&gt;90,0,$F$4*$F$5/E1249^2*(SIN(RADIANS(G1260))*SIN(RADIANS(E1250))+COS(RADIANS(G1260))*COS(RADIANS(E1250))*COS(RADIANS(AM1240))))</f>
        <v>#DIV/0!</v>
      </c>
      <c r="AN1260" s="3" t="e">
        <f>IF(DEGREES(ACOS(SIN(RADIANS(G1260))*SIN(RADIANS(E1250))+COS(RADIANS(G1260))*COS(RADIANS(E1250))*COS(RADIANS(AN1240))))&gt;90,0,$F$4*$F$5/E1249^2*(SIN(RADIANS(G1260))*SIN(RADIANS(E1250))+COS(RADIANS(G1260))*COS(RADIANS(E1250))*COS(RADIANS(AN1240))))</f>
        <v>#DIV/0!</v>
      </c>
      <c r="AO1260" s="3" t="e">
        <f>IF(DEGREES(ACOS(SIN(RADIANS(G1260))*SIN(RADIANS(E1250))+COS(RADIANS(G1260))*COS(RADIANS(E1250))*COS(RADIANS(AO1240))))&gt;90,0,$F$4*$F$5/E1249^2*(SIN(RADIANS(G1260))*SIN(RADIANS(E1250))+COS(RADIANS(G1260))*COS(RADIANS(E1250))*COS(RADIANS(AO1240))))</f>
        <v>#DIV/0!</v>
      </c>
      <c r="AP1260" s="3" t="e">
        <f>IF(DEGREES(ACOS(SIN(RADIANS(G1260))*SIN(RADIANS(E1250))+COS(RADIANS(G1260))*COS(RADIANS(E1250))*COS(RADIANS(AP1240))))&gt;90,0,$F$4*$F$5/E1249^2*(SIN(RADIANS(G1260))*SIN(RADIANS(E1250))+COS(RADIANS(G1260))*COS(RADIANS(E1250))*COS(RADIANS(AP1240))))</f>
        <v>#DIV/0!</v>
      </c>
      <c r="AQ1260" s="3" t="e">
        <f>IF(DEGREES(ACOS(SIN(RADIANS(G1260))*SIN(RADIANS(E1250))+COS(RADIANS(G1260))*COS(RADIANS(E1250))*COS(RADIANS(AQ1240))))&gt;90,0,$F$4*$F$5/E1249^2*(SIN(RADIANS(G1260))*SIN(RADIANS(E1250))+COS(RADIANS(G1260))*COS(RADIANS(E1250))*COS(RADIANS(AQ1240))))</f>
        <v>#DIV/0!</v>
      </c>
      <c r="AR1260" s="3" t="e">
        <f>IF(DEGREES(ACOS(SIN(RADIANS(G1260))*SIN(RADIANS(E1250))+COS(RADIANS(G1260))*COS(RADIANS(E1250))*COS(RADIANS(AR1240))))&gt;90,0,$F$4*$F$5/E1249^2*(SIN(RADIANS(G1260))*SIN(RADIANS(E1250))+COS(RADIANS(G1260))*COS(RADIANS(E1250))*COS(RADIANS(AR1240))))</f>
        <v>#DIV/0!</v>
      </c>
    </row>
    <row r="1261" spans="2:44" ht="15.75" customHeight="1" x14ac:dyDescent="0.2"/>
    <row r="1262" spans="2:44" ht="15.75" customHeight="1" x14ac:dyDescent="0.2">
      <c r="H1262" s="3" t="s">
        <v>771</v>
      </c>
      <c r="I1262" s="3">
        <v>180</v>
      </c>
      <c r="J1262" s="3">
        <v>170</v>
      </c>
      <c r="K1262" s="3">
        <v>160</v>
      </c>
      <c r="L1262" s="3">
        <v>150</v>
      </c>
      <c r="M1262" s="3">
        <v>140</v>
      </c>
      <c r="N1262" s="3">
        <v>130</v>
      </c>
      <c r="O1262" s="3">
        <v>120</v>
      </c>
      <c r="P1262" s="3">
        <v>110</v>
      </c>
      <c r="Q1262" s="3">
        <v>100</v>
      </c>
      <c r="R1262" s="3">
        <v>90</v>
      </c>
      <c r="S1262" s="3">
        <v>80</v>
      </c>
      <c r="T1262" s="3">
        <v>70</v>
      </c>
      <c r="U1262" s="3">
        <v>60</v>
      </c>
      <c r="V1262" s="3">
        <v>50</v>
      </c>
      <c r="W1262" s="3">
        <v>40</v>
      </c>
      <c r="X1262" s="3">
        <v>30</v>
      </c>
      <c r="Y1262" s="3">
        <v>20</v>
      </c>
      <c r="Z1262" s="3">
        <v>10</v>
      </c>
      <c r="AA1262" s="3">
        <v>0</v>
      </c>
      <c r="AB1262" s="3">
        <v>-10</v>
      </c>
      <c r="AC1262" s="3">
        <v>-20</v>
      </c>
      <c r="AD1262" s="3">
        <v>-30</v>
      </c>
      <c r="AE1262" s="3">
        <v>-40</v>
      </c>
      <c r="AF1262" s="3">
        <v>-50</v>
      </c>
      <c r="AG1262" s="3">
        <v>-60</v>
      </c>
      <c r="AH1262" s="3">
        <v>-70</v>
      </c>
      <c r="AI1262" s="3">
        <v>-80</v>
      </c>
      <c r="AJ1262" s="3">
        <v>-90</v>
      </c>
      <c r="AK1262" s="3">
        <v>-100</v>
      </c>
      <c r="AL1262" s="3">
        <v>-110</v>
      </c>
      <c r="AM1262" s="3">
        <v>-120</v>
      </c>
      <c r="AN1262" s="3">
        <v>-130</v>
      </c>
      <c r="AO1262" s="3">
        <v>-140</v>
      </c>
      <c r="AP1262" s="3">
        <v>-150</v>
      </c>
      <c r="AQ1262" s="3">
        <v>-160</v>
      </c>
      <c r="AR1262" s="3">
        <v>-170</v>
      </c>
    </row>
    <row r="1263" spans="2:44" ht="15.75" customHeight="1" x14ac:dyDescent="0.2">
      <c r="H1263" s="3" t="s">
        <v>782</v>
      </c>
      <c r="I1263" s="3">
        <f>IF(ABS(I1262-E1275)&gt;180,IF(ABS(I1262-E1275)&gt;360,ABS(I1262-E1275)-360,360-ABS(I1262-E1275)),ABS(I1262-E1275))</f>
        <v>180</v>
      </c>
      <c r="J1263" s="3">
        <f>IF(ABS(J1262-E1275)&gt;180,IF(ABS(J1262-E1275)&gt;360,ABS(J1262-E1275)-360,360-ABS(J1262-E1275)),ABS(J1262-E1275))</f>
        <v>170</v>
      </c>
      <c r="K1263" s="3">
        <f>IF(ABS(K1262-E1275)&gt;180,IF(ABS(K1262-E1275)&gt;360,ABS(K1262-E1275)-360,360-ABS(K1262-E1275)),ABS(K1262-E1275))</f>
        <v>160</v>
      </c>
      <c r="L1263" s="3">
        <f>IF(ABS(L1262-E1275)&gt;180,IF(ABS(L1262-E1275)&gt;360,ABS(L1262-E1275)-360,360-ABS(L1262-E1275)),ABS(L1262-E1275))</f>
        <v>150</v>
      </c>
      <c r="M1263" s="3">
        <f>IF(ABS(M1262-E1275)&gt;180,IF(ABS(M1262-E1275)&gt;360,ABS(M1262-E1275)-360,360-ABS(M1262-E1275)),ABS(M1262-E1275))</f>
        <v>140</v>
      </c>
      <c r="N1263" s="3">
        <f>IF(ABS(N1262-E1275)&gt;180,IF(ABS(N1262-E1275)&gt;360,ABS(N1262-E1275)-360,360-ABS(N1262-E1275)),ABS(N1262-E1275))</f>
        <v>130</v>
      </c>
      <c r="O1263" s="3">
        <f>IF(ABS(O1262-E1275)&gt;180,IF(ABS(O1262-E1275)&gt;360,ABS(O1262-E1275)-360,360-ABS(O1262-E1275)),ABS(O1262-E1275))</f>
        <v>120</v>
      </c>
      <c r="P1263" s="3">
        <f>IF(ABS(P1262-E1275)&gt;180,IF(ABS(P1262-E1275)&gt;360,ABS(P1262-E1275)-360,360-ABS(P1262-E1275)),ABS(P1262-E1275))</f>
        <v>110</v>
      </c>
      <c r="Q1263" s="3">
        <f>IF(ABS(Q1262-E1275)&gt;180,IF(ABS(Q1262-E1275)&gt;360,ABS(Q1262-E1275)-360,360-ABS(Q1262-E1275)),ABS(Q1262-E1275))</f>
        <v>100</v>
      </c>
      <c r="R1263" s="3">
        <f>IF(ABS(R1262-E1275)&gt;180,IF(ABS(R1262-E1275)&gt;360,ABS(R1262-E1275)-360,360-ABS(R1262-E1275)),ABS(R1262-E1275))</f>
        <v>90</v>
      </c>
      <c r="S1263" s="3">
        <f>IF(ABS(S1262-E1275)&gt;180,IF(ABS(S1262-E1275)&gt;360,ABS(S1262-E1275)-360,360-ABS(S1262-E1275)),ABS(S1262-E1275))</f>
        <v>80</v>
      </c>
      <c r="T1263" s="3">
        <f>IF(ABS(T1262-E1275)&gt;180,IF(ABS(T1262-E1275)&gt;360,ABS(T1262-E1275)-360,360-ABS(T1262-E1275)),ABS(T1262-E1275))</f>
        <v>70</v>
      </c>
      <c r="U1263" s="3">
        <f>IF(ABS(U1262-E1275)&gt;180,IF(ABS(U1262-E1275)&gt;360,ABS(U1262-E1275)-360,360-ABS(U1262-E1275)),ABS(U1262-E1275))</f>
        <v>60</v>
      </c>
      <c r="V1263" s="3">
        <f>IF(ABS(V1262-E1275)&gt;180,IF(ABS(V1262-E1275)&gt;360,ABS(V1262-E1275)-360,360-ABS(V1262-E1275)),ABS(V1262-E1275))</f>
        <v>50</v>
      </c>
      <c r="W1263" s="3">
        <f>IF(ABS(W1262-E1275)&gt;180,IF(ABS(W1262-E1275)&gt;360,ABS(W1262-E1275)-360,360-ABS(W1262-E1275)),ABS(W1262-E1275))</f>
        <v>40</v>
      </c>
      <c r="X1263" s="3">
        <f>IF(ABS(X1262-E1275)&gt;180,IF(ABS(X1262-E1275)&gt;360,ABS(X1262-E1275)-360,360-ABS(X1262-E1275)),ABS(X1262-E1275))</f>
        <v>30</v>
      </c>
      <c r="Y1263" s="3">
        <f>IF(ABS(Y1262-E1275)&gt;180,IF(ABS(Y1262-E1275)&gt;360,ABS(Y1262-E1275)-360,360-ABS(Y1262-E1275)),ABS(Y1262-E1275))</f>
        <v>20</v>
      </c>
      <c r="Z1263" s="3">
        <f>IF(ABS(Z1262-E1275)&gt;180,IF(ABS(Z1262-E1275)&gt;360,ABS(Z1262-E1275)-360,360-ABS(Z1262-E1275)),ABS(Z1262-E1275))</f>
        <v>10</v>
      </c>
      <c r="AA1263" s="3">
        <f>IF(ABS(AA1262-E1275)&gt;180,IF(ABS(AA1262-E1275)&gt;360,ABS(AA1262-E1275)-360,360-ABS(AA1262-E1275)),ABS(AA1262-E1275))</f>
        <v>0</v>
      </c>
      <c r="AB1263" s="3">
        <f>IF(ABS(AB1262-E1275)&gt;180,IF(ABS(AB1262-E1275)&gt;360,ABS(AB1262-E1275)-360,360-ABS(AB1262-E1275)),ABS(AB1262-E1275))</f>
        <v>10</v>
      </c>
      <c r="AC1263" s="3">
        <f>IF(ABS(AC1262-E1275)&gt;180,IF(ABS(AC1262-E1275)&gt;360,ABS(AC1262-E1275)-360,360-ABS(AC1262-E1275)),ABS(AC1262-E1275))</f>
        <v>20</v>
      </c>
      <c r="AD1263" s="3">
        <f>IF(ABS(AD1262-E1275)&gt;180,IF(ABS(AD1262-E1275)&gt;360,ABS(AD1262-E1275)-360,360-ABS(AD1262-E1275)),ABS(AD1262-E1275))</f>
        <v>30</v>
      </c>
      <c r="AE1263" s="3">
        <f>IF(ABS(AE1262-E1275)&gt;180,IF(ABS(AE1262-E1275)&gt;360,ABS(AE1262-E1275)-360,360-ABS(AE1262-E1275)),ABS(AE1262-E1275))</f>
        <v>40</v>
      </c>
      <c r="AF1263" s="3">
        <f>IF(ABS(AF1262-E1275)&gt;180,IF(ABS(AF1262-E1275)&gt;360,ABS(AF1262-E1275)-360,360-ABS(AF1262-E1275)),ABS(AF1262-E1275))</f>
        <v>50</v>
      </c>
      <c r="AG1263" s="3">
        <f>IF(ABS(AG1262-E1275)&gt;180,IF(ABS(AG1262-E1275)&gt;360,ABS(AG1262-E1275)-360,360-ABS(AG1262-E1275)),ABS(AG1262-E1275))</f>
        <v>60</v>
      </c>
      <c r="AH1263" s="3">
        <f>IF(ABS(AH1262-E1275)&gt;180,IF(ABS(AH1262-E1275)&gt;360,ABS(AH1262-E1275)-360,360-ABS(AH1262-E1275)),ABS(AH1262-E1275))</f>
        <v>70</v>
      </c>
      <c r="AI1263" s="3">
        <f>IF(ABS(AI1262-E1275)&gt;180,IF(ABS(AI1262-E1275)&gt;360,ABS(AI1262-E1275)-360,360-ABS(AI1262-E1275)),ABS(AI1262-E1275))</f>
        <v>80</v>
      </c>
      <c r="AJ1263" s="3">
        <f>IF(ABS(AJ1262-E1275)&gt;180,IF(ABS(AJ1262-E1275)&gt;360,ABS(AJ1262-E1275)-360,360-ABS(AJ1262-E1275)),ABS(AJ1262-E1275))</f>
        <v>90</v>
      </c>
      <c r="AK1263" s="3">
        <f>IF(ABS(AK1262-E1275)&gt;180,IF(ABS(AK1262-E1275)&gt;360,ABS(AK1262-E1275)-360,360-ABS(AK1262-E1275)),ABS(AK1262-E1275))</f>
        <v>100</v>
      </c>
      <c r="AL1263" s="3">
        <f>IF(ABS(AL1262-E1275)&gt;180,IF(ABS(AL1262-E1275)&gt;360,ABS(AL1262-E1275)-360,360-ABS(AL1262-E1275)),ABS(AL1262-E1275))</f>
        <v>110</v>
      </c>
      <c r="AM1263" s="3">
        <f>IF(ABS(AM1262-E1275)&gt;180,IF(ABS(AM1262-E1275)&gt;360,ABS(AM1262-E1275)-360,360-ABS(AM1262-E1275)),ABS(AM1262-E1275))</f>
        <v>120</v>
      </c>
      <c r="AN1263" s="3">
        <f>IF(ABS(AN1262-E1275)&gt;180,IF(ABS(AN1262-E1275)&gt;360,ABS(AN1262-E1275)-360,360-ABS(AN1262-E1275)),ABS(AN1262-E1275))</f>
        <v>130</v>
      </c>
      <c r="AO1263" s="3">
        <f>IF(ABS(AO1262-E1275)&gt;180,IF(ABS(AO1262-E1275)&gt;360,ABS(AO1262-E1275)-360,360-ABS(AO1262-E1275)),ABS(AO1262-E1275))</f>
        <v>140</v>
      </c>
      <c r="AP1263" s="3">
        <f>IF(ABS(AP1262-E1275)&gt;180,IF(ABS(AP1262-E1275)&gt;360,ABS(AP1262-E1275)-360,360-ABS(AP1262-E1275)),ABS(AP1262-E1275))</f>
        <v>150</v>
      </c>
      <c r="AQ1263" s="3">
        <f>IF(ABS(AQ1262-E1275)&gt;180,IF(ABS(AQ1262-E1275)&gt;360,ABS(AQ1262-E1275)-360,360-ABS(AQ1262-E1275)),ABS(AQ1262-E1275))</f>
        <v>160</v>
      </c>
      <c r="AR1263" s="3">
        <f>IF(ABS(AR1262-E1275)&gt;180,IF(ABS(AR1262-E1275)&gt;360,ABS(AR1262-E1275)-360,360-ABS(AR1262-E1275)),ABS(AR1262-E1275))</f>
        <v>170</v>
      </c>
    </row>
    <row r="1264" spans="2:44" ht="15.75" customHeight="1" x14ac:dyDescent="0.2">
      <c r="G1264" s="3" t="s">
        <v>736</v>
      </c>
    </row>
    <row r="1265" spans="2:44" ht="15.75" customHeight="1" x14ac:dyDescent="0.2">
      <c r="B1265" s="3" t="s">
        <v>791</v>
      </c>
      <c r="E1265" s="3">
        <v>530</v>
      </c>
      <c r="G1265" s="3">
        <v>90</v>
      </c>
      <c r="I1265" s="3" t="e">
        <f>IF(DEGREES(ACOS(SIN(RADIANS(G1265))*SIN(RADIANS(E1273))+COS(RADIANS(G1265))*COS(RADIANS(E1273))*COS(RADIANS(I1263))))&gt;90,0,$F$4*$F$5/E1272^2*(SIN(RADIANS(G1265))*SIN(RADIANS(E1273))+COS(RADIANS(G1265))*COS(RADIANS(E1273))*COS(RADIANS(I1263))))</f>
        <v>#DIV/0!</v>
      </c>
      <c r="J1265" s="3" t="e">
        <f>IF(DEGREES(ACOS(SIN(RADIANS(G1265))*SIN(RADIANS(E1273))+COS(RADIANS(G1265))*COS(RADIANS(E1273))*COS(RADIANS(J1263))))&gt;90,0,$F$4*$F$5/E1272^2*(SIN(RADIANS(G1265))*SIN(RADIANS(E1273))+COS(RADIANS(G1265))*COS(RADIANS(E1273))*COS(RADIANS(J1263))))</f>
        <v>#DIV/0!</v>
      </c>
      <c r="K1265" s="3" t="e">
        <f>IF(DEGREES(ACOS(SIN(RADIANS(G1265))*SIN(RADIANS(E1273))+COS(RADIANS(G1265))*COS(RADIANS(E1273))*COS(RADIANS(K1263))))&gt;90,0,$F$4*$F$5/E1272^2*(SIN(RADIANS(G1265))*SIN(RADIANS(E1273))+COS(RADIANS(G1265))*COS(RADIANS(E1273))*COS(RADIANS(K1263))))</f>
        <v>#DIV/0!</v>
      </c>
      <c r="L1265" s="3" t="e">
        <f>IF(DEGREES(ACOS(SIN(RADIANS(G1265))*SIN(RADIANS(E1273))+COS(RADIANS(G1265))*COS(RADIANS(E1273))*COS(RADIANS(L1263))))&gt;90,0,$F$4*$F$5/E1272^2*(SIN(RADIANS(G1265))*SIN(RADIANS(E1273))+COS(RADIANS(G1265))*COS(RADIANS(E1273))*COS(RADIANS(L1263))))</f>
        <v>#DIV/0!</v>
      </c>
      <c r="M1265" s="3" t="e">
        <f>IF(DEGREES(ACOS(SIN(RADIANS(G1265))*SIN(RADIANS(E1273))+COS(RADIANS(G1265))*COS(RADIANS(E1273))*COS(RADIANS(M1263))))&gt;90,0,$F$4*$F$5/E1272^2*(SIN(RADIANS(G1265))*SIN(RADIANS(E1273))+COS(RADIANS(G1265))*COS(RADIANS(E1273))*COS(RADIANS(M1263))))</f>
        <v>#DIV/0!</v>
      </c>
      <c r="N1265" s="3" t="e">
        <f>IF(DEGREES(ACOS(SIN(RADIANS(G1265))*SIN(RADIANS(E1273))+COS(RADIANS(G1265))*COS(RADIANS(E1273))*COS(RADIANS(N1263))))&gt;90,0,$F$4*$F$5/E1272^2*(SIN(RADIANS(G1265))*SIN(RADIANS(E1273))+COS(RADIANS(G1265))*COS(RADIANS(E1273))*COS(RADIANS(N1263))))</f>
        <v>#DIV/0!</v>
      </c>
      <c r="O1265" s="3" t="e">
        <f>IF(DEGREES(ACOS(SIN(RADIANS(G1265))*SIN(RADIANS(E1273))+COS(RADIANS(G1265))*COS(RADIANS(E1273))*COS(RADIANS(O1263))))&gt;90,0,$F$4*$F$5/E1272^2*(SIN(RADIANS(G1265))*SIN(RADIANS(E1273))+COS(RADIANS(G1265))*COS(RADIANS(E1273))*COS(RADIANS(O1263))))</f>
        <v>#DIV/0!</v>
      </c>
      <c r="P1265" s="3" t="e">
        <f>IF(DEGREES(ACOS(SIN(RADIANS(G1265))*SIN(RADIANS(E1273))+COS(RADIANS(G1265))*COS(RADIANS(E1273))*COS(RADIANS(P1263))))&gt;90,0,$F$4*$F$5/E1272^2*(SIN(RADIANS(G1265))*SIN(RADIANS(E1273))+COS(RADIANS(G1265))*COS(RADIANS(E1273))*COS(RADIANS(P1263))))</f>
        <v>#DIV/0!</v>
      </c>
      <c r="Q1265" s="3" t="e">
        <f>IF(DEGREES(ACOS(SIN(RADIANS(G1265))*SIN(RADIANS(E1273))+COS(RADIANS(G1265))*COS(RADIANS(E1273))*COS(RADIANS(Q1263))))&gt;90,0,$F$4*$F$5/E1272^2*(SIN(RADIANS(G1265))*SIN(RADIANS(E1273))+COS(RADIANS(G1265))*COS(RADIANS(E1273))*COS(RADIANS(Q1263))))</f>
        <v>#DIV/0!</v>
      </c>
      <c r="R1265" s="3" t="e">
        <f>IF(DEGREES(ACOS(SIN(RADIANS(G1265))*SIN(RADIANS(E1273))+COS(RADIANS(G1265))*COS(RADIANS(E1273))*COS(RADIANS(R1263))))&gt;90,0,$F$4*$F$5/E1272^2*(SIN(RADIANS(G1265))*SIN(RADIANS(E1273))+COS(RADIANS(G1265))*COS(RADIANS(E1273))*COS(RADIANS(R1263))))</f>
        <v>#DIV/0!</v>
      </c>
      <c r="S1265" s="3" t="e">
        <f>IF(DEGREES(ACOS(SIN(RADIANS(G1265))*SIN(RADIANS(E1273))+COS(RADIANS(G1265))*COS(RADIANS(E1273))*COS(RADIANS(S1263))))&gt;90,0,$F$4*$F$5/E1272^2*(SIN(RADIANS(G1265))*SIN(RADIANS(E1273))+COS(RADIANS(G1265))*COS(RADIANS(E1273))*COS(RADIANS(S1263))))</f>
        <v>#DIV/0!</v>
      </c>
      <c r="T1265" s="3" t="e">
        <f>IF(DEGREES(ACOS(SIN(RADIANS(G1265))*SIN(RADIANS(E1273))+COS(RADIANS(G1265))*COS(RADIANS(E1273))*COS(RADIANS(T1263))))&gt;90,0,$F$4*$F$5/E1272^2*(SIN(RADIANS(G1265))*SIN(RADIANS(E1273))+COS(RADIANS(G1265))*COS(RADIANS(E1273))*COS(RADIANS(T1263))))</f>
        <v>#DIV/0!</v>
      </c>
      <c r="U1265" s="3" t="e">
        <f>IF(DEGREES(ACOS(SIN(RADIANS(G1265))*SIN(RADIANS(E1273))+COS(RADIANS(G1265))*COS(RADIANS(E1273))*COS(RADIANS(U1263))))&gt;90,0,$F$4*$F$5/E1272^2*(SIN(RADIANS(G1265))*SIN(RADIANS(E1273))+COS(RADIANS(G1265))*COS(RADIANS(E1273))*COS(RADIANS(U1263))))</f>
        <v>#DIV/0!</v>
      </c>
      <c r="V1265" s="3" t="e">
        <f>IF(DEGREES(ACOS(SIN(RADIANS(G1265))*SIN(RADIANS(E1273))+COS(RADIANS(G1265))*COS(RADIANS(E1273))*COS(RADIANS(V1263))))&gt;90,0,$F$4*$F$5/E1272^2*(SIN(RADIANS(G1265))*SIN(RADIANS(E1273))+COS(RADIANS(G1265))*COS(RADIANS(E1273))*COS(RADIANS(V1263))))</f>
        <v>#DIV/0!</v>
      </c>
      <c r="W1265" s="3" t="e">
        <f>IF(DEGREES(ACOS(SIN(RADIANS(G1265))*SIN(RADIANS(E1273))+COS(RADIANS(G1265))*COS(RADIANS(E1273))*COS(RADIANS(W1263))))&gt;90,0,$F$4*$F$5/E1272^2*(SIN(RADIANS(G1265))*SIN(RADIANS(E1273))+COS(RADIANS(G1265))*COS(RADIANS(E1273))*COS(RADIANS(W1263))))</f>
        <v>#DIV/0!</v>
      </c>
      <c r="X1265" s="3" t="e">
        <f>IF(DEGREES(ACOS(SIN(RADIANS(G1265))*SIN(RADIANS(E1273))+COS(RADIANS(G1265))*COS(RADIANS(E1273))*COS(RADIANS(X1263))))&gt;90,0,$F$4*$F$5/E1272^2*(SIN(RADIANS(G1265))*SIN(RADIANS(E1273))+COS(RADIANS(G1265))*COS(RADIANS(E1273))*COS(RADIANS(X1263))))</f>
        <v>#DIV/0!</v>
      </c>
      <c r="Y1265" s="3" t="e">
        <f>IF(DEGREES(ACOS(SIN(RADIANS(G1265))*SIN(RADIANS(E1273))+COS(RADIANS(G1265))*COS(RADIANS(E1273))*COS(RADIANS(Y1263))))&gt;90,0,$F$4*$F$5/E1272^2*(SIN(RADIANS(G1265))*SIN(RADIANS(E1273))+COS(RADIANS(G1265))*COS(RADIANS(E1273))*COS(RADIANS(Y1263))))</f>
        <v>#DIV/0!</v>
      </c>
      <c r="Z1265" s="3" t="e">
        <f>IF(DEGREES(ACOS(SIN(RADIANS(G1265))*SIN(RADIANS(E1273))+COS(RADIANS(G1265))*COS(RADIANS(E1273))*COS(RADIANS(Z1263))))&gt;90,0,$F$4*$F$5/E1272^2*(SIN(RADIANS(G1265))*SIN(RADIANS(E1273))+COS(RADIANS(G1265))*COS(RADIANS(E1273))*COS(RADIANS(Z1263))))</f>
        <v>#DIV/0!</v>
      </c>
      <c r="AA1265" s="3" t="e">
        <f>IF(DEGREES(ACOS(SIN(RADIANS(G1265))*SIN(RADIANS(E1273))+COS(RADIANS(G1265))*COS(RADIANS(E1273))*COS(RADIANS(AA1263))))&gt;90,0,$F$4*$F$5/E1272^2*(SIN(RADIANS(G1265))*SIN(RADIANS(E1273))+COS(RADIANS(G1265))*COS(RADIANS(E1273))*COS(RADIANS(AA1263))))</f>
        <v>#DIV/0!</v>
      </c>
      <c r="AB1265" s="3" t="e">
        <f>IF(DEGREES(ACOS(SIN(RADIANS(G1265))*SIN(RADIANS(E1273))+COS(RADIANS(G1265))*COS(RADIANS(E1273))*COS(RADIANS(AB1263))))&gt;90,0,$F$4*$F$5/E1272^2*(SIN(RADIANS(G1265))*SIN(RADIANS(E1273))+COS(RADIANS(G1265))*COS(RADIANS(E1273))*COS(RADIANS(AB1263))))</f>
        <v>#DIV/0!</v>
      </c>
      <c r="AC1265" s="3" t="e">
        <f>IF(DEGREES(ACOS(SIN(RADIANS(G1265))*SIN(RADIANS(E1273))+COS(RADIANS(G1265))*COS(RADIANS(E1273))*COS(RADIANS(AC1263))))&gt;90,0,$F$4*$F$5/E1272^2*(SIN(RADIANS(G1265))*SIN(RADIANS(E1273))+COS(RADIANS(G1265))*COS(RADIANS(E1273))*COS(RADIANS(AC1263))))</f>
        <v>#DIV/0!</v>
      </c>
      <c r="AD1265" s="3" t="e">
        <f>IF(DEGREES(ACOS(SIN(RADIANS(G1265))*SIN(RADIANS(E1273))+COS(RADIANS(G1265))*COS(RADIANS(E1273))*COS(RADIANS(AD1263))))&gt;90,0,$F$4*$F$5/E1272^2*(SIN(RADIANS(G1265))*SIN(RADIANS(E1273))+COS(RADIANS(G1265))*COS(RADIANS(E1273))*COS(RADIANS(AD1263))))</f>
        <v>#DIV/0!</v>
      </c>
      <c r="AE1265" s="3" t="e">
        <f>IF(DEGREES(ACOS(SIN(RADIANS(G1265))*SIN(RADIANS(E1273))+COS(RADIANS(G1265))*COS(RADIANS(E1273))*COS(RADIANS(AE1263))))&gt;90,0,$F$4*$F$5/E1272^2*(SIN(RADIANS(G1265))*SIN(RADIANS(E1273))+COS(RADIANS(G1265))*COS(RADIANS(E1273))*COS(RADIANS(AE1263))))</f>
        <v>#DIV/0!</v>
      </c>
      <c r="AF1265" s="3" t="e">
        <f>IF(DEGREES(ACOS(SIN(RADIANS(G1265))*SIN(RADIANS(E1273))+COS(RADIANS(G1265))*COS(RADIANS(E1273))*COS(RADIANS(AF1263))))&gt;90,0,$F$4*$F$5/E1272^2*(SIN(RADIANS(G1265))*SIN(RADIANS(E1273))+COS(RADIANS(G1265))*COS(RADIANS(E1273))*COS(RADIANS(AF1263))))</f>
        <v>#DIV/0!</v>
      </c>
      <c r="AG1265" s="3" t="e">
        <f>IF(DEGREES(ACOS(SIN(RADIANS(G1265))*SIN(RADIANS(E1273))+COS(RADIANS(G1265))*COS(RADIANS(E1273))*COS(RADIANS(AG1263))))&gt;90,0,$F$4*$F$5/E1272^2*(SIN(RADIANS(G1265))*SIN(RADIANS(E1273))+COS(RADIANS(G1265))*COS(RADIANS(E1273))*COS(RADIANS(AG1263))))</f>
        <v>#DIV/0!</v>
      </c>
      <c r="AH1265" s="3" t="e">
        <f>IF(DEGREES(ACOS(SIN(RADIANS(G1265))*SIN(RADIANS(E1273))+COS(RADIANS(G1265))*COS(RADIANS(E1273))*COS(RADIANS(AH1263))))&gt;90,0,$F$4*$F$5/E1272^2*(SIN(RADIANS(G1265))*SIN(RADIANS(E1273))+COS(RADIANS(G1265))*COS(RADIANS(E1273))*COS(RADIANS(AH1263))))</f>
        <v>#DIV/0!</v>
      </c>
      <c r="AI1265" s="3" t="e">
        <f>IF(DEGREES(ACOS(SIN(RADIANS(G1265))*SIN(RADIANS(E1273))+COS(RADIANS(G1265))*COS(RADIANS(E1273))*COS(RADIANS(AI1263))))&gt;90,0,$F$4*$F$5/E1272^2*(SIN(RADIANS(G1265))*SIN(RADIANS(E1273))+COS(RADIANS(G1265))*COS(RADIANS(E1273))*COS(RADIANS(AI1263))))</f>
        <v>#DIV/0!</v>
      </c>
      <c r="AJ1265" s="3" t="e">
        <f>IF(DEGREES(ACOS(SIN(RADIANS(G1265))*SIN(RADIANS(E1273))+COS(RADIANS(G1265))*COS(RADIANS(E1273))*COS(RADIANS(AJ1263))))&gt;90,0,$F$4*$F$5/E1272^2*(SIN(RADIANS(G1265))*SIN(RADIANS(E1273))+COS(RADIANS(G1265))*COS(RADIANS(E1273))*COS(RADIANS(AJ1263))))</f>
        <v>#DIV/0!</v>
      </c>
      <c r="AK1265" s="3" t="e">
        <f>IF(DEGREES(ACOS(SIN(RADIANS(G1265))*SIN(RADIANS(E1273))+COS(RADIANS(G1265))*COS(RADIANS(E1273))*COS(RADIANS(AK1263))))&gt;90,0,$F$4*$F$5/E1272^2*(SIN(RADIANS(G1265))*SIN(RADIANS(E1273))+COS(RADIANS(G1265))*COS(RADIANS(E1273))*COS(RADIANS(AK1263))))</f>
        <v>#DIV/0!</v>
      </c>
      <c r="AL1265" s="3" t="e">
        <f>IF(DEGREES(ACOS(SIN(RADIANS(G1265))*SIN(RADIANS(E1273))+COS(RADIANS(G1265))*COS(RADIANS(E1273))*COS(RADIANS(AL1263))))&gt;90,0,$F$4*$F$5/E1272^2*(SIN(RADIANS(G1265))*SIN(RADIANS(E1273))+COS(RADIANS(G1265))*COS(RADIANS(E1273))*COS(RADIANS(AL1263))))</f>
        <v>#DIV/0!</v>
      </c>
      <c r="AM1265" s="3" t="e">
        <f>IF(DEGREES(ACOS(SIN(RADIANS(G1265))*SIN(RADIANS(E1273))+COS(RADIANS(G1265))*COS(RADIANS(E1273))*COS(RADIANS(AM1263))))&gt;90,0,$F$4*$F$5/E1272^2*(SIN(RADIANS(G1265))*SIN(RADIANS(E1273))+COS(RADIANS(G1265))*COS(RADIANS(E1273))*COS(RADIANS(AM1263))))</f>
        <v>#DIV/0!</v>
      </c>
      <c r="AN1265" s="3" t="e">
        <f>IF(DEGREES(ACOS(SIN(RADIANS(G1265))*SIN(RADIANS(E1273))+COS(RADIANS(G1265))*COS(RADIANS(E1273))*COS(RADIANS(AN1263))))&gt;90,0,$F$4*$F$5/E1272^2*(SIN(RADIANS(G1265))*SIN(RADIANS(E1273))+COS(RADIANS(G1265))*COS(RADIANS(E1273))*COS(RADIANS(AN1263))))</f>
        <v>#DIV/0!</v>
      </c>
      <c r="AO1265" s="3" t="e">
        <f>IF(DEGREES(ACOS(SIN(RADIANS(G1265))*SIN(RADIANS(E1273))+COS(RADIANS(G1265))*COS(RADIANS(E1273))*COS(RADIANS(AO1263))))&gt;90,0,$F$4*$F$5/E1272^2*(SIN(RADIANS(G1265))*SIN(RADIANS(E1273))+COS(RADIANS(G1265))*COS(RADIANS(E1273))*COS(RADIANS(AO1263))))</f>
        <v>#DIV/0!</v>
      </c>
      <c r="AP1265" s="3" t="e">
        <f>IF(DEGREES(ACOS(SIN(RADIANS(G1265))*SIN(RADIANS(E1273))+COS(RADIANS(G1265))*COS(RADIANS(E1273))*COS(RADIANS(AP1263))))&gt;90,0,$F$4*$F$5/E1272^2*(SIN(RADIANS(G1265))*SIN(RADIANS(E1273))+COS(RADIANS(G1265))*COS(RADIANS(E1273))*COS(RADIANS(AP1263))))</f>
        <v>#DIV/0!</v>
      </c>
      <c r="AQ1265" s="3" t="e">
        <f>IF(DEGREES(ACOS(SIN(RADIANS(G1265))*SIN(RADIANS(E1273))+COS(RADIANS(G1265))*COS(RADIANS(E1273))*COS(RADIANS(AQ1263))))&gt;90,0,$F$4*$F$5/E1272^2*(SIN(RADIANS(G1265))*SIN(RADIANS(E1273))+COS(RADIANS(G1265))*COS(RADIANS(E1273))*COS(RADIANS(AQ1263))))</f>
        <v>#DIV/0!</v>
      </c>
      <c r="AR1265" s="3" t="e">
        <f>IF(DEGREES(ACOS(SIN(RADIANS(G1265))*SIN(RADIANS(E1273))+COS(RADIANS(G1265))*COS(RADIANS(E1273))*COS(RADIANS(AR1263))))&gt;90,0,$F$4*$F$5/E1272^2*(SIN(RADIANS(G1265))*SIN(RADIANS(E1273))+COS(RADIANS(G1265))*COS(RADIANS(E1273))*COS(RADIANS(AR1263))))</f>
        <v>#DIV/0!</v>
      </c>
    </row>
    <row r="1266" spans="2:44" ht="15.75" customHeight="1" x14ac:dyDescent="0.2">
      <c r="B1266" s="3" t="s">
        <v>728</v>
      </c>
      <c r="E1266" s="3">
        <f t="array" ref="E1266">INDEX($D$1751:$AM$1751,0,MATCH(E1265-IF(E1265&lt;360,0,360),$D$1700:$AM$1700,0))+IF(E1265&gt;350,360,0)</f>
        <v>530</v>
      </c>
      <c r="G1266" s="3">
        <v>80</v>
      </c>
      <c r="I1266" s="3">
        <f>IF(DEGREES(ACOS(SIN(RADIANS(G1266))*SIN(RADIANS(E1273))+COS(RADIANS(G1266))*COS(RADIANS(E1273))*COS(RADIANS(I1263))))&gt;90,0,$F$4*$F$5/E1272^2*(SIN(RADIANS(G1266))*SIN(RADIANS(E1273))+COS(RADIANS(G1266))*COS(RADIANS(E1273))*COS(RADIANS(I1263))))</f>
        <v>0</v>
      </c>
      <c r="J1266" s="3">
        <f>IF(DEGREES(ACOS(SIN(RADIANS(G1266))*SIN(RADIANS(E1273))+COS(RADIANS(G1266))*COS(RADIANS(E1273))*COS(RADIANS(J1263))))&gt;90,0,$F$4*$F$5/E1272^2*(SIN(RADIANS(G1266))*SIN(RADIANS(E1273))+COS(RADIANS(G1266))*COS(RADIANS(E1273))*COS(RADIANS(J1263))))</f>
        <v>0</v>
      </c>
      <c r="K1266" s="3">
        <f>IF(DEGREES(ACOS(SIN(RADIANS(G1266))*SIN(RADIANS(E1273))+COS(RADIANS(G1266))*COS(RADIANS(E1273))*COS(RADIANS(K1263))))&gt;90,0,$F$4*$F$5/E1272^2*(SIN(RADIANS(G1266))*SIN(RADIANS(E1273))+COS(RADIANS(G1266))*COS(RADIANS(E1273))*COS(RADIANS(K1263))))</f>
        <v>0</v>
      </c>
      <c r="L1266" s="3">
        <f>IF(DEGREES(ACOS(SIN(RADIANS(G1266))*SIN(RADIANS(E1273))+COS(RADIANS(G1266))*COS(RADIANS(E1273))*COS(RADIANS(L1263))))&gt;90,0,$F$4*$F$5/E1272^2*(SIN(RADIANS(G1266))*SIN(RADIANS(E1273))+COS(RADIANS(G1266))*COS(RADIANS(E1273))*COS(RADIANS(L1263))))</f>
        <v>0</v>
      </c>
      <c r="M1266" s="3">
        <f>IF(DEGREES(ACOS(SIN(RADIANS(G1266))*SIN(RADIANS(E1273))+COS(RADIANS(G1266))*COS(RADIANS(E1273))*COS(RADIANS(M1263))))&gt;90,0,$F$4*$F$5/E1272^2*(SIN(RADIANS(G1266))*SIN(RADIANS(E1273))+COS(RADIANS(G1266))*COS(RADIANS(E1273))*COS(RADIANS(M1263))))</f>
        <v>0</v>
      </c>
      <c r="N1266" s="3">
        <f>IF(DEGREES(ACOS(SIN(RADIANS(G1266))*SIN(RADIANS(E1273))+COS(RADIANS(G1266))*COS(RADIANS(E1273))*COS(RADIANS(N1263))))&gt;90,0,$F$4*$F$5/E1272^2*(SIN(RADIANS(G1266))*SIN(RADIANS(E1273))+COS(RADIANS(G1266))*COS(RADIANS(E1273))*COS(RADIANS(N1263))))</f>
        <v>0</v>
      </c>
      <c r="O1266" s="3">
        <f>IF(DEGREES(ACOS(SIN(RADIANS(G1266))*SIN(RADIANS(E1273))+COS(RADIANS(G1266))*COS(RADIANS(E1273))*COS(RADIANS(O1263))))&gt;90,0,$F$4*$F$5/E1272^2*(SIN(RADIANS(G1266))*SIN(RADIANS(E1273))+COS(RADIANS(G1266))*COS(RADIANS(E1273))*COS(RADIANS(O1263))))</f>
        <v>0</v>
      </c>
      <c r="P1266" s="3">
        <f>IF(DEGREES(ACOS(SIN(RADIANS(G1266))*SIN(RADIANS(E1273))+COS(RADIANS(G1266))*COS(RADIANS(E1273))*COS(RADIANS(P1263))))&gt;90,0,$F$4*$F$5/E1272^2*(SIN(RADIANS(G1266))*SIN(RADIANS(E1273))+COS(RADIANS(G1266))*COS(RADIANS(E1273))*COS(RADIANS(P1263))))</f>
        <v>0</v>
      </c>
      <c r="Q1266" s="3">
        <f>IF(DEGREES(ACOS(SIN(RADIANS(G1266))*SIN(RADIANS(E1273))+COS(RADIANS(G1266))*COS(RADIANS(E1273))*COS(RADIANS(Q1263))))&gt;90,0,$F$4*$F$5/E1272^2*(SIN(RADIANS(G1266))*SIN(RADIANS(E1273))+COS(RADIANS(G1266))*COS(RADIANS(E1273))*COS(RADIANS(Q1263))))</f>
        <v>0</v>
      </c>
      <c r="R1266" s="3" t="e">
        <f>IF(DEGREES(ACOS(SIN(RADIANS(G1266))*SIN(RADIANS(E1273))+COS(RADIANS(G1266))*COS(RADIANS(E1273))*COS(RADIANS(R1263))))&gt;90,0,$F$4*$F$5/E1272^2*(SIN(RADIANS(G1266))*SIN(RADIANS(E1273))+COS(RADIANS(G1266))*COS(RADIANS(E1273))*COS(RADIANS(R1263))))</f>
        <v>#DIV/0!</v>
      </c>
      <c r="S1266" s="3" t="e">
        <f>IF(DEGREES(ACOS(SIN(RADIANS(G1266))*SIN(RADIANS(E1273))+COS(RADIANS(G1266))*COS(RADIANS(E1273))*COS(RADIANS(S1263))))&gt;90,0,$F$4*$F$5/E1272^2*(SIN(RADIANS(G1266))*SIN(RADIANS(E1273))+COS(RADIANS(G1266))*COS(RADIANS(E1273))*COS(RADIANS(S1263))))</f>
        <v>#DIV/0!</v>
      </c>
      <c r="T1266" s="3" t="e">
        <f>IF(DEGREES(ACOS(SIN(RADIANS(G1266))*SIN(RADIANS(E1273))+COS(RADIANS(G1266))*COS(RADIANS(E1273))*COS(RADIANS(T1263))))&gt;90,0,$F$4*$F$5/E1272^2*(SIN(RADIANS(G1266))*SIN(RADIANS(E1273))+COS(RADIANS(G1266))*COS(RADIANS(E1273))*COS(RADIANS(T1263))))</f>
        <v>#DIV/0!</v>
      </c>
      <c r="U1266" s="3" t="e">
        <f>IF(DEGREES(ACOS(SIN(RADIANS(G1266))*SIN(RADIANS(E1273))+COS(RADIANS(G1266))*COS(RADIANS(E1273))*COS(RADIANS(U1263))))&gt;90,0,$F$4*$F$5/E1272^2*(SIN(RADIANS(G1266))*SIN(RADIANS(E1273))+COS(RADIANS(G1266))*COS(RADIANS(E1273))*COS(RADIANS(U1263))))</f>
        <v>#DIV/0!</v>
      </c>
      <c r="V1266" s="3" t="e">
        <f>IF(DEGREES(ACOS(SIN(RADIANS(G1266))*SIN(RADIANS(E1273))+COS(RADIANS(G1266))*COS(RADIANS(E1273))*COS(RADIANS(V1263))))&gt;90,0,$F$4*$F$5/E1272^2*(SIN(RADIANS(G1266))*SIN(RADIANS(E1273))+COS(RADIANS(G1266))*COS(RADIANS(E1273))*COS(RADIANS(V1263))))</f>
        <v>#DIV/0!</v>
      </c>
      <c r="W1266" s="3" t="e">
        <f>IF(DEGREES(ACOS(SIN(RADIANS(G1266))*SIN(RADIANS(E1273))+COS(RADIANS(G1266))*COS(RADIANS(E1273))*COS(RADIANS(W1263))))&gt;90,0,$F$4*$F$5/E1272^2*(SIN(RADIANS(G1266))*SIN(RADIANS(E1273))+COS(RADIANS(G1266))*COS(RADIANS(E1273))*COS(RADIANS(W1263))))</f>
        <v>#DIV/0!</v>
      </c>
      <c r="X1266" s="3" t="e">
        <f>IF(DEGREES(ACOS(SIN(RADIANS(G1266))*SIN(RADIANS(E1273))+COS(RADIANS(G1266))*COS(RADIANS(E1273))*COS(RADIANS(X1263))))&gt;90,0,$F$4*$F$5/E1272^2*(SIN(RADIANS(G1266))*SIN(RADIANS(E1273))+COS(RADIANS(G1266))*COS(RADIANS(E1273))*COS(RADIANS(X1263))))</f>
        <v>#DIV/0!</v>
      </c>
      <c r="Y1266" s="3" t="e">
        <f>IF(DEGREES(ACOS(SIN(RADIANS(G1266))*SIN(RADIANS(E1273))+COS(RADIANS(G1266))*COS(RADIANS(E1273))*COS(RADIANS(Y1263))))&gt;90,0,$F$4*$F$5/E1272^2*(SIN(RADIANS(G1266))*SIN(RADIANS(E1273))+COS(RADIANS(G1266))*COS(RADIANS(E1273))*COS(RADIANS(Y1263))))</f>
        <v>#DIV/0!</v>
      </c>
      <c r="Z1266" s="3" t="e">
        <f>IF(DEGREES(ACOS(SIN(RADIANS(G1266))*SIN(RADIANS(E1273))+COS(RADIANS(G1266))*COS(RADIANS(E1273))*COS(RADIANS(Z1263))))&gt;90,0,$F$4*$F$5/E1272^2*(SIN(RADIANS(G1266))*SIN(RADIANS(E1273))+COS(RADIANS(G1266))*COS(RADIANS(E1273))*COS(RADIANS(Z1263))))</f>
        <v>#DIV/0!</v>
      </c>
      <c r="AA1266" s="3" t="e">
        <f>IF(DEGREES(ACOS(SIN(RADIANS(G1266))*SIN(RADIANS(E1273))+COS(RADIANS(G1266))*COS(RADIANS(E1273))*COS(RADIANS(AA1263))))&gt;90,0,$F$4*$F$5/E1272^2*(SIN(RADIANS(G1266))*SIN(RADIANS(E1273))+COS(RADIANS(G1266))*COS(RADIANS(E1273))*COS(RADIANS(AA1263))))</f>
        <v>#DIV/0!</v>
      </c>
      <c r="AB1266" s="3" t="e">
        <f>IF(DEGREES(ACOS(SIN(RADIANS(G1266))*SIN(RADIANS(E1273))+COS(RADIANS(G1266))*COS(RADIANS(E1273))*COS(RADIANS(AB1263))))&gt;90,0,$F$4*$F$5/E1272^2*(SIN(RADIANS(G1266))*SIN(RADIANS(E1273))+COS(RADIANS(G1266))*COS(RADIANS(E1273))*COS(RADIANS(AB1263))))</f>
        <v>#DIV/0!</v>
      </c>
      <c r="AC1266" s="3" t="e">
        <f>IF(DEGREES(ACOS(SIN(RADIANS(G1266))*SIN(RADIANS(E1273))+COS(RADIANS(G1266))*COS(RADIANS(E1273))*COS(RADIANS(AC1263))))&gt;90,0,$F$4*$F$5/E1272^2*(SIN(RADIANS(G1266))*SIN(RADIANS(E1273))+COS(RADIANS(G1266))*COS(RADIANS(E1273))*COS(RADIANS(AC1263))))</f>
        <v>#DIV/0!</v>
      </c>
      <c r="AD1266" s="3" t="e">
        <f>IF(DEGREES(ACOS(SIN(RADIANS(G1266))*SIN(RADIANS(E1273))+COS(RADIANS(G1266))*COS(RADIANS(E1273))*COS(RADIANS(AD1263))))&gt;90,0,$F$4*$F$5/E1272^2*(SIN(RADIANS(G1266))*SIN(RADIANS(E1273))+COS(RADIANS(G1266))*COS(RADIANS(E1273))*COS(RADIANS(AD1263))))</f>
        <v>#DIV/0!</v>
      </c>
      <c r="AE1266" s="3" t="e">
        <f>IF(DEGREES(ACOS(SIN(RADIANS(G1266))*SIN(RADIANS(E1273))+COS(RADIANS(G1266))*COS(RADIANS(E1273))*COS(RADIANS(AE1263))))&gt;90,0,$F$4*$F$5/E1272^2*(SIN(RADIANS(G1266))*SIN(RADIANS(E1273))+COS(RADIANS(G1266))*COS(RADIANS(E1273))*COS(RADIANS(AE1263))))</f>
        <v>#DIV/0!</v>
      </c>
      <c r="AF1266" s="3" t="e">
        <f>IF(DEGREES(ACOS(SIN(RADIANS(G1266))*SIN(RADIANS(E1273))+COS(RADIANS(G1266))*COS(RADIANS(E1273))*COS(RADIANS(AF1263))))&gt;90,0,$F$4*$F$5/E1272^2*(SIN(RADIANS(G1266))*SIN(RADIANS(E1273))+COS(RADIANS(G1266))*COS(RADIANS(E1273))*COS(RADIANS(AF1263))))</f>
        <v>#DIV/0!</v>
      </c>
      <c r="AG1266" s="3" t="e">
        <f>IF(DEGREES(ACOS(SIN(RADIANS(G1266))*SIN(RADIANS(E1273))+COS(RADIANS(G1266))*COS(RADIANS(E1273))*COS(RADIANS(AG1263))))&gt;90,0,$F$4*$F$5/E1272^2*(SIN(RADIANS(G1266))*SIN(RADIANS(E1273))+COS(RADIANS(G1266))*COS(RADIANS(E1273))*COS(RADIANS(AG1263))))</f>
        <v>#DIV/0!</v>
      </c>
      <c r="AH1266" s="3" t="e">
        <f>IF(DEGREES(ACOS(SIN(RADIANS(G1266))*SIN(RADIANS(E1273))+COS(RADIANS(G1266))*COS(RADIANS(E1273))*COS(RADIANS(AH1263))))&gt;90,0,$F$4*$F$5/E1272^2*(SIN(RADIANS(G1266))*SIN(RADIANS(E1273))+COS(RADIANS(G1266))*COS(RADIANS(E1273))*COS(RADIANS(AH1263))))</f>
        <v>#DIV/0!</v>
      </c>
      <c r="AI1266" s="3" t="e">
        <f>IF(DEGREES(ACOS(SIN(RADIANS(G1266))*SIN(RADIANS(E1273))+COS(RADIANS(G1266))*COS(RADIANS(E1273))*COS(RADIANS(AI1263))))&gt;90,0,$F$4*$F$5/E1272^2*(SIN(RADIANS(G1266))*SIN(RADIANS(E1273))+COS(RADIANS(G1266))*COS(RADIANS(E1273))*COS(RADIANS(AI1263))))</f>
        <v>#DIV/0!</v>
      </c>
      <c r="AJ1266" s="3" t="e">
        <f>IF(DEGREES(ACOS(SIN(RADIANS(G1266))*SIN(RADIANS(E1273))+COS(RADIANS(G1266))*COS(RADIANS(E1273))*COS(RADIANS(AJ1263))))&gt;90,0,$F$4*$F$5/E1272^2*(SIN(RADIANS(G1266))*SIN(RADIANS(E1273))+COS(RADIANS(G1266))*COS(RADIANS(E1273))*COS(RADIANS(AJ1263))))</f>
        <v>#DIV/0!</v>
      </c>
      <c r="AK1266" s="3">
        <f>IF(DEGREES(ACOS(SIN(RADIANS(G1266))*SIN(RADIANS(E1273))+COS(RADIANS(G1266))*COS(RADIANS(E1273))*COS(RADIANS(AK1263))))&gt;90,0,$F$4*$F$5/E1272^2*(SIN(RADIANS(G1266))*SIN(RADIANS(E1273))+COS(RADIANS(G1266))*COS(RADIANS(E1273))*COS(RADIANS(AK1263))))</f>
        <v>0</v>
      </c>
      <c r="AL1266" s="3">
        <f>IF(DEGREES(ACOS(SIN(RADIANS(G1266))*SIN(RADIANS(E1273))+COS(RADIANS(G1266))*COS(RADIANS(E1273))*COS(RADIANS(AL1263))))&gt;90,0,$F$4*$F$5/E1272^2*(SIN(RADIANS(G1266))*SIN(RADIANS(E1273))+COS(RADIANS(G1266))*COS(RADIANS(E1273))*COS(RADIANS(AL1263))))</f>
        <v>0</v>
      </c>
      <c r="AM1266" s="3">
        <f>IF(DEGREES(ACOS(SIN(RADIANS(G1266))*SIN(RADIANS(E1273))+COS(RADIANS(G1266))*COS(RADIANS(E1273))*COS(RADIANS(AM1263))))&gt;90,0,$F$4*$F$5/E1272^2*(SIN(RADIANS(G1266))*SIN(RADIANS(E1273))+COS(RADIANS(G1266))*COS(RADIANS(E1273))*COS(RADIANS(AM1263))))</f>
        <v>0</v>
      </c>
      <c r="AN1266" s="3">
        <f>IF(DEGREES(ACOS(SIN(RADIANS(G1266))*SIN(RADIANS(E1273))+COS(RADIANS(G1266))*COS(RADIANS(E1273))*COS(RADIANS(AN1263))))&gt;90,0,$F$4*$F$5/E1272^2*(SIN(RADIANS(G1266))*SIN(RADIANS(E1273))+COS(RADIANS(G1266))*COS(RADIANS(E1273))*COS(RADIANS(AN1263))))</f>
        <v>0</v>
      </c>
      <c r="AO1266" s="3">
        <f>IF(DEGREES(ACOS(SIN(RADIANS(G1266))*SIN(RADIANS(E1273))+COS(RADIANS(G1266))*COS(RADIANS(E1273))*COS(RADIANS(AO1263))))&gt;90,0,$F$4*$F$5/E1272^2*(SIN(RADIANS(G1266))*SIN(RADIANS(E1273))+COS(RADIANS(G1266))*COS(RADIANS(E1273))*COS(RADIANS(AO1263))))</f>
        <v>0</v>
      </c>
      <c r="AP1266" s="3">
        <f>IF(DEGREES(ACOS(SIN(RADIANS(G1266))*SIN(RADIANS(E1273))+COS(RADIANS(G1266))*COS(RADIANS(E1273))*COS(RADIANS(AP1263))))&gt;90,0,$F$4*$F$5/E1272^2*(SIN(RADIANS(G1266))*SIN(RADIANS(E1273))+COS(RADIANS(G1266))*COS(RADIANS(E1273))*COS(RADIANS(AP1263))))</f>
        <v>0</v>
      </c>
      <c r="AQ1266" s="3">
        <f>IF(DEGREES(ACOS(SIN(RADIANS(G1266))*SIN(RADIANS(E1273))+COS(RADIANS(G1266))*COS(RADIANS(E1273))*COS(RADIANS(AQ1263))))&gt;90,0,$F$4*$F$5/E1272^2*(SIN(RADIANS(G1266))*SIN(RADIANS(E1273))+COS(RADIANS(G1266))*COS(RADIANS(E1273))*COS(RADIANS(AQ1263))))</f>
        <v>0</v>
      </c>
      <c r="AR1266" s="3">
        <f>IF(DEGREES(ACOS(SIN(RADIANS(G1266))*SIN(RADIANS(E1273))+COS(RADIANS(G1266))*COS(RADIANS(E1273))*COS(RADIANS(AR1263))))&gt;90,0,$F$4*$F$5/E1272^2*(SIN(RADIANS(G1266))*SIN(RADIANS(E1273))+COS(RADIANS(G1266))*COS(RADIANS(E1273))*COS(RADIANS(AR1263))))</f>
        <v>0</v>
      </c>
    </row>
    <row r="1267" spans="2:44" ht="15.75" customHeight="1" x14ac:dyDescent="0.2">
      <c r="B1267" s="20" t="s">
        <v>784</v>
      </c>
      <c r="E1267" s="3">
        <f>IF(E1266-$F$13&lt;0,E1266-$F$13+360,IF(E1266-$F$13&gt;360,E1266-$F$13-360,E1266-$F$13))</f>
        <v>260</v>
      </c>
      <c r="G1267" s="3">
        <v>70</v>
      </c>
      <c r="I1267" s="3">
        <f>IF(DEGREES(ACOS(SIN(RADIANS(G1267))*SIN(RADIANS(E1273))+COS(RADIANS(G1267))*COS(RADIANS(E1273))*COS(RADIANS(I1263))))&gt;90,0,$F$4*$F$5/E1272^2*(SIN(RADIANS(G1267))*SIN(RADIANS(E1273))+COS(RADIANS(G1267))*COS(RADIANS(E1273))*COS(RADIANS(I1263))))</f>
        <v>0</v>
      </c>
      <c r="J1267" s="3">
        <f>IF(DEGREES(ACOS(SIN(RADIANS(G1267))*SIN(RADIANS(E1273))+COS(RADIANS(G1267))*COS(RADIANS(E1273))*COS(RADIANS(J1263))))&gt;90,0,$F$4*$F$5/E1272^2*(SIN(RADIANS(G1267))*SIN(RADIANS(E1273))+COS(RADIANS(G1267))*COS(RADIANS(E1273))*COS(RADIANS(J1263))))</f>
        <v>0</v>
      </c>
      <c r="K1267" s="3">
        <f>IF(DEGREES(ACOS(SIN(RADIANS(G1267))*SIN(RADIANS(E1273))+COS(RADIANS(G1267))*COS(RADIANS(E1273))*COS(RADIANS(K1263))))&gt;90,0,$F$4*$F$5/E1272^2*(SIN(RADIANS(G1267))*SIN(RADIANS(E1273))+COS(RADIANS(G1267))*COS(RADIANS(E1273))*COS(RADIANS(K1263))))</f>
        <v>0</v>
      </c>
      <c r="L1267" s="3">
        <f>IF(DEGREES(ACOS(SIN(RADIANS(G1267))*SIN(RADIANS(E1273))+COS(RADIANS(G1267))*COS(RADIANS(E1273))*COS(RADIANS(L1263))))&gt;90,0,$F$4*$F$5/E1272^2*(SIN(RADIANS(G1267))*SIN(RADIANS(E1273))+COS(RADIANS(G1267))*COS(RADIANS(E1273))*COS(RADIANS(L1263))))</f>
        <v>0</v>
      </c>
      <c r="M1267" s="3">
        <f>IF(DEGREES(ACOS(SIN(RADIANS(G1267))*SIN(RADIANS(E1273))+COS(RADIANS(G1267))*COS(RADIANS(E1273))*COS(RADIANS(M1263))))&gt;90,0,$F$4*$F$5/E1272^2*(SIN(RADIANS(G1267))*SIN(RADIANS(E1273))+COS(RADIANS(G1267))*COS(RADIANS(E1273))*COS(RADIANS(M1263))))</f>
        <v>0</v>
      </c>
      <c r="N1267" s="3">
        <f>IF(DEGREES(ACOS(SIN(RADIANS(G1267))*SIN(RADIANS(E1273))+COS(RADIANS(G1267))*COS(RADIANS(E1273))*COS(RADIANS(N1263))))&gt;90,0,$F$4*$F$5/E1272^2*(SIN(RADIANS(G1267))*SIN(RADIANS(E1273))+COS(RADIANS(G1267))*COS(RADIANS(E1273))*COS(RADIANS(N1263))))</f>
        <v>0</v>
      </c>
      <c r="O1267" s="3">
        <f>IF(DEGREES(ACOS(SIN(RADIANS(G1267))*SIN(RADIANS(E1273))+COS(RADIANS(G1267))*COS(RADIANS(E1273))*COS(RADIANS(O1263))))&gt;90,0,$F$4*$F$5/E1272^2*(SIN(RADIANS(G1267))*SIN(RADIANS(E1273))+COS(RADIANS(G1267))*COS(RADIANS(E1273))*COS(RADIANS(O1263))))</f>
        <v>0</v>
      </c>
      <c r="P1267" s="3">
        <f>IF(DEGREES(ACOS(SIN(RADIANS(G1267))*SIN(RADIANS(E1273))+COS(RADIANS(G1267))*COS(RADIANS(E1273))*COS(RADIANS(P1263))))&gt;90,0,$F$4*$F$5/E1272^2*(SIN(RADIANS(G1267))*SIN(RADIANS(E1273))+COS(RADIANS(G1267))*COS(RADIANS(E1273))*COS(RADIANS(P1263))))</f>
        <v>0</v>
      </c>
      <c r="Q1267" s="3">
        <f>IF(DEGREES(ACOS(SIN(RADIANS(G1267))*SIN(RADIANS(E1273))+COS(RADIANS(G1267))*COS(RADIANS(E1273))*COS(RADIANS(Q1263))))&gt;90,0,$F$4*$F$5/E1272^2*(SIN(RADIANS(G1267))*SIN(RADIANS(E1273))+COS(RADIANS(G1267))*COS(RADIANS(E1273))*COS(RADIANS(Q1263))))</f>
        <v>0</v>
      </c>
      <c r="R1267" s="3" t="e">
        <f>IF(DEGREES(ACOS(SIN(RADIANS(G1267))*SIN(RADIANS(E1273))+COS(RADIANS(G1267))*COS(RADIANS(E1273))*COS(RADIANS(R1263))))&gt;90,0,$F$4*$F$5/E1272^2*(SIN(RADIANS(G1267))*SIN(RADIANS(E1273))+COS(RADIANS(G1267))*COS(RADIANS(E1273))*COS(RADIANS(R1263))))</f>
        <v>#DIV/0!</v>
      </c>
      <c r="S1267" s="3" t="e">
        <f>IF(DEGREES(ACOS(SIN(RADIANS(G1267))*SIN(RADIANS(E1273))+COS(RADIANS(G1267))*COS(RADIANS(E1273))*COS(RADIANS(S1263))))&gt;90,0,$F$4*$F$5/E1272^2*(SIN(RADIANS(G1267))*SIN(RADIANS(E1273))+COS(RADIANS(G1267))*COS(RADIANS(E1273))*COS(RADIANS(S1263))))</f>
        <v>#DIV/0!</v>
      </c>
      <c r="T1267" s="3" t="e">
        <f>IF(DEGREES(ACOS(SIN(RADIANS(G1267))*SIN(RADIANS(E1273))+COS(RADIANS(G1267))*COS(RADIANS(E1273))*COS(RADIANS(T1263))))&gt;90,0,$F$4*$F$5/E1272^2*(SIN(RADIANS(G1267))*SIN(RADIANS(E1273))+COS(RADIANS(G1267))*COS(RADIANS(E1273))*COS(RADIANS(T1263))))</f>
        <v>#DIV/0!</v>
      </c>
      <c r="U1267" s="3" t="e">
        <f>IF(DEGREES(ACOS(SIN(RADIANS(G1267))*SIN(RADIANS(E1273))+COS(RADIANS(G1267))*COS(RADIANS(E1273))*COS(RADIANS(U1263))))&gt;90,0,$F$4*$F$5/E1272^2*(SIN(RADIANS(G1267))*SIN(RADIANS(E1273))+COS(RADIANS(G1267))*COS(RADIANS(E1273))*COS(RADIANS(U1263))))</f>
        <v>#DIV/0!</v>
      </c>
      <c r="V1267" s="3" t="e">
        <f>IF(DEGREES(ACOS(SIN(RADIANS(G1267))*SIN(RADIANS(E1273))+COS(RADIANS(G1267))*COS(RADIANS(E1273))*COS(RADIANS(V1263))))&gt;90,0,$F$4*$F$5/E1272^2*(SIN(RADIANS(G1267))*SIN(RADIANS(E1273))+COS(RADIANS(G1267))*COS(RADIANS(E1273))*COS(RADIANS(V1263))))</f>
        <v>#DIV/0!</v>
      </c>
      <c r="W1267" s="3" t="e">
        <f>IF(DEGREES(ACOS(SIN(RADIANS(G1267))*SIN(RADIANS(E1273))+COS(RADIANS(G1267))*COS(RADIANS(E1273))*COS(RADIANS(W1263))))&gt;90,0,$F$4*$F$5/E1272^2*(SIN(RADIANS(G1267))*SIN(RADIANS(E1273))+COS(RADIANS(G1267))*COS(RADIANS(E1273))*COS(RADIANS(W1263))))</f>
        <v>#DIV/0!</v>
      </c>
      <c r="X1267" s="3" t="e">
        <f>IF(DEGREES(ACOS(SIN(RADIANS(G1267))*SIN(RADIANS(E1273))+COS(RADIANS(G1267))*COS(RADIANS(E1273))*COS(RADIANS(X1263))))&gt;90,0,$F$4*$F$5/E1272^2*(SIN(RADIANS(G1267))*SIN(RADIANS(E1273))+COS(RADIANS(G1267))*COS(RADIANS(E1273))*COS(RADIANS(X1263))))</f>
        <v>#DIV/0!</v>
      </c>
      <c r="Y1267" s="3" t="e">
        <f>IF(DEGREES(ACOS(SIN(RADIANS(G1267))*SIN(RADIANS(E1273))+COS(RADIANS(G1267))*COS(RADIANS(E1273))*COS(RADIANS(Y1263))))&gt;90,0,$F$4*$F$5/E1272^2*(SIN(RADIANS(G1267))*SIN(RADIANS(E1273))+COS(RADIANS(G1267))*COS(RADIANS(E1273))*COS(RADIANS(Y1263))))</f>
        <v>#DIV/0!</v>
      </c>
      <c r="Z1267" s="3" t="e">
        <f>IF(DEGREES(ACOS(SIN(RADIANS(G1267))*SIN(RADIANS(E1273))+COS(RADIANS(G1267))*COS(RADIANS(E1273))*COS(RADIANS(Z1263))))&gt;90,0,$F$4*$F$5/E1272^2*(SIN(RADIANS(G1267))*SIN(RADIANS(E1273))+COS(RADIANS(G1267))*COS(RADIANS(E1273))*COS(RADIANS(Z1263))))</f>
        <v>#DIV/0!</v>
      </c>
      <c r="AA1267" s="3" t="e">
        <f>IF(DEGREES(ACOS(SIN(RADIANS(G1267))*SIN(RADIANS(E1273))+COS(RADIANS(G1267))*COS(RADIANS(E1273))*COS(RADIANS(AA1263))))&gt;90,0,$F$4*$F$5/E1272^2*(SIN(RADIANS(G1267))*SIN(RADIANS(E1273))+COS(RADIANS(G1267))*COS(RADIANS(E1273))*COS(RADIANS(AA1263))))</f>
        <v>#DIV/0!</v>
      </c>
      <c r="AB1267" s="3" t="e">
        <f>IF(DEGREES(ACOS(SIN(RADIANS(G1267))*SIN(RADIANS(E1273))+COS(RADIANS(G1267))*COS(RADIANS(E1273))*COS(RADIANS(AB1263))))&gt;90,0,$F$4*$F$5/E1272^2*(SIN(RADIANS(G1267))*SIN(RADIANS(E1273))+COS(RADIANS(G1267))*COS(RADIANS(E1273))*COS(RADIANS(AB1263))))</f>
        <v>#DIV/0!</v>
      </c>
      <c r="AC1267" s="3" t="e">
        <f>IF(DEGREES(ACOS(SIN(RADIANS(G1267))*SIN(RADIANS(E1273))+COS(RADIANS(G1267))*COS(RADIANS(E1273))*COS(RADIANS(AC1263))))&gt;90,0,$F$4*$F$5/E1272^2*(SIN(RADIANS(G1267))*SIN(RADIANS(E1273))+COS(RADIANS(G1267))*COS(RADIANS(E1273))*COS(RADIANS(AC1263))))</f>
        <v>#DIV/0!</v>
      </c>
      <c r="AD1267" s="3" t="e">
        <f>IF(DEGREES(ACOS(SIN(RADIANS(G1267))*SIN(RADIANS(E1273))+COS(RADIANS(G1267))*COS(RADIANS(E1273))*COS(RADIANS(AD1263))))&gt;90,0,$F$4*$F$5/E1272^2*(SIN(RADIANS(G1267))*SIN(RADIANS(E1273))+COS(RADIANS(G1267))*COS(RADIANS(E1273))*COS(RADIANS(AD1263))))</f>
        <v>#DIV/0!</v>
      </c>
      <c r="AE1267" s="3" t="e">
        <f>IF(DEGREES(ACOS(SIN(RADIANS(G1267))*SIN(RADIANS(E1273))+COS(RADIANS(G1267))*COS(RADIANS(E1273))*COS(RADIANS(AE1263))))&gt;90,0,$F$4*$F$5/E1272^2*(SIN(RADIANS(G1267))*SIN(RADIANS(E1273))+COS(RADIANS(G1267))*COS(RADIANS(E1273))*COS(RADIANS(AE1263))))</f>
        <v>#DIV/0!</v>
      </c>
      <c r="AF1267" s="3" t="e">
        <f>IF(DEGREES(ACOS(SIN(RADIANS(G1267))*SIN(RADIANS(E1273))+COS(RADIANS(G1267))*COS(RADIANS(E1273))*COS(RADIANS(AF1263))))&gt;90,0,$F$4*$F$5/E1272^2*(SIN(RADIANS(G1267))*SIN(RADIANS(E1273))+COS(RADIANS(G1267))*COS(RADIANS(E1273))*COS(RADIANS(AF1263))))</f>
        <v>#DIV/0!</v>
      </c>
      <c r="AG1267" s="3" t="e">
        <f>IF(DEGREES(ACOS(SIN(RADIANS(G1267))*SIN(RADIANS(E1273))+COS(RADIANS(G1267))*COS(RADIANS(E1273))*COS(RADIANS(AG1263))))&gt;90,0,$F$4*$F$5/E1272^2*(SIN(RADIANS(G1267))*SIN(RADIANS(E1273))+COS(RADIANS(G1267))*COS(RADIANS(E1273))*COS(RADIANS(AG1263))))</f>
        <v>#DIV/0!</v>
      </c>
      <c r="AH1267" s="3" t="e">
        <f>IF(DEGREES(ACOS(SIN(RADIANS(G1267))*SIN(RADIANS(E1273))+COS(RADIANS(G1267))*COS(RADIANS(E1273))*COS(RADIANS(AH1263))))&gt;90,0,$F$4*$F$5/E1272^2*(SIN(RADIANS(G1267))*SIN(RADIANS(E1273))+COS(RADIANS(G1267))*COS(RADIANS(E1273))*COS(RADIANS(AH1263))))</f>
        <v>#DIV/0!</v>
      </c>
      <c r="AI1267" s="3" t="e">
        <f>IF(DEGREES(ACOS(SIN(RADIANS(G1267))*SIN(RADIANS(E1273))+COS(RADIANS(G1267))*COS(RADIANS(E1273))*COS(RADIANS(AI1263))))&gt;90,0,$F$4*$F$5/E1272^2*(SIN(RADIANS(G1267))*SIN(RADIANS(E1273))+COS(RADIANS(G1267))*COS(RADIANS(E1273))*COS(RADIANS(AI1263))))</f>
        <v>#DIV/0!</v>
      </c>
      <c r="AJ1267" s="3" t="e">
        <f>IF(DEGREES(ACOS(SIN(RADIANS(G1267))*SIN(RADIANS(E1273))+COS(RADIANS(G1267))*COS(RADIANS(E1273))*COS(RADIANS(AJ1263))))&gt;90,0,$F$4*$F$5/E1272^2*(SIN(RADIANS(G1267))*SIN(RADIANS(E1273))+COS(RADIANS(G1267))*COS(RADIANS(E1273))*COS(RADIANS(AJ1263))))</f>
        <v>#DIV/0!</v>
      </c>
      <c r="AK1267" s="3">
        <f>IF(DEGREES(ACOS(SIN(RADIANS(G1267))*SIN(RADIANS(E1273))+COS(RADIANS(G1267))*COS(RADIANS(E1273))*COS(RADIANS(AK1263))))&gt;90,0,$F$4*$F$5/E1272^2*(SIN(RADIANS(G1267))*SIN(RADIANS(E1273))+COS(RADIANS(G1267))*COS(RADIANS(E1273))*COS(RADIANS(AK1263))))</f>
        <v>0</v>
      </c>
      <c r="AL1267" s="3">
        <f>IF(DEGREES(ACOS(SIN(RADIANS(G1267))*SIN(RADIANS(E1273))+COS(RADIANS(G1267))*COS(RADIANS(E1273))*COS(RADIANS(AL1263))))&gt;90,0,$F$4*$F$5/E1272^2*(SIN(RADIANS(G1267))*SIN(RADIANS(E1273))+COS(RADIANS(G1267))*COS(RADIANS(E1273))*COS(RADIANS(AL1263))))</f>
        <v>0</v>
      </c>
      <c r="AM1267" s="3">
        <f>IF(DEGREES(ACOS(SIN(RADIANS(G1267))*SIN(RADIANS(E1273))+COS(RADIANS(G1267))*COS(RADIANS(E1273))*COS(RADIANS(AM1263))))&gt;90,0,$F$4*$F$5/E1272^2*(SIN(RADIANS(G1267))*SIN(RADIANS(E1273))+COS(RADIANS(G1267))*COS(RADIANS(E1273))*COS(RADIANS(AM1263))))</f>
        <v>0</v>
      </c>
      <c r="AN1267" s="3">
        <f>IF(DEGREES(ACOS(SIN(RADIANS(G1267))*SIN(RADIANS(E1273))+COS(RADIANS(G1267))*COS(RADIANS(E1273))*COS(RADIANS(AN1263))))&gt;90,0,$F$4*$F$5/E1272^2*(SIN(RADIANS(G1267))*SIN(RADIANS(E1273))+COS(RADIANS(G1267))*COS(RADIANS(E1273))*COS(RADIANS(AN1263))))</f>
        <v>0</v>
      </c>
      <c r="AO1267" s="3">
        <f>IF(DEGREES(ACOS(SIN(RADIANS(G1267))*SIN(RADIANS(E1273))+COS(RADIANS(G1267))*COS(RADIANS(E1273))*COS(RADIANS(AO1263))))&gt;90,0,$F$4*$F$5/E1272^2*(SIN(RADIANS(G1267))*SIN(RADIANS(E1273))+COS(RADIANS(G1267))*COS(RADIANS(E1273))*COS(RADIANS(AO1263))))</f>
        <v>0</v>
      </c>
      <c r="AP1267" s="3">
        <f>IF(DEGREES(ACOS(SIN(RADIANS(G1267))*SIN(RADIANS(E1273))+COS(RADIANS(G1267))*COS(RADIANS(E1273))*COS(RADIANS(AP1263))))&gt;90,0,$F$4*$F$5/E1272^2*(SIN(RADIANS(G1267))*SIN(RADIANS(E1273))+COS(RADIANS(G1267))*COS(RADIANS(E1273))*COS(RADIANS(AP1263))))</f>
        <v>0</v>
      </c>
      <c r="AQ1267" s="3">
        <f>IF(DEGREES(ACOS(SIN(RADIANS(G1267))*SIN(RADIANS(E1273))+COS(RADIANS(G1267))*COS(RADIANS(E1273))*COS(RADIANS(AQ1263))))&gt;90,0,$F$4*$F$5/E1272^2*(SIN(RADIANS(G1267))*SIN(RADIANS(E1273))+COS(RADIANS(G1267))*COS(RADIANS(E1273))*COS(RADIANS(AQ1263))))</f>
        <v>0</v>
      </c>
      <c r="AR1267" s="3">
        <f>IF(DEGREES(ACOS(SIN(RADIANS(G1267))*SIN(RADIANS(E1273))+COS(RADIANS(G1267))*COS(RADIANS(E1273))*COS(RADIANS(AR1263))))&gt;90,0,$F$4*$F$5/E1272^2*(SIN(RADIANS(G1267))*SIN(RADIANS(E1273))+COS(RADIANS(G1267))*COS(RADIANS(E1273))*COS(RADIANS(AR1263))))</f>
        <v>0</v>
      </c>
    </row>
    <row r="1268" spans="2:44" ht="15.75" customHeight="1" x14ac:dyDescent="0.2">
      <c r="B1268" s="20" t="s">
        <v>729</v>
      </c>
      <c r="E1268" s="3">
        <f>IF(E1265&lt;360,E1265/360,(E1265-360)/360)</f>
        <v>0.47222222222222221</v>
      </c>
      <c r="G1268" s="3">
        <v>60</v>
      </c>
      <c r="I1268" s="3">
        <f>IF(DEGREES(ACOS(SIN(RADIANS(G1268))*SIN(RADIANS(E1273))+COS(RADIANS(G1268))*COS(RADIANS(E1273))*COS(RADIANS(I1263))))&gt;90,0,$F$4*$F$5/E1272^2*(SIN(RADIANS(G1268))*SIN(RADIANS(E1273))+COS(RADIANS(G1268))*COS(RADIANS(E1273))*COS(RADIANS(I1263))))</f>
        <v>0</v>
      </c>
      <c r="J1268" s="3">
        <f>IF(DEGREES(ACOS(SIN(RADIANS(G1268))*SIN(RADIANS(E1273))+COS(RADIANS(G1268))*COS(RADIANS(E1273))*COS(RADIANS(J1263))))&gt;90,0,$F$4*$F$5/E1272^2*(SIN(RADIANS(G1268))*SIN(RADIANS(E1273))+COS(RADIANS(G1268))*COS(RADIANS(E1273))*COS(RADIANS(J1263))))</f>
        <v>0</v>
      </c>
      <c r="K1268" s="3">
        <f>IF(DEGREES(ACOS(SIN(RADIANS(G1268))*SIN(RADIANS(E1273))+COS(RADIANS(G1268))*COS(RADIANS(E1273))*COS(RADIANS(K1263))))&gt;90,0,$F$4*$F$5/E1272^2*(SIN(RADIANS(G1268))*SIN(RADIANS(E1273))+COS(RADIANS(G1268))*COS(RADIANS(E1273))*COS(RADIANS(K1263))))</f>
        <v>0</v>
      </c>
      <c r="L1268" s="3">
        <f>IF(DEGREES(ACOS(SIN(RADIANS(G1268))*SIN(RADIANS(E1273))+COS(RADIANS(G1268))*COS(RADIANS(E1273))*COS(RADIANS(L1263))))&gt;90,0,$F$4*$F$5/E1272^2*(SIN(RADIANS(G1268))*SIN(RADIANS(E1273))+COS(RADIANS(G1268))*COS(RADIANS(E1273))*COS(RADIANS(L1263))))</f>
        <v>0</v>
      </c>
      <c r="M1268" s="3">
        <f>IF(DEGREES(ACOS(SIN(RADIANS(G1268))*SIN(RADIANS(E1273))+COS(RADIANS(G1268))*COS(RADIANS(E1273))*COS(RADIANS(M1263))))&gt;90,0,$F$4*$F$5/E1272^2*(SIN(RADIANS(G1268))*SIN(RADIANS(E1273))+COS(RADIANS(G1268))*COS(RADIANS(E1273))*COS(RADIANS(M1263))))</f>
        <v>0</v>
      </c>
      <c r="N1268" s="3">
        <f>IF(DEGREES(ACOS(SIN(RADIANS(G1268))*SIN(RADIANS(E1273))+COS(RADIANS(G1268))*COS(RADIANS(E1273))*COS(RADIANS(N1263))))&gt;90,0,$F$4*$F$5/E1272^2*(SIN(RADIANS(G1268))*SIN(RADIANS(E1273))+COS(RADIANS(G1268))*COS(RADIANS(E1273))*COS(RADIANS(N1263))))</f>
        <v>0</v>
      </c>
      <c r="O1268" s="3">
        <f>IF(DEGREES(ACOS(SIN(RADIANS(G1268))*SIN(RADIANS(E1273))+COS(RADIANS(G1268))*COS(RADIANS(E1273))*COS(RADIANS(O1263))))&gt;90,0,$F$4*$F$5/E1272^2*(SIN(RADIANS(G1268))*SIN(RADIANS(E1273))+COS(RADIANS(G1268))*COS(RADIANS(E1273))*COS(RADIANS(O1263))))</f>
        <v>0</v>
      </c>
      <c r="P1268" s="3">
        <f>IF(DEGREES(ACOS(SIN(RADIANS(G1268))*SIN(RADIANS(E1273))+COS(RADIANS(G1268))*COS(RADIANS(E1273))*COS(RADIANS(P1263))))&gt;90,0,$F$4*$F$5/E1272^2*(SIN(RADIANS(G1268))*SIN(RADIANS(E1273))+COS(RADIANS(G1268))*COS(RADIANS(E1273))*COS(RADIANS(P1263))))</f>
        <v>0</v>
      </c>
      <c r="Q1268" s="3">
        <f>IF(DEGREES(ACOS(SIN(RADIANS(G1268))*SIN(RADIANS(E1273))+COS(RADIANS(G1268))*COS(RADIANS(E1273))*COS(RADIANS(Q1263))))&gt;90,0,$F$4*$F$5/E1272^2*(SIN(RADIANS(G1268))*SIN(RADIANS(E1273))+COS(RADIANS(G1268))*COS(RADIANS(E1273))*COS(RADIANS(Q1263))))</f>
        <v>0</v>
      </c>
      <c r="R1268" s="3" t="e">
        <f>IF(DEGREES(ACOS(SIN(RADIANS(G1268))*SIN(RADIANS(E1273))+COS(RADIANS(G1268))*COS(RADIANS(E1273))*COS(RADIANS(R1263))))&gt;90,0,$F$4*$F$5/E1272^2*(SIN(RADIANS(G1268))*SIN(RADIANS(E1273))+COS(RADIANS(G1268))*COS(RADIANS(E1273))*COS(RADIANS(R1263))))</f>
        <v>#DIV/0!</v>
      </c>
      <c r="S1268" s="3" t="e">
        <f>IF(DEGREES(ACOS(SIN(RADIANS(G1268))*SIN(RADIANS(E1273))+COS(RADIANS(G1268))*COS(RADIANS(E1273))*COS(RADIANS(S1263))))&gt;90,0,$F$4*$F$5/E1272^2*(SIN(RADIANS(G1268))*SIN(RADIANS(E1273))+COS(RADIANS(G1268))*COS(RADIANS(E1273))*COS(RADIANS(S1263))))</f>
        <v>#DIV/0!</v>
      </c>
      <c r="T1268" s="3" t="e">
        <f>IF(DEGREES(ACOS(SIN(RADIANS(G1268))*SIN(RADIANS(E1273))+COS(RADIANS(G1268))*COS(RADIANS(E1273))*COS(RADIANS(T1263))))&gt;90,0,$F$4*$F$5/E1272^2*(SIN(RADIANS(G1268))*SIN(RADIANS(E1273))+COS(RADIANS(G1268))*COS(RADIANS(E1273))*COS(RADIANS(T1263))))</f>
        <v>#DIV/0!</v>
      </c>
      <c r="U1268" s="3" t="e">
        <f>IF(DEGREES(ACOS(SIN(RADIANS(G1268))*SIN(RADIANS(E1273))+COS(RADIANS(G1268))*COS(RADIANS(E1273))*COS(RADIANS(U1263))))&gt;90,0,$F$4*$F$5/E1272^2*(SIN(RADIANS(G1268))*SIN(RADIANS(E1273))+COS(RADIANS(G1268))*COS(RADIANS(E1273))*COS(RADIANS(U1263))))</f>
        <v>#DIV/0!</v>
      </c>
      <c r="V1268" s="3" t="e">
        <f>IF(DEGREES(ACOS(SIN(RADIANS(G1268))*SIN(RADIANS(E1273))+COS(RADIANS(G1268))*COS(RADIANS(E1273))*COS(RADIANS(V1263))))&gt;90,0,$F$4*$F$5/E1272^2*(SIN(RADIANS(G1268))*SIN(RADIANS(E1273))+COS(RADIANS(G1268))*COS(RADIANS(E1273))*COS(RADIANS(V1263))))</f>
        <v>#DIV/0!</v>
      </c>
      <c r="W1268" s="3" t="e">
        <f>IF(DEGREES(ACOS(SIN(RADIANS(G1268))*SIN(RADIANS(E1273))+COS(RADIANS(G1268))*COS(RADIANS(E1273))*COS(RADIANS(W1263))))&gt;90,0,$F$4*$F$5/E1272^2*(SIN(RADIANS(G1268))*SIN(RADIANS(E1273))+COS(RADIANS(G1268))*COS(RADIANS(E1273))*COS(RADIANS(W1263))))</f>
        <v>#DIV/0!</v>
      </c>
      <c r="X1268" s="3" t="e">
        <f>IF(DEGREES(ACOS(SIN(RADIANS(G1268))*SIN(RADIANS(E1273))+COS(RADIANS(G1268))*COS(RADIANS(E1273))*COS(RADIANS(X1263))))&gt;90,0,$F$4*$F$5/E1272^2*(SIN(RADIANS(G1268))*SIN(RADIANS(E1273))+COS(RADIANS(G1268))*COS(RADIANS(E1273))*COS(RADIANS(X1263))))</f>
        <v>#DIV/0!</v>
      </c>
      <c r="Y1268" s="3" t="e">
        <f>IF(DEGREES(ACOS(SIN(RADIANS(G1268))*SIN(RADIANS(E1273))+COS(RADIANS(G1268))*COS(RADIANS(E1273))*COS(RADIANS(Y1263))))&gt;90,0,$F$4*$F$5/E1272^2*(SIN(RADIANS(G1268))*SIN(RADIANS(E1273))+COS(RADIANS(G1268))*COS(RADIANS(E1273))*COS(RADIANS(Y1263))))</f>
        <v>#DIV/0!</v>
      </c>
      <c r="Z1268" s="3" t="e">
        <f>IF(DEGREES(ACOS(SIN(RADIANS(G1268))*SIN(RADIANS(E1273))+COS(RADIANS(G1268))*COS(RADIANS(E1273))*COS(RADIANS(Z1263))))&gt;90,0,$F$4*$F$5/E1272^2*(SIN(RADIANS(G1268))*SIN(RADIANS(E1273))+COS(RADIANS(G1268))*COS(RADIANS(E1273))*COS(RADIANS(Z1263))))</f>
        <v>#DIV/0!</v>
      </c>
      <c r="AA1268" s="3" t="e">
        <f>IF(DEGREES(ACOS(SIN(RADIANS(G1268))*SIN(RADIANS(E1273))+COS(RADIANS(G1268))*COS(RADIANS(E1273))*COS(RADIANS(AA1263))))&gt;90,0,$F$4*$F$5/E1272^2*(SIN(RADIANS(G1268))*SIN(RADIANS(E1273))+COS(RADIANS(G1268))*COS(RADIANS(E1273))*COS(RADIANS(AA1263))))</f>
        <v>#DIV/0!</v>
      </c>
      <c r="AB1268" s="3" t="e">
        <f>IF(DEGREES(ACOS(SIN(RADIANS(G1268))*SIN(RADIANS(E1273))+COS(RADIANS(G1268))*COS(RADIANS(E1273))*COS(RADIANS(AB1263))))&gt;90,0,$F$4*$F$5/E1272^2*(SIN(RADIANS(G1268))*SIN(RADIANS(E1273))+COS(RADIANS(G1268))*COS(RADIANS(E1273))*COS(RADIANS(AB1263))))</f>
        <v>#DIV/0!</v>
      </c>
      <c r="AC1268" s="3" t="e">
        <f>IF(DEGREES(ACOS(SIN(RADIANS(G1268))*SIN(RADIANS(E1273))+COS(RADIANS(G1268))*COS(RADIANS(E1273))*COS(RADIANS(AC1263))))&gt;90,0,$F$4*$F$5/E1272^2*(SIN(RADIANS(G1268))*SIN(RADIANS(E1273))+COS(RADIANS(G1268))*COS(RADIANS(E1273))*COS(RADIANS(AC1263))))</f>
        <v>#DIV/0!</v>
      </c>
      <c r="AD1268" s="3" t="e">
        <f>IF(DEGREES(ACOS(SIN(RADIANS(G1268))*SIN(RADIANS(E1273))+COS(RADIANS(G1268))*COS(RADIANS(E1273))*COS(RADIANS(AD1263))))&gt;90,0,$F$4*$F$5/E1272^2*(SIN(RADIANS(G1268))*SIN(RADIANS(E1273))+COS(RADIANS(G1268))*COS(RADIANS(E1273))*COS(RADIANS(AD1263))))</f>
        <v>#DIV/0!</v>
      </c>
      <c r="AE1268" s="3" t="e">
        <f>IF(DEGREES(ACOS(SIN(RADIANS(G1268))*SIN(RADIANS(E1273))+COS(RADIANS(G1268))*COS(RADIANS(E1273))*COS(RADIANS(AE1263))))&gt;90,0,$F$4*$F$5/E1272^2*(SIN(RADIANS(G1268))*SIN(RADIANS(E1273))+COS(RADIANS(G1268))*COS(RADIANS(E1273))*COS(RADIANS(AE1263))))</f>
        <v>#DIV/0!</v>
      </c>
      <c r="AF1268" s="3" t="e">
        <f>IF(DEGREES(ACOS(SIN(RADIANS(G1268))*SIN(RADIANS(E1273))+COS(RADIANS(G1268))*COS(RADIANS(E1273))*COS(RADIANS(AF1263))))&gt;90,0,$F$4*$F$5/E1272^2*(SIN(RADIANS(G1268))*SIN(RADIANS(E1273))+COS(RADIANS(G1268))*COS(RADIANS(E1273))*COS(RADIANS(AF1263))))</f>
        <v>#DIV/0!</v>
      </c>
      <c r="AG1268" s="3" t="e">
        <f>IF(DEGREES(ACOS(SIN(RADIANS(G1268))*SIN(RADIANS(E1273))+COS(RADIANS(G1268))*COS(RADIANS(E1273))*COS(RADIANS(AG1263))))&gt;90,0,$F$4*$F$5/E1272^2*(SIN(RADIANS(G1268))*SIN(RADIANS(E1273))+COS(RADIANS(G1268))*COS(RADIANS(E1273))*COS(RADIANS(AG1263))))</f>
        <v>#DIV/0!</v>
      </c>
      <c r="AH1268" s="3" t="e">
        <f>IF(DEGREES(ACOS(SIN(RADIANS(G1268))*SIN(RADIANS(E1273))+COS(RADIANS(G1268))*COS(RADIANS(E1273))*COS(RADIANS(AH1263))))&gt;90,0,$F$4*$F$5/E1272^2*(SIN(RADIANS(G1268))*SIN(RADIANS(E1273))+COS(RADIANS(G1268))*COS(RADIANS(E1273))*COS(RADIANS(AH1263))))</f>
        <v>#DIV/0!</v>
      </c>
      <c r="AI1268" s="3" t="e">
        <f>IF(DEGREES(ACOS(SIN(RADIANS(G1268))*SIN(RADIANS(E1273))+COS(RADIANS(G1268))*COS(RADIANS(E1273))*COS(RADIANS(AI1263))))&gt;90,0,$F$4*$F$5/E1272^2*(SIN(RADIANS(G1268))*SIN(RADIANS(E1273))+COS(RADIANS(G1268))*COS(RADIANS(E1273))*COS(RADIANS(AI1263))))</f>
        <v>#DIV/0!</v>
      </c>
      <c r="AJ1268" s="3" t="e">
        <f>IF(DEGREES(ACOS(SIN(RADIANS(G1268))*SIN(RADIANS(E1273))+COS(RADIANS(G1268))*COS(RADIANS(E1273))*COS(RADIANS(AJ1263))))&gt;90,0,$F$4*$F$5/E1272^2*(SIN(RADIANS(G1268))*SIN(RADIANS(E1273))+COS(RADIANS(G1268))*COS(RADIANS(E1273))*COS(RADIANS(AJ1263))))</f>
        <v>#DIV/0!</v>
      </c>
      <c r="AK1268" s="3">
        <f>IF(DEGREES(ACOS(SIN(RADIANS(G1268))*SIN(RADIANS(E1273))+COS(RADIANS(G1268))*COS(RADIANS(E1273))*COS(RADIANS(AK1263))))&gt;90,0,$F$4*$F$5/E1272^2*(SIN(RADIANS(G1268))*SIN(RADIANS(E1273))+COS(RADIANS(G1268))*COS(RADIANS(E1273))*COS(RADIANS(AK1263))))</f>
        <v>0</v>
      </c>
      <c r="AL1268" s="3">
        <f>IF(DEGREES(ACOS(SIN(RADIANS(G1268))*SIN(RADIANS(E1273))+COS(RADIANS(G1268))*COS(RADIANS(E1273))*COS(RADIANS(AL1263))))&gt;90,0,$F$4*$F$5/E1272^2*(SIN(RADIANS(G1268))*SIN(RADIANS(E1273))+COS(RADIANS(G1268))*COS(RADIANS(E1273))*COS(RADIANS(AL1263))))</f>
        <v>0</v>
      </c>
      <c r="AM1268" s="3">
        <f>IF(DEGREES(ACOS(SIN(RADIANS(G1268))*SIN(RADIANS(E1273))+COS(RADIANS(G1268))*COS(RADIANS(E1273))*COS(RADIANS(AM1263))))&gt;90,0,$F$4*$F$5/E1272^2*(SIN(RADIANS(G1268))*SIN(RADIANS(E1273))+COS(RADIANS(G1268))*COS(RADIANS(E1273))*COS(RADIANS(AM1263))))</f>
        <v>0</v>
      </c>
      <c r="AN1268" s="3">
        <f>IF(DEGREES(ACOS(SIN(RADIANS(G1268))*SIN(RADIANS(E1273))+COS(RADIANS(G1268))*COS(RADIANS(E1273))*COS(RADIANS(AN1263))))&gt;90,0,$F$4*$F$5/E1272^2*(SIN(RADIANS(G1268))*SIN(RADIANS(E1273))+COS(RADIANS(G1268))*COS(RADIANS(E1273))*COS(RADIANS(AN1263))))</f>
        <v>0</v>
      </c>
      <c r="AO1268" s="3">
        <f>IF(DEGREES(ACOS(SIN(RADIANS(G1268))*SIN(RADIANS(E1273))+COS(RADIANS(G1268))*COS(RADIANS(E1273))*COS(RADIANS(AO1263))))&gt;90,0,$F$4*$F$5/E1272^2*(SIN(RADIANS(G1268))*SIN(RADIANS(E1273))+COS(RADIANS(G1268))*COS(RADIANS(E1273))*COS(RADIANS(AO1263))))</f>
        <v>0</v>
      </c>
      <c r="AP1268" s="3">
        <f>IF(DEGREES(ACOS(SIN(RADIANS(G1268))*SIN(RADIANS(E1273))+COS(RADIANS(G1268))*COS(RADIANS(E1273))*COS(RADIANS(AP1263))))&gt;90,0,$F$4*$F$5/E1272^2*(SIN(RADIANS(G1268))*SIN(RADIANS(E1273))+COS(RADIANS(G1268))*COS(RADIANS(E1273))*COS(RADIANS(AP1263))))</f>
        <v>0</v>
      </c>
      <c r="AQ1268" s="3">
        <f>IF(DEGREES(ACOS(SIN(RADIANS(G1268))*SIN(RADIANS(E1273))+COS(RADIANS(G1268))*COS(RADIANS(E1273))*COS(RADIANS(AQ1263))))&gt;90,0,$F$4*$F$5/E1272^2*(SIN(RADIANS(G1268))*SIN(RADIANS(E1273))+COS(RADIANS(G1268))*COS(RADIANS(E1273))*COS(RADIANS(AQ1263))))</f>
        <v>0</v>
      </c>
      <c r="AR1268" s="3">
        <f>IF(DEGREES(ACOS(SIN(RADIANS(G1268))*SIN(RADIANS(E1273))+COS(RADIANS(G1268))*COS(RADIANS(E1273))*COS(RADIANS(AR1263))))&gt;90,0,$F$4*$F$5/E1272^2*(SIN(RADIANS(G1268))*SIN(RADIANS(E1273))+COS(RADIANS(G1268))*COS(RADIANS(E1273))*COS(RADIANS(AR1263))))</f>
        <v>0</v>
      </c>
    </row>
    <row r="1269" spans="2:44" ht="15.75" customHeight="1" x14ac:dyDescent="0.2">
      <c r="B1269" s="20" t="s">
        <v>785</v>
      </c>
      <c r="E1269" s="3">
        <f>E1268*$F$11</f>
        <v>0</v>
      </c>
      <c r="G1269" s="3">
        <v>50</v>
      </c>
      <c r="I1269" s="3">
        <f>IF(DEGREES(ACOS(SIN(RADIANS(G1269))*SIN(RADIANS(E1273))+COS(RADIANS(G1269))*COS(RADIANS(E1273))*COS(RADIANS(I1263))))&gt;90,0,$F$4*$F$5/E1272^2*(SIN(RADIANS(G1269))*SIN(RADIANS(E1273))+COS(RADIANS(G1269))*COS(RADIANS(E1273))*COS(RADIANS(I1263))))</f>
        <v>0</v>
      </c>
      <c r="J1269" s="3">
        <f>IF(DEGREES(ACOS(SIN(RADIANS(G1269))*SIN(RADIANS(E1273))+COS(RADIANS(G1269))*COS(RADIANS(E1273))*COS(RADIANS(J1263))))&gt;90,0,$F$4*$F$5/E1272^2*(SIN(RADIANS(G1269))*SIN(RADIANS(E1273))+COS(RADIANS(G1269))*COS(RADIANS(E1273))*COS(RADIANS(J1263))))</f>
        <v>0</v>
      </c>
      <c r="K1269" s="3">
        <f>IF(DEGREES(ACOS(SIN(RADIANS(G1269))*SIN(RADIANS(E1273))+COS(RADIANS(G1269))*COS(RADIANS(E1273))*COS(RADIANS(K1263))))&gt;90,0,$F$4*$F$5/E1272^2*(SIN(RADIANS(G1269))*SIN(RADIANS(E1273))+COS(RADIANS(G1269))*COS(RADIANS(E1273))*COS(RADIANS(K1263))))</f>
        <v>0</v>
      </c>
      <c r="L1269" s="3">
        <f>IF(DEGREES(ACOS(SIN(RADIANS(G1269))*SIN(RADIANS(E1273))+COS(RADIANS(G1269))*COS(RADIANS(E1273))*COS(RADIANS(L1263))))&gt;90,0,$F$4*$F$5/E1272^2*(SIN(RADIANS(G1269))*SIN(RADIANS(E1273))+COS(RADIANS(G1269))*COS(RADIANS(E1273))*COS(RADIANS(L1263))))</f>
        <v>0</v>
      </c>
      <c r="M1269" s="3">
        <f>IF(DEGREES(ACOS(SIN(RADIANS(G1269))*SIN(RADIANS(E1273))+COS(RADIANS(G1269))*COS(RADIANS(E1273))*COS(RADIANS(M1263))))&gt;90,0,$F$4*$F$5/E1272^2*(SIN(RADIANS(G1269))*SIN(RADIANS(E1273))+COS(RADIANS(G1269))*COS(RADIANS(E1273))*COS(RADIANS(M1263))))</f>
        <v>0</v>
      </c>
      <c r="N1269" s="3">
        <f>IF(DEGREES(ACOS(SIN(RADIANS(G1269))*SIN(RADIANS(E1273))+COS(RADIANS(G1269))*COS(RADIANS(E1273))*COS(RADIANS(N1263))))&gt;90,0,$F$4*$F$5/E1272^2*(SIN(RADIANS(G1269))*SIN(RADIANS(E1273))+COS(RADIANS(G1269))*COS(RADIANS(E1273))*COS(RADIANS(N1263))))</f>
        <v>0</v>
      </c>
      <c r="O1269" s="3">
        <f>IF(DEGREES(ACOS(SIN(RADIANS(G1269))*SIN(RADIANS(E1273))+COS(RADIANS(G1269))*COS(RADIANS(E1273))*COS(RADIANS(O1263))))&gt;90,0,$F$4*$F$5/E1272^2*(SIN(RADIANS(G1269))*SIN(RADIANS(E1273))+COS(RADIANS(G1269))*COS(RADIANS(E1273))*COS(RADIANS(O1263))))</f>
        <v>0</v>
      </c>
      <c r="P1269" s="3">
        <f>IF(DEGREES(ACOS(SIN(RADIANS(G1269))*SIN(RADIANS(E1273))+COS(RADIANS(G1269))*COS(RADIANS(E1273))*COS(RADIANS(P1263))))&gt;90,0,$F$4*$F$5/E1272^2*(SIN(RADIANS(G1269))*SIN(RADIANS(E1273))+COS(RADIANS(G1269))*COS(RADIANS(E1273))*COS(RADIANS(P1263))))</f>
        <v>0</v>
      </c>
      <c r="Q1269" s="3">
        <f>IF(DEGREES(ACOS(SIN(RADIANS(G1269))*SIN(RADIANS(E1273))+COS(RADIANS(G1269))*COS(RADIANS(E1273))*COS(RADIANS(Q1263))))&gt;90,0,$F$4*$F$5/E1272^2*(SIN(RADIANS(G1269))*SIN(RADIANS(E1273))+COS(RADIANS(G1269))*COS(RADIANS(E1273))*COS(RADIANS(Q1263))))</f>
        <v>0</v>
      </c>
      <c r="R1269" s="3" t="e">
        <f>IF(DEGREES(ACOS(SIN(RADIANS(G1269))*SIN(RADIANS(E1273))+COS(RADIANS(G1269))*COS(RADIANS(E1273))*COS(RADIANS(R1263))))&gt;90,0,$F$4*$F$5/E1272^2*(SIN(RADIANS(G1269))*SIN(RADIANS(E1273))+COS(RADIANS(G1269))*COS(RADIANS(E1273))*COS(RADIANS(R1263))))</f>
        <v>#DIV/0!</v>
      </c>
      <c r="S1269" s="3" t="e">
        <f>IF(DEGREES(ACOS(SIN(RADIANS(G1269))*SIN(RADIANS(E1273))+COS(RADIANS(G1269))*COS(RADIANS(E1273))*COS(RADIANS(S1263))))&gt;90,0,$F$4*$F$5/E1272^2*(SIN(RADIANS(G1269))*SIN(RADIANS(E1273))+COS(RADIANS(G1269))*COS(RADIANS(E1273))*COS(RADIANS(S1263))))</f>
        <v>#DIV/0!</v>
      </c>
      <c r="T1269" s="3" t="e">
        <f>IF(DEGREES(ACOS(SIN(RADIANS(G1269))*SIN(RADIANS(E1273))+COS(RADIANS(G1269))*COS(RADIANS(E1273))*COS(RADIANS(T1263))))&gt;90,0,$F$4*$F$5/E1272^2*(SIN(RADIANS(G1269))*SIN(RADIANS(E1273))+COS(RADIANS(G1269))*COS(RADIANS(E1273))*COS(RADIANS(T1263))))</f>
        <v>#DIV/0!</v>
      </c>
      <c r="U1269" s="3" t="e">
        <f>IF(DEGREES(ACOS(SIN(RADIANS(G1269))*SIN(RADIANS(E1273))+COS(RADIANS(G1269))*COS(RADIANS(E1273))*COS(RADIANS(U1263))))&gt;90,0,$F$4*$F$5/E1272^2*(SIN(RADIANS(G1269))*SIN(RADIANS(E1273))+COS(RADIANS(G1269))*COS(RADIANS(E1273))*COS(RADIANS(U1263))))</f>
        <v>#DIV/0!</v>
      </c>
      <c r="V1269" s="3" t="e">
        <f>IF(DEGREES(ACOS(SIN(RADIANS(G1269))*SIN(RADIANS(E1273))+COS(RADIANS(G1269))*COS(RADIANS(E1273))*COS(RADIANS(V1263))))&gt;90,0,$F$4*$F$5/E1272^2*(SIN(RADIANS(G1269))*SIN(RADIANS(E1273))+COS(RADIANS(G1269))*COS(RADIANS(E1273))*COS(RADIANS(V1263))))</f>
        <v>#DIV/0!</v>
      </c>
      <c r="W1269" s="3" t="e">
        <f>IF(DEGREES(ACOS(SIN(RADIANS(G1269))*SIN(RADIANS(E1273))+COS(RADIANS(G1269))*COS(RADIANS(E1273))*COS(RADIANS(W1263))))&gt;90,0,$F$4*$F$5/E1272^2*(SIN(RADIANS(G1269))*SIN(RADIANS(E1273))+COS(RADIANS(G1269))*COS(RADIANS(E1273))*COS(RADIANS(W1263))))</f>
        <v>#DIV/0!</v>
      </c>
      <c r="X1269" s="3" t="e">
        <f>IF(DEGREES(ACOS(SIN(RADIANS(G1269))*SIN(RADIANS(E1273))+COS(RADIANS(G1269))*COS(RADIANS(E1273))*COS(RADIANS(X1263))))&gt;90,0,$F$4*$F$5/E1272^2*(SIN(RADIANS(G1269))*SIN(RADIANS(E1273))+COS(RADIANS(G1269))*COS(RADIANS(E1273))*COS(RADIANS(X1263))))</f>
        <v>#DIV/0!</v>
      </c>
      <c r="Y1269" s="3" t="e">
        <f>IF(DEGREES(ACOS(SIN(RADIANS(G1269))*SIN(RADIANS(E1273))+COS(RADIANS(G1269))*COS(RADIANS(E1273))*COS(RADIANS(Y1263))))&gt;90,0,$F$4*$F$5/E1272^2*(SIN(RADIANS(G1269))*SIN(RADIANS(E1273))+COS(RADIANS(G1269))*COS(RADIANS(E1273))*COS(RADIANS(Y1263))))</f>
        <v>#DIV/0!</v>
      </c>
      <c r="Z1269" s="3" t="e">
        <f>IF(DEGREES(ACOS(SIN(RADIANS(G1269))*SIN(RADIANS(E1273))+COS(RADIANS(G1269))*COS(RADIANS(E1273))*COS(RADIANS(Z1263))))&gt;90,0,$F$4*$F$5/E1272^2*(SIN(RADIANS(G1269))*SIN(RADIANS(E1273))+COS(RADIANS(G1269))*COS(RADIANS(E1273))*COS(RADIANS(Z1263))))</f>
        <v>#DIV/0!</v>
      </c>
      <c r="AA1269" s="3" t="e">
        <f>IF(DEGREES(ACOS(SIN(RADIANS(G1269))*SIN(RADIANS(E1273))+COS(RADIANS(G1269))*COS(RADIANS(E1273))*COS(RADIANS(AA1263))))&gt;90,0,$F$4*$F$5/E1272^2*(SIN(RADIANS(G1269))*SIN(RADIANS(E1273))+COS(RADIANS(G1269))*COS(RADIANS(E1273))*COS(RADIANS(AA1263))))</f>
        <v>#DIV/0!</v>
      </c>
      <c r="AB1269" s="3" t="e">
        <f>IF(DEGREES(ACOS(SIN(RADIANS(G1269))*SIN(RADIANS(E1273))+COS(RADIANS(G1269))*COS(RADIANS(E1273))*COS(RADIANS(AB1263))))&gt;90,0,$F$4*$F$5/E1272^2*(SIN(RADIANS(G1269))*SIN(RADIANS(E1273))+COS(RADIANS(G1269))*COS(RADIANS(E1273))*COS(RADIANS(AB1263))))</f>
        <v>#DIV/0!</v>
      </c>
      <c r="AC1269" s="3" t="e">
        <f>IF(DEGREES(ACOS(SIN(RADIANS(G1269))*SIN(RADIANS(E1273))+COS(RADIANS(G1269))*COS(RADIANS(E1273))*COS(RADIANS(AC1263))))&gt;90,0,$F$4*$F$5/E1272^2*(SIN(RADIANS(G1269))*SIN(RADIANS(E1273))+COS(RADIANS(G1269))*COS(RADIANS(E1273))*COS(RADIANS(AC1263))))</f>
        <v>#DIV/0!</v>
      </c>
      <c r="AD1269" s="3" t="e">
        <f>IF(DEGREES(ACOS(SIN(RADIANS(G1269))*SIN(RADIANS(E1273))+COS(RADIANS(G1269))*COS(RADIANS(E1273))*COS(RADIANS(AD1263))))&gt;90,0,$F$4*$F$5/E1272^2*(SIN(RADIANS(G1269))*SIN(RADIANS(E1273))+COS(RADIANS(G1269))*COS(RADIANS(E1273))*COS(RADIANS(AD1263))))</f>
        <v>#DIV/0!</v>
      </c>
      <c r="AE1269" s="3" t="e">
        <f>IF(DEGREES(ACOS(SIN(RADIANS(G1269))*SIN(RADIANS(E1273))+COS(RADIANS(G1269))*COS(RADIANS(E1273))*COS(RADIANS(AE1263))))&gt;90,0,$F$4*$F$5/E1272^2*(SIN(RADIANS(G1269))*SIN(RADIANS(E1273))+COS(RADIANS(G1269))*COS(RADIANS(E1273))*COS(RADIANS(AE1263))))</f>
        <v>#DIV/0!</v>
      </c>
      <c r="AF1269" s="3" t="e">
        <f>IF(DEGREES(ACOS(SIN(RADIANS(G1269))*SIN(RADIANS(E1273))+COS(RADIANS(G1269))*COS(RADIANS(E1273))*COS(RADIANS(AF1263))))&gt;90,0,$F$4*$F$5/E1272^2*(SIN(RADIANS(G1269))*SIN(RADIANS(E1273))+COS(RADIANS(G1269))*COS(RADIANS(E1273))*COS(RADIANS(AF1263))))</f>
        <v>#DIV/0!</v>
      </c>
      <c r="AG1269" s="3" t="e">
        <f>IF(DEGREES(ACOS(SIN(RADIANS(G1269))*SIN(RADIANS(E1273))+COS(RADIANS(G1269))*COS(RADIANS(E1273))*COS(RADIANS(AG1263))))&gt;90,0,$F$4*$F$5/E1272^2*(SIN(RADIANS(G1269))*SIN(RADIANS(E1273))+COS(RADIANS(G1269))*COS(RADIANS(E1273))*COS(RADIANS(AG1263))))</f>
        <v>#DIV/0!</v>
      </c>
      <c r="AH1269" s="3" t="e">
        <f>IF(DEGREES(ACOS(SIN(RADIANS(G1269))*SIN(RADIANS(E1273))+COS(RADIANS(G1269))*COS(RADIANS(E1273))*COS(RADIANS(AH1263))))&gt;90,0,$F$4*$F$5/E1272^2*(SIN(RADIANS(G1269))*SIN(RADIANS(E1273))+COS(RADIANS(G1269))*COS(RADIANS(E1273))*COS(RADIANS(AH1263))))</f>
        <v>#DIV/0!</v>
      </c>
      <c r="AI1269" s="3" t="e">
        <f>IF(DEGREES(ACOS(SIN(RADIANS(G1269))*SIN(RADIANS(E1273))+COS(RADIANS(G1269))*COS(RADIANS(E1273))*COS(RADIANS(AI1263))))&gt;90,0,$F$4*$F$5/E1272^2*(SIN(RADIANS(G1269))*SIN(RADIANS(E1273))+COS(RADIANS(G1269))*COS(RADIANS(E1273))*COS(RADIANS(AI1263))))</f>
        <v>#DIV/0!</v>
      </c>
      <c r="AJ1269" s="3" t="e">
        <f>IF(DEGREES(ACOS(SIN(RADIANS(G1269))*SIN(RADIANS(E1273))+COS(RADIANS(G1269))*COS(RADIANS(E1273))*COS(RADIANS(AJ1263))))&gt;90,0,$F$4*$F$5/E1272^2*(SIN(RADIANS(G1269))*SIN(RADIANS(E1273))+COS(RADIANS(G1269))*COS(RADIANS(E1273))*COS(RADIANS(AJ1263))))</f>
        <v>#DIV/0!</v>
      </c>
      <c r="AK1269" s="3">
        <f>IF(DEGREES(ACOS(SIN(RADIANS(G1269))*SIN(RADIANS(E1273))+COS(RADIANS(G1269))*COS(RADIANS(E1273))*COS(RADIANS(AK1263))))&gt;90,0,$F$4*$F$5/E1272^2*(SIN(RADIANS(G1269))*SIN(RADIANS(E1273))+COS(RADIANS(G1269))*COS(RADIANS(E1273))*COS(RADIANS(AK1263))))</f>
        <v>0</v>
      </c>
      <c r="AL1269" s="3">
        <f>IF(DEGREES(ACOS(SIN(RADIANS(G1269))*SIN(RADIANS(E1273))+COS(RADIANS(G1269))*COS(RADIANS(E1273))*COS(RADIANS(AL1263))))&gt;90,0,$F$4*$F$5/E1272^2*(SIN(RADIANS(G1269))*SIN(RADIANS(E1273))+COS(RADIANS(G1269))*COS(RADIANS(E1273))*COS(RADIANS(AL1263))))</f>
        <v>0</v>
      </c>
      <c r="AM1269" s="3">
        <f>IF(DEGREES(ACOS(SIN(RADIANS(G1269))*SIN(RADIANS(E1273))+COS(RADIANS(G1269))*COS(RADIANS(E1273))*COS(RADIANS(AM1263))))&gt;90,0,$F$4*$F$5/E1272^2*(SIN(RADIANS(G1269))*SIN(RADIANS(E1273))+COS(RADIANS(G1269))*COS(RADIANS(E1273))*COS(RADIANS(AM1263))))</f>
        <v>0</v>
      </c>
      <c r="AN1269" s="3">
        <f>IF(DEGREES(ACOS(SIN(RADIANS(G1269))*SIN(RADIANS(E1273))+COS(RADIANS(G1269))*COS(RADIANS(E1273))*COS(RADIANS(AN1263))))&gt;90,0,$F$4*$F$5/E1272^2*(SIN(RADIANS(G1269))*SIN(RADIANS(E1273))+COS(RADIANS(G1269))*COS(RADIANS(E1273))*COS(RADIANS(AN1263))))</f>
        <v>0</v>
      </c>
      <c r="AO1269" s="3">
        <f>IF(DEGREES(ACOS(SIN(RADIANS(G1269))*SIN(RADIANS(E1273))+COS(RADIANS(G1269))*COS(RADIANS(E1273))*COS(RADIANS(AO1263))))&gt;90,0,$F$4*$F$5/E1272^2*(SIN(RADIANS(G1269))*SIN(RADIANS(E1273))+COS(RADIANS(G1269))*COS(RADIANS(E1273))*COS(RADIANS(AO1263))))</f>
        <v>0</v>
      </c>
      <c r="AP1269" s="3">
        <f>IF(DEGREES(ACOS(SIN(RADIANS(G1269))*SIN(RADIANS(E1273))+COS(RADIANS(G1269))*COS(RADIANS(E1273))*COS(RADIANS(AP1263))))&gt;90,0,$F$4*$F$5/E1272^2*(SIN(RADIANS(G1269))*SIN(RADIANS(E1273))+COS(RADIANS(G1269))*COS(RADIANS(E1273))*COS(RADIANS(AP1263))))</f>
        <v>0</v>
      </c>
      <c r="AQ1269" s="3">
        <f>IF(DEGREES(ACOS(SIN(RADIANS(G1269))*SIN(RADIANS(E1273))+COS(RADIANS(G1269))*COS(RADIANS(E1273))*COS(RADIANS(AQ1263))))&gt;90,0,$F$4*$F$5/E1272^2*(SIN(RADIANS(G1269))*SIN(RADIANS(E1273))+COS(RADIANS(G1269))*COS(RADIANS(E1273))*COS(RADIANS(AQ1263))))</f>
        <v>0</v>
      </c>
      <c r="AR1269" s="3">
        <f>IF(DEGREES(ACOS(SIN(RADIANS(G1269))*SIN(RADIANS(E1273))+COS(RADIANS(G1269))*COS(RADIANS(E1273))*COS(RADIANS(AR1263))))&gt;90,0,$F$4*$F$5/E1272^2*(SIN(RADIANS(G1269))*SIN(RADIANS(E1273))+COS(RADIANS(G1269))*COS(RADIANS(E1273))*COS(RADIANS(AR1263))))</f>
        <v>0</v>
      </c>
    </row>
    <row r="1270" spans="2:44" ht="15.75" customHeight="1" x14ac:dyDescent="0.2">
      <c r="B1270" s="20" t="s">
        <v>786</v>
      </c>
      <c r="E1270" s="3" t="str">
        <f>IF($F$10=0,"N/A",$F$10*(E1265/360)-ROUNDDOWN($F$10*(E1265/360),0))</f>
        <v>N/A</v>
      </c>
      <c r="G1270" s="3">
        <v>40</v>
      </c>
      <c r="I1270" s="3">
        <f>IF(DEGREES(ACOS(SIN(RADIANS(G1270))*SIN(RADIANS(E1273))+COS(RADIANS(G1270))*COS(RADIANS(E1273))*COS(RADIANS(I1263))))&gt;90,0,$F$4*$F$5/E1272^2*(SIN(RADIANS(G1270))*SIN(RADIANS(E1273))+COS(RADIANS(G1270))*COS(RADIANS(E1273))*COS(RADIANS(I1263))))</f>
        <v>0</v>
      </c>
      <c r="J1270" s="3">
        <f>IF(DEGREES(ACOS(SIN(RADIANS(G1270))*SIN(RADIANS(E1273))+COS(RADIANS(G1270))*COS(RADIANS(E1273))*COS(RADIANS(J1263))))&gt;90,0,$F$4*$F$5/E1272^2*(SIN(RADIANS(G1270))*SIN(RADIANS(E1273))+COS(RADIANS(G1270))*COS(RADIANS(E1273))*COS(RADIANS(J1263))))</f>
        <v>0</v>
      </c>
      <c r="K1270" s="3">
        <f>IF(DEGREES(ACOS(SIN(RADIANS(G1270))*SIN(RADIANS(E1273))+COS(RADIANS(G1270))*COS(RADIANS(E1273))*COS(RADIANS(K1263))))&gt;90,0,$F$4*$F$5/E1272^2*(SIN(RADIANS(G1270))*SIN(RADIANS(E1273))+COS(RADIANS(G1270))*COS(RADIANS(E1273))*COS(RADIANS(K1263))))</f>
        <v>0</v>
      </c>
      <c r="L1270" s="3">
        <f>IF(DEGREES(ACOS(SIN(RADIANS(G1270))*SIN(RADIANS(E1273))+COS(RADIANS(G1270))*COS(RADIANS(E1273))*COS(RADIANS(L1263))))&gt;90,0,$F$4*$F$5/E1272^2*(SIN(RADIANS(G1270))*SIN(RADIANS(E1273))+COS(RADIANS(G1270))*COS(RADIANS(E1273))*COS(RADIANS(L1263))))</f>
        <v>0</v>
      </c>
      <c r="M1270" s="3">
        <f>IF(DEGREES(ACOS(SIN(RADIANS(G1270))*SIN(RADIANS(E1273))+COS(RADIANS(G1270))*COS(RADIANS(E1273))*COS(RADIANS(M1263))))&gt;90,0,$F$4*$F$5/E1272^2*(SIN(RADIANS(G1270))*SIN(RADIANS(E1273))+COS(RADIANS(G1270))*COS(RADIANS(E1273))*COS(RADIANS(M1263))))</f>
        <v>0</v>
      </c>
      <c r="N1270" s="3">
        <f>IF(DEGREES(ACOS(SIN(RADIANS(G1270))*SIN(RADIANS(E1273))+COS(RADIANS(G1270))*COS(RADIANS(E1273))*COS(RADIANS(N1263))))&gt;90,0,$F$4*$F$5/E1272^2*(SIN(RADIANS(G1270))*SIN(RADIANS(E1273))+COS(RADIANS(G1270))*COS(RADIANS(E1273))*COS(RADIANS(N1263))))</f>
        <v>0</v>
      </c>
      <c r="O1270" s="3">
        <f>IF(DEGREES(ACOS(SIN(RADIANS(G1270))*SIN(RADIANS(E1273))+COS(RADIANS(G1270))*COS(RADIANS(E1273))*COS(RADIANS(O1263))))&gt;90,0,$F$4*$F$5/E1272^2*(SIN(RADIANS(G1270))*SIN(RADIANS(E1273))+COS(RADIANS(G1270))*COS(RADIANS(E1273))*COS(RADIANS(O1263))))</f>
        <v>0</v>
      </c>
      <c r="P1270" s="3">
        <f>IF(DEGREES(ACOS(SIN(RADIANS(G1270))*SIN(RADIANS(E1273))+COS(RADIANS(G1270))*COS(RADIANS(E1273))*COS(RADIANS(P1263))))&gt;90,0,$F$4*$F$5/E1272^2*(SIN(RADIANS(G1270))*SIN(RADIANS(E1273))+COS(RADIANS(G1270))*COS(RADIANS(E1273))*COS(RADIANS(P1263))))</f>
        <v>0</v>
      </c>
      <c r="Q1270" s="3">
        <f>IF(DEGREES(ACOS(SIN(RADIANS(G1270))*SIN(RADIANS(E1273))+COS(RADIANS(G1270))*COS(RADIANS(E1273))*COS(RADIANS(Q1263))))&gt;90,0,$F$4*$F$5/E1272^2*(SIN(RADIANS(G1270))*SIN(RADIANS(E1273))+COS(RADIANS(G1270))*COS(RADIANS(E1273))*COS(RADIANS(Q1263))))</f>
        <v>0</v>
      </c>
      <c r="R1270" s="3" t="e">
        <f>IF(DEGREES(ACOS(SIN(RADIANS(G1270))*SIN(RADIANS(E1273))+COS(RADIANS(G1270))*COS(RADIANS(E1273))*COS(RADIANS(R1263))))&gt;90,0,$F$4*$F$5/E1272^2*(SIN(RADIANS(G1270))*SIN(RADIANS(E1273))+COS(RADIANS(G1270))*COS(RADIANS(E1273))*COS(RADIANS(R1263))))</f>
        <v>#DIV/0!</v>
      </c>
      <c r="S1270" s="3" t="e">
        <f>IF(DEGREES(ACOS(SIN(RADIANS(G1270))*SIN(RADIANS(E1273))+COS(RADIANS(G1270))*COS(RADIANS(E1273))*COS(RADIANS(S1263))))&gt;90,0,$F$4*$F$5/E1272^2*(SIN(RADIANS(G1270))*SIN(RADIANS(E1273))+COS(RADIANS(G1270))*COS(RADIANS(E1273))*COS(RADIANS(S1263))))</f>
        <v>#DIV/0!</v>
      </c>
      <c r="T1270" s="3" t="e">
        <f>IF(DEGREES(ACOS(SIN(RADIANS(G1270))*SIN(RADIANS(E1273))+COS(RADIANS(G1270))*COS(RADIANS(E1273))*COS(RADIANS(T1263))))&gt;90,0,$F$4*$F$5/E1272^2*(SIN(RADIANS(G1270))*SIN(RADIANS(E1273))+COS(RADIANS(G1270))*COS(RADIANS(E1273))*COS(RADIANS(T1263))))</f>
        <v>#DIV/0!</v>
      </c>
      <c r="U1270" s="3" t="e">
        <f>IF(DEGREES(ACOS(SIN(RADIANS(G1270))*SIN(RADIANS(E1273))+COS(RADIANS(G1270))*COS(RADIANS(E1273))*COS(RADIANS(U1263))))&gt;90,0,$F$4*$F$5/E1272^2*(SIN(RADIANS(G1270))*SIN(RADIANS(E1273))+COS(RADIANS(G1270))*COS(RADIANS(E1273))*COS(RADIANS(U1263))))</f>
        <v>#DIV/0!</v>
      </c>
      <c r="V1270" s="3" t="e">
        <f>IF(DEGREES(ACOS(SIN(RADIANS(G1270))*SIN(RADIANS(E1273))+COS(RADIANS(G1270))*COS(RADIANS(E1273))*COS(RADIANS(V1263))))&gt;90,0,$F$4*$F$5/E1272^2*(SIN(RADIANS(G1270))*SIN(RADIANS(E1273))+COS(RADIANS(G1270))*COS(RADIANS(E1273))*COS(RADIANS(V1263))))</f>
        <v>#DIV/0!</v>
      </c>
      <c r="W1270" s="3" t="e">
        <f>IF(DEGREES(ACOS(SIN(RADIANS(G1270))*SIN(RADIANS(E1273))+COS(RADIANS(G1270))*COS(RADIANS(E1273))*COS(RADIANS(W1263))))&gt;90,0,$F$4*$F$5/E1272^2*(SIN(RADIANS(G1270))*SIN(RADIANS(E1273))+COS(RADIANS(G1270))*COS(RADIANS(E1273))*COS(RADIANS(W1263))))</f>
        <v>#DIV/0!</v>
      </c>
      <c r="X1270" s="3" t="e">
        <f>IF(DEGREES(ACOS(SIN(RADIANS(G1270))*SIN(RADIANS(E1273))+COS(RADIANS(G1270))*COS(RADIANS(E1273))*COS(RADIANS(X1263))))&gt;90,0,$F$4*$F$5/E1272^2*(SIN(RADIANS(G1270))*SIN(RADIANS(E1273))+COS(RADIANS(G1270))*COS(RADIANS(E1273))*COS(RADIANS(X1263))))</f>
        <v>#DIV/0!</v>
      </c>
      <c r="Y1270" s="3" t="e">
        <f>IF(DEGREES(ACOS(SIN(RADIANS(G1270))*SIN(RADIANS(E1273))+COS(RADIANS(G1270))*COS(RADIANS(E1273))*COS(RADIANS(Y1263))))&gt;90,0,$F$4*$F$5/E1272^2*(SIN(RADIANS(G1270))*SIN(RADIANS(E1273))+COS(RADIANS(G1270))*COS(RADIANS(E1273))*COS(RADIANS(Y1263))))</f>
        <v>#DIV/0!</v>
      </c>
      <c r="Z1270" s="3" t="e">
        <f>IF(DEGREES(ACOS(SIN(RADIANS(G1270))*SIN(RADIANS(E1273))+COS(RADIANS(G1270))*COS(RADIANS(E1273))*COS(RADIANS(Z1263))))&gt;90,0,$F$4*$F$5/E1272^2*(SIN(RADIANS(G1270))*SIN(RADIANS(E1273))+COS(RADIANS(G1270))*COS(RADIANS(E1273))*COS(RADIANS(Z1263))))</f>
        <v>#DIV/0!</v>
      </c>
      <c r="AA1270" s="3" t="e">
        <f>IF(DEGREES(ACOS(SIN(RADIANS(G1270))*SIN(RADIANS(E1273))+COS(RADIANS(G1270))*COS(RADIANS(E1273))*COS(RADIANS(AA1263))))&gt;90,0,$F$4*$F$5/E1272^2*(SIN(RADIANS(G1270))*SIN(RADIANS(E1273))+COS(RADIANS(G1270))*COS(RADIANS(E1273))*COS(RADIANS(AA1263))))</f>
        <v>#DIV/0!</v>
      </c>
      <c r="AB1270" s="3" t="e">
        <f>IF(DEGREES(ACOS(SIN(RADIANS(G1270))*SIN(RADIANS(E1273))+COS(RADIANS(G1270))*COS(RADIANS(E1273))*COS(RADIANS(AB1263))))&gt;90,0,$F$4*$F$5/E1272^2*(SIN(RADIANS(G1270))*SIN(RADIANS(E1273))+COS(RADIANS(G1270))*COS(RADIANS(E1273))*COS(RADIANS(AB1263))))</f>
        <v>#DIV/0!</v>
      </c>
      <c r="AC1270" s="3" t="e">
        <f>IF(DEGREES(ACOS(SIN(RADIANS(G1270))*SIN(RADIANS(E1273))+COS(RADIANS(G1270))*COS(RADIANS(E1273))*COS(RADIANS(AC1263))))&gt;90,0,$F$4*$F$5/E1272^2*(SIN(RADIANS(G1270))*SIN(RADIANS(E1273))+COS(RADIANS(G1270))*COS(RADIANS(E1273))*COS(RADIANS(AC1263))))</f>
        <v>#DIV/0!</v>
      </c>
      <c r="AD1270" s="3" t="e">
        <f>IF(DEGREES(ACOS(SIN(RADIANS(G1270))*SIN(RADIANS(E1273))+COS(RADIANS(G1270))*COS(RADIANS(E1273))*COS(RADIANS(AD1263))))&gt;90,0,$F$4*$F$5/E1272^2*(SIN(RADIANS(G1270))*SIN(RADIANS(E1273))+COS(RADIANS(G1270))*COS(RADIANS(E1273))*COS(RADIANS(AD1263))))</f>
        <v>#DIV/0!</v>
      </c>
      <c r="AE1270" s="3" t="e">
        <f>IF(DEGREES(ACOS(SIN(RADIANS(G1270))*SIN(RADIANS(E1273))+COS(RADIANS(G1270))*COS(RADIANS(E1273))*COS(RADIANS(AE1263))))&gt;90,0,$F$4*$F$5/E1272^2*(SIN(RADIANS(G1270))*SIN(RADIANS(E1273))+COS(RADIANS(G1270))*COS(RADIANS(E1273))*COS(RADIANS(AE1263))))</f>
        <v>#DIV/0!</v>
      </c>
      <c r="AF1270" s="3" t="e">
        <f>IF(DEGREES(ACOS(SIN(RADIANS(G1270))*SIN(RADIANS(E1273))+COS(RADIANS(G1270))*COS(RADIANS(E1273))*COS(RADIANS(AF1263))))&gt;90,0,$F$4*$F$5/E1272^2*(SIN(RADIANS(G1270))*SIN(RADIANS(E1273))+COS(RADIANS(G1270))*COS(RADIANS(E1273))*COS(RADIANS(AF1263))))</f>
        <v>#DIV/0!</v>
      </c>
      <c r="AG1270" s="3" t="e">
        <f>IF(DEGREES(ACOS(SIN(RADIANS(G1270))*SIN(RADIANS(E1273))+COS(RADIANS(G1270))*COS(RADIANS(E1273))*COS(RADIANS(AG1263))))&gt;90,0,$F$4*$F$5/E1272^2*(SIN(RADIANS(G1270))*SIN(RADIANS(E1273))+COS(RADIANS(G1270))*COS(RADIANS(E1273))*COS(RADIANS(AG1263))))</f>
        <v>#DIV/0!</v>
      </c>
      <c r="AH1270" s="3" t="e">
        <f>IF(DEGREES(ACOS(SIN(RADIANS(G1270))*SIN(RADIANS(E1273))+COS(RADIANS(G1270))*COS(RADIANS(E1273))*COS(RADIANS(AH1263))))&gt;90,0,$F$4*$F$5/E1272^2*(SIN(RADIANS(G1270))*SIN(RADIANS(E1273))+COS(RADIANS(G1270))*COS(RADIANS(E1273))*COS(RADIANS(AH1263))))</f>
        <v>#DIV/0!</v>
      </c>
      <c r="AI1270" s="3" t="e">
        <f>IF(DEGREES(ACOS(SIN(RADIANS(G1270))*SIN(RADIANS(E1273))+COS(RADIANS(G1270))*COS(RADIANS(E1273))*COS(RADIANS(AI1263))))&gt;90,0,$F$4*$F$5/E1272^2*(SIN(RADIANS(G1270))*SIN(RADIANS(E1273))+COS(RADIANS(G1270))*COS(RADIANS(E1273))*COS(RADIANS(AI1263))))</f>
        <v>#DIV/0!</v>
      </c>
      <c r="AJ1270" s="3" t="e">
        <f>IF(DEGREES(ACOS(SIN(RADIANS(G1270))*SIN(RADIANS(E1273))+COS(RADIANS(G1270))*COS(RADIANS(E1273))*COS(RADIANS(AJ1263))))&gt;90,0,$F$4*$F$5/E1272^2*(SIN(RADIANS(G1270))*SIN(RADIANS(E1273))+COS(RADIANS(G1270))*COS(RADIANS(E1273))*COS(RADIANS(AJ1263))))</f>
        <v>#DIV/0!</v>
      </c>
      <c r="AK1270" s="3">
        <f>IF(DEGREES(ACOS(SIN(RADIANS(G1270))*SIN(RADIANS(E1273))+COS(RADIANS(G1270))*COS(RADIANS(E1273))*COS(RADIANS(AK1263))))&gt;90,0,$F$4*$F$5/E1272^2*(SIN(RADIANS(G1270))*SIN(RADIANS(E1273))+COS(RADIANS(G1270))*COS(RADIANS(E1273))*COS(RADIANS(AK1263))))</f>
        <v>0</v>
      </c>
      <c r="AL1270" s="3">
        <f>IF(DEGREES(ACOS(SIN(RADIANS(G1270))*SIN(RADIANS(E1273))+COS(RADIANS(G1270))*COS(RADIANS(E1273))*COS(RADIANS(AL1263))))&gt;90,0,$F$4*$F$5/E1272^2*(SIN(RADIANS(G1270))*SIN(RADIANS(E1273))+COS(RADIANS(G1270))*COS(RADIANS(E1273))*COS(RADIANS(AL1263))))</f>
        <v>0</v>
      </c>
      <c r="AM1270" s="3">
        <f>IF(DEGREES(ACOS(SIN(RADIANS(G1270))*SIN(RADIANS(E1273))+COS(RADIANS(G1270))*COS(RADIANS(E1273))*COS(RADIANS(AM1263))))&gt;90,0,$F$4*$F$5/E1272^2*(SIN(RADIANS(G1270))*SIN(RADIANS(E1273))+COS(RADIANS(G1270))*COS(RADIANS(E1273))*COS(RADIANS(AM1263))))</f>
        <v>0</v>
      </c>
      <c r="AN1270" s="3">
        <f>IF(DEGREES(ACOS(SIN(RADIANS(G1270))*SIN(RADIANS(E1273))+COS(RADIANS(G1270))*COS(RADIANS(E1273))*COS(RADIANS(AN1263))))&gt;90,0,$F$4*$F$5/E1272^2*(SIN(RADIANS(G1270))*SIN(RADIANS(E1273))+COS(RADIANS(G1270))*COS(RADIANS(E1273))*COS(RADIANS(AN1263))))</f>
        <v>0</v>
      </c>
      <c r="AO1270" s="3">
        <f>IF(DEGREES(ACOS(SIN(RADIANS(G1270))*SIN(RADIANS(E1273))+COS(RADIANS(G1270))*COS(RADIANS(E1273))*COS(RADIANS(AO1263))))&gt;90,0,$F$4*$F$5/E1272^2*(SIN(RADIANS(G1270))*SIN(RADIANS(E1273))+COS(RADIANS(G1270))*COS(RADIANS(E1273))*COS(RADIANS(AO1263))))</f>
        <v>0</v>
      </c>
      <c r="AP1270" s="3">
        <f>IF(DEGREES(ACOS(SIN(RADIANS(G1270))*SIN(RADIANS(E1273))+COS(RADIANS(G1270))*COS(RADIANS(E1273))*COS(RADIANS(AP1263))))&gt;90,0,$F$4*$F$5/E1272^2*(SIN(RADIANS(G1270))*SIN(RADIANS(E1273))+COS(RADIANS(G1270))*COS(RADIANS(E1273))*COS(RADIANS(AP1263))))</f>
        <v>0</v>
      </c>
      <c r="AQ1270" s="3">
        <f>IF(DEGREES(ACOS(SIN(RADIANS(G1270))*SIN(RADIANS(E1273))+COS(RADIANS(G1270))*COS(RADIANS(E1273))*COS(RADIANS(AQ1263))))&gt;90,0,$F$4*$F$5/E1272^2*(SIN(RADIANS(G1270))*SIN(RADIANS(E1273))+COS(RADIANS(G1270))*COS(RADIANS(E1273))*COS(RADIANS(AQ1263))))</f>
        <v>0</v>
      </c>
      <c r="AR1270" s="3">
        <f>IF(DEGREES(ACOS(SIN(RADIANS(G1270))*SIN(RADIANS(E1273))+COS(RADIANS(G1270))*COS(RADIANS(E1273))*COS(RADIANS(AR1263))))&gt;90,0,$F$4*$F$5/E1272^2*(SIN(RADIANS(G1270))*SIN(RADIANS(E1273))+COS(RADIANS(G1270))*COS(RADIANS(E1273))*COS(RADIANS(AR1263))))</f>
        <v>0</v>
      </c>
    </row>
    <row r="1271" spans="2:44" ht="15.75" customHeight="1" x14ac:dyDescent="0.2">
      <c r="B1271" s="20" t="s">
        <v>787</v>
      </c>
      <c r="E1271" s="3" t="str">
        <f>IF($F$10=0,"N/A",E1270*$F$11/$F$10)</f>
        <v>N/A</v>
      </c>
      <c r="G1271" s="3">
        <v>30</v>
      </c>
      <c r="I1271" s="3">
        <f>IF(DEGREES(ACOS(SIN(RADIANS(G1271))*SIN(RADIANS(E1273))+COS(RADIANS(G1271))*COS(RADIANS(E1273))*COS(RADIANS(I1263))))&gt;90,0,$F$4*$F$5/E1272^2*(SIN(RADIANS(G1271))*SIN(RADIANS(E1273))+COS(RADIANS(G1271))*COS(RADIANS(E1273))*COS(RADIANS(I1263))))</f>
        <v>0</v>
      </c>
      <c r="J1271" s="3">
        <f>IF(DEGREES(ACOS(SIN(RADIANS(G1271))*SIN(RADIANS(E1273))+COS(RADIANS(G1271))*COS(RADIANS(E1273))*COS(RADIANS(J1263))))&gt;90,0,$F$4*$F$5/E1272^2*(SIN(RADIANS(G1271))*SIN(RADIANS(E1273))+COS(RADIANS(G1271))*COS(RADIANS(E1273))*COS(RADIANS(J1263))))</f>
        <v>0</v>
      </c>
      <c r="K1271" s="3">
        <f>IF(DEGREES(ACOS(SIN(RADIANS(G1271))*SIN(RADIANS(E1273))+COS(RADIANS(G1271))*COS(RADIANS(E1273))*COS(RADIANS(K1263))))&gt;90,0,$F$4*$F$5/E1272^2*(SIN(RADIANS(G1271))*SIN(RADIANS(E1273))+COS(RADIANS(G1271))*COS(RADIANS(E1273))*COS(RADIANS(K1263))))</f>
        <v>0</v>
      </c>
      <c r="L1271" s="3">
        <f>IF(DEGREES(ACOS(SIN(RADIANS(G1271))*SIN(RADIANS(E1273))+COS(RADIANS(G1271))*COS(RADIANS(E1273))*COS(RADIANS(L1263))))&gt;90,0,$F$4*$F$5/E1272^2*(SIN(RADIANS(G1271))*SIN(RADIANS(E1273))+COS(RADIANS(G1271))*COS(RADIANS(E1273))*COS(RADIANS(L1263))))</f>
        <v>0</v>
      </c>
      <c r="M1271" s="3">
        <f>IF(DEGREES(ACOS(SIN(RADIANS(G1271))*SIN(RADIANS(E1273))+COS(RADIANS(G1271))*COS(RADIANS(E1273))*COS(RADIANS(M1263))))&gt;90,0,$F$4*$F$5/E1272^2*(SIN(RADIANS(G1271))*SIN(RADIANS(E1273))+COS(RADIANS(G1271))*COS(RADIANS(E1273))*COS(RADIANS(M1263))))</f>
        <v>0</v>
      </c>
      <c r="N1271" s="3">
        <f>IF(DEGREES(ACOS(SIN(RADIANS(G1271))*SIN(RADIANS(E1273))+COS(RADIANS(G1271))*COS(RADIANS(E1273))*COS(RADIANS(N1263))))&gt;90,0,$F$4*$F$5/E1272^2*(SIN(RADIANS(G1271))*SIN(RADIANS(E1273))+COS(RADIANS(G1271))*COS(RADIANS(E1273))*COS(RADIANS(N1263))))</f>
        <v>0</v>
      </c>
      <c r="O1271" s="3">
        <f>IF(DEGREES(ACOS(SIN(RADIANS(G1271))*SIN(RADIANS(E1273))+COS(RADIANS(G1271))*COS(RADIANS(E1273))*COS(RADIANS(O1263))))&gt;90,0,$F$4*$F$5/E1272^2*(SIN(RADIANS(G1271))*SIN(RADIANS(E1273))+COS(RADIANS(G1271))*COS(RADIANS(E1273))*COS(RADIANS(O1263))))</f>
        <v>0</v>
      </c>
      <c r="P1271" s="3">
        <f>IF(DEGREES(ACOS(SIN(RADIANS(G1271))*SIN(RADIANS(E1273))+COS(RADIANS(G1271))*COS(RADIANS(E1273))*COS(RADIANS(P1263))))&gt;90,0,$F$4*$F$5/E1272^2*(SIN(RADIANS(G1271))*SIN(RADIANS(E1273))+COS(RADIANS(G1271))*COS(RADIANS(E1273))*COS(RADIANS(P1263))))</f>
        <v>0</v>
      </c>
      <c r="Q1271" s="3">
        <f>IF(DEGREES(ACOS(SIN(RADIANS(G1271))*SIN(RADIANS(E1273))+COS(RADIANS(G1271))*COS(RADIANS(E1273))*COS(RADIANS(Q1263))))&gt;90,0,$F$4*$F$5/E1272^2*(SIN(RADIANS(G1271))*SIN(RADIANS(E1273))+COS(RADIANS(G1271))*COS(RADIANS(E1273))*COS(RADIANS(Q1263))))</f>
        <v>0</v>
      </c>
      <c r="R1271" s="3" t="e">
        <f>IF(DEGREES(ACOS(SIN(RADIANS(G1271))*SIN(RADIANS(E1273))+COS(RADIANS(G1271))*COS(RADIANS(E1273))*COS(RADIANS(R1263))))&gt;90,0,$F$4*$F$5/E1272^2*(SIN(RADIANS(G1271))*SIN(RADIANS(E1273))+COS(RADIANS(G1271))*COS(RADIANS(E1273))*COS(RADIANS(R1263))))</f>
        <v>#DIV/0!</v>
      </c>
      <c r="S1271" s="3" t="e">
        <f>IF(DEGREES(ACOS(SIN(RADIANS(G1271))*SIN(RADIANS(E1273))+COS(RADIANS(G1271))*COS(RADIANS(E1273))*COS(RADIANS(S1263))))&gt;90,0,$F$4*$F$5/E1272^2*(SIN(RADIANS(G1271))*SIN(RADIANS(E1273))+COS(RADIANS(G1271))*COS(RADIANS(E1273))*COS(RADIANS(S1263))))</f>
        <v>#DIV/0!</v>
      </c>
      <c r="T1271" s="3" t="e">
        <f>IF(DEGREES(ACOS(SIN(RADIANS(G1271))*SIN(RADIANS(E1273))+COS(RADIANS(G1271))*COS(RADIANS(E1273))*COS(RADIANS(T1263))))&gt;90,0,$F$4*$F$5/E1272^2*(SIN(RADIANS(G1271))*SIN(RADIANS(E1273))+COS(RADIANS(G1271))*COS(RADIANS(E1273))*COS(RADIANS(T1263))))</f>
        <v>#DIV/0!</v>
      </c>
      <c r="U1271" s="3" t="e">
        <f>IF(DEGREES(ACOS(SIN(RADIANS(G1271))*SIN(RADIANS(E1273))+COS(RADIANS(G1271))*COS(RADIANS(E1273))*COS(RADIANS(U1263))))&gt;90,0,$F$4*$F$5/E1272^2*(SIN(RADIANS(G1271))*SIN(RADIANS(E1273))+COS(RADIANS(G1271))*COS(RADIANS(E1273))*COS(RADIANS(U1263))))</f>
        <v>#DIV/0!</v>
      </c>
      <c r="V1271" s="3" t="e">
        <f>IF(DEGREES(ACOS(SIN(RADIANS(G1271))*SIN(RADIANS(E1273))+COS(RADIANS(G1271))*COS(RADIANS(E1273))*COS(RADIANS(V1263))))&gt;90,0,$F$4*$F$5/E1272^2*(SIN(RADIANS(G1271))*SIN(RADIANS(E1273))+COS(RADIANS(G1271))*COS(RADIANS(E1273))*COS(RADIANS(V1263))))</f>
        <v>#DIV/0!</v>
      </c>
      <c r="W1271" s="3" t="e">
        <f>IF(DEGREES(ACOS(SIN(RADIANS(G1271))*SIN(RADIANS(E1273))+COS(RADIANS(G1271))*COS(RADIANS(E1273))*COS(RADIANS(W1263))))&gt;90,0,$F$4*$F$5/E1272^2*(SIN(RADIANS(G1271))*SIN(RADIANS(E1273))+COS(RADIANS(G1271))*COS(RADIANS(E1273))*COS(RADIANS(W1263))))</f>
        <v>#DIV/0!</v>
      </c>
      <c r="X1271" s="3" t="e">
        <f>IF(DEGREES(ACOS(SIN(RADIANS(G1271))*SIN(RADIANS(E1273))+COS(RADIANS(G1271))*COS(RADIANS(E1273))*COS(RADIANS(X1263))))&gt;90,0,$F$4*$F$5/E1272^2*(SIN(RADIANS(G1271))*SIN(RADIANS(E1273))+COS(RADIANS(G1271))*COS(RADIANS(E1273))*COS(RADIANS(X1263))))</f>
        <v>#DIV/0!</v>
      </c>
      <c r="Y1271" s="3" t="e">
        <f>IF(DEGREES(ACOS(SIN(RADIANS(G1271))*SIN(RADIANS(E1273))+COS(RADIANS(G1271))*COS(RADIANS(E1273))*COS(RADIANS(Y1263))))&gt;90,0,$F$4*$F$5/E1272^2*(SIN(RADIANS(G1271))*SIN(RADIANS(E1273))+COS(RADIANS(G1271))*COS(RADIANS(E1273))*COS(RADIANS(Y1263))))</f>
        <v>#DIV/0!</v>
      </c>
      <c r="Z1271" s="3" t="e">
        <f>IF(DEGREES(ACOS(SIN(RADIANS(G1271))*SIN(RADIANS(E1273))+COS(RADIANS(G1271))*COS(RADIANS(E1273))*COS(RADIANS(Z1263))))&gt;90,0,$F$4*$F$5/E1272^2*(SIN(RADIANS(G1271))*SIN(RADIANS(E1273))+COS(RADIANS(G1271))*COS(RADIANS(E1273))*COS(RADIANS(Z1263))))</f>
        <v>#DIV/0!</v>
      </c>
      <c r="AA1271" s="3" t="e">
        <f>IF(DEGREES(ACOS(SIN(RADIANS(G1271))*SIN(RADIANS(E1273))+COS(RADIANS(G1271))*COS(RADIANS(E1273))*COS(RADIANS(AA1263))))&gt;90,0,$F$4*$F$5/E1272^2*(SIN(RADIANS(G1271))*SIN(RADIANS(E1273))+COS(RADIANS(G1271))*COS(RADIANS(E1273))*COS(RADIANS(AA1263))))</f>
        <v>#DIV/0!</v>
      </c>
      <c r="AB1271" s="3" t="e">
        <f>IF(DEGREES(ACOS(SIN(RADIANS(G1271))*SIN(RADIANS(E1273))+COS(RADIANS(G1271))*COS(RADIANS(E1273))*COS(RADIANS(AB1263))))&gt;90,0,$F$4*$F$5/E1272^2*(SIN(RADIANS(G1271))*SIN(RADIANS(E1273))+COS(RADIANS(G1271))*COS(RADIANS(E1273))*COS(RADIANS(AB1263))))</f>
        <v>#DIV/0!</v>
      </c>
      <c r="AC1271" s="3" t="e">
        <f>IF(DEGREES(ACOS(SIN(RADIANS(G1271))*SIN(RADIANS(E1273))+COS(RADIANS(G1271))*COS(RADIANS(E1273))*COS(RADIANS(AC1263))))&gt;90,0,$F$4*$F$5/E1272^2*(SIN(RADIANS(G1271))*SIN(RADIANS(E1273))+COS(RADIANS(G1271))*COS(RADIANS(E1273))*COS(RADIANS(AC1263))))</f>
        <v>#DIV/0!</v>
      </c>
      <c r="AD1271" s="3" t="e">
        <f>IF(DEGREES(ACOS(SIN(RADIANS(G1271))*SIN(RADIANS(E1273))+COS(RADIANS(G1271))*COS(RADIANS(E1273))*COS(RADIANS(AD1263))))&gt;90,0,$F$4*$F$5/E1272^2*(SIN(RADIANS(G1271))*SIN(RADIANS(E1273))+COS(RADIANS(G1271))*COS(RADIANS(E1273))*COS(RADIANS(AD1263))))</f>
        <v>#DIV/0!</v>
      </c>
      <c r="AE1271" s="3" t="e">
        <f>IF(DEGREES(ACOS(SIN(RADIANS(G1271))*SIN(RADIANS(E1273))+COS(RADIANS(G1271))*COS(RADIANS(E1273))*COS(RADIANS(AE1263))))&gt;90,0,$F$4*$F$5/E1272^2*(SIN(RADIANS(G1271))*SIN(RADIANS(E1273))+COS(RADIANS(G1271))*COS(RADIANS(E1273))*COS(RADIANS(AE1263))))</f>
        <v>#DIV/0!</v>
      </c>
      <c r="AF1271" s="3" t="e">
        <f>IF(DEGREES(ACOS(SIN(RADIANS(G1271))*SIN(RADIANS(E1273))+COS(RADIANS(G1271))*COS(RADIANS(E1273))*COS(RADIANS(AF1263))))&gt;90,0,$F$4*$F$5/E1272^2*(SIN(RADIANS(G1271))*SIN(RADIANS(E1273))+COS(RADIANS(G1271))*COS(RADIANS(E1273))*COS(RADIANS(AF1263))))</f>
        <v>#DIV/0!</v>
      </c>
      <c r="AG1271" s="3" t="e">
        <f>IF(DEGREES(ACOS(SIN(RADIANS(G1271))*SIN(RADIANS(E1273))+COS(RADIANS(G1271))*COS(RADIANS(E1273))*COS(RADIANS(AG1263))))&gt;90,0,$F$4*$F$5/E1272^2*(SIN(RADIANS(G1271))*SIN(RADIANS(E1273))+COS(RADIANS(G1271))*COS(RADIANS(E1273))*COS(RADIANS(AG1263))))</f>
        <v>#DIV/0!</v>
      </c>
      <c r="AH1271" s="3" t="e">
        <f>IF(DEGREES(ACOS(SIN(RADIANS(G1271))*SIN(RADIANS(E1273))+COS(RADIANS(G1271))*COS(RADIANS(E1273))*COS(RADIANS(AH1263))))&gt;90,0,$F$4*$F$5/E1272^2*(SIN(RADIANS(G1271))*SIN(RADIANS(E1273))+COS(RADIANS(G1271))*COS(RADIANS(E1273))*COS(RADIANS(AH1263))))</f>
        <v>#DIV/0!</v>
      </c>
      <c r="AI1271" s="3" t="e">
        <f>IF(DEGREES(ACOS(SIN(RADIANS(G1271))*SIN(RADIANS(E1273))+COS(RADIANS(G1271))*COS(RADIANS(E1273))*COS(RADIANS(AI1263))))&gt;90,0,$F$4*$F$5/E1272^2*(SIN(RADIANS(G1271))*SIN(RADIANS(E1273))+COS(RADIANS(G1271))*COS(RADIANS(E1273))*COS(RADIANS(AI1263))))</f>
        <v>#DIV/0!</v>
      </c>
      <c r="AJ1271" s="3" t="e">
        <f>IF(DEGREES(ACOS(SIN(RADIANS(G1271))*SIN(RADIANS(E1273))+COS(RADIANS(G1271))*COS(RADIANS(E1273))*COS(RADIANS(AJ1263))))&gt;90,0,$F$4*$F$5/E1272^2*(SIN(RADIANS(G1271))*SIN(RADIANS(E1273))+COS(RADIANS(G1271))*COS(RADIANS(E1273))*COS(RADIANS(AJ1263))))</f>
        <v>#DIV/0!</v>
      </c>
      <c r="AK1271" s="3">
        <f>IF(DEGREES(ACOS(SIN(RADIANS(G1271))*SIN(RADIANS(E1273))+COS(RADIANS(G1271))*COS(RADIANS(E1273))*COS(RADIANS(AK1263))))&gt;90,0,$F$4*$F$5/E1272^2*(SIN(RADIANS(G1271))*SIN(RADIANS(E1273))+COS(RADIANS(G1271))*COS(RADIANS(E1273))*COS(RADIANS(AK1263))))</f>
        <v>0</v>
      </c>
      <c r="AL1271" s="3">
        <f>IF(DEGREES(ACOS(SIN(RADIANS(G1271))*SIN(RADIANS(E1273))+COS(RADIANS(G1271))*COS(RADIANS(E1273))*COS(RADIANS(AL1263))))&gt;90,0,$F$4*$F$5/E1272^2*(SIN(RADIANS(G1271))*SIN(RADIANS(E1273))+COS(RADIANS(G1271))*COS(RADIANS(E1273))*COS(RADIANS(AL1263))))</f>
        <v>0</v>
      </c>
      <c r="AM1271" s="3">
        <f>IF(DEGREES(ACOS(SIN(RADIANS(G1271))*SIN(RADIANS(E1273))+COS(RADIANS(G1271))*COS(RADIANS(E1273))*COS(RADIANS(AM1263))))&gt;90,0,$F$4*$F$5/E1272^2*(SIN(RADIANS(G1271))*SIN(RADIANS(E1273))+COS(RADIANS(G1271))*COS(RADIANS(E1273))*COS(RADIANS(AM1263))))</f>
        <v>0</v>
      </c>
      <c r="AN1271" s="3">
        <f>IF(DEGREES(ACOS(SIN(RADIANS(G1271))*SIN(RADIANS(E1273))+COS(RADIANS(G1271))*COS(RADIANS(E1273))*COS(RADIANS(AN1263))))&gt;90,0,$F$4*$F$5/E1272^2*(SIN(RADIANS(G1271))*SIN(RADIANS(E1273))+COS(RADIANS(G1271))*COS(RADIANS(E1273))*COS(RADIANS(AN1263))))</f>
        <v>0</v>
      </c>
      <c r="AO1271" s="3">
        <f>IF(DEGREES(ACOS(SIN(RADIANS(G1271))*SIN(RADIANS(E1273))+COS(RADIANS(G1271))*COS(RADIANS(E1273))*COS(RADIANS(AO1263))))&gt;90,0,$F$4*$F$5/E1272^2*(SIN(RADIANS(G1271))*SIN(RADIANS(E1273))+COS(RADIANS(G1271))*COS(RADIANS(E1273))*COS(RADIANS(AO1263))))</f>
        <v>0</v>
      </c>
      <c r="AP1271" s="3">
        <f>IF(DEGREES(ACOS(SIN(RADIANS(G1271))*SIN(RADIANS(E1273))+COS(RADIANS(G1271))*COS(RADIANS(E1273))*COS(RADIANS(AP1263))))&gt;90,0,$F$4*$F$5/E1272^2*(SIN(RADIANS(G1271))*SIN(RADIANS(E1273))+COS(RADIANS(G1271))*COS(RADIANS(E1273))*COS(RADIANS(AP1263))))</f>
        <v>0</v>
      </c>
      <c r="AQ1271" s="3">
        <f>IF(DEGREES(ACOS(SIN(RADIANS(G1271))*SIN(RADIANS(E1273))+COS(RADIANS(G1271))*COS(RADIANS(E1273))*COS(RADIANS(AQ1263))))&gt;90,0,$F$4*$F$5/E1272^2*(SIN(RADIANS(G1271))*SIN(RADIANS(E1273))+COS(RADIANS(G1271))*COS(RADIANS(E1273))*COS(RADIANS(AQ1263))))</f>
        <v>0</v>
      </c>
      <c r="AR1271" s="3">
        <f>IF(DEGREES(ACOS(SIN(RADIANS(G1271))*SIN(RADIANS(E1273))+COS(RADIANS(G1271))*COS(RADIANS(E1273))*COS(RADIANS(AR1263))))&gt;90,0,$F$4*$F$5/E1272^2*(SIN(RADIANS(G1271))*SIN(RADIANS(E1273))+COS(RADIANS(G1271))*COS(RADIANS(E1273))*COS(RADIANS(AR1263))))</f>
        <v>0</v>
      </c>
    </row>
    <row r="1272" spans="2:44" ht="15.75" customHeight="1" x14ac:dyDescent="0.2">
      <c r="B1272" s="20" t="s">
        <v>788</v>
      </c>
      <c r="E1272" s="3">
        <f>$F$6*(1-$F$7^2)/(1+$F$7*COS(RADIANS(E1266)))</f>
        <v>0</v>
      </c>
      <c r="G1272" s="3">
        <v>20</v>
      </c>
      <c r="I1272" s="3">
        <f>IF(DEGREES(ACOS(SIN(RADIANS(G1272))*SIN(RADIANS(E1273))+COS(RADIANS(G1272))*COS(RADIANS(E1273))*COS(RADIANS(I1263))))&gt;90,0,$F$4*$F$5/E1272^2*(SIN(RADIANS(G1272))*SIN(RADIANS(E1273))+COS(RADIANS(G1272))*COS(RADIANS(E1273))*COS(RADIANS(I1263))))</f>
        <v>0</v>
      </c>
      <c r="J1272" s="3">
        <f>IF(DEGREES(ACOS(SIN(RADIANS(G1272))*SIN(RADIANS(E1273))+COS(RADIANS(G1272))*COS(RADIANS(E1273))*COS(RADIANS(J1263))))&gt;90,0,$F$4*$F$5/E1272^2*(SIN(RADIANS(G1272))*SIN(RADIANS(E1273))+COS(RADIANS(G1272))*COS(RADIANS(E1273))*COS(RADIANS(J1263))))</f>
        <v>0</v>
      </c>
      <c r="K1272" s="3">
        <f>IF(DEGREES(ACOS(SIN(RADIANS(G1272))*SIN(RADIANS(E1273))+COS(RADIANS(G1272))*COS(RADIANS(E1273))*COS(RADIANS(K1263))))&gt;90,0,$F$4*$F$5/E1272^2*(SIN(RADIANS(G1272))*SIN(RADIANS(E1273))+COS(RADIANS(G1272))*COS(RADIANS(E1273))*COS(RADIANS(K1263))))</f>
        <v>0</v>
      </c>
      <c r="L1272" s="3">
        <f>IF(DEGREES(ACOS(SIN(RADIANS(G1272))*SIN(RADIANS(E1273))+COS(RADIANS(G1272))*COS(RADIANS(E1273))*COS(RADIANS(L1263))))&gt;90,0,$F$4*$F$5/E1272^2*(SIN(RADIANS(G1272))*SIN(RADIANS(E1273))+COS(RADIANS(G1272))*COS(RADIANS(E1273))*COS(RADIANS(L1263))))</f>
        <v>0</v>
      </c>
      <c r="M1272" s="3">
        <f>IF(DEGREES(ACOS(SIN(RADIANS(G1272))*SIN(RADIANS(E1273))+COS(RADIANS(G1272))*COS(RADIANS(E1273))*COS(RADIANS(M1263))))&gt;90,0,$F$4*$F$5/E1272^2*(SIN(RADIANS(G1272))*SIN(RADIANS(E1273))+COS(RADIANS(G1272))*COS(RADIANS(E1273))*COS(RADIANS(M1263))))</f>
        <v>0</v>
      </c>
      <c r="N1272" s="3">
        <f>IF(DEGREES(ACOS(SIN(RADIANS(G1272))*SIN(RADIANS(E1273))+COS(RADIANS(G1272))*COS(RADIANS(E1273))*COS(RADIANS(N1263))))&gt;90,0,$F$4*$F$5/E1272^2*(SIN(RADIANS(G1272))*SIN(RADIANS(E1273))+COS(RADIANS(G1272))*COS(RADIANS(E1273))*COS(RADIANS(N1263))))</f>
        <v>0</v>
      </c>
      <c r="O1272" s="3">
        <f>IF(DEGREES(ACOS(SIN(RADIANS(G1272))*SIN(RADIANS(E1273))+COS(RADIANS(G1272))*COS(RADIANS(E1273))*COS(RADIANS(O1263))))&gt;90,0,$F$4*$F$5/E1272^2*(SIN(RADIANS(G1272))*SIN(RADIANS(E1273))+COS(RADIANS(G1272))*COS(RADIANS(E1273))*COS(RADIANS(O1263))))</f>
        <v>0</v>
      </c>
      <c r="P1272" s="3">
        <f>IF(DEGREES(ACOS(SIN(RADIANS(G1272))*SIN(RADIANS(E1273))+COS(RADIANS(G1272))*COS(RADIANS(E1273))*COS(RADIANS(P1263))))&gt;90,0,$F$4*$F$5/E1272^2*(SIN(RADIANS(G1272))*SIN(RADIANS(E1273))+COS(RADIANS(G1272))*COS(RADIANS(E1273))*COS(RADIANS(P1263))))</f>
        <v>0</v>
      </c>
      <c r="Q1272" s="3">
        <f>IF(DEGREES(ACOS(SIN(RADIANS(G1272))*SIN(RADIANS(E1273))+COS(RADIANS(G1272))*COS(RADIANS(E1273))*COS(RADIANS(Q1263))))&gt;90,0,$F$4*$F$5/E1272^2*(SIN(RADIANS(G1272))*SIN(RADIANS(E1273))+COS(RADIANS(G1272))*COS(RADIANS(E1273))*COS(RADIANS(Q1263))))</f>
        <v>0</v>
      </c>
      <c r="R1272" s="3" t="e">
        <f>IF(DEGREES(ACOS(SIN(RADIANS(G1272))*SIN(RADIANS(E1273))+COS(RADIANS(G1272))*COS(RADIANS(E1273))*COS(RADIANS(R1263))))&gt;90,0,$F$4*$F$5/E1272^2*(SIN(RADIANS(G1272))*SIN(RADIANS(E1273))+COS(RADIANS(G1272))*COS(RADIANS(E1273))*COS(RADIANS(R1263))))</f>
        <v>#DIV/0!</v>
      </c>
      <c r="S1272" s="3" t="e">
        <f>IF(DEGREES(ACOS(SIN(RADIANS(G1272))*SIN(RADIANS(E1273))+COS(RADIANS(G1272))*COS(RADIANS(E1273))*COS(RADIANS(S1263))))&gt;90,0,$F$4*$F$5/E1272^2*(SIN(RADIANS(G1272))*SIN(RADIANS(E1273))+COS(RADIANS(G1272))*COS(RADIANS(E1273))*COS(RADIANS(S1263))))</f>
        <v>#DIV/0!</v>
      </c>
      <c r="T1272" s="3" t="e">
        <f>IF(DEGREES(ACOS(SIN(RADIANS(G1272))*SIN(RADIANS(E1273))+COS(RADIANS(G1272))*COS(RADIANS(E1273))*COS(RADIANS(T1263))))&gt;90,0,$F$4*$F$5/E1272^2*(SIN(RADIANS(G1272))*SIN(RADIANS(E1273))+COS(RADIANS(G1272))*COS(RADIANS(E1273))*COS(RADIANS(T1263))))</f>
        <v>#DIV/0!</v>
      </c>
      <c r="U1272" s="3" t="e">
        <f>IF(DEGREES(ACOS(SIN(RADIANS(G1272))*SIN(RADIANS(E1273))+COS(RADIANS(G1272))*COS(RADIANS(E1273))*COS(RADIANS(U1263))))&gt;90,0,$F$4*$F$5/E1272^2*(SIN(RADIANS(G1272))*SIN(RADIANS(E1273))+COS(RADIANS(G1272))*COS(RADIANS(E1273))*COS(RADIANS(U1263))))</f>
        <v>#DIV/0!</v>
      </c>
      <c r="V1272" s="3" t="e">
        <f>IF(DEGREES(ACOS(SIN(RADIANS(G1272))*SIN(RADIANS(E1273))+COS(RADIANS(G1272))*COS(RADIANS(E1273))*COS(RADIANS(V1263))))&gt;90,0,$F$4*$F$5/E1272^2*(SIN(RADIANS(G1272))*SIN(RADIANS(E1273))+COS(RADIANS(G1272))*COS(RADIANS(E1273))*COS(RADIANS(V1263))))</f>
        <v>#DIV/0!</v>
      </c>
      <c r="W1272" s="3" t="e">
        <f>IF(DEGREES(ACOS(SIN(RADIANS(G1272))*SIN(RADIANS(E1273))+COS(RADIANS(G1272))*COS(RADIANS(E1273))*COS(RADIANS(W1263))))&gt;90,0,$F$4*$F$5/E1272^2*(SIN(RADIANS(G1272))*SIN(RADIANS(E1273))+COS(RADIANS(G1272))*COS(RADIANS(E1273))*COS(RADIANS(W1263))))</f>
        <v>#DIV/0!</v>
      </c>
      <c r="X1272" s="3" t="e">
        <f>IF(DEGREES(ACOS(SIN(RADIANS(G1272))*SIN(RADIANS(E1273))+COS(RADIANS(G1272))*COS(RADIANS(E1273))*COS(RADIANS(X1263))))&gt;90,0,$F$4*$F$5/E1272^2*(SIN(RADIANS(G1272))*SIN(RADIANS(E1273))+COS(RADIANS(G1272))*COS(RADIANS(E1273))*COS(RADIANS(X1263))))</f>
        <v>#DIV/0!</v>
      </c>
      <c r="Y1272" s="3" t="e">
        <f>IF(DEGREES(ACOS(SIN(RADIANS(G1272))*SIN(RADIANS(E1273))+COS(RADIANS(G1272))*COS(RADIANS(E1273))*COS(RADIANS(Y1263))))&gt;90,0,$F$4*$F$5/E1272^2*(SIN(RADIANS(G1272))*SIN(RADIANS(E1273))+COS(RADIANS(G1272))*COS(RADIANS(E1273))*COS(RADIANS(Y1263))))</f>
        <v>#DIV/0!</v>
      </c>
      <c r="Z1272" s="3" t="e">
        <f>IF(DEGREES(ACOS(SIN(RADIANS(G1272))*SIN(RADIANS(E1273))+COS(RADIANS(G1272))*COS(RADIANS(E1273))*COS(RADIANS(Z1263))))&gt;90,0,$F$4*$F$5/E1272^2*(SIN(RADIANS(G1272))*SIN(RADIANS(E1273))+COS(RADIANS(G1272))*COS(RADIANS(E1273))*COS(RADIANS(Z1263))))</f>
        <v>#DIV/0!</v>
      </c>
      <c r="AA1272" s="3" t="e">
        <f>IF(DEGREES(ACOS(SIN(RADIANS(G1272))*SIN(RADIANS(E1273))+COS(RADIANS(G1272))*COS(RADIANS(E1273))*COS(RADIANS(AA1263))))&gt;90,0,$F$4*$F$5/E1272^2*(SIN(RADIANS(G1272))*SIN(RADIANS(E1273))+COS(RADIANS(G1272))*COS(RADIANS(E1273))*COS(RADIANS(AA1263))))</f>
        <v>#DIV/0!</v>
      </c>
      <c r="AB1272" s="3" t="e">
        <f>IF(DEGREES(ACOS(SIN(RADIANS(G1272))*SIN(RADIANS(E1273))+COS(RADIANS(G1272))*COS(RADIANS(E1273))*COS(RADIANS(AB1263))))&gt;90,0,$F$4*$F$5/E1272^2*(SIN(RADIANS(G1272))*SIN(RADIANS(E1273))+COS(RADIANS(G1272))*COS(RADIANS(E1273))*COS(RADIANS(AB1263))))</f>
        <v>#DIV/0!</v>
      </c>
      <c r="AC1272" s="3" t="e">
        <f>IF(DEGREES(ACOS(SIN(RADIANS(G1272))*SIN(RADIANS(E1273))+COS(RADIANS(G1272))*COS(RADIANS(E1273))*COS(RADIANS(AC1263))))&gt;90,0,$F$4*$F$5/E1272^2*(SIN(RADIANS(G1272))*SIN(RADIANS(E1273))+COS(RADIANS(G1272))*COS(RADIANS(E1273))*COS(RADIANS(AC1263))))</f>
        <v>#DIV/0!</v>
      </c>
      <c r="AD1272" s="3" t="e">
        <f>IF(DEGREES(ACOS(SIN(RADIANS(G1272))*SIN(RADIANS(E1273))+COS(RADIANS(G1272))*COS(RADIANS(E1273))*COS(RADIANS(AD1263))))&gt;90,0,$F$4*$F$5/E1272^2*(SIN(RADIANS(G1272))*SIN(RADIANS(E1273))+COS(RADIANS(G1272))*COS(RADIANS(E1273))*COS(RADIANS(AD1263))))</f>
        <v>#DIV/0!</v>
      </c>
      <c r="AE1272" s="3" t="e">
        <f>IF(DEGREES(ACOS(SIN(RADIANS(G1272))*SIN(RADIANS(E1273))+COS(RADIANS(G1272))*COS(RADIANS(E1273))*COS(RADIANS(AE1263))))&gt;90,0,$F$4*$F$5/E1272^2*(SIN(RADIANS(G1272))*SIN(RADIANS(E1273))+COS(RADIANS(G1272))*COS(RADIANS(E1273))*COS(RADIANS(AE1263))))</f>
        <v>#DIV/0!</v>
      </c>
      <c r="AF1272" s="3" t="e">
        <f>IF(DEGREES(ACOS(SIN(RADIANS(G1272))*SIN(RADIANS(E1273))+COS(RADIANS(G1272))*COS(RADIANS(E1273))*COS(RADIANS(AF1263))))&gt;90,0,$F$4*$F$5/E1272^2*(SIN(RADIANS(G1272))*SIN(RADIANS(E1273))+COS(RADIANS(G1272))*COS(RADIANS(E1273))*COS(RADIANS(AF1263))))</f>
        <v>#DIV/0!</v>
      </c>
      <c r="AG1272" s="3" t="e">
        <f>IF(DEGREES(ACOS(SIN(RADIANS(G1272))*SIN(RADIANS(E1273))+COS(RADIANS(G1272))*COS(RADIANS(E1273))*COS(RADIANS(AG1263))))&gt;90,0,$F$4*$F$5/E1272^2*(SIN(RADIANS(G1272))*SIN(RADIANS(E1273))+COS(RADIANS(G1272))*COS(RADIANS(E1273))*COS(RADIANS(AG1263))))</f>
        <v>#DIV/0!</v>
      </c>
      <c r="AH1272" s="3" t="e">
        <f>IF(DEGREES(ACOS(SIN(RADIANS(G1272))*SIN(RADIANS(E1273))+COS(RADIANS(G1272))*COS(RADIANS(E1273))*COS(RADIANS(AH1263))))&gt;90,0,$F$4*$F$5/E1272^2*(SIN(RADIANS(G1272))*SIN(RADIANS(E1273))+COS(RADIANS(G1272))*COS(RADIANS(E1273))*COS(RADIANS(AH1263))))</f>
        <v>#DIV/0!</v>
      </c>
      <c r="AI1272" s="3" t="e">
        <f>IF(DEGREES(ACOS(SIN(RADIANS(G1272))*SIN(RADIANS(E1273))+COS(RADIANS(G1272))*COS(RADIANS(E1273))*COS(RADIANS(AI1263))))&gt;90,0,$F$4*$F$5/E1272^2*(SIN(RADIANS(G1272))*SIN(RADIANS(E1273))+COS(RADIANS(G1272))*COS(RADIANS(E1273))*COS(RADIANS(AI1263))))</f>
        <v>#DIV/0!</v>
      </c>
      <c r="AJ1272" s="3" t="e">
        <f>IF(DEGREES(ACOS(SIN(RADIANS(G1272))*SIN(RADIANS(E1273))+COS(RADIANS(G1272))*COS(RADIANS(E1273))*COS(RADIANS(AJ1263))))&gt;90,0,$F$4*$F$5/E1272^2*(SIN(RADIANS(G1272))*SIN(RADIANS(E1273))+COS(RADIANS(G1272))*COS(RADIANS(E1273))*COS(RADIANS(AJ1263))))</f>
        <v>#DIV/0!</v>
      </c>
      <c r="AK1272" s="3">
        <f>IF(DEGREES(ACOS(SIN(RADIANS(G1272))*SIN(RADIANS(E1273))+COS(RADIANS(G1272))*COS(RADIANS(E1273))*COS(RADIANS(AK1263))))&gt;90,0,$F$4*$F$5/E1272^2*(SIN(RADIANS(G1272))*SIN(RADIANS(E1273))+COS(RADIANS(G1272))*COS(RADIANS(E1273))*COS(RADIANS(AK1263))))</f>
        <v>0</v>
      </c>
      <c r="AL1272" s="3">
        <f>IF(DEGREES(ACOS(SIN(RADIANS(G1272))*SIN(RADIANS(E1273))+COS(RADIANS(G1272))*COS(RADIANS(E1273))*COS(RADIANS(AL1263))))&gt;90,0,$F$4*$F$5/E1272^2*(SIN(RADIANS(G1272))*SIN(RADIANS(E1273))+COS(RADIANS(G1272))*COS(RADIANS(E1273))*COS(RADIANS(AL1263))))</f>
        <v>0</v>
      </c>
      <c r="AM1272" s="3">
        <f>IF(DEGREES(ACOS(SIN(RADIANS(G1272))*SIN(RADIANS(E1273))+COS(RADIANS(G1272))*COS(RADIANS(E1273))*COS(RADIANS(AM1263))))&gt;90,0,$F$4*$F$5/E1272^2*(SIN(RADIANS(G1272))*SIN(RADIANS(E1273))+COS(RADIANS(G1272))*COS(RADIANS(E1273))*COS(RADIANS(AM1263))))</f>
        <v>0</v>
      </c>
      <c r="AN1272" s="3">
        <f>IF(DEGREES(ACOS(SIN(RADIANS(G1272))*SIN(RADIANS(E1273))+COS(RADIANS(G1272))*COS(RADIANS(E1273))*COS(RADIANS(AN1263))))&gt;90,0,$F$4*$F$5/E1272^2*(SIN(RADIANS(G1272))*SIN(RADIANS(E1273))+COS(RADIANS(G1272))*COS(RADIANS(E1273))*COS(RADIANS(AN1263))))</f>
        <v>0</v>
      </c>
      <c r="AO1272" s="3">
        <f>IF(DEGREES(ACOS(SIN(RADIANS(G1272))*SIN(RADIANS(E1273))+COS(RADIANS(G1272))*COS(RADIANS(E1273))*COS(RADIANS(AO1263))))&gt;90,0,$F$4*$F$5/E1272^2*(SIN(RADIANS(G1272))*SIN(RADIANS(E1273))+COS(RADIANS(G1272))*COS(RADIANS(E1273))*COS(RADIANS(AO1263))))</f>
        <v>0</v>
      </c>
      <c r="AP1272" s="3">
        <f>IF(DEGREES(ACOS(SIN(RADIANS(G1272))*SIN(RADIANS(E1273))+COS(RADIANS(G1272))*COS(RADIANS(E1273))*COS(RADIANS(AP1263))))&gt;90,0,$F$4*$F$5/E1272^2*(SIN(RADIANS(G1272))*SIN(RADIANS(E1273))+COS(RADIANS(G1272))*COS(RADIANS(E1273))*COS(RADIANS(AP1263))))</f>
        <v>0</v>
      </c>
      <c r="AQ1272" s="3">
        <f>IF(DEGREES(ACOS(SIN(RADIANS(G1272))*SIN(RADIANS(E1273))+COS(RADIANS(G1272))*COS(RADIANS(E1273))*COS(RADIANS(AQ1263))))&gt;90,0,$F$4*$F$5/E1272^2*(SIN(RADIANS(G1272))*SIN(RADIANS(E1273))+COS(RADIANS(G1272))*COS(RADIANS(E1273))*COS(RADIANS(AQ1263))))</f>
        <v>0</v>
      </c>
      <c r="AR1272" s="3">
        <f>IF(DEGREES(ACOS(SIN(RADIANS(G1272))*SIN(RADIANS(E1273))+COS(RADIANS(G1272))*COS(RADIANS(E1273))*COS(RADIANS(AR1263))))&gt;90,0,$F$4*$F$5/E1272^2*(SIN(RADIANS(G1272))*SIN(RADIANS(E1273))+COS(RADIANS(G1272))*COS(RADIANS(E1273))*COS(RADIANS(AR1263))))</f>
        <v>0</v>
      </c>
    </row>
    <row r="1273" spans="2:44" ht="15.75" customHeight="1" x14ac:dyDescent="0.2">
      <c r="B1273" s="20" t="s">
        <v>737</v>
      </c>
      <c r="E1273" s="3">
        <f>IF($F$8&gt;90,180-$F$8,$F$8)*SIN(RADIANS(E1267))</f>
        <v>0</v>
      </c>
      <c r="G1273" s="3">
        <v>10</v>
      </c>
      <c r="I1273" s="3">
        <f>IF(DEGREES(ACOS(SIN(RADIANS(G1273))*SIN(RADIANS(E1273))+COS(RADIANS(G1273))*COS(RADIANS(E1273))*COS(RADIANS(I1263))))&gt;90,0,$F$4*$F$5/E1272^2*(SIN(RADIANS(G1273))*SIN(RADIANS(E1273))+COS(RADIANS(G1273))*COS(RADIANS(E1273))*COS(RADIANS(I1263))))</f>
        <v>0</v>
      </c>
      <c r="J1273" s="3">
        <f>IF(DEGREES(ACOS(SIN(RADIANS(G1273))*SIN(RADIANS(E1273))+COS(RADIANS(G1273))*COS(RADIANS(E1273))*COS(RADIANS(J1263))))&gt;90,0,$F$4*$F$5/E1272^2*(SIN(RADIANS(G1273))*SIN(RADIANS(E1273))+COS(RADIANS(G1273))*COS(RADIANS(E1273))*COS(RADIANS(J1263))))</f>
        <v>0</v>
      </c>
      <c r="K1273" s="3">
        <f>IF(DEGREES(ACOS(SIN(RADIANS(G1273))*SIN(RADIANS(E1273))+COS(RADIANS(G1273))*COS(RADIANS(E1273))*COS(RADIANS(K1263))))&gt;90,0,$F$4*$F$5/E1272^2*(SIN(RADIANS(G1273))*SIN(RADIANS(E1273))+COS(RADIANS(G1273))*COS(RADIANS(E1273))*COS(RADIANS(K1263))))</f>
        <v>0</v>
      </c>
      <c r="L1273" s="3">
        <f>IF(DEGREES(ACOS(SIN(RADIANS(G1273))*SIN(RADIANS(E1273))+COS(RADIANS(G1273))*COS(RADIANS(E1273))*COS(RADIANS(L1263))))&gt;90,0,$F$4*$F$5/E1272^2*(SIN(RADIANS(G1273))*SIN(RADIANS(E1273))+COS(RADIANS(G1273))*COS(RADIANS(E1273))*COS(RADIANS(L1263))))</f>
        <v>0</v>
      </c>
      <c r="M1273" s="3">
        <f>IF(DEGREES(ACOS(SIN(RADIANS(G1273))*SIN(RADIANS(E1273))+COS(RADIANS(G1273))*COS(RADIANS(E1273))*COS(RADIANS(M1263))))&gt;90,0,$F$4*$F$5/E1272^2*(SIN(RADIANS(G1273))*SIN(RADIANS(E1273))+COS(RADIANS(G1273))*COS(RADIANS(E1273))*COS(RADIANS(M1263))))</f>
        <v>0</v>
      </c>
      <c r="N1273" s="3">
        <f>IF(DEGREES(ACOS(SIN(RADIANS(G1273))*SIN(RADIANS(E1273))+COS(RADIANS(G1273))*COS(RADIANS(E1273))*COS(RADIANS(N1263))))&gt;90,0,$F$4*$F$5/E1272^2*(SIN(RADIANS(G1273))*SIN(RADIANS(E1273))+COS(RADIANS(G1273))*COS(RADIANS(E1273))*COS(RADIANS(N1263))))</f>
        <v>0</v>
      </c>
      <c r="O1273" s="3">
        <f>IF(DEGREES(ACOS(SIN(RADIANS(G1273))*SIN(RADIANS(E1273))+COS(RADIANS(G1273))*COS(RADIANS(E1273))*COS(RADIANS(O1263))))&gt;90,0,$F$4*$F$5/E1272^2*(SIN(RADIANS(G1273))*SIN(RADIANS(E1273))+COS(RADIANS(G1273))*COS(RADIANS(E1273))*COS(RADIANS(O1263))))</f>
        <v>0</v>
      </c>
      <c r="P1273" s="3">
        <f>IF(DEGREES(ACOS(SIN(RADIANS(G1273))*SIN(RADIANS(E1273))+COS(RADIANS(G1273))*COS(RADIANS(E1273))*COS(RADIANS(P1263))))&gt;90,0,$F$4*$F$5/E1272^2*(SIN(RADIANS(G1273))*SIN(RADIANS(E1273))+COS(RADIANS(G1273))*COS(RADIANS(E1273))*COS(RADIANS(P1263))))</f>
        <v>0</v>
      </c>
      <c r="Q1273" s="3">
        <f>IF(DEGREES(ACOS(SIN(RADIANS(G1273))*SIN(RADIANS(E1273))+COS(RADIANS(G1273))*COS(RADIANS(E1273))*COS(RADIANS(Q1263))))&gt;90,0,$F$4*$F$5/E1272^2*(SIN(RADIANS(G1273))*SIN(RADIANS(E1273))+COS(RADIANS(G1273))*COS(RADIANS(E1273))*COS(RADIANS(Q1263))))</f>
        <v>0</v>
      </c>
      <c r="R1273" s="3" t="e">
        <f>IF(DEGREES(ACOS(SIN(RADIANS(G1273))*SIN(RADIANS(E1273))+COS(RADIANS(G1273))*COS(RADIANS(E1273))*COS(RADIANS(R1263))))&gt;90,0,$F$4*$F$5/E1272^2*(SIN(RADIANS(G1273))*SIN(RADIANS(E1273))+COS(RADIANS(G1273))*COS(RADIANS(E1273))*COS(RADIANS(R1263))))</f>
        <v>#DIV/0!</v>
      </c>
      <c r="S1273" s="3" t="e">
        <f>IF(DEGREES(ACOS(SIN(RADIANS(G1273))*SIN(RADIANS(E1273))+COS(RADIANS(G1273))*COS(RADIANS(E1273))*COS(RADIANS(S1263))))&gt;90,0,$F$4*$F$5/E1272^2*(SIN(RADIANS(G1273))*SIN(RADIANS(E1273))+COS(RADIANS(G1273))*COS(RADIANS(E1273))*COS(RADIANS(S1263))))</f>
        <v>#DIV/0!</v>
      </c>
      <c r="T1273" s="3" t="e">
        <f>IF(DEGREES(ACOS(SIN(RADIANS(G1273))*SIN(RADIANS(E1273))+COS(RADIANS(G1273))*COS(RADIANS(E1273))*COS(RADIANS(T1263))))&gt;90,0,$F$4*$F$5/E1272^2*(SIN(RADIANS(G1273))*SIN(RADIANS(E1273))+COS(RADIANS(G1273))*COS(RADIANS(E1273))*COS(RADIANS(T1263))))</f>
        <v>#DIV/0!</v>
      </c>
      <c r="U1273" s="3" t="e">
        <f>IF(DEGREES(ACOS(SIN(RADIANS(G1273))*SIN(RADIANS(E1273))+COS(RADIANS(G1273))*COS(RADIANS(E1273))*COS(RADIANS(U1263))))&gt;90,0,$F$4*$F$5/E1272^2*(SIN(RADIANS(G1273))*SIN(RADIANS(E1273))+COS(RADIANS(G1273))*COS(RADIANS(E1273))*COS(RADIANS(U1263))))</f>
        <v>#DIV/0!</v>
      </c>
      <c r="V1273" s="3" t="e">
        <f>IF(DEGREES(ACOS(SIN(RADIANS(G1273))*SIN(RADIANS(E1273))+COS(RADIANS(G1273))*COS(RADIANS(E1273))*COS(RADIANS(V1263))))&gt;90,0,$F$4*$F$5/E1272^2*(SIN(RADIANS(G1273))*SIN(RADIANS(E1273))+COS(RADIANS(G1273))*COS(RADIANS(E1273))*COS(RADIANS(V1263))))</f>
        <v>#DIV/0!</v>
      </c>
      <c r="W1273" s="3" t="e">
        <f>IF(DEGREES(ACOS(SIN(RADIANS(G1273))*SIN(RADIANS(E1273))+COS(RADIANS(G1273))*COS(RADIANS(E1273))*COS(RADIANS(W1263))))&gt;90,0,$F$4*$F$5/E1272^2*(SIN(RADIANS(G1273))*SIN(RADIANS(E1273))+COS(RADIANS(G1273))*COS(RADIANS(E1273))*COS(RADIANS(W1263))))</f>
        <v>#DIV/0!</v>
      </c>
      <c r="X1273" s="3" t="e">
        <f>IF(DEGREES(ACOS(SIN(RADIANS(G1273))*SIN(RADIANS(E1273))+COS(RADIANS(G1273))*COS(RADIANS(E1273))*COS(RADIANS(X1263))))&gt;90,0,$F$4*$F$5/E1272^2*(SIN(RADIANS(G1273))*SIN(RADIANS(E1273))+COS(RADIANS(G1273))*COS(RADIANS(E1273))*COS(RADIANS(X1263))))</f>
        <v>#DIV/0!</v>
      </c>
      <c r="Y1273" s="3" t="e">
        <f>IF(DEGREES(ACOS(SIN(RADIANS(G1273))*SIN(RADIANS(E1273))+COS(RADIANS(G1273))*COS(RADIANS(E1273))*COS(RADIANS(Y1263))))&gt;90,0,$F$4*$F$5/E1272^2*(SIN(RADIANS(G1273))*SIN(RADIANS(E1273))+COS(RADIANS(G1273))*COS(RADIANS(E1273))*COS(RADIANS(Y1263))))</f>
        <v>#DIV/0!</v>
      </c>
      <c r="Z1273" s="3" t="e">
        <f>IF(DEGREES(ACOS(SIN(RADIANS(G1273))*SIN(RADIANS(E1273))+COS(RADIANS(G1273))*COS(RADIANS(E1273))*COS(RADIANS(Z1263))))&gt;90,0,$F$4*$F$5/E1272^2*(SIN(RADIANS(G1273))*SIN(RADIANS(E1273))+COS(RADIANS(G1273))*COS(RADIANS(E1273))*COS(RADIANS(Z1263))))</f>
        <v>#DIV/0!</v>
      </c>
      <c r="AA1273" s="3" t="e">
        <f>IF(DEGREES(ACOS(SIN(RADIANS(G1273))*SIN(RADIANS(E1273))+COS(RADIANS(G1273))*COS(RADIANS(E1273))*COS(RADIANS(AA1263))))&gt;90,0,$F$4*$F$5/E1272^2*(SIN(RADIANS(G1273))*SIN(RADIANS(E1273))+COS(RADIANS(G1273))*COS(RADIANS(E1273))*COS(RADIANS(AA1263))))</f>
        <v>#DIV/0!</v>
      </c>
      <c r="AB1273" s="3" t="e">
        <f>IF(DEGREES(ACOS(SIN(RADIANS(G1273))*SIN(RADIANS(E1273))+COS(RADIANS(G1273))*COS(RADIANS(E1273))*COS(RADIANS(AB1263))))&gt;90,0,$F$4*$F$5/E1272^2*(SIN(RADIANS(G1273))*SIN(RADIANS(E1273))+COS(RADIANS(G1273))*COS(RADIANS(E1273))*COS(RADIANS(AB1263))))</f>
        <v>#DIV/0!</v>
      </c>
      <c r="AC1273" s="3" t="e">
        <f>IF(DEGREES(ACOS(SIN(RADIANS(G1273))*SIN(RADIANS(E1273))+COS(RADIANS(G1273))*COS(RADIANS(E1273))*COS(RADIANS(AC1263))))&gt;90,0,$F$4*$F$5/E1272^2*(SIN(RADIANS(G1273))*SIN(RADIANS(E1273))+COS(RADIANS(G1273))*COS(RADIANS(E1273))*COS(RADIANS(AC1263))))</f>
        <v>#DIV/0!</v>
      </c>
      <c r="AD1273" s="3" t="e">
        <f>IF(DEGREES(ACOS(SIN(RADIANS(G1273))*SIN(RADIANS(E1273))+COS(RADIANS(G1273))*COS(RADIANS(E1273))*COS(RADIANS(AD1263))))&gt;90,0,$F$4*$F$5/E1272^2*(SIN(RADIANS(G1273))*SIN(RADIANS(E1273))+COS(RADIANS(G1273))*COS(RADIANS(E1273))*COS(RADIANS(AD1263))))</f>
        <v>#DIV/0!</v>
      </c>
      <c r="AE1273" s="3" t="e">
        <f>IF(DEGREES(ACOS(SIN(RADIANS(G1273))*SIN(RADIANS(E1273))+COS(RADIANS(G1273))*COS(RADIANS(E1273))*COS(RADIANS(AE1263))))&gt;90,0,$F$4*$F$5/E1272^2*(SIN(RADIANS(G1273))*SIN(RADIANS(E1273))+COS(RADIANS(G1273))*COS(RADIANS(E1273))*COS(RADIANS(AE1263))))</f>
        <v>#DIV/0!</v>
      </c>
      <c r="AF1273" s="3" t="e">
        <f>IF(DEGREES(ACOS(SIN(RADIANS(G1273))*SIN(RADIANS(E1273))+COS(RADIANS(G1273))*COS(RADIANS(E1273))*COS(RADIANS(AF1263))))&gt;90,0,$F$4*$F$5/E1272^2*(SIN(RADIANS(G1273))*SIN(RADIANS(E1273))+COS(RADIANS(G1273))*COS(RADIANS(E1273))*COS(RADIANS(AF1263))))</f>
        <v>#DIV/0!</v>
      </c>
      <c r="AG1273" s="3" t="e">
        <f>IF(DEGREES(ACOS(SIN(RADIANS(G1273))*SIN(RADIANS(E1273))+COS(RADIANS(G1273))*COS(RADIANS(E1273))*COS(RADIANS(AG1263))))&gt;90,0,$F$4*$F$5/E1272^2*(SIN(RADIANS(G1273))*SIN(RADIANS(E1273))+COS(RADIANS(G1273))*COS(RADIANS(E1273))*COS(RADIANS(AG1263))))</f>
        <v>#DIV/0!</v>
      </c>
      <c r="AH1273" s="3" t="e">
        <f>IF(DEGREES(ACOS(SIN(RADIANS(G1273))*SIN(RADIANS(E1273))+COS(RADIANS(G1273))*COS(RADIANS(E1273))*COS(RADIANS(AH1263))))&gt;90,0,$F$4*$F$5/E1272^2*(SIN(RADIANS(G1273))*SIN(RADIANS(E1273))+COS(RADIANS(G1273))*COS(RADIANS(E1273))*COS(RADIANS(AH1263))))</f>
        <v>#DIV/0!</v>
      </c>
      <c r="AI1273" s="3" t="e">
        <f>IF(DEGREES(ACOS(SIN(RADIANS(G1273))*SIN(RADIANS(E1273))+COS(RADIANS(G1273))*COS(RADIANS(E1273))*COS(RADIANS(AI1263))))&gt;90,0,$F$4*$F$5/E1272^2*(SIN(RADIANS(G1273))*SIN(RADIANS(E1273))+COS(RADIANS(G1273))*COS(RADIANS(E1273))*COS(RADIANS(AI1263))))</f>
        <v>#DIV/0!</v>
      </c>
      <c r="AJ1273" s="3" t="e">
        <f>IF(DEGREES(ACOS(SIN(RADIANS(G1273))*SIN(RADIANS(E1273))+COS(RADIANS(G1273))*COS(RADIANS(E1273))*COS(RADIANS(AJ1263))))&gt;90,0,$F$4*$F$5/E1272^2*(SIN(RADIANS(G1273))*SIN(RADIANS(E1273))+COS(RADIANS(G1273))*COS(RADIANS(E1273))*COS(RADIANS(AJ1263))))</f>
        <v>#DIV/0!</v>
      </c>
      <c r="AK1273" s="3">
        <f>IF(DEGREES(ACOS(SIN(RADIANS(G1273))*SIN(RADIANS(E1273))+COS(RADIANS(G1273))*COS(RADIANS(E1273))*COS(RADIANS(AK1263))))&gt;90,0,$F$4*$F$5/E1272^2*(SIN(RADIANS(G1273))*SIN(RADIANS(E1273))+COS(RADIANS(G1273))*COS(RADIANS(E1273))*COS(RADIANS(AK1263))))</f>
        <v>0</v>
      </c>
      <c r="AL1273" s="3">
        <f>IF(DEGREES(ACOS(SIN(RADIANS(G1273))*SIN(RADIANS(E1273))+COS(RADIANS(G1273))*COS(RADIANS(E1273))*COS(RADIANS(AL1263))))&gt;90,0,$F$4*$F$5/E1272^2*(SIN(RADIANS(G1273))*SIN(RADIANS(E1273))+COS(RADIANS(G1273))*COS(RADIANS(E1273))*COS(RADIANS(AL1263))))</f>
        <v>0</v>
      </c>
      <c r="AM1273" s="3">
        <f>IF(DEGREES(ACOS(SIN(RADIANS(G1273))*SIN(RADIANS(E1273))+COS(RADIANS(G1273))*COS(RADIANS(E1273))*COS(RADIANS(AM1263))))&gt;90,0,$F$4*$F$5/E1272^2*(SIN(RADIANS(G1273))*SIN(RADIANS(E1273))+COS(RADIANS(G1273))*COS(RADIANS(E1273))*COS(RADIANS(AM1263))))</f>
        <v>0</v>
      </c>
      <c r="AN1273" s="3">
        <f>IF(DEGREES(ACOS(SIN(RADIANS(G1273))*SIN(RADIANS(E1273))+COS(RADIANS(G1273))*COS(RADIANS(E1273))*COS(RADIANS(AN1263))))&gt;90,0,$F$4*$F$5/E1272^2*(SIN(RADIANS(G1273))*SIN(RADIANS(E1273))+COS(RADIANS(G1273))*COS(RADIANS(E1273))*COS(RADIANS(AN1263))))</f>
        <v>0</v>
      </c>
      <c r="AO1273" s="3">
        <f>IF(DEGREES(ACOS(SIN(RADIANS(G1273))*SIN(RADIANS(E1273))+COS(RADIANS(G1273))*COS(RADIANS(E1273))*COS(RADIANS(AO1263))))&gt;90,0,$F$4*$F$5/E1272^2*(SIN(RADIANS(G1273))*SIN(RADIANS(E1273))+COS(RADIANS(G1273))*COS(RADIANS(E1273))*COS(RADIANS(AO1263))))</f>
        <v>0</v>
      </c>
      <c r="AP1273" s="3">
        <f>IF(DEGREES(ACOS(SIN(RADIANS(G1273))*SIN(RADIANS(E1273))+COS(RADIANS(G1273))*COS(RADIANS(E1273))*COS(RADIANS(AP1263))))&gt;90,0,$F$4*$F$5/E1272^2*(SIN(RADIANS(G1273))*SIN(RADIANS(E1273))+COS(RADIANS(G1273))*COS(RADIANS(E1273))*COS(RADIANS(AP1263))))</f>
        <v>0</v>
      </c>
      <c r="AQ1273" s="3">
        <f>IF(DEGREES(ACOS(SIN(RADIANS(G1273))*SIN(RADIANS(E1273))+COS(RADIANS(G1273))*COS(RADIANS(E1273))*COS(RADIANS(AQ1263))))&gt;90,0,$F$4*$F$5/E1272^2*(SIN(RADIANS(G1273))*SIN(RADIANS(E1273))+COS(RADIANS(G1273))*COS(RADIANS(E1273))*COS(RADIANS(AQ1263))))</f>
        <v>0</v>
      </c>
      <c r="AR1273" s="3">
        <f>IF(DEGREES(ACOS(SIN(RADIANS(G1273))*SIN(RADIANS(E1273))+COS(RADIANS(G1273))*COS(RADIANS(E1273))*COS(RADIANS(AR1263))))&gt;90,0,$F$4*$F$5/E1272^2*(SIN(RADIANS(G1273))*SIN(RADIANS(E1273))+COS(RADIANS(G1273))*COS(RADIANS(E1273))*COS(RADIANS(AR1263))))</f>
        <v>0</v>
      </c>
    </row>
    <row r="1274" spans="2:44" ht="15.75" customHeight="1" x14ac:dyDescent="0.2">
      <c r="B1274" s="20" t="s">
        <v>789</v>
      </c>
      <c r="E1274" s="3">
        <f>IF($F$10=0,IF(E1265&lt;360,E1265,E1265-360),($F$10+1)*E1265)</f>
        <v>170</v>
      </c>
      <c r="G1274" s="3">
        <v>0</v>
      </c>
      <c r="I1274" s="3">
        <f>IF(DEGREES(ACOS(SIN(RADIANS(G1274))*SIN(RADIANS(E1273))+COS(RADIANS(G1274))*COS(RADIANS(E1273))*COS(RADIANS(I1263))))&gt;90,0,$F$4*$F$5/E1272^2*(SIN(RADIANS(G1274))*SIN(RADIANS(E1273))+COS(RADIANS(G1274))*COS(RADIANS(E1273))*COS(RADIANS(I1263))))</f>
        <v>0</v>
      </c>
      <c r="J1274" s="3">
        <f>IF(DEGREES(ACOS(SIN(RADIANS(G1274))*SIN(RADIANS(E1273))+COS(RADIANS(G1274))*COS(RADIANS(E1273))*COS(RADIANS(J1263))))&gt;90,0,$F$4*$F$5/E1272^2*(SIN(RADIANS(G1274))*SIN(RADIANS(E1273))+COS(RADIANS(G1274))*COS(RADIANS(E1273))*COS(RADIANS(J1263))))</f>
        <v>0</v>
      </c>
      <c r="K1274" s="3">
        <f>IF(DEGREES(ACOS(SIN(RADIANS(G1274))*SIN(RADIANS(E1273))+COS(RADIANS(G1274))*COS(RADIANS(E1273))*COS(RADIANS(K1263))))&gt;90,0,$F$4*$F$5/E1272^2*(SIN(RADIANS(G1274))*SIN(RADIANS(E1273))+COS(RADIANS(G1274))*COS(RADIANS(E1273))*COS(RADIANS(K1263))))</f>
        <v>0</v>
      </c>
      <c r="L1274" s="3">
        <f>IF(DEGREES(ACOS(SIN(RADIANS(G1274))*SIN(RADIANS(E1273))+COS(RADIANS(G1274))*COS(RADIANS(E1273))*COS(RADIANS(L1263))))&gt;90,0,$F$4*$F$5/E1272^2*(SIN(RADIANS(G1274))*SIN(RADIANS(E1273))+COS(RADIANS(G1274))*COS(RADIANS(E1273))*COS(RADIANS(L1263))))</f>
        <v>0</v>
      </c>
      <c r="M1274" s="3">
        <f>IF(DEGREES(ACOS(SIN(RADIANS(G1274))*SIN(RADIANS(E1273))+COS(RADIANS(G1274))*COS(RADIANS(E1273))*COS(RADIANS(M1263))))&gt;90,0,$F$4*$F$5/E1272^2*(SIN(RADIANS(G1274))*SIN(RADIANS(E1273))+COS(RADIANS(G1274))*COS(RADIANS(E1273))*COS(RADIANS(M1263))))</f>
        <v>0</v>
      </c>
      <c r="N1274" s="3">
        <f>IF(DEGREES(ACOS(SIN(RADIANS(G1274))*SIN(RADIANS(E1273))+COS(RADIANS(G1274))*COS(RADIANS(E1273))*COS(RADIANS(N1263))))&gt;90,0,$F$4*$F$5/E1272^2*(SIN(RADIANS(G1274))*SIN(RADIANS(E1273))+COS(RADIANS(G1274))*COS(RADIANS(E1273))*COS(RADIANS(N1263))))</f>
        <v>0</v>
      </c>
      <c r="O1274" s="3">
        <f>IF(DEGREES(ACOS(SIN(RADIANS(G1274))*SIN(RADIANS(E1273))+COS(RADIANS(G1274))*COS(RADIANS(E1273))*COS(RADIANS(O1263))))&gt;90,0,$F$4*$F$5/E1272^2*(SIN(RADIANS(G1274))*SIN(RADIANS(E1273))+COS(RADIANS(G1274))*COS(RADIANS(E1273))*COS(RADIANS(O1263))))</f>
        <v>0</v>
      </c>
      <c r="P1274" s="3">
        <f>IF(DEGREES(ACOS(SIN(RADIANS(G1274))*SIN(RADIANS(E1273))+COS(RADIANS(G1274))*COS(RADIANS(E1273))*COS(RADIANS(P1263))))&gt;90,0,$F$4*$F$5/E1272^2*(SIN(RADIANS(G1274))*SIN(RADIANS(E1273))+COS(RADIANS(G1274))*COS(RADIANS(E1273))*COS(RADIANS(P1263))))</f>
        <v>0</v>
      </c>
      <c r="Q1274" s="3">
        <f>IF(DEGREES(ACOS(SIN(RADIANS(G1274))*SIN(RADIANS(E1273))+COS(RADIANS(G1274))*COS(RADIANS(E1273))*COS(RADIANS(Q1263))))&gt;90,0,$F$4*$F$5/E1272^2*(SIN(RADIANS(G1274))*SIN(RADIANS(E1273))+COS(RADIANS(G1274))*COS(RADIANS(E1273))*COS(RADIANS(Q1263))))</f>
        <v>0</v>
      </c>
      <c r="R1274" s="3" t="e">
        <f>IF(DEGREES(ACOS(SIN(RADIANS(G1274))*SIN(RADIANS(E1273))+COS(RADIANS(G1274))*COS(RADIANS(E1273))*COS(RADIANS(R1263))))&gt;90,0,$F$4*$F$5/E1272^2*(SIN(RADIANS(G1274))*SIN(RADIANS(E1273))+COS(RADIANS(G1274))*COS(RADIANS(E1273))*COS(RADIANS(R1263))))</f>
        <v>#DIV/0!</v>
      </c>
      <c r="S1274" s="3" t="e">
        <f>IF(DEGREES(ACOS(SIN(RADIANS(G1274))*SIN(RADIANS(E1273))+COS(RADIANS(G1274))*COS(RADIANS(E1273))*COS(RADIANS(S1263))))&gt;90,0,$F$4*$F$5/E1272^2*(SIN(RADIANS(G1274))*SIN(RADIANS(E1273))+COS(RADIANS(G1274))*COS(RADIANS(E1273))*COS(RADIANS(S1263))))</f>
        <v>#DIV/0!</v>
      </c>
      <c r="T1274" s="3" t="e">
        <f>IF(DEGREES(ACOS(SIN(RADIANS(G1274))*SIN(RADIANS(E1273))+COS(RADIANS(G1274))*COS(RADIANS(E1273))*COS(RADIANS(T1263))))&gt;90,0,$F$4*$F$5/E1272^2*(SIN(RADIANS(G1274))*SIN(RADIANS(E1273))+COS(RADIANS(G1274))*COS(RADIANS(E1273))*COS(RADIANS(T1263))))</f>
        <v>#DIV/0!</v>
      </c>
      <c r="U1274" s="3" t="e">
        <f>IF(DEGREES(ACOS(SIN(RADIANS(G1274))*SIN(RADIANS(E1273))+COS(RADIANS(G1274))*COS(RADIANS(E1273))*COS(RADIANS(U1263))))&gt;90,0,$F$4*$F$5/E1272^2*(SIN(RADIANS(G1274))*SIN(RADIANS(E1273))+COS(RADIANS(G1274))*COS(RADIANS(E1273))*COS(RADIANS(U1263))))</f>
        <v>#DIV/0!</v>
      </c>
      <c r="V1274" s="3" t="e">
        <f>IF(DEGREES(ACOS(SIN(RADIANS(G1274))*SIN(RADIANS(E1273))+COS(RADIANS(G1274))*COS(RADIANS(E1273))*COS(RADIANS(V1263))))&gt;90,0,$F$4*$F$5/E1272^2*(SIN(RADIANS(G1274))*SIN(RADIANS(E1273))+COS(RADIANS(G1274))*COS(RADIANS(E1273))*COS(RADIANS(V1263))))</f>
        <v>#DIV/0!</v>
      </c>
      <c r="W1274" s="3" t="e">
        <f>IF(DEGREES(ACOS(SIN(RADIANS(G1274))*SIN(RADIANS(E1273))+COS(RADIANS(G1274))*COS(RADIANS(E1273))*COS(RADIANS(W1263))))&gt;90,0,$F$4*$F$5/E1272^2*(SIN(RADIANS(G1274))*SIN(RADIANS(E1273))+COS(RADIANS(G1274))*COS(RADIANS(E1273))*COS(RADIANS(W1263))))</f>
        <v>#DIV/0!</v>
      </c>
      <c r="X1274" s="3" t="e">
        <f>IF(DEGREES(ACOS(SIN(RADIANS(G1274))*SIN(RADIANS(E1273))+COS(RADIANS(G1274))*COS(RADIANS(E1273))*COS(RADIANS(X1263))))&gt;90,0,$F$4*$F$5/E1272^2*(SIN(RADIANS(G1274))*SIN(RADIANS(E1273))+COS(RADIANS(G1274))*COS(RADIANS(E1273))*COS(RADIANS(X1263))))</f>
        <v>#DIV/0!</v>
      </c>
      <c r="Y1274" s="3" t="e">
        <f>IF(DEGREES(ACOS(SIN(RADIANS(G1274))*SIN(RADIANS(E1273))+COS(RADIANS(G1274))*COS(RADIANS(E1273))*COS(RADIANS(Y1263))))&gt;90,0,$F$4*$F$5/E1272^2*(SIN(RADIANS(G1274))*SIN(RADIANS(E1273))+COS(RADIANS(G1274))*COS(RADIANS(E1273))*COS(RADIANS(Y1263))))</f>
        <v>#DIV/0!</v>
      </c>
      <c r="Z1274" s="3" t="e">
        <f>IF(DEGREES(ACOS(SIN(RADIANS(G1274))*SIN(RADIANS(E1273))+COS(RADIANS(G1274))*COS(RADIANS(E1273))*COS(RADIANS(Z1263))))&gt;90,0,$F$4*$F$5/E1272^2*(SIN(RADIANS(G1274))*SIN(RADIANS(E1273))+COS(RADIANS(G1274))*COS(RADIANS(E1273))*COS(RADIANS(Z1263))))</f>
        <v>#DIV/0!</v>
      </c>
      <c r="AA1274" s="3" t="e">
        <f>IF(DEGREES(ACOS(SIN(RADIANS(G1274))*SIN(RADIANS(E1273))+COS(RADIANS(G1274))*COS(RADIANS(E1273))*COS(RADIANS(AA1263))))&gt;90,0,$F$4*$F$5/E1272^2*(SIN(RADIANS(G1274))*SIN(RADIANS(E1273))+COS(RADIANS(G1274))*COS(RADIANS(E1273))*COS(RADIANS(AA1263))))</f>
        <v>#DIV/0!</v>
      </c>
      <c r="AB1274" s="3" t="e">
        <f>IF(DEGREES(ACOS(SIN(RADIANS(G1274))*SIN(RADIANS(E1273))+COS(RADIANS(G1274))*COS(RADIANS(E1273))*COS(RADIANS(AB1263))))&gt;90,0,$F$4*$F$5/E1272^2*(SIN(RADIANS(G1274))*SIN(RADIANS(E1273))+COS(RADIANS(G1274))*COS(RADIANS(E1273))*COS(RADIANS(AB1263))))</f>
        <v>#DIV/0!</v>
      </c>
      <c r="AC1274" s="3" t="e">
        <f>IF(DEGREES(ACOS(SIN(RADIANS(G1274))*SIN(RADIANS(E1273))+COS(RADIANS(G1274))*COS(RADIANS(E1273))*COS(RADIANS(AC1263))))&gt;90,0,$F$4*$F$5/E1272^2*(SIN(RADIANS(G1274))*SIN(RADIANS(E1273))+COS(RADIANS(G1274))*COS(RADIANS(E1273))*COS(RADIANS(AC1263))))</f>
        <v>#DIV/0!</v>
      </c>
      <c r="AD1274" s="3" t="e">
        <f>IF(DEGREES(ACOS(SIN(RADIANS(G1274))*SIN(RADIANS(E1273))+COS(RADIANS(G1274))*COS(RADIANS(E1273))*COS(RADIANS(AD1263))))&gt;90,0,$F$4*$F$5/E1272^2*(SIN(RADIANS(G1274))*SIN(RADIANS(E1273))+COS(RADIANS(G1274))*COS(RADIANS(E1273))*COS(RADIANS(AD1263))))</f>
        <v>#DIV/0!</v>
      </c>
      <c r="AE1274" s="3" t="e">
        <f>IF(DEGREES(ACOS(SIN(RADIANS(G1274))*SIN(RADIANS(E1273))+COS(RADIANS(G1274))*COS(RADIANS(E1273))*COS(RADIANS(AE1263))))&gt;90,0,$F$4*$F$5/E1272^2*(SIN(RADIANS(G1274))*SIN(RADIANS(E1273))+COS(RADIANS(G1274))*COS(RADIANS(E1273))*COS(RADIANS(AE1263))))</f>
        <v>#DIV/0!</v>
      </c>
      <c r="AF1274" s="3" t="e">
        <f>IF(DEGREES(ACOS(SIN(RADIANS(G1274))*SIN(RADIANS(E1273))+COS(RADIANS(G1274))*COS(RADIANS(E1273))*COS(RADIANS(AF1263))))&gt;90,0,$F$4*$F$5/E1272^2*(SIN(RADIANS(G1274))*SIN(RADIANS(E1273))+COS(RADIANS(G1274))*COS(RADIANS(E1273))*COS(RADIANS(AF1263))))</f>
        <v>#DIV/0!</v>
      </c>
      <c r="AG1274" s="3" t="e">
        <f>IF(DEGREES(ACOS(SIN(RADIANS(G1274))*SIN(RADIANS(E1273))+COS(RADIANS(G1274))*COS(RADIANS(E1273))*COS(RADIANS(AG1263))))&gt;90,0,$F$4*$F$5/E1272^2*(SIN(RADIANS(G1274))*SIN(RADIANS(E1273))+COS(RADIANS(G1274))*COS(RADIANS(E1273))*COS(RADIANS(AG1263))))</f>
        <v>#DIV/0!</v>
      </c>
      <c r="AH1274" s="3" t="e">
        <f>IF(DEGREES(ACOS(SIN(RADIANS(G1274))*SIN(RADIANS(E1273))+COS(RADIANS(G1274))*COS(RADIANS(E1273))*COS(RADIANS(AH1263))))&gt;90,0,$F$4*$F$5/E1272^2*(SIN(RADIANS(G1274))*SIN(RADIANS(E1273))+COS(RADIANS(G1274))*COS(RADIANS(E1273))*COS(RADIANS(AH1263))))</f>
        <v>#DIV/0!</v>
      </c>
      <c r="AI1274" s="3" t="e">
        <f>IF(DEGREES(ACOS(SIN(RADIANS(G1274))*SIN(RADIANS(E1273))+COS(RADIANS(G1274))*COS(RADIANS(E1273))*COS(RADIANS(AI1263))))&gt;90,0,$F$4*$F$5/E1272^2*(SIN(RADIANS(G1274))*SIN(RADIANS(E1273))+COS(RADIANS(G1274))*COS(RADIANS(E1273))*COS(RADIANS(AI1263))))</f>
        <v>#DIV/0!</v>
      </c>
      <c r="AJ1274" s="3" t="e">
        <f>IF(DEGREES(ACOS(SIN(RADIANS(G1274))*SIN(RADIANS(E1273))+COS(RADIANS(G1274))*COS(RADIANS(E1273))*COS(RADIANS(AJ1263))))&gt;90,0,$F$4*$F$5/E1272^2*(SIN(RADIANS(G1274))*SIN(RADIANS(E1273))+COS(RADIANS(G1274))*COS(RADIANS(E1273))*COS(RADIANS(AJ1263))))</f>
        <v>#DIV/0!</v>
      </c>
      <c r="AK1274" s="3">
        <f>IF(DEGREES(ACOS(SIN(RADIANS(G1274))*SIN(RADIANS(E1273))+COS(RADIANS(G1274))*COS(RADIANS(E1273))*COS(RADIANS(AK1263))))&gt;90,0,$F$4*$F$5/E1272^2*(SIN(RADIANS(G1274))*SIN(RADIANS(E1273))+COS(RADIANS(G1274))*COS(RADIANS(E1273))*COS(RADIANS(AK1263))))</f>
        <v>0</v>
      </c>
      <c r="AL1274" s="3">
        <f>IF(DEGREES(ACOS(SIN(RADIANS(G1274))*SIN(RADIANS(E1273))+COS(RADIANS(G1274))*COS(RADIANS(E1273))*COS(RADIANS(AL1263))))&gt;90,0,$F$4*$F$5/E1272^2*(SIN(RADIANS(G1274))*SIN(RADIANS(E1273))+COS(RADIANS(G1274))*COS(RADIANS(E1273))*COS(RADIANS(AL1263))))</f>
        <v>0</v>
      </c>
      <c r="AM1274" s="3">
        <f>IF(DEGREES(ACOS(SIN(RADIANS(G1274))*SIN(RADIANS(E1273))+COS(RADIANS(G1274))*COS(RADIANS(E1273))*COS(RADIANS(AM1263))))&gt;90,0,$F$4*$F$5/E1272^2*(SIN(RADIANS(G1274))*SIN(RADIANS(E1273))+COS(RADIANS(G1274))*COS(RADIANS(E1273))*COS(RADIANS(AM1263))))</f>
        <v>0</v>
      </c>
      <c r="AN1274" s="3">
        <f>IF(DEGREES(ACOS(SIN(RADIANS(G1274))*SIN(RADIANS(E1273))+COS(RADIANS(G1274))*COS(RADIANS(E1273))*COS(RADIANS(AN1263))))&gt;90,0,$F$4*$F$5/E1272^2*(SIN(RADIANS(G1274))*SIN(RADIANS(E1273))+COS(RADIANS(G1274))*COS(RADIANS(E1273))*COS(RADIANS(AN1263))))</f>
        <v>0</v>
      </c>
      <c r="AO1274" s="3">
        <f>IF(DEGREES(ACOS(SIN(RADIANS(G1274))*SIN(RADIANS(E1273))+COS(RADIANS(G1274))*COS(RADIANS(E1273))*COS(RADIANS(AO1263))))&gt;90,0,$F$4*$F$5/E1272^2*(SIN(RADIANS(G1274))*SIN(RADIANS(E1273))+COS(RADIANS(G1274))*COS(RADIANS(E1273))*COS(RADIANS(AO1263))))</f>
        <v>0</v>
      </c>
      <c r="AP1274" s="3">
        <f>IF(DEGREES(ACOS(SIN(RADIANS(G1274))*SIN(RADIANS(E1273))+COS(RADIANS(G1274))*COS(RADIANS(E1273))*COS(RADIANS(AP1263))))&gt;90,0,$F$4*$F$5/E1272^2*(SIN(RADIANS(G1274))*SIN(RADIANS(E1273))+COS(RADIANS(G1274))*COS(RADIANS(E1273))*COS(RADIANS(AP1263))))</f>
        <v>0</v>
      </c>
      <c r="AQ1274" s="3">
        <f>IF(DEGREES(ACOS(SIN(RADIANS(G1274))*SIN(RADIANS(E1273))+COS(RADIANS(G1274))*COS(RADIANS(E1273))*COS(RADIANS(AQ1263))))&gt;90,0,$F$4*$F$5/E1272^2*(SIN(RADIANS(G1274))*SIN(RADIANS(E1273))+COS(RADIANS(G1274))*COS(RADIANS(E1273))*COS(RADIANS(AQ1263))))</f>
        <v>0</v>
      </c>
      <c r="AR1274" s="3">
        <f>IF(DEGREES(ACOS(SIN(RADIANS(G1274))*SIN(RADIANS(E1273))+COS(RADIANS(G1274))*COS(RADIANS(E1273))*COS(RADIANS(AR1263))))&gt;90,0,$F$4*$F$5/E1272^2*(SIN(RADIANS(G1274))*SIN(RADIANS(E1273))+COS(RADIANS(G1274))*COS(RADIANS(E1273))*COS(RADIANS(AR1263))))</f>
        <v>0</v>
      </c>
    </row>
    <row r="1275" spans="2:44" ht="15.75" customHeight="1" x14ac:dyDescent="0.2">
      <c r="B1275" s="20" t="s">
        <v>790</v>
      </c>
      <c r="E1275" s="3">
        <f>E1274-E1266-360*ROUNDDOWN((E1274-E1266)/360,0)</f>
        <v>0</v>
      </c>
      <c r="G1275" s="3">
        <v>-10</v>
      </c>
      <c r="I1275" s="3">
        <f>IF(DEGREES(ACOS(SIN(RADIANS(G1275))*SIN(RADIANS(E1273))+COS(RADIANS(G1275))*COS(RADIANS(E1273))*COS(RADIANS(I1263))))&gt;90,0,$F$4*$F$5/E1272^2*(SIN(RADIANS(G1275))*SIN(RADIANS(E1273))+COS(RADIANS(G1275))*COS(RADIANS(E1273))*COS(RADIANS(I1263))))</f>
        <v>0</v>
      </c>
      <c r="J1275" s="3">
        <f>IF(DEGREES(ACOS(SIN(RADIANS(G1275))*SIN(RADIANS(E1273))+COS(RADIANS(G1275))*COS(RADIANS(E1273))*COS(RADIANS(J1263))))&gt;90,0,$F$4*$F$5/E1272^2*(SIN(RADIANS(G1275))*SIN(RADIANS(E1273))+COS(RADIANS(G1275))*COS(RADIANS(E1273))*COS(RADIANS(J1263))))</f>
        <v>0</v>
      </c>
      <c r="K1275" s="3">
        <f>IF(DEGREES(ACOS(SIN(RADIANS(G1275))*SIN(RADIANS(E1273))+COS(RADIANS(G1275))*COS(RADIANS(E1273))*COS(RADIANS(K1263))))&gt;90,0,$F$4*$F$5/E1272^2*(SIN(RADIANS(G1275))*SIN(RADIANS(E1273))+COS(RADIANS(G1275))*COS(RADIANS(E1273))*COS(RADIANS(K1263))))</f>
        <v>0</v>
      </c>
      <c r="L1275" s="3">
        <f>IF(DEGREES(ACOS(SIN(RADIANS(G1275))*SIN(RADIANS(E1273))+COS(RADIANS(G1275))*COS(RADIANS(E1273))*COS(RADIANS(L1263))))&gt;90,0,$F$4*$F$5/E1272^2*(SIN(RADIANS(G1275))*SIN(RADIANS(E1273))+COS(RADIANS(G1275))*COS(RADIANS(E1273))*COS(RADIANS(L1263))))</f>
        <v>0</v>
      </c>
      <c r="M1275" s="3">
        <f>IF(DEGREES(ACOS(SIN(RADIANS(G1275))*SIN(RADIANS(E1273))+COS(RADIANS(G1275))*COS(RADIANS(E1273))*COS(RADIANS(M1263))))&gt;90,0,$F$4*$F$5/E1272^2*(SIN(RADIANS(G1275))*SIN(RADIANS(E1273))+COS(RADIANS(G1275))*COS(RADIANS(E1273))*COS(RADIANS(M1263))))</f>
        <v>0</v>
      </c>
      <c r="N1275" s="3">
        <f>IF(DEGREES(ACOS(SIN(RADIANS(G1275))*SIN(RADIANS(E1273))+COS(RADIANS(G1275))*COS(RADIANS(E1273))*COS(RADIANS(N1263))))&gt;90,0,$F$4*$F$5/E1272^2*(SIN(RADIANS(G1275))*SIN(RADIANS(E1273))+COS(RADIANS(G1275))*COS(RADIANS(E1273))*COS(RADIANS(N1263))))</f>
        <v>0</v>
      </c>
      <c r="O1275" s="3">
        <f>IF(DEGREES(ACOS(SIN(RADIANS(G1275))*SIN(RADIANS(E1273))+COS(RADIANS(G1275))*COS(RADIANS(E1273))*COS(RADIANS(O1263))))&gt;90,0,$F$4*$F$5/E1272^2*(SIN(RADIANS(G1275))*SIN(RADIANS(E1273))+COS(RADIANS(G1275))*COS(RADIANS(E1273))*COS(RADIANS(O1263))))</f>
        <v>0</v>
      </c>
      <c r="P1275" s="3">
        <f>IF(DEGREES(ACOS(SIN(RADIANS(G1275))*SIN(RADIANS(E1273))+COS(RADIANS(G1275))*COS(RADIANS(E1273))*COS(RADIANS(P1263))))&gt;90,0,$F$4*$F$5/E1272^2*(SIN(RADIANS(G1275))*SIN(RADIANS(E1273))+COS(RADIANS(G1275))*COS(RADIANS(E1273))*COS(RADIANS(P1263))))</f>
        <v>0</v>
      </c>
      <c r="Q1275" s="3">
        <f>IF(DEGREES(ACOS(SIN(RADIANS(G1275))*SIN(RADIANS(E1273))+COS(RADIANS(G1275))*COS(RADIANS(E1273))*COS(RADIANS(Q1263))))&gt;90,0,$F$4*$F$5/E1272^2*(SIN(RADIANS(G1275))*SIN(RADIANS(E1273))+COS(RADIANS(G1275))*COS(RADIANS(E1273))*COS(RADIANS(Q1263))))</f>
        <v>0</v>
      </c>
      <c r="R1275" s="3" t="e">
        <f>IF(DEGREES(ACOS(SIN(RADIANS(G1275))*SIN(RADIANS(E1273))+COS(RADIANS(G1275))*COS(RADIANS(E1273))*COS(RADIANS(R1263))))&gt;90,0,$F$4*$F$5/E1272^2*(SIN(RADIANS(G1275))*SIN(RADIANS(E1273))+COS(RADIANS(G1275))*COS(RADIANS(E1273))*COS(RADIANS(R1263))))</f>
        <v>#DIV/0!</v>
      </c>
      <c r="S1275" s="3" t="e">
        <f>IF(DEGREES(ACOS(SIN(RADIANS(G1275))*SIN(RADIANS(E1273))+COS(RADIANS(G1275))*COS(RADIANS(E1273))*COS(RADIANS(S1263))))&gt;90,0,$F$4*$F$5/E1272^2*(SIN(RADIANS(G1275))*SIN(RADIANS(E1273))+COS(RADIANS(G1275))*COS(RADIANS(E1273))*COS(RADIANS(S1263))))</f>
        <v>#DIV/0!</v>
      </c>
      <c r="T1275" s="3" t="e">
        <f>IF(DEGREES(ACOS(SIN(RADIANS(G1275))*SIN(RADIANS(E1273))+COS(RADIANS(G1275))*COS(RADIANS(E1273))*COS(RADIANS(T1263))))&gt;90,0,$F$4*$F$5/E1272^2*(SIN(RADIANS(G1275))*SIN(RADIANS(E1273))+COS(RADIANS(G1275))*COS(RADIANS(E1273))*COS(RADIANS(T1263))))</f>
        <v>#DIV/0!</v>
      </c>
      <c r="U1275" s="3" t="e">
        <f>IF(DEGREES(ACOS(SIN(RADIANS(G1275))*SIN(RADIANS(E1273))+COS(RADIANS(G1275))*COS(RADIANS(E1273))*COS(RADIANS(U1263))))&gt;90,0,$F$4*$F$5/E1272^2*(SIN(RADIANS(G1275))*SIN(RADIANS(E1273))+COS(RADIANS(G1275))*COS(RADIANS(E1273))*COS(RADIANS(U1263))))</f>
        <v>#DIV/0!</v>
      </c>
      <c r="V1275" s="3" t="e">
        <f>IF(DEGREES(ACOS(SIN(RADIANS(G1275))*SIN(RADIANS(E1273))+COS(RADIANS(G1275))*COS(RADIANS(E1273))*COS(RADIANS(V1263))))&gt;90,0,$F$4*$F$5/E1272^2*(SIN(RADIANS(G1275))*SIN(RADIANS(E1273))+COS(RADIANS(G1275))*COS(RADIANS(E1273))*COS(RADIANS(V1263))))</f>
        <v>#DIV/0!</v>
      </c>
      <c r="W1275" s="3" t="e">
        <f>IF(DEGREES(ACOS(SIN(RADIANS(G1275))*SIN(RADIANS(E1273))+COS(RADIANS(G1275))*COS(RADIANS(E1273))*COS(RADIANS(W1263))))&gt;90,0,$F$4*$F$5/E1272^2*(SIN(RADIANS(G1275))*SIN(RADIANS(E1273))+COS(RADIANS(G1275))*COS(RADIANS(E1273))*COS(RADIANS(W1263))))</f>
        <v>#DIV/0!</v>
      </c>
      <c r="X1275" s="3" t="e">
        <f>IF(DEGREES(ACOS(SIN(RADIANS(G1275))*SIN(RADIANS(E1273))+COS(RADIANS(G1275))*COS(RADIANS(E1273))*COS(RADIANS(X1263))))&gt;90,0,$F$4*$F$5/E1272^2*(SIN(RADIANS(G1275))*SIN(RADIANS(E1273))+COS(RADIANS(G1275))*COS(RADIANS(E1273))*COS(RADIANS(X1263))))</f>
        <v>#DIV/0!</v>
      </c>
      <c r="Y1275" s="3" t="e">
        <f>IF(DEGREES(ACOS(SIN(RADIANS(G1275))*SIN(RADIANS(E1273))+COS(RADIANS(G1275))*COS(RADIANS(E1273))*COS(RADIANS(Y1263))))&gt;90,0,$F$4*$F$5/E1272^2*(SIN(RADIANS(G1275))*SIN(RADIANS(E1273))+COS(RADIANS(G1275))*COS(RADIANS(E1273))*COS(RADIANS(Y1263))))</f>
        <v>#DIV/0!</v>
      </c>
      <c r="Z1275" s="3" t="e">
        <f>IF(DEGREES(ACOS(SIN(RADIANS(G1275))*SIN(RADIANS(E1273))+COS(RADIANS(G1275))*COS(RADIANS(E1273))*COS(RADIANS(Z1263))))&gt;90,0,$F$4*$F$5/E1272^2*(SIN(RADIANS(G1275))*SIN(RADIANS(E1273))+COS(RADIANS(G1275))*COS(RADIANS(E1273))*COS(RADIANS(Z1263))))</f>
        <v>#DIV/0!</v>
      </c>
      <c r="AA1275" s="3" t="e">
        <f>IF(DEGREES(ACOS(SIN(RADIANS(G1275))*SIN(RADIANS(E1273))+COS(RADIANS(G1275))*COS(RADIANS(E1273))*COS(RADIANS(AA1263))))&gt;90,0,$F$4*$F$5/E1272^2*(SIN(RADIANS(G1275))*SIN(RADIANS(E1273))+COS(RADIANS(G1275))*COS(RADIANS(E1273))*COS(RADIANS(AA1263))))</f>
        <v>#DIV/0!</v>
      </c>
      <c r="AB1275" s="3" t="e">
        <f>IF(DEGREES(ACOS(SIN(RADIANS(G1275))*SIN(RADIANS(E1273))+COS(RADIANS(G1275))*COS(RADIANS(E1273))*COS(RADIANS(AB1263))))&gt;90,0,$F$4*$F$5/E1272^2*(SIN(RADIANS(G1275))*SIN(RADIANS(E1273))+COS(RADIANS(G1275))*COS(RADIANS(E1273))*COS(RADIANS(AB1263))))</f>
        <v>#DIV/0!</v>
      </c>
      <c r="AC1275" s="3" t="e">
        <f>IF(DEGREES(ACOS(SIN(RADIANS(G1275))*SIN(RADIANS(E1273))+COS(RADIANS(G1275))*COS(RADIANS(E1273))*COS(RADIANS(AC1263))))&gt;90,0,$F$4*$F$5/E1272^2*(SIN(RADIANS(G1275))*SIN(RADIANS(E1273))+COS(RADIANS(G1275))*COS(RADIANS(E1273))*COS(RADIANS(AC1263))))</f>
        <v>#DIV/0!</v>
      </c>
      <c r="AD1275" s="3" t="e">
        <f>IF(DEGREES(ACOS(SIN(RADIANS(G1275))*SIN(RADIANS(E1273))+COS(RADIANS(G1275))*COS(RADIANS(E1273))*COS(RADIANS(AD1263))))&gt;90,0,$F$4*$F$5/E1272^2*(SIN(RADIANS(G1275))*SIN(RADIANS(E1273))+COS(RADIANS(G1275))*COS(RADIANS(E1273))*COS(RADIANS(AD1263))))</f>
        <v>#DIV/0!</v>
      </c>
      <c r="AE1275" s="3" t="e">
        <f>IF(DEGREES(ACOS(SIN(RADIANS(G1275))*SIN(RADIANS(E1273))+COS(RADIANS(G1275))*COS(RADIANS(E1273))*COS(RADIANS(AE1263))))&gt;90,0,$F$4*$F$5/E1272^2*(SIN(RADIANS(G1275))*SIN(RADIANS(E1273))+COS(RADIANS(G1275))*COS(RADIANS(E1273))*COS(RADIANS(AE1263))))</f>
        <v>#DIV/0!</v>
      </c>
      <c r="AF1275" s="3" t="e">
        <f>IF(DEGREES(ACOS(SIN(RADIANS(G1275))*SIN(RADIANS(E1273))+COS(RADIANS(G1275))*COS(RADIANS(E1273))*COS(RADIANS(AF1263))))&gt;90,0,$F$4*$F$5/E1272^2*(SIN(RADIANS(G1275))*SIN(RADIANS(E1273))+COS(RADIANS(G1275))*COS(RADIANS(E1273))*COS(RADIANS(AF1263))))</f>
        <v>#DIV/0!</v>
      </c>
      <c r="AG1275" s="3" t="e">
        <f>IF(DEGREES(ACOS(SIN(RADIANS(G1275))*SIN(RADIANS(E1273))+COS(RADIANS(G1275))*COS(RADIANS(E1273))*COS(RADIANS(AG1263))))&gt;90,0,$F$4*$F$5/E1272^2*(SIN(RADIANS(G1275))*SIN(RADIANS(E1273))+COS(RADIANS(G1275))*COS(RADIANS(E1273))*COS(RADIANS(AG1263))))</f>
        <v>#DIV/0!</v>
      </c>
      <c r="AH1275" s="3" t="e">
        <f>IF(DEGREES(ACOS(SIN(RADIANS(G1275))*SIN(RADIANS(E1273))+COS(RADIANS(G1275))*COS(RADIANS(E1273))*COS(RADIANS(AH1263))))&gt;90,0,$F$4*$F$5/E1272^2*(SIN(RADIANS(G1275))*SIN(RADIANS(E1273))+COS(RADIANS(G1275))*COS(RADIANS(E1273))*COS(RADIANS(AH1263))))</f>
        <v>#DIV/0!</v>
      </c>
      <c r="AI1275" s="3" t="e">
        <f>IF(DEGREES(ACOS(SIN(RADIANS(G1275))*SIN(RADIANS(E1273))+COS(RADIANS(G1275))*COS(RADIANS(E1273))*COS(RADIANS(AI1263))))&gt;90,0,$F$4*$F$5/E1272^2*(SIN(RADIANS(G1275))*SIN(RADIANS(E1273))+COS(RADIANS(G1275))*COS(RADIANS(E1273))*COS(RADIANS(AI1263))))</f>
        <v>#DIV/0!</v>
      </c>
      <c r="AJ1275" s="3" t="e">
        <f>IF(DEGREES(ACOS(SIN(RADIANS(G1275))*SIN(RADIANS(E1273))+COS(RADIANS(G1275))*COS(RADIANS(E1273))*COS(RADIANS(AJ1263))))&gt;90,0,$F$4*$F$5/E1272^2*(SIN(RADIANS(G1275))*SIN(RADIANS(E1273))+COS(RADIANS(G1275))*COS(RADIANS(E1273))*COS(RADIANS(AJ1263))))</f>
        <v>#DIV/0!</v>
      </c>
      <c r="AK1275" s="3">
        <f>IF(DEGREES(ACOS(SIN(RADIANS(G1275))*SIN(RADIANS(E1273))+COS(RADIANS(G1275))*COS(RADIANS(E1273))*COS(RADIANS(AK1263))))&gt;90,0,$F$4*$F$5/E1272^2*(SIN(RADIANS(G1275))*SIN(RADIANS(E1273))+COS(RADIANS(G1275))*COS(RADIANS(E1273))*COS(RADIANS(AK1263))))</f>
        <v>0</v>
      </c>
      <c r="AL1275" s="3">
        <f>IF(DEGREES(ACOS(SIN(RADIANS(G1275))*SIN(RADIANS(E1273))+COS(RADIANS(G1275))*COS(RADIANS(E1273))*COS(RADIANS(AL1263))))&gt;90,0,$F$4*$F$5/E1272^2*(SIN(RADIANS(G1275))*SIN(RADIANS(E1273))+COS(RADIANS(G1275))*COS(RADIANS(E1273))*COS(RADIANS(AL1263))))</f>
        <v>0</v>
      </c>
      <c r="AM1275" s="3">
        <f>IF(DEGREES(ACOS(SIN(RADIANS(G1275))*SIN(RADIANS(E1273))+COS(RADIANS(G1275))*COS(RADIANS(E1273))*COS(RADIANS(AM1263))))&gt;90,0,$F$4*$F$5/E1272^2*(SIN(RADIANS(G1275))*SIN(RADIANS(E1273))+COS(RADIANS(G1275))*COS(RADIANS(E1273))*COS(RADIANS(AM1263))))</f>
        <v>0</v>
      </c>
      <c r="AN1275" s="3">
        <f>IF(DEGREES(ACOS(SIN(RADIANS(G1275))*SIN(RADIANS(E1273))+COS(RADIANS(G1275))*COS(RADIANS(E1273))*COS(RADIANS(AN1263))))&gt;90,0,$F$4*$F$5/E1272^2*(SIN(RADIANS(G1275))*SIN(RADIANS(E1273))+COS(RADIANS(G1275))*COS(RADIANS(E1273))*COS(RADIANS(AN1263))))</f>
        <v>0</v>
      </c>
      <c r="AO1275" s="3">
        <f>IF(DEGREES(ACOS(SIN(RADIANS(G1275))*SIN(RADIANS(E1273))+COS(RADIANS(G1275))*COS(RADIANS(E1273))*COS(RADIANS(AO1263))))&gt;90,0,$F$4*$F$5/E1272^2*(SIN(RADIANS(G1275))*SIN(RADIANS(E1273))+COS(RADIANS(G1275))*COS(RADIANS(E1273))*COS(RADIANS(AO1263))))</f>
        <v>0</v>
      </c>
      <c r="AP1275" s="3">
        <f>IF(DEGREES(ACOS(SIN(RADIANS(G1275))*SIN(RADIANS(E1273))+COS(RADIANS(G1275))*COS(RADIANS(E1273))*COS(RADIANS(AP1263))))&gt;90,0,$F$4*$F$5/E1272^2*(SIN(RADIANS(G1275))*SIN(RADIANS(E1273))+COS(RADIANS(G1275))*COS(RADIANS(E1273))*COS(RADIANS(AP1263))))</f>
        <v>0</v>
      </c>
      <c r="AQ1275" s="3">
        <f>IF(DEGREES(ACOS(SIN(RADIANS(G1275))*SIN(RADIANS(E1273))+COS(RADIANS(G1275))*COS(RADIANS(E1273))*COS(RADIANS(AQ1263))))&gt;90,0,$F$4*$F$5/E1272^2*(SIN(RADIANS(G1275))*SIN(RADIANS(E1273))+COS(RADIANS(G1275))*COS(RADIANS(E1273))*COS(RADIANS(AQ1263))))</f>
        <v>0</v>
      </c>
      <c r="AR1275" s="3">
        <f>IF(DEGREES(ACOS(SIN(RADIANS(G1275))*SIN(RADIANS(E1273))+COS(RADIANS(G1275))*COS(RADIANS(E1273))*COS(RADIANS(AR1263))))&gt;90,0,$F$4*$F$5/E1272^2*(SIN(RADIANS(G1275))*SIN(RADIANS(E1273))+COS(RADIANS(G1275))*COS(RADIANS(E1273))*COS(RADIANS(AR1263))))</f>
        <v>0</v>
      </c>
    </row>
    <row r="1276" spans="2:44" ht="15.75" customHeight="1" x14ac:dyDescent="0.2">
      <c r="G1276" s="3">
        <v>-20</v>
      </c>
      <c r="I1276" s="3">
        <f>IF(DEGREES(ACOS(SIN(RADIANS(G1276))*SIN(RADIANS(E1273))+COS(RADIANS(G1276))*COS(RADIANS(E1273))*COS(RADIANS(I1263))))&gt;90,0,$F$4*$F$5/E1272^2*(SIN(RADIANS(G1276))*SIN(RADIANS(E1273))+COS(RADIANS(G1276))*COS(RADIANS(E1273))*COS(RADIANS(I1263))))</f>
        <v>0</v>
      </c>
      <c r="J1276" s="3">
        <f>IF(DEGREES(ACOS(SIN(RADIANS(G1276))*SIN(RADIANS(E1273))+COS(RADIANS(G1276))*COS(RADIANS(E1273))*COS(RADIANS(J1263))))&gt;90,0,$F$4*$F$5/E1272^2*(SIN(RADIANS(G1276))*SIN(RADIANS(E1273))+COS(RADIANS(G1276))*COS(RADIANS(E1273))*COS(RADIANS(J1263))))</f>
        <v>0</v>
      </c>
      <c r="K1276" s="3">
        <f>IF(DEGREES(ACOS(SIN(RADIANS(G1276))*SIN(RADIANS(E1273))+COS(RADIANS(G1276))*COS(RADIANS(E1273))*COS(RADIANS(K1263))))&gt;90,0,$F$4*$F$5/E1272^2*(SIN(RADIANS(G1276))*SIN(RADIANS(E1273))+COS(RADIANS(G1276))*COS(RADIANS(E1273))*COS(RADIANS(K1263))))</f>
        <v>0</v>
      </c>
      <c r="L1276" s="3">
        <f>IF(DEGREES(ACOS(SIN(RADIANS(G1276))*SIN(RADIANS(E1273))+COS(RADIANS(G1276))*COS(RADIANS(E1273))*COS(RADIANS(L1263))))&gt;90,0,$F$4*$F$5/E1272^2*(SIN(RADIANS(G1276))*SIN(RADIANS(E1273))+COS(RADIANS(G1276))*COS(RADIANS(E1273))*COS(RADIANS(L1263))))</f>
        <v>0</v>
      </c>
      <c r="M1276" s="3">
        <f>IF(DEGREES(ACOS(SIN(RADIANS(G1276))*SIN(RADIANS(E1273))+COS(RADIANS(G1276))*COS(RADIANS(E1273))*COS(RADIANS(M1263))))&gt;90,0,$F$4*$F$5/E1272^2*(SIN(RADIANS(G1276))*SIN(RADIANS(E1273))+COS(RADIANS(G1276))*COS(RADIANS(E1273))*COS(RADIANS(M1263))))</f>
        <v>0</v>
      </c>
      <c r="N1276" s="3">
        <f>IF(DEGREES(ACOS(SIN(RADIANS(G1276))*SIN(RADIANS(E1273))+COS(RADIANS(G1276))*COS(RADIANS(E1273))*COS(RADIANS(N1263))))&gt;90,0,$F$4*$F$5/E1272^2*(SIN(RADIANS(G1276))*SIN(RADIANS(E1273))+COS(RADIANS(G1276))*COS(RADIANS(E1273))*COS(RADIANS(N1263))))</f>
        <v>0</v>
      </c>
      <c r="O1276" s="3">
        <f>IF(DEGREES(ACOS(SIN(RADIANS(G1276))*SIN(RADIANS(E1273))+COS(RADIANS(G1276))*COS(RADIANS(E1273))*COS(RADIANS(O1263))))&gt;90,0,$F$4*$F$5/E1272^2*(SIN(RADIANS(G1276))*SIN(RADIANS(E1273))+COS(RADIANS(G1276))*COS(RADIANS(E1273))*COS(RADIANS(O1263))))</f>
        <v>0</v>
      </c>
      <c r="P1276" s="3">
        <f>IF(DEGREES(ACOS(SIN(RADIANS(G1276))*SIN(RADIANS(E1273))+COS(RADIANS(G1276))*COS(RADIANS(E1273))*COS(RADIANS(P1263))))&gt;90,0,$F$4*$F$5/E1272^2*(SIN(RADIANS(G1276))*SIN(RADIANS(E1273))+COS(RADIANS(G1276))*COS(RADIANS(E1273))*COS(RADIANS(P1263))))</f>
        <v>0</v>
      </c>
      <c r="Q1276" s="3">
        <f>IF(DEGREES(ACOS(SIN(RADIANS(G1276))*SIN(RADIANS(E1273))+COS(RADIANS(G1276))*COS(RADIANS(E1273))*COS(RADIANS(Q1263))))&gt;90,0,$F$4*$F$5/E1272^2*(SIN(RADIANS(G1276))*SIN(RADIANS(E1273))+COS(RADIANS(G1276))*COS(RADIANS(E1273))*COS(RADIANS(Q1263))))</f>
        <v>0</v>
      </c>
      <c r="R1276" s="3" t="e">
        <f>IF(DEGREES(ACOS(SIN(RADIANS(G1276))*SIN(RADIANS(E1273))+COS(RADIANS(G1276))*COS(RADIANS(E1273))*COS(RADIANS(R1263))))&gt;90,0,$F$4*$F$5/E1272^2*(SIN(RADIANS(G1276))*SIN(RADIANS(E1273))+COS(RADIANS(G1276))*COS(RADIANS(E1273))*COS(RADIANS(R1263))))</f>
        <v>#DIV/0!</v>
      </c>
      <c r="S1276" s="3" t="e">
        <f>IF(DEGREES(ACOS(SIN(RADIANS(G1276))*SIN(RADIANS(E1273))+COS(RADIANS(G1276))*COS(RADIANS(E1273))*COS(RADIANS(S1263))))&gt;90,0,$F$4*$F$5/E1272^2*(SIN(RADIANS(G1276))*SIN(RADIANS(E1273))+COS(RADIANS(G1276))*COS(RADIANS(E1273))*COS(RADIANS(S1263))))</f>
        <v>#DIV/0!</v>
      </c>
      <c r="T1276" s="3" t="e">
        <f>IF(DEGREES(ACOS(SIN(RADIANS(G1276))*SIN(RADIANS(E1273))+COS(RADIANS(G1276))*COS(RADIANS(E1273))*COS(RADIANS(T1263))))&gt;90,0,$F$4*$F$5/E1272^2*(SIN(RADIANS(G1276))*SIN(RADIANS(E1273))+COS(RADIANS(G1276))*COS(RADIANS(E1273))*COS(RADIANS(T1263))))</f>
        <v>#DIV/0!</v>
      </c>
      <c r="U1276" s="3" t="e">
        <f>IF(DEGREES(ACOS(SIN(RADIANS(G1276))*SIN(RADIANS(E1273))+COS(RADIANS(G1276))*COS(RADIANS(E1273))*COS(RADIANS(U1263))))&gt;90,0,$F$4*$F$5/E1272^2*(SIN(RADIANS(G1276))*SIN(RADIANS(E1273))+COS(RADIANS(G1276))*COS(RADIANS(E1273))*COS(RADIANS(U1263))))</f>
        <v>#DIV/0!</v>
      </c>
      <c r="V1276" s="3" t="e">
        <f>IF(DEGREES(ACOS(SIN(RADIANS(G1276))*SIN(RADIANS(E1273))+COS(RADIANS(G1276))*COS(RADIANS(E1273))*COS(RADIANS(V1263))))&gt;90,0,$F$4*$F$5/E1272^2*(SIN(RADIANS(G1276))*SIN(RADIANS(E1273))+COS(RADIANS(G1276))*COS(RADIANS(E1273))*COS(RADIANS(V1263))))</f>
        <v>#DIV/0!</v>
      </c>
      <c r="W1276" s="3" t="e">
        <f>IF(DEGREES(ACOS(SIN(RADIANS(G1276))*SIN(RADIANS(E1273))+COS(RADIANS(G1276))*COS(RADIANS(E1273))*COS(RADIANS(W1263))))&gt;90,0,$F$4*$F$5/E1272^2*(SIN(RADIANS(G1276))*SIN(RADIANS(E1273))+COS(RADIANS(G1276))*COS(RADIANS(E1273))*COS(RADIANS(W1263))))</f>
        <v>#DIV/0!</v>
      </c>
      <c r="X1276" s="3" t="e">
        <f>IF(DEGREES(ACOS(SIN(RADIANS(G1276))*SIN(RADIANS(E1273))+COS(RADIANS(G1276))*COS(RADIANS(E1273))*COS(RADIANS(X1263))))&gt;90,0,$F$4*$F$5/E1272^2*(SIN(RADIANS(G1276))*SIN(RADIANS(E1273))+COS(RADIANS(G1276))*COS(RADIANS(E1273))*COS(RADIANS(X1263))))</f>
        <v>#DIV/0!</v>
      </c>
      <c r="Y1276" s="3" t="e">
        <f>IF(DEGREES(ACOS(SIN(RADIANS(G1276))*SIN(RADIANS(E1273))+COS(RADIANS(G1276))*COS(RADIANS(E1273))*COS(RADIANS(Y1263))))&gt;90,0,$F$4*$F$5/E1272^2*(SIN(RADIANS(G1276))*SIN(RADIANS(E1273))+COS(RADIANS(G1276))*COS(RADIANS(E1273))*COS(RADIANS(Y1263))))</f>
        <v>#DIV/0!</v>
      </c>
      <c r="Z1276" s="3" t="e">
        <f>IF(DEGREES(ACOS(SIN(RADIANS(G1276))*SIN(RADIANS(E1273))+COS(RADIANS(G1276))*COS(RADIANS(E1273))*COS(RADIANS(Z1263))))&gt;90,0,$F$4*$F$5/E1272^2*(SIN(RADIANS(G1276))*SIN(RADIANS(E1273))+COS(RADIANS(G1276))*COS(RADIANS(E1273))*COS(RADIANS(Z1263))))</f>
        <v>#DIV/0!</v>
      </c>
      <c r="AA1276" s="3" t="e">
        <f>IF(DEGREES(ACOS(SIN(RADIANS(G1276))*SIN(RADIANS(E1273))+COS(RADIANS(G1276))*COS(RADIANS(E1273))*COS(RADIANS(AA1263))))&gt;90,0,$F$4*$F$5/E1272^2*(SIN(RADIANS(G1276))*SIN(RADIANS(E1273))+COS(RADIANS(G1276))*COS(RADIANS(E1273))*COS(RADIANS(AA1263))))</f>
        <v>#DIV/0!</v>
      </c>
      <c r="AB1276" s="3" t="e">
        <f>IF(DEGREES(ACOS(SIN(RADIANS(G1276))*SIN(RADIANS(E1273))+COS(RADIANS(G1276))*COS(RADIANS(E1273))*COS(RADIANS(AB1263))))&gt;90,0,$F$4*$F$5/E1272^2*(SIN(RADIANS(G1276))*SIN(RADIANS(E1273))+COS(RADIANS(G1276))*COS(RADIANS(E1273))*COS(RADIANS(AB1263))))</f>
        <v>#DIV/0!</v>
      </c>
      <c r="AC1276" s="3" t="e">
        <f>IF(DEGREES(ACOS(SIN(RADIANS(G1276))*SIN(RADIANS(E1273))+COS(RADIANS(G1276))*COS(RADIANS(E1273))*COS(RADIANS(AC1263))))&gt;90,0,$F$4*$F$5/E1272^2*(SIN(RADIANS(G1276))*SIN(RADIANS(E1273))+COS(RADIANS(G1276))*COS(RADIANS(E1273))*COS(RADIANS(AC1263))))</f>
        <v>#DIV/0!</v>
      </c>
      <c r="AD1276" s="3" t="e">
        <f>IF(DEGREES(ACOS(SIN(RADIANS(G1276))*SIN(RADIANS(E1273))+COS(RADIANS(G1276))*COS(RADIANS(E1273))*COS(RADIANS(AD1263))))&gt;90,0,$F$4*$F$5/E1272^2*(SIN(RADIANS(G1276))*SIN(RADIANS(E1273))+COS(RADIANS(G1276))*COS(RADIANS(E1273))*COS(RADIANS(AD1263))))</f>
        <v>#DIV/0!</v>
      </c>
      <c r="AE1276" s="3" t="e">
        <f>IF(DEGREES(ACOS(SIN(RADIANS(G1276))*SIN(RADIANS(E1273))+COS(RADIANS(G1276))*COS(RADIANS(E1273))*COS(RADIANS(AE1263))))&gt;90,0,$F$4*$F$5/E1272^2*(SIN(RADIANS(G1276))*SIN(RADIANS(E1273))+COS(RADIANS(G1276))*COS(RADIANS(E1273))*COS(RADIANS(AE1263))))</f>
        <v>#DIV/0!</v>
      </c>
      <c r="AF1276" s="3" t="e">
        <f>IF(DEGREES(ACOS(SIN(RADIANS(G1276))*SIN(RADIANS(E1273))+COS(RADIANS(G1276))*COS(RADIANS(E1273))*COS(RADIANS(AF1263))))&gt;90,0,$F$4*$F$5/E1272^2*(SIN(RADIANS(G1276))*SIN(RADIANS(E1273))+COS(RADIANS(G1276))*COS(RADIANS(E1273))*COS(RADIANS(AF1263))))</f>
        <v>#DIV/0!</v>
      </c>
      <c r="AG1276" s="3" t="e">
        <f>IF(DEGREES(ACOS(SIN(RADIANS(G1276))*SIN(RADIANS(E1273))+COS(RADIANS(G1276))*COS(RADIANS(E1273))*COS(RADIANS(AG1263))))&gt;90,0,$F$4*$F$5/E1272^2*(SIN(RADIANS(G1276))*SIN(RADIANS(E1273))+COS(RADIANS(G1276))*COS(RADIANS(E1273))*COS(RADIANS(AG1263))))</f>
        <v>#DIV/0!</v>
      </c>
      <c r="AH1276" s="3" t="e">
        <f>IF(DEGREES(ACOS(SIN(RADIANS(G1276))*SIN(RADIANS(E1273))+COS(RADIANS(G1276))*COS(RADIANS(E1273))*COS(RADIANS(AH1263))))&gt;90,0,$F$4*$F$5/E1272^2*(SIN(RADIANS(G1276))*SIN(RADIANS(E1273))+COS(RADIANS(G1276))*COS(RADIANS(E1273))*COS(RADIANS(AH1263))))</f>
        <v>#DIV/0!</v>
      </c>
      <c r="AI1276" s="3" t="e">
        <f>IF(DEGREES(ACOS(SIN(RADIANS(G1276))*SIN(RADIANS(E1273))+COS(RADIANS(G1276))*COS(RADIANS(E1273))*COS(RADIANS(AI1263))))&gt;90,0,$F$4*$F$5/E1272^2*(SIN(RADIANS(G1276))*SIN(RADIANS(E1273))+COS(RADIANS(G1276))*COS(RADIANS(E1273))*COS(RADIANS(AI1263))))</f>
        <v>#DIV/0!</v>
      </c>
      <c r="AJ1276" s="3" t="e">
        <f>IF(DEGREES(ACOS(SIN(RADIANS(G1276))*SIN(RADIANS(E1273))+COS(RADIANS(G1276))*COS(RADIANS(E1273))*COS(RADIANS(AJ1263))))&gt;90,0,$F$4*$F$5/E1272^2*(SIN(RADIANS(G1276))*SIN(RADIANS(E1273))+COS(RADIANS(G1276))*COS(RADIANS(E1273))*COS(RADIANS(AJ1263))))</f>
        <v>#DIV/0!</v>
      </c>
      <c r="AK1276" s="3">
        <f>IF(DEGREES(ACOS(SIN(RADIANS(G1276))*SIN(RADIANS(E1273))+COS(RADIANS(G1276))*COS(RADIANS(E1273))*COS(RADIANS(AK1263))))&gt;90,0,$F$4*$F$5/E1272^2*(SIN(RADIANS(G1276))*SIN(RADIANS(E1273))+COS(RADIANS(G1276))*COS(RADIANS(E1273))*COS(RADIANS(AK1263))))</f>
        <v>0</v>
      </c>
      <c r="AL1276" s="3">
        <f>IF(DEGREES(ACOS(SIN(RADIANS(G1276))*SIN(RADIANS(E1273))+COS(RADIANS(G1276))*COS(RADIANS(E1273))*COS(RADIANS(AL1263))))&gt;90,0,$F$4*$F$5/E1272^2*(SIN(RADIANS(G1276))*SIN(RADIANS(E1273))+COS(RADIANS(G1276))*COS(RADIANS(E1273))*COS(RADIANS(AL1263))))</f>
        <v>0</v>
      </c>
      <c r="AM1276" s="3">
        <f>IF(DEGREES(ACOS(SIN(RADIANS(G1276))*SIN(RADIANS(E1273))+COS(RADIANS(G1276))*COS(RADIANS(E1273))*COS(RADIANS(AM1263))))&gt;90,0,$F$4*$F$5/E1272^2*(SIN(RADIANS(G1276))*SIN(RADIANS(E1273))+COS(RADIANS(G1276))*COS(RADIANS(E1273))*COS(RADIANS(AM1263))))</f>
        <v>0</v>
      </c>
      <c r="AN1276" s="3">
        <f>IF(DEGREES(ACOS(SIN(RADIANS(G1276))*SIN(RADIANS(E1273))+COS(RADIANS(G1276))*COS(RADIANS(E1273))*COS(RADIANS(AN1263))))&gt;90,0,$F$4*$F$5/E1272^2*(SIN(RADIANS(G1276))*SIN(RADIANS(E1273))+COS(RADIANS(G1276))*COS(RADIANS(E1273))*COS(RADIANS(AN1263))))</f>
        <v>0</v>
      </c>
      <c r="AO1276" s="3">
        <f>IF(DEGREES(ACOS(SIN(RADIANS(G1276))*SIN(RADIANS(E1273))+COS(RADIANS(G1276))*COS(RADIANS(E1273))*COS(RADIANS(AO1263))))&gt;90,0,$F$4*$F$5/E1272^2*(SIN(RADIANS(G1276))*SIN(RADIANS(E1273))+COS(RADIANS(G1276))*COS(RADIANS(E1273))*COS(RADIANS(AO1263))))</f>
        <v>0</v>
      </c>
      <c r="AP1276" s="3">
        <f>IF(DEGREES(ACOS(SIN(RADIANS(G1276))*SIN(RADIANS(E1273))+COS(RADIANS(G1276))*COS(RADIANS(E1273))*COS(RADIANS(AP1263))))&gt;90,0,$F$4*$F$5/E1272^2*(SIN(RADIANS(G1276))*SIN(RADIANS(E1273))+COS(RADIANS(G1276))*COS(RADIANS(E1273))*COS(RADIANS(AP1263))))</f>
        <v>0</v>
      </c>
      <c r="AQ1276" s="3">
        <f>IF(DEGREES(ACOS(SIN(RADIANS(G1276))*SIN(RADIANS(E1273))+COS(RADIANS(G1276))*COS(RADIANS(E1273))*COS(RADIANS(AQ1263))))&gt;90,0,$F$4*$F$5/E1272^2*(SIN(RADIANS(G1276))*SIN(RADIANS(E1273))+COS(RADIANS(G1276))*COS(RADIANS(E1273))*COS(RADIANS(AQ1263))))</f>
        <v>0</v>
      </c>
      <c r="AR1276" s="3">
        <f>IF(DEGREES(ACOS(SIN(RADIANS(G1276))*SIN(RADIANS(E1273))+COS(RADIANS(G1276))*COS(RADIANS(E1273))*COS(RADIANS(AR1263))))&gt;90,0,$F$4*$F$5/E1272^2*(SIN(RADIANS(G1276))*SIN(RADIANS(E1273))+COS(RADIANS(G1276))*COS(RADIANS(E1273))*COS(RADIANS(AR1263))))</f>
        <v>0</v>
      </c>
    </row>
    <row r="1277" spans="2:44" ht="15.75" customHeight="1" x14ac:dyDescent="0.2">
      <c r="G1277" s="3">
        <v>-30</v>
      </c>
      <c r="I1277" s="3">
        <f>IF(DEGREES(ACOS(SIN(RADIANS(G1277))*SIN(RADIANS(E1273))+COS(RADIANS(G1277))*COS(RADIANS(E1273))*COS(RADIANS(I1263))))&gt;90,0,$F$4*$F$5/E1272^2*(SIN(RADIANS(G1277))*SIN(RADIANS(E1273))+COS(RADIANS(G1277))*COS(RADIANS(E1273))*COS(RADIANS(I1263))))</f>
        <v>0</v>
      </c>
      <c r="J1277" s="3">
        <f>IF(DEGREES(ACOS(SIN(RADIANS(G1277))*SIN(RADIANS(E1273))+COS(RADIANS(G1277))*COS(RADIANS(E1273))*COS(RADIANS(J1263))))&gt;90,0,$F$4*$F$5/E1272^2*(SIN(RADIANS(G1277))*SIN(RADIANS(E1273))+COS(RADIANS(G1277))*COS(RADIANS(E1273))*COS(RADIANS(J1263))))</f>
        <v>0</v>
      </c>
      <c r="K1277" s="3">
        <f>IF(DEGREES(ACOS(SIN(RADIANS(G1277))*SIN(RADIANS(E1273))+COS(RADIANS(G1277))*COS(RADIANS(E1273))*COS(RADIANS(K1263))))&gt;90,0,$F$4*$F$5/E1272^2*(SIN(RADIANS(G1277))*SIN(RADIANS(E1273))+COS(RADIANS(G1277))*COS(RADIANS(E1273))*COS(RADIANS(K1263))))</f>
        <v>0</v>
      </c>
      <c r="L1277" s="3">
        <f>IF(DEGREES(ACOS(SIN(RADIANS(G1277))*SIN(RADIANS(E1273))+COS(RADIANS(G1277))*COS(RADIANS(E1273))*COS(RADIANS(L1263))))&gt;90,0,$F$4*$F$5/E1272^2*(SIN(RADIANS(G1277))*SIN(RADIANS(E1273))+COS(RADIANS(G1277))*COS(RADIANS(E1273))*COS(RADIANS(L1263))))</f>
        <v>0</v>
      </c>
      <c r="M1277" s="3">
        <f>IF(DEGREES(ACOS(SIN(RADIANS(G1277))*SIN(RADIANS(E1273))+COS(RADIANS(G1277))*COS(RADIANS(E1273))*COS(RADIANS(M1263))))&gt;90,0,$F$4*$F$5/E1272^2*(SIN(RADIANS(G1277))*SIN(RADIANS(E1273))+COS(RADIANS(G1277))*COS(RADIANS(E1273))*COS(RADIANS(M1263))))</f>
        <v>0</v>
      </c>
      <c r="N1277" s="3">
        <f>IF(DEGREES(ACOS(SIN(RADIANS(G1277))*SIN(RADIANS(E1273))+COS(RADIANS(G1277))*COS(RADIANS(E1273))*COS(RADIANS(N1263))))&gt;90,0,$F$4*$F$5/E1272^2*(SIN(RADIANS(G1277))*SIN(RADIANS(E1273))+COS(RADIANS(G1277))*COS(RADIANS(E1273))*COS(RADIANS(N1263))))</f>
        <v>0</v>
      </c>
      <c r="O1277" s="3">
        <f>IF(DEGREES(ACOS(SIN(RADIANS(G1277))*SIN(RADIANS(E1273))+COS(RADIANS(G1277))*COS(RADIANS(E1273))*COS(RADIANS(O1263))))&gt;90,0,$F$4*$F$5/E1272^2*(SIN(RADIANS(G1277))*SIN(RADIANS(E1273))+COS(RADIANS(G1277))*COS(RADIANS(E1273))*COS(RADIANS(O1263))))</f>
        <v>0</v>
      </c>
      <c r="P1277" s="3">
        <f>IF(DEGREES(ACOS(SIN(RADIANS(G1277))*SIN(RADIANS(E1273))+COS(RADIANS(G1277))*COS(RADIANS(E1273))*COS(RADIANS(P1263))))&gt;90,0,$F$4*$F$5/E1272^2*(SIN(RADIANS(G1277))*SIN(RADIANS(E1273))+COS(RADIANS(G1277))*COS(RADIANS(E1273))*COS(RADIANS(P1263))))</f>
        <v>0</v>
      </c>
      <c r="Q1277" s="3">
        <f>IF(DEGREES(ACOS(SIN(RADIANS(G1277))*SIN(RADIANS(E1273))+COS(RADIANS(G1277))*COS(RADIANS(E1273))*COS(RADIANS(Q1263))))&gt;90,0,$F$4*$F$5/E1272^2*(SIN(RADIANS(G1277))*SIN(RADIANS(E1273))+COS(RADIANS(G1277))*COS(RADIANS(E1273))*COS(RADIANS(Q1263))))</f>
        <v>0</v>
      </c>
      <c r="R1277" s="3" t="e">
        <f>IF(DEGREES(ACOS(SIN(RADIANS(G1277))*SIN(RADIANS(E1273))+COS(RADIANS(G1277))*COS(RADIANS(E1273))*COS(RADIANS(R1263))))&gt;90,0,$F$4*$F$5/E1272^2*(SIN(RADIANS(G1277))*SIN(RADIANS(E1273))+COS(RADIANS(G1277))*COS(RADIANS(E1273))*COS(RADIANS(R1263))))</f>
        <v>#DIV/0!</v>
      </c>
      <c r="S1277" s="3" t="e">
        <f>IF(DEGREES(ACOS(SIN(RADIANS(G1277))*SIN(RADIANS(E1273))+COS(RADIANS(G1277))*COS(RADIANS(E1273))*COS(RADIANS(S1263))))&gt;90,0,$F$4*$F$5/E1272^2*(SIN(RADIANS(G1277))*SIN(RADIANS(E1273))+COS(RADIANS(G1277))*COS(RADIANS(E1273))*COS(RADIANS(S1263))))</f>
        <v>#DIV/0!</v>
      </c>
      <c r="T1277" s="3" t="e">
        <f>IF(DEGREES(ACOS(SIN(RADIANS(G1277))*SIN(RADIANS(E1273))+COS(RADIANS(G1277))*COS(RADIANS(E1273))*COS(RADIANS(T1263))))&gt;90,0,$F$4*$F$5/E1272^2*(SIN(RADIANS(G1277))*SIN(RADIANS(E1273))+COS(RADIANS(G1277))*COS(RADIANS(E1273))*COS(RADIANS(T1263))))</f>
        <v>#DIV/0!</v>
      </c>
      <c r="U1277" s="3" t="e">
        <f>IF(DEGREES(ACOS(SIN(RADIANS(G1277))*SIN(RADIANS(E1273))+COS(RADIANS(G1277))*COS(RADIANS(E1273))*COS(RADIANS(U1263))))&gt;90,0,$F$4*$F$5/E1272^2*(SIN(RADIANS(G1277))*SIN(RADIANS(E1273))+COS(RADIANS(G1277))*COS(RADIANS(E1273))*COS(RADIANS(U1263))))</f>
        <v>#DIV/0!</v>
      </c>
      <c r="V1277" s="3" t="e">
        <f>IF(DEGREES(ACOS(SIN(RADIANS(G1277))*SIN(RADIANS(E1273))+COS(RADIANS(G1277))*COS(RADIANS(E1273))*COS(RADIANS(V1263))))&gt;90,0,$F$4*$F$5/E1272^2*(SIN(RADIANS(G1277))*SIN(RADIANS(E1273))+COS(RADIANS(G1277))*COS(RADIANS(E1273))*COS(RADIANS(V1263))))</f>
        <v>#DIV/0!</v>
      </c>
      <c r="W1277" s="3" t="e">
        <f>IF(DEGREES(ACOS(SIN(RADIANS(G1277))*SIN(RADIANS(E1273))+COS(RADIANS(G1277))*COS(RADIANS(E1273))*COS(RADIANS(W1263))))&gt;90,0,$F$4*$F$5/E1272^2*(SIN(RADIANS(G1277))*SIN(RADIANS(E1273))+COS(RADIANS(G1277))*COS(RADIANS(E1273))*COS(RADIANS(W1263))))</f>
        <v>#DIV/0!</v>
      </c>
      <c r="X1277" s="3" t="e">
        <f>IF(DEGREES(ACOS(SIN(RADIANS(G1277))*SIN(RADIANS(E1273))+COS(RADIANS(G1277))*COS(RADIANS(E1273))*COS(RADIANS(X1263))))&gt;90,0,$F$4*$F$5/E1272^2*(SIN(RADIANS(G1277))*SIN(RADIANS(E1273))+COS(RADIANS(G1277))*COS(RADIANS(E1273))*COS(RADIANS(X1263))))</f>
        <v>#DIV/0!</v>
      </c>
      <c r="Y1277" s="3" t="e">
        <f>IF(DEGREES(ACOS(SIN(RADIANS(G1277))*SIN(RADIANS(E1273))+COS(RADIANS(G1277))*COS(RADIANS(E1273))*COS(RADIANS(Y1263))))&gt;90,0,$F$4*$F$5/E1272^2*(SIN(RADIANS(G1277))*SIN(RADIANS(E1273))+COS(RADIANS(G1277))*COS(RADIANS(E1273))*COS(RADIANS(Y1263))))</f>
        <v>#DIV/0!</v>
      </c>
      <c r="Z1277" s="3" t="e">
        <f>IF(DEGREES(ACOS(SIN(RADIANS(G1277))*SIN(RADIANS(E1273))+COS(RADIANS(G1277))*COS(RADIANS(E1273))*COS(RADIANS(Z1263))))&gt;90,0,$F$4*$F$5/E1272^2*(SIN(RADIANS(G1277))*SIN(RADIANS(E1273))+COS(RADIANS(G1277))*COS(RADIANS(E1273))*COS(RADIANS(Z1263))))</f>
        <v>#DIV/0!</v>
      </c>
      <c r="AA1277" s="3" t="e">
        <f>IF(DEGREES(ACOS(SIN(RADIANS(G1277))*SIN(RADIANS(E1273))+COS(RADIANS(G1277))*COS(RADIANS(E1273))*COS(RADIANS(AA1263))))&gt;90,0,$F$4*$F$5/E1272^2*(SIN(RADIANS(G1277))*SIN(RADIANS(E1273))+COS(RADIANS(G1277))*COS(RADIANS(E1273))*COS(RADIANS(AA1263))))</f>
        <v>#DIV/0!</v>
      </c>
      <c r="AB1277" s="3" t="e">
        <f>IF(DEGREES(ACOS(SIN(RADIANS(G1277))*SIN(RADIANS(E1273))+COS(RADIANS(G1277))*COS(RADIANS(E1273))*COS(RADIANS(AB1263))))&gt;90,0,$F$4*$F$5/E1272^2*(SIN(RADIANS(G1277))*SIN(RADIANS(E1273))+COS(RADIANS(G1277))*COS(RADIANS(E1273))*COS(RADIANS(AB1263))))</f>
        <v>#DIV/0!</v>
      </c>
      <c r="AC1277" s="3" t="e">
        <f>IF(DEGREES(ACOS(SIN(RADIANS(G1277))*SIN(RADIANS(E1273))+COS(RADIANS(G1277))*COS(RADIANS(E1273))*COS(RADIANS(AC1263))))&gt;90,0,$F$4*$F$5/E1272^2*(SIN(RADIANS(G1277))*SIN(RADIANS(E1273))+COS(RADIANS(G1277))*COS(RADIANS(E1273))*COS(RADIANS(AC1263))))</f>
        <v>#DIV/0!</v>
      </c>
      <c r="AD1277" s="3" t="e">
        <f>IF(DEGREES(ACOS(SIN(RADIANS(G1277))*SIN(RADIANS(E1273))+COS(RADIANS(G1277))*COS(RADIANS(E1273))*COS(RADIANS(AD1263))))&gt;90,0,$F$4*$F$5/E1272^2*(SIN(RADIANS(G1277))*SIN(RADIANS(E1273))+COS(RADIANS(G1277))*COS(RADIANS(E1273))*COS(RADIANS(AD1263))))</f>
        <v>#DIV/0!</v>
      </c>
      <c r="AE1277" s="3" t="e">
        <f>IF(DEGREES(ACOS(SIN(RADIANS(G1277))*SIN(RADIANS(E1273))+COS(RADIANS(G1277))*COS(RADIANS(E1273))*COS(RADIANS(AE1263))))&gt;90,0,$F$4*$F$5/E1272^2*(SIN(RADIANS(G1277))*SIN(RADIANS(E1273))+COS(RADIANS(G1277))*COS(RADIANS(E1273))*COS(RADIANS(AE1263))))</f>
        <v>#DIV/0!</v>
      </c>
      <c r="AF1277" s="3" t="e">
        <f>IF(DEGREES(ACOS(SIN(RADIANS(G1277))*SIN(RADIANS(E1273))+COS(RADIANS(G1277))*COS(RADIANS(E1273))*COS(RADIANS(AF1263))))&gt;90,0,$F$4*$F$5/E1272^2*(SIN(RADIANS(G1277))*SIN(RADIANS(E1273))+COS(RADIANS(G1277))*COS(RADIANS(E1273))*COS(RADIANS(AF1263))))</f>
        <v>#DIV/0!</v>
      </c>
      <c r="AG1277" s="3" t="e">
        <f>IF(DEGREES(ACOS(SIN(RADIANS(G1277))*SIN(RADIANS(E1273))+COS(RADIANS(G1277))*COS(RADIANS(E1273))*COS(RADIANS(AG1263))))&gt;90,0,$F$4*$F$5/E1272^2*(SIN(RADIANS(G1277))*SIN(RADIANS(E1273))+COS(RADIANS(G1277))*COS(RADIANS(E1273))*COS(RADIANS(AG1263))))</f>
        <v>#DIV/0!</v>
      </c>
      <c r="AH1277" s="3" t="e">
        <f>IF(DEGREES(ACOS(SIN(RADIANS(G1277))*SIN(RADIANS(E1273))+COS(RADIANS(G1277))*COS(RADIANS(E1273))*COS(RADIANS(AH1263))))&gt;90,0,$F$4*$F$5/E1272^2*(SIN(RADIANS(G1277))*SIN(RADIANS(E1273))+COS(RADIANS(G1277))*COS(RADIANS(E1273))*COS(RADIANS(AH1263))))</f>
        <v>#DIV/0!</v>
      </c>
      <c r="AI1277" s="3" t="e">
        <f>IF(DEGREES(ACOS(SIN(RADIANS(G1277))*SIN(RADIANS(E1273))+COS(RADIANS(G1277))*COS(RADIANS(E1273))*COS(RADIANS(AI1263))))&gt;90,0,$F$4*$F$5/E1272^2*(SIN(RADIANS(G1277))*SIN(RADIANS(E1273))+COS(RADIANS(G1277))*COS(RADIANS(E1273))*COS(RADIANS(AI1263))))</f>
        <v>#DIV/0!</v>
      </c>
      <c r="AJ1277" s="3" t="e">
        <f>IF(DEGREES(ACOS(SIN(RADIANS(G1277))*SIN(RADIANS(E1273))+COS(RADIANS(G1277))*COS(RADIANS(E1273))*COS(RADIANS(AJ1263))))&gt;90,0,$F$4*$F$5/E1272^2*(SIN(RADIANS(G1277))*SIN(RADIANS(E1273))+COS(RADIANS(G1277))*COS(RADIANS(E1273))*COS(RADIANS(AJ1263))))</f>
        <v>#DIV/0!</v>
      </c>
      <c r="AK1277" s="3">
        <f>IF(DEGREES(ACOS(SIN(RADIANS(G1277))*SIN(RADIANS(E1273))+COS(RADIANS(G1277))*COS(RADIANS(E1273))*COS(RADIANS(AK1263))))&gt;90,0,$F$4*$F$5/E1272^2*(SIN(RADIANS(G1277))*SIN(RADIANS(E1273))+COS(RADIANS(G1277))*COS(RADIANS(E1273))*COS(RADIANS(AK1263))))</f>
        <v>0</v>
      </c>
      <c r="AL1277" s="3">
        <f>IF(DEGREES(ACOS(SIN(RADIANS(G1277))*SIN(RADIANS(E1273))+COS(RADIANS(G1277))*COS(RADIANS(E1273))*COS(RADIANS(AL1263))))&gt;90,0,$F$4*$F$5/E1272^2*(SIN(RADIANS(G1277))*SIN(RADIANS(E1273))+COS(RADIANS(G1277))*COS(RADIANS(E1273))*COS(RADIANS(AL1263))))</f>
        <v>0</v>
      </c>
      <c r="AM1277" s="3">
        <f>IF(DEGREES(ACOS(SIN(RADIANS(G1277))*SIN(RADIANS(E1273))+COS(RADIANS(G1277))*COS(RADIANS(E1273))*COS(RADIANS(AM1263))))&gt;90,0,$F$4*$F$5/E1272^2*(SIN(RADIANS(G1277))*SIN(RADIANS(E1273))+COS(RADIANS(G1277))*COS(RADIANS(E1273))*COS(RADIANS(AM1263))))</f>
        <v>0</v>
      </c>
      <c r="AN1277" s="3">
        <f>IF(DEGREES(ACOS(SIN(RADIANS(G1277))*SIN(RADIANS(E1273))+COS(RADIANS(G1277))*COS(RADIANS(E1273))*COS(RADIANS(AN1263))))&gt;90,0,$F$4*$F$5/E1272^2*(SIN(RADIANS(G1277))*SIN(RADIANS(E1273))+COS(RADIANS(G1277))*COS(RADIANS(E1273))*COS(RADIANS(AN1263))))</f>
        <v>0</v>
      </c>
      <c r="AO1277" s="3">
        <f>IF(DEGREES(ACOS(SIN(RADIANS(G1277))*SIN(RADIANS(E1273))+COS(RADIANS(G1277))*COS(RADIANS(E1273))*COS(RADIANS(AO1263))))&gt;90,0,$F$4*$F$5/E1272^2*(SIN(RADIANS(G1277))*SIN(RADIANS(E1273))+COS(RADIANS(G1277))*COS(RADIANS(E1273))*COS(RADIANS(AO1263))))</f>
        <v>0</v>
      </c>
      <c r="AP1277" s="3">
        <f>IF(DEGREES(ACOS(SIN(RADIANS(G1277))*SIN(RADIANS(E1273))+COS(RADIANS(G1277))*COS(RADIANS(E1273))*COS(RADIANS(AP1263))))&gt;90,0,$F$4*$F$5/E1272^2*(SIN(RADIANS(G1277))*SIN(RADIANS(E1273))+COS(RADIANS(G1277))*COS(RADIANS(E1273))*COS(RADIANS(AP1263))))</f>
        <v>0</v>
      </c>
      <c r="AQ1277" s="3">
        <f>IF(DEGREES(ACOS(SIN(RADIANS(G1277))*SIN(RADIANS(E1273))+COS(RADIANS(G1277))*COS(RADIANS(E1273))*COS(RADIANS(AQ1263))))&gt;90,0,$F$4*$F$5/E1272^2*(SIN(RADIANS(G1277))*SIN(RADIANS(E1273))+COS(RADIANS(G1277))*COS(RADIANS(E1273))*COS(RADIANS(AQ1263))))</f>
        <v>0</v>
      </c>
      <c r="AR1277" s="3">
        <f>IF(DEGREES(ACOS(SIN(RADIANS(G1277))*SIN(RADIANS(E1273))+COS(RADIANS(G1277))*COS(RADIANS(E1273))*COS(RADIANS(AR1263))))&gt;90,0,$F$4*$F$5/E1272^2*(SIN(RADIANS(G1277))*SIN(RADIANS(E1273))+COS(RADIANS(G1277))*COS(RADIANS(E1273))*COS(RADIANS(AR1263))))</f>
        <v>0</v>
      </c>
    </row>
    <row r="1278" spans="2:44" ht="15.75" customHeight="1" x14ac:dyDescent="0.2">
      <c r="G1278" s="3">
        <v>-40</v>
      </c>
      <c r="I1278" s="3">
        <f>IF(DEGREES(ACOS(SIN(RADIANS(G1278))*SIN(RADIANS(E1273))+COS(RADIANS(G1278))*COS(RADIANS(E1273))*COS(RADIANS(I1263))))&gt;90,0,$F$4*$F$5/E1272^2*(SIN(RADIANS(G1278))*SIN(RADIANS(E1273))+COS(RADIANS(G1278))*COS(RADIANS(E1273))*COS(RADIANS(I1263))))</f>
        <v>0</v>
      </c>
      <c r="J1278" s="3">
        <f>IF(DEGREES(ACOS(SIN(RADIANS(G1278))*SIN(RADIANS(E1273))+COS(RADIANS(G1278))*COS(RADIANS(E1273))*COS(RADIANS(J1263))))&gt;90,0,$F$4*$F$5/E1272^2*(SIN(RADIANS(G1278))*SIN(RADIANS(E1273))+COS(RADIANS(G1278))*COS(RADIANS(E1273))*COS(RADIANS(J1263))))</f>
        <v>0</v>
      </c>
      <c r="K1278" s="3">
        <f>IF(DEGREES(ACOS(SIN(RADIANS(G1278))*SIN(RADIANS(E1273))+COS(RADIANS(G1278))*COS(RADIANS(E1273))*COS(RADIANS(K1263))))&gt;90,0,$F$4*$F$5/E1272^2*(SIN(RADIANS(G1278))*SIN(RADIANS(E1273))+COS(RADIANS(G1278))*COS(RADIANS(E1273))*COS(RADIANS(K1263))))</f>
        <v>0</v>
      </c>
      <c r="L1278" s="3">
        <f>IF(DEGREES(ACOS(SIN(RADIANS(G1278))*SIN(RADIANS(E1273))+COS(RADIANS(G1278))*COS(RADIANS(E1273))*COS(RADIANS(L1263))))&gt;90,0,$F$4*$F$5/E1272^2*(SIN(RADIANS(G1278))*SIN(RADIANS(E1273))+COS(RADIANS(G1278))*COS(RADIANS(E1273))*COS(RADIANS(L1263))))</f>
        <v>0</v>
      </c>
      <c r="M1278" s="3">
        <f>IF(DEGREES(ACOS(SIN(RADIANS(G1278))*SIN(RADIANS(E1273))+COS(RADIANS(G1278))*COS(RADIANS(E1273))*COS(RADIANS(M1263))))&gt;90,0,$F$4*$F$5/E1272^2*(SIN(RADIANS(G1278))*SIN(RADIANS(E1273))+COS(RADIANS(G1278))*COS(RADIANS(E1273))*COS(RADIANS(M1263))))</f>
        <v>0</v>
      </c>
      <c r="N1278" s="3">
        <f>IF(DEGREES(ACOS(SIN(RADIANS(G1278))*SIN(RADIANS(E1273))+COS(RADIANS(G1278))*COS(RADIANS(E1273))*COS(RADIANS(N1263))))&gt;90,0,$F$4*$F$5/E1272^2*(SIN(RADIANS(G1278))*SIN(RADIANS(E1273))+COS(RADIANS(G1278))*COS(RADIANS(E1273))*COS(RADIANS(N1263))))</f>
        <v>0</v>
      </c>
      <c r="O1278" s="3">
        <f>IF(DEGREES(ACOS(SIN(RADIANS(G1278))*SIN(RADIANS(E1273))+COS(RADIANS(G1278))*COS(RADIANS(E1273))*COS(RADIANS(O1263))))&gt;90,0,$F$4*$F$5/E1272^2*(SIN(RADIANS(G1278))*SIN(RADIANS(E1273))+COS(RADIANS(G1278))*COS(RADIANS(E1273))*COS(RADIANS(O1263))))</f>
        <v>0</v>
      </c>
      <c r="P1278" s="3">
        <f>IF(DEGREES(ACOS(SIN(RADIANS(G1278))*SIN(RADIANS(E1273))+COS(RADIANS(G1278))*COS(RADIANS(E1273))*COS(RADIANS(P1263))))&gt;90,0,$F$4*$F$5/E1272^2*(SIN(RADIANS(G1278))*SIN(RADIANS(E1273))+COS(RADIANS(G1278))*COS(RADIANS(E1273))*COS(RADIANS(P1263))))</f>
        <v>0</v>
      </c>
      <c r="Q1278" s="3">
        <f>IF(DEGREES(ACOS(SIN(RADIANS(G1278))*SIN(RADIANS(E1273))+COS(RADIANS(G1278))*COS(RADIANS(E1273))*COS(RADIANS(Q1263))))&gt;90,0,$F$4*$F$5/E1272^2*(SIN(RADIANS(G1278))*SIN(RADIANS(E1273))+COS(RADIANS(G1278))*COS(RADIANS(E1273))*COS(RADIANS(Q1263))))</f>
        <v>0</v>
      </c>
      <c r="R1278" s="3" t="e">
        <f>IF(DEGREES(ACOS(SIN(RADIANS(G1278))*SIN(RADIANS(E1273))+COS(RADIANS(G1278))*COS(RADIANS(E1273))*COS(RADIANS(R1263))))&gt;90,0,$F$4*$F$5/E1272^2*(SIN(RADIANS(G1278))*SIN(RADIANS(E1273))+COS(RADIANS(G1278))*COS(RADIANS(E1273))*COS(RADIANS(R1263))))</f>
        <v>#DIV/0!</v>
      </c>
      <c r="S1278" s="3" t="e">
        <f>IF(DEGREES(ACOS(SIN(RADIANS(G1278))*SIN(RADIANS(E1273))+COS(RADIANS(G1278))*COS(RADIANS(E1273))*COS(RADIANS(S1263))))&gt;90,0,$F$4*$F$5/E1272^2*(SIN(RADIANS(G1278))*SIN(RADIANS(E1273))+COS(RADIANS(G1278))*COS(RADIANS(E1273))*COS(RADIANS(S1263))))</f>
        <v>#DIV/0!</v>
      </c>
      <c r="T1278" s="3" t="e">
        <f>IF(DEGREES(ACOS(SIN(RADIANS(G1278))*SIN(RADIANS(E1273))+COS(RADIANS(G1278))*COS(RADIANS(E1273))*COS(RADIANS(T1263))))&gt;90,0,$F$4*$F$5/E1272^2*(SIN(RADIANS(G1278))*SIN(RADIANS(E1273))+COS(RADIANS(G1278))*COS(RADIANS(E1273))*COS(RADIANS(T1263))))</f>
        <v>#DIV/0!</v>
      </c>
      <c r="U1278" s="3" t="e">
        <f>IF(DEGREES(ACOS(SIN(RADIANS(G1278))*SIN(RADIANS(E1273))+COS(RADIANS(G1278))*COS(RADIANS(E1273))*COS(RADIANS(U1263))))&gt;90,0,$F$4*$F$5/E1272^2*(SIN(RADIANS(G1278))*SIN(RADIANS(E1273))+COS(RADIANS(G1278))*COS(RADIANS(E1273))*COS(RADIANS(U1263))))</f>
        <v>#DIV/0!</v>
      </c>
      <c r="V1278" s="3" t="e">
        <f>IF(DEGREES(ACOS(SIN(RADIANS(G1278))*SIN(RADIANS(E1273))+COS(RADIANS(G1278))*COS(RADIANS(E1273))*COS(RADIANS(V1263))))&gt;90,0,$F$4*$F$5/E1272^2*(SIN(RADIANS(G1278))*SIN(RADIANS(E1273))+COS(RADIANS(G1278))*COS(RADIANS(E1273))*COS(RADIANS(V1263))))</f>
        <v>#DIV/0!</v>
      </c>
      <c r="W1278" s="3" t="e">
        <f>IF(DEGREES(ACOS(SIN(RADIANS(G1278))*SIN(RADIANS(E1273))+COS(RADIANS(G1278))*COS(RADIANS(E1273))*COS(RADIANS(W1263))))&gt;90,0,$F$4*$F$5/E1272^2*(SIN(RADIANS(G1278))*SIN(RADIANS(E1273))+COS(RADIANS(G1278))*COS(RADIANS(E1273))*COS(RADIANS(W1263))))</f>
        <v>#DIV/0!</v>
      </c>
      <c r="X1278" s="3" t="e">
        <f>IF(DEGREES(ACOS(SIN(RADIANS(G1278))*SIN(RADIANS(E1273))+COS(RADIANS(G1278))*COS(RADIANS(E1273))*COS(RADIANS(X1263))))&gt;90,0,$F$4*$F$5/E1272^2*(SIN(RADIANS(G1278))*SIN(RADIANS(E1273))+COS(RADIANS(G1278))*COS(RADIANS(E1273))*COS(RADIANS(X1263))))</f>
        <v>#DIV/0!</v>
      </c>
      <c r="Y1278" s="3" t="e">
        <f>IF(DEGREES(ACOS(SIN(RADIANS(G1278))*SIN(RADIANS(E1273))+COS(RADIANS(G1278))*COS(RADIANS(E1273))*COS(RADIANS(Y1263))))&gt;90,0,$F$4*$F$5/E1272^2*(SIN(RADIANS(G1278))*SIN(RADIANS(E1273))+COS(RADIANS(G1278))*COS(RADIANS(E1273))*COS(RADIANS(Y1263))))</f>
        <v>#DIV/0!</v>
      </c>
      <c r="Z1278" s="3" t="e">
        <f>IF(DEGREES(ACOS(SIN(RADIANS(G1278))*SIN(RADIANS(E1273))+COS(RADIANS(G1278))*COS(RADIANS(E1273))*COS(RADIANS(Z1263))))&gt;90,0,$F$4*$F$5/E1272^2*(SIN(RADIANS(G1278))*SIN(RADIANS(E1273))+COS(RADIANS(G1278))*COS(RADIANS(E1273))*COS(RADIANS(Z1263))))</f>
        <v>#DIV/0!</v>
      </c>
      <c r="AA1278" s="3" t="e">
        <f>IF(DEGREES(ACOS(SIN(RADIANS(G1278))*SIN(RADIANS(E1273))+COS(RADIANS(G1278))*COS(RADIANS(E1273))*COS(RADIANS(AA1263))))&gt;90,0,$F$4*$F$5/E1272^2*(SIN(RADIANS(G1278))*SIN(RADIANS(E1273))+COS(RADIANS(G1278))*COS(RADIANS(E1273))*COS(RADIANS(AA1263))))</f>
        <v>#DIV/0!</v>
      </c>
      <c r="AB1278" s="3" t="e">
        <f>IF(DEGREES(ACOS(SIN(RADIANS(G1278))*SIN(RADIANS(E1273))+COS(RADIANS(G1278))*COS(RADIANS(E1273))*COS(RADIANS(AB1263))))&gt;90,0,$F$4*$F$5/E1272^2*(SIN(RADIANS(G1278))*SIN(RADIANS(E1273))+COS(RADIANS(G1278))*COS(RADIANS(E1273))*COS(RADIANS(AB1263))))</f>
        <v>#DIV/0!</v>
      </c>
      <c r="AC1278" s="3" t="e">
        <f>IF(DEGREES(ACOS(SIN(RADIANS(G1278))*SIN(RADIANS(E1273))+COS(RADIANS(G1278))*COS(RADIANS(E1273))*COS(RADIANS(AC1263))))&gt;90,0,$F$4*$F$5/E1272^2*(SIN(RADIANS(G1278))*SIN(RADIANS(E1273))+COS(RADIANS(G1278))*COS(RADIANS(E1273))*COS(RADIANS(AC1263))))</f>
        <v>#DIV/0!</v>
      </c>
      <c r="AD1278" s="3" t="e">
        <f>IF(DEGREES(ACOS(SIN(RADIANS(G1278))*SIN(RADIANS(E1273))+COS(RADIANS(G1278))*COS(RADIANS(E1273))*COS(RADIANS(AD1263))))&gt;90,0,$F$4*$F$5/E1272^2*(SIN(RADIANS(G1278))*SIN(RADIANS(E1273))+COS(RADIANS(G1278))*COS(RADIANS(E1273))*COS(RADIANS(AD1263))))</f>
        <v>#DIV/0!</v>
      </c>
      <c r="AE1278" s="3" t="e">
        <f>IF(DEGREES(ACOS(SIN(RADIANS(G1278))*SIN(RADIANS(E1273))+COS(RADIANS(G1278))*COS(RADIANS(E1273))*COS(RADIANS(AE1263))))&gt;90,0,$F$4*$F$5/E1272^2*(SIN(RADIANS(G1278))*SIN(RADIANS(E1273))+COS(RADIANS(G1278))*COS(RADIANS(E1273))*COS(RADIANS(AE1263))))</f>
        <v>#DIV/0!</v>
      </c>
      <c r="AF1278" s="3" t="e">
        <f>IF(DEGREES(ACOS(SIN(RADIANS(G1278))*SIN(RADIANS(E1273))+COS(RADIANS(G1278))*COS(RADIANS(E1273))*COS(RADIANS(AF1263))))&gt;90,0,$F$4*$F$5/E1272^2*(SIN(RADIANS(G1278))*SIN(RADIANS(E1273))+COS(RADIANS(G1278))*COS(RADIANS(E1273))*COS(RADIANS(AF1263))))</f>
        <v>#DIV/0!</v>
      </c>
      <c r="AG1278" s="3" t="e">
        <f>IF(DEGREES(ACOS(SIN(RADIANS(G1278))*SIN(RADIANS(E1273))+COS(RADIANS(G1278))*COS(RADIANS(E1273))*COS(RADIANS(AG1263))))&gt;90,0,$F$4*$F$5/E1272^2*(SIN(RADIANS(G1278))*SIN(RADIANS(E1273))+COS(RADIANS(G1278))*COS(RADIANS(E1273))*COS(RADIANS(AG1263))))</f>
        <v>#DIV/0!</v>
      </c>
      <c r="AH1278" s="3" t="e">
        <f>IF(DEGREES(ACOS(SIN(RADIANS(G1278))*SIN(RADIANS(E1273))+COS(RADIANS(G1278))*COS(RADIANS(E1273))*COS(RADIANS(AH1263))))&gt;90,0,$F$4*$F$5/E1272^2*(SIN(RADIANS(G1278))*SIN(RADIANS(E1273))+COS(RADIANS(G1278))*COS(RADIANS(E1273))*COS(RADIANS(AH1263))))</f>
        <v>#DIV/0!</v>
      </c>
      <c r="AI1278" s="3" t="e">
        <f>IF(DEGREES(ACOS(SIN(RADIANS(G1278))*SIN(RADIANS(E1273))+COS(RADIANS(G1278))*COS(RADIANS(E1273))*COS(RADIANS(AI1263))))&gt;90,0,$F$4*$F$5/E1272^2*(SIN(RADIANS(G1278))*SIN(RADIANS(E1273))+COS(RADIANS(G1278))*COS(RADIANS(E1273))*COS(RADIANS(AI1263))))</f>
        <v>#DIV/0!</v>
      </c>
      <c r="AJ1278" s="3" t="e">
        <f>IF(DEGREES(ACOS(SIN(RADIANS(G1278))*SIN(RADIANS(E1273))+COS(RADIANS(G1278))*COS(RADIANS(E1273))*COS(RADIANS(AJ1263))))&gt;90,0,$F$4*$F$5/E1272^2*(SIN(RADIANS(G1278))*SIN(RADIANS(E1273))+COS(RADIANS(G1278))*COS(RADIANS(E1273))*COS(RADIANS(AJ1263))))</f>
        <v>#DIV/0!</v>
      </c>
      <c r="AK1278" s="3">
        <f>IF(DEGREES(ACOS(SIN(RADIANS(G1278))*SIN(RADIANS(E1273))+COS(RADIANS(G1278))*COS(RADIANS(E1273))*COS(RADIANS(AK1263))))&gt;90,0,$F$4*$F$5/E1272^2*(SIN(RADIANS(G1278))*SIN(RADIANS(E1273))+COS(RADIANS(G1278))*COS(RADIANS(E1273))*COS(RADIANS(AK1263))))</f>
        <v>0</v>
      </c>
      <c r="AL1278" s="3">
        <f>IF(DEGREES(ACOS(SIN(RADIANS(G1278))*SIN(RADIANS(E1273))+COS(RADIANS(G1278))*COS(RADIANS(E1273))*COS(RADIANS(AL1263))))&gt;90,0,$F$4*$F$5/E1272^2*(SIN(RADIANS(G1278))*SIN(RADIANS(E1273))+COS(RADIANS(G1278))*COS(RADIANS(E1273))*COS(RADIANS(AL1263))))</f>
        <v>0</v>
      </c>
      <c r="AM1278" s="3">
        <f>IF(DEGREES(ACOS(SIN(RADIANS(G1278))*SIN(RADIANS(E1273))+COS(RADIANS(G1278))*COS(RADIANS(E1273))*COS(RADIANS(AM1263))))&gt;90,0,$F$4*$F$5/E1272^2*(SIN(RADIANS(G1278))*SIN(RADIANS(E1273))+COS(RADIANS(G1278))*COS(RADIANS(E1273))*COS(RADIANS(AM1263))))</f>
        <v>0</v>
      </c>
      <c r="AN1278" s="3">
        <f>IF(DEGREES(ACOS(SIN(RADIANS(G1278))*SIN(RADIANS(E1273))+COS(RADIANS(G1278))*COS(RADIANS(E1273))*COS(RADIANS(AN1263))))&gt;90,0,$F$4*$F$5/E1272^2*(SIN(RADIANS(G1278))*SIN(RADIANS(E1273))+COS(RADIANS(G1278))*COS(RADIANS(E1273))*COS(RADIANS(AN1263))))</f>
        <v>0</v>
      </c>
      <c r="AO1278" s="3">
        <f>IF(DEGREES(ACOS(SIN(RADIANS(G1278))*SIN(RADIANS(E1273))+COS(RADIANS(G1278))*COS(RADIANS(E1273))*COS(RADIANS(AO1263))))&gt;90,0,$F$4*$F$5/E1272^2*(SIN(RADIANS(G1278))*SIN(RADIANS(E1273))+COS(RADIANS(G1278))*COS(RADIANS(E1273))*COS(RADIANS(AO1263))))</f>
        <v>0</v>
      </c>
      <c r="AP1278" s="3">
        <f>IF(DEGREES(ACOS(SIN(RADIANS(G1278))*SIN(RADIANS(E1273))+COS(RADIANS(G1278))*COS(RADIANS(E1273))*COS(RADIANS(AP1263))))&gt;90,0,$F$4*$F$5/E1272^2*(SIN(RADIANS(G1278))*SIN(RADIANS(E1273))+COS(RADIANS(G1278))*COS(RADIANS(E1273))*COS(RADIANS(AP1263))))</f>
        <v>0</v>
      </c>
      <c r="AQ1278" s="3">
        <f>IF(DEGREES(ACOS(SIN(RADIANS(G1278))*SIN(RADIANS(E1273))+COS(RADIANS(G1278))*COS(RADIANS(E1273))*COS(RADIANS(AQ1263))))&gt;90,0,$F$4*$F$5/E1272^2*(SIN(RADIANS(G1278))*SIN(RADIANS(E1273))+COS(RADIANS(G1278))*COS(RADIANS(E1273))*COS(RADIANS(AQ1263))))</f>
        <v>0</v>
      </c>
      <c r="AR1278" s="3">
        <f>IF(DEGREES(ACOS(SIN(RADIANS(G1278))*SIN(RADIANS(E1273))+COS(RADIANS(G1278))*COS(RADIANS(E1273))*COS(RADIANS(AR1263))))&gt;90,0,$F$4*$F$5/E1272^2*(SIN(RADIANS(G1278))*SIN(RADIANS(E1273))+COS(RADIANS(G1278))*COS(RADIANS(E1273))*COS(RADIANS(AR1263))))</f>
        <v>0</v>
      </c>
    </row>
    <row r="1279" spans="2:44" ht="15.75" customHeight="1" x14ac:dyDescent="0.2">
      <c r="G1279" s="3">
        <v>-50</v>
      </c>
      <c r="I1279" s="3">
        <f>IF(DEGREES(ACOS(SIN(RADIANS(G1279))*SIN(RADIANS(E1273))+COS(RADIANS(G1279))*COS(RADIANS(E1273))*COS(RADIANS(I1263))))&gt;90,0,$F$4*$F$5/E1272^2*(SIN(RADIANS(G1279))*SIN(RADIANS(E1273))+COS(RADIANS(G1279))*COS(RADIANS(E1273))*COS(RADIANS(I1263))))</f>
        <v>0</v>
      </c>
      <c r="J1279" s="3">
        <f>IF(DEGREES(ACOS(SIN(RADIANS(G1279))*SIN(RADIANS(E1273))+COS(RADIANS(G1279))*COS(RADIANS(E1273))*COS(RADIANS(J1263))))&gt;90,0,$F$4*$F$5/E1272^2*(SIN(RADIANS(G1279))*SIN(RADIANS(E1273))+COS(RADIANS(G1279))*COS(RADIANS(E1273))*COS(RADIANS(J1263))))</f>
        <v>0</v>
      </c>
      <c r="K1279" s="3">
        <f>IF(DEGREES(ACOS(SIN(RADIANS(G1279))*SIN(RADIANS(E1273))+COS(RADIANS(G1279))*COS(RADIANS(E1273))*COS(RADIANS(K1263))))&gt;90,0,$F$4*$F$5/E1272^2*(SIN(RADIANS(G1279))*SIN(RADIANS(E1273))+COS(RADIANS(G1279))*COS(RADIANS(E1273))*COS(RADIANS(K1263))))</f>
        <v>0</v>
      </c>
      <c r="L1279" s="3">
        <f>IF(DEGREES(ACOS(SIN(RADIANS(G1279))*SIN(RADIANS(E1273))+COS(RADIANS(G1279))*COS(RADIANS(E1273))*COS(RADIANS(L1263))))&gt;90,0,$F$4*$F$5/E1272^2*(SIN(RADIANS(G1279))*SIN(RADIANS(E1273))+COS(RADIANS(G1279))*COS(RADIANS(E1273))*COS(RADIANS(L1263))))</f>
        <v>0</v>
      </c>
      <c r="M1279" s="3">
        <f>IF(DEGREES(ACOS(SIN(RADIANS(G1279))*SIN(RADIANS(E1273))+COS(RADIANS(G1279))*COS(RADIANS(E1273))*COS(RADIANS(M1263))))&gt;90,0,$F$4*$F$5/E1272^2*(SIN(RADIANS(G1279))*SIN(RADIANS(E1273))+COS(RADIANS(G1279))*COS(RADIANS(E1273))*COS(RADIANS(M1263))))</f>
        <v>0</v>
      </c>
      <c r="N1279" s="3">
        <f>IF(DEGREES(ACOS(SIN(RADIANS(G1279))*SIN(RADIANS(E1273))+COS(RADIANS(G1279))*COS(RADIANS(E1273))*COS(RADIANS(N1263))))&gt;90,0,$F$4*$F$5/E1272^2*(SIN(RADIANS(G1279))*SIN(RADIANS(E1273))+COS(RADIANS(G1279))*COS(RADIANS(E1273))*COS(RADIANS(N1263))))</f>
        <v>0</v>
      </c>
      <c r="O1279" s="3">
        <f>IF(DEGREES(ACOS(SIN(RADIANS(G1279))*SIN(RADIANS(E1273))+COS(RADIANS(G1279))*COS(RADIANS(E1273))*COS(RADIANS(O1263))))&gt;90,0,$F$4*$F$5/E1272^2*(SIN(RADIANS(G1279))*SIN(RADIANS(E1273))+COS(RADIANS(G1279))*COS(RADIANS(E1273))*COS(RADIANS(O1263))))</f>
        <v>0</v>
      </c>
      <c r="P1279" s="3">
        <f>IF(DEGREES(ACOS(SIN(RADIANS(G1279))*SIN(RADIANS(E1273))+COS(RADIANS(G1279))*COS(RADIANS(E1273))*COS(RADIANS(P1263))))&gt;90,0,$F$4*$F$5/E1272^2*(SIN(RADIANS(G1279))*SIN(RADIANS(E1273))+COS(RADIANS(G1279))*COS(RADIANS(E1273))*COS(RADIANS(P1263))))</f>
        <v>0</v>
      </c>
      <c r="Q1279" s="3">
        <f>IF(DEGREES(ACOS(SIN(RADIANS(G1279))*SIN(RADIANS(E1273))+COS(RADIANS(G1279))*COS(RADIANS(E1273))*COS(RADIANS(Q1263))))&gt;90,0,$F$4*$F$5/E1272^2*(SIN(RADIANS(G1279))*SIN(RADIANS(E1273))+COS(RADIANS(G1279))*COS(RADIANS(E1273))*COS(RADIANS(Q1263))))</f>
        <v>0</v>
      </c>
      <c r="R1279" s="3" t="e">
        <f>IF(DEGREES(ACOS(SIN(RADIANS(G1279))*SIN(RADIANS(E1273))+COS(RADIANS(G1279))*COS(RADIANS(E1273))*COS(RADIANS(R1263))))&gt;90,0,$F$4*$F$5/E1272^2*(SIN(RADIANS(G1279))*SIN(RADIANS(E1273))+COS(RADIANS(G1279))*COS(RADIANS(E1273))*COS(RADIANS(R1263))))</f>
        <v>#DIV/0!</v>
      </c>
      <c r="S1279" s="3" t="e">
        <f>IF(DEGREES(ACOS(SIN(RADIANS(G1279))*SIN(RADIANS(E1273))+COS(RADIANS(G1279))*COS(RADIANS(E1273))*COS(RADIANS(S1263))))&gt;90,0,$F$4*$F$5/E1272^2*(SIN(RADIANS(G1279))*SIN(RADIANS(E1273))+COS(RADIANS(G1279))*COS(RADIANS(E1273))*COS(RADIANS(S1263))))</f>
        <v>#DIV/0!</v>
      </c>
      <c r="T1279" s="3" t="e">
        <f>IF(DEGREES(ACOS(SIN(RADIANS(G1279))*SIN(RADIANS(E1273))+COS(RADIANS(G1279))*COS(RADIANS(E1273))*COS(RADIANS(T1263))))&gt;90,0,$F$4*$F$5/E1272^2*(SIN(RADIANS(G1279))*SIN(RADIANS(E1273))+COS(RADIANS(G1279))*COS(RADIANS(E1273))*COS(RADIANS(T1263))))</f>
        <v>#DIV/0!</v>
      </c>
      <c r="U1279" s="3" t="e">
        <f>IF(DEGREES(ACOS(SIN(RADIANS(G1279))*SIN(RADIANS(E1273))+COS(RADIANS(G1279))*COS(RADIANS(E1273))*COS(RADIANS(U1263))))&gt;90,0,$F$4*$F$5/E1272^2*(SIN(RADIANS(G1279))*SIN(RADIANS(E1273))+COS(RADIANS(G1279))*COS(RADIANS(E1273))*COS(RADIANS(U1263))))</f>
        <v>#DIV/0!</v>
      </c>
      <c r="V1279" s="3" t="e">
        <f>IF(DEGREES(ACOS(SIN(RADIANS(G1279))*SIN(RADIANS(E1273))+COS(RADIANS(G1279))*COS(RADIANS(E1273))*COS(RADIANS(V1263))))&gt;90,0,$F$4*$F$5/E1272^2*(SIN(RADIANS(G1279))*SIN(RADIANS(E1273))+COS(RADIANS(G1279))*COS(RADIANS(E1273))*COS(RADIANS(V1263))))</f>
        <v>#DIV/0!</v>
      </c>
      <c r="W1279" s="3" t="e">
        <f>IF(DEGREES(ACOS(SIN(RADIANS(G1279))*SIN(RADIANS(E1273))+COS(RADIANS(G1279))*COS(RADIANS(E1273))*COS(RADIANS(W1263))))&gt;90,0,$F$4*$F$5/E1272^2*(SIN(RADIANS(G1279))*SIN(RADIANS(E1273))+COS(RADIANS(G1279))*COS(RADIANS(E1273))*COS(RADIANS(W1263))))</f>
        <v>#DIV/0!</v>
      </c>
      <c r="X1279" s="3" t="e">
        <f>IF(DEGREES(ACOS(SIN(RADIANS(G1279))*SIN(RADIANS(E1273))+COS(RADIANS(G1279))*COS(RADIANS(E1273))*COS(RADIANS(X1263))))&gt;90,0,$F$4*$F$5/E1272^2*(SIN(RADIANS(G1279))*SIN(RADIANS(E1273))+COS(RADIANS(G1279))*COS(RADIANS(E1273))*COS(RADIANS(X1263))))</f>
        <v>#DIV/0!</v>
      </c>
      <c r="Y1279" s="3" t="e">
        <f>IF(DEGREES(ACOS(SIN(RADIANS(G1279))*SIN(RADIANS(E1273))+COS(RADIANS(G1279))*COS(RADIANS(E1273))*COS(RADIANS(Y1263))))&gt;90,0,$F$4*$F$5/E1272^2*(SIN(RADIANS(G1279))*SIN(RADIANS(E1273))+COS(RADIANS(G1279))*COS(RADIANS(E1273))*COS(RADIANS(Y1263))))</f>
        <v>#DIV/0!</v>
      </c>
      <c r="Z1279" s="3" t="e">
        <f>IF(DEGREES(ACOS(SIN(RADIANS(G1279))*SIN(RADIANS(E1273))+COS(RADIANS(G1279))*COS(RADIANS(E1273))*COS(RADIANS(Z1263))))&gt;90,0,$F$4*$F$5/E1272^2*(SIN(RADIANS(G1279))*SIN(RADIANS(E1273))+COS(RADIANS(G1279))*COS(RADIANS(E1273))*COS(RADIANS(Z1263))))</f>
        <v>#DIV/0!</v>
      </c>
      <c r="AA1279" s="3" t="e">
        <f>IF(DEGREES(ACOS(SIN(RADIANS(G1279))*SIN(RADIANS(E1273))+COS(RADIANS(G1279))*COS(RADIANS(E1273))*COS(RADIANS(AA1263))))&gt;90,0,$F$4*$F$5/E1272^2*(SIN(RADIANS(G1279))*SIN(RADIANS(E1273))+COS(RADIANS(G1279))*COS(RADIANS(E1273))*COS(RADIANS(AA1263))))</f>
        <v>#DIV/0!</v>
      </c>
      <c r="AB1279" s="3" t="e">
        <f>IF(DEGREES(ACOS(SIN(RADIANS(G1279))*SIN(RADIANS(E1273))+COS(RADIANS(G1279))*COS(RADIANS(E1273))*COS(RADIANS(AB1263))))&gt;90,0,$F$4*$F$5/E1272^2*(SIN(RADIANS(G1279))*SIN(RADIANS(E1273))+COS(RADIANS(G1279))*COS(RADIANS(E1273))*COS(RADIANS(AB1263))))</f>
        <v>#DIV/0!</v>
      </c>
      <c r="AC1279" s="3" t="e">
        <f>IF(DEGREES(ACOS(SIN(RADIANS(G1279))*SIN(RADIANS(E1273))+COS(RADIANS(G1279))*COS(RADIANS(E1273))*COS(RADIANS(AC1263))))&gt;90,0,$F$4*$F$5/E1272^2*(SIN(RADIANS(G1279))*SIN(RADIANS(E1273))+COS(RADIANS(G1279))*COS(RADIANS(E1273))*COS(RADIANS(AC1263))))</f>
        <v>#DIV/0!</v>
      </c>
      <c r="AD1279" s="3" t="e">
        <f>IF(DEGREES(ACOS(SIN(RADIANS(G1279))*SIN(RADIANS(E1273))+COS(RADIANS(G1279))*COS(RADIANS(E1273))*COS(RADIANS(AD1263))))&gt;90,0,$F$4*$F$5/E1272^2*(SIN(RADIANS(G1279))*SIN(RADIANS(E1273))+COS(RADIANS(G1279))*COS(RADIANS(E1273))*COS(RADIANS(AD1263))))</f>
        <v>#DIV/0!</v>
      </c>
      <c r="AE1279" s="3" t="e">
        <f>IF(DEGREES(ACOS(SIN(RADIANS(G1279))*SIN(RADIANS(E1273))+COS(RADIANS(G1279))*COS(RADIANS(E1273))*COS(RADIANS(AE1263))))&gt;90,0,$F$4*$F$5/E1272^2*(SIN(RADIANS(G1279))*SIN(RADIANS(E1273))+COS(RADIANS(G1279))*COS(RADIANS(E1273))*COS(RADIANS(AE1263))))</f>
        <v>#DIV/0!</v>
      </c>
      <c r="AF1279" s="3" t="e">
        <f>IF(DEGREES(ACOS(SIN(RADIANS(G1279))*SIN(RADIANS(E1273))+COS(RADIANS(G1279))*COS(RADIANS(E1273))*COS(RADIANS(AF1263))))&gt;90,0,$F$4*$F$5/E1272^2*(SIN(RADIANS(G1279))*SIN(RADIANS(E1273))+COS(RADIANS(G1279))*COS(RADIANS(E1273))*COS(RADIANS(AF1263))))</f>
        <v>#DIV/0!</v>
      </c>
      <c r="AG1279" s="3" t="e">
        <f>IF(DEGREES(ACOS(SIN(RADIANS(G1279))*SIN(RADIANS(E1273))+COS(RADIANS(G1279))*COS(RADIANS(E1273))*COS(RADIANS(AG1263))))&gt;90,0,$F$4*$F$5/E1272^2*(SIN(RADIANS(G1279))*SIN(RADIANS(E1273))+COS(RADIANS(G1279))*COS(RADIANS(E1273))*COS(RADIANS(AG1263))))</f>
        <v>#DIV/0!</v>
      </c>
      <c r="AH1279" s="3" t="e">
        <f>IF(DEGREES(ACOS(SIN(RADIANS(G1279))*SIN(RADIANS(E1273))+COS(RADIANS(G1279))*COS(RADIANS(E1273))*COS(RADIANS(AH1263))))&gt;90,0,$F$4*$F$5/E1272^2*(SIN(RADIANS(G1279))*SIN(RADIANS(E1273))+COS(RADIANS(G1279))*COS(RADIANS(E1273))*COS(RADIANS(AH1263))))</f>
        <v>#DIV/0!</v>
      </c>
      <c r="AI1279" s="3" t="e">
        <f>IF(DEGREES(ACOS(SIN(RADIANS(G1279))*SIN(RADIANS(E1273))+COS(RADIANS(G1279))*COS(RADIANS(E1273))*COS(RADIANS(AI1263))))&gt;90,0,$F$4*$F$5/E1272^2*(SIN(RADIANS(G1279))*SIN(RADIANS(E1273))+COS(RADIANS(G1279))*COS(RADIANS(E1273))*COS(RADIANS(AI1263))))</f>
        <v>#DIV/0!</v>
      </c>
      <c r="AJ1279" s="3" t="e">
        <f>IF(DEGREES(ACOS(SIN(RADIANS(G1279))*SIN(RADIANS(E1273))+COS(RADIANS(G1279))*COS(RADIANS(E1273))*COS(RADIANS(AJ1263))))&gt;90,0,$F$4*$F$5/E1272^2*(SIN(RADIANS(G1279))*SIN(RADIANS(E1273))+COS(RADIANS(G1279))*COS(RADIANS(E1273))*COS(RADIANS(AJ1263))))</f>
        <v>#DIV/0!</v>
      </c>
      <c r="AK1279" s="3">
        <f>IF(DEGREES(ACOS(SIN(RADIANS(G1279))*SIN(RADIANS(E1273))+COS(RADIANS(G1279))*COS(RADIANS(E1273))*COS(RADIANS(AK1263))))&gt;90,0,$F$4*$F$5/E1272^2*(SIN(RADIANS(G1279))*SIN(RADIANS(E1273))+COS(RADIANS(G1279))*COS(RADIANS(E1273))*COS(RADIANS(AK1263))))</f>
        <v>0</v>
      </c>
      <c r="AL1279" s="3">
        <f>IF(DEGREES(ACOS(SIN(RADIANS(G1279))*SIN(RADIANS(E1273))+COS(RADIANS(G1279))*COS(RADIANS(E1273))*COS(RADIANS(AL1263))))&gt;90,0,$F$4*$F$5/E1272^2*(SIN(RADIANS(G1279))*SIN(RADIANS(E1273))+COS(RADIANS(G1279))*COS(RADIANS(E1273))*COS(RADIANS(AL1263))))</f>
        <v>0</v>
      </c>
      <c r="AM1279" s="3">
        <f>IF(DEGREES(ACOS(SIN(RADIANS(G1279))*SIN(RADIANS(E1273))+COS(RADIANS(G1279))*COS(RADIANS(E1273))*COS(RADIANS(AM1263))))&gt;90,0,$F$4*$F$5/E1272^2*(SIN(RADIANS(G1279))*SIN(RADIANS(E1273))+COS(RADIANS(G1279))*COS(RADIANS(E1273))*COS(RADIANS(AM1263))))</f>
        <v>0</v>
      </c>
      <c r="AN1279" s="3">
        <f>IF(DEGREES(ACOS(SIN(RADIANS(G1279))*SIN(RADIANS(E1273))+COS(RADIANS(G1279))*COS(RADIANS(E1273))*COS(RADIANS(AN1263))))&gt;90,0,$F$4*$F$5/E1272^2*(SIN(RADIANS(G1279))*SIN(RADIANS(E1273))+COS(RADIANS(G1279))*COS(RADIANS(E1273))*COS(RADIANS(AN1263))))</f>
        <v>0</v>
      </c>
      <c r="AO1279" s="3">
        <f>IF(DEGREES(ACOS(SIN(RADIANS(G1279))*SIN(RADIANS(E1273))+COS(RADIANS(G1279))*COS(RADIANS(E1273))*COS(RADIANS(AO1263))))&gt;90,0,$F$4*$F$5/E1272^2*(SIN(RADIANS(G1279))*SIN(RADIANS(E1273))+COS(RADIANS(G1279))*COS(RADIANS(E1273))*COS(RADIANS(AO1263))))</f>
        <v>0</v>
      </c>
      <c r="AP1279" s="3">
        <f>IF(DEGREES(ACOS(SIN(RADIANS(G1279))*SIN(RADIANS(E1273))+COS(RADIANS(G1279))*COS(RADIANS(E1273))*COS(RADIANS(AP1263))))&gt;90,0,$F$4*$F$5/E1272^2*(SIN(RADIANS(G1279))*SIN(RADIANS(E1273))+COS(RADIANS(G1279))*COS(RADIANS(E1273))*COS(RADIANS(AP1263))))</f>
        <v>0</v>
      </c>
      <c r="AQ1279" s="3">
        <f>IF(DEGREES(ACOS(SIN(RADIANS(G1279))*SIN(RADIANS(E1273))+COS(RADIANS(G1279))*COS(RADIANS(E1273))*COS(RADIANS(AQ1263))))&gt;90,0,$F$4*$F$5/E1272^2*(SIN(RADIANS(G1279))*SIN(RADIANS(E1273))+COS(RADIANS(G1279))*COS(RADIANS(E1273))*COS(RADIANS(AQ1263))))</f>
        <v>0</v>
      </c>
      <c r="AR1279" s="3">
        <f>IF(DEGREES(ACOS(SIN(RADIANS(G1279))*SIN(RADIANS(E1273))+COS(RADIANS(G1279))*COS(RADIANS(E1273))*COS(RADIANS(AR1263))))&gt;90,0,$F$4*$F$5/E1272^2*(SIN(RADIANS(G1279))*SIN(RADIANS(E1273))+COS(RADIANS(G1279))*COS(RADIANS(E1273))*COS(RADIANS(AR1263))))</f>
        <v>0</v>
      </c>
    </row>
    <row r="1280" spans="2:44" ht="15.75" customHeight="1" x14ac:dyDescent="0.2">
      <c r="G1280" s="3">
        <v>-60</v>
      </c>
      <c r="I1280" s="3">
        <f>IF(DEGREES(ACOS(SIN(RADIANS(G1280))*SIN(RADIANS(E1273))+COS(RADIANS(G1280))*COS(RADIANS(E1273))*COS(RADIANS(I1263))))&gt;90,0,$F$4*$F$5/E1272^2*(SIN(RADIANS(G1280))*SIN(RADIANS(E1273))+COS(RADIANS(G1280))*COS(RADIANS(E1273))*COS(RADIANS(I1263))))</f>
        <v>0</v>
      </c>
      <c r="J1280" s="3">
        <f>IF(DEGREES(ACOS(SIN(RADIANS(G1280))*SIN(RADIANS(E1273))+COS(RADIANS(G1280))*COS(RADIANS(E1273))*COS(RADIANS(J1263))))&gt;90,0,$F$4*$F$5/E1272^2*(SIN(RADIANS(G1280))*SIN(RADIANS(E1273))+COS(RADIANS(G1280))*COS(RADIANS(E1273))*COS(RADIANS(J1263))))</f>
        <v>0</v>
      </c>
      <c r="K1280" s="3">
        <f>IF(DEGREES(ACOS(SIN(RADIANS(G1280))*SIN(RADIANS(E1273))+COS(RADIANS(G1280))*COS(RADIANS(E1273))*COS(RADIANS(K1263))))&gt;90,0,$F$4*$F$5/E1272^2*(SIN(RADIANS(G1280))*SIN(RADIANS(E1273))+COS(RADIANS(G1280))*COS(RADIANS(E1273))*COS(RADIANS(K1263))))</f>
        <v>0</v>
      </c>
      <c r="L1280" s="3">
        <f>IF(DEGREES(ACOS(SIN(RADIANS(G1280))*SIN(RADIANS(E1273))+COS(RADIANS(G1280))*COS(RADIANS(E1273))*COS(RADIANS(L1263))))&gt;90,0,$F$4*$F$5/E1272^2*(SIN(RADIANS(G1280))*SIN(RADIANS(E1273))+COS(RADIANS(G1280))*COS(RADIANS(E1273))*COS(RADIANS(L1263))))</f>
        <v>0</v>
      </c>
      <c r="M1280" s="3">
        <f>IF(DEGREES(ACOS(SIN(RADIANS(G1280))*SIN(RADIANS(E1273))+COS(RADIANS(G1280))*COS(RADIANS(E1273))*COS(RADIANS(M1263))))&gt;90,0,$F$4*$F$5/E1272^2*(SIN(RADIANS(G1280))*SIN(RADIANS(E1273))+COS(RADIANS(G1280))*COS(RADIANS(E1273))*COS(RADIANS(M1263))))</f>
        <v>0</v>
      </c>
      <c r="N1280" s="3">
        <f>IF(DEGREES(ACOS(SIN(RADIANS(G1280))*SIN(RADIANS(E1273))+COS(RADIANS(G1280))*COS(RADIANS(E1273))*COS(RADIANS(N1263))))&gt;90,0,$F$4*$F$5/E1272^2*(SIN(RADIANS(G1280))*SIN(RADIANS(E1273))+COS(RADIANS(G1280))*COS(RADIANS(E1273))*COS(RADIANS(N1263))))</f>
        <v>0</v>
      </c>
      <c r="O1280" s="3">
        <f>IF(DEGREES(ACOS(SIN(RADIANS(G1280))*SIN(RADIANS(E1273))+COS(RADIANS(G1280))*COS(RADIANS(E1273))*COS(RADIANS(O1263))))&gt;90,0,$F$4*$F$5/E1272^2*(SIN(RADIANS(G1280))*SIN(RADIANS(E1273))+COS(RADIANS(G1280))*COS(RADIANS(E1273))*COS(RADIANS(O1263))))</f>
        <v>0</v>
      </c>
      <c r="P1280" s="3">
        <f>IF(DEGREES(ACOS(SIN(RADIANS(G1280))*SIN(RADIANS(E1273))+COS(RADIANS(G1280))*COS(RADIANS(E1273))*COS(RADIANS(P1263))))&gt;90,0,$F$4*$F$5/E1272^2*(SIN(RADIANS(G1280))*SIN(RADIANS(E1273))+COS(RADIANS(G1280))*COS(RADIANS(E1273))*COS(RADIANS(P1263))))</f>
        <v>0</v>
      </c>
      <c r="Q1280" s="3">
        <f>IF(DEGREES(ACOS(SIN(RADIANS(G1280))*SIN(RADIANS(E1273))+COS(RADIANS(G1280))*COS(RADIANS(E1273))*COS(RADIANS(Q1263))))&gt;90,0,$F$4*$F$5/E1272^2*(SIN(RADIANS(G1280))*SIN(RADIANS(E1273))+COS(RADIANS(G1280))*COS(RADIANS(E1273))*COS(RADIANS(Q1263))))</f>
        <v>0</v>
      </c>
      <c r="R1280" s="3" t="e">
        <f>IF(DEGREES(ACOS(SIN(RADIANS(G1280))*SIN(RADIANS(E1273))+COS(RADIANS(G1280))*COS(RADIANS(E1273))*COS(RADIANS(R1263))))&gt;90,0,$F$4*$F$5/E1272^2*(SIN(RADIANS(G1280))*SIN(RADIANS(E1273))+COS(RADIANS(G1280))*COS(RADIANS(E1273))*COS(RADIANS(R1263))))</f>
        <v>#DIV/0!</v>
      </c>
      <c r="S1280" s="3" t="e">
        <f>IF(DEGREES(ACOS(SIN(RADIANS(G1280))*SIN(RADIANS(E1273))+COS(RADIANS(G1280))*COS(RADIANS(E1273))*COS(RADIANS(S1263))))&gt;90,0,$F$4*$F$5/E1272^2*(SIN(RADIANS(G1280))*SIN(RADIANS(E1273))+COS(RADIANS(G1280))*COS(RADIANS(E1273))*COS(RADIANS(S1263))))</f>
        <v>#DIV/0!</v>
      </c>
      <c r="T1280" s="3" t="e">
        <f>IF(DEGREES(ACOS(SIN(RADIANS(G1280))*SIN(RADIANS(E1273))+COS(RADIANS(G1280))*COS(RADIANS(E1273))*COS(RADIANS(T1263))))&gt;90,0,$F$4*$F$5/E1272^2*(SIN(RADIANS(G1280))*SIN(RADIANS(E1273))+COS(RADIANS(G1280))*COS(RADIANS(E1273))*COS(RADIANS(T1263))))</f>
        <v>#DIV/0!</v>
      </c>
      <c r="U1280" s="3" t="e">
        <f>IF(DEGREES(ACOS(SIN(RADIANS(G1280))*SIN(RADIANS(E1273))+COS(RADIANS(G1280))*COS(RADIANS(E1273))*COS(RADIANS(U1263))))&gt;90,0,$F$4*$F$5/E1272^2*(SIN(RADIANS(G1280))*SIN(RADIANS(E1273))+COS(RADIANS(G1280))*COS(RADIANS(E1273))*COS(RADIANS(U1263))))</f>
        <v>#DIV/0!</v>
      </c>
      <c r="V1280" s="3" t="e">
        <f>IF(DEGREES(ACOS(SIN(RADIANS(G1280))*SIN(RADIANS(E1273))+COS(RADIANS(G1280))*COS(RADIANS(E1273))*COS(RADIANS(V1263))))&gt;90,0,$F$4*$F$5/E1272^2*(SIN(RADIANS(G1280))*SIN(RADIANS(E1273))+COS(RADIANS(G1280))*COS(RADIANS(E1273))*COS(RADIANS(V1263))))</f>
        <v>#DIV/0!</v>
      </c>
      <c r="W1280" s="3" t="e">
        <f>IF(DEGREES(ACOS(SIN(RADIANS(G1280))*SIN(RADIANS(E1273))+COS(RADIANS(G1280))*COS(RADIANS(E1273))*COS(RADIANS(W1263))))&gt;90,0,$F$4*$F$5/E1272^2*(SIN(RADIANS(G1280))*SIN(RADIANS(E1273))+COS(RADIANS(G1280))*COS(RADIANS(E1273))*COS(RADIANS(W1263))))</f>
        <v>#DIV/0!</v>
      </c>
      <c r="X1280" s="3" t="e">
        <f>IF(DEGREES(ACOS(SIN(RADIANS(G1280))*SIN(RADIANS(E1273))+COS(RADIANS(G1280))*COS(RADIANS(E1273))*COS(RADIANS(X1263))))&gt;90,0,$F$4*$F$5/E1272^2*(SIN(RADIANS(G1280))*SIN(RADIANS(E1273))+COS(RADIANS(G1280))*COS(RADIANS(E1273))*COS(RADIANS(X1263))))</f>
        <v>#DIV/0!</v>
      </c>
      <c r="Y1280" s="3" t="e">
        <f>IF(DEGREES(ACOS(SIN(RADIANS(G1280))*SIN(RADIANS(E1273))+COS(RADIANS(G1280))*COS(RADIANS(E1273))*COS(RADIANS(Y1263))))&gt;90,0,$F$4*$F$5/E1272^2*(SIN(RADIANS(G1280))*SIN(RADIANS(E1273))+COS(RADIANS(G1280))*COS(RADIANS(E1273))*COS(RADIANS(Y1263))))</f>
        <v>#DIV/0!</v>
      </c>
      <c r="Z1280" s="3" t="e">
        <f>IF(DEGREES(ACOS(SIN(RADIANS(G1280))*SIN(RADIANS(E1273))+COS(RADIANS(G1280))*COS(RADIANS(E1273))*COS(RADIANS(Z1263))))&gt;90,0,$F$4*$F$5/E1272^2*(SIN(RADIANS(G1280))*SIN(RADIANS(E1273))+COS(RADIANS(G1280))*COS(RADIANS(E1273))*COS(RADIANS(Z1263))))</f>
        <v>#DIV/0!</v>
      </c>
      <c r="AA1280" s="3" t="e">
        <f>IF(DEGREES(ACOS(SIN(RADIANS(G1280))*SIN(RADIANS(E1273))+COS(RADIANS(G1280))*COS(RADIANS(E1273))*COS(RADIANS(AA1263))))&gt;90,0,$F$4*$F$5/E1272^2*(SIN(RADIANS(G1280))*SIN(RADIANS(E1273))+COS(RADIANS(G1280))*COS(RADIANS(E1273))*COS(RADIANS(AA1263))))</f>
        <v>#DIV/0!</v>
      </c>
      <c r="AB1280" s="3" t="e">
        <f>IF(DEGREES(ACOS(SIN(RADIANS(G1280))*SIN(RADIANS(E1273))+COS(RADIANS(G1280))*COS(RADIANS(E1273))*COS(RADIANS(AB1263))))&gt;90,0,$F$4*$F$5/E1272^2*(SIN(RADIANS(G1280))*SIN(RADIANS(E1273))+COS(RADIANS(G1280))*COS(RADIANS(E1273))*COS(RADIANS(AB1263))))</f>
        <v>#DIV/0!</v>
      </c>
      <c r="AC1280" s="3" t="e">
        <f>IF(DEGREES(ACOS(SIN(RADIANS(G1280))*SIN(RADIANS(E1273))+COS(RADIANS(G1280))*COS(RADIANS(E1273))*COS(RADIANS(AC1263))))&gt;90,0,$F$4*$F$5/E1272^2*(SIN(RADIANS(G1280))*SIN(RADIANS(E1273))+COS(RADIANS(G1280))*COS(RADIANS(E1273))*COS(RADIANS(AC1263))))</f>
        <v>#DIV/0!</v>
      </c>
      <c r="AD1280" s="3" t="e">
        <f>IF(DEGREES(ACOS(SIN(RADIANS(G1280))*SIN(RADIANS(E1273))+COS(RADIANS(G1280))*COS(RADIANS(E1273))*COS(RADIANS(AD1263))))&gt;90,0,$F$4*$F$5/E1272^2*(SIN(RADIANS(G1280))*SIN(RADIANS(E1273))+COS(RADIANS(G1280))*COS(RADIANS(E1273))*COS(RADIANS(AD1263))))</f>
        <v>#DIV/0!</v>
      </c>
      <c r="AE1280" s="3" t="e">
        <f>IF(DEGREES(ACOS(SIN(RADIANS(G1280))*SIN(RADIANS(E1273))+COS(RADIANS(G1280))*COS(RADIANS(E1273))*COS(RADIANS(AE1263))))&gt;90,0,$F$4*$F$5/E1272^2*(SIN(RADIANS(G1280))*SIN(RADIANS(E1273))+COS(RADIANS(G1280))*COS(RADIANS(E1273))*COS(RADIANS(AE1263))))</f>
        <v>#DIV/0!</v>
      </c>
      <c r="AF1280" s="3" t="e">
        <f>IF(DEGREES(ACOS(SIN(RADIANS(G1280))*SIN(RADIANS(E1273))+COS(RADIANS(G1280))*COS(RADIANS(E1273))*COS(RADIANS(AF1263))))&gt;90,0,$F$4*$F$5/E1272^2*(SIN(RADIANS(G1280))*SIN(RADIANS(E1273))+COS(RADIANS(G1280))*COS(RADIANS(E1273))*COS(RADIANS(AF1263))))</f>
        <v>#DIV/0!</v>
      </c>
      <c r="AG1280" s="3" t="e">
        <f>IF(DEGREES(ACOS(SIN(RADIANS(G1280))*SIN(RADIANS(E1273))+COS(RADIANS(G1280))*COS(RADIANS(E1273))*COS(RADIANS(AG1263))))&gt;90,0,$F$4*$F$5/E1272^2*(SIN(RADIANS(G1280))*SIN(RADIANS(E1273))+COS(RADIANS(G1280))*COS(RADIANS(E1273))*COS(RADIANS(AG1263))))</f>
        <v>#DIV/0!</v>
      </c>
      <c r="AH1280" s="3" t="e">
        <f>IF(DEGREES(ACOS(SIN(RADIANS(G1280))*SIN(RADIANS(E1273))+COS(RADIANS(G1280))*COS(RADIANS(E1273))*COS(RADIANS(AH1263))))&gt;90,0,$F$4*$F$5/E1272^2*(SIN(RADIANS(G1280))*SIN(RADIANS(E1273))+COS(RADIANS(G1280))*COS(RADIANS(E1273))*COS(RADIANS(AH1263))))</f>
        <v>#DIV/0!</v>
      </c>
      <c r="AI1280" s="3" t="e">
        <f>IF(DEGREES(ACOS(SIN(RADIANS(G1280))*SIN(RADIANS(E1273))+COS(RADIANS(G1280))*COS(RADIANS(E1273))*COS(RADIANS(AI1263))))&gt;90,0,$F$4*$F$5/E1272^2*(SIN(RADIANS(G1280))*SIN(RADIANS(E1273))+COS(RADIANS(G1280))*COS(RADIANS(E1273))*COS(RADIANS(AI1263))))</f>
        <v>#DIV/0!</v>
      </c>
      <c r="AJ1280" s="3" t="e">
        <f>IF(DEGREES(ACOS(SIN(RADIANS(G1280))*SIN(RADIANS(E1273))+COS(RADIANS(G1280))*COS(RADIANS(E1273))*COS(RADIANS(AJ1263))))&gt;90,0,$F$4*$F$5/E1272^2*(SIN(RADIANS(G1280))*SIN(RADIANS(E1273))+COS(RADIANS(G1280))*COS(RADIANS(E1273))*COS(RADIANS(AJ1263))))</f>
        <v>#DIV/0!</v>
      </c>
      <c r="AK1280" s="3">
        <f>IF(DEGREES(ACOS(SIN(RADIANS(G1280))*SIN(RADIANS(E1273))+COS(RADIANS(G1280))*COS(RADIANS(E1273))*COS(RADIANS(AK1263))))&gt;90,0,$F$4*$F$5/E1272^2*(SIN(RADIANS(G1280))*SIN(RADIANS(E1273))+COS(RADIANS(G1280))*COS(RADIANS(E1273))*COS(RADIANS(AK1263))))</f>
        <v>0</v>
      </c>
      <c r="AL1280" s="3">
        <f>IF(DEGREES(ACOS(SIN(RADIANS(G1280))*SIN(RADIANS(E1273))+COS(RADIANS(G1280))*COS(RADIANS(E1273))*COS(RADIANS(AL1263))))&gt;90,0,$F$4*$F$5/E1272^2*(SIN(RADIANS(G1280))*SIN(RADIANS(E1273))+COS(RADIANS(G1280))*COS(RADIANS(E1273))*COS(RADIANS(AL1263))))</f>
        <v>0</v>
      </c>
      <c r="AM1280" s="3">
        <f>IF(DEGREES(ACOS(SIN(RADIANS(G1280))*SIN(RADIANS(E1273))+COS(RADIANS(G1280))*COS(RADIANS(E1273))*COS(RADIANS(AM1263))))&gt;90,0,$F$4*$F$5/E1272^2*(SIN(RADIANS(G1280))*SIN(RADIANS(E1273))+COS(RADIANS(G1280))*COS(RADIANS(E1273))*COS(RADIANS(AM1263))))</f>
        <v>0</v>
      </c>
      <c r="AN1280" s="3">
        <f>IF(DEGREES(ACOS(SIN(RADIANS(G1280))*SIN(RADIANS(E1273))+COS(RADIANS(G1280))*COS(RADIANS(E1273))*COS(RADIANS(AN1263))))&gt;90,0,$F$4*$F$5/E1272^2*(SIN(RADIANS(G1280))*SIN(RADIANS(E1273))+COS(RADIANS(G1280))*COS(RADIANS(E1273))*COS(RADIANS(AN1263))))</f>
        <v>0</v>
      </c>
      <c r="AO1280" s="3">
        <f>IF(DEGREES(ACOS(SIN(RADIANS(G1280))*SIN(RADIANS(E1273))+COS(RADIANS(G1280))*COS(RADIANS(E1273))*COS(RADIANS(AO1263))))&gt;90,0,$F$4*$F$5/E1272^2*(SIN(RADIANS(G1280))*SIN(RADIANS(E1273))+COS(RADIANS(G1280))*COS(RADIANS(E1273))*COS(RADIANS(AO1263))))</f>
        <v>0</v>
      </c>
      <c r="AP1280" s="3">
        <f>IF(DEGREES(ACOS(SIN(RADIANS(G1280))*SIN(RADIANS(E1273))+COS(RADIANS(G1280))*COS(RADIANS(E1273))*COS(RADIANS(AP1263))))&gt;90,0,$F$4*$F$5/E1272^2*(SIN(RADIANS(G1280))*SIN(RADIANS(E1273))+COS(RADIANS(G1280))*COS(RADIANS(E1273))*COS(RADIANS(AP1263))))</f>
        <v>0</v>
      </c>
      <c r="AQ1280" s="3">
        <f>IF(DEGREES(ACOS(SIN(RADIANS(G1280))*SIN(RADIANS(E1273))+COS(RADIANS(G1280))*COS(RADIANS(E1273))*COS(RADIANS(AQ1263))))&gt;90,0,$F$4*$F$5/E1272^2*(SIN(RADIANS(G1280))*SIN(RADIANS(E1273))+COS(RADIANS(G1280))*COS(RADIANS(E1273))*COS(RADIANS(AQ1263))))</f>
        <v>0</v>
      </c>
      <c r="AR1280" s="3">
        <f>IF(DEGREES(ACOS(SIN(RADIANS(G1280))*SIN(RADIANS(E1273))+COS(RADIANS(G1280))*COS(RADIANS(E1273))*COS(RADIANS(AR1263))))&gt;90,0,$F$4*$F$5/E1272^2*(SIN(RADIANS(G1280))*SIN(RADIANS(E1273))+COS(RADIANS(G1280))*COS(RADIANS(E1273))*COS(RADIANS(AR1263))))</f>
        <v>0</v>
      </c>
    </row>
    <row r="1281" spans="2:44" ht="15.75" customHeight="1" x14ac:dyDescent="0.2">
      <c r="G1281" s="3">
        <v>-70</v>
      </c>
      <c r="I1281" s="3">
        <f>IF(DEGREES(ACOS(SIN(RADIANS(G1281))*SIN(RADIANS(E1273))+COS(RADIANS(G1281))*COS(RADIANS(E1273))*COS(RADIANS(I1263))))&gt;90,0,$F$4*$F$5/E1272^2*(SIN(RADIANS(G1281))*SIN(RADIANS(E1273))+COS(RADIANS(G1281))*COS(RADIANS(E1273))*COS(RADIANS(I1263))))</f>
        <v>0</v>
      </c>
      <c r="J1281" s="3">
        <f>IF(DEGREES(ACOS(SIN(RADIANS(G1281))*SIN(RADIANS(E1273))+COS(RADIANS(G1281))*COS(RADIANS(E1273))*COS(RADIANS(J1263))))&gt;90,0,$F$4*$F$5/E1272^2*(SIN(RADIANS(G1281))*SIN(RADIANS(E1273))+COS(RADIANS(G1281))*COS(RADIANS(E1273))*COS(RADIANS(J1263))))</f>
        <v>0</v>
      </c>
      <c r="K1281" s="3">
        <f>IF(DEGREES(ACOS(SIN(RADIANS(G1281))*SIN(RADIANS(E1273))+COS(RADIANS(G1281))*COS(RADIANS(E1273))*COS(RADIANS(K1263))))&gt;90,0,$F$4*$F$5/E1272^2*(SIN(RADIANS(G1281))*SIN(RADIANS(E1273))+COS(RADIANS(G1281))*COS(RADIANS(E1273))*COS(RADIANS(K1263))))</f>
        <v>0</v>
      </c>
      <c r="L1281" s="3">
        <f>IF(DEGREES(ACOS(SIN(RADIANS(G1281))*SIN(RADIANS(E1273))+COS(RADIANS(G1281))*COS(RADIANS(E1273))*COS(RADIANS(L1263))))&gt;90,0,$F$4*$F$5/E1272^2*(SIN(RADIANS(G1281))*SIN(RADIANS(E1273))+COS(RADIANS(G1281))*COS(RADIANS(E1273))*COS(RADIANS(L1263))))</f>
        <v>0</v>
      </c>
      <c r="M1281" s="3">
        <f>IF(DEGREES(ACOS(SIN(RADIANS(G1281))*SIN(RADIANS(E1273))+COS(RADIANS(G1281))*COS(RADIANS(E1273))*COS(RADIANS(M1263))))&gt;90,0,$F$4*$F$5/E1272^2*(SIN(RADIANS(G1281))*SIN(RADIANS(E1273))+COS(RADIANS(G1281))*COS(RADIANS(E1273))*COS(RADIANS(M1263))))</f>
        <v>0</v>
      </c>
      <c r="N1281" s="3">
        <f>IF(DEGREES(ACOS(SIN(RADIANS(G1281))*SIN(RADIANS(E1273))+COS(RADIANS(G1281))*COS(RADIANS(E1273))*COS(RADIANS(N1263))))&gt;90,0,$F$4*$F$5/E1272^2*(SIN(RADIANS(G1281))*SIN(RADIANS(E1273))+COS(RADIANS(G1281))*COS(RADIANS(E1273))*COS(RADIANS(N1263))))</f>
        <v>0</v>
      </c>
      <c r="O1281" s="3">
        <f>IF(DEGREES(ACOS(SIN(RADIANS(G1281))*SIN(RADIANS(E1273))+COS(RADIANS(G1281))*COS(RADIANS(E1273))*COS(RADIANS(O1263))))&gt;90,0,$F$4*$F$5/E1272^2*(SIN(RADIANS(G1281))*SIN(RADIANS(E1273))+COS(RADIANS(G1281))*COS(RADIANS(E1273))*COS(RADIANS(O1263))))</f>
        <v>0</v>
      </c>
      <c r="P1281" s="3">
        <f>IF(DEGREES(ACOS(SIN(RADIANS(G1281))*SIN(RADIANS(E1273))+COS(RADIANS(G1281))*COS(RADIANS(E1273))*COS(RADIANS(P1263))))&gt;90,0,$F$4*$F$5/E1272^2*(SIN(RADIANS(G1281))*SIN(RADIANS(E1273))+COS(RADIANS(G1281))*COS(RADIANS(E1273))*COS(RADIANS(P1263))))</f>
        <v>0</v>
      </c>
      <c r="Q1281" s="3">
        <f>IF(DEGREES(ACOS(SIN(RADIANS(G1281))*SIN(RADIANS(E1273))+COS(RADIANS(G1281))*COS(RADIANS(E1273))*COS(RADIANS(Q1263))))&gt;90,0,$F$4*$F$5/E1272^2*(SIN(RADIANS(G1281))*SIN(RADIANS(E1273))+COS(RADIANS(G1281))*COS(RADIANS(E1273))*COS(RADIANS(Q1263))))</f>
        <v>0</v>
      </c>
      <c r="R1281" s="3" t="e">
        <f>IF(DEGREES(ACOS(SIN(RADIANS(G1281))*SIN(RADIANS(E1273))+COS(RADIANS(G1281))*COS(RADIANS(E1273))*COS(RADIANS(R1263))))&gt;90,0,$F$4*$F$5/E1272^2*(SIN(RADIANS(G1281))*SIN(RADIANS(E1273))+COS(RADIANS(G1281))*COS(RADIANS(E1273))*COS(RADIANS(R1263))))</f>
        <v>#DIV/0!</v>
      </c>
      <c r="S1281" s="3" t="e">
        <f>IF(DEGREES(ACOS(SIN(RADIANS(G1281))*SIN(RADIANS(E1273))+COS(RADIANS(G1281))*COS(RADIANS(E1273))*COS(RADIANS(S1263))))&gt;90,0,$F$4*$F$5/E1272^2*(SIN(RADIANS(G1281))*SIN(RADIANS(E1273))+COS(RADIANS(G1281))*COS(RADIANS(E1273))*COS(RADIANS(S1263))))</f>
        <v>#DIV/0!</v>
      </c>
      <c r="T1281" s="3" t="e">
        <f>IF(DEGREES(ACOS(SIN(RADIANS(G1281))*SIN(RADIANS(E1273))+COS(RADIANS(G1281))*COS(RADIANS(E1273))*COS(RADIANS(T1263))))&gt;90,0,$F$4*$F$5/E1272^2*(SIN(RADIANS(G1281))*SIN(RADIANS(E1273))+COS(RADIANS(G1281))*COS(RADIANS(E1273))*COS(RADIANS(T1263))))</f>
        <v>#DIV/0!</v>
      </c>
      <c r="U1281" s="3" t="e">
        <f>IF(DEGREES(ACOS(SIN(RADIANS(G1281))*SIN(RADIANS(E1273))+COS(RADIANS(G1281))*COS(RADIANS(E1273))*COS(RADIANS(U1263))))&gt;90,0,$F$4*$F$5/E1272^2*(SIN(RADIANS(G1281))*SIN(RADIANS(E1273))+COS(RADIANS(G1281))*COS(RADIANS(E1273))*COS(RADIANS(U1263))))</f>
        <v>#DIV/0!</v>
      </c>
      <c r="V1281" s="3" t="e">
        <f>IF(DEGREES(ACOS(SIN(RADIANS(G1281))*SIN(RADIANS(E1273))+COS(RADIANS(G1281))*COS(RADIANS(E1273))*COS(RADIANS(V1263))))&gt;90,0,$F$4*$F$5/E1272^2*(SIN(RADIANS(G1281))*SIN(RADIANS(E1273))+COS(RADIANS(G1281))*COS(RADIANS(E1273))*COS(RADIANS(V1263))))</f>
        <v>#DIV/0!</v>
      </c>
      <c r="W1281" s="3" t="e">
        <f>IF(DEGREES(ACOS(SIN(RADIANS(G1281))*SIN(RADIANS(E1273))+COS(RADIANS(G1281))*COS(RADIANS(E1273))*COS(RADIANS(W1263))))&gt;90,0,$F$4*$F$5/E1272^2*(SIN(RADIANS(G1281))*SIN(RADIANS(E1273))+COS(RADIANS(G1281))*COS(RADIANS(E1273))*COS(RADIANS(W1263))))</f>
        <v>#DIV/0!</v>
      </c>
      <c r="X1281" s="3" t="e">
        <f>IF(DEGREES(ACOS(SIN(RADIANS(G1281))*SIN(RADIANS(E1273))+COS(RADIANS(G1281))*COS(RADIANS(E1273))*COS(RADIANS(X1263))))&gt;90,0,$F$4*$F$5/E1272^2*(SIN(RADIANS(G1281))*SIN(RADIANS(E1273))+COS(RADIANS(G1281))*COS(RADIANS(E1273))*COS(RADIANS(X1263))))</f>
        <v>#DIV/0!</v>
      </c>
      <c r="Y1281" s="3" t="e">
        <f>IF(DEGREES(ACOS(SIN(RADIANS(G1281))*SIN(RADIANS(E1273))+COS(RADIANS(G1281))*COS(RADIANS(E1273))*COS(RADIANS(Y1263))))&gt;90,0,$F$4*$F$5/E1272^2*(SIN(RADIANS(G1281))*SIN(RADIANS(E1273))+COS(RADIANS(G1281))*COS(RADIANS(E1273))*COS(RADIANS(Y1263))))</f>
        <v>#DIV/0!</v>
      </c>
      <c r="Z1281" s="3" t="e">
        <f>IF(DEGREES(ACOS(SIN(RADIANS(G1281))*SIN(RADIANS(E1273))+COS(RADIANS(G1281))*COS(RADIANS(E1273))*COS(RADIANS(Z1263))))&gt;90,0,$F$4*$F$5/E1272^2*(SIN(RADIANS(G1281))*SIN(RADIANS(E1273))+COS(RADIANS(G1281))*COS(RADIANS(E1273))*COS(RADIANS(Z1263))))</f>
        <v>#DIV/0!</v>
      </c>
      <c r="AA1281" s="3" t="e">
        <f>IF(DEGREES(ACOS(SIN(RADIANS(G1281))*SIN(RADIANS(E1273))+COS(RADIANS(G1281))*COS(RADIANS(E1273))*COS(RADIANS(AA1263))))&gt;90,0,$F$4*$F$5/E1272^2*(SIN(RADIANS(G1281))*SIN(RADIANS(E1273))+COS(RADIANS(G1281))*COS(RADIANS(E1273))*COS(RADIANS(AA1263))))</f>
        <v>#DIV/0!</v>
      </c>
      <c r="AB1281" s="3" t="e">
        <f>IF(DEGREES(ACOS(SIN(RADIANS(G1281))*SIN(RADIANS(E1273))+COS(RADIANS(G1281))*COS(RADIANS(E1273))*COS(RADIANS(AB1263))))&gt;90,0,$F$4*$F$5/E1272^2*(SIN(RADIANS(G1281))*SIN(RADIANS(E1273))+COS(RADIANS(G1281))*COS(RADIANS(E1273))*COS(RADIANS(AB1263))))</f>
        <v>#DIV/0!</v>
      </c>
      <c r="AC1281" s="3" t="e">
        <f>IF(DEGREES(ACOS(SIN(RADIANS(G1281))*SIN(RADIANS(E1273))+COS(RADIANS(G1281))*COS(RADIANS(E1273))*COS(RADIANS(AC1263))))&gt;90,0,$F$4*$F$5/E1272^2*(SIN(RADIANS(G1281))*SIN(RADIANS(E1273))+COS(RADIANS(G1281))*COS(RADIANS(E1273))*COS(RADIANS(AC1263))))</f>
        <v>#DIV/0!</v>
      </c>
      <c r="AD1281" s="3" t="e">
        <f>IF(DEGREES(ACOS(SIN(RADIANS(G1281))*SIN(RADIANS(E1273))+COS(RADIANS(G1281))*COS(RADIANS(E1273))*COS(RADIANS(AD1263))))&gt;90,0,$F$4*$F$5/E1272^2*(SIN(RADIANS(G1281))*SIN(RADIANS(E1273))+COS(RADIANS(G1281))*COS(RADIANS(E1273))*COS(RADIANS(AD1263))))</f>
        <v>#DIV/0!</v>
      </c>
      <c r="AE1281" s="3" t="e">
        <f>IF(DEGREES(ACOS(SIN(RADIANS(G1281))*SIN(RADIANS(E1273))+COS(RADIANS(G1281))*COS(RADIANS(E1273))*COS(RADIANS(AE1263))))&gt;90,0,$F$4*$F$5/E1272^2*(SIN(RADIANS(G1281))*SIN(RADIANS(E1273))+COS(RADIANS(G1281))*COS(RADIANS(E1273))*COS(RADIANS(AE1263))))</f>
        <v>#DIV/0!</v>
      </c>
      <c r="AF1281" s="3" t="e">
        <f>IF(DEGREES(ACOS(SIN(RADIANS(G1281))*SIN(RADIANS(E1273))+COS(RADIANS(G1281))*COS(RADIANS(E1273))*COS(RADIANS(AF1263))))&gt;90,0,$F$4*$F$5/E1272^2*(SIN(RADIANS(G1281))*SIN(RADIANS(E1273))+COS(RADIANS(G1281))*COS(RADIANS(E1273))*COS(RADIANS(AF1263))))</f>
        <v>#DIV/0!</v>
      </c>
      <c r="AG1281" s="3" t="e">
        <f>IF(DEGREES(ACOS(SIN(RADIANS(G1281))*SIN(RADIANS(E1273))+COS(RADIANS(G1281))*COS(RADIANS(E1273))*COS(RADIANS(AG1263))))&gt;90,0,$F$4*$F$5/E1272^2*(SIN(RADIANS(G1281))*SIN(RADIANS(E1273))+COS(RADIANS(G1281))*COS(RADIANS(E1273))*COS(RADIANS(AG1263))))</f>
        <v>#DIV/0!</v>
      </c>
      <c r="AH1281" s="3" t="e">
        <f>IF(DEGREES(ACOS(SIN(RADIANS(G1281))*SIN(RADIANS(E1273))+COS(RADIANS(G1281))*COS(RADIANS(E1273))*COS(RADIANS(AH1263))))&gt;90,0,$F$4*$F$5/E1272^2*(SIN(RADIANS(G1281))*SIN(RADIANS(E1273))+COS(RADIANS(G1281))*COS(RADIANS(E1273))*COS(RADIANS(AH1263))))</f>
        <v>#DIV/0!</v>
      </c>
      <c r="AI1281" s="3" t="e">
        <f>IF(DEGREES(ACOS(SIN(RADIANS(G1281))*SIN(RADIANS(E1273))+COS(RADIANS(G1281))*COS(RADIANS(E1273))*COS(RADIANS(AI1263))))&gt;90,0,$F$4*$F$5/E1272^2*(SIN(RADIANS(G1281))*SIN(RADIANS(E1273))+COS(RADIANS(G1281))*COS(RADIANS(E1273))*COS(RADIANS(AI1263))))</f>
        <v>#DIV/0!</v>
      </c>
      <c r="AJ1281" s="3" t="e">
        <f>IF(DEGREES(ACOS(SIN(RADIANS(G1281))*SIN(RADIANS(E1273))+COS(RADIANS(G1281))*COS(RADIANS(E1273))*COS(RADIANS(AJ1263))))&gt;90,0,$F$4*$F$5/E1272^2*(SIN(RADIANS(G1281))*SIN(RADIANS(E1273))+COS(RADIANS(G1281))*COS(RADIANS(E1273))*COS(RADIANS(AJ1263))))</f>
        <v>#DIV/0!</v>
      </c>
      <c r="AK1281" s="3">
        <f>IF(DEGREES(ACOS(SIN(RADIANS(G1281))*SIN(RADIANS(E1273))+COS(RADIANS(G1281))*COS(RADIANS(E1273))*COS(RADIANS(AK1263))))&gt;90,0,$F$4*$F$5/E1272^2*(SIN(RADIANS(G1281))*SIN(RADIANS(E1273))+COS(RADIANS(G1281))*COS(RADIANS(E1273))*COS(RADIANS(AK1263))))</f>
        <v>0</v>
      </c>
      <c r="AL1281" s="3">
        <f>IF(DEGREES(ACOS(SIN(RADIANS(G1281))*SIN(RADIANS(E1273))+COS(RADIANS(G1281))*COS(RADIANS(E1273))*COS(RADIANS(AL1263))))&gt;90,0,$F$4*$F$5/E1272^2*(SIN(RADIANS(G1281))*SIN(RADIANS(E1273))+COS(RADIANS(G1281))*COS(RADIANS(E1273))*COS(RADIANS(AL1263))))</f>
        <v>0</v>
      </c>
      <c r="AM1281" s="3">
        <f>IF(DEGREES(ACOS(SIN(RADIANS(G1281))*SIN(RADIANS(E1273))+COS(RADIANS(G1281))*COS(RADIANS(E1273))*COS(RADIANS(AM1263))))&gt;90,0,$F$4*$F$5/E1272^2*(SIN(RADIANS(G1281))*SIN(RADIANS(E1273))+COS(RADIANS(G1281))*COS(RADIANS(E1273))*COS(RADIANS(AM1263))))</f>
        <v>0</v>
      </c>
      <c r="AN1281" s="3">
        <f>IF(DEGREES(ACOS(SIN(RADIANS(G1281))*SIN(RADIANS(E1273))+COS(RADIANS(G1281))*COS(RADIANS(E1273))*COS(RADIANS(AN1263))))&gt;90,0,$F$4*$F$5/E1272^2*(SIN(RADIANS(G1281))*SIN(RADIANS(E1273))+COS(RADIANS(G1281))*COS(RADIANS(E1273))*COS(RADIANS(AN1263))))</f>
        <v>0</v>
      </c>
      <c r="AO1281" s="3">
        <f>IF(DEGREES(ACOS(SIN(RADIANS(G1281))*SIN(RADIANS(E1273))+COS(RADIANS(G1281))*COS(RADIANS(E1273))*COS(RADIANS(AO1263))))&gt;90,0,$F$4*$F$5/E1272^2*(SIN(RADIANS(G1281))*SIN(RADIANS(E1273))+COS(RADIANS(G1281))*COS(RADIANS(E1273))*COS(RADIANS(AO1263))))</f>
        <v>0</v>
      </c>
      <c r="AP1281" s="3">
        <f>IF(DEGREES(ACOS(SIN(RADIANS(G1281))*SIN(RADIANS(E1273))+COS(RADIANS(G1281))*COS(RADIANS(E1273))*COS(RADIANS(AP1263))))&gt;90,0,$F$4*$F$5/E1272^2*(SIN(RADIANS(G1281))*SIN(RADIANS(E1273))+COS(RADIANS(G1281))*COS(RADIANS(E1273))*COS(RADIANS(AP1263))))</f>
        <v>0</v>
      </c>
      <c r="AQ1281" s="3">
        <f>IF(DEGREES(ACOS(SIN(RADIANS(G1281))*SIN(RADIANS(E1273))+COS(RADIANS(G1281))*COS(RADIANS(E1273))*COS(RADIANS(AQ1263))))&gt;90,0,$F$4*$F$5/E1272^2*(SIN(RADIANS(G1281))*SIN(RADIANS(E1273))+COS(RADIANS(G1281))*COS(RADIANS(E1273))*COS(RADIANS(AQ1263))))</f>
        <v>0</v>
      </c>
      <c r="AR1281" s="3">
        <f>IF(DEGREES(ACOS(SIN(RADIANS(G1281))*SIN(RADIANS(E1273))+COS(RADIANS(G1281))*COS(RADIANS(E1273))*COS(RADIANS(AR1263))))&gt;90,0,$F$4*$F$5/E1272^2*(SIN(RADIANS(G1281))*SIN(RADIANS(E1273))+COS(RADIANS(G1281))*COS(RADIANS(E1273))*COS(RADIANS(AR1263))))</f>
        <v>0</v>
      </c>
    </row>
    <row r="1282" spans="2:44" ht="15.75" customHeight="1" x14ac:dyDescent="0.2">
      <c r="G1282" s="3">
        <v>-80</v>
      </c>
      <c r="I1282" s="3">
        <f>IF(DEGREES(ACOS(SIN(RADIANS(G1282))*SIN(RADIANS(E1273))+COS(RADIANS(G1282))*COS(RADIANS(E1273))*COS(RADIANS(I1263))))&gt;90,0,$F$4*$F$5/E1272^2*(SIN(RADIANS(G1282))*SIN(RADIANS(E1273))+COS(RADIANS(G1282))*COS(RADIANS(E1273))*COS(RADIANS(I1263))))</f>
        <v>0</v>
      </c>
      <c r="J1282" s="3">
        <f>IF(DEGREES(ACOS(SIN(RADIANS(G1282))*SIN(RADIANS(E1273))+COS(RADIANS(G1282))*COS(RADIANS(E1273))*COS(RADIANS(J1263))))&gt;90,0,$F$4*$F$5/E1272^2*(SIN(RADIANS(G1282))*SIN(RADIANS(E1273))+COS(RADIANS(G1282))*COS(RADIANS(E1273))*COS(RADIANS(J1263))))</f>
        <v>0</v>
      </c>
      <c r="K1282" s="3">
        <f>IF(DEGREES(ACOS(SIN(RADIANS(G1282))*SIN(RADIANS(E1273))+COS(RADIANS(G1282))*COS(RADIANS(E1273))*COS(RADIANS(K1263))))&gt;90,0,$F$4*$F$5/E1272^2*(SIN(RADIANS(G1282))*SIN(RADIANS(E1273))+COS(RADIANS(G1282))*COS(RADIANS(E1273))*COS(RADIANS(K1263))))</f>
        <v>0</v>
      </c>
      <c r="L1282" s="3">
        <f>IF(DEGREES(ACOS(SIN(RADIANS(G1282))*SIN(RADIANS(E1273))+COS(RADIANS(G1282))*COS(RADIANS(E1273))*COS(RADIANS(L1263))))&gt;90,0,$F$4*$F$5/E1272^2*(SIN(RADIANS(G1282))*SIN(RADIANS(E1273))+COS(RADIANS(G1282))*COS(RADIANS(E1273))*COS(RADIANS(L1263))))</f>
        <v>0</v>
      </c>
      <c r="M1282" s="3">
        <f>IF(DEGREES(ACOS(SIN(RADIANS(G1282))*SIN(RADIANS(E1273))+COS(RADIANS(G1282))*COS(RADIANS(E1273))*COS(RADIANS(M1263))))&gt;90,0,$F$4*$F$5/E1272^2*(SIN(RADIANS(G1282))*SIN(RADIANS(E1273))+COS(RADIANS(G1282))*COS(RADIANS(E1273))*COS(RADIANS(M1263))))</f>
        <v>0</v>
      </c>
      <c r="N1282" s="3">
        <f>IF(DEGREES(ACOS(SIN(RADIANS(G1282))*SIN(RADIANS(E1273))+COS(RADIANS(G1282))*COS(RADIANS(E1273))*COS(RADIANS(N1263))))&gt;90,0,$F$4*$F$5/E1272^2*(SIN(RADIANS(G1282))*SIN(RADIANS(E1273))+COS(RADIANS(G1282))*COS(RADIANS(E1273))*COS(RADIANS(N1263))))</f>
        <v>0</v>
      </c>
      <c r="O1282" s="3">
        <f>IF(DEGREES(ACOS(SIN(RADIANS(G1282))*SIN(RADIANS(E1273))+COS(RADIANS(G1282))*COS(RADIANS(E1273))*COS(RADIANS(O1263))))&gt;90,0,$F$4*$F$5/E1272^2*(SIN(RADIANS(G1282))*SIN(RADIANS(E1273))+COS(RADIANS(G1282))*COS(RADIANS(E1273))*COS(RADIANS(O1263))))</f>
        <v>0</v>
      </c>
      <c r="P1282" s="3">
        <f>IF(DEGREES(ACOS(SIN(RADIANS(G1282))*SIN(RADIANS(E1273))+COS(RADIANS(G1282))*COS(RADIANS(E1273))*COS(RADIANS(P1263))))&gt;90,0,$F$4*$F$5/E1272^2*(SIN(RADIANS(G1282))*SIN(RADIANS(E1273))+COS(RADIANS(G1282))*COS(RADIANS(E1273))*COS(RADIANS(P1263))))</f>
        <v>0</v>
      </c>
      <c r="Q1282" s="3">
        <f>IF(DEGREES(ACOS(SIN(RADIANS(G1282))*SIN(RADIANS(E1273))+COS(RADIANS(G1282))*COS(RADIANS(E1273))*COS(RADIANS(Q1263))))&gt;90,0,$F$4*$F$5/E1272^2*(SIN(RADIANS(G1282))*SIN(RADIANS(E1273))+COS(RADIANS(G1282))*COS(RADIANS(E1273))*COS(RADIANS(Q1263))))</f>
        <v>0</v>
      </c>
      <c r="R1282" s="3" t="e">
        <f>IF(DEGREES(ACOS(SIN(RADIANS(G1282))*SIN(RADIANS(E1273))+COS(RADIANS(G1282))*COS(RADIANS(E1273))*COS(RADIANS(R1263))))&gt;90,0,$F$4*$F$5/E1272^2*(SIN(RADIANS(G1282))*SIN(RADIANS(E1273))+COS(RADIANS(G1282))*COS(RADIANS(E1273))*COS(RADIANS(R1263))))</f>
        <v>#DIV/0!</v>
      </c>
      <c r="S1282" s="3" t="e">
        <f>IF(DEGREES(ACOS(SIN(RADIANS(G1282))*SIN(RADIANS(E1273))+COS(RADIANS(G1282))*COS(RADIANS(E1273))*COS(RADIANS(S1263))))&gt;90,0,$F$4*$F$5/E1272^2*(SIN(RADIANS(G1282))*SIN(RADIANS(E1273))+COS(RADIANS(G1282))*COS(RADIANS(E1273))*COS(RADIANS(S1263))))</f>
        <v>#DIV/0!</v>
      </c>
      <c r="T1282" s="3" t="e">
        <f>IF(DEGREES(ACOS(SIN(RADIANS(G1282))*SIN(RADIANS(E1273))+COS(RADIANS(G1282))*COS(RADIANS(E1273))*COS(RADIANS(T1263))))&gt;90,0,$F$4*$F$5/E1272^2*(SIN(RADIANS(G1282))*SIN(RADIANS(E1273))+COS(RADIANS(G1282))*COS(RADIANS(E1273))*COS(RADIANS(T1263))))</f>
        <v>#DIV/0!</v>
      </c>
      <c r="U1282" s="3" t="e">
        <f>IF(DEGREES(ACOS(SIN(RADIANS(G1282))*SIN(RADIANS(E1273))+COS(RADIANS(G1282))*COS(RADIANS(E1273))*COS(RADIANS(U1263))))&gt;90,0,$F$4*$F$5/E1272^2*(SIN(RADIANS(G1282))*SIN(RADIANS(E1273))+COS(RADIANS(G1282))*COS(RADIANS(E1273))*COS(RADIANS(U1263))))</f>
        <v>#DIV/0!</v>
      </c>
      <c r="V1282" s="3" t="e">
        <f>IF(DEGREES(ACOS(SIN(RADIANS(G1282))*SIN(RADIANS(E1273))+COS(RADIANS(G1282))*COS(RADIANS(E1273))*COS(RADIANS(V1263))))&gt;90,0,$F$4*$F$5/E1272^2*(SIN(RADIANS(G1282))*SIN(RADIANS(E1273))+COS(RADIANS(G1282))*COS(RADIANS(E1273))*COS(RADIANS(V1263))))</f>
        <v>#DIV/0!</v>
      </c>
      <c r="W1282" s="3" t="e">
        <f>IF(DEGREES(ACOS(SIN(RADIANS(G1282))*SIN(RADIANS(E1273))+COS(RADIANS(G1282))*COS(RADIANS(E1273))*COS(RADIANS(W1263))))&gt;90,0,$F$4*$F$5/E1272^2*(SIN(RADIANS(G1282))*SIN(RADIANS(E1273))+COS(RADIANS(G1282))*COS(RADIANS(E1273))*COS(RADIANS(W1263))))</f>
        <v>#DIV/0!</v>
      </c>
      <c r="X1282" s="3" t="e">
        <f>IF(DEGREES(ACOS(SIN(RADIANS(G1282))*SIN(RADIANS(E1273))+COS(RADIANS(G1282))*COS(RADIANS(E1273))*COS(RADIANS(X1263))))&gt;90,0,$F$4*$F$5/E1272^2*(SIN(RADIANS(G1282))*SIN(RADIANS(E1273))+COS(RADIANS(G1282))*COS(RADIANS(E1273))*COS(RADIANS(X1263))))</f>
        <v>#DIV/0!</v>
      </c>
      <c r="Y1282" s="3" t="e">
        <f>IF(DEGREES(ACOS(SIN(RADIANS(G1282))*SIN(RADIANS(E1273))+COS(RADIANS(G1282))*COS(RADIANS(E1273))*COS(RADIANS(Y1263))))&gt;90,0,$F$4*$F$5/E1272^2*(SIN(RADIANS(G1282))*SIN(RADIANS(E1273))+COS(RADIANS(G1282))*COS(RADIANS(E1273))*COS(RADIANS(Y1263))))</f>
        <v>#DIV/0!</v>
      </c>
      <c r="Z1282" s="3" t="e">
        <f>IF(DEGREES(ACOS(SIN(RADIANS(G1282))*SIN(RADIANS(E1273))+COS(RADIANS(G1282))*COS(RADIANS(E1273))*COS(RADIANS(Z1263))))&gt;90,0,$F$4*$F$5/E1272^2*(SIN(RADIANS(G1282))*SIN(RADIANS(E1273))+COS(RADIANS(G1282))*COS(RADIANS(E1273))*COS(RADIANS(Z1263))))</f>
        <v>#DIV/0!</v>
      </c>
      <c r="AA1282" s="3" t="e">
        <f>IF(DEGREES(ACOS(SIN(RADIANS(G1282))*SIN(RADIANS(E1273))+COS(RADIANS(G1282))*COS(RADIANS(E1273))*COS(RADIANS(AA1263))))&gt;90,0,$F$4*$F$5/E1272^2*(SIN(RADIANS(G1282))*SIN(RADIANS(E1273))+COS(RADIANS(G1282))*COS(RADIANS(E1273))*COS(RADIANS(AA1263))))</f>
        <v>#DIV/0!</v>
      </c>
      <c r="AB1282" s="3" t="e">
        <f>IF(DEGREES(ACOS(SIN(RADIANS(G1282))*SIN(RADIANS(E1273))+COS(RADIANS(G1282))*COS(RADIANS(E1273))*COS(RADIANS(AB1263))))&gt;90,0,$F$4*$F$5/E1272^2*(SIN(RADIANS(G1282))*SIN(RADIANS(E1273))+COS(RADIANS(G1282))*COS(RADIANS(E1273))*COS(RADIANS(AB1263))))</f>
        <v>#DIV/0!</v>
      </c>
      <c r="AC1282" s="3" t="e">
        <f>IF(DEGREES(ACOS(SIN(RADIANS(G1282))*SIN(RADIANS(E1273))+COS(RADIANS(G1282))*COS(RADIANS(E1273))*COS(RADIANS(AC1263))))&gt;90,0,$F$4*$F$5/E1272^2*(SIN(RADIANS(G1282))*SIN(RADIANS(E1273))+COS(RADIANS(G1282))*COS(RADIANS(E1273))*COS(RADIANS(AC1263))))</f>
        <v>#DIV/0!</v>
      </c>
      <c r="AD1282" s="3" t="e">
        <f>IF(DEGREES(ACOS(SIN(RADIANS(G1282))*SIN(RADIANS(E1273))+COS(RADIANS(G1282))*COS(RADIANS(E1273))*COS(RADIANS(AD1263))))&gt;90,0,$F$4*$F$5/E1272^2*(SIN(RADIANS(G1282))*SIN(RADIANS(E1273))+COS(RADIANS(G1282))*COS(RADIANS(E1273))*COS(RADIANS(AD1263))))</f>
        <v>#DIV/0!</v>
      </c>
      <c r="AE1282" s="3" t="e">
        <f>IF(DEGREES(ACOS(SIN(RADIANS(G1282))*SIN(RADIANS(E1273))+COS(RADIANS(G1282))*COS(RADIANS(E1273))*COS(RADIANS(AE1263))))&gt;90,0,$F$4*$F$5/E1272^2*(SIN(RADIANS(G1282))*SIN(RADIANS(E1273))+COS(RADIANS(G1282))*COS(RADIANS(E1273))*COS(RADIANS(AE1263))))</f>
        <v>#DIV/0!</v>
      </c>
      <c r="AF1282" s="3" t="e">
        <f>IF(DEGREES(ACOS(SIN(RADIANS(G1282))*SIN(RADIANS(E1273))+COS(RADIANS(G1282))*COS(RADIANS(E1273))*COS(RADIANS(AF1263))))&gt;90,0,$F$4*$F$5/E1272^2*(SIN(RADIANS(G1282))*SIN(RADIANS(E1273))+COS(RADIANS(G1282))*COS(RADIANS(E1273))*COS(RADIANS(AF1263))))</f>
        <v>#DIV/0!</v>
      </c>
      <c r="AG1282" s="3" t="e">
        <f>IF(DEGREES(ACOS(SIN(RADIANS(G1282))*SIN(RADIANS(E1273))+COS(RADIANS(G1282))*COS(RADIANS(E1273))*COS(RADIANS(AG1263))))&gt;90,0,$F$4*$F$5/E1272^2*(SIN(RADIANS(G1282))*SIN(RADIANS(E1273))+COS(RADIANS(G1282))*COS(RADIANS(E1273))*COS(RADIANS(AG1263))))</f>
        <v>#DIV/0!</v>
      </c>
      <c r="AH1282" s="3" t="e">
        <f>IF(DEGREES(ACOS(SIN(RADIANS(G1282))*SIN(RADIANS(E1273))+COS(RADIANS(G1282))*COS(RADIANS(E1273))*COS(RADIANS(AH1263))))&gt;90,0,$F$4*$F$5/E1272^2*(SIN(RADIANS(G1282))*SIN(RADIANS(E1273))+COS(RADIANS(G1282))*COS(RADIANS(E1273))*COS(RADIANS(AH1263))))</f>
        <v>#DIV/0!</v>
      </c>
      <c r="AI1282" s="3" t="e">
        <f>IF(DEGREES(ACOS(SIN(RADIANS(G1282))*SIN(RADIANS(E1273))+COS(RADIANS(G1282))*COS(RADIANS(E1273))*COS(RADIANS(AI1263))))&gt;90,0,$F$4*$F$5/E1272^2*(SIN(RADIANS(G1282))*SIN(RADIANS(E1273))+COS(RADIANS(G1282))*COS(RADIANS(E1273))*COS(RADIANS(AI1263))))</f>
        <v>#DIV/0!</v>
      </c>
      <c r="AJ1282" s="3" t="e">
        <f>IF(DEGREES(ACOS(SIN(RADIANS(G1282))*SIN(RADIANS(E1273))+COS(RADIANS(G1282))*COS(RADIANS(E1273))*COS(RADIANS(AJ1263))))&gt;90,0,$F$4*$F$5/E1272^2*(SIN(RADIANS(G1282))*SIN(RADIANS(E1273))+COS(RADIANS(G1282))*COS(RADIANS(E1273))*COS(RADIANS(AJ1263))))</f>
        <v>#DIV/0!</v>
      </c>
      <c r="AK1282" s="3">
        <f>IF(DEGREES(ACOS(SIN(RADIANS(G1282))*SIN(RADIANS(E1273))+COS(RADIANS(G1282))*COS(RADIANS(E1273))*COS(RADIANS(AK1263))))&gt;90,0,$F$4*$F$5/E1272^2*(SIN(RADIANS(G1282))*SIN(RADIANS(E1273))+COS(RADIANS(G1282))*COS(RADIANS(E1273))*COS(RADIANS(AK1263))))</f>
        <v>0</v>
      </c>
      <c r="AL1282" s="3">
        <f>IF(DEGREES(ACOS(SIN(RADIANS(G1282))*SIN(RADIANS(E1273))+COS(RADIANS(G1282))*COS(RADIANS(E1273))*COS(RADIANS(AL1263))))&gt;90,0,$F$4*$F$5/E1272^2*(SIN(RADIANS(G1282))*SIN(RADIANS(E1273))+COS(RADIANS(G1282))*COS(RADIANS(E1273))*COS(RADIANS(AL1263))))</f>
        <v>0</v>
      </c>
      <c r="AM1282" s="3">
        <f>IF(DEGREES(ACOS(SIN(RADIANS(G1282))*SIN(RADIANS(E1273))+COS(RADIANS(G1282))*COS(RADIANS(E1273))*COS(RADIANS(AM1263))))&gt;90,0,$F$4*$F$5/E1272^2*(SIN(RADIANS(G1282))*SIN(RADIANS(E1273))+COS(RADIANS(G1282))*COS(RADIANS(E1273))*COS(RADIANS(AM1263))))</f>
        <v>0</v>
      </c>
      <c r="AN1282" s="3">
        <f>IF(DEGREES(ACOS(SIN(RADIANS(G1282))*SIN(RADIANS(E1273))+COS(RADIANS(G1282))*COS(RADIANS(E1273))*COS(RADIANS(AN1263))))&gt;90,0,$F$4*$F$5/E1272^2*(SIN(RADIANS(G1282))*SIN(RADIANS(E1273))+COS(RADIANS(G1282))*COS(RADIANS(E1273))*COS(RADIANS(AN1263))))</f>
        <v>0</v>
      </c>
      <c r="AO1282" s="3">
        <f>IF(DEGREES(ACOS(SIN(RADIANS(G1282))*SIN(RADIANS(E1273))+COS(RADIANS(G1282))*COS(RADIANS(E1273))*COS(RADIANS(AO1263))))&gt;90,0,$F$4*$F$5/E1272^2*(SIN(RADIANS(G1282))*SIN(RADIANS(E1273))+COS(RADIANS(G1282))*COS(RADIANS(E1273))*COS(RADIANS(AO1263))))</f>
        <v>0</v>
      </c>
      <c r="AP1282" s="3">
        <f>IF(DEGREES(ACOS(SIN(RADIANS(G1282))*SIN(RADIANS(E1273))+COS(RADIANS(G1282))*COS(RADIANS(E1273))*COS(RADIANS(AP1263))))&gt;90,0,$F$4*$F$5/E1272^2*(SIN(RADIANS(G1282))*SIN(RADIANS(E1273))+COS(RADIANS(G1282))*COS(RADIANS(E1273))*COS(RADIANS(AP1263))))</f>
        <v>0</v>
      </c>
      <c r="AQ1282" s="3">
        <f>IF(DEGREES(ACOS(SIN(RADIANS(G1282))*SIN(RADIANS(E1273))+COS(RADIANS(G1282))*COS(RADIANS(E1273))*COS(RADIANS(AQ1263))))&gt;90,0,$F$4*$F$5/E1272^2*(SIN(RADIANS(G1282))*SIN(RADIANS(E1273))+COS(RADIANS(G1282))*COS(RADIANS(E1273))*COS(RADIANS(AQ1263))))</f>
        <v>0</v>
      </c>
      <c r="AR1282" s="3">
        <f>IF(DEGREES(ACOS(SIN(RADIANS(G1282))*SIN(RADIANS(E1273))+COS(RADIANS(G1282))*COS(RADIANS(E1273))*COS(RADIANS(AR1263))))&gt;90,0,$F$4*$F$5/E1272^2*(SIN(RADIANS(G1282))*SIN(RADIANS(E1273))+COS(RADIANS(G1282))*COS(RADIANS(E1273))*COS(RADIANS(AR1263))))</f>
        <v>0</v>
      </c>
    </row>
    <row r="1283" spans="2:44" ht="15.75" customHeight="1" x14ac:dyDescent="0.2">
      <c r="G1283" s="3">
        <v>-90</v>
      </c>
      <c r="I1283" s="3" t="e">
        <f>IF(DEGREES(ACOS(SIN(RADIANS(G1283))*SIN(RADIANS(E1273))+COS(RADIANS(G1283))*COS(RADIANS(E1273))*COS(RADIANS(I1263))))&gt;90,0,$F$4*$F$5/E1272^2*(SIN(RADIANS(G1283))*SIN(RADIANS(E1273))+COS(RADIANS(G1283))*COS(RADIANS(E1273))*COS(RADIANS(I1263))))</f>
        <v>#DIV/0!</v>
      </c>
      <c r="J1283" s="3" t="e">
        <f>IF(DEGREES(ACOS(SIN(RADIANS(G1283))*SIN(RADIANS(E1273))+COS(RADIANS(G1283))*COS(RADIANS(E1273))*COS(RADIANS(J1263))))&gt;90,0,$F$4*$F$5/E1272^2*(SIN(RADIANS(G1283))*SIN(RADIANS(E1273))+COS(RADIANS(G1283))*COS(RADIANS(E1273))*COS(RADIANS(J1263))))</f>
        <v>#DIV/0!</v>
      </c>
      <c r="K1283" s="3" t="e">
        <f>IF(DEGREES(ACOS(SIN(RADIANS(G1283))*SIN(RADIANS(E1273))+COS(RADIANS(G1283))*COS(RADIANS(E1273))*COS(RADIANS(K1263))))&gt;90,0,$F$4*$F$5/E1272^2*(SIN(RADIANS(G1283))*SIN(RADIANS(E1273))+COS(RADIANS(G1283))*COS(RADIANS(E1273))*COS(RADIANS(K1263))))</f>
        <v>#DIV/0!</v>
      </c>
      <c r="L1283" s="3" t="e">
        <f>IF(DEGREES(ACOS(SIN(RADIANS(G1283))*SIN(RADIANS(E1273))+COS(RADIANS(G1283))*COS(RADIANS(E1273))*COS(RADIANS(L1263))))&gt;90,0,$F$4*$F$5/E1272^2*(SIN(RADIANS(G1283))*SIN(RADIANS(E1273))+COS(RADIANS(G1283))*COS(RADIANS(E1273))*COS(RADIANS(L1263))))</f>
        <v>#DIV/0!</v>
      </c>
      <c r="M1283" s="3" t="e">
        <f>IF(DEGREES(ACOS(SIN(RADIANS(G1283))*SIN(RADIANS(E1273))+COS(RADIANS(G1283))*COS(RADIANS(E1273))*COS(RADIANS(M1263))))&gt;90,0,$F$4*$F$5/E1272^2*(SIN(RADIANS(G1283))*SIN(RADIANS(E1273))+COS(RADIANS(G1283))*COS(RADIANS(E1273))*COS(RADIANS(M1263))))</f>
        <v>#DIV/0!</v>
      </c>
      <c r="N1283" s="3" t="e">
        <f>IF(DEGREES(ACOS(SIN(RADIANS(G1283))*SIN(RADIANS(E1273))+COS(RADIANS(G1283))*COS(RADIANS(E1273))*COS(RADIANS(N1263))))&gt;90,0,$F$4*$F$5/E1272^2*(SIN(RADIANS(G1283))*SIN(RADIANS(E1273))+COS(RADIANS(G1283))*COS(RADIANS(E1273))*COS(RADIANS(N1263))))</f>
        <v>#DIV/0!</v>
      </c>
      <c r="O1283" s="3" t="e">
        <f>IF(DEGREES(ACOS(SIN(RADIANS(G1283))*SIN(RADIANS(E1273))+COS(RADIANS(G1283))*COS(RADIANS(E1273))*COS(RADIANS(O1263))))&gt;90,0,$F$4*$F$5/E1272^2*(SIN(RADIANS(G1283))*SIN(RADIANS(E1273))+COS(RADIANS(G1283))*COS(RADIANS(E1273))*COS(RADIANS(O1263))))</f>
        <v>#DIV/0!</v>
      </c>
      <c r="P1283" s="3" t="e">
        <f>IF(DEGREES(ACOS(SIN(RADIANS(G1283))*SIN(RADIANS(E1273))+COS(RADIANS(G1283))*COS(RADIANS(E1273))*COS(RADIANS(P1263))))&gt;90,0,$F$4*$F$5/E1272^2*(SIN(RADIANS(G1283))*SIN(RADIANS(E1273))+COS(RADIANS(G1283))*COS(RADIANS(E1273))*COS(RADIANS(P1263))))</f>
        <v>#DIV/0!</v>
      </c>
      <c r="Q1283" s="3" t="e">
        <f>IF(DEGREES(ACOS(SIN(RADIANS(G1283))*SIN(RADIANS(E1273))+COS(RADIANS(G1283))*COS(RADIANS(E1273))*COS(RADIANS(Q1263))))&gt;90,0,$F$4*$F$5/E1272^2*(SIN(RADIANS(G1283))*SIN(RADIANS(E1273))+COS(RADIANS(G1283))*COS(RADIANS(E1273))*COS(RADIANS(Q1263))))</f>
        <v>#DIV/0!</v>
      </c>
      <c r="R1283" s="3" t="e">
        <f>IF(DEGREES(ACOS(SIN(RADIANS(G1283))*SIN(RADIANS(E1273))+COS(RADIANS(G1283))*COS(RADIANS(E1273))*COS(RADIANS(R1263))))&gt;90,0,$F$4*$F$5/E1272^2*(SIN(RADIANS(G1283))*SIN(RADIANS(E1273))+COS(RADIANS(G1283))*COS(RADIANS(E1273))*COS(RADIANS(R1263))))</f>
        <v>#DIV/0!</v>
      </c>
      <c r="S1283" s="3" t="e">
        <f>IF(DEGREES(ACOS(SIN(RADIANS(G1283))*SIN(RADIANS(E1273))+COS(RADIANS(G1283))*COS(RADIANS(E1273))*COS(RADIANS(S1263))))&gt;90,0,$F$4*$F$5/E1272^2*(SIN(RADIANS(G1283))*SIN(RADIANS(E1273))+COS(RADIANS(G1283))*COS(RADIANS(E1273))*COS(RADIANS(S1263))))</f>
        <v>#DIV/0!</v>
      </c>
      <c r="T1283" s="3" t="e">
        <f>IF(DEGREES(ACOS(SIN(RADIANS(G1283))*SIN(RADIANS(E1273))+COS(RADIANS(G1283))*COS(RADIANS(E1273))*COS(RADIANS(T1263))))&gt;90,0,$F$4*$F$5/E1272^2*(SIN(RADIANS(G1283))*SIN(RADIANS(E1273))+COS(RADIANS(G1283))*COS(RADIANS(E1273))*COS(RADIANS(T1263))))</f>
        <v>#DIV/0!</v>
      </c>
      <c r="U1283" s="3" t="e">
        <f>IF(DEGREES(ACOS(SIN(RADIANS(G1283))*SIN(RADIANS(E1273))+COS(RADIANS(G1283))*COS(RADIANS(E1273))*COS(RADIANS(U1263))))&gt;90,0,$F$4*$F$5/E1272^2*(SIN(RADIANS(G1283))*SIN(RADIANS(E1273))+COS(RADIANS(G1283))*COS(RADIANS(E1273))*COS(RADIANS(U1263))))</f>
        <v>#DIV/0!</v>
      </c>
      <c r="V1283" s="3" t="e">
        <f>IF(DEGREES(ACOS(SIN(RADIANS(G1283))*SIN(RADIANS(E1273))+COS(RADIANS(G1283))*COS(RADIANS(E1273))*COS(RADIANS(V1263))))&gt;90,0,$F$4*$F$5/E1272^2*(SIN(RADIANS(G1283))*SIN(RADIANS(E1273))+COS(RADIANS(G1283))*COS(RADIANS(E1273))*COS(RADIANS(V1263))))</f>
        <v>#DIV/0!</v>
      </c>
      <c r="W1283" s="3" t="e">
        <f>IF(DEGREES(ACOS(SIN(RADIANS(G1283))*SIN(RADIANS(E1273))+COS(RADIANS(G1283))*COS(RADIANS(E1273))*COS(RADIANS(W1263))))&gt;90,0,$F$4*$F$5/E1272^2*(SIN(RADIANS(G1283))*SIN(RADIANS(E1273))+COS(RADIANS(G1283))*COS(RADIANS(E1273))*COS(RADIANS(W1263))))</f>
        <v>#DIV/0!</v>
      </c>
      <c r="X1283" s="3" t="e">
        <f>IF(DEGREES(ACOS(SIN(RADIANS(G1283))*SIN(RADIANS(E1273))+COS(RADIANS(G1283))*COS(RADIANS(E1273))*COS(RADIANS(X1263))))&gt;90,0,$F$4*$F$5/E1272^2*(SIN(RADIANS(G1283))*SIN(RADIANS(E1273))+COS(RADIANS(G1283))*COS(RADIANS(E1273))*COS(RADIANS(X1263))))</f>
        <v>#DIV/0!</v>
      </c>
      <c r="Y1283" s="3" t="e">
        <f>IF(DEGREES(ACOS(SIN(RADIANS(G1283))*SIN(RADIANS(E1273))+COS(RADIANS(G1283))*COS(RADIANS(E1273))*COS(RADIANS(Y1263))))&gt;90,0,$F$4*$F$5/E1272^2*(SIN(RADIANS(G1283))*SIN(RADIANS(E1273))+COS(RADIANS(G1283))*COS(RADIANS(E1273))*COS(RADIANS(Y1263))))</f>
        <v>#DIV/0!</v>
      </c>
      <c r="Z1283" s="3" t="e">
        <f>IF(DEGREES(ACOS(SIN(RADIANS(G1283))*SIN(RADIANS(E1273))+COS(RADIANS(G1283))*COS(RADIANS(E1273))*COS(RADIANS(Z1263))))&gt;90,0,$F$4*$F$5/E1272^2*(SIN(RADIANS(G1283))*SIN(RADIANS(E1273))+COS(RADIANS(G1283))*COS(RADIANS(E1273))*COS(RADIANS(Z1263))))</f>
        <v>#DIV/0!</v>
      </c>
      <c r="AA1283" s="3" t="e">
        <f>IF(DEGREES(ACOS(SIN(RADIANS(G1283))*SIN(RADIANS(E1273))+COS(RADIANS(G1283))*COS(RADIANS(E1273))*COS(RADIANS(AA1263))))&gt;90,0,$F$4*$F$5/E1272^2*(SIN(RADIANS(G1283))*SIN(RADIANS(E1273))+COS(RADIANS(G1283))*COS(RADIANS(E1273))*COS(RADIANS(AA1263))))</f>
        <v>#DIV/0!</v>
      </c>
      <c r="AB1283" s="3" t="e">
        <f>IF(DEGREES(ACOS(SIN(RADIANS(G1283))*SIN(RADIANS(E1273))+COS(RADIANS(G1283))*COS(RADIANS(E1273))*COS(RADIANS(AB1263))))&gt;90,0,$F$4*$F$5/E1272^2*(SIN(RADIANS(G1283))*SIN(RADIANS(E1273))+COS(RADIANS(G1283))*COS(RADIANS(E1273))*COS(RADIANS(AB1263))))</f>
        <v>#DIV/0!</v>
      </c>
      <c r="AC1283" s="3" t="e">
        <f>IF(DEGREES(ACOS(SIN(RADIANS(G1283))*SIN(RADIANS(E1273))+COS(RADIANS(G1283))*COS(RADIANS(E1273))*COS(RADIANS(AC1263))))&gt;90,0,$F$4*$F$5/E1272^2*(SIN(RADIANS(G1283))*SIN(RADIANS(E1273))+COS(RADIANS(G1283))*COS(RADIANS(E1273))*COS(RADIANS(AC1263))))</f>
        <v>#DIV/0!</v>
      </c>
      <c r="AD1283" s="3" t="e">
        <f>IF(DEGREES(ACOS(SIN(RADIANS(G1283))*SIN(RADIANS(E1273))+COS(RADIANS(G1283))*COS(RADIANS(E1273))*COS(RADIANS(AD1263))))&gt;90,0,$F$4*$F$5/E1272^2*(SIN(RADIANS(G1283))*SIN(RADIANS(E1273))+COS(RADIANS(G1283))*COS(RADIANS(E1273))*COS(RADIANS(AD1263))))</f>
        <v>#DIV/0!</v>
      </c>
      <c r="AE1283" s="3" t="e">
        <f>IF(DEGREES(ACOS(SIN(RADIANS(G1283))*SIN(RADIANS(E1273))+COS(RADIANS(G1283))*COS(RADIANS(E1273))*COS(RADIANS(AE1263))))&gt;90,0,$F$4*$F$5/E1272^2*(SIN(RADIANS(G1283))*SIN(RADIANS(E1273))+COS(RADIANS(G1283))*COS(RADIANS(E1273))*COS(RADIANS(AE1263))))</f>
        <v>#DIV/0!</v>
      </c>
      <c r="AF1283" s="3" t="e">
        <f>IF(DEGREES(ACOS(SIN(RADIANS(G1283))*SIN(RADIANS(E1273))+COS(RADIANS(G1283))*COS(RADIANS(E1273))*COS(RADIANS(AF1263))))&gt;90,0,$F$4*$F$5/E1272^2*(SIN(RADIANS(G1283))*SIN(RADIANS(E1273))+COS(RADIANS(G1283))*COS(RADIANS(E1273))*COS(RADIANS(AF1263))))</f>
        <v>#DIV/0!</v>
      </c>
      <c r="AG1283" s="3" t="e">
        <f>IF(DEGREES(ACOS(SIN(RADIANS(G1283))*SIN(RADIANS(E1273))+COS(RADIANS(G1283))*COS(RADIANS(E1273))*COS(RADIANS(AG1263))))&gt;90,0,$F$4*$F$5/E1272^2*(SIN(RADIANS(G1283))*SIN(RADIANS(E1273))+COS(RADIANS(G1283))*COS(RADIANS(E1273))*COS(RADIANS(AG1263))))</f>
        <v>#DIV/0!</v>
      </c>
      <c r="AH1283" s="3" t="e">
        <f>IF(DEGREES(ACOS(SIN(RADIANS(G1283))*SIN(RADIANS(E1273))+COS(RADIANS(G1283))*COS(RADIANS(E1273))*COS(RADIANS(AH1263))))&gt;90,0,$F$4*$F$5/E1272^2*(SIN(RADIANS(G1283))*SIN(RADIANS(E1273))+COS(RADIANS(G1283))*COS(RADIANS(E1273))*COS(RADIANS(AH1263))))</f>
        <v>#DIV/0!</v>
      </c>
      <c r="AI1283" s="3" t="e">
        <f>IF(DEGREES(ACOS(SIN(RADIANS(G1283))*SIN(RADIANS(E1273))+COS(RADIANS(G1283))*COS(RADIANS(E1273))*COS(RADIANS(AI1263))))&gt;90,0,$F$4*$F$5/E1272^2*(SIN(RADIANS(G1283))*SIN(RADIANS(E1273))+COS(RADIANS(G1283))*COS(RADIANS(E1273))*COS(RADIANS(AI1263))))</f>
        <v>#DIV/0!</v>
      </c>
      <c r="AJ1283" s="3" t="e">
        <f>IF(DEGREES(ACOS(SIN(RADIANS(G1283))*SIN(RADIANS(E1273))+COS(RADIANS(G1283))*COS(RADIANS(E1273))*COS(RADIANS(AJ1263))))&gt;90,0,$F$4*$F$5/E1272^2*(SIN(RADIANS(G1283))*SIN(RADIANS(E1273))+COS(RADIANS(G1283))*COS(RADIANS(E1273))*COS(RADIANS(AJ1263))))</f>
        <v>#DIV/0!</v>
      </c>
      <c r="AK1283" s="3" t="e">
        <f>IF(DEGREES(ACOS(SIN(RADIANS(G1283))*SIN(RADIANS(E1273))+COS(RADIANS(G1283))*COS(RADIANS(E1273))*COS(RADIANS(AK1263))))&gt;90,0,$F$4*$F$5/E1272^2*(SIN(RADIANS(G1283))*SIN(RADIANS(E1273))+COS(RADIANS(G1283))*COS(RADIANS(E1273))*COS(RADIANS(AK1263))))</f>
        <v>#DIV/0!</v>
      </c>
      <c r="AL1283" s="3" t="e">
        <f>IF(DEGREES(ACOS(SIN(RADIANS(G1283))*SIN(RADIANS(E1273))+COS(RADIANS(G1283))*COS(RADIANS(E1273))*COS(RADIANS(AL1263))))&gt;90,0,$F$4*$F$5/E1272^2*(SIN(RADIANS(G1283))*SIN(RADIANS(E1273))+COS(RADIANS(G1283))*COS(RADIANS(E1273))*COS(RADIANS(AL1263))))</f>
        <v>#DIV/0!</v>
      </c>
      <c r="AM1283" s="3" t="e">
        <f>IF(DEGREES(ACOS(SIN(RADIANS(G1283))*SIN(RADIANS(E1273))+COS(RADIANS(G1283))*COS(RADIANS(E1273))*COS(RADIANS(AM1263))))&gt;90,0,$F$4*$F$5/E1272^2*(SIN(RADIANS(G1283))*SIN(RADIANS(E1273))+COS(RADIANS(G1283))*COS(RADIANS(E1273))*COS(RADIANS(AM1263))))</f>
        <v>#DIV/0!</v>
      </c>
      <c r="AN1283" s="3" t="e">
        <f>IF(DEGREES(ACOS(SIN(RADIANS(G1283))*SIN(RADIANS(E1273))+COS(RADIANS(G1283))*COS(RADIANS(E1273))*COS(RADIANS(AN1263))))&gt;90,0,$F$4*$F$5/E1272^2*(SIN(RADIANS(G1283))*SIN(RADIANS(E1273))+COS(RADIANS(G1283))*COS(RADIANS(E1273))*COS(RADIANS(AN1263))))</f>
        <v>#DIV/0!</v>
      </c>
      <c r="AO1283" s="3" t="e">
        <f>IF(DEGREES(ACOS(SIN(RADIANS(G1283))*SIN(RADIANS(E1273))+COS(RADIANS(G1283))*COS(RADIANS(E1273))*COS(RADIANS(AO1263))))&gt;90,0,$F$4*$F$5/E1272^2*(SIN(RADIANS(G1283))*SIN(RADIANS(E1273))+COS(RADIANS(G1283))*COS(RADIANS(E1273))*COS(RADIANS(AO1263))))</f>
        <v>#DIV/0!</v>
      </c>
      <c r="AP1283" s="3" t="e">
        <f>IF(DEGREES(ACOS(SIN(RADIANS(G1283))*SIN(RADIANS(E1273))+COS(RADIANS(G1283))*COS(RADIANS(E1273))*COS(RADIANS(AP1263))))&gt;90,0,$F$4*$F$5/E1272^2*(SIN(RADIANS(G1283))*SIN(RADIANS(E1273))+COS(RADIANS(G1283))*COS(RADIANS(E1273))*COS(RADIANS(AP1263))))</f>
        <v>#DIV/0!</v>
      </c>
      <c r="AQ1283" s="3" t="e">
        <f>IF(DEGREES(ACOS(SIN(RADIANS(G1283))*SIN(RADIANS(E1273))+COS(RADIANS(G1283))*COS(RADIANS(E1273))*COS(RADIANS(AQ1263))))&gt;90,0,$F$4*$F$5/E1272^2*(SIN(RADIANS(G1283))*SIN(RADIANS(E1273))+COS(RADIANS(G1283))*COS(RADIANS(E1273))*COS(RADIANS(AQ1263))))</f>
        <v>#DIV/0!</v>
      </c>
      <c r="AR1283" s="3" t="e">
        <f>IF(DEGREES(ACOS(SIN(RADIANS(G1283))*SIN(RADIANS(E1273))+COS(RADIANS(G1283))*COS(RADIANS(E1273))*COS(RADIANS(AR1263))))&gt;90,0,$F$4*$F$5/E1272^2*(SIN(RADIANS(G1283))*SIN(RADIANS(E1273))+COS(RADIANS(G1283))*COS(RADIANS(E1273))*COS(RADIANS(AR1263))))</f>
        <v>#DIV/0!</v>
      </c>
    </row>
    <row r="1284" spans="2:44" ht="15.75" customHeight="1" x14ac:dyDescent="0.2"/>
    <row r="1285" spans="2:44" ht="15.75" customHeight="1" x14ac:dyDescent="0.2">
      <c r="H1285" s="3" t="s">
        <v>771</v>
      </c>
      <c r="I1285" s="3">
        <v>180</v>
      </c>
      <c r="J1285" s="3">
        <v>170</v>
      </c>
      <c r="K1285" s="3">
        <v>160</v>
      </c>
      <c r="L1285" s="3">
        <v>150</v>
      </c>
      <c r="M1285" s="3">
        <v>140</v>
      </c>
      <c r="N1285" s="3">
        <v>130</v>
      </c>
      <c r="O1285" s="3">
        <v>120</v>
      </c>
      <c r="P1285" s="3">
        <v>110</v>
      </c>
      <c r="Q1285" s="3">
        <v>100</v>
      </c>
      <c r="R1285" s="3">
        <v>90</v>
      </c>
      <c r="S1285" s="3">
        <v>80</v>
      </c>
      <c r="T1285" s="3">
        <v>70</v>
      </c>
      <c r="U1285" s="3">
        <v>60</v>
      </c>
      <c r="V1285" s="3">
        <v>50</v>
      </c>
      <c r="W1285" s="3">
        <v>40</v>
      </c>
      <c r="X1285" s="3">
        <v>30</v>
      </c>
      <c r="Y1285" s="3">
        <v>20</v>
      </c>
      <c r="Z1285" s="3">
        <v>10</v>
      </c>
      <c r="AA1285" s="3">
        <v>0</v>
      </c>
      <c r="AB1285" s="3">
        <v>-10</v>
      </c>
      <c r="AC1285" s="3">
        <v>-20</v>
      </c>
      <c r="AD1285" s="3">
        <v>-30</v>
      </c>
      <c r="AE1285" s="3">
        <v>-40</v>
      </c>
      <c r="AF1285" s="3">
        <v>-50</v>
      </c>
      <c r="AG1285" s="3">
        <v>-60</v>
      </c>
      <c r="AH1285" s="3">
        <v>-70</v>
      </c>
      <c r="AI1285" s="3">
        <v>-80</v>
      </c>
      <c r="AJ1285" s="3">
        <v>-90</v>
      </c>
      <c r="AK1285" s="3">
        <v>-100</v>
      </c>
      <c r="AL1285" s="3">
        <v>-110</v>
      </c>
      <c r="AM1285" s="3">
        <v>-120</v>
      </c>
      <c r="AN1285" s="3">
        <v>-130</v>
      </c>
      <c r="AO1285" s="3">
        <v>-140</v>
      </c>
      <c r="AP1285" s="3">
        <v>-150</v>
      </c>
      <c r="AQ1285" s="3">
        <v>-160</v>
      </c>
      <c r="AR1285" s="3">
        <v>-170</v>
      </c>
    </row>
    <row r="1286" spans="2:44" ht="15.75" customHeight="1" x14ac:dyDescent="0.2">
      <c r="H1286" s="3" t="s">
        <v>782</v>
      </c>
      <c r="I1286" s="3">
        <f>IF(ABS(I1285-E1298)&gt;180,IF(ABS(I1285-E1298)&gt;360,ABS(I1285-E1298)-360,360-ABS(I1285-E1298)),ABS(I1285-E1298))</f>
        <v>180</v>
      </c>
      <c r="J1286" s="3">
        <f>IF(ABS(J1285-E1298)&gt;180,IF(ABS(J1285-E1298)&gt;360,ABS(J1285-E1298)-360,360-ABS(J1285-E1298)),ABS(J1285-E1298))</f>
        <v>170</v>
      </c>
      <c r="K1286" s="3">
        <f>IF(ABS(K1285-E1298)&gt;180,IF(ABS(K1285-E1298)&gt;360,ABS(K1285-E1298)-360,360-ABS(K1285-E1298)),ABS(K1285-E1298))</f>
        <v>160</v>
      </c>
      <c r="L1286" s="3">
        <f>IF(ABS(L1285-E1298)&gt;180,IF(ABS(L1285-E1298)&gt;360,ABS(L1285-E1298)-360,360-ABS(L1285-E1298)),ABS(L1285-E1298))</f>
        <v>150</v>
      </c>
      <c r="M1286" s="3">
        <f>IF(ABS(M1285-E1298)&gt;180,IF(ABS(M1285-E1298)&gt;360,ABS(M1285-E1298)-360,360-ABS(M1285-E1298)),ABS(M1285-E1298))</f>
        <v>140</v>
      </c>
      <c r="N1286" s="3">
        <f>IF(ABS(N1285-E1298)&gt;180,IF(ABS(N1285-E1298)&gt;360,ABS(N1285-E1298)-360,360-ABS(N1285-E1298)),ABS(N1285-E1298))</f>
        <v>130</v>
      </c>
      <c r="O1286" s="3">
        <f>IF(ABS(O1285-E1298)&gt;180,IF(ABS(O1285-E1298)&gt;360,ABS(O1285-E1298)-360,360-ABS(O1285-E1298)),ABS(O1285-E1298))</f>
        <v>120</v>
      </c>
      <c r="P1286" s="3">
        <f>IF(ABS(P1285-E1298)&gt;180,IF(ABS(P1285-E1298)&gt;360,ABS(P1285-E1298)-360,360-ABS(P1285-E1298)),ABS(P1285-E1298))</f>
        <v>110</v>
      </c>
      <c r="Q1286" s="3">
        <f>IF(ABS(Q1285-E1298)&gt;180,IF(ABS(Q1285-E1298)&gt;360,ABS(Q1285-E1298)-360,360-ABS(Q1285-E1298)),ABS(Q1285-E1298))</f>
        <v>100</v>
      </c>
      <c r="R1286" s="3">
        <f>IF(ABS(R1285-E1298)&gt;180,IF(ABS(R1285-E1298)&gt;360,ABS(R1285-E1298)-360,360-ABS(R1285-E1298)),ABS(R1285-E1298))</f>
        <v>90</v>
      </c>
      <c r="S1286" s="3">
        <f>IF(ABS(S1285-E1298)&gt;180,IF(ABS(S1285-E1298)&gt;360,ABS(S1285-E1298)-360,360-ABS(S1285-E1298)),ABS(S1285-E1298))</f>
        <v>80</v>
      </c>
      <c r="T1286" s="3">
        <f>IF(ABS(T1285-E1298)&gt;180,IF(ABS(T1285-E1298)&gt;360,ABS(T1285-E1298)-360,360-ABS(T1285-E1298)),ABS(T1285-E1298))</f>
        <v>70</v>
      </c>
      <c r="U1286" s="3">
        <f>IF(ABS(U1285-E1298)&gt;180,IF(ABS(U1285-E1298)&gt;360,ABS(U1285-E1298)-360,360-ABS(U1285-E1298)),ABS(U1285-E1298))</f>
        <v>60</v>
      </c>
      <c r="V1286" s="3">
        <f>IF(ABS(V1285-E1298)&gt;180,IF(ABS(V1285-E1298)&gt;360,ABS(V1285-E1298)-360,360-ABS(V1285-E1298)),ABS(V1285-E1298))</f>
        <v>50</v>
      </c>
      <c r="W1286" s="3">
        <f>IF(ABS(W1285-E1298)&gt;180,IF(ABS(W1285-E1298)&gt;360,ABS(W1285-E1298)-360,360-ABS(W1285-E1298)),ABS(W1285-E1298))</f>
        <v>40</v>
      </c>
      <c r="X1286" s="3">
        <f>IF(ABS(X1285-E1298)&gt;180,IF(ABS(X1285-E1298)&gt;360,ABS(X1285-E1298)-360,360-ABS(X1285-E1298)),ABS(X1285-E1298))</f>
        <v>30</v>
      </c>
      <c r="Y1286" s="3">
        <f>IF(ABS(Y1285-E1298)&gt;180,IF(ABS(Y1285-E1298)&gt;360,ABS(Y1285-E1298)-360,360-ABS(Y1285-E1298)),ABS(Y1285-E1298))</f>
        <v>20</v>
      </c>
      <c r="Z1286" s="3">
        <f>IF(ABS(Z1285-E1298)&gt;180,IF(ABS(Z1285-E1298)&gt;360,ABS(Z1285-E1298)-360,360-ABS(Z1285-E1298)),ABS(Z1285-E1298))</f>
        <v>10</v>
      </c>
      <c r="AA1286" s="3">
        <f>IF(ABS(AA1285-E1298)&gt;180,IF(ABS(AA1285-E1298)&gt;360,ABS(AA1285-E1298)-360,360-ABS(AA1285-E1298)),ABS(AA1285-E1298))</f>
        <v>0</v>
      </c>
      <c r="AB1286" s="3">
        <f>IF(ABS(AB1285-E1298)&gt;180,IF(ABS(AB1285-E1298)&gt;360,ABS(AB1285-E1298)-360,360-ABS(AB1285-E1298)),ABS(AB1285-E1298))</f>
        <v>10</v>
      </c>
      <c r="AC1286" s="3">
        <f>IF(ABS(AC1285-E1298)&gt;180,IF(ABS(AC1285-E1298)&gt;360,ABS(AC1285-E1298)-360,360-ABS(AC1285-E1298)),ABS(AC1285-E1298))</f>
        <v>20</v>
      </c>
      <c r="AD1286" s="3">
        <f>IF(ABS(AD1285-E1298)&gt;180,IF(ABS(AD1285-E1298)&gt;360,ABS(AD1285-E1298)-360,360-ABS(AD1285-E1298)),ABS(AD1285-E1298))</f>
        <v>30</v>
      </c>
      <c r="AE1286" s="3">
        <f>IF(ABS(AE1285-E1298)&gt;180,IF(ABS(AE1285-E1298)&gt;360,ABS(AE1285-E1298)-360,360-ABS(AE1285-E1298)),ABS(AE1285-E1298))</f>
        <v>40</v>
      </c>
      <c r="AF1286" s="3">
        <f>IF(ABS(AF1285-E1298)&gt;180,IF(ABS(AF1285-E1298)&gt;360,ABS(AF1285-E1298)-360,360-ABS(AF1285-E1298)),ABS(AF1285-E1298))</f>
        <v>50</v>
      </c>
      <c r="AG1286" s="3">
        <f>IF(ABS(AG1285-E1298)&gt;180,IF(ABS(AG1285-E1298)&gt;360,ABS(AG1285-E1298)-360,360-ABS(AG1285-E1298)),ABS(AG1285-E1298))</f>
        <v>60</v>
      </c>
      <c r="AH1286" s="3">
        <f>IF(ABS(AH1285-E1298)&gt;180,IF(ABS(AH1285-E1298)&gt;360,ABS(AH1285-E1298)-360,360-ABS(AH1285-E1298)),ABS(AH1285-E1298))</f>
        <v>70</v>
      </c>
      <c r="AI1286" s="3">
        <f>IF(ABS(AI1285-E1298)&gt;180,IF(ABS(AI1285-E1298)&gt;360,ABS(AI1285-E1298)-360,360-ABS(AI1285-E1298)),ABS(AI1285-E1298))</f>
        <v>80</v>
      </c>
      <c r="AJ1286" s="3">
        <f>IF(ABS(AJ1285-E1298)&gt;180,IF(ABS(AJ1285-E1298)&gt;360,ABS(AJ1285-E1298)-360,360-ABS(AJ1285-E1298)),ABS(AJ1285-E1298))</f>
        <v>90</v>
      </c>
      <c r="AK1286" s="3">
        <f>IF(ABS(AK1285-E1298)&gt;180,IF(ABS(AK1285-E1298)&gt;360,ABS(AK1285-E1298)-360,360-ABS(AK1285-E1298)),ABS(AK1285-E1298))</f>
        <v>100</v>
      </c>
      <c r="AL1286" s="3">
        <f>IF(ABS(AL1285-E1298)&gt;180,IF(ABS(AL1285-E1298)&gt;360,ABS(AL1285-E1298)-360,360-ABS(AL1285-E1298)),ABS(AL1285-E1298))</f>
        <v>110</v>
      </c>
      <c r="AM1286" s="3">
        <f>IF(ABS(AM1285-E1298)&gt;180,IF(ABS(AM1285-E1298)&gt;360,ABS(AM1285-E1298)-360,360-ABS(AM1285-E1298)),ABS(AM1285-E1298))</f>
        <v>120</v>
      </c>
      <c r="AN1286" s="3">
        <f>IF(ABS(AN1285-E1298)&gt;180,IF(ABS(AN1285-E1298)&gt;360,ABS(AN1285-E1298)-360,360-ABS(AN1285-E1298)),ABS(AN1285-E1298))</f>
        <v>130</v>
      </c>
      <c r="AO1286" s="3">
        <f>IF(ABS(AO1285-E1298)&gt;180,IF(ABS(AO1285-E1298)&gt;360,ABS(AO1285-E1298)-360,360-ABS(AO1285-E1298)),ABS(AO1285-E1298))</f>
        <v>140</v>
      </c>
      <c r="AP1286" s="3">
        <f>IF(ABS(AP1285-E1298)&gt;180,IF(ABS(AP1285-E1298)&gt;360,ABS(AP1285-E1298)-360,360-ABS(AP1285-E1298)),ABS(AP1285-E1298))</f>
        <v>150</v>
      </c>
      <c r="AQ1286" s="3">
        <f>IF(ABS(AQ1285-E1298)&gt;180,IF(ABS(AQ1285-E1298)&gt;360,ABS(AQ1285-E1298)-360,360-ABS(AQ1285-E1298)),ABS(AQ1285-E1298))</f>
        <v>160</v>
      </c>
      <c r="AR1286" s="3">
        <f>IF(ABS(AR1285-E1298)&gt;180,IF(ABS(AR1285-E1298)&gt;360,ABS(AR1285-E1298)-360,360-ABS(AR1285-E1298)),ABS(AR1285-E1298))</f>
        <v>170</v>
      </c>
    </row>
    <row r="1287" spans="2:44" ht="15.75" customHeight="1" x14ac:dyDescent="0.2">
      <c r="G1287" s="3" t="s">
        <v>736</v>
      </c>
    </row>
    <row r="1288" spans="2:44" ht="15.75" customHeight="1" x14ac:dyDescent="0.2">
      <c r="B1288" s="3" t="s">
        <v>791</v>
      </c>
      <c r="E1288" s="3">
        <v>540</v>
      </c>
      <c r="G1288" s="3">
        <v>90</v>
      </c>
      <c r="I1288" s="3" t="e">
        <f>IF(DEGREES(ACOS(SIN(RADIANS(G1288))*SIN(RADIANS(E1296))+COS(RADIANS(G1288))*COS(RADIANS(E1296))*COS(RADIANS(I1286))))&gt;90,0,$F$4*$F$5/E1295^2*(SIN(RADIANS(G1288))*SIN(RADIANS(E1296))+COS(RADIANS(G1288))*COS(RADIANS(E1296))*COS(RADIANS(I1286))))</f>
        <v>#DIV/0!</v>
      </c>
      <c r="J1288" s="3" t="e">
        <f>IF(DEGREES(ACOS(SIN(RADIANS(G1288))*SIN(RADIANS(E1296))+COS(RADIANS(G1288))*COS(RADIANS(E1296))*COS(RADIANS(J1286))))&gt;90,0,$F$4*$F$5/E1295^2*(SIN(RADIANS(G1288))*SIN(RADIANS(E1296))+COS(RADIANS(G1288))*COS(RADIANS(E1296))*COS(RADIANS(J1286))))</f>
        <v>#DIV/0!</v>
      </c>
      <c r="K1288" s="3" t="e">
        <f>IF(DEGREES(ACOS(SIN(RADIANS(G1288))*SIN(RADIANS(E1296))+COS(RADIANS(G1288))*COS(RADIANS(E1296))*COS(RADIANS(K1286))))&gt;90,0,$F$4*$F$5/E1295^2*(SIN(RADIANS(G1288))*SIN(RADIANS(E1296))+COS(RADIANS(G1288))*COS(RADIANS(E1296))*COS(RADIANS(K1286))))</f>
        <v>#DIV/0!</v>
      </c>
      <c r="L1288" s="3" t="e">
        <f>IF(DEGREES(ACOS(SIN(RADIANS(G1288))*SIN(RADIANS(E1296))+COS(RADIANS(G1288))*COS(RADIANS(E1296))*COS(RADIANS(L1286))))&gt;90,0,$F$4*$F$5/E1295^2*(SIN(RADIANS(G1288))*SIN(RADIANS(E1296))+COS(RADIANS(G1288))*COS(RADIANS(E1296))*COS(RADIANS(L1286))))</f>
        <v>#DIV/0!</v>
      </c>
      <c r="M1288" s="3" t="e">
        <f>IF(DEGREES(ACOS(SIN(RADIANS(G1288))*SIN(RADIANS(E1296))+COS(RADIANS(G1288))*COS(RADIANS(E1296))*COS(RADIANS(M1286))))&gt;90,0,$F$4*$F$5/E1295^2*(SIN(RADIANS(G1288))*SIN(RADIANS(E1296))+COS(RADIANS(G1288))*COS(RADIANS(E1296))*COS(RADIANS(M1286))))</f>
        <v>#DIV/0!</v>
      </c>
      <c r="N1288" s="3" t="e">
        <f>IF(DEGREES(ACOS(SIN(RADIANS(G1288))*SIN(RADIANS(E1296))+COS(RADIANS(G1288))*COS(RADIANS(E1296))*COS(RADIANS(N1286))))&gt;90,0,$F$4*$F$5/E1295^2*(SIN(RADIANS(G1288))*SIN(RADIANS(E1296))+COS(RADIANS(G1288))*COS(RADIANS(E1296))*COS(RADIANS(N1286))))</f>
        <v>#DIV/0!</v>
      </c>
      <c r="O1288" s="3" t="e">
        <f>IF(DEGREES(ACOS(SIN(RADIANS(G1288))*SIN(RADIANS(E1296))+COS(RADIANS(G1288))*COS(RADIANS(E1296))*COS(RADIANS(O1286))))&gt;90,0,$F$4*$F$5/E1295^2*(SIN(RADIANS(G1288))*SIN(RADIANS(E1296))+COS(RADIANS(G1288))*COS(RADIANS(E1296))*COS(RADIANS(O1286))))</f>
        <v>#DIV/0!</v>
      </c>
      <c r="P1288" s="3" t="e">
        <f>IF(DEGREES(ACOS(SIN(RADIANS(G1288))*SIN(RADIANS(E1296))+COS(RADIANS(G1288))*COS(RADIANS(E1296))*COS(RADIANS(P1286))))&gt;90,0,$F$4*$F$5/E1295^2*(SIN(RADIANS(G1288))*SIN(RADIANS(E1296))+COS(RADIANS(G1288))*COS(RADIANS(E1296))*COS(RADIANS(P1286))))</f>
        <v>#DIV/0!</v>
      </c>
      <c r="Q1288" s="3" t="e">
        <f>IF(DEGREES(ACOS(SIN(RADIANS(G1288))*SIN(RADIANS(E1296))+COS(RADIANS(G1288))*COS(RADIANS(E1296))*COS(RADIANS(Q1286))))&gt;90,0,$F$4*$F$5/E1295^2*(SIN(RADIANS(G1288))*SIN(RADIANS(E1296))+COS(RADIANS(G1288))*COS(RADIANS(E1296))*COS(RADIANS(Q1286))))</f>
        <v>#DIV/0!</v>
      </c>
      <c r="R1288" s="3" t="e">
        <f>IF(DEGREES(ACOS(SIN(RADIANS(G1288))*SIN(RADIANS(E1296))+COS(RADIANS(G1288))*COS(RADIANS(E1296))*COS(RADIANS(R1286))))&gt;90,0,$F$4*$F$5/E1295^2*(SIN(RADIANS(G1288))*SIN(RADIANS(E1296))+COS(RADIANS(G1288))*COS(RADIANS(E1296))*COS(RADIANS(R1286))))</f>
        <v>#DIV/0!</v>
      </c>
      <c r="S1288" s="3" t="e">
        <f>IF(DEGREES(ACOS(SIN(RADIANS(G1288))*SIN(RADIANS(E1296))+COS(RADIANS(G1288))*COS(RADIANS(E1296))*COS(RADIANS(S1286))))&gt;90,0,$F$4*$F$5/E1295^2*(SIN(RADIANS(G1288))*SIN(RADIANS(E1296))+COS(RADIANS(G1288))*COS(RADIANS(E1296))*COS(RADIANS(S1286))))</f>
        <v>#DIV/0!</v>
      </c>
      <c r="T1288" s="3" t="e">
        <f>IF(DEGREES(ACOS(SIN(RADIANS(G1288))*SIN(RADIANS(E1296))+COS(RADIANS(G1288))*COS(RADIANS(E1296))*COS(RADIANS(T1286))))&gt;90,0,$F$4*$F$5/E1295^2*(SIN(RADIANS(G1288))*SIN(RADIANS(E1296))+COS(RADIANS(G1288))*COS(RADIANS(E1296))*COS(RADIANS(T1286))))</f>
        <v>#DIV/0!</v>
      </c>
      <c r="U1288" s="3" t="e">
        <f>IF(DEGREES(ACOS(SIN(RADIANS(G1288))*SIN(RADIANS(E1296))+COS(RADIANS(G1288))*COS(RADIANS(E1296))*COS(RADIANS(U1286))))&gt;90,0,$F$4*$F$5/E1295^2*(SIN(RADIANS(G1288))*SIN(RADIANS(E1296))+COS(RADIANS(G1288))*COS(RADIANS(E1296))*COS(RADIANS(U1286))))</f>
        <v>#DIV/0!</v>
      </c>
      <c r="V1288" s="3" t="e">
        <f>IF(DEGREES(ACOS(SIN(RADIANS(G1288))*SIN(RADIANS(E1296))+COS(RADIANS(G1288))*COS(RADIANS(E1296))*COS(RADIANS(V1286))))&gt;90,0,$F$4*$F$5/E1295^2*(SIN(RADIANS(G1288))*SIN(RADIANS(E1296))+COS(RADIANS(G1288))*COS(RADIANS(E1296))*COS(RADIANS(V1286))))</f>
        <v>#DIV/0!</v>
      </c>
      <c r="W1288" s="3" t="e">
        <f>IF(DEGREES(ACOS(SIN(RADIANS(G1288))*SIN(RADIANS(E1296))+COS(RADIANS(G1288))*COS(RADIANS(E1296))*COS(RADIANS(W1286))))&gt;90,0,$F$4*$F$5/E1295^2*(SIN(RADIANS(G1288))*SIN(RADIANS(E1296))+COS(RADIANS(G1288))*COS(RADIANS(E1296))*COS(RADIANS(W1286))))</f>
        <v>#DIV/0!</v>
      </c>
      <c r="X1288" s="3" t="e">
        <f>IF(DEGREES(ACOS(SIN(RADIANS(G1288))*SIN(RADIANS(E1296))+COS(RADIANS(G1288))*COS(RADIANS(E1296))*COS(RADIANS(X1286))))&gt;90,0,$F$4*$F$5/E1295^2*(SIN(RADIANS(G1288))*SIN(RADIANS(E1296))+COS(RADIANS(G1288))*COS(RADIANS(E1296))*COS(RADIANS(X1286))))</f>
        <v>#DIV/0!</v>
      </c>
      <c r="Y1288" s="3" t="e">
        <f>IF(DEGREES(ACOS(SIN(RADIANS(G1288))*SIN(RADIANS(E1296))+COS(RADIANS(G1288))*COS(RADIANS(E1296))*COS(RADIANS(Y1286))))&gt;90,0,$F$4*$F$5/E1295^2*(SIN(RADIANS(G1288))*SIN(RADIANS(E1296))+COS(RADIANS(G1288))*COS(RADIANS(E1296))*COS(RADIANS(Y1286))))</f>
        <v>#DIV/0!</v>
      </c>
      <c r="Z1288" s="3" t="e">
        <f>IF(DEGREES(ACOS(SIN(RADIANS(G1288))*SIN(RADIANS(E1296))+COS(RADIANS(G1288))*COS(RADIANS(E1296))*COS(RADIANS(Z1286))))&gt;90,0,$F$4*$F$5/E1295^2*(SIN(RADIANS(G1288))*SIN(RADIANS(E1296))+COS(RADIANS(G1288))*COS(RADIANS(E1296))*COS(RADIANS(Z1286))))</f>
        <v>#DIV/0!</v>
      </c>
      <c r="AA1288" s="3" t="e">
        <f>IF(DEGREES(ACOS(SIN(RADIANS(G1288))*SIN(RADIANS(E1296))+COS(RADIANS(G1288))*COS(RADIANS(E1296))*COS(RADIANS(AA1286))))&gt;90,0,$F$4*$F$5/E1295^2*(SIN(RADIANS(G1288))*SIN(RADIANS(E1296))+COS(RADIANS(G1288))*COS(RADIANS(E1296))*COS(RADIANS(AA1286))))</f>
        <v>#DIV/0!</v>
      </c>
      <c r="AB1288" s="3" t="e">
        <f>IF(DEGREES(ACOS(SIN(RADIANS(G1288))*SIN(RADIANS(E1296))+COS(RADIANS(G1288))*COS(RADIANS(E1296))*COS(RADIANS(AB1286))))&gt;90,0,$F$4*$F$5/E1295^2*(SIN(RADIANS(G1288))*SIN(RADIANS(E1296))+COS(RADIANS(G1288))*COS(RADIANS(E1296))*COS(RADIANS(AB1286))))</f>
        <v>#DIV/0!</v>
      </c>
      <c r="AC1288" s="3" t="e">
        <f>IF(DEGREES(ACOS(SIN(RADIANS(G1288))*SIN(RADIANS(E1296))+COS(RADIANS(G1288))*COS(RADIANS(E1296))*COS(RADIANS(AC1286))))&gt;90,0,$F$4*$F$5/E1295^2*(SIN(RADIANS(G1288))*SIN(RADIANS(E1296))+COS(RADIANS(G1288))*COS(RADIANS(E1296))*COS(RADIANS(AC1286))))</f>
        <v>#DIV/0!</v>
      </c>
      <c r="AD1288" s="3" t="e">
        <f>IF(DEGREES(ACOS(SIN(RADIANS(G1288))*SIN(RADIANS(E1296))+COS(RADIANS(G1288))*COS(RADIANS(E1296))*COS(RADIANS(AD1286))))&gt;90,0,$F$4*$F$5/E1295^2*(SIN(RADIANS(G1288))*SIN(RADIANS(E1296))+COS(RADIANS(G1288))*COS(RADIANS(E1296))*COS(RADIANS(AD1286))))</f>
        <v>#DIV/0!</v>
      </c>
      <c r="AE1288" s="3" t="e">
        <f>IF(DEGREES(ACOS(SIN(RADIANS(G1288))*SIN(RADIANS(E1296))+COS(RADIANS(G1288))*COS(RADIANS(E1296))*COS(RADIANS(AE1286))))&gt;90,0,$F$4*$F$5/E1295^2*(SIN(RADIANS(G1288))*SIN(RADIANS(E1296))+COS(RADIANS(G1288))*COS(RADIANS(E1296))*COS(RADIANS(AE1286))))</f>
        <v>#DIV/0!</v>
      </c>
      <c r="AF1288" s="3" t="e">
        <f>IF(DEGREES(ACOS(SIN(RADIANS(G1288))*SIN(RADIANS(E1296))+COS(RADIANS(G1288))*COS(RADIANS(E1296))*COS(RADIANS(AF1286))))&gt;90,0,$F$4*$F$5/E1295^2*(SIN(RADIANS(G1288))*SIN(RADIANS(E1296))+COS(RADIANS(G1288))*COS(RADIANS(E1296))*COS(RADIANS(AF1286))))</f>
        <v>#DIV/0!</v>
      </c>
      <c r="AG1288" s="3" t="e">
        <f>IF(DEGREES(ACOS(SIN(RADIANS(G1288))*SIN(RADIANS(E1296))+COS(RADIANS(G1288))*COS(RADIANS(E1296))*COS(RADIANS(AG1286))))&gt;90,0,$F$4*$F$5/E1295^2*(SIN(RADIANS(G1288))*SIN(RADIANS(E1296))+COS(RADIANS(G1288))*COS(RADIANS(E1296))*COS(RADIANS(AG1286))))</f>
        <v>#DIV/0!</v>
      </c>
      <c r="AH1288" s="3" t="e">
        <f>IF(DEGREES(ACOS(SIN(RADIANS(G1288))*SIN(RADIANS(E1296))+COS(RADIANS(G1288))*COS(RADIANS(E1296))*COS(RADIANS(AH1286))))&gt;90,0,$F$4*$F$5/E1295^2*(SIN(RADIANS(G1288))*SIN(RADIANS(E1296))+COS(RADIANS(G1288))*COS(RADIANS(E1296))*COS(RADIANS(AH1286))))</f>
        <v>#DIV/0!</v>
      </c>
      <c r="AI1288" s="3" t="e">
        <f>IF(DEGREES(ACOS(SIN(RADIANS(G1288))*SIN(RADIANS(E1296))+COS(RADIANS(G1288))*COS(RADIANS(E1296))*COS(RADIANS(AI1286))))&gt;90,0,$F$4*$F$5/E1295^2*(SIN(RADIANS(G1288))*SIN(RADIANS(E1296))+COS(RADIANS(G1288))*COS(RADIANS(E1296))*COS(RADIANS(AI1286))))</f>
        <v>#DIV/0!</v>
      </c>
      <c r="AJ1288" s="3" t="e">
        <f>IF(DEGREES(ACOS(SIN(RADIANS(G1288))*SIN(RADIANS(E1296))+COS(RADIANS(G1288))*COS(RADIANS(E1296))*COS(RADIANS(AJ1286))))&gt;90,0,$F$4*$F$5/E1295^2*(SIN(RADIANS(G1288))*SIN(RADIANS(E1296))+COS(RADIANS(G1288))*COS(RADIANS(E1296))*COS(RADIANS(AJ1286))))</f>
        <v>#DIV/0!</v>
      </c>
      <c r="AK1288" s="3" t="e">
        <f>IF(DEGREES(ACOS(SIN(RADIANS(G1288))*SIN(RADIANS(E1296))+COS(RADIANS(G1288))*COS(RADIANS(E1296))*COS(RADIANS(AK1286))))&gt;90,0,$F$4*$F$5/E1295^2*(SIN(RADIANS(G1288))*SIN(RADIANS(E1296))+COS(RADIANS(G1288))*COS(RADIANS(E1296))*COS(RADIANS(AK1286))))</f>
        <v>#DIV/0!</v>
      </c>
      <c r="AL1288" s="3" t="e">
        <f>IF(DEGREES(ACOS(SIN(RADIANS(G1288))*SIN(RADIANS(E1296))+COS(RADIANS(G1288))*COS(RADIANS(E1296))*COS(RADIANS(AL1286))))&gt;90,0,$F$4*$F$5/E1295^2*(SIN(RADIANS(G1288))*SIN(RADIANS(E1296))+COS(RADIANS(G1288))*COS(RADIANS(E1296))*COS(RADIANS(AL1286))))</f>
        <v>#DIV/0!</v>
      </c>
      <c r="AM1288" s="3" t="e">
        <f>IF(DEGREES(ACOS(SIN(RADIANS(G1288))*SIN(RADIANS(E1296))+COS(RADIANS(G1288))*COS(RADIANS(E1296))*COS(RADIANS(AM1286))))&gt;90,0,$F$4*$F$5/E1295^2*(SIN(RADIANS(G1288))*SIN(RADIANS(E1296))+COS(RADIANS(G1288))*COS(RADIANS(E1296))*COS(RADIANS(AM1286))))</f>
        <v>#DIV/0!</v>
      </c>
      <c r="AN1288" s="3" t="e">
        <f>IF(DEGREES(ACOS(SIN(RADIANS(G1288))*SIN(RADIANS(E1296))+COS(RADIANS(G1288))*COS(RADIANS(E1296))*COS(RADIANS(AN1286))))&gt;90,0,$F$4*$F$5/E1295^2*(SIN(RADIANS(G1288))*SIN(RADIANS(E1296))+COS(RADIANS(G1288))*COS(RADIANS(E1296))*COS(RADIANS(AN1286))))</f>
        <v>#DIV/0!</v>
      </c>
      <c r="AO1288" s="3" t="e">
        <f>IF(DEGREES(ACOS(SIN(RADIANS(G1288))*SIN(RADIANS(E1296))+COS(RADIANS(G1288))*COS(RADIANS(E1296))*COS(RADIANS(AO1286))))&gt;90,0,$F$4*$F$5/E1295^2*(SIN(RADIANS(G1288))*SIN(RADIANS(E1296))+COS(RADIANS(G1288))*COS(RADIANS(E1296))*COS(RADIANS(AO1286))))</f>
        <v>#DIV/0!</v>
      </c>
      <c r="AP1288" s="3" t="e">
        <f>IF(DEGREES(ACOS(SIN(RADIANS(G1288))*SIN(RADIANS(E1296))+COS(RADIANS(G1288))*COS(RADIANS(E1296))*COS(RADIANS(AP1286))))&gt;90,0,$F$4*$F$5/E1295^2*(SIN(RADIANS(G1288))*SIN(RADIANS(E1296))+COS(RADIANS(G1288))*COS(RADIANS(E1296))*COS(RADIANS(AP1286))))</f>
        <v>#DIV/0!</v>
      </c>
      <c r="AQ1288" s="3" t="e">
        <f>IF(DEGREES(ACOS(SIN(RADIANS(G1288))*SIN(RADIANS(E1296))+COS(RADIANS(G1288))*COS(RADIANS(E1296))*COS(RADIANS(AQ1286))))&gt;90,0,$F$4*$F$5/E1295^2*(SIN(RADIANS(G1288))*SIN(RADIANS(E1296))+COS(RADIANS(G1288))*COS(RADIANS(E1296))*COS(RADIANS(AQ1286))))</f>
        <v>#DIV/0!</v>
      </c>
      <c r="AR1288" s="3" t="e">
        <f>IF(DEGREES(ACOS(SIN(RADIANS(G1288))*SIN(RADIANS(E1296))+COS(RADIANS(G1288))*COS(RADIANS(E1296))*COS(RADIANS(AR1286))))&gt;90,0,$F$4*$F$5/E1295^2*(SIN(RADIANS(G1288))*SIN(RADIANS(E1296))+COS(RADIANS(G1288))*COS(RADIANS(E1296))*COS(RADIANS(AR1286))))</f>
        <v>#DIV/0!</v>
      </c>
    </row>
    <row r="1289" spans="2:44" ht="15.75" customHeight="1" x14ac:dyDescent="0.2">
      <c r="B1289" s="3" t="s">
        <v>728</v>
      </c>
      <c r="E1289" s="3">
        <f t="array" ref="E1289">INDEX($D$1751:$AM$1751,0,MATCH(E1288-IF(E1288&lt;360,0,360),$D$1700:$AM$1700,0))+IF(E1288&gt;350,360,0)</f>
        <v>540</v>
      </c>
      <c r="G1289" s="3">
        <v>80</v>
      </c>
      <c r="I1289" s="3">
        <f>IF(DEGREES(ACOS(SIN(RADIANS(G1289))*SIN(RADIANS(E1296))+COS(RADIANS(G1289))*COS(RADIANS(E1296))*COS(RADIANS(I1286))))&gt;90,0,$F$4*$F$5/E1295^2*(SIN(RADIANS(G1289))*SIN(RADIANS(E1296))+COS(RADIANS(G1289))*COS(RADIANS(E1296))*COS(RADIANS(I1286))))</f>
        <v>0</v>
      </c>
      <c r="J1289" s="3">
        <f>IF(DEGREES(ACOS(SIN(RADIANS(G1289))*SIN(RADIANS(E1296))+COS(RADIANS(G1289))*COS(RADIANS(E1296))*COS(RADIANS(J1286))))&gt;90,0,$F$4*$F$5/E1295^2*(SIN(RADIANS(G1289))*SIN(RADIANS(E1296))+COS(RADIANS(G1289))*COS(RADIANS(E1296))*COS(RADIANS(J1286))))</f>
        <v>0</v>
      </c>
      <c r="K1289" s="3">
        <f>IF(DEGREES(ACOS(SIN(RADIANS(G1289))*SIN(RADIANS(E1296))+COS(RADIANS(G1289))*COS(RADIANS(E1296))*COS(RADIANS(K1286))))&gt;90,0,$F$4*$F$5/E1295^2*(SIN(RADIANS(G1289))*SIN(RADIANS(E1296))+COS(RADIANS(G1289))*COS(RADIANS(E1296))*COS(RADIANS(K1286))))</f>
        <v>0</v>
      </c>
      <c r="L1289" s="3">
        <f>IF(DEGREES(ACOS(SIN(RADIANS(G1289))*SIN(RADIANS(E1296))+COS(RADIANS(G1289))*COS(RADIANS(E1296))*COS(RADIANS(L1286))))&gt;90,0,$F$4*$F$5/E1295^2*(SIN(RADIANS(G1289))*SIN(RADIANS(E1296))+COS(RADIANS(G1289))*COS(RADIANS(E1296))*COS(RADIANS(L1286))))</f>
        <v>0</v>
      </c>
      <c r="M1289" s="3">
        <f>IF(DEGREES(ACOS(SIN(RADIANS(G1289))*SIN(RADIANS(E1296))+COS(RADIANS(G1289))*COS(RADIANS(E1296))*COS(RADIANS(M1286))))&gt;90,0,$F$4*$F$5/E1295^2*(SIN(RADIANS(G1289))*SIN(RADIANS(E1296))+COS(RADIANS(G1289))*COS(RADIANS(E1296))*COS(RADIANS(M1286))))</f>
        <v>0</v>
      </c>
      <c r="N1289" s="3">
        <f>IF(DEGREES(ACOS(SIN(RADIANS(G1289))*SIN(RADIANS(E1296))+COS(RADIANS(G1289))*COS(RADIANS(E1296))*COS(RADIANS(N1286))))&gt;90,0,$F$4*$F$5/E1295^2*(SIN(RADIANS(G1289))*SIN(RADIANS(E1296))+COS(RADIANS(G1289))*COS(RADIANS(E1296))*COS(RADIANS(N1286))))</f>
        <v>0</v>
      </c>
      <c r="O1289" s="3">
        <f>IF(DEGREES(ACOS(SIN(RADIANS(G1289))*SIN(RADIANS(E1296))+COS(RADIANS(G1289))*COS(RADIANS(E1296))*COS(RADIANS(O1286))))&gt;90,0,$F$4*$F$5/E1295^2*(SIN(RADIANS(G1289))*SIN(RADIANS(E1296))+COS(RADIANS(G1289))*COS(RADIANS(E1296))*COS(RADIANS(O1286))))</f>
        <v>0</v>
      </c>
      <c r="P1289" s="3">
        <f>IF(DEGREES(ACOS(SIN(RADIANS(G1289))*SIN(RADIANS(E1296))+COS(RADIANS(G1289))*COS(RADIANS(E1296))*COS(RADIANS(P1286))))&gt;90,0,$F$4*$F$5/E1295^2*(SIN(RADIANS(G1289))*SIN(RADIANS(E1296))+COS(RADIANS(G1289))*COS(RADIANS(E1296))*COS(RADIANS(P1286))))</f>
        <v>0</v>
      </c>
      <c r="Q1289" s="3">
        <f>IF(DEGREES(ACOS(SIN(RADIANS(G1289))*SIN(RADIANS(E1296))+COS(RADIANS(G1289))*COS(RADIANS(E1296))*COS(RADIANS(Q1286))))&gt;90,0,$F$4*$F$5/E1295^2*(SIN(RADIANS(G1289))*SIN(RADIANS(E1296))+COS(RADIANS(G1289))*COS(RADIANS(E1296))*COS(RADIANS(Q1286))))</f>
        <v>0</v>
      </c>
      <c r="R1289" s="3" t="e">
        <f>IF(DEGREES(ACOS(SIN(RADIANS(G1289))*SIN(RADIANS(E1296))+COS(RADIANS(G1289))*COS(RADIANS(E1296))*COS(RADIANS(R1286))))&gt;90,0,$F$4*$F$5/E1295^2*(SIN(RADIANS(G1289))*SIN(RADIANS(E1296))+COS(RADIANS(G1289))*COS(RADIANS(E1296))*COS(RADIANS(R1286))))</f>
        <v>#DIV/0!</v>
      </c>
      <c r="S1289" s="3" t="e">
        <f>IF(DEGREES(ACOS(SIN(RADIANS(G1289))*SIN(RADIANS(E1296))+COS(RADIANS(G1289))*COS(RADIANS(E1296))*COS(RADIANS(S1286))))&gt;90,0,$F$4*$F$5/E1295^2*(SIN(RADIANS(G1289))*SIN(RADIANS(E1296))+COS(RADIANS(G1289))*COS(RADIANS(E1296))*COS(RADIANS(S1286))))</f>
        <v>#DIV/0!</v>
      </c>
      <c r="T1289" s="3" t="e">
        <f>IF(DEGREES(ACOS(SIN(RADIANS(G1289))*SIN(RADIANS(E1296))+COS(RADIANS(G1289))*COS(RADIANS(E1296))*COS(RADIANS(T1286))))&gt;90,0,$F$4*$F$5/E1295^2*(SIN(RADIANS(G1289))*SIN(RADIANS(E1296))+COS(RADIANS(G1289))*COS(RADIANS(E1296))*COS(RADIANS(T1286))))</f>
        <v>#DIV/0!</v>
      </c>
      <c r="U1289" s="3" t="e">
        <f>IF(DEGREES(ACOS(SIN(RADIANS(G1289))*SIN(RADIANS(E1296))+COS(RADIANS(G1289))*COS(RADIANS(E1296))*COS(RADIANS(U1286))))&gt;90,0,$F$4*$F$5/E1295^2*(SIN(RADIANS(G1289))*SIN(RADIANS(E1296))+COS(RADIANS(G1289))*COS(RADIANS(E1296))*COS(RADIANS(U1286))))</f>
        <v>#DIV/0!</v>
      </c>
      <c r="V1289" s="3" t="e">
        <f>IF(DEGREES(ACOS(SIN(RADIANS(G1289))*SIN(RADIANS(E1296))+COS(RADIANS(G1289))*COS(RADIANS(E1296))*COS(RADIANS(V1286))))&gt;90,0,$F$4*$F$5/E1295^2*(SIN(RADIANS(G1289))*SIN(RADIANS(E1296))+COS(RADIANS(G1289))*COS(RADIANS(E1296))*COS(RADIANS(V1286))))</f>
        <v>#DIV/0!</v>
      </c>
      <c r="W1289" s="3" t="e">
        <f>IF(DEGREES(ACOS(SIN(RADIANS(G1289))*SIN(RADIANS(E1296))+COS(RADIANS(G1289))*COS(RADIANS(E1296))*COS(RADIANS(W1286))))&gt;90,0,$F$4*$F$5/E1295^2*(SIN(RADIANS(G1289))*SIN(RADIANS(E1296))+COS(RADIANS(G1289))*COS(RADIANS(E1296))*COS(RADIANS(W1286))))</f>
        <v>#DIV/0!</v>
      </c>
      <c r="X1289" s="3" t="e">
        <f>IF(DEGREES(ACOS(SIN(RADIANS(G1289))*SIN(RADIANS(E1296))+COS(RADIANS(G1289))*COS(RADIANS(E1296))*COS(RADIANS(X1286))))&gt;90,0,$F$4*$F$5/E1295^2*(SIN(RADIANS(G1289))*SIN(RADIANS(E1296))+COS(RADIANS(G1289))*COS(RADIANS(E1296))*COS(RADIANS(X1286))))</f>
        <v>#DIV/0!</v>
      </c>
      <c r="Y1289" s="3" t="e">
        <f>IF(DEGREES(ACOS(SIN(RADIANS(G1289))*SIN(RADIANS(E1296))+COS(RADIANS(G1289))*COS(RADIANS(E1296))*COS(RADIANS(Y1286))))&gt;90,0,$F$4*$F$5/E1295^2*(SIN(RADIANS(G1289))*SIN(RADIANS(E1296))+COS(RADIANS(G1289))*COS(RADIANS(E1296))*COS(RADIANS(Y1286))))</f>
        <v>#DIV/0!</v>
      </c>
      <c r="Z1289" s="3" t="e">
        <f>IF(DEGREES(ACOS(SIN(RADIANS(G1289))*SIN(RADIANS(E1296))+COS(RADIANS(G1289))*COS(RADIANS(E1296))*COS(RADIANS(Z1286))))&gt;90,0,$F$4*$F$5/E1295^2*(SIN(RADIANS(G1289))*SIN(RADIANS(E1296))+COS(RADIANS(G1289))*COS(RADIANS(E1296))*COS(RADIANS(Z1286))))</f>
        <v>#DIV/0!</v>
      </c>
      <c r="AA1289" s="3" t="e">
        <f>IF(DEGREES(ACOS(SIN(RADIANS(G1289))*SIN(RADIANS(E1296))+COS(RADIANS(G1289))*COS(RADIANS(E1296))*COS(RADIANS(AA1286))))&gt;90,0,$F$4*$F$5/E1295^2*(SIN(RADIANS(G1289))*SIN(RADIANS(E1296))+COS(RADIANS(G1289))*COS(RADIANS(E1296))*COS(RADIANS(AA1286))))</f>
        <v>#DIV/0!</v>
      </c>
      <c r="AB1289" s="3" t="e">
        <f>IF(DEGREES(ACOS(SIN(RADIANS(G1289))*SIN(RADIANS(E1296))+COS(RADIANS(G1289))*COS(RADIANS(E1296))*COS(RADIANS(AB1286))))&gt;90,0,$F$4*$F$5/E1295^2*(SIN(RADIANS(G1289))*SIN(RADIANS(E1296))+COS(RADIANS(G1289))*COS(RADIANS(E1296))*COS(RADIANS(AB1286))))</f>
        <v>#DIV/0!</v>
      </c>
      <c r="AC1289" s="3" t="e">
        <f>IF(DEGREES(ACOS(SIN(RADIANS(G1289))*SIN(RADIANS(E1296))+COS(RADIANS(G1289))*COS(RADIANS(E1296))*COS(RADIANS(AC1286))))&gt;90,0,$F$4*$F$5/E1295^2*(SIN(RADIANS(G1289))*SIN(RADIANS(E1296))+COS(RADIANS(G1289))*COS(RADIANS(E1296))*COS(RADIANS(AC1286))))</f>
        <v>#DIV/0!</v>
      </c>
      <c r="AD1289" s="3" t="e">
        <f>IF(DEGREES(ACOS(SIN(RADIANS(G1289))*SIN(RADIANS(E1296))+COS(RADIANS(G1289))*COS(RADIANS(E1296))*COS(RADIANS(AD1286))))&gt;90,0,$F$4*$F$5/E1295^2*(SIN(RADIANS(G1289))*SIN(RADIANS(E1296))+COS(RADIANS(G1289))*COS(RADIANS(E1296))*COS(RADIANS(AD1286))))</f>
        <v>#DIV/0!</v>
      </c>
      <c r="AE1289" s="3" t="e">
        <f>IF(DEGREES(ACOS(SIN(RADIANS(G1289))*SIN(RADIANS(E1296))+COS(RADIANS(G1289))*COS(RADIANS(E1296))*COS(RADIANS(AE1286))))&gt;90,0,$F$4*$F$5/E1295^2*(SIN(RADIANS(G1289))*SIN(RADIANS(E1296))+COS(RADIANS(G1289))*COS(RADIANS(E1296))*COS(RADIANS(AE1286))))</f>
        <v>#DIV/0!</v>
      </c>
      <c r="AF1289" s="3" t="e">
        <f>IF(DEGREES(ACOS(SIN(RADIANS(G1289))*SIN(RADIANS(E1296))+COS(RADIANS(G1289))*COS(RADIANS(E1296))*COS(RADIANS(AF1286))))&gt;90,0,$F$4*$F$5/E1295^2*(SIN(RADIANS(G1289))*SIN(RADIANS(E1296))+COS(RADIANS(G1289))*COS(RADIANS(E1296))*COS(RADIANS(AF1286))))</f>
        <v>#DIV/0!</v>
      </c>
      <c r="AG1289" s="3" t="e">
        <f>IF(DEGREES(ACOS(SIN(RADIANS(G1289))*SIN(RADIANS(E1296))+COS(RADIANS(G1289))*COS(RADIANS(E1296))*COS(RADIANS(AG1286))))&gt;90,0,$F$4*$F$5/E1295^2*(SIN(RADIANS(G1289))*SIN(RADIANS(E1296))+COS(RADIANS(G1289))*COS(RADIANS(E1296))*COS(RADIANS(AG1286))))</f>
        <v>#DIV/0!</v>
      </c>
      <c r="AH1289" s="3" t="e">
        <f>IF(DEGREES(ACOS(SIN(RADIANS(G1289))*SIN(RADIANS(E1296))+COS(RADIANS(G1289))*COS(RADIANS(E1296))*COS(RADIANS(AH1286))))&gt;90,0,$F$4*$F$5/E1295^2*(SIN(RADIANS(G1289))*SIN(RADIANS(E1296))+COS(RADIANS(G1289))*COS(RADIANS(E1296))*COS(RADIANS(AH1286))))</f>
        <v>#DIV/0!</v>
      </c>
      <c r="AI1289" s="3" t="e">
        <f>IF(DEGREES(ACOS(SIN(RADIANS(G1289))*SIN(RADIANS(E1296))+COS(RADIANS(G1289))*COS(RADIANS(E1296))*COS(RADIANS(AI1286))))&gt;90,0,$F$4*$F$5/E1295^2*(SIN(RADIANS(G1289))*SIN(RADIANS(E1296))+COS(RADIANS(G1289))*COS(RADIANS(E1296))*COS(RADIANS(AI1286))))</f>
        <v>#DIV/0!</v>
      </c>
      <c r="AJ1289" s="3" t="e">
        <f>IF(DEGREES(ACOS(SIN(RADIANS(G1289))*SIN(RADIANS(E1296))+COS(RADIANS(G1289))*COS(RADIANS(E1296))*COS(RADIANS(AJ1286))))&gt;90,0,$F$4*$F$5/E1295^2*(SIN(RADIANS(G1289))*SIN(RADIANS(E1296))+COS(RADIANS(G1289))*COS(RADIANS(E1296))*COS(RADIANS(AJ1286))))</f>
        <v>#DIV/0!</v>
      </c>
      <c r="AK1289" s="3">
        <f>IF(DEGREES(ACOS(SIN(RADIANS(G1289))*SIN(RADIANS(E1296))+COS(RADIANS(G1289))*COS(RADIANS(E1296))*COS(RADIANS(AK1286))))&gt;90,0,$F$4*$F$5/E1295^2*(SIN(RADIANS(G1289))*SIN(RADIANS(E1296))+COS(RADIANS(G1289))*COS(RADIANS(E1296))*COS(RADIANS(AK1286))))</f>
        <v>0</v>
      </c>
      <c r="AL1289" s="3">
        <f>IF(DEGREES(ACOS(SIN(RADIANS(G1289))*SIN(RADIANS(E1296))+COS(RADIANS(G1289))*COS(RADIANS(E1296))*COS(RADIANS(AL1286))))&gt;90,0,$F$4*$F$5/E1295^2*(SIN(RADIANS(G1289))*SIN(RADIANS(E1296))+COS(RADIANS(G1289))*COS(RADIANS(E1296))*COS(RADIANS(AL1286))))</f>
        <v>0</v>
      </c>
      <c r="AM1289" s="3">
        <f>IF(DEGREES(ACOS(SIN(RADIANS(G1289))*SIN(RADIANS(E1296))+COS(RADIANS(G1289))*COS(RADIANS(E1296))*COS(RADIANS(AM1286))))&gt;90,0,$F$4*$F$5/E1295^2*(SIN(RADIANS(G1289))*SIN(RADIANS(E1296))+COS(RADIANS(G1289))*COS(RADIANS(E1296))*COS(RADIANS(AM1286))))</f>
        <v>0</v>
      </c>
      <c r="AN1289" s="3">
        <f>IF(DEGREES(ACOS(SIN(RADIANS(G1289))*SIN(RADIANS(E1296))+COS(RADIANS(G1289))*COS(RADIANS(E1296))*COS(RADIANS(AN1286))))&gt;90,0,$F$4*$F$5/E1295^2*(SIN(RADIANS(G1289))*SIN(RADIANS(E1296))+COS(RADIANS(G1289))*COS(RADIANS(E1296))*COS(RADIANS(AN1286))))</f>
        <v>0</v>
      </c>
      <c r="AO1289" s="3">
        <f>IF(DEGREES(ACOS(SIN(RADIANS(G1289))*SIN(RADIANS(E1296))+COS(RADIANS(G1289))*COS(RADIANS(E1296))*COS(RADIANS(AO1286))))&gt;90,0,$F$4*$F$5/E1295^2*(SIN(RADIANS(G1289))*SIN(RADIANS(E1296))+COS(RADIANS(G1289))*COS(RADIANS(E1296))*COS(RADIANS(AO1286))))</f>
        <v>0</v>
      </c>
      <c r="AP1289" s="3">
        <f>IF(DEGREES(ACOS(SIN(RADIANS(G1289))*SIN(RADIANS(E1296))+COS(RADIANS(G1289))*COS(RADIANS(E1296))*COS(RADIANS(AP1286))))&gt;90,0,$F$4*$F$5/E1295^2*(SIN(RADIANS(G1289))*SIN(RADIANS(E1296))+COS(RADIANS(G1289))*COS(RADIANS(E1296))*COS(RADIANS(AP1286))))</f>
        <v>0</v>
      </c>
      <c r="AQ1289" s="3">
        <f>IF(DEGREES(ACOS(SIN(RADIANS(G1289))*SIN(RADIANS(E1296))+COS(RADIANS(G1289))*COS(RADIANS(E1296))*COS(RADIANS(AQ1286))))&gt;90,0,$F$4*$F$5/E1295^2*(SIN(RADIANS(G1289))*SIN(RADIANS(E1296))+COS(RADIANS(G1289))*COS(RADIANS(E1296))*COS(RADIANS(AQ1286))))</f>
        <v>0</v>
      </c>
      <c r="AR1289" s="3">
        <f>IF(DEGREES(ACOS(SIN(RADIANS(G1289))*SIN(RADIANS(E1296))+COS(RADIANS(G1289))*COS(RADIANS(E1296))*COS(RADIANS(AR1286))))&gt;90,0,$F$4*$F$5/E1295^2*(SIN(RADIANS(G1289))*SIN(RADIANS(E1296))+COS(RADIANS(G1289))*COS(RADIANS(E1296))*COS(RADIANS(AR1286))))</f>
        <v>0</v>
      </c>
    </row>
    <row r="1290" spans="2:44" ht="15.75" customHeight="1" x14ac:dyDescent="0.2">
      <c r="B1290" s="20" t="s">
        <v>784</v>
      </c>
      <c r="E1290" s="3">
        <f>IF(E1289-$F$13&lt;0,E1289-$F$13+360,IF(E1289-$F$13&gt;360,E1289-$F$13-360,E1289-$F$13))</f>
        <v>270</v>
      </c>
      <c r="G1290" s="3">
        <v>70</v>
      </c>
      <c r="I1290" s="3">
        <f>IF(DEGREES(ACOS(SIN(RADIANS(G1290))*SIN(RADIANS(E1296))+COS(RADIANS(G1290))*COS(RADIANS(E1296))*COS(RADIANS(I1286))))&gt;90,0,$F$4*$F$5/E1295^2*(SIN(RADIANS(G1290))*SIN(RADIANS(E1296))+COS(RADIANS(G1290))*COS(RADIANS(E1296))*COS(RADIANS(I1286))))</f>
        <v>0</v>
      </c>
      <c r="J1290" s="3">
        <f>IF(DEGREES(ACOS(SIN(RADIANS(G1290))*SIN(RADIANS(E1296))+COS(RADIANS(G1290))*COS(RADIANS(E1296))*COS(RADIANS(J1286))))&gt;90,0,$F$4*$F$5/E1295^2*(SIN(RADIANS(G1290))*SIN(RADIANS(E1296))+COS(RADIANS(G1290))*COS(RADIANS(E1296))*COS(RADIANS(J1286))))</f>
        <v>0</v>
      </c>
      <c r="K1290" s="3">
        <f>IF(DEGREES(ACOS(SIN(RADIANS(G1290))*SIN(RADIANS(E1296))+COS(RADIANS(G1290))*COS(RADIANS(E1296))*COS(RADIANS(K1286))))&gt;90,0,$F$4*$F$5/E1295^2*(SIN(RADIANS(G1290))*SIN(RADIANS(E1296))+COS(RADIANS(G1290))*COS(RADIANS(E1296))*COS(RADIANS(K1286))))</f>
        <v>0</v>
      </c>
      <c r="L1290" s="3">
        <f>IF(DEGREES(ACOS(SIN(RADIANS(G1290))*SIN(RADIANS(E1296))+COS(RADIANS(G1290))*COS(RADIANS(E1296))*COS(RADIANS(L1286))))&gt;90,0,$F$4*$F$5/E1295^2*(SIN(RADIANS(G1290))*SIN(RADIANS(E1296))+COS(RADIANS(G1290))*COS(RADIANS(E1296))*COS(RADIANS(L1286))))</f>
        <v>0</v>
      </c>
      <c r="M1290" s="3">
        <f>IF(DEGREES(ACOS(SIN(RADIANS(G1290))*SIN(RADIANS(E1296))+COS(RADIANS(G1290))*COS(RADIANS(E1296))*COS(RADIANS(M1286))))&gt;90,0,$F$4*$F$5/E1295^2*(SIN(RADIANS(G1290))*SIN(RADIANS(E1296))+COS(RADIANS(G1290))*COS(RADIANS(E1296))*COS(RADIANS(M1286))))</f>
        <v>0</v>
      </c>
      <c r="N1290" s="3">
        <f>IF(DEGREES(ACOS(SIN(RADIANS(G1290))*SIN(RADIANS(E1296))+COS(RADIANS(G1290))*COS(RADIANS(E1296))*COS(RADIANS(N1286))))&gt;90,0,$F$4*$F$5/E1295^2*(SIN(RADIANS(G1290))*SIN(RADIANS(E1296))+COS(RADIANS(G1290))*COS(RADIANS(E1296))*COS(RADIANS(N1286))))</f>
        <v>0</v>
      </c>
      <c r="O1290" s="3">
        <f>IF(DEGREES(ACOS(SIN(RADIANS(G1290))*SIN(RADIANS(E1296))+COS(RADIANS(G1290))*COS(RADIANS(E1296))*COS(RADIANS(O1286))))&gt;90,0,$F$4*$F$5/E1295^2*(SIN(RADIANS(G1290))*SIN(RADIANS(E1296))+COS(RADIANS(G1290))*COS(RADIANS(E1296))*COS(RADIANS(O1286))))</f>
        <v>0</v>
      </c>
      <c r="P1290" s="3">
        <f>IF(DEGREES(ACOS(SIN(RADIANS(G1290))*SIN(RADIANS(E1296))+COS(RADIANS(G1290))*COS(RADIANS(E1296))*COS(RADIANS(P1286))))&gt;90,0,$F$4*$F$5/E1295^2*(SIN(RADIANS(G1290))*SIN(RADIANS(E1296))+COS(RADIANS(G1290))*COS(RADIANS(E1296))*COS(RADIANS(P1286))))</f>
        <v>0</v>
      </c>
      <c r="Q1290" s="3">
        <f>IF(DEGREES(ACOS(SIN(RADIANS(G1290))*SIN(RADIANS(E1296))+COS(RADIANS(G1290))*COS(RADIANS(E1296))*COS(RADIANS(Q1286))))&gt;90,0,$F$4*$F$5/E1295^2*(SIN(RADIANS(G1290))*SIN(RADIANS(E1296))+COS(RADIANS(G1290))*COS(RADIANS(E1296))*COS(RADIANS(Q1286))))</f>
        <v>0</v>
      </c>
      <c r="R1290" s="3" t="e">
        <f>IF(DEGREES(ACOS(SIN(RADIANS(G1290))*SIN(RADIANS(E1296))+COS(RADIANS(G1290))*COS(RADIANS(E1296))*COS(RADIANS(R1286))))&gt;90,0,$F$4*$F$5/E1295^2*(SIN(RADIANS(G1290))*SIN(RADIANS(E1296))+COS(RADIANS(G1290))*COS(RADIANS(E1296))*COS(RADIANS(R1286))))</f>
        <v>#DIV/0!</v>
      </c>
      <c r="S1290" s="3" t="e">
        <f>IF(DEGREES(ACOS(SIN(RADIANS(G1290))*SIN(RADIANS(E1296))+COS(RADIANS(G1290))*COS(RADIANS(E1296))*COS(RADIANS(S1286))))&gt;90,0,$F$4*$F$5/E1295^2*(SIN(RADIANS(G1290))*SIN(RADIANS(E1296))+COS(RADIANS(G1290))*COS(RADIANS(E1296))*COS(RADIANS(S1286))))</f>
        <v>#DIV/0!</v>
      </c>
      <c r="T1290" s="3" t="e">
        <f>IF(DEGREES(ACOS(SIN(RADIANS(G1290))*SIN(RADIANS(E1296))+COS(RADIANS(G1290))*COS(RADIANS(E1296))*COS(RADIANS(T1286))))&gt;90,0,$F$4*$F$5/E1295^2*(SIN(RADIANS(G1290))*SIN(RADIANS(E1296))+COS(RADIANS(G1290))*COS(RADIANS(E1296))*COS(RADIANS(T1286))))</f>
        <v>#DIV/0!</v>
      </c>
      <c r="U1290" s="3" t="e">
        <f>IF(DEGREES(ACOS(SIN(RADIANS(G1290))*SIN(RADIANS(E1296))+COS(RADIANS(G1290))*COS(RADIANS(E1296))*COS(RADIANS(U1286))))&gt;90,0,$F$4*$F$5/E1295^2*(SIN(RADIANS(G1290))*SIN(RADIANS(E1296))+COS(RADIANS(G1290))*COS(RADIANS(E1296))*COS(RADIANS(U1286))))</f>
        <v>#DIV/0!</v>
      </c>
      <c r="V1290" s="3" t="e">
        <f>IF(DEGREES(ACOS(SIN(RADIANS(G1290))*SIN(RADIANS(E1296))+COS(RADIANS(G1290))*COS(RADIANS(E1296))*COS(RADIANS(V1286))))&gt;90,0,$F$4*$F$5/E1295^2*(SIN(RADIANS(G1290))*SIN(RADIANS(E1296))+COS(RADIANS(G1290))*COS(RADIANS(E1296))*COS(RADIANS(V1286))))</f>
        <v>#DIV/0!</v>
      </c>
      <c r="W1290" s="3" t="e">
        <f>IF(DEGREES(ACOS(SIN(RADIANS(G1290))*SIN(RADIANS(E1296))+COS(RADIANS(G1290))*COS(RADIANS(E1296))*COS(RADIANS(W1286))))&gt;90,0,$F$4*$F$5/E1295^2*(SIN(RADIANS(G1290))*SIN(RADIANS(E1296))+COS(RADIANS(G1290))*COS(RADIANS(E1296))*COS(RADIANS(W1286))))</f>
        <v>#DIV/0!</v>
      </c>
      <c r="X1290" s="3" t="e">
        <f>IF(DEGREES(ACOS(SIN(RADIANS(G1290))*SIN(RADIANS(E1296))+COS(RADIANS(G1290))*COS(RADIANS(E1296))*COS(RADIANS(X1286))))&gt;90,0,$F$4*$F$5/E1295^2*(SIN(RADIANS(G1290))*SIN(RADIANS(E1296))+COS(RADIANS(G1290))*COS(RADIANS(E1296))*COS(RADIANS(X1286))))</f>
        <v>#DIV/0!</v>
      </c>
      <c r="Y1290" s="3" t="e">
        <f>IF(DEGREES(ACOS(SIN(RADIANS(G1290))*SIN(RADIANS(E1296))+COS(RADIANS(G1290))*COS(RADIANS(E1296))*COS(RADIANS(Y1286))))&gt;90,0,$F$4*$F$5/E1295^2*(SIN(RADIANS(G1290))*SIN(RADIANS(E1296))+COS(RADIANS(G1290))*COS(RADIANS(E1296))*COS(RADIANS(Y1286))))</f>
        <v>#DIV/0!</v>
      </c>
      <c r="Z1290" s="3" t="e">
        <f>IF(DEGREES(ACOS(SIN(RADIANS(G1290))*SIN(RADIANS(E1296))+COS(RADIANS(G1290))*COS(RADIANS(E1296))*COS(RADIANS(Z1286))))&gt;90,0,$F$4*$F$5/E1295^2*(SIN(RADIANS(G1290))*SIN(RADIANS(E1296))+COS(RADIANS(G1290))*COS(RADIANS(E1296))*COS(RADIANS(Z1286))))</f>
        <v>#DIV/0!</v>
      </c>
      <c r="AA1290" s="3" t="e">
        <f>IF(DEGREES(ACOS(SIN(RADIANS(G1290))*SIN(RADIANS(E1296))+COS(RADIANS(G1290))*COS(RADIANS(E1296))*COS(RADIANS(AA1286))))&gt;90,0,$F$4*$F$5/E1295^2*(SIN(RADIANS(G1290))*SIN(RADIANS(E1296))+COS(RADIANS(G1290))*COS(RADIANS(E1296))*COS(RADIANS(AA1286))))</f>
        <v>#DIV/0!</v>
      </c>
      <c r="AB1290" s="3" t="e">
        <f>IF(DEGREES(ACOS(SIN(RADIANS(G1290))*SIN(RADIANS(E1296))+COS(RADIANS(G1290))*COS(RADIANS(E1296))*COS(RADIANS(AB1286))))&gt;90,0,$F$4*$F$5/E1295^2*(SIN(RADIANS(G1290))*SIN(RADIANS(E1296))+COS(RADIANS(G1290))*COS(RADIANS(E1296))*COS(RADIANS(AB1286))))</f>
        <v>#DIV/0!</v>
      </c>
      <c r="AC1290" s="3" t="e">
        <f>IF(DEGREES(ACOS(SIN(RADIANS(G1290))*SIN(RADIANS(E1296))+COS(RADIANS(G1290))*COS(RADIANS(E1296))*COS(RADIANS(AC1286))))&gt;90,0,$F$4*$F$5/E1295^2*(SIN(RADIANS(G1290))*SIN(RADIANS(E1296))+COS(RADIANS(G1290))*COS(RADIANS(E1296))*COS(RADIANS(AC1286))))</f>
        <v>#DIV/0!</v>
      </c>
      <c r="AD1290" s="3" t="e">
        <f>IF(DEGREES(ACOS(SIN(RADIANS(G1290))*SIN(RADIANS(E1296))+COS(RADIANS(G1290))*COS(RADIANS(E1296))*COS(RADIANS(AD1286))))&gt;90,0,$F$4*$F$5/E1295^2*(SIN(RADIANS(G1290))*SIN(RADIANS(E1296))+COS(RADIANS(G1290))*COS(RADIANS(E1296))*COS(RADIANS(AD1286))))</f>
        <v>#DIV/0!</v>
      </c>
      <c r="AE1290" s="3" t="e">
        <f>IF(DEGREES(ACOS(SIN(RADIANS(G1290))*SIN(RADIANS(E1296))+COS(RADIANS(G1290))*COS(RADIANS(E1296))*COS(RADIANS(AE1286))))&gt;90,0,$F$4*$F$5/E1295^2*(SIN(RADIANS(G1290))*SIN(RADIANS(E1296))+COS(RADIANS(G1290))*COS(RADIANS(E1296))*COS(RADIANS(AE1286))))</f>
        <v>#DIV/0!</v>
      </c>
      <c r="AF1290" s="3" t="e">
        <f>IF(DEGREES(ACOS(SIN(RADIANS(G1290))*SIN(RADIANS(E1296))+COS(RADIANS(G1290))*COS(RADIANS(E1296))*COS(RADIANS(AF1286))))&gt;90,0,$F$4*$F$5/E1295^2*(SIN(RADIANS(G1290))*SIN(RADIANS(E1296))+COS(RADIANS(G1290))*COS(RADIANS(E1296))*COS(RADIANS(AF1286))))</f>
        <v>#DIV/0!</v>
      </c>
      <c r="AG1290" s="3" t="e">
        <f>IF(DEGREES(ACOS(SIN(RADIANS(G1290))*SIN(RADIANS(E1296))+COS(RADIANS(G1290))*COS(RADIANS(E1296))*COS(RADIANS(AG1286))))&gt;90,0,$F$4*$F$5/E1295^2*(SIN(RADIANS(G1290))*SIN(RADIANS(E1296))+COS(RADIANS(G1290))*COS(RADIANS(E1296))*COS(RADIANS(AG1286))))</f>
        <v>#DIV/0!</v>
      </c>
      <c r="AH1290" s="3" t="e">
        <f>IF(DEGREES(ACOS(SIN(RADIANS(G1290))*SIN(RADIANS(E1296))+COS(RADIANS(G1290))*COS(RADIANS(E1296))*COS(RADIANS(AH1286))))&gt;90,0,$F$4*$F$5/E1295^2*(SIN(RADIANS(G1290))*SIN(RADIANS(E1296))+COS(RADIANS(G1290))*COS(RADIANS(E1296))*COS(RADIANS(AH1286))))</f>
        <v>#DIV/0!</v>
      </c>
      <c r="AI1290" s="3" t="e">
        <f>IF(DEGREES(ACOS(SIN(RADIANS(G1290))*SIN(RADIANS(E1296))+COS(RADIANS(G1290))*COS(RADIANS(E1296))*COS(RADIANS(AI1286))))&gt;90,0,$F$4*$F$5/E1295^2*(SIN(RADIANS(G1290))*SIN(RADIANS(E1296))+COS(RADIANS(G1290))*COS(RADIANS(E1296))*COS(RADIANS(AI1286))))</f>
        <v>#DIV/0!</v>
      </c>
      <c r="AJ1290" s="3" t="e">
        <f>IF(DEGREES(ACOS(SIN(RADIANS(G1290))*SIN(RADIANS(E1296))+COS(RADIANS(G1290))*COS(RADIANS(E1296))*COS(RADIANS(AJ1286))))&gt;90,0,$F$4*$F$5/E1295^2*(SIN(RADIANS(G1290))*SIN(RADIANS(E1296))+COS(RADIANS(G1290))*COS(RADIANS(E1296))*COS(RADIANS(AJ1286))))</f>
        <v>#DIV/0!</v>
      </c>
      <c r="AK1290" s="3">
        <f>IF(DEGREES(ACOS(SIN(RADIANS(G1290))*SIN(RADIANS(E1296))+COS(RADIANS(G1290))*COS(RADIANS(E1296))*COS(RADIANS(AK1286))))&gt;90,0,$F$4*$F$5/E1295^2*(SIN(RADIANS(G1290))*SIN(RADIANS(E1296))+COS(RADIANS(G1290))*COS(RADIANS(E1296))*COS(RADIANS(AK1286))))</f>
        <v>0</v>
      </c>
      <c r="AL1290" s="3">
        <f>IF(DEGREES(ACOS(SIN(RADIANS(G1290))*SIN(RADIANS(E1296))+COS(RADIANS(G1290))*COS(RADIANS(E1296))*COS(RADIANS(AL1286))))&gt;90,0,$F$4*$F$5/E1295^2*(SIN(RADIANS(G1290))*SIN(RADIANS(E1296))+COS(RADIANS(G1290))*COS(RADIANS(E1296))*COS(RADIANS(AL1286))))</f>
        <v>0</v>
      </c>
      <c r="AM1290" s="3">
        <f>IF(DEGREES(ACOS(SIN(RADIANS(G1290))*SIN(RADIANS(E1296))+COS(RADIANS(G1290))*COS(RADIANS(E1296))*COS(RADIANS(AM1286))))&gt;90,0,$F$4*$F$5/E1295^2*(SIN(RADIANS(G1290))*SIN(RADIANS(E1296))+COS(RADIANS(G1290))*COS(RADIANS(E1296))*COS(RADIANS(AM1286))))</f>
        <v>0</v>
      </c>
      <c r="AN1290" s="3">
        <f>IF(DEGREES(ACOS(SIN(RADIANS(G1290))*SIN(RADIANS(E1296))+COS(RADIANS(G1290))*COS(RADIANS(E1296))*COS(RADIANS(AN1286))))&gt;90,0,$F$4*$F$5/E1295^2*(SIN(RADIANS(G1290))*SIN(RADIANS(E1296))+COS(RADIANS(G1290))*COS(RADIANS(E1296))*COS(RADIANS(AN1286))))</f>
        <v>0</v>
      </c>
      <c r="AO1290" s="3">
        <f>IF(DEGREES(ACOS(SIN(RADIANS(G1290))*SIN(RADIANS(E1296))+COS(RADIANS(G1290))*COS(RADIANS(E1296))*COS(RADIANS(AO1286))))&gt;90,0,$F$4*$F$5/E1295^2*(SIN(RADIANS(G1290))*SIN(RADIANS(E1296))+COS(RADIANS(G1290))*COS(RADIANS(E1296))*COS(RADIANS(AO1286))))</f>
        <v>0</v>
      </c>
      <c r="AP1290" s="3">
        <f>IF(DEGREES(ACOS(SIN(RADIANS(G1290))*SIN(RADIANS(E1296))+COS(RADIANS(G1290))*COS(RADIANS(E1296))*COS(RADIANS(AP1286))))&gt;90,0,$F$4*$F$5/E1295^2*(SIN(RADIANS(G1290))*SIN(RADIANS(E1296))+COS(RADIANS(G1290))*COS(RADIANS(E1296))*COS(RADIANS(AP1286))))</f>
        <v>0</v>
      </c>
      <c r="AQ1290" s="3">
        <f>IF(DEGREES(ACOS(SIN(RADIANS(G1290))*SIN(RADIANS(E1296))+COS(RADIANS(G1290))*COS(RADIANS(E1296))*COS(RADIANS(AQ1286))))&gt;90,0,$F$4*$F$5/E1295^2*(SIN(RADIANS(G1290))*SIN(RADIANS(E1296))+COS(RADIANS(G1290))*COS(RADIANS(E1296))*COS(RADIANS(AQ1286))))</f>
        <v>0</v>
      </c>
      <c r="AR1290" s="3">
        <f>IF(DEGREES(ACOS(SIN(RADIANS(G1290))*SIN(RADIANS(E1296))+COS(RADIANS(G1290))*COS(RADIANS(E1296))*COS(RADIANS(AR1286))))&gt;90,0,$F$4*$F$5/E1295^2*(SIN(RADIANS(G1290))*SIN(RADIANS(E1296))+COS(RADIANS(G1290))*COS(RADIANS(E1296))*COS(RADIANS(AR1286))))</f>
        <v>0</v>
      </c>
    </row>
    <row r="1291" spans="2:44" ht="15.75" customHeight="1" x14ac:dyDescent="0.2">
      <c r="B1291" s="20" t="s">
        <v>729</v>
      </c>
      <c r="E1291" s="3">
        <f>IF(E1288&lt;360,E1288/360,(E1288-360)/360)</f>
        <v>0.5</v>
      </c>
      <c r="G1291" s="3">
        <v>60</v>
      </c>
      <c r="I1291" s="3">
        <f>IF(DEGREES(ACOS(SIN(RADIANS(G1291))*SIN(RADIANS(E1296))+COS(RADIANS(G1291))*COS(RADIANS(E1296))*COS(RADIANS(I1286))))&gt;90,0,$F$4*$F$5/E1295^2*(SIN(RADIANS(G1291))*SIN(RADIANS(E1296))+COS(RADIANS(G1291))*COS(RADIANS(E1296))*COS(RADIANS(I1286))))</f>
        <v>0</v>
      </c>
      <c r="J1291" s="3">
        <f>IF(DEGREES(ACOS(SIN(RADIANS(G1291))*SIN(RADIANS(E1296))+COS(RADIANS(G1291))*COS(RADIANS(E1296))*COS(RADIANS(J1286))))&gt;90,0,$F$4*$F$5/E1295^2*(SIN(RADIANS(G1291))*SIN(RADIANS(E1296))+COS(RADIANS(G1291))*COS(RADIANS(E1296))*COS(RADIANS(J1286))))</f>
        <v>0</v>
      </c>
      <c r="K1291" s="3">
        <f>IF(DEGREES(ACOS(SIN(RADIANS(G1291))*SIN(RADIANS(E1296))+COS(RADIANS(G1291))*COS(RADIANS(E1296))*COS(RADIANS(K1286))))&gt;90,0,$F$4*$F$5/E1295^2*(SIN(RADIANS(G1291))*SIN(RADIANS(E1296))+COS(RADIANS(G1291))*COS(RADIANS(E1296))*COS(RADIANS(K1286))))</f>
        <v>0</v>
      </c>
      <c r="L1291" s="3">
        <f>IF(DEGREES(ACOS(SIN(RADIANS(G1291))*SIN(RADIANS(E1296))+COS(RADIANS(G1291))*COS(RADIANS(E1296))*COS(RADIANS(L1286))))&gt;90,0,$F$4*$F$5/E1295^2*(SIN(RADIANS(G1291))*SIN(RADIANS(E1296))+COS(RADIANS(G1291))*COS(RADIANS(E1296))*COS(RADIANS(L1286))))</f>
        <v>0</v>
      </c>
      <c r="M1291" s="3">
        <f>IF(DEGREES(ACOS(SIN(RADIANS(G1291))*SIN(RADIANS(E1296))+COS(RADIANS(G1291))*COS(RADIANS(E1296))*COS(RADIANS(M1286))))&gt;90,0,$F$4*$F$5/E1295^2*(SIN(RADIANS(G1291))*SIN(RADIANS(E1296))+COS(RADIANS(G1291))*COS(RADIANS(E1296))*COS(RADIANS(M1286))))</f>
        <v>0</v>
      </c>
      <c r="N1291" s="3">
        <f>IF(DEGREES(ACOS(SIN(RADIANS(G1291))*SIN(RADIANS(E1296))+COS(RADIANS(G1291))*COS(RADIANS(E1296))*COS(RADIANS(N1286))))&gt;90,0,$F$4*$F$5/E1295^2*(SIN(RADIANS(G1291))*SIN(RADIANS(E1296))+COS(RADIANS(G1291))*COS(RADIANS(E1296))*COS(RADIANS(N1286))))</f>
        <v>0</v>
      </c>
      <c r="O1291" s="3">
        <f>IF(DEGREES(ACOS(SIN(RADIANS(G1291))*SIN(RADIANS(E1296))+COS(RADIANS(G1291))*COS(RADIANS(E1296))*COS(RADIANS(O1286))))&gt;90,0,$F$4*$F$5/E1295^2*(SIN(RADIANS(G1291))*SIN(RADIANS(E1296))+COS(RADIANS(G1291))*COS(RADIANS(E1296))*COS(RADIANS(O1286))))</f>
        <v>0</v>
      </c>
      <c r="P1291" s="3">
        <f>IF(DEGREES(ACOS(SIN(RADIANS(G1291))*SIN(RADIANS(E1296))+COS(RADIANS(G1291))*COS(RADIANS(E1296))*COS(RADIANS(P1286))))&gt;90,0,$F$4*$F$5/E1295^2*(SIN(RADIANS(G1291))*SIN(RADIANS(E1296))+COS(RADIANS(G1291))*COS(RADIANS(E1296))*COS(RADIANS(P1286))))</f>
        <v>0</v>
      </c>
      <c r="Q1291" s="3">
        <f>IF(DEGREES(ACOS(SIN(RADIANS(G1291))*SIN(RADIANS(E1296))+COS(RADIANS(G1291))*COS(RADIANS(E1296))*COS(RADIANS(Q1286))))&gt;90,0,$F$4*$F$5/E1295^2*(SIN(RADIANS(G1291))*SIN(RADIANS(E1296))+COS(RADIANS(G1291))*COS(RADIANS(E1296))*COS(RADIANS(Q1286))))</f>
        <v>0</v>
      </c>
      <c r="R1291" s="3" t="e">
        <f>IF(DEGREES(ACOS(SIN(RADIANS(G1291))*SIN(RADIANS(E1296))+COS(RADIANS(G1291))*COS(RADIANS(E1296))*COS(RADIANS(R1286))))&gt;90,0,$F$4*$F$5/E1295^2*(SIN(RADIANS(G1291))*SIN(RADIANS(E1296))+COS(RADIANS(G1291))*COS(RADIANS(E1296))*COS(RADIANS(R1286))))</f>
        <v>#DIV/0!</v>
      </c>
      <c r="S1291" s="3" t="e">
        <f>IF(DEGREES(ACOS(SIN(RADIANS(G1291))*SIN(RADIANS(E1296))+COS(RADIANS(G1291))*COS(RADIANS(E1296))*COS(RADIANS(S1286))))&gt;90,0,$F$4*$F$5/E1295^2*(SIN(RADIANS(G1291))*SIN(RADIANS(E1296))+COS(RADIANS(G1291))*COS(RADIANS(E1296))*COS(RADIANS(S1286))))</f>
        <v>#DIV/0!</v>
      </c>
      <c r="T1291" s="3" t="e">
        <f>IF(DEGREES(ACOS(SIN(RADIANS(G1291))*SIN(RADIANS(E1296))+COS(RADIANS(G1291))*COS(RADIANS(E1296))*COS(RADIANS(T1286))))&gt;90,0,$F$4*$F$5/E1295^2*(SIN(RADIANS(G1291))*SIN(RADIANS(E1296))+COS(RADIANS(G1291))*COS(RADIANS(E1296))*COS(RADIANS(T1286))))</f>
        <v>#DIV/0!</v>
      </c>
      <c r="U1291" s="3" t="e">
        <f>IF(DEGREES(ACOS(SIN(RADIANS(G1291))*SIN(RADIANS(E1296))+COS(RADIANS(G1291))*COS(RADIANS(E1296))*COS(RADIANS(U1286))))&gt;90,0,$F$4*$F$5/E1295^2*(SIN(RADIANS(G1291))*SIN(RADIANS(E1296))+COS(RADIANS(G1291))*COS(RADIANS(E1296))*COS(RADIANS(U1286))))</f>
        <v>#DIV/0!</v>
      </c>
      <c r="V1291" s="3" t="e">
        <f>IF(DEGREES(ACOS(SIN(RADIANS(G1291))*SIN(RADIANS(E1296))+COS(RADIANS(G1291))*COS(RADIANS(E1296))*COS(RADIANS(V1286))))&gt;90,0,$F$4*$F$5/E1295^2*(SIN(RADIANS(G1291))*SIN(RADIANS(E1296))+COS(RADIANS(G1291))*COS(RADIANS(E1296))*COS(RADIANS(V1286))))</f>
        <v>#DIV/0!</v>
      </c>
      <c r="W1291" s="3" t="e">
        <f>IF(DEGREES(ACOS(SIN(RADIANS(G1291))*SIN(RADIANS(E1296))+COS(RADIANS(G1291))*COS(RADIANS(E1296))*COS(RADIANS(W1286))))&gt;90,0,$F$4*$F$5/E1295^2*(SIN(RADIANS(G1291))*SIN(RADIANS(E1296))+COS(RADIANS(G1291))*COS(RADIANS(E1296))*COS(RADIANS(W1286))))</f>
        <v>#DIV/0!</v>
      </c>
      <c r="X1291" s="3" t="e">
        <f>IF(DEGREES(ACOS(SIN(RADIANS(G1291))*SIN(RADIANS(E1296))+COS(RADIANS(G1291))*COS(RADIANS(E1296))*COS(RADIANS(X1286))))&gt;90,0,$F$4*$F$5/E1295^2*(SIN(RADIANS(G1291))*SIN(RADIANS(E1296))+COS(RADIANS(G1291))*COS(RADIANS(E1296))*COS(RADIANS(X1286))))</f>
        <v>#DIV/0!</v>
      </c>
      <c r="Y1291" s="3" t="e">
        <f>IF(DEGREES(ACOS(SIN(RADIANS(G1291))*SIN(RADIANS(E1296))+COS(RADIANS(G1291))*COS(RADIANS(E1296))*COS(RADIANS(Y1286))))&gt;90,0,$F$4*$F$5/E1295^2*(SIN(RADIANS(G1291))*SIN(RADIANS(E1296))+COS(RADIANS(G1291))*COS(RADIANS(E1296))*COS(RADIANS(Y1286))))</f>
        <v>#DIV/0!</v>
      </c>
      <c r="Z1291" s="3" t="e">
        <f>IF(DEGREES(ACOS(SIN(RADIANS(G1291))*SIN(RADIANS(E1296))+COS(RADIANS(G1291))*COS(RADIANS(E1296))*COS(RADIANS(Z1286))))&gt;90,0,$F$4*$F$5/E1295^2*(SIN(RADIANS(G1291))*SIN(RADIANS(E1296))+COS(RADIANS(G1291))*COS(RADIANS(E1296))*COS(RADIANS(Z1286))))</f>
        <v>#DIV/0!</v>
      </c>
      <c r="AA1291" s="3" t="e">
        <f>IF(DEGREES(ACOS(SIN(RADIANS(G1291))*SIN(RADIANS(E1296))+COS(RADIANS(G1291))*COS(RADIANS(E1296))*COS(RADIANS(AA1286))))&gt;90,0,$F$4*$F$5/E1295^2*(SIN(RADIANS(G1291))*SIN(RADIANS(E1296))+COS(RADIANS(G1291))*COS(RADIANS(E1296))*COS(RADIANS(AA1286))))</f>
        <v>#DIV/0!</v>
      </c>
      <c r="AB1291" s="3" t="e">
        <f>IF(DEGREES(ACOS(SIN(RADIANS(G1291))*SIN(RADIANS(E1296))+COS(RADIANS(G1291))*COS(RADIANS(E1296))*COS(RADIANS(AB1286))))&gt;90,0,$F$4*$F$5/E1295^2*(SIN(RADIANS(G1291))*SIN(RADIANS(E1296))+COS(RADIANS(G1291))*COS(RADIANS(E1296))*COS(RADIANS(AB1286))))</f>
        <v>#DIV/0!</v>
      </c>
      <c r="AC1291" s="3" t="e">
        <f>IF(DEGREES(ACOS(SIN(RADIANS(G1291))*SIN(RADIANS(E1296))+COS(RADIANS(G1291))*COS(RADIANS(E1296))*COS(RADIANS(AC1286))))&gt;90,0,$F$4*$F$5/E1295^2*(SIN(RADIANS(G1291))*SIN(RADIANS(E1296))+COS(RADIANS(G1291))*COS(RADIANS(E1296))*COS(RADIANS(AC1286))))</f>
        <v>#DIV/0!</v>
      </c>
      <c r="AD1291" s="3" t="e">
        <f>IF(DEGREES(ACOS(SIN(RADIANS(G1291))*SIN(RADIANS(E1296))+COS(RADIANS(G1291))*COS(RADIANS(E1296))*COS(RADIANS(AD1286))))&gt;90,0,$F$4*$F$5/E1295^2*(SIN(RADIANS(G1291))*SIN(RADIANS(E1296))+COS(RADIANS(G1291))*COS(RADIANS(E1296))*COS(RADIANS(AD1286))))</f>
        <v>#DIV/0!</v>
      </c>
      <c r="AE1291" s="3" t="e">
        <f>IF(DEGREES(ACOS(SIN(RADIANS(G1291))*SIN(RADIANS(E1296))+COS(RADIANS(G1291))*COS(RADIANS(E1296))*COS(RADIANS(AE1286))))&gt;90,0,$F$4*$F$5/E1295^2*(SIN(RADIANS(G1291))*SIN(RADIANS(E1296))+COS(RADIANS(G1291))*COS(RADIANS(E1296))*COS(RADIANS(AE1286))))</f>
        <v>#DIV/0!</v>
      </c>
      <c r="AF1291" s="3" t="e">
        <f>IF(DEGREES(ACOS(SIN(RADIANS(G1291))*SIN(RADIANS(E1296))+COS(RADIANS(G1291))*COS(RADIANS(E1296))*COS(RADIANS(AF1286))))&gt;90,0,$F$4*$F$5/E1295^2*(SIN(RADIANS(G1291))*SIN(RADIANS(E1296))+COS(RADIANS(G1291))*COS(RADIANS(E1296))*COS(RADIANS(AF1286))))</f>
        <v>#DIV/0!</v>
      </c>
      <c r="AG1291" s="3" t="e">
        <f>IF(DEGREES(ACOS(SIN(RADIANS(G1291))*SIN(RADIANS(E1296))+COS(RADIANS(G1291))*COS(RADIANS(E1296))*COS(RADIANS(AG1286))))&gt;90,0,$F$4*$F$5/E1295^2*(SIN(RADIANS(G1291))*SIN(RADIANS(E1296))+COS(RADIANS(G1291))*COS(RADIANS(E1296))*COS(RADIANS(AG1286))))</f>
        <v>#DIV/0!</v>
      </c>
      <c r="AH1291" s="3" t="e">
        <f>IF(DEGREES(ACOS(SIN(RADIANS(G1291))*SIN(RADIANS(E1296))+COS(RADIANS(G1291))*COS(RADIANS(E1296))*COS(RADIANS(AH1286))))&gt;90,0,$F$4*$F$5/E1295^2*(SIN(RADIANS(G1291))*SIN(RADIANS(E1296))+COS(RADIANS(G1291))*COS(RADIANS(E1296))*COS(RADIANS(AH1286))))</f>
        <v>#DIV/0!</v>
      </c>
      <c r="AI1291" s="3" t="e">
        <f>IF(DEGREES(ACOS(SIN(RADIANS(G1291))*SIN(RADIANS(E1296))+COS(RADIANS(G1291))*COS(RADIANS(E1296))*COS(RADIANS(AI1286))))&gt;90,0,$F$4*$F$5/E1295^2*(SIN(RADIANS(G1291))*SIN(RADIANS(E1296))+COS(RADIANS(G1291))*COS(RADIANS(E1296))*COS(RADIANS(AI1286))))</f>
        <v>#DIV/0!</v>
      </c>
      <c r="AJ1291" s="3" t="e">
        <f>IF(DEGREES(ACOS(SIN(RADIANS(G1291))*SIN(RADIANS(E1296))+COS(RADIANS(G1291))*COS(RADIANS(E1296))*COS(RADIANS(AJ1286))))&gt;90,0,$F$4*$F$5/E1295^2*(SIN(RADIANS(G1291))*SIN(RADIANS(E1296))+COS(RADIANS(G1291))*COS(RADIANS(E1296))*COS(RADIANS(AJ1286))))</f>
        <v>#DIV/0!</v>
      </c>
      <c r="AK1291" s="3">
        <f>IF(DEGREES(ACOS(SIN(RADIANS(G1291))*SIN(RADIANS(E1296))+COS(RADIANS(G1291))*COS(RADIANS(E1296))*COS(RADIANS(AK1286))))&gt;90,0,$F$4*$F$5/E1295^2*(SIN(RADIANS(G1291))*SIN(RADIANS(E1296))+COS(RADIANS(G1291))*COS(RADIANS(E1296))*COS(RADIANS(AK1286))))</f>
        <v>0</v>
      </c>
      <c r="AL1291" s="3">
        <f>IF(DEGREES(ACOS(SIN(RADIANS(G1291))*SIN(RADIANS(E1296))+COS(RADIANS(G1291))*COS(RADIANS(E1296))*COS(RADIANS(AL1286))))&gt;90,0,$F$4*$F$5/E1295^2*(SIN(RADIANS(G1291))*SIN(RADIANS(E1296))+COS(RADIANS(G1291))*COS(RADIANS(E1296))*COS(RADIANS(AL1286))))</f>
        <v>0</v>
      </c>
      <c r="AM1291" s="3">
        <f>IF(DEGREES(ACOS(SIN(RADIANS(G1291))*SIN(RADIANS(E1296))+COS(RADIANS(G1291))*COS(RADIANS(E1296))*COS(RADIANS(AM1286))))&gt;90,0,$F$4*$F$5/E1295^2*(SIN(RADIANS(G1291))*SIN(RADIANS(E1296))+COS(RADIANS(G1291))*COS(RADIANS(E1296))*COS(RADIANS(AM1286))))</f>
        <v>0</v>
      </c>
      <c r="AN1291" s="3">
        <f>IF(DEGREES(ACOS(SIN(RADIANS(G1291))*SIN(RADIANS(E1296))+COS(RADIANS(G1291))*COS(RADIANS(E1296))*COS(RADIANS(AN1286))))&gt;90,0,$F$4*$F$5/E1295^2*(SIN(RADIANS(G1291))*SIN(RADIANS(E1296))+COS(RADIANS(G1291))*COS(RADIANS(E1296))*COS(RADIANS(AN1286))))</f>
        <v>0</v>
      </c>
      <c r="AO1291" s="3">
        <f>IF(DEGREES(ACOS(SIN(RADIANS(G1291))*SIN(RADIANS(E1296))+COS(RADIANS(G1291))*COS(RADIANS(E1296))*COS(RADIANS(AO1286))))&gt;90,0,$F$4*$F$5/E1295^2*(SIN(RADIANS(G1291))*SIN(RADIANS(E1296))+COS(RADIANS(G1291))*COS(RADIANS(E1296))*COS(RADIANS(AO1286))))</f>
        <v>0</v>
      </c>
      <c r="AP1291" s="3">
        <f>IF(DEGREES(ACOS(SIN(RADIANS(G1291))*SIN(RADIANS(E1296))+COS(RADIANS(G1291))*COS(RADIANS(E1296))*COS(RADIANS(AP1286))))&gt;90,0,$F$4*$F$5/E1295^2*(SIN(RADIANS(G1291))*SIN(RADIANS(E1296))+COS(RADIANS(G1291))*COS(RADIANS(E1296))*COS(RADIANS(AP1286))))</f>
        <v>0</v>
      </c>
      <c r="AQ1291" s="3">
        <f>IF(DEGREES(ACOS(SIN(RADIANS(G1291))*SIN(RADIANS(E1296))+COS(RADIANS(G1291))*COS(RADIANS(E1296))*COS(RADIANS(AQ1286))))&gt;90,0,$F$4*$F$5/E1295^2*(SIN(RADIANS(G1291))*SIN(RADIANS(E1296))+COS(RADIANS(G1291))*COS(RADIANS(E1296))*COS(RADIANS(AQ1286))))</f>
        <v>0</v>
      </c>
      <c r="AR1291" s="3">
        <f>IF(DEGREES(ACOS(SIN(RADIANS(G1291))*SIN(RADIANS(E1296))+COS(RADIANS(G1291))*COS(RADIANS(E1296))*COS(RADIANS(AR1286))))&gt;90,0,$F$4*$F$5/E1295^2*(SIN(RADIANS(G1291))*SIN(RADIANS(E1296))+COS(RADIANS(G1291))*COS(RADIANS(E1296))*COS(RADIANS(AR1286))))</f>
        <v>0</v>
      </c>
    </row>
    <row r="1292" spans="2:44" ht="15.75" customHeight="1" x14ac:dyDescent="0.2">
      <c r="B1292" s="20" t="s">
        <v>785</v>
      </c>
      <c r="E1292" s="3">
        <f>E1291*$F$11</f>
        <v>0</v>
      </c>
      <c r="G1292" s="3">
        <v>50</v>
      </c>
      <c r="I1292" s="3">
        <f>IF(DEGREES(ACOS(SIN(RADIANS(G1292))*SIN(RADIANS(E1296))+COS(RADIANS(G1292))*COS(RADIANS(E1296))*COS(RADIANS(I1286))))&gt;90,0,$F$4*$F$5/E1295^2*(SIN(RADIANS(G1292))*SIN(RADIANS(E1296))+COS(RADIANS(G1292))*COS(RADIANS(E1296))*COS(RADIANS(I1286))))</f>
        <v>0</v>
      </c>
      <c r="J1292" s="3">
        <f>IF(DEGREES(ACOS(SIN(RADIANS(G1292))*SIN(RADIANS(E1296))+COS(RADIANS(G1292))*COS(RADIANS(E1296))*COS(RADIANS(J1286))))&gt;90,0,$F$4*$F$5/E1295^2*(SIN(RADIANS(G1292))*SIN(RADIANS(E1296))+COS(RADIANS(G1292))*COS(RADIANS(E1296))*COS(RADIANS(J1286))))</f>
        <v>0</v>
      </c>
      <c r="K1292" s="3">
        <f>IF(DEGREES(ACOS(SIN(RADIANS(G1292))*SIN(RADIANS(E1296))+COS(RADIANS(G1292))*COS(RADIANS(E1296))*COS(RADIANS(K1286))))&gt;90,0,$F$4*$F$5/E1295^2*(SIN(RADIANS(G1292))*SIN(RADIANS(E1296))+COS(RADIANS(G1292))*COS(RADIANS(E1296))*COS(RADIANS(K1286))))</f>
        <v>0</v>
      </c>
      <c r="L1292" s="3">
        <f>IF(DEGREES(ACOS(SIN(RADIANS(G1292))*SIN(RADIANS(E1296))+COS(RADIANS(G1292))*COS(RADIANS(E1296))*COS(RADIANS(L1286))))&gt;90,0,$F$4*$F$5/E1295^2*(SIN(RADIANS(G1292))*SIN(RADIANS(E1296))+COS(RADIANS(G1292))*COS(RADIANS(E1296))*COS(RADIANS(L1286))))</f>
        <v>0</v>
      </c>
      <c r="M1292" s="3">
        <f>IF(DEGREES(ACOS(SIN(RADIANS(G1292))*SIN(RADIANS(E1296))+COS(RADIANS(G1292))*COS(RADIANS(E1296))*COS(RADIANS(M1286))))&gt;90,0,$F$4*$F$5/E1295^2*(SIN(RADIANS(G1292))*SIN(RADIANS(E1296))+COS(RADIANS(G1292))*COS(RADIANS(E1296))*COS(RADIANS(M1286))))</f>
        <v>0</v>
      </c>
      <c r="N1292" s="3">
        <f>IF(DEGREES(ACOS(SIN(RADIANS(G1292))*SIN(RADIANS(E1296))+COS(RADIANS(G1292))*COS(RADIANS(E1296))*COS(RADIANS(N1286))))&gt;90,0,$F$4*$F$5/E1295^2*(SIN(RADIANS(G1292))*SIN(RADIANS(E1296))+COS(RADIANS(G1292))*COS(RADIANS(E1296))*COS(RADIANS(N1286))))</f>
        <v>0</v>
      </c>
      <c r="O1292" s="3">
        <f>IF(DEGREES(ACOS(SIN(RADIANS(G1292))*SIN(RADIANS(E1296))+COS(RADIANS(G1292))*COS(RADIANS(E1296))*COS(RADIANS(O1286))))&gt;90,0,$F$4*$F$5/E1295^2*(SIN(RADIANS(G1292))*SIN(RADIANS(E1296))+COS(RADIANS(G1292))*COS(RADIANS(E1296))*COS(RADIANS(O1286))))</f>
        <v>0</v>
      </c>
      <c r="P1292" s="3">
        <f>IF(DEGREES(ACOS(SIN(RADIANS(G1292))*SIN(RADIANS(E1296))+COS(RADIANS(G1292))*COS(RADIANS(E1296))*COS(RADIANS(P1286))))&gt;90,0,$F$4*$F$5/E1295^2*(SIN(RADIANS(G1292))*SIN(RADIANS(E1296))+COS(RADIANS(G1292))*COS(RADIANS(E1296))*COS(RADIANS(P1286))))</f>
        <v>0</v>
      </c>
      <c r="Q1292" s="3">
        <f>IF(DEGREES(ACOS(SIN(RADIANS(G1292))*SIN(RADIANS(E1296))+COS(RADIANS(G1292))*COS(RADIANS(E1296))*COS(RADIANS(Q1286))))&gt;90,0,$F$4*$F$5/E1295^2*(SIN(RADIANS(G1292))*SIN(RADIANS(E1296))+COS(RADIANS(G1292))*COS(RADIANS(E1296))*COS(RADIANS(Q1286))))</f>
        <v>0</v>
      </c>
      <c r="R1292" s="3" t="e">
        <f>IF(DEGREES(ACOS(SIN(RADIANS(G1292))*SIN(RADIANS(E1296))+COS(RADIANS(G1292))*COS(RADIANS(E1296))*COS(RADIANS(R1286))))&gt;90,0,$F$4*$F$5/E1295^2*(SIN(RADIANS(G1292))*SIN(RADIANS(E1296))+COS(RADIANS(G1292))*COS(RADIANS(E1296))*COS(RADIANS(R1286))))</f>
        <v>#DIV/0!</v>
      </c>
      <c r="S1292" s="3" t="e">
        <f>IF(DEGREES(ACOS(SIN(RADIANS(G1292))*SIN(RADIANS(E1296))+COS(RADIANS(G1292))*COS(RADIANS(E1296))*COS(RADIANS(S1286))))&gt;90,0,$F$4*$F$5/E1295^2*(SIN(RADIANS(G1292))*SIN(RADIANS(E1296))+COS(RADIANS(G1292))*COS(RADIANS(E1296))*COS(RADIANS(S1286))))</f>
        <v>#DIV/0!</v>
      </c>
      <c r="T1292" s="3" t="e">
        <f>IF(DEGREES(ACOS(SIN(RADIANS(G1292))*SIN(RADIANS(E1296))+COS(RADIANS(G1292))*COS(RADIANS(E1296))*COS(RADIANS(T1286))))&gt;90,0,$F$4*$F$5/E1295^2*(SIN(RADIANS(G1292))*SIN(RADIANS(E1296))+COS(RADIANS(G1292))*COS(RADIANS(E1296))*COS(RADIANS(T1286))))</f>
        <v>#DIV/0!</v>
      </c>
      <c r="U1292" s="3" t="e">
        <f>IF(DEGREES(ACOS(SIN(RADIANS(G1292))*SIN(RADIANS(E1296))+COS(RADIANS(G1292))*COS(RADIANS(E1296))*COS(RADIANS(U1286))))&gt;90,0,$F$4*$F$5/E1295^2*(SIN(RADIANS(G1292))*SIN(RADIANS(E1296))+COS(RADIANS(G1292))*COS(RADIANS(E1296))*COS(RADIANS(U1286))))</f>
        <v>#DIV/0!</v>
      </c>
      <c r="V1292" s="3" t="e">
        <f>IF(DEGREES(ACOS(SIN(RADIANS(G1292))*SIN(RADIANS(E1296))+COS(RADIANS(G1292))*COS(RADIANS(E1296))*COS(RADIANS(V1286))))&gt;90,0,$F$4*$F$5/E1295^2*(SIN(RADIANS(G1292))*SIN(RADIANS(E1296))+COS(RADIANS(G1292))*COS(RADIANS(E1296))*COS(RADIANS(V1286))))</f>
        <v>#DIV/0!</v>
      </c>
      <c r="W1292" s="3" t="e">
        <f>IF(DEGREES(ACOS(SIN(RADIANS(G1292))*SIN(RADIANS(E1296))+COS(RADIANS(G1292))*COS(RADIANS(E1296))*COS(RADIANS(W1286))))&gt;90,0,$F$4*$F$5/E1295^2*(SIN(RADIANS(G1292))*SIN(RADIANS(E1296))+COS(RADIANS(G1292))*COS(RADIANS(E1296))*COS(RADIANS(W1286))))</f>
        <v>#DIV/0!</v>
      </c>
      <c r="X1292" s="3" t="e">
        <f>IF(DEGREES(ACOS(SIN(RADIANS(G1292))*SIN(RADIANS(E1296))+COS(RADIANS(G1292))*COS(RADIANS(E1296))*COS(RADIANS(X1286))))&gt;90,0,$F$4*$F$5/E1295^2*(SIN(RADIANS(G1292))*SIN(RADIANS(E1296))+COS(RADIANS(G1292))*COS(RADIANS(E1296))*COS(RADIANS(X1286))))</f>
        <v>#DIV/0!</v>
      </c>
      <c r="Y1292" s="3" t="e">
        <f>IF(DEGREES(ACOS(SIN(RADIANS(G1292))*SIN(RADIANS(E1296))+COS(RADIANS(G1292))*COS(RADIANS(E1296))*COS(RADIANS(Y1286))))&gt;90,0,$F$4*$F$5/E1295^2*(SIN(RADIANS(G1292))*SIN(RADIANS(E1296))+COS(RADIANS(G1292))*COS(RADIANS(E1296))*COS(RADIANS(Y1286))))</f>
        <v>#DIV/0!</v>
      </c>
      <c r="Z1292" s="3" t="e">
        <f>IF(DEGREES(ACOS(SIN(RADIANS(G1292))*SIN(RADIANS(E1296))+COS(RADIANS(G1292))*COS(RADIANS(E1296))*COS(RADIANS(Z1286))))&gt;90,0,$F$4*$F$5/E1295^2*(SIN(RADIANS(G1292))*SIN(RADIANS(E1296))+COS(RADIANS(G1292))*COS(RADIANS(E1296))*COS(RADIANS(Z1286))))</f>
        <v>#DIV/0!</v>
      </c>
      <c r="AA1292" s="3" t="e">
        <f>IF(DEGREES(ACOS(SIN(RADIANS(G1292))*SIN(RADIANS(E1296))+COS(RADIANS(G1292))*COS(RADIANS(E1296))*COS(RADIANS(AA1286))))&gt;90,0,$F$4*$F$5/E1295^2*(SIN(RADIANS(G1292))*SIN(RADIANS(E1296))+COS(RADIANS(G1292))*COS(RADIANS(E1296))*COS(RADIANS(AA1286))))</f>
        <v>#DIV/0!</v>
      </c>
      <c r="AB1292" s="3" t="e">
        <f>IF(DEGREES(ACOS(SIN(RADIANS(G1292))*SIN(RADIANS(E1296))+COS(RADIANS(G1292))*COS(RADIANS(E1296))*COS(RADIANS(AB1286))))&gt;90,0,$F$4*$F$5/E1295^2*(SIN(RADIANS(G1292))*SIN(RADIANS(E1296))+COS(RADIANS(G1292))*COS(RADIANS(E1296))*COS(RADIANS(AB1286))))</f>
        <v>#DIV/0!</v>
      </c>
      <c r="AC1292" s="3" t="e">
        <f>IF(DEGREES(ACOS(SIN(RADIANS(G1292))*SIN(RADIANS(E1296))+COS(RADIANS(G1292))*COS(RADIANS(E1296))*COS(RADIANS(AC1286))))&gt;90,0,$F$4*$F$5/E1295^2*(SIN(RADIANS(G1292))*SIN(RADIANS(E1296))+COS(RADIANS(G1292))*COS(RADIANS(E1296))*COS(RADIANS(AC1286))))</f>
        <v>#DIV/0!</v>
      </c>
      <c r="AD1292" s="3" t="e">
        <f>IF(DEGREES(ACOS(SIN(RADIANS(G1292))*SIN(RADIANS(E1296))+COS(RADIANS(G1292))*COS(RADIANS(E1296))*COS(RADIANS(AD1286))))&gt;90,0,$F$4*$F$5/E1295^2*(SIN(RADIANS(G1292))*SIN(RADIANS(E1296))+COS(RADIANS(G1292))*COS(RADIANS(E1296))*COS(RADIANS(AD1286))))</f>
        <v>#DIV/0!</v>
      </c>
      <c r="AE1292" s="3" t="e">
        <f>IF(DEGREES(ACOS(SIN(RADIANS(G1292))*SIN(RADIANS(E1296))+COS(RADIANS(G1292))*COS(RADIANS(E1296))*COS(RADIANS(AE1286))))&gt;90,0,$F$4*$F$5/E1295^2*(SIN(RADIANS(G1292))*SIN(RADIANS(E1296))+COS(RADIANS(G1292))*COS(RADIANS(E1296))*COS(RADIANS(AE1286))))</f>
        <v>#DIV/0!</v>
      </c>
      <c r="AF1292" s="3" t="e">
        <f>IF(DEGREES(ACOS(SIN(RADIANS(G1292))*SIN(RADIANS(E1296))+COS(RADIANS(G1292))*COS(RADIANS(E1296))*COS(RADIANS(AF1286))))&gt;90,0,$F$4*$F$5/E1295^2*(SIN(RADIANS(G1292))*SIN(RADIANS(E1296))+COS(RADIANS(G1292))*COS(RADIANS(E1296))*COS(RADIANS(AF1286))))</f>
        <v>#DIV/0!</v>
      </c>
      <c r="AG1292" s="3" t="e">
        <f>IF(DEGREES(ACOS(SIN(RADIANS(G1292))*SIN(RADIANS(E1296))+COS(RADIANS(G1292))*COS(RADIANS(E1296))*COS(RADIANS(AG1286))))&gt;90,0,$F$4*$F$5/E1295^2*(SIN(RADIANS(G1292))*SIN(RADIANS(E1296))+COS(RADIANS(G1292))*COS(RADIANS(E1296))*COS(RADIANS(AG1286))))</f>
        <v>#DIV/0!</v>
      </c>
      <c r="AH1292" s="3" t="e">
        <f>IF(DEGREES(ACOS(SIN(RADIANS(G1292))*SIN(RADIANS(E1296))+COS(RADIANS(G1292))*COS(RADIANS(E1296))*COS(RADIANS(AH1286))))&gt;90,0,$F$4*$F$5/E1295^2*(SIN(RADIANS(G1292))*SIN(RADIANS(E1296))+COS(RADIANS(G1292))*COS(RADIANS(E1296))*COS(RADIANS(AH1286))))</f>
        <v>#DIV/0!</v>
      </c>
      <c r="AI1292" s="3" t="e">
        <f>IF(DEGREES(ACOS(SIN(RADIANS(G1292))*SIN(RADIANS(E1296))+COS(RADIANS(G1292))*COS(RADIANS(E1296))*COS(RADIANS(AI1286))))&gt;90,0,$F$4*$F$5/E1295^2*(SIN(RADIANS(G1292))*SIN(RADIANS(E1296))+COS(RADIANS(G1292))*COS(RADIANS(E1296))*COS(RADIANS(AI1286))))</f>
        <v>#DIV/0!</v>
      </c>
      <c r="AJ1292" s="3" t="e">
        <f>IF(DEGREES(ACOS(SIN(RADIANS(G1292))*SIN(RADIANS(E1296))+COS(RADIANS(G1292))*COS(RADIANS(E1296))*COS(RADIANS(AJ1286))))&gt;90,0,$F$4*$F$5/E1295^2*(SIN(RADIANS(G1292))*SIN(RADIANS(E1296))+COS(RADIANS(G1292))*COS(RADIANS(E1296))*COS(RADIANS(AJ1286))))</f>
        <v>#DIV/0!</v>
      </c>
      <c r="AK1292" s="3">
        <f>IF(DEGREES(ACOS(SIN(RADIANS(G1292))*SIN(RADIANS(E1296))+COS(RADIANS(G1292))*COS(RADIANS(E1296))*COS(RADIANS(AK1286))))&gt;90,0,$F$4*$F$5/E1295^2*(SIN(RADIANS(G1292))*SIN(RADIANS(E1296))+COS(RADIANS(G1292))*COS(RADIANS(E1296))*COS(RADIANS(AK1286))))</f>
        <v>0</v>
      </c>
      <c r="AL1292" s="3">
        <f>IF(DEGREES(ACOS(SIN(RADIANS(G1292))*SIN(RADIANS(E1296))+COS(RADIANS(G1292))*COS(RADIANS(E1296))*COS(RADIANS(AL1286))))&gt;90,0,$F$4*$F$5/E1295^2*(SIN(RADIANS(G1292))*SIN(RADIANS(E1296))+COS(RADIANS(G1292))*COS(RADIANS(E1296))*COS(RADIANS(AL1286))))</f>
        <v>0</v>
      </c>
      <c r="AM1292" s="3">
        <f>IF(DEGREES(ACOS(SIN(RADIANS(G1292))*SIN(RADIANS(E1296))+COS(RADIANS(G1292))*COS(RADIANS(E1296))*COS(RADIANS(AM1286))))&gt;90,0,$F$4*$F$5/E1295^2*(SIN(RADIANS(G1292))*SIN(RADIANS(E1296))+COS(RADIANS(G1292))*COS(RADIANS(E1296))*COS(RADIANS(AM1286))))</f>
        <v>0</v>
      </c>
      <c r="AN1292" s="3">
        <f>IF(DEGREES(ACOS(SIN(RADIANS(G1292))*SIN(RADIANS(E1296))+COS(RADIANS(G1292))*COS(RADIANS(E1296))*COS(RADIANS(AN1286))))&gt;90,0,$F$4*$F$5/E1295^2*(SIN(RADIANS(G1292))*SIN(RADIANS(E1296))+COS(RADIANS(G1292))*COS(RADIANS(E1296))*COS(RADIANS(AN1286))))</f>
        <v>0</v>
      </c>
      <c r="AO1292" s="3">
        <f>IF(DEGREES(ACOS(SIN(RADIANS(G1292))*SIN(RADIANS(E1296))+COS(RADIANS(G1292))*COS(RADIANS(E1296))*COS(RADIANS(AO1286))))&gt;90,0,$F$4*$F$5/E1295^2*(SIN(RADIANS(G1292))*SIN(RADIANS(E1296))+COS(RADIANS(G1292))*COS(RADIANS(E1296))*COS(RADIANS(AO1286))))</f>
        <v>0</v>
      </c>
      <c r="AP1292" s="3">
        <f>IF(DEGREES(ACOS(SIN(RADIANS(G1292))*SIN(RADIANS(E1296))+COS(RADIANS(G1292))*COS(RADIANS(E1296))*COS(RADIANS(AP1286))))&gt;90,0,$F$4*$F$5/E1295^2*(SIN(RADIANS(G1292))*SIN(RADIANS(E1296))+COS(RADIANS(G1292))*COS(RADIANS(E1296))*COS(RADIANS(AP1286))))</f>
        <v>0</v>
      </c>
      <c r="AQ1292" s="3">
        <f>IF(DEGREES(ACOS(SIN(RADIANS(G1292))*SIN(RADIANS(E1296))+COS(RADIANS(G1292))*COS(RADIANS(E1296))*COS(RADIANS(AQ1286))))&gt;90,0,$F$4*$F$5/E1295^2*(SIN(RADIANS(G1292))*SIN(RADIANS(E1296))+COS(RADIANS(G1292))*COS(RADIANS(E1296))*COS(RADIANS(AQ1286))))</f>
        <v>0</v>
      </c>
      <c r="AR1292" s="3">
        <f>IF(DEGREES(ACOS(SIN(RADIANS(G1292))*SIN(RADIANS(E1296))+COS(RADIANS(G1292))*COS(RADIANS(E1296))*COS(RADIANS(AR1286))))&gt;90,0,$F$4*$F$5/E1295^2*(SIN(RADIANS(G1292))*SIN(RADIANS(E1296))+COS(RADIANS(G1292))*COS(RADIANS(E1296))*COS(RADIANS(AR1286))))</f>
        <v>0</v>
      </c>
    </row>
    <row r="1293" spans="2:44" ht="15.75" customHeight="1" x14ac:dyDescent="0.2">
      <c r="B1293" s="20" t="s">
        <v>786</v>
      </c>
      <c r="E1293" s="3" t="str">
        <f>IF($F$10=0,"N/A",$F$10*(E1288/360)-ROUNDDOWN($F$10*(E1288/360),0))</f>
        <v>N/A</v>
      </c>
      <c r="G1293" s="3">
        <v>40</v>
      </c>
      <c r="I1293" s="3">
        <f>IF(DEGREES(ACOS(SIN(RADIANS(G1293))*SIN(RADIANS(E1296))+COS(RADIANS(G1293))*COS(RADIANS(E1296))*COS(RADIANS(I1286))))&gt;90,0,$F$4*$F$5/E1295^2*(SIN(RADIANS(G1293))*SIN(RADIANS(E1296))+COS(RADIANS(G1293))*COS(RADIANS(E1296))*COS(RADIANS(I1286))))</f>
        <v>0</v>
      </c>
      <c r="J1293" s="3">
        <f>IF(DEGREES(ACOS(SIN(RADIANS(G1293))*SIN(RADIANS(E1296))+COS(RADIANS(G1293))*COS(RADIANS(E1296))*COS(RADIANS(J1286))))&gt;90,0,$F$4*$F$5/E1295^2*(SIN(RADIANS(G1293))*SIN(RADIANS(E1296))+COS(RADIANS(G1293))*COS(RADIANS(E1296))*COS(RADIANS(J1286))))</f>
        <v>0</v>
      </c>
      <c r="K1293" s="3">
        <f>IF(DEGREES(ACOS(SIN(RADIANS(G1293))*SIN(RADIANS(E1296))+COS(RADIANS(G1293))*COS(RADIANS(E1296))*COS(RADIANS(K1286))))&gt;90,0,$F$4*$F$5/E1295^2*(SIN(RADIANS(G1293))*SIN(RADIANS(E1296))+COS(RADIANS(G1293))*COS(RADIANS(E1296))*COS(RADIANS(K1286))))</f>
        <v>0</v>
      </c>
      <c r="L1293" s="3">
        <f>IF(DEGREES(ACOS(SIN(RADIANS(G1293))*SIN(RADIANS(E1296))+COS(RADIANS(G1293))*COS(RADIANS(E1296))*COS(RADIANS(L1286))))&gt;90,0,$F$4*$F$5/E1295^2*(SIN(RADIANS(G1293))*SIN(RADIANS(E1296))+COS(RADIANS(G1293))*COS(RADIANS(E1296))*COS(RADIANS(L1286))))</f>
        <v>0</v>
      </c>
      <c r="M1293" s="3">
        <f>IF(DEGREES(ACOS(SIN(RADIANS(G1293))*SIN(RADIANS(E1296))+COS(RADIANS(G1293))*COS(RADIANS(E1296))*COS(RADIANS(M1286))))&gt;90,0,$F$4*$F$5/E1295^2*(SIN(RADIANS(G1293))*SIN(RADIANS(E1296))+COS(RADIANS(G1293))*COS(RADIANS(E1296))*COS(RADIANS(M1286))))</f>
        <v>0</v>
      </c>
      <c r="N1293" s="3">
        <f>IF(DEGREES(ACOS(SIN(RADIANS(G1293))*SIN(RADIANS(E1296))+COS(RADIANS(G1293))*COS(RADIANS(E1296))*COS(RADIANS(N1286))))&gt;90,0,$F$4*$F$5/E1295^2*(SIN(RADIANS(G1293))*SIN(RADIANS(E1296))+COS(RADIANS(G1293))*COS(RADIANS(E1296))*COS(RADIANS(N1286))))</f>
        <v>0</v>
      </c>
      <c r="O1293" s="3">
        <f>IF(DEGREES(ACOS(SIN(RADIANS(G1293))*SIN(RADIANS(E1296))+COS(RADIANS(G1293))*COS(RADIANS(E1296))*COS(RADIANS(O1286))))&gt;90,0,$F$4*$F$5/E1295^2*(SIN(RADIANS(G1293))*SIN(RADIANS(E1296))+COS(RADIANS(G1293))*COS(RADIANS(E1296))*COS(RADIANS(O1286))))</f>
        <v>0</v>
      </c>
      <c r="P1293" s="3">
        <f>IF(DEGREES(ACOS(SIN(RADIANS(G1293))*SIN(RADIANS(E1296))+COS(RADIANS(G1293))*COS(RADIANS(E1296))*COS(RADIANS(P1286))))&gt;90,0,$F$4*$F$5/E1295^2*(SIN(RADIANS(G1293))*SIN(RADIANS(E1296))+COS(RADIANS(G1293))*COS(RADIANS(E1296))*COS(RADIANS(P1286))))</f>
        <v>0</v>
      </c>
      <c r="Q1293" s="3">
        <f>IF(DEGREES(ACOS(SIN(RADIANS(G1293))*SIN(RADIANS(E1296))+COS(RADIANS(G1293))*COS(RADIANS(E1296))*COS(RADIANS(Q1286))))&gt;90,0,$F$4*$F$5/E1295^2*(SIN(RADIANS(G1293))*SIN(RADIANS(E1296))+COS(RADIANS(G1293))*COS(RADIANS(E1296))*COS(RADIANS(Q1286))))</f>
        <v>0</v>
      </c>
      <c r="R1293" s="3" t="e">
        <f>IF(DEGREES(ACOS(SIN(RADIANS(G1293))*SIN(RADIANS(E1296))+COS(RADIANS(G1293))*COS(RADIANS(E1296))*COS(RADIANS(R1286))))&gt;90,0,$F$4*$F$5/E1295^2*(SIN(RADIANS(G1293))*SIN(RADIANS(E1296))+COS(RADIANS(G1293))*COS(RADIANS(E1296))*COS(RADIANS(R1286))))</f>
        <v>#DIV/0!</v>
      </c>
      <c r="S1293" s="3" t="e">
        <f>IF(DEGREES(ACOS(SIN(RADIANS(G1293))*SIN(RADIANS(E1296))+COS(RADIANS(G1293))*COS(RADIANS(E1296))*COS(RADIANS(S1286))))&gt;90,0,$F$4*$F$5/E1295^2*(SIN(RADIANS(G1293))*SIN(RADIANS(E1296))+COS(RADIANS(G1293))*COS(RADIANS(E1296))*COS(RADIANS(S1286))))</f>
        <v>#DIV/0!</v>
      </c>
      <c r="T1293" s="3" t="e">
        <f>IF(DEGREES(ACOS(SIN(RADIANS(G1293))*SIN(RADIANS(E1296))+COS(RADIANS(G1293))*COS(RADIANS(E1296))*COS(RADIANS(T1286))))&gt;90,0,$F$4*$F$5/E1295^2*(SIN(RADIANS(G1293))*SIN(RADIANS(E1296))+COS(RADIANS(G1293))*COS(RADIANS(E1296))*COS(RADIANS(T1286))))</f>
        <v>#DIV/0!</v>
      </c>
      <c r="U1293" s="3" t="e">
        <f>IF(DEGREES(ACOS(SIN(RADIANS(G1293))*SIN(RADIANS(E1296))+COS(RADIANS(G1293))*COS(RADIANS(E1296))*COS(RADIANS(U1286))))&gt;90,0,$F$4*$F$5/E1295^2*(SIN(RADIANS(G1293))*SIN(RADIANS(E1296))+COS(RADIANS(G1293))*COS(RADIANS(E1296))*COS(RADIANS(U1286))))</f>
        <v>#DIV/0!</v>
      </c>
      <c r="V1293" s="3" t="e">
        <f>IF(DEGREES(ACOS(SIN(RADIANS(G1293))*SIN(RADIANS(E1296))+COS(RADIANS(G1293))*COS(RADIANS(E1296))*COS(RADIANS(V1286))))&gt;90,0,$F$4*$F$5/E1295^2*(SIN(RADIANS(G1293))*SIN(RADIANS(E1296))+COS(RADIANS(G1293))*COS(RADIANS(E1296))*COS(RADIANS(V1286))))</f>
        <v>#DIV/0!</v>
      </c>
      <c r="W1293" s="3" t="e">
        <f>IF(DEGREES(ACOS(SIN(RADIANS(G1293))*SIN(RADIANS(E1296))+COS(RADIANS(G1293))*COS(RADIANS(E1296))*COS(RADIANS(W1286))))&gt;90,0,$F$4*$F$5/E1295^2*(SIN(RADIANS(G1293))*SIN(RADIANS(E1296))+COS(RADIANS(G1293))*COS(RADIANS(E1296))*COS(RADIANS(W1286))))</f>
        <v>#DIV/0!</v>
      </c>
      <c r="X1293" s="3" t="e">
        <f>IF(DEGREES(ACOS(SIN(RADIANS(G1293))*SIN(RADIANS(E1296))+COS(RADIANS(G1293))*COS(RADIANS(E1296))*COS(RADIANS(X1286))))&gt;90,0,$F$4*$F$5/E1295^2*(SIN(RADIANS(G1293))*SIN(RADIANS(E1296))+COS(RADIANS(G1293))*COS(RADIANS(E1296))*COS(RADIANS(X1286))))</f>
        <v>#DIV/0!</v>
      </c>
      <c r="Y1293" s="3" t="e">
        <f>IF(DEGREES(ACOS(SIN(RADIANS(G1293))*SIN(RADIANS(E1296))+COS(RADIANS(G1293))*COS(RADIANS(E1296))*COS(RADIANS(Y1286))))&gt;90,0,$F$4*$F$5/E1295^2*(SIN(RADIANS(G1293))*SIN(RADIANS(E1296))+COS(RADIANS(G1293))*COS(RADIANS(E1296))*COS(RADIANS(Y1286))))</f>
        <v>#DIV/0!</v>
      </c>
      <c r="Z1293" s="3" t="e">
        <f>IF(DEGREES(ACOS(SIN(RADIANS(G1293))*SIN(RADIANS(E1296))+COS(RADIANS(G1293))*COS(RADIANS(E1296))*COS(RADIANS(Z1286))))&gt;90,0,$F$4*$F$5/E1295^2*(SIN(RADIANS(G1293))*SIN(RADIANS(E1296))+COS(RADIANS(G1293))*COS(RADIANS(E1296))*COS(RADIANS(Z1286))))</f>
        <v>#DIV/0!</v>
      </c>
      <c r="AA1293" s="3" t="e">
        <f>IF(DEGREES(ACOS(SIN(RADIANS(G1293))*SIN(RADIANS(E1296))+COS(RADIANS(G1293))*COS(RADIANS(E1296))*COS(RADIANS(AA1286))))&gt;90,0,$F$4*$F$5/E1295^2*(SIN(RADIANS(G1293))*SIN(RADIANS(E1296))+COS(RADIANS(G1293))*COS(RADIANS(E1296))*COS(RADIANS(AA1286))))</f>
        <v>#DIV/0!</v>
      </c>
      <c r="AB1293" s="3" t="e">
        <f>IF(DEGREES(ACOS(SIN(RADIANS(G1293))*SIN(RADIANS(E1296))+COS(RADIANS(G1293))*COS(RADIANS(E1296))*COS(RADIANS(AB1286))))&gt;90,0,$F$4*$F$5/E1295^2*(SIN(RADIANS(G1293))*SIN(RADIANS(E1296))+COS(RADIANS(G1293))*COS(RADIANS(E1296))*COS(RADIANS(AB1286))))</f>
        <v>#DIV/0!</v>
      </c>
      <c r="AC1293" s="3" t="e">
        <f>IF(DEGREES(ACOS(SIN(RADIANS(G1293))*SIN(RADIANS(E1296))+COS(RADIANS(G1293))*COS(RADIANS(E1296))*COS(RADIANS(AC1286))))&gt;90,0,$F$4*$F$5/E1295^2*(SIN(RADIANS(G1293))*SIN(RADIANS(E1296))+COS(RADIANS(G1293))*COS(RADIANS(E1296))*COS(RADIANS(AC1286))))</f>
        <v>#DIV/0!</v>
      </c>
      <c r="AD1293" s="3" t="e">
        <f>IF(DEGREES(ACOS(SIN(RADIANS(G1293))*SIN(RADIANS(E1296))+COS(RADIANS(G1293))*COS(RADIANS(E1296))*COS(RADIANS(AD1286))))&gt;90,0,$F$4*$F$5/E1295^2*(SIN(RADIANS(G1293))*SIN(RADIANS(E1296))+COS(RADIANS(G1293))*COS(RADIANS(E1296))*COS(RADIANS(AD1286))))</f>
        <v>#DIV/0!</v>
      </c>
      <c r="AE1293" s="3" t="e">
        <f>IF(DEGREES(ACOS(SIN(RADIANS(G1293))*SIN(RADIANS(E1296))+COS(RADIANS(G1293))*COS(RADIANS(E1296))*COS(RADIANS(AE1286))))&gt;90,0,$F$4*$F$5/E1295^2*(SIN(RADIANS(G1293))*SIN(RADIANS(E1296))+COS(RADIANS(G1293))*COS(RADIANS(E1296))*COS(RADIANS(AE1286))))</f>
        <v>#DIV/0!</v>
      </c>
      <c r="AF1293" s="3" t="e">
        <f>IF(DEGREES(ACOS(SIN(RADIANS(G1293))*SIN(RADIANS(E1296))+COS(RADIANS(G1293))*COS(RADIANS(E1296))*COS(RADIANS(AF1286))))&gt;90,0,$F$4*$F$5/E1295^2*(SIN(RADIANS(G1293))*SIN(RADIANS(E1296))+COS(RADIANS(G1293))*COS(RADIANS(E1296))*COS(RADIANS(AF1286))))</f>
        <v>#DIV/0!</v>
      </c>
      <c r="AG1293" s="3" t="e">
        <f>IF(DEGREES(ACOS(SIN(RADIANS(G1293))*SIN(RADIANS(E1296))+COS(RADIANS(G1293))*COS(RADIANS(E1296))*COS(RADIANS(AG1286))))&gt;90,0,$F$4*$F$5/E1295^2*(SIN(RADIANS(G1293))*SIN(RADIANS(E1296))+COS(RADIANS(G1293))*COS(RADIANS(E1296))*COS(RADIANS(AG1286))))</f>
        <v>#DIV/0!</v>
      </c>
      <c r="AH1293" s="3" t="e">
        <f>IF(DEGREES(ACOS(SIN(RADIANS(G1293))*SIN(RADIANS(E1296))+COS(RADIANS(G1293))*COS(RADIANS(E1296))*COS(RADIANS(AH1286))))&gt;90,0,$F$4*$F$5/E1295^2*(SIN(RADIANS(G1293))*SIN(RADIANS(E1296))+COS(RADIANS(G1293))*COS(RADIANS(E1296))*COS(RADIANS(AH1286))))</f>
        <v>#DIV/0!</v>
      </c>
      <c r="AI1293" s="3" t="e">
        <f>IF(DEGREES(ACOS(SIN(RADIANS(G1293))*SIN(RADIANS(E1296))+COS(RADIANS(G1293))*COS(RADIANS(E1296))*COS(RADIANS(AI1286))))&gt;90,0,$F$4*$F$5/E1295^2*(SIN(RADIANS(G1293))*SIN(RADIANS(E1296))+COS(RADIANS(G1293))*COS(RADIANS(E1296))*COS(RADIANS(AI1286))))</f>
        <v>#DIV/0!</v>
      </c>
      <c r="AJ1293" s="3" t="e">
        <f>IF(DEGREES(ACOS(SIN(RADIANS(G1293))*SIN(RADIANS(E1296))+COS(RADIANS(G1293))*COS(RADIANS(E1296))*COS(RADIANS(AJ1286))))&gt;90,0,$F$4*$F$5/E1295^2*(SIN(RADIANS(G1293))*SIN(RADIANS(E1296))+COS(RADIANS(G1293))*COS(RADIANS(E1296))*COS(RADIANS(AJ1286))))</f>
        <v>#DIV/0!</v>
      </c>
      <c r="AK1293" s="3">
        <f>IF(DEGREES(ACOS(SIN(RADIANS(G1293))*SIN(RADIANS(E1296))+COS(RADIANS(G1293))*COS(RADIANS(E1296))*COS(RADIANS(AK1286))))&gt;90,0,$F$4*$F$5/E1295^2*(SIN(RADIANS(G1293))*SIN(RADIANS(E1296))+COS(RADIANS(G1293))*COS(RADIANS(E1296))*COS(RADIANS(AK1286))))</f>
        <v>0</v>
      </c>
      <c r="AL1293" s="3">
        <f>IF(DEGREES(ACOS(SIN(RADIANS(G1293))*SIN(RADIANS(E1296))+COS(RADIANS(G1293))*COS(RADIANS(E1296))*COS(RADIANS(AL1286))))&gt;90,0,$F$4*$F$5/E1295^2*(SIN(RADIANS(G1293))*SIN(RADIANS(E1296))+COS(RADIANS(G1293))*COS(RADIANS(E1296))*COS(RADIANS(AL1286))))</f>
        <v>0</v>
      </c>
      <c r="AM1293" s="3">
        <f>IF(DEGREES(ACOS(SIN(RADIANS(G1293))*SIN(RADIANS(E1296))+COS(RADIANS(G1293))*COS(RADIANS(E1296))*COS(RADIANS(AM1286))))&gt;90,0,$F$4*$F$5/E1295^2*(SIN(RADIANS(G1293))*SIN(RADIANS(E1296))+COS(RADIANS(G1293))*COS(RADIANS(E1296))*COS(RADIANS(AM1286))))</f>
        <v>0</v>
      </c>
      <c r="AN1293" s="3">
        <f>IF(DEGREES(ACOS(SIN(RADIANS(G1293))*SIN(RADIANS(E1296))+COS(RADIANS(G1293))*COS(RADIANS(E1296))*COS(RADIANS(AN1286))))&gt;90,0,$F$4*$F$5/E1295^2*(SIN(RADIANS(G1293))*SIN(RADIANS(E1296))+COS(RADIANS(G1293))*COS(RADIANS(E1296))*COS(RADIANS(AN1286))))</f>
        <v>0</v>
      </c>
      <c r="AO1293" s="3">
        <f>IF(DEGREES(ACOS(SIN(RADIANS(G1293))*SIN(RADIANS(E1296))+COS(RADIANS(G1293))*COS(RADIANS(E1296))*COS(RADIANS(AO1286))))&gt;90,0,$F$4*$F$5/E1295^2*(SIN(RADIANS(G1293))*SIN(RADIANS(E1296))+COS(RADIANS(G1293))*COS(RADIANS(E1296))*COS(RADIANS(AO1286))))</f>
        <v>0</v>
      </c>
      <c r="AP1293" s="3">
        <f>IF(DEGREES(ACOS(SIN(RADIANS(G1293))*SIN(RADIANS(E1296))+COS(RADIANS(G1293))*COS(RADIANS(E1296))*COS(RADIANS(AP1286))))&gt;90,0,$F$4*$F$5/E1295^2*(SIN(RADIANS(G1293))*SIN(RADIANS(E1296))+COS(RADIANS(G1293))*COS(RADIANS(E1296))*COS(RADIANS(AP1286))))</f>
        <v>0</v>
      </c>
      <c r="AQ1293" s="3">
        <f>IF(DEGREES(ACOS(SIN(RADIANS(G1293))*SIN(RADIANS(E1296))+COS(RADIANS(G1293))*COS(RADIANS(E1296))*COS(RADIANS(AQ1286))))&gt;90,0,$F$4*$F$5/E1295^2*(SIN(RADIANS(G1293))*SIN(RADIANS(E1296))+COS(RADIANS(G1293))*COS(RADIANS(E1296))*COS(RADIANS(AQ1286))))</f>
        <v>0</v>
      </c>
      <c r="AR1293" s="3">
        <f>IF(DEGREES(ACOS(SIN(RADIANS(G1293))*SIN(RADIANS(E1296))+COS(RADIANS(G1293))*COS(RADIANS(E1296))*COS(RADIANS(AR1286))))&gt;90,0,$F$4*$F$5/E1295^2*(SIN(RADIANS(G1293))*SIN(RADIANS(E1296))+COS(RADIANS(G1293))*COS(RADIANS(E1296))*COS(RADIANS(AR1286))))</f>
        <v>0</v>
      </c>
    </row>
    <row r="1294" spans="2:44" ht="15.75" customHeight="1" x14ac:dyDescent="0.2">
      <c r="B1294" s="20" t="s">
        <v>787</v>
      </c>
      <c r="E1294" s="3" t="str">
        <f>IF($F$10=0,"N/A",E1293*$F$11/$F$10)</f>
        <v>N/A</v>
      </c>
      <c r="G1294" s="3">
        <v>30</v>
      </c>
      <c r="I1294" s="3">
        <f>IF(DEGREES(ACOS(SIN(RADIANS(G1294))*SIN(RADIANS(E1296))+COS(RADIANS(G1294))*COS(RADIANS(E1296))*COS(RADIANS(I1286))))&gt;90,0,$F$4*$F$5/E1295^2*(SIN(RADIANS(G1294))*SIN(RADIANS(E1296))+COS(RADIANS(G1294))*COS(RADIANS(E1296))*COS(RADIANS(I1286))))</f>
        <v>0</v>
      </c>
      <c r="J1294" s="3">
        <f>IF(DEGREES(ACOS(SIN(RADIANS(G1294))*SIN(RADIANS(E1296))+COS(RADIANS(G1294))*COS(RADIANS(E1296))*COS(RADIANS(J1286))))&gt;90,0,$F$4*$F$5/E1295^2*(SIN(RADIANS(G1294))*SIN(RADIANS(E1296))+COS(RADIANS(G1294))*COS(RADIANS(E1296))*COS(RADIANS(J1286))))</f>
        <v>0</v>
      </c>
      <c r="K1294" s="3">
        <f>IF(DEGREES(ACOS(SIN(RADIANS(G1294))*SIN(RADIANS(E1296))+COS(RADIANS(G1294))*COS(RADIANS(E1296))*COS(RADIANS(K1286))))&gt;90,0,$F$4*$F$5/E1295^2*(SIN(RADIANS(G1294))*SIN(RADIANS(E1296))+COS(RADIANS(G1294))*COS(RADIANS(E1296))*COS(RADIANS(K1286))))</f>
        <v>0</v>
      </c>
      <c r="L1294" s="3">
        <f>IF(DEGREES(ACOS(SIN(RADIANS(G1294))*SIN(RADIANS(E1296))+COS(RADIANS(G1294))*COS(RADIANS(E1296))*COS(RADIANS(L1286))))&gt;90,0,$F$4*$F$5/E1295^2*(SIN(RADIANS(G1294))*SIN(RADIANS(E1296))+COS(RADIANS(G1294))*COS(RADIANS(E1296))*COS(RADIANS(L1286))))</f>
        <v>0</v>
      </c>
      <c r="M1294" s="3">
        <f>IF(DEGREES(ACOS(SIN(RADIANS(G1294))*SIN(RADIANS(E1296))+COS(RADIANS(G1294))*COS(RADIANS(E1296))*COS(RADIANS(M1286))))&gt;90,0,$F$4*$F$5/E1295^2*(SIN(RADIANS(G1294))*SIN(RADIANS(E1296))+COS(RADIANS(G1294))*COS(RADIANS(E1296))*COS(RADIANS(M1286))))</f>
        <v>0</v>
      </c>
      <c r="N1294" s="3">
        <f>IF(DEGREES(ACOS(SIN(RADIANS(G1294))*SIN(RADIANS(E1296))+COS(RADIANS(G1294))*COS(RADIANS(E1296))*COS(RADIANS(N1286))))&gt;90,0,$F$4*$F$5/E1295^2*(SIN(RADIANS(G1294))*SIN(RADIANS(E1296))+COS(RADIANS(G1294))*COS(RADIANS(E1296))*COS(RADIANS(N1286))))</f>
        <v>0</v>
      </c>
      <c r="O1294" s="3">
        <f>IF(DEGREES(ACOS(SIN(RADIANS(G1294))*SIN(RADIANS(E1296))+COS(RADIANS(G1294))*COS(RADIANS(E1296))*COS(RADIANS(O1286))))&gt;90,0,$F$4*$F$5/E1295^2*(SIN(RADIANS(G1294))*SIN(RADIANS(E1296))+COS(RADIANS(G1294))*COS(RADIANS(E1296))*COS(RADIANS(O1286))))</f>
        <v>0</v>
      </c>
      <c r="P1294" s="3">
        <f>IF(DEGREES(ACOS(SIN(RADIANS(G1294))*SIN(RADIANS(E1296))+COS(RADIANS(G1294))*COS(RADIANS(E1296))*COS(RADIANS(P1286))))&gt;90,0,$F$4*$F$5/E1295^2*(SIN(RADIANS(G1294))*SIN(RADIANS(E1296))+COS(RADIANS(G1294))*COS(RADIANS(E1296))*COS(RADIANS(P1286))))</f>
        <v>0</v>
      </c>
      <c r="Q1294" s="3">
        <f>IF(DEGREES(ACOS(SIN(RADIANS(G1294))*SIN(RADIANS(E1296))+COS(RADIANS(G1294))*COS(RADIANS(E1296))*COS(RADIANS(Q1286))))&gt;90,0,$F$4*$F$5/E1295^2*(SIN(RADIANS(G1294))*SIN(RADIANS(E1296))+COS(RADIANS(G1294))*COS(RADIANS(E1296))*COS(RADIANS(Q1286))))</f>
        <v>0</v>
      </c>
      <c r="R1294" s="3" t="e">
        <f>IF(DEGREES(ACOS(SIN(RADIANS(G1294))*SIN(RADIANS(E1296))+COS(RADIANS(G1294))*COS(RADIANS(E1296))*COS(RADIANS(R1286))))&gt;90,0,$F$4*$F$5/E1295^2*(SIN(RADIANS(G1294))*SIN(RADIANS(E1296))+COS(RADIANS(G1294))*COS(RADIANS(E1296))*COS(RADIANS(R1286))))</f>
        <v>#DIV/0!</v>
      </c>
      <c r="S1294" s="3" t="e">
        <f>IF(DEGREES(ACOS(SIN(RADIANS(G1294))*SIN(RADIANS(E1296))+COS(RADIANS(G1294))*COS(RADIANS(E1296))*COS(RADIANS(S1286))))&gt;90,0,$F$4*$F$5/E1295^2*(SIN(RADIANS(G1294))*SIN(RADIANS(E1296))+COS(RADIANS(G1294))*COS(RADIANS(E1296))*COS(RADIANS(S1286))))</f>
        <v>#DIV/0!</v>
      </c>
      <c r="T1294" s="3" t="e">
        <f>IF(DEGREES(ACOS(SIN(RADIANS(G1294))*SIN(RADIANS(E1296))+COS(RADIANS(G1294))*COS(RADIANS(E1296))*COS(RADIANS(T1286))))&gt;90,0,$F$4*$F$5/E1295^2*(SIN(RADIANS(G1294))*SIN(RADIANS(E1296))+COS(RADIANS(G1294))*COS(RADIANS(E1296))*COS(RADIANS(T1286))))</f>
        <v>#DIV/0!</v>
      </c>
      <c r="U1294" s="3" t="e">
        <f>IF(DEGREES(ACOS(SIN(RADIANS(G1294))*SIN(RADIANS(E1296))+COS(RADIANS(G1294))*COS(RADIANS(E1296))*COS(RADIANS(U1286))))&gt;90,0,$F$4*$F$5/E1295^2*(SIN(RADIANS(G1294))*SIN(RADIANS(E1296))+COS(RADIANS(G1294))*COS(RADIANS(E1296))*COS(RADIANS(U1286))))</f>
        <v>#DIV/0!</v>
      </c>
      <c r="V1294" s="3" t="e">
        <f>IF(DEGREES(ACOS(SIN(RADIANS(G1294))*SIN(RADIANS(E1296))+COS(RADIANS(G1294))*COS(RADIANS(E1296))*COS(RADIANS(V1286))))&gt;90,0,$F$4*$F$5/E1295^2*(SIN(RADIANS(G1294))*SIN(RADIANS(E1296))+COS(RADIANS(G1294))*COS(RADIANS(E1296))*COS(RADIANS(V1286))))</f>
        <v>#DIV/0!</v>
      </c>
      <c r="W1294" s="3" t="e">
        <f>IF(DEGREES(ACOS(SIN(RADIANS(G1294))*SIN(RADIANS(E1296))+COS(RADIANS(G1294))*COS(RADIANS(E1296))*COS(RADIANS(W1286))))&gt;90,0,$F$4*$F$5/E1295^2*(SIN(RADIANS(G1294))*SIN(RADIANS(E1296))+COS(RADIANS(G1294))*COS(RADIANS(E1296))*COS(RADIANS(W1286))))</f>
        <v>#DIV/0!</v>
      </c>
      <c r="X1294" s="3" t="e">
        <f>IF(DEGREES(ACOS(SIN(RADIANS(G1294))*SIN(RADIANS(E1296))+COS(RADIANS(G1294))*COS(RADIANS(E1296))*COS(RADIANS(X1286))))&gt;90,0,$F$4*$F$5/E1295^2*(SIN(RADIANS(G1294))*SIN(RADIANS(E1296))+COS(RADIANS(G1294))*COS(RADIANS(E1296))*COS(RADIANS(X1286))))</f>
        <v>#DIV/0!</v>
      </c>
      <c r="Y1294" s="3" t="e">
        <f>IF(DEGREES(ACOS(SIN(RADIANS(G1294))*SIN(RADIANS(E1296))+COS(RADIANS(G1294))*COS(RADIANS(E1296))*COS(RADIANS(Y1286))))&gt;90,0,$F$4*$F$5/E1295^2*(SIN(RADIANS(G1294))*SIN(RADIANS(E1296))+COS(RADIANS(G1294))*COS(RADIANS(E1296))*COS(RADIANS(Y1286))))</f>
        <v>#DIV/0!</v>
      </c>
      <c r="Z1294" s="3" t="e">
        <f>IF(DEGREES(ACOS(SIN(RADIANS(G1294))*SIN(RADIANS(E1296))+COS(RADIANS(G1294))*COS(RADIANS(E1296))*COS(RADIANS(Z1286))))&gt;90,0,$F$4*$F$5/E1295^2*(SIN(RADIANS(G1294))*SIN(RADIANS(E1296))+COS(RADIANS(G1294))*COS(RADIANS(E1296))*COS(RADIANS(Z1286))))</f>
        <v>#DIV/0!</v>
      </c>
      <c r="AA1294" s="3" t="e">
        <f>IF(DEGREES(ACOS(SIN(RADIANS(G1294))*SIN(RADIANS(E1296))+COS(RADIANS(G1294))*COS(RADIANS(E1296))*COS(RADIANS(AA1286))))&gt;90,0,$F$4*$F$5/E1295^2*(SIN(RADIANS(G1294))*SIN(RADIANS(E1296))+COS(RADIANS(G1294))*COS(RADIANS(E1296))*COS(RADIANS(AA1286))))</f>
        <v>#DIV/0!</v>
      </c>
      <c r="AB1294" s="3" t="e">
        <f>IF(DEGREES(ACOS(SIN(RADIANS(G1294))*SIN(RADIANS(E1296))+COS(RADIANS(G1294))*COS(RADIANS(E1296))*COS(RADIANS(AB1286))))&gt;90,0,$F$4*$F$5/E1295^2*(SIN(RADIANS(G1294))*SIN(RADIANS(E1296))+COS(RADIANS(G1294))*COS(RADIANS(E1296))*COS(RADIANS(AB1286))))</f>
        <v>#DIV/0!</v>
      </c>
      <c r="AC1294" s="3" t="e">
        <f>IF(DEGREES(ACOS(SIN(RADIANS(G1294))*SIN(RADIANS(E1296))+COS(RADIANS(G1294))*COS(RADIANS(E1296))*COS(RADIANS(AC1286))))&gt;90,0,$F$4*$F$5/E1295^2*(SIN(RADIANS(G1294))*SIN(RADIANS(E1296))+COS(RADIANS(G1294))*COS(RADIANS(E1296))*COS(RADIANS(AC1286))))</f>
        <v>#DIV/0!</v>
      </c>
      <c r="AD1294" s="3" t="e">
        <f>IF(DEGREES(ACOS(SIN(RADIANS(G1294))*SIN(RADIANS(E1296))+COS(RADIANS(G1294))*COS(RADIANS(E1296))*COS(RADIANS(AD1286))))&gt;90,0,$F$4*$F$5/E1295^2*(SIN(RADIANS(G1294))*SIN(RADIANS(E1296))+COS(RADIANS(G1294))*COS(RADIANS(E1296))*COS(RADIANS(AD1286))))</f>
        <v>#DIV/0!</v>
      </c>
      <c r="AE1294" s="3" t="e">
        <f>IF(DEGREES(ACOS(SIN(RADIANS(G1294))*SIN(RADIANS(E1296))+COS(RADIANS(G1294))*COS(RADIANS(E1296))*COS(RADIANS(AE1286))))&gt;90,0,$F$4*$F$5/E1295^2*(SIN(RADIANS(G1294))*SIN(RADIANS(E1296))+COS(RADIANS(G1294))*COS(RADIANS(E1296))*COS(RADIANS(AE1286))))</f>
        <v>#DIV/0!</v>
      </c>
      <c r="AF1294" s="3" t="e">
        <f>IF(DEGREES(ACOS(SIN(RADIANS(G1294))*SIN(RADIANS(E1296))+COS(RADIANS(G1294))*COS(RADIANS(E1296))*COS(RADIANS(AF1286))))&gt;90,0,$F$4*$F$5/E1295^2*(SIN(RADIANS(G1294))*SIN(RADIANS(E1296))+COS(RADIANS(G1294))*COS(RADIANS(E1296))*COS(RADIANS(AF1286))))</f>
        <v>#DIV/0!</v>
      </c>
      <c r="AG1294" s="3" t="e">
        <f>IF(DEGREES(ACOS(SIN(RADIANS(G1294))*SIN(RADIANS(E1296))+COS(RADIANS(G1294))*COS(RADIANS(E1296))*COS(RADIANS(AG1286))))&gt;90,0,$F$4*$F$5/E1295^2*(SIN(RADIANS(G1294))*SIN(RADIANS(E1296))+COS(RADIANS(G1294))*COS(RADIANS(E1296))*COS(RADIANS(AG1286))))</f>
        <v>#DIV/0!</v>
      </c>
      <c r="AH1294" s="3" t="e">
        <f>IF(DEGREES(ACOS(SIN(RADIANS(G1294))*SIN(RADIANS(E1296))+COS(RADIANS(G1294))*COS(RADIANS(E1296))*COS(RADIANS(AH1286))))&gt;90,0,$F$4*$F$5/E1295^2*(SIN(RADIANS(G1294))*SIN(RADIANS(E1296))+COS(RADIANS(G1294))*COS(RADIANS(E1296))*COS(RADIANS(AH1286))))</f>
        <v>#DIV/0!</v>
      </c>
      <c r="AI1294" s="3" t="e">
        <f>IF(DEGREES(ACOS(SIN(RADIANS(G1294))*SIN(RADIANS(E1296))+COS(RADIANS(G1294))*COS(RADIANS(E1296))*COS(RADIANS(AI1286))))&gt;90,0,$F$4*$F$5/E1295^2*(SIN(RADIANS(G1294))*SIN(RADIANS(E1296))+COS(RADIANS(G1294))*COS(RADIANS(E1296))*COS(RADIANS(AI1286))))</f>
        <v>#DIV/0!</v>
      </c>
      <c r="AJ1294" s="3" t="e">
        <f>IF(DEGREES(ACOS(SIN(RADIANS(G1294))*SIN(RADIANS(E1296))+COS(RADIANS(G1294))*COS(RADIANS(E1296))*COS(RADIANS(AJ1286))))&gt;90,0,$F$4*$F$5/E1295^2*(SIN(RADIANS(G1294))*SIN(RADIANS(E1296))+COS(RADIANS(G1294))*COS(RADIANS(E1296))*COS(RADIANS(AJ1286))))</f>
        <v>#DIV/0!</v>
      </c>
      <c r="AK1294" s="3">
        <f>IF(DEGREES(ACOS(SIN(RADIANS(G1294))*SIN(RADIANS(E1296))+COS(RADIANS(G1294))*COS(RADIANS(E1296))*COS(RADIANS(AK1286))))&gt;90,0,$F$4*$F$5/E1295^2*(SIN(RADIANS(G1294))*SIN(RADIANS(E1296))+COS(RADIANS(G1294))*COS(RADIANS(E1296))*COS(RADIANS(AK1286))))</f>
        <v>0</v>
      </c>
      <c r="AL1294" s="3">
        <f>IF(DEGREES(ACOS(SIN(RADIANS(G1294))*SIN(RADIANS(E1296))+COS(RADIANS(G1294))*COS(RADIANS(E1296))*COS(RADIANS(AL1286))))&gt;90,0,$F$4*$F$5/E1295^2*(SIN(RADIANS(G1294))*SIN(RADIANS(E1296))+COS(RADIANS(G1294))*COS(RADIANS(E1296))*COS(RADIANS(AL1286))))</f>
        <v>0</v>
      </c>
      <c r="AM1294" s="3">
        <f>IF(DEGREES(ACOS(SIN(RADIANS(G1294))*SIN(RADIANS(E1296))+COS(RADIANS(G1294))*COS(RADIANS(E1296))*COS(RADIANS(AM1286))))&gt;90,0,$F$4*$F$5/E1295^2*(SIN(RADIANS(G1294))*SIN(RADIANS(E1296))+COS(RADIANS(G1294))*COS(RADIANS(E1296))*COS(RADIANS(AM1286))))</f>
        <v>0</v>
      </c>
      <c r="AN1294" s="3">
        <f>IF(DEGREES(ACOS(SIN(RADIANS(G1294))*SIN(RADIANS(E1296))+COS(RADIANS(G1294))*COS(RADIANS(E1296))*COS(RADIANS(AN1286))))&gt;90,0,$F$4*$F$5/E1295^2*(SIN(RADIANS(G1294))*SIN(RADIANS(E1296))+COS(RADIANS(G1294))*COS(RADIANS(E1296))*COS(RADIANS(AN1286))))</f>
        <v>0</v>
      </c>
      <c r="AO1294" s="3">
        <f>IF(DEGREES(ACOS(SIN(RADIANS(G1294))*SIN(RADIANS(E1296))+COS(RADIANS(G1294))*COS(RADIANS(E1296))*COS(RADIANS(AO1286))))&gt;90,0,$F$4*$F$5/E1295^2*(SIN(RADIANS(G1294))*SIN(RADIANS(E1296))+COS(RADIANS(G1294))*COS(RADIANS(E1296))*COS(RADIANS(AO1286))))</f>
        <v>0</v>
      </c>
      <c r="AP1294" s="3">
        <f>IF(DEGREES(ACOS(SIN(RADIANS(G1294))*SIN(RADIANS(E1296))+COS(RADIANS(G1294))*COS(RADIANS(E1296))*COS(RADIANS(AP1286))))&gt;90,0,$F$4*$F$5/E1295^2*(SIN(RADIANS(G1294))*SIN(RADIANS(E1296))+COS(RADIANS(G1294))*COS(RADIANS(E1296))*COS(RADIANS(AP1286))))</f>
        <v>0</v>
      </c>
      <c r="AQ1294" s="3">
        <f>IF(DEGREES(ACOS(SIN(RADIANS(G1294))*SIN(RADIANS(E1296))+COS(RADIANS(G1294))*COS(RADIANS(E1296))*COS(RADIANS(AQ1286))))&gt;90,0,$F$4*$F$5/E1295^2*(SIN(RADIANS(G1294))*SIN(RADIANS(E1296))+COS(RADIANS(G1294))*COS(RADIANS(E1296))*COS(RADIANS(AQ1286))))</f>
        <v>0</v>
      </c>
      <c r="AR1294" s="3">
        <f>IF(DEGREES(ACOS(SIN(RADIANS(G1294))*SIN(RADIANS(E1296))+COS(RADIANS(G1294))*COS(RADIANS(E1296))*COS(RADIANS(AR1286))))&gt;90,0,$F$4*$F$5/E1295^2*(SIN(RADIANS(G1294))*SIN(RADIANS(E1296))+COS(RADIANS(G1294))*COS(RADIANS(E1296))*COS(RADIANS(AR1286))))</f>
        <v>0</v>
      </c>
    </row>
    <row r="1295" spans="2:44" ht="15.75" customHeight="1" x14ac:dyDescent="0.2">
      <c r="B1295" s="20" t="s">
        <v>788</v>
      </c>
      <c r="E1295" s="3">
        <f>$F$6*(1-$F$7^2)/(1+$F$7*COS(RADIANS(E1289)))</f>
        <v>0</v>
      </c>
      <c r="G1295" s="3">
        <v>20</v>
      </c>
      <c r="I1295" s="3">
        <f>IF(DEGREES(ACOS(SIN(RADIANS(G1295))*SIN(RADIANS(E1296))+COS(RADIANS(G1295))*COS(RADIANS(E1296))*COS(RADIANS(I1286))))&gt;90,0,$F$4*$F$5/E1295^2*(SIN(RADIANS(G1295))*SIN(RADIANS(E1296))+COS(RADIANS(G1295))*COS(RADIANS(E1296))*COS(RADIANS(I1286))))</f>
        <v>0</v>
      </c>
      <c r="J1295" s="3">
        <f>IF(DEGREES(ACOS(SIN(RADIANS(G1295))*SIN(RADIANS(E1296))+COS(RADIANS(G1295))*COS(RADIANS(E1296))*COS(RADIANS(J1286))))&gt;90,0,$F$4*$F$5/E1295^2*(SIN(RADIANS(G1295))*SIN(RADIANS(E1296))+COS(RADIANS(G1295))*COS(RADIANS(E1296))*COS(RADIANS(J1286))))</f>
        <v>0</v>
      </c>
      <c r="K1295" s="3">
        <f>IF(DEGREES(ACOS(SIN(RADIANS(G1295))*SIN(RADIANS(E1296))+COS(RADIANS(G1295))*COS(RADIANS(E1296))*COS(RADIANS(K1286))))&gt;90,0,$F$4*$F$5/E1295^2*(SIN(RADIANS(G1295))*SIN(RADIANS(E1296))+COS(RADIANS(G1295))*COS(RADIANS(E1296))*COS(RADIANS(K1286))))</f>
        <v>0</v>
      </c>
      <c r="L1295" s="3">
        <f>IF(DEGREES(ACOS(SIN(RADIANS(G1295))*SIN(RADIANS(E1296))+COS(RADIANS(G1295))*COS(RADIANS(E1296))*COS(RADIANS(L1286))))&gt;90,0,$F$4*$F$5/E1295^2*(SIN(RADIANS(G1295))*SIN(RADIANS(E1296))+COS(RADIANS(G1295))*COS(RADIANS(E1296))*COS(RADIANS(L1286))))</f>
        <v>0</v>
      </c>
      <c r="M1295" s="3">
        <f>IF(DEGREES(ACOS(SIN(RADIANS(G1295))*SIN(RADIANS(E1296))+COS(RADIANS(G1295))*COS(RADIANS(E1296))*COS(RADIANS(M1286))))&gt;90,0,$F$4*$F$5/E1295^2*(SIN(RADIANS(G1295))*SIN(RADIANS(E1296))+COS(RADIANS(G1295))*COS(RADIANS(E1296))*COS(RADIANS(M1286))))</f>
        <v>0</v>
      </c>
      <c r="N1295" s="3">
        <f>IF(DEGREES(ACOS(SIN(RADIANS(G1295))*SIN(RADIANS(E1296))+COS(RADIANS(G1295))*COS(RADIANS(E1296))*COS(RADIANS(N1286))))&gt;90,0,$F$4*$F$5/E1295^2*(SIN(RADIANS(G1295))*SIN(RADIANS(E1296))+COS(RADIANS(G1295))*COS(RADIANS(E1296))*COS(RADIANS(N1286))))</f>
        <v>0</v>
      </c>
      <c r="O1295" s="3">
        <f>IF(DEGREES(ACOS(SIN(RADIANS(G1295))*SIN(RADIANS(E1296))+COS(RADIANS(G1295))*COS(RADIANS(E1296))*COS(RADIANS(O1286))))&gt;90,0,$F$4*$F$5/E1295^2*(SIN(RADIANS(G1295))*SIN(RADIANS(E1296))+COS(RADIANS(G1295))*COS(RADIANS(E1296))*COS(RADIANS(O1286))))</f>
        <v>0</v>
      </c>
      <c r="P1295" s="3">
        <f>IF(DEGREES(ACOS(SIN(RADIANS(G1295))*SIN(RADIANS(E1296))+COS(RADIANS(G1295))*COS(RADIANS(E1296))*COS(RADIANS(P1286))))&gt;90,0,$F$4*$F$5/E1295^2*(SIN(RADIANS(G1295))*SIN(RADIANS(E1296))+COS(RADIANS(G1295))*COS(RADIANS(E1296))*COS(RADIANS(P1286))))</f>
        <v>0</v>
      </c>
      <c r="Q1295" s="3">
        <f>IF(DEGREES(ACOS(SIN(RADIANS(G1295))*SIN(RADIANS(E1296))+COS(RADIANS(G1295))*COS(RADIANS(E1296))*COS(RADIANS(Q1286))))&gt;90,0,$F$4*$F$5/E1295^2*(SIN(RADIANS(G1295))*SIN(RADIANS(E1296))+COS(RADIANS(G1295))*COS(RADIANS(E1296))*COS(RADIANS(Q1286))))</f>
        <v>0</v>
      </c>
      <c r="R1295" s="3" t="e">
        <f>IF(DEGREES(ACOS(SIN(RADIANS(G1295))*SIN(RADIANS(E1296))+COS(RADIANS(G1295))*COS(RADIANS(E1296))*COS(RADIANS(R1286))))&gt;90,0,$F$4*$F$5/E1295^2*(SIN(RADIANS(G1295))*SIN(RADIANS(E1296))+COS(RADIANS(G1295))*COS(RADIANS(E1296))*COS(RADIANS(R1286))))</f>
        <v>#DIV/0!</v>
      </c>
      <c r="S1295" s="3" t="e">
        <f>IF(DEGREES(ACOS(SIN(RADIANS(G1295))*SIN(RADIANS(E1296))+COS(RADIANS(G1295))*COS(RADIANS(E1296))*COS(RADIANS(S1286))))&gt;90,0,$F$4*$F$5/E1295^2*(SIN(RADIANS(G1295))*SIN(RADIANS(E1296))+COS(RADIANS(G1295))*COS(RADIANS(E1296))*COS(RADIANS(S1286))))</f>
        <v>#DIV/0!</v>
      </c>
      <c r="T1295" s="3" t="e">
        <f>IF(DEGREES(ACOS(SIN(RADIANS(G1295))*SIN(RADIANS(E1296))+COS(RADIANS(G1295))*COS(RADIANS(E1296))*COS(RADIANS(T1286))))&gt;90,0,$F$4*$F$5/E1295^2*(SIN(RADIANS(G1295))*SIN(RADIANS(E1296))+COS(RADIANS(G1295))*COS(RADIANS(E1296))*COS(RADIANS(T1286))))</f>
        <v>#DIV/0!</v>
      </c>
      <c r="U1295" s="3" t="e">
        <f>IF(DEGREES(ACOS(SIN(RADIANS(G1295))*SIN(RADIANS(E1296))+COS(RADIANS(G1295))*COS(RADIANS(E1296))*COS(RADIANS(U1286))))&gt;90,0,$F$4*$F$5/E1295^2*(SIN(RADIANS(G1295))*SIN(RADIANS(E1296))+COS(RADIANS(G1295))*COS(RADIANS(E1296))*COS(RADIANS(U1286))))</f>
        <v>#DIV/0!</v>
      </c>
      <c r="V1295" s="3" t="e">
        <f>IF(DEGREES(ACOS(SIN(RADIANS(G1295))*SIN(RADIANS(E1296))+COS(RADIANS(G1295))*COS(RADIANS(E1296))*COS(RADIANS(V1286))))&gt;90,0,$F$4*$F$5/E1295^2*(SIN(RADIANS(G1295))*SIN(RADIANS(E1296))+COS(RADIANS(G1295))*COS(RADIANS(E1296))*COS(RADIANS(V1286))))</f>
        <v>#DIV/0!</v>
      </c>
      <c r="W1295" s="3" t="e">
        <f>IF(DEGREES(ACOS(SIN(RADIANS(G1295))*SIN(RADIANS(E1296))+COS(RADIANS(G1295))*COS(RADIANS(E1296))*COS(RADIANS(W1286))))&gt;90,0,$F$4*$F$5/E1295^2*(SIN(RADIANS(G1295))*SIN(RADIANS(E1296))+COS(RADIANS(G1295))*COS(RADIANS(E1296))*COS(RADIANS(W1286))))</f>
        <v>#DIV/0!</v>
      </c>
      <c r="X1295" s="3" t="e">
        <f>IF(DEGREES(ACOS(SIN(RADIANS(G1295))*SIN(RADIANS(E1296))+COS(RADIANS(G1295))*COS(RADIANS(E1296))*COS(RADIANS(X1286))))&gt;90,0,$F$4*$F$5/E1295^2*(SIN(RADIANS(G1295))*SIN(RADIANS(E1296))+COS(RADIANS(G1295))*COS(RADIANS(E1296))*COS(RADIANS(X1286))))</f>
        <v>#DIV/0!</v>
      </c>
      <c r="Y1295" s="3" t="e">
        <f>IF(DEGREES(ACOS(SIN(RADIANS(G1295))*SIN(RADIANS(E1296))+COS(RADIANS(G1295))*COS(RADIANS(E1296))*COS(RADIANS(Y1286))))&gt;90,0,$F$4*$F$5/E1295^2*(SIN(RADIANS(G1295))*SIN(RADIANS(E1296))+COS(RADIANS(G1295))*COS(RADIANS(E1296))*COS(RADIANS(Y1286))))</f>
        <v>#DIV/0!</v>
      </c>
      <c r="Z1295" s="3" t="e">
        <f>IF(DEGREES(ACOS(SIN(RADIANS(G1295))*SIN(RADIANS(E1296))+COS(RADIANS(G1295))*COS(RADIANS(E1296))*COS(RADIANS(Z1286))))&gt;90,0,$F$4*$F$5/E1295^2*(SIN(RADIANS(G1295))*SIN(RADIANS(E1296))+COS(RADIANS(G1295))*COS(RADIANS(E1296))*COS(RADIANS(Z1286))))</f>
        <v>#DIV/0!</v>
      </c>
      <c r="AA1295" s="3" t="e">
        <f>IF(DEGREES(ACOS(SIN(RADIANS(G1295))*SIN(RADIANS(E1296))+COS(RADIANS(G1295))*COS(RADIANS(E1296))*COS(RADIANS(AA1286))))&gt;90,0,$F$4*$F$5/E1295^2*(SIN(RADIANS(G1295))*SIN(RADIANS(E1296))+COS(RADIANS(G1295))*COS(RADIANS(E1296))*COS(RADIANS(AA1286))))</f>
        <v>#DIV/0!</v>
      </c>
      <c r="AB1295" s="3" t="e">
        <f>IF(DEGREES(ACOS(SIN(RADIANS(G1295))*SIN(RADIANS(E1296))+COS(RADIANS(G1295))*COS(RADIANS(E1296))*COS(RADIANS(AB1286))))&gt;90,0,$F$4*$F$5/E1295^2*(SIN(RADIANS(G1295))*SIN(RADIANS(E1296))+COS(RADIANS(G1295))*COS(RADIANS(E1296))*COS(RADIANS(AB1286))))</f>
        <v>#DIV/0!</v>
      </c>
      <c r="AC1295" s="3" t="e">
        <f>IF(DEGREES(ACOS(SIN(RADIANS(G1295))*SIN(RADIANS(E1296))+COS(RADIANS(G1295))*COS(RADIANS(E1296))*COS(RADIANS(AC1286))))&gt;90,0,$F$4*$F$5/E1295^2*(SIN(RADIANS(G1295))*SIN(RADIANS(E1296))+COS(RADIANS(G1295))*COS(RADIANS(E1296))*COS(RADIANS(AC1286))))</f>
        <v>#DIV/0!</v>
      </c>
      <c r="AD1295" s="3" t="e">
        <f>IF(DEGREES(ACOS(SIN(RADIANS(G1295))*SIN(RADIANS(E1296))+COS(RADIANS(G1295))*COS(RADIANS(E1296))*COS(RADIANS(AD1286))))&gt;90,0,$F$4*$F$5/E1295^2*(SIN(RADIANS(G1295))*SIN(RADIANS(E1296))+COS(RADIANS(G1295))*COS(RADIANS(E1296))*COS(RADIANS(AD1286))))</f>
        <v>#DIV/0!</v>
      </c>
      <c r="AE1295" s="3" t="e">
        <f>IF(DEGREES(ACOS(SIN(RADIANS(G1295))*SIN(RADIANS(E1296))+COS(RADIANS(G1295))*COS(RADIANS(E1296))*COS(RADIANS(AE1286))))&gt;90,0,$F$4*$F$5/E1295^2*(SIN(RADIANS(G1295))*SIN(RADIANS(E1296))+COS(RADIANS(G1295))*COS(RADIANS(E1296))*COS(RADIANS(AE1286))))</f>
        <v>#DIV/0!</v>
      </c>
      <c r="AF1295" s="3" t="e">
        <f>IF(DEGREES(ACOS(SIN(RADIANS(G1295))*SIN(RADIANS(E1296))+COS(RADIANS(G1295))*COS(RADIANS(E1296))*COS(RADIANS(AF1286))))&gt;90,0,$F$4*$F$5/E1295^2*(SIN(RADIANS(G1295))*SIN(RADIANS(E1296))+COS(RADIANS(G1295))*COS(RADIANS(E1296))*COS(RADIANS(AF1286))))</f>
        <v>#DIV/0!</v>
      </c>
      <c r="AG1295" s="3" t="e">
        <f>IF(DEGREES(ACOS(SIN(RADIANS(G1295))*SIN(RADIANS(E1296))+COS(RADIANS(G1295))*COS(RADIANS(E1296))*COS(RADIANS(AG1286))))&gt;90,0,$F$4*$F$5/E1295^2*(SIN(RADIANS(G1295))*SIN(RADIANS(E1296))+COS(RADIANS(G1295))*COS(RADIANS(E1296))*COS(RADIANS(AG1286))))</f>
        <v>#DIV/0!</v>
      </c>
      <c r="AH1295" s="3" t="e">
        <f>IF(DEGREES(ACOS(SIN(RADIANS(G1295))*SIN(RADIANS(E1296))+COS(RADIANS(G1295))*COS(RADIANS(E1296))*COS(RADIANS(AH1286))))&gt;90,0,$F$4*$F$5/E1295^2*(SIN(RADIANS(G1295))*SIN(RADIANS(E1296))+COS(RADIANS(G1295))*COS(RADIANS(E1296))*COS(RADIANS(AH1286))))</f>
        <v>#DIV/0!</v>
      </c>
      <c r="AI1295" s="3" t="e">
        <f>IF(DEGREES(ACOS(SIN(RADIANS(G1295))*SIN(RADIANS(E1296))+COS(RADIANS(G1295))*COS(RADIANS(E1296))*COS(RADIANS(AI1286))))&gt;90,0,$F$4*$F$5/E1295^2*(SIN(RADIANS(G1295))*SIN(RADIANS(E1296))+COS(RADIANS(G1295))*COS(RADIANS(E1296))*COS(RADIANS(AI1286))))</f>
        <v>#DIV/0!</v>
      </c>
      <c r="AJ1295" s="3" t="e">
        <f>IF(DEGREES(ACOS(SIN(RADIANS(G1295))*SIN(RADIANS(E1296))+COS(RADIANS(G1295))*COS(RADIANS(E1296))*COS(RADIANS(AJ1286))))&gt;90,0,$F$4*$F$5/E1295^2*(SIN(RADIANS(G1295))*SIN(RADIANS(E1296))+COS(RADIANS(G1295))*COS(RADIANS(E1296))*COS(RADIANS(AJ1286))))</f>
        <v>#DIV/0!</v>
      </c>
      <c r="AK1295" s="3">
        <f>IF(DEGREES(ACOS(SIN(RADIANS(G1295))*SIN(RADIANS(E1296))+COS(RADIANS(G1295))*COS(RADIANS(E1296))*COS(RADIANS(AK1286))))&gt;90,0,$F$4*$F$5/E1295^2*(SIN(RADIANS(G1295))*SIN(RADIANS(E1296))+COS(RADIANS(G1295))*COS(RADIANS(E1296))*COS(RADIANS(AK1286))))</f>
        <v>0</v>
      </c>
      <c r="AL1295" s="3">
        <f>IF(DEGREES(ACOS(SIN(RADIANS(G1295))*SIN(RADIANS(E1296))+COS(RADIANS(G1295))*COS(RADIANS(E1296))*COS(RADIANS(AL1286))))&gt;90,0,$F$4*$F$5/E1295^2*(SIN(RADIANS(G1295))*SIN(RADIANS(E1296))+COS(RADIANS(G1295))*COS(RADIANS(E1296))*COS(RADIANS(AL1286))))</f>
        <v>0</v>
      </c>
      <c r="AM1295" s="3">
        <f>IF(DEGREES(ACOS(SIN(RADIANS(G1295))*SIN(RADIANS(E1296))+COS(RADIANS(G1295))*COS(RADIANS(E1296))*COS(RADIANS(AM1286))))&gt;90,0,$F$4*$F$5/E1295^2*(SIN(RADIANS(G1295))*SIN(RADIANS(E1296))+COS(RADIANS(G1295))*COS(RADIANS(E1296))*COS(RADIANS(AM1286))))</f>
        <v>0</v>
      </c>
      <c r="AN1295" s="3">
        <f>IF(DEGREES(ACOS(SIN(RADIANS(G1295))*SIN(RADIANS(E1296))+COS(RADIANS(G1295))*COS(RADIANS(E1296))*COS(RADIANS(AN1286))))&gt;90,0,$F$4*$F$5/E1295^2*(SIN(RADIANS(G1295))*SIN(RADIANS(E1296))+COS(RADIANS(G1295))*COS(RADIANS(E1296))*COS(RADIANS(AN1286))))</f>
        <v>0</v>
      </c>
      <c r="AO1295" s="3">
        <f>IF(DEGREES(ACOS(SIN(RADIANS(G1295))*SIN(RADIANS(E1296))+COS(RADIANS(G1295))*COS(RADIANS(E1296))*COS(RADIANS(AO1286))))&gt;90,0,$F$4*$F$5/E1295^2*(SIN(RADIANS(G1295))*SIN(RADIANS(E1296))+COS(RADIANS(G1295))*COS(RADIANS(E1296))*COS(RADIANS(AO1286))))</f>
        <v>0</v>
      </c>
      <c r="AP1295" s="3">
        <f>IF(DEGREES(ACOS(SIN(RADIANS(G1295))*SIN(RADIANS(E1296))+COS(RADIANS(G1295))*COS(RADIANS(E1296))*COS(RADIANS(AP1286))))&gt;90,0,$F$4*$F$5/E1295^2*(SIN(RADIANS(G1295))*SIN(RADIANS(E1296))+COS(RADIANS(G1295))*COS(RADIANS(E1296))*COS(RADIANS(AP1286))))</f>
        <v>0</v>
      </c>
      <c r="AQ1295" s="3">
        <f>IF(DEGREES(ACOS(SIN(RADIANS(G1295))*SIN(RADIANS(E1296))+COS(RADIANS(G1295))*COS(RADIANS(E1296))*COS(RADIANS(AQ1286))))&gt;90,0,$F$4*$F$5/E1295^2*(SIN(RADIANS(G1295))*SIN(RADIANS(E1296))+COS(RADIANS(G1295))*COS(RADIANS(E1296))*COS(RADIANS(AQ1286))))</f>
        <v>0</v>
      </c>
      <c r="AR1295" s="3">
        <f>IF(DEGREES(ACOS(SIN(RADIANS(G1295))*SIN(RADIANS(E1296))+COS(RADIANS(G1295))*COS(RADIANS(E1296))*COS(RADIANS(AR1286))))&gt;90,0,$F$4*$F$5/E1295^2*(SIN(RADIANS(G1295))*SIN(RADIANS(E1296))+COS(RADIANS(G1295))*COS(RADIANS(E1296))*COS(RADIANS(AR1286))))</f>
        <v>0</v>
      </c>
    </row>
    <row r="1296" spans="2:44" ht="15.75" customHeight="1" x14ac:dyDescent="0.2">
      <c r="B1296" s="20" t="s">
        <v>737</v>
      </c>
      <c r="E1296" s="3">
        <f>IF($F$8&gt;90,180-$F$8,$F$8)*SIN(RADIANS(E1290))</f>
        <v>0</v>
      </c>
      <c r="G1296" s="3">
        <v>10</v>
      </c>
      <c r="I1296" s="3">
        <f>IF(DEGREES(ACOS(SIN(RADIANS(G1296))*SIN(RADIANS(E1296))+COS(RADIANS(G1296))*COS(RADIANS(E1296))*COS(RADIANS(I1286))))&gt;90,0,$F$4*$F$5/E1295^2*(SIN(RADIANS(G1296))*SIN(RADIANS(E1296))+COS(RADIANS(G1296))*COS(RADIANS(E1296))*COS(RADIANS(I1286))))</f>
        <v>0</v>
      </c>
      <c r="J1296" s="3">
        <f>IF(DEGREES(ACOS(SIN(RADIANS(G1296))*SIN(RADIANS(E1296))+COS(RADIANS(G1296))*COS(RADIANS(E1296))*COS(RADIANS(J1286))))&gt;90,0,$F$4*$F$5/E1295^2*(SIN(RADIANS(G1296))*SIN(RADIANS(E1296))+COS(RADIANS(G1296))*COS(RADIANS(E1296))*COS(RADIANS(J1286))))</f>
        <v>0</v>
      </c>
      <c r="K1296" s="3">
        <f>IF(DEGREES(ACOS(SIN(RADIANS(G1296))*SIN(RADIANS(E1296))+COS(RADIANS(G1296))*COS(RADIANS(E1296))*COS(RADIANS(K1286))))&gt;90,0,$F$4*$F$5/E1295^2*(SIN(RADIANS(G1296))*SIN(RADIANS(E1296))+COS(RADIANS(G1296))*COS(RADIANS(E1296))*COS(RADIANS(K1286))))</f>
        <v>0</v>
      </c>
      <c r="L1296" s="3">
        <f>IF(DEGREES(ACOS(SIN(RADIANS(G1296))*SIN(RADIANS(E1296))+COS(RADIANS(G1296))*COS(RADIANS(E1296))*COS(RADIANS(L1286))))&gt;90,0,$F$4*$F$5/E1295^2*(SIN(RADIANS(G1296))*SIN(RADIANS(E1296))+COS(RADIANS(G1296))*COS(RADIANS(E1296))*COS(RADIANS(L1286))))</f>
        <v>0</v>
      </c>
      <c r="M1296" s="3">
        <f>IF(DEGREES(ACOS(SIN(RADIANS(G1296))*SIN(RADIANS(E1296))+COS(RADIANS(G1296))*COS(RADIANS(E1296))*COS(RADIANS(M1286))))&gt;90,0,$F$4*$F$5/E1295^2*(SIN(RADIANS(G1296))*SIN(RADIANS(E1296))+COS(RADIANS(G1296))*COS(RADIANS(E1296))*COS(RADIANS(M1286))))</f>
        <v>0</v>
      </c>
      <c r="N1296" s="3">
        <f>IF(DEGREES(ACOS(SIN(RADIANS(G1296))*SIN(RADIANS(E1296))+COS(RADIANS(G1296))*COS(RADIANS(E1296))*COS(RADIANS(N1286))))&gt;90,0,$F$4*$F$5/E1295^2*(SIN(RADIANS(G1296))*SIN(RADIANS(E1296))+COS(RADIANS(G1296))*COS(RADIANS(E1296))*COS(RADIANS(N1286))))</f>
        <v>0</v>
      </c>
      <c r="O1296" s="3">
        <f>IF(DEGREES(ACOS(SIN(RADIANS(G1296))*SIN(RADIANS(E1296))+COS(RADIANS(G1296))*COS(RADIANS(E1296))*COS(RADIANS(O1286))))&gt;90,0,$F$4*$F$5/E1295^2*(SIN(RADIANS(G1296))*SIN(RADIANS(E1296))+COS(RADIANS(G1296))*COS(RADIANS(E1296))*COS(RADIANS(O1286))))</f>
        <v>0</v>
      </c>
      <c r="P1296" s="3">
        <f>IF(DEGREES(ACOS(SIN(RADIANS(G1296))*SIN(RADIANS(E1296))+COS(RADIANS(G1296))*COS(RADIANS(E1296))*COS(RADIANS(P1286))))&gt;90,0,$F$4*$F$5/E1295^2*(SIN(RADIANS(G1296))*SIN(RADIANS(E1296))+COS(RADIANS(G1296))*COS(RADIANS(E1296))*COS(RADIANS(P1286))))</f>
        <v>0</v>
      </c>
      <c r="Q1296" s="3">
        <f>IF(DEGREES(ACOS(SIN(RADIANS(G1296))*SIN(RADIANS(E1296))+COS(RADIANS(G1296))*COS(RADIANS(E1296))*COS(RADIANS(Q1286))))&gt;90,0,$F$4*$F$5/E1295^2*(SIN(RADIANS(G1296))*SIN(RADIANS(E1296))+COS(RADIANS(G1296))*COS(RADIANS(E1296))*COS(RADIANS(Q1286))))</f>
        <v>0</v>
      </c>
      <c r="R1296" s="3" t="e">
        <f>IF(DEGREES(ACOS(SIN(RADIANS(G1296))*SIN(RADIANS(E1296))+COS(RADIANS(G1296))*COS(RADIANS(E1296))*COS(RADIANS(R1286))))&gt;90,0,$F$4*$F$5/E1295^2*(SIN(RADIANS(G1296))*SIN(RADIANS(E1296))+COS(RADIANS(G1296))*COS(RADIANS(E1296))*COS(RADIANS(R1286))))</f>
        <v>#DIV/0!</v>
      </c>
      <c r="S1296" s="3" t="e">
        <f>IF(DEGREES(ACOS(SIN(RADIANS(G1296))*SIN(RADIANS(E1296))+COS(RADIANS(G1296))*COS(RADIANS(E1296))*COS(RADIANS(S1286))))&gt;90,0,$F$4*$F$5/E1295^2*(SIN(RADIANS(G1296))*SIN(RADIANS(E1296))+COS(RADIANS(G1296))*COS(RADIANS(E1296))*COS(RADIANS(S1286))))</f>
        <v>#DIV/0!</v>
      </c>
      <c r="T1296" s="3" t="e">
        <f>IF(DEGREES(ACOS(SIN(RADIANS(G1296))*SIN(RADIANS(E1296))+COS(RADIANS(G1296))*COS(RADIANS(E1296))*COS(RADIANS(T1286))))&gt;90,0,$F$4*$F$5/E1295^2*(SIN(RADIANS(G1296))*SIN(RADIANS(E1296))+COS(RADIANS(G1296))*COS(RADIANS(E1296))*COS(RADIANS(T1286))))</f>
        <v>#DIV/0!</v>
      </c>
      <c r="U1296" s="3" t="e">
        <f>IF(DEGREES(ACOS(SIN(RADIANS(G1296))*SIN(RADIANS(E1296))+COS(RADIANS(G1296))*COS(RADIANS(E1296))*COS(RADIANS(U1286))))&gt;90,0,$F$4*$F$5/E1295^2*(SIN(RADIANS(G1296))*SIN(RADIANS(E1296))+COS(RADIANS(G1296))*COS(RADIANS(E1296))*COS(RADIANS(U1286))))</f>
        <v>#DIV/0!</v>
      </c>
      <c r="V1296" s="3" t="e">
        <f>IF(DEGREES(ACOS(SIN(RADIANS(G1296))*SIN(RADIANS(E1296))+COS(RADIANS(G1296))*COS(RADIANS(E1296))*COS(RADIANS(V1286))))&gt;90,0,$F$4*$F$5/E1295^2*(SIN(RADIANS(G1296))*SIN(RADIANS(E1296))+COS(RADIANS(G1296))*COS(RADIANS(E1296))*COS(RADIANS(V1286))))</f>
        <v>#DIV/0!</v>
      </c>
      <c r="W1296" s="3" t="e">
        <f>IF(DEGREES(ACOS(SIN(RADIANS(G1296))*SIN(RADIANS(E1296))+COS(RADIANS(G1296))*COS(RADIANS(E1296))*COS(RADIANS(W1286))))&gt;90,0,$F$4*$F$5/E1295^2*(SIN(RADIANS(G1296))*SIN(RADIANS(E1296))+COS(RADIANS(G1296))*COS(RADIANS(E1296))*COS(RADIANS(W1286))))</f>
        <v>#DIV/0!</v>
      </c>
      <c r="X1296" s="3" t="e">
        <f>IF(DEGREES(ACOS(SIN(RADIANS(G1296))*SIN(RADIANS(E1296))+COS(RADIANS(G1296))*COS(RADIANS(E1296))*COS(RADIANS(X1286))))&gt;90,0,$F$4*$F$5/E1295^2*(SIN(RADIANS(G1296))*SIN(RADIANS(E1296))+COS(RADIANS(G1296))*COS(RADIANS(E1296))*COS(RADIANS(X1286))))</f>
        <v>#DIV/0!</v>
      </c>
      <c r="Y1296" s="3" t="e">
        <f>IF(DEGREES(ACOS(SIN(RADIANS(G1296))*SIN(RADIANS(E1296))+COS(RADIANS(G1296))*COS(RADIANS(E1296))*COS(RADIANS(Y1286))))&gt;90,0,$F$4*$F$5/E1295^2*(SIN(RADIANS(G1296))*SIN(RADIANS(E1296))+COS(RADIANS(G1296))*COS(RADIANS(E1296))*COS(RADIANS(Y1286))))</f>
        <v>#DIV/0!</v>
      </c>
      <c r="Z1296" s="3" t="e">
        <f>IF(DEGREES(ACOS(SIN(RADIANS(G1296))*SIN(RADIANS(E1296))+COS(RADIANS(G1296))*COS(RADIANS(E1296))*COS(RADIANS(Z1286))))&gt;90,0,$F$4*$F$5/E1295^2*(SIN(RADIANS(G1296))*SIN(RADIANS(E1296))+COS(RADIANS(G1296))*COS(RADIANS(E1296))*COS(RADIANS(Z1286))))</f>
        <v>#DIV/0!</v>
      </c>
      <c r="AA1296" s="3" t="e">
        <f>IF(DEGREES(ACOS(SIN(RADIANS(G1296))*SIN(RADIANS(E1296))+COS(RADIANS(G1296))*COS(RADIANS(E1296))*COS(RADIANS(AA1286))))&gt;90,0,$F$4*$F$5/E1295^2*(SIN(RADIANS(G1296))*SIN(RADIANS(E1296))+COS(RADIANS(G1296))*COS(RADIANS(E1296))*COS(RADIANS(AA1286))))</f>
        <v>#DIV/0!</v>
      </c>
      <c r="AB1296" s="3" t="e">
        <f>IF(DEGREES(ACOS(SIN(RADIANS(G1296))*SIN(RADIANS(E1296))+COS(RADIANS(G1296))*COS(RADIANS(E1296))*COS(RADIANS(AB1286))))&gt;90,0,$F$4*$F$5/E1295^2*(SIN(RADIANS(G1296))*SIN(RADIANS(E1296))+COS(RADIANS(G1296))*COS(RADIANS(E1296))*COS(RADIANS(AB1286))))</f>
        <v>#DIV/0!</v>
      </c>
      <c r="AC1296" s="3" t="e">
        <f>IF(DEGREES(ACOS(SIN(RADIANS(G1296))*SIN(RADIANS(E1296))+COS(RADIANS(G1296))*COS(RADIANS(E1296))*COS(RADIANS(AC1286))))&gt;90,0,$F$4*$F$5/E1295^2*(SIN(RADIANS(G1296))*SIN(RADIANS(E1296))+COS(RADIANS(G1296))*COS(RADIANS(E1296))*COS(RADIANS(AC1286))))</f>
        <v>#DIV/0!</v>
      </c>
      <c r="AD1296" s="3" t="e">
        <f>IF(DEGREES(ACOS(SIN(RADIANS(G1296))*SIN(RADIANS(E1296))+COS(RADIANS(G1296))*COS(RADIANS(E1296))*COS(RADIANS(AD1286))))&gt;90,0,$F$4*$F$5/E1295^2*(SIN(RADIANS(G1296))*SIN(RADIANS(E1296))+COS(RADIANS(G1296))*COS(RADIANS(E1296))*COS(RADIANS(AD1286))))</f>
        <v>#DIV/0!</v>
      </c>
      <c r="AE1296" s="3" t="e">
        <f>IF(DEGREES(ACOS(SIN(RADIANS(G1296))*SIN(RADIANS(E1296))+COS(RADIANS(G1296))*COS(RADIANS(E1296))*COS(RADIANS(AE1286))))&gt;90,0,$F$4*$F$5/E1295^2*(SIN(RADIANS(G1296))*SIN(RADIANS(E1296))+COS(RADIANS(G1296))*COS(RADIANS(E1296))*COS(RADIANS(AE1286))))</f>
        <v>#DIV/0!</v>
      </c>
      <c r="AF1296" s="3" t="e">
        <f>IF(DEGREES(ACOS(SIN(RADIANS(G1296))*SIN(RADIANS(E1296))+COS(RADIANS(G1296))*COS(RADIANS(E1296))*COS(RADIANS(AF1286))))&gt;90,0,$F$4*$F$5/E1295^2*(SIN(RADIANS(G1296))*SIN(RADIANS(E1296))+COS(RADIANS(G1296))*COS(RADIANS(E1296))*COS(RADIANS(AF1286))))</f>
        <v>#DIV/0!</v>
      </c>
      <c r="AG1296" s="3" t="e">
        <f>IF(DEGREES(ACOS(SIN(RADIANS(G1296))*SIN(RADIANS(E1296))+COS(RADIANS(G1296))*COS(RADIANS(E1296))*COS(RADIANS(AG1286))))&gt;90,0,$F$4*$F$5/E1295^2*(SIN(RADIANS(G1296))*SIN(RADIANS(E1296))+COS(RADIANS(G1296))*COS(RADIANS(E1296))*COS(RADIANS(AG1286))))</f>
        <v>#DIV/0!</v>
      </c>
      <c r="AH1296" s="3" t="e">
        <f>IF(DEGREES(ACOS(SIN(RADIANS(G1296))*SIN(RADIANS(E1296))+COS(RADIANS(G1296))*COS(RADIANS(E1296))*COS(RADIANS(AH1286))))&gt;90,0,$F$4*$F$5/E1295^2*(SIN(RADIANS(G1296))*SIN(RADIANS(E1296))+COS(RADIANS(G1296))*COS(RADIANS(E1296))*COS(RADIANS(AH1286))))</f>
        <v>#DIV/0!</v>
      </c>
      <c r="AI1296" s="3" t="e">
        <f>IF(DEGREES(ACOS(SIN(RADIANS(G1296))*SIN(RADIANS(E1296))+COS(RADIANS(G1296))*COS(RADIANS(E1296))*COS(RADIANS(AI1286))))&gt;90,0,$F$4*$F$5/E1295^2*(SIN(RADIANS(G1296))*SIN(RADIANS(E1296))+COS(RADIANS(G1296))*COS(RADIANS(E1296))*COS(RADIANS(AI1286))))</f>
        <v>#DIV/0!</v>
      </c>
      <c r="AJ1296" s="3" t="e">
        <f>IF(DEGREES(ACOS(SIN(RADIANS(G1296))*SIN(RADIANS(E1296))+COS(RADIANS(G1296))*COS(RADIANS(E1296))*COS(RADIANS(AJ1286))))&gt;90,0,$F$4*$F$5/E1295^2*(SIN(RADIANS(G1296))*SIN(RADIANS(E1296))+COS(RADIANS(G1296))*COS(RADIANS(E1296))*COS(RADIANS(AJ1286))))</f>
        <v>#DIV/0!</v>
      </c>
      <c r="AK1296" s="3">
        <f>IF(DEGREES(ACOS(SIN(RADIANS(G1296))*SIN(RADIANS(E1296))+COS(RADIANS(G1296))*COS(RADIANS(E1296))*COS(RADIANS(AK1286))))&gt;90,0,$F$4*$F$5/E1295^2*(SIN(RADIANS(G1296))*SIN(RADIANS(E1296))+COS(RADIANS(G1296))*COS(RADIANS(E1296))*COS(RADIANS(AK1286))))</f>
        <v>0</v>
      </c>
      <c r="AL1296" s="3">
        <f>IF(DEGREES(ACOS(SIN(RADIANS(G1296))*SIN(RADIANS(E1296))+COS(RADIANS(G1296))*COS(RADIANS(E1296))*COS(RADIANS(AL1286))))&gt;90,0,$F$4*$F$5/E1295^2*(SIN(RADIANS(G1296))*SIN(RADIANS(E1296))+COS(RADIANS(G1296))*COS(RADIANS(E1296))*COS(RADIANS(AL1286))))</f>
        <v>0</v>
      </c>
      <c r="AM1296" s="3">
        <f>IF(DEGREES(ACOS(SIN(RADIANS(G1296))*SIN(RADIANS(E1296))+COS(RADIANS(G1296))*COS(RADIANS(E1296))*COS(RADIANS(AM1286))))&gt;90,0,$F$4*$F$5/E1295^2*(SIN(RADIANS(G1296))*SIN(RADIANS(E1296))+COS(RADIANS(G1296))*COS(RADIANS(E1296))*COS(RADIANS(AM1286))))</f>
        <v>0</v>
      </c>
      <c r="AN1296" s="3">
        <f>IF(DEGREES(ACOS(SIN(RADIANS(G1296))*SIN(RADIANS(E1296))+COS(RADIANS(G1296))*COS(RADIANS(E1296))*COS(RADIANS(AN1286))))&gt;90,0,$F$4*$F$5/E1295^2*(SIN(RADIANS(G1296))*SIN(RADIANS(E1296))+COS(RADIANS(G1296))*COS(RADIANS(E1296))*COS(RADIANS(AN1286))))</f>
        <v>0</v>
      </c>
      <c r="AO1296" s="3">
        <f>IF(DEGREES(ACOS(SIN(RADIANS(G1296))*SIN(RADIANS(E1296))+COS(RADIANS(G1296))*COS(RADIANS(E1296))*COS(RADIANS(AO1286))))&gt;90,0,$F$4*$F$5/E1295^2*(SIN(RADIANS(G1296))*SIN(RADIANS(E1296))+COS(RADIANS(G1296))*COS(RADIANS(E1296))*COS(RADIANS(AO1286))))</f>
        <v>0</v>
      </c>
      <c r="AP1296" s="3">
        <f>IF(DEGREES(ACOS(SIN(RADIANS(G1296))*SIN(RADIANS(E1296))+COS(RADIANS(G1296))*COS(RADIANS(E1296))*COS(RADIANS(AP1286))))&gt;90,0,$F$4*$F$5/E1295^2*(SIN(RADIANS(G1296))*SIN(RADIANS(E1296))+COS(RADIANS(G1296))*COS(RADIANS(E1296))*COS(RADIANS(AP1286))))</f>
        <v>0</v>
      </c>
      <c r="AQ1296" s="3">
        <f>IF(DEGREES(ACOS(SIN(RADIANS(G1296))*SIN(RADIANS(E1296))+COS(RADIANS(G1296))*COS(RADIANS(E1296))*COS(RADIANS(AQ1286))))&gt;90,0,$F$4*$F$5/E1295^2*(SIN(RADIANS(G1296))*SIN(RADIANS(E1296))+COS(RADIANS(G1296))*COS(RADIANS(E1296))*COS(RADIANS(AQ1286))))</f>
        <v>0</v>
      </c>
      <c r="AR1296" s="3">
        <f>IF(DEGREES(ACOS(SIN(RADIANS(G1296))*SIN(RADIANS(E1296))+COS(RADIANS(G1296))*COS(RADIANS(E1296))*COS(RADIANS(AR1286))))&gt;90,0,$F$4*$F$5/E1295^2*(SIN(RADIANS(G1296))*SIN(RADIANS(E1296))+COS(RADIANS(G1296))*COS(RADIANS(E1296))*COS(RADIANS(AR1286))))</f>
        <v>0</v>
      </c>
    </row>
    <row r="1297" spans="2:44" ht="15.75" customHeight="1" x14ac:dyDescent="0.2">
      <c r="B1297" s="20" t="s">
        <v>789</v>
      </c>
      <c r="E1297" s="3">
        <f>IF($F$10=0,IF(E1288&lt;360,E1288,E1288-360),($F$10+1)*E1288)</f>
        <v>180</v>
      </c>
      <c r="G1297" s="3">
        <v>0</v>
      </c>
      <c r="I1297" s="3">
        <f>IF(DEGREES(ACOS(SIN(RADIANS(G1297))*SIN(RADIANS(E1296))+COS(RADIANS(G1297))*COS(RADIANS(E1296))*COS(RADIANS(I1286))))&gt;90,0,$F$4*$F$5/E1295^2*(SIN(RADIANS(G1297))*SIN(RADIANS(E1296))+COS(RADIANS(G1297))*COS(RADIANS(E1296))*COS(RADIANS(I1286))))</f>
        <v>0</v>
      </c>
      <c r="J1297" s="3">
        <f>IF(DEGREES(ACOS(SIN(RADIANS(G1297))*SIN(RADIANS(E1296))+COS(RADIANS(G1297))*COS(RADIANS(E1296))*COS(RADIANS(J1286))))&gt;90,0,$F$4*$F$5/E1295^2*(SIN(RADIANS(G1297))*SIN(RADIANS(E1296))+COS(RADIANS(G1297))*COS(RADIANS(E1296))*COS(RADIANS(J1286))))</f>
        <v>0</v>
      </c>
      <c r="K1297" s="3">
        <f>IF(DEGREES(ACOS(SIN(RADIANS(G1297))*SIN(RADIANS(E1296))+COS(RADIANS(G1297))*COS(RADIANS(E1296))*COS(RADIANS(K1286))))&gt;90,0,$F$4*$F$5/E1295^2*(SIN(RADIANS(G1297))*SIN(RADIANS(E1296))+COS(RADIANS(G1297))*COS(RADIANS(E1296))*COS(RADIANS(K1286))))</f>
        <v>0</v>
      </c>
      <c r="L1297" s="3">
        <f>IF(DEGREES(ACOS(SIN(RADIANS(G1297))*SIN(RADIANS(E1296))+COS(RADIANS(G1297))*COS(RADIANS(E1296))*COS(RADIANS(L1286))))&gt;90,0,$F$4*$F$5/E1295^2*(SIN(RADIANS(G1297))*SIN(RADIANS(E1296))+COS(RADIANS(G1297))*COS(RADIANS(E1296))*COS(RADIANS(L1286))))</f>
        <v>0</v>
      </c>
      <c r="M1297" s="3">
        <f>IF(DEGREES(ACOS(SIN(RADIANS(G1297))*SIN(RADIANS(E1296))+COS(RADIANS(G1297))*COS(RADIANS(E1296))*COS(RADIANS(M1286))))&gt;90,0,$F$4*$F$5/E1295^2*(SIN(RADIANS(G1297))*SIN(RADIANS(E1296))+COS(RADIANS(G1297))*COS(RADIANS(E1296))*COS(RADIANS(M1286))))</f>
        <v>0</v>
      </c>
      <c r="N1297" s="3">
        <f>IF(DEGREES(ACOS(SIN(RADIANS(G1297))*SIN(RADIANS(E1296))+COS(RADIANS(G1297))*COS(RADIANS(E1296))*COS(RADIANS(N1286))))&gt;90,0,$F$4*$F$5/E1295^2*(SIN(RADIANS(G1297))*SIN(RADIANS(E1296))+COS(RADIANS(G1297))*COS(RADIANS(E1296))*COS(RADIANS(N1286))))</f>
        <v>0</v>
      </c>
      <c r="O1297" s="3">
        <f>IF(DEGREES(ACOS(SIN(RADIANS(G1297))*SIN(RADIANS(E1296))+COS(RADIANS(G1297))*COS(RADIANS(E1296))*COS(RADIANS(O1286))))&gt;90,0,$F$4*$F$5/E1295^2*(SIN(RADIANS(G1297))*SIN(RADIANS(E1296))+COS(RADIANS(G1297))*COS(RADIANS(E1296))*COS(RADIANS(O1286))))</f>
        <v>0</v>
      </c>
      <c r="P1297" s="3">
        <f>IF(DEGREES(ACOS(SIN(RADIANS(G1297))*SIN(RADIANS(E1296))+COS(RADIANS(G1297))*COS(RADIANS(E1296))*COS(RADIANS(P1286))))&gt;90,0,$F$4*$F$5/E1295^2*(SIN(RADIANS(G1297))*SIN(RADIANS(E1296))+COS(RADIANS(G1297))*COS(RADIANS(E1296))*COS(RADIANS(P1286))))</f>
        <v>0</v>
      </c>
      <c r="Q1297" s="3">
        <f>IF(DEGREES(ACOS(SIN(RADIANS(G1297))*SIN(RADIANS(E1296))+COS(RADIANS(G1297))*COS(RADIANS(E1296))*COS(RADIANS(Q1286))))&gt;90,0,$F$4*$F$5/E1295^2*(SIN(RADIANS(G1297))*SIN(RADIANS(E1296))+COS(RADIANS(G1297))*COS(RADIANS(E1296))*COS(RADIANS(Q1286))))</f>
        <v>0</v>
      </c>
      <c r="R1297" s="3" t="e">
        <f>IF(DEGREES(ACOS(SIN(RADIANS(G1297))*SIN(RADIANS(E1296))+COS(RADIANS(G1297))*COS(RADIANS(E1296))*COS(RADIANS(R1286))))&gt;90,0,$F$4*$F$5/E1295^2*(SIN(RADIANS(G1297))*SIN(RADIANS(E1296))+COS(RADIANS(G1297))*COS(RADIANS(E1296))*COS(RADIANS(R1286))))</f>
        <v>#DIV/0!</v>
      </c>
      <c r="S1297" s="3" t="e">
        <f>IF(DEGREES(ACOS(SIN(RADIANS(G1297))*SIN(RADIANS(E1296))+COS(RADIANS(G1297))*COS(RADIANS(E1296))*COS(RADIANS(S1286))))&gt;90,0,$F$4*$F$5/E1295^2*(SIN(RADIANS(G1297))*SIN(RADIANS(E1296))+COS(RADIANS(G1297))*COS(RADIANS(E1296))*COS(RADIANS(S1286))))</f>
        <v>#DIV/0!</v>
      </c>
      <c r="T1297" s="3" t="e">
        <f>IF(DEGREES(ACOS(SIN(RADIANS(G1297))*SIN(RADIANS(E1296))+COS(RADIANS(G1297))*COS(RADIANS(E1296))*COS(RADIANS(T1286))))&gt;90,0,$F$4*$F$5/E1295^2*(SIN(RADIANS(G1297))*SIN(RADIANS(E1296))+COS(RADIANS(G1297))*COS(RADIANS(E1296))*COS(RADIANS(T1286))))</f>
        <v>#DIV/0!</v>
      </c>
      <c r="U1297" s="3" t="e">
        <f>IF(DEGREES(ACOS(SIN(RADIANS(G1297))*SIN(RADIANS(E1296))+COS(RADIANS(G1297))*COS(RADIANS(E1296))*COS(RADIANS(U1286))))&gt;90,0,$F$4*$F$5/E1295^2*(SIN(RADIANS(G1297))*SIN(RADIANS(E1296))+COS(RADIANS(G1297))*COS(RADIANS(E1296))*COS(RADIANS(U1286))))</f>
        <v>#DIV/0!</v>
      </c>
      <c r="V1297" s="3" t="e">
        <f>IF(DEGREES(ACOS(SIN(RADIANS(G1297))*SIN(RADIANS(E1296))+COS(RADIANS(G1297))*COS(RADIANS(E1296))*COS(RADIANS(V1286))))&gt;90,0,$F$4*$F$5/E1295^2*(SIN(RADIANS(G1297))*SIN(RADIANS(E1296))+COS(RADIANS(G1297))*COS(RADIANS(E1296))*COS(RADIANS(V1286))))</f>
        <v>#DIV/0!</v>
      </c>
      <c r="W1297" s="3" t="e">
        <f>IF(DEGREES(ACOS(SIN(RADIANS(G1297))*SIN(RADIANS(E1296))+COS(RADIANS(G1297))*COS(RADIANS(E1296))*COS(RADIANS(W1286))))&gt;90,0,$F$4*$F$5/E1295^2*(SIN(RADIANS(G1297))*SIN(RADIANS(E1296))+COS(RADIANS(G1297))*COS(RADIANS(E1296))*COS(RADIANS(W1286))))</f>
        <v>#DIV/0!</v>
      </c>
      <c r="X1297" s="3" t="e">
        <f>IF(DEGREES(ACOS(SIN(RADIANS(G1297))*SIN(RADIANS(E1296))+COS(RADIANS(G1297))*COS(RADIANS(E1296))*COS(RADIANS(X1286))))&gt;90,0,$F$4*$F$5/E1295^2*(SIN(RADIANS(G1297))*SIN(RADIANS(E1296))+COS(RADIANS(G1297))*COS(RADIANS(E1296))*COS(RADIANS(X1286))))</f>
        <v>#DIV/0!</v>
      </c>
      <c r="Y1297" s="3" t="e">
        <f>IF(DEGREES(ACOS(SIN(RADIANS(G1297))*SIN(RADIANS(E1296))+COS(RADIANS(G1297))*COS(RADIANS(E1296))*COS(RADIANS(Y1286))))&gt;90,0,$F$4*$F$5/E1295^2*(SIN(RADIANS(G1297))*SIN(RADIANS(E1296))+COS(RADIANS(G1297))*COS(RADIANS(E1296))*COS(RADIANS(Y1286))))</f>
        <v>#DIV/0!</v>
      </c>
      <c r="Z1297" s="3" t="e">
        <f>IF(DEGREES(ACOS(SIN(RADIANS(G1297))*SIN(RADIANS(E1296))+COS(RADIANS(G1297))*COS(RADIANS(E1296))*COS(RADIANS(Z1286))))&gt;90,0,$F$4*$F$5/E1295^2*(SIN(RADIANS(G1297))*SIN(RADIANS(E1296))+COS(RADIANS(G1297))*COS(RADIANS(E1296))*COS(RADIANS(Z1286))))</f>
        <v>#DIV/0!</v>
      </c>
      <c r="AA1297" s="3" t="e">
        <f>IF(DEGREES(ACOS(SIN(RADIANS(G1297))*SIN(RADIANS(E1296))+COS(RADIANS(G1297))*COS(RADIANS(E1296))*COS(RADIANS(AA1286))))&gt;90,0,$F$4*$F$5/E1295^2*(SIN(RADIANS(G1297))*SIN(RADIANS(E1296))+COS(RADIANS(G1297))*COS(RADIANS(E1296))*COS(RADIANS(AA1286))))</f>
        <v>#DIV/0!</v>
      </c>
      <c r="AB1297" s="3" t="e">
        <f>IF(DEGREES(ACOS(SIN(RADIANS(G1297))*SIN(RADIANS(E1296))+COS(RADIANS(G1297))*COS(RADIANS(E1296))*COS(RADIANS(AB1286))))&gt;90,0,$F$4*$F$5/E1295^2*(SIN(RADIANS(G1297))*SIN(RADIANS(E1296))+COS(RADIANS(G1297))*COS(RADIANS(E1296))*COS(RADIANS(AB1286))))</f>
        <v>#DIV/0!</v>
      </c>
      <c r="AC1297" s="3" t="e">
        <f>IF(DEGREES(ACOS(SIN(RADIANS(G1297))*SIN(RADIANS(E1296))+COS(RADIANS(G1297))*COS(RADIANS(E1296))*COS(RADIANS(AC1286))))&gt;90,0,$F$4*$F$5/E1295^2*(SIN(RADIANS(G1297))*SIN(RADIANS(E1296))+COS(RADIANS(G1297))*COS(RADIANS(E1296))*COS(RADIANS(AC1286))))</f>
        <v>#DIV/0!</v>
      </c>
      <c r="AD1297" s="3" t="e">
        <f>IF(DEGREES(ACOS(SIN(RADIANS(G1297))*SIN(RADIANS(E1296))+COS(RADIANS(G1297))*COS(RADIANS(E1296))*COS(RADIANS(AD1286))))&gt;90,0,$F$4*$F$5/E1295^2*(SIN(RADIANS(G1297))*SIN(RADIANS(E1296))+COS(RADIANS(G1297))*COS(RADIANS(E1296))*COS(RADIANS(AD1286))))</f>
        <v>#DIV/0!</v>
      </c>
      <c r="AE1297" s="3" t="e">
        <f>IF(DEGREES(ACOS(SIN(RADIANS(G1297))*SIN(RADIANS(E1296))+COS(RADIANS(G1297))*COS(RADIANS(E1296))*COS(RADIANS(AE1286))))&gt;90,0,$F$4*$F$5/E1295^2*(SIN(RADIANS(G1297))*SIN(RADIANS(E1296))+COS(RADIANS(G1297))*COS(RADIANS(E1296))*COS(RADIANS(AE1286))))</f>
        <v>#DIV/0!</v>
      </c>
      <c r="AF1297" s="3" t="e">
        <f>IF(DEGREES(ACOS(SIN(RADIANS(G1297))*SIN(RADIANS(E1296))+COS(RADIANS(G1297))*COS(RADIANS(E1296))*COS(RADIANS(AF1286))))&gt;90,0,$F$4*$F$5/E1295^2*(SIN(RADIANS(G1297))*SIN(RADIANS(E1296))+COS(RADIANS(G1297))*COS(RADIANS(E1296))*COS(RADIANS(AF1286))))</f>
        <v>#DIV/0!</v>
      </c>
      <c r="AG1297" s="3" t="e">
        <f>IF(DEGREES(ACOS(SIN(RADIANS(G1297))*SIN(RADIANS(E1296))+COS(RADIANS(G1297))*COS(RADIANS(E1296))*COS(RADIANS(AG1286))))&gt;90,0,$F$4*$F$5/E1295^2*(SIN(RADIANS(G1297))*SIN(RADIANS(E1296))+COS(RADIANS(G1297))*COS(RADIANS(E1296))*COS(RADIANS(AG1286))))</f>
        <v>#DIV/0!</v>
      </c>
      <c r="AH1297" s="3" t="e">
        <f>IF(DEGREES(ACOS(SIN(RADIANS(G1297))*SIN(RADIANS(E1296))+COS(RADIANS(G1297))*COS(RADIANS(E1296))*COS(RADIANS(AH1286))))&gt;90,0,$F$4*$F$5/E1295^2*(SIN(RADIANS(G1297))*SIN(RADIANS(E1296))+COS(RADIANS(G1297))*COS(RADIANS(E1296))*COS(RADIANS(AH1286))))</f>
        <v>#DIV/0!</v>
      </c>
      <c r="AI1297" s="3" t="e">
        <f>IF(DEGREES(ACOS(SIN(RADIANS(G1297))*SIN(RADIANS(E1296))+COS(RADIANS(G1297))*COS(RADIANS(E1296))*COS(RADIANS(AI1286))))&gt;90,0,$F$4*$F$5/E1295^2*(SIN(RADIANS(G1297))*SIN(RADIANS(E1296))+COS(RADIANS(G1297))*COS(RADIANS(E1296))*COS(RADIANS(AI1286))))</f>
        <v>#DIV/0!</v>
      </c>
      <c r="AJ1297" s="3" t="e">
        <f>IF(DEGREES(ACOS(SIN(RADIANS(G1297))*SIN(RADIANS(E1296))+COS(RADIANS(G1297))*COS(RADIANS(E1296))*COS(RADIANS(AJ1286))))&gt;90,0,$F$4*$F$5/E1295^2*(SIN(RADIANS(G1297))*SIN(RADIANS(E1296))+COS(RADIANS(G1297))*COS(RADIANS(E1296))*COS(RADIANS(AJ1286))))</f>
        <v>#DIV/0!</v>
      </c>
      <c r="AK1297" s="3">
        <f>IF(DEGREES(ACOS(SIN(RADIANS(G1297))*SIN(RADIANS(E1296))+COS(RADIANS(G1297))*COS(RADIANS(E1296))*COS(RADIANS(AK1286))))&gt;90,0,$F$4*$F$5/E1295^2*(SIN(RADIANS(G1297))*SIN(RADIANS(E1296))+COS(RADIANS(G1297))*COS(RADIANS(E1296))*COS(RADIANS(AK1286))))</f>
        <v>0</v>
      </c>
      <c r="AL1297" s="3">
        <f>IF(DEGREES(ACOS(SIN(RADIANS(G1297))*SIN(RADIANS(E1296))+COS(RADIANS(G1297))*COS(RADIANS(E1296))*COS(RADIANS(AL1286))))&gt;90,0,$F$4*$F$5/E1295^2*(SIN(RADIANS(G1297))*SIN(RADIANS(E1296))+COS(RADIANS(G1297))*COS(RADIANS(E1296))*COS(RADIANS(AL1286))))</f>
        <v>0</v>
      </c>
      <c r="AM1297" s="3">
        <f>IF(DEGREES(ACOS(SIN(RADIANS(G1297))*SIN(RADIANS(E1296))+COS(RADIANS(G1297))*COS(RADIANS(E1296))*COS(RADIANS(AM1286))))&gt;90,0,$F$4*$F$5/E1295^2*(SIN(RADIANS(G1297))*SIN(RADIANS(E1296))+COS(RADIANS(G1297))*COS(RADIANS(E1296))*COS(RADIANS(AM1286))))</f>
        <v>0</v>
      </c>
      <c r="AN1297" s="3">
        <f>IF(DEGREES(ACOS(SIN(RADIANS(G1297))*SIN(RADIANS(E1296))+COS(RADIANS(G1297))*COS(RADIANS(E1296))*COS(RADIANS(AN1286))))&gt;90,0,$F$4*$F$5/E1295^2*(SIN(RADIANS(G1297))*SIN(RADIANS(E1296))+COS(RADIANS(G1297))*COS(RADIANS(E1296))*COS(RADIANS(AN1286))))</f>
        <v>0</v>
      </c>
      <c r="AO1297" s="3">
        <f>IF(DEGREES(ACOS(SIN(RADIANS(G1297))*SIN(RADIANS(E1296))+COS(RADIANS(G1297))*COS(RADIANS(E1296))*COS(RADIANS(AO1286))))&gt;90,0,$F$4*$F$5/E1295^2*(SIN(RADIANS(G1297))*SIN(RADIANS(E1296))+COS(RADIANS(G1297))*COS(RADIANS(E1296))*COS(RADIANS(AO1286))))</f>
        <v>0</v>
      </c>
      <c r="AP1297" s="3">
        <f>IF(DEGREES(ACOS(SIN(RADIANS(G1297))*SIN(RADIANS(E1296))+COS(RADIANS(G1297))*COS(RADIANS(E1296))*COS(RADIANS(AP1286))))&gt;90,0,$F$4*$F$5/E1295^2*(SIN(RADIANS(G1297))*SIN(RADIANS(E1296))+COS(RADIANS(G1297))*COS(RADIANS(E1296))*COS(RADIANS(AP1286))))</f>
        <v>0</v>
      </c>
      <c r="AQ1297" s="3">
        <f>IF(DEGREES(ACOS(SIN(RADIANS(G1297))*SIN(RADIANS(E1296))+COS(RADIANS(G1297))*COS(RADIANS(E1296))*COS(RADIANS(AQ1286))))&gt;90,0,$F$4*$F$5/E1295^2*(SIN(RADIANS(G1297))*SIN(RADIANS(E1296))+COS(RADIANS(G1297))*COS(RADIANS(E1296))*COS(RADIANS(AQ1286))))</f>
        <v>0</v>
      </c>
      <c r="AR1297" s="3">
        <f>IF(DEGREES(ACOS(SIN(RADIANS(G1297))*SIN(RADIANS(E1296))+COS(RADIANS(G1297))*COS(RADIANS(E1296))*COS(RADIANS(AR1286))))&gt;90,0,$F$4*$F$5/E1295^2*(SIN(RADIANS(G1297))*SIN(RADIANS(E1296))+COS(RADIANS(G1297))*COS(RADIANS(E1296))*COS(RADIANS(AR1286))))</f>
        <v>0</v>
      </c>
    </row>
    <row r="1298" spans="2:44" ht="15.75" customHeight="1" x14ac:dyDescent="0.2">
      <c r="B1298" s="20" t="s">
        <v>790</v>
      </c>
      <c r="E1298" s="3">
        <f>E1297-E1289-360*ROUNDDOWN((E1297-E1289)/360,0)</f>
        <v>0</v>
      </c>
      <c r="G1298" s="3">
        <v>-10</v>
      </c>
      <c r="I1298" s="3">
        <f>IF(DEGREES(ACOS(SIN(RADIANS(G1298))*SIN(RADIANS(E1296))+COS(RADIANS(G1298))*COS(RADIANS(E1296))*COS(RADIANS(I1286))))&gt;90,0,$F$4*$F$5/E1295^2*(SIN(RADIANS(G1298))*SIN(RADIANS(E1296))+COS(RADIANS(G1298))*COS(RADIANS(E1296))*COS(RADIANS(I1286))))</f>
        <v>0</v>
      </c>
      <c r="J1298" s="3">
        <f>IF(DEGREES(ACOS(SIN(RADIANS(G1298))*SIN(RADIANS(E1296))+COS(RADIANS(G1298))*COS(RADIANS(E1296))*COS(RADIANS(J1286))))&gt;90,0,$F$4*$F$5/E1295^2*(SIN(RADIANS(G1298))*SIN(RADIANS(E1296))+COS(RADIANS(G1298))*COS(RADIANS(E1296))*COS(RADIANS(J1286))))</f>
        <v>0</v>
      </c>
      <c r="K1298" s="3">
        <f>IF(DEGREES(ACOS(SIN(RADIANS(G1298))*SIN(RADIANS(E1296))+COS(RADIANS(G1298))*COS(RADIANS(E1296))*COS(RADIANS(K1286))))&gt;90,0,$F$4*$F$5/E1295^2*(SIN(RADIANS(G1298))*SIN(RADIANS(E1296))+COS(RADIANS(G1298))*COS(RADIANS(E1296))*COS(RADIANS(K1286))))</f>
        <v>0</v>
      </c>
      <c r="L1298" s="3">
        <f>IF(DEGREES(ACOS(SIN(RADIANS(G1298))*SIN(RADIANS(E1296))+COS(RADIANS(G1298))*COS(RADIANS(E1296))*COS(RADIANS(L1286))))&gt;90,0,$F$4*$F$5/E1295^2*(SIN(RADIANS(G1298))*SIN(RADIANS(E1296))+COS(RADIANS(G1298))*COS(RADIANS(E1296))*COS(RADIANS(L1286))))</f>
        <v>0</v>
      </c>
      <c r="M1298" s="3">
        <f>IF(DEGREES(ACOS(SIN(RADIANS(G1298))*SIN(RADIANS(E1296))+COS(RADIANS(G1298))*COS(RADIANS(E1296))*COS(RADIANS(M1286))))&gt;90,0,$F$4*$F$5/E1295^2*(SIN(RADIANS(G1298))*SIN(RADIANS(E1296))+COS(RADIANS(G1298))*COS(RADIANS(E1296))*COS(RADIANS(M1286))))</f>
        <v>0</v>
      </c>
      <c r="N1298" s="3">
        <f>IF(DEGREES(ACOS(SIN(RADIANS(G1298))*SIN(RADIANS(E1296))+COS(RADIANS(G1298))*COS(RADIANS(E1296))*COS(RADIANS(N1286))))&gt;90,0,$F$4*$F$5/E1295^2*(SIN(RADIANS(G1298))*SIN(RADIANS(E1296))+COS(RADIANS(G1298))*COS(RADIANS(E1296))*COS(RADIANS(N1286))))</f>
        <v>0</v>
      </c>
      <c r="O1298" s="3">
        <f>IF(DEGREES(ACOS(SIN(RADIANS(G1298))*SIN(RADIANS(E1296))+COS(RADIANS(G1298))*COS(RADIANS(E1296))*COS(RADIANS(O1286))))&gt;90,0,$F$4*$F$5/E1295^2*(SIN(RADIANS(G1298))*SIN(RADIANS(E1296))+COS(RADIANS(G1298))*COS(RADIANS(E1296))*COS(RADIANS(O1286))))</f>
        <v>0</v>
      </c>
      <c r="P1298" s="3">
        <f>IF(DEGREES(ACOS(SIN(RADIANS(G1298))*SIN(RADIANS(E1296))+COS(RADIANS(G1298))*COS(RADIANS(E1296))*COS(RADIANS(P1286))))&gt;90,0,$F$4*$F$5/E1295^2*(SIN(RADIANS(G1298))*SIN(RADIANS(E1296))+COS(RADIANS(G1298))*COS(RADIANS(E1296))*COS(RADIANS(P1286))))</f>
        <v>0</v>
      </c>
      <c r="Q1298" s="3">
        <f>IF(DEGREES(ACOS(SIN(RADIANS(G1298))*SIN(RADIANS(E1296))+COS(RADIANS(G1298))*COS(RADIANS(E1296))*COS(RADIANS(Q1286))))&gt;90,0,$F$4*$F$5/E1295^2*(SIN(RADIANS(G1298))*SIN(RADIANS(E1296))+COS(RADIANS(G1298))*COS(RADIANS(E1296))*COS(RADIANS(Q1286))))</f>
        <v>0</v>
      </c>
      <c r="R1298" s="3" t="e">
        <f>IF(DEGREES(ACOS(SIN(RADIANS(G1298))*SIN(RADIANS(E1296))+COS(RADIANS(G1298))*COS(RADIANS(E1296))*COS(RADIANS(R1286))))&gt;90,0,$F$4*$F$5/E1295^2*(SIN(RADIANS(G1298))*SIN(RADIANS(E1296))+COS(RADIANS(G1298))*COS(RADIANS(E1296))*COS(RADIANS(R1286))))</f>
        <v>#DIV/0!</v>
      </c>
      <c r="S1298" s="3" t="e">
        <f>IF(DEGREES(ACOS(SIN(RADIANS(G1298))*SIN(RADIANS(E1296))+COS(RADIANS(G1298))*COS(RADIANS(E1296))*COS(RADIANS(S1286))))&gt;90,0,$F$4*$F$5/E1295^2*(SIN(RADIANS(G1298))*SIN(RADIANS(E1296))+COS(RADIANS(G1298))*COS(RADIANS(E1296))*COS(RADIANS(S1286))))</f>
        <v>#DIV/0!</v>
      </c>
      <c r="T1298" s="3" t="e">
        <f>IF(DEGREES(ACOS(SIN(RADIANS(G1298))*SIN(RADIANS(E1296))+COS(RADIANS(G1298))*COS(RADIANS(E1296))*COS(RADIANS(T1286))))&gt;90,0,$F$4*$F$5/E1295^2*(SIN(RADIANS(G1298))*SIN(RADIANS(E1296))+COS(RADIANS(G1298))*COS(RADIANS(E1296))*COS(RADIANS(T1286))))</f>
        <v>#DIV/0!</v>
      </c>
      <c r="U1298" s="3" t="e">
        <f>IF(DEGREES(ACOS(SIN(RADIANS(G1298))*SIN(RADIANS(E1296))+COS(RADIANS(G1298))*COS(RADIANS(E1296))*COS(RADIANS(U1286))))&gt;90,0,$F$4*$F$5/E1295^2*(SIN(RADIANS(G1298))*SIN(RADIANS(E1296))+COS(RADIANS(G1298))*COS(RADIANS(E1296))*COS(RADIANS(U1286))))</f>
        <v>#DIV/0!</v>
      </c>
      <c r="V1298" s="3" t="e">
        <f>IF(DEGREES(ACOS(SIN(RADIANS(G1298))*SIN(RADIANS(E1296))+COS(RADIANS(G1298))*COS(RADIANS(E1296))*COS(RADIANS(V1286))))&gt;90,0,$F$4*$F$5/E1295^2*(SIN(RADIANS(G1298))*SIN(RADIANS(E1296))+COS(RADIANS(G1298))*COS(RADIANS(E1296))*COS(RADIANS(V1286))))</f>
        <v>#DIV/0!</v>
      </c>
      <c r="W1298" s="3" t="e">
        <f>IF(DEGREES(ACOS(SIN(RADIANS(G1298))*SIN(RADIANS(E1296))+COS(RADIANS(G1298))*COS(RADIANS(E1296))*COS(RADIANS(W1286))))&gt;90,0,$F$4*$F$5/E1295^2*(SIN(RADIANS(G1298))*SIN(RADIANS(E1296))+COS(RADIANS(G1298))*COS(RADIANS(E1296))*COS(RADIANS(W1286))))</f>
        <v>#DIV/0!</v>
      </c>
      <c r="X1298" s="3" t="e">
        <f>IF(DEGREES(ACOS(SIN(RADIANS(G1298))*SIN(RADIANS(E1296))+COS(RADIANS(G1298))*COS(RADIANS(E1296))*COS(RADIANS(X1286))))&gt;90,0,$F$4*$F$5/E1295^2*(SIN(RADIANS(G1298))*SIN(RADIANS(E1296))+COS(RADIANS(G1298))*COS(RADIANS(E1296))*COS(RADIANS(X1286))))</f>
        <v>#DIV/0!</v>
      </c>
      <c r="Y1298" s="3" t="e">
        <f>IF(DEGREES(ACOS(SIN(RADIANS(G1298))*SIN(RADIANS(E1296))+COS(RADIANS(G1298))*COS(RADIANS(E1296))*COS(RADIANS(Y1286))))&gt;90,0,$F$4*$F$5/E1295^2*(SIN(RADIANS(G1298))*SIN(RADIANS(E1296))+COS(RADIANS(G1298))*COS(RADIANS(E1296))*COS(RADIANS(Y1286))))</f>
        <v>#DIV/0!</v>
      </c>
      <c r="Z1298" s="3" t="e">
        <f>IF(DEGREES(ACOS(SIN(RADIANS(G1298))*SIN(RADIANS(E1296))+COS(RADIANS(G1298))*COS(RADIANS(E1296))*COS(RADIANS(Z1286))))&gt;90,0,$F$4*$F$5/E1295^2*(SIN(RADIANS(G1298))*SIN(RADIANS(E1296))+COS(RADIANS(G1298))*COS(RADIANS(E1296))*COS(RADIANS(Z1286))))</f>
        <v>#DIV/0!</v>
      </c>
      <c r="AA1298" s="3" t="e">
        <f>IF(DEGREES(ACOS(SIN(RADIANS(G1298))*SIN(RADIANS(E1296))+COS(RADIANS(G1298))*COS(RADIANS(E1296))*COS(RADIANS(AA1286))))&gt;90,0,$F$4*$F$5/E1295^2*(SIN(RADIANS(G1298))*SIN(RADIANS(E1296))+COS(RADIANS(G1298))*COS(RADIANS(E1296))*COS(RADIANS(AA1286))))</f>
        <v>#DIV/0!</v>
      </c>
      <c r="AB1298" s="3" t="e">
        <f>IF(DEGREES(ACOS(SIN(RADIANS(G1298))*SIN(RADIANS(E1296))+COS(RADIANS(G1298))*COS(RADIANS(E1296))*COS(RADIANS(AB1286))))&gt;90,0,$F$4*$F$5/E1295^2*(SIN(RADIANS(G1298))*SIN(RADIANS(E1296))+COS(RADIANS(G1298))*COS(RADIANS(E1296))*COS(RADIANS(AB1286))))</f>
        <v>#DIV/0!</v>
      </c>
      <c r="AC1298" s="3" t="e">
        <f>IF(DEGREES(ACOS(SIN(RADIANS(G1298))*SIN(RADIANS(E1296))+COS(RADIANS(G1298))*COS(RADIANS(E1296))*COS(RADIANS(AC1286))))&gt;90,0,$F$4*$F$5/E1295^2*(SIN(RADIANS(G1298))*SIN(RADIANS(E1296))+COS(RADIANS(G1298))*COS(RADIANS(E1296))*COS(RADIANS(AC1286))))</f>
        <v>#DIV/0!</v>
      </c>
      <c r="AD1298" s="3" t="e">
        <f>IF(DEGREES(ACOS(SIN(RADIANS(G1298))*SIN(RADIANS(E1296))+COS(RADIANS(G1298))*COS(RADIANS(E1296))*COS(RADIANS(AD1286))))&gt;90,0,$F$4*$F$5/E1295^2*(SIN(RADIANS(G1298))*SIN(RADIANS(E1296))+COS(RADIANS(G1298))*COS(RADIANS(E1296))*COS(RADIANS(AD1286))))</f>
        <v>#DIV/0!</v>
      </c>
      <c r="AE1298" s="3" t="e">
        <f>IF(DEGREES(ACOS(SIN(RADIANS(G1298))*SIN(RADIANS(E1296))+COS(RADIANS(G1298))*COS(RADIANS(E1296))*COS(RADIANS(AE1286))))&gt;90,0,$F$4*$F$5/E1295^2*(SIN(RADIANS(G1298))*SIN(RADIANS(E1296))+COS(RADIANS(G1298))*COS(RADIANS(E1296))*COS(RADIANS(AE1286))))</f>
        <v>#DIV/0!</v>
      </c>
      <c r="AF1298" s="3" t="e">
        <f>IF(DEGREES(ACOS(SIN(RADIANS(G1298))*SIN(RADIANS(E1296))+COS(RADIANS(G1298))*COS(RADIANS(E1296))*COS(RADIANS(AF1286))))&gt;90,0,$F$4*$F$5/E1295^2*(SIN(RADIANS(G1298))*SIN(RADIANS(E1296))+COS(RADIANS(G1298))*COS(RADIANS(E1296))*COS(RADIANS(AF1286))))</f>
        <v>#DIV/0!</v>
      </c>
      <c r="AG1298" s="3" t="e">
        <f>IF(DEGREES(ACOS(SIN(RADIANS(G1298))*SIN(RADIANS(E1296))+COS(RADIANS(G1298))*COS(RADIANS(E1296))*COS(RADIANS(AG1286))))&gt;90,0,$F$4*$F$5/E1295^2*(SIN(RADIANS(G1298))*SIN(RADIANS(E1296))+COS(RADIANS(G1298))*COS(RADIANS(E1296))*COS(RADIANS(AG1286))))</f>
        <v>#DIV/0!</v>
      </c>
      <c r="AH1298" s="3" t="e">
        <f>IF(DEGREES(ACOS(SIN(RADIANS(G1298))*SIN(RADIANS(E1296))+COS(RADIANS(G1298))*COS(RADIANS(E1296))*COS(RADIANS(AH1286))))&gt;90,0,$F$4*$F$5/E1295^2*(SIN(RADIANS(G1298))*SIN(RADIANS(E1296))+COS(RADIANS(G1298))*COS(RADIANS(E1296))*COS(RADIANS(AH1286))))</f>
        <v>#DIV/0!</v>
      </c>
      <c r="AI1298" s="3" t="e">
        <f>IF(DEGREES(ACOS(SIN(RADIANS(G1298))*SIN(RADIANS(E1296))+COS(RADIANS(G1298))*COS(RADIANS(E1296))*COS(RADIANS(AI1286))))&gt;90,0,$F$4*$F$5/E1295^2*(SIN(RADIANS(G1298))*SIN(RADIANS(E1296))+COS(RADIANS(G1298))*COS(RADIANS(E1296))*COS(RADIANS(AI1286))))</f>
        <v>#DIV/0!</v>
      </c>
      <c r="AJ1298" s="3" t="e">
        <f>IF(DEGREES(ACOS(SIN(RADIANS(G1298))*SIN(RADIANS(E1296))+COS(RADIANS(G1298))*COS(RADIANS(E1296))*COS(RADIANS(AJ1286))))&gt;90,0,$F$4*$F$5/E1295^2*(SIN(RADIANS(G1298))*SIN(RADIANS(E1296))+COS(RADIANS(G1298))*COS(RADIANS(E1296))*COS(RADIANS(AJ1286))))</f>
        <v>#DIV/0!</v>
      </c>
      <c r="AK1298" s="3">
        <f>IF(DEGREES(ACOS(SIN(RADIANS(G1298))*SIN(RADIANS(E1296))+COS(RADIANS(G1298))*COS(RADIANS(E1296))*COS(RADIANS(AK1286))))&gt;90,0,$F$4*$F$5/E1295^2*(SIN(RADIANS(G1298))*SIN(RADIANS(E1296))+COS(RADIANS(G1298))*COS(RADIANS(E1296))*COS(RADIANS(AK1286))))</f>
        <v>0</v>
      </c>
      <c r="AL1298" s="3">
        <f>IF(DEGREES(ACOS(SIN(RADIANS(G1298))*SIN(RADIANS(E1296))+COS(RADIANS(G1298))*COS(RADIANS(E1296))*COS(RADIANS(AL1286))))&gt;90,0,$F$4*$F$5/E1295^2*(SIN(RADIANS(G1298))*SIN(RADIANS(E1296))+COS(RADIANS(G1298))*COS(RADIANS(E1296))*COS(RADIANS(AL1286))))</f>
        <v>0</v>
      </c>
      <c r="AM1298" s="3">
        <f>IF(DEGREES(ACOS(SIN(RADIANS(G1298))*SIN(RADIANS(E1296))+COS(RADIANS(G1298))*COS(RADIANS(E1296))*COS(RADIANS(AM1286))))&gt;90,0,$F$4*$F$5/E1295^2*(SIN(RADIANS(G1298))*SIN(RADIANS(E1296))+COS(RADIANS(G1298))*COS(RADIANS(E1296))*COS(RADIANS(AM1286))))</f>
        <v>0</v>
      </c>
      <c r="AN1298" s="3">
        <f>IF(DEGREES(ACOS(SIN(RADIANS(G1298))*SIN(RADIANS(E1296))+COS(RADIANS(G1298))*COS(RADIANS(E1296))*COS(RADIANS(AN1286))))&gt;90,0,$F$4*$F$5/E1295^2*(SIN(RADIANS(G1298))*SIN(RADIANS(E1296))+COS(RADIANS(G1298))*COS(RADIANS(E1296))*COS(RADIANS(AN1286))))</f>
        <v>0</v>
      </c>
      <c r="AO1298" s="3">
        <f>IF(DEGREES(ACOS(SIN(RADIANS(G1298))*SIN(RADIANS(E1296))+COS(RADIANS(G1298))*COS(RADIANS(E1296))*COS(RADIANS(AO1286))))&gt;90,0,$F$4*$F$5/E1295^2*(SIN(RADIANS(G1298))*SIN(RADIANS(E1296))+COS(RADIANS(G1298))*COS(RADIANS(E1296))*COS(RADIANS(AO1286))))</f>
        <v>0</v>
      </c>
      <c r="AP1298" s="3">
        <f>IF(DEGREES(ACOS(SIN(RADIANS(G1298))*SIN(RADIANS(E1296))+COS(RADIANS(G1298))*COS(RADIANS(E1296))*COS(RADIANS(AP1286))))&gt;90,0,$F$4*$F$5/E1295^2*(SIN(RADIANS(G1298))*SIN(RADIANS(E1296))+COS(RADIANS(G1298))*COS(RADIANS(E1296))*COS(RADIANS(AP1286))))</f>
        <v>0</v>
      </c>
      <c r="AQ1298" s="3">
        <f>IF(DEGREES(ACOS(SIN(RADIANS(G1298))*SIN(RADIANS(E1296))+COS(RADIANS(G1298))*COS(RADIANS(E1296))*COS(RADIANS(AQ1286))))&gt;90,0,$F$4*$F$5/E1295^2*(SIN(RADIANS(G1298))*SIN(RADIANS(E1296))+COS(RADIANS(G1298))*COS(RADIANS(E1296))*COS(RADIANS(AQ1286))))</f>
        <v>0</v>
      </c>
      <c r="AR1298" s="3">
        <f>IF(DEGREES(ACOS(SIN(RADIANS(G1298))*SIN(RADIANS(E1296))+COS(RADIANS(G1298))*COS(RADIANS(E1296))*COS(RADIANS(AR1286))))&gt;90,0,$F$4*$F$5/E1295^2*(SIN(RADIANS(G1298))*SIN(RADIANS(E1296))+COS(RADIANS(G1298))*COS(RADIANS(E1296))*COS(RADIANS(AR1286))))</f>
        <v>0</v>
      </c>
    </row>
    <row r="1299" spans="2:44" ht="15.75" customHeight="1" x14ac:dyDescent="0.2">
      <c r="G1299" s="3">
        <v>-20</v>
      </c>
      <c r="I1299" s="3">
        <f>IF(DEGREES(ACOS(SIN(RADIANS(G1299))*SIN(RADIANS(E1296))+COS(RADIANS(G1299))*COS(RADIANS(E1296))*COS(RADIANS(I1286))))&gt;90,0,$F$4*$F$5/E1295^2*(SIN(RADIANS(G1299))*SIN(RADIANS(E1296))+COS(RADIANS(G1299))*COS(RADIANS(E1296))*COS(RADIANS(I1286))))</f>
        <v>0</v>
      </c>
      <c r="J1299" s="3">
        <f>IF(DEGREES(ACOS(SIN(RADIANS(G1299))*SIN(RADIANS(E1296))+COS(RADIANS(G1299))*COS(RADIANS(E1296))*COS(RADIANS(J1286))))&gt;90,0,$F$4*$F$5/E1295^2*(SIN(RADIANS(G1299))*SIN(RADIANS(E1296))+COS(RADIANS(G1299))*COS(RADIANS(E1296))*COS(RADIANS(J1286))))</f>
        <v>0</v>
      </c>
      <c r="K1299" s="3">
        <f>IF(DEGREES(ACOS(SIN(RADIANS(G1299))*SIN(RADIANS(E1296))+COS(RADIANS(G1299))*COS(RADIANS(E1296))*COS(RADIANS(K1286))))&gt;90,0,$F$4*$F$5/E1295^2*(SIN(RADIANS(G1299))*SIN(RADIANS(E1296))+COS(RADIANS(G1299))*COS(RADIANS(E1296))*COS(RADIANS(K1286))))</f>
        <v>0</v>
      </c>
      <c r="L1299" s="3">
        <f>IF(DEGREES(ACOS(SIN(RADIANS(G1299))*SIN(RADIANS(E1296))+COS(RADIANS(G1299))*COS(RADIANS(E1296))*COS(RADIANS(L1286))))&gt;90,0,$F$4*$F$5/E1295^2*(SIN(RADIANS(G1299))*SIN(RADIANS(E1296))+COS(RADIANS(G1299))*COS(RADIANS(E1296))*COS(RADIANS(L1286))))</f>
        <v>0</v>
      </c>
      <c r="M1299" s="3">
        <f>IF(DEGREES(ACOS(SIN(RADIANS(G1299))*SIN(RADIANS(E1296))+COS(RADIANS(G1299))*COS(RADIANS(E1296))*COS(RADIANS(M1286))))&gt;90,0,$F$4*$F$5/E1295^2*(SIN(RADIANS(G1299))*SIN(RADIANS(E1296))+COS(RADIANS(G1299))*COS(RADIANS(E1296))*COS(RADIANS(M1286))))</f>
        <v>0</v>
      </c>
      <c r="N1299" s="3">
        <f>IF(DEGREES(ACOS(SIN(RADIANS(G1299))*SIN(RADIANS(E1296))+COS(RADIANS(G1299))*COS(RADIANS(E1296))*COS(RADIANS(N1286))))&gt;90,0,$F$4*$F$5/E1295^2*(SIN(RADIANS(G1299))*SIN(RADIANS(E1296))+COS(RADIANS(G1299))*COS(RADIANS(E1296))*COS(RADIANS(N1286))))</f>
        <v>0</v>
      </c>
      <c r="O1299" s="3">
        <f>IF(DEGREES(ACOS(SIN(RADIANS(G1299))*SIN(RADIANS(E1296))+COS(RADIANS(G1299))*COS(RADIANS(E1296))*COS(RADIANS(O1286))))&gt;90,0,$F$4*$F$5/E1295^2*(SIN(RADIANS(G1299))*SIN(RADIANS(E1296))+COS(RADIANS(G1299))*COS(RADIANS(E1296))*COS(RADIANS(O1286))))</f>
        <v>0</v>
      </c>
      <c r="P1299" s="3">
        <f>IF(DEGREES(ACOS(SIN(RADIANS(G1299))*SIN(RADIANS(E1296))+COS(RADIANS(G1299))*COS(RADIANS(E1296))*COS(RADIANS(P1286))))&gt;90,0,$F$4*$F$5/E1295^2*(SIN(RADIANS(G1299))*SIN(RADIANS(E1296))+COS(RADIANS(G1299))*COS(RADIANS(E1296))*COS(RADIANS(P1286))))</f>
        <v>0</v>
      </c>
      <c r="Q1299" s="3">
        <f>IF(DEGREES(ACOS(SIN(RADIANS(G1299))*SIN(RADIANS(E1296))+COS(RADIANS(G1299))*COS(RADIANS(E1296))*COS(RADIANS(Q1286))))&gt;90,0,$F$4*$F$5/E1295^2*(SIN(RADIANS(G1299))*SIN(RADIANS(E1296))+COS(RADIANS(G1299))*COS(RADIANS(E1296))*COS(RADIANS(Q1286))))</f>
        <v>0</v>
      </c>
      <c r="R1299" s="3" t="e">
        <f>IF(DEGREES(ACOS(SIN(RADIANS(G1299))*SIN(RADIANS(E1296))+COS(RADIANS(G1299))*COS(RADIANS(E1296))*COS(RADIANS(R1286))))&gt;90,0,$F$4*$F$5/E1295^2*(SIN(RADIANS(G1299))*SIN(RADIANS(E1296))+COS(RADIANS(G1299))*COS(RADIANS(E1296))*COS(RADIANS(R1286))))</f>
        <v>#DIV/0!</v>
      </c>
      <c r="S1299" s="3" t="e">
        <f>IF(DEGREES(ACOS(SIN(RADIANS(G1299))*SIN(RADIANS(E1296))+COS(RADIANS(G1299))*COS(RADIANS(E1296))*COS(RADIANS(S1286))))&gt;90,0,$F$4*$F$5/E1295^2*(SIN(RADIANS(G1299))*SIN(RADIANS(E1296))+COS(RADIANS(G1299))*COS(RADIANS(E1296))*COS(RADIANS(S1286))))</f>
        <v>#DIV/0!</v>
      </c>
      <c r="T1299" s="3" t="e">
        <f>IF(DEGREES(ACOS(SIN(RADIANS(G1299))*SIN(RADIANS(E1296))+COS(RADIANS(G1299))*COS(RADIANS(E1296))*COS(RADIANS(T1286))))&gt;90,0,$F$4*$F$5/E1295^2*(SIN(RADIANS(G1299))*SIN(RADIANS(E1296))+COS(RADIANS(G1299))*COS(RADIANS(E1296))*COS(RADIANS(T1286))))</f>
        <v>#DIV/0!</v>
      </c>
      <c r="U1299" s="3" t="e">
        <f>IF(DEGREES(ACOS(SIN(RADIANS(G1299))*SIN(RADIANS(E1296))+COS(RADIANS(G1299))*COS(RADIANS(E1296))*COS(RADIANS(U1286))))&gt;90,0,$F$4*$F$5/E1295^2*(SIN(RADIANS(G1299))*SIN(RADIANS(E1296))+COS(RADIANS(G1299))*COS(RADIANS(E1296))*COS(RADIANS(U1286))))</f>
        <v>#DIV/0!</v>
      </c>
      <c r="V1299" s="3" t="e">
        <f>IF(DEGREES(ACOS(SIN(RADIANS(G1299))*SIN(RADIANS(E1296))+COS(RADIANS(G1299))*COS(RADIANS(E1296))*COS(RADIANS(V1286))))&gt;90,0,$F$4*$F$5/E1295^2*(SIN(RADIANS(G1299))*SIN(RADIANS(E1296))+COS(RADIANS(G1299))*COS(RADIANS(E1296))*COS(RADIANS(V1286))))</f>
        <v>#DIV/0!</v>
      </c>
      <c r="W1299" s="3" t="e">
        <f>IF(DEGREES(ACOS(SIN(RADIANS(G1299))*SIN(RADIANS(E1296))+COS(RADIANS(G1299))*COS(RADIANS(E1296))*COS(RADIANS(W1286))))&gt;90,0,$F$4*$F$5/E1295^2*(SIN(RADIANS(G1299))*SIN(RADIANS(E1296))+COS(RADIANS(G1299))*COS(RADIANS(E1296))*COS(RADIANS(W1286))))</f>
        <v>#DIV/0!</v>
      </c>
      <c r="X1299" s="3" t="e">
        <f>IF(DEGREES(ACOS(SIN(RADIANS(G1299))*SIN(RADIANS(E1296))+COS(RADIANS(G1299))*COS(RADIANS(E1296))*COS(RADIANS(X1286))))&gt;90,0,$F$4*$F$5/E1295^2*(SIN(RADIANS(G1299))*SIN(RADIANS(E1296))+COS(RADIANS(G1299))*COS(RADIANS(E1296))*COS(RADIANS(X1286))))</f>
        <v>#DIV/0!</v>
      </c>
      <c r="Y1299" s="3" t="e">
        <f>IF(DEGREES(ACOS(SIN(RADIANS(G1299))*SIN(RADIANS(E1296))+COS(RADIANS(G1299))*COS(RADIANS(E1296))*COS(RADIANS(Y1286))))&gt;90,0,$F$4*$F$5/E1295^2*(SIN(RADIANS(G1299))*SIN(RADIANS(E1296))+COS(RADIANS(G1299))*COS(RADIANS(E1296))*COS(RADIANS(Y1286))))</f>
        <v>#DIV/0!</v>
      </c>
      <c r="Z1299" s="3" t="e">
        <f>IF(DEGREES(ACOS(SIN(RADIANS(G1299))*SIN(RADIANS(E1296))+COS(RADIANS(G1299))*COS(RADIANS(E1296))*COS(RADIANS(Z1286))))&gt;90,0,$F$4*$F$5/E1295^2*(SIN(RADIANS(G1299))*SIN(RADIANS(E1296))+COS(RADIANS(G1299))*COS(RADIANS(E1296))*COS(RADIANS(Z1286))))</f>
        <v>#DIV/0!</v>
      </c>
      <c r="AA1299" s="3" t="e">
        <f>IF(DEGREES(ACOS(SIN(RADIANS(G1299))*SIN(RADIANS(E1296))+COS(RADIANS(G1299))*COS(RADIANS(E1296))*COS(RADIANS(AA1286))))&gt;90,0,$F$4*$F$5/E1295^2*(SIN(RADIANS(G1299))*SIN(RADIANS(E1296))+COS(RADIANS(G1299))*COS(RADIANS(E1296))*COS(RADIANS(AA1286))))</f>
        <v>#DIV/0!</v>
      </c>
      <c r="AB1299" s="3" t="e">
        <f>IF(DEGREES(ACOS(SIN(RADIANS(G1299))*SIN(RADIANS(E1296))+COS(RADIANS(G1299))*COS(RADIANS(E1296))*COS(RADIANS(AB1286))))&gt;90,0,$F$4*$F$5/E1295^2*(SIN(RADIANS(G1299))*SIN(RADIANS(E1296))+COS(RADIANS(G1299))*COS(RADIANS(E1296))*COS(RADIANS(AB1286))))</f>
        <v>#DIV/0!</v>
      </c>
      <c r="AC1299" s="3" t="e">
        <f>IF(DEGREES(ACOS(SIN(RADIANS(G1299))*SIN(RADIANS(E1296))+COS(RADIANS(G1299))*COS(RADIANS(E1296))*COS(RADIANS(AC1286))))&gt;90,0,$F$4*$F$5/E1295^2*(SIN(RADIANS(G1299))*SIN(RADIANS(E1296))+COS(RADIANS(G1299))*COS(RADIANS(E1296))*COS(RADIANS(AC1286))))</f>
        <v>#DIV/0!</v>
      </c>
      <c r="AD1299" s="3" t="e">
        <f>IF(DEGREES(ACOS(SIN(RADIANS(G1299))*SIN(RADIANS(E1296))+COS(RADIANS(G1299))*COS(RADIANS(E1296))*COS(RADIANS(AD1286))))&gt;90,0,$F$4*$F$5/E1295^2*(SIN(RADIANS(G1299))*SIN(RADIANS(E1296))+COS(RADIANS(G1299))*COS(RADIANS(E1296))*COS(RADIANS(AD1286))))</f>
        <v>#DIV/0!</v>
      </c>
      <c r="AE1299" s="3" t="e">
        <f>IF(DEGREES(ACOS(SIN(RADIANS(G1299))*SIN(RADIANS(E1296))+COS(RADIANS(G1299))*COS(RADIANS(E1296))*COS(RADIANS(AE1286))))&gt;90,0,$F$4*$F$5/E1295^2*(SIN(RADIANS(G1299))*SIN(RADIANS(E1296))+COS(RADIANS(G1299))*COS(RADIANS(E1296))*COS(RADIANS(AE1286))))</f>
        <v>#DIV/0!</v>
      </c>
      <c r="AF1299" s="3" t="e">
        <f>IF(DEGREES(ACOS(SIN(RADIANS(G1299))*SIN(RADIANS(E1296))+COS(RADIANS(G1299))*COS(RADIANS(E1296))*COS(RADIANS(AF1286))))&gt;90,0,$F$4*$F$5/E1295^2*(SIN(RADIANS(G1299))*SIN(RADIANS(E1296))+COS(RADIANS(G1299))*COS(RADIANS(E1296))*COS(RADIANS(AF1286))))</f>
        <v>#DIV/0!</v>
      </c>
      <c r="AG1299" s="3" t="e">
        <f>IF(DEGREES(ACOS(SIN(RADIANS(G1299))*SIN(RADIANS(E1296))+COS(RADIANS(G1299))*COS(RADIANS(E1296))*COS(RADIANS(AG1286))))&gt;90,0,$F$4*$F$5/E1295^2*(SIN(RADIANS(G1299))*SIN(RADIANS(E1296))+COS(RADIANS(G1299))*COS(RADIANS(E1296))*COS(RADIANS(AG1286))))</f>
        <v>#DIV/0!</v>
      </c>
      <c r="AH1299" s="3" t="e">
        <f>IF(DEGREES(ACOS(SIN(RADIANS(G1299))*SIN(RADIANS(E1296))+COS(RADIANS(G1299))*COS(RADIANS(E1296))*COS(RADIANS(AH1286))))&gt;90,0,$F$4*$F$5/E1295^2*(SIN(RADIANS(G1299))*SIN(RADIANS(E1296))+COS(RADIANS(G1299))*COS(RADIANS(E1296))*COS(RADIANS(AH1286))))</f>
        <v>#DIV/0!</v>
      </c>
      <c r="AI1299" s="3" t="e">
        <f>IF(DEGREES(ACOS(SIN(RADIANS(G1299))*SIN(RADIANS(E1296))+COS(RADIANS(G1299))*COS(RADIANS(E1296))*COS(RADIANS(AI1286))))&gt;90,0,$F$4*$F$5/E1295^2*(SIN(RADIANS(G1299))*SIN(RADIANS(E1296))+COS(RADIANS(G1299))*COS(RADIANS(E1296))*COS(RADIANS(AI1286))))</f>
        <v>#DIV/0!</v>
      </c>
      <c r="AJ1299" s="3" t="e">
        <f>IF(DEGREES(ACOS(SIN(RADIANS(G1299))*SIN(RADIANS(E1296))+COS(RADIANS(G1299))*COS(RADIANS(E1296))*COS(RADIANS(AJ1286))))&gt;90,0,$F$4*$F$5/E1295^2*(SIN(RADIANS(G1299))*SIN(RADIANS(E1296))+COS(RADIANS(G1299))*COS(RADIANS(E1296))*COS(RADIANS(AJ1286))))</f>
        <v>#DIV/0!</v>
      </c>
      <c r="AK1299" s="3">
        <f>IF(DEGREES(ACOS(SIN(RADIANS(G1299))*SIN(RADIANS(E1296))+COS(RADIANS(G1299))*COS(RADIANS(E1296))*COS(RADIANS(AK1286))))&gt;90,0,$F$4*$F$5/E1295^2*(SIN(RADIANS(G1299))*SIN(RADIANS(E1296))+COS(RADIANS(G1299))*COS(RADIANS(E1296))*COS(RADIANS(AK1286))))</f>
        <v>0</v>
      </c>
      <c r="AL1299" s="3">
        <f>IF(DEGREES(ACOS(SIN(RADIANS(G1299))*SIN(RADIANS(E1296))+COS(RADIANS(G1299))*COS(RADIANS(E1296))*COS(RADIANS(AL1286))))&gt;90,0,$F$4*$F$5/E1295^2*(SIN(RADIANS(G1299))*SIN(RADIANS(E1296))+COS(RADIANS(G1299))*COS(RADIANS(E1296))*COS(RADIANS(AL1286))))</f>
        <v>0</v>
      </c>
      <c r="AM1299" s="3">
        <f>IF(DEGREES(ACOS(SIN(RADIANS(G1299))*SIN(RADIANS(E1296))+COS(RADIANS(G1299))*COS(RADIANS(E1296))*COS(RADIANS(AM1286))))&gt;90,0,$F$4*$F$5/E1295^2*(SIN(RADIANS(G1299))*SIN(RADIANS(E1296))+COS(RADIANS(G1299))*COS(RADIANS(E1296))*COS(RADIANS(AM1286))))</f>
        <v>0</v>
      </c>
      <c r="AN1299" s="3">
        <f>IF(DEGREES(ACOS(SIN(RADIANS(G1299))*SIN(RADIANS(E1296))+COS(RADIANS(G1299))*COS(RADIANS(E1296))*COS(RADIANS(AN1286))))&gt;90,0,$F$4*$F$5/E1295^2*(SIN(RADIANS(G1299))*SIN(RADIANS(E1296))+COS(RADIANS(G1299))*COS(RADIANS(E1296))*COS(RADIANS(AN1286))))</f>
        <v>0</v>
      </c>
      <c r="AO1299" s="3">
        <f>IF(DEGREES(ACOS(SIN(RADIANS(G1299))*SIN(RADIANS(E1296))+COS(RADIANS(G1299))*COS(RADIANS(E1296))*COS(RADIANS(AO1286))))&gt;90,0,$F$4*$F$5/E1295^2*(SIN(RADIANS(G1299))*SIN(RADIANS(E1296))+COS(RADIANS(G1299))*COS(RADIANS(E1296))*COS(RADIANS(AO1286))))</f>
        <v>0</v>
      </c>
      <c r="AP1299" s="3">
        <f>IF(DEGREES(ACOS(SIN(RADIANS(G1299))*SIN(RADIANS(E1296))+COS(RADIANS(G1299))*COS(RADIANS(E1296))*COS(RADIANS(AP1286))))&gt;90,0,$F$4*$F$5/E1295^2*(SIN(RADIANS(G1299))*SIN(RADIANS(E1296))+COS(RADIANS(G1299))*COS(RADIANS(E1296))*COS(RADIANS(AP1286))))</f>
        <v>0</v>
      </c>
      <c r="AQ1299" s="3">
        <f>IF(DEGREES(ACOS(SIN(RADIANS(G1299))*SIN(RADIANS(E1296))+COS(RADIANS(G1299))*COS(RADIANS(E1296))*COS(RADIANS(AQ1286))))&gt;90,0,$F$4*$F$5/E1295^2*(SIN(RADIANS(G1299))*SIN(RADIANS(E1296))+COS(RADIANS(G1299))*COS(RADIANS(E1296))*COS(RADIANS(AQ1286))))</f>
        <v>0</v>
      </c>
      <c r="AR1299" s="3">
        <f>IF(DEGREES(ACOS(SIN(RADIANS(G1299))*SIN(RADIANS(E1296))+COS(RADIANS(G1299))*COS(RADIANS(E1296))*COS(RADIANS(AR1286))))&gt;90,0,$F$4*$F$5/E1295^2*(SIN(RADIANS(G1299))*SIN(RADIANS(E1296))+COS(RADIANS(G1299))*COS(RADIANS(E1296))*COS(RADIANS(AR1286))))</f>
        <v>0</v>
      </c>
    </row>
    <row r="1300" spans="2:44" ht="15.75" customHeight="1" x14ac:dyDescent="0.2">
      <c r="G1300" s="3">
        <v>-30</v>
      </c>
      <c r="I1300" s="3">
        <f>IF(DEGREES(ACOS(SIN(RADIANS(G1300))*SIN(RADIANS(E1296))+COS(RADIANS(G1300))*COS(RADIANS(E1296))*COS(RADIANS(I1286))))&gt;90,0,$F$4*$F$5/E1295^2*(SIN(RADIANS(G1300))*SIN(RADIANS(E1296))+COS(RADIANS(G1300))*COS(RADIANS(E1296))*COS(RADIANS(I1286))))</f>
        <v>0</v>
      </c>
      <c r="J1300" s="3">
        <f>IF(DEGREES(ACOS(SIN(RADIANS(G1300))*SIN(RADIANS(E1296))+COS(RADIANS(G1300))*COS(RADIANS(E1296))*COS(RADIANS(J1286))))&gt;90,0,$F$4*$F$5/E1295^2*(SIN(RADIANS(G1300))*SIN(RADIANS(E1296))+COS(RADIANS(G1300))*COS(RADIANS(E1296))*COS(RADIANS(J1286))))</f>
        <v>0</v>
      </c>
      <c r="K1300" s="3">
        <f>IF(DEGREES(ACOS(SIN(RADIANS(G1300))*SIN(RADIANS(E1296))+COS(RADIANS(G1300))*COS(RADIANS(E1296))*COS(RADIANS(K1286))))&gt;90,0,$F$4*$F$5/E1295^2*(SIN(RADIANS(G1300))*SIN(RADIANS(E1296))+COS(RADIANS(G1300))*COS(RADIANS(E1296))*COS(RADIANS(K1286))))</f>
        <v>0</v>
      </c>
      <c r="L1300" s="3">
        <f>IF(DEGREES(ACOS(SIN(RADIANS(G1300))*SIN(RADIANS(E1296))+COS(RADIANS(G1300))*COS(RADIANS(E1296))*COS(RADIANS(L1286))))&gt;90,0,$F$4*$F$5/E1295^2*(SIN(RADIANS(G1300))*SIN(RADIANS(E1296))+COS(RADIANS(G1300))*COS(RADIANS(E1296))*COS(RADIANS(L1286))))</f>
        <v>0</v>
      </c>
      <c r="M1300" s="3">
        <f>IF(DEGREES(ACOS(SIN(RADIANS(G1300))*SIN(RADIANS(E1296))+COS(RADIANS(G1300))*COS(RADIANS(E1296))*COS(RADIANS(M1286))))&gt;90,0,$F$4*$F$5/E1295^2*(SIN(RADIANS(G1300))*SIN(RADIANS(E1296))+COS(RADIANS(G1300))*COS(RADIANS(E1296))*COS(RADIANS(M1286))))</f>
        <v>0</v>
      </c>
      <c r="N1300" s="3">
        <f>IF(DEGREES(ACOS(SIN(RADIANS(G1300))*SIN(RADIANS(E1296))+COS(RADIANS(G1300))*COS(RADIANS(E1296))*COS(RADIANS(N1286))))&gt;90,0,$F$4*$F$5/E1295^2*(SIN(RADIANS(G1300))*SIN(RADIANS(E1296))+COS(RADIANS(G1300))*COS(RADIANS(E1296))*COS(RADIANS(N1286))))</f>
        <v>0</v>
      </c>
      <c r="O1300" s="3">
        <f>IF(DEGREES(ACOS(SIN(RADIANS(G1300))*SIN(RADIANS(E1296))+COS(RADIANS(G1300))*COS(RADIANS(E1296))*COS(RADIANS(O1286))))&gt;90,0,$F$4*$F$5/E1295^2*(SIN(RADIANS(G1300))*SIN(RADIANS(E1296))+COS(RADIANS(G1300))*COS(RADIANS(E1296))*COS(RADIANS(O1286))))</f>
        <v>0</v>
      </c>
      <c r="P1300" s="3">
        <f>IF(DEGREES(ACOS(SIN(RADIANS(G1300))*SIN(RADIANS(E1296))+COS(RADIANS(G1300))*COS(RADIANS(E1296))*COS(RADIANS(P1286))))&gt;90,0,$F$4*$F$5/E1295^2*(SIN(RADIANS(G1300))*SIN(RADIANS(E1296))+COS(RADIANS(G1300))*COS(RADIANS(E1296))*COS(RADIANS(P1286))))</f>
        <v>0</v>
      </c>
      <c r="Q1300" s="3">
        <f>IF(DEGREES(ACOS(SIN(RADIANS(G1300))*SIN(RADIANS(E1296))+COS(RADIANS(G1300))*COS(RADIANS(E1296))*COS(RADIANS(Q1286))))&gt;90,0,$F$4*$F$5/E1295^2*(SIN(RADIANS(G1300))*SIN(RADIANS(E1296))+COS(RADIANS(G1300))*COS(RADIANS(E1296))*COS(RADIANS(Q1286))))</f>
        <v>0</v>
      </c>
      <c r="R1300" s="3" t="e">
        <f>IF(DEGREES(ACOS(SIN(RADIANS(G1300))*SIN(RADIANS(E1296))+COS(RADIANS(G1300))*COS(RADIANS(E1296))*COS(RADIANS(R1286))))&gt;90,0,$F$4*$F$5/E1295^2*(SIN(RADIANS(G1300))*SIN(RADIANS(E1296))+COS(RADIANS(G1300))*COS(RADIANS(E1296))*COS(RADIANS(R1286))))</f>
        <v>#DIV/0!</v>
      </c>
      <c r="S1300" s="3" t="e">
        <f>IF(DEGREES(ACOS(SIN(RADIANS(G1300))*SIN(RADIANS(E1296))+COS(RADIANS(G1300))*COS(RADIANS(E1296))*COS(RADIANS(S1286))))&gt;90,0,$F$4*$F$5/E1295^2*(SIN(RADIANS(G1300))*SIN(RADIANS(E1296))+COS(RADIANS(G1300))*COS(RADIANS(E1296))*COS(RADIANS(S1286))))</f>
        <v>#DIV/0!</v>
      </c>
      <c r="T1300" s="3" t="e">
        <f>IF(DEGREES(ACOS(SIN(RADIANS(G1300))*SIN(RADIANS(E1296))+COS(RADIANS(G1300))*COS(RADIANS(E1296))*COS(RADIANS(T1286))))&gt;90,0,$F$4*$F$5/E1295^2*(SIN(RADIANS(G1300))*SIN(RADIANS(E1296))+COS(RADIANS(G1300))*COS(RADIANS(E1296))*COS(RADIANS(T1286))))</f>
        <v>#DIV/0!</v>
      </c>
      <c r="U1300" s="3" t="e">
        <f>IF(DEGREES(ACOS(SIN(RADIANS(G1300))*SIN(RADIANS(E1296))+COS(RADIANS(G1300))*COS(RADIANS(E1296))*COS(RADIANS(U1286))))&gt;90,0,$F$4*$F$5/E1295^2*(SIN(RADIANS(G1300))*SIN(RADIANS(E1296))+COS(RADIANS(G1300))*COS(RADIANS(E1296))*COS(RADIANS(U1286))))</f>
        <v>#DIV/0!</v>
      </c>
      <c r="V1300" s="3" t="e">
        <f>IF(DEGREES(ACOS(SIN(RADIANS(G1300))*SIN(RADIANS(E1296))+COS(RADIANS(G1300))*COS(RADIANS(E1296))*COS(RADIANS(V1286))))&gt;90,0,$F$4*$F$5/E1295^2*(SIN(RADIANS(G1300))*SIN(RADIANS(E1296))+COS(RADIANS(G1300))*COS(RADIANS(E1296))*COS(RADIANS(V1286))))</f>
        <v>#DIV/0!</v>
      </c>
      <c r="W1300" s="3" t="e">
        <f>IF(DEGREES(ACOS(SIN(RADIANS(G1300))*SIN(RADIANS(E1296))+COS(RADIANS(G1300))*COS(RADIANS(E1296))*COS(RADIANS(W1286))))&gt;90,0,$F$4*$F$5/E1295^2*(SIN(RADIANS(G1300))*SIN(RADIANS(E1296))+COS(RADIANS(G1300))*COS(RADIANS(E1296))*COS(RADIANS(W1286))))</f>
        <v>#DIV/0!</v>
      </c>
      <c r="X1300" s="3" t="e">
        <f>IF(DEGREES(ACOS(SIN(RADIANS(G1300))*SIN(RADIANS(E1296))+COS(RADIANS(G1300))*COS(RADIANS(E1296))*COS(RADIANS(X1286))))&gt;90,0,$F$4*$F$5/E1295^2*(SIN(RADIANS(G1300))*SIN(RADIANS(E1296))+COS(RADIANS(G1300))*COS(RADIANS(E1296))*COS(RADIANS(X1286))))</f>
        <v>#DIV/0!</v>
      </c>
      <c r="Y1300" s="3" t="e">
        <f>IF(DEGREES(ACOS(SIN(RADIANS(G1300))*SIN(RADIANS(E1296))+COS(RADIANS(G1300))*COS(RADIANS(E1296))*COS(RADIANS(Y1286))))&gt;90,0,$F$4*$F$5/E1295^2*(SIN(RADIANS(G1300))*SIN(RADIANS(E1296))+COS(RADIANS(G1300))*COS(RADIANS(E1296))*COS(RADIANS(Y1286))))</f>
        <v>#DIV/0!</v>
      </c>
      <c r="Z1300" s="3" t="e">
        <f>IF(DEGREES(ACOS(SIN(RADIANS(G1300))*SIN(RADIANS(E1296))+COS(RADIANS(G1300))*COS(RADIANS(E1296))*COS(RADIANS(Z1286))))&gt;90,0,$F$4*$F$5/E1295^2*(SIN(RADIANS(G1300))*SIN(RADIANS(E1296))+COS(RADIANS(G1300))*COS(RADIANS(E1296))*COS(RADIANS(Z1286))))</f>
        <v>#DIV/0!</v>
      </c>
      <c r="AA1300" s="3" t="e">
        <f>IF(DEGREES(ACOS(SIN(RADIANS(G1300))*SIN(RADIANS(E1296))+COS(RADIANS(G1300))*COS(RADIANS(E1296))*COS(RADIANS(AA1286))))&gt;90,0,$F$4*$F$5/E1295^2*(SIN(RADIANS(G1300))*SIN(RADIANS(E1296))+COS(RADIANS(G1300))*COS(RADIANS(E1296))*COS(RADIANS(AA1286))))</f>
        <v>#DIV/0!</v>
      </c>
      <c r="AB1300" s="3" t="e">
        <f>IF(DEGREES(ACOS(SIN(RADIANS(G1300))*SIN(RADIANS(E1296))+COS(RADIANS(G1300))*COS(RADIANS(E1296))*COS(RADIANS(AB1286))))&gt;90,0,$F$4*$F$5/E1295^2*(SIN(RADIANS(G1300))*SIN(RADIANS(E1296))+COS(RADIANS(G1300))*COS(RADIANS(E1296))*COS(RADIANS(AB1286))))</f>
        <v>#DIV/0!</v>
      </c>
      <c r="AC1300" s="3" t="e">
        <f>IF(DEGREES(ACOS(SIN(RADIANS(G1300))*SIN(RADIANS(E1296))+COS(RADIANS(G1300))*COS(RADIANS(E1296))*COS(RADIANS(AC1286))))&gt;90,0,$F$4*$F$5/E1295^2*(SIN(RADIANS(G1300))*SIN(RADIANS(E1296))+COS(RADIANS(G1300))*COS(RADIANS(E1296))*COS(RADIANS(AC1286))))</f>
        <v>#DIV/0!</v>
      </c>
      <c r="AD1300" s="3" t="e">
        <f>IF(DEGREES(ACOS(SIN(RADIANS(G1300))*SIN(RADIANS(E1296))+COS(RADIANS(G1300))*COS(RADIANS(E1296))*COS(RADIANS(AD1286))))&gt;90,0,$F$4*$F$5/E1295^2*(SIN(RADIANS(G1300))*SIN(RADIANS(E1296))+COS(RADIANS(G1300))*COS(RADIANS(E1296))*COS(RADIANS(AD1286))))</f>
        <v>#DIV/0!</v>
      </c>
      <c r="AE1300" s="3" t="e">
        <f>IF(DEGREES(ACOS(SIN(RADIANS(G1300))*SIN(RADIANS(E1296))+COS(RADIANS(G1300))*COS(RADIANS(E1296))*COS(RADIANS(AE1286))))&gt;90,0,$F$4*$F$5/E1295^2*(SIN(RADIANS(G1300))*SIN(RADIANS(E1296))+COS(RADIANS(G1300))*COS(RADIANS(E1296))*COS(RADIANS(AE1286))))</f>
        <v>#DIV/0!</v>
      </c>
      <c r="AF1300" s="3" t="e">
        <f>IF(DEGREES(ACOS(SIN(RADIANS(G1300))*SIN(RADIANS(E1296))+COS(RADIANS(G1300))*COS(RADIANS(E1296))*COS(RADIANS(AF1286))))&gt;90,0,$F$4*$F$5/E1295^2*(SIN(RADIANS(G1300))*SIN(RADIANS(E1296))+COS(RADIANS(G1300))*COS(RADIANS(E1296))*COS(RADIANS(AF1286))))</f>
        <v>#DIV/0!</v>
      </c>
      <c r="AG1300" s="3" t="e">
        <f>IF(DEGREES(ACOS(SIN(RADIANS(G1300))*SIN(RADIANS(E1296))+COS(RADIANS(G1300))*COS(RADIANS(E1296))*COS(RADIANS(AG1286))))&gt;90,0,$F$4*$F$5/E1295^2*(SIN(RADIANS(G1300))*SIN(RADIANS(E1296))+COS(RADIANS(G1300))*COS(RADIANS(E1296))*COS(RADIANS(AG1286))))</f>
        <v>#DIV/0!</v>
      </c>
      <c r="AH1300" s="3" t="e">
        <f>IF(DEGREES(ACOS(SIN(RADIANS(G1300))*SIN(RADIANS(E1296))+COS(RADIANS(G1300))*COS(RADIANS(E1296))*COS(RADIANS(AH1286))))&gt;90,0,$F$4*$F$5/E1295^2*(SIN(RADIANS(G1300))*SIN(RADIANS(E1296))+COS(RADIANS(G1300))*COS(RADIANS(E1296))*COS(RADIANS(AH1286))))</f>
        <v>#DIV/0!</v>
      </c>
      <c r="AI1300" s="3" t="e">
        <f>IF(DEGREES(ACOS(SIN(RADIANS(G1300))*SIN(RADIANS(E1296))+COS(RADIANS(G1300))*COS(RADIANS(E1296))*COS(RADIANS(AI1286))))&gt;90,0,$F$4*$F$5/E1295^2*(SIN(RADIANS(G1300))*SIN(RADIANS(E1296))+COS(RADIANS(G1300))*COS(RADIANS(E1296))*COS(RADIANS(AI1286))))</f>
        <v>#DIV/0!</v>
      </c>
      <c r="AJ1300" s="3" t="e">
        <f>IF(DEGREES(ACOS(SIN(RADIANS(G1300))*SIN(RADIANS(E1296))+COS(RADIANS(G1300))*COS(RADIANS(E1296))*COS(RADIANS(AJ1286))))&gt;90,0,$F$4*$F$5/E1295^2*(SIN(RADIANS(G1300))*SIN(RADIANS(E1296))+COS(RADIANS(G1300))*COS(RADIANS(E1296))*COS(RADIANS(AJ1286))))</f>
        <v>#DIV/0!</v>
      </c>
      <c r="AK1300" s="3">
        <f>IF(DEGREES(ACOS(SIN(RADIANS(G1300))*SIN(RADIANS(E1296))+COS(RADIANS(G1300))*COS(RADIANS(E1296))*COS(RADIANS(AK1286))))&gt;90,0,$F$4*$F$5/E1295^2*(SIN(RADIANS(G1300))*SIN(RADIANS(E1296))+COS(RADIANS(G1300))*COS(RADIANS(E1296))*COS(RADIANS(AK1286))))</f>
        <v>0</v>
      </c>
      <c r="AL1300" s="3">
        <f>IF(DEGREES(ACOS(SIN(RADIANS(G1300))*SIN(RADIANS(E1296))+COS(RADIANS(G1300))*COS(RADIANS(E1296))*COS(RADIANS(AL1286))))&gt;90,0,$F$4*$F$5/E1295^2*(SIN(RADIANS(G1300))*SIN(RADIANS(E1296))+COS(RADIANS(G1300))*COS(RADIANS(E1296))*COS(RADIANS(AL1286))))</f>
        <v>0</v>
      </c>
      <c r="AM1300" s="3">
        <f>IF(DEGREES(ACOS(SIN(RADIANS(G1300))*SIN(RADIANS(E1296))+COS(RADIANS(G1300))*COS(RADIANS(E1296))*COS(RADIANS(AM1286))))&gt;90,0,$F$4*$F$5/E1295^2*(SIN(RADIANS(G1300))*SIN(RADIANS(E1296))+COS(RADIANS(G1300))*COS(RADIANS(E1296))*COS(RADIANS(AM1286))))</f>
        <v>0</v>
      </c>
      <c r="AN1300" s="3">
        <f>IF(DEGREES(ACOS(SIN(RADIANS(G1300))*SIN(RADIANS(E1296))+COS(RADIANS(G1300))*COS(RADIANS(E1296))*COS(RADIANS(AN1286))))&gt;90,0,$F$4*$F$5/E1295^2*(SIN(RADIANS(G1300))*SIN(RADIANS(E1296))+COS(RADIANS(G1300))*COS(RADIANS(E1296))*COS(RADIANS(AN1286))))</f>
        <v>0</v>
      </c>
      <c r="AO1300" s="3">
        <f>IF(DEGREES(ACOS(SIN(RADIANS(G1300))*SIN(RADIANS(E1296))+COS(RADIANS(G1300))*COS(RADIANS(E1296))*COS(RADIANS(AO1286))))&gt;90,0,$F$4*$F$5/E1295^2*(SIN(RADIANS(G1300))*SIN(RADIANS(E1296))+COS(RADIANS(G1300))*COS(RADIANS(E1296))*COS(RADIANS(AO1286))))</f>
        <v>0</v>
      </c>
      <c r="AP1300" s="3">
        <f>IF(DEGREES(ACOS(SIN(RADIANS(G1300))*SIN(RADIANS(E1296))+COS(RADIANS(G1300))*COS(RADIANS(E1296))*COS(RADIANS(AP1286))))&gt;90,0,$F$4*$F$5/E1295^2*(SIN(RADIANS(G1300))*SIN(RADIANS(E1296))+COS(RADIANS(G1300))*COS(RADIANS(E1296))*COS(RADIANS(AP1286))))</f>
        <v>0</v>
      </c>
      <c r="AQ1300" s="3">
        <f>IF(DEGREES(ACOS(SIN(RADIANS(G1300))*SIN(RADIANS(E1296))+COS(RADIANS(G1300))*COS(RADIANS(E1296))*COS(RADIANS(AQ1286))))&gt;90,0,$F$4*$F$5/E1295^2*(SIN(RADIANS(G1300))*SIN(RADIANS(E1296))+COS(RADIANS(G1300))*COS(RADIANS(E1296))*COS(RADIANS(AQ1286))))</f>
        <v>0</v>
      </c>
      <c r="AR1300" s="3">
        <f>IF(DEGREES(ACOS(SIN(RADIANS(G1300))*SIN(RADIANS(E1296))+COS(RADIANS(G1300))*COS(RADIANS(E1296))*COS(RADIANS(AR1286))))&gt;90,0,$F$4*$F$5/E1295^2*(SIN(RADIANS(G1300))*SIN(RADIANS(E1296))+COS(RADIANS(G1300))*COS(RADIANS(E1296))*COS(RADIANS(AR1286))))</f>
        <v>0</v>
      </c>
    </row>
    <row r="1301" spans="2:44" ht="15.75" customHeight="1" x14ac:dyDescent="0.2">
      <c r="G1301" s="3">
        <v>-40</v>
      </c>
      <c r="I1301" s="3">
        <f>IF(DEGREES(ACOS(SIN(RADIANS(G1301))*SIN(RADIANS(E1296))+COS(RADIANS(G1301))*COS(RADIANS(E1296))*COS(RADIANS(I1286))))&gt;90,0,$F$4*$F$5/E1295^2*(SIN(RADIANS(G1301))*SIN(RADIANS(E1296))+COS(RADIANS(G1301))*COS(RADIANS(E1296))*COS(RADIANS(I1286))))</f>
        <v>0</v>
      </c>
      <c r="J1301" s="3">
        <f>IF(DEGREES(ACOS(SIN(RADIANS(G1301))*SIN(RADIANS(E1296))+COS(RADIANS(G1301))*COS(RADIANS(E1296))*COS(RADIANS(J1286))))&gt;90,0,$F$4*$F$5/E1295^2*(SIN(RADIANS(G1301))*SIN(RADIANS(E1296))+COS(RADIANS(G1301))*COS(RADIANS(E1296))*COS(RADIANS(J1286))))</f>
        <v>0</v>
      </c>
      <c r="K1301" s="3">
        <f>IF(DEGREES(ACOS(SIN(RADIANS(G1301))*SIN(RADIANS(E1296))+COS(RADIANS(G1301))*COS(RADIANS(E1296))*COS(RADIANS(K1286))))&gt;90,0,$F$4*$F$5/E1295^2*(SIN(RADIANS(G1301))*SIN(RADIANS(E1296))+COS(RADIANS(G1301))*COS(RADIANS(E1296))*COS(RADIANS(K1286))))</f>
        <v>0</v>
      </c>
      <c r="L1301" s="3">
        <f>IF(DEGREES(ACOS(SIN(RADIANS(G1301))*SIN(RADIANS(E1296))+COS(RADIANS(G1301))*COS(RADIANS(E1296))*COS(RADIANS(L1286))))&gt;90,0,$F$4*$F$5/E1295^2*(SIN(RADIANS(G1301))*SIN(RADIANS(E1296))+COS(RADIANS(G1301))*COS(RADIANS(E1296))*COS(RADIANS(L1286))))</f>
        <v>0</v>
      </c>
      <c r="M1301" s="3">
        <f>IF(DEGREES(ACOS(SIN(RADIANS(G1301))*SIN(RADIANS(E1296))+COS(RADIANS(G1301))*COS(RADIANS(E1296))*COS(RADIANS(M1286))))&gt;90,0,$F$4*$F$5/E1295^2*(SIN(RADIANS(G1301))*SIN(RADIANS(E1296))+COS(RADIANS(G1301))*COS(RADIANS(E1296))*COS(RADIANS(M1286))))</f>
        <v>0</v>
      </c>
      <c r="N1301" s="3">
        <f>IF(DEGREES(ACOS(SIN(RADIANS(G1301))*SIN(RADIANS(E1296))+COS(RADIANS(G1301))*COS(RADIANS(E1296))*COS(RADIANS(N1286))))&gt;90,0,$F$4*$F$5/E1295^2*(SIN(RADIANS(G1301))*SIN(RADIANS(E1296))+COS(RADIANS(G1301))*COS(RADIANS(E1296))*COS(RADIANS(N1286))))</f>
        <v>0</v>
      </c>
      <c r="O1301" s="3">
        <f>IF(DEGREES(ACOS(SIN(RADIANS(G1301))*SIN(RADIANS(E1296))+COS(RADIANS(G1301))*COS(RADIANS(E1296))*COS(RADIANS(O1286))))&gt;90,0,$F$4*$F$5/E1295^2*(SIN(RADIANS(G1301))*SIN(RADIANS(E1296))+COS(RADIANS(G1301))*COS(RADIANS(E1296))*COS(RADIANS(O1286))))</f>
        <v>0</v>
      </c>
      <c r="P1301" s="3">
        <f>IF(DEGREES(ACOS(SIN(RADIANS(G1301))*SIN(RADIANS(E1296))+COS(RADIANS(G1301))*COS(RADIANS(E1296))*COS(RADIANS(P1286))))&gt;90,0,$F$4*$F$5/E1295^2*(SIN(RADIANS(G1301))*SIN(RADIANS(E1296))+COS(RADIANS(G1301))*COS(RADIANS(E1296))*COS(RADIANS(P1286))))</f>
        <v>0</v>
      </c>
      <c r="Q1301" s="3">
        <f>IF(DEGREES(ACOS(SIN(RADIANS(G1301))*SIN(RADIANS(E1296))+COS(RADIANS(G1301))*COS(RADIANS(E1296))*COS(RADIANS(Q1286))))&gt;90,0,$F$4*$F$5/E1295^2*(SIN(RADIANS(G1301))*SIN(RADIANS(E1296))+COS(RADIANS(G1301))*COS(RADIANS(E1296))*COS(RADIANS(Q1286))))</f>
        <v>0</v>
      </c>
      <c r="R1301" s="3" t="e">
        <f>IF(DEGREES(ACOS(SIN(RADIANS(G1301))*SIN(RADIANS(E1296))+COS(RADIANS(G1301))*COS(RADIANS(E1296))*COS(RADIANS(R1286))))&gt;90,0,$F$4*$F$5/E1295^2*(SIN(RADIANS(G1301))*SIN(RADIANS(E1296))+COS(RADIANS(G1301))*COS(RADIANS(E1296))*COS(RADIANS(R1286))))</f>
        <v>#DIV/0!</v>
      </c>
      <c r="S1301" s="3" t="e">
        <f>IF(DEGREES(ACOS(SIN(RADIANS(G1301))*SIN(RADIANS(E1296))+COS(RADIANS(G1301))*COS(RADIANS(E1296))*COS(RADIANS(S1286))))&gt;90,0,$F$4*$F$5/E1295^2*(SIN(RADIANS(G1301))*SIN(RADIANS(E1296))+COS(RADIANS(G1301))*COS(RADIANS(E1296))*COS(RADIANS(S1286))))</f>
        <v>#DIV/0!</v>
      </c>
      <c r="T1301" s="3" t="e">
        <f>IF(DEGREES(ACOS(SIN(RADIANS(G1301))*SIN(RADIANS(E1296))+COS(RADIANS(G1301))*COS(RADIANS(E1296))*COS(RADIANS(T1286))))&gt;90,0,$F$4*$F$5/E1295^2*(SIN(RADIANS(G1301))*SIN(RADIANS(E1296))+COS(RADIANS(G1301))*COS(RADIANS(E1296))*COS(RADIANS(T1286))))</f>
        <v>#DIV/0!</v>
      </c>
      <c r="U1301" s="3" t="e">
        <f>IF(DEGREES(ACOS(SIN(RADIANS(G1301))*SIN(RADIANS(E1296))+COS(RADIANS(G1301))*COS(RADIANS(E1296))*COS(RADIANS(U1286))))&gt;90,0,$F$4*$F$5/E1295^2*(SIN(RADIANS(G1301))*SIN(RADIANS(E1296))+COS(RADIANS(G1301))*COS(RADIANS(E1296))*COS(RADIANS(U1286))))</f>
        <v>#DIV/0!</v>
      </c>
      <c r="V1301" s="3" t="e">
        <f>IF(DEGREES(ACOS(SIN(RADIANS(G1301))*SIN(RADIANS(E1296))+COS(RADIANS(G1301))*COS(RADIANS(E1296))*COS(RADIANS(V1286))))&gt;90,0,$F$4*$F$5/E1295^2*(SIN(RADIANS(G1301))*SIN(RADIANS(E1296))+COS(RADIANS(G1301))*COS(RADIANS(E1296))*COS(RADIANS(V1286))))</f>
        <v>#DIV/0!</v>
      </c>
      <c r="W1301" s="3" t="e">
        <f>IF(DEGREES(ACOS(SIN(RADIANS(G1301))*SIN(RADIANS(E1296))+COS(RADIANS(G1301))*COS(RADIANS(E1296))*COS(RADIANS(W1286))))&gt;90,0,$F$4*$F$5/E1295^2*(SIN(RADIANS(G1301))*SIN(RADIANS(E1296))+COS(RADIANS(G1301))*COS(RADIANS(E1296))*COS(RADIANS(W1286))))</f>
        <v>#DIV/0!</v>
      </c>
      <c r="X1301" s="3" t="e">
        <f>IF(DEGREES(ACOS(SIN(RADIANS(G1301))*SIN(RADIANS(E1296))+COS(RADIANS(G1301))*COS(RADIANS(E1296))*COS(RADIANS(X1286))))&gt;90,0,$F$4*$F$5/E1295^2*(SIN(RADIANS(G1301))*SIN(RADIANS(E1296))+COS(RADIANS(G1301))*COS(RADIANS(E1296))*COS(RADIANS(X1286))))</f>
        <v>#DIV/0!</v>
      </c>
      <c r="Y1301" s="3" t="e">
        <f>IF(DEGREES(ACOS(SIN(RADIANS(G1301))*SIN(RADIANS(E1296))+COS(RADIANS(G1301))*COS(RADIANS(E1296))*COS(RADIANS(Y1286))))&gt;90,0,$F$4*$F$5/E1295^2*(SIN(RADIANS(G1301))*SIN(RADIANS(E1296))+COS(RADIANS(G1301))*COS(RADIANS(E1296))*COS(RADIANS(Y1286))))</f>
        <v>#DIV/0!</v>
      </c>
      <c r="Z1301" s="3" t="e">
        <f>IF(DEGREES(ACOS(SIN(RADIANS(G1301))*SIN(RADIANS(E1296))+COS(RADIANS(G1301))*COS(RADIANS(E1296))*COS(RADIANS(Z1286))))&gt;90,0,$F$4*$F$5/E1295^2*(SIN(RADIANS(G1301))*SIN(RADIANS(E1296))+COS(RADIANS(G1301))*COS(RADIANS(E1296))*COS(RADIANS(Z1286))))</f>
        <v>#DIV/0!</v>
      </c>
      <c r="AA1301" s="3" t="e">
        <f>IF(DEGREES(ACOS(SIN(RADIANS(G1301))*SIN(RADIANS(E1296))+COS(RADIANS(G1301))*COS(RADIANS(E1296))*COS(RADIANS(AA1286))))&gt;90,0,$F$4*$F$5/E1295^2*(SIN(RADIANS(G1301))*SIN(RADIANS(E1296))+COS(RADIANS(G1301))*COS(RADIANS(E1296))*COS(RADIANS(AA1286))))</f>
        <v>#DIV/0!</v>
      </c>
      <c r="AB1301" s="3" t="e">
        <f>IF(DEGREES(ACOS(SIN(RADIANS(G1301))*SIN(RADIANS(E1296))+COS(RADIANS(G1301))*COS(RADIANS(E1296))*COS(RADIANS(AB1286))))&gt;90,0,$F$4*$F$5/E1295^2*(SIN(RADIANS(G1301))*SIN(RADIANS(E1296))+COS(RADIANS(G1301))*COS(RADIANS(E1296))*COS(RADIANS(AB1286))))</f>
        <v>#DIV/0!</v>
      </c>
      <c r="AC1301" s="3" t="e">
        <f>IF(DEGREES(ACOS(SIN(RADIANS(G1301))*SIN(RADIANS(E1296))+COS(RADIANS(G1301))*COS(RADIANS(E1296))*COS(RADIANS(AC1286))))&gt;90,0,$F$4*$F$5/E1295^2*(SIN(RADIANS(G1301))*SIN(RADIANS(E1296))+COS(RADIANS(G1301))*COS(RADIANS(E1296))*COS(RADIANS(AC1286))))</f>
        <v>#DIV/0!</v>
      </c>
      <c r="AD1301" s="3" t="e">
        <f>IF(DEGREES(ACOS(SIN(RADIANS(G1301))*SIN(RADIANS(E1296))+COS(RADIANS(G1301))*COS(RADIANS(E1296))*COS(RADIANS(AD1286))))&gt;90,0,$F$4*$F$5/E1295^2*(SIN(RADIANS(G1301))*SIN(RADIANS(E1296))+COS(RADIANS(G1301))*COS(RADIANS(E1296))*COS(RADIANS(AD1286))))</f>
        <v>#DIV/0!</v>
      </c>
      <c r="AE1301" s="3" t="e">
        <f>IF(DEGREES(ACOS(SIN(RADIANS(G1301))*SIN(RADIANS(E1296))+COS(RADIANS(G1301))*COS(RADIANS(E1296))*COS(RADIANS(AE1286))))&gt;90,0,$F$4*$F$5/E1295^2*(SIN(RADIANS(G1301))*SIN(RADIANS(E1296))+COS(RADIANS(G1301))*COS(RADIANS(E1296))*COS(RADIANS(AE1286))))</f>
        <v>#DIV/0!</v>
      </c>
      <c r="AF1301" s="3" t="e">
        <f>IF(DEGREES(ACOS(SIN(RADIANS(G1301))*SIN(RADIANS(E1296))+COS(RADIANS(G1301))*COS(RADIANS(E1296))*COS(RADIANS(AF1286))))&gt;90,0,$F$4*$F$5/E1295^2*(SIN(RADIANS(G1301))*SIN(RADIANS(E1296))+COS(RADIANS(G1301))*COS(RADIANS(E1296))*COS(RADIANS(AF1286))))</f>
        <v>#DIV/0!</v>
      </c>
      <c r="AG1301" s="3" t="e">
        <f>IF(DEGREES(ACOS(SIN(RADIANS(G1301))*SIN(RADIANS(E1296))+COS(RADIANS(G1301))*COS(RADIANS(E1296))*COS(RADIANS(AG1286))))&gt;90,0,$F$4*$F$5/E1295^2*(SIN(RADIANS(G1301))*SIN(RADIANS(E1296))+COS(RADIANS(G1301))*COS(RADIANS(E1296))*COS(RADIANS(AG1286))))</f>
        <v>#DIV/0!</v>
      </c>
      <c r="AH1301" s="3" t="e">
        <f>IF(DEGREES(ACOS(SIN(RADIANS(G1301))*SIN(RADIANS(E1296))+COS(RADIANS(G1301))*COS(RADIANS(E1296))*COS(RADIANS(AH1286))))&gt;90,0,$F$4*$F$5/E1295^2*(SIN(RADIANS(G1301))*SIN(RADIANS(E1296))+COS(RADIANS(G1301))*COS(RADIANS(E1296))*COS(RADIANS(AH1286))))</f>
        <v>#DIV/0!</v>
      </c>
      <c r="AI1301" s="3" t="e">
        <f>IF(DEGREES(ACOS(SIN(RADIANS(G1301))*SIN(RADIANS(E1296))+COS(RADIANS(G1301))*COS(RADIANS(E1296))*COS(RADIANS(AI1286))))&gt;90,0,$F$4*$F$5/E1295^2*(SIN(RADIANS(G1301))*SIN(RADIANS(E1296))+COS(RADIANS(G1301))*COS(RADIANS(E1296))*COS(RADIANS(AI1286))))</f>
        <v>#DIV/0!</v>
      </c>
      <c r="AJ1301" s="3" t="e">
        <f>IF(DEGREES(ACOS(SIN(RADIANS(G1301))*SIN(RADIANS(E1296))+COS(RADIANS(G1301))*COS(RADIANS(E1296))*COS(RADIANS(AJ1286))))&gt;90,0,$F$4*$F$5/E1295^2*(SIN(RADIANS(G1301))*SIN(RADIANS(E1296))+COS(RADIANS(G1301))*COS(RADIANS(E1296))*COS(RADIANS(AJ1286))))</f>
        <v>#DIV/0!</v>
      </c>
      <c r="AK1301" s="3">
        <f>IF(DEGREES(ACOS(SIN(RADIANS(G1301))*SIN(RADIANS(E1296))+COS(RADIANS(G1301))*COS(RADIANS(E1296))*COS(RADIANS(AK1286))))&gt;90,0,$F$4*$F$5/E1295^2*(SIN(RADIANS(G1301))*SIN(RADIANS(E1296))+COS(RADIANS(G1301))*COS(RADIANS(E1296))*COS(RADIANS(AK1286))))</f>
        <v>0</v>
      </c>
      <c r="AL1301" s="3">
        <f>IF(DEGREES(ACOS(SIN(RADIANS(G1301))*SIN(RADIANS(E1296))+COS(RADIANS(G1301))*COS(RADIANS(E1296))*COS(RADIANS(AL1286))))&gt;90,0,$F$4*$F$5/E1295^2*(SIN(RADIANS(G1301))*SIN(RADIANS(E1296))+COS(RADIANS(G1301))*COS(RADIANS(E1296))*COS(RADIANS(AL1286))))</f>
        <v>0</v>
      </c>
      <c r="AM1301" s="3">
        <f>IF(DEGREES(ACOS(SIN(RADIANS(G1301))*SIN(RADIANS(E1296))+COS(RADIANS(G1301))*COS(RADIANS(E1296))*COS(RADIANS(AM1286))))&gt;90,0,$F$4*$F$5/E1295^2*(SIN(RADIANS(G1301))*SIN(RADIANS(E1296))+COS(RADIANS(G1301))*COS(RADIANS(E1296))*COS(RADIANS(AM1286))))</f>
        <v>0</v>
      </c>
      <c r="AN1301" s="3">
        <f>IF(DEGREES(ACOS(SIN(RADIANS(G1301))*SIN(RADIANS(E1296))+COS(RADIANS(G1301))*COS(RADIANS(E1296))*COS(RADIANS(AN1286))))&gt;90,0,$F$4*$F$5/E1295^2*(SIN(RADIANS(G1301))*SIN(RADIANS(E1296))+COS(RADIANS(G1301))*COS(RADIANS(E1296))*COS(RADIANS(AN1286))))</f>
        <v>0</v>
      </c>
      <c r="AO1301" s="3">
        <f>IF(DEGREES(ACOS(SIN(RADIANS(G1301))*SIN(RADIANS(E1296))+COS(RADIANS(G1301))*COS(RADIANS(E1296))*COS(RADIANS(AO1286))))&gt;90,0,$F$4*$F$5/E1295^2*(SIN(RADIANS(G1301))*SIN(RADIANS(E1296))+COS(RADIANS(G1301))*COS(RADIANS(E1296))*COS(RADIANS(AO1286))))</f>
        <v>0</v>
      </c>
      <c r="AP1301" s="3">
        <f>IF(DEGREES(ACOS(SIN(RADIANS(G1301))*SIN(RADIANS(E1296))+COS(RADIANS(G1301))*COS(RADIANS(E1296))*COS(RADIANS(AP1286))))&gt;90,0,$F$4*$F$5/E1295^2*(SIN(RADIANS(G1301))*SIN(RADIANS(E1296))+COS(RADIANS(G1301))*COS(RADIANS(E1296))*COS(RADIANS(AP1286))))</f>
        <v>0</v>
      </c>
      <c r="AQ1301" s="3">
        <f>IF(DEGREES(ACOS(SIN(RADIANS(G1301))*SIN(RADIANS(E1296))+COS(RADIANS(G1301))*COS(RADIANS(E1296))*COS(RADIANS(AQ1286))))&gt;90,0,$F$4*$F$5/E1295^2*(SIN(RADIANS(G1301))*SIN(RADIANS(E1296))+COS(RADIANS(G1301))*COS(RADIANS(E1296))*COS(RADIANS(AQ1286))))</f>
        <v>0</v>
      </c>
      <c r="AR1301" s="3">
        <f>IF(DEGREES(ACOS(SIN(RADIANS(G1301))*SIN(RADIANS(E1296))+COS(RADIANS(G1301))*COS(RADIANS(E1296))*COS(RADIANS(AR1286))))&gt;90,0,$F$4*$F$5/E1295^2*(SIN(RADIANS(G1301))*SIN(RADIANS(E1296))+COS(RADIANS(G1301))*COS(RADIANS(E1296))*COS(RADIANS(AR1286))))</f>
        <v>0</v>
      </c>
    </row>
    <row r="1302" spans="2:44" ht="15.75" customHeight="1" x14ac:dyDescent="0.2">
      <c r="G1302" s="3">
        <v>-50</v>
      </c>
      <c r="I1302" s="3">
        <f>IF(DEGREES(ACOS(SIN(RADIANS(G1302))*SIN(RADIANS(E1296))+COS(RADIANS(G1302))*COS(RADIANS(E1296))*COS(RADIANS(I1286))))&gt;90,0,$F$4*$F$5/E1295^2*(SIN(RADIANS(G1302))*SIN(RADIANS(E1296))+COS(RADIANS(G1302))*COS(RADIANS(E1296))*COS(RADIANS(I1286))))</f>
        <v>0</v>
      </c>
      <c r="J1302" s="3">
        <f>IF(DEGREES(ACOS(SIN(RADIANS(G1302))*SIN(RADIANS(E1296))+COS(RADIANS(G1302))*COS(RADIANS(E1296))*COS(RADIANS(J1286))))&gt;90,0,$F$4*$F$5/E1295^2*(SIN(RADIANS(G1302))*SIN(RADIANS(E1296))+COS(RADIANS(G1302))*COS(RADIANS(E1296))*COS(RADIANS(J1286))))</f>
        <v>0</v>
      </c>
      <c r="K1302" s="3">
        <f>IF(DEGREES(ACOS(SIN(RADIANS(G1302))*SIN(RADIANS(E1296))+COS(RADIANS(G1302))*COS(RADIANS(E1296))*COS(RADIANS(K1286))))&gt;90,0,$F$4*$F$5/E1295^2*(SIN(RADIANS(G1302))*SIN(RADIANS(E1296))+COS(RADIANS(G1302))*COS(RADIANS(E1296))*COS(RADIANS(K1286))))</f>
        <v>0</v>
      </c>
      <c r="L1302" s="3">
        <f>IF(DEGREES(ACOS(SIN(RADIANS(G1302))*SIN(RADIANS(E1296))+COS(RADIANS(G1302))*COS(RADIANS(E1296))*COS(RADIANS(L1286))))&gt;90,0,$F$4*$F$5/E1295^2*(SIN(RADIANS(G1302))*SIN(RADIANS(E1296))+COS(RADIANS(G1302))*COS(RADIANS(E1296))*COS(RADIANS(L1286))))</f>
        <v>0</v>
      </c>
      <c r="M1302" s="3">
        <f>IF(DEGREES(ACOS(SIN(RADIANS(G1302))*SIN(RADIANS(E1296))+COS(RADIANS(G1302))*COS(RADIANS(E1296))*COS(RADIANS(M1286))))&gt;90,0,$F$4*$F$5/E1295^2*(SIN(RADIANS(G1302))*SIN(RADIANS(E1296))+COS(RADIANS(G1302))*COS(RADIANS(E1296))*COS(RADIANS(M1286))))</f>
        <v>0</v>
      </c>
      <c r="N1302" s="3">
        <f>IF(DEGREES(ACOS(SIN(RADIANS(G1302))*SIN(RADIANS(E1296))+COS(RADIANS(G1302))*COS(RADIANS(E1296))*COS(RADIANS(N1286))))&gt;90,0,$F$4*$F$5/E1295^2*(SIN(RADIANS(G1302))*SIN(RADIANS(E1296))+COS(RADIANS(G1302))*COS(RADIANS(E1296))*COS(RADIANS(N1286))))</f>
        <v>0</v>
      </c>
      <c r="O1302" s="3">
        <f>IF(DEGREES(ACOS(SIN(RADIANS(G1302))*SIN(RADIANS(E1296))+COS(RADIANS(G1302))*COS(RADIANS(E1296))*COS(RADIANS(O1286))))&gt;90,0,$F$4*$F$5/E1295^2*(SIN(RADIANS(G1302))*SIN(RADIANS(E1296))+COS(RADIANS(G1302))*COS(RADIANS(E1296))*COS(RADIANS(O1286))))</f>
        <v>0</v>
      </c>
      <c r="P1302" s="3">
        <f>IF(DEGREES(ACOS(SIN(RADIANS(G1302))*SIN(RADIANS(E1296))+COS(RADIANS(G1302))*COS(RADIANS(E1296))*COS(RADIANS(P1286))))&gt;90,0,$F$4*$F$5/E1295^2*(SIN(RADIANS(G1302))*SIN(RADIANS(E1296))+COS(RADIANS(G1302))*COS(RADIANS(E1296))*COS(RADIANS(P1286))))</f>
        <v>0</v>
      </c>
      <c r="Q1302" s="3">
        <f>IF(DEGREES(ACOS(SIN(RADIANS(G1302))*SIN(RADIANS(E1296))+COS(RADIANS(G1302))*COS(RADIANS(E1296))*COS(RADIANS(Q1286))))&gt;90,0,$F$4*$F$5/E1295^2*(SIN(RADIANS(G1302))*SIN(RADIANS(E1296))+COS(RADIANS(G1302))*COS(RADIANS(E1296))*COS(RADIANS(Q1286))))</f>
        <v>0</v>
      </c>
      <c r="R1302" s="3" t="e">
        <f>IF(DEGREES(ACOS(SIN(RADIANS(G1302))*SIN(RADIANS(E1296))+COS(RADIANS(G1302))*COS(RADIANS(E1296))*COS(RADIANS(R1286))))&gt;90,0,$F$4*$F$5/E1295^2*(SIN(RADIANS(G1302))*SIN(RADIANS(E1296))+COS(RADIANS(G1302))*COS(RADIANS(E1296))*COS(RADIANS(R1286))))</f>
        <v>#DIV/0!</v>
      </c>
      <c r="S1302" s="3" t="e">
        <f>IF(DEGREES(ACOS(SIN(RADIANS(G1302))*SIN(RADIANS(E1296))+COS(RADIANS(G1302))*COS(RADIANS(E1296))*COS(RADIANS(S1286))))&gt;90,0,$F$4*$F$5/E1295^2*(SIN(RADIANS(G1302))*SIN(RADIANS(E1296))+COS(RADIANS(G1302))*COS(RADIANS(E1296))*COS(RADIANS(S1286))))</f>
        <v>#DIV/0!</v>
      </c>
      <c r="T1302" s="3" t="e">
        <f>IF(DEGREES(ACOS(SIN(RADIANS(G1302))*SIN(RADIANS(E1296))+COS(RADIANS(G1302))*COS(RADIANS(E1296))*COS(RADIANS(T1286))))&gt;90,0,$F$4*$F$5/E1295^2*(SIN(RADIANS(G1302))*SIN(RADIANS(E1296))+COS(RADIANS(G1302))*COS(RADIANS(E1296))*COS(RADIANS(T1286))))</f>
        <v>#DIV/0!</v>
      </c>
      <c r="U1302" s="3" t="e">
        <f>IF(DEGREES(ACOS(SIN(RADIANS(G1302))*SIN(RADIANS(E1296))+COS(RADIANS(G1302))*COS(RADIANS(E1296))*COS(RADIANS(U1286))))&gt;90,0,$F$4*$F$5/E1295^2*(SIN(RADIANS(G1302))*SIN(RADIANS(E1296))+COS(RADIANS(G1302))*COS(RADIANS(E1296))*COS(RADIANS(U1286))))</f>
        <v>#DIV/0!</v>
      </c>
      <c r="V1302" s="3" t="e">
        <f>IF(DEGREES(ACOS(SIN(RADIANS(G1302))*SIN(RADIANS(E1296))+COS(RADIANS(G1302))*COS(RADIANS(E1296))*COS(RADIANS(V1286))))&gt;90,0,$F$4*$F$5/E1295^2*(SIN(RADIANS(G1302))*SIN(RADIANS(E1296))+COS(RADIANS(G1302))*COS(RADIANS(E1296))*COS(RADIANS(V1286))))</f>
        <v>#DIV/0!</v>
      </c>
      <c r="W1302" s="3" t="e">
        <f>IF(DEGREES(ACOS(SIN(RADIANS(G1302))*SIN(RADIANS(E1296))+COS(RADIANS(G1302))*COS(RADIANS(E1296))*COS(RADIANS(W1286))))&gt;90,0,$F$4*$F$5/E1295^2*(SIN(RADIANS(G1302))*SIN(RADIANS(E1296))+COS(RADIANS(G1302))*COS(RADIANS(E1296))*COS(RADIANS(W1286))))</f>
        <v>#DIV/0!</v>
      </c>
      <c r="X1302" s="3" t="e">
        <f>IF(DEGREES(ACOS(SIN(RADIANS(G1302))*SIN(RADIANS(E1296))+COS(RADIANS(G1302))*COS(RADIANS(E1296))*COS(RADIANS(X1286))))&gt;90,0,$F$4*$F$5/E1295^2*(SIN(RADIANS(G1302))*SIN(RADIANS(E1296))+COS(RADIANS(G1302))*COS(RADIANS(E1296))*COS(RADIANS(X1286))))</f>
        <v>#DIV/0!</v>
      </c>
      <c r="Y1302" s="3" t="e">
        <f>IF(DEGREES(ACOS(SIN(RADIANS(G1302))*SIN(RADIANS(E1296))+COS(RADIANS(G1302))*COS(RADIANS(E1296))*COS(RADIANS(Y1286))))&gt;90,0,$F$4*$F$5/E1295^2*(SIN(RADIANS(G1302))*SIN(RADIANS(E1296))+COS(RADIANS(G1302))*COS(RADIANS(E1296))*COS(RADIANS(Y1286))))</f>
        <v>#DIV/0!</v>
      </c>
      <c r="Z1302" s="3" t="e">
        <f>IF(DEGREES(ACOS(SIN(RADIANS(G1302))*SIN(RADIANS(E1296))+COS(RADIANS(G1302))*COS(RADIANS(E1296))*COS(RADIANS(Z1286))))&gt;90,0,$F$4*$F$5/E1295^2*(SIN(RADIANS(G1302))*SIN(RADIANS(E1296))+COS(RADIANS(G1302))*COS(RADIANS(E1296))*COS(RADIANS(Z1286))))</f>
        <v>#DIV/0!</v>
      </c>
      <c r="AA1302" s="3" t="e">
        <f>IF(DEGREES(ACOS(SIN(RADIANS(G1302))*SIN(RADIANS(E1296))+COS(RADIANS(G1302))*COS(RADIANS(E1296))*COS(RADIANS(AA1286))))&gt;90,0,$F$4*$F$5/E1295^2*(SIN(RADIANS(G1302))*SIN(RADIANS(E1296))+COS(RADIANS(G1302))*COS(RADIANS(E1296))*COS(RADIANS(AA1286))))</f>
        <v>#DIV/0!</v>
      </c>
      <c r="AB1302" s="3" t="e">
        <f>IF(DEGREES(ACOS(SIN(RADIANS(G1302))*SIN(RADIANS(E1296))+COS(RADIANS(G1302))*COS(RADIANS(E1296))*COS(RADIANS(AB1286))))&gt;90,0,$F$4*$F$5/E1295^2*(SIN(RADIANS(G1302))*SIN(RADIANS(E1296))+COS(RADIANS(G1302))*COS(RADIANS(E1296))*COS(RADIANS(AB1286))))</f>
        <v>#DIV/0!</v>
      </c>
      <c r="AC1302" s="3" t="e">
        <f>IF(DEGREES(ACOS(SIN(RADIANS(G1302))*SIN(RADIANS(E1296))+COS(RADIANS(G1302))*COS(RADIANS(E1296))*COS(RADIANS(AC1286))))&gt;90,0,$F$4*$F$5/E1295^2*(SIN(RADIANS(G1302))*SIN(RADIANS(E1296))+COS(RADIANS(G1302))*COS(RADIANS(E1296))*COS(RADIANS(AC1286))))</f>
        <v>#DIV/0!</v>
      </c>
      <c r="AD1302" s="3" t="e">
        <f>IF(DEGREES(ACOS(SIN(RADIANS(G1302))*SIN(RADIANS(E1296))+COS(RADIANS(G1302))*COS(RADIANS(E1296))*COS(RADIANS(AD1286))))&gt;90,0,$F$4*$F$5/E1295^2*(SIN(RADIANS(G1302))*SIN(RADIANS(E1296))+COS(RADIANS(G1302))*COS(RADIANS(E1296))*COS(RADIANS(AD1286))))</f>
        <v>#DIV/0!</v>
      </c>
      <c r="AE1302" s="3" t="e">
        <f>IF(DEGREES(ACOS(SIN(RADIANS(G1302))*SIN(RADIANS(E1296))+COS(RADIANS(G1302))*COS(RADIANS(E1296))*COS(RADIANS(AE1286))))&gt;90,0,$F$4*$F$5/E1295^2*(SIN(RADIANS(G1302))*SIN(RADIANS(E1296))+COS(RADIANS(G1302))*COS(RADIANS(E1296))*COS(RADIANS(AE1286))))</f>
        <v>#DIV/0!</v>
      </c>
      <c r="AF1302" s="3" t="e">
        <f>IF(DEGREES(ACOS(SIN(RADIANS(G1302))*SIN(RADIANS(E1296))+COS(RADIANS(G1302))*COS(RADIANS(E1296))*COS(RADIANS(AF1286))))&gt;90,0,$F$4*$F$5/E1295^2*(SIN(RADIANS(G1302))*SIN(RADIANS(E1296))+COS(RADIANS(G1302))*COS(RADIANS(E1296))*COS(RADIANS(AF1286))))</f>
        <v>#DIV/0!</v>
      </c>
      <c r="AG1302" s="3" t="e">
        <f>IF(DEGREES(ACOS(SIN(RADIANS(G1302))*SIN(RADIANS(E1296))+COS(RADIANS(G1302))*COS(RADIANS(E1296))*COS(RADIANS(AG1286))))&gt;90,0,$F$4*$F$5/E1295^2*(SIN(RADIANS(G1302))*SIN(RADIANS(E1296))+COS(RADIANS(G1302))*COS(RADIANS(E1296))*COS(RADIANS(AG1286))))</f>
        <v>#DIV/0!</v>
      </c>
      <c r="AH1302" s="3" t="e">
        <f>IF(DEGREES(ACOS(SIN(RADIANS(G1302))*SIN(RADIANS(E1296))+COS(RADIANS(G1302))*COS(RADIANS(E1296))*COS(RADIANS(AH1286))))&gt;90,0,$F$4*$F$5/E1295^2*(SIN(RADIANS(G1302))*SIN(RADIANS(E1296))+COS(RADIANS(G1302))*COS(RADIANS(E1296))*COS(RADIANS(AH1286))))</f>
        <v>#DIV/0!</v>
      </c>
      <c r="AI1302" s="3" t="e">
        <f>IF(DEGREES(ACOS(SIN(RADIANS(G1302))*SIN(RADIANS(E1296))+COS(RADIANS(G1302))*COS(RADIANS(E1296))*COS(RADIANS(AI1286))))&gt;90,0,$F$4*$F$5/E1295^2*(SIN(RADIANS(G1302))*SIN(RADIANS(E1296))+COS(RADIANS(G1302))*COS(RADIANS(E1296))*COS(RADIANS(AI1286))))</f>
        <v>#DIV/0!</v>
      </c>
      <c r="AJ1302" s="3" t="e">
        <f>IF(DEGREES(ACOS(SIN(RADIANS(G1302))*SIN(RADIANS(E1296))+COS(RADIANS(G1302))*COS(RADIANS(E1296))*COS(RADIANS(AJ1286))))&gt;90,0,$F$4*$F$5/E1295^2*(SIN(RADIANS(G1302))*SIN(RADIANS(E1296))+COS(RADIANS(G1302))*COS(RADIANS(E1296))*COS(RADIANS(AJ1286))))</f>
        <v>#DIV/0!</v>
      </c>
      <c r="AK1302" s="3">
        <f>IF(DEGREES(ACOS(SIN(RADIANS(G1302))*SIN(RADIANS(E1296))+COS(RADIANS(G1302))*COS(RADIANS(E1296))*COS(RADIANS(AK1286))))&gt;90,0,$F$4*$F$5/E1295^2*(SIN(RADIANS(G1302))*SIN(RADIANS(E1296))+COS(RADIANS(G1302))*COS(RADIANS(E1296))*COS(RADIANS(AK1286))))</f>
        <v>0</v>
      </c>
      <c r="AL1302" s="3">
        <f>IF(DEGREES(ACOS(SIN(RADIANS(G1302))*SIN(RADIANS(E1296))+COS(RADIANS(G1302))*COS(RADIANS(E1296))*COS(RADIANS(AL1286))))&gt;90,0,$F$4*$F$5/E1295^2*(SIN(RADIANS(G1302))*SIN(RADIANS(E1296))+COS(RADIANS(G1302))*COS(RADIANS(E1296))*COS(RADIANS(AL1286))))</f>
        <v>0</v>
      </c>
      <c r="AM1302" s="3">
        <f>IF(DEGREES(ACOS(SIN(RADIANS(G1302))*SIN(RADIANS(E1296))+COS(RADIANS(G1302))*COS(RADIANS(E1296))*COS(RADIANS(AM1286))))&gt;90,0,$F$4*$F$5/E1295^2*(SIN(RADIANS(G1302))*SIN(RADIANS(E1296))+COS(RADIANS(G1302))*COS(RADIANS(E1296))*COS(RADIANS(AM1286))))</f>
        <v>0</v>
      </c>
      <c r="AN1302" s="3">
        <f>IF(DEGREES(ACOS(SIN(RADIANS(G1302))*SIN(RADIANS(E1296))+COS(RADIANS(G1302))*COS(RADIANS(E1296))*COS(RADIANS(AN1286))))&gt;90,0,$F$4*$F$5/E1295^2*(SIN(RADIANS(G1302))*SIN(RADIANS(E1296))+COS(RADIANS(G1302))*COS(RADIANS(E1296))*COS(RADIANS(AN1286))))</f>
        <v>0</v>
      </c>
      <c r="AO1302" s="3">
        <f>IF(DEGREES(ACOS(SIN(RADIANS(G1302))*SIN(RADIANS(E1296))+COS(RADIANS(G1302))*COS(RADIANS(E1296))*COS(RADIANS(AO1286))))&gt;90,0,$F$4*$F$5/E1295^2*(SIN(RADIANS(G1302))*SIN(RADIANS(E1296))+COS(RADIANS(G1302))*COS(RADIANS(E1296))*COS(RADIANS(AO1286))))</f>
        <v>0</v>
      </c>
      <c r="AP1302" s="3">
        <f>IF(DEGREES(ACOS(SIN(RADIANS(G1302))*SIN(RADIANS(E1296))+COS(RADIANS(G1302))*COS(RADIANS(E1296))*COS(RADIANS(AP1286))))&gt;90,0,$F$4*$F$5/E1295^2*(SIN(RADIANS(G1302))*SIN(RADIANS(E1296))+COS(RADIANS(G1302))*COS(RADIANS(E1296))*COS(RADIANS(AP1286))))</f>
        <v>0</v>
      </c>
      <c r="AQ1302" s="3">
        <f>IF(DEGREES(ACOS(SIN(RADIANS(G1302))*SIN(RADIANS(E1296))+COS(RADIANS(G1302))*COS(RADIANS(E1296))*COS(RADIANS(AQ1286))))&gt;90,0,$F$4*$F$5/E1295^2*(SIN(RADIANS(G1302))*SIN(RADIANS(E1296))+COS(RADIANS(G1302))*COS(RADIANS(E1296))*COS(RADIANS(AQ1286))))</f>
        <v>0</v>
      </c>
      <c r="AR1302" s="3">
        <f>IF(DEGREES(ACOS(SIN(RADIANS(G1302))*SIN(RADIANS(E1296))+COS(RADIANS(G1302))*COS(RADIANS(E1296))*COS(RADIANS(AR1286))))&gt;90,0,$F$4*$F$5/E1295^2*(SIN(RADIANS(G1302))*SIN(RADIANS(E1296))+COS(RADIANS(G1302))*COS(RADIANS(E1296))*COS(RADIANS(AR1286))))</f>
        <v>0</v>
      </c>
    </row>
    <row r="1303" spans="2:44" ht="15.75" customHeight="1" x14ac:dyDescent="0.2">
      <c r="G1303" s="3">
        <v>-60</v>
      </c>
      <c r="I1303" s="3">
        <f>IF(DEGREES(ACOS(SIN(RADIANS(G1303))*SIN(RADIANS(E1296))+COS(RADIANS(G1303))*COS(RADIANS(E1296))*COS(RADIANS(I1286))))&gt;90,0,$F$4*$F$5/E1295^2*(SIN(RADIANS(G1303))*SIN(RADIANS(E1296))+COS(RADIANS(G1303))*COS(RADIANS(E1296))*COS(RADIANS(I1286))))</f>
        <v>0</v>
      </c>
      <c r="J1303" s="3">
        <f>IF(DEGREES(ACOS(SIN(RADIANS(G1303))*SIN(RADIANS(E1296))+COS(RADIANS(G1303))*COS(RADIANS(E1296))*COS(RADIANS(J1286))))&gt;90,0,$F$4*$F$5/E1295^2*(SIN(RADIANS(G1303))*SIN(RADIANS(E1296))+COS(RADIANS(G1303))*COS(RADIANS(E1296))*COS(RADIANS(J1286))))</f>
        <v>0</v>
      </c>
      <c r="K1303" s="3">
        <f>IF(DEGREES(ACOS(SIN(RADIANS(G1303))*SIN(RADIANS(E1296))+COS(RADIANS(G1303))*COS(RADIANS(E1296))*COS(RADIANS(K1286))))&gt;90,0,$F$4*$F$5/E1295^2*(SIN(RADIANS(G1303))*SIN(RADIANS(E1296))+COS(RADIANS(G1303))*COS(RADIANS(E1296))*COS(RADIANS(K1286))))</f>
        <v>0</v>
      </c>
      <c r="L1303" s="3">
        <f>IF(DEGREES(ACOS(SIN(RADIANS(G1303))*SIN(RADIANS(E1296))+COS(RADIANS(G1303))*COS(RADIANS(E1296))*COS(RADIANS(L1286))))&gt;90,0,$F$4*$F$5/E1295^2*(SIN(RADIANS(G1303))*SIN(RADIANS(E1296))+COS(RADIANS(G1303))*COS(RADIANS(E1296))*COS(RADIANS(L1286))))</f>
        <v>0</v>
      </c>
      <c r="M1303" s="3">
        <f>IF(DEGREES(ACOS(SIN(RADIANS(G1303))*SIN(RADIANS(E1296))+COS(RADIANS(G1303))*COS(RADIANS(E1296))*COS(RADIANS(M1286))))&gt;90,0,$F$4*$F$5/E1295^2*(SIN(RADIANS(G1303))*SIN(RADIANS(E1296))+COS(RADIANS(G1303))*COS(RADIANS(E1296))*COS(RADIANS(M1286))))</f>
        <v>0</v>
      </c>
      <c r="N1303" s="3">
        <f>IF(DEGREES(ACOS(SIN(RADIANS(G1303))*SIN(RADIANS(E1296))+COS(RADIANS(G1303))*COS(RADIANS(E1296))*COS(RADIANS(N1286))))&gt;90,0,$F$4*$F$5/E1295^2*(SIN(RADIANS(G1303))*SIN(RADIANS(E1296))+COS(RADIANS(G1303))*COS(RADIANS(E1296))*COS(RADIANS(N1286))))</f>
        <v>0</v>
      </c>
      <c r="O1303" s="3">
        <f>IF(DEGREES(ACOS(SIN(RADIANS(G1303))*SIN(RADIANS(E1296))+COS(RADIANS(G1303))*COS(RADIANS(E1296))*COS(RADIANS(O1286))))&gt;90,0,$F$4*$F$5/E1295^2*(SIN(RADIANS(G1303))*SIN(RADIANS(E1296))+COS(RADIANS(G1303))*COS(RADIANS(E1296))*COS(RADIANS(O1286))))</f>
        <v>0</v>
      </c>
      <c r="P1303" s="3">
        <f>IF(DEGREES(ACOS(SIN(RADIANS(G1303))*SIN(RADIANS(E1296))+COS(RADIANS(G1303))*COS(RADIANS(E1296))*COS(RADIANS(P1286))))&gt;90,0,$F$4*$F$5/E1295^2*(SIN(RADIANS(G1303))*SIN(RADIANS(E1296))+COS(RADIANS(G1303))*COS(RADIANS(E1296))*COS(RADIANS(P1286))))</f>
        <v>0</v>
      </c>
      <c r="Q1303" s="3">
        <f>IF(DEGREES(ACOS(SIN(RADIANS(G1303))*SIN(RADIANS(E1296))+COS(RADIANS(G1303))*COS(RADIANS(E1296))*COS(RADIANS(Q1286))))&gt;90,0,$F$4*$F$5/E1295^2*(SIN(RADIANS(G1303))*SIN(RADIANS(E1296))+COS(RADIANS(G1303))*COS(RADIANS(E1296))*COS(RADIANS(Q1286))))</f>
        <v>0</v>
      </c>
      <c r="R1303" s="3" t="e">
        <f>IF(DEGREES(ACOS(SIN(RADIANS(G1303))*SIN(RADIANS(E1296))+COS(RADIANS(G1303))*COS(RADIANS(E1296))*COS(RADIANS(R1286))))&gt;90,0,$F$4*$F$5/E1295^2*(SIN(RADIANS(G1303))*SIN(RADIANS(E1296))+COS(RADIANS(G1303))*COS(RADIANS(E1296))*COS(RADIANS(R1286))))</f>
        <v>#DIV/0!</v>
      </c>
      <c r="S1303" s="3" t="e">
        <f>IF(DEGREES(ACOS(SIN(RADIANS(G1303))*SIN(RADIANS(E1296))+COS(RADIANS(G1303))*COS(RADIANS(E1296))*COS(RADIANS(S1286))))&gt;90,0,$F$4*$F$5/E1295^2*(SIN(RADIANS(G1303))*SIN(RADIANS(E1296))+COS(RADIANS(G1303))*COS(RADIANS(E1296))*COS(RADIANS(S1286))))</f>
        <v>#DIV/0!</v>
      </c>
      <c r="T1303" s="3" t="e">
        <f>IF(DEGREES(ACOS(SIN(RADIANS(G1303))*SIN(RADIANS(E1296))+COS(RADIANS(G1303))*COS(RADIANS(E1296))*COS(RADIANS(T1286))))&gt;90,0,$F$4*$F$5/E1295^2*(SIN(RADIANS(G1303))*SIN(RADIANS(E1296))+COS(RADIANS(G1303))*COS(RADIANS(E1296))*COS(RADIANS(T1286))))</f>
        <v>#DIV/0!</v>
      </c>
      <c r="U1303" s="3" t="e">
        <f>IF(DEGREES(ACOS(SIN(RADIANS(G1303))*SIN(RADIANS(E1296))+COS(RADIANS(G1303))*COS(RADIANS(E1296))*COS(RADIANS(U1286))))&gt;90,0,$F$4*$F$5/E1295^2*(SIN(RADIANS(G1303))*SIN(RADIANS(E1296))+COS(RADIANS(G1303))*COS(RADIANS(E1296))*COS(RADIANS(U1286))))</f>
        <v>#DIV/0!</v>
      </c>
      <c r="V1303" s="3" t="e">
        <f>IF(DEGREES(ACOS(SIN(RADIANS(G1303))*SIN(RADIANS(E1296))+COS(RADIANS(G1303))*COS(RADIANS(E1296))*COS(RADIANS(V1286))))&gt;90,0,$F$4*$F$5/E1295^2*(SIN(RADIANS(G1303))*SIN(RADIANS(E1296))+COS(RADIANS(G1303))*COS(RADIANS(E1296))*COS(RADIANS(V1286))))</f>
        <v>#DIV/0!</v>
      </c>
      <c r="W1303" s="3" t="e">
        <f>IF(DEGREES(ACOS(SIN(RADIANS(G1303))*SIN(RADIANS(E1296))+COS(RADIANS(G1303))*COS(RADIANS(E1296))*COS(RADIANS(W1286))))&gt;90,0,$F$4*$F$5/E1295^2*(SIN(RADIANS(G1303))*SIN(RADIANS(E1296))+COS(RADIANS(G1303))*COS(RADIANS(E1296))*COS(RADIANS(W1286))))</f>
        <v>#DIV/0!</v>
      </c>
      <c r="X1303" s="3" t="e">
        <f>IF(DEGREES(ACOS(SIN(RADIANS(G1303))*SIN(RADIANS(E1296))+COS(RADIANS(G1303))*COS(RADIANS(E1296))*COS(RADIANS(X1286))))&gt;90,0,$F$4*$F$5/E1295^2*(SIN(RADIANS(G1303))*SIN(RADIANS(E1296))+COS(RADIANS(G1303))*COS(RADIANS(E1296))*COS(RADIANS(X1286))))</f>
        <v>#DIV/0!</v>
      </c>
      <c r="Y1303" s="3" t="e">
        <f>IF(DEGREES(ACOS(SIN(RADIANS(G1303))*SIN(RADIANS(E1296))+COS(RADIANS(G1303))*COS(RADIANS(E1296))*COS(RADIANS(Y1286))))&gt;90,0,$F$4*$F$5/E1295^2*(SIN(RADIANS(G1303))*SIN(RADIANS(E1296))+COS(RADIANS(G1303))*COS(RADIANS(E1296))*COS(RADIANS(Y1286))))</f>
        <v>#DIV/0!</v>
      </c>
      <c r="Z1303" s="3" t="e">
        <f>IF(DEGREES(ACOS(SIN(RADIANS(G1303))*SIN(RADIANS(E1296))+COS(RADIANS(G1303))*COS(RADIANS(E1296))*COS(RADIANS(Z1286))))&gt;90,0,$F$4*$F$5/E1295^2*(SIN(RADIANS(G1303))*SIN(RADIANS(E1296))+COS(RADIANS(G1303))*COS(RADIANS(E1296))*COS(RADIANS(Z1286))))</f>
        <v>#DIV/0!</v>
      </c>
      <c r="AA1303" s="3" t="e">
        <f>IF(DEGREES(ACOS(SIN(RADIANS(G1303))*SIN(RADIANS(E1296))+COS(RADIANS(G1303))*COS(RADIANS(E1296))*COS(RADIANS(AA1286))))&gt;90,0,$F$4*$F$5/E1295^2*(SIN(RADIANS(G1303))*SIN(RADIANS(E1296))+COS(RADIANS(G1303))*COS(RADIANS(E1296))*COS(RADIANS(AA1286))))</f>
        <v>#DIV/0!</v>
      </c>
      <c r="AB1303" s="3" t="e">
        <f>IF(DEGREES(ACOS(SIN(RADIANS(G1303))*SIN(RADIANS(E1296))+COS(RADIANS(G1303))*COS(RADIANS(E1296))*COS(RADIANS(AB1286))))&gt;90,0,$F$4*$F$5/E1295^2*(SIN(RADIANS(G1303))*SIN(RADIANS(E1296))+COS(RADIANS(G1303))*COS(RADIANS(E1296))*COS(RADIANS(AB1286))))</f>
        <v>#DIV/0!</v>
      </c>
      <c r="AC1303" s="3" t="e">
        <f>IF(DEGREES(ACOS(SIN(RADIANS(G1303))*SIN(RADIANS(E1296))+COS(RADIANS(G1303))*COS(RADIANS(E1296))*COS(RADIANS(AC1286))))&gt;90,0,$F$4*$F$5/E1295^2*(SIN(RADIANS(G1303))*SIN(RADIANS(E1296))+COS(RADIANS(G1303))*COS(RADIANS(E1296))*COS(RADIANS(AC1286))))</f>
        <v>#DIV/0!</v>
      </c>
      <c r="AD1303" s="3" t="e">
        <f>IF(DEGREES(ACOS(SIN(RADIANS(G1303))*SIN(RADIANS(E1296))+COS(RADIANS(G1303))*COS(RADIANS(E1296))*COS(RADIANS(AD1286))))&gt;90,0,$F$4*$F$5/E1295^2*(SIN(RADIANS(G1303))*SIN(RADIANS(E1296))+COS(RADIANS(G1303))*COS(RADIANS(E1296))*COS(RADIANS(AD1286))))</f>
        <v>#DIV/0!</v>
      </c>
      <c r="AE1303" s="3" t="e">
        <f>IF(DEGREES(ACOS(SIN(RADIANS(G1303))*SIN(RADIANS(E1296))+COS(RADIANS(G1303))*COS(RADIANS(E1296))*COS(RADIANS(AE1286))))&gt;90,0,$F$4*$F$5/E1295^2*(SIN(RADIANS(G1303))*SIN(RADIANS(E1296))+COS(RADIANS(G1303))*COS(RADIANS(E1296))*COS(RADIANS(AE1286))))</f>
        <v>#DIV/0!</v>
      </c>
      <c r="AF1303" s="3" t="e">
        <f>IF(DEGREES(ACOS(SIN(RADIANS(G1303))*SIN(RADIANS(E1296))+COS(RADIANS(G1303))*COS(RADIANS(E1296))*COS(RADIANS(AF1286))))&gt;90,0,$F$4*$F$5/E1295^2*(SIN(RADIANS(G1303))*SIN(RADIANS(E1296))+COS(RADIANS(G1303))*COS(RADIANS(E1296))*COS(RADIANS(AF1286))))</f>
        <v>#DIV/0!</v>
      </c>
      <c r="AG1303" s="3" t="e">
        <f>IF(DEGREES(ACOS(SIN(RADIANS(G1303))*SIN(RADIANS(E1296))+COS(RADIANS(G1303))*COS(RADIANS(E1296))*COS(RADIANS(AG1286))))&gt;90,0,$F$4*$F$5/E1295^2*(SIN(RADIANS(G1303))*SIN(RADIANS(E1296))+COS(RADIANS(G1303))*COS(RADIANS(E1296))*COS(RADIANS(AG1286))))</f>
        <v>#DIV/0!</v>
      </c>
      <c r="AH1303" s="3" t="e">
        <f>IF(DEGREES(ACOS(SIN(RADIANS(G1303))*SIN(RADIANS(E1296))+COS(RADIANS(G1303))*COS(RADIANS(E1296))*COS(RADIANS(AH1286))))&gt;90,0,$F$4*$F$5/E1295^2*(SIN(RADIANS(G1303))*SIN(RADIANS(E1296))+COS(RADIANS(G1303))*COS(RADIANS(E1296))*COS(RADIANS(AH1286))))</f>
        <v>#DIV/0!</v>
      </c>
      <c r="AI1303" s="3" t="e">
        <f>IF(DEGREES(ACOS(SIN(RADIANS(G1303))*SIN(RADIANS(E1296))+COS(RADIANS(G1303))*COS(RADIANS(E1296))*COS(RADIANS(AI1286))))&gt;90,0,$F$4*$F$5/E1295^2*(SIN(RADIANS(G1303))*SIN(RADIANS(E1296))+COS(RADIANS(G1303))*COS(RADIANS(E1296))*COS(RADIANS(AI1286))))</f>
        <v>#DIV/0!</v>
      </c>
      <c r="AJ1303" s="3" t="e">
        <f>IF(DEGREES(ACOS(SIN(RADIANS(G1303))*SIN(RADIANS(E1296))+COS(RADIANS(G1303))*COS(RADIANS(E1296))*COS(RADIANS(AJ1286))))&gt;90,0,$F$4*$F$5/E1295^2*(SIN(RADIANS(G1303))*SIN(RADIANS(E1296))+COS(RADIANS(G1303))*COS(RADIANS(E1296))*COS(RADIANS(AJ1286))))</f>
        <v>#DIV/0!</v>
      </c>
      <c r="AK1303" s="3">
        <f>IF(DEGREES(ACOS(SIN(RADIANS(G1303))*SIN(RADIANS(E1296))+COS(RADIANS(G1303))*COS(RADIANS(E1296))*COS(RADIANS(AK1286))))&gt;90,0,$F$4*$F$5/E1295^2*(SIN(RADIANS(G1303))*SIN(RADIANS(E1296))+COS(RADIANS(G1303))*COS(RADIANS(E1296))*COS(RADIANS(AK1286))))</f>
        <v>0</v>
      </c>
      <c r="AL1303" s="3">
        <f>IF(DEGREES(ACOS(SIN(RADIANS(G1303))*SIN(RADIANS(E1296))+COS(RADIANS(G1303))*COS(RADIANS(E1296))*COS(RADIANS(AL1286))))&gt;90,0,$F$4*$F$5/E1295^2*(SIN(RADIANS(G1303))*SIN(RADIANS(E1296))+COS(RADIANS(G1303))*COS(RADIANS(E1296))*COS(RADIANS(AL1286))))</f>
        <v>0</v>
      </c>
      <c r="AM1303" s="3">
        <f>IF(DEGREES(ACOS(SIN(RADIANS(G1303))*SIN(RADIANS(E1296))+COS(RADIANS(G1303))*COS(RADIANS(E1296))*COS(RADIANS(AM1286))))&gt;90,0,$F$4*$F$5/E1295^2*(SIN(RADIANS(G1303))*SIN(RADIANS(E1296))+COS(RADIANS(G1303))*COS(RADIANS(E1296))*COS(RADIANS(AM1286))))</f>
        <v>0</v>
      </c>
      <c r="AN1303" s="3">
        <f>IF(DEGREES(ACOS(SIN(RADIANS(G1303))*SIN(RADIANS(E1296))+COS(RADIANS(G1303))*COS(RADIANS(E1296))*COS(RADIANS(AN1286))))&gt;90,0,$F$4*$F$5/E1295^2*(SIN(RADIANS(G1303))*SIN(RADIANS(E1296))+COS(RADIANS(G1303))*COS(RADIANS(E1296))*COS(RADIANS(AN1286))))</f>
        <v>0</v>
      </c>
      <c r="AO1303" s="3">
        <f>IF(DEGREES(ACOS(SIN(RADIANS(G1303))*SIN(RADIANS(E1296))+COS(RADIANS(G1303))*COS(RADIANS(E1296))*COS(RADIANS(AO1286))))&gt;90,0,$F$4*$F$5/E1295^2*(SIN(RADIANS(G1303))*SIN(RADIANS(E1296))+COS(RADIANS(G1303))*COS(RADIANS(E1296))*COS(RADIANS(AO1286))))</f>
        <v>0</v>
      </c>
      <c r="AP1303" s="3">
        <f>IF(DEGREES(ACOS(SIN(RADIANS(G1303))*SIN(RADIANS(E1296))+COS(RADIANS(G1303))*COS(RADIANS(E1296))*COS(RADIANS(AP1286))))&gt;90,0,$F$4*$F$5/E1295^2*(SIN(RADIANS(G1303))*SIN(RADIANS(E1296))+COS(RADIANS(G1303))*COS(RADIANS(E1296))*COS(RADIANS(AP1286))))</f>
        <v>0</v>
      </c>
      <c r="AQ1303" s="3">
        <f>IF(DEGREES(ACOS(SIN(RADIANS(G1303))*SIN(RADIANS(E1296))+COS(RADIANS(G1303))*COS(RADIANS(E1296))*COS(RADIANS(AQ1286))))&gt;90,0,$F$4*$F$5/E1295^2*(SIN(RADIANS(G1303))*SIN(RADIANS(E1296))+COS(RADIANS(G1303))*COS(RADIANS(E1296))*COS(RADIANS(AQ1286))))</f>
        <v>0</v>
      </c>
      <c r="AR1303" s="3">
        <f>IF(DEGREES(ACOS(SIN(RADIANS(G1303))*SIN(RADIANS(E1296))+COS(RADIANS(G1303))*COS(RADIANS(E1296))*COS(RADIANS(AR1286))))&gt;90,0,$F$4*$F$5/E1295^2*(SIN(RADIANS(G1303))*SIN(RADIANS(E1296))+COS(RADIANS(G1303))*COS(RADIANS(E1296))*COS(RADIANS(AR1286))))</f>
        <v>0</v>
      </c>
    </row>
    <row r="1304" spans="2:44" ht="15.75" customHeight="1" x14ac:dyDescent="0.2">
      <c r="G1304" s="3">
        <v>-70</v>
      </c>
      <c r="I1304" s="3">
        <f>IF(DEGREES(ACOS(SIN(RADIANS(G1304))*SIN(RADIANS(E1296))+COS(RADIANS(G1304))*COS(RADIANS(E1296))*COS(RADIANS(I1286))))&gt;90,0,$F$4*$F$5/E1295^2*(SIN(RADIANS(G1304))*SIN(RADIANS(E1296))+COS(RADIANS(G1304))*COS(RADIANS(E1296))*COS(RADIANS(I1286))))</f>
        <v>0</v>
      </c>
      <c r="J1304" s="3">
        <f>IF(DEGREES(ACOS(SIN(RADIANS(G1304))*SIN(RADIANS(E1296))+COS(RADIANS(G1304))*COS(RADIANS(E1296))*COS(RADIANS(J1286))))&gt;90,0,$F$4*$F$5/E1295^2*(SIN(RADIANS(G1304))*SIN(RADIANS(E1296))+COS(RADIANS(G1304))*COS(RADIANS(E1296))*COS(RADIANS(J1286))))</f>
        <v>0</v>
      </c>
      <c r="K1304" s="3">
        <f>IF(DEGREES(ACOS(SIN(RADIANS(G1304))*SIN(RADIANS(E1296))+COS(RADIANS(G1304))*COS(RADIANS(E1296))*COS(RADIANS(K1286))))&gt;90,0,$F$4*$F$5/E1295^2*(SIN(RADIANS(G1304))*SIN(RADIANS(E1296))+COS(RADIANS(G1304))*COS(RADIANS(E1296))*COS(RADIANS(K1286))))</f>
        <v>0</v>
      </c>
      <c r="L1304" s="3">
        <f>IF(DEGREES(ACOS(SIN(RADIANS(G1304))*SIN(RADIANS(E1296))+COS(RADIANS(G1304))*COS(RADIANS(E1296))*COS(RADIANS(L1286))))&gt;90,0,$F$4*$F$5/E1295^2*(SIN(RADIANS(G1304))*SIN(RADIANS(E1296))+COS(RADIANS(G1304))*COS(RADIANS(E1296))*COS(RADIANS(L1286))))</f>
        <v>0</v>
      </c>
      <c r="M1304" s="3">
        <f>IF(DEGREES(ACOS(SIN(RADIANS(G1304))*SIN(RADIANS(E1296))+COS(RADIANS(G1304))*COS(RADIANS(E1296))*COS(RADIANS(M1286))))&gt;90,0,$F$4*$F$5/E1295^2*(SIN(RADIANS(G1304))*SIN(RADIANS(E1296))+COS(RADIANS(G1304))*COS(RADIANS(E1296))*COS(RADIANS(M1286))))</f>
        <v>0</v>
      </c>
      <c r="N1304" s="3">
        <f>IF(DEGREES(ACOS(SIN(RADIANS(G1304))*SIN(RADIANS(E1296))+COS(RADIANS(G1304))*COS(RADIANS(E1296))*COS(RADIANS(N1286))))&gt;90,0,$F$4*$F$5/E1295^2*(SIN(RADIANS(G1304))*SIN(RADIANS(E1296))+COS(RADIANS(G1304))*COS(RADIANS(E1296))*COS(RADIANS(N1286))))</f>
        <v>0</v>
      </c>
      <c r="O1304" s="3">
        <f>IF(DEGREES(ACOS(SIN(RADIANS(G1304))*SIN(RADIANS(E1296))+COS(RADIANS(G1304))*COS(RADIANS(E1296))*COS(RADIANS(O1286))))&gt;90,0,$F$4*$F$5/E1295^2*(SIN(RADIANS(G1304))*SIN(RADIANS(E1296))+COS(RADIANS(G1304))*COS(RADIANS(E1296))*COS(RADIANS(O1286))))</f>
        <v>0</v>
      </c>
      <c r="P1304" s="3">
        <f>IF(DEGREES(ACOS(SIN(RADIANS(G1304))*SIN(RADIANS(E1296))+COS(RADIANS(G1304))*COS(RADIANS(E1296))*COS(RADIANS(P1286))))&gt;90,0,$F$4*$F$5/E1295^2*(SIN(RADIANS(G1304))*SIN(RADIANS(E1296))+COS(RADIANS(G1304))*COS(RADIANS(E1296))*COS(RADIANS(P1286))))</f>
        <v>0</v>
      </c>
      <c r="Q1304" s="3">
        <f>IF(DEGREES(ACOS(SIN(RADIANS(G1304))*SIN(RADIANS(E1296))+COS(RADIANS(G1304))*COS(RADIANS(E1296))*COS(RADIANS(Q1286))))&gt;90,0,$F$4*$F$5/E1295^2*(SIN(RADIANS(G1304))*SIN(RADIANS(E1296))+COS(RADIANS(G1304))*COS(RADIANS(E1296))*COS(RADIANS(Q1286))))</f>
        <v>0</v>
      </c>
      <c r="R1304" s="3" t="e">
        <f>IF(DEGREES(ACOS(SIN(RADIANS(G1304))*SIN(RADIANS(E1296))+COS(RADIANS(G1304))*COS(RADIANS(E1296))*COS(RADIANS(R1286))))&gt;90,0,$F$4*$F$5/E1295^2*(SIN(RADIANS(G1304))*SIN(RADIANS(E1296))+COS(RADIANS(G1304))*COS(RADIANS(E1296))*COS(RADIANS(R1286))))</f>
        <v>#DIV/0!</v>
      </c>
      <c r="S1304" s="3" t="e">
        <f>IF(DEGREES(ACOS(SIN(RADIANS(G1304))*SIN(RADIANS(E1296))+COS(RADIANS(G1304))*COS(RADIANS(E1296))*COS(RADIANS(S1286))))&gt;90,0,$F$4*$F$5/E1295^2*(SIN(RADIANS(G1304))*SIN(RADIANS(E1296))+COS(RADIANS(G1304))*COS(RADIANS(E1296))*COS(RADIANS(S1286))))</f>
        <v>#DIV/0!</v>
      </c>
      <c r="T1304" s="3" t="e">
        <f>IF(DEGREES(ACOS(SIN(RADIANS(G1304))*SIN(RADIANS(E1296))+COS(RADIANS(G1304))*COS(RADIANS(E1296))*COS(RADIANS(T1286))))&gt;90,0,$F$4*$F$5/E1295^2*(SIN(RADIANS(G1304))*SIN(RADIANS(E1296))+COS(RADIANS(G1304))*COS(RADIANS(E1296))*COS(RADIANS(T1286))))</f>
        <v>#DIV/0!</v>
      </c>
      <c r="U1304" s="3" t="e">
        <f>IF(DEGREES(ACOS(SIN(RADIANS(G1304))*SIN(RADIANS(E1296))+COS(RADIANS(G1304))*COS(RADIANS(E1296))*COS(RADIANS(U1286))))&gt;90,0,$F$4*$F$5/E1295^2*(SIN(RADIANS(G1304))*SIN(RADIANS(E1296))+COS(RADIANS(G1304))*COS(RADIANS(E1296))*COS(RADIANS(U1286))))</f>
        <v>#DIV/0!</v>
      </c>
      <c r="V1304" s="3" t="e">
        <f>IF(DEGREES(ACOS(SIN(RADIANS(G1304))*SIN(RADIANS(E1296))+COS(RADIANS(G1304))*COS(RADIANS(E1296))*COS(RADIANS(V1286))))&gt;90,0,$F$4*$F$5/E1295^2*(SIN(RADIANS(G1304))*SIN(RADIANS(E1296))+COS(RADIANS(G1304))*COS(RADIANS(E1296))*COS(RADIANS(V1286))))</f>
        <v>#DIV/0!</v>
      </c>
      <c r="W1304" s="3" t="e">
        <f>IF(DEGREES(ACOS(SIN(RADIANS(G1304))*SIN(RADIANS(E1296))+COS(RADIANS(G1304))*COS(RADIANS(E1296))*COS(RADIANS(W1286))))&gt;90,0,$F$4*$F$5/E1295^2*(SIN(RADIANS(G1304))*SIN(RADIANS(E1296))+COS(RADIANS(G1304))*COS(RADIANS(E1296))*COS(RADIANS(W1286))))</f>
        <v>#DIV/0!</v>
      </c>
      <c r="X1304" s="3" t="e">
        <f>IF(DEGREES(ACOS(SIN(RADIANS(G1304))*SIN(RADIANS(E1296))+COS(RADIANS(G1304))*COS(RADIANS(E1296))*COS(RADIANS(X1286))))&gt;90,0,$F$4*$F$5/E1295^2*(SIN(RADIANS(G1304))*SIN(RADIANS(E1296))+COS(RADIANS(G1304))*COS(RADIANS(E1296))*COS(RADIANS(X1286))))</f>
        <v>#DIV/0!</v>
      </c>
      <c r="Y1304" s="3" t="e">
        <f>IF(DEGREES(ACOS(SIN(RADIANS(G1304))*SIN(RADIANS(E1296))+COS(RADIANS(G1304))*COS(RADIANS(E1296))*COS(RADIANS(Y1286))))&gt;90,0,$F$4*$F$5/E1295^2*(SIN(RADIANS(G1304))*SIN(RADIANS(E1296))+COS(RADIANS(G1304))*COS(RADIANS(E1296))*COS(RADIANS(Y1286))))</f>
        <v>#DIV/0!</v>
      </c>
      <c r="Z1304" s="3" t="e">
        <f>IF(DEGREES(ACOS(SIN(RADIANS(G1304))*SIN(RADIANS(E1296))+COS(RADIANS(G1304))*COS(RADIANS(E1296))*COS(RADIANS(Z1286))))&gt;90,0,$F$4*$F$5/E1295^2*(SIN(RADIANS(G1304))*SIN(RADIANS(E1296))+COS(RADIANS(G1304))*COS(RADIANS(E1296))*COS(RADIANS(Z1286))))</f>
        <v>#DIV/0!</v>
      </c>
      <c r="AA1304" s="3" t="e">
        <f>IF(DEGREES(ACOS(SIN(RADIANS(G1304))*SIN(RADIANS(E1296))+COS(RADIANS(G1304))*COS(RADIANS(E1296))*COS(RADIANS(AA1286))))&gt;90,0,$F$4*$F$5/E1295^2*(SIN(RADIANS(G1304))*SIN(RADIANS(E1296))+COS(RADIANS(G1304))*COS(RADIANS(E1296))*COS(RADIANS(AA1286))))</f>
        <v>#DIV/0!</v>
      </c>
      <c r="AB1304" s="3" t="e">
        <f>IF(DEGREES(ACOS(SIN(RADIANS(G1304))*SIN(RADIANS(E1296))+COS(RADIANS(G1304))*COS(RADIANS(E1296))*COS(RADIANS(AB1286))))&gt;90,0,$F$4*$F$5/E1295^2*(SIN(RADIANS(G1304))*SIN(RADIANS(E1296))+COS(RADIANS(G1304))*COS(RADIANS(E1296))*COS(RADIANS(AB1286))))</f>
        <v>#DIV/0!</v>
      </c>
      <c r="AC1304" s="3" t="e">
        <f>IF(DEGREES(ACOS(SIN(RADIANS(G1304))*SIN(RADIANS(E1296))+COS(RADIANS(G1304))*COS(RADIANS(E1296))*COS(RADIANS(AC1286))))&gt;90,0,$F$4*$F$5/E1295^2*(SIN(RADIANS(G1304))*SIN(RADIANS(E1296))+COS(RADIANS(G1304))*COS(RADIANS(E1296))*COS(RADIANS(AC1286))))</f>
        <v>#DIV/0!</v>
      </c>
      <c r="AD1304" s="3" t="e">
        <f>IF(DEGREES(ACOS(SIN(RADIANS(G1304))*SIN(RADIANS(E1296))+COS(RADIANS(G1304))*COS(RADIANS(E1296))*COS(RADIANS(AD1286))))&gt;90,0,$F$4*$F$5/E1295^2*(SIN(RADIANS(G1304))*SIN(RADIANS(E1296))+COS(RADIANS(G1304))*COS(RADIANS(E1296))*COS(RADIANS(AD1286))))</f>
        <v>#DIV/0!</v>
      </c>
      <c r="AE1304" s="3" t="e">
        <f>IF(DEGREES(ACOS(SIN(RADIANS(G1304))*SIN(RADIANS(E1296))+COS(RADIANS(G1304))*COS(RADIANS(E1296))*COS(RADIANS(AE1286))))&gt;90,0,$F$4*$F$5/E1295^2*(SIN(RADIANS(G1304))*SIN(RADIANS(E1296))+COS(RADIANS(G1304))*COS(RADIANS(E1296))*COS(RADIANS(AE1286))))</f>
        <v>#DIV/0!</v>
      </c>
      <c r="AF1304" s="3" t="e">
        <f>IF(DEGREES(ACOS(SIN(RADIANS(G1304))*SIN(RADIANS(E1296))+COS(RADIANS(G1304))*COS(RADIANS(E1296))*COS(RADIANS(AF1286))))&gt;90,0,$F$4*$F$5/E1295^2*(SIN(RADIANS(G1304))*SIN(RADIANS(E1296))+COS(RADIANS(G1304))*COS(RADIANS(E1296))*COS(RADIANS(AF1286))))</f>
        <v>#DIV/0!</v>
      </c>
      <c r="AG1304" s="3" t="e">
        <f>IF(DEGREES(ACOS(SIN(RADIANS(G1304))*SIN(RADIANS(E1296))+COS(RADIANS(G1304))*COS(RADIANS(E1296))*COS(RADIANS(AG1286))))&gt;90,0,$F$4*$F$5/E1295^2*(SIN(RADIANS(G1304))*SIN(RADIANS(E1296))+COS(RADIANS(G1304))*COS(RADIANS(E1296))*COS(RADIANS(AG1286))))</f>
        <v>#DIV/0!</v>
      </c>
      <c r="AH1304" s="3" t="e">
        <f>IF(DEGREES(ACOS(SIN(RADIANS(G1304))*SIN(RADIANS(E1296))+COS(RADIANS(G1304))*COS(RADIANS(E1296))*COS(RADIANS(AH1286))))&gt;90,0,$F$4*$F$5/E1295^2*(SIN(RADIANS(G1304))*SIN(RADIANS(E1296))+COS(RADIANS(G1304))*COS(RADIANS(E1296))*COS(RADIANS(AH1286))))</f>
        <v>#DIV/0!</v>
      </c>
      <c r="AI1304" s="3" t="e">
        <f>IF(DEGREES(ACOS(SIN(RADIANS(G1304))*SIN(RADIANS(E1296))+COS(RADIANS(G1304))*COS(RADIANS(E1296))*COS(RADIANS(AI1286))))&gt;90,0,$F$4*$F$5/E1295^2*(SIN(RADIANS(G1304))*SIN(RADIANS(E1296))+COS(RADIANS(G1304))*COS(RADIANS(E1296))*COS(RADIANS(AI1286))))</f>
        <v>#DIV/0!</v>
      </c>
      <c r="AJ1304" s="3" t="e">
        <f>IF(DEGREES(ACOS(SIN(RADIANS(G1304))*SIN(RADIANS(E1296))+COS(RADIANS(G1304))*COS(RADIANS(E1296))*COS(RADIANS(AJ1286))))&gt;90,0,$F$4*$F$5/E1295^2*(SIN(RADIANS(G1304))*SIN(RADIANS(E1296))+COS(RADIANS(G1304))*COS(RADIANS(E1296))*COS(RADIANS(AJ1286))))</f>
        <v>#DIV/0!</v>
      </c>
      <c r="AK1304" s="3">
        <f>IF(DEGREES(ACOS(SIN(RADIANS(G1304))*SIN(RADIANS(E1296))+COS(RADIANS(G1304))*COS(RADIANS(E1296))*COS(RADIANS(AK1286))))&gt;90,0,$F$4*$F$5/E1295^2*(SIN(RADIANS(G1304))*SIN(RADIANS(E1296))+COS(RADIANS(G1304))*COS(RADIANS(E1296))*COS(RADIANS(AK1286))))</f>
        <v>0</v>
      </c>
      <c r="AL1304" s="3">
        <f>IF(DEGREES(ACOS(SIN(RADIANS(G1304))*SIN(RADIANS(E1296))+COS(RADIANS(G1304))*COS(RADIANS(E1296))*COS(RADIANS(AL1286))))&gt;90,0,$F$4*$F$5/E1295^2*(SIN(RADIANS(G1304))*SIN(RADIANS(E1296))+COS(RADIANS(G1304))*COS(RADIANS(E1296))*COS(RADIANS(AL1286))))</f>
        <v>0</v>
      </c>
      <c r="AM1304" s="3">
        <f>IF(DEGREES(ACOS(SIN(RADIANS(G1304))*SIN(RADIANS(E1296))+COS(RADIANS(G1304))*COS(RADIANS(E1296))*COS(RADIANS(AM1286))))&gt;90,0,$F$4*$F$5/E1295^2*(SIN(RADIANS(G1304))*SIN(RADIANS(E1296))+COS(RADIANS(G1304))*COS(RADIANS(E1296))*COS(RADIANS(AM1286))))</f>
        <v>0</v>
      </c>
      <c r="AN1304" s="3">
        <f>IF(DEGREES(ACOS(SIN(RADIANS(G1304))*SIN(RADIANS(E1296))+COS(RADIANS(G1304))*COS(RADIANS(E1296))*COS(RADIANS(AN1286))))&gt;90,0,$F$4*$F$5/E1295^2*(SIN(RADIANS(G1304))*SIN(RADIANS(E1296))+COS(RADIANS(G1304))*COS(RADIANS(E1296))*COS(RADIANS(AN1286))))</f>
        <v>0</v>
      </c>
      <c r="AO1304" s="3">
        <f>IF(DEGREES(ACOS(SIN(RADIANS(G1304))*SIN(RADIANS(E1296))+COS(RADIANS(G1304))*COS(RADIANS(E1296))*COS(RADIANS(AO1286))))&gt;90,0,$F$4*$F$5/E1295^2*(SIN(RADIANS(G1304))*SIN(RADIANS(E1296))+COS(RADIANS(G1304))*COS(RADIANS(E1296))*COS(RADIANS(AO1286))))</f>
        <v>0</v>
      </c>
      <c r="AP1304" s="3">
        <f>IF(DEGREES(ACOS(SIN(RADIANS(G1304))*SIN(RADIANS(E1296))+COS(RADIANS(G1304))*COS(RADIANS(E1296))*COS(RADIANS(AP1286))))&gt;90,0,$F$4*$F$5/E1295^2*(SIN(RADIANS(G1304))*SIN(RADIANS(E1296))+COS(RADIANS(G1304))*COS(RADIANS(E1296))*COS(RADIANS(AP1286))))</f>
        <v>0</v>
      </c>
      <c r="AQ1304" s="3">
        <f>IF(DEGREES(ACOS(SIN(RADIANS(G1304))*SIN(RADIANS(E1296))+COS(RADIANS(G1304))*COS(RADIANS(E1296))*COS(RADIANS(AQ1286))))&gt;90,0,$F$4*$F$5/E1295^2*(SIN(RADIANS(G1304))*SIN(RADIANS(E1296))+COS(RADIANS(G1304))*COS(RADIANS(E1296))*COS(RADIANS(AQ1286))))</f>
        <v>0</v>
      </c>
      <c r="AR1304" s="3">
        <f>IF(DEGREES(ACOS(SIN(RADIANS(G1304))*SIN(RADIANS(E1296))+COS(RADIANS(G1304))*COS(RADIANS(E1296))*COS(RADIANS(AR1286))))&gt;90,0,$F$4*$F$5/E1295^2*(SIN(RADIANS(G1304))*SIN(RADIANS(E1296))+COS(RADIANS(G1304))*COS(RADIANS(E1296))*COS(RADIANS(AR1286))))</f>
        <v>0</v>
      </c>
    </row>
    <row r="1305" spans="2:44" ht="15.75" customHeight="1" x14ac:dyDescent="0.2">
      <c r="G1305" s="3">
        <v>-80</v>
      </c>
      <c r="I1305" s="3">
        <f>IF(DEGREES(ACOS(SIN(RADIANS(G1305))*SIN(RADIANS(E1296))+COS(RADIANS(G1305))*COS(RADIANS(E1296))*COS(RADIANS(I1286))))&gt;90,0,$F$4*$F$5/E1295^2*(SIN(RADIANS(G1305))*SIN(RADIANS(E1296))+COS(RADIANS(G1305))*COS(RADIANS(E1296))*COS(RADIANS(I1286))))</f>
        <v>0</v>
      </c>
      <c r="J1305" s="3">
        <f>IF(DEGREES(ACOS(SIN(RADIANS(G1305))*SIN(RADIANS(E1296))+COS(RADIANS(G1305))*COS(RADIANS(E1296))*COS(RADIANS(J1286))))&gt;90,0,$F$4*$F$5/E1295^2*(SIN(RADIANS(G1305))*SIN(RADIANS(E1296))+COS(RADIANS(G1305))*COS(RADIANS(E1296))*COS(RADIANS(J1286))))</f>
        <v>0</v>
      </c>
      <c r="K1305" s="3">
        <f>IF(DEGREES(ACOS(SIN(RADIANS(G1305))*SIN(RADIANS(E1296))+COS(RADIANS(G1305))*COS(RADIANS(E1296))*COS(RADIANS(K1286))))&gt;90,0,$F$4*$F$5/E1295^2*(SIN(RADIANS(G1305))*SIN(RADIANS(E1296))+COS(RADIANS(G1305))*COS(RADIANS(E1296))*COS(RADIANS(K1286))))</f>
        <v>0</v>
      </c>
      <c r="L1305" s="3">
        <f>IF(DEGREES(ACOS(SIN(RADIANS(G1305))*SIN(RADIANS(E1296))+COS(RADIANS(G1305))*COS(RADIANS(E1296))*COS(RADIANS(L1286))))&gt;90,0,$F$4*$F$5/E1295^2*(SIN(RADIANS(G1305))*SIN(RADIANS(E1296))+COS(RADIANS(G1305))*COS(RADIANS(E1296))*COS(RADIANS(L1286))))</f>
        <v>0</v>
      </c>
      <c r="M1305" s="3">
        <f>IF(DEGREES(ACOS(SIN(RADIANS(G1305))*SIN(RADIANS(E1296))+COS(RADIANS(G1305))*COS(RADIANS(E1296))*COS(RADIANS(M1286))))&gt;90,0,$F$4*$F$5/E1295^2*(SIN(RADIANS(G1305))*SIN(RADIANS(E1296))+COS(RADIANS(G1305))*COS(RADIANS(E1296))*COS(RADIANS(M1286))))</f>
        <v>0</v>
      </c>
      <c r="N1305" s="3">
        <f>IF(DEGREES(ACOS(SIN(RADIANS(G1305))*SIN(RADIANS(E1296))+COS(RADIANS(G1305))*COS(RADIANS(E1296))*COS(RADIANS(N1286))))&gt;90,0,$F$4*$F$5/E1295^2*(SIN(RADIANS(G1305))*SIN(RADIANS(E1296))+COS(RADIANS(G1305))*COS(RADIANS(E1296))*COS(RADIANS(N1286))))</f>
        <v>0</v>
      </c>
      <c r="O1305" s="3">
        <f>IF(DEGREES(ACOS(SIN(RADIANS(G1305))*SIN(RADIANS(E1296))+COS(RADIANS(G1305))*COS(RADIANS(E1296))*COS(RADIANS(O1286))))&gt;90,0,$F$4*$F$5/E1295^2*(SIN(RADIANS(G1305))*SIN(RADIANS(E1296))+COS(RADIANS(G1305))*COS(RADIANS(E1296))*COS(RADIANS(O1286))))</f>
        <v>0</v>
      </c>
      <c r="P1305" s="3">
        <f>IF(DEGREES(ACOS(SIN(RADIANS(G1305))*SIN(RADIANS(E1296))+COS(RADIANS(G1305))*COS(RADIANS(E1296))*COS(RADIANS(P1286))))&gt;90,0,$F$4*$F$5/E1295^2*(SIN(RADIANS(G1305))*SIN(RADIANS(E1296))+COS(RADIANS(G1305))*COS(RADIANS(E1296))*COS(RADIANS(P1286))))</f>
        <v>0</v>
      </c>
      <c r="Q1305" s="3">
        <f>IF(DEGREES(ACOS(SIN(RADIANS(G1305))*SIN(RADIANS(E1296))+COS(RADIANS(G1305))*COS(RADIANS(E1296))*COS(RADIANS(Q1286))))&gt;90,0,$F$4*$F$5/E1295^2*(SIN(RADIANS(G1305))*SIN(RADIANS(E1296))+COS(RADIANS(G1305))*COS(RADIANS(E1296))*COS(RADIANS(Q1286))))</f>
        <v>0</v>
      </c>
      <c r="R1305" s="3" t="e">
        <f>IF(DEGREES(ACOS(SIN(RADIANS(G1305))*SIN(RADIANS(E1296))+COS(RADIANS(G1305))*COS(RADIANS(E1296))*COS(RADIANS(R1286))))&gt;90,0,$F$4*$F$5/E1295^2*(SIN(RADIANS(G1305))*SIN(RADIANS(E1296))+COS(RADIANS(G1305))*COS(RADIANS(E1296))*COS(RADIANS(R1286))))</f>
        <v>#DIV/0!</v>
      </c>
      <c r="S1305" s="3" t="e">
        <f>IF(DEGREES(ACOS(SIN(RADIANS(G1305))*SIN(RADIANS(E1296))+COS(RADIANS(G1305))*COS(RADIANS(E1296))*COS(RADIANS(S1286))))&gt;90,0,$F$4*$F$5/E1295^2*(SIN(RADIANS(G1305))*SIN(RADIANS(E1296))+COS(RADIANS(G1305))*COS(RADIANS(E1296))*COS(RADIANS(S1286))))</f>
        <v>#DIV/0!</v>
      </c>
      <c r="T1305" s="3" t="e">
        <f>IF(DEGREES(ACOS(SIN(RADIANS(G1305))*SIN(RADIANS(E1296))+COS(RADIANS(G1305))*COS(RADIANS(E1296))*COS(RADIANS(T1286))))&gt;90,0,$F$4*$F$5/E1295^2*(SIN(RADIANS(G1305))*SIN(RADIANS(E1296))+COS(RADIANS(G1305))*COS(RADIANS(E1296))*COS(RADIANS(T1286))))</f>
        <v>#DIV/0!</v>
      </c>
      <c r="U1305" s="3" t="e">
        <f>IF(DEGREES(ACOS(SIN(RADIANS(G1305))*SIN(RADIANS(E1296))+COS(RADIANS(G1305))*COS(RADIANS(E1296))*COS(RADIANS(U1286))))&gt;90,0,$F$4*$F$5/E1295^2*(SIN(RADIANS(G1305))*SIN(RADIANS(E1296))+COS(RADIANS(G1305))*COS(RADIANS(E1296))*COS(RADIANS(U1286))))</f>
        <v>#DIV/0!</v>
      </c>
      <c r="V1305" s="3" t="e">
        <f>IF(DEGREES(ACOS(SIN(RADIANS(G1305))*SIN(RADIANS(E1296))+COS(RADIANS(G1305))*COS(RADIANS(E1296))*COS(RADIANS(V1286))))&gt;90,0,$F$4*$F$5/E1295^2*(SIN(RADIANS(G1305))*SIN(RADIANS(E1296))+COS(RADIANS(G1305))*COS(RADIANS(E1296))*COS(RADIANS(V1286))))</f>
        <v>#DIV/0!</v>
      </c>
      <c r="W1305" s="3" t="e">
        <f>IF(DEGREES(ACOS(SIN(RADIANS(G1305))*SIN(RADIANS(E1296))+COS(RADIANS(G1305))*COS(RADIANS(E1296))*COS(RADIANS(W1286))))&gt;90,0,$F$4*$F$5/E1295^2*(SIN(RADIANS(G1305))*SIN(RADIANS(E1296))+COS(RADIANS(G1305))*COS(RADIANS(E1296))*COS(RADIANS(W1286))))</f>
        <v>#DIV/0!</v>
      </c>
      <c r="X1305" s="3" t="e">
        <f>IF(DEGREES(ACOS(SIN(RADIANS(G1305))*SIN(RADIANS(E1296))+COS(RADIANS(G1305))*COS(RADIANS(E1296))*COS(RADIANS(X1286))))&gt;90,0,$F$4*$F$5/E1295^2*(SIN(RADIANS(G1305))*SIN(RADIANS(E1296))+COS(RADIANS(G1305))*COS(RADIANS(E1296))*COS(RADIANS(X1286))))</f>
        <v>#DIV/0!</v>
      </c>
      <c r="Y1305" s="3" t="e">
        <f>IF(DEGREES(ACOS(SIN(RADIANS(G1305))*SIN(RADIANS(E1296))+COS(RADIANS(G1305))*COS(RADIANS(E1296))*COS(RADIANS(Y1286))))&gt;90,0,$F$4*$F$5/E1295^2*(SIN(RADIANS(G1305))*SIN(RADIANS(E1296))+COS(RADIANS(G1305))*COS(RADIANS(E1296))*COS(RADIANS(Y1286))))</f>
        <v>#DIV/0!</v>
      </c>
      <c r="Z1305" s="3" t="e">
        <f>IF(DEGREES(ACOS(SIN(RADIANS(G1305))*SIN(RADIANS(E1296))+COS(RADIANS(G1305))*COS(RADIANS(E1296))*COS(RADIANS(Z1286))))&gt;90,0,$F$4*$F$5/E1295^2*(SIN(RADIANS(G1305))*SIN(RADIANS(E1296))+COS(RADIANS(G1305))*COS(RADIANS(E1296))*COS(RADIANS(Z1286))))</f>
        <v>#DIV/0!</v>
      </c>
      <c r="AA1305" s="3" t="e">
        <f>IF(DEGREES(ACOS(SIN(RADIANS(G1305))*SIN(RADIANS(E1296))+COS(RADIANS(G1305))*COS(RADIANS(E1296))*COS(RADIANS(AA1286))))&gt;90,0,$F$4*$F$5/E1295^2*(SIN(RADIANS(G1305))*SIN(RADIANS(E1296))+COS(RADIANS(G1305))*COS(RADIANS(E1296))*COS(RADIANS(AA1286))))</f>
        <v>#DIV/0!</v>
      </c>
      <c r="AB1305" s="3" t="e">
        <f>IF(DEGREES(ACOS(SIN(RADIANS(G1305))*SIN(RADIANS(E1296))+COS(RADIANS(G1305))*COS(RADIANS(E1296))*COS(RADIANS(AB1286))))&gt;90,0,$F$4*$F$5/E1295^2*(SIN(RADIANS(G1305))*SIN(RADIANS(E1296))+COS(RADIANS(G1305))*COS(RADIANS(E1296))*COS(RADIANS(AB1286))))</f>
        <v>#DIV/0!</v>
      </c>
      <c r="AC1305" s="3" t="e">
        <f>IF(DEGREES(ACOS(SIN(RADIANS(G1305))*SIN(RADIANS(E1296))+COS(RADIANS(G1305))*COS(RADIANS(E1296))*COS(RADIANS(AC1286))))&gt;90,0,$F$4*$F$5/E1295^2*(SIN(RADIANS(G1305))*SIN(RADIANS(E1296))+COS(RADIANS(G1305))*COS(RADIANS(E1296))*COS(RADIANS(AC1286))))</f>
        <v>#DIV/0!</v>
      </c>
      <c r="AD1305" s="3" t="e">
        <f>IF(DEGREES(ACOS(SIN(RADIANS(G1305))*SIN(RADIANS(E1296))+COS(RADIANS(G1305))*COS(RADIANS(E1296))*COS(RADIANS(AD1286))))&gt;90,0,$F$4*$F$5/E1295^2*(SIN(RADIANS(G1305))*SIN(RADIANS(E1296))+COS(RADIANS(G1305))*COS(RADIANS(E1296))*COS(RADIANS(AD1286))))</f>
        <v>#DIV/0!</v>
      </c>
      <c r="AE1305" s="3" t="e">
        <f>IF(DEGREES(ACOS(SIN(RADIANS(G1305))*SIN(RADIANS(E1296))+COS(RADIANS(G1305))*COS(RADIANS(E1296))*COS(RADIANS(AE1286))))&gt;90,0,$F$4*$F$5/E1295^2*(SIN(RADIANS(G1305))*SIN(RADIANS(E1296))+COS(RADIANS(G1305))*COS(RADIANS(E1296))*COS(RADIANS(AE1286))))</f>
        <v>#DIV/0!</v>
      </c>
      <c r="AF1305" s="3" t="e">
        <f>IF(DEGREES(ACOS(SIN(RADIANS(G1305))*SIN(RADIANS(E1296))+COS(RADIANS(G1305))*COS(RADIANS(E1296))*COS(RADIANS(AF1286))))&gt;90,0,$F$4*$F$5/E1295^2*(SIN(RADIANS(G1305))*SIN(RADIANS(E1296))+COS(RADIANS(G1305))*COS(RADIANS(E1296))*COS(RADIANS(AF1286))))</f>
        <v>#DIV/0!</v>
      </c>
      <c r="AG1305" s="3" t="e">
        <f>IF(DEGREES(ACOS(SIN(RADIANS(G1305))*SIN(RADIANS(E1296))+COS(RADIANS(G1305))*COS(RADIANS(E1296))*COS(RADIANS(AG1286))))&gt;90,0,$F$4*$F$5/E1295^2*(SIN(RADIANS(G1305))*SIN(RADIANS(E1296))+COS(RADIANS(G1305))*COS(RADIANS(E1296))*COS(RADIANS(AG1286))))</f>
        <v>#DIV/0!</v>
      </c>
      <c r="AH1305" s="3" t="e">
        <f>IF(DEGREES(ACOS(SIN(RADIANS(G1305))*SIN(RADIANS(E1296))+COS(RADIANS(G1305))*COS(RADIANS(E1296))*COS(RADIANS(AH1286))))&gt;90,0,$F$4*$F$5/E1295^2*(SIN(RADIANS(G1305))*SIN(RADIANS(E1296))+COS(RADIANS(G1305))*COS(RADIANS(E1296))*COS(RADIANS(AH1286))))</f>
        <v>#DIV/0!</v>
      </c>
      <c r="AI1305" s="3" t="e">
        <f>IF(DEGREES(ACOS(SIN(RADIANS(G1305))*SIN(RADIANS(E1296))+COS(RADIANS(G1305))*COS(RADIANS(E1296))*COS(RADIANS(AI1286))))&gt;90,0,$F$4*$F$5/E1295^2*(SIN(RADIANS(G1305))*SIN(RADIANS(E1296))+COS(RADIANS(G1305))*COS(RADIANS(E1296))*COS(RADIANS(AI1286))))</f>
        <v>#DIV/0!</v>
      </c>
      <c r="AJ1305" s="3" t="e">
        <f>IF(DEGREES(ACOS(SIN(RADIANS(G1305))*SIN(RADIANS(E1296))+COS(RADIANS(G1305))*COS(RADIANS(E1296))*COS(RADIANS(AJ1286))))&gt;90,0,$F$4*$F$5/E1295^2*(SIN(RADIANS(G1305))*SIN(RADIANS(E1296))+COS(RADIANS(G1305))*COS(RADIANS(E1296))*COS(RADIANS(AJ1286))))</f>
        <v>#DIV/0!</v>
      </c>
      <c r="AK1305" s="3">
        <f>IF(DEGREES(ACOS(SIN(RADIANS(G1305))*SIN(RADIANS(E1296))+COS(RADIANS(G1305))*COS(RADIANS(E1296))*COS(RADIANS(AK1286))))&gt;90,0,$F$4*$F$5/E1295^2*(SIN(RADIANS(G1305))*SIN(RADIANS(E1296))+COS(RADIANS(G1305))*COS(RADIANS(E1296))*COS(RADIANS(AK1286))))</f>
        <v>0</v>
      </c>
      <c r="AL1305" s="3">
        <f>IF(DEGREES(ACOS(SIN(RADIANS(G1305))*SIN(RADIANS(E1296))+COS(RADIANS(G1305))*COS(RADIANS(E1296))*COS(RADIANS(AL1286))))&gt;90,0,$F$4*$F$5/E1295^2*(SIN(RADIANS(G1305))*SIN(RADIANS(E1296))+COS(RADIANS(G1305))*COS(RADIANS(E1296))*COS(RADIANS(AL1286))))</f>
        <v>0</v>
      </c>
      <c r="AM1305" s="3">
        <f>IF(DEGREES(ACOS(SIN(RADIANS(G1305))*SIN(RADIANS(E1296))+COS(RADIANS(G1305))*COS(RADIANS(E1296))*COS(RADIANS(AM1286))))&gt;90,0,$F$4*$F$5/E1295^2*(SIN(RADIANS(G1305))*SIN(RADIANS(E1296))+COS(RADIANS(G1305))*COS(RADIANS(E1296))*COS(RADIANS(AM1286))))</f>
        <v>0</v>
      </c>
      <c r="AN1305" s="3">
        <f>IF(DEGREES(ACOS(SIN(RADIANS(G1305))*SIN(RADIANS(E1296))+COS(RADIANS(G1305))*COS(RADIANS(E1296))*COS(RADIANS(AN1286))))&gt;90,0,$F$4*$F$5/E1295^2*(SIN(RADIANS(G1305))*SIN(RADIANS(E1296))+COS(RADIANS(G1305))*COS(RADIANS(E1296))*COS(RADIANS(AN1286))))</f>
        <v>0</v>
      </c>
      <c r="AO1305" s="3">
        <f>IF(DEGREES(ACOS(SIN(RADIANS(G1305))*SIN(RADIANS(E1296))+COS(RADIANS(G1305))*COS(RADIANS(E1296))*COS(RADIANS(AO1286))))&gt;90,0,$F$4*$F$5/E1295^2*(SIN(RADIANS(G1305))*SIN(RADIANS(E1296))+COS(RADIANS(G1305))*COS(RADIANS(E1296))*COS(RADIANS(AO1286))))</f>
        <v>0</v>
      </c>
      <c r="AP1305" s="3">
        <f>IF(DEGREES(ACOS(SIN(RADIANS(G1305))*SIN(RADIANS(E1296))+COS(RADIANS(G1305))*COS(RADIANS(E1296))*COS(RADIANS(AP1286))))&gt;90,0,$F$4*$F$5/E1295^2*(SIN(RADIANS(G1305))*SIN(RADIANS(E1296))+COS(RADIANS(G1305))*COS(RADIANS(E1296))*COS(RADIANS(AP1286))))</f>
        <v>0</v>
      </c>
      <c r="AQ1305" s="3">
        <f>IF(DEGREES(ACOS(SIN(RADIANS(G1305))*SIN(RADIANS(E1296))+COS(RADIANS(G1305))*COS(RADIANS(E1296))*COS(RADIANS(AQ1286))))&gt;90,0,$F$4*$F$5/E1295^2*(SIN(RADIANS(G1305))*SIN(RADIANS(E1296))+COS(RADIANS(G1305))*COS(RADIANS(E1296))*COS(RADIANS(AQ1286))))</f>
        <v>0</v>
      </c>
      <c r="AR1305" s="3">
        <f>IF(DEGREES(ACOS(SIN(RADIANS(G1305))*SIN(RADIANS(E1296))+COS(RADIANS(G1305))*COS(RADIANS(E1296))*COS(RADIANS(AR1286))))&gt;90,0,$F$4*$F$5/E1295^2*(SIN(RADIANS(G1305))*SIN(RADIANS(E1296))+COS(RADIANS(G1305))*COS(RADIANS(E1296))*COS(RADIANS(AR1286))))</f>
        <v>0</v>
      </c>
    </row>
    <row r="1306" spans="2:44" ht="15.75" customHeight="1" x14ac:dyDescent="0.2">
      <c r="G1306" s="3">
        <v>-90</v>
      </c>
      <c r="I1306" s="3" t="e">
        <f>IF(DEGREES(ACOS(SIN(RADIANS(G1306))*SIN(RADIANS(E1296))+COS(RADIANS(G1306))*COS(RADIANS(E1296))*COS(RADIANS(I1286))))&gt;90,0,$F$4*$F$5/E1295^2*(SIN(RADIANS(G1306))*SIN(RADIANS(E1296))+COS(RADIANS(G1306))*COS(RADIANS(E1296))*COS(RADIANS(I1286))))</f>
        <v>#DIV/0!</v>
      </c>
      <c r="J1306" s="3" t="e">
        <f>IF(DEGREES(ACOS(SIN(RADIANS(G1306))*SIN(RADIANS(E1296))+COS(RADIANS(G1306))*COS(RADIANS(E1296))*COS(RADIANS(J1286))))&gt;90,0,$F$4*$F$5/E1295^2*(SIN(RADIANS(G1306))*SIN(RADIANS(E1296))+COS(RADIANS(G1306))*COS(RADIANS(E1296))*COS(RADIANS(J1286))))</f>
        <v>#DIV/0!</v>
      </c>
      <c r="K1306" s="3" t="e">
        <f>IF(DEGREES(ACOS(SIN(RADIANS(G1306))*SIN(RADIANS(E1296))+COS(RADIANS(G1306))*COS(RADIANS(E1296))*COS(RADIANS(K1286))))&gt;90,0,$F$4*$F$5/E1295^2*(SIN(RADIANS(G1306))*SIN(RADIANS(E1296))+COS(RADIANS(G1306))*COS(RADIANS(E1296))*COS(RADIANS(K1286))))</f>
        <v>#DIV/0!</v>
      </c>
      <c r="L1306" s="3" t="e">
        <f>IF(DEGREES(ACOS(SIN(RADIANS(G1306))*SIN(RADIANS(E1296))+COS(RADIANS(G1306))*COS(RADIANS(E1296))*COS(RADIANS(L1286))))&gt;90,0,$F$4*$F$5/E1295^2*(SIN(RADIANS(G1306))*SIN(RADIANS(E1296))+COS(RADIANS(G1306))*COS(RADIANS(E1296))*COS(RADIANS(L1286))))</f>
        <v>#DIV/0!</v>
      </c>
      <c r="M1306" s="3" t="e">
        <f>IF(DEGREES(ACOS(SIN(RADIANS(G1306))*SIN(RADIANS(E1296))+COS(RADIANS(G1306))*COS(RADIANS(E1296))*COS(RADIANS(M1286))))&gt;90,0,$F$4*$F$5/E1295^2*(SIN(RADIANS(G1306))*SIN(RADIANS(E1296))+COS(RADIANS(G1306))*COS(RADIANS(E1296))*COS(RADIANS(M1286))))</f>
        <v>#DIV/0!</v>
      </c>
      <c r="N1306" s="3" t="e">
        <f>IF(DEGREES(ACOS(SIN(RADIANS(G1306))*SIN(RADIANS(E1296))+COS(RADIANS(G1306))*COS(RADIANS(E1296))*COS(RADIANS(N1286))))&gt;90,0,$F$4*$F$5/E1295^2*(SIN(RADIANS(G1306))*SIN(RADIANS(E1296))+COS(RADIANS(G1306))*COS(RADIANS(E1296))*COS(RADIANS(N1286))))</f>
        <v>#DIV/0!</v>
      </c>
      <c r="O1306" s="3" t="e">
        <f>IF(DEGREES(ACOS(SIN(RADIANS(G1306))*SIN(RADIANS(E1296))+COS(RADIANS(G1306))*COS(RADIANS(E1296))*COS(RADIANS(O1286))))&gt;90,0,$F$4*$F$5/E1295^2*(SIN(RADIANS(G1306))*SIN(RADIANS(E1296))+COS(RADIANS(G1306))*COS(RADIANS(E1296))*COS(RADIANS(O1286))))</f>
        <v>#DIV/0!</v>
      </c>
      <c r="P1306" s="3" t="e">
        <f>IF(DEGREES(ACOS(SIN(RADIANS(G1306))*SIN(RADIANS(E1296))+COS(RADIANS(G1306))*COS(RADIANS(E1296))*COS(RADIANS(P1286))))&gt;90,0,$F$4*$F$5/E1295^2*(SIN(RADIANS(G1306))*SIN(RADIANS(E1296))+COS(RADIANS(G1306))*COS(RADIANS(E1296))*COS(RADIANS(P1286))))</f>
        <v>#DIV/0!</v>
      </c>
      <c r="Q1306" s="3" t="e">
        <f>IF(DEGREES(ACOS(SIN(RADIANS(G1306))*SIN(RADIANS(E1296))+COS(RADIANS(G1306))*COS(RADIANS(E1296))*COS(RADIANS(Q1286))))&gt;90,0,$F$4*$F$5/E1295^2*(SIN(RADIANS(G1306))*SIN(RADIANS(E1296))+COS(RADIANS(G1306))*COS(RADIANS(E1296))*COS(RADIANS(Q1286))))</f>
        <v>#DIV/0!</v>
      </c>
      <c r="R1306" s="3" t="e">
        <f>IF(DEGREES(ACOS(SIN(RADIANS(G1306))*SIN(RADIANS(E1296))+COS(RADIANS(G1306))*COS(RADIANS(E1296))*COS(RADIANS(R1286))))&gt;90,0,$F$4*$F$5/E1295^2*(SIN(RADIANS(G1306))*SIN(RADIANS(E1296))+COS(RADIANS(G1306))*COS(RADIANS(E1296))*COS(RADIANS(R1286))))</f>
        <v>#DIV/0!</v>
      </c>
      <c r="S1306" s="3" t="e">
        <f>IF(DEGREES(ACOS(SIN(RADIANS(G1306))*SIN(RADIANS(E1296))+COS(RADIANS(G1306))*COS(RADIANS(E1296))*COS(RADIANS(S1286))))&gt;90,0,$F$4*$F$5/E1295^2*(SIN(RADIANS(G1306))*SIN(RADIANS(E1296))+COS(RADIANS(G1306))*COS(RADIANS(E1296))*COS(RADIANS(S1286))))</f>
        <v>#DIV/0!</v>
      </c>
      <c r="T1306" s="3" t="e">
        <f>IF(DEGREES(ACOS(SIN(RADIANS(G1306))*SIN(RADIANS(E1296))+COS(RADIANS(G1306))*COS(RADIANS(E1296))*COS(RADIANS(T1286))))&gt;90,0,$F$4*$F$5/E1295^2*(SIN(RADIANS(G1306))*SIN(RADIANS(E1296))+COS(RADIANS(G1306))*COS(RADIANS(E1296))*COS(RADIANS(T1286))))</f>
        <v>#DIV/0!</v>
      </c>
      <c r="U1306" s="3" t="e">
        <f>IF(DEGREES(ACOS(SIN(RADIANS(G1306))*SIN(RADIANS(E1296))+COS(RADIANS(G1306))*COS(RADIANS(E1296))*COS(RADIANS(U1286))))&gt;90,0,$F$4*$F$5/E1295^2*(SIN(RADIANS(G1306))*SIN(RADIANS(E1296))+COS(RADIANS(G1306))*COS(RADIANS(E1296))*COS(RADIANS(U1286))))</f>
        <v>#DIV/0!</v>
      </c>
      <c r="V1306" s="3" t="e">
        <f>IF(DEGREES(ACOS(SIN(RADIANS(G1306))*SIN(RADIANS(E1296))+COS(RADIANS(G1306))*COS(RADIANS(E1296))*COS(RADIANS(V1286))))&gt;90,0,$F$4*$F$5/E1295^2*(SIN(RADIANS(G1306))*SIN(RADIANS(E1296))+COS(RADIANS(G1306))*COS(RADIANS(E1296))*COS(RADIANS(V1286))))</f>
        <v>#DIV/0!</v>
      </c>
      <c r="W1306" s="3" t="e">
        <f>IF(DEGREES(ACOS(SIN(RADIANS(G1306))*SIN(RADIANS(E1296))+COS(RADIANS(G1306))*COS(RADIANS(E1296))*COS(RADIANS(W1286))))&gt;90,0,$F$4*$F$5/E1295^2*(SIN(RADIANS(G1306))*SIN(RADIANS(E1296))+COS(RADIANS(G1306))*COS(RADIANS(E1296))*COS(RADIANS(W1286))))</f>
        <v>#DIV/0!</v>
      </c>
      <c r="X1306" s="3" t="e">
        <f>IF(DEGREES(ACOS(SIN(RADIANS(G1306))*SIN(RADIANS(E1296))+COS(RADIANS(G1306))*COS(RADIANS(E1296))*COS(RADIANS(X1286))))&gt;90,0,$F$4*$F$5/E1295^2*(SIN(RADIANS(G1306))*SIN(RADIANS(E1296))+COS(RADIANS(G1306))*COS(RADIANS(E1296))*COS(RADIANS(X1286))))</f>
        <v>#DIV/0!</v>
      </c>
      <c r="Y1306" s="3" t="e">
        <f>IF(DEGREES(ACOS(SIN(RADIANS(G1306))*SIN(RADIANS(E1296))+COS(RADIANS(G1306))*COS(RADIANS(E1296))*COS(RADIANS(Y1286))))&gt;90,0,$F$4*$F$5/E1295^2*(SIN(RADIANS(G1306))*SIN(RADIANS(E1296))+COS(RADIANS(G1306))*COS(RADIANS(E1296))*COS(RADIANS(Y1286))))</f>
        <v>#DIV/0!</v>
      </c>
      <c r="Z1306" s="3" t="e">
        <f>IF(DEGREES(ACOS(SIN(RADIANS(G1306))*SIN(RADIANS(E1296))+COS(RADIANS(G1306))*COS(RADIANS(E1296))*COS(RADIANS(Z1286))))&gt;90,0,$F$4*$F$5/E1295^2*(SIN(RADIANS(G1306))*SIN(RADIANS(E1296))+COS(RADIANS(G1306))*COS(RADIANS(E1296))*COS(RADIANS(Z1286))))</f>
        <v>#DIV/0!</v>
      </c>
      <c r="AA1306" s="3" t="e">
        <f>IF(DEGREES(ACOS(SIN(RADIANS(G1306))*SIN(RADIANS(E1296))+COS(RADIANS(G1306))*COS(RADIANS(E1296))*COS(RADIANS(AA1286))))&gt;90,0,$F$4*$F$5/E1295^2*(SIN(RADIANS(G1306))*SIN(RADIANS(E1296))+COS(RADIANS(G1306))*COS(RADIANS(E1296))*COS(RADIANS(AA1286))))</f>
        <v>#DIV/0!</v>
      </c>
      <c r="AB1306" s="3" t="e">
        <f>IF(DEGREES(ACOS(SIN(RADIANS(G1306))*SIN(RADIANS(E1296))+COS(RADIANS(G1306))*COS(RADIANS(E1296))*COS(RADIANS(AB1286))))&gt;90,0,$F$4*$F$5/E1295^2*(SIN(RADIANS(G1306))*SIN(RADIANS(E1296))+COS(RADIANS(G1306))*COS(RADIANS(E1296))*COS(RADIANS(AB1286))))</f>
        <v>#DIV/0!</v>
      </c>
      <c r="AC1306" s="3" t="e">
        <f>IF(DEGREES(ACOS(SIN(RADIANS(G1306))*SIN(RADIANS(E1296))+COS(RADIANS(G1306))*COS(RADIANS(E1296))*COS(RADIANS(AC1286))))&gt;90,0,$F$4*$F$5/E1295^2*(SIN(RADIANS(G1306))*SIN(RADIANS(E1296))+COS(RADIANS(G1306))*COS(RADIANS(E1296))*COS(RADIANS(AC1286))))</f>
        <v>#DIV/0!</v>
      </c>
      <c r="AD1306" s="3" t="e">
        <f>IF(DEGREES(ACOS(SIN(RADIANS(G1306))*SIN(RADIANS(E1296))+COS(RADIANS(G1306))*COS(RADIANS(E1296))*COS(RADIANS(AD1286))))&gt;90,0,$F$4*$F$5/E1295^2*(SIN(RADIANS(G1306))*SIN(RADIANS(E1296))+COS(RADIANS(G1306))*COS(RADIANS(E1296))*COS(RADIANS(AD1286))))</f>
        <v>#DIV/0!</v>
      </c>
      <c r="AE1306" s="3" t="e">
        <f>IF(DEGREES(ACOS(SIN(RADIANS(G1306))*SIN(RADIANS(E1296))+COS(RADIANS(G1306))*COS(RADIANS(E1296))*COS(RADIANS(AE1286))))&gt;90,0,$F$4*$F$5/E1295^2*(SIN(RADIANS(G1306))*SIN(RADIANS(E1296))+COS(RADIANS(G1306))*COS(RADIANS(E1296))*COS(RADIANS(AE1286))))</f>
        <v>#DIV/0!</v>
      </c>
      <c r="AF1306" s="3" t="e">
        <f>IF(DEGREES(ACOS(SIN(RADIANS(G1306))*SIN(RADIANS(E1296))+COS(RADIANS(G1306))*COS(RADIANS(E1296))*COS(RADIANS(AF1286))))&gt;90,0,$F$4*$F$5/E1295^2*(SIN(RADIANS(G1306))*SIN(RADIANS(E1296))+COS(RADIANS(G1306))*COS(RADIANS(E1296))*COS(RADIANS(AF1286))))</f>
        <v>#DIV/0!</v>
      </c>
      <c r="AG1306" s="3" t="e">
        <f>IF(DEGREES(ACOS(SIN(RADIANS(G1306))*SIN(RADIANS(E1296))+COS(RADIANS(G1306))*COS(RADIANS(E1296))*COS(RADIANS(AG1286))))&gt;90,0,$F$4*$F$5/E1295^2*(SIN(RADIANS(G1306))*SIN(RADIANS(E1296))+COS(RADIANS(G1306))*COS(RADIANS(E1296))*COS(RADIANS(AG1286))))</f>
        <v>#DIV/0!</v>
      </c>
      <c r="AH1306" s="3" t="e">
        <f>IF(DEGREES(ACOS(SIN(RADIANS(G1306))*SIN(RADIANS(E1296))+COS(RADIANS(G1306))*COS(RADIANS(E1296))*COS(RADIANS(AH1286))))&gt;90,0,$F$4*$F$5/E1295^2*(SIN(RADIANS(G1306))*SIN(RADIANS(E1296))+COS(RADIANS(G1306))*COS(RADIANS(E1296))*COS(RADIANS(AH1286))))</f>
        <v>#DIV/0!</v>
      </c>
      <c r="AI1306" s="3" t="e">
        <f>IF(DEGREES(ACOS(SIN(RADIANS(G1306))*SIN(RADIANS(E1296))+COS(RADIANS(G1306))*COS(RADIANS(E1296))*COS(RADIANS(AI1286))))&gt;90,0,$F$4*$F$5/E1295^2*(SIN(RADIANS(G1306))*SIN(RADIANS(E1296))+COS(RADIANS(G1306))*COS(RADIANS(E1296))*COS(RADIANS(AI1286))))</f>
        <v>#DIV/0!</v>
      </c>
      <c r="AJ1306" s="3" t="e">
        <f>IF(DEGREES(ACOS(SIN(RADIANS(G1306))*SIN(RADIANS(E1296))+COS(RADIANS(G1306))*COS(RADIANS(E1296))*COS(RADIANS(AJ1286))))&gt;90,0,$F$4*$F$5/E1295^2*(SIN(RADIANS(G1306))*SIN(RADIANS(E1296))+COS(RADIANS(G1306))*COS(RADIANS(E1296))*COS(RADIANS(AJ1286))))</f>
        <v>#DIV/0!</v>
      </c>
      <c r="AK1306" s="3" t="e">
        <f>IF(DEGREES(ACOS(SIN(RADIANS(G1306))*SIN(RADIANS(E1296))+COS(RADIANS(G1306))*COS(RADIANS(E1296))*COS(RADIANS(AK1286))))&gt;90,0,$F$4*$F$5/E1295^2*(SIN(RADIANS(G1306))*SIN(RADIANS(E1296))+COS(RADIANS(G1306))*COS(RADIANS(E1296))*COS(RADIANS(AK1286))))</f>
        <v>#DIV/0!</v>
      </c>
      <c r="AL1306" s="3" t="e">
        <f>IF(DEGREES(ACOS(SIN(RADIANS(G1306))*SIN(RADIANS(E1296))+COS(RADIANS(G1306))*COS(RADIANS(E1296))*COS(RADIANS(AL1286))))&gt;90,0,$F$4*$F$5/E1295^2*(SIN(RADIANS(G1306))*SIN(RADIANS(E1296))+COS(RADIANS(G1306))*COS(RADIANS(E1296))*COS(RADIANS(AL1286))))</f>
        <v>#DIV/0!</v>
      </c>
      <c r="AM1306" s="3" t="e">
        <f>IF(DEGREES(ACOS(SIN(RADIANS(G1306))*SIN(RADIANS(E1296))+COS(RADIANS(G1306))*COS(RADIANS(E1296))*COS(RADIANS(AM1286))))&gt;90,0,$F$4*$F$5/E1295^2*(SIN(RADIANS(G1306))*SIN(RADIANS(E1296))+COS(RADIANS(G1306))*COS(RADIANS(E1296))*COS(RADIANS(AM1286))))</f>
        <v>#DIV/0!</v>
      </c>
      <c r="AN1306" s="3" t="e">
        <f>IF(DEGREES(ACOS(SIN(RADIANS(G1306))*SIN(RADIANS(E1296))+COS(RADIANS(G1306))*COS(RADIANS(E1296))*COS(RADIANS(AN1286))))&gt;90,0,$F$4*$F$5/E1295^2*(SIN(RADIANS(G1306))*SIN(RADIANS(E1296))+COS(RADIANS(G1306))*COS(RADIANS(E1296))*COS(RADIANS(AN1286))))</f>
        <v>#DIV/0!</v>
      </c>
      <c r="AO1306" s="3" t="e">
        <f>IF(DEGREES(ACOS(SIN(RADIANS(G1306))*SIN(RADIANS(E1296))+COS(RADIANS(G1306))*COS(RADIANS(E1296))*COS(RADIANS(AO1286))))&gt;90,0,$F$4*$F$5/E1295^2*(SIN(RADIANS(G1306))*SIN(RADIANS(E1296))+COS(RADIANS(G1306))*COS(RADIANS(E1296))*COS(RADIANS(AO1286))))</f>
        <v>#DIV/0!</v>
      </c>
      <c r="AP1306" s="3" t="e">
        <f>IF(DEGREES(ACOS(SIN(RADIANS(G1306))*SIN(RADIANS(E1296))+COS(RADIANS(G1306))*COS(RADIANS(E1296))*COS(RADIANS(AP1286))))&gt;90,0,$F$4*$F$5/E1295^2*(SIN(RADIANS(G1306))*SIN(RADIANS(E1296))+COS(RADIANS(G1306))*COS(RADIANS(E1296))*COS(RADIANS(AP1286))))</f>
        <v>#DIV/0!</v>
      </c>
      <c r="AQ1306" s="3" t="e">
        <f>IF(DEGREES(ACOS(SIN(RADIANS(G1306))*SIN(RADIANS(E1296))+COS(RADIANS(G1306))*COS(RADIANS(E1296))*COS(RADIANS(AQ1286))))&gt;90,0,$F$4*$F$5/E1295^2*(SIN(RADIANS(G1306))*SIN(RADIANS(E1296))+COS(RADIANS(G1306))*COS(RADIANS(E1296))*COS(RADIANS(AQ1286))))</f>
        <v>#DIV/0!</v>
      </c>
      <c r="AR1306" s="3" t="e">
        <f>IF(DEGREES(ACOS(SIN(RADIANS(G1306))*SIN(RADIANS(E1296))+COS(RADIANS(G1306))*COS(RADIANS(E1296))*COS(RADIANS(AR1286))))&gt;90,0,$F$4*$F$5/E1295^2*(SIN(RADIANS(G1306))*SIN(RADIANS(E1296))+COS(RADIANS(G1306))*COS(RADIANS(E1296))*COS(RADIANS(AR1286))))</f>
        <v>#DIV/0!</v>
      </c>
    </row>
    <row r="1307" spans="2:44" ht="15.75" customHeight="1" x14ac:dyDescent="0.2"/>
    <row r="1308" spans="2:44" ht="15.75" customHeight="1" x14ac:dyDescent="0.2">
      <c r="H1308" s="3" t="s">
        <v>771</v>
      </c>
      <c r="I1308" s="3">
        <v>180</v>
      </c>
      <c r="J1308" s="3">
        <v>170</v>
      </c>
      <c r="K1308" s="3">
        <v>160</v>
      </c>
      <c r="L1308" s="3">
        <v>150</v>
      </c>
      <c r="M1308" s="3">
        <v>140</v>
      </c>
      <c r="N1308" s="3">
        <v>130</v>
      </c>
      <c r="O1308" s="3">
        <v>120</v>
      </c>
      <c r="P1308" s="3">
        <v>110</v>
      </c>
      <c r="Q1308" s="3">
        <v>100</v>
      </c>
      <c r="R1308" s="3">
        <v>90</v>
      </c>
      <c r="S1308" s="3">
        <v>80</v>
      </c>
      <c r="T1308" s="3">
        <v>70</v>
      </c>
      <c r="U1308" s="3">
        <v>60</v>
      </c>
      <c r="V1308" s="3">
        <v>50</v>
      </c>
      <c r="W1308" s="3">
        <v>40</v>
      </c>
      <c r="X1308" s="3">
        <v>30</v>
      </c>
      <c r="Y1308" s="3">
        <v>20</v>
      </c>
      <c r="Z1308" s="3">
        <v>10</v>
      </c>
      <c r="AA1308" s="3">
        <v>0</v>
      </c>
      <c r="AB1308" s="3">
        <v>-10</v>
      </c>
      <c r="AC1308" s="3">
        <v>-20</v>
      </c>
      <c r="AD1308" s="3">
        <v>-30</v>
      </c>
      <c r="AE1308" s="3">
        <v>-40</v>
      </c>
      <c r="AF1308" s="3">
        <v>-50</v>
      </c>
      <c r="AG1308" s="3">
        <v>-60</v>
      </c>
      <c r="AH1308" s="3">
        <v>-70</v>
      </c>
      <c r="AI1308" s="3">
        <v>-80</v>
      </c>
      <c r="AJ1308" s="3">
        <v>-90</v>
      </c>
      <c r="AK1308" s="3">
        <v>-100</v>
      </c>
      <c r="AL1308" s="3">
        <v>-110</v>
      </c>
      <c r="AM1308" s="3">
        <v>-120</v>
      </c>
      <c r="AN1308" s="3">
        <v>-130</v>
      </c>
      <c r="AO1308" s="3">
        <v>-140</v>
      </c>
      <c r="AP1308" s="3">
        <v>-150</v>
      </c>
      <c r="AQ1308" s="3">
        <v>-160</v>
      </c>
      <c r="AR1308" s="3">
        <v>-170</v>
      </c>
    </row>
    <row r="1309" spans="2:44" ht="15.75" customHeight="1" x14ac:dyDescent="0.2">
      <c r="H1309" s="3" t="s">
        <v>782</v>
      </c>
      <c r="I1309" s="3">
        <f>IF(ABS(I1308-E1321)&gt;180,IF(ABS(I1308-E1321)&gt;360,ABS(I1308-E1321)-360,360-ABS(I1308-E1321)),ABS(I1308-E1321))</f>
        <v>180</v>
      </c>
      <c r="J1309" s="3">
        <f>IF(ABS(J1308-E1321)&gt;180,IF(ABS(J1308-E1321)&gt;360,ABS(J1308-E1321)-360,360-ABS(J1308-E1321)),ABS(J1308-E1321))</f>
        <v>170</v>
      </c>
      <c r="K1309" s="3">
        <f>IF(ABS(K1308-E1321)&gt;180,IF(ABS(K1308-E1321)&gt;360,ABS(K1308-E1321)-360,360-ABS(K1308-E1321)),ABS(K1308-E1321))</f>
        <v>160</v>
      </c>
      <c r="L1309" s="3">
        <f>IF(ABS(L1308-E1321)&gt;180,IF(ABS(L1308-E1321)&gt;360,ABS(L1308-E1321)-360,360-ABS(L1308-E1321)),ABS(L1308-E1321))</f>
        <v>150</v>
      </c>
      <c r="M1309" s="3">
        <f>IF(ABS(M1308-E1321)&gt;180,IF(ABS(M1308-E1321)&gt;360,ABS(M1308-E1321)-360,360-ABS(M1308-E1321)),ABS(M1308-E1321))</f>
        <v>140</v>
      </c>
      <c r="N1309" s="3">
        <f>IF(ABS(N1308-E1321)&gt;180,IF(ABS(N1308-E1321)&gt;360,ABS(N1308-E1321)-360,360-ABS(N1308-E1321)),ABS(N1308-E1321))</f>
        <v>130</v>
      </c>
      <c r="O1309" s="3">
        <f>IF(ABS(O1308-E1321)&gt;180,IF(ABS(O1308-E1321)&gt;360,ABS(O1308-E1321)-360,360-ABS(O1308-E1321)),ABS(O1308-E1321))</f>
        <v>120</v>
      </c>
      <c r="P1309" s="3">
        <f>IF(ABS(P1308-E1321)&gt;180,IF(ABS(P1308-E1321)&gt;360,ABS(P1308-E1321)-360,360-ABS(P1308-E1321)),ABS(P1308-E1321))</f>
        <v>110</v>
      </c>
      <c r="Q1309" s="3">
        <f>IF(ABS(Q1308-E1321)&gt;180,IF(ABS(Q1308-E1321)&gt;360,ABS(Q1308-E1321)-360,360-ABS(Q1308-E1321)),ABS(Q1308-E1321))</f>
        <v>100</v>
      </c>
      <c r="R1309" s="3">
        <f>IF(ABS(R1308-E1321)&gt;180,IF(ABS(R1308-E1321)&gt;360,ABS(R1308-E1321)-360,360-ABS(R1308-E1321)),ABS(R1308-E1321))</f>
        <v>90</v>
      </c>
      <c r="S1309" s="3">
        <f>IF(ABS(S1308-E1321)&gt;180,IF(ABS(S1308-E1321)&gt;360,ABS(S1308-E1321)-360,360-ABS(S1308-E1321)),ABS(S1308-E1321))</f>
        <v>80</v>
      </c>
      <c r="T1309" s="3">
        <f>IF(ABS(T1308-E1321)&gt;180,IF(ABS(T1308-E1321)&gt;360,ABS(T1308-E1321)-360,360-ABS(T1308-E1321)),ABS(T1308-E1321))</f>
        <v>70</v>
      </c>
      <c r="U1309" s="3">
        <f>IF(ABS(U1308-E1321)&gt;180,IF(ABS(U1308-E1321)&gt;360,ABS(U1308-E1321)-360,360-ABS(U1308-E1321)),ABS(U1308-E1321))</f>
        <v>60</v>
      </c>
      <c r="V1309" s="3">
        <f>IF(ABS(V1308-E1321)&gt;180,IF(ABS(V1308-E1321)&gt;360,ABS(V1308-E1321)-360,360-ABS(V1308-E1321)),ABS(V1308-E1321))</f>
        <v>50</v>
      </c>
      <c r="W1309" s="3">
        <f>IF(ABS(W1308-E1321)&gt;180,IF(ABS(W1308-E1321)&gt;360,ABS(W1308-E1321)-360,360-ABS(W1308-E1321)),ABS(W1308-E1321))</f>
        <v>40</v>
      </c>
      <c r="X1309" s="3">
        <f>IF(ABS(X1308-E1321)&gt;180,IF(ABS(X1308-E1321)&gt;360,ABS(X1308-E1321)-360,360-ABS(X1308-E1321)),ABS(X1308-E1321))</f>
        <v>30</v>
      </c>
      <c r="Y1309" s="3">
        <f>IF(ABS(Y1308-E1321)&gt;180,IF(ABS(Y1308-E1321)&gt;360,ABS(Y1308-E1321)-360,360-ABS(Y1308-E1321)),ABS(Y1308-E1321))</f>
        <v>20</v>
      </c>
      <c r="Z1309" s="3">
        <f>IF(ABS(Z1308-E1321)&gt;180,IF(ABS(Z1308-E1321)&gt;360,ABS(Z1308-E1321)-360,360-ABS(Z1308-E1321)),ABS(Z1308-E1321))</f>
        <v>10</v>
      </c>
      <c r="AA1309" s="3">
        <f>IF(ABS(AA1308-E1321)&gt;180,IF(ABS(AA1308-E1321)&gt;360,ABS(AA1308-E1321)-360,360-ABS(AA1308-E1321)),ABS(AA1308-E1321))</f>
        <v>0</v>
      </c>
      <c r="AB1309" s="3">
        <f>IF(ABS(AB1308-E1321)&gt;180,IF(ABS(AB1308-E1321)&gt;360,ABS(AB1308-E1321)-360,360-ABS(AB1308-E1321)),ABS(AB1308-E1321))</f>
        <v>10</v>
      </c>
      <c r="AC1309" s="3">
        <f>IF(ABS(AC1308-E1321)&gt;180,IF(ABS(AC1308-E1321)&gt;360,ABS(AC1308-E1321)-360,360-ABS(AC1308-E1321)),ABS(AC1308-E1321))</f>
        <v>20</v>
      </c>
      <c r="AD1309" s="3">
        <f>IF(ABS(AD1308-E1321)&gt;180,IF(ABS(AD1308-E1321)&gt;360,ABS(AD1308-E1321)-360,360-ABS(AD1308-E1321)),ABS(AD1308-E1321))</f>
        <v>30</v>
      </c>
      <c r="AE1309" s="3">
        <f>IF(ABS(AE1308-E1321)&gt;180,IF(ABS(AE1308-E1321)&gt;360,ABS(AE1308-E1321)-360,360-ABS(AE1308-E1321)),ABS(AE1308-E1321))</f>
        <v>40</v>
      </c>
      <c r="AF1309" s="3">
        <f>IF(ABS(AF1308-E1321)&gt;180,IF(ABS(AF1308-E1321)&gt;360,ABS(AF1308-E1321)-360,360-ABS(AF1308-E1321)),ABS(AF1308-E1321))</f>
        <v>50</v>
      </c>
      <c r="AG1309" s="3">
        <f>IF(ABS(AG1308-E1321)&gt;180,IF(ABS(AG1308-E1321)&gt;360,ABS(AG1308-E1321)-360,360-ABS(AG1308-E1321)),ABS(AG1308-E1321))</f>
        <v>60</v>
      </c>
      <c r="AH1309" s="3">
        <f>IF(ABS(AH1308-E1321)&gt;180,IF(ABS(AH1308-E1321)&gt;360,ABS(AH1308-E1321)-360,360-ABS(AH1308-E1321)),ABS(AH1308-E1321))</f>
        <v>70</v>
      </c>
      <c r="AI1309" s="3">
        <f>IF(ABS(AI1308-E1321)&gt;180,IF(ABS(AI1308-E1321)&gt;360,ABS(AI1308-E1321)-360,360-ABS(AI1308-E1321)),ABS(AI1308-E1321))</f>
        <v>80</v>
      </c>
      <c r="AJ1309" s="3">
        <f>IF(ABS(AJ1308-E1321)&gt;180,IF(ABS(AJ1308-E1321)&gt;360,ABS(AJ1308-E1321)-360,360-ABS(AJ1308-E1321)),ABS(AJ1308-E1321))</f>
        <v>90</v>
      </c>
      <c r="AK1309" s="3">
        <f>IF(ABS(AK1308-E1321)&gt;180,IF(ABS(AK1308-E1321)&gt;360,ABS(AK1308-E1321)-360,360-ABS(AK1308-E1321)),ABS(AK1308-E1321))</f>
        <v>100</v>
      </c>
      <c r="AL1309" s="3">
        <f>IF(ABS(AL1308-E1321)&gt;180,IF(ABS(AL1308-E1321)&gt;360,ABS(AL1308-E1321)-360,360-ABS(AL1308-E1321)),ABS(AL1308-E1321))</f>
        <v>110</v>
      </c>
      <c r="AM1309" s="3">
        <f>IF(ABS(AM1308-E1321)&gt;180,IF(ABS(AM1308-E1321)&gt;360,ABS(AM1308-E1321)-360,360-ABS(AM1308-E1321)),ABS(AM1308-E1321))</f>
        <v>120</v>
      </c>
      <c r="AN1309" s="3">
        <f>IF(ABS(AN1308-E1321)&gt;180,IF(ABS(AN1308-E1321)&gt;360,ABS(AN1308-E1321)-360,360-ABS(AN1308-E1321)),ABS(AN1308-E1321))</f>
        <v>130</v>
      </c>
      <c r="AO1309" s="3">
        <f>IF(ABS(AO1308-E1321)&gt;180,IF(ABS(AO1308-E1321)&gt;360,ABS(AO1308-E1321)-360,360-ABS(AO1308-E1321)),ABS(AO1308-E1321))</f>
        <v>140</v>
      </c>
      <c r="AP1309" s="3">
        <f>IF(ABS(AP1308-E1321)&gt;180,IF(ABS(AP1308-E1321)&gt;360,ABS(AP1308-E1321)-360,360-ABS(AP1308-E1321)),ABS(AP1308-E1321))</f>
        <v>150</v>
      </c>
      <c r="AQ1309" s="3">
        <f>IF(ABS(AQ1308-E1321)&gt;180,IF(ABS(AQ1308-E1321)&gt;360,ABS(AQ1308-E1321)-360,360-ABS(AQ1308-E1321)),ABS(AQ1308-E1321))</f>
        <v>160</v>
      </c>
      <c r="AR1309" s="3">
        <f>IF(ABS(AR1308-E1321)&gt;180,IF(ABS(AR1308-E1321)&gt;360,ABS(AR1308-E1321)-360,360-ABS(AR1308-E1321)),ABS(AR1308-E1321))</f>
        <v>170</v>
      </c>
    </row>
    <row r="1310" spans="2:44" ht="15.75" customHeight="1" x14ac:dyDescent="0.2">
      <c r="G1310" s="3" t="s">
        <v>736</v>
      </c>
    </row>
    <row r="1311" spans="2:44" ht="15.75" customHeight="1" x14ac:dyDescent="0.2">
      <c r="B1311" s="3" t="s">
        <v>791</v>
      </c>
      <c r="E1311" s="3">
        <v>550</v>
      </c>
      <c r="G1311" s="3">
        <v>90</v>
      </c>
      <c r="I1311" s="3" t="e">
        <f>IF(DEGREES(ACOS(SIN(RADIANS(G1311))*SIN(RADIANS(E1319))+COS(RADIANS(G1311))*COS(RADIANS(E1319))*COS(RADIANS(I1309))))&gt;90,0,$F$4*$F$5/E1318^2*(SIN(RADIANS(G1311))*SIN(RADIANS(E1319))+COS(RADIANS(G1311))*COS(RADIANS(E1319))*COS(RADIANS(I1309))))</f>
        <v>#DIV/0!</v>
      </c>
      <c r="J1311" s="3" t="e">
        <f>IF(DEGREES(ACOS(SIN(RADIANS(G1311))*SIN(RADIANS(E1319))+COS(RADIANS(G1311))*COS(RADIANS(E1319))*COS(RADIANS(J1309))))&gt;90,0,$F$4*$F$5/E1318^2*(SIN(RADIANS(G1311))*SIN(RADIANS(E1319))+COS(RADIANS(G1311))*COS(RADIANS(E1319))*COS(RADIANS(J1309))))</f>
        <v>#DIV/0!</v>
      </c>
      <c r="K1311" s="3" t="e">
        <f>IF(DEGREES(ACOS(SIN(RADIANS(G1311))*SIN(RADIANS(E1319))+COS(RADIANS(G1311))*COS(RADIANS(E1319))*COS(RADIANS(K1309))))&gt;90,0,$F$4*$F$5/E1318^2*(SIN(RADIANS(G1311))*SIN(RADIANS(E1319))+COS(RADIANS(G1311))*COS(RADIANS(E1319))*COS(RADIANS(K1309))))</f>
        <v>#DIV/0!</v>
      </c>
      <c r="L1311" s="3" t="e">
        <f>IF(DEGREES(ACOS(SIN(RADIANS(G1311))*SIN(RADIANS(E1319))+COS(RADIANS(G1311))*COS(RADIANS(E1319))*COS(RADIANS(L1309))))&gt;90,0,$F$4*$F$5/E1318^2*(SIN(RADIANS(G1311))*SIN(RADIANS(E1319))+COS(RADIANS(G1311))*COS(RADIANS(E1319))*COS(RADIANS(L1309))))</f>
        <v>#DIV/0!</v>
      </c>
      <c r="M1311" s="3" t="e">
        <f>IF(DEGREES(ACOS(SIN(RADIANS(G1311))*SIN(RADIANS(E1319))+COS(RADIANS(G1311))*COS(RADIANS(E1319))*COS(RADIANS(M1309))))&gt;90,0,$F$4*$F$5/E1318^2*(SIN(RADIANS(G1311))*SIN(RADIANS(E1319))+COS(RADIANS(G1311))*COS(RADIANS(E1319))*COS(RADIANS(M1309))))</f>
        <v>#DIV/0!</v>
      </c>
      <c r="N1311" s="3" t="e">
        <f>IF(DEGREES(ACOS(SIN(RADIANS(G1311))*SIN(RADIANS(E1319))+COS(RADIANS(G1311))*COS(RADIANS(E1319))*COS(RADIANS(N1309))))&gt;90,0,$F$4*$F$5/E1318^2*(SIN(RADIANS(G1311))*SIN(RADIANS(E1319))+COS(RADIANS(G1311))*COS(RADIANS(E1319))*COS(RADIANS(N1309))))</f>
        <v>#DIV/0!</v>
      </c>
      <c r="O1311" s="3" t="e">
        <f>IF(DEGREES(ACOS(SIN(RADIANS(G1311))*SIN(RADIANS(E1319))+COS(RADIANS(G1311))*COS(RADIANS(E1319))*COS(RADIANS(O1309))))&gt;90,0,$F$4*$F$5/E1318^2*(SIN(RADIANS(G1311))*SIN(RADIANS(E1319))+COS(RADIANS(G1311))*COS(RADIANS(E1319))*COS(RADIANS(O1309))))</f>
        <v>#DIV/0!</v>
      </c>
      <c r="P1311" s="3" t="e">
        <f>IF(DEGREES(ACOS(SIN(RADIANS(G1311))*SIN(RADIANS(E1319))+COS(RADIANS(G1311))*COS(RADIANS(E1319))*COS(RADIANS(P1309))))&gt;90,0,$F$4*$F$5/E1318^2*(SIN(RADIANS(G1311))*SIN(RADIANS(E1319))+COS(RADIANS(G1311))*COS(RADIANS(E1319))*COS(RADIANS(P1309))))</f>
        <v>#DIV/0!</v>
      </c>
      <c r="Q1311" s="3" t="e">
        <f>IF(DEGREES(ACOS(SIN(RADIANS(G1311))*SIN(RADIANS(E1319))+COS(RADIANS(G1311))*COS(RADIANS(E1319))*COS(RADIANS(Q1309))))&gt;90,0,$F$4*$F$5/E1318^2*(SIN(RADIANS(G1311))*SIN(RADIANS(E1319))+COS(RADIANS(G1311))*COS(RADIANS(E1319))*COS(RADIANS(Q1309))))</f>
        <v>#DIV/0!</v>
      </c>
      <c r="R1311" s="3" t="e">
        <f>IF(DEGREES(ACOS(SIN(RADIANS(G1311))*SIN(RADIANS(E1319))+COS(RADIANS(G1311))*COS(RADIANS(E1319))*COS(RADIANS(R1309))))&gt;90,0,$F$4*$F$5/E1318^2*(SIN(RADIANS(G1311))*SIN(RADIANS(E1319))+COS(RADIANS(G1311))*COS(RADIANS(E1319))*COS(RADIANS(R1309))))</f>
        <v>#DIV/0!</v>
      </c>
      <c r="S1311" s="3" t="e">
        <f>IF(DEGREES(ACOS(SIN(RADIANS(G1311))*SIN(RADIANS(E1319))+COS(RADIANS(G1311))*COS(RADIANS(E1319))*COS(RADIANS(S1309))))&gt;90,0,$F$4*$F$5/E1318^2*(SIN(RADIANS(G1311))*SIN(RADIANS(E1319))+COS(RADIANS(G1311))*COS(RADIANS(E1319))*COS(RADIANS(S1309))))</f>
        <v>#DIV/0!</v>
      </c>
      <c r="T1311" s="3" t="e">
        <f>IF(DEGREES(ACOS(SIN(RADIANS(G1311))*SIN(RADIANS(E1319))+COS(RADIANS(G1311))*COS(RADIANS(E1319))*COS(RADIANS(T1309))))&gt;90,0,$F$4*$F$5/E1318^2*(SIN(RADIANS(G1311))*SIN(RADIANS(E1319))+COS(RADIANS(G1311))*COS(RADIANS(E1319))*COS(RADIANS(T1309))))</f>
        <v>#DIV/0!</v>
      </c>
      <c r="U1311" s="3" t="e">
        <f>IF(DEGREES(ACOS(SIN(RADIANS(G1311))*SIN(RADIANS(E1319))+COS(RADIANS(G1311))*COS(RADIANS(E1319))*COS(RADIANS(U1309))))&gt;90,0,$F$4*$F$5/E1318^2*(SIN(RADIANS(G1311))*SIN(RADIANS(E1319))+COS(RADIANS(G1311))*COS(RADIANS(E1319))*COS(RADIANS(U1309))))</f>
        <v>#DIV/0!</v>
      </c>
      <c r="V1311" s="3" t="e">
        <f>IF(DEGREES(ACOS(SIN(RADIANS(G1311))*SIN(RADIANS(E1319))+COS(RADIANS(G1311))*COS(RADIANS(E1319))*COS(RADIANS(V1309))))&gt;90,0,$F$4*$F$5/E1318^2*(SIN(RADIANS(G1311))*SIN(RADIANS(E1319))+COS(RADIANS(G1311))*COS(RADIANS(E1319))*COS(RADIANS(V1309))))</f>
        <v>#DIV/0!</v>
      </c>
      <c r="W1311" s="3" t="e">
        <f>IF(DEGREES(ACOS(SIN(RADIANS(G1311))*SIN(RADIANS(E1319))+COS(RADIANS(G1311))*COS(RADIANS(E1319))*COS(RADIANS(W1309))))&gt;90,0,$F$4*$F$5/E1318^2*(SIN(RADIANS(G1311))*SIN(RADIANS(E1319))+COS(RADIANS(G1311))*COS(RADIANS(E1319))*COS(RADIANS(W1309))))</f>
        <v>#DIV/0!</v>
      </c>
      <c r="X1311" s="3" t="e">
        <f>IF(DEGREES(ACOS(SIN(RADIANS(G1311))*SIN(RADIANS(E1319))+COS(RADIANS(G1311))*COS(RADIANS(E1319))*COS(RADIANS(X1309))))&gt;90,0,$F$4*$F$5/E1318^2*(SIN(RADIANS(G1311))*SIN(RADIANS(E1319))+COS(RADIANS(G1311))*COS(RADIANS(E1319))*COS(RADIANS(X1309))))</f>
        <v>#DIV/0!</v>
      </c>
      <c r="Y1311" s="3" t="e">
        <f>IF(DEGREES(ACOS(SIN(RADIANS(G1311))*SIN(RADIANS(E1319))+COS(RADIANS(G1311))*COS(RADIANS(E1319))*COS(RADIANS(Y1309))))&gt;90,0,$F$4*$F$5/E1318^2*(SIN(RADIANS(G1311))*SIN(RADIANS(E1319))+COS(RADIANS(G1311))*COS(RADIANS(E1319))*COS(RADIANS(Y1309))))</f>
        <v>#DIV/0!</v>
      </c>
      <c r="Z1311" s="3" t="e">
        <f>IF(DEGREES(ACOS(SIN(RADIANS(G1311))*SIN(RADIANS(E1319))+COS(RADIANS(G1311))*COS(RADIANS(E1319))*COS(RADIANS(Z1309))))&gt;90,0,$F$4*$F$5/E1318^2*(SIN(RADIANS(G1311))*SIN(RADIANS(E1319))+COS(RADIANS(G1311))*COS(RADIANS(E1319))*COS(RADIANS(Z1309))))</f>
        <v>#DIV/0!</v>
      </c>
      <c r="AA1311" s="3" t="e">
        <f>IF(DEGREES(ACOS(SIN(RADIANS(G1311))*SIN(RADIANS(E1319))+COS(RADIANS(G1311))*COS(RADIANS(E1319))*COS(RADIANS(AA1309))))&gt;90,0,$F$4*$F$5/E1318^2*(SIN(RADIANS(G1311))*SIN(RADIANS(E1319))+COS(RADIANS(G1311))*COS(RADIANS(E1319))*COS(RADIANS(AA1309))))</f>
        <v>#DIV/0!</v>
      </c>
      <c r="AB1311" s="3" t="e">
        <f>IF(DEGREES(ACOS(SIN(RADIANS(G1311))*SIN(RADIANS(E1319))+COS(RADIANS(G1311))*COS(RADIANS(E1319))*COS(RADIANS(AB1309))))&gt;90,0,$F$4*$F$5/E1318^2*(SIN(RADIANS(G1311))*SIN(RADIANS(E1319))+COS(RADIANS(G1311))*COS(RADIANS(E1319))*COS(RADIANS(AB1309))))</f>
        <v>#DIV/0!</v>
      </c>
      <c r="AC1311" s="3" t="e">
        <f>IF(DEGREES(ACOS(SIN(RADIANS(G1311))*SIN(RADIANS(E1319))+COS(RADIANS(G1311))*COS(RADIANS(E1319))*COS(RADIANS(AC1309))))&gt;90,0,$F$4*$F$5/E1318^2*(SIN(RADIANS(G1311))*SIN(RADIANS(E1319))+COS(RADIANS(G1311))*COS(RADIANS(E1319))*COS(RADIANS(AC1309))))</f>
        <v>#DIV/0!</v>
      </c>
      <c r="AD1311" s="3" t="e">
        <f>IF(DEGREES(ACOS(SIN(RADIANS(G1311))*SIN(RADIANS(E1319))+COS(RADIANS(G1311))*COS(RADIANS(E1319))*COS(RADIANS(AD1309))))&gt;90,0,$F$4*$F$5/E1318^2*(SIN(RADIANS(G1311))*SIN(RADIANS(E1319))+COS(RADIANS(G1311))*COS(RADIANS(E1319))*COS(RADIANS(AD1309))))</f>
        <v>#DIV/0!</v>
      </c>
      <c r="AE1311" s="3" t="e">
        <f>IF(DEGREES(ACOS(SIN(RADIANS(G1311))*SIN(RADIANS(E1319))+COS(RADIANS(G1311))*COS(RADIANS(E1319))*COS(RADIANS(AE1309))))&gt;90,0,$F$4*$F$5/E1318^2*(SIN(RADIANS(G1311))*SIN(RADIANS(E1319))+COS(RADIANS(G1311))*COS(RADIANS(E1319))*COS(RADIANS(AE1309))))</f>
        <v>#DIV/0!</v>
      </c>
      <c r="AF1311" s="3" t="e">
        <f>IF(DEGREES(ACOS(SIN(RADIANS(G1311))*SIN(RADIANS(E1319))+COS(RADIANS(G1311))*COS(RADIANS(E1319))*COS(RADIANS(AF1309))))&gt;90,0,$F$4*$F$5/E1318^2*(SIN(RADIANS(G1311))*SIN(RADIANS(E1319))+COS(RADIANS(G1311))*COS(RADIANS(E1319))*COS(RADIANS(AF1309))))</f>
        <v>#DIV/0!</v>
      </c>
      <c r="AG1311" s="3" t="e">
        <f>IF(DEGREES(ACOS(SIN(RADIANS(G1311))*SIN(RADIANS(E1319))+COS(RADIANS(G1311))*COS(RADIANS(E1319))*COS(RADIANS(AG1309))))&gt;90,0,$F$4*$F$5/E1318^2*(SIN(RADIANS(G1311))*SIN(RADIANS(E1319))+COS(RADIANS(G1311))*COS(RADIANS(E1319))*COS(RADIANS(AG1309))))</f>
        <v>#DIV/0!</v>
      </c>
      <c r="AH1311" s="3" t="e">
        <f>IF(DEGREES(ACOS(SIN(RADIANS(G1311))*SIN(RADIANS(E1319))+COS(RADIANS(G1311))*COS(RADIANS(E1319))*COS(RADIANS(AH1309))))&gt;90,0,$F$4*$F$5/E1318^2*(SIN(RADIANS(G1311))*SIN(RADIANS(E1319))+COS(RADIANS(G1311))*COS(RADIANS(E1319))*COS(RADIANS(AH1309))))</f>
        <v>#DIV/0!</v>
      </c>
      <c r="AI1311" s="3" t="e">
        <f>IF(DEGREES(ACOS(SIN(RADIANS(G1311))*SIN(RADIANS(E1319))+COS(RADIANS(G1311))*COS(RADIANS(E1319))*COS(RADIANS(AI1309))))&gt;90,0,$F$4*$F$5/E1318^2*(SIN(RADIANS(G1311))*SIN(RADIANS(E1319))+COS(RADIANS(G1311))*COS(RADIANS(E1319))*COS(RADIANS(AI1309))))</f>
        <v>#DIV/0!</v>
      </c>
      <c r="AJ1311" s="3" t="e">
        <f>IF(DEGREES(ACOS(SIN(RADIANS(G1311))*SIN(RADIANS(E1319))+COS(RADIANS(G1311))*COS(RADIANS(E1319))*COS(RADIANS(AJ1309))))&gt;90,0,$F$4*$F$5/E1318^2*(SIN(RADIANS(G1311))*SIN(RADIANS(E1319))+COS(RADIANS(G1311))*COS(RADIANS(E1319))*COS(RADIANS(AJ1309))))</f>
        <v>#DIV/0!</v>
      </c>
      <c r="AK1311" s="3" t="e">
        <f>IF(DEGREES(ACOS(SIN(RADIANS(G1311))*SIN(RADIANS(E1319))+COS(RADIANS(G1311))*COS(RADIANS(E1319))*COS(RADIANS(AK1309))))&gt;90,0,$F$4*$F$5/E1318^2*(SIN(RADIANS(G1311))*SIN(RADIANS(E1319))+COS(RADIANS(G1311))*COS(RADIANS(E1319))*COS(RADIANS(AK1309))))</f>
        <v>#DIV/0!</v>
      </c>
      <c r="AL1311" s="3" t="e">
        <f>IF(DEGREES(ACOS(SIN(RADIANS(G1311))*SIN(RADIANS(E1319))+COS(RADIANS(G1311))*COS(RADIANS(E1319))*COS(RADIANS(AL1309))))&gt;90,0,$F$4*$F$5/E1318^2*(SIN(RADIANS(G1311))*SIN(RADIANS(E1319))+COS(RADIANS(G1311))*COS(RADIANS(E1319))*COS(RADIANS(AL1309))))</f>
        <v>#DIV/0!</v>
      </c>
      <c r="AM1311" s="3" t="e">
        <f>IF(DEGREES(ACOS(SIN(RADIANS(G1311))*SIN(RADIANS(E1319))+COS(RADIANS(G1311))*COS(RADIANS(E1319))*COS(RADIANS(AM1309))))&gt;90,0,$F$4*$F$5/E1318^2*(SIN(RADIANS(G1311))*SIN(RADIANS(E1319))+COS(RADIANS(G1311))*COS(RADIANS(E1319))*COS(RADIANS(AM1309))))</f>
        <v>#DIV/0!</v>
      </c>
      <c r="AN1311" s="3" t="e">
        <f>IF(DEGREES(ACOS(SIN(RADIANS(G1311))*SIN(RADIANS(E1319))+COS(RADIANS(G1311))*COS(RADIANS(E1319))*COS(RADIANS(AN1309))))&gt;90,0,$F$4*$F$5/E1318^2*(SIN(RADIANS(G1311))*SIN(RADIANS(E1319))+COS(RADIANS(G1311))*COS(RADIANS(E1319))*COS(RADIANS(AN1309))))</f>
        <v>#DIV/0!</v>
      </c>
      <c r="AO1311" s="3" t="e">
        <f>IF(DEGREES(ACOS(SIN(RADIANS(G1311))*SIN(RADIANS(E1319))+COS(RADIANS(G1311))*COS(RADIANS(E1319))*COS(RADIANS(AO1309))))&gt;90,0,$F$4*$F$5/E1318^2*(SIN(RADIANS(G1311))*SIN(RADIANS(E1319))+COS(RADIANS(G1311))*COS(RADIANS(E1319))*COS(RADIANS(AO1309))))</f>
        <v>#DIV/0!</v>
      </c>
      <c r="AP1311" s="3" t="e">
        <f>IF(DEGREES(ACOS(SIN(RADIANS(G1311))*SIN(RADIANS(E1319))+COS(RADIANS(G1311))*COS(RADIANS(E1319))*COS(RADIANS(AP1309))))&gt;90,0,$F$4*$F$5/E1318^2*(SIN(RADIANS(G1311))*SIN(RADIANS(E1319))+COS(RADIANS(G1311))*COS(RADIANS(E1319))*COS(RADIANS(AP1309))))</f>
        <v>#DIV/0!</v>
      </c>
      <c r="AQ1311" s="3" t="e">
        <f>IF(DEGREES(ACOS(SIN(RADIANS(G1311))*SIN(RADIANS(E1319))+COS(RADIANS(G1311))*COS(RADIANS(E1319))*COS(RADIANS(AQ1309))))&gt;90,0,$F$4*$F$5/E1318^2*(SIN(RADIANS(G1311))*SIN(RADIANS(E1319))+COS(RADIANS(G1311))*COS(RADIANS(E1319))*COS(RADIANS(AQ1309))))</f>
        <v>#DIV/0!</v>
      </c>
      <c r="AR1311" s="3" t="e">
        <f>IF(DEGREES(ACOS(SIN(RADIANS(G1311))*SIN(RADIANS(E1319))+COS(RADIANS(G1311))*COS(RADIANS(E1319))*COS(RADIANS(AR1309))))&gt;90,0,$F$4*$F$5/E1318^2*(SIN(RADIANS(G1311))*SIN(RADIANS(E1319))+COS(RADIANS(G1311))*COS(RADIANS(E1319))*COS(RADIANS(AR1309))))</f>
        <v>#DIV/0!</v>
      </c>
    </row>
    <row r="1312" spans="2:44" ht="15.75" customHeight="1" x14ac:dyDescent="0.2">
      <c r="B1312" s="3" t="s">
        <v>728</v>
      </c>
      <c r="E1312" s="3">
        <f t="array" ref="E1312">INDEX($D$1751:$AM$1751,0,MATCH(E1311-IF(E1311&lt;360,0,360),$D$1700:$AM$1700,0))+IF(E1311&gt;350,360,0)</f>
        <v>550</v>
      </c>
      <c r="G1312" s="3">
        <v>80</v>
      </c>
      <c r="I1312" s="3">
        <f>IF(DEGREES(ACOS(SIN(RADIANS(G1312))*SIN(RADIANS(E1319))+COS(RADIANS(G1312))*COS(RADIANS(E1319))*COS(RADIANS(I1309))))&gt;90,0,$F$4*$F$5/E1318^2*(SIN(RADIANS(G1312))*SIN(RADIANS(E1319))+COS(RADIANS(G1312))*COS(RADIANS(E1319))*COS(RADIANS(I1309))))</f>
        <v>0</v>
      </c>
      <c r="J1312" s="3">
        <f>IF(DEGREES(ACOS(SIN(RADIANS(G1312))*SIN(RADIANS(E1319))+COS(RADIANS(G1312))*COS(RADIANS(E1319))*COS(RADIANS(J1309))))&gt;90,0,$F$4*$F$5/E1318^2*(SIN(RADIANS(G1312))*SIN(RADIANS(E1319))+COS(RADIANS(G1312))*COS(RADIANS(E1319))*COS(RADIANS(J1309))))</f>
        <v>0</v>
      </c>
      <c r="K1312" s="3">
        <f>IF(DEGREES(ACOS(SIN(RADIANS(G1312))*SIN(RADIANS(E1319))+COS(RADIANS(G1312))*COS(RADIANS(E1319))*COS(RADIANS(K1309))))&gt;90,0,$F$4*$F$5/E1318^2*(SIN(RADIANS(G1312))*SIN(RADIANS(E1319))+COS(RADIANS(G1312))*COS(RADIANS(E1319))*COS(RADIANS(K1309))))</f>
        <v>0</v>
      </c>
      <c r="L1312" s="3">
        <f>IF(DEGREES(ACOS(SIN(RADIANS(G1312))*SIN(RADIANS(E1319))+COS(RADIANS(G1312))*COS(RADIANS(E1319))*COS(RADIANS(L1309))))&gt;90,0,$F$4*$F$5/E1318^2*(SIN(RADIANS(G1312))*SIN(RADIANS(E1319))+COS(RADIANS(G1312))*COS(RADIANS(E1319))*COS(RADIANS(L1309))))</f>
        <v>0</v>
      </c>
      <c r="M1312" s="3">
        <f>IF(DEGREES(ACOS(SIN(RADIANS(G1312))*SIN(RADIANS(E1319))+COS(RADIANS(G1312))*COS(RADIANS(E1319))*COS(RADIANS(M1309))))&gt;90,0,$F$4*$F$5/E1318^2*(SIN(RADIANS(G1312))*SIN(RADIANS(E1319))+COS(RADIANS(G1312))*COS(RADIANS(E1319))*COS(RADIANS(M1309))))</f>
        <v>0</v>
      </c>
      <c r="N1312" s="3">
        <f>IF(DEGREES(ACOS(SIN(RADIANS(G1312))*SIN(RADIANS(E1319))+COS(RADIANS(G1312))*COS(RADIANS(E1319))*COS(RADIANS(N1309))))&gt;90,0,$F$4*$F$5/E1318^2*(SIN(RADIANS(G1312))*SIN(RADIANS(E1319))+COS(RADIANS(G1312))*COS(RADIANS(E1319))*COS(RADIANS(N1309))))</f>
        <v>0</v>
      </c>
      <c r="O1312" s="3">
        <f>IF(DEGREES(ACOS(SIN(RADIANS(G1312))*SIN(RADIANS(E1319))+COS(RADIANS(G1312))*COS(RADIANS(E1319))*COS(RADIANS(O1309))))&gt;90,0,$F$4*$F$5/E1318^2*(SIN(RADIANS(G1312))*SIN(RADIANS(E1319))+COS(RADIANS(G1312))*COS(RADIANS(E1319))*COS(RADIANS(O1309))))</f>
        <v>0</v>
      </c>
      <c r="P1312" s="3">
        <f>IF(DEGREES(ACOS(SIN(RADIANS(G1312))*SIN(RADIANS(E1319))+COS(RADIANS(G1312))*COS(RADIANS(E1319))*COS(RADIANS(P1309))))&gt;90,0,$F$4*$F$5/E1318^2*(SIN(RADIANS(G1312))*SIN(RADIANS(E1319))+COS(RADIANS(G1312))*COS(RADIANS(E1319))*COS(RADIANS(P1309))))</f>
        <v>0</v>
      </c>
      <c r="Q1312" s="3">
        <f>IF(DEGREES(ACOS(SIN(RADIANS(G1312))*SIN(RADIANS(E1319))+COS(RADIANS(G1312))*COS(RADIANS(E1319))*COS(RADIANS(Q1309))))&gt;90,0,$F$4*$F$5/E1318^2*(SIN(RADIANS(G1312))*SIN(RADIANS(E1319))+COS(RADIANS(G1312))*COS(RADIANS(E1319))*COS(RADIANS(Q1309))))</f>
        <v>0</v>
      </c>
      <c r="R1312" s="3" t="e">
        <f>IF(DEGREES(ACOS(SIN(RADIANS(G1312))*SIN(RADIANS(E1319))+COS(RADIANS(G1312))*COS(RADIANS(E1319))*COS(RADIANS(R1309))))&gt;90,0,$F$4*$F$5/E1318^2*(SIN(RADIANS(G1312))*SIN(RADIANS(E1319))+COS(RADIANS(G1312))*COS(RADIANS(E1319))*COS(RADIANS(R1309))))</f>
        <v>#DIV/0!</v>
      </c>
      <c r="S1312" s="3" t="e">
        <f>IF(DEGREES(ACOS(SIN(RADIANS(G1312))*SIN(RADIANS(E1319))+COS(RADIANS(G1312))*COS(RADIANS(E1319))*COS(RADIANS(S1309))))&gt;90,0,$F$4*$F$5/E1318^2*(SIN(RADIANS(G1312))*SIN(RADIANS(E1319))+COS(RADIANS(G1312))*COS(RADIANS(E1319))*COS(RADIANS(S1309))))</f>
        <v>#DIV/0!</v>
      </c>
      <c r="T1312" s="3" t="e">
        <f>IF(DEGREES(ACOS(SIN(RADIANS(G1312))*SIN(RADIANS(E1319))+COS(RADIANS(G1312))*COS(RADIANS(E1319))*COS(RADIANS(T1309))))&gt;90,0,$F$4*$F$5/E1318^2*(SIN(RADIANS(G1312))*SIN(RADIANS(E1319))+COS(RADIANS(G1312))*COS(RADIANS(E1319))*COS(RADIANS(T1309))))</f>
        <v>#DIV/0!</v>
      </c>
      <c r="U1312" s="3" t="e">
        <f>IF(DEGREES(ACOS(SIN(RADIANS(G1312))*SIN(RADIANS(E1319))+COS(RADIANS(G1312))*COS(RADIANS(E1319))*COS(RADIANS(U1309))))&gt;90,0,$F$4*$F$5/E1318^2*(SIN(RADIANS(G1312))*SIN(RADIANS(E1319))+COS(RADIANS(G1312))*COS(RADIANS(E1319))*COS(RADIANS(U1309))))</f>
        <v>#DIV/0!</v>
      </c>
      <c r="V1312" s="3" t="e">
        <f>IF(DEGREES(ACOS(SIN(RADIANS(G1312))*SIN(RADIANS(E1319))+COS(RADIANS(G1312))*COS(RADIANS(E1319))*COS(RADIANS(V1309))))&gt;90,0,$F$4*$F$5/E1318^2*(SIN(RADIANS(G1312))*SIN(RADIANS(E1319))+COS(RADIANS(G1312))*COS(RADIANS(E1319))*COS(RADIANS(V1309))))</f>
        <v>#DIV/0!</v>
      </c>
      <c r="W1312" s="3" t="e">
        <f>IF(DEGREES(ACOS(SIN(RADIANS(G1312))*SIN(RADIANS(E1319))+COS(RADIANS(G1312))*COS(RADIANS(E1319))*COS(RADIANS(W1309))))&gt;90,0,$F$4*$F$5/E1318^2*(SIN(RADIANS(G1312))*SIN(RADIANS(E1319))+COS(RADIANS(G1312))*COS(RADIANS(E1319))*COS(RADIANS(W1309))))</f>
        <v>#DIV/0!</v>
      </c>
      <c r="X1312" s="3" t="e">
        <f>IF(DEGREES(ACOS(SIN(RADIANS(G1312))*SIN(RADIANS(E1319))+COS(RADIANS(G1312))*COS(RADIANS(E1319))*COS(RADIANS(X1309))))&gt;90,0,$F$4*$F$5/E1318^2*(SIN(RADIANS(G1312))*SIN(RADIANS(E1319))+COS(RADIANS(G1312))*COS(RADIANS(E1319))*COS(RADIANS(X1309))))</f>
        <v>#DIV/0!</v>
      </c>
      <c r="Y1312" s="3" t="e">
        <f>IF(DEGREES(ACOS(SIN(RADIANS(G1312))*SIN(RADIANS(E1319))+COS(RADIANS(G1312))*COS(RADIANS(E1319))*COS(RADIANS(Y1309))))&gt;90,0,$F$4*$F$5/E1318^2*(SIN(RADIANS(G1312))*SIN(RADIANS(E1319))+COS(RADIANS(G1312))*COS(RADIANS(E1319))*COS(RADIANS(Y1309))))</f>
        <v>#DIV/0!</v>
      </c>
      <c r="Z1312" s="3" t="e">
        <f>IF(DEGREES(ACOS(SIN(RADIANS(G1312))*SIN(RADIANS(E1319))+COS(RADIANS(G1312))*COS(RADIANS(E1319))*COS(RADIANS(Z1309))))&gt;90,0,$F$4*$F$5/E1318^2*(SIN(RADIANS(G1312))*SIN(RADIANS(E1319))+COS(RADIANS(G1312))*COS(RADIANS(E1319))*COS(RADIANS(Z1309))))</f>
        <v>#DIV/0!</v>
      </c>
      <c r="AA1312" s="3" t="e">
        <f>IF(DEGREES(ACOS(SIN(RADIANS(G1312))*SIN(RADIANS(E1319))+COS(RADIANS(G1312))*COS(RADIANS(E1319))*COS(RADIANS(AA1309))))&gt;90,0,$F$4*$F$5/E1318^2*(SIN(RADIANS(G1312))*SIN(RADIANS(E1319))+COS(RADIANS(G1312))*COS(RADIANS(E1319))*COS(RADIANS(AA1309))))</f>
        <v>#DIV/0!</v>
      </c>
      <c r="AB1312" s="3" t="e">
        <f>IF(DEGREES(ACOS(SIN(RADIANS(G1312))*SIN(RADIANS(E1319))+COS(RADIANS(G1312))*COS(RADIANS(E1319))*COS(RADIANS(AB1309))))&gt;90,0,$F$4*$F$5/E1318^2*(SIN(RADIANS(G1312))*SIN(RADIANS(E1319))+COS(RADIANS(G1312))*COS(RADIANS(E1319))*COS(RADIANS(AB1309))))</f>
        <v>#DIV/0!</v>
      </c>
      <c r="AC1312" s="3" t="e">
        <f>IF(DEGREES(ACOS(SIN(RADIANS(G1312))*SIN(RADIANS(E1319))+COS(RADIANS(G1312))*COS(RADIANS(E1319))*COS(RADIANS(AC1309))))&gt;90,0,$F$4*$F$5/E1318^2*(SIN(RADIANS(G1312))*SIN(RADIANS(E1319))+COS(RADIANS(G1312))*COS(RADIANS(E1319))*COS(RADIANS(AC1309))))</f>
        <v>#DIV/0!</v>
      </c>
      <c r="AD1312" s="3" t="e">
        <f>IF(DEGREES(ACOS(SIN(RADIANS(G1312))*SIN(RADIANS(E1319))+COS(RADIANS(G1312))*COS(RADIANS(E1319))*COS(RADIANS(AD1309))))&gt;90,0,$F$4*$F$5/E1318^2*(SIN(RADIANS(G1312))*SIN(RADIANS(E1319))+COS(RADIANS(G1312))*COS(RADIANS(E1319))*COS(RADIANS(AD1309))))</f>
        <v>#DIV/0!</v>
      </c>
      <c r="AE1312" s="3" t="e">
        <f>IF(DEGREES(ACOS(SIN(RADIANS(G1312))*SIN(RADIANS(E1319))+COS(RADIANS(G1312))*COS(RADIANS(E1319))*COS(RADIANS(AE1309))))&gt;90,0,$F$4*$F$5/E1318^2*(SIN(RADIANS(G1312))*SIN(RADIANS(E1319))+COS(RADIANS(G1312))*COS(RADIANS(E1319))*COS(RADIANS(AE1309))))</f>
        <v>#DIV/0!</v>
      </c>
      <c r="AF1312" s="3" t="e">
        <f>IF(DEGREES(ACOS(SIN(RADIANS(G1312))*SIN(RADIANS(E1319))+COS(RADIANS(G1312))*COS(RADIANS(E1319))*COS(RADIANS(AF1309))))&gt;90,0,$F$4*$F$5/E1318^2*(SIN(RADIANS(G1312))*SIN(RADIANS(E1319))+COS(RADIANS(G1312))*COS(RADIANS(E1319))*COS(RADIANS(AF1309))))</f>
        <v>#DIV/0!</v>
      </c>
      <c r="AG1312" s="3" t="e">
        <f>IF(DEGREES(ACOS(SIN(RADIANS(G1312))*SIN(RADIANS(E1319))+COS(RADIANS(G1312))*COS(RADIANS(E1319))*COS(RADIANS(AG1309))))&gt;90,0,$F$4*$F$5/E1318^2*(SIN(RADIANS(G1312))*SIN(RADIANS(E1319))+COS(RADIANS(G1312))*COS(RADIANS(E1319))*COS(RADIANS(AG1309))))</f>
        <v>#DIV/0!</v>
      </c>
      <c r="AH1312" s="3" t="e">
        <f>IF(DEGREES(ACOS(SIN(RADIANS(G1312))*SIN(RADIANS(E1319))+COS(RADIANS(G1312))*COS(RADIANS(E1319))*COS(RADIANS(AH1309))))&gt;90,0,$F$4*$F$5/E1318^2*(SIN(RADIANS(G1312))*SIN(RADIANS(E1319))+COS(RADIANS(G1312))*COS(RADIANS(E1319))*COS(RADIANS(AH1309))))</f>
        <v>#DIV/0!</v>
      </c>
      <c r="AI1312" s="3" t="e">
        <f>IF(DEGREES(ACOS(SIN(RADIANS(G1312))*SIN(RADIANS(E1319))+COS(RADIANS(G1312))*COS(RADIANS(E1319))*COS(RADIANS(AI1309))))&gt;90,0,$F$4*$F$5/E1318^2*(SIN(RADIANS(G1312))*SIN(RADIANS(E1319))+COS(RADIANS(G1312))*COS(RADIANS(E1319))*COS(RADIANS(AI1309))))</f>
        <v>#DIV/0!</v>
      </c>
      <c r="AJ1312" s="3" t="e">
        <f>IF(DEGREES(ACOS(SIN(RADIANS(G1312))*SIN(RADIANS(E1319))+COS(RADIANS(G1312))*COS(RADIANS(E1319))*COS(RADIANS(AJ1309))))&gt;90,0,$F$4*$F$5/E1318^2*(SIN(RADIANS(G1312))*SIN(RADIANS(E1319))+COS(RADIANS(G1312))*COS(RADIANS(E1319))*COS(RADIANS(AJ1309))))</f>
        <v>#DIV/0!</v>
      </c>
      <c r="AK1312" s="3">
        <f>IF(DEGREES(ACOS(SIN(RADIANS(G1312))*SIN(RADIANS(E1319))+COS(RADIANS(G1312))*COS(RADIANS(E1319))*COS(RADIANS(AK1309))))&gt;90,0,$F$4*$F$5/E1318^2*(SIN(RADIANS(G1312))*SIN(RADIANS(E1319))+COS(RADIANS(G1312))*COS(RADIANS(E1319))*COS(RADIANS(AK1309))))</f>
        <v>0</v>
      </c>
      <c r="AL1312" s="3">
        <f>IF(DEGREES(ACOS(SIN(RADIANS(G1312))*SIN(RADIANS(E1319))+COS(RADIANS(G1312))*COS(RADIANS(E1319))*COS(RADIANS(AL1309))))&gt;90,0,$F$4*$F$5/E1318^2*(SIN(RADIANS(G1312))*SIN(RADIANS(E1319))+COS(RADIANS(G1312))*COS(RADIANS(E1319))*COS(RADIANS(AL1309))))</f>
        <v>0</v>
      </c>
      <c r="AM1312" s="3">
        <f>IF(DEGREES(ACOS(SIN(RADIANS(G1312))*SIN(RADIANS(E1319))+COS(RADIANS(G1312))*COS(RADIANS(E1319))*COS(RADIANS(AM1309))))&gt;90,0,$F$4*$F$5/E1318^2*(SIN(RADIANS(G1312))*SIN(RADIANS(E1319))+COS(RADIANS(G1312))*COS(RADIANS(E1319))*COS(RADIANS(AM1309))))</f>
        <v>0</v>
      </c>
      <c r="AN1312" s="3">
        <f>IF(DEGREES(ACOS(SIN(RADIANS(G1312))*SIN(RADIANS(E1319))+COS(RADIANS(G1312))*COS(RADIANS(E1319))*COS(RADIANS(AN1309))))&gt;90,0,$F$4*$F$5/E1318^2*(SIN(RADIANS(G1312))*SIN(RADIANS(E1319))+COS(RADIANS(G1312))*COS(RADIANS(E1319))*COS(RADIANS(AN1309))))</f>
        <v>0</v>
      </c>
      <c r="AO1312" s="3">
        <f>IF(DEGREES(ACOS(SIN(RADIANS(G1312))*SIN(RADIANS(E1319))+COS(RADIANS(G1312))*COS(RADIANS(E1319))*COS(RADIANS(AO1309))))&gt;90,0,$F$4*$F$5/E1318^2*(SIN(RADIANS(G1312))*SIN(RADIANS(E1319))+COS(RADIANS(G1312))*COS(RADIANS(E1319))*COS(RADIANS(AO1309))))</f>
        <v>0</v>
      </c>
      <c r="AP1312" s="3">
        <f>IF(DEGREES(ACOS(SIN(RADIANS(G1312))*SIN(RADIANS(E1319))+COS(RADIANS(G1312))*COS(RADIANS(E1319))*COS(RADIANS(AP1309))))&gt;90,0,$F$4*$F$5/E1318^2*(SIN(RADIANS(G1312))*SIN(RADIANS(E1319))+COS(RADIANS(G1312))*COS(RADIANS(E1319))*COS(RADIANS(AP1309))))</f>
        <v>0</v>
      </c>
      <c r="AQ1312" s="3">
        <f>IF(DEGREES(ACOS(SIN(RADIANS(G1312))*SIN(RADIANS(E1319))+COS(RADIANS(G1312))*COS(RADIANS(E1319))*COS(RADIANS(AQ1309))))&gt;90,0,$F$4*$F$5/E1318^2*(SIN(RADIANS(G1312))*SIN(RADIANS(E1319))+COS(RADIANS(G1312))*COS(RADIANS(E1319))*COS(RADIANS(AQ1309))))</f>
        <v>0</v>
      </c>
      <c r="AR1312" s="3">
        <f>IF(DEGREES(ACOS(SIN(RADIANS(G1312))*SIN(RADIANS(E1319))+COS(RADIANS(G1312))*COS(RADIANS(E1319))*COS(RADIANS(AR1309))))&gt;90,0,$F$4*$F$5/E1318^2*(SIN(RADIANS(G1312))*SIN(RADIANS(E1319))+COS(RADIANS(G1312))*COS(RADIANS(E1319))*COS(RADIANS(AR1309))))</f>
        <v>0</v>
      </c>
    </row>
    <row r="1313" spans="2:44" ht="15.75" customHeight="1" x14ac:dyDescent="0.2">
      <c r="B1313" s="20" t="s">
        <v>784</v>
      </c>
      <c r="E1313" s="3">
        <f>IF(E1312-$F$13&lt;0,E1312-$F$13+360,IF(E1312-$F$13&gt;360,E1312-$F$13-360,E1312-$F$13))</f>
        <v>280</v>
      </c>
      <c r="G1313" s="3">
        <v>70</v>
      </c>
      <c r="I1313" s="3">
        <f>IF(DEGREES(ACOS(SIN(RADIANS(G1313))*SIN(RADIANS(E1319))+COS(RADIANS(G1313))*COS(RADIANS(E1319))*COS(RADIANS(I1309))))&gt;90,0,$F$4*$F$5/E1318^2*(SIN(RADIANS(G1313))*SIN(RADIANS(E1319))+COS(RADIANS(G1313))*COS(RADIANS(E1319))*COS(RADIANS(I1309))))</f>
        <v>0</v>
      </c>
      <c r="J1313" s="3">
        <f>IF(DEGREES(ACOS(SIN(RADIANS(G1313))*SIN(RADIANS(E1319))+COS(RADIANS(G1313))*COS(RADIANS(E1319))*COS(RADIANS(J1309))))&gt;90,0,$F$4*$F$5/E1318^2*(SIN(RADIANS(G1313))*SIN(RADIANS(E1319))+COS(RADIANS(G1313))*COS(RADIANS(E1319))*COS(RADIANS(J1309))))</f>
        <v>0</v>
      </c>
      <c r="K1313" s="3">
        <f>IF(DEGREES(ACOS(SIN(RADIANS(G1313))*SIN(RADIANS(E1319))+COS(RADIANS(G1313))*COS(RADIANS(E1319))*COS(RADIANS(K1309))))&gt;90,0,$F$4*$F$5/E1318^2*(SIN(RADIANS(G1313))*SIN(RADIANS(E1319))+COS(RADIANS(G1313))*COS(RADIANS(E1319))*COS(RADIANS(K1309))))</f>
        <v>0</v>
      </c>
      <c r="L1313" s="3">
        <f>IF(DEGREES(ACOS(SIN(RADIANS(G1313))*SIN(RADIANS(E1319))+COS(RADIANS(G1313))*COS(RADIANS(E1319))*COS(RADIANS(L1309))))&gt;90,0,$F$4*$F$5/E1318^2*(SIN(RADIANS(G1313))*SIN(RADIANS(E1319))+COS(RADIANS(G1313))*COS(RADIANS(E1319))*COS(RADIANS(L1309))))</f>
        <v>0</v>
      </c>
      <c r="M1313" s="3">
        <f>IF(DEGREES(ACOS(SIN(RADIANS(G1313))*SIN(RADIANS(E1319))+COS(RADIANS(G1313))*COS(RADIANS(E1319))*COS(RADIANS(M1309))))&gt;90,0,$F$4*$F$5/E1318^2*(SIN(RADIANS(G1313))*SIN(RADIANS(E1319))+COS(RADIANS(G1313))*COS(RADIANS(E1319))*COS(RADIANS(M1309))))</f>
        <v>0</v>
      </c>
      <c r="N1313" s="3">
        <f>IF(DEGREES(ACOS(SIN(RADIANS(G1313))*SIN(RADIANS(E1319))+COS(RADIANS(G1313))*COS(RADIANS(E1319))*COS(RADIANS(N1309))))&gt;90,0,$F$4*$F$5/E1318^2*(SIN(RADIANS(G1313))*SIN(RADIANS(E1319))+COS(RADIANS(G1313))*COS(RADIANS(E1319))*COS(RADIANS(N1309))))</f>
        <v>0</v>
      </c>
      <c r="O1313" s="3">
        <f>IF(DEGREES(ACOS(SIN(RADIANS(G1313))*SIN(RADIANS(E1319))+COS(RADIANS(G1313))*COS(RADIANS(E1319))*COS(RADIANS(O1309))))&gt;90,0,$F$4*$F$5/E1318^2*(SIN(RADIANS(G1313))*SIN(RADIANS(E1319))+COS(RADIANS(G1313))*COS(RADIANS(E1319))*COS(RADIANS(O1309))))</f>
        <v>0</v>
      </c>
      <c r="P1313" s="3">
        <f>IF(DEGREES(ACOS(SIN(RADIANS(G1313))*SIN(RADIANS(E1319))+COS(RADIANS(G1313))*COS(RADIANS(E1319))*COS(RADIANS(P1309))))&gt;90,0,$F$4*$F$5/E1318^2*(SIN(RADIANS(G1313))*SIN(RADIANS(E1319))+COS(RADIANS(G1313))*COS(RADIANS(E1319))*COS(RADIANS(P1309))))</f>
        <v>0</v>
      </c>
      <c r="Q1313" s="3">
        <f>IF(DEGREES(ACOS(SIN(RADIANS(G1313))*SIN(RADIANS(E1319))+COS(RADIANS(G1313))*COS(RADIANS(E1319))*COS(RADIANS(Q1309))))&gt;90,0,$F$4*$F$5/E1318^2*(SIN(RADIANS(G1313))*SIN(RADIANS(E1319))+COS(RADIANS(G1313))*COS(RADIANS(E1319))*COS(RADIANS(Q1309))))</f>
        <v>0</v>
      </c>
      <c r="R1313" s="3" t="e">
        <f>IF(DEGREES(ACOS(SIN(RADIANS(G1313))*SIN(RADIANS(E1319))+COS(RADIANS(G1313))*COS(RADIANS(E1319))*COS(RADIANS(R1309))))&gt;90,0,$F$4*$F$5/E1318^2*(SIN(RADIANS(G1313))*SIN(RADIANS(E1319))+COS(RADIANS(G1313))*COS(RADIANS(E1319))*COS(RADIANS(R1309))))</f>
        <v>#DIV/0!</v>
      </c>
      <c r="S1313" s="3" t="e">
        <f>IF(DEGREES(ACOS(SIN(RADIANS(G1313))*SIN(RADIANS(E1319))+COS(RADIANS(G1313))*COS(RADIANS(E1319))*COS(RADIANS(S1309))))&gt;90,0,$F$4*$F$5/E1318^2*(SIN(RADIANS(G1313))*SIN(RADIANS(E1319))+COS(RADIANS(G1313))*COS(RADIANS(E1319))*COS(RADIANS(S1309))))</f>
        <v>#DIV/0!</v>
      </c>
      <c r="T1313" s="3" t="e">
        <f>IF(DEGREES(ACOS(SIN(RADIANS(G1313))*SIN(RADIANS(E1319))+COS(RADIANS(G1313))*COS(RADIANS(E1319))*COS(RADIANS(T1309))))&gt;90,0,$F$4*$F$5/E1318^2*(SIN(RADIANS(G1313))*SIN(RADIANS(E1319))+COS(RADIANS(G1313))*COS(RADIANS(E1319))*COS(RADIANS(T1309))))</f>
        <v>#DIV/0!</v>
      </c>
      <c r="U1313" s="3" t="e">
        <f>IF(DEGREES(ACOS(SIN(RADIANS(G1313))*SIN(RADIANS(E1319))+COS(RADIANS(G1313))*COS(RADIANS(E1319))*COS(RADIANS(U1309))))&gt;90,0,$F$4*$F$5/E1318^2*(SIN(RADIANS(G1313))*SIN(RADIANS(E1319))+COS(RADIANS(G1313))*COS(RADIANS(E1319))*COS(RADIANS(U1309))))</f>
        <v>#DIV/0!</v>
      </c>
      <c r="V1313" s="3" t="e">
        <f>IF(DEGREES(ACOS(SIN(RADIANS(G1313))*SIN(RADIANS(E1319))+COS(RADIANS(G1313))*COS(RADIANS(E1319))*COS(RADIANS(V1309))))&gt;90,0,$F$4*$F$5/E1318^2*(SIN(RADIANS(G1313))*SIN(RADIANS(E1319))+COS(RADIANS(G1313))*COS(RADIANS(E1319))*COS(RADIANS(V1309))))</f>
        <v>#DIV/0!</v>
      </c>
      <c r="W1313" s="3" t="e">
        <f>IF(DEGREES(ACOS(SIN(RADIANS(G1313))*SIN(RADIANS(E1319))+COS(RADIANS(G1313))*COS(RADIANS(E1319))*COS(RADIANS(W1309))))&gt;90,0,$F$4*$F$5/E1318^2*(SIN(RADIANS(G1313))*SIN(RADIANS(E1319))+COS(RADIANS(G1313))*COS(RADIANS(E1319))*COS(RADIANS(W1309))))</f>
        <v>#DIV/0!</v>
      </c>
      <c r="X1313" s="3" t="e">
        <f>IF(DEGREES(ACOS(SIN(RADIANS(G1313))*SIN(RADIANS(E1319))+COS(RADIANS(G1313))*COS(RADIANS(E1319))*COS(RADIANS(X1309))))&gt;90,0,$F$4*$F$5/E1318^2*(SIN(RADIANS(G1313))*SIN(RADIANS(E1319))+COS(RADIANS(G1313))*COS(RADIANS(E1319))*COS(RADIANS(X1309))))</f>
        <v>#DIV/0!</v>
      </c>
      <c r="Y1313" s="3" t="e">
        <f>IF(DEGREES(ACOS(SIN(RADIANS(G1313))*SIN(RADIANS(E1319))+COS(RADIANS(G1313))*COS(RADIANS(E1319))*COS(RADIANS(Y1309))))&gt;90,0,$F$4*$F$5/E1318^2*(SIN(RADIANS(G1313))*SIN(RADIANS(E1319))+COS(RADIANS(G1313))*COS(RADIANS(E1319))*COS(RADIANS(Y1309))))</f>
        <v>#DIV/0!</v>
      </c>
      <c r="Z1313" s="3" t="e">
        <f>IF(DEGREES(ACOS(SIN(RADIANS(G1313))*SIN(RADIANS(E1319))+COS(RADIANS(G1313))*COS(RADIANS(E1319))*COS(RADIANS(Z1309))))&gt;90,0,$F$4*$F$5/E1318^2*(SIN(RADIANS(G1313))*SIN(RADIANS(E1319))+COS(RADIANS(G1313))*COS(RADIANS(E1319))*COS(RADIANS(Z1309))))</f>
        <v>#DIV/0!</v>
      </c>
      <c r="AA1313" s="3" t="e">
        <f>IF(DEGREES(ACOS(SIN(RADIANS(G1313))*SIN(RADIANS(E1319))+COS(RADIANS(G1313))*COS(RADIANS(E1319))*COS(RADIANS(AA1309))))&gt;90,0,$F$4*$F$5/E1318^2*(SIN(RADIANS(G1313))*SIN(RADIANS(E1319))+COS(RADIANS(G1313))*COS(RADIANS(E1319))*COS(RADIANS(AA1309))))</f>
        <v>#DIV/0!</v>
      </c>
      <c r="AB1313" s="3" t="e">
        <f>IF(DEGREES(ACOS(SIN(RADIANS(G1313))*SIN(RADIANS(E1319))+COS(RADIANS(G1313))*COS(RADIANS(E1319))*COS(RADIANS(AB1309))))&gt;90,0,$F$4*$F$5/E1318^2*(SIN(RADIANS(G1313))*SIN(RADIANS(E1319))+COS(RADIANS(G1313))*COS(RADIANS(E1319))*COS(RADIANS(AB1309))))</f>
        <v>#DIV/0!</v>
      </c>
      <c r="AC1313" s="3" t="e">
        <f>IF(DEGREES(ACOS(SIN(RADIANS(G1313))*SIN(RADIANS(E1319))+COS(RADIANS(G1313))*COS(RADIANS(E1319))*COS(RADIANS(AC1309))))&gt;90,0,$F$4*$F$5/E1318^2*(SIN(RADIANS(G1313))*SIN(RADIANS(E1319))+COS(RADIANS(G1313))*COS(RADIANS(E1319))*COS(RADIANS(AC1309))))</f>
        <v>#DIV/0!</v>
      </c>
      <c r="AD1313" s="3" t="e">
        <f>IF(DEGREES(ACOS(SIN(RADIANS(G1313))*SIN(RADIANS(E1319))+COS(RADIANS(G1313))*COS(RADIANS(E1319))*COS(RADIANS(AD1309))))&gt;90,0,$F$4*$F$5/E1318^2*(SIN(RADIANS(G1313))*SIN(RADIANS(E1319))+COS(RADIANS(G1313))*COS(RADIANS(E1319))*COS(RADIANS(AD1309))))</f>
        <v>#DIV/0!</v>
      </c>
      <c r="AE1313" s="3" t="e">
        <f>IF(DEGREES(ACOS(SIN(RADIANS(G1313))*SIN(RADIANS(E1319))+COS(RADIANS(G1313))*COS(RADIANS(E1319))*COS(RADIANS(AE1309))))&gt;90,0,$F$4*$F$5/E1318^2*(SIN(RADIANS(G1313))*SIN(RADIANS(E1319))+COS(RADIANS(G1313))*COS(RADIANS(E1319))*COS(RADIANS(AE1309))))</f>
        <v>#DIV/0!</v>
      </c>
      <c r="AF1313" s="3" t="e">
        <f>IF(DEGREES(ACOS(SIN(RADIANS(G1313))*SIN(RADIANS(E1319))+COS(RADIANS(G1313))*COS(RADIANS(E1319))*COS(RADIANS(AF1309))))&gt;90,0,$F$4*$F$5/E1318^2*(SIN(RADIANS(G1313))*SIN(RADIANS(E1319))+COS(RADIANS(G1313))*COS(RADIANS(E1319))*COS(RADIANS(AF1309))))</f>
        <v>#DIV/0!</v>
      </c>
      <c r="AG1313" s="3" t="e">
        <f>IF(DEGREES(ACOS(SIN(RADIANS(G1313))*SIN(RADIANS(E1319))+COS(RADIANS(G1313))*COS(RADIANS(E1319))*COS(RADIANS(AG1309))))&gt;90,0,$F$4*$F$5/E1318^2*(SIN(RADIANS(G1313))*SIN(RADIANS(E1319))+COS(RADIANS(G1313))*COS(RADIANS(E1319))*COS(RADIANS(AG1309))))</f>
        <v>#DIV/0!</v>
      </c>
      <c r="AH1313" s="3" t="e">
        <f>IF(DEGREES(ACOS(SIN(RADIANS(G1313))*SIN(RADIANS(E1319))+COS(RADIANS(G1313))*COS(RADIANS(E1319))*COS(RADIANS(AH1309))))&gt;90,0,$F$4*$F$5/E1318^2*(SIN(RADIANS(G1313))*SIN(RADIANS(E1319))+COS(RADIANS(G1313))*COS(RADIANS(E1319))*COS(RADIANS(AH1309))))</f>
        <v>#DIV/0!</v>
      </c>
      <c r="AI1313" s="3" t="e">
        <f>IF(DEGREES(ACOS(SIN(RADIANS(G1313))*SIN(RADIANS(E1319))+COS(RADIANS(G1313))*COS(RADIANS(E1319))*COS(RADIANS(AI1309))))&gt;90,0,$F$4*$F$5/E1318^2*(SIN(RADIANS(G1313))*SIN(RADIANS(E1319))+COS(RADIANS(G1313))*COS(RADIANS(E1319))*COS(RADIANS(AI1309))))</f>
        <v>#DIV/0!</v>
      </c>
      <c r="AJ1313" s="3" t="e">
        <f>IF(DEGREES(ACOS(SIN(RADIANS(G1313))*SIN(RADIANS(E1319))+COS(RADIANS(G1313))*COS(RADIANS(E1319))*COS(RADIANS(AJ1309))))&gt;90,0,$F$4*$F$5/E1318^2*(SIN(RADIANS(G1313))*SIN(RADIANS(E1319))+COS(RADIANS(G1313))*COS(RADIANS(E1319))*COS(RADIANS(AJ1309))))</f>
        <v>#DIV/0!</v>
      </c>
      <c r="AK1313" s="3">
        <f>IF(DEGREES(ACOS(SIN(RADIANS(G1313))*SIN(RADIANS(E1319))+COS(RADIANS(G1313))*COS(RADIANS(E1319))*COS(RADIANS(AK1309))))&gt;90,0,$F$4*$F$5/E1318^2*(SIN(RADIANS(G1313))*SIN(RADIANS(E1319))+COS(RADIANS(G1313))*COS(RADIANS(E1319))*COS(RADIANS(AK1309))))</f>
        <v>0</v>
      </c>
      <c r="AL1313" s="3">
        <f>IF(DEGREES(ACOS(SIN(RADIANS(G1313))*SIN(RADIANS(E1319))+COS(RADIANS(G1313))*COS(RADIANS(E1319))*COS(RADIANS(AL1309))))&gt;90,0,$F$4*$F$5/E1318^2*(SIN(RADIANS(G1313))*SIN(RADIANS(E1319))+COS(RADIANS(G1313))*COS(RADIANS(E1319))*COS(RADIANS(AL1309))))</f>
        <v>0</v>
      </c>
      <c r="AM1313" s="3">
        <f>IF(DEGREES(ACOS(SIN(RADIANS(G1313))*SIN(RADIANS(E1319))+COS(RADIANS(G1313))*COS(RADIANS(E1319))*COS(RADIANS(AM1309))))&gt;90,0,$F$4*$F$5/E1318^2*(SIN(RADIANS(G1313))*SIN(RADIANS(E1319))+COS(RADIANS(G1313))*COS(RADIANS(E1319))*COS(RADIANS(AM1309))))</f>
        <v>0</v>
      </c>
      <c r="AN1313" s="3">
        <f>IF(DEGREES(ACOS(SIN(RADIANS(G1313))*SIN(RADIANS(E1319))+COS(RADIANS(G1313))*COS(RADIANS(E1319))*COS(RADIANS(AN1309))))&gt;90,0,$F$4*$F$5/E1318^2*(SIN(RADIANS(G1313))*SIN(RADIANS(E1319))+COS(RADIANS(G1313))*COS(RADIANS(E1319))*COS(RADIANS(AN1309))))</f>
        <v>0</v>
      </c>
      <c r="AO1313" s="3">
        <f>IF(DEGREES(ACOS(SIN(RADIANS(G1313))*SIN(RADIANS(E1319))+COS(RADIANS(G1313))*COS(RADIANS(E1319))*COS(RADIANS(AO1309))))&gt;90,0,$F$4*$F$5/E1318^2*(SIN(RADIANS(G1313))*SIN(RADIANS(E1319))+COS(RADIANS(G1313))*COS(RADIANS(E1319))*COS(RADIANS(AO1309))))</f>
        <v>0</v>
      </c>
      <c r="AP1313" s="3">
        <f>IF(DEGREES(ACOS(SIN(RADIANS(G1313))*SIN(RADIANS(E1319))+COS(RADIANS(G1313))*COS(RADIANS(E1319))*COS(RADIANS(AP1309))))&gt;90,0,$F$4*$F$5/E1318^2*(SIN(RADIANS(G1313))*SIN(RADIANS(E1319))+COS(RADIANS(G1313))*COS(RADIANS(E1319))*COS(RADIANS(AP1309))))</f>
        <v>0</v>
      </c>
      <c r="AQ1313" s="3">
        <f>IF(DEGREES(ACOS(SIN(RADIANS(G1313))*SIN(RADIANS(E1319))+COS(RADIANS(G1313))*COS(RADIANS(E1319))*COS(RADIANS(AQ1309))))&gt;90,0,$F$4*$F$5/E1318^2*(SIN(RADIANS(G1313))*SIN(RADIANS(E1319))+COS(RADIANS(G1313))*COS(RADIANS(E1319))*COS(RADIANS(AQ1309))))</f>
        <v>0</v>
      </c>
      <c r="AR1313" s="3">
        <f>IF(DEGREES(ACOS(SIN(RADIANS(G1313))*SIN(RADIANS(E1319))+COS(RADIANS(G1313))*COS(RADIANS(E1319))*COS(RADIANS(AR1309))))&gt;90,0,$F$4*$F$5/E1318^2*(SIN(RADIANS(G1313))*SIN(RADIANS(E1319))+COS(RADIANS(G1313))*COS(RADIANS(E1319))*COS(RADIANS(AR1309))))</f>
        <v>0</v>
      </c>
    </row>
    <row r="1314" spans="2:44" ht="15.75" customHeight="1" x14ac:dyDescent="0.2">
      <c r="B1314" s="20" t="s">
        <v>729</v>
      </c>
      <c r="E1314" s="3">
        <f>IF(E1311&lt;360,E1311/360,(E1311-360)/360)</f>
        <v>0.52777777777777779</v>
      </c>
      <c r="G1314" s="3">
        <v>60</v>
      </c>
      <c r="I1314" s="3">
        <f>IF(DEGREES(ACOS(SIN(RADIANS(G1314))*SIN(RADIANS(E1319))+COS(RADIANS(G1314))*COS(RADIANS(E1319))*COS(RADIANS(I1309))))&gt;90,0,$F$4*$F$5/E1318^2*(SIN(RADIANS(G1314))*SIN(RADIANS(E1319))+COS(RADIANS(G1314))*COS(RADIANS(E1319))*COS(RADIANS(I1309))))</f>
        <v>0</v>
      </c>
      <c r="J1314" s="3">
        <f>IF(DEGREES(ACOS(SIN(RADIANS(G1314))*SIN(RADIANS(E1319))+COS(RADIANS(G1314))*COS(RADIANS(E1319))*COS(RADIANS(J1309))))&gt;90,0,$F$4*$F$5/E1318^2*(SIN(RADIANS(G1314))*SIN(RADIANS(E1319))+COS(RADIANS(G1314))*COS(RADIANS(E1319))*COS(RADIANS(J1309))))</f>
        <v>0</v>
      </c>
      <c r="K1314" s="3">
        <f>IF(DEGREES(ACOS(SIN(RADIANS(G1314))*SIN(RADIANS(E1319))+COS(RADIANS(G1314))*COS(RADIANS(E1319))*COS(RADIANS(K1309))))&gt;90,0,$F$4*$F$5/E1318^2*(SIN(RADIANS(G1314))*SIN(RADIANS(E1319))+COS(RADIANS(G1314))*COS(RADIANS(E1319))*COS(RADIANS(K1309))))</f>
        <v>0</v>
      </c>
      <c r="L1314" s="3">
        <f>IF(DEGREES(ACOS(SIN(RADIANS(G1314))*SIN(RADIANS(E1319))+COS(RADIANS(G1314))*COS(RADIANS(E1319))*COS(RADIANS(L1309))))&gt;90,0,$F$4*$F$5/E1318^2*(SIN(RADIANS(G1314))*SIN(RADIANS(E1319))+COS(RADIANS(G1314))*COS(RADIANS(E1319))*COS(RADIANS(L1309))))</f>
        <v>0</v>
      </c>
      <c r="M1314" s="3">
        <f>IF(DEGREES(ACOS(SIN(RADIANS(G1314))*SIN(RADIANS(E1319))+COS(RADIANS(G1314))*COS(RADIANS(E1319))*COS(RADIANS(M1309))))&gt;90,0,$F$4*$F$5/E1318^2*(SIN(RADIANS(G1314))*SIN(RADIANS(E1319))+COS(RADIANS(G1314))*COS(RADIANS(E1319))*COS(RADIANS(M1309))))</f>
        <v>0</v>
      </c>
      <c r="N1314" s="3">
        <f>IF(DEGREES(ACOS(SIN(RADIANS(G1314))*SIN(RADIANS(E1319))+COS(RADIANS(G1314))*COS(RADIANS(E1319))*COS(RADIANS(N1309))))&gt;90,0,$F$4*$F$5/E1318^2*(SIN(RADIANS(G1314))*SIN(RADIANS(E1319))+COS(RADIANS(G1314))*COS(RADIANS(E1319))*COS(RADIANS(N1309))))</f>
        <v>0</v>
      </c>
      <c r="O1314" s="3">
        <f>IF(DEGREES(ACOS(SIN(RADIANS(G1314))*SIN(RADIANS(E1319))+COS(RADIANS(G1314))*COS(RADIANS(E1319))*COS(RADIANS(O1309))))&gt;90,0,$F$4*$F$5/E1318^2*(SIN(RADIANS(G1314))*SIN(RADIANS(E1319))+COS(RADIANS(G1314))*COS(RADIANS(E1319))*COS(RADIANS(O1309))))</f>
        <v>0</v>
      </c>
      <c r="P1314" s="3">
        <f>IF(DEGREES(ACOS(SIN(RADIANS(G1314))*SIN(RADIANS(E1319))+COS(RADIANS(G1314))*COS(RADIANS(E1319))*COS(RADIANS(P1309))))&gt;90,0,$F$4*$F$5/E1318^2*(SIN(RADIANS(G1314))*SIN(RADIANS(E1319))+COS(RADIANS(G1314))*COS(RADIANS(E1319))*COS(RADIANS(P1309))))</f>
        <v>0</v>
      </c>
      <c r="Q1314" s="3">
        <f>IF(DEGREES(ACOS(SIN(RADIANS(G1314))*SIN(RADIANS(E1319))+COS(RADIANS(G1314))*COS(RADIANS(E1319))*COS(RADIANS(Q1309))))&gt;90,0,$F$4*$F$5/E1318^2*(SIN(RADIANS(G1314))*SIN(RADIANS(E1319))+COS(RADIANS(G1314))*COS(RADIANS(E1319))*COS(RADIANS(Q1309))))</f>
        <v>0</v>
      </c>
      <c r="R1314" s="3" t="e">
        <f>IF(DEGREES(ACOS(SIN(RADIANS(G1314))*SIN(RADIANS(E1319))+COS(RADIANS(G1314))*COS(RADIANS(E1319))*COS(RADIANS(R1309))))&gt;90,0,$F$4*$F$5/E1318^2*(SIN(RADIANS(G1314))*SIN(RADIANS(E1319))+COS(RADIANS(G1314))*COS(RADIANS(E1319))*COS(RADIANS(R1309))))</f>
        <v>#DIV/0!</v>
      </c>
      <c r="S1314" s="3" t="e">
        <f>IF(DEGREES(ACOS(SIN(RADIANS(G1314))*SIN(RADIANS(E1319))+COS(RADIANS(G1314))*COS(RADIANS(E1319))*COS(RADIANS(S1309))))&gt;90,0,$F$4*$F$5/E1318^2*(SIN(RADIANS(G1314))*SIN(RADIANS(E1319))+COS(RADIANS(G1314))*COS(RADIANS(E1319))*COS(RADIANS(S1309))))</f>
        <v>#DIV/0!</v>
      </c>
      <c r="T1314" s="3" t="e">
        <f>IF(DEGREES(ACOS(SIN(RADIANS(G1314))*SIN(RADIANS(E1319))+COS(RADIANS(G1314))*COS(RADIANS(E1319))*COS(RADIANS(T1309))))&gt;90,0,$F$4*$F$5/E1318^2*(SIN(RADIANS(G1314))*SIN(RADIANS(E1319))+COS(RADIANS(G1314))*COS(RADIANS(E1319))*COS(RADIANS(T1309))))</f>
        <v>#DIV/0!</v>
      </c>
      <c r="U1314" s="3" t="e">
        <f>IF(DEGREES(ACOS(SIN(RADIANS(G1314))*SIN(RADIANS(E1319))+COS(RADIANS(G1314))*COS(RADIANS(E1319))*COS(RADIANS(U1309))))&gt;90,0,$F$4*$F$5/E1318^2*(SIN(RADIANS(G1314))*SIN(RADIANS(E1319))+COS(RADIANS(G1314))*COS(RADIANS(E1319))*COS(RADIANS(U1309))))</f>
        <v>#DIV/0!</v>
      </c>
      <c r="V1314" s="3" t="e">
        <f>IF(DEGREES(ACOS(SIN(RADIANS(G1314))*SIN(RADIANS(E1319))+COS(RADIANS(G1314))*COS(RADIANS(E1319))*COS(RADIANS(V1309))))&gt;90,0,$F$4*$F$5/E1318^2*(SIN(RADIANS(G1314))*SIN(RADIANS(E1319))+COS(RADIANS(G1314))*COS(RADIANS(E1319))*COS(RADIANS(V1309))))</f>
        <v>#DIV/0!</v>
      </c>
      <c r="W1314" s="3" t="e">
        <f>IF(DEGREES(ACOS(SIN(RADIANS(G1314))*SIN(RADIANS(E1319))+COS(RADIANS(G1314))*COS(RADIANS(E1319))*COS(RADIANS(W1309))))&gt;90,0,$F$4*$F$5/E1318^2*(SIN(RADIANS(G1314))*SIN(RADIANS(E1319))+COS(RADIANS(G1314))*COS(RADIANS(E1319))*COS(RADIANS(W1309))))</f>
        <v>#DIV/0!</v>
      </c>
      <c r="X1314" s="3" t="e">
        <f>IF(DEGREES(ACOS(SIN(RADIANS(G1314))*SIN(RADIANS(E1319))+COS(RADIANS(G1314))*COS(RADIANS(E1319))*COS(RADIANS(X1309))))&gt;90,0,$F$4*$F$5/E1318^2*(SIN(RADIANS(G1314))*SIN(RADIANS(E1319))+COS(RADIANS(G1314))*COS(RADIANS(E1319))*COS(RADIANS(X1309))))</f>
        <v>#DIV/0!</v>
      </c>
      <c r="Y1314" s="3" t="e">
        <f>IF(DEGREES(ACOS(SIN(RADIANS(G1314))*SIN(RADIANS(E1319))+COS(RADIANS(G1314))*COS(RADIANS(E1319))*COS(RADIANS(Y1309))))&gt;90,0,$F$4*$F$5/E1318^2*(SIN(RADIANS(G1314))*SIN(RADIANS(E1319))+COS(RADIANS(G1314))*COS(RADIANS(E1319))*COS(RADIANS(Y1309))))</f>
        <v>#DIV/0!</v>
      </c>
      <c r="Z1314" s="3" t="e">
        <f>IF(DEGREES(ACOS(SIN(RADIANS(G1314))*SIN(RADIANS(E1319))+COS(RADIANS(G1314))*COS(RADIANS(E1319))*COS(RADIANS(Z1309))))&gt;90,0,$F$4*$F$5/E1318^2*(SIN(RADIANS(G1314))*SIN(RADIANS(E1319))+COS(RADIANS(G1314))*COS(RADIANS(E1319))*COS(RADIANS(Z1309))))</f>
        <v>#DIV/0!</v>
      </c>
      <c r="AA1314" s="3" t="e">
        <f>IF(DEGREES(ACOS(SIN(RADIANS(G1314))*SIN(RADIANS(E1319))+COS(RADIANS(G1314))*COS(RADIANS(E1319))*COS(RADIANS(AA1309))))&gt;90,0,$F$4*$F$5/E1318^2*(SIN(RADIANS(G1314))*SIN(RADIANS(E1319))+COS(RADIANS(G1314))*COS(RADIANS(E1319))*COS(RADIANS(AA1309))))</f>
        <v>#DIV/0!</v>
      </c>
      <c r="AB1314" s="3" t="e">
        <f>IF(DEGREES(ACOS(SIN(RADIANS(G1314))*SIN(RADIANS(E1319))+COS(RADIANS(G1314))*COS(RADIANS(E1319))*COS(RADIANS(AB1309))))&gt;90,0,$F$4*$F$5/E1318^2*(SIN(RADIANS(G1314))*SIN(RADIANS(E1319))+COS(RADIANS(G1314))*COS(RADIANS(E1319))*COS(RADIANS(AB1309))))</f>
        <v>#DIV/0!</v>
      </c>
      <c r="AC1314" s="3" t="e">
        <f>IF(DEGREES(ACOS(SIN(RADIANS(G1314))*SIN(RADIANS(E1319))+COS(RADIANS(G1314))*COS(RADIANS(E1319))*COS(RADIANS(AC1309))))&gt;90,0,$F$4*$F$5/E1318^2*(SIN(RADIANS(G1314))*SIN(RADIANS(E1319))+COS(RADIANS(G1314))*COS(RADIANS(E1319))*COS(RADIANS(AC1309))))</f>
        <v>#DIV/0!</v>
      </c>
      <c r="AD1314" s="3" t="e">
        <f>IF(DEGREES(ACOS(SIN(RADIANS(G1314))*SIN(RADIANS(E1319))+COS(RADIANS(G1314))*COS(RADIANS(E1319))*COS(RADIANS(AD1309))))&gt;90,0,$F$4*$F$5/E1318^2*(SIN(RADIANS(G1314))*SIN(RADIANS(E1319))+COS(RADIANS(G1314))*COS(RADIANS(E1319))*COS(RADIANS(AD1309))))</f>
        <v>#DIV/0!</v>
      </c>
      <c r="AE1314" s="3" t="e">
        <f>IF(DEGREES(ACOS(SIN(RADIANS(G1314))*SIN(RADIANS(E1319))+COS(RADIANS(G1314))*COS(RADIANS(E1319))*COS(RADIANS(AE1309))))&gt;90,0,$F$4*$F$5/E1318^2*(SIN(RADIANS(G1314))*SIN(RADIANS(E1319))+COS(RADIANS(G1314))*COS(RADIANS(E1319))*COS(RADIANS(AE1309))))</f>
        <v>#DIV/0!</v>
      </c>
      <c r="AF1314" s="3" t="e">
        <f>IF(DEGREES(ACOS(SIN(RADIANS(G1314))*SIN(RADIANS(E1319))+COS(RADIANS(G1314))*COS(RADIANS(E1319))*COS(RADIANS(AF1309))))&gt;90,0,$F$4*$F$5/E1318^2*(SIN(RADIANS(G1314))*SIN(RADIANS(E1319))+COS(RADIANS(G1314))*COS(RADIANS(E1319))*COS(RADIANS(AF1309))))</f>
        <v>#DIV/0!</v>
      </c>
      <c r="AG1314" s="3" t="e">
        <f>IF(DEGREES(ACOS(SIN(RADIANS(G1314))*SIN(RADIANS(E1319))+COS(RADIANS(G1314))*COS(RADIANS(E1319))*COS(RADIANS(AG1309))))&gt;90,0,$F$4*$F$5/E1318^2*(SIN(RADIANS(G1314))*SIN(RADIANS(E1319))+COS(RADIANS(G1314))*COS(RADIANS(E1319))*COS(RADIANS(AG1309))))</f>
        <v>#DIV/0!</v>
      </c>
      <c r="AH1314" s="3" t="e">
        <f>IF(DEGREES(ACOS(SIN(RADIANS(G1314))*SIN(RADIANS(E1319))+COS(RADIANS(G1314))*COS(RADIANS(E1319))*COS(RADIANS(AH1309))))&gt;90,0,$F$4*$F$5/E1318^2*(SIN(RADIANS(G1314))*SIN(RADIANS(E1319))+COS(RADIANS(G1314))*COS(RADIANS(E1319))*COS(RADIANS(AH1309))))</f>
        <v>#DIV/0!</v>
      </c>
      <c r="AI1314" s="3" t="e">
        <f>IF(DEGREES(ACOS(SIN(RADIANS(G1314))*SIN(RADIANS(E1319))+COS(RADIANS(G1314))*COS(RADIANS(E1319))*COS(RADIANS(AI1309))))&gt;90,0,$F$4*$F$5/E1318^2*(SIN(RADIANS(G1314))*SIN(RADIANS(E1319))+COS(RADIANS(G1314))*COS(RADIANS(E1319))*COS(RADIANS(AI1309))))</f>
        <v>#DIV/0!</v>
      </c>
      <c r="AJ1314" s="3" t="e">
        <f>IF(DEGREES(ACOS(SIN(RADIANS(G1314))*SIN(RADIANS(E1319))+COS(RADIANS(G1314))*COS(RADIANS(E1319))*COS(RADIANS(AJ1309))))&gt;90,0,$F$4*$F$5/E1318^2*(SIN(RADIANS(G1314))*SIN(RADIANS(E1319))+COS(RADIANS(G1314))*COS(RADIANS(E1319))*COS(RADIANS(AJ1309))))</f>
        <v>#DIV/0!</v>
      </c>
      <c r="AK1314" s="3">
        <f>IF(DEGREES(ACOS(SIN(RADIANS(G1314))*SIN(RADIANS(E1319))+COS(RADIANS(G1314))*COS(RADIANS(E1319))*COS(RADIANS(AK1309))))&gt;90,0,$F$4*$F$5/E1318^2*(SIN(RADIANS(G1314))*SIN(RADIANS(E1319))+COS(RADIANS(G1314))*COS(RADIANS(E1319))*COS(RADIANS(AK1309))))</f>
        <v>0</v>
      </c>
      <c r="AL1314" s="3">
        <f>IF(DEGREES(ACOS(SIN(RADIANS(G1314))*SIN(RADIANS(E1319))+COS(RADIANS(G1314))*COS(RADIANS(E1319))*COS(RADIANS(AL1309))))&gt;90,0,$F$4*$F$5/E1318^2*(SIN(RADIANS(G1314))*SIN(RADIANS(E1319))+COS(RADIANS(G1314))*COS(RADIANS(E1319))*COS(RADIANS(AL1309))))</f>
        <v>0</v>
      </c>
      <c r="AM1314" s="3">
        <f>IF(DEGREES(ACOS(SIN(RADIANS(G1314))*SIN(RADIANS(E1319))+COS(RADIANS(G1314))*COS(RADIANS(E1319))*COS(RADIANS(AM1309))))&gt;90,0,$F$4*$F$5/E1318^2*(SIN(RADIANS(G1314))*SIN(RADIANS(E1319))+COS(RADIANS(G1314))*COS(RADIANS(E1319))*COS(RADIANS(AM1309))))</f>
        <v>0</v>
      </c>
      <c r="AN1314" s="3">
        <f>IF(DEGREES(ACOS(SIN(RADIANS(G1314))*SIN(RADIANS(E1319))+COS(RADIANS(G1314))*COS(RADIANS(E1319))*COS(RADIANS(AN1309))))&gt;90,0,$F$4*$F$5/E1318^2*(SIN(RADIANS(G1314))*SIN(RADIANS(E1319))+COS(RADIANS(G1314))*COS(RADIANS(E1319))*COS(RADIANS(AN1309))))</f>
        <v>0</v>
      </c>
      <c r="AO1314" s="3">
        <f>IF(DEGREES(ACOS(SIN(RADIANS(G1314))*SIN(RADIANS(E1319))+COS(RADIANS(G1314))*COS(RADIANS(E1319))*COS(RADIANS(AO1309))))&gt;90,0,$F$4*$F$5/E1318^2*(SIN(RADIANS(G1314))*SIN(RADIANS(E1319))+COS(RADIANS(G1314))*COS(RADIANS(E1319))*COS(RADIANS(AO1309))))</f>
        <v>0</v>
      </c>
      <c r="AP1314" s="3">
        <f>IF(DEGREES(ACOS(SIN(RADIANS(G1314))*SIN(RADIANS(E1319))+COS(RADIANS(G1314))*COS(RADIANS(E1319))*COS(RADIANS(AP1309))))&gt;90,0,$F$4*$F$5/E1318^2*(SIN(RADIANS(G1314))*SIN(RADIANS(E1319))+COS(RADIANS(G1314))*COS(RADIANS(E1319))*COS(RADIANS(AP1309))))</f>
        <v>0</v>
      </c>
      <c r="AQ1314" s="3">
        <f>IF(DEGREES(ACOS(SIN(RADIANS(G1314))*SIN(RADIANS(E1319))+COS(RADIANS(G1314))*COS(RADIANS(E1319))*COS(RADIANS(AQ1309))))&gt;90,0,$F$4*$F$5/E1318^2*(SIN(RADIANS(G1314))*SIN(RADIANS(E1319))+COS(RADIANS(G1314))*COS(RADIANS(E1319))*COS(RADIANS(AQ1309))))</f>
        <v>0</v>
      </c>
      <c r="AR1314" s="3">
        <f>IF(DEGREES(ACOS(SIN(RADIANS(G1314))*SIN(RADIANS(E1319))+COS(RADIANS(G1314))*COS(RADIANS(E1319))*COS(RADIANS(AR1309))))&gt;90,0,$F$4*$F$5/E1318^2*(SIN(RADIANS(G1314))*SIN(RADIANS(E1319))+COS(RADIANS(G1314))*COS(RADIANS(E1319))*COS(RADIANS(AR1309))))</f>
        <v>0</v>
      </c>
    </row>
    <row r="1315" spans="2:44" ht="15.75" customHeight="1" x14ac:dyDescent="0.2">
      <c r="B1315" s="20" t="s">
        <v>785</v>
      </c>
      <c r="E1315" s="3">
        <f>E1314*$F$11</f>
        <v>0</v>
      </c>
      <c r="G1315" s="3">
        <v>50</v>
      </c>
      <c r="I1315" s="3">
        <f>IF(DEGREES(ACOS(SIN(RADIANS(G1315))*SIN(RADIANS(E1319))+COS(RADIANS(G1315))*COS(RADIANS(E1319))*COS(RADIANS(I1309))))&gt;90,0,$F$4*$F$5/E1318^2*(SIN(RADIANS(G1315))*SIN(RADIANS(E1319))+COS(RADIANS(G1315))*COS(RADIANS(E1319))*COS(RADIANS(I1309))))</f>
        <v>0</v>
      </c>
      <c r="J1315" s="3">
        <f>IF(DEGREES(ACOS(SIN(RADIANS(G1315))*SIN(RADIANS(E1319))+COS(RADIANS(G1315))*COS(RADIANS(E1319))*COS(RADIANS(J1309))))&gt;90,0,$F$4*$F$5/E1318^2*(SIN(RADIANS(G1315))*SIN(RADIANS(E1319))+COS(RADIANS(G1315))*COS(RADIANS(E1319))*COS(RADIANS(J1309))))</f>
        <v>0</v>
      </c>
      <c r="K1315" s="3">
        <f>IF(DEGREES(ACOS(SIN(RADIANS(G1315))*SIN(RADIANS(E1319))+COS(RADIANS(G1315))*COS(RADIANS(E1319))*COS(RADIANS(K1309))))&gt;90,0,$F$4*$F$5/E1318^2*(SIN(RADIANS(G1315))*SIN(RADIANS(E1319))+COS(RADIANS(G1315))*COS(RADIANS(E1319))*COS(RADIANS(K1309))))</f>
        <v>0</v>
      </c>
      <c r="L1315" s="3">
        <f>IF(DEGREES(ACOS(SIN(RADIANS(G1315))*SIN(RADIANS(E1319))+COS(RADIANS(G1315))*COS(RADIANS(E1319))*COS(RADIANS(L1309))))&gt;90,0,$F$4*$F$5/E1318^2*(SIN(RADIANS(G1315))*SIN(RADIANS(E1319))+COS(RADIANS(G1315))*COS(RADIANS(E1319))*COS(RADIANS(L1309))))</f>
        <v>0</v>
      </c>
      <c r="M1315" s="3">
        <f>IF(DEGREES(ACOS(SIN(RADIANS(G1315))*SIN(RADIANS(E1319))+COS(RADIANS(G1315))*COS(RADIANS(E1319))*COS(RADIANS(M1309))))&gt;90,0,$F$4*$F$5/E1318^2*(SIN(RADIANS(G1315))*SIN(RADIANS(E1319))+COS(RADIANS(G1315))*COS(RADIANS(E1319))*COS(RADIANS(M1309))))</f>
        <v>0</v>
      </c>
      <c r="N1315" s="3">
        <f>IF(DEGREES(ACOS(SIN(RADIANS(G1315))*SIN(RADIANS(E1319))+COS(RADIANS(G1315))*COS(RADIANS(E1319))*COS(RADIANS(N1309))))&gt;90,0,$F$4*$F$5/E1318^2*(SIN(RADIANS(G1315))*SIN(RADIANS(E1319))+COS(RADIANS(G1315))*COS(RADIANS(E1319))*COS(RADIANS(N1309))))</f>
        <v>0</v>
      </c>
      <c r="O1315" s="3">
        <f>IF(DEGREES(ACOS(SIN(RADIANS(G1315))*SIN(RADIANS(E1319))+COS(RADIANS(G1315))*COS(RADIANS(E1319))*COS(RADIANS(O1309))))&gt;90,0,$F$4*$F$5/E1318^2*(SIN(RADIANS(G1315))*SIN(RADIANS(E1319))+COS(RADIANS(G1315))*COS(RADIANS(E1319))*COS(RADIANS(O1309))))</f>
        <v>0</v>
      </c>
      <c r="P1315" s="3">
        <f>IF(DEGREES(ACOS(SIN(RADIANS(G1315))*SIN(RADIANS(E1319))+COS(RADIANS(G1315))*COS(RADIANS(E1319))*COS(RADIANS(P1309))))&gt;90,0,$F$4*$F$5/E1318^2*(SIN(RADIANS(G1315))*SIN(RADIANS(E1319))+COS(RADIANS(G1315))*COS(RADIANS(E1319))*COS(RADIANS(P1309))))</f>
        <v>0</v>
      </c>
      <c r="Q1315" s="3">
        <f>IF(DEGREES(ACOS(SIN(RADIANS(G1315))*SIN(RADIANS(E1319))+COS(RADIANS(G1315))*COS(RADIANS(E1319))*COS(RADIANS(Q1309))))&gt;90,0,$F$4*$F$5/E1318^2*(SIN(RADIANS(G1315))*SIN(RADIANS(E1319))+COS(RADIANS(G1315))*COS(RADIANS(E1319))*COS(RADIANS(Q1309))))</f>
        <v>0</v>
      </c>
      <c r="R1315" s="3" t="e">
        <f>IF(DEGREES(ACOS(SIN(RADIANS(G1315))*SIN(RADIANS(E1319))+COS(RADIANS(G1315))*COS(RADIANS(E1319))*COS(RADIANS(R1309))))&gt;90,0,$F$4*$F$5/E1318^2*(SIN(RADIANS(G1315))*SIN(RADIANS(E1319))+COS(RADIANS(G1315))*COS(RADIANS(E1319))*COS(RADIANS(R1309))))</f>
        <v>#DIV/0!</v>
      </c>
      <c r="S1315" s="3" t="e">
        <f>IF(DEGREES(ACOS(SIN(RADIANS(G1315))*SIN(RADIANS(E1319))+COS(RADIANS(G1315))*COS(RADIANS(E1319))*COS(RADIANS(S1309))))&gt;90,0,$F$4*$F$5/E1318^2*(SIN(RADIANS(G1315))*SIN(RADIANS(E1319))+COS(RADIANS(G1315))*COS(RADIANS(E1319))*COS(RADIANS(S1309))))</f>
        <v>#DIV/0!</v>
      </c>
      <c r="T1315" s="3" t="e">
        <f>IF(DEGREES(ACOS(SIN(RADIANS(G1315))*SIN(RADIANS(E1319))+COS(RADIANS(G1315))*COS(RADIANS(E1319))*COS(RADIANS(T1309))))&gt;90,0,$F$4*$F$5/E1318^2*(SIN(RADIANS(G1315))*SIN(RADIANS(E1319))+COS(RADIANS(G1315))*COS(RADIANS(E1319))*COS(RADIANS(T1309))))</f>
        <v>#DIV/0!</v>
      </c>
      <c r="U1315" s="3" t="e">
        <f>IF(DEGREES(ACOS(SIN(RADIANS(G1315))*SIN(RADIANS(E1319))+COS(RADIANS(G1315))*COS(RADIANS(E1319))*COS(RADIANS(U1309))))&gt;90,0,$F$4*$F$5/E1318^2*(SIN(RADIANS(G1315))*SIN(RADIANS(E1319))+COS(RADIANS(G1315))*COS(RADIANS(E1319))*COS(RADIANS(U1309))))</f>
        <v>#DIV/0!</v>
      </c>
      <c r="V1315" s="3" t="e">
        <f>IF(DEGREES(ACOS(SIN(RADIANS(G1315))*SIN(RADIANS(E1319))+COS(RADIANS(G1315))*COS(RADIANS(E1319))*COS(RADIANS(V1309))))&gt;90,0,$F$4*$F$5/E1318^2*(SIN(RADIANS(G1315))*SIN(RADIANS(E1319))+COS(RADIANS(G1315))*COS(RADIANS(E1319))*COS(RADIANS(V1309))))</f>
        <v>#DIV/0!</v>
      </c>
      <c r="W1315" s="3" t="e">
        <f>IF(DEGREES(ACOS(SIN(RADIANS(G1315))*SIN(RADIANS(E1319))+COS(RADIANS(G1315))*COS(RADIANS(E1319))*COS(RADIANS(W1309))))&gt;90,0,$F$4*$F$5/E1318^2*(SIN(RADIANS(G1315))*SIN(RADIANS(E1319))+COS(RADIANS(G1315))*COS(RADIANS(E1319))*COS(RADIANS(W1309))))</f>
        <v>#DIV/0!</v>
      </c>
      <c r="X1315" s="3" t="e">
        <f>IF(DEGREES(ACOS(SIN(RADIANS(G1315))*SIN(RADIANS(E1319))+COS(RADIANS(G1315))*COS(RADIANS(E1319))*COS(RADIANS(X1309))))&gt;90,0,$F$4*$F$5/E1318^2*(SIN(RADIANS(G1315))*SIN(RADIANS(E1319))+COS(RADIANS(G1315))*COS(RADIANS(E1319))*COS(RADIANS(X1309))))</f>
        <v>#DIV/0!</v>
      </c>
      <c r="Y1315" s="3" t="e">
        <f>IF(DEGREES(ACOS(SIN(RADIANS(G1315))*SIN(RADIANS(E1319))+COS(RADIANS(G1315))*COS(RADIANS(E1319))*COS(RADIANS(Y1309))))&gt;90,0,$F$4*$F$5/E1318^2*(SIN(RADIANS(G1315))*SIN(RADIANS(E1319))+COS(RADIANS(G1315))*COS(RADIANS(E1319))*COS(RADIANS(Y1309))))</f>
        <v>#DIV/0!</v>
      </c>
      <c r="Z1315" s="3" t="e">
        <f>IF(DEGREES(ACOS(SIN(RADIANS(G1315))*SIN(RADIANS(E1319))+COS(RADIANS(G1315))*COS(RADIANS(E1319))*COS(RADIANS(Z1309))))&gt;90,0,$F$4*$F$5/E1318^2*(SIN(RADIANS(G1315))*SIN(RADIANS(E1319))+COS(RADIANS(G1315))*COS(RADIANS(E1319))*COS(RADIANS(Z1309))))</f>
        <v>#DIV/0!</v>
      </c>
      <c r="AA1315" s="3" t="e">
        <f>IF(DEGREES(ACOS(SIN(RADIANS(G1315))*SIN(RADIANS(E1319))+COS(RADIANS(G1315))*COS(RADIANS(E1319))*COS(RADIANS(AA1309))))&gt;90,0,$F$4*$F$5/E1318^2*(SIN(RADIANS(G1315))*SIN(RADIANS(E1319))+COS(RADIANS(G1315))*COS(RADIANS(E1319))*COS(RADIANS(AA1309))))</f>
        <v>#DIV/0!</v>
      </c>
      <c r="AB1315" s="3" t="e">
        <f>IF(DEGREES(ACOS(SIN(RADIANS(G1315))*SIN(RADIANS(E1319))+COS(RADIANS(G1315))*COS(RADIANS(E1319))*COS(RADIANS(AB1309))))&gt;90,0,$F$4*$F$5/E1318^2*(SIN(RADIANS(G1315))*SIN(RADIANS(E1319))+COS(RADIANS(G1315))*COS(RADIANS(E1319))*COS(RADIANS(AB1309))))</f>
        <v>#DIV/0!</v>
      </c>
      <c r="AC1315" s="3" t="e">
        <f>IF(DEGREES(ACOS(SIN(RADIANS(G1315))*SIN(RADIANS(E1319))+COS(RADIANS(G1315))*COS(RADIANS(E1319))*COS(RADIANS(AC1309))))&gt;90,0,$F$4*$F$5/E1318^2*(SIN(RADIANS(G1315))*SIN(RADIANS(E1319))+COS(RADIANS(G1315))*COS(RADIANS(E1319))*COS(RADIANS(AC1309))))</f>
        <v>#DIV/0!</v>
      </c>
      <c r="AD1315" s="3" t="e">
        <f>IF(DEGREES(ACOS(SIN(RADIANS(G1315))*SIN(RADIANS(E1319))+COS(RADIANS(G1315))*COS(RADIANS(E1319))*COS(RADIANS(AD1309))))&gt;90,0,$F$4*$F$5/E1318^2*(SIN(RADIANS(G1315))*SIN(RADIANS(E1319))+COS(RADIANS(G1315))*COS(RADIANS(E1319))*COS(RADIANS(AD1309))))</f>
        <v>#DIV/0!</v>
      </c>
      <c r="AE1315" s="3" t="e">
        <f>IF(DEGREES(ACOS(SIN(RADIANS(G1315))*SIN(RADIANS(E1319))+COS(RADIANS(G1315))*COS(RADIANS(E1319))*COS(RADIANS(AE1309))))&gt;90,0,$F$4*$F$5/E1318^2*(SIN(RADIANS(G1315))*SIN(RADIANS(E1319))+COS(RADIANS(G1315))*COS(RADIANS(E1319))*COS(RADIANS(AE1309))))</f>
        <v>#DIV/0!</v>
      </c>
      <c r="AF1315" s="3" t="e">
        <f>IF(DEGREES(ACOS(SIN(RADIANS(G1315))*SIN(RADIANS(E1319))+COS(RADIANS(G1315))*COS(RADIANS(E1319))*COS(RADIANS(AF1309))))&gt;90,0,$F$4*$F$5/E1318^2*(SIN(RADIANS(G1315))*SIN(RADIANS(E1319))+COS(RADIANS(G1315))*COS(RADIANS(E1319))*COS(RADIANS(AF1309))))</f>
        <v>#DIV/0!</v>
      </c>
      <c r="AG1315" s="3" t="e">
        <f>IF(DEGREES(ACOS(SIN(RADIANS(G1315))*SIN(RADIANS(E1319))+COS(RADIANS(G1315))*COS(RADIANS(E1319))*COS(RADIANS(AG1309))))&gt;90,0,$F$4*$F$5/E1318^2*(SIN(RADIANS(G1315))*SIN(RADIANS(E1319))+COS(RADIANS(G1315))*COS(RADIANS(E1319))*COS(RADIANS(AG1309))))</f>
        <v>#DIV/0!</v>
      </c>
      <c r="AH1315" s="3" t="e">
        <f>IF(DEGREES(ACOS(SIN(RADIANS(G1315))*SIN(RADIANS(E1319))+COS(RADIANS(G1315))*COS(RADIANS(E1319))*COS(RADIANS(AH1309))))&gt;90,0,$F$4*$F$5/E1318^2*(SIN(RADIANS(G1315))*SIN(RADIANS(E1319))+COS(RADIANS(G1315))*COS(RADIANS(E1319))*COS(RADIANS(AH1309))))</f>
        <v>#DIV/0!</v>
      </c>
      <c r="AI1315" s="3" t="e">
        <f>IF(DEGREES(ACOS(SIN(RADIANS(G1315))*SIN(RADIANS(E1319))+COS(RADIANS(G1315))*COS(RADIANS(E1319))*COS(RADIANS(AI1309))))&gt;90,0,$F$4*$F$5/E1318^2*(SIN(RADIANS(G1315))*SIN(RADIANS(E1319))+COS(RADIANS(G1315))*COS(RADIANS(E1319))*COS(RADIANS(AI1309))))</f>
        <v>#DIV/0!</v>
      </c>
      <c r="AJ1315" s="3" t="e">
        <f>IF(DEGREES(ACOS(SIN(RADIANS(G1315))*SIN(RADIANS(E1319))+COS(RADIANS(G1315))*COS(RADIANS(E1319))*COS(RADIANS(AJ1309))))&gt;90,0,$F$4*$F$5/E1318^2*(SIN(RADIANS(G1315))*SIN(RADIANS(E1319))+COS(RADIANS(G1315))*COS(RADIANS(E1319))*COS(RADIANS(AJ1309))))</f>
        <v>#DIV/0!</v>
      </c>
      <c r="AK1315" s="3">
        <f>IF(DEGREES(ACOS(SIN(RADIANS(G1315))*SIN(RADIANS(E1319))+COS(RADIANS(G1315))*COS(RADIANS(E1319))*COS(RADIANS(AK1309))))&gt;90,0,$F$4*$F$5/E1318^2*(SIN(RADIANS(G1315))*SIN(RADIANS(E1319))+COS(RADIANS(G1315))*COS(RADIANS(E1319))*COS(RADIANS(AK1309))))</f>
        <v>0</v>
      </c>
      <c r="AL1315" s="3">
        <f>IF(DEGREES(ACOS(SIN(RADIANS(G1315))*SIN(RADIANS(E1319))+COS(RADIANS(G1315))*COS(RADIANS(E1319))*COS(RADIANS(AL1309))))&gt;90,0,$F$4*$F$5/E1318^2*(SIN(RADIANS(G1315))*SIN(RADIANS(E1319))+COS(RADIANS(G1315))*COS(RADIANS(E1319))*COS(RADIANS(AL1309))))</f>
        <v>0</v>
      </c>
      <c r="AM1315" s="3">
        <f>IF(DEGREES(ACOS(SIN(RADIANS(G1315))*SIN(RADIANS(E1319))+COS(RADIANS(G1315))*COS(RADIANS(E1319))*COS(RADIANS(AM1309))))&gt;90,0,$F$4*$F$5/E1318^2*(SIN(RADIANS(G1315))*SIN(RADIANS(E1319))+COS(RADIANS(G1315))*COS(RADIANS(E1319))*COS(RADIANS(AM1309))))</f>
        <v>0</v>
      </c>
      <c r="AN1315" s="3">
        <f>IF(DEGREES(ACOS(SIN(RADIANS(G1315))*SIN(RADIANS(E1319))+COS(RADIANS(G1315))*COS(RADIANS(E1319))*COS(RADIANS(AN1309))))&gt;90,0,$F$4*$F$5/E1318^2*(SIN(RADIANS(G1315))*SIN(RADIANS(E1319))+COS(RADIANS(G1315))*COS(RADIANS(E1319))*COS(RADIANS(AN1309))))</f>
        <v>0</v>
      </c>
      <c r="AO1315" s="3">
        <f>IF(DEGREES(ACOS(SIN(RADIANS(G1315))*SIN(RADIANS(E1319))+COS(RADIANS(G1315))*COS(RADIANS(E1319))*COS(RADIANS(AO1309))))&gt;90,0,$F$4*$F$5/E1318^2*(SIN(RADIANS(G1315))*SIN(RADIANS(E1319))+COS(RADIANS(G1315))*COS(RADIANS(E1319))*COS(RADIANS(AO1309))))</f>
        <v>0</v>
      </c>
      <c r="AP1315" s="3">
        <f>IF(DEGREES(ACOS(SIN(RADIANS(G1315))*SIN(RADIANS(E1319))+COS(RADIANS(G1315))*COS(RADIANS(E1319))*COS(RADIANS(AP1309))))&gt;90,0,$F$4*$F$5/E1318^2*(SIN(RADIANS(G1315))*SIN(RADIANS(E1319))+COS(RADIANS(G1315))*COS(RADIANS(E1319))*COS(RADIANS(AP1309))))</f>
        <v>0</v>
      </c>
      <c r="AQ1315" s="3">
        <f>IF(DEGREES(ACOS(SIN(RADIANS(G1315))*SIN(RADIANS(E1319))+COS(RADIANS(G1315))*COS(RADIANS(E1319))*COS(RADIANS(AQ1309))))&gt;90,0,$F$4*$F$5/E1318^2*(SIN(RADIANS(G1315))*SIN(RADIANS(E1319))+COS(RADIANS(G1315))*COS(RADIANS(E1319))*COS(RADIANS(AQ1309))))</f>
        <v>0</v>
      </c>
      <c r="AR1315" s="3">
        <f>IF(DEGREES(ACOS(SIN(RADIANS(G1315))*SIN(RADIANS(E1319))+COS(RADIANS(G1315))*COS(RADIANS(E1319))*COS(RADIANS(AR1309))))&gt;90,0,$F$4*$F$5/E1318^2*(SIN(RADIANS(G1315))*SIN(RADIANS(E1319))+COS(RADIANS(G1315))*COS(RADIANS(E1319))*COS(RADIANS(AR1309))))</f>
        <v>0</v>
      </c>
    </row>
    <row r="1316" spans="2:44" ht="15.75" customHeight="1" x14ac:dyDescent="0.2">
      <c r="B1316" s="20" t="s">
        <v>786</v>
      </c>
      <c r="E1316" s="3" t="str">
        <f>IF($F$10=0,"N/A",$F$10*(E1311/360)-ROUNDDOWN($F$10*(E1311/360),0))</f>
        <v>N/A</v>
      </c>
      <c r="G1316" s="3">
        <v>40</v>
      </c>
      <c r="I1316" s="3">
        <f>IF(DEGREES(ACOS(SIN(RADIANS(G1316))*SIN(RADIANS(E1319))+COS(RADIANS(G1316))*COS(RADIANS(E1319))*COS(RADIANS(I1309))))&gt;90,0,$F$4*$F$5/E1318^2*(SIN(RADIANS(G1316))*SIN(RADIANS(E1319))+COS(RADIANS(G1316))*COS(RADIANS(E1319))*COS(RADIANS(I1309))))</f>
        <v>0</v>
      </c>
      <c r="J1316" s="3">
        <f>IF(DEGREES(ACOS(SIN(RADIANS(G1316))*SIN(RADIANS(E1319))+COS(RADIANS(G1316))*COS(RADIANS(E1319))*COS(RADIANS(J1309))))&gt;90,0,$F$4*$F$5/E1318^2*(SIN(RADIANS(G1316))*SIN(RADIANS(E1319))+COS(RADIANS(G1316))*COS(RADIANS(E1319))*COS(RADIANS(J1309))))</f>
        <v>0</v>
      </c>
      <c r="K1316" s="3">
        <f>IF(DEGREES(ACOS(SIN(RADIANS(G1316))*SIN(RADIANS(E1319))+COS(RADIANS(G1316))*COS(RADIANS(E1319))*COS(RADIANS(K1309))))&gt;90,0,$F$4*$F$5/E1318^2*(SIN(RADIANS(G1316))*SIN(RADIANS(E1319))+COS(RADIANS(G1316))*COS(RADIANS(E1319))*COS(RADIANS(K1309))))</f>
        <v>0</v>
      </c>
      <c r="L1316" s="3">
        <f>IF(DEGREES(ACOS(SIN(RADIANS(G1316))*SIN(RADIANS(E1319))+COS(RADIANS(G1316))*COS(RADIANS(E1319))*COS(RADIANS(L1309))))&gt;90,0,$F$4*$F$5/E1318^2*(SIN(RADIANS(G1316))*SIN(RADIANS(E1319))+COS(RADIANS(G1316))*COS(RADIANS(E1319))*COS(RADIANS(L1309))))</f>
        <v>0</v>
      </c>
      <c r="M1316" s="3">
        <f>IF(DEGREES(ACOS(SIN(RADIANS(G1316))*SIN(RADIANS(E1319))+COS(RADIANS(G1316))*COS(RADIANS(E1319))*COS(RADIANS(M1309))))&gt;90,0,$F$4*$F$5/E1318^2*(SIN(RADIANS(G1316))*SIN(RADIANS(E1319))+COS(RADIANS(G1316))*COS(RADIANS(E1319))*COS(RADIANS(M1309))))</f>
        <v>0</v>
      </c>
      <c r="N1316" s="3">
        <f>IF(DEGREES(ACOS(SIN(RADIANS(G1316))*SIN(RADIANS(E1319))+COS(RADIANS(G1316))*COS(RADIANS(E1319))*COS(RADIANS(N1309))))&gt;90,0,$F$4*$F$5/E1318^2*(SIN(RADIANS(G1316))*SIN(RADIANS(E1319))+COS(RADIANS(G1316))*COS(RADIANS(E1319))*COS(RADIANS(N1309))))</f>
        <v>0</v>
      </c>
      <c r="O1316" s="3">
        <f>IF(DEGREES(ACOS(SIN(RADIANS(G1316))*SIN(RADIANS(E1319))+COS(RADIANS(G1316))*COS(RADIANS(E1319))*COS(RADIANS(O1309))))&gt;90,0,$F$4*$F$5/E1318^2*(SIN(RADIANS(G1316))*SIN(RADIANS(E1319))+COS(RADIANS(G1316))*COS(RADIANS(E1319))*COS(RADIANS(O1309))))</f>
        <v>0</v>
      </c>
      <c r="P1316" s="3">
        <f>IF(DEGREES(ACOS(SIN(RADIANS(G1316))*SIN(RADIANS(E1319))+COS(RADIANS(G1316))*COS(RADIANS(E1319))*COS(RADIANS(P1309))))&gt;90,0,$F$4*$F$5/E1318^2*(SIN(RADIANS(G1316))*SIN(RADIANS(E1319))+COS(RADIANS(G1316))*COS(RADIANS(E1319))*COS(RADIANS(P1309))))</f>
        <v>0</v>
      </c>
      <c r="Q1316" s="3">
        <f>IF(DEGREES(ACOS(SIN(RADIANS(G1316))*SIN(RADIANS(E1319))+COS(RADIANS(G1316))*COS(RADIANS(E1319))*COS(RADIANS(Q1309))))&gt;90,0,$F$4*$F$5/E1318^2*(SIN(RADIANS(G1316))*SIN(RADIANS(E1319))+COS(RADIANS(G1316))*COS(RADIANS(E1319))*COS(RADIANS(Q1309))))</f>
        <v>0</v>
      </c>
      <c r="R1316" s="3" t="e">
        <f>IF(DEGREES(ACOS(SIN(RADIANS(G1316))*SIN(RADIANS(E1319))+COS(RADIANS(G1316))*COS(RADIANS(E1319))*COS(RADIANS(R1309))))&gt;90,0,$F$4*$F$5/E1318^2*(SIN(RADIANS(G1316))*SIN(RADIANS(E1319))+COS(RADIANS(G1316))*COS(RADIANS(E1319))*COS(RADIANS(R1309))))</f>
        <v>#DIV/0!</v>
      </c>
      <c r="S1316" s="3" t="e">
        <f>IF(DEGREES(ACOS(SIN(RADIANS(G1316))*SIN(RADIANS(E1319))+COS(RADIANS(G1316))*COS(RADIANS(E1319))*COS(RADIANS(S1309))))&gt;90,0,$F$4*$F$5/E1318^2*(SIN(RADIANS(G1316))*SIN(RADIANS(E1319))+COS(RADIANS(G1316))*COS(RADIANS(E1319))*COS(RADIANS(S1309))))</f>
        <v>#DIV/0!</v>
      </c>
      <c r="T1316" s="3" t="e">
        <f>IF(DEGREES(ACOS(SIN(RADIANS(G1316))*SIN(RADIANS(E1319))+COS(RADIANS(G1316))*COS(RADIANS(E1319))*COS(RADIANS(T1309))))&gt;90,0,$F$4*$F$5/E1318^2*(SIN(RADIANS(G1316))*SIN(RADIANS(E1319))+COS(RADIANS(G1316))*COS(RADIANS(E1319))*COS(RADIANS(T1309))))</f>
        <v>#DIV/0!</v>
      </c>
      <c r="U1316" s="3" t="e">
        <f>IF(DEGREES(ACOS(SIN(RADIANS(G1316))*SIN(RADIANS(E1319))+COS(RADIANS(G1316))*COS(RADIANS(E1319))*COS(RADIANS(U1309))))&gt;90,0,$F$4*$F$5/E1318^2*(SIN(RADIANS(G1316))*SIN(RADIANS(E1319))+COS(RADIANS(G1316))*COS(RADIANS(E1319))*COS(RADIANS(U1309))))</f>
        <v>#DIV/0!</v>
      </c>
      <c r="V1316" s="3" t="e">
        <f>IF(DEGREES(ACOS(SIN(RADIANS(G1316))*SIN(RADIANS(E1319))+COS(RADIANS(G1316))*COS(RADIANS(E1319))*COS(RADIANS(V1309))))&gt;90,0,$F$4*$F$5/E1318^2*(SIN(RADIANS(G1316))*SIN(RADIANS(E1319))+COS(RADIANS(G1316))*COS(RADIANS(E1319))*COS(RADIANS(V1309))))</f>
        <v>#DIV/0!</v>
      </c>
      <c r="W1316" s="3" t="e">
        <f>IF(DEGREES(ACOS(SIN(RADIANS(G1316))*SIN(RADIANS(E1319))+COS(RADIANS(G1316))*COS(RADIANS(E1319))*COS(RADIANS(W1309))))&gt;90,0,$F$4*$F$5/E1318^2*(SIN(RADIANS(G1316))*SIN(RADIANS(E1319))+COS(RADIANS(G1316))*COS(RADIANS(E1319))*COS(RADIANS(W1309))))</f>
        <v>#DIV/0!</v>
      </c>
      <c r="X1316" s="3" t="e">
        <f>IF(DEGREES(ACOS(SIN(RADIANS(G1316))*SIN(RADIANS(E1319))+COS(RADIANS(G1316))*COS(RADIANS(E1319))*COS(RADIANS(X1309))))&gt;90,0,$F$4*$F$5/E1318^2*(SIN(RADIANS(G1316))*SIN(RADIANS(E1319))+COS(RADIANS(G1316))*COS(RADIANS(E1319))*COS(RADIANS(X1309))))</f>
        <v>#DIV/0!</v>
      </c>
      <c r="Y1316" s="3" t="e">
        <f>IF(DEGREES(ACOS(SIN(RADIANS(G1316))*SIN(RADIANS(E1319))+COS(RADIANS(G1316))*COS(RADIANS(E1319))*COS(RADIANS(Y1309))))&gt;90,0,$F$4*$F$5/E1318^2*(SIN(RADIANS(G1316))*SIN(RADIANS(E1319))+COS(RADIANS(G1316))*COS(RADIANS(E1319))*COS(RADIANS(Y1309))))</f>
        <v>#DIV/0!</v>
      </c>
      <c r="Z1316" s="3" t="e">
        <f>IF(DEGREES(ACOS(SIN(RADIANS(G1316))*SIN(RADIANS(E1319))+COS(RADIANS(G1316))*COS(RADIANS(E1319))*COS(RADIANS(Z1309))))&gt;90,0,$F$4*$F$5/E1318^2*(SIN(RADIANS(G1316))*SIN(RADIANS(E1319))+COS(RADIANS(G1316))*COS(RADIANS(E1319))*COS(RADIANS(Z1309))))</f>
        <v>#DIV/0!</v>
      </c>
      <c r="AA1316" s="3" t="e">
        <f>IF(DEGREES(ACOS(SIN(RADIANS(G1316))*SIN(RADIANS(E1319))+COS(RADIANS(G1316))*COS(RADIANS(E1319))*COS(RADIANS(AA1309))))&gt;90,0,$F$4*$F$5/E1318^2*(SIN(RADIANS(G1316))*SIN(RADIANS(E1319))+COS(RADIANS(G1316))*COS(RADIANS(E1319))*COS(RADIANS(AA1309))))</f>
        <v>#DIV/0!</v>
      </c>
      <c r="AB1316" s="3" t="e">
        <f>IF(DEGREES(ACOS(SIN(RADIANS(G1316))*SIN(RADIANS(E1319))+COS(RADIANS(G1316))*COS(RADIANS(E1319))*COS(RADIANS(AB1309))))&gt;90,0,$F$4*$F$5/E1318^2*(SIN(RADIANS(G1316))*SIN(RADIANS(E1319))+COS(RADIANS(G1316))*COS(RADIANS(E1319))*COS(RADIANS(AB1309))))</f>
        <v>#DIV/0!</v>
      </c>
      <c r="AC1316" s="3" t="e">
        <f>IF(DEGREES(ACOS(SIN(RADIANS(G1316))*SIN(RADIANS(E1319))+COS(RADIANS(G1316))*COS(RADIANS(E1319))*COS(RADIANS(AC1309))))&gt;90,0,$F$4*$F$5/E1318^2*(SIN(RADIANS(G1316))*SIN(RADIANS(E1319))+COS(RADIANS(G1316))*COS(RADIANS(E1319))*COS(RADIANS(AC1309))))</f>
        <v>#DIV/0!</v>
      </c>
      <c r="AD1316" s="3" t="e">
        <f>IF(DEGREES(ACOS(SIN(RADIANS(G1316))*SIN(RADIANS(E1319))+COS(RADIANS(G1316))*COS(RADIANS(E1319))*COS(RADIANS(AD1309))))&gt;90,0,$F$4*$F$5/E1318^2*(SIN(RADIANS(G1316))*SIN(RADIANS(E1319))+COS(RADIANS(G1316))*COS(RADIANS(E1319))*COS(RADIANS(AD1309))))</f>
        <v>#DIV/0!</v>
      </c>
      <c r="AE1316" s="3" t="e">
        <f>IF(DEGREES(ACOS(SIN(RADIANS(G1316))*SIN(RADIANS(E1319))+COS(RADIANS(G1316))*COS(RADIANS(E1319))*COS(RADIANS(AE1309))))&gt;90,0,$F$4*$F$5/E1318^2*(SIN(RADIANS(G1316))*SIN(RADIANS(E1319))+COS(RADIANS(G1316))*COS(RADIANS(E1319))*COS(RADIANS(AE1309))))</f>
        <v>#DIV/0!</v>
      </c>
      <c r="AF1316" s="3" t="e">
        <f>IF(DEGREES(ACOS(SIN(RADIANS(G1316))*SIN(RADIANS(E1319))+COS(RADIANS(G1316))*COS(RADIANS(E1319))*COS(RADIANS(AF1309))))&gt;90,0,$F$4*$F$5/E1318^2*(SIN(RADIANS(G1316))*SIN(RADIANS(E1319))+COS(RADIANS(G1316))*COS(RADIANS(E1319))*COS(RADIANS(AF1309))))</f>
        <v>#DIV/0!</v>
      </c>
      <c r="AG1316" s="3" t="e">
        <f>IF(DEGREES(ACOS(SIN(RADIANS(G1316))*SIN(RADIANS(E1319))+COS(RADIANS(G1316))*COS(RADIANS(E1319))*COS(RADIANS(AG1309))))&gt;90,0,$F$4*$F$5/E1318^2*(SIN(RADIANS(G1316))*SIN(RADIANS(E1319))+COS(RADIANS(G1316))*COS(RADIANS(E1319))*COS(RADIANS(AG1309))))</f>
        <v>#DIV/0!</v>
      </c>
      <c r="AH1316" s="3" t="e">
        <f>IF(DEGREES(ACOS(SIN(RADIANS(G1316))*SIN(RADIANS(E1319))+COS(RADIANS(G1316))*COS(RADIANS(E1319))*COS(RADIANS(AH1309))))&gt;90,0,$F$4*$F$5/E1318^2*(SIN(RADIANS(G1316))*SIN(RADIANS(E1319))+COS(RADIANS(G1316))*COS(RADIANS(E1319))*COS(RADIANS(AH1309))))</f>
        <v>#DIV/0!</v>
      </c>
      <c r="AI1316" s="3" t="e">
        <f>IF(DEGREES(ACOS(SIN(RADIANS(G1316))*SIN(RADIANS(E1319))+COS(RADIANS(G1316))*COS(RADIANS(E1319))*COS(RADIANS(AI1309))))&gt;90,0,$F$4*$F$5/E1318^2*(SIN(RADIANS(G1316))*SIN(RADIANS(E1319))+COS(RADIANS(G1316))*COS(RADIANS(E1319))*COS(RADIANS(AI1309))))</f>
        <v>#DIV/0!</v>
      </c>
      <c r="AJ1316" s="3" t="e">
        <f>IF(DEGREES(ACOS(SIN(RADIANS(G1316))*SIN(RADIANS(E1319))+COS(RADIANS(G1316))*COS(RADIANS(E1319))*COS(RADIANS(AJ1309))))&gt;90,0,$F$4*$F$5/E1318^2*(SIN(RADIANS(G1316))*SIN(RADIANS(E1319))+COS(RADIANS(G1316))*COS(RADIANS(E1319))*COS(RADIANS(AJ1309))))</f>
        <v>#DIV/0!</v>
      </c>
      <c r="AK1316" s="3">
        <f>IF(DEGREES(ACOS(SIN(RADIANS(G1316))*SIN(RADIANS(E1319))+COS(RADIANS(G1316))*COS(RADIANS(E1319))*COS(RADIANS(AK1309))))&gt;90,0,$F$4*$F$5/E1318^2*(SIN(RADIANS(G1316))*SIN(RADIANS(E1319))+COS(RADIANS(G1316))*COS(RADIANS(E1319))*COS(RADIANS(AK1309))))</f>
        <v>0</v>
      </c>
      <c r="AL1316" s="3">
        <f>IF(DEGREES(ACOS(SIN(RADIANS(G1316))*SIN(RADIANS(E1319))+COS(RADIANS(G1316))*COS(RADIANS(E1319))*COS(RADIANS(AL1309))))&gt;90,0,$F$4*$F$5/E1318^2*(SIN(RADIANS(G1316))*SIN(RADIANS(E1319))+COS(RADIANS(G1316))*COS(RADIANS(E1319))*COS(RADIANS(AL1309))))</f>
        <v>0</v>
      </c>
      <c r="AM1316" s="3">
        <f>IF(DEGREES(ACOS(SIN(RADIANS(G1316))*SIN(RADIANS(E1319))+COS(RADIANS(G1316))*COS(RADIANS(E1319))*COS(RADIANS(AM1309))))&gt;90,0,$F$4*$F$5/E1318^2*(SIN(RADIANS(G1316))*SIN(RADIANS(E1319))+COS(RADIANS(G1316))*COS(RADIANS(E1319))*COS(RADIANS(AM1309))))</f>
        <v>0</v>
      </c>
      <c r="AN1316" s="3">
        <f>IF(DEGREES(ACOS(SIN(RADIANS(G1316))*SIN(RADIANS(E1319))+COS(RADIANS(G1316))*COS(RADIANS(E1319))*COS(RADIANS(AN1309))))&gt;90,0,$F$4*$F$5/E1318^2*(SIN(RADIANS(G1316))*SIN(RADIANS(E1319))+COS(RADIANS(G1316))*COS(RADIANS(E1319))*COS(RADIANS(AN1309))))</f>
        <v>0</v>
      </c>
      <c r="AO1316" s="3">
        <f>IF(DEGREES(ACOS(SIN(RADIANS(G1316))*SIN(RADIANS(E1319))+COS(RADIANS(G1316))*COS(RADIANS(E1319))*COS(RADIANS(AO1309))))&gt;90,0,$F$4*$F$5/E1318^2*(SIN(RADIANS(G1316))*SIN(RADIANS(E1319))+COS(RADIANS(G1316))*COS(RADIANS(E1319))*COS(RADIANS(AO1309))))</f>
        <v>0</v>
      </c>
      <c r="AP1316" s="3">
        <f>IF(DEGREES(ACOS(SIN(RADIANS(G1316))*SIN(RADIANS(E1319))+COS(RADIANS(G1316))*COS(RADIANS(E1319))*COS(RADIANS(AP1309))))&gt;90,0,$F$4*$F$5/E1318^2*(SIN(RADIANS(G1316))*SIN(RADIANS(E1319))+COS(RADIANS(G1316))*COS(RADIANS(E1319))*COS(RADIANS(AP1309))))</f>
        <v>0</v>
      </c>
      <c r="AQ1316" s="3">
        <f>IF(DEGREES(ACOS(SIN(RADIANS(G1316))*SIN(RADIANS(E1319))+COS(RADIANS(G1316))*COS(RADIANS(E1319))*COS(RADIANS(AQ1309))))&gt;90,0,$F$4*$F$5/E1318^2*(SIN(RADIANS(G1316))*SIN(RADIANS(E1319))+COS(RADIANS(G1316))*COS(RADIANS(E1319))*COS(RADIANS(AQ1309))))</f>
        <v>0</v>
      </c>
      <c r="AR1316" s="3">
        <f>IF(DEGREES(ACOS(SIN(RADIANS(G1316))*SIN(RADIANS(E1319))+COS(RADIANS(G1316))*COS(RADIANS(E1319))*COS(RADIANS(AR1309))))&gt;90,0,$F$4*$F$5/E1318^2*(SIN(RADIANS(G1316))*SIN(RADIANS(E1319))+COS(RADIANS(G1316))*COS(RADIANS(E1319))*COS(RADIANS(AR1309))))</f>
        <v>0</v>
      </c>
    </row>
    <row r="1317" spans="2:44" ht="15.75" customHeight="1" x14ac:dyDescent="0.2">
      <c r="B1317" s="20" t="s">
        <v>787</v>
      </c>
      <c r="E1317" s="3" t="str">
        <f>IF($F$10=0,"N/A",E1316*$F$11/$F$10)</f>
        <v>N/A</v>
      </c>
      <c r="G1317" s="3">
        <v>30</v>
      </c>
      <c r="I1317" s="3">
        <f>IF(DEGREES(ACOS(SIN(RADIANS(G1317))*SIN(RADIANS(E1319))+COS(RADIANS(G1317))*COS(RADIANS(E1319))*COS(RADIANS(I1309))))&gt;90,0,$F$4*$F$5/E1318^2*(SIN(RADIANS(G1317))*SIN(RADIANS(E1319))+COS(RADIANS(G1317))*COS(RADIANS(E1319))*COS(RADIANS(I1309))))</f>
        <v>0</v>
      </c>
      <c r="J1317" s="3">
        <f>IF(DEGREES(ACOS(SIN(RADIANS(G1317))*SIN(RADIANS(E1319))+COS(RADIANS(G1317))*COS(RADIANS(E1319))*COS(RADIANS(J1309))))&gt;90,0,$F$4*$F$5/E1318^2*(SIN(RADIANS(G1317))*SIN(RADIANS(E1319))+COS(RADIANS(G1317))*COS(RADIANS(E1319))*COS(RADIANS(J1309))))</f>
        <v>0</v>
      </c>
      <c r="K1317" s="3">
        <f>IF(DEGREES(ACOS(SIN(RADIANS(G1317))*SIN(RADIANS(E1319))+COS(RADIANS(G1317))*COS(RADIANS(E1319))*COS(RADIANS(K1309))))&gt;90,0,$F$4*$F$5/E1318^2*(SIN(RADIANS(G1317))*SIN(RADIANS(E1319))+COS(RADIANS(G1317))*COS(RADIANS(E1319))*COS(RADIANS(K1309))))</f>
        <v>0</v>
      </c>
      <c r="L1317" s="3">
        <f>IF(DEGREES(ACOS(SIN(RADIANS(G1317))*SIN(RADIANS(E1319))+COS(RADIANS(G1317))*COS(RADIANS(E1319))*COS(RADIANS(L1309))))&gt;90,0,$F$4*$F$5/E1318^2*(SIN(RADIANS(G1317))*SIN(RADIANS(E1319))+COS(RADIANS(G1317))*COS(RADIANS(E1319))*COS(RADIANS(L1309))))</f>
        <v>0</v>
      </c>
      <c r="M1317" s="3">
        <f>IF(DEGREES(ACOS(SIN(RADIANS(G1317))*SIN(RADIANS(E1319))+COS(RADIANS(G1317))*COS(RADIANS(E1319))*COS(RADIANS(M1309))))&gt;90,0,$F$4*$F$5/E1318^2*(SIN(RADIANS(G1317))*SIN(RADIANS(E1319))+COS(RADIANS(G1317))*COS(RADIANS(E1319))*COS(RADIANS(M1309))))</f>
        <v>0</v>
      </c>
      <c r="N1317" s="3">
        <f>IF(DEGREES(ACOS(SIN(RADIANS(G1317))*SIN(RADIANS(E1319))+COS(RADIANS(G1317))*COS(RADIANS(E1319))*COS(RADIANS(N1309))))&gt;90,0,$F$4*$F$5/E1318^2*(SIN(RADIANS(G1317))*SIN(RADIANS(E1319))+COS(RADIANS(G1317))*COS(RADIANS(E1319))*COS(RADIANS(N1309))))</f>
        <v>0</v>
      </c>
      <c r="O1317" s="3">
        <f>IF(DEGREES(ACOS(SIN(RADIANS(G1317))*SIN(RADIANS(E1319))+COS(RADIANS(G1317))*COS(RADIANS(E1319))*COS(RADIANS(O1309))))&gt;90,0,$F$4*$F$5/E1318^2*(SIN(RADIANS(G1317))*SIN(RADIANS(E1319))+COS(RADIANS(G1317))*COS(RADIANS(E1319))*COS(RADIANS(O1309))))</f>
        <v>0</v>
      </c>
      <c r="P1317" s="3">
        <f>IF(DEGREES(ACOS(SIN(RADIANS(G1317))*SIN(RADIANS(E1319))+COS(RADIANS(G1317))*COS(RADIANS(E1319))*COS(RADIANS(P1309))))&gt;90,0,$F$4*$F$5/E1318^2*(SIN(RADIANS(G1317))*SIN(RADIANS(E1319))+COS(RADIANS(G1317))*COS(RADIANS(E1319))*COS(RADIANS(P1309))))</f>
        <v>0</v>
      </c>
      <c r="Q1317" s="3">
        <f>IF(DEGREES(ACOS(SIN(RADIANS(G1317))*SIN(RADIANS(E1319))+COS(RADIANS(G1317))*COS(RADIANS(E1319))*COS(RADIANS(Q1309))))&gt;90,0,$F$4*$F$5/E1318^2*(SIN(RADIANS(G1317))*SIN(RADIANS(E1319))+COS(RADIANS(G1317))*COS(RADIANS(E1319))*COS(RADIANS(Q1309))))</f>
        <v>0</v>
      </c>
      <c r="R1317" s="3" t="e">
        <f>IF(DEGREES(ACOS(SIN(RADIANS(G1317))*SIN(RADIANS(E1319))+COS(RADIANS(G1317))*COS(RADIANS(E1319))*COS(RADIANS(R1309))))&gt;90,0,$F$4*$F$5/E1318^2*(SIN(RADIANS(G1317))*SIN(RADIANS(E1319))+COS(RADIANS(G1317))*COS(RADIANS(E1319))*COS(RADIANS(R1309))))</f>
        <v>#DIV/0!</v>
      </c>
      <c r="S1317" s="3" t="e">
        <f>IF(DEGREES(ACOS(SIN(RADIANS(G1317))*SIN(RADIANS(E1319))+COS(RADIANS(G1317))*COS(RADIANS(E1319))*COS(RADIANS(S1309))))&gt;90,0,$F$4*$F$5/E1318^2*(SIN(RADIANS(G1317))*SIN(RADIANS(E1319))+COS(RADIANS(G1317))*COS(RADIANS(E1319))*COS(RADIANS(S1309))))</f>
        <v>#DIV/0!</v>
      </c>
      <c r="T1317" s="3" t="e">
        <f>IF(DEGREES(ACOS(SIN(RADIANS(G1317))*SIN(RADIANS(E1319))+COS(RADIANS(G1317))*COS(RADIANS(E1319))*COS(RADIANS(T1309))))&gt;90,0,$F$4*$F$5/E1318^2*(SIN(RADIANS(G1317))*SIN(RADIANS(E1319))+COS(RADIANS(G1317))*COS(RADIANS(E1319))*COS(RADIANS(T1309))))</f>
        <v>#DIV/0!</v>
      </c>
      <c r="U1317" s="3" t="e">
        <f>IF(DEGREES(ACOS(SIN(RADIANS(G1317))*SIN(RADIANS(E1319))+COS(RADIANS(G1317))*COS(RADIANS(E1319))*COS(RADIANS(U1309))))&gt;90,0,$F$4*$F$5/E1318^2*(SIN(RADIANS(G1317))*SIN(RADIANS(E1319))+COS(RADIANS(G1317))*COS(RADIANS(E1319))*COS(RADIANS(U1309))))</f>
        <v>#DIV/0!</v>
      </c>
      <c r="V1317" s="3" t="e">
        <f>IF(DEGREES(ACOS(SIN(RADIANS(G1317))*SIN(RADIANS(E1319))+COS(RADIANS(G1317))*COS(RADIANS(E1319))*COS(RADIANS(V1309))))&gt;90,0,$F$4*$F$5/E1318^2*(SIN(RADIANS(G1317))*SIN(RADIANS(E1319))+COS(RADIANS(G1317))*COS(RADIANS(E1319))*COS(RADIANS(V1309))))</f>
        <v>#DIV/0!</v>
      </c>
      <c r="W1317" s="3" t="e">
        <f>IF(DEGREES(ACOS(SIN(RADIANS(G1317))*SIN(RADIANS(E1319))+COS(RADIANS(G1317))*COS(RADIANS(E1319))*COS(RADIANS(W1309))))&gt;90,0,$F$4*$F$5/E1318^2*(SIN(RADIANS(G1317))*SIN(RADIANS(E1319))+COS(RADIANS(G1317))*COS(RADIANS(E1319))*COS(RADIANS(W1309))))</f>
        <v>#DIV/0!</v>
      </c>
      <c r="X1317" s="3" t="e">
        <f>IF(DEGREES(ACOS(SIN(RADIANS(G1317))*SIN(RADIANS(E1319))+COS(RADIANS(G1317))*COS(RADIANS(E1319))*COS(RADIANS(X1309))))&gt;90,0,$F$4*$F$5/E1318^2*(SIN(RADIANS(G1317))*SIN(RADIANS(E1319))+COS(RADIANS(G1317))*COS(RADIANS(E1319))*COS(RADIANS(X1309))))</f>
        <v>#DIV/0!</v>
      </c>
      <c r="Y1317" s="3" t="e">
        <f>IF(DEGREES(ACOS(SIN(RADIANS(G1317))*SIN(RADIANS(E1319))+COS(RADIANS(G1317))*COS(RADIANS(E1319))*COS(RADIANS(Y1309))))&gt;90,0,$F$4*$F$5/E1318^2*(SIN(RADIANS(G1317))*SIN(RADIANS(E1319))+COS(RADIANS(G1317))*COS(RADIANS(E1319))*COS(RADIANS(Y1309))))</f>
        <v>#DIV/0!</v>
      </c>
      <c r="Z1317" s="3" t="e">
        <f>IF(DEGREES(ACOS(SIN(RADIANS(G1317))*SIN(RADIANS(E1319))+COS(RADIANS(G1317))*COS(RADIANS(E1319))*COS(RADIANS(Z1309))))&gt;90,0,$F$4*$F$5/E1318^2*(SIN(RADIANS(G1317))*SIN(RADIANS(E1319))+COS(RADIANS(G1317))*COS(RADIANS(E1319))*COS(RADIANS(Z1309))))</f>
        <v>#DIV/0!</v>
      </c>
      <c r="AA1317" s="3" t="e">
        <f>IF(DEGREES(ACOS(SIN(RADIANS(G1317))*SIN(RADIANS(E1319))+COS(RADIANS(G1317))*COS(RADIANS(E1319))*COS(RADIANS(AA1309))))&gt;90,0,$F$4*$F$5/E1318^2*(SIN(RADIANS(G1317))*SIN(RADIANS(E1319))+COS(RADIANS(G1317))*COS(RADIANS(E1319))*COS(RADIANS(AA1309))))</f>
        <v>#DIV/0!</v>
      </c>
      <c r="AB1317" s="3" t="e">
        <f>IF(DEGREES(ACOS(SIN(RADIANS(G1317))*SIN(RADIANS(E1319))+COS(RADIANS(G1317))*COS(RADIANS(E1319))*COS(RADIANS(AB1309))))&gt;90,0,$F$4*$F$5/E1318^2*(SIN(RADIANS(G1317))*SIN(RADIANS(E1319))+COS(RADIANS(G1317))*COS(RADIANS(E1319))*COS(RADIANS(AB1309))))</f>
        <v>#DIV/0!</v>
      </c>
      <c r="AC1317" s="3" t="e">
        <f>IF(DEGREES(ACOS(SIN(RADIANS(G1317))*SIN(RADIANS(E1319))+COS(RADIANS(G1317))*COS(RADIANS(E1319))*COS(RADIANS(AC1309))))&gt;90,0,$F$4*$F$5/E1318^2*(SIN(RADIANS(G1317))*SIN(RADIANS(E1319))+COS(RADIANS(G1317))*COS(RADIANS(E1319))*COS(RADIANS(AC1309))))</f>
        <v>#DIV/0!</v>
      </c>
      <c r="AD1317" s="3" t="e">
        <f>IF(DEGREES(ACOS(SIN(RADIANS(G1317))*SIN(RADIANS(E1319))+COS(RADIANS(G1317))*COS(RADIANS(E1319))*COS(RADIANS(AD1309))))&gt;90,0,$F$4*$F$5/E1318^2*(SIN(RADIANS(G1317))*SIN(RADIANS(E1319))+COS(RADIANS(G1317))*COS(RADIANS(E1319))*COS(RADIANS(AD1309))))</f>
        <v>#DIV/0!</v>
      </c>
      <c r="AE1317" s="3" t="e">
        <f>IF(DEGREES(ACOS(SIN(RADIANS(G1317))*SIN(RADIANS(E1319))+COS(RADIANS(G1317))*COS(RADIANS(E1319))*COS(RADIANS(AE1309))))&gt;90,0,$F$4*$F$5/E1318^2*(SIN(RADIANS(G1317))*SIN(RADIANS(E1319))+COS(RADIANS(G1317))*COS(RADIANS(E1319))*COS(RADIANS(AE1309))))</f>
        <v>#DIV/0!</v>
      </c>
      <c r="AF1317" s="3" t="e">
        <f>IF(DEGREES(ACOS(SIN(RADIANS(G1317))*SIN(RADIANS(E1319))+COS(RADIANS(G1317))*COS(RADIANS(E1319))*COS(RADIANS(AF1309))))&gt;90,0,$F$4*$F$5/E1318^2*(SIN(RADIANS(G1317))*SIN(RADIANS(E1319))+COS(RADIANS(G1317))*COS(RADIANS(E1319))*COS(RADIANS(AF1309))))</f>
        <v>#DIV/0!</v>
      </c>
      <c r="AG1317" s="3" t="e">
        <f>IF(DEGREES(ACOS(SIN(RADIANS(G1317))*SIN(RADIANS(E1319))+COS(RADIANS(G1317))*COS(RADIANS(E1319))*COS(RADIANS(AG1309))))&gt;90,0,$F$4*$F$5/E1318^2*(SIN(RADIANS(G1317))*SIN(RADIANS(E1319))+COS(RADIANS(G1317))*COS(RADIANS(E1319))*COS(RADIANS(AG1309))))</f>
        <v>#DIV/0!</v>
      </c>
      <c r="AH1317" s="3" t="e">
        <f>IF(DEGREES(ACOS(SIN(RADIANS(G1317))*SIN(RADIANS(E1319))+COS(RADIANS(G1317))*COS(RADIANS(E1319))*COS(RADIANS(AH1309))))&gt;90,0,$F$4*$F$5/E1318^2*(SIN(RADIANS(G1317))*SIN(RADIANS(E1319))+COS(RADIANS(G1317))*COS(RADIANS(E1319))*COS(RADIANS(AH1309))))</f>
        <v>#DIV/0!</v>
      </c>
      <c r="AI1317" s="3" t="e">
        <f>IF(DEGREES(ACOS(SIN(RADIANS(G1317))*SIN(RADIANS(E1319))+COS(RADIANS(G1317))*COS(RADIANS(E1319))*COS(RADIANS(AI1309))))&gt;90,0,$F$4*$F$5/E1318^2*(SIN(RADIANS(G1317))*SIN(RADIANS(E1319))+COS(RADIANS(G1317))*COS(RADIANS(E1319))*COS(RADIANS(AI1309))))</f>
        <v>#DIV/0!</v>
      </c>
      <c r="AJ1317" s="3" t="e">
        <f>IF(DEGREES(ACOS(SIN(RADIANS(G1317))*SIN(RADIANS(E1319))+COS(RADIANS(G1317))*COS(RADIANS(E1319))*COS(RADIANS(AJ1309))))&gt;90,0,$F$4*$F$5/E1318^2*(SIN(RADIANS(G1317))*SIN(RADIANS(E1319))+COS(RADIANS(G1317))*COS(RADIANS(E1319))*COS(RADIANS(AJ1309))))</f>
        <v>#DIV/0!</v>
      </c>
      <c r="AK1317" s="3">
        <f>IF(DEGREES(ACOS(SIN(RADIANS(G1317))*SIN(RADIANS(E1319))+COS(RADIANS(G1317))*COS(RADIANS(E1319))*COS(RADIANS(AK1309))))&gt;90,0,$F$4*$F$5/E1318^2*(SIN(RADIANS(G1317))*SIN(RADIANS(E1319))+COS(RADIANS(G1317))*COS(RADIANS(E1319))*COS(RADIANS(AK1309))))</f>
        <v>0</v>
      </c>
      <c r="AL1317" s="3">
        <f>IF(DEGREES(ACOS(SIN(RADIANS(G1317))*SIN(RADIANS(E1319))+COS(RADIANS(G1317))*COS(RADIANS(E1319))*COS(RADIANS(AL1309))))&gt;90,0,$F$4*$F$5/E1318^2*(SIN(RADIANS(G1317))*SIN(RADIANS(E1319))+COS(RADIANS(G1317))*COS(RADIANS(E1319))*COS(RADIANS(AL1309))))</f>
        <v>0</v>
      </c>
      <c r="AM1317" s="3">
        <f>IF(DEGREES(ACOS(SIN(RADIANS(G1317))*SIN(RADIANS(E1319))+COS(RADIANS(G1317))*COS(RADIANS(E1319))*COS(RADIANS(AM1309))))&gt;90,0,$F$4*$F$5/E1318^2*(SIN(RADIANS(G1317))*SIN(RADIANS(E1319))+COS(RADIANS(G1317))*COS(RADIANS(E1319))*COS(RADIANS(AM1309))))</f>
        <v>0</v>
      </c>
      <c r="AN1317" s="3">
        <f>IF(DEGREES(ACOS(SIN(RADIANS(G1317))*SIN(RADIANS(E1319))+COS(RADIANS(G1317))*COS(RADIANS(E1319))*COS(RADIANS(AN1309))))&gt;90,0,$F$4*$F$5/E1318^2*(SIN(RADIANS(G1317))*SIN(RADIANS(E1319))+COS(RADIANS(G1317))*COS(RADIANS(E1319))*COS(RADIANS(AN1309))))</f>
        <v>0</v>
      </c>
      <c r="AO1317" s="3">
        <f>IF(DEGREES(ACOS(SIN(RADIANS(G1317))*SIN(RADIANS(E1319))+COS(RADIANS(G1317))*COS(RADIANS(E1319))*COS(RADIANS(AO1309))))&gt;90,0,$F$4*$F$5/E1318^2*(SIN(RADIANS(G1317))*SIN(RADIANS(E1319))+COS(RADIANS(G1317))*COS(RADIANS(E1319))*COS(RADIANS(AO1309))))</f>
        <v>0</v>
      </c>
      <c r="AP1317" s="3">
        <f>IF(DEGREES(ACOS(SIN(RADIANS(G1317))*SIN(RADIANS(E1319))+COS(RADIANS(G1317))*COS(RADIANS(E1319))*COS(RADIANS(AP1309))))&gt;90,0,$F$4*$F$5/E1318^2*(SIN(RADIANS(G1317))*SIN(RADIANS(E1319))+COS(RADIANS(G1317))*COS(RADIANS(E1319))*COS(RADIANS(AP1309))))</f>
        <v>0</v>
      </c>
      <c r="AQ1317" s="3">
        <f>IF(DEGREES(ACOS(SIN(RADIANS(G1317))*SIN(RADIANS(E1319))+COS(RADIANS(G1317))*COS(RADIANS(E1319))*COS(RADIANS(AQ1309))))&gt;90,0,$F$4*$F$5/E1318^2*(SIN(RADIANS(G1317))*SIN(RADIANS(E1319))+COS(RADIANS(G1317))*COS(RADIANS(E1319))*COS(RADIANS(AQ1309))))</f>
        <v>0</v>
      </c>
      <c r="AR1317" s="3">
        <f>IF(DEGREES(ACOS(SIN(RADIANS(G1317))*SIN(RADIANS(E1319))+COS(RADIANS(G1317))*COS(RADIANS(E1319))*COS(RADIANS(AR1309))))&gt;90,0,$F$4*$F$5/E1318^2*(SIN(RADIANS(G1317))*SIN(RADIANS(E1319))+COS(RADIANS(G1317))*COS(RADIANS(E1319))*COS(RADIANS(AR1309))))</f>
        <v>0</v>
      </c>
    </row>
    <row r="1318" spans="2:44" ht="15.75" customHeight="1" x14ac:dyDescent="0.2">
      <c r="B1318" s="20" t="s">
        <v>788</v>
      </c>
      <c r="E1318" s="3">
        <f>$F$6*(1-$F$7^2)/(1+$F$7*COS(RADIANS(E1312)))</f>
        <v>0</v>
      </c>
      <c r="G1318" s="3">
        <v>20</v>
      </c>
      <c r="I1318" s="3">
        <f>IF(DEGREES(ACOS(SIN(RADIANS(G1318))*SIN(RADIANS(E1319))+COS(RADIANS(G1318))*COS(RADIANS(E1319))*COS(RADIANS(I1309))))&gt;90,0,$F$4*$F$5/E1318^2*(SIN(RADIANS(G1318))*SIN(RADIANS(E1319))+COS(RADIANS(G1318))*COS(RADIANS(E1319))*COS(RADIANS(I1309))))</f>
        <v>0</v>
      </c>
      <c r="J1318" s="3">
        <f>IF(DEGREES(ACOS(SIN(RADIANS(G1318))*SIN(RADIANS(E1319))+COS(RADIANS(G1318))*COS(RADIANS(E1319))*COS(RADIANS(J1309))))&gt;90,0,$F$4*$F$5/E1318^2*(SIN(RADIANS(G1318))*SIN(RADIANS(E1319))+COS(RADIANS(G1318))*COS(RADIANS(E1319))*COS(RADIANS(J1309))))</f>
        <v>0</v>
      </c>
      <c r="K1318" s="3">
        <f>IF(DEGREES(ACOS(SIN(RADIANS(G1318))*SIN(RADIANS(E1319))+COS(RADIANS(G1318))*COS(RADIANS(E1319))*COS(RADIANS(K1309))))&gt;90,0,$F$4*$F$5/E1318^2*(SIN(RADIANS(G1318))*SIN(RADIANS(E1319))+COS(RADIANS(G1318))*COS(RADIANS(E1319))*COS(RADIANS(K1309))))</f>
        <v>0</v>
      </c>
      <c r="L1318" s="3">
        <f>IF(DEGREES(ACOS(SIN(RADIANS(G1318))*SIN(RADIANS(E1319))+COS(RADIANS(G1318))*COS(RADIANS(E1319))*COS(RADIANS(L1309))))&gt;90,0,$F$4*$F$5/E1318^2*(SIN(RADIANS(G1318))*SIN(RADIANS(E1319))+COS(RADIANS(G1318))*COS(RADIANS(E1319))*COS(RADIANS(L1309))))</f>
        <v>0</v>
      </c>
      <c r="M1318" s="3">
        <f>IF(DEGREES(ACOS(SIN(RADIANS(G1318))*SIN(RADIANS(E1319))+COS(RADIANS(G1318))*COS(RADIANS(E1319))*COS(RADIANS(M1309))))&gt;90,0,$F$4*$F$5/E1318^2*(SIN(RADIANS(G1318))*SIN(RADIANS(E1319))+COS(RADIANS(G1318))*COS(RADIANS(E1319))*COS(RADIANS(M1309))))</f>
        <v>0</v>
      </c>
      <c r="N1318" s="3">
        <f>IF(DEGREES(ACOS(SIN(RADIANS(G1318))*SIN(RADIANS(E1319))+COS(RADIANS(G1318))*COS(RADIANS(E1319))*COS(RADIANS(N1309))))&gt;90,0,$F$4*$F$5/E1318^2*(SIN(RADIANS(G1318))*SIN(RADIANS(E1319))+COS(RADIANS(G1318))*COS(RADIANS(E1319))*COS(RADIANS(N1309))))</f>
        <v>0</v>
      </c>
      <c r="O1318" s="3">
        <f>IF(DEGREES(ACOS(SIN(RADIANS(G1318))*SIN(RADIANS(E1319))+COS(RADIANS(G1318))*COS(RADIANS(E1319))*COS(RADIANS(O1309))))&gt;90,0,$F$4*$F$5/E1318^2*(SIN(RADIANS(G1318))*SIN(RADIANS(E1319))+COS(RADIANS(G1318))*COS(RADIANS(E1319))*COS(RADIANS(O1309))))</f>
        <v>0</v>
      </c>
      <c r="P1318" s="3">
        <f>IF(DEGREES(ACOS(SIN(RADIANS(G1318))*SIN(RADIANS(E1319))+COS(RADIANS(G1318))*COS(RADIANS(E1319))*COS(RADIANS(P1309))))&gt;90,0,$F$4*$F$5/E1318^2*(SIN(RADIANS(G1318))*SIN(RADIANS(E1319))+COS(RADIANS(G1318))*COS(RADIANS(E1319))*COS(RADIANS(P1309))))</f>
        <v>0</v>
      </c>
      <c r="Q1318" s="3">
        <f>IF(DEGREES(ACOS(SIN(RADIANS(G1318))*SIN(RADIANS(E1319))+COS(RADIANS(G1318))*COS(RADIANS(E1319))*COS(RADIANS(Q1309))))&gt;90,0,$F$4*$F$5/E1318^2*(SIN(RADIANS(G1318))*SIN(RADIANS(E1319))+COS(RADIANS(G1318))*COS(RADIANS(E1319))*COS(RADIANS(Q1309))))</f>
        <v>0</v>
      </c>
      <c r="R1318" s="3" t="e">
        <f>IF(DEGREES(ACOS(SIN(RADIANS(G1318))*SIN(RADIANS(E1319))+COS(RADIANS(G1318))*COS(RADIANS(E1319))*COS(RADIANS(R1309))))&gt;90,0,$F$4*$F$5/E1318^2*(SIN(RADIANS(G1318))*SIN(RADIANS(E1319))+COS(RADIANS(G1318))*COS(RADIANS(E1319))*COS(RADIANS(R1309))))</f>
        <v>#DIV/0!</v>
      </c>
      <c r="S1318" s="3" t="e">
        <f>IF(DEGREES(ACOS(SIN(RADIANS(G1318))*SIN(RADIANS(E1319))+COS(RADIANS(G1318))*COS(RADIANS(E1319))*COS(RADIANS(S1309))))&gt;90,0,$F$4*$F$5/E1318^2*(SIN(RADIANS(G1318))*SIN(RADIANS(E1319))+COS(RADIANS(G1318))*COS(RADIANS(E1319))*COS(RADIANS(S1309))))</f>
        <v>#DIV/0!</v>
      </c>
      <c r="T1318" s="3" t="e">
        <f>IF(DEGREES(ACOS(SIN(RADIANS(G1318))*SIN(RADIANS(E1319))+COS(RADIANS(G1318))*COS(RADIANS(E1319))*COS(RADIANS(T1309))))&gt;90,0,$F$4*$F$5/E1318^2*(SIN(RADIANS(G1318))*SIN(RADIANS(E1319))+COS(RADIANS(G1318))*COS(RADIANS(E1319))*COS(RADIANS(T1309))))</f>
        <v>#DIV/0!</v>
      </c>
      <c r="U1318" s="3" t="e">
        <f>IF(DEGREES(ACOS(SIN(RADIANS(G1318))*SIN(RADIANS(E1319))+COS(RADIANS(G1318))*COS(RADIANS(E1319))*COS(RADIANS(U1309))))&gt;90,0,$F$4*$F$5/E1318^2*(SIN(RADIANS(G1318))*SIN(RADIANS(E1319))+COS(RADIANS(G1318))*COS(RADIANS(E1319))*COS(RADIANS(U1309))))</f>
        <v>#DIV/0!</v>
      </c>
      <c r="V1318" s="3" t="e">
        <f>IF(DEGREES(ACOS(SIN(RADIANS(G1318))*SIN(RADIANS(E1319))+COS(RADIANS(G1318))*COS(RADIANS(E1319))*COS(RADIANS(V1309))))&gt;90,0,$F$4*$F$5/E1318^2*(SIN(RADIANS(G1318))*SIN(RADIANS(E1319))+COS(RADIANS(G1318))*COS(RADIANS(E1319))*COS(RADIANS(V1309))))</f>
        <v>#DIV/0!</v>
      </c>
      <c r="W1318" s="3" t="e">
        <f>IF(DEGREES(ACOS(SIN(RADIANS(G1318))*SIN(RADIANS(E1319))+COS(RADIANS(G1318))*COS(RADIANS(E1319))*COS(RADIANS(W1309))))&gt;90,0,$F$4*$F$5/E1318^2*(SIN(RADIANS(G1318))*SIN(RADIANS(E1319))+COS(RADIANS(G1318))*COS(RADIANS(E1319))*COS(RADIANS(W1309))))</f>
        <v>#DIV/0!</v>
      </c>
      <c r="X1318" s="3" t="e">
        <f>IF(DEGREES(ACOS(SIN(RADIANS(G1318))*SIN(RADIANS(E1319))+COS(RADIANS(G1318))*COS(RADIANS(E1319))*COS(RADIANS(X1309))))&gt;90,0,$F$4*$F$5/E1318^2*(SIN(RADIANS(G1318))*SIN(RADIANS(E1319))+COS(RADIANS(G1318))*COS(RADIANS(E1319))*COS(RADIANS(X1309))))</f>
        <v>#DIV/0!</v>
      </c>
      <c r="Y1318" s="3" t="e">
        <f>IF(DEGREES(ACOS(SIN(RADIANS(G1318))*SIN(RADIANS(E1319))+COS(RADIANS(G1318))*COS(RADIANS(E1319))*COS(RADIANS(Y1309))))&gt;90,0,$F$4*$F$5/E1318^2*(SIN(RADIANS(G1318))*SIN(RADIANS(E1319))+COS(RADIANS(G1318))*COS(RADIANS(E1319))*COS(RADIANS(Y1309))))</f>
        <v>#DIV/0!</v>
      </c>
      <c r="Z1318" s="3" t="e">
        <f>IF(DEGREES(ACOS(SIN(RADIANS(G1318))*SIN(RADIANS(E1319))+COS(RADIANS(G1318))*COS(RADIANS(E1319))*COS(RADIANS(Z1309))))&gt;90,0,$F$4*$F$5/E1318^2*(SIN(RADIANS(G1318))*SIN(RADIANS(E1319))+COS(RADIANS(G1318))*COS(RADIANS(E1319))*COS(RADIANS(Z1309))))</f>
        <v>#DIV/0!</v>
      </c>
      <c r="AA1318" s="3" t="e">
        <f>IF(DEGREES(ACOS(SIN(RADIANS(G1318))*SIN(RADIANS(E1319))+COS(RADIANS(G1318))*COS(RADIANS(E1319))*COS(RADIANS(AA1309))))&gt;90,0,$F$4*$F$5/E1318^2*(SIN(RADIANS(G1318))*SIN(RADIANS(E1319))+COS(RADIANS(G1318))*COS(RADIANS(E1319))*COS(RADIANS(AA1309))))</f>
        <v>#DIV/0!</v>
      </c>
      <c r="AB1318" s="3" t="e">
        <f>IF(DEGREES(ACOS(SIN(RADIANS(G1318))*SIN(RADIANS(E1319))+COS(RADIANS(G1318))*COS(RADIANS(E1319))*COS(RADIANS(AB1309))))&gt;90,0,$F$4*$F$5/E1318^2*(SIN(RADIANS(G1318))*SIN(RADIANS(E1319))+COS(RADIANS(G1318))*COS(RADIANS(E1319))*COS(RADIANS(AB1309))))</f>
        <v>#DIV/0!</v>
      </c>
      <c r="AC1318" s="3" t="e">
        <f>IF(DEGREES(ACOS(SIN(RADIANS(G1318))*SIN(RADIANS(E1319))+COS(RADIANS(G1318))*COS(RADIANS(E1319))*COS(RADIANS(AC1309))))&gt;90,0,$F$4*$F$5/E1318^2*(SIN(RADIANS(G1318))*SIN(RADIANS(E1319))+COS(RADIANS(G1318))*COS(RADIANS(E1319))*COS(RADIANS(AC1309))))</f>
        <v>#DIV/0!</v>
      </c>
      <c r="AD1318" s="3" t="e">
        <f>IF(DEGREES(ACOS(SIN(RADIANS(G1318))*SIN(RADIANS(E1319))+COS(RADIANS(G1318))*COS(RADIANS(E1319))*COS(RADIANS(AD1309))))&gt;90,0,$F$4*$F$5/E1318^2*(SIN(RADIANS(G1318))*SIN(RADIANS(E1319))+COS(RADIANS(G1318))*COS(RADIANS(E1319))*COS(RADIANS(AD1309))))</f>
        <v>#DIV/0!</v>
      </c>
      <c r="AE1318" s="3" t="e">
        <f>IF(DEGREES(ACOS(SIN(RADIANS(G1318))*SIN(RADIANS(E1319))+COS(RADIANS(G1318))*COS(RADIANS(E1319))*COS(RADIANS(AE1309))))&gt;90,0,$F$4*$F$5/E1318^2*(SIN(RADIANS(G1318))*SIN(RADIANS(E1319))+COS(RADIANS(G1318))*COS(RADIANS(E1319))*COS(RADIANS(AE1309))))</f>
        <v>#DIV/0!</v>
      </c>
      <c r="AF1318" s="3" t="e">
        <f>IF(DEGREES(ACOS(SIN(RADIANS(G1318))*SIN(RADIANS(E1319))+COS(RADIANS(G1318))*COS(RADIANS(E1319))*COS(RADIANS(AF1309))))&gt;90,0,$F$4*$F$5/E1318^2*(SIN(RADIANS(G1318))*SIN(RADIANS(E1319))+COS(RADIANS(G1318))*COS(RADIANS(E1319))*COS(RADIANS(AF1309))))</f>
        <v>#DIV/0!</v>
      </c>
      <c r="AG1318" s="3" t="e">
        <f>IF(DEGREES(ACOS(SIN(RADIANS(G1318))*SIN(RADIANS(E1319))+COS(RADIANS(G1318))*COS(RADIANS(E1319))*COS(RADIANS(AG1309))))&gt;90,0,$F$4*$F$5/E1318^2*(SIN(RADIANS(G1318))*SIN(RADIANS(E1319))+COS(RADIANS(G1318))*COS(RADIANS(E1319))*COS(RADIANS(AG1309))))</f>
        <v>#DIV/0!</v>
      </c>
      <c r="AH1318" s="3" t="e">
        <f>IF(DEGREES(ACOS(SIN(RADIANS(G1318))*SIN(RADIANS(E1319))+COS(RADIANS(G1318))*COS(RADIANS(E1319))*COS(RADIANS(AH1309))))&gt;90,0,$F$4*$F$5/E1318^2*(SIN(RADIANS(G1318))*SIN(RADIANS(E1319))+COS(RADIANS(G1318))*COS(RADIANS(E1319))*COS(RADIANS(AH1309))))</f>
        <v>#DIV/0!</v>
      </c>
      <c r="AI1318" s="3" t="e">
        <f>IF(DEGREES(ACOS(SIN(RADIANS(G1318))*SIN(RADIANS(E1319))+COS(RADIANS(G1318))*COS(RADIANS(E1319))*COS(RADIANS(AI1309))))&gt;90,0,$F$4*$F$5/E1318^2*(SIN(RADIANS(G1318))*SIN(RADIANS(E1319))+COS(RADIANS(G1318))*COS(RADIANS(E1319))*COS(RADIANS(AI1309))))</f>
        <v>#DIV/0!</v>
      </c>
      <c r="AJ1318" s="3" t="e">
        <f>IF(DEGREES(ACOS(SIN(RADIANS(G1318))*SIN(RADIANS(E1319))+COS(RADIANS(G1318))*COS(RADIANS(E1319))*COS(RADIANS(AJ1309))))&gt;90,0,$F$4*$F$5/E1318^2*(SIN(RADIANS(G1318))*SIN(RADIANS(E1319))+COS(RADIANS(G1318))*COS(RADIANS(E1319))*COS(RADIANS(AJ1309))))</f>
        <v>#DIV/0!</v>
      </c>
      <c r="AK1318" s="3">
        <f>IF(DEGREES(ACOS(SIN(RADIANS(G1318))*SIN(RADIANS(E1319))+COS(RADIANS(G1318))*COS(RADIANS(E1319))*COS(RADIANS(AK1309))))&gt;90,0,$F$4*$F$5/E1318^2*(SIN(RADIANS(G1318))*SIN(RADIANS(E1319))+COS(RADIANS(G1318))*COS(RADIANS(E1319))*COS(RADIANS(AK1309))))</f>
        <v>0</v>
      </c>
      <c r="AL1318" s="3">
        <f>IF(DEGREES(ACOS(SIN(RADIANS(G1318))*SIN(RADIANS(E1319))+COS(RADIANS(G1318))*COS(RADIANS(E1319))*COS(RADIANS(AL1309))))&gt;90,0,$F$4*$F$5/E1318^2*(SIN(RADIANS(G1318))*SIN(RADIANS(E1319))+COS(RADIANS(G1318))*COS(RADIANS(E1319))*COS(RADIANS(AL1309))))</f>
        <v>0</v>
      </c>
      <c r="AM1318" s="3">
        <f>IF(DEGREES(ACOS(SIN(RADIANS(G1318))*SIN(RADIANS(E1319))+COS(RADIANS(G1318))*COS(RADIANS(E1319))*COS(RADIANS(AM1309))))&gt;90,0,$F$4*$F$5/E1318^2*(SIN(RADIANS(G1318))*SIN(RADIANS(E1319))+COS(RADIANS(G1318))*COS(RADIANS(E1319))*COS(RADIANS(AM1309))))</f>
        <v>0</v>
      </c>
      <c r="AN1318" s="3">
        <f>IF(DEGREES(ACOS(SIN(RADIANS(G1318))*SIN(RADIANS(E1319))+COS(RADIANS(G1318))*COS(RADIANS(E1319))*COS(RADIANS(AN1309))))&gt;90,0,$F$4*$F$5/E1318^2*(SIN(RADIANS(G1318))*SIN(RADIANS(E1319))+COS(RADIANS(G1318))*COS(RADIANS(E1319))*COS(RADIANS(AN1309))))</f>
        <v>0</v>
      </c>
      <c r="AO1318" s="3">
        <f>IF(DEGREES(ACOS(SIN(RADIANS(G1318))*SIN(RADIANS(E1319))+COS(RADIANS(G1318))*COS(RADIANS(E1319))*COS(RADIANS(AO1309))))&gt;90,0,$F$4*$F$5/E1318^2*(SIN(RADIANS(G1318))*SIN(RADIANS(E1319))+COS(RADIANS(G1318))*COS(RADIANS(E1319))*COS(RADIANS(AO1309))))</f>
        <v>0</v>
      </c>
      <c r="AP1318" s="3">
        <f>IF(DEGREES(ACOS(SIN(RADIANS(G1318))*SIN(RADIANS(E1319))+COS(RADIANS(G1318))*COS(RADIANS(E1319))*COS(RADIANS(AP1309))))&gt;90,0,$F$4*$F$5/E1318^2*(SIN(RADIANS(G1318))*SIN(RADIANS(E1319))+COS(RADIANS(G1318))*COS(RADIANS(E1319))*COS(RADIANS(AP1309))))</f>
        <v>0</v>
      </c>
      <c r="AQ1318" s="3">
        <f>IF(DEGREES(ACOS(SIN(RADIANS(G1318))*SIN(RADIANS(E1319))+COS(RADIANS(G1318))*COS(RADIANS(E1319))*COS(RADIANS(AQ1309))))&gt;90,0,$F$4*$F$5/E1318^2*(SIN(RADIANS(G1318))*SIN(RADIANS(E1319))+COS(RADIANS(G1318))*COS(RADIANS(E1319))*COS(RADIANS(AQ1309))))</f>
        <v>0</v>
      </c>
      <c r="AR1318" s="3">
        <f>IF(DEGREES(ACOS(SIN(RADIANS(G1318))*SIN(RADIANS(E1319))+COS(RADIANS(G1318))*COS(RADIANS(E1319))*COS(RADIANS(AR1309))))&gt;90,0,$F$4*$F$5/E1318^2*(SIN(RADIANS(G1318))*SIN(RADIANS(E1319))+COS(RADIANS(G1318))*COS(RADIANS(E1319))*COS(RADIANS(AR1309))))</f>
        <v>0</v>
      </c>
    </row>
    <row r="1319" spans="2:44" ht="15.75" customHeight="1" x14ac:dyDescent="0.2">
      <c r="B1319" s="20" t="s">
        <v>737</v>
      </c>
      <c r="E1319" s="3">
        <f>IF($F$8&gt;90,180-$F$8,$F$8)*SIN(RADIANS(E1313))</f>
        <v>0</v>
      </c>
      <c r="G1319" s="3">
        <v>10</v>
      </c>
      <c r="I1319" s="3">
        <f>IF(DEGREES(ACOS(SIN(RADIANS(G1319))*SIN(RADIANS(E1319))+COS(RADIANS(G1319))*COS(RADIANS(E1319))*COS(RADIANS(I1309))))&gt;90,0,$F$4*$F$5/E1318^2*(SIN(RADIANS(G1319))*SIN(RADIANS(E1319))+COS(RADIANS(G1319))*COS(RADIANS(E1319))*COS(RADIANS(I1309))))</f>
        <v>0</v>
      </c>
      <c r="J1319" s="3">
        <f>IF(DEGREES(ACOS(SIN(RADIANS(G1319))*SIN(RADIANS(E1319))+COS(RADIANS(G1319))*COS(RADIANS(E1319))*COS(RADIANS(J1309))))&gt;90,0,$F$4*$F$5/E1318^2*(SIN(RADIANS(G1319))*SIN(RADIANS(E1319))+COS(RADIANS(G1319))*COS(RADIANS(E1319))*COS(RADIANS(J1309))))</f>
        <v>0</v>
      </c>
      <c r="K1319" s="3">
        <f>IF(DEGREES(ACOS(SIN(RADIANS(G1319))*SIN(RADIANS(E1319))+COS(RADIANS(G1319))*COS(RADIANS(E1319))*COS(RADIANS(K1309))))&gt;90,0,$F$4*$F$5/E1318^2*(SIN(RADIANS(G1319))*SIN(RADIANS(E1319))+COS(RADIANS(G1319))*COS(RADIANS(E1319))*COS(RADIANS(K1309))))</f>
        <v>0</v>
      </c>
      <c r="L1319" s="3">
        <f>IF(DEGREES(ACOS(SIN(RADIANS(G1319))*SIN(RADIANS(E1319))+COS(RADIANS(G1319))*COS(RADIANS(E1319))*COS(RADIANS(L1309))))&gt;90,0,$F$4*$F$5/E1318^2*(SIN(RADIANS(G1319))*SIN(RADIANS(E1319))+COS(RADIANS(G1319))*COS(RADIANS(E1319))*COS(RADIANS(L1309))))</f>
        <v>0</v>
      </c>
      <c r="M1319" s="3">
        <f>IF(DEGREES(ACOS(SIN(RADIANS(G1319))*SIN(RADIANS(E1319))+COS(RADIANS(G1319))*COS(RADIANS(E1319))*COS(RADIANS(M1309))))&gt;90,0,$F$4*$F$5/E1318^2*(SIN(RADIANS(G1319))*SIN(RADIANS(E1319))+COS(RADIANS(G1319))*COS(RADIANS(E1319))*COS(RADIANS(M1309))))</f>
        <v>0</v>
      </c>
      <c r="N1319" s="3">
        <f>IF(DEGREES(ACOS(SIN(RADIANS(G1319))*SIN(RADIANS(E1319))+COS(RADIANS(G1319))*COS(RADIANS(E1319))*COS(RADIANS(N1309))))&gt;90,0,$F$4*$F$5/E1318^2*(SIN(RADIANS(G1319))*SIN(RADIANS(E1319))+COS(RADIANS(G1319))*COS(RADIANS(E1319))*COS(RADIANS(N1309))))</f>
        <v>0</v>
      </c>
      <c r="O1319" s="3">
        <f>IF(DEGREES(ACOS(SIN(RADIANS(G1319))*SIN(RADIANS(E1319))+COS(RADIANS(G1319))*COS(RADIANS(E1319))*COS(RADIANS(O1309))))&gt;90,0,$F$4*$F$5/E1318^2*(SIN(RADIANS(G1319))*SIN(RADIANS(E1319))+COS(RADIANS(G1319))*COS(RADIANS(E1319))*COS(RADIANS(O1309))))</f>
        <v>0</v>
      </c>
      <c r="P1319" s="3">
        <f>IF(DEGREES(ACOS(SIN(RADIANS(G1319))*SIN(RADIANS(E1319))+COS(RADIANS(G1319))*COS(RADIANS(E1319))*COS(RADIANS(P1309))))&gt;90,0,$F$4*$F$5/E1318^2*(SIN(RADIANS(G1319))*SIN(RADIANS(E1319))+COS(RADIANS(G1319))*COS(RADIANS(E1319))*COS(RADIANS(P1309))))</f>
        <v>0</v>
      </c>
      <c r="Q1319" s="3">
        <f>IF(DEGREES(ACOS(SIN(RADIANS(G1319))*SIN(RADIANS(E1319))+COS(RADIANS(G1319))*COS(RADIANS(E1319))*COS(RADIANS(Q1309))))&gt;90,0,$F$4*$F$5/E1318^2*(SIN(RADIANS(G1319))*SIN(RADIANS(E1319))+COS(RADIANS(G1319))*COS(RADIANS(E1319))*COS(RADIANS(Q1309))))</f>
        <v>0</v>
      </c>
      <c r="R1319" s="3" t="e">
        <f>IF(DEGREES(ACOS(SIN(RADIANS(G1319))*SIN(RADIANS(E1319))+COS(RADIANS(G1319))*COS(RADIANS(E1319))*COS(RADIANS(R1309))))&gt;90,0,$F$4*$F$5/E1318^2*(SIN(RADIANS(G1319))*SIN(RADIANS(E1319))+COS(RADIANS(G1319))*COS(RADIANS(E1319))*COS(RADIANS(R1309))))</f>
        <v>#DIV/0!</v>
      </c>
      <c r="S1319" s="3" t="e">
        <f>IF(DEGREES(ACOS(SIN(RADIANS(G1319))*SIN(RADIANS(E1319))+COS(RADIANS(G1319))*COS(RADIANS(E1319))*COS(RADIANS(S1309))))&gt;90,0,$F$4*$F$5/E1318^2*(SIN(RADIANS(G1319))*SIN(RADIANS(E1319))+COS(RADIANS(G1319))*COS(RADIANS(E1319))*COS(RADIANS(S1309))))</f>
        <v>#DIV/0!</v>
      </c>
      <c r="T1319" s="3" t="e">
        <f>IF(DEGREES(ACOS(SIN(RADIANS(G1319))*SIN(RADIANS(E1319))+COS(RADIANS(G1319))*COS(RADIANS(E1319))*COS(RADIANS(T1309))))&gt;90,0,$F$4*$F$5/E1318^2*(SIN(RADIANS(G1319))*SIN(RADIANS(E1319))+COS(RADIANS(G1319))*COS(RADIANS(E1319))*COS(RADIANS(T1309))))</f>
        <v>#DIV/0!</v>
      </c>
      <c r="U1319" s="3" t="e">
        <f>IF(DEGREES(ACOS(SIN(RADIANS(G1319))*SIN(RADIANS(E1319))+COS(RADIANS(G1319))*COS(RADIANS(E1319))*COS(RADIANS(U1309))))&gt;90,0,$F$4*$F$5/E1318^2*(SIN(RADIANS(G1319))*SIN(RADIANS(E1319))+COS(RADIANS(G1319))*COS(RADIANS(E1319))*COS(RADIANS(U1309))))</f>
        <v>#DIV/0!</v>
      </c>
      <c r="V1319" s="3" t="e">
        <f>IF(DEGREES(ACOS(SIN(RADIANS(G1319))*SIN(RADIANS(E1319))+COS(RADIANS(G1319))*COS(RADIANS(E1319))*COS(RADIANS(V1309))))&gt;90,0,$F$4*$F$5/E1318^2*(SIN(RADIANS(G1319))*SIN(RADIANS(E1319))+COS(RADIANS(G1319))*COS(RADIANS(E1319))*COS(RADIANS(V1309))))</f>
        <v>#DIV/0!</v>
      </c>
      <c r="W1319" s="3" t="e">
        <f>IF(DEGREES(ACOS(SIN(RADIANS(G1319))*SIN(RADIANS(E1319))+COS(RADIANS(G1319))*COS(RADIANS(E1319))*COS(RADIANS(W1309))))&gt;90,0,$F$4*$F$5/E1318^2*(SIN(RADIANS(G1319))*SIN(RADIANS(E1319))+COS(RADIANS(G1319))*COS(RADIANS(E1319))*COS(RADIANS(W1309))))</f>
        <v>#DIV/0!</v>
      </c>
      <c r="X1319" s="3" t="e">
        <f>IF(DEGREES(ACOS(SIN(RADIANS(G1319))*SIN(RADIANS(E1319))+COS(RADIANS(G1319))*COS(RADIANS(E1319))*COS(RADIANS(X1309))))&gt;90,0,$F$4*$F$5/E1318^2*(SIN(RADIANS(G1319))*SIN(RADIANS(E1319))+COS(RADIANS(G1319))*COS(RADIANS(E1319))*COS(RADIANS(X1309))))</f>
        <v>#DIV/0!</v>
      </c>
      <c r="Y1319" s="3" t="e">
        <f>IF(DEGREES(ACOS(SIN(RADIANS(G1319))*SIN(RADIANS(E1319))+COS(RADIANS(G1319))*COS(RADIANS(E1319))*COS(RADIANS(Y1309))))&gt;90,0,$F$4*$F$5/E1318^2*(SIN(RADIANS(G1319))*SIN(RADIANS(E1319))+COS(RADIANS(G1319))*COS(RADIANS(E1319))*COS(RADIANS(Y1309))))</f>
        <v>#DIV/0!</v>
      </c>
      <c r="Z1319" s="3" t="e">
        <f>IF(DEGREES(ACOS(SIN(RADIANS(G1319))*SIN(RADIANS(E1319))+COS(RADIANS(G1319))*COS(RADIANS(E1319))*COS(RADIANS(Z1309))))&gt;90,0,$F$4*$F$5/E1318^2*(SIN(RADIANS(G1319))*SIN(RADIANS(E1319))+COS(RADIANS(G1319))*COS(RADIANS(E1319))*COS(RADIANS(Z1309))))</f>
        <v>#DIV/0!</v>
      </c>
      <c r="AA1319" s="3" t="e">
        <f>IF(DEGREES(ACOS(SIN(RADIANS(G1319))*SIN(RADIANS(E1319))+COS(RADIANS(G1319))*COS(RADIANS(E1319))*COS(RADIANS(AA1309))))&gt;90,0,$F$4*$F$5/E1318^2*(SIN(RADIANS(G1319))*SIN(RADIANS(E1319))+COS(RADIANS(G1319))*COS(RADIANS(E1319))*COS(RADIANS(AA1309))))</f>
        <v>#DIV/0!</v>
      </c>
      <c r="AB1319" s="3" t="e">
        <f>IF(DEGREES(ACOS(SIN(RADIANS(G1319))*SIN(RADIANS(E1319))+COS(RADIANS(G1319))*COS(RADIANS(E1319))*COS(RADIANS(AB1309))))&gt;90,0,$F$4*$F$5/E1318^2*(SIN(RADIANS(G1319))*SIN(RADIANS(E1319))+COS(RADIANS(G1319))*COS(RADIANS(E1319))*COS(RADIANS(AB1309))))</f>
        <v>#DIV/0!</v>
      </c>
      <c r="AC1319" s="3" t="e">
        <f>IF(DEGREES(ACOS(SIN(RADIANS(G1319))*SIN(RADIANS(E1319))+COS(RADIANS(G1319))*COS(RADIANS(E1319))*COS(RADIANS(AC1309))))&gt;90,0,$F$4*$F$5/E1318^2*(SIN(RADIANS(G1319))*SIN(RADIANS(E1319))+COS(RADIANS(G1319))*COS(RADIANS(E1319))*COS(RADIANS(AC1309))))</f>
        <v>#DIV/0!</v>
      </c>
      <c r="AD1319" s="3" t="e">
        <f>IF(DEGREES(ACOS(SIN(RADIANS(G1319))*SIN(RADIANS(E1319))+COS(RADIANS(G1319))*COS(RADIANS(E1319))*COS(RADIANS(AD1309))))&gt;90,0,$F$4*$F$5/E1318^2*(SIN(RADIANS(G1319))*SIN(RADIANS(E1319))+COS(RADIANS(G1319))*COS(RADIANS(E1319))*COS(RADIANS(AD1309))))</f>
        <v>#DIV/0!</v>
      </c>
      <c r="AE1319" s="3" t="e">
        <f>IF(DEGREES(ACOS(SIN(RADIANS(G1319))*SIN(RADIANS(E1319))+COS(RADIANS(G1319))*COS(RADIANS(E1319))*COS(RADIANS(AE1309))))&gt;90,0,$F$4*$F$5/E1318^2*(SIN(RADIANS(G1319))*SIN(RADIANS(E1319))+COS(RADIANS(G1319))*COS(RADIANS(E1319))*COS(RADIANS(AE1309))))</f>
        <v>#DIV/0!</v>
      </c>
      <c r="AF1319" s="3" t="e">
        <f>IF(DEGREES(ACOS(SIN(RADIANS(G1319))*SIN(RADIANS(E1319))+COS(RADIANS(G1319))*COS(RADIANS(E1319))*COS(RADIANS(AF1309))))&gt;90,0,$F$4*$F$5/E1318^2*(SIN(RADIANS(G1319))*SIN(RADIANS(E1319))+COS(RADIANS(G1319))*COS(RADIANS(E1319))*COS(RADIANS(AF1309))))</f>
        <v>#DIV/0!</v>
      </c>
      <c r="AG1319" s="3" t="e">
        <f>IF(DEGREES(ACOS(SIN(RADIANS(G1319))*SIN(RADIANS(E1319))+COS(RADIANS(G1319))*COS(RADIANS(E1319))*COS(RADIANS(AG1309))))&gt;90,0,$F$4*$F$5/E1318^2*(SIN(RADIANS(G1319))*SIN(RADIANS(E1319))+COS(RADIANS(G1319))*COS(RADIANS(E1319))*COS(RADIANS(AG1309))))</f>
        <v>#DIV/0!</v>
      </c>
      <c r="AH1319" s="3" t="e">
        <f>IF(DEGREES(ACOS(SIN(RADIANS(G1319))*SIN(RADIANS(E1319))+COS(RADIANS(G1319))*COS(RADIANS(E1319))*COS(RADIANS(AH1309))))&gt;90,0,$F$4*$F$5/E1318^2*(SIN(RADIANS(G1319))*SIN(RADIANS(E1319))+COS(RADIANS(G1319))*COS(RADIANS(E1319))*COS(RADIANS(AH1309))))</f>
        <v>#DIV/0!</v>
      </c>
      <c r="AI1319" s="3" t="e">
        <f>IF(DEGREES(ACOS(SIN(RADIANS(G1319))*SIN(RADIANS(E1319))+COS(RADIANS(G1319))*COS(RADIANS(E1319))*COS(RADIANS(AI1309))))&gt;90,0,$F$4*$F$5/E1318^2*(SIN(RADIANS(G1319))*SIN(RADIANS(E1319))+COS(RADIANS(G1319))*COS(RADIANS(E1319))*COS(RADIANS(AI1309))))</f>
        <v>#DIV/0!</v>
      </c>
      <c r="AJ1319" s="3" t="e">
        <f>IF(DEGREES(ACOS(SIN(RADIANS(G1319))*SIN(RADIANS(E1319))+COS(RADIANS(G1319))*COS(RADIANS(E1319))*COS(RADIANS(AJ1309))))&gt;90,0,$F$4*$F$5/E1318^2*(SIN(RADIANS(G1319))*SIN(RADIANS(E1319))+COS(RADIANS(G1319))*COS(RADIANS(E1319))*COS(RADIANS(AJ1309))))</f>
        <v>#DIV/0!</v>
      </c>
      <c r="AK1319" s="3">
        <f>IF(DEGREES(ACOS(SIN(RADIANS(G1319))*SIN(RADIANS(E1319))+COS(RADIANS(G1319))*COS(RADIANS(E1319))*COS(RADIANS(AK1309))))&gt;90,0,$F$4*$F$5/E1318^2*(SIN(RADIANS(G1319))*SIN(RADIANS(E1319))+COS(RADIANS(G1319))*COS(RADIANS(E1319))*COS(RADIANS(AK1309))))</f>
        <v>0</v>
      </c>
      <c r="AL1319" s="3">
        <f>IF(DEGREES(ACOS(SIN(RADIANS(G1319))*SIN(RADIANS(E1319))+COS(RADIANS(G1319))*COS(RADIANS(E1319))*COS(RADIANS(AL1309))))&gt;90,0,$F$4*$F$5/E1318^2*(SIN(RADIANS(G1319))*SIN(RADIANS(E1319))+COS(RADIANS(G1319))*COS(RADIANS(E1319))*COS(RADIANS(AL1309))))</f>
        <v>0</v>
      </c>
      <c r="AM1319" s="3">
        <f>IF(DEGREES(ACOS(SIN(RADIANS(G1319))*SIN(RADIANS(E1319))+COS(RADIANS(G1319))*COS(RADIANS(E1319))*COS(RADIANS(AM1309))))&gt;90,0,$F$4*$F$5/E1318^2*(SIN(RADIANS(G1319))*SIN(RADIANS(E1319))+COS(RADIANS(G1319))*COS(RADIANS(E1319))*COS(RADIANS(AM1309))))</f>
        <v>0</v>
      </c>
      <c r="AN1319" s="3">
        <f>IF(DEGREES(ACOS(SIN(RADIANS(G1319))*SIN(RADIANS(E1319))+COS(RADIANS(G1319))*COS(RADIANS(E1319))*COS(RADIANS(AN1309))))&gt;90,0,$F$4*$F$5/E1318^2*(SIN(RADIANS(G1319))*SIN(RADIANS(E1319))+COS(RADIANS(G1319))*COS(RADIANS(E1319))*COS(RADIANS(AN1309))))</f>
        <v>0</v>
      </c>
      <c r="AO1319" s="3">
        <f>IF(DEGREES(ACOS(SIN(RADIANS(G1319))*SIN(RADIANS(E1319))+COS(RADIANS(G1319))*COS(RADIANS(E1319))*COS(RADIANS(AO1309))))&gt;90,0,$F$4*$F$5/E1318^2*(SIN(RADIANS(G1319))*SIN(RADIANS(E1319))+COS(RADIANS(G1319))*COS(RADIANS(E1319))*COS(RADIANS(AO1309))))</f>
        <v>0</v>
      </c>
      <c r="AP1319" s="3">
        <f>IF(DEGREES(ACOS(SIN(RADIANS(G1319))*SIN(RADIANS(E1319))+COS(RADIANS(G1319))*COS(RADIANS(E1319))*COS(RADIANS(AP1309))))&gt;90,0,$F$4*$F$5/E1318^2*(SIN(RADIANS(G1319))*SIN(RADIANS(E1319))+COS(RADIANS(G1319))*COS(RADIANS(E1319))*COS(RADIANS(AP1309))))</f>
        <v>0</v>
      </c>
      <c r="AQ1319" s="3">
        <f>IF(DEGREES(ACOS(SIN(RADIANS(G1319))*SIN(RADIANS(E1319))+COS(RADIANS(G1319))*COS(RADIANS(E1319))*COS(RADIANS(AQ1309))))&gt;90,0,$F$4*$F$5/E1318^2*(SIN(RADIANS(G1319))*SIN(RADIANS(E1319))+COS(RADIANS(G1319))*COS(RADIANS(E1319))*COS(RADIANS(AQ1309))))</f>
        <v>0</v>
      </c>
      <c r="AR1319" s="3">
        <f>IF(DEGREES(ACOS(SIN(RADIANS(G1319))*SIN(RADIANS(E1319))+COS(RADIANS(G1319))*COS(RADIANS(E1319))*COS(RADIANS(AR1309))))&gt;90,0,$F$4*$F$5/E1318^2*(SIN(RADIANS(G1319))*SIN(RADIANS(E1319))+COS(RADIANS(G1319))*COS(RADIANS(E1319))*COS(RADIANS(AR1309))))</f>
        <v>0</v>
      </c>
    </row>
    <row r="1320" spans="2:44" ht="15.75" customHeight="1" x14ac:dyDescent="0.2">
      <c r="B1320" s="20" t="s">
        <v>789</v>
      </c>
      <c r="E1320" s="3">
        <f>IF($F$10=0,IF(E1311&lt;360,E1311,E1311-360),($F$10+1)*E1311)</f>
        <v>190</v>
      </c>
      <c r="G1320" s="3">
        <v>0</v>
      </c>
      <c r="I1320" s="3">
        <f>IF(DEGREES(ACOS(SIN(RADIANS(G1320))*SIN(RADIANS(E1319))+COS(RADIANS(G1320))*COS(RADIANS(E1319))*COS(RADIANS(I1309))))&gt;90,0,$F$4*$F$5/E1318^2*(SIN(RADIANS(G1320))*SIN(RADIANS(E1319))+COS(RADIANS(G1320))*COS(RADIANS(E1319))*COS(RADIANS(I1309))))</f>
        <v>0</v>
      </c>
      <c r="J1320" s="3">
        <f>IF(DEGREES(ACOS(SIN(RADIANS(G1320))*SIN(RADIANS(E1319))+COS(RADIANS(G1320))*COS(RADIANS(E1319))*COS(RADIANS(J1309))))&gt;90,0,$F$4*$F$5/E1318^2*(SIN(RADIANS(G1320))*SIN(RADIANS(E1319))+COS(RADIANS(G1320))*COS(RADIANS(E1319))*COS(RADIANS(J1309))))</f>
        <v>0</v>
      </c>
      <c r="K1320" s="3">
        <f>IF(DEGREES(ACOS(SIN(RADIANS(G1320))*SIN(RADIANS(E1319))+COS(RADIANS(G1320))*COS(RADIANS(E1319))*COS(RADIANS(K1309))))&gt;90,0,$F$4*$F$5/E1318^2*(SIN(RADIANS(G1320))*SIN(RADIANS(E1319))+COS(RADIANS(G1320))*COS(RADIANS(E1319))*COS(RADIANS(K1309))))</f>
        <v>0</v>
      </c>
      <c r="L1320" s="3">
        <f>IF(DEGREES(ACOS(SIN(RADIANS(G1320))*SIN(RADIANS(E1319))+COS(RADIANS(G1320))*COS(RADIANS(E1319))*COS(RADIANS(L1309))))&gt;90,0,$F$4*$F$5/E1318^2*(SIN(RADIANS(G1320))*SIN(RADIANS(E1319))+COS(RADIANS(G1320))*COS(RADIANS(E1319))*COS(RADIANS(L1309))))</f>
        <v>0</v>
      </c>
      <c r="M1320" s="3">
        <f>IF(DEGREES(ACOS(SIN(RADIANS(G1320))*SIN(RADIANS(E1319))+COS(RADIANS(G1320))*COS(RADIANS(E1319))*COS(RADIANS(M1309))))&gt;90,0,$F$4*$F$5/E1318^2*(SIN(RADIANS(G1320))*SIN(RADIANS(E1319))+COS(RADIANS(G1320))*COS(RADIANS(E1319))*COS(RADIANS(M1309))))</f>
        <v>0</v>
      </c>
      <c r="N1320" s="3">
        <f>IF(DEGREES(ACOS(SIN(RADIANS(G1320))*SIN(RADIANS(E1319))+COS(RADIANS(G1320))*COS(RADIANS(E1319))*COS(RADIANS(N1309))))&gt;90,0,$F$4*$F$5/E1318^2*(SIN(RADIANS(G1320))*SIN(RADIANS(E1319))+COS(RADIANS(G1320))*COS(RADIANS(E1319))*COS(RADIANS(N1309))))</f>
        <v>0</v>
      </c>
      <c r="O1320" s="3">
        <f>IF(DEGREES(ACOS(SIN(RADIANS(G1320))*SIN(RADIANS(E1319))+COS(RADIANS(G1320))*COS(RADIANS(E1319))*COS(RADIANS(O1309))))&gt;90,0,$F$4*$F$5/E1318^2*(SIN(RADIANS(G1320))*SIN(RADIANS(E1319))+COS(RADIANS(G1320))*COS(RADIANS(E1319))*COS(RADIANS(O1309))))</f>
        <v>0</v>
      </c>
      <c r="P1320" s="3">
        <f>IF(DEGREES(ACOS(SIN(RADIANS(G1320))*SIN(RADIANS(E1319))+COS(RADIANS(G1320))*COS(RADIANS(E1319))*COS(RADIANS(P1309))))&gt;90,0,$F$4*$F$5/E1318^2*(SIN(RADIANS(G1320))*SIN(RADIANS(E1319))+COS(RADIANS(G1320))*COS(RADIANS(E1319))*COS(RADIANS(P1309))))</f>
        <v>0</v>
      </c>
      <c r="Q1320" s="3">
        <f>IF(DEGREES(ACOS(SIN(RADIANS(G1320))*SIN(RADIANS(E1319))+COS(RADIANS(G1320))*COS(RADIANS(E1319))*COS(RADIANS(Q1309))))&gt;90,0,$F$4*$F$5/E1318^2*(SIN(RADIANS(G1320))*SIN(RADIANS(E1319))+COS(RADIANS(G1320))*COS(RADIANS(E1319))*COS(RADIANS(Q1309))))</f>
        <v>0</v>
      </c>
      <c r="R1320" s="3" t="e">
        <f>IF(DEGREES(ACOS(SIN(RADIANS(G1320))*SIN(RADIANS(E1319))+COS(RADIANS(G1320))*COS(RADIANS(E1319))*COS(RADIANS(R1309))))&gt;90,0,$F$4*$F$5/E1318^2*(SIN(RADIANS(G1320))*SIN(RADIANS(E1319))+COS(RADIANS(G1320))*COS(RADIANS(E1319))*COS(RADIANS(R1309))))</f>
        <v>#DIV/0!</v>
      </c>
      <c r="S1320" s="3" t="e">
        <f>IF(DEGREES(ACOS(SIN(RADIANS(G1320))*SIN(RADIANS(E1319))+COS(RADIANS(G1320))*COS(RADIANS(E1319))*COS(RADIANS(S1309))))&gt;90,0,$F$4*$F$5/E1318^2*(SIN(RADIANS(G1320))*SIN(RADIANS(E1319))+COS(RADIANS(G1320))*COS(RADIANS(E1319))*COS(RADIANS(S1309))))</f>
        <v>#DIV/0!</v>
      </c>
      <c r="T1320" s="3" t="e">
        <f>IF(DEGREES(ACOS(SIN(RADIANS(G1320))*SIN(RADIANS(E1319))+COS(RADIANS(G1320))*COS(RADIANS(E1319))*COS(RADIANS(T1309))))&gt;90,0,$F$4*$F$5/E1318^2*(SIN(RADIANS(G1320))*SIN(RADIANS(E1319))+COS(RADIANS(G1320))*COS(RADIANS(E1319))*COS(RADIANS(T1309))))</f>
        <v>#DIV/0!</v>
      </c>
      <c r="U1320" s="3" t="e">
        <f>IF(DEGREES(ACOS(SIN(RADIANS(G1320))*SIN(RADIANS(E1319))+COS(RADIANS(G1320))*COS(RADIANS(E1319))*COS(RADIANS(U1309))))&gt;90,0,$F$4*$F$5/E1318^2*(SIN(RADIANS(G1320))*SIN(RADIANS(E1319))+COS(RADIANS(G1320))*COS(RADIANS(E1319))*COS(RADIANS(U1309))))</f>
        <v>#DIV/0!</v>
      </c>
      <c r="V1320" s="3" t="e">
        <f>IF(DEGREES(ACOS(SIN(RADIANS(G1320))*SIN(RADIANS(E1319))+COS(RADIANS(G1320))*COS(RADIANS(E1319))*COS(RADIANS(V1309))))&gt;90,0,$F$4*$F$5/E1318^2*(SIN(RADIANS(G1320))*SIN(RADIANS(E1319))+COS(RADIANS(G1320))*COS(RADIANS(E1319))*COS(RADIANS(V1309))))</f>
        <v>#DIV/0!</v>
      </c>
      <c r="W1320" s="3" t="e">
        <f>IF(DEGREES(ACOS(SIN(RADIANS(G1320))*SIN(RADIANS(E1319))+COS(RADIANS(G1320))*COS(RADIANS(E1319))*COS(RADIANS(W1309))))&gt;90,0,$F$4*$F$5/E1318^2*(SIN(RADIANS(G1320))*SIN(RADIANS(E1319))+COS(RADIANS(G1320))*COS(RADIANS(E1319))*COS(RADIANS(W1309))))</f>
        <v>#DIV/0!</v>
      </c>
      <c r="X1320" s="3" t="e">
        <f>IF(DEGREES(ACOS(SIN(RADIANS(G1320))*SIN(RADIANS(E1319))+COS(RADIANS(G1320))*COS(RADIANS(E1319))*COS(RADIANS(X1309))))&gt;90,0,$F$4*$F$5/E1318^2*(SIN(RADIANS(G1320))*SIN(RADIANS(E1319))+COS(RADIANS(G1320))*COS(RADIANS(E1319))*COS(RADIANS(X1309))))</f>
        <v>#DIV/0!</v>
      </c>
      <c r="Y1320" s="3" t="e">
        <f>IF(DEGREES(ACOS(SIN(RADIANS(G1320))*SIN(RADIANS(E1319))+COS(RADIANS(G1320))*COS(RADIANS(E1319))*COS(RADIANS(Y1309))))&gt;90,0,$F$4*$F$5/E1318^2*(SIN(RADIANS(G1320))*SIN(RADIANS(E1319))+COS(RADIANS(G1320))*COS(RADIANS(E1319))*COS(RADIANS(Y1309))))</f>
        <v>#DIV/0!</v>
      </c>
      <c r="Z1320" s="3" t="e">
        <f>IF(DEGREES(ACOS(SIN(RADIANS(G1320))*SIN(RADIANS(E1319))+COS(RADIANS(G1320))*COS(RADIANS(E1319))*COS(RADIANS(Z1309))))&gt;90,0,$F$4*$F$5/E1318^2*(SIN(RADIANS(G1320))*SIN(RADIANS(E1319))+COS(RADIANS(G1320))*COS(RADIANS(E1319))*COS(RADIANS(Z1309))))</f>
        <v>#DIV/0!</v>
      </c>
      <c r="AA1320" s="3" t="e">
        <f>IF(DEGREES(ACOS(SIN(RADIANS(G1320))*SIN(RADIANS(E1319))+COS(RADIANS(G1320))*COS(RADIANS(E1319))*COS(RADIANS(AA1309))))&gt;90,0,$F$4*$F$5/E1318^2*(SIN(RADIANS(G1320))*SIN(RADIANS(E1319))+COS(RADIANS(G1320))*COS(RADIANS(E1319))*COS(RADIANS(AA1309))))</f>
        <v>#DIV/0!</v>
      </c>
      <c r="AB1320" s="3" t="e">
        <f>IF(DEGREES(ACOS(SIN(RADIANS(G1320))*SIN(RADIANS(E1319))+COS(RADIANS(G1320))*COS(RADIANS(E1319))*COS(RADIANS(AB1309))))&gt;90,0,$F$4*$F$5/E1318^2*(SIN(RADIANS(G1320))*SIN(RADIANS(E1319))+COS(RADIANS(G1320))*COS(RADIANS(E1319))*COS(RADIANS(AB1309))))</f>
        <v>#DIV/0!</v>
      </c>
      <c r="AC1320" s="3" t="e">
        <f>IF(DEGREES(ACOS(SIN(RADIANS(G1320))*SIN(RADIANS(E1319))+COS(RADIANS(G1320))*COS(RADIANS(E1319))*COS(RADIANS(AC1309))))&gt;90,0,$F$4*$F$5/E1318^2*(SIN(RADIANS(G1320))*SIN(RADIANS(E1319))+COS(RADIANS(G1320))*COS(RADIANS(E1319))*COS(RADIANS(AC1309))))</f>
        <v>#DIV/0!</v>
      </c>
      <c r="AD1320" s="3" t="e">
        <f>IF(DEGREES(ACOS(SIN(RADIANS(G1320))*SIN(RADIANS(E1319))+COS(RADIANS(G1320))*COS(RADIANS(E1319))*COS(RADIANS(AD1309))))&gt;90,0,$F$4*$F$5/E1318^2*(SIN(RADIANS(G1320))*SIN(RADIANS(E1319))+COS(RADIANS(G1320))*COS(RADIANS(E1319))*COS(RADIANS(AD1309))))</f>
        <v>#DIV/0!</v>
      </c>
      <c r="AE1320" s="3" t="e">
        <f>IF(DEGREES(ACOS(SIN(RADIANS(G1320))*SIN(RADIANS(E1319))+COS(RADIANS(G1320))*COS(RADIANS(E1319))*COS(RADIANS(AE1309))))&gt;90,0,$F$4*$F$5/E1318^2*(SIN(RADIANS(G1320))*SIN(RADIANS(E1319))+COS(RADIANS(G1320))*COS(RADIANS(E1319))*COS(RADIANS(AE1309))))</f>
        <v>#DIV/0!</v>
      </c>
      <c r="AF1320" s="3" t="e">
        <f>IF(DEGREES(ACOS(SIN(RADIANS(G1320))*SIN(RADIANS(E1319))+COS(RADIANS(G1320))*COS(RADIANS(E1319))*COS(RADIANS(AF1309))))&gt;90,0,$F$4*$F$5/E1318^2*(SIN(RADIANS(G1320))*SIN(RADIANS(E1319))+COS(RADIANS(G1320))*COS(RADIANS(E1319))*COS(RADIANS(AF1309))))</f>
        <v>#DIV/0!</v>
      </c>
      <c r="AG1320" s="3" t="e">
        <f>IF(DEGREES(ACOS(SIN(RADIANS(G1320))*SIN(RADIANS(E1319))+COS(RADIANS(G1320))*COS(RADIANS(E1319))*COS(RADIANS(AG1309))))&gt;90,0,$F$4*$F$5/E1318^2*(SIN(RADIANS(G1320))*SIN(RADIANS(E1319))+COS(RADIANS(G1320))*COS(RADIANS(E1319))*COS(RADIANS(AG1309))))</f>
        <v>#DIV/0!</v>
      </c>
      <c r="AH1320" s="3" t="e">
        <f>IF(DEGREES(ACOS(SIN(RADIANS(G1320))*SIN(RADIANS(E1319))+COS(RADIANS(G1320))*COS(RADIANS(E1319))*COS(RADIANS(AH1309))))&gt;90,0,$F$4*$F$5/E1318^2*(SIN(RADIANS(G1320))*SIN(RADIANS(E1319))+COS(RADIANS(G1320))*COS(RADIANS(E1319))*COS(RADIANS(AH1309))))</f>
        <v>#DIV/0!</v>
      </c>
      <c r="AI1320" s="3" t="e">
        <f>IF(DEGREES(ACOS(SIN(RADIANS(G1320))*SIN(RADIANS(E1319))+COS(RADIANS(G1320))*COS(RADIANS(E1319))*COS(RADIANS(AI1309))))&gt;90,0,$F$4*$F$5/E1318^2*(SIN(RADIANS(G1320))*SIN(RADIANS(E1319))+COS(RADIANS(G1320))*COS(RADIANS(E1319))*COS(RADIANS(AI1309))))</f>
        <v>#DIV/0!</v>
      </c>
      <c r="AJ1320" s="3" t="e">
        <f>IF(DEGREES(ACOS(SIN(RADIANS(G1320))*SIN(RADIANS(E1319))+COS(RADIANS(G1320))*COS(RADIANS(E1319))*COS(RADIANS(AJ1309))))&gt;90,0,$F$4*$F$5/E1318^2*(SIN(RADIANS(G1320))*SIN(RADIANS(E1319))+COS(RADIANS(G1320))*COS(RADIANS(E1319))*COS(RADIANS(AJ1309))))</f>
        <v>#DIV/0!</v>
      </c>
      <c r="AK1320" s="3">
        <f>IF(DEGREES(ACOS(SIN(RADIANS(G1320))*SIN(RADIANS(E1319))+COS(RADIANS(G1320))*COS(RADIANS(E1319))*COS(RADIANS(AK1309))))&gt;90,0,$F$4*$F$5/E1318^2*(SIN(RADIANS(G1320))*SIN(RADIANS(E1319))+COS(RADIANS(G1320))*COS(RADIANS(E1319))*COS(RADIANS(AK1309))))</f>
        <v>0</v>
      </c>
      <c r="AL1320" s="3">
        <f>IF(DEGREES(ACOS(SIN(RADIANS(G1320))*SIN(RADIANS(E1319))+COS(RADIANS(G1320))*COS(RADIANS(E1319))*COS(RADIANS(AL1309))))&gt;90,0,$F$4*$F$5/E1318^2*(SIN(RADIANS(G1320))*SIN(RADIANS(E1319))+COS(RADIANS(G1320))*COS(RADIANS(E1319))*COS(RADIANS(AL1309))))</f>
        <v>0</v>
      </c>
      <c r="AM1320" s="3">
        <f>IF(DEGREES(ACOS(SIN(RADIANS(G1320))*SIN(RADIANS(E1319))+COS(RADIANS(G1320))*COS(RADIANS(E1319))*COS(RADIANS(AM1309))))&gt;90,0,$F$4*$F$5/E1318^2*(SIN(RADIANS(G1320))*SIN(RADIANS(E1319))+COS(RADIANS(G1320))*COS(RADIANS(E1319))*COS(RADIANS(AM1309))))</f>
        <v>0</v>
      </c>
      <c r="AN1320" s="3">
        <f>IF(DEGREES(ACOS(SIN(RADIANS(G1320))*SIN(RADIANS(E1319))+COS(RADIANS(G1320))*COS(RADIANS(E1319))*COS(RADIANS(AN1309))))&gt;90,0,$F$4*$F$5/E1318^2*(SIN(RADIANS(G1320))*SIN(RADIANS(E1319))+COS(RADIANS(G1320))*COS(RADIANS(E1319))*COS(RADIANS(AN1309))))</f>
        <v>0</v>
      </c>
      <c r="AO1320" s="3">
        <f>IF(DEGREES(ACOS(SIN(RADIANS(G1320))*SIN(RADIANS(E1319))+COS(RADIANS(G1320))*COS(RADIANS(E1319))*COS(RADIANS(AO1309))))&gt;90,0,$F$4*$F$5/E1318^2*(SIN(RADIANS(G1320))*SIN(RADIANS(E1319))+COS(RADIANS(G1320))*COS(RADIANS(E1319))*COS(RADIANS(AO1309))))</f>
        <v>0</v>
      </c>
      <c r="AP1320" s="3">
        <f>IF(DEGREES(ACOS(SIN(RADIANS(G1320))*SIN(RADIANS(E1319))+COS(RADIANS(G1320))*COS(RADIANS(E1319))*COS(RADIANS(AP1309))))&gt;90,0,$F$4*$F$5/E1318^2*(SIN(RADIANS(G1320))*SIN(RADIANS(E1319))+COS(RADIANS(G1320))*COS(RADIANS(E1319))*COS(RADIANS(AP1309))))</f>
        <v>0</v>
      </c>
      <c r="AQ1320" s="3">
        <f>IF(DEGREES(ACOS(SIN(RADIANS(G1320))*SIN(RADIANS(E1319))+COS(RADIANS(G1320))*COS(RADIANS(E1319))*COS(RADIANS(AQ1309))))&gt;90,0,$F$4*$F$5/E1318^2*(SIN(RADIANS(G1320))*SIN(RADIANS(E1319))+COS(RADIANS(G1320))*COS(RADIANS(E1319))*COS(RADIANS(AQ1309))))</f>
        <v>0</v>
      </c>
      <c r="AR1320" s="3">
        <f>IF(DEGREES(ACOS(SIN(RADIANS(G1320))*SIN(RADIANS(E1319))+COS(RADIANS(G1320))*COS(RADIANS(E1319))*COS(RADIANS(AR1309))))&gt;90,0,$F$4*$F$5/E1318^2*(SIN(RADIANS(G1320))*SIN(RADIANS(E1319))+COS(RADIANS(G1320))*COS(RADIANS(E1319))*COS(RADIANS(AR1309))))</f>
        <v>0</v>
      </c>
    </row>
    <row r="1321" spans="2:44" ht="15.75" customHeight="1" x14ac:dyDescent="0.2">
      <c r="B1321" s="20" t="s">
        <v>790</v>
      </c>
      <c r="E1321" s="3">
        <f>E1320-E1312-360*ROUNDDOWN((E1320-E1312)/360,0)</f>
        <v>0</v>
      </c>
      <c r="G1321" s="3">
        <v>-10</v>
      </c>
      <c r="I1321" s="3">
        <f>IF(DEGREES(ACOS(SIN(RADIANS(G1321))*SIN(RADIANS(E1319))+COS(RADIANS(G1321))*COS(RADIANS(E1319))*COS(RADIANS(I1309))))&gt;90,0,$F$4*$F$5/E1318^2*(SIN(RADIANS(G1321))*SIN(RADIANS(E1319))+COS(RADIANS(G1321))*COS(RADIANS(E1319))*COS(RADIANS(I1309))))</f>
        <v>0</v>
      </c>
      <c r="J1321" s="3">
        <f>IF(DEGREES(ACOS(SIN(RADIANS(G1321))*SIN(RADIANS(E1319))+COS(RADIANS(G1321))*COS(RADIANS(E1319))*COS(RADIANS(J1309))))&gt;90,0,$F$4*$F$5/E1318^2*(SIN(RADIANS(G1321))*SIN(RADIANS(E1319))+COS(RADIANS(G1321))*COS(RADIANS(E1319))*COS(RADIANS(J1309))))</f>
        <v>0</v>
      </c>
      <c r="K1321" s="3">
        <f>IF(DEGREES(ACOS(SIN(RADIANS(G1321))*SIN(RADIANS(E1319))+COS(RADIANS(G1321))*COS(RADIANS(E1319))*COS(RADIANS(K1309))))&gt;90,0,$F$4*$F$5/E1318^2*(SIN(RADIANS(G1321))*SIN(RADIANS(E1319))+COS(RADIANS(G1321))*COS(RADIANS(E1319))*COS(RADIANS(K1309))))</f>
        <v>0</v>
      </c>
      <c r="L1321" s="3">
        <f>IF(DEGREES(ACOS(SIN(RADIANS(G1321))*SIN(RADIANS(E1319))+COS(RADIANS(G1321))*COS(RADIANS(E1319))*COS(RADIANS(L1309))))&gt;90,0,$F$4*$F$5/E1318^2*(SIN(RADIANS(G1321))*SIN(RADIANS(E1319))+COS(RADIANS(G1321))*COS(RADIANS(E1319))*COS(RADIANS(L1309))))</f>
        <v>0</v>
      </c>
      <c r="M1321" s="3">
        <f>IF(DEGREES(ACOS(SIN(RADIANS(G1321))*SIN(RADIANS(E1319))+COS(RADIANS(G1321))*COS(RADIANS(E1319))*COS(RADIANS(M1309))))&gt;90,0,$F$4*$F$5/E1318^2*(SIN(RADIANS(G1321))*SIN(RADIANS(E1319))+COS(RADIANS(G1321))*COS(RADIANS(E1319))*COS(RADIANS(M1309))))</f>
        <v>0</v>
      </c>
      <c r="N1321" s="3">
        <f>IF(DEGREES(ACOS(SIN(RADIANS(G1321))*SIN(RADIANS(E1319))+COS(RADIANS(G1321))*COS(RADIANS(E1319))*COS(RADIANS(N1309))))&gt;90,0,$F$4*$F$5/E1318^2*(SIN(RADIANS(G1321))*SIN(RADIANS(E1319))+COS(RADIANS(G1321))*COS(RADIANS(E1319))*COS(RADIANS(N1309))))</f>
        <v>0</v>
      </c>
      <c r="O1321" s="3">
        <f>IF(DEGREES(ACOS(SIN(RADIANS(G1321))*SIN(RADIANS(E1319))+COS(RADIANS(G1321))*COS(RADIANS(E1319))*COS(RADIANS(O1309))))&gt;90,0,$F$4*$F$5/E1318^2*(SIN(RADIANS(G1321))*SIN(RADIANS(E1319))+COS(RADIANS(G1321))*COS(RADIANS(E1319))*COS(RADIANS(O1309))))</f>
        <v>0</v>
      </c>
      <c r="P1321" s="3">
        <f>IF(DEGREES(ACOS(SIN(RADIANS(G1321))*SIN(RADIANS(E1319))+COS(RADIANS(G1321))*COS(RADIANS(E1319))*COS(RADIANS(P1309))))&gt;90,0,$F$4*$F$5/E1318^2*(SIN(RADIANS(G1321))*SIN(RADIANS(E1319))+COS(RADIANS(G1321))*COS(RADIANS(E1319))*COS(RADIANS(P1309))))</f>
        <v>0</v>
      </c>
      <c r="Q1321" s="3">
        <f>IF(DEGREES(ACOS(SIN(RADIANS(G1321))*SIN(RADIANS(E1319))+COS(RADIANS(G1321))*COS(RADIANS(E1319))*COS(RADIANS(Q1309))))&gt;90,0,$F$4*$F$5/E1318^2*(SIN(RADIANS(G1321))*SIN(RADIANS(E1319))+COS(RADIANS(G1321))*COS(RADIANS(E1319))*COS(RADIANS(Q1309))))</f>
        <v>0</v>
      </c>
      <c r="R1321" s="3" t="e">
        <f>IF(DEGREES(ACOS(SIN(RADIANS(G1321))*SIN(RADIANS(E1319))+COS(RADIANS(G1321))*COS(RADIANS(E1319))*COS(RADIANS(R1309))))&gt;90,0,$F$4*$F$5/E1318^2*(SIN(RADIANS(G1321))*SIN(RADIANS(E1319))+COS(RADIANS(G1321))*COS(RADIANS(E1319))*COS(RADIANS(R1309))))</f>
        <v>#DIV/0!</v>
      </c>
      <c r="S1321" s="3" t="e">
        <f>IF(DEGREES(ACOS(SIN(RADIANS(G1321))*SIN(RADIANS(E1319))+COS(RADIANS(G1321))*COS(RADIANS(E1319))*COS(RADIANS(S1309))))&gt;90,0,$F$4*$F$5/E1318^2*(SIN(RADIANS(G1321))*SIN(RADIANS(E1319))+COS(RADIANS(G1321))*COS(RADIANS(E1319))*COS(RADIANS(S1309))))</f>
        <v>#DIV/0!</v>
      </c>
      <c r="T1321" s="3" t="e">
        <f>IF(DEGREES(ACOS(SIN(RADIANS(G1321))*SIN(RADIANS(E1319))+COS(RADIANS(G1321))*COS(RADIANS(E1319))*COS(RADIANS(T1309))))&gt;90,0,$F$4*$F$5/E1318^2*(SIN(RADIANS(G1321))*SIN(RADIANS(E1319))+COS(RADIANS(G1321))*COS(RADIANS(E1319))*COS(RADIANS(T1309))))</f>
        <v>#DIV/0!</v>
      </c>
      <c r="U1321" s="3" t="e">
        <f>IF(DEGREES(ACOS(SIN(RADIANS(G1321))*SIN(RADIANS(E1319))+COS(RADIANS(G1321))*COS(RADIANS(E1319))*COS(RADIANS(U1309))))&gt;90,0,$F$4*$F$5/E1318^2*(SIN(RADIANS(G1321))*SIN(RADIANS(E1319))+COS(RADIANS(G1321))*COS(RADIANS(E1319))*COS(RADIANS(U1309))))</f>
        <v>#DIV/0!</v>
      </c>
      <c r="V1321" s="3" t="e">
        <f>IF(DEGREES(ACOS(SIN(RADIANS(G1321))*SIN(RADIANS(E1319))+COS(RADIANS(G1321))*COS(RADIANS(E1319))*COS(RADIANS(V1309))))&gt;90,0,$F$4*$F$5/E1318^2*(SIN(RADIANS(G1321))*SIN(RADIANS(E1319))+COS(RADIANS(G1321))*COS(RADIANS(E1319))*COS(RADIANS(V1309))))</f>
        <v>#DIV/0!</v>
      </c>
      <c r="W1321" s="3" t="e">
        <f>IF(DEGREES(ACOS(SIN(RADIANS(G1321))*SIN(RADIANS(E1319))+COS(RADIANS(G1321))*COS(RADIANS(E1319))*COS(RADIANS(W1309))))&gt;90,0,$F$4*$F$5/E1318^2*(SIN(RADIANS(G1321))*SIN(RADIANS(E1319))+COS(RADIANS(G1321))*COS(RADIANS(E1319))*COS(RADIANS(W1309))))</f>
        <v>#DIV/0!</v>
      </c>
      <c r="X1321" s="3" t="e">
        <f>IF(DEGREES(ACOS(SIN(RADIANS(G1321))*SIN(RADIANS(E1319))+COS(RADIANS(G1321))*COS(RADIANS(E1319))*COS(RADIANS(X1309))))&gt;90,0,$F$4*$F$5/E1318^2*(SIN(RADIANS(G1321))*SIN(RADIANS(E1319))+COS(RADIANS(G1321))*COS(RADIANS(E1319))*COS(RADIANS(X1309))))</f>
        <v>#DIV/0!</v>
      </c>
      <c r="Y1321" s="3" t="e">
        <f>IF(DEGREES(ACOS(SIN(RADIANS(G1321))*SIN(RADIANS(E1319))+COS(RADIANS(G1321))*COS(RADIANS(E1319))*COS(RADIANS(Y1309))))&gt;90,0,$F$4*$F$5/E1318^2*(SIN(RADIANS(G1321))*SIN(RADIANS(E1319))+COS(RADIANS(G1321))*COS(RADIANS(E1319))*COS(RADIANS(Y1309))))</f>
        <v>#DIV/0!</v>
      </c>
      <c r="Z1321" s="3" t="e">
        <f>IF(DEGREES(ACOS(SIN(RADIANS(G1321))*SIN(RADIANS(E1319))+COS(RADIANS(G1321))*COS(RADIANS(E1319))*COS(RADIANS(Z1309))))&gt;90,0,$F$4*$F$5/E1318^2*(SIN(RADIANS(G1321))*SIN(RADIANS(E1319))+COS(RADIANS(G1321))*COS(RADIANS(E1319))*COS(RADIANS(Z1309))))</f>
        <v>#DIV/0!</v>
      </c>
      <c r="AA1321" s="3" t="e">
        <f>IF(DEGREES(ACOS(SIN(RADIANS(G1321))*SIN(RADIANS(E1319))+COS(RADIANS(G1321))*COS(RADIANS(E1319))*COS(RADIANS(AA1309))))&gt;90,0,$F$4*$F$5/E1318^2*(SIN(RADIANS(G1321))*SIN(RADIANS(E1319))+COS(RADIANS(G1321))*COS(RADIANS(E1319))*COS(RADIANS(AA1309))))</f>
        <v>#DIV/0!</v>
      </c>
      <c r="AB1321" s="3" t="e">
        <f>IF(DEGREES(ACOS(SIN(RADIANS(G1321))*SIN(RADIANS(E1319))+COS(RADIANS(G1321))*COS(RADIANS(E1319))*COS(RADIANS(AB1309))))&gt;90,0,$F$4*$F$5/E1318^2*(SIN(RADIANS(G1321))*SIN(RADIANS(E1319))+COS(RADIANS(G1321))*COS(RADIANS(E1319))*COS(RADIANS(AB1309))))</f>
        <v>#DIV/0!</v>
      </c>
      <c r="AC1321" s="3" t="e">
        <f>IF(DEGREES(ACOS(SIN(RADIANS(G1321))*SIN(RADIANS(E1319))+COS(RADIANS(G1321))*COS(RADIANS(E1319))*COS(RADIANS(AC1309))))&gt;90,0,$F$4*$F$5/E1318^2*(SIN(RADIANS(G1321))*SIN(RADIANS(E1319))+COS(RADIANS(G1321))*COS(RADIANS(E1319))*COS(RADIANS(AC1309))))</f>
        <v>#DIV/0!</v>
      </c>
      <c r="AD1321" s="3" t="e">
        <f>IF(DEGREES(ACOS(SIN(RADIANS(G1321))*SIN(RADIANS(E1319))+COS(RADIANS(G1321))*COS(RADIANS(E1319))*COS(RADIANS(AD1309))))&gt;90,0,$F$4*$F$5/E1318^2*(SIN(RADIANS(G1321))*SIN(RADIANS(E1319))+COS(RADIANS(G1321))*COS(RADIANS(E1319))*COS(RADIANS(AD1309))))</f>
        <v>#DIV/0!</v>
      </c>
      <c r="AE1321" s="3" t="e">
        <f>IF(DEGREES(ACOS(SIN(RADIANS(G1321))*SIN(RADIANS(E1319))+COS(RADIANS(G1321))*COS(RADIANS(E1319))*COS(RADIANS(AE1309))))&gt;90,0,$F$4*$F$5/E1318^2*(SIN(RADIANS(G1321))*SIN(RADIANS(E1319))+COS(RADIANS(G1321))*COS(RADIANS(E1319))*COS(RADIANS(AE1309))))</f>
        <v>#DIV/0!</v>
      </c>
      <c r="AF1321" s="3" t="e">
        <f>IF(DEGREES(ACOS(SIN(RADIANS(G1321))*SIN(RADIANS(E1319))+COS(RADIANS(G1321))*COS(RADIANS(E1319))*COS(RADIANS(AF1309))))&gt;90,0,$F$4*$F$5/E1318^2*(SIN(RADIANS(G1321))*SIN(RADIANS(E1319))+COS(RADIANS(G1321))*COS(RADIANS(E1319))*COS(RADIANS(AF1309))))</f>
        <v>#DIV/0!</v>
      </c>
      <c r="AG1321" s="3" t="e">
        <f>IF(DEGREES(ACOS(SIN(RADIANS(G1321))*SIN(RADIANS(E1319))+COS(RADIANS(G1321))*COS(RADIANS(E1319))*COS(RADIANS(AG1309))))&gt;90,0,$F$4*$F$5/E1318^2*(SIN(RADIANS(G1321))*SIN(RADIANS(E1319))+COS(RADIANS(G1321))*COS(RADIANS(E1319))*COS(RADIANS(AG1309))))</f>
        <v>#DIV/0!</v>
      </c>
      <c r="AH1321" s="3" t="e">
        <f>IF(DEGREES(ACOS(SIN(RADIANS(G1321))*SIN(RADIANS(E1319))+COS(RADIANS(G1321))*COS(RADIANS(E1319))*COS(RADIANS(AH1309))))&gt;90,0,$F$4*$F$5/E1318^2*(SIN(RADIANS(G1321))*SIN(RADIANS(E1319))+COS(RADIANS(G1321))*COS(RADIANS(E1319))*COS(RADIANS(AH1309))))</f>
        <v>#DIV/0!</v>
      </c>
      <c r="AI1321" s="3" t="e">
        <f>IF(DEGREES(ACOS(SIN(RADIANS(G1321))*SIN(RADIANS(E1319))+COS(RADIANS(G1321))*COS(RADIANS(E1319))*COS(RADIANS(AI1309))))&gt;90,0,$F$4*$F$5/E1318^2*(SIN(RADIANS(G1321))*SIN(RADIANS(E1319))+COS(RADIANS(G1321))*COS(RADIANS(E1319))*COS(RADIANS(AI1309))))</f>
        <v>#DIV/0!</v>
      </c>
      <c r="AJ1321" s="3" t="e">
        <f>IF(DEGREES(ACOS(SIN(RADIANS(G1321))*SIN(RADIANS(E1319))+COS(RADIANS(G1321))*COS(RADIANS(E1319))*COS(RADIANS(AJ1309))))&gt;90,0,$F$4*$F$5/E1318^2*(SIN(RADIANS(G1321))*SIN(RADIANS(E1319))+COS(RADIANS(G1321))*COS(RADIANS(E1319))*COS(RADIANS(AJ1309))))</f>
        <v>#DIV/0!</v>
      </c>
      <c r="AK1321" s="3">
        <f>IF(DEGREES(ACOS(SIN(RADIANS(G1321))*SIN(RADIANS(E1319))+COS(RADIANS(G1321))*COS(RADIANS(E1319))*COS(RADIANS(AK1309))))&gt;90,0,$F$4*$F$5/E1318^2*(SIN(RADIANS(G1321))*SIN(RADIANS(E1319))+COS(RADIANS(G1321))*COS(RADIANS(E1319))*COS(RADIANS(AK1309))))</f>
        <v>0</v>
      </c>
      <c r="AL1321" s="3">
        <f>IF(DEGREES(ACOS(SIN(RADIANS(G1321))*SIN(RADIANS(E1319))+COS(RADIANS(G1321))*COS(RADIANS(E1319))*COS(RADIANS(AL1309))))&gt;90,0,$F$4*$F$5/E1318^2*(SIN(RADIANS(G1321))*SIN(RADIANS(E1319))+COS(RADIANS(G1321))*COS(RADIANS(E1319))*COS(RADIANS(AL1309))))</f>
        <v>0</v>
      </c>
      <c r="AM1321" s="3">
        <f>IF(DEGREES(ACOS(SIN(RADIANS(G1321))*SIN(RADIANS(E1319))+COS(RADIANS(G1321))*COS(RADIANS(E1319))*COS(RADIANS(AM1309))))&gt;90,0,$F$4*$F$5/E1318^2*(SIN(RADIANS(G1321))*SIN(RADIANS(E1319))+COS(RADIANS(G1321))*COS(RADIANS(E1319))*COS(RADIANS(AM1309))))</f>
        <v>0</v>
      </c>
      <c r="AN1321" s="3">
        <f>IF(DEGREES(ACOS(SIN(RADIANS(G1321))*SIN(RADIANS(E1319))+COS(RADIANS(G1321))*COS(RADIANS(E1319))*COS(RADIANS(AN1309))))&gt;90,0,$F$4*$F$5/E1318^2*(SIN(RADIANS(G1321))*SIN(RADIANS(E1319))+COS(RADIANS(G1321))*COS(RADIANS(E1319))*COS(RADIANS(AN1309))))</f>
        <v>0</v>
      </c>
      <c r="AO1321" s="3">
        <f>IF(DEGREES(ACOS(SIN(RADIANS(G1321))*SIN(RADIANS(E1319))+COS(RADIANS(G1321))*COS(RADIANS(E1319))*COS(RADIANS(AO1309))))&gt;90,0,$F$4*$F$5/E1318^2*(SIN(RADIANS(G1321))*SIN(RADIANS(E1319))+COS(RADIANS(G1321))*COS(RADIANS(E1319))*COS(RADIANS(AO1309))))</f>
        <v>0</v>
      </c>
      <c r="AP1321" s="3">
        <f>IF(DEGREES(ACOS(SIN(RADIANS(G1321))*SIN(RADIANS(E1319))+COS(RADIANS(G1321))*COS(RADIANS(E1319))*COS(RADIANS(AP1309))))&gt;90,0,$F$4*$F$5/E1318^2*(SIN(RADIANS(G1321))*SIN(RADIANS(E1319))+COS(RADIANS(G1321))*COS(RADIANS(E1319))*COS(RADIANS(AP1309))))</f>
        <v>0</v>
      </c>
      <c r="AQ1321" s="3">
        <f>IF(DEGREES(ACOS(SIN(RADIANS(G1321))*SIN(RADIANS(E1319))+COS(RADIANS(G1321))*COS(RADIANS(E1319))*COS(RADIANS(AQ1309))))&gt;90,0,$F$4*$F$5/E1318^2*(SIN(RADIANS(G1321))*SIN(RADIANS(E1319))+COS(RADIANS(G1321))*COS(RADIANS(E1319))*COS(RADIANS(AQ1309))))</f>
        <v>0</v>
      </c>
      <c r="AR1321" s="3">
        <f>IF(DEGREES(ACOS(SIN(RADIANS(G1321))*SIN(RADIANS(E1319))+COS(RADIANS(G1321))*COS(RADIANS(E1319))*COS(RADIANS(AR1309))))&gt;90,0,$F$4*$F$5/E1318^2*(SIN(RADIANS(G1321))*SIN(RADIANS(E1319))+COS(RADIANS(G1321))*COS(RADIANS(E1319))*COS(RADIANS(AR1309))))</f>
        <v>0</v>
      </c>
    </row>
    <row r="1322" spans="2:44" ht="15.75" customHeight="1" x14ac:dyDescent="0.2">
      <c r="G1322" s="3">
        <v>-20</v>
      </c>
      <c r="I1322" s="3">
        <f>IF(DEGREES(ACOS(SIN(RADIANS(G1322))*SIN(RADIANS(E1319))+COS(RADIANS(G1322))*COS(RADIANS(E1319))*COS(RADIANS(I1309))))&gt;90,0,$F$4*$F$5/E1318^2*(SIN(RADIANS(G1322))*SIN(RADIANS(E1319))+COS(RADIANS(G1322))*COS(RADIANS(E1319))*COS(RADIANS(I1309))))</f>
        <v>0</v>
      </c>
      <c r="J1322" s="3">
        <f>IF(DEGREES(ACOS(SIN(RADIANS(G1322))*SIN(RADIANS(E1319))+COS(RADIANS(G1322))*COS(RADIANS(E1319))*COS(RADIANS(J1309))))&gt;90,0,$F$4*$F$5/E1318^2*(SIN(RADIANS(G1322))*SIN(RADIANS(E1319))+COS(RADIANS(G1322))*COS(RADIANS(E1319))*COS(RADIANS(J1309))))</f>
        <v>0</v>
      </c>
      <c r="K1322" s="3">
        <f>IF(DEGREES(ACOS(SIN(RADIANS(G1322))*SIN(RADIANS(E1319))+COS(RADIANS(G1322))*COS(RADIANS(E1319))*COS(RADIANS(K1309))))&gt;90,0,$F$4*$F$5/E1318^2*(SIN(RADIANS(G1322))*SIN(RADIANS(E1319))+COS(RADIANS(G1322))*COS(RADIANS(E1319))*COS(RADIANS(K1309))))</f>
        <v>0</v>
      </c>
      <c r="L1322" s="3">
        <f>IF(DEGREES(ACOS(SIN(RADIANS(G1322))*SIN(RADIANS(E1319))+COS(RADIANS(G1322))*COS(RADIANS(E1319))*COS(RADIANS(L1309))))&gt;90,0,$F$4*$F$5/E1318^2*(SIN(RADIANS(G1322))*SIN(RADIANS(E1319))+COS(RADIANS(G1322))*COS(RADIANS(E1319))*COS(RADIANS(L1309))))</f>
        <v>0</v>
      </c>
      <c r="M1322" s="3">
        <f>IF(DEGREES(ACOS(SIN(RADIANS(G1322))*SIN(RADIANS(E1319))+COS(RADIANS(G1322))*COS(RADIANS(E1319))*COS(RADIANS(M1309))))&gt;90,0,$F$4*$F$5/E1318^2*(SIN(RADIANS(G1322))*SIN(RADIANS(E1319))+COS(RADIANS(G1322))*COS(RADIANS(E1319))*COS(RADIANS(M1309))))</f>
        <v>0</v>
      </c>
      <c r="N1322" s="3">
        <f>IF(DEGREES(ACOS(SIN(RADIANS(G1322))*SIN(RADIANS(E1319))+COS(RADIANS(G1322))*COS(RADIANS(E1319))*COS(RADIANS(N1309))))&gt;90,0,$F$4*$F$5/E1318^2*(SIN(RADIANS(G1322))*SIN(RADIANS(E1319))+COS(RADIANS(G1322))*COS(RADIANS(E1319))*COS(RADIANS(N1309))))</f>
        <v>0</v>
      </c>
      <c r="O1322" s="3">
        <f>IF(DEGREES(ACOS(SIN(RADIANS(G1322))*SIN(RADIANS(E1319))+COS(RADIANS(G1322))*COS(RADIANS(E1319))*COS(RADIANS(O1309))))&gt;90,0,$F$4*$F$5/E1318^2*(SIN(RADIANS(G1322))*SIN(RADIANS(E1319))+COS(RADIANS(G1322))*COS(RADIANS(E1319))*COS(RADIANS(O1309))))</f>
        <v>0</v>
      </c>
      <c r="P1322" s="3">
        <f>IF(DEGREES(ACOS(SIN(RADIANS(G1322))*SIN(RADIANS(E1319))+COS(RADIANS(G1322))*COS(RADIANS(E1319))*COS(RADIANS(P1309))))&gt;90,0,$F$4*$F$5/E1318^2*(SIN(RADIANS(G1322))*SIN(RADIANS(E1319))+COS(RADIANS(G1322))*COS(RADIANS(E1319))*COS(RADIANS(P1309))))</f>
        <v>0</v>
      </c>
      <c r="Q1322" s="3">
        <f>IF(DEGREES(ACOS(SIN(RADIANS(G1322))*SIN(RADIANS(E1319))+COS(RADIANS(G1322))*COS(RADIANS(E1319))*COS(RADIANS(Q1309))))&gt;90,0,$F$4*$F$5/E1318^2*(SIN(RADIANS(G1322))*SIN(RADIANS(E1319))+COS(RADIANS(G1322))*COS(RADIANS(E1319))*COS(RADIANS(Q1309))))</f>
        <v>0</v>
      </c>
      <c r="R1322" s="3" t="e">
        <f>IF(DEGREES(ACOS(SIN(RADIANS(G1322))*SIN(RADIANS(E1319))+COS(RADIANS(G1322))*COS(RADIANS(E1319))*COS(RADIANS(R1309))))&gt;90,0,$F$4*$F$5/E1318^2*(SIN(RADIANS(G1322))*SIN(RADIANS(E1319))+COS(RADIANS(G1322))*COS(RADIANS(E1319))*COS(RADIANS(R1309))))</f>
        <v>#DIV/0!</v>
      </c>
      <c r="S1322" s="3" t="e">
        <f>IF(DEGREES(ACOS(SIN(RADIANS(G1322))*SIN(RADIANS(E1319))+COS(RADIANS(G1322))*COS(RADIANS(E1319))*COS(RADIANS(S1309))))&gt;90,0,$F$4*$F$5/E1318^2*(SIN(RADIANS(G1322))*SIN(RADIANS(E1319))+COS(RADIANS(G1322))*COS(RADIANS(E1319))*COS(RADIANS(S1309))))</f>
        <v>#DIV/0!</v>
      </c>
      <c r="T1322" s="3" t="e">
        <f>IF(DEGREES(ACOS(SIN(RADIANS(G1322))*SIN(RADIANS(E1319))+COS(RADIANS(G1322))*COS(RADIANS(E1319))*COS(RADIANS(T1309))))&gt;90,0,$F$4*$F$5/E1318^2*(SIN(RADIANS(G1322))*SIN(RADIANS(E1319))+COS(RADIANS(G1322))*COS(RADIANS(E1319))*COS(RADIANS(T1309))))</f>
        <v>#DIV/0!</v>
      </c>
      <c r="U1322" s="3" t="e">
        <f>IF(DEGREES(ACOS(SIN(RADIANS(G1322))*SIN(RADIANS(E1319))+COS(RADIANS(G1322))*COS(RADIANS(E1319))*COS(RADIANS(U1309))))&gt;90,0,$F$4*$F$5/E1318^2*(SIN(RADIANS(G1322))*SIN(RADIANS(E1319))+COS(RADIANS(G1322))*COS(RADIANS(E1319))*COS(RADIANS(U1309))))</f>
        <v>#DIV/0!</v>
      </c>
      <c r="V1322" s="3" t="e">
        <f>IF(DEGREES(ACOS(SIN(RADIANS(G1322))*SIN(RADIANS(E1319))+COS(RADIANS(G1322))*COS(RADIANS(E1319))*COS(RADIANS(V1309))))&gt;90,0,$F$4*$F$5/E1318^2*(SIN(RADIANS(G1322))*SIN(RADIANS(E1319))+COS(RADIANS(G1322))*COS(RADIANS(E1319))*COS(RADIANS(V1309))))</f>
        <v>#DIV/0!</v>
      </c>
      <c r="W1322" s="3" t="e">
        <f>IF(DEGREES(ACOS(SIN(RADIANS(G1322))*SIN(RADIANS(E1319))+COS(RADIANS(G1322))*COS(RADIANS(E1319))*COS(RADIANS(W1309))))&gt;90,0,$F$4*$F$5/E1318^2*(SIN(RADIANS(G1322))*SIN(RADIANS(E1319))+COS(RADIANS(G1322))*COS(RADIANS(E1319))*COS(RADIANS(W1309))))</f>
        <v>#DIV/0!</v>
      </c>
      <c r="X1322" s="3" t="e">
        <f>IF(DEGREES(ACOS(SIN(RADIANS(G1322))*SIN(RADIANS(E1319))+COS(RADIANS(G1322))*COS(RADIANS(E1319))*COS(RADIANS(X1309))))&gt;90,0,$F$4*$F$5/E1318^2*(SIN(RADIANS(G1322))*SIN(RADIANS(E1319))+COS(RADIANS(G1322))*COS(RADIANS(E1319))*COS(RADIANS(X1309))))</f>
        <v>#DIV/0!</v>
      </c>
      <c r="Y1322" s="3" t="e">
        <f>IF(DEGREES(ACOS(SIN(RADIANS(G1322))*SIN(RADIANS(E1319))+COS(RADIANS(G1322))*COS(RADIANS(E1319))*COS(RADIANS(Y1309))))&gt;90,0,$F$4*$F$5/E1318^2*(SIN(RADIANS(G1322))*SIN(RADIANS(E1319))+COS(RADIANS(G1322))*COS(RADIANS(E1319))*COS(RADIANS(Y1309))))</f>
        <v>#DIV/0!</v>
      </c>
      <c r="Z1322" s="3" t="e">
        <f>IF(DEGREES(ACOS(SIN(RADIANS(G1322))*SIN(RADIANS(E1319))+COS(RADIANS(G1322))*COS(RADIANS(E1319))*COS(RADIANS(Z1309))))&gt;90,0,$F$4*$F$5/E1318^2*(SIN(RADIANS(G1322))*SIN(RADIANS(E1319))+COS(RADIANS(G1322))*COS(RADIANS(E1319))*COS(RADIANS(Z1309))))</f>
        <v>#DIV/0!</v>
      </c>
      <c r="AA1322" s="3" t="e">
        <f>IF(DEGREES(ACOS(SIN(RADIANS(G1322))*SIN(RADIANS(E1319))+COS(RADIANS(G1322))*COS(RADIANS(E1319))*COS(RADIANS(AA1309))))&gt;90,0,$F$4*$F$5/E1318^2*(SIN(RADIANS(G1322))*SIN(RADIANS(E1319))+COS(RADIANS(G1322))*COS(RADIANS(E1319))*COS(RADIANS(AA1309))))</f>
        <v>#DIV/0!</v>
      </c>
      <c r="AB1322" s="3" t="e">
        <f>IF(DEGREES(ACOS(SIN(RADIANS(G1322))*SIN(RADIANS(E1319))+COS(RADIANS(G1322))*COS(RADIANS(E1319))*COS(RADIANS(AB1309))))&gt;90,0,$F$4*$F$5/E1318^2*(SIN(RADIANS(G1322))*SIN(RADIANS(E1319))+COS(RADIANS(G1322))*COS(RADIANS(E1319))*COS(RADIANS(AB1309))))</f>
        <v>#DIV/0!</v>
      </c>
      <c r="AC1322" s="3" t="e">
        <f>IF(DEGREES(ACOS(SIN(RADIANS(G1322))*SIN(RADIANS(E1319))+COS(RADIANS(G1322))*COS(RADIANS(E1319))*COS(RADIANS(AC1309))))&gt;90,0,$F$4*$F$5/E1318^2*(SIN(RADIANS(G1322))*SIN(RADIANS(E1319))+COS(RADIANS(G1322))*COS(RADIANS(E1319))*COS(RADIANS(AC1309))))</f>
        <v>#DIV/0!</v>
      </c>
      <c r="AD1322" s="3" t="e">
        <f>IF(DEGREES(ACOS(SIN(RADIANS(G1322))*SIN(RADIANS(E1319))+COS(RADIANS(G1322))*COS(RADIANS(E1319))*COS(RADIANS(AD1309))))&gt;90,0,$F$4*$F$5/E1318^2*(SIN(RADIANS(G1322))*SIN(RADIANS(E1319))+COS(RADIANS(G1322))*COS(RADIANS(E1319))*COS(RADIANS(AD1309))))</f>
        <v>#DIV/0!</v>
      </c>
      <c r="AE1322" s="3" t="e">
        <f>IF(DEGREES(ACOS(SIN(RADIANS(G1322))*SIN(RADIANS(E1319))+COS(RADIANS(G1322))*COS(RADIANS(E1319))*COS(RADIANS(AE1309))))&gt;90,0,$F$4*$F$5/E1318^2*(SIN(RADIANS(G1322))*SIN(RADIANS(E1319))+COS(RADIANS(G1322))*COS(RADIANS(E1319))*COS(RADIANS(AE1309))))</f>
        <v>#DIV/0!</v>
      </c>
      <c r="AF1322" s="3" t="e">
        <f>IF(DEGREES(ACOS(SIN(RADIANS(G1322))*SIN(RADIANS(E1319))+COS(RADIANS(G1322))*COS(RADIANS(E1319))*COS(RADIANS(AF1309))))&gt;90,0,$F$4*$F$5/E1318^2*(SIN(RADIANS(G1322))*SIN(RADIANS(E1319))+COS(RADIANS(G1322))*COS(RADIANS(E1319))*COS(RADIANS(AF1309))))</f>
        <v>#DIV/0!</v>
      </c>
      <c r="AG1322" s="3" t="e">
        <f>IF(DEGREES(ACOS(SIN(RADIANS(G1322))*SIN(RADIANS(E1319))+COS(RADIANS(G1322))*COS(RADIANS(E1319))*COS(RADIANS(AG1309))))&gt;90,0,$F$4*$F$5/E1318^2*(SIN(RADIANS(G1322))*SIN(RADIANS(E1319))+COS(RADIANS(G1322))*COS(RADIANS(E1319))*COS(RADIANS(AG1309))))</f>
        <v>#DIV/0!</v>
      </c>
      <c r="AH1322" s="3" t="e">
        <f>IF(DEGREES(ACOS(SIN(RADIANS(G1322))*SIN(RADIANS(E1319))+COS(RADIANS(G1322))*COS(RADIANS(E1319))*COS(RADIANS(AH1309))))&gt;90,0,$F$4*$F$5/E1318^2*(SIN(RADIANS(G1322))*SIN(RADIANS(E1319))+COS(RADIANS(G1322))*COS(RADIANS(E1319))*COS(RADIANS(AH1309))))</f>
        <v>#DIV/0!</v>
      </c>
      <c r="AI1322" s="3" t="e">
        <f>IF(DEGREES(ACOS(SIN(RADIANS(G1322))*SIN(RADIANS(E1319))+COS(RADIANS(G1322))*COS(RADIANS(E1319))*COS(RADIANS(AI1309))))&gt;90,0,$F$4*$F$5/E1318^2*(SIN(RADIANS(G1322))*SIN(RADIANS(E1319))+COS(RADIANS(G1322))*COS(RADIANS(E1319))*COS(RADIANS(AI1309))))</f>
        <v>#DIV/0!</v>
      </c>
      <c r="AJ1322" s="3" t="e">
        <f>IF(DEGREES(ACOS(SIN(RADIANS(G1322))*SIN(RADIANS(E1319))+COS(RADIANS(G1322))*COS(RADIANS(E1319))*COS(RADIANS(AJ1309))))&gt;90,0,$F$4*$F$5/E1318^2*(SIN(RADIANS(G1322))*SIN(RADIANS(E1319))+COS(RADIANS(G1322))*COS(RADIANS(E1319))*COS(RADIANS(AJ1309))))</f>
        <v>#DIV/0!</v>
      </c>
      <c r="AK1322" s="3">
        <f>IF(DEGREES(ACOS(SIN(RADIANS(G1322))*SIN(RADIANS(E1319))+COS(RADIANS(G1322))*COS(RADIANS(E1319))*COS(RADIANS(AK1309))))&gt;90,0,$F$4*$F$5/E1318^2*(SIN(RADIANS(G1322))*SIN(RADIANS(E1319))+COS(RADIANS(G1322))*COS(RADIANS(E1319))*COS(RADIANS(AK1309))))</f>
        <v>0</v>
      </c>
      <c r="AL1322" s="3">
        <f>IF(DEGREES(ACOS(SIN(RADIANS(G1322))*SIN(RADIANS(E1319))+COS(RADIANS(G1322))*COS(RADIANS(E1319))*COS(RADIANS(AL1309))))&gt;90,0,$F$4*$F$5/E1318^2*(SIN(RADIANS(G1322))*SIN(RADIANS(E1319))+COS(RADIANS(G1322))*COS(RADIANS(E1319))*COS(RADIANS(AL1309))))</f>
        <v>0</v>
      </c>
      <c r="AM1322" s="3">
        <f>IF(DEGREES(ACOS(SIN(RADIANS(G1322))*SIN(RADIANS(E1319))+COS(RADIANS(G1322))*COS(RADIANS(E1319))*COS(RADIANS(AM1309))))&gt;90,0,$F$4*$F$5/E1318^2*(SIN(RADIANS(G1322))*SIN(RADIANS(E1319))+COS(RADIANS(G1322))*COS(RADIANS(E1319))*COS(RADIANS(AM1309))))</f>
        <v>0</v>
      </c>
      <c r="AN1322" s="3">
        <f>IF(DEGREES(ACOS(SIN(RADIANS(G1322))*SIN(RADIANS(E1319))+COS(RADIANS(G1322))*COS(RADIANS(E1319))*COS(RADIANS(AN1309))))&gt;90,0,$F$4*$F$5/E1318^2*(SIN(RADIANS(G1322))*SIN(RADIANS(E1319))+COS(RADIANS(G1322))*COS(RADIANS(E1319))*COS(RADIANS(AN1309))))</f>
        <v>0</v>
      </c>
      <c r="AO1322" s="3">
        <f>IF(DEGREES(ACOS(SIN(RADIANS(G1322))*SIN(RADIANS(E1319))+COS(RADIANS(G1322))*COS(RADIANS(E1319))*COS(RADIANS(AO1309))))&gt;90,0,$F$4*$F$5/E1318^2*(SIN(RADIANS(G1322))*SIN(RADIANS(E1319))+COS(RADIANS(G1322))*COS(RADIANS(E1319))*COS(RADIANS(AO1309))))</f>
        <v>0</v>
      </c>
      <c r="AP1322" s="3">
        <f>IF(DEGREES(ACOS(SIN(RADIANS(G1322))*SIN(RADIANS(E1319))+COS(RADIANS(G1322))*COS(RADIANS(E1319))*COS(RADIANS(AP1309))))&gt;90,0,$F$4*$F$5/E1318^2*(SIN(RADIANS(G1322))*SIN(RADIANS(E1319))+COS(RADIANS(G1322))*COS(RADIANS(E1319))*COS(RADIANS(AP1309))))</f>
        <v>0</v>
      </c>
      <c r="AQ1322" s="3">
        <f>IF(DEGREES(ACOS(SIN(RADIANS(G1322))*SIN(RADIANS(E1319))+COS(RADIANS(G1322))*COS(RADIANS(E1319))*COS(RADIANS(AQ1309))))&gt;90,0,$F$4*$F$5/E1318^2*(SIN(RADIANS(G1322))*SIN(RADIANS(E1319))+COS(RADIANS(G1322))*COS(RADIANS(E1319))*COS(RADIANS(AQ1309))))</f>
        <v>0</v>
      </c>
      <c r="AR1322" s="3">
        <f>IF(DEGREES(ACOS(SIN(RADIANS(G1322))*SIN(RADIANS(E1319))+COS(RADIANS(G1322))*COS(RADIANS(E1319))*COS(RADIANS(AR1309))))&gt;90,0,$F$4*$F$5/E1318^2*(SIN(RADIANS(G1322))*SIN(RADIANS(E1319))+COS(RADIANS(G1322))*COS(RADIANS(E1319))*COS(RADIANS(AR1309))))</f>
        <v>0</v>
      </c>
    </row>
    <row r="1323" spans="2:44" ht="15.75" customHeight="1" x14ac:dyDescent="0.2">
      <c r="G1323" s="3">
        <v>-30</v>
      </c>
      <c r="I1323" s="3">
        <f>IF(DEGREES(ACOS(SIN(RADIANS(G1323))*SIN(RADIANS(E1319))+COS(RADIANS(G1323))*COS(RADIANS(E1319))*COS(RADIANS(I1309))))&gt;90,0,$F$4*$F$5/E1318^2*(SIN(RADIANS(G1323))*SIN(RADIANS(E1319))+COS(RADIANS(G1323))*COS(RADIANS(E1319))*COS(RADIANS(I1309))))</f>
        <v>0</v>
      </c>
      <c r="J1323" s="3">
        <f>IF(DEGREES(ACOS(SIN(RADIANS(G1323))*SIN(RADIANS(E1319))+COS(RADIANS(G1323))*COS(RADIANS(E1319))*COS(RADIANS(J1309))))&gt;90,0,$F$4*$F$5/E1318^2*(SIN(RADIANS(G1323))*SIN(RADIANS(E1319))+COS(RADIANS(G1323))*COS(RADIANS(E1319))*COS(RADIANS(J1309))))</f>
        <v>0</v>
      </c>
      <c r="K1323" s="3">
        <f>IF(DEGREES(ACOS(SIN(RADIANS(G1323))*SIN(RADIANS(E1319))+COS(RADIANS(G1323))*COS(RADIANS(E1319))*COS(RADIANS(K1309))))&gt;90,0,$F$4*$F$5/E1318^2*(SIN(RADIANS(G1323))*SIN(RADIANS(E1319))+COS(RADIANS(G1323))*COS(RADIANS(E1319))*COS(RADIANS(K1309))))</f>
        <v>0</v>
      </c>
      <c r="L1323" s="3">
        <f>IF(DEGREES(ACOS(SIN(RADIANS(G1323))*SIN(RADIANS(E1319))+COS(RADIANS(G1323))*COS(RADIANS(E1319))*COS(RADIANS(L1309))))&gt;90,0,$F$4*$F$5/E1318^2*(SIN(RADIANS(G1323))*SIN(RADIANS(E1319))+COS(RADIANS(G1323))*COS(RADIANS(E1319))*COS(RADIANS(L1309))))</f>
        <v>0</v>
      </c>
      <c r="M1323" s="3">
        <f>IF(DEGREES(ACOS(SIN(RADIANS(G1323))*SIN(RADIANS(E1319))+COS(RADIANS(G1323))*COS(RADIANS(E1319))*COS(RADIANS(M1309))))&gt;90,0,$F$4*$F$5/E1318^2*(SIN(RADIANS(G1323))*SIN(RADIANS(E1319))+COS(RADIANS(G1323))*COS(RADIANS(E1319))*COS(RADIANS(M1309))))</f>
        <v>0</v>
      </c>
      <c r="N1323" s="3">
        <f>IF(DEGREES(ACOS(SIN(RADIANS(G1323))*SIN(RADIANS(E1319))+COS(RADIANS(G1323))*COS(RADIANS(E1319))*COS(RADIANS(N1309))))&gt;90,0,$F$4*$F$5/E1318^2*(SIN(RADIANS(G1323))*SIN(RADIANS(E1319))+COS(RADIANS(G1323))*COS(RADIANS(E1319))*COS(RADIANS(N1309))))</f>
        <v>0</v>
      </c>
      <c r="O1323" s="3">
        <f>IF(DEGREES(ACOS(SIN(RADIANS(G1323))*SIN(RADIANS(E1319))+COS(RADIANS(G1323))*COS(RADIANS(E1319))*COS(RADIANS(O1309))))&gt;90,0,$F$4*$F$5/E1318^2*(SIN(RADIANS(G1323))*SIN(RADIANS(E1319))+COS(RADIANS(G1323))*COS(RADIANS(E1319))*COS(RADIANS(O1309))))</f>
        <v>0</v>
      </c>
      <c r="P1323" s="3">
        <f>IF(DEGREES(ACOS(SIN(RADIANS(G1323))*SIN(RADIANS(E1319))+COS(RADIANS(G1323))*COS(RADIANS(E1319))*COS(RADIANS(P1309))))&gt;90,0,$F$4*$F$5/E1318^2*(SIN(RADIANS(G1323))*SIN(RADIANS(E1319))+COS(RADIANS(G1323))*COS(RADIANS(E1319))*COS(RADIANS(P1309))))</f>
        <v>0</v>
      </c>
      <c r="Q1323" s="3">
        <f>IF(DEGREES(ACOS(SIN(RADIANS(G1323))*SIN(RADIANS(E1319))+COS(RADIANS(G1323))*COS(RADIANS(E1319))*COS(RADIANS(Q1309))))&gt;90,0,$F$4*$F$5/E1318^2*(SIN(RADIANS(G1323))*SIN(RADIANS(E1319))+COS(RADIANS(G1323))*COS(RADIANS(E1319))*COS(RADIANS(Q1309))))</f>
        <v>0</v>
      </c>
      <c r="R1323" s="3" t="e">
        <f>IF(DEGREES(ACOS(SIN(RADIANS(G1323))*SIN(RADIANS(E1319))+COS(RADIANS(G1323))*COS(RADIANS(E1319))*COS(RADIANS(R1309))))&gt;90,0,$F$4*$F$5/E1318^2*(SIN(RADIANS(G1323))*SIN(RADIANS(E1319))+COS(RADIANS(G1323))*COS(RADIANS(E1319))*COS(RADIANS(R1309))))</f>
        <v>#DIV/0!</v>
      </c>
      <c r="S1323" s="3" t="e">
        <f>IF(DEGREES(ACOS(SIN(RADIANS(G1323))*SIN(RADIANS(E1319))+COS(RADIANS(G1323))*COS(RADIANS(E1319))*COS(RADIANS(S1309))))&gt;90,0,$F$4*$F$5/E1318^2*(SIN(RADIANS(G1323))*SIN(RADIANS(E1319))+COS(RADIANS(G1323))*COS(RADIANS(E1319))*COS(RADIANS(S1309))))</f>
        <v>#DIV/0!</v>
      </c>
      <c r="T1323" s="3" t="e">
        <f>IF(DEGREES(ACOS(SIN(RADIANS(G1323))*SIN(RADIANS(E1319))+COS(RADIANS(G1323))*COS(RADIANS(E1319))*COS(RADIANS(T1309))))&gt;90,0,$F$4*$F$5/E1318^2*(SIN(RADIANS(G1323))*SIN(RADIANS(E1319))+COS(RADIANS(G1323))*COS(RADIANS(E1319))*COS(RADIANS(T1309))))</f>
        <v>#DIV/0!</v>
      </c>
      <c r="U1323" s="3" t="e">
        <f>IF(DEGREES(ACOS(SIN(RADIANS(G1323))*SIN(RADIANS(E1319))+COS(RADIANS(G1323))*COS(RADIANS(E1319))*COS(RADIANS(U1309))))&gt;90,0,$F$4*$F$5/E1318^2*(SIN(RADIANS(G1323))*SIN(RADIANS(E1319))+COS(RADIANS(G1323))*COS(RADIANS(E1319))*COS(RADIANS(U1309))))</f>
        <v>#DIV/0!</v>
      </c>
      <c r="V1323" s="3" t="e">
        <f>IF(DEGREES(ACOS(SIN(RADIANS(G1323))*SIN(RADIANS(E1319))+COS(RADIANS(G1323))*COS(RADIANS(E1319))*COS(RADIANS(V1309))))&gt;90,0,$F$4*$F$5/E1318^2*(SIN(RADIANS(G1323))*SIN(RADIANS(E1319))+COS(RADIANS(G1323))*COS(RADIANS(E1319))*COS(RADIANS(V1309))))</f>
        <v>#DIV/0!</v>
      </c>
      <c r="W1323" s="3" t="e">
        <f>IF(DEGREES(ACOS(SIN(RADIANS(G1323))*SIN(RADIANS(E1319))+COS(RADIANS(G1323))*COS(RADIANS(E1319))*COS(RADIANS(W1309))))&gt;90,0,$F$4*$F$5/E1318^2*(SIN(RADIANS(G1323))*SIN(RADIANS(E1319))+COS(RADIANS(G1323))*COS(RADIANS(E1319))*COS(RADIANS(W1309))))</f>
        <v>#DIV/0!</v>
      </c>
      <c r="X1323" s="3" t="e">
        <f>IF(DEGREES(ACOS(SIN(RADIANS(G1323))*SIN(RADIANS(E1319))+COS(RADIANS(G1323))*COS(RADIANS(E1319))*COS(RADIANS(X1309))))&gt;90,0,$F$4*$F$5/E1318^2*(SIN(RADIANS(G1323))*SIN(RADIANS(E1319))+COS(RADIANS(G1323))*COS(RADIANS(E1319))*COS(RADIANS(X1309))))</f>
        <v>#DIV/0!</v>
      </c>
      <c r="Y1323" s="3" t="e">
        <f>IF(DEGREES(ACOS(SIN(RADIANS(G1323))*SIN(RADIANS(E1319))+COS(RADIANS(G1323))*COS(RADIANS(E1319))*COS(RADIANS(Y1309))))&gt;90,0,$F$4*$F$5/E1318^2*(SIN(RADIANS(G1323))*SIN(RADIANS(E1319))+COS(RADIANS(G1323))*COS(RADIANS(E1319))*COS(RADIANS(Y1309))))</f>
        <v>#DIV/0!</v>
      </c>
      <c r="Z1323" s="3" t="e">
        <f>IF(DEGREES(ACOS(SIN(RADIANS(G1323))*SIN(RADIANS(E1319))+COS(RADIANS(G1323))*COS(RADIANS(E1319))*COS(RADIANS(Z1309))))&gt;90,0,$F$4*$F$5/E1318^2*(SIN(RADIANS(G1323))*SIN(RADIANS(E1319))+COS(RADIANS(G1323))*COS(RADIANS(E1319))*COS(RADIANS(Z1309))))</f>
        <v>#DIV/0!</v>
      </c>
      <c r="AA1323" s="3" t="e">
        <f>IF(DEGREES(ACOS(SIN(RADIANS(G1323))*SIN(RADIANS(E1319))+COS(RADIANS(G1323))*COS(RADIANS(E1319))*COS(RADIANS(AA1309))))&gt;90,0,$F$4*$F$5/E1318^2*(SIN(RADIANS(G1323))*SIN(RADIANS(E1319))+COS(RADIANS(G1323))*COS(RADIANS(E1319))*COS(RADIANS(AA1309))))</f>
        <v>#DIV/0!</v>
      </c>
      <c r="AB1323" s="3" t="e">
        <f>IF(DEGREES(ACOS(SIN(RADIANS(G1323))*SIN(RADIANS(E1319))+COS(RADIANS(G1323))*COS(RADIANS(E1319))*COS(RADIANS(AB1309))))&gt;90,0,$F$4*$F$5/E1318^2*(SIN(RADIANS(G1323))*SIN(RADIANS(E1319))+COS(RADIANS(G1323))*COS(RADIANS(E1319))*COS(RADIANS(AB1309))))</f>
        <v>#DIV/0!</v>
      </c>
      <c r="AC1323" s="3" t="e">
        <f>IF(DEGREES(ACOS(SIN(RADIANS(G1323))*SIN(RADIANS(E1319))+COS(RADIANS(G1323))*COS(RADIANS(E1319))*COS(RADIANS(AC1309))))&gt;90,0,$F$4*$F$5/E1318^2*(SIN(RADIANS(G1323))*SIN(RADIANS(E1319))+COS(RADIANS(G1323))*COS(RADIANS(E1319))*COS(RADIANS(AC1309))))</f>
        <v>#DIV/0!</v>
      </c>
      <c r="AD1323" s="3" t="e">
        <f>IF(DEGREES(ACOS(SIN(RADIANS(G1323))*SIN(RADIANS(E1319))+COS(RADIANS(G1323))*COS(RADIANS(E1319))*COS(RADIANS(AD1309))))&gt;90,0,$F$4*$F$5/E1318^2*(SIN(RADIANS(G1323))*SIN(RADIANS(E1319))+COS(RADIANS(G1323))*COS(RADIANS(E1319))*COS(RADIANS(AD1309))))</f>
        <v>#DIV/0!</v>
      </c>
      <c r="AE1323" s="3" t="e">
        <f>IF(DEGREES(ACOS(SIN(RADIANS(G1323))*SIN(RADIANS(E1319))+COS(RADIANS(G1323))*COS(RADIANS(E1319))*COS(RADIANS(AE1309))))&gt;90,0,$F$4*$F$5/E1318^2*(SIN(RADIANS(G1323))*SIN(RADIANS(E1319))+COS(RADIANS(G1323))*COS(RADIANS(E1319))*COS(RADIANS(AE1309))))</f>
        <v>#DIV/0!</v>
      </c>
      <c r="AF1323" s="3" t="e">
        <f>IF(DEGREES(ACOS(SIN(RADIANS(G1323))*SIN(RADIANS(E1319))+COS(RADIANS(G1323))*COS(RADIANS(E1319))*COS(RADIANS(AF1309))))&gt;90,0,$F$4*$F$5/E1318^2*(SIN(RADIANS(G1323))*SIN(RADIANS(E1319))+COS(RADIANS(G1323))*COS(RADIANS(E1319))*COS(RADIANS(AF1309))))</f>
        <v>#DIV/0!</v>
      </c>
      <c r="AG1323" s="3" t="e">
        <f>IF(DEGREES(ACOS(SIN(RADIANS(G1323))*SIN(RADIANS(E1319))+COS(RADIANS(G1323))*COS(RADIANS(E1319))*COS(RADIANS(AG1309))))&gt;90,0,$F$4*$F$5/E1318^2*(SIN(RADIANS(G1323))*SIN(RADIANS(E1319))+COS(RADIANS(G1323))*COS(RADIANS(E1319))*COS(RADIANS(AG1309))))</f>
        <v>#DIV/0!</v>
      </c>
      <c r="AH1323" s="3" t="e">
        <f>IF(DEGREES(ACOS(SIN(RADIANS(G1323))*SIN(RADIANS(E1319))+COS(RADIANS(G1323))*COS(RADIANS(E1319))*COS(RADIANS(AH1309))))&gt;90,0,$F$4*$F$5/E1318^2*(SIN(RADIANS(G1323))*SIN(RADIANS(E1319))+COS(RADIANS(G1323))*COS(RADIANS(E1319))*COS(RADIANS(AH1309))))</f>
        <v>#DIV/0!</v>
      </c>
      <c r="AI1323" s="3" t="e">
        <f>IF(DEGREES(ACOS(SIN(RADIANS(G1323))*SIN(RADIANS(E1319))+COS(RADIANS(G1323))*COS(RADIANS(E1319))*COS(RADIANS(AI1309))))&gt;90,0,$F$4*$F$5/E1318^2*(SIN(RADIANS(G1323))*SIN(RADIANS(E1319))+COS(RADIANS(G1323))*COS(RADIANS(E1319))*COS(RADIANS(AI1309))))</f>
        <v>#DIV/0!</v>
      </c>
      <c r="AJ1323" s="3" t="e">
        <f>IF(DEGREES(ACOS(SIN(RADIANS(G1323))*SIN(RADIANS(E1319))+COS(RADIANS(G1323))*COS(RADIANS(E1319))*COS(RADIANS(AJ1309))))&gt;90,0,$F$4*$F$5/E1318^2*(SIN(RADIANS(G1323))*SIN(RADIANS(E1319))+COS(RADIANS(G1323))*COS(RADIANS(E1319))*COS(RADIANS(AJ1309))))</f>
        <v>#DIV/0!</v>
      </c>
      <c r="AK1323" s="3">
        <f>IF(DEGREES(ACOS(SIN(RADIANS(G1323))*SIN(RADIANS(E1319))+COS(RADIANS(G1323))*COS(RADIANS(E1319))*COS(RADIANS(AK1309))))&gt;90,0,$F$4*$F$5/E1318^2*(SIN(RADIANS(G1323))*SIN(RADIANS(E1319))+COS(RADIANS(G1323))*COS(RADIANS(E1319))*COS(RADIANS(AK1309))))</f>
        <v>0</v>
      </c>
      <c r="AL1323" s="3">
        <f>IF(DEGREES(ACOS(SIN(RADIANS(G1323))*SIN(RADIANS(E1319))+COS(RADIANS(G1323))*COS(RADIANS(E1319))*COS(RADIANS(AL1309))))&gt;90,0,$F$4*$F$5/E1318^2*(SIN(RADIANS(G1323))*SIN(RADIANS(E1319))+COS(RADIANS(G1323))*COS(RADIANS(E1319))*COS(RADIANS(AL1309))))</f>
        <v>0</v>
      </c>
      <c r="AM1323" s="3">
        <f>IF(DEGREES(ACOS(SIN(RADIANS(G1323))*SIN(RADIANS(E1319))+COS(RADIANS(G1323))*COS(RADIANS(E1319))*COS(RADIANS(AM1309))))&gt;90,0,$F$4*$F$5/E1318^2*(SIN(RADIANS(G1323))*SIN(RADIANS(E1319))+COS(RADIANS(G1323))*COS(RADIANS(E1319))*COS(RADIANS(AM1309))))</f>
        <v>0</v>
      </c>
      <c r="AN1323" s="3">
        <f>IF(DEGREES(ACOS(SIN(RADIANS(G1323))*SIN(RADIANS(E1319))+COS(RADIANS(G1323))*COS(RADIANS(E1319))*COS(RADIANS(AN1309))))&gt;90,0,$F$4*$F$5/E1318^2*(SIN(RADIANS(G1323))*SIN(RADIANS(E1319))+COS(RADIANS(G1323))*COS(RADIANS(E1319))*COS(RADIANS(AN1309))))</f>
        <v>0</v>
      </c>
      <c r="AO1323" s="3">
        <f>IF(DEGREES(ACOS(SIN(RADIANS(G1323))*SIN(RADIANS(E1319))+COS(RADIANS(G1323))*COS(RADIANS(E1319))*COS(RADIANS(AO1309))))&gt;90,0,$F$4*$F$5/E1318^2*(SIN(RADIANS(G1323))*SIN(RADIANS(E1319))+COS(RADIANS(G1323))*COS(RADIANS(E1319))*COS(RADIANS(AO1309))))</f>
        <v>0</v>
      </c>
      <c r="AP1323" s="3">
        <f>IF(DEGREES(ACOS(SIN(RADIANS(G1323))*SIN(RADIANS(E1319))+COS(RADIANS(G1323))*COS(RADIANS(E1319))*COS(RADIANS(AP1309))))&gt;90,0,$F$4*$F$5/E1318^2*(SIN(RADIANS(G1323))*SIN(RADIANS(E1319))+COS(RADIANS(G1323))*COS(RADIANS(E1319))*COS(RADIANS(AP1309))))</f>
        <v>0</v>
      </c>
      <c r="AQ1323" s="3">
        <f>IF(DEGREES(ACOS(SIN(RADIANS(G1323))*SIN(RADIANS(E1319))+COS(RADIANS(G1323))*COS(RADIANS(E1319))*COS(RADIANS(AQ1309))))&gt;90,0,$F$4*$F$5/E1318^2*(SIN(RADIANS(G1323))*SIN(RADIANS(E1319))+COS(RADIANS(G1323))*COS(RADIANS(E1319))*COS(RADIANS(AQ1309))))</f>
        <v>0</v>
      </c>
      <c r="AR1323" s="3">
        <f>IF(DEGREES(ACOS(SIN(RADIANS(G1323))*SIN(RADIANS(E1319))+COS(RADIANS(G1323))*COS(RADIANS(E1319))*COS(RADIANS(AR1309))))&gt;90,0,$F$4*$F$5/E1318^2*(SIN(RADIANS(G1323))*SIN(RADIANS(E1319))+COS(RADIANS(G1323))*COS(RADIANS(E1319))*COS(RADIANS(AR1309))))</f>
        <v>0</v>
      </c>
    </row>
    <row r="1324" spans="2:44" ht="15.75" customHeight="1" x14ac:dyDescent="0.2">
      <c r="G1324" s="3">
        <v>-40</v>
      </c>
      <c r="I1324" s="3">
        <f>IF(DEGREES(ACOS(SIN(RADIANS(G1324))*SIN(RADIANS(E1319))+COS(RADIANS(G1324))*COS(RADIANS(E1319))*COS(RADIANS(I1309))))&gt;90,0,$F$4*$F$5/E1318^2*(SIN(RADIANS(G1324))*SIN(RADIANS(E1319))+COS(RADIANS(G1324))*COS(RADIANS(E1319))*COS(RADIANS(I1309))))</f>
        <v>0</v>
      </c>
      <c r="J1324" s="3">
        <f>IF(DEGREES(ACOS(SIN(RADIANS(G1324))*SIN(RADIANS(E1319))+COS(RADIANS(G1324))*COS(RADIANS(E1319))*COS(RADIANS(J1309))))&gt;90,0,$F$4*$F$5/E1318^2*(SIN(RADIANS(G1324))*SIN(RADIANS(E1319))+COS(RADIANS(G1324))*COS(RADIANS(E1319))*COS(RADIANS(J1309))))</f>
        <v>0</v>
      </c>
      <c r="K1324" s="3">
        <f>IF(DEGREES(ACOS(SIN(RADIANS(G1324))*SIN(RADIANS(E1319))+COS(RADIANS(G1324))*COS(RADIANS(E1319))*COS(RADIANS(K1309))))&gt;90,0,$F$4*$F$5/E1318^2*(SIN(RADIANS(G1324))*SIN(RADIANS(E1319))+COS(RADIANS(G1324))*COS(RADIANS(E1319))*COS(RADIANS(K1309))))</f>
        <v>0</v>
      </c>
      <c r="L1324" s="3">
        <f>IF(DEGREES(ACOS(SIN(RADIANS(G1324))*SIN(RADIANS(E1319))+COS(RADIANS(G1324))*COS(RADIANS(E1319))*COS(RADIANS(L1309))))&gt;90,0,$F$4*$F$5/E1318^2*(SIN(RADIANS(G1324))*SIN(RADIANS(E1319))+COS(RADIANS(G1324))*COS(RADIANS(E1319))*COS(RADIANS(L1309))))</f>
        <v>0</v>
      </c>
      <c r="M1324" s="3">
        <f>IF(DEGREES(ACOS(SIN(RADIANS(G1324))*SIN(RADIANS(E1319))+COS(RADIANS(G1324))*COS(RADIANS(E1319))*COS(RADIANS(M1309))))&gt;90,0,$F$4*$F$5/E1318^2*(SIN(RADIANS(G1324))*SIN(RADIANS(E1319))+COS(RADIANS(G1324))*COS(RADIANS(E1319))*COS(RADIANS(M1309))))</f>
        <v>0</v>
      </c>
      <c r="N1324" s="3">
        <f>IF(DEGREES(ACOS(SIN(RADIANS(G1324))*SIN(RADIANS(E1319))+COS(RADIANS(G1324))*COS(RADIANS(E1319))*COS(RADIANS(N1309))))&gt;90,0,$F$4*$F$5/E1318^2*(SIN(RADIANS(G1324))*SIN(RADIANS(E1319))+COS(RADIANS(G1324))*COS(RADIANS(E1319))*COS(RADIANS(N1309))))</f>
        <v>0</v>
      </c>
      <c r="O1324" s="3">
        <f>IF(DEGREES(ACOS(SIN(RADIANS(G1324))*SIN(RADIANS(E1319))+COS(RADIANS(G1324))*COS(RADIANS(E1319))*COS(RADIANS(O1309))))&gt;90,0,$F$4*$F$5/E1318^2*(SIN(RADIANS(G1324))*SIN(RADIANS(E1319))+COS(RADIANS(G1324))*COS(RADIANS(E1319))*COS(RADIANS(O1309))))</f>
        <v>0</v>
      </c>
      <c r="P1324" s="3">
        <f>IF(DEGREES(ACOS(SIN(RADIANS(G1324))*SIN(RADIANS(E1319))+COS(RADIANS(G1324))*COS(RADIANS(E1319))*COS(RADIANS(P1309))))&gt;90,0,$F$4*$F$5/E1318^2*(SIN(RADIANS(G1324))*SIN(RADIANS(E1319))+COS(RADIANS(G1324))*COS(RADIANS(E1319))*COS(RADIANS(P1309))))</f>
        <v>0</v>
      </c>
      <c r="Q1324" s="3">
        <f>IF(DEGREES(ACOS(SIN(RADIANS(G1324))*SIN(RADIANS(E1319))+COS(RADIANS(G1324))*COS(RADIANS(E1319))*COS(RADIANS(Q1309))))&gt;90,0,$F$4*$F$5/E1318^2*(SIN(RADIANS(G1324))*SIN(RADIANS(E1319))+COS(RADIANS(G1324))*COS(RADIANS(E1319))*COS(RADIANS(Q1309))))</f>
        <v>0</v>
      </c>
      <c r="R1324" s="3" t="e">
        <f>IF(DEGREES(ACOS(SIN(RADIANS(G1324))*SIN(RADIANS(E1319))+COS(RADIANS(G1324))*COS(RADIANS(E1319))*COS(RADIANS(R1309))))&gt;90,0,$F$4*$F$5/E1318^2*(SIN(RADIANS(G1324))*SIN(RADIANS(E1319))+COS(RADIANS(G1324))*COS(RADIANS(E1319))*COS(RADIANS(R1309))))</f>
        <v>#DIV/0!</v>
      </c>
      <c r="S1324" s="3" t="e">
        <f>IF(DEGREES(ACOS(SIN(RADIANS(G1324))*SIN(RADIANS(E1319))+COS(RADIANS(G1324))*COS(RADIANS(E1319))*COS(RADIANS(S1309))))&gt;90,0,$F$4*$F$5/E1318^2*(SIN(RADIANS(G1324))*SIN(RADIANS(E1319))+COS(RADIANS(G1324))*COS(RADIANS(E1319))*COS(RADIANS(S1309))))</f>
        <v>#DIV/0!</v>
      </c>
      <c r="T1324" s="3" t="e">
        <f>IF(DEGREES(ACOS(SIN(RADIANS(G1324))*SIN(RADIANS(E1319))+COS(RADIANS(G1324))*COS(RADIANS(E1319))*COS(RADIANS(T1309))))&gt;90,0,$F$4*$F$5/E1318^2*(SIN(RADIANS(G1324))*SIN(RADIANS(E1319))+COS(RADIANS(G1324))*COS(RADIANS(E1319))*COS(RADIANS(T1309))))</f>
        <v>#DIV/0!</v>
      </c>
      <c r="U1324" s="3" t="e">
        <f>IF(DEGREES(ACOS(SIN(RADIANS(G1324))*SIN(RADIANS(E1319))+COS(RADIANS(G1324))*COS(RADIANS(E1319))*COS(RADIANS(U1309))))&gt;90,0,$F$4*$F$5/E1318^2*(SIN(RADIANS(G1324))*SIN(RADIANS(E1319))+COS(RADIANS(G1324))*COS(RADIANS(E1319))*COS(RADIANS(U1309))))</f>
        <v>#DIV/0!</v>
      </c>
      <c r="V1324" s="3" t="e">
        <f>IF(DEGREES(ACOS(SIN(RADIANS(G1324))*SIN(RADIANS(E1319))+COS(RADIANS(G1324))*COS(RADIANS(E1319))*COS(RADIANS(V1309))))&gt;90,0,$F$4*$F$5/E1318^2*(SIN(RADIANS(G1324))*SIN(RADIANS(E1319))+COS(RADIANS(G1324))*COS(RADIANS(E1319))*COS(RADIANS(V1309))))</f>
        <v>#DIV/0!</v>
      </c>
      <c r="W1324" s="3" t="e">
        <f>IF(DEGREES(ACOS(SIN(RADIANS(G1324))*SIN(RADIANS(E1319))+COS(RADIANS(G1324))*COS(RADIANS(E1319))*COS(RADIANS(W1309))))&gt;90,0,$F$4*$F$5/E1318^2*(SIN(RADIANS(G1324))*SIN(RADIANS(E1319))+COS(RADIANS(G1324))*COS(RADIANS(E1319))*COS(RADIANS(W1309))))</f>
        <v>#DIV/0!</v>
      </c>
      <c r="X1324" s="3" t="e">
        <f>IF(DEGREES(ACOS(SIN(RADIANS(G1324))*SIN(RADIANS(E1319))+COS(RADIANS(G1324))*COS(RADIANS(E1319))*COS(RADIANS(X1309))))&gt;90,0,$F$4*$F$5/E1318^2*(SIN(RADIANS(G1324))*SIN(RADIANS(E1319))+COS(RADIANS(G1324))*COS(RADIANS(E1319))*COS(RADIANS(X1309))))</f>
        <v>#DIV/0!</v>
      </c>
      <c r="Y1324" s="3" t="e">
        <f>IF(DEGREES(ACOS(SIN(RADIANS(G1324))*SIN(RADIANS(E1319))+COS(RADIANS(G1324))*COS(RADIANS(E1319))*COS(RADIANS(Y1309))))&gt;90,0,$F$4*$F$5/E1318^2*(SIN(RADIANS(G1324))*SIN(RADIANS(E1319))+COS(RADIANS(G1324))*COS(RADIANS(E1319))*COS(RADIANS(Y1309))))</f>
        <v>#DIV/0!</v>
      </c>
      <c r="Z1324" s="3" t="e">
        <f>IF(DEGREES(ACOS(SIN(RADIANS(G1324))*SIN(RADIANS(E1319))+COS(RADIANS(G1324))*COS(RADIANS(E1319))*COS(RADIANS(Z1309))))&gt;90,0,$F$4*$F$5/E1318^2*(SIN(RADIANS(G1324))*SIN(RADIANS(E1319))+COS(RADIANS(G1324))*COS(RADIANS(E1319))*COS(RADIANS(Z1309))))</f>
        <v>#DIV/0!</v>
      </c>
      <c r="AA1324" s="3" t="e">
        <f>IF(DEGREES(ACOS(SIN(RADIANS(G1324))*SIN(RADIANS(E1319))+COS(RADIANS(G1324))*COS(RADIANS(E1319))*COS(RADIANS(AA1309))))&gt;90,0,$F$4*$F$5/E1318^2*(SIN(RADIANS(G1324))*SIN(RADIANS(E1319))+COS(RADIANS(G1324))*COS(RADIANS(E1319))*COS(RADIANS(AA1309))))</f>
        <v>#DIV/0!</v>
      </c>
      <c r="AB1324" s="3" t="e">
        <f>IF(DEGREES(ACOS(SIN(RADIANS(G1324))*SIN(RADIANS(E1319))+COS(RADIANS(G1324))*COS(RADIANS(E1319))*COS(RADIANS(AB1309))))&gt;90,0,$F$4*$F$5/E1318^2*(SIN(RADIANS(G1324))*SIN(RADIANS(E1319))+COS(RADIANS(G1324))*COS(RADIANS(E1319))*COS(RADIANS(AB1309))))</f>
        <v>#DIV/0!</v>
      </c>
      <c r="AC1324" s="3" t="e">
        <f>IF(DEGREES(ACOS(SIN(RADIANS(G1324))*SIN(RADIANS(E1319))+COS(RADIANS(G1324))*COS(RADIANS(E1319))*COS(RADIANS(AC1309))))&gt;90,0,$F$4*$F$5/E1318^2*(SIN(RADIANS(G1324))*SIN(RADIANS(E1319))+COS(RADIANS(G1324))*COS(RADIANS(E1319))*COS(RADIANS(AC1309))))</f>
        <v>#DIV/0!</v>
      </c>
      <c r="AD1324" s="3" t="e">
        <f>IF(DEGREES(ACOS(SIN(RADIANS(G1324))*SIN(RADIANS(E1319))+COS(RADIANS(G1324))*COS(RADIANS(E1319))*COS(RADIANS(AD1309))))&gt;90,0,$F$4*$F$5/E1318^2*(SIN(RADIANS(G1324))*SIN(RADIANS(E1319))+COS(RADIANS(G1324))*COS(RADIANS(E1319))*COS(RADIANS(AD1309))))</f>
        <v>#DIV/0!</v>
      </c>
      <c r="AE1324" s="3" t="e">
        <f>IF(DEGREES(ACOS(SIN(RADIANS(G1324))*SIN(RADIANS(E1319))+COS(RADIANS(G1324))*COS(RADIANS(E1319))*COS(RADIANS(AE1309))))&gt;90,0,$F$4*$F$5/E1318^2*(SIN(RADIANS(G1324))*SIN(RADIANS(E1319))+COS(RADIANS(G1324))*COS(RADIANS(E1319))*COS(RADIANS(AE1309))))</f>
        <v>#DIV/0!</v>
      </c>
      <c r="AF1324" s="3" t="e">
        <f>IF(DEGREES(ACOS(SIN(RADIANS(G1324))*SIN(RADIANS(E1319))+COS(RADIANS(G1324))*COS(RADIANS(E1319))*COS(RADIANS(AF1309))))&gt;90,0,$F$4*$F$5/E1318^2*(SIN(RADIANS(G1324))*SIN(RADIANS(E1319))+COS(RADIANS(G1324))*COS(RADIANS(E1319))*COS(RADIANS(AF1309))))</f>
        <v>#DIV/0!</v>
      </c>
      <c r="AG1324" s="3" t="e">
        <f>IF(DEGREES(ACOS(SIN(RADIANS(G1324))*SIN(RADIANS(E1319))+COS(RADIANS(G1324))*COS(RADIANS(E1319))*COS(RADIANS(AG1309))))&gt;90,0,$F$4*$F$5/E1318^2*(SIN(RADIANS(G1324))*SIN(RADIANS(E1319))+COS(RADIANS(G1324))*COS(RADIANS(E1319))*COS(RADIANS(AG1309))))</f>
        <v>#DIV/0!</v>
      </c>
      <c r="AH1324" s="3" t="e">
        <f>IF(DEGREES(ACOS(SIN(RADIANS(G1324))*SIN(RADIANS(E1319))+COS(RADIANS(G1324))*COS(RADIANS(E1319))*COS(RADIANS(AH1309))))&gt;90,0,$F$4*$F$5/E1318^2*(SIN(RADIANS(G1324))*SIN(RADIANS(E1319))+COS(RADIANS(G1324))*COS(RADIANS(E1319))*COS(RADIANS(AH1309))))</f>
        <v>#DIV/0!</v>
      </c>
      <c r="AI1324" s="3" t="e">
        <f>IF(DEGREES(ACOS(SIN(RADIANS(G1324))*SIN(RADIANS(E1319))+COS(RADIANS(G1324))*COS(RADIANS(E1319))*COS(RADIANS(AI1309))))&gt;90,0,$F$4*$F$5/E1318^2*(SIN(RADIANS(G1324))*SIN(RADIANS(E1319))+COS(RADIANS(G1324))*COS(RADIANS(E1319))*COS(RADIANS(AI1309))))</f>
        <v>#DIV/0!</v>
      </c>
      <c r="AJ1324" s="3" t="e">
        <f>IF(DEGREES(ACOS(SIN(RADIANS(G1324))*SIN(RADIANS(E1319))+COS(RADIANS(G1324))*COS(RADIANS(E1319))*COS(RADIANS(AJ1309))))&gt;90,0,$F$4*$F$5/E1318^2*(SIN(RADIANS(G1324))*SIN(RADIANS(E1319))+COS(RADIANS(G1324))*COS(RADIANS(E1319))*COS(RADIANS(AJ1309))))</f>
        <v>#DIV/0!</v>
      </c>
      <c r="AK1324" s="3">
        <f>IF(DEGREES(ACOS(SIN(RADIANS(G1324))*SIN(RADIANS(E1319))+COS(RADIANS(G1324))*COS(RADIANS(E1319))*COS(RADIANS(AK1309))))&gt;90,0,$F$4*$F$5/E1318^2*(SIN(RADIANS(G1324))*SIN(RADIANS(E1319))+COS(RADIANS(G1324))*COS(RADIANS(E1319))*COS(RADIANS(AK1309))))</f>
        <v>0</v>
      </c>
      <c r="AL1324" s="3">
        <f>IF(DEGREES(ACOS(SIN(RADIANS(G1324))*SIN(RADIANS(E1319))+COS(RADIANS(G1324))*COS(RADIANS(E1319))*COS(RADIANS(AL1309))))&gt;90,0,$F$4*$F$5/E1318^2*(SIN(RADIANS(G1324))*SIN(RADIANS(E1319))+COS(RADIANS(G1324))*COS(RADIANS(E1319))*COS(RADIANS(AL1309))))</f>
        <v>0</v>
      </c>
      <c r="AM1324" s="3">
        <f>IF(DEGREES(ACOS(SIN(RADIANS(G1324))*SIN(RADIANS(E1319))+COS(RADIANS(G1324))*COS(RADIANS(E1319))*COS(RADIANS(AM1309))))&gt;90,0,$F$4*$F$5/E1318^2*(SIN(RADIANS(G1324))*SIN(RADIANS(E1319))+COS(RADIANS(G1324))*COS(RADIANS(E1319))*COS(RADIANS(AM1309))))</f>
        <v>0</v>
      </c>
      <c r="AN1324" s="3">
        <f>IF(DEGREES(ACOS(SIN(RADIANS(G1324))*SIN(RADIANS(E1319))+COS(RADIANS(G1324))*COS(RADIANS(E1319))*COS(RADIANS(AN1309))))&gt;90,0,$F$4*$F$5/E1318^2*(SIN(RADIANS(G1324))*SIN(RADIANS(E1319))+COS(RADIANS(G1324))*COS(RADIANS(E1319))*COS(RADIANS(AN1309))))</f>
        <v>0</v>
      </c>
      <c r="AO1324" s="3">
        <f>IF(DEGREES(ACOS(SIN(RADIANS(G1324))*SIN(RADIANS(E1319))+COS(RADIANS(G1324))*COS(RADIANS(E1319))*COS(RADIANS(AO1309))))&gt;90,0,$F$4*$F$5/E1318^2*(SIN(RADIANS(G1324))*SIN(RADIANS(E1319))+COS(RADIANS(G1324))*COS(RADIANS(E1319))*COS(RADIANS(AO1309))))</f>
        <v>0</v>
      </c>
      <c r="AP1324" s="3">
        <f>IF(DEGREES(ACOS(SIN(RADIANS(G1324))*SIN(RADIANS(E1319))+COS(RADIANS(G1324))*COS(RADIANS(E1319))*COS(RADIANS(AP1309))))&gt;90,0,$F$4*$F$5/E1318^2*(SIN(RADIANS(G1324))*SIN(RADIANS(E1319))+COS(RADIANS(G1324))*COS(RADIANS(E1319))*COS(RADIANS(AP1309))))</f>
        <v>0</v>
      </c>
      <c r="AQ1324" s="3">
        <f>IF(DEGREES(ACOS(SIN(RADIANS(G1324))*SIN(RADIANS(E1319))+COS(RADIANS(G1324))*COS(RADIANS(E1319))*COS(RADIANS(AQ1309))))&gt;90,0,$F$4*$F$5/E1318^2*(SIN(RADIANS(G1324))*SIN(RADIANS(E1319))+COS(RADIANS(G1324))*COS(RADIANS(E1319))*COS(RADIANS(AQ1309))))</f>
        <v>0</v>
      </c>
      <c r="AR1324" s="3">
        <f>IF(DEGREES(ACOS(SIN(RADIANS(G1324))*SIN(RADIANS(E1319))+COS(RADIANS(G1324))*COS(RADIANS(E1319))*COS(RADIANS(AR1309))))&gt;90,0,$F$4*$F$5/E1318^2*(SIN(RADIANS(G1324))*SIN(RADIANS(E1319))+COS(RADIANS(G1324))*COS(RADIANS(E1319))*COS(RADIANS(AR1309))))</f>
        <v>0</v>
      </c>
    </row>
    <row r="1325" spans="2:44" ht="15.75" customHeight="1" x14ac:dyDescent="0.2">
      <c r="G1325" s="3">
        <v>-50</v>
      </c>
      <c r="I1325" s="3">
        <f>IF(DEGREES(ACOS(SIN(RADIANS(G1325))*SIN(RADIANS(E1319))+COS(RADIANS(G1325))*COS(RADIANS(E1319))*COS(RADIANS(I1309))))&gt;90,0,$F$4*$F$5/E1318^2*(SIN(RADIANS(G1325))*SIN(RADIANS(E1319))+COS(RADIANS(G1325))*COS(RADIANS(E1319))*COS(RADIANS(I1309))))</f>
        <v>0</v>
      </c>
      <c r="J1325" s="3">
        <f>IF(DEGREES(ACOS(SIN(RADIANS(G1325))*SIN(RADIANS(E1319))+COS(RADIANS(G1325))*COS(RADIANS(E1319))*COS(RADIANS(J1309))))&gt;90,0,$F$4*$F$5/E1318^2*(SIN(RADIANS(G1325))*SIN(RADIANS(E1319))+COS(RADIANS(G1325))*COS(RADIANS(E1319))*COS(RADIANS(J1309))))</f>
        <v>0</v>
      </c>
      <c r="K1325" s="3">
        <f>IF(DEGREES(ACOS(SIN(RADIANS(G1325))*SIN(RADIANS(E1319))+COS(RADIANS(G1325))*COS(RADIANS(E1319))*COS(RADIANS(K1309))))&gt;90,0,$F$4*$F$5/E1318^2*(SIN(RADIANS(G1325))*SIN(RADIANS(E1319))+COS(RADIANS(G1325))*COS(RADIANS(E1319))*COS(RADIANS(K1309))))</f>
        <v>0</v>
      </c>
      <c r="L1325" s="3">
        <f>IF(DEGREES(ACOS(SIN(RADIANS(G1325))*SIN(RADIANS(E1319))+COS(RADIANS(G1325))*COS(RADIANS(E1319))*COS(RADIANS(L1309))))&gt;90,0,$F$4*$F$5/E1318^2*(SIN(RADIANS(G1325))*SIN(RADIANS(E1319))+COS(RADIANS(G1325))*COS(RADIANS(E1319))*COS(RADIANS(L1309))))</f>
        <v>0</v>
      </c>
      <c r="M1325" s="3">
        <f>IF(DEGREES(ACOS(SIN(RADIANS(G1325))*SIN(RADIANS(E1319))+COS(RADIANS(G1325))*COS(RADIANS(E1319))*COS(RADIANS(M1309))))&gt;90,0,$F$4*$F$5/E1318^2*(SIN(RADIANS(G1325))*SIN(RADIANS(E1319))+COS(RADIANS(G1325))*COS(RADIANS(E1319))*COS(RADIANS(M1309))))</f>
        <v>0</v>
      </c>
      <c r="N1325" s="3">
        <f>IF(DEGREES(ACOS(SIN(RADIANS(G1325))*SIN(RADIANS(E1319))+COS(RADIANS(G1325))*COS(RADIANS(E1319))*COS(RADIANS(N1309))))&gt;90,0,$F$4*$F$5/E1318^2*(SIN(RADIANS(G1325))*SIN(RADIANS(E1319))+COS(RADIANS(G1325))*COS(RADIANS(E1319))*COS(RADIANS(N1309))))</f>
        <v>0</v>
      </c>
      <c r="O1325" s="3">
        <f>IF(DEGREES(ACOS(SIN(RADIANS(G1325))*SIN(RADIANS(E1319))+COS(RADIANS(G1325))*COS(RADIANS(E1319))*COS(RADIANS(O1309))))&gt;90,0,$F$4*$F$5/E1318^2*(SIN(RADIANS(G1325))*SIN(RADIANS(E1319))+COS(RADIANS(G1325))*COS(RADIANS(E1319))*COS(RADIANS(O1309))))</f>
        <v>0</v>
      </c>
      <c r="P1325" s="3">
        <f>IF(DEGREES(ACOS(SIN(RADIANS(G1325))*SIN(RADIANS(E1319))+COS(RADIANS(G1325))*COS(RADIANS(E1319))*COS(RADIANS(P1309))))&gt;90,0,$F$4*$F$5/E1318^2*(SIN(RADIANS(G1325))*SIN(RADIANS(E1319))+COS(RADIANS(G1325))*COS(RADIANS(E1319))*COS(RADIANS(P1309))))</f>
        <v>0</v>
      </c>
      <c r="Q1325" s="3">
        <f>IF(DEGREES(ACOS(SIN(RADIANS(G1325))*SIN(RADIANS(E1319))+COS(RADIANS(G1325))*COS(RADIANS(E1319))*COS(RADIANS(Q1309))))&gt;90,0,$F$4*$F$5/E1318^2*(SIN(RADIANS(G1325))*SIN(RADIANS(E1319))+COS(RADIANS(G1325))*COS(RADIANS(E1319))*COS(RADIANS(Q1309))))</f>
        <v>0</v>
      </c>
      <c r="R1325" s="3" t="e">
        <f>IF(DEGREES(ACOS(SIN(RADIANS(G1325))*SIN(RADIANS(E1319))+COS(RADIANS(G1325))*COS(RADIANS(E1319))*COS(RADIANS(R1309))))&gt;90,0,$F$4*$F$5/E1318^2*(SIN(RADIANS(G1325))*SIN(RADIANS(E1319))+COS(RADIANS(G1325))*COS(RADIANS(E1319))*COS(RADIANS(R1309))))</f>
        <v>#DIV/0!</v>
      </c>
      <c r="S1325" s="3" t="e">
        <f>IF(DEGREES(ACOS(SIN(RADIANS(G1325))*SIN(RADIANS(E1319))+COS(RADIANS(G1325))*COS(RADIANS(E1319))*COS(RADIANS(S1309))))&gt;90,0,$F$4*$F$5/E1318^2*(SIN(RADIANS(G1325))*SIN(RADIANS(E1319))+COS(RADIANS(G1325))*COS(RADIANS(E1319))*COS(RADIANS(S1309))))</f>
        <v>#DIV/0!</v>
      </c>
      <c r="T1325" s="3" t="e">
        <f>IF(DEGREES(ACOS(SIN(RADIANS(G1325))*SIN(RADIANS(E1319))+COS(RADIANS(G1325))*COS(RADIANS(E1319))*COS(RADIANS(T1309))))&gt;90,0,$F$4*$F$5/E1318^2*(SIN(RADIANS(G1325))*SIN(RADIANS(E1319))+COS(RADIANS(G1325))*COS(RADIANS(E1319))*COS(RADIANS(T1309))))</f>
        <v>#DIV/0!</v>
      </c>
      <c r="U1325" s="3" t="e">
        <f>IF(DEGREES(ACOS(SIN(RADIANS(G1325))*SIN(RADIANS(E1319))+COS(RADIANS(G1325))*COS(RADIANS(E1319))*COS(RADIANS(U1309))))&gt;90,0,$F$4*$F$5/E1318^2*(SIN(RADIANS(G1325))*SIN(RADIANS(E1319))+COS(RADIANS(G1325))*COS(RADIANS(E1319))*COS(RADIANS(U1309))))</f>
        <v>#DIV/0!</v>
      </c>
      <c r="V1325" s="3" t="e">
        <f>IF(DEGREES(ACOS(SIN(RADIANS(G1325))*SIN(RADIANS(E1319))+COS(RADIANS(G1325))*COS(RADIANS(E1319))*COS(RADIANS(V1309))))&gt;90,0,$F$4*$F$5/E1318^2*(SIN(RADIANS(G1325))*SIN(RADIANS(E1319))+COS(RADIANS(G1325))*COS(RADIANS(E1319))*COS(RADIANS(V1309))))</f>
        <v>#DIV/0!</v>
      </c>
      <c r="W1325" s="3" t="e">
        <f>IF(DEGREES(ACOS(SIN(RADIANS(G1325))*SIN(RADIANS(E1319))+COS(RADIANS(G1325))*COS(RADIANS(E1319))*COS(RADIANS(W1309))))&gt;90,0,$F$4*$F$5/E1318^2*(SIN(RADIANS(G1325))*SIN(RADIANS(E1319))+COS(RADIANS(G1325))*COS(RADIANS(E1319))*COS(RADIANS(W1309))))</f>
        <v>#DIV/0!</v>
      </c>
      <c r="X1325" s="3" t="e">
        <f>IF(DEGREES(ACOS(SIN(RADIANS(G1325))*SIN(RADIANS(E1319))+COS(RADIANS(G1325))*COS(RADIANS(E1319))*COS(RADIANS(X1309))))&gt;90,0,$F$4*$F$5/E1318^2*(SIN(RADIANS(G1325))*SIN(RADIANS(E1319))+COS(RADIANS(G1325))*COS(RADIANS(E1319))*COS(RADIANS(X1309))))</f>
        <v>#DIV/0!</v>
      </c>
      <c r="Y1325" s="3" t="e">
        <f>IF(DEGREES(ACOS(SIN(RADIANS(G1325))*SIN(RADIANS(E1319))+COS(RADIANS(G1325))*COS(RADIANS(E1319))*COS(RADIANS(Y1309))))&gt;90,0,$F$4*$F$5/E1318^2*(SIN(RADIANS(G1325))*SIN(RADIANS(E1319))+COS(RADIANS(G1325))*COS(RADIANS(E1319))*COS(RADIANS(Y1309))))</f>
        <v>#DIV/0!</v>
      </c>
      <c r="Z1325" s="3" t="e">
        <f>IF(DEGREES(ACOS(SIN(RADIANS(G1325))*SIN(RADIANS(E1319))+COS(RADIANS(G1325))*COS(RADIANS(E1319))*COS(RADIANS(Z1309))))&gt;90,0,$F$4*$F$5/E1318^2*(SIN(RADIANS(G1325))*SIN(RADIANS(E1319))+COS(RADIANS(G1325))*COS(RADIANS(E1319))*COS(RADIANS(Z1309))))</f>
        <v>#DIV/0!</v>
      </c>
      <c r="AA1325" s="3" t="e">
        <f>IF(DEGREES(ACOS(SIN(RADIANS(G1325))*SIN(RADIANS(E1319))+COS(RADIANS(G1325))*COS(RADIANS(E1319))*COS(RADIANS(AA1309))))&gt;90,0,$F$4*$F$5/E1318^2*(SIN(RADIANS(G1325))*SIN(RADIANS(E1319))+COS(RADIANS(G1325))*COS(RADIANS(E1319))*COS(RADIANS(AA1309))))</f>
        <v>#DIV/0!</v>
      </c>
      <c r="AB1325" s="3" t="e">
        <f>IF(DEGREES(ACOS(SIN(RADIANS(G1325))*SIN(RADIANS(E1319))+COS(RADIANS(G1325))*COS(RADIANS(E1319))*COS(RADIANS(AB1309))))&gt;90,0,$F$4*$F$5/E1318^2*(SIN(RADIANS(G1325))*SIN(RADIANS(E1319))+COS(RADIANS(G1325))*COS(RADIANS(E1319))*COS(RADIANS(AB1309))))</f>
        <v>#DIV/0!</v>
      </c>
      <c r="AC1325" s="3" t="e">
        <f>IF(DEGREES(ACOS(SIN(RADIANS(G1325))*SIN(RADIANS(E1319))+COS(RADIANS(G1325))*COS(RADIANS(E1319))*COS(RADIANS(AC1309))))&gt;90,0,$F$4*$F$5/E1318^2*(SIN(RADIANS(G1325))*SIN(RADIANS(E1319))+COS(RADIANS(G1325))*COS(RADIANS(E1319))*COS(RADIANS(AC1309))))</f>
        <v>#DIV/0!</v>
      </c>
      <c r="AD1325" s="3" t="e">
        <f>IF(DEGREES(ACOS(SIN(RADIANS(G1325))*SIN(RADIANS(E1319))+COS(RADIANS(G1325))*COS(RADIANS(E1319))*COS(RADIANS(AD1309))))&gt;90,0,$F$4*$F$5/E1318^2*(SIN(RADIANS(G1325))*SIN(RADIANS(E1319))+COS(RADIANS(G1325))*COS(RADIANS(E1319))*COS(RADIANS(AD1309))))</f>
        <v>#DIV/0!</v>
      </c>
      <c r="AE1325" s="3" t="e">
        <f>IF(DEGREES(ACOS(SIN(RADIANS(G1325))*SIN(RADIANS(E1319))+COS(RADIANS(G1325))*COS(RADIANS(E1319))*COS(RADIANS(AE1309))))&gt;90,0,$F$4*$F$5/E1318^2*(SIN(RADIANS(G1325))*SIN(RADIANS(E1319))+COS(RADIANS(G1325))*COS(RADIANS(E1319))*COS(RADIANS(AE1309))))</f>
        <v>#DIV/0!</v>
      </c>
      <c r="AF1325" s="3" t="e">
        <f>IF(DEGREES(ACOS(SIN(RADIANS(G1325))*SIN(RADIANS(E1319))+COS(RADIANS(G1325))*COS(RADIANS(E1319))*COS(RADIANS(AF1309))))&gt;90,0,$F$4*$F$5/E1318^2*(SIN(RADIANS(G1325))*SIN(RADIANS(E1319))+COS(RADIANS(G1325))*COS(RADIANS(E1319))*COS(RADIANS(AF1309))))</f>
        <v>#DIV/0!</v>
      </c>
      <c r="AG1325" s="3" t="e">
        <f>IF(DEGREES(ACOS(SIN(RADIANS(G1325))*SIN(RADIANS(E1319))+COS(RADIANS(G1325))*COS(RADIANS(E1319))*COS(RADIANS(AG1309))))&gt;90,0,$F$4*$F$5/E1318^2*(SIN(RADIANS(G1325))*SIN(RADIANS(E1319))+COS(RADIANS(G1325))*COS(RADIANS(E1319))*COS(RADIANS(AG1309))))</f>
        <v>#DIV/0!</v>
      </c>
      <c r="AH1325" s="3" t="e">
        <f>IF(DEGREES(ACOS(SIN(RADIANS(G1325))*SIN(RADIANS(E1319))+COS(RADIANS(G1325))*COS(RADIANS(E1319))*COS(RADIANS(AH1309))))&gt;90,0,$F$4*$F$5/E1318^2*(SIN(RADIANS(G1325))*SIN(RADIANS(E1319))+COS(RADIANS(G1325))*COS(RADIANS(E1319))*COS(RADIANS(AH1309))))</f>
        <v>#DIV/0!</v>
      </c>
      <c r="AI1325" s="3" t="e">
        <f>IF(DEGREES(ACOS(SIN(RADIANS(G1325))*SIN(RADIANS(E1319))+COS(RADIANS(G1325))*COS(RADIANS(E1319))*COS(RADIANS(AI1309))))&gt;90,0,$F$4*$F$5/E1318^2*(SIN(RADIANS(G1325))*SIN(RADIANS(E1319))+COS(RADIANS(G1325))*COS(RADIANS(E1319))*COS(RADIANS(AI1309))))</f>
        <v>#DIV/0!</v>
      </c>
      <c r="AJ1325" s="3" t="e">
        <f>IF(DEGREES(ACOS(SIN(RADIANS(G1325))*SIN(RADIANS(E1319))+COS(RADIANS(G1325))*COS(RADIANS(E1319))*COS(RADIANS(AJ1309))))&gt;90,0,$F$4*$F$5/E1318^2*(SIN(RADIANS(G1325))*SIN(RADIANS(E1319))+COS(RADIANS(G1325))*COS(RADIANS(E1319))*COS(RADIANS(AJ1309))))</f>
        <v>#DIV/0!</v>
      </c>
      <c r="AK1325" s="3">
        <f>IF(DEGREES(ACOS(SIN(RADIANS(G1325))*SIN(RADIANS(E1319))+COS(RADIANS(G1325))*COS(RADIANS(E1319))*COS(RADIANS(AK1309))))&gt;90,0,$F$4*$F$5/E1318^2*(SIN(RADIANS(G1325))*SIN(RADIANS(E1319))+COS(RADIANS(G1325))*COS(RADIANS(E1319))*COS(RADIANS(AK1309))))</f>
        <v>0</v>
      </c>
      <c r="AL1325" s="3">
        <f>IF(DEGREES(ACOS(SIN(RADIANS(G1325))*SIN(RADIANS(E1319))+COS(RADIANS(G1325))*COS(RADIANS(E1319))*COS(RADIANS(AL1309))))&gt;90,0,$F$4*$F$5/E1318^2*(SIN(RADIANS(G1325))*SIN(RADIANS(E1319))+COS(RADIANS(G1325))*COS(RADIANS(E1319))*COS(RADIANS(AL1309))))</f>
        <v>0</v>
      </c>
      <c r="AM1325" s="3">
        <f>IF(DEGREES(ACOS(SIN(RADIANS(G1325))*SIN(RADIANS(E1319))+COS(RADIANS(G1325))*COS(RADIANS(E1319))*COS(RADIANS(AM1309))))&gt;90,0,$F$4*$F$5/E1318^2*(SIN(RADIANS(G1325))*SIN(RADIANS(E1319))+COS(RADIANS(G1325))*COS(RADIANS(E1319))*COS(RADIANS(AM1309))))</f>
        <v>0</v>
      </c>
      <c r="AN1325" s="3">
        <f>IF(DEGREES(ACOS(SIN(RADIANS(G1325))*SIN(RADIANS(E1319))+COS(RADIANS(G1325))*COS(RADIANS(E1319))*COS(RADIANS(AN1309))))&gt;90,0,$F$4*$F$5/E1318^2*(SIN(RADIANS(G1325))*SIN(RADIANS(E1319))+COS(RADIANS(G1325))*COS(RADIANS(E1319))*COS(RADIANS(AN1309))))</f>
        <v>0</v>
      </c>
      <c r="AO1325" s="3">
        <f>IF(DEGREES(ACOS(SIN(RADIANS(G1325))*SIN(RADIANS(E1319))+COS(RADIANS(G1325))*COS(RADIANS(E1319))*COS(RADIANS(AO1309))))&gt;90,0,$F$4*$F$5/E1318^2*(SIN(RADIANS(G1325))*SIN(RADIANS(E1319))+COS(RADIANS(G1325))*COS(RADIANS(E1319))*COS(RADIANS(AO1309))))</f>
        <v>0</v>
      </c>
      <c r="AP1325" s="3">
        <f>IF(DEGREES(ACOS(SIN(RADIANS(G1325))*SIN(RADIANS(E1319))+COS(RADIANS(G1325))*COS(RADIANS(E1319))*COS(RADIANS(AP1309))))&gt;90,0,$F$4*$F$5/E1318^2*(SIN(RADIANS(G1325))*SIN(RADIANS(E1319))+COS(RADIANS(G1325))*COS(RADIANS(E1319))*COS(RADIANS(AP1309))))</f>
        <v>0</v>
      </c>
      <c r="AQ1325" s="3">
        <f>IF(DEGREES(ACOS(SIN(RADIANS(G1325))*SIN(RADIANS(E1319))+COS(RADIANS(G1325))*COS(RADIANS(E1319))*COS(RADIANS(AQ1309))))&gt;90,0,$F$4*$F$5/E1318^2*(SIN(RADIANS(G1325))*SIN(RADIANS(E1319))+COS(RADIANS(G1325))*COS(RADIANS(E1319))*COS(RADIANS(AQ1309))))</f>
        <v>0</v>
      </c>
      <c r="AR1325" s="3">
        <f>IF(DEGREES(ACOS(SIN(RADIANS(G1325))*SIN(RADIANS(E1319))+COS(RADIANS(G1325))*COS(RADIANS(E1319))*COS(RADIANS(AR1309))))&gt;90,0,$F$4*$F$5/E1318^2*(SIN(RADIANS(G1325))*SIN(RADIANS(E1319))+COS(RADIANS(G1325))*COS(RADIANS(E1319))*COS(RADIANS(AR1309))))</f>
        <v>0</v>
      </c>
    </row>
    <row r="1326" spans="2:44" ht="15.75" customHeight="1" x14ac:dyDescent="0.2">
      <c r="G1326" s="3">
        <v>-60</v>
      </c>
      <c r="I1326" s="3">
        <f>IF(DEGREES(ACOS(SIN(RADIANS(G1326))*SIN(RADIANS(E1319))+COS(RADIANS(G1326))*COS(RADIANS(E1319))*COS(RADIANS(I1309))))&gt;90,0,$F$4*$F$5/E1318^2*(SIN(RADIANS(G1326))*SIN(RADIANS(E1319))+COS(RADIANS(G1326))*COS(RADIANS(E1319))*COS(RADIANS(I1309))))</f>
        <v>0</v>
      </c>
      <c r="J1326" s="3">
        <f>IF(DEGREES(ACOS(SIN(RADIANS(G1326))*SIN(RADIANS(E1319))+COS(RADIANS(G1326))*COS(RADIANS(E1319))*COS(RADIANS(J1309))))&gt;90,0,$F$4*$F$5/E1318^2*(SIN(RADIANS(G1326))*SIN(RADIANS(E1319))+COS(RADIANS(G1326))*COS(RADIANS(E1319))*COS(RADIANS(J1309))))</f>
        <v>0</v>
      </c>
      <c r="K1326" s="3">
        <f>IF(DEGREES(ACOS(SIN(RADIANS(G1326))*SIN(RADIANS(E1319))+COS(RADIANS(G1326))*COS(RADIANS(E1319))*COS(RADIANS(K1309))))&gt;90,0,$F$4*$F$5/E1318^2*(SIN(RADIANS(G1326))*SIN(RADIANS(E1319))+COS(RADIANS(G1326))*COS(RADIANS(E1319))*COS(RADIANS(K1309))))</f>
        <v>0</v>
      </c>
      <c r="L1326" s="3">
        <f>IF(DEGREES(ACOS(SIN(RADIANS(G1326))*SIN(RADIANS(E1319))+COS(RADIANS(G1326))*COS(RADIANS(E1319))*COS(RADIANS(L1309))))&gt;90,0,$F$4*$F$5/E1318^2*(SIN(RADIANS(G1326))*SIN(RADIANS(E1319))+COS(RADIANS(G1326))*COS(RADIANS(E1319))*COS(RADIANS(L1309))))</f>
        <v>0</v>
      </c>
      <c r="M1326" s="3">
        <f>IF(DEGREES(ACOS(SIN(RADIANS(G1326))*SIN(RADIANS(E1319))+COS(RADIANS(G1326))*COS(RADIANS(E1319))*COS(RADIANS(M1309))))&gt;90,0,$F$4*$F$5/E1318^2*(SIN(RADIANS(G1326))*SIN(RADIANS(E1319))+COS(RADIANS(G1326))*COS(RADIANS(E1319))*COS(RADIANS(M1309))))</f>
        <v>0</v>
      </c>
      <c r="N1326" s="3">
        <f>IF(DEGREES(ACOS(SIN(RADIANS(G1326))*SIN(RADIANS(E1319))+COS(RADIANS(G1326))*COS(RADIANS(E1319))*COS(RADIANS(N1309))))&gt;90,0,$F$4*$F$5/E1318^2*(SIN(RADIANS(G1326))*SIN(RADIANS(E1319))+COS(RADIANS(G1326))*COS(RADIANS(E1319))*COS(RADIANS(N1309))))</f>
        <v>0</v>
      </c>
      <c r="O1326" s="3">
        <f>IF(DEGREES(ACOS(SIN(RADIANS(G1326))*SIN(RADIANS(E1319))+COS(RADIANS(G1326))*COS(RADIANS(E1319))*COS(RADIANS(O1309))))&gt;90,0,$F$4*$F$5/E1318^2*(SIN(RADIANS(G1326))*SIN(RADIANS(E1319))+COS(RADIANS(G1326))*COS(RADIANS(E1319))*COS(RADIANS(O1309))))</f>
        <v>0</v>
      </c>
      <c r="P1326" s="3">
        <f>IF(DEGREES(ACOS(SIN(RADIANS(G1326))*SIN(RADIANS(E1319))+COS(RADIANS(G1326))*COS(RADIANS(E1319))*COS(RADIANS(P1309))))&gt;90,0,$F$4*$F$5/E1318^2*(SIN(RADIANS(G1326))*SIN(RADIANS(E1319))+COS(RADIANS(G1326))*COS(RADIANS(E1319))*COS(RADIANS(P1309))))</f>
        <v>0</v>
      </c>
      <c r="Q1326" s="3">
        <f>IF(DEGREES(ACOS(SIN(RADIANS(G1326))*SIN(RADIANS(E1319))+COS(RADIANS(G1326))*COS(RADIANS(E1319))*COS(RADIANS(Q1309))))&gt;90,0,$F$4*$F$5/E1318^2*(SIN(RADIANS(G1326))*SIN(RADIANS(E1319))+COS(RADIANS(G1326))*COS(RADIANS(E1319))*COS(RADIANS(Q1309))))</f>
        <v>0</v>
      </c>
      <c r="R1326" s="3" t="e">
        <f>IF(DEGREES(ACOS(SIN(RADIANS(G1326))*SIN(RADIANS(E1319))+COS(RADIANS(G1326))*COS(RADIANS(E1319))*COS(RADIANS(R1309))))&gt;90,0,$F$4*$F$5/E1318^2*(SIN(RADIANS(G1326))*SIN(RADIANS(E1319))+COS(RADIANS(G1326))*COS(RADIANS(E1319))*COS(RADIANS(R1309))))</f>
        <v>#DIV/0!</v>
      </c>
      <c r="S1326" s="3" t="e">
        <f>IF(DEGREES(ACOS(SIN(RADIANS(G1326))*SIN(RADIANS(E1319))+COS(RADIANS(G1326))*COS(RADIANS(E1319))*COS(RADIANS(S1309))))&gt;90,0,$F$4*$F$5/E1318^2*(SIN(RADIANS(G1326))*SIN(RADIANS(E1319))+COS(RADIANS(G1326))*COS(RADIANS(E1319))*COS(RADIANS(S1309))))</f>
        <v>#DIV/0!</v>
      </c>
      <c r="T1326" s="3" t="e">
        <f>IF(DEGREES(ACOS(SIN(RADIANS(G1326))*SIN(RADIANS(E1319))+COS(RADIANS(G1326))*COS(RADIANS(E1319))*COS(RADIANS(T1309))))&gt;90,0,$F$4*$F$5/E1318^2*(SIN(RADIANS(G1326))*SIN(RADIANS(E1319))+COS(RADIANS(G1326))*COS(RADIANS(E1319))*COS(RADIANS(T1309))))</f>
        <v>#DIV/0!</v>
      </c>
      <c r="U1326" s="3" t="e">
        <f>IF(DEGREES(ACOS(SIN(RADIANS(G1326))*SIN(RADIANS(E1319))+COS(RADIANS(G1326))*COS(RADIANS(E1319))*COS(RADIANS(U1309))))&gt;90,0,$F$4*$F$5/E1318^2*(SIN(RADIANS(G1326))*SIN(RADIANS(E1319))+COS(RADIANS(G1326))*COS(RADIANS(E1319))*COS(RADIANS(U1309))))</f>
        <v>#DIV/0!</v>
      </c>
      <c r="V1326" s="3" t="e">
        <f>IF(DEGREES(ACOS(SIN(RADIANS(G1326))*SIN(RADIANS(E1319))+COS(RADIANS(G1326))*COS(RADIANS(E1319))*COS(RADIANS(V1309))))&gt;90,0,$F$4*$F$5/E1318^2*(SIN(RADIANS(G1326))*SIN(RADIANS(E1319))+COS(RADIANS(G1326))*COS(RADIANS(E1319))*COS(RADIANS(V1309))))</f>
        <v>#DIV/0!</v>
      </c>
      <c r="W1326" s="3" t="e">
        <f>IF(DEGREES(ACOS(SIN(RADIANS(G1326))*SIN(RADIANS(E1319))+COS(RADIANS(G1326))*COS(RADIANS(E1319))*COS(RADIANS(W1309))))&gt;90,0,$F$4*$F$5/E1318^2*(SIN(RADIANS(G1326))*SIN(RADIANS(E1319))+COS(RADIANS(G1326))*COS(RADIANS(E1319))*COS(RADIANS(W1309))))</f>
        <v>#DIV/0!</v>
      </c>
      <c r="X1326" s="3" t="e">
        <f>IF(DEGREES(ACOS(SIN(RADIANS(G1326))*SIN(RADIANS(E1319))+COS(RADIANS(G1326))*COS(RADIANS(E1319))*COS(RADIANS(X1309))))&gt;90,0,$F$4*$F$5/E1318^2*(SIN(RADIANS(G1326))*SIN(RADIANS(E1319))+COS(RADIANS(G1326))*COS(RADIANS(E1319))*COS(RADIANS(X1309))))</f>
        <v>#DIV/0!</v>
      </c>
      <c r="Y1326" s="3" t="e">
        <f>IF(DEGREES(ACOS(SIN(RADIANS(G1326))*SIN(RADIANS(E1319))+COS(RADIANS(G1326))*COS(RADIANS(E1319))*COS(RADIANS(Y1309))))&gt;90,0,$F$4*$F$5/E1318^2*(SIN(RADIANS(G1326))*SIN(RADIANS(E1319))+COS(RADIANS(G1326))*COS(RADIANS(E1319))*COS(RADIANS(Y1309))))</f>
        <v>#DIV/0!</v>
      </c>
      <c r="Z1326" s="3" t="e">
        <f>IF(DEGREES(ACOS(SIN(RADIANS(G1326))*SIN(RADIANS(E1319))+COS(RADIANS(G1326))*COS(RADIANS(E1319))*COS(RADIANS(Z1309))))&gt;90,0,$F$4*$F$5/E1318^2*(SIN(RADIANS(G1326))*SIN(RADIANS(E1319))+COS(RADIANS(G1326))*COS(RADIANS(E1319))*COS(RADIANS(Z1309))))</f>
        <v>#DIV/0!</v>
      </c>
      <c r="AA1326" s="3" t="e">
        <f>IF(DEGREES(ACOS(SIN(RADIANS(G1326))*SIN(RADIANS(E1319))+COS(RADIANS(G1326))*COS(RADIANS(E1319))*COS(RADIANS(AA1309))))&gt;90,0,$F$4*$F$5/E1318^2*(SIN(RADIANS(G1326))*SIN(RADIANS(E1319))+COS(RADIANS(G1326))*COS(RADIANS(E1319))*COS(RADIANS(AA1309))))</f>
        <v>#DIV/0!</v>
      </c>
      <c r="AB1326" s="3" t="e">
        <f>IF(DEGREES(ACOS(SIN(RADIANS(G1326))*SIN(RADIANS(E1319))+COS(RADIANS(G1326))*COS(RADIANS(E1319))*COS(RADIANS(AB1309))))&gt;90,0,$F$4*$F$5/E1318^2*(SIN(RADIANS(G1326))*SIN(RADIANS(E1319))+COS(RADIANS(G1326))*COS(RADIANS(E1319))*COS(RADIANS(AB1309))))</f>
        <v>#DIV/0!</v>
      </c>
      <c r="AC1326" s="3" t="e">
        <f>IF(DEGREES(ACOS(SIN(RADIANS(G1326))*SIN(RADIANS(E1319))+COS(RADIANS(G1326))*COS(RADIANS(E1319))*COS(RADIANS(AC1309))))&gt;90,0,$F$4*$F$5/E1318^2*(SIN(RADIANS(G1326))*SIN(RADIANS(E1319))+COS(RADIANS(G1326))*COS(RADIANS(E1319))*COS(RADIANS(AC1309))))</f>
        <v>#DIV/0!</v>
      </c>
      <c r="AD1326" s="3" t="e">
        <f>IF(DEGREES(ACOS(SIN(RADIANS(G1326))*SIN(RADIANS(E1319))+COS(RADIANS(G1326))*COS(RADIANS(E1319))*COS(RADIANS(AD1309))))&gt;90,0,$F$4*$F$5/E1318^2*(SIN(RADIANS(G1326))*SIN(RADIANS(E1319))+COS(RADIANS(G1326))*COS(RADIANS(E1319))*COS(RADIANS(AD1309))))</f>
        <v>#DIV/0!</v>
      </c>
      <c r="AE1326" s="3" t="e">
        <f>IF(DEGREES(ACOS(SIN(RADIANS(G1326))*SIN(RADIANS(E1319))+COS(RADIANS(G1326))*COS(RADIANS(E1319))*COS(RADIANS(AE1309))))&gt;90,0,$F$4*$F$5/E1318^2*(SIN(RADIANS(G1326))*SIN(RADIANS(E1319))+COS(RADIANS(G1326))*COS(RADIANS(E1319))*COS(RADIANS(AE1309))))</f>
        <v>#DIV/0!</v>
      </c>
      <c r="AF1326" s="3" t="e">
        <f>IF(DEGREES(ACOS(SIN(RADIANS(G1326))*SIN(RADIANS(E1319))+COS(RADIANS(G1326))*COS(RADIANS(E1319))*COS(RADIANS(AF1309))))&gt;90,0,$F$4*$F$5/E1318^2*(SIN(RADIANS(G1326))*SIN(RADIANS(E1319))+COS(RADIANS(G1326))*COS(RADIANS(E1319))*COS(RADIANS(AF1309))))</f>
        <v>#DIV/0!</v>
      </c>
      <c r="AG1326" s="3" t="e">
        <f>IF(DEGREES(ACOS(SIN(RADIANS(G1326))*SIN(RADIANS(E1319))+COS(RADIANS(G1326))*COS(RADIANS(E1319))*COS(RADIANS(AG1309))))&gt;90,0,$F$4*$F$5/E1318^2*(SIN(RADIANS(G1326))*SIN(RADIANS(E1319))+COS(RADIANS(G1326))*COS(RADIANS(E1319))*COS(RADIANS(AG1309))))</f>
        <v>#DIV/0!</v>
      </c>
      <c r="AH1326" s="3" t="e">
        <f>IF(DEGREES(ACOS(SIN(RADIANS(G1326))*SIN(RADIANS(E1319))+COS(RADIANS(G1326))*COS(RADIANS(E1319))*COS(RADIANS(AH1309))))&gt;90,0,$F$4*$F$5/E1318^2*(SIN(RADIANS(G1326))*SIN(RADIANS(E1319))+COS(RADIANS(G1326))*COS(RADIANS(E1319))*COS(RADIANS(AH1309))))</f>
        <v>#DIV/0!</v>
      </c>
      <c r="AI1326" s="3" t="e">
        <f>IF(DEGREES(ACOS(SIN(RADIANS(G1326))*SIN(RADIANS(E1319))+COS(RADIANS(G1326))*COS(RADIANS(E1319))*COS(RADIANS(AI1309))))&gt;90,0,$F$4*$F$5/E1318^2*(SIN(RADIANS(G1326))*SIN(RADIANS(E1319))+COS(RADIANS(G1326))*COS(RADIANS(E1319))*COS(RADIANS(AI1309))))</f>
        <v>#DIV/0!</v>
      </c>
      <c r="AJ1326" s="3" t="e">
        <f>IF(DEGREES(ACOS(SIN(RADIANS(G1326))*SIN(RADIANS(E1319))+COS(RADIANS(G1326))*COS(RADIANS(E1319))*COS(RADIANS(AJ1309))))&gt;90,0,$F$4*$F$5/E1318^2*(SIN(RADIANS(G1326))*SIN(RADIANS(E1319))+COS(RADIANS(G1326))*COS(RADIANS(E1319))*COS(RADIANS(AJ1309))))</f>
        <v>#DIV/0!</v>
      </c>
      <c r="AK1326" s="3">
        <f>IF(DEGREES(ACOS(SIN(RADIANS(G1326))*SIN(RADIANS(E1319))+COS(RADIANS(G1326))*COS(RADIANS(E1319))*COS(RADIANS(AK1309))))&gt;90,0,$F$4*$F$5/E1318^2*(SIN(RADIANS(G1326))*SIN(RADIANS(E1319))+COS(RADIANS(G1326))*COS(RADIANS(E1319))*COS(RADIANS(AK1309))))</f>
        <v>0</v>
      </c>
      <c r="AL1326" s="3">
        <f>IF(DEGREES(ACOS(SIN(RADIANS(G1326))*SIN(RADIANS(E1319))+COS(RADIANS(G1326))*COS(RADIANS(E1319))*COS(RADIANS(AL1309))))&gt;90,0,$F$4*$F$5/E1318^2*(SIN(RADIANS(G1326))*SIN(RADIANS(E1319))+COS(RADIANS(G1326))*COS(RADIANS(E1319))*COS(RADIANS(AL1309))))</f>
        <v>0</v>
      </c>
      <c r="AM1326" s="3">
        <f>IF(DEGREES(ACOS(SIN(RADIANS(G1326))*SIN(RADIANS(E1319))+COS(RADIANS(G1326))*COS(RADIANS(E1319))*COS(RADIANS(AM1309))))&gt;90,0,$F$4*$F$5/E1318^2*(SIN(RADIANS(G1326))*SIN(RADIANS(E1319))+COS(RADIANS(G1326))*COS(RADIANS(E1319))*COS(RADIANS(AM1309))))</f>
        <v>0</v>
      </c>
      <c r="AN1326" s="3">
        <f>IF(DEGREES(ACOS(SIN(RADIANS(G1326))*SIN(RADIANS(E1319))+COS(RADIANS(G1326))*COS(RADIANS(E1319))*COS(RADIANS(AN1309))))&gt;90,0,$F$4*$F$5/E1318^2*(SIN(RADIANS(G1326))*SIN(RADIANS(E1319))+COS(RADIANS(G1326))*COS(RADIANS(E1319))*COS(RADIANS(AN1309))))</f>
        <v>0</v>
      </c>
      <c r="AO1326" s="3">
        <f>IF(DEGREES(ACOS(SIN(RADIANS(G1326))*SIN(RADIANS(E1319))+COS(RADIANS(G1326))*COS(RADIANS(E1319))*COS(RADIANS(AO1309))))&gt;90,0,$F$4*$F$5/E1318^2*(SIN(RADIANS(G1326))*SIN(RADIANS(E1319))+COS(RADIANS(G1326))*COS(RADIANS(E1319))*COS(RADIANS(AO1309))))</f>
        <v>0</v>
      </c>
      <c r="AP1326" s="3">
        <f>IF(DEGREES(ACOS(SIN(RADIANS(G1326))*SIN(RADIANS(E1319))+COS(RADIANS(G1326))*COS(RADIANS(E1319))*COS(RADIANS(AP1309))))&gt;90,0,$F$4*$F$5/E1318^2*(SIN(RADIANS(G1326))*SIN(RADIANS(E1319))+COS(RADIANS(G1326))*COS(RADIANS(E1319))*COS(RADIANS(AP1309))))</f>
        <v>0</v>
      </c>
      <c r="AQ1326" s="3">
        <f>IF(DEGREES(ACOS(SIN(RADIANS(G1326))*SIN(RADIANS(E1319))+COS(RADIANS(G1326))*COS(RADIANS(E1319))*COS(RADIANS(AQ1309))))&gt;90,0,$F$4*$F$5/E1318^2*(SIN(RADIANS(G1326))*SIN(RADIANS(E1319))+COS(RADIANS(G1326))*COS(RADIANS(E1319))*COS(RADIANS(AQ1309))))</f>
        <v>0</v>
      </c>
      <c r="AR1326" s="3">
        <f>IF(DEGREES(ACOS(SIN(RADIANS(G1326))*SIN(RADIANS(E1319))+COS(RADIANS(G1326))*COS(RADIANS(E1319))*COS(RADIANS(AR1309))))&gt;90,0,$F$4*$F$5/E1318^2*(SIN(RADIANS(G1326))*SIN(RADIANS(E1319))+COS(RADIANS(G1326))*COS(RADIANS(E1319))*COS(RADIANS(AR1309))))</f>
        <v>0</v>
      </c>
    </row>
    <row r="1327" spans="2:44" ht="15.75" customHeight="1" x14ac:dyDescent="0.2">
      <c r="G1327" s="3">
        <v>-70</v>
      </c>
      <c r="I1327" s="3">
        <f>IF(DEGREES(ACOS(SIN(RADIANS(G1327))*SIN(RADIANS(E1319))+COS(RADIANS(G1327))*COS(RADIANS(E1319))*COS(RADIANS(I1309))))&gt;90,0,$F$4*$F$5/E1318^2*(SIN(RADIANS(G1327))*SIN(RADIANS(E1319))+COS(RADIANS(G1327))*COS(RADIANS(E1319))*COS(RADIANS(I1309))))</f>
        <v>0</v>
      </c>
      <c r="J1327" s="3">
        <f>IF(DEGREES(ACOS(SIN(RADIANS(G1327))*SIN(RADIANS(E1319))+COS(RADIANS(G1327))*COS(RADIANS(E1319))*COS(RADIANS(J1309))))&gt;90,0,$F$4*$F$5/E1318^2*(SIN(RADIANS(G1327))*SIN(RADIANS(E1319))+COS(RADIANS(G1327))*COS(RADIANS(E1319))*COS(RADIANS(J1309))))</f>
        <v>0</v>
      </c>
      <c r="K1327" s="3">
        <f>IF(DEGREES(ACOS(SIN(RADIANS(G1327))*SIN(RADIANS(E1319))+COS(RADIANS(G1327))*COS(RADIANS(E1319))*COS(RADIANS(K1309))))&gt;90,0,$F$4*$F$5/E1318^2*(SIN(RADIANS(G1327))*SIN(RADIANS(E1319))+COS(RADIANS(G1327))*COS(RADIANS(E1319))*COS(RADIANS(K1309))))</f>
        <v>0</v>
      </c>
      <c r="L1327" s="3">
        <f>IF(DEGREES(ACOS(SIN(RADIANS(G1327))*SIN(RADIANS(E1319))+COS(RADIANS(G1327))*COS(RADIANS(E1319))*COS(RADIANS(L1309))))&gt;90,0,$F$4*$F$5/E1318^2*(SIN(RADIANS(G1327))*SIN(RADIANS(E1319))+COS(RADIANS(G1327))*COS(RADIANS(E1319))*COS(RADIANS(L1309))))</f>
        <v>0</v>
      </c>
      <c r="M1327" s="3">
        <f>IF(DEGREES(ACOS(SIN(RADIANS(G1327))*SIN(RADIANS(E1319))+COS(RADIANS(G1327))*COS(RADIANS(E1319))*COS(RADIANS(M1309))))&gt;90,0,$F$4*$F$5/E1318^2*(SIN(RADIANS(G1327))*SIN(RADIANS(E1319))+COS(RADIANS(G1327))*COS(RADIANS(E1319))*COS(RADIANS(M1309))))</f>
        <v>0</v>
      </c>
      <c r="N1327" s="3">
        <f>IF(DEGREES(ACOS(SIN(RADIANS(G1327))*SIN(RADIANS(E1319))+COS(RADIANS(G1327))*COS(RADIANS(E1319))*COS(RADIANS(N1309))))&gt;90,0,$F$4*$F$5/E1318^2*(SIN(RADIANS(G1327))*SIN(RADIANS(E1319))+COS(RADIANS(G1327))*COS(RADIANS(E1319))*COS(RADIANS(N1309))))</f>
        <v>0</v>
      </c>
      <c r="O1327" s="3">
        <f>IF(DEGREES(ACOS(SIN(RADIANS(G1327))*SIN(RADIANS(E1319))+COS(RADIANS(G1327))*COS(RADIANS(E1319))*COS(RADIANS(O1309))))&gt;90,0,$F$4*$F$5/E1318^2*(SIN(RADIANS(G1327))*SIN(RADIANS(E1319))+COS(RADIANS(G1327))*COS(RADIANS(E1319))*COS(RADIANS(O1309))))</f>
        <v>0</v>
      </c>
      <c r="P1327" s="3">
        <f>IF(DEGREES(ACOS(SIN(RADIANS(G1327))*SIN(RADIANS(E1319))+COS(RADIANS(G1327))*COS(RADIANS(E1319))*COS(RADIANS(P1309))))&gt;90,0,$F$4*$F$5/E1318^2*(SIN(RADIANS(G1327))*SIN(RADIANS(E1319))+COS(RADIANS(G1327))*COS(RADIANS(E1319))*COS(RADIANS(P1309))))</f>
        <v>0</v>
      </c>
      <c r="Q1327" s="3">
        <f>IF(DEGREES(ACOS(SIN(RADIANS(G1327))*SIN(RADIANS(E1319))+COS(RADIANS(G1327))*COS(RADIANS(E1319))*COS(RADIANS(Q1309))))&gt;90,0,$F$4*$F$5/E1318^2*(SIN(RADIANS(G1327))*SIN(RADIANS(E1319))+COS(RADIANS(G1327))*COS(RADIANS(E1319))*COS(RADIANS(Q1309))))</f>
        <v>0</v>
      </c>
      <c r="R1327" s="3" t="e">
        <f>IF(DEGREES(ACOS(SIN(RADIANS(G1327))*SIN(RADIANS(E1319))+COS(RADIANS(G1327))*COS(RADIANS(E1319))*COS(RADIANS(R1309))))&gt;90,0,$F$4*$F$5/E1318^2*(SIN(RADIANS(G1327))*SIN(RADIANS(E1319))+COS(RADIANS(G1327))*COS(RADIANS(E1319))*COS(RADIANS(R1309))))</f>
        <v>#DIV/0!</v>
      </c>
      <c r="S1327" s="3" t="e">
        <f>IF(DEGREES(ACOS(SIN(RADIANS(G1327))*SIN(RADIANS(E1319))+COS(RADIANS(G1327))*COS(RADIANS(E1319))*COS(RADIANS(S1309))))&gt;90,0,$F$4*$F$5/E1318^2*(SIN(RADIANS(G1327))*SIN(RADIANS(E1319))+COS(RADIANS(G1327))*COS(RADIANS(E1319))*COS(RADIANS(S1309))))</f>
        <v>#DIV/0!</v>
      </c>
      <c r="T1327" s="3" t="e">
        <f>IF(DEGREES(ACOS(SIN(RADIANS(G1327))*SIN(RADIANS(E1319))+COS(RADIANS(G1327))*COS(RADIANS(E1319))*COS(RADIANS(T1309))))&gt;90,0,$F$4*$F$5/E1318^2*(SIN(RADIANS(G1327))*SIN(RADIANS(E1319))+COS(RADIANS(G1327))*COS(RADIANS(E1319))*COS(RADIANS(T1309))))</f>
        <v>#DIV/0!</v>
      </c>
      <c r="U1327" s="3" t="e">
        <f>IF(DEGREES(ACOS(SIN(RADIANS(G1327))*SIN(RADIANS(E1319))+COS(RADIANS(G1327))*COS(RADIANS(E1319))*COS(RADIANS(U1309))))&gt;90,0,$F$4*$F$5/E1318^2*(SIN(RADIANS(G1327))*SIN(RADIANS(E1319))+COS(RADIANS(G1327))*COS(RADIANS(E1319))*COS(RADIANS(U1309))))</f>
        <v>#DIV/0!</v>
      </c>
      <c r="V1327" s="3" t="e">
        <f>IF(DEGREES(ACOS(SIN(RADIANS(G1327))*SIN(RADIANS(E1319))+COS(RADIANS(G1327))*COS(RADIANS(E1319))*COS(RADIANS(V1309))))&gt;90,0,$F$4*$F$5/E1318^2*(SIN(RADIANS(G1327))*SIN(RADIANS(E1319))+COS(RADIANS(G1327))*COS(RADIANS(E1319))*COS(RADIANS(V1309))))</f>
        <v>#DIV/0!</v>
      </c>
      <c r="W1327" s="3" t="e">
        <f>IF(DEGREES(ACOS(SIN(RADIANS(G1327))*SIN(RADIANS(E1319))+COS(RADIANS(G1327))*COS(RADIANS(E1319))*COS(RADIANS(W1309))))&gt;90,0,$F$4*$F$5/E1318^2*(SIN(RADIANS(G1327))*SIN(RADIANS(E1319))+COS(RADIANS(G1327))*COS(RADIANS(E1319))*COS(RADIANS(W1309))))</f>
        <v>#DIV/0!</v>
      </c>
      <c r="X1327" s="3" t="e">
        <f>IF(DEGREES(ACOS(SIN(RADIANS(G1327))*SIN(RADIANS(E1319))+COS(RADIANS(G1327))*COS(RADIANS(E1319))*COS(RADIANS(X1309))))&gt;90,0,$F$4*$F$5/E1318^2*(SIN(RADIANS(G1327))*SIN(RADIANS(E1319))+COS(RADIANS(G1327))*COS(RADIANS(E1319))*COS(RADIANS(X1309))))</f>
        <v>#DIV/0!</v>
      </c>
      <c r="Y1327" s="3" t="e">
        <f>IF(DEGREES(ACOS(SIN(RADIANS(G1327))*SIN(RADIANS(E1319))+COS(RADIANS(G1327))*COS(RADIANS(E1319))*COS(RADIANS(Y1309))))&gt;90,0,$F$4*$F$5/E1318^2*(SIN(RADIANS(G1327))*SIN(RADIANS(E1319))+COS(RADIANS(G1327))*COS(RADIANS(E1319))*COS(RADIANS(Y1309))))</f>
        <v>#DIV/0!</v>
      </c>
      <c r="Z1327" s="3" t="e">
        <f>IF(DEGREES(ACOS(SIN(RADIANS(G1327))*SIN(RADIANS(E1319))+COS(RADIANS(G1327))*COS(RADIANS(E1319))*COS(RADIANS(Z1309))))&gt;90,0,$F$4*$F$5/E1318^2*(SIN(RADIANS(G1327))*SIN(RADIANS(E1319))+COS(RADIANS(G1327))*COS(RADIANS(E1319))*COS(RADIANS(Z1309))))</f>
        <v>#DIV/0!</v>
      </c>
      <c r="AA1327" s="3" t="e">
        <f>IF(DEGREES(ACOS(SIN(RADIANS(G1327))*SIN(RADIANS(E1319))+COS(RADIANS(G1327))*COS(RADIANS(E1319))*COS(RADIANS(AA1309))))&gt;90,0,$F$4*$F$5/E1318^2*(SIN(RADIANS(G1327))*SIN(RADIANS(E1319))+COS(RADIANS(G1327))*COS(RADIANS(E1319))*COS(RADIANS(AA1309))))</f>
        <v>#DIV/0!</v>
      </c>
      <c r="AB1327" s="3" t="e">
        <f>IF(DEGREES(ACOS(SIN(RADIANS(G1327))*SIN(RADIANS(E1319))+COS(RADIANS(G1327))*COS(RADIANS(E1319))*COS(RADIANS(AB1309))))&gt;90,0,$F$4*$F$5/E1318^2*(SIN(RADIANS(G1327))*SIN(RADIANS(E1319))+COS(RADIANS(G1327))*COS(RADIANS(E1319))*COS(RADIANS(AB1309))))</f>
        <v>#DIV/0!</v>
      </c>
      <c r="AC1327" s="3" t="e">
        <f>IF(DEGREES(ACOS(SIN(RADIANS(G1327))*SIN(RADIANS(E1319))+COS(RADIANS(G1327))*COS(RADIANS(E1319))*COS(RADIANS(AC1309))))&gt;90,0,$F$4*$F$5/E1318^2*(SIN(RADIANS(G1327))*SIN(RADIANS(E1319))+COS(RADIANS(G1327))*COS(RADIANS(E1319))*COS(RADIANS(AC1309))))</f>
        <v>#DIV/0!</v>
      </c>
      <c r="AD1327" s="3" t="e">
        <f>IF(DEGREES(ACOS(SIN(RADIANS(G1327))*SIN(RADIANS(E1319))+COS(RADIANS(G1327))*COS(RADIANS(E1319))*COS(RADIANS(AD1309))))&gt;90,0,$F$4*$F$5/E1318^2*(SIN(RADIANS(G1327))*SIN(RADIANS(E1319))+COS(RADIANS(G1327))*COS(RADIANS(E1319))*COS(RADIANS(AD1309))))</f>
        <v>#DIV/0!</v>
      </c>
      <c r="AE1327" s="3" t="e">
        <f>IF(DEGREES(ACOS(SIN(RADIANS(G1327))*SIN(RADIANS(E1319))+COS(RADIANS(G1327))*COS(RADIANS(E1319))*COS(RADIANS(AE1309))))&gt;90,0,$F$4*$F$5/E1318^2*(SIN(RADIANS(G1327))*SIN(RADIANS(E1319))+COS(RADIANS(G1327))*COS(RADIANS(E1319))*COS(RADIANS(AE1309))))</f>
        <v>#DIV/0!</v>
      </c>
      <c r="AF1327" s="3" t="e">
        <f>IF(DEGREES(ACOS(SIN(RADIANS(G1327))*SIN(RADIANS(E1319))+COS(RADIANS(G1327))*COS(RADIANS(E1319))*COS(RADIANS(AF1309))))&gt;90,0,$F$4*$F$5/E1318^2*(SIN(RADIANS(G1327))*SIN(RADIANS(E1319))+COS(RADIANS(G1327))*COS(RADIANS(E1319))*COS(RADIANS(AF1309))))</f>
        <v>#DIV/0!</v>
      </c>
      <c r="AG1327" s="3" t="e">
        <f>IF(DEGREES(ACOS(SIN(RADIANS(G1327))*SIN(RADIANS(E1319))+COS(RADIANS(G1327))*COS(RADIANS(E1319))*COS(RADIANS(AG1309))))&gt;90,0,$F$4*$F$5/E1318^2*(SIN(RADIANS(G1327))*SIN(RADIANS(E1319))+COS(RADIANS(G1327))*COS(RADIANS(E1319))*COS(RADIANS(AG1309))))</f>
        <v>#DIV/0!</v>
      </c>
      <c r="AH1327" s="3" t="e">
        <f>IF(DEGREES(ACOS(SIN(RADIANS(G1327))*SIN(RADIANS(E1319))+COS(RADIANS(G1327))*COS(RADIANS(E1319))*COS(RADIANS(AH1309))))&gt;90,0,$F$4*$F$5/E1318^2*(SIN(RADIANS(G1327))*SIN(RADIANS(E1319))+COS(RADIANS(G1327))*COS(RADIANS(E1319))*COS(RADIANS(AH1309))))</f>
        <v>#DIV/0!</v>
      </c>
      <c r="AI1327" s="3" t="e">
        <f>IF(DEGREES(ACOS(SIN(RADIANS(G1327))*SIN(RADIANS(E1319))+COS(RADIANS(G1327))*COS(RADIANS(E1319))*COS(RADIANS(AI1309))))&gt;90,0,$F$4*$F$5/E1318^2*(SIN(RADIANS(G1327))*SIN(RADIANS(E1319))+COS(RADIANS(G1327))*COS(RADIANS(E1319))*COS(RADIANS(AI1309))))</f>
        <v>#DIV/0!</v>
      </c>
      <c r="AJ1327" s="3" t="e">
        <f>IF(DEGREES(ACOS(SIN(RADIANS(G1327))*SIN(RADIANS(E1319))+COS(RADIANS(G1327))*COS(RADIANS(E1319))*COS(RADIANS(AJ1309))))&gt;90,0,$F$4*$F$5/E1318^2*(SIN(RADIANS(G1327))*SIN(RADIANS(E1319))+COS(RADIANS(G1327))*COS(RADIANS(E1319))*COS(RADIANS(AJ1309))))</f>
        <v>#DIV/0!</v>
      </c>
      <c r="AK1327" s="3">
        <f>IF(DEGREES(ACOS(SIN(RADIANS(G1327))*SIN(RADIANS(E1319))+COS(RADIANS(G1327))*COS(RADIANS(E1319))*COS(RADIANS(AK1309))))&gt;90,0,$F$4*$F$5/E1318^2*(SIN(RADIANS(G1327))*SIN(RADIANS(E1319))+COS(RADIANS(G1327))*COS(RADIANS(E1319))*COS(RADIANS(AK1309))))</f>
        <v>0</v>
      </c>
      <c r="AL1327" s="3">
        <f>IF(DEGREES(ACOS(SIN(RADIANS(G1327))*SIN(RADIANS(E1319))+COS(RADIANS(G1327))*COS(RADIANS(E1319))*COS(RADIANS(AL1309))))&gt;90,0,$F$4*$F$5/E1318^2*(SIN(RADIANS(G1327))*SIN(RADIANS(E1319))+COS(RADIANS(G1327))*COS(RADIANS(E1319))*COS(RADIANS(AL1309))))</f>
        <v>0</v>
      </c>
      <c r="AM1327" s="3">
        <f>IF(DEGREES(ACOS(SIN(RADIANS(G1327))*SIN(RADIANS(E1319))+COS(RADIANS(G1327))*COS(RADIANS(E1319))*COS(RADIANS(AM1309))))&gt;90,0,$F$4*$F$5/E1318^2*(SIN(RADIANS(G1327))*SIN(RADIANS(E1319))+COS(RADIANS(G1327))*COS(RADIANS(E1319))*COS(RADIANS(AM1309))))</f>
        <v>0</v>
      </c>
      <c r="AN1327" s="3">
        <f>IF(DEGREES(ACOS(SIN(RADIANS(G1327))*SIN(RADIANS(E1319))+COS(RADIANS(G1327))*COS(RADIANS(E1319))*COS(RADIANS(AN1309))))&gt;90,0,$F$4*$F$5/E1318^2*(SIN(RADIANS(G1327))*SIN(RADIANS(E1319))+COS(RADIANS(G1327))*COS(RADIANS(E1319))*COS(RADIANS(AN1309))))</f>
        <v>0</v>
      </c>
      <c r="AO1327" s="3">
        <f>IF(DEGREES(ACOS(SIN(RADIANS(G1327))*SIN(RADIANS(E1319))+COS(RADIANS(G1327))*COS(RADIANS(E1319))*COS(RADIANS(AO1309))))&gt;90,0,$F$4*$F$5/E1318^2*(SIN(RADIANS(G1327))*SIN(RADIANS(E1319))+COS(RADIANS(G1327))*COS(RADIANS(E1319))*COS(RADIANS(AO1309))))</f>
        <v>0</v>
      </c>
      <c r="AP1327" s="3">
        <f>IF(DEGREES(ACOS(SIN(RADIANS(G1327))*SIN(RADIANS(E1319))+COS(RADIANS(G1327))*COS(RADIANS(E1319))*COS(RADIANS(AP1309))))&gt;90,0,$F$4*$F$5/E1318^2*(SIN(RADIANS(G1327))*SIN(RADIANS(E1319))+COS(RADIANS(G1327))*COS(RADIANS(E1319))*COS(RADIANS(AP1309))))</f>
        <v>0</v>
      </c>
      <c r="AQ1327" s="3">
        <f>IF(DEGREES(ACOS(SIN(RADIANS(G1327))*SIN(RADIANS(E1319))+COS(RADIANS(G1327))*COS(RADIANS(E1319))*COS(RADIANS(AQ1309))))&gt;90,0,$F$4*$F$5/E1318^2*(SIN(RADIANS(G1327))*SIN(RADIANS(E1319))+COS(RADIANS(G1327))*COS(RADIANS(E1319))*COS(RADIANS(AQ1309))))</f>
        <v>0</v>
      </c>
      <c r="AR1327" s="3">
        <f>IF(DEGREES(ACOS(SIN(RADIANS(G1327))*SIN(RADIANS(E1319))+COS(RADIANS(G1327))*COS(RADIANS(E1319))*COS(RADIANS(AR1309))))&gt;90,0,$F$4*$F$5/E1318^2*(SIN(RADIANS(G1327))*SIN(RADIANS(E1319))+COS(RADIANS(G1327))*COS(RADIANS(E1319))*COS(RADIANS(AR1309))))</f>
        <v>0</v>
      </c>
    </row>
    <row r="1328" spans="2:44" ht="15.75" customHeight="1" x14ac:dyDescent="0.2">
      <c r="G1328" s="3">
        <v>-80</v>
      </c>
      <c r="I1328" s="3">
        <f>IF(DEGREES(ACOS(SIN(RADIANS(G1328))*SIN(RADIANS(E1319))+COS(RADIANS(G1328))*COS(RADIANS(E1319))*COS(RADIANS(I1309))))&gt;90,0,$F$4*$F$5/E1318^2*(SIN(RADIANS(G1328))*SIN(RADIANS(E1319))+COS(RADIANS(G1328))*COS(RADIANS(E1319))*COS(RADIANS(I1309))))</f>
        <v>0</v>
      </c>
      <c r="J1328" s="3">
        <f>IF(DEGREES(ACOS(SIN(RADIANS(G1328))*SIN(RADIANS(E1319))+COS(RADIANS(G1328))*COS(RADIANS(E1319))*COS(RADIANS(J1309))))&gt;90,0,$F$4*$F$5/E1318^2*(SIN(RADIANS(G1328))*SIN(RADIANS(E1319))+COS(RADIANS(G1328))*COS(RADIANS(E1319))*COS(RADIANS(J1309))))</f>
        <v>0</v>
      </c>
      <c r="K1328" s="3">
        <f>IF(DEGREES(ACOS(SIN(RADIANS(G1328))*SIN(RADIANS(E1319))+COS(RADIANS(G1328))*COS(RADIANS(E1319))*COS(RADIANS(K1309))))&gt;90,0,$F$4*$F$5/E1318^2*(SIN(RADIANS(G1328))*SIN(RADIANS(E1319))+COS(RADIANS(G1328))*COS(RADIANS(E1319))*COS(RADIANS(K1309))))</f>
        <v>0</v>
      </c>
      <c r="L1328" s="3">
        <f>IF(DEGREES(ACOS(SIN(RADIANS(G1328))*SIN(RADIANS(E1319))+COS(RADIANS(G1328))*COS(RADIANS(E1319))*COS(RADIANS(L1309))))&gt;90,0,$F$4*$F$5/E1318^2*(SIN(RADIANS(G1328))*SIN(RADIANS(E1319))+COS(RADIANS(G1328))*COS(RADIANS(E1319))*COS(RADIANS(L1309))))</f>
        <v>0</v>
      </c>
      <c r="M1328" s="3">
        <f>IF(DEGREES(ACOS(SIN(RADIANS(G1328))*SIN(RADIANS(E1319))+COS(RADIANS(G1328))*COS(RADIANS(E1319))*COS(RADIANS(M1309))))&gt;90,0,$F$4*$F$5/E1318^2*(SIN(RADIANS(G1328))*SIN(RADIANS(E1319))+COS(RADIANS(G1328))*COS(RADIANS(E1319))*COS(RADIANS(M1309))))</f>
        <v>0</v>
      </c>
      <c r="N1328" s="3">
        <f>IF(DEGREES(ACOS(SIN(RADIANS(G1328))*SIN(RADIANS(E1319))+COS(RADIANS(G1328))*COS(RADIANS(E1319))*COS(RADIANS(N1309))))&gt;90,0,$F$4*$F$5/E1318^2*(SIN(RADIANS(G1328))*SIN(RADIANS(E1319))+COS(RADIANS(G1328))*COS(RADIANS(E1319))*COS(RADIANS(N1309))))</f>
        <v>0</v>
      </c>
      <c r="O1328" s="3">
        <f>IF(DEGREES(ACOS(SIN(RADIANS(G1328))*SIN(RADIANS(E1319))+COS(RADIANS(G1328))*COS(RADIANS(E1319))*COS(RADIANS(O1309))))&gt;90,0,$F$4*$F$5/E1318^2*(SIN(RADIANS(G1328))*SIN(RADIANS(E1319))+COS(RADIANS(G1328))*COS(RADIANS(E1319))*COS(RADIANS(O1309))))</f>
        <v>0</v>
      </c>
      <c r="P1328" s="3">
        <f>IF(DEGREES(ACOS(SIN(RADIANS(G1328))*SIN(RADIANS(E1319))+COS(RADIANS(G1328))*COS(RADIANS(E1319))*COS(RADIANS(P1309))))&gt;90,0,$F$4*$F$5/E1318^2*(SIN(RADIANS(G1328))*SIN(RADIANS(E1319))+COS(RADIANS(G1328))*COS(RADIANS(E1319))*COS(RADIANS(P1309))))</f>
        <v>0</v>
      </c>
      <c r="Q1328" s="3">
        <f>IF(DEGREES(ACOS(SIN(RADIANS(G1328))*SIN(RADIANS(E1319))+COS(RADIANS(G1328))*COS(RADIANS(E1319))*COS(RADIANS(Q1309))))&gt;90,0,$F$4*$F$5/E1318^2*(SIN(RADIANS(G1328))*SIN(RADIANS(E1319))+COS(RADIANS(G1328))*COS(RADIANS(E1319))*COS(RADIANS(Q1309))))</f>
        <v>0</v>
      </c>
      <c r="R1328" s="3" t="e">
        <f>IF(DEGREES(ACOS(SIN(RADIANS(G1328))*SIN(RADIANS(E1319))+COS(RADIANS(G1328))*COS(RADIANS(E1319))*COS(RADIANS(R1309))))&gt;90,0,$F$4*$F$5/E1318^2*(SIN(RADIANS(G1328))*SIN(RADIANS(E1319))+COS(RADIANS(G1328))*COS(RADIANS(E1319))*COS(RADIANS(R1309))))</f>
        <v>#DIV/0!</v>
      </c>
      <c r="S1328" s="3" t="e">
        <f>IF(DEGREES(ACOS(SIN(RADIANS(G1328))*SIN(RADIANS(E1319))+COS(RADIANS(G1328))*COS(RADIANS(E1319))*COS(RADIANS(S1309))))&gt;90,0,$F$4*$F$5/E1318^2*(SIN(RADIANS(G1328))*SIN(RADIANS(E1319))+COS(RADIANS(G1328))*COS(RADIANS(E1319))*COS(RADIANS(S1309))))</f>
        <v>#DIV/0!</v>
      </c>
      <c r="T1328" s="3" t="e">
        <f>IF(DEGREES(ACOS(SIN(RADIANS(G1328))*SIN(RADIANS(E1319))+COS(RADIANS(G1328))*COS(RADIANS(E1319))*COS(RADIANS(T1309))))&gt;90,0,$F$4*$F$5/E1318^2*(SIN(RADIANS(G1328))*SIN(RADIANS(E1319))+COS(RADIANS(G1328))*COS(RADIANS(E1319))*COS(RADIANS(T1309))))</f>
        <v>#DIV/0!</v>
      </c>
      <c r="U1328" s="3" t="e">
        <f>IF(DEGREES(ACOS(SIN(RADIANS(G1328))*SIN(RADIANS(E1319))+COS(RADIANS(G1328))*COS(RADIANS(E1319))*COS(RADIANS(U1309))))&gt;90,0,$F$4*$F$5/E1318^2*(SIN(RADIANS(G1328))*SIN(RADIANS(E1319))+COS(RADIANS(G1328))*COS(RADIANS(E1319))*COS(RADIANS(U1309))))</f>
        <v>#DIV/0!</v>
      </c>
      <c r="V1328" s="3" t="e">
        <f>IF(DEGREES(ACOS(SIN(RADIANS(G1328))*SIN(RADIANS(E1319))+COS(RADIANS(G1328))*COS(RADIANS(E1319))*COS(RADIANS(V1309))))&gt;90,0,$F$4*$F$5/E1318^2*(SIN(RADIANS(G1328))*SIN(RADIANS(E1319))+COS(RADIANS(G1328))*COS(RADIANS(E1319))*COS(RADIANS(V1309))))</f>
        <v>#DIV/0!</v>
      </c>
      <c r="W1328" s="3" t="e">
        <f>IF(DEGREES(ACOS(SIN(RADIANS(G1328))*SIN(RADIANS(E1319))+COS(RADIANS(G1328))*COS(RADIANS(E1319))*COS(RADIANS(W1309))))&gt;90,0,$F$4*$F$5/E1318^2*(SIN(RADIANS(G1328))*SIN(RADIANS(E1319))+COS(RADIANS(G1328))*COS(RADIANS(E1319))*COS(RADIANS(W1309))))</f>
        <v>#DIV/0!</v>
      </c>
      <c r="X1328" s="3" t="e">
        <f>IF(DEGREES(ACOS(SIN(RADIANS(G1328))*SIN(RADIANS(E1319))+COS(RADIANS(G1328))*COS(RADIANS(E1319))*COS(RADIANS(X1309))))&gt;90,0,$F$4*$F$5/E1318^2*(SIN(RADIANS(G1328))*SIN(RADIANS(E1319))+COS(RADIANS(G1328))*COS(RADIANS(E1319))*COS(RADIANS(X1309))))</f>
        <v>#DIV/0!</v>
      </c>
      <c r="Y1328" s="3" t="e">
        <f>IF(DEGREES(ACOS(SIN(RADIANS(G1328))*SIN(RADIANS(E1319))+COS(RADIANS(G1328))*COS(RADIANS(E1319))*COS(RADIANS(Y1309))))&gt;90,0,$F$4*$F$5/E1318^2*(SIN(RADIANS(G1328))*SIN(RADIANS(E1319))+COS(RADIANS(G1328))*COS(RADIANS(E1319))*COS(RADIANS(Y1309))))</f>
        <v>#DIV/0!</v>
      </c>
      <c r="Z1328" s="3" t="e">
        <f>IF(DEGREES(ACOS(SIN(RADIANS(G1328))*SIN(RADIANS(E1319))+COS(RADIANS(G1328))*COS(RADIANS(E1319))*COS(RADIANS(Z1309))))&gt;90,0,$F$4*$F$5/E1318^2*(SIN(RADIANS(G1328))*SIN(RADIANS(E1319))+COS(RADIANS(G1328))*COS(RADIANS(E1319))*COS(RADIANS(Z1309))))</f>
        <v>#DIV/0!</v>
      </c>
      <c r="AA1328" s="3" t="e">
        <f>IF(DEGREES(ACOS(SIN(RADIANS(G1328))*SIN(RADIANS(E1319))+COS(RADIANS(G1328))*COS(RADIANS(E1319))*COS(RADIANS(AA1309))))&gt;90,0,$F$4*$F$5/E1318^2*(SIN(RADIANS(G1328))*SIN(RADIANS(E1319))+COS(RADIANS(G1328))*COS(RADIANS(E1319))*COS(RADIANS(AA1309))))</f>
        <v>#DIV/0!</v>
      </c>
      <c r="AB1328" s="3" t="e">
        <f>IF(DEGREES(ACOS(SIN(RADIANS(G1328))*SIN(RADIANS(E1319))+COS(RADIANS(G1328))*COS(RADIANS(E1319))*COS(RADIANS(AB1309))))&gt;90,0,$F$4*$F$5/E1318^2*(SIN(RADIANS(G1328))*SIN(RADIANS(E1319))+COS(RADIANS(G1328))*COS(RADIANS(E1319))*COS(RADIANS(AB1309))))</f>
        <v>#DIV/0!</v>
      </c>
      <c r="AC1328" s="3" t="e">
        <f>IF(DEGREES(ACOS(SIN(RADIANS(G1328))*SIN(RADIANS(E1319))+COS(RADIANS(G1328))*COS(RADIANS(E1319))*COS(RADIANS(AC1309))))&gt;90,0,$F$4*$F$5/E1318^2*(SIN(RADIANS(G1328))*SIN(RADIANS(E1319))+COS(RADIANS(G1328))*COS(RADIANS(E1319))*COS(RADIANS(AC1309))))</f>
        <v>#DIV/0!</v>
      </c>
      <c r="AD1328" s="3" t="e">
        <f>IF(DEGREES(ACOS(SIN(RADIANS(G1328))*SIN(RADIANS(E1319))+COS(RADIANS(G1328))*COS(RADIANS(E1319))*COS(RADIANS(AD1309))))&gt;90,0,$F$4*$F$5/E1318^2*(SIN(RADIANS(G1328))*SIN(RADIANS(E1319))+COS(RADIANS(G1328))*COS(RADIANS(E1319))*COS(RADIANS(AD1309))))</f>
        <v>#DIV/0!</v>
      </c>
      <c r="AE1328" s="3" t="e">
        <f>IF(DEGREES(ACOS(SIN(RADIANS(G1328))*SIN(RADIANS(E1319))+COS(RADIANS(G1328))*COS(RADIANS(E1319))*COS(RADIANS(AE1309))))&gt;90,0,$F$4*$F$5/E1318^2*(SIN(RADIANS(G1328))*SIN(RADIANS(E1319))+COS(RADIANS(G1328))*COS(RADIANS(E1319))*COS(RADIANS(AE1309))))</f>
        <v>#DIV/0!</v>
      </c>
      <c r="AF1328" s="3" t="e">
        <f>IF(DEGREES(ACOS(SIN(RADIANS(G1328))*SIN(RADIANS(E1319))+COS(RADIANS(G1328))*COS(RADIANS(E1319))*COS(RADIANS(AF1309))))&gt;90,0,$F$4*$F$5/E1318^2*(SIN(RADIANS(G1328))*SIN(RADIANS(E1319))+COS(RADIANS(G1328))*COS(RADIANS(E1319))*COS(RADIANS(AF1309))))</f>
        <v>#DIV/0!</v>
      </c>
      <c r="AG1328" s="3" t="e">
        <f>IF(DEGREES(ACOS(SIN(RADIANS(G1328))*SIN(RADIANS(E1319))+COS(RADIANS(G1328))*COS(RADIANS(E1319))*COS(RADIANS(AG1309))))&gt;90,0,$F$4*$F$5/E1318^2*(SIN(RADIANS(G1328))*SIN(RADIANS(E1319))+COS(RADIANS(G1328))*COS(RADIANS(E1319))*COS(RADIANS(AG1309))))</f>
        <v>#DIV/0!</v>
      </c>
      <c r="AH1328" s="3" t="e">
        <f>IF(DEGREES(ACOS(SIN(RADIANS(G1328))*SIN(RADIANS(E1319))+COS(RADIANS(G1328))*COS(RADIANS(E1319))*COS(RADIANS(AH1309))))&gt;90,0,$F$4*$F$5/E1318^2*(SIN(RADIANS(G1328))*SIN(RADIANS(E1319))+COS(RADIANS(G1328))*COS(RADIANS(E1319))*COS(RADIANS(AH1309))))</f>
        <v>#DIV/0!</v>
      </c>
      <c r="AI1328" s="3" t="e">
        <f>IF(DEGREES(ACOS(SIN(RADIANS(G1328))*SIN(RADIANS(E1319))+COS(RADIANS(G1328))*COS(RADIANS(E1319))*COS(RADIANS(AI1309))))&gt;90,0,$F$4*$F$5/E1318^2*(SIN(RADIANS(G1328))*SIN(RADIANS(E1319))+COS(RADIANS(G1328))*COS(RADIANS(E1319))*COS(RADIANS(AI1309))))</f>
        <v>#DIV/0!</v>
      </c>
      <c r="AJ1328" s="3" t="e">
        <f>IF(DEGREES(ACOS(SIN(RADIANS(G1328))*SIN(RADIANS(E1319))+COS(RADIANS(G1328))*COS(RADIANS(E1319))*COS(RADIANS(AJ1309))))&gt;90,0,$F$4*$F$5/E1318^2*(SIN(RADIANS(G1328))*SIN(RADIANS(E1319))+COS(RADIANS(G1328))*COS(RADIANS(E1319))*COS(RADIANS(AJ1309))))</f>
        <v>#DIV/0!</v>
      </c>
      <c r="AK1328" s="3">
        <f>IF(DEGREES(ACOS(SIN(RADIANS(G1328))*SIN(RADIANS(E1319))+COS(RADIANS(G1328))*COS(RADIANS(E1319))*COS(RADIANS(AK1309))))&gt;90,0,$F$4*$F$5/E1318^2*(SIN(RADIANS(G1328))*SIN(RADIANS(E1319))+COS(RADIANS(G1328))*COS(RADIANS(E1319))*COS(RADIANS(AK1309))))</f>
        <v>0</v>
      </c>
      <c r="AL1328" s="3">
        <f>IF(DEGREES(ACOS(SIN(RADIANS(G1328))*SIN(RADIANS(E1319))+COS(RADIANS(G1328))*COS(RADIANS(E1319))*COS(RADIANS(AL1309))))&gt;90,0,$F$4*$F$5/E1318^2*(SIN(RADIANS(G1328))*SIN(RADIANS(E1319))+COS(RADIANS(G1328))*COS(RADIANS(E1319))*COS(RADIANS(AL1309))))</f>
        <v>0</v>
      </c>
      <c r="AM1328" s="3">
        <f>IF(DEGREES(ACOS(SIN(RADIANS(G1328))*SIN(RADIANS(E1319))+COS(RADIANS(G1328))*COS(RADIANS(E1319))*COS(RADIANS(AM1309))))&gt;90,0,$F$4*$F$5/E1318^2*(SIN(RADIANS(G1328))*SIN(RADIANS(E1319))+COS(RADIANS(G1328))*COS(RADIANS(E1319))*COS(RADIANS(AM1309))))</f>
        <v>0</v>
      </c>
      <c r="AN1328" s="3">
        <f>IF(DEGREES(ACOS(SIN(RADIANS(G1328))*SIN(RADIANS(E1319))+COS(RADIANS(G1328))*COS(RADIANS(E1319))*COS(RADIANS(AN1309))))&gt;90,0,$F$4*$F$5/E1318^2*(SIN(RADIANS(G1328))*SIN(RADIANS(E1319))+COS(RADIANS(G1328))*COS(RADIANS(E1319))*COS(RADIANS(AN1309))))</f>
        <v>0</v>
      </c>
      <c r="AO1328" s="3">
        <f>IF(DEGREES(ACOS(SIN(RADIANS(G1328))*SIN(RADIANS(E1319))+COS(RADIANS(G1328))*COS(RADIANS(E1319))*COS(RADIANS(AO1309))))&gt;90,0,$F$4*$F$5/E1318^2*(SIN(RADIANS(G1328))*SIN(RADIANS(E1319))+COS(RADIANS(G1328))*COS(RADIANS(E1319))*COS(RADIANS(AO1309))))</f>
        <v>0</v>
      </c>
      <c r="AP1328" s="3">
        <f>IF(DEGREES(ACOS(SIN(RADIANS(G1328))*SIN(RADIANS(E1319))+COS(RADIANS(G1328))*COS(RADIANS(E1319))*COS(RADIANS(AP1309))))&gt;90,0,$F$4*$F$5/E1318^2*(SIN(RADIANS(G1328))*SIN(RADIANS(E1319))+COS(RADIANS(G1328))*COS(RADIANS(E1319))*COS(RADIANS(AP1309))))</f>
        <v>0</v>
      </c>
      <c r="AQ1328" s="3">
        <f>IF(DEGREES(ACOS(SIN(RADIANS(G1328))*SIN(RADIANS(E1319))+COS(RADIANS(G1328))*COS(RADIANS(E1319))*COS(RADIANS(AQ1309))))&gt;90,0,$F$4*$F$5/E1318^2*(SIN(RADIANS(G1328))*SIN(RADIANS(E1319))+COS(RADIANS(G1328))*COS(RADIANS(E1319))*COS(RADIANS(AQ1309))))</f>
        <v>0</v>
      </c>
      <c r="AR1328" s="3">
        <f>IF(DEGREES(ACOS(SIN(RADIANS(G1328))*SIN(RADIANS(E1319))+COS(RADIANS(G1328))*COS(RADIANS(E1319))*COS(RADIANS(AR1309))))&gt;90,0,$F$4*$F$5/E1318^2*(SIN(RADIANS(G1328))*SIN(RADIANS(E1319))+COS(RADIANS(G1328))*COS(RADIANS(E1319))*COS(RADIANS(AR1309))))</f>
        <v>0</v>
      </c>
    </row>
    <row r="1329" spans="2:44" ht="15.75" customHeight="1" x14ac:dyDescent="0.2">
      <c r="G1329" s="3">
        <v>-90</v>
      </c>
      <c r="I1329" s="3" t="e">
        <f>IF(DEGREES(ACOS(SIN(RADIANS(G1329))*SIN(RADIANS(E1319))+COS(RADIANS(G1329))*COS(RADIANS(E1319))*COS(RADIANS(I1309))))&gt;90,0,$F$4*$F$5/E1318^2*(SIN(RADIANS(G1329))*SIN(RADIANS(E1319))+COS(RADIANS(G1329))*COS(RADIANS(E1319))*COS(RADIANS(I1309))))</f>
        <v>#DIV/0!</v>
      </c>
      <c r="J1329" s="3" t="e">
        <f>IF(DEGREES(ACOS(SIN(RADIANS(G1329))*SIN(RADIANS(E1319))+COS(RADIANS(G1329))*COS(RADIANS(E1319))*COS(RADIANS(J1309))))&gt;90,0,$F$4*$F$5/E1318^2*(SIN(RADIANS(G1329))*SIN(RADIANS(E1319))+COS(RADIANS(G1329))*COS(RADIANS(E1319))*COS(RADIANS(J1309))))</f>
        <v>#DIV/0!</v>
      </c>
      <c r="K1329" s="3" t="e">
        <f>IF(DEGREES(ACOS(SIN(RADIANS(G1329))*SIN(RADIANS(E1319))+COS(RADIANS(G1329))*COS(RADIANS(E1319))*COS(RADIANS(K1309))))&gt;90,0,$F$4*$F$5/E1318^2*(SIN(RADIANS(G1329))*SIN(RADIANS(E1319))+COS(RADIANS(G1329))*COS(RADIANS(E1319))*COS(RADIANS(K1309))))</f>
        <v>#DIV/0!</v>
      </c>
      <c r="L1329" s="3" t="e">
        <f>IF(DEGREES(ACOS(SIN(RADIANS(G1329))*SIN(RADIANS(E1319))+COS(RADIANS(G1329))*COS(RADIANS(E1319))*COS(RADIANS(L1309))))&gt;90,0,$F$4*$F$5/E1318^2*(SIN(RADIANS(G1329))*SIN(RADIANS(E1319))+COS(RADIANS(G1329))*COS(RADIANS(E1319))*COS(RADIANS(L1309))))</f>
        <v>#DIV/0!</v>
      </c>
      <c r="M1329" s="3" t="e">
        <f>IF(DEGREES(ACOS(SIN(RADIANS(G1329))*SIN(RADIANS(E1319))+COS(RADIANS(G1329))*COS(RADIANS(E1319))*COS(RADIANS(M1309))))&gt;90,0,$F$4*$F$5/E1318^2*(SIN(RADIANS(G1329))*SIN(RADIANS(E1319))+COS(RADIANS(G1329))*COS(RADIANS(E1319))*COS(RADIANS(M1309))))</f>
        <v>#DIV/0!</v>
      </c>
      <c r="N1329" s="3" t="e">
        <f>IF(DEGREES(ACOS(SIN(RADIANS(G1329))*SIN(RADIANS(E1319))+COS(RADIANS(G1329))*COS(RADIANS(E1319))*COS(RADIANS(N1309))))&gt;90,0,$F$4*$F$5/E1318^2*(SIN(RADIANS(G1329))*SIN(RADIANS(E1319))+COS(RADIANS(G1329))*COS(RADIANS(E1319))*COS(RADIANS(N1309))))</f>
        <v>#DIV/0!</v>
      </c>
      <c r="O1329" s="3" t="e">
        <f>IF(DEGREES(ACOS(SIN(RADIANS(G1329))*SIN(RADIANS(E1319))+COS(RADIANS(G1329))*COS(RADIANS(E1319))*COS(RADIANS(O1309))))&gt;90,0,$F$4*$F$5/E1318^2*(SIN(RADIANS(G1329))*SIN(RADIANS(E1319))+COS(RADIANS(G1329))*COS(RADIANS(E1319))*COS(RADIANS(O1309))))</f>
        <v>#DIV/0!</v>
      </c>
      <c r="P1329" s="3" t="e">
        <f>IF(DEGREES(ACOS(SIN(RADIANS(G1329))*SIN(RADIANS(E1319))+COS(RADIANS(G1329))*COS(RADIANS(E1319))*COS(RADIANS(P1309))))&gt;90,0,$F$4*$F$5/E1318^2*(SIN(RADIANS(G1329))*SIN(RADIANS(E1319))+COS(RADIANS(G1329))*COS(RADIANS(E1319))*COS(RADIANS(P1309))))</f>
        <v>#DIV/0!</v>
      </c>
      <c r="Q1329" s="3" t="e">
        <f>IF(DEGREES(ACOS(SIN(RADIANS(G1329))*SIN(RADIANS(E1319))+COS(RADIANS(G1329))*COS(RADIANS(E1319))*COS(RADIANS(Q1309))))&gt;90,0,$F$4*$F$5/E1318^2*(SIN(RADIANS(G1329))*SIN(RADIANS(E1319))+COS(RADIANS(G1329))*COS(RADIANS(E1319))*COS(RADIANS(Q1309))))</f>
        <v>#DIV/0!</v>
      </c>
      <c r="R1329" s="3" t="e">
        <f>IF(DEGREES(ACOS(SIN(RADIANS(G1329))*SIN(RADIANS(E1319))+COS(RADIANS(G1329))*COS(RADIANS(E1319))*COS(RADIANS(R1309))))&gt;90,0,$F$4*$F$5/E1318^2*(SIN(RADIANS(G1329))*SIN(RADIANS(E1319))+COS(RADIANS(G1329))*COS(RADIANS(E1319))*COS(RADIANS(R1309))))</f>
        <v>#DIV/0!</v>
      </c>
      <c r="S1329" s="3" t="e">
        <f>IF(DEGREES(ACOS(SIN(RADIANS(G1329))*SIN(RADIANS(E1319))+COS(RADIANS(G1329))*COS(RADIANS(E1319))*COS(RADIANS(S1309))))&gt;90,0,$F$4*$F$5/E1318^2*(SIN(RADIANS(G1329))*SIN(RADIANS(E1319))+COS(RADIANS(G1329))*COS(RADIANS(E1319))*COS(RADIANS(S1309))))</f>
        <v>#DIV/0!</v>
      </c>
      <c r="T1329" s="3" t="e">
        <f>IF(DEGREES(ACOS(SIN(RADIANS(G1329))*SIN(RADIANS(E1319))+COS(RADIANS(G1329))*COS(RADIANS(E1319))*COS(RADIANS(T1309))))&gt;90,0,$F$4*$F$5/E1318^2*(SIN(RADIANS(G1329))*SIN(RADIANS(E1319))+COS(RADIANS(G1329))*COS(RADIANS(E1319))*COS(RADIANS(T1309))))</f>
        <v>#DIV/0!</v>
      </c>
      <c r="U1329" s="3" t="e">
        <f>IF(DEGREES(ACOS(SIN(RADIANS(G1329))*SIN(RADIANS(E1319))+COS(RADIANS(G1329))*COS(RADIANS(E1319))*COS(RADIANS(U1309))))&gt;90,0,$F$4*$F$5/E1318^2*(SIN(RADIANS(G1329))*SIN(RADIANS(E1319))+COS(RADIANS(G1329))*COS(RADIANS(E1319))*COS(RADIANS(U1309))))</f>
        <v>#DIV/0!</v>
      </c>
      <c r="V1329" s="3" t="e">
        <f>IF(DEGREES(ACOS(SIN(RADIANS(G1329))*SIN(RADIANS(E1319))+COS(RADIANS(G1329))*COS(RADIANS(E1319))*COS(RADIANS(V1309))))&gt;90,0,$F$4*$F$5/E1318^2*(SIN(RADIANS(G1329))*SIN(RADIANS(E1319))+COS(RADIANS(G1329))*COS(RADIANS(E1319))*COS(RADIANS(V1309))))</f>
        <v>#DIV/0!</v>
      </c>
      <c r="W1329" s="3" t="e">
        <f>IF(DEGREES(ACOS(SIN(RADIANS(G1329))*SIN(RADIANS(E1319))+COS(RADIANS(G1329))*COS(RADIANS(E1319))*COS(RADIANS(W1309))))&gt;90,0,$F$4*$F$5/E1318^2*(SIN(RADIANS(G1329))*SIN(RADIANS(E1319))+COS(RADIANS(G1329))*COS(RADIANS(E1319))*COS(RADIANS(W1309))))</f>
        <v>#DIV/0!</v>
      </c>
      <c r="X1329" s="3" t="e">
        <f>IF(DEGREES(ACOS(SIN(RADIANS(G1329))*SIN(RADIANS(E1319))+COS(RADIANS(G1329))*COS(RADIANS(E1319))*COS(RADIANS(X1309))))&gt;90,0,$F$4*$F$5/E1318^2*(SIN(RADIANS(G1329))*SIN(RADIANS(E1319))+COS(RADIANS(G1329))*COS(RADIANS(E1319))*COS(RADIANS(X1309))))</f>
        <v>#DIV/0!</v>
      </c>
      <c r="Y1329" s="3" t="e">
        <f>IF(DEGREES(ACOS(SIN(RADIANS(G1329))*SIN(RADIANS(E1319))+COS(RADIANS(G1329))*COS(RADIANS(E1319))*COS(RADIANS(Y1309))))&gt;90,0,$F$4*$F$5/E1318^2*(SIN(RADIANS(G1329))*SIN(RADIANS(E1319))+COS(RADIANS(G1329))*COS(RADIANS(E1319))*COS(RADIANS(Y1309))))</f>
        <v>#DIV/0!</v>
      </c>
      <c r="Z1329" s="3" t="e">
        <f>IF(DEGREES(ACOS(SIN(RADIANS(G1329))*SIN(RADIANS(E1319))+COS(RADIANS(G1329))*COS(RADIANS(E1319))*COS(RADIANS(Z1309))))&gt;90,0,$F$4*$F$5/E1318^2*(SIN(RADIANS(G1329))*SIN(RADIANS(E1319))+COS(RADIANS(G1329))*COS(RADIANS(E1319))*COS(RADIANS(Z1309))))</f>
        <v>#DIV/0!</v>
      </c>
      <c r="AA1329" s="3" t="e">
        <f>IF(DEGREES(ACOS(SIN(RADIANS(G1329))*SIN(RADIANS(E1319))+COS(RADIANS(G1329))*COS(RADIANS(E1319))*COS(RADIANS(AA1309))))&gt;90,0,$F$4*$F$5/E1318^2*(SIN(RADIANS(G1329))*SIN(RADIANS(E1319))+COS(RADIANS(G1329))*COS(RADIANS(E1319))*COS(RADIANS(AA1309))))</f>
        <v>#DIV/0!</v>
      </c>
      <c r="AB1329" s="3" t="e">
        <f>IF(DEGREES(ACOS(SIN(RADIANS(G1329))*SIN(RADIANS(E1319))+COS(RADIANS(G1329))*COS(RADIANS(E1319))*COS(RADIANS(AB1309))))&gt;90,0,$F$4*$F$5/E1318^2*(SIN(RADIANS(G1329))*SIN(RADIANS(E1319))+COS(RADIANS(G1329))*COS(RADIANS(E1319))*COS(RADIANS(AB1309))))</f>
        <v>#DIV/0!</v>
      </c>
      <c r="AC1329" s="3" t="e">
        <f>IF(DEGREES(ACOS(SIN(RADIANS(G1329))*SIN(RADIANS(E1319))+COS(RADIANS(G1329))*COS(RADIANS(E1319))*COS(RADIANS(AC1309))))&gt;90,0,$F$4*$F$5/E1318^2*(SIN(RADIANS(G1329))*SIN(RADIANS(E1319))+COS(RADIANS(G1329))*COS(RADIANS(E1319))*COS(RADIANS(AC1309))))</f>
        <v>#DIV/0!</v>
      </c>
      <c r="AD1329" s="3" t="e">
        <f>IF(DEGREES(ACOS(SIN(RADIANS(G1329))*SIN(RADIANS(E1319))+COS(RADIANS(G1329))*COS(RADIANS(E1319))*COS(RADIANS(AD1309))))&gt;90,0,$F$4*$F$5/E1318^2*(SIN(RADIANS(G1329))*SIN(RADIANS(E1319))+COS(RADIANS(G1329))*COS(RADIANS(E1319))*COS(RADIANS(AD1309))))</f>
        <v>#DIV/0!</v>
      </c>
      <c r="AE1329" s="3" t="e">
        <f>IF(DEGREES(ACOS(SIN(RADIANS(G1329))*SIN(RADIANS(E1319))+COS(RADIANS(G1329))*COS(RADIANS(E1319))*COS(RADIANS(AE1309))))&gt;90,0,$F$4*$F$5/E1318^2*(SIN(RADIANS(G1329))*SIN(RADIANS(E1319))+COS(RADIANS(G1329))*COS(RADIANS(E1319))*COS(RADIANS(AE1309))))</f>
        <v>#DIV/0!</v>
      </c>
      <c r="AF1329" s="3" t="e">
        <f>IF(DEGREES(ACOS(SIN(RADIANS(G1329))*SIN(RADIANS(E1319))+COS(RADIANS(G1329))*COS(RADIANS(E1319))*COS(RADIANS(AF1309))))&gt;90,0,$F$4*$F$5/E1318^2*(SIN(RADIANS(G1329))*SIN(RADIANS(E1319))+COS(RADIANS(G1329))*COS(RADIANS(E1319))*COS(RADIANS(AF1309))))</f>
        <v>#DIV/0!</v>
      </c>
      <c r="AG1329" s="3" t="e">
        <f>IF(DEGREES(ACOS(SIN(RADIANS(G1329))*SIN(RADIANS(E1319))+COS(RADIANS(G1329))*COS(RADIANS(E1319))*COS(RADIANS(AG1309))))&gt;90,0,$F$4*$F$5/E1318^2*(SIN(RADIANS(G1329))*SIN(RADIANS(E1319))+COS(RADIANS(G1329))*COS(RADIANS(E1319))*COS(RADIANS(AG1309))))</f>
        <v>#DIV/0!</v>
      </c>
      <c r="AH1329" s="3" t="e">
        <f>IF(DEGREES(ACOS(SIN(RADIANS(G1329))*SIN(RADIANS(E1319))+COS(RADIANS(G1329))*COS(RADIANS(E1319))*COS(RADIANS(AH1309))))&gt;90,0,$F$4*$F$5/E1318^2*(SIN(RADIANS(G1329))*SIN(RADIANS(E1319))+COS(RADIANS(G1329))*COS(RADIANS(E1319))*COS(RADIANS(AH1309))))</f>
        <v>#DIV/0!</v>
      </c>
      <c r="AI1329" s="3" t="e">
        <f>IF(DEGREES(ACOS(SIN(RADIANS(G1329))*SIN(RADIANS(E1319))+COS(RADIANS(G1329))*COS(RADIANS(E1319))*COS(RADIANS(AI1309))))&gt;90,0,$F$4*$F$5/E1318^2*(SIN(RADIANS(G1329))*SIN(RADIANS(E1319))+COS(RADIANS(G1329))*COS(RADIANS(E1319))*COS(RADIANS(AI1309))))</f>
        <v>#DIV/0!</v>
      </c>
      <c r="AJ1329" s="3" t="e">
        <f>IF(DEGREES(ACOS(SIN(RADIANS(G1329))*SIN(RADIANS(E1319))+COS(RADIANS(G1329))*COS(RADIANS(E1319))*COS(RADIANS(AJ1309))))&gt;90,0,$F$4*$F$5/E1318^2*(SIN(RADIANS(G1329))*SIN(RADIANS(E1319))+COS(RADIANS(G1329))*COS(RADIANS(E1319))*COS(RADIANS(AJ1309))))</f>
        <v>#DIV/0!</v>
      </c>
      <c r="AK1329" s="3" t="e">
        <f>IF(DEGREES(ACOS(SIN(RADIANS(G1329))*SIN(RADIANS(E1319))+COS(RADIANS(G1329))*COS(RADIANS(E1319))*COS(RADIANS(AK1309))))&gt;90,0,$F$4*$F$5/E1318^2*(SIN(RADIANS(G1329))*SIN(RADIANS(E1319))+COS(RADIANS(G1329))*COS(RADIANS(E1319))*COS(RADIANS(AK1309))))</f>
        <v>#DIV/0!</v>
      </c>
      <c r="AL1329" s="3" t="e">
        <f>IF(DEGREES(ACOS(SIN(RADIANS(G1329))*SIN(RADIANS(E1319))+COS(RADIANS(G1329))*COS(RADIANS(E1319))*COS(RADIANS(AL1309))))&gt;90,0,$F$4*$F$5/E1318^2*(SIN(RADIANS(G1329))*SIN(RADIANS(E1319))+COS(RADIANS(G1329))*COS(RADIANS(E1319))*COS(RADIANS(AL1309))))</f>
        <v>#DIV/0!</v>
      </c>
      <c r="AM1329" s="3" t="e">
        <f>IF(DEGREES(ACOS(SIN(RADIANS(G1329))*SIN(RADIANS(E1319))+COS(RADIANS(G1329))*COS(RADIANS(E1319))*COS(RADIANS(AM1309))))&gt;90,0,$F$4*$F$5/E1318^2*(SIN(RADIANS(G1329))*SIN(RADIANS(E1319))+COS(RADIANS(G1329))*COS(RADIANS(E1319))*COS(RADIANS(AM1309))))</f>
        <v>#DIV/0!</v>
      </c>
      <c r="AN1329" s="3" t="e">
        <f>IF(DEGREES(ACOS(SIN(RADIANS(G1329))*SIN(RADIANS(E1319))+COS(RADIANS(G1329))*COS(RADIANS(E1319))*COS(RADIANS(AN1309))))&gt;90,0,$F$4*$F$5/E1318^2*(SIN(RADIANS(G1329))*SIN(RADIANS(E1319))+COS(RADIANS(G1329))*COS(RADIANS(E1319))*COS(RADIANS(AN1309))))</f>
        <v>#DIV/0!</v>
      </c>
      <c r="AO1329" s="3" t="e">
        <f>IF(DEGREES(ACOS(SIN(RADIANS(G1329))*SIN(RADIANS(E1319))+COS(RADIANS(G1329))*COS(RADIANS(E1319))*COS(RADIANS(AO1309))))&gt;90,0,$F$4*$F$5/E1318^2*(SIN(RADIANS(G1329))*SIN(RADIANS(E1319))+COS(RADIANS(G1329))*COS(RADIANS(E1319))*COS(RADIANS(AO1309))))</f>
        <v>#DIV/0!</v>
      </c>
      <c r="AP1329" s="3" t="e">
        <f>IF(DEGREES(ACOS(SIN(RADIANS(G1329))*SIN(RADIANS(E1319))+COS(RADIANS(G1329))*COS(RADIANS(E1319))*COS(RADIANS(AP1309))))&gt;90,0,$F$4*$F$5/E1318^2*(SIN(RADIANS(G1329))*SIN(RADIANS(E1319))+COS(RADIANS(G1329))*COS(RADIANS(E1319))*COS(RADIANS(AP1309))))</f>
        <v>#DIV/0!</v>
      </c>
      <c r="AQ1329" s="3" t="e">
        <f>IF(DEGREES(ACOS(SIN(RADIANS(G1329))*SIN(RADIANS(E1319))+COS(RADIANS(G1329))*COS(RADIANS(E1319))*COS(RADIANS(AQ1309))))&gt;90,0,$F$4*$F$5/E1318^2*(SIN(RADIANS(G1329))*SIN(RADIANS(E1319))+COS(RADIANS(G1329))*COS(RADIANS(E1319))*COS(RADIANS(AQ1309))))</f>
        <v>#DIV/0!</v>
      </c>
      <c r="AR1329" s="3" t="e">
        <f>IF(DEGREES(ACOS(SIN(RADIANS(G1329))*SIN(RADIANS(E1319))+COS(RADIANS(G1329))*COS(RADIANS(E1319))*COS(RADIANS(AR1309))))&gt;90,0,$F$4*$F$5/E1318^2*(SIN(RADIANS(G1329))*SIN(RADIANS(E1319))+COS(RADIANS(G1329))*COS(RADIANS(E1319))*COS(RADIANS(AR1309))))</f>
        <v>#DIV/0!</v>
      </c>
    </row>
    <row r="1330" spans="2:44" ht="15.75" customHeight="1" x14ac:dyDescent="0.2"/>
    <row r="1331" spans="2:44" ht="15.75" customHeight="1" x14ac:dyDescent="0.2">
      <c r="H1331" s="3" t="s">
        <v>771</v>
      </c>
      <c r="I1331" s="3">
        <v>180</v>
      </c>
      <c r="J1331" s="3">
        <v>170</v>
      </c>
      <c r="K1331" s="3">
        <v>160</v>
      </c>
      <c r="L1331" s="3">
        <v>150</v>
      </c>
      <c r="M1331" s="3">
        <v>140</v>
      </c>
      <c r="N1331" s="3">
        <v>130</v>
      </c>
      <c r="O1331" s="3">
        <v>120</v>
      </c>
      <c r="P1331" s="3">
        <v>110</v>
      </c>
      <c r="Q1331" s="3">
        <v>100</v>
      </c>
      <c r="R1331" s="3">
        <v>90</v>
      </c>
      <c r="S1331" s="3">
        <v>80</v>
      </c>
      <c r="T1331" s="3">
        <v>70</v>
      </c>
      <c r="U1331" s="3">
        <v>60</v>
      </c>
      <c r="V1331" s="3">
        <v>50</v>
      </c>
      <c r="W1331" s="3">
        <v>40</v>
      </c>
      <c r="X1331" s="3">
        <v>30</v>
      </c>
      <c r="Y1331" s="3">
        <v>20</v>
      </c>
      <c r="Z1331" s="3">
        <v>10</v>
      </c>
      <c r="AA1331" s="3">
        <v>0</v>
      </c>
      <c r="AB1331" s="3">
        <v>-10</v>
      </c>
      <c r="AC1331" s="3">
        <v>-20</v>
      </c>
      <c r="AD1331" s="3">
        <v>-30</v>
      </c>
      <c r="AE1331" s="3">
        <v>-40</v>
      </c>
      <c r="AF1331" s="3">
        <v>-50</v>
      </c>
      <c r="AG1331" s="3">
        <v>-60</v>
      </c>
      <c r="AH1331" s="3">
        <v>-70</v>
      </c>
      <c r="AI1331" s="3">
        <v>-80</v>
      </c>
      <c r="AJ1331" s="3">
        <v>-90</v>
      </c>
      <c r="AK1331" s="3">
        <v>-100</v>
      </c>
      <c r="AL1331" s="3">
        <v>-110</v>
      </c>
      <c r="AM1331" s="3">
        <v>-120</v>
      </c>
      <c r="AN1331" s="3">
        <v>-130</v>
      </c>
      <c r="AO1331" s="3">
        <v>-140</v>
      </c>
      <c r="AP1331" s="3">
        <v>-150</v>
      </c>
      <c r="AQ1331" s="3">
        <v>-160</v>
      </c>
      <c r="AR1331" s="3">
        <v>-170</v>
      </c>
    </row>
    <row r="1332" spans="2:44" ht="15.75" customHeight="1" x14ac:dyDescent="0.2">
      <c r="H1332" s="3" t="s">
        <v>782</v>
      </c>
      <c r="I1332" s="3">
        <f>IF(ABS(I1331-E1344)&gt;180,IF(ABS(I1331-E1344)&gt;360,ABS(I1331-E1344)-360,360-ABS(I1331-E1344)),ABS(I1331-E1344))</f>
        <v>180</v>
      </c>
      <c r="J1332" s="3">
        <f>IF(ABS(J1331-E1344)&gt;180,IF(ABS(J1331-E1344)&gt;360,ABS(J1331-E1344)-360,360-ABS(J1331-E1344)),ABS(J1331-E1344))</f>
        <v>170</v>
      </c>
      <c r="K1332" s="3">
        <f>IF(ABS(K1331-E1344)&gt;180,IF(ABS(K1331-E1344)&gt;360,ABS(K1331-E1344)-360,360-ABS(K1331-E1344)),ABS(K1331-E1344))</f>
        <v>160</v>
      </c>
      <c r="L1332" s="3">
        <f>IF(ABS(L1331-E1344)&gt;180,IF(ABS(L1331-E1344)&gt;360,ABS(L1331-E1344)-360,360-ABS(L1331-E1344)),ABS(L1331-E1344))</f>
        <v>150</v>
      </c>
      <c r="M1332" s="3">
        <f>IF(ABS(M1331-E1344)&gt;180,IF(ABS(M1331-E1344)&gt;360,ABS(M1331-E1344)-360,360-ABS(M1331-E1344)),ABS(M1331-E1344))</f>
        <v>140</v>
      </c>
      <c r="N1332" s="3">
        <f>IF(ABS(N1331-E1344)&gt;180,IF(ABS(N1331-E1344)&gt;360,ABS(N1331-E1344)-360,360-ABS(N1331-E1344)),ABS(N1331-E1344))</f>
        <v>130</v>
      </c>
      <c r="O1332" s="3">
        <f>IF(ABS(O1331-E1344)&gt;180,IF(ABS(O1331-E1344)&gt;360,ABS(O1331-E1344)-360,360-ABS(O1331-E1344)),ABS(O1331-E1344))</f>
        <v>120</v>
      </c>
      <c r="P1332" s="3">
        <f>IF(ABS(P1331-E1344)&gt;180,IF(ABS(P1331-E1344)&gt;360,ABS(P1331-E1344)-360,360-ABS(P1331-E1344)),ABS(P1331-E1344))</f>
        <v>110</v>
      </c>
      <c r="Q1332" s="3">
        <f>IF(ABS(Q1331-E1344)&gt;180,IF(ABS(Q1331-E1344)&gt;360,ABS(Q1331-E1344)-360,360-ABS(Q1331-E1344)),ABS(Q1331-E1344))</f>
        <v>100</v>
      </c>
      <c r="R1332" s="3">
        <f>IF(ABS(R1331-E1344)&gt;180,IF(ABS(R1331-E1344)&gt;360,ABS(R1331-E1344)-360,360-ABS(R1331-E1344)),ABS(R1331-E1344))</f>
        <v>90</v>
      </c>
      <c r="S1332" s="3">
        <f>IF(ABS(S1331-E1344)&gt;180,IF(ABS(S1331-E1344)&gt;360,ABS(S1331-E1344)-360,360-ABS(S1331-E1344)),ABS(S1331-E1344))</f>
        <v>80</v>
      </c>
      <c r="T1332" s="3">
        <f>IF(ABS(T1331-E1344)&gt;180,IF(ABS(T1331-E1344)&gt;360,ABS(T1331-E1344)-360,360-ABS(T1331-E1344)),ABS(T1331-E1344))</f>
        <v>70</v>
      </c>
      <c r="U1332" s="3">
        <f>IF(ABS(U1331-E1344)&gt;180,IF(ABS(U1331-E1344)&gt;360,ABS(U1331-E1344)-360,360-ABS(U1331-E1344)),ABS(U1331-E1344))</f>
        <v>60</v>
      </c>
      <c r="V1332" s="3">
        <f>IF(ABS(V1331-E1344)&gt;180,IF(ABS(V1331-E1344)&gt;360,ABS(V1331-E1344)-360,360-ABS(V1331-E1344)),ABS(V1331-E1344))</f>
        <v>50</v>
      </c>
      <c r="W1332" s="3">
        <f>IF(ABS(W1331-E1344)&gt;180,IF(ABS(W1331-E1344)&gt;360,ABS(W1331-E1344)-360,360-ABS(W1331-E1344)),ABS(W1331-E1344))</f>
        <v>40</v>
      </c>
      <c r="X1332" s="3">
        <f>IF(ABS(X1331-E1344)&gt;180,IF(ABS(X1331-E1344)&gt;360,ABS(X1331-E1344)-360,360-ABS(X1331-E1344)),ABS(X1331-E1344))</f>
        <v>30</v>
      </c>
      <c r="Y1332" s="3">
        <f>IF(ABS(Y1331-E1344)&gt;180,IF(ABS(Y1331-E1344)&gt;360,ABS(Y1331-E1344)-360,360-ABS(Y1331-E1344)),ABS(Y1331-E1344))</f>
        <v>20</v>
      </c>
      <c r="Z1332" s="3">
        <f>IF(ABS(Z1331-E1344)&gt;180,IF(ABS(Z1331-E1344)&gt;360,ABS(Z1331-E1344)-360,360-ABS(Z1331-E1344)),ABS(Z1331-E1344))</f>
        <v>10</v>
      </c>
      <c r="AA1332" s="3">
        <f>IF(ABS(AA1331-E1344)&gt;180,IF(ABS(AA1331-E1344)&gt;360,ABS(AA1331-E1344)-360,360-ABS(AA1331-E1344)),ABS(AA1331-E1344))</f>
        <v>0</v>
      </c>
      <c r="AB1332" s="3">
        <f>IF(ABS(AB1331-E1344)&gt;180,IF(ABS(AB1331-E1344)&gt;360,ABS(AB1331-E1344)-360,360-ABS(AB1331-E1344)),ABS(AB1331-E1344))</f>
        <v>10</v>
      </c>
      <c r="AC1332" s="3">
        <f>IF(ABS(AC1331-E1344)&gt;180,IF(ABS(AC1331-E1344)&gt;360,ABS(AC1331-E1344)-360,360-ABS(AC1331-E1344)),ABS(AC1331-E1344))</f>
        <v>20</v>
      </c>
      <c r="AD1332" s="3">
        <f>IF(ABS(AD1331-E1344)&gt;180,IF(ABS(AD1331-E1344)&gt;360,ABS(AD1331-E1344)-360,360-ABS(AD1331-E1344)),ABS(AD1331-E1344))</f>
        <v>30</v>
      </c>
      <c r="AE1332" s="3">
        <f>IF(ABS(AE1331-E1344)&gt;180,IF(ABS(AE1331-E1344)&gt;360,ABS(AE1331-E1344)-360,360-ABS(AE1331-E1344)),ABS(AE1331-E1344))</f>
        <v>40</v>
      </c>
      <c r="AF1332" s="3">
        <f>IF(ABS(AF1331-E1344)&gt;180,IF(ABS(AF1331-E1344)&gt;360,ABS(AF1331-E1344)-360,360-ABS(AF1331-E1344)),ABS(AF1331-E1344))</f>
        <v>50</v>
      </c>
      <c r="AG1332" s="3">
        <f>IF(ABS(AG1331-E1344)&gt;180,IF(ABS(AG1331-E1344)&gt;360,ABS(AG1331-E1344)-360,360-ABS(AG1331-E1344)),ABS(AG1331-E1344))</f>
        <v>60</v>
      </c>
      <c r="AH1332" s="3">
        <f>IF(ABS(AH1331-E1344)&gt;180,IF(ABS(AH1331-E1344)&gt;360,ABS(AH1331-E1344)-360,360-ABS(AH1331-E1344)),ABS(AH1331-E1344))</f>
        <v>70</v>
      </c>
      <c r="AI1332" s="3">
        <f>IF(ABS(AI1331-E1344)&gt;180,IF(ABS(AI1331-E1344)&gt;360,ABS(AI1331-E1344)-360,360-ABS(AI1331-E1344)),ABS(AI1331-E1344))</f>
        <v>80</v>
      </c>
      <c r="AJ1332" s="3">
        <f>IF(ABS(AJ1331-E1344)&gt;180,IF(ABS(AJ1331-E1344)&gt;360,ABS(AJ1331-E1344)-360,360-ABS(AJ1331-E1344)),ABS(AJ1331-E1344))</f>
        <v>90</v>
      </c>
      <c r="AK1332" s="3">
        <f>IF(ABS(AK1331-E1344)&gt;180,IF(ABS(AK1331-E1344)&gt;360,ABS(AK1331-E1344)-360,360-ABS(AK1331-E1344)),ABS(AK1331-E1344))</f>
        <v>100</v>
      </c>
      <c r="AL1332" s="3">
        <f>IF(ABS(AL1331-E1344)&gt;180,IF(ABS(AL1331-E1344)&gt;360,ABS(AL1331-E1344)-360,360-ABS(AL1331-E1344)),ABS(AL1331-E1344))</f>
        <v>110</v>
      </c>
      <c r="AM1332" s="3">
        <f>IF(ABS(AM1331-E1344)&gt;180,IF(ABS(AM1331-E1344)&gt;360,ABS(AM1331-E1344)-360,360-ABS(AM1331-E1344)),ABS(AM1331-E1344))</f>
        <v>120</v>
      </c>
      <c r="AN1332" s="3">
        <f>IF(ABS(AN1331-E1344)&gt;180,IF(ABS(AN1331-E1344)&gt;360,ABS(AN1331-E1344)-360,360-ABS(AN1331-E1344)),ABS(AN1331-E1344))</f>
        <v>130</v>
      </c>
      <c r="AO1332" s="3">
        <f>IF(ABS(AO1331-E1344)&gt;180,IF(ABS(AO1331-E1344)&gt;360,ABS(AO1331-E1344)-360,360-ABS(AO1331-E1344)),ABS(AO1331-E1344))</f>
        <v>140</v>
      </c>
      <c r="AP1332" s="3">
        <f>IF(ABS(AP1331-E1344)&gt;180,IF(ABS(AP1331-E1344)&gt;360,ABS(AP1331-E1344)-360,360-ABS(AP1331-E1344)),ABS(AP1331-E1344))</f>
        <v>150</v>
      </c>
      <c r="AQ1332" s="3">
        <f>IF(ABS(AQ1331-E1344)&gt;180,IF(ABS(AQ1331-E1344)&gt;360,ABS(AQ1331-E1344)-360,360-ABS(AQ1331-E1344)),ABS(AQ1331-E1344))</f>
        <v>160</v>
      </c>
      <c r="AR1332" s="3">
        <f>IF(ABS(AR1331-E1344)&gt;180,IF(ABS(AR1331-E1344)&gt;360,ABS(AR1331-E1344)-360,360-ABS(AR1331-E1344)),ABS(AR1331-E1344))</f>
        <v>170</v>
      </c>
    </row>
    <row r="1333" spans="2:44" ht="15.75" customHeight="1" x14ac:dyDescent="0.2">
      <c r="G1333" s="3" t="s">
        <v>736</v>
      </c>
    </row>
    <row r="1334" spans="2:44" ht="15.75" customHeight="1" x14ac:dyDescent="0.2">
      <c r="B1334" s="3" t="s">
        <v>791</v>
      </c>
      <c r="E1334" s="3">
        <v>560</v>
      </c>
      <c r="G1334" s="3">
        <v>90</v>
      </c>
      <c r="I1334" s="3" t="e">
        <f>IF(DEGREES(ACOS(SIN(RADIANS(G1334))*SIN(RADIANS(E1342))+COS(RADIANS(G1334))*COS(RADIANS(E1342))*COS(RADIANS(I1332))))&gt;90,0,$F$4*$F$5/E1341^2*(SIN(RADIANS(G1334))*SIN(RADIANS(E1342))+COS(RADIANS(G1334))*COS(RADIANS(E1342))*COS(RADIANS(I1332))))</f>
        <v>#DIV/0!</v>
      </c>
      <c r="J1334" s="3" t="e">
        <f>IF(DEGREES(ACOS(SIN(RADIANS(G1334))*SIN(RADIANS(E1342))+COS(RADIANS(G1334))*COS(RADIANS(E1342))*COS(RADIANS(J1332))))&gt;90,0,$F$4*$F$5/E1341^2*(SIN(RADIANS(G1334))*SIN(RADIANS(E1342))+COS(RADIANS(G1334))*COS(RADIANS(E1342))*COS(RADIANS(J1332))))</f>
        <v>#DIV/0!</v>
      </c>
      <c r="K1334" s="3" t="e">
        <f>IF(DEGREES(ACOS(SIN(RADIANS(G1334))*SIN(RADIANS(E1342))+COS(RADIANS(G1334))*COS(RADIANS(E1342))*COS(RADIANS(K1332))))&gt;90,0,$F$4*$F$5/E1341^2*(SIN(RADIANS(G1334))*SIN(RADIANS(E1342))+COS(RADIANS(G1334))*COS(RADIANS(E1342))*COS(RADIANS(K1332))))</f>
        <v>#DIV/0!</v>
      </c>
      <c r="L1334" s="3" t="e">
        <f>IF(DEGREES(ACOS(SIN(RADIANS(G1334))*SIN(RADIANS(E1342))+COS(RADIANS(G1334))*COS(RADIANS(E1342))*COS(RADIANS(L1332))))&gt;90,0,$F$4*$F$5/E1341^2*(SIN(RADIANS(G1334))*SIN(RADIANS(E1342))+COS(RADIANS(G1334))*COS(RADIANS(E1342))*COS(RADIANS(L1332))))</f>
        <v>#DIV/0!</v>
      </c>
      <c r="M1334" s="3" t="e">
        <f>IF(DEGREES(ACOS(SIN(RADIANS(G1334))*SIN(RADIANS(E1342))+COS(RADIANS(G1334))*COS(RADIANS(E1342))*COS(RADIANS(M1332))))&gt;90,0,$F$4*$F$5/E1341^2*(SIN(RADIANS(G1334))*SIN(RADIANS(E1342))+COS(RADIANS(G1334))*COS(RADIANS(E1342))*COS(RADIANS(M1332))))</f>
        <v>#DIV/0!</v>
      </c>
      <c r="N1334" s="3" t="e">
        <f>IF(DEGREES(ACOS(SIN(RADIANS(G1334))*SIN(RADIANS(E1342))+COS(RADIANS(G1334))*COS(RADIANS(E1342))*COS(RADIANS(N1332))))&gt;90,0,$F$4*$F$5/E1341^2*(SIN(RADIANS(G1334))*SIN(RADIANS(E1342))+COS(RADIANS(G1334))*COS(RADIANS(E1342))*COS(RADIANS(N1332))))</f>
        <v>#DIV/0!</v>
      </c>
      <c r="O1334" s="3" t="e">
        <f>IF(DEGREES(ACOS(SIN(RADIANS(G1334))*SIN(RADIANS(E1342))+COS(RADIANS(G1334))*COS(RADIANS(E1342))*COS(RADIANS(O1332))))&gt;90,0,$F$4*$F$5/E1341^2*(SIN(RADIANS(G1334))*SIN(RADIANS(E1342))+COS(RADIANS(G1334))*COS(RADIANS(E1342))*COS(RADIANS(O1332))))</f>
        <v>#DIV/0!</v>
      </c>
      <c r="P1334" s="3" t="e">
        <f>IF(DEGREES(ACOS(SIN(RADIANS(G1334))*SIN(RADIANS(E1342))+COS(RADIANS(G1334))*COS(RADIANS(E1342))*COS(RADIANS(P1332))))&gt;90,0,$F$4*$F$5/E1341^2*(SIN(RADIANS(G1334))*SIN(RADIANS(E1342))+COS(RADIANS(G1334))*COS(RADIANS(E1342))*COS(RADIANS(P1332))))</f>
        <v>#DIV/0!</v>
      </c>
      <c r="Q1334" s="3" t="e">
        <f>IF(DEGREES(ACOS(SIN(RADIANS(G1334))*SIN(RADIANS(E1342))+COS(RADIANS(G1334))*COS(RADIANS(E1342))*COS(RADIANS(Q1332))))&gt;90,0,$F$4*$F$5/E1341^2*(SIN(RADIANS(G1334))*SIN(RADIANS(E1342))+COS(RADIANS(G1334))*COS(RADIANS(E1342))*COS(RADIANS(Q1332))))</f>
        <v>#DIV/0!</v>
      </c>
      <c r="R1334" s="3" t="e">
        <f>IF(DEGREES(ACOS(SIN(RADIANS(G1334))*SIN(RADIANS(E1342))+COS(RADIANS(G1334))*COS(RADIANS(E1342))*COS(RADIANS(R1332))))&gt;90,0,$F$4*$F$5/E1341^2*(SIN(RADIANS(G1334))*SIN(RADIANS(E1342))+COS(RADIANS(G1334))*COS(RADIANS(E1342))*COS(RADIANS(R1332))))</f>
        <v>#DIV/0!</v>
      </c>
      <c r="S1334" s="3" t="e">
        <f>IF(DEGREES(ACOS(SIN(RADIANS(G1334))*SIN(RADIANS(E1342))+COS(RADIANS(G1334))*COS(RADIANS(E1342))*COS(RADIANS(S1332))))&gt;90,0,$F$4*$F$5/E1341^2*(SIN(RADIANS(G1334))*SIN(RADIANS(E1342))+COS(RADIANS(G1334))*COS(RADIANS(E1342))*COS(RADIANS(S1332))))</f>
        <v>#DIV/0!</v>
      </c>
      <c r="T1334" s="3" t="e">
        <f>IF(DEGREES(ACOS(SIN(RADIANS(G1334))*SIN(RADIANS(E1342))+COS(RADIANS(G1334))*COS(RADIANS(E1342))*COS(RADIANS(T1332))))&gt;90,0,$F$4*$F$5/E1341^2*(SIN(RADIANS(G1334))*SIN(RADIANS(E1342))+COS(RADIANS(G1334))*COS(RADIANS(E1342))*COS(RADIANS(T1332))))</f>
        <v>#DIV/0!</v>
      </c>
      <c r="U1334" s="3" t="e">
        <f>IF(DEGREES(ACOS(SIN(RADIANS(G1334))*SIN(RADIANS(E1342))+COS(RADIANS(G1334))*COS(RADIANS(E1342))*COS(RADIANS(U1332))))&gt;90,0,$F$4*$F$5/E1341^2*(SIN(RADIANS(G1334))*SIN(RADIANS(E1342))+COS(RADIANS(G1334))*COS(RADIANS(E1342))*COS(RADIANS(U1332))))</f>
        <v>#DIV/0!</v>
      </c>
      <c r="V1334" s="3" t="e">
        <f>IF(DEGREES(ACOS(SIN(RADIANS(G1334))*SIN(RADIANS(E1342))+COS(RADIANS(G1334))*COS(RADIANS(E1342))*COS(RADIANS(V1332))))&gt;90,0,$F$4*$F$5/E1341^2*(SIN(RADIANS(G1334))*SIN(RADIANS(E1342))+COS(RADIANS(G1334))*COS(RADIANS(E1342))*COS(RADIANS(V1332))))</f>
        <v>#DIV/0!</v>
      </c>
      <c r="W1334" s="3" t="e">
        <f>IF(DEGREES(ACOS(SIN(RADIANS(G1334))*SIN(RADIANS(E1342))+COS(RADIANS(G1334))*COS(RADIANS(E1342))*COS(RADIANS(W1332))))&gt;90,0,$F$4*$F$5/E1341^2*(SIN(RADIANS(G1334))*SIN(RADIANS(E1342))+COS(RADIANS(G1334))*COS(RADIANS(E1342))*COS(RADIANS(W1332))))</f>
        <v>#DIV/0!</v>
      </c>
      <c r="X1334" s="3" t="e">
        <f>IF(DEGREES(ACOS(SIN(RADIANS(G1334))*SIN(RADIANS(E1342))+COS(RADIANS(G1334))*COS(RADIANS(E1342))*COS(RADIANS(X1332))))&gt;90,0,$F$4*$F$5/E1341^2*(SIN(RADIANS(G1334))*SIN(RADIANS(E1342))+COS(RADIANS(G1334))*COS(RADIANS(E1342))*COS(RADIANS(X1332))))</f>
        <v>#DIV/0!</v>
      </c>
      <c r="Y1334" s="3" t="e">
        <f>IF(DEGREES(ACOS(SIN(RADIANS(G1334))*SIN(RADIANS(E1342))+COS(RADIANS(G1334))*COS(RADIANS(E1342))*COS(RADIANS(Y1332))))&gt;90,0,$F$4*$F$5/E1341^2*(SIN(RADIANS(G1334))*SIN(RADIANS(E1342))+COS(RADIANS(G1334))*COS(RADIANS(E1342))*COS(RADIANS(Y1332))))</f>
        <v>#DIV/0!</v>
      </c>
      <c r="Z1334" s="3" t="e">
        <f>IF(DEGREES(ACOS(SIN(RADIANS(G1334))*SIN(RADIANS(E1342))+COS(RADIANS(G1334))*COS(RADIANS(E1342))*COS(RADIANS(Z1332))))&gt;90,0,$F$4*$F$5/E1341^2*(SIN(RADIANS(G1334))*SIN(RADIANS(E1342))+COS(RADIANS(G1334))*COS(RADIANS(E1342))*COS(RADIANS(Z1332))))</f>
        <v>#DIV/0!</v>
      </c>
      <c r="AA1334" s="3" t="e">
        <f>IF(DEGREES(ACOS(SIN(RADIANS(G1334))*SIN(RADIANS(E1342))+COS(RADIANS(G1334))*COS(RADIANS(E1342))*COS(RADIANS(AA1332))))&gt;90,0,$F$4*$F$5/E1341^2*(SIN(RADIANS(G1334))*SIN(RADIANS(E1342))+COS(RADIANS(G1334))*COS(RADIANS(E1342))*COS(RADIANS(AA1332))))</f>
        <v>#DIV/0!</v>
      </c>
      <c r="AB1334" s="3" t="e">
        <f>IF(DEGREES(ACOS(SIN(RADIANS(G1334))*SIN(RADIANS(E1342))+COS(RADIANS(G1334))*COS(RADIANS(E1342))*COS(RADIANS(AB1332))))&gt;90,0,$F$4*$F$5/E1341^2*(SIN(RADIANS(G1334))*SIN(RADIANS(E1342))+COS(RADIANS(G1334))*COS(RADIANS(E1342))*COS(RADIANS(AB1332))))</f>
        <v>#DIV/0!</v>
      </c>
      <c r="AC1334" s="3" t="e">
        <f>IF(DEGREES(ACOS(SIN(RADIANS(G1334))*SIN(RADIANS(E1342))+COS(RADIANS(G1334))*COS(RADIANS(E1342))*COS(RADIANS(AC1332))))&gt;90,0,$F$4*$F$5/E1341^2*(SIN(RADIANS(G1334))*SIN(RADIANS(E1342))+COS(RADIANS(G1334))*COS(RADIANS(E1342))*COS(RADIANS(AC1332))))</f>
        <v>#DIV/0!</v>
      </c>
      <c r="AD1334" s="3" t="e">
        <f>IF(DEGREES(ACOS(SIN(RADIANS(G1334))*SIN(RADIANS(E1342))+COS(RADIANS(G1334))*COS(RADIANS(E1342))*COS(RADIANS(AD1332))))&gt;90,0,$F$4*$F$5/E1341^2*(SIN(RADIANS(G1334))*SIN(RADIANS(E1342))+COS(RADIANS(G1334))*COS(RADIANS(E1342))*COS(RADIANS(AD1332))))</f>
        <v>#DIV/0!</v>
      </c>
      <c r="AE1334" s="3" t="e">
        <f>IF(DEGREES(ACOS(SIN(RADIANS(G1334))*SIN(RADIANS(E1342))+COS(RADIANS(G1334))*COS(RADIANS(E1342))*COS(RADIANS(AE1332))))&gt;90,0,$F$4*$F$5/E1341^2*(SIN(RADIANS(G1334))*SIN(RADIANS(E1342))+COS(RADIANS(G1334))*COS(RADIANS(E1342))*COS(RADIANS(AE1332))))</f>
        <v>#DIV/0!</v>
      </c>
      <c r="AF1334" s="3" t="e">
        <f>IF(DEGREES(ACOS(SIN(RADIANS(G1334))*SIN(RADIANS(E1342))+COS(RADIANS(G1334))*COS(RADIANS(E1342))*COS(RADIANS(AF1332))))&gt;90,0,$F$4*$F$5/E1341^2*(SIN(RADIANS(G1334))*SIN(RADIANS(E1342))+COS(RADIANS(G1334))*COS(RADIANS(E1342))*COS(RADIANS(AF1332))))</f>
        <v>#DIV/0!</v>
      </c>
      <c r="AG1334" s="3" t="e">
        <f>IF(DEGREES(ACOS(SIN(RADIANS(G1334))*SIN(RADIANS(E1342))+COS(RADIANS(G1334))*COS(RADIANS(E1342))*COS(RADIANS(AG1332))))&gt;90,0,$F$4*$F$5/E1341^2*(SIN(RADIANS(G1334))*SIN(RADIANS(E1342))+COS(RADIANS(G1334))*COS(RADIANS(E1342))*COS(RADIANS(AG1332))))</f>
        <v>#DIV/0!</v>
      </c>
      <c r="AH1334" s="3" t="e">
        <f>IF(DEGREES(ACOS(SIN(RADIANS(G1334))*SIN(RADIANS(E1342))+COS(RADIANS(G1334))*COS(RADIANS(E1342))*COS(RADIANS(AH1332))))&gt;90,0,$F$4*$F$5/E1341^2*(SIN(RADIANS(G1334))*SIN(RADIANS(E1342))+COS(RADIANS(G1334))*COS(RADIANS(E1342))*COS(RADIANS(AH1332))))</f>
        <v>#DIV/0!</v>
      </c>
      <c r="AI1334" s="3" t="e">
        <f>IF(DEGREES(ACOS(SIN(RADIANS(G1334))*SIN(RADIANS(E1342))+COS(RADIANS(G1334))*COS(RADIANS(E1342))*COS(RADIANS(AI1332))))&gt;90,0,$F$4*$F$5/E1341^2*(SIN(RADIANS(G1334))*SIN(RADIANS(E1342))+COS(RADIANS(G1334))*COS(RADIANS(E1342))*COS(RADIANS(AI1332))))</f>
        <v>#DIV/0!</v>
      </c>
      <c r="AJ1334" s="3" t="e">
        <f>IF(DEGREES(ACOS(SIN(RADIANS(G1334))*SIN(RADIANS(E1342))+COS(RADIANS(G1334))*COS(RADIANS(E1342))*COS(RADIANS(AJ1332))))&gt;90,0,$F$4*$F$5/E1341^2*(SIN(RADIANS(G1334))*SIN(RADIANS(E1342))+COS(RADIANS(G1334))*COS(RADIANS(E1342))*COS(RADIANS(AJ1332))))</f>
        <v>#DIV/0!</v>
      </c>
      <c r="AK1334" s="3" t="e">
        <f>IF(DEGREES(ACOS(SIN(RADIANS(G1334))*SIN(RADIANS(E1342))+COS(RADIANS(G1334))*COS(RADIANS(E1342))*COS(RADIANS(AK1332))))&gt;90,0,$F$4*$F$5/E1341^2*(SIN(RADIANS(G1334))*SIN(RADIANS(E1342))+COS(RADIANS(G1334))*COS(RADIANS(E1342))*COS(RADIANS(AK1332))))</f>
        <v>#DIV/0!</v>
      </c>
      <c r="AL1334" s="3" t="e">
        <f>IF(DEGREES(ACOS(SIN(RADIANS(G1334))*SIN(RADIANS(E1342))+COS(RADIANS(G1334))*COS(RADIANS(E1342))*COS(RADIANS(AL1332))))&gt;90,0,$F$4*$F$5/E1341^2*(SIN(RADIANS(G1334))*SIN(RADIANS(E1342))+COS(RADIANS(G1334))*COS(RADIANS(E1342))*COS(RADIANS(AL1332))))</f>
        <v>#DIV/0!</v>
      </c>
      <c r="AM1334" s="3" t="e">
        <f>IF(DEGREES(ACOS(SIN(RADIANS(G1334))*SIN(RADIANS(E1342))+COS(RADIANS(G1334))*COS(RADIANS(E1342))*COS(RADIANS(AM1332))))&gt;90,0,$F$4*$F$5/E1341^2*(SIN(RADIANS(G1334))*SIN(RADIANS(E1342))+COS(RADIANS(G1334))*COS(RADIANS(E1342))*COS(RADIANS(AM1332))))</f>
        <v>#DIV/0!</v>
      </c>
      <c r="AN1334" s="3" t="e">
        <f>IF(DEGREES(ACOS(SIN(RADIANS(G1334))*SIN(RADIANS(E1342))+COS(RADIANS(G1334))*COS(RADIANS(E1342))*COS(RADIANS(AN1332))))&gt;90,0,$F$4*$F$5/E1341^2*(SIN(RADIANS(G1334))*SIN(RADIANS(E1342))+COS(RADIANS(G1334))*COS(RADIANS(E1342))*COS(RADIANS(AN1332))))</f>
        <v>#DIV/0!</v>
      </c>
      <c r="AO1334" s="3" t="e">
        <f>IF(DEGREES(ACOS(SIN(RADIANS(G1334))*SIN(RADIANS(E1342))+COS(RADIANS(G1334))*COS(RADIANS(E1342))*COS(RADIANS(AO1332))))&gt;90,0,$F$4*$F$5/E1341^2*(SIN(RADIANS(G1334))*SIN(RADIANS(E1342))+COS(RADIANS(G1334))*COS(RADIANS(E1342))*COS(RADIANS(AO1332))))</f>
        <v>#DIV/0!</v>
      </c>
      <c r="AP1334" s="3" t="e">
        <f>IF(DEGREES(ACOS(SIN(RADIANS(G1334))*SIN(RADIANS(E1342))+COS(RADIANS(G1334))*COS(RADIANS(E1342))*COS(RADIANS(AP1332))))&gt;90,0,$F$4*$F$5/E1341^2*(SIN(RADIANS(G1334))*SIN(RADIANS(E1342))+COS(RADIANS(G1334))*COS(RADIANS(E1342))*COS(RADIANS(AP1332))))</f>
        <v>#DIV/0!</v>
      </c>
      <c r="AQ1334" s="3" t="e">
        <f>IF(DEGREES(ACOS(SIN(RADIANS(G1334))*SIN(RADIANS(E1342))+COS(RADIANS(G1334))*COS(RADIANS(E1342))*COS(RADIANS(AQ1332))))&gt;90,0,$F$4*$F$5/E1341^2*(SIN(RADIANS(G1334))*SIN(RADIANS(E1342))+COS(RADIANS(G1334))*COS(RADIANS(E1342))*COS(RADIANS(AQ1332))))</f>
        <v>#DIV/0!</v>
      </c>
      <c r="AR1334" s="3" t="e">
        <f>IF(DEGREES(ACOS(SIN(RADIANS(G1334))*SIN(RADIANS(E1342))+COS(RADIANS(G1334))*COS(RADIANS(E1342))*COS(RADIANS(AR1332))))&gt;90,0,$F$4*$F$5/E1341^2*(SIN(RADIANS(G1334))*SIN(RADIANS(E1342))+COS(RADIANS(G1334))*COS(RADIANS(E1342))*COS(RADIANS(AR1332))))</f>
        <v>#DIV/0!</v>
      </c>
    </row>
    <row r="1335" spans="2:44" ht="15.75" customHeight="1" x14ac:dyDescent="0.2">
      <c r="B1335" s="3" t="s">
        <v>728</v>
      </c>
      <c r="E1335" s="3">
        <f t="array" ref="E1335">INDEX($D$1751:$AM$1751,0,MATCH(E1334-IF(E1334&lt;360,0,360),$D$1700:$AM$1700,0))+IF(E1334&gt;350,360,0)</f>
        <v>560</v>
      </c>
      <c r="G1335" s="3">
        <v>80</v>
      </c>
      <c r="I1335" s="3">
        <f>IF(DEGREES(ACOS(SIN(RADIANS(G1335))*SIN(RADIANS(E1342))+COS(RADIANS(G1335))*COS(RADIANS(E1342))*COS(RADIANS(I1332))))&gt;90,0,$F$4*$F$5/E1341^2*(SIN(RADIANS(G1335))*SIN(RADIANS(E1342))+COS(RADIANS(G1335))*COS(RADIANS(E1342))*COS(RADIANS(I1332))))</f>
        <v>0</v>
      </c>
      <c r="J1335" s="3">
        <f>IF(DEGREES(ACOS(SIN(RADIANS(G1335))*SIN(RADIANS(E1342))+COS(RADIANS(G1335))*COS(RADIANS(E1342))*COS(RADIANS(J1332))))&gt;90,0,$F$4*$F$5/E1341^2*(SIN(RADIANS(G1335))*SIN(RADIANS(E1342))+COS(RADIANS(G1335))*COS(RADIANS(E1342))*COS(RADIANS(J1332))))</f>
        <v>0</v>
      </c>
      <c r="K1335" s="3">
        <f>IF(DEGREES(ACOS(SIN(RADIANS(G1335))*SIN(RADIANS(E1342))+COS(RADIANS(G1335))*COS(RADIANS(E1342))*COS(RADIANS(K1332))))&gt;90,0,$F$4*$F$5/E1341^2*(SIN(RADIANS(G1335))*SIN(RADIANS(E1342))+COS(RADIANS(G1335))*COS(RADIANS(E1342))*COS(RADIANS(K1332))))</f>
        <v>0</v>
      </c>
      <c r="L1335" s="3">
        <f>IF(DEGREES(ACOS(SIN(RADIANS(G1335))*SIN(RADIANS(E1342))+COS(RADIANS(G1335))*COS(RADIANS(E1342))*COS(RADIANS(L1332))))&gt;90,0,$F$4*$F$5/E1341^2*(SIN(RADIANS(G1335))*SIN(RADIANS(E1342))+COS(RADIANS(G1335))*COS(RADIANS(E1342))*COS(RADIANS(L1332))))</f>
        <v>0</v>
      </c>
      <c r="M1335" s="3">
        <f>IF(DEGREES(ACOS(SIN(RADIANS(G1335))*SIN(RADIANS(E1342))+COS(RADIANS(G1335))*COS(RADIANS(E1342))*COS(RADIANS(M1332))))&gt;90,0,$F$4*$F$5/E1341^2*(SIN(RADIANS(G1335))*SIN(RADIANS(E1342))+COS(RADIANS(G1335))*COS(RADIANS(E1342))*COS(RADIANS(M1332))))</f>
        <v>0</v>
      </c>
      <c r="N1335" s="3">
        <f>IF(DEGREES(ACOS(SIN(RADIANS(G1335))*SIN(RADIANS(E1342))+COS(RADIANS(G1335))*COS(RADIANS(E1342))*COS(RADIANS(N1332))))&gt;90,0,$F$4*$F$5/E1341^2*(SIN(RADIANS(G1335))*SIN(RADIANS(E1342))+COS(RADIANS(G1335))*COS(RADIANS(E1342))*COS(RADIANS(N1332))))</f>
        <v>0</v>
      </c>
      <c r="O1335" s="3">
        <f>IF(DEGREES(ACOS(SIN(RADIANS(G1335))*SIN(RADIANS(E1342))+COS(RADIANS(G1335))*COS(RADIANS(E1342))*COS(RADIANS(O1332))))&gt;90,0,$F$4*$F$5/E1341^2*(SIN(RADIANS(G1335))*SIN(RADIANS(E1342))+COS(RADIANS(G1335))*COS(RADIANS(E1342))*COS(RADIANS(O1332))))</f>
        <v>0</v>
      </c>
      <c r="P1335" s="3">
        <f>IF(DEGREES(ACOS(SIN(RADIANS(G1335))*SIN(RADIANS(E1342))+COS(RADIANS(G1335))*COS(RADIANS(E1342))*COS(RADIANS(P1332))))&gt;90,0,$F$4*$F$5/E1341^2*(SIN(RADIANS(G1335))*SIN(RADIANS(E1342))+COS(RADIANS(G1335))*COS(RADIANS(E1342))*COS(RADIANS(P1332))))</f>
        <v>0</v>
      </c>
      <c r="Q1335" s="3">
        <f>IF(DEGREES(ACOS(SIN(RADIANS(G1335))*SIN(RADIANS(E1342))+COS(RADIANS(G1335))*COS(RADIANS(E1342))*COS(RADIANS(Q1332))))&gt;90,0,$F$4*$F$5/E1341^2*(SIN(RADIANS(G1335))*SIN(RADIANS(E1342))+COS(RADIANS(G1335))*COS(RADIANS(E1342))*COS(RADIANS(Q1332))))</f>
        <v>0</v>
      </c>
      <c r="R1335" s="3" t="e">
        <f>IF(DEGREES(ACOS(SIN(RADIANS(G1335))*SIN(RADIANS(E1342))+COS(RADIANS(G1335))*COS(RADIANS(E1342))*COS(RADIANS(R1332))))&gt;90,0,$F$4*$F$5/E1341^2*(SIN(RADIANS(G1335))*SIN(RADIANS(E1342))+COS(RADIANS(G1335))*COS(RADIANS(E1342))*COS(RADIANS(R1332))))</f>
        <v>#DIV/0!</v>
      </c>
      <c r="S1335" s="3" t="e">
        <f>IF(DEGREES(ACOS(SIN(RADIANS(G1335))*SIN(RADIANS(E1342))+COS(RADIANS(G1335))*COS(RADIANS(E1342))*COS(RADIANS(S1332))))&gt;90,0,$F$4*$F$5/E1341^2*(SIN(RADIANS(G1335))*SIN(RADIANS(E1342))+COS(RADIANS(G1335))*COS(RADIANS(E1342))*COS(RADIANS(S1332))))</f>
        <v>#DIV/0!</v>
      </c>
      <c r="T1335" s="3" t="e">
        <f>IF(DEGREES(ACOS(SIN(RADIANS(G1335))*SIN(RADIANS(E1342))+COS(RADIANS(G1335))*COS(RADIANS(E1342))*COS(RADIANS(T1332))))&gt;90,0,$F$4*$F$5/E1341^2*(SIN(RADIANS(G1335))*SIN(RADIANS(E1342))+COS(RADIANS(G1335))*COS(RADIANS(E1342))*COS(RADIANS(T1332))))</f>
        <v>#DIV/0!</v>
      </c>
      <c r="U1335" s="3" t="e">
        <f>IF(DEGREES(ACOS(SIN(RADIANS(G1335))*SIN(RADIANS(E1342))+COS(RADIANS(G1335))*COS(RADIANS(E1342))*COS(RADIANS(U1332))))&gt;90,0,$F$4*$F$5/E1341^2*(SIN(RADIANS(G1335))*SIN(RADIANS(E1342))+COS(RADIANS(G1335))*COS(RADIANS(E1342))*COS(RADIANS(U1332))))</f>
        <v>#DIV/0!</v>
      </c>
      <c r="V1335" s="3" t="e">
        <f>IF(DEGREES(ACOS(SIN(RADIANS(G1335))*SIN(RADIANS(E1342))+COS(RADIANS(G1335))*COS(RADIANS(E1342))*COS(RADIANS(V1332))))&gt;90,0,$F$4*$F$5/E1341^2*(SIN(RADIANS(G1335))*SIN(RADIANS(E1342))+COS(RADIANS(G1335))*COS(RADIANS(E1342))*COS(RADIANS(V1332))))</f>
        <v>#DIV/0!</v>
      </c>
      <c r="W1335" s="3" t="e">
        <f>IF(DEGREES(ACOS(SIN(RADIANS(G1335))*SIN(RADIANS(E1342))+COS(RADIANS(G1335))*COS(RADIANS(E1342))*COS(RADIANS(W1332))))&gt;90,0,$F$4*$F$5/E1341^2*(SIN(RADIANS(G1335))*SIN(RADIANS(E1342))+COS(RADIANS(G1335))*COS(RADIANS(E1342))*COS(RADIANS(W1332))))</f>
        <v>#DIV/0!</v>
      </c>
      <c r="X1335" s="3" t="e">
        <f>IF(DEGREES(ACOS(SIN(RADIANS(G1335))*SIN(RADIANS(E1342))+COS(RADIANS(G1335))*COS(RADIANS(E1342))*COS(RADIANS(X1332))))&gt;90,0,$F$4*$F$5/E1341^2*(SIN(RADIANS(G1335))*SIN(RADIANS(E1342))+COS(RADIANS(G1335))*COS(RADIANS(E1342))*COS(RADIANS(X1332))))</f>
        <v>#DIV/0!</v>
      </c>
      <c r="Y1335" s="3" t="e">
        <f>IF(DEGREES(ACOS(SIN(RADIANS(G1335))*SIN(RADIANS(E1342))+COS(RADIANS(G1335))*COS(RADIANS(E1342))*COS(RADIANS(Y1332))))&gt;90,0,$F$4*$F$5/E1341^2*(SIN(RADIANS(G1335))*SIN(RADIANS(E1342))+COS(RADIANS(G1335))*COS(RADIANS(E1342))*COS(RADIANS(Y1332))))</f>
        <v>#DIV/0!</v>
      </c>
      <c r="Z1335" s="3" t="e">
        <f>IF(DEGREES(ACOS(SIN(RADIANS(G1335))*SIN(RADIANS(E1342))+COS(RADIANS(G1335))*COS(RADIANS(E1342))*COS(RADIANS(Z1332))))&gt;90,0,$F$4*$F$5/E1341^2*(SIN(RADIANS(G1335))*SIN(RADIANS(E1342))+COS(RADIANS(G1335))*COS(RADIANS(E1342))*COS(RADIANS(Z1332))))</f>
        <v>#DIV/0!</v>
      </c>
      <c r="AA1335" s="3" t="e">
        <f>IF(DEGREES(ACOS(SIN(RADIANS(G1335))*SIN(RADIANS(E1342))+COS(RADIANS(G1335))*COS(RADIANS(E1342))*COS(RADIANS(AA1332))))&gt;90,0,$F$4*$F$5/E1341^2*(SIN(RADIANS(G1335))*SIN(RADIANS(E1342))+COS(RADIANS(G1335))*COS(RADIANS(E1342))*COS(RADIANS(AA1332))))</f>
        <v>#DIV/0!</v>
      </c>
      <c r="AB1335" s="3" t="e">
        <f>IF(DEGREES(ACOS(SIN(RADIANS(G1335))*SIN(RADIANS(E1342))+COS(RADIANS(G1335))*COS(RADIANS(E1342))*COS(RADIANS(AB1332))))&gt;90,0,$F$4*$F$5/E1341^2*(SIN(RADIANS(G1335))*SIN(RADIANS(E1342))+COS(RADIANS(G1335))*COS(RADIANS(E1342))*COS(RADIANS(AB1332))))</f>
        <v>#DIV/0!</v>
      </c>
      <c r="AC1335" s="3" t="e">
        <f>IF(DEGREES(ACOS(SIN(RADIANS(G1335))*SIN(RADIANS(E1342))+COS(RADIANS(G1335))*COS(RADIANS(E1342))*COS(RADIANS(AC1332))))&gt;90,0,$F$4*$F$5/E1341^2*(SIN(RADIANS(G1335))*SIN(RADIANS(E1342))+COS(RADIANS(G1335))*COS(RADIANS(E1342))*COS(RADIANS(AC1332))))</f>
        <v>#DIV/0!</v>
      </c>
      <c r="AD1335" s="3" t="e">
        <f>IF(DEGREES(ACOS(SIN(RADIANS(G1335))*SIN(RADIANS(E1342))+COS(RADIANS(G1335))*COS(RADIANS(E1342))*COS(RADIANS(AD1332))))&gt;90,0,$F$4*$F$5/E1341^2*(SIN(RADIANS(G1335))*SIN(RADIANS(E1342))+COS(RADIANS(G1335))*COS(RADIANS(E1342))*COS(RADIANS(AD1332))))</f>
        <v>#DIV/0!</v>
      </c>
      <c r="AE1335" s="3" t="e">
        <f>IF(DEGREES(ACOS(SIN(RADIANS(G1335))*SIN(RADIANS(E1342))+COS(RADIANS(G1335))*COS(RADIANS(E1342))*COS(RADIANS(AE1332))))&gt;90,0,$F$4*$F$5/E1341^2*(SIN(RADIANS(G1335))*SIN(RADIANS(E1342))+COS(RADIANS(G1335))*COS(RADIANS(E1342))*COS(RADIANS(AE1332))))</f>
        <v>#DIV/0!</v>
      </c>
      <c r="AF1335" s="3" t="e">
        <f>IF(DEGREES(ACOS(SIN(RADIANS(G1335))*SIN(RADIANS(E1342))+COS(RADIANS(G1335))*COS(RADIANS(E1342))*COS(RADIANS(AF1332))))&gt;90,0,$F$4*$F$5/E1341^2*(SIN(RADIANS(G1335))*SIN(RADIANS(E1342))+COS(RADIANS(G1335))*COS(RADIANS(E1342))*COS(RADIANS(AF1332))))</f>
        <v>#DIV/0!</v>
      </c>
      <c r="AG1335" s="3" t="e">
        <f>IF(DEGREES(ACOS(SIN(RADIANS(G1335))*SIN(RADIANS(E1342))+COS(RADIANS(G1335))*COS(RADIANS(E1342))*COS(RADIANS(AG1332))))&gt;90,0,$F$4*$F$5/E1341^2*(SIN(RADIANS(G1335))*SIN(RADIANS(E1342))+COS(RADIANS(G1335))*COS(RADIANS(E1342))*COS(RADIANS(AG1332))))</f>
        <v>#DIV/0!</v>
      </c>
      <c r="AH1335" s="3" t="e">
        <f>IF(DEGREES(ACOS(SIN(RADIANS(G1335))*SIN(RADIANS(E1342))+COS(RADIANS(G1335))*COS(RADIANS(E1342))*COS(RADIANS(AH1332))))&gt;90,0,$F$4*$F$5/E1341^2*(SIN(RADIANS(G1335))*SIN(RADIANS(E1342))+COS(RADIANS(G1335))*COS(RADIANS(E1342))*COS(RADIANS(AH1332))))</f>
        <v>#DIV/0!</v>
      </c>
      <c r="AI1335" s="3" t="e">
        <f>IF(DEGREES(ACOS(SIN(RADIANS(G1335))*SIN(RADIANS(E1342))+COS(RADIANS(G1335))*COS(RADIANS(E1342))*COS(RADIANS(AI1332))))&gt;90,0,$F$4*$F$5/E1341^2*(SIN(RADIANS(G1335))*SIN(RADIANS(E1342))+COS(RADIANS(G1335))*COS(RADIANS(E1342))*COS(RADIANS(AI1332))))</f>
        <v>#DIV/0!</v>
      </c>
      <c r="AJ1335" s="3" t="e">
        <f>IF(DEGREES(ACOS(SIN(RADIANS(G1335))*SIN(RADIANS(E1342))+COS(RADIANS(G1335))*COS(RADIANS(E1342))*COS(RADIANS(AJ1332))))&gt;90,0,$F$4*$F$5/E1341^2*(SIN(RADIANS(G1335))*SIN(RADIANS(E1342))+COS(RADIANS(G1335))*COS(RADIANS(E1342))*COS(RADIANS(AJ1332))))</f>
        <v>#DIV/0!</v>
      </c>
      <c r="AK1335" s="3">
        <f>IF(DEGREES(ACOS(SIN(RADIANS(G1335))*SIN(RADIANS(E1342))+COS(RADIANS(G1335))*COS(RADIANS(E1342))*COS(RADIANS(AK1332))))&gt;90,0,$F$4*$F$5/E1341^2*(SIN(RADIANS(G1335))*SIN(RADIANS(E1342))+COS(RADIANS(G1335))*COS(RADIANS(E1342))*COS(RADIANS(AK1332))))</f>
        <v>0</v>
      </c>
      <c r="AL1335" s="3">
        <f>IF(DEGREES(ACOS(SIN(RADIANS(G1335))*SIN(RADIANS(E1342))+COS(RADIANS(G1335))*COS(RADIANS(E1342))*COS(RADIANS(AL1332))))&gt;90,0,$F$4*$F$5/E1341^2*(SIN(RADIANS(G1335))*SIN(RADIANS(E1342))+COS(RADIANS(G1335))*COS(RADIANS(E1342))*COS(RADIANS(AL1332))))</f>
        <v>0</v>
      </c>
      <c r="AM1335" s="3">
        <f>IF(DEGREES(ACOS(SIN(RADIANS(G1335))*SIN(RADIANS(E1342))+COS(RADIANS(G1335))*COS(RADIANS(E1342))*COS(RADIANS(AM1332))))&gt;90,0,$F$4*$F$5/E1341^2*(SIN(RADIANS(G1335))*SIN(RADIANS(E1342))+COS(RADIANS(G1335))*COS(RADIANS(E1342))*COS(RADIANS(AM1332))))</f>
        <v>0</v>
      </c>
      <c r="AN1335" s="3">
        <f>IF(DEGREES(ACOS(SIN(RADIANS(G1335))*SIN(RADIANS(E1342))+COS(RADIANS(G1335))*COS(RADIANS(E1342))*COS(RADIANS(AN1332))))&gt;90,0,$F$4*$F$5/E1341^2*(SIN(RADIANS(G1335))*SIN(RADIANS(E1342))+COS(RADIANS(G1335))*COS(RADIANS(E1342))*COS(RADIANS(AN1332))))</f>
        <v>0</v>
      </c>
      <c r="AO1335" s="3">
        <f>IF(DEGREES(ACOS(SIN(RADIANS(G1335))*SIN(RADIANS(E1342))+COS(RADIANS(G1335))*COS(RADIANS(E1342))*COS(RADIANS(AO1332))))&gt;90,0,$F$4*$F$5/E1341^2*(SIN(RADIANS(G1335))*SIN(RADIANS(E1342))+COS(RADIANS(G1335))*COS(RADIANS(E1342))*COS(RADIANS(AO1332))))</f>
        <v>0</v>
      </c>
      <c r="AP1335" s="3">
        <f>IF(DEGREES(ACOS(SIN(RADIANS(G1335))*SIN(RADIANS(E1342))+COS(RADIANS(G1335))*COS(RADIANS(E1342))*COS(RADIANS(AP1332))))&gt;90,0,$F$4*$F$5/E1341^2*(SIN(RADIANS(G1335))*SIN(RADIANS(E1342))+COS(RADIANS(G1335))*COS(RADIANS(E1342))*COS(RADIANS(AP1332))))</f>
        <v>0</v>
      </c>
      <c r="AQ1335" s="3">
        <f>IF(DEGREES(ACOS(SIN(RADIANS(G1335))*SIN(RADIANS(E1342))+COS(RADIANS(G1335))*COS(RADIANS(E1342))*COS(RADIANS(AQ1332))))&gt;90,0,$F$4*$F$5/E1341^2*(SIN(RADIANS(G1335))*SIN(RADIANS(E1342))+COS(RADIANS(G1335))*COS(RADIANS(E1342))*COS(RADIANS(AQ1332))))</f>
        <v>0</v>
      </c>
      <c r="AR1335" s="3">
        <f>IF(DEGREES(ACOS(SIN(RADIANS(G1335))*SIN(RADIANS(E1342))+COS(RADIANS(G1335))*COS(RADIANS(E1342))*COS(RADIANS(AR1332))))&gt;90,0,$F$4*$F$5/E1341^2*(SIN(RADIANS(G1335))*SIN(RADIANS(E1342))+COS(RADIANS(G1335))*COS(RADIANS(E1342))*COS(RADIANS(AR1332))))</f>
        <v>0</v>
      </c>
    </row>
    <row r="1336" spans="2:44" ht="15.75" customHeight="1" x14ac:dyDescent="0.2">
      <c r="B1336" s="20" t="s">
        <v>784</v>
      </c>
      <c r="E1336" s="3">
        <f>IF(E1335-$F$13&lt;0,E1335-$F$13+360,IF(E1335-$F$13&gt;360,E1335-$F$13-360,E1335-$F$13))</f>
        <v>290</v>
      </c>
      <c r="G1336" s="3">
        <v>70</v>
      </c>
      <c r="I1336" s="3">
        <f>IF(DEGREES(ACOS(SIN(RADIANS(G1336))*SIN(RADIANS(E1342))+COS(RADIANS(G1336))*COS(RADIANS(E1342))*COS(RADIANS(I1332))))&gt;90,0,$F$4*$F$5/E1341^2*(SIN(RADIANS(G1336))*SIN(RADIANS(E1342))+COS(RADIANS(G1336))*COS(RADIANS(E1342))*COS(RADIANS(I1332))))</f>
        <v>0</v>
      </c>
      <c r="J1336" s="3">
        <f>IF(DEGREES(ACOS(SIN(RADIANS(G1336))*SIN(RADIANS(E1342))+COS(RADIANS(G1336))*COS(RADIANS(E1342))*COS(RADIANS(J1332))))&gt;90,0,$F$4*$F$5/E1341^2*(SIN(RADIANS(G1336))*SIN(RADIANS(E1342))+COS(RADIANS(G1336))*COS(RADIANS(E1342))*COS(RADIANS(J1332))))</f>
        <v>0</v>
      </c>
      <c r="K1336" s="3">
        <f>IF(DEGREES(ACOS(SIN(RADIANS(G1336))*SIN(RADIANS(E1342))+COS(RADIANS(G1336))*COS(RADIANS(E1342))*COS(RADIANS(K1332))))&gt;90,0,$F$4*$F$5/E1341^2*(SIN(RADIANS(G1336))*SIN(RADIANS(E1342))+COS(RADIANS(G1336))*COS(RADIANS(E1342))*COS(RADIANS(K1332))))</f>
        <v>0</v>
      </c>
      <c r="L1336" s="3">
        <f>IF(DEGREES(ACOS(SIN(RADIANS(G1336))*SIN(RADIANS(E1342))+COS(RADIANS(G1336))*COS(RADIANS(E1342))*COS(RADIANS(L1332))))&gt;90,0,$F$4*$F$5/E1341^2*(SIN(RADIANS(G1336))*SIN(RADIANS(E1342))+COS(RADIANS(G1336))*COS(RADIANS(E1342))*COS(RADIANS(L1332))))</f>
        <v>0</v>
      </c>
      <c r="M1336" s="3">
        <f>IF(DEGREES(ACOS(SIN(RADIANS(G1336))*SIN(RADIANS(E1342))+COS(RADIANS(G1336))*COS(RADIANS(E1342))*COS(RADIANS(M1332))))&gt;90,0,$F$4*$F$5/E1341^2*(SIN(RADIANS(G1336))*SIN(RADIANS(E1342))+COS(RADIANS(G1336))*COS(RADIANS(E1342))*COS(RADIANS(M1332))))</f>
        <v>0</v>
      </c>
      <c r="N1336" s="3">
        <f>IF(DEGREES(ACOS(SIN(RADIANS(G1336))*SIN(RADIANS(E1342))+COS(RADIANS(G1336))*COS(RADIANS(E1342))*COS(RADIANS(N1332))))&gt;90,0,$F$4*$F$5/E1341^2*(SIN(RADIANS(G1336))*SIN(RADIANS(E1342))+COS(RADIANS(G1336))*COS(RADIANS(E1342))*COS(RADIANS(N1332))))</f>
        <v>0</v>
      </c>
      <c r="O1336" s="3">
        <f>IF(DEGREES(ACOS(SIN(RADIANS(G1336))*SIN(RADIANS(E1342))+COS(RADIANS(G1336))*COS(RADIANS(E1342))*COS(RADIANS(O1332))))&gt;90,0,$F$4*$F$5/E1341^2*(SIN(RADIANS(G1336))*SIN(RADIANS(E1342))+COS(RADIANS(G1336))*COS(RADIANS(E1342))*COS(RADIANS(O1332))))</f>
        <v>0</v>
      </c>
      <c r="P1336" s="3">
        <f>IF(DEGREES(ACOS(SIN(RADIANS(G1336))*SIN(RADIANS(E1342))+COS(RADIANS(G1336))*COS(RADIANS(E1342))*COS(RADIANS(P1332))))&gt;90,0,$F$4*$F$5/E1341^2*(SIN(RADIANS(G1336))*SIN(RADIANS(E1342))+COS(RADIANS(G1336))*COS(RADIANS(E1342))*COS(RADIANS(P1332))))</f>
        <v>0</v>
      </c>
      <c r="Q1336" s="3">
        <f>IF(DEGREES(ACOS(SIN(RADIANS(G1336))*SIN(RADIANS(E1342))+COS(RADIANS(G1336))*COS(RADIANS(E1342))*COS(RADIANS(Q1332))))&gt;90,0,$F$4*$F$5/E1341^2*(SIN(RADIANS(G1336))*SIN(RADIANS(E1342))+COS(RADIANS(G1336))*COS(RADIANS(E1342))*COS(RADIANS(Q1332))))</f>
        <v>0</v>
      </c>
      <c r="R1336" s="3" t="e">
        <f>IF(DEGREES(ACOS(SIN(RADIANS(G1336))*SIN(RADIANS(E1342))+COS(RADIANS(G1336))*COS(RADIANS(E1342))*COS(RADIANS(R1332))))&gt;90,0,$F$4*$F$5/E1341^2*(SIN(RADIANS(G1336))*SIN(RADIANS(E1342))+COS(RADIANS(G1336))*COS(RADIANS(E1342))*COS(RADIANS(R1332))))</f>
        <v>#DIV/0!</v>
      </c>
      <c r="S1336" s="3" t="e">
        <f>IF(DEGREES(ACOS(SIN(RADIANS(G1336))*SIN(RADIANS(E1342))+COS(RADIANS(G1336))*COS(RADIANS(E1342))*COS(RADIANS(S1332))))&gt;90,0,$F$4*$F$5/E1341^2*(SIN(RADIANS(G1336))*SIN(RADIANS(E1342))+COS(RADIANS(G1336))*COS(RADIANS(E1342))*COS(RADIANS(S1332))))</f>
        <v>#DIV/0!</v>
      </c>
      <c r="T1336" s="3" t="e">
        <f>IF(DEGREES(ACOS(SIN(RADIANS(G1336))*SIN(RADIANS(E1342))+COS(RADIANS(G1336))*COS(RADIANS(E1342))*COS(RADIANS(T1332))))&gt;90,0,$F$4*$F$5/E1341^2*(SIN(RADIANS(G1336))*SIN(RADIANS(E1342))+COS(RADIANS(G1336))*COS(RADIANS(E1342))*COS(RADIANS(T1332))))</f>
        <v>#DIV/0!</v>
      </c>
      <c r="U1336" s="3" t="e">
        <f>IF(DEGREES(ACOS(SIN(RADIANS(G1336))*SIN(RADIANS(E1342))+COS(RADIANS(G1336))*COS(RADIANS(E1342))*COS(RADIANS(U1332))))&gt;90,0,$F$4*$F$5/E1341^2*(SIN(RADIANS(G1336))*SIN(RADIANS(E1342))+COS(RADIANS(G1336))*COS(RADIANS(E1342))*COS(RADIANS(U1332))))</f>
        <v>#DIV/0!</v>
      </c>
      <c r="V1336" s="3" t="e">
        <f>IF(DEGREES(ACOS(SIN(RADIANS(G1336))*SIN(RADIANS(E1342))+COS(RADIANS(G1336))*COS(RADIANS(E1342))*COS(RADIANS(V1332))))&gt;90,0,$F$4*$F$5/E1341^2*(SIN(RADIANS(G1336))*SIN(RADIANS(E1342))+COS(RADIANS(G1336))*COS(RADIANS(E1342))*COS(RADIANS(V1332))))</f>
        <v>#DIV/0!</v>
      </c>
      <c r="W1336" s="3" t="e">
        <f>IF(DEGREES(ACOS(SIN(RADIANS(G1336))*SIN(RADIANS(E1342))+COS(RADIANS(G1336))*COS(RADIANS(E1342))*COS(RADIANS(W1332))))&gt;90,0,$F$4*$F$5/E1341^2*(SIN(RADIANS(G1336))*SIN(RADIANS(E1342))+COS(RADIANS(G1336))*COS(RADIANS(E1342))*COS(RADIANS(W1332))))</f>
        <v>#DIV/0!</v>
      </c>
      <c r="X1336" s="3" t="e">
        <f>IF(DEGREES(ACOS(SIN(RADIANS(G1336))*SIN(RADIANS(E1342))+COS(RADIANS(G1336))*COS(RADIANS(E1342))*COS(RADIANS(X1332))))&gt;90,0,$F$4*$F$5/E1341^2*(SIN(RADIANS(G1336))*SIN(RADIANS(E1342))+COS(RADIANS(G1336))*COS(RADIANS(E1342))*COS(RADIANS(X1332))))</f>
        <v>#DIV/0!</v>
      </c>
      <c r="Y1336" s="3" t="e">
        <f>IF(DEGREES(ACOS(SIN(RADIANS(G1336))*SIN(RADIANS(E1342))+COS(RADIANS(G1336))*COS(RADIANS(E1342))*COS(RADIANS(Y1332))))&gt;90,0,$F$4*$F$5/E1341^2*(SIN(RADIANS(G1336))*SIN(RADIANS(E1342))+COS(RADIANS(G1336))*COS(RADIANS(E1342))*COS(RADIANS(Y1332))))</f>
        <v>#DIV/0!</v>
      </c>
      <c r="Z1336" s="3" t="e">
        <f>IF(DEGREES(ACOS(SIN(RADIANS(G1336))*SIN(RADIANS(E1342))+COS(RADIANS(G1336))*COS(RADIANS(E1342))*COS(RADIANS(Z1332))))&gt;90,0,$F$4*$F$5/E1341^2*(SIN(RADIANS(G1336))*SIN(RADIANS(E1342))+COS(RADIANS(G1336))*COS(RADIANS(E1342))*COS(RADIANS(Z1332))))</f>
        <v>#DIV/0!</v>
      </c>
      <c r="AA1336" s="3" t="e">
        <f>IF(DEGREES(ACOS(SIN(RADIANS(G1336))*SIN(RADIANS(E1342))+COS(RADIANS(G1336))*COS(RADIANS(E1342))*COS(RADIANS(AA1332))))&gt;90,0,$F$4*$F$5/E1341^2*(SIN(RADIANS(G1336))*SIN(RADIANS(E1342))+COS(RADIANS(G1336))*COS(RADIANS(E1342))*COS(RADIANS(AA1332))))</f>
        <v>#DIV/0!</v>
      </c>
      <c r="AB1336" s="3" t="e">
        <f>IF(DEGREES(ACOS(SIN(RADIANS(G1336))*SIN(RADIANS(E1342))+COS(RADIANS(G1336))*COS(RADIANS(E1342))*COS(RADIANS(AB1332))))&gt;90,0,$F$4*$F$5/E1341^2*(SIN(RADIANS(G1336))*SIN(RADIANS(E1342))+COS(RADIANS(G1336))*COS(RADIANS(E1342))*COS(RADIANS(AB1332))))</f>
        <v>#DIV/0!</v>
      </c>
      <c r="AC1336" s="3" t="e">
        <f>IF(DEGREES(ACOS(SIN(RADIANS(G1336))*SIN(RADIANS(E1342))+COS(RADIANS(G1336))*COS(RADIANS(E1342))*COS(RADIANS(AC1332))))&gt;90,0,$F$4*$F$5/E1341^2*(SIN(RADIANS(G1336))*SIN(RADIANS(E1342))+COS(RADIANS(G1336))*COS(RADIANS(E1342))*COS(RADIANS(AC1332))))</f>
        <v>#DIV/0!</v>
      </c>
      <c r="AD1336" s="3" t="e">
        <f>IF(DEGREES(ACOS(SIN(RADIANS(G1336))*SIN(RADIANS(E1342))+COS(RADIANS(G1336))*COS(RADIANS(E1342))*COS(RADIANS(AD1332))))&gt;90,0,$F$4*$F$5/E1341^2*(SIN(RADIANS(G1336))*SIN(RADIANS(E1342))+COS(RADIANS(G1336))*COS(RADIANS(E1342))*COS(RADIANS(AD1332))))</f>
        <v>#DIV/0!</v>
      </c>
      <c r="AE1336" s="3" t="e">
        <f>IF(DEGREES(ACOS(SIN(RADIANS(G1336))*SIN(RADIANS(E1342))+COS(RADIANS(G1336))*COS(RADIANS(E1342))*COS(RADIANS(AE1332))))&gt;90,0,$F$4*$F$5/E1341^2*(SIN(RADIANS(G1336))*SIN(RADIANS(E1342))+COS(RADIANS(G1336))*COS(RADIANS(E1342))*COS(RADIANS(AE1332))))</f>
        <v>#DIV/0!</v>
      </c>
      <c r="AF1336" s="3" t="e">
        <f>IF(DEGREES(ACOS(SIN(RADIANS(G1336))*SIN(RADIANS(E1342))+COS(RADIANS(G1336))*COS(RADIANS(E1342))*COS(RADIANS(AF1332))))&gt;90,0,$F$4*$F$5/E1341^2*(SIN(RADIANS(G1336))*SIN(RADIANS(E1342))+COS(RADIANS(G1336))*COS(RADIANS(E1342))*COS(RADIANS(AF1332))))</f>
        <v>#DIV/0!</v>
      </c>
      <c r="AG1336" s="3" t="e">
        <f>IF(DEGREES(ACOS(SIN(RADIANS(G1336))*SIN(RADIANS(E1342))+COS(RADIANS(G1336))*COS(RADIANS(E1342))*COS(RADIANS(AG1332))))&gt;90,0,$F$4*$F$5/E1341^2*(SIN(RADIANS(G1336))*SIN(RADIANS(E1342))+COS(RADIANS(G1336))*COS(RADIANS(E1342))*COS(RADIANS(AG1332))))</f>
        <v>#DIV/0!</v>
      </c>
      <c r="AH1336" s="3" t="e">
        <f>IF(DEGREES(ACOS(SIN(RADIANS(G1336))*SIN(RADIANS(E1342))+COS(RADIANS(G1336))*COS(RADIANS(E1342))*COS(RADIANS(AH1332))))&gt;90,0,$F$4*$F$5/E1341^2*(SIN(RADIANS(G1336))*SIN(RADIANS(E1342))+COS(RADIANS(G1336))*COS(RADIANS(E1342))*COS(RADIANS(AH1332))))</f>
        <v>#DIV/0!</v>
      </c>
      <c r="AI1336" s="3" t="e">
        <f>IF(DEGREES(ACOS(SIN(RADIANS(G1336))*SIN(RADIANS(E1342))+COS(RADIANS(G1336))*COS(RADIANS(E1342))*COS(RADIANS(AI1332))))&gt;90,0,$F$4*$F$5/E1341^2*(SIN(RADIANS(G1336))*SIN(RADIANS(E1342))+COS(RADIANS(G1336))*COS(RADIANS(E1342))*COS(RADIANS(AI1332))))</f>
        <v>#DIV/0!</v>
      </c>
      <c r="AJ1336" s="3" t="e">
        <f>IF(DEGREES(ACOS(SIN(RADIANS(G1336))*SIN(RADIANS(E1342))+COS(RADIANS(G1336))*COS(RADIANS(E1342))*COS(RADIANS(AJ1332))))&gt;90,0,$F$4*$F$5/E1341^2*(SIN(RADIANS(G1336))*SIN(RADIANS(E1342))+COS(RADIANS(G1336))*COS(RADIANS(E1342))*COS(RADIANS(AJ1332))))</f>
        <v>#DIV/0!</v>
      </c>
      <c r="AK1336" s="3">
        <f>IF(DEGREES(ACOS(SIN(RADIANS(G1336))*SIN(RADIANS(E1342))+COS(RADIANS(G1336))*COS(RADIANS(E1342))*COS(RADIANS(AK1332))))&gt;90,0,$F$4*$F$5/E1341^2*(SIN(RADIANS(G1336))*SIN(RADIANS(E1342))+COS(RADIANS(G1336))*COS(RADIANS(E1342))*COS(RADIANS(AK1332))))</f>
        <v>0</v>
      </c>
      <c r="AL1336" s="3">
        <f>IF(DEGREES(ACOS(SIN(RADIANS(G1336))*SIN(RADIANS(E1342))+COS(RADIANS(G1336))*COS(RADIANS(E1342))*COS(RADIANS(AL1332))))&gt;90,0,$F$4*$F$5/E1341^2*(SIN(RADIANS(G1336))*SIN(RADIANS(E1342))+COS(RADIANS(G1336))*COS(RADIANS(E1342))*COS(RADIANS(AL1332))))</f>
        <v>0</v>
      </c>
      <c r="AM1336" s="3">
        <f>IF(DEGREES(ACOS(SIN(RADIANS(G1336))*SIN(RADIANS(E1342))+COS(RADIANS(G1336))*COS(RADIANS(E1342))*COS(RADIANS(AM1332))))&gt;90,0,$F$4*$F$5/E1341^2*(SIN(RADIANS(G1336))*SIN(RADIANS(E1342))+COS(RADIANS(G1336))*COS(RADIANS(E1342))*COS(RADIANS(AM1332))))</f>
        <v>0</v>
      </c>
      <c r="AN1336" s="3">
        <f>IF(DEGREES(ACOS(SIN(RADIANS(G1336))*SIN(RADIANS(E1342))+COS(RADIANS(G1336))*COS(RADIANS(E1342))*COS(RADIANS(AN1332))))&gt;90,0,$F$4*$F$5/E1341^2*(SIN(RADIANS(G1336))*SIN(RADIANS(E1342))+COS(RADIANS(G1336))*COS(RADIANS(E1342))*COS(RADIANS(AN1332))))</f>
        <v>0</v>
      </c>
      <c r="AO1336" s="3">
        <f>IF(DEGREES(ACOS(SIN(RADIANS(G1336))*SIN(RADIANS(E1342))+COS(RADIANS(G1336))*COS(RADIANS(E1342))*COS(RADIANS(AO1332))))&gt;90,0,$F$4*$F$5/E1341^2*(SIN(RADIANS(G1336))*SIN(RADIANS(E1342))+COS(RADIANS(G1336))*COS(RADIANS(E1342))*COS(RADIANS(AO1332))))</f>
        <v>0</v>
      </c>
      <c r="AP1336" s="3">
        <f>IF(DEGREES(ACOS(SIN(RADIANS(G1336))*SIN(RADIANS(E1342))+COS(RADIANS(G1336))*COS(RADIANS(E1342))*COS(RADIANS(AP1332))))&gt;90,0,$F$4*$F$5/E1341^2*(SIN(RADIANS(G1336))*SIN(RADIANS(E1342))+COS(RADIANS(G1336))*COS(RADIANS(E1342))*COS(RADIANS(AP1332))))</f>
        <v>0</v>
      </c>
      <c r="AQ1336" s="3">
        <f>IF(DEGREES(ACOS(SIN(RADIANS(G1336))*SIN(RADIANS(E1342))+COS(RADIANS(G1336))*COS(RADIANS(E1342))*COS(RADIANS(AQ1332))))&gt;90,0,$F$4*$F$5/E1341^2*(SIN(RADIANS(G1336))*SIN(RADIANS(E1342))+COS(RADIANS(G1336))*COS(RADIANS(E1342))*COS(RADIANS(AQ1332))))</f>
        <v>0</v>
      </c>
      <c r="AR1336" s="3">
        <f>IF(DEGREES(ACOS(SIN(RADIANS(G1336))*SIN(RADIANS(E1342))+COS(RADIANS(G1336))*COS(RADIANS(E1342))*COS(RADIANS(AR1332))))&gt;90,0,$F$4*$F$5/E1341^2*(SIN(RADIANS(G1336))*SIN(RADIANS(E1342))+COS(RADIANS(G1336))*COS(RADIANS(E1342))*COS(RADIANS(AR1332))))</f>
        <v>0</v>
      </c>
    </row>
    <row r="1337" spans="2:44" ht="15.75" customHeight="1" x14ac:dyDescent="0.2">
      <c r="B1337" s="20" t="s">
        <v>729</v>
      </c>
      <c r="E1337" s="3">
        <f>IF(E1334&lt;360,E1334/360,(E1334-360)/360)</f>
        <v>0.55555555555555558</v>
      </c>
      <c r="G1337" s="3">
        <v>60</v>
      </c>
      <c r="I1337" s="3">
        <f>IF(DEGREES(ACOS(SIN(RADIANS(G1337))*SIN(RADIANS(E1342))+COS(RADIANS(G1337))*COS(RADIANS(E1342))*COS(RADIANS(I1332))))&gt;90,0,$F$4*$F$5/E1341^2*(SIN(RADIANS(G1337))*SIN(RADIANS(E1342))+COS(RADIANS(G1337))*COS(RADIANS(E1342))*COS(RADIANS(I1332))))</f>
        <v>0</v>
      </c>
      <c r="J1337" s="3">
        <f>IF(DEGREES(ACOS(SIN(RADIANS(G1337))*SIN(RADIANS(E1342))+COS(RADIANS(G1337))*COS(RADIANS(E1342))*COS(RADIANS(J1332))))&gt;90,0,$F$4*$F$5/E1341^2*(SIN(RADIANS(G1337))*SIN(RADIANS(E1342))+COS(RADIANS(G1337))*COS(RADIANS(E1342))*COS(RADIANS(J1332))))</f>
        <v>0</v>
      </c>
      <c r="K1337" s="3">
        <f>IF(DEGREES(ACOS(SIN(RADIANS(G1337))*SIN(RADIANS(E1342))+COS(RADIANS(G1337))*COS(RADIANS(E1342))*COS(RADIANS(K1332))))&gt;90,0,$F$4*$F$5/E1341^2*(SIN(RADIANS(G1337))*SIN(RADIANS(E1342))+COS(RADIANS(G1337))*COS(RADIANS(E1342))*COS(RADIANS(K1332))))</f>
        <v>0</v>
      </c>
      <c r="L1337" s="3">
        <f>IF(DEGREES(ACOS(SIN(RADIANS(G1337))*SIN(RADIANS(E1342))+COS(RADIANS(G1337))*COS(RADIANS(E1342))*COS(RADIANS(L1332))))&gt;90,0,$F$4*$F$5/E1341^2*(SIN(RADIANS(G1337))*SIN(RADIANS(E1342))+COS(RADIANS(G1337))*COS(RADIANS(E1342))*COS(RADIANS(L1332))))</f>
        <v>0</v>
      </c>
      <c r="M1337" s="3">
        <f>IF(DEGREES(ACOS(SIN(RADIANS(G1337))*SIN(RADIANS(E1342))+COS(RADIANS(G1337))*COS(RADIANS(E1342))*COS(RADIANS(M1332))))&gt;90,0,$F$4*$F$5/E1341^2*(SIN(RADIANS(G1337))*SIN(RADIANS(E1342))+COS(RADIANS(G1337))*COS(RADIANS(E1342))*COS(RADIANS(M1332))))</f>
        <v>0</v>
      </c>
      <c r="N1337" s="3">
        <f>IF(DEGREES(ACOS(SIN(RADIANS(G1337))*SIN(RADIANS(E1342))+COS(RADIANS(G1337))*COS(RADIANS(E1342))*COS(RADIANS(N1332))))&gt;90,0,$F$4*$F$5/E1341^2*(SIN(RADIANS(G1337))*SIN(RADIANS(E1342))+COS(RADIANS(G1337))*COS(RADIANS(E1342))*COS(RADIANS(N1332))))</f>
        <v>0</v>
      </c>
      <c r="O1337" s="3">
        <f>IF(DEGREES(ACOS(SIN(RADIANS(G1337))*SIN(RADIANS(E1342))+COS(RADIANS(G1337))*COS(RADIANS(E1342))*COS(RADIANS(O1332))))&gt;90,0,$F$4*$F$5/E1341^2*(SIN(RADIANS(G1337))*SIN(RADIANS(E1342))+COS(RADIANS(G1337))*COS(RADIANS(E1342))*COS(RADIANS(O1332))))</f>
        <v>0</v>
      </c>
      <c r="P1337" s="3">
        <f>IF(DEGREES(ACOS(SIN(RADIANS(G1337))*SIN(RADIANS(E1342))+COS(RADIANS(G1337))*COS(RADIANS(E1342))*COS(RADIANS(P1332))))&gt;90,0,$F$4*$F$5/E1341^2*(SIN(RADIANS(G1337))*SIN(RADIANS(E1342))+COS(RADIANS(G1337))*COS(RADIANS(E1342))*COS(RADIANS(P1332))))</f>
        <v>0</v>
      </c>
      <c r="Q1337" s="3">
        <f>IF(DEGREES(ACOS(SIN(RADIANS(G1337))*SIN(RADIANS(E1342))+COS(RADIANS(G1337))*COS(RADIANS(E1342))*COS(RADIANS(Q1332))))&gt;90,0,$F$4*$F$5/E1341^2*(SIN(RADIANS(G1337))*SIN(RADIANS(E1342))+COS(RADIANS(G1337))*COS(RADIANS(E1342))*COS(RADIANS(Q1332))))</f>
        <v>0</v>
      </c>
      <c r="R1337" s="3" t="e">
        <f>IF(DEGREES(ACOS(SIN(RADIANS(G1337))*SIN(RADIANS(E1342))+COS(RADIANS(G1337))*COS(RADIANS(E1342))*COS(RADIANS(R1332))))&gt;90,0,$F$4*$F$5/E1341^2*(SIN(RADIANS(G1337))*SIN(RADIANS(E1342))+COS(RADIANS(G1337))*COS(RADIANS(E1342))*COS(RADIANS(R1332))))</f>
        <v>#DIV/0!</v>
      </c>
      <c r="S1337" s="3" t="e">
        <f>IF(DEGREES(ACOS(SIN(RADIANS(G1337))*SIN(RADIANS(E1342))+COS(RADIANS(G1337))*COS(RADIANS(E1342))*COS(RADIANS(S1332))))&gt;90,0,$F$4*$F$5/E1341^2*(SIN(RADIANS(G1337))*SIN(RADIANS(E1342))+COS(RADIANS(G1337))*COS(RADIANS(E1342))*COS(RADIANS(S1332))))</f>
        <v>#DIV/0!</v>
      </c>
      <c r="T1337" s="3" t="e">
        <f>IF(DEGREES(ACOS(SIN(RADIANS(G1337))*SIN(RADIANS(E1342))+COS(RADIANS(G1337))*COS(RADIANS(E1342))*COS(RADIANS(T1332))))&gt;90,0,$F$4*$F$5/E1341^2*(SIN(RADIANS(G1337))*SIN(RADIANS(E1342))+COS(RADIANS(G1337))*COS(RADIANS(E1342))*COS(RADIANS(T1332))))</f>
        <v>#DIV/0!</v>
      </c>
      <c r="U1337" s="3" t="e">
        <f>IF(DEGREES(ACOS(SIN(RADIANS(G1337))*SIN(RADIANS(E1342))+COS(RADIANS(G1337))*COS(RADIANS(E1342))*COS(RADIANS(U1332))))&gt;90,0,$F$4*$F$5/E1341^2*(SIN(RADIANS(G1337))*SIN(RADIANS(E1342))+COS(RADIANS(G1337))*COS(RADIANS(E1342))*COS(RADIANS(U1332))))</f>
        <v>#DIV/0!</v>
      </c>
      <c r="V1337" s="3" t="e">
        <f>IF(DEGREES(ACOS(SIN(RADIANS(G1337))*SIN(RADIANS(E1342))+COS(RADIANS(G1337))*COS(RADIANS(E1342))*COS(RADIANS(V1332))))&gt;90,0,$F$4*$F$5/E1341^2*(SIN(RADIANS(G1337))*SIN(RADIANS(E1342))+COS(RADIANS(G1337))*COS(RADIANS(E1342))*COS(RADIANS(V1332))))</f>
        <v>#DIV/0!</v>
      </c>
      <c r="W1337" s="3" t="e">
        <f>IF(DEGREES(ACOS(SIN(RADIANS(G1337))*SIN(RADIANS(E1342))+COS(RADIANS(G1337))*COS(RADIANS(E1342))*COS(RADIANS(W1332))))&gt;90,0,$F$4*$F$5/E1341^2*(SIN(RADIANS(G1337))*SIN(RADIANS(E1342))+COS(RADIANS(G1337))*COS(RADIANS(E1342))*COS(RADIANS(W1332))))</f>
        <v>#DIV/0!</v>
      </c>
      <c r="X1337" s="3" t="e">
        <f>IF(DEGREES(ACOS(SIN(RADIANS(G1337))*SIN(RADIANS(E1342))+COS(RADIANS(G1337))*COS(RADIANS(E1342))*COS(RADIANS(X1332))))&gt;90,0,$F$4*$F$5/E1341^2*(SIN(RADIANS(G1337))*SIN(RADIANS(E1342))+COS(RADIANS(G1337))*COS(RADIANS(E1342))*COS(RADIANS(X1332))))</f>
        <v>#DIV/0!</v>
      </c>
      <c r="Y1337" s="3" t="e">
        <f>IF(DEGREES(ACOS(SIN(RADIANS(G1337))*SIN(RADIANS(E1342))+COS(RADIANS(G1337))*COS(RADIANS(E1342))*COS(RADIANS(Y1332))))&gt;90,0,$F$4*$F$5/E1341^2*(SIN(RADIANS(G1337))*SIN(RADIANS(E1342))+COS(RADIANS(G1337))*COS(RADIANS(E1342))*COS(RADIANS(Y1332))))</f>
        <v>#DIV/0!</v>
      </c>
      <c r="Z1337" s="3" t="e">
        <f>IF(DEGREES(ACOS(SIN(RADIANS(G1337))*SIN(RADIANS(E1342))+COS(RADIANS(G1337))*COS(RADIANS(E1342))*COS(RADIANS(Z1332))))&gt;90,0,$F$4*$F$5/E1341^2*(SIN(RADIANS(G1337))*SIN(RADIANS(E1342))+COS(RADIANS(G1337))*COS(RADIANS(E1342))*COS(RADIANS(Z1332))))</f>
        <v>#DIV/0!</v>
      </c>
      <c r="AA1337" s="3" t="e">
        <f>IF(DEGREES(ACOS(SIN(RADIANS(G1337))*SIN(RADIANS(E1342))+COS(RADIANS(G1337))*COS(RADIANS(E1342))*COS(RADIANS(AA1332))))&gt;90,0,$F$4*$F$5/E1341^2*(SIN(RADIANS(G1337))*SIN(RADIANS(E1342))+COS(RADIANS(G1337))*COS(RADIANS(E1342))*COS(RADIANS(AA1332))))</f>
        <v>#DIV/0!</v>
      </c>
      <c r="AB1337" s="3" t="e">
        <f>IF(DEGREES(ACOS(SIN(RADIANS(G1337))*SIN(RADIANS(E1342))+COS(RADIANS(G1337))*COS(RADIANS(E1342))*COS(RADIANS(AB1332))))&gt;90,0,$F$4*$F$5/E1341^2*(SIN(RADIANS(G1337))*SIN(RADIANS(E1342))+COS(RADIANS(G1337))*COS(RADIANS(E1342))*COS(RADIANS(AB1332))))</f>
        <v>#DIV/0!</v>
      </c>
      <c r="AC1337" s="3" t="e">
        <f>IF(DEGREES(ACOS(SIN(RADIANS(G1337))*SIN(RADIANS(E1342))+COS(RADIANS(G1337))*COS(RADIANS(E1342))*COS(RADIANS(AC1332))))&gt;90,0,$F$4*$F$5/E1341^2*(SIN(RADIANS(G1337))*SIN(RADIANS(E1342))+COS(RADIANS(G1337))*COS(RADIANS(E1342))*COS(RADIANS(AC1332))))</f>
        <v>#DIV/0!</v>
      </c>
      <c r="AD1337" s="3" t="e">
        <f>IF(DEGREES(ACOS(SIN(RADIANS(G1337))*SIN(RADIANS(E1342))+COS(RADIANS(G1337))*COS(RADIANS(E1342))*COS(RADIANS(AD1332))))&gt;90,0,$F$4*$F$5/E1341^2*(SIN(RADIANS(G1337))*SIN(RADIANS(E1342))+COS(RADIANS(G1337))*COS(RADIANS(E1342))*COS(RADIANS(AD1332))))</f>
        <v>#DIV/0!</v>
      </c>
      <c r="AE1337" s="3" t="e">
        <f>IF(DEGREES(ACOS(SIN(RADIANS(G1337))*SIN(RADIANS(E1342))+COS(RADIANS(G1337))*COS(RADIANS(E1342))*COS(RADIANS(AE1332))))&gt;90,0,$F$4*$F$5/E1341^2*(SIN(RADIANS(G1337))*SIN(RADIANS(E1342))+COS(RADIANS(G1337))*COS(RADIANS(E1342))*COS(RADIANS(AE1332))))</f>
        <v>#DIV/0!</v>
      </c>
      <c r="AF1337" s="3" t="e">
        <f>IF(DEGREES(ACOS(SIN(RADIANS(G1337))*SIN(RADIANS(E1342))+COS(RADIANS(G1337))*COS(RADIANS(E1342))*COS(RADIANS(AF1332))))&gt;90,0,$F$4*$F$5/E1341^2*(SIN(RADIANS(G1337))*SIN(RADIANS(E1342))+COS(RADIANS(G1337))*COS(RADIANS(E1342))*COS(RADIANS(AF1332))))</f>
        <v>#DIV/0!</v>
      </c>
      <c r="AG1337" s="3" t="e">
        <f>IF(DEGREES(ACOS(SIN(RADIANS(G1337))*SIN(RADIANS(E1342))+COS(RADIANS(G1337))*COS(RADIANS(E1342))*COS(RADIANS(AG1332))))&gt;90,0,$F$4*$F$5/E1341^2*(SIN(RADIANS(G1337))*SIN(RADIANS(E1342))+COS(RADIANS(G1337))*COS(RADIANS(E1342))*COS(RADIANS(AG1332))))</f>
        <v>#DIV/0!</v>
      </c>
      <c r="AH1337" s="3" t="e">
        <f>IF(DEGREES(ACOS(SIN(RADIANS(G1337))*SIN(RADIANS(E1342))+COS(RADIANS(G1337))*COS(RADIANS(E1342))*COS(RADIANS(AH1332))))&gt;90,0,$F$4*$F$5/E1341^2*(SIN(RADIANS(G1337))*SIN(RADIANS(E1342))+COS(RADIANS(G1337))*COS(RADIANS(E1342))*COS(RADIANS(AH1332))))</f>
        <v>#DIV/0!</v>
      </c>
      <c r="AI1337" s="3" t="e">
        <f>IF(DEGREES(ACOS(SIN(RADIANS(G1337))*SIN(RADIANS(E1342))+COS(RADIANS(G1337))*COS(RADIANS(E1342))*COS(RADIANS(AI1332))))&gt;90,0,$F$4*$F$5/E1341^2*(SIN(RADIANS(G1337))*SIN(RADIANS(E1342))+COS(RADIANS(G1337))*COS(RADIANS(E1342))*COS(RADIANS(AI1332))))</f>
        <v>#DIV/0!</v>
      </c>
      <c r="AJ1337" s="3" t="e">
        <f>IF(DEGREES(ACOS(SIN(RADIANS(G1337))*SIN(RADIANS(E1342))+COS(RADIANS(G1337))*COS(RADIANS(E1342))*COS(RADIANS(AJ1332))))&gt;90,0,$F$4*$F$5/E1341^2*(SIN(RADIANS(G1337))*SIN(RADIANS(E1342))+COS(RADIANS(G1337))*COS(RADIANS(E1342))*COS(RADIANS(AJ1332))))</f>
        <v>#DIV/0!</v>
      </c>
      <c r="AK1337" s="3">
        <f>IF(DEGREES(ACOS(SIN(RADIANS(G1337))*SIN(RADIANS(E1342))+COS(RADIANS(G1337))*COS(RADIANS(E1342))*COS(RADIANS(AK1332))))&gt;90,0,$F$4*$F$5/E1341^2*(SIN(RADIANS(G1337))*SIN(RADIANS(E1342))+COS(RADIANS(G1337))*COS(RADIANS(E1342))*COS(RADIANS(AK1332))))</f>
        <v>0</v>
      </c>
      <c r="AL1337" s="3">
        <f>IF(DEGREES(ACOS(SIN(RADIANS(G1337))*SIN(RADIANS(E1342))+COS(RADIANS(G1337))*COS(RADIANS(E1342))*COS(RADIANS(AL1332))))&gt;90,0,$F$4*$F$5/E1341^2*(SIN(RADIANS(G1337))*SIN(RADIANS(E1342))+COS(RADIANS(G1337))*COS(RADIANS(E1342))*COS(RADIANS(AL1332))))</f>
        <v>0</v>
      </c>
      <c r="AM1337" s="3">
        <f>IF(DEGREES(ACOS(SIN(RADIANS(G1337))*SIN(RADIANS(E1342))+COS(RADIANS(G1337))*COS(RADIANS(E1342))*COS(RADIANS(AM1332))))&gt;90,0,$F$4*$F$5/E1341^2*(SIN(RADIANS(G1337))*SIN(RADIANS(E1342))+COS(RADIANS(G1337))*COS(RADIANS(E1342))*COS(RADIANS(AM1332))))</f>
        <v>0</v>
      </c>
      <c r="AN1337" s="3">
        <f>IF(DEGREES(ACOS(SIN(RADIANS(G1337))*SIN(RADIANS(E1342))+COS(RADIANS(G1337))*COS(RADIANS(E1342))*COS(RADIANS(AN1332))))&gt;90,0,$F$4*$F$5/E1341^2*(SIN(RADIANS(G1337))*SIN(RADIANS(E1342))+COS(RADIANS(G1337))*COS(RADIANS(E1342))*COS(RADIANS(AN1332))))</f>
        <v>0</v>
      </c>
      <c r="AO1337" s="3">
        <f>IF(DEGREES(ACOS(SIN(RADIANS(G1337))*SIN(RADIANS(E1342))+COS(RADIANS(G1337))*COS(RADIANS(E1342))*COS(RADIANS(AO1332))))&gt;90,0,$F$4*$F$5/E1341^2*(SIN(RADIANS(G1337))*SIN(RADIANS(E1342))+COS(RADIANS(G1337))*COS(RADIANS(E1342))*COS(RADIANS(AO1332))))</f>
        <v>0</v>
      </c>
      <c r="AP1337" s="3">
        <f>IF(DEGREES(ACOS(SIN(RADIANS(G1337))*SIN(RADIANS(E1342))+COS(RADIANS(G1337))*COS(RADIANS(E1342))*COS(RADIANS(AP1332))))&gt;90,0,$F$4*$F$5/E1341^2*(SIN(RADIANS(G1337))*SIN(RADIANS(E1342))+COS(RADIANS(G1337))*COS(RADIANS(E1342))*COS(RADIANS(AP1332))))</f>
        <v>0</v>
      </c>
      <c r="AQ1337" s="3">
        <f>IF(DEGREES(ACOS(SIN(RADIANS(G1337))*SIN(RADIANS(E1342))+COS(RADIANS(G1337))*COS(RADIANS(E1342))*COS(RADIANS(AQ1332))))&gt;90,0,$F$4*$F$5/E1341^2*(SIN(RADIANS(G1337))*SIN(RADIANS(E1342))+COS(RADIANS(G1337))*COS(RADIANS(E1342))*COS(RADIANS(AQ1332))))</f>
        <v>0</v>
      </c>
      <c r="AR1337" s="3">
        <f>IF(DEGREES(ACOS(SIN(RADIANS(G1337))*SIN(RADIANS(E1342))+COS(RADIANS(G1337))*COS(RADIANS(E1342))*COS(RADIANS(AR1332))))&gt;90,0,$F$4*$F$5/E1341^2*(SIN(RADIANS(G1337))*SIN(RADIANS(E1342))+COS(RADIANS(G1337))*COS(RADIANS(E1342))*COS(RADIANS(AR1332))))</f>
        <v>0</v>
      </c>
    </row>
    <row r="1338" spans="2:44" ht="15.75" customHeight="1" x14ac:dyDescent="0.2">
      <c r="B1338" s="20" t="s">
        <v>785</v>
      </c>
      <c r="E1338" s="3">
        <f>E1337*$F$11</f>
        <v>0</v>
      </c>
      <c r="G1338" s="3">
        <v>50</v>
      </c>
      <c r="I1338" s="3">
        <f>IF(DEGREES(ACOS(SIN(RADIANS(G1338))*SIN(RADIANS(E1342))+COS(RADIANS(G1338))*COS(RADIANS(E1342))*COS(RADIANS(I1332))))&gt;90,0,$F$4*$F$5/E1341^2*(SIN(RADIANS(G1338))*SIN(RADIANS(E1342))+COS(RADIANS(G1338))*COS(RADIANS(E1342))*COS(RADIANS(I1332))))</f>
        <v>0</v>
      </c>
      <c r="J1338" s="3">
        <f>IF(DEGREES(ACOS(SIN(RADIANS(G1338))*SIN(RADIANS(E1342))+COS(RADIANS(G1338))*COS(RADIANS(E1342))*COS(RADIANS(J1332))))&gt;90,0,$F$4*$F$5/E1341^2*(SIN(RADIANS(G1338))*SIN(RADIANS(E1342))+COS(RADIANS(G1338))*COS(RADIANS(E1342))*COS(RADIANS(J1332))))</f>
        <v>0</v>
      </c>
      <c r="K1338" s="3">
        <f>IF(DEGREES(ACOS(SIN(RADIANS(G1338))*SIN(RADIANS(E1342))+COS(RADIANS(G1338))*COS(RADIANS(E1342))*COS(RADIANS(K1332))))&gt;90,0,$F$4*$F$5/E1341^2*(SIN(RADIANS(G1338))*SIN(RADIANS(E1342))+COS(RADIANS(G1338))*COS(RADIANS(E1342))*COS(RADIANS(K1332))))</f>
        <v>0</v>
      </c>
      <c r="L1338" s="3">
        <f>IF(DEGREES(ACOS(SIN(RADIANS(G1338))*SIN(RADIANS(E1342))+COS(RADIANS(G1338))*COS(RADIANS(E1342))*COS(RADIANS(L1332))))&gt;90,0,$F$4*$F$5/E1341^2*(SIN(RADIANS(G1338))*SIN(RADIANS(E1342))+COS(RADIANS(G1338))*COS(RADIANS(E1342))*COS(RADIANS(L1332))))</f>
        <v>0</v>
      </c>
      <c r="M1338" s="3">
        <f>IF(DEGREES(ACOS(SIN(RADIANS(G1338))*SIN(RADIANS(E1342))+COS(RADIANS(G1338))*COS(RADIANS(E1342))*COS(RADIANS(M1332))))&gt;90,0,$F$4*$F$5/E1341^2*(SIN(RADIANS(G1338))*SIN(RADIANS(E1342))+COS(RADIANS(G1338))*COS(RADIANS(E1342))*COS(RADIANS(M1332))))</f>
        <v>0</v>
      </c>
      <c r="N1338" s="3">
        <f>IF(DEGREES(ACOS(SIN(RADIANS(G1338))*SIN(RADIANS(E1342))+COS(RADIANS(G1338))*COS(RADIANS(E1342))*COS(RADIANS(N1332))))&gt;90,0,$F$4*$F$5/E1341^2*(SIN(RADIANS(G1338))*SIN(RADIANS(E1342))+COS(RADIANS(G1338))*COS(RADIANS(E1342))*COS(RADIANS(N1332))))</f>
        <v>0</v>
      </c>
      <c r="O1338" s="3">
        <f>IF(DEGREES(ACOS(SIN(RADIANS(G1338))*SIN(RADIANS(E1342))+COS(RADIANS(G1338))*COS(RADIANS(E1342))*COS(RADIANS(O1332))))&gt;90,0,$F$4*$F$5/E1341^2*(SIN(RADIANS(G1338))*SIN(RADIANS(E1342))+COS(RADIANS(G1338))*COS(RADIANS(E1342))*COS(RADIANS(O1332))))</f>
        <v>0</v>
      </c>
      <c r="P1338" s="3">
        <f>IF(DEGREES(ACOS(SIN(RADIANS(G1338))*SIN(RADIANS(E1342))+COS(RADIANS(G1338))*COS(RADIANS(E1342))*COS(RADIANS(P1332))))&gt;90,0,$F$4*$F$5/E1341^2*(SIN(RADIANS(G1338))*SIN(RADIANS(E1342))+COS(RADIANS(G1338))*COS(RADIANS(E1342))*COS(RADIANS(P1332))))</f>
        <v>0</v>
      </c>
      <c r="Q1338" s="3">
        <f>IF(DEGREES(ACOS(SIN(RADIANS(G1338))*SIN(RADIANS(E1342))+COS(RADIANS(G1338))*COS(RADIANS(E1342))*COS(RADIANS(Q1332))))&gt;90,0,$F$4*$F$5/E1341^2*(SIN(RADIANS(G1338))*SIN(RADIANS(E1342))+COS(RADIANS(G1338))*COS(RADIANS(E1342))*COS(RADIANS(Q1332))))</f>
        <v>0</v>
      </c>
      <c r="R1338" s="3" t="e">
        <f>IF(DEGREES(ACOS(SIN(RADIANS(G1338))*SIN(RADIANS(E1342))+COS(RADIANS(G1338))*COS(RADIANS(E1342))*COS(RADIANS(R1332))))&gt;90,0,$F$4*$F$5/E1341^2*(SIN(RADIANS(G1338))*SIN(RADIANS(E1342))+COS(RADIANS(G1338))*COS(RADIANS(E1342))*COS(RADIANS(R1332))))</f>
        <v>#DIV/0!</v>
      </c>
      <c r="S1338" s="3" t="e">
        <f>IF(DEGREES(ACOS(SIN(RADIANS(G1338))*SIN(RADIANS(E1342))+COS(RADIANS(G1338))*COS(RADIANS(E1342))*COS(RADIANS(S1332))))&gt;90,0,$F$4*$F$5/E1341^2*(SIN(RADIANS(G1338))*SIN(RADIANS(E1342))+COS(RADIANS(G1338))*COS(RADIANS(E1342))*COS(RADIANS(S1332))))</f>
        <v>#DIV/0!</v>
      </c>
      <c r="T1338" s="3" t="e">
        <f>IF(DEGREES(ACOS(SIN(RADIANS(G1338))*SIN(RADIANS(E1342))+COS(RADIANS(G1338))*COS(RADIANS(E1342))*COS(RADIANS(T1332))))&gt;90,0,$F$4*$F$5/E1341^2*(SIN(RADIANS(G1338))*SIN(RADIANS(E1342))+COS(RADIANS(G1338))*COS(RADIANS(E1342))*COS(RADIANS(T1332))))</f>
        <v>#DIV/0!</v>
      </c>
      <c r="U1338" s="3" t="e">
        <f>IF(DEGREES(ACOS(SIN(RADIANS(G1338))*SIN(RADIANS(E1342))+COS(RADIANS(G1338))*COS(RADIANS(E1342))*COS(RADIANS(U1332))))&gt;90,0,$F$4*$F$5/E1341^2*(SIN(RADIANS(G1338))*SIN(RADIANS(E1342))+COS(RADIANS(G1338))*COS(RADIANS(E1342))*COS(RADIANS(U1332))))</f>
        <v>#DIV/0!</v>
      </c>
      <c r="V1338" s="3" t="e">
        <f>IF(DEGREES(ACOS(SIN(RADIANS(G1338))*SIN(RADIANS(E1342))+COS(RADIANS(G1338))*COS(RADIANS(E1342))*COS(RADIANS(V1332))))&gt;90,0,$F$4*$F$5/E1341^2*(SIN(RADIANS(G1338))*SIN(RADIANS(E1342))+COS(RADIANS(G1338))*COS(RADIANS(E1342))*COS(RADIANS(V1332))))</f>
        <v>#DIV/0!</v>
      </c>
      <c r="W1338" s="3" t="e">
        <f>IF(DEGREES(ACOS(SIN(RADIANS(G1338))*SIN(RADIANS(E1342))+COS(RADIANS(G1338))*COS(RADIANS(E1342))*COS(RADIANS(W1332))))&gt;90,0,$F$4*$F$5/E1341^2*(SIN(RADIANS(G1338))*SIN(RADIANS(E1342))+COS(RADIANS(G1338))*COS(RADIANS(E1342))*COS(RADIANS(W1332))))</f>
        <v>#DIV/0!</v>
      </c>
      <c r="X1338" s="3" t="e">
        <f>IF(DEGREES(ACOS(SIN(RADIANS(G1338))*SIN(RADIANS(E1342))+COS(RADIANS(G1338))*COS(RADIANS(E1342))*COS(RADIANS(X1332))))&gt;90,0,$F$4*$F$5/E1341^2*(SIN(RADIANS(G1338))*SIN(RADIANS(E1342))+COS(RADIANS(G1338))*COS(RADIANS(E1342))*COS(RADIANS(X1332))))</f>
        <v>#DIV/0!</v>
      </c>
      <c r="Y1338" s="3" t="e">
        <f>IF(DEGREES(ACOS(SIN(RADIANS(G1338))*SIN(RADIANS(E1342))+COS(RADIANS(G1338))*COS(RADIANS(E1342))*COS(RADIANS(Y1332))))&gt;90,0,$F$4*$F$5/E1341^2*(SIN(RADIANS(G1338))*SIN(RADIANS(E1342))+COS(RADIANS(G1338))*COS(RADIANS(E1342))*COS(RADIANS(Y1332))))</f>
        <v>#DIV/0!</v>
      </c>
      <c r="Z1338" s="3" t="e">
        <f>IF(DEGREES(ACOS(SIN(RADIANS(G1338))*SIN(RADIANS(E1342))+COS(RADIANS(G1338))*COS(RADIANS(E1342))*COS(RADIANS(Z1332))))&gt;90,0,$F$4*$F$5/E1341^2*(SIN(RADIANS(G1338))*SIN(RADIANS(E1342))+COS(RADIANS(G1338))*COS(RADIANS(E1342))*COS(RADIANS(Z1332))))</f>
        <v>#DIV/0!</v>
      </c>
      <c r="AA1338" s="3" t="e">
        <f>IF(DEGREES(ACOS(SIN(RADIANS(G1338))*SIN(RADIANS(E1342))+COS(RADIANS(G1338))*COS(RADIANS(E1342))*COS(RADIANS(AA1332))))&gt;90,0,$F$4*$F$5/E1341^2*(SIN(RADIANS(G1338))*SIN(RADIANS(E1342))+COS(RADIANS(G1338))*COS(RADIANS(E1342))*COS(RADIANS(AA1332))))</f>
        <v>#DIV/0!</v>
      </c>
      <c r="AB1338" s="3" t="e">
        <f>IF(DEGREES(ACOS(SIN(RADIANS(G1338))*SIN(RADIANS(E1342))+COS(RADIANS(G1338))*COS(RADIANS(E1342))*COS(RADIANS(AB1332))))&gt;90,0,$F$4*$F$5/E1341^2*(SIN(RADIANS(G1338))*SIN(RADIANS(E1342))+COS(RADIANS(G1338))*COS(RADIANS(E1342))*COS(RADIANS(AB1332))))</f>
        <v>#DIV/0!</v>
      </c>
      <c r="AC1338" s="3" t="e">
        <f>IF(DEGREES(ACOS(SIN(RADIANS(G1338))*SIN(RADIANS(E1342))+COS(RADIANS(G1338))*COS(RADIANS(E1342))*COS(RADIANS(AC1332))))&gt;90,0,$F$4*$F$5/E1341^2*(SIN(RADIANS(G1338))*SIN(RADIANS(E1342))+COS(RADIANS(G1338))*COS(RADIANS(E1342))*COS(RADIANS(AC1332))))</f>
        <v>#DIV/0!</v>
      </c>
      <c r="AD1338" s="3" t="e">
        <f>IF(DEGREES(ACOS(SIN(RADIANS(G1338))*SIN(RADIANS(E1342))+COS(RADIANS(G1338))*COS(RADIANS(E1342))*COS(RADIANS(AD1332))))&gt;90,0,$F$4*$F$5/E1341^2*(SIN(RADIANS(G1338))*SIN(RADIANS(E1342))+COS(RADIANS(G1338))*COS(RADIANS(E1342))*COS(RADIANS(AD1332))))</f>
        <v>#DIV/0!</v>
      </c>
      <c r="AE1338" s="3" t="e">
        <f>IF(DEGREES(ACOS(SIN(RADIANS(G1338))*SIN(RADIANS(E1342))+COS(RADIANS(G1338))*COS(RADIANS(E1342))*COS(RADIANS(AE1332))))&gt;90,0,$F$4*$F$5/E1341^2*(SIN(RADIANS(G1338))*SIN(RADIANS(E1342))+COS(RADIANS(G1338))*COS(RADIANS(E1342))*COS(RADIANS(AE1332))))</f>
        <v>#DIV/0!</v>
      </c>
      <c r="AF1338" s="3" t="e">
        <f>IF(DEGREES(ACOS(SIN(RADIANS(G1338))*SIN(RADIANS(E1342))+COS(RADIANS(G1338))*COS(RADIANS(E1342))*COS(RADIANS(AF1332))))&gt;90,0,$F$4*$F$5/E1341^2*(SIN(RADIANS(G1338))*SIN(RADIANS(E1342))+COS(RADIANS(G1338))*COS(RADIANS(E1342))*COS(RADIANS(AF1332))))</f>
        <v>#DIV/0!</v>
      </c>
      <c r="AG1338" s="3" t="e">
        <f>IF(DEGREES(ACOS(SIN(RADIANS(G1338))*SIN(RADIANS(E1342))+COS(RADIANS(G1338))*COS(RADIANS(E1342))*COS(RADIANS(AG1332))))&gt;90,0,$F$4*$F$5/E1341^2*(SIN(RADIANS(G1338))*SIN(RADIANS(E1342))+COS(RADIANS(G1338))*COS(RADIANS(E1342))*COS(RADIANS(AG1332))))</f>
        <v>#DIV/0!</v>
      </c>
      <c r="AH1338" s="3" t="e">
        <f>IF(DEGREES(ACOS(SIN(RADIANS(G1338))*SIN(RADIANS(E1342))+COS(RADIANS(G1338))*COS(RADIANS(E1342))*COS(RADIANS(AH1332))))&gt;90,0,$F$4*$F$5/E1341^2*(SIN(RADIANS(G1338))*SIN(RADIANS(E1342))+COS(RADIANS(G1338))*COS(RADIANS(E1342))*COS(RADIANS(AH1332))))</f>
        <v>#DIV/0!</v>
      </c>
      <c r="AI1338" s="3" t="e">
        <f>IF(DEGREES(ACOS(SIN(RADIANS(G1338))*SIN(RADIANS(E1342))+COS(RADIANS(G1338))*COS(RADIANS(E1342))*COS(RADIANS(AI1332))))&gt;90,0,$F$4*$F$5/E1341^2*(SIN(RADIANS(G1338))*SIN(RADIANS(E1342))+COS(RADIANS(G1338))*COS(RADIANS(E1342))*COS(RADIANS(AI1332))))</f>
        <v>#DIV/0!</v>
      </c>
      <c r="AJ1338" s="3" t="e">
        <f>IF(DEGREES(ACOS(SIN(RADIANS(G1338))*SIN(RADIANS(E1342))+COS(RADIANS(G1338))*COS(RADIANS(E1342))*COS(RADIANS(AJ1332))))&gt;90,0,$F$4*$F$5/E1341^2*(SIN(RADIANS(G1338))*SIN(RADIANS(E1342))+COS(RADIANS(G1338))*COS(RADIANS(E1342))*COS(RADIANS(AJ1332))))</f>
        <v>#DIV/0!</v>
      </c>
      <c r="AK1338" s="3">
        <f>IF(DEGREES(ACOS(SIN(RADIANS(G1338))*SIN(RADIANS(E1342))+COS(RADIANS(G1338))*COS(RADIANS(E1342))*COS(RADIANS(AK1332))))&gt;90,0,$F$4*$F$5/E1341^2*(SIN(RADIANS(G1338))*SIN(RADIANS(E1342))+COS(RADIANS(G1338))*COS(RADIANS(E1342))*COS(RADIANS(AK1332))))</f>
        <v>0</v>
      </c>
      <c r="AL1338" s="3">
        <f>IF(DEGREES(ACOS(SIN(RADIANS(G1338))*SIN(RADIANS(E1342))+COS(RADIANS(G1338))*COS(RADIANS(E1342))*COS(RADIANS(AL1332))))&gt;90,0,$F$4*$F$5/E1341^2*(SIN(RADIANS(G1338))*SIN(RADIANS(E1342))+COS(RADIANS(G1338))*COS(RADIANS(E1342))*COS(RADIANS(AL1332))))</f>
        <v>0</v>
      </c>
      <c r="AM1338" s="3">
        <f>IF(DEGREES(ACOS(SIN(RADIANS(G1338))*SIN(RADIANS(E1342))+COS(RADIANS(G1338))*COS(RADIANS(E1342))*COS(RADIANS(AM1332))))&gt;90,0,$F$4*$F$5/E1341^2*(SIN(RADIANS(G1338))*SIN(RADIANS(E1342))+COS(RADIANS(G1338))*COS(RADIANS(E1342))*COS(RADIANS(AM1332))))</f>
        <v>0</v>
      </c>
      <c r="AN1338" s="3">
        <f>IF(DEGREES(ACOS(SIN(RADIANS(G1338))*SIN(RADIANS(E1342))+COS(RADIANS(G1338))*COS(RADIANS(E1342))*COS(RADIANS(AN1332))))&gt;90,0,$F$4*$F$5/E1341^2*(SIN(RADIANS(G1338))*SIN(RADIANS(E1342))+COS(RADIANS(G1338))*COS(RADIANS(E1342))*COS(RADIANS(AN1332))))</f>
        <v>0</v>
      </c>
      <c r="AO1338" s="3">
        <f>IF(DEGREES(ACOS(SIN(RADIANS(G1338))*SIN(RADIANS(E1342))+COS(RADIANS(G1338))*COS(RADIANS(E1342))*COS(RADIANS(AO1332))))&gt;90,0,$F$4*$F$5/E1341^2*(SIN(RADIANS(G1338))*SIN(RADIANS(E1342))+COS(RADIANS(G1338))*COS(RADIANS(E1342))*COS(RADIANS(AO1332))))</f>
        <v>0</v>
      </c>
      <c r="AP1338" s="3">
        <f>IF(DEGREES(ACOS(SIN(RADIANS(G1338))*SIN(RADIANS(E1342))+COS(RADIANS(G1338))*COS(RADIANS(E1342))*COS(RADIANS(AP1332))))&gt;90,0,$F$4*$F$5/E1341^2*(SIN(RADIANS(G1338))*SIN(RADIANS(E1342))+COS(RADIANS(G1338))*COS(RADIANS(E1342))*COS(RADIANS(AP1332))))</f>
        <v>0</v>
      </c>
      <c r="AQ1338" s="3">
        <f>IF(DEGREES(ACOS(SIN(RADIANS(G1338))*SIN(RADIANS(E1342))+COS(RADIANS(G1338))*COS(RADIANS(E1342))*COS(RADIANS(AQ1332))))&gt;90,0,$F$4*$F$5/E1341^2*(SIN(RADIANS(G1338))*SIN(RADIANS(E1342))+COS(RADIANS(G1338))*COS(RADIANS(E1342))*COS(RADIANS(AQ1332))))</f>
        <v>0</v>
      </c>
      <c r="AR1338" s="3">
        <f>IF(DEGREES(ACOS(SIN(RADIANS(G1338))*SIN(RADIANS(E1342))+COS(RADIANS(G1338))*COS(RADIANS(E1342))*COS(RADIANS(AR1332))))&gt;90,0,$F$4*$F$5/E1341^2*(SIN(RADIANS(G1338))*SIN(RADIANS(E1342))+COS(RADIANS(G1338))*COS(RADIANS(E1342))*COS(RADIANS(AR1332))))</f>
        <v>0</v>
      </c>
    </row>
    <row r="1339" spans="2:44" ht="15.75" customHeight="1" x14ac:dyDescent="0.2">
      <c r="B1339" s="20" t="s">
        <v>786</v>
      </c>
      <c r="E1339" s="3" t="str">
        <f>IF($F$10=0,"N/A",$F$10*(E1334/360)-ROUNDDOWN($F$10*(E1334/360),0))</f>
        <v>N/A</v>
      </c>
      <c r="G1339" s="3">
        <v>40</v>
      </c>
      <c r="I1339" s="3">
        <f>IF(DEGREES(ACOS(SIN(RADIANS(G1339))*SIN(RADIANS(E1342))+COS(RADIANS(G1339))*COS(RADIANS(E1342))*COS(RADIANS(I1332))))&gt;90,0,$F$4*$F$5/E1341^2*(SIN(RADIANS(G1339))*SIN(RADIANS(E1342))+COS(RADIANS(G1339))*COS(RADIANS(E1342))*COS(RADIANS(I1332))))</f>
        <v>0</v>
      </c>
      <c r="J1339" s="3">
        <f>IF(DEGREES(ACOS(SIN(RADIANS(G1339))*SIN(RADIANS(E1342))+COS(RADIANS(G1339))*COS(RADIANS(E1342))*COS(RADIANS(J1332))))&gt;90,0,$F$4*$F$5/E1341^2*(SIN(RADIANS(G1339))*SIN(RADIANS(E1342))+COS(RADIANS(G1339))*COS(RADIANS(E1342))*COS(RADIANS(J1332))))</f>
        <v>0</v>
      </c>
      <c r="K1339" s="3">
        <f>IF(DEGREES(ACOS(SIN(RADIANS(G1339))*SIN(RADIANS(E1342))+COS(RADIANS(G1339))*COS(RADIANS(E1342))*COS(RADIANS(K1332))))&gt;90,0,$F$4*$F$5/E1341^2*(SIN(RADIANS(G1339))*SIN(RADIANS(E1342))+COS(RADIANS(G1339))*COS(RADIANS(E1342))*COS(RADIANS(K1332))))</f>
        <v>0</v>
      </c>
      <c r="L1339" s="3">
        <f>IF(DEGREES(ACOS(SIN(RADIANS(G1339))*SIN(RADIANS(E1342))+COS(RADIANS(G1339))*COS(RADIANS(E1342))*COS(RADIANS(L1332))))&gt;90,0,$F$4*$F$5/E1341^2*(SIN(RADIANS(G1339))*SIN(RADIANS(E1342))+COS(RADIANS(G1339))*COS(RADIANS(E1342))*COS(RADIANS(L1332))))</f>
        <v>0</v>
      </c>
      <c r="M1339" s="3">
        <f>IF(DEGREES(ACOS(SIN(RADIANS(G1339))*SIN(RADIANS(E1342))+COS(RADIANS(G1339))*COS(RADIANS(E1342))*COS(RADIANS(M1332))))&gt;90,0,$F$4*$F$5/E1341^2*(SIN(RADIANS(G1339))*SIN(RADIANS(E1342))+COS(RADIANS(G1339))*COS(RADIANS(E1342))*COS(RADIANS(M1332))))</f>
        <v>0</v>
      </c>
      <c r="N1339" s="3">
        <f>IF(DEGREES(ACOS(SIN(RADIANS(G1339))*SIN(RADIANS(E1342))+COS(RADIANS(G1339))*COS(RADIANS(E1342))*COS(RADIANS(N1332))))&gt;90,0,$F$4*$F$5/E1341^2*(SIN(RADIANS(G1339))*SIN(RADIANS(E1342))+COS(RADIANS(G1339))*COS(RADIANS(E1342))*COS(RADIANS(N1332))))</f>
        <v>0</v>
      </c>
      <c r="O1339" s="3">
        <f>IF(DEGREES(ACOS(SIN(RADIANS(G1339))*SIN(RADIANS(E1342))+COS(RADIANS(G1339))*COS(RADIANS(E1342))*COS(RADIANS(O1332))))&gt;90,0,$F$4*$F$5/E1341^2*(SIN(RADIANS(G1339))*SIN(RADIANS(E1342))+COS(RADIANS(G1339))*COS(RADIANS(E1342))*COS(RADIANS(O1332))))</f>
        <v>0</v>
      </c>
      <c r="P1339" s="3">
        <f>IF(DEGREES(ACOS(SIN(RADIANS(G1339))*SIN(RADIANS(E1342))+COS(RADIANS(G1339))*COS(RADIANS(E1342))*COS(RADIANS(P1332))))&gt;90,0,$F$4*$F$5/E1341^2*(SIN(RADIANS(G1339))*SIN(RADIANS(E1342))+COS(RADIANS(G1339))*COS(RADIANS(E1342))*COS(RADIANS(P1332))))</f>
        <v>0</v>
      </c>
      <c r="Q1339" s="3">
        <f>IF(DEGREES(ACOS(SIN(RADIANS(G1339))*SIN(RADIANS(E1342))+COS(RADIANS(G1339))*COS(RADIANS(E1342))*COS(RADIANS(Q1332))))&gt;90,0,$F$4*$F$5/E1341^2*(SIN(RADIANS(G1339))*SIN(RADIANS(E1342))+COS(RADIANS(G1339))*COS(RADIANS(E1342))*COS(RADIANS(Q1332))))</f>
        <v>0</v>
      </c>
      <c r="R1339" s="3" t="e">
        <f>IF(DEGREES(ACOS(SIN(RADIANS(G1339))*SIN(RADIANS(E1342))+COS(RADIANS(G1339))*COS(RADIANS(E1342))*COS(RADIANS(R1332))))&gt;90,0,$F$4*$F$5/E1341^2*(SIN(RADIANS(G1339))*SIN(RADIANS(E1342))+COS(RADIANS(G1339))*COS(RADIANS(E1342))*COS(RADIANS(R1332))))</f>
        <v>#DIV/0!</v>
      </c>
      <c r="S1339" s="3" t="e">
        <f>IF(DEGREES(ACOS(SIN(RADIANS(G1339))*SIN(RADIANS(E1342))+COS(RADIANS(G1339))*COS(RADIANS(E1342))*COS(RADIANS(S1332))))&gt;90,0,$F$4*$F$5/E1341^2*(SIN(RADIANS(G1339))*SIN(RADIANS(E1342))+COS(RADIANS(G1339))*COS(RADIANS(E1342))*COS(RADIANS(S1332))))</f>
        <v>#DIV/0!</v>
      </c>
      <c r="T1339" s="3" t="e">
        <f>IF(DEGREES(ACOS(SIN(RADIANS(G1339))*SIN(RADIANS(E1342))+COS(RADIANS(G1339))*COS(RADIANS(E1342))*COS(RADIANS(T1332))))&gt;90,0,$F$4*$F$5/E1341^2*(SIN(RADIANS(G1339))*SIN(RADIANS(E1342))+COS(RADIANS(G1339))*COS(RADIANS(E1342))*COS(RADIANS(T1332))))</f>
        <v>#DIV/0!</v>
      </c>
      <c r="U1339" s="3" t="e">
        <f>IF(DEGREES(ACOS(SIN(RADIANS(G1339))*SIN(RADIANS(E1342))+COS(RADIANS(G1339))*COS(RADIANS(E1342))*COS(RADIANS(U1332))))&gt;90,0,$F$4*$F$5/E1341^2*(SIN(RADIANS(G1339))*SIN(RADIANS(E1342))+COS(RADIANS(G1339))*COS(RADIANS(E1342))*COS(RADIANS(U1332))))</f>
        <v>#DIV/0!</v>
      </c>
      <c r="V1339" s="3" t="e">
        <f>IF(DEGREES(ACOS(SIN(RADIANS(G1339))*SIN(RADIANS(E1342))+COS(RADIANS(G1339))*COS(RADIANS(E1342))*COS(RADIANS(V1332))))&gt;90,0,$F$4*$F$5/E1341^2*(SIN(RADIANS(G1339))*SIN(RADIANS(E1342))+COS(RADIANS(G1339))*COS(RADIANS(E1342))*COS(RADIANS(V1332))))</f>
        <v>#DIV/0!</v>
      </c>
      <c r="W1339" s="3" t="e">
        <f>IF(DEGREES(ACOS(SIN(RADIANS(G1339))*SIN(RADIANS(E1342))+COS(RADIANS(G1339))*COS(RADIANS(E1342))*COS(RADIANS(W1332))))&gt;90,0,$F$4*$F$5/E1341^2*(SIN(RADIANS(G1339))*SIN(RADIANS(E1342))+COS(RADIANS(G1339))*COS(RADIANS(E1342))*COS(RADIANS(W1332))))</f>
        <v>#DIV/0!</v>
      </c>
      <c r="X1339" s="3" t="e">
        <f>IF(DEGREES(ACOS(SIN(RADIANS(G1339))*SIN(RADIANS(E1342))+COS(RADIANS(G1339))*COS(RADIANS(E1342))*COS(RADIANS(X1332))))&gt;90,0,$F$4*$F$5/E1341^2*(SIN(RADIANS(G1339))*SIN(RADIANS(E1342))+COS(RADIANS(G1339))*COS(RADIANS(E1342))*COS(RADIANS(X1332))))</f>
        <v>#DIV/0!</v>
      </c>
      <c r="Y1339" s="3" t="e">
        <f>IF(DEGREES(ACOS(SIN(RADIANS(G1339))*SIN(RADIANS(E1342))+COS(RADIANS(G1339))*COS(RADIANS(E1342))*COS(RADIANS(Y1332))))&gt;90,0,$F$4*$F$5/E1341^2*(SIN(RADIANS(G1339))*SIN(RADIANS(E1342))+COS(RADIANS(G1339))*COS(RADIANS(E1342))*COS(RADIANS(Y1332))))</f>
        <v>#DIV/0!</v>
      </c>
      <c r="Z1339" s="3" t="e">
        <f>IF(DEGREES(ACOS(SIN(RADIANS(G1339))*SIN(RADIANS(E1342))+COS(RADIANS(G1339))*COS(RADIANS(E1342))*COS(RADIANS(Z1332))))&gt;90,0,$F$4*$F$5/E1341^2*(SIN(RADIANS(G1339))*SIN(RADIANS(E1342))+COS(RADIANS(G1339))*COS(RADIANS(E1342))*COS(RADIANS(Z1332))))</f>
        <v>#DIV/0!</v>
      </c>
      <c r="AA1339" s="3" t="e">
        <f>IF(DEGREES(ACOS(SIN(RADIANS(G1339))*SIN(RADIANS(E1342))+COS(RADIANS(G1339))*COS(RADIANS(E1342))*COS(RADIANS(AA1332))))&gt;90,0,$F$4*$F$5/E1341^2*(SIN(RADIANS(G1339))*SIN(RADIANS(E1342))+COS(RADIANS(G1339))*COS(RADIANS(E1342))*COS(RADIANS(AA1332))))</f>
        <v>#DIV/0!</v>
      </c>
      <c r="AB1339" s="3" t="e">
        <f>IF(DEGREES(ACOS(SIN(RADIANS(G1339))*SIN(RADIANS(E1342))+COS(RADIANS(G1339))*COS(RADIANS(E1342))*COS(RADIANS(AB1332))))&gt;90,0,$F$4*$F$5/E1341^2*(SIN(RADIANS(G1339))*SIN(RADIANS(E1342))+COS(RADIANS(G1339))*COS(RADIANS(E1342))*COS(RADIANS(AB1332))))</f>
        <v>#DIV/0!</v>
      </c>
      <c r="AC1339" s="3" t="e">
        <f>IF(DEGREES(ACOS(SIN(RADIANS(G1339))*SIN(RADIANS(E1342))+COS(RADIANS(G1339))*COS(RADIANS(E1342))*COS(RADIANS(AC1332))))&gt;90,0,$F$4*$F$5/E1341^2*(SIN(RADIANS(G1339))*SIN(RADIANS(E1342))+COS(RADIANS(G1339))*COS(RADIANS(E1342))*COS(RADIANS(AC1332))))</f>
        <v>#DIV/0!</v>
      </c>
      <c r="AD1339" s="3" t="e">
        <f>IF(DEGREES(ACOS(SIN(RADIANS(G1339))*SIN(RADIANS(E1342))+COS(RADIANS(G1339))*COS(RADIANS(E1342))*COS(RADIANS(AD1332))))&gt;90,0,$F$4*$F$5/E1341^2*(SIN(RADIANS(G1339))*SIN(RADIANS(E1342))+COS(RADIANS(G1339))*COS(RADIANS(E1342))*COS(RADIANS(AD1332))))</f>
        <v>#DIV/0!</v>
      </c>
      <c r="AE1339" s="3" t="e">
        <f>IF(DEGREES(ACOS(SIN(RADIANS(G1339))*SIN(RADIANS(E1342))+COS(RADIANS(G1339))*COS(RADIANS(E1342))*COS(RADIANS(AE1332))))&gt;90,0,$F$4*$F$5/E1341^2*(SIN(RADIANS(G1339))*SIN(RADIANS(E1342))+COS(RADIANS(G1339))*COS(RADIANS(E1342))*COS(RADIANS(AE1332))))</f>
        <v>#DIV/0!</v>
      </c>
      <c r="AF1339" s="3" t="e">
        <f>IF(DEGREES(ACOS(SIN(RADIANS(G1339))*SIN(RADIANS(E1342))+COS(RADIANS(G1339))*COS(RADIANS(E1342))*COS(RADIANS(AF1332))))&gt;90,0,$F$4*$F$5/E1341^2*(SIN(RADIANS(G1339))*SIN(RADIANS(E1342))+COS(RADIANS(G1339))*COS(RADIANS(E1342))*COS(RADIANS(AF1332))))</f>
        <v>#DIV/0!</v>
      </c>
      <c r="AG1339" s="3" t="e">
        <f>IF(DEGREES(ACOS(SIN(RADIANS(G1339))*SIN(RADIANS(E1342))+COS(RADIANS(G1339))*COS(RADIANS(E1342))*COS(RADIANS(AG1332))))&gt;90,0,$F$4*$F$5/E1341^2*(SIN(RADIANS(G1339))*SIN(RADIANS(E1342))+COS(RADIANS(G1339))*COS(RADIANS(E1342))*COS(RADIANS(AG1332))))</f>
        <v>#DIV/0!</v>
      </c>
      <c r="AH1339" s="3" t="e">
        <f>IF(DEGREES(ACOS(SIN(RADIANS(G1339))*SIN(RADIANS(E1342))+COS(RADIANS(G1339))*COS(RADIANS(E1342))*COS(RADIANS(AH1332))))&gt;90,0,$F$4*$F$5/E1341^2*(SIN(RADIANS(G1339))*SIN(RADIANS(E1342))+COS(RADIANS(G1339))*COS(RADIANS(E1342))*COS(RADIANS(AH1332))))</f>
        <v>#DIV/0!</v>
      </c>
      <c r="AI1339" s="3" t="e">
        <f>IF(DEGREES(ACOS(SIN(RADIANS(G1339))*SIN(RADIANS(E1342))+COS(RADIANS(G1339))*COS(RADIANS(E1342))*COS(RADIANS(AI1332))))&gt;90,0,$F$4*$F$5/E1341^2*(SIN(RADIANS(G1339))*SIN(RADIANS(E1342))+COS(RADIANS(G1339))*COS(RADIANS(E1342))*COS(RADIANS(AI1332))))</f>
        <v>#DIV/0!</v>
      </c>
      <c r="AJ1339" s="3" t="e">
        <f>IF(DEGREES(ACOS(SIN(RADIANS(G1339))*SIN(RADIANS(E1342))+COS(RADIANS(G1339))*COS(RADIANS(E1342))*COS(RADIANS(AJ1332))))&gt;90,0,$F$4*$F$5/E1341^2*(SIN(RADIANS(G1339))*SIN(RADIANS(E1342))+COS(RADIANS(G1339))*COS(RADIANS(E1342))*COS(RADIANS(AJ1332))))</f>
        <v>#DIV/0!</v>
      </c>
      <c r="AK1339" s="3">
        <f>IF(DEGREES(ACOS(SIN(RADIANS(G1339))*SIN(RADIANS(E1342))+COS(RADIANS(G1339))*COS(RADIANS(E1342))*COS(RADIANS(AK1332))))&gt;90,0,$F$4*$F$5/E1341^2*(SIN(RADIANS(G1339))*SIN(RADIANS(E1342))+COS(RADIANS(G1339))*COS(RADIANS(E1342))*COS(RADIANS(AK1332))))</f>
        <v>0</v>
      </c>
      <c r="AL1339" s="3">
        <f>IF(DEGREES(ACOS(SIN(RADIANS(G1339))*SIN(RADIANS(E1342))+COS(RADIANS(G1339))*COS(RADIANS(E1342))*COS(RADIANS(AL1332))))&gt;90,0,$F$4*$F$5/E1341^2*(SIN(RADIANS(G1339))*SIN(RADIANS(E1342))+COS(RADIANS(G1339))*COS(RADIANS(E1342))*COS(RADIANS(AL1332))))</f>
        <v>0</v>
      </c>
      <c r="AM1339" s="3">
        <f>IF(DEGREES(ACOS(SIN(RADIANS(G1339))*SIN(RADIANS(E1342))+COS(RADIANS(G1339))*COS(RADIANS(E1342))*COS(RADIANS(AM1332))))&gt;90,0,$F$4*$F$5/E1341^2*(SIN(RADIANS(G1339))*SIN(RADIANS(E1342))+COS(RADIANS(G1339))*COS(RADIANS(E1342))*COS(RADIANS(AM1332))))</f>
        <v>0</v>
      </c>
      <c r="AN1339" s="3">
        <f>IF(DEGREES(ACOS(SIN(RADIANS(G1339))*SIN(RADIANS(E1342))+COS(RADIANS(G1339))*COS(RADIANS(E1342))*COS(RADIANS(AN1332))))&gt;90,0,$F$4*$F$5/E1341^2*(SIN(RADIANS(G1339))*SIN(RADIANS(E1342))+COS(RADIANS(G1339))*COS(RADIANS(E1342))*COS(RADIANS(AN1332))))</f>
        <v>0</v>
      </c>
      <c r="AO1339" s="3">
        <f>IF(DEGREES(ACOS(SIN(RADIANS(G1339))*SIN(RADIANS(E1342))+COS(RADIANS(G1339))*COS(RADIANS(E1342))*COS(RADIANS(AO1332))))&gt;90,0,$F$4*$F$5/E1341^2*(SIN(RADIANS(G1339))*SIN(RADIANS(E1342))+COS(RADIANS(G1339))*COS(RADIANS(E1342))*COS(RADIANS(AO1332))))</f>
        <v>0</v>
      </c>
      <c r="AP1339" s="3">
        <f>IF(DEGREES(ACOS(SIN(RADIANS(G1339))*SIN(RADIANS(E1342))+COS(RADIANS(G1339))*COS(RADIANS(E1342))*COS(RADIANS(AP1332))))&gt;90,0,$F$4*$F$5/E1341^2*(SIN(RADIANS(G1339))*SIN(RADIANS(E1342))+COS(RADIANS(G1339))*COS(RADIANS(E1342))*COS(RADIANS(AP1332))))</f>
        <v>0</v>
      </c>
      <c r="AQ1339" s="3">
        <f>IF(DEGREES(ACOS(SIN(RADIANS(G1339))*SIN(RADIANS(E1342))+COS(RADIANS(G1339))*COS(RADIANS(E1342))*COS(RADIANS(AQ1332))))&gt;90,0,$F$4*$F$5/E1341^2*(SIN(RADIANS(G1339))*SIN(RADIANS(E1342))+COS(RADIANS(G1339))*COS(RADIANS(E1342))*COS(RADIANS(AQ1332))))</f>
        <v>0</v>
      </c>
      <c r="AR1339" s="3">
        <f>IF(DEGREES(ACOS(SIN(RADIANS(G1339))*SIN(RADIANS(E1342))+COS(RADIANS(G1339))*COS(RADIANS(E1342))*COS(RADIANS(AR1332))))&gt;90,0,$F$4*$F$5/E1341^2*(SIN(RADIANS(G1339))*SIN(RADIANS(E1342))+COS(RADIANS(G1339))*COS(RADIANS(E1342))*COS(RADIANS(AR1332))))</f>
        <v>0</v>
      </c>
    </row>
    <row r="1340" spans="2:44" ht="15.75" customHeight="1" x14ac:dyDescent="0.2">
      <c r="B1340" s="20" t="s">
        <v>787</v>
      </c>
      <c r="E1340" s="3" t="str">
        <f>IF($F$10=0,"N/A",E1339*$F$11/$F$10)</f>
        <v>N/A</v>
      </c>
      <c r="G1340" s="3">
        <v>30</v>
      </c>
      <c r="I1340" s="3">
        <f>IF(DEGREES(ACOS(SIN(RADIANS(G1340))*SIN(RADIANS(E1342))+COS(RADIANS(G1340))*COS(RADIANS(E1342))*COS(RADIANS(I1332))))&gt;90,0,$F$4*$F$5/E1341^2*(SIN(RADIANS(G1340))*SIN(RADIANS(E1342))+COS(RADIANS(G1340))*COS(RADIANS(E1342))*COS(RADIANS(I1332))))</f>
        <v>0</v>
      </c>
      <c r="J1340" s="3">
        <f>IF(DEGREES(ACOS(SIN(RADIANS(G1340))*SIN(RADIANS(E1342))+COS(RADIANS(G1340))*COS(RADIANS(E1342))*COS(RADIANS(J1332))))&gt;90,0,$F$4*$F$5/E1341^2*(SIN(RADIANS(G1340))*SIN(RADIANS(E1342))+COS(RADIANS(G1340))*COS(RADIANS(E1342))*COS(RADIANS(J1332))))</f>
        <v>0</v>
      </c>
      <c r="K1340" s="3">
        <f>IF(DEGREES(ACOS(SIN(RADIANS(G1340))*SIN(RADIANS(E1342))+COS(RADIANS(G1340))*COS(RADIANS(E1342))*COS(RADIANS(K1332))))&gt;90,0,$F$4*$F$5/E1341^2*(SIN(RADIANS(G1340))*SIN(RADIANS(E1342))+COS(RADIANS(G1340))*COS(RADIANS(E1342))*COS(RADIANS(K1332))))</f>
        <v>0</v>
      </c>
      <c r="L1340" s="3">
        <f>IF(DEGREES(ACOS(SIN(RADIANS(G1340))*SIN(RADIANS(E1342))+COS(RADIANS(G1340))*COS(RADIANS(E1342))*COS(RADIANS(L1332))))&gt;90,0,$F$4*$F$5/E1341^2*(SIN(RADIANS(G1340))*SIN(RADIANS(E1342))+COS(RADIANS(G1340))*COS(RADIANS(E1342))*COS(RADIANS(L1332))))</f>
        <v>0</v>
      </c>
      <c r="M1340" s="3">
        <f>IF(DEGREES(ACOS(SIN(RADIANS(G1340))*SIN(RADIANS(E1342))+COS(RADIANS(G1340))*COS(RADIANS(E1342))*COS(RADIANS(M1332))))&gt;90,0,$F$4*$F$5/E1341^2*(SIN(RADIANS(G1340))*SIN(RADIANS(E1342))+COS(RADIANS(G1340))*COS(RADIANS(E1342))*COS(RADIANS(M1332))))</f>
        <v>0</v>
      </c>
      <c r="N1340" s="3">
        <f>IF(DEGREES(ACOS(SIN(RADIANS(G1340))*SIN(RADIANS(E1342))+COS(RADIANS(G1340))*COS(RADIANS(E1342))*COS(RADIANS(N1332))))&gt;90,0,$F$4*$F$5/E1341^2*(SIN(RADIANS(G1340))*SIN(RADIANS(E1342))+COS(RADIANS(G1340))*COS(RADIANS(E1342))*COS(RADIANS(N1332))))</f>
        <v>0</v>
      </c>
      <c r="O1340" s="3">
        <f>IF(DEGREES(ACOS(SIN(RADIANS(G1340))*SIN(RADIANS(E1342))+COS(RADIANS(G1340))*COS(RADIANS(E1342))*COS(RADIANS(O1332))))&gt;90,0,$F$4*$F$5/E1341^2*(SIN(RADIANS(G1340))*SIN(RADIANS(E1342))+COS(RADIANS(G1340))*COS(RADIANS(E1342))*COS(RADIANS(O1332))))</f>
        <v>0</v>
      </c>
      <c r="P1340" s="3">
        <f>IF(DEGREES(ACOS(SIN(RADIANS(G1340))*SIN(RADIANS(E1342))+COS(RADIANS(G1340))*COS(RADIANS(E1342))*COS(RADIANS(P1332))))&gt;90,0,$F$4*$F$5/E1341^2*(SIN(RADIANS(G1340))*SIN(RADIANS(E1342))+COS(RADIANS(G1340))*COS(RADIANS(E1342))*COS(RADIANS(P1332))))</f>
        <v>0</v>
      </c>
      <c r="Q1340" s="3">
        <f>IF(DEGREES(ACOS(SIN(RADIANS(G1340))*SIN(RADIANS(E1342))+COS(RADIANS(G1340))*COS(RADIANS(E1342))*COS(RADIANS(Q1332))))&gt;90,0,$F$4*$F$5/E1341^2*(SIN(RADIANS(G1340))*SIN(RADIANS(E1342))+COS(RADIANS(G1340))*COS(RADIANS(E1342))*COS(RADIANS(Q1332))))</f>
        <v>0</v>
      </c>
      <c r="R1340" s="3" t="e">
        <f>IF(DEGREES(ACOS(SIN(RADIANS(G1340))*SIN(RADIANS(E1342))+COS(RADIANS(G1340))*COS(RADIANS(E1342))*COS(RADIANS(R1332))))&gt;90,0,$F$4*$F$5/E1341^2*(SIN(RADIANS(G1340))*SIN(RADIANS(E1342))+COS(RADIANS(G1340))*COS(RADIANS(E1342))*COS(RADIANS(R1332))))</f>
        <v>#DIV/0!</v>
      </c>
      <c r="S1340" s="3" t="e">
        <f>IF(DEGREES(ACOS(SIN(RADIANS(G1340))*SIN(RADIANS(E1342))+COS(RADIANS(G1340))*COS(RADIANS(E1342))*COS(RADIANS(S1332))))&gt;90,0,$F$4*$F$5/E1341^2*(SIN(RADIANS(G1340))*SIN(RADIANS(E1342))+COS(RADIANS(G1340))*COS(RADIANS(E1342))*COS(RADIANS(S1332))))</f>
        <v>#DIV/0!</v>
      </c>
      <c r="T1340" s="3" t="e">
        <f>IF(DEGREES(ACOS(SIN(RADIANS(G1340))*SIN(RADIANS(E1342))+COS(RADIANS(G1340))*COS(RADIANS(E1342))*COS(RADIANS(T1332))))&gt;90,0,$F$4*$F$5/E1341^2*(SIN(RADIANS(G1340))*SIN(RADIANS(E1342))+COS(RADIANS(G1340))*COS(RADIANS(E1342))*COS(RADIANS(T1332))))</f>
        <v>#DIV/0!</v>
      </c>
      <c r="U1340" s="3" t="e">
        <f>IF(DEGREES(ACOS(SIN(RADIANS(G1340))*SIN(RADIANS(E1342))+COS(RADIANS(G1340))*COS(RADIANS(E1342))*COS(RADIANS(U1332))))&gt;90,0,$F$4*$F$5/E1341^2*(SIN(RADIANS(G1340))*SIN(RADIANS(E1342))+COS(RADIANS(G1340))*COS(RADIANS(E1342))*COS(RADIANS(U1332))))</f>
        <v>#DIV/0!</v>
      </c>
      <c r="V1340" s="3" t="e">
        <f>IF(DEGREES(ACOS(SIN(RADIANS(G1340))*SIN(RADIANS(E1342))+COS(RADIANS(G1340))*COS(RADIANS(E1342))*COS(RADIANS(V1332))))&gt;90,0,$F$4*$F$5/E1341^2*(SIN(RADIANS(G1340))*SIN(RADIANS(E1342))+COS(RADIANS(G1340))*COS(RADIANS(E1342))*COS(RADIANS(V1332))))</f>
        <v>#DIV/0!</v>
      </c>
      <c r="W1340" s="3" t="e">
        <f>IF(DEGREES(ACOS(SIN(RADIANS(G1340))*SIN(RADIANS(E1342))+COS(RADIANS(G1340))*COS(RADIANS(E1342))*COS(RADIANS(W1332))))&gt;90,0,$F$4*$F$5/E1341^2*(SIN(RADIANS(G1340))*SIN(RADIANS(E1342))+COS(RADIANS(G1340))*COS(RADIANS(E1342))*COS(RADIANS(W1332))))</f>
        <v>#DIV/0!</v>
      </c>
      <c r="X1340" s="3" t="e">
        <f>IF(DEGREES(ACOS(SIN(RADIANS(G1340))*SIN(RADIANS(E1342))+COS(RADIANS(G1340))*COS(RADIANS(E1342))*COS(RADIANS(X1332))))&gt;90,0,$F$4*$F$5/E1341^2*(SIN(RADIANS(G1340))*SIN(RADIANS(E1342))+COS(RADIANS(G1340))*COS(RADIANS(E1342))*COS(RADIANS(X1332))))</f>
        <v>#DIV/0!</v>
      </c>
      <c r="Y1340" s="3" t="e">
        <f>IF(DEGREES(ACOS(SIN(RADIANS(G1340))*SIN(RADIANS(E1342))+COS(RADIANS(G1340))*COS(RADIANS(E1342))*COS(RADIANS(Y1332))))&gt;90,0,$F$4*$F$5/E1341^2*(SIN(RADIANS(G1340))*SIN(RADIANS(E1342))+COS(RADIANS(G1340))*COS(RADIANS(E1342))*COS(RADIANS(Y1332))))</f>
        <v>#DIV/0!</v>
      </c>
      <c r="Z1340" s="3" t="e">
        <f>IF(DEGREES(ACOS(SIN(RADIANS(G1340))*SIN(RADIANS(E1342))+COS(RADIANS(G1340))*COS(RADIANS(E1342))*COS(RADIANS(Z1332))))&gt;90,0,$F$4*$F$5/E1341^2*(SIN(RADIANS(G1340))*SIN(RADIANS(E1342))+COS(RADIANS(G1340))*COS(RADIANS(E1342))*COS(RADIANS(Z1332))))</f>
        <v>#DIV/0!</v>
      </c>
      <c r="AA1340" s="3" t="e">
        <f>IF(DEGREES(ACOS(SIN(RADIANS(G1340))*SIN(RADIANS(E1342))+COS(RADIANS(G1340))*COS(RADIANS(E1342))*COS(RADIANS(AA1332))))&gt;90,0,$F$4*$F$5/E1341^2*(SIN(RADIANS(G1340))*SIN(RADIANS(E1342))+COS(RADIANS(G1340))*COS(RADIANS(E1342))*COS(RADIANS(AA1332))))</f>
        <v>#DIV/0!</v>
      </c>
      <c r="AB1340" s="3" t="e">
        <f>IF(DEGREES(ACOS(SIN(RADIANS(G1340))*SIN(RADIANS(E1342))+COS(RADIANS(G1340))*COS(RADIANS(E1342))*COS(RADIANS(AB1332))))&gt;90,0,$F$4*$F$5/E1341^2*(SIN(RADIANS(G1340))*SIN(RADIANS(E1342))+COS(RADIANS(G1340))*COS(RADIANS(E1342))*COS(RADIANS(AB1332))))</f>
        <v>#DIV/0!</v>
      </c>
      <c r="AC1340" s="3" t="e">
        <f>IF(DEGREES(ACOS(SIN(RADIANS(G1340))*SIN(RADIANS(E1342))+COS(RADIANS(G1340))*COS(RADIANS(E1342))*COS(RADIANS(AC1332))))&gt;90,0,$F$4*$F$5/E1341^2*(SIN(RADIANS(G1340))*SIN(RADIANS(E1342))+COS(RADIANS(G1340))*COS(RADIANS(E1342))*COS(RADIANS(AC1332))))</f>
        <v>#DIV/0!</v>
      </c>
      <c r="AD1340" s="3" t="e">
        <f>IF(DEGREES(ACOS(SIN(RADIANS(G1340))*SIN(RADIANS(E1342))+COS(RADIANS(G1340))*COS(RADIANS(E1342))*COS(RADIANS(AD1332))))&gt;90,0,$F$4*$F$5/E1341^2*(SIN(RADIANS(G1340))*SIN(RADIANS(E1342))+COS(RADIANS(G1340))*COS(RADIANS(E1342))*COS(RADIANS(AD1332))))</f>
        <v>#DIV/0!</v>
      </c>
      <c r="AE1340" s="3" t="e">
        <f>IF(DEGREES(ACOS(SIN(RADIANS(G1340))*SIN(RADIANS(E1342))+COS(RADIANS(G1340))*COS(RADIANS(E1342))*COS(RADIANS(AE1332))))&gt;90,0,$F$4*$F$5/E1341^2*(SIN(RADIANS(G1340))*SIN(RADIANS(E1342))+COS(RADIANS(G1340))*COS(RADIANS(E1342))*COS(RADIANS(AE1332))))</f>
        <v>#DIV/0!</v>
      </c>
      <c r="AF1340" s="3" t="e">
        <f>IF(DEGREES(ACOS(SIN(RADIANS(G1340))*SIN(RADIANS(E1342))+COS(RADIANS(G1340))*COS(RADIANS(E1342))*COS(RADIANS(AF1332))))&gt;90,0,$F$4*$F$5/E1341^2*(SIN(RADIANS(G1340))*SIN(RADIANS(E1342))+COS(RADIANS(G1340))*COS(RADIANS(E1342))*COS(RADIANS(AF1332))))</f>
        <v>#DIV/0!</v>
      </c>
      <c r="AG1340" s="3" t="e">
        <f>IF(DEGREES(ACOS(SIN(RADIANS(G1340))*SIN(RADIANS(E1342))+COS(RADIANS(G1340))*COS(RADIANS(E1342))*COS(RADIANS(AG1332))))&gt;90,0,$F$4*$F$5/E1341^2*(SIN(RADIANS(G1340))*SIN(RADIANS(E1342))+COS(RADIANS(G1340))*COS(RADIANS(E1342))*COS(RADIANS(AG1332))))</f>
        <v>#DIV/0!</v>
      </c>
      <c r="AH1340" s="3" t="e">
        <f>IF(DEGREES(ACOS(SIN(RADIANS(G1340))*SIN(RADIANS(E1342))+COS(RADIANS(G1340))*COS(RADIANS(E1342))*COS(RADIANS(AH1332))))&gt;90,0,$F$4*$F$5/E1341^2*(SIN(RADIANS(G1340))*SIN(RADIANS(E1342))+COS(RADIANS(G1340))*COS(RADIANS(E1342))*COS(RADIANS(AH1332))))</f>
        <v>#DIV/0!</v>
      </c>
      <c r="AI1340" s="3" t="e">
        <f>IF(DEGREES(ACOS(SIN(RADIANS(G1340))*SIN(RADIANS(E1342))+COS(RADIANS(G1340))*COS(RADIANS(E1342))*COS(RADIANS(AI1332))))&gt;90,0,$F$4*$F$5/E1341^2*(SIN(RADIANS(G1340))*SIN(RADIANS(E1342))+COS(RADIANS(G1340))*COS(RADIANS(E1342))*COS(RADIANS(AI1332))))</f>
        <v>#DIV/0!</v>
      </c>
      <c r="AJ1340" s="3" t="e">
        <f>IF(DEGREES(ACOS(SIN(RADIANS(G1340))*SIN(RADIANS(E1342))+COS(RADIANS(G1340))*COS(RADIANS(E1342))*COS(RADIANS(AJ1332))))&gt;90,0,$F$4*$F$5/E1341^2*(SIN(RADIANS(G1340))*SIN(RADIANS(E1342))+COS(RADIANS(G1340))*COS(RADIANS(E1342))*COS(RADIANS(AJ1332))))</f>
        <v>#DIV/0!</v>
      </c>
      <c r="AK1340" s="3">
        <f>IF(DEGREES(ACOS(SIN(RADIANS(G1340))*SIN(RADIANS(E1342))+COS(RADIANS(G1340))*COS(RADIANS(E1342))*COS(RADIANS(AK1332))))&gt;90,0,$F$4*$F$5/E1341^2*(SIN(RADIANS(G1340))*SIN(RADIANS(E1342))+COS(RADIANS(G1340))*COS(RADIANS(E1342))*COS(RADIANS(AK1332))))</f>
        <v>0</v>
      </c>
      <c r="AL1340" s="3">
        <f>IF(DEGREES(ACOS(SIN(RADIANS(G1340))*SIN(RADIANS(E1342))+COS(RADIANS(G1340))*COS(RADIANS(E1342))*COS(RADIANS(AL1332))))&gt;90,0,$F$4*$F$5/E1341^2*(SIN(RADIANS(G1340))*SIN(RADIANS(E1342))+COS(RADIANS(G1340))*COS(RADIANS(E1342))*COS(RADIANS(AL1332))))</f>
        <v>0</v>
      </c>
      <c r="AM1340" s="3">
        <f>IF(DEGREES(ACOS(SIN(RADIANS(G1340))*SIN(RADIANS(E1342))+COS(RADIANS(G1340))*COS(RADIANS(E1342))*COS(RADIANS(AM1332))))&gt;90,0,$F$4*$F$5/E1341^2*(SIN(RADIANS(G1340))*SIN(RADIANS(E1342))+COS(RADIANS(G1340))*COS(RADIANS(E1342))*COS(RADIANS(AM1332))))</f>
        <v>0</v>
      </c>
      <c r="AN1340" s="3">
        <f>IF(DEGREES(ACOS(SIN(RADIANS(G1340))*SIN(RADIANS(E1342))+COS(RADIANS(G1340))*COS(RADIANS(E1342))*COS(RADIANS(AN1332))))&gt;90,0,$F$4*$F$5/E1341^2*(SIN(RADIANS(G1340))*SIN(RADIANS(E1342))+COS(RADIANS(G1340))*COS(RADIANS(E1342))*COS(RADIANS(AN1332))))</f>
        <v>0</v>
      </c>
      <c r="AO1340" s="3">
        <f>IF(DEGREES(ACOS(SIN(RADIANS(G1340))*SIN(RADIANS(E1342))+COS(RADIANS(G1340))*COS(RADIANS(E1342))*COS(RADIANS(AO1332))))&gt;90,0,$F$4*$F$5/E1341^2*(SIN(RADIANS(G1340))*SIN(RADIANS(E1342))+COS(RADIANS(G1340))*COS(RADIANS(E1342))*COS(RADIANS(AO1332))))</f>
        <v>0</v>
      </c>
      <c r="AP1340" s="3">
        <f>IF(DEGREES(ACOS(SIN(RADIANS(G1340))*SIN(RADIANS(E1342))+COS(RADIANS(G1340))*COS(RADIANS(E1342))*COS(RADIANS(AP1332))))&gt;90,0,$F$4*$F$5/E1341^2*(SIN(RADIANS(G1340))*SIN(RADIANS(E1342))+COS(RADIANS(G1340))*COS(RADIANS(E1342))*COS(RADIANS(AP1332))))</f>
        <v>0</v>
      </c>
      <c r="AQ1340" s="3">
        <f>IF(DEGREES(ACOS(SIN(RADIANS(G1340))*SIN(RADIANS(E1342))+COS(RADIANS(G1340))*COS(RADIANS(E1342))*COS(RADIANS(AQ1332))))&gt;90,0,$F$4*$F$5/E1341^2*(SIN(RADIANS(G1340))*SIN(RADIANS(E1342))+COS(RADIANS(G1340))*COS(RADIANS(E1342))*COS(RADIANS(AQ1332))))</f>
        <v>0</v>
      </c>
      <c r="AR1340" s="3">
        <f>IF(DEGREES(ACOS(SIN(RADIANS(G1340))*SIN(RADIANS(E1342))+COS(RADIANS(G1340))*COS(RADIANS(E1342))*COS(RADIANS(AR1332))))&gt;90,0,$F$4*$F$5/E1341^2*(SIN(RADIANS(G1340))*SIN(RADIANS(E1342))+COS(RADIANS(G1340))*COS(RADIANS(E1342))*COS(RADIANS(AR1332))))</f>
        <v>0</v>
      </c>
    </row>
    <row r="1341" spans="2:44" ht="15.75" customHeight="1" x14ac:dyDescent="0.2">
      <c r="B1341" s="20" t="s">
        <v>788</v>
      </c>
      <c r="E1341" s="3">
        <f>$F$6*(1-$F$7^2)/(1+$F$7*COS(RADIANS(E1335)))</f>
        <v>0</v>
      </c>
      <c r="G1341" s="3">
        <v>20</v>
      </c>
      <c r="I1341" s="3">
        <f>IF(DEGREES(ACOS(SIN(RADIANS(G1341))*SIN(RADIANS(E1342))+COS(RADIANS(G1341))*COS(RADIANS(E1342))*COS(RADIANS(I1332))))&gt;90,0,$F$4*$F$5/E1341^2*(SIN(RADIANS(G1341))*SIN(RADIANS(E1342))+COS(RADIANS(G1341))*COS(RADIANS(E1342))*COS(RADIANS(I1332))))</f>
        <v>0</v>
      </c>
      <c r="J1341" s="3">
        <f>IF(DEGREES(ACOS(SIN(RADIANS(G1341))*SIN(RADIANS(E1342))+COS(RADIANS(G1341))*COS(RADIANS(E1342))*COS(RADIANS(J1332))))&gt;90,0,$F$4*$F$5/E1341^2*(SIN(RADIANS(G1341))*SIN(RADIANS(E1342))+COS(RADIANS(G1341))*COS(RADIANS(E1342))*COS(RADIANS(J1332))))</f>
        <v>0</v>
      </c>
      <c r="K1341" s="3">
        <f>IF(DEGREES(ACOS(SIN(RADIANS(G1341))*SIN(RADIANS(E1342))+COS(RADIANS(G1341))*COS(RADIANS(E1342))*COS(RADIANS(K1332))))&gt;90,0,$F$4*$F$5/E1341^2*(SIN(RADIANS(G1341))*SIN(RADIANS(E1342))+COS(RADIANS(G1341))*COS(RADIANS(E1342))*COS(RADIANS(K1332))))</f>
        <v>0</v>
      </c>
      <c r="L1341" s="3">
        <f>IF(DEGREES(ACOS(SIN(RADIANS(G1341))*SIN(RADIANS(E1342))+COS(RADIANS(G1341))*COS(RADIANS(E1342))*COS(RADIANS(L1332))))&gt;90,0,$F$4*$F$5/E1341^2*(SIN(RADIANS(G1341))*SIN(RADIANS(E1342))+COS(RADIANS(G1341))*COS(RADIANS(E1342))*COS(RADIANS(L1332))))</f>
        <v>0</v>
      </c>
      <c r="M1341" s="3">
        <f>IF(DEGREES(ACOS(SIN(RADIANS(G1341))*SIN(RADIANS(E1342))+COS(RADIANS(G1341))*COS(RADIANS(E1342))*COS(RADIANS(M1332))))&gt;90,0,$F$4*$F$5/E1341^2*(SIN(RADIANS(G1341))*SIN(RADIANS(E1342))+COS(RADIANS(G1341))*COS(RADIANS(E1342))*COS(RADIANS(M1332))))</f>
        <v>0</v>
      </c>
      <c r="N1341" s="3">
        <f>IF(DEGREES(ACOS(SIN(RADIANS(G1341))*SIN(RADIANS(E1342))+COS(RADIANS(G1341))*COS(RADIANS(E1342))*COS(RADIANS(N1332))))&gt;90,0,$F$4*$F$5/E1341^2*(SIN(RADIANS(G1341))*SIN(RADIANS(E1342))+COS(RADIANS(G1341))*COS(RADIANS(E1342))*COS(RADIANS(N1332))))</f>
        <v>0</v>
      </c>
      <c r="O1341" s="3">
        <f>IF(DEGREES(ACOS(SIN(RADIANS(G1341))*SIN(RADIANS(E1342))+COS(RADIANS(G1341))*COS(RADIANS(E1342))*COS(RADIANS(O1332))))&gt;90,0,$F$4*$F$5/E1341^2*(SIN(RADIANS(G1341))*SIN(RADIANS(E1342))+COS(RADIANS(G1341))*COS(RADIANS(E1342))*COS(RADIANS(O1332))))</f>
        <v>0</v>
      </c>
      <c r="P1341" s="3">
        <f>IF(DEGREES(ACOS(SIN(RADIANS(G1341))*SIN(RADIANS(E1342))+COS(RADIANS(G1341))*COS(RADIANS(E1342))*COS(RADIANS(P1332))))&gt;90,0,$F$4*$F$5/E1341^2*(SIN(RADIANS(G1341))*SIN(RADIANS(E1342))+COS(RADIANS(G1341))*COS(RADIANS(E1342))*COS(RADIANS(P1332))))</f>
        <v>0</v>
      </c>
      <c r="Q1341" s="3">
        <f>IF(DEGREES(ACOS(SIN(RADIANS(G1341))*SIN(RADIANS(E1342))+COS(RADIANS(G1341))*COS(RADIANS(E1342))*COS(RADIANS(Q1332))))&gt;90,0,$F$4*$F$5/E1341^2*(SIN(RADIANS(G1341))*SIN(RADIANS(E1342))+COS(RADIANS(G1341))*COS(RADIANS(E1342))*COS(RADIANS(Q1332))))</f>
        <v>0</v>
      </c>
      <c r="R1341" s="3" t="e">
        <f>IF(DEGREES(ACOS(SIN(RADIANS(G1341))*SIN(RADIANS(E1342))+COS(RADIANS(G1341))*COS(RADIANS(E1342))*COS(RADIANS(R1332))))&gt;90,0,$F$4*$F$5/E1341^2*(SIN(RADIANS(G1341))*SIN(RADIANS(E1342))+COS(RADIANS(G1341))*COS(RADIANS(E1342))*COS(RADIANS(R1332))))</f>
        <v>#DIV/0!</v>
      </c>
      <c r="S1341" s="3" t="e">
        <f>IF(DEGREES(ACOS(SIN(RADIANS(G1341))*SIN(RADIANS(E1342))+COS(RADIANS(G1341))*COS(RADIANS(E1342))*COS(RADIANS(S1332))))&gt;90,0,$F$4*$F$5/E1341^2*(SIN(RADIANS(G1341))*SIN(RADIANS(E1342))+COS(RADIANS(G1341))*COS(RADIANS(E1342))*COS(RADIANS(S1332))))</f>
        <v>#DIV/0!</v>
      </c>
      <c r="T1341" s="3" t="e">
        <f>IF(DEGREES(ACOS(SIN(RADIANS(G1341))*SIN(RADIANS(E1342))+COS(RADIANS(G1341))*COS(RADIANS(E1342))*COS(RADIANS(T1332))))&gt;90,0,$F$4*$F$5/E1341^2*(SIN(RADIANS(G1341))*SIN(RADIANS(E1342))+COS(RADIANS(G1341))*COS(RADIANS(E1342))*COS(RADIANS(T1332))))</f>
        <v>#DIV/0!</v>
      </c>
      <c r="U1341" s="3" t="e">
        <f>IF(DEGREES(ACOS(SIN(RADIANS(G1341))*SIN(RADIANS(E1342))+COS(RADIANS(G1341))*COS(RADIANS(E1342))*COS(RADIANS(U1332))))&gt;90,0,$F$4*$F$5/E1341^2*(SIN(RADIANS(G1341))*SIN(RADIANS(E1342))+COS(RADIANS(G1341))*COS(RADIANS(E1342))*COS(RADIANS(U1332))))</f>
        <v>#DIV/0!</v>
      </c>
      <c r="V1341" s="3" t="e">
        <f>IF(DEGREES(ACOS(SIN(RADIANS(G1341))*SIN(RADIANS(E1342))+COS(RADIANS(G1341))*COS(RADIANS(E1342))*COS(RADIANS(V1332))))&gt;90,0,$F$4*$F$5/E1341^2*(SIN(RADIANS(G1341))*SIN(RADIANS(E1342))+COS(RADIANS(G1341))*COS(RADIANS(E1342))*COS(RADIANS(V1332))))</f>
        <v>#DIV/0!</v>
      </c>
      <c r="W1341" s="3" t="e">
        <f>IF(DEGREES(ACOS(SIN(RADIANS(G1341))*SIN(RADIANS(E1342))+COS(RADIANS(G1341))*COS(RADIANS(E1342))*COS(RADIANS(W1332))))&gt;90,0,$F$4*$F$5/E1341^2*(SIN(RADIANS(G1341))*SIN(RADIANS(E1342))+COS(RADIANS(G1341))*COS(RADIANS(E1342))*COS(RADIANS(W1332))))</f>
        <v>#DIV/0!</v>
      </c>
      <c r="X1341" s="3" t="e">
        <f>IF(DEGREES(ACOS(SIN(RADIANS(G1341))*SIN(RADIANS(E1342))+COS(RADIANS(G1341))*COS(RADIANS(E1342))*COS(RADIANS(X1332))))&gt;90,0,$F$4*$F$5/E1341^2*(SIN(RADIANS(G1341))*SIN(RADIANS(E1342))+COS(RADIANS(G1341))*COS(RADIANS(E1342))*COS(RADIANS(X1332))))</f>
        <v>#DIV/0!</v>
      </c>
      <c r="Y1341" s="3" t="e">
        <f>IF(DEGREES(ACOS(SIN(RADIANS(G1341))*SIN(RADIANS(E1342))+COS(RADIANS(G1341))*COS(RADIANS(E1342))*COS(RADIANS(Y1332))))&gt;90,0,$F$4*$F$5/E1341^2*(SIN(RADIANS(G1341))*SIN(RADIANS(E1342))+COS(RADIANS(G1341))*COS(RADIANS(E1342))*COS(RADIANS(Y1332))))</f>
        <v>#DIV/0!</v>
      </c>
      <c r="Z1341" s="3" t="e">
        <f>IF(DEGREES(ACOS(SIN(RADIANS(G1341))*SIN(RADIANS(E1342))+COS(RADIANS(G1341))*COS(RADIANS(E1342))*COS(RADIANS(Z1332))))&gt;90,0,$F$4*$F$5/E1341^2*(SIN(RADIANS(G1341))*SIN(RADIANS(E1342))+COS(RADIANS(G1341))*COS(RADIANS(E1342))*COS(RADIANS(Z1332))))</f>
        <v>#DIV/0!</v>
      </c>
      <c r="AA1341" s="3" t="e">
        <f>IF(DEGREES(ACOS(SIN(RADIANS(G1341))*SIN(RADIANS(E1342))+COS(RADIANS(G1341))*COS(RADIANS(E1342))*COS(RADIANS(AA1332))))&gt;90,0,$F$4*$F$5/E1341^2*(SIN(RADIANS(G1341))*SIN(RADIANS(E1342))+COS(RADIANS(G1341))*COS(RADIANS(E1342))*COS(RADIANS(AA1332))))</f>
        <v>#DIV/0!</v>
      </c>
      <c r="AB1341" s="3" t="e">
        <f>IF(DEGREES(ACOS(SIN(RADIANS(G1341))*SIN(RADIANS(E1342))+COS(RADIANS(G1341))*COS(RADIANS(E1342))*COS(RADIANS(AB1332))))&gt;90,0,$F$4*$F$5/E1341^2*(SIN(RADIANS(G1341))*SIN(RADIANS(E1342))+COS(RADIANS(G1341))*COS(RADIANS(E1342))*COS(RADIANS(AB1332))))</f>
        <v>#DIV/0!</v>
      </c>
      <c r="AC1341" s="3" t="e">
        <f>IF(DEGREES(ACOS(SIN(RADIANS(G1341))*SIN(RADIANS(E1342))+COS(RADIANS(G1341))*COS(RADIANS(E1342))*COS(RADIANS(AC1332))))&gt;90,0,$F$4*$F$5/E1341^2*(SIN(RADIANS(G1341))*SIN(RADIANS(E1342))+COS(RADIANS(G1341))*COS(RADIANS(E1342))*COS(RADIANS(AC1332))))</f>
        <v>#DIV/0!</v>
      </c>
      <c r="AD1341" s="3" t="e">
        <f>IF(DEGREES(ACOS(SIN(RADIANS(G1341))*SIN(RADIANS(E1342))+COS(RADIANS(G1341))*COS(RADIANS(E1342))*COS(RADIANS(AD1332))))&gt;90,0,$F$4*$F$5/E1341^2*(SIN(RADIANS(G1341))*SIN(RADIANS(E1342))+COS(RADIANS(G1341))*COS(RADIANS(E1342))*COS(RADIANS(AD1332))))</f>
        <v>#DIV/0!</v>
      </c>
      <c r="AE1341" s="3" t="e">
        <f>IF(DEGREES(ACOS(SIN(RADIANS(G1341))*SIN(RADIANS(E1342))+COS(RADIANS(G1341))*COS(RADIANS(E1342))*COS(RADIANS(AE1332))))&gt;90,0,$F$4*$F$5/E1341^2*(SIN(RADIANS(G1341))*SIN(RADIANS(E1342))+COS(RADIANS(G1341))*COS(RADIANS(E1342))*COS(RADIANS(AE1332))))</f>
        <v>#DIV/0!</v>
      </c>
      <c r="AF1341" s="3" t="e">
        <f>IF(DEGREES(ACOS(SIN(RADIANS(G1341))*SIN(RADIANS(E1342))+COS(RADIANS(G1341))*COS(RADIANS(E1342))*COS(RADIANS(AF1332))))&gt;90,0,$F$4*$F$5/E1341^2*(SIN(RADIANS(G1341))*SIN(RADIANS(E1342))+COS(RADIANS(G1341))*COS(RADIANS(E1342))*COS(RADIANS(AF1332))))</f>
        <v>#DIV/0!</v>
      </c>
      <c r="AG1341" s="3" t="e">
        <f>IF(DEGREES(ACOS(SIN(RADIANS(G1341))*SIN(RADIANS(E1342))+COS(RADIANS(G1341))*COS(RADIANS(E1342))*COS(RADIANS(AG1332))))&gt;90,0,$F$4*$F$5/E1341^2*(SIN(RADIANS(G1341))*SIN(RADIANS(E1342))+COS(RADIANS(G1341))*COS(RADIANS(E1342))*COS(RADIANS(AG1332))))</f>
        <v>#DIV/0!</v>
      </c>
      <c r="AH1341" s="3" t="e">
        <f>IF(DEGREES(ACOS(SIN(RADIANS(G1341))*SIN(RADIANS(E1342))+COS(RADIANS(G1341))*COS(RADIANS(E1342))*COS(RADIANS(AH1332))))&gt;90,0,$F$4*$F$5/E1341^2*(SIN(RADIANS(G1341))*SIN(RADIANS(E1342))+COS(RADIANS(G1341))*COS(RADIANS(E1342))*COS(RADIANS(AH1332))))</f>
        <v>#DIV/0!</v>
      </c>
      <c r="AI1341" s="3" t="e">
        <f>IF(DEGREES(ACOS(SIN(RADIANS(G1341))*SIN(RADIANS(E1342))+COS(RADIANS(G1341))*COS(RADIANS(E1342))*COS(RADIANS(AI1332))))&gt;90,0,$F$4*$F$5/E1341^2*(SIN(RADIANS(G1341))*SIN(RADIANS(E1342))+COS(RADIANS(G1341))*COS(RADIANS(E1342))*COS(RADIANS(AI1332))))</f>
        <v>#DIV/0!</v>
      </c>
      <c r="AJ1341" s="3" t="e">
        <f>IF(DEGREES(ACOS(SIN(RADIANS(G1341))*SIN(RADIANS(E1342))+COS(RADIANS(G1341))*COS(RADIANS(E1342))*COS(RADIANS(AJ1332))))&gt;90,0,$F$4*$F$5/E1341^2*(SIN(RADIANS(G1341))*SIN(RADIANS(E1342))+COS(RADIANS(G1341))*COS(RADIANS(E1342))*COS(RADIANS(AJ1332))))</f>
        <v>#DIV/0!</v>
      </c>
      <c r="AK1341" s="3">
        <f>IF(DEGREES(ACOS(SIN(RADIANS(G1341))*SIN(RADIANS(E1342))+COS(RADIANS(G1341))*COS(RADIANS(E1342))*COS(RADIANS(AK1332))))&gt;90,0,$F$4*$F$5/E1341^2*(SIN(RADIANS(G1341))*SIN(RADIANS(E1342))+COS(RADIANS(G1341))*COS(RADIANS(E1342))*COS(RADIANS(AK1332))))</f>
        <v>0</v>
      </c>
      <c r="AL1341" s="3">
        <f>IF(DEGREES(ACOS(SIN(RADIANS(G1341))*SIN(RADIANS(E1342))+COS(RADIANS(G1341))*COS(RADIANS(E1342))*COS(RADIANS(AL1332))))&gt;90,0,$F$4*$F$5/E1341^2*(SIN(RADIANS(G1341))*SIN(RADIANS(E1342))+COS(RADIANS(G1341))*COS(RADIANS(E1342))*COS(RADIANS(AL1332))))</f>
        <v>0</v>
      </c>
      <c r="AM1341" s="3">
        <f>IF(DEGREES(ACOS(SIN(RADIANS(G1341))*SIN(RADIANS(E1342))+COS(RADIANS(G1341))*COS(RADIANS(E1342))*COS(RADIANS(AM1332))))&gt;90,0,$F$4*$F$5/E1341^2*(SIN(RADIANS(G1341))*SIN(RADIANS(E1342))+COS(RADIANS(G1341))*COS(RADIANS(E1342))*COS(RADIANS(AM1332))))</f>
        <v>0</v>
      </c>
      <c r="AN1341" s="3">
        <f>IF(DEGREES(ACOS(SIN(RADIANS(G1341))*SIN(RADIANS(E1342))+COS(RADIANS(G1341))*COS(RADIANS(E1342))*COS(RADIANS(AN1332))))&gt;90,0,$F$4*$F$5/E1341^2*(SIN(RADIANS(G1341))*SIN(RADIANS(E1342))+COS(RADIANS(G1341))*COS(RADIANS(E1342))*COS(RADIANS(AN1332))))</f>
        <v>0</v>
      </c>
      <c r="AO1341" s="3">
        <f>IF(DEGREES(ACOS(SIN(RADIANS(G1341))*SIN(RADIANS(E1342))+COS(RADIANS(G1341))*COS(RADIANS(E1342))*COS(RADIANS(AO1332))))&gt;90,0,$F$4*$F$5/E1341^2*(SIN(RADIANS(G1341))*SIN(RADIANS(E1342))+COS(RADIANS(G1341))*COS(RADIANS(E1342))*COS(RADIANS(AO1332))))</f>
        <v>0</v>
      </c>
      <c r="AP1341" s="3">
        <f>IF(DEGREES(ACOS(SIN(RADIANS(G1341))*SIN(RADIANS(E1342))+COS(RADIANS(G1341))*COS(RADIANS(E1342))*COS(RADIANS(AP1332))))&gt;90,0,$F$4*$F$5/E1341^2*(SIN(RADIANS(G1341))*SIN(RADIANS(E1342))+COS(RADIANS(G1341))*COS(RADIANS(E1342))*COS(RADIANS(AP1332))))</f>
        <v>0</v>
      </c>
      <c r="AQ1341" s="3">
        <f>IF(DEGREES(ACOS(SIN(RADIANS(G1341))*SIN(RADIANS(E1342))+COS(RADIANS(G1341))*COS(RADIANS(E1342))*COS(RADIANS(AQ1332))))&gt;90,0,$F$4*$F$5/E1341^2*(SIN(RADIANS(G1341))*SIN(RADIANS(E1342))+COS(RADIANS(G1341))*COS(RADIANS(E1342))*COS(RADIANS(AQ1332))))</f>
        <v>0</v>
      </c>
      <c r="AR1341" s="3">
        <f>IF(DEGREES(ACOS(SIN(RADIANS(G1341))*SIN(RADIANS(E1342))+COS(RADIANS(G1341))*COS(RADIANS(E1342))*COS(RADIANS(AR1332))))&gt;90,0,$F$4*$F$5/E1341^2*(SIN(RADIANS(G1341))*SIN(RADIANS(E1342))+COS(RADIANS(G1341))*COS(RADIANS(E1342))*COS(RADIANS(AR1332))))</f>
        <v>0</v>
      </c>
    </row>
    <row r="1342" spans="2:44" ht="15.75" customHeight="1" x14ac:dyDescent="0.2">
      <c r="B1342" s="20" t="s">
        <v>737</v>
      </c>
      <c r="E1342" s="3">
        <f>IF($F$8&gt;90,180-$F$8,$F$8)*SIN(RADIANS(E1336))</f>
        <v>0</v>
      </c>
      <c r="G1342" s="3">
        <v>10</v>
      </c>
      <c r="I1342" s="3">
        <f>IF(DEGREES(ACOS(SIN(RADIANS(G1342))*SIN(RADIANS(E1342))+COS(RADIANS(G1342))*COS(RADIANS(E1342))*COS(RADIANS(I1332))))&gt;90,0,$F$4*$F$5/E1341^2*(SIN(RADIANS(G1342))*SIN(RADIANS(E1342))+COS(RADIANS(G1342))*COS(RADIANS(E1342))*COS(RADIANS(I1332))))</f>
        <v>0</v>
      </c>
      <c r="J1342" s="3">
        <f>IF(DEGREES(ACOS(SIN(RADIANS(G1342))*SIN(RADIANS(E1342))+COS(RADIANS(G1342))*COS(RADIANS(E1342))*COS(RADIANS(J1332))))&gt;90,0,$F$4*$F$5/E1341^2*(SIN(RADIANS(G1342))*SIN(RADIANS(E1342))+COS(RADIANS(G1342))*COS(RADIANS(E1342))*COS(RADIANS(J1332))))</f>
        <v>0</v>
      </c>
      <c r="K1342" s="3">
        <f>IF(DEGREES(ACOS(SIN(RADIANS(G1342))*SIN(RADIANS(E1342))+COS(RADIANS(G1342))*COS(RADIANS(E1342))*COS(RADIANS(K1332))))&gt;90,0,$F$4*$F$5/E1341^2*(SIN(RADIANS(G1342))*SIN(RADIANS(E1342))+COS(RADIANS(G1342))*COS(RADIANS(E1342))*COS(RADIANS(K1332))))</f>
        <v>0</v>
      </c>
      <c r="L1342" s="3">
        <f>IF(DEGREES(ACOS(SIN(RADIANS(G1342))*SIN(RADIANS(E1342))+COS(RADIANS(G1342))*COS(RADIANS(E1342))*COS(RADIANS(L1332))))&gt;90,0,$F$4*$F$5/E1341^2*(SIN(RADIANS(G1342))*SIN(RADIANS(E1342))+COS(RADIANS(G1342))*COS(RADIANS(E1342))*COS(RADIANS(L1332))))</f>
        <v>0</v>
      </c>
      <c r="M1342" s="3">
        <f>IF(DEGREES(ACOS(SIN(RADIANS(G1342))*SIN(RADIANS(E1342))+COS(RADIANS(G1342))*COS(RADIANS(E1342))*COS(RADIANS(M1332))))&gt;90,0,$F$4*$F$5/E1341^2*(SIN(RADIANS(G1342))*SIN(RADIANS(E1342))+COS(RADIANS(G1342))*COS(RADIANS(E1342))*COS(RADIANS(M1332))))</f>
        <v>0</v>
      </c>
      <c r="N1342" s="3">
        <f>IF(DEGREES(ACOS(SIN(RADIANS(G1342))*SIN(RADIANS(E1342))+COS(RADIANS(G1342))*COS(RADIANS(E1342))*COS(RADIANS(N1332))))&gt;90,0,$F$4*$F$5/E1341^2*(SIN(RADIANS(G1342))*SIN(RADIANS(E1342))+COS(RADIANS(G1342))*COS(RADIANS(E1342))*COS(RADIANS(N1332))))</f>
        <v>0</v>
      </c>
      <c r="O1342" s="3">
        <f>IF(DEGREES(ACOS(SIN(RADIANS(G1342))*SIN(RADIANS(E1342))+COS(RADIANS(G1342))*COS(RADIANS(E1342))*COS(RADIANS(O1332))))&gt;90,0,$F$4*$F$5/E1341^2*(SIN(RADIANS(G1342))*SIN(RADIANS(E1342))+COS(RADIANS(G1342))*COS(RADIANS(E1342))*COS(RADIANS(O1332))))</f>
        <v>0</v>
      </c>
      <c r="P1342" s="3">
        <f>IF(DEGREES(ACOS(SIN(RADIANS(G1342))*SIN(RADIANS(E1342))+COS(RADIANS(G1342))*COS(RADIANS(E1342))*COS(RADIANS(P1332))))&gt;90,0,$F$4*$F$5/E1341^2*(SIN(RADIANS(G1342))*SIN(RADIANS(E1342))+COS(RADIANS(G1342))*COS(RADIANS(E1342))*COS(RADIANS(P1332))))</f>
        <v>0</v>
      </c>
      <c r="Q1342" s="3">
        <f>IF(DEGREES(ACOS(SIN(RADIANS(G1342))*SIN(RADIANS(E1342))+COS(RADIANS(G1342))*COS(RADIANS(E1342))*COS(RADIANS(Q1332))))&gt;90,0,$F$4*$F$5/E1341^2*(SIN(RADIANS(G1342))*SIN(RADIANS(E1342))+COS(RADIANS(G1342))*COS(RADIANS(E1342))*COS(RADIANS(Q1332))))</f>
        <v>0</v>
      </c>
      <c r="R1342" s="3" t="e">
        <f>IF(DEGREES(ACOS(SIN(RADIANS(G1342))*SIN(RADIANS(E1342))+COS(RADIANS(G1342))*COS(RADIANS(E1342))*COS(RADIANS(R1332))))&gt;90,0,$F$4*$F$5/E1341^2*(SIN(RADIANS(G1342))*SIN(RADIANS(E1342))+COS(RADIANS(G1342))*COS(RADIANS(E1342))*COS(RADIANS(R1332))))</f>
        <v>#DIV/0!</v>
      </c>
      <c r="S1342" s="3" t="e">
        <f>IF(DEGREES(ACOS(SIN(RADIANS(G1342))*SIN(RADIANS(E1342))+COS(RADIANS(G1342))*COS(RADIANS(E1342))*COS(RADIANS(S1332))))&gt;90,0,$F$4*$F$5/E1341^2*(SIN(RADIANS(G1342))*SIN(RADIANS(E1342))+COS(RADIANS(G1342))*COS(RADIANS(E1342))*COS(RADIANS(S1332))))</f>
        <v>#DIV/0!</v>
      </c>
      <c r="T1342" s="3" t="e">
        <f>IF(DEGREES(ACOS(SIN(RADIANS(G1342))*SIN(RADIANS(E1342))+COS(RADIANS(G1342))*COS(RADIANS(E1342))*COS(RADIANS(T1332))))&gt;90,0,$F$4*$F$5/E1341^2*(SIN(RADIANS(G1342))*SIN(RADIANS(E1342))+COS(RADIANS(G1342))*COS(RADIANS(E1342))*COS(RADIANS(T1332))))</f>
        <v>#DIV/0!</v>
      </c>
      <c r="U1342" s="3" t="e">
        <f>IF(DEGREES(ACOS(SIN(RADIANS(G1342))*SIN(RADIANS(E1342))+COS(RADIANS(G1342))*COS(RADIANS(E1342))*COS(RADIANS(U1332))))&gt;90,0,$F$4*$F$5/E1341^2*(SIN(RADIANS(G1342))*SIN(RADIANS(E1342))+COS(RADIANS(G1342))*COS(RADIANS(E1342))*COS(RADIANS(U1332))))</f>
        <v>#DIV/0!</v>
      </c>
      <c r="V1342" s="3" t="e">
        <f>IF(DEGREES(ACOS(SIN(RADIANS(G1342))*SIN(RADIANS(E1342))+COS(RADIANS(G1342))*COS(RADIANS(E1342))*COS(RADIANS(V1332))))&gt;90,0,$F$4*$F$5/E1341^2*(SIN(RADIANS(G1342))*SIN(RADIANS(E1342))+COS(RADIANS(G1342))*COS(RADIANS(E1342))*COS(RADIANS(V1332))))</f>
        <v>#DIV/0!</v>
      </c>
      <c r="W1342" s="3" t="e">
        <f>IF(DEGREES(ACOS(SIN(RADIANS(G1342))*SIN(RADIANS(E1342))+COS(RADIANS(G1342))*COS(RADIANS(E1342))*COS(RADIANS(W1332))))&gt;90,0,$F$4*$F$5/E1341^2*(SIN(RADIANS(G1342))*SIN(RADIANS(E1342))+COS(RADIANS(G1342))*COS(RADIANS(E1342))*COS(RADIANS(W1332))))</f>
        <v>#DIV/0!</v>
      </c>
      <c r="X1342" s="3" t="e">
        <f>IF(DEGREES(ACOS(SIN(RADIANS(G1342))*SIN(RADIANS(E1342))+COS(RADIANS(G1342))*COS(RADIANS(E1342))*COS(RADIANS(X1332))))&gt;90,0,$F$4*$F$5/E1341^2*(SIN(RADIANS(G1342))*SIN(RADIANS(E1342))+COS(RADIANS(G1342))*COS(RADIANS(E1342))*COS(RADIANS(X1332))))</f>
        <v>#DIV/0!</v>
      </c>
      <c r="Y1342" s="3" t="e">
        <f>IF(DEGREES(ACOS(SIN(RADIANS(G1342))*SIN(RADIANS(E1342))+COS(RADIANS(G1342))*COS(RADIANS(E1342))*COS(RADIANS(Y1332))))&gt;90,0,$F$4*$F$5/E1341^2*(SIN(RADIANS(G1342))*SIN(RADIANS(E1342))+COS(RADIANS(G1342))*COS(RADIANS(E1342))*COS(RADIANS(Y1332))))</f>
        <v>#DIV/0!</v>
      </c>
      <c r="Z1342" s="3" t="e">
        <f>IF(DEGREES(ACOS(SIN(RADIANS(G1342))*SIN(RADIANS(E1342))+COS(RADIANS(G1342))*COS(RADIANS(E1342))*COS(RADIANS(Z1332))))&gt;90,0,$F$4*$F$5/E1341^2*(SIN(RADIANS(G1342))*SIN(RADIANS(E1342))+COS(RADIANS(G1342))*COS(RADIANS(E1342))*COS(RADIANS(Z1332))))</f>
        <v>#DIV/0!</v>
      </c>
      <c r="AA1342" s="3" t="e">
        <f>IF(DEGREES(ACOS(SIN(RADIANS(G1342))*SIN(RADIANS(E1342))+COS(RADIANS(G1342))*COS(RADIANS(E1342))*COS(RADIANS(AA1332))))&gt;90,0,$F$4*$F$5/E1341^2*(SIN(RADIANS(G1342))*SIN(RADIANS(E1342))+COS(RADIANS(G1342))*COS(RADIANS(E1342))*COS(RADIANS(AA1332))))</f>
        <v>#DIV/0!</v>
      </c>
      <c r="AB1342" s="3" t="e">
        <f>IF(DEGREES(ACOS(SIN(RADIANS(G1342))*SIN(RADIANS(E1342))+COS(RADIANS(G1342))*COS(RADIANS(E1342))*COS(RADIANS(AB1332))))&gt;90,0,$F$4*$F$5/E1341^2*(SIN(RADIANS(G1342))*SIN(RADIANS(E1342))+COS(RADIANS(G1342))*COS(RADIANS(E1342))*COS(RADIANS(AB1332))))</f>
        <v>#DIV/0!</v>
      </c>
      <c r="AC1342" s="3" t="e">
        <f>IF(DEGREES(ACOS(SIN(RADIANS(G1342))*SIN(RADIANS(E1342))+COS(RADIANS(G1342))*COS(RADIANS(E1342))*COS(RADIANS(AC1332))))&gt;90,0,$F$4*$F$5/E1341^2*(SIN(RADIANS(G1342))*SIN(RADIANS(E1342))+COS(RADIANS(G1342))*COS(RADIANS(E1342))*COS(RADIANS(AC1332))))</f>
        <v>#DIV/0!</v>
      </c>
      <c r="AD1342" s="3" t="e">
        <f>IF(DEGREES(ACOS(SIN(RADIANS(G1342))*SIN(RADIANS(E1342))+COS(RADIANS(G1342))*COS(RADIANS(E1342))*COS(RADIANS(AD1332))))&gt;90,0,$F$4*$F$5/E1341^2*(SIN(RADIANS(G1342))*SIN(RADIANS(E1342))+COS(RADIANS(G1342))*COS(RADIANS(E1342))*COS(RADIANS(AD1332))))</f>
        <v>#DIV/0!</v>
      </c>
      <c r="AE1342" s="3" t="e">
        <f>IF(DEGREES(ACOS(SIN(RADIANS(G1342))*SIN(RADIANS(E1342))+COS(RADIANS(G1342))*COS(RADIANS(E1342))*COS(RADIANS(AE1332))))&gt;90,0,$F$4*$F$5/E1341^2*(SIN(RADIANS(G1342))*SIN(RADIANS(E1342))+COS(RADIANS(G1342))*COS(RADIANS(E1342))*COS(RADIANS(AE1332))))</f>
        <v>#DIV/0!</v>
      </c>
      <c r="AF1342" s="3" t="e">
        <f>IF(DEGREES(ACOS(SIN(RADIANS(G1342))*SIN(RADIANS(E1342))+COS(RADIANS(G1342))*COS(RADIANS(E1342))*COS(RADIANS(AF1332))))&gt;90,0,$F$4*$F$5/E1341^2*(SIN(RADIANS(G1342))*SIN(RADIANS(E1342))+COS(RADIANS(G1342))*COS(RADIANS(E1342))*COS(RADIANS(AF1332))))</f>
        <v>#DIV/0!</v>
      </c>
      <c r="AG1342" s="3" t="e">
        <f>IF(DEGREES(ACOS(SIN(RADIANS(G1342))*SIN(RADIANS(E1342))+COS(RADIANS(G1342))*COS(RADIANS(E1342))*COS(RADIANS(AG1332))))&gt;90,0,$F$4*$F$5/E1341^2*(SIN(RADIANS(G1342))*SIN(RADIANS(E1342))+COS(RADIANS(G1342))*COS(RADIANS(E1342))*COS(RADIANS(AG1332))))</f>
        <v>#DIV/0!</v>
      </c>
      <c r="AH1342" s="3" t="e">
        <f>IF(DEGREES(ACOS(SIN(RADIANS(G1342))*SIN(RADIANS(E1342))+COS(RADIANS(G1342))*COS(RADIANS(E1342))*COS(RADIANS(AH1332))))&gt;90,0,$F$4*$F$5/E1341^2*(SIN(RADIANS(G1342))*SIN(RADIANS(E1342))+COS(RADIANS(G1342))*COS(RADIANS(E1342))*COS(RADIANS(AH1332))))</f>
        <v>#DIV/0!</v>
      </c>
      <c r="AI1342" s="3" t="e">
        <f>IF(DEGREES(ACOS(SIN(RADIANS(G1342))*SIN(RADIANS(E1342))+COS(RADIANS(G1342))*COS(RADIANS(E1342))*COS(RADIANS(AI1332))))&gt;90,0,$F$4*$F$5/E1341^2*(SIN(RADIANS(G1342))*SIN(RADIANS(E1342))+COS(RADIANS(G1342))*COS(RADIANS(E1342))*COS(RADIANS(AI1332))))</f>
        <v>#DIV/0!</v>
      </c>
      <c r="AJ1342" s="3" t="e">
        <f>IF(DEGREES(ACOS(SIN(RADIANS(G1342))*SIN(RADIANS(E1342))+COS(RADIANS(G1342))*COS(RADIANS(E1342))*COS(RADIANS(AJ1332))))&gt;90,0,$F$4*$F$5/E1341^2*(SIN(RADIANS(G1342))*SIN(RADIANS(E1342))+COS(RADIANS(G1342))*COS(RADIANS(E1342))*COS(RADIANS(AJ1332))))</f>
        <v>#DIV/0!</v>
      </c>
      <c r="AK1342" s="3">
        <f>IF(DEGREES(ACOS(SIN(RADIANS(G1342))*SIN(RADIANS(E1342))+COS(RADIANS(G1342))*COS(RADIANS(E1342))*COS(RADIANS(AK1332))))&gt;90,0,$F$4*$F$5/E1341^2*(SIN(RADIANS(G1342))*SIN(RADIANS(E1342))+COS(RADIANS(G1342))*COS(RADIANS(E1342))*COS(RADIANS(AK1332))))</f>
        <v>0</v>
      </c>
      <c r="AL1342" s="3">
        <f>IF(DEGREES(ACOS(SIN(RADIANS(G1342))*SIN(RADIANS(E1342))+COS(RADIANS(G1342))*COS(RADIANS(E1342))*COS(RADIANS(AL1332))))&gt;90,0,$F$4*$F$5/E1341^2*(SIN(RADIANS(G1342))*SIN(RADIANS(E1342))+COS(RADIANS(G1342))*COS(RADIANS(E1342))*COS(RADIANS(AL1332))))</f>
        <v>0</v>
      </c>
      <c r="AM1342" s="3">
        <f>IF(DEGREES(ACOS(SIN(RADIANS(G1342))*SIN(RADIANS(E1342))+COS(RADIANS(G1342))*COS(RADIANS(E1342))*COS(RADIANS(AM1332))))&gt;90,0,$F$4*$F$5/E1341^2*(SIN(RADIANS(G1342))*SIN(RADIANS(E1342))+COS(RADIANS(G1342))*COS(RADIANS(E1342))*COS(RADIANS(AM1332))))</f>
        <v>0</v>
      </c>
      <c r="AN1342" s="3">
        <f>IF(DEGREES(ACOS(SIN(RADIANS(G1342))*SIN(RADIANS(E1342))+COS(RADIANS(G1342))*COS(RADIANS(E1342))*COS(RADIANS(AN1332))))&gt;90,0,$F$4*$F$5/E1341^2*(SIN(RADIANS(G1342))*SIN(RADIANS(E1342))+COS(RADIANS(G1342))*COS(RADIANS(E1342))*COS(RADIANS(AN1332))))</f>
        <v>0</v>
      </c>
      <c r="AO1342" s="3">
        <f>IF(DEGREES(ACOS(SIN(RADIANS(G1342))*SIN(RADIANS(E1342))+COS(RADIANS(G1342))*COS(RADIANS(E1342))*COS(RADIANS(AO1332))))&gt;90,0,$F$4*$F$5/E1341^2*(SIN(RADIANS(G1342))*SIN(RADIANS(E1342))+COS(RADIANS(G1342))*COS(RADIANS(E1342))*COS(RADIANS(AO1332))))</f>
        <v>0</v>
      </c>
      <c r="AP1342" s="3">
        <f>IF(DEGREES(ACOS(SIN(RADIANS(G1342))*SIN(RADIANS(E1342))+COS(RADIANS(G1342))*COS(RADIANS(E1342))*COS(RADIANS(AP1332))))&gt;90,0,$F$4*$F$5/E1341^2*(SIN(RADIANS(G1342))*SIN(RADIANS(E1342))+COS(RADIANS(G1342))*COS(RADIANS(E1342))*COS(RADIANS(AP1332))))</f>
        <v>0</v>
      </c>
      <c r="AQ1342" s="3">
        <f>IF(DEGREES(ACOS(SIN(RADIANS(G1342))*SIN(RADIANS(E1342))+COS(RADIANS(G1342))*COS(RADIANS(E1342))*COS(RADIANS(AQ1332))))&gt;90,0,$F$4*$F$5/E1341^2*(SIN(RADIANS(G1342))*SIN(RADIANS(E1342))+COS(RADIANS(G1342))*COS(RADIANS(E1342))*COS(RADIANS(AQ1332))))</f>
        <v>0</v>
      </c>
      <c r="AR1342" s="3">
        <f>IF(DEGREES(ACOS(SIN(RADIANS(G1342))*SIN(RADIANS(E1342))+COS(RADIANS(G1342))*COS(RADIANS(E1342))*COS(RADIANS(AR1332))))&gt;90,0,$F$4*$F$5/E1341^2*(SIN(RADIANS(G1342))*SIN(RADIANS(E1342))+COS(RADIANS(G1342))*COS(RADIANS(E1342))*COS(RADIANS(AR1332))))</f>
        <v>0</v>
      </c>
    </row>
    <row r="1343" spans="2:44" ht="15.75" customHeight="1" x14ac:dyDescent="0.2">
      <c r="B1343" s="20" t="s">
        <v>789</v>
      </c>
      <c r="E1343" s="3">
        <f>IF($F$10=0,IF(E1334&lt;360,E1334,E1334-360),($F$10+1)*E1334)</f>
        <v>200</v>
      </c>
      <c r="G1343" s="3">
        <v>0</v>
      </c>
      <c r="I1343" s="3">
        <f>IF(DEGREES(ACOS(SIN(RADIANS(G1343))*SIN(RADIANS(E1342))+COS(RADIANS(G1343))*COS(RADIANS(E1342))*COS(RADIANS(I1332))))&gt;90,0,$F$4*$F$5/E1341^2*(SIN(RADIANS(G1343))*SIN(RADIANS(E1342))+COS(RADIANS(G1343))*COS(RADIANS(E1342))*COS(RADIANS(I1332))))</f>
        <v>0</v>
      </c>
      <c r="J1343" s="3">
        <f>IF(DEGREES(ACOS(SIN(RADIANS(G1343))*SIN(RADIANS(E1342))+COS(RADIANS(G1343))*COS(RADIANS(E1342))*COS(RADIANS(J1332))))&gt;90,0,$F$4*$F$5/E1341^2*(SIN(RADIANS(G1343))*SIN(RADIANS(E1342))+COS(RADIANS(G1343))*COS(RADIANS(E1342))*COS(RADIANS(J1332))))</f>
        <v>0</v>
      </c>
      <c r="K1343" s="3">
        <f>IF(DEGREES(ACOS(SIN(RADIANS(G1343))*SIN(RADIANS(E1342))+COS(RADIANS(G1343))*COS(RADIANS(E1342))*COS(RADIANS(K1332))))&gt;90,0,$F$4*$F$5/E1341^2*(SIN(RADIANS(G1343))*SIN(RADIANS(E1342))+COS(RADIANS(G1343))*COS(RADIANS(E1342))*COS(RADIANS(K1332))))</f>
        <v>0</v>
      </c>
      <c r="L1343" s="3">
        <f>IF(DEGREES(ACOS(SIN(RADIANS(G1343))*SIN(RADIANS(E1342))+COS(RADIANS(G1343))*COS(RADIANS(E1342))*COS(RADIANS(L1332))))&gt;90,0,$F$4*$F$5/E1341^2*(SIN(RADIANS(G1343))*SIN(RADIANS(E1342))+COS(RADIANS(G1343))*COS(RADIANS(E1342))*COS(RADIANS(L1332))))</f>
        <v>0</v>
      </c>
      <c r="M1343" s="3">
        <f>IF(DEGREES(ACOS(SIN(RADIANS(G1343))*SIN(RADIANS(E1342))+COS(RADIANS(G1343))*COS(RADIANS(E1342))*COS(RADIANS(M1332))))&gt;90,0,$F$4*$F$5/E1341^2*(SIN(RADIANS(G1343))*SIN(RADIANS(E1342))+COS(RADIANS(G1343))*COS(RADIANS(E1342))*COS(RADIANS(M1332))))</f>
        <v>0</v>
      </c>
      <c r="N1343" s="3">
        <f>IF(DEGREES(ACOS(SIN(RADIANS(G1343))*SIN(RADIANS(E1342))+COS(RADIANS(G1343))*COS(RADIANS(E1342))*COS(RADIANS(N1332))))&gt;90,0,$F$4*$F$5/E1341^2*(SIN(RADIANS(G1343))*SIN(RADIANS(E1342))+COS(RADIANS(G1343))*COS(RADIANS(E1342))*COS(RADIANS(N1332))))</f>
        <v>0</v>
      </c>
      <c r="O1343" s="3">
        <f>IF(DEGREES(ACOS(SIN(RADIANS(G1343))*SIN(RADIANS(E1342))+COS(RADIANS(G1343))*COS(RADIANS(E1342))*COS(RADIANS(O1332))))&gt;90,0,$F$4*$F$5/E1341^2*(SIN(RADIANS(G1343))*SIN(RADIANS(E1342))+COS(RADIANS(G1343))*COS(RADIANS(E1342))*COS(RADIANS(O1332))))</f>
        <v>0</v>
      </c>
      <c r="P1343" s="3">
        <f>IF(DEGREES(ACOS(SIN(RADIANS(G1343))*SIN(RADIANS(E1342))+COS(RADIANS(G1343))*COS(RADIANS(E1342))*COS(RADIANS(P1332))))&gt;90,0,$F$4*$F$5/E1341^2*(SIN(RADIANS(G1343))*SIN(RADIANS(E1342))+COS(RADIANS(G1343))*COS(RADIANS(E1342))*COS(RADIANS(P1332))))</f>
        <v>0</v>
      </c>
      <c r="Q1343" s="3">
        <f>IF(DEGREES(ACOS(SIN(RADIANS(G1343))*SIN(RADIANS(E1342))+COS(RADIANS(G1343))*COS(RADIANS(E1342))*COS(RADIANS(Q1332))))&gt;90,0,$F$4*$F$5/E1341^2*(SIN(RADIANS(G1343))*SIN(RADIANS(E1342))+COS(RADIANS(G1343))*COS(RADIANS(E1342))*COS(RADIANS(Q1332))))</f>
        <v>0</v>
      </c>
      <c r="R1343" s="3" t="e">
        <f>IF(DEGREES(ACOS(SIN(RADIANS(G1343))*SIN(RADIANS(E1342))+COS(RADIANS(G1343))*COS(RADIANS(E1342))*COS(RADIANS(R1332))))&gt;90,0,$F$4*$F$5/E1341^2*(SIN(RADIANS(G1343))*SIN(RADIANS(E1342))+COS(RADIANS(G1343))*COS(RADIANS(E1342))*COS(RADIANS(R1332))))</f>
        <v>#DIV/0!</v>
      </c>
      <c r="S1343" s="3" t="e">
        <f>IF(DEGREES(ACOS(SIN(RADIANS(G1343))*SIN(RADIANS(E1342))+COS(RADIANS(G1343))*COS(RADIANS(E1342))*COS(RADIANS(S1332))))&gt;90,0,$F$4*$F$5/E1341^2*(SIN(RADIANS(G1343))*SIN(RADIANS(E1342))+COS(RADIANS(G1343))*COS(RADIANS(E1342))*COS(RADIANS(S1332))))</f>
        <v>#DIV/0!</v>
      </c>
      <c r="T1343" s="3" t="e">
        <f>IF(DEGREES(ACOS(SIN(RADIANS(G1343))*SIN(RADIANS(E1342))+COS(RADIANS(G1343))*COS(RADIANS(E1342))*COS(RADIANS(T1332))))&gt;90,0,$F$4*$F$5/E1341^2*(SIN(RADIANS(G1343))*SIN(RADIANS(E1342))+COS(RADIANS(G1343))*COS(RADIANS(E1342))*COS(RADIANS(T1332))))</f>
        <v>#DIV/0!</v>
      </c>
      <c r="U1343" s="3" t="e">
        <f>IF(DEGREES(ACOS(SIN(RADIANS(G1343))*SIN(RADIANS(E1342))+COS(RADIANS(G1343))*COS(RADIANS(E1342))*COS(RADIANS(U1332))))&gt;90,0,$F$4*$F$5/E1341^2*(SIN(RADIANS(G1343))*SIN(RADIANS(E1342))+COS(RADIANS(G1343))*COS(RADIANS(E1342))*COS(RADIANS(U1332))))</f>
        <v>#DIV/0!</v>
      </c>
      <c r="V1343" s="3" t="e">
        <f>IF(DEGREES(ACOS(SIN(RADIANS(G1343))*SIN(RADIANS(E1342))+COS(RADIANS(G1343))*COS(RADIANS(E1342))*COS(RADIANS(V1332))))&gt;90,0,$F$4*$F$5/E1341^2*(SIN(RADIANS(G1343))*SIN(RADIANS(E1342))+COS(RADIANS(G1343))*COS(RADIANS(E1342))*COS(RADIANS(V1332))))</f>
        <v>#DIV/0!</v>
      </c>
      <c r="W1343" s="3" t="e">
        <f>IF(DEGREES(ACOS(SIN(RADIANS(G1343))*SIN(RADIANS(E1342))+COS(RADIANS(G1343))*COS(RADIANS(E1342))*COS(RADIANS(W1332))))&gt;90,0,$F$4*$F$5/E1341^2*(SIN(RADIANS(G1343))*SIN(RADIANS(E1342))+COS(RADIANS(G1343))*COS(RADIANS(E1342))*COS(RADIANS(W1332))))</f>
        <v>#DIV/0!</v>
      </c>
      <c r="X1343" s="3" t="e">
        <f>IF(DEGREES(ACOS(SIN(RADIANS(G1343))*SIN(RADIANS(E1342))+COS(RADIANS(G1343))*COS(RADIANS(E1342))*COS(RADIANS(X1332))))&gt;90,0,$F$4*$F$5/E1341^2*(SIN(RADIANS(G1343))*SIN(RADIANS(E1342))+COS(RADIANS(G1343))*COS(RADIANS(E1342))*COS(RADIANS(X1332))))</f>
        <v>#DIV/0!</v>
      </c>
      <c r="Y1343" s="3" t="e">
        <f>IF(DEGREES(ACOS(SIN(RADIANS(G1343))*SIN(RADIANS(E1342))+COS(RADIANS(G1343))*COS(RADIANS(E1342))*COS(RADIANS(Y1332))))&gt;90,0,$F$4*$F$5/E1341^2*(SIN(RADIANS(G1343))*SIN(RADIANS(E1342))+COS(RADIANS(G1343))*COS(RADIANS(E1342))*COS(RADIANS(Y1332))))</f>
        <v>#DIV/0!</v>
      </c>
      <c r="Z1343" s="3" t="e">
        <f>IF(DEGREES(ACOS(SIN(RADIANS(G1343))*SIN(RADIANS(E1342))+COS(RADIANS(G1343))*COS(RADIANS(E1342))*COS(RADIANS(Z1332))))&gt;90,0,$F$4*$F$5/E1341^2*(SIN(RADIANS(G1343))*SIN(RADIANS(E1342))+COS(RADIANS(G1343))*COS(RADIANS(E1342))*COS(RADIANS(Z1332))))</f>
        <v>#DIV/0!</v>
      </c>
      <c r="AA1343" s="3" t="e">
        <f>IF(DEGREES(ACOS(SIN(RADIANS(G1343))*SIN(RADIANS(E1342))+COS(RADIANS(G1343))*COS(RADIANS(E1342))*COS(RADIANS(AA1332))))&gt;90,0,$F$4*$F$5/E1341^2*(SIN(RADIANS(G1343))*SIN(RADIANS(E1342))+COS(RADIANS(G1343))*COS(RADIANS(E1342))*COS(RADIANS(AA1332))))</f>
        <v>#DIV/0!</v>
      </c>
      <c r="AB1343" s="3" t="e">
        <f>IF(DEGREES(ACOS(SIN(RADIANS(G1343))*SIN(RADIANS(E1342))+COS(RADIANS(G1343))*COS(RADIANS(E1342))*COS(RADIANS(AB1332))))&gt;90,0,$F$4*$F$5/E1341^2*(SIN(RADIANS(G1343))*SIN(RADIANS(E1342))+COS(RADIANS(G1343))*COS(RADIANS(E1342))*COS(RADIANS(AB1332))))</f>
        <v>#DIV/0!</v>
      </c>
      <c r="AC1343" s="3" t="e">
        <f>IF(DEGREES(ACOS(SIN(RADIANS(G1343))*SIN(RADIANS(E1342))+COS(RADIANS(G1343))*COS(RADIANS(E1342))*COS(RADIANS(AC1332))))&gt;90,0,$F$4*$F$5/E1341^2*(SIN(RADIANS(G1343))*SIN(RADIANS(E1342))+COS(RADIANS(G1343))*COS(RADIANS(E1342))*COS(RADIANS(AC1332))))</f>
        <v>#DIV/0!</v>
      </c>
      <c r="AD1343" s="3" t="e">
        <f>IF(DEGREES(ACOS(SIN(RADIANS(G1343))*SIN(RADIANS(E1342))+COS(RADIANS(G1343))*COS(RADIANS(E1342))*COS(RADIANS(AD1332))))&gt;90,0,$F$4*$F$5/E1341^2*(SIN(RADIANS(G1343))*SIN(RADIANS(E1342))+COS(RADIANS(G1343))*COS(RADIANS(E1342))*COS(RADIANS(AD1332))))</f>
        <v>#DIV/0!</v>
      </c>
      <c r="AE1343" s="3" t="e">
        <f>IF(DEGREES(ACOS(SIN(RADIANS(G1343))*SIN(RADIANS(E1342))+COS(RADIANS(G1343))*COS(RADIANS(E1342))*COS(RADIANS(AE1332))))&gt;90,0,$F$4*$F$5/E1341^2*(SIN(RADIANS(G1343))*SIN(RADIANS(E1342))+COS(RADIANS(G1343))*COS(RADIANS(E1342))*COS(RADIANS(AE1332))))</f>
        <v>#DIV/0!</v>
      </c>
      <c r="AF1343" s="3" t="e">
        <f>IF(DEGREES(ACOS(SIN(RADIANS(G1343))*SIN(RADIANS(E1342))+COS(RADIANS(G1343))*COS(RADIANS(E1342))*COS(RADIANS(AF1332))))&gt;90,0,$F$4*$F$5/E1341^2*(SIN(RADIANS(G1343))*SIN(RADIANS(E1342))+COS(RADIANS(G1343))*COS(RADIANS(E1342))*COS(RADIANS(AF1332))))</f>
        <v>#DIV/0!</v>
      </c>
      <c r="AG1343" s="3" t="e">
        <f>IF(DEGREES(ACOS(SIN(RADIANS(G1343))*SIN(RADIANS(E1342))+COS(RADIANS(G1343))*COS(RADIANS(E1342))*COS(RADIANS(AG1332))))&gt;90,0,$F$4*$F$5/E1341^2*(SIN(RADIANS(G1343))*SIN(RADIANS(E1342))+COS(RADIANS(G1343))*COS(RADIANS(E1342))*COS(RADIANS(AG1332))))</f>
        <v>#DIV/0!</v>
      </c>
      <c r="AH1343" s="3" t="e">
        <f>IF(DEGREES(ACOS(SIN(RADIANS(G1343))*SIN(RADIANS(E1342))+COS(RADIANS(G1343))*COS(RADIANS(E1342))*COS(RADIANS(AH1332))))&gt;90,0,$F$4*$F$5/E1341^2*(SIN(RADIANS(G1343))*SIN(RADIANS(E1342))+COS(RADIANS(G1343))*COS(RADIANS(E1342))*COS(RADIANS(AH1332))))</f>
        <v>#DIV/0!</v>
      </c>
      <c r="AI1343" s="3" t="e">
        <f>IF(DEGREES(ACOS(SIN(RADIANS(G1343))*SIN(RADIANS(E1342))+COS(RADIANS(G1343))*COS(RADIANS(E1342))*COS(RADIANS(AI1332))))&gt;90,0,$F$4*$F$5/E1341^2*(SIN(RADIANS(G1343))*SIN(RADIANS(E1342))+COS(RADIANS(G1343))*COS(RADIANS(E1342))*COS(RADIANS(AI1332))))</f>
        <v>#DIV/0!</v>
      </c>
      <c r="AJ1343" s="3" t="e">
        <f>IF(DEGREES(ACOS(SIN(RADIANS(G1343))*SIN(RADIANS(E1342))+COS(RADIANS(G1343))*COS(RADIANS(E1342))*COS(RADIANS(AJ1332))))&gt;90,0,$F$4*$F$5/E1341^2*(SIN(RADIANS(G1343))*SIN(RADIANS(E1342))+COS(RADIANS(G1343))*COS(RADIANS(E1342))*COS(RADIANS(AJ1332))))</f>
        <v>#DIV/0!</v>
      </c>
      <c r="AK1343" s="3">
        <f>IF(DEGREES(ACOS(SIN(RADIANS(G1343))*SIN(RADIANS(E1342))+COS(RADIANS(G1343))*COS(RADIANS(E1342))*COS(RADIANS(AK1332))))&gt;90,0,$F$4*$F$5/E1341^2*(SIN(RADIANS(G1343))*SIN(RADIANS(E1342))+COS(RADIANS(G1343))*COS(RADIANS(E1342))*COS(RADIANS(AK1332))))</f>
        <v>0</v>
      </c>
      <c r="AL1343" s="3">
        <f>IF(DEGREES(ACOS(SIN(RADIANS(G1343))*SIN(RADIANS(E1342))+COS(RADIANS(G1343))*COS(RADIANS(E1342))*COS(RADIANS(AL1332))))&gt;90,0,$F$4*$F$5/E1341^2*(SIN(RADIANS(G1343))*SIN(RADIANS(E1342))+COS(RADIANS(G1343))*COS(RADIANS(E1342))*COS(RADIANS(AL1332))))</f>
        <v>0</v>
      </c>
      <c r="AM1343" s="3">
        <f>IF(DEGREES(ACOS(SIN(RADIANS(G1343))*SIN(RADIANS(E1342))+COS(RADIANS(G1343))*COS(RADIANS(E1342))*COS(RADIANS(AM1332))))&gt;90,0,$F$4*$F$5/E1341^2*(SIN(RADIANS(G1343))*SIN(RADIANS(E1342))+COS(RADIANS(G1343))*COS(RADIANS(E1342))*COS(RADIANS(AM1332))))</f>
        <v>0</v>
      </c>
      <c r="AN1343" s="3">
        <f>IF(DEGREES(ACOS(SIN(RADIANS(G1343))*SIN(RADIANS(E1342))+COS(RADIANS(G1343))*COS(RADIANS(E1342))*COS(RADIANS(AN1332))))&gt;90,0,$F$4*$F$5/E1341^2*(SIN(RADIANS(G1343))*SIN(RADIANS(E1342))+COS(RADIANS(G1343))*COS(RADIANS(E1342))*COS(RADIANS(AN1332))))</f>
        <v>0</v>
      </c>
      <c r="AO1343" s="3">
        <f>IF(DEGREES(ACOS(SIN(RADIANS(G1343))*SIN(RADIANS(E1342))+COS(RADIANS(G1343))*COS(RADIANS(E1342))*COS(RADIANS(AO1332))))&gt;90,0,$F$4*$F$5/E1341^2*(SIN(RADIANS(G1343))*SIN(RADIANS(E1342))+COS(RADIANS(G1343))*COS(RADIANS(E1342))*COS(RADIANS(AO1332))))</f>
        <v>0</v>
      </c>
      <c r="AP1343" s="3">
        <f>IF(DEGREES(ACOS(SIN(RADIANS(G1343))*SIN(RADIANS(E1342))+COS(RADIANS(G1343))*COS(RADIANS(E1342))*COS(RADIANS(AP1332))))&gt;90,0,$F$4*$F$5/E1341^2*(SIN(RADIANS(G1343))*SIN(RADIANS(E1342))+COS(RADIANS(G1343))*COS(RADIANS(E1342))*COS(RADIANS(AP1332))))</f>
        <v>0</v>
      </c>
      <c r="AQ1343" s="3">
        <f>IF(DEGREES(ACOS(SIN(RADIANS(G1343))*SIN(RADIANS(E1342))+COS(RADIANS(G1343))*COS(RADIANS(E1342))*COS(RADIANS(AQ1332))))&gt;90,0,$F$4*$F$5/E1341^2*(SIN(RADIANS(G1343))*SIN(RADIANS(E1342))+COS(RADIANS(G1343))*COS(RADIANS(E1342))*COS(RADIANS(AQ1332))))</f>
        <v>0</v>
      </c>
      <c r="AR1343" s="3">
        <f>IF(DEGREES(ACOS(SIN(RADIANS(G1343))*SIN(RADIANS(E1342))+COS(RADIANS(G1343))*COS(RADIANS(E1342))*COS(RADIANS(AR1332))))&gt;90,0,$F$4*$F$5/E1341^2*(SIN(RADIANS(G1343))*SIN(RADIANS(E1342))+COS(RADIANS(G1343))*COS(RADIANS(E1342))*COS(RADIANS(AR1332))))</f>
        <v>0</v>
      </c>
    </row>
    <row r="1344" spans="2:44" ht="15.75" customHeight="1" x14ac:dyDescent="0.2">
      <c r="B1344" s="20" t="s">
        <v>790</v>
      </c>
      <c r="E1344" s="3">
        <f>E1343-E1335-360*ROUNDDOWN((E1343-E1335)/360,0)</f>
        <v>0</v>
      </c>
      <c r="G1344" s="3">
        <v>-10</v>
      </c>
      <c r="I1344" s="3">
        <f>IF(DEGREES(ACOS(SIN(RADIANS(G1344))*SIN(RADIANS(E1342))+COS(RADIANS(G1344))*COS(RADIANS(E1342))*COS(RADIANS(I1332))))&gt;90,0,$F$4*$F$5/E1341^2*(SIN(RADIANS(G1344))*SIN(RADIANS(E1342))+COS(RADIANS(G1344))*COS(RADIANS(E1342))*COS(RADIANS(I1332))))</f>
        <v>0</v>
      </c>
      <c r="J1344" s="3">
        <f>IF(DEGREES(ACOS(SIN(RADIANS(G1344))*SIN(RADIANS(E1342))+COS(RADIANS(G1344))*COS(RADIANS(E1342))*COS(RADIANS(J1332))))&gt;90,0,$F$4*$F$5/E1341^2*(SIN(RADIANS(G1344))*SIN(RADIANS(E1342))+COS(RADIANS(G1344))*COS(RADIANS(E1342))*COS(RADIANS(J1332))))</f>
        <v>0</v>
      </c>
      <c r="K1344" s="3">
        <f>IF(DEGREES(ACOS(SIN(RADIANS(G1344))*SIN(RADIANS(E1342))+COS(RADIANS(G1344))*COS(RADIANS(E1342))*COS(RADIANS(K1332))))&gt;90,0,$F$4*$F$5/E1341^2*(SIN(RADIANS(G1344))*SIN(RADIANS(E1342))+COS(RADIANS(G1344))*COS(RADIANS(E1342))*COS(RADIANS(K1332))))</f>
        <v>0</v>
      </c>
      <c r="L1344" s="3">
        <f>IF(DEGREES(ACOS(SIN(RADIANS(G1344))*SIN(RADIANS(E1342))+COS(RADIANS(G1344))*COS(RADIANS(E1342))*COS(RADIANS(L1332))))&gt;90,0,$F$4*$F$5/E1341^2*(SIN(RADIANS(G1344))*SIN(RADIANS(E1342))+COS(RADIANS(G1344))*COS(RADIANS(E1342))*COS(RADIANS(L1332))))</f>
        <v>0</v>
      </c>
      <c r="M1344" s="3">
        <f>IF(DEGREES(ACOS(SIN(RADIANS(G1344))*SIN(RADIANS(E1342))+COS(RADIANS(G1344))*COS(RADIANS(E1342))*COS(RADIANS(M1332))))&gt;90,0,$F$4*$F$5/E1341^2*(SIN(RADIANS(G1344))*SIN(RADIANS(E1342))+COS(RADIANS(G1344))*COS(RADIANS(E1342))*COS(RADIANS(M1332))))</f>
        <v>0</v>
      </c>
      <c r="N1344" s="3">
        <f>IF(DEGREES(ACOS(SIN(RADIANS(G1344))*SIN(RADIANS(E1342))+COS(RADIANS(G1344))*COS(RADIANS(E1342))*COS(RADIANS(N1332))))&gt;90,0,$F$4*$F$5/E1341^2*(SIN(RADIANS(G1344))*SIN(RADIANS(E1342))+COS(RADIANS(G1344))*COS(RADIANS(E1342))*COS(RADIANS(N1332))))</f>
        <v>0</v>
      </c>
      <c r="O1344" s="3">
        <f>IF(DEGREES(ACOS(SIN(RADIANS(G1344))*SIN(RADIANS(E1342))+COS(RADIANS(G1344))*COS(RADIANS(E1342))*COS(RADIANS(O1332))))&gt;90,0,$F$4*$F$5/E1341^2*(SIN(RADIANS(G1344))*SIN(RADIANS(E1342))+COS(RADIANS(G1344))*COS(RADIANS(E1342))*COS(RADIANS(O1332))))</f>
        <v>0</v>
      </c>
      <c r="P1344" s="3">
        <f>IF(DEGREES(ACOS(SIN(RADIANS(G1344))*SIN(RADIANS(E1342))+COS(RADIANS(G1344))*COS(RADIANS(E1342))*COS(RADIANS(P1332))))&gt;90,0,$F$4*$F$5/E1341^2*(SIN(RADIANS(G1344))*SIN(RADIANS(E1342))+COS(RADIANS(G1344))*COS(RADIANS(E1342))*COS(RADIANS(P1332))))</f>
        <v>0</v>
      </c>
      <c r="Q1344" s="3">
        <f>IF(DEGREES(ACOS(SIN(RADIANS(G1344))*SIN(RADIANS(E1342))+COS(RADIANS(G1344))*COS(RADIANS(E1342))*COS(RADIANS(Q1332))))&gt;90,0,$F$4*$F$5/E1341^2*(SIN(RADIANS(G1344))*SIN(RADIANS(E1342))+COS(RADIANS(G1344))*COS(RADIANS(E1342))*COS(RADIANS(Q1332))))</f>
        <v>0</v>
      </c>
      <c r="R1344" s="3" t="e">
        <f>IF(DEGREES(ACOS(SIN(RADIANS(G1344))*SIN(RADIANS(E1342))+COS(RADIANS(G1344))*COS(RADIANS(E1342))*COS(RADIANS(R1332))))&gt;90,0,$F$4*$F$5/E1341^2*(SIN(RADIANS(G1344))*SIN(RADIANS(E1342))+COS(RADIANS(G1344))*COS(RADIANS(E1342))*COS(RADIANS(R1332))))</f>
        <v>#DIV/0!</v>
      </c>
      <c r="S1344" s="3" t="e">
        <f>IF(DEGREES(ACOS(SIN(RADIANS(G1344))*SIN(RADIANS(E1342))+COS(RADIANS(G1344))*COS(RADIANS(E1342))*COS(RADIANS(S1332))))&gt;90,0,$F$4*$F$5/E1341^2*(SIN(RADIANS(G1344))*SIN(RADIANS(E1342))+COS(RADIANS(G1344))*COS(RADIANS(E1342))*COS(RADIANS(S1332))))</f>
        <v>#DIV/0!</v>
      </c>
      <c r="T1344" s="3" t="e">
        <f>IF(DEGREES(ACOS(SIN(RADIANS(G1344))*SIN(RADIANS(E1342))+COS(RADIANS(G1344))*COS(RADIANS(E1342))*COS(RADIANS(T1332))))&gt;90,0,$F$4*$F$5/E1341^2*(SIN(RADIANS(G1344))*SIN(RADIANS(E1342))+COS(RADIANS(G1344))*COS(RADIANS(E1342))*COS(RADIANS(T1332))))</f>
        <v>#DIV/0!</v>
      </c>
      <c r="U1344" s="3" t="e">
        <f>IF(DEGREES(ACOS(SIN(RADIANS(G1344))*SIN(RADIANS(E1342))+COS(RADIANS(G1344))*COS(RADIANS(E1342))*COS(RADIANS(U1332))))&gt;90,0,$F$4*$F$5/E1341^2*(SIN(RADIANS(G1344))*SIN(RADIANS(E1342))+COS(RADIANS(G1344))*COS(RADIANS(E1342))*COS(RADIANS(U1332))))</f>
        <v>#DIV/0!</v>
      </c>
      <c r="V1344" s="3" t="e">
        <f>IF(DEGREES(ACOS(SIN(RADIANS(G1344))*SIN(RADIANS(E1342))+COS(RADIANS(G1344))*COS(RADIANS(E1342))*COS(RADIANS(V1332))))&gt;90,0,$F$4*$F$5/E1341^2*(SIN(RADIANS(G1344))*SIN(RADIANS(E1342))+COS(RADIANS(G1344))*COS(RADIANS(E1342))*COS(RADIANS(V1332))))</f>
        <v>#DIV/0!</v>
      </c>
      <c r="W1344" s="3" t="e">
        <f>IF(DEGREES(ACOS(SIN(RADIANS(G1344))*SIN(RADIANS(E1342))+COS(RADIANS(G1344))*COS(RADIANS(E1342))*COS(RADIANS(W1332))))&gt;90,0,$F$4*$F$5/E1341^2*(SIN(RADIANS(G1344))*SIN(RADIANS(E1342))+COS(RADIANS(G1344))*COS(RADIANS(E1342))*COS(RADIANS(W1332))))</f>
        <v>#DIV/0!</v>
      </c>
      <c r="X1344" s="3" t="e">
        <f>IF(DEGREES(ACOS(SIN(RADIANS(G1344))*SIN(RADIANS(E1342))+COS(RADIANS(G1344))*COS(RADIANS(E1342))*COS(RADIANS(X1332))))&gt;90,0,$F$4*$F$5/E1341^2*(SIN(RADIANS(G1344))*SIN(RADIANS(E1342))+COS(RADIANS(G1344))*COS(RADIANS(E1342))*COS(RADIANS(X1332))))</f>
        <v>#DIV/0!</v>
      </c>
      <c r="Y1344" s="3" t="e">
        <f>IF(DEGREES(ACOS(SIN(RADIANS(G1344))*SIN(RADIANS(E1342))+COS(RADIANS(G1344))*COS(RADIANS(E1342))*COS(RADIANS(Y1332))))&gt;90,0,$F$4*$F$5/E1341^2*(SIN(RADIANS(G1344))*SIN(RADIANS(E1342))+COS(RADIANS(G1344))*COS(RADIANS(E1342))*COS(RADIANS(Y1332))))</f>
        <v>#DIV/0!</v>
      </c>
      <c r="Z1344" s="3" t="e">
        <f>IF(DEGREES(ACOS(SIN(RADIANS(G1344))*SIN(RADIANS(E1342))+COS(RADIANS(G1344))*COS(RADIANS(E1342))*COS(RADIANS(Z1332))))&gt;90,0,$F$4*$F$5/E1341^2*(SIN(RADIANS(G1344))*SIN(RADIANS(E1342))+COS(RADIANS(G1344))*COS(RADIANS(E1342))*COS(RADIANS(Z1332))))</f>
        <v>#DIV/0!</v>
      </c>
      <c r="AA1344" s="3" t="e">
        <f>IF(DEGREES(ACOS(SIN(RADIANS(G1344))*SIN(RADIANS(E1342))+COS(RADIANS(G1344))*COS(RADIANS(E1342))*COS(RADIANS(AA1332))))&gt;90,0,$F$4*$F$5/E1341^2*(SIN(RADIANS(G1344))*SIN(RADIANS(E1342))+COS(RADIANS(G1344))*COS(RADIANS(E1342))*COS(RADIANS(AA1332))))</f>
        <v>#DIV/0!</v>
      </c>
      <c r="AB1344" s="3" t="e">
        <f>IF(DEGREES(ACOS(SIN(RADIANS(G1344))*SIN(RADIANS(E1342))+COS(RADIANS(G1344))*COS(RADIANS(E1342))*COS(RADIANS(AB1332))))&gt;90,0,$F$4*$F$5/E1341^2*(SIN(RADIANS(G1344))*SIN(RADIANS(E1342))+COS(RADIANS(G1344))*COS(RADIANS(E1342))*COS(RADIANS(AB1332))))</f>
        <v>#DIV/0!</v>
      </c>
      <c r="AC1344" s="3" t="e">
        <f>IF(DEGREES(ACOS(SIN(RADIANS(G1344))*SIN(RADIANS(E1342))+COS(RADIANS(G1344))*COS(RADIANS(E1342))*COS(RADIANS(AC1332))))&gt;90,0,$F$4*$F$5/E1341^2*(SIN(RADIANS(G1344))*SIN(RADIANS(E1342))+COS(RADIANS(G1344))*COS(RADIANS(E1342))*COS(RADIANS(AC1332))))</f>
        <v>#DIV/0!</v>
      </c>
      <c r="AD1344" s="3" t="e">
        <f>IF(DEGREES(ACOS(SIN(RADIANS(G1344))*SIN(RADIANS(E1342))+COS(RADIANS(G1344))*COS(RADIANS(E1342))*COS(RADIANS(AD1332))))&gt;90,0,$F$4*$F$5/E1341^2*(SIN(RADIANS(G1344))*SIN(RADIANS(E1342))+COS(RADIANS(G1344))*COS(RADIANS(E1342))*COS(RADIANS(AD1332))))</f>
        <v>#DIV/0!</v>
      </c>
      <c r="AE1344" s="3" t="e">
        <f>IF(DEGREES(ACOS(SIN(RADIANS(G1344))*SIN(RADIANS(E1342))+COS(RADIANS(G1344))*COS(RADIANS(E1342))*COS(RADIANS(AE1332))))&gt;90,0,$F$4*$F$5/E1341^2*(SIN(RADIANS(G1344))*SIN(RADIANS(E1342))+COS(RADIANS(G1344))*COS(RADIANS(E1342))*COS(RADIANS(AE1332))))</f>
        <v>#DIV/0!</v>
      </c>
      <c r="AF1344" s="3" t="e">
        <f>IF(DEGREES(ACOS(SIN(RADIANS(G1344))*SIN(RADIANS(E1342))+COS(RADIANS(G1344))*COS(RADIANS(E1342))*COS(RADIANS(AF1332))))&gt;90,0,$F$4*$F$5/E1341^2*(SIN(RADIANS(G1344))*SIN(RADIANS(E1342))+COS(RADIANS(G1344))*COS(RADIANS(E1342))*COS(RADIANS(AF1332))))</f>
        <v>#DIV/0!</v>
      </c>
      <c r="AG1344" s="3" t="e">
        <f>IF(DEGREES(ACOS(SIN(RADIANS(G1344))*SIN(RADIANS(E1342))+COS(RADIANS(G1344))*COS(RADIANS(E1342))*COS(RADIANS(AG1332))))&gt;90,0,$F$4*$F$5/E1341^2*(SIN(RADIANS(G1344))*SIN(RADIANS(E1342))+COS(RADIANS(G1344))*COS(RADIANS(E1342))*COS(RADIANS(AG1332))))</f>
        <v>#DIV/0!</v>
      </c>
      <c r="AH1344" s="3" t="e">
        <f>IF(DEGREES(ACOS(SIN(RADIANS(G1344))*SIN(RADIANS(E1342))+COS(RADIANS(G1344))*COS(RADIANS(E1342))*COS(RADIANS(AH1332))))&gt;90,0,$F$4*$F$5/E1341^2*(SIN(RADIANS(G1344))*SIN(RADIANS(E1342))+COS(RADIANS(G1344))*COS(RADIANS(E1342))*COS(RADIANS(AH1332))))</f>
        <v>#DIV/0!</v>
      </c>
      <c r="AI1344" s="3" t="e">
        <f>IF(DEGREES(ACOS(SIN(RADIANS(G1344))*SIN(RADIANS(E1342))+COS(RADIANS(G1344))*COS(RADIANS(E1342))*COS(RADIANS(AI1332))))&gt;90,0,$F$4*$F$5/E1341^2*(SIN(RADIANS(G1344))*SIN(RADIANS(E1342))+COS(RADIANS(G1344))*COS(RADIANS(E1342))*COS(RADIANS(AI1332))))</f>
        <v>#DIV/0!</v>
      </c>
      <c r="AJ1344" s="3" t="e">
        <f>IF(DEGREES(ACOS(SIN(RADIANS(G1344))*SIN(RADIANS(E1342))+COS(RADIANS(G1344))*COS(RADIANS(E1342))*COS(RADIANS(AJ1332))))&gt;90,0,$F$4*$F$5/E1341^2*(SIN(RADIANS(G1344))*SIN(RADIANS(E1342))+COS(RADIANS(G1344))*COS(RADIANS(E1342))*COS(RADIANS(AJ1332))))</f>
        <v>#DIV/0!</v>
      </c>
      <c r="AK1344" s="3">
        <f>IF(DEGREES(ACOS(SIN(RADIANS(G1344))*SIN(RADIANS(E1342))+COS(RADIANS(G1344))*COS(RADIANS(E1342))*COS(RADIANS(AK1332))))&gt;90,0,$F$4*$F$5/E1341^2*(SIN(RADIANS(G1344))*SIN(RADIANS(E1342))+COS(RADIANS(G1344))*COS(RADIANS(E1342))*COS(RADIANS(AK1332))))</f>
        <v>0</v>
      </c>
      <c r="AL1344" s="3">
        <f>IF(DEGREES(ACOS(SIN(RADIANS(G1344))*SIN(RADIANS(E1342))+COS(RADIANS(G1344))*COS(RADIANS(E1342))*COS(RADIANS(AL1332))))&gt;90,0,$F$4*$F$5/E1341^2*(SIN(RADIANS(G1344))*SIN(RADIANS(E1342))+COS(RADIANS(G1344))*COS(RADIANS(E1342))*COS(RADIANS(AL1332))))</f>
        <v>0</v>
      </c>
      <c r="AM1344" s="3">
        <f>IF(DEGREES(ACOS(SIN(RADIANS(G1344))*SIN(RADIANS(E1342))+COS(RADIANS(G1344))*COS(RADIANS(E1342))*COS(RADIANS(AM1332))))&gt;90,0,$F$4*$F$5/E1341^2*(SIN(RADIANS(G1344))*SIN(RADIANS(E1342))+COS(RADIANS(G1344))*COS(RADIANS(E1342))*COS(RADIANS(AM1332))))</f>
        <v>0</v>
      </c>
      <c r="AN1344" s="3">
        <f>IF(DEGREES(ACOS(SIN(RADIANS(G1344))*SIN(RADIANS(E1342))+COS(RADIANS(G1344))*COS(RADIANS(E1342))*COS(RADIANS(AN1332))))&gt;90,0,$F$4*$F$5/E1341^2*(SIN(RADIANS(G1344))*SIN(RADIANS(E1342))+COS(RADIANS(G1344))*COS(RADIANS(E1342))*COS(RADIANS(AN1332))))</f>
        <v>0</v>
      </c>
      <c r="AO1344" s="3">
        <f>IF(DEGREES(ACOS(SIN(RADIANS(G1344))*SIN(RADIANS(E1342))+COS(RADIANS(G1344))*COS(RADIANS(E1342))*COS(RADIANS(AO1332))))&gt;90,0,$F$4*$F$5/E1341^2*(SIN(RADIANS(G1344))*SIN(RADIANS(E1342))+COS(RADIANS(G1344))*COS(RADIANS(E1342))*COS(RADIANS(AO1332))))</f>
        <v>0</v>
      </c>
      <c r="AP1344" s="3">
        <f>IF(DEGREES(ACOS(SIN(RADIANS(G1344))*SIN(RADIANS(E1342))+COS(RADIANS(G1344))*COS(RADIANS(E1342))*COS(RADIANS(AP1332))))&gt;90,0,$F$4*$F$5/E1341^2*(SIN(RADIANS(G1344))*SIN(RADIANS(E1342))+COS(RADIANS(G1344))*COS(RADIANS(E1342))*COS(RADIANS(AP1332))))</f>
        <v>0</v>
      </c>
      <c r="AQ1344" s="3">
        <f>IF(DEGREES(ACOS(SIN(RADIANS(G1344))*SIN(RADIANS(E1342))+COS(RADIANS(G1344))*COS(RADIANS(E1342))*COS(RADIANS(AQ1332))))&gt;90,0,$F$4*$F$5/E1341^2*(SIN(RADIANS(G1344))*SIN(RADIANS(E1342))+COS(RADIANS(G1344))*COS(RADIANS(E1342))*COS(RADIANS(AQ1332))))</f>
        <v>0</v>
      </c>
      <c r="AR1344" s="3">
        <f>IF(DEGREES(ACOS(SIN(RADIANS(G1344))*SIN(RADIANS(E1342))+COS(RADIANS(G1344))*COS(RADIANS(E1342))*COS(RADIANS(AR1332))))&gt;90,0,$F$4*$F$5/E1341^2*(SIN(RADIANS(G1344))*SIN(RADIANS(E1342))+COS(RADIANS(G1344))*COS(RADIANS(E1342))*COS(RADIANS(AR1332))))</f>
        <v>0</v>
      </c>
    </row>
    <row r="1345" spans="2:44" ht="15.75" customHeight="1" x14ac:dyDescent="0.2">
      <c r="G1345" s="3">
        <v>-20</v>
      </c>
      <c r="I1345" s="3">
        <f>IF(DEGREES(ACOS(SIN(RADIANS(G1345))*SIN(RADIANS(E1342))+COS(RADIANS(G1345))*COS(RADIANS(E1342))*COS(RADIANS(I1332))))&gt;90,0,$F$4*$F$5/E1341^2*(SIN(RADIANS(G1345))*SIN(RADIANS(E1342))+COS(RADIANS(G1345))*COS(RADIANS(E1342))*COS(RADIANS(I1332))))</f>
        <v>0</v>
      </c>
      <c r="J1345" s="3">
        <f>IF(DEGREES(ACOS(SIN(RADIANS(G1345))*SIN(RADIANS(E1342))+COS(RADIANS(G1345))*COS(RADIANS(E1342))*COS(RADIANS(J1332))))&gt;90,0,$F$4*$F$5/E1341^2*(SIN(RADIANS(G1345))*SIN(RADIANS(E1342))+COS(RADIANS(G1345))*COS(RADIANS(E1342))*COS(RADIANS(J1332))))</f>
        <v>0</v>
      </c>
      <c r="K1345" s="3">
        <f>IF(DEGREES(ACOS(SIN(RADIANS(G1345))*SIN(RADIANS(E1342))+COS(RADIANS(G1345))*COS(RADIANS(E1342))*COS(RADIANS(K1332))))&gt;90,0,$F$4*$F$5/E1341^2*(SIN(RADIANS(G1345))*SIN(RADIANS(E1342))+COS(RADIANS(G1345))*COS(RADIANS(E1342))*COS(RADIANS(K1332))))</f>
        <v>0</v>
      </c>
      <c r="L1345" s="3">
        <f>IF(DEGREES(ACOS(SIN(RADIANS(G1345))*SIN(RADIANS(E1342))+COS(RADIANS(G1345))*COS(RADIANS(E1342))*COS(RADIANS(L1332))))&gt;90,0,$F$4*$F$5/E1341^2*(SIN(RADIANS(G1345))*SIN(RADIANS(E1342))+COS(RADIANS(G1345))*COS(RADIANS(E1342))*COS(RADIANS(L1332))))</f>
        <v>0</v>
      </c>
      <c r="M1345" s="3">
        <f>IF(DEGREES(ACOS(SIN(RADIANS(G1345))*SIN(RADIANS(E1342))+COS(RADIANS(G1345))*COS(RADIANS(E1342))*COS(RADIANS(M1332))))&gt;90,0,$F$4*$F$5/E1341^2*(SIN(RADIANS(G1345))*SIN(RADIANS(E1342))+COS(RADIANS(G1345))*COS(RADIANS(E1342))*COS(RADIANS(M1332))))</f>
        <v>0</v>
      </c>
      <c r="N1345" s="3">
        <f>IF(DEGREES(ACOS(SIN(RADIANS(G1345))*SIN(RADIANS(E1342))+COS(RADIANS(G1345))*COS(RADIANS(E1342))*COS(RADIANS(N1332))))&gt;90,0,$F$4*$F$5/E1341^2*(SIN(RADIANS(G1345))*SIN(RADIANS(E1342))+COS(RADIANS(G1345))*COS(RADIANS(E1342))*COS(RADIANS(N1332))))</f>
        <v>0</v>
      </c>
      <c r="O1345" s="3">
        <f>IF(DEGREES(ACOS(SIN(RADIANS(G1345))*SIN(RADIANS(E1342))+COS(RADIANS(G1345))*COS(RADIANS(E1342))*COS(RADIANS(O1332))))&gt;90,0,$F$4*$F$5/E1341^2*(SIN(RADIANS(G1345))*SIN(RADIANS(E1342))+COS(RADIANS(G1345))*COS(RADIANS(E1342))*COS(RADIANS(O1332))))</f>
        <v>0</v>
      </c>
      <c r="P1345" s="3">
        <f>IF(DEGREES(ACOS(SIN(RADIANS(G1345))*SIN(RADIANS(E1342))+COS(RADIANS(G1345))*COS(RADIANS(E1342))*COS(RADIANS(P1332))))&gt;90,0,$F$4*$F$5/E1341^2*(SIN(RADIANS(G1345))*SIN(RADIANS(E1342))+COS(RADIANS(G1345))*COS(RADIANS(E1342))*COS(RADIANS(P1332))))</f>
        <v>0</v>
      </c>
      <c r="Q1345" s="3">
        <f>IF(DEGREES(ACOS(SIN(RADIANS(G1345))*SIN(RADIANS(E1342))+COS(RADIANS(G1345))*COS(RADIANS(E1342))*COS(RADIANS(Q1332))))&gt;90,0,$F$4*$F$5/E1341^2*(SIN(RADIANS(G1345))*SIN(RADIANS(E1342))+COS(RADIANS(G1345))*COS(RADIANS(E1342))*COS(RADIANS(Q1332))))</f>
        <v>0</v>
      </c>
      <c r="R1345" s="3" t="e">
        <f>IF(DEGREES(ACOS(SIN(RADIANS(G1345))*SIN(RADIANS(E1342))+COS(RADIANS(G1345))*COS(RADIANS(E1342))*COS(RADIANS(R1332))))&gt;90,0,$F$4*$F$5/E1341^2*(SIN(RADIANS(G1345))*SIN(RADIANS(E1342))+COS(RADIANS(G1345))*COS(RADIANS(E1342))*COS(RADIANS(R1332))))</f>
        <v>#DIV/0!</v>
      </c>
      <c r="S1345" s="3" t="e">
        <f>IF(DEGREES(ACOS(SIN(RADIANS(G1345))*SIN(RADIANS(E1342))+COS(RADIANS(G1345))*COS(RADIANS(E1342))*COS(RADIANS(S1332))))&gt;90,0,$F$4*$F$5/E1341^2*(SIN(RADIANS(G1345))*SIN(RADIANS(E1342))+COS(RADIANS(G1345))*COS(RADIANS(E1342))*COS(RADIANS(S1332))))</f>
        <v>#DIV/0!</v>
      </c>
      <c r="T1345" s="3" t="e">
        <f>IF(DEGREES(ACOS(SIN(RADIANS(G1345))*SIN(RADIANS(E1342))+COS(RADIANS(G1345))*COS(RADIANS(E1342))*COS(RADIANS(T1332))))&gt;90,0,$F$4*$F$5/E1341^2*(SIN(RADIANS(G1345))*SIN(RADIANS(E1342))+COS(RADIANS(G1345))*COS(RADIANS(E1342))*COS(RADIANS(T1332))))</f>
        <v>#DIV/0!</v>
      </c>
      <c r="U1345" s="3" t="e">
        <f>IF(DEGREES(ACOS(SIN(RADIANS(G1345))*SIN(RADIANS(E1342))+COS(RADIANS(G1345))*COS(RADIANS(E1342))*COS(RADIANS(U1332))))&gt;90,0,$F$4*$F$5/E1341^2*(SIN(RADIANS(G1345))*SIN(RADIANS(E1342))+COS(RADIANS(G1345))*COS(RADIANS(E1342))*COS(RADIANS(U1332))))</f>
        <v>#DIV/0!</v>
      </c>
      <c r="V1345" s="3" t="e">
        <f>IF(DEGREES(ACOS(SIN(RADIANS(G1345))*SIN(RADIANS(E1342))+COS(RADIANS(G1345))*COS(RADIANS(E1342))*COS(RADIANS(V1332))))&gt;90,0,$F$4*$F$5/E1341^2*(SIN(RADIANS(G1345))*SIN(RADIANS(E1342))+COS(RADIANS(G1345))*COS(RADIANS(E1342))*COS(RADIANS(V1332))))</f>
        <v>#DIV/0!</v>
      </c>
      <c r="W1345" s="3" t="e">
        <f>IF(DEGREES(ACOS(SIN(RADIANS(G1345))*SIN(RADIANS(E1342))+COS(RADIANS(G1345))*COS(RADIANS(E1342))*COS(RADIANS(W1332))))&gt;90,0,$F$4*$F$5/E1341^2*(SIN(RADIANS(G1345))*SIN(RADIANS(E1342))+COS(RADIANS(G1345))*COS(RADIANS(E1342))*COS(RADIANS(W1332))))</f>
        <v>#DIV/0!</v>
      </c>
      <c r="X1345" s="3" t="e">
        <f>IF(DEGREES(ACOS(SIN(RADIANS(G1345))*SIN(RADIANS(E1342))+COS(RADIANS(G1345))*COS(RADIANS(E1342))*COS(RADIANS(X1332))))&gt;90,0,$F$4*$F$5/E1341^2*(SIN(RADIANS(G1345))*SIN(RADIANS(E1342))+COS(RADIANS(G1345))*COS(RADIANS(E1342))*COS(RADIANS(X1332))))</f>
        <v>#DIV/0!</v>
      </c>
      <c r="Y1345" s="3" t="e">
        <f>IF(DEGREES(ACOS(SIN(RADIANS(G1345))*SIN(RADIANS(E1342))+COS(RADIANS(G1345))*COS(RADIANS(E1342))*COS(RADIANS(Y1332))))&gt;90,0,$F$4*$F$5/E1341^2*(SIN(RADIANS(G1345))*SIN(RADIANS(E1342))+COS(RADIANS(G1345))*COS(RADIANS(E1342))*COS(RADIANS(Y1332))))</f>
        <v>#DIV/0!</v>
      </c>
      <c r="Z1345" s="3" t="e">
        <f>IF(DEGREES(ACOS(SIN(RADIANS(G1345))*SIN(RADIANS(E1342))+COS(RADIANS(G1345))*COS(RADIANS(E1342))*COS(RADIANS(Z1332))))&gt;90,0,$F$4*$F$5/E1341^2*(SIN(RADIANS(G1345))*SIN(RADIANS(E1342))+COS(RADIANS(G1345))*COS(RADIANS(E1342))*COS(RADIANS(Z1332))))</f>
        <v>#DIV/0!</v>
      </c>
      <c r="AA1345" s="3" t="e">
        <f>IF(DEGREES(ACOS(SIN(RADIANS(G1345))*SIN(RADIANS(E1342))+COS(RADIANS(G1345))*COS(RADIANS(E1342))*COS(RADIANS(AA1332))))&gt;90,0,$F$4*$F$5/E1341^2*(SIN(RADIANS(G1345))*SIN(RADIANS(E1342))+COS(RADIANS(G1345))*COS(RADIANS(E1342))*COS(RADIANS(AA1332))))</f>
        <v>#DIV/0!</v>
      </c>
      <c r="AB1345" s="3" t="e">
        <f>IF(DEGREES(ACOS(SIN(RADIANS(G1345))*SIN(RADIANS(E1342))+COS(RADIANS(G1345))*COS(RADIANS(E1342))*COS(RADIANS(AB1332))))&gt;90,0,$F$4*$F$5/E1341^2*(SIN(RADIANS(G1345))*SIN(RADIANS(E1342))+COS(RADIANS(G1345))*COS(RADIANS(E1342))*COS(RADIANS(AB1332))))</f>
        <v>#DIV/0!</v>
      </c>
      <c r="AC1345" s="3" t="e">
        <f>IF(DEGREES(ACOS(SIN(RADIANS(G1345))*SIN(RADIANS(E1342))+COS(RADIANS(G1345))*COS(RADIANS(E1342))*COS(RADIANS(AC1332))))&gt;90,0,$F$4*$F$5/E1341^2*(SIN(RADIANS(G1345))*SIN(RADIANS(E1342))+COS(RADIANS(G1345))*COS(RADIANS(E1342))*COS(RADIANS(AC1332))))</f>
        <v>#DIV/0!</v>
      </c>
      <c r="AD1345" s="3" t="e">
        <f>IF(DEGREES(ACOS(SIN(RADIANS(G1345))*SIN(RADIANS(E1342))+COS(RADIANS(G1345))*COS(RADIANS(E1342))*COS(RADIANS(AD1332))))&gt;90,0,$F$4*$F$5/E1341^2*(SIN(RADIANS(G1345))*SIN(RADIANS(E1342))+COS(RADIANS(G1345))*COS(RADIANS(E1342))*COS(RADIANS(AD1332))))</f>
        <v>#DIV/0!</v>
      </c>
      <c r="AE1345" s="3" t="e">
        <f>IF(DEGREES(ACOS(SIN(RADIANS(G1345))*SIN(RADIANS(E1342))+COS(RADIANS(G1345))*COS(RADIANS(E1342))*COS(RADIANS(AE1332))))&gt;90,0,$F$4*$F$5/E1341^2*(SIN(RADIANS(G1345))*SIN(RADIANS(E1342))+COS(RADIANS(G1345))*COS(RADIANS(E1342))*COS(RADIANS(AE1332))))</f>
        <v>#DIV/0!</v>
      </c>
      <c r="AF1345" s="3" t="e">
        <f>IF(DEGREES(ACOS(SIN(RADIANS(G1345))*SIN(RADIANS(E1342))+COS(RADIANS(G1345))*COS(RADIANS(E1342))*COS(RADIANS(AF1332))))&gt;90,0,$F$4*$F$5/E1341^2*(SIN(RADIANS(G1345))*SIN(RADIANS(E1342))+COS(RADIANS(G1345))*COS(RADIANS(E1342))*COS(RADIANS(AF1332))))</f>
        <v>#DIV/0!</v>
      </c>
      <c r="AG1345" s="3" t="e">
        <f>IF(DEGREES(ACOS(SIN(RADIANS(G1345))*SIN(RADIANS(E1342))+COS(RADIANS(G1345))*COS(RADIANS(E1342))*COS(RADIANS(AG1332))))&gt;90,0,$F$4*$F$5/E1341^2*(SIN(RADIANS(G1345))*SIN(RADIANS(E1342))+COS(RADIANS(G1345))*COS(RADIANS(E1342))*COS(RADIANS(AG1332))))</f>
        <v>#DIV/0!</v>
      </c>
      <c r="AH1345" s="3" t="e">
        <f>IF(DEGREES(ACOS(SIN(RADIANS(G1345))*SIN(RADIANS(E1342))+COS(RADIANS(G1345))*COS(RADIANS(E1342))*COS(RADIANS(AH1332))))&gt;90,0,$F$4*$F$5/E1341^2*(SIN(RADIANS(G1345))*SIN(RADIANS(E1342))+COS(RADIANS(G1345))*COS(RADIANS(E1342))*COS(RADIANS(AH1332))))</f>
        <v>#DIV/0!</v>
      </c>
      <c r="AI1345" s="3" t="e">
        <f>IF(DEGREES(ACOS(SIN(RADIANS(G1345))*SIN(RADIANS(E1342))+COS(RADIANS(G1345))*COS(RADIANS(E1342))*COS(RADIANS(AI1332))))&gt;90,0,$F$4*$F$5/E1341^2*(SIN(RADIANS(G1345))*SIN(RADIANS(E1342))+COS(RADIANS(G1345))*COS(RADIANS(E1342))*COS(RADIANS(AI1332))))</f>
        <v>#DIV/0!</v>
      </c>
      <c r="AJ1345" s="3" t="e">
        <f>IF(DEGREES(ACOS(SIN(RADIANS(G1345))*SIN(RADIANS(E1342))+COS(RADIANS(G1345))*COS(RADIANS(E1342))*COS(RADIANS(AJ1332))))&gt;90,0,$F$4*$F$5/E1341^2*(SIN(RADIANS(G1345))*SIN(RADIANS(E1342))+COS(RADIANS(G1345))*COS(RADIANS(E1342))*COS(RADIANS(AJ1332))))</f>
        <v>#DIV/0!</v>
      </c>
      <c r="AK1345" s="3">
        <f>IF(DEGREES(ACOS(SIN(RADIANS(G1345))*SIN(RADIANS(E1342))+COS(RADIANS(G1345))*COS(RADIANS(E1342))*COS(RADIANS(AK1332))))&gt;90,0,$F$4*$F$5/E1341^2*(SIN(RADIANS(G1345))*SIN(RADIANS(E1342))+COS(RADIANS(G1345))*COS(RADIANS(E1342))*COS(RADIANS(AK1332))))</f>
        <v>0</v>
      </c>
      <c r="AL1345" s="3">
        <f>IF(DEGREES(ACOS(SIN(RADIANS(G1345))*SIN(RADIANS(E1342))+COS(RADIANS(G1345))*COS(RADIANS(E1342))*COS(RADIANS(AL1332))))&gt;90,0,$F$4*$F$5/E1341^2*(SIN(RADIANS(G1345))*SIN(RADIANS(E1342))+COS(RADIANS(G1345))*COS(RADIANS(E1342))*COS(RADIANS(AL1332))))</f>
        <v>0</v>
      </c>
      <c r="AM1345" s="3">
        <f>IF(DEGREES(ACOS(SIN(RADIANS(G1345))*SIN(RADIANS(E1342))+COS(RADIANS(G1345))*COS(RADIANS(E1342))*COS(RADIANS(AM1332))))&gt;90,0,$F$4*$F$5/E1341^2*(SIN(RADIANS(G1345))*SIN(RADIANS(E1342))+COS(RADIANS(G1345))*COS(RADIANS(E1342))*COS(RADIANS(AM1332))))</f>
        <v>0</v>
      </c>
      <c r="AN1345" s="3">
        <f>IF(DEGREES(ACOS(SIN(RADIANS(G1345))*SIN(RADIANS(E1342))+COS(RADIANS(G1345))*COS(RADIANS(E1342))*COS(RADIANS(AN1332))))&gt;90,0,$F$4*$F$5/E1341^2*(SIN(RADIANS(G1345))*SIN(RADIANS(E1342))+COS(RADIANS(G1345))*COS(RADIANS(E1342))*COS(RADIANS(AN1332))))</f>
        <v>0</v>
      </c>
      <c r="AO1345" s="3">
        <f>IF(DEGREES(ACOS(SIN(RADIANS(G1345))*SIN(RADIANS(E1342))+COS(RADIANS(G1345))*COS(RADIANS(E1342))*COS(RADIANS(AO1332))))&gt;90,0,$F$4*$F$5/E1341^2*(SIN(RADIANS(G1345))*SIN(RADIANS(E1342))+COS(RADIANS(G1345))*COS(RADIANS(E1342))*COS(RADIANS(AO1332))))</f>
        <v>0</v>
      </c>
      <c r="AP1345" s="3">
        <f>IF(DEGREES(ACOS(SIN(RADIANS(G1345))*SIN(RADIANS(E1342))+COS(RADIANS(G1345))*COS(RADIANS(E1342))*COS(RADIANS(AP1332))))&gt;90,0,$F$4*$F$5/E1341^2*(SIN(RADIANS(G1345))*SIN(RADIANS(E1342))+COS(RADIANS(G1345))*COS(RADIANS(E1342))*COS(RADIANS(AP1332))))</f>
        <v>0</v>
      </c>
      <c r="AQ1345" s="3">
        <f>IF(DEGREES(ACOS(SIN(RADIANS(G1345))*SIN(RADIANS(E1342))+COS(RADIANS(G1345))*COS(RADIANS(E1342))*COS(RADIANS(AQ1332))))&gt;90,0,$F$4*$F$5/E1341^2*(SIN(RADIANS(G1345))*SIN(RADIANS(E1342))+COS(RADIANS(G1345))*COS(RADIANS(E1342))*COS(RADIANS(AQ1332))))</f>
        <v>0</v>
      </c>
      <c r="AR1345" s="3">
        <f>IF(DEGREES(ACOS(SIN(RADIANS(G1345))*SIN(RADIANS(E1342))+COS(RADIANS(G1345))*COS(RADIANS(E1342))*COS(RADIANS(AR1332))))&gt;90,0,$F$4*$F$5/E1341^2*(SIN(RADIANS(G1345))*SIN(RADIANS(E1342))+COS(RADIANS(G1345))*COS(RADIANS(E1342))*COS(RADIANS(AR1332))))</f>
        <v>0</v>
      </c>
    </row>
    <row r="1346" spans="2:44" ht="15.75" customHeight="1" x14ac:dyDescent="0.2">
      <c r="G1346" s="3">
        <v>-30</v>
      </c>
      <c r="I1346" s="3">
        <f>IF(DEGREES(ACOS(SIN(RADIANS(G1346))*SIN(RADIANS(E1342))+COS(RADIANS(G1346))*COS(RADIANS(E1342))*COS(RADIANS(I1332))))&gt;90,0,$F$4*$F$5/E1341^2*(SIN(RADIANS(G1346))*SIN(RADIANS(E1342))+COS(RADIANS(G1346))*COS(RADIANS(E1342))*COS(RADIANS(I1332))))</f>
        <v>0</v>
      </c>
      <c r="J1346" s="3">
        <f>IF(DEGREES(ACOS(SIN(RADIANS(G1346))*SIN(RADIANS(E1342))+COS(RADIANS(G1346))*COS(RADIANS(E1342))*COS(RADIANS(J1332))))&gt;90,0,$F$4*$F$5/E1341^2*(SIN(RADIANS(G1346))*SIN(RADIANS(E1342))+COS(RADIANS(G1346))*COS(RADIANS(E1342))*COS(RADIANS(J1332))))</f>
        <v>0</v>
      </c>
      <c r="K1346" s="3">
        <f>IF(DEGREES(ACOS(SIN(RADIANS(G1346))*SIN(RADIANS(E1342))+COS(RADIANS(G1346))*COS(RADIANS(E1342))*COS(RADIANS(K1332))))&gt;90,0,$F$4*$F$5/E1341^2*(SIN(RADIANS(G1346))*SIN(RADIANS(E1342))+COS(RADIANS(G1346))*COS(RADIANS(E1342))*COS(RADIANS(K1332))))</f>
        <v>0</v>
      </c>
      <c r="L1346" s="3">
        <f>IF(DEGREES(ACOS(SIN(RADIANS(G1346))*SIN(RADIANS(E1342))+COS(RADIANS(G1346))*COS(RADIANS(E1342))*COS(RADIANS(L1332))))&gt;90,0,$F$4*$F$5/E1341^2*(SIN(RADIANS(G1346))*SIN(RADIANS(E1342))+COS(RADIANS(G1346))*COS(RADIANS(E1342))*COS(RADIANS(L1332))))</f>
        <v>0</v>
      </c>
      <c r="M1346" s="3">
        <f>IF(DEGREES(ACOS(SIN(RADIANS(G1346))*SIN(RADIANS(E1342))+COS(RADIANS(G1346))*COS(RADIANS(E1342))*COS(RADIANS(M1332))))&gt;90,0,$F$4*$F$5/E1341^2*(SIN(RADIANS(G1346))*SIN(RADIANS(E1342))+COS(RADIANS(G1346))*COS(RADIANS(E1342))*COS(RADIANS(M1332))))</f>
        <v>0</v>
      </c>
      <c r="N1346" s="3">
        <f>IF(DEGREES(ACOS(SIN(RADIANS(G1346))*SIN(RADIANS(E1342))+COS(RADIANS(G1346))*COS(RADIANS(E1342))*COS(RADIANS(N1332))))&gt;90,0,$F$4*$F$5/E1341^2*(SIN(RADIANS(G1346))*SIN(RADIANS(E1342))+COS(RADIANS(G1346))*COS(RADIANS(E1342))*COS(RADIANS(N1332))))</f>
        <v>0</v>
      </c>
      <c r="O1346" s="3">
        <f>IF(DEGREES(ACOS(SIN(RADIANS(G1346))*SIN(RADIANS(E1342))+COS(RADIANS(G1346))*COS(RADIANS(E1342))*COS(RADIANS(O1332))))&gt;90,0,$F$4*$F$5/E1341^2*(SIN(RADIANS(G1346))*SIN(RADIANS(E1342))+COS(RADIANS(G1346))*COS(RADIANS(E1342))*COS(RADIANS(O1332))))</f>
        <v>0</v>
      </c>
      <c r="P1346" s="3">
        <f>IF(DEGREES(ACOS(SIN(RADIANS(G1346))*SIN(RADIANS(E1342))+COS(RADIANS(G1346))*COS(RADIANS(E1342))*COS(RADIANS(P1332))))&gt;90,0,$F$4*$F$5/E1341^2*(SIN(RADIANS(G1346))*SIN(RADIANS(E1342))+COS(RADIANS(G1346))*COS(RADIANS(E1342))*COS(RADIANS(P1332))))</f>
        <v>0</v>
      </c>
      <c r="Q1346" s="3">
        <f>IF(DEGREES(ACOS(SIN(RADIANS(G1346))*SIN(RADIANS(E1342))+COS(RADIANS(G1346))*COS(RADIANS(E1342))*COS(RADIANS(Q1332))))&gt;90,0,$F$4*$F$5/E1341^2*(SIN(RADIANS(G1346))*SIN(RADIANS(E1342))+COS(RADIANS(G1346))*COS(RADIANS(E1342))*COS(RADIANS(Q1332))))</f>
        <v>0</v>
      </c>
      <c r="R1346" s="3" t="e">
        <f>IF(DEGREES(ACOS(SIN(RADIANS(G1346))*SIN(RADIANS(E1342))+COS(RADIANS(G1346))*COS(RADIANS(E1342))*COS(RADIANS(R1332))))&gt;90,0,$F$4*$F$5/E1341^2*(SIN(RADIANS(G1346))*SIN(RADIANS(E1342))+COS(RADIANS(G1346))*COS(RADIANS(E1342))*COS(RADIANS(R1332))))</f>
        <v>#DIV/0!</v>
      </c>
      <c r="S1346" s="3" t="e">
        <f>IF(DEGREES(ACOS(SIN(RADIANS(G1346))*SIN(RADIANS(E1342))+COS(RADIANS(G1346))*COS(RADIANS(E1342))*COS(RADIANS(S1332))))&gt;90,0,$F$4*$F$5/E1341^2*(SIN(RADIANS(G1346))*SIN(RADIANS(E1342))+COS(RADIANS(G1346))*COS(RADIANS(E1342))*COS(RADIANS(S1332))))</f>
        <v>#DIV/0!</v>
      </c>
      <c r="T1346" s="3" t="e">
        <f>IF(DEGREES(ACOS(SIN(RADIANS(G1346))*SIN(RADIANS(E1342))+COS(RADIANS(G1346))*COS(RADIANS(E1342))*COS(RADIANS(T1332))))&gt;90,0,$F$4*$F$5/E1341^2*(SIN(RADIANS(G1346))*SIN(RADIANS(E1342))+COS(RADIANS(G1346))*COS(RADIANS(E1342))*COS(RADIANS(T1332))))</f>
        <v>#DIV/0!</v>
      </c>
      <c r="U1346" s="3" t="e">
        <f>IF(DEGREES(ACOS(SIN(RADIANS(G1346))*SIN(RADIANS(E1342))+COS(RADIANS(G1346))*COS(RADIANS(E1342))*COS(RADIANS(U1332))))&gt;90,0,$F$4*$F$5/E1341^2*(SIN(RADIANS(G1346))*SIN(RADIANS(E1342))+COS(RADIANS(G1346))*COS(RADIANS(E1342))*COS(RADIANS(U1332))))</f>
        <v>#DIV/0!</v>
      </c>
      <c r="V1346" s="3" t="e">
        <f>IF(DEGREES(ACOS(SIN(RADIANS(G1346))*SIN(RADIANS(E1342))+COS(RADIANS(G1346))*COS(RADIANS(E1342))*COS(RADIANS(V1332))))&gt;90,0,$F$4*$F$5/E1341^2*(SIN(RADIANS(G1346))*SIN(RADIANS(E1342))+COS(RADIANS(G1346))*COS(RADIANS(E1342))*COS(RADIANS(V1332))))</f>
        <v>#DIV/0!</v>
      </c>
      <c r="W1346" s="3" t="e">
        <f>IF(DEGREES(ACOS(SIN(RADIANS(G1346))*SIN(RADIANS(E1342))+COS(RADIANS(G1346))*COS(RADIANS(E1342))*COS(RADIANS(W1332))))&gt;90,0,$F$4*$F$5/E1341^2*(SIN(RADIANS(G1346))*SIN(RADIANS(E1342))+COS(RADIANS(G1346))*COS(RADIANS(E1342))*COS(RADIANS(W1332))))</f>
        <v>#DIV/0!</v>
      </c>
      <c r="X1346" s="3" t="e">
        <f>IF(DEGREES(ACOS(SIN(RADIANS(G1346))*SIN(RADIANS(E1342))+COS(RADIANS(G1346))*COS(RADIANS(E1342))*COS(RADIANS(X1332))))&gt;90,0,$F$4*$F$5/E1341^2*(SIN(RADIANS(G1346))*SIN(RADIANS(E1342))+COS(RADIANS(G1346))*COS(RADIANS(E1342))*COS(RADIANS(X1332))))</f>
        <v>#DIV/0!</v>
      </c>
      <c r="Y1346" s="3" t="e">
        <f>IF(DEGREES(ACOS(SIN(RADIANS(G1346))*SIN(RADIANS(E1342))+COS(RADIANS(G1346))*COS(RADIANS(E1342))*COS(RADIANS(Y1332))))&gt;90,0,$F$4*$F$5/E1341^2*(SIN(RADIANS(G1346))*SIN(RADIANS(E1342))+COS(RADIANS(G1346))*COS(RADIANS(E1342))*COS(RADIANS(Y1332))))</f>
        <v>#DIV/0!</v>
      </c>
      <c r="Z1346" s="3" t="e">
        <f>IF(DEGREES(ACOS(SIN(RADIANS(G1346))*SIN(RADIANS(E1342))+COS(RADIANS(G1346))*COS(RADIANS(E1342))*COS(RADIANS(Z1332))))&gt;90,0,$F$4*$F$5/E1341^2*(SIN(RADIANS(G1346))*SIN(RADIANS(E1342))+COS(RADIANS(G1346))*COS(RADIANS(E1342))*COS(RADIANS(Z1332))))</f>
        <v>#DIV/0!</v>
      </c>
      <c r="AA1346" s="3" t="e">
        <f>IF(DEGREES(ACOS(SIN(RADIANS(G1346))*SIN(RADIANS(E1342))+COS(RADIANS(G1346))*COS(RADIANS(E1342))*COS(RADIANS(AA1332))))&gt;90,0,$F$4*$F$5/E1341^2*(SIN(RADIANS(G1346))*SIN(RADIANS(E1342))+COS(RADIANS(G1346))*COS(RADIANS(E1342))*COS(RADIANS(AA1332))))</f>
        <v>#DIV/0!</v>
      </c>
      <c r="AB1346" s="3" t="e">
        <f>IF(DEGREES(ACOS(SIN(RADIANS(G1346))*SIN(RADIANS(E1342))+COS(RADIANS(G1346))*COS(RADIANS(E1342))*COS(RADIANS(AB1332))))&gt;90,0,$F$4*$F$5/E1341^2*(SIN(RADIANS(G1346))*SIN(RADIANS(E1342))+COS(RADIANS(G1346))*COS(RADIANS(E1342))*COS(RADIANS(AB1332))))</f>
        <v>#DIV/0!</v>
      </c>
      <c r="AC1346" s="3" t="e">
        <f>IF(DEGREES(ACOS(SIN(RADIANS(G1346))*SIN(RADIANS(E1342))+COS(RADIANS(G1346))*COS(RADIANS(E1342))*COS(RADIANS(AC1332))))&gt;90,0,$F$4*$F$5/E1341^2*(SIN(RADIANS(G1346))*SIN(RADIANS(E1342))+COS(RADIANS(G1346))*COS(RADIANS(E1342))*COS(RADIANS(AC1332))))</f>
        <v>#DIV/0!</v>
      </c>
      <c r="AD1346" s="3" t="e">
        <f>IF(DEGREES(ACOS(SIN(RADIANS(G1346))*SIN(RADIANS(E1342))+COS(RADIANS(G1346))*COS(RADIANS(E1342))*COS(RADIANS(AD1332))))&gt;90,0,$F$4*$F$5/E1341^2*(SIN(RADIANS(G1346))*SIN(RADIANS(E1342))+COS(RADIANS(G1346))*COS(RADIANS(E1342))*COS(RADIANS(AD1332))))</f>
        <v>#DIV/0!</v>
      </c>
      <c r="AE1346" s="3" t="e">
        <f>IF(DEGREES(ACOS(SIN(RADIANS(G1346))*SIN(RADIANS(E1342))+COS(RADIANS(G1346))*COS(RADIANS(E1342))*COS(RADIANS(AE1332))))&gt;90,0,$F$4*$F$5/E1341^2*(SIN(RADIANS(G1346))*SIN(RADIANS(E1342))+COS(RADIANS(G1346))*COS(RADIANS(E1342))*COS(RADIANS(AE1332))))</f>
        <v>#DIV/0!</v>
      </c>
      <c r="AF1346" s="3" t="e">
        <f>IF(DEGREES(ACOS(SIN(RADIANS(G1346))*SIN(RADIANS(E1342))+COS(RADIANS(G1346))*COS(RADIANS(E1342))*COS(RADIANS(AF1332))))&gt;90,0,$F$4*$F$5/E1341^2*(SIN(RADIANS(G1346))*SIN(RADIANS(E1342))+COS(RADIANS(G1346))*COS(RADIANS(E1342))*COS(RADIANS(AF1332))))</f>
        <v>#DIV/0!</v>
      </c>
      <c r="AG1346" s="3" t="e">
        <f>IF(DEGREES(ACOS(SIN(RADIANS(G1346))*SIN(RADIANS(E1342))+COS(RADIANS(G1346))*COS(RADIANS(E1342))*COS(RADIANS(AG1332))))&gt;90,0,$F$4*$F$5/E1341^2*(SIN(RADIANS(G1346))*SIN(RADIANS(E1342))+COS(RADIANS(G1346))*COS(RADIANS(E1342))*COS(RADIANS(AG1332))))</f>
        <v>#DIV/0!</v>
      </c>
      <c r="AH1346" s="3" t="e">
        <f>IF(DEGREES(ACOS(SIN(RADIANS(G1346))*SIN(RADIANS(E1342))+COS(RADIANS(G1346))*COS(RADIANS(E1342))*COS(RADIANS(AH1332))))&gt;90,0,$F$4*$F$5/E1341^2*(SIN(RADIANS(G1346))*SIN(RADIANS(E1342))+COS(RADIANS(G1346))*COS(RADIANS(E1342))*COS(RADIANS(AH1332))))</f>
        <v>#DIV/0!</v>
      </c>
      <c r="AI1346" s="3" t="e">
        <f>IF(DEGREES(ACOS(SIN(RADIANS(G1346))*SIN(RADIANS(E1342))+COS(RADIANS(G1346))*COS(RADIANS(E1342))*COS(RADIANS(AI1332))))&gt;90,0,$F$4*$F$5/E1341^2*(SIN(RADIANS(G1346))*SIN(RADIANS(E1342))+COS(RADIANS(G1346))*COS(RADIANS(E1342))*COS(RADIANS(AI1332))))</f>
        <v>#DIV/0!</v>
      </c>
      <c r="AJ1346" s="3" t="e">
        <f>IF(DEGREES(ACOS(SIN(RADIANS(G1346))*SIN(RADIANS(E1342))+COS(RADIANS(G1346))*COS(RADIANS(E1342))*COS(RADIANS(AJ1332))))&gt;90,0,$F$4*$F$5/E1341^2*(SIN(RADIANS(G1346))*SIN(RADIANS(E1342))+COS(RADIANS(G1346))*COS(RADIANS(E1342))*COS(RADIANS(AJ1332))))</f>
        <v>#DIV/0!</v>
      </c>
      <c r="AK1346" s="3">
        <f>IF(DEGREES(ACOS(SIN(RADIANS(G1346))*SIN(RADIANS(E1342))+COS(RADIANS(G1346))*COS(RADIANS(E1342))*COS(RADIANS(AK1332))))&gt;90,0,$F$4*$F$5/E1341^2*(SIN(RADIANS(G1346))*SIN(RADIANS(E1342))+COS(RADIANS(G1346))*COS(RADIANS(E1342))*COS(RADIANS(AK1332))))</f>
        <v>0</v>
      </c>
      <c r="AL1346" s="3">
        <f>IF(DEGREES(ACOS(SIN(RADIANS(G1346))*SIN(RADIANS(E1342))+COS(RADIANS(G1346))*COS(RADIANS(E1342))*COS(RADIANS(AL1332))))&gt;90,0,$F$4*$F$5/E1341^2*(SIN(RADIANS(G1346))*SIN(RADIANS(E1342))+COS(RADIANS(G1346))*COS(RADIANS(E1342))*COS(RADIANS(AL1332))))</f>
        <v>0</v>
      </c>
      <c r="AM1346" s="3">
        <f>IF(DEGREES(ACOS(SIN(RADIANS(G1346))*SIN(RADIANS(E1342))+COS(RADIANS(G1346))*COS(RADIANS(E1342))*COS(RADIANS(AM1332))))&gt;90,0,$F$4*$F$5/E1341^2*(SIN(RADIANS(G1346))*SIN(RADIANS(E1342))+COS(RADIANS(G1346))*COS(RADIANS(E1342))*COS(RADIANS(AM1332))))</f>
        <v>0</v>
      </c>
      <c r="AN1346" s="3">
        <f>IF(DEGREES(ACOS(SIN(RADIANS(G1346))*SIN(RADIANS(E1342))+COS(RADIANS(G1346))*COS(RADIANS(E1342))*COS(RADIANS(AN1332))))&gt;90,0,$F$4*$F$5/E1341^2*(SIN(RADIANS(G1346))*SIN(RADIANS(E1342))+COS(RADIANS(G1346))*COS(RADIANS(E1342))*COS(RADIANS(AN1332))))</f>
        <v>0</v>
      </c>
      <c r="AO1346" s="3">
        <f>IF(DEGREES(ACOS(SIN(RADIANS(G1346))*SIN(RADIANS(E1342))+COS(RADIANS(G1346))*COS(RADIANS(E1342))*COS(RADIANS(AO1332))))&gt;90,0,$F$4*$F$5/E1341^2*(SIN(RADIANS(G1346))*SIN(RADIANS(E1342))+COS(RADIANS(G1346))*COS(RADIANS(E1342))*COS(RADIANS(AO1332))))</f>
        <v>0</v>
      </c>
      <c r="AP1346" s="3">
        <f>IF(DEGREES(ACOS(SIN(RADIANS(G1346))*SIN(RADIANS(E1342))+COS(RADIANS(G1346))*COS(RADIANS(E1342))*COS(RADIANS(AP1332))))&gt;90,0,$F$4*$F$5/E1341^2*(SIN(RADIANS(G1346))*SIN(RADIANS(E1342))+COS(RADIANS(G1346))*COS(RADIANS(E1342))*COS(RADIANS(AP1332))))</f>
        <v>0</v>
      </c>
      <c r="AQ1346" s="3">
        <f>IF(DEGREES(ACOS(SIN(RADIANS(G1346))*SIN(RADIANS(E1342))+COS(RADIANS(G1346))*COS(RADIANS(E1342))*COS(RADIANS(AQ1332))))&gt;90,0,$F$4*$F$5/E1341^2*(SIN(RADIANS(G1346))*SIN(RADIANS(E1342))+COS(RADIANS(G1346))*COS(RADIANS(E1342))*COS(RADIANS(AQ1332))))</f>
        <v>0</v>
      </c>
      <c r="AR1346" s="3">
        <f>IF(DEGREES(ACOS(SIN(RADIANS(G1346))*SIN(RADIANS(E1342))+COS(RADIANS(G1346))*COS(RADIANS(E1342))*COS(RADIANS(AR1332))))&gt;90,0,$F$4*$F$5/E1341^2*(SIN(RADIANS(G1346))*SIN(RADIANS(E1342))+COS(RADIANS(G1346))*COS(RADIANS(E1342))*COS(RADIANS(AR1332))))</f>
        <v>0</v>
      </c>
    </row>
    <row r="1347" spans="2:44" ht="15.75" customHeight="1" x14ac:dyDescent="0.2">
      <c r="G1347" s="3">
        <v>-40</v>
      </c>
      <c r="I1347" s="3">
        <f>IF(DEGREES(ACOS(SIN(RADIANS(G1347))*SIN(RADIANS(E1342))+COS(RADIANS(G1347))*COS(RADIANS(E1342))*COS(RADIANS(I1332))))&gt;90,0,$F$4*$F$5/E1341^2*(SIN(RADIANS(G1347))*SIN(RADIANS(E1342))+COS(RADIANS(G1347))*COS(RADIANS(E1342))*COS(RADIANS(I1332))))</f>
        <v>0</v>
      </c>
      <c r="J1347" s="3">
        <f>IF(DEGREES(ACOS(SIN(RADIANS(G1347))*SIN(RADIANS(E1342))+COS(RADIANS(G1347))*COS(RADIANS(E1342))*COS(RADIANS(J1332))))&gt;90,0,$F$4*$F$5/E1341^2*(SIN(RADIANS(G1347))*SIN(RADIANS(E1342))+COS(RADIANS(G1347))*COS(RADIANS(E1342))*COS(RADIANS(J1332))))</f>
        <v>0</v>
      </c>
      <c r="K1347" s="3">
        <f>IF(DEGREES(ACOS(SIN(RADIANS(G1347))*SIN(RADIANS(E1342))+COS(RADIANS(G1347))*COS(RADIANS(E1342))*COS(RADIANS(K1332))))&gt;90,0,$F$4*$F$5/E1341^2*(SIN(RADIANS(G1347))*SIN(RADIANS(E1342))+COS(RADIANS(G1347))*COS(RADIANS(E1342))*COS(RADIANS(K1332))))</f>
        <v>0</v>
      </c>
      <c r="L1347" s="3">
        <f>IF(DEGREES(ACOS(SIN(RADIANS(G1347))*SIN(RADIANS(E1342))+COS(RADIANS(G1347))*COS(RADIANS(E1342))*COS(RADIANS(L1332))))&gt;90,0,$F$4*$F$5/E1341^2*(SIN(RADIANS(G1347))*SIN(RADIANS(E1342))+COS(RADIANS(G1347))*COS(RADIANS(E1342))*COS(RADIANS(L1332))))</f>
        <v>0</v>
      </c>
      <c r="M1347" s="3">
        <f>IF(DEGREES(ACOS(SIN(RADIANS(G1347))*SIN(RADIANS(E1342))+COS(RADIANS(G1347))*COS(RADIANS(E1342))*COS(RADIANS(M1332))))&gt;90,0,$F$4*$F$5/E1341^2*(SIN(RADIANS(G1347))*SIN(RADIANS(E1342))+COS(RADIANS(G1347))*COS(RADIANS(E1342))*COS(RADIANS(M1332))))</f>
        <v>0</v>
      </c>
      <c r="N1347" s="3">
        <f>IF(DEGREES(ACOS(SIN(RADIANS(G1347))*SIN(RADIANS(E1342))+COS(RADIANS(G1347))*COS(RADIANS(E1342))*COS(RADIANS(N1332))))&gt;90,0,$F$4*$F$5/E1341^2*(SIN(RADIANS(G1347))*SIN(RADIANS(E1342))+COS(RADIANS(G1347))*COS(RADIANS(E1342))*COS(RADIANS(N1332))))</f>
        <v>0</v>
      </c>
      <c r="O1347" s="3">
        <f>IF(DEGREES(ACOS(SIN(RADIANS(G1347))*SIN(RADIANS(E1342))+COS(RADIANS(G1347))*COS(RADIANS(E1342))*COS(RADIANS(O1332))))&gt;90,0,$F$4*$F$5/E1341^2*(SIN(RADIANS(G1347))*SIN(RADIANS(E1342))+COS(RADIANS(G1347))*COS(RADIANS(E1342))*COS(RADIANS(O1332))))</f>
        <v>0</v>
      </c>
      <c r="P1347" s="3">
        <f>IF(DEGREES(ACOS(SIN(RADIANS(G1347))*SIN(RADIANS(E1342))+COS(RADIANS(G1347))*COS(RADIANS(E1342))*COS(RADIANS(P1332))))&gt;90,0,$F$4*$F$5/E1341^2*(SIN(RADIANS(G1347))*SIN(RADIANS(E1342))+COS(RADIANS(G1347))*COS(RADIANS(E1342))*COS(RADIANS(P1332))))</f>
        <v>0</v>
      </c>
      <c r="Q1347" s="3">
        <f>IF(DEGREES(ACOS(SIN(RADIANS(G1347))*SIN(RADIANS(E1342))+COS(RADIANS(G1347))*COS(RADIANS(E1342))*COS(RADIANS(Q1332))))&gt;90,0,$F$4*$F$5/E1341^2*(SIN(RADIANS(G1347))*SIN(RADIANS(E1342))+COS(RADIANS(G1347))*COS(RADIANS(E1342))*COS(RADIANS(Q1332))))</f>
        <v>0</v>
      </c>
      <c r="R1347" s="3" t="e">
        <f>IF(DEGREES(ACOS(SIN(RADIANS(G1347))*SIN(RADIANS(E1342))+COS(RADIANS(G1347))*COS(RADIANS(E1342))*COS(RADIANS(R1332))))&gt;90,0,$F$4*$F$5/E1341^2*(SIN(RADIANS(G1347))*SIN(RADIANS(E1342))+COS(RADIANS(G1347))*COS(RADIANS(E1342))*COS(RADIANS(R1332))))</f>
        <v>#DIV/0!</v>
      </c>
      <c r="S1347" s="3" t="e">
        <f>IF(DEGREES(ACOS(SIN(RADIANS(G1347))*SIN(RADIANS(E1342))+COS(RADIANS(G1347))*COS(RADIANS(E1342))*COS(RADIANS(S1332))))&gt;90,0,$F$4*$F$5/E1341^2*(SIN(RADIANS(G1347))*SIN(RADIANS(E1342))+COS(RADIANS(G1347))*COS(RADIANS(E1342))*COS(RADIANS(S1332))))</f>
        <v>#DIV/0!</v>
      </c>
      <c r="T1347" s="3" t="e">
        <f>IF(DEGREES(ACOS(SIN(RADIANS(G1347))*SIN(RADIANS(E1342))+COS(RADIANS(G1347))*COS(RADIANS(E1342))*COS(RADIANS(T1332))))&gt;90,0,$F$4*$F$5/E1341^2*(SIN(RADIANS(G1347))*SIN(RADIANS(E1342))+COS(RADIANS(G1347))*COS(RADIANS(E1342))*COS(RADIANS(T1332))))</f>
        <v>#DIV/0!</v>
      </c>
      <c r="U1347" s="3" t="e">
        <f>IF(DEGREES(ACOS(SIN(RADIANS(G1347))*SIN(RADIANS(E1342))+COS(RADIANS(G1347))*COS(RADIANS(E1342))*COS(RADIANS(U1332))))&gt;90,0,$F$4*$F$5/E1341^2*(SIN(RADIANS(G1347))*SIN(RADIANS(E1342))+COS(RADIANS(G1347))*COS(RADIANS(E1342))*COS(RADIANS(U1332))))</f>
        <v>#DIV/0!</v>
      </c>
      <c r="V1347" s="3" t="e">
        <f>IF(DEGREES(ACOS(SIN(RADIANS(G1347))*SIN(RADIANS(E1342))+COS(RADIANS(G1347))*COS(RADIANS(E1342))*COS(RADIANS(V1332))))&gt;90,0,$F$4*$F$5/E1341^2*(SIN(RADIANS(G1347))*SIN(RADIANS(E1342))+COS(RADIANS(G1347))*COS(RADIANS(E1342))*COS(RADIANS(V1332))))</f>
        <v>#DIV/0!</v>
      </c>
      <c r="W1347" s="3" t="e">
        <f>IF(DEGREES(ACOS(SIN(RADIANS(G1347))*SIN(RADIANS(E1342))+COS(RADIANS(G1347))*COS(RADIANS(E1342))*COS(RADIANS(W1332))))&gt;90,0,$F$4*$F$5/E1341^2*(SIN(RADIANS(G1347))*SIN(RADIANS(E1342))+COS(RADIANS(G1347))*COS(RADIANS(E1342))*COS(RADIANS(W1332))))</f>
        <v>#DIV/0!</v>
      </c>
      <c r="X1347" s="3" t="e">
        <f>IF(DEGREES(ACOS(SIN(RADIANS(G1347))*SIN(RADIANS(E1342))+COS(RADIANS(G1347))*COS(RADIANS(E1342))*COS(RADIANS(X1332))))&gt;90,0,$F$4*$F$5/E1341^2*(SIN(RADIANS(G1347))*SIN(RADIANS(E1342))+COS(RADIANS(G1347))*COS(RADIANS(E1342))*COS(RADIANS(X1332))))</f>
        <v>#DIV/0!</v>
      </c>
      <c r="Y1347" s="3" t="e">
        <f>IF(DEGREES(ACOS(SIN(RADIANS(G1347))*SIN(RADIANS(E1342))+COS(RADIANS(G1347))*COS(RADIANS(E1342))*COS(RADIANS(Y1332))))&gt;90,0,$F$4*$F$5/E1341^2*(SIN(RADIANS(G1347))*SIN(RADIANS(E1342))+COS(RADIANS(G1347))*COS(RADIANS(E1342))*COS(RADIANS(Y1332))))</f>
        <v>#DIV/0!</v>
      </c>
      <c r="Z1347" s="3" t="e">
        <f>IF(DEGREES(ACOS(SIN(RADIANS(G1347))*SIN(RADIANS(E1342))+COS(RADIANS(G1347))*COS(RADIANS(E1342))*COS(RADIANS(Z1332))))&gt;90,0,$F$4*$F$5/E1341^2*(SIN(RADIANS(G1347))*SIN(RADIANS(E1342))+COS(RADIANS(G1347))*COS(RADIANS(E1342))*COS(RADIANS(Z1332))))</f>
        <v>#DIV/0!</v>
      </c>
      <c r="AA1347" s="3" t="e">
        <f>IF(DEGREES(ACOS(SIN(RADIANS(G1347))*SIN(RADIANS(E1342))+COS(RADIANS(G1347))*COS(RADIANS(E1342))*COS(RADIANS(AA1332))))&gt;90,0,$F$4*$F$5/E1341^2*(SIN(RADIANS(G1347))*SIN(RADIANS(E1342))+COS(RADIANS(G1347))*COS(RADIANS(E1342))*COS(RADIANS(AA1332))))</f>
        <v>#DIV/0!</v>
      </c>
      <c r="AB1347" s="3" t="e">
        <f>IF(DEGREES(ACOS(SIN(RADIANS(G1347))*SIN(RADIANS(E1342))+COS(RADIANS(G1347))*COS(RADIANS(E1342))*COS(RADIANS(AB1332))))&gt;90,0,$F$4*$F$5/E1341^2*(SIN(RADIANS(G1347))*SIN(RADIANS(E1342))+COS(RADIANS(G1347))*COS(RADIANS(E1342))*COS(RADIANS(AB1332))))</f>
        <v>#DIV/0!</v>
      </c>
      <c r="AC1347" s="3" t="e">
        <f>IF(DEGREES(ACOS(SIN(RADIANS(G1347))*SIN(RADIANS(E1342))+COS(RADIANS(G1347))*COS(RADIANS(E1342))*COS(RADIANS(AC1332))))&gt;90,0,$F$4*$F$5/E1341^2*(SIN(RADIANS(G1347))*SIN(RADIANS(E1342))+COS(RADIANS(G1347))*COS(RADIANS(E1342))*COS(RADIANS(AC1332))))</f>
        <v>#DIV/0!</v>
      </c>
      <c r="AD1347" s="3" t="e">
        <f>IF(DEGREES(ACOS(SIN(RADIANS(G1347))*SIN(RADIANS(E1342))+COS(RADIANS(G1347))*COS(RADIANS(E1342))*COS(RADIANS(AD1332))))&gt;90,0,$F$4*$F$5/E1341^2*(SIN(RADIANS(G1347))*SIN(RADIANS(E1342))+COS(RADIANS(G1347))*COS(RADIANS(E1342))*COS(RADIANS(AD1332))))</f>
        <v>#DIV/0!</v>
      </c>
      <c r="AE1347" s="3" t="e">
        <f>IF(DEGREES(ACOS(SIN(RADIANS(G1347))*SIN(RADIANS(E1342))+COS(RADIANS(G1347))*COS(RADIANS(E1342))*COS(RADIANS(AE1332))))&gt;90,0,$F$4*$F$5/E1341^2*(SIN(RADIANS(G1347))*SIN(RADIANS(E1342))+COS(RADIANS(G1347))*COS(RADIANS(E1342))*COS(RADIANS(AE1332))))</f>
        <v>#DIV/0!</v>
      </c>
      <c r="AF1347" s="3" t="e">
        <f>IF(DEGREES(ACOS(SIN(RADIANS(G1347))*SIN(RADIANS(E1342))+COS(RADIANS(G1347))*COS(RADIANS(E1342))*COS(RADIANS(AF1332))))&gt;90,0,$F$4*$F$5/E1341^2*(SIN(RADIANS(G1347))*SIN(RADIANS(E1342))+COS(RADIANS(G1347))*COS(RADIANS(E1342))*COS(RADIANS(AF1332))))</f>
        <v>#DIV/0!</v>
      </c>
      <c r="AG1347" s="3" t="e">
        <f>IF(DEGREES(ACOS(SIN(RADIANS(G1347))*SIN(RADIANS(E1342))+COS(RADIANS(G1347))*COS(RADIANS(E1342))*COS(RADIANS(AG1332))))&gt;90,0,$F$4*$F$5/E1341^2*(SIN(RADIANS(G1347))*SIN(RADIANS(E1342))+COS(RADIANS(G1347))*COS(RADIANS(E1342))*COS(RADIANS(AG1332))))</f>
        <v>#DIV/0!</v>
      </c>
      <c r="AH1347" s="3" t="e">
        <f>IF(DEGREES(ACOS(SIN(RADIANS(G1347))*SIN(RADIANS(E1342))+COS(RADIANS(G1347))*COS(RADIANS(E1342))*COS(RADIANS(AH1332))))&gt;90,0,$F$4*$F$5/E1341^2*(SIN(RADIANS(G1347))*SIN(RADIANS(E1342))+COS(RADIANS(G1347))*COS(RADIANS(E1342))*COS(RADIANS(AH1332))))</f>
        <v>#DIV/0!</v>
      </c>
      <c r="AI1347" s="3" t="e">
        <f>IF(DEGREES(ACOS(SIN(RADIANS(G1347))*SIN(RADIANS(E1342))+COS(RADIANS(G1347))*COS(RADIANS(E1342))*COS(RADIANS(AI1332))))&gt;90,0,$F$4*$F$5/E1341^2*(SIN(RADIANS(G1347))*SIN(RADIANS(E1342))+COS(RADIANS(G1347))*COS(RADIANS(E1342))*COS(RADIANS(AI1332))))</f>
        <v>#DIV/0!</v>
      </c>
      <c r="AJ1347" s="3" t="e">
        <f>IF(DEGREES(ACOS(SIN(RADIANS(G1347))*SIN(RADIANS(E1342))+COS(RADIANS(G1347))*COS(RADIANS(E1342))*COS(RADIANS(AJ1332))))&gt;90,0,$F$4*$F$5/E1341^2*(SIN(RADIANS(G1347))*SIN(RADIANS(E1342))+COS(RADIANS(G1347))*COS(RADIANS(E1342))*COS(RADIANS(AJ1332))))</f>
        <v>#DIV/0!</v>
      </c>
      <c r="AK1347" s="3">
        <f>IF(DEGREES(ACOS(SIN(RADIANS(G1347))*SIN(RADIANS(E1342))+COS(RADIANS(G1347))*COS(RADIANS(E1342))*COS(RADIANS(AK1332))))&gt;90,0,$F$4*$F$5/E1341^2*(SIN(RADIANS(G1347))*SIN(RADIANS(E1342))+COS(RADIANS(G1347))*COS(RADIANS(E1342))*COS(RADIANS(AK1332))))</f>
        <v>0</v>
      </c>
      <c r="AL1347" s="3">
        <f>IF(DEGREES(ACOS(SIN(RADIANS(G1347))*SIN(RADIANS(E1342))+COS(RADIANS(G1347))*COS(RADIANS(E1342))*COS(RADIANS(AL1332))))&gt;90,0,$F$4*$F$5/E1341^2*(SIN(RADIANS(G1347))*SIN(RADIANS(E1342))+COS(RADIANS(G1347))*COS(RADIANS(E1342))*COS(RADIANS(AL1332))))</f>
        <v>0</v>
      </c>
      <c r="AM1347" s="3">
        <f>IF(DEGREES(ACOS(SIN(RADIANS(G1347))*SIN(RADIANS(E1342))+COS(RADIANS(G1347))*COS(RADIANS(E1342))*COS(RADIANS(AM1332))))&gt;90,0,$F$4*$F$5/E1341^2*(SIN(RADIANS(G1347))*SIN(RADIANS(E1342))+COS(RADIANS(G1347))*COS(RADIANS(E1342))*COS(RADIANS(AM1332))))</f>
        <v>0</v>
      </c>
      <c r="AN1347" s="3">
        <f>IF(DEGREES(ACOS(SIN(RADIANS(G1347))*SIN(RADIANS(E1342))+COS(RADIANS(G1347))*COS(RADIANS(E1342))*COS(RADIANS(AN1332))))&gt;90,0,$F$4*$F$5/E1341^2*(SIN(RADIANS(G1347))*SIN(RADIANS(E1342))+COS(RADIANS(G1347))*COS(RADIANS(E1342))*COS(RADIANS(AN1332))))</f>
        <v>0</v>
      </c>
      <c r="AO1347" s="3">
        <f>IF(DEGREES(ACOS(SIN(RADIANS(G1347))*SIN(RADIANS(E1342))+COS(RADIANS(G1347))*COS(RADIANS(E1342))*COS(RADIANS(AO1332))))&gt;90,0,$F$4*$F$5/E1341^2*(SIN(RADIANS(G1347))*SIN(RADIANS(E1342))+COS(RADIANS(G1347))*COS(RADIANS(E1342))*COS(RADIANS(AO1332))))</f>
        <v>0</v>
      </c>
      <c r="AP1347" s="3">
        <f>IF(DEGREES(ACOS(SIN(RADIANS(G1347))*SIN(RADIANS(E1342))+COS(RADIANS(G1347))*COS(RADIANS(E1342))*COS(RADIANS(AP1332))))&gt;90,0,$F$4*$F$5/E1341^2*(SIN(RADIANS(G1347))*SIN(RADIANS(E1342))+COS(RADIANS(G1347))*COS(RADIANS(E1342))*COS(RADIANS(AP1332))))</f>
        <v>0</v>
      </c>
      <c r="AQ1347" s="3">
        <f>IF(DEGREES(ACOS(SIN(RADIANS(G1347))*SIN(RADIANS(E1342))+COS(RADIANS(G1347))*COS(RADIANS(E1342))*COS(RADIANS(AQ1332))))&gt;90,0,$F$4*$F$5/E1341^2*(SIN(RADIANS(G1347))*SIN(RADIANS(E1342))+COS(RADIANS(G1347))*COS(RADIANS(E1342))*COS(RADIANS(AQ1332))))</f>
        <v>0</v>
      </c>
      <c r="AR1347" s="3">
        <f>IF(DEGREES(ACOS(SIN(RADIANS(G1347))*SIN(RADIANS(E1342))+COS(RADIANS(G1347))*COS(RADIANS(E1342))*COS(RADIANS(AR1332))))&gt;90,0,$F$4*$F$5/E1341^2*(SIN(RADIANS(G1347))*SIN(RADIANS(E1342))+COS(RADIANS(G1347))*COS(RADIANS(E1342))*COS(RADIANS(AR1332))))</f>
        <v>0</v>
      </c>
    </row>
    <row r="1348" spans="2:44" ht="15.75" customHeight="1" x14ac:dyDescent="0.2">
      <c r="G1348" s="3">
        <v>-50</v>
      </c>
      <c r="I1348" s="3">
        <f>IF(DEGREES(ACOS(SIN(RADIANS(G1348))*SIN(RADIANS(E1342))+COS(RADIANS(G1348))*COS(RADIANS(E1342))*COS(RADIANS(I1332))))&gt;90,0,$F$4*$F$5/E1341^2*(SIN(RADIANS(G1348))*SIN(RADIANS(E1342))+COS(RADIANS(G1348))*COS(RADIANS(E1342))*COS(RADIANS(I1332))))</f>
        <v>0</v>
      </c>
      <c r="J1348" s="3">
        <f>IF(DEGREES(ACOS(SIN(RADIANS(G1348))*SIN(RADIANS(E1342))+COS(RADIANS(G1348))*COS(RADIANS(E1342))*COS(RADIANS(J1332))))&gt;90,0,$F$4*$F$5/E1341^2*(SIN(RADIANS(G1348))*SIN(RADIANS(E1342))+COS(RADIANS(G1348))*COS(RADIANS(E1342))*COS(RADIANS(J1332))))</f>
        <v>0</v>
      </c>
      <c r="K1348" s="3">
        <f>IF(DEGREES(ACOS(SIN(RADIANS(G1348))*SIN(RADIANS(E1342))+COS(RADIANS(G1348))*COS(RADIANS(E1342))*COS(RADIANS(K1332))))&gt;90,0,$F$4*$F$5/E1341^2*(SIN(RADIANS(G1348))*SIN(RADIANS(E1342))+COS(RADIANS(G1348))*COS(RADIANS(E1342))*COS(RADIANS(K1332))))</f>
        <v>0</v>
      </c>
      <c r="L1348" s="3">
        <f>IF(DEGREES(ACOS(SIN(RADIANS(G1348))*SIN(RADIANS(E1342))+COS(RADIANS(G1348))*COS(RADIANS(E1342))*COS(RADIANS(L1332))))&gt;90,0,$F$4*$F$5/E1341^2*(SIN(RADIANS(G1348))*SIN(RADIANS(E1342))+COS(RADIANS(G1348))*COS(RADIANS(E1342))*COS(RADIANS(L1332))))</f>
        <v>0</v>
      </c>
      <c r="M1348" s="3">
        <f>IF(DEGREES(ACOS(SIN(RADIANS(G1348))*SIN(RADIANS(E1342))+COS(RADIANS(G1348))*COS(RADIANS(E1342))*COS(RADIANS(M1332))))&gt;90,0,$F$4*$F$5/E1341^2*(SIN(RADIANS(G1348))*SIN(RADIANS(E1342))+COS(RADIANS(G1348))*COS(RADIANS(E1342))*COS(RADIANS(M1332))))</f>
        <v>0</v>
      </c>
      <c r="N1348" s="3">
        <f>IF(DEGREES(ACOS(SIN(RADIANS(G1348))*SIN(RADIANS(E1342))+COS(RADIANS(G1348))*COS(RADIANS(E1342))*COS(RADIANS(N1332))))&gt;90,0,$F$4*$F$5/E1341^2*(SIN(RADIANS(G1348))*SIN(RADIANS(E1342))+COS(RADIANS(G1348))*COS(RADIANS(E1342))*COS(RADIANS(N1332))))</f>
        <v>0</v>
      </c>
      <c r="O1348" s="3">
        <f>IF(DEGREES(ACOS(SIN(RADIANS(G1348))*SIN(RADIANS(E1342))+COS(RADIANS(G1348))*COS(RADIANS(E1342))*COS(RADIANS(O1332))))&gt;90,0,$F$4*$F$5/E1341^2*(SIN(RADIANS(G1348))*SIN(RADIANS(E1342))+COS(RADIANS(G1348))*COS(RADIANS(E1342))*COS(RADIANS(O1332))))</f>
        <v>0</v>
      </c>
      <c r="P1348" s="3">
        <f>IF(DEGREES(ACOS(SIN(RADIANS(G1348))*SIN(RADIANS(E1342))+COS(RADIANS(G1348))*COS(RADIANS(E1342))*COS(RADIANS(P1332))))&gt;90,0,$F$4*$F$5/E1341^2*(SIN(RADIANS(G1348))*SIN(RADIANS(E1342))+COS(RADIANS(G1348))*COS(RADIANS(E1342))*COS(RADIANS(P1332))))</f>
        <v>0</v>
      </c>
      <c r="Q1348" s="3">
        <f>IF(DEGREES(ACOS(SIN(RADIANS(G1348))*SIN(RADIANS(E1342))+COS(RADIANS(G1348))*COS(RADIANS(E1342))*COS(RADIANS(Q1332))))&gt;90,0,$F$4*$F$5/E1341^2*(SIN(RADIANS(G1348))*SIN(RADIANS(E1342))+COS(RADIANS(G1348))*COS(RADIANS(E1342))*COS(RADIANS(Q1332))))</f>
        <v>0</v>
      </c>
      <c r="R1348" s="3" t="e">
        <f>IF(DEGREES(ACOS(SIN(RADIANS(G1348))*SIN(RADIANS(E1342))+COS(RADIANS(G1348))*COS(RADIANS(E1342))*COS(RADIANS(R1332))))&gt;90,0,$F$4*$F$5/E1341^2*(SIN(RADIANS(G1348))*SIN(RADIANS(E1342))+COS(RADIANS(G1348))*COS(RADIANS(E1342))*COS(RADIANS(R1332))))</f>
        <v>#DIV/0!</v>
      </c>
      <c r="S1348" s="3" t="e">
        <f>IF(DEGREES(ACOS(SIN(RADIANS(G1348))*SIN(RADIANS(E1342))+COS(RADIANS(G1348))*COS(RADIANS(E1342))*COS(RADIANS(S1332))))&gt;90,0,$F$4*$F$5/E1341^2*(SIN(RADIANS(G1348))*SIN(RADIANS(E1342))+COS(RADIANS(G1348))*COS(RADIANS(E1342))*COS(RADIANS(S1332))))</f>
        <v>#DIV/0!</v>
      </c>
      <c r="T1348" s="3" t="e">
        <f>IF(DEGREES(ACOS(SIN(RADIANS(G1348))*SIN(RADIANS(E1342))+COS(RADIANS(G1348))*COS(RADIANS(E1342))*COS(RADIANS(T1332))))&gt;90,0,$F$4*$F$5/E1341^2*(SIN(RADIANS(G1348))*SIN(RADIANS(E1342))+COS(RADIANS(G1348))*COS(RADIANS(E1342))*COS(RADIANS(T1332))))</f>
        <v>#DIV/0!</v>
      </c>
      <c r="U1348" s="3" t="e">
        <f>IF(DEGREES(ACOS(SIN(RADIANS(G1348))*SIN(RADIANS(E1342))+COS(RADIANS(G1348))*COS(RADIANS(E1342))*COS(RADIANS(U1332))))&gt;90,0,$F$4*$F$5/E1341^2*(SIN(RADIANS(G1348))*SIN(RADIANS(E1342))+COS(RADIANS(G1348))*COS(RADIANS(E1342))*COS(RADIANS(U1332))))</f>
        <v>#DIV/0!</v>
      </c>
      <c r="V1348" s="3" t="e">
        <f>IF(DEGREES(ACOS(SIN(RADIANS(G1348))*SIN(RADIANS(E1342))+COS(RADIANS(G1348))*COS(RADIANS(E1342))*COS(RADIANS(V1332))))&gt;90,0,$F$4*$F$5/E1341^2*(SIN(RADIANS(G1348))*SIN(RADIANS(E1342))+COS(RADIANS(G1348))*COS(RADIANS(E1342))*COS(RADIANS(V1332))))</f>
        <v>#DIV/0!</v>
      </c>
      <c r="W1348" s="3" t="e">
        <f>IF(DEGREES(ACOS(SIN(RADIANS(G1348))*SIN(RADIANS(E1342))+COS(RADIANS(G1348))*COS(RADIANS(E1342))*COS(RADIANS(W1332))))&gt;90,0,$F$4*$F$5/E1341^2*(SIN(RADIANS(G1348))*SIN(RADIANS(E1342))+COS(RADIANS(G1348))*COS(RADIANS(E1342))*COS(RADIANS(W1332))))</f>
        <v>#DIV/0!</v>
      </c>
      <c r="X1348" s="3" t="e">
        <f>IF(DEGREES(ACOS(SIN(RADIANS(G1348))*SIN(RADIANS(E1342))+COS(RADIANS(G1348))*COS(RADIANS(E1342))*COS(RADIANS(X1332))))&gt;90,0,$F$4*$F$5/E1341^2*(SIN(RADIANS(G1348))*SIN(RADIANS(E1342))+COS(RADIANS(G1348))*COS(RADIANS(E1342))*COS(RADIANS(X1332))))</f>
        <v>#DIV/0!</v>
      </c>
      <c r="Y1348" s="3" t="e">
        <f>IF(DEGREES(ACOS(SIN(RADIANS(G1348))*SIN(RADIANS(E1342))+COS(RADIANS(G1348))*COS(RADIANS(E1342))*COS(RADIANS(Y1332))))&gt;90,0,$F$4*$F$5/E1341^2*(SIN(RADIANS(G1348))*SIN(RADIANS(E1342))+COS(RADIANS(G1348))*COS(RADIANS(E1342))*COS(RADIANS(Y1332))))</f>
        <v>#DIV/0!</v>
      </c>
      <c r="Z1348" s="3" t="e">
        <f>IF(DEGREES(ACOS(SIN(RADIANS(G1348))*SIN(RADIANS(E1342))+COS(RADIANS(G1348))*COS(RADIANS(E1342))*COS(RADIANS(Z1332))))&gt;90,0,$F$4*$F$5/E1341^2*(SIN(RADIANS(G1348))*SIN(RADIANS(E1342))+COS(RADIANS(G1348))*COS(RADIANS(E1342))*COS(RADIANS(Z1332))))</f>
        <v>#DIV/0!</v>
      </c>
      <c r="AA1348" s="3" t="e">
        <f>IF(DEGREES(ACOS(SIN(RADIANS(G1348))*SIN(RADIANS(E1342))+COS(RADIANS(G1348))*COS(RADIANS(E1342))*COS(RADIANS(AA1332))))&gt;90,0,$F$4*$F$5/E1341^2*(SIN(RADIANS(G1348))*SIN(RADIANS(E1342))+COS(RADIANS(G1348))*COS(RADIANS(E1342))*COS(RADIANS(AA1332))))</f>
        <v>#DIV/0!</v>
      </c>
      <c r="AB1348" s="3" t="e">
        <f>IF(DEGREES(ACOS(SIN(RADIANS(G1348))*SIN(RADIANS(E1342))+COS(RADIANS(G1348))*COS(RADIANS(E1342))*COS(RADIANS(AB1332))))&gt;90,0,$F$4*$F$5/E1341^2*(SIN(RADIANS(G1348))*SIN(RADIANS(E1342))+COS(RADIANS(G1348))*COS(RADIANS(E1342))*COS(RADIANS(AB1332))))</f>
        <v>#DIV/0!</v>
      </c>
      <c r="AC1348" s="3" t="e">
        <f>IF(DEGREES(ACOS(SIN(RADIANS(G1348))*SIN(RADIANS(E1342))+COS(RADIANS(G1348))*COS(RADIANS(E1342))*COS(RADIANS(AC1332))))&gt;90,0,$F$4*$F$5/E1341^2*(SIN(RADIANS(G1348))*SIN(RADIANS(E1342))+COS(RADIANS(G1348))*COS(RADIANS(E1342))*COS(RADIANS(AC1332))))</f>
        <v>#DIV/0!</v>
      </c>
      <c r="AD1348" s="3" t="e">
        <f>IF(DEGREES(ACOS(SIN(RADIANS(G1348))*SIN(RADIANS(E1342))+COS(RADIANS(G1348))*COS(RADIANS(E1342))*COS(RADIANS(AD1332))))&gt;90,0,$F$4*$F$5/E1341^2*(SIN(RADIANS(G1348))*SIN(RADIANS(E1342))+COS(RADIANS(G1348))*COS(RADIANS(E1342))*COS(RADIANS(AD1332))))</f>
        <v>#DIV/0!</v>
      </c>
      <c r="AE1348" s="3" t="e">
        <f>IF(DEGREES(ACOS(SIN(RADIANS(G1348))*SIN(RADIANS(E1342))+COS(RADIANS(G1348))*COS(RADIANS(E1342))*COS(RADIANS(AE1332))))&gt;90,0,$F$4*$F$5/E1341^2*(SIN(RADIANS(G1348))*SIN(RADIANS(E1342))+COS(RADIANS(G1348))*COS(RADIANS(E1342))*COS(RADIANS(AE1332))))</f>
        <v>#DIV/0!</v>
      </c>
      <c r="AF1348" s="3" t="e">
        <f>IF(DEGREES(ACOS(SIN(RADIANS(G1348))*SIN(RADIANS(E1342))+COS(RADIANS(G1348))*COS(RADIANS(E1342))*COS(RADIANS(AF1332))))&gt;90,0,$F$4*$F$5/E1341^2*(SIN(RADIANS(G1348))*SIN(RADIANS(E1342))+COS(RADIANS(G1348))*COS(RADIANS(E1342))*COS(RADIANS(AF1332))))</f>
        <v>#DIV/0!</v>
      </c>
      <c r="AG1348" s="3" t="e">
        <f>IF(DEGREES(ACOS(SIN(RADIANS(G1348))*SIN(RADIANS(E1342))+COS(RADIANS(G1348))*COS(RADIANS(E1342))*COS(RADIANS(AG1332))))&gt;90,0,$F$4*$F$5/E1341^2*(SIN(RADIANS(G1348))*SIN(RADIANS(E1342))+COS(RADIANS(G1348))*COS(RADIANS(E1342))*COS(RADIANS(AG1332))))</f>
        <v>#DIV/0!</v>
      </c>
      <c r="AH1348" s="3" t="e">
        <f>IF(DEGREES(ACOS(SIN(RADIANS(G1348))*SIN(RADIANS(E1342))+COS(RADIANS(G1348))*COS(RADIANS(E1342))*COS(RADIANS(AH1332))))&gt;90,0,$F$4*$F$5/E1341^2*(SIN(RADIANS(G1348))*SIN(RADIANS(E1342))+COS(RADIANS(G1348))*COS(RADIANS(E1342))*COS(RADIANS(AH1332))))</f>
        <v>#DIV/0!</v>
      </c>
      <c r="AI1348" s="3" t="e">
        <f>IF(DEGREES(ACOS(SIN(RADIANS(G1348))*SIN(RADIANS(E1342))+COS(RADIANS(G1348))*COS(RADIANS(E1342))*COS(RADIANS(AI1332))))&gt;90,0,$F$4*$F$5/E1341^2*(SIN(RADIANS(G1348))*SIN(RADIANS(E1342))+COS(RADIANS(G1348))*COS(RADIANS(E1342))*COS(RADIANS(AI1332))))</f>
        <v>#DIV/0!</v>
      </c>
      <c r="AJ1348" s="3" t="e">
        <f>IF(DEGREES(ACOS(SIN(RADIANS(G1348))*SIN(RADIANS(E1342))+COS(RADIANS(G1348))*COS(RADIANS(E1342))*COS(RADIANS(AJ1332))))&gt;90,0,$F$4*$F$5/E1341^2*(SIN(RADIANS(G1348))*SIN(RADIANS(E1342))+COS(RADIANS(G1348))*COS(RADIANS(E1342))*COS(RADIANS(AJ1332))))</f>
        <v>#DIV/0!</v>
      </c>
      <c r="AK1348" s="3">
        <f>IF(DEGREES(ACOS(SIN(RADIANS(G1348))*SIN(RADIANS(E1342))+COS(RADIANS(G1348))*COS(RADIANS(E1342))*COS(RADIANS(AK1332))))&gt;90,0,$F$4*$F$5/E1341^2*(SIN(RADIANS(G1348))*SIN(RADIANS(E1342))+COS(RADIANS(G1348))*COS(RADIANS(E1342))*COS(RADIANS(AK1332))))</f>
        <v>0</v>
      </c>
      <c r="AL1348" s="3">
        <f>IF(DEGREES(ACOS(SIN(RADIANS(G1348))*SIN(RADIANS(E1342))+COS(RADIANS(G1348))*COS(RADIANS(E1342))*COS(RADIANS(AL1332))))&gt;90,0,$F$4*$F$5/E1341^2*(SIN(RADIANS(G1348))*SIN(RADIANS(E1342))+COS(RADIANS(G1348))*COS(RADIANS(E1342))*COS(RADIANS(AL1332))))</f>
        <v>0</v>
      </c>
      <c r="AM1348" s="3">
        <f>IF(DEGREES(ACOS(SIN(RADIANS(G1348))*SIN(RADIANS(E1342))+COS(RADIANS(G1348))*COS(RADIANS(E1342))*COS(RADIANS(AM1332))))&gt;90,0,$F$4*$F$5/E1341^2*(SIN(RADIANS(G1348))*SIN(RADIANS(E1342))+COS(RADIANS(G1348))*COS(RADIANS(E1342))*COS(RADIANS(AM1332))))</f>
        <v>0</v>
      </c>
      <c r="AN1348" s="3">
        <f>IF(DEGREES(ACOS(SIN(RADIANS(G1348))*SIN(RADIANS(E1342))+COS(RADIANS(G1348))*COS(RADIANS(E1342))*COS(RADIANS(AN1332))))&gt;90,0,$F$4*$F$5/E1341^2*(SIN(RADIANS(G1348))*SIN(RADIANS(E1342))+COS(RADIANS(G1348))*COS(RADIANS(E1342))*COS(RADIANS(AN1332))))</f>
        <v>0</v>
      </c>
      <c r="AO1348" s="3">
        <f>IF(DEGREES(ACOS(SIN(RADIANS(G1348))*SIN(RADIANS(E1342))+COS(RADIANS(G1348))*COS(RADIANS(E1342))*COS(RADIANS(AO1332))))&gt;90,0,$F$4*$F$5/E1341^2*(SIN(RADIANS(G1348))*SIN(RADIANS(E1342))+COS(RADIANS(G1348))*COS(RADIANS(E1342))*COS(RADIANS(AO1332))))</f>
        <v>0</v>
      </c>
      <c r="AP1348" s="3">
        <f>IF(DEGREES(ACOS(SIN(RADIANS(G1348))*SIN(RADIANS(E1342))+COS(RADIANS(G1348))*COS(RADIANS(E1342))*COS(RADIANS(AP1332))))&gt;90,0,$F$4*$F$5/E1341^2*(SIN(RADIANS(G1348))*SIN(RADIANS(E1342))+COS(RADIANS(G1348))*COS(RADIANS(E1342))*COS(RADIANS(AP1332))))</f>
        <v>0</v>
      </c>
      <c r="AQ1348" s="3">
        <f>IF(DEGREES(ACOS(SIN(RADIANS(G1348))*SIN(RADIANS(E1342))+COS(RADIANS(G1348))*COS(RADIANS(E1342))*COS(RADIANS(AQ1332))))&gt;90,0,$F$4*$F$5/E1341^2*(SIN(RADIANS(G1348))*SIN(RADIANS(E1342))+COS(RADIANS(G1348))*COS(RADIANS(E1342))*COS(RADIANS(AQ1332))))</f>
        <v>0</v>
      </c>
      <c r="AR1348" s="3">
        <f>IF(DEGREES(ACOS(SIN(RADIANS(G1348))*SIN(RADIANS(E1342))+COS(RADIANS(G1348))*COS(RADIANS(E1342))*COS(RADIANS(AR1332))))&gt;90,0,$F$4*$F$5/E1341^2*(SIN(RADIANS(G1348))*SIN(RADIANS(E1342))+COS(RADIANS(G1348))*COS(RADIANS(E1342))*COS(RADIANS(AR1332))))</f>
        <v>0</v>
      </c>
    </row>
    <row r="1349" spans="2:44" ht="15.75" customHeight="1" x14ac:dyDescent="0.2">
      <c r="G1349" s="3">
        <v>-60</v>
      </c>
      <c r="I1349" s="3">
        <f>IF(DEGREES(ACOS(SIN(RADIANS(G1349))*SIN(RADIANS(E1342))+COS(RADIANS(G1349))*COS(RADIANS(E1342))*COS(RADIANS(I1332))))&gt;90,0,$F$4*$F$5/E1341^2*(SIN(RADIANS(G1349))*SIN(RADIANS(E1342))+COS(RADIANS(G1349))*COS(RADIANS(E1342))*COS(RADIANS(I1332))))</f>
        <v>0</v>
      </c>
      <c r="J1349" s="3">
        <f>IF(DEGREES(ACOS(SIN(RADIANS(G1349))*SIN(RADIANS(E1342))+COS(RADIANS(G1349))*COS(RADIANS(E1342))*COS(RADIANS(J1332))))&gt;90,0,$F$4*$F$5/E1341^2*(SIN(RADIANS(G1349))*SIN(RADIANS(E1342))+COS(RADIANS(G1349))*COS(RADIANS(E1342))*COS(RADIANS(J1332))))</f>
        <v>0</v>
      </c>
      <c r="K1349" s="3">
        <f>IF(DEGREES(ACOS(SIN(RADIANS(G1349))*SIN(RADIANS(E1342))+COS(RADIANS(G1349))*COS(RADIANS(E1342))*COS(RADIANS(K1332))))&gt;90,0,$F$4*$F$5/E1341^2*(SIN(RADIANS(G1349))*SIN(RADIANS(E1342))+COS(RADIANS(G1349))*COS(RADIANS(E1342))*COS(RADIANS(K1332))))</f>
        <v>0</v>
      </c>
      <c r="L1349" s="3">
        <f>IF(DEGREES(ACOS(SIN(RADIANS(G1349))*SIN(RADIANS(E1342))+COS(RADIANS(G1349))*COS(RADIANS(E1342))*COS(RADIANS(L1332))))&gt;90,0,$F$4*$F$5/E1341^2*(SIN(RADIANS(G1349))*SIN(RADIANS(E1342))+COS(RADIANS(G1349))*COS(RADIANS(E1342))*COS(RADIANS(L1332))))</f>
        <v>0</v>
      </c>
      <c r="M1349" s="3">
        <f>IF(DEGREES(ACOS(SIN(RADIANS(G1349))*SIN(RADIANS(E1342))+COS(RADIANS(G1349))*COS(RADIANS(E1342))*COS(RADIANS(M1332))))&gt;90,0,$F$4*$F$5/E1341^2*(SIN(RADIANS(G1349))*SIN(RADIANS(E1342))+COS(RADIANS(G1349))*COS(RADIANS(E1342))*COS(RADIANS(M1332))))</f>
        <v>0</v>
      </c>
      <c r="N1349" s="3">
        <f>IF(DEGREES(ACOS(SIN(RADIANS(G1349))*SIN(RADIANS(E1342))+COS(RADIANS(G1349))*COS(RADIANS(E1342))*COS(RADIANS(N1332))))&gt;90,0,$F$4*$F$5/E1341^2*(SIN(RADIANS(G1349))*SIN(RADIANS(E1342))+COS(RADIANS(G1349))*COS(RADIANS(E1342))*COS(RADIANS(N1332))))</f>
        <v>0</v>
      </c>
      <c r="O1349" s="3">
        <f>IF(DEGREES(ACOS(SIN(RADIANS(G1349))*SIN(RADIANS(E1342))+COS(RADIANS(G1349))*COS(RADIANS(E1342))*COS(RADIANS(O1332))))&gt;90,0,$F$4*$F$5/E1341^2*(SIN(RADIANS(G1349))*SIN(RADIANS(E1342))+COS(RADIANS(G1349))*COS(RADIANS(E1342))*COS(RADIANS(O1332))))</f>
        <v>0</v>
      </c>
      <c r="P1349" s="3">
        <f>IF(DEGREES(ACOS(SIN(RADIANS(G1349))*SIN(RADIANS(E1342))+COS(RADIANS(G1349))*COS(RADIANS(E1342))*COS(RADIANS(P1332))))&gt;90,0,$F$4*$F$5/E1341^2*(SIN(RADIANS(G1349))*SIN(RADIANS(E1342))+COS(RADIANS(G1349))*COS(RADIANS(E1342))*COS(RADIANS(P1332))))</f>
        <v>0</v>
      </c>
      <c r="Q1349" s="3">
        <f>IF(DEGREES(ACOS(SIN(RADIANS(G1349))*SIN(RADIANS(E1342))+COS(RADIANS(G1349))*COS(RADIANS(E1342))*COS(RADIANS(Q1332))))&gt;90,0,$F$4*$F$5/E1341^2*(SIN(RADIANS(G1349))*SIN(RADIANS(E1342))+COS(RADIANS(G1349))*COS(RADIANS(E1342))*COS(RADIANS(Q1332))))</f>
        <v>0</v>
      </c>
      <c r="R1349" s="3" t="e">
        <f>IF(DEGREES(ACOS(SIN(RADIANS(G1349))*SIN(RADIANS(E1342))+COS(RADIANS(G1349))*COS(RADIANS(E1342))*COS(RADIANS(R1332))))&gt;90,0,$F$4*$F$5/E1341^2*(SIN(RADIANS(G1349))*SIN(RADIANS(E1342))+COS(RADIANS(G1349))*COS(RADIANS(E1342))*COS(RADIANS(R1332))))</f>
        <v>#DIV/0!</v>
      </c>
      <c r="S1349" s="3" t="e">
        <f>IF(DEGREES(ACOS(SIN(RADIANS(G1349))*SIN(RADIANS(E1342))+COS(RADIANS(G1349))*COS(RADIANS(E1342))*COS(RADIANS(S1332))))&gt;90,0,$F$4*$F$5/E1341^2*(SIN(RADIANS(G1349))*SIN(RADIANS(E1342))+COS(RADIANS(G1349))*COS(RADIANS(E1342))*COS(RADIANS(S1332))))</f>
        <v>#DIV/0!</v>
      </c>
      <c r="T1349" s="3" t="e">
        <f>IF(DEGREES(ACOS(SIN(RADIANS(G1349))*SIN(RADIANS(E1342))+COS(RADIANS(G1349))*COS(RADIANS(E1342))*COS(RADIANS(T1332))))&gt;90,0,$F$4*$F$5/E1341^2*(SIN(RADIANS(G1349))*SIN(RADIANS(E1342))+COS(RADIANS(G1349))*COS(RADIANS(E1342))*COS(RADIANS(T1332))))</f>
        <v>#DIV/0!</v>
      </c>
      <c r="U1349" s="3" t="e">
        <f>IF(DEGREES(ACOS(SIN(RADIANS(G1349))*SIN(RADIANS(E1342))+COS(RADIANS(G1349))*COS(RADIANS(E1342))*COS(RADIANS(U1332))))&gt;90,0,$F$4*$F$5/E1341^2*(SIN(RADIANS(G1349))*SIN(RADIANS(E1342))+COS(RADIANS(G1349))*COS(RADIANS(E1342))*COS(RADIANS(U1332))))</f>
        <v>#DIV/0!</v>
      </c>
      <c r="V1349" s="3" t="e">
        <f>IF(DEGREES(ACOS(SIN(RADIANS(G1349))*SIN(RADIANS(E1342))+COS(RADIANS(G1349))*COS(RADIANS(E1342))*COS(RADIANS(V1332))))&gt;90,0,$F$4*$F$5/E1341^2*(SIN(RADIANS(G1349))*SIN(RADIANS(E1342))+COS(RADIANS(G1349))*COS(RADIANS(E1342))*COS(RADIANS(V1332))))</f>
        <v>#DIV/0!</v>
      </c>
      <c r="W1349" s="3" t="e">
        <f>IF(DEGREES(ACOS(SIN(RADIANS(G1349))*SIN(RADIANS(E1342))+COS(RADIANS(G1349))*COS(RADIANS(E1342))*COS(RADIANS(W1332))))&gt;90,0,$F$4*$F$5/E1341^2*(SIN(RADIANS(G1349))*SIN(RADIANS(E1342))+COS(RADIANS(G1349))*COS(RADIANS(E1342))*COS(RADIANS(W1332))))</f>
        <v>#DIV/0!</v>
      </c>
      <c r="X1349" s="3" t="e">
        <f>IF(DEGREES(ACOS(SIN(RADIANS(G1349))*SIN(RADIANS(E1342))+COS(RADIANS(G1349))*COS(RADIANS(E1342))*COS(RADIANS(X1332))))&gt;90,0,$F$4*$F$5/E1341^2*(SIN(RADIANS(G1349))*SIN(RADIANS(E1342))+COS(RADIANS(G1349))*COS(RADIANS(E1342))*COS(RADIANS(X1332))))</f>
        <v>#DIV/0!</v>
      </c>
      <c r="Y1349" s="3" t="e">
        <f>IF(DEGREES(ACOS(SIN(RADIANS(G1349))*SIN(RADIANS(E1342))+COS(RADIANS(G1349))*COS(RADIANS(E1342))*COS(RADIANS(Y1332))))&gt;90,0,$F$4*$F$5/E1341^2*(SIN(RADIANS(G1349))*SIN(RADIANS(E1342))+COS(RADIANS(G1349))*COS(RADIANS(E1342))*COS(RADIANS(Y1332))))</f>
        <v>#DIV/0!</v>
      </c>
      <c r="Z1349" s="3" t="e">
        <f>IF(DEGREES(ACOS(SIN(RADIANS(G1349))*SIN(RADIANS(E1342))+COS(RADIANS(G1349))*COS(RADIANS(E1342))*COS(RADIANS(Z1332))))&gt;90,0,$F$4*$F$5/E1341^2*(SIN(RADIANS(G1349))*SIN(RADIANS(E1342))+COS(RADIANS(G1349))*COS(RADIANS(E1342))*COS(RADIANS(Z1332))))</f>
        <v>#DIV/0!</v>
      </c>
      <c r="AA1349" s="3" t="e">
        <f>IF(DEGREES(ACOS(SIN(RADIANS(G1349))*SIN(RADIANS(E1342))+COS(RADIANS(G1349))*COS(RADIANS(E1342))*COS(RADIANS(AA1332))))&gt;90,0,$F$4*$F$5/E1341^2*(SIN(RADIANS(G1349))*SIN(RADIANS(E1342))+COS(RADIANS(G1349))*COS(RADIANS(E1342))*COS(RADIANS(AA1332))))</f>
        <v>#DIV/0!</v>
      </c>
      <c r="AB1349" s="3" t="e">
        <f>IF(DEGREES(ACOS(SIN(RADIANS(G1349))*SIN(RADIANS(E1342))+COS(RADIANS(G1349))*COS(RADIANS(E1342))*COS(RADIANS(AB1332))))&gt;90,0,$F$4*$F$5/E1341^2*(SIN(RADIANS(G1349))*SIN(RADIANS(E1342))+COS(RADIANS(G1349))*COS(RADIANS(E1342))*COS(RADIANS(AB1332))))</f>
        <v>#DIV/0!</v>
      </c>
      <c r="AC1349" s="3" t="e">
        <f>IF(DEGREES(ACOS(SIN(RADIANS(G1349))*SIN(RADIANS(E1342))+COS(RADIANS(G1349))*COS(RADIANS(E1342))*COS(RADIANS(AC1332))))&gt;90,0,$F$4*$F$5/E1341^2*(SIN(RADIANS(G1349))*SIN(RADIANS(E1342))+COS(RADIANS(G1349))*COS(RADIANS(E1342))*COS(RADIANS(AC1332))))</f>
        <v>#DIV/0!</v>
      </c>
      <c r="AD1349" s="3" t="e">
        <f>IF(DEGREES(ACOS(SIN(RADIANS(G1349))*SIN(RADIANS(E1342))+COS(RADIANS(G1349))*COS(RADIANS(E1342))*COS(RADIANS(AD1332))))&gt;90,0,$F$4*$F$5/E1341^2*(SIN(RADIANS(G1349))*SIN(RADIANS(E1342))+COS(RADIANS(G1349))*COS(RADIANS(E1342))*COS(RADIANS(AD1332))))</f>
        <v>#DIV/0!</v>
      </c>
      <c r="AE1349" s="3" t="e">
        <f>IF(DEGREES(ACOS(SIN(RADIANS(G1349))*SIN(RADIANS(E1342))+COS(RADIANS(G1349))*COS(RADIANS(E1342))*COS(RADIANS(AE1332))))&gt;90,0,$F$4*$F$5/E1341^2*(SIN(RADIANS(G1349))*SIN(RADIANS(E1342))+COS(RADIANS(G1349))*COS(RADIANS(E1342))*COS(RADIANS(AE1332))))</f>
        <v>#DIV/0!</v>
      </c>
      <c r="AF1349" s="3" t="e">
        <f>IF(DEGREES(ACOS(SIN(RADIANS(G1349))*SIN(RADIANS(E1342))+COS(RADIANS(G1349))*COS(RADIANS(E1342))*COS(RADIANS(AF1332))))&gt;90,0,$F$4*$F$5/E1341^2*(SIN(RADIANS(G1349))*SIN(RADIANS(E1342))+COS(RADIANS(G1349))*COS(RADIANS(E1342))*COS(RADIANS(AF1332))))</f>
        <v>#DIV/0!</v>
      </c>
      <c r="AG1349" s="3" t="e">
        <f>IF(DEGREES(ACOS(SIN(RADIANS(G1349))*SIN(RADIANS(E1342))+COS(RADIANS(G1349))*COS(RADIANS(E1342))*COS(RADIANS(AG1332))))&gt;90,0,$F$4*$F$5/E1341^2*(SIN(RADIANS(G1349))*SIN(RADIANS(E1342))+COS(RADIANS(G1349))*COS(RADIANS(E1342))*COS(RADIANS(AG1332))))</f>
        <v>#DIV/0!</v>
      </c>
      <c r="AH1349" s="3" t="e">
        <f>IF(DEGREES(ACOS(SIN(RADIANS(G1349))*SIN(RADIANS(E1342))+COS(RADIANS(G1349))*COS(RADIANS(E1342))*COS(RADIANS(AH1332))))&gt;90,0,$F$4*$F$5/E1341^2*(SIN(RADIANS(G1349))*SIN(RADIANS(E1342))+COS(RADIANS(G1349))*COS(RADIANS(E1342))*COS(RADIANS(AH1332))))</f>
        <v>#DIV/0!</v>
      </c>
      <c r="AI1349" s="3" t="e">
        <f>IF(DEGREES(ACOS(SIN(RADIANS(G1349))*SIN(RADIANS(E1342))+COS(RADIANS(G1349))*COS(RADIANS(E1342))*COS(RADIANS(AI1332))))&gt;90,0,$F$4*$F$5/E1341^2*(SIN(RADIANS(G1349))*SIN(RADIANS(E1342))+COS(RADIANS(G1349))*COS(RADIANS(E1342))*COS(RADIANS(AI1332))))</f>
        <v>#DIV/0!</v>
      </c>
      <c r="AJ1349" s="3" t="e">
        <f>IF(DEGREES(ACOS(SIN(RADIANS(G1349))*SIN(RADIANS(E1342))+COS(RADIANS(G1349))*COS(RADIANS(E1342))*COS(RADIANS(AJ1332))))&gt;90,0,$F$4*$F$5/E1341^2*(SIN(RADIANS(G1349))*SIN(RADIANS(E1342))+COS(RADIANS(G1349))*COS(RADIANS(E1342))*COS(RADIANS(AJ1332))))</f>
        <v>#DIV/0!</v>
      </c>
      <c r="AK1349" s="3">
        <f>IF(DEGREES(ACOS(SIN(RADIANS(G1349))*SIN(RADIANS(E1342))+COS(RADIANS(G1349))*COS(RADIANS(E1342))*COS(RADIANS(AK1332))))&gt;90,0,$F$4*$F$5/E1341^2*(SIN(RADIANS(G1349))*SIN(RADIANS(E1342))+COS(RADIANS(G1349))*COS(RADIANS(E1342))*COS(RADIANS(AK1332))))</f>
        <v>0</v>
      </c>
      <c r="AL1349" s="3">
        <f>IF(DEGREES(ACOS(SIN(RADIANS(G1349))*SIN(RADIANS(E1342))+COS(RADIANS(G1349))*COS(RADIANS(E1342))*COS(RADIANS(AL1332))))&gt;90,0,$F$4*$F$5/E1341^2*(SIN(RADIANS(G1349))*SIN(RADIANS(E1342))+COS(RADIANS(G1349))*COS(RADIANS(E1342))*COS(RADIANS(AL1332))))</f>
        <v>0</v>
      </c>
      <c r="AM1349" s="3">
        <f>IF(DEGREES(ACOS(SIN(RADIANS(G1349))*SIN(RADIANS(E1342))+COS(RADIANS(G1349))*COS(RADIANS(E1342))*COS(RADIANS(AM1332))))&gt;90,0,$F$4*$F$5/E1341^2*(SIN(RADIANS(G1349))*SIN(RADIANS(E1342))+COS(RADIANS(G1349))*COS(RADIANS(E1342))*COS(RADIANS(AM1332))))</f>
        <v>0</v>
      </c>
      <c r="AN1349" s="3">
        <f>IF(DEGREES(ACOS(SIN(RADIANS(G1349))*SIN(RADIANS(E1342))+COS(RADIANS(G1349))*COS(RADIANS(E1342))*COS(RADIANS(AN1332))))&gt;90,0,$F$4*$F$5/E1341^2*(SIN(RADIANS(G1349))*SIN(RADIANS(E1342))+COS(RADIANS(G1349))*COS(RADIANS(E1342))*COS(RADIANS(AN1332))))</f>
        <v>0</v>
      </c>
      <c r="AO1349" s="3">
        <f>IF(DEGREES(ACOS(SIN(RADIANS(G1349))*SIN(RADIANS(E1342))+COS(RADIANS(G1349))*COS(RADIANS(E1342))*COS(RADIANS(AO1332))))&gt;90,0,$F$4*$F$5/E1341^2*(SIN(RADIANS(G1349))*SIN(RADIANS(E1342))+COS(RADIANS(G1349))*COS(RADIANS(E1342))*COS(RADIANS(AO1332))))</f>
        <v>0</v>
      </c>
      <c r="AP1349" s="3">
        <f>IF(DEGREES(ACOS(SIN(RADIANS(G1349))*SIN(RADIANS(E1342))+COS(RADIANS(G1349))*COS(RADIANS(E1342))*COS(RADIANS(AP1332))))&gt;90,0,$F$4*$F$5/E1341^2*(SIN(RADIANS(G1349))*SIN(RADIANS(E1342))+COS(RADIANS(G1349))*COS(RADIANS(E1342))*COS(RADIANS(AP1332))))</f>
        <v>0</v>
      </c>
      <c r="AQ1349" s="3">
        <f>IF(DEGREES(ACOS(SIN(RADIANS(G1349))*SIN(RADIANS(E1342))+COS(RADIANS(G1349))*COS(RADIANS(E1342))*COS(RADIANS(AQ1332))))&gt;90,0,$F$4*$F$5/E1341^2*(SIN(RADIANS(G1349))*SIN(RADIANS(E1342))+COS(RADIANS(G1349))*COS(RADIANS(E1342))*COS(RADIANS(AQ1332))))</f>
        <v>0</v>
      </c>
      <c r="AR1349" s="3">
        <f>IF(DEGREES(ACOS(SIN(RADIANS(G1349))*SIN(RADIANS(E1342))+COS(RADIANS(G1349))*COS(RADIANS(E1342))*COS(RADIANS(AR1332))))&gt;90,0,$F$4*$F$5/E1341^2*(SIN(RADIANS(G1349))*SIN(RADIANS(E1342))+COS(RADIANS(G1349))*COS(RADIANS(E1342))*COS(RADIANS(AR1332))))</f>
        <v>0</v>
      </c>
    </row>
    <row r="1350" spans="2:44" ht="15.75" customHeight="1" x14ac:dyDescent="0.2">
      <c r="G1350" s="3">
        <v>-70</v>
      </c>
      <c r="I1350" s="3">
        <f>IF(DEGREES(ACOS(SIN(RADIANS(G1350))*SIN(RADIANS(E1342))+COS(RADIANS(G1350))*COS(RADIANS(E1342))*COS(RADIANS(I1332))))&gt;90,0,$F$4*$F$5/E1341^2*(SIN(RADIANS(G1350))*SIN(RADIANS(E1342))+COS(RADIANS(G1350))*COS(RADIANS(E1342))*COS(RADIANS(I1332))))</f>
        <v>0</v>
      </c>
      <c r="J1350" s="3">
        <f>IF(DEGREES(ACOS(SIN(RADIANS(G1350))*SIN(RADIANS(E1342))+COS(RADIANS(G1350))*COS(RADIANS(E1342))*COS(RADIANS(J1332))))&gt;90,0,$F$4*$F$5/E1341^2*(SIN(RADIANS(G1350))*SIN(RADIANS(E1342))+COS(RADIANS(G1350))*COS(RADIANS(E1342))*COS(RADIANS(J1332))))</f>
        <v>0</v>
      </c>
      <c r="K1350" s="3">
        <f>IF(DEGREES(ACOS(SIN(RADIANS(G1350))*SIN(RADIANS(E1342))+COS(RADIANS(G1350))*COS(RADIANS(E1342))*COS(RADIANS(K1332))))&gt;90,0,$F$4*$F$5/E1341^2*(SIN(RADIANS(G1350))*SIN(RADIANS(E1342))+COS(RADIANS(G1350))*COS(RADIANS(E1342))*COS(RADIANS(K1332))))</f>
        <v>0</v>
      </c>
      <c r="L1350" s="3">
        <f>IF(DEGREES(ACOS(SIN(RADIANS(G1350))*SIN(RADIANS(E1342))+COS(RADIANS(G1350))*COS(RADIANS(E1342))*COS(RADIANS(L1332))))&gt;90,0,$F$4*$F$5/E1341^2*(SIN(RADIANS(G1350))*SIN(RADIANS(E1342))+COS(RADIANS(G1350))*COS(RADIANS(E1342))*COS(RADIANS(L1332))))</f>
        <v>0</v>
      </c>
      <c r="M1350" s="3">
        <f>IF(DEGREES(ACOS(SIN(RADIANS(G1350))*SIN(RADIANS(E1342))+COS(RADIANS(G1350))*COS(RADIANS(E1342))*COS(RADIANS(M1332))))&gt;90,0,$F$4*$F$5/E1341^2*(SIN(RADIANS(G1350))*SIN(RADIANS(E1342))+COS(RADIANS(G1350))*COS(RADIANS(E1342))*COS(RADIANS(M1332))))</f>
        <v>0</v>
      </c>
      <c r="N1350" s="3">
        <f>IF(DEGREES(ACOS(SIN(RADIANS(G1350))*SIN(RADIANS(E1342))+COS(RADIANS(G1350))*COS(RADIANS(E1342))*COS(RADIANS(N1332))))&gt;90,0,$F$4*$F$5/E1341^2*(SIN(RADIANS(G1350))*SIN(RADIANS(E1342))+COS(RADIANS(G1350))*COS(RADIANS(E1342))*COS(RADIANS(N1332))))</f>
        <v>0</v>
      </c>
      <c r="O1350" s="3">
        <f>IF(DEGREES(ACOS(SIN(RADIANS(G1350))*SIN(RADIANS(E1342))+COS(RADIANS(G1350))*COS(RADIANS(E1342))*COS(RADIANS(O1332))))&gt;90,0,$F$4*$F$5/E1341^2*(SIN(RADIANS(G1350))*SIN(RADIANS(E1342))+COS(RADIANS(G1350))*COS(RADIANS(E1342))*COS(RADIANS(O1332))))</f>
        <v>0</v>
      </c>
      <c r="P1350" s="3">
        <f>IF(DEGREES(ACOS(SIN(RADIANS(G1350))*SIN(RADIANS(E1342))+COS(RADIANS(G1350))*COS(RADIANS(E1342))*COS(RADIANS(P1332))))&gt;90,0,$F$4*$F$5/E1341^2*(SIN(RADIANS(G1350))*SIN(RADIANS(E1342))+COS(RADIANS(G1350))*COS(RADIANS(E1342))*COS(RADIANS(P1332))))</f>
        <v>0</v>
      </c>
      <c r="Q1350" s="3">
        <f>IF(DEGREES(ACOS(SIN(RADIANS(G1350))*SIN(RADIANS(E1342))+COS(RADIANS(G1350))*COS(RADIANS(E1342))*COS(RADIANS(Q1332))))&gt;90,0,$F$4*$F$5/E1341^2*(SIN(RADIANS(G1350))*SIN(RADIANS(E1342))+COS(RADIANS(G1350))*COS(RADIANS(E1342))*COS(RADIANS(Q1332))))</f>
        <v>0</v>
      </c>
      <c r="R1350" s="3" t="e">
        <f>IF(DEGREES(ACOS(SIN(RADIANS(G1350))*SIN(RADIANS(E1342))+COS(RADIANS(G1350))*COS(RADIANS(E1342))*COS(RADIANS(R1332))))&gt;90,0,$F$4*$F$5/E1341^2*(SIN(RADIANS(G1350))*SIN(RADIANS(E1342))+COS(RADIANS(G1350))*COS(RADIANS(E1342))*COS(RADIANS(R1332))))</f>
        <v>#DIV/0!</v>
      </c>
      <c r="S1350" s="3" t="e">
        <f>IF(DEGREES(ACOS(SIN(RADIANS(G1350))*SIN(RADIANS(E1342))+COS(RADIANS(G1350))*COS(RADIANS(E1342))*COS(RADIANS(S1332))))&gt;90,0,$F$4*$F$5/E1341^2*(SIN(RADIANS(G1350))*SIN(RADIANS(E1342))+COS(RADIANS(G1350))*COS(RADIANS(E1342))*COS(RADIANS(S1332))))</f>
        <v>#DIV/0!</v>
      </c>
      <c r="T1350" s="3" t="e">
        <f>IF(DEGREES(ACOS(SIN(RADIANS(G1350))*SIN(RADIANS(E1342))+COS(RADIANS(G1350))*COS(RADIANS(E1342))*COS(RADIANS(T1332))))&gt;90,0,$F$4*$F$5/E1341^2*(SIN(RADIANS(G1350))*SIN(RADIANS(E1342))+COS(RADIANS(G1350))*COS(RADIANS(E1342))*COS(RADIANS(T1332))))</f>
        <v>#DIV/0!</v>
      </c>
      <c r="U1350" s="3" t="e">
        <f>IF(DEGREES(ACOS(SIN(RADIANS(G1350))*SIN(RADIANS(E1342))+COS(RADIANS(G1350))*COS(RADIANS(E1342))*COS(RADIANS(U1332))))&gt;90,0,$F$4*$F$5/E1341^2*(SIN(RADIANS(G1350))*SIN(RADIANS(E1342))+COS(RADIANS(G1350))*COS(RADIANS(E1342))*COS(RADIANS(U1332))))</f>
        <v>#DIV/0!</v>
      </c>
      <c r="V1350" s="3" t="e">
        <f>IF(DEGREES(ACOS(SIN(RADIANS(G1350))*SIN(RADIANS(E1342))+COS(RADIANS(G1350))*COS(RADIANS(E1342))*COS(RADIANS(V1332))))&gt;90,0,$F$4*$F$5/E1341^2*(SIN(RADIANS(G1350))*SIN(RADIANS(E1342))+COS(RADIANS(G1350))*COS(RADIANS(E1342))*COS(RADIANS(V1332))))</f>
        <v>#DIV/0!</v>
      </c>
      <c r="W1350" s="3" t="e">
        <f>IF(DEGREES(ACOS(SIN(RADIANS(G1350))*SIN(RADIANS(E1342))+COS(RADIANS(G1350))*COS(RADIANS(E1342))*COS(RADIANS(W1332))))&gt;90,0,$F$4*$F$5/E1341^2*(SIN(RADIANS(G1350))*SIN(RADIANS(E1342))+COS(RADIANS(G1350))*COS(RADIANS(E1342))*COS(RADIANS(W1332))))</f>
        <v>#DIV/0!</v>
      </c>
      <c r="X1350" s="3" t="e">
        <f>IF(DEGREES(ACOS(SIN(RADIANS(G1350))*SIN(RADIANS(E1342))+COS(RADIANS(G1350))*COS(RADIANS(E1342))*COS(RADIANS(X1332))))&gt;90,0,$F$4*$F$5/E1341^2*(SIN(RADIANS(G1350))*SIN(RADIANS(E1342))+COS(RADIANS(G1350))*COS(RADIANS(E1342))*COS(RADIANS(X1332))))</f>
        <v>#DIV/0!</v>
      </c>
      <c r="Y1350" s="3" t="e">
        <f>IF(DEGREES(ACOS(SIN(RADIANS(G1350))*SIN(RADIANS(E1342))+COS(RADIANS(G1350))*COS(RADIANS(E1342))*COS(RADIANS(Y1332))))&gt;90,0,$F$4*$F$5/E1341^2*(SIN(RADIANS(G1350))*SIN(RADIANS(E1342))+COS(RADIANS(G1350))*COS(RADIANS(E1342))*COS(RADIANS(Y1332))))</f>
        <v>#DIV/0!</v>
      </c>
      <c r="Z1350" s="3" t="e">
        <f>IF(DEGREES(ACOS(SIN(RADIANS(G1350))*SIN(RADIANS(E1342))+COS(RADIANS(G1350))*COS(RADIANS(E1342))*COS(RADIANS(Z1332))))&gt;90,0,$F$4*$F$5/E1341^2*(SIN(RADIANS(G1350))*SIN(RADIANS(E1342))+COS(RADIANS(G1350))*COS(RADIANS(E1342))*COS(RADIANS(Z1332))))</f>
        <v>#DIV/0!</v>
      </c>
      <c r="AA1350" s="3" t="e">
        <f>IF(DEGREES(ACOS(SIN(RADIANS(G1350))*SIN(RADIANS(E1342))+COS(RADIANS(G1350))*COS(RADIANS(E1342))*COS(RADIANS(AA1332))))&gt;90,0,$F$4*$F$5/E1341^2*(SIN(RADIANS(G1350))*SIN(RADIANS(E1342))+COS(RADIANS(G1350))*COS(RADIANS(E1342))*COS(RADIANS(AA1332))))</f>
        <v>#DIV/0!</v>
      </c>
      <c r="AB1350" s="3" t="e">
        <f>IF(DEGREES(ACOS(SIN(RADIANS(G1350))*SIN(RADIANS(E1342))+COS(RADIANS(G1350))*COS(RADIANS(E1342))*COS(RADIANS(AB1332))))&gt;90,0,$F$4*$F$5/E1341^2*(SIN(RADIANS(G1350))*SIN(RADIANS(E1342))+COS(RADIANS(G1350))*COS(RADIANS(E1342))*COS(RADIANS(AB1332))))</f>
        <v>#DIV/0!</v>
      </c>
      <c r="AC1350" s="3" t="e">
        <f>IF(DEGREES(ACOS(SIN(RADIANS(G1350))*SIN(RADIANS(E1342))+COS(RADIANS(G1350))*COS(RADIANS(E1342))*COS(RADIANS(AC1332))))&gt;90,0,$F$4*$F$5/E1341^2*(SIN(RADIANS(G1350))*SIN(RADIANS(E1342))+COS(RADIANS(G1350))*COS(RADIANS(E1342))*COS(RADIANS(AC1332))))</f>
        <v>#DIV/0!</v>
      </c>
      <c r="AD1350" s="3" t="e">
        <f>IF(DEGREES(ACOS(SIN(RADIANS(G1350))*SIN(RADIANS(E1342))+COS(RADIANS(G1350))*COS(RADIANS(E1342))*COS(RADIANS(AD1332))))&gt;90,0,$F$4*$F$5/E1341^2*(SIN(RADIANS(G1350))*SIN(RADIANS(E1342))+COS(RADIANS(G1350))*COS(RADIANS(E1342))*COS(RADIANS(AD1332))))</f>
        <v>#DIV/0!</v>
      </c>
      <c r="AE1350" s="3" t="e">
        <f>IF(DEGREES(ACOS(SIN(RADIANS(G1350))*SIN(RADIANS(E1342))+COS(RADIANS(G1350))*COS(RADIANS(E1342))*COS(RADIANS(AE1332))))&gt;90,0,$F$4*$F$5/E1341^2*(SIN(RADIANS(G1350))*SIN(RADIANS(E1342))+COS(RADIANS(G1350))*COS(RADIANS(E1342))*COS(RADIANS(AE1332))))</f>
        <v>#DIV/0!</v>
      </c>
      <c r="AF1350" s="3" t="e">
        <f>IF(DEGREES(ACOS(SIN(RADIANS(G1350))*SIN(RADIANS(E1342))+COS(RADIANS(G1350))*COS(RADIANS(E1342))*COS(RADIANS(AF1332))))&gt;90,0,$F$4*$F$5/E1341^2*(SIN(RADIANS(G1350))*SIN(RADIANS(E1342))+COS(RADIANS(G1350))*COS(RADIANS(E1342))*COS(RADIANS(AF1332))))</f>
        <v>#DIV/0!</v>
      </c>
      <c r="AG1350" s="3" t="e">
        <f>IF(DEGREES(ACOS(SIN(RADIANS(G1350))*SIN(RADIANS(E1342))+COS(RADIANS(G1350))*COS(RADIANS(E1342))*COS(RADIANS(AG1332))))&gt;90,0,$F$4*$F$5/E1341^2*(SIN(RADIANS(G1350))*SIN(RADIANS(E1342))+COS(RADIANS(G1350))*COS(RADIANS(E1342))*COS(RADIANS(AG1332))))</f>
        <v>#DIV/0!</v>
      </c>
      <c r="AH1350" s="3" t="e">
        <f>IF(DEGREES(ACOS(SIN(RADIANS(G1350))*SIN(RADIANS(E1342))+COS(RADIANS(G1350))*COS(RADIANS(E1342))*COS(RADIANS(AH1332))))&gt;90,0,$F$4*$F$5/E1341^2*(SIN(RADIANS(G1350))*SIN(RADIANS(E1342))+COS(RADIANS(G1350))*COS(RADIANS(E1342))*COS(RADIANS(AH1332))))</f>
        <v>#DIV/0!</v>
      </c>
      <c r="AI1350" s="3" t="e">
        <f>IF(DEGREES(ACOS(SIN(RADIANS(G1350))*SIN(RADIANS(E1342))+COS(RADIANS(G1350))*COS(RADIANS(E1342))*COS(RADIANS(AI1332))))&gt;90,0,$F$4*$F$5/E1341^2*(SIN(RADIANS(G1350))*SIN(RADIANS(E1342))+COS(RADIANS(G1350))*COS(RADIANS(E1342))*COS(RADIANS(AI1332))))</f>
        <v>#DIV/0!</v>
      </c>
      <c r="AJ1350" s="3" t="e">
        <f>IF(DEGREES(ACOS(SIN(RADIANS(G1350))*SIN(RADIANS(E1342))+COS(RADIANS(G1350))*COS(RADIANS(E1342))*COS(RADIANS(AJ1332))))&gt;90,0,$F$4*$F$5/E1341^2*(SIN(RADIANS(G1350))*SIN(RADIANS(E1342))+COS(RADIANS(G1350))*COS(RADIANS(E1342))*COS(RADIANS(AJ1332))))</f>
        <v>#DIV/0!</v>
      </c>
      <c r="AK1350" s="3">
        <f>IF(DEGREES(ACOS(SIN(RADIANS(G1350))*SIN(RADIANS(E1342))+COS(RADIANS(G1350))*COS(RADIANS(E1342))*COS(RADIANS(AK1332))))&gt;90,0,$F$4*$F$5/E1341^2*(SIN(RADIANS(G1350))*SIN(RADIANS(E1342))+COS(RADIANS(G1350))*COS(RADIANS(E1342))*COS(RADIANS(AK1332))))</f>
        <v>0</v>
      </c>
      <c r="AL1350" s="3">
        <f>IF(DEGREES(ACOS(SIN(RADIANS(G1350))*SIN(RADIANS(E1342))+COS(RADIANS(G1350))*COS(RADIANS(E1342))*COS(RADIANS(AL1332))))&gt;90,0,$F$4*$F$5/E1341^2*(SIN(RADIANS(G1350))*SIN(RADIANS(E1342))+COS(RADIANS(G1350))*COS(RADIANS(E1342))*COS(RADIANS(AL1332))))</f>
        <v>0</v>
      </c>
      <c r="AM1350" s="3">
        <f>IF(DEGREES(ACOS(SIN(RADIANS(G1350))*SIN(RADIANS(E1342))+COS(RADIANS(G1350))*COS(RADIANS(E1342))*COS(RADIANS(AM1332))))&gt;90,0,$F$4*$F$5/E1341^2*(SIN(RADIANS(G1350))*SIN(RADIANS(E1342))+COS(RADIANS(G1350))*COS(RADIANS(E1342))*COS(RADIANS(AM1332))))</f>
        <v>0</v>
      </c>
      <c r="AN1350" s="3">
        <f>IF(DEGREES(ACOS(SIN(RADIANS(G1350))*SIN(RADIANS(E1342))+COS(RADIANS(G1350))*COS(RADIANS(E1342))*COS(RADIANS(AN1332))))&gt;90,0,$F$4*$F$5/E1341^2*(SIN(RADIANS(G1350))*SIN(RADIANS(E1342))+COS(RADIANS(G1350))*COS(RADIANS(E1342))*COS(RADIANS(AN1332))))</f>
        <v>0</v>
      </c>
      <c r="AO1350" s="3">
        <f>IF(DEGREES(ACOS(SIN(RADIANS(G1350))*SIN(RADIANS(E1342))+COS(RADIANS(G1350))*COS(RADIANS(E1342))*COS(RADIANS(AO1332))))&gt;90,0,$F$4*$F$5/E1341^2*(SIN(RADIANS(G1350))*SIN(RADIANS(E1342))+COS(RADIANS(G1350))*COS(RADIANS(E1342))*COS(RADIANS(AO1332))))</f>
        <v>0</v>
      </c>
      <c r="AP1350" s="3">
        <f>IF(DEGREES(ACOS(SIN(RADIANS(G1350))*SIN(RADIANS(E1342))+COS(RADIANS(G1350))*COS(RADIANS(E1342))*COS(RADIANS(AP1332))))&gt;90,0,$F$4*$F$5/E1341^2*(SIN(RADIANS(G1350))*SIN(RADIANS(E1342))+COS(RADIANS(G1350))*COS(RADIANS(E1342))*COS(RADIANS(AP1332))))</f>
        <v>0</v>
      </c>
      <c r="AQ1350" s="3">
        <f>IF(DEGREES(ACOS(SIN(RADIANS(G1350))*SIN(RADIANS(E1342))+COS(RADIANS(G1350))*COS(RADIANS(E1342))*COS(RADIANS(AQ1332))))&gt;90,0,$F$4*$F$5/E1341^2*(SIN(RADIANS(G1350))*SIN(RADIANS(E1342))+COS(RADIANS(G1350))*COS(RADIANS(E1342))*COS(RADIANS(AQ1332))))</f>
        <v>0</v>
      </c>
      <c r="AR1350" s="3">
        <f>IF(DEGREES(ACOS(SIN(RADIANS(G1350))*SIN(RADIANS(E1342))+COS(RADIANS(G1350))*COS(RADIANS(E1342))*COS(RADIANS(AR1332))))&gt;90,0,$F$4*$F$5/E1341^2*(SIN(RADIANS(G1350))*SIN(RADIANS(E1342))+COS(RADIANS(G1350))*COS(RADIANS(E1342))*COS(RADIANS(AR1332))))</f>
        <v>0</v>
      </c>
    </row>
    <row r="1351" spans="2:44" ht="15.75" customHeight="1" x14ac:dyDescent="0.2">
      <c r="G1351" s="3">
        <v>-80</v>
      </c>
      <c r="I1351" s="3">
        <f>IF(DEGREES(ACOS(SIN(RADIANS(G1351))*SIN(RADIANS(E1342))+COS(RADIANS(G1351))*COS(RADIANS(E1342))*COS(RADIANS(I1332))))&gt;90,0,$F$4*$F$5/E1341^2*(SIN(RADIANS(G1351))*SIN(RADIANS(E1342))+COS(RADIANS(G1351))*COS(RADIANS(E1342))*COS(RADIANS(I1332))))</f>
        <v>0</v>
      </c>
      <c r="J1351" s="3">
        <f>IF(DEGREES(ACOS(SIN(RADIANS(G1351))*SIN(RADIANS(E1342))+COS(RADIANS(G1351))*COS(RADIANS(E1342))*COS(RADIANS(J1332))))&gt;90,0,$F$4*$F$5/E1341^2*(SIN(RADIANS(G1351))*SIN(RADIANS(E1342))+COS(RADIANS(G1351))*COS(RADIANS(E1342))*COS(RADIANS(J1332))))</f>
        <v>0</v>
      </c>
      <c r="K1351" s="3">
        <f>IF(DEGREES(ACOS(SIN(RADIANS(G1351))*SIN(RADIANS(E1342))+COS(RADIANS(G1351))*COS(RADIANS(E1342))*COS(RADIANS(K1332))))&gt;90,0,$F$4*$F$5/E1341^2*(SIN(RADIANS(G1351))*SIN(RADIANS(E1342))+COS(RADIANS(G1351))*COS(RADIANS(E1342))*COS(RADIANS(K1332))))</f>
        <v>0</v>
      </c>
      <c r="L1351" s="3">
        <f>IF(DEGREES(ACOS(SIN(RADIANS(G1351))*SIN(RADIANS(E1342))+COS(RADIANS(G1351))*COS(RADIANS(E1342))*COS(RADIANS(L1332))))&gt;90,0,$F$4*$F$5/E1341^2*(SIN(RADIANS(G1351))*SIN(RADIANS(E1342))+COS(RADIANS(G1351))*COS(RADIANS(E1342))*COS(RADIANS(L1332))))</f>
        <v>0</v>
      </c>
      <c r="M1351" s="3">
        <f>IF(DEGREES(ACOS(SIN(RADIANS(G1351))*SIN(RADIANS(E1342))+COS(RADIANS(G1351))*COS(RADIANS(E1342))*COS(RADIANS(M1332))))&gt;90,0,$F$4*$F$5/E1341^2*(SIN(RADIANS(G1351))*SIN(RADIANS(E1342))+COS(RADIANS(G1351))*COS(RADIANS(E1342))*COS(RADIANS(M1332))))</f>
        <v>0</v>
      </c>
      <c r="N1351" s="3">
        <f>IF(DEGREES(ACOS(SIN(RADIANS(G1351))*SIN(RADIANS(E1342))+COS(RADIANS(G1351))*COS(RADIANS(E1342))*COS(RADIANS(N1332))))&gt;90,0,$F$4*$F$5/E1341^2*(SIN(RADIANS(G1351))*SIN(RADIANS(E1342))+COS(RADIANS(G1351))*COS(RADIANS(E1342))*COS(RADIANS(N1332))))</f>
        <v>0</v>
      </c>
      <c r="O1351" s="3">
        <f>IF(DEGREES(ACOS(SIN(RADIANS(G1351))*SIN(RADIANS(E1342))+COS(RADIANS(G1351))*COS(RADIANS(E1342))*COS(RADIANS(O1332))))&gt;90,0,$F$4*$F$5/E1341^2*(SIN(RADIANS(G1351))*SIN(RADIANS(E1342))+COS(RADIANS(G1351))*COS(RADIANS(E1342))*COS(RADIANS(O1332))))</f>
        <v>0</v>
      </c>
      <c r="P1351" s="3">
        <f>IF(DEGREES(ACOS(SIN(RADIANS(G1351))*SIN(RADIANS(E1342))+COS(RADIANS(G1351))*COS(RADIANS(E1342))*COS(RADIANS(P1332))))&gt;90,0,$F$4*$F$5/E1341^2*(SIN(RADIANS(G1351))*SIN(RADIANS(E1342))+COS(RADIANS(G1351))*COS(RADIANS(E1342))*COS(RADIANS(P1332))))</f>
        <v>0</v>
      </c>
      <c r="Q1351" s="3">
        <f>IF(DEGREES(ACOS(SIN(RADIANS(G1351))*SIN(RADIANS(E1342))+COS(RADIANS(G1351))*COS(RADIANS(E1342))*COS(RADIANS(Q1332))))&gt;90,0,$F$4*$F$5/E1341^2*(SIN(RADIANS(G1351))*SIN(RADIANS(E1342))+COS(RADIANS(G1351))*COS(RADIANS(E1342))*COS(RADIANS(Q1332))))</f>
        <v>0</v>
      </c>
      <c r="R1351" s="3" t="e">
        <f>IF(DEGREES(ACOS(SIN(RADIANS(G1351))*SIN(RADIANS(E1342))+COS(RADIANS(G1351))*COS(RADIANS(E1342))*COS(RADIANS(R1332))))&gt;90,0,$F$4*$F$5/E1341^2*(SIN(RADIANS(G1351))*SIN(RADIANS(E1342))+COS(RADIANS(G1351))*COS(RADIANS(E1342))*COS(RADIANS(R1332))))</f>
        <v>#DIV/0!</v>
      </c>
      <c r="S1351" s="3" t="e">
        <f>IF(DEGREES(ACOS(SIN(RADIANS(G1351))*SIN(RADIANS(E1342))+COS(RADIANS(G1351))*COS(RADIANS(E1342))*COS(RADIANS(S1332))))&gt;90,0,$F$4*$F$5/E1341^2*(SIN(RADIANS(G1351))*SIN(RADIANS(E1342))+COS(RADIANS(G1351))*COS(RADIANS(E1342))*COS(RADIANS(S1332))))</f>
        <v>#DIV/0!</v>
      </c>
      <c r="T1351" s="3" t="e">
        <f>IF(DEGREES(ACOS(SIN(RADIANS(G1351))*SIN(RADIANS(E1342))+COS(RADIANS(G1351))*COS(RADIANS(E1342))*COS(RADIANS(T1332))))&gt;90,0,$F$4*$F$5/E1341^2*(SIN(RADIANS(G1351))*SIN(RADIANS(E1342))+COS(RADIANS(G1351))*COS(RADIANS(E1342))*COS(RADIANS(T1332))))</f>
        <v>#DIV/0!</v>
      </c>
      <c r="U1351" s="3" t="e">
        <f>IF(DEGREES(ACOS(SIN(RADIANS(G1351))*SIN(RADIANS(E1342))+COS(RADIANS(G1351))*COS(RADIANS(E1342))*COS(RADIANS(U1332))))&gt;90,0,$F$4*$F$5/E1341^2*(SIN(RADIANS(G1351))*SIN(RADIANS(E1342))+COS(RADIANS(G1351))*COS(RADIANS(E1342))*COS(RADIANS(U1332))))</f>
        <v>#DIV/0!</v>
      </c>
      <c r="V1351" s="3" t="e">
        <f>IF(DEGREES(ACOS(SIN(RADIANS(G1351))*SIN(RADIANS(E1342))+COS(RADIANS(G1351))*COS(RADIANS(E1342))*COS(RADIANS(V1332))))&gt;90,0,$F$4*$F$5/E1341^2*(SIN(RADIANS(G1351))*SIN(RADIANS(E1342))+COS(RADIANS(G1351))*COS(RADIANS(E1342))*COS(RADIANS(V1332))))</f>
        <v>#DIV/0!</v>
      </c>
      <c r="W1351" s="3" t="e">
        <f>IF(DEGREES(ACOS(SIN(RADIANS(G1351))*SIN(RADIANS(E1342))+COS(RADIANS(G1351))*COS(RADIANS(E1342))*COS(RADIANS(W1332))))&gt;90,0,$F$4*$F$5/E1341^2*(SIN(RADIANS(G1351))*SIN(RADIANS(E1342))+COS(RADIANS(G1351))*COS(RADIANS(E1342))*COS(RADIANS(W1332))))</f>
        <v>#DIV/0!</v>
      </c>
      <c r="X1351" s="3" t="e">
        <f>IF(DEGREES(ACOS(SIN(RADIANS(G1351))*SIN(RADIANS(E1342))+COS(RADIANS(G1351))*COS(RADIANS(E1342))*COS(RADIANS(X1332))))&gt;90,0,$F$4*$F$5/E1341^2*(SIN(RADIANS(G1351))*SIN(RADIANS(E1342))+COS(RADIANS(G1351))*COS(RADIANS(E1342))*COS(RADIANS(X1332))))</f>
        <v>#DIV/0!</v>
      </c>
      <c r="Y1351" s="3" t="e">
        <f>IF(DEGREES(ACOS(SIN(RADIANS(G1351))*SIN(RADIANS(E1342))+COS(RADIANS(G1351))*COS(RADIANS(E1342))*COS(RADIANS(Y1332))))&gt;90,0,$F$4*$F$5/E1341^2*(SIN(RADIANS(G1351))*SIN(RADIANS(E1342))+COS(RADIANS(G1351))*COS(RADIANS(E1342))*COS(RADIANS(Y1332))))</f>
        <v>#DIV/0!</v>
      </c>
      <c r="Z1351" s="3" t="e">
        <f>IF(DEGREES(ACOS(SIN(RADIANS(G1351))*SIN(RADIANS(E1342))+COS(RADIANS(G1351))*COS(RADIANS(E1342))*COS(RADIANS(Z1332))))&gt;90,0,$F$4*$F$5/E1341^2*(SIN(RADIANS(G1351))*SIN(RADIANS(E1342))+COS(RADIANS(G1351))*COS(RADIANS(E1342))*COS(RADIANS(Z1332))))</f>
        <v>#DIV/0!</v>
      </c>
      <c r="AA1351" s="3" t="e">
        <f>IF(DEGREES(ACOS(SIN(RADIANS(G1351))*SIN(RADIANS(E1342))+COS(RADIANS(G1351))*COS(RADIANS(E1342))*COS(RADIANS(AA1332))))&gt;90,0,$F$4*$F$5/E1341^2*(SIN(RADIANS(G1351))*SIN(RADIANS(E1342))+COS(RADIANS(G1351))*COS(RADIANS(E1342))*COS(RADIANS(AA1332))))</f>
        <v>#DIV/0!</v>
      </c>
      <c r="AB1351" s="3" t="e">
        <f>IF(DEGREES(ACOS(SIN(RADIANS(G1351))*SIN(RADIANS(E1342))+COS(RADIANS(G1351))*COS(RADIANS(E1342))*COS(RADIANS(AB1332))))&gt;90,0,$F$4*$F$5/E1341^2*(SIN(RADIANS(G1351))*SIN(RADIANS(E1342))+COS(RADIANS(G1351))*COS(RADIANS(E1342))*COS(RADIANS(AB1332))))</f>
        <v>#DIV/0!</v>
      </c>
      <c r="AC1351" s="3" t="e">
        <f>IF(DEGREES(ACOS(SIN(RADIANS(G1351))*SIN(RADIANS(E1342))+COS(RADIANS(G1351))*COS(RADIANS(E1342))*COS(RADIANS(AC1332))))&gt;90,0,$F$4*$F$5/E1341^2*(SIN(RADIANS(G1351))*SIN(RADIANS(E1342))+COS(RADIANS(G1351))*COS(RADIANS(E1342))*COS(RADIANS(AC1332))))</f>
        <v>#DIV/0!</v>
      </c>
      <c r="AD1351" s="3" t="e">
        <f>IF(DEGREES(ACOS(SIN(RADIANS(G1351))*SIN(RADIANS(E1342))+COS(RADIANS(G1351))*COS(RADIANS(E1342))*COS(RADIANS(AD1332))))&gt;90,0,$F$4*$F$5/E1341^2*(SIN(RADIANS(G1351))*SIN(RADIANS(E1342))+COS(RADIANS(G1351))*COS(RADIANS(E1342))*COS(RADIANS(AD1332))))</f>
        <v>#DIV/0!</v>
      </c>
      <c r="AE1351" s="3" t="e">
        <f>IF(DEGREES(ACOS(SIN(RADIANS(G1351))*SIN(RADIANS(E1342))+COS(RADIANS(G1351))*COS(RADIANS(E1342))*COS(RADIANS(AE1332))))&gt;90,0,$F$4*$F$5/E1341^2*(SIN(RADIANS(G1351))*SIN(RADIANS(E1342))+COS(RADIANS(G1351))*COS(RADIANS(E1342))*COS(RADIANS(AE1332))))</f>
        <v>#DIV/0!</v>
      </c>
      <c r="AF1351" s="3" t="e">
        <f>IF(DEGREES(ACOS(SIN(RADIANS(G1351))*SIN(RADIANS(E1342))+COS(RADIANS(G1351))*COS(RADIANS(E1342))*COS(RADIANS(AF1332))))&gt;90,0,$F$4*$F$5/E1341^2*(SIN(RADIANS(G1351))*SIN(RADIANS(E1342))+COS(RADIANS(G1351))*COS(RADIANS(E1342))*COS(RADIANS(AF1332))))</f>
        <v>#DIV/0!</v>
      </c>
      <c r="AG1351" s="3" t="e">
        <f>IF(DEGREES(ACOS(SIN(RADIANS(G1351))*SIN(RADIANS(E1342))+COS(RADIANS(G1351))*COS(RADIANS(E1342))*COS(RADIANS(AG1332))))&gt;90,0,$F$4*$F$5/E1341^2*(SIN(RADIANS(G1351))*SIN(RADIANS(E1342))+COS(RADIANS(G1351))*COS(RADIANS(E1342))*COS(RADIANS(AG1332))))</f>
        <v>#DIV/0!</v>
      </c>
      <c r="AH1351" s="3" t="e">
        <f>IF(DEGREES(ACOS(SIN(RADIANS(G1351))*SIN(RADIANS(E1342))+COS(RADIANS(G1351))*COS(RADIANS(E1342))*COS(RADIANS(AH1332))))&gt;90,0,$F$4*$F$5/E1341^2*(SIN(RADIANS(G1351))*SIN(RADIANS(E1342))+COS(RADIANS(G1351))*COS(RADIANS(E1342))*COS(RADIANS(AH1332))))</f>
        <v>#DIV/0!</v>
      </c>
      <c r="AI1351" s="3" t="e">
        <f>IF(DEGREES(ACOS(SIN(RADIANS(G1351))*SIN(RADIANS(E1342))+COS(RADIANS(G1351))*COS(RADIANS(E1342))*COS(RADIANS(AI1332))))&gt;90,0,$F$4*$F$5/E1341^2*(SIN(RADIANS(G1351))*SIN(RADIANS(E1342))+COS(RADIANS(G1351))*COS(RADIANS(E1342))*COS(RADIANS(AI1332))))</f>
        <v>#DIV/0!</v>
      </c>
      <c r="AJ1351" s="3" t="e">
        <f>IF(DEGREES(ACOS(SIN(RADIANS(G1351))*SIN(RADIANS(E1342))+COS(RADIANS(G1351))*COS(RADIANS(E1342))*COS(RADIANS(AJ1332))))&gt;90,0,$F$4*$F$5/E1341^2*(SIN(RADIANS(G1351))*SIN(RADIANS(E1342))+COS(RADIANS(G1351))*COS(RADIANS(E1342))*COS(RADIANS(AJ1332))))</f>
        <v>#DIV/0!</v>
      </c>
      <c r="AK1351" s="3">
        <f>IF(DEGREES(ACOS(SIN(RADIANS(G1351))*SIN(RADIANS(E1342))+COS(RADIANS(G1351))*COS(RADIANS(E1342))*COS(RADIANS(AK1332))))&gt;90,0,$F$4*$F$5/E1341^2*(SIN(RADIANS(G1351))*SIN(RADIANS(E1342))+COS(RADIANS(G1351))*COS(RADIANS(E1342))*COS(RADIANS(AK1332))))</f>
        <v>0</v>
      </c>
      <c r="AL1351" s="3">
        <f>IF(DEGREES(ACOS(SIN(RADIANS(G1351))*SIN(RADIANS(E1342))+COS(RADIANS(G1351))*COS(RADIANS(E1342))*COS(RADIANS(AL1332))))&gt;90,0,$F$4*$F$5/E1341^2*(SIN(RADIANS(G1351))*SIN(RADIANS(E1342))+COS(RADIANS(G1351))*COS(RADIANS(E1342))*COS(RADIANS(AL1332))))</f>
        <v>0</v>
      </c>
      <c r="AM1351" s="3">
        <f>IF(DEGREES(ACOS(SIN(RADIANS(G1351))*SIN(RADIANS(E1342))+COS(RADIANS(G1351))*COS(RADIANS(E1342))*COS(RADIANS(AM1332))))&gt;90,0,$F$4*$F$5/E1341^2*(SIN(RADIANS(G1351))*SIN(RADIANS(E1342))+COS(RADIANS(G1351))*COS(RADIANS(E1342))*COS(RADIANS(AM1332))))</f>
        <v>0</v>
      </c>
      <c r="AN1351" s="3">
        <f>IF(DEGREES(ACOS(SIN(RADIANS(G1351))*SIN(RADIANS(E1342))+COS(RADIANS(G1351))*COS(RADIANS(E1342))*COS(RADIANS(AN1332))))&gt;90,0,$F$4*$F$5/E1341^2*(SIN(RADIANS(G1351))*SIN(RADIANS(E1342))+COS(RADIANS(G1351))*COS(RADIANS(E1342))*COS(RADIANS(AN1332))))</f>
        <v>0</v>
      </c>
      <c r="AO1351" s="3">
        <f>IF(DEGREES(ACOS(SIN(RADIANS(G1351))*SIN(RADIANS(E1342))+COS(RADIANS(G1351))*COS(RADIANS(E1342))*COS(RADIANS(AO1332))))&gt;90,0,$F$4*$F$5/E1341^2*(SIN(RADIANS(G1351))*SIN(RADIANS(E1342))+COS(RADIANS(G1351))*COS(RADIANS(E1342))*COS(RADIANS(AO1332))))</f>
        <v>0</v>
      </c>
      <c r="AP1351" s="3">
        <f>IF(DEGREES(ACOS(SIN(RADIANS(G1351))*SIN(RADIANS(E1342))+COS(RADIANS(G1351))*COS(RADIANS(E1342))*COS(RADIANS(AP1332))))&gt;90,0,$F$4*$F$5/E1341^2*(SIN(RADIANS(G1351))*SIN(RADIANS(E1342))+COS(RADIANS(G1351))*COS(RADIANS(E1342))*COS(RADIANS(AP1332))))</f>
        <v>0</v>
      </c>
      <c r="AQ1351" s="3">
        <f>IF(DEGREES(ACOS(SIN(RADIANS(G1351))*SIN(RADIANS(E1342))+COS(RADIANS(G1351))*COS(RADIANS(E1342))*COS(RADIANS(AQ1332))))&gt;90,0,$F$4*$F$5/E1341^2*(SIN(RADIANS(G1351))*SIN(RADIANS(E1342))+COS(RADIANS(G1351))*COS(RADIANS(E1342))*COS(RADIANS(AQ1332))))</f>
        <v>0</v>
      </c>
      <c r="AR1351" s="3">
        <f>IF(DEGREES(ACOS(SIN(RADIANS(G1351))*SIN(RADIANS(E1342))+COS(RADIANS(G1351))*COS(RADIANS(E1342))*COS(RADIANS(AR1332))))&gt;90,0,$F$4*$F$5/E1341^2*(SIN(RADIANS(G1351))*SIN(RADIANS(E1342))+COS(RADIANS(G1351))*COS(RADIANS(E1342))*COS(RADIANS(AR1332))))</f>
        <v>0</v>
      </c>
    </row>
    <row r="1352" spans="2:44" ht="15.75" customHeight="1" x14ac:dyDescent="0.2">
      <c r="G1352" s="3">
        <v>-90</v>
      </c>
      <c r="I1352" s="3" t="e">
        <f>IF(DEGREES(ACOS(SIN(RADIANS(G1352))*SIN(RADIANS(E1342))+COS(RADIANS(G1352))*COS(RADIANS(E1342))*COS(RADIANS(I1332))))&gt;90,0,$F$4*$F$5/E1341^2*(SIN(RADIANS(G1352))*SIN(RADIANS(E1342))+COS(RADIANS(G1352))*COS(RADIANS(E1342))*COS(RADIANS(I1332))))</f>
        <v>#DIV/0!</v>
      </c>
      <c r="J1352" s="3" t="e">
        <f>IF(DEGREES(ACOS(SIN(RADIANS(G1352))*SIN(RADIANS(E1342))+COS(RADIANS(G1352))*COS(RADIANS(E1342))*COS(RADIANS(J1332))))&gt;90,0,$F$4*$F$5/E1341^2*(SIN(RADIANS(G1352))*SIN(RADIANS(E1342))+COS(RADIANS(G1352))*COS(RADIANS(E1342))*COS(RADIANS(J1332))))</f>
        <v>#DIV/0!</v>
      </c>
      <c r="K1352" s="3" t="e">
        <f>IF(DEGREES(ACOS(SIN(RADIANS(G1352))*SIN(RADIANS(E1342))+COS(RADIANS(G1352))*COS(RADIANS(E1342))*COS(RADIANS(K1332))))&gt;90,0,$F$4*$F$5/E1341^2*(SIN(RADIANS(G1352))*SIN(RADIANS(E1342))+COS(RADIANS(G1352))*COS(RADIANS(E1342))*COS(RADIANS(K1332))))</f>
        <v>#DIV/0!</v>
      </c>
      <c r="L1352" s="3" t="e">
        <f>IF(DEGREES(ACOS(SIN(RADIANS(G1352))*SIN(RADIANS(E1342))+COS(RADIANS(G1352))*COS(RADIANS(E1342))*COS(RADIANS(L1332))))&gt;90,0,$F$4*$F$5/E1341^2*(SIN(RADIANS(G1352))*SIN(RADIANS(E1342))+COS(RADIANS(G1352))*COS(RADIANS(E1342))*COS(RADIANS(L1332))))</f>
        <v>#DIV/0!</v>
      </c>
      <c r="M1352" s="3" t="e">
        <f>IF(DEGREES(ACOS(SIN(RADIANS(G1352))*SIN(RADIANS(E1342))+COS(RADIANS(G1352))*COS(RADIANS(E1342))*COS(RADIANS(M1332))))&gt;90,0,$F$4*$F$5/E1341^2*(SIN(RADIANS(G1352))*SIN(RADIANS(E1342))+COS(RADIANS(G1352))*COS(RADIANS(E1342))*COS(RADIANS(M1332))))</f>
        <v>#DIV/0!</v>
      </c>
      <c r="N1352" s="3" t="e">
        <f>IF(DEGREES(ACOS(SIN(RADIANS(G1352))*SIN(RADIANS(E1342))+COS(RADIANS(G1352))*COS(RADIANS(E1342))*COS(RADIANS(N1332))))&gt;90,0,$F$4*$F$5/E1341^2*(SIN(RADIANS(G1352))*SIN(RADIANS(E1342))+COS(RADIANS(G1352))*COS(RADIANS(E1342))*COS(RADIANS(N1332))))</f>
        <v>#DIV/0!</v>
      </c>
      <c r="O1352" s="3" t="e">
        <f>IF(DEGREES(ACOS(SIN(RADIANS(G1352))*SIN(RADIANS(E1342))+COS(RADIANS(G1352))*COS(RADIANS(E1342))*COS(RADIANS(O1332))))&gt;90,0,$F$4*$F$5/E1341^2*(SIN(RADIANS(G1352))*SIN(RADIANS(E1342))+COS(RADIANS(G1352))*COS(RADIANS(E1342))*COS(RADIANS(O1332))))</f>
        <v>#DIV/0!</v>
      </c>
      <c r="P1352" s="3" t="e">
        <f>IF(DEGREES(ACOS(SIN(RADIANS(G1352))*SIN(RADIANS(E1342))+COS(RADIANS(G1352))*COS(RADIANS(E1342))*COS(RADIANS(P1332))))&gt;90,0,$F$4*$F$5/E1341^2*(SIN(RADIANS(G1352))*SIN(RADIANS(E1342))+COS(RADIANS(G1352))*COS(RADIANS(E1342))*COS(RADIANS(P1332))))</f>
        <v>#DIV/0!</v>
      </c>
      <c r="Q1352" s="3" t="e">
        <f>IF(DEGREES(ACOS(SIN(RADIANS(G1352))*SIN(RADIANS(E1342))+COS(RADIANS(G1352))*COS(RADIANS(E1342))*COS(RADIANS(Q1332))))&gt;90,0,$F$4*$F$5/E1341^2*(SIN(RADIANS(G1352))*SIN(RADIANS(E1342))+COS(RADIANS(G1352))*COS(RADIANS(E1342))*COS(RADIANS(Q1332))))</f>
        <v>#DIV/0!</v>
      </c>
      <c r="R1352" s="3" t="e">
        <f>IF(DEGREES(ACOS(SIN(RADIANS(G1352))*SIN(RADIANS(E1342))+COS(RADIANS(G1352))*COS(RADIANS(E1342))*COS(RADIANS(R1332))))&gt;90,0,$F$4*$F$5/E1341^2*(SIN(RADIANS(G1352))*SIN(RADIANS(E1342))+COS(RADIANS(G1352))*COS(RADIANS(E1342))*COS(RADIANS(R1332))))</f>
        <v>#DIV/0!</v>
      </c>
      <c r="S1352" s="3" t="e">
        <f>IF(DEGREES(ACOS(SIN(RADIANS(G1352))*SIN(RADIANS(E1342))+COS(RADIANS(G1352))*COS(RADIANS(E1342))*COS(RADIANS(S1332))))&gt;90,0,$F$4*$F$5/E1341^2*(SIN(RADIANS(G1352))*SIN(RADIANS(E1342))+COS(RADIANS(G1352))*COS(RADIANS(E1342))*COS(RADIANS(S1332))))</f>
        <v>#DIV/0!</v>
      </c>
      <c r="T1352" s="3" t="e">
        <f>IF(DEGREES(ACOS(SIN(RADIANS(G1352))*SIN(RADIANS(E1342))+COS(RADIANS(G1352))*COS(RADIANS(E1342))*COS(RADIANS(T1332))))&gt;90,0,$F$4*$F$5/E1341^2*(SIN(RADIANS(G1352))*SIN(RADIANS(E1342))+COS(RADIANS(G1352))*COS(RADIANS(E1342))*COS(RADIANS(T1332))))</f>
        <v>#DIV/0!</v>
      </c>
      <c r="U1352" s="3" t="e">
        <f>IF(DEGREES(ACOS(SIN(RADIANS(G1352))*SIN(RADIANS(E1342))+COS(RADIANS(G1352))*COS(RADIANS(E1342))*COS(RADIANS(U1332))))&gt;90,0,$F$4*$F$5/E1341^2*(SIN(RADIANS(G1352))*SIN(RADIANS(E1342))+COS(RADIANS(G1352))*COS(RADIANS(E1342))*COS(RADIANS(U1332))))</f>
        <v>#DIV/0!</v>
      </c>
      <c r="V1352" s="3" t="e">
        <f>IF(DEGREES(ACOS(SIN(RADIANS(G1352))*SIN(RADIANS(E1342))+COS(RADIANS(G1352))*COS(RADIANS(E1342))*COS(RADIANS(V1332))))&gt;90,0,$F$4*$F$5/E1341^2*(SIN(RADIANS(G1352))*SIN(RADIANS(E1342))+COS(RADIANS(G1352))*COS(RADIANS(E1342))*COS(RADIANS(V1332))))</f>
        <v>#DIV/0!</v>
      </c>
      <c r="W1352" s="3" t="e">
        <f>IF(DEGREES(ACOS(SIN(RADIANS(G1352))*SIN(RADIANS(E1342))+COS(RADIANS(G1352))*COS(RADIANS(E1342))*COS(RADIANS(W1332))))&gt;90,0,$F$4*$F$5/E1341^2*(SIN(RADIANS(G1352))*SIN(RADIANS(E1342))+COS(RADIANS(G1352))*COS(RADIANS(E1342))*COS(RADIANS(W1332))))</f>
        <v>#DIV/0!</v>
      </c>
      <c r="X1352" s="3" t="e">
        <f>IF(DEGREES(ACOS(SIN(RADIANS(G1352))*SIN(RADIANS(E1342))+COS(RADIANS(G1352))*COS(RADIANS(E1342))*COS(RADIANS(X1332))))&gt;90,0,$F$4*$F$5/E1341^2*(SIN(RADIANS(G1352))*SIN(RADIANS(E1342))+COS(RADIANS(G1352))*COS(RADIANS(E1342))*COS(RADIANS(X1332))))</f>
        <v>#DIV/0!</v>
      </c>
      <c r="Y1352" s="3" t="e">
        <f>IF(DEGREES(ACOS(SIN(RADIANS(G1352))*SIN(RADIANS(E1342))+COS(RADIANS(G1352))*COS(RADIANS(E1342))*COS(RADIANS(Y1332))))&gt;90,0,$F$4*$F$5/E1341^2*(SIN(RADIANS(G1352))*SIN(RADIANS(E1342))+COS(RADIANS(G1352))*COS(RADIANS(E1342))*COS(RADIANS(Y1332))))</f>
        <v>#DIV/0!</v>
      </c>
      <c r="Z1352" s="3" t="e">
        <f>IF(DEGREES(ACOS(SIN(RADIANS(G1352))*SIN(RADIANS(E1342))+COS(RADIANS(G1352))*COS(RADIANS(E1342))*COS(RADIANS(Z1332))))&gt;90,0,$F$4*$F$5/E1341^2*(SIN(RADIANS(G1352))*SIN(RADIANS(E1342))+COS(RADIANS(G1352))*COS(RADIANS(E1342))*COS(RADIANS(Z1332))))</f>
        <v>#DIV/0!</v>
      </c>
      <c r="AA1352" s="3" t="e">
        <f>IF(DEGREES(ACOS(SIN(RADIANS(G1352))*SIN(RADIANS(E1342))+COS(RADIANS(G1352))*COS(RADIANS(E1342))*COS(RADIANS(AA1332))))&gt;90,0,$F$4*$F$5/E1341^2*(SIN(RADIANS(G1352))*SIN(RADIANS(E1342))+COS(RADIANS(G1352))*COS(RADIANS(E1342))*COS(RADIANS(AA1332))))</f>
        <v>#DIV/0!</v>
      </c>
      <c r="AB1352" s="3" t="e">
        <f>IF(DEGREES(ACOS(SIN(RADIANS(G1352))*SIN(RADIANS(E1342))+COS(RADIANS(G1352))*COS(RADIANS(E1342))*COS(RADIANS(AB1332))))&gt;90,0,$F$4*$F$5/E1341^2*(SIN(RADIANS(G1352))*SIN(RADIANS(E1342))+COS(RADIANS(G1352))*COS(RADIANS(E1342))*COS(RADIANS(AB1332))))</f>
        <v>#DIV/0!</v>
      </c>
      <c r="AC1352" s="3" t="e">
        <f>IF(DEGREES(ACOS(SIN(RADIANS(G1352))*SIN(RADIANS(E1342))+COS(RADIANS(G1352))*COS(RADIANS(E1342))*COS(RADIANS(AC1332))))&gt;90,0,$F$4*$F$5/E1341^2*(SIN(RADIANS(G1352))*SIN(RADIANS(E1342))+COS(RADIANS(G1352))*COS(RADIANS(E1342))*COS(RADIANS(AC1332))))</f>
        <v>#DIV/0!</v>
      </c>
      <c r="AD1352" s="3" t="e">
        <f>IF(DEGREES(ACOS(SIN(RADIANS(G1352))*SIN(RADIANS(E1342))+COS(RADIANS(G1352))*COS(RADIANS(E1342))*COS(RADIANS(AD1332))))&gt;90,0,$F$4*$F$5/E1341^2*(SIN(RADIANS(G1352))*SIN(RADIANS(E1342))+COS(RADIANS(G1352))*COS(RADIANS(E1342))*COS(RADIANS(AD1332))))</f>
        <v>#DIV/0!</v>
      </c>
      <c r="AE1352" s="3" t="e">
        <f>IF(DEGREES(ACOS(SIN(RADIANS(G1352))*SIN(RADIANS(E1342))+COS(RADIANS(G1352))*COS(RADIANS(E1342))*COS(RADIANS(AE1332))))&gt;90,0,$F$4*$F$5/E1341^2*(SIN(RADIANS(G1352))*SIN(RADIANS(E1342))+COS(RADIANS(G1352))*COS(RADIANS(E1342))*COS(RADIANS(AE1332))))</f>
        <v>#DIV/0!</v>
      </c>
      <c r="AF1352" s="3" t="e">
        <f>IF(DEGREES(ACOS(SIN(RADIANS(G1352))*SIN(RADIANS(E1342))+COS(RADIANS(G1352))*COS(RADIANS(E1342))*COS(RADIANS(AF1332))))&gt;90,0,$F$4*$F$5/E1341^2*(SIN(RADIANS(G1352))*SIN(RADIANS(E1342))+COS(RADIANS(G1352))*COS(RADIANS(E1342))*COS(RADIANS(AF1332))))</f>
        <v>#DIV/0!</v>
      </c>
      <c r="AG1352" s="3" t="e">
        <f>IF(DEGREES(ACOS(SIN(RADIANS(G1352))*SIN(RADIANS(E1342))+COS(RADIANS(G1352))*COS(RADIANS(E1342))*COS(RADIANS(AG1332))))&gt;90,0,$F$4*$F$5/E1341^2*(SIN(RADIANS(G1352))*SIN(RADIANS(E1342))+COS(RADIANS(G1352))*COS(RADIANS(E1342))*COS(RADIANS(AG1332))))</f>
        <v>#DIV/0!</v>
      </c>
      <c r="AH1352" s="3" t="e">
        <f>IF(DEGREES(ACOS(SIN(RADIANS(G1352))*SIN(RADIANS(E1342))+COS(RADIANS(G1352))*COS(RADIANS(E1342))*COS(RADIANS(AH1332))))&gt;90,0,$F$4*$F$5/E1341^2*(SIN(RADIANS(G1352))*SIN(RADIANS(E1342))+COS(RADIANS(G1352))*COS(RADIANS(E1342))*COS(RADIANS(AH1332))))</f>
        <v>#DIV/0!</v>
      </c>
      <c r="AI1352" s="3" t="e">
        <f>IF(DEGREES(ACOS(SIN(RADIANS(G1352))*SIN(RADIANS(E1342))+COS(RADIANS(G1352))*COS(RADIANS(E1342))*COS(RADIANS(AI1332))))&gt;90,0,$F$4*$F$5/E1341^2*(SIN(RADIANS(G1352))*SIN(RADIANS(E1342))+COS(RADIANS(G1352))*COS(RADIANS(E1342))*COS(RADIANS(AI1332))))</f>
        <v>#DIV/0!</v>
      </c>
      <c r="AJ1352" s="3" t="e">
        <f>IF(DEGREES(ACOS(SIN(RADIANS(G1352))*SIN(RADIANS(E1342))+COS(RADIANS(G1352))*COS(RADIANS(E1342))*COS(RADIANS(AJ1332))))&gt;90,0,$F$4*$F$5/E1341^2*(SIN(RADIANS(G1352))*SIN(RADIANS(E1342))+COS(RADIANS(G1352))*COS(RADIANS(E1342))*COS(RADIANS(AJ1332))))</f>
        <v>#DIV/0!</v>
      </c>
      <c r="AK1352" s="3" t="e">
        <f>IF(DEGREES(ACOS(SIN(RADIANS(G1352))*SIN(RADIANS(E1342))+COS(RADIANS(G1352))*COS(RADIANS(E1342))*COS(RADIANS(AK1332))))&gt;90,0,$F$4*$F$5/E1341^2*(SIN(RADIANS(G1352))*SIN(RADIANS(E1342))+COS(RADIANS(G1352))*COS(RADIANS(E1342))*COS(RADIANS(AK1332))))</f>
        <v>#DIV/0!</v>
      </c>
      <c r="AL1352" s="3" t="e">
        <f>IF(DEGREES(ACOS(SIN(RADIANS(G1352))*SIN(RADIANS(E1342))+COS(RADIANS(G1352))*COS(RADIANS(E1342))*COS(RADIANS(AL1332))))&gt;90,0,$F$4*$F$5/E1341^2*(SIN(RADIANS(G1352))*SIN(RADIANS(E1342))+COS(RADIANS(G1352))*COS(RADIANS(E1342))*COS(RADIANS(AL1332))))</f>
        <v>#DIV/0!</v>
      </c>
      <c r="AM1352" s="3" t="e">
        <f>IF(DEGREES(ACOS(SIN(RADIANS(G1352))*SIN(RADIANS(E1342))+COS(RADIANS(G1352))*COS(RADIANS(E1342))*COS(RADIANS(AM1332))))&gt;90,0,$F$4*$F$5/E1341^2*(SIN(RADIANS(G1352))*SIN(RADIANS(E1342))+COS(RADIANS(G1352))*COS(RADIANS(E1342))*COS(RADIANS(AM1332))))</f>
        <v>#DIV/0!</v>
      </c>
      <c r="AN1352" s="3" t="e">
        <f>IF(DEGREES(ACOS(SIN(RADIANS(G1352))*SIN(RADIANS(E1342))+COS(RADIANS(G1352))*COS(RADIANS(E1342))*COS(RADIANS(AN1332))))&gt;90,0,$F$4*$F$5/E1341^2*(SIN(RADIANS(G1352))*SIN(RADIANS(E1342))+COS(RADIANS(G1352))*COS(RADIANS(E1342))*COS(RADIANS(AN1332))))</f>
        <v>#DIV/0!</v>
      </c>
      <c r="AO1352" s="3" t="e">
        <f>IF(DEGREES(ACOS(SIN(RADIANS(G1352))*SIN(RADIANS(E1342))+COS(RADIANS(G1352))*COS(RADIANS(E1342))*COS(RADIANS(AO1332))))&gt;90,0,$F$4*$F$5/E1341^2*(SIN(RADIANS(G1352))*SIN(RADIANS(E1342))+COS(RADIANS(G1352))*COS(RADIANS(E1342))*COS(RADIANS(AO1332))))</f>
        <v>#DIV/0!</v>
      </c>
      <c r="AP1352" s="3" t="e">
        <f>IF(DEGREES(ACOS(SIN(RADIANS(G1352))*SIN(RADIANS(E1342))+COS(RADIANS(G1352))*COS(RADIANS(E1342))*COS(RADIANS(AP1332))))&gt;90,0,$F$4*$F$5/E1341^2*(SIN(RADIANS(G1352))*SIN(RADIANS(E1342))+COS(RADIANS(G1352))*COS(RADIANS(E1342))*COS(RADIANS(AP1332))))</f>
        <v>#DIV/0!</v>
      </c>
      <c r="AQ1352" s="3" t="e">
        <f>IF(DEGREES(ACOS(SIN(RADIANS(G1352))*SIN(RADIANS(E1342))+COS(RADIANS(G1352))*COS(RADIANS(E1342))*COS(RADIANS(AQ1332))))&gt;90,0,$F$4*$F$5/E1341^2*(SIN(RADIANS(G1352))*SIN(RADIANS(E1342))+COS(RADIANS(G1352))*COS(RADIANS(E1342))*COS(RADIANS(AQ1332))))</f>
        <v>#DIV/0!</v>
      </c>
      <c r="AR1352" s="3" t="e">
        <f>IF(DEGREES(ACOS(SIN(RADIANS(G1352))*SIN(RADIANS(E1342))+COS(RADIANS(G1352))*COS(RADIANS(E1342))*COS(RADIANS(AR1332))))&gt;90,0,$F$4*$F$5/E1341^2*(SIN(RADIANS(G1352))*SIN(RADIANS(E1342))+COS(RADIANS(G1352))*COS(RADIANS(E1342))*COS(RADIANS(AR1332))))</f>
        <v>#DIV/0!</v>
      </c>
    </row>
    <row r="1353" spans="2:44" ht="15.75" customHeight="1" x14ac:dyDescent="0.2"/>
    <row r="1354" spans="2:44" ht="15.75" customHeight="1" x14ac:dyDescent="0.2">
      <c r="H1354" s="3" t="s">
        <v>771</v>
      </c>
      <c r="I1354" s="3">
        <v>180</v>
      </c>
      <c r="J1354" s="3">
        <v>170</v>
      </c>
      <c r="K1354" s="3">
        <v>160</v>
      </c>
      <c r="L1354" s="3">
        <v>150</v>
      </c>
      <c r="M1354" s="3">
        <v>140</v>
      </c>
      <c r="N1354" s="3">
        <v>130</v>
      </c>
      <c r="O1354" s="3">
        <v>120</v>
      </c>
      <c r="P1354" s="3">
        <v>110</v>
      </c>
      <c r="Q1354" s="3">
        <v>100</v>
      </c>
      <c r="R1354" s="3">
        <v>90</v>
      </c>
      <c r="S1354" s="3">
        <v>80</v>
      </c>
      <c r="T1354" s="3">
        <v>70</v>
      </c>
      <c r="U1354" s="3">
        <v>60</v>
      </c>
      <c r="V1354" s="3">
        <v>50</v>
      </c>
      <c r="W1354" s="3">
        <v>40</v>
      </c>
      <c r="X1354" s="3">
        <v>30</v>
      </c>
      <c r="Y1354" s="3">
        <v>20</v>
      </c>
      <c r="Z1354" s="3">
        <v>10</v>
      </c>
      <c r="AA1354" s="3">
        <v>0</v>
      </c>
      <c r="AB1354" s="3">
        <v>-10</v>
      </c>
      <c r="AC1354" s="3">
        <v>-20</v>
      </c>
      <c r="AD1354" s="3">
        <v>-30</v>
      </c>
      <c r="AE1354" s="3">
        <v>-40</v>
      </c>
      <c r="AF1354" s="3">
        <v>-50</v>
      </c>
      <c r="AG1354" s="3">
        <v>-60</v>
      </c>
      <c r="AH1354" s="3">
        <v>-70</v>
      </c>
      <c r="AI1354" s="3">
        <v>-80</v>
      </c>
      <c r="AJ1354" s="3">
        <v>-90</v>
      </c>
      <c r="AK1354" s="3">
        <v>-100</v>
      </c>
      <c r="AL1354" s="3">
        <v>-110</v>
      </c>
      <c r="AM1354" s="3">
        <v>-120</v>
      </c>
      <c r="AN1354" s="3">
        <v>-130</v>
      </c>
      <c r="AO1354" s="3">
        <v>-140</v>
      </c>
      <c r="AP1354" s="3">
        <v>-150</v>
      </c>
      <c r="AQ1354" s="3">
        <v>-160</v>
      </c>
      <c r="AR1354" s="3">
        <v>-170</v>
      </c>
    </row>
    <row r="1355" spans="2:44" ht="15.75" customHeight="1" x14ac:dyDescent="0.2">
      <c r="H1355" s="3" t="s">
        <v>782</v>
      </c>
      <c r="I1355" s="3">
        <f>IF(ABS(I1354-E1367)&gt;180,IF(ABS(I1354-E1367)&gt;360,ABS(I1354-E1367)-360,360-ABS(I1354-E1367)),ABS(I1354-E1367))</f>
        <v>180</v>
      </c>
      <c r="J1355" s="3">
        <f>IF(ABS(J1354-E1367)&gt;180,IF(ABS(J1354-E1367)&gt;360,ABS(J1354-E1367)-360,360-ABS(J1354-E1367)),ABS(J1354-E1367))</f>
        <v>170</v>
      </c>
      <c r="K1355" s="3">
        <f>IF(ABS(K1354-E1367)&gt;180,IF(ABS(K1354-E1367)&gt;360,ABS(K1354-E1367)-360,360-ABS(K1354-E1367)),ABS(K1354-E1367))</f>
        <v>160</v>
      </c>
      <c r="L1355" s="3">
        <f>IF(ABS(L1354-E1367)&gt;180,IF(ABS(L1354-E1367)&gt;360,ABS(L1354-E1367)-360,360-ABS(L1354-E1367)),ABS(L1354-E1367))</f>
        <v>150</v>
      </c>
      <c r="M1355" s="3">
        <f>IF(ABS(M1354-E1367)&gt;180,IF(ABS(M1354-E1367)&gt;360,ABS(M1354-E1367)-360,360-ABS(M1354-E1367)),ABS(M1354-E1367))</f>
        <v>140</v>
      </c>
      <c r="N1355" s="3">
        <f>IF(ABS(N1354-E1367)&gt;180,IF(ABS(N1354-E1367)&gt;360,ABS(N1354-E1367)-360,360-ABS(N1354-E1367)),ABS(N1354-E1367))</f>
        <v>130</v>
      </c>
      <c r="O1355" s="3">
        <f>IF(ABS(O1354-E1367)&gt;180,IF(ABS(O1354-E1367)&gt;360,ABS(O1354-E1367)-360,360-ABS(O1354-E1367)),ABS(O1354-E1367))</f>
        <v>120</v>
      </c>
      <c r="P1355" s="3">
        <f>IF(ABS(P1354-E1367)&gt;180,IF(ABS(P1354-E1367)&gt;360,ABS(P1354-E1367)-360,360-ABS(P1354-E1367)),ABS(P1354-E1367))</f>
        <v>110</v>
      </c>
      <c r="Q1355" s="3">
        <f>IF(ABS(Q1354-E1367)&gt;180,IF(ABS(Q1354-E1367)&gt;360,ABS(Q1354-E1367)-360,360-ABS(Q1354-E1367)),ABS(Q1354-E1367))</f>
        <v>100</v>
      </c>
      <c r="R1355" s="3">
        <f>IF(ABS(R1354-E1367)&gt;180,IF(ABS(R1354-E1367)&gt;360,ABS(R1354-E1367)-360,360-ABS(R1354-E1367)),ABS(R1354-E1367))</f>
        <v>90</v>
      </c>
      <c r="S1355" s="3">
        <f>IF(ABS(S1354-E1367)&gt;180,IF(ABS(S1354-E1367)&gt;360,ABS(S1354-E1367)-360,360-ABS(S1354-E1367)),ABS(S1354-E1367))</f>
        <v>80</v>
      </c>
      <c r="T1355" s="3">
        <f>IF(ABS(T1354-E1367)&gt;180,IF(ABS(T1354-E1367)&gt;360,ABS(T1354-E1367)-360,360-ABS(T1354-E1367)),ABS(T1354-E1367))</f>
        <v>70</v>
      </c>
      <c r="U1355" s="3">
        <f>IF(ABS(U1354-E1367)&gt;180,IF(ABS(U1354-E1367)&gt;360,ABS(U1354-E1367)-360,360-ABS(U1354-E1367)),ABS(U1354-E1367))</f>
        <v>60</v>
      </c>
      <c r="V1355" s="3">
        <f>IF(ABS(V1354-E1367)&gt;180,IF(ABS(V1354-E1367)&gt;360,ABS(V1354-E1367)-360,360-ABS(V1354-E1367)),ABS(V1354-E1367))</f>
        <v>50</v>
      </c>
      <c r="W1355" s="3">
        <f>IF(ABS(W1354-E1367)&gt;180,IF(ABS(W1354-E1367)&gt;360,ABS(W1354-E1367)-360,360-ABS(W1354-E1367)),ABS(W1354-E1367))</f>
        <v>40</v>
      </c>
      <c r="X1355" s="3">
        <f>IF(ABS(X1354-E1367)&gt;180,IF(ABS(X1354-E1367)&gt;360,ABS(X1354-E1367)-360,360-ABS(X1354-E1367)),ABS(X1354-E1367))</f>
        <v>30</v>
      </c>
      <c r="Y1355" s="3">
        <f>IF(ABS(Y1354-E1367)&gt;180,IF(ABS(Y1354-E1367)&gt;360,ABS(Y1354-E1367)-360,360-ABS(Y1354-E1367)),ABS(Y1354-E1367))</f>
        <v>20</v>
      </c>
      <c r="Z1355" s="3">
        <f>IF(ABS(Z1354-E1367)&gt;180,IF(ABS(Z1354-E1367)&gt;360,ABS(Z1354-E1367)-360,360-ABS(Z1354-E1367)),ABS(Z1354-E1367))</f>
        <v>10</v>
      </c>
      <c r="AA1355" s="3">
        <f>IF(ABS(AA1354-E1367)&gt;180,IF(ABS(AA1354-E1367)&gt;360,ABS(AA1354-E1367)-360,360-ABS(AA1354-E1367)),ABS(AA1354-E1367))</f>
        <v>0</v>
      </c>
      <c r="AB1355" s="3">
        <f>IF(ABS(AB1354-E1367)&gt;180,IF(ABS(AB1354-E1367)&gt;360,ABS(AB1354-E1367)-360,360-ABS(AB1354-E1367)),ABS(AB1354-E1367))</f>
        <v>10</v>
      </c>
      <c r="AC1355" s="3">
        <f>IF(ABS(AC1354-E1367)&gt;180,IF(ABS(AC1354-E1367)&gt;360,ABS(AC1354-E1367)-360,360-ABS(AC1354-E1367)),ABS(AC1354-E1367))</f>
        <v>20</v>
      </c>
      <c r="AD1355" s="3">
        <f>IF(ABS(AD1354-E1367)&gt;180,IF(ABS(AD1354-E1367)&gt;360,ABS(AD1354-E1367)-360,360-ABS(AD1354-E1367)),ABS(AD1354-E1367))</f>
        <v>30</v>
      </c>
      <c r="AE1355" s="3">
        <f>IF(ABS(AE1354-E1367)&gt;180,IF(ABS(AE1354-E1367)&gt;360,ABS(AE1354-E1367)-360,360-ABS(AE1354-E1367)),ABS(AE1354-E1367))</f>
        <v>40</v>
      </c>
      <c r="AF1355" s="3">
        <f>IF(ABS(AF1354-E1367)&gt;180,IF(ABS(AF1354-E1367)&gt;360,ABS(AF1354-E1367)-360,360-ABS(AF1354-E1367)),ABS(AF1354-E1367))</f>
        <v>50</v>
      </c>
      <c r="AG1355" s="3">
        <f>IF(ABS(AG1354-E1367)&gt;180,IF(ABS(AG1354-E1367)&gt;360,ABS(AG1354-E1367)-360,360-ABS(AG1354-E1367)),ABS(AG1354-E1367))</f>
        <v>60</v>
      </c>
      <c r="AH1355" s="3">
        <f>IF(ABS(AH1354-E1367)&gt;180,IF(ABS(AH1354-E1367)&gt;360,ABS(AH1354-E1367)-360,360-ABS(AH1354-E1367)),ABS(AH1354-E1367))</f>
        <v>70</v>
      </c>
      <c r="AI1355" s="3">
        <f>IF(ABS(AI1354-E1367)&gt;180,IF(ABS(AI1354-E1367)&gt;360,ABS(AI1354-E1367)-360,360-ABS(AI1354-E1367)),ABS(AI1354-E1367))</f>
        <v>80</v>
      </c>
      <c r="AJ1355" s="3">
        <f>IF(ABS(AJ1354-E1367)&gt;180,IF(ABS(AJ1354-E1367)&gt;360,ABS(AJ1354-E1367)-360,360-ABS(AJ1354-E1367)),ABS(AJ1354-E1367))</f>
        <v>90</v>
      </c>
      <c r="AK1355" s="3">
        <f>IF(ABS(AK1354-E1367)&gt;180,IF(ABS(AK1354-E1367)&gt;360,ABS(AK1354-E1367)-360,360-ABS(AK1354-E1367)),ABS(AK1354-E1367))</f>
        <v>100</v>
      </c>
      <c r="AL1355" s="3">
        <f>IF(ABS(AL1354-E1367)&gt;180,IF(ABS(AL1354-E1367)&gt;360,ABS(AL1354-E1367)-360,360-ABS(AL1354-E1367)),ABS(AL1354-E1367))</f>
        <v>110</v>
      </c>
      <c r="AM1355" s="3">
        <f>IF(ABS(AM1354-E1367)&gt;180,IF(ABS(AM1354-E1367)&gt;360,ABS(AM1354-E1367)-360,360-ABS(AM1354-E1367)),ABS(AM1354-E1367))</f>
        <v>120</v>
      </c>
      <c r="AN1355" s="3">
        <f>IF(ABS(AN1354-E1367)&gt;180,IF(ABS(AN1354-E1367)&gt;360,ABS(AN1354-E1367)-360,360-ABS(AN1354-E1367)),ABS(AN1354-E1367))</f>
        <v>130</v>
      </c>
      <c r="AO1355" s="3">
        <f>IF(ABS(AO1354-E1367)&gt;180,IF(ABS(AO1354-E1367)&gt;360,ABS(AO1354-E1367)-360,360-ABS(AO1354-E1367)),ABS(AO1354-E1367))</f>
        <v>140</v>
      </c>
      <c r="AP1355" s="3">
        <f>IF(ABS(AP1354-E1367)&gt;180,IF(ABS(AP1354-E1367)&gt;360,ABS(AP1354-E1367)-360,360-ABS(AP1354-E1367)),ABS(AP1354-E1367))</f>
        <v>150</v>
      </c>
      <c r="AQ1355" s="3">
        <f>IF(ABS(AQ1354-E1367)&gt;180,IF(ABS(AQ1354-E1367)&gt;360,ABS(AQ1354-E1367)-360,360-ABS(AQ1354-E1367)),ABS(AQ1354-E1367))</f>
        <v>160</v>
      </c>
      <c r="AR1355" s="3">
        <f>IF(ABS(AR1354-E1367)&gt;180,IF(ABS(AR1354-E1367)&gt;360,ABS(AR1354-E1367)-360,360-ABS(AR1354-E1367)),ABS(AR1354-E1367))</f>
        <v>170</v>
      </c>
    </row>
    <row r="1356" spans="2:44" ht="15.75" customHeight="1" x14ac:dyDescent="0.2">
      <c r="G1356" s="3" t="s">
        <v>736</v>
      </c>
    </row>
    <row r="1357" spans="2:44" ht="15.75" customHeight="1" x14ac:dyDescent="0.2">
      <c r="B1357" s="3" t="s">
        <v>791</v>
      </c>
      <c r="E1357" s="3">
        <v>570</v>
      </c>
      <c r="G1357" s="3">
        <v>90</v>
      </c>
      <c r="I1357" s="3" t="e">
        <f>IF(DEGREES(ACOS(SIN(RADIANS(G1357))*SIN(RADIANS(E1365))+COS(RADIANS(G1357))*COS(RADIANS(E1365))*COS(RADIANS(I1355))))&gt;90,0,$F$4*$F$5/E1364^2*(SIN(RADIANS(G1357))*SIN(RADIANS(E1365))+COS(RADIANS(G1357))*COS(RADIANS(E1365))*COS(RADIANS(I1355))))</f>
        <v>#DIV/0!</v>
      </c>
      <c r="J1357" s="3" t="e">
        <f>IF(DEGREES(ACOS(SIN(RADIANS(G1357))*SIN(RADIANS(E1365))+COS(RADIANS(G1357))*COS(RADIANS(E1365))*COS(RADIANS(J1355))))&gt;90,0,$F$4*$F$5/E1364^2*(SIN(RADIANS(G1357))*SIN(RADIANS(E1365))+COS(RADIANS(G1357))*COS(RADIANS(E1365))*COS(RADIANS(J1355))))</f>
        <v>#DIV/0!</v>
      </c>
      <c r="K1357" s="3" t="e">
        <f>IF(DEGREES(ACOS(SIN(RADIANS(G1357))*SIN(RADIANS(E1365))+COS(RADIANS(G1357))*COS(RADIANS(E1365))*COS(RADIANS(K1355))))&gt;90,0,$F$4*$F$5/E1364^2*(SIN(RADIANS(G1357))*SIN(RADIANS(E1365))+COS(RADIANS(G1357))*COS(RADIANS(E1365))*COS(RADIANS(K1355))))</f>
        <v>#DIV/0!</v>
      </c>
      <c r="L1357" s="3" t="e">
        <f>IF(DEGREES(ACOS(SIN(RADIANS(G1357))*SIN(RADIANS(E1365))+COS(RADIANS(G1357))*COS(RADIANS(E1365))*COS(RADIANS(L1355))))&gt;90,0,$F$4*$F$5/E1364^2*(SIN(RADIANS(G1357))*SIN(RADIANS(E1365))+COS(RADIANS(G1357))*COS(RADIANS(E1365))*COS(RADIANS(L1355))))</f>
        <v>#DIV/0!</v>
      </c>
      <c r="M1357" s="3" t="e">
        <f>IF(DEGREES(ACOS(SIN(RADIANS(G1357))*SIN(RADIANS(E1365))+COS(RADIANS(G1357))*COS(RADIANS(E1365))*COS(RADIANS(M1355))))&gt;90,0,$F$4*$F$5/E1364^2*(SIN(RADIANS(G1357))*SIN(RADIANS(E1365))+COS(RADIANS(G1357))*COS(RADIANS(E1365))*COS(RADIANS(M1355))))</f>
        <v>#DIV/0!</v>
      </c>
      <c r="N1357" s="3" t="e">
        <f>IF(DEGREES(ACOS(SIN(RADIANS(G1357))*SIN(RADIANS(E1365))+COS(RADIANS(G1357))*COS(RADIANS(E1365))*COS(RADIANS(N1355))))&gt;90,0,$F$4*$F$5/E1364^2*(SIN(RADIANS(G1357))*SIN(RADIANS(E1365))+COS(RADIANS(G1357))*COS(RADIANS(E1365))*COS(RADIANS(N1355))))</f>
        <v>#DIV/0!</v>
      </c>
      <c r="O1357" s="3" t="e">
        <f>IF(DEGREES(ACOS(SIN(RADIANS(G1357))*SIN(RADIANS(E1365))+COS(RADIANS(G1357))*COS(RADIANS(E1365))*COS(RADIANS(O1355))))&gt;90,0,$F$4*$F$5/E1364^2*(SIN(RADIANS(G1357))*SIN(RADIANS(E1365))+COS(RADIANS(G1357))*COS(RADIANS(E1365))*COS(RADIANS(O1355))))</f>
        <v>#DIV/0!</v>
      </c>
      <c r="P1357" s="3" t="e">
        <f>IF(DEGREES(ACOS(SIN(RADIANS(G1357))*SIN(RADIANS(E1365))+COS(RADIANS(G1357))*COS(RADIANS(E1365))*COS(RADIANS(P1355))))&gt;90,0,$F$4*$F$5/E1364^2*(SIN(RADIANS(G1357))*SIN(RADIANS(E1365))+COS(RADIANS(G1357))*COS(RADIANS(E1365))*COS(RADIANS(P1355))))</f>
        <v>#DIV/0!</v>
      </c>
      <c r="Q1357" s="3" t="e">
        <f>IF(DEGREES(ACOS(SIN(RADIANS(G1357))*SIN(RADIANS(E1365))+COS(RADIANS(G1357))*COS(RADIANS(E1365))*COS(RADIANS(Q1355))))&gt;90,0,$F$4*$F$5/E1364^2*(SIN(RADIANS(G1357))*SIN(RADIANS(E1365))+COS(RADIANS(G1357))*COS(RADIANS(E1365))*COS(RADIANS(Q1355))))</f>
        <v>#DIV/0!</v>
      </c>
      <c r="R1357" s="3" t="e">
        <f>IF(DEGREES(ACOS(SIN(RADIANS(G1357))*SIN(RADIANS(E1365))+COS(RADIANS(G1357))*COS(RADIANS(E1365))*COS(RADIANS(R1355))))&gt;90,0,$F$4*$F$5/E1364^2*(SIN(RADIANS(G1357))*SIN(RADIANS(E1365))+COS(RADIANS(G1357))*COS(RADIANS(E1365))*COS(RADIANS(R1355))))</f>
        <v>#DIV/0!</v>
      </c>
      <c r="S1357" s="3" t="e">
        <f>IF(DEGREES(ACOS(SIN(RADIANS(G1357))*SIN(RADIANS(E1365))+COS(RADIANS(G1357))*COS(RADIANS(E1365))*COS(RADIANS(S1355))))&gt;90,0,$F$4*$F$5/E1364^2*(SIN(RADIANS(G1357))*SIN(RADIANS(E1365))+COS(RADIANS(G1357))*COS(RADIANS(E1365))*COS(RADIANS(S1355))))</f>
        <v>#DIV/0!</v>
      </c>
      <c r="T1357" s="3" t="e">
        <f>IF(DEGREES(ACOS(SIN(RADIANS(G1357))*SIN(RADIANS(E1365))+COS(RADIANS(G1357))*COS(RADIANS(E1365))*COS(RADIANS(T1355))))&gt;90,0,$F$4*$F$5/E1364^2*(SIN(RADIANS(G1357))*SIN(RADIANS(E1365))+COS(RADIANS(G1357))*COS(RADIANS(E1365))*COS(RADIANS(T1355))))</f>
        <v>#DIV/0!</v>
      </c>
      <c r="U1357" s="3" t="e">
        <f>IF(DEGREES(ACOS(SIN(RADIANS(G1357))*SIN(RADIANS(E1365))+COS(RADIANS(G1357))*COS(RADIANS(E1365))*COS(RADIANS(U1355))))&gt;90,0,$F$4*$F$5/E1364^2*(SIN(RADIANS(G1357))*SIN(RADIANS(E1365))+COS(RADIANS(G1357))*COS(RADIANS(E1365))*COS(RADIANS(U1355))))</f>
        <v>#DIV/0!</v>
      </c>
      <c r="V1357" s="3" t="e">
        <f>IF(DEGREES(ACOS(SIN(RADIANS(G1357))*SIN(RADIANS(E1365))+COS(RADIANS(G1357))*COS(RADIANS(E1365))*COS(RADIANS(V1355))))&gt;90,0,$F$4*$F$5/E1364^2*(SIN(RADIANS(G1357))*SIN(RADIANS(E1365))+COS(RADIANS(G1357))*COS(RADIANS(E1365))*COS(RADIANS(V1355))))</f>
        <v>#DIV/0!</v>
      </c>
      <c r="W1357" s="3" t="e">
        <f>IF(DEGREES(ACOS(SIN(RADIANS(G1357))*SIN(RADIANS(E1365))+COS(RADIANS(G1357))*COS(RADIANS(E1365))*COS(RADIANS(W1355))))&gt;90,0,$F$4*$F$5/E1364^2*(SIN(RADIANS(G1357))*SIN(RADIANS(E1365))+COS(RADIANS(G1357))*COS(RADIANS(E1365))*COS(RADIANS(W1355))))</f>
        <v>#DIV/0!</v>
      </c>
      <c r="X1357" s="3" t="e">
        <f>IF(DEGREES(ACOS(SIN(RADIANS(G1357))*SIN(RADIANS(E1365))+COS(RADIANS(G1357))*COS(RADIANS(E1365))*COS(RADIANS(X1355))))&gt;90,0,$F$4*$F$5/E1364^2*(SIN(RADIANS(G1357))*SIN(RADIANS(E1365))+COS(RADIANS(G1357))*COS(RADIANS(E1365))*COS(RADIANS(X1355))))</f>
        <v>#DIV/0!</v>
      </c>
      <c r="Y1357" s="3" t="e">
        <f>IF(DEGREES(ACOS(SIN(RADIANS(G1357))*SIN(RADIANS(E1365))+COS(RADIANS(G1357))*COS(RADIANS(E1365))*COS(RADIANS(Y1355))))&gt;90,0,$F$4*$F$5/E1364^2*(SIN(RADIANS(G1357))*SIN(RADIANS(E1365))+COS(RADIANS(G1357))*COS(RADIANS(E1365))*COS(RADIANS(Y1355))))</f>
        <v>#DIV/0!</v>
      </c>
      <c r="Z1357" s="3" t="e">
        <f>IF(DEGREES(ACOS(SIN(RADIANS(G1357))*SIN(RADIANS(E1365))+COS(RADIANS(G1357))*COS(RADIANS(E1365))*COS(RADIANS(Z1355))))&gt;90,0,$F$4*$F$5/E1364^2*(SIN(RADIANS(G1357))*SIN(RADIANS(E1365))+COS(RADIANS(G1357))*COS(RADIANS(E1365))*COS(RADIANS(Z1355))))</f>
        <v>#DIV/0!</v>
      </c>
      <c r="AA1357" s="3" t="e">
        <f>IF(DEGREES(ACOS(SIN(RADIANS(G1357))*SIN(RADIANS(E1365))+COS(RADIANS(G1357))*COS(RADIANS(E1365))*COS(RADIANS(AA1355))))&gt;90,0,$F$4*$F$5/E1364^2*(SIN(RADIANS(G1357))*SIN(RADIANS(E1365))+COS(RADIANS(G1357))*COS(RADIANS(E1365))*COS(RADIANS(AA1355))))</f>
        <v>#DIV/0!</v>
      </c>
      <c r="AB1357" s="3" t="e">
        <f>IF(DEGREES(ACOS(SIN(RADIANS(G1357))*SIN(RADIANS(E1365))+COS(RADIANS(G1357))*COS(RADIANS(E1365))*COS(RADIANS(AB1355))))&gt;90,0,$F$4*$F$5/E1364^2*(SIN(RADIANS(G1357))*SIN(RADIANS(E1365))+COS(RADIANS(G1357))*COS(RADIANS(E1365))*COS(RADIANS(AB1355))))</f>
        <v>#DIV/0!</v>
      </c>
      <c r="AC1357" s="3" t="e">
        <f>IF(DEGREES(ACOS(SIN(RADIANS(G1357))*SIN(RADIANS(E1365))+COS(RADIANS(G1357))*COS(RADIANS(E1365))*COS(RADIANS(AC1355))))&gt;90,0,$F$4*$F$5/E1364^2*(SIN(RADIANS(G1357))*SIN(RADIANS(E1365))+COS(RADIANS(G1357))*COS(RADIANS(E1365))*COS(RADIANS(AC1355))))</f>
        <v>#DIV/0!</v>
      </c>
      <c r="AD1357" s="3" t="e">
        <f>IF(DEGREES(ACOS(SIN(RADIANS(G1357))*SIN(RADIANS(E1365))+COS(RADIANS(G1357))*COS(RADIANS(E1365))*COS(RADIANS(AD1355))))&gt;90,0,$F$4*$F$5/E1364^2*(SIN(RADIANS(G1357))*SIN(RADIANS(E1365))+COS(RADIANS(G1357))*COS(RADIANS(E1365))*COS(RADIANS(AD1355))))</f>
        <v>#DIV/0!</v>
      </c>
      <c r="AE1357" s="3" t="e">
        <f>IF(DEGREES(ACOS(SIN(RADIANS(G1357))*SIN(RADIANS(E1365))+COS(RADIANS(G1357))*COS(RADIANS(E1365))*COS(RADIANS(AE1355))))&gt;90,0,$F$4*$F$5/E1364^2*(SIN(RADIANS(G1357))*SIN(RADIANS(E1365))+COS(RADIANS(G1357))*COS(RADIANS(E1365))*COS(RADIANS(AE1355))))</f>
        <v>#DIV/0!</v>
      </c>
      <c r="AF1357" s="3" t="e">
        <f>IF(DEGREES(ACOS(SIN(RADIANS(G1357))*SIN(RADIANS(E1365))+COS(RADIANS(G1357))*COS(RADIANS(E1365))*COS(RADIANS(AF1355))))&gt;90,0,$F$4*$F$5/E1364^2*(SIN(RADIANS(G1357))*SIN(RADIANS(E1365))+COS(RADIANS(G1357))*COS(RADIANS(E1365))*COS(RADIANS(AF1355))))</f>
        <v>#DIV/0!</v>
      </c>
      <c r="AG1357" s="3" t="e">
        <f>IF(DEGREES(ACOS(SIN(RADIANS(G1357))*SIN(RADIANS(E1365))+COS(RADIANS(G1357))*COS(RADIANS(E1365))*COS(RADIANS(AG1355))))&gt;90,0,$F$4*$F$5/E1364^2*(SIN(RADIANS(G1357))*SIN(RADIANS(E1365))+COS(RADIANS(G1357))*COS(RADIANS(E1365))*COS(RADIANS(AG1355))))</f>
        <v>#DIV/0!</v>
      </c>
      <c r="AH1357" s="3" t="e">
        <f>IF(DEGREES(ACOS(SIN(RADIANS(G1357))*SIN(RADIANS(E1365))+COS(RADIANS(G1357))*COS(RADIANS(E1365))*COS(RADIANS(AH1355))))&gt;90,0,$F$4*$F$5/E1364^2*(SIN(RADIANS(G1357))*SIN(RADIANS(E1365))+COS(RADIANS(G1357))*COS(RADIANS(E1365))*COS(RADIANS(AH1355))))</f>
        <v>#DIV/0!</v>
      </c>
      <c r="AI1357" s="3" t="e">
        <f>IF(DEGREES(ACOS(SIN(RADIANS(G1357))*SIN(RADIANS(E1365))+COS(RADIANS(G1357))*COS(RADIANS(E1365))*COS(RADIANS(AI1355))))&gt;90,0,$F$4*$F$5/E1364^2*(SIN(RADIANS(G1357))*SIN(RADIANS(E1365))+COS(RADIANS(G1357))*COS(RADIANS(E1365))*COS(RADIANS(AI1355))))</f>
        <v>#DIV/0!</v>
      </c>
      <c r="AJ1357" s="3" t="e">
        <f>IF(DEGREES(ACOS(SIN(RADIANS(G1357))*SIN(RADIANS(E1365))+COS(RADIANS(G1357))*COS(RADIANS(E1365))*COS(RADIANS(AJ1355))))&gt;90,0,$F$4*$F$5/E1364^2*(SIN(RADIANS(G1357))*SIN(RADIANS(E1365))+COS(RADIANS(G1357))*COS(RADIANS(E1365))*COS(RADIANS(AJ1355))))</f>
        <v>#DIV/0!</v>
      </c>
      <c r="AK1357" s="3" t="e">
        <f>IF(DEGREES(ACOS(SIN(RADIANS(G1357))*SIN(RADIANS(E1365))+COS(RADIANS(G1357))*COS(RADIANS(E1365))*COS(RADIANS(AK1355))))&gt;90,0,$F$4*$F$5/E1364^2*(SIN(RADIANS(G1357))*SIN(RADIANS(E1365))+COS(RADIANS(G1357))*COS(RADIANS(E1365))*COS(RADIANS(AK1355))))</f>
        <v>#DIV/0!</v>
      </c>
      <c r="AL1357" s="3" t="e">
        <f>IF(DEGREES(ACOS(SIN(RADIANS(G1357))*SIN(RADIANS(E1365))+COS(RADIANS(G1357))*COS(RADIANS(E1365))*COS(RADIANS(AL1355))))&gt;90,0,$F$4*$F$5/E1364^2*(SIN(RADIANS(G1357))*SIN(RADIANS(E1365))+COS(RADIANS(G1357))*COS(RADIANS(E1365))*COS(RADIANS(AL1355))))</f>
        <v>#DIV/0!</v>
      </c>
      <c r="AM1357" s="3" t="e">
        <f>IF(DEGREES(ACOS(SIN(RADIANS(G1357))*SIN(RADIANS(E1365))+COS(RADIANS(G1357))*COS(RADIANS(E1365))*COS(RADIANS(AM1355))))&gt;90,0,$F$4*$F$5/E1364^2*(SIN(RADIANS(G1357))*SIN(RADIANS(E1365))+COS(RADIANS(G1357))*COS(RADIANS(E1365))*COS(RADIANS(AM1355))))</f>
        <v>#DIV/0!</v>
      </c>
      <c r="AN1357" s="3" t="e">
        <f>IF(DEGREES(ACOS(SIN(RADIANS(G1357))*SIN(RADIANS(E1365))+COS(RADIANS(G1357))*COS(RADIANS(E1365))*COS(RADIANS(AN1355))))&gt;90,0,$F$4*$F$5/E1364^2*(SIN(RADIANS(G1357))*SIN(RADIANS(E1365))+COS(RADIANS(G1357))*COS(RADIANS(E1365))*COS(RADIANS(AN1355))))</f>
        <v>#DIV/0!</v>
      </c>
      <c r="AO1357" s="3" t="e">
        <f>IF(DEGREES(ACOS(SIN(RADIANS(G1357))*SIN(RADIANS(E1365))+COS(RADIANS(G1357))*COS(RADIANS(E1365))*COS(RADIANS(AO1355))))&gt;90,0,$F$4*$F$5/E1364^2*(SIN(RADIANS(G1357))*SIN(RADIANS(E1365))+COS(RADIANS(G1357))*COS(RADIANS(E1365))*COS(RADIANS(AO1355))))</f>
        <v>#DIV/0!</v>
      </c>
      <c r="AP1357" s="3" t="e">
        <f>IF(DEGREES(ACOS(SIN(RADIANS(G1357))*SIN(RADIANS(E1365))+COS(RADIANS(G1357))*COS(RADIANS(E1365))*COS(RADIANS(AP1355))))&gt;90,0,$F$4*$F$5/E1364^2*(SIN(RADIANS(G1357))*SIN(RADIANS(E1365))+COS(RADIANS(G1357))*COS(RADIANS(E1365))*COS(RADIANS(AP1355))))</f>
        <v>#DIV/0!</v>
      </c>
      <c r="AQ1357" s="3" t="e">
        <f>IF(DEGREES(ACOS(SIN(RADIANS(G1357))*SIN(RADIANS(E1365))+COS(RADIANS(G1357))*COS(RADIANS(E1365))*COS(RADIANS(AQ1355))))&gt;90,0,$F$4*$F$5/E1364^2*(SIN(RADIANS(G1357))*SIN(RADIANS(E1365))+COS(RADIANS(G1357))*COS(RADIANS(E1365))*COS(RADIANS(AQ1355))))</f>
        <v>#DIV/0!</v>
      </c>
      <c r="AR1357" s="3" t="e">
        <f>IF(DEGREES(ACOS(SIN(RADIANS(G1357))*SIN(RADIANS(E1365))+COS(RADIANS(G1357))*COS(RADIANS(E1365))*COS(RADIANS(AR1355))))&gt;90,0,$F$4*$F$5/E1364^2*(SIN(RADIANS(G1357))*SIN(RADIANS(E1365))+COS(RADIANS(G1357))*COS(RADIANS(E1365))*COS(RADIANS(AR1355))))</f>
        <v>#DIV/0!</v>
      </c>
    </row>
    <row r="1358" spans="2:44" ht="15.75" customHeight="1" x14ac:dyDescent="0.2">
      <c r="B1358" s="3" t="s">
        <v>728</v>
      </c>
      <c r="E1358" s="3">
        <f t="array" ref="E1358">INDEX($D$1751:$AM$1751,0,MATCH(E1357-IF(E1357&lt;360,0,360),$D$1700:$AM$1700,0))+IF(E1357&gt;350,360,0)</f>
        <v>570</v>
      </c>
      <c r="G1358" s="3">
        <v>80</v>
      </c>
      <c r="I1358" s="3">
        <f>IF(DEGREES(ACOS(SIN(RADIANS(G1358))*SIN(RADIANS(E1365))+COS(RADIANS(G1358))*COS(RADIANS(E1365))*COS(RADIANS(I1355))))&gt;90,0,$F$4*$F$5/E1364^2*(SIN(RADIANS(G1358))*SIN(RADIANS(E1365))+COS(RADIANS(G1358))*COS(RADIANS(E1365))*COS(RADIANS(I1355))))</f>
        <v>0</v>
      </c>
      <c r="J1358" s="3">
        <f>IF(DEGREES(ACOS(SIN(RADIANS(G1358))*SIN(RADIANS(E1365))+COS(RADIANS(G1358))*COS(RADIANS(E1365))*COS(RADIANS(J1355))))&gt;90,0,$F$4*$F$5/E1364^2*(SIN(RADIANS(G1358))*SIN(RADIANS(E1365))+COS(RADIANS(G1358))*COS(RADIANS(E1365))*COS(RADIANS(J1355))))</f>
        <v>0</v>
      </c>
      <c r="K1358" s="3">
        <f>IF(DEGREES(ACOS(SIN(RADIANS(G1358))*SIN(RADIANS(E1365))+COS(RADIANS(G1358))*COS(RADIANS(E1365))*COS(RADIANS(K1355))))&gt;90,0,$F$4*$F$5/E1364^2*(SIN(RADIANS(G1358))*SIN(RADIANS(E1365))+COS(RADIANS(G1358))*COS(RADIANS(E1365))*COS(RADIANS(K1355))))</f>
        <v>0</v>
      </c>
      <c r="L1358" s="3">
        <f>IF(DEGREES(ACOS(SIN(RADIANS(G1358))*SIN(RADIANS(E1365))+COS(RADIANS(G1358))*COS(RADIANS(E1365))*COS(RADIANS(L1355))))&gt;90,0,$F$4*$F$5/E1364^2*(SIN(RADIANS(G1358))*SIN(RADIANS(E1365))+COS(RADIANS(G1358))*COS(RADIANS(E1365))*COS(RADIANS(L1355))))</f>
        <v>0</v>
      </c>
      <c r="M1358" s="3">
        <f>IF(DEGREES(ACOS(SIN(RADIANS(G1358))*SIN(RADIANS(E1365))+COS(RADIANS(G1358))*COS(RADIANS(E1365))*COS(RADIANS(M1355))))&gt;90,0,$F$4*$F$5/E1364^2*(SIN(RADIANS(G1358))*SIN(RADIANS(E1365))+COS(RADIANS(G1358))*COS(RADIANS(E1365))*COS(RADIANS(M1355))))</f>
        <v>0</v>
      </c>
      <c r="N1358" s="3">
        <f>IF(DEGREES(ACOS(SIN(RADIANS(G1358))*SIN(RADIANS(E1365))+COS(RADIANS(G1358))*COS(RADIANS(E1365))*COS(RADIANS(N1355))))&gt;90,0,$F$4*$F$5/E1364^2*(SIN(RADIANS(G1358))*SIN(RADIANS(E1365))+COS(RADIANS(G1358))*COS(RADIANS(E1365))*COS(RADIANS(N1355))))</f>
        <v>0</v>
      </c>
      <c r="O1358" s="3">
        <f>IF(DEGREES(ACOS(SIN(RADIANS(G1358))*SIN(RADIANS(E1365))+COS(RADIANS(G1358))*COS(RADIANS(E1365))*COS(RADIANS(O1355))))&gt;90,0,$F$4*$F$5/E1364^2*(SIN(RADIANS(G1358))*SIN(RADIANS(E1365))+COS(RADIANS(G1358))*COS(RADIANS(E1365))*COS(RADIANS(O1355))))</f>
        <v>0</v>
      </c>
      <c r="P1358" s="3">
        <f>IF(DEGREES(ACOS(SIN(RADIANS(G1358))*SIN(RADIANS(E1365))+COS(RADIANS(G1358))*COS(RADIANS(E1365))*COS(RADIANS(P1355))))&gt;90,0,$F$4*$F$5/E1364^2*(SIN(RADIANS(G1358))*SIN(RADIANS(E1365))+COS(RADIANS(G1358))*COS(RADIANS(E1365))*COS(RADIANS(P1355))))</f>
        <v>0</v>
      </c>
      <c r="Q1358" s="3">
        <f>IF(DEGREES(ACOS(SIN(RADIANS(G1358))*SIN(RADIANS(E1365))+COS(RADIANS(G1358))*COS(RADIANS(E1365))*COS(RADIANS(Q1355))))&gt;90,0,$F$4*$F$5/E1364^2*(SIN(RADIANS(G1358))*SIN(RADIANS(E1365))+COS(RADIANS(G1358))*COS(RADIANS(E1365))*COS(RADIANS(Q1355))))</f>
        <v>0</v>
      </c>
      <c r="R1358" s="3" t="e">
        <f>IF(DEGREES(ACOS(SIN(RADIANS(G1358))*SIN(RADIANS(E1365))+COS(RADIANS(G1358))*COS(RADIANS(E1365))*COS(RADIANS(R1355))))&gt;90,0,$F$4*$F$5/E1364^2*(SIN(RADIANS(G1358))*SIN(RADIANS(E1365))+COS(RADIANS(G1358))*COS(RADIANS(E1365))*COS(RADIANS(R1355))))</f>
        <v>#DIV/0!</v>
      </c>
      <c r="S1358" s="3" t="e">
        <f>IF(DEGREES(ACOS(SIN(RADIANS(G1358))*SIN(RADIANS(E1365))+COS(RADIANS(G1358))*COS(RADIANS(E1365))*COS(RADIANS(S1355))))&gt;90,0,$F$4*$F$5/E1364^2*(SIN(RADIANS(G1358))*SIN(RADIANS(E1365))+COS(RADIANS(G1358))*COS(RADIANS(E1365))*COS(RADIANS(S1355))))</f>
        <v>#DIV/0!</v>
      </c>
      <c r="T1358" s="3" t="e">
        <f>IF(DEGREES(ACOS(SIN(RADIANS(G1358))*SIN(RADIANS(E1365))+COS(RADIANS(G1358))*COS(RADIANS(E1365))*COS(RADIANS(T1355))))&gt;90,0,$F$4*$F$5/E1364^2*(SIN(RADIANS(G1358))*SIN(RADIANS(E1365))+COS(RADIANS(G1358))*COS(RADIANS(E1365))*COS(RADIANS(T1355))))</f>
        <v>#DIV/0!</v>
      </c>
      <c r="U1358" s="3" t="e">
        <f>IF(DEGREES(ACOS(SIN(RADIANS(G1358))*SIN(RADIANS(E1365))+COS(RADIANS(G1358))*COS(RADIANS(E1365))*COS(RADIANS(U1355))))&gt;90,0,$F$4*$F$5/E1364^2*(SIN(RADIANS(G1358))*SIN(RADIANS(E1365))+COS(RADIANS(G1358))*COS(RADIANS(E1365))*COS(RADIANS(U1355))))</f>
        <v>#DIV/0!</v>
      </c>
      <c r="V1358" s="3" t="e">
        <f>IF(DEGREES(ACOS(SIN(RADIANS(G1358))*SIN(RADIANS(E1365))+COS(RADIANS(G1358))*COS(RADIANS(E1365))*COS(RADIANS(V1355))))&gt;90,0,$F$4*$F$5/E1364^2*(SIN(RADIANS(G1358))*SIN(RADIANS(E1365))+COS(RADIANS(G1358))*COS(RADIANS(E1365))*COS(RADIANS(V1355))))</f>
        <v>#DIV/0!</v>
      </c>
      <c r="W1358" s="3" t="e">
        <f>IF(DEGREES(ACOS(SIN(RADIANS(G1358))*SIN(RADIANS(E1365))+COS(RADIANS(G1358))*COS(RADIANS(E1365))*COS(RADIANS(W1355))))&gt;90,0,$F$4*$F$5/E1364^2*(SIN(RADIANS(G1358))*SIN(RADIANS(E1365))+COS(RADIANS(G1358))*COS(RADIANS(E1365))*COS(RADIANS(W1355))))</f>
        <v>#DIV/0!</v>
      </c>
      <c r="X1358" s="3" t="e">
        <f>IF(DEGREES(ACOS(SIN(RADIANS(G1358))*SIN(RADIANS(E1365))+COS(RADIANS(G1358))*COS(RADIANS(E1365))*COS(RADIANS(X1355))))&gt;90,0,$F$4*$F$5/E1364^2*(SIN(RADIANS(G1358))*SIN(RADIANS(E1365))+COS(RADIANS(G1358))*COS(RADIANS(E1365))*COS(RADIANS(X1355))))</f>
        <v>#DIV/0!</v>
      </c>
      <c r="Y1358" s="3" t="e">
        <f>IF(DEGREES(ACOS(SIN(RADIANS(G1358))*SIN(RADIANS(E1365))+COS(RADIANS(G1358))*COS(RADIANS(E1365))*COS(RADIANS(Y1355))))&gt;90,0,$F$4*$F$5/E1364^2*(SIN(RADIANS(G1358))*SIN(RADIANS(E1365))+COS(RADIANS(G1358))*COS(RADIANS(E1365))*COS(RADIANS(Y1355))))</f>
        <v>#DIV/0!</v>
      </c>
      <c r="Z1358" s="3" t="e">
        <f>IF(DEGREES(ACOS(SIN(RADIANS(G1358))*SIN(RADIANS(E1365))+COS(RADIANS(G1358))*COS(RADIANS(E1365))*COS(RADIANS(Z1355))))&gt;90,0,$F$4*$F$5/E1364^2*(SIN(RADIANS(G1358))*SIN(RADIANS(E1365))+COS(RADIANS(G1358))*COS(RADIANS(E1365))*COS(RADIANS(Z1355))))</f>
        <v>#DIV/0!</v>
      </c>
      <c r="AA1358" s="3" t="e">
        <f>IF(DEGREES(ACOS(SIN(RADIANS(G1358))*SIN(RADIANS(E1365))+COS(RADIANS(G1358))*COS(RADIANS(E1365))*COS(RADIANS(AA1355))))&gt;90,0,$F$4*$F$5/E1364^2*(SIN(RADIANS(G1358))*SIN(RADIANS(E1365))+COS(RADIANS(G1358))*COS(RADIANS(E1365))*COS(RADIANS(AA1355))))</f>
        <v>#DIV/0!</v>
      </c>
      <c r="AB1358" s="3" t="e">
        <f>IF(DEGREES(ACOS(SIN(RADIANS(G1358))*SIN(RADIANS(E1365))+COS(RADIANS(G1358))*COS(RADIANS(E1365))*COS(RADIANS(AB1355))))&gt;90,0,$F$4*$F$5/E1364^2*(SIN(RADIANS(G1358))*SIN(RADIANS(E1365))+COS(RADIANS(G1358))*COS(RADIANS(E1365))*COS(RADIANS(AB1355))))</f>
        <v>#DIV/0!</v>
      </c>
      <c r="AC1358" s="3" t="e">
        <f>IF(DEGREES(ACOS(SIN(RADIANS(G1358))*SIN(RADIANS(E1365))+COS(RADIANS(G1358))*COS(RADIANS(E1365))*COS(RADIANS(AC1355))))&gt;90,0,$F$4*$F$5/E1364^2*(SIN(RADIANS(G1358))*SIN(RADIANS(E1365))+COS(RADIANS(G1358))*COS(RADIANS(E1365))*COS(RADIANS(AC1355))))</f>
        <v>#DIV/0!</v>
      </c>
      <c r="AD1358" s="3" t="e">
        <f>IF(DEGREES(ACOS(SIN(RADIANS(G1358))*SIN(RADIANS(E1365))+COS(RADIANS(G1358))*COS(RADIANS(E1365))*COS(RADIANS(AD1355))))&gt;90,0,$F$4*$F$5/E1364^2*(SIN(RADIANS(G1358))*SIN(RADIANS(E1365))+COS(RADIANS(G1358))*COS(RADIANS(E1365))*COS(RADIANS(AD1355))))</f>
        <v>#DIV/0!</v>
      </c>
      <c r="AE1358" s="3" t="e">
        <f>IF(DEGREES(ACOS(SIN(RADIANS(G1358))*SIN(RADIANS(E1365))+COS(RADIANS(G1358))*COS(RADIANS(E1365))*COS(RADIANS(AE1355))))&gt;90,0,$F$4*$F$5/E1364^2*(SIN(RADIANS(G1358))*SIN(RADIANS(E1365))+COS(RADIANS(G1358))*COS(RADIANS(E1365))*COS(RADIANS(AE1355))))</f>
        <v>#DIV/0!</v>
      </c>
      <c r="AF1358" s="3" t="e">
        <f>IF(DEGREES(ACOS(SIN(RADIANS(G1358))*SIN(RADIANS(E1365))+COS(RADIANS(G1358))*COS(RADIANS(E1365))*COS(RADIANS(AF1355))))&gt;90,0,$F$4*$F$5/E1364^2*(SIN(RADIANS(G1358))*SIN(RADIANS(E1365))+COS(RADIANS(G1358))*COS(RADIANS(E1365))*COS(RADIANS(AF1355))))</f>
        <v>#DIV/0!</v>
      </c>
      <c r="AG1358" s="3" t="e">
        <f>IF(DEGREES(ACOS(SIN(RADIANS(G1358))*SIN(RADIANS(E1365))+COS(RADIANS(G1358))*COS(RADIANS(E1365))*COS(RADIANS(AG1355))))&gt;90,0,$F$4*$F$5/E1364^2*(SIN(RADIANS(G1358))*SIN(RADIANS(E1365))+COS(RADIANS(G1358))*COS(RADIANS(E1365))*COS(RADIANS(AG1355))))</f>
        <v>#DIV/0!</v>
      </c>
      <c r="AH1358" s="3" t="e">
        <f>IF(DEGREES(ACOS(SIN(RADIANS(G1358))*SIN(RADIANS(E1365))+COS(RADIANS(G1358))*COS(RADIANS(E1365))*COS(RADIANS(AH1355))))&gt;90,0,$F$4*$F$5/E1364^2*(SIN(RADIANS(G1358))*SIN(RADIANS(E1365))+COS(RADIANS(G1358))*COS(RADIANS(E1365))*COS(RADIANS(AH1355))))</f>
        <v>#DIV/0!</v>
      </c>
      <c r="AI1358" s="3" t="e">
        <f>IF(DEGREES(ACOS(SIN(RADIANS(G1358))*SIN(RADIANS(E1365))+COS(RADIANS(G1358))*COS(RADIANS(E1365))*COS(RADIANS(AI1355))))&gt;90,0,$F$4*$F$5/E1364^2*(SIN(RADIANS(G1358))*SIN(RADIANS(E1365))+COS(RADIANS(G1358))*COS(RADIANS(E1365))*COS(RADIANS(AI1355))))</f>
        <v>#DIV/0!</v>
      </c>
      <c r="AJ1358" s="3" t="e">
        <f>IF(DEGREES(ACOS(SIN(RADIANS(G1358))*SIN(RADIANS(E1365))+COS(RADIANS(G1358))*COS(RADIANS(E1365))*COS(RADIANS(AJ1355))))&gt;90,0,$F$4*$F$5/E1364^2*(SIN(RADIANS(G1358))*SIN(RADIANS(E1365))+COS(RADIANS(G1358))*COS(RADIANS(E1365))*COS(RADIANS(AJ1355))))</f>
        <v>#DIV/0!</v>
      </c>
      <c r="AK1358" s="3">
        <f>IF(DEGREES(ACOS(SIN(RADIANS(G1358))*SIN(RADIANS(E1365))+COS(RADIANS(G1358))*COS(RADIANS(E1365))*COS(RADIANS(AK1355))))&gt;90,0,$F$4*$F$5/E1364^2*(SIN(RADIANS(G1358))*SIN(RADIANS(E1365))+COS(RADIANS(G1358))*COS(RADIANS(E1365))*COS(RADIANS(AK1355))))</f>
        <v>0</v>
      </c>
      <c r="AL1358" s="3">
        <f>IF(DEGREES(ACOS(SIN(RADIANS(G1358))*SIN(RADIANS(E1365))+COS(RADIANS(G1358))*COS(RADIANS(E1365))*COS(RADIANS(AL1355))))&gt;90,0,$F$4*$F$5/E1364^2*(SIN(RADIANS(G1358))*SIN(RADIANS(E1365))+COS(RADIANS(G1358))*COS(RADIANS(E1365))*COS(RADIANS(AL1355))))</f>
        <v>0</v>
      </c>
      <c r="AM1358" s="3">
        <f>IF(DEGREES(ACOS(SIN(RADIANS(G1358))*SIN(RADIANS(E1365))+COS(RADIANS(G1358))*COS(RADIANS(E1365))*COS(RADIANS(AM1355))))&gt;90,0,$F$4*$F$5/E1364^2*(SIN(RADIANS(G1358))*SIN(RADIANS(E1365))+COS(RADIANS(G1358))*COS(RADIANS(E1365))*COS(RADIANS(AM1355))))</f>
        <v>0</v>
      </c>
      <c r="AN1358" s="3">
        <f>IF(DEGREES(ACOS(SIN(RADIANS(G1358))*SIN(RADIANS(E1365))+COS(RADIANS(G1358))*COS(RADIANS(E1365))*COS(RADIANS(AN1355))))&gt;90,0,$F$4*$F$5/E1364^2*(SIN(RADIANS(G1358))*SIN(RADIANS(E1365))+COS(RADIANS(G1358))*COS(RADIANS(E1365))*COS(RADIANS(AN1355))))</f>
        <v>0</v>
      </c>
      <c r="AO1358" s="3">
        <f>IF(DEGREES(ACOS(SIN(RADIANS(G1358))*SIN(RADIANS(E1365))+COS(RADIANS(G1358))*COS(RADIANS(E1365))*COS(RADIANS(AO1355))))&gt;90,0,$F$4*$F$5/E1364^2*(SIN(RADIANS(G1358))*SIN(RADIANS(E1365))+COS(RADIANS(G1358))*COS(RADIANS(E1365))*COS(RADIANS(AO1355))))</f>
        <v>0</v>
      </c>
      <c r="AP1358" s="3">
        <f>IF(DEGREES(ACOS(SIN(RADIANS(G1358))*SIN(RADIANS(E1365))+COS(RADIANS(G1358))*COS(RADIANS(E1365))*COS(RADIANS(AP1355))))&gt;90,0,$F$4*$F$5/E1364^2*(SIN(RADIANS(G1358))*SIN(RADIANS(E1365))+COS(RADIANS(G1358))*COS(RADIANS(E1365))*COS(RADIANS(AP1355))))</f>
        <v>0</v>
      </c>
      <c r="AQ1358" s="3">
        <f>IF(DEGREES(ACOS(SIN(RADIANS(G1358))*SIN(RADIANS(E1365))+COS(RADIANS(G1358))*COS(RADIANS(E1365))*COS(RADIANS(AQ1355))))&gt;90,0,$F$4*$F$5/E1364^2*(SIN(RADIANS(G1358))*SIN(RADIANS(E1365))+COS(RADIANS(G1358))*COS(RADIANS(E1365))*COS(RADIANS(AQ1355))))</f>
        <v>0</v>
      </c>
      <c r="AR1358" s="3">
        <f>IF(DEGREES(ACOS(SIN(RADIANS(G1358))*SIN(RADIANS(E1365))+COS(RADIANS(G1358))*COS(RADIANS(E1365))*COS(RADIANS(AR1355))))&gt;90,0,$F$4*$F$5/E1364^2*(SIN(RADIANS(G1358))*SIN(RADIANS(E1365))+COS(RADIANS(G1358))*COS(RADIANS(E1365))*COS(RADIANS(AR1355))))</f>
        <v>0</v>
      </c>
    </row>
    <row r="1359" spans="2:44" ht="15.75" customHeight="1" x14ac:dyDescent="0.2">
      <c r="B1359" s="20" t="s">
        <v>784</v>
      </c>
      <c r="E1359" s="3">
        <f>IF(E1358-$F$13&lt;0,E1358-$F$13+360,IF(E1358-$F$13&gt;360,E1358-$F$13-360,E1358-$F$13))</f>
        <v>300</v>
      </c>
      <c r="G1359" s="3">
        <v>70</v>
      </c>
      <c r="I1359" s="3">
        <f>IF(DEGREES(ACOS(SIN(RADIANS(G1359))*SIN(RADIANS(E1365))+COS(RADIANS(G1359))*COS(RADIANS(E1365))*COS(RADIANS(I1355))))&gt;90,0,$F$4*$F$5/E1364^2*(SIN(RADIANS(G1359))*SIN(RADIANS(E1365))+COS(RADIANS(G1359))*COS(RADIANS(E1365))*COS(RADIANS(I1355))))</f>
        <v>0</v>
      </c>
      <c r="J1359" s="3">
        <f>IF(DEGREES(ACOS(SIN(RADIANS(G1359))*SIN(RADIANS(E1365))+COS(RADIANS(G1359))*COS(RADIANS(E1365))*COS(RADIANS(J1355))))&gt;90,0,$F$4*$F$5/E1364^2*(SIN(RADIANS(G1359))*SIN(RADIANS(E1365))+COS(RADIANS(G1359))*COS(RADIANS(E1365))*COS(RADIANS(J1355))))</f>
        <v>0</v>
      </c>
      <c r="K1359" s="3">
        <f>IF(DEGREES(ACOS(SIN(RADIANS(G1359))*SIN(RADIANS(E1365))+COS(RADIANS(G1359))*COS(RADIANS(E1365))*COS(RADIANS(K1355))))&gt;90,0,$F$4*$F$5/E1364^2*(SIN(RADIANS(G1359))*SIN(RADIANS(E1365))+COS(RADIANS(G1359))*COS(RADIANS(E1365))*COS(RADIANS(K1355))))</f>
        <v>0</v>
      </c>
      <c r="L1359" s="3">
        <f>IF(DEGREES(ACOS(SIN(RADIANS(G1359))*SIN(RADIANS(E1365))+COS(RADIANS(G1359))*COS(RADIANS(E1365))*COS(RADIANS(L1355))))&gt;90,0,$F$4*$F$5/E1364^2*(SIN(RADIANS(G1359))*SIN(RADIANS(E1365))+COS(RADIANS(G1359))*COS(RADIANS(E1365))*COS(RADIANS(L1355))))</f>
        <v>0</v>
      </c>
      <c r="M1359" s="3">
        <f>IF(DEGREES(ACOS(SIN(RADIANS(G1359))*SIN(RADIANS(E1365))+COS(RADIANS(G1359))*COS(RADIANS(E1365))*COS(RADIANS(M1355))))&gt;90,0,$F$4*$F$5/E1364^2*(SIN(RADIANS(G1359))*SIN(RADIANS(E1365))+COS(RADIANS(G1359))*COS(RADIANS(E1365))*COS(RADIANS(M1355))))</f>
        <v>0</v>
      </c>
      <c r="N1359" s="3">
        <f>IF(DEGREES(ACOS(SIN(RADIANS(G1359))*SIN(RADIANS(E1365))+COS(RADIANS(G1359))*COS(RADIANS(E1365))*COS(RADIANS(N1355))))&gt;90,0,$F$4*$F$5/E1364^2*(SIN(RADIANS(G1359))*SIN(RADIANS(E1365))+COS(RADIANS(G1359))*COS(RADIANS(E1365))*COS(RADIANS(N1355))))</f>
        <v>0</v>
      </c>
      <c r="O1359" s="3">
        <f>IF(DEGREES(ACOS(SIN(RADIANS(G1359))*SIN(RADIANS(E1365))+COS(RADIANS(G1359))*COS(RADIANS(E1365))*COS(RADIANS(O1355))))&gt;90,0,$F$4*$F$5/E1364^2*(SIN(RADIANS(G1359))*SIN(RADIANS(E1365))+COS(RADIANS(G1359))*COS(RADIANS(E1365))*COS(RADIANS(O1355))))</f>
        <v>0</v>
      </c>
      <c r="P1359" s="3">
        <f>IF(DEGREES(ACOS(SIN(RADIANS(G1359))*SIN(RADIANS(E1365))+COS(RADIANS(G1359))*COS(RADIANS(E1365))*COS(RADIANS(P1355))))&gt;90,0,$F$4*$F$5/E1364^2*(SIN(RADIANS(G1359))*SIN(RADIANS(E1365))+COS(RADIANS(G1359))*COS(RADIANS(E1365))*COS(RADIANS(P1355))))</f>
        <v>0</v>
      </c>
      <c r="Q1359" s="3">
        <f>IF(DEGREES(ACOS(SIN(RADIANS(G1359))*SIN(RADIANS(E1365))+COS(RADIANS(G1359))*COS(RADIANS(E1365))*COS(RADIANS(Q1355))))&gt;90,0,$F$4*$F$5/E1364^2*(SIN(RADIANS(G1359))*SIN(RADIANS(E1365))+COS(RADIANS(G1359))*COS(RADIANS(E1365))*COS(RADIANS(Q1355))))</f>
        <v>0</v>
      </c>
      <c r="R1359" s="3" t="e">
        <f>IF(DEGREES(ACOS(SIN(RADIANS(G1359))*SIN(RADIANS(E1365))+COS(RADIANS(G1359))*COS(RADIANS(E1365))*COS(RADIANS(R1355))))&gt;90,0,$F$4*$F$5/E1364^2*(SIN(RADIANS(G1359))*SIN(RADIANS(E1365))+COS(RADIANS(G1359))*COS(RADIANS(E1365))*COS(RADIANS(R1355))))</f>
        <v>#DIV/0!</v>
      </c>
      <c r="S1359" s="3" t="e">
        <f>IF(DEGREES(ACOS(SIN(RADIANS(G1359))*SIN(RADIANS(E1365))+COS(RADIANS(G1359))*COS(RADIANS(E1365))*COS(RADIANS(S1355))))&gt;90,0,$F$4*$F$5/E1364^2*(SIN(RADIANS(G1359))*SIN(RADIANS(E1365))+COS(RADIANS(G1359))*COS(RADIANS(E1365))*COS(RADIANS(S1355))))</f>
        <v>#DIV/0!</v>
      </c>
      <c r="T1359" s="3" t="e">
        <f>IF(DEGREES(ACOS(SIN(RADIANS(G1359))*SIN(RADIANS(E1365))+COS(RADIANS(G1359))*COS(RADIANS(E1365))*COS(RADIANS(T1355))))&gt;90,0,$F$4*$F$5/E1364^2*(SIN(RADIANS(G1359))*SIN(RADIANS(E1365))+COS(RADIANS(G1359))*COS(RADIANS(E1365))*COS(RADIANS(T1355))))</f>
        <v>#DIV/0!</v>
      </c>
      <c r="U1359" s="3" t="e">
        <f>IF(DEGREES(ACOS(SIN(RADIANS(G1359))*SIN(RADIANS(E1365))+COS(RADIANS(G1359))*COS(RADIANS(E1365))*COS(RADIANS(U1355))))&gt;90,0,$F$4*$F$5/E1364^2*(SIN(RADIANS(G1359))*SIN(RADIANS(E1365))+COS(RADIANS(G1359))*COS(RADIANS(E1365))*COS(RADIANS(U1355))))</f>
        <v>#DIV/0!</v>
      </c>
      <c r="V1359" s="3" t="e">
        <f>IF(DEGREES(ACOS(SIN(RADIANS(G1359))*SIN(RADIANS(E1365))+COS(RADIANS(G1359))*COS(RADIANS(E1365))*COS(RADIANS(V1355))))&gt;90,0,$F$4*$F$5/E1364^2*(SIN(RADIANS(G1359))*SIN(RADIANS(E1365))+COS(RADIANS(G1359))*COS(RADIANS(E1365))*COS(RADIANS(V1355))))</f>
        <v>#DIV/0!</v>
      </c>
      <c r="W1359" s="3" t="e">
        <f>IF(DEGREES(ACOS(SIN(RADIANS(G1359))*SIN(RADIANS(E1365))+COS(RADIANS(G1359))*COS(RADIANS(E1365))*COS(RADIANS(W1355))))&gt;90,0,$F$4*$F$5/E1364^2*(SIN(RADIANS(G1359))*SIN(RADIANS(E1365))+COS(RADIANS(G1359))*COS(RADIANS(E1365))*COS(RADIANS(W1355))))</f>
        <v>#DIV/0!</v>
      </c>
      <c r="X1359" s="3" t="e">
        <f>IF(DEGREES(ACOS(SIN(RADIANS(G1359))*SIN(RADIANS(E1365))+COS(RADIANS(G1359))*COS(RADIANS(E1365))*COS(RADIANS(X1355))))&gt;90,0,$F$4*$F$5/E1364^2*(SIN(RADIANS(G1359))*SIN(RADIANS(E1365))+COS(RADIANS(G1359))*COS(RADIANS(E1365))*COS(RADIANS(X1355))))</f>
        <v>#DIV/0!</v>
      </c>
      <c r="Y1359" s="3" t="e">
        <f>IF(DEGREES(ACOS(SIN(RADIANS(G1359))*SIN(RADIANS(E1365))+COS(RADIANS(G1359))*COS(RADIANS(E1365))*COS(RADIANS(Y1355))))&gt;90,0,$F$4*$F$5/E1364^2*(SIN(RADIANS(G1359))*SIN(RADIANS(E1365))+COS(RADIANS(G1359))*COS(RADIANS(E1365))*COS(RADIANS(Y1355))))</f>
        <v>#DIV/0!</v>
      </c>
      <c r="Z1359" s="3" t="e">
        <f>IF(DEGREES(ACOS(SIN(RADIANS(G1359))*SIN(RADIANS(E1365))+COS(RADIANS(G1359))*COS(RADIANS(E1365))*COS(RADIANS(Z1355))))&gt;90,0,$F$4*$F$5/E1364^2*(SIN(RADIANS(G1359))*SIN(RADIANS(E1365))+COS(RADIANS(G1359))*COS(RADIANS(E1365))*COS(RADIANS(Z1355))))</f>
        <v>#DIV/0!</v>
      </c>
      <c r="AA1359" s="3" t="e">
        <f>IF(DEGREES(ACOS(SIN(RADIANS(G1359))*SIN(RADIANS(E1365))+COS(RADIANS(G1359))*COS(RADIANS(E1365))*COS(RADIANS(AA1355))))&gt;90,0,$F$4*$F$5/E1364^2*(SIN(RADIANS(G1359))*SIN(RADIANS(E1365))+COS(RADIANS(G1359))*COS(RADIANS(E1365))*COS(RADIANS(AA1355))))</f>
        <v>#DIV/0!</v>
      </c>
      <c r="AB1359" s="3" t="e">
        <f>IF(DEGREES(ACOS(SIN(RADIANS(G1359))*SIN(RADIANS(E1365))+COS(RADIANS(G1359))*COS(RADIANS(E1365))*COS(RADIANS(AB1355))))&gt;90,0,$F$4*$F$5/E1364^2*(SIN(RADIANS(G1359))*SIN(RADIANS(E1365))+COS(RADIANS(G1359))*COS(RADIANS(E1365))*COS(RADIANS(AB1355))))</f>
        <v>#DIV/0!</v>
      </c>
      <c r="AC1359" s="3" t="e">
        <f>IF(DEGREES(ACOS(SIN(RADIANS(G1359))*SIN(RADIANS(E1365))+COS(RADIANS(G1359))*COS(RADIANS(E1365))*COS(RADIANS(AC1355))))&gt;90,0,$F$4*$F$5/E1364^2*(SIN(RADIANS(G1359))*SIN(RADIANS(E1365))+COS(RADIANS(G1359))*COS(RADIANS(E1365))*COS(RADIANS(AC1355))))</f>
        <v>#DIV/0!</v>
      </c>
      <c r="AD1359" s="3" t="e">
        <f>IF(DEGREES(ACOS(SIN(RADIANS(G1359))*SIN(RADIANS(E1365))+COS(RADIANS(G1359))*COS(RADIANS(E1365))*COS(RADIANS(AD1355))))&gt;90,0,$F$4*$F$5/E1364^2*(SIN(RADIANS(G1359))*SIN(RADIANS(E1365))+COS(RADIANS(G1359))*COS(RADIANS(E1365))*COS(RADIANS(AD1355))))</f>
        <v>#DIV/0!</v>
      </c>
      <c r="AE1359" s="3" t="e">
        <f>IF(DEGREES(ACOS(SIN(RADIANS(G1359))*SIN(RADIANS(E1365))+COS(RADIANS(G1359))*COS(RADIANS(E1365))*COS(RADIANS(AE1355))))&gt;90,0,$F$4*$F$5/E1364^2*(SIN(RADIANS(G1359))*SIN(RADIANS(E1365))+COS(RADIANS(G1359))*COS(RADIANS(E1365))*COS(RADIANS(AE1355))))</f>
        <v>#DIV/0!</v>
      </c>
      <c r="AF1359" s="3" t="e">
        <f>IF(DEGREES(ACOS(SIN(RADIANS(G1359))*SIN(RADIANS(E1365))+COS(RADIANS(G1359))*COS(RADIANS(E1365))*COS(RADIANS(AF1355))))&gt;90,0,$F$4*$F$5/E1364^2*(SIN(RADIANS(G1359))*SIN(RADIANS(E1365))+COS(RADIANS(G1359))*COS(RADIANS(E1365))*COS(RADIANS(AF1355))))</f>
        <v>#DIV/0!</v>
      </c>
      <c r="AG1359" s="3" t="e">
        <f>IF(DEGREES(ACOS(SIN(RADIANS(G1359))*SIN(RADIANS(E1365))+COS(RADIANS(G1359))*COS(RADIANS(E1365))*COS(RADIANS(AG1355))))&gt;90,0,$F$4*$F$5/E1364^2*(SIN(RADIANS(G1359))*SIN(RADIANS(E1365))+COS(RADIANS(G1359))*COS(RADIANS(E1365))*COS(RADIANS(AG1355))))</f>
        <v>#DIV/0!</v>
      </c>
      <c r="AH1359" s="3" t="e">
        <f>IF(DEGREES(ACOS(SIN(RADIANS(G1359))*SIN(RADIANS(E1365))+COS(RADIANS(G1359))*COS(RADIANS(E1365))*COS(RADIANS(AH1355))))&gt;90,0,$F$4*$F$5/E1364^2*(SIN(RADIANS(G1359))*SIN(RADIANS(E1365))+COS(RADIANS(G1359))*COS(RADIANS(E1365))*COS(RADIANS(AH1355))))</f>
        <v>#DIV/0!</v>
      </c>
      <c r="AI1359" s="3" t="e">
        <f>IF(DEGREES(ACOS(SIN(RADIANS(G1359))*SIN(RADIANS(E1365))+COS(RADIANS(G1359))*COS(RADIANS(E1365))*COS(RADIANS(AI1355))))&gt;90,0,$F$4*$F$5/E1364^2*(SIN(RADIANS(G1359))*SIN(RADIANS(E1365))+COS(RADIANS(G1359))*COS(RADIANS(E1365))*COS(RADIANS(AI1355))))</f>
        <v>#DIV/0!</v>
      </c>
      <c r="AJ1359" s="3" t="e">
        <f>IF(DEGREES(ACOS(SIN(RADIANS(G1359))*SIN(RADIANS(E1365))+COS(RADIANS(G1359))*COS(RADIANS(E1365))*COS(RADIANS(AJ1355))))&gt;90,0,$F$4*$F$5/E1364^2*(SIN(RADIANS(G1359))*SIN(RADIANS(E1365))+COS(RADIANS(G1359))*COS(RADIANS(E1365))*COS(RADIANS(AJ1355))))</f>
        <v>#DIV/0!</v>
      </c>
      <c r="AK1359" s="3">
        <f>IF(DEGREES(ACOS(SIN(RADIANS(G1359))*SIN(RADIANS(E1365))+COS(RADIANS(G1359))*COS(RADIANS(E1365))*COS(RADIANS(AK1355))))&gt;90,0,$F$4*$F$5/E1364^2*(SIN(RADIANS(G1359))*SIN(RADIANS(E1365))+COS(RADIANS(G1359))*COS(RADIANS(E1365))*COS(RADIANS(AK1355))))</f>
        <v>0</v>
      </c>
      <c r="AL1359" s="3">
        <f>IF(DEGREES(ACOS(SIN(RADIANS(G1359))*SIN(RADIANS(E1365))+COS(RADIANS(G1359))*COS(RADIANS(E1365))*COS(RADIANS(AL1355))))&gt;90,0,$F$4*$F$5/E1364^2*(SIN(RADIANS(G1359))*SIN(RADIANS(E1365))+COS(RADIANS(G1359))*COS(RADIANS(E1365))*COS(RADIANS(AL1355))))</f>
        <v>0</v>
      </c>
      <c r="AM1359" s="3">
        <f>IF(DEGREES(ACOS(SIN(RADIANS(G1359))*SIN(RADIANS(E1365))+COS(RADIANS(G1359))*COS(RADIANS(E1365))*COS(RADIANS(AM1355))))&gt;90,0,$F$4*$F$5/E1364^2*(SIN(RADIANS(G1359))*SIN(RADIANS(E1365))+COS(RADIANS(G1359))*COS(RADIANS(E1365))*COS(RADIANS(AM1355))))</f>
        <v>0</v>
      </c>
      <c r="AN1359" s="3">
        <f>IF(DEGREES(ACOS(SIN(RADIANS(G1359))*SIN(RADIANS(E1365))+COS(RADIANS(G1359))*COS(RADIANS(E1365))*COS(RADIANS(AN1355))))&gt;90,0,$F$4*$F$5/E1364^2*(SIN(RADIANS(G1359))*SIN(RADIANS(E1365))+COS(RADIANS(G1359))*COS(RADIANS(E1365))*COS(RADIANS(AN1355))))</f>
        <v>0</v>
      </c>
      <c r="AO1359" s="3">
        <f>IF(DEGREES(ACOS(SIN(RADIANS(G1359))*SIN(RADIANS(E1365))+COS(RADIANS(G1359))*COS(RADIANS(E1365))*COS(RADIANS(AO1355))))&gt;90,0,$F$4*$F$5/E1364^2*(SIN(RADIANS(G1359))*SIN(RADIANS(E1365))+COS(RADIANS(G1359))*COS(RADIANS(E1365))*COS(RADIANS(AO1355))))</f>
        <v>0</v>
      </c>
      <c r="AP1359" s="3">
        <f>IF(DEGREES(ACOS(SIN(RADIANS(G1359))*SIN(RADIANS(E1365))+COS(RADIANS(G1359))*COS(RADIANS(E1365))*COS(RADIANS(AP1355))))&gt;90,0,$F$4*$F$5/E1364^2*(SIN(RADIANS(G1359))*SIN(RADIANS(E1365))+COS(RADIANS(G1359))*COS(RADIANS(E1365))*COS(RADIANS(AP1355))))</f>
        <v>0</v>
      </c>
      <c r="AQ1359" s="3">
        <f>IF(DEGREES(ACOS(SIN(RADIANS(G1359))*SIN(RADIANS(E1365))+COS(RADIANS(G1359))*COS(RADIANS(E1365))*COS(RADIANS(AQ1355))))&gt;90,0,$F$4*$F$5/E1364^2*(SIN(RADIANS(G1359))*SIN(RADIANS(E1365))+COS(RADIANS(G1359))*COS(RADIANS(E1365))*COS(RADIANS(AQ1355))))</f>
        <v>0</v>
      </c>
      <c r="AR1359" s="3">
        <f>IF(DEGREES(ACOS(SIN(RADIANS(G1359))*SIN(RADIANS(E1365))+COS(RADIANS(G1359))*COS(RADIANS(E1365))*COS(RADIANS(AR1355))))&gt;90,0,$F$4*$F$5/E1364^2*(SIN(RADIANS(G1359))*SIN(RADIANS(E1365))+COS(RADIANS(G1359))*COS(RADIANS(E1365))*COS(RADIANS(AR1355))))</f>
        <v>0</v>
      </c>
    </row>
    <row r="1360" spans="2:44" ht="15.75" customHeight="1" x14ac:dyDescent="0.2">
      <c r="B1360" s="20" t="s">
        <v>729</v>
      </c>
      <c r="E1360" s="3">
        <f>IF(E1357&lt;360,E1357/360,(E1357-360)/360)</f>
        <v>0.58333333333333337</v>
      </c>
      <c r="G1360" s="3">
        <v>60</v>
      </c>
      <c r="I1360" s="3">
        <f>IF(DEGREES(ACOS(SIN(RADIANS(G1360))*SIN(RADIANS(E1365))+COS(RADIANS(G1360))*COS(RADIANS(E1365))*COS(RADIANS(I1355))))&gt;90,0,$F$4*$F$5/E1364^2*(SIN(RADIANS(G1360))*SIN(RADIANS(E1365))+COS(RADIANS(G1360))*COS(RADIANS(E1365))*COS(RADIANS(I1355))))</f>
        <v>0</v>
      </c>
      <c r="J1360" s="3">
        <f>IF(DEGREES(ACOS(SIN(RADIANS(G1360))*SIN(RADIANS(E1365))+COS(RADIANS(G1360))*COS(RADIANS(E1365))*COS(RADIANS(J1355))))&gt;90,0,$F$4*$F$5/E1364^2*(SIN(RADIANS(G1360))*SIN(RADIANS(E1365))+COS(RADIANS(G1360))*COS(RADIANS(E1365))*COS(RADIANS(J1355))))</f>
        <v>0</v>
      </c>
      <c r="K1360" s="3">
        <f>IF(DEGREES(ACOS(SIN(RADIANS(G1360))*SIN(RADIANS(E1365))+COS(RADIANS(G1360))*COS(RADIANS(E1365))*COS(RADIANS(K1355))))&gt;90,0,$F$4*$F$5/E1364^2*(SIN(RADIANS(G1360))*SIN(RADIANS(E1365))+COS(RADIANS(G1360))*COS(RADIANS(E1365))*COS(RADIANS(K1355))))</f>
        <v>0</v>
      </c>
      <c r="L1360" s="3">
        <f>IF(DEGREES(ACOS(SIN(RADIANS(G1360))*SIN(RADIANS(E1365))+COS(RADIANS(G1360))*COS(RADIANS(E1365))*COS(RADIANS(L1355))))&gt;90,0,$F$4*$F$5/E1364^2*(SIN(RADIANS(G1360))*SIN(RADIANS(E1365))+COS(RADIANS(G1360))*COS(RADIANS(E1365))*COS(RADIANS(L1355))))</f>
        <v>0</v>
      </c>
      <c r="M1360" s="3">
        <f>IF(DEGREES(ACOS(SIN(RADIANS(G1360))*SIN(RADIANS(E1365))+COS(RADIANS(G1360))*COS(RADIANS(E1365))*COS(RADIANS(M1355))))&gt;90,0,$F$4*$F$5/E1364^2*(SIN(RADIANS(G1360))*SIN(RADIANS(E1365))+COS(RADIANS(G1360))*COS(RADIANS(E1365))*COS(RADIANS(M1355))))</f>
        <v>0</v>
      </c>
      <c r="N1360" s="3">
        <f>IF(DEGREES(ACOS(SIN(RADIANS(G1360))*SIN(RADIANS(E1365))+COS(RADIANS(G1360))*COS(RADIANS(E1365))*COS(RADIANS(N1355))))&gt;90,0,$F$4*$F$5/E1364^2*(SIN(RADIANS(G1360))*SIN(RADIANS(E1365))+COS(RADIANS(G1360))*COS(RADIANS(E1365))*COS(RADIANS(N1355))))</f>
        <v>0</v>
      </c>
      <c r="O1360" s="3">
        <f>IF(DEGREES(ACOS(SIN(RADIANS(G1360))*SIN(RADIANS(E1365))+COS(RADIANS(G1360))*COS(RADIANS(E1365))*COS(RADIANS(O1355))))&gt;90,0,$F$4*$F$5/E1364^2*(SIN(RADIANS(G1360))*SIN(RADIANS(E1365))+COS(RADIANS(G1360))*COS(RADIANS(E1365))*COS(RADIANS(O1355))))</f>
        <v>0</v>
      </c>
      <c r="P1360" s="3">
        <f>IF(DEGREES(ACOS(SIN(RADIANS(G1360))*SIN(RADIANS(E1365))+COS(RADIANS(G1360))*COS(RADIANS(E1365))*COS(RADIANS(P1355))))&gt;90,0,$F$4*$F$5/E1364^2*(SIN(RADIANS(G1360))*SIN(RADIANS(E1365))+COS(RADIANS(G1360))*COS(RADIANS(E1365))*COS(RADIANS(P1355))))</f>
        <v>0</v>
      </c>
      <c r="Q1360" s="3">
        <f>IF(DEGREES(ACOS(SIN(RADIANS(G1360))*SIN(RADIANS(E1365))+COS(RADIANS(G1360))*COS(RADIANS(E1365))*COS(RADIANS(Q1355))))&gt;90,0,$F$4*$F$5/E1364^2*(SIN(RADIANS(G1360))*SIN(RADIANS(E1365))+COS(RADIANS(G1360))*COS(RADIANS(E1365))*COS(RADIANS(Q1355))))</f>
        <v>0</v>
      </c>
      <c r="R1360" s="3" t="e">
        <f>IF(DEGREES(ACOS(SIN(RADIANS(G1360))*SIN(RADIANS(E1365))+COS(RADIANS(G1360))*COS(RADIANS(E1365))*COS(RADIANS(R1355))))&gt;90,0,$F$4*$F$5/E1364^2*(SIN(RADIANS(G1360))*SIN(RADIANS(E1365))+COS(RADIANS(G1360))*COS(RADIANS(E1365))*COS(RADIANS(R1355))))</f>
        <v>#DIV/0!</v>
      </c>
      <c r="S1360" s="3" t="e">
        <f>IF(DEGREES(ACOS(SIN(RADIANS(G1360))*SIN(RADIANS(E1365))+COS(RADIANS(G1360))*COS(RADIANS(E1365))*COS(RADIANS(S1355))))&gt;90,0,$F$4*$F$5/E1364^2*(SIN(RADIANS(G1360))*SIN(RADIANS(E1365))+COS(RADIANS(G1360))*COS(RADIANS(E1365))*COS(RADIANS(S1355))))</f>
        <v>#DIV/0!</v>
      </c>
      <c r="T1360" s="3" t="e">
        <f>IF(DEGREES(ACOS(SIN(RADIANS(G1360))*SIN(RADIANS(E1365))+COS(RADIANS(G1360))*COS(RADIANS(E1365))*COS(RADIANS(T1355))))&gt;90,0,$F$4*$F$5/E1364^2*(SIN(RADIANS(G1360))*SIN(RADIANS(E1365))+COS(RADIANS(G1360))*COS(RADIANS(E1365))*COS(RADIANS(T1355))))</f>
        <v>#DIV/0!</v>
      </c>
      <c r="U1360" s="3" t="e">
        <f>IF(DEGREES(ACOS(SIN(RADIANS(G1360))*SIN(RADIANS(E1365))+COS(RADIANS(G1360))*COS(RADIANS(E1365))*COS(RADIANS(U1355))))&gt;90,0,$F$4*$F$5/E1364^2*(SIN(RADIANS(G1360))*SIN(RADIANS(E1365))+COS(RADIANS(G1360))*COS(RADIANS(E1365))*COS(RADIANS(U1355))))</f>
        <v>#DIV/0!</v>
      </c>
      <c r="V1360" s="3" t="e">
        <f>IF(DEGREES(ACOS(SIN(RADIANS(G1360))*SIN(RADIANS(E1365))+COS(RADIANS(G1360))*COS(RADIANS(E1365))*COS(RADIANS(V1355))))&gt;90,0,$F$4*$F$5/E1364^2*(SIN(RADIANS(G1360))*SIN(RADIANS(E1365))+COS(RADIANS(G1360))*COS(RADIANS(E1365))*COS(RADIANS(V1355))))</f>
        <v>#DIV/0!</v>
      </c>
      <c r="W1360" s="3" t="e">
        <f>IF(DEGREES(ACOS(SIN(RADIANS(G1360))*SIN(RADIANS(E1365))+COS(RADIANS(G1360))*COS(RADIANS(E1365))*COS(RADIANS(W1355))))&gt;90,0,$F$4*$F$5/E1364^2*(SIN(RADIANS(G1360))*SIN(RADIANS(E1365))+COS(RADIANS(G1360))*COS(RADIANS(E1365))*COS(RADIANS(W1355))))</f>
        <v>#DIV/0!</v>
      </c>
      <c r="X1360" s="3" t="e">
        <f>IF(DEGREES(ACOS(SIN(RADIANS(G1360))*SIN(RADIANS(E1365))+COS(RADIANS(G1360))*COS(RADIANS(E1365))*COS(RADIANS(X1355))))&gt;90,0,$F$4*$F$5/E1364^2*(SIN(RADIANS(G1360))*SIN(RADIANS(E1365))+COS(RADIANS(G1360))*COS(RADIANS(E1365))*COS(RADIANS(X1355))))</f>
        <v>#DIV/0!</v>
      </c>
      <c r="Y1360" s="3" t="e">
        <f>IF(DEGREES(ACOS(SIN(RADIANS(G1360))*SIN(RADIANS(E1365))+COS(RADIANS(G1360))*COS(RADIANS(E1365))*COS(RADIANS(Y1355))))&gt;90,0,$F$4*$F$5/E1364^2*(SIN(RADIANS(G1360))*SIN(RADIANS(E1365))+COS(RADIANS(G1360))*COS(RADIANS(E1365))*COS(RADIANS(Y1355))))</f>
        <v>#DIV/0!</v>
      </c>
      <c r="Z1360" s="3" t="e">
        <f>IF(DEGREES(ACOS(SIN(RADIANS(G1360))*SIN(RADIANS(E1365))+COS(RADIANS(G1360))*COS(RADIANS(E1365))*COS(RADIANS(Z1355))))&gt;90,0,$F$4*$F$5/E1364^2*(SIN(RADIANS(G1360))*SIN(RADIANS(E1365))+COS(RADIANS(G1360))*COS(RADIANS(E1365))*COS(RADIANS(Z1355))))</f>
        <v>#DIV/0!</v>
      </c>
      <c r="AA1360" s="3" t="e">
        <f>IF(DEGREES(ACOS(SIN(RADIANS(G1360))*SIN(RADIANS(E1365))+COS(RADIANS(G1360))*COS(RADIANS(E1365))*COS(RADIANS(AA1355))))&gt;90,0,$F$4*$F$5/E1364^2*(SIN(RADIANS(G1360))*SIN(RADIANS(E1365))+COS(RADIANS(G1360))*COS(RADIANS(E1365))*COS(RADIANS(AA1355))))</f>
        <v>#DIV/0!</v>
      </c>
      <c r="AB1360" s="3" t="e">
        <f>IF(DEGREES(ACOS(SIN(RADIANS(G1360))*SIN(RADIANS(E1365))+COS(RADIANS(G1360))*COS(RADIANS(E1365))*COS(RADIANS(AB1355))))&gt;90,0,$F$4*$F$5/E1364^2*(SIN(RADIANS(G1360))*SIN(RADIANS(E1365))+COS(RADIANS(G1360))*COS(RADIANS(E1365))*COS(RADIANS(AB1355))))</f>
        <v>#DIV/0!</v>
      </c>
      <c r="AC1360" s="3" t="e">
        <f>IF(DEGREES(ACOS(SIN(RADIANS(G1360))*SIN(RADIANS(E1365))+COS(RADIANS(G1360))*COS(RADIANS(E1365))*COS(RADIANS(AC1355))))&gt;90,0,$F$4*$F$5/E1364^2*(SIN(RADIANS(G1360))*SIN(RADIANS(E1365))+COS(RADIANS(G1360))*COS(RADIANS(E1365))*COS(RADIANS(AC1355))))</f>
        <v>#DIV/0!</v>
      </c>
      <c r="AD1360" s="3" t="e">
        <f>IF(DEGREES(ACOS(SIN(RADIANS(G1360))*SIN(RADIANS(E1365))+COS(RADIANS(G1360))*COS(RADIANS(E1365))*COS(RADIANS(AD1355))))&gt;90,0,$F$4*$F$5/E1364^2*(SIN(RADIANS(G1360))*SIN(RADIANS(E1365))+COS(RADIANS(G1360))*COS(RADIANS(E1365))*COS(RADIANS(AD1355))))</f>
        <v>#DIV/0!</v>
      </c>
      <c r="AE1360" s="3" t="e">
        <f>IF(DEGREES(ACOS(SIN(RADIANS(G1360))*SIN(RADIANS(E1365))+COS(RADIANS(G1360))*COS(RADIANS(E1365))*COS(RADIANS(AE1355))))&gt;90,0,$F$4*$F$5/E1364^2*(SIN(RADIANS(G1360))*SIN(RADIANS(E1365))+COS(RADIANS(G1360))*COS(RADIANS(E1365))*COS(RADIANS(AE1355))))</f>
        <v>#DIV/0!</v>
      </c>
      <c r="AF1360" s="3" t="e">
        <f>IF(DEGREES(ACOS(SIN(RADIANS(G1360))*SIN(RADIANS(E1365))+COS(RADIANS(G1360))*COS(RADIANS(E1365))*COS(RADIANS(AF1355))))&gt;90,0,$F$4*$F$5/E1364^2*(SIN(RADIANS(G1360))*SIN(RADIANS(E1365))+COS(RADIANS(G1360))*COS(RADIANS(E1365))*COS(RADIANS(AF1355))))</f>
        <v>#DIV/0!</v>
      </c>
      <c r="AG1360" s="3" t="e">
        <f>IF(DEGREES(ACOS(SIN(RADIANS(G1360))*SIN(RADIANS(E1365))+COS(RADIANS(G1360))*COS(RADIANS(E1365))*COS(RADIANS(AG1355))))&gt;90,0,$F$4*$F$5/E1364^2*(SIN(RADIANS(G1360))*SIN(RADIANS(E1365))+COS(RADIANS(G1360))*COS(RADIANS(E1365))*COS(RADIANS(AG1355))))</f>
        <v>#DIV/0!</v>
      </c>
      <c r="AH1360" s="3" t="e">
        <f>IF(DEGREES(ACOS(SIN(RADIANS(G1360))*SIN(RADIANS(E1365))+COS(RADIANS(G1360))*COS(RADIANS(E1365))*COS(RADIANS(AH1355))))&gt;90,0,$F$4*$F$5/E1364^2*(SIN(RADIANS(G1360))*SIN(RADIANS(E1365))+COS(RADIANS(G1360))*COS(RADIANS(E1365))*COS(RADIANS(AH1355))))</f>
        <v>#DIV/0!</v>
      </c>
      <c r="AI1360" s="3" t="e">
        <f>IF(DEGREES(ACOS(SIN(RADIANS(G1360))*SIN(RADIANS(E1365))+COS(RADIANS(G1360))*COS(RADIANS(E1365))*COS(RADIANS(AI1355))))&gt;90,0,$F$4*$F$5/E1364^2*(SIN(RADIANS(G1360))*SIN(RADIANS(E1365))+COS(RADIANS(G1360))*COS(RADIANS(E1365))*COS(RADIANS(AI1355))))</f>
        <v>#DIV/0!</v>
      </c>
      <c r="AJ1360" s="3" t="e">
        <f>IF(DEGREES(ACOS(SIN(RADIANS(G1360))*SIN(RADIANS(E1365))+COS(RADIANS(G1360))*COS(RADIANS(E1365))*COS(RADIANS(AJ1355))))&gt;90,0,$F$4*$F$5/E1364^2*(SIN(RADIANS(G1360))*SIN(RADIANS(E1365))+COS(RADIANS(G1360))*COS(RADIANS(E1365))*COS(RADIANS(AJ1355))))</f>
        <v>#DIV/0!</v>
      </c>
      <c r="AK1360" s="3">
        <f>IF(DEGREES(ACOS(SIN(RADIANS(G1360))*SIN(RADIANS(E1365))+COS(RADIANS(G1360))*COS(RADIANS(E1365))*COS(RADIANS(AK1355))))&gt;90,0,$F$4*$F$5/E1364^2*(SIN(RADIANS(G1360))*SIN(RADIANS(E1365))+COS(RADIANS(G1360))*COS(RADIANS(E1365))*COS(RADIANS(AK1355))))</f>
        <v>0</v>
      </c>
      <c r="AL1360" s="3">
        <f>IF(DEGREES(ACOS(SIN(RADIANS(G1360))*SIN(RADIANS(E1365))+COS(RADIANS(G1360))*COS(RADIANS(E1365))*COS(RADIANS(AL1355))))&gt;90,0,$F$4*$F$5/E1364^2*(SIN(RADIANS(G1360))*SIN(RADIANS(E1365))+COS(RADIANS(G1360))*COS(RADIANS(E1365))*COS(RADIANS(AL1355))))</f>
        <v>0</v>
      </c>
      <c r="AM1360" s="3">
        <f>IF(DEGREES(ACOS(SIN(RADIANS(G1360))*SIN(RADIANS(E1365))+COS(RADIANS(G1360))*COS(RADIANS(E1365))*COS(RADIANS(AM1355))))&gt;90,0,$F$4*$F$5/E1364^2*(SIN(RADIANS(G1360))*SIN(RADIANS(E1365))+COS(RADIANS(G1360))*COS(RADIANS(E1365))*COS(RADIANS(AM1355))))</f>
        <v>0</v>
      </c>
      <c r="AN1360" s="3">
        <f>IF(DEGREES(ACOS(SIN(RADIANS(G1360))*SIN(RADIANS(E1365))+COS(RADIANS(G1360))*COS(RADIANS(E1365))*COS(RADIANS(AN1355))))&gt;90,0,$F$4*$F$5/E1364^2*(SIN(RADIANS(G1360))*SIN(RADIANS(E1365))+COS(RADIANS(G1360))*COS(RADIANS(E1365))*COS(RADIANS(AN1355))))</f>
        <v>0</v>
      </c>
      <c r="AO1360" s="3">
        <f>IF(DEGREES(ACOS(SIN(RADIANS(G1360))*SIN(RADIANS(E1365))+COS(RADIANS(G1360))*COS(RADIANS(E1365))*COS(RADIANS(AO1355))))&gt;90,0,$F$4*$F$5/E1364^2*(SIN(RADIANS(G1360))*SIN(RADIANS(E1365))+COS(RADIANS(G1360))*COS(RADIANS(E1365))*COS(RADIANS(AO1355))))</f>
        <v>0</v>
      </c>
      <c r="AP1360" s="3">
        <f>IF(DEGREES(ACOS(SIN(RADIANS(G1360))*SIN(RADIANS(E1365))+COS(RADIANS(G1360))*COS(RADIANS(E1365))*COS(RADIANS(AP1355))))&gt;90,0,$F$4*$F$5/E1364^2*(SIN(RADIANS(G1360))*SIN(RADIANS(E1365))+COS(RADIANS(G1360))*COS(RADIANS(E1365))*COS(RADIANS(AP1355))))</f>
        <v>0</v>
      </c>
      <c r="AQ1360" s="3">
        <f>IF(DEGREES(ACOS(SIN(RADIANS(G1360))*SIN(RADIANS(E1365))+COS(RADIANS(G1360))*COS(RADIANS(E1365))*COS(RADIANS(AQ1355))))&gt;90,0,$F$4*$F$5/E1364^2*(SIN(RADIANS(G1360))*SIN(RADIANS(E1365))+COS(RADIANS(G1360))*COS(RADIANS(E1365))*COS(RADIANS(AQ1355))))</f>
        <v>0</v>
      </c>
      <c r="AR1360" s="3">
        <f>IF(DEGREES(ACOS(SIN(RADIANS(G1360))*SIN(RADIANS(E1365))+COS(RADIANS(G1360))*COS(RADIANS(E1365))*COS(RADIANS(AR1355))))&gt;90,0,$F$4*$F$5/E1364^2*(SIN(RADIANS(G1360))*SIN(RADIANS(E1365))+COS(RADIANS(G1360))*COS(RADIANS(E1365))*COS(RADIANS(AR1355))))</f>
        <v>0</v>
      </c>
    </row>
    <row r="1361" spans="2:44" ht="15.75" customHeight="1" x14ac:dyDescent="0.2">
      <c r="B1361" s="20" t="s">
        <v>785</v>
      </c>
      <c r="E1361" s="3">
        <f>E1360*$F$11</f>
        <v>0</v>
      </c>
      <c r="G1361" s="3">
        <v>50</v>
      </c>
      <c r="I1361" s="3">
        <f>IF(DEGREES(ACOS(SIN(RADIANS(G1361))*SIN(RADIANS(E1365))+COS(RADIANS(G1361))*COS(RADIANS(E1365))*COS(RADIANS(I1355))))&gt;90,0,$F$4*$F$5/E1364^2*(SIN(RADIANS(G1361))*SIN(RADIANS(E1365))+COS(RADIANS(G1361))*COS(RADIANS(E1365))*COS(RADIANS(I1355))))</f>
        <v>0</v>
      </c>
      <c r="J1361" s="3">
        <f>IF(DEGREES(ACOS(SIN(RADIANS(G1361))*SIN(RADIANS(E1365))+COS(RADIANS(G1361))*COS(RADIANS(E1365))*COS(RADIANS(J1355))))&gt;90,0,$F$4*$F$5/E1364^2*(SIN(RADIANS(G1361))*SIN(RADIANS(E1365))+COS(RADIANS(G1361))*COS(RADIANS(E1365))*COS(RADIANS(J1355))))</f>
        <v>0</v>
      </c>
      <c r="K1361" s="3">
        <f>IF(DEGREES(ACOS(SIN(RADIANS(G1361))*SIN(RADIANS(E1365))+COS(RADIANS(G1361))*COS(RADIANS(E1365))*COS(RADIANS(K1355))))&gt;90,0,$F$4*$F$5/E1364^2*(SIN(RADIANS(G1361))*SIN(RADIANS(E1365))+COS(RADIANS(G1361))*COS(RADIANS(E1365))*COS(RADIANS(K1355))))</f>
        <v>0</v>
      </c>
      <c r="L1361" s="3">
        <f>IF(DEGREES(ACOS(SIN(RADIANS(G1361))*SIN(RADIANS(E1365))+COS(RADIANS(G1361))*COS(RADIANS(E1365))*COS(RADIANS(L1355))))&gt;90,0,$F$4*$F$5/E1364^2*(SIN(RADIANS(G1361))*SIN(RADIANS(E1365))+COS(RADIANS(G1361))*COS(RADIANS(E1365))*COS(RADIANS(L1355))))</f>
        <v>0</v>
      </c>
      <c r="M1361" s="3">
        <f>IF(DEGREES(ACOS(SIN(RADIANS(G1361))*SIN(RADIANS(E1365))+COS(RADIANS(G1361))*COS(RADIANS(E1365))*COS(RADIANS(M1355))))&gt;90,0,$F$4*$F$5/E1364^2*(SIN(RADIANS(G1361))*SIN(RADIANS(E1365))+COS(RADIANS(G1361))*COS(RADIANS(E1365))*COS(RADIANS(M1355))))</f>
        <v>0</v>
      </c>
      <c r="N1361" s="3">
        <f>IF(DEGREES(ACOS(SIN(RADIANS(G1361))*SIN(RADIANS(E1365))+COS(RADIANS(G1361))*COS(RADIANS(E1365))*COS(RADIANS(N1355))))&gt;90,0,$F$4*$F$5/E1364^2*(SIN(RADIANS(G1361))*SIN(RADIANS(E1365))+COS(RADIANS(G1361))*COS(RADIANS(E1365))*COS(RADIANS(N1355))))</f>
        <v>0</v>
      </c>
      <c r="O1361" s="3">
        <f>IF(DEGREES(ACOS(SIN(RADIANS(G1361))*SIN(RADIANS(E1365))+COS(RADIANS(G1361))*COS(RADIANS(E1365))*COS(RADIANS(O1355))))&gt;90,0,$F$4*$F$5/E1364^2*(SIN(RADIANS(G1361))*SIN(RADIANS(E1365))+COS(RADIANS(G1361))*COS(RADIANS(E1365))*COS(RADIANS(O1355))))</f>
        <v>0</v>
      </c>
      <c r="P1361" s="3">
        <f>IF(DEGREES(ACOS(SIN(RADIANS(G1361))*SIN(RADIANS(E1365))+COS(RADIANS(G1361))*COS(RADIANS(E1365))*COS(RADIANS(P1355))))&gt;90,0,$F$4*$F$5/E1364^2*(SIN(RADIANS(G1361))*SIN(RADIANS(E1365))+COS(RADIANS(G1361))*COS(RADIANS(E1365))*COS(RADIANS(P1355))))</f>
        <v>0</v>
      </c>
      <c r="Q1361" s="3">
        <f>IF(DEGREES(ACOS(SIN(RADIANS(G1361))*SIN(RADIANS(E1365))+COS(RADIANS(G1361))*COS(RADIANS(E1365))*COS(RADIANS(Q1355))))&gt;90,0,$F$4*$F$5/E1364^2*(SIN(RADIANS(G1361))*SIN(RADIANS(E1365))+COS(RADIANS(G1361))*COS(RADIANS(E1365))*COS(RADIANS(Q1355))))</f>
        <v>0</v>
      </c>
      <c r="R1361" s="3" t="e">
        <f>IF(DEGREES(ACOS(SIN(RADIANS(G1361))*SIN(RADIANS(E1365))+COS(RADIANS(G1361))*COS(RADIANS(E1365))*COS(RADIANS(R1355))))&gt;90,0,$F$4*$F$5/E1364^2*(SIN(RADIANS(G1361))*SIN(RADIANS(E1365))+COS(RADIANS(G1361))*COS(RADIANS(E1365))*COS(RADIANS(R1355))))</f>
        <v>#DIV/0!</v>
      </c>
      <c r="S1361" s="3" t="e">
        <f>IF(DEGREES(ACOS(SIN(RADIANS(G1361))*SIN(RADIANS(E1365))+COS(RADIANS(G1361))*COS(RADIANS(E1365))*COS(RADIANS(S1355))))&gt;90,0,$F$4*$F$5/E1364^2*(SIN(RADIANS(G1361))*SIN(RADIANS(E1365))+COS(RADIANS(G1361))*COS(RADIANS(E1365))*COS(RADIANS(S1355))))</f>
        <v>#DIV/0!</v>
      </c>
      <c r="T1361" s="3" t="e">
        <f>IF(DEGREES(ACOS(SIN(RADIANS(G1361))*SIN(RADIANS(E1365))+COS(RADIANS(G1361))*COS(RADIANS(E1365))*COS(RADIANS(T1355))))&gt;90,0,$F$4*$F$5/E1364^2*(SIN(RADIANS(G1361))*SIN(RADIANS(E1365))+COS(RADIANS(G1361))*COS(RADIANS(E1365))*COS(RADIANS(T1355))))</f>
        <v>#DIV/0!</v>
      </c>
      <c r="U1361" s="3" t="e">
        <f>IF(DEGREES(ACOS(SIN(RADIANS(G1361))*SIN(RADIANS(E1365))+COS(RADIANS(G1361))*COS(RADIANS(E1365))*COS(RADIANS(U1355))))&gt;90,0,$F$4*$F$5/E1364^2*(SIN(RADIANS(G1361))*SIN(RADIANS(E1365))+COS(RADIANS(G1361))*COS(RADIANS(E1365))*COS(RADIANS(U1355))))</f>
        <v>#DIV/0!</v>
      </c>
      <c r="V1361" s="3" t="e">
        <f>IF(DEGREES(ACOS(SIN(RADIANS(G1361))*SIN(RADIANS(E1365))+COS(RADIANS(G1361))*COS(RADIANS(E1365))*COS(RADIANS(V1355))))&gt;90,0,$F$4*$F$5/E1364^2*(SIN(RADIANS(G1361))*SIN(RADIANS(E1365))+COS(RADIANS(G1361))*COS(RADIANS(E1365))*COS(RADIANS(V1355))))</f>
        <v>#DIV/0!</v>
      </c>
      <c r="W1361" s="3" t="e">
        <f>IF(DEGREES(ACOS(SIN(RADIANS(G1361))*SIN(RADIANS(E1365))+COS(RADIANS(G1361))*COS(RADIANS(E1365))*COS(RADIANS(W1355))))&gt;90,0,$F$4*$F$5/E1364^2*(SIN(RADIANS(G1361))*SIN(RADIANS(E1365))+COS(RADIANS(G1361))*COS(RADIANS(E1365))*COS(RADIANS(W1355))))</f>
        <v>#DIV/0!</v>
      </c>
      <c r="X1361" s="3" t="e">
        <f>IF(DEGREES(ACOS(SIN(RADIANS(G1361))*SIN(RADIANS(E1365))+COS(RADIANS(G1361))*COS(RADIANS(E1365))*COS(RADIANS(X1355))))&gt;90,0,$F$4*$F$5/E1364^2*(SIN(RADIANS(G1361))*SIN(RADIANS(E1365))+COS(RADIANS(G1361))*COS(RADIANS(E1365))*COS(RADIANS(X1355))))</f>
        <v>#DIV/0!</v>
      </c>
      <c r="Y1361" s="3" t="e">
        <f>IF(DEGREES(ACOS(SIN(RADIANS(G1361))*SIN(RADIANS(E1365))+COS(RADIANS(G1361))*COS(RADIANS(E1365))*COS(RADIANS(Y1355))))&gt;90,0,$F$4*$F$5/E1364^2*(SIN(RADIANS(G1361))*SIN(RADIANS(E1365))+COS(RADIANS(G1361))*COS(RADIANS(E1365))*COS(RADIANS(Y1355))))</f>
        <v>#DIV/0!</v>
      </c>
      <c r="Z1361" s="3" t="e">
        <f>IF(DEGREES(ACOS(SIN(RADIANS(G1361))*SIN(RADIANS(E1365))+COS(RADIANS(G1361))*COS(RADIANS(E1365))*COS(RADIANS(Z1355))))&gt;90,0,$F$4*$F$5/E1364^2*(SIN(RADIANS(G1361))*SIN(RADIANS(E1365))+COS(RADIANS(G1361))*COS(RADIANS(E1365))*COS(RADIANS(Z1355))))</f>
        <v>#DIV/0!</v>
      </c>
      <c r="AA1361" s="3" t="e">
        <f>IF(DEGREES(ACOS(SIN(RADIANS(G1361))*SIN(RADIANS(E1365))+COS(RADIANS(G1361))*COS(RADIANS(E1365))*COS(RADIANS(AA1355))))&gt;90,0,$F$4*$F$5/E1364^2*(SIN(RADIANS(G1361))*SIN(RADIANS(E1365))+COS(RADIANS(G1361))*COS(RADIANS(E1365))*COS(RADIANS(AA1355))))</f>
        <v>#DIV/0!</v>
      </c>
      <c r="AB1361" s="3" t="e">
        <f>IF(DEGREES(ACOS(SIN(RADIANS(G1361))*SIN(RADIANS(E1365))+COS(RADIANS(G1361))*COS(RADIANS(E1365))*COS(RADIANS(AB1355))))&gt;90,0,$F$4*$F$5/E1364^2*(SIN(RADIANS(G1361))*SIN(RADIANS(E1365))+COS(RADIANS(G1361))*COS(RADIANS(E1365))*COS(RADIANS(AB1355))))</f>
        <v>#DIV/0!</v>
      </c>
      <c r="AC1361" s="3" t="e">
        <f>IF(DEGREES(ACOS(SIN(RADIANS(G1361))*SIN(RADIANS(E1365))+COS(RADIANS(G1361))*COS(RADIANS(E1365))*COS(RADIANS(AC1355))))&gt;90,0,$F$4*$F$5/E1364^2*(SIN(RADIANS(G1361))*SIN(RADIANS(E1365))+COS(RADIANS(G1361))*COS(RADIANS(E1365))*COS(RADIANS(AC1355))))</f>
        <v>#DIV/0!</v>
      </c>
      <c r="AD1361" s="3" t="e">
        <f>IF(DEGREES(ACOS(SIN(RADIANS(G1361))*SIN(RADIANS(E1365))+COS(RADIANS(G1361))*COS(RADIANS(E1365))*COS(RADIANS(AD1355))))&gt;90,0,$F$4*$F$5/E1364^2*(SIN(RADIANS(G1361))*SIN(RADIANS(E1365))+COS(RADIANS(G1361))*COS(RADIANS(E1365))*COS(RADIANS(AD1355))))</f>
        <v>#DIV/0!</v>
      </c>
      <c r="AE1361" s="3" t="e">
        <f>IF(DEGREES(ACOS(SIN(RADIANS(G1361))*SIN(RADIANS(E1365))+COS(RADIANS(G1361))*COS(RADIANS(E1365))*COS(RADIANS(AE1355))))&gt;90,0,$F$4*$F$5/E1364^2*(SIN(RADIANS(G1361))*SIN(RADIANS(E1365))+COS(RADIANS(G1361))*COS(RADIANS(E1365))*COS(RADIANS(AE1355))))</f>
        <v>#DIV/0!</v>
      </c>
      <c r="AF1361" s="3" t="e">
        <f>IF(DEGREES(ACOS(SIN(RADIANS(G1361))*SIN(RADIANS(E1365))+COS(RADIANS(G1361))*COS(RADIANS(E1365))*COS(RADIANS(AF1355))))&gt;90,0,$F$4*$F$5/E1364^2*(SIN(RADIANS(G1361))*SIN(RADIANS(E1365))+COS(RADIANS(G1361))*COS(RADIANS(E1365))*COS(RADIANS(AF1355))))</f>
        <v>#DIV/0!</v>
      </c>
      <c r="AG1361" s="3" t="e">
        <f>IF(DEGREES(ACOS(SIN(RADIANS(G1361))*SIN(RADIANS(E1365))+COS(RADIANS(G1361))*COS(RADIANS(E1365))*COS(RADIANS(AG1355))))&gt;90,0,$F$4*$F$5/E1364^2*(SIN(RADIANS(G1361))*SIN(RADIANS(E1365))+COS(RADIANS(G1361))*COS(RADIANS(E1365))*COS(RADIANS(AG1355))))</f>
        <v>#DIV/0!</v>
      </c>
      <c r="AH1361" s="3" t="e">
        <f>IF(DEGREES(ACOS(SIN(RADIANS(G1361))*SIN(RADIANS(E1365))+COS(RADIANS(G1361))*COS(RADIANS(E1365))*COS(RADIANS(AH1355))))&gt;90,0,$F$4*$F$5/E1364^2*(SIN(RADIANS(G1361))*SIN(RADIANS(E1365))+COS(RADIANS(G1361))*COS(RADIANS(E1365))*COS(RADIANS(AH1355))))</f>
        <v>#DIV/0!</v>
      </c>
      <c r="AI1361" s="3" t="e">
        <f>IF(DEGREES(ACOS(SIN(RADIANS(G1361))*SIN(RADIANS(E1365))+COS(RADIANS(G1361))*COS(RADIANS(E1365))*COS(RADIANS(AI1355))))&gt;90,0,$F$4*$F$5/E1364^2*(SIN(RADIANS(G1361))*SIN(RADIANS(E1365))+COS(RADIANS(G1361))*COS(RADIANS(E1365))*COS(RADIANS(AI1355))))</f>
        <v>#DIV/0!</v>
      </c>
      <c r="AJ1361" s="3" t="e">
        <f>IF(DEGREES(ACOS(SIN(RADIANS(G1361))*SIN(RADIANS(E1365))+COS(RADIANS(G1361))*COS(RADIANS(E1365))*COS(RADIANS(AJ1355))))&gt;90,0,$F$4*$F$5/E1364^2*(SIN(RADIANS(G1361))*SIN(RADIANS(E1365))+COS(RADIANS(G1361))*COS(RADIANS(E1365))*COS(RADIANS(AJ1355))))</f>
        <v>#DIV/0!</v>
      </c>
      <c r="AK1361" s="3">
        <f>IF(DEGREES(ACOS(SIN(RADIANS(G1361))*SIN(RADIANS(E1365))+COS(RADIANS(G1361))*COS(RADIANS(E1365))*COS(RADIANS(AK1355))))&gt;90,0,$F$4*$F$5/E1364^2*(SIN(RADIANS(G1361))*SIN(RADIANS(E1365))+COS(RADIANS(G1361))*COS(RADIANS(E1365))*COS(RADIANS(AK1355))))</f>
        <v>0</v>
      </c>
      <c r="AL1361" s="3">
        <f>IF(DEGREES(ACOS(SIN(RADIANS(G1361))*SIN(RADIANS(E1365))+COS(RADIANS(G1361))*COS(RADIANS(E1365))*COS(RADIANS(AL1355))))&gt;90,0,$F$4*$F$5/E1364^2*(SIN(RADIANS(G1361))*SIN(RADIANS(E1365))+COS(RADIANS(G1361))*COS(RADIANS(E1365))*COS(RADIANS(AL1355))))</f>
        <v>0</v>
      </c>
      <c r="AM1361" s="3">
        <f>IF(DEGREES(ACOS(SIN(RADIANS(G1361))*SIN(RADIANS(E1365))+COS(RADIANS(G1361))*COS(RADIANS(E1365))*COS(RADIANS(AM1355))))&gt;90,0,$F$4*$F$5/E1364^2*(SIN(RADIANS(G1361))*SIN(RADIANS(E1365))+COS(RADIANS(G1361))*COS(RADIANS(E1365))*COS(RADIANS(AM1355))))</f>
        <v>0</v>
      </c>
      <c r="AN1361" s="3">
        <f>IF(DEGREES(ACOS(SIN(RADIANS(G1361))*SIN(RADIANS(E1365))+COS(RADIANS(G1361))*COS(RADIANS(E1365))*COS(RADIANS(AN1355))))&gt;90,0,$F$4*$F$5/E1364^2*(SIN(RADIANS(G1361))*SIN(RADIANS(E1365))+COS(RADIANS(G1361))*COS(RADIANS(E1365))*COS(RADIANS(AN1355))))</f>
        <v>0</v>
      </c>
      <c r="AO1361" s="3">
        <f>IF(DEGREES(ACOS(SIN(RADIANS(G1361))*SIN(RADIANS(E1365))+COS(RADIANS(G1361))*COS(RADIANS(E1365))*COS(RADIANS(AO1355))))&gt;90,0,$F$4*$F$5/E1364^2*(SIN(RADIANS(G1361))*SIN(RADIANS(E1365))+COS(RADIANS(G1361))*COS(RADIANS(E1365))*COS(RADIANS(AO1355))))</f>
        <v>0</v>
      </c>
      <c r="AP1361" s="3">
        <f>IF(DEGREES(ACOS(SIN(RADIANS(G1361))*SIN(RADIANS(E1365))+COS(RADIANS(G1361))*COS(RADIANS(E1365))*COS(RADIANS(AP1355))))&gt;90,0,$F$4*$F$5/E1364^2*(SIN(RADIANS(G1361))*SIN(RADIANS(E1365))+COS(RADIANS(G1361))*COS(RADIANS(E1365))*COS(RADIANS(AP1355))))</f>
        <v>0</v>
      </c>
      <c r="AQ1361" s="3">
        <f>IF(DEGREES(ACOS(SIN(RADIANS(G1361))*SIN(RADIANS(E1365))+COS(RADIANS(G1361))*COS(RADIANS(E1365))*COS(RADIANS(AQ1355))))&gt;90,0,$F$4*$F$5/E1364^2*(SIN(RADIANS(G1361))*SIN(RADIANS(E1365))+COS(RADIANS(G1361))*COS(RADIANS(E1365))*COS(RADIANS(AQ1355))))</f>
        <v>0</v>
      </c>
      <c r="AR1361" s="3">
        <f>IF(DEGREES(ACOS(SIN(RADIANS(G1361))*SIN(RADIANS(E1365))+COS(RADIANS(G1361))*COS(RADIANS(E1365))*COS(RADIANS(AR1355))))&gt;90,0,$F$4*$F$5/E1364^2*(SIN(RADIANS(G1361))*SIN(RADIANS(E1365))+COS(RADIANS(G1361))*COS(RADIANS(E1365))*COS(RADIANS(AR1355))))</f>
        <v>0</v>
      </c>
    </row>
    <row r="1362" spans="2:44" ht="15.75" customHeight="1" x14ac:dyDescent="0.2">
      <c r="B1362" s="20" t="s">
        <v>786</v>
      </c>
      <c r="E1362" s="3" t="str">
        <f>IF($F$10=0,"N/A",$F$10*(E1357/360)-ROUNDDOWN($F$10*(E1357/360),0))</f>
        <v>N/A</v>
      </c>
      <c r="G1362" s="3">
        <v>40</v>
      </c>
      <c r="I1362" s="3">
        <f>IF(DEGREES(ACOS(SIN(RADIANS(G1362))*SIN(RADIANS(E1365))+COS(RADIANS(G1362))*COS(RADIANS(E1365))*COS(RADIANS(I1355))))&gt;90,0,$F$4*$F$5/E1364^2*(SIN(RADIANS(G1362))*SIN(RADIANS(E1365))+COS(RADIANS(G1362))*COS(RADIANS(E1365))*COS(RADIANS(I1355))))</f>
        <v>0</v>
      </c>
      <c r="J1362" s="3">
        <f>IF(DEGREES(ACOS(SIN(RADIANS(G1362))*SIN(RADIANS(E1365))+COS(RADIANS(G1362))*COS(RADIANS(E1365))*COS(RADIANS(J1355))))&gt;90,0,$F$4*$F$5/E1364^2*(SIN(RADIANS(G1362))*SIN(RADIANS(E1365))+COS(RADIANS(G1362))*COS(RADIANS(E1365))*COS(RADIANS(J1355))))</f>
        <v>0</v>
      </c>
      <c r="K1362" s="3">
        <f>IF(DEGREES(ACOS(SIN(RADIANS(G1362))*SIN(RADIANS(E1365))+COS(RADIANS(G1362))*COS(RADIANS(E1365))*COS(RADIANS(K1355))))&gt;90,0,$F$4*$F$5/E1364^2*(SIN(RADIANS(G1362))*SIN(RADIANS(E1365))+COS(RADIANS(G1362))*COS(RADIANS(E1365))*COS(RADIANS(K1355))))</f>
        <v>0</v>
      </c>
      <c r="L1362" s="3">
        <f>IF(DEGREES(ACOS(SIN(RADIANS(G1362))*SIN(RADIANS(E1365))+COS(RADIANS(G1362))*COS(RADIANS(E1365))*COS(RADIANS(L1355))))&gt;90,0,$F$4*$F$5/E1364^2*(SIN(RADIANS(G1362))*SIN(RADIANS(E1365))+COS(RADIANS(G1362))*COS(RADIANS(E1365))*COS(RADIANS(L1355))))</f>
        <v>0</v>
      </c>
      <c r="M1362" s="3">
        <f>IF(DEGREES(ACOS(SIN(RADIANS(G1362))*SIN(RADIANS(E1365))+COS(RADIANS(G1362))*COS(RADIANS(E1365))*COS(RADIANS(M1355))))&gt;90,0,$F$4*$F$5/E1364^2*(SIN(RADIANS(G1362))*SIN(RADIANS(E1365))+COS(RADIANS(G1362))*COS(RADIANS(E1365))*COS(RADIANS(M1355))))</f>
        <v>0</v>
      </c>
      <c r="N1362" s="3">
        <f>IF(DEGREES(ACOS(SIN(RADIANS(G1362))*SIN(RADIANS(E1365))+COS(RADIANS(G1362))*COS(RADIANS(E1365))*COS(RADIANS(N1355))))&gt;90,0,$F$4*$F$5/E1364^2*(SIN(RADIANS(G1362))*SIN(RADIANS(E1365))+COS(RADIANS(G1362))*COS(RADIANS(E1365))*COS(RADIANS(N1355))))</f>
        <v>0</v>
      </c>
      <c r="O1362" s="3">
        <f>IF(DEGREES(ACOS(SIN(RADIANS(G1362))*SIN(RADIANS(E1365))+COS(RADIANS(G1362))*COS(RADIANS(E1365))*COS(RADIANS(O1355))))&gt;90,0,$F$4*$F$5/E1364^2*(SIN(RADIANS(G1362))*SIN(RADIANS(E1365))+COS(RADIANS(G1362))*COS(RADIANS(E1365))*COS(RADIANS(O1355))))</f>
        <v>0</v>
      </c>
      <c r="P1362" s="3">
        <f>IF(DEGREES(ACOS(SIN(RADIANS(G1362))*SIN(RADIANS(E1365))+COS(RADIANS(G1362))*COS(RADIANS(E1365))*COS(RADIANS(P1355))))&gt;90,0,$F$4*$F$5/E1364^2*(SIN(RADIANS(G1362))*SIN(RADIANS(E1365))+COS(RADIANS(G1362))*COS(RADIANS(E1365))*COS(RADIANS(P1355))))</f>
        <v>0</v>
      </c>
      <c r="Q1362" s="3">
        <f>IF(DEGREES(ACOS(SIN(RADIANS(G1362))*SIN(RADIANS(E1365))+COS(RADIANS(G1362))*COS(RADIANS(E1365))*COS(RADIANS(Q1355))))&gt;90,0,$F$4*$F$5/E1364^2*(SIN(RADIANS(G1362))*SIN(RADIANS(E1365))+COS(RADIANS(G1362))*COS(RADIANS(E1365))*COS(RADIANS(Q1355))))</f>
        <v>0</v>
      </c>
      <c r="R1362" s="3" t="e">
        <f>IF(DEGREES(ACOS(SIN(RADIANS(G1362))*SIN(RADIANS(E1365))+COS(RADIANS(G1362))*COS(RADIANS(E1365))*COS(RADIANS(R1355))))&gt;90,0,$F$4*$F$5/E1364^2*(SIN(RADIANS(G1362))*SIN(RADIANS(E1365))+COS(RADIANS(G1362))*COS(RADIANS(E1365))*COS(RADIANS(R1355))))</f>
        <v>#DIV/0!</v>
      </c>
      <c r="S1362" s="3" t="e">
        <f>IF(DEGREES(ACOS(SIN(RADIANS(G1362))*SIN(RADIANS(E1365))+COS(RADIANS(G1362))*COS(RADIANS(E1365))*COS(RADIANS(S1355))))&gt;90,0,$F$4*$F$5/E1364^2*(SIN(RADIANS(G1362))*SIN(RADIANS(E1365))+COS(RADIANS(G1362))*COS(RADIANS(E1365))*COS(RADIANS(S1355))))</f>
        <v>#DIV/0!</v>
      </c>
      <c r="T1362" s="3" t="e">
        <f>IF(DEGREES(ACOS(SIN(RADIANS(G1362))*SIN(RADIANS(E1365))+COS(RADIANS(G1362))*COS(RADIANS(E1365))*COS(RADIANS(T1355))))&gt;90,0,$F$4*$F$5/E1364^2*(SIN(RADIANS(G1362))*SIN(RADIANS(E1365))+COS(RADIANS(G1362))*COS(RADIANS(E1365))*COS(RADIANS(T1355))))</f>
        <v>#DIV/0!</v>
      </c>
      <c r="U1362" s="3" t="e">
        <f>IF(DEGREES(ACOS(SIN(RADIANS(G1362))*SIN(RADIANS(E1365))+COS(RADIANS(G1362))*COS(RADIANS(E1365))*COS(RADIANS(U1355))))&gt;90,0,$F$4*$F$5/E1364^2*(SIN(RADIANS(G1362))*SIN(RADIANS(E1365))+COS(RADIANS(G1362))*COS(RADIANS(E1365))*COS(RADIANS(U1355))))</f>
        <v>#DIV/0!</v>
      </c>
      <c r="V1362" s="3" t="e">
        <f>IF(DEGREES(ACOS(SIN(RADIANS(G1362))*SIN(RADIANS(E1365))+COS(RADIANS(G1362))*COS(RADIANS(E1365))*COS(RADIANS(V1355))))&gt;90,0,$F$4*$F$5/E1364^2*(SIN(RADIANS(G1362))*SIN(RADIANS(E1365))+COS(RADIANS(G1362))*COS(RADIANS(E1365))*COS(RADIANS(V1355))))</f>
        <v>#DIV/0!</v>
      </c>
      <c r="W1362" s="3" t="e">
        <f>IF(DEGREES(ACOS(SIN(RADIANS(G1362))*SIN(RADIANS(E1365))+COS(RADIANS(G1362))*COS(RADIANS(E1365))*COS(RADIANS(W1355))))&gt;90,0,$F$4*$F$5/E1364^2*(SIN(RADIANS(G1362))*SIN(RADIANS(E1365))+COS(RADIANS(G1362))*COS(RADIANS(E1365))*COS(RADIANS(W1355))))</f>
        <v>#DIV/0!</v>
      </c>
      <c r="X1362" s="3" t="e">
        <f>IF(DEGREES(ACOS(SIN(RADIANS(G1362))*SIN(RADIANS(E1365))+COS(RADIANS(G1362))*COS(RADIANS(E1365))*COS(RADIANS(X1355))))&gt;90,0,$F$4*$F$5/E1364^2*(SIN(RADIANS(G1362))*SIN(RADIANS(E1365))+COS(RADIANS(G1362))*COS(RADIANS(E1365))*COS(RADIANS(X1355))))</f>
        <v>#DIV/0!</v>
      </c>
      <c r="Y1362" s="3" t="e">
        <f>IF(DEGREES(ACOS(SIN(RADIANS(G1362))*SIN(RADIANS(E1365))+COS(RADIANS(G1362))*COS(RADIANS(E1365))*COS(RADIANS(Y1355))))&gt;90,0,$F$4*$F$5/E1364^2*(SIN(RADIANS(G1362))*SIN(RADIANS(E1365))+COS(RADIANS(G1362))*COS(RADIANS(E1365))*COS(RADIANS(Y1355))))</f>
        <v>#DIV/0!</v>
      </c>
      <c r="Z1362" s="3" t="e">
        <f>IF(DEGREES(ACOS(SIN(RADIANS(G1362))*SIN(RADIANS(E1365))+COS(RADIANS(G1362))*COS(RADIANS(E1365))*COS(RADIANS(Z1355))))&gt;90,0,$F$4*$F$5/E1364^2*(SIN(RADIANS(G1362))*SIN(RADIANS(E1365))+COS(RADIANS(G1362))*COS(RADIANS(E1365))*COS(RADIANS(Z1355))))</f>
        <v>#DIV/0!</v>
      </c>
      <c r="AA1362" s="3" t="e">
        <f>IF(DEGREES(ACOS(SIN(RADIANS(G1362))*SIN(RADIANS(E1365))+COS(RADIANS(G1362))*COS(RADIANS(E1365))*COS(RADIANS(AA1355))))&gt;90,0,$F$4*$F$5/E1364^2*(SIN(RADIANS(G1362))*SIN(RADIANS(E1365))+COS(RADIANS(G1362))*COS(RADIANS(E1365))*COS(RADIANS(AA1355))))</f>
        <v>#DIV/0!</v>
      </c>
      <c r="AB1362" s="3" t="e">
        <f>IF(DEGREES(ACOS(SIN(RADIANS(G1362))*SIN(RADIANS(E1365))+COS(RADIANS(G1362))*COS(RADIANS(E1365))*COS(RADIANS(AB1355))))&gt;90,0,$F$4*$F$5/E1364^2*(SIN(RADIANS(G1362))*SIN(RADIANS(E1365))+COS(RADIANS(G1362))*COS(RADIANS(E1365))*COS(RADIANS(AB1355))))</f>
        <v>#DIV/0!</v>
      </c>
      <c r="AC1362" s="3" t="e">
        <f>IF(DEGREES(ACOS(SIN(RADIANS(G1362))*SIN(RADIANS(E1365))+COS(RADIANS(G1362))*COS(RADIANS(E1365))*COS(RADIANS(AC1355))))&gt;90,0,$F$4*$F$5/E1364^2*(SIN(RADIANS(G1362))*SIN(RADIANS(E1365))+COS(RADIANS(G1362))*COS(RADIANS(E1365))*COS(RADIANS(AC1355))))</f>
        <v>#DIV/0!</v>
      </c>
      <c r="AD1362" s="3" t="e">
        <f>IF(DEGREES(ACOS(SIN(RADIANS(G1362))*SIN(RADIANS(E1365))+COS(RADIANS(G1362))*COS(RADIANS(E1365))*COS(RADIANS(AD1355))))&gt;90,0,$F$4*$F$5/E1364^2*(SIN(RADIANS(G1362))*SIN(RADIANS(E1365))+COS(RADIANS(G1362))*COS(RADIANS(E1365))*COS(RADIANS(AD1355))))</f>
        <v>#DIV/0!</v>
      </c>
      <c r="AE1362" s="3" t="e">
        <f>IF(DEGREES(ACOS(SIN(RADIANS(G1362))*SIN(RADIANS(E1365))+COS(RADIANS(G1362))*COS(RADIANS(E1365))*COS(RADIANS(AE1355))))&gt;90,0,$F$4*$F$5/E1364^2*(SIN(RADIANS(G1362))*SIN(RADIANS(E1365))+COS(RADIANS(G1362))*COS(RADIANS(E1365))*COS(RADIANS(AE1355))))</f>
        <v>#DIV/0!</v>
      </c>
      <c r="AF1362" s="3" t="e">
        <f>IF(DEGREES(ACOS(SIN(RADIANS(G1362))*SIN(RADIANS(E1365))+COS(RADIANS(G1362))*COS(RADIANS(E1365))*COS(RADIANS(AF1355))))&gt;90,0,$F$4*$F$5/E1364^2*(SIN(RADIANS(G1362))*SIN(RADIANS(E1365))+COS(RADIANS(G1362))*COS(RADIANS(E1365))*COS(RADIANS(AF1355))))</f>
        <v>#DIV/0!</v>
      </c>
      <c r="AG1362" s="3" t="e">
        <f>IF(DEGREES(ACOS(SIN(RADIANS(G1362))*SIN(RADIANS(E1365))+COS(RADIANS(G1362))*COS(RADIANS(E1365))*COS(RADIANS(AG1355))))&gt;90,0,$F$4*$F$5/E1364^2*(SIN(RADIANS(G1362))*SIN(RADIANS(E1365))+COS(RADIANS(G1362))*COS(RADIANS(E1365))*COS(RADIANS(AG1355))))</f>
        <v>#DIV/0!</v>
      </c>
      <c r="AH1362" s="3" t="e">
        <f>IF(DEGREES(ACOS(SIN(RADIANS(G1362))*SIN(RADIANS(E1365))+COS(RADIANS(G1362))*COS(RADIANS(E1365))*COS(RADIANS(AH1355))))&gt;90,0,$F$4*$F$5/E1364^2*(SIN(RADIANS(G1362))*SIN(RADIANS(E1365))+COS(RADIANS(G1362))*COS(RADIANS(E1365))*COS(RADIANS(AH1355))))</f>
        <v>#DIV/0!</v>
      </c>
      <c r="AI1362" s="3" t="e">
        <f>IF(DEGREES(ACOS(SIN(RADIANS(G1362))*SIN(RADIANS(E1365))+COS(RADIANS(G1362))*COS(RADIANS(E1365))*COS(RADIANS(AI1355))))&gt;90,0,$F$4*$F$5/E1364^2*(SIN(RADIANS(G1362))*SIN(RADIANS(E1365))+COS(RADIANS(G1362))*COS(RADIANS(E1365))*COS(RADIANS(AI1355))))</f>
        <v>#DIV/0!</v>
      </c>
      <c r="AJ1362" s="3" t="e">
        <f>IF(DEGREES(ACOS(SIN(RADIANS(G1362))*SIN(RADIANS(E1365))+COS(RADIANS(G1362))*COS(RADIANS(E1365))*COS(RADIANS(AJ1355))))&gt;90,0,$F$4*$F$5/E1364^2*(SIN(RADIANS(G1362))*SIN(RADIANS(E1365))+COS(RADIANS(G1362))*COS(RADIANS(E1365))*COS(RADIANS(AJ1355))))</f>
        <v>#DIV/0!</v>
      </c>
      <c r="AK1362" s="3">
        <f>IF(DEGREES(ACOS(SIN(RADIANS(G1362))*SIN(RADIANS(E1365))+COS(RADIANS(G1362))*COS(RADIANS(E1365))*COS(RADIANS(AK1355))))&gt;90,0,$F$4*$F$5/E1364^2*(SIN(RADIANS(G1362))*SIN(RADIANS(E1365))+COS(RADIANS(G1362))*COS(RADIANS(E1365))*COS(RADIANS(AK1355))))</f>
        <v>0</v>
      </c>
      <c r="AL1362" s="3">
        <f>IF(DEGREES(ACOS(SIN(RADIANS(G1362))*SIN(RADIANS(E1365))+COS(RADIANS(G1362))*COS(RADIANS(E1365))*COS(RADIANS(AL1355))))&gt;90,0,$F$4*$F$5/E1364^2*(SIN(RADIANS(G1362))*SIN(RADIANS(E1365))+COS(RADIANS(G1362))*COS(RADIANS(E1365))*COS(RADIANS(AL1355))))</f>
        <v>0</v>
      </c>
      <c r="AM1362" s="3">
        <f>IF(DEGREES(ACOS(SIN(RADIANS(G1362))*SIN(RADIANS(E1365))+COS(RADIANS(G1362))*COS(RADIANS(E1365))*COS(RADIANS(AM1355))))&gt;90,0,$F$4*$F$5/E1364^2*(SIN(RADIANS(G1362))*SIN(RADIANS(E1365))+COS(RADIANS(G1362))*COS(RADIANS(E1365))*COS(RADIANS(AM1355))))</f>
        <v>0</v>
      </c>
      <c r="AN1362" s="3">
        <f>IF(DEGREES(ACOS(SIN(RADIANS(G1362))*SIN(RADIANS(E1365))+COS(RADIANS(G1362))*COS(RADIANS(E1365))*COS(RADIANS(AN1355))))&gt;90,0,$F$4*$F$5/E1364^2*(SIN(RADIANS(G1362))*SIN(RADIANS(E1365))+COS(RADIANS(G1362))*COS(RADIANS(E1365))*COS(RADIANS(AN1355))))</f>
        <v>0</v>
      </c>
      <c r="AO1362" s="3">
        <f>IF(DEGREES(ACOS(SIN(RADIANS(G1362))*SIN(RADIANS(E1365))+COS(RADIANS(G1362))*COS(RADIANS(E1365))*COS(RADIANS(AO1355))))&gt;90,0,$F$4*$F$5/E1364^2*(SIN(RADIANS(G1362))*SIN(RADIANS(E1365))+COS(RADIANS(G1362))*COS(RADIANS(E1365))*COS(RADIANS(AO1355))))</f>
        <v>0</v>
      </c>
      <c r="AP1362" s="3">
        <f>IF(DEGREES(ACOS(SIN(RADIANS(G1362))*SIN(RADIANS(E1365))+COS(RADIANS(G1362))*COS(RADIANS(E1365))*COS(RADIANS(AP1355))))&gt;90,0,$F$4*$F$5/E1364^2*(SIN(RADIANS(G1362))*SIN(RADIANS(E1365))+COS(RADIANS(G1362))*COS(RADIANS(E1365))*COS(RADIANS(AP1355))))</f>
        <v>0</v>
      </c>
      <c r="AQ1362" s="3">
        <f>IF(DEGREES(ACOS(SIN(RADIANS(G1362))*SIN(RADIANS(E1365))+COS(RADIANS(G1362))*COS(RADIANS(E1365))*COS(RADIANS(AQ1355))))&gt;90,0,$F$4*$F$5/E1364^2*(SIN(RADIANS(G1362))*SIN(RADIANS(E1365))+COS(RADIANS(G1362))*COS(RADIANS(E1365))*COS(RADIANS(AQ1355))))</f>
        <v>0</v>
      </c>
      <c r="AR1362" s="3">
        <f>IF(DEGREES(ACOS(SIN(RADIANS(G1362))*SIN(RADIANS(E1365))+COS(RADIANS(G1362))*COS(RADIANS(E1365))*COS(RADIANS(AR1355))))&gt;90,0,$F$4*$F$5/E1364^2*(SIN(RADIANS(G1362))*SIN(RADIANS(E1365))+COS(RADIANS(G1362))*COS(RADIANS(E1365))*COS(RADIANS(AR1355))))</f>
        <v>0</v>
      </c>
    </row>
    <row r="1363" spans="2:44" ht="15.75" customHeight="1" x14ac:dyDescent="0.2">
      <c r="B1363" s="20" t="s">
        <v>787</v>
      </c>
      <c r="E1363" s="3" t="str">
        <f>IF($F$10=0,"N/A",E1362*$F$11/$F$10)</f>
        <v>N/A</v>
      </c>
      <c r="G1363" s="3">
        <v>30</v>
      </c>
      <c r="I1363" s="3">
        <f>IF(DEGREES(ACOS(SIN(RADIANS(G1363))*SIN(RADIANS(E1365))+COS(RADIANS(G1363))*COS(RADIANS(E1365))*COS(RADIANS(I1355))))&gt;90,0,$F$4*$F$5/E1364^2*(SIN(RADIANS(G1363))*SIN(RADIANS(E1365))+COS(RADIANS(G1363))*COS(RADIANS(E1365))*COS(RADIANS(I1355))))</f>
        <v>0</v>
      </c>
      <c r="J1363" s="3">
        <f>IF(DEGREES(ACOS(SIN(RADIANS(G1363))*SIN(RADIANS(E1365))+COS(RADIANS(G1363))*COS(RADIANS(E1365))*COS(RADIANS(J1355))))&gt;90,0,$F$4*$F$5/E1364^2*(SIN(RADIANS(G1363))*SIN(RADIANS(E1365))+COS(RADIANS(G1363))*COS(RADIANS(E1365))*COS(RADIANS(J1355))))</f>
        <v>0</v>
      </c>
      <c r="K1363" s="3">
        <f>IF(DEGREES(ACOS(SIN(RADIANS(G1363))*SIN(RADIANS(E1365))+COS(RADIANS(G1363))*COS(RADIANS(E1365))*COS(RADIANS(K1355))))&gt;90,0,$F$4*$F$5/E1364^2*(SIN(RADIANS(G1363))*SIN(RADIANS(E1365))+COS(RADIANS(G1363))*COS(RADIANS(E1365))*COS(RADIANS(K1355))))</f>
        <v>0</v>
      </c>
      <c r="L1363" s="3">
        <f>IF(DEGREES(ACOS(SIN(RADIANS(G1363))*SIN(RADIANS(E1365))+COS(RADIANS(G1363))*COS(RADIANS(E1365))*COS(RADIANS(L1355))))&gt;90,0,$F$4*$F$5/E1364^2*(SIN(RADIANS(G1363))*SIN(RADIANS(E1365))+COS(RADIANS(G1363))*COS(RADIANS(E1365))*COS(RADIANS(L1355))))</f>
        <v>0</v>
      </c>
      <c r="M1363" s="3">
        <f>IF(DEGREES(ACOS(SIN(RADIANS(G1363))*SIN(RADIANS(E1365))+COS(RADIANS(G1363))*COS(RADIANS(E1365))*COS(RADIANS(M1355))))&gt;90,0,$F$4*$F$5/E1364^2*(SIN(RADIANS(G1363))*SIN(RADIANS(E1365))+COS(RADIANS(G1363))*COS(RADIANS(E1365))*COS(RADIANS(M1355))))</f>
        <v>0</v>
      </c>
      <c r="N1363" s="3">
        <f>IF(DEGREES(ACOS(SIN(RADIANS(G1363))*SIN(RADIANS(E1365))+COS(RADIANS(G1363))*COS(RADIANS(E1365))*COS(RADIANS(N1355))))&gt;90,0,$F$4*$F$5/E1364^2*(SIN(RADIANS(G1363))*SIN(RADIANS(E1365))+COS(RADIANS(G1363))*COS(RADIANS(E1365))*COS(RADIANS(N1355))))</f>
        <v>0</v>
      </c>
      <c r="O1363" s="3">
        <f>IF(DEGREES(ACOS(SIN(RADIANS(G1363))*SIN(RADIANS(E1365))+COS(RADIANS(G1363))*COS(RADIANS(E1365))*COS(RADIANS(O1355))))&gt;90,0,$F$4*$F$5/E1364^2*(SIN(RADIANS(G1363))*SIN(RADIANS(E1365))+COS(RADIANS(G1363))*COS(RADIANS(E1365))*COS(RADIANS(O1355))))</f>
        <v>0</v>
      </c>
      <c r="P1363" s="3">
        <f>IF(DEGREES(ACOS(SIN(RADIANS(G1363))*SIN(RADIANS(E1365))+COS(RADIANS(G1363))*COS(RADIANS(E1365))*COS(RADIANS(P1355))))&gt;90,0,$F$4*$F$5/E1364^2*(SIN(RADIANS(G1363))*SIN(RADIANS(E1365))+COS(RADIANS(G1363))*COS(RADIANS(E1365))*COS(RADIANS(P1355))))</f>
        <v>0</v>
      </c>
      <c r="Q1363" s="3">
        <f>IF(DEGREES(ACOS(SIN(RADIANS(G1363))*SIN(RADIANS(E1365))+COS(RADIANS(G1363))*COS(RADIANS(E1365))*COS(RADIANS(Q1355))))&gt;90,0,$F$4*$F$5/E1364^2*(SIN(RADIANS(G1363))*SIN(RADIANS(E1365))+COS(RADIANS(G1363))*COS(RADIANS(E1365))*COS(RADIANS(Q1355))))</f>
        <v>0</v>
      </c>
      <c r="R1363" s="3" t="e">
        <f>IF(DEGREES(ACOS(SIN(RADIANS(G1363))*SIN(RADIANS(E1365))+COS(RADIANS(G1363))*COS(RADIANS(E1365))*COS(RADIANS(R1355))))&gt;90,0,$F$4*$F$5/E1364^2*(SIN(RADIANS(G1363))*SIN(RADIANS(E1365))+COS(RADIANS(G1363))*COS(RADIANS(E1365))*COS(RADIANS(R1355))))</f>
        <v>#DIV/0!</v>
      </c>
      <c r="S1363" s="3" t="e">
        <f>IF(DEGREES(ACOS(SIN(RADIANS(G1363))*SIN(RADIANS(E1365))+COS(RADIANS(G1363))*COS(RADIANS(E1365))*COS(RADIANS(S1355))))&gt;90,0,$F$4*$F$5/E1364^2*(SIN(RADIANS(G1363))*SIN(RADIANS(E1365))+COS(RADIANS(G1363))*COS(RADIANS(E1365))*COS(RADIANS(S1355))))</f>
        <v>#DIV/0!</v>
      </c>
      <c r="T1363" s="3" t="e">
        <f>IF(DEGREES(ACOS(SIN(RADIANS(G1363))*SIN(RADIANS(E1365))+COS(RADIANS(G1363))*COS(RADIANS(E1365))*COS(RADIANS(T1355))))&gt;90,0,$F$4*$F$5/E1364^2*(SIN(RADIANS(G1363))*SIN(RADIANS(E1365))+COS(RADIANS(G1363))*COS(RADIANS(E1365))*COS(RADIANS(T1355))))</f>
        <v>#DIV/0!</v>
      </c>
      <c r="U1363" s="3" t="e">
        <f>IF(DEGREES(ACOS(SIN(RADIANS(G1363))*SIN(RADIANS(E1365))+COS(RADIANS(G1363))*COS(RADIANS(E1365))*COS(RADIANS(U1355))))&gt;90,0,$F$4*$F$5/E1364^2*(SIN(RADIANS(G1363))*SIN(RADIANS(E1365))+COS(RADIANS(G1363))*COS(RADIANS(E1365))*COS(RADIANS(U1355))))</f>
        <v>#DIV/0!</v>
      </c>
      <c r="V1363" s="3" t="e">
        <f>IF(DEGREES(ACOS(SIN(RADIANS(G1363))*SIN(RADIANS(E1365))+COS(RADIANS(G1363))*COS(RADIANS(E1365))*COS(RADIANS(V1355))))&gt;90,0,$F$4*$F$5/E1364^2*(SIN(RADIANS(G1363))*SIN(RADIANS(E1365))+COS(RADIANS(G1363))*COS(RADIANS(E1365))*COS(RADIANS(V1355))))</f>
        <v>#DIV/0!</v>
      </c>
      <c r="W1363" s="3" t="e">
        <f>IF(DEGREES(ACOS(SIN(RADIANS(G1363))*SIN(RADIANS(E1365))+COS(RADIANS(G1363))*COS(RADIANS(E1365))*COS(RADIANS(W1355))))&gt;90,0,$F$4*$F$5/E1364^2*(SIN(RADIANS(G1363))*SIN(RADIANS(E1365))+COS(RADIANS(G1363))*COS(RADIANS(E1365))*COS(RADIANS(W1355))))</f>
        <v>#DIV/0!</v>
      </c>
      <c r="X1363" s="3" t="e">
        <f>IF(DEGREES(ACOS(SIN(RADIANS(G1363))*SIN(RADIANS(E1365))+COS(RADIANS(G1363))*COS(RADIANS(E1365))*COS(RADIANS(X1355))))&gt;90,0,$F$4*$F$5/E1364^2*(SIN(RADIANS(G1363))*SIN(RADIANS(E1365))+COS(RADIANS(G1363))*COS(RADIANS(E1365))*COS(RADIANS(X1355))))</f>
        <v>#DIV/0!</v>
      </c>
      <c r="Y1363" s="3" t="e">
        <f>IF(DEGREES(ACOS(SIN(RADIANS(G1363))*SIN(RADIANS(E1365))+COS(RADIANS(G1363))*COS(RADIANS(E1365))*COS(RADIANS(Y1355))))&gt;90,0,$F$4*$F$5/E1364^2*(SIN(RADIANS(G1363))*SIN(RADIANS(E1365))+COS(RADIANS(G1363))*COS(RADIANS(E1365))*COS(RADIANS(Y1355))))</f>
        <v>#DIV/0!</v>
      </c>
      <c r="Z1363" s="3" t="e">
        <f>IF(DEGREES(ACOS(SIN(RADIANS(G1363))*SIN(RADIANS(E1365))+COS(RADIANS(G1363))*COS(RADIANS(E1365))*COS(RADIANS(Z1355))))&gt;90,0,$F$4*$F$5/E1364^2*(SIN(RADIANS(G1363))*SIN(RADIANS(E1365))+COS(RADIANS(G1363))*COS(RADIANS(E1365))*COS(RADIANS(Z1355))))</f>
        <v>#DIV/0!</v>
      </c>
      <c r="AA1363" s="3" t="e">
        <f>IF(DEGREES(ACOS(SIN(RADIANS(G1363))*SIN(RADIANS(E1365))+COS(RADIANS(G1363))*COS(RADIANS(E1365))*COS(RADIANS(AA1355))))&gt;90,0,$F$4*$F$5/E1364^2*(SIN(RADIANS(G1363))*SIN(RADIANS(E1365))+COS(RADIANS(G1363))*COS(RADIANS(E1365))*COS(RADIANS(AA1355))))</f>
        <v>#DIV/0!</v>
      </c>
      <c r="AB1363" s="3" t="e">
        <f>IF(DEGREES(ACOS(SIN(RADIANS(G1363))*SIN(RADIANS(E1365))+COS(RADIANS(G1363))*COS(RADIANS(E1365))*COS(RADIANS(AB1355))))&gt;90,0,$F$4*$F$5/E1364^2*(SIN(RADIANS(G1363))*SIN(RADIANS(E1365))+COS(RADIANS(G1363))*COS(RADIANS(E1365))*COS(RADIANS(AB1355))))</f>
        <v>#DIV/0!</v>
      </c>
      <c r="AC1363" s="3" t="e">
        <f>IF(DEGREES(ACOS(SIN(RADIANS(G1363))*SIN(RADIANS(E1365))+COS(RADIANS(G1363))*COS(RADIANS(E1365))*COS(RADIANS(AC1355))))&gt;90,0,$F$4*$F$5/E1364^2*(SIN(RADIANS(G1363))*SIN(RADIANS(E1365))+COS(RADIANS(G1363))*COS(RADIANS(E1365))*COS(RADIANS(AC1355))))</f>
        <v>#DIV/0!</v>
      </c>
      <c r="AD1363" s="3" t="e">
        <f>IF(DEGREES(ACOS(SIN(RADIANS(G1363))*SIN(RADIANS(E1365))+COS(RADIANS(G1363))*COS(RADIANS(E1365))*COS(RADIANS(AD1355))))&gt;90,0,$F$4*$F$5/E1364^2*(SIN(RADIANS(G1363))*SIN(RADIANS(E1365))+COS(RADIANS(G1363))*COS(RADIANS(E1365))*COS(RADIANS(AD1355))))</f>
        <v>#DIV/0!</v>
      </c>
      <c r="AE1363" s="3" t="e">
        <f>IF(DEGREES(ACOS(SIN(RADIANS(G1363))*SIN(RADIANS(E1365))+COS(RADIANS(G1363))*COS(RADIANS(E1365))*COS(RADIANS(AE1355))))&gt;90,0,$F$4*$F$5/E1364^2*(SIN(RADIANS(G1363))*SIN(RADIANS(E1365))+COS(RADIANS(G1363))*COS(RADIANS(E1365))*COS(RADIANS(AE1355))))</f>
        <v>#DIV/0!</v>
      </c>
      <c r="AF1363" s="3" t="e">
        <f>IF(DEGREES(ACOS(SIN(RADIANS(G1363))*SIN(RADIANS(E1365))+COS(RADIANS(G1363))*COS(RADIANS(E1365))*COS(RADIANS(AF1355))))&gt;90,0,$F$4*$F$5/E1364^2*(SIN(RADIANS(G1363))*SIN(RADIANS(E1365))+COS(RADIANS(G1363))*COS(RADIANS(E1365))*COS(RADIANS(AF1355))))</f>
        <v>#DIV/0!</v>
      </c>
      <c r="AG1363" s="3" t="e">
        <f>IF(DEGREES(ACOS(SIN(RADIANS(G1363))*SIN(RADIANS(E1365))+COS(RADIANS(G1363))*COS(RADIANS(E1365))*COS(RADIANS(AG1355))))&gt;90,0,$F$4*$F$5/E1364^2*(SIN(RADIANS(G1363))*SIN(RADIANS(E1365))+COS(RADIANS(G1363))*COS(RADIANS(E1365))*COS(RADIANS(AG1355))))</f>
        <v>#DIV/0!</v>
      </c>
      <c r="AH1363" s="3" t="e">
        <f>IF(DEGREES(ACOS(SIN(RADIANS(G1363))*SIN(RADIANS(E1365))+COS(RADIANS(G1363))*COS(RADIANS(E1365))*COS(RADIANS(AH1355))))&gt;90,0,$F$4*$F$5/E1364^2*(SIN(RADIANS(G1363))*SIN(RADIANS(E1365))+COS(RADIANS(G1363))*COS(RADIANS(E1365))*COS(RADIANS(AH1355))))</f>
        <v>#DIV/0!</v>
      </c>
      <c r="AI1363" s="3" t="e">
        <f>IF(DEGREES(ACOS(SIN(RADIANS(G1363))*SIN(RADIANS(E1365))+COS(RADIANS(G1363))*COS(RADIANS(E1365))*COS(RADIANS(AI1355))))&gt;90,0,$F$4*$F$5/E1364^2*(SIN(RADIANS(G1363))*SIN(RADIANS(E1365))+COS(RADIANS(G1363))*COS(RADIANS(E1365))*COS(RADIANS(AI1355))))</f>
        <v>#DIV/0!</v>
      </c>
      <c r="AJ1363" s="3" t="e">
        <f>IF(DEGREES(ACOS(SIN(RADIANS(G1363))*SIN(RADIANS(E1365))+COS(RADIANS(G1363))*COS(RADIANS(E1365))*COS(RADIANS(AJ1355))))&gt;90,0,$F$4*$F$5/E1364^2*(SIN(RADIANS(G1363))*SIN(RADIANS(E1365))+COS(RADIANS(G1363))*COS(RADIANS(E1365))*COS(RADIANS(AJ1355))))</f>
        <v>#DIV/0!</v>
      </c>
      <c r="AK1363" s="3">
        <f>IF(DEGREES(ACOS(SIN(RADIANS(G1363))*SIN(RADIANS(E1365))+COS(RADIANS(G1363))*COS(RADIANS(E1365))*COS(RADIANS(AK1355))))&gt;90,0,$F$4*$F$5/E1364^2*(SIN(RADIANS(G1363))*SIN(RADIANS(E1365))+COS(RADIANS(G1363))*COS(RADIANS(E1365))*COS(RADIANS(AK1355))))</f>
        <v>0</v>
      </c>
      <c r="AL1363" s="3">
        <f>IF(DEGREES(ACOS(SIN(RADIANS(G1363))*SIN(RADIANS(E1365))+COS(RADIANS(G1363))*COS(RADIANS(E1365))*COS(RADIANS(AL1355))))&gt;90,0,$F$4*$F$5/E1364^2*(SIN(RADIANS(G1363))*SIN(RADIANS(E1365))+COS(RADIANS(G1363))*COS(RADIANS(E1365))*COS(RADIANS(AL1355))))</f>
        <v>0</v>
      </c>
      <c r="AM1363" s="3">
        <f>IF(DEGREES(ACOS(SIN(RADIANS(G1363))*SIN(RADIANS(E1365))+COS(RADIANS(G1363))*COS(RADIANS(E1365))*COS(RADIANS(AM1355))))&gt;90,0,$F$4*$F$5/E1364^2*(SIN(RADIANS(G1363))*SIN(RADIANS(E1365))+COS(RADIANS(G1363))*COS(RADIANS(E1365))*COS(RADIANS(AM1355))))</f>
        <v>0</v>
      </c>
      <c r="AN1363" s="3">
        <f>IF(DEGREES(ACOS(SIN(RADIANS(G1363))*SIN(RADIANS(E1365))+COS(RADIANS(G1363))*COS(RADIANS(E1365))*COS(RADIANS(AN1355))))&gt;90,0,$F$4*$F$5/E1364^2*(SIN(RADIANS(G1363))*SIN(RADIANS(E1365))+COS(RADIANS(G1363))*COS(RADIANS(E1365))*COS(RADIANS(AN1355))))</f>
        <v>0</v>
      </c>
      <c r="AO1363" s="3">
        <f>IF(DEGREES(ACOS(SIN(RADIANS(G1363))*SIN(RADIANS(E1365))+COS(RADIANS(G1363))*COS(RADIANS(E1365))*COS(RADIANS(AO1355))))&gt;90,0,$F$4*$F$5/E1364^2*(SIN(RADIANS(G1363))*SIN(RADIANS(E1365))+COS(RADIANS(G1363))*COS(RADIANS(E1365))*COS(RADIANS(AO1355))))</f>
        <v>0</v>
      </c>
      <c r="AP1363" s="3">
        <f>IF(DEGREES(ACOS(SIN(RADIANS(G1363))*SIN(RADIANS(E1365))+COS(RADIANS(G1363))*COS(RADIANS(E1365))*COS(RADIANS(AP1355))))&gt;90,0,$F$4*$F$5/E1364^2*(SIN(RADIANS(G1363))*SIN(RADIANS(E1365))+COS(RADIANS(G1363))*COS(RADIANS(E1365))*COS(RADIANS(AP1355))))</f>
        <v>0</v>
      </c>
      <c r="AQ1363" s="3">
        <f>IF(DEGREES(ACOS(SIN(RADIANS(G1363))*SIN(RADIANS(E1365))+COS(RADIANS(G1363))*COS(RADIANS(E1365))*COS(RADIANS(AQ1355))))&gt;90,0,$F$4*$F$5/E1364^2*(SIN(RADIANS(G1363))*SIN(RADIANS(E1365))+COS(RADIANS(G1363))*COS(RADIANS(E1365))*COS(RADIANS(AQ1355))))</f>
        <v>0</v>
      </c>
      <c r="AR1363" s="3">
        <f>IF(DEGREES(ACOS(SIN(RADIANS(G1363))*SIN(RADIANS(E1365))+COS(RADIANS(G1363))*COS(RADIANS(E1365))*COS(RADIANS(AR1355))))&gt;90,0,$F$4*$F$5/E1364^2*(SIN(RADIANS(G1363))*SIN(RADIANS(E1365))+COS(RADIANS(G1363))*COS(RADIANS(E1365))*COS(RADIANS(AR1355))))</f>
        <v>0</v>
      </c>
    </row>
    <row r="1364" spans="2:44" ht="15.75" customHeight="1" x14ac:dyDescent="0.2">
      <c r="B1364" s="20" t="s">
        <v>788</v>
      </c>
      <c r="E1364" s="3">
        <f>$F$6*(1-$F$7^2)/(1+$F$7*COS(RADIANS(E1358)))</f>
        <v>0</v>
      </c>
      <c r="G1364" s="3">
        <v>20</v>
      </c>
      <c r="I1364" s="3">
        <f>IF(DEGREES(ACOS(SIN(RADIANS(G1364))*SIN(RADIANS(E1365))+COS(RADIANS(G1364))*COS(RADIANS(E1365))*COS(RADIANS(I1355))))&gt;90,0,$F$4*$F$5/E1364^2*(SIN(RADIANS(G1364))*SIN(RADIANS(E1365))+COS(RADIANS(G1364))*COS(RADIANS(E1365))*COS(RADIANS(I1355))))</f>
        <v>0</v>
      </c>
      <c r="J1364" s="3">
        <f>IF(DEGREES(ACOS(SIN(RADIANS(G1364))*SIN(RADIANS(E1365))+COS(RADIANS(G1364))*COS(RADIANS(E1365))*COS(RADIANS(J1355))))&gt;90,0,$F$4*$F$5/E1364^2*(SIN(RADIANS(G1364))*SIN(RADIANS(E1365))+COS(RADIANS(G1364))*COS(RADIANS(E1365))*COS(RADIANS(J1355))))</f>
        <v>0</v>
      </c>
      <c r="K1364" s="3">
        <f>IF(DEGREES(ACOS(SIN(RADIANS(G1364))*SIN(RADIANS(E1365))+COS(RADIANS(G1364))*COS(RADIANS(E1365))*COS(RADIANS(K1355))))&gt;90,0,$F$4*$F$5/E1364^2*(SIN(RADIANS(G1364))*SIN(RADIANS(E1365))+COS(RADIANS(G1364))*COS(RADIANS(E1365))*COS(RADIANS(K1355))))</f>
        <v>0</v>
      </c>
      <c r="L1364" s="3">
        <f>IF(DEGREES(ACOS(SIN(RADIANS(G1364))*SIN(RADIANS(E1365))+COS(RADIANS(G1364))*COS(RADIANS(E1365))*COS(RADIANS(L1355))))&gt;90,0,$F$4*$F$5/E1364^2*(SIN(RADIANS(G1364))*SIN(RADIANS(E1365))+COS(RADIANS(G1364))*COS(RADIANS(E1365))*COS(RADIANS(L1355))))</f>
        <v>0</v>
      </c>
      <c r="M1364" s="3">
        <f>IF(DEGREES(ACOS(SIN(RADIANS(G1364))*SIN(RADIANS(E1365))+COS(RADIANS(G1364))*COS(RADIANS(E1365))*COS(RADIANS(M1355))))&gt;90,0,$F$4*$F$5/E1364^2*(SIN(RADIANS(G1364))*SIN(RADIANS(E1365))+COS(RADIANS(G1364))*COS(RADIANS(E1365))*COS(RADIANS(M1355))))</f>
        <v>0</v>
      </c>
      <c r="N1364" s="3">
        <f>IF(DEGREES(ACOS(SIN(RADIANS(G1364))*SIN(RADIANS(E1365))+COS(RADIANS(G1364))*COS(RADIANS(E1365))*COS(RADIANS(N1355))))&gt;90,0,$F$4*$F$5/E1364^2*(SIN(RADIANS(G1364))*SIN(RADIANS(E1365))+COS(RADIANS(G1364))*COS(RADIANS(E1365))*COS(RADIANS(N1355))))</f>
        <v>0</v>
      </c>
      <c r="O1364" s="3">
        <f>IF(DEGREES(ACOS(SIN(RADIANS(G1364))*SIN(RADIANS(E1365))+COS(RADIANS(G1364))*COS(RADIANS(E1365))*COS(RADIANS(O1355))))&gt;90,0,$F$4*$F$5/E1364^2*(SIN(RADIANS(G1364))*SIN(RADIANS(E1365))+COS(RADIANS(G1364))*COS(RADIANS(E1365))*COS(RADIANS(O1355))))</f>
        <v>0</v>
      </c>
      <c r="P1364" s="3">
        <f>IF(DEGREES(ACOS(SIN(RADIANS(G1364))*SIN(RADIANS(E1365))+COS(RADIANS(G1364))*COS(RADIANS(E1365))*COS(RADIANS(P1355))))&gt;90,0,$F$4*$F$5/E1364^2*(SIN(RADIANS(G1364))*SIN(RADIANS(E1365))+COS(RADIANS(G1364))*COS(RADIANS(E1365))*COS(RADIANS(P1355))))</f>
        <v>0</v>
      </c>
      <c r="Q1364" s="3">
        <f>IF(DEGREES(ACOS(SIN(RADIANS(G1364))*SIN(RADIANS(E1365))+COS(RADIANS(G1364))*COS(RADIANS(E1365))*COS(RADIANS(Q1355))))&gt;90,0,$F$4*$F$5/E1364^2*(SIN(RADIANS(G1364))*SIN(RADIANS(E1365))+COS(RADIANS(G1364))*COS(RADIANS(E1365))*COS(RADIANS(Q1355))))</f>
        <v>0</v>
      </c>
      <c r="R1364" s="3" t="e">
        <f>IF(DEGREES(ACOS(SIN(RADIANS(G1364))*SIN(RADIANS(E1365))+COS(RADIANS(G1364))*COS(RADIANS(E1365))*COS(RADIANS(R1355))))&gt;90,0,$F$4*$F$5/E1364^2*(SIN(RADIANS(G1364))*SIN(RADIANS(E1365))+COS(RADIANS(G1364))*COS(RADIANS(E1365))*COS(RADIANS(R1355))))</f>
        <v>#DIV/0!</v>
      </c>
      <c r="S1364" s="3" t="e">
        <f>IF(DEGREES(ACOS(SIN(RADIANS(G1364))*SIN(RADIANS(E1365))+COS(RADIANS(G1364))*COS(RADIANS(E1365))*COS(RADIANS(S1355))))&gt;90,0,$F$4*$F$5/E1364^2*(SIN(RADIANS(G1364))*SIN(RADIANS(E1365))+COS(RADIANS(G1364))*COS(RADIANS(E1365))*COS(RADIANS(S1355))))</f>
        <v>#DIV/0!</v>
      </c>
      <c r="T1364" s="3" t="e">
        <f>IF(DEGREES(ACOS(SIN(RADIANS(G1364))*SIN(RADIANS(E1365))+COS(RADIANS(G1364))*COS(RADIANS(E1365))*COS(RADIANS(T1355))))&gt;90,0,$F$4*$F$5/E1364^2*(SIN(RADIANS(G1364))*SIN(RADIANS(E1365))+COS(RADIANS(G1364))*COS(RADIANS(E1365))*COS(RADIANS(T1355))))</f>
        <v>#DIV/0!</v>
      </c>
      <c r="U1364" s="3" t="e">
        <f>IF(DEGREES(ACOS(SIN(RADIANS(G1364))*SIN(RADIANS(E1365))+COS(RADIANS(G1364))*COS(RADIANS(E1365))*COS(RADIANS(U1355))))&gt;90,0,$F$4*$F$5/E1364^2*(SIN(RADIANS(G1364))*SIN(RADIANS(E1365))+COS(RADIANS(G1364))*COS(RADIANS(E1365))*COS(RADIANS(U1355))))</f>
        <v>#DIV/0!</v>
      </c>
      <c r="V1364" s="3" t="e">
        <f>IF(DEGREES(ACOS(SIN(RADIANS(G1364))*SIN(RADIANS(E1365))+COS(RADIANS(G1364))*COS(RADIANS(E1365))*COS(RADIANS(V1355))))&gt;90,0,$F$4*$F$5/E1364^2*(SIN(RADIANS(G1364))*SIN(RADIANS(E1365))+COS(RADIANS(G1364))*COS(RADIANS(E1365))*COS(RADIANS(V1355))))</f>
        <v>#DIV/0!</v>
      </c>
      <c r="W1364" s="3" t="e">
        <f>IF(DEGREES(ACOS(SIN(RADIANS(G1364))*SIN(RADIANS(E1365))+COS(RADIANS(G1364))*COS(RADIANS(E1365))*COS(RADIANS(W1355))))&gt;90,0,$F$4*$F$5/E1364^2*(SIN(RADIANS(G1364))*SIN(RADIANS(E1365))+COS(RADIANS(G1364))*COS(RADIANS(E1365))*COS(RADIANS(W1355))))</f>
        <v>#DIV/0!</v>
      </c>
      <c r="X1364" s="3" t="e">
        <f>IF(DEGREES(ACOS(SIN(RADIANS(G1364))*SIN(RADIANS(E1365))+COS(RADIANS(G1364))*COS(RADIANS(E1365))*COS(RADIANS(X1355))))&gt;90,0,$F$4*$F$5/E1364^2*(SIN(RADIANS(G1364))*SIN(RADIANS(E1365))+COS(RADIANS(G1364))*COS(RADIANS(E1365))*COS(RADIANS(X1355))))</f>
        <v>#DIV/0!</v>
      </c>
      <c r="Y1364" s="3" t="e">
        <f>IF(DEGREES(ACOS(SIN(RADIANS(G1364))*SIN(RADIANS(E1365))+COS(RADIANS(G1364))*COS(RADIANS(E1365))*COS(RADIANS(Y1355))))&gt;90,0,$F$4*$F$5/E1364^2*(SIN(RADIANS(G1364))*SIN(RADIANS(E1365))+COS(RADIANS(G1364))*COS(RADIANS(E1365))*COS(RADIANS(Y1355))))</f>
        <v>#DIV/0!</v>
      </c>
      <c r="Z1364" s="3" t="e">
        <f>IF(DEGREES(ACOS(SIN(RADIANS(G1364))*SIN(RADIANS(E1365))+COS(RADIANS(G1364))*COS(RADIANS(E1365))*COS(RADIANS(Z1355))))&gt;90,0,$F$4*$F$5/E1364^2*(SIN(RADIANS(G1364))*SIN(RADIANS(E1365))+COS(RADIANS(G1364))*COS(RADIANS(E1365))*COS(RADIANS(Z1355))))</f>
        <v>#DIV/0!</v>
      </c>
      <c r="AA1364" s="3" t="e">
        <f>IF(DEGREES(ACOS(SIN(RADIANS(G1364))*SIN(RADIANS(E1365))+COS(RADIANS(G1364))*COS(RADIANS(E1365))*COS(RADIANS(AA1355))))&gt;90,0,$F$4*$F$5/E1364^2*(SIN(RADIANS(G1364))*SIN(RADIANS(E1365))+COS(RADIANS(G1364))*COS(RADIANS(E1365))*COS(RADIANS(AA1355))))</f>
        <v>#DIV/0!</v>
      </c>
      <c r="AB1364" s="3" t="e">
        <f>IF(DEGREES(ACOS(SIN(RADIANS(G1364))*SIN(RADIANS(E1365))+COS(RADIANS(G1364))*COS(RADIANS(E1365))*COS(RADIANS(AB1355))))&gt;90,0,$F$4*$F$5/E1364^2*(SIN(RADIANS(G1364))*SIN(RADIANS(E1365))+COS(RADIANS(G1364))*COS(RADIANS(E1365))*COS(RADIANS(AB1355))))</f>
        <v>#DIV/0!</v>
      </c>
      <c r="AC1364" s="3" t="e">
        <f>IF(DEGREES(ACOS(SIN(RADIANS(G1364))*SIN(RADIANS(E1365))+COS(RADIANS(G1364))*COS(RADIANS(E1365))*COS(RADIANS(AC1355))))&gt;90,0,$F$4*$F$5/E1364^2*(SIN(RADIANS(G1364))*SIN(RADIANS(E1365))+COS(RADIANS(G1364))*COS(RADIANS(E1365))*COS(RADIANS(AC1355))))</f>
        <v>#DIV/0!</v>
      </c>
      <c r="AD1364" s="3" t="e">
        <f>IF(DEGREES(ACOS(SIN(RADIANS(G1364))*SIN(RADIANS(E1365))+COS(RADIANS(G1364))*COS(RADIANS(E1365))*COS(RADIANS(AD1355))))&gt;90,0,$F$4*$F$5/E1364^2*(SIN(RADIANS(G1364))*SIN(RADIANS(E1365))+COS(RADIANS(G1364))*COS(RADIANS(E1365))*COS(RADIANS(AD1355))))</f>
        <v>#DIV/0!</v>
      </c>
      <c r="AE1364" s="3" t="e">
        <f>IF(DEGREES(ACOS(SIN(RADIANS(G1364))*SIN(RADIANS(E1365))+COS(RADIANS(G1364))*COS(RADIANS(E1365))*COS(RADIANS(AE1355))))&gt;90,0,$F$4*$F$5/E1364^2*(SIN(RADIANS(G1364))*SIN(RADIANS(E1365))+COS(RADIANS(G1364))*COS(RADIANS(E1365))*COS(RADIANS(AE1355))))</f>
        <v>#DIV/0!</v>
      </c>
      <c r="AF1364" s="3" t="e">
        <f>IF(DEGREES(ACOS(SIN(RADIANS(G1364))*SIN(RADIANS(E1365))+COS(RADIANS(G1364))*COS(RADIANS(E1365))*COS(RADIANS(AF1355))))&gt;90,0,$F$4*$F$5/E1364^2*(SIN(RADIANS(G1364))*SIN(RADIANS(E1365))+COS(RADIANS(G1364))*COS(RADIANS(E1365))*COS(RADIANS(AF1355))))</f>
        <v>#DIV/0!</v>
      </c>
      <c r="AG1364" s="3" t="e">
        <f>IF(DEGREES(ACOS(SIN(RADIANS(G1364))*SIN(RADIANS(E1365))+COS(RADIANS(G1364))*COS(RADIANS(E1365))*COS(RADIANS(AG1355))))&gt;90,0,$F$4*$F$5/E1364^2*(SIN(RADIANS(G1364))*SIN(RADIANS(E1365))+COS(RADIANS(G1364))*COS(RADIANS(E1365))*COS(RADIANS(AG1355))))</f>
        <v>#DIV/0!</v>
      </c>
      <c r="AH1364" s="3" t="e">
        <f>IF(DEGREES(ACOS(SIN(RADIANS(G1364))*SIN(RADIANS(E1365))+COS(RADIANS(G1364))*COS(RADIANS(E1365))*COS(RADIANS(AH1355))))&gt;90,0,$F$4*$F$5/E1364^2*(SIN(RADIANS(G1364))*SIN(RADIANS(E1365))+COS(RADIANS(G1364))*COS(RADIANS(E1365))*COS(RADIANS(AH1355))))</f>
        <v>#DIV/0!</v>
      </c>
      <c r="AI1364" s="3" t="e">
        <f>IF(DEGREES(ACOS(SIN(RADIANS(G1364))*SIN(RADIANS(E1365))+COS(RADIANS(G1364))*COS(RADIANS(E1365))*COS(RADIANS(AI1355))))&gt;90,0,$F$4*$F$5/E1364^2*(SIN(RADIANS(G1364))*SIN(RADIANS(E1365))+COS(RADIANS(G1364))*COS(RADIANS(E1365))*COS(RADIANS(AI1355))))</f>
        <v>#DIV/0!</v>
      </c>
      <c r="AJ1364" s="3" t="e">
        <f>IF(DEGREES(ACOS(SIN(RADIANS(G1364))*SIN(RADIANS(E1365))+COS(RADIANS(G1364))*COS(RADIANS(E1365))*COS(RADIANS(AJ1355))))&gt;90,0,$F$4*$F$5/E1364^2*(SIN(RADIANS(G1364))*SIN(RADIANS(E1365))+COS(RADIANS(G1364))*COS(RADIANS(E1365))*COS(RADIANS(AJ1355))))</f>
        <v>#DIV/0!</v>
      </c>
      <c r="AK1364" s="3">
        <f>IF(DEGREES(ACOS(SIN(RADIANS(G1364))*SIN(RADIANS(E1365))+COS(RADIANS(G1364))*COS(RADIANS(E1365))*COS(RADIANS(AK1355))))&gt;90,0,$F$4*$F$5/E1364^2*(SIN(RADIANS(G1364))*SIN(RADIANS(E1365))+COS(RADIANS(G1364))*COS(RADIANS(E1365))*COS(RADIANS(AK1355))))</f>
        <v>0</v>
      </c>
      <c r="AL1364" s="3">
        <f>IF(DEGREES(ACOS(SIN(RADIANS(G1364))*SIN(RADIANS(E1365))+COS(RADIANS(G1364))*COS(RADIANS(E1365))*COS(RADIANS(AL1355))))&gt;90,0,$F$4*$F$5/E1364^2*(SIN(RADIANS(G1364))*SIN(RADIANS(E1365))+COS(RADIANS(G1364))*COS(RADIANS(E1365))*COS(RADIANS(AL1355))))</f>
        <v>0</v>
      </c>
      <c r="AM1364" s="3">
        <f>IF(DEGREES(ACOS(SIN(RADIANS(G1364))*SIN(RADIANS(E1365))+COS(RADIANS(G1364))*COS(RADIANS(E1365))*COS(RADIANS(AM1355))))&gt;90,0,$F$4*$F$5/E1364^2*(SIN(RADIANS(G1364))*SIN(RADIANS(E1365))+COS(RADIANS(G1364))*COS(RADIANS(E1365))*COS(RADIANS(AM1355))))</f>
        <v>0</v>
      </c>
      <c r="AN1364" s="3">
        <f>IF(DEGREES(ACOS(SIN(RADIANS(G1364))*SIN(RADIANS(E1365))+COS(RADIANS(G1364))*COS(RADIANS(E1365))*COS(RADIANS(AN1355))))&gt;90,0,$F$4*$F$5/E1364^2*(SIN(RADIANS(G1364))*SIN(RADIANS(E1365))+COS(RADIANS(G1364))*COS(RADIANS(E1365))*COS(RADIANS(AN1355))))</f>
        <v>0</v>
      </c>
      <c r="AO1364" s="3">
        <f>IF(DEGREES(ACOS(SIN(RADIANS(G1364))*SIN(RADIANS(E1365))+COS(RADIANS(G1364))*COS(RADIANS(E1365))*COS(RADIANS(AO1355))))&gt;90,0,$F$4*$F$5/E1364^2*(SIN(RADIANS(G1364))*SIN(RADIANS(E1365))+COS(RADIANS(G1364))*COS(RADIANS(E1365))*COS(RADIANS(AO1355))))</f>
        <v>0</v>
      </c>
      <c r="AP1364" s="3">
        <f>IF(DEGREES(ACOS(SIN(RADIANS(G1364))*SIN(RADIANS(E1365))+COS(RADIANS(G1364))*COS(RADIANS(E1365))*COS(RADIANS(AP1355))))&gt;90,0,$F$4*$F$5/E1364^2*(SIN(RADIANS(G1364))*SIN(RADIANS(E1365))+COS(RADIANS(G1364))*COS(RADIANS(E1365))*COS(RADIANS(AP1355))))</f>
        <v>0</v>
      </c>
      <c r="AQ1364" s="3">
        <f>IF(DEGREES(ACOS(SIN(RADIANS(G1364))*SIN(RADIANS(E1365))+COS(RADIANS(G1364))*COS(RADIANS(E1365))*COS(RADIANS(AQ1355))))&gt;90,0,$F$4*$F$5/E1364^2*(SIN(RADIANS(G1364))*SIN(RADIANS(E1365))+COS(RADIANS(G1364))*COS(RADIANS(E1365))*COS(RADIANS(AQ1355))))</f>
        <v>0</v>
      </c>
      <c r="AR1364" s="3">
        <f>IF(DEGREES(ACOS(SIN(RADIANS(G1364))*SIN(RADIANS(E1365))+COS(RADIANS(G1364))*COS(RADIANS(E1365))*COS(RADIANS(AR1355))))&gt;90,0,$F$4*$F$5/E1364^2*(SIN(RADIANS(G1364))*SIN(RADIANS(E1365))+COS(RADIANS(G1364))*COS(RADIANS(E1365))*COS(RADIANS(AR1355))))</f>
        <v>0</v>
      </c>
    </row>
    <row r="1365" spans="2:44" ht="15.75" customHeight="1" x14ac:dyDescent="0.2">
      <c r="B1365" s="20" t="s">
        <v>737</v>
      </c>
      <c r="E1365" s="3">
        <f>IF($F$8&gt;90,180-$F$8,$F$8)*SIN(RADIANS(E1359))</f>
        <v>0</v>
      </c>
      <c r="G1365" s="3">
        <v>10</v>
      </c>
      <c r="I1365" s="3">
        <f>IF(DEGREES(ACOS(SIN(RADIANS(G1365))*SIN(RADIANS(E1365))+COS(RADIANS(G1365))*COS(RADIANS(E1365))*COS(RADIANS(I1355))))&gt;90,0,$F$4*$F$5/E1364^2*(SIN(RADIANS(G1365))*SIN(RADIANS(E1365))+COS(RADIANS(G1365))*COS(RADIANS(E1365))*COS(RADIANS(I1355))))</f>
        <v>0</v>
      </c>
      <c r="J1365" s="3">
        <f>IF(DEGREES(ACOS(SIN(RADIANS(G1365))*SIN(RADIANS(E1365))+COS(RADIANS(G1365))*COS(RADIANS(E1365))*COS(RADIANS(J1355))))&gt;90,0,$F$4*$F$5/E1364^2*(SIN(RADIANS(G1365))*SIN(RADIANS(E1365))+COS(RADIANS(G1365))*COS(RADIANS(E1365))*COS(RADIANS(J1355))))</f>
        <v>0</v>
      </c>
      <c r="K1365" s="3">
        <f>IF(DEGREES(ACOS(SIN(RADIANS(G1365))*SIN(RADIANS(E1365))+COS(RADIANS(G1365))*COS(RADIANS(E1365))*COS(RADIANS(K1355))))&gt;90,0,$F$4*$F$5/E1364^2*(SIN(RADIANS(G1365))*SIN(RADIANS(E1365))+COS(RADIANS(G1365))*COS(RADIANS(E1365))*COS(RADIANS(K1355))))</f>
        <v>0</v>
      </c>
      <c r="L1365" s="3">
        <f>IF(DEGREES(ACOS(SIN(RADIANS(G1365))*SIN(RADIANS(E1365))+COS(RADIANS(G1365))*COS(RADIANS(E1365))*COS(RADIANS(L1355))))&gt;90,0,$F$4*$F$5/E1364^2*(SIN(RADIANS(G1365))*SIN(RADIANS(E1365))+COS(RADIANS(G1365))*COS(RADIANS(E1365))*COS(RADIANS(L1355))))</f>
        <v>0</v>
      </c>
      <c r="M1365" s="3">
        <f>IF(DEGREES(ACOS(SIN(RADIANS(G1365))*SIN(RADIANS(E1365))+COS(RADIANS(G1365))*COS(RADIANS(E1365))*COS(RADIANS(M1355))))&gt;90,0,$F$4*$F$5/E1364^2*(SIN(RADIANS(G1365))*SIN(RADIANS(E1365))+COS(RADIANS(G1365))*COS(RADIANS(E1365))*COS(RADIANS(M1355))))</f>
        <v>0</v>
      </c>
      <c r="N1365" s="3">
        <f>IF(DEGREES(ACOS(SIN(RADIANS(G1365))*SIN(RADIANS(E1365))+COS(RADIANS(G1365))*COS(RADIANS(E1365))*COS(RADIANS(N1355))))&gt;90,0,$F$4*$F$5/E1364^2*(SIN(RADIANS(G1365))*SIN(RADIANS(E1365))+COS(RADIANS(G1365))*COS(RADIANS(E1365))*COS(RADIANS(N1355))))</f>
        <v>0</v>
      </c>
      <c r="O1365" s="3">
        <f>IF(DEGREES(ACOS(SIN(RADIANS(G1365))*SIN(RADIANS(E1365))+COS(RADIANS(G1365))*COS(RADIANS(E1365))*COS(RADIANS(O1355))))&gt;90,0,$F$4*$F$5/E1364^2*(SIN(RADIANS(G1365))*SIN(RADIANS(E1365))+COS(RADIANS(G1365))*COS(RADIANS(E1365))*COS(RADIANS(O1355))))</f>
        <v>0</v>
      </c>
      <c r="P1365" s="3">
        <f>IF(DEGREES(ACOS(SIN(RADIANS(G1365))*SIN(RADIANS(E1365))+COS(RADIANS(G1365))*COS(RADIANS(E1365))*COS(RADIANS(P1355))))&gt;90,0,$F$4*$F$5/E1364^2*(SIN(RADIANS(G1365))*SIN(RADIANS(E1365))+COS(RADIANS(G1365))*COS(RADIANS(E1365))*COS(RADIANS(P1355))))</f>
        <v>0</v>
      </c>
      <c r="Q1365" s="3">
        <f>IF(DEGREES(ACOS(SIN(RADIANS(G1365))*SIN(RADIANS(E1365))+COS(RADIANS(G1365))*COS(RADIANS(E1365))*COS(RADIANS(Q1355))))&gt;90,0,$F$4*$F$5/E1364^2*(SIN(RADIANS(G1365))*SIN(RADIANS(E1365))+COS(RADIANS(G1365))*COS(RADIANS(E1365))*COS(RADIANS(Q1355))))</f>
        <v>0</v>
      </c>
      <c r="R1365" s="3" t="e">
        <f>IF(DEGREES(ACOS(SIN(RADIANS(G1365))*SIN(RADIANS(E1365))+COS(RADIANS(G1365))*COS(RADIANS(E1365))*COS(RADIANS(R1355))))&gt;90,0,$F$4*$F$5/E1364^2*(SIN(RADIANS(G1365))*SIN(RADIANS(E1365))+COS(RADIANS(G1365))*COS(RADIANS(E1365))*COS(RADIANS(R1355))))</f>
        <v>#DIV/0!</v>
      </c>
      <c r="S1365" s="3" t="e">
        <f>IF(DEGREES(ACOS(SIN(RADIANS(G1365))*SIN(RADIANS(E1365))+COS(RADIANS(G1365))*COS(RADIANS(E1365))*COS(RADIANS(S1355))))&gt;90,0,$F$4*$F$5/E1364^2*(SIN(RADIANS(G1365))*SIN(RADIANS(E1365))+COS(RADIANS(G1365))*COS(RADIANS(E1365))*COS(RADIANS(S1355))))</f>
        <v>#DIV/0!</v>
      </c>
      <c r="T1365" s="3" t="e">
        <f>IF(DEGREES(ACOS(SIN(RADIANS(G1365))*SIN(RADIANS(E1365))+COS(RADIANS(G1365))*COS(RADIANS(E1365))*COS(RADIANS(T1355))))&gt;90,0,$F$4*$F$5/E1364^2*(SIN(RADIANS(G1365))*SIN(RADIANS(E1365))+COS(RADIANS(G1365))*COS(RADIANS(E1365))*COS(RADIANS(T1355))))</f>
        <v>#DIV/0!</v>
      </c>
      <c r="U1365" s="3" t="e">
        <f>IF(DEGREES(ACOS(SIN(RADIANS(G1365))*SIN(RADIANS(E1365))+COS(RADIANS(G1365))*COS(RADIANS(E1365))*COS(RADIANS(U1355))))&gt;90,0,$F$4*$F$5/E1364^2*(SIN(RADIANS(G1365))*SIN(RADIANS(E1365))+COS(RADIANS(G1365))*COS(RADIANS(E1365))*COS(RADIANS(U1355))))</f>
        <v>#DIV/0!</v>
      </c>
      <c r="V1365" s="3" t="e">
        <f>IF(DEGREES(ACOS(SIN(RADIANS(G1365))*SIN(RADIANS(E1365))+COS(RADIANS(G1365))*COS(RADIANS(E1365))*COS(RADIANS(V1355))))&gt;90,0,$F$4*$F$5/E1364^2*(SIN(RADIANS(G1365))*SIN(RADIANS(E1365))+COS(RADIANS(G1365))*COS(RADIANS(E1365))*COS(RADIANS(V1355))))</f>
        <v>#DIV/0!</v>
      </c>
      <c r="W1365" s="3" t="e">
        <f>IF(DEGREES(ACOS(SIN(RADIANS(G1365))*SIN(RADIANS(E1365))+COS(RADIANS(G1365))*COS(RADIANS(E1365))*COS(RADIANS(W1355))))&gt;90,0,$F$4*$F$5/E1364^2*(SIN(RADIANS(G1365))*SIN(RADIANS(E1365))+COS(RADIANS(G1365))*COS(RADIANS(E1365))*COS(RADIANS(W1355))))</f>
        <v>#DIV/0!</v>
      </c>
      <c r="X1365" s="3" t="e">
        <f>IF(DEGREES(ACOS(SIN(RADIANS(G1365))*SIN(RADIANS(E1365))+COS(RADIANS(G1365))*COS(RADIANS(E1365))*COS(RADIANS(X1355))))&gt;90,0,$F$4*$F$5/E1364^2*(SIN(RADIANS(G1365))*SIN(RADIANS(E1365))+COS(RADIANS(G1365))*COS(RADIANS(E1365))*COS(RADIANS(X1355))))</f>
        <v>#DIV/0!</v>
      </c>
      <c r="Y1365" s="3" t="e">
        <f>IF(DEGREES(ACOS(SIN(RADIANS(G1365))*SIN(RADIANS(E1365))+COS(RADIANS(G1365))*COS(RADIANS(E1365))*COS(RADIANS(Y1355))))&gt;90,0,$F$4*$F$5/E1364^2*(SIN(RADIANS(G1365))*SIN(RADIANS(E1365))+COS(RADIANS(G1365))*COS(RADIANS(E1365))*COS(RADIANS(Y1355))))</f>
        <v>#DIV/0!</v>
      </c>
      <c r="Z1365" s="3" t="e">
        <f>IF(DEGREES(ACOS(SIN(RADIANS(G1365))*SIN(RADIANS(E1365))+COS(RADIANS(G1365))*COS(RADIANS(E1365))*COS(RADIANS(Z1355))))&gt;90,0,$F$4*$F$5/E1364^2*(SIN(RADIANS(G1365))*SIN(RADIANS(E1365))+COS(RADIANS(G1365))*COS(RADIANS(E1365))*COS(RADIANS(Z1355))))</f>
        <v>#DIV/0!</v>
      </c>
      <c r="AA1365" s="3" t="e">
        <f>IF(DEGREES(ACOS(SIN(RADIANS(G1365))*SIN(RADIANS(E1365))+COS(RADIANS(G1365))*COS(RADIANS(E1365))*COS(RADIANS(AA1355))))&gt;90,0,$F$4*$F$5/E1364^2*(SIN(RADIANS(G1365))*SIN(RADIANS(E1365))+COS(RADIANS(G1365))*COS(RADIANS(E1365))*COS(RADIANS(AA1355))))</f>
        <v>#DIV/0!</v>
      </c>
      <c r="AB1365" s="3" t="e">
        <f>IF(DEGREES(ACOS(SIN(RADIANS(G1365))*SIN(RADIANS(E1365))+COS(RADIANS(G1365))*COS(RADIANS(E1365))*COS(RADIANS(AB1355))))&gt;90,0,$F$4*$F$5/E1364^2*(SIN(RADIANS(G1365))*SIN(RADIANS(E1365))+COS(RADIANS(G1365))*COS(RADIANS(E1365))*COS(RADIANS(AB1355))))</f>
        <v>#DIV/0!</v>
      </c>
      <c r="AC1365" s="3" t="e">
        <f>IF(DEGREES(ACOS(SIN(RADIANS(G1365))*SIN(RADIANS(E1365))+COS(RADIANS(G1365))*COS(RADIANS(E1365))*COS(RADIANS(AC1355))))&gt;90,0,$F$4*$F$5/E1364^2*(SIN(RADIANS(G1365))*SIN(RADIANS(E1365))+COS(RADIANS(G1365))*COS(RADIANS(E1365))*COS(RADIANS(AC1355))))</f>
        <v>#DIV/0!</v>
      </c>
      <c r="AD1365" s="3" t="e">
        <f>IF(DEGREES(ACOS(SIN(RADIANS(G1365))*SIN(RADIANS(E1365))+COS(RADIANS(G1365))*COS(RADIANS(E1365))*COS(RADIANS(AD1355))))&gt;90,0,$F$4*$F$5/E1364^2*(SIN(RADIANS(G1365))*SIN(RADIANS(E1365))+COS(RADIANS(G1365))*COS(RADIANS(E1365))*COS(RADIANS(AD1355))))</f>
        <v>#DIV/0!</v>
      </c>
      <c r="AE1365" s="3" t="e">
        <f>IF(DEGREES(ACOS(SIN(RADIANS(G1365))*SIN(RADIANS(E1365))+COS(RADIANS(G1365))*COS(RADIANS(E1365))*COS(RADIANS(AE1355))))&gt;90,0,$F$4*$F$5/E1364^2*(SIN(RADIANS(G1365))*SIN(RADIANS(E1365))+COS(RADIANS(G1365))*COS(RADIANS(E1365))*COS(RADIANS(AE1355))))</f>
        <v>#DIV/0!</v>
      </c>
      <c r="AF1365" s="3" t="e">
        <f>IF(DEGREES(ACOS(SIN(RADIANS(G1365))*SIN(RADIANS(E1365))+COS(RADIANS(G1365))*COS(RADIANS(E1365))*COS(RADIANS(AF1355))))&gt;90,0,$F$4*$F$5/E1364^2*(SIN(RADIANS(G1365))*SIN(RADIANS(E1365))+COS(RADIANS(G1365))*COS(RADIANS(E1365))*COS(RADIANS(AF1355))))</f>
        <v>#DIV/0!</v>
      </c>
      <c r="AG1365" s="3" t="e">
        <f>IF(DEGREES(ACOS(SIN(RADIANS(G1365))*SIN(RADIANS(E1365))+COS(RADIANS(G1365))*COS(RADIANS(E1365))*COS(RADIANS(AG1355))))&gt;90,0,$F$4*$F$5/E1364^2*(SIN(RADIANS(G1365))*SIN(RADIANS(E1365))+COS(RADIANS(G1365))*COS(RADIANS(E1365))*COS(RADIANS(AG1355))))</f>
        <v>#DIV/0!</v>
      </c>
      <c r="AH1365" s="3" t="e">
        <f>IF(DEGREES(ACOS(SIN(RADIANS(G1365))*SIN(RADIANS(E1365))+COS(RADIANS(G1365))*COS(RADIANS(E1365))*COS(RADIANS(AH1355))))&gt;90,0,$F$4*$F$5/E1364^2*(SIN(RADIANS(G1365))*SIN(RADIANS(E1365))+COS(RADIANS(G1365))*COS(RADIANS(E1365))*COS(RADIANS(AH1355))))</f>
        <v>#DIV/0!</v>
      </c>
      <c r="AI1365" s="3" t="e">
        <f>IF(DEGREES(ACOS(SIN(RADIANS(G1365))*SIN(RADIANS(E1365))+COS(RADIANS(G1365))*COS(RADIANS(E1365))*COS(RADIANS(AI1355))))&gt;90,0,$F$4*$F$5/E1364^2*(SIN(RADIANS(G1365))*SIN(RADIANS(E1365))+COS(RADIANS(G1365))*COS(RADIANS(E1365))*COS(RADIANS(AI1355))))</f>
        <v>#DIV/0!</v>
      </c>
      <c r="AJ1365" s="3" t="e">
        <f>IF(DEGREES(ACOS(SIN(RADIANS(G1365))*SIN(RADIANS(E1365))+COS(RADIANS(G1365))*COS(RADIANS(E1365))*COS(RADIANS(AJ1355))))&gt;90,0,$F$4*$F$5/E1364^2*(SIN(RADIANS(G1365))*SIN(RADIANS(E1365))+COS(RADIANS(G1365))*COS(RADIANS(E1365))*COS(RADIANS(AJ1355))))</f>
        <v>#DIV/0!</v>
      </c>
      <c r="AK1365" s="3">
        <f>IF(DEGREES(ACOS(SIN(RADIANS(G1365))*SIN(RADIANS(E1365))+COS(RADIANS(G1365))*COS(RADIANS(E1365))*COS(RADIANS(AK1355))))&gt;90,0,$F$4*$F$5/E1364^2*(SIN(RADIANS(G1365))*SIN(RADIANS(E1365))+COS(RADIANS(G1365))*COS(RADIANS(E1365))*COS(RADIANS(AK1355))))</f>
        <v>0</v>
      </c>
      <c r="AL1365" s="3">
        <f>IF(DEGREES(ACOS(SIN(RADIANS(G1365))*SIN(RADIANS(E1365))+COS(RADIANS(G1365))*COS(RADIANS(E1365))*COS(RADIANS(AL1355))))&gt;90,0,$F$4*$F$5/E1364^2*(SIN(RADIANS(G1365))*SIN(RADIANS(E1365))+COS(RADIANS(G1365))*COS(RADIANS(E1365))*COS(RADIANS(AL1355))))</f>
        <v>0</v>
      </c>
      <c r="AM1365" s="3">
        <f>IF(DEGREES(ACOS(SIN(RADIANS(G1365))*SIN(RADIANS(E1365))+COS(RADIANS(G1365))*COS(RADIANS(E1365))*COS(RADIANS(AM1355))))&gt;90,0,$F$4*$F$5/E1364^2*(SIN(RADIANS(G1365))*SIN(RADIANS(E1365))+COS(RADIANS(G1365))*COS(RADIANS(E1365))*COS(RADIANS(AM1355))))</f>
        <v>0</v>
      </c>
      <c r="AN1365" s="3">
        <f>IF(DEGREES(ACOS(SIN(RADIANS(G1365))*SIN(RADIANS(E1365))+COS(RADIANS(G1365))*COS(RADIANS(E1365))*COS(RADIANS(AN1355))))&gt;90,0,$F$4*$F$5/E1364^2*(SIN(RADIANS(G1365))*SIN(RADIANS(E1365))+COS(RADIANS(G1365))*COS(RADIANS(E1365))*COS(RADIANS(AN1355))))</f>
        <v>0</v>
      </c>
      <c r="AO1365" s="3">
        <f>IF(DEGREES(ACOS(SIN(RADIANS(G1365))*SIN(RADIANS(E1365))+COS(RADIANS(G1365))*COS(RADIANS(E1365))*COS(RADIANS(AO1355))))&gt;90,0,$F$4*$F$5/E1364^2*(SIN(RADIANS(G1365))*SIN(RADIANS(E1365))+COS(RADIANS(G1365))*COS(RADIANS(E1365))*COS(RADIANS(AO1355))))</f>
        <v>0</v>
      </c>
      <c r="AP1365" s="3">
        <f>IF(DEGREES(ACOS(SIN(RADIANS(G1365))*SIN(RADIANS(E1365))+COS(RADIANS(G1365))*COS(RADIANS(E1365))*COS(RADIANS(AP1355))))&gt;90,0,$F$4*$F$5/E1364^2*(SIN(RADIANS(G1365))*SIN(RADIANS(E1365))+COS(RADIANS(G1365))*COS(RADIANS(E1365))*COS(RADIANS(AP1355))))</f>
        <v>0</v>
      </c>
      <c r="AQ1365" s="3">
        <f>IF(DEGREES(ACOS(SIN(RADIANS(G1365))*SIN(RADIANS(E1365))+COS(RADIANS(G1365))*COS(RADIANS(E1365))*COS(RADIANS(AQ1355))))&gt;90,0,$F$4*$F$5/E1364^2*(SIN(RADIANS(G1365))*SIN(RADIANS(E1365))+COS(RADIANS(G1365))*COS(RADIANS(E1365))*COS(RADIANS(AQ1355))))</f>
        <v>0</v>
      </c>
      <c r="AR1365" s="3">
        <f>IF(DEGREES(ACOS(SIN(RADIANS(G1365))*SIN(RADIANS(E1365))+COS(RADIANS(G1365))*COS(RADIANS(E1365))*COS(RADIANS(AR1355))))&gt;90,0,$F$4*$F$5/E1364^2*(SIN(RADIANS(G1365))*SIN(RADIANS(E1365))+COS(RADIANS(G1365))*COS(RADIANS(E1365))*COS(RADIANS(AR1355))))</f>
        <v>0</v>
      </c>
    </row>
    <row r="1366" spans="2:44" ht="15.75" customHeight="1" x14ac:dyDescent="0.2">
      <c r="B1366" s="20" t="s">
        <v>789</v>
      </c>
      <c r="E1366" s="3">
        <f>IF($F$10=0,IF(E1357&lt;360,E1357,E1357-360),($F$10+1)*E1357)</f>
        <v>210</v>
      </c>
      <c r="G1366" s="3">
        <v>0</v>
      </c>
      <c r="I1366" s="3">
        <f>IF(DEGREES(ACOS(SIN(RADIANS(G1366))*SIN(RADIANS(E1365))+COS(RADIANS(G1366))*COS(RADIANS(E1365))*COS(RADIANS(I1355))))&gt;90,0,$F$4*$F$5/E1364^2*(SIN(RADIANS(G1366))*SIN(RADIANS(E1365))+COS(RADIANS(G1366))*COS(RADIANS(E1365))*COS(RADIANS(I1355))))</f>
        <v>0</v>
      </c>
      <c r="J1366" s="3">
        <f>IF(DEGREES(ACOS(SIN(RADIANS(G1366))*SIN(RADIANS(E1365))+COS(RADIANS(G1366))*COS(RADIANS(E1365))*COS(RADIANS(J1355))))&gt;90,0,$F$4*$F$5/E1364^2*(SIN(RADIANS(G1366))*SIN(RADIANS(E1365))+COS(RADIANS(G1366))*COS(RADIANS(E1365))*COS(RADIANS(J1355))))</f>
        <v>0</v>
      </c>
      <c r="K1366" s="3">
        <f>IF(DEGREES(ACOS(SIN(RADIANS(G1366))*SIN(RADIANS(E1365))+COS(RADIANS(G1366))*COS(RADIANS(E1365))*COS(RADIANS(K1355))))&gt;90,0,$F$4*$F$5/E1364^2*(SIN(RADIANS(G1366))*SIN(RADIANS(E1365))+COS(RADIANS(G1366))*COS(RADIANS(E1365))*COS(RADIANS(K1355))))</f>
        <v>0</v>
      </c>
      <c r="L1366" s="3">
        <f>IF(DEGREES(ACOS(SIN(RADIANS(G1366))*SIN(RADIANS(E1365))+COS(RADIANS(G1366))*COS(RADIANS(E1365))*COS(RADIANS(L1355))))&gt;90,0,$F$4*$F$5/E1364^2*(SIN(RADIANS(G1366))*SIN(RADIANS(E1365))+COS(RADIANS(G1366))*COS(RADIANS(E1365))*COS(RADIANS(L1355))))</f>
        <v>0</v>
      </c>
      <c r="M1366" s="3">
        <f>IF(DEGREES(ACOS(SIN(RADIANS(G1366))*SIN(RADIANS(E1365))+COS(RADIANS(G1366))*COS(RADIANS(E1365))*COS(RADIANS(M1355))))&gt;90,0,$F$4*$F$5/E1364^2*(SIN(RADIANS(G1366))*SIN(RADIANS(E1365))+COS(RADIANS(G1366))*COS(RADIANS(E1365))*COS(RADIANS(M1355))))</f>
        <v>0</v>
      </c>
      <c r="N1366" s="3">
        <f>IF(DEGREES(ACOS(SIN(RADIANS(G1366))*SIN(RADIANS(E1365))+COS(RADIANS(G1366))*COS(RADIANS(E1365))*COS(RADIANS(N1355))))&gt;90,0,$F$4*$F$5/E1364^2*(SIN(RADIANS(G1366))*SIN(RADIANS(E1365))+COS(RADIANS(G1366))*COS(RADIANS(E1365))*COS(RADIANS(N1355))))</f>
        <v>0</v>
      </c>
      <c r="O1366" s="3">
        <f>IF(DEGREES(ACOS(SIN(RADIANS(G1366))*SIN(RADIANS(E1365))+COS(RADIANS(G1366))*COS(RADIANS(E1365))*COS(RADIANS(O1355))))&gt;90,0,$F$4*$F$5/E1364^2*(SIN(RADIANS(G1366))*SIN(RADIANS(E1365))+COS(RADIANS(G1366))*COS(RADIANS(E1365))*COS(RADIANS(O1355))))</f>
        <v>0</v>
      </c>
      <c r="P1366" s="3">
        <f>IF(DEGREES(ACOS(SIN(RADIANS(G1366))*SIN(RADIANS(E1365))+COS(RADIANS(G1366))*COS(RADIANS(E1365))*COS(RADIANS(P1355))))&gt;90,0,$F$4*$F$5/E1364^2*(SIN(RADIANS(G1366))*SIN(RADIANS(E1365))+COS(RADIANS(G1366))*COS(RADIANS(E1365))*COS(RADIANS(P1355))))</f>
        <v>0</v>
      </c>
      <c r="Q1366" s="3">
        <f>IF(DEGREES(ACOS(SIN(RADIANS(G1366))*SIN(RADIANS(E1365))+COS(RADIANS(G1366))*COS(RADIANS(E1365))*COS(RADIANS(Q1355))))&gt;90,0,$F$4*$F$5/E1364^2*(SIN(RADIANS(G1366))*SIN(RADIANS(E1365))+COS(RADIANS(G1366))*COS(RADIANS(E1365))*COS(RADIANS(Q1355))))</f>
        <v>0</v>
      </c>
      <c r="R1366" s="3" t="e">
        <f>IF(DEGREES(ACOS(SIN(RADIANS(G1366))*SIN(RADIANS(E1365))+COS(RADIANS(G1366))*COS(RADIANS(E1365))*COS(RADIANS(R1355))))&gt;90,0,$F$4*$F$5/E1364^2*(SIN(RADIANS(G1366))*SIN(RADIANS(E1365))+COS(RADIANS(G1366))*COS(RADIANS(E1365))*COS(RADIANS(R1355))))</f>
        <v>#DIV/0!</v>
      </c>
      <c r="S1366" s="3" t="e">
        <f>IF(DEGREES(ACOS(SIN(RADIANS(G1366))*SIN(RADIANS(E1365))+COS(RADIANS(G1366))*COS(RADIANS(E1365))*COS(RADIANS(S1355))))&gt;90,0,$F$4*$F$5/E1364^2*(SIN(RADIANS(G1366))*SIN(RADIANS(E1365))+COS(RADIANS(G1366))*COS(RADIANS(E1365))*COS(RADIANS(S1355))))</f>
        <v>#DIV/0!</v>
      </c>
      <c r="T1366" s="3" t="e">
        <f>IF(DEGREES(ACOS(SIN(RADIANS(G1366))*SIN(RADIANS(E1365))+COS(RADIANS(G1366))*COS(RADIANS(E1365))*COS(RADIANS(T1355))))&gt;90,0,$F$4*$F$5/E1364^2*(SIN(RADIANS(G1366))*SIN(RADIANS(E1365))+COS(RADIANS(G1366))*COS(RADIANS(E1365))*COS(RADIANS(T1355))))</f>
        <v>#DIV/0!</v>
      </c>
      <c r="U1366" s="3" t="e">
        <f>IF(DEGREES(ACOS(SIN(RADIANS(G1366))*SIN(RADIANS(E1365))+COS(RADIANS(G1366))*COS(RADIANS(E1365))*COS(RADIANS(U1355))))&gt;90,0,$F$4*$F$5/E1364^2*(SIN(RADIANS(G1366))*SIN(RADIANS(E1365))+COS(RADIANS(G1366))*COS(RADIANS(E1365))*COS(RADIANS(U1355))))</f>
        <v>#DIV/0!</v>
      </c>
      <c r="V1366" s="3" t="e">
        <f>IF(DEGREES(ACOS(SIN(RADIANS(G1366))*SIN(RADIANS(E1365))+COS(RADIANS(G1366))*COS(RADIANS(E1365))*COS(RADIANS(V1355))))&gt;90,0,$F$4*$F$5/E1364^2*(SIN(RADIANS(G1366))*SIN(RADIANS(E1365))+COS(RADIANS(G1366))*COS(RADIANS(E1365))*COS(RADIANS(V1355))))</f>
        <v>#DIV/0!</v>
      </c>
      <c r="W1366" s="3" t="e">
        <f>IF(DEGREES(ACOS(SIN(RADIANS(G1366))*SIN(RADIANS(E1365))+COS(RADIANS(G1366))*COS(RADIANS(E1365))*COS(RADIANS(W1355))))&gt;90,0,$F$4*$F$5/E1364^2*(SIN(RADIANS(G1366))*SIN(RADIANS(E1365))+COS(RADIANS(G1366))*COS(RADIANS(E1365))*COS(RADIANS(W1355))))</f>
        <v>#DIV/0!</v>
      </c>
      <c r="X1366" s="3" t="e">
        <f>IF(DEGREES(ACOS(SIN(RADIANS(G1366))*SIN(RADIANS(E1365))+COS(RADIANS(G1366))*COS(RADIANS(E1365))*COS(RADIANS(X1355))))&gt;90,0,$F$4*$F$5/E1364^2*(SIN(RADIANS(G1366))*SIN(RADIANS(E1365))+COS(RADIANS(G1366))*COS(RADIANS(E1365))*COS(RADIANS(X1355))))</f>
        <v>#DIV/0!</v>
      </c>
      <c r="Y1366" s="3" t="e">
        <f>IF(DEGREES(ACOS(SIN(RADIANS(G1366))*SIN(RADIANS(E1365))+COS(RADIANS(G1366))*COS(RADIANS(E1365))*COS(RADIANS(Y1355))))&gt;90,0,$F$4*$F$5/E1364^2*(SIN(RADIANS(G1366))*SIN(RADIANS(E1365))+COS(RADIANS(G1366))*COS(RADIANS(E1365))*COS(RADIANS(Y1355))))</f>
        <v>#DIV/0!</v>
      </c>
      <c r="Z1366" s="3" t="e">
        <f>IF(DEGREES(ACOS(SIN(RADIANS(G1366))*SIN(RADIANS(E1365))+COS(RADIANS(G1366))*COS(RADIANS(E1365))*COS(RADIANS(Z1355))))&gt;90,0,$F$4*$F$5/E1364^2*(SIN(RADIANS(G1366))*SIN(RADIANS(E1365))+COS(RADIANS(G1366))*COS(RADIANS(E1365))*COS(RADIANS(Z1355))))</f>
        <v>#DIV/0!</v>
      </c>
      <c r="AA1366" s="3" t="e">
        <f>IF(DEGREES(ACOS(SIN(RADIANS(G1366))*SIN(RADIANS(E1365))+COS(RADIANS(G1366))*COS(RADIANS(E1365))*COS(RADIANS(AA1355))))&gt;90,0,$F$4*$F$5/E1364^2*(SIN(RADIANS(G1366))*SIN(RADIANS(E1365))+COS(RADIANS(G1366))*COS(RADIANS(E1365))*COS(RADIANS(AA1355))))</f>
        <v>#DIV/0!</v>
      </c>
      <c r="AB1366" s="3" t="e">
        <f>IF(DEGREES(ACOS(SIN(RADIANS(G1366))*SIN(RADIANS(E1365))+COS(RADIANS(G1366))*COS(RADIANS(E1365))*COS(RADIANS(AB1355))))&gt;90,0,$F$4*$F$5/E1364^2*(SIN(RADIANS(G1366))*SIN(RADIANS(E1365))+COS(RADIANS(G1366))*COS(RADIANS(E1365))*COS(RADIANS(AB1355))))</f>
        <v>#DIV/0!</v>
      </c>
      <c r="AC1366" s="3" t="e">
        <f>IF(DEGREES(ACOS(SIN(RADIANS(G1366))*SIN(RADIANS(E1365))+COS(RADIANS(G1366))*COS(RADIANS(E1365))*COS(RADIANS(AC1355))))&gt;90,0,$F$4*$F$5/E1364^2*(SIN(RADIANS(G1366))*SIN(RADIANS(E1365))+COS(RADIANS(G1366))*COS(RADIANS(E1365))*COS(RADIANS(AC1355))))</f>
        <v>#DIV/0!</v>
      </c>
      <c r="AD1366" s="3" t="e">
        <f>IF(DEGREES(ACOS(SIN(RADIANS(G1366))*SIN(RADIANS(E1365))+COS(RADIANS(G1366))*COS(RADIANS(E1365))*COS(RADIANS(AD1355))))&gt;90,0,$F$4*$F$5/E1364^2*(SIN(RADIANS(G1366))*SIN(RADIANS(E1365))+COS(RADIANS(G1366))*COS(RADIANS(E1365))*COS(RADIANS(AD1355))))</f>
        <v>#DIV/0!</v>
      </c>
      <c r="AE1366" s="3" t="e">
        <f>IF(DEGREES(ACOS(SIN(RADIANS(G1366))*SIN(RADIANS(E1365))+COS(RADIANS(G1366))*COS(RADIANS(E1365))*COS(RADIANS(AE1355))))&gt;90,0,$F$4*$F$5/E1364^2*(SIN(RADIANS(G1366))*SIN(RADIANS(E1365))+COS(RADIANS(G1366))*COS(RADIANS(E1365))*COS(RADIANS(AE1355))))</f>
        <v>#DIV/0!</v>
      </c>
      <c r="AF1366" s="3" t="e">
        <f>IF(DEGREES(ACOS(SIN(RADIANS(G1366))*SIN(RADIANS(E1365))+COS(RADIANS(G1366))*COS(RADIANS(E1365))*COS(RADIANS(AF1355))))&gt;90,0,$F$4*$F$5/E1364^2*(SIN(RADIANS(G1366))*SIN(RADIANS(E1365))+COS(RADIANS(G1366))*COS(RADIANS(E1365))*COS(RADIANS(AF1355))))</f>
        <v>#DIV/0!</v>
      </c>
      <c r="AG1366" s="3" t="e">
        <f>IF(DEGREES(ACOS(SIN(RADIANS(G1366))*SIN(RADIANS(E1365))+COS(RADIANS(G1366))*COS(RADIANS(E1365))*COS(RADIANS(AG1355))))&gt;90,0,$F$4*$F$5/E1364^2*(SIN(RADIANS(G1366))*SIN(RADIANS(E1365))+COS(RADIANS(G1366))*COS(RADIANS(E1365))*COS(RADIANS(AG1355))))</f>
        <v>#DIV/0!</v>
      </c>
      <c r="AH1366" s="3" t="e">
        <f>IF(DEGREES(ACOS(SIN(RADIANS(G1366))*SIN(RADIANS(E1365))+COS(RADIANS(G1366))*COS(RADIANS(E1365))*COS(RADIANS(AH1355))))&gt;90,0,$F$4*$F$5/E1364^2*(SIN(RADIANS(G1366))*SIN(RADIANS(E1365))+COS(RADIANS(G1366))*COS(RADIANS(E1365))*COS(RADIANS(AH1355))))</f>
        <v>#DIV/0!</v>
      </c>
      <c r="AI1366" s="3" t="e">
        <f>IF(DEGREES(ACOS(SIN(RADIANS(G1366))*SIN(RADIANS(E1365))+COS(RADIANS(G1366))*COS(RADIANS(E1365))*COS(RADIANS(AI1355))))&gt;90,0,$F$4*$F$5/E1364^2*(SIN(RADIANS(G1366))*SIN(RADIANS(E1365))+COS(RADIANS(G1366))*COS(RADIANS(E1365))*COS(RADIANS(AI1355))))</f>
        <v>#DIV/0!</v>
      </c>
      <c r="AJ1366" s="3" t="e">
        <f>IF(DEGREES(ACOS(SIN(RADIANS(G1366))*SIN(RADIANS(E1365))+COS(RADIANS(G1366))*COS(RADIANS(E1365))*COS(RADIANS(AJ1355))))&gt;90,0,$F$4*$F$5/E1364^2*(SIN(RADIANS(G1366))*SIN(RADIANS(E1365))+COS(RADIANS(G1366))*COS(RADIANS(E1365))*COS(RADIANS(AJ1355))))</f>
        <v>#DIV/0!</v>
      </c>
      <c r="AK1366" s="3">
        <f>IF(DEGREES(ACOS(SIN(RADIANS(G1366))*SIN(RADIANS(E1365))+COS(RADIANS(G1366))*COS(RADIANS(E1365))*COS(RADIANS(AK1355))))&gt;90,0,$F$4*$F$5/E1364^2*(SIN(RADIANS(G1366))*SIN(RADIANS(E1365))+COS(RADIANS(G1366))*COS(RADIANS(E1365))*COS(RADIANS(AK1355))))</f>
        <v>0</v>
      </c>
      <c r="AL1366" s="3">
        <f>IF(DEGREES(ACOS(SIN(RADIANS(G1366))*SIN(RADIANS(E1365))+COS(RADIANS(G1366))*COS(RADIANS(E1365))*COS(RADIANS(AL1355))))&gt;90,0,$F$4*$F$5/E1364^2*(SIN(RADIANS(G1366))*SIN(RADIANS(E1365))+COS(RADIANS(G1366))*COS(RADIANS(E1365))*COS(RADIANS(AL1355))))</f>
        <v>0</v>
      </c>
      <c r="AM1366" s="3">
        <f>IF(DEGREES(ACOS(SIN(RADIANS(G1366))*SIN(RADIANS(E1365))+COS(RADIANS(G1366))*COS(RADIANS(E1365))*COS(RADIANS(AM1355))))&gt;90,0,$F$4*$F$5/E1364^2*(SIN(RADIANS(G1366))*SIN(RADIANS(E1365))+COS(RADIANS(G1366))*COS(RADIANS(E1365))*COS(RADIANS(AM1355))))</f>
        <v>0</v>
      </c>
      <c r="AN1366" s="3">
        <f>IF(DEGREES(ACOS(SIN(RADIANS(G1366))*SIN(RADIANS(E1365))+COS(RADIANS(G1366))*COS(RADIANS(E1365))*COS(RADIANS(AN1355))))&gt;90,0,$F$4*$F$5/E1364^2*(SIN(RADIANS(G1366))*SIN(RADIANS(E1365))+COS(RADIANS(G1366))*COS(RADIANS(E1365))*COS(RADIANS(AN1355))))</f>
        <v>0</v>
      </c>
      <c r="AO1366" s="3">
        <f>IF(DEGREES(ACOS(SIN(RADIANS(G1366))*SIN(RADIANS(E1365))+COS(RADIANS(G1366))*COS(RADIANS(E1365))*COS(RADIANS(AO1355))))&gt;90,0,$F$4*$F$5/E1364^2*(SIN(RADIANS(G1366))*SIN(RADIANS(E1365))+COS(RADIANS(G1366))*COS(RADIANS(E1365))*COS(RADIANS(AO1355))))</f>
        <v>0</v>
      </c>
      <c r="AP1366" s="3">
        <f>IF(DEGREES(ACOS(SIN(RADIANS(G1366))*SIN(RADIANS(E1365))+COS(RADIANS(G1366))*COS(RADIANS(E1365))*COS(RADIANS(AP1355))))&gt;90,0,$F$4*$F$5/E1364^2*(SIN(RADIANS(G1366))*SIN(RADIANS(E1365))+COS(RADIANS(G1366))*COS(RADIANS(E1365))*COS(RADIANS(AP1355))))</f>
        <v>0</v>
      </c>
      <c r="AQ1366" s="3">
        <f>IF(DEGREES(ACOS(SIN(RADIANS(G1366))*SIN(RADIANS(E1365))+COS(RADIANS(G1366))*COS(RADIANS(E1365))*COS(RADIANS(AQ1355))))&gt;90,0,$F$4*$F$5/E1364^2*(SIN(RADIANS(G1366))*SIN(RADIANS(E1365))+COS(RADIANS(G1366))*COS(RADIANS(E1365))*COS(RADIANS(AQ1355))))</f>
        <v>0</v>
      </c>
      <c r="AR1366" s="3">
        <f>IF(DEGREES(ACOS(SIN(RADIANS(G1366))*SIN(RADIANS(E1365))+COS(RADIANS(G1366))*COS(RADIANS(E1365))*COS(RADIANS(AR1355))))&gt;90,0,$F$4*$F$5/E1364^2*(SIN(RADIANS(G1366))*SIN(RADIANS(E1365))+COS(RADIANS(G1366))*COS(RADIANS(E1365))*COS(RADIANS(AR1355))))</f>
        <v>0</v>
      </c>
    </row>
    <row r="1367" spans="2:44" ht="15.75" customHeight="1" x14ac:dyDescent="0.2">
      <c r="B1367" s="20" t="s">
        <v>790</v>
      </c>
      <c r="E1367" s="3">
        <f>E1366-E1358-360*ROUNDDOWN((E1366-E1358)/360,0)</f>
        <v>0</v>
      </c>
      <c r="G1367" s="3">
        <v>-10</v>
      </c>
      <c r="I1367" s="3">
        <f>IF(DEGREES(ACOS(SIN(RADIANS(G1367))*SIN(RADIANS(E1365))+COS(RADIANS(G1367))*COS(RADIANS(E1365))*COS(RADIANS(I1355))))&gt;90,0,$F$4*$F$5/E1364^2*(SIN(RADIANS(G1367))*SIN(RADIANS(E1365))+COS(RADIANS(G1367))*COS(RADIANS(E1365))*COS(RADIANS(I1355))))</f>
        <v>0</v>
      </c>
      <c r="J1367" s="3">
        <f>IF(DEGREES(ACOS(SIN(RADIANS(G1367))*SIN(RADIANS(E1365))+COS(RADIANS(G1367))*COS(RADIANS(E1365))*COS(RADIANS(J1355))))&gt;90,0,$F$4*$F$5/E1364^2*(SIN(RADIANS(G1367))*SIN(RADIANS(E1365))+COS(RADIANS(G1367))*COS(RADIANS(E1365))*COS(RADIANS(J1355))))</f>
        <v>0</v>
      </c>
      <c r="K1367" s="3">
        <f>IF(DEGREES(ACOS(SIN(RADIANS(G1367))*SIN(RADIANS(E1365))+COS(RADIANS(G1367))*COS(RADIANS(E1365))*COS(RADIANS(K1355))))&gt;90,0,$F$4*$F$5/E1364^2*(SIN(RADIANS(G1367))*SIN(RADIANS(E1365))+COS(RADIANS(G1367))*COS(RADIANS(E1365))*COS(RADIANS(K1355))))</f>
        <v>0</v>
      </c>
      <c r="L1367" s="3">
        <f>IF(DEGREES(ACOS(SIN(RADIANS(G1367))*SIN(RADIANS(E1365))+COS(RADIANS(G1367))*COS(RADIANS(E1365))*COS(RADIANS(L1355))))&gt;90,0,$F$4*$F$5/E1364^2*(SIN(RADIANS(G1367))*SIN(RADIANS(E1365))+COS(RADIANS(G1367))*COS(RADIANS(E1365))*COS(RADIANS(L1355))))</f>
        <v>0</v>
      </c>
      <c r="M1367" s="3">
        <f>IF(DEGREES(ACOS(SIN(RADIANS(G1367))*SIN(RADIANS(E1365))+COS(RADIANS(G1367))*COS(RADIANS(E1365))*COS(RADIANS(M1355))))&gt;90,0,$F$4*$F$5/E1364^2*(SIN(RADIANS(G1367))*SIN(RADIANS(E1365))+COS(RADIANS(G1367))*COS(RADIANS(E1365))*COS(RADIANS(M1355))))</f>
        <v>0</v>
      </c>
      <c r="N1367" s="3">
        <f>IF(DEGREES(ACOS(SIN(RADIANS(G1367))*SIN(RADIANS(E1365))+COS(RADIANS(G1367))*COS(RADIANS(E1365))*COS(RADIANS(N1355))))&gt;90,0,$F$4*$F$5/E1364^2*(SIN(RADIANS(G1367))*SIN(RADIANS(E1365))+COS(RADIANS(G1367))*COS(RADIANS(E1365))*COS(RADIANS(N1355))))</f>
        <v>0</v>
      </c>
      <c r="O1367" s="3">
        <f>IF(DEGREES(ACOS(SIN(RADIANS(G1367))*SIN(RADIANS(E1365))+COS(RADIANS(G1367))*COS(RADIANS(E1365))*COS(RADIANS(O1355))))&gt;90,0,$F$4*$F$5/E1364^2*(SIN(RADIANS(G1367))*SIN(RADIANS(E1365))+COS(RADIANS(G1367))*COS(RADIANS(E1365))*COS(RADIANS(O1355))))</f>
        <v>0</v>
      </c>
      <c r="P1367" s="3">
        <f>IF(DEGREES(ACOS(SIN(RADIANS(G1367))*SIN(RADIANS(E1365))+COS(RADIANS(G1367))*COS(RADIANS(E1365))*COS(RADIANS(P1355))))&gt;90,0,$F$4*$F$5/E1364^2*(SIN(RADIANS(G1367))*SIN(RADIANS(E1365))+COS(RADIANS(G1367))*COS(RADIANS(E1365))*COS(RADIANS(P1355))))</f>
        <v>0</v>
      </c>
      <c r="Q1367" s="3">
        <f>IF(DEGREES(ACOS(SIN(RADIANS(G1367))*SIN(RADIANS(E1365))+COS(RADIANS(G1367))*COS(RADIANS(E1365))*COS(RADIANS(Q1355))))&gt;90,0,$F$4*$F$5/E1364^2*(SIN(RADIANS(G1367))*SIN(RADIANS(E1365))+COS(RADIANS(G1367))*COS(RADIANS(E1365))*COS(RADIANS(Q1355))))</f>
        <v>0</v>
      </c>
      <c r="R1367" s="3" t="e">
        <f>IF(DEGREES(ACOS(SIN(RADIANS(G1367))*SIN(RADIANS(E1365))+COS(RADIANS(G1367))*COS(RADIANS(E1365))*COS(RADIANS(R1355))))&gt;90,0,$F$4*$F$5/E1364^2*(SIN(RADIANS(G1367))*SIN(RADIANS(E1365))+COS(RADIANS(G1367))*COS(RADIANS(E1365))*COS(RADIANS(R1355))))</f>
        <v>#DIV/0!</v>
      </c>
      <c r="S1367" s="3" t="e">
        <f>IF(DEGREES(ACOS(SIN(RADIANS(G1367))*SIN(RADIANS(E1365))+COS(RADIANS(G1367))*COS(RADIANS(E1365))*COS(RADIANS(S1355))))&gt;90,0,$F$4*$F$5/E1364^2*(SIN(RADIANS(G1367))*SIN(RADIANS(E1365))+COS(RADIANS(G1367))*COS(RADIANS(E1365))*COS(RADIANS(S1355))))</f>
        <v>#DIV/0!</v>
      </c>
      <c r="T1367" s="3" t="e">
        <f>IF(DEGREES(ACOS(SIN(RADIANS(G1367))*SIN(RADIANS(E1365))+COS(RADIANS(G1367))*COS(RADIANS(E1365))*COS(RADIANS(T1355))))&gt;90,0,$F$4*$F$5/E1364^2*(SIN(RADIANS(G1367))*SIN(RADIANS(E1365))+COS(RADIANS(G1367))*COS(RADIANS(E1365))*COS(RADIANS(T1355))))</f>
        <v>#DIV/0!</v>
      </c>
      <c r="U1367" s="3" t="e">
        <f>IF(DEGREES(ACOS(SIN(RADIANS(G1367))*SIN(RADIANS(E1365))+COS(RADIANS(G1367))*COS(RADIANS(E1365))*COS(RADIANS(U1355))))&gt;90,0,$F$4*$F$5/E1364^2*(SIN(RADIANS(G1367))*SIN(RADIANS(E1365))+COS(RADIANS(G1367))*COS(RADIANS(E1365))*COS(RADIANS(U1355))))</f>
        <v>#DIV/0!</v>
      </c>
      <c r="V1367" s="3" t="e">
        <f>IF(DEGREES(ACOS(SIN(RADIANS(G1367))*SIN(RADIANS(E1365))+COS(RADIANS(G1367))*COS(RADIANS(E1365))*COS(RADIANS(V1355))))&gt;90,0,$F$4*$F$5/E1364^2*(SIN(RADIANS(G1367))*SIN(RADIANS(E1365))+COS(RADIANS(G1367))*COS(RADIANS(E1365))*COS(RADIANS(V1355))))</f>
        <v>#DIV/0!</v>
      </c>
      <c r="W1367" s="3" t="e">
        <f>IF(DEGREES(ACOS(SIN(RADIANS(G1367))*SIN(RADIANS(E1365))+COS(RADIANS(G1367))*COS(RADIANS(E1365))*COS(RADIANS(W1355))))&gt;90,0,$F$4*$F$5/E1364^2*(SIN(RADIANS(G1367))*SIN(RADIANS(E1365))+COS(RADIANS(G1367))*COS(RADIANS(E1365))*COS(RADIANS(W1355))))</f>
        <v>#DIV/0!</v>
      </c>
      <c r="X1367" s="3" t="e">
        <f>IF(DEGREES(ACOS(SIN(RADIANS(G1367))*SIN(RADIANS(E1365))+COS(RADIANS(G1367))*COS(RADIANS(E1365))*COS(RADIANS(X1355))))&gt;90,0,$F$4*$F$5/E1364^2*(SIN(RADIANS(G1367))*SIN(RADIANS(E1365))+COS(RADIANS(G1367))*COS(RADIANS(E1365))*COS(RADIANS(X1355))))</f>
        <v>#DIV/0!</v>
      </c>
      <c r="Y1367" s="3" t="e">
        <f>IF(DEGREES(ACOS(SIN(RADIANS(G1367))*SIN(RADIANS(E1365))+COS(RADIANS(G1367))*COS(RADIANS(E1365))*COS(RADIANS(Y1355))))&gt;90,0,$F$4*$F$5/E1364^2*(SIN(RADIANS(G1367))*SIN(RADIANS(E1365))+COS(RADIANS(G1367))*COS(RADIANS(E1365))*COS(RADIANS(Y1355))))</f>
        <v>#DIV/0!</v>
      </c>
      <c r="Z1367" s="3" t="e">
        <f>IF(DEGREES(ACOS(SIN(RADIANS(G1367))*SIN(RADIANS(E1365))+COS(RADIANS(G1367))*COS(RADIANS(E1365))*COS(RADIANS(Z1355))))&gt;90,0,$F$4*$F$5/E1364^2*(SIN(RADIANS(G1367))*SIN(RADIANS(E1365))+COS(RADIANS(G1367))*COS(RADIANS(E1365))*COS(RADIANS(Z1355))))</f>
        <v>#DIV/0!</v>
      </c>
      <c r="AA1367" s="3" t="e">
        <f>IF(DEGREES(ACOS(SIN(RADIANS(G1367))*SIN(RADIANS(E1365))+COS(RADIANS(G1367))*COS(RADIANS(E1365))*COS(RADIANS(AA1355))))&gt;90,0,$F$4*$F$5/E1364^2*(SIN(RADIANS(G1367))*SIN(RADIANS(E1365))+COS(RADIANS(G1367))*COS(RADIANS(E1365))*COS(RADIANS(AA1355))))</f>
        <v>#DIV/0!</v>
      </c>
      <c r="AB1367" s="3" t="e">
        <f>IF(DEGREES(ACOS(SIN(RADIANS(G1367))*SIN(RADIANS(E1365))+COS(RADIANS(G1367))*COS(RADIANS(E1365))*COS(RADIANS(AB1355))))&gt;90,0,$F$4*$F$5/E1364^2*(SIN(RADIANS(G1367))*SIN(RADIANS(E1365))+COS(RADIANS(G1367))*COS(RADIANS(E1365))*COS(RADIANS(AB1355))))</f>
        <v>#DIV/0!</v>
      </c>
      <c r="AC1367" s="3" t="e">
        <f>IF(DEGREES(ACOS(SIN(RADIANS(G1367))*SIN(RADIANS(E1365))+COS(RADIANS(G1367))*COS(RADIANS(E1365))*COS(RADIANS(AC1355))))&gt;90,0,$F$4*$F$5/E1364^2*(SIN(RADIANS(G1367))*SIN(RADIANS(E1365))+COS(RADIANS(G1367))*COS(RADIANS(E1365))*COS(RADIANS(AC1355))))</f>
        <v>#DIV/0!</v>
      </c>
      <c r="AD1367" s="3" t="e">
        <f>IF(DEGREES(ACOS(SIN(RADIANS(G1367))*SIN(RADIANS(E1365))+COS(RADIANS(G1367))*COS(RADIANS(E1365))*COS(RADIANS(AD1355))))&gt;90,0,$F$4*$F$5/E1364^2*(SIN(RADIANS(G1367))*SIN(RADIANS(E1365))+COS(RADIANS(G1367))*COS(RADIANS(E1365))*COS(RADIANS(AD1355))))</f>
        <v>#DIV/0!</v>
      </c>
      <c r="AE1367" s="3" t="e">
        <f>IF(DEGREES(ACOS(SIN(RADIANS(G1367))*SIN(RADIANS(E1365))+COS(RADIANS(G1367))*COS(RADIANS(E1365))*COS(RADIANS(AE1355))))&gt;90,0,$F$4*$F$5/E1364^2*(SIN(RADIANS(G1367))*SIN(RADIANS(E1365))+COS(RADIANS(G1367))*COS(RADIANS(E1365))*COS(RADIANS(AE1355))))</f>
        <v>#DIV/0!</v>
      </c>
      <c r="AF1367" s="3" t="e">
        <f>IF(DEGREES(ACOS(SIN(RADIANS(G1367))*SIN(RADIANS(E1365))+COS(RADIANS(G1367))*COS(RADIANS(E1365))*COS(RADIANS(AF1355))))&gt;90,0,$F$4*$F$5/E1364^2*(SIN(RADIANS(G1367))*SIN(RADIANS(E1365))+COS(RADIANS(G1367))*COS(RADIANS(E1365))*COS(RADIANS(AF1355))))</f>
        <v>#DIV/0!</v>
      </c>
      <c r="AG1367" s="3" t="e">
        <f>IF(DEGREES(ACOS(SIN(RADIANS(G1367))*SIN(RADIANS(E1365))+COS(RADIANS(G1367))*COS(RADIANS(E1365))*COS(RADIANS(AG1355))))&gt;90,0,$F$4*$F$5/E1364^2*(SIN(RADIANS(G1367))*SIN(RADIANS(E1365))+COS(RADIANS(G1367))*COS(RADIANS(E1365))*COS(RADIANS(AG1355))))</f>
        <v>#DIV/0!</v>
      </c>
      <c r="AH1367" s="3" t="e">
        <f>IF(DEGREES(ACOS(SIN(RADIANS(G1367))*SIN(RADIANS(E1365))+COS(RADIANS(G1367))*COS(RADIANS(E1365))*COS(RADIANS(AH1355))))&gt;90,0,$F$4*$F$5/E1364^2*(SIN(RADIANS(G1367))*SIN(RADIANS(E1365))+COS(RADIANS(G1367))*COS(RADIANS(E1365))*COS(RADIANS(AH1355))))</f>
        <v>#DIV/0!</v>
      </c>
      <c r="AI1367" s="3" t="e">
        <f>IF(DEGREES(ACOS(SIN(RADIANS(G1367))*SIN(RADIANS(E1365))+COS(RADIANS(G1367))*COS(RADIANS(E1365))*COS(RADIANS(AI1355))))&gt;90,0,$F$4*$F$5/E1364^2*(SIN(RADIANS(G1367))*SIN(RADIANS(E1365))+COS(RADIANS(G1367))*COS(RADIANS(E1365))*COS(RADIANS(AI1355))))</f>
        <v>#DIV/0!</v>
      </c>
      <c r="AJ1367" s="3" t="e">
        <f>IF(DEGREES(ACOS(SIN(RADIANS(G1367))*SIN(RADIANS(E1365))+COS(RADIANS(G1367))*COS(RADIANS(E1365))*COS(RADIANS(AJ1355))))&gt;90,0,$F$4*$F$5/E1364^2*(SIN(RADIANS(G1367))*SIN(RADIANS(E1365))+COS(RADIANS(G1367))*COS(RADIANS(E1365))*COS(RADIANS(AJ1355))))</f>
        <v>#DIV/0!</v>
      </c>
      <c r="AK1367" s="3">
        <f>IF(DEGREES(ACOS(SIN(RADIANS(G1367))*SIN(RADIANS(E1365))+COS(RADIANS(G1367))*COS(RADIANS(E1365))*COS(RADIANS(AK1355))))&gt;90,0,$F$4*$F$5/E1364^2*(SIN(RADIANS(G1367))*SIN(RADIANS(E1365))+COS(RADIANS(G1367))*COS(RADIANS(E1365))*COS(RADIANS(AK1355))))</f>
        <v>0</v>
      </c>
      <c r="AL1367" s="3">
        <f>IF(DEGREES(ACOS(SIN(RADIANS(G1367))*SIN(RADIANS(E1365))+COS(RADIANS(G1367))*COS(RADIANS(E1365))*COS(RADIANS(AL1355))))&gt;90,0,$F$4*$F$5/E1364^2*(SIN(RADIANS(G1367))*SIN(RADIANS(E1365))+COS(RADIANS(G1367))*COS(RADIANS(E1365))*COS(RADIANS(AL1355))))</f>
        <v>0</v>
      </c>
      <c r="AM1367" s="3">
        <f>IF(DEGREES(ACOS(SIN(RADIANS(G1367))*SIN(RADIANS(E1365))+COS(RADIANS(G1367))*COS(RADIANS(E1365))*COS(RADIANS(AM1355))))&gt;90,0,$F$4*$F$5/E1364^2*(SIN(RADIANS(G1367))*SIN(RADIANS(E1365))+COS(RADIANS(G1367))*COS(RADIANS(E1365))*COS(RADIANS(AM1355))))</f>
        <v>0</v>
      </c>
      <c r="AN1367" s="3">
        <f>IF(DEGREES(ACOS(SIN(RADIANS(G1367))*SIN(RADIANS(E1365))+COS(RADIANS(G1367))*COS(RADIANS(E1365))*COS(RADIANS(AN1355))))&gt;90,0,$F$4*$F$5/E1364^2*(SIN(RADIANS(G1367))*SIN(RADIANS(E1365))+COS(RADIANS(G1367))*COS(RADIANS(E1365))*COS(RADIANS(AN1355))))</f>
        <v>0</v>
      </c>
      <c r="AO1367" s="3">
        <f>IF(DEGREES(ACOS(SIN(RADIANS(G1367))*SIN(RADIANS(E1365))+COS(RADIANS(G1367))*COS(RADIANS(E1365))*COS(RADIANS(AO1355))))&gt;90,0,$F$4*$F$5/E1364^2*(SIN(RADIANS(G1367))*SIN(RADIANS(E1365))+COS(RADIANS(G1367))*COS(RADIANS(E1365))*COS(RADIANS(AO1355))))</f>
        <v>0</v>
      </c>
      <c r="AP1367" s="3">
        <f>IF(DEGREES(ACOS(SIN(RADIANS(G1367))*SIN(RADIANS(E1365))+COS(RADIANS(G1367))*COS(RADIANS(E1365))*COS(RADIANS(AP1355))))&gt;90,0,$F$4*$F$5/E1364^2*(SIN(RADIANS(G1367))*SIN(RADIANS(E1365))+COS(RADIANS(G1367))*COS(RADIANS(E1365))*COS(RADIANS(AP1355))))</f>
        <v>0</v>
      </c>
      <c r="AQ1367" s="3">
        <f>IF(DEGREES(ACOS(SIN(RADIANS(G1367))*SIN(RADIANS(E1365))+COS(RADIANS(G1367))*COS(RADIANS(E1365))*COS(RADIANS(AQ1355))))&gt;90,0,$F$4*$F$5/E1364^2*(SIN(RADIANS(G1367))*SIN(RADIANS(E1365))+COS(RADIANS(G1367))*COS(RADIANS(E1365))*COS(RADIANS(AQ1355))))</f>
        <v>0</v>
      </c>
      <c r="AR1367" s="3">
        <f>IF(DEGREES(ACOS(SIN(RADIANS(G1367))*SIN(RADIANS(E1365))+COS(RADIANS(G1367))*COS(RADIANS(E1365))*COS(RADIANS(AR1355))))&gt;90,0,$F$4*$F$5/E1364^2*(SIN(RADIANS(G1367))*SIN(RADIANS(E1365))+COS(RADIANS(G1367))*COS(RADIANS(E1365))*COS(RADIANS(AR1355))))</f>
        <v>0</v>
      </c>
    </row>
    <row r="1368" spans="2:44" ht="15.75" customHeight="1" x14ac:dyDescent="0.2">
      <c r="G1368" s="3">
        <v>-20</v>
      </c>
      <c r="I1368" s="3">
        <f>IF(DEGREES(ACOS(SIN(RADIANS(G1368))*SIN(RADIANS(E1365))+COS(RADIANS(G1368))*COS(RADIANS(E1365))*COS(RADIANS(I1355))))&gt;90,0,$F$4*$F$5/E1364^2*(SIN(RADIANS(G1368))*SIN(RADIANS(E1365))+COS(RADIANS(G1368))*COS(RADIANS(E1365))*COS(RADIANS(I1355))))</f>
        <v>0</v>
      </c>
      <c r="J1368" s="3">
        <f>IF(DEGREES(ACOS(SIN(RADIANS(G1368))*SIN(RADIANS(E1365))+COS(RADIANS(G1368))*COS(RADIANS(E1365))*COS(RADIANS(J1355))))&gt;90,0,$F$4*$F$5/E1364^2*(SIN(RADIANS(G1368))*SIN(RADIANS(E1365))+COS(RADIANS(G1368))*COS(RADIANS(E1365))*COS(RADIANS(J1355))))</f>
        <v>0</v>
      </c>
      <c r="K1368" s="3">
        <f>IF(DEGREES(ACOS(SIN(RADIANS(G1368))*SIN(RADIANS(E1365))+COS(RADIANS(G1368))*COS(RADIANS(E1365))*COS(RADIANS(K1355))))&gt;90,0,$F$4*$F$5/E1364^2*(SIN(RADIANS(G1368))*SIN(RADIANS(E1365))+COS(RADIANS(G1368))*COS(RADIANS(E1365))*COS(RADIANS(K1355))))</f>
        <v>0</v>
      </c>
      <c r="L1368" s="3">
        <f>IF(DEGREES(ACOS(SIN(RADIANS(G1368))*SIN(RADIANS(E1365))+COS(RADIANS(G1368))*COS(RADIANS(E1365))*COS(RADIANS(L1355))))&gt;90,0,$F$4*$F$5/E1364^2*(SIN(RADIANS(G1368))*SIN(RADIANS(E1365))+COS(RADIANS(G1368))*COS(RADIANS(E1365))*COS(RADIANS(L1355))))</f>
        <v>0</v>
      </c>
      <c r="M1368" s="3">
        <f>IF(DEGREES(ACOS(SIN(RADIANS(G1368))*SIN(RADIANS(E1365))+COS(RADIANS(G1368))*COS(RADIANS(E1365))*COS(RADIANS(M1355))))&gt;90,0,$F$4*$F$5/E1364^2*(SIN(RADIANS(G1368))*SIN(RADIANS(E1365))+COS(RADIANS(G1368))*COS(RADIANS(E1365))*COS(RADIANS(M1355))))</f>
        <v>0</v>
      </c>
      <c r="N1368" s="3">
        <f>IF(DEGREES(ACOS(SIN(RADIANS(G1368))*SIN(RADIANS(E1365))+COS(RADIANS(G1368))*COS(RADIANS(E1365))*COS(RADIANS(N1355))))&gt;90,0,$F$4*$F$5/E1364^2*(SIN(RADIANS(G1368))*SIN(RADIANS(E1365))+COS(RADIANS(G1368))*COS(RADIANS(E1365))*COS(RADIANS(N1355))))</f>
        <v>0</v>
      </c>
      <c r="O1368" s="3">
        <f>IF(DEGREES(ACOS(SIN(RADIANS(G1368))*SIN(RADIANS(E1365))+COS(RADIANS(G1368))*COS(RADIANS(E1365))*COS(RADIANS(O1355))))&gt;90,0,$F$4*$F$5/E1364^2*(SIN(RADIANS(G1368))*SIN(RADIANS(E1365))+COS(RADIANS(G1368))*COS(RADIANS(E1365))*COS(RADIANS(O1355))))</f>
        <v>0</v>
      </c>
      <c r="P1368" s="3">
        <f>IF(DEGREES(ACOS(SIN(RADIANS(G1368))*SIN(RADIANS(E1365))+COS(RADIANS(G1368))*COS(RADIANS(E1365))*COS(RADIANS(P1355))))&gt;90,0,$F$4*$F$5/E1364^2*(SIN(RADIANS(G1368))*SIN(RADIANS(E1365))+COS(RADIANS(G1368))*COS(RADIANS(E1365))*COS(RADIANS(P1355))))</f>
        <v>0</v>
      </c>
      <c r="Q1368" s="3">
        <f>IF(DEGREES(ACOS(SIN(RADIANS(G1368))*SIN(RADIANS(E1365))+COS(RADIANS(G1368))*COS(RADIANS(E1365))*COS(RADIANS(Q1355))))&gt;90,0,$F$4*$F$5/E1364^2*(SIN(RADIANS(G1368))*SIN(RADIANS(E1365))+COS(RADIANS(G1368))*COS(RADIANS(E1365))*COS(RADIANS(Q1355))))</f>
        <v>0</v>
      </c>
      <c r="R1368" s="3" t="e">
        <f>IF(DEGREES(ACOS(SIN(RADIANS(G1368))*SIN(RADIANS(E1365))+COS(RADIANS(G1368))*COS(RADIANS(E1365))*COS(RADIANS(R1355))))&gt;90,0,$F$4*$F$5/E1364^2*(SIN(RADIANS(G1368))*SIN(RADIANS(E1365))+COS(RADIANS(G1368))*COS(RADIANS(E1365))*COS(RADIANS(R1355))))</f>
        <v>#DIV/0!</v>
      </c>
      <c r="S1368" s="3" t="e">
        <f>IF(DEGREES(ACOS(SIN(RADIANS(G1368))*SIN(RADIANS(E1365))+COS(RADIANS(G1368))*COS(RADIANS(E1365))*COS(RADIANS(S1355))))&gt;90,0,$F$4*$F$5/E1364^2*(SIN(RADIANS(G1368))*SIN(RADIANS(E1365))+COS(RADIANS(G1368))*COS(RADIANS(E1365))*COS(RADIANS(S1355))))</f>
        <v>#DIV/0!</v>
      </c>
      <c r="T1368" s="3" t="e">
        <f>IF(DEGREES(ACOS(SIN(RADIANS(G1368))*SIN(RADIANS(E1365))+COS(RADIANS(G1368))*COS(RADIANS(E1365))*COS(RADIANS(T1355))))&gt;90,0,$F$4*$F$5/E1364^2*(SIN(RADIANS(G1368))*SIN(RADIANS(E1365))+COS(RADIANS(G1368))*COS(RADIANS(E1365))*COS(RADIANS(T1355))))</f>
        <v>#DIV/0!</v>
      </c>
      <c r="U1368" s="3" t="e">
        <f>IF(DEGREES(ACOS(SIN(RADIANS(G1368))*SIN(RADIANS(E1365))+COS(RADIANS(G1368))*COS(RADIANS(E1365))*COS(RADIANS(U1355))))&gt;90,0,$F$4*$F$5/E1364^2*(SIN(RADIANS(G1368))*SIN(RADIANS(E1365))+COS(RADIANS(G1368))*COS(RADIANS(E1365))*COS(RADIANS(U1355))))</f>
        <v>#DIV/0!</v>
      </c>
      <c r="V1368" s="3" t="e">
        <f>IF(DEGREES(ACOS(SIN(RADIANS(G1368))*SIN(RADIANS(E1365))+COS(RADIANS(G1368))*COS(RADIANS(E1365))*COS(RADIANS(V1355))))&gt;90,0,$F$4*$F$5/E1364^2*(SIN(RADIANS(G1368))*SIN(RADIANS(E1365))+COS(RADIANS(G1368))*COS(RADIANS(E1365))*COS(RADIANS(V1355))))</f>
        <v>#DIV/0!</v>
      </c>
      <c r="W1368" s="3" t="e">
        <f>IF(DEGREES(ACOS(SIN(RADIANS(G1368))*SIN(RADIANS(E1365))+COS(RADIANS(G1368))*COS(RADIANS(E1365))*COS(RADIANS(W1355))))&gt;90,0,$F$4*$F$5/E1364^2*(SIN(RADIANS(G1368))*SIN(RADIANS(E1365))+COS(RADIANS(G1368))*COS(RADIANS(E1365))*COS(RADIANS(W1355))))</f>
        <v>#DIV/0!</v>
      </c>
      <c r="X1368" s="3" t="e">
        <f>IF(DEGREES(ACOS(SIN(RADIANS(G1368))*SIN(RADIANS(E1365))+COS(RADIANS(G1368))*COS(RADIANS(E1365))*COS(RADIANS(X1355))))&gt;90,0,$F$4*$F$5/E1364^2*(SIN(RADIANS(G1368))*SIN(RADIANS(E1365))+COS(RADIANS(G1368))*COS(RADIANS(E1365))*COS(RADIANS(X1355))))</f>
        <v>#DIV/0!</v>
      </c>
      <c r="Y1368" s="3" t="e">
        <f>IF(DEGREES(ACOS(SIN(RADIANS(G1368))*SIN(RADIANS(E1365))+COS(RADIANS(G1368))*COS(RADIANS(E1365))*COS(RADIANS(Y1355))))&gt;90,0,$F$4*$F$5/E1364^2*(SIN(RADIANS(G1368))*SIN(RADIANS(E1365))+COS(RADIANS(G1368))*COS(RADIANS(E1365))*COS(RADIANS(Y1355))))</f>
        <v>#DIV/0!</v>
      </c>
      <c r="Z1368" s="3" t="e">
        <f>IF(DEGREES(ACOS(SIN(RADIANS(G1368))*SIN(RADIANS(E1365))+COS(RADIANS(G1368))*COS(RADIANS(E1365))*COS(RADIANS(Z1355))))&gt;90,0,$F$4*$F$5/E1364^2*(SIN(RADIANS(G1368))*SIN(RADIANS(E1365))+COS(RADIANS(G1368))*COS(RADIANS(E1365))*COS(RADIANS(Z1355))))</f>
        <v>#DIV/0!</v>
      </c>
      <c r="AA1368" s="3" t="e">
        <f>IF(DEGREES(ACOS(SIN(RADIANS(G1368))*SIN(RADIANS(E1365))+COS(RADIANS(G1368))*COS(RADIANS(E1365))*COS(RADIANS(AA1355))))&gt;90,0,$F$4*$F$5/E1364^2*(SIN(RADIANS(G1368))*SIN(RADIANS(E1365))+COS(RADIANS(G1368))*COS(RADIANS(E1365))*COS(RADIANS(AA1355))))</f>
        <v>#DIV/0!</v>
      </c>
      <c r="AB1368" s="3" t="e">
        <f>IF(DEGREES(ACOS(SIN(RADIANS(G1368))*SIN(RADIANS(E1365))+COS(RADIANS(G1368))*COS(RADIANS(E1365))*COS(RADIANS(AB1355))))&gt;90,0,$F$4*$F$5/E1364^2*(SIN(RADIANS(G1368))*SIN(RADIANS(E1365))+COS(RADIANS(G1368))*COS(RADIANS(E1365))*COS(RADIANS(AB1355))))</f>
        <v>#DIV/0!</v>
      </c>
      <c r="AC1368" s="3" t="e">
        <f>IF(DEGREES(ACOS(SIN(RADIANS(G1368))*SIN(RADIANS(E1365))+COS(RADIANS(G1368))*COS(RADIANS(E1365))*COS(RADIANS(AC1355))))&gt;90,0,$F$4*$F$5/E1364^2*(SIN(RADIANS(G1368))*SIN(RADIANS(E1365))+COS(RADIANS(G1368))*COS(RADIANS(E1365))*COS(RADIANS(AC1355))))</f>
        <v>#DIV/0!</v>
      </c>
      <c r="AD1368" s="3" t="e">
        <f>IF(DEGREES(ACOS(SIN(RADIANS(G1368))*SIN(RADIANS(E1365))+COS(RADIANS(G1368))*COS(RADIANS(E1365))*COS(RADIANS(AD1355))))&gt;90,0,$F$4*$F$5/E1364^2*(SIN(RADIANS(G1368))*SIN(RADIANS(E1365))+COS(RADIANS(G1368))*COS(RADIANS(E1365))*COS(RADIANS(AD1355))))</f>
        <v>#DIV/0!</v>
      </c>
      <c r="AE1368" s="3" t="e">
        <f>IF(DEGREES(ACOS(SIN(RADIANS(G1368))*SIN(RADIANS(E1365))+COS(RADIANS(G1368))*COS(RADIANS(E1365))*COS(RADIANS(AE1355))))&gt;90,0,$F$4*$F$5/E1364^2*(SIN(RADIANS(G1368))*SIN(RADIANS(E1365))+COS(RADIANS(G1368))*COS(RADIANS(E1365))*COS(RADIANS(AE1355))))</f>
        <v>#DIV/0!</v>
      </c>
      <c r="AF1368" s="3" t="e">
        <f>IF(DEGREES(ACOS(SIN(RADIANS(G1368))*SIN(RADIANS(E1365))+COS(RADIANS(G1368))*COS(RADIANS(E1365))*COS(RADIANS(AF1355))))&gt;90,0,$F$4*$F$5/E1364^2*(SIN(RADIANS(G1368))*SIN(RADIANS(E1365))+COS(RADIANS(G1368))*COS(RADIANS(E1365))*COS(RADIANS(AF1355))))</f>
        <v>#DIV/0!</v>
      </c>
      <c r="AG1368" s="3" t="e">
        <f>IF(DEGREES(ACOS(SIN(RADIANS(G1368))*SIN(RADIANS(E1365))+COS(RADIANS(G1368))*COS(RADIANS(E1365))*COS(RADIANS(AG1355))))&gt;90,0,$F$4*$F$5/E1364^2*(SIN(RADIANS(G1368))*SIN(RADIANS(E1365))+COS(RADIANS(G1368))*COS(RADIANS(E1365))*COS(RADIANS(AG1355))))</f>
        <v>#DIV/0!</v>
      </c>
      <c r="AH1368" s="3" t="e">
        <f>IF(DEGREES(ACOS(SIN(RADIANS(G1368))*SIN(RADIANS(E1365))+COS(RADIANS(G1368))*COS(RADIANS(E1365))*COS(RADIANS(AH1355))))&gt;90,0,$F$4*$F$5/E1364^2*(SIN(RADIANS(G1368))*SIN(RADIANS(E1365))+COS(RADIANS(G1368))*COS(RADIANS(E1365))*COS(RADIANS(AH1355))))</f>
        <v>#DIV/0!</v>
      </c>
      <c r="AI1368" s="3" t="e">
        <f>IF(DEGREES(ACOS(SIN(RADIANS(G1368))*SIN(RADIANS(E1365))+COS(RADIANS(G1368))*COS(RADIANS(E1365))*COS(RADIANS(AI1355))))&gt;90,0,$F$4*$F$5/E1364^2*(SIN(RADIANS(G1368))*SIN(RADIANS(E1365))+COS(RADIANS(G1368))*COS(RADIANS(E1365))*COS(RADIANS(AI1355))))</f>
        <v>#DIV/0!</v>
      </c>
      <c r="AJ1368" s="3" t="e">
        <f>IF(DEGREES(ACOS(SIN(RADIANS(G1368))*SIN(RADIANS(E1365))+COS(RADIANS(G1368))*COS(RADIANS(E1365))*COS(RADIANS(AJ1355))))&gt;90,0,$F$4*$F$5/E1364^2*(SIN(RADIANS(G1368))*SIN(RADIANS(E1365))+COS(RADIANS(G1368))*COS(RADIANS(E1365))*COS(RADIANS(AJ1355))))</f>
        <v>#DIV/0!</v>
      </c>
      <c r="AK1368" s="3">
        <f>IF(DEGREES(ACOS(SIN(RADIANS(G1368))*SIN(RADIANS(E1365))+COS(RADIANS(G1368))*COS(RADIANS(E1365))*COS(RADIANS(AK1355))))&gt;90,0,$F$4*$F$5/E1364^2*(SIN(RADIANS(G1368))*SIN(RADIANS(E1365))+COS(RADIANS(G1368))*COS(RADIANS(E1365))*COS(RADIANS(AK1355))))</f>
        <v>0</v>
      </c>
      <c r="AL1368" s="3">
        <f>IF(DEGREES(ACOS(SIN(RADIANS(G1368))*SIN(RADIANS(E1365))+COS(RADIANS(G1368))*COS(RADIANS(E1365))*COS(RADIANS(AL1355))))&gt;90,0,$F$4*$F$5/E1364^2*(SIN(RADIANS(G1368))*SIN(RADIANS(E1365))+COS(RADIANS(G1368))*COS(RADIANS(E1365))*COS(RADIANS(AL1355))))</f>
        <v>0</v>
      </c>
      <c r="AM1368" s="3">
        <f>IF(DEGREES(ACOS(SIN(RADIANS(G1368))*SIN(RADIANS(E1365))+COS(RADIANS(G1368))*COS(RADIANS(E1365))*COS(RADIANS(AM1355))))&gt;90,0,$F$4*$F$5/E1364^2*(SIN(RADIANS(G1368))*SIN(RADIANS(E1365))+COS(RADIANS(G1368))*COS(RADIANS(E1365))*COS(RADIANS(AM1355))))</f>
        <v>0</v>
      </c>
      <c r="AN1368" s="3">
        <f>IF(DEGREES(ACOS(SIN(RADIANS(G1368))*SIN(RADIANS(E1365))+COS(RADIANS(G1368))*COS(RADIANS(E1365))*COS(RADIANS(AN1355))))&gt;90,0,$F$4*$F$5/E1364^2*(SIN(RADIANS(G1368))*SIN(RADIANS(E1365))+COS(RADIANS(G1368))*COS(RADIANS(E1365))*COS(RADIANS(AN1355))))</f>
        <v>0</v>
      </c>
      <c r="AO1368" s="3">
        <f>IF(DEGREES(ACOS(SIN(RADIANS(G1368))*SIN(RADIANS(E1365))+COS(RADIANS(G1368))*COS(RADIANS(E1365))*COS(RADIANS(AO1355))))&gt;90,0,$F$4*$F$5/E1364^2*(SIN(RADIANS(G1368))*SIN(RADIANS(E1365))+COS(RADIANS(G1368))*COS(RADIANS(E1365))*COS(RADIANS(AO1355))))</f>
        <v>0</v>
      </c>
      <c r="AP1368" s="3">
        <f>IF(DEGREES(ACOS(SIN(RADIANS(G1368))*SIN(RADIANS(E1365))+COS(RADIANS(G1368))*COS(RADIANS(E1365))*COS(RADIANS(AP1355))))&gt;90,0,$F$4*$F$5/E1364^2*(SIN(RADIANS(G1368))*SIN(RADIANS(E1365))+COS(RADIANS(G1368))*COS(RADIANS(E1365))*COS(RADIANS(AP1355))))</f>
        <v>0</v>
      </c>
      <c r="AQ1368" s="3">
        <f>IF(DEGREES(ACOS(SIN(RADIANS(G1368))*SIN(RADIANS(E1365))+COS(RADIANS(G1368))*COS(RADIANS(E1365))*COS(RADIANS(AQ1355))))&gt;90,0,$F$4*$F$5/E1364^2*(SIN(RADIANS(G1368))*SIN(RADIANS(E1365))+COS(RADIANS(G1368))*COS(RADIANS(E1365))*COS(RADIANS(AQ1355))))</f>
        <v>0</v>
      </c>
      <c r="AR1368" s="3">
        <f>IF(DEGREES(ACOS(SIN(RADIANS(G1368))*SIN(RADIANS(E1365))+COS(RADIANS(G1368))*COS(RADIANS(E1365))*COS(RADIANS(AR1355))))&gt;90,0,$F$4*$F$5/E1364^2*(SIN(RADIANS(G1368))*SIN(RADIANS(E1365))+COS(RADIANS(G1368))*COS(RADIANS(E1365))*COS(RADIANS(AR1355))))</f>
        <v>0</v>
      </c>
    </row>
    <row r="1369" spans="2:44" ht="15.75" customHeight="1" x14ac:dyDescent="0.2">
      <c r="G1369" s="3">
        <v>-30</v>
      </c>
      <c r="I1369" s="3">
        <f>IF(DEGREES(ACOS(SIN(RADIANS(G1369))*SIN(RADIANS(E1365))+COS(RADIANS(G1369))*COS(RADIANS(E1365))*COS(RADIANS(I1355))))&gt;90,0,$F$4*$F$5/E1364^2*(SIN(RADIANS(G1369))*SIN(RADIANS(E1365))+COS(RADIANS(G1369))*COS(RADIANS(E1365))*COS(RADIANS(I1355))))</f>
        <v>0</v>
      </c>
      <c r="J1369" s="3">
        <f>IF(DEGREES(ACOS(SIN(RADIANS(G1369))*SIN(RADIANS(E1365))+COS(RADIANS(G1369))*COS(RADIANS(E1365))*COS(RADIANS(J1355))))&gt;90,0,$F$4*$F$5/E1364^2*(SIN(RADIANS(G1369))*SIN(RADIANS(E1365))+COS(RADIANS(G1369))*COS(RADIANS(E1365))*COS(RADIANS(J1355))))</f>
        <v>0</v>
      </c>
      <c r="K1369" s="3">
        <f>IF(DEGREES(ACOS(SIN(RADIANS(G1369))*SIN(RADIANS(E1365))+COS(RADIANS(G1369))*COS(RADIANS(E1365))*COS(RADIANS(K1355))))&gt;90,0,$F$4*$F$5/E1364^2*(SIN(RADIANS(G1369))*SIN(RADIANS(E1365))+COS(RADIANS(G1369))*COS(RADIANS(E1365))*COS(RADIANS(K1355))))</f>
        <v>0</v>
      </c>
      <c r="L1369" s="3">
        <f>IF(DEGREES(ACOS(SIN(RADIANS(G1369))*SIN(RADIANS(E1365))+COS(RADIANS(G1369))*COS(RADIANS(E1365))*COS(RADIANS(L1355))))&gt;90,0,$F$4*$F$5/E1364^2*(SIN(RADIANS(G1369))*SIN(RADIANS(E1365))+COS(RADIANS(G1369))*COS(RADIANS(E1365))*COS(RADIANS(L1355))))</f>
        <v>0</v>
      </c>
      <c r="M1369" s="3">
        <f>IF(DEGREES(ACOS(SIN(RADIANS(G1369))*SIN(RADIANS(E1365))+COS(RADIANS(G1369))*COS(RADIANS(E1365))*COS(RADIANS(M1355))))&gt;90,0,$F$4*$F$5/E1364^2*(SIN(RADIANS(G1369))*SIN(RADIANS(E1365))+COS(RADIANS(G1369))*COS(RADIANS(E1365))*COS(RADIANS(M1355))))</f>
        <v>0</v>
      </c>
      <c r="N1369" s="3">
        <f>IF(DEGREES(ACOS(SIN(RADIANS(G1369))*SIN(RADIANS(E1365))+COS(RADIANS(G1369))*COS(RADIANS(E1365))*COS(RADIANS(N1355))))&gt;90,0,$F$4*$F$5/E1364^2*(SIN(RADIANS(G1369))*SIN(RADIANS(E1365))+COS(RADIANS(G1369))*COS(RADIANS(E1365))*COS(RADIANS(N1355))))</f>
        <v>0</v>
      </c>
      <c r="O1369" s="3">
        <f>IF(DEGREES(ACOS(SIN(RADIANS(G1369))*SIN(RADIANS(E1365))+COS(RADIANS(G1369))*COS(RADIANS(E1365))*COS(RADIANS(O1355))))&gt;90,0,$F$4*$F$5/E1364^2*(SIN(RADIANS(G1369))*SIN(RADIANS(E1365))+COS(RADIANS(G1369))*COS(RADIANS(E1365))*COS(RADIANS(O1355))))</f>
        <v>0</v>
      </c>
      <c r="P1369" s="3">
        <f>IF(DEGREES(ACOS(SIN(RADIANS(G1369))*SIN(RADIANS(E1365))+COS(RADIANS(G1369))*COS(RADIANS(E1365))*COS(RADIANS(P1355))))&gt;90,0,$F$4*$F$5/E1364^2*(SIN(RADIANS(G1369))*SIN(RADIANS(E1365))+COS(RADIANS(G1369))*COS(RADIANS(E1365))*COS(RADIANS(P1355))))</f>
        <v>0</v>
      </c>
      <c r="Q1369" s="3">
        <f>IF(DEGREES(ACOS(SIN(RADIANS(G1369))*SIN(RADIANS(E1365))+COS(RADIANS(G1369))*COS(RADIANS(E1365))*COS(RADIANS(Q1355))))&gt;90,0,$F$4*$F$5/E1364^2*(SIN(RADIANS(G1369))*SIN(RADIANS(E1365))+COS(RADIANS(G1369))*COS(RADIANS(E1365))*COS(RADIANS(Q1355))))</f>
        <v>0</v>
      </c>
      <c r="R1369" s="3" t="e">
        <f>IF(DEGREES(ACOS(SIN(RADIANS(G1369))*SIN(RADIANS(E1365))+COS(RADIANS(G1369))*COS(RADIANS(E1365))*COS(RADIANS(R1355))))&gt;90,0,$F$4*$F$5/E1364^2*(SIN(RADIANS(G1369))*SIN(RADIANS(E1365))+COS(RADIANS(G1369))*COS(RADIANS(E1365))*COS(RADIANS(R1355))))</f>
        <v>#DIV/0!</v>
      </c>
      <c r="S1369" s="3" t="e">
        <f>IF(DEGREES(ACOS(SIN(RADIANS(G1369))*SIN(RADIANS(E1365))+COS(RADIANS(G1369))*COS(RADIANS(E1365))*COS(RADIANS(S1355))))&gt;90,0,$F$4*$F$5/E1364^2*(SIN(RADIANS(G1369))*SIN(RADIANS(E1365))+COS(RADIANS(G1369))*COS(RADIANS(E1365))*COS(RADIANS(S1355))))</f>
        <v>#DIV/0!</v>
      </c>
      <c r="T1369" s="3" t="e">
        <f>IF(DEGREES(ACOS(SIN(RADIANS(G1369))*SIN(RADIANS(E1365))+COS(RADIANS(G1369))*COS(RADIANS(E1365))*COS(RADIANS(T1355))))&gt;90,0,$F$4*$F$5/E1364^2*(SIN(RADIANS(G1369))*SIN(RADIANS(E1365))+COS(RADIANS(G1369))*COS(RADIANS(E1365))*COS(RADIANS(T1355))))</f>
        <v>#DIV/0!</v>
      </c>
      <c r="U1369" s="3" t="e">
        <f>IF(DEGREES(ACOS(SIN(RADIANS(G1369))*SIN(RADIANS(E1365))+COS(RADIANS(G1369))*COS(RADIANS(E1365))*COS(RADIANS(U1355))))&gt;90,0,$F$4*$F$5/E1364^2*(SIN(RADIANS(G1369))*SIN(RADIANS(E1365))+COS(RADIANS(G1369))*COS(RADIANS(E1365))*COS(RADIANS(U1355))))</f>
        <v>#DIV/0!</v>
      </c>
      <c r="V1369" s="3" t="e">
        <f>IF(DEGREES(ACOS(SIN(RADIANS(G1369))*SIN(RADIANS(E1365))+COS(RADIANS(G1369))*COS(RADIANS(E1365))*COS(RADIANS(V1355))))&gt;90,0,$F$4*$F$5/E1364^2*(SIN(RADIANS(G1369))*SIN(RADIANS(E1365))+COS(RADIANS(G1369))*COS(RADIANS(E1365))*COS(RADIANS(V1355))))</f>
        <v>#DIV/0!</v>
      </c>
      <c r="W1369" s="3" t="e">
        <f>IF(DEGREES(ACOS(SIN(RADIANS(G1369))*SIN(RADIANS(E1365))+COS(RADIANS(G1369))*COS(RADIANS(E1365))*COS(RADIANS(W1355))))&gt;90,0,$F$4*$F$5/E1364^2*(SIN(RADIANS(G1369))*SIN(RADIANS(E1365))+COS(RADIANS(G1369))*COS(RADIANS(E1365))*COS(RADIANS(W1355))))</f>
        <v>#DIV/0!</v>
      </c>
      <c r="X1369" s="3" t="e">
        <f>IF(DEGREES(ACOS(SIN(RADIANS(G1369))*SIN(RADIANS(E1365))+COS(RADIANS(G1369))*COS(RADIANS(E1365))*COS(RADIANS(X1355))))&gt;90,0,$F$4*$F$5/E1364^2*(SIN(RADIANS(G1369))*SIN(RADIANS(E1365))+COS(RADIANS(G1369))*COS(RADIANS(E1365))*COS(RADIANS(X1355))))</f>
        <v>#DIV/0!</v>
      </c>
      <c r="Y1369" s="3" t="e">
        <f>IF(DEGREES(ACOS(SIN(RADIANS(G1369))*SIN(RADIANS(E1365))+COS(RADIANS(G1369))*COS(RADIANS(E1365))*COS(RADIANS(Y1355))))&gt;90,0,$F$4*$F$5/E1364^2*(SIN(RADIANS(G1369))*SIN(RADIANS(E1365))+COS(RADIANS(G1369))*COS(RADIANS(E1365))*COS(RADIANS(Y1355))))</f>
        <v>#DIV/0!</v>
      </c>
      <c r="Z1369" s="3" t="e">
        <f>IF(DEGREES(ACOS(SIN(RADIANS(G1369))*SIN(RADIANS(E1365))+COS(RADIANS(G1369))*COS(RADIANS(E1365))*COS(RADIANS(Z1355))))&gt;90,0,$F$4*$F$5/E1364^2*(SIN(RADIANS(G1369))*SIN(RADIANS(E1365))+COS(RADIANS(G1369))*COS(RADIANS(E1365))*COS(RADIANS(Z1355))))</f>
        <v>#DIV/0!</v>
      </c>
      <c r="AA1369" s="3" t="e">
        <f>IF(DEGREES(ACOS(SIN(RADIANS(G1369))*SIN(RADIANS(E1365))+COS(RADIANS(G1369))*COS(RADIANS(E1365))*COS(RADIANS(AA1355))))&gt;90,0,$F$4*$F$5/E1364^2*(SIN(RADIANS(G1369))*SIN(RADIANS(E1365))+COS(RADIANS(G1369))*COS(RADIANS(E1365))*COS(RADIANS(AA1355))))</f>
        <v>#DIV/0!</v>
      </c>
      <c r="AB1369" s="3" t="e">
        <f>IF(DEGREES(ACOS(SIN(RADIANS(G1369))*SIN(RADIANS(E1365))+COS(RADIANS(G1369))*COS(RADIANS(E1365))*COS(RADIANS(AB1355))))&gt;90,0,$F$4*$F$5/E1364^2*(SIN(RADIANS(G1369))*SIN(RADIANS(E1365))+COS(RADIANS(G1369))*COS(RADIANS(E1365))*COS(RADIANS(AB1355))))</f>
        <v>#DIV/0!</v>
      </c>
      <c r="AC1369" s="3" t="e">
        <f>IF(DEGREES(ACOS(SIN(RADIANS(G1369))*SIN(RADIANS(E1365))+COS(RADIANS(G1369))*COS(RADIANS(E1365))*COS(RADIANS(AC1355))))&gt;90,0,$F$4*$F$5/E1364^2*(SIN(RADIANS(G1369))*SIN(RADIANS(E1365))+COS(RADIANS(G1369))*COS(RADIANS(E1365))*COS(RADIANS(AC1355))))</f>
        <v>#DIV/0!</v>
      </c>
      <c r="AD1369" s="3" t="e">
        <f>IF(DEGREES(ACOS(SIN(RADIANS(G1369))*SIN(RADIANS(E1365))+COS(RADIANS(G1369))*COS(RADIANS(E1365))*COS(RADIANS(AD1355))))&gt;90,0,$F$4*$F$5/E1364^2*(SIN(RADIANS(G1369))*SIN(RADIANS(E1365))+COS(RADIANS(G1369))*COS(RADIANS(E1365))*COS(RADIANS(AD1355))))</f>
        <v>#DIV/0!</v>
      </c>
      <c r="AE1369" s="3" t="e">
        <f>IF(DEGREES(ACOS(SIN(RADIANS(G1369))*SIN(RADIANS(E1365))+COS(RADIANS(G1369))*COS(RADIANS(E1365))*COS(RADIANS(AE1355))))&gt;90,0,$F$4*$F$5/E1364^2*(SIN(RADIANS(G1369))*SIN(RADIANS(E1365))+COS(RADIANS(G1369))*COS(RADIANS(E1365))*COS(RADIANS(AE1355))))</f>
        <v>#DIV/0!</v>
      </c>
      <c r="AF1369" s="3" t="e">
        <f>IF(DEGREES(ACOS(SIN(RADIANS(G1369))*SIN(RADIANS(E1365))+COS(RADIANS(G1369))*COS(RADIANS(E1365))*COS(RADIANS(AF1355))))&gt;90,0,$F$4*$F$5/E1364^2*(SIN(RADIANS(G1369))*SIN(RADIANS(E1365))+COS(RADIANS(G1369))*COS(RADIANS(E1365))*COS(RADIANS(AF1355))))</f>
        <v>#DIV/0!</v>
      </c>
      <c r="AG1369" s="3" t="e">
        <f>IF(DEGREES(ACOS(SIN(RADIANS(G1369))*SIN(RADIANS(E1365))+COS(RADIANS(G1369))*COS(RADIANS(E1365))*COS(RADIANS(AG1355))))&gt;90,0,$F$4*$F$5/E1364^2*(SIN(RADIANS(G1369))*SIN(RADIANS(E1365))+COS(RADIANS(G1369))*COS(RADIANS(E1365))*COS(RADIANS(AG1355))))</f>
        <v>#DIV/0!</v>
      </c>
      <c r="AH1369" s="3" t="e">
        <f>IF(DEGREES(ACOS(SIN(RADIANS(G1369))*SIN(RADIANS(E1365))+COS(RADIANS(G1369))*COS(RADIANS(E1365))*COS(RADIANS(AH1355))))&gt;90,0,$F$4*$F$5/E1364^2*(SIN(RADIANS(G1369))*SIN(RADIANS(E1365))+COS(RADIANS(G1369))*COS(RADIANS(E1365))*COS(RADIANS(AH1355))))</f>
        <v>#DIV/0!</v>
      </c>
      <c r="AI1369" s="3" t="e">
        <f>IF(DEGREES(ACOS(SIN(RADIANS(G1369))*SIN(RADIANS(E1365))+COS(RADIANS(G1369))*COS(RADIANS(E1365))*COS(RADIANS(AI1355))))&gt;90,0,$F$4*$F$5/E1364^2*(SIN(RADIANS(G1369))*SIN(RADIANS(E1365))+COS(RADIANS(G1369))*COS(RADIANS(E1365))*COS(RADIANS(AI1355))))</f>
        <v>#DIV/0!</v>
      </c>
      <c r="AJ1369" s="3" t="e">
        <f>IF(DEGREES(ACOS(SIN(RADIANS(G1369))*SIN(RADIANS(E1365))+COS(RADIANS(G1369))*COS(RADIANS(E1365))*COS(RADIANS(AJ1355))))&gt;90,0,$F$4*$F$5/E1364^2*(SIN(RADIANS(G1369))*SIN(RADIANS(E1365))+COS(RADIANS(G1369))*COS(RADIANS(E1365))*COS(RADIANS(AJ1355))))</f>
        <v>#DIV/0!</v>
      </c>
      <c r="AK1369" s="3">
        <f>IF(DEGREES(ACOS(SIN(RADIANS(G1369))*SIN(RADIANS(E1365))+COS(RADIANS(G1369))*COS(RADIANS(E1365))*COS(RADIANS(AK1355))))&gt;90,0,$F$4*$F$5/E1364^2*(SIN(RADIANS(G1369))*SIN(RADIANS(E1365))+COS(RADIANS(G1369))*COS(RADIANS(E1365))*COS(RADIANS(AK1355))))</f>
        <v>0</v>
      </c>
      <c r="AL1369" s="3">
        <f>IF(DEGREES(ACOS(SIN(RADIANS(G1369))*SIN(RADIANS(E1365))+COS(RADIANS(G1369))*COS(RADIANS(E1365))*COS(RADIANS(AL1355))))&gt;90,0,$F$4*$F$5/E1364^2*(SIN(RADIANS(G1369))*SIN(RADIANS(E1365))+COS(RADIANS(G1369))*COS(RADIANS(E1365))*COS(RADIANS(AL1355))))</f>
        <v>0</v>
      </c>
      <c r="AM1369" s="3">
        <f>IF(DEGREES(ACOS(SIN(RADIANS(G1369))*SIN(RADIANS(E1365))+COS(RADIANS(G1369))*COS(RADIANS(E1365))*COS(RADIANS(AM1355))))&gt;90,0,$F$4*$F$5/E1364^2*(SIN(RADIANS(G1369))*SIN(RADIANS(E1365))+COS(RADIANS(G1369))*COS(RADIANS(E1365))*COS(RADIANS(AM1355))))</f>
        <v>0</v>
      </c>
      <c r="AN1369" s="3">
        <f>IF(DEGREES(ACOS(SIN(RADIANS(G1369))*SIN(RADIANS(E1365))+COS(RADIANS(G1369))*COS(RADIANS(E1365))*COS(RADIANS(AN1355))))&gt;90,0,$F$4*$F$5/E1364^2*(SIN(RADIANS(G1369))*SIN(RADIANS(E1365))+COS(RADIANS(G1369))*COS(RADIANS(E1365))*COS(RADIANS(AN1355))))</f>
        <v>0</v>
      </c>
      <c r="AO1369" s="3">
        <f>IF(DEGREES(ACOS(SIN(RADIANS(G1369))*SIN(RADIANS(E1365))+COS(RADIANS(G1369))*COS(RADIANS(E1365))*COS(RADIANS(AO1355))))&gt;90,0,$F$4*$F$5/E1364^2*(SIN(RADIANS(G1369))*SIN(RADIANS(E1365))+COS(RADIANS(G1369))*COS(RADIANS(E1365))*COS(RADIANS(AO1355))))</f>
        <v>0</v>
      </c>
      <c r="AP1369" s="3">
        <f>IF(DEGREES(ACOS(SIN(RADIANS(G1369))*SIN(RADIANS(E1365))+COS(RADIANS(G1369))*COS(RADIANS(E1365))*COS(RADIANS(AP1355))))&gt;90,0,$F$4*$F$5/E1364^2*(SIN(RADIANS(G1369))*SIN(RADIANS(E1365))+COS(RADIANS(G1369))*COS(RADIANS(E1365))*COS(RADIANS(AP1355))))</f>
        <v>0</v>
      </c>
      <c r="AQ1369" s="3">
        <f>IF(DEGREES(ACOS(SIN(RADIANS(G1369))*SIN(RADIANS(E1365))+COS(RADIANS(G1369))*COS(RADIANS(E1365))*COS(RADIANS(AQ1355))))&gt;90,0,$F$4*$F$5/E1364^2*(SIN(RADIANS(G1369))*SIN(RADIANS(E1365))+COS(RADIANS(G1369))*COS(RADIANS(E1365))*COS(RADIANS(AQ1355))))</f>
        <v>0</v>
      </c>
      <c r="AR1369" s="3">
        <f>IF(DEGREES(ACOS(SIN(RADIANS(G1369))*SIN(RADIANS(E1365))+COS(RADIANS(G1369))*COS(RADIANS(E1365))*COS(RADIANS(AR1355))))&gt;90,0,$F$4*$F$5/E1364^2*(SIN(RADIANS(G1369))*SIN(RADIANS(E1365))+COS(RADIANS(G1369))*COS(RADIANS(E1365))*COS(RADIANS(AR1355))))</f>
        <v>0</v>
      </c>
    </row>
    <row r="1370" spans="2:44" ht="15.75" customHeight="1" x14ac:dyDescent="0.2">
      <c r="G1370" s="3">
        <v>-40</v>
      </c>
      <c r="I1370" s="3">
        <f>IF(DEGREES(ACOS(SIN(RADIANS(G1370))*SIN(RADIANS(E1365))+COS(RADIANS(G1370))*COS(RADIANS(E1365))*COS(RADIANS(I1355))))&gt;90,0,$F$4*$F$5/E1364^2*(SIN(RADIANS(G1370))*SIN(RADIANS(E1365))+COS(RADIANS(G1370))*COS(RADIANS(E1365))*COS(RADIANS(I1355))))</f>
        <v>0</v>
      </c>
      <c r="J1370" s="3">
        <f>IF(DEGREES(ACOS(SIN(RADIANS(G1370))*SIN(RADIANS(E1365))+COS(RADIANS(G1370))*COS(RADIANS(E1365))*COS(RADIANS(J1355))))&gt;90,0,$F$4*$F$5/E1364^2*(SIN(RADIANS(G1370))*SIN(RADIANS(E1365))+COS(RADIANS(G1370))*COS(RADIANS(E1365))*COS(RADIANS(J1355))))</f>
        <v>0</v>
      </c>
      <c r="K1370" s="3">
        <f>IF(DEGREES(ACOS(SIN(RADIANS(G1370))*SIN(RADIANS(E1365))+COS(RADIANS(G1370))*COS(RADIANS(E1365))*COS(RADIANS(K1355))))&gt;90,0,$F$4*$F$5/E1364^2*(SIN(RADIANS(G1370))*SIN(RADIANS(E1365))+COS(RADIANS(G1370))*COS(RADIANS(E1365))*COS(RADIANS(K1355))))</f>
        <v>0</v>
      </c>
      <c r="L1370" s="3">
        <f>IF(DEGREES(ACOS(SIN(RADIANS(G1370))*SIN(RADIANS(E1365))+COS(RADIANS(G1370))*COS(RADIANS(E1365))*COS(RADIANS(L1355))))&gt;90,0,$F$4*$F$5/E1364^2*(SIN(RADIANS(G1370))*SIN(RADIANS(E1365))+COS(RADIANS(G1370))*COS(RADIANS(E1365))*COS(RADIANS(L1355))))</f>
        <v>0</v>
      </c>
      <c r="M1370" s="3">
        <f>IF(DEGREES(ACOS(SIN(RADIANS(G1370))*SIN(RADIANS(E1365))+COS(RADIANS(G1370))*COS(RADIANS(E1365))*COS(RADIANS(M1355))))&gt;90,0,$F$4*$F$5/E1364^2*(SIN(RADIANS(G1370))*SIN(RADIANS(E1365))+COS(RADIANS(G1370))*COS(RADIANS(E1365))*COS(RADIANS(M1355))))</f>
        <v>0</v>
      </c>
      <c r="N1370" s="3">
        <f>IF(DEGREES(ACOS(SIN(RADIANS(G1370))*SIN(RADIANS(E1365))+COS(RADIANS(G1370))*COS(RADIANS(E1365))*COS(RADIANS(N1355))))&gt;90,0,$F$4*$F$5/E1364^2*(SIN(RADIANS(G1370))*SIN(RADIANS(E1365))+COS(RADIANS(G1370))*COS(RADIANS(E1365))*COS(RADIANS(N1355))))</f>
        <v>0</v>
      </c>
      <c r="O1370" s="3">
        <f>IF(DEGREES(ACOS(SIN(RADIANS(G1370))*SIN(RADIANS(E1365))+COS(RADIANS(G1370))*COS(RADIANS(E1365))*COS(RADIANS(O1355))))&gt;90,0,$F$4*$F$5/E1364^2*(SIN(RADIANS(G1370))*SIN(RADIANS(E1365))+COS(RADIANS(G1370))*COS(RADIANS(E1365))*COS(RADIANS(O1355))))</f>
        <v>0</v>
      </c>
      <c r="P1370" s="3">
        <f>IF(DEGREES(ACOS(SIN(RADIANS(G1370))*SIN(RADIANS(E1365))+COS(RADIANS(G1370))*COS(RADIANS(E1365))*COS(RADIANS(P1355))))&gt;90,0,$F$4*$F$5/E1364^2*(SIN(RADIANS(G1370))*SIN(RADIANS(E1365))+COS(RADIANS(G1370))*COS(RADIANS(E1365))*COS(RADIANS(P1355))))</f>
        <v>0</v>
      </c>
      <c r="Q1370" s="3">
        <f>IF(DEGREES(ACOS(SIN(RADIANS(G1370))*SIN(RADIANS(E1365))+COS(RADIANS(G1370))*COS(RADIANS(E1365))*COS(RADIANS(Q1355))))&gt;90,0,$F$4*$F$5/E1364^2*(SIN(RADIANS(G1370))*SIN(RADIANS(E1365))+COS(RADIANS(G1370))*COS(RADIANS(E1365))*COS(RADIANS(Q1355))))</f>
        <v>0</v>
      </c>
      <c r="R1370" s="3" t="e">
        <f>IF(DEGREES(ACOS(SIN(RADIANS(G1370))*SIN(RADIANS(E1365))+COS(RADIANS(G1370))*COS(RADIANS(E1365))*COS(RADIANS(R1355))))&gt;90,0,$F$4*$F$5/E1364^2*(SIN(RADIANS(G1370))*SIN(RADIANS(E1365))+COS(RADIANS(G1370))*COS(RADIANS(E1365))*COS(RADIANS(R1355))))</f>
        <v>#DIV/0!</v>
      </c>
      <c r="S1370" s="3" t="e">
        <f>IF(DEGREES(ACOS(SIN(RADIANS(G1370))*SIN(RADIANS(E1365))+COS(RADIANS(G1370))*COS(RADIANS(E1365))*COS(RADIANS(S1355))))&gt;90,0,$F$4*$F$5/E1364^2*(SIN(RADIANS(G1370))*SIN(RADIANS(E1365))+COS(RADIANS(G1370))*COS(RADIANS(E1365))*COS(RADIANS(S1355))))</f>
        <v>#DIV/0!</v>
      </c>
      <c r="T1370" s="3" t="e">
        <f>IF(DEGREES(ACOS(SIN(RADIANS(G1370))*SIN(RADIANS(E1365))+COS(RADIANS(G1370))*COS(RADIANS(E1365))*COS(RADIANS(T1355))))&gt;90,0,$F$4*$F$5/E1364^2*(SIN(RADIANS(G1370))*SIN(RADIANS(E1365))+COS(RADIANS(G1370))*COS(RADIANS(E1365))*COS(RADIANS(T1355))))</f>
        <v>#DIV/0!</v>
      </c>
      <c r="U1370" s="3" t="e">
        <f>IF(DEGREES(ACOS(SIN(RADIANS(G1370))*SIN(RADIANS(E1365))+COS(RADIANS(G1370))*COS(RADIANS(E1365))*COS(RADIANS(U1355))))&gt;90,0,$F$4*$F$5/E1364^2*(SIN(RADIANS(G1370))*SIN(RADIANS(E1365))+COS(RADIANS(G1370))*COS(RADIANS(E1365))*COS(RADIANS(U1355))))</f>
        <v>#DIV/0!</v>
      </c>
      <c r="V1370" s="3" t="e">
        <f>IF(DEGREES(ACOS(SIN(RADIANS(G1370))*SIN(RADIANS(E1365))+COS(RADIANS(G1370))*COS(RADIANS(E1365))*COS(RADIANS(V1355))))&gt;90,0,$F$4*$F$5/E1364^2*(SIN(RADIANS(G1370))*SIN(RADIANS(E1365))+COS(RADIANS(G1370))*COS(RADIANS(E1365))*COS(RADIANS(V1355))))</f>
        <v>#DIV/0!</v>
      </c>
      <c r="W1370" s="3" t="e">
        <f>IF(DEGREES(ACOS(SIN(RADIANS(G1370))*SIN(RADIANS(E1365))+COS(RADIANS(G1370))*COS(RADIANS(E1365))*COS(RADIANS(W1355))))&gt;90,0,$F$4*$F$5/E1364^2*(SIN(RADIANS(G1370))*SIN(RADIANS(E1365))+COS(RADIANS(G1370))*COS(RADIANS(E1365))*COS(RADIANS(W1355))))</f>
        <v>#DIV/0!</v>
      </c>
      <c r="X1370" s="3" t="e">
        <f>IF(DEGREES(ACOS(SIN(RADIANS(G1370))*SIN(RADIANS(E1365))+COS(RADIANS(G1370))*COS(RADIANS(E1365))*COS(RADIANS(X1355))))&gt;90,0,$F$4*$F$5/E1364^2*(SIN(RADIANS(G1370))*SIN(RADIANS(E1365))+COS(RADIANS(G1370))*COS(RADIANS(E1365))*COS(RADIANS(X1355))))</f>
        <v>#DIV/0!</v>
      </c>
      <c r="Y1370" s="3" t="e">
        <f>IF(DEGREES(ACOS(SIN(RADIANS(G1370))*SIN(RADIANS(E1365))+COS(RADIANS(G1370))*COS(RADIANS(E1365))*COS(RADIANS(Y1355))))&gt;90,0,$F$4*$F$5/E1364^2*(SIN(RADIANS(G1370))*SIN(RADIANS(E1365))+COS(RADIANS(G1370))*COS(RADIANS(E1365))*COS(RADIANS(Y1355))))</f>
        <v>#DIV/0!</v>
      </c>
      <c r="Z1370" s="3" t="e">
        <f>IF(DEGREES(ACOS(SIN(RADIANS(G1370))*SIN(RADIANS(E1365))+COS(RADIANS(G1370))*COS(RADIANS(E1365))*COS(RADIANS(Z1355))))&gt;90,0,$F$4*$F$5/E1364^2*(SIN(RADIANS(G1370))*SIN(RADIANS(E1365))+COS(RADIANS(G1370))*COS(RADIANS(E1365))*COS(RADIANS(Z1355))))</f>
        <v>#DIV/0!</v>
      </c>
      <c r="AA1370" s="3" t="e">
        <f>IF(DEGREES(ACOS(SIN(RADIANS(G1370))*SIN(RADIANS(E1365))+COS(RADIANS(G1370))*COS(RADIANS(E1365))*COS(RADIANS(AA1355))))&gt;90,0,$F$4*$F$5/E1364^2*(SIN(RADIANS(G1370))*SIN(RADIANS(E1365))+COS(RADIANS(G1370))*COS(RADIANS(E1365))*COS(RADIANS(AA1355))))</f>
        <v>#DIV/0!</v>
      </c>
      <c r="AB1370" s="3" t="e">
        <f>IF(DEGREES(ACOS(SIN(RADIANS(G1370))*SIN(RADIANS(E1365))+COS(RADIANS(G1370))*COS(RADIANS(E1365))*COS(RADIANS(AB1355))))&gt;90,0,$F$4*$F$5/E1364^2*(SIN(RADIANS(G1370))*SIN(RADIANS(E1365))+COS(RADIANS(G1370))*COS(RADIANS(E1365))*COS(RADIANS(AB1355))))</f>
        <v>#DIV/0!</v>
      </c>
      <c r="AC1370" s="3" t="e">
        <f>IF(DEGREES(ACOS(SIN(RADIANS(G1370))*SIN(RADIANS(E1365))+COS(RADIANS(G1370))*COS(RADIANS(E1365))*COS(RADIANS(AC1355))))&gt;90,0,$F$4*$F$5/E1364^2*(SIN(RADIANS(G1370))*SIN(RADIANS(E1365))+COS(RADIANS(G1370))*COS(RADIANS(E1365))*COS(RADIANS(AC1355))))</f>
        <v>#DIV/0!</v>
      </c>
      <c r="AD1370" s="3" t="e">
        <f>IF(DEGREES(ACOS(SIN(RADIANS(G1370))*SIN(RADIANS(E1365))+COS(RADIANS(G1370))*COS(RADIANS(E1365))*COS(RADIANS(AD1355))))&gt;90,0,$F$4*$F$5/E1364^2*(SIN(RADIANS(G1370))*SIN(RADIANS(E1365))+COS(RADIANS(G1370))*COS(RADIANS(E1365))*COS(RADIANS(AD1355))))</f>
        <v>#DIV/0!</v>
      </c>
      <c r="AE1370" s="3" t="e">
        <f>IF(DEGREES(ACOS(SIN(RADIANS(G1370))*SIN(RADIANS(E1365))+COS(RADIANS(G1370))*COS(RADIANS(E1365))*COS(RADIANS(AE1355))))&gt;90,0,$F$4*$F$5/E1364^2*(SIN(RADIANS(G1370))*SIN(RADIANS(E1365))+COS(RADIANS(G1370))*COS(RADIANS(E1365))*COS(RADIANS(AE1355))))</f>
        <v>#DIV/0!</v>
      </c>
      <c r="AF1370" s="3" t="e">
        <f>IF(DEGREES(ACOS(SIN(RADIANS(G1370))*SIN(RADIANS(E1365))+COS(RADIANS(G1370))*COS(RADIANS(E1365))*COS(RADIANS(AF1355))))&gt;90,0,$F$4*$F$5/E1364^2*(SIN(RADIANS(G1370))*SIN(RADIANS(E1365))+COS(RADIANS(G1370))*COS(RADIANS(E1365))*COS(RADIANS(AF1355))))</f>
        <v>#DIV/0!</v>
      </c>
      <c r="AG1370" s="3" t="e">
        <f>IF(DEGREES(ACOS(SIN(RADIANS(G1370))*SIN(RADIANS(E1365))+COS(RADIANS(G1370))*COS(RADIANS(E1365))*COS(RADIANS(AG1355))))&gt;90,0,$F$4*$F$5/E1364^2*(SIN(RADIANS(G1370))*SIN(RADIANS(E1365))+COS(RADIANS(G1370))*COS(RADIANS(E1365))*COS(RADIANS(AG1355))))</f>
        <v>#DIV/0!</v>
      </c>
      <c r="AH1370" s="3" t="e">
        <f>IF(DEGREES(ACOS(SIN(RADIANS(G1370))*SIN(RADIANS(E1365))+COS(RADIANS(G1370))*COS(RADIANS(E1365))*COS(RADIANS(AH1355))))&gt;90,0,$F$4*$F$5/E1364^2*(SIN(RADIANS(G1370))*SIN(RADIANS(E1365))+COS(RADIANS(G1370))*COS(RADIANS(E1365))*COS(RADIANS(AH1355))))</f>
        <v>#DIV/0!</v>
      </c>
      <c r="AI1370" s="3" t="e">
        <f>IF(DEGREES(ACOS(SIN(RADIANS(G1370))*SIN(RADIANS(E1365))+COS(RADIANS(G1370))*COS(RADIANS(E1365))*COS(RADIANS(AI1355))))&gt;90,0,$F$4*$F$5/E1364^2*(SIN(RADIANS(G1370))*SIN(RADIANS(E1365))+COS(RADIANS(G1370))*COS(RADIANS(E1365))*COS(RADIANS(AI1355))))</f>
        <v>#DIV/0!</v>
      </c>
      <c r="AJ1370" s="3" t="e">
        <f>IF(DEGREES(ACOS(SIN(RADIANS(G1370))*SIN(RADIANS(E1365))+COS(RADIANS(G1370))*COS(RADIANS(E1365))*COS(RADIANS(AJ1355))))&gt;90,0,$F$4*$F$5/E1364^2*(SIN(RADIANS(G1370))*SIN(RADIANS(E1365))+COS(RADIANS(G1370))*COS(RADIANS(E1365))*COS(RADIANS(AJ1355))))</f>
        <v>#DIV/0!</v>
      </c>
      <c r="AK1370" s="3">
        <f>IF(DEGREES(ACOS(SIN(RADIANS(G1370))*SIN(RADIANS(E1365))+COS(RADIANS(G1370))*COS(RADIANS(E1365))*COS(RADIANS(AK1355))))&gt;90,0,$F$4*$F$5/E1364^2*(SIN(RADIANS(G1370))*SIN(RADIANS(E1365))+COS(RADIANS(G1370))*COS(RADIANS(E1365))*COS(RADIANS(AK1355))))</f>
        <v>0</v>
      </c>
      <c r="AL1370" s="3">
        <f>IF(DEGREES(ACOS(SIN(RADIANS(G1370))*SIN(RADIANS(E1365))+COS(RADIANS(G1370))*COS(RADIANS(E1365))*COS(RADIANS(AL1355))))&gt;90,0,$F$4*$F$5/E1364^2*(SIN(RADIANS(G1370))*SIN(RADIANS(E1365))+COS(RADIANS(G1370))*COS(RADIANS(E1365))*COS(RADIANS(AL1355))))</f>
        <v>0</v>
      </c>
      <c r="AM1370" s="3">
        <f>IF(DEGREES(ACOS(SIN(RADIANS(G1370))*SIN(RADIANS(E1365))+COS(RADIANS(G1370))*COS(RADIANS(E1365))*COS(RADIANS(AM1355))))&gt;90,0,$F$4*$F$5/E1364^2*(SIN(RADIANS(G1370))*SIN(RADIANS(E1365))+COS(RADIANS(G1370))*COS(RADIANS(E1365))*COS(RADIANS(AM1355))))</f>
        <v>0</v>
      </c>
      <c r="AN1370" s="3">
        <f>IF(DEGREES(ACOS(SIN(RADIANS(G1370))*SIN(RADIANS(E1365))+COS(RADIANS(G1370))*COS(RADIANS(E1365))*COS(RADIANS(AN1355))))&gt;90,0,$F$4*$F$5/E1364^2*(SIN(RADIANS(G1370))*SIN(RADIANS(E1365))+COS(RADIANS(G1370))*COS(RADIANS(E1365))*COS(RADIANS(AN1355))))</f>
        <v>0</v>
      </c>
      <c r="AO1370" s="3">
        <f>IF(DEGREES(ACOS(SIN(RADIANS(G1370))*SIN(RADIANS(E1365))+COS(RADIANS(G1370))*COS(RADIANS(E1365))*COS(RADIANS(AO1355))))&gt;90,0,$F$4*$F$5/E1364^2*(SIN(RADIANS(G1370))*SIN(RADIANS(E1365))+COS(RADIANS(G1370))*COS(RADIANS(E1365))*COS(RADIANS(AO1355))))</f>
        <v>0</v>
      </c>
      <c r="AP1370" s="3">
        <f>IF(DEGREES(ACOS(SIN(RADIANS(G1370))*SIN(RADIANS(E1365))+COS(RADIANS(G1370))*COS(RADIANS(E1365))*COS(RADIANS(AP1355))))&gt;90,0,$F$4*$F$5/E1364^2*(SIN(RADIANS(G1370))*SIN(RADIANS(E1365))+COS(RADIANS(G1370))*COS(RADIANS(E1365))*COS(RADIANS(AP1355))))</f>
        <v>0</v>
      </c>
      <c r="AQ1370" s="3">
        <f>IF(DEGREES(ACOS(SIN(RADIANS(G1370))*SIN(RADIANS(E1365))+COS(RADIANS(G1370))*COS(RADIANS(E1365))*COS(RADIANS(AQ1355))))&gt;90,0,$F$4*$F$5/E1364^2*(SIN(RADIANS(G1370))*SIN(RADIANS(E1365))+COS(RADIANS(G1370))*COS(RADIANS(E1365))*COS(RADIANS(AQ1355))))</f>
        <v>0</v>
      </c>
      <c r="AR1370" s="3">
        <f>IF(DEGREES(ACOS(SIN(RADIANS(G1370))*SIN(RADIANS(E1365))+COS(RADIANS(G1370))*COS(RADIANS(E1365))*COS(RADIANS(AR1355))))&gt;90,0,$F$4*$F$5/E1364^2*(SIN(RADIANS(G1370))*SIN(RADIANS(E1365))+COS(RADIANS(G1370))*COS(RADIANS(E1365))*COS(RADIANS(AR1355))))</f>
        <v>0</v>
      </c>
    </row>
    <row r="1371" spans="2:44" ht="15.75" customHeight="1" x14ac:dyDescent="0.2">
      <c r="G1371" s="3">
        <v>-50</v>
      </c>
      <c r="I1371" s="3">
        <f>IF(DEGREES(ACOS(SIN(RADIANS(G1371))*SIN(RADIANS(E1365))+COS(RADIANS(G1371))*COS(RADIANS(E1365))*COS(RADIANS(I1355))))&gt;90,0,$F$4*$F$5/E1364^2*(SIN(RADIANS(G1371))*SIN(RADIANS(E1365))+COS(RADIANS(G1371))*COS(RADIANS(E1365))*COS(RADIANS(I1355))))</f>
        <v>0</v>
      </c>
      <c r="J1371" s="3">
        <f>IF(DEGREES(ACOS(SIN(RADIANS(G1371))*SIN(RADIANS(E1365))+COS(RADIANS(G1371))*COS(RADIANS(E1365))*COS(RADIANS(J1355))))&gt;90,0,$F$4*$F$5/E1364^2*(SIN(RADIANS(G1371))*SIN(RADIANS(E1365))+COS(RADIANS(G1371))*COS(RADIANS(E1365))*COS(RADIANS(J1355))))</f>
        <v>0</v>
      </c>
      <c r="K1371" s="3">
        <f>IF(DEGREES(ACOS(SIN(RADIANS(G1371))*SIN(RADIANS(E1365))+COS(RADIANS(G1371))*COS(RADIANS(E1365))*COS(RADIANS(K1355))))&gt;90,0,$F$4*$F$5/E1364^2*(SIN(RADIANS(G1371))*SIN(RADIANS(E1365))+COS(RADIANS(G1371))*COS(RADIANS(E1365))*COS(RADIANS(K1355))))</f>
        <v>0</v>
      </c>
      <c r="L1371" s="3">
        <f>IF(DEGREES(ACOS(SIN(RADIANS(G1371))*SIN(RADIANS(E1365))+COS(RADIANS(G1371))*COS(RADIANS(E1365))*COS(RADIANS(L1355))))&gt;90,0,$F$4*$F$5/E1364^2*(SIN(RADIANS(G1371))*SIN(RADIANS(E1365))+COS(RADIANS(G1371))*COS(RADIANS(E1365))*COS(RADIANS(L1355))))</f>
        <v>0</v>
      </c>
      <c r="M1371" s="3">
        <f>IF(DEGREES(ACOS(SIN(RADIANS(G1371))*SIN(RADIANS(E1365))+COS(RADIANS(G1371))*COS(RADIANS(E1365))*COS(RADIANS(M1355))))&gt;90,0,$F$4*$F$5/E1364^2*(SIN(RADIANS(G1371))*SIN(RADIANS(E1365))+COS(RADIANS(G1371))*COS(RADIANS(E1365))*COS(RADIANS(M1355))))</f>
        <v>0</v>
      </c>
      <c r="N1371" s="3">
        <f>IF(DEGREES(ACOS(SIN(RADIANS(G1371))*SIN(RADIANS(E1365))+COS(RADIANS(G1371))*COS(RADIANS(E1365))*COS(RADIANS(N1355))))&gt;90,0,$F$4*$F$5/E1364^2*(SIN(RADIANS(G1371))*SIN(RADIANS(E1365))+COS(RADIANS(G1371))*COS(RADIANS(E1365))*COS(RADIANS(N1355))))</f>
        <v>0</v>
      </c>
      <c r="O1371" s="3">
        <f>IF(DEGREES(ACOS(SIN(RADIANS(G1371))*SIN(RADIANS(E1365))+COS(RADIANS(G1371))*COS(RADIANS(E1365))*COS(RADIANS(O1355))))&gt;90,0,$F$4*$F$5/E1364^2*(SIN(RADIANS(G1371))*SIN(RADIANS(E1365))+COS(RADIANS(G1371))*COS(RADIANS(E1365))*COS(RADIANS(O1355))))</f>
        <v>0</v>
      </c>
      <c r="P1371" s="3">
        <f>IF(DEGREES(ACOS(SIN(RADIANS(G1371))*SIN(RADIANS(E1365))+COS(RADIANS(G1371))*COS(RADIANS(E1365))*COS(RADIANS(P1355))))&gt;90,0,$F$4*$F$5/E1364^2*(SIN(RADIANS(G1371))*SIN(RADIANS(E1365))+COS(RADIANS(G1371))*COS(RADIANS(E1365))*COS(RADIANS(P1355))))</f>
        <v>0</v>
      </c>
      <c r="Q1371" s="3">
        <f>IF(DEGREES(ACOS(SIN(RADIANS(G1371))*SIN(RADIANS(E1365))+COS(RADIANS(G1371))*COS(RADIANS(E1365))*COS(RADIANS(Q1355))))&gt;90,0,$F$4*$F$5/E1364^2*(SIN(RADIANS(G1371))*SIN(RADIANS(E1365))+COS(RADIANS(G1371))*COS(RADIANS(E1365))*COS(RADIANS(Q1355))))</f>
        <v>0</v>
      </c>
      <c r="R1371" s="3" t="e">
        <f>IF(DEGREES(ACOS(SIN(RADIANS(G1371))*SIN(RADIANS(E1365))+COS(RADIANS(G1371))*COS(RADIANS(E1365))*COS(RADIANS(R1355))))&gt;90,0,$F$4*$F$5/E1364^2*(SIN(RADIANS(G1371))*SIN(RADIANS(E1365))+COS(RADIANS(G1371))*COS(RADIANS(E1365))*COS(RADIANS(R1355))))</f>
        <v>#DIV/0!</v>
      </c>
      <c r="S1371" s="3" t="e">
        <f>IF(DEGREES(ACOS(SIN(RADIANS(G1371))*SIN(RADIANS(E1365))+COS(RADIANS(G1371))*COS(RADIANS(E1365))*COS(RADIANS(S1355))))&gt;90,0,$F$4*$F$5/E1364^2*(SIN(RADIANS(G1371))*SIN(RADIANS(E1365))+COS(RADIANS(G1371))*COS(RADIANS(E1365))*COS(RADIANS(S1355))))</f>
        <v>#DIV/0!</v>
      </c>
      <c r="T1371" s="3" t="e">
        <f>IF(DEGREES(ACOS(SIN(RADIANS(G1371))*SIN(RADIANS(E1365))+COS(RADIANS(G1371))*COS(RADIANS(E1365))*COS(RADIANS(T1355))))&gt;90,0,$F$4*$F$5/E1364^2*(SIN(RADIANS(G1371))*SIN(RADIANS(E1365))+COS(RADIANS(G1371))*COS(RADIANS(E1365))*COS(RADIANS(T1355))))</f>
        <v>#DIV/0!</v>
      </c>
      <c r="U1371" s="3" t="e">
        <f>IF(DEGREES(ACOS(SIN(RADIANS(G1371))*SIN(RADIANS(E1365))+COS(RADIANS(G1371))*COS(RADIANS(E1365))*COS(RADIANS(U1355))))&gt;90,0,$F$4*$F$5/E1364^2*(SIN(RADIANS(G1371))*SIN(RADIANS(E1365))+COS(RADIANS(G1371))*COS(RADIANS(E1365))*COS(RADIANS(U1355))))</f>
        <v>#DIV/0!</v>
      </c>
      <c r="V1371" s="3" t="e">
        <f>IF(DEGREES(ACOS(SIN(RADIANS(G1371))*SIN(RADIANS(E1365))+COS(RADIANS(G1371))*COS(RADIANS(E1365))*COS(RADIANS(V1355))))&gt;90,0,$F$4*$F$5/E1364^2*(SIN(RADIANS(G1371))*SIN(RADIANS(E1365))+COS(RADIANS(G1371))*COS(RADIANS(E1365))*COS(RADIANS(V1355))))</f>
        <v>#DIV/0!</v>
      </c>
      <c r="W1371" s="3" t="e">
        <f>IF(DEGREES(ACOS(SIN(RADIANS(G1371))*SIN(RADIANS(E1365))+COS(RADIANS(G1371))*COS(RADIANS(E1365))*COS(RADIANS(W1355))))&gt;90,0,$F$4*$F$5/E1364^2*(SIN(RADIANS(G1371))*SIN(RADIANS(E1365))+COS(RADIANS(G1371))*COS(RADIANS(E1365))*COS(RADIANS(W1355))))</f>
        <v>#DIV/0!</v>
      </c>
      <c r="X1371" s="3" t="e">
        <f>IF(DEGREES(ACOS(SIN(RADIANS(G1371))*SIN(RADIANS(E1365))+COS(RADIANS(G1371))*COS(RADIANS(E1365))*COS(RADIANS(X1355))))&gt;90,0,$F$4*$F$5/E1364^2*(SIN(RADIANS(G1371))*SIN(RADIANS(E1365))+COS(RADIANS(G1371))*COS(RADIANS(E1365))*COS(RADIANS(X1355))))</f>
        <v>#DIV/0!</v>
      </c>
      <c r="Y1371" s="3" t="e">
        <f>IF(DEGREES(ACOS(SIN(RADIANS(G1371))*SIN(RADIANS(E1365))+COS(RADIANS(G1371))*COS(RADIANS(E1365))*COS(RADIANS(Y1355))))&gt;90,0,$F$4*$F$5/E1364^2*(SIN(RADIANS(G1371))*SIN(RADIANS(E1365))+COS(RADIANS(G1371))*COS(RADIANS(E1365))*COS(RADIANS(Y1355))))</f>
        <v>#DIV/0!</v>
      </c>
      <c r="Z1371" s="3" t="e">
        <f>IF(DEGREES(ACOS(SIN(RADIANS(G1371))*SIN(RADIANS(E1365))+COS(RADIANS(G1371))*COS(RADIANS(E1365))*COS(RADIANS(Z1355))))&gt;90,0,$F$4*$F$5/E1364^2*(SIN(RADIANS(G1371))*SIN(RADIANS(E1365))+COS(RADIANS(G1371))*COS(RADIANS(E1365))*COS(RADIANS(Z1355))))</f>
        <v>#DIV/0!</v>
      </c>
      <c r="AA1371" s="3" t="e">
        <f>IF(DEGREES(ACOS(SIN(RADIANS(G1371))*SIN(RADIANS(E1365))+COS(RADIANS(G1371))*COS(RADIANS(E1365))*COS(RADIANS(AA1355))))&gt;90,0,$F$4*$F$5/E1364^2*(SIN(RADIANS(G1371))*SIN(RADIANS(E1365))+COS(RADIANS(G1371))*COS(RADIANS(E1365))*COS(RADIANS(AA1355))))</f>
        <v>#DIV/0!</v>
      </c>
      <c r="AB1371" s="3" t="e">
        <f>IF(DEGREES(ACOS(SIN(RADIANS(G1371))*SIN(RADIANS(E1365))+COS(RADIANS(G1371))*COS(RADIANS(E1365))*COS(RADIANS(AB1355))))&gt;90,0,$F$4*$F$5/E1364^2*(SIN(RADIANS(G1371))*SIN(RADIANS(E1365))+COS(RADIANS(G1371))*COS(RADIANS(E1365))*COS(RADIANS(AB1355))))</f>
        <v>#DIV/0!</v>
      </c>
      <c r="AC1371" s="3" t="e">
        <f>IF(DEGREES(ACOS(SIN(RADIANS(G1371))*SIN(RADIANS(E1365))+COS(RADIANS(G1371))*COS(RADIANS(E1365))*COS(RADIANS(AC1355))))&gt;90,0,$F$4*$F$5/E1364^2*(SIN(RADIANS(G1371))*SIN(RADIANS(E1365))+COS(RADIANS(G1371))*COS(RADIANS(E1365))*COS(RADIANS(AC1355))))</f>
        <v>#DIV/0!</v>
      </c>
      <c r="AD1371" s="3" t="e">
        <f>IF(DEGREES(ACOS(SIN(RADIANS(G1371))*SIN(RADIANS(E1365))+COS(RADIANS(G1371))*COS(RADIANS(E1365))*COS(RADIANS(AD1355))))&gt;90,0,$F$4*$F$5/E1364^2*(SIN(RADIANS(G1371))*SIN(RADIANS(E1365))+COS(RADIANS(G1371))*COS(RADIANS(E1365))*COS(RADIANS(AD1355))))</f>
        <v>#DIV/0!</v>
      </c>
      <c r="AE1371" s="3" t="e">
        <f>IF(DEGREES(ACOS(SIN(RADIANS(G1371))*SIN(RADIANS(E1365))+COS(RADIANS(G1371))*COS(RADIANS(E1365))*COS(RADIANS(AE1355))))&gt;90,0,$F$4*$F$5/E1364^2*(SIN(RADIANS(G1371))*SIN(RADIANS(E1365))+COS(RADIANS(G1371))*COS(RADIANS(E1365))*COS(RADIANS(AE1355))))</f>
        <v>#DIV/0!</v>
      </c>
      <c r="AF1371" s="3" t="e">
        <f>IF(DEGREES(ACOS(SIN(RADIANS(G1371))*SIN(RADIANS(E1365))+COS(RADIANS(G1371))*COS(RADIANS(E1365))*COS(RADIANS(AF1355))))&gt;90,0,$F$4*$F$5/E1364^2*(SIN(RADIANS(G1371))*SIN(RADIANS(E1365))+COS(RADIANS(G1371))*COS(RADIANS(E1365))*COS(RADIANS(AF1355))))</f>
        <v>#DIV/0!</v>
      </c>
      <c r="AG1371" s="3" t="e">
        <f>IF(DEGREES(ACOS(SIN(RADIANS(G1371))*SIN(RADIANS(E1365))+COS(RADIANS(G1371))*COS(RADIANS(E1365))*COS(RADIANS(AG1355))))&gt;90,0,$F$4*$F$5/E1364^2*(SIN(RADIANS(G1371))*SIN(RADIANS(E1365))+COS(RADIANS(G1371))*COS(RADIANS(E1365))*COS(RADIANS(AG1355))))</f>
        <v>#DIV/0!</v>
      </c>
      <c r="AH1371" s="3" t="e">
        <f>IF(DEGREES(ACOS(SIN(RADIANS(G1371))*SIN(RADIANS(E1365))+COS(RADIANS(G1371))*COS(RADIANS(E1365))*COS(RADIANS(AH1355))))&gt;90,0,$F$4*$F$5/E1364^2*(SIN(RADIANS(G1371))*SIN(RADIANS(E1365))+COS(RADIANS(G1371))*COS(RADIANS(E1365))*COS(RADIANS(AH1355))))</f>
        <v>#DIV/0!</v>
      </c>
      <c r="AI1371" s="3" t="e">
        <f>IF(DEGREES(ACOS(SIN(RADIANS(G1371))*SIN(RADIANS(E1365))+COS(RADIANS(G1371))*COS(RADIANS(E1365))*COS(RADIANS(AI1355))))&gt;90,0,$F$4*$F$5/E1364^2*(SIN(RADIANS(G1371))*SIN(RADIANS(E1365))+COS(RADIANS(G1371))*COS(RADIANS(E1365))*COS(RADIANS(AI1355))))</f>
        <v>#DIV/0!</v>
      </c>
      <c r="AJ1371" s="3" t="e">
        <f>IF(DEGREES(ACOS(SIN(RADIANS(G1371))*SIN(RADIANS(E1365))+COS(RADIANS(G1371))*COS(RADIANS(E1365))*COS(RADIANS(AJ1355))))&gt;90,0,$F$4*$F$5/E1364^2*(SIN(RADIANS(G1371))*SIN(RADIANS(E1365))+COS(RADIANS(G1371))*COS(RADIANS(E1365))*COS(RADIANS(AJ1355))))</f>
        <v>#DIV/0!</v>
      </c>
      <c r="AK1371" s="3">
        <f>IF(DEGREES(ACOS(SIN(RADIANS(G1371))*SIN(RADIANS(E1365))+COS(RADIANS(G1371))*COS(RADIANS(E1365))*COS(RADIANS(AK1355))))&gt;90,0,$F$4*$F$5/E1364^2*(SIN(RADIANS(G1371))*SIN(RADIANS(E1365))+COS(RADIANS(G1371))*COS(RADIANS(E1365))*COS(RADIANS(AK1355))))</f>
        <v>0</v>
      </c>
      <c r="AL1371" s="3">
        <f>IF(DEGREES(ACOS(SIN(RADIANS(G1371))*SIN(RADIANS(E1365))+COS(RADIANS(G1371))*COS(RADIANS(E1365))*COS(RADIANS(AL1355))))&gt;90,0,$F$4*$F$5/E1364^2*(SIN(RADIANS(G1371))*SIN(RADIANS(E1365))+COS(RADIANS(G1371))*COS(RADIANS(E1365))*COS(RADIANS(AL1355))))</f>
        <v>0</v>
      </c>
      <c r="AM1371" s="3">
        <f>IF(DEGREES(ACOS(SIN(RADIANS(G1371))*SIN(RADIANS(E1365))+COS(RADIANS(G1371))*COS(RADIANS(E1365))*COS(RADIANS(AM1355))))&gt;90,0,$F$4*$F$5/E1364^2*(SIN(RADIANS(G1371))*SIN(RADIANS(E1365))+COS(RADIANS(G1371))*COS(RADIANS(E1365))*COS(RADIANS(AM1355))))</f>
        <v>0</v>
      </c>
      <c r="AN1371" s="3">
        <f>IF(DEGREES(ACOS(SIN(RADIANS(G1371))*SIN(RADIANS(E1365))+COS(RADIANS(G1371))*COS(RADIANS(E1365))*COS(RADIANS(AN1355))))&gt;90,0,$F$4*$F$5/E1364^2*(SIN(RADIANS(G1371))*SIN(RADIANS(E1365))+COS(RADIANS(G1371))*COS(RADIANS(E1365))*COS(RADIANS(AN1355))))</f>
        <v>0</v>
      </c>
      <c r="AO1371" s="3">
        <f>IF(DEGREES(ACOS(SIN(RADIANS(G1371))*SIN(RADIANS(E1365))+COS(RADIANS(G1371))*COS(RADIANS(E1365))*COS(RADIANS(AO1355))))&gt;90,0,$F$4*$F$5/E1364^2*(SIN(RADIANS(G1371))*SIN(RADIANS(E1365))+COS(RADIANS(G1371))*COS(RADIANS(E1365))*COS(RADIANS(AO1355))))</f>
        <v>0</v>
      </c>
      <c r="AP1371" s="3">
        <f>IF(DEGREES(ACOS(SIN(RADIANS(G1371))*SIN(RADIANS(E1365))+COS(RADIANS(G1371))*COS(RADIANS(E1365))*COS(RADIANS(AP1355))))&gt;90,0,$F$4*$F$5/E1364^2*(SIN(RADIANS(G1371))*SIN(RADIANS(E1365))+COS(RADIANS(G1371))*COS(RADIANS(E1365))*COS(RADIANS(AP1355))))</f>
        <v>0</v>
      </c>
      <c r="AQ1371" s="3">
        <f>IF(DEGREES(ACOS(SIN(RADIANS(G1371))*SIN(RADIANS(E1365))+COS(RADIANS(G1371))*COS(RADIANS(E1365))*COS(RADIANS(AQ1355))))&gt;90,0,$F$4*$F$5/E1364^2*(SIN(RADIANS(G1371))*SIN(RADIANS(E1365))+COS(RADIANS(G1371))*COS(RADIANS(E1365))*COS(RADIANS(AQ1355))))</f>
        <v>0</v>
      </c>
      <c r="AR1371" s="3">
        <f>IF(DEGREES(ACOS(SIN(RADIANS(G1371))*SIN(RADIANS(E1365))+COS(RADIANS(G1371))*COS(RADIANS(E1365))*COS(RADIANS(AR1355))))&gt;90,0,$F$4*$F$5/E1364^2*(SIN(RADIANS(G1371))*SIN(RADIANS(E1365))+COS(RADIANS(G1371))*COS(RADIANS(E1365))*COS(RADIANS(AR1355))))</f>
        <v>0</v>
      </c>
    </row>
    <row r="1372" spans="2:44" ht="15.75" customHeight="1" x14ac:dyDescent="0.2">
      <c r="G1372" s="3">
        <v>-60</v>
      </c>
      <c r="I1372" s="3">
        <f>IF(DEGREES(ACOS(SIN(RADIANS(G1372))*SIN(RADIANS(E1365))+COS(RADIANS(G1372))*COS(RADIANS(E1365))*COS(RADIANS(I1355))))&gt;90,0,$F$4*$F$5/E1364^2*(SIN(RADIANS(G1372))*SIN(RADIANS(E1365))+COS(RADIANS(G1372))*COS(RADIANS(E1365))*COS(RADIANS(I1355))))</f>
        <v>0</v>
      </c>
      <c r="J1372" s="3">
        <f>IF(DEGREES(ACOS(SIN(RADIANS(G1372))*SIN(RADIANS(E1365))+COS(RADIANS(G1372))*COS(RADIANS(E1365))*COS(RADIANS(J1355))))&gt;90,0,$F$4*$F$5/E1364^2*(SIN(RADIANS(G1372))*SIN(RADIANS(E1365))+COS(RADIANS(G1372))*COS(RADIANS(E1365))*COS(RADIANS(J1355))))</f>
        <v>0</v>
      </c>
      <c r="K1372" s="3">
        <f>IF(DEGREES(ACOS(SIN(RADIANS(G1372))*SIN(RADIANS(E1365))+COS(RADIANS(G1372))*COS(RADIANS(E1365))*COS(RADIANS(K1355))))&gt;90,0,$F$4*$F$5/E1364^2*(SIN(RADIANS(G1372))*SIN(RADIANS(E1365))+COS(RADIANS(G1372))*COS(RADIANS(E1365))*COS(RADIANS(K1355))))</f>
        <v>0</v>
      </c>
      <c r="L1372" s="3">
        <f>IF(DEGREES(ACOS(SIN(RADIANS(G1372))*SIN(RADIANS(E1365))+COS(RADIANS(G1372))*COS(RADIANS(E1365))*COS(RADIANS(L1355))))&gt;90,0,$F$4*$F$5/E1364^2*(SIN(RADIANS(G1372))*SIN(RADIANS(E1365))+COS(RADIANS(G1372))*COS(RADIANS(E1365))*COS(RADIANS(L1355))))</f>
        <v>0</v>
      </c>
      <c r="M1372" s="3">
        <f>IF(DEGREES(ACOS(SIN(RADIANS(G1372))*SIN(RADIANS(E1365))+COS(RADIANS(G1372))*COS(RADIANS(E1365))*COS(RADIANS(M1355))))&gt;90,0,$F$4*$F$5/E1364^2*(SIN(RADIANS(G1372))*SIN(RADIANS(E1365))+COS(RADIANS(G1372))*COS(RADIANS(E1365))*COS(RADIANS(M1355))))</f>
        <v>0</v>
      </c>
      <c r="N1372" s="3">
        <f>IF(DEGREES(ACOS(SIN(RADIANS(G1372))*SIN(RADIANS(E1365))+COS(RADIANS(G1372))*COS(RADIANS(E1365))*COS(RADIANS(N1355))))&gt;90,0,$F$4*$F$5/E1364^2*(SIN(RADIANS(G1372))*SIN(RADIANS(E1365))+COS(RADIANS(G1372))*COS(RADIANS(E1365))*COS(RADIANS(N1355))))</f>
        <v>0</v>
      </c>
      <c r="O1372" s="3">
        <f>IF(DEGREES(ACOS(SIN(RADIANS(G1372))*SIN(RADIANS(E1365))+COS(RADIANS(G1372))*COS(RADIANS(E1365))*COS(RADIANS(O1355))))&gt;90,0,$F$4*$F$5/E1364^2*(SIN(RADIANS(G1372))*SIN(RADIANS(E1365))+COS(RADIANS(G1372))*COS(RADIANS(E1365))*COS(RADIANS(O1355))))</f>
        <v>0</v>
      </c>
      <c r="P1372" s="3">
        <f>IF(DEGREES(ACOS(SIN(RADIANS(G1372))*SIN(RADIANS(E1365))+COS(RADIANS(G1372))*COS(RADIANS(E1365))*COS(RADIANS(P1355))))&gt;90,0,$F$4*$F$5/E1364^2*(SIN(RADIANS(G1372))*SIN(RADIANS(E1365))+COS(RADIANS(G1372))*COS(RADIANS(E1365))*COS(RADIANS(P1355))))</f>
        <v>0</v>
      </c>
      <c r="Q1372" s="3">
        <f>IF(DEGREES(ACOS(SIN(RADIANS(G1372))*SIN(RADIANS(E1365))+COS(RADIANS(G1372))*COS(RADIANS(E1365))*COS(RADIANS(Q1355))))&gt;90,0,$F$4*$F$5/E1364^2*(SIN(RADIANS(G1372))*SIN(RADIANS(E1365))+COS(RADIANS(G1372))*COS(RADIANS(E1365))*COS(RADIANS(Q1355))))</f>
        <v>0</v>
      </c>
      <c r="R1372" s="3" t="e">
        <f>IF(DEGREES(ACOS(SIN(RADIANS(G1372))*SIN(RADIANS(E1365))+COS(RADIANS(G1372))*COS(RADIANS(E1365))*COS(RADIANS(R1355))))&gt;90,0,$F$4*$F$5/E1364^2*(SIN(RADIANS(G1372))*SIN(RADIANS(E1365))+COS(RADIANS(G1372))*COS(RADIANS(E1365))*COS(RADIANS(R1355))))</f>
        <v>#DIV/0!</v>
      </c>
      <c r="S1372" s="3" t="e">
        <f>IF(DEGREES(ACOS(SIN(RADIANS(G1372))*SIN(RADIANS(E1365))+COS(RADIANS(G1372))*COS(RADIANS(E1365))*COS(RADIANS(S1355))))&gt;90,0,$F$4*$F$5/E1364^2*(SIN(RADIANS(G1372))*SIN(RADIANS(E1365))+COS(RADIANS(G1372))*COS(RADIANS(E1365))*COS(RADIANS(S1355))))</f>
        <v>#DIV/0!</v>
      </c>
      <c r="T1372" s="3" t="e">
        <f>IF(DEGREES(ACOS(SIN(RADIANS(G1372))*SIN(RADIANS(E1365))+COS(RADIANS(G1372))*COS(RADIANS(E1365))*COS(RADIANS(T1355))))&gt;90,0,$F$4*$F$5/E1364^2*(SIN(RADIANS(G1372))*SIN(RADIANS(E1365))+COS(RADIANS(G1372))*COS(RADIANS(E1365))*COS(RADIANS(T1355))))</f>
        <v>#DIV/0!</v>
      </c>
      <c r="U1372" s="3" t="e">
        <f>IF(DEGREES(ACOS(SIN(RADIANS(G1372))*SIN(RADIANS(E1365))+COS(RADIANS(G1372))*COS(RADIANS(E1365))*COS(RADIANS(U1355))))&gt;90,0,$F$4*$F$5/E1364^2*(SIN(RADIANS(G1372))*SIN(RADIANS(E1365))+COS(RADIANS(G1372))*COS(RADIANS(E1365))*COS(RADIANS(U1355))))</f>
        <v>#DIV/0!</v>
      </c>
      <c r="V1372" s="3" t="e">
        <f>IF(DEGREES(ACOS(SIN(RADIANS(G1372))*SIN(RADIANS(E1365))+COS(RADIANS(G1372))*COS(RADIANS(E1365))*COS(RADIANS(V1355))))&gt;90,0,$F$4*$F$5/E1364^2*(SIN(RADIANS(G1372))*SIN(RADIANS(E1365))+COS(RADIANS(G1372))*COS(RADIANS(E1365))*COS(RADIANS(V1355))))</f>
        <v>#DIV/0!</v>
      </c>
      <c r="W1372" s="3" t="e">
        <f>IF(DEGREES(ACOS(SIN(RADIANS(G1372))*SIN(RADIANS(E1365))+COS(RADIANS(G1372))*COS(RADIANS(E1365))*COS(RADIANS(W1355))))&gt;90,0,$F$4*$F$5/E1364^2*(SIN(RADIANS(G1372))*SIN(RADIANS(E1365))+COS(RADIANS(G1372))*COS(RADIANS(E1365))*COS(RADIANS(W1355))))</f>
        <v>#DIV/0!</v>
      </c>
      <c r="X1372" s="3" t="e">
        <f>IF(DEGREES(ACOS(SIN(RADIANS(G1372))*SIN(RADIANS(E1365))+COS(RADIANS(G1372))*COS(RADIANS(E1365))*COS(RADIANS(X1355))))&gt;90,0,$F$4*$F$5/E1364^2*(SIN(RADIANS(G1372))*SIN(RADIANS(E1365))+COS(RADIANS(G1372))*COS(RADIANS(E1365))*COS(RADIANS(X1355))))</f>
        <v>#DIV/0!</v>
      </c>
      <c r="Y1372" s="3" t="e">
        <f>IF(DEGREES(ACOS(SIN(RADIANS(G1372))*SIN(RADIANS(E1365))+COS(RADIANS(G1372))*COS(RADIANS(E1365))*COS(RADIANS(Y1355))))&gt;90,0,$F$4*$F$5/E1364^2*(SIN(RADIANS(G1372))*SIN(RADIANS(E1365))+COS(RADIANS(G1372))*COS(RADIANS(E1365))*COS(RADIANS(Y1355))))</f>
        <v>#DIV/0!</v>
      </c>
      <c r="Z1372" s="3" t="e">
        <f>IF(DEGREES(ACOS(SIN(RADIANS(G1372))*SIN(RADIANS(E1365))+COS(RADIANS(G1372))*COS(RADIANS(E1365))*COS(RADIANS(Z1355))))&gt;90,0,$F$4*$F$5/E1364^2*(SIN(RADIANS(G1372))*SIN(RADIANS(E1365))+COS(RADIANS(G1372))*COS(RADIANS(E1365))*COS(RADIANS(Z1355))))</f>
        <v>#DIV/0!</v>
      </c>
      <c r="AA1372" s="3" t="e">
        <f>IF(DEGREES(ACOS(SIN(RADIANS(G1372))*SIN(RADIANS(E1365))+COS(RADIANS(G1372))*COS(RADIANS(E1365))*COS(RADIANS(AA1355))))&gt;90,0,$F$4*$F$5/E1364^2*(SIN(RADIANS(G1372))*SIN(RADIANS(E1365))+COS(RADIANS(G1372))*COS(RADIANS(E1365))*COS(RADIANS(AA1355))))</f>
        <v>#DIV/0!</v>
      </c>
      <c r="AB1372" s="3" t="e">
        <f>IF(DEGREES(ACOS(SIN(RADIANS(G1372))*SIN(RADIANS(E1365))+COS(RADIANS(G1372))*COS(RADIANS(E1365))*COS(RADIANS(AB1355))))&gt;90,0,$F$4*$F$5/E1364^2*(SIN(RADIANS(G1372))*SIN(RADIANS(E1365))+COS(RADIANS(G1372))*COS(RADIANS(E1365))*COS(RADIANS(AB1355))))</f>
        <v>#DIV/0!</v>
      </c>
      <c r="AC1372" s="3" t="e">
        <f>IF(DEGREES(ACOS(SIN(RADIANS(G1372))*SIN(RADIANS(E1365))+COS(RADIANS(G1372))*COS(RADIANS(E1365))*COS(RADIANS(AC1355))))&gt;90,0,$F$4*$F$5/E1364^2*(SIN(RADIANS(G1372))*SIN(RADIANS(E1365))+COS(RADIANS(G1372))*COS(RADIANS(E1365))*COS(RADIANS(AC1355))))</f>
        <v>#DIV/0!</v>
      </c>
      <c r="AD1372" s="3" t="e">
        <f>IF(DEGREES(ACOS(SIN(RADIANS(G1372))*SIN(RADIANS(E1365))+COS(RADIANS(G1372))*COS(RADIANS(E1365))*COS(RADIANS(AD1355))))&gt;90,0,$F$4*$F$5/E1364^2*(SIN(RADIANS(G1372))*SIN(RADIANS(E1365))+COS(RADIANS(G1372))*COS(RADIANS(E1365))*COS(RADIANS(AD1355))))</f>
        <v>#DIV/0!</v>
      </c>
      <c r="AE1372" s="3" t="e">
        <f>IF(DEGREES(ACOS(SIN(RADIANS(G1372))*SIN(RADIANS(E1365))+COS(RADIANS(G1372))*COS(RADIANS(E1365))*COS(RADIANS(AE1355))))&gt;90,0,$F$4*$F$5/E1364^2*(SIN(RADIANS(G1372))*SIN(RADIANS(E1365))+COS(RADIANS(G1372))*COS(RADIANS(E1365))*COS(RADIANS(AE1355))))</f>
        <v>#DIV/0!</v>
      </c>
      <c r="AF1372" s="3" t="e">
        <f>IF(DEGREES(ACOS(SIN(RADIANS(G1372))*SIN(RADIANS(E1365))+COS(RADIANS(G1372))*COS(RADIANS(E1365))*COS(RADIANS(AF1355))))&gt;90,0,$F$4*$F$5/E1364^2*(SIN(RADIANS(G1372))*SIN(RADIANS(E1365))+COS(RADIANS(G1372))*COS(RADIANS(E1365))*COS(RADIANS(AF1355))))</f>
        <v>#DIV/0!</v>
      </c>
      <c r="AG1372" s="3" t="e">
        <f>IF(DEGREES(ACOS(SIN(RADIANS(G1372))*SIN(RADIANS(E1365))+COS(RADIANS(G1372))*COS(RADIANS(E1365))*COS(RADIANS(AG1355))))&gt;90,0,$F$4*$F$5/E1364^2*(SIN(RADIANS(G1372))*SIN(RADIANS(E1365))+COS(RADIANS(G1372))*COS(RADIANS(E1365))*COS(RADIANS(AG1355))))</f>
        <v>#DIV/0!</v>
      </c>
      <c r="AH1372" s="3" t="e">
        <f>IF(DEGREES(ACOS(SIN(RADIANS(G1372))*SIN(RADIANS(E1365))+COS(RADIANS(G1372))*COS(RADIANS(E1365))*COS(RADIANS(AH1355))))&gt;90,0,$F$4*$F$5/E1364^2*(SIN(RADIANS(G1372))*SIN(RADIANS(E1365))+COS(RADIANS(G1372))*COS(RADIANS(E1365))*COS(RADIANS(AH1355))))</f>
        <v>#DIV/0!</v>
      </c>
      <c r="AI1372" s="3" t="e">
        <f>IF(DEGREES(ACOS(SIN(RADIANS(G1372))*SIN(RADIANS(E1365))+COS(RADIANS(G1372))*COS(RADIANS(E1365))*COS(RADIANS(AI1355))))&gt;90,0,$F$4*$F$5/E1364^2*(SIN(RADIANS(G1372))*SIN(RADIANS(E1365))+COS(RADIANS(G1372))*COS(RADIANS(E1365))*COS(RADIANS(AI1355))))</f>
        <v>#DIV/0!</v>
      </c>
      <c r="AJ1372" s="3" t="e">
        <f>IF(DEGREES(ACOS(SIN(RADIANS(G1372))*SIN(RADIANS(E1365))+COS(RADIANS(G1372))*COS(RADIANS(E1365))*COS(RADIANS(AJ1355))))&gt;90,0,$F$4*$F$5/E1364^2*(SIN(RADIANS(G1372))*SIN(RADIANS(E1365))+COS(RADIANS(G1372))*COS(RADIANS(E1365))*COS(RADIANS(AJ1355))))</f>
        <v>#DIV/0!</v>
      </c>
      <c r="AK1372" s="3">
        <f>IF(DEGREES(ACOS(SIN(RADIANS(G1372))*SIN(RADIANS(E1365))+COS(RADIANS(G1372))*COS(RADIANS(E1365))*COS(RADIANS(AK1355))))&gt;90,0,$F$4*$F$5/E1364^2*(SIN(RADIANS(G1372))*SIN(RADIANS(E1365))+COS(RADIANS(G1372))*COS(RADIANS(E1365))*COS(RADIANS(AK1355))))</f>
        <v>0</v>
      </c>
      <c r="AL1372" s="3">
        <f>IF(DEGREES(ACOS(SIN(RADIANS(G1372))*SIN(RADIANS(E1365))+COS(RADIANS(G1372))*COS(RADIANS(E1365))*COS(RADIANS(AL1355))))&gt;90,0,$F$4*$F$5/E1364^2*(SIN(RADIANS(G1372))*SIN(RADIANS(E1365))+COS(RADIANS(G1372))*COS(RADIANS(E1365))*COS(RADIANS(AL1355))))</f>
        <v>0</v>
      </c>
      <c r="AM1372" s="3">
        <f>IF(DEGREES(ACOS(SIN(RADIANS(G1372))*SIN(RADIANS(E1365))+COS(RADIANS(G1372))*COS(RADIANS(E1365))*COS(RADIANS(AM1355))))&gt;90,0,$F$4*$F$5/E1364^2*(SIN(RADIANS(G1372))*SIN(RADIANS(E1365))+COS(RADIANS(G1372))*COS(RADIANS(E1365))*COS(RADIANS(AM1355))))</f>
        <v>0</v>
      </c>
      <c r="AN1372" s="3">
        <f>IF(DEGREES(ACOS(SIN(RADIANS(G1372))*SIN(RADIANS(E1365))+COS(RADIANS(G1372))*COS(RADIANS(E1365))*COS(RADIANS(AN1355))))&gt;90,0,$F$4*$F$5/E1364^2*(SIN(RADIANS(G1372))*SIN(RADIANS(E1365))+COS(RADIANS(G1372))*COS(RADIANS(E1365))*COS(RADIANS(AN1355))))</f>
        <v>0</v>
      </c>
      <c r="AO1372" s="3">
        <f>IF(DEGREES(ACOS(SIN(RADIANS(G1372))*SIN(RADIANS(E1365))+COS(RADIANS(G1372))*COS(RADIANS(E1365))*COS(RADIANS(AO1355))))&gt;90,0,$F$4*$F$5/E1364^2*(SIN(RADIANS(G1372))*SIN(RADIANS(E1365))+COS(RADIANS(G1372))*COS(RADIANS(E1365))*COS(RADIANS(AO1355))))</f>
        <v>0</v>
      </c>
      <c r="AP1372" s="3">
        <f>IF(DEGREES(ACOS(SIN(RADIANS(G1372))*SIN(RADIANS(E1365))+COS(RADIANS(G1372))*COS(RADIANS(E1365))*COS(RADIANS(AP1355))))&gt;90,0,$F$4*$F$5/E1364^2*(SIN(RADIANS(G1372))*SIN(RADIANS(E1365))+COS(RADIANS(G1372))*COS(RADIANS(E1365))*COS(RADIANS(AP1355))))</f>
        <v>0</v>
      </c>
      <c r="AQ1372" s="3">
        <f>IF(DEGREES(ACOS(SIN(RADIANS(G1372))*SIN(RADIANS(E1365))+COS(RADIANS(G1372))*COS(RADIANS(E1365))*COS(RADIANS(AQ1355))))&gt;90,0,$F$4*$F$5/E1364^2*(SIN(RADIANS(G1372))*SIN(RADIANS(E1365))+COS(RADIANS(G1372))*COS(RADIANS(E1365))*COS(RADIANS(AQ1355))))</f>
        <v>0</v>
      </c>
      <c r="AR1372" s="3">
        <f>IF(DEGREES(ACOS(SIN(RADIANS(G1372))*SIN(RADIANS(E1365))+COS(RADIANS(G1372))*COS(RADIANS(E1365))*COS(RADIANS(AR1355))))&gt;90,0,$F$4*$F$5/E1364^2*(SIN(RADIANS(G1372))*SIN(RADIANS(E1365))+COS(RADIANS(G1372))*COS(RADIANS(E1365))*COS(RADIANS(AR1355))))</f>
        <v>0</v>
      </c>
    </row>
    <row r="1373" spans="2:44" ht="15.75" customHeight="1" x14ac:dyDescent="0.2">
      <c r="G1373" s="3">
        <v>-70</v>
      </c>
      <c r="I1373" s="3">
        <f>IF(DEGREES(ACOS(SIN(RADIANS(G1373))*SIN(RADIANS(E1365))+COS(RADIANS(G1373))*COS(RADIANS(E1365))*COS(RADIANS(I1355))))&gt;90,0,$F$4*$F$5/E1364^2*(SIN(RADIANS(G1373))*SIN(RADIANS(E1365))+COS(RADIANS(G1373))*COS(RADIANS(E1365))*COS(RADIANS(I1355))))</f>
        <v>0</v>
      </c>
      <c r="J1373" s="3">
        <f>IF(DEGREES(ACOS(SIN(RADIANS(G1373))*SIN(RADIANS(E1365))+COS(RADIANS(G1373))*COS(RADIANS(E1365))*COS(RADIANS(J1355))))&gt;90,0,$F$4*$F$5/E1364^2*(SIN(RADIANS(G1373))*SIN(RADIANS(E1365))+COS(RADIANS(G1373))*COS(RADIANS(E1365))*COS(RADIANS(J1355))))</f>
        <v>0</v>
      </c>
      <c r="K1373" s="3">
        <f>IF(DEGREES(ACOS(SIN(RADIANS(G1373))*SIN(RADIANS(E1365))+COS(RADIANS(G1373))*COS(RADIANS(E1365))*COS(RADIANS(K1355))))&gt;90,0,$F$4*$F$5/E1364^2*(SIN(RADIANS(G1373))*SIN(RADIANS(E1365))+COS(RADIANS(G1373))*COS(RADIANS(E1365))*COS(RADIANS(K1355))))</f>
        <v>0</v>
      </c>
      <c r="L1373" s="3">
        <f>IF(DEGREES(ACOS(SIN(RADIANS(G1373))*SIN(RADIANS(E1365))+COS(RADIANS(G1373))*COS(RADIANS(E1365))*COS(RADIANS(L1355))))&gt;90,0,$F$4*$F$5/E1364^2*(SIN(RADIANS(G1373))*SIN(RADIANS(E1365))+COS(RADIANS(G1373))*COS(RADIANS(E1365))*COS(RADIANS(L1355))))</f>
        <v>0</v>
      </c>
      <c r="M1373" s="3">
        <f>IF(DEGREES(ACOS(SIN(RADIANS(G1373))*SIN(RADIANS(E1365))+COS(RADIANS(G1373))*COS(RADIANS(E1365))*COS(RADIANS(M1355))))&gt;90,0,$F$4*$F$5/E1364^2*(SIN(RADIANS(G1373))*SIN(RADIANS(E1365))+COS(RADIANS(G1373))*COS(RADIANS(E1365))*COS(RADIANS(M1355))))</f>
        <v>0</v>
      </c>
      <c r="N1373" s="3">
        <f>IF(DEGREES(ACOS(SIN(RADIANS(G1373))*SIN(RADIANS(E1365))+COS(RADIANS(G1373))*COS(RADIANS(E1365))*COS(RADIANS(N1355))))&gt;90,0,$F$4*$F$5/E1364^2*(SIN(RADIANS(G1373))*SIN(RADIANS(E1365))+COS(RADIANS(G1373))*COS(RADIANS(E1365))*COS(RADIANS(N1355))))</f>
        <v>0</v>
      </c>
      <c r="O1373" s="3">
        <f>IF(DEGREES(ACOS(SIN(RADIANS(G1373))*SIN(RADIANS(E1365))+COS(RADIANS(G1373))*COS(RADIANS(E1365))*COS(RADIANS(O1355))))&gt;90,0,$F$4*$F$5/E1364^2*(SIN(RADIANS(G1373))*SIN(RADIANS(E1365))+COS(RADIANS(G1373))*COS(RADIANS(E1365))*COS(RADIANS(O1355))))</f>
        <v>0</v>
      </c>
      <c r="P1373" s="3">
        <f>IF(DEGREES(ACOS(SIN(RADIANS(G1373))*SIN(RADIANS(E1365))+COS(RADIANS(G1373))*COS(RADIANS(E1365))*COS(RADIANS(P1355))))&gt;90,0,$F$4*$F$5/E1364^2*(SIN(RADIANS(G1373))*SIN(RADIANS(E1365))+COS(RADIANS(G1373))*COS(RADIANS(E1365))*COS(RADIANS(P1355))))</f>
        <v>0</v>
      </c>
      <c r="Q1373" s="3">
        <f>IF(DEGREES(ACOS(SIN(RADIANS(G1373))*SIN(RADIANS(E1365))+COS(RADIANS(G1373))*COS(RADIANS(E1365))*COS(RADIANS(Q1355))))&gt;90,0,$F$4*$F$5/E1364^2*(SIN(RADIANS(G1373))*SIN(RADIANS(E1365))+COS(RADIANS(G1373))*COS(RADIANS(E1365))*COS(RADIANS(Q1355))))</f>
        <v>0</v>
      </c>
      <c r="R1373" s="3" t="e">
        <f>IF(DEGREES(ACOS(SIN(RADIANS(G1373))*SIN(RADIANS(E1365))+COS(RADIANS(G1373))*COS(RADIANS(E1365))*COS(RADIANS(R1355))))&gt;90,0,$F$4*$F$5/E1364^2*(SIN(RADIANS(G1373))*SIN(RADIANS(E1365))+COS(RADIANS(G1373))*COS(RADIANS(E1365))*COS(RADIANS(R1355))))</f>
        <v>#DIV/0!</v>
      </c>
      <c r="S1373" s="3" t="e">
        <f>IF(DEGREES(ACOS(SIN(RADIANS(G1373))*SIN(RADIANS(E1365))+COS(RADIANS(G1373))*COS(RADIANS(E1365))*COS(RADIANS(S1355))))&gt;90,0,$F$4*$F$5/E1364^2*(SIN(RADIANS(G1373))*SIN(RADIANS(E1365))+COS(RADIANS(G1373))*COS(RADIANS(E1365))*COS(RADIANS(S1355))))</f>
        <v>#DIV/0!</v>
      </c>
      <c r="T1373" s="3" t="e">
        <f>IF(DEGREES(ACOS(SIN(RADIANS(G1373))*SIN(RADIANS(E1365))+COS(RADIANS(G1373))*COS(RADIANS(E1365))*COS(RADIANS(T1355))))&gt;90,0,$F$4*$F$5/E1364^2*(SIN(RADIANS(G1373))*SIN(RADIANS(E1365))+COS(RADIANS(G1373))*COS(RADIANS(E1365))*COS(RADIANS(T1355))))</f>
        <v>#DIV/0!</v>
      </c>
      <c r="U1373" s="3" t="e">
        <f>IF(DEGREES(ACOS(SIN(RADIANS(G1373))*SIN(RADIANS(E1365))+COS(RADIANS(G1373))*COS(RADIANS(E1365))*COS(RADIANS(U1355))))&gt;90,0,$F$4*$F$5/E1364^2*(SIN(RADIANS(G1373))*SIN(RADIANS(E1365))+COS(RADIANS(G1373))*COS(RADIANS(E1365))*COS(RADIANS(U1355))))</f>
        <v>#DIV/0!</v>
      </c>
      <c r="V1373" s="3" t="e">
        <f>IF(DEGREES(ACOS(SIN(RADIANS(G1373))*SIN(RADIANS(E1365))+COS(RADIANS(G1373))*COS(RADIANS(E1365))*COS(RADIANS(V1355))))&gt;90,0,$F$4*$F$5/E1364^2*(SIN(RADIANS(G1373))*SIN(RADIANS(E1365))+COS(RADIANS(G1373))*COS(RADIANS(E1365))*COS(RADIANS(V1355))))</f>
        <v>#DIV/0!</v>
      </c>
      <c r="W1373" s="3" t="e">
        <f>IF(DEGREES(ACOS(SIN(RADIANS(G1373))*SIN(RADIANS(E1365))+COS(RADIANS(G1373))*COS(RADIANS(E1365))*COS(RADIANS(W1355))))&gt;90,0,$F$4*$F$5/E1364^2*(SIN(RADIANS(G1373))*SIN(RADIANS(E1365))+COS(RADIANS(G1373))*COS(RADIANS(E1365))*COS(RADIANS(W1355))))</f>
        <v>#DIV/0!</v>
      </c>
      <c r="X1373" s="3" t="e">
        <f>IF(DEGREES(ACOS(SIN(RADIANS(G1373))*SIN(RADIANS(E1365))+COS(RADIANS(G1373))*COS(RADIANS(E1365))*COS(RADIANS(X1355))))&gt;90,0,$F$4*$F$5/E1364^2*(SIN(RADIANS(G1373))*SIN(RADIANS(E1365))+COS(RADIANS(G1373))*COS(RADIANS(E1365))*COS(RADIANS(X1355))))</f>
        <v>#DIV/0!</v>
      </c>
      <c r="Y1373" s="3" t="e">
        <f>IF(DEGREES(ACOS(SIN(RADIANS(G1373))*SIN(RADIANS(E1365))+COS(RADIANS(G1373))*COS(RADIANS(E1365))*COS(RADIANS(Y1355))))&gt;90,0,$F$4*$F$5/E1364^2*(SIN(RADIANS(G1373))*SIN(RADIANS(E1365))+COS(RADIANS(G1373))*COS(RADIANS(E1365))*COS(RADIANS(Y1355))))</f>
        <v>#DIV/0!</v>
      </c>
      <c r="Z1373" s="3" t="e">
        <f>IF(DEGREES(ACOS(SIN(RADIANS(G1373))*SIN(RADIANS(E1365))+COS(RADIANS(G1373))*COS(RADIANS(E1365))*COS(RADIANS(Z1355))))&gt;90,0,$F$4*$F$5/E1364^2*(SIN(RADIANS(G1373))*SIN(RADIANS(E1365))+COS(RADIANS(G1373))*COS(RADIANS(E1365))*COS(RADIANS(Z1355))))</f>
        <v>#DIV/0!</v>
      </c>
      <c r="AA1373" s="3" t="e">
        <f>IF(DEGREES(ACOS(SIN(RADIANS(G1373))*SIN(RADIANS(E1365))+COS(RADIANS(G1373))*COS(RADIANS(E1365))*COS(RADIANS(AA1355))))&gt;90,0,$F$4*$F$5/E1364^2*(SIN(RADIANS(G1373))*SIN(RADIANS(E1365))+COS(RADIANS(G1373))*COS(RADIANS(E1365))*COS(RADIANS(AA1355))))</f>
        <v>#DIV/0!</v>
      </c>
      <c r="AB1373" s="3" t="e">
        <f>IF(DEGREES(ACOS(SIN(RADIANS(G1373))*SIN(RADIANS(E1365))+COS(RADIANS(G1373))*COS(RADIANS(E1365))*COS(RADIANS(AB1355))))&gt;90,0,$F$4*$F$5/E1364^2*(SIN(RADIANS(G1373))*SIN(RADIANS(E1365))+COS(RADIANS(G1373))*COS(RADIANS(E1365))*COS(RADIANS(AB1355))))</f>
        <v>#DIV/0!</v>
      </c>
      <c r="AC1373" s="3" t="e">
        <f>IF(DEGREES(ACOS(SIN(RADIANS(G1373))*SIN(RADIANS(E1365))+COS(RADIANS(G1373))*COS(RADIANS(E1365))*COS(RADIANS(AC1355))))&gt;90,0,$F$4*$F$5/E1364^2*(SIN(RADIANS(G1373))*SIN(RADIANS(E1365))+COS(RADIANS(G1373))*COS(RADIANS(E1365))*COS(RADIANS(AC1355))))</f>
        <v>#DIV/0!</v>
      </c>
      <c r="AD1373" s="3" t="e">
        <f>IF(DEGREES(ACOS(SIN(RADIANS(G1373))*SIN(RADIANS(E1365))+COS(RADIANS(G1373))*COS(RADIANS(E1365))*COS(RADIANS(AD1355))))&gt;90,0,$F$4*$F$5/E1364^2*(SIN(RADIANS(G1373))*SIN(RADIANS(E1365))+COS(RADIANS(G1373))*COS(RADIANS(E1365))*COS(RADIANS(AD1355))))</f>
        <v>#DIV/0!</v>
      </c>
      <c r="AE1373" s="3" t="e">
        <f>IF(DEGREES(ACOS(SIN(RADIANS(G1373))*SIN(RADIANS(E1365))+COS(RADIANS(G1373))*COS(RADIANS(E1365))*COS(RADIANS(AE1355))))&gt;90,0,$F$4*$F$5/E1364^2*(SIN(RADIANS(G1373))*SIN(RADIANS(E1365))+COS(RADIANS(G1373))*COS(RADIANS(E1365))*COS(RADIANS(AE1355))))</f>
        <v>#DIV/0!</v>
      </c>
      <c r="AF1373" s="3" t="e">
        <f>IF(DEGREES(ACOS(SIN(RADIANS(G1373))*SIN(RADIANS(E1365))+COS(RADIANS(G1373))*COS(RADIANS(E1365))*COS(RADIANS(AF1355))))&gt;90,0,$F$4*$F$5/E1364^2*(SIN(RADIANS(G1373))*SIN(RADIANS(E1365))+COS(RADIANS(G1373))*COS(RADIANS(E1365))*COS(RADIANS(AF1355))))</f>
        <v>#DIV/0!</v>
      </c>
      <c r="AG1373" s="3" t="e">
        <f>IF(DEGREES(ACOS(SIN(RADIANS(G1373))*SIN(RADIANS(E1365))+COS(RADIANS(G1373))*COS(RADIANS(E1365))*COS(RADIANS(AG1355))))&gt;90,0,$F$4*$F$5/E1364^2*(SIN(RADIANS(G1373))*SIN(RADIANS(E1365))+COS(RADIANS(G1373))*COS(RADIANS(E1365))*COS(RADIANS(AG1355))))</f>
        <v>#DIV/0!</v>
      </c>
      <c r="AH1373" s="3" t="e">
        <f>IF(DEGREES(ACOS(SIN(RADIANS(G1373))*SIN(RADIANS(E1365))+COS(RADIANS(G1373))*COS(RADIANS(E1365))*COS(RADIANS(AH1355))))&gt;90,0,$F$4*$F$5/E1364^2*(SIN(RADIANS(G1373))*SIN(RADIANS(E1365))+COS(RADIANS(G1373))*COS(RADIANS(E1365))*COS(RADIANS(AH1355))))</f>
        <v>#DIV/0!</v>
      </c>
      <c r="AI1373" s="3" t="e">
        <f>IF(DEGREES(ACOS(SIN(RADIANS(G1373))*SIN(RADIANS(E1365))+COS(RADIANS(G1373))*COS(RADIANS(E1365))*COS(RADIANS(AI1355))))&gt;90,0,$F$4*$F$5/E1364^2*(SIN(RADIANS(G1373))*SIN(RADIANS(E1365))+COS(RADIANS(G1373))*COS(RADIANS(E1365))*COS(RADIANS(AI1355))))</f>
        <v>#DIV/0!</v>
      </c>
      <c r="AJ1373" s="3" t="e">
        <f>IF(DEGREES(ACOS(SIN(RADIANS(G1373))*SIN(RADIANS(E1365))+COS(RADIANS(G1373))*COS(RADIANS(E1365))*COS(RADIANS(AJ1355))))&gt;90,0,$F$4*$F$5/E1364^2*(SIN(RADIANS(G1373))*SIN(RADIANS(E1365))+COS(RADIANS(G1373))*COS(RADIANS(E1365))*COS(RADIANS(AJ1355))))</f>
        <v>#DIV/0!</v>
      </c>
      <c r="AK1373" s="3">
        <f>IF(DEGREES(ACOS(SIN(RADIANS(G1373))*SIN(RADIANS(E1365))+COS(RADIANS(G1373))*COS(RADIANS(E1365))*COS(RADIANS(AK1355))))&gt;90,0,$F$4*$F$5/E1364^2*(SIN(RADIANS(G1373))*SIN(RADIANS(E1365))+COS(RADIANS(G1373))*COS(RADIANS(E1365))*COS(RADIANS(AK1355))))</f>
        <v>0</v>
      </c>
      <c r="AL1373" s="3">
        <f>IF(DEGREES(ACOS(SIN(RADIANS(G1373))*SIN(RADIANS(E1365))+COS(RADIANS(G1373))*COS(RADIANS(E1365))*COS(RADIANS(AL1355))))&gt;90,0,$F$4*$F$5/E1364^2*(SIN(RADIANS(G1373))*SIN(RADIANS(E1365))+COS(RADIANS(G1373))*COS(RADIANS(E1365))*COS(RADIANS(AL1355))))</f>
        <v>0</v>
      </c>
      <c r="AM1373" s="3">
        <f>IF(DEGREES(ACOS(SIN(RADIANS(G1373))*SIN(RADIANS(E1365))+COS(RADIANS(G1373))*COS(RADIANS(E1365))*COS(RADIANS(AM1355))))&gt;90,0,$F$4*$F$5/E1364^2*(SIN(RADIANS(G1373))*SIN(RADIANS(E1365))+COS(RADIANS(G1373))*COS(RADIANS(E1365))*COS(RADIANS(AM1355))))</f>
        <v>0</v>
      </c>
      <c r="AN1373" s="3">
        <f>IF(DEGREES(ACOS(SIN(RADIANS(G1373))*SIN(RADIANS(E1365))+COS(RADIANS(G1373))*COS(RADIANS(E1365))*COS(RADIANS(AN1355))))&gt;90,0,$F$4*$F$5/E1364^2*(SIN(RADIANS(G1373))*SIN(RADIANS(E1365))+COS(RADIANS(G1373))*COS(RADIANS(E1365))*COS(RADIANS(AN1355))))</f>
        <v>0</v>
      </c>
      <c r="AO1373" s="3">
        <f>IF(DEGREES(ACOS(SIN(RADIANS(G1373))*SIN(RADIANS(E1365))+COS(RADIANS(G1373))*COS(RADIANS(E1365))*COS(RADIANS(AO1355))))&gt;90,0,$F$4*$F$5/E1364^2*(SIN(RADIANS(G1373))*SIN(RADIANS(E1365))+COS(RADIANS(G1373))*COS(RADIANS(E1365))*COS(RADIANS(AO1355))))</f>
        <v>0</v>
      </c>
      <c r="AP1373" s="3">
        <f>IF(DEGREES(ACOS(SIN(RADIANS(G1373))*SIN(RADIANS(E1365))+COS(RADIANS(G1373))*COS(RADIANS(E1365))*COS(RADIANS(AP1355))))&gt;90,0,$F$4*$F$5/E1364^2*(SIN(RADIANS(G1373))*SIN(RADIANS(E1365))+COS(RADIANS(G1373))*COS(RADIANS(E1365))*COS(RADIANS(AP1355))))</f>
        <v>0</v>
      </c>
      <c r="AQ1373" s="3">
        <f>IF(DEGREES(ACOS(SIN(RADIANS(G1373))*SIN(RADIANS(E1365))+COS(RADIANS(G1373))*COS(RADIANS(E1365))*COS(RADIANS(AQ1355))))&gt;90,0,$F$4*$F$5/E1364^2*(SIN(RADIANS(G1373))*SIN(RADIANS(E1365))+COS(RADIANS(G1373))*COS(RADIANS(E1365))*COS(RADIANS(AQ1355))))</f>
        <v>0</v>
      </c>
      <c r="AR1373" s="3">
        <f>IF(DEGREES(ACOS(SIN(RADIANS(G1373))*SIN(RADIANS(E1365))+COS(RADIANS(G1373))*COS(RADIANS(E1365))*COS(RADIANS(AR1355))))&gt;90,0,$F$4*$F$5/E1364^2*(SIN(RADIANS(G1373))*SIN(RADIANS(E1365))+COS(RADIANS(G1373))*COS(RADIANS(E1365))*COS(RADIANS(AR1355))))</f>
        <v>0</v>
      </c>
    </row>
    <row r="1374" spans="2:44" ht="15.75" customHeight="1" x14ac:dyDescent="0.2">
      <c r="G1374" s="3">
        <v>-80</v>
      </c>
      <c r="I1374" s="3">
        <f>IF(DEGREES(ACOS(SIN(RADIANS(G1374))*SIN(RADIANS(E1365))+COS(RADIANS(G1374))*COS(RADIANS(E1365))*COS(RADIANS(I1355))))&gt;90,0,$F$4*$F$5/E1364^2*(SIN(RADIANS(G1374))*SIN(RADIANS(E1365))+COS(RADIANS(G1374))*COS(RADIANS(E1365))*COS(RADIANS(I1355))))</f>
        <v>0</v>
      </c>
      <c r="J1374" s="3">
        <f>IF(DEGREES(ACOS(SIN(RADIANS(G1374))*SIN(RADIANS(E1365))+COS(RADIANS(G1374))*COS(RADIANS(E1365))*COS(RADIANS(J1355))))&gt;90,0,$F$4*$F$5/E1364^2*(SIN(RADIANS(G1374))*SIN(RADIANS(E1365))+COS(RADIANS(G1374))*COS(RADIANS(E1365))*COS(RADIANS(J1355))))</f>
        <v>0</v>
      </c>
      <c r="K1374" s="3">
        <f>IF(DEGREES(ACOS(SIN(RADIANS(G1374))*SIN(RADIANS(E1365))+COS(RADIANS(G1374))*COS(RADIANS(E1365))*COS(RADIANS(K1355))))&gt;90,0,$F$4*$F$5/E1364^2*(SIN(RADIANS(G1374))*SIN(RADIANS(E1365))+COS(RADIANS(G1374))*COS(RADIANS(E1365))*COS(RADIANS(K1355))))</f>
        <v>0</v>
      </c>
      <c r="L1374" s="3">
        <f>IF(DEGREES(ACOS(SIN(RADIANS(G1374))*SIN(RADIANS(E1365))+COS(RADIANS(G1374))*COS(RADIANS(E1365))*COS(RADIANS(L1355))))&gt;90,0,$F$4*$F$5/E1364^2*(SIN(RADIANS(G1374))*SIN(RADIANS(E1365))+COS(RADIANS(G1374))*COS(RADIANS(E1365))*COS(RADIANS(L1355))))</f>
        <v>0</v>
      </c>
      <c r="M1374" s="3">
        <f>IF(DEGREES(ACOS(SIN(RADIANS(G1374))*SIN(RADIANS(E1365))+COS(RADIANS(G1374))*COS(RADIANS(E1365))*COS(RADIANS(M1355))))&gt;90,0,$F$4*$F$5/E1364^2*(SIN(RADIANS(G1374))*SIN(RADIANS(E1365))+COS(RADIANS(G1374))*COS(RADIANS(E1365))*COS(RADIANS(M1355))))</f>
        <v>0</v>
      </c>
      <c r="N1374" s="3">
        <f>IF(DEGREES(ACOS(SIN(RADIANS(G1374))*SIN(RADIANS(E1365))+COS(RADIANS(G1374))*COS(RADIANS(E1365))*COS(RADIANS(N1355))))&gt;90,0,$F$4*$F$5/E1364^2*(SIN(RADIANS(G1374))*SIN(RADIANS(E1365))+COS(RADIANS(G1374))*COS(RADIANS(E1365))*COS(RADIANS(N1355))))</f>
        <v>0</v>
      </c>
      <c r="O1374" s="3">
        <f>IF(DEGREES(ACOS(SIN(RADIANS(G1374))*SIN(RADIANS(E1365))+COS(RADIANS(G1374))*COS(RADIANS(E1365))*COS(RADIANS(O1355))))&gt;90,0,$F$4*$F$5/E1364^2*(SIN(RADIANS(G1374))*SIN(RADIANS(E1365))+COS(RADIANS(G1374))*COS(RADIANS(E1365))*COS(RADIANS(O1355))))</f>
        <v>0</v>
      </c>
      <c r="P1374" s="3">
        <f>IF(DEGREES(ACOS(SIN(RADIANS(G1374))*SIN(RADIANS(E1365))+COS(RADIANS(G1374))*COS(RADIANS(E1365))*COS(RADIANS(P1355))))&gt;90,0,$F$4*$F$5/E1364^2*(SIN(RADIANS(G1374))*SIN(RADIANS(E1365))+COS(RADIANS(G1374))*COS(RADIANS(E1365))*COS(RADIANS(P1355))))</f>
        <v>0</v>
      </c>
      <c r="Q1374" s="3">
        <f>IF(DEGREES(ACOS(SIN(RADIANS(G1374))*SIN(RADIANS(E1365))+COS(RADIANS(G1374))*COS(RADIANS(E1365))*COS(RADIANS(Q1355))))&gt;90,0,$F$4*$F$5/E1364^2*(SIN(RADIANS(G1374))*SIN(RADIANS(E1365))+COS(RADIANS(G1374))*COS(RADIANS(E1365))*COS(RADIANS(Q1355))))</f>
        <v>0</v>
      </c>
      <c r="R1374" s="3" t="e">
        <f>IF(DEGREES(ACOS(SIN(RADIANS(G1374))*SIN(RADIANS(E1365))+COS(RADIANS(G1374))*COS(RADIANS(E1365))*COS(RADIANS(R1355))))&gt;90,0,$F$4*$F$5/E1364^2*(SIN(RADIANS(G1374))*SIN(RADIANS(E1365))+COS(RADIANS(G1374))*COS(RADIANS(E1365))*COS(RADIANS(R1355))))</f>
        <v>#DIV/0!</v>
      </c>
      <c r="S1374" s="3" t="e">
        <f>IF(DEGREES(ACOS(SIN(RADIANS(G1374))*SIN(RADIANS(E1365))+COS(RADIANS(G1374))*COS(RADIANS(E1365))*COS(RADIANS(S1355))))&gt;90,0,$F$4*$F$5/E1364^2*(SIN(RADIANS(G1374))*SIN(RADIANS(E1365))+COS(RADIANS(G1374))*COS(RADIANS(E1365))*COS(RADIANS(S1355))))</f>
        <v>#DIV/0!</v>
      </c>
      <c r="T1374" s="3" t="e">
        <f>IF(DEGREES(ACOS(SIN(RADIANS(G1374))*SIN(RADIANS(E1365))+COS(RADIANS(G1374))*COS(RADIANS(E1365))*COS(RADIANS(T1355))))&gt;90,0,$F$4*$F$5/E1364^2*(SIN(RADIANS(G1374))*SIN(RADIANS(E1365))+COS(RADIANS(G1374))*COS(RADIANS(E1365))*COS(RADIANS(T1355))))</f>
        <v>#DIV/0!</v>
      </c>
      <c r="U1374" s="3" t="e">
        <f>IF(DEGREES(ACOS(SIN(RADIANS(G1374))*SIN(RADIANS(E1365))+COS(RADIANS(G1374))*COS(RADIANS(E1365))*COS(RADIANS(U1355))))&gt;90,0,$F$4*$F$5/E1364^2*(SIN(RADIANS(G1374))*SIN(RADIANS(E1365))+COS(RADIANS(G1374))*COS(RADIANS(E1365))*COS(RADIANS(U1355))))</f>
        <v>#DIV/0!</v>
      </c>
      <c r="V1374" s="3" t="e">
        <f>IF(DEGREES(ACOS(SIN(RADIANS(G1374))*SIN(RADIANS(E1365))+COS(RADIANS(G1374))*COS(RADIANS(E1365))*COS(RADIANS(V1355))))&gt;90,0,$F$4*$F$5/E1364^2*(SIN(RADIANS(G1374))*SIN(RADIANS(E1365))+COS(RADIANS(G1374))*COS(RADIANS(E1365))*COS(RADIANS(V1355))))</f>
        <v>#DIV/0!</v>
      </c>
      <c r="W1374" s="3" t="e">
        <f>IF(DEGREES(ACOS(SIN(RADIANS(G1374))*SIN(RADIANS(E1365))+COS(RADIANS(G1374))*COS(RADIANS(E1365))*COS(RADIANS(W1355))))&gt;90,0,$F$4*$F$5/E1364^2*(SIN(RADIANS(G1374))*SIN(RADIANS(E1365))+COS(RADIANS(G1374))*COS(RADIANS(E1365))*COS(RADIANS(W1355))))</f>
        <v>#DIV/0!</v>
      </c>
      <c r="X1374" s="3" t="e">
        <f>IF(DEGREES(ACOS(SIN(RADIANS(G1374))*SIN(RADIANS(E1365))+COS(RADIANS(G1374))*COS(RADIANS(E1365))*COS(RADIANS(X1355))))&gt;90,0,$F$4*$F$5/E1364^2*(SIN(RADIANS(G1374))*SIN(RADIANS(E1365))+COS(RADIANS(G1374))*COS(RADIANS(E1365))*COS(RADIANS(X1355))))</f>
        <v>#DIV/0!</v>
      </c>
      <c r="Y1374" s="3" t="e">
        <f>IF(DEGREES(ACOS(SIN(RADIANS(G1374))*SIN(RADIANS(E1365))+COS(RADIANS(G1374))*COS(RADIANS(E1365))*COS(RADIANS(Y1355))))&gt;90,0,$F$4*$F$5/E1364^2*(SIN(RADIANS(G1374))*SIN(RADIANS(E1365))+COS(RADIANS(G1374))*COS(RADIANS(E1365))*COS(RADIANS(Y1355))))</f>
        <v>#DIV/0!</v>
      </c>
      <c r="Z1374" s="3" t="e">
        <f>IF(DEGREES(ACOS(SIN(RADIANS(G1374))*SIN(RADIANS(E1365))+COS(RADIANS(G1374))*COS(RADIANS(E1365))*COS(RADIANS(Z1355))))&gt;90,0,$F$4*$F$5/E1364^2*(SIN(RADIANS(G1374))*SIN(RADIANS(E1365))+COS(RADIANS(G1374))*COS(RADIANS(E1365))*COS(RADIANS(Z1355))))</f>
        <v>#DIV/0!</v>
      </c>
      <c r="AA1374" s="3" t="e">
        <f>IF(DEGREES(ACOS(SIN(RADIANS(G1374))*SIN(RADIANS(E1365))+COS(RADIANS(G1374))*COS(RADIANS(E1365))*COS(RADIANS(AA1355))))&gt;90,0,$F$4*$F$5/E1364^2*(SIN(RADIANS(G1374))*SIN(RADIANS(E1365))+COS(RADIANS(G1374))*COS(RADIANS(E1365))*COS(RADIANS(AA1355))))</f>
        <v>#DIV/0!</v>
      </c>
      <c r="AB1374" s="3" t="e">
        <f>IF(DEGREES(ACOS(SIN(RADIANS(G1374))*SIN(RADIANS(E1365))+COS(RADIANS(G1374))*COS(RADIANS(E1365))*COS(RADIANS(AB1355))))&gt;90,0,$F$4*$F$5/E1364^2*(SIN(RADIANS(G1374))*SIN(RADIANS(E1365))+COS(RADIANS(G1374))*COS(RADIANS(E1365))*COS(RADIANS(AB1355))))</f>
        <v>#DIV/0!</v>
      </c>
      <c r="AC1374" s="3" t="e">
        <f>IF(DEGREES(ACOS(SIN(RADIANS(G1374))*SIN(RADIANS(E1365))+COS(RADIANS(G1374))*COS(RADIANS(E1365))*COS(RADIANS(AC1355))))&gt;90,0,$F$4*$F$5/E1364^2*(SIN(RADIANS(G1374))*SIN(RADIANS(E1365))+COS(RADIANS(G1374))*COS(RADIANS(E1365))*COS(RADIANS(AC1355))))</f>
        <v>#DIV/0!</v>
      </c>
      <c r="AD1374" s="3" t="e">
        <f>IF(DEGREES(ACOS(SIN(RADIANS(G1374))*SIN(RADIANS(E1365))+COS(RADIANS(G1374))*COS(RADIANS(E1365))*COS(RADIANS(AD1355))))&gt;90,0,$F$4*$F$5/E1364^2*(SIN(RADIANS(G1374))*SIN(RADIANS(E1365))+COS(RADIANS(G1374))*COS(RADIANS(E1365))*COS(RADIANS(AD1355))))</f>
        <v>#DIV/0!</v>
      </c>
      <c r="AE1374" s="3" t="e">
        <f>IF(DEGREES(ACOS(SIN(RADIANS(G1374))*SIN(RADIANS(E1365))+COS(RADIANS(G1374))*COS(RADIANS(E1365))*COS(RADIANS(AE1355))))&gt;90,0,$F$4*$F$5/E1364^2*(SIN(RADIANS(G1374))*SIN(RADIANS(E1365))+COS(RADIANS(G1374))*COS(RADIANS(E1365))*COS(RADIANS(AE1355))))</f>
        <v>#DIV/0!</v>
      </c>
      <c r="AF1374" s="3" t="e">
        <f>IF(DEGREES(ACOS(SIN(RADIANS(G1374))*SIN(RADIANS(E1365))+COS(RADIANS(G1374))*COS(RADIANS(E1365))*COS(RADIANS(AF1355))))&gt;90,0,$F$4*$F$5/E1364^2*(SIN(RADIANS(G1374))*SIN(RADIANS(E1365))+COS(RADIANS(G1374))*COS(RADIANS(E1365))*COS(RADIANS(AF1355))))</f>
        <v>#DIV/0!</v>
      </c>
      <c r="AG1374" s="3" t="e">
        <f>IF(DEGREES(ACOS(SIN(RADIANS(G1374))*SIN(RADIANS(E1365))+COS(RADIANS(G1374))*COS(RADIANS(E1365))*COS(RADIANS(AG1355))))&gt;90,0,$F$4*$F$5/E1364^2*(SIN(RADIANS(G1374))*SIN(RADIANS(E1365))+COS(RADIANS(G1374))*COS(RADIANS(E1365))*COS(RADIANS(AG1355))))</f>
        <v>#DIV/0!</v>
      </c>
      <c r="AH1374" s="3" t="e">
        <f>IF(DEGREES(ACOS(SIN(RADIANS(G1374))*SIN(RADIANS(E1365))+COS(RADIANS(G1374))*COS(RADIANS(E1365))*COS(RADIANS(AH1355))))&gt;90,0,$F$4*$F$5/E1364^2*(SIN(RADIANS(G1374))*SIN(RADIANS(E1365))+COS(RADIANS(G1374))*COS(RADIANS(E1365))*COS(RADIANS(AH1355))))</f>
        <v>#DIV/0!</v>
      </c>
      <c r="AI1374" s="3" t="e">
        <f>IF(DEGREES(ACOS(SIN(RADIANS(G1374))*SIN(RADIANS(E1365))+COS(RADIANS(G1374))*COS(RADIANS(E1365))*COS(RADIANS(AI1355))))&gt;90,0,$F$4*$F$5/E1364^2*(SIN(RADIANS(G1374))*SIN(RADIANS(E1365))+COS(RADIANS(G1374))*COS(RADIANS(E1365))*COS(RADIANS(AI1355))))</f>
        <v>#DIV/0!</v>
      </c>
      <c r="AJ1374" s="3" t="e">
        <f>IF(DEGREES(ACOS(SIN(RADIANS(G1374))*SIN(RADIANS(E1365))+COS(RADIANS(G1374))*COS(RADIANS(E1365))*COS(RADIANS(AJ1355))))&gt;90,0,$F$4*$F$5/E1364^2*(SIN(RADIANS(G1374))*SIN(RADIANS(E1365))+COS(RADIANS(G1374))*COS(RADIANS(E1365))*COS(RADIANS(AJ1355))))</f>
        <v>#DIV/0!</v>
      </c>
      <c r="AK1374" s="3">
        <f>IF(DEGREES(ACOS(SIN(RADIANS(G1374))*SIN(RADIANS(E1365))+COS(RADIANS(G1374))*COS(RADIANS(E1365))*COS(RADIANS(AK1355))))&gt;90,0,$F$4*$F$5/E1364^2*(SIN(RADIANS(G1374))*SIN(RADIANS(E1365))+COS(RADIANS(G1374))*COS(RADIANS(E1365))*COS(RADIANS(AK1355))))</f>
        <v>0</v>
      </c>
      <c r="AL1374" s="3">
        <f>IF(DEGREES(ACOS(SIN(RADIANS(G1374))*SIN(RADIANS(E1365))+COS(RADIANS(G1374))*COS(RADIANS(E1365))*COS(RADIANS(AL1355))))&gt;90,0,$F$4*$F$5/E1364^2*(SIN(RADIANS(G1374))*SIN(RADIANS(E1365))+COS(RADIANS(G1374))*COS(RADIANS(E1365))*COS(RADIANS(AL1355))))</f>
        <v>0</v>
      </c>
      <c r="AM1374" s="3">
        <f>IF(DEGREES(ACOS(SIN(RADIANS(G1374))*SIN(RADIANS(E1365))+COS(RADIANS(G1374))*COS(RADIANS(E1365))*COS(RADIANS(AM1355))))&gt;90,0,$F$4*$F$5/E1364^2*(SIN(RADIANS(G1374))*SIN(RADIANS(E1365))+COS(RADIANS(G1374))*COS(RADIANS(E1365))*COS(RADIANS(AM1355))))</f>
        <v>0</v>
      </c>
      <c r="AN1374" s="3">
        <f>IF(DEGREES(ACOS(SIN(RADIANS(G1374))*SIN(RADIANS(E1365))+COS(RADIANS(G1374))*COS(RADIANS(E1365))*COS(RADIANS(AN1355))))&gt;90,0,$F$4*$F$5/E1364^2*(SIN(RADIANS(G1374))*SIN(RADIANS(E1365))+COS(RADIANS(G1374))*COS(RADIANS(E1365))*COS(RADIANS(AN1355))))</f>
        <v>0</v>
      </c>
      <c r="AO1374" s="3">
        <f>IF(DEGREES(ACOS(SIN(RADIANS(G1374))*SIN(RADIANS(E1365))+COS(RADIANS(G1374))*COS(RADIANS(E1365))*COS(RADIANS(AO1355))))&gt;90,0,$F$4*$F$5/E1364^2*(SIN(RADIANS(G1374))*SIN(RADIANS(E1365))+COS(RADIANS(G1374))*COS(RADIANS(E1365))*COS(RADIANS(AO1355))))</f>
        <v>0</v>
      </c>
      <c r="AP1374" s="3">
        <f>IF(DEGREES(ACOS(SIN(RADIANS(G1374))*SIN(RADIANS(E1365))+COS(RADIANS(G1374))*COS(RADIANS(E1365))*COS(RADIANS(AP1355))))&gt;90,0,$F$4*$F$5/E1364^2*(SIN(RADIANS(G1374))*SIN(RADIANS(E1365))+COS(RADIANS(G1374))*COS(RADIANS(E1365))*COS(RADIANS(AP1355))))</f>
        <v>0</v>
      </c>
      <c r="AQ1374" s="3">
        <f>IF(DEGREES(ACOS(SIN(RADIANS(G1374))*SIN(RADIANS(E1365))+COS(RADIANS(G1374))*COS(RADIANS(E1365))*COS(RADIANS(AQ1355))))&gt;90,0,$F$4*$F$5/E1364^2*(SIN(RADIANS(G1374))*SIN(RADIANS(E1365))+COS(RADIANS(G1374))*COS(RADIANS(E1365))*COS(RADIANS(AQ1355))))</f>
        <v>0</v>
      </c>
      <c r="AR1374" s="3">
        <f>IF(DEGREES(ACOS(SIN(RADIANS(G1374))*SIN(RADIANS(E1365))+COS(RADIANS(G1374))*COS(RADIANS(E1365))*COS(RADIANS(AR1355))))&gt;90,0,$F$4*$F$5/E1364^2*(SIN(RADIANS(G1374))*SIN(RADIANS(E1365))+COS(RADIANS(G1374))*COS(RADIANS(E1365))*COS(RADIANS(AR1355))))</f>
        <v>0</v>
      </c>
    </row>
    <row r="1375" spans="2:44" ht="15.75" customHeight="1" x14ac:dyDescent="0.2">
      <c r="G1375" s="3">
        <v>-90</v>
      </c>
      <c r="I1375" s="3" t="e">
        <f>IF(DEGREES(ACOS(SIN(RADIANS(G1375))*SIN(RADIANS(E1365))+COS(RADIANS(G1375))*COS(RADIANS(E1365))*COS(RADIANS(I1355))))&gt;90,0,$F$4*$F$5/E1364^2*(SIN(RADIANS(G1375))*SIN(RADIANS(E1365))+COS(RADIANS(G1375))*COS(RADIANS(E1365))*COS(RADIANS(I1355))))</f>
        <v>#DIV/0!</v>
      </c>
      <c r="J1375" s="3" t="e">
        <f>IF(DEGREES(ACOS(SIN(RADIANS(G1375))*SIN(RADIANS(E1365))+COS(RADIANS(G1375))*COS(RADIANS(E1365))*COS(RADIANS(J1355))))&gt;90,0,$F$4*$F$5/E1364^2*(SIN(RADIANS(G1375))*SIN(RADIANS(E1365))+COS(RADIANS(G1375))*COS(RADIANS(E1365))*COS(RADIANS(J1355))))</f>
        <v>#DIV/0!</v>
      </c>
      <c r="K1375" s="3" t="e">
        <f>IF(DEGREES(ACOS(SIN(RADIANS(G1375))*SIN(RADIANS(E1365))+COS(RADIANS(G1375))*COS(RADIANS(E1365))*COS(RADIANS(K1355))))&gt;90,0,$F$4*$F$5/E1364^2*(SIN(RADIANS(G1375))*SIN(RADIANS(E1365))+COS(RADIANS(G1375))*COS(RADIANS(E1365))*COS(RADIANS(K1355))))</f>
        <v>#DIV/0!</v>
      </c>
      <c r="L1375" s="3" t="e">
        <f>IF(DEGREES(ACOS(SIN(RADIANS(G1375))*SIN(RADIANS(E1365))+COS(RADIANS(G1375))*COS(RADIANS(E1365))*COS(RADIANS(L1355))))&gt;90,0,$F$4*$F$5/E1364^2*(SIN(RADIANS(G1375))*SIN(RADIANS(E1365))+COS(RADIANS(G1375))*COS(RADIANS(E1365))*COS(RADIANS(L1355))))</f>
        <v>#DIV/0!</v>
      </c>
      <c r="M1375" s="3" t="e">
        <f>IF(DEGREES(ACOS(SIN(RADIANS(G1375))*SIN(RADIANS(E1365))+COS(RADIANS(G1375))*COS(RADIANS(E1365))*COS(RADIANS(M1355))))&gt;90,0,$F$4*$F$5/E1364^2*(SIN(RADIANS(G1375))*SIN(RADIANS(E1365))+COS(RADIANS(G1375))*COS(RADIANS(E1365))*COS(RADIANS(M1355))))</f>
        <v>#DIV/0!</v>
      </c>
      <c r="N1375" s="3" t="e">
        <f>IF(DEGREES(ACOS(SIN(RADIANS(G1375))*SIN(RADIANS(E1365))+COS(RADIANS(G1375))*COS(RADIANS(E1365))*COS(RADIANS(N1355))))&gt;90,0,$F$4*$F$5/E1364^2*(SIN(RADIANS(G1375))*SIN(RADIANS(E1365))+COS(RADIANS(G1375))*COS(RADIANS(E1365))*COS(RADIANS(N1355))))</f>
        <v>#DIV/0!</v>
      </c>
      <c r="O1375" s="3" t="e">
        <f>IF(DEGREES(ACOS(SIN(RADIANS(G1375))*SIN(RADIANS(E1365))+COS(RADIANS(G1375))*COS(RADIANS(E1365))*COS(RADIANS(O1355))))&gt;90,0,$F$4*$F$5/E1364^2*(SIN(RADIANS(G1375))*SIN(RADIANS(E1365))+COS(RADIANS(G1375))*COS(RADIANS(E1365))*COS(RADIANS(O1355))))</f>
        <v>#DIV/0!</v>
      </c>
      <c r="P1375" s="3" t="e">
        <f>IF(DEGREES(ACOS(SIN(RADIANS(G1375))*SIN(RADIANS(E1365))+COS(RADIANS(G1375))*COS(RADIANS(E1365))*COS(RADIANS(P1355))))&gt;90,0,$F$4*$F$5/E1364^2*(SIN(RADIANS(G1375))*SIN(RADIANS(E1365))+COS(RADIANS(G1375))*COS(RADIANS(E1365))*COS(RADIANS(P1355))))</f>
        <v>#DIV/0!</v>
      </c>
      <c r="Q1375" s="3" t="e">
        <f>IF(DEGREES(ACOS(SIN(RADIANS(G1375))*SIN(RADIANS(E1365))+COS(RADIANS(G1375))*COS(RADIANS(E1365))*COS(RADIANS(Q1355))))&gt;90,0,$F$4*$F$5/E1364^2*(SIN(RADIANS(G1375))*SIN(RADIANS(E1365))+COS(RADIANS(G1375))*COS(RADIANS(E1365))*COS(RADIANS(Q1355))))</f>
        <v>#DIV/0!</v>
      </c>
      <c r="R1375" s="3" t="e">
        <f>IF(DEGREES(ACOS(SIN(RADIANS(G1375))*SIN(RADIANS(E1365))+COS(RADIANS(G1375))*COS(RADIANS(E1365))*COS(RADIANS(R1355))))&gt;90,0,$F$4*$F$5/E1364^2*(SIN(RADIANS(G1375))*SIN(RADIANS(E1365))+COS(RADIANS(G1375))*COS(RADIANS(E1365))*COS(RADIANS(R1355))))</f>
        <v>#DIV/0!</v>
      </c>
      <c r="S1375" s="3" t="e">
        <f>IF(DEGREES(ACOS(SIN(RADIANS(G1375))*SIN(RADIANS(E1365))+COS(RADIANS(G1375))*COS(RADIANS(E1365))*COS(RADIANS(S1355))))&gt;90,0,$F$4*$F$5/E1364^2*(SIN(RADIANS(G1375))*SIN(RADIANS(E1365))+COS(RADIANS(G1375))*COS(RADIANS(E1365))*COS(RADIANS(S1355))))</f>
        <v>#DIV/0!</v>
      </c>
      <c r="T1375" s="3" t="e">
        <f>IF(DEGREES(ACOS(SIN(RADIANS(G1375))*SIN(RADIANS(E1365))+COS(RADIANS(G1375))*COS(RADIANS(E1365))*COS(RADIANS(T1355))))&gt;90,0,$F$4*$F$5/E1364^2*(SIN(RADIANS(G1375))*SIN(RADIANS(E1365))+COS(RADIANS(G1375))*COS(RADIANS(E1365))*COS(RADIANS(T1355))))</f>
        <v>#DIV/0!</v>
      </c>
      <c r="U1375" s="3" t="e">
        <f>IF(DEGREES(ACOS(SIN(RADIANS(G1375))*SIN(RADIANS(E1365))+COS(RADIANS(G1375))*COS(RADIANS(E1365))*COS(RADIANS(U1355))))&gt;90,0,$F$4*$F$5/E1364^2*(SIN(RADIANS(G1375))*SIN(RADIANS(E1365))+COS(RADIANS(G1375))*COS(RADIANS(E1365))*COS(RADIANS(U1355))))</f>
        <v>#DIV/0!</v>
      </c>
      <c r="V1375" s="3" t="e">
        <f>IF(DEGREES(ACOS(SIN(RADIANS(G1375))*SIN(RADIANS(E1365))+COS(RADIANS(G1375))*COS(RADIANS(E1365))*COS(RADIANS(V1355))))&gt;90,0,$F$4*$F$5/E1364^2*(SIN(RADIANS(G1375))*SIN(RADIANS(E1365))+COS(RADIANS(G1375))*COS(RADIANS(E1365))*COS(RADIANS(V1355))))</f>
        <v>#DIV/0!</v>
      </c>
      <c r="W1375" s="3" t="e">
        <f>IF(DEGREES(ACOS(SIN(RADIANS(G1375))*SIN(RADIANS(E1365))+COS(RADIANS(G1375))*COS(RADIANS(E1365))*COS(RADIANS(W1355))))&gt;90,0,$F$4*$F$5/E1364^2*(SIN(RADIANS(G1375))*SIN(RADIANS(E1365))+COS(RADIANS(G1375))*COS(RADIANS(E1365))*COS(RADIANS(W1355))))</f>
        <v>#DIV/0!</v>
      </c>
      <c r="X1375" s="3" t="e">
        <f>IF(DEGREES(ACOS(SIN(RADIANS(G1375))*SIN(RADIANS(E1365))+COS(RADIANS(G1375))*COS(RADIANS(E1365))*COS(RADIANS(X1355))))&gt;90,0,$F$4*$F$5/E1364^2*(SIN(RADIANS(G1375))*SIN(RADIANS(E1365))+COS(RADIANS(G1375))*COS(RADIANS(E1365))*COS(RADIANS(X1355))))</f>
        <v>#DIV/0!</v>
      </c>
      <c r="Y1375" s="3" t="e">
        <f>IF(DEGREES(ACOS(SIN(RADIANS(G1375))*SIN(RADIANS(E1365))+COS(RADIANS(G1375))*COS(RADIANS(E1365))*COS(RADIANS(Y1355))))&gt;90,0,$F$4*$F$5/E1364^2*(SIN(RADIANS(G1375))*SIN(RADIANS(E1365))+COS(RADIANS(G1375))*COS(RADIANS(E1365))*COS(RADIANS(Y1355))))</f>
        <v>#DIV/0!</v>
      </c>
      <c r="Z1375" s="3" t="e">
        <f>IF(DEGREES(ACOS(SIN(RADIANS(G1375))*SIN(RADIANS(E1365))+COS(RADIANS(G1375))*COS(RADIANS(E1365))*COS(RADIANS(Z1355))))&gt;90,0,$F$4*$F$5/E1364^2*(SIN(RADIANS(G1375))*SIN(RADIANS(E1365))+COS(RADIANS(G1375))*COS(RADIANS(E1365))*COS(RADIANS(Z1355))))</f>
        <v>#DIV/0!</v>
      </c>
      <c r="AA1375" s="3" t="e">
        <f>IF(DEGREES(ACOS(SIN(RADIANS(G1375))*SIN(RADIANS(E1365))+COS(RADIANS(G1375))*COS(RADIANS(E1365))*COS(RADIANS(AA1355))))&gt;90,0,$F$4*$F$5/E1364^2*(SIN(RADIANS(G1375))*SIN(RADIANS(E1365))+COS(RADIANS(G1375))*COS(RADIANS(E1365))*COS(RADIANS(AA1355))))</f>
        <v>#DIV/0!</v>
      </c>
      <c r="AB1375" s="3" t="e">
        <f>IF(DEGREES(ACOS(SIN(RADIANS(G1375))*SIN(RADIANS(E1365))+COS(RADIANS(G1375))*COS(RADIANS(E1365))*COS(RADIANS(AB1355))))&gt;90,0,$F$4*$F$5/E1364^2*(SIN(RADIANS(G1375))*SIN(RADIANS(E1365))+COS(RADIANS(G1375))*COS(RADIANS(E1365))*COS(RADIANS(AB1355))))</f>
        <v>#DIV/0!</v>
      </c>
      <c r="AC1375" s="3" t="e">
        <f>IF(DEGREES(ACOS(SIN(RADIANS(G1375))*SIN(RADIANS(E1365))+COS(RADIANS(G1375))*COS(RADIANS(E1365))*COS(RADIANS(AC1355))))&gt;90,0,$F$4*$F$5/E1364^2*(SIN(RADIANS(G1375))*SIN(RADIANS(E1365))+COS(RADIANS(G1375))*COS(RADIANS(E1365))*COS(RADIANS(AC1355))))</f>
        <v>#DIV/0!</v>
      </c>
      <c r="AD1375" s="3" t="e">
        <f>IF(DEGREES(ACOS(SIN(RADIANS(G1375))*SIN(RADIANS(E1365))+COS(RADIANS(G1375))*COS(RADIANS(E1365))*COS(RADIANS(AD1355))))&gt;90,0,$F$4*$F$5/E1364^2*(SIN(RADIANS(G1375))*SIN(RADIANS(E1365))+COS(RADIANS(G1375))*COS(RADIANS(E1365))*COS(RADIANS(AD1355))))</f>
        <v>#DIV/0!</v>
      </c>
      <c r="AE1375" s="3" t="e">
        <f>IF(DEGREES(ACOS(SIN(RADIANS(G1375))*SIN(RADIANS(E1365))+COS(RADIANS(G1375))*COS(RADIANS(E1365))*COS(RADIANS(AE1355))))&gt;90,0,$F$4*$F$5/E1364^2*(SIN(RADIANS(G1375))*SIN(RADIANS(E1365))+COS(RADIANS(G1375))*COS(RADIANS(E1365))*COS(RADIANS(AE1355))))</f>
        <v>#DIV/0!</v>
      </c>
      <c r="AF1375" s="3" t="e">
        <f>IF(DEGREES(ACOS(SIN(RADIANS(G1375))*SIN(RADIANS(E1365))+COS(RADIANS(G1375))*COS(RADIANS(E1365))*COS(RADIANS(AF1355))))&gt;90,0,$F$4*$F$5/E1364^2*(SIN(RADIANS(G1375))*SIN(RADIANS(E1365))+COS(RADIANS(G1375))*COS(RADIANS(E1365))*COS(RADIANS(AF1355))))</f>
        <v>#DIV/0!</v>
      </c>
      <c r="AG1375" s="3" t="e">
        <f>IF(DEGREES(ACOS(SIN(RADIANS(G1375))*SIN(RADIANS(E1365))+COS(RADIANS(G1375))*COS(RADIANS(E1365))*COS(RADIANS(AG1355))))&gt;90,0,$F$4*$F$5/E1364^2*(SIN(RADIANS(G1375))*SIN(RADIANS(E1365))+COS(RADIANS(G1375))*COS(RADIANS(E1365))*COS(RADIANS(AG1355))))</f>
        <v>#DIV/0!</v>
      </c>
      <c r="AH1375" s="3" t="e">
        <f>IF(DEGREES(ACOS(SIN(RADIANS(G1375))*SIN(RADIANS(E1365))+COS(RADIANS(G1375))*COS(RADIANS(E1365))*COS(RADIANS(AH1355))))&gt;90,0,$F$4*$F$5/E1364^2*(SIN(RADIANS(G1375))*SIN(RADIANS(E1365))+COS(RADIANS(G1375))*COS(RADIANS(E1365))*COS(RADIANS(AH1355))))</f>
        <v>#DIV/0!</v>
      </c>
      <c r="AI1375" s="3" t="e">
        <f>IF(DEGREES(ACOS(SIN(RADIANS(G1375))*SIN(RADIANS(E1365))+COS(RADIANS(G1375))*COS(RADIANS(E1365))*COS(RADIANS(AI1355))))&gt;90,0,$F$4*$F$5/E1364^2*(SIN(RADIANS(G1375))*SIN(RADIANS(E1365))+COS(RADIANS(G1375))*COS(RADIANS(E1365))*COS(RADIANS(AI1355))))</f>
        <v>#DIV/0!</v>
      </c>
      <c r="AJ1375" s="3" t="e">
        <f>IF(DEGREES(ACOS(SIN(RADIANS(G1375))*SIN(RADIANS(E1365))+COS(RADIANS(G1375))*COS(RADIANS(E1365))*COS(RADIANS(AJ1355))))&gt;90,0,$F$4*$F$5/E1364^2*(SIN(RADIANS(G1375))*SIN(RADIANS(E1365))+COS(RADIANS(G1375))*COS(RADIANS(E1365))*COS(RADIANS(AJ1355))))</f>
        <v>#DIV/0!</v>
      </c>
      <c r="AK1375" s="3" t="e">
        <f>IF(DEGREES(ACOS(SIN(RADIANS(G1375))*SIN(RADIANS(E1365))+COS(RADIANS(G1375))*COS(RADIANS(E1365))*COS(RADIANS(AK1355))))&gt;90,0,$F$4*$F$5/E1364^2*(SIN(RADIANS(G1375))*SIN(RADIANS(E1365))+COS(RADIANS(G1375))*COS(RADIANS(E1365))*COS(RADIANS(AK1355))))</f>
        <v>#DIV/0!</v>
      </c>
      <c r="AL1375" s="3" t="e">
        <f>IF(DEGREES(ACOS(SIN(RADIANS(G1375))*SIN(RADIANS(E1365))+COS(RADIANS(G1375))*COS(RADIANS(E1365))*COS(RADIANS(AL1355))))&gt;90,0,$F$4*$F$5/E1364^2*(SIN(RADIANS(G1375))*SIN(RADIANS(E1365))+COS(RADIANS(G1375))*COS(RADIANS(E1365))*COS(RADIANS(AL1355))))</f>
        <v>#DIV/0!</v>
      </c>
      <c r="AM1375" s="3" t="e">
        <f>IF(DEGREES(ACOS(SIN(RADIANS(G1375))*SIN(RADIANS(E1365))+COS(RADIANS(G1375))*COS(RADIANS(E1365))*COS(RADIANS(AM1355))))&gt;90,0,$F$4*$F$5/E1364^2*(SIN(RADIANS(G1375))*SIN(RADIANS(E1365))+COS(RADIANS(G1375))*COS(RADIANS(E1365))*COS(RADIANS(AM1355))))</f>
        <v>#DIV/0!</v>
      </c>
      <c r="AN1375" s="3" t="e">
        <f>IF(DEGREES(ACOS(SIN(RADIANS(G1375))*SIN(RADIANS(E1365))+COS(RADIANS(G1375))*COS(RADIANS(E1365))*COS(RADIANS(AN1355))))&gt;90,0,$F$4*$F$5/E1364^2*(SIN(RADIANS(G1375))*SIN(RADIANS(E1365))+COS(RADIANS(G1375))*COS(RADIANS(E1365))*COS(RADIANS(AN1355))))</f>
        <v>#DIV/0!</v>
      </c>
      <c r="AO1375" s="3" t="e">
        <f>IF(DEGREES(ACOS(SIN(RADIANS(G1375))*SIN(RADIANS(E1365))+COS(RADIANS(G1375))*COS(RADIANS(E1365))*COS(RADIANS(AO1355))))&gt;90,0,$F$4*$F$5/E1364^2*(SIN(RADIANS(G1375))*SIN(RADIANS(E1365))+COS(RADIANS(G1375))*COS(RADIANS(E1365))*COS(RADIANS(AO1355))))</f>
        <v>#DIV/0!</v>
      </c>
      <c r="AP1375" s="3" t="e">
        <f>IF(DEGREES(ACOS(SIN(RADIANS(G1375))*SIN(RADIANS(E1365))+COS(RADIANS(G1375))*COS(RADIANS(E1365))*COS(RADIANS(AP1355))))&gt;90,0,$F$4*$F$5/E1364^2*(SIN(RADIANS(G1375))*SIN(RADIANS(E1365))+COS(RADIANS(G1375))*COS(RADIANS(E1365))*COS(RADIANS(AP1355))))</f>
        <v>#DIV/0!</v>
      </c>
      <c r="AQ1375" s="3" t="e">
        <f>IF(DEGREES(ACOS(SIN(RADIANS(G1375))*SIN(RADIANS(E1365))+COS(RADIANS(G1375))*COS(RADIANS(E1365))*COS(RADIANS(AQ1355))))&gt;90,0,$F$4*$F$5/E1364^2*(SIN(RADIANS(G1375))*SIN(RADIANS(E1365))+COS(RADIANS(G1375))*COS(RADIANS(E1365))*COS(RADIANS(AQ1355))))</f>
        <v>#DIV/0!</v>
      </c>
      <c r="AR1375" s="3" t="e">
        <f>IF(DEGREES(ACOS(SIN(RADIANS(G1375))*SIN(RADIANS(E1365))+COS(RADIANS(G1375))*COS(RADIANS(E1365))*COS(RADIANS(AR1355))))&gt;90,0,$F$4*$F$5/E1364^2*(SIN(RADIANS(G1375))*SIN(RADIANS(E1365))+COS(RADIANS(G1375))*COS(RADIANS(E1365))*COS(RADIANS(AR1355))))</f>
        <v>#DIV/0!</v>
      </c>
    </row>
    <row r="1376" spans="2:44" ht="15.75" customHeight="1" x14ac:dyDescent="0.2"/>
    <row r="1377" spans="2:44" ht="15.75" customHeight="1" x14ac:dyDescent="0.2">
      <c r="H1377" s="3" t="s">
        <v>771</v>
      </c>
      <c r="I1377" s="3">
        <v>180</v>
      </c>
      <c r="J1377" s="3">
        <v>170</v>
      </c>
      <c r="K1377" s="3">
        <v>160</v>
      </c>
      <c r="L1377" s="3">
        <v>150</v>
      </c>
      <c r="M1377" s="3">
        <v>140</v>
      </c>
      <c r="N1377" s="3">
        <v>130</v>
      </c>
      <c r="O1377" s="3">
        <v>120</v>
      </c>
      <c r="P1377" s="3">
        <v>110</v>
      </c>
      <c r="Q1377" s="3">
        <v>100</v>
      </c>
      <c r="R1377" s="3">
        <v>90</v>
      </c>
      <c r="S1377" s="3">
        <v>80</v>
      </c>
      <c r="T1377" s="3">
        <v>70</v>
      </c>
      <c r="U1377" s="3">
        <v>60</v>
      </c>
      <c r="V1377" s="3">
        <v>50</v>
      </c>
      <c r="W1377" s="3">
        <v>40</v>
      </c>
      <c r="X1377" s="3">
        <v>30</v>
      </c>
      <c r="Y1377" s="3">
        <v>20</v>
      </c>
      <c r="Z1377" s="3">
        <v>10</v>
      </c>
      <c r="AA1377" s="3">
        <v>0</v>
      </c>
      <c r="AB1377" s="3">
        <v>-10</v>
      </c>
      <c r="AC1377" s="3">
        <v>-20</v>
      </c>
      <c r="AD1377" s="3">
        <v>-30</v>
      </c>
      <c r="AE1377" s="3">
        <v>-40</v>
      </c>
      <c r="AF1377" s="3">
        <v>-50</v>
      </c>
      <c r="AG1377" s="3">
        <v>-60</v>
      </c>
      <c r="AH1377" s="3">
        <v>-70</v>
      </c>
      <c r="AI1377" s="3">
        <v>-80</v>
      </c>
      <c r="AJ1377" s="3">
        <v>-90</v>
      </c>
      <c r="AK1377" s="3">
        <v>-100</v>
      </c>
      <c r="AL1377" s="3">
        <v>-110</v>
      </c>
      <c r="AM1377" s="3">
        <v>-120</v>
      </c>
      <c r="AN1377" s="3">
        <v>-130</v>
      </c>
      <c r="AO1377" s="3">
        <v>-140</v>
      </c>
      <c r="AP1377" s="3">
        <v>-150</v>
      </c>
      <c r="AQ1377" s="3">
        <v>-160</v>
      </c>
      <c r="AR1377" s="3">
        <v>-170</v>
      </c>
    </row>
    <row r="1378" spans="2:44" ht="15.75" customHeight="1" x14ac:dyDescent="0.2">
      <c r="H1378" s="3" t="s">
        <v>782</v>
      </c>
      <c r="I1378" s="3">
        <f>IF(ABS(I1377-E1390)&gt;180,IF(ABS(I1377-E1390)&gt;360,ABS(I1377-E1390)-360,360-ABS(I1377-E1390)),ABS(I1377-E1390))</f>
        <v>180</v>
      </c>
      <c r="J1378" s="3">
        <f>IF(ABS(J1377-E1390)&gt;180,IF(ABS(J1377-E1390)&gt;360,ABS(J1377-E1390)-360,360-ABS(J1377-E1390)),ABS(J1377-E1390))</f>
        <v>170</v>
      </c>
      <c r="K1378" s="3">
        <f>IF(ABS(K1377-E1390)&gt;180,IF(ABS(K1377-E1390)&gt;360,ABS(K1377-E1390)-360,360-ABS(K1377-E1390)),ABS(K1377-E1390))</f>
        <v>160</v>
      </c>
      <c r="L1378" s="3">
        <f>IF(ABS(L1377-E1390)&gt;180,IF(ABS(L1377-E1390)&gt;360,ABS(L1377-E1390)-360,360-ABS(L1377-E1390)),ABS(L1377-E1390))</f>
        <v>150</v>
      </c>
      <c r="M1378" s="3">
        <f>IF(ABS(M1377-E1390)&gt;180,IF(ABS(M1377-E1390)&gt;360,ABS(M1377-E1390)-360,360-ABS(M1377-E1390)),ABS(M1377-E1390))</f>
        <v>140</v>
      </c>
      <c r="N1378" s="3">
        <f>IF(ABS(N1377-E1390)&gt;180,IF(ABS(N1377-E1390)&gt;360,ABS(N1377-E1390)-360,360-ABS(N1377-E1390)),ABS(N1377-E1390))</f>
        <v>130</v>
      </c>
      <c r="O1378" s="3">
        <f>IF(ABS(O1377-E1390)&gt;180,IF(ABS(O1377-E1390)&gt;360,ABS(O1377-E1390)-360,360-ABS(O1377-E1390)),ABS(O1377-E1390))</f>
        <v>120</v>
      </c>
      <c r="P1378" s="3">
        <f>IF(ABS(P1377-E1390)&gt;180,IF(ABS(P1377-E1390)&gt;360,ABS(P1377-E1390)-360,360-ABS(P1377-E1390)),ABS(P1377-E1390))</f>
        <v>110</v>
      </c>
      <c r="Q1378" s="3">
        <f>IF(ABS(Q1377-E1390)&gt;180,IF(ABS(Q1377-E1390)&gt;360,ABS(Q1377-E1390)-360,360-ABS(Q1377-E1390)),ABS(Q1377-E1390))</f>
        <v>100</v>
      </c>
      <c r="R1378" s="3">
        <f>IF(ABS(R1377-E1390)&gt;180,IF(ABS(R1377-E1390)&gt;360,ABS(R1377-E1390)-360,360-ABS(R1377-E1390)),ABS(R1377-E1390))</f>
        <v>90</v>
      </c>
      <c r="S1378" s="3">
        <f>IF(ABS(S1377-E1390)&gt;180,IF(ABS(S1377-E1390)&gt;360,ABS(S1377-E1390)-360,360-ABS(S1377-E1390)),ABS(S1377-E1390))</f>
        <v>80</v>
      </c>
      <c r="T1378" s="3">
        <f>IF(ABS(T1377-E1390)&gt;180,IF(ABS(T1377-E1390)&gt;360,ABS(T1377-E1390)-360,360-ABS(T1377-E1390)),ABS(T1377-E1390))</f>
        <v>70</v>
      </c>
      <c r="U1378" s="3">
        <f>IF(ABS(U1377-E1390)&gt;180,IF(ABS(U1377-E1390)&gt;360,ABS(U1377-E1390)-360,360-ABS(U1377-E1390)),ABS(U1377-E1390))</f>
        <v>60</v>
      </c>
      <c r="V1378" s="3">
        <f>IF(ABS(V1377-E1390)&gt;180,IF(ABS(V1377-E1390)&gt;360,ABS(V1377-E1390)-360,360-ABS(V1377-E1390)),ABS(V1377-E1390))</f>
        <v>50</v>
      </c>
      <c r="W1378" s="3">
        <f>IF(ABS(W1377-E1390)&gt;180,IF(ABS(W1377-E1390)&gt;360,ABS(W1377-E1390)-360,360-ABS(W1377-E1390)),ABS(W1377-E1390))</f>
        <v>40</v>
      </c>
      <c r="X1378" s="3">
        <f>IF(ABS(X1377-E1390)&gt;180,IF(ABS(X1377-E1390)&gt;360,ABS(X1377-E1390)-360,360-ABS(X1377-E1390)),ABS(X1377-E1390))</f>
        <v>30</v>
      </c>
      <c r="Y1378" s="3">
        <f>IF(ABS(Y1377-E1390)&gt;180,IF(ABS(Y1377-E1390)&gt;360,ABS(Y1377-E1390)-360,360-ABS(Y1377-E1390)),ABS(Y1377-E1390))</f>
        <v>20</v>
      </c>
      <c r="Z1378" s="3">
        <f>IF(ABS(Z1377-E1390)&gt;180,IF(ABS(Z1377-E1390)&gt;360,ABS(Z1377-E1390)-360,360-ABS(Z1377-E1390)),ABS(Z1377-E1390))</f>
        <v>10</v>
      </c>
      <c r="AA1378" s="3">
        <f>IF(ABS(AA1377-E1390)&gt;180,IF(ABS(AA1377-E1390)&gt;360,ABS(AA1377-E1390)-360,360-ABS(AA1377-E1390)),ABS(AA1377-E1390))</f>
        <v>0</v>
      </c>
      <c r="AB1378" s="3">
        <f>IF(ABS(AB1377-E1390)&gt;180,IF(ABS(AB1377-E1390)&gt;360,ABS(AB1377-E1390)-360,360-ABS(AB1377-E1390)),ABS(AB1377-E1390))</f>
        <v>10</v>
      </c>
      <c r="AC1378" s="3">
        <f>IF(ABS(AC1377-E1390)&gt;180,IF(ABS(AC1377-E1390)&gt;360,ABS(AC1377-E1390)-360,360-ABS(AC1377-E1390)),ABS(AC1377-E1390))</f>
        <v>20</v>
      </c>
      <c r="AD1378" s="3">
        <f>IF(ABS(AD1377-E1390)&gt;180,IF(ABS(AD1377-E1390)&gt;360,ABS(AD1377-E1390)-360,360-ABS(AD1377-E1390)),ABS(AD1377-E1390))</f>
        <v>30</v>
      </c>
      <c r="AE1378" s="3">
        <f>IF(ABS(AE1377-E1390)&gt;180,IF(ABS(AE1377-E1390)&gt;360,ABS(AE1377-E1390)-360,360-ABS(AE1377-E1390)),ABS(AE1377-E1390))</f>
        <v>40</v>
      </c>
      <c r="AF1378" s="3">
        <f>IF(ABS(AF1377-E1390)&gt;180,IF(ABS(AF1377-E1390)&gt;360,ABS(AF1377-E1390)-360,360-ABS(AF1377-E1390)),ABS(AF1377-E1390))</f>
        <v>50</v>
      </c>
      <c r="AG1378" s="3">
        <f>IF(ABS(AG1377-E1390)&gt;180,IF(ABS(AG1377-E1390)&gt;360,ABS(AG1377-E1390)-360,360-ABS(AG1377-E1390)),ABS(AG1377-E1390))</f>
        <v>60</v>
      </c>
      <c r="AH1378" s="3">
        <f>IF(ABS(AH1377-E1390)&gt;180,IF(ABS(AH1377-E1390)&gt;360,ABS(AH1377-E1390)-360,360-ABS(AH1377-E1390)),ABS(AH1377-E1390))</f>
        <v>70</v>
      </c>
      <c r="AI1378" s="3">
        <f>IF(ABS(AI1377-E1390)&gt;180,IF(ABS(AI1377-E1390)&gt;360,ABS(AI1377-E1390)-360,360-ABS(AI1377-E1390)),ABS(AI1377-E1390))</f>
        <v>80</v>
      </c>
      <c r="AJ1378" s="3">
        <f>IF(ABS(AJ1377-E1390)&gt;180,IF(ABS(AJ1377-E1390)&gt;360,ABS(AJ1377-E1390)-360,360-ABS(AJ1377-E1390)),ABS(AJ1377-E1390))</f>
        <v>90</v>
      </c>
      <c r="AK1378" s="3">
        <f>IF(ABS(AK1377-E1390)&gt;180,IF(ABS(AK1377-E1390)&gt;360,ABS(AK1377-E1390)-360,360-ABS(AK1377-E1390)),ABS(AK1377-E1390))</f>
        <v>100</v>
      </c>
      <c r="AL1378" s="3">
        <f>IF(ABS(AL1377-E1390)&gt;180,IF(ABS(AL1377-E1390)&gt;360,ABS(AL1377-E1390)-360,360-ABS(AL1377-E1390)),ABS(AL1377-E1390))</f>
        <v>110</v>
      </c>
      <c r="AM1378" s="3">
        <f>IF(ABS(AM1377-E1390)&gt;180,IF(ABS(AM1377-E1390)&gt;360,ABS(AM1377-E1390)-360,360-ABS(AM1377-E1390)),ABS(AM1377-E1390))</f>
        <v>120</v>
      </c>
      <c r="AN1378" s="3">
        <f>IF(ABS(AN1377-E1390)&gt;180,IF(ABS(AN1377-E1390)&gt;360,ABS(AN1377-E1390)-360,360-ABS(AN1377-E1390)),ABS(AN1377-E1390))</f>
        <v>130</v>
      </c>
      <c r="AO1378" s="3">
        <f>IF(ABS(AO1377-E1390)&gt;180,IF(ABS(AO1377-E1390)&gt;360,ABS(AO1377-E1390)-360,360-ABS(AO1377-E1390)),ABS(AO1377-E1390))</f>
        <v>140</v>
      </c>
      <c r="AP1378" s="3">
        <f>IF(ABS(AP1377-E1390)&gt;180,IF(ABS(AP1377-E1390)&gt;360,ABS(AP1377-E1390)-360,360-ABS(AP1377-E1390)),ABS(AP1377-E1390))</f>
        <v>150</v>
      </c>
      <c r="AQ1378" s="3">
        <f>IF(ABS(AQ1377-E1390)&gt;180,IF(ABS(AQ1377-E1390)&gt;360,ABS(AQ1377-E1390)-360,360-ABS(AQ1377-E1390)),ABS(AQ1377-E1390))</f>
        <v>160</v>
      </c>
      <c r="AR1378" s="3">
        <f>IF(ABS(AR1377-E1390)&gt;180,IF(ABS(AR1377-E1390)&gt;360,ABS(AR1377-E1390)-360,360-ABS(AR1377-E1390)),ABS(AR1377-E1390))</f>
        <v>170</v>
      </c>
    </row>
    <row r="1379" spans="2:44" ht="15.75" customHeight="1" x14ac:dyDescent="0.2">
      <c r="G1379" s="3" t="s">
        <v>736</v>
      </c>
    </row>
    <row r="1380" spans="2:44" ht="15.75" customHeight="1" x14ac:dyDescent="0.2">
      <c r="B1380" s="3" t="s">
        <v>791</v>
      </c>
      <c r="E1380" s="3">
        <v>580</v>
      </c>
      <c r="G1380" s="3">
        <v>90</v>
      </c>
      <c r="I1380" s="3" t="e">
        <f>IF(DEGREES(ACOS(SIN(RADIANS(G1380))*SIN(RADIANS(E1388))+COS(RADIANS(G1380))*COS(RADIANS(E1388))*COS(RADIANS(I1378))))&gt;90,0,$F$4*$F$5/E1387^2*(SIN(RADIANS(G1380))*SIN(RADIANS(E1388))+COS(RADIANS(G1380))*COS(RADIANS(E1388))*COS(RADIANS(I1378))))</f>
        <v>#DIV/0!</v>
      </c>
      <c r="J1380" s="3" t="e">
        <f>IF(DEGREES(ACOS(SIN(RADIANS(G1380))*SIN(RADIANS(E1388))+COS(RADIANS(G1380))*COS(RADIANS(E1388))*COS(RADIANS(J1378))))&gt;90,0,$F$4*$F$5/E1387^2*(SIN(RADIANS(G1380))*SIN(RADIANS(E1388))+COS(RADIANS(G1380))*COS(RADIANS(E1388))*COS(RADIANS(J1378))))</f>
        <v>#DIV/0!</v>
      </c>
      <c r="K1380" s="3" t="e">
        <f>IF(DEGREES(ACOS(SIN(RADIANS(G1380))*SIN(RADIANS(E1388))+COS(RADIANS(G1380))*COS(RADIANS(E1388))*COS(RADIANS(K1378))))&gt;90,0,$F$4*$F$5/E1387^2*(SIN(RADIANS(G1380))*SIN(RADIANS(E1388))+COS(RADIANS(G1380))*COS(RADIANS(E1388))*COS(RADIANS(K1378))))</f>
        <v>#DIV/0!</v>
      </c>
      <c r="L1380" s="3" t="e">
        <f>IF(DEGREES(ACOS(SIN(RADIANS(G1380))*SIN(RADIANS(E1388))+COS(RADIANS(G1380))*COS(RADIANS(E1388))*COS(RADIANS(L1378))))&gt;90,0,$F$4*$F$5/E1387^2*(SIN(RADIANS(G1380))*SIN(RADIANS(E1388))+COS(RADIANS(G1380))*COS(RADIANS(E1388))*COS(RADIANS(L1378))))</f>
        <v>#DIV/0!</v>
      </c>
      <c r="M1380" s="3" t="e">
        <f>IF(DEGREES(ACOS(SIN(RADIANS(G1380))*SIN(RADIANS(E1388))+COS(RADIANS(G1380))*COS(RADIANS(E1388))*COS(RADIANS(M1378))))&gt;90,0,$F$4*$F$5/E1387^2*(SIN(RADIANS(G1380))*SIN(RADIANS(E1388))+COS(RADIANS(G1380))*COS(RADIANS(E1388))*COS(RADIANS(M1378))))</f>
        <v>#DIV/0!</v>
      </c>
      <c r="N1380" s="3" t="e">
        <f>IF(DEGREES(ACOS(SIN(RADIANS(G1380))*SIN(RADIANS(E1388))+COS(RADIANS(G1380))*COS(RADIANS(E1388))*COS(RADIANS(N1378))))&gt;90,0,$F$4*$F$5/E1387^2*(SIN(RADIANS(G1380))*SIN(RADIANS(E1388))+COS(RADIANS(G1380))*COS(RADIANS(E1388))*COS(RADIANS(N1378))))</f>
        <v>#DIV/0!</v>
      </c>
      <c r="O1380" s="3" t="e">
        <f>IF(DEGREES(ACOS(SIN(RADIANS(G1380))*SIN(RADIANS(E1388))+COS(RADIANS(G1380))*COS(RADIANS(E1388))*COS(RADIANS(O1378))))&gt;90,0,$F$4*$F$5/E1387^2*(SIN(RADIANS(G1380))*SIN(RADIANS(E1388))+COS(RADIANS(G1380))*COS(RADIANS(E1388))*COS(RADIANS(O1378))))</f>
        <v>#DIV/0!</v>
      </c>
      <c r="P1380" s="3" t="e">
        <f>IF(DEGREES(ACOS(SIN(RADIANS(G1380))*SIN(RADIANS(E1388))+COS(RADIANS(G1380))*COS(RADIANS(E1388))*COS(RADIANS(P1378))))&gt;90,0,$F$4*$F$5/E1387^2*(SIN(RADIANS(G1380))*SIN(RADIANS(E1388))+COS(RADIANS(G1380))*COS(RADIANS(E1388))*COS(RADIANS(P1378))))</f>
        <v>#DIV/0!</v>
      </c>
      <c r="Q1380" s="3" t="e">
        <f>IF(DEGREES(ACOS(SIN(RADIANS(G1380))*SIN(RADIANS(E1388))+COS(RADIANS(G1380))*COS(RADIANS(E1388))*COS(RADIANS(Q1378))))&gt;90,0,$F$4*$F$5/E1387^2*(SIN(RADIANS(G1380))*SIN(RADIANS(E1388))+COS(RADIANS(G1380))*COS(RADIANS(E1388))*COS(RADIANS(Q1378))))</f>
        <v>#DIV/0!</v>
      </c>
      <c r="R1380" s="3" t="e">
        <f>IF(DEGREES(ACOS(SIN(RADIANS(G1380))*SIN(RADIANS(E1388))+COS(RADIANS(G1380))*COS(RADIANS(E1388))*COS(RADIANS(R1378))))&gt;90,0,$F$4*$F$5/E1387^2*(SIN(RADIANS(G1380))*SIN(RADIANS(E1388))+COS(RADIANS(G1380))*COS(RADIANS(E1388))*COS(RADIANS(R1378))))</f>
        <v>#DIV/0!</v>
      </c>
      <c r="S1380" s="3" t="e">
        <f>IF(DEGREES(ACOS(SIN(RADIANS(G1380))*SIN(RADIANS(E1388))+COS(RADIANS(G1380))*COS(RADIANS(E1388))*COS(RADIANS(S1378))))&gt;90,0,$F$4*$F$5/E1387^2*(SIN(RADIANS(G1380))*SIN(RADIANS(E1388))+COS(RADIANS(G1380))*COS(RADIANS(E1388))*COS(RADIANS(S1378))))</f>
        <v>#DIV/0!</v>
      </c>
      <c r="T1380" s="3" t="e">
        <f>IF(DEGREES(ACOS(SIN(RADIANS(G1380))*SIN(RADIANS(E1388))+COS(RADIANS(G1380))*COS(RADIANS(E1388))*COS(RADIANS(T1378))))&gt;90,0,$F$4*$F$5/E1387^2*(SIN(RADIANS(G1380))*SIN(RADIANS(E1388))+COS(RADIANS(G1380))*COS(RADIANS(E1388))*COS(RADIANS(T1378))))</f>
        <v>#DIV/0!</v>
      </c>
      <c r="U1380" s="3" t="e">
        <f>IF(DEGREES(ACOS(SIN(RADIANS(G1380))*SIN(RADIANS(E1388))+COS(RADIANS(G1380))*COS(RADIANS(E1388))*COS(RADIANS(U1378))))&gt;90,0,$F$4*$F$5/E1387^2*(SIN(RADIANS(G1380))*SIN(RADIANS(E1388))+COS(RADIANS(G1380))*COS(RADIANS(E1388))*COS(RADIANS(U1378))))</f>
        <v>#DIV/0!</v>
      </c>
      <c r="V1380" s="3" t="e">
        <f>IF(DEGREES(ACOS(SIN(RADIANS(G1380))*SIN(RADIANS(E1388))+COS(RADIANS(G1380))*COS(RADIANS(E1388))*COS(RADIANS(V1378))))&gt;90,0,$F$4*$F$5/E1387^2*(SIN(RADIANS(G1380))*SIN(RADIANS(E1388))+COS(RADIANS(G1380))*COS(RADIANS(E1388))*COS(RADIANS(V1378))))</f>
        <v>#DIV/0!</v>
      </c>
      <c r="W1380" s="3" t="e">
        <f>IF(DEGREES(ACOS(SIN(RADIANS(G1380))*SIN(RADIANS(E1388))+COS(RADIANS(G1380))*COS(RADIANS(E1388))*COS(RADIANS(W1378))))&gt;90,0,$F$4*$F$5/E1387^2*(SIN(RADIANS(G1380))*SIN(RADIANS(E1388))+COS(RADIANS(G1380))*COS(RADIANS(E1388))*COS(RADIANS(W1378))))</f>
        <v>#DIV/0!</v>
      </c>
      <c r="X1380" s="3" t="e">
        <f>IF(DEGREES(ACOS(SIN(RADIANS(G1380))*SIN(RADIANS(E1388))+COS(RADIANS(G1380))*COS(RADIANS(E1388))*COS(RADIANS(X1378))))&gt;90,0,$F$4*$F$5/E1387^2*(SIN(RADIANS(G1380))*SIN(RADIANS(E1388))+COS(RADIANS(G1380))*COS(RADIANS(E1388))*COS(RADIANS(X1378))))</f>
        <v>#DIV/0!</v>
      </c>
      <c r="Y1380" s="3" t="e">
        <f>IF(DEGREES(ACOS(SIN(RADIANS(G1380))*SIN(RADIANS(E1388))+COS(RADIANS(G1380))*COS(RADIANS(E1388))*COS(RADIANS(Y1378))))&gt;90,0,$F$4*$F$5/E1387^2*(SIN(RADIANS(G1380))*SIN(RADIANS(E1388))+COS(RADIANS(G1380))*COS(RADIANS(E1388))*COS(RADIANS(Y1378))))</f>
        <v>#DIV/0!</v>
      </c>
      <c r="Z1380" s="3" t="e">
        <f>IF(DEGREES(ACOS(SIN(RADIANS(G1380))*SIN(RADIANS(E1388))+COS(RADIANS(G1380))*COS(RADIANS(E1388))*COS(RADIANS(Z1378))))&gt;90,0,$F$4*$F$5/E1387^2*(SIN(RADIANS(G1380))*SIN(RADIANS(E1388))+COS(RADIANS(G1380))*COS(RADIANS(E1388))*COS(RADIANS(Z1378))))</f>
        <v>#DIV/0!</v>
      </c>
      <c r="AA1380" s="3" t="e">
        <f>IF(DEGREES(ACOS(SIN(RADIANS(G1380))*SIN(RADIANS(E1388))+COS(RADIANS(G1380))*COS(RADIANS(E1388))*COS(RADIANS(AA1378))))&gt;90,0,$F$4*$F$5/E1387^2*(SIN(RADIANS(G1380))*SIN(RADIANS(E1388))+COS(RADIANS(G1380))*COS(RADIANS(E1388))*COS(RADIANS(AA1378))))</f>
        <v>#DIV/0!</v>
      </c>
      <c r="AB1380" s="3" t="e">
        <f>IF(DEGREES(ACOS(SIN(RADIANS(G1380))*SIN(RADIANS(E1388))+COS(RADIANS(G1380))*COS(RADIANS(E1388))*COS(RADIANS(AB1378))))&gt;90,0,$F$4*$F$5/E1387^2*(SIN(RADIANS(G1380))*SIN(RADIANS(E1388))+COS(RADIANS(G1380))*COS(RADIANS(E1388))*COS(RADIANS(AB1378))))</f>
        <v>#DIV/0!</v>
      </c>
      <c r="AC1380" s="3" t="e">
        <f>IF(DEGREES(ACOS(SIN(RADIANS(G1380))*SIN(RADIANS(E1388))+COS(RADIANS(G1380))*COS(RADIANS(E1388))*COS(RADIANS(AC1378))))&gt;90,0,$F$4*$F$5/E1387^2*(SIN(RADIANS(G1380))*SIN(RADIANS(E1388))+COS(RADIANS(G1380))*COS(RADIANS(E1388))*COS(RADIANS(AC1378))))</f>
        <v>#DIV/0!</v>
      </c>
      <c r="AD1380" s="3" t="e">
        <f>IF(DEGREES(ACOS(SIN(RADIANS(G1380))*SIN(RADIANS(E1388))+COS(RADIANS(G1380))*COS(RADIANS(E1388))*COS(RADIANS(AD1378))))&gt;90,0,$F$4*$F$5/E1387^2*(SIN(RADIANS(G1380))*SIN(RADIANS(E1388))+COS(RADIANS(G1380))*COS(RADIANS(E1388))*COS(RADIANS(AD1378))))</f>
        <v>#DIV/0!</v>
      </c>
      <c r="AE1380" s="3" t="e">
        <f>IF(DEGREES(ACOS(SIN(RADIANS(G1380))*SIN(RADIANS(E1388))+COS(RADIANS(G1380))*COS(RADIANS(E1388))*COS(RADIANS(AE1378))))&gt;90,0,$F$4*$F$5/E1387^2*(SIN(RADIANS(G1380))*SIN(RADIANS(E1388))+COS(RADIANS(G1380))*COS(RADIANS(E1388))*COS(RADIANS(AE1378))))</f>
        <v>#DIV/0!</v>
      </c>
      <c r="AF1380" s="3" t="e">
        <f>IF(DEGREES(ACOS(SIN(RADIANS(G1380))*SIN(RADIANS(E1388))+COS(RADIANS(G1380))*COS(RADIANS(E1388))*COS(RADIANS(AF1378))))&gt;90,0,$F$4*$F$5/E1387^2*(SIN(RADIANS(G1380))*SIN(RADIANS(E1388))+COS(RADIANS(G1380))*COS(RADIANS(E1388))*COS(RADIANS(AF1378))))</f>
        <v>#DIV/0!</v>
      </c>
      <c r="AG1380" s="3" t="e">
        <f>IF(DEGREES(ACOS(SIN(RADIANS(G1380))*SIN(RADIANS(E1388))+COS(RADIANS(G1380))*COS(RADIANS(E1388))*COS(RADIANS(AG1378))))&gt;90,0,$F$4*$F$5/E1387^2*(SIN(RADIANS(G1380))*SIN(RADIANS(E1388))+COS(RADIANS(G1380))*COS(RADIANS(E1388))*COS(RADIANS(AG1378))))</f>
        <v>#DIV/0!</v>
      </c>
      <c r="AH1380" s="3" t="e">
        <f>IF(DEGREES(ACOS(SIN(RADIANS(G1380))*SIN(RADIANS(E1388))+COS(RADIANS(G1380))*COS(RADIANS(E1388))*COS(RADIANS(AH1378))))&gt;90,0,$F$4*$F$5/E1387^2*(SIN(RADIANS(G1380))*SIN(RADIANS(E1388))+COS(RADIANS(G1380))*COS(RADIANS(E1388))*COS(RADIANS(AH1378))))</f>
        <v>#DIV/0!</v>
      </c>
      <c r="AI1380" s="3" t="e">
        <f>IF(DEGREES(ACOS(SIN(RADIANS(G1380))*SIN(RADIANS(E1388))+COS(RADIANS(G1380))*COS(RADIANS(E1388))*COS(RADIANS(AI1378))))&gt;90,0,$F$4*$F$5/E1387^2*(SIN(RADIANS(G1380))*SIN(RADIANS(E1388))+COS(RADIANS(G1380))*COS(RADIANS(E1388))*COS(RADIANS(AI1378))))</f>
        <v>#DIV/0!</v>
      </c>
      <c r="AJ1380" s="3" t="e">
        <f>IF(DEGREES(ACOS(SIN(RADIANS(G1380))*SIN(RADIANS(E1388))+COS(RADIANS(G1380))*COS(RADIANS(E1388))*COS(RADIANS(AJ1378))))&gt;90,0,$F$4*$F$5/E1387^2*(SIN(RADIANS(G1380))*SIN(RADIANS(E1388))+COS(RADIANS(G1380))*COS(RADIANS(E1388))*COS(RADIANS(AJ1378))))</f>
        <v>#DIV/0!</v>
      </c>
      <c r="AK1380" s="3" t="e">
        <f>IF(DEGREES(ACOS(SIN(RADIANS(G1380))*SIN(RADIANS(E1388))+COS(RADIANS(G1380))*COS(RADIANS(E1388))*COS(RADIANS(AK1378))))&gt;90,0,$F$4*$F$5/E1387^2*(SIN(RADIANS(G1380))*SIN(RADIANS(E1388))+COS(RADIANS(G1380))*COS(RADIANS(E1388))*COS(RADIANS(AK1378))))</f>
        <v>#DIV/0!</v>
      </c>
      <c r="AL1380" s="3" t="e">
        <f>IF(DEGREES(ACOS(SIN(RADIANS(G1380))*SIN(RADIANS(E1388))+COS(RADIANS(G1380))*COS(RADIANS(E1388))*COS(RADIANS(AL1378))))&gt;90,0,$F$4*$F$5/E1387^2*(SIN(RADIANS(G1380))*SIN(RADIANS(E1388))+COS(RADIANS(G1380))*COS(RADIANS(E1388))*COS(RADIANS(AL1378))))</f>
        <v>#DIV/0!</v>
      </c>
      <c r="AM1380" s="3" t="e">
        <f>IF(DEGREES(ACOS(SIN(RADIANS(G1380))*SIN(RADIANS(E1388))+COS(RADIANS(G1380))*COS(RADIANS(E1388))*COS(RADIANS(AM1378))))&gt;90,0,$F$4*$F$5/E1387^2*(SIN(RADIANS(G1380))*SIN(RADIANS(E1388))+COS(RADIANS(G1380))*COS(RADIANS(E1388))*COS(RADIANS(AM1378))))</f>
        <v>#DIV/0!</v>
      </c>
      <c r="AN1380" s="3" t="e">
        <f>IF(DEGREES(ACOS(SIN(RADIANS(G1380))*SIN(RADIANS(E1388))+COS(RADIANS(G1380))*COS(RADIANS(E1388))*COS(RADIANS(AN1378))))&gt;90,0,$F$4*$F$5/E1387^2*(SIN(RADIANS(G1380))*SIN(RADIANS(E1388))+COS(RADIANS(G1380))*COS(RADIANS(E1388))*COS(RADIANS(AN1378))))</f>
        <v>#DIV/0!</v>
      </c>
      <c r="AO1380" s="3" t="e">
        <f>IF(DEGREES(ACOS(SIN(RADIANS(G1380))*SIN(RADIANS(E1388))+COS(RADIANS(G1380))*COS(RADIANS(E1388))*COS(RADIANS(AO1378))))&gt;90,0,$F$4*$F$5/E1387^2*(SIN(RADIANS(G1380))*SIN(RADIANS(E1388))+COS(RADIANS(G1380))*COS(RADIANS(E1388))*COS(RADIANS(AO1378))))</f>
        <v>#DIV/0!</v>
      </c>
      <c r="AP1380" s="3" t="e">
        <f>IF(DEGREES(ACOS(SIN(RADIANS(G1380))*SIN(RADIANS(E1388))+COS(RADIANS(G1380))*COS(RADIANS(E1388))*COS(RADIANS(AP1378))))&gt;90,0,$F$4*$F$5/E1387^2*(SIN(RADIANS(G1380))*SIN(RADIANS(E1388))+COS(RADIANS(G1380))*COS(RADIANS(E1388))*COS(RADIANS(AP1378))))</f>
        <v>#DIV/0!</v>
      </c>
      <c r="AQ1380" s="3" t="e">
        <f>IF(DEGREES(ACOS(SIN(RADIANS(G1380))*SIN(RADIANS(E1388))+COS(RADIANS(G1380))*COS(RADIANS(E1388))*COS(RADIANS(AQ1378))))&gt;90,0,$F$4*$F$5/E1387^2*(SIN(RADIANS(G1380))*SIN(RADIANS(E1388))+COS(RADIANS(G1380))*COS(RADIANS(E1388))*COS(RADIANS(AQ1378))))</f>
        <v>#DIV/0!</v>
      </c>
      <c r="AR1380" s="3" t="e">
        <f>IF(DEGREES(ACOS(SIN(RADIANS(G1380))*SIN(RADIANS(E1388))+COS(RADIANS(G1380))*COS(RADIANS(E1388))*COS(RADIANS(AR1378))))&gt;90,0,$F$4*$F$5/E1387^2*(SIN(RADIANS(G1380))*SIN(RADIANS(E1388))+COS(RADIANS(G1380))*COS(RADIANS(E1388))*COS(RADIANS(AR1378))))</f>
        <v>#DIV/0!</v>
      </c>
    </row>
    <row r="1381" spans="2:44" ht="15.75" customHeight="1" x14ac:dyDescent="0.2">
      <c r="B1381" s="3" t="s">
        <v>728</v>
      </c>
      <c r="E1381" s="3">
        <f t="array" ref="E1381">INDEX($D$1751:$AM$1751,0,MATCH(E1380-IF(E1380&lt;360,0,360),$D$1700:$AM$1700,0))+IF(E1380&gt;350,360,0)</f>
        <v>580</v>
      </c>
      <c r="G1381" s="3">
        <v>80</v>
      </c>
      <c r="I1381" s="3">
        <f>IF(DEGREES(ACOS(SIN(RADIANS(G1381))*SIN(RADIANS(E1388))+COS(RADIANS(G1381))*COS(RADIANS(E1388))*COS(RADIANS(I1378))))&gt;90,0,$F$4*$F$5/E1387^2*(SIN(RADIANS(G1381))*SIN(RADIANS(E1388))+COS(RADIANS(G1381))*COS(RADIANS(E1388))*COS(RADIANS(I1378))))</f>
        <v>0</v>
      </c>
      <c r="J1381" s="3">
        <f>IF(DEGREES(ACOS(SIN(RADIANS(G1381))*SIN(RADIANS(E1388))+COS(RADIANS(G1381))*COS(RADIANS(E1388))*COS(RADIANS(J1378))))&gt;90,0,$F$4*$F$5/E1387^2*(SIN(RADIANS(G1381))*SIN(RADIANS(E1388))+COS(RADIANS(G1381))*COS(RADIANS(E1388))*COS(RADIANS(J1378))))</f>
        <v>0</v>
      </c>
      <c r="K1381" s="3">
        <f>IF(DEGREES(ACOS(SIN(RADIANS(G1381))*SIN(RADIANS(E1388))+COS(RADIANS(G1381))*COS(RADIANS(E1388))*COS(RADIANS(K1378))))&gt;90,0,$F$4*$F$5/E1387^2*(SIN(RADIANS(G1381))*SIN(RADIANS(E1388))+COS(RADIANS(G1381))*COS(RADIANS(E1388))*COS(RADIANS(K1378))))</f>
        <v>0</v>
      </c>
      <c r="L1381" s="3">
        <f>IF(DEGREES(ACOS(SIN(RADIANS(G1381))*SIN(RADIANS(E1388))+COS(RADIANS(G1381))*COS(RADIANS(E1388))*COS(RADIANS(L1378))))&gt;90,0,$F$4*$F$5/E1387^2*(SIN(RADIANS(G1381))*SIN(RADIANS(E1388))+COS(RADIANS(G1381))*COS(RADIANS(E1388))*COS(RADIANS(L1378))))</f>
        <v>0</v>
      </c>
      <c r="M1381" s="3">
        <f>IF(DEGREES(ACOS(SIN(RADIANS(G1381))*SIN(RADIANS(E1388))+COS(RADIANS(G1381))*COS(RADIANS(E1388))*COS(RADIANS(M1378))))&gt;90,0,$F$4*$F$5/E1387^2*(SIN(RADIANS(G1381))*SIN(RADIANS(E1388))+COS(RADIANS(G1381))*COS(RADIANS(E1388))*COS(RADIANS(M1378))))</f>
        <v>0</v>
      </c>
      <c r="N1381" s="3">
        <f>IF(DEGREES(ACOS(SIN(RADIANS(G1381))*SIN(RADIANS(E1388))+COS(RADIANS(G1381))*COS(RADIANS(E1388))*COS(RADIANS(N1378))))&gt;90,0,$F$4*$F$5/E1387^2*(SIN(RADIANS(G1381))*SIN(RADIANS(E1388))+COS(RADIANS(G1381))*COS(RADIANS(E1388))*COS(RADIANS(N1378))))</f>
        <v>0</v>
      </c>
      <c r="O1381" s="3">
        <f>IF(DEGREES(ACOS(SIN(RADIANS(G1381))*SIN(RADIANS(E1388))+COS(RADIANS(G1381))*COS(RADIANS(E1388))*COS(RADIANS(O1378))))&gt;90,0,$F$4*$F$5/E1387^2*(SIN(RADIANS(G1381))*SIN(RADIANS(E1388))+COS(RADIANS(G1381))*COS(RADIANS(E1388))*COS(RADIANS(O1378))))</f>
        <v>0</v>
      </c>
      <c r="P1381" s="3">
        <f>IF(DEGREES(ACOS(SIN(RADIANS(G1381))*SIN(RADIANS(E1388))+COS(RADIANS(G1381))*COS(RADIANS(E1388))*COS(RADIANS(P1378))))&gt;90,0,$F$4*$F$5/E1387^2*(SIN(RADIANS(G1381))*SIN(RADIANS(E1388))+COS(RADIANS(G1381))*COS(RADIANS(E1388))*COS(RADIANS(P1378))))</f>
        <v>0</v>
      </c>
      <c r="Q1381" s="3">
        <f>IF(DEGREES(ACOS(SIN(RADIANS(G1381))*SIN(RADIANS(E1388))+COS(RADIANS(G1381))*COS(RADIANS(E1388))*COS(RADIANS(Q1378))))&gt;90,0,$F$4*$F$5/E1387^2*(SIN(RADIANS(G1381))*SIN(RADIANS(E1388))+COS(RADIANS(G1381))*COS(RADIANS(E1388))*COS(RADIANS(Q1378))))</f>
        <v>0</v>
      </c>
      <c r="R1381" s="3" t="e">
        <f>IF(DEGREES(ACOS(SIN(RADIANS(G1381))*SIN(RADIANS(E1388))+COS(RADIANS(G1381))*COS(RADIANS(E1388))*COS(RADIANS(R1378))))&gt;90,0,$F$4*$F$5/E1387^2*(SIN(RADIANS(G1381))*SIN(RADIANS(E1388))+COS(RADIANS(G1381))*COS(RADIANS(E1388))*COS(RADIANS(R1378))))</f>
        <v>#DIV/0!</v>
      </c>
      <c r="S1381" s="3" t="e">
        <f>IF(DEGREES(ACOS(SIN(RADIANS(G1381))*SIN(RADIANS(E1388))+COS(RADIANS(G1381))*COS(RADIANS(E1388))*COS(RADIANS(S1378))))&gt;90,0,$F$4*$F$5/E1387^2*(SIN(RADIANS(G1381))*SIN(RADIANS(E1388))+COS(RADIANS(G1381))*COS(RADIANS(E1388))*COS(RADIANS(S1378))))</f>
        <v>#DIV/0!</v>
      </c>
      <c r="T1381" s="3" t="e">
        <f>IF(DEGREES(ACOS(SIN(RADIANS(G1381))*SIN(RADIANS(E1388))+COS(RADIANS(G1381))*COS(RADIANS(E1388))*COS(RADIANS(T1378))))&gt;90,0,$F$4*$F$5/E1387^2*(SIN(RADIANS(G1381))*SIN(RADIANS(E1388))+COS(RADIANS(G1381))*COS(RADIANS(E1388))*COS(RADIANS(T1378))))</f>
        <v>#DIV/0!</v>
      </c>
      <c r="U1381" s="3" t="e">
        <f>IF(DEGREES(ACOS(SIN(RADIANS(G1381))*SIN(RADIANS(E1388))+COS(RADIANS(G1381))*COS(RADIANS(E1388))*COS(RADIANS(U1378))))&gt;90,0,$F$4*$F$5/E1387^2*(SIN(RADIANS(G1381))*SIN(RADIANS(E1388))+COS(RADIANS(G1381))*COS(RADIANS(E1388))*COS(RADIANS(U1378))))</f>
        <v>#DIV/0!</v>
      </c>
      <c r="V1381" s="3" t="e">
        <f>IF(DEGREES(ACOS(SIN(RADIANS(G1381))*SIN(RADIANS(E1388))+COS(RADIANS(G1381))*COS(RADIANS(E1388))*COS(RADIANS(V1378))))&gt;90,0,$F$4*$F$5/E1387^2*(SIN(RADIANS(G1381))*SIN(RADIANS(E1388))+COS(RADIANS(G1381))*COS(RADIANS(E1388))*COS(RADIANS(V1378))))</f>
        <v>#DIV/0!</v>
      </c>
      <c r="W1381" s="3" t="e">
        <f>IF(DEGREES(ACOS(SIN(RADIANS(G1381))*SIN(RADIANS(E1388))+COS(RADIANS(G1381))*COS(RADIANS(E1388))*COS(RADIANS(W1378))))&gt;90,0,$F$4*$F$5/E1387^2*(SIN(RADIANS(G1381))*SIN(RADIANS(E1388))+COS(RADIANS(G1381))*COS(RADIANS(E1388))*COS(RADIANS(W1378))))</f>
        <v>#DIV/0!</v>
      </c>
      <c r="X1381" s="3" t="e">
        <f>IF(DEGREES(ACOS(SIN(RADIANS(G1381))*SIN(RADIANS(E1388))+COS(RADIANS(G1381))*COS(RADIANS(E1388))*COS(RADIANS(X1378))))&gt;90,0,$F$4*$F$5/E1387^2*(SIN(RADIANS(G1381))*SIN(RADIANS(E1388))+COS(RADIANS(G1381))*COS(RADIANS(E1388))*COS(RADIANS(X1378))))</f>
        <v>#DIV/0!</v>
      </c>
      <c r="Y1381" s="3" t="e">
        <f>IF(DEGREES(ACOS(SIN(RADIANS(G1381))*SIN(RADIANS(E1388))+COS(RADIANS(G1381))*COS(RADIANS(E1388))*COS(RADIANS(Y1378))))&gt;90,0,$F$4*$F$5/E1387^2*(SIN(RADIANS(G1381))*SIN(RADIANS(E1388))+COS(RADIANS(G1381))*COS(RADIANS(E1388))*COS(RADIANS(Y1378))))</f>
        <v>#DIV/0!</v>
      </c>
      <c r="Z1381" s="3" t="e">
        <f>IF(DEGREES(ACOS(SIN(RADIANS(G1381))*SIN(RADIANS(E1388))+COS(RADIANS(G1381))*COS(RADIANS(E1388))*COS(RADIANS(Z1378))))&gt;90,0,$F$4*$F$5/E1387^2*(SIN(RADIANS(G1381))*SIN(RADIANS(E1388))+COS(RADIANS(G1381))*COS(RADIANS(E1388))*COS(RADIANS(Z1378))))</f>
        <v>#DIV/0!</v>
      </c>
      <c r="AA1381" s="3" t="e">
        <f>IF(DEGREES(ACOS(SIN(RADIANS(G1381))*SIN(RADIANS(E1388))+COS(RADIANS(G1381))*COS(RADIANS(E1388))*COS(RADIANS(AA1378))))&gt;90,0,$F$4*$F$5/E1387^2*(SIN(RADIANS(G1381))*SIN(RADIANS(E1388))+COS(RADIANS(G1381))*COS(RADIANS(E1388))*COS(RADIANS(AA1378))))</f>
        <v>#DIV/0!</v>
      </c>
      <c r="AB1381" s="3" t="e">
        <f>IF(DEGREES(ACOS(SIN(RADIANS(G1381))*SIN(RADIANS(E1388))+COS(RADIANS(G1381))*COS(RADIANS(E1388))*COS(RADIANS(AB1378))))&gt;90,0,$F$4*$F$5/E1387^2*(SIN(RADIANS(G1381))*SIN(RADIANS(E1388))+COS(RADIANS(G1381))*COS(RADIANS(E1388))*COS(RADIANS(AB1378))))</f>
        <v>#DIV/0!</v>
      </c>
      <c r="AC1381" s="3" t="e">
        <f>IF(DEGREES(ACOS(SIN(RADIANS(G1381))*SIN(RADIANS(E1388))+COS(RADIANS(G1381))*COS(RADIANS(E1388))*COS(RADIANS(AC1378))))&gt;90,0,$F$4*$F$5/E1387^2*(SIN(RADIANS(G1381))*SIN(RADIANS(E1388))+COS(RADIANS(G1381))*COS(RADIANS(E1388))*COS(RADIANS(AC1378))))</f>
        <v>#DIV/0!</v>
      </c>
      <c r="AD1381" s="3" t="e">
        <f>IF(DEGREES(ACOS(SIN(RADIANS(G1381))*SIN(RADIANS(E1388))+COS(RADIANS(G1381))*COS(RADIANS(E1388))*COS(RADIANS(AD1378))))&gt;90,0,$F$4*$F$5/E1387^2*(SIN(RADIANS(G1381))*SIN(RADIANS(E1388))+COS(RADIANS(G1381))*COS(RADIANS(E1388))*COS(RADIANS(AD1378))))</f>
        <v>#DIV/0!</v>
      </c>
      <c r="AE1381" s="3" t="e">
        <f>IF(DEGREES(ACOS(SIN(RADIANS(G1381))*SIN(RADIANS(E1388))+COS(RADIANS(G1381))*COS(RADIANS(E1388))*COS(RADIANS(AE1378))))&gt;90,0,$F$4*$F$5/E1387^2*(SIN(RADIANS(G1381))*SIN(RADIANS(E1388))+COS(RADIANS(G1381))*COS(RADIANS(E1388))*COS(RADIANS(AE1378))))</f>
        <v>#DIV/0!</v>
      </c>
      <c r="AF1381" s="3" t="e">
        <f>IF(DEGREES(ACOS(SIN(RADIANS(G1381))*SIN(RADIANS(E1388))+COS(RADIANS(G1381))*COS(RADIANS(E1388))*COS(RADIANS(AF1378))))&gt;90,0,$F$4*$F$5/E1387^2*(SIN(RADIANS(G1381))*SIN(RADIANS(E1388))+COS(RADIANS(G1381))*COS(RADIANS(E1388))*COS(RADIANS(AF1378))))</f>
        <v>#DIV/0!</v>
      </c>
      <c r="AG1381" s="3" t="e">
        <f>IF(DEGREES(ACOS(SIN(RADIANS(G1381))*SIN(RADIANS(E1388))+COS(RADIANS(G1381))*COS(RADIANS(E1388))*COS(RADIANS(AG1378))))&gt;90,0,$F$4*$F$5/E1387^2*(SIN(RADIANS(G1381))*SIN(RADIANS(E1388))+COS(RADIANS(G1381))*COS(RADIANS(E1388))*COS(RADIANS(AG1378))))</f>
        <v>#DIV/0!</v>
      </c>
      <c r="AH1381" s="3" t="e">
        <f>IF(DEGREES(ACOS(SIN(RADIANS(G1381))*SIN(RADIANS(E1388))+COS(RADIANS(G1381))*COS(RADIANS(E1388))*COS(RADIANS(AH1378))))&gt;90,0,$F$4*$F$5/E1387^2*(SIN(RADIANS(G1381))*SIN(RADIANS(E1388))+COS(RADIANS(G1381))*COS(RADIANS(E1388))*COS(RADIANS(AH1378))))</f>
        <v>#DIV/0!</v>
      </c>
      <c r="AI1381" s="3" t="e">
        <f>IF(DEGREES(ACOS(SIN(RADIANS(G1381))*SIN(RADIANS(E1388))+COS(RADIANS(G1381))*COS(RADIANS(E1388))*COS(RADIANS(AI1378))))&gt;90,0,$F$4*$F$5/E1387^2*(SIN(RADIANS(G1381))*SIN(RADIANS(E1388))+COS(RADIANS(G1381))*COS(RADIANS(E1388))*COS(RADIANS(AI1378))))</f>
        <v>#DIV/0!</v>
      </c>
      <c r="AJ1381" s="3" t="e">
        <f>IF(DEGREES(ACOS(SIN(RADIANS(G1381))*SIN(RADIANS(E1388))+COS(RADIANS(G1381))*COS(RADIANS(E1388))*COS(RADIANS(AJ1378))))&gt;90,0,$F$4*$F$5/E1387^2*(SIN(RADIANS(G1381))*SIN(RADIANS(E1388))+COS(RADIANS(G1381))*COS(RADIANS(E1388))*COS(RADIANS(AJ1378))))</f>
        <v>#DIV/0!</v>
      </c>
      <c r="AK1381" s="3">
        <f>IF(DEGREES(ACOS(SIN(RADIANS(G1381))*SIN(RADIANS(E1388))+COS(RADIANS(G1381))*COS(RADIANS(E1388))*COS(RADIANS(AK1378))))&gt;90,0,$F$4*$F$5/E1387^2*(SIN(RADIANS(G1381))*SIN(RADIANS(E1388))+COS(RADIANS(G1381))*COS(RADIANS(E1388))*COS(RADIANS(AK1378))))</f>
        <v>0</v>
      </c>
      <c r="AL1381" s="3">
        <f>IF(DEGREES(ACOS(SIN(RADIANS(G1381))*SIN(RADIANS(E1388))+COS(RADIANS(G1381))*COS(RADIANS(E1388))*COS(RADIANS(AL1378))))&gt;90,0,$F$4*$F$5/E1387^2*(SIN(RADIANS(G1381))*SIN(RADIANS(E1388))+COS(RADIANS(G1381))*COS(RADIANS(E1388))*COS(RADIANS(AL1378))))</f>
        <v>0</v>
      </c>
      <c r="AM1381" s="3">
        <f>IF(DEGREES(ACOS(SIN(RADIANS(G1381))*SIN(RADIANS(E1388))+COS(RADIANS(G1381))*COS(RADIANS(E1388))*COS(RADIANS(AM1378))))&gt;90,0,$F$4*$F$5/E1387^2*(SIN(RADIANS(G1381))*SIN(RADIANS(E1388))+COS(RADIANS(G1381))*COS(RADIANS(E1388))*COS(RADIANS(AM1378))))</f>
        <v>0</v>
      </c>
      <c r="AN1381" s="3">
        <f>IF(DEGREES(ACOS(SIN(RADIANS(G1381))*SIN(RADIANS(E1388))+COS(RADIANS(G1381))*COS(RADIANS(E1388))*COS(RADIANS(AN1378))))&gt;90,0,$F$4*$F$5/E1387^2*(SIN(RADIANS(G1381))*SIN(RADIANS(E1388))+COS(RADIANS(G1381))*COS(RADIANS(E1388))*COS(RADIANS(AN1378))))</f>
        <v>0</v>
      </c>
      <c r="AO1381" s="3">
        <f>IF(DEGREES(ACOS(SIN(RADIANS(G1381))*SIN(RADIANS(E1388))+COS(RADIANS(G1381))*COS(RADIANS(E1388))*COS(RADIANS(AO1378))))&gt;90,0,$F$4*$F$5/E1387^2*(SIN(RADIANS(G1381))*SIN(RADIANS(E1388))+COS(RADIANS(G1381))*COS(RADIANS(E1388))*COS(RADIANS(AO1378))))</f>
        <v>0</v>
      </c>
      <c r="AP1381" s="3">
        <f>IF(DEGREES(ACOS(SIN(RADIANS(G1381))*SIN(RADIANS(E1388))+COS(RADIANS(G1381))*COS(RADIANS(E1388))*COS(RADIANS(AP1378))))&gt;90,0,$F$4*$F$5/E1387^2*(SIN(RADIANS(G1381))*SIN(RADIANS(E1388))+COS(RADIANS(G1381))*COS(RADIANS(E1388))*COS(RADIANS(AP1378))))</f>
        <v>0</v>
      </c>
      <c r="AQ1381" s="3">
        <f>IF(DEGREES(ACOS(SIN(RADIANS(G1381))*SIN(RADIANS(E1388))+COS(RADIANS(G1381))*COS(RADIANS(E1388))*COS(RADIANS(AQ1378))))&gt;90,0,$F$4*$F$5/E1387^2*(SIN(RADIANS(G1381))*SIN(RADIANS(E1388))+COS(RADIANS(G1381))*COS(RADIANS(E1388))*COS(RADIANS(AQ1378))))</f>
        <v>0</v>
      </c>
      <c r="AR1381" s="3">
        <f>IF(DEGREES(ACOS(SIN(RADIANS(G1381))*SIN(RADIANS(E1388))+COS(RADIANS(G1381))*COS(RADIANS(E1388))*COS(RADIANS(AR1378))))&gt;90,0,$F$4*$F$5/E1387^2*(SIN(RADIANS(G1381))*SIN(RADIANS(E1388))+COS(RADIANS(G1381))*COS(RADIANS(E1388))*COS(RADIANS(AR1378))))</f>
        <v>0</v>
      </c>
    </row>
    <row r="1382" spans="2:44" ht="15.75" customHeight="1" x14ac:dyDescent="0.2">
      <c r="B1382" s="20" t="s">
        <v>784</v>
      </c>
      <c r="E1382" s="3">
        <f>IF(E1381-$F$13&lt;0,E1381-$F$13+360,IF(E1381-$F$13&gt;360,E1381-$F$13-360,E1381-$F$13))</f>
        <v>310</v>
      </c>
      <c r="G1382" s="3">
        <v>70</v>
      </c>
      <c r="I1382" s="3">
        <f>IF(DEGREES(ACOS(SIN(RADIANS(G1382))*SIN(RADIANS(E1388))+COS(RADIANS(G1382))*COS(RADIANS(E1388))*COS(RADIANS(I1378))))&gt;90,0,$F$4*$F$5/E1387^2*(SIN(RADIANS(G1382))*SIN(RADIANS(E1388))+COS(RADIANS(G1382))*COS(RADIANS(E1388))*COS(RADIANS(I1378))))</f>
        <v>0</v>
      </c>
      <c r="J1382" s="3">
        <f>IF(DEGREES(ACOS(SIN(RADIANS(G1382))*SIN(RADIANS(E1388))+COS(RADIANS(G1382))*COS(RADIANS(E1388))*COS(RADIANS(J1378))))&gt;90,0,$F$4*$F$5/E1387^2*(SIN(RADIANS(G1382))*SIN(RADIANS(E1388))+COS(RADIANS(G1382))*COS(RADIANS(E1388))*COS(RADIANS(J1378))))</f>
        <v>0</v>
      </c>
      <c r="K1382" s="3">
        <f>IF(DEGREES(ACOS(SIN(RADIANS(G1382))*SIN(RADIANS(E1388))+COS(RADIANS(G1382))*COS(RADIANS(E1388))*COS(RADIANS(K1378))))&gt;90,0,$F$4*$F$5/E1387^2*(SIN(RADIANS(G1382))*SIN(RADIANS(E1388))+COS(RADIANS(G1382))*COS(RADIANS(E1388))*COS(RADIANS(K1378))))</f>
        <v>0</v>
      </c>
      <c r="L1382" s="3">
        <f>IF(DEGREES(ACOS(SIN(RADIANS(G1382))*SIN(RADIANS(E1388))+COS(RADIANS(G1382))*COS(RADIANS(E1388))*COS(RADIANS(L1378))))&gt;90,0,$F$4*$F$5/E1387^2*(SIN(RADIANS(G1382))*SIN(RADIANS(E1388))+COS(RADIANS(G1382))*COS(RADIANS(E1388))*COS(RADIANS(L1378))))</f>
        <v>0</v>
      </c>
      <c r="M1382" s="3">
        <f>IF(DEGREES(ACOS(SIN(RADIANS(G1382))*SIN(RADIANS(E1388))+COS(RADIANS(G1382))*COS(RADIANS(E1388))*COS(RADIANS(M1378))))&gt;90,0,$F$4*$F$5/E1387^2*(SIN(RADIANS(G1382))*SIN(RADIANS(E1388))+COS(RADIANS(G1382))*COS(RADIANS(E1388))*COS(RADIANS(M1378))))</f>
        <v>0</v>
      </c>
      <c r="N1382" s="3">
        <f>IF(DEGREES(ACOS(SIN(RADIANS(G1382))*SIN(RADIANS(E1388))+COS(RADIANS(G1382))*COS(RADIANS(E1388))*COS(RADIANS(N1378))))&gt;90,0,$F$4*$F$5/E1387^2*(SIN(RADIANS(G1382))*SIN(RADIANS(E1388))+COS(RADIANS(G1382))*COS(RADIANS(E1388))*COS(RADIANS(N1378))))</f>
        <v>0</v>
      </c>
      <c r="O1382" s="3">
        <f>IF(DEGREES(ACOS(SIN(RADIANS(G1382))*SIN(RADIANS(E1388))+COS(RADIANS(G1382))*COS(RADIANS(E1388))*COS(RADIANS(O1378))))&gt;90,0,$F$4*$F$5/E1387^2*(SIN(RADIANS(G1382))*SIN(RADIANS(E1388))+COS(RADIANS(G1382))*COS(RADIANS(E1388))*COS(RADIANS(O1378))))</f>
        <v>0</v>
      </c>
      <c r="P1382" s="3">
        <f>IF(DEGREES(ACOS(SIN(RADIANS(G1382))*SIN(RADIANS(E1388))+COS(RADIANS(G1382))*COS(RADIANS(E1388))*COS(RADIANS(P1378))))&gt;90,0,$F$4*$F$5/E1387^2*(SIN(RADIANS(G1382))*SIN(RADIANS(E1388))+COS(RADIANS(G1382))*COS(RADIANS(E1388))*COS(RADIANS(P1378))))</f>
        <v>0</v>
      </c>
      <c r="Q1382" s="3">
        <f>IF(DEGREES(ACOS(SIN(RADIANS(G1382))*SIN(RADIANS(E1388))+COS(RADIANS(G1382))*COS(RADIANS(E1388))*COS(RADIANS(Q1378))))&gt;90,0,$F$4*$F$5/E1387^2*(SIN(RADIANS(G1382))*SIN(RADIANS(E1388))+COS(RADIANS(G1382))*COS(RADIANS(E1388))*COS(RADIANS(Q1378))))</f>
        <v>0</v>
      </c>
      <c r="R1382" s="3" t="e">
        <f>IF(DEGREES(ACOS(SIN(RADIANS(G1382))*SIN(RADIANS(E1388))+COS(RADIANS(G1382))*COS(RADIANS(E1388))*COS(RADIANS(R1378))))&gt;90,0,$F$4*$F$5/E1387^2*(SIN(RADIANS(G1382))*SIN(RADIANS(E1388))+COS(RADIANS(G1382))*COS(RADIANS(E1388))*COS(RADIANS(R1378))))</f>
        <v>#DIV/0!</v>
      </c>
      <c r="S1382" s="3" t="e">
        <f>IF(DEGREES(ACOS(SIN(RADIANS(G1382))*SIN(RADIANS(E1388))+COS(RADIANS(G1382))*COS(RADIANS(E1388))*COS(RADIANS(S1378))))&gt;90,0,$F$4*$F$5/E1387^2*(SIN(RADIANS(G1382))*SIN(RADIANS(E1388))+COS(RADIANS(G1382))*COS(RADIANS(E1388))*COS(RADIANS(S1378))))</f>
        <v>#DIV/0!</v>
      </c>
      <c r="T1382" s="3" t="e">
        <f>IF(DEGREES(ACOS(SIN(RADIANS(G1382))*SIN(RADIANS(E1388))+COS(RADIANS(G1382))*COS(RADIANS(E1388))*COS(RADIANS(T1378))))&gt;90,0,$F$4*$F$5/E1387^2*(SIN(RADIANS(G1382))*SIN(RADIANS(E1388))+COS(RADIANS(G1382))*COS(RADIANS(E1388))*COS(RADIANS(T1378))))</f>
        <v>#DIV/0!</v>
      </c>
      <c r="U1382" s="3" t="e">
        <f>IF(DEGREES(ACOS(SIN(RADIANS(G1382))*SIN(RADIANS(E1388))+COS(RADIANS(G1382))*COS(RADIANS(E1388))*COS(RADIANS(U1378))))&gt;90,0,$F$4*$F$5/E1387^2*(SIN(RADIANS(G1382))*SIN(RADIANS(E1388))+COS(RADIANS(G1382))*COS(RADIANS(E1388))*COS(RADIANS(U1378))))</f>
        <v>#DIV/0!</v>
      </c>
      <c r="V1382" s="3" t="e">
        <f>IF(DEGREES(ACOS(SIN(RADIANS(G1382))*SIN(RADIANS(E1388))+COS(RADIANS(G1382))*COS(RADIANS(E1388))*COS(RADIANS(V1378))))&gt;90,0,$F$4*$F$5/E1387^2*(SIN(RADIANS(G1382))*SIN(RADIANS(E1388))+COS(RADIANS(G1382))*COS(RADIANS(E1388))*COS(RADIANS(V1378))))</f>
        <v>#DIV/0!</v>
      </c>
      <c r="W1382" s="3" t="e">
        <f>IF(DEGREES(ACOS(SIN(RADIANS(G1382))*SIN(RADIANS(E1388))+COS(RADIANS(G1382))*COS(RADIANS(E1388))*COS(RADIANS(W1378))))&gt;90,0,$F$4*$F$5/E1387^2*(SIN(RADIANS(G1382))*SIN(RADIANS(E1388))+COS(RADIANS(G1382))*COS(RADIANS(E1388))*COS(RADIANS(W1378))))</f>
        <v>#DIV/0!</v>
      </c>
      <c r="X1382" s="3" t="e">
        <f>IF(DEGREES(ACOS(SIN(RADIANS(G1382))*SIN(RADIANS(E1388))+COS(RADIANS(G1382))*COS(RADIANS(E1388))*COS(RADIANS(X1378))))&gt;90,0,$F$4*$F$5/E1387^2*(SIN(RADIANS(G1382))*SIN(RADIANS(E1388))+COS(RADIANS(G1382))*COS(RADIANS(E1388))*COS(RADIANS(X1378))))</f>
        <v>#DIV/0!</v>
      </c>
      <c r="Y1382" s="3" t="e">
        <f>IF(DEGREES(ACOS(SIN(RADIANS(G1382))*SIN(RADIANS(E1388))+COS(RADIANS(G1382))*COS(RADIANS(E1388))*COS(RADIANS(Y1378))))&gt;90,0,$F$4*$F$5/E1387^2*(SIN(RADIANS(G1382))*SIN(RADIANS(E1388))+COS(RADIANS(G1382))*COS(RADIANS(E1388))*COS(RADIANS(Y1378))))</f>
        <v>#DIV/0!</v>
      </c>
      <c r="Z1382" s="3" t="e">
        <f>IF(DEGREES(ACOS(SIN(RADIANS(G1382))*SIN(RADIANS(E1388))+COS(RADIANS(G1382))*COS(RADIANS(E1388))*COS(RADIANS(Z1378))))&gt;90,0,$F$4*$F$5/E1387^2*(SIN(RADIANS(G1382))*SIN(RADIANS(E1388))+COS(RADIANS(G1382))*COS(RADIANS(E1388))*COS(RADIANS(Z1378))))</f>
        <v>#DIV/0!</v>
      </c>
      <c r="AA1382" s="3" t="e">
        <f>IF(DEGREES(ACOS(SIN(RADIANS(G1382))*SIN(RADIANS(E1388))+COS(RADIANS(G1382))*COS(RADIANS(E1388))*COS(RADIANS(AA1378))))&gt;90,0,$F$4*$F$5/E1387^2*(SIN(RADIANS(G1382))*SIN(RADIANS(E1388))+COS(RADIANS(G1382))*COS(RADIANS(E1388))*COS(RADIANS(AA1378))))</f>
        <v>#DIV/0!</v>
      </c>
      <c r="AB1382" s="3" t="e">
        <f>IF(DEGREES(ACOS(SIN(RADIANS(G1382))*SIN(RADIANS(E1388))+COS(RADIANS(G1382))*COS(RADIANS(E1388))*COS(RADIANS(AB1378))))&gt;90,0,$F$4*$F$5/E1387^2*(SIN(RADIANS(G1382))*SIN(RADIANS(E1388))+COS(RADIANS(G1382))*COS(RADIANS(E1388))*COS(RADIANS(AB1378))))</f>
        <v>#DIV/0!</v>
      </c>
      <c r="AC1382" s="3" t="e">
        <f>IF(DEGREES(ACOS(SIN(RADIANS(G1382))*SIN(RADIANS(E1388))+COS(RADIANS(G1382))*COS(RADIANS(E1388))*COS(RADIANS(AC1378))))&gt;90,0,$F$4*$F$5/E1387^2*(SIN(RADIANS(G1382))*SIN(RADIANS(E1388))+COS(RADIANS(G1382))*COS(RADIANS(E1388))*COS(RADIANS(AC1378))))</f>
        <v>#DIV/0!</v>
      </c>
      <c r="AD1382" s="3" t="e">
        <f>IF(DEGREES(ACOS(SIN(RADIANS(G1382))*SIN(RADIANS(E1388))+COS(RADIANS(G1382))*COS(RADIANS(E1388))*COS(RADIANS(AD1378))))&gt;90,0,$F$4*$F$5/E1387^2*(SIN(RADIANS(G1382))*SIN(RADIANS(E1388))+COS(RADIANS(G1382))*COS(RADIANS(E1388))*COS(RADIANS(AD1378))))</f>
        <v>#DIV/0!</v>
      </c>
      <c r="AE1382" s="3" t="e">
        <f>IF(DEGREES(ACOS(SIN(RADIANS(G1382))*SIN(RADIANS(E1388))+COS(RADIANS(G1382))*COS(RADIANS(E1388))*COS(RADIANS(AE1378))))&gt;90,0,$F$4*$F$5/E1387^2*(SIN(RADIANS(G1382))*SIN(RADIANS(E1388))+COS(RADIANS(G1382))*COS(RADIANS(E1388))*COS(RADIANS(AE1378))))</f>
        <v>#DIV/0!</v>
      </c>
      <c r="AF1382" s="3" t="e">
        <f>IF(DEGREES(ACOS(SIN(RADIANS(G1382))*SIN(RADIANS(E1388))+COS(RADIANS(G1382))*COS(RADIANS(E1388))*COS(RADIANS(AF1378))))&gt;90,0,$F$4*$F$5/E1387^2*(SIN(RADIANS(G1382))*SIN(RADIANS(E1388))+COS(RADIANS(G1382))*COS(RADIANS(E1388))*COS(RADIANS(AF1378))))</f>
        <v>#DIV/0!</v>
      </c>
      <c r="AG1382" s="3" t="e">
        <f>IF(DEGREES(ACOS(SIN(RADIANS(G1382))*SIN(RADIANS(E1388))+COS(RADIANS(G1382))*COS(RADIANS(E1388))*COS(RADIANS(AG1378))))&gt;90,0,$F$4*$F$5/E1387^2*(SIN(RADIANS(G1382))*SIN(RADIANS(E1388))+COS(RADIANS(G1382))*COS(RADIANS(E1388))*COS(RADIANS(AG1378))))</f>
        <v>#DIV/0!</v>
      </c>
      <c r="AH1382" s="3" t="e">
        <f>IF(DEGREES(ACOS(SIN(RADIANS(G1382))*SIN(RADIANS(E1388))+COS(RADIANS(G1382))*COS(RADIANS(E1388))*COS(RADIANS(AH1378))))&gt;90,0,$F$4*$F$5/E1387^2*(SIN(RADIANS(G1382))*SIN(RADIANS(E1388))+COS(RADIANS(G1382))*COS(RADIANS(E1388))*COS(RADIANS(AH1378))))</f>
        <v>#DIV/0!</v>
      </c>
      <c r="AI1382" s="3" t="e">
        <f>IF(DEGREES(ACOS(SIN(RADIANS(G1382))*SIN(RADIANS(E1388))+COS(RADIANS(G1382))*COS(RADIANS(E1388))*COS(RADIANS(AI1378))))&gt;90,0,$F$4*$F$5/E1387^2*(SIN(RADIANS(G1382))*SIN(RADIANS(E1388))+COS(RADIANS(G1382))*COS(RADIANS(E1388))*COS(RADIANS(AI1378))))</f>
        <v>#DIV/0!</v>
      </c>
      <c r="AJ1382" s="3" t="e">
        <f>IF(DEGREES(ACOS(SIN(RADIANS(G1382))*SIN(RADIANS(E1388))+COS(RADIANS(G1382))*COS(RADIANS(E1388))*COS(RADIANS(AJ1378))))&gt;90,0,$F$4*$F$5/E1387^2*(SIN(RADIANS(G1382))*SIN(RADIANS(E1388))+COS(RADIANS(G1382))*COS(RADIANS(E1388))*COS(RADIANS(AJ1378))))</f>
        <v>#DIV/0!</v>
      </c>
      <c r="AK1382" s="3">
        <f>IF(DEGREES(ACOS(SIN(RADIANS(G1382))*SIN(RADIANS(E1388))+COS(RADIANS(G1382))*COS(RADIANS(E1388))*COS(RADIANS(AK1378))))&gt;90,0,$F$4*$F$5/E1387^2*(SIN(RADIANS(G1382))*SIN(RADIANS(E1388))+COS(RADIANS(G1382))*COS(RADIANS(E1388))*COS(RADIANS(AK1378))))</f>
        <v>0</v>
      </c>
      <c r="AL1382" s="3">
        <f>IF(DEGREES(ACOS(SIN(RADIANS(G1382))*SIN(RADIANS(E1388))+COS(RADIANS(G1382))*COS(RADIANS(E1388))*COS(RADIANS(AL1378))))&gt;90,0,$F$4*$F$5/E1387^2*(SIN(RADIANS(G1382))*SIN(RADIANS(E1388))+COS(RADIANS(G1382))*COS(RADIANS(E1388))*COS(RADIANS(AL1378))))</f>
        <v>0</v>
      </c>
      <c r="AM1382" s="3">
        <f>IF(DEGREES(ACOS(SIN(RADIANS(G1382))*SIN(RADIANS(E1388))+COS(RADIANS(G1382))*COS(RADIANS(E1388))*COS(RADIANS(AM1378))))&gt;90,0,$F$4*$F$5/E1387^2*(SIN(RADIANS(G1382))*SIN(RADIANS(E1388))+COS(RADIANS(G1382))*COS(RADIANS(E1388))*COS(RADIANS(AM1378))))</f>
        <v>0</v>
      </c>
      <c r="AN1382" s="3">
        <f>IF(DEGREES(ACOS(SIN(RADIANS(G1382))*SIN(RADIANS(E1388))+COS(RADIANS(G1382))*COS(RADIANS(E1388))*COS(RADIANS(AN1378))))&gt;90,0,$F$4*$F$5/E1387^2*(SIN(RADIANS(G1382))*SIN(RADIANS(E1388))+COS(RADIANS(G1382))*COS(RADIANS(E1388))*COS(RADIANS(AN1378))))</f>
        <v>0</v>
      </c>
      <c r="AO1382" s="3">
        <f>IF(DEGREES(ACOS(SIN(RADIANS(G1382))*SIN(RADIANS(E1388))+COS(RADIANS(G1382))*COS(RADIANS(E1388))*COS(RADIANS(AO1378))))&gt;90,0,$F$4*$F$5/E1387^2*(SIN(RADIANS(G1382))*SIN(RADIANS(E1388))+COS(RADIANS(G1382))*COS(RADIANS(E1388))*COS(RADIANS(AO1378))))</f>
        <v>0</v>
      </c>
      <c r="AP1382" s="3">
        <f>IF(DEGREES(ACOS(SIN(RADIANS(G1382))*SIN(RADIANS(E1388))+COS(RADIANS(G1382))*COS(RADIANS(E1388))*COS(RADIANS(AP1378))))&gt;90,0,$F$4*$F$5/E1387^2*(SIN(RADIANS(G1382))*SIN(RADIANS(E1388))+COS(RADIANS(G1382))*COS(RADIANS(E1388))*COS(RADIANS(AP1378))))</f>
        <v>0</v>
      </c>
      <c r="AQ1382" s="3">
        <f>IF(DEGREES(ACOS(SIN(RADIANS(G1382))*SIN(RADIANS(E1388))+COS(RADIANS(G1382))*COS(RADIANS(E1388))*COS(RADIANS(AQ1378))))&gt;90,0,$F$4*$F$5/E1387^2*(SIN(RADIANS(G1382))*SIN(RADIANS(E1388))+COS(RADIANS(G1382))*COS(RADIANS(E1388))*COS(RADIANS(AQ1378))))</f>
        <v>0</v>
      </c>
      <c r="AR1382" s="3">
        <f>IF(DEGREES(ACOS(SIN(RADIANS(G1382))*SIN(RADIANS(E1388))+COS(RADIANS(G1382))*COS(RADIANS(E1388))*COS(RADIANS(AR1378))))&gt;90,0,$F$4*$F$5/E1387^2*(SIN(RADIANS(G1382))*SIN(RADIANS(E1388))+COS(RADIANS(G1382))*COS(RADIANS(E1388))*COS(RADIANS(AR1378))))</f>
        <v>0</v>
      </c>
    </row>
    <row r="1383" spans="2:44" ht="15.75" customHeight="1" x14ac:dyDescent="0.2">
      <c r="B1383" s="20" t="s">
        <v>729</v>
      </c>
      <c r="E1383" s="3">
        <f>IF(E1380&lt;360,E1380/360,(E1380-360)/360)</f>
        <v>0.61111111111111116</v>
      </c>
      <c r="G1383" s="3">
        <v>60</v>
      </c>
      <c r="I1383" s="3">
        <f>IF(DEGREES(ACOS(SIN(RADIANS(G1383))*SIN(RADIANS(E1388))+COS(RADIANS(G1383))*COS(RADIANS(E1388))*COS(RADIANS(I1378))))&gt;90,0,$F$4*$F$5/E1387^2*(SIN(RADIANS(G1383))*SIN(RADIANS(E1388))+COS(RADIANS(G1383))*COS(RADIANS(E1388))*COS(RADIANS(I1378))))</f>
        <v>0</v>
      </c>
      <c r="J1383" s="3">
        <f>IF(DEGREES(ACOS(SIN(RADIANS(G1383))*SIN(RADIANS(E1388))+COS(RADIANS(G1383))*COS(RADIANS(E1388))*COS(RADIANS(J1378))))&gt;90,0,$F$4*$F$5/E1387^2*(SIN(RADIANS(G1383))*SIN(RADIANS(E1388))+COS(RADIANS(G1383))*COS(RADIANS(E1388))*COS(RADIANS(J1378))))</f>
        <v>0</v>
      </c>
      <c r="K1383" s="3">
        <f>IF(DEGREES(ACOS(SIN(RADIANS(G1383))*SIN(RADIANS(E1388))+COS(RADIANS(G1383))*COS(RADIANS(E1388))*COS(RADIANS(K1378))))&gt;90,0,$F$4*$F$5/E1387^2*(SIN(RADIANS(G1383))*SIN(RADIANS(E1388))+COS(RADIANS(G1383))*COS(RADIANS(E1388))*COS(RADIANS(K1378))))</f>
        <v>0</v>
      </c>
      <c r="L1383" s="3">
        <f>IF(DEGREES(ACOS(SIN(RADIANS(G1383))*SIN(RADIANS(E1388))+COS(RADIANS(G1383))*COS(RADIANS(E1388))*COS(RADIANS(L1378))))&gt;90,0,$F$4*$F$5/E1387^2*(SIN(RADIANS(G1383))*SIN(RADIANS(E1388))+COS(RADIANS(G1383))*COS(RADIANS(E1388))*COS(RADIANS(L1378))))</f>
        <v>0</v>
      </c>
      <c r="M1383" s="3">
        <f>IF(DEGREES(ACOS(SIN(RADIANS(G1383))*SIN(RADIANS(E1388))+COS(RADIANS(G1383))*COS(RADIANS(E1388))*COS(RADIANS(M1378))))&gt;90,0,$F$4*$F$5/E1387^2*(SIN(RADIANS(G1383))*SIN(RADIANS(E1388))+COS(RADIANS(G1383))*COS(RADIANS(E1388))*COS(RADIANS(M1378))))</f>
        <v>0</v>
      </c>
      <c r="N1383" s="3">
        <f>IF(DEGREES(ACOS(SIN(RADIANS(G1383))*SIN(RADIANS(E1388))+COS(RADIANS(G1383))*COS(RADIANS(E1388))*COS(RADIANS(N1378))))&gt;90,0,$F$4*$F$5/E1387^2*(SIN(RADIANS(G1383))*SIN(RADIANS(E1388))+COS(RADIANS(G1383))*COS(RADIANS(E1388))*COS(RADIANS(N1378))))</f>
        <v>0</v>
      </c>
      <c r="O1383" s="3">
        <f>IF(DEGREES(ACOS(SIN(RADIANS(G1383))*SIN(RADIANS(E1388))+COS(RADIANS(G1383))*COS(RADIANS(E1388))*COS(RADIANS(O1378))))&gt;90,0,$F$4*$F$5/E1387^2*(SIN(RADIANS(G1383))*SIN(RADIANS(E1388))+COS(RADIANS(G1383))*COS(RADIANS(E1388))*COS(RADIANS(O1378))))</f>
        <v>0</v>
      </c>
      <c r="P1383" s="3">
        <f>IF(DEGREES(ACOS(SIN(RADIANS(G1383))*SIN(RADIANS(E1388))+COS(RADIANS(G1383))*COS(RADIANS(E1388))*COS(RADIANS(P1378))))&gt;90,0,$F$4*$F$5/E1387^2*(SIN(RADIANS(G1383))*SIN(RADIANS(E1388))+COS(RADIANS(G1383))*COS(RADIANS(E1388))*COS(RADIANS(P1378))))</f>
        <v>0</v>
      </c>
      <c r="Q1383" s="3">
        <f>IF(DEGREES(ACOS(SIN(RADIANS(G1383))*SIN(RADIANS(E1388))+COS(RADIANS(G1383))*COS(RADIANS(E1388))*COS(RADIANS(Q1378))))&gt;90,0,$F$4*$F$5/E1387^2*(SIN(RADIANS(G1383))*SIN(RADIANS(E1388))+COS(RADIANS(G1383))*COS(RADIANS(E1388))*COS(RADIANS(Q1378))))</f>
        <v>0</v>
      </c>
      <c r="R1383" s="3" t="e">
        <f>IF(DEGREES(ACOS(SIN(RADIANS(G1383))*SIN(RADIANS(E1388))+COS(RADIANS(G1383))*COS(RADIANS(E1388))*COS(RADIANS(R1378))))&gt;90,0,$F$4*$F$5/E1387^2*(SIN(RADIANS(G1383))*SIN(RADIANS(E1388))+COS(RADIANS(G1383))*COS(RADIANS(E1388))*COS(RADIANS(R1378))))</f>
        <v>#DIV/0!</v>
      </c>
      <c r="S1383" s="3" t="e">
        <f>IF(DEGREES(ACOS(SIN(RADIANS(G1383))*SIN(RADIANS(E1388))+COS(RADIANS(G1383))*COS(RADIANS(E1388))*COS(RADIANS(S1378))))&gt;90,0,$F$4*$F$5/E1387^2*(SIN(RADIANS(G1383))*SIN(RADIANS(E1388))+COS(RADIANS(G1383))*COS(RADIANS(E1388))*COS(RADIANS(S1378))))</f>
        <v>#DIV/0!</v>
      </c>
      <c r="T1383" s="3" t="e">
        <f>IF(DEGREES(ACOS(SIN(RADIANS(G1383))*SIN(RADIANS(E1388))+COS(RADIANS(G1383))*COS(RADIANS(E1388))*COS(RADIANS(T1378))))&gt;90,0,$F$4*$F$5/E1387^2*(SIN(RADIANS(G1383))*SIN(RADIANS(E1388))+COS(RADIANS(G1383))*COS(RADIANS(E1388))*COS(RADIANS(T1378))))</f>
        <v>#DIV/0!</v>
      </c>
      <c r="U1383" s="3" t="e">
        <f>IF(DEGREES(ACOS(SIN(RADIANS(G1383))*SIN(RADIANS(E1388))+COS(RADIANS(G1383))*COS(RADIANS(E1388))*COS(RADIANS(U1378))))&gt;90,0,$F$4*$F$5/E1387^2*(SIN(RADIANS(G1383))*SIN(RADIANS(E1388))+COS(RADIANS(G1383))*COS(RADIANS(E1388))*COS(RADIANS(U1378))))</f>
        <v>#DIV/0!</v>
      </c>
      <c r="V1383" s="3" t="e">
        <f>IF(DEGREES(ACOS(SIN(RADIANS(G1383))*SIN(RADIANS(E1388))+COS(RADIANS(G1383))*COS(RADIANS(E1388))*COS(RADIANS(V1378))))&gt;90,0,$F$4*$F$5/E1387^2*(SIN(RADIANS(G1383))*SIN(RADIANS(E1388))+COS(RADIANS(G1383))*COS(RADIANS(E1388))*COS(RADIANS(V1378))))</f>
        <v>#DIV/0!</v>
      </c>
      <c r="W1383" s="3" t="e">
        <f>IF(DEGREES(ACOS(SIN(RADIANS(G1383))*SIN(RADIANS(E1388))+COS(RADIANS(G1383))*COS(RADIANS(E1388))*COS(RADIANS(W1378))))&gt;90,0,$F$4*$F$5/E1387^2*(SIN(RADIANS(G1383))*SIN(RADIANS(E1388))+COS(RADIANS(G1383))*COS(RADIANS(E1388))*COS(RADIANS(W1378))))</f>
        <v>#DIV/0!</v>
      </c>
      <c r="X1383" s="3" t="e">
        <f>IF(DEGREES(ACOS(SIN(RADIANS(G1383))*SIN(RADIANS(E1388))+COS(RADIANS(G1383))*COS(RADIANS(E1388))*COS(RADIANS(X1378))))&gt;90,0,$F$4*$F$5/E1387^2*(SIN(RADIANS(G1383))*SIN(RADIANS(E1388))+COS(RADIANS(G1383))*COS(RADIANS(E1388))*COS(RADIANS(X1378))))</f>
        <v>#DIV/0!</v>
      </c>
      <c r="Y1383" s="3" t="e">
        <f>IF(DEGREES(ACOS(SIN(RADIANS(G1383))*SIN(RADIANS(E1388))+COS(RADIANS(G1383))*COS(RADIANS(E1388))*COS(RADIANS(Y1378))))&gt;90,0,$F$4*$F$5/E1387^2*(SIN(RADIANS(G1383))*SIN(RADIANS(E1388))+COS(RADIANS(G1383))*COS(RADIANS(E1388))*COS(RADIANS(Y1378))))</f>
        <v>#DIV/0!</v>
      </c>
      <c r="Z1383" s="3" t="e">
        <f>IF(DEGREES(ACOS(SIN(RADIANS(G1383))*SIN(RADIANS(E1388))+COS(RADIANS(G1383))*COS(RADIANS(E1388))*COS(RADIANS(Z1378))))&gt;90,0,$F$4*$F$5/E1387^2*(SIN(RADIANS(G1383))*SIN(RADIANS(E1388))+COS(RADIANS(G1383))*COS(RADIANS(E1388))*COS(RADIANS(Z1378))))</f>
        <v>#DIV/0!</v>
      </c>
      <c r="AA1383" s="3" t="e">
        <f>IF(DEGREES(ACOS(SIN(RADIANS(G1383))*SIN(RADIANS(E1388))+COS(RADIANS(G1383))*COS(RADIANS(E1388))*COS(RADIANS(AA1378))))&gt;90,0,$F$4*$F$5/E1387^2*(SIN(RADIANS(G1383))*SIN(RADIANS(E1388))+COS(RADIANS(G1383))*COS(RADIANS(E1388))*COS(RADIANS(AA1378))))</f>
        <v>#DIV/0!</v>
      </c>
      <c r="AB1383" s="3" t="e">
        <f>IF(DEGREES(ACOS(SIN(RADIANS(G1383))*SIN(RADIANS(E1388))+COS(RADIANS(G1383))*COS(RADIANS(E1388))*COS(RADIANS(AB1378))))&gt;90,0,$F$4*$F$5/E1387^2*(SIN(RADIANS(G1383))*SIN(RADIANS(E1388))+COS(RADIANS(G1383))*COS(RADIANS(E1388))*COS(RADIANS(AB1378))))</f>
        <v>#DIV/0!</v>
      </c>
      <c r="AC1383" s="3" t="e">
        <f>IF(DEGREES(ACOS(SIN(RADIANS(G1383))*SIN(RADIANS(E1388))+COS(RADIANS(G1383))*COS(RADIANS(E1388))*COS(RADIANS(AC1378))))&gt;90,0,$F$4*$F$5/E1387^2*(SIN(RADIANS(G1383))*SIN(RADIANS(E1388))+COS(RADIANS(G1383))*COS(RADIANS(E1388))*COS(RADIANS(AC1378))))</f>
        <v>#DIV/0!</v>
      </c>
      <c r="AD1383" s="3" t="e">
        <f>IF(DEGREES(ACOS(SIN(RADIANS(G1383))*SIN(RADIANS(E1388))+COS(RADIANS(G1383))*COS(RADIANS(E1388))*COS(RADIANS(AD1378))))&gt;90,0,$F$4*$F$5/E1387^2*(SIN(RADIANS(G1383))*SIN(RADIANS(E1388))+COS(RADIANS(G1383))*COS(RADIANS(E1388))*COS(RADIANS(AD1378))))</f>
        <v>#DIV/0!</v>
      </c>
      <c r="AE1383" s="3" t="e">
        <f>IF(DEGREES(ACOS(SIN(RADIANS(G1383))*SIN(RADIANS(E1388))+COS(RADIANS(G1383))*COS(RADIANS(E1388))*COS(RADIANS(AE1378))))&gt;90,0,$F$4*$F$5/E1387^2*(SIN(RADIANS(G1383))*SIN(RADIANS(E1388))+COS(RADIANS(G1383))*COS(RADIANS(E1388))*COS(RADIANS(AE1378))))</f>
        <v>#DIV/0!</v>
      </c>
      <c r="AF1383" s="3" t="e">
        <f>IF(DEGREES(ACOS(SIN(RADIANS(G1383))*SIN(RADIANS(E1388))+COS(RADIANS(G1383))*COS(RADIANS(E1388))*COS(RADIANS(AF1378))))&gt;90,0,$F$4*$F$5/E1387^2*(SIN(RADIANS(G1383))*SIN(RADIANS(E1388))+COS(RADIANS(G1383))*COS(RADIANS(E1388))*COS(RADIANS(AF1378))))</f>
        <v>#DIV/0!</v>
      </c>
      <c r="AG1383" s="3" t="e">
        <f>IF(DEGREES(ACOS(SIN(RADIANS(G1383))*SIN(RADIANS(E1388))+COS(RADIANS(G1383))*COS(RADIANS(E1388))*COS(RADIANS(AG1378))))&gt;90,0,$F$4*$F$5/E1387^2*(SIN(RADIANS(G1383))*SIN(RADIANS(E1388))+COS(RADIANS(G1383))*COS(RADIANS(E1388))*COS(RADIANS(AG1378))))</f>
        <v>#DIV/0!</v>
      </c>
      <c r="AH1383" s="3" t="e">
        <f>IF(DEGREES(ACOS(SIN(RADIANS(G1383))*SIN(RADIANS(E1388))+COS(RADIANS(G1383))*COS(RADIANS(E1388))*COS(RADIANS(AH1378))))&gt;90,0,$F$4*$F$5/E1387^2*(SIN(RADIANS(G1383))*SIN(RADIANS(E1388))+COS(RADIANS(G1383))*COS(RADIANS(E1388))*COS(RADIANS(AH1378))))</f>
        <v>#DIV/0!</v>
      </c>
      <c r="AI1383" s="3" t="e">
        <f>IF(DEGREES(ACOS(SIN(RADIANS(G1383))*SIN(RADIANS(E1388))+COS(RADIANS(G1383))*COS(RADIANS(E1388))*COS(RADIANS(AI1378))))&gt;90,0,$F$4*$F$5/E1387^2*(SIN(RADIANS(G1383))*SIN(RADIANS(E1388))+COS(RADIANS(G1383))*COS(RADIANS(E1388))*COS(RADIANS(AI1378))))</f>
        <v>#DIV/0!</v>
      </c>
      <c r="AJ1383" s="3" t="e">
        <f>IF(DEGREES(ACOS(SIN(RADIANS(G1383))*SIN(RADIANS(E1388))+COS(RADIANS(G1383))*COS(RADIANS(E1388))*COS(RADIANS(AJ1378))))&gt;90,0,$F$4*$F$5/E1387^2*(SIN(RADIANS(G1383))*SIN(RADIANS(E1388))+COS(RADIANS(G1383))*COS(RADIANS(E1388))*COS(RADIANS(AJ1378))))</f>
        <v>#DIV/0!</v>
      </c>
      <c r="AK1383" s="3">
        <f>IF(DEGREES(ACOS(SIN(RADIANS(G1383))*SIN(RADIANS(E1388))+COS(RADIANS(G1383))*COS(RADIANS(E1388))*COS(RADIANS(AK1378))))&gt;90,0,$F$4*$F$5/E1387^2*(SIN(RADIANS(G1383))*SIN(RADIANS(E1388))+COS(RADIANS(G1383))*COS(RADIANS(E1388))*COS(RADIANS(AK1378))))</f>
        <v>0</v>
      </c>
      <c r="AL1383" s="3">
        <f>IF(DEGREES(ACOS(SIN(RADIANS(G1383))*SIN(RADIANS(E1388))+COS(RADIANS(G1383))*COS(RADIANS(E1388))*COS(RADIANS(AL1378))))&gt;90,0,$F$4*$F$5/E1387^2*(SIN(RADIANS(G1383))*SIN(RADIANS(E1388))+COS(RADIANS(G1383))*COS(RADIANS(E1388))*COS(RADIANS(AL1378))))</f>
        <v>0</v>
      </c>
      <c r="AM1383" s="3">
        <f>IF(DEGREES(ACOS(SIN(RADIANS(G1383))*SIN(RADIANS(E1388))+COS(RADIANS(G1383))*COS(RADIANS(E1388))*COS(RADIANS(AM1378))))&gt;90,0,$F$4*$F$5/E1387^2*(SIN(RADIANS(G1383))*SIN(RADIANS(E1388))+COS(RADIANS(G1383))*COS(RADIANS(E1388))*COS(RADIANS(AM1378))))</f>
        <v>0</v>
      </c>
      <c r="AN1383" s="3">
        <f>IF(DEGREES(ACOS(SIN(RADIANS(G1383))*SIN(RADIANS(E1388))+COS(RADIANS(G1383))*COS(RADIANS(E1388))*COS(RADIANS(AN1378))))&gt;90,0,$F$4*$F$5/E1387^2*(SIN(RADIANS(G1383))*SIN(RADIANS(E1388))+COS(RADIANS(G1383))*COS(RADIANS(E1388))*COS(RADIANS(AN1378))))</f>
        <v>0</v>
      </c>
      <c r="AO1383" s="3">
        <f>IF(DEGREES(ACOS(SIN(RADIANS(G1383))*SIN(RADIANS(E1388))+COS(RADIANS(G1383))*COS(RADIANS(E1388))*COS(RADIANS(AO1378))))&gt;90,0,$F$4*$F$5/E1387^2*(SIN(RADIANS(G1383))*SIN(RADIANS(E1388))+COS(RADIANS(G1383))*COS(RADIANS(E1388))*COS(RADIANS(AO1378))))</f>
        <v>0</v>
      </c>
      <c r="AP1383" s="3">
        <f>IF(DEGREES(ACOS(SIN(RADIANS(G1383))*SIN(RADIANS(E1388))+COS(RADIANS(G1383))*COS(RADIANS(E1388))*COS(RADIANS(AP1378))))&gt;90,0,$F$4*$F$5/E1387^2*(SIN(RADIANS(G1383))*SIN(RADIANS(E1388))+COS(RADIANS(G1383))*COS(RADIANS(E1388))*COS(RADIANS(AP1378))))</f>
        <v>0</v>
      </c>
      <c r="AQ1383" s="3">
        <f>IF(DEGREES(ACOS(SIN(RADIANS(G1383))*SIN(RADIANS(E1388))+COS(RADIANS(G1383))*COS(RADIANS(E1388))*COS(RADIANS(AQ1378))))&gt;90,0,$F$4*$F$5/E1387^2*(SIN(RADIANS(G1383))*SIN(RADIANS(E1388))+COS(RADIANS(G1383))*COS(RADIANS(E1388))*COS(RADIANS(AQ1378))))</f>
        <v>0</v>
      </c>
      <c r="AR1383" s="3">
        <f>IF(DEGREES(ACOS(SIN(RADIANS(G1383))*SIN(RADIANS(E1388))+COS(RADIANS(G1383))*COS(RADIANS(E1388))*COS(RADIANS(AR1378))))&gt;90,0,$F$4*$F$5/E1387^2*(SIN(RADIANS(G1383))*SIN(RADIANS(E1388))+COS(RADIANS(G1383))*COS(RADIANS(E1388))*COS(RADIANS(AR1378))))</f>
        <v>0</v>
      </c>
    </row>
    <row r="1384" spans="2:44" ht="15.75" customHeight="1" x14ac:dyDescent="0.2">
      <c r="B1384" s="20" t="s">
        <v>785</v>
      </c>
      <c r="E1384" s="3">
        <f>E1383*$F$11</f>
        <v>0</v>
      </c>
      <c r="G1384" s="3">
        <v>50</v>
      </c>
      <c r="I1384" s="3">
        <f>IF(DEGREES(ACOS(SIN(RADIANS(G1384))*SIN(RADIANS(E1388))+COS(RADIANS(G1384))*COS(RADIANS(E1388))*COS(RADIANS(I1378))))&gt;90,0,$F$4*$F$5/E1387^2*(SIN(RADIANS(G1384))*SIN(RADIANS(E1388))+COS(RADIANS(G1384))*COS(RADIANS(E1388))*COS(RADIANS(I1378))))</f>
        <v>0</v>
      </c>
      <c r="J1384" s="3">
        <f>IF(DEGREES(ACOS(SIN(RADIANS(G1384))*SIN(RADIANS(E1388))+COS(RADIANS(G1384))*COS(RADIANS(E1388))*COS(RADIANS(J1378))))&gt;90,0,$F$4*$F$5/E1387^2*(SIN(RADIANS(G1384))*SIN(RADIANS(E1388))+COS(RADIANS(G1384))*COS(RADIANS(E1388))*COS(RADIANS(J1378))))</f>
        <v>0</v>
      </c>
      <c r="K1384" s="3">
        <f>IF(DEGREES(ACOS(SIN(RADIANS(G1384))*SIN(RADIANS(E1388))+COS(RADIANS(G1384))*COS(RADIANS(E1388))*COS(RADIANS(K1378))))&gt;90,0,$F$4*$F$5/E1387^2*(SIN(RADIANS(G1384))*SIN(RADIANS(E1388))+COS(RADIANS(G1384))*COS(RADIANS(E1388))*COS(RADIANS(K1378))))</f>
        <v>0</v>
      </c>
      <c r="L1384" s="3">
        <f>IF(DEGREES(ACOS(SIN(RADIANS(G1384))*SIN(RADIANS(E1388))+COS(RADIANS(G1384))*COS(RADIANS(E1388))*COS(RADIANS(L1378))))&gt;90,0,$F$4*$F$5/E1387^2*(SIN(RADIANS(G1384))*SIN(RADIANS(E1388))+COS(RADIANS(G1384))*COS(RADIANS(E1388))*COS(RADIANS(L1378))))</f>
        <v>0</v>
      </c>
      <c r="M1384" s="3">
        <f>IF(DEGREES(ACOS(SIN(RADIANS(G1384))*SIN(RADIANS(E1388))+COS(RADIANS(G1384))*COS(RADIANS(E1388))*COS(RADIANS(M1378))))&gt;90,0,$F$4*$F$5/E1387^2*(SIN(RADIANS(G1384))*SIN(RADIANS(E1388))+COS(RADIANS(G1384))*COS(RADIANS(E1388))*COS(RADIANS(M1378))))</f>
        <v>0</v>
      </c>
      <c r="N1384" s="3">
        <f>IF(DEGREES(ACOS(SIN(RADIANS(G1384))*SIN(RADIANS(E1388))+COS(RADIANS(G1384))*COS(RADIANS(E1388))*COS(RADIANS(N1378))))&gt;90,0,$F$4*$F$5/E1387^2*(SIN(RADIANS(G1384))*SIN(RADIANS(E1388))+COS(RADIANS(G1384))*COS(RADIANS(E1388))*COS(RADIANS(N1378))))</f>
        <v>0</v>
      </c>
      <c r="O1384" s="3">
        <f>IF(DEGREES(ACOS(SIN(RADIANS(G1384))*SIN(RADIANS(E1388))+COS(RADIANS(G1384))*COS(RADIANS(E1388))*COS(RADIANS(O1378))))&gt;90,0,$F$4*$F$5/E1387^2*(SIN(RADIANS(G1384))*SIN(RADIANS(E1388))+COS(RADIANS(G1384))*COS(RADIANS(E1388))*COS(RADIANS(O1378))))</f>
        <v>0</v>
      </c>
      <c r="P1384" s="3">
        <f>IF(DEGREES(ACOS(SIN(RADIANS(G1384))*SIN(RADIANS(E1388))+COS(RADIANS(G1384))*COS(RADIANS(E1388))*COS(RADIANS(P1378))))&gt;90,0,$F$4*$F$5/E1387^2*(SIN(RADIANS(G1384))*SIN(RADIANS(E1388))+COS(RADIANS(G1384))*COS(RADIANS(E1388))*COS(RADIANS(P1378))))</f>
        <v>0</v>
      </c>
      <c r="Q1384" s="3">
        <f>IF(DEGREES(ACOS(SIN(RADIANS(G1384))*SIN(RADIANS(E1388))+COS(RADIANS(G1384))*COS(RADIANS(E1388))*COS(RADIANS(Q1378))))&gt;90,0,$F$4*$F$5/E1387^2*(SIN(RADIANS(G1384))*SIN(RADIANS(E1388))+COS(RADIANS(G1384))*COS(RADIANS(E1388))*COS(RADIANS(Q1378))))</f>
        <v>0</v>
      </c>
      <c r="R1384" s="3" t="e">
        <f>IF(DEGREES(ACOS(SIN(RADIANS(G1384))*SIN(RADIANS(E1388))+COS(RADIANS(G1384))*COS(RADIANS(E1388))*COS(RADIANS(R1378))))&gt;90,0,$F$4*$F$5/E1387^2*(SIN(RADIANS(G1384))*SIN(RADIANS(E1388))+COS(RADIANS(G1384))*COS(RADIANS(E1388))*COS(RADIANS(R1378))))</f>
        <v>#DIV/0!</v>
      </c>
      <c r="S1384" s="3" t="e">
        <f>IF(DEGREES(ACOS(SIN(RADIANS(G1384))*SIN(RADIANS(E1388))+COS(RADIANS(G1384))*COS(RADIANS(E1388))*COS(RADIANS(S1378))))&gt;90,0,$F$4*$F$5/E1387^2*(SIN(RADIANS(G1384))*SIN(RADIANS(E1388))+COS(RADIANS(G1384))*COS(RADIANS(E1388))*COS(RADIANS(S1378))))</f>
        <v>#DIV/0!</v>
      </c>
      <c r="T1384" s="3" t="e">
        <f>IF(DEGREES(ACOS(SIN(RADIANS(G1384))*SIN(RADIANS(E1388))+COS(RADIANS(G1384))*COS(RADIANS(E1388))*COS(RADIANS(T1378))))&gt;90,0,$F$4*$F$5/E1387^2*(SIN(RADIANS(G1384))*SIN(RADIANS(E1388))+COS(RADIANS(G1384))*COS(RADIANS(E1388))*COS(RADIANS(T1378))))</f>
        <v>#DIV/0!</v>
      </c>
      <c r="U1384" s="3" t="e">
        <f>IF(DEGREES(ACOS(SIN(RADIANS(G1384))*SIN(RADIANS(E1388))+COS(RADIANS(G1384))*COS(RADIANS(E1388))*COS(RADIANS(U1378))))&gt;90,0,$F$4*$F$5/E1387^2*(SIN(RADIANS(G1384))*SIN(RADIANS(E1388))+COS(RADIANS(G1384))*COS(RADIANS(E1388))*COS(RADIANS(U1378))))</f>
        <v>#DIV/0!</v>
      </c>
      <c r="V1384" s="3" t="e">
        <f>IF(DEGREES(ACOS(SIN(RADIANS(G1384))*SIN(RADIANS(E1388))+COS(RADIANS(G1384))*COS(RADIANS(E1388))*COS(RADIANS(V1378))))&gt;90,0,$F$4*$F$5/E1387^2*(SIN(RADIANS(G1384))*SIN(RADIANS(E1388))+COS(RADIANS(G1384))*COS(RADIANS(E1388))*COS(RADIANS(V1378))))</f>
        <v>#DIV/0!</v>
      </c>
      <c r="W1384" s="3" t="e">
        <f>IF(DEGREES(ACOS(SIN(RADIANS(G1384))*SIN(RADIANS(E1388))+COS(RADIANS(G1384))*COS(RADIANS(E1388))*COS(RADIANS(W1378))))&gt;90,0,$F$4*$F$5/E1387^2*(SIN(RADIANS(G1384))*SIN(RADIANS(E1388))+COS(RADIANS(G1384))*COS(RADIANS(E1388))*COS(RADIANS(W1378))))</f>
        <v>#DIV/0!</v>
      </c>
      <c r="X1384" s="3" t="e">
        <f>IF(DEGREES(ACOS(SIN(RADIANS(G1384))*SIN(RADIANS(E1388))+COS(RADIANS(G1384))*COS(RADIANS(E1388))*COS(RADIANS(X1378))))&gt;90,0,$F$4*$F$5/E1387^2*(SIN(RADIANS(G1384))*SIN(RADIANS(E1388))+COS(RADIANS(G1384))*COS(RADIANS(E1388))*COS(RADIANS(X1378))))</f>
        <v>#DIV/0!</v>
      </c>
      <c r="Y1384" s="3" t="e">
        <f>IF(DEGREES(ACOS(SIN(RADIANS(G1384))*SIN(RADIANS(E1388))+COS(RADIANS(G1384))*COS(RADIANS(E1388))*COS(RADIANS(Y1378))))&gt;90,0,$F$4*$F$5/E1387^2*(SIN(RADIANS(G1384))*SIN(RADIANS(E1388))+COS(RADIANS(G1384))*COS(RADIANS(E1388))*COS(RADIANS(Y1378))))</f>
        <v>#DIV/0!</v>
      </c>
      <c r="Z1384" s="3" t="e">
        <f>IF(DEGREES(ACOS(SIN(RADIANS(G1384))*SIN(RADIANS(E1388))+COS(RADIANS(G1384))*COS(RADIANS(E1388))*COS(RADIANS(Z1378))))&gt;90,0,$F$4*$F$5/E1387^2*(SIN(RADIANS(G1384))*SIN(RADIANS(E1388))+COS(RADIANS(G1384))*COS(RADIANS(E1388))*COS(RADIANS(Z1378))))</f>
        <v>#DIV/0!</v>
      </c>
      <c r="AA1384" s="3" t="e">
        <f>IF(DEGREES(ACOS(SIN(RADIANS(G1384))*SIN(RADIANS(E1388))+COS(RADIANS(G1384))*COS(RADIANS(E1388))*COS(RADIANS(AA1378))))&gt;90,0,$F$4*$F$5/E1387^2*(SIN(RADIANS(G1384))*SIN(RADIANS(E1388))+COS(RADIANS(G1384))*COS(RADIANS(E1388))*COS(RADIANS(AA1378))))</f>
        <v>#DIV/0!</v>
      </c>
      <c r="AB1384" s="3" t="e">
        <f>IF(DEGREES(ACOS(SIN(RADIANS(G1384))*SIN(RADIANS(E1388))+COS(RADIANS(G1384))*COS(RADIANS(E1388))*COS(RADIANS(AB1378))))&gt;90,0,$F$4*$F$5/E1387^2*(SIN(RADIANS(G1384))*SIN(RADIANS(E1388))+COS(RADIANS(G1384))*COS(RADIANS(E1388))*COS(RADIANS(AB1378))))</f>
        <v>#DIV/0!</v>
      </c>
      <c r="AC1384" s="3" t="e">
        <f>IF(DEGREES(ACOS(SIN(RADIANS(G1384))*SIN(RADIANS(E1388))+COS(RADIANS(G1384))*COS(RADIANS(E1388))*COS(RADIANS(AC1378))))&gt;90,0,$F$4*$F$5/E1387^2*(SIN(RADIANS(G1384))*SIN(RADIANS(E1388))+COS(RADIANS(G1384))*COS(RADIANS(E1388))*COS(RADIANS(AC1378))))</f>
        <v>#DIV/0!</v>
      </c>
      <c r="AD1384" s="3" t="e">
        <f>IF(DEGREES(ACOS(SIN(RADIANS(G1384))*SIN(RADIANS(E1388))+COS(RADIANS(G1384))*COS(RADIANS(E1388))*COS(RADIANS(AD1378))))&gt;90,0,$F$4*$F$5/E1387^2*(SIN(RADIANS(G1384))*SIN(RADIANS(E1388))+COS(RADIANS(G1384))*COS(RADIANS(E1388))*COS(RADIANS(AD1378))))</f>
        <v>#DIV/0!</v>
      </c>
      <c r="AE1384" s="3" t="e">
        <f>IF(DEGREES(ACOS(SIN(RADIANS(G1384))*SIN(RADIANS(E1388))+COS(RADIANS(G1384))*COS(RADIANS(E1388))*COS(RADIANS(AE1378))))&gt;90,0,$F$4*$F$5/E1387^2*(SIN(RADIANS(G1384))*SIN(RADIANS(E1388))+COS(RADIANS(G1384))*COS(RADIANS(E1388))*COS(RADIANS(AE1378))))</f>
        <v>#DIV/0!</v>
      </c>
      <c r="AF1384" s="3" t="e">
        <f>IF(DEGREES(ACOS(SIN(RADIANS(G1384))*SIN(RADIANS(E1388))+COS(RADIANS(G1384))*COS(RADIANS(E1388))*COS(RADIANS(AF1378))))&gt;90,0,$F$4*$F$5/E1387^2*(SIN(RADIANS(G1384))*SIN(RADIANS(E1388))+COS(RADIANS(G1384))*COS(RADIANS(E1388))*COS(RADIANS(AF1378))))</f>
        <v>#DIV/0!</v>
      </c>
      <c r="AG1384" s="3" t="e">
        <f>IF(DEGREES(ACOS(SIN(RADIANS(G1384))*SIN(RADIANS(E1388))+COS(RADIANS(G1384))*COS(RADIANS(E1388))*COS(RADIANS(AG1378))))&gt;90,0,$F$4*$F$5/E1387^2*(SIN(RADIANS(G1384))*SIN(RADIANS(E1388))+COS(RADIANS(G1384))*COS(RADIANS(E1388))*COS(RADIANS(AG1378))))</f>
        <v>#DIV/0!</v>
      </c>
      <c r="AH1384" s="3" t="e">
        <f>IF(DEGREES(ACOS(SIN(RADIANS(G1384))*SIN(RADIANS(E1388))+COS(RADIANS(G1384))*COS(RADIANS(E1388))*COS(RADIANS(AH1378))))&gt;90,0,$F$4*$F$5/E1387^2*(SIN(RADIANS(G1384))*SIN(RADIANS(E1388))+COS(RADIANS(G1384))*COS(RADIANS(E1388))*COS(RADIANS(AH1378))))</f>
        <v>#DIV/0!</v>
      </c>
      <c r="AI1384" s="3" t="e">
        <f>IF(DEGREES(ACOS(SIN(RADIANS(G1384))*SIN(RADIANS(E1388))+COS(RADIANS(G1384))*COS(RADIANS(E1388))*COS(RADIANS(AI1378))))&gt;90,0,$F$4*$F$5/E1387^2*(SIN(RADIANS(G1384))*SIN(RADIANS(E1388))+COS(RADIANS(G1384))*COS(RADIANS(E1388))*COS(RADIANS(AI1378))))</f>
        <v>#DIV/0!</v>
      </c>
      <c r="AJ1384" s="3" t="e">
        <f>IF(DEGREES(ACOS(SIN(RADIANS(G1384))*SIN(RADIANS(E1388))+COS(RADIANS(G1384))*COS(RADIANS(E1388))*COS(RADIANS(AJ1378))))&gt;90,0,$F$4*$F$5/E1387^2*(SIN(RADIANS(G1384))*SIN(RADIANS(E1388))+COS(RADIANS(G1384))*COS(RADIANS(E1388))*COS(RADIANS(AJ1378))))</f>
        <v>#DIV/0!</v>
      </c>
      <c r="AK1384" s="3">
        <f>IF(DEGREES(ACOS(SIN(RADIANS(G1384))*SIN(RADIANS(E1388))+COS(RADIANS(G1384))*COS(RADIANS(E1388))*COS(RADIANS(AK1378))))&gt;90,0,$F$4*$F$5/E1387^2*(SIN(RADIANS(G1384))*SIN(RADIANS(E1388))+COS(RADIANS(G1384))*COS(RADIANS(E1388))*COS(RADIANS(AK1378))))</f>
        <v>0</v>
      </c>
      <c r="AL1384" s="3">
        <f>IF(DEGREES(ACOS(SIN(RADIANS(G1384))*SIN(RADIANS(E1388))+COS(RADIANS(G1384))*COS(RADIANS(E1388))*COS(RADIANS(AL1378))))&gt;90,0,$F$4*$F$5/E1387^2*(SIN(RADIANS(G1384))*SIN(RADIANS(E1388))+COS(RADIANS(G1384))*COS(RADIANS(E1388))*COS(RADIANS(AL1378))))</f>
        <v>0</v>
      </c>
      <c r="AM1384" s="3">
        <f>IF(DEGREES(ACOS(SIN(RADIANS(G1384))*SIN(RADIANS(E1388))+COS(RADIANS(G1384))*COS(RADIANS(E1388))*COS(RADIANS(AM1378))))&gt;90,0,$F$4*$F$5/E1387^2*(SIN(RADIANS(G1384))*SIN(RADIANS(E1388))+COS(RADIANS(G1384))*COS(RADIANS(E1388))*COS(RADIANS(AM1378))))</f>
        <v>0</v>
      </c>
      <c r="AN1384" s="3">
        <f>IF(DEGREES(ACOS(SIN(RADIANS(G1384))*SIN(RADIANS(E1388))+COS(RADIANS(G1384))*COS(RADIANS(E1388))*COS(RADIANS(AN1378))))&gt;90,0,$F$4*$F$5/E1387^2*(SIN(RADIANS(G1384))*SIN(RADIANS(E1388))+COS(RADIANS(G1384))*COS(RADIANS(E1388))*COS(RADIANS(AN1378))))</f>
        <v>0</v>
      </c>
      <c r="AO1384" s="3">
        <f>IF(DEGREES(ACOS(SIN(RADIANS(G1384))*SIN(RADIANS(E1388))+COS(RADIANS(G1384))*COS(RADIANS(E1388))*COS(RADIANS(AO1378))))&gt;90,0,$F$4*$F$5/E1387^2*(SIN(RADIANS(G1384))*SIN(RADIANS(E1388))+COS(RADIANS(G1384))*COS(RADIANS(E1388))*COS(RADIANS(AO1378))))</f>
        <v>0</v>
      </c>
      <c r="AP1384" s="3">
        <f>IF(DEGREES(ACOS(SIN(RADIANS(G1384))*SIN(RADIANS(E1388))+COS(RADIANS(G1384))*COS(RADIANS(E1388))*COS(RADIANS(AP1378))))&gt;90,0,$F$4*$F$5/E1387^2*(SIN(RADIANS(G1384))*SIN(RADIANS(E1388))+COS(RADIANS(G1384))*COS(RADIANS(E1388))*COS(RADIANS(AP1378))))</f>
        <v>0</v>
      </c>
      <c r="AQ1384" s="3">
        <f>IF(DEGREES(ACOS(SIN(RADIANS(G1384))*SIN(RADIANS(E1388))+COS(RADIANS(G1384))*COS(RADIANS(E1388))*COS(RADIANS(AQ1378))))&gt;90,0,$F$4*$F$5/E1387^2*(SIN(RADIANS(G1384))*SIN(RADIANS(E1388))+COS(RADIANS(G1384))*COS(RADIANS(E1388))*COS(RADIANS(AQ1378))))</f>
        <v>0</v>
      </c>
      <c r="AR1384" s="3">
        <f>IF(DEGREES(ACOS(SIN(RADIANS(G1384))*SIN(RADIANS(E1388))+COS(RADIANS(G1384))*COS(RADIANS(E1388))*COS(RADIANS(AR1378))))&gt;90,0,$F$4*$F$5/E1387^2*(SIN(RADIANS(G1384))*SIN(RADIANS(E1388))+COS(RADIANS(G1384))*COS(RADIANS(E1388))*COS(RADIANS(AR1378))))</f>
        <v>0</v>
      </c>
    </row>
    <row r="1385" spans="2:44" ht="15.75" customHeight="1" x14ac:dyDescent="0.2">
      <c r="B1385" s="20" t="s">
        <v>786</v>
      </c>
      <c r="E1385" s="3" t="str">
        <f>IF($F$10=0,"N/A",$F$10*(E1380/360)-ROUNDDOWN($F$10*(E1380/360),0))</f>
        <v>N/A</v>
      </c>
      <c r="G1385" s="3">
        <v>40</v>
      </c>
      <c r="I1385" s="3">
        <f>IF(DEGREES(ACOS(SIN(RADIANS(G1385))*SIN(RADIANS(E1388))+COS(RADIANS(G1385))*COS(RADIANS(E1388))*COS(RADIANS(I1378))))&gt;90,0,$F$4*$F$5/E1387^2*(SIN(RADIANS(G1385))*SIN(RADIANS(E1388))+COS(RADIANS(G1385))*COS(RADIANS(E1388))*COS(RADIANS(I1378))))</f>
        <v>0</v>
      </c>
      <c r="J1385" s="3">
        <f>IF(DEGREES(ACOS(SIN(RADIANS(G1385))*SIN(RADIANS(E1388))+COS(RADIANS(G1385))*COS(RADIANS(E1388))*COS(RADIANS(J1378))))&gt;90,0,$F$4*$F$5/E1387^2*(SIN(RADIANS(G1385))*SIN(RADIANS(E1388))+COS(RADIANS(G1385))*COS(RADIANS(E1388))*COS(RADIANS(J1378))))</f>
        <v>0</v>
      </c>
      <c r="K1385" s="3">
        <f>IF(DEGREES(ACOS(SIN(RADIANS(G1385))*SIN(RADIANS(E1388))+COS(RADIANS(G1385))*COS(RADIANS(E1388))*COS(RADIANS(K1378))))&gt;90,0,$F$4*$F$5/E1387^2*(SIN(RADIANS(G1385))*SIN(RADIANS(E1388))+COS(RADIANS(G1385))*COS(RADIANS(E1388))*COS(RADIANS(K1378))))</f>
        <v>0</v>
      </c>
      <c r="L1385" s="3">
        <f>IF(DEGREES(ACOS(SIN(RADIANS(G1385))*SIN(RADIANS(E1388))+COS(RADIANS(G1385))*COS(RADIANS(E1388))*COS(RADIANS(L1378))))&gt;90,0,$F$4*$F$5/E1387^2*(SIN(RADIANS(G1385))*SIN(RADIANS(E1388))+COS(RADIANS(G1385))*COS(RADIANS(E1388))*COS(RADIANS(L1378))))</f>
        <v>0</v>
      </c>
      <c r="M1385" s="3">
        <f>IF(DEGREES(ACOS(SIN(RADIANS(G1385))*SIN(RADIANS(E1388))+COS(RADIANS(G1385))*COS(RADIANS(E1388))*COS(RADIANS(M1378))))&gt;90,0,$F$4*$F$5/E1387^2*(SIN(RADIANS(G1385))*SIN(RADIANS(E1388))+COS(RADIANS(G1385))*COS(RADIANS(E1388))*COS(RADIANS(M1378))))</f>
        <v>0</v>
      </c>
      <c r="N1385" s="3">
        <f>IF(DEGREES(ACOS(SIN(RADIANS(G1385))*SIN(RADIANS(E1388))+COS(RADIANS(G1385))*COS(RADIANS(E1388))*COS(RADIANS(N1378))))&gt;90,0,$F$4*$F$5/E1387^2*(SIN(RADIANS(G1385))*SIN(RADIANS(E1388))+COS(RADIANS(G1385))*COS(RADIANS(E1388))*COS(RADIANS(N1378))))</f>
        <v>0</v>
      </c>
      <c r="O1385" s="3">
        <f>IF(DEGREES(ACOS(SIN(RADIANS(G1385))*SIN(RADIANS(E1388))+COS(RADIANS(G1385))*COS(RADIANS(E1388))*COS(RADIANS(O1378))))&gt;90,0,$F$4*$F$5/E1387^2*(SIN(RADIANS(G1385))*SIN(RADIANS(E1388))+COS(RADIANS(G1385))*COS(RADIANS(E1388))*COS(RADIANS(O1378))))</f>
        <v>0</v>
      </c>
      <c r="P1385" s="3">
        <f>IF(DEGREES(ACOS(SIN(RADIANS(G1385))*SIN(RADIANS(E1388))+COS(RADIANS(G1385))*COS(RADIANS(E1388))*COS(RADIANS(P1378))))&gt;90,0,$F$4*$F$5/E1387^2*(SIN(RADIANS(G1385))*SIN(RADIANS(E1388))+COS(RADIANS(G1385))*COS(RADIANS(E1388))*COS(RADIANS(P1378))))</f>
        <v>0</v>
      </c>
      <c r="Q1385" s="3">
        <f>IF(DEGREES(ACOS(SIN(RADIANS(G1385))*SIN(RADIANS(E1388))+COS(RADIANS(G1385))*COS(RADIANS(E1388))*COS(RADIANS(Q1378))))&gt;90,0,$F$4*$F$5/E1387^2*(SIN(RADIANS(G1385))*SIN(RADIANS(E1388))+COS(RADIANS(G1385))*COS(RADIANS(E1388))*COS(RADIANS(Q1378))))</f>
        <v>0</v>
      </c>
      <c r="R1385" s="3" t="e">
        <f>IF(DEGREES(ACOS(SIN(RADIANS(G1385))*SIN(RADIANS(E1388))+COS(RADIANS(G1385))*COS(RADIANS(E1388))*COS(RADIANS(R1378))))&gt;90,0,$F$4*$F$5/E1387^2*(SIN(RADIANS(G1385))*SIN(RADIANS(E1388))+COS(RADIANS(G1385))*COS(RADIANS(E1388))*COS(RADIANS(R1378))))</f>
        <v>#DIV/0!</v>
      </c>
      <c r="S1385" s="3" t="e">
        <f>IF(DEGREES(ACOS(SIN(RADIANS(G1385))*SIN(RADIANS(E1388))+COS(RADIANS(G1385))*COS(RADIANS(E1388))*COS(RADIANS(S1378))))&gt;90,0,$F$4*$F$5/E1387^2*(SIN(RADIANS(G1385))*SIN(RADIANS(E1388))+COS(RADIANS(G1385))*COS(RADIANS(E1388))*COS(RADIANS(S1378))))</f>
        <v>#DIV/0!</v>
      </c>
      <c r="T1385" s="3" t="e">
        <f>IF(DEGREES(ACOS(SIN(RADIANS(G1385))*SIN(RADIANS(E1388))+COS(RADIANS(G1385))*COS(RADIANS(E1388))*COS(RADIANS(T1378))))&gt;90,0,$F$4*$F$5/E1387^2*(SIN(RADIANS(G1385))*SIN(RADIANS(E1388))+COS(RADIANS(G1385))*COS(RADIANS(E1388))*COS(RADIANS(T1378))))</f>
        <v>#DIV/0!</v>
      </c>
      <c r="U1385" s="3" t="e">
        <f>IF(DEGREES(ACOS(SIN(RADIANS(G1385))*SIN(RADIANS(E1388))+COS(RADIANS(G1385))*COS(RADIANS(E1388))*COS(RADIANS(U1378))))&gt;90,0,$F$4*$F$5/E1387^2*(SIN(RADIANS(G1385))*SIN(RADIANS(E1388))+COS(RADIANS(G1385))*COS(RADIANS(E1388))*COS(RADIANS(U1378))))</f>
        <v>#DIV/0!</v>
      </c>
      <c r="V1385" s="3" t="e">
        <f>IF(DEGREES(ACOS(SIN(RADIANS(G1385))*SIN(RADIANS(E1388))+COS(RADIANS(G1385))*COS(RADIANS(E1388))*COS(RADIANS(V1378))))&gt;90,0,$F$4*$F$5/E1387^2*(SIN(RADIANS(G1385))*SIN(RADIANS(E1388))+COS(RADIANS(G1385))*COS(RADIANS(E1388))*COS(RADIANS(V1378))))</f>
        <v>#DIV/0!</v>
      </c>
      <c r="W1385" s="3" t="e">
        <f>IF(DEGREES(ACOS(SIN(RADIANS(G1385))*SIN(RADIANS(E1388))+COS(RADIANS(G1385))*COS(RADIANS(E1388))*COS(RADIANS(W1378))))&gt;90,0,$F$4*$F$5/E1387^2*(SIN(RADIANS(G1385))*SIN(RADIANS(E1388))+COS(RADIANS(G1385))*COS(RADIANS(E1388))*COS(RADIANS(W1378))))</f>
        <v>#DIV/0!</v>
      </c>
      <c r="X1385" s="3" t="e">
        <f>IF(DEGREES(ACOS(SIN(RADIANS(G1385))*SIN(RADIANS(E1388))+COS(RADIANS(G1385))*COS(RADIANS(E1388))*COS(RADIANS(X1378))))&gt;90,0,$F$4*$F$5/E1387^2*(SIN(RADIANS(G1385))*SIN(RADIANS(E1388))+COS(RADIANS(G1385))*COS(RADIANS(E1388))*COS(RADIANS(X1378))))</f>
        <v>#DIV/0!</v>
      </c>
      <c r="Y1385" s="3" t="e">
        <f>IF(DEGREES(ACOS(SIN(RADIANS(G1385))*SIN(RADIANS(E1388))+COS(RADIANS(G1385))*COS(RADIANS(E1388))*COS(RADIANS(Y1378))))&gt;90,0,$F$4*$F$5/E1387^2*(SIN(RADIANS(G1385))*SIN(RADIANS(E1388))+COS(RADIANS(G1385))*COS(RADIANS(E1388))*COS(RADIANS(Y1378))))</f>
        <v>#DIV/0!</v>
      </c>
      <c r="Z1385" s="3" t="e">
        <f>IF(DEGREES(ACOS(SIN(RADIANS(G1385))*SIN(RADIANS(E1388))+COS(RADIANS(G1385))*COS(RADIANS(E1388))*COS(RADIANS(Z1378))))&gt;90,0,$F$4*$F$5/E1387^2*(SIN(RADIANS(G1385))*SIN(RADIANS(E1388))+COS(RADIANS(G1385))*COS(RADIANS(E1388))*COS(RADIANS(Z1378))))</f>
        <v>#DIV/0!</v>
      </c>
      <c r="AA1385" s="3" t="e">
        <f>IF(DEGREES(ACOS(SIN(RADIANS(G1385))*SIN(RADIANS(E1388))+COS(RADIANS(G1385))*COS(RADIANS(E1388))*COS(RADIANS(AA1378))))&gt;90,0,$F$4*$F$5/E1387^2*(SIN(RADIANS(G1385))*SIN(RADIANS(E1388))+COS(RADIANS(G1385))*COS(RADIANS(E1388))*COS(RADIANS(AA1378))))</f>
        <v>#DIV/0!</v>
      </c>
      <c r="AB1385" s="3" t="e">
        <f>IF(DEGREES(ACOS(SIN(RADIANS(G1385))*SIN(RADIANS(E1388))+COS(RADIANS(G1385))*COS(RADIANS(E1388))*COS(RADIANS(AB1378))))&gt;90,0,$F$4*$F$5/E1387^2*(SIN(RADIANS(G1385))*SIN(RADIANS(E1388))+COS(RADIANS(G1385))*COS(RADIANS(E1388))*COS(RADIANS(AB1378))))</f>
        <v>#DIV/0!</v>
      </c>
      <c r="AC1385" s="3" t="e">
        <f>IF(DEGREES(ACOS(SIN(RADIANS(G1385))*SIN(RADIANS(E1388))+COS(RADIANS(G1385))*COS(RADIANS(E1388))*COS(RADIANS(AC1378))))&gt;90,0,$F$4*$F$5/E1387^2*(SIN(RADIANS(G1385))*SIN(RADIANS(E1388))+COS(RADIANS(G1385))*COS(RADIANS(E1388))*COS(RADIANS(AC1378))))</f>
        <v>#DIV/0!</v>
      </c>
      <c r="AD1385" s="3" t="e">
        <f>IF(DEGREES(ACOS(SIN(RADIANS(G1385))*SIN(RADIANS(E1388))+COS(RADIANS(G1385))*COS(RADIANS(E1388))*COS(RADIANS(AD1378))))&gt;90,0,$F$4*$F$5/E1387^2*(SIN(RADIANS(G1385))*SIN(RADIANS(E1388))+COS(RADIANS(G1385))*COS(RADIANS(E1388))*COS(RADIANS(AD1378))))</f>
        <v>#DIV/0!</v>
      </c>
      <c r="AE1385" s="3" t="e">
        <f>IF(DEGREES(ACOS(SIN(RADIANS(G1385))*SIN(RADIANS(E1388))+COS(RADIANS(G1385))*COS(RADIANS(E1388))*COS(RADIANS(AE1378))))&gt;90,0,$F$4*$F$5/E1387^2*(SIN(RADIANS(G1385))*SIN(RADIANS(E1388))+COS(RADIANS(G1385))*COS(RADIANS(E1388))*COS(RADIANS(AE1378))))</f>
        <v>#DIV/0!</v>
      </c>
      <c r="AF1385" s="3" t="e">
        <f>IF(DEGREES(ACOS(SIN(RADIANS(G1385))*SIN(RADIANS(E1388))+COS(RADIANS(G1385))*COS(RADIANS(E1388))*COS(RADIANS(AF1378))))&gt;90,0,$F$4*$F$5/E1387^2*(SIN(RADIANS(G1385))*SIN(RADIANS(E1388))+COS(RADIANS(G1385))*COS(RADIANS(E1388))*COS(RADIANS(AF1378))))</f>
        <v>#DIV/0!</v>
      </c>
      <c r="AG1385" s="3" t="e">
        <f>IF(DEGREES(ACOS(SIN(RADIANS(G1385))*SIN(RADIANS(E1388))+COS(RADIANS(G1385))*COS(RADIANS(E1388))*COS(RADIANS(AG1378))))&gt;90,0,$F$4*$F$5/E1387^2*(SIN(RADIANS(G1385))*SIN(RADIANS(E1388))+COS(RADIANS(G1385))*COS(RADIANS(E1388))*COS(RADIANS(AG1378))))</f>
        <v>#DIV/0!</v>
      </c>
      <c r="AH1385" s="3" t="e">
        <f>IF(DEGREES(ACOS(SIN(RADIANS(G1385))*SIN(RADIANS(E1388))+COS(RADIANS(G1385))*COS(RADIANS(E1388))*COS(RADIANS(AH1378))))&gt;90,0,$F$4*$F$5/E1387^2*(SIN(RADIANS(G1385))*SIN(RADIANS(E1388))+COS(RADIANS(G1385))*COS(RADIANS(E1388))*COS(RADIANS(AH1378))))</f>
        <v>#DIV/0!</v>
      </c>
      <c r="AI1385" s="3" t="e">
        <f>IF(DEGREES(ACOS(SIN(RADIANS(G1385))*SIN(RADIANS(E1388))+COS(RADIANS(G1385))*COS(RADIANS(E1388))*COS(RADIANS(AI1378))))&gt;90,0,$F$4*$F$5/E1387^2*(SIN(RADIANS(G1385))*SIN(RADIANS(E1388))+COS(RADIANS(G1385))*COS(RADIANS(E1388))*COS(RADIANS(AI1378))))</f>
        <v>#DIV/0!</v>
      </c>
      <c r="AJ1385" s="3" t="e">
        <f>IF(DEGREES(ACOS(SIN(RADIANS(G1385))*SIN(RADIANS(E1388))+COS(RADIANS(G1385))*COS(RADIANS(E1388))*COS(RADIANS(AJ1378))))&gt;90,0,$F$4*$F$5/E1387^2*(SIN(RADIANS(G1385))*SIN(RADIANS(E1388))+COS(RADIANS(G1385))*COS(RADIANS(E1388))*COS(RADIANS(AJ1378))))</f>
        <v>#DIV/0!</v>
      </c>
      <c r="AK1385" s="3">
        <f>IF(DEGREES(ACOS(SIN(RADIANS(G1385))*SIN(RADIANS(E1388))+COS(RADIANS(G1385))*COS(RADIANS(E1388))*COS(RADIANS(AK1378))))&gt;90,0,$F$4*$F$5/E1387^2*(SIN(RADIANS(G1385))*SIN(RADIANS(E1388))+COS(RADIANS(G1385))*COS(RADIANS(E1388))*COS(RADIANS(AK1378))))</f>
        <v>0</v>
      </c>
      <c r="AL1385" s="3">
        <f>IF(DEGREES(ACOS(SIN(RADIANS(G1385))*SIN(RADIANS(E1388))+COS(RADIANS(G1385))*COS(RADIANS(E1388))*COS(RADIANS(AL1378))))&gt;90,0,$F$4*$F$5/E1387^2*(SIN(RADIANS(G1385))*SIN(RADIANS(E1388))+COS(RADIANS(G1385))*COS(RADIANS(E1388))*COS(RADIANS(AL1378))))</f>
        <v>0</v>
      </c>
      <c r="AM1385" s="3">
        <f>IF(DEGREES(ACOS(SIN(RADIANS(G1385))*SIN(RADIANS(E1388))+COS(RADIANS(G1385))*COS(RADIANS(E1388))*COS(RADIANS(AM1378))))&gt;90,0,$F$4*$F$5/E1387^2*(SIN(RADIANS(G1385))*SIN(RADIANS(E1388))+COS(RADIANS(G1385))*COS(RADIANS(E1388))*COS(RADIANS(AM1378))))</f>
        <v>0</v>
      </c>
      <c r="AN1385" s="3">
        <f>IF(DEGREES(ACOS(SIN(RADIANS(G1385))*SIN(RADIANS(E1388))+COS(RADIANS(G1385))*COS(RADIANS(E1388))*COS(RADIANS(AN1378))))&gt;90,0,$F$4*$F$5/E1387^2*(SIN(RADIANS(G1385))*SIN(RADIANS(E1388))+COS(RADIANS(G1385))*COS(RADIANS(E1388))*COS(RADIANS(AN1378))))</f>
        <v>0</v>
      </c>
      <c r="AO1385" s="3">
        <f>IF(DEGREES(ACOS(SIN(RADIANS(G1385))*SIN(RADIANS(E1388))+COS(RADIANS(G1385))*COS(RADIANS(E1388))*COS(RADIANS(AO1378))))&gt;90,0,$F$4*$F$5/E1387^2*(SIN(RADIANS(G1385))*SIN(RADIANS(E1388))+COS(RADIANS(G1385))*COS(RADIANS(E1388))*COS(RADIANS(AO1378))))</f>
        <v>0</v>
      </c>
      <c r="AP1385" s="3">
        <f>IF(DEGREES(ACOS(SIN(RADIANS(G1385))*SIN(RADIANS(E1388))+COS(RADIANS(G1385))*COS(RADIANS(E1388))*COS(RADIANS(AP1378))))&gt;90,0,$F$4*$F$5/E1387^2*(SIN(RADIANS(G1385))*SIN(RADIANS(E1388))+COS(RADIANS(G1385))*COS(RADIANS(E1388))*COS(RADIANS(AP1378))))</f>
        <v>0</v>
      </c>
      <c r="AQ1385" s="3">
        <f>IF(DEGREES(ACOS(SIN(RADIANS(G1385))*SIN(RADIANS(E1388))+COS(RADIANS(G1385))*COS(RADIANS(E1388))*COS(RADIANS(AQ1378))))&gt;90,0,$F$4*$F$5/E1387^2*(SIN(RADIANS(G1385))*SIN(RADIANS(E1388))+COS(RADIANS(G1385))*COS(RADIANS(E1388))*COS(RADIANS(AQ1378))))</f>
        <v>0</v>
      </c>
      <c r="AR1385" s="3">
        <f>IF(DEGREES(ACOS(SIN(RADIANS(G1385))*SIN(RADIANS(E1388))+COS(RADIANS(G1385))*COS(RADIANS(E1388))*COS(RADIANS(AR1378))))&gt;90,0,$F$4*$F$5/E1387^2*(SIN(RADIANS(G1385))*SIN(RADIANS(E1388))+COS(RADIANS(G1385))*COS(RADIANS(E1388))*COS(RADIANS(AR1378))))</f>
        <v>0</v>
      </c>
    </row>
    <row r="1386" spans="2:44" ht="15.75" customHeight="1" x14ac:dyDescent="0.2">
      <c r="B1386" s="20" t="s">
        <v>787</v>
      </c>
      <c r="E1386" s="3" t="str">
        <f>IF($F$10=0,"N/A",E1385*$F$11/$F$10)</f>
        <v>N/A</v>
      </c>
      <c r="G1386" s="3">
        <v>30</v>
      </c>
      <c r="I1386" s="3">
        <f>IF(DEGREES(ACOS(SIN(RADIANS(G1386))*SIN(RADIANS(E1388))+COS(RADIANS(G1386))*COS(RADIANS(E1388))*COS(RADIANS(I1378))))&gt;90,0,$F$4*$F$5/E1387^2*(SIN(RADIANS(G1386))*SIN(RADIANS(E1388))+COS(RADIANS(G1386))*COS(RADIANS(E1388))*COS(RADIANS(I1378))))</f>
        <v>0</v>
      </c>
      <c r="J1386" s="3">
        <f>IF(DEGREES(ACOS(SIN(RADIANS(G1386))*SIN(RADIANS(E1388))+COS(RADIANS(G1386))*COS(RADIANS(E1388))*COS(RADIANS(J1378))))&gt;90,0,$F$4*$F$5/E1387^2*(SIN(RADIANS(G1386))*SIN(RADIANS(E1388))+COS(RADIANS(G1386))*COS(RADIANS(E1388))*COS(RADIANS(J1378))))</f>
        <v>0</v>
      </c>
      <c r="K1386" s="3">
        <f>IF(DEGREES(ACOS(SIN(RADIANS(G1386))*SIN(RADIANS(E1388))+COS(RADIANS(G1386))*COS(RADIANS(E1388))*COS(RADIANS(K1378))))&gt;90,0,$F$4*$F$5/E1387^2*(SIN(RADIANS(G1386))*SIN(RADIANS(E1388))+COS(RADIANS(G1386))*COS(RADIANS(E1388))*COS(RADIANS(K1378))))</f>
        <v>0</v>
      </c>
      <c r="L1386" s="3">
        <f>IF(DEGREES(ACOS(SIN(RADIANS(G1386))*SIN(RADIANS(E1388))+COS(RADIANS(G1386))*COS(RADIANS(E1388))*COS(RADIANS(L1378))))&gt;90,0,$F$4*$F$5/E1387^2*(SIN(RADIANS(G1386))*SIN(RADIANS(E1388))+COS(RADIANS(G1386))*COS(RADIANS(E1388))*COS(RADIANS(L1378))))</f>
        <v>0</v>
      </c>
      <c r="M1386" s="3">
        <f>IF(DEGREES(ACOS(SIN(RADIANS(G1386))*SIN(RADIANS(E1388))+COS(RADIANS(G1386))*COS(RADIANS(E1388))*COS(RADIANS(M1378))))&gt;90,0,$F$4*$F$5/E1387^2*(SIN(RADIANS(G1386))*SIN(RADIANS(E1388))+COS(RADIANS(G1386))*COS(RADIANS(E1388))*COS(RADIANS(M1378))))</f>
        <v>0</v>
      </c>
      <c r="N1386" s="3">
        <f>IF(DEGREES(ACOS(SIN(RADIANS(G1386))*SIN(RADIANS(E1388))+COS(RADIANS(G1386))*COS(RADIANS(E1388))*COS(RADIANS(N1378))))&gt;90,0,$F$4*$F$5/E1387^2*(SIN(RADIANS(G1386))*SIN(RADIANS(E1388))+COS(RADIANS(G1386))*COS(RADIANS(E1388))*COS(RADIANS(N1378))))</f>
        <v>0</v>
      </c>
      <c r="O1386" s="3">
        <f>IF(DEGREES(ACOS(SIN(RADIANS(G1386))*SIN(RADIANS(E1388))+COS(RADIANS(G1386))*COS(RADIANS(E1388))*COS(RADIANS(O1378))))&gt;90,0,$F$4*$F$5/E1387^2*(SIN(RADIANS(G1386))*SIN(RADIANS(E1388))+COS(RADIANS(G1386))*COS(RADIANS(E1388))*COS(RADIANS(O1378))))</f>
        <v>0</v>
      </c>
      <c r="P1386" s="3">
        <f>IF(DEGREES(ACOS(SIN(RADIANS(G1386))*SIN(RADIANS(E1388))+COS(RADIANS(G1386))*COS(RADIANS(E1388))*COS(RADIANS(P1378))))&gt;90,0,$F$4*$F$5/E1387^2*(SIN(RADIANS(G1386))*SIN(RADIANS(E1388))+COS(RADIANS(G1386))*COS(RADIANS(E1388))*COS(RADIANS(P1378))))</f>
        <v>0</v>
      </c>
      <c r="Q1386" s="3">
        <f>IF(DEGREES(ACOS(SIN(RADIANS(G1386))*SIN(RADIANS(E1388))+COS(RADIANS(G1386))*COS(RADIANS(E1388))*COS(RADIANS(Q1378))))&gt;90,0,$F$4*$F$5/E1387^2*(SIN(RADIANS(G1386))*SIN(RADIANS(E1388))+COS(RADIANS(G1386))*COS(RADIANS(E1388))*COS(RADIANS(Q1378))))</f>
        <v>0</v>
      </c>
      <c r="R1386" s="3" t="e">
        <f>IF(DEGREES(ACOS(SIN(RADIANS(G1386))*SIN(RADIANS(E1388))+COS(RADIANS(G1386))*COS(RADIANS(E1388))*COS(RADIANS(R1378))))&gt;90,0,$F$4*$F$5/E1387^2*(SIN(RADIANS(G1386))*SIN(RADIANS(E1388))+COS(RADIANS(G1386))*COS(RADIANS(E1388))*COS(RADIANS(R1378))))</f>
        <v>#DIV/0!</v>
      </c>
      <c r="S1386" s="3" t="e">
        <f>IF(DEGREES(ACOS(SIN(RADIANS(G1386))*SIN(RADIANS(E1388))+COS(RADIANS(G1386))*COS(RADIANS(E1388))*COS(RADIANS(S1378))))&gt;90,0,$F$4*$F$5/E1387^2*(SIN(RADIANS(G1386))*SIN(RADIANS(E1388))+COS(RADIANS(G1386))*COS(RADIANS(E1388))*COS(RADIANS(S1378))))</f>
        <v>#DIV/0!</v>
      </c>
      <c r="T1386" s="3" t="e">
        <f>IF(DEGREES(ACOS(SIN(RADIANS(G1386))*SIN(RADIANS(E1388))+COS(RADIANS(G1386))*COS(RADIANS(E1388))*COS(RADIANS(T1378))))&gt;90,0,$F$4*$F$5/E1387^2*(SIN(RADIANS(G1386))*SIN(RADIANS(E1388))+COS(RADIANS(G1386))*COS(RADIANS(E1388))*COS(RADIANS(T1378))))</f>
        <v>#DIV/0!</v>
      </c>
      <c r="U1386" s="3" t="e">
        <f>IF(DEGREES(ACOS(SIN(RADIANS(G1386))*SIN(RADIANS(E1388))+COS(RADIANS(G1386))*COS(RADIANS(E1388))*COS(RADIANS(U1378))))&gt;90,0,$F$4*$F$5/E1387^2*(SIN(RADIANS(G1386))*SIN(RADIANS(E1388))+COS(RADIANS(G1386))*COS(RADIANS(E1388))*COS(RADIANS(U1378))))</f>
        <v>#DIV/0!</v>
      </c>
      <c r="V1386" s="3" t="e">
        <f>IF(DEGREES(ACOS(SIN(RADIANS(G1386))*SIN(RADIANS(E1388))+COS(RADIANS(G1386))*COS(RADIANS(E1388))*COS(RADIANS(V1378))))&gt;90,0,$F$4*$F$5/E1387^2*(SIN(RADIANS(G1386))*SIN(RADIANS(E1388))+COS(RADIANS(G1386))*COS(RADIANS(E1388))*COS(RADIANS(V1378))))</f>
        <v>#DIV/0!</v>
      </c>
      <c r="W1386" s="3" t="e">
        <f>IF(DEGREES(ACOS(SIN(RADIANS(G1386))*SIN(RADIANS(E1388))+COS(RADIANS(G1386))*COS(RADIANS(E1388))*COS(RADIANS(W1378))))&gt;90,0,$F$4*$F$5/E1387^2*(SIN(RADIANS(G1386))*SIN(RADIANS(E1388))+COS(RADIANS(G1386))*COS(RADIANS(E1388))*COS(RADIANS(W1378))))</f>
        <v>#DIV/0!</v>
      </c>
      <c r="X1386" s="3" t="e">
        <f>IF(DEGREES(ACOS(SIN(RADIANS(G1386))*SIN(RADIANS(E1388))+COS(RADIANS(G1386))*COS(RADIANS(E1388))*COS(RADIANS(X1378))))&gt;90,0,$F$4*$F$5/E1387^2*(SIN(RADIANS(G1386))*SIN(RADIANS(E1388))+COS(RADIANS(G1386))*COS(RADIANS(E1388))*COS(RADIANS(X1378))))</f>
        <v>#DIV/0!</v>
      </c>
      <c r="Y1386" s="3" t="e">
        <f>IF(DEGREES(ACOS(SIN(RADIANS(G1386))*SIN(RADIANS(E1388))+COS(RADIANS(G1386))*COS(RADIANS(E1388))*COS(RADIANS(Y1378))))&gt;90,0,$F$4*$F$5/E1387^2*(SIN(RADIANS(G1386))*SIN(RADIANS(E1388))+COS(RADIANS(G1386))*COS(RADIANS(E1388))*COS(RADIANS(Y1378))))</f>
        <v>#DIV/0!</v>
      </c>
      <c r="Z1386" s="3" t="e">
        <f>IF(DEGREES(ACOS(SIN(RADIANS(G1386))*SIN(RADIANS(E1388))+COS(RADIANS(G1386))*COS(RADIANS(E1388))*COS(RADIANS(Z1378))))&gt;90,0,$F$4*$F$5/E1387^2*(SIN(RADIANS(G1386))*SIN(RADIANS(E1388))+COS(RADIANS(G1386))*COS(RADIANS(E1388))*COS(RADIANS(Z1378))))</f>
        <v>#DIV/0!</v>
      </c>
      <c r="AA1386" s="3" t="e">
        <f>IF(DEGREES(ACOS(SIN(RADIANS(G1386))*SIN(RADIANS(E1388))+COS(RADIANS(G1386))*COS(RADIANS(E1388))*COS(RADIANS(AA1378))))&gt;90,0,$F$4*$F$5/E1387^2*(SIN(RADIANS(G1386))*SIN(RADIANS(E1388))+COS(RADIANS(G1386))*COS(RADIANS(E1388))*COS(RADIANS(AA1378))))</f>
        <v>#DIV/0!</v>
      </c>
      <c r="AB1386" s="3" t="e">
        <f>IF(DEGREES(ACOS(SIN(RADIANS(G1386))*SIN(RADIANS(E1388))+COS(RADIANS(G1386))*COS(RADIANS(E1388))*COS(RADIANS(AB1378))))&gt;90,0,$F$4*$F$5/E1387^2*(SIN(RADIANS(G1386))*SIN(RADIANS(E1388))+COS(RADIANS(G1386))*COS(RADIANS(E1388))*COS(RADIANS(AB1378))))</f>
        <v>#DIV/0!</v>
      </c>
      <c r="AC1386" s="3" t="e">
        <f>IF(DEGREES(ACOS(SIN(RADIANS(G1386))*SIN(RADIANS(E1388))+COS(RADIANS(G1386))*COS(RADIANS(E1388))*COS(RADIANS(AC1378))))&gt;90,0,$F$4*$F$5/E1387^2*(SIN(RADIANS(G1386))*SIN(RADIANS(E1388))+COS(RADIANS(G1386))*COS(RADIANS(E1388))*COS(RADIANS(AC1378))))</f>
        <v>#DIV/0!</v>
      </c>
      <c r="AD1386" s="3" t="e">
        <f>IF(DEGREES(ACOS(SIN(RADIANS(G1386))*SIN(RADIANS(E1388))+COS(RADIANS(G1386))*COS(RADIANS(E1388))*COS(RADIANS(AD1378))))&gt;90,0,$F$4*$F$5/E1387^2*(SIN(RADIANS(G1386))*SIN(RADIANS(E1388))+COS(RADIANS(G1386))*COS(RADIANS(E1388))*COS(RADIANS(AD1378))))</f>
        <v>#DIV/0!</v>
      </c>
      <c r="AE1386" s="3" t="e">
        <f>IF(DEGREES(ACOS(SIN(RADIANS(G1386))*SIN(RADIANS(E1388))+COS(RADIANS(G1386))*COS(RADIANS(E1388))*COS(RADIANS(AE1378))))&gt;90,0,$F$4*$F$5/E1387^2*(SIN(RADIANS(G1386))*SIN(RADIANS(E1388))+COS(RADIANS(G1386))*COS(RADIANS(E1388))*COS(RADIANS(AE1378))))</f>
        <v>#DIV/0!</v>
      </c>
      <c r="AF1386" s="3" t="e">
        <f>IF(DEGREES(ACOS(SIN(RADIANS(G1386))*SIN(RADIANS(E1388))+COS(RADIANS(G1386))*COS(RADIANS(E1388))*COS(RADIANS(AF1378))))&gt;90,0,$F$4*$F$5/E1387^2*(SIN(RADIANS(G1386))*SIN(RADIANS(E1388))+COS(RADIANS(G1386))*COS(RADIANS(E1388))*COS(RADIANS(AF1378))))</f>
        <v>#DIV/0!</v>
      </c>
      <c r="AG1386" s="3" t="e">
        <f>IF(DEGREES(ACOS(SIN(RADIANS(G1386))*SIN(RADIANS(E1388))+COS(RADIANS(G1386))*COS(RADIANS(E1388))*COS(RADIANS(AG1378))))&gt;90,0,$F$4*$F$5/E1387^2*(SIN(RADIANS(G1386))*SIN(RADIANS(E1388))+COS(RADIANS(G1386))*COS(RADIANS(E1388))*COS(RADIANS(AG1378))))</f>
        <v>#DIV/0!</v>
      </c>
      <c r="AH1386" s="3" t="e">
        <f>IF(DEGREES(ACOS(SIN(RADIANS(G1386))*SIN(RADIANS(E1388))+COS(RADIANS(G1386))*COS(RADIANS(E1388))*COS(RADIANS(AH1378))))&gt;90,0,$F$4*$F$5/E1387^2*(SIN(RADIANS(G1386))*SIN(RADIANS(E1388))+COS(RADIANS(G1386))*COS(RADIANS(E1388))*COS(RADIANS(AH1378))))</f>
        <v>#DIV/0!</v>
      </c>
      <c r="AI1386" s="3" t="e">
        <f>IF(DEGREES(ACOS(SIN(RADIANS(G1386))*SIN(RADIANS(E1388))+COS(RADIANS(G1386))*COS(RADIANS(E1388))*COS(RADIANS(AI1378))))&gt;90,0,$F$4*$F$5/E1387^2*(SIN(RADIANS(G1386))*SIN(RADIANS(E1388))+COS(RADIANS(G1386))*COS(RADIANS(E1388))*COS(RADIANS(AI1378))))</f>
        <v>#DIV/0!</v>
      </c>
      <c r="AJ1386" s="3" t="e">
        <f>IF(DEGREES(ACOS(SIN(RADIANS(G1386))*SIN(RADIANS(E1388))+COS(RADIANS(G1386))*COS(RADIANS(E1388))*COS(RADIANS(AJ1378))))&gt;90,0,$F$4*$F$5/E1387^2*(SIN(RADIANS(G1386))*SIN(RADIANS(E1388))+COS(RADIANS(G1386))*COS(RADIANS(E1388))*COS(RADIANS(AJ1378))))</f>
        <v>#DIV/0!</v>
      </c>
      <c r="AK1386" s="3">
        <f>IF(DEGREES(ACOS(SIN(RADIANS(G1386))*SIN(RADIANS(E1388))+COS(RADIANS(G1386))*COS(RADIANS(E1388))*COS(RADIANS(AK1378))))&gt;90,0,$F$4*$F$5/E1387^2*(SIN(RADIANS(G1386))*SIN(RADIANS(E1388))+COS(RADIANS(G1386))*COS(RADIANS(E1388))*COS(RADIANS(AK1378))))</f>
        <v>0</v>
      </c>
      <c r="AL1386" s="3">
        <f>IF(DEGREES(ACOS(SIN(RADIANS(G1386))*SIN(RADIANS(E1388))+COS(RADIANS(G1386))*COS(RADIANS(E1388))*COS(RADIANS(AL1378))))&gt;90,0,$F$4*$F$5/E1387^2*(SIN(RADIANS(G1386))*SIN(RADIANS(E1388))+COS(RADIANS(G1386))*COS(RADIANS(E1388))*COS(RADIANS(AL1378))))</f>
        <v>0</v>
      </c>
      <c r="AM1386" s="3">
        <f>IF(DEGREES(ACOS(SIN(RADIANS(G1386))*SIN(RADIANS(E1388))+COS(RADIANS(G1386))*COS(RADIANS(E1388))*COS(RADIANS(AM1378))))&gt;90,0,$F$4*$F$5/E1387^2*(SIN(RADIANS(G1386))*SIN(RADIANS(E1388))+COS(RADIANS(G1386))*COS(RADIANS(E1388))*COS(RADIANS(AM1378))))</f>
        <v>0</v>
      </c>
      <c r="AN1386" s="3">
        <f>IF(DEGREES(ACOS(SIN(RADIANS(G1386))*SIN(RADIANS(E1388))+COS(RADIANS(G1386))*COS(RADIANS(E1388))*COS(RADIANS(AN1378))))&gt;90,0,$F$4*$F$5/E1387^2*(SIN(RADIANS(G1386))*SIN(RADIANS(E1388))+COS(RADIANS(G1386))*COS(RADIANS(E1388))*COS(RADIANS(AN1378))))</f>
        <v>0</v>
      </c>
      <c r="AO1386" s="3">
        <f>IF(DEGREES(ACOS(SIN(RADIANS(G1386))*SIN(RADIANS(E1388))+COS(RADIANS(G1386))*COS(RADIANS(E1388))*COS(RADIANS(AO1378))))&gt;90,0,$F$4*$F$5/E1387^2*(SIN(RADIANS(G1386))*SIN(RADIANS(E1388))+COS(RADIANS(G1386))*COS(RADIANS(E1388))*COS(RADIANS(AO1378))))</f>
        <v>0</v>
      </c>
      <c r="AP1386" s="3">
        <f>IF(DEGREES(ACOS(SIN(RADIANS(G1386))*SIN(RADIANS(E1388))+COS(RADIANS(G1386))*COS(RADIANS(E1388))*COS(RADIANS(AP1378))))&gt;90,0,$F$4*$F$5/E1387^2*(SIN(RADIANS(G1386))*SIN(RADIANS(E1388))+COS(RADIANS(G1386))*COS(RADIANS(E1388))*COS(RADIANS(AP1378))))</f>
        <v>0</v>
      </c>
      <c r="AQ1386" s="3">
        <f>IF(DEGREES(ACOS(SIN(RADIANS(G1386))*SIN(RADIANS(E1388))+COS(RADIANS(G1386))*COS(RADIANS(E1388))*COS(RADIANS(AQ1378))))&gt;90,0,$F$4*$F$5/E1387^2*(SIN(RADIANS(G1386))*SIN(RADIANS(E1388))+COS(RADIANS(G1386))*COS(RADIANS(E1388))*COS(RADIANS(AQ1378))))</f>
        <v>0</v>
      </c>
      <c r="AR1386" s="3">
        <f>IF(DEGREES(ACOS(SIN(RADIANS(G1386))*SIN(RADIANS(E1388))+COS(RADIANS(G1386))*COS(RADIANS(E1388))*COS(RADIANS(AR1378))))&gt;90,0,$F$4*$F$5/E1387^2*(SIN(RADIANS(G1386))*SIN(RADIANS(E1388))+COS(RADIANS(G1386))*COS(RADIANS(E1388))*COS(RADIANS(AR1378))))</f>
        <v>0</v>
      </c>
    </row>
    <row r="1387" spans="2:44" ht="15.75" customHeight="1" x14ac:dyDescent="0.2">
      <c r="B1387" s="20" t="s">
        <v>788</v>
      </c>
      <c r="E1387" s="3">
        <f>$F$6*(1-$F$7^2)/(1+$F$7*COS(RADIANS(E1381)))</f>
        <v>0</v>
      </c>
      <c r="G1387" s="3">
        <v>20</v>
      </c>
      <c r="I1387" s="3">
        <f>IF(DEGREES(ACOS(SIN(RADIANS(G1387))*SIN(RADIANS(E1388))+COS(RADIANS(G1387))*COS(RADIANS(E1388))*COS(RADIANS(I1378))))&gt;90,0,$F$4*$F$5/E1387^2*(SIN(RADIANS(G1387))*SIN(RADIANS(E1388))+COS(RADIANS(G1387))*COS(RADIANS(E1388))*COS(RADIANS(I1378))))</f>
        <v>0</v>
      </c>
      <c r="J1387" s="3">
        <f>IF(DEGREES(ACOS(SIN(RADIANS(G1387))*SIN(RADIANS(E1388))+COS(RADIANS(G1387))*COS(RADIANS(E1388))*COS(RADIANS(J1378))))&gt;90,0,$F$4*$F$5/E1387^2*(SIN(RADIANS(G1387))*SIN(RADIANS(E1388))+COS(RADIANS(G1387))*COS(RADIANS(E1388))*COS(RADIANS(J1378))))</f>
        <v>0</v>
      </c>
      <c r="K1387" s="3">
        <f>IF(DEGREES(ACOS(SIN(RADIANS(G1387))*SIN(RADIANS(E1388))+COS(RADIANS(G1387))*COS(RADIANS(E1388))*COS(RADIANS(K1378))))&gt;90,0,$F$4*$F$5/E1387^2*(SIN(RADIANS(G1387))*SIN(RADIANS(E1388))+COS(RADIANS(G1387))*COS(RADIANS(E1388))*COS(RADIANS(K1378))))</f>
        <v>0</v>
      </c>
      <c r="L1387" s="3">
        <f>IF(DEGREES(ACOS(SIN(RADIANS(G1387))*SIN(RADIANS(E1388))+COS(RADIANS(G1387))*COS(RADIANS(E1388))*COS(RADIANS(L1378))))&gt;90,0,$F$4*$F$5/E1387^2*(SIN(RADIANS(G1387))*SIN(RADIANS(E1388))+COS(RADIANS(G1387))*COS(RADIANS(E1388))*COS(RADIANS(L1378))))</f>
        <v>0</v>
      </c>
      <c r="M1387" s="3">
        <f>IF(DEGREES(ACOS(SIN(RADIANS(G1387))*SIN(RADIANS(E1388))+COS(RADIANS(G1387))*COS(RADIANS(E1388))*COS(RADIANS(M1378))))&gt;90,0,$F$4*$F$5/E1387^2*(SIN(RADIANS(G1387))*SIN(RADIANS(E1388))+COS(RADIANS(G1387))*COS(RADIANS(E1388))*COS(RADIANS(M1378))))</f>
        <v>0</v>
      </c>
      <c r="N1387" s="3">
        <f>IF(DEGREES(ACOS(SIN(RADIANS(G1387))*SIN(RADIANS(E1388))+COS(RADIANS(G1387))*COS(RADIANS(E1388))*COS(RADIANS(N1378))))&gt;90,0,$F$4*$F$5/E1387^2*(SIN(RADIANS(G1387))*SIN(RADIANS(E1388))+COS(RADIANS(G1387))*COS(RADIANS(E1388))*COS(RADIANS(N1378))))</f>
        <v>0</v>
      </c>
      <c r="O1387" s="3">
        <f>IF(DEGREES(ACOS(SIN(RADIANS(G1387))*SIN(RADIANS(E1388))+COS(RADIANS(G1387))*COS(RADIANS(E1388))*COS(RADIANS(O1378))))&gt;90,0,$F$4*$F$5/E1387^2*(SIN(RADIANS(G1387))*SIN(RADIANS(E1388))+COS(RADIANS(G1387))*COS(RADIANS(E1388))*COS(RADIANS(O1378))))</f>
        <v>0</v>
      </c>
      <c r="P1387" s="3">
        <f>IF(DEGREES(ACOS(SIN(RADIANS(G1387))*SIN(RADIANS(E1388))+COS(RADIANS(G1387))*COS(RADIANS(E1388))*COS(RADIANS(P1378))))&gt;90,0,$F$4*$F$5/E1387^2*(SIN(RADIANS(G1387))*SIN(RADIANS(E1388))+COS(RADIANS(G1387))*COS(RADIANS(E1388))*COS(RADIANS(P1378))))</f>
        <v>0</v>
      </c>
      <c r="Q1387" s="3">
        <f>IF(DEGREES(ACOS(SIN(RADIANS(G1387))*SIN(RADIANS(E1388))+COS(RADIANS(G1387))*COS(RADIANS(E1388))*COS(RADIANS(Q1378))))&gt;90,0,$F$4*$F$5/E1387^2*(SIN(RADIANS(G1387))*SIN(RADIANS(E1388))+COS(RADIANS(G1387))*COS(RADIANS(E1388))*COS(RADIANS(Q1378))))</f>
        <v>0</v>
      </c>
      <c r="R1387" s="3" t="e">
        <f>IF(DEGREES(ACOS(SIN(RADIANS(G1387))*SIN(RADIANS(E1388))+COS(RADIANS(G1387))*COS(RADIANS(E1388))*COS(RADIANS(R1378))))&gt;90,0,$F$4*$F$5/E1387^2*(SIN(RADIANS(G1387))*SIN(RADIANS(E1388))+COS(RADIANS(G1387))*COS(RADIANS(E1388))*COS(RADIANS(R1378))))</f>
        <v>#DIV/0!</v>
      </c>
      <c r="S1387" s="3" t="e">
        <f>IF(DEGREES(ACOS(SIN(RADIANS(G1387))*SIN(RADIANS(E1388))+COS(RADIANS(G1387))*COS(RADIANS(E1388))*COS(RADIANS(S1378))))&gt;90,0,$F$4*$F$5/E1387^2*(SIN(RADIANS(G1387))*SIN(RADIANS(E1388))+COS(RADIANS(G1387))*COS(RADIANS(E1388))*COS(RADIANS(S1378))))</f>
        <v>#DIV/0!</v>
      </c>
      <c r="T1387" s="3" t="e">
        <f>IF(DEGREES(ACOS(SIN(RADIANS(G1387))*SIN(RADIANS(E1388))+COS(RADIANS(G1387))*COS(RADIANS(E1388))*COS(RADIANS(T1378))))&gt;90,0,$F$4*$F$5/E1387^2*(SIN(RADIANS(G1387))*SIN(RADIANS(E1388))+COS(RADIANS(G1387))*COS(RADIANS(E1388))*COS(RADIANS(T1378))))</f>
        <v>#DIV/0!</v>
      </c>
      <c r="U1387" s="3" t="e">
        <f>IF(DEGREES(ACOS(SIN(RADIANS(G1387))*SIN(RADIANS(E1388))+COS(RADIANS(G1387))*COS(RADIANS(E1388))*COS(RADIANS(U1378))))&gt;90,0,$F$4*$F$5/E1387^2*(SIN(RADIANS(G1387))*SIN(RADIANS(E1388))+COS(RADIANS(G1387))*COS(RADIANS(E1388))*COS(RADIANS(U1378))))</f>
        <v>#DIV/0!</v>
      </c>
      <c r="V1387" s="3" t="e">
        <f>IF(DEGREES(ACOS(SIN(RADIANS(G1387))*SIN(RADIANS(E1388))+COS(RADIANS(G1387))*COS(RADIANS(E1388))*COS(RADIANS(V1378))))&gt;90,0,$F$4*$F$5/E1387^2*(SIN(RADIANS(G1387))*SIN(RADIANS(E1388))+COS(RADIANS(G1387))*COS(RADIANS(E1388))*COS(RADIANS(V1378))))</f>
        <v>#DIV/0!</v>
      </c>
      <c r="W1387" s="3" t="e">
        <f>IF(DEGREES(ACOS(SIN(RADIANS(G1387))*SIN(RADIANS(E1388))+COS(RADIANS(G1387))*COS(RADIANS(E1388))*COS(RADIANS(W1378))))&gt;90,0,$F$4*$F$5/E1387^2*(SIN(RADIANS(G1387))*SIN(RADIANS(E1388))+COS(RADIANS(G1387))*COS(RADIANS(E1388))*COS(RADIANS(W1378))))</f>
        <v>#DIV/0!</v>
      </c>
      <c r="X1387" s="3" t="e">
        <f>IF(DEGREES(ACOS(SIN(RADIANS(G1387))*SIN(RADIANS(E1388))+COS(RADIANS(G1387))*COS(RADIANS(E1388))*COS(RADIANS(X1378))))&gt;90,0,$F$4*$F$5/E1387^2*(SIN(RADIANS(G1387))*SIN(RADIANS(E1388))+COS(RADIANS(G1387))*COS(RADIANS(E1388))*COS(RADIANS(X1378))))</f>
        <v>#DIV/0!</v>
      </c>
      <c r="Y1387" s="3" t="e">
        <f>IF(DEGREES(ACOS(SIN(RADIANS(G1387))*SIN(RADIANS(E1388))+COS(RADIANS(G1387))*COS(RADIANS(E1388))*COS(RADIANS(Y1378))))&gt;90,0,$F$4*$F$5/E1387^2*(SIN(RADIANS(G1387))*SIN(RADIANS(E1388))+COS(RADIANS(G1387))*COS(RADIANS(E1388))*COS(RADIANS(Y1378))))</f>
        <v>#DIV/0!</v>
      </c>
      <c r="Z1387" s="3" t="e">
        <f>IF(DEGREES(ACOS(SIN(RADIANS(G1387))*SIN(RADIANS(E1388))+COS(RADIANS(G1387))*COS(RADIANS(E1388))*COS(RADIANS(Z1378))))&gt;90,0,$F$4*$F$5/E1387^2*(SIN(RADIANS(G1387))*SIN(RADIANS(E1388))+COS(RADIANS(G1387))*COS(RADIANS(E1388))*COS(RADIANS(Z1378))))</f>
        <v>#DIV/0!</v>
      </c>
      <c r="AA1387" s="3" t="e">
        <f>IF(DEGREES(ACOS(SIN(RADIANS(G1387))*SIN(RADIANS(E1388))+COS(RADIANS(G1387))*COS(RADIANS(E1388))*COS(RADIANS(AA1378))))&gt;90,0,$F$4*$F$5/E1387^2*(SIN(RADIANS(G1387))*SIN(RADIANS(E1388))+COS(RADIANS(G1387))*COS(RADIANS(E1388))*COS(RADIANS(AA1378))))</f>
        <v>#DIV/0!</v>
      </c>
      <c r="AB1387" s="3" t="e">
        <f>IF(DEGREES(ACOS(SIN(RADIANS(G1387))*SIN(RADIANS(E1388))+COS(RADIANS(G1387))*COS(RADIANS(E1388))*COS(RADIANS(AB1378))))&gt;90,0,$F$4*$F$5/E1387^2*(SIN(RADIANS(G1387))*SIN(RADIANS(E1388))+COS(RADIANS(G1387))*COS(RADIANS(E1388))*COS(RADIANS(AB1378))))</f>
        <v>#DIV/0!</v>
      </c>
      <c r="AC1387" s="3" t="e">
        <f>IF(DEGREES(ACOS(SIN(RADIANS(G1387))*SIN(RADIANS(E1388))+COS(RADIANS(G1387))*COS(RADIANS(E1388))*COS(RADIANS(AC1378))))&gt;90,0,$F$4*$F$5/E1387^2*(SIN(RADIANS(G1387))*SIN(RADIANS(E1388))+COS(RADIANS(G1387))*COS(RADIANS(E1388))*COS(RADIANS(AC1378))))</f>
        <v>#DIV/0!</v>
      </c>
      <c r="AD1387" s="3" t="e">
        <f>IF(DEGREES(ACOS(SIN(RADIANS(G1387))*SIN(RADIANS(E1388))+COS(RADIANS(G1387))*COS(RADIANS(E1388))*COS(RADIANS(AD1378))))&gt;90,0,$F$4*$F$5/E1387^2*(SIN(RADIANS(G1387))*SIN(RADIANS(E1388))+COS(RADIANS(G1387))*COS(RADIANS(E1388))*COS(RADIANS(AD1378))))</f>
        <v>#DIV/0!</v>
      </c>
      <c r="AE1387" s="3" t="e">
        <f>IF(DEGREES(ACOS(SIN(RADIANS(G1387))*SIN(RADIANS(E1388))+COS(RADIANS(G1387))*COS(RADIANS(E1388))*COS(RADIANS(AE1378))))&gt;90,0,$F$4*$F$5/E1387^2*(SIN(RADIANS(G1387))*SIN(RADIANS(E1388))+COS(RADIANS(G1387))*COS(RADIANS(E1388))*COS(RADIANS(AE1378))))</f>
        <v>#DIV/0!</v>
      </c>
      <c r="AF1387" s="3" t="e">
        <f>IF(DEGREES(ACOS(SIN(RADIANS(G1387))*SIN(RADIANS(E1388))+COS(RADIANS(G1387))*COS(RADIANS(E1388))*COS(RADIANS(AF1378))))&gt;90,0,$F$4*$F$5/E1387^2*(SIN(RADIANS(G1387))*SIN(RADIANS(E1388))+COS(RADIANS(G1387))*COS(RADIANS(E1388))*COS(RADIANS(AF1378))))</f>
        <v>#DIV/0!</v>
      </c>
      <c r="AG1387" s="3" t="e">
        <f>IF(DEGREES(ACOS(SIN(RADIANS(G1387))*SIN(RADIANS(E1388))+COS(RADIANS(G1387))*COS(RADIANS(E1388))*COS(RADIANS(AG1378))))&gt;90,0,$F$4*$F$5/E1387^2*(SIN(RADIANS(G1387))*SIN(RADIANS(E1388))+COS(RADIANS(G1387))*COS(RADIANS(E1388))*COS(RADIANS(AG1378))))</f>
        <v>#DIV/0!</v>
      </c>
      <c r="AH1387" s="3" t="e">
        <f>IF(DEGREES(ACOS(SIN(RADIANS(G1387))*SIN(RADIANS(E1388))+COS(RADIANS(G1387))*COS(RADIANS(E1388))*COS(RADIANS(AH1378))))&gt;90,0,$F$4*$F$5/E1387^2*(SIN(RADIANS(G1387))*SIN(RADIANS(E1388))+COS(RADIANS(G1387))*COS(RADIANS(E1388))*COS(RADIANS(AH1378))))</f>
        <v>#DIV/0!</v>
      </c>
      <c r="AI1387" s="3" t="e">
        <f>IF(DEGREES(ACOS(SIN(RADIANS(G1387))*SIN(RADIANS(E1388))+COS(RADIANS(G1387))*COS(RADIANS(E1388))*COS(RADIANS(AI1378))))&gt;90,0,$F$4*$F$5/E1387^2*(SIN(RADIANS(G1387))*SIN(RADIANS(E1388))+COS(RADIANS(G1387))*COS(RADIANS(E1388))*COS(RADIANS(AI1378))))</f>
        <v>#DIV/0!</v>
      </c>
      <c r="AJ1387" s="3" t="e">
        <f>IF(DEGREES(ACOS(SIN(RADIANS(G1387))*SIN(RADIANS(E1388))+COS(RADIANS(G1387))*COS(RADIANS(E1388))*COS(RADIANS(AJ1378))))&gt;90,0,$F$4*$F$5/E1387^2*(SIN(RADIANS(G1387))*SIN(RADIANS(E1388))+COS(RADIANS(G1387))*COS(RADIANS(E1388))*COS(RADIANS(AJ1378))))</f>
        <v>#DIV/0!</v>
      </c>
      <c r="AK1387" s="3">
        <f>IF(DEGREES(ACOS(SIN(RADIANS(G1387))*SIN(RADIANS(E1388))+COS(RADIANS(G1387))*COS(RADIANS(E1388))*COS(RADIANS(AK1378))))&gt;90,0,$F$4*$F$5/E1387^2*(SIN(RADIANS(G1387))*SIN(RADIANS(E1388))+COS(RADIANS(G1387))*COS(RADIANS(E1388))*COS(RADIANS(AK1378))))</f>
        <v>0</v>
      </c>
      <c r="AL1387" s="3">
        <f>IF(DEGREES(ACOS(SIN(RADIANS(G1387))*SIN(RADIANS(E1388))+COS(RADIANS(G1387))*COS(RADIANS(E1388))*COS(RADIANS(AL1378))))&gt;90,0,$F$4*$F$5/E1387^2*(SIN(RADIANS(G1387))*SIN(RADIANS(E1388))+COS(RADIANS(G1387))*COS(RADIANS(E1388))*COS(RADIANS(AL1378))))</f>
        <v>0</v>
      </c>
      <c r="AM1387" s="3">
        <f>IF(DEGREES(ACOS(SIN(RADIANS(G1387))*SIN(RADIANS(E1388))+COS(RADIANS(G1387))*COS(RADIANS(E1388))*COS(RADIANS(AM1378))))&gt;90,0,$F$4*$F$5/E1387^2*(SIN(RADIANS(G1387))*SIN(RADIANS(E1388))+COS(RADIANS(G1387))*COS(RADIANS(E1388))*COS(RADIANS(AM1378))))</f>
        <v>0</v>
      </c>
      <c r="AN1387" s="3">
        <f>IF(DEGREES(ACOS(SIN(RADIANS(G1387))*SIN(RADIANS(E1388))+COS(RADIANS(G1387))*COS(RADIANS(E1388))*COS(RADIANS(AN1378))))&gt;90,0,$F$4*$F$5/E1387^2*(SIN(RADIANS(G1387))*SIN(RADIANS(E1388))+COS(RADIANS(G1387))*COS(RADIANS(E1388))*COS(RADIANS(AN1378))))</f>
        <v>0</v>
      </c>
      <c r="AO1387" s="3">
        <f>IF(DEGREES(ACOS(SIN(RADIANS(G1387))*SIN(RADIANS(E1388))+COS(RADIANS(G1387))*COS(RADIANS(E1388))*COS(RADIANS(AO1378))))&gt;90,0,$F$4*$F$5/E1387^2*(SIN(RADIANS(G1387))*SIN(RADIANS(E1388))+COS(RADIANS(G1387))*COS(RADIANS(E1388))*COS(RADIANS(AO1378))))</f>
        <v>0</v>
      </c>
      <c r="AP1387" s="3">
        <f>IF(DEGREES(ACOS(SIN(RADIANS(G1387))*SIN(RADIANS(E1388))+COS(RADIANS(G1387))*COS(RADIANS(E1388))*COS(RADIANS(AP1378))))&gt;90,0,$F$4*$F$5/E1387^2*(SIN(RADIANS(G1387))*SIN(RADIANS(E1388))+COS(RADIANS(G1387))*COS(RADIANS(E1388))*COS(RADIANS(AP1378))))</f>
        <v>0</v>
      </c>
      <c r="AQ1387" s="3">
        <f>IF(DEGREES(ACOS(SIN(RADIANS(G1387))*SIN(RADIANS(E1388))+COS(RADIANS(G1387))*COS(RADIANS(E1388))*COS(RADIANS(AQ1378))))&gt;90,0,$F$4*$F$5/E1387^2*(SIN(RADIANS(G1387))*SIN(RADIANS(E1388))+COS(RADIANS(G1387))*COS(RADIANS(E1388))*COS(RADIANS(AQ1378))))</f>
        <v>0</v>
      </c>
      <c r="AR1387" s="3">
        <f>IF(DEGREES(ACOS(SIN(RADIANS(G1387))*SIN(RADIANS(E1388))+COS(RADIANS(G1387))*COS(RADIANS(E1388))*COS(RADIANS(AR1378))))&gt;90,0,$F$4*$F$5/E1387^2*(SIN(RADIANS(G1387))*SIN(RADIANS(E1388))+COS(RADIANS(G1387))*COS(RADIANS(E1388))*COS(RADIANS(AR1378))))</f>
        <v>0</v>
      </c>
    </row>
    <row r="1388" spans="2:44" ht="15.75" customHeight="1" x14ac:dyDescent="0.2">
      <c r="B1388" s="20" t="s">
        <v>737</v>
      </c>
      <c r="E1388" s="3">
        <f>IF($F$8&gt;90,180-$F$8,$F$8)*SIN(RADIANS(E1382))</f>
        <v>0</v>
      </c>
      <c r="G1388" s="3">
        <v>10</v>
      </c>
      <c r="I1388" s="3">
        <f>IF(DEGREES(ACOS(SIN(RADIANS(G1388))*SIN(RADIANS(E1388))+COS(RADIANS(G1388))*COS(RADIANS(E1388))*COS(RADIANS(I1378))))&gt;90,0,$F$4*$F$5/E1387^2*(SIN(RADIANS(G1388))*SIN(RADIANS(E1388))+COS(RADIANS(G1388))*COS(RADIANS(E1388))*COS(RADIANS(I1378))))</f>
        <v>0</v>
      </c>
      <c r="J1388" s="3">
        <f>IF(DEGREES(ACOS(SIN(RADIANS(G1388))*SIN(RADIANS(E1388))+COS(RADIANS(G1388))*COS(RADIANS(E1388))*COS(RADIANS(J1378))))&gt;90,0,$F$4*$F$5/E1387^2*(SIN(RADIANS(G1388))*SIN(RADIANS(E1388))+COS(RADIANS(G1388))*COS(RADIANS(E1388))*COS(RADIANS(J1378))))</f>
        <v>0</v>
      </c>
      <c r="K1388" s="3">
        <f>IF(DEGREES(ACOS(SIN(RADIANS(G1388))*SIN(RADIANS(E1388))+COS(RADIANS(G1388))*COS(RADIANS(E1388))*COS(RADIANS(K1378))))&gt;90,0,$F$4*$F$5/E1387^2*(SIN(RADIANS(G1388))*SIN(RADIANS(E1388))+COS(RADIANS(G1388))*COS(RADIANS(E1388))*COS(RADIANS(K1378))))</f>
        <v>0</v>
      </c>
      <c r="L1388" s="3">
        <f>IF(DEGREES(ACOS(SIN(RADIANS(G1388))*SIN(RADIANS(E1388))+COS(RADIANS(G1388))*COS(RADIANS(E1388))*COS(RADIANS(L1378))))&gt;90,0,$F$4*$F$5/E1387^2*(SIN(RADIANS(G1388))*SIN(RADIANS(E1388))+COS(RADIANS(G1388))*COS(RADIANS(E1388))*COS(RADIANS(L1378))))</f>
        <v>0</v>
      </c>
      <c r="M1388" s="3">
        <f>IF(DEGREES(ACOS(SIN(RADIANS(G1388))*SIN(RADIANS(E1388))+COS(RADIANS(G1388))*COS(RADIANS(E1388))*COS(RADIANS(M1378))))&gt;90,0,$F$4*$F$5/E1387^2*(SIN(RADIANS(G1388))*SIN(RADIANS(E1388))+COS(RADIANS(G1388))*COS(RADIANS(E1388))*COS(RADIANS(M1378))))</f>
        <v>0</v>
      </c>
      <c r="N1388" s="3">
        <f>IF(DEGREES(ACOS(SIN(RADIANS(G1388))*SIN(RADIANS(E1388))+COS(RADIANS(G1388))*COS(RADIANS(E1388))*COS(RADIANS(N1378))))&gt;90,0,$F$4*$F$5/E1387^2*(SIN(RADIANS(G1388))*SIN(RADIANS(E1388))+COS(RADIANS(G1388))*COS(RADIANS(E1388))*COS(RADIANS(N1378))))</f>
        <v>0</v>
      </c>
      <c r="O1388" s="3">
        <f>IF(DEGREES(ACOS(SIN(RADIANS(G1388))*SIN(RADIANS(E1388))+COS(RADIANS(G1388))*COS(RADIANS(E1388))*COS(RADIANS(O1378))))&gt;90,0,$F$4*$F$5/E1387^2*(SIN(RADIANS(G1388))*SIN(RADIANS(E1388))+COS(RADIANS(G1388))*COS(RADIANS(E1388))*COS(RADIANS(O1378))))</f>
        <v>0</v>
      </c>
      <c r="P1388" s="3">
        <f>IF(DEGREES(ACOS(SIN(RADIANS(G1388))*SIN(RADIANS(E1388))+COS(RADIANS(G1388))*COS(RADIANS(E1388))*COS(RADIANS(P1378))))&gt;90,0,$F$4*$F$5/E1387^2*(SIN(RADIANS(G1388))*SIN(RADIANS(E1388))+COS(RADIANS(G1388))*COS(RADIANS(E1388))*COS(RADIANS(P1378))))</f>
        <v>0</v>
      </c>
      <c r="Q1388" s="3">
        <f>IF(DEGREES(ACOS(SIN(RADIANS(G1388))*SIN(RADIANS(E1388))+COS(RADIANS(G1388))*COS(RADIANS(E1388))*COS(RADIANS(Q1378))))&gt;90,0,$F$4*$F$5/E1387^2*(SIN(RADIANS(G1388))*SIN(RADIANS(E1388))+COS(RADIANS(G1388))*COS(RADIANS(E1388))*COS(RADIANS(Q1378))))</f>
        <v>0</v>
      </c>
      <c r="R1388" s="3" t="e">
        <f>IF(DEGREES(ACOS(SIN(RADIANS(G1388))*SIN(RADIANS(E1388))+COS(RADIANS(G1388))*COS(RADIANS(E1388))*COS(RADIANS(R1378))))&gt;90,0,$F$4*$F$5/E1387^2*(SIN(RADIANS(G1388))*SIN(RADIANS(E1388))+COS(RADIANS(G1388))*COS(RADIANS(E1388))*COS(RADIANS(R1378))))</f>
        <v>#DIV/0!</v>
      </c>
      <c r="S1388" s="3" t="e">
        <f>IF(DEGREES(ACOS(SIN(RADIANS(G1388))*SIN(RADIANS(E1388))+COS(RADIANS(G1388))*COS(RADIANS(E1388))*COS(RADIANS(S1378))))&gt;90,0,$F$4*$F$5/E1387^2*(SIN(RADIANS(G1388))*SIN(RADIANS(E1388))+COS(RADIANS(G1388))*COS(RADIANS(E1388))*COS(RADIANS(S1378))))</f>
        <v>#DIV/0!</v>
      </c>
      <c r="T1388" s="3" t="e">
        <f>IF(DEGREES(ACOS(SIN(RADIANS(G1388))*SIN(RADIANS(E1388))+COS(RADIANS(G1388))*COS(RADIANS(E1388))*COS(RADIANS(T1378))))&gt;90,0,$F$4*$F$5/E1387^2*(SIN(RADIANS(G1388))*SIN(RADIANS(E1388))+COS(RADIANS(G1388))*COS(RADIANS(E1388))*COS(RADIANS(T1378))))</f>
        <v>#DIV/0!</v>
      </c>
      <c r="U1388" s="3" t="e">
        <f>IF(DEGREES(ACOS(SIN(RADIANS(G1388))*SIN(RADIANS(E1388))+COS(RADIANS(G1388))*COS(RADIANS(E1388))*COS(RADIANS(U1378))))&gt;90,0,$F$4*$F$5/E1387^2*(SIN(RADIANS(G1388))*SIN(RADIANS(E1388))+COS(RADIANS(G1388))*COS(RADIANS(E1388))*COS(RADIANS(U1378))))</f>
        <v>#DIV/0!</v>
      </c>
      <c r="V1388" s="3" t="e">
        <f>IF(DEGREES(ACOS(SIN(RADIANS(G1388))*SIN(RADIANS(E1388))+COS(RADIANS(G1388))*COS(RADIANS(E1388))*COS(RADIANS(V1378))))&gt;90,0,$F$4*$F$5/E1387^2*(SIN(RADIANS(G1388))*SIN(RADIANS(E1388))+COS(RADIANS(G1388))*COS(RADIANS(E1388))*COS(RADIANS(V1378))))</f>
        <v>#DIV/0!</v>
      </c>
      <c r="W1388" s="3" t="e">
        <f>IF(DEGREES(ACOS(SIN(RADIANS(G1388))*SIN(RADIANS(E1388))+COS(RADIANS(G1388))*COS(RADIANS(E1388))*COS(RADIANS(W1378))))&gt;90,0,$F$4*$F$5/E1387^2*(SIN(RADIANS(G1388))*SIN(RADIANS(E1388))+COS(RADIANS(G1388))*COS(RADIANS(E1388))*COS(RADIANS(W1378))))</f>
        <v>#DIV/0!</v>
      </c>
      <c r="X1388" s="3" t="e">
        <f>IF(DEGREES(ACOS(SIN(RADIANS(G1388))*SIN(RADIANS(E1388))+COS(RADIANS(G1388))*COS(RADIANS(E1388))*COS(RADIANS(X1378))))&gt;90,0,$F$4*$F$5/E1387^2*(SIN(RADIANS(G1388))*SIN(RADIANS(E1388))+COS(RADIANS(G1388))*COS(RADIANS(E1388))*COS(RADIANS(X1378))))</f>
        <v>#DIV/0!</v>
      </c>
      <c r="Y1388" s="3" t="e">
        <f>IF(DEGREES(ACOS(SIN(RADIANS(G1388))*SIN(RADIANS(E1388))+COS(RADIANS(G1388))*COS(RADIANS(E1388))*COS(RADIANS(Y1378))))&gt;90,0,$F$4*$F$5/E1387^2*(SIN(RADIANS(G1388))*SIN(RADIANS(E1388))+COS(RADIANS(G1388))*COS(RADIANS(E1388))*COS(RADIANS(Y1378))))</f>
        <v>#DIV/0!</v>
      </c>
      <c r="Z1388" s="3" t="e">
        <f>IF(DEGREES(ACOS(SIN(RADIANS(G1388))*SIN(RADIANS(E1388))+COS(RADIANS(G1388))*COS(RADIANS(E1388))*COS(RADIANS(Z1378))))&gt;90,0,$F$4*$F$5/E1387^2*(SIN(RADIANS(G1388))*SIN(RADIANS(E1388))+COS(RADIANS(G1388))*COS(RADIANS(E1388))*COS(RADIANS(Z1378))))</f>
        <v>#DIV/0!</v>
      </c>
      <c r="AA1388" s="3" t="e">
        <f>IF(DEGREES(ACOS(SIN(RADIANS(G1388))*SIN(RADIANS(E1388))+COS(RADIANS(G1388))*COS(RADIANS(E1388))*COS(RADIANS(AA1378))))&gt;90,0,$F$4*$F$5/E1387^2*(SIN(RADIANS(G1388))*SIN(RADIANS(E1388))+COS(RADIANS(G1388))*COS(RADIANS(E1388))*COS(RADIANS(AA1378))))</f>
        <v>#DIV/0!</v>
      </c>
      <c r="AB1388" s="3" t="e">
        <f>IF(DEGREES(ACOS(SIN(RADIANS(G1388))*SIN(RADIANS(E1388))+COS(RADIANS(G1388))*COS(RADIANS(E1388))*COS(RADIANS(AB1378))))&gt;90,0,$F$4*$F$5/E1387^2*(SIN(RADIANS(G1388))*SIN(RADIANS(E1388))+COS(RADIANS(G1388))*COS(RADIANS(E1388))*COS(RADIANS(AB1378))))</f>
        <v>#DIV/0!</v>
      </c>
      <c r="AC1388" s="3" t="e">
        <f>IF(DEGREES(ACOS(SIN(RADIANS(G1388))*SIN(RADIANS(E1388))+COS(RADIANS(G1388))*COS(RADIANS(E1388))*COS(RADIANS(AC1378))))&gt;90,0,$F$4*$F$5/E1387^2*(SIN(RADIANS(G1388))*SIN(RADIANS(E1388))+COS(RADIANS(G1388))*COS(RADIANS(E1388))*COS(RADIANS(AC1378))))</f>
        <v>#DIV/0!</v>
      </c>
      <c r="AD1388" s="3" t="e">
        <f>IF(DEGREES(ACOS(SIN(RADIANS(G1388))*SIN(RADIANS(E1388))+COS(RADIANS(G1388))*COS(RADIANS(E1388))*COS(RADIANS(AD1378))))&gt;90,0,$F$4*$F$5/E1387^2*(SIN(RADIANS(G1388))*SIN(RADIANS(E1388))+COS(RADIANS(G1388))*COS(RADIANS(E1388))*COS(RADIANS(AD1378))))</f>
        <v>#DIV/0!</v>
      </c>
      <c r="AE1388" s="3" t="e">
        <f>IF(DEGREES(ACOS(SIN(RADIANS(G1388))*SIN(RADIANS(E1388))+COS(RADIANS(G1388))*COS(RADIANS(E1388))*COS(RADIANS(AE1378))))&gt;90,0,$F$4*$F$5/E1387^2*(SIN(RADIANS(G1388))*SIN(RADIANS(E1388))+COS(RADIANS(G1388))*COS(RADIANS(E1388))*COS(RADIANS(AE1378))))</f>
        <v>#DIV/0!</v>
      </c>
      <c r="AF1388" s="3" t="e">
        <f>IF(DEGREES(ACOS(SIN(RADIANS(G1388))*SIN(RADIANS(E1388))+COS(RADIANS(G1388))*COS(RADIANS(E1388))*COS(RADIANS(AF1378))))&gt;90,0,$F$4*$F$5/E1387^2*(SIN(RADIANS(G1388))*SIN(RADIANS(E1388))+COS(RADIANS(G1388))*COS(RADIANS(E1388))*COS(RADIANS(AF1378))))</f>
        <v>#DIV/0!</v>
      </c>
      <c r="AG1388" s="3" t="e">
        <f>IF(DEGREES(ACOS(SIN(RADIANS(G1388))*SIN(RADIANS(E1388))+COS(RADIANS(G1388))*COS(RADIANS(E1388))*COS(RADIANS(AG1378))))&gt;90,0,$F$4*$F$5/E1387^2*(SIN(RADIANS(G1388))*SIN(RADIANS(E1388))+COS(RADIANS(G1388))*COS(RADIANS(E1388))*COS(RADIANS(AG1378))))</f>
        <v>#DIV/0!</v>
      </c>
      <c r="AH1388" s="3" t="e">
        <f>IF(DEGREES(ACOS(SIN(RADIANS(G1388))*SIN(RADIANS(E1388))+COS(RADIANS(G1388))*COS(RADIANS(E1388))*COS(RADIANS(AH1378))))&gt;90,0,$F$4*$F$5/E1387^2*(SIN(RADIANS(G1388))*SIN(RADIANS(E1388))+COS(RADIANS(G1388))*COS(RADIANS(E1388))*COS(RADIANS(AH1378))))</f>
        <v>#DIV/0!</v>
      </c>
      <c r="AI1388" s="3" t="e">
        <f>IF(DEGREES(ACOS(SIN(RADIANS(G1388))*SIN(RADIANS(E1388))+COS(RADIANS(G1388))*COS(RADIANS(E1388))*COS(RADIANS(AI1378))))&gt;90,0,$F$4*$F$5/E1387^2*(SIN(RADIANS(G1388))*SIN(RADIANS(E1388))+COS(RADIANS(G1388))*COS(RADIANS(E1388))*COS(RADIANS(AI1378))))</f>
        <v>#DIV/0!</v>
      </c>
      <c r="AJ1388" s="3" t="e">
        <f>IF(DEGREES(ACOS(SIN(RADIANS(G1388))*SIN(RADIANS(E1388))+COS(RADIANS(G1388))*COS(RADIANS(E1388))*COS(RADIANS(AJ1378))))&gt;90,0,$F$4*$F$5/E1387^2*(SIN(RADIANS(G1388))*SIN(RADIANS(E1388))+COS(RADIANS(G1388))*COS(RADIANS(E1388))*COS(RADIANS(AJ1378))))</f>
        <v>#DIV/0!</v>
      </c>
      <c r="AK1388" s="3">
        <f>IF(DEGREES(ACOS(SIN(RADIANS(G1388))*SIN(RADIANS(E1388))+COS(RADIANS(G1388))*COS(RADIANS(E1388))*COS(RADIANS(AK1378))))&gt;90,0,$F$4*$F$5/E1387^2*(SIN(RADIANS(G1388))*SIN(RADIANS(E1388))+COS(RADIANS(G1388))*COS(RADIANS(E1388))*COS(RADIANS(AK1378))))</f>
        <v>0</v>
      </c>
      <c r="AL1388" s="3">
        <f>IF(DEGREES(ACOS(SIN(RADIANS(G1388))*SIN(RADIANS(E1388))+COS(RADIANS(G1388))*COS(RADIANS(E1388))*COS(RADIANS(AL1378))))&gt;90,0,$F$4*$F$5/E1387^2*(SIN(RADIANS(G1388))*SIN(RADIANS(E1388))+COS(RADIANS(G1388))*COS(RADIANS(E1388))*COS(RADIANS(AL1378))))</f>
        <v>0</v>
      </c>
      <c r="AM1388" s="3">
        <f>IF(DEGREES(ACOS(SIN(RADIANS(G1388))*SIN(RADIANS(E1388))+COS(RADIANS(G1388))*COS(RADIANS(E1388))*COS(RADIANS(AM1378))))&gt;90,0,$F$4*$F$5/E1387^2*(SIN(RADIANS(G1388))*SIN(RADIANS(E1388))+COS(RADIANS(G1388))*COS(RADIANS(E1388))*COS(RADIANS(AM1378))))</f>
        <v>0</v>
      </c>
      <c r="AN1388" s="3">
        <f>IF(DEGREES(ACOS(SIN(RADIANS(G1388))*SIN(RADIANS(E1388))+COS(RADIANS(G1388))*COS(RADIANS(E1388))*COS(RADIANS(AN1378))))&gt;90,0,$F$4*$F$5/E1387^2*(SIN(RADIANS(G1388))*SIN(RADIANS(E1388))+COS(RADIANS(G1388))*COS(RADIANS(E1388))*COS(RADIANS(AN1378))))</f>
        <v>0</v>
      </c>
      <c r="AO1388" s="3">
        <f>IF(DEGREES(ACOS(SIN(RADIANS(G1388))*SIN(RADIANS(E1388))+COS(RADIANS(G1388))*COS(RADIANS(E1388))*COS(RADIANS(AO1378))))&gt;90,0,$F$4*$F$5/E1387^2*(SIN(RADIANS(G1388))*SIN(RADIANS(E1388))+COS(RADIANS(G1388))*COS(RADIANS(E1388))*COS(RADIANS(AO1378))))</f>
        <v>0</v>
      </c>
      <c r="AP1388" s="3">
        <f>IF(DEGREES(ACOS(SIN(RADIANS(G1388))*SIN(RADIANS(E1388))+COS(RADIANS(G1388))*COS(RADIANS(E1388))*COS(RADIANS(AP1378))))&gt;90,0,$F$4*$F$5/E1387^2*(SIN(RADIANS(G1388))*SIN(RADIANS(E1388))+COS(RADIANS(G1388))*COS(RADIANS(E1388))*COS(RADIANS(AP1378))))</f>
        <v>0</v>
      </c>
      <c r="AQ1388" s="3">
        <f>IF(DEGREES(ACOS(SIN(RADIANS(G1388))*SIN(RADIANS(E1388))+COS(RADIANS(G1388))*COS(RADIANS(E1388))*COS(RADIANS(AQ1378))))&gt;90,0,$F$4*$F$5/E1387^2*(SIN(RADIANS(G1388))*SIN(RADIANS(E1388))+COS(RADIANS(G1388))*COS(RADIANS(E1388))*COS(RADIANS(AQ1378))))</f>
        <v>0</v>
      </c>
      <c r="AR1388" s="3">
        <f>IF(DEGREES(ACOS(SIN(RADIANS(G1388))*SIN(RADIANS(E1388))+COS(RADIANS(G1388))*COS(RADIANS(E1388))*COS(RADIANS(AR1378))))&gt;90,0,$F$4*$F$5/E1387^2*(SIN(RADIANS(G1388))*SIN(RADIANS(E1388))+COS(RADIANS(G1388))*COS(RADIANS(E1388))*COS(RADIANS(AR1378))))</f>
        <v>0</v>
      </c>
    </row>
    <row r="1389" spans="2:44" ht="15.75" customHeight="1" x14ac:dyDescent="0.2">
      <c r="B1389" s="20" t="s">
        <v>789</v>
      </c>
      <c r="E1389" s="3">
        <f>IF($F$10=0,IF(E1380&lt;360,E1380,E1380-360),($F$10+1)*E1380)</f>
        <v>220</v>
      </c>
      <c r="G1389" s="3">
        <v>0</v>
      </c>
      <c r="I1389" s="3">
        <f>IF(DEGREES(ACOS(SIN(RADIANS(G1389))*SIN(RADIANS(E1388))+COS(RADIANS(G1389))*COS(RADIANS(E1388))*COS(RADIANS(I1378))))&gt;90,0,$F$4*$F$5/E1387^2*(SIN(RADIANS(G1389))*SIN(RADIANS(E1388))+COS(RADIANS(G1389))*COS(RADIANS(E1388))*COS(RADIANS(I1378))))</f>
        <v>0</v>
      </c>
      <c r="J1389" s="3">
        <f>IF(DEGREES(ACOS(SIN(RADIANS(G1389))*SIN(RADIANS(E1388))+COS(RADIANS(G1389))*COS(RADIANS(E1388))*COS(RADIANS(J1378))))&gt;90,0,$F$4*$F$5/E1387^2*(SIN(RADIANS(G1389))*SIN(RADIANS(E1388))+COS(RADIANS(G1389))*COS(RADIANS(E1388))*COS(RADIANS(J1378))))</f>
        <v>0</v>
      </c>
      <c r="K1389" s="3">
        <f>IF(DEGREES(ACOS(SIN(RADIANS(G1389))*SIN(RADIANS(E1388))+COS(RADIANS(G1389))*COS(RADIANS(E1388))*COS(RADIANS(K1378))))&gt;90,0,$F$4*$F$5/E1387^2*(SIN(RADIANS(G1389))*SIN(RADIANS(E1388))+COS(RADIANS(G1389))*COS(RADIANS(E1388))*COS(RADIANS(K1378))))</f>
        <v>0</v>
      </c>
      <c r="L1389" s="3">
        <f>IF(DEGREES(ACOS(SIN(RADIANS(G1389))*SIN(RADIANS(E1388))+COS(RADIANS(G1389))*COS(RADIANS(E1388))*COS(RADIANS(L1378))))&gt;90,0,$F$4*$F$5/E1387^2*(SIN(RADIANS(G1389))*SIN(RADIANS(E1388))+COS(RADIANS(G1389))*COS(RADIANS(E1388))*COS(RADIANS(L1378))))</f>
        <v>0</v>
      </c>
      <c r="M1389" s="3">
        <f>IF(DEGREES(ACOS(SIN(RADIANS(G1389))*SIN(RADIANS(E1388))+COS(RADIANS(G1389))*COS(RADIANS(E1388))*COS(RADIANS(M1378))))&gt;90,0,$F$4*$F$5/E1387^2*(SIN(RADIANS(G1389))*SIN(RADIANS(E1388))+COS(RADIANS(G1389))*COS(RADIANS(E1388))*COS(RADIANS(M1378))))</f>
        <v>0</v>
      </c>
      <c r="N1389" s="3">
        <f>IF(DEGREES(ACOS(SIN(RADIANS(G1389))*SIN(RADIANS(E1388))+COS(RADIANS(G1389))*COS(RADIANS(E1388))*COS(RADIANS(N1378))))&gt;90,0,$F$4*$F$5/E1387^2*(SIN(RADIANS(G1389))*SIN(RADIANS(E1388))+COS(RADIANS(G1389))*COS(RADIANS(E1388))*COS(RADIANS(N1378))))</f>
        <v>0</v>
      </c>
      <c r="O1389" s="3">
        <f>IF(DEGREES(ACOS(SIN(RADIANS(G1389))*SIN(RADIANS(E1388))+COS(RADIANS(G1389))*COS(RADIANS(E1388))*COS(RADIANS(O1378))))&gt;90,0,$F$4*$F$5/E1387^2*(SIN(RADIANS(G1389))*SIN(RADIANS(E1388))+COS(RADIANS(G1389))*COS(RADIANS(E1388))*COS(RADIANS(O1378))))</f>
        <v>0</v>
      </c>
      <c r="P1389" s="3">
        <f>IF(DEGREES(ACOS(SIN(RADIANS(G1389))*SIN(RADIANS(E1388))+COS(RADIANS(G1389))*COS(RADIANS(E1388))*COS(RADIANS(P1378))))&gt;90,0,$F$4*$F$5/E1387^2*(SIN(RADIANS(G1389))*SIN(RADIANS(E1388))+COS(RADIANS(G1389))*COS(RADIANS(E1388))*COS(RADIANS(P1378))))</f>
        <v>0</v>
      </c>
      <c r="Q1389" s="3">
        <f>IF(DEGREES(ACOS(SIN(RADIANS(G1389))*SIN(RADIANS(E1388))+COS(RADIANS(G1389))*COS(RADIANS(E1388))*COS(RADIANS(Q1378))))&gt;90,0,$F$4*$F$5/E1387^2*(SIN(RADIANS(G1389))*SIN(RADIANS(E1388))+COS(RADIANS(G1389))*COS(RADIANS(E1388))*COS(RADIANS(Q1378))))</f>
        <v>0</v>
      </c>
      <c r="R1389" s="3" t="e">
        <f>IF(DEGREES(ACOS(SIN(RADIANS(G1389))*SIN(RADIANS(E1388))+COS(RADIANS(G1389))*COS(RADIANS(E1388))*COS(RADIANS(R1378))))&gt;90,0,$F$4*$F$5/E1387^2*(SIN(RADIANS(G1389))*SIN(RADIANS(E1388))+COS(RADIANS(G1389))*COS(RADIANS(E1388))*COS(RADIANS(R1378))))</f>
        <v>#DIV/0!</v>
      </c>
      <c r="S1389" s="3" t="e">
        <f>IF(DEGREES(ACOS(SIN(RADIANS(G1389))*SIN(RADIANS(E1388))+COS(RADIANS(G1389))*COS(RADIANS(E1388))*COS(RADIANS(S1378))))&gt;90,0,$F$4*$F$5/E1387^2*(SIN(RADIANS(G1389))*SIN(RADIANS(E1388))+COS(RADIANS(G1389))*COS(RADIANS(E1388))*COS(RADIANS(S1378))))</f>
        <v>#DIV/0!</v>
      </c>
      <c r="T1389" s="3" t="e">
        <f>IF(DEGREES(ACOS(SIN(RADIANS(G1389))*SIN(RADIANS(E1388))+COS(RADIANS(G1389))*COS(RADIANS(E1388))*COS(RADIANS(T1378))))&gt;90,0,$F$4*$F$5/E1387^2*(SIN(RADIANS(G1389))*SIN(RADIANS(E1388))+COS(RADIANS(G1389))*COS(RADIANS(E1388))*COS(RADIANS(T1378))))</f>
        <v>#DIV/0!</v>
      </c>
      <c r="U1389" s="3" t="e">
        <f>IF(DEGREES(ACOS(SIN(RADIANS(G1389))*SIN(RADIANS(E1388))+COS(RADIANS(G1389))*COS(RADIANS(E1388))*COS(RADIANS(U1378))))&gt;90,0,$F$4*$F$5/E1387^2*(SIN(RADIANS(G1389))*SIN(RADIANS(E1388))+COS(RADIANS(G1389))*COS(RADIANS(E1388))*COS(RADIANS(U1378))))</f>
        <v>#DIV/0!</v>
      </c>
      <c r="V1389" s="3" t="e">
        <f>IF(DEGREES(ACOS(SIN(RADIANS(G1389))*SIN(RADIANS(E1388))+COS(RADIANS(G1389))*COS(RADIANS(E1388))*COS(RADIANS(V1378))))&gt;90,0,$F$4*$F$5/E1387^2*(SIN(RADIANS(G1389))*SIN(RADIANS(E1388))+COS(RADIANS(G1389))*COS(RADIANS(E1388))*COS(RADIANS(V1378))))</f>
        <v>#DIV/0!</v>
      </c>
      <c r="W1389" s="3" t="e">
        <f>IF(DEGREES(ACOS(SIN(RADIANS(G1389))*SIN(RADIANS(E1388))+COS(RADIANS(G1389))*COS(RADIANS(E1388))*COS(RADIANS(W1378))))&gt;90,0,$F$4*$F$5/E1387^2*(SIN(RADIANS(G1389))*SIN(RADIANS(E1388))+COS(RADIANS(G1389))*COS(RADIANS(E1388))*COS(RADIANS(W1378))))</f>
        <v>#DIV/0!</v>
      </c>
      <c r="X1389" s="3" t="e">
        <f>IF(DEGREES(ACOS(SIN(RADIANS(G1389))*SIN(RADIANS(E1388))+COS(RADIANS(G1389))*COS(RADIANS(E1388))*COS(RADIANS(X1378))))&gt;90,0,$F$4*$F$5/E1387^2*(SIN(RADIANS(G1389))*SIN(RADIANS(E1388))+COS(RADIANS(G1389))*COS(RADIANS(E1388))*COS(RADIANS(X1378))))</f>
        <v>#DIV/0!</v>
      </c>
      <c r="Y1389" s="3" t="e">
        <f>IF(DEGREES(ACOS(SIN(RADIANS(G1389))*SIN(RADIANS(E1388))+COS(RADIANS(G1389))*COS(RADIANS(E1388))*COS(RADIANS(Y1378))))&gt;90,0,$F$4*$F$5/E1387^2*(SIN(RADIANS(G1389))*SIN(RADIANS(E1388))+COS(RADIANS(G1389))*COS(RADIANS(E1388))*COS(RADIANS(Y1378))))</f>
        <v>#DIV/0!</v>
      </c>
      <c r="Z1389" s="3" t="e">
        <f>IF(DEGREES(ACOS(SIN(RADIANS(G1389))*SIN(RADIANS(E1388))+COS(RADIANS(G1389))*COS(RADIANS(E1388))*COS(RADIANS(Z1378))))&gt;90,0,$F$4*$F$5/E1387^2*(SIN(RADIANS(G1389))*SIN(RADIANS(E1388))+COS(RADIANS(G1389))*COS(RADIANS(E1388))*COS(RADIANS(Z1378))))</f>
        <v>#DIV/0!</v>
      </c>
      <c r="AA1389" s="3" t="e">
        <f>IF(DEGREES(ACOS(SIN(RADIANS(G1389))*SIN(RADIANS(E1388))+COS(RADIANS(G1389))*COS(RADIANS(E1388))*COS(RADIANS(AA1378))))&gt;90,0,$F$4*$F$5/E1387^2*(SIN(RADIANS(G1389))*SIN(RADIANS(E1388))+COS(RADIANS(G1389))*COS(RADIANS(E1388))*COS(RADIANS(AA1378))))</f>
        <v>#DIV/0!</v>
      </c>
      <c r="AB1389" s="3" t="e">
        <f>IF(DEGREES(ACOS(SIN(RADIANS(G1389))*SIN(RADIANS(E1388))+COS(RADIANS(G1389))*COS(RADIANS(E1388))*COS(RADIANS(AB1378))))&gt;90,0,$F$4*$F$5/E1387^2*(SIN(RADIANS(G1389))*SIN(RADIANS(E1388))+COS(RADIANS(G1389))*COS(RADIANS(E1388))*COS(RADIANS(AB1378))))</f>
        <v>#DIV/0!</v>
      </c>
      <c r="AC1389" s="3" t="e">
        <f>IF(DEGREES(ACOS(SIN(RADIANS(G1389))*SIN(RADIANS(E1388))+COS(RADIANS(G1389))*COS(RADIANS(E1388))*COS(RADIANS(AC1378))))&gt;90,0,$F$4*$F$5/E1387^2*(SIN(RADIANS(G1389))*SIN(RADIANS(E1388))+COS(RADIANS(G1389))*COS(RADIANS(E1388))*COS(RADIANS(AC1378))))</f>
        <v>#DIV/0!</v>
      </c>
      <c r="AD1389" s="3" t="e">
        <f>IF(DEGREES(ACOS(SIN(RADIANS(G1389))*SIN(RADIANS(E1388))+COS(RADIANS(G1389))*COS(RADIANS(E1388))*COS(RADIANS(AD1378))))&gt;90,0,$F$4*$F$5/E1387^2*(SIN(RADIANS(G1389))*SIN(RADIANS(E1388))+COS(RADIANS(G1389))*COS(RADIANS(E1388))*COS(RADIANS(AD1378))))</f>
        <v>#DIV/0!</v>
      </c>
      <c r="AE1389" s="3" t="e">
        <f>IF(DEGREES(ACOS(SIN(RADIANS(G1389))*SIN(RADIANS(E1388))+COS(RADIANS(G1389))*COS(RADIANS(E1388))*COS(RADIANS(AE1378))))&gt;90,0,$F$4*$F$5/E1387^2*(SIN(RADIANS(G1389))*SIN(RADIANS(E1388))+COS(RADIANS(G1389))*COS(RADIANS(E1388))*COS(RADIANS(AE1378))))</f>
        <v>#DIV/0!</v>
      </c>
      <c r="AF1389" s="3" t="e">
        <f>IF(DEGREES(ACOS(SIN(RADIANS(G1389))*SIN(RADIANS(E1388))+COS(RADIANS(G1389))*COS(RADIANS(E1388))*COS(RADIANS(AF1378))))&gt;90,0,$F$4*$F$5/E1387^2*(SIN(RADIANS(G1389))*SIN(RADIANS(E1388))+COS(RADIANS(G1389))*COS(RADIANS(E1388))*COS(RADIANS(AF1378))))</f>
        <v>#DIV/0!</v>
      </c>
      <c r="AG1389" s="3" t="e">
        <f>IF(DEGREES(ACOS(SIN(RADIANS(G1389))*SIN(RADIANS(E1388))+COS(RADIANS(G1389))*COS(RADIANS(E1388))*COS(RADIANS(AG1378))))&gt;90,0,$F$4*$F$5/E1387^2*(SIN(RADIANS(G1389))*SIN(RADIANS(E1388))+COS(RADIANS(G1389))*COS(RADIANS(E1388))*COS(RADIANS(AG1378))))</f>
        <v>#DIV/0!</v>
      </c>
      <c r="AH1389" s="3" t="e">
        <f>IF(DEGREES(ACOS(SIN(RADIANS(G1389))*SIN(RADIANS(E1388))+COS(RADIANS(G1389))*COS(RADIANS(E1388))*COS(RADIANS(AH1378))))&gt;90,0,$F$4*$F$5/E1387^2*(SIN(RADIANS(G1389))*SIN(RADIANS(E1388))+COS(RADIANS(G1389))*COS(RADIANS(E1388))*COS(RADIANS(AH1378))))</f>
        <v>#DIV/0!</v>
      </c>
      <c r="AI1389" s="3" t="e">
        <f>IF(DEGREES(ACOS(SIN(RADIANS(G1389))*SIN(RADIANS(E1388))+COS(RADIANS(G1389))*COS(RADIANS(E1388))*COS(RADIANS(AI1378))))&gt;90,0,$F$4*$F$5/E1387^2*(SIN(RADIANS(G1389))*SIN(RADIANS(E1388))+COS(RADIANS(G1389))*COS(RADIANS(E1388))*COS(RADIANS(AI1378))))</f>
        <v>#DIV/0!</v>
      </c>
      <c r="AJ1389" s="3" t="e">
        <f>IF(DEGREES(ACOS(SIN(RADIANS(G1389))*SIN(RADIANS(E1388))+COS(RADIANS(G1389))*COS(RADIANS(E1388))*COS(RADIANS(AJ1378))))&gt;90,0,$F$4*$F$5/E1387^2*(SIN(RADIANS(G1389))*SIN(RADIANS(E1388))+COS(RADIANS(G1389))*COS(RADIANS(E1388))*COS(RADIANS(AJ1378))))</f>
        <v>#DIV/0!</v>
      </c>
      <c r="AK1389" s="3">
        <f>IF(DEGREES(ACOS(SIN(RADIANS(G1389))*SIN(RADIANS(E1388))+COS(RADIANS(G1389))*COS(RADIANS(E1388))*COS(RADIANS(AK1378))))&gt;90,0,$F$4*$F$5/E1387^2*(SIN(RADIANS(G1389))*SIN(RADIANS(E1388))+COS(RADIANS(G1389))*COS(RADIANS(E1388))*COS(RADIANS(AK1378))))</f>
        <v>0</v>
      </c>
      <c r="AL1389" s="3">
        <f>IF(DEGREES(ACOS(SIN(RADIANS(G1389))*SIN(RADIANS(E1388))+COS(RADIANS(G1389))*COS(RADIANS(E1388))*COS(RADIANS(AL1378))))&gt;90,0,$F$4*$F$5/E1387^2*(SIN(RADIANS(G1389))*SIN(RADIANS(E1388))+COS(RADIANS(G1389))*COS(RADIANS(E1388))*COS(RADIANS(AL1378))))</f>
        <v>0</v>
      </c>
      <c r="AM1389" s="3">
        <f>IF(DEGREES(ACOS(SIN(RADIANS(G1389))*SIN(RADIANS(E1388))+COS(RADIANS(G1389))*COS(RADIANS(E1388))*COS(RADIANS(AM1378))))&gt;90,0,$F$4*$F$5/E1387^2*(SIN(RADIANS(G1389))*SIN(RADIANS(E1388))+COS(RADIANS(G1389))*COS(RADIANS(E1388))*COS(RADIANS(AM1378))))</f>
        <v>0</v>
      </c>
      <c r="AN1389" s="3">
        <f>IF(DEGREES(ACOS(SIN(RADIANS(G1389))*SIN(RADIANS(E1388))+COS(RADIANS(G1389))*COS(RADIANS(E1388))*COS(RADIANS(AN1378))))&gt;90,0,$F$4*$F$5/E1387^2*(SIN(RADIANS(G1389))*SIN(RADIANS(E1388))+COS(RADIANS(G1389))*COS(RADIANS(E1388))*COS(RADIANS(AN1378))))</f>
        <v>0</v>
      </c>
      <c r="AO1389" s="3">
        <f>IF(DEGREES(ACOS(SIN(RADIANS(G1389))*SIN(RADIANS(E1388))+COS(RADIANS(G1389))*COS(RADIANS(E1388))*COS(RADIANS(AO1378))))&gt;90,0,$F$4*$F$5/E1387^2*(SIN(RADIANS(G1389))*SIN(RADIANS(E1388))+COS(RADIANS(G1389))*COS(RADIANS(E1388))*COS(RADIANS(AO1378))))</f>
        <v>0</v>
      </c>
      <c r="AP1389" s="3">
        <f>IF(DEGREES(ACOS(SIN(RADIANS(G1389))*SIN(RADIANS(E1388))+COS(RADIANS(G1389))*COS(RADIANS(E1388))*COS(RADIANS(AP1378))))&gt;90,0,$F$4*$F$5/E1387^2*(SIN(RADIANS(G1389))*SIN(RADIANS(E1388))+COS(RADIANS(G1389))*COS(RADIANS(E1388))*COS(RADIANS(AP1378))))</f>
        <v>0</v>
      </c>
      <c r="AQ1389" s="3">
        <f>IF(DEGREES(ACOS(SIN(RADIANS(G1389))*SIN(RADIANS(E1388))+COS(RADIANS(G1389))*COS(RADIANS(E1388))*COS(RADIANS(AQ1378))))&gt;90,0,$F$4*$F$5/E1387^2*(SIN(RADIANS(G1389))*SIN(RADIANS(E1388))+COS(RADIANS(G1389))*COS(RADIANS(E1388))*COS(RADIANS(AQ1378))))</f>
        <v>0</v>
      </c>
      <c r="AR1389" s="3">
        <f>IF(DEGREES(ACOS(SIN(RADIANS(G1389))*SIN(RADIANS(E1388))+COS(RADIANS(G1389))*COS(RADIANS(E1388))*COS(RADIANS(AR1378))))&gt;90,0,$F$4*$F$5/E1387^2*(SIN(RADIANS(G1389))*SIN(RADIANS(E1388))+COS(RADIANS(G1389))*COS(RADIANS(E1388))*COS(RADIANS(AR1378))))</f>
        <v>0</v>
      </c>
    </row>
    <row r="1390" spans="2:44" ht="15.75" customHeight="1" x14ac:dyDescent="0.2">
      <c r="B1390" s="20" t="s">
        <v>790</v>
      </c>
      <c r="E1390" s="3">
        <f>E1389-E1381-360*ROUNDDOWN((E1389-E1381)/360,0)</f>
        <v>0</v>
      </c>
      <c r="G1390" s="3">
        <v>-10</v>
      </c>
      <c r="I1390" s="3">
        <f>IF(DEGREES(ACOS(SIN(RADIANS(G1390))*SIN(RADIANS(E1388))+COS(RADIANS(G1390))*COS(RADIANS(E1388))*COS(RADIANS(I1378))))&gt;90,0,$F$4*$F$5/E1387^2*(SIN(RADIANS(G1390))*SIN(RADIANS(E1388))+COS(RADIANS(G1390))*COS(RADIANS(E1388))*COS(RADIANS(I1378))))</f>
        <v>0</v>
      </c>
      <c r="J1390" s="3">
        <f>IF(DEGREES(ACOS(SIN(RADIANS(G1390))*SIN(RADIANS(E1388))+COS(RADIANS(G1390))*COS(RADIANS(E1388))*COS(RADIANS(J1378))))&gt;90,0,$F$4*$F$5/E1387^2*(SIN(RADIANS(G1390))*SIN(RADIANS(E1388))+COS(RADIANS(G1390))*COS(RADIANS(E1388))*COS(RADIANS(J1378))))</f>
        <v>0</v>
      </c>
      <c r="K1390" s="3">
        <f>IF(DEGREES(ACOS(SIN(RADIANS(G1390))*SIN(RADIANS(E1388))+COS(RADIANS(G1390))*COS(RADIANS(E1388))*COS(RADIANS(K1378))))&gt;90,0,$F$4*$F$5/E1387^2*(SIN(RADIANS(G1390))*SIN(RADIANS(E1388))+COS(RADIANS(G1390))*COS(RADIANS(E1388))*COS(RADIANS(K1378))))</f>
        <v>0</v>
      </c>
      <c r="L1390" s="3">
        <f>IF(DEGREES(ACOS(SIN(RADIANS(G1390))*SIN(RADIANS(E1388))+COS(RADIANS(G1390))*COS(RADIANS(E1388))*COS(RADIANS(L1378))))&gt;90,0,$F$4*$F$5/E1387^2*(SIN(RADIANS(G1390))*SIN(RADIANS(E1388))+COS(RADIANS(G1390))*COS(RADIANS(E1388))*COS(RADIANS(L1378))))</f>
        <v>0</v>
      </c>
      <c r="M1390" s="3">
        <f>IF(DEGREES(ACOS(SIN(RADIANS(G1390))*SIN(RADIANS(E1388))+COS(RADIANS(G1390))*COS(RADIANS(E1388))*COS(RADIANS(M1378))))&gt;90,0,$F$4*$F$5/E1387^2*(SIN(RADIANS(G1390))*SIN(RADIANS(E1388))+COS(RADIANS(G1390))*COS(RADIANS(E1388))*COS(RADIANS(M1378))))</f>
        <v>0</v>
      </c>
      <c r="N1390" s="3">
        <f>IF(DEGREES(ACOS(SIN(RADIANS(G1390))*SIN(RADIANS(E1388))+COS(RADIANS(G1390))*COS(RADIANS(E1388))*COS(RADIANS(N1378))))&gt;90,0,$F$4*$F$5/E1387^2*(SIN(RADIANS(G1390))*SIN(RADIANS(E1388))+COS(RADIANS(G1390))*COS(RADIANS(E1388))*COS(RADIANS(N1378))))</f>
        <v>0</v>
      </c>
      <c r="O1390" s="3">
        <f>IF(DEGREES(ACOS(SIN(RADIANS(G1390))*SIN(RADIANS(E1388))+COS(RADIANS(G1390))*COS(RADIANS(E1388))*COS(RADIANS(O1378))))&gt;90,0,$F$4*$F$5/E1387^2*(SIN(RADIANS(G1390))*SIN(RADIANS(E1388))+COS(RADIANS(G1390))*COS(RADIANS(E1388))*COS(RADIANS(O1378))))</f>
        <v>0</v>
      </c>
      <c r="P1390" s="3">
        <f>IF(DEGREES(ACOS(SIN(RADIANS(G1390))*SIN(RADIANS(E1388))+COS(RADIANS(G1390))*COS(RADIANS(E1388))*COS(RADIANS(P1378))))&gt;90,0,$F$4*$F$5/E1387^2*(SIN(RADIANS(G1390))*SIN(RADIANS(E1388))+COS(RADIANS(G1390))*COS(RADIANS(E1388))*COS(RADIANS(P1378))))</f>
        <v>0</v>
      </c>
      <c r="Q1390" s="3">
        <f>IF(DEGREES(ACOS(SIN(RADIANS(G1390))*SIN(RADIANS(E1388))+COS(RADIANS(G1390))*COS(RADIANS(E1388))*COS(RADIANS(Q1378))))&gt;90,0,$F$4*$F$5/E1387^2*(SIN(RADIANS(G1390))*SIN(RADIANS(E1388))+COS(RADIANS(G1390))*COS(RADIANS(E1388))*COS(RADIANS(Q1378))))</f>
        <v>0</v>
      </c>
      <c r="R1390" s="3" t="e">
        <f>IF(DEGREES(ACOS(SIN(RADIANS(G1390))*SIN(RADIANS(E1388))+COS(RADIANS(G1390))*COS(RADIANS(E1388))*COS(RADIANS(R1378))))&gt;90,0,$F$4*$F$5/E1387^2*(SIN(RADIANS(G1390))*SIN(RADIANS(E1388))+COS(RADIANS(G1390))*COS(RADIANS(E1388))*COS(RADIANS(R1378))))</f>
        <v>#DIV/0!</v>
      </c>
      <c r="S1390" s="3" t="e">
        <f>IF(DEGREES(ACOS(SIN(RADIANS(G1390))*SIN(RADIANS(E1388))+COS(RADIANS(G1390))*COS(RADIANS(E1388))*COS(RADIANS(S1378))))&gt;90,0,$F$4*$F$5/E1387^2*(SIN(RADIANS(G1390))*SIN(RADIANS(E1388))+COS(RADIANS(G1390))*COS(RADIANS(E1388))*COS(RADIANS(S1378))))</f>
        <v>#DIV/0!</v>
      </c>
      <c r="T1390" s="3" t="e">
        <f>IF(DEGREES(ACOS(SIN(RADIANS(G1390))*SIN(RADIANS(E1388))+COS(RADIANS(G1390))*COS(RADIANS(E1388))*COS(RADIANS(T1378))))&gt;90,0,$F$4*$F$5/E1387^2*(SIN(RADIANS(G1390))*SIN(RADIANS(E1388))+COS(RADIANS(G1390))*COS(RADIANS(E1388))*COS(RADIANS(T1378))))</f>
        <v>#DIV/0!</v>
      </c>
      <c r="U1390" s="3" t="e">
        <f>IF(DEGREES(ACOS(SIN(RADIANS(G1390))*SIN(RADIANS(E1388))+COS(RADIANS(G1390))*COS(RADIANS(E1388))*COS(RADIANS(U1378))))&gt;90,0,$F$4*$F$5/E1387^2*(SIN(RADIANS(G1390))*SIN(RADIANS(E1388))+COS(RADIANS(G1390))*COS(RADIANS(E1388))*COS(RADIANS(U1378))))</f>
        <v>#DIV/0!</v>
      </c>
      <c r="V1390" s="3" t="e">
        <f>IF(DEGREES(ACOS(SIN(RADIANS(G1390))*SIN(RADIANS(E1388))+COS(RADIANS(G1390))*COS(RADIANS(E1388))*COS(RADIANS(V1378))))&gt;90,0,$F$4*$F$5/E1387^2*(SIN(RADIANS(G1390))*SIN(RADIANS(E1388))+COS(RADIANS(G1390))*COS(RADIANS(E1388))*COS(RADIANS(V1378))))</f>
        <v>#DIV/0!</v>
      </c>
      <c r="W1390" s="3" t="e">
        <f>IF(DEGREES(ACOS(SIN(RADIANS(G1390))*SIN(RADIANS(E1388))+COS(RADIANS(G1390))*COS(RADIANS(E1388))*COS(RADIANS(W1378))))&gt;90,0,$F$4*$F$5/E1387^2*(SIN(RADIANS(G1390))*SIN(RADIANS(E1388))+COS(RADIANS(G1390))*COS(RADIANS(E1388))*COS(RADIANS(W1378))))</f>
        <v>#DIV/0!</v>
      </c>
      <c r="X1390" s="3" t="e">
        <f>IF(DEGREES(ACOS(SIN(RADIANS(G1390))*SIN(RADIANS(E1388))+COS(RADIANS(G1390))*COS(RADIANS(E1388))*COS(RADIANS(X1378))))&gt;90,0,$F$4*$F$5/E1387^2*(SIN(RADIANS(G1390))*SIN(RADIANS(E1388))+COS(RADIANS(G1390))*COS(RADIANS(E1388))*COS(RADIANS(X1378))))</f>
        <v>#DIV/0!</v>
      </c>
      <c r="Y1390" s="3" t="e">
        <f>IF(DEGREES(ACOS(SIN(RADIANS(G1390))*SIN(RADIANS(E1388))+COS(RADIANS(G1390))*COS(RADIANS(E1388))*COS(RADIANS(Y1378))))&gt;90,0,$F$4*$F$5/E1387^2*(SIN(RADIANS(G1390))*SIN(RADIANS(E1388))+COS(RADIANS(G1390))*COS(RADIANS(E1388))*COS(RADIANS(Y1378))))</f>
        <v>#DIV/0!</v>
      </c>
      <c r="Z1390" s="3" t="e">
        <f>IF(DEGREES(ACOS(SIN(RADIANS(G1390))*SIN(RADIANS(E1388))+COS(RADIANS(G1390))*COS(RADIANS(E1388))*COS(RADIANS(Z1378))))&gt;90,0,$F$4*$F$5/E1387^2*(SIN(RADIANS(G1390))*SIN(RADIANS(E1388))+COS(RADIANS(G1390))*COS(RADIANS(E1388))*COS(RADIANS(Z1378))))</f>
        <v>#DIV/0!</v>
      </c>
      <c r="AA1390" s="3" t="e">
        <f>IF(DEGREES(ACOS(SIN(RADIANS(G1390))*SIN(RADIANS(E1388))+COS(RADIANS(G1390))*COS(RADIANS(E1388))*COS(RADIANS(AA1378))))&gt;90,0,$F$4*$F$5/E1387^2*(SIN(RADIANS(G1390))*SIN(RADIANS(E1388))+COS(RADIANS(G1390))*COS(RADIANS(E1388))*COS(RADIANS(AA1378))))</f>
        <v>#DIV/0!</v>
      </c>
      <c r="AB1390" s="3" t="e">
        <f>IF(DEGREES(ACOS(SIN(RADIANS(G1390))*SIN(RADIANS(E1388))+COS(RADIANS(G1390))*COS(RADIANS(E1388))*COS(RADIANS(AB1378))))&gt;90,0,$F$4*$F$5/E1387^2*(SIN(RADIANS(G1390))*SIN(RADIANS(E1388))+COS(RADIANS(G1390))*COS(RADIANS(E1388))*COS(RADIANS(AB1378))))</f>
        <v>#DIV/0!</v>
      </c>
      <c r="AC1390" s="3" t="e">
        <f>IF(DEGREES(ACOS(SIN(RADIANS(G1390))*SIN(RADIANS(E1388))+COS(RADIANS(G1390))*COS(RADIANS(E1388))*COS(RADIANS(AC1378))))&gt;90,0,$F$4*$F$5/E1387^2*(SIN(RADIANS(G1390))*SIN(RADIANS(E1388))+COS(RADIANS(G1390))*COS(RADIANS(E1388))*COS(RADIANS(AC1378))))</f>
        <v>#DIV/0!</v>
      </c>
      <c r="AD1390" s="3" t="e">
        <f>IF(DEGREES(ACOS(SIN(RADIANS(G1390))*SIN(RADIANS(E1388))+COS(RADIANS(G1390))*COS(RADIANS(E1388))*COS(RADIANS(AD1378))))&gt;90,0,$F$4*$F$5/E1387^2*(SIN(RADIANS(G1390))*SIN(RADIANS(E1388))+COS(RADIANS(G1390))*COS(RADIANS(E1388))*COS(RADIANS(AD1378))))</f>
        <v>#DIV/0!</v>
      </c>
      <c r="AE1390" s="3" t="e">
        <f>IF(DEGREES(ACOS(SIN(RADIANS(G1390))*SIN(RADIANS(E1388))+COS(RADIANS(G1390))*COS(RADIANS(E1388))*COS(RADIANS(AE1378))))&gt;90,0,$F$4*$F$5/E1387^2*(SIN(RADIANS(G1390))*SIN(RADIANS(E1388))+COS(RADIANS(G1390))*COS(RADIANS(E1388))*COS(RADIANS(AE1378))))</f>
        <v>#DIV/0!</v>
      </c>
      <c r="AF1390" s="3" t="e">
        <f>IF(DEGREES(ACOS(SIN(RADIANS(G1390))*SIN(RADIANS(E1388))+COS(RADIANS(G1390))*COS(RADIANS(E1388))*COS(RADIANS(AF1378))))&gt;90,0,$F$4*$F$5/E1387^2*(SIN(RADIANS(G1390))*SIN(RADIANS(E1388))+COS(RADIANS(G1390))*COS(RADIANS(E1388))*COS(RADIANS(AF1378))))</f>
        <v>#DIV/0!</v>
      </c>
      <c r="AG1390" s="3" t="e">
        <f>IF(DEGREES(ACOS(SIN(RADIANS(G1390))*SIN(RADIANS(E1388))+COS(RADIANS(G1390))*COS(RADIANS(E1388))*COS(RADIANS(AG1378))))&gt;90,0,$F$4*$F$5/E1387^2*(SIN(RADIANS(G1390))*SIN(RADIANS(E1388))+COS(RADIANS(G1390))*COS(RADIANS(E1388))*COS(RADIANS(AG1378))))</f>
        <v>#DIV/0!</v>
      </c>
      <c r="AH1390" s="3" t="e">
        <f>IF(DEGREES(ACOS(SIN(RADIANS(G1390))*SIN(RADIANS(E1388))+COS(RADIANS(G1390))*COS(RADIANS(E1388))*COS(RADIANS(AH1378))))&gt;90,0,$F$4*$F$5/E1387^2*(SIN(RADIANS(G1390))*SIN(RADIANS(E1388))+COS(RADIANS(G1390))*COS(RADIANS(E1388))*COS(RADIANS(AH1378))))</f>
        <v>#DIV/0!</v>
      </c>
      <c r="AI1390" s="3" t="e">
        <f>IF(DEGREES(ACOS(SIN(RADIANS(G1390))*SIN(RADIANS(E1388))+COS(RADIANS(G1390))*COS(RADIANS(E1388))*COS(RADIANS(AI1378))))&gt;90,0,$F$4*$F$5/E1387^2*(SIN(RADIANS(G1390))*SIN(RADIANS(E1388))+COS(RADIANS(G1390))*COS(RADIANS(E1388))*COS(RADIANS(AI1378))))</f>
        <v>#DIV/0!</v>
      </c>
      <c r="AJ1390" s="3" t="e">
        <f>IF(DEGREES(ACOS(SIN(RADIANS(G1390))*SIN(RADIANS(E1388))+COS(RADIANS(G1390))*COS(RADIANS(E1388))*COS(RADIANS(AJ1378))))&gt;90,0,$F$4*$F$5/E1387^2*(SIN(RADIANS(G1390))*SIN(RADIANS(E1388))+COS(RADIANS(G1390))*COS(RADIANS(E1388))*COS(RADIANS(AJ1378))))</f>
        <v>#DIV/0!</v>
      </c>
      <c r="AK1390" s="3">
        <f>IF(DEGREES(ACOS(SIN(RADIANS(G1390))*SIN(RADIANS(E1388))+COS(RADIANS(G1390))*COS(RADIANS(E1388))*COS(RADIANS(AK1378))))&gt;90,0,$F$4*$F$5/E1387^2*(SIN(RADIANS(G1390))*SIN(RADIANS(E1388))+COS(RADIANS(G1390))*COS(RADIANS(E1388))*COS(RADIANS(AK1378))))</f>
        <v>0</v>
      </c>
      <c r="AL1390" s="3">
        <f>IF(DEGREES(ACOS(SIN(RADIANS(G1390))*SIN(RADIANS(E1388))+COS(RADIANS(G1390))*COS(RADIANS(E1388))*COS(RADIANS(AL1378))))&gt;90,0,$F$4*$F$5/E1387^2*(SIN(RADIANS(G1390))*SIN(RADIANS(E1388))+COS(RADIANS(G1390))*COS(RADIANS(E1388))*COS(RADIANS(AL1378))))</f>
        <v>0</v>
      </c>
      <c r="AM1390" s="3">
        <f>IF(DEGREES(ACOS(SIN(RADIANS(G1390))*SIN(RADIANS(E1388))+COS(RADIANS(G1390))*COS(RADIANS(E1388))*COS(RADIANS(AM1378))))&gt;90,0,$F$4*$F$5/E1387^2*(SIN(RADIANS(G1390))*SIN(RADIANS(E1388))+COS(RADIANS(G1390))*COS(RADIANS(E1388))*COS(RADIANS(AM1378))))</f>
        <v>0</v>
      </c>
      <c r="AN1390" s="3">
        <f>IF(DEGREES(ACOS(SIN(RADIANS(G1390))*SIN(RADIANS(E1388))+COS(RADIANS(G1390))*COS(RADIANS(E1388))*COS(RADIANS(AN1378))))&gt;90,0,$F$4*$F$5/E1387^2*(SIN(RADIANS(G1390))*SIN(RADIANS(E1388))+COS(RADIANS(G1390))*COS(RADIANS(E1388))*COS(RADIANS(AN1378))))</f>
        <v>0</v>
      </c>
      <c r="AO1390" s="3">
        <f>IF(DEGREES(ACOS(SIN(RADIANS(G1390))*SIN(RADIANS(E1388))+COS(RADIANS(G1390))*COS(RADIANS(E1388))*COS(RADIANS(AO1378))))&gt;90,0,$F$4*$F$5/E1387^2*(SIN(RADIANS(G1390))*SIN(RADIANS(E1388))+COS(RADIANS(G1390))*COS(RADIANS(E1388))*COS(RADIANS(AO1378))))</f>
        <v>0</v>
      </c>
      <c r="AP1390" s="3">
        <f>IF(DEGREES(ACOS(SIN(RADIANS(G1390))*SIN(RADIANS(E1388))+COS(RADIANS(G1390))*COS(RADIANS(E1388))*COS(RADIANS(AP1378))))&gt;90,0,$F$4*$F$5/E1387^2*(SIN(RADIANS(G1390))*SIN(RADIANS(E1388))+COS(RADIANS(G1390))*COS(RADIANS(E1388))*COS(RADIANS(AP1378))))</f>
        <v>0</v>
      </c>
      <c r="AQ1390" s="3">
        <f>IF(DEGREES(ACOS(SIN(RADIANS(G1390))*SIN(RADIANS(E1388))+COS(RADIANS(G1390))*COS(RADIANS(E1388))*COS(RADIANS(AQ1378))))&gt;90,0,$F$4*$F$5/E1387^2*(SIN(RADIANS(G1390))*SIN(RADIANS(E1388))+COS(RADIANS(G1390))*COS(RADIANS(E1388))*COS(RADIANS(AQ1378))))</f>
        <v>0</v>
      </c>
      <c r="AR1390" s="3">
        <f>IF(DEGREES(ACOS(SIN(RADIANS(G1390))*SIN(RADIANS(E1388))+COS(RADIANS(G1390))*COS(RADIANS(E1388))*COS(RADIANS(AR1378))))&gt;90,0,$F$4*$F$5/E1387^2*(SIN(RADIANS(G1390))*SIN(RADIANS(E1388))+COS(RADIANS(G1390))*COS(RADIANS(E1388))*COS(RADIANS(AR1378))))</f>
        <v>0</v>
      </c>
    </row>
    <row r="1391" spans="2:44" ht="15.75" customHeight="1" x14ac:dyDescent="0.2">
      <c r="G1391" s="3">
        <v>-20</v>
      </c>
      <c r="I1391" s="3">
        <f>IF(DEGREES(ACOS(SIN(RADIANS(G1391))*SIN(RADIANS(E1388))+COS(RADIANS(G1391))*COS(RADIANS(E1388))*COS(RADIANS(I1378))))&gt;90,0,$F$4*$F$5/E1387^2*(SIN(RADIANS(G1391))*SIN(RADIANS(E1388))+COS(RADIANS(G1391))*COS(RADIANS(E1388))*COS(RADIANS(I1378))))</f>
        <v>0</v>
      </c>
      <c r="J1391" s="3">
        <f>IF(DEGREES(ACOS(SIN(RADIANS(G1391))*SIN(RADIANS(E1388))+COS(RADIANS(G1391))*COS(RADIANS(E1388))*COS(RADIANS(J1378))))&gt;90,0,$F$4*$F$5/E1387^2*(SIN(RADIANS(G1391))*SIN(RADIANS(E1388))+COS(RADIANS(G1391))*COS(RADIANS(E1388))*COS(RADIANS(J1378))))</f>
        <v>0</v>
      </c>
      <c r="K1391" s="3">
        <f>IF(DEGREES(ACOS(SIN(RADIANS(G1391))*SIN(RADIANS(E1388))+COS(RADIANS(G1391))*COS(RADIANS(E1388))*COS(RADIANS(K1378))))&gt;90,0,$F$4*$F$5/E1387^2*(SIN(RADIANS(G1391))*SIN(RADIANS(E1388))+COS(RADIANS(G1391))*COS(RADIANS(E1388))*COS(RADIANS(K1378))))</f>
        <v>0</v>
      </c>
      <c r="L1391" s="3">
        <f>IF(DEGREES(ACOS(SIN(RADIANS(G1391))*SIN(RADIANS(E1388))+COS(RADIANS(G1391))*COS(RADIANS(E1388))*COS(RADIANS(L1378))))&gt;90,0,$F$4*$F$5/E1387^2*(SIN(RADIANS(G1391))*SIN(RADIANS(E1388))+COS(RADIANS(G1391))*COS(RADIANS(E1388))*COS(RADIANS(L1378))))</f>
        <v>0</v>
      </c>
      <c r="M1391" s="3">
        <f>IF(DEGREES(ACOS(SIN(RADIANS(G1391))*SIN(RADIANS(E1388))+COS(RADIANS(G1391))*COS(RADIANS(E1388))*COS(RADIANS(M1378))))&gt;90,0,$F$4*$F$5/E1387^2*(SIN(RADIANS(G1391))*SIN(RADIANS(E1388))+COS(RADIANS(G1391))*COS(RADIANS(E1388))*COS(RADIANS(M1378))))</f>
        <v>0</v>
      </c>
      <c r="N1391" s="3">
        <f>IF(DEGREES(ACOS(SIN(RADIANS(G1391))*SIN(RADIANS(E1388))+COS(RADIANS(G1391))*COS(RADIANS(E1388))*COS(RADIANS(N1378))))&gt;90,0,$F$4*$F$5/E1387^2*(SIN(RADIANS(G1391))*SIN(RADIANS(E1388))+COS(RADIANS(G1391))*COS(RADIANS(E1388))*COS(RADIANS(N1378))))</f>
        <v>0</v>
      </c>
      <c r="O1391" s="3">
        <f>IF(DEGREES(ACOS(SIN(RADIANS(G1391))*SIN(RADIANS(E1388))+COS(RADIANS(G1391))*COS(RADIANS(E1388))*COS(RADIANS(O1378))))&gt;90,0,$F$4*$F$5/E1387^2*(SIN(RADIANS(G1391))*SIN(RADIANS(E1388))+COS(RADIANS(G1391))*COS(RADIANS(E1388))*COS(RADIANS(O1378))))</f>
        <v>0</v>
      </c>
      <c r="P1391" s="3">
        <f>IF(DEGREES(ACOS(SIN(RADIANS(G1391))*SIN(RADIANS(E1388))+COS(RADIANS(G1391))*COS(RADIANS(E1388))*COS(RADIANS(P1378))))&gt;90,0,$F$4*$F$5/E1387^2*(SIN(RADIANS(G1391))*SIN(RADIANS(E1388))+COS(RADIANS(G1391))*COS(RADIANS(E1388))*COS(RADIANS(P1378))))</f>
        <v>0</v>
      </c>
      <c r="Q1391" s="3">
        <f>IF(DEGREES(ACOS(SIN(RADIANS(G1391))*SIN(RADIANS(E1388))+COS(RADIANS(G1391))*COS(RADIANS(E1388))*COS(RADIANS(Q1378))))&gt;90,0,$F$4*$F$5/E1387^2*(SIN(RADIANS(G1391))*SIN(RADIANS(E1388))+COS(RADIANS(G1391))*COS(RADIANS(E1388))*COS(RADIANS(Q1378))))</f>
        <v>0</v>
      </c>
      <c r="R1391" s="3" t="e">
        <f>IF(DEGREES(ACOS(SIN(RADIANS(G1391))*SIN(RADIANS(E1388))+COS(RADIANS(G1391))*COS(RADIANS(E1388))*COS(RADIANS(R1378))))&gt;90,0,$F$4*$F$5/E1387^2*(SIN(RADIANS(G1391))*SIN(RADIANS(E1388))+COS(RADIANS(G1391))*COS(RADIANS(E1388))*COS(RADIANS(R1378))))</f>
        <v>#DIV/0!</v>
      </c>
      <c r="S1391" s="3" t="e">
        <f>IF(DEGREES(ACOS(SIN(RADIANS(G1391))*SIN(RADIANS(E1388))+COS(RADIANS(G1391))*COS(RADIANS(E1388))*COS(RADIANS(S1378))))&gt;90,0,$F$4*$F$5/E1387^2*(SIN(RADIANS(G1391))*SIN(RADIANS(E1388))+COS(RADIANS(G1391))*COS(RADIANS(E1388))*COS(RADIANS(S1378))))</f>
        <v>#DIV/0!</v>
      </c>
      <c r="T1391" s="3" t="e">
        <f>IF(DEGREES(ACOS(SIN(RADIANS(G1391))*SIN(RADIANS(E1388))+COS(RADIANS(G1391))*COS(RADIANS(E1388))*COS(RADIANS(T1378))))&gt;90,0,$F$4*$F$5/E1387^2*(SIN(RADIANS(G1391))*SIN(RADIANS(E1388))+COS(RADIANS(G1391))*COS(RADIANS(E1388))*COS(RADIANS(T1378))))</f>
        <v>#DIV/0!</v>
      </c>
      <c r="U1391" s="3" t="e">
        <f>IF(DEGREES(ACOS(SIN(RADIANS(G1391))*SIN(RADIANS(E1388))+COS(RADIANS(G1391))*COS(RADIANS(E1388))*COS(RADIANS(U1378))))&gt;90,0,$F$4*$F$5/E1387^2*(SIN(RADIANS(G1391))*SIN(RADIANS(E1388))+COS(RADIANS(G1391))*COS(RADIANS(E1388))*COS(RADIANS(U1378))))</f>
        <v>#DIV/0!</v>
      </c>
      <c r="V1391" s="3" t="e">
        <f>IF(DEGREES(ACOS(SIN(RADIANS(G1391))*SIN(RADIANS(E1388))+COS(RADIANS(G1391))*COS(RADIANS(E1388))*COS(RADIANS(V1378))))&gt;90,0,$F$4*$F$5/E1387^2*(SIN(RADIANS(G1391))*SIN(RADIANS(E1388))+COS(RADIANS(G1391))*COS(RADIANS(E1388))*COS(RADIANS(V1378))))</f>
        <v>#DIV/0!</v>
      </c>
      <c r="W1391" s="3" t="e">
        <f>IF(DEGREES(ACOS(SIN(RADIANS(G1391))*SIN(RADIANS(E1388))+COS(RADIANS(G1391))*COS(RADIANS(E1388))*COS(RADIANS(W1378))))&gt;90,0,$F$4*$F$5/E1387^2*(SIN(RADIANS(G1391))*SIN(RADIANS(E1388))+COS(RADIANS(G1391))*COS(RADIANS(E1388))*COS(RADIANS(W1378))))</f>
        <v>#DIV/0!</v>
      </c>
      <c r="X1391" s="3" t="e">
        <f>IF(DEGREES(ACOS(SIN(RADIANS(G1391))*SIN(RADIANS(E1388))+COS(RADIANS(G1391))*COS(RADIANS(E1388))*COS(RADIANS(X1378))))&gt;90,0,$F$4*$F$5/E1387^2*(SIN(RADIANS(G1391))*SIN(RADIANS(E1388))+COS(RADIANS(G1391))*COS(RADIANS(E1388))*COS(RADIANS(X1378))))</f>
        <v>#DIV/0!</v>
      </c>
      <c r="Y1391" s="3" t="e">
        <f>IF(DEGREES(ACOS(SIN(RADIANS(G1391))*SIN(RADIANS(E1388))+COS(RADIANS(G1391))*COS(RADIANS(E1388))*COS(RADIANS(Y1378))))&gt;90,0,$F$4*$F$5/E1387^2*(SIN(RADIANS(G1391))*SIN(RADIANS(E1388))+COS(RADIANS(G1391))*COS(RADIANS(E1388))*COS(RADIANS(Y1378))))</f>
        <v>#DIV/0!</v>
      </c>
      <c r="Z1391" s="3" t="e">
        <f>IF(DEGREES(ACOS(SIN(RADIANS(G1391))*SIN(RADIANS(E1388))+COS(RADIANS(G1391))*COS(RADIANS(E1388))*COS(RADIANS(Z1378))))&gt;90,0,$F$4*$F$5/E1387^2*(SIN(RADIANS(G1391))*SIN(RADIANS(E1388))+COS(RADIANS(G1391))*COS(RADIANS(E1388))*COS(RADIANS(Z1378))))</f>
        <v>#DIV/0!</v>
      </c>
      <c r="AA1391" s="3" t="e">
        <f>IF(DEGREES(ACOS(SIN(RADIANS(G1391))*SIN(RADIANS(E1388))+COS(RADIANS(G1391))*COS(RADIANS(E1388))*COS(RADIANS(AA1378))))&gt;90,0,$F$4*$F$5/E1387^2*(SIN(RADIANS(G1391))*SIN(RADIANS(E1388))+COS(RADIANS(G1391))*COS(RADIANS(E1388))*COS(RADIANS(AA1378))))</f>
        <v>#DIV/0!</v>
      </c>
      <c r="AB1391" s="3" t="e">
        <f>IF(DEGREES(ACOS(SIN(RADIANS(G1391))*SIN(RADIANS(E1388))+COS(RADIANS(G1391))*COS(RADIANS(E1388))*COS(RADIANS(AB1378))))&gt;90,0,$F$4*$F$5/E1387^2*(SIN(RADIANS(G1391))*SIN(RADIANS(E1388))+COS(RADIANS(G1391))*COS(RADIANS(E1388))*COS(RADIANS(AB1378))))</f>
        <v>#DIV/0!</v>
      </c>
      <c r="AC1391" s="3" t="e">
        <f>IF(DEGREES(ACOS(SIN(RADIANS(G1391))*SIN(RADIANS(E1388))+COS(RADIANS(G1391))*COS(RADIANS(E1388))*COS(RADIANS(AC1378))))&gt;90,0,$F$4*$F$5/E1387^2*(SIN(RADIANS(G1391))*SIN(RADIANS(E1388))+COS(RADIANS(G1391))*COS(RADIANS(E1388))*COS(RADIANS(AC1378))))</f>
        <v>#DIV/0!</v>
      </c>
      <c r="AD1391" s="3" t="e">
        <f>IF(DEGREES(ACOS(SIN(RADIANS(G1391))*SIN(RADIANS(E1388))+COS(RADIANS(G1391))*COS(RADIANS(E1388))*COS(RADIANS(AD1378))))&gt;90,0,$F$4*$F$5/E1387^2*(SIN(RADIANS(G1391))*SIN(RADIANS(E1388))+COS(RADIANS(G1391))*COS(RADIANS(E1388))*COS(RADIANS(AD1378))))</f>
        <v>#DIV/0!</v>
      </c>
      <c r="AE1391" s="3" t="e">
        <f>IF(DEGREES(ACOS(SIN(RADIANS(G1391))*SIN(RADIANS(E1388))+COS(RADIANS(G1391))*COS(RADIANS(E1388))*COS(RADIANS(AE1378))))&gt;90,0,$F$4*$F$5/E1387^2*(SIN(RADIANS(G1391))*SIN(RADIANS(E1388))+COS(RADIANS(G1391))*COS(RADIANS(E1388))*COS(RADIANS(AE1378))))</f>
        <v>#DIV/0!</v>
      </c>
      <c r="AF1391" s="3" t="e">
        <f>IF(DEGREES(ACOS(SIN(RADIANS(G1391))*SIN(RADIANS(E1388))+COS(RADIANS(G1391))*COS(RADIANS(E1388))*COS(RADIANS(AF1378))))&gt;90,0,$F$4*$F$5/E1387^2*(SIN(RADIANS(G1391))*SIN(RADIANS(E1388))+COS(RADIANS(G1391))*COS(RADIANS(E1388))*COS(RADIANS(AF1378))))</f>
        <v>#DIV/0!</v>
      </c>
      <c r="AG1391" s="3" t="e">
        <f>IF(DEGREES(ACOS(SIN(RADIANS(G1391))*SIN(RADIANS(E1388))+COS(RADIANS(G1391))*COS(RADIANS(E1388))*COS(RADIANS(AG1378))))&gt;90,0,$F$4*$F$5/E1387^2*(SIN(RADIANS(G1391))*SIN(RADIANS(E1388))+COS(RADIANS(G1391))*COS(RADIANS(E1388))*COS(RADIANS(AG1378))))</f>
        <v>#DIV/0!</v>
      </c>
      <c r="AH1391" s="3" t="e">
        <f>IF(DEGREES(ACOS(SIN(RADIANS(G1391))*SIN(RADIANS(E1388))+COS(RADIANS(G1391))*COS(RADIANS(E1388))*COS(RADIANS(AH1378))))&gt;90,0,$F$4*$F$5/E1387^2*(SIN(RADIANS(G1391))*SIN(RADIANS(E1388))+COS(RADIANS(G1391))*COS(RADIANS(E1388))*COS(RADIANS(AH1378))))</f>
        <v>#DIV/0!</v>
      </c>
      <c r="AI1391" s="3" t="e">
        <f>IF(DEGREES(ACOS(SIN(RADIANS(G1391))*SIN(RADIANS(E1388))+COS(RADIANS(G1391))*COS(RADIANS(E1388))*COS(RADIANS(AI1378))))&gt;90,0,$F$4*$F$5/E1387^2*(SIN(RADIANS(G1391))*SIN(RADIANS(E1388))+COS(RADIANS(G1391))*COS(RADIANS(E1388))*COS(RADIANS(AI1378))))</f>
        <v>#DIV/0!</v>
      </c>
      <c r="AJ1391" s="3" t="e">
        <f>IF(DEGREES(ACOS(SIN(RADIANS(G1391))*SIN(RADIANS(E1388))+COS(RADIANS(G1391))*COS(RADIANS(E1388))*COS(RADIANS(AJ1378))))&gt;90,0,$F$4*$F$5/E1387^2*(SIN(RADIANS(G1391))*SIN(RADIANS(E1388))+COS(RADIANS(G1391))*COS(RADIANS(E1388))*COS(RADIANS(AJ1378))))</f>
        <v>#DIV/0!</v>
      </c>
      <c r="AK1391" s="3">
        <f>IF(DEGREES(ACOS(SIN(RADIANS(G1391))*SIN(RADIANS(E1388))+COS(RADIANS(G1391))*COS(RADIANS(E1388))*COS(RADIANS(AK1378))))&gt;90,0,$F$4*$F$5/E1387^2*(SIN(RADIANS(G1391))*SIN(RADIANS(E1388))+COS(RADIANS(G1391))*COS(RADIANS(E1388))*COS(RADIANS(AK1378))))</f>
        <v>0</v>
      </c>
      <c r="AL1391" s="3">
        <f>IF(DEGREES(ACOS(SIN(RADIANS(G1391))*SIN(RADIANS(E1388))+COS(RADIANS(G1391))*COS(RADIANS(E1388))*COS(RADIANS(AL1378))))&gt;90,0,$F$4*$F$5/E1387^2*(SIN(RADIANS(G1391))*SIN(RADIANS(E1388))+COS(RADIANS(G1391))*COS(RADIANS(E1388))*COS(RADIANS(AL1378))))</f>
        <v>0</v>
      </c>
      <c r="AM1391" s="3">
        <f>IF(DEGREES(ACOS(SIN(RADIANS(G1391))*SIN(RADIANS(E1388))+COS(RADIANS(G1391))*COS(RADIANS(E1388))*COS(RADIANS(AM1378))))&gt;90,0,$F$4*$F$5/E1387^2*(SIN(RADIANS(G1391))*SIN(RADIANS(E1388))+COS(RADIANS(G1391))*COS(RADIANS(E1388))*COS(RADIANS(AM1378))))</f>
        <v>0</v>
      </c>
      <c r="AN1391" s="3">
        <f>IF(DEGREES(ACOS(SIN(RADIANS(G1391))*SIN(RADIANS(E1388))+COS(RADIANS(G1391))*COS(RADIANS(E1388))*COS(RADIANS(AN1378))))&gt;90,0,$F$4*$F$5/E1387^2*(SIN(RADIANS(G1391))*SIN(RADIANS(E1388))+COS(RADIANS(G1391))*COS(RADIANS(E1388))*COS(RADIANS(AN1378))))</f>
        <v>0</v>
      </c>
      <c r="AO1391" s="3">
        <f>IF(DEGREES(ACOS(SIN(RADIANS(G1391))*SIN(RADIANS(E1388))+COS(RADIANS(G1391))*COS(RADIANS(E1388))*COS(RADIANS(AO1378))))&gt;90,0,$F$4*$F$5/E1387^2*(SIN(RADIANS(G1391))*SIN(RADIANS(E1388))+COS(RADIANS(G1391))*COS(RADIANS(E1388))*COS(RADIANS(AO1378))))</f>
        <v>0</v>
      </c>
      <c r="AP1391" s="3">
        <f>IF(DEGREES(ACOS(SIN(RADIANS(G1391))*SIN(RADIANS(E1388))+COS(RADIANS(G1391))*COS(RADIANS(E1388))*COS(RADIANS(AP1378))))&gt;90,0,$F$4*$F$5/E1387^2*(SIN(RADIANS(G1391))*SIN(RADIANS(E1388))+COS(RADIANS(G1391))*COS(RADIANS(E1388))*COS(RADIANS(AP1378))))</f>
        <v>0</v>
      </c>
      <c r="AQ1391" s="3">
        <f>IF(DEGREES(ACOS(SIN(RADIANS(G1391))*SIN(RADIANS(E1388))+COS(RADIANS(G1391))*COS(RADIANS(E1388))*COS(RADIANS(AQ1378))))&gt;90,0,$F$4*$F$5/E1387^2*(SIN(RADIANS(G1391))*SIN(RADIANS(E1388))+COS(RADIANS(G1391))*COS(RADIANS(E1388))*COS(RADIANS(AQ1378))))</f>
        <v>0</v>
      </c>
      <c r="AR1391" s="3">
        <f>IF(DEGREES(ACOS(SIN(RADIANS(G1391))*SIN(RADIANS(E1388))+COS(RADIANS(G1391))*COS(RADIANS(E1388))*COS(RADIANS(AR1378))))&gt;90,0,$F$4*$F$5/E1387^2*(SIN(RADIANS(G1391))*SIN(RADIANS(E1388))+COS(RADIANS(G1391))*COS(RADIANS(E1388))*COS(RADIANS(AR1378))))</f>
        <v>0</v>
      </c>
    </row>
    <row r="1392" spans="2:44" ht="15.75" customHeight="1" x14ac:dyDescent="0.2">
      <c r="G1392" s="3">
        <v>-30</v>
      </c>
      <c r="I1392" s="3">
        <f>IF(DEGREES(ACOS(SIN(RADIANS(G1392))*SIN(RADIANS(E1388))+COS(RADIANS(G1392))*COS(RADIANS(E1388))*COS(RADIANS(I1378))))&gt;90,0,$F$4*$F$5/E1387^2*(SIN(RADIANS(G1392))*SIN(RADIANS(E1388))+COS(RADIANS(G1392))*COS(RADIANS(E1388))*COS(RADIANS(I1378))))</f>
        <v>0</v>
      </c>
      <c r="J1392" s="3">
        <f>IF(DEGREES(ACOS(SIN(RADIANS(G1392))*SIN(RADIANS(E1388))+COS(RADIANS(G1392))*COS(RADIANS(E1388))*COS(RADIANS(J1378))))&gt;90,0,$F$4*$F$5/E1387^2*(SIN(RADIANS(G1392))*SIN(RADIANS(E1388))+COS(RADIANS(G1392))*COS(RADIANS(E1388))*COS(RADIANS(J1378))))</f>
        <v>0</v>
      </c>
      <c r="K1392" s="3">
        <f>IF(DEGREES(ACOS(SIN(RADIANS(G1392))*SIN(RADIANS(E1388))+COS(RADIANS(G1392))*COS(RADIANS(E1388))*COS(RADIANS(K1378))))&gt;90,0,$F$4*$F$5/E1387^2*(SIN(RADIANS(G1392))*SIN(RADIANS(E1388))+COS(RADIANS(G1392))*COS(RADIANS(E1388))*COS(RADIANS(K1378))))</f>
        <v>0</v>
      </c>
      <c r="L1392" s="3">
        <f>IF(DEGREES(ACOS(SIN(RADIANS(G1392))*SIN(RADIANS(E1388))+COS(RADIANS(G1392))*COS(RADIANS(E1388))*COS(RADIANS(L1378))))&gt;90,0,$F$4*$F$5/E1387^2*(SIN(RADIANS(G1392))*SIN(RADIANS(E1388))+COS(RADIANS(G1392))*COS(RADIANS(E1388))*COS(RADIANS(L1378))))</f>
        <v>0</v>
      </c>
      <c r="M1392" s="3">
        <f>IF(DEGREES(ACOS(SIN(RADIANS(G1392))*SIN(RADIANS(E1388))+COS(RADIANS(G1392))*COS(RADIANS(E1388))*COS(RADIANS(M1378))))&gt;90,0,$F$4*$F$5/E1387^2*(SIN(RADIANS(G1392))*SIN(RADIANS(E1388))+COS(RADIANS(G1392))*COS(RADIANS(E1388))*COS(RADIANS(M1378))))</f>
        <v>0</v>
      </c>
      <c r="N1392" s="3">
        <f>IF(DEGREES(ACOS(SIN(RADIANS(G1392))*SIN(RADIANS(E1388))+COS(RADIANS(G1392))*COS(RADIANS(E1388))*COS(RADIANS(N1378))))&gt;90,0,$F$4*$F$5/E1387^2*(SIN(RADIANS(G1392))*SIN(RADIANS(E1388))+COS(RADIANS(G1392))*COS(RADIANS(E1388))*COS(RADIANS(N1378))))</f>
        <v>0</v>
      </c>
      <c r="O1392" s="3">
        <f>IF(DEGREES(ACOS(SIN(RADIANS(G1392))*SIN(RADIANS(E1388))+COS(RADIANS(G1392))*COS(RADIANS(E1388))*COS(RADIANS(O1378))))&gt;90,0,$F$4*$F$5/E1387^2*(SIN(RADIANS(G1392))*SIN(RADIANS(E1388))+COS(RADIANS(G1392))*COS(RADIANS(E1388))*COS(RADIANS(O1378))))</f>
        <v>0</v>
      </c>
      <c r="P1392" s="3">
        <f>IF(DEGREES(ACOS(SIN(RADIANS(G1392))*SIN(RADIANS(E1388))+COS(RADIANS(G1392))*COS(RADIANS(E1388))*COS(RADIANS(P1378))))&gt;90,0,$F$4*$F$5/E1387^2*(SIN(RADIANS(G1392))*SIN(RADIANS(E1388))+COS(RADIANS(G1392))*COS(RADIANS(E1388))*COS(RADIANS(P1378))))</f>
        <v>0</v>
      </c>
      <c r="Q1392" s="3">
        <f>IF(DEGREES(ACOS(SIN(RADIANS(G1392))*SIN(RADIANS(E1388))+COS(RADIANS(G1392))*COS(RADIANS(E1388))*COS(RADIANS(Q1378))))&gt;90,0,$F$4*$F$5/E1387^2*(SIN(RADIANS(G1392))*SIN(RADIANS(E1388))+COS(RADIANS(G1392))*COS(RADIANS(E1388))*COS(RADIANS(Q1378))))</f>
        <v>0</v>
      </c>
      <c r="R1392" s="3" t="e">
        <f>IF(DEGREES(ACOS(SIN(RADIANS(G1392))*SIN(RADIANS(E1388))+COS(RADIANS(G1392))*COS(RADIANS(E1388))*COS(RADIANS(R1378))))&gt;90,0,$F$4*$F$5/E1387^2*(SIN(RADIANS(G1392))*SIN(RADIANS(E1388))+COS(RADIANS(G1392))*COS(RADIANS(E1388))*COS(RADIANS(R1378))))</f>
        <v>#DIV/0!</v>
      </c>
      <c r="S1392" s="3" t="e">
        <f>IF(DEGREES(ACOS(SIN(RADIANS(G1392))*SIN(RADIANS(E1388))+COS(RADIANS(G1392))*COS(RADIANS(E1388))*COS(RADIANS(S1378))))&gt;90,0,$F$4*$F$5/E1387^2*(SIN(RADIANS(G1392))*SIN(RADIANS(E1388))+COS(RADIANS(G1392))*COS(RADIANS(E1388))*COS(RADIANS(S1378))))</f>
        <v>#DIV/0!</v>
      </c>
      <c r="T1392" s="3" t="e">
        <f>IF(DEGREES(ACOS(SIN(RADIANS(G1392))*SIN(RADIANS(E1388))+COS(RADIANS(G1392))*COS(RADIANS(E1388))*COS(RADIANS(T1378))))&gt;90,0,$F$4*$F$5/E1387^2*(SIN(RADIANS(G1392))*SIN(RADIANS(E1388))+COS(RADIANS(G1392))*COS(RADIANS(E1388))*COS(RADIANS(T1378))))</f>
        <v>#DIV/0!</v>
      </c>
      <c r="U1392" s="3" t="e">
        <f>IF(DEGREES(ACOS(SIN(RADIANS(G1392))*SIN(RADIANS(E1388))+COS(RADIANS(G1392))*COS(RADIANS(E1388))*COS(RADIANS(U1378))))&gt;90,0,$F$4*$F$5/E1387^2*(SIN(RADIANS(G1392))*SIN(RADIANS(E1388))+COS(RADIANS(G1392))*COS(RADIANS(E1388))*COS(RADIANS(U1378))))</f>
        <v>#DIV/0!</v>
      </c>
      <c r="V1392" s="3" t="e">
        <f>IF(DEGREES(ACOS(SIN(RADIANS(G1392))*SIN(RADIANS(E1388))+COS(RADIANS(G1392))*COS(RADIANS(E1388))*COS(RADIANS(V1378))))&gt;90,0,$F$4*$F$5/E1387^2*(SIN(RADIANS(G1392))*SIN(RADIANS(E1388))+COS(RADIANS(G1392))*COS(RADIANS(E1388))*COS(RADIANS(V1378))))</f>
        <v>#DIV/0!</v>
      </c>
      <c r="W1392" s="3" t="e">
        <f>IF(DEGREES(ACOS(SIN(RADIANS(G1392))*SIN(RADIANS(E1388))+COS(RADIANS(G1392))*COS(RADIANS(E1388))*COS(RADIANS(W1378))))&gt;90,0,$F$4*$F$5/E1387^2*(SIN(RADIANS(G1392))*SIN(RADIANS(E1388))+COS(RADIANS(G1392))*COS(RADIANS(E1388))*COS(RADIANS(W1378))))</f>
        <v>#DIV/0!</v>
      </c>
      <c r="X1392" s="3" t="e">
        <f>IF(DEGREES(ACOS(SIN(RADIANS(G1392))*SIN(RADIANS(E1388))+COS(RADIANS(G1392))*COS(RADIANS(E1388))*COS(RADIANS(X1378))))&gt;90,0,$F$4*$F$5/E1387^2*(SIN(RADIANS(G1392))*SIN(RADIANS(E1388))+COS(RADIANS(G1392))*COS(RADIANS(E1388))*COS(RADIANS(X1378))))</f>
        <v>#DIV/0!</v>
      </c>
      <c r="Y1392" s="3" t="e">
        <f>IF(DEGREES(ACOS(SIN(RADIANS(G1392))*SIN(RADIANS(E1388))+COS(RADIANS(G1392))*COS(RADIANS(E1388))*COS(RADIANS(Y1378))))&gt;90,0,$F$4*$F$5/E1387^2*(SIN(RADIANS(G1392))*SIN(RADIANS(E1388))+COS(RADIANS(G1392))*COS(RADIANS(E1388))*COS(RADIANS(Y1378))))</f>
        <v>#DIV/0!</v>
      </c>
      <c r="Z1392" s="3" t="e">
        <f>IF(DEGREES(ACOS(SIN(RADIANS(G1392))*SIN(RADIANS(E1388))+COS(RADIANS(G1392))*COS(RADIANS(E1388))*COS(RADIANS(Z1378))))&gt;90,0,$F$4*$F$5/E1387^2*(SIN(RADIANS(G1392))*SIN(RADIANS(E1388))+COS(RADIANS(G1392))*COS(RADIANS(E1388))*COS(RADIANS(Z1378))))</f>
        <v>#DIV/0!</v>
      </c>
      <c r="AA1392" s="3" t="e">
        <f>IF(DEGREES(ACOS(SIN(RADIANS(G1392))*SIN(RADIANS(E1388))+COS(RADIANS(G1392))*COS(RADIANS(E1388))*COS(RADIANS(AA1378))))&gt;90,0,$F$4*$F$5/E1387^2*(SIN(RADIANS(G1392))*SIN(RADIANS(E1388))+COS(RADIANS(G1392))*COS(RADIANS(E1388))*COS(RADIANS(AA1378))))</f>
        <v>#DIV/0!</v>
      </c>
      <c r="AB1392" s="3" t="e">
        <f>IF(DEGREES(ACOS(SIN(RADIANS(G1392))*SIN(RADIANS(E1388))+COS(RADIANS(G1392))*COS(RADIANS(E1388))*COS(RADIANS(AB1378))))&gt;90,0,$F$4*$F$5/E1387^2*(SIN(RADIANS(G1392))*SIN(RADIANS(E1388))+COS(RADIANS(G1392))*COS(RADIANS(E1388))*COS(RADIANS(AB1378))))</f>
        <v>#DIV/0!</v>
      </c>
      <c r="AC1392" s="3" t="e">
        <f>IF(DEGREES(ACOS(SIN(RADIANS(G1392))*SIN(RADIANS(E1388))+COS(RADIANS(G1392))*COS(RADIANS(E1388))*COS(RADIANS(AC1378))))&gt;90,0,$F$4*$F$5/E1387^2*(SIN(RADIANS(G1392))*SIN(RADIANS(E1388))+COS(RADIANS(G1392))*COS(RADIANS(E1388))*COS(RADIANS(AC1378))))</f>
        <v>#DIV/0!</v>
      </c>
      <c r="AD1392" s="3" t="e">
        <f>IF(DEGREES(ACOS(SIN(RADIANS(G1392))*SIN(RADIANS(E1388))+COS(RADIANS(G1392))*COS(RADIANS(E1388))*COS(RADIANS(AD1378))))&gt;90,0,$F$4*$F$5/E1387^2*(SIN(RADIANS(G1392))*SIN(RADIANS(E1388))+COS(RADIANS(G1392))*COS(RADIANS(E1388))*COS(RADIANS(AD1378))))</f>
        <v>#DIV/0!</v>
      </c>
      <c r="AE1392" s="3" t="e">
        <f>IF(DEGREES(ACOS(SIN(RADIANS(G1392))*SIN(RADIANS(E1388))+COS(RADIANS(G1392))*COS(RADIANS(E1388))*COS(RADIANS(AE1378))))&gt;90,0,$F$4*$F$5/E1387^2*(SIN(RADIANS(G1392))*SIN(RADIANS(E1388))+COS(RADIANS(G1392))*COS(RADIANS(E1388))*COS(RADIANS(AE1378))))</f>
        <v>#DIV/0!</v>
      </c>
      <c r="AF1392" s="3" t="e">
        <f>IF(DEGREES(ACOS(SIN(RADIANS(G1392))*SIN(RADIANS(E1388))+COS(RADIANS(G1392))*COS(RADIANS(E1388))*COS(RADIANS(AF1378))))&gt;90,0,$F$4*$F$5/E1387^2*(SIN(RADIANS(G1392))*SIN(RADIANS(E1388))+COS(RADIANS(G1392))*COS(RADIANS(E1388))*COS(RADIANS(AF1378))))</f>
        <v>#DIV/0!</v>
      </c>
      <c r="AG1392" s="3" t="e">
        <f>IF(DEGREES(ACOS(SIN(RADIANS(G1392))*SIN(RADIANS(E1388))+COS(RADIANS(G1392))*COS(RADIANS(E1388))*COS(RADIANS(AG1378))))&gt;90,0,$F$4*$F$5/E1387^2*(SIN(RADIANS(G1392))*SIN(RADIANS(E1388))+COS(RADIANS(G1392))*COS(RADIANS(E1388))*COS(RADIANS(AG1378))))</f>
        <v>#DIV/0!</v>
      </c>
      <c r="AH1392" s="3" t="e">
        <f>IF(DEGREES(ACOS(SIN(RADIANS(G1392))*SIN(RADIANS(E1388))+COS(RADIANS(G1392))*COS(RADIANS(E1388))*COS(RADIANS(AH1378))))&gt;90,0,$F$4*$F$5/E1387^2*(SIN(RADIANS(G1392))*SIN(RADIANS(E1388))+COS(RADIANS(G1392))*COS(RADIANS(E1388))*COS(RADIANS(AH1378))))</f>
        <v>#DIV/0!</v>
      </c>
      <c r="AI1392" s="3" t="e">
        <f>IF(DEGREES(ACOS(SIN(RADIANS(G1392))*SIN(RADIANS(E1388))+COS(RADIANS(G1392))*COS(RADIANS(E1388))*COS(RADIANS(AI1378))))&gt;90,0,$F$4*$F$5/E1387^2*(SIN(RADIANS(G1392))*SIN(RADIANS(E1388))+COS(RADIANS(G1392))*COS(RADIANS(E1388))*COS(RADIANS(AI1378))))</f>
        <v>#DIV/0!</v>
      </c>
      <c r="AJ1392" s="3" t="e">
        <f>IF(DEGREES(ACOS(SIN(RADIANS(G1392))*SIN(RADIANS(E1388))+COS(RADIANS(G1392))*COS(RADIANS(E1388))*COS(RADIANS(AJ1378))))&gt;90,0,$F$4*$F$5/E1387^2*(SIN(RADIANS(G1392))*SIN(RADIANS(E1388))+COS(RADIANS(G1392))*COS(RADIANS(E1388))*COS(RADIANS(AJ1378))))</f>
        <v>#DIV/0!</v>
      </c>
      <c r="AK1392" s="3">
        <f>IF(DEGREES(ACOS(SIN(RADIANS(G1392))*SIN(RADIANS(E1388))+COS(RADIANS(G1392))*COS(RADIANS(E1388))*COS(RADIANS(AK1378))))&gt;90,0,$F$4*$F$5/E1387^2*(SIN(RADIANS(G1392))*SIN(RADIANS(E1388))+COS(RADIANS(G1392))*COS(RADIANS(E1388))*COS(RADIANS(AK1378))))</f>
        <v>0</v>
      </c>
      <c r="AL1392" s="3">
        <f>IF(DEGREES(ACOS(SIN(RADIANS(G1392))*SIN(RADIANS(E1388))+COS(RADIANS(G1392))*COS(RADIANS(E1388))*COS(RADIANS(AL1378))))&gt;90,0,$F$4*$F$5/E1387^2*(SIN(RADIANS(G1392))*SIN(RADIANS(E1388))+COS(RADIANS(G1392))*COS(RADIANS(E1388))*COS(RADIANS(AL1378))))</f>
        <v>0</v>
      </c>
      <c r="AM1392" s="3">
        <f>IF(DEGREES(ACOS(SIN(RADIANS(G1392))*SIN(RADIANS(E1388))+COS(RADIANS(G1392))*COS(RADIANS(E1388))*COS(RADIANS(AM1378))))&gt;90,0,$F$4*$F$5/E1387^2*(SIN(RADIANS(G1392))*SIN(RADIANS(E1388))+COS(RADIANS(G1392))*COS(RADIANS(E1388))*COS(RADIANS(AM1378))))</f>
        <v>0</v>
      </c>
      <c r="AN1392" s="3">
        <f>IF(DEGREES(ACOS(SIN(RADIANS(G1392))*SIN(RADIANS(E1388))+COS(RADIANS(G1392))*COS(RADIANS(E1388))*COS(RADIANS(AN1378))))&gt;90,0,$F$4*$F$5/E1387^2*(SIN(RADIANS(G1392))*SIN(RADIANS(E1388))+COS(RADIANS(G1392))*COS(RADIANS(E1388))*COS(RADIANS(AN1378))))</f>
        <v>0</v>
      </c>
      <c r="AO1392" s="3">
        <f>IF(DEGREES(ACOS(SIN(RADIANS(G1392))*SIN(RADIANS(E1388))+COS(RADIANS(G1392))*COS(RADIANS(E1388))*COS(RADIANS(AO1378))))&gt;90,0,$F$4*$F$5/E1387^2*(SIN(RADIANS(G1392))*SIN(RADIANS(E1388))+COS(RADIANS(G1392))*COS(RADIANS(E1388))*COS(RADIANS(AO1378))))</f>
        <v>0</v>
      </c>
      <c r="AP1392" s="3">
        <f>IF(DEGREES(ACOS(SIN(RADIANS(G1392))*SIN(RADIANS(E1388))+COS(RADIANS(G1392))*COS(RADIANS(E1388))*COS(RADIANS(AP1378))))&gt;90,0,$F$4*$F$5/E1387^2*(SIN(RADIANS(G1392))*SIN(RADIANS(E1388))+COS(RADIANS(G1392))*COS(RADIANS(E1388))*COS(RADIANS(AP1378))))</f>
        <v>0</v>
      </c>
      <c r="AQ1392" s="3">
        <f>IF(DEGREES(ACOS(SIN(RADIANS(G1392))*SIN(RADIANS(E1388))+COS(RADIANS(G1392))*COS(RADIANS(E1388))*COS(RADIANS(AQ1378))))&gt;90,0,$F$4*$F$5/E1387^2*(SIN(RADIANS(G1392))*SIN(RADIANS(E1388))+COS(RADIANS(G1392))*COS(RADIANS(E1388))*COS(RADIANS(AQ1378))))</f>
        <v>0</v>
      </c>
      <c r="AR1392" s="3">
        <f>IF(DEGREES(ACOS(SIN(RADIANS(G1392))*SIN(RADIANS(E1388))+COS(RADIANS(G1392))*COS(RADIANS(E1388))*COS(RADIANS(AR1378))))&gt;90,0,$F$4*$F$5/E1387^2*(SIN(RADIANS(G1392))*SIN(RADIANS(E1388))+COS(RADIANS(G1392))*COS(RADIANS(E1388))*COS(RADIANS(AR1378))))</f>
        <v>0</v>
      </c>
    </row>
    <row r="1393" spans="2:44" ht="15.75" customHeight="1" x14ac:dyDescent="0.2">
      <c r="G1393" s="3">
        <v>-40</v>
      </c>
      <c r="I1393" s="3">
        <f>IF(DEGREES(ACOS(SIN(RADIANS(G1393))*SIN(RADIANS(E1388))+COS(RADIANS(G1393))*COS(RADIANS(E1388))*COS(RADIANS(I1378))))&gt;90,0,$F$4*$F$5/E1387^2*(SIN(RADIANS(G1393))*SIN(RADIANS(E1388))+COS(RADIANS(G1393))*COS(RADIANS(E1388))*COS(RADIANS(I1378))))</f>
        <v>0</v>
      </c>
      <c r="J1393" s="3">
        <f>IF(DEGREES(ACOS(SIN(RADIANS(G1393))*SIN(RADIANS(E1388))+COS(RADIANS(G1393))*COS(RADIANS(E1388))*COS(RADIANS(J1378))))&gt;90,0,$F$4*$F$5/E1387^2*(SIN(RADIANS(G1393))*SIN(RADIANS(E1388))+COS(RADIANS(G1393))*COS(RADIANS(E1388))*COS(RADIANS(J1378))))</f>
        <v>0</v>
      </c>
      <c r="K1393" s="3">
        <f>IF(DEGREES(ACOS(SIN(RADIANS(G1393))*SIN(RADIANS(E1388))+COS(RADIANS(G1393))*COS(RADIANS(E1388))*COS(RADIANS(K1378))))&gt;90,0,$F$4*$F$5/E1387^2*(SIN(RADIANS(G1393))*SIN(RADIANS(E1388))+COS(RADIANS(G1393))*COS(RADIANS(E1388))*COS(RADIANS(K1378))))</f>
        <v>0</v>
      </c>
      <c r="L1393" s="3">
        <f>IF(DEGREES(ACOS(SIN(RADIANS(G1393))*SIN(RADIANS(E1388))+COS(RADIANS(G1393))*COS(RADIANS(E1388))*COS(RADIANS(L1378))))&gt;90,0,$F$4*$F$5/E1387^2*(SIN(RADIANS(G1393))*SIN(RADIANS(E1388))+COS(RADIANS(G1393))*COS(RADIANS(E1388))*COS(RADIANS(L1378))))</f>
        <v>0</v>
      </c>
      <c r="M1393" s="3">
        <f>IF(DEGREES(ACOS(SIN(RADIANS(G1393))*SIN(RADIANS(E1388))+COS(RADIANS(G1393))*COS(RADIANS(E1388))*COS(RADIANS(M1378))))&gt;90,0,$F$4*$F$5/E1387^2*(SIN(RADIANS(G1393))*SIN(RADIANS(E1388))+COS(RADIANS(G1393))*COS(RADIANS(E1388))*COS(RADIANS(M1378))))</f>
        <v>0</v>
      </c>
      <c r="N1393" s="3">
        <f>IF(DEGREES(ACOS(SIN(RADIANS(G1393))*SIN(RADIANS(E1388))+COS(RADIANS(G1393))*COS(RADIANS(E1388))*COS(RADIANS(N1378))))&gt;90,0,$F$4*$F$5/E1387^2*(SIN(RADIANS(G1393))*SIN(RADIANS(E1388))+COS(RADIANS(G1393))*COS(RADIANS(E1388))*COS(RADIANS(N1378))))</f>
        <v>0</v>
      </c>
      <c r="O1393" s="3">
        <f>IF(DEGREES(ACOS(SIN(RADIANS(G1393))*SIN(RADIANS(E1388))+COS(RADIANS(G1393))*COS(RADIANS(E1388))*COS(RADIANS(O1378))))&gt;90,0,$F$4*$F$5/E1387^2*(SIN(RADIANS(G1393))*SIN(RADIANS(E1388))+COS(RADIANS(G1393))*COS(RADIANS(E1388))*COS(RADIANS(O1378))))</f>
        <v>0</v>
      </c>
      <c r="P1393" s="3">
        <f>IF(DEGREES(ACOS(SIN(RADIANS(G1393))*SIN(RADIANS(E1388))+COS(RADIANS(G1393))*COS(RADIANS(E1388))*COS(RADIANS(P1378))))&gt;90,0,$F$4*$F$5/E1387^2*(SIN(RADIANS(G1393))*SIN(RADIANS(E1388))+COS(RADIANS(G1393))*COS(RADIANS(E1388))*COS(RADIANS(P1378))))</f>
        <v>0</v>
      </c>
      <c r="Q1393" s="3">
        <f>IF(DEGREES(ACOS(SIN(RADIANS(G1393))*SIN(RADIANS(E1388))+COS(RADIANS(G1393))*COS(RADIANS(E1388))*COS(RADIANS(Q1378))))&gt;90,0,$F$4*$F$5/E1387^2*(SIN(RADIANS(G1393))*SIN(RADIANS(E1388))+COS(RADIANS(G1393))*COS(RADIANS(E1388))*COS(RADIANS(Q1378))))</f>
        <v>0</v>
      </c>
      <c r="R1393" s="3" t="e">
        <f>IF(DEGREES(ACOS(SIN(RADIANS(G1393))*SIN(RADIANS(E1388))+COS(RADIANS(G1393))*COS(RADIANS(E1388))*COS(RADIANS(R1378))))&gt;90,0,$F$4*$F$5/E1387^2*(SIN(RADIANS(G1393))*SIN(RADIANS(E1388))+COS(RADIANS(G1393))*COS(RADIANS(E1388))*COS(RADIANS(R1378))))</f>
        <v>#DIV/0!</v>
      </c>
      <c r="S1393" s="3" t="e">
        <f>IF(DEGREES(ACOS(SIN(RADIANS(G1393))*SIN(RADIANS(E1388))+COS(RADIANS(G1393))*COS(RADIANS(E1388))*COS(RADIANS(S1378))))&gt;90,0,$F$4*$F$5/E1387^2*(SIN(RADIANS(G1393))*SIN(RADIANS(E1388))+COS(RADIANS(G1393))*COS(RADIANS(E1388))*COS(RADIANS(S1378))))</f>
        <v>#DIV/0!</v>
      </c>
      <c r="T1393" s="3" t="e">
        <f>IF(DEGREES(ACOS(SIN(RADIANS(G1393))*SIN(RADIANS(E1388))+COS(RADIANS(G1393))*COS(RADIANS(E1388))*COS(RADIANS(T1378))))&gt;90,0,$F$4*$F$5/E1387^2*(SIN(RADIANS(G1393))*SIN(RADIANS(E1388))+COS(RADIANS(G1393))*COS(RADIANS(E1388))*COS(RADIANS(T1378))))</f>
        <v>#DIV/0!</v>
      </c>
      <c r="U1393" s="3" t="e">
        <f>IF(DEGREES(ACOS(SIN(RADIANS(G1393))*SIN(RADIANS(E1388))+COS(RADIANS(G1393))*COS(RADIANS(E1388))*COS(RADIANS(U1378))))&gt;90,0,$F$4*$F$5/E1387^2*(SIN(RADIANS(G1393))*SIN(RADIANS(E1388))+COS(RADIANS(G1393))*COS(RADIANS(E1388))*COS(RADIANS(U1378))))</f>
        <v>#DIV/0!</v>
      </c>
      <c r="V1393" s="3" t="e">
        <f>IF(DEGREES(ACOS(SIN(RADIANS(G1393))*SIN(RADIANS(E1388))+COS(RADIANS(G1393))*COS(RADIANS(E1388))*COS(RADIANS(V1378))))&gt;90,0,$F$4*$F$5/E1387^2*(SIN(RADIANS(G1393))*SIN(RADIANS(E1388))+COS(RADIANS(G1393))*COS(RADIANS(E1388))*COS(RADIANS(V1378))))</f>
        <v>#DIV/0!</v>
      </c>
      <c r="W1393" s="3" t="e">
        <f>IF(DEGREES(ACOS(SIN(RADIANS(G1393))*SIN(RADIANS(E1388))+COS(RADIANS(G1393))*COS(RADIANS(E1388))*COS(RADIANS(W1378))))&gt;90,0,$F$4*$F$5/E1387^2*(SIN(RADIANS(G1393))*SIN(RADIANS(E1388))+COS(RADIANS(G1393))*COS(RADIANS(E1388))*COS(RADIANS(W1378))))</f>
        <v>#DIV/0!</v>
      </c>
      <c r="X1393" s="3" t="e">
        <f>IF(DEGREES(ACOS(SIN(RADIANS(G1393))*SIN(RADIANS(E1388))+COS(RADIANS(G1393))*COS(RADIANS(E1388))*COS(RADIANS(X1378))))&gt;90,0,$F$4*$F$5/E1387^2*(SIN(RADIANS(G1393))*SIN(RADIANS(E1388))+COS(RADIANS(G1393))*COS(RADIANS(E1388))*COS(RADIANS(X1378))))</f>
        <v>#DIV/0!</v>
      </c>
      <c r="Y1393" s="3" t="e">
        <f>IF(DEGREES(ACOS(SIN(RADIANS(G1393))*SIN(RADIANS(E1388))+COS(RADIANS(G1393))*COS(RADIANS(E1388))*COS(RADIANS(Y1378))))&gt;90,0,$F$4*$F$5/E1387^2*(SIN(RADIANS(G1393))*SIN(RADIANS(E1388))+COS(RADIANS(G1393))*COS(RADIANS(E1388))*COS(RADIANS(Y1378))))</f>
        <v>#DIV/0!</v>
      </c>
      <c r="Z1393" s="3" t="e">
        <f>IF(DEGREES(ACOS(SIN(RADIANS(G1393))*SIN(RADIANS(E1388))+COS(RADIANS(G1393))*COS(RADIANS(E1388))*COS(RADIANS(Z1378))))&gt;90,0,$F$4*$F$5/E1387^2*(SIN(RADIANS(G1393))*SIN(RADIANS(E1388))+COS(RADIANS(G1393))*COS(RADIANS(E1388))*COS(RADIANS(Z1378))))</f>
        <v>#DIV/0!</v>
      </c>
      <c r="AA1393" s="3" t="e">
        <f>IF(DEGREES(ACOS(SIN(RADIANS(G1393))*SIN(RADIANS(E1388))+COS(RADIANS(G1393))*COS(RADIANS(E1388))*COS(RADIANS(AA1378))))&gt;90,0,$F$4*$F$5/E1387^2*(SIN(RADIANS(G1393))*SIN(RADIANS(E1388))+COS(RADIANS(G1393))*COS(RADIANS(E1388))*COS(RADIANS(AA1378))))</f>
        <v>#DIV/0!</v>
      </c>
      <c r="AB1393" s="3" t="e">
        <f>IF(DEGREES(ACOS(SIN(RADIANS(G1393))*SIN(RADIANS(E1388))+COS(RADIANS(G1393))*COS(RADIANS(E1388))*COS(RADIANS(AB1378))))&gt;90,0,$F$4*$F$5/E1387^2*(SIN(RADIANS(G1393))*SIN(RADIANS(E1388))+COS(RADIANS(G1393))*COS(RADIANS(E1388))*COS(RADIANS(AB1378))))</f>
        <v>#DIV/0!</v>
      </c>
      <c r="AC1393" s="3" t="e">
        <f>IF(DEGREES(ACOS(SIN(RADIANS(G1393))*SIN(RADIANS(E1388))+COS(RADIANS(G1393))*COS(RADIANS(E1388))*COS(RADIANS(AC1378))))&gt;90,0,$F$4*$F$5/E1387^2*(SIN(RADIANS(G1393))*SIN(RADIANS(E1388))+COS(RADIANS(G1393))*COS(RADIANS(E1388))*COS(RADIANS(AC1378))))</f>
        <v>#DIV/0!</v>
      </c>
      <c r="AD1393" s="3" t="e">
        <f>IF(DEGREES(ACOS(SIN(RADIANS(G1393))*SIN(RADIANS(E1388))+COS(RADIANS(G1393))*COS(RADIANS(E1388))*COS(RADIANS(AD1378))))&gt;90,0,$F$4*$F$5/E1387^2*(SIN(RADIANS(G1393))*SIN(RADIANS(E1388))+COS(RADIANS(G1393))*COS(RADIANS(E1388))*COS(RADIANS(AD1378))))</f>
        <v>#DIV/0!</v>
      </c>
      <c r="AE1393" s="3" t="e">
        <f>IF(DEGREES(ACOS(SIN(RADIANS(G1393))*SIN(RADIANS(E1388))+COS(RADIANS(G1393))*COS(RADIANS(E1388))*COS(RADIANS(AE1378))))&gt;90,0,$F$4*$F$5/E1387^2*(SIN(RADIANS(G1393))*SIN(RADIANS(E1388))+COS(RADIANS(G1393))*COS(RADIANS(E1388))*COS(RADIANS(AE1378))))</f>
        <v>#DIV/0!</v>
      </c>
      <c r="AF1393" s="3" t="e">
        <f>IF(DEGREES(ACOS(SIN(RADIANS(G1393))*SIN(RADIANS(E1388))+COS(RADIANS(G1393))*COS(RADIANS(E1388))*COS(RADIANS(AF1378))))&gt;90,0,$F$4*$F$5/E1387^2*(SIN(RADIANS(G1393))*SIN(RADIANS(E1388))+COS(RADIANS(G1393))*COS(RADIANS(E1388))*COS(RADIANS(AF1378))))</f>
        <v>#DIV/0!</v>
      </c>
      <c r="AG1393" s="3" t="e">
        <f>IF(DEGREES(ACOS(SIN(RADIANS(G1393))*SIN(RADIANS(E1388))+COS(RADIANS(G1393))*COS(RADIANS(E1388))*COS(RADIANS(AG1378))))&gt;90,0,$F$4*$F$5/E1387^2*(SIN(RADIANS(G1393))*SIN(RADIANS(E1388))+COS(RADIANS(G1393))*COS(RADIANS(E1388))*COS(RADIANS(AG1378))))</f>
        <v>#DIV/0!</v>
      </c>
      <c r="AH1393" s="3" t="e">
        <f>IF(DEGREES(ACOS(SIN(RADIANS(G1393))*SIN(RADIANS(E1388))+COS(RADIANS(G1393))*COS(RADIANS(E1388))*COS(RADIANS(AH1378))))&gt;90,0,$F$4*$F$5/E1387^2*(SIN(RADIANS(G1393))*SIN(RADIANS(E1388))+COS(RADIANS(G1393))*COS(RADIANS(E1388))*COS(RADIANS(AH1378))))</f>
        <v>#DIV/0!</v>
      </c>
      <c r="AI1393" s="3" t="e">
        <f>IF(DEGREES(ACOS(SIN(RADIANS(G1393))*SIN(RADIANS(E1388))+COS(RADIANS(G1393))*COS(RADIANS(E1388))*COS(RADIANS(AI1378))))&gt;90,0,$F$4*$F$5/E1387^2*(SIN(RADIANS(G1393))*SIN(RADIANS(E1388))+COS(RADIANS(G1393))*COS(RADIANS(E1388))*COS(RADIANS(AI1378))))</f>
        <v>#DIV/0!</v>
      </c>
      <c r="AJ1393" s="3" t="e">
        <f>IF(DEGREES(ACOS(SIN(RADIANS(G1393))*SIN(RADIANS(E1388))+COS(RADIANS(G1393))*COS(RADIANS(E1388))*COS(RADIANS(AJ1378))))&gt;90,0,$F$4*$F$5/E1387^2*(SIN(RADIANS(G1393))*SIN(RADIANS(E1388))+COS(RADIANS(G1393))*COS(RADIANS(E1388))*COS(RADIANS(AJ1378))))</f>
        <v>#DIV/0!</v>
      </c>
      <c r="AK1393" s="3">
        <f>IF(DEGREES(ACOS(SIN(RADIANS(G1393))*SIN(RADIANS(E1388))+COS(RADIANS(G1393))*COS(RADIANS(E1388))*COS(RADIANS(AK1378))))&gt;90,0,$F$4*$F$5/E1387^2*(SIN(RADIANS(G1393))*SIN(RADIANS(E1388))+COS(RADIANS(G1393))*COS(RADIANS(E1388))*COS(RADIANS(AK1378))))</f>
        <v>0</v>
      </c>
      <c r="AL1393" s="3">
        <f>IF(DEGREES(ACOS(SIN(RADIANS(G1393))*SIN(RADIANS(E1388))+COS(RADIANS(G1393))*COS(RADIANS(E1388))*COS(RADIANS(AL1378))))&gt;90,0,$F$4*$F$5/E1387^2*(SIN(RADIANS(G1393))*SIN(RADIANS(E1388))+COS(RADIANS(G1393))*COS(RADIANS(E1388))*COS(RADIANS(AL1378))))</f>
        <v>0</v>
      </c>
      <c r="AM1393" s="3">
        <f>IF(DEGREES(ACOS(SIN(RADIANS(G1393))*SIN(RADIANS(E1388))+COS(RADIANS(G1393))*COS(RADIANS(E1388))*COS(RADIANS(AM1378))))&gt;90,0,$F$4*$F$5/E1387^2*(SIN(RADIANS(G1393))*SIN(RADIANS(E1388))+COS(RADIANS(G1393))*COS(RADIANS(E1388))*COS(RADIANS(AM1378))))</f>
        <v>0</v>
      </c>
      <c r="AN1393" s="3">
        <f>IF(DEGREES(ACOS(SIN(RADIANS(G1393))*SIN(RADIANS(E1388))+COS(RADIANS(G1393))*COS(RADIANS(E1388))*COS(RADIANS(AN1378))))&gt;90,0,$F$4*$F$5/E1387^2*(SIN(RADIANS(G1393))*SIN(RADIANS(E1388))+COS(RADIANS(G1393))*COS(RADIANS(E1388))*COS(RADIANS(AN1378))))</f>
        <v>0</v>
      </c>
      <c r="AO1393" s="3">
        <f>IF(DEGREES(ACOS(SIN(RADIANS(G1393))*SIN(RADIANS(E1388))+COS(RADIANS(G1393))*COS(RADIANS(E1388))*COS(RADIANS(AO1378))))&gt;90,0,$F$4*$F$5/E1387^2*(SIN(RADIANS(G1393))*SIN(RADIANS(E1388))+COS(RADIANS(G1393))*COS(RADIANS(E1388))*COS(RADIANS(AO1378))))</f>
        <v>0</v>
      </c>
      <c r="AP1393" s="3">
        <f>IF(DEGREES(ACOS(SIN(RADIANS(G1393))*SIN(RADIANS(E1388))+COS(RADIANS(G1393))*COS(RADIANS(E1388))*COS(RADIANS(AP1378))))&gt;90,0,$F$4*$F$5/E1387^2*(SIN(RADIANS(G1393))*SIN(RADIANS(E1388))+COS(RADIANS(G1393))*COS(RADIANS(E1388))*COS(RADIANS(AP1378))))</f>
        <v>0</v>
      </c>
      <c r="AQ1393" s="3">
        <f>IF(DEGREES(ACOS(SIN(RADIANS(G1393))*SIN(RADIANS(E1388))+COS(RADIANS(G1393))*COS(RADIANS(E1388))*COS(RADIANS(AQ1378))))&gt;90,0,$F$4*$F$5/E1387^2*(SIN(RADIANS(G1393))*SIN(RADIANS(E1388))+COS(RADIANS(G1393))*COS(RADIANS(E1388))*COS(RADIANS(AQ1378))))</f>
        <v>0</v>
      </c>
      <c r="AR1393" s="3">
        <f>IF(DEGREES(ACOS(SIN(RADIANS(G1393))*SIN(RADIANS(E1388))+COS(RADIANS(G1393))*COS(RADIANS(E1388))*COS(RADIANS(AR1378))))&gt;90,0,$F$4*$F$5/E1387^2*(SIN(RADIANS(G1393))*SIN(RADIANS(E1388))+COS(RADIANS(G1393))*COS(RADIANS(E1388))*COS(RADIANS(AR1378))))</f>
        <v>0</v>
      </c>
    </row>
    <row r="1394" spans="2:44" ht="15.75" customHeight="1" x14ac:dyDescent="0.2">
      <c r="G1394" s="3">
        <v>-50</v>
      </c>
      <c r="I1394" s="3">
        <f>IF(DEGREES(ACOS(SIN(RADIANS(G1394))*SIN(RADIANS(E1388))+COS(RADIANS(G1394))*COS(RADIANS(E1388))*COS(RADIANS(I1378))))&gt;90,0,$F$4*$F$5/E1387^2*(SIN(RADIANS(G1394))*SIN(RADIANS(E1388))+COS(RADIANS(G1394))*COS(RADIANS(E1388))*COS(RADIANS(I1378))))</f>
        <v>0</v>
      </c>
      <c r="J1394" s="3">
        <f>IF(DEGREES(ACOS(SIN(RADIANS(G1394))*SIN(RADIANS(E1388))+COS(RADIANS(G1394))*COS(RADIANS(E1388))*COS(RADIANS(J1378))))&gt;90,0,$F$4*$F$5/E1387^2*(SIN(RADIANS(G1394))*SIN(RADIANS(E1388))+COS(RADIANS(G1394))*COS(RADIANS(E1388))*COS(RADIANS(J1378))))</f>
        <v>0</v>
      </c>
      <c r="K1394" s="3">
        <f>IF(DEGREES(ACOS(SIN(RADIANS(G1394))*SIN(RADIANS(E1388))+COS(RADIANS(G1394))*COS(RADIANS(E1388))*COS(RADIANS(K1378))))&gt;90,0,$F$4*$F$5/E1387^2*(SIN(RADIANS(G1394))*SIN(RADIANS(E1388))+COS(RADIANS(G1394))*COS(RADIANS(E1388))*COS(RADIANS(K1378))))</f>
        <v>0</v>
      </c>
      <c r="L1394" s="3">
        <f>IF(DEGREES(ACOS(SIN(RADIANS(G1394))*SIN(RADIANS(E1388))+COS(RADIANS(G1394))*COS(RADIANS(E1388))*COS(RADIANS(L1378))))&gt;90,0,$F$4*$F$5/E1387^2*(SIN(RADIANS(G1394))*SIN(RADIANS(E1388))+COS(RADIANS(G1394))*COS(RADIANS(E1388))*COS(RADIANS(L1378))))</f>
        <v>0</v>
      </c>
      <c r="M1394" s="3">
        <f>IF(DEGREES(ACOS(SIN(RADIANS(G1394))*SIN(RADIANS(E1388))+COS(RADIANS(G1394))*COS(RADIANS(E1388))*COS(RADIANS(M1378))))&gt;90,0,$F$4*$F$5/E1387^2*(SIN(RADIANS(G1394))*SIN(RADIANS(E1388))+COS(RADIANS(G1394))*COS(RADIANS(E1388))*COS(RADIANS(M1378))))</f>
        <v>0</v>
      </c>
      <c r="N1394" s="3">
        <f>IF(DEGREES(ACOS(SIN(RADIANS(G1394))*SIN(RADIANS(E1388))+COS(RADIANS(G1394))*COS(RADIANS(E1388))*COS(RADIANS(N1378))))&gt;90,0,$F$4*$F$5/E1387^2*(SIN(RADIANS(G1394))*SIN(RADIANS(E1388))+COS(RADIANS(G1394))*COS(RADIANS(E1388))*COS(RADIANS(N1378))))</f>
        <v>0</v>
      </c>
      <c r="O1394" s="3">
        <f>IF(DEGREES(ACOS(SIN(RADIANS(G1394))*SIN(RADIANS(E1388))+COS(RADIANS(G1394))*COS(RADIANS(E1388))*COS(RADIANS(O1378))))&gt;90,0,$F$4*$F$5/E1387^2*(SIN(RADIANS(G1394))*SIN(RADIANS(E1388))+COS(RADIANS(G1394))*COS(RADIANS(E1388))*COS(RADIANS(O1378))))</f>
        <v>0</v>
      </c>
      <c r="P1394" s="3">
        <f>IF(DEGREES(ACOS(SIN(RADIANS(G1394))*SIN(RADIANS(E1388))+COS(RADIANS(G1394))*COS(RADIANS(E1388))*COS(RADIANS(P1378))))&gt;90,0,$F$4*$F$5/E1387^2*(SIN(RADIANS(G1394))*SIN(RADIANS(E1388))+COS(RADIANS(G1394))*COS(RADIANS(E1388))*COS(RADIANS(P1378))))</f>
        <v>0</v>
      </c>
      <c r="Q1394" s="3">
        <f>IF(DEGREES(ACOS(SIN(RADIANS(G1394))*SIN(RADIANS(E1388))+COS(RADIANS(G1394))*COS(RADIANS(E1388))*COS(RADIANS(Q1378))))&gt;90,0,$F$4*$F$5/E1387^2*(SIN(RADIANS(G1394))*SIN(RADIANS(E1388))+COS(RADIANS(G1394))*COS(RADIANS(E1388))*COS(RADIANS(Q1378))))</f>
        <v>0</v>
      </c>
      <c r="R1394" s="3" t="e">
        <f>IF(DEGREES(ACOS(SIN(RADIANS(G1394))*SIN(RADIANS(E1388))+COS(RADIANS(G1394))*COS(RADIANS(E1388))*COS(RADIANS(R1378))))&gt;90,0,$F$4*$F$5/E1387^2*(SIN(RADIANS(G1394))*SIN(RADIANS(E1388))+COS(RADIANS(G1394))*COS(RADIANS(E1388))*COS(RADIANS(R1378))))</f>
        <v>#DIV/0!</v>
      </c>
      <c r="S1394" s="3" t="e">
        <f>IF(DEGREES(ACOS(SIN(RADIANS(G1394))*SIN(RADIANS(E1388))+COS(RADIANS(G1394))*COS(RADIANS(E1388))*COS(RADIANS(S1378))))&gt;90,0,$F$4*$F$5/E1387^2*(SIN(RADIANS(G1394))*SIN(RADIANS(E1388))+COS(RADIANS(G1394))*COS(RADIANS(E1388))*COS(RADIANS(S1378))))</f>
        <v>#DIV/0!</v>
      </c>
      <c r="T1394" s="3" t="e">
        <f>IF(DEGREES(ACOS(SIN(RADIANS(G1394))*SIN(RADIANS(E1388))+COS(RADIANS(G1394))*COS(RADIANS(E1388))*COS(RADIANS(T1378))))&gt;90,0,$F$4*$F$5/E1387^2*(SIN(RADIANS(G1394))*SIN(RADIANS(E1388))+COS(RADIANS(G1394))*COS(RADIANS(E1388))*COS(RADIANS(T1378))))</f>
        <v>#DIV/0!</v>
      </c>
      <c r="U1394" s="3" t="e">
        <f>IF(DEGREES(ACOS(SIN(RADIANS(G1394))*SIN(RADIANS(E1388))+COS(RADIANS(G1394))*COS(RADIANS(E1388))*COS(RADIANS(U1378))))&gt;90,0,$F$4*$F$5/E1387^2*(SIN(RADIANS(G1394))*SIN(RADIANS(E1388))+COS(RADIANS(G1394))*COS(RADIANS(E1388))*COS(RADIANS(U1378))))</f>
        <v>#DIV/0!</v>
      </c>
      <c r="V1394" s="3" t="e">
        <f>IF(DEGREES(ACOS(SIN(RADIANS(G1394))*SIN(RADIANS(E1388))+COS(RADIANS(G1394))*COS(RADIANS(E1388))*COS(RADIANS(V1378))))&gt;90,0,$F$4*$F$5/E1387^2*(SIN(RADIANS(G1394))*SIN(RADIANS(E1388))+COS(RADIANS(G1394))*COS(RADIANS(E1388))*COS(RADIANS(V1378))))</f>
        <v>#DIV/0!</v>
      </c>
      <c r="W1394" s="3" t="e">
        <f>IF(DEGREES(ACOS(SIN(RADIANS(G1394))*SIN(RADIANS(E1388))+COS(RADIANS(G1394))*COS(RADIANS(E1388))*COS(RADIANS(W1378))))&gt;90,0,$F$4*$F$5/E1387^2*(SIN(RADIANS(G1394))*SIN(RADIANS(E1388))+COS(RADIANS(G1394))*COS(RADIANS(E1388))*COS(RADIANS(W1378))))</f>
        <v>#DIV/0!</v>
      </c>
      <c r="X1394" s="3" t="e">
        <f>IF(DEGREES(ACOS(SIN(RADIANS(G1394))*SIN(RADIANS(E1388))+COS(RADIANS(G1394))*COS(RADIANS(E1388))*COS(RADIANS(X1378))))&gt;90,0,$F$4*$F$5/E1387^2*(SIN(RADIANS(G1394))*SIN(RADIANS(E1388))+COS(RADIANS(G1394))*COS(RADIANS(E1388))*COS(RADIANS(X1378))))</f>
        <v>#DIV/0!</v>
      </c>
      <c r="Y1394" s="3" t="e">
        <f>IF(DEGREES(ACOS(SIN(RADIANS(G1394))*SIN(RADIANS(E1388))+COS(RADIANS(G1394))*COS(RADIANS(E1388))*COS(RADIANS(Y1378))))&gt;90,0,$F$4*$F$5/E1387^2*(SIN(RADIANS(G1394))*SIN(RADIANS(E1388))+COS(RADIANS(G1394))*COS(RADIANS(E1388))*COS(RADIANS(Y1378))))</f>
        <v>#DIV/0!</v>
      </c>
      <c r="Z1394" s="3" t="e">
        <f>IF(DEGREES(ACOS(SIN(RADIANS(G1394))*SIN(RADIANS(E1388))+COS(RADIANS(G1394))*COS(RADIANS(E1388))*COS(RADIANS(Z1378))))&gt;90,0,$F$4*$F$5/E1387^2*(SIN(RADIANS(G1394))*SIN(RADIANS(E1388))+COS(RADIANS(G1394))*COS(RADIANS(E1388))*COS(RADIANS(Z1378))))</f>
        <v>#DIV/0!</v>
      </c>
      <c r="AA1394" s="3" t="e">
        <f>IF(DEGREES(ACOS(SIN(RADIANS(G1394))*SIN(RADIANS(E1388))+COS(RADIANS(G1394))*COS(RADIANS(E1388))*COS(RADIANS(AA1378))))&gt;90,0,$F$4*$F$5/E1387^2*(SIN(RADIANS(G1394))*SIN(RADIANS(E1388))+COS(RADIANS(G1394))*COS(RADIANS(E1388))*COS(RADIANS(AA1378))))</f>
        <v>#DIV/0!</v>
      </c>
      <c r="AB1394" s="3" t="e">
        <f>IF(DEGREES(ACOS(SIN(RADIANS(G1394))*SIN(RADIANS(E1388))+COS(RADIANS(G1394))*COS(RADIANS(E1388))*COS(RADIANS(AB1378))))&gt;90,0,$F$4*$F$5/E1387^2*(SIN(RADIANS(G1394))*SIN(RADIANS(E1388))+COS(RADIANS(G1394))*COS(RADIANS(E1388))*COS(RADIANS(AB1378))))</f>
        <v>#DIV/0!</v>
      </c>
      <c r="AC1394" s="3" t="e">
        <f>IF(DEGREES(ACOS(SIN(RADIANS(G1394))*SIN(RADIANS(E1388))+COS(RADIANS(G1394))*COS(RADIANS(E1388))*COS(RADIANS(AC1378))))&gt;90,0,$F$4*$F$5/E1387^2*(SIN(RADIANS(G1394))*SIN(RADIANS(E1388))+COS(RADIANS(G1394))*COS(RADIANS(E1388))*COS(RADIANS(AC1378))))</f>
        <v>#DIV/0!</v>
      </c>
      <c r="AD1394" s="3" t="e">
        <f>IF(DEGREES(ACOS(SIN(RADIANS(G1394))*SIN(RADIANS(E1388))+COS(RADIANS(G1394))*COS(RADIANS(E1388))*COS(RADIANS(AD1378))))&gt;90,0,$F$4*$F$5/E1387^2*(SIN(RADIANS(G1394))*SIN(RADIANS(E1388))+COS(RADIANS(G1394))*COS(RADIANS(E1388))*COS(RADIANS(AD1378))))</f>
        <v>#DIV/0!</v>
      </c>
      <c r="AE1394" s="3" t="e">
        <f>IF(DEGREES(ACOS(SIN(RADIANS(G1394))*SIN(RADIANS(E1388))+COS(RADIANS(G1394))*COS(RADIANS(E1388))*COS(RADIANS(AE1378))))&gt;90,0,$F$4*$F$5/E1387^2*(SIN(RADIANS(G1394))*SIN(RADIANS(E1388))+COS(RADIANS(G1394))*COS(RADIANS(E1388))*COS(RADIANS(AE1378))))</f>
        <v>#DIV/0!</v>
      </c>
      <c r="AF1394" s="3" t="e">
        <f>IF(DEGREES(ACOS(SIN(RADIANS(G1394))*SIN(RADIANS(E1388))+COS(RADIANS(G1394))*COS(RADIANS(E1388))*COS(RADIANS(AF1378))))&gt;90,0,$F$4*$F$5/E1387^2*(SIN(RADIANS(G1394))*SIN(RADIANS(E1388))+COS(RADIANS(G1394))*COS(RADIANS(E1388))*COS(RADIANS(AF1378))))</f>
        <v>#DIV/0!</v>
      </c>
      <c r="AG1394" s="3" t="e">
        <f>IF(DEGREES(ACOS(SIN(RADIANS(G1394))*SIN(RADIANS(E1388))+COS(RADIANS(G1394))*COS(RADIANS(E1388))*COS(RADIANS(AG1378))))&gt;90,0,$F$4*$F$5/E1387^2*(SIN(RADIANS(G1394))*SIN(RADIANS(E1388))+COS(RADIANS(G1394))*COS(RADIANS(E1388))*COS(RADIANS(AG1378))))</f>
        <v>#DIV/0!</v>
      </c>
      <c r="AH1394" s="3" t="e">
        <f>IF(DEGREES(ACOS(SIN(RADIANS(G1394))*SIN(RADIANS(E1388))+COS(RADIANS(G1394))*COS(RADIANS(E1388))*COS(RADIANS(AH1378))))&gt;90,0,$F$4*$F$5/E1387^2*(SIN(RADIANS(G1394))*SIN(RADIANS(E1388))+COS(RADIANS(G1394))*COS(RADIANS(E1388))*COS(RADIANS(AH1378))))</f>
        <v>#DIV/0!</v>
      </c>
      <c r="AI1394" s="3" t="e">
        <f>IF(DEGREES(ACOS(SIN(RADIANS(G1394))*SIN(RADIANS(E1388))+COS(RADIANS(G1394))*COS(RADIANS(E1388))*COS(RADIANS(AI1378))))&gt;90,0,$F$4*$F$5/E1387^2*(SIN(RADIANS(G1394))*SIN(RADIANS(E1388))+COS(RADIANS(G1394))*COS(RADIANS(E1388))*COS(RADIANS(AI1378))))</f>
        <v>#DIV/0!</v>
      </c>
      <c r="AJ1394" s="3" t="e">
        <f>IF(DEGREES(ACOS(SIN(RADIANS(G1394))*SIN(RADIANS(E1388))+COS(RADIANS(G1394))*COS(RADIANS(E1388))*COS(RADIANS(AJ1378))))&gt;90,0,$F$4*$F$5/E1387^2*(SIN(RADIANS(G1394))*SIN(RADIANS(E1388))+COS(RADIANS(G1394))*COS(RADIANS(E1388))*COS(RADIANS(AJ1378))))</f>
        <v>#DIV/0!</v>
      </c>
      <c r="AK1394" s="3">
        <f>IF(DEGREES(ACOS(SIN(RADIANS(G1394))*SIN(RADIANS(E1388))+COS(RADIANS(G1394))*COS(RADIANS(E1388))*COS(RADIANS(AK1378))))&gt;90,0,$F$4*$F$5/E1387^2*(SIN(RADIANS(G1394))*SIN(RADIANS(E1388))+COS(RADIANS(G1394))*COS(RADIANS(E1388))*COS(RADIANS(AK1378))))</f>
        <v>0</v>
      </c>
      <c r="AL1394" s="3">
        <f>IF(DEGREES(ACOS(SIN(RADIANS(G1394))*SIN(RADIANS(E1388))+COS(RADIANS(G1394))*COS(RADIANS(E1388))*COS(RADIANS(AL1378))))&gt;90,0,$F$4*$F$5/E1387^2*(SIN(RADIANS(G1394))*SIN(RADIANS(E1388))+COS(RADIANS(G1394))*COS(RADIANS(E1388))*COS(RADIANS(AL1378))))</f>
        <v>0</v>
      </c>
      <c r="AM1394" s="3">
        <f>IF(DEGREES(ACOS(SIN(RADIANS(G1394))*SIN(RADIANS(E1388))+COS(RADIANS(G1394))*COS(RADIANS(E1388))*COS(RADIANS(AM1378))))&gt;90,0,$F$4*$F$5/E1387^2*(SIN(RADIANS(G1394))*SIN(RADIANS(E1388))+COS(RADIANS(G1394))*COS(RADIANS(E1388))*COS(RADIANS(AM1378))))</f>
        <v>0</v>
      </c>
      <c r="AN1394" s="3">
        <f>IF(DEGREES(ACOS(SIN(RADIANS(G1394))*SIN(RADIANS(E1388))+COS(RADIANS(G1394))*COS(RADIANS(E1388))*COS(RADIANS(AN1378))))&gt;90,0,$F$4*$F$5/E1387^2*(SIN(RADIANS(G1394))*SIN(RADIANS(E1388))+COS(RADIANS(G1394))*COS(RADIANS(E1388))*COS(RADIANS(AN1378))))</f>
        <v>0</v>
      </c>
      <c r="AO1394" s="3">
        <f>IF(DEGREES(ACOS(SIN(RADIANS(G1394))*SIN(RADIANS(E1388))+COS(RADIANS(G1394))*COS(RADIANS(E1388))*COS(RADIANS(AO1378))))&gt;90,0,$F$4*$F$5/E1387^2*(SIN(RADIANS(G1394))*SIN(RADIANS(E1388))+COS(RADIANS(G1394))*COS(RADIANS(E1388))*COS(RADIANS(AO1378))))</f>
        <v>0</v>
      </c>
      <c r="AP1394" s="3">
        <f>IF(DEGREES(ACOS(SIN(RADIANS(G1394))*SIN(RADIANS(E1388))+COS(RADIANS(G1394))*COS(RADIANS(E1388))*COS(RADIANS(AP1378))))&gt;90,0,$F$4*$F$5/E1387^2*(SIN(RADIANS(G1394))*SIN(RADIANS(E1388))+COS(RADIANS(G1394))*COS(RADIANS(E1388))*COS(RADIANS(AP1378))))</f>
        <v>0</v>
      </c>
      <c r="AQ1394" s="3">
        <f>IF(DEGREES(ACOS(SIN(RADIANS(G1394))*SIN(RADIANS(E1388))+COS(RADIANS(G1394))*COS(RADIANS(E1388))*COS(RADIANS(AQ1378))))&gt;90,0,$F$4*$F$5/E1387^2*(SIN(RADIANS(G1394))*SIN(RADIANS(E1388))+COS(RADIANS(G1394))*COS(RADIANS(E1388))*COS(RADIANS(AQ1378))))</f>
        <v>0</v>
      </c>
      <c r="AR1394" s="3">
        <f>IF(DEGREES(ACOS(SIN(RADIANS(G1394))*SIN(RADIANS(E1388))+COS(RADIANS(G1394))*COS(RADIANS(E1388))*COS(RADIANS(AR1378))))&gt;90,0,$F$4*$F$5/E1387^2*(SIN(RADIANS(G1394))*SIN(RADIANS(E1388))+COS(RADIANS(G1394))*COS(RADIANS(E1388))*COS(RADIANS(AR1378))))</f>
        <v>0</v>
      </c>
    </row>
    <row r="1395" spans="2:44" ht="15.75" customHeight="1" x14ac:dyDescent="0.2">
      <c r="G1395" s="3">
        <v>-60</v>
      </c>
      <c r="I1395" s="3">
        <f>IF(DEGREES(ACOS(SIN(RADIANS(G1395))*SIN(RADIANS(E1388))+COS(RADIANS(G1395))*COS(RADIANS(E1388))*COS(RADIANS(I1378))))&gt;90,0,$F$4*$F$5/E1387^2*(SIN(RADIANS(G1395))*SIN(RADIANS(E1388))+COS(RADIANS(G1395))*COS(RADIANS(E1388))*COS(RADIANS(I1378))))</f>
        <v>0</v>
      </c>
      <c r="J1395" s="3">
        <f>IF(DEGREES(ACOS(SIN(RADIANS(G1395))*SIN(RADIANS(E1388))+COS(RADIANS(G1395))*COS(RADIANS(E1388))*COS(RADIANS(J1378))))&gt;90,0,$F$4*$F$5/E1387^2*(SIN(RADIANS(G1395))*SIN(RADIANS(E1388))+COS(RADIANS(G1395))*COS(RADIANS(E1388))*COS(RADIANS(J1378))))</f>
        <v>0</v>
      </c>
      <c r="K1395" s="3">
        <f>IF(DEGREES(ACOS(SIN(RADIANS(G1395))*SIN(RADIANS(E1388))+COS(RADIANS(G1395))*COS(RADIANS(E1388))*COS(RADIANS(K1378))))&gt;90,0,$F$4*$F$5/E1387^2*(SIN(RADIANS(G1395))*SIN(RADIANS(E1388))+COS(RADIANS(G1395))*COS(RADIANS(E1388))*COS(RADIANS(K1378))))</f>
        <v>0</v>
      </c>
      <c r="L1395" s="3">
        <f>IF(DEGREES(ACOS(SIN(RADIANS(G1395))*SIN(RADIANS(E1388))+COS(RADIANS(G1395))*COS(RADIANS(E1388))*COS(RADIANS(L1378))))&gt;90,0,$F$4*$F$5/E1387^2*(SIN(RADIANS(G1395))*SIN(RADIANS(E1388))+COS(RADIANS(G1395))*COS(RADIANS(E1388))*COS(RADIANS(L1378))))</f>
        <v>0</v>
      </c>
      <c r="M1395" s="3">
        <f>IF(DEGREES(ACOS(SIN(RADIANS(G1395))*SIN(RADIANS(E1388))+COS(RADIANS(G1395))*COS(RADIANS(E1388))*COS(RADIANS(M1378))))&gt;90,0,$F$4*$F$5/E1387^2*(SIN(RADIANS(G1395))*SIN(RADIANS(E1388))+COS(RADIANS(G1395))*COS(RADIANS(E1388))*COS(RADIANS(M1378))))</f>
        <v>0</v>
      </c>
      <c r="N1395" s="3">
        <f>IF(DEGREES(ACOS(SIN(RADIANS(G1395))*SIN(RADIANS(E1388))+COS(RADIANS(G1395))*COS(RADIANS(E1388))*COS(RADIANS(N1378))))&gt;90,0,$F$4*$F$5/E1387^2*(SIN(RADIANS(G1395))*SIN(RADIANS(E1388))+COS(RADIANS(G1395))*COS(RADIANS(E1388))*COS(RADIANS(N1378))))</f>
        <v>0</v>
      </c>
      <c r="O1395" s="3">
        <f>IF(DEGREES(ACOS(SIN(RADIANS(G1395))*SIN(RADIANS(E1388))+COS(RADIANS(G1395))*COS(RADIANS(E1388))*COS(RADIANS(O1378))))&gt;90,0,$F$4*$F$5/E1387^2*(SIN(RADIANS(G1395))*SIN(RADIANS(E1388))+COS(RADIANS(G1395))*COS(RADIANS(E1388))*COS(RADIANS(O1378))))</f>
        <v>0</v>
      </c>
      <c r="P1395" s="3">
        <f>IF(DEGREES(ACOS(SIN(RADIANS(G1395))*SIN(RADIANS(E1388))+COS(RADIANS(G1395))*COS(RADIANS(E1388))*COS(RADIANS(P1378))))&gt;90,0,$F$4*$F$5/E1387^2*(SIN(RADIANS(G1395))*SIN(RADIANS(E1388))+COS(RADIANS(G1395))*COS(RADIANS(E1388))*COS(RADIANS(P1378))))</f>
        <v>0</v>
      </c>
      <c r="Q1395" s="3">
        <f>IF(DEGREES(ACOS(SIN(RADIANS(G1395))*SIN(RADIANS(E1388))+COS(RADIANS(G1395))*COS(RADIANS(E1388))*COS(RADIANS(Q1378))))&gt;90,0,$F$4*$F$5/E1387^2*(SIN(RADIANS(G1395))*SIN(RADIANS(E1388))+COS(RADIANS(G1395))*COS(RADIANS(E1388))*COS(RADIANS(Q1378))))</f>
        <v>0</v>
      </c>
      <c r="R1395" s="3" t="e">
        <f>IF(DEGREES(ACOS(SIN(RADIANS(G1395))*SIN(RADIANS(E1388))+COS(RADIANS(G1395))*COS(RADIANS(E1388))*COS(RADIANS(R1378))))&gt;90,0,$F$4*$F$5/E1387^2*(SIN(RADIANS(G1395))*SIN(RADIANS(E1388))+COS(RADIANS(G1395))*COS(RADIANS(E1388))*COS(RADIANS(R1378))))</f>
        <v>#DIV/0!</v>
      </c>
      <c r="S1395" s="3" t="e">
        <f>IF(DEGREES(ACOS(SIN(RADIANS(G1395))*SIN(RADIANS(E1388))+COS(RADIANS(G1395))*COS(RADIANS(E1388))*COS(RADIANS(S1378))))&gt;90,0,$F$4*$F$5/E1387^2*(SIN(RADIANS(G1395))*SIN(RADIANS(E1388))+COS(RADIANS(G1395))*COS(RADIANS(E1388))*COS(RADIANS(S1378))))</f>
        <v>#DIV/0!</v>
      </c>
      <c r="T1395" s="3" t="e">
        <f>IF(DEGREES(ACOS(SIN(RADIANS(G1395))*SIN(RADIANS(E1388))+COS(RADIANS(G1395))*COS(RADIANS(E1388))*COS(RADIANS(T1378))))&gt;90,0,$F$4*$F$5/E1387^2*(SIN(RADIANS(G1395))*SIN(RADIANS(E1388))+COS(RADIANS(G1395))*COS(RADIANS(E1388))*COS(RADIANS(T1378))))</f>
        <v>#DIV/0!</v>
      </c>
      <c r="U1395" s="3" t="e">
        <f>IF(DEGREES(ACOS(SIN(RADIANS(G1395))*SIN(RADIANS(E1388))+COS(RADIANS(G1395))*COS(RADIANS(E1388))*COS(RADIANS(U1378))))&gt;90,0,$F$4*$F$5/E1387^2*(SIN(RADIANS(G1395))*SIN(RADIANS(E1388))+COS(RADIANS(G1395))*COS(RADIANS(E1388))*COS(RADIANS(U1378))))</f>
        <v>#DIV/0!</v>
      </c>
      <c r="V1395" s="3" t="e">
        <f>IF(DEGREES(ACOS(SIN(RADIANS(G1395))*SIN(RADIANS(E1388))+COS(RADIANS(G1395))*COS(RADIANS(E1388))*COS(RADIANS(V1378))))&gt;90,0,$F$4*$F$5/E1387^2*(SIN(RADIANS(G1395))*SIN(RADIANS(E1388))+COS(RADIANS(G1395))*COS(RADIANS(E1388))*COS(RADIANS(V1378))))</f>
        <v>#DIV/0!</v>
      </c>
      <c r="W1395" s="3" t="e">
        <f>IF(DEGREES(ACOS(SIN(RADIANS(G1395))*SIN(RADIANS(E1388))+COS(RADIANS(G1395))*COS(RADIANS(E1388))*COS(RADIANS(W1378))))&gt;90,0,$F$4*$F$5/E1387^2*(SIN(RADIANS(G1395))*SIN(RADIANS(E1388))+COS(RADIANS(G1395))*COS(RADIANS(E1388))*COS(RADIANS(W1378))))</f>
        <v>#DIV/0!</v>
      </c>
      <c r="X1395" s="3" t="e">
        <f>IF(DEGREES(ACOS(SIN(RADIANS(G1395))*SIN(RADIANS(E1388))+COS(RADIANS(G1395))*COS(RADIANS(E1388))*COS(RADIANS(X1378))))&gt;90,0,$F$4*$F$5/E1387^2*(SIN(RADIANS(G1395))*SIN(RADIANS(E1388))+COS(RADIANS(G1395))*COS(RADIANS(E1388))*COS(RADIANS(X1378))))</f>
        <v>#DIV/0!</v>
      </c>
      <c r="Y1395" s="3" t="e">
        <f>IF(DEGREES(ACOS(SIN(RADIANS(G1395))*SIN(RADIANS(E1388))+COS(RADIANS(G1395))*COS(RADIANS(E1388))*COS(RADIANS(Y1378))))&gt;90,0,$F$4*$F$5/E1387^2*(SIN(RADIANS(G1395))*SIN(RADIANS(E1388))+COS(RADIANS(G1395))*COS(RADIANS(E1388))*COS(RADIANS(Y1378))))</f>
        <v>#DIV/0!</v>
      </c>
      <c r="Z1395" s="3" t="e">
        <f>IF(DEGREES(ACOS(SIN(RADIANS(G1395))*SIN(RADIANS(E1388))+COS(RADIANS(G1395))*COS(RADIANS(E1388))*COS(RADIANS(Z1378))))&gt;90,0,$F$4*$F$5/E1387^2*(SIN(RADIANS(G1395))*SIN(RADIANS(E1388))+COS(RADIANS(G1395))*COS(RADIANS(E1388))*COS(RADIANS(Z1378))))</f>
        <v>#DIV/0!</v>
      </c>
      <c r="AA1395" s="3" t="e">
        <f>IF(DEGREES(ACOS(SIN(RADIANS(G1395))*SIN(RADIANS(E1388))+COS(RADIANS(G1395))*COS(RADIANS(E1388))*COS(RADIANS(AA1378))))&gt;90,0,$F$4*$F$5/E1387^2*(SIN(RADIANS(G1395))*SIN(RADIANS(E1388))+COS(RADIANS(G1395))*COS(RADIANS(E1388))*COS(RADIANS(AA1378))))</f>
        <v>#DIV/0!</v>
      </c>
      <c r="AB1395" s="3" t="e">
        <f>IF(DEGREES(ACOS(SIN(RADIANS(G1395))*SIN(RADIANS(E1388))+COS(RADIANS(G1395))*COS(RADIANS(E1388))*COS(RADIANS(AB1378))))&gt;90,0,$F$4*$F$5/E1387^2*(SIN(RADIANS(G1395))*SIN(RADIANS(E1388))+COS(RADIANS(G1395))*COS(RADIANS(E1388))*COS(RADIANS(AB1378))))</f>
        <v>#DIV/0!</v>
      </c>
      <c r="AC1395" s="3" t="e">
        <f>IF(DEGREES(ACOS(SIN(RADIANS(G1395))*SIN(RADIANS(E1388))+COS(RADIANS(G1395))*COS(RADIANS(E1388))*COS(RADIANS(AC1378))))&gt;90,0,$F$4*$F$5/E1387^2*(SIN(RADIANS(G1395))*SIN(RADIANS(E1388))+COS(RADIANS(G1395))*COS(RADIANS(E1388))*COS(RADIANS(AC1378))))</f>
        <v>#DIV/0!</v>
      </c>
      <c r="AD1395" s="3" t="e">
        <f>IF(DEGREES(ACOS(SIN(RADIANS(G1395))*SIN(RADIANS(E1388))+COS(RADIANS(G1395))*COS(RADIANS(E1388))*COS(RADIANS(AD1378))))&gt;90,0,$F$4*$F$5/E1387^2*(SIN(RADIANS(G1395))*SIN(RADIANS(E1388))+COS(RADIANS(G1395))*COS(RADIANS(E1388))*COS(RADIANS(AD1378))))</f>
        <v>#DIV/0!</v>
      </c>
      <c r="AE1395" s="3" t="e">
        <f>IF(DEGREES(ACOS(SIN(RADIANS(G1395))*SIN(RADIANS(E1388))+COS(RADIANS(G1395))*COS(RADIANS(E1388))*COS(RADIANS(AE1378))))&gt;90,0,$F$4*$F$5/E1387^2*(SIN(RADIANS(G1395))*SIN(RADIANS(E1388))+COS(RADIANS(G1395))*COS(RADIANS(E1388))*COS(RADIANS(AE1378))))</f>
        <v>#DIV/0!</v>
      </c>
      <c r="AF1395" s="3" t="e">
        <f>IF(DEGREES(ACOS(SIN(RADIANS(G1395))*SIN(RADIANS(E1388))+COS(RADIANS(G1395))*COS(RADIANS(E1388))*COS(RADIANS(AF1378))))&gt;90,0,$F$4*$F$5/E1387^2*(SIN(RADIANS(G1395))*SIN(RADIANS(E1388))+COS(RADIANS(G1395))*COS(RADIANS(E1388))*COS(RADIANS(AF1378))))</f>
        <v>#DIV/0!</v>
      </c>
      <c r="AG1395" s="3" t="e">
        <f>IF(DEGREES(ACOS(SIN(RADIANS(G1395))*SIN(RADIANS(E1388))+COS(RADIANS(G1395))*COS(RADIANS(E1388))*COS(RADIANS(AG1378))))&gt;90,0,$F$4*$F$5/E1387^2*(SIN(RADIANS(G1395))*SIN(RADIANS(E1388))+COS(RADIANS(G1395))*COS(RADIANS(E1388))*COS(RADIANS(AG1378))))</f>
        <v>#DIV/0!</v>
      </c>
      <c r="AH1395" s="3" t="e">
        <f>IF(DEGREES(ACOS(SIN(RADIANS(G1395))*SIN(RADIANS(E1388))+COS(RADIANS(G1395))*COS(RADIANS(E1388))*COS(RADIANS(AH1378))))&gt;90,0,$F$4*$F$5/E1387^2*(SIN(RADIANS(G1395))*SIN(RADIANS(E1388))+COS(RADIANS(G1395))*COS(RADIANS(E1388))*COS(RADIANS(AH1378))))</f>
        <v>#DIV/0!</v>
      </c>
      <c r="AI1395" s="3" t="e">
        <f>IF(DEGREES(ACOS(SIN(RADIANS(G1395))*SIN(RADIANS(E1388))+COS(RADIANS(G1395))*COS(RADIANS(E1388))*COS(RADIANS(AI1378))))&gt;90,0,$F$4*$F$5/E1387^2*(SIN(RADIANS(G1395))*SIN(RADIANS(E1388))+COS(RADIANS(G1395))*COS(RADIANS(E1388))*COS(RADIANS(AI1378))))</f>
        <v>#DIV/0!</v>
      </c>
      <c r="AJ1395" s="3" t="e">
        <f>IF(DEGREES(ACOS(SIN(RADIANS(G1395))*SIN(RADIANS(E1388))+COS(RADIANS(G1395))*COS(RADIANS(E1388))*COS(RADIANS(AJ1378))))&gt;90,0,$F$4*$F$5/E1387^2*(SIN(RADIANS(G1395))*SIN(RADIANS(E1388))+COS(RADIANS(G1395))*COS(RADIANS(E1388))*COS(RADIANS(AJ1378))))</f>
        <v>#DIV/0!</v>
      </c>
      <c r="AK1395" s="3">
        <f>IF(DEGREES(ACOS(SIN(RADIANS(G1395))*SIN(RADIANS(E1388))+COS(RADIANS(G1395))*COS(RADIANS(E1388))*COS(RADIANS(AK1378))))&gt;90,0,$F$4*$F$5/E1387^2*(SIN(RADIANS(G1395))*SIN(RADIANS(E1388))+COS(RADIANS(G1395))*COS(RADIANS(E1388))*COS(RADIANS(AK1378))))</f>
        <v>0</v>
      </c>
      <c r="AL1395" s="3">
        <f>IF(DEGREES(ACOS(SIN(RADIANS(G1395))*SIN(RADIANS(E1388))+COS(RADIANS(G1395))*COS(RADIANS(E1388))*COS(RADIANS(AL1378))))&gt;90,0,$F$4*$F$5/E1387^2*(SIN(RADIANS(G1395))*SIN(RADIANS(E1388))+COS(RADIANS(G1395))*COS(RADIANS(E1388))*COS(RADIANS(AL1378))))</f>
        <v>0</v>
      </c>
      <c r="AM1395" s="3">
        <f>IF(DEGREES(ACOS(SIN(RADIANS(G1395))*SIN(RADIANS(E1388))+COS(RADIANS(G1395))*COS(RADIANS(E1388))*COS(RADIANS(AM1378))))&gt;90,0,$F$4*$F$5/E1387^2*(SIN(RADIANS(G1395))*SIN(RADIANS(E1388))+COS(RADIANS(G1395))*COS(RADIANS(E1388))*COS(RADIANS(AM1378))))</f>
        <v>0</v>
      </c>
      <c r="AN1395" s="3">
        <f>IF(DEGREES(ACOS(SIN(RADIANS(G1395))*SIN(RADIANS(E1388))+COS(RADIANS(G1395))*COS(RADIANS(E1388))*COS(RADIANS(AN1378))))&gt;90,0,$F$4*$F$5/E1387^2*(SIN(RADIANS(G1395))*SIN(RADIANS(E1388))+COS(RADIANS(G1395))*COS(RADIANS(E1388))*COS(RADIANS(AN1378))))</f>
        <v>0</v>
      </c>
      <c r="AO1395" s="3">
        <f>IF(DEGREES(ACOS(SIN(RADIANS(G1395))*SIN(RADIANS(E1388))+COS(RADIANS(G1395))*COS(RADIANS(E1388))*COS(RADIANS(AO1378))))&gt;90,0,$F$4*$F$5/E1387^2*(SIN(RADIANS(G1395))*SIN(RADIANS(E1388))+COS(RADIANS(G1395))*COS(RADIANS(E1388))*COS(RADIANS(AO1378))))</f>
        <v>0</v>
      </c>
      <c r="AP1395" s="3">
        <f>IF(DEGREES(ACOS(SIN(RADIANS(G1395))*SIN(RADIANS(E1388))+COS(RADIANS(G1395))*COS(RADIANS(E1388))*COS(RADIANS(AP1378))))&gt;90,0,$F$4*$F$5/E1387^2*(SIN(RADIANS(G1395))*SIN(RADIANS(E1388))+COS(RADIANS(G1395))*COS(RADIANS(E1388))*COS(RADIANS(AP1378))))</f>
        <v>0</v>
      </c>
      <c r="AQ1395" s="3">
        <f>IF(DEGREES(ACOS(SIN(RADIANS(G1395))*SIN(RADIANS(E1388))+COS(RADIANS(G1395))*COS(RADIANS(E1388))*COS(RADIANS(AQ1378))))&gt;90,0,$F$4*$F$5/E1387^2*(SIN(RADIANS(G1395))*SIN(RADIANS(E1388))+COS(RADIANS(G1395))*COS(RADIANS(E1388))*COS(RADIANS(AQ1378))))</f>
        <v>0</v>
      </c>
      <c r="AR1395" s="3">
        <f>IF(DEGREES(ACOS(SIN(RADIANS(G1395))*SIN(RADIANS(E1388))+COS(RADIANS(G1395))*COS(RADIANS(E1388))*COS(RADIANS(AR1378))))&gt;90,0,$F$4*$F$5/E1387^2*(SIN(RADIANS(G1395))*SIN(RADIANS(E1388))+COS(RADIANS(G1395))*COS(RADIANS(E1388))*COS(RADIANS(AR1378))))</f>
        <v>0</v>
      </c>
    </row>
    <row r="1396" spans="2:44" ht="15.75" customHeight="1" x14ac:dyDescent="0.2">
      <c r="G1396" s="3">
        <v>-70</v>
      </c>
      <c r="I1396" s="3">
        <f>IF(DEGREES(ACOS(SIN(RADIANS(G1396))*SIN(RADIANS(E1388))+COS(RADIANS(G1396))*COS(RADIANS(E1388))*COS(RADIANS(I1378))))&gt;90,0,$F$4*$F$5/E1387^2*(SIN(RADIANS(G1396))*SIN(RADIANS(E1388))+COS(RADIANS(G1396))*COS(RADIANS(E1388))*COS(RADIANS(I1378))))</f>
        <v>0</v>
      </c>
      <c r="J1396" s="3">
        <f>IF(DEGREES(ACOS(SIN(RADIANS(G1396))*SIN(RADIANS(E1388))+COS(RADIANS(G1396))*COS(RADIANS(E1388))*COS(RADIANS(J1378))))&gt;90,0,$F$4*$F$5/E1387^2*(SIN(RADIANS(G1396))*SIN(RADIANS(E1388))+COS(RADIANS(G1396))*COS(RADIANS(E1388))*COS(RADIANS(J1378))))</f>
        <v>0</v>
      </c>
      <c r="K1396" s="3">
        <f>IF(DEGREES(ACOS(SIN(RADIANS(G1396))*SIN(RADIANS(E1388))+COS(RADIANS(G1396))*COS(RADIANS(E1388))*COS(RADIANS(K1378))))&gt;90,0,$F$4*$F$5/E1387^2*(SIN(RADIANS(G1396))*SIN(RADIANS(E1388))+COS(RADIANS(G1396))*COS(RADIANS(E1388))*COS(RADIANS(K1378))))</f>
        <v>0</v>
      </c>
      <c r="L1396" s="3">
        <f>IF(DEGREES(ACOS(SIN(RADIANS(G1396))*SIN(RADIANS(E1388))+COS(RADIANS(G1396))*COS(RADIANS(E1388))*COS(RADIANS(L1378))))&gt;90,0,$F$4*$F$5/E1387^2*(SIN(RADIANS(G1396))*SIN(RADIANS(E1388))+COS(RADIANS(G1396))*COS(RADIANS(E1388))*COS(RADIANS(L1378))))</f>
        <v>0</v>
      </c>
      <c r="M1396" s="3">
        <f>IF(DEGREES(ACOS(SIN(RADIANS(G1396))*SIN(RADIANS(E1388))+COS(RADIANS(G1396))*COS(RADIANS(E1388))*COS(RADIANS(M1378))))&gt;90,0,$F$4*$F$5/E1387^2*(SIN(RADIANS(G1396))*SIN(RADIANS(E1388))+COS(RADIANS(G1396))*COS(RADIANS(E1388))*COS(RADIANS(M1378))))</f>
        <v>0</v>
      </c>
      <c r="N1396" s="3">
        <f>IF(DEGREES(ACOS(SIN(RADIANS(G1396))*SIN(RADIANS(E1388))+COS(RADIANS(G1396))*COS(RADIANS(E1388))*COS(RADIANS(N1378))))&gt;90,0,$F$4*$F$5/E1387^2*(SIN(RADIANS(G1396))*SIN(RADIANS(E1388))+COS(RADIANS(G1396))*COS(RADIANS(E1388))*COS(RADIANS(N1378))))</f>
        <v>0</v>
      </c>
      <c r="O1396" s="3">
        <f>IF(DEGREES(ACOS(SIN(RADIANS(G1396))*SIN(RADIANS(E1388))+COS(RADIANS(G1396))*COS(RADIANS(E1388))*COS(RADIANS(O1378))))&gt;90,0,$F$4*$F$5/E1387^2*(SIN(RADIANS(G1396))*SIN(RADIANS(E1388))+COS(RADIANS(G1396))*COS(RADIANS(E1388))*COS(RADIANS(O1378))))</f>
        <v>0</v>
      </c>
      <c r="P1396" s="3">
        <f>IF(DEGREES(ACOS(SIN(RADIANS(G1396))*SIN(RADIANS(E1388))+COS(RADIANS(G1396))*COS(RADIANS(E1388))*COS(RADIANS(P1378))))&gt;90,0,$F$4*$F$5/E1387^2*(SIN(RADIANS(G1396))*SIN(RADIANS(E1388))+COS(RADIANS(G1396))*COS(RADIANS(E1388))*COS(RADIANS(P1378))))</f>
        <v>0</v>
      </c>
      <c r="Q1396" s="3">
        <f>IF(DEGREES(ACOS(SIN(RADIANS(G1396))*SIN(RADIANS(E1388))+COS(RADIANS(G1396))*COS(RADIANS(E1388))*COS(RADIANS(Q1378))))&gt;90,0,$F$4*$F$5/E1387^2*(SIN(RADIANS(G1396))*SIN(RADIANS(E1388))+COS(RADIANS(G1396))*COS(RADIANS(E1388))*COS(RADIANS(Q1378))))</f>
        <v>0</v>
      </c>
      <c r="R1396" s="3" t="e">
        <f>IF(DEGREES(ACOS(SIN(RADIANS(G1396))*SIN(RADIANS(E1388))+COS(RADIANS(G1396))*COS(RADIANS(E1388))*COS(RADIANS(R1378))))&gt;90,0,$F$4*$F$5/E1387^2*(SIN(RADIANS(G1396))*SIN(RADIANS(E1388))+COS(RADIANS(G1396))*COS(RADIANS(E1388))*COS(RADIANS(R1378))))</f>
        <v>#DIV/0!</v>
      </c>
      <c r="S1396" s="3" t="e">
        <f>IF(DEGREES(ACOS(SIN(RADIANS(G1396))*SIN(RADIANS(E1388))+COS(RADIANS(G1396))*COS(RADIANS(E1388))*COS(RADIANS(S1378))))&gt;90,0,$F$4*$F$5/E1387^2*(SIN(RADIANS(G1396))*SIN(RADIANS(E1388))+COS(RADIANS(G1396))*COS(RADIANS(E1388))*COS(RADIANS(S1378))))</f>
        <v>#DIV/0!</v>
      </c>
      <c r="T1396" s="3" t="e">
        <f>IF(DEGREES(ACOS(SIN(RADIANS(G1396))*SIN(RADIANS(E1388))+COS(RADIANS(G1396))*COS(RADIANS(E1388))*COS(RADIANS(T1378))))&gt;90,0,$F$4*$F$5/E1387^2*(SIN(RADIANS(G1396))*SIN(RADIANS(E1388))+COS(RADIANS(G1396))*COS(RADIANS(E1388))*COS(RADIANS(T1378))))</f>
        <v>#DIV/0!</v>
      </c>
      <c r="U1396" s="3" t="e">
        <f>IF(DEGREES(ACOS(SIN(RADIANS(G1396))*SIN(RADIANS(E1388))+COS(RADIANS(G1396))*COS(RADIANS(E1388))*COS(RADIANS(U1378))))&gt;90,0,$F$4*$F$5/E1387^2*(SIN(RADIANS(G1396))*SIN(RADIANS(E1388))+COS(RADIANS(G1396))*COS(RADIANS(E1388))*COS(RADIANS(U1378))))</f>
        <v>#DIV/0!</v>
      </c>
      <c r="V1396" s="3" t="e">
        <f>IF(DEGREES(ACOS(SIN(RADIANS(G1396))*SIN(RADIANS(E1388))+COS(RADIANS(G1396))*COS(RADIANS(E1388))*COS(RADIANS(V1378))))&gt;90,0,$F$4*$F$5/E1387^2*(SIN(RADIANS(G1396))*SIN(RADIANS(E1388))+COS(RADIANS(G1396))*COS(RADIANS(E1388))*COS(RADIANS(V1378))))</f>
        <v>#DIV/0!</v>
      </c>
      <c r="W1396" s="3" t="e">
        <f>IF(DEGREES(ACOS(SIN(RADIANS(G1396))*SIN(RADIANS(E1388))+COS(RADIANS(G1396))*COS(RADIANS(E1388))*COS(RADIANS(W1378))))&gt;90,0,$F$4*$F$5/E1387^2*(SIN(RADIANS(G1396))*SIN(RADIANS(E1388))+COS(RADIANS(G1396))*COS(RADIANS(E1388))*COS(RADIANS(W1378))))</f>
        <v>#DIV/0!</v>
      </c>
      <c r="X1396" s="3" t="e">
        <f>IF(DEGREES(ACOS(SIN(RADIANS(G1396))*SIN(RADIANS(E1388))+COS(RADIANS(G1396))*COS(RADIANS(E1388))*COS(RADIANS(X1378))))&gt;90,0,$F$4*$F$5/E1387^2*(SIN(RADIANS(G1396))*SIN(RADIANS(E1388))+COS(RADIANS(G1396))*COS(RADIANS(E1388))*COS(RADIANS(X1378))))</f>
        <v>#DIV/0!</v>
      </c>
      <c r="Y1396" s="3" t="e">
        <f>IF(DEGREES(ACOS(SIN(RADIANS(G1396))*SIN(RADIANS(E1388))+COS(RADIANS(G1396))*COS(RADIANS(E1388))*COS(RADIANS(Y1378))))&gt;90,0,$F$4*$F$5/E1387^2*(SIN(RADIANS(G1396))*SIN(RADIANS(E1388))+COS(RADIANS(G1396))*COS(RADIANS(E1388))*COS(RADIANS(Y1378))))</f>
        <v>#DIV/0!</v>
      </c>
      <c r="Z1396" s="3" t="e">
        <f>IF(DEGREES(ACOS(SIN(RADIANS(G1396))*SIN(RADIANS(E1388))+COS(RADIANS(G1396))*COS(RADIANS(E1388))*COS(RADIANS(Z1378))))&gt;90,0,$F$4*$F$5/E1387^2*(SIN(RADIANS(G1396))*SIN(RADIANS(E1388))+COS(RADIANS(G1396))*COS(RADIANS(E1388))*COS(RADIANS(Z1378))))</f>
        <v>#DIV/0!</v>
      </c>
      <c r="AA1396" s="3" t="e">
        <f>IF(DEGREES(ACOS(SIN(RADIANS(G1396))*SIN(RADIANS(E1388))+COS(RADIANS(G1396))*COS(RADIANS(E1388))*COS(RADIANS(AA1378))))&gt;90,0,$F$4*$F$5/E1387^2*(SIN(RADIANS(G1396))*SIN(RADIANS(E1388))+COS(RADIANS(G1396))*COS(RADIANS(E1388))*COS(RADIANS(AA1378))))</f>
        <v>#DIV/0!</v>
      </c>
      <c r="AB1396" s="3" t="e">
        <f>IF(DEGREES(ACOS(SIN(RADIANS(G1396))*SIN(RADIANS(E1388))+COS(RADIANS(G1396))*COS(RADIANS(E1388))*COS(RADIANS(AB1378))))&gt;90,0,$F$4*$F$5/E1387^2*(SIN(RADIANS(G1396))*SIN(RADIANS(E1388))+COS(RADIANS(G1396))*COS(RADIANS(E1388))*COS(RADIANS(AB1378))))</f>
        <v>#DIV/0!</v>
      </c>
      <c r="AC1396" s="3" t="e">
        <f>IF(DEGREES(ACOS(SIN(RADIANS(G1396))*SIN(RADIANS(E1388))+COS(RADIANS(G1396))*COS(RADIANS(E1388))*COS(RADIANS(AC1378))))&gt;90,0,$F$4*$F$5/E1387^2*(SIN(RADIANS(G1396))*SIN(RADIANS(E1388))+COS(RADIANS(G1396))*COS(RADIANS(E1388))*COS(RADIANS(AC1378))))</f>
        <v>#DIV/0!</v>
      </c>
      <c r="AD1396" s="3" t="e">
        <f>IF(DEGREES(ACOS(SIN(RADIANS(G1396))*SIN(RADIANS(E1388))+COS(RADIANS(G1396))*COS(RADIANS(E1388))*COS(RADIANS(AD1378))))&gt;90,0,$F$4*$F$5/E1387^2*(SIN(RADIANS(G1396))*SIN(RADIANS(E1388))+COS(RADIANS(G1396))*COS(RADIANS(E1388))*COS(RADIANS(AD1378))))</f>
        <v>#DIV/0!</v>
      </c>
      <c r="AE1396" s="3" t="e">
        <f>IF(DEGREES(ACOS(SIN(RADIANS(G1396))*SIN(RADIANS(E1388))+COS(RADIANS(G1396))*COS(RADIANS(E1388))*COS(RADIANS(AE1378))))&gt;90,0,$F$4*$F$5/E1387^2*(SIN(RADIANS(G1396))*SIN(RADIANS(E1388))+COS(RADIANS(G1396))*COS(RADIANS(E1388))*COS(RADIANS(AE1378))))</f>
        <v>#DIV/0!</v>
      </c>
      <c r="AF1396" s="3" t="e">
        <f>IF(DEGREES(ACOS(SIN(RADIANS(G1396))*SIN(RADIANS(E1388))+COS(RADIANS(G1396))*COS(RADIANS(E1388))*COS(RADIANS(AF1378))))&gt;90,0,$F$4*$F$5/E1387^2*(SIN(RADIANS(G1396))*SIN(RADIANS(E1388))+COS(RADIANS(G1396))*COS(RADIANS(E1388))*COS(RADIANS(AF1378))))</f>
        <v>#DIV/0!</v>
      </c>
      <c r="AG1396" s="3" t="e">
        <f>IF(DEGREES(ACOS(SIN(RADIANS(G1396))*SIN(RADIANS(E1388))+COS(RADIANS(G1396))*COS(RADIANS(E1388))*COS(RADIANS(AG1378))))&gt;90,0,$F$4*$F$5/E1387^2*(SIN(RADIANS(G1396))*SIN(RADIANS(E1388))+COS(RADIANS(G1396))*COS(RADIANS(E1388))*COS(RADIANS(AG1378))))</f>
        <v>#DIV/0!</v>
      </c>
      <c r="AH1396" s="3" t="e">
        <f>IF(DEGREES(ACOS(SIN(RADIANS(G1396))*SIN(RADIANS(E1388))+COS(RADIANS(G1396))*COS(RADIANS(E1388))*COS(RADIANS(AH1378))))&gt;90,0,$F$4*$F$5/E1387^2*(SIN(RADIANS(G1396))*SIN(RADIANS(E1388))+COS(RADIANS(G1396))*COS(RADIANS(E1388))*COS(RADIANS(AH1378))))</f>
        <v>#DIV/0!</v>
      </c>
      <c r="AI1396" s="3" t="e">
        <f>IF(DEGREES(ACOS(SIN(RADIANS(G1396))*SIN(RADIANS(E1388))+COS(RADIANS(G1396))*COS(RADIANS(E1388))*COS(RADIANS(AI1378))))&gt;90,0,$F$4*$F$5/E1387^2*(SIN(RADIANS(G1396))*SIN(RADIANS(E1388))+COS(RADIANS(G1396))*COS(RADIANS(E1388))*COS(RADIANS(AI1378))))</f>
        <v>#DIV/0!</v>
      </c>
      <c r="AJ1396" s="3" t="e">
        <f>IF(DEGREES(ACOS(SIN(RADIANS(G1396))*SIN(RADIANS(E1388))+COS(RADIANS(G1396))*COS(RADIANS(E1388))*COS(RADIANS(AJ1378))))&gt;90,0,$F$4*$F$5/E1387^2*(SIN(RADIANS(G1396))*SIN(RADIANS(E1388))+COS(RADIANS(G1396))*COS(RADIANS(E1388))*COS(RADIANS(AJ1378))))</f>
        <v>#DIV/0!</v>
      </c>
      <c r="AK1396" s="3">
        <f>IF(DEGREES(ACOS(SIN(RADIANS(G1396))*SIN(RADIANS(E1388))+COS(RADIANS(G1396))*COS(RADIANS(E1388))*COS(RADIANS(AK1378))))&gt;90,0,$F$4*$F$5/E1387^2*(SIN(RADIANS(G1396))*SIN(RADIANS(E1388))+COS(RADIANS(G1396))*COS(RADIANS(E1388))*COS(RADIANS(AK1378))))</f>
        <v>0</v>
      </c>
      <c r="AL1396" s="3">
        <f>IF(DEGREES(ACOS(SIN(RADIANS(G1396))*SIN(RADIANS(E1388))+COS(RADIANS(G1396))*COS(RADIANS(E1388))*COS(RADIANS(AL1378))))&gt;90,0,$F$4*$F$5/E1387^2*(SIN(RADIANS(G1396))*SIN(RADIANS(E1388))+COS(RADIANS(G1396))*COS(RADIANS(E1388))*COS(RADIANS(AL1378))))</f>
        <v>0</v>
      </c>
      <c r="AM1396" s="3">
        <f>IF(DEGREES(ACOS(SIN(RADIANS(G1396))*SIN(RADIANS(E1388))+COS(RADIANS(G1396))*COS(RADIANS(E1388))*COS(RADIANS(AM1378))))&gt;90,0,$F$4*$F$5/E1387^2*(SIN(RADIANS(G1396))*SIN(RADIANS(E1388))+COS(RADIANS(G1396))*COS(RADIANS(E1388))*COS(RADIANS(AM1378))))</f>
        <v>0</v>
      </c>
      <c r="AN1396" s="3">
        <f>IF(DEGREES(ACOS(SIN(RADIANS(G1396))*SIN(RADIANS(E1388))+COS(RADIANS(G1396))*COS(RADIANS(E1388))*COS(RADIANS(AN1378))))&gt;90,0,$F$4*$F$5/E1387^2*(SIN(RADIANS(G1396))*SIN(RADIANS(E1388))+COS(RADIANS(G1396))*COS(RADIANS(E1388))*COS(RADIANS(AN1378))))</f>
        <v>0</v>
      </c>
      <c r="AO1396" s="3">
        <f>IF(DEGREES(ACOS(SIN(RADIANS(G1396))*SIN(RADIANS(E1388))+COS(RADIANS(G1396))*COS(RADIANS(E1388))*COS(RADIANS(AO1378))))&gt;90,0,$F$4*$F$5/E1387^2*(SIN(RADIANS(G1396))*SIN(RADIANS(E1388))+COS(RADIANS(G1396))*COS(RADIANS(E1388))*COS(RADIANS(AO1378))))</f>
        <v>0</v>
      </c>
      <c r="AP1396" s="3">
        <f>IF(DEGREES(ACOS(SIN(RADIANS(G1396))*SIN(RADIANS(E1388))+COS(RADIANS(G1396))*COS(RADIANS(E1388))*COS(RADIANS(AP1378))))&gt;90,0,$F$4*$F$5/E1387^2*(SIN(RADIANS(G1396))*SIN(RADIANS(E1388))+COS(RADIANS(G1396))*COS(RADIANS(E1388))*COS(RADIANS(AP1378))))</f>
        <v>0</v>
      </c>
      <c r="AQ1396" s="3">
        <f>IF(DEGREES(ACOS(SIN(RADIANS(G1396))*SIN(RADIANS(E1388))+COS(RADIANS(G1396))*COS(RADIANS(E1388))*COS(RADIANS(AQ1378))))&gt;90,0,$F$4*$F$5/E1387^2*(SIN(RADIANS(G1396))*SIN(RADIANS(E1388))+COS(RADIANS(G1396))*COS(RADIANS(E1388))*COS(RADIANS(AQ1378))))</f>
        <v>0</v>
      </c>
      <c r="AR1396" s="3">
        <f>IF(DEGREES(ACOS(SIN(RADIANS(G1396))*SIN(RADIANS(E1388))+COS(RADIANS(G1396))*COS(RADIANS(E1388))*COS(RADIANS(AR1378))))&gt;90,0,$F$4*$F$5/E1387^2*(SIN(RADIANS(G1396))*SIN(RADIANS(E1388))+COS(RADIANS(G1396))*COS(RADIANS(E1388))*COS(RADIANS(AR1378))))</f>
        <v>0</v>
      </c>
    </row>
    <row r="1397" spans="2:44" ht="15.75" customHeight="1" x14ac:dyDescent="0.2">
      <c r="G1397" s="3">
        <v>-80</v>
      </c>
      <c r="I1397" s="3">
        <f>IF(DEGREES(ACOS(SIN(RADIANS(G1397))*SIN(RADIANS(E1388))+COS(RADIANS(G1397))*COS(RADIANS(E1388))*COS(RADIANS(I1378))))&gt;90,0,$F$4*$F$5/E1387^2*(SIN(RADIANS(G1397))*SIN(RADIANS(E1388))+COS(RADIANS(G1397))*COS(RADIANS(E1388))*COS(RADIANS(I1378))))</f>
        <v>0</v>
      </c>
      <c r="J1397" s="3">
        <f>IF(DEGREES(ACOS(SIN(RADIANS(G1397))*SIN(RADIANS(E1388))+COS(RADIANS(G1397))*COS(RADIANS(E1388))*COS(RADIANS(J1378))))&gt;90,0,$F$4*$F$5/E1387^2*(SIN(RADIANS(G1397))*SIN(RADIANS(E1388))+COS(RADIANS(G1397))*COS(RADIANS(E1388))*COS(RADIANS(J1378))))</f>
        <v>0</v>
      </c>
      <c r="K1397" s="3">
        <f>IF(DEGREES(ACOS(SIN(RADIANS(G1397))*SIN(RADIANS(E1388))+COS(RADIANS(G1397))*COS(RADIANS(E1388))*COS(RADIANS(K1378))))&gt;90,0,$F$4*$F$5/E1387^2*(SIN(RADIANS(G1397))*SIN(RADIANS(E1388))+COS(RADIANS(G1397))*COS(RADIANS(E1388))*COS(RADIANS(K1378))))</f>
        <v>0</v>
      </c>
      <c r="L1397" s="3">
        <f>IF(DEGREES(ACOS(SIN(RADIANS(G1397))*SIN(RADIANS(E1388))+COS(RADIANS(G1397))*COS(RADIANS(E1388))*COS(RADIANS(L1378))))&gt;90,0,$F$4*$F$5/E1387^2*(SIN(RADIANS(G1397))*SIN(RADIANS(E1388))+COS(RADIANS(G1397))*COS(RADIANS(E1388))*COS(RADIANS(L1378))))</f>
        <v>0</v>
      </c>
      <c r="M1397" s="3">
        <f>IF(DEGREES(ACOS(SIN(RADIANS(G1397))*SIN(RADIANS(E1388))+COS(RADIANS(G1397))*COS(RADIANS(E1388))*COS(RADIANS(M1378))))&gt;90,0,$F$4*$F$5/E1387^2*(SIN(RADIANS(G1397))*SIN(RADIANS(E1388))+COS(RADIANS(G1397))*COS(RADIANS(E1388))*COS(RADIANS(M1378))))</f>
        <v>0</v>
      </c>
      <c r="N1397" s="3">
        <f>IF(DEGREES(ACOS(SIN(RADIANS(G1397))*SIN(RADIANS(E1388))+COS(RADIANS(G1397))*COS(RADIANS(E1388))*COS(RADIANS(N1378))))&gt;90,0,$F$4*$F$5/E1387^2*(SIN(RADIANS(G1397))*SIN(RADIANS(E1388))+COS(RADIANS(G1397))*COS(RADIANS(E1388))*COS(RADIANS(N1378))))</f>
        <v>0</v>
      </c>
      <c r="O1397" s="3">
        <f>IF(DEGREES(ACOS(SIN(RADIANS(G1397))*SIN(RADIANS(E1388))+COS(RADIANS(G1397))*COS(RADIANS(E1388))*COS(RADIANS(O1378))))&gt;90,0,$F$4*$F$5/E1387^2*(SIN(RADIANS(G1397))*SIN(RADIANS(E1388))+COS(RADIANS(G1397))*COS(RADIANS(E1388))*COS(RADIANS(O1378))))</f>
        <v>0</v>
      </c>
      <c r="P1397" s="3">
        <f>IF(DEGREES(ACOS(SIN(RADIANS(G1397))*SIN(RADIANS(E1388))+COS(RADIANS(G1397))*COS(RADIANS(E1388))*COS(RADIANS(P1378))))&gt;90,0,$F$4*$F$5/E1387^2*(SIN(RADIANS(G1397))*SIN(RADIANS(E1388))+COS(RADIANS(G1397))*COS(RADIANS(E1388))*COS(RADIANS(P1378))))</f>
        <v>0</v>
      </c>
      <c r="Q1397" s="3">
        <f>IF(DEGREES(ACOS(SIN(RADIANS(G1397))*SIN(RADIANS(E1388))+COS(RADIANS(G1397))*COS(RADIANS(E1388))*COS(RADIANS(Q1378))))&gt;90,0,$F$4*$F$5/E1387^2*(SIN(RADIANS(G1397))*SIN(RADIANS(E1388))+COS(RADIANS(G1397))*COS(RADIANS(E1388))*COS(RADIANS(Q1378))))</f>
        <v>0</v>
      </c>
      <c r="R1397" s="3" t="e">
        <f>IF(DEGREES(ACOS(SIN(RADIANS(G1397))*SIN(RADIANS(E1388))+COS(RADIANS(G1397))*COS(RADIANS(E1388))*COS(RADIANS(R1378))))&gt;90,0,$F$4*$F$5/E1387^2*(SIN(RADIANS(G1397))*SIN(RADIANS(E1388))+COS(RADIANS(G1397))*COS(RADIANS(E1388))*COS(RADIANS(R1378))))</f>
        <v>#DIV/0!</v>
      </c>
      <c r="S1397" s="3" t="e">
        <f>IF(DEGREES(ACOS(SIN(RADIANS(G1397))*SIN(RADIANS(E1388))+COS(RADIANS(G1397))*COS(RADIANS(E1388))*COS(RADIANS(S1378))))&gt;90,0,$F$4*$F$5/E1387^2*(SIN(RADIANS(G1397))*SIN(RADIANS(E1388))+COS(RADIANS(G1397))*COS(RADIANS(E1388))*COS(RADIANS(S1378))))</f>
        <v>#DIV/0!</v>
      </c>
      <c r="T1397" s="3" t="e">
        <f>IF(DEGREES(ACOS(SIN(RADIANS(G1397))*SIN(RADIANS(E1388))+COS(RADIANS(G1397))*COS(RADIANS(E1388))*COS(RADIANS(T1378))))&gt;90,0,$F$4*$F$5/E1387^2*(SIN(RADIANS(G1397))*SIN(RADIANS(E1388))+COS(RADIANS(G1397))*COS(RADIANS(E1388))*COS(RADIANS(T1378))))</f>
        <v>#DIV/0!</v>
      </c>
      <c r="U1397" s="3" t="e">
        <f>IF(DEGREES(ACOS(SIN(RADIANS(G1397))*SIN(RADIANS(E1388))+COS(RADIANS(G1397))*COS(RADIANS(E1388))*COS(RADIANS(U1378))))&gt;90,0,$F$4*$F$5/E1387^2*(SIN(RADIANS(G1397))*SIN(RADIANS(E1388))+COS(RADIANS(G1397))*COS(RADIANS(E1388))*COS(RADIANS(U1378))))</f>
        <v>#DIV/0!</v>
      </c>
      <c r="V1397" s="3" t="e">
        <f>IF(DEGREES(ACOS(SIN(RADIANS(G1397))*SIN(RADIANS(E1388))+COS(RADIANS(G1397))*COS(RADIANS(E1388))*COS(RADIANS(V1378))))&gt;90,0,$F$4*$F$5/E1387^2*(SIN(RADIANS(G1397))*SIN(RADIANS(E1388))+COS(RADIANS(G1397))*COS(RADIANS(E1388))*COS(RADIANS(V1378))))</f>
        <v>#DIV/0!</v>
      </c>
      <c r="W1397" s="3" t="e">
        <f>IF(DEGREES(ACOS(SIN(RADIANS(G1397))*SIN(RADIANS(E1388))+COS(RADIANS(G1397))*COS(RADIANS(E1388))*COS(RADIANS(W1378))))&gt;90,0,$F$4*$F$5/E1387^2*(SIN(RADIANS(G1397))*SIN(RADIANS(E1388))+COS(RADIANS(G1397))*COS(RADIANS(E1388))*COS(RADIANS(W1378))))</f>
        <v>#DIV/0!</v>
      </c>
      <c r="X1397" s="3" t="e">
        <f>IF(DEGREES(ACOS(SIN(RADIANS(G1397))*SIN(RADIANS(E1388))+COS(RADIANS(G1397))*COS(RADIANS(E1388))*COS(RADIANS(X1378))))&gt;90,0,$F$4*$F$5/E1387^2*(SIN(RADIANS(G1397))*SIN(RADIANS(E1388))+COS(RADIANS(G1397))*COS(RADIANS(E1388))*COS(RADIANS(X1378))))</f>
        <v>#DIV/0!</v>
      </c>
      <c r="Y1397" s="3" t="e">
        <f>IF(DEGREES(ACOS(SIN(RADIANS(G1397))*SIN(RADIANS(E1388))+COS(RADIANS(G1397))*COS(RADIANS(E1388))*COS(RADIANS(Y1378))))&gt;90,0,$F$4*$F$5/E1387^2*(SIN(RADIANS(G1397))*SIN(RADIANS(E1388))+COS(RADIANS(G1397))*COS(RADIANS(E1388))*COS(RADIANS(Y1378))))</f>
        <v>#DIV/0!</v>
      </c>
      <c r="Z1397" s="3" t="e">
        <f>IF(DEGREES(ACOS(SIN(RADIANS(G1397))*SIN(RADIANS(E1388))+COS(RADIANS(G1397))*COS(RADIANS(E1388))*COS(RADIANS(Z1378))))&gt;90,0,$F$4*$F$5/E1387^2*(SIN(RADIANS(G1397))*SIN(RADIANS(E1388))+COS(RADIANS(G1397))*COS(RADIANS(E1388))*COS(RADIANS(Z1378))))</f>
        <v>#DIV/0!</v>
      </c>
      <c r="AA1397" s="3" t="e">
        <f>IF(DEGREES(ACOS(SIN(RADIANS(G1397))*SIN(RADIANS(E1388))+COS(RADIANS(G1397))*COS(RADIANS(E1388))*COS(RADIANS(AA1378))))&gt;90,0,$F$4*$F$5/E1387^2*(SIN(RADIANS(G1397))*SIN(RADIANS(E1388))+COS(RADIANS(G1397))*COS(RADIANS(E1388))*COS(RADIANS(AA1378))))</f>
        <v>#DIV/0!</v>
      </c>
      <c r="AB1397" s="3" t="e">
        <f>IF(DEGREES(ACOS(SIN(RADIANS(G1397))*SIN(RADIANS(E1388))+COS(RADIANS(G1397))*COS(RADIANS(E1388))*COS(RADIANS(AB1378))))&gt;90,0,$F$4*$F$5/E1387^2*(SIN(RADIANS(G1397))*SIN(RADIANS(E1388))+COS(RADIANS(G1397))*COS(RADIANS(E1388))*COS(RADIANS(AB1378))))</f>
        <v>#DIV/0!</v>
      </c>
      <c r="AC1397" s="3" t="e">
        <f>IF(DEGREES(ACOS(SIN(RADIANS(G1397))*SIN(RADIANS(E1388))+COS(RADIANS(G1397))*COS(RADIANS(E1388))*COS(RADIANS(AC1378))))&gt;90,0,$F$4*$F$5/E1387^2*(SIN(RADIANS(G1397))*SIN(RADIANS(E1388))+COS(RADIANS(G1397))*COS(RADIANS(E1388))*COS(RADIANS(AC1378))))</f>
        <v>#DIV/0!</v>
      </c>
      <c r="AD1397" s="3" t="e">
        <f>IF(DEGREES(ACOS(SIN(RADIANS(G1397))*SIN(RADIANS(E1388))+COS(RADIANS(G1397))*COS(RADIANS(E1388))*COS(RADIANS(AD1378))))&gt;90,0,$F$4*$F$5/E1387^2*(SIN(RADIANS(G1397))*SIN(RADIANS(E1388))+COS(RADIANS(G1397))*COS(RADIANS(E1388))*COS(RADIANS(AD1378))))</f>
        <v>#DIV/0!</v>
      </c>
      <c r="AE1397" s="3" t="e">
        <f>IF(DEGREES(ACOS(SIN(RADIANS(G1397))*SIN(RADIANS(E1388))+COS(RADIANS(G1397))*COS(RADIANS(E1388))*COS(RADIANS(AE1378))))&gt;90,0,$F$4*$F$5/E1387^2*(SIN(RADIANS(G1397))*SIN(RADIANS(E1388))+COS(RADIANS(G1397))*COS(RADIANS(E1388))*COS(RADIANS(AE1378))))</f>
        <v>#DIV/0!</v>
      </c>
      <c r="AF1397" s="3" t="e">
        <f>IF(DEGREES(ACOS(SIN(RADIANS(G1397))*SIN(RADIANS(E1388))+COS(RADIANS(G1397))*COS(RADIANS(E1388))*COS(RADIANS(AF1378))))&gt;90,0,$F$4*$F$5/E1387^2*(SIN(RADIANS(G1397))*SIN(RADIANS(E1388))+COS(RADIANS(G1397))*COS(RADIANS(E1388))*COS(RADIANS(AF1378))))</f>
        <v>#DIV/0!</v>
      </c>
      <c r="AG1397" s="3" t="e">
        <f>IF(DEGREES(ACOS(SIN(RADIANS(G1397))*SIN(RADIANS(E1388))+COS(RADIANS(G1397))*COS(RADIANS(E1388))*COS(RADIANS(AG1378))))&gt;90,0,$F$4*$F$5/E1387^2*(SIN(RADIANS(G1397))*SIN(RADIANS(E1388))+COS(RADIANS(G1397))*COS(RADIANS(E1388))*COS(RADIANS(AG1378))))</f>
        <v>#DIV/0!</v>
      </c>
      <c r="AH1397" s="3" t="e">
        <f>IF(DEGREES(ACOS(SIN(RADIANS(G1397))*SIN(RADIANS(E1388))+COS(RADIANS(G1397))*COS(RADIANS(E1388))*COS(RADIANS(AH1378))))&gt;90,0,$F$4*$F$5/E1387^2*(SIN(RADIANS(G1397))*SIN(RADIANS(E1388))+COS(RADIANS(G1397))*COS(RADIANS(E1388))*COS(RADIANS(AH1378))))</f>
        <v>#DIV/0!</v>
      </c>
      <c r="AI1397" s="3" t="e">
        <f>IF(DEGREES(ACOS(SIN(RADIANS(G1397))*SIN(RADIANS(E1388))+COS(RADIANS(G1397))*COS(RADIANS(E1388))*COS(RADIANS(AI1378))))&gt;90,0,$F$4*$F$5/E1387^2*(SIN(RADIANS(G1397))*SIN(RADIANS(E1388))+COS(RADIANS(G1397))*COS(RADIANS(E1388))*COS(RADIANS(AI1378))))</f>
        <v>#DIV/0!</v>
      </c>
      <c r="AJ1397" s="3" t="e">
        <f>IF(DEGREES(ACOS(SIN(RADIANS(G1397))*SIN(RADIANS(E1388))+COS(RADIANS(G1397))*COS(RADIANS(E1388))*COS(RADIANS(AJ1378))))&gt;90,0,$F$4*$F$5/E1387^2*(SIN(RADIANS(G1397))*SIN(RADIANS(E1388))+COS(RADIANS(G1397))*COS(RADIANS(E1388))*COS(RADIANS(AJ1378))))</f>
        <v>#DIV/0!</v>
      </c>
      <c r="AK1397" s="3">
        <f>IF(DEGREES(ACOS(SIN(RADIANS(G1397))*SIN(RADIANS(E1388))+COS(RADIANS(G1397))*COS(RADIANS(E1388))*COS(RADIANS(AK1378))))&gt;90,0,$F$4*$F$5/E1387^2*(SIN(RADIANS(G1397))*SIN(RADIANS(E1388))+COS(RADIANS(G1397))*COS(RADIANS(E1388))*COS(RADIANS(AK1378))))</f>
        <v>0</v>
      </c>
      <c r="AL1397" s="3">
        <f>IF(DEGREES(ACOS(SIN(RADIANS(G1397))*SIN(RADIANS(E1388))+COS(RADIANS(G1397))*COS(RADIANS(E1388))*COS(RADIANS(AL1378))))&gt;90,0,$F$4*$F$5/E1387^2*(SIN(RADIANS(G1397))*SIN(RADIANS(E1388))+COS(RADIANS(G1397))*COS(RADIANS(E1388))*COS(RADIANS(AL1378))))</f>
        <v>0</v>
      </c>
      <c r="AM1397" s="3">
        <f>IF(DEGREES(ACOS(SIN(RADIANS(G1397))*SIN(RADIANS(E1388))+COS(RADIANS(G1397))*COS(RADIANS(E1388))*COS(RADIANS(AM1378))))&gt;90,0,$F$4*$F$5/E1387^2*(SIN(RADIANS(G1397))*SIN(RADIANS(E1388))+COS(RADIANS(G1397))*COS(RADIANS(E1388))*COS(RADIANS(AM1378))))</f>
        <v>0</v>
      </c>
      <c r="AN1397" s="3">
        <f>IF(DEGREES(ACOS(SIN(RADIANS(G1397))*SIN(RADIANS(E1388))+COS(RADIANS(G1397))*COS(RADIANS(E1388))*COS(RADIANS(AN1378))))&gt;90,0,$F$4*$F$5/E1387^2*(SIN(RADIANS(G1397))*SIN(RADIANS(E1388))+COS(RADIANS(G1397))*COS(RADIANS(E1388))*COS(RADIANS(AN1378))))</f>
        <v>0</v>
      </c>
      <c r="AO1397" s="3">
        <f>IF(DEGREES(ACOS(SIN(RADIANS(G1397))*SIN(RADIANS(E1388))+COS(RADIANS(G1397))*COS(RADIANS(E1388))*COS(RADIANS(AO1378))))&gt;90,0,$F$4*$F$5/E1387^2*(SIN(RADIANS(G1397))*SIN(RADIANS(E1388))+COS(RADIANS(G1397))*COS(RADIANS(E1388))*COS(RADIANS(AO1378))))</f>
        <v>0</v>
      </c>
      <c r="AP1397" s="3">
        <f>IF(DEGREES(ACOS(SIN(RADIANS(G1397))*SIN(RADIANS(E1388))+COS(RADIANS(G1397))*COS(RADIANS(E1388))*COS(RADIANS(AP1378))))&gt;90,0,$F$4*$F$5/E1387^2*(SIN(RADIANS(G1397))*SIN(RADIANS(E1388))+COS(RADIANS(G1397))*COS(RADIANS(E1388))*COS(RADIANS(AP1378))))</f>
        <v>0</v>
      </c>
      <c r="AQ1397" s="3">
        <f>IF(DEGREES(ACOS(SIN(RADIANS(G1397))*SIN(RADIANS(E1388))+COS(RADIANS(G1397))*COS(RADIANS(E1388))*COS(RADIANS(AQ1378))))&gt;90,0,$F$4*$F$5/E1387^2*(SIN(RADIANS(G1397))*SIN(RADIANS(E1388))+COS(RADIANS(G1397))*COS(RADIANS(E1388))*COS(RADIANS(AQ1378))))</f>
        <v>0</v>
      </c>
      <c r="AR1397" s="3">
        <f>IF(DEGREES(ACOS(SIN(RADIANS(G1397))*SIN(RADIANS(E1388))+COS(RADIANS(G1397))*COS(RADIANS(E1388))*COS(RADIANS(AR1378))))&gt;90,0,$F$4*$F$5/E1387^2*(SIN(RADIANS(G1397))*SIN(RADIANS(E1388))+COS(RADIANS(G1397))*COS(RADIANS(E1388))*COS(RADIANS(AR1378))))</f>
        <v>0</v>
      </c>
    </row>
    <row r="1398" spans="2:44" ht="15.75" customHeight="1" x14ac:dyDescent="0.2">
      <c r="G1398" s="3">
        <v>-90</v>
      </c>
      <c r="I1398" s="3" t="e">
        <f>IF(DEGREES(ACOS(SIN(RADIANS(G1398))*SIN(RADIANS(E1388))+COS(RADIANS(G1398))*COS(RADIANS(E1388))*COS(RADIANS(I1378))))&gt;90,0,$F$4*$F$5/E1387^2*(SIN(RADIANS(G1398))*SIN(RADIANS(E1388))+COS(RADIANS(G1398))*COS(RADIANS(E1388))*COS(RADIANS(I1378))))</f>
        <v>#DIV/0!</v>
      </c>
      <c r="J1398" s="3" t="e">
        <f>IF(DEGREES(ACOS(SIN(RADIANS(G1398))*SIN(RADIANS(E1388))+COS(RADIANS(G1398))*COS(RADIANS(E1388))*COS(RADIANS(J1378))))&gt;90,0,$F$4*$F$5/E1387^2*(SIN(RADIANS(G1398))*SIN(RADIANS(E1388))+COS(RADIANS(G1398))*COS(RADIANS(E1388))*COS(RADIANS(J1378))))</f>
        <v>#DIV/0!</v>
      </c>
      <c r="K1398" s="3" t="e">
        <f>IF(DEGREES(ACOS(SIN(RADIANS(G1398))*SIN(RADIANS(E1388))+COS(RADIANS(G1398))*COS(RADIANS(E1388))*COS(RADIANS(K1378))))&gt;90,0,$F$4*$F$5/E1387^2*(SIN(RADIANS(G1398))*SIN(RADIANS(E1388))+COS(RADIANS(G1398))*COS(RADIANS(E1388))*COS(RADIANS(K1378))))</f>
        <v>#DIV/0!</v>
      </c>
      <c r="L1398" s="3" t="e">
        <f>IF(DEGREES(ACOS(SIN(RADIANS(G1398))*SIN(RADIANS(E1388))+COS(RADIANS(G1398))*COS(RADIANS(E1388))*COS(RADIANS(L1378))))&gt;90,0,$F$4*$F$5/E1387^2*(SIN(RADIANS(G1398))*SIN(RADIANS(E1388))+COS(RADIANS(G1398))*COS(RADIANS(E1388))*COS(RADIANS(L1378))))</f>
        <v>#DIV/0!</v>
      </c>
      <c r="M1398" s="3" t="e">
        <f>IF(DEGREES(ACOS(SIN(RADIANS(G1398))*SIN(RADIANS(E1388))+COS(RADIANS(G1398))*COS(RADIANS(E1388))*COS(RADIANS(M1378))))&gt;90,0,$F$4*$F$5/E1387^2*(SIN(RADIANS(G1398))*SIN(RADIANS(E1388))+COS(RADIANS(G1398))*COS(RADIANS(E1388))*COS(RADIANS(M1378))))</f>
        <v>#DIV/0!</v>
      </c>
      <c r="N1398" s="3" t="e">
        <f>IF(DEGREES(ACOS(SIN(RADIANS(G1398))*SIN(RADIANS(E1388))+COS(RADIANS(G1398))*COS(RADIANS(E1388))*COS(RADIANS(N1378))))&gt;90,0,$F$4*$F$5/E1387^2*(SIN(RADIANS(G1398))*SIN(RADIANS(E1388))+COS(RADIANS(G1398))*COS(RADIANS(E1388))*COS(RADIANS(N1378))))</f>
        <v>#DIV/0!</v>
      </c>
      <c r="O1398" s="3" t="e">
        <f>IF(DEGREES(ACOS(SIN(RADIANS(G1398))*SIN(RADIANS(E1388))+COS(RADIANS(G1398))*COS(RADIANS(E1388))*COS(RADIANS(O1378))))&gt;90,0,$F$4*$F$5/E1387^2*(SIN(RADIANS(G1398))*SIN(RADIANS(E1388))+COS(RADIANS(G1398))*COS(RADIANS(E1388))*COS(RADIANS(O1378))))</f>
        <v>#DIV/0!</v>
      </c>
      <c r="P1398" s="3" t="e">
        <f>IF(DEGREES(ACOS(SIN(RADIANS(G1398))*SIN(RADIANS(E1388))+COS(RADIANS(G1398))*COS(RADIANS(E1388))*COS(RADIANS(P1378))))&gt;90,0,$F$4*$F$5/E1387^2*(SIN(RADIANS(G1398))*SIN(RADIANS(E1388))+COS(RADIANS(G1398))*COS(RADIANS(E1388))*COS(RADIANS(P1378))))</f>
        <v>#DIV/0!</v>
      </c>
      <c r="Q1398" s="3" t="e">
        <f>IF(DEGREES(ACOS(SIN(RADIANS(G1398))*SIN(RADIANS(E1388))+COS(RADIANS(G1398))*COS(RADIANS(E1388))*COS(RADIANS(Q1378))))&gt;90,0,$F$4*$F$5/E1387^2*(SIN(RADIANS(G1398))*SIN(RADIANS(E1388))+COS(RADIANS(G1398))*COS(RADIANS(E1388))*COS(RADIANS(Q1378))))</f>
        <v>#DIV/0!</v>
      </c>
      <c r="R1398" s="3" t="e">
        <f>IF(DEGREES(ACOS(SIN(RADIANS(G1398))*SIN(RADIANS(E1388))+COS(RADIANS(G1398))*COS(RADIANS(E1388))*COS(RADIANS(R1378))))&gt;90,0,$F$4*$F$5/E1387^2*(SIN(RADIANS(G1398))*SIN(RADIANS(E1388))+COS(RADIANS(G1398))*COS(RADIANS(E1388))*COS(RADIANS(R1378))))</f>
        <v>#DIV/0!</v>
      </c>
      <c r="S1398" s="3" t="e">
        <f>IF(DEGREES(ACOS(SIN(RADIANS(G1398))*SIN(RADIANS(E1388))+COS(RADIANS(G1398))*COS(RADIANS(E1388))*COS(RADIANS(S1378))))&gt;90,0,$F$4*$F$5/E1387^2*(SIN(RADIANS(G1398))*SIN(RADIANS(E1388))+COS(RADIANS(G1398))*COS(RADIANS(E1388))*COS(RADIANS(S1378))))</f>
        <v>#DIV/0!</v>
      </c>
      <c r="T1398" s="3" t="e">
        <f>IF(DEGREES(ACOS(SIN(RADIANS(G1398))*SIN(RADIANS(E1388))+COS(RADIANS(G1398))*COS(RADIANS(E1388))*COS(RADIANS(T1378))))&gt;90,0,$F$4*$F$5/E1387^2*(SIN(RADIANS(G1398))*SIN(RADIANS(E1388))+COS(RADIANS(G1398))*COS(RADIANS(E1388))*COS(RADIANS(T1378))))</f>
        <v>#DIV/0!</v>
      </c>
      <c r="U1398" s="3" t="e">
        <f>IF(DEGREES(ACOS(SIN(RADIANS(G1398))*SIN(RADIANS(E1388))+COS(RADIANS(G1398))*COS(RADIANS(E1388))*COS(RADIANS(U1378))))&gt;90,0,$F$4*$F$5/E1387^2*(SIN(RADIANS(G1398))*SIN(RADIANS(E1388))+COS(RADIANS(G1398))*COS(RADIANS(E1388))*COS(RADIANS(U1378))))</f>
        <v>#DIV/0!</v>
      </c>
      <c r="V1398" s="3" t="e">
        <f>IF(DEGREES(ACOS(SIN(RADIANS(G1398))*SIN(RADIANS(E1388))+COS(RADIANS(G1398))*COS(RADIANS(E1388))*COS(RADIANS(V1378))))&gt;90,0,$F$4*$F$5/E1387^2*(SIN(RADIANS(G1398))*SIN(RADIANS(E1388))+COS(RADIANS(G1398))*COS(RADIANS(E1388))*COS(RADIANS(V1378))))</f>
        <v>#DIV/0!</v>
      </c>
      <c r="W1398" s="3" t="e">
        <f>IF(DEGREES(ACOS(SIN(RADIANS(G1398))*SIN(RADIANS(E1388))+COS(RADIANS(G1398))*COS(RADIANS(E1388))*COS(RADIANS(W1378))))&gt;90,0,$F$4*$F$5/E1387^2*(SIN(RADIANS(G1398))*SIN(RADIANS(E1388))+COS(RADIANS(G1398))*COS(RADIANS(E1388))*COS(RADIANS(W1378))))</f>
        <v>#DIV/0!</v>
      </c>
      <c r="X1398" s="3" t="e">
        <f>IF(DEGREES(ACOS(SIN(RADIANS(G1398))*SIN(RADIANS(E1388))+COS(RADIANS(G1398))*COS(RADIANS(E1388))*COS(RADIANS(X1378))))&gt;90,0,$F$4*$F$5/E1387^2*(SIN(RADIANS(G1398))*SIN(RADIANS(E1388))+COS(RADIANS(G1398))*COS(RADIANS(E1388))*COS(RADIANS(X1378))))</f>
        <v>#DIV/0!</v>
      </c>
      <c r="Y1398" s="3" t="e">
        <f>IF(DEGREES(ACOS(SIN(RADIANS(G1398))*SIN(RADIANS(E1388))+COS(RADIANS(G1398))*COS(RADIANS(E1388))*COS(RADIANS(Y1378))))&gt;90,0,$F$4*$F$5/E1387^2*(SIN(RADIANS(G1398))*SIN(RADIANS(E1388))+COS(RADIANS(G1398))*COS(RADIANS(E1388))*COS(RADIANS(Y1378))))</f>
        <v>#DIV/0!</v>
      </c>
      <c r="Z1398" s="3" t="e">
        <f>IF(DEGREES(ACOS(SIN(RADIANS(G1398))*SIN(RADIANS(E1388))+COS(RADIANS(G1398))*COS(RADIANS(E1388))*COS(RADIANS(Z1378))))&gt;90,0,$F$4*$F$5/E1387^2*(SIN(RADIANS(G1398))*SIN(RADIANS(E1388))+COS(RADIANS(G1398))*COS(RADIANS(E1388))*COS(RADIANS(Z1378))))</f>
        <v>#DIV/0!</v>
      </c>
      <c r="AA1398" s="3" t="e">
        <f>IF(DEGREES(ACOS(SIN(RADIANS(G1398))*SIN(RADIANS(E1388))+COS(RADIANS(G1398))*COS(RADIANS(E1388))*COS(RADIANS(AA1378))))&gt;90,0,$F$4*$F$5/E1387^2*(SIN(RADIANS(G1398))*SIN(RADIANS(E1388))+COS(RADIANS(G1398))*COS(RADIANS(E1388))*COS(RADIANS(AA1378))))</f>
        <v>#DIV/0!</v>
      </c>
      <c r="AB1398" s="3" t="e">
        <f>IF(DEGREES(ACOS(SIN(RADIANS(G1398))*SIN(RADIANS(E1388))+COS(RADIANS(G1398))*COS(RADIANS(E1388))*COS(RADIANS(AB1378))))&gt;90,0,$F$4*$F$5/E1387^2*(SIN(RADIANS(G1398))*SIN(RADIANS(E1388))+COS(RADIANS(G1398))*COS(RADIANS(E1388))*COS(RADIANS(AB1378))))</f>
        <v>#DIV/0!</v>
      </c>
      <c r="AC1398" s="3" t="e">
        <f>IF(DEGREES(ACOS(SIN(RADIANS(G1398))*SIN(RADIANS(E1388))+COS(RADIANS(G1398))*COS(RADIANS(E1388))*COS(RADIANS(AC1378))))&gt;90,0,$F$4*$F$5/E1387^2*(SIN(RADIANS(G1398))*SIN(RADIANS(E1388))+COS(RADIANS(G1398))*COS(RADIANS(E1388))*COS(RADIANS(AC1378))))</f>
        <v>#DIV/0!</v>
      </c>
      <c r="AD1398" s="3" t="e">
        <f>IF(DEGREES(ACOS(SIN(RADIANS(G1398))*SIN(RADIANS(E1388))+COS(RADIANS(G1398))*COS(RADIANS(E1388))*COS(RADIANS(AD1378))))&gt;90,0,$F$4*$F$5/E1387^2*(SIN(RADIANS(G1398))*SIN(RADIANS(E1388))+COS(RADIANS(G1398))*COS(RADIANS(E1388))*COS(RADIANS(AD1378))))</f>
        <v>#DIV/0!</v>
      </c>
      <c r="AE1398" s="3" t="e">
        <f>IF(DEGREES(ACOS(SIN(RADIANS(G1398))*SIN(RADIANS(E1388))+COS(RADIANS(G1398))*COS(RADIANS(E1388))*COS(RADIANS(AE1378))))&gt;90,0,$F$4*$F$5/E1387^2*(SIN(RADIANS(G1398))*SIN(RADIANS(E1388))+COS(RADIANS(G1398))*COS(RADIANS(E1388))*COS(RADIANS(AE1378))))</f>
        <v>#DIV/0!</v>
      </c>
      <c r="AF1398" s="3" t="e">
        <f>IF(DEGREES(ACOS(SIN(RADIANS(G1398))*SIN(RADIANS(E1388))+COS(RADIANS(G1398))*COS(RADIANS(E1388))*COS(RADIANS(AF1378))))&gt;90,0,$F$4*$F$5/E1387^2*(SIN(RADIANS(G1398))*SIN(RADIANS(E1388))+COS(RADIANS(G1398))*COS(RADIANS(E1388))*COS(RADIANS(AF1378))))</f>
        <v>#DIV/0!</v>
      </c>
      <c r="AG1398" s="3" t="e">
        <f>IF(DEGREES(ACOS(SIN(RADIANS(G1398))*SIN(RADIANS(E1388))+COS(RADIANS(G1398))*COS(RADIANS(E1388))*COS(RADIANS(AG1378))))&gt;90,0,$F$4*$F$5/E1387^2*(SIN(RADIANS(G1398))*SIN(RADIANS(E1388))+COS(RADIANS(G1398))*COS(RADIANS(E1388))*COS(RADIANS(AG1378))))</f>
        <v>#DIV/0!</v>
      </c>
      <c r="AH1398" s="3" t="e">
        <f>IF(DEGREES(ACOS(SIN(RADIANS(G1398))*SIN(RADIANS(E1388))+COS(RADIANS(G1398))*COS(RADIANS(E1388))*COS(RADIANS(AH1378))))&gt;90,0,$F$4*$F$5/E1387^2*(SIN(RADIANS(G1398))*SIN(RADIANS(E1388))+COS(RADIANS(G1398))*COS(RADIANS(E1388))*COS(RADIANS(AH1378))))</f>
        <v>#DIV/0!</v>
      </c>
      <c r="AI1398" s="3" t="e">
        <f>IF(DEGREES(ACOS(SIN(RADIANS(G1398))*SIN(RADIANS(E1388))+COS(RADIANS(G1398))*COS(RADIANS(E1388))*COS(RADIANS(AI1378))))&gt;90,0,$F$4*$F$5/E1387^2*(SIN(RADIANS(G1398))*SIN(RADIANS(E1388))+COS(RADIANS(G1398))*COS(RADIANS(E1388))*COS(RADIANS(AI1378))))</f>
        <v>#DIV/0!</v>
      </c>
      <c r="AJ1398" s="3" t="e">
        <f>IF(DEGREES(ACOS(SIN(RADIANS(G1398))*SIN(RADIANS(E1388))+COS(RADIANS(G1398))*COS(RADIANS(E1388))*COS(RADIANS(AJ1378))))&gt;90,0,$F$4*$F$5/E1387^2*(SIN(RADIANS(G1398))*SIN(RADIANS(E1388))+COS(RADIANS(G1398))*COS(RADIANS(E1388))*COS(RADIANS(AJ1378))))</f>
        <v>#DIV/0!</v>
      </c>
      <c r="AK1398" s="3" t="e">
        <f>IF(DEGREES(ACOS(SIN(RADIANS(G1398))*SIN(RADIANS(E1388))+COS(RADIANS(G1398))*COS(RADIANS(E1388))*COS(RADIANS(AK1378))))&gt;90,0,$F$4*$F$5/E1387^2*(SIN(RADIANS(G1398))*SIN(RADIANS(E1388))+COS(RADIANS(G1398))*COS(RADIANS(E1388))*COS(RADIANS(AK1378))))</f>
        <v>#DIV/0!</v>
      </c>
      <c r="AL1398" s="3" t="e">
        <f>IF(DEGREES(ACOS(SIN(RADIANS(G1398))*SIN(RADIANS(E1388))+COS(RADIANS(G1398))*COS(RADIANS(E1388))*COS(RADIANS(AL1378))))&gt;90,0,$F$4*$F$5/E1387^2*(SIN(RADIANS(G1398))*SIN(RADIANS(E1388))+COS(RADIANS(G1398))*COS(RADIANS(E1388))*COS(RADIANS(AL1378))))</f>
        <v>#DIV/0!</v>
      </c>
      <c r="AM1398" s="3" t="e">
        <f>IF(DEGREES(ACOS(SIN(RADIANS(G1398))*SIN(RADIANS(E1388))+COS(RADIANS(G1398))*COS(RADIANS(E1388))*COS(RADIANS(AM1378))))&gt;90,0,$F$4*$F$5/E1387^2*(SIN(RADIANS(G1398))*SIN(RADIANS(E1388))+COS(RADIANS(G1398))*COS(RADIANS(E1388))*COS(RADIANS(AM1378))))</f>
        <v>#DIV/0!</v>
      </c>
      <c r="AN1398" s="3" t="e">
        <f>IF(DEGREES(ACOS(SIN(RADIANS(G1398))*SIN(RADIANS(E1388))+COS(RADIANS(G1398))*COS(RADIANS(E1388))*COS(RADIANS(AN1378))))&gt;90,0,$F$4*$F$5/E1387^2*(SIN(RADIANS(G1398))*SIN(RADIANS(E1388))+COS(RADIANS(G1398))*COS(RADIANS(E1388))*COS(RADIANS(AN1378))))</f>
        <v>#DIV/0!</v>
      </c>
      <c r="AO1398" s="3" t="e">
        <f>IF(DEGREES(ACOS(SIN(RADIANS(G1398))*SIN(RADIANS(E1388))+COS(RADIANS(G1398))*COS(RADIANS(E1388))*COS(RADIANS(AO1378))))&gt;90,0,$F$4*$F$5/E1387^2*(SIN(RADIANS(G1398))*SIN(RADIANS(E1388))+COS(RADIANS(G1398))*COS(RADIANS(E1388))*COS(RADIANS(AO1378))))</f>
        <v>#DIV/0!</v>
      </c>
      <c r="AP1398" s="3" t="e">
        <f>IF(DEGREES(ACOS(SIN(RADIANS(G1398))*SIN(RADIANS(E1388))+COS(RADIANS(G1398))*COS(RADIANS(E1388))*COS(RADIANS(AP1378))))&gt;90,0,$F$4*$F$5/E1387^2*(SIN(RADIANS(G1398))*SIN(RADIANS(E1388))+COS(RADIANS(G1398))*COS(RADIANS(E1388))*COS(RADIANS(AP1378))))</f>
        <v>#DIV/0!</v>
      </c>
      <c r="AQ1398" s="3" t="e">
        <f>IF(DEGREES(ACOS(SIN(RADIANS(G1398))*SIN(RADIANS(E1388))+COS(RADIANS(G1398))*COS(RADIANS(E1388))*COS(RADIANS(AQ1378))))&gt;90,0,$F$4*$F$5/E1387^2*(SIN(RADIANS(G1398))*SIN(RADIANS(E1388))+COS(RADIANS(G1398))*COS(RADIANS(E1388))*COS(RADIANS(AQ1378))))</f>
        <v>#DIV/0!</v>
      </c>
      <c r="AR1398" s="3" t="e">
        <f>IF(DEGREES(ACOS(SIN(RADIANS(G1398))*SIN(RADIANS(E1388))+COS(RADIANS(G1398))*COS(RADIANS(E1388))*COS(RADIANS(AR1378))))&gt;90,0,$F$4*$F$5/E1387^2*(SIN(RADIANS(G1398))*SIN(RADIANS(E1388))+COS(RADIANS(G1398))*COS(RADIANS(E1388))*COS(RADIANS(AR1378))))</f>
        <v>#DIV/0!</v>
      </c>
    </row>
    <row r="1399" spans="2:44" ht="15.75" customHeight="1" x14ac:dyDescent="0.2"/>
    <row r="1400" spans="2:44" ht="15.75" customHeight="1" x14ac:dyDescent="0.2">
      <c r="H1400" s="3" t="s">
        <v>771</v>
      </c>
      <c r="I1400" s="3">
        <v>180</v>
      </c>
      <c r="J1400" s="3">
        <v>170</v>
      </c>
      <c r="K1400" s="3">
        <v>160</v>
      </c>
      <c r="L1400" s="3">
        <v>150</v>
      </c>
      <c r="M1400" s="3">
        <v>140</v>
      </c>
      <c r="N1400" s="3">
        <v>130</v>
      </c>
      <c r="O1400" s="3">
        <v>120</v>
      </c>
      <c r="P1400" s="3">
        <v>110</v>
      </c>
      <c r="Q1400" s="3">
        <v>100</v>
      </c>
      <c r="R1400" s="3">
        <v>90</v>
      </c>
      <c r="S1400" s="3">
        <v>80</v>
      </c>
      <c r="T1400" s="3">
        <v>70</v>
      </c>
      <c r="U1400" s="3">
        <v>60</v>
      </c>
      <c r="V1400" s="3">
        <v>50</v>
      </c>
      <c r="W1400" s="3">
        <v>40</v>
      </c>
      <c r="X1400" s="3">
        <v>30</v>
      </c>
      <c r="Y1400" s="3">
        <v>20</v>
      </c>
      <c r="Z1400" s="3">
        <v>10</v>
      </c>
      <c r="AA1400" s="3">
        <v>0</v>
      </c>
      <c r="AB1400" s="3">
        <v>-10</v>
      </c>
      <c r="AC1400" s="3">
        <v>-20</v>
      </c>
      <c r="AD1400" s="3">
        <v>-30</v>
      </c>
      <c r="AE1400" s="3">
        <v>-40</v>
      </c>
      <c r="AF1400" s="3">
        <v>-50</v>
      </c>
      <c r="AG1400" s="3">
        <v>-60</v>
      </c>
      <c r="AH1400" s="3">
        <v>-70</v>
      </c>
      <c r="AI1400" s="3">
        <v>-80</v>
      </c>
      <c r="AJ1400" s="3">
        <v>-90</v>
      </c>
      <c r="AK1400" s="3">
        <v>-100</v>
      </c>
      <c r="AL1400" s="3">
        <v>-110</v>
      </c>
      <c r="AM1400" s="3">
        <v>-120</v>
      </c>
      <c r="AN1400" s="3">
        <v>-130</v>
      </c>
      <c r="AO1400" s="3">
        <v>-140</v>
      </c>
      <c r="AP1400" s="3">
        <v>-150</v>
      </c>
      <c r="AQ1400" s="3">
        <v>-160</v>
      </c>
      <c r="AR1400" s="3">
        <v>-170</v>
      </c>
    </row>
    <row r="1401" spans="2:44" ht="15.75" customHeight="1" x14ac:dyDescent="0.2">
      <c r="H1401" s="3" t="s">
        <v>782</v>
      </c>
      <c r="I1401" s="3">
        <f>IF(ABS(I1400-E1413)&gt;180,IF(ABS(I1400-E1413)&gt;360,ABS(I1400-E1413)-360,360-ABS(I1400-E1413)),ABS(I1400-E1413))</f>
        <v>180</v>
      </c>
      <c r="J1401" s="3">
        <f>IF(ABS(J1400-E1413)&gt;180,IF(ABS(J1400-E1413)&gt;360,ABS(J1400-E1413)-360,360-ABS(J1400-E1413)),ABS(J1400-E1413))</f>
        <v>170</v>
      </c>
      <c r="K1401" s="3">
        <f>IF(ABS(K1400-E1413)&gt;180,IF(ABS(K1400-E1413)&gt;360,ABS(K1400-E1413)-360,360-ABS(K1400-E1413)),ABS(K1400-E1413))</f>
        <v>160</v>
      </c>
      <c r="L1401" s="3">
        <f>IF(ABS(L1400-E1413)&gt;180,IF(ABS(L1400-E1413)&gt;360,ABS(L1400-E1413)-360,360-ABS(L1400-E1413)),ABS(L1400-E1413))</f>
        <v>150</v>
      </c>
      <c r="M1401" s="3">
        <f>IF(ABS(M1400-E1413)&gt;180,IF(ABS(M1400-E1413)&gt;360,ABS(M1400-E1413)-360,360-ABS(M1400-E1413)),ABS(M1400-E1413))</f>
        <v>140</v>
      </c>
      <c r="N1401" s="3">
        <f>IF(ABS(N1400-E1413)&gt;180,IF(ABS(N1400-E1413)&gt;360,ABS(N1400-E1413)-360,360-ABS(N1400-E1413)),ABS(N1400-E1413))</f>
        <v>130</v>
      </c>
      <c r="O1401" s="3">
        <f>IF(ABS(O1400-E1413)&gt;180,IF(ABS(O1400-E1413)&gt;360,ABS(O1400-E1413)-360,360-ABS(O1400-E1413)),ABS(O1400-E1413))</f>
        <v>120</v>
      </c>
      <c r="P1401" s="3">
        <f>IF(ABS(P1400-E1413)&gt;180,IF(ABS(P1400-E1413)&gt;360,ABS(P1400-E1413)-360,360-ABS(P1400-E1413)),ABS(P1400-E1413))</f>
        <v>110</v>
      </c>
      <c r="Q1401" s="3">
        <f>IF(ABS(Q1400-E1413)&gt;180,IF(ABS(Q1400-E1413)&gt;360,ABS(Q1400-E1413)-360,360-ABS(Q1400-E1413)),ABS(Q1400-E1413))</f>
        <v>100</v>
      </c>
      <c r="R1401" s="3">
        <f>IF(ABS(R1400-E1413)&gt;180,IF(ABS(R1400-E1413)&gt;360,ABS(R1400-E1413)-360,360-ABS(R1400-E1413)),ABS(R1400-E1413))</f>
        <v>90</v>
      </c>
      <c r="S1401" s="3">
        <f>IF(ABS(S1400-E1413)&gt;180,IF(ABS(S1400-E1413)&gt;360,ABS(S1400-E1413)-360,360-ABS(S1400-E1413)),ABS(S1400-E1413))</f>
        <v>80</v>
      </c>
      <c r="T1401" s="3">
        <f>IF(ABS(T1400-E1413)&gt;180,IF(ABS(T1400-E1413)&gt;360,ABS(T1400-E1413)-360,360-ABS(T1400-E1413)),ABS(T1400-E1413))</f>
        <v>70</v>
      </c>
      <c r="U1401" s="3">
        <f>IF(ABS(U1400-E1413)&gt;180,IF(ABS(U1400-E1413)&gt;360,ABS(U1400-E1413)-360,360-ABS(U1400-E1413)),ABS(U1400-E1413))</f>
        <v>60</v>
      </c>
      <c r="V1401" s="3">
        <f>IF(ABS(V1400-E1413)&gt;180,IF(ABS(V1400-E1413)&gt;360,ABS(V1400-E1413)-360,360-ABS(V1400-E1413)),ABS(V1400-E1413))</f>
        <v>50</v>
      </c>
      <c r="W1401" s="3">
        <f>IF(ABS(W1400-E1413)&gt;180,IF(ABS(W1400-E1413)&gt;360,ABS(W1400-E1413)-360,360-ABS(W1400-E1413)),ABS(W1400-E1413))</f>
        <v>40</v>
      </c>
      <c r="X1401" s="3">
        <f>IF(ABS(X1400-E1413)&gt;180,IF(ABS(X1400-E1413)&gt;360,ABS(X1400-E1413)-360,360-ABS(X1400-E1413)),ABS(X1400-E1413))</f>
        <v>30</v>
      </c>
      <c r="Y1401" s="3">
        <f>IF(ABS(Y1400-E1413)&gt;180,IF(ABS(Y1400-E1413)&gt;360,ABS(Y1400-E1413)-360,360-ABS(Y1400-E1413)),ABS(Y1400-E1413))</f>
        <v>20</v>
      </c>
      <c r="Z1401" s="3">
        <f>IF(ABS(Z1400-E1413)&gt;180,IF(ABS(Z1400-E1413)&gt;360,ABS(Z1400-E1413)-360,360-ABS(Z1400-E1413)),ABS(Z1400-E1413))</f>
        <v>10</v>
      </c>
      <c r="AA1401" s="3">
        <f>IF(ABS(AA1400-E1413)&gt;180,IF(ABS(AA1400-E1413)&gt;360,ABS(AA1400-E1413)-360,360-ABS(AA1400-E1413)),ABS(AA1400-E1413))</f>
        <v>0</v>
      </c>
      <c r="AB1401" s="3">
        <f>IF(ABS(AB1400-E1413)&gt;180,IF(ABS(AB1400-E1413)&gt;360,ABS(AB1400-E1413)-360,360-ABS(AB1400-E1413)),ABS(AB1400-E1413))</f>
        <v>10</v>
      </c>
      <c r="AC1401" s="3">
        <f>IF(ABS(AC1400-E1413)&gt;180,IF(ABS(AC1400-E1413)&gt;360,ABS(AC1400-E1413)-360,360-ABS(AC1400-E1413)),ABS(AC1400-E1413))</f>
        <v>20</v>
      </c>
      <c r="AD1401" s="3">
        <f>IF(ABS(AD1400-E1413)&gt;180,IF(ABS(AD1400-E1413)&gt;360,ABS(AD1400-E1413)-360,360-ABS(AD1400-E1413)),ABS(AD1400-E1413))</f>
        <v>30</v>
      </c>
      <c r="AE1401" s="3">
        <f>IF(ABS(AE1400-E1413)&gt;180,IF(ABS(AE1400-E1413)&gt;360,ABS(AE1400-E1413)-360,360-ABS(AE1400-E1413)),ABS(AE1400-E1413))</f>
        <v>40</v>
      </c>
      <c r="AF1401" s="3">
        <f>IF(ABS(AF1400-E1413)&gt;180,IF(ABS(AF1400-E1413)&gt;360,ABS(AF1400-E1413)-360,360-ABS(AF1400-E1413)),ABS(AF1400-E1413))</f>
        <v>50</v>
      </c>
      <c r="AG1401" s="3">
        <f>IF(ABS(AG1400-E1413)&gt;180,IF(ABS(AG1400-E1413)&gt;360,ABS(AG1400-E1413)-360,360-ABS(AG1400-E1413)),ABS(AG1400-E1413))</f>
        <v>60</v>
      </c>
      <c r="AH1401" s="3">
        <f>IF(ABS(AH1400-E1413)&gt;180,IF(ABS(AH1400-E1413)&gt;360,ABS(AH1400-E1413)-360,360-ABS(AH1400-E1413)),ABS(AH1400-E1413))</f>
        <v>70</v>
      </c>
      <c r="AI1401" s="3">
        <f>IF(ABS(AI1400-E1413)&gt;180,IF(ABS(AI1400-E1413)&gt;360,ABS(AI1400-E1413)-360,360-ABS(AI1400-E1413)),ABS(AI1400-E1413))</f>
        <v>80</v>
      </c>
      <c r="AJ1401" s="3">
        <f>IF(ABS(AJ1400-E1413)&gt;180,IF(ABS(AJ1400-E1413)&gt;360,ABS(AJ1400-E1413)-360,360-ABS(AJ1400-E1413)),ABS(AJ1400-E1413))</f>
        <v>90</v>
      </c>
      <c r="AK1401" s="3">
        <f>IF(ABS(AK1400-E1413)&gt;180,IF(ABS(AK1400-E1413)&gt;360,ABS(AK1400-E1413)-360,360-ABS(AK1400-E1413)),ABS(AK1400-E1413))</f>
        <v>100</v>
      </c>
      <c r="AL1401" s="3">
        <f>IF(ABS(AL1400-E1413)&gt;180,IF(ABS(AL1400-E1413)&gt;360,ABS(AL1400-E1413)-360,360-ABS(AL1400-E1413)),ABS(AL1400-E1413))</f>
        <v>110</v>
      </c>
      <c r="AM1401" s="3">
        <f>IF(ABS(AM1400-E1413)&gt;180,IF(ABS(AM1400-E1413)&gt;360,ABS(AM1400-E1413)-360,360-ABS(AM1400-E1413)),ABS(AM1400-E1413))</f>
        <v>120</v>
      </c>
      <c r="AN1401" s="3">
        <f>IF(ABS(AN1400-E1413)&gt;180,IF(ABS(AN1400-E1413)&gt;360,ABS(AN1400-E1413)-360,360-ABS(AN1400-E1413)),ABS(AN1400-E1413))</f>
        <v>130</v>
      </c>
      <c r="AO1401" s="3">
        <f>IF(ABS(AO1400-E1413)&gt;180,IF(ABS(AO1400-E1413)&gt;360,ABS(AO1400-E1413)-360,360-ABS(AO1400-E1413)),ABS(AO1400-E1413))</f>
        <v>140</v>
      </c>
      <c r="AP1401" s="3">
        <f>IF(ABS(AP1400-E1413)&gt;180,IF(ABS(AP1400-E1413)&gt;360,ABS(AP1400-E1413)-360,360-ABS(AP1400-E1413)),ABS(AP1400-E1413))</f>
        <v>150</v>
      </c>
      <c r="AQ1401" s="3">
        <f>IF(ABS(AQ1400-E1413)&gt;180,IF(ABS(AQ1400-E1413)&gt;360,ABS(AQ1400-E1413)-360,360-ABS(AQ1400-E1413)),ABS(AQ1400-E1413))</f>
        <v>160</v>
      </c>
      <c r="AR1401" s="3">
        <f>IF(ABS(AR1400-E1413)&gt;180,IF(ABS(AR1400-E1413)&gt;360,ABS(AR1400-E1413)-360,360-ABS(AR1400-E1413)),ABS(AR1400-E1413))</f>
        <v>170</v>
      </c>
    </row>
    <row r="1402" spans="2:44" ht="15.75" customHeight="1" x14ac:dyDescent="0.2">
      <c r="G1402" s="3" t="s">
        <v>736</v>
      </c>
    </row>
    <row r="1403" spans="2:44" ht="15.75" customHeight="1" x14ac:dyDescent="0.2">
      <c r="B1403" s="3" t="s">
        <v>791</v>
      </c>
      <c r="E1403" s="3">
        <v>590</v>
      </c>
      <c r="G1403" s="3">
        <v>90</v>
      </c>
      <c r="I1403" s="3" t="e">
        <f>IF(DEGREES(ACOS(SIN(RADIANS(G1403))*SIN(RADIANS(E1411))+COS(RADIANS(G1403))*COS(RADIANS(E1411))*COS(RADIANS(I1401))))&gt;90,0,$F$4*$F$5/E1410^2*(SIN(RADIANS(G1403))*SIN(RADIANS(E1411))+COS(RADIANS(G1403))*COS(RADIANS(E1411))*COS(RADIANS(I1401))))</f>
        <v>#DIV/0!</v>
      </c>
      <c r="J1403" s="3" t="e">
        <f>IF(DEGREES(ACOS(SIN(RADIANS(G1403))*SIN(RADIANS(E1411))+COS(RADIANS(G1403))*COS(RADIANS(E1411))*COS(RADIANS(J1401))))&gt;90,0,$F$4*$F$5/E1410^2*(SIN(RADIANS(G1403))*SIN(RADIANS(E1411))+COS(RADIANS(G1403))*COS(RADIANS(E1411))*COS(RADIANS(J1401))))</f>
        <v>#DIV/0!</v>
      </c>
      <c r="K1403" s="3" t="e">
        <f>IF(DEGREES(ACOS(SIN(RADIANS(G1403))*SIN(RADIANS(E1411))+COS(RADIANS(G1403))*COS(RADIANS(E1411))*COS(RADIANS(K1401))))&gt;90,0,$F$4*$F$5/E1410^2*(SIN(RADIANS(G1403))*SIN(RADIANS(E1411))+COS(RADIANS(G1403))*COS(RADIANS(E1411))*COS(RADIANS(K1401))))</f>
        <v>#DIV/0!</v>
      </c>
      <c r="L1403" s="3" t="e">
        <f>IF(DEGREES(ACOS(SIN(RADIANS(G1403))*SIN(RADIANS(E1411))+COS(RADIANS(G1403))*COS(RADIANS(E1411))*COS(RADIANS(L1401))))&gt;90,0,$F$4*$F$5/E1410^2*(SIN(RADIANS(G1403))*SIN(RADIANS(E1411))+COS(RADIANS(G1403))*COS(RADIANS(E1411))*COS(RADIANS(L1401))))</f>
        <v>#DIV/0!</v>
      </c>
      <c r="M1403" s="3" t="e">
        <f>IF(DEGREES(ACOS(SIN(RADIANS(G1403))*SIN(RADIANS(E1411))+COS(RADIANS(G1403))*COS(RADIANS(E1411))*COS(RADIANS(M1401))))&gt;90,0,$F$4*$F$5/E1410^2*(SIN(RADIANS(G1403))*SIN(RADIANS(E1411))+COS(RADIANS(G1403))*COS(RADIANS(E1411))*COS(RADIANS(M1401))))</f>
        <v>#DIV/0!</v>
      </c>
      <c r="N1403" s="3" t="e">
        <f>IF(DEGREES(ACOS(SIN(RADIANS(G1403))*SIN(RADIANS(E1411))+COS(RADIANS(G1403))*COS(RADIANS(E1411))*COS(RADIANS(N1401))))&gt;90,0,$F$4*$F$5/E1410^2*(SIN(RADIANS(G1403))*SIN(RADIANS(E1411))+COS(RADIANS(G1403))*COS(RADIANS(E1411))*COS(RADIANS(N1401))))</f>
        <v>#DIV/0!</v>
      </c>
      <c r="O1403" s="3" t="e">
        <f>IF(DEGREES(ACOS(SIN(RADIANS(G1403))*SIN(RADIANS(E1411))+COS(RADIANS(G1403))*COS(RADIANS(E1411))*COS(RADIANS(O1401))))&gt;90,0,$F$4*$F$5/E1410^2*(SIN(RADIANS(G1403))*SIN(RADIANS(E1411))+COS(RADIANS(G1403))*COS(RADIANS(E1411))*COS(RADIANS(O1401))))</f>
        <v>#DIV/0!</v>
      </c>
      <c r="P1403" s="3" t="e">
        <f>IF(DEGREES(ACOS(SIN(RADIANS(G1403))*SIN(RADIANS(E1411))+COS(RADIANS(G1403))*COS(RADIANS(E1411))*COS(RADIANS(P1401))))&gt;90,0,$F$4*$F$5/E1410^2*(SIN(RADIANS(G1403))*SIN(RADIANS(E1411))+COS(RADIANS(G1403))*COS(RADIANS(E1411))*COS(RADIANS(P1401))))</f>
        <v>#DIV/0!</v>
      </c>
      <c r="Q1403" s="3" t="e">
        <f>IF(DEGREES(ACOS(SIN(RADIANS(G1403))*SIN(RADIANS(E1411))+COS(RADIANS(G1403))*COS(RADIANS(E1411))*COS(RADIANS(Q1401))))&gt;90,0,$F$4*$F$5/E1410^2*(SIN(RADIANS(G1403))*SIN(RADIANS(E1411))+COS(RADIANS(G1403))*COS(RADIANS(E1411))*COS(RADIANS(Q1401))))</f>
        <v>#DIV/0!</v>
      </c>
      <c r="R1403" s="3" t="e">
        <f>IF(DEGREES(ACOS(SIN(RADIANS(G1403))*SIN(RADIANS(E1411))+COS(RADIANS(G1403))*COS(RADIANS(E1411))*COS(RADIANS(R1401))))&gt;90,0,$F$4*$F$5/E1410^2*(SIN(RADIANS(G1403))*SIN(RADIANS(E1411))+COS(RADIANS(G1403))*COS(RADIANS(E1411))*COS(RADIANS(R1401))))</f>
        <v>#DIV/0!</v>
      </c>
      <c r="S1403" s="3" t="e">
        <f>IF(DEGREES(ACOS(SIN(RADIANS(G1403))*SIN(RADIANS(E1411))+COS(RADIANS(G1403))*COS(RADIANS(E1411))*COS(RADIANS(S1401))))&gt;90,0,$F$4*$F$5/E1410^2*(SIN(RADIANS(G1403))*SIN(RADIANS(E1411))+COS(RADIANS(G1403))*COS(RADIANS(E1411))*COS(RADIANS(S1401))))</f>
        <v>#DIV/0!</v>
      </c>
      <c r="T1403" s="3" t="e">
        <f>IF(DEGREES(ACOS(SIN(RADIANS(G1403))*SIN(RADIANS(E1411))+COS(RADIANS(G1403))*COS(RADIANS(E1411))*COS(RADIANS(T1401))))&gt;90,0,$F$4*$F$5/E1410^2*(SIN(RADIANS(G1403))*SIN(RADIANS(E1411))+COS(RADIANS(G1403))*COS(RADIANS(E1411))*COS(RADIANS(T1401))))</f>
        <v>#DIV/0!</v>
      </c>
      <c r="U1403" s="3" t="e">
        <f>IF(DEGREES(ACOS(SIN(RADIANS(G1403))*SIN(RADIANS(E1411))+COS(RADIANS(G1403))*COS(RADIANS(E1411))*COS(RADIANS(U1401))))&gt;90,0,$F$4*$F$5/E1410^2*(SIN(RADIANS(G1403))*SIN(RADIANS(E1411))+COS(RADIANS(G1403))*COS(RADIANS(E1411))*COS(RADIANS(U1401))))</f>
        <v>#DIV/0!</v>
      </c>
      <c r="V1403" s="3" t="e">
        <f>IF(DEGREES(ACOS(SIN(RADIANS(G1403))*SIN(RADIANS(E1411))+COS(RADIANS(G1403))*COS(RADIANS(E1411))*COS(RADIANS(V1401))))&gt;90,0,$F$4*$F$5/E1410^2*(SIN(RADIANS(G1403))*SIN(RADIANS(E1411))+COS(RADIANS(G1403))*COS(RADIANS(E1411))*COS(RADIANS(V1401))))</f>
        <v>#DIV/0!</v>
      </c>
      <c r="W1403" s="3" t="e">
        <f>IF(DEGREES(ACOS(SIN(RADIANS(G1403))*SIN(RADIANS(E1411))+COS(RADIANS(G1403))*COS(RADIANS(E1411))*COS(RADIANS(W1401))))&gt;90,0,$F$4*$F$5/E1410^2*(SIN(RADIANS(G1403))*SIN(RADIANS(E1411))+COS(RADIANS(G1403))*COS(RADIANS(E1411))*COS(RADIANS(W1401))))</f>
        <v>#DIV/0!</v>
      </c>
      <c r="X1403" s="3" t="e">
        <f>IF(DEGREES(ACOS(SIN(RADIANS(G1403))*SIN(RADIANS(E1411))+COS(RADIANS(G1403))*COS(RADIANS(E1411))*COS(RADIANS(X1401))))&gt;90,0,$F$4*$F$5/E1410^2*(SIN(RADIANS(G1403))*SIN(RADIANS(E1411))+COS(RADIANS(G1403))*COS(RADIANS(E1411))*COS(RADIANS(X1401))))</f>
        <v>#DIV/0!</v>
      </c>
      <c r="Y1403" s="3" t="e">
        <f>IF(DEGREES(ACOS(SIN(RADIANS(G1403))*SIN(RADIANS(E1411))+COS(RADIANS(G1403))*COS(RADIANS(E1411))*COS(RADIANS(Y1401))))&gt;90,0,$F$4*$F$5/E1410^2*(SIN(RADIANS(G1403))*SIN(RADIANS(E1411))+COS(RADIANS(G1403))*COS(RADIANS(E1411))*COS(RADIANS(Y1401))))</f>
        <v>#DIV/0!</v>
      </c>
      <c r="Z1403" s="3" t="e">
        <f>IF(DEGREES(ACOS(SIN(RADIANS(G1403))*SIN(RADIANS(E1411))+COS(RADIANS(G1403))*COS(RADIANS(E1411))*COS(RADIANS(Z1401))))&gt;90,0,$F$4*$F$5/E1410^2*(SIN(RADIANS(G1403))*SIN(RADIANS(E1411))+COS(RADIANS(G1403))*COS(RADIANS(E1411))*COS(RADIANS(Z1401))))</f>
        <v>#DIV/0!</v>
      </c>
      <c r="AA1403" s="3" t="e">
        <f>IF(DEGREES(ACOS(SIN(RADIANS(G1403))*SIN(RADIANS(E1411))+COS(RADIANS(G1403))*COS(RADIANS(E1411))*COS(RADIANS(AA1401))))&gt;90,0,$F$4*$F$5/E1410^2*(SIN(RADIANS(G1403))*SIN(RADIANS(E1411))+COS(RADIANS(G1403))*COS(RADIANS(E1411))*COS(RADIANS(AA1401))))</f>
        <v>#DIV/0!</v>
      </c>
      <c r="AB1403" s="3" t="e">
        <f>IF(DEGREES(ACOS(SIN(RADIANS(G1403))*SIN(RADIANS(E1411))+COS(RADIANS(G1403))*COS(RADIANS(E1411))*COS(RADIANS(AB1401))))&gt;90,0,$F$4*$F$5/E1410^2*(SIN(RADIANS(G1403))*SIN(RADIANS(E1411))+COS(RADIANS(G1403))*COS(RADIANS(E1411))*COS(RADIANS(AB1401))))</f>
        <v>#DIV/0!</v>
      </c>
      <c r="AC1403" s="3" t="e">
        <f>IF(DEGREES(ACOS(SIN(RADIANS(G1403))*SIN(RADIANS(E1411))+COS(RADIANS(G1403))*COS(RADIANS(E1411))*COS(RADIANS(AC1401))))&gt;90,0,$F$4*$F$5/E1410^2*(SIN(RADIANS(G1403))*SIN(RADIANS(E1411))+COS(RADIANS(G1403))*COS(RADIANS(E1411))*COS(RADIANS(AC1401))))</f>
        <v>#DIV/0!</v>
      </c>
      <c r="AD1403" s="3" t="e">
        <f>IF(DEGREES(ACOS(SIN(RADIANS(G1403))*SIN(RADIANS(E1411))+COS(RADIANS(G1403))*COS(RADIANS(E1411))*COS(RADIANS(AD1401))))&gt;90,0,$F$4*$F$5/E1410^2*(SIN(RADIANS(G1403))*SIN(RADIANS(E1411))+COS(RADIANS(G1403))*COS(RADIANS(E1411))*COS(RADIANS(AD1401))))</f>
        <v>#DIV/0!</v>
      </c>
      <c r="AE1403" s="3" t="e">
        <f>IF(DEGREES(ACOS(SIN(RADIANS(G1403))*SIN(RADIANS(E1411))+COS(RADIANS(G1403))*COS(RADIANS(E1411))*COS(RADIANS(AE1401))))&gt;90,0,$F$4*$F$5/E1410^2*(SIN(RADIANS(G1403))*SIN(RADIANS(E1411))+COS(RADIANS(G1403))*COS(RADIANS(E1411))*COS(RADIANS(AE1401))))</f>
        <v>#DIV/0!</v>
      </c>
      <c r="AF1403" s="3" t="e">
        <f>IF(DEGREES(ACOS(SIN(RADIANS(G1403))*SIN(RADIANS(E1411))+COS(RADIANS(G1403))*COS(RADIANS(E1411))*COS(RADIANS(AF1401))))&gt;90,0,$F$4*$F$5/E1410^2*(SIN(RADIANS(G1403))*SIN(RADIANS(E1411))+COS(RADIANS(G1403))*COS(RADIANS(E1411))*COS(RADIANS(AF1401))))</f>
        <v>#DIV/0!</v>
      </c>
      <c r="AG1403" s="3" t="e">
        <f>IF(DEGREES(ACOS(SIN(RADIANS(G1403))*SIN(RADIANS(E1411))+COS(RADIANS(G1403))*COS(RADIANS(E1411))*COS(RADIANS(AG1401))))&gt;90,0,$F$4*$F$5/E1410^2*(SIN(RADIANS(G1403))*SIN(RADIANS(E1411))+COS(RADIANS(G1403))*COS(RADIANS(E1411))*COS(RADIANS(AG1401))))</f>
        <v>#DIV/0!</v>
      </c>
      <c r="AH1403" s="3" t="e">
        <f>IF(DEGREES(ACOS(SIN(RADIANS(G1403))*SIN(RADIANS(E1411))+COS(RADIANS(G1403))*COS(RADIANS(E1411))*COS(RADIANS(AH1401))))&gt;90,0,$F$4*$F$5/E1410^2*(SIN(RADIANS(G1403))*SIN(RADIANS(E1411))+COS(RADIANS(G1403))*COS(RADIANS(E1411))*COS(RADIANS(AH1401))))</f>
        <v>#DIV/0!</v>
      </c>
      <c r="AI1403" s="3" t="e">
        <f>IF(DEGREES(ACOS(SIN(RADIANS(G1403))*SIN(RADIANS(E1411))+COS(RADIANS(G1403))*COS(RADIANS(E1411))*COS(RADIANS(AI1401))))&gt;90,0,$F$4*$F$5/E1410^2*(SIN(RADIANS(G1403))*SIN(RADIANS(E1411))+COS(RADIANS(G1403))*COS(RADIANS(E1411))*COS(RADIANS(AI1401))))</f>
        <v>#DIV/0!</v>
      </c>
      <c r="AJ1403" s="3" t="e">
        <f>IF(DEGREES(ACOS(SIN(RADIANS(G1403))*SIN(RADIANS(E1411))+COS(RADIANS(G1403))*COS(RADIANS(E1411))*COS(RADIANS(AJ1401))))&gt;90,0,$F$4*$F$5/E1410^2*(SIN(RADIANS(G1403))*SIN(RADIANS(E1411))+COS(RADIANS(G1403))*COS(RADIANS(E1411))*COS(RADIANS(AJ1401))))</f>
        <v>#DIV/0!</v>
      </c>
      <c r="AK1403" s="3" t="e">
        <f>IF(DEGREES(ACOS(SIN(RADIANS(G1403))*SIN(RADIANS(E1411))+COS(RADIANS(G1403))*COS(RADIANS(E1411))*COS(RADIANS(AK1401))))&gt;90,0,$F$4*$F$5/E1410^2*(SIN(RADIANS(G1403))*SIN(RADIANS(E1411))+COS(RADIANS(G1403))*COS(RADIANS(E1411))*COS(RADIANS(AK1401))))</f>
        <v>#DIV/0!</v>
      </c>
      <c r="AL1403" s="3" t="e">
        <f>IF(DEGREES(ACOS(SIN(RADIANS(G1403))*SIN(RADIANS(E1411))+COS(RADIANS(G1403))*COS(RADIANS(E1411))*COS(RADIANS(AL1401))))&gt;90,0,$F$4*$F$5/E1410^2*(SIN(RADIANS(G1403))*SIN(RADIANS(E1411))+COS(RADIANS(G1403))*COS(RADIANS(E1411))*COS(RADIANS(AL1401))))</f>
        <v>#DIV/0!</v>
      </c>
      <c r="AM1403" s="3" t="e">
        <f>IF(DEGREES(ACOS(SIN(RADIANS(G1403))*SIN(RADIANS(E1411))+COS(RADIANS(G1403))*COS(RADIANS(E1411))*COS(RADIANS(AM1401))))&gt;90,0,$F$4*$F$5/E1410^2*(SIN(RADIANS(G1403))*SIN(RADIANS(E1411))+COS(RADIANS(G1403))*COS(RADIANS(E1411))*COS(RADIANS(AM1401))))</f>
        <v>#DIV/0!</v>
      </c>
      <c r="AN1403" s="3" t="e">
        <f>IF(DEGREES(ACOS(SIN(RADIANS(G1403))*SIN(RADIANS(E1411))+COS(RADIANS(G1403))*COS(RADIANS(E1411))*COS(RADIANS(AN1401))))&gt;90,0,$F$4*$F$5/E1410^2*(SIN(RADIANS(G1403))*SIN(RADIANS(E1411))+COS(RADIANS(G1403))*COS(RADIANS(E1411))*COS(RADIANS(AN1401))))</f>
        <v>#DIV/0!</v>
      </c>
      <c r="AO1403" s="3" t="e">
        <f>IF(DEGREES(ACOS(SIN(RADIANS(G1403))*SIN(RADIANS(E1411))+COS(RADIANS(G1403))*COS(RADIANS(E1411))*COS(RADIANS(AO1401))))&gt;90,0,$F$4*$F$5/E1410^2*(SIN(RADIANS(G1403))*SIN(RADIANS(E1411))+COS(RADIANS(G1403))*COS(RADIANS(E1411))*COS(RADIANS(AO1401))))</f>
        <v>#DIV/0!</v>
      </c>
      <c r="AP1403" s="3" t="e">
        <f>IF(DEGREES(ACOS(SIN(RADIANS(G1403))*SIN(RADIANS(E1411))+COS(RADIANS(G1403))*COS(RADIANS(E1411))*COS(RADIANS(AP1401))))&gt;90,0,$F$4*$F$5/E1410^2*(SIN(RADIANS(G1403))*SIN(RADIANS(E1411))+COS(RADIANS(G1403))*COS(RADIANS(E1411))*COS(RADIANS(AP1401))))</f>
        <v>#DIV/0!</v>
      </c>
      <c r="AQ1403" s="3" t="e">
        <f>IF(DEGREES(ACOS(SIN(RADIANS(G1403))*SIN(RADIANS(E1411))+COS(RADIANS(G1403))*COS(RADIANS(E1411))*COS(RADIANS(AQ1401))))&gt;90,0,$F$4*$F$5/E1410^2*(SIN(RADIANS(G1403))*SIN(RADIANS(E1411))+COS(RADIANS(G1403))*COS(RADIANS(E1411))*COS(RADIANS(AQ1401))))</f>
        <v>#DIV/0!</v>
      </c>
      <c r="AR1403" s="3" t="e">
        <f>IF(DEGREES(ACOS(SIN(RADIANS(G1403))*SIN(RADIANS(E1411))+COS(RADIANS(G1403))*COS(RADIANS(E1411))*COS(RADIANS(AR1401))))&gt;90,0,$F$4*$F$5/E1410^2*(SIN(RADIANS(G1403))*SIN(RADIANS(E1411))+COS(RADIANS(G1403))*COS(RADIANS(E1411))*COS(RADIANS(AR1401))))</f>
        <v>#DIV/0!</v>
      </c>
    </row>
    <row r="1404" spans="2:44" ht="15.75" customHeight="1" x14ac:dyDescent="0.2">
      <c r="B1404" s="3" t="s">
        <v>728</v>
      </c>
      <c r="E1404" s="3">
        <f t="array" ref="E1404">INDEX($D$1751:$AM$1751,0,MATCH(E1403-IF(E1403&lt;360,0,360),$D$1700:$AM$1700,0))+IF(E1403&gt;350,360,0)</f>
        <v>590</v>
      </c>
      <c r="G1404" s="3">
        <v>80</v>
      </c>
      <c r="I1404" s="3">
        <f>IF(DEGREES(ACOS(SIN(RADIANS(G1404))*SIN(RADIANS(E1411))+COS(RADIANS(G1404))*COS(RADIANS(E1411))*COS(RADIANS(I1401))))&gt;90,0,$F$4*$F$5/E1410^2*(SIN(RADIANS(G1404))*SIN(RADIANS(E1411))+COS(RADIANS(G1404))*COS(RADIANS(E1411))*COS(RADIANS(I1401))))</f>
        <v>0</v>
      </c>
      <c r="J1404" s="3">
        <f>IF(DEGREES(ACOS(SIN(RADIANS(G1404))*SIN(RADIANS(E1411))+COS(RADIANS(G1404))*COS(RADIANS(E1411))*COS(RADIANS(J1401))))&gt;90,0,$F$4*$F$5/E1410^2*(SIN(RADIANS(G1404))*SIN(RADIANS(E1411))+COS(RADIANS(G1404))*COS(RADIANS(E1411))*COS(RADIANS(J1401))))</f>
        <v>0</v>
      </c>
      <c r="K1404" s="3">
        <f>IF(DEGREES(ACOS(SIN(RADIANS(G1404))*SIN(RADIANS(E1411))+COS(RADIANS(G1404))*COS(RADIANS(E1411))*COS(RADIANS(K1401))))&gt;90,0,$F$4*$F$5/E1410^2*(SIN(RADIANS(G1404))*SIN(RADIANS(E1411))+COS(RADIANS(G1404))*COS(RADIANS(E1411))*COS(RADIANS(K1401))))</f>
        <v>0</v>
      </c>
      <c r="L1404" s="3">
        <f>IF(DEGREES(ACOS(SIN(RADIANS(G1404))*SIN(RADIANS(E1411))+COS(RADIANS(G1404))*COS(RADIANS(E1411))*COS(RADIANS(L1401))))&gt;90,0,$F$4*$F$5/E1410^2*(SIN(RADIANS(G1404))*SIN(RADIANS(E1411))+COS(RADIANS(G1404))*COS(RADIANS(E1411))*COS(RADIANS(L1401))))</f>
        <v>0</v>
      </c>
      <c r="M1404" s="3">
        <f>IF(DEGREES(ACOS(SIN(RADIANS(G1404))*SIN(RADIANS(E1411))+COS(RADIANS(G1404))*COS(RADIANS(E1411))*COS(RADIANS(M1401))))&gt;90,0,$F$4*$F$5/E1410^2*(SIN(RADIANS(G1404))*SIN(RADIANS(E1411))+COS(RADIANS(G1404))*COS(RADIANS(E1411))*COS(RADIANS(M1401))))</f>
        <v>0</v>
      </c>
      <c r="N1404" s="3">
        <f>IF(DEGREES(ACOS(SIN(RADIANS(G1404))*SIN(RADIANS(E1411))+COS(RADIANS(G1404))*COS(RADIANS(E1411))*COS(RADIANS(N1401))))&gt;90,0,$F$4*$F$5/E1410^2*(SIN(RADIANS(G1404))*SIN(RADIANS(E1411))+COS(RADIANS(G1404))*COS(RADIANS(E1411))*COS(RADIANS(N1401))))</f>
        <v>0</v>
      </c>
      <c r="O1404" s="3">
        <f>IF(DEGREES(ACOS(SIN(RADIANS(G1404))*SIN(RADIANS(E1411))+COS(RADIANS(G1404))*COS(RADIANS(E1411))*COS(RADIANS(O1401))))&gt;90,0,$F$4*$F$5/E1410^2*(SIN(RADIANS(G1404))*SIN(RADIANS(E1411))+COS(RADIANS(G1404))*COS(RADIANS(E1411))*COS(RADIANS(O1401))))</f>
        <v>0</v>
      </c>
      <c r="P1404" s="3">
        <f>IF(DEGREES(ACOS(SIN(RADIANS(G1404))*SIN(RADIANS(E1411))+COS(RADIANS(G1404))*COS(RADIANS(E1411))*COS(RADIANS(P1401))))&gt;90,0,$F$4*$F$5/E1410^2*(SIN(RADIANS(G1404))*SIN(RADIANS(E1411))+COS(RADIANS(G1404))*COS(RADIANS(E1411))*COS(RADIANS(P1401))))</f>
        <v>0</v>
      </c>
      <c r="Q1404" s="3">
        <f>IF(DEGREES(ACOS(SIN(RADIANS(G1404))*SIN(RADIANS(E1411))+COS(RADIANS(G1404))*COS(RADIANS(E1411))*COS(RADIANS(Q1401))))&gt;90,0,$F$4*$F$5/E1410^2*(SIN(RADIANS(G1404))*SIN(RADIANS(E1411))+COS(RADIANS(G1404))*COS(RADIANS(E1411))*COS(RADIANS(Q1401))))</f>
        <v>0</v>
      </c>
      <c r="R1404" s="3" t="e">
        <f>IF(DEGREES(ACOS(SIN(RADIANS(G1404))*SIN(RADIANS(E1411))+COS(RADIANS(G1404))*COS(RADIANS(E1411))*COS(RADIANS(R1401))))&gt;90,0,$F$4*$F$5/E1410^2*(SIN(RADIANS(G1404))*SIN(RADIANS(E1411))+COS(RADIANS(G1404))*COS(RADIANS(E1411))*COS(RADIANS(R1401))))</f>
        <v>#DIV/0!</v>
      </c>
      <c r="S1404" s="3" t="e">
        <f>IF(DEGREES(ACOS(SIN(RADIANS(G1404))*SIN(RADIANS(E1411))+COS(RADIANS(G1404))*COS(RADIANS(E1411))*COS(RADIANS(S1401))))&gt;90,0,$F$4*$F$5/E1410^2*(SIN(RADIANS(G1404))*SIN(RADIANS(E1411))+COS(RADIANS(G1404))*COS(RADIANS(E1411))*COS(RADIANS(S1401))))</f>
        <v>#DIV/0!</v>
      </c>
      <c r="T1404" s="3" t="e">
        <f>IF(DEGREES(ACOS(SIN(RADIANS(G1404))*SIN(RADIANS(E1411))+COS(RADIANS(G1404))*COS(RADIANS(E1411))*COS(RADIANS(T1401))))&gt;90,0,$F$4*$F$5/E1410^2*(SIN(RADIANS(G1404))*SIN(RADIANS(E1411))+COS(RADIANS(G1404))*COS(RADIANS(E1411))*COS(RADIANS(T1401))))</f>
        <v>#DIV/0!</v>
      </c>
      <c r="U1404" s="3" t="e">
        <f>IF(DEGREES(ACOS(SIN(RADIANS(G1404))*SIN(RADIANS(E1411))+COS(RADIANS(G1404))*COS(RADIANS(E1411))*COS(RADIANS(U1401))))&gt;90,0,$F$4*$F$5/E1410^2*(SIN(RADIANS(G1404))*SIN(RADIANS(E1411))+COS(RADIANS(G1404))*COS(RADIANS(E1411))*COS(RADIANS(U1401))))</f>
        <v>#DIV/0!</v>
      </c>
      <c r="V1404" s="3" t="e">
        <f>IF(DEGREES(ACOS(SIN(RADIANS(G1404))*SIN(RADIANS(E1411))+COS(RADIANS(G1404))*COS(RADIANS(E1411))*COS(RADIANS(V1401))))&gt;90,0,$F$4*$F$5/E1410^2*(SIN(RADIANS(G1404))*SIN(RADIANS(E1411))+COS(RADIANS(G1404))*COS(RADIANS(E1411))*COS(RADIANS(V1401))))</f>
        <v>#DIV/0!</v>
      </c>
      <c r="W1404" s="3" t="e">
        <f>IF(DEGREES(ACOS(SIN(RADIANS(G1404))*SIN(RADIANS(E1411))+COS(RADIANS(G1404))*COS(RADIANS(E1411))*COS(RADIANS(W1401))))&gt;90,0,$F$4*$F$5/E1410^2*(SIN(RADIANS(G1404))*SIN(RADIANS(E1411))+COS(RADIANS(G1404))*COS(RADIANS(E1411))*COS(RADIANS(W1401))))</f>
        <v>#DIV/0!</v>
      </c>
      <c r="X1404" s="3" t="e">
        <f>IF(DEGREES(ACOS(SIN(RADIANS(G1404))*SIN(RADIANS(E1411))+COS(RADIANS(G1404))*COS(RADIANS(E1411))*COS(RADIANS(X1401))))&gt;90,0,$F$4*$F$5/E1410^2*(SIN(RADIANS(G1404))*SIN(RADIANS(E1411))+COS(RADIANS(G1404))*COS(RADIANS(E1411))*COS(RADIANS(X1401))))</f>
        <v>#DIV/0!</v>
      </c>
      <c r="Y1404" s="3" t="e">
        <f>IF(DEGREES(ACOS(SIN(RADIANS(G1404))*SIN(RADIANS(E1411))+COS(RADIANS(G1404))*COS(RADIANS(E1411))*COS(RADIANS(Y1401))))&gt;90,0,$F$4*$F$5/E1410^2*(SIN(RADIANS(G1404))*SIN(RADIANS(E1411))+COS(RADIANS(G1404))*COS(RADIANS(E1411))*COS(RADIANS(Y1401))))</f>
        <v>#DIV/0!</v>
      </c>
      <c r="Z1404" s="3" t="e">
        <f>IF(DEGREES(ACOS(SIN(RADIANS(G1404))*SIN(RADIANS(E1411))+COS(RADIANS(G1404))*COS(RADIANS(E1411))*COS(RADIANS(Z1401))))&gt;90,0,$F$4*$F$5/E1410^2*(SIN(RADIANS(G1404))*SIN(RADIANS(E1411))+COS(RADIANS(G1404))*COS(RADIANS(E1411))*COS(RADIANS(Z1401))))</f>
        <v>#DIV/0!</v>
      </c>
      <c r="AA1404" s="3" t="e">
        <f>IF(DEGREES(ACOS(SIN(RADIANS(G1404))*SIN(RADIANS(E1411))+COS(RADIANS(G1404))*COS(RADIANS(E1411))*COS(RADIANS(AA1401))))&gt;90,0,$F$4*$F$5/E1410^2*(SIN(RADIANS(G1404))*SIN(RADIANS(E1411))+COS(RADIANS(G1404))*COS(RADIANS(E1411))*COS(RADIANS(AA1401))))</f>
        <v>#DIV/0!</v>
      </c>
      <c r="AB1404" s="3" t="e">
        <f>IF(DEGREES(ACOS(SIN(RADIANS(G1404))*SIN(RADIANS(E1411))+COS(RADIANS(G1404))*COS(RADIANS(E1411))*COS(RADIANS(AB1401))))&gt;90,0,$F$4*$F$5/E1410^2*(SIN(RADIANS(G1404))*SIN(RADIANS(E1411))+COS(RADIANS(G1404))*COS(RADIANS(E1411))*COS(RADIANS(AB1401))))</f>
        <v>#DIV/0!</v>
      </c>
      <c r="AC1404" s="3" t="e">
        <f>IF(DEGREES(ACOS(SIN(RADIANS(G1404))*SIN(RADIANS(E1411))+COS(RADIANS(G1404))*COS(RADIANS(E1411))*COS(RADIANS(AC1401))))&gt;90,0,$F$4*$F$5/E1410^2*(SIN(RADIANS(G1404))*SIN(RADIANS(E1411))+COS(RADIANS(G1404))*COS(RADIANS(E1411))*COS(RADIANS(AC1401))))</f>
        <v>#DIV/0!</v>
      </c>
      <c r="AD1404" s="3" t="e">
        <f>IF(DEGREES(ACOS(SIN(RADIANS(G1404))*SIN(RADIANS(E1411))+COS(RADIANS(G1404))*COS(RADIANS(E1411))*COS(RADIANS(AD1401))))&gt;90,0,$F$4*$F$5/E1410^2*(SIN(RADIANS(G1404))*SIN(RADIANS(E1411))+COS(RADIANS(G1404))*COS(RADIANS(E1411))*COS(RADIANS(AD1401))))</f>
        <v>#DIV/0!</v>
      </c>
      <c r="AE1404" s="3" t="e">
        <f>IF(DEGREES(ACOS(SIN(RADIANS(G1404))*SIN(RADIANS(E1411))+COS(RADIANS(G1404))*COS(RADIANS(E1411))*COS(RADIANS(AE1401))))&gt;90,0,$F$4*$F$5/E1410^2*(SIN(RADIANS(G1404))*SIN(RADIANS(E1411))+COS(RADIANS(G1404))*COS(RADIANS(E1411))*COS(RADIANS(AE1401))))</f>
        <v>#DIV/0!</v>
      </c>
      <c r="AF1404" s="3" t="e">
        <f>IF(DEGREES(ACOS(SIN(RADIANS(G1404))*SIN(RADIANS(E1411))+COS(RADIANS(G1404))*COS(RADIANS(E1411))*COS(RADIANS(AF1401))))&gt;90,0,$F$4*$F$5/E1410^2*(SIN(RADIANS(G1404))*SIN(RADIANS(E1411))+COS(RADIANS(G1404))*COS(RADIANS(E1411))*COS(RADIANS(AF1401))))</f>
        <v>#DIV/0!</v>
      </c>
      <c r="AG1404" s="3" t="e">
        <f>IF(DEGREES(ACOS(SIN(RADIANS(G1404))*SIN(RADIANS(E1411))+COS(RADIANS(G1404))*COS(RADIANS(E1411))*COS(RADIANS(AG1401))))&gt;90,0,$F$4*$F$5/E1410^2*(SIN(RADIANS(G1404))*SIN(RADIANS(E1411))+COS(RADIANS(G1404))*COS(RADIANS(E1411))*COS(RADIANS(AG1401))))</f>
        <v>#DIV/0!</v>
      </c>
      <c r="AH1404" s="3" t="e">
        <f>IF(DEGREES(ACOS(SIN(RADIANS(G1404))*SIN(RADIANS(E1411))+COS(RADIANS(G1404))*COS(RADIANS(E1411))*COS(RADIANS(AH1401))))&gt;90,0,$F$4*$F$5/E1410^2*(SIN(RADIANS(G1404))*SIN(RADIANS(E1411))+COS(RADIANS(G1404))*COS(RADIANS(E1411))*COS(RADIANS(AH1401))))</f>
        <v>#DIV/0!</v>
      </c>
      <c r="AI1404" s="3" t="e">
        <f>IF(DEGREES(ACOS(SIN(RADIANS(G1404))*SIN(RADIANS(E1411))+COS(RADIANS(G1404))*COS(RADIANS(E1411))*COS(RADIANS(AI1401))))&gt;90,0,$F$4*$F$5/E1410^2*(SIN(RADIANS(G1404))*SIN(RADIANS(E1411))+COS(RADIANS(G1404))*COS(RADIANS(E1411))*COS(RADIANS(AI1401))))</f>
        <v>#DIV/0!</v>
      </c>
      <c r="AJ1404" s="3" t="e">
        <f>IF(DEGREES(ACOS(SIN(RADIANS(G1404))*SIN(RADIANS(E1411))+COS(RADIANS(G1404))*COS(RADIANS(E1411))*COS(RADIANS(AJ1401))))&gt;90,0,$F$4*$F$5/E1410^2*(SIN(RADIANS(G1404))*SIN(RADIANS(E1411))+COS(RADIANS(G1404))*COS(RADIANS(E1411))*COS(RADIANS(AJ1401))))</f>
        <v>#DIV/0!</v>
      </c>
      <c r="AK1404" s="3">
        <f>IF(DEGREES(ACOS(SIN(RADIANS(G1404))*SIN(RADIANS(E1411))+COS(RADIANS(G1404))*COS(RADIANS(E1411))*COS(RADIANS(AK1401))))&gt;90,0,$F$4*$F$5/E1410^2*(SIN(RADIANS(G1404))*SIN(RADIANS(E1411))+COS(RADIANS(G1404))*COS(RADIANS(E1411))*COS(RADIANS(AK1401))))</f>
        <v>0</v>
      </c>
      <c r="AL1404" s="3">
        <f>IF(DEGREES(ACOS(SIN(RADIANS(G1404))*SIN(RADIANS(E1411))+COS(RADIANS(G1404))*COS(RADIANS(E1411))*COS(RADIANS(AL1401))))&gt;90,0,$F$4*$F$5/E1410^2*(SIN(RADIANS(G1404))*SIN(RADIANS(E1411))+COS(RADIANS(G1404))*COS(RADIANS(E1411))*COS(RADIANS(AL1401))))</f>
        <v>0</v>
      </c>
      <c r="AM1404" s="3">
        <f>IF(DEGREES(ACOS(SIN(RADIANS(G1404))*SIN(RADIANS(E1411))+COS(RADIANS(G1404))*COS(RADIANS(E1411))*COS(RADIANS(AM1401))))&gt;90,0,$F$4*$F$5/E1410^2*(SIN(RADIANS(G1404))*SIN(RADIANS(E1411))+COS(RADIANS(G1404))*COS(RADIANS(E1411))*COS(RADIANS(AM1401))))</f>
        <v>0</v>
      </c>
      <c r="AN1404" s="3">
        <f>IF(DEGREES(ACOS(SIN(RADIANS(G1404))*SIN(RADIANS(E1411))+COS(RADIANS(G1404))*COS(RADIANS(E1411))*COS(RADIANS(AN1401))))&gt;90,0,$F$4*$F$5/E1410^2*(SIN(RADIANS(G1404))*SIN(RADIANS(E1411))+COS(RADIANS(G1404))*COS(RADIANS(E1411))*COS(RADIANS(AN1401))))</f>
        <v>0</v>
      </c>
      <c r="AO1404" s="3">
        <f>IF(DEGREES(ACOS(SIN(RADIANS(G1404))*SIN(RADIANS(E1411))+COS(RADIANS(G1404))*COS(RADIANS(E1411))*COS(RADIANS(AO1401))))&gt;90,0,$F$4*$F$5/E1410^2*(SIN(RADIANS(G1404))*SIN(RADIANS(E1411))+COS(RADIANS(G1404))*COS(RADIANS(E1411))*COS(RADIANS(AO1401))))</f>
        <v>0</v>
      </c>
      <c r="AP1404" s="3">
        <f>IF(DEGREES(ACOS(SIN(RADIANS(G1404))*SIN(RADIANS(E1411))+COS(RADIANS(G1404))*COS(RADIANS(E1411))*COS(RADIANS(AP1401))))&gt;90,0,$F$4*$F$5/E1410^2*(SIN(RADIANS(G1404))*SIN(RADIANS(E1411))+COS(RADIANS(G1404))*COS(RADIANS(E1411))*COS(RADIANS(AP1401))))</f>
        <v>0</v>
      </c>
      <c r="AQ1404" s="3">
        <f>IF(DEGREES(ACOS(SIN(RADIANS(G1404))*SIN(RADIANS(E1411))+COS(RADIANS(G1404))*COS(RADIANS(E1411))*COS(RADIANS(AQ1401))))&gt;90,0,$F$4*$F$5/E1410^2*(SIN(RADIANS(G1404))*SIN(RADIANS(E1411))+COS(RADIANS(G1404))*COS(RADIANS(E1411))*COS(RADIANS(AQ1401))))</f>
        <v>0</v>
      </c>
      <c r="AR1404" s="3">
        <f>IF(DEGREES(ACOS(SIN(RADIANS(G1404))*SIN(RADIANS(E1411))+COS(RADIANS(G1404))*COS(RADIANS(E1411))*COS(RADIANS(AR1401))))&gt;90,0,$F$4*$F$5/E1410^2*(SIN(RADIANS(G1404))*SIN(RADIANS(E1411))+COS(RADIANS(G1404))*COS(RADIANS(E1411))*COS(RADIANS(AR1401))))</f>
        <v>0</v>
      </c>
    </row>
    <row r="1405" spans="2:44" ht="15.75" customHeight="1" x14ac:dyDescent="0.2">
      <c r="B1405" s="20" t="s">
        <v>784</v>
      </c>
      <c r="E1405" s="3">
        <f>IF(E1404-$F$13&lt;0,E1404-$F$13+360,IF(E1404-$F$13&gt;360,E1404-$F$13-360,E1404-$F$13))</f>
        <v>320</v>
      </c>
      <c r="G1405" s="3">
        <v>70</v>
      </c>
      <c r="I1405" s="3">
        <f>IF(DEGREES(ACOS(SIN(RADIANS(G1405))*SIN(RADIANS(E1411))+COS(RADIANS(G1405))*COS(RADIANS(E1411))*COS(RADIANS(I1401))))&gt;90,0,$F$4*$F$5/E1410^2*(SIN(RADIANS(G1405))*SIN(RADIANS(E1411))+COS(RADIANS(G1405))*COS(RADIANS(E1411))*COS(RADIANS(I1401))))</f>
        <v>0</v>
      </c>
      <c r="J1405" s="3">
        <f>IF(DEGREES(ACOS(SIN(RADIANS(G1405))*SIN(RADIANS(E1411))+COS(RADIANS(G1405))*COS(RADIANS(E1411))*COS(RADIANS(J1401))))&gt;90,0,$F$4*$F$5/E1410^2*(SIN(RADIANS(G1405))*SIN(RADIANS(E1411))+COS(RADIANS(G1405))*COS(RADIANS(E1411))*COS(RADIANS(J1401))))</f>
        <v>0</v>
      </c>
      <c r="K1405" s="3">
        <f>IF(DEGREES(ACOS(SIN(RADIANS(G1405))*SIN(RADIANS(E1411))+COS(RADIANS(G1405))*COS(RADIANS(E1411))*COS(RADIANS(K1401))))&gt;90,0,$F$4*$F$5/E1410^2*(SIN(RADIANS(G1405))*SIN(RADIANS(E1411))+COS(RADIANS(G1405))*COS(RADIANS(E1411))*COS(RADIANS(K1401))))</f>
        <v>0</v>
      </c>
      <c r="L1405" s="3">
        <f>IF(DEGREES(ACOS(SIN(RADIANS(G1405))*SIN(RADIANS(E1411))+COS(RADIANS(G1405))*COS(RADIANS(E1411))*COS(RADIANS(L1401))))&gt;90,0,$F$4*$F$5/E1410^2*(SIN(RADIANS(G1405))*SIN(RADIANS(E1411))+COS(RADIANS(G1405))*COS(RADIANS(E1411))*COS(RADIANS(L1401))))</f>
        <v>0</v>
      </c>
      <c r="M1405" s="3">
        <f>IF(DEGREES(ACOS(SIN(RADIANS(G1405))*SIN(RADIANS(E1411))+COS(RADIANS(G1405))*COS(RADIANS(E1411))*COS(RADIANS(M1401))))&gt;90,0,$F$4*$F$5/E1410^2*(SIN(RADIANS(G1405))*SIN(RADIANS(E1411))+COS(RADIANS(G1405))*COS(RADIANS(E1411))*COS(RADIANS(M1401))))</f>
        <v>0</v>
      </c>
      <c r="N1405" s="3">
        <f>IF(DEGREES(ACOS(SIN(RADIANS(G1405))*SIN(RADIANS(E1411))+COS(RADIANS(G1405))*COS(RADIANS(E1411))*COS(RADIANS(N1401))))&gt;90,0,$F$4*$F$5/E1410^2*(SIN(RADIANS(G1405))*SIN(RADIANS(E1411))+COS(RADIANS(G1405))*COS(RADIANS(E1411))*COS(RADIANS(N1401))))</f>
        <v>0</v>
      </c>
      <c r="O1405" s="3">
        <f>IF(DEGREES(ACOS(SIN(RADIANS(G1405))*SIN(RADIANS(E1411))+COS(RADIANS(G1405))*COS(RADIANS(E1411))*COS(RADIANS(O1401))))&gt;90,0,$F$4*$F$5/E1410^2*(SIN(RADIANS(G1405))*SIN(RADIANS(E1411))+COS(RADIANS(G1405))*COS(RADIANS(E1411))*COS(RADIANS(O1401))))</f>
        <v>0</v>
      </c>
      <c r="P1405" s="3">
        <f>IF(DEGREES(ACOS(SIN(RADIANS(G1405))*SIN(RADIANS(E1411))+COS(RADIANS(G1405))*COS(RADIANS(E1411))*COS(RADIANS(P1401))))&gt;90,0,$F$4*$F$5/E1410^2*(SIN(RADIANS(G1405))*SIN(RADIANS(E1411))+COS(RADIANS(G1405))*COS(RADIANS(E1411))*COS(RADIANS(P1401))))</f>
        <v>0</v>
      </c>
      <c r="Q1405" s="3">
        <f>IF(DEGREES(ACOS(SIN(RADIANS(G1405))*SIN(RADIANS(E1411))+COS(RADIANS(G1405))*COS(RADIANS(E1411))*COS(RADIANS(Q1401))))&gt;90,0,$F$4*$F$5/E1410^2*(SIN(RADIANS(G1405))*SIN(RADIANS(E1411))+COS(RADIANS(G1405))*COS(RADIANS(E1411))*COS(RADIANS(Q1401))))</f>
        <v>0</v>
      </c>
      <c r="R1405" s="3" t="e">
        <f>IF(DEGREES(ACOS(SIN(RADIANS(G1405))*SIN(RADIANS(E1411))+COS(RADIANS(G1405))*COS(RADIANS(E1411))*COS(RADIANS(R1401))))&gt;90,0,$F$4*$F$5/E1410^2*(SIN(RADIANS(G1405))*SIN(RADIANS(E1411))+COS(RADIANS(G1405))*COS(RADIANS(E1411))*COS(RADIANS(R1401))))</f>
        <v>#DIV/0!</v>
      </c>
      <c r="S1405" s="3" t="e">
        <f>IF(DEGREES(ACOS(SIN(RADIANS(G1405))*SIN(RADIANS(E1411))+COS(RADIANS(G1405))*COS(RADIANS(E1411))*COS(RADIANS(S1401))))&gt;90,0,$F$4*$F$5/E1410^2*(SIN(RADIANS(G1405))*SIN(RADIANS(E1411))+COS(RADIANS(G1405))*COS(RADIANS(E1411))*COS(RADIANS(S1401))))</f>
        <v>#DIV/0!</v>
      </c>
      <c r="T1405" s="3" t="e">
        <f>IF(DEGREES(ACOS(SIN(RADIANS(G1405))*SIN(RADIANS(E1411))+COS(RADIANS(G1405))*COS(RADIANS(E1411))*COS(RADIANS(T1401))))&gt;90,0,$F$4*$F$5/E1410^2*(SIN(RADIANS(G1405))*SIN(RADIANS(E1411))+COS(RADIANS(G1405))*COS(RADIANS(E1411))*COS(RADIANS(T1401))))</f>
        <v>#DIV/0!</v>
      </c>
      <c r="U1405" s="3" t="e">
        <f>IF(DEGREES(ACOS(SIN(RADIANS(G1405))*SIN(RADIANS(E1411))+COS(RADIANS(G1405))*COS(RADIANS(E1411))*COS(RADIANS(U1401))))&gt;90,0,$F$4*$F$5/E1410^2*(SIN(RADIANS(G1405))*SIN(RADIANS(E1411))+COS(RADIANS(G1405))*COS(RADIANS(E1411))*COS(RADIANS(U1401))))</f>
        <v>#DIV/0!</v>
      </c>
      <c r="V1405" s="3" t="e">
        <f>IF(DEGREES(ACOS(SIN(RADIANS(G1405))*SIN(RADIANS(E1411))+COS(RADIANS(G1405))*COS(RADIANS(E1411))*COS(RADIANS(V1401))))&gt;90,0,$F$4*$F$5/E1410^2*(SIN(RADIANS(G1405))*SIN(RADIANS(E1411))+COS(RADIANS(G1405))*COS(RADIANS(E1411))*COS(RADIANS(V1401))))</f>
        <v>#DIV/0!</v>
      </c>
      <c r="W1405" s="3" t="e">
        <f>IF(DEGREES(ACOS(SIN(RADIANS(G1405))*SIN(RADIANS(E1411))+COS(RADIANS(G1405))*COS(RADIANS(E1411))*COS(RADIANS(W1401))))&gt;90,0,$F$4*$F$5/E1410^2*(SIN(RADIANS(G1405))*SIN(RADIANS(E1411))+COS(RADIANS(G1405))*COS(RADIANS(E1411))*COS(RADIANS(W1401))))</f>
        <v>#DIV/0!</v>
      </c>
      <c r="X1405" s="3" t="e">
        <f>IF(DEGREES(ACOS(SIN(RADIANS(G1405))*SIN(RADIANS(E1411))+COS(RADIANS(G1405))*COS(RADIANS(E1411))*COS(RADIANS(X1401))))&gt;90,0,$F$4*$F$5/E1410^2*(SIN(RADIANS(G1405))*SIN(RADIANS(E1411))+COS(RADIANS(G1405))*COS(RADIANS(E1411))*COS(RADIANS(X1401))))</f>
        <v>#DIV/0!</v>
      </c>
      <c r="Y1405" s="3" t="e">
        <f>IF(DEGREES(ACOS(SIN(RADIANS(G1405))*SIN(RADIANS(E1411))+COS(RADIANS(G1405))*COS(RADIANS(E1411))*COS(RADIANS(Y1401))))&gt;90,0,$F$4*$F$5/E1410^2*(SIN(RADIANS(G1405))*SIN(RADIANS(E1411))+COS(RADIANS(G1405))*COS(RADIANS(E1411))*COS(RADIANS(Y1401))))</f>
        <v>#DIV/0!</v>
      </c>
      <c r="Z1405" s="3" t="e">
        <f>IF(DEGREES(ACOS(SIN(RADIANS(G1405))*SIN(RADIANS(E1411))+COS(RADIANS(G1405))*COS(RADIANS(E1411))*COS(RADIANS(Z1401))))&gt;90,0,$F$4*$F$5/E1410^2*(SIN(RADIANS(G1405))*SIN(RADIANS(E1411))+COS(RADIANS(G1405))*COS(RADIANS(E1411))*COS(RADIANS(Z1401))))</f>
        <v>#DIV/0!</v>
      </c>
      <c r="AA1405" s="3" t="e">
        <f>IF(DEGREES(ACOS(SIN(RADIANS(G1405))*SIN(RADIANS(E1411))+COS(RADIANS(G1405))*COS(RADIANS(E1411))*COS(RADIANS(AA1401))))&gt;90,0,$F$4*$F$5/E1410^2*(SIN(RADIANS(G1405))*SIN(RADIANS(E1411))+COS(RADIANS(G1405))*COS(RADIANS(E1411))*COS(RADIANS(AA1401))))</f>
        <v>#DIV/0!</v>
      </c>
      <c r="AB1405" s="3" t="e">
        <f>IF(DEGREES(ACOS(SIN(RADIANS(G1405))*SIN(RADIANS(E1411))+COS(RADIANS(G1405))*COS(RADIANS(E1411))*COS(RADIANS(AB1401))))&gt;90,0,$F$4*$F$5/E1410^2*(SIN(RADIANS(G1405))*SIN(RADIANS(E1411))+COS(RADIANS(G1405))*COS(RADIANS(E1411))*COS(RADIANS(AB1401))))</f>
        <v>#DIV/0!</v>
      </c>
      <c r="AC1405" s="3" t="e">
        <f>IF(DEGREES(ACOS(SIN(RADIANS(G1405))*SIN(RADIANS(E1411))+COS(RADIANS(G1405))*COS(RADIANS(E1411))*COS(RADIANS(AC1401))))&gt;90,0,$F$4*$F$5/E1410^2*(SIN(RADIANS(G1405))*SIN(RADIANS(E1411))+COS(RADIANS(G1405))*COS(RADIANS(E1411))*COS(RADIANS(AC1401))))</f>
        <v>#DIV/0!</v>
      </c>
      <c r="AD1405" s="3" t="e">
        <f>IF(DEGREES(ACOS(SIN(RADIANS(G1405))*SIN(RADIANS(E1411))+COS(RADIANS(G1405))*COS(RADIANS(E1411))*COS(RADIANS(AD1401))))&gt;90,0,$F$4*$F$5/E1410^2*(SIN(RADIANS(G1405))*SIN(RADIANS(E1411))+COS(RADIANS(G1405))*COS(RADIANS(E1411))*COS(RADIANS(AD1401))))</f>
        <v>#DIV/0!</v>
      </c>
      <c r="AE1405" s="3" t="e">
        <f>IF(DEGREES(ACOS(SIN(RADIANS(G1405))*SIN(RADIANS(E1411))+COS(RADIANS(G1405))*COS(RADIANS(E1411))*COS(RADIANS(AE1401))))&gt;90,0,$F$4*$F$5/E1410^2*(SIN(RADIANS(G1405))*SIN(RADIANS(E1411))+COS(RADIANS(G1405))*COS(RADIANS(E1411))*COS(RADIANS(AE1401))))</f>
        <v>#DIV/0!</v>
      </c>
      <c r="AF1405" s="3" t="e">
        <f>IF(DEGREES(ACOS(SIN(RADIANS(G1405))*SIN(RADIANS(E1411))+COS(RADIANS(G1405))*COS(RADIANS(E1411))*COS(RADIANS(AF1401))))&gt;90,0,$F$4*$F$5/E1410^2*(SIN(RADIANS(G1405))*SIN(RADIANS(E1411))+COS(RADIANS(G1405))*COS(RADIANS(E1411))*COS(RADIANS(AF1401))))</f>
        <v>#DIV/0!</v>
      </c>
      <c r="AG1405" s="3" t="e">
        <f>IF(DEGREES(ACOS(SIN(RADIANS(G1405))*SIN(RADIANS(E1411))+COS(RADIANS(G1405))*COS(RADIANS(E1411))*COS(RADIANS(AG1401))))&gt;90,0,$F$4*$F$5/E1410^2*(SIN(RADIANS(G1405))*SIN(RADIANS(E1411))+COS(RADIANS(G1405))*COS(RADIANS(E1411))*COS(RADIANS(AG1401))))</f>
        <v>#DIV/0!</v>
      </c>
      <c r="AH1405" s="3" t="e">
        <f>IF(DEGREES(ACOS(SIN(RADIANS(G1405))*SIN(RADIANS(E1411))+COS(RADIANS(G1405))*COS(RADIANS(E1411))*COS(RADIANS(AH1401))))&gt;90,0,$F$4*$F$5/E1410^2*(SIN(RADIANS(G1405))*SIN(RADIANS(E1411))+COS(RADIANS(G1405))*COS(RADIANS(E1411))*COS(RADIANS(AH1401))))</f>
        <v>#DIV/0!</v>
      </c>
      <c r="AI1405" s="3" t="e">
        <f>IF(DEGREES(ACOS(SIN(RADIANS(G1405))*SIN(RADIANS(E1411))+COS(RADIANS(G1405))*COS(RADIANS(E1411))*COS(RADIANS(AI1401))))&gt;90,0,$F$4*$F$5/E1410^2*(SIN(RADIANS(G1405))*SIN(RADIANS(E1411))+COS(RADIANS(G1405))*COS(RADIANS(E1411))*COS(RADIANS(AI1401))))</f>
        <v>#DIV/0!</v>
      </c>
      <c r="AJ1405" s="3" t="e">
        <f>IF(DEGREES(ACOS(SIN(RADIANS(G1405))*SIN(RADIANS(E1411))+COS(RADIANS(G1405))*COS(RADIANS(E1411))*COS(RADIANS(AJ1401))))&gt;90,0,$F$4*$F$5/E1410^2*(SIN(RADIANS(G1405))*SIN(RADIANS(E1411))+COS(RADIANS(G1405))*COS(RADIANS(E1411))*COS(RADIANS(AJ1401))))</f>
        <v>#DIV/0!</v>
      </c>
      <c r="AK1405" s="3">
        <f>IF(DEGREES(ACOS(SIN(RADIANS(G1405))*SIN(RADIANS(E1411))+COS(RADIANS(G1405))*COS(RADIANS(E1411))*COS(RADIANS(AK1401))))&gt;90,0,$F$4*$F$5/E1410^2*(SIN(RADIANS(G1405))*SIN(RADIANS(E1411))+COS(RADIANS(G1405))*COS(RADIANS(E1411))*COS(RADIANS(AK1401))))</f>
        <v>0</v>
      </c>
      <c r="AL1405" s="3">
        <f>IF(DEGREES(ACOS(SIN(RADIANS(G1405))*SIN(RADIANS(E1411))+COS(RADIANS(G1405))*COS(RADIANS(E1411))*COS(RADIANS(AL1401))))&gt;90,0,$F$4*$F$5/E1410^2*(SIN(RADIANS(G1405))*SIN(RADIANS(E1411))+COS(RADIANS(G1405))*COS(RADIANS(E1411))*COS(RADIANS(AL1401))))</f>
        <v>0</v>
      </c>
      <c r="AM1405" s="3">
        <f>IF(DEGREES(ACOS(SIN(RADIANS(G1405))*SIN(RADIANS(E1411))+COS(RADIANS(G1405))*COS(RADIANS(E1411))*COS(RADIANS(AM1401))))&gt;90,0,$F$4*$F$5/E1410^2*(SIN(RADIANS(G1405))*SIN(RADIANS(E1411))+COS(RADIANS(G1405))*COS(RADIANS(E1411))*COS(RADIANS(AM1401))))</f>
        <v>0</v>
      </c>
      <c r="AN1405" s="3">
        <f>IF(DEGREES(ACOS(SIN(RADIANS(G1405))*SIN(RADIANS(E1411))+COS(RADIANS(G1405))*COS(RADIANS(E1411))*COS(RADIANS(AN1401))))&gt;90,0,$F$4*$F$5/E1410^2*(SIN(RADIANS(G1405))*SIN(RADIANS(E1411))+COS(RADIANS(G1405))*COS(RADIANS(E1411))*COS(RADIANS(AN1401))))</f>
        <v>0</v>
      </c>
      <c r="AO1405" s="3">
        <f>IF(DEGREES(ACOS(SIN(RADIANS(G1405))*SIN(RADIANS(E1411))+COS(RADIANS(G1405))*COS(RADIANS(E1411))*COS(RADIANS(AO1401))))&gt;90,0,$F$4*$F$5/E1410^2*(SIN(RADIANS(G1405))*SIN(RADIANS(E1411))+COS(RADIANS(G1405))*COS(RADIANS(E1411))*COS(RADIANS(AO1401))))</f>
        <v>0</v>
      </c>
      <c r="AP1405" s="3">
        <f>IF(DEGREES(ACOS(SIN(RADIANS(G1405))*SIN(RADIANS(E1411))+COS(RADIANS(G1405))*COS(RADIANS(E1411))*COS(RADIANS(AP1401))))&gt;90,0,$F$4*$F$5/E1410^2*(SIN(RADIANS(G1405))*SIN(RADIANS(E1411))+COS(RADIANS(G1405))*COS(RADIANS(E1411))*COS(RADIANS(AP1401))))</f>
        <v>0</v>
      </c>
      <c r="AQ1405" s="3">
        <f>IF(DEGREES(ACOS(SIN(RADIANS(G1405))*SIN(RADIANS(E1411))+COS(RADIANS(G1405))*COS(RADIANS(E1411))*COS(RADIANS(AQ1401))))&gt;90,0,$F$4*$F$5/E1410^2*(SIN(RADIANS(G1405))*SIN(RADIANS(E1411))+COS(RADIANS(G1405))*COS(RADIANS(E1411))*COS(RADIANS(AQ1401))))</f>
        <v>0</v>
      </c>
      <c r="AR1405" s="3">
        <f>IF(DEGREES(ACOS(SIN(RADIANS(G1405))*SIN(RADIANS(E1411))+COS(RADIANS(G1405))*COS(RADIANS(E1411))*COS(RADIANS(AR1401))))&gt;90,0,$F$4*$F$5/E1410^2*(SIN(RADIANS(G1405))*SIN(RADIANS(E1411))+COS(RADIANS(G1405))*COS(RADIANS(E1411))*COS(RADIANS(AR1401))))</f>
        <v>0</v>
      </c>
    </row>
    <row r="1406" spans="2:44" ht="15.75" customHeight="1" x14ac:dyDescent="0.2">
      <c r="B1406" s="20" t="s">
        <v>729</v>
      </c>
      <c r="E1406" s="3">
        <f>IF(E1403&lt;360,E1403/360,(E1403-360)/360)</f>
        <v>0.63888888888888884</v>
      </c>
      <c r="G1406" s="3">
        <v>60</v>
      </c>
      <c r="I1406" s="3">
        <f>IF(DEGREES(ACOS(SIN(RADIANS(G1406))*SIN(RADIANS(E1411))+COS(RADIANS(G1406))*COS(RADIANS(E1411))*COS(RADIANS(I1401))))&gt;90,0,$F$4*$F$5/E1410^2*(SIN(RADIANS(G1406))*SIN(RADIANS(E1411))+COS(RADIANS(G1406))*COS(RADIANS(E1411))*COS(RADIANS(I1401))))</f>
        <v>0</v>
      </c>
      <c r="J1406" s="3">
        <f>IF(DEGREES(ACOS(SIN(RADIANS(G1406))*SIN(RADIANS(E1411))+COS(RADIANS(G1406))*COS(RADIANS(E1411))*COS(RADIANS(J1401))))&gt;90,0,$F$4*$F$5/E1410^2*(SIN(RADIANS(G1406))*SIN(RADIANS(E1411))+COS(RADIANS(G1406))*COS(RADIANS(E1411))*COS(RADIANS(J1401))))</f>
        <v>0</v>
      </c>
      <c r="K1406" s="3">
        <f>IF(DEGREES(ACOS(SIN(RADIANS(G1406))*SIN(RADIANS(E1411))+COS(RADIANS(G1406))*COS(RADIANS(E1411))*COS(RADIANS(K1401))))&gt;90,0,$F$4*$F$5/E1410^2*(SIN(RADIANS(G1406))*SIN(RADIANS(E1411))+COS(RADIANS(G1406))*COS(RADIANS(E1411))*COS(RADIANS(K1401))))</f>
        <v>0</v>
      </c>
      <c r="L1406" s="3">
        <f>IF(DEGREES(ACOS(SIN(RADIANS(G1406))*SIN(RADIANS(E1411))+COS(RADIANS(G1406))*COS(RADIANS(E1411))*COS(RADIANS(L1401))))&gt;90,0,$F$4*$F$5/E1410^2*(SIN(RADIANS(G1406))*SIN(RADIANS(E1411))+COS(RADIANS(G1406))*COS(RADIANS(E1411))*COS(RADIANS(L1401))))</f>
        <v>0</v>
      </c>
      <c r="M1406" s="3">
        <f>IF(DEGREES(ACOS(SIN(RADIANS(G1406))*SIN(RADIANS(E1411))+COS(RADIANS(G1406))*COS(RADIANS(E1411))*COS(RADIANS(M1401))))&gt;90,0,$F$4*$F$5/E1410^2*(SIN(RADIANS(G1406))*SIN(RADIANS(E1411))+COS(RADIANS(G1406))*COS(RADIANS(E1411))*COS(RADIANS(M1401))))</f>
        <v>0</v>
      </c>
      <c r="N1406" s="3">
        <f>IF(DEGREES(ACOS(SIN(RADIANS(G1406))*SIN(RADIANS(E1411))+COS(RADIANS(G1406))*COS(RADIANS(E1411))*COS(RADIANS(N1401))))&gt;90,0,$F$4*$F$5/E1410^2*(SIN(RADIANS(G1406))*SIN(RADIANS(E1411))+COS(RADIANS(G1406))*COS(RADIANS(E1411))*COS(RADIANS(N1401))))</f>
        <v>0</v>
      </c>
      <c r="O1406" s="3">
        <f>IF(DEGREES(ACOS(SIN(RADIANS(G1406))*SIN(RADIANS(E1411))+COS(RADIANS(G1406))*COS(RADIANS(E1411))*COS(RADIANS(O1401))))&gt;90,0,$F$4*$F$5/E1410^2*(SIN(RADIANS(G1406))*SIN(RADIANS(E1411))+COS(RADIANS(G1406))*COS(RADIANS(E1411))*COS(RADIANS(O1401))))</f>
        <v>0</v>
      </c>
      <c r="P1406" s="3">
        <f>IF(DEGREES(ACOS(SIN(RADIANS(G1406))*SIN(RADIANS(E1411))+COS(RADIANS(G1406))*COS(RADIANS(E1411))*COS(RADIANS(P1401))))&gt;90,0,$F$4*$F$5/E1410^2*(SIN(RADIANS(G1406))*SIN(RADIANS(E1411))+COS(RADIANS(G1406))*COS(RADIANS(E1411))*COS(RADIANS(P1401))))</f>
        <v>0</v>
      </c>
      <c r="Q1406" s="3">
        <f>IF(DEGREES(ACOS(SIN(RADIANS(G1406))*SIN(RADIANS(E1411))+COS(RADIANS(G1406))*COS(RADIANS(E1411))*COS(RADIANS(Q1401))))&gt;90,0,$F$4*$F$5/E1410^2*(SIN(RADIANS(G1406))*SIN(RADIANS(E1411))+COS(RADIANS(G1406))*COS(RADIANS(E1411))*COS(RADIANS(Q1401))))</f>
        <v>0</v>
      </c>
      <c r="R1406" s="3" t="e">
        <f>IF(DEGREES(ACOS(SIN(RADIANS(G1406))*SIN(RADIANS(E1411))+COS(RADIANS(G1406))*COS(RADIANS(E1411))*COS(RADIANS(R1401))))&gt;90,0,$F$4*$F$5/E1410^2*(SIN(RADIANS(G1406))*SIN(RADIANS(E1411))+COS(RADIANS(G1406))*COS(RADIANS(E1411))*COS(RADIANS(R1401))))</f>
        <v>#DIV/0!</v>
      </c>
      <c r="S1406" s="3" t="e">
        <f>IF(DEGREES(ACOS(SIN(RADIANS(G1406))*SIN(RADIANS(E1411))+COS(RADIANS(G1406))*COS(RADIANS(E1411))*COS(RADIANS(S1401))))&gt;90,0,$F$4*$F$5/E1410^2*(SIN(RADIANS(G1406))*SIN(RADIANS(E1411))+COS(RADIANS(G1406))*COS(RADIANS(E1411))*COS(RADIANS(S1401))))</f>
        <v>#DIV/0!</v>
      </c>
      <c r="T1406" s="3" t="e">
        <f>IF(DEGREES(ACOS(SIN(RADIANS(G1406))*SIN(RADIANS(E1411))+COS(RADIANS(G1406))*COS(RADIANS(E1411))*COS(RADIANS(T1401))))&gt;90,0,$F$4*$F$5/E1410^2*(SIN(RADIANS(G1406))*SIN(RADIANS(E1411))+COS(RADIANS(G1406))*COS(RADIANS(E1411))*COS(RADIANS(T1401))))</f>
        <v>#DIV/0!</v>
      </c>
      <c r="U1406" s="3" t="e">
        <f>IF(DEGREES(ACOS(SIN(RADIANS(G1406))*SIN(RADIANS(E1411))+COS(RADIANS(G1406))*COS(RADIANS(E1411))*COS(RADIANS(U1401))))&gt;90,0,$F$4*$F$5/E1410^2*(SIN(RADIANS(G1406))*SIN(RADIANS(E1411))+COS(RADIANS(G1406))*COS(RADIANS(E1411))*COS(RADIANS(U1401))))</f>
        <v>#DIV/0!</v>
      </c>
      <c r="V1406" s="3" t="e">
        <f>IF(DEGREES(ACOS(SIN(RADIANS(G1406))*SIN(RADIANS(E1411))+COS(RADIANS(G1406))*COS(RADIANS(E1411))*COS(RADIANS(V1401))))&gt;90,0,$F$4*$F$5/E1410^2*(SIN(RADIANS(G1406))*SIN(RADIANS(E1411))+COS(RADIANS(G1406))*COS(RADIANS(E1411))*COS(RADIANS(V1401))))</f>
        <v>#DIV/0!</v>
      </c>
      <c r="W1406" s="3" t="e">
        <f>IF(DEGREES(ACOS(SIN(RADIANS(G1406))*SIN(RADIANS(E1411))+COS(RADIANS(G1406))*COS(RADIANS(E1411))*COS(RADIANS(W1401))))&gt;90,0,$F$4*$F$5/E1410^2*(SIN(RADIANS(G1406))*SIN(RADIANS(E1411))+COS(RADIANS(G1406))*COS(RADIANS(E1411))*COS(RADIANS(W1401))))</f>
        <v>#DIV/0!</v>
      </c>
      <c r="X1406" s="3" t="e">
        <f>IF(DEGREES(ACOS(SIN(RADIANS(G1406))*SIN(RADIANS(E1411))+COS(RADIANS(G1406))*COS(RADIANS(E1411))*COS(RADIANS(X1401))))&gt;90,0,$F$4*$F$5/E1410^2*(SIN(RADIANS(G1406))*SIN(RADIANS(E1411))+COS(RADIANS(G1406))*COS(RADIANS(E1411))*COS(RADIANS(X1401))))</f>
        <v>#DIV/0!</v>
      </c>
      <c r="Y1406" s="3" t="e">
        <f>IF(DEGREES(ACOS(SIN(RADIANS(G1406))*SIN(RADIANS(E1411))+COS(RADIANS(G1406))*COS(RADIANS(E1411))*COS(RADIANS(Y1401))))&gt;90,0,$F$4*$F$5/E1410^2*(SIN(RADIANS(G1406))*SIN(RADIANS(E1411))+COS(RADIANS(G1406))*COS(RADIANS(E1411))*COS(RADIANS(Y1401))))</f>
        <v>#DIV/0!</v>
      </c>
      <c r="Z1406" s="3" t="e">
        <f>IF(DEGREES(ACOS(SIN(RADIANS(G1406))*SIN(RADIANS(E1411))+COS(RADIANS(G1406))*COS(RADIANS(E1411))*COS(RADIANS(Z1401))))&gt;90,0,$F$4*$F$5/E1410^2*(SIN(RADIANS(G1406))*SIN(RADIANS(E1411))+COS(RADIANS(G1406))*COS(RADIANS(E1411))*COS(RADIANS(Z1401))))</f>
        <v>#DIV/0!</v>
      </c>
      <c r="AA1406" s="3" t="e">
        <f>IF(DEGREES(ACOS(SIN(RADIANS(G1406))*SIN(RADIANS(E1411))+COS(RADIANS(G1406))*COS(RADIANS(E1411))*COS(RADIANS(AA1401))))&gt;90,0,$F$4*$F$5/E1410^2*(SIN(RADIANS(G1406))*SIN(RADIANS(E1411))+COS(RADIANS(G1406))*COS(RADIANS(E1411))*COS(RADIANS(AA1401))))</f>
        <v>#DIV/0!</v>
      </c>
      <c r="AB1406" s="3" t="e">
        <f>IF(DEGREES(ACOS(SIN(RADIANS(G1406))*SIN(RADIANS(E1411))+COS(RADIANS(G1406))*COS(RADIANS(E1411))*COS(RADIANS(AB1401))))&gt;90,0,$F$4*$F$5/E1410^2*(SIN(RADIANS(G1406))*SIN(RADIANS(E1411))+COS(RADIANS(G1406))*COS(RADIANS(E1411))*COS(RADIANS(AB1401))))</f>
        <v>#DIV/0!</v>
      </c>
      <c r="AC1406" s="3" t="e">
        <f>IF(DEGREES(ACOS(SIN(RADIANS(G1406))*SIN(RADIANS(E1411))+COS(RADIANS(G1406))*COS(RADIANS(E1411))*COS(RADIANS(AC1401))))&gt;90,0,$F$4*$F$5/E1410^2*(SIN(RADIANS(G1406))*SIN(RADIANS(E1411))+COS(RADIANS(G1406))*COS(RADIANS(E1411))*COS(RADIANS(AC1401))))</f>
        <v>#DIV/0!</v>
      </c>
      <c r="AD1406" s="3" t="e">
        <f>IF(DEGREES(ACOS(SIN(RADIANS(G1406))*SIN(RADIANS(E1411))+COS(RADIANS(G1406))*COS(RADIANS(E1411))*COS(RADIANS(AD1401))))&gt;90,0,$F$4*$F$5/E1410^2*(SIN(RADIANS(G1406))*SIN(RADIANS(E1411))+COS(RADIANS(G1406))*COS(RADIANS(E1411))*COS(RADIANS(AD1401))))</f>
        <v>#DIV/0!</v>
      </c>
      <c r="AE1406" s="3" t="e">
        <f>IF(DEGREES(ACOS(SIN(RADIANS(G1406))*SIN(RADIANS(E1411))+COS(RADIANS(G1406))*COS(RADIANS(E1411))*COS(RADIANS(AE1401))))&gt;90,0,$F$4*$F$5/E1410^2*(SIN(RADIANS(G1406))*SIN(RADIANS(E1411))+COS(RADIANS(G1406))*COS(RADIANS(E1411))*COS(RADIANS(AE1401))))</f>
        <v>#DIV/0!</v>
      </c>
      <c r="AF1406" s="3" t="e">
        <f>IF(DEGREES(ACOS(SIN(RADIANS(G1406))*SIN(RADIANS(E1411))+COS(RADIANS(G1406))*COS(RADIANS(E1411))*COS(RADIANS(AF1401))))&gt;90,0,$F$4*$F$5/E1410^2*(SIN(RADIANS(G1406))*SIN(RADIANS(E1411))+COS(RADIANS(G1406))*COS(RADIANS(E1411))*COS(RADIANS(AF1401))))</f>
        <v>#DIV/0!</v>
      </c>
      <c r="AG1406" s="3" t="e">
        <f>IF(DEGREES(ACOS(SIN(RADIANS(G1406))*SIN(RADIANS(E1411))+COS(RADIANS(G1406))*COS(RADIANS(E1411))*COS(RADIANS(AG1401))))&gt;90,0,$F$4*$F$5/E1410^2*(SIN(RADIANS(G1406))*SIN(RADIANS(E1411))+COS(RADIANS(G1406))*COS(RADIANS(E1411))*COS(RADIANS(AG1401))))</f>
        <v>#DIV/0!</v>
      </c>
      <c r="AH1406" s="3" t="e">
        <f>IF(DEGREES(ACOS(SIN(RADIANS(G1406))*SIN(RADIANS(E1411))+COS(RADIANS(G1406))*COS(RADIANS(E1411))*COS(RADIANS(AH1401))))&gt;90,0,$F$4*$F$5/E1410^2*(SIN(RADIANS(G1406))*SIN(RADIANS(E1411))+COS(RADIANS(G1406))*COS(RADIANS(E1411))*COS(RADIANS(AH1401))))</f>
        <v>#DIV/0!</v>
      </c>
      <c r="AI1406" s="3" t="e">
        <f>IF(DEGREES(ACOS(SIN(RADIANS(G1406))*SIN(RADIANS(E1411))+COS(RADIANS(G1406))*COS(RADIANS(E1411))*COS(RADIANS(AI1401))))&gt;90,0,$F$4*$F$5/E1410^2*(SIN(RADIANS(G1406))*SIN(RADIANS(E1411))+COS(RADIANS(G1406))*COS(RADIANS(E1411))*COS(RADIANS(AI1401))))</f>
        <v>#DIV/0!</v>
      </c>
      <c r="AJ1406" s="3" t="e">
        <f>IF(DEGREES(ACOS(SIN(RADIANS(G1406))*SIN(RADIANS(E1411))+COS(RADIANS(G1406))*COS(RADIANS(E1411))*COS(RADIANS(AJ1401))))&gt;90,0,$F$4*$F$5/E1410^2*(SIN(RADIANS(G1406))*SIN(RADIANS(E1411))+COS(RADIANS(G1406))*COS(RADIANS(E1411))*COS(RADIANS(AJ1401))))</f>
        <v>#DIV/0!</v>
      </c>
      <c r="AK1406" s="3">
        <f>IF(DEGREES(ACOS(SIN(RADIANS(G1406))*SIN(RADIANS(E1411))+COS(RADIANS(G1406))*COS(RADIANS(E1411))*COS(RADIANS(AK1401))))&gt;90,0,$F$4*$F$5/E1410^2*(SIN(RADIANS(G1406))*SIN(RADIANS(E1411))+COS(RADIANS(G1406))*COS(RADIANS(E1411))*COS(RADIANS(AK1401))))</f>
        <v>0</v>
      </c>
      <c r="AL1406" s="3">
        <f>IF(DEGREES(ACOS(SIN(RADIANS(G1406))*SIN(RADIANS(E1411))+COS(RADIANS(G1406))*COS(RADIANS(E1411))*COS(RADIANS(AL1401))))&gt;90,0,$F$4*$F$5/E1410^2*(SIN(RADIANS(G1406))*SIN(RADIANS(E1411))+COS(RADIANS(G1406))*COS(RADIANS(E1411))*COS(RADIANS(AL1401))))</f>
        <v>0</v>
      </c>
      <c r="AM1406" s="3">
        <f>IF(DEGREES(ACOS(SIN(RADIANS(G1406))*SIN(RADIANS(E1411))+COS(RADIANS(G1406))*COS(RADIANS(E1411))*COS(RADIANS(AM1401))))&gt;90,0,$F$4*$F$5/E1410^2*(SIN(RADIANS(G1406))*SIN(RADIANS(E1411))+COS(RADIANS(G1406))*COS(RADIANS(E1411))*COS(RADIANS(AM1401))))</f>
        <v>0</v>
      </c>
      <c r="AN1406" s="3">
        <f>IF(DEGREES(ACOS(SIN(RADIANS(G1406))*SIN(RADIANS(E1411))+COS(RADIANS(G1406))*COS(RADIANS(E1411))*COS(RADIANS(AN1401))))&gt;90,0,$F$4*$F$5/E1410^2*(SIN(RADIANS(G1406))*SIN(RADIANS(E1411))+COS(RADIANS(G1406))*COS(RADIANS(E1411))*COS(RADIANS(AN1401))))</f>
        <v>0</v>
      </c>
      <c r="AO1406" s="3">
        <f>IF(DEGREES(ACOS(SIN(RADIANS(G1406))*SIN(RADIANS(E1411))+COS(RADIANS(G1406))*COS(RADIANS(E1411))*COS(RADIANS(AO1401))))&gt;90,0,$F$4*$F$5/E1410^2*(SIN(RADIANS(G1406))*SIN(RADIANS(E1411))+COS(RADIANS(G1406))*COS(RADIANS(E1411))*COS(RADIANS(AO1401))))</f>
        <v>0</v>
      </c>
      <c r="AP1406" s="3">
        <f>IF(DEGREES(ACOS(SIN(RADIANS(G1406))*SIN(RADIANS(E1411))+COS(RADIANS(G1406))*COS(RADIANS(E1411))*COS(RADIANS(AP1401))))&gt;90,0,$F$4*$F$5/E1410^2*(SIN(RADIANS(G1406))*SIN(RADIANS(E1411))+COS(RADIANS(G1406))*COS(RADIANS(E1411))*COS(RADIANS(AP1401))))</f>
        <v>0</v>
      </c>
      <c r="AQ1406" s="3">
        <f>IF(DEGREES(ACOS(SIN(RADIANS(G1406))*SIN(RADIANS(E1411))+COS(RADIANS(G1406))*COS(RADIANS(E1411))*COS(RADIANS(AQ1401))))&gt;90,0,$F$4*$F$5/E1410^2*(SIN(RADIANS(G1406))*SIN(RADIANS(E1411))+COS(RADIANS(G1406))*COS(RADIANS(E1411))*COS(RADIANS(AQ1401))))</f>
        <v>0</v>
      </c>
      <c r="AR1406" s="3">
        <f>IF(DEGREES(ACOS(SIN(RADIANS(G1406))*SIN(RADIANS(E1411))+COS(RADIANS(G1406))*COS(RADIANS(E1411))*COS(RADIANS(AR1401))))&gt;90,0,$F$4*$F$5/E1410^2*(SIN(RADIANS(G1406))*SIN(RADIANS(E1411))+COS(RADIANS(G1406))*COS(RADIANS(E1411))*COS(RADIANS(AR1401))))</f>
        <v>0</v>
      </c>
    </row>
    <row r="1407" spans="2:44" ht="15.75" customHeight="1" x14ac:dyDescent="0.2">
      <c r="B1407" s="20" t="s">
        <v>785</v>
      </c>
      <c r="E1407" s="3">
        <f>E1406*$F$11</f>
        <v>0</v>
      </c>
      <c r="G1407" s="3">
        <v>50</v>
      </c>
      <c r="I1407" s="3">
        <f>IF(DEGREES(ACOS(SIN(RADIANS(G1407))*SIN(RADIANS(E1411))+COS(RADIANS(G1407))*COS(RADIANS(E1411))*COS(RADIANS(I1401))))&gt;90,0,$F$4*$F$5/E1410^2*(SIN(RADIANS(G1407))*SIN(RADIANS(E1411))+COS(RADIANS(G1407))*COS(RADIANS(E1411))*COS(RADIANS(I1401))))</f>
        <v>0</v>
      </c>
      <c r="J1407" s="3">
        <f>IF(DEGREES(ACOS(SIN(RADIANS(G1407))*SIN(RADIANS(E1411))+COS(RADIANS(G1407))*COS(RADIANS(E1411))*COS(RADIANS(J1401))))&gt;90,0,$F$4*$F$5/E1410^2*(SIN(RADIANS(G1407))*SIN(RADIANS(E1411))+COS(RADIANS(G1407))*COS(RADIANS(E1411))*COS(RADIANS(J1401))))</f>
        <v>0</v>
      </c>
      <c r="K1407" s="3">
        <f>IF(DEGREES(ACOS(SIN(RADIANS(G1407))*SIN(RADIANS(E1411))+COS(RADIANS(G1407))*COS(RADIANS(E1411))*COS(RADIANS(K1401))))&gt;90,0,$F$4*$F$5/E1410^2*(SIN(RADIANS(G1407))*SIN(RADIANS(E1411))+COS(RADIANS(G1407))*COS(RADIANS(E1411))*COS(RADIANS(K1401))))</f>
        <v>0</v>
      </c>
      <c r="L1407" s="3">
        <f>IF(DEGREES(ACOS(SIN(RADIANS(G1407))*SIN(RADIANS(E1411))+COS(RADIANS(G1407))*COS(RADIANS(E1411))*COS(RADIANS(L1401))))&gt;90,0,$F$4*$F$5/E1410^2*(SIN(RADIANS(G1407))*SIN(RADIANS(E1411))+COS(RADIANS(G1407))*COS(RADIANS(E1411))*COS(RADIANS(L1401))))</f>
        <v>0</v>
      </c>
      <c r="M1407" s="3">
        <f>IF(DEGREES(ACOS(SIN(RADIANS(G1407))*SIN(RADIANS(E1411))+COS(RADIANS(G1407))*COS(RADIANS(E1411))*COS(RADIANS(M1401))))&gt;90,0,$F$4*$F$5/E1410^2*(SIN(RADIANS(G1407))*SIN(RADIANS(E1411))+COS(RADIANS(G1407))*COS(RADIANS(E1411))*COS(RADIANS(M1401))))</f>
        <v>0</v>
      </c>
      <c r="N1407" s="3">
        <f>IF(DEGREES(ACOS(SIN(RADIANS(G1407))*SIN(RADIANS(E1411))+COS(RADIANS(G1407))*COS(RADIANS(E1411))*COS(RADIANS(N1401))))&gt;90,0,$F$4*$F$5/E1410^2*(SIN(RADIANS(G1407))*SIN(RADIANS(E1411))+COS(RADIANS(G1407))*COS(RADIANS(E1411))*COS(RADIANS(N1401))))</f>
        <v>0</v>
      </c>
      <c r="O1407" s="3">
        <f>IF(DEGREES(ACOS(SIN(RADIANS(G1407))*SIN(RADIANS(E1411))+COS(RADIANS(G1407))*COS(RADIANS(E1411))*COS(RADIANS(O1401))))&gt;90,0,$F$4*$F$5/E1410^2*(SIN(RADIANS(G1407))*SIN(RADIANS(E1411))+COS(RADIANS(G1407))*COS(RADIANS(E1411))*COS(RADIANS(O1401))))</f>
        <v>0</v>
      </c>
      <c r="P1407" s="3">
        <f>IF(DEGREES(ACOS(SIN(RADIANS(G1407))*SIN(RADIANS(E1411))+COS(RADIANS(G1407))*COS(RADIANS(E1411))*COS(RADIANS(P1401))))&gt;90,0,$F$4*$F$5/E1410^2*(SIN(RADIANS(G1407))*SIN(RADIANS(E1411))+COS(RADIANS(G1407))*COS(RADIANS(E1411))*COS(RADIANS(P1401))))</f>
        <v>0</v>
      </c>
      <c r="Q1407" s="3">
        <f>IF(DEGREES(ACOS(SIN(RADIANS(G1407))*SIN(RADIANS(E1411))+COS(RADIANS(G1407))*COS(RADIANS(E1411))*COS(RADIANS(Q1401))))&gt;90,0,$F$4*$F$5/E1410^2*(SIN(RADIANS(G1407))*SIN(RADIANS(E1411))+COS(RADIANS(G1407))*COS(RADIANS(E1411))*COS(RADIANS(Q1401))))</f>
        <v>0</v>
      </c>
      <c r="R1407" s="3" t="e">
        <f>IF(DEGREES(ACOS(SIN(RADIANS(G1407))*SIN(RADIANS(E1411))+COS(RADIANS(G1407))*COS(RADIANS(E1411))*COS(RADIANS(R1401))))&gt;90,0,$F$4*$F$5/E1410^2*(SIN(RADIANS(G1407))*SIN(RADIANS(E1411))+COS(RADIANS(G1407))*COS(RADIANS(E1411))*COS(RADIANS(R1401))))</f>
        <v>#DIV/0!</v>
      </c>
      <c r="S1407" s="3" t="e">
        <f>IF(DEGREES(ACOS(SIN(RADIANS(G1407))*SIN(RADIANS(E1411))+COS(RADIANS(G1407))*COS(RADIANS(E1411))*COS(RADIANS(S1401))))&gt;90,0,$F$4*$F$5/E1410^2*(SIN(RADIANS(G1407))*SIN(RADIANS(E1411))+COS(RADIANS(G1407))*COS(RADIANS(E1411))*COS(RADIANS(S1401))))</f>
        <v>#DIV/0!</v>
      </c>
      <c r="T1407" s="3" t="e">
        <f>IF(DEGREES(ACOS(SIN(RADIANS(G1407))*SIN(RADIANS(E1411))+COS(RADIANS(G1407))*COS(RADIANS(E1411))*COS(RADIANS(T1401))))&gt;90,0,$F$4*$F$5/E1410^2*(SIN(RADIANS(G1407))*SIN(RADIANS(E1411))+COS(RADIANS(G1407))*COS(RADIANS(E1411))*COS(RADIANS(T1401))))</f>
        <v>#DIV/0!</v>
      </c>
      <c r="U1407" s="3" t="e">
        <f>IF(DEGREES(ACOS(SIN(RADIANS(G1407))*SIN(RADIANS(E1411))+COS(RADIANS(G1407))*COS(RADIANS(E1411))*COS(RADIANS(U1401))))&gt;90,0,$F$4*$F$5/E1410^2*(SIN(RADIANS(G1407))*SIN(RADIANS(E1411))+COS(RADIANS(G1407))*COS(RADIANS(E1411))*COS(RADIANS(U1401))))</f>
        <v>#DIV/0!</v>
      </c>
      <c r="V1407" s="3" t="e">
        <f>IF(DEGREES(ACOS(SIN(RADIANS(G1407))*SIN(RADIANS(E1411))+COS(RADIANS(G1407))*COS(RADIANS(E1411))*COS(RADIANS(V1401))))&gt;90,0,$F$4*$F$5/E1410^2*(SIN(RADIANS(G1407))*SIN(RADIANS(E1411))+COS(RADIANS(G1407))*COS(RADIANS(E1411))*COS(RADIANS(V1401))))</f>
        <v>#DIV/0!</v>
      </c>
      <c r="W1407" s="3" t="e">
        <f>IF(DEGREES(ACOS(SIN(RADIANS(G1407))*SIN(RADIANS(E1411))+COS(RADIANS(G1407))*COS(RADIANS(E1411))*COS(RADIANS(W1401))))&gt;90,0,$F$4*$F$5/E1410^2*(SIN(RADIANS(G1407))*SIN(RADIANS(E1411))+COS(RADIANS(G1407))*COS(RADIANS(E1411))*COS(RADIANS(W1401))))</f>
        <v>#DIV/0!</v>
      </c>
      <c r="X1407" s="3" t="e">
        <f>IF(DEGREES(ACOS(SIN(RADIANS(G1407))*SIN(RADIANS(E1411))+COS(RADIANS(G1407))*COS(RADIANS(E1411))*COS(RADIANS(X1401))))&gt;90,0,$F$4*$F$5/E1410^2*(SIN(RADIANS(G1407))*SIN(RADIANS(E1411))+COS(RADIANS(G1407))*COS(RADIANS(E1411))*COS(RADIANS(X1401))))</f>
        <v>#DIV/0!</v>
      </c>
      <c r="Y1407" s="3" t="e">
        <f>IF(DEGREES(ACOS(SIN(RADIANS(G1407))*SIN(RADIANS(E1411))+COS(RADIANS(G1407))*COS(RADIANS(E1411))*COS(RADIANS(Y1401))))&gt;90,0,$F$4*$F$5/E1410^2*(SIN(RADIANS(G1407))*SIN(RADIANS(E1411))+COS(RADIANS(G1407))*COS(RADIANS(E1411))*COS(RADIANS(Y1401))))</f>
        <v>#DIV/0!</v>
      </c>
      <c r="Z1407" s="3" t="e">
        <f>IF(DEGREES(ACOS(SIN(RADIANS(G1407))*SIN(RADIANS(E1411))+COS(RADIANS(G1407))*COS(RADIANS(E1411))*COS(RADIANS(Z1401))))&gt;90,0,$F$4*$F$5/E1410^2*(SIN(RADIANS(G1407))*SIN(RADIANS(E1411))+COS(RADIANS(G1407))*COS(RADIANS(E1411))*COS(RADIANS(Z1401))))</f>
        <v>#DIV/0!</v>
      </c>
      <c r="AA1407" s="3" t="e">
        <f>IF(DEGREES(ACOS(SIN(RADIANS(G1407))*SIN(RADIANS(E1411))+COS(RADIANS(G1407))*COS(RADIANS(E1411))*COS(RADIANS(AA1401))))&gt;90,0,$F$4*$F$5/E1410^2*(SIN(RADIANS(G1407))*SIN(RADIANS(E1411))+COS(RADIANS(G1407))*COS(RADIANS(E1411))*COS(RADIANS(AA1401))))</f>
        <v>#DIV/0!</v>
      </c>
      <c r="AB1407" s="3" t="e">
        <f>IF(DEGREES(ACOS(SIN(RADIANS(G1407))*SIN(RADIANS(E1411))+COS(RADIANS(G1407))*COS(RADIANS(E1411))*COS(RADIANS(AB1401))))&gt;90,0,$F$4*$F$5/E1410^2*(SIN(RADIANS(G1407))*SIN(RADIANS(E1411))+COS(RADIANS(G1407))*COS(RADIANS(E1411))*COS(RADIANS(AB1401))))</f>
        <v>#DIV/0!</v>
      </c>
      <c r="AC1407" s="3" t="e">
        <f>IF(DEGREES(ACOS(SIN(RADIANS(G1407))*SIN(RADIANS(E1411))+COS(RADIANS(G1407))*COS(RADIANS(E1411))*COS(RADIANS(AC1401))))&gt;90,0,$F$4*$F$5/E1410^2*(SIN(RADIANS(G1407))*SIN(RADIANS(E1411))+COS(RADIANS(G1407))*COS(RADIANS(E1411))*COS(RADIANS(AC1401))))</f>
        <v>#DIV/0!</v>
      </c>
      <c r="AD1407" s="3" t="e">
        <f>IF(DEGREES(ACOS(SIN(RADIANS(G1407))*SIN(RADIANS(E1411))+COS(RADIANS(G1407))*COS(RADIANS(E1411))*COS(RADIANS(AD1401))))&gt;90,0,$F$4*$F$5/E1410^2*(SIN(RADIANS(G1407))*SIN(RADIANS(E1411))+COS(RADIANS(G1407))*COS(RADIANS(E1411))*COS(RADIANS(AD1401))))</f>
        <v>#DIV/0!</v>
      </c>
      <c r="AE1407" s="3" t="e">
        <f>IF(DEGREES(ACOS(SIN(RADIANS(G1407))*SIN(RADIANS(E1411))+COS(RADIANS(G1407))*COS(RADIANS(E1411))*COS(RADIANS(AE1401))))&gt;90,0,$F$4*$F$5/E1410^2*(SIN(RADIANS(G1407))*SIN(RADIANS(E1411))+COS(RADIANS(G1407))*COS(RADIANS(E1411))*COS(RADIANS(AE1401))))</f>
        <v>#DIV/0!</v>
      </c>
      <c r="AF1407" s="3" t="e">
        <f>IF(DEGREES(ACOS(SIN(RADIANS(G1407))*SIN(RADIANS(E1411))+COS(RADIANS(G1407))*COS(RADIANS(E1411))*COS(RADIANS(AF1401))))&gt;90,0,$F$4*$F$5/E1410^2*(SIN(RADIANS(G1407))*SIN(RADIANS(E1411))+COS(RADIANS(G1407))*COS(RADIANS(E1411))*COS(RADIANS(AF1401))))</f>
        <v>#DIV/0!</v>
      </c>
      <c r="AG1407" s="3" t="e">
        <f>IF(DEGREES(ACOS(SIN(RADIANS(G1407))*SIN(RADIANS(E1411))+COS(RADIANS(G1407))*COS(RADIANS(E1411))*COS(RADIANS(AG1401))))&gt;90,0,$F$4*$F$5/E1410^2*(SIN(RADIANS(G1407))*SIN(RADIANS(E1411))+COS(RADIANS(G1407))*COS(RADIANS(E1411))*COS(RADIANS(AG1401))))</f>
        <v>#DIV/0!</v>
      </c>
      <c r="AH1407" s="3" t="e">
        <f>IF(DEGREES(ACOS(SIN(RADIANS(G1407))*SIN(RADIANS(E1411))+COS(RADIANS(G1407))*COS(RADIANS(E1411))*COS(RADIANS(AH1401))))&gt;90,0,$F$4*$F$5/E1410^2*(SIN(RADIANS(G1407))*SIN(RADIANS(E1411))+COS(RADIANS(G1407))*COS(RADIANS(E1411))*COS(RADIANS(AH1401))))</f>
        <v>#DIV/0!</v>
      </c>
      <c r="AI1407" s="3" t="e">
        <f>IF(DEGREES(ACOS(SIN(RADIANS(G1407))*SIN(RADIANS(E1411))+COS(RADIANS(G1407))*COS(RADIANS(E1411))*COS(RADIANS(AI1401))))&gt;90,0,$F$4*$F$5/E1410^2*(SIN(RADIANS(G1407))*SIN(RADIANS(E1411))+COS(RADIANS(G1407))*COS(RADIANS(E1411))*COS(RADIANS(AI1401))))</f>
        <v>#DIV/0!</v>
      </c>
      <c r="AJ1407" s="3" t="e">
        <f>IF(DEGREES(ACOS(SIN(RADIANS(G1407))*SIN(RADIANS(E1411))+COS(RADIANS(G1407))*COS(RADIANS(E1411))*COS(RADIANS(AJ1401))))&gt;90,0,$F$4*$F$5/E1410^2*(SIN(RADIANS(G1407))*SIN(RADIANS(E1411))+COS(RADIANS(G1407))*COS(RADIANS(E1411))*COS(RADIANS(AJ1401))))</f>
        <v>#DIV/0!</v>
      </c>
      <c r="AK1407" s="3">
        <f>IF(DEGREES(ACOS(SIN(RADIANS(G1407))*SIN(RADIANS(E1411))+COS(RADIANS(G1407))*COS(RADIANS(E1411))*COS(RADIANS(AK1401))))&gt;90,0,$F$4*$F$5/E1410^2*(SIN(RADIANS(G1407))*SIN(RADIANS(E1411))+COS(RADIANS(G1407))*COS(RADIANS(E1411))*COS(RADIANS(AK1401))))</f>
        <v>0</v>
      </c>
      <c r="AL1407" s="3">
        <f>IF(DEGREES(ACOS(SIN(RADIANS(G1407))*SIN(RADIANS(E1411))+COS(RADIANS(G1407))*COS(RADIANS(E1411))*COS(RADIANS(AL1401))))&gt;90,0,$F$4*$F$5/E1410^2*(SIN(RADIANS(G1407))*SIN(RADIANS(E1411))+COS(RADIANS(G1407))*COS(RADIANS(E1411))*COS(RADIANS(AL1401))))</f>
        <v>0</v>
      </c>
      <c r="AM1407" s="3">
        <f>IF(DEGREES(ACOS(SIN(RADIANS(G1407))*SIN(RADIANS(E1411))+COS(RADIANS(G1407))*COS(RADIANS(E1411))*COS(RADIANS(AM1401))))&gt;90,0,$F$4*$F$5/E1410^2*(SIN(RADIANS(G1407))*SIN(RADIANS(E1411))+COS(RADIANS(G1407))*COS(RADIANS(E1411))*COS(RADIANS(AM1401))))</f>
        <v>0</v>
      </c>
      <c r="AN1407" s="3">
        <f>IF(DEGREES(ACOS(SIN(RADIANS(G1407))*SIN(RADIANS(E1411))+COS(RADIANS(G1407))*COS(RADIANS(E1411))*COS(RADIANS(AN1401))))&gt;90,0,$F$4*$F$5/E1410^2*(SIN(RADIANS(G1407))*SIN(RADIANS(E1411))+COS(RADIANS(G1407))*COS(RADIANS(E1411))*COS(RADIANS(AN1401))))</f>
        <v>0</v>
      </c>
      <c r="AO1407" s="3">
        <f>IF(DEGREES(ACOS(SIN(RADIANS(G1407))*SIN(RADIANS(E1411))+COS(RADIANS(G1407))*COS(RADIANS(E1411))*COS(RADIANS(AO1401))))&gt;90,0,$F$4*$F$5/E1410^2*(SIN(RADIANS(G1407))*SIN(RADIANS(E1411))+COS(RADIANS(G1407))*COS(RADIANS(E1411))*COS(RADIANS(AO1401))))</f>
        <v>0</v>
      </c>
      <c r="AP1407" s="3">
        <f>IF(DEGREES(ACOS(SIN(RADIANS(G1407))*SIN(RADIANS(E1411))+COS(RADIANS(G1407))*COS(RADIANS(E1411))*COS(RADIANS(AP1401))))&gt;90,0,$F$4*$F$5/E1410^2*(SIN(RADIANS(G1407))*SIN(RADIANS(E1411))+COS(RADIANS(G1407))*COS(RADIANS(E1411))*COS(RADIANS(AP1401))))</f>
        <v>0</v>
      </c>
      <c r="AQ1407" s="3">
        <f>IF(DEGREES(ACOS(SIN(RADIANS(G1407))*SIN(RADIANS(E1411))+COS(RADIANS(G1407))*COS(RADIANS(E1411))*COS(RADIANS(AQ1401))))&gt;90,0,$F$4*$F$5/E1410^2*(SIN(RADIANS(G1407))*SIN(RADIANS(E1411))+COS(RADIANS(G1407))*COS(RADIANS(E1411))*COS(RADIANS(AQ1401))))</f>
        <v>0</v>
      </c>
      <c r="AR1407" s="3">
        <f>IF(DEGREES(ACOS(SIN(RADIANS(G1407))*SIN(RADIANS(E1411))+COS(RADIANS(G1407))*COS(RADIANS(E1411))*COS(RADIANS(AR1401))))&gt;90,0,$F$4*$F$5/E1410^2*(SIN(RADIANS(G1407))*SIN(RADIANS(E1411))+COS(RADIANS(G1407))*COS(RADIANS(E1411))*COS(RADIANS(AR1401))))</f>
        <v>0</v>
      </c>
    </row>
    <row r="1408" spans="2:44" ht="15.75" customHeight="1" x14ac:dyDescent="0.2">
      <c r="B1408" s="20" t="s">
        <v>786</v>
      </c>
      <c r="E1408" s="3" t="str">
        <f>IF($F$10=0,"N/A",$F$10*(E1403/360)-ROUNDDOWN($F$10*(E1403/360),0))</f>
        <v>N/A</v>
      </c>
      <c r="G1408" s="3">
        <v>40</v>
      </c>
      <c r="I1408" s="3">
        <f>IF(DEGREES(ACOS(SIN(RADIANS(G1408))*SIN(RADIANS(E1411))+COS(RADIANS(G1408))*COS(RADIANS(E1411))*COS(RADIANS(I1401))))&gt;90,0,$F$4*$F$5/E1410^2*(SIN(RADIANS(G1408))*SIN(RADIANS(E1411))+COS(RADIANS(G1408))*COS(RADIANS(E1411))*COS(RADIANS(I1401))))</f>
        <v>0</v>
      </c>
      <c r="J1408" s="3">
        <f>IF(DEGREES(ACOS(SIN(RADIANS(G1408))*SIN(RADIANS(E1411))+COS(RADIANS(G1408))*COS(RADIANS(E1411))*COS(RADIANS(J1401))))&gt;90,0,$F$4*$F$5/E1410^2*(SIN(RADIANS(G1408))*SIN(RADIANS(E1411))+COS(RADIANS(G1408))*COS(RADIANS(E1411))*COS(RADIANS(J1401))))</f>
        <v>0</v>
      </c>
      <c r="K1408" s="3">
        <f>IF(DEGREES(ACOS(SIN(RADIANS(G1408))*SIN(RADIANS(E1411))+COS(RADIANS(G1408))*COS(RADIANS(E1411))*COS(RADIANS(K1401))))&gt;90,0,$F$4*$F$5/E1410^2*(SIN(RADIANS(G1408))*SIN(RADIANS(E1411))+COS(RADIANS(G1408))*COS(RADIANS(E1411))*COS(RADIANS(K1401))))</f>
        <v>0</v>
      </c>
      <c r="L1408" s="3">
        <f>IF(DEGREES(ACOS(SIN(RADIANS(G1408))*SIN(RADIANS(E1411))+COS(RADIANS(G1408))*COS(RADIANS(E1411))*COS(RADIANS(L1401))))&gt;90,0,$F$4*$F$5/E1410^2*(SIN(RADIANS(G1408))*SIN(RADIANS(E1411))+COS(RADIANS(G1408))*COS(RADIANS(E1411))*COS(RADIANS(L1401))))</f>
        <v>0</v>
      </c>
      <c r="M1408" s="3">
        <f>IF(DEGREES(ACOS(SIN(RADIANS(G1408))*SIN(RADIANS(E1411))+COS(RADIANS(G1408))*COS(RADIANS(E1411))*COS(RADIANS(M1401))))&gt;90,0,$F$4*$F$5/E1410^2*(SIN(RADIANS(G1408))*SIN(RADIANS(E1411))+COS(RADIANS(G1408))*COS(RADIANS(E1411))*COS(RADIANS(M1401))))</f>
        <v>0</v>
      </c>
      <c r="N1408" s="3">
        <f>IF(DEGREES(ACOS(SIN(RADIANS(G1408))*SIN(RADIANS(E1411))+COS(RADIANS(G1408))*COS(RADIANS(E1411))*COS(RADIANS(N1401))))&gt;90,0,$F$4*$F$5/E1410^2*(SIN(RADIANS(G1408))*SIN(RADIANS(E1411))+COS(RADIANS(G1408))*COS(RADIANS(E1411))*COS(RADIANS(N1401))))</f>
        <v>0</v>
      </c>
      <c r="O1408" s="3">
        <f>IF(DEGREES(ACOS(SIN(RADIANS(G1408))*SIN(RADIANS(E1411))+COS(RADIANS(G1408))*COS(RADIANS(E1411))*COS(RADIANS(O1401))))&gt;90,0,$F$4*$F$5/E1410^2*(SIN(RADIANS(G1408))*SIN(RADIANS(E1411))+COS(RADIANS(G1408))*COS(RADIANS(E1411))*COS(RADIANS(O1401))))</f>
        <v>0</v>
      </c>
      <c r="P1408" s="3">
        <f>IF(DEGREES(ACOS(SIN(RADIANS(G1408))*SIN(RADIANS(E1411))+COS(RADIANS(G1408))*COS(RADIANS(E1411))*COS(RADIANS(P1401))))&gt;90,0,$F$4*$F$5/E1410^2*(SIN(RADIANS(G1408))*SIN(RADIANS(E1411))+COS(RADIANS(G1408))*COS(RADIANS(E1411))*COS(RADIANS(P1401))))</f>
        <v>0</v>
      </c>
      <c r="Q1408" s="3">
        <f>IF(DEGREES(ACOS(SIN(RADIANS(G1408))*SIN(RADIANS(E1411))+COS(RADIANS(G1408))*COS(RADIANS(E1411))*COS(RADIANS(Q1401))))&gt;90,0,$F$4*$F$5/E1410^2*(SIN(RADIANS(G1408))*SIN(RADIANS(E1411))+COS(RADIANS(G1408))*COS(RADIANS(E1411))*COS(RADIANS(Q1401))))</f>
        <v>0</v>
      </c>
      <c r="R1408" s="3" t="e">
        <f>IF(DEGREES(ACOS(SIN(RADIANS(G1408))*SIN(RADIANS(E1411))+COS(RADIANS(G1408))*COS(RADIANS(E1411))*COS(RADIANS(R1401))))&gt;90,0,$F$4*$F$5/E1410^2*(SIN(RADIANS(G1408))*SIN(RADIANS(E1411))+COS(RADIANS(G1408))*COS(RADIANS(E1411))*COS(RADIANS(R1401))))</f>
        <v>#DIV/0!</v>
      </c>
      <c r="S1408" s="3" t="e">
        <f>IF(DEGREES(ACOS(SIN(RADIANS(G1408))*SIN(RADIANS(E1411))+COS(RADIANS(G1408))*COS(RADIANS(E1411))*COS(RADIANS(S1401))))&gt;90,0,$F$4*$F$5/E1410^2*(SIN(RADIANS(G1408))*SIN(RADIANS(E1411))+COS(RADIANS(G1408))*COS(RADIANS(E1411))*COS(RADIANS(S1401))))</f>
        <v>#DIV/0!</v>
      </c>
      <c r="T1408" s="3" t="e">
        <f>IF(DEGREES(ACOS(SIN(RADIANS(G1408))*SIN(RADIANS(E1411))+COS(RADIANS(G1408))*COS(RADIANS(E1411))*COS(RADIANS(T1401))))&gt;90,0,$F$4*$F$5/E1410^2*(SIN(RADIANS(G1408))*SIN(RADIANS(E1411))+COS(RADIANS(G1408))*COS(RADIANS(E1411))*COS(RADIANS(T1401))))</f>
        <v>#DIV/0!</v>
      </c>
      <c r="U1408" s="3" t="e">
        <f>IF(DEGREES(ACOS(SIN(RADIANS(G1408))*SIN(RADIANS(E1411))+COS(RADIANS(G1408))*COS(RADIANS(E1411))*COS(RADIANS(U1401))))&gt;90,0,$F$4*$F$5/E1410^2*(SIN(RADIANS(G1408))*SIN(RADIANS(E1411))+COS(RADIANS(G1408))*COS(RADIANS(E1411))*COS(RADIANS(U1401))))</f>
        <v>#DIV/0!</v>
      </c>
      <c r="V1408" s="3" t="e">
        <f>IF(DEGREES(ACOS(SIN(RADIANS(G1408))*SIN(RADIANS(E1411))+COS(RADIANS(G1408))*COS(RADIANS(E1411))*COS(RADIANS(V1401))))&gt;90,0,$F$4*$F$5/E1410^2*(SIN(RADIANS(G1408))*SIN(RADIANS(E1411))+COS(RADIANS(G1408))*COS(RADIANS(E1411))*COS(RADIANS(V1401))))</f>
        <v>#DIV/0!</v>
      </c>
      <c r="W1408" s="3" t="e">
        <f>IF(DEGREES(ACOS(SIN(RADIANS(G1408))*SIN(RADIANS(E1411))+COS(RADIANS(G1408))*COS(RADIANS(E1411))*COS(RADIANS(W1401))))&gt;90,0,$F$4*$F$5/E1410^2*(SIN(RADIANS(G1408))*SIN(RADIANS(E1411))+COS(RADIANS(G1408))*COS(RADIANS(E1411))*COS(RADIANS(W1401))))</f>
        <v>#DIV/0!</v>
      </c>
      <c r="X1408" s="3" t="e">
        <f>IF(DEGREES(ACOS(SIN(RADIANS(G1408))*SIN(RADIANS(E1411))+COS(RADIANS(G1408))*COS(RADIANS(E1411))*COS(RADIANS(X1401))))&gt;90,0,$F$4*$F$5/E1410^2*(SIN(RADIANS(G1408))*SIN(RADIANS(E1411))+COS(RADIANS(G1408))*COS(RADIANS(E1411))*COS(RADIANS(X1401))))</f>
        <v>#DIV/0!</v>
      </c>
      <c r="Y1408" s="3" t="e">
        <f>IF(DEGREES(ACOS(SIN(RADIANS(G1408))*SIN(RADIANS(E1411))+COS(RADIANS(G1408))*COS(RADIANS(E1411))*COS(RADIANS(Y1401))))&gt;90,0,$F$4*$F$5/E1410^2*(SIN(RADIANS(G1408))*SIN(RADIANS(E1411))+COS(RADIANS(G1408))*COS(RADIANS(E1411))*COS(RADIANS(Y1401))))</f>
        <v>#DIV/0!</v>
      </c>
      <c r="Z1408" s="3" t="e">
        <f>IF(DEGREES(ACOS(SIN(RADIANS(G1408))*SIN(RADIANS(E1411))+COS(RADIANS(G1408))*COS(RADIANS(E1411))*COS(RADIANS(Z1401))))&gt;90,0,$F$4*$F$5/E1410^2*(SIN(RADIANS(G1408))*SIN(RADIANS(E1411))+COS(RADIANS(G1408))*COS(RADIANS(E1411))*COS(RADIANS(Z1401))))</f>
        <v>#DIV/0!</v>
      </c>
      <c r="AA1408" s="3" t="e">
        <f>IF(DEGREES(ACOS(SIN(RADIANS(G1408))*SIN(RADIANS(E1411))+COS(RADIANS(G1408))*COS(RADIANS(E1411))*COS(RADIANS(AA1401))))&gt;90,0,$F$4*$F$5/E1410^2*(SIN(RADIANS(G1408))*SIN(RADIANS(E1411))+COS(RADIANS(G1408))*COS(RADIANS(E1411))*COS(RADIANS(AA1401))))</f>
        <v>#DIV/0!</v>
      </c>
      <c r="AB1408" s="3" t="e">
        <f>IF(DEGREES(ACOS(SIN(RADIANS(G1408))*SIN(RADIANS(E1411))+COS(RADIANS(G1408))*COS(RADIANS(E1411))*COS(RADIANS(AB1401))))&gt;90,0,$F$4*$F$5/E1410^2*(SIN(RADIANS(G1408))*SIN(RADIANS(E1411))+COS(RADIANS(G1408))*COS(RADIANS(E1411))*COS(RADIANS(AB1401))))</f>
        <v>#DIV/0!</v>
      </c>
      <c r="AC1408" s="3" t="e">
        <f>IF(DEGREES(ACOS(SIN(RADIANS(G1408))*SIN(RADIANS(E1411))+COS(RADIANS(G1408))*COS(RADIANS(E1411))*COS(RADIANS(AC1401))))&gt;90,0,$F$4*$F$5/E1410^2*(SIN(RADIANS(G1408))*SIN(RADIANS(E1411))+COS(RADIANS(G1408))*COS(RADIANS(E1411))*COS(RADIANS(AC1401))))</f>
        <v>#DIV/0!</v>
      </c>
      <c r="AD1408" s="3" t="e">
        <f>IF(DEGREES(ACOS(SIN(RADIANS(G1408))*SIN(RADIANS(E1411))+COS(RADIANS(G1408))*COS(RADIANS(E1411))*COS(RADIANS(AD1401))))&gt;90,0,$F$4*$F$5/E1410^2*(SIN(RADIANS(G1408))*SIN(RADIANS(E1411))+COS(RADIANS(G1408))*COS(RADIANS(E1411))*COS(RADIANS(AD1401))))</f>
        <v>#DIV/0!</v>
      </c>
      <c r="AE1408" s="3" t="e">
        <f>IF(DEGREES(ACOS(SIN(RADIANS(G1408))*SIN(RADIANS(E1411))+COS(RADIANS(G1408))*COS(RADIANS(E1411))*COS(RADIANS(AE1401))))&gt;90,0,$F$4*$F$5/E1410^2*(SIN(RADIANS(G1408))*SIN(RADIANS(E1411))+COS(RADIANS(G1408))*COS(RADIANS(E1411))*COS(RADIANS(AE1401))))</f>
        <v>#DIV/0!</v>
      </c>
      <c r="AF1408" s="3" t="e">
        <f>IF(DEGREES(ACOS(SIN(RADIANS(G1408))*SIN(RADIANS(E1411))+COS(RADIANS(G1408))*COS(RADIANS(E1411))*COS(RADIANS(AF1401))))&gt;90,0,$F$4*$F$5/E1410^2*(SIN(RADIANS(G1408))*SIN(RADIANS(E1411))+COS(RADIANS(G1408))*COS(RADIANS(E1411))*COS(RADIANS(AF1401))))</f>
        <v>#DIV/0!</v>
      </c>
      <c r="AG1408" s="3" t="e">
        <f>IF(DEGREES(ACOS(SIN(RADIANS(G1408))*SIN(RADIANS(E1411))+COS(RADIANS(G1408))*COS(RADIANS(E1411))*COS(RADIANS(AG1401))))&gt;90,0,$F$4*$F$5/E1410^2*(SIN(RADIANS(G1408))*SIN(RADIANS(E1411))+COS(RADIANS(G1408))*COS(RADIANS(E1411))*COS(RADIANS(AG1401))))</f>
        <v>#DIV/0!</v>
      </c>
      <c r="AH1408" s="3" t="e">
        <f>IF(DEGREES(ACOS(SIN(RADIANS(G1408))*SIN(RADIANS(E1411))+COS(RADIANS(G1408))*COS(RADIANS(E1411))*COS(RADIANS(AH1401))))&gt;90,0,$F$4*$F$5/E1410^2*(SIN(RADIANS(G1408))*SIN(RADIANS(E1411))+COS(RADIANS(G1408))*COS(RADIANS(E1411))*COS(RADIANS(AH1401))))</f>
        <v>#DIV/0!</v>
      </c>
      <c r="AI1408" s="3" t="e">
        <f>IF(DEGREES(ACOS(SIN(RADIANS(G1408))*SIN(RADIANS(E1411))+COS(RADIANS(G1408))*COS(RADIANS(E1411))*COS(RADIANS(AI1401))))&gt;90,0,$F$4*$F$5/E1410^2*(SIN(RADIANS(G1408))*SIN(RADIANS(E1411))+COS(RADIANS(G1408))*COS(RADIANS(E1411))*COS(RADIANS(AI1401))))</f>
        <v>#DIV/0!</v>
      </c>
      <c r="AJ1408" s="3" t="e">
        <f>IF(DEGREES(ACOS(SIN(RADIANS(G1408))*SIN(RADIANS(E1411))+COS(RADIANS(G1408))*COS(RADIANS(E1411))*COS(RADIANS(AJ1401))))&gt;90,0,$F$4*$F$5/E1410^2*(SIN(RADIANS(G1408))*SIN(RADIANS(E1411))+COS(RADIANS(G1408))*COS(RADIANS(E1411))*COS(RADIANS(AJ1401))))</f>
        <v>#DIV/0!</v>
      </c>
      <c r="AK1408" s="3">
        <f>IF(DEGREES(ACOS(SIN(RADIANS(G1408))*SIN(RADIANS(E1411))+COS(RADIANS(G1408))*COS(RADIANS(E1411))*COS(RADIANS(AK1401))))&gt;90,0,$F$4*$F$5/E1410^2*(SIN(RADIANS(G1408))*SIN(RADIANS(E1411))+COS(RADIANS(G1408))*COS(RADIANS(E1411))*COS(RADIANS(AK1401))))</f>
        <v>0</v>
      </c>
      <c r="AL1408" s="3">
        <f>IF(DEGREES(ACOS(SIN(RADIANS(G1408))*SIN(RADIANS(E1411))+COS(RADIANS(G1408))*COS(RADIANS(E1411))*COS(RADIANS(AL1401))))&gt;90,0,$F$4*$F$5/E1410^2*(SIN(RADIANS(G1408))*SIN(RADIANS(E1411))+COS(RADIANS(G1408))*COS(RADIANS(E1411))*COS(RADIANS(AL1401))))</f>
        <v>0</v>
      </c>
      <c r="AM1408" s="3">
        <f>IF(DEGREES(ACOS(SIN(RADIANS(G1408))*SIN(RADIANS(E1411))+COS(RADIANS(G1408))*COS(RADIANS(E1411))*COS(RADIANS(AM1401))))&gt;90,0,$F$4*$F$5/E1410^2*(SIN(RADIANS(G1408))*SIN(RADIANS(E1411))+COS(RADIANS(G1408))*COS(RADIANS(E1411))*COS(RADIANS(AM1401))))</f>
        <v>0</v>
      </c>
      <c r="AN1408" s="3">
        <f>IF(DEGREES(ACOS(SIN(RADIANS(G1408))*SIN(RADIANS(E1411))+COS(RADIANS(G1408))*COS(RADIANS(E1411))*COS(RADIANS(AN1401))))&gt;90,0,$F$4*$F$5/E1410^2*(SIN(RADIANS(G1408))*SIN(RADIANS(E1411))+COS(RADIANS(G1408))*COS(RADIANS(E1411))*COS(RADIANS(AN1401))))</f>
        <v>0</v>
      </c>
      <c r="AO1408" s="3">
        <f>IF(DEGREES(ACOS(SIN(RADIANS(G1408))*SIN(RADIANS(E1411))+COS(RADIANS(G1408))*COS(RADIANS(E1411))*COS(RADIANS(AO1401))))&gt;90,0,$F$4*$F$5/E1410^2*(SIN(RADIANS(G1408))*SIN(RADIANS(E1411))+COS(RADIANS(G1408))*COS(RADIANS(E1411))*COS(RADIANS(AO1401))))</f>
        <v>0</v>
      </c>
      <c r="AP1408" s="3">
        <f>IF(DEGREES(ACOS(SIN(RADIANS(G1408))*SIN(RADIANS(E1411))+COS(RADIANS(G1408))*COS(RADIANS(E1411))*COS(RADIANS(AP1401))))&gt;90,0,$F$4*$F$5/E1410^2*(SIN(RADIANS(G1408))*SIN(RADIANS(E1411))+COS(RADIANS(G1408))*COS(RADIANS(E1411))*COS(RADIANS(AP1401))))</f>
        <v>0</v>
      </c>
      <c r="AQ1408" s="3">
        <f>IF(DEGREES(ACOS(SIN(RADIANS(G1408))*SIN(RADIANS(E1411))+COS(RADIANS(G1408))*COS(RADIANS(E1411))*COS(RADIANS(AQ1401))))&gt;90,0,$F$4*$F$5/E1410^2*(SIN(RADIANS(G1408))*SIN(RADIANS(E1411))+COS(RADIANS(G1408))*COS(RADIANS(E1411))*COS(RADIANS(AQ1401))))</f>
        <v>0</v>
      </c>
      <c r="AR1408" s="3">
        <f>IF(DEGREES(ACOS(SIN(RADIANS(G1408))*SIN(RADIANS(E1411))+COS(RADIANS(G1408))*COS(RADIANS(E1411))*COS(RADIANS(AR1401))))&gt;90,0,$F$4*$F$5/E1410^2*(SIN(RADIANS(G1408))*SIN(RADIANS(E1411))+COS(RADIANS(G1408))*COS(RADIANS(E1411))*COS(RADIANS(AR1401))))</f>
        <v>0</v>
      </c>
    </row>
    <row r="1409" spans="2:44" ht="15.75" customHeight="1" x14ac:dyDescent="0.2">
      <c r="B1409" s="20" t="s">
        <v>787</v>
      </c>
      <c r="E1409" s="3" t="str">
        <f>IF($F$10=0,"N/A",E1408*$F$11/$F$10)</f>
        <v>N/A</v>
      </c>
      <c r="G1409" s="3">
        <v>30</v>
      </c>
      <c r="I1409" s="3">
        <f>IF(DEGREES(ACOS(SIN(RADIANS(G1409))*SIN(RADIANS(E1411))+COS(RADIANS(G1409))*COS(RADIANS(E1411))*COS(RADIANS(I1401))))&gt;90,0,$F$4*$F$5/E1410^2*(SIN(RADIANS(G1409))*SIN(RADIANS(E1411))+COS(RADIANS(G1409))*COS(RADIANS(E1411))*COS(RADIANS(I1401))))</f>
        <v>0</v>
      </c>
      <c r="J1409" s="3">
        <f>IF(DEGREES(ACOS(SIN(RADIANS(G1409))*SIN(RADIANS(E1411))+COS(RADIANS(G1409))*COS(RADIANS(E1411))*COS(RADIANS(J1401))))&gt;90,0,$F$4*$F$5/E1410^2*(SIN(RADIANS(G1409))*SIN(RADIANS(E1411))+COS(RADIANS(G1409))*COS(RADIANS(E1411))*COS(RADIANS(J1401))))</f>
        <v>0</v>
      </c>
      <c r="K1409" s="3">
        <f>IF(DEGREES(ACOS(SIN(RADIANS(G1409))*SIN(RADIANS(E1411))+COS(RADIANS(G1409))*COS(RADIANS(E1411))*COS(RADIANS(K1401))))&gt;90,0,$F$4*$F$5/E1410^2*(SIN(RADIANS(G1409))*SIN(RADIANS(E1411))+COS(RADIANS(G1409))*COS(RADIANS(E1411))*COS(RADIANS(K1401))))</f>
        <v>0</v>
      </c>
      <c r="L1409" s="3">
        <f>IF(DEGREES(ACOS(SIN(RADIANS(G1409))*SIN(RADIANS(E1411))+COS(RADIANS(G1409))*COS(RADIANS(E1411))*COS(RADIANS(L1401))))&gt;90,0,$F$4*$F$5/E1410^2*(SIN(RADIANS(G1409))*SIN(RADIANS(E1411))+COS(RADIANS(G1409))*COS(RADIANS(E1411))*COS(RADIANS(L1401))))</f>
        <v>0</v>
      </c>
      <c r="M1409" s="3">
        <f>IF(DEGREES(ACOS(SIN(RADIANS(G1409))*SIN(RADIANS(E1411))+COS(RADIANS(G1409))*COS(RADIANS(E1411))*COS(RADIANS(M1401))))&gt;90,0,$F$4*$F$5/E1410^2*(SIN(RADIANS(G1409))*SIN(RADIANS(E1411))+COS(RADIANS(G1409))*COS(RADIANS(E1411))*COS(RADIANS(M1401))))</f>
        <v>0</v>
      </c>
      <c r="N1409" s="3">
        <f>IF(DEGREES(ACOS(SIN(RADIANS(G1409))*SIN(RADIANS(E1411))+COS(RADIANS(G1409))*COS(RADIANS(E1411))*COS(RADIANS(N1401))))&gt;90,0,$F$4*$F$5/E1410^2*(SIN(RADIANS(G1409))*SIN(RADIANS(E1411))+COS(RADIANS(G1409))*COS(RADIANS(E1411))*COS(RADIANS(N1401))))</f>
        <v>0</v>
      </c>
      <c r="O1409" s="3">
        <f>IF(DEGREES(ACOS(SIN(RADIANS(G1409))*SIN(RADIANS(E1411))+COS(RADIANS(G1409))*COS(RADIANS(E1411))*COS(RADIANS(O1401))))&gt;90,0,$F$4*$F$5/E1410^2*(SIN(RADIANS(G1409))*SIN(RADIANS(E1411))+COS(RADIANS(G1409))*COS(RADIANS(E1411))*COS(RADIANS(O1401))))</f>
        <v>0</v>
      </c>
      <c r="P1409" s="3">
        <f>IF(DEGREES(ACOS(SIN(RADIANS(G1409))*SIN(RADIANS(E1411))+COS(RADIANS(G1409))*COS(RADIANS(E1411))*COS(RADIANS(P1401))))&gt;90,0,$F$4*$F$5/E1410^2*(SIN(RADIANS(G1409))*SIN(RADIANS(E1411))+COS(RADIANS(G1409))*COS(RADIANS(E1411))*COS(RADIANS(P1401))))</f>
        <v>0</v>
      </c>
      <c r="Q1409" s="3">
        <f>IF(DEGREES(ACOS(SIN(RADIANS(G1409))*SIN(RADIANS(E1411))+COS(RADIANS(G1409))*COS(RADIANS(E1411))*COS(RADIANS(Q1401))))&gt;90,0,$F$4*$F$5/E1410^2*(SIN(RADIANS(G1409))*SIN(RADIANS(E1411))+COS(RADIANS(G1409))*COS(RADIANS(E1411))*COS(RADIANS(Q1401))))</f>
        <v>0</v>
      </c>
      <c r="R1409" s="3" t="e">
        <f>IF(DEGREES(ACOS(SIN(RADIANS(G1409))*SIN(RADIANS(E1411))+COS(RADIANS(G1409))*COS(RADIANS(E1411))*COS(RADIANS(R1401))))&gt;90,0,$F$4*$F$5/E1410^2*(SIN(RADIANS(G1409))*SIN(RADIANS(E1411))+COS(RADIANS(G1409))*COS(RADIANS(E1411))*COS(RADIANS(R1401))))</f>
        <v>#DIV/0!</v>
      </c>
      <c r="S1409" s="3" t="e">
        <f>IF(DEGREES(ACOS(SIN(RADIANS(G1409))*SIN(RADIANS(E1411))+COS(RADIANS(G1409))*COS(RADIANS(E1411))*COS(RADIANS(S1401))))&gt;90,0,$F$4*$F$5/E1410^2*(SIN(RADIANS(G1409))*SIN(RADIANS(E1411))+COS(RADIANS(G1409))*COS(RADIANS(E1411))*COS(RADIANS(S1401))))</f>
        <v>#DIV/0!</v>
      </c>
      <c r="T1409" s="3" t="e">
        <f>IF(DEGREES(ACOS(SIN(RADIANS(G1409))*SIN(RADIANS(E1411))+COS(RADIANS(G1409))*COS(RADIANS(E1411))*COS(RADIANS(T1401))))&gt;90,0,$F$4*$F$5/E1410^2*(SIN(RADIANS(G1409))*SIN(RADIANS(E1411))+COS(RADIANS(G1409))*COS(RADIANS(E1411))*COS(RADIANS(T1401))))</f>
        <v>#DIV/0!</v>
      </c>
      <c r="U1409" s="3" t="e">
        <f>IF(DEGREES(ACOS(SIN(RADIANS(G1409))*SIN(RADIANS(E1411))+COS(RADIANS(G1409))*COS(RADIANS(E1411))*COS(RADIANS(U1401))))&gt;90,0,$F$4*$F$5/E1410^2*(SIN(RADIANS(G1409))*SIN(RADIANS(E1411))+COS(RADIANS(G1409))*COS(RADIANS(E1411))*COS(RADIANS(U1401))))</f>
        <v>#DIV/0!</v>
      </c>
      <c r="V1409" s="3" t="e">
        <f>IF(DEGREES(ACOS(SIN(RADIANS(G1409))*SIN(RADIANS(E1411))+COS(RADIANS(G1409))*COS(RADIANS(E1411))*COS(RADIANS(V1401))))&gt;90,0,$F$4*$F$5/E1410^2*(SIN(RADIANS(G1409))*SIN(RADIANS(E1411))+COS(RADIANS(G1409))*COS(RADIANS(E1411))*COS(RADIANS(V1401))))</f>
        <v>#DIV/0!</v>
      </c>
      <c r="W1409" s="3" t="e">
        <f>IF(DEGREES(ACOS(SIN(RADIANS(G1409))*SIN(RADIANS(E1411))+COS(RADIANS(G1409))*COS(RADIANS(E1411))*COS(RADIANS(W1401))))&gt;90,0,$F$4*$F$5/E1410^2*(SIN(RADIANS(G1409))*SIN(RADIANS(E1411))+COS(RADIANS(G1409))*COS(RADIANS(E1411))*COS(RADIANS(W1401))))</f>
        <v>#DIV/0!</v>
      </c>
      <c r="X1409" s="3" t="e">
        <f>IF(DEGREES(ACOS(SIN(RADIANS(G1409))*SIN(RADIANS(E1411))+COS(RADIANS(G1409))*COS(RADIANS(E1411))*COS(RADIANS(X1401))))&gt;90,0,$F$4*$F$5/E1410^2*(SIN(RADIANS(G1409))*SIN(RADIANS(E1411))+COS(RADIANS(G1409))*COS(RADIANS(E1411))*COS(RADIANS(X1401))))</f>
        <v>#DIV/0!</v>
      </c>
      <c r="Y1409" s="3" t="e">
        <f>IF(DEGREES(ACOS(SIN(RADIANS(G1409))*SIN(RADIANS(E1411))+COS(RADIANS(G1409))*COS(RADIANS(E1411))*COS(RADIANS(Y1401))))&gt;90,0,$F$4*$F$5/E1410^2*(SIN(RADIANS(G1409))*SIN(RADIANS(E1411))+COS(RADIANS(G1409))*COS(RADIANS(E1411))*COS(RADIANS(Y1401))))</f>
        <v>#DIV/0!</v>
      </c>
      <c r="Z1409" s="3" t="e">
        <f>IF(DEGREES(ACOS(SIN(RADIANS(G1409))*SIN(RADIANS(E1411))+COS(RADIANS(G1409))*COS(RADIANS(E1411))*COS(RADIANS(Z1401))))&gt;90,0,$F$4*$F$5/E1410^2*(SIN(RADIANS(G1409))*SIN(RADIANS(E1411))+COS(RADIANS(G1409))*COS(RADIANS(E1411))*COS(RADIANS(Z1401))))</f>
        <v>#DIV/0!</v>
      </c>
      <c r="AA1409" s="3" t="e">
        <f>IF(DEGREES(ACOS(SIN(RADIANS(G1409))*SIN(RADIANS(E1411))+COS(RADIANS(G1409))*COS(RADIANS(E1411))*COS(RADIANS(AA1401))))&gt;90,0,$F$4*$F$5/E1410^2*(SIN(RADIANS(G1409))*SIN(RADIANS(E1411))+COS(RADIANS(G1409))*COS(RADIANS(E1411))*COS(RADIANS(AA1401))))</f>
        <v>#DIV/0!</v>
      </c>
      <c r="AB1409" s="3" t="e">
        <f>IF(DEGREES(ACOS(SIN(RADIANS(G1409))*SIN(RADIANS(E1411))+COS(RADIANS(G1409))*COS(RADIANS(E1411))*COS(RADIANS(AB1401))))&gt;90,0,$F$4*$F$5/E1410^2*(SIN(RADIANS(G1409))*SIN(RADIANS(E1411))+COS(RADIANS(G1409))*COS(RADIANS(E1411))*COS(RADIANS(AB1401))))</f>
        <v>#DIV/0!</v>
      </c>
      <c r="AC1409" s="3" t="e">
        <f>IF(DEGREES(ACOS(SIN(RADIANS(G1409))*SIN(RADIANS(E1411))+COS(RADIANS(G1409))*COS(RADIANS(E1411))*COS(RADIANS(AC1401))))&gt;90,0,$F$4*$F$5/E1410^2*(SIN(RADIANS(G1409))*SIN(RADIANS(E1411))+COS(RADIANS(G1409))*COS(RADIANS(E1411))*COS(RADIANS(AC1401))))</f>
        <v>#DIV/0!</v>
      </c>
      <c r="AD1409" s="3" t="e">
        <f>IF(DEGREES(ACOS(SIN(RADIANS(G1409))*SIN(RADIANS(E1411))+COS(RADIANS(G1409))*COS(RADIANS(E1411))*COS(RADIANS(AD1401))))&gt;90,0,$F$4*$F$5/E1410^2*(SIN(RADIANS(G1409))*SIN(RADIANS(E1411))+COS(RADIANS(G1409))*COS(RADIANS(E1411))*COS(RADIANS(AD1401))))</f>
        <v>#DIV/0!</v>
      </c>
      <c r="AE1409" s="3" t="e">
        <f>IF(DEGREES(ACOS(SIN(RADIANS(G1409))*SIN(RADIANS(E1411))+COS(RADIANS(G1409))*COS(RADIANS(E1411))*COS(RADIANS(AE1401))))&gt;90,0,$F$4*$F$5/E1410^2*(SIN(RADIANS(G1409))*SIN(RADIANS(E1411))+COS(RADIANS(G1409))*COS(RADIANS(E1411))*COS(RADIANS(AE1401))))</f>
        <v>#DIV/0!</v>
      </c>
      <c r="AF1409" s="3" t="e">
        <f>IF(DEGREES(ACOS(SIN(RADIANS(G1409))*SIN(RADIANS(E1411))+COS(RADIANS(G1409))*COS(RADIANS(E1411))*COS(RADIANS(AF1401))))&gt;90,0,$F$4*$F$5/E1410^2*(SIN(RADIANS(G1409))*SIN(RADIANS(E1411))+COS(RADIANS(G1409))*COS(RADIANS(E1411))*COS(RADIANS(AF1401))))</f>
        <v>#DIV/0!</v>
      </c>
      <c r="AG1409" s="3" t="e">
        <f>IF(DEGREES(ACOS(SIN(RADIANS(G1409))*SIN(RADIANS(E1411))+COS(RADIANS(G1409))*COS(RADIANS(E1411))*COS(RADIANS(AG1401))))&gt;90,0,$F$4*$F$5/E1410^2*(SIN(RADIANS(G1409))*SIN(RADIANS(E1411))+COS(RADIANS(G1409))*COS(RADIANS(E1411))*COS(RADIANS(AG1401))))</f>
        <v>#DIV/0!</v>
      </c>
      <c r="AH1409" s="3" t="e">
        <f>IF(DEGREES(ACOS(SIN(RADIANS(G1409))*SIN(RADIANS(E1411))+COS(RADIANS(G1409))*COS(RADIANS(E1411))*COS(RADIANS(AH1401))))&gt;90,0,$F$4*$F$5/E1410^2*(SIN(RADIANS(G1409))*SIN(RADIANS(E1411))+COS(RADIANS(G1409))*COS(RADIANS(E1411))*COS(RADIANS(AH1401))))</f>
        <v>#DIV/0!</v>
      </c>
      <c r="AI1409" s="3" t="e">
        <f>IF(DEGREES(ACOS(SIN(RADIANS(G1409))*SIN(RADIANS(E1411))+COS(RADIANS(G1409))*COS(RADIANS(E1411))*COS(RADIANS(AI1401))))&gt;90,0,$F$4*$F$5/E1410^2*(SIN(RADIANS(G1409))*SIN(RADIANS(E1411))+COS(RADIANS(G1409))*COS(RADIANS(E1411))*COS(RADIANS(AI1401))))</f>
        <v>#DIV/0!</v>
      </c>
      <c r="AJ1409" s="3" t="e">
        <f>IF(DEGREES(ACOS(SIN(RADIANS(G1409))*SIN(RADIANS(E1411))+COS(RADIANS(G1409))*COS(RADIANS(E1411))*COS(RADIANS(AJ1401))))&gt;90,0,$F$4*$F$5/E1410^2*(SIN(RADIANS(G1409))*SIN(RADIANS(E1411))+COS(RADIANS(G1409))*COS(RADIANS(E1411))*COS(RADIANS(AJ1401))))</f>
        <v>#DIV/0!</v>
      </c>
      <c r="AK1409" s="3">
        <f>IF(DEGREES(ACOS(SIN(RADIANS(G1409))*SIN(RADIANS(E1411))+COS(RADIANS(G1409))*COS(RADIANS(E1411))*COS(RADIANS(AK1401))))&gt;90,0,$F$4*$F$5/E1410^2*(SIN(RADIANS(G1409))*SIN(RADIANS(E1411))+COS(RADIANS(G1409))*COS(RADIANS(E1411))*COS(RADIANS(AK1401))))</f>
        <v>0</v>
      </c>
      <c r="AL1409" s="3">
        <f>IF(DEGREES(ACOS(SIN(RADIANS(G1409))*SIN(RADIANS(E1411))+COS(RADIANS(G1409))*COS(RADIANS(E1411))*COS(RADIANS(AL1401))))&gt;90,0,$F$4*$F$5/E1410^2*(SIN(RADIANS(G1409))*SIN(RADIANS(E1411))+COS(RADIANS(G1409))*COS(RADIANS(E1411))*COS(RADIANS(AL1401))))</f>
        <v>0</v>
      </c>
      <c r="AM1409" s="3">
        <f>IF(DEGREES(ACOS(SIN(RADIANS(G1409))*SIN(RADIANS(E1411))+COS(RADIANS(G1409))*COS(RADIANS(E1411))*COS(RADIANS(AM1401))))&gt;90,0,$F$4*$F$5/E1410^2*(SIN(RADIANS(G1409))*SIN(RADIANS(E1411))+COS(RADIANS(G1409))*COS(RADIANS(E1411))*COS(RADIANS(AM1401))))</f>
        <v>0</v>
      </c>
      <c r="AN1409" s="3">
        <f>IF(DEGREES(ACOS(SIN(RADIANS(G1409))*SIN(RADIANS(E1411))+COS(RADIANS(G1409))*COS(RADIANS(E1411))*COS(RADIANS(AN1401))))&gt;90,0,$F$4*$F$5/E1410^2*(SIN(RADIANS(G1409))*SIN(RADIANS(E1411))+COS(RADIANS(G1409))*COS(RADIANS(E1411))*COS(RADIANS(AN1401))))</f>
        <v>0</v>
      </c>
      <c r="AO1409" s="3">
        <f>IF(DEGREES(ACOS(SIN(RADIANS(G1409))*SIN(RADIANS(E1411))+COS(RADIANS(G1409))*COS(RADIANS(E1411))*COS(RADIANS(AO1401))))&gt;90,0,$F$4*$F$5/E1410^2*(SIN(RADIANS(G1409))*SIN(RADIANS(E1411))+COS(RADIANS(G1409))*COS(RADIANS(E1411))*COS(RADIANS(AO1401))))</f>
        <v>0</v>
      </c>
      <c r="AP1409" s="3">
        <f>IF(DEGREES(ACOS(SIN(RADIANS(G1409))*SIN(RADIANS(E1411))+COS(RADIANS(G1409))*COS(RADIANS(E1411))*COS(RADIANS(AP1401))))&gt;90,0,$F$4*$F$5/E1410^2*(SIN(RADIANS(G1409))*SIN(RADIANS(E1411))+COS(RADIANS(G1409))*COS(RADIANS(E1411))*COS(RADIANS(AP1401))))</f>
        <v>0</v>
      </c>
      <c r="AQ1409" s="3">
        <f>IF(DEGREES(ACOS(SIN(RADIANS(G1409))*SIN(RADIANS(E1411))+COS(RADIANS(G1409))*COS(RADIANS(E1411))*COS(RADIANS(AQ1401))))&gt;90,0,$F$4*$F$5/E1410^2*(SIN(RADIANS(G1409))*SIN(RADIANS(E1411))+COS(RADIANS(G1409))*COS(RADIANS(E1411))*COS(RADIANS(AQ1401))))</f>
        <v>0</v>
      </c>
      <c r="AR1409" s="3">
        <f>IF(DEGREES(ACOS(SIN(RADIANS(G1409))*SIN(RADIANS(E1411))+COS(RADIANS(G1409))*COS(RADIANS(E1411))*COS(RADIANS(AR1401))))&gt;90,0,$F$4*$F$5/E1410^2*(SIN(RADIANS(G1409))*SIN(RADIANS(E1411))+COS(RADIANS(G1409))*COS(RADIANS(E1411))*COS(RADIANS(AR1401))))</f>
        <v>0</v>
      </c>
    </row>
    <row r="1410" spans="2:44" ht="15.75" customHeight="1" x14ac:dyDescent="0.2">
      <c r="B1410" s="20" t="s">
        <v>788</v>
      </c>
      <c r="E1410" s="3">
        <f>$F$6*(1-$F$7^2)/(1+$F$7*COS(RADIANS(E1404)))</f>
        <v>0</v>
      </c>
      <c r="G1410" s="3">
        <v>20</v>
      </c>
      <c r="I1410" s="3">
        <f>IF(DEGREES(ACOS(SIN(RADIANS(G1410))*SIN(RADIANS(E1411))+COS(RADIANS(G1410))*COS(RADIANS(E1411))*COS(RADIANS(I1401))))&gt;90,0,$F$4*$F$5/E1410^2*(SIN(RADIANS(G1410))*SIN(RADIANS(E1411))+COS(RADIANS(G1410))*COS(RADIANS(E1411))*COS(RADIANS(I1401))))</f>
        <v>0</v>
      </c>
      <c r="J1410" s="3">
        <f>IF(DEGREES(ACOS(SIN(RADIANS(G1410))*SIN(RADIANS(E1411))+COS(RADIANS(G1410))*COS(RADIANS(E1411))*COS(RADIANS(J1401))))&gt;90,0,$F$4*$F$5/E1410^2*(SIN(RADIANS(G1410))*SIN(RADIANS(E1411))+COS(RADIANS(G1410))*COS(RADIANS(E1411))*COS(RADIANS(J1401))))</f>
        <v>0</v>
      </c>
      <c r="K1410" s="3">
        <f>IF(DEGREES(ACOS(SIN(RADIANS(G1410))*SIN(RADIANS(E1411))+COS(RADIANS(G1410))*COS(RADIANS(E1411))*COS(RADIANS(K1401))))&gt;90,0,$F$4*$F$5/E1410^2*(SIN(RADIANS(G1410))*SIN(RADIANS(E1411))+COS(RADIANS(G1410))*COS(RADIANS(E1411))*COS(RADIANS(K1401))))</f>
        <v>0</v>
      </c>
      <c r="L1410" s="3">
        <f>IF(DEGREES(ACOS(SIN(RADIANS(G1410))*SIN(RADIANS(E1411))+COS(RADIANS(G1410))*COS(RADIANS(E1411))*COS(RADIANS(L1401))))&gt;90,0,$F$4*$F$5/E1410^2*(SIN(RADIANS(G1410))*SIN(RADIANS(E1411))+COS(RADIANS(G1410))*COS(RADIANS(E1411))*COS(RADIANS(L1401))))</f>
        <v>0</v>
      </c>
      <c r="M1410" s="3">
        <f>IF(DEGREES(ACOS(SIN(RADIANS(G1410))*SIN(RADIANS(E1411))+COS(RADIANS(G1410))*COS(RADIANS(E1411))*COS(RADIANS(M1401))))&gt;90,0,$F$4*$F$5/E1410^2*(SIN(RADIANS(G1410))*SIN(RADIANS(E1411))+COS(RADIANS(G1410))*COS(RADIANS(E1411))*COS(RADIANS(M1401))))</f>
        <v>0</v>
      </c>
      <c r="N1410" s="3">
        <f>IF(DEGREES(ACOS(SIN(RADIANS(G1410))*SIN(RADIANS(E1411))+COS(RADIANS(G1410))*COS(RADIANS(E1411))*COS(RADIANS(N1401))))&gt;90,0,$F$4*$F$5/E1410^2*(SIN(RADIANS(G1410))*SIN(RADIANS(E1411))+COS(RADIANS(G1410))*COS(RADIANS(E1411))*COS(RADIANS(N1401))))</f>
        <v>0</v>
      </c>
      <c r="O1410" s="3">
        <f>IF(DEGREES(ACOS(SIN(RADIANS(G1410))*SIN(RADIANS(E1411))+COS(RADIANS(G1410))*COS(RADIANS(E1411))*COS(RADIANS(O1401))))&gt;90,0,$F$4*$F$5/E1410^2*(SIN(RADIANS(G1410))*SIN(RADIANS(E1411))+COS(RADIANS(G1410))*COS(RADIANS(E1411))*COS(RADIANS(O1401))))</f>
        <v>0</v>
      </c>
      <c r="P1410" s="3">
        <f>IF(DEGREES(ACOS(SIN(RADIANS(G1410))*SIN(RADIANS(E1411))+COS(RADIANS(G1410))*COS(RADIANS(E1411))*COS(RADIANS(P1401))))&gt;90,0,$F$4*$F$5/E1410^2*(SIN(RADIANS(G1410))*SIN(RADIANS(E1411))+COS(RADIANS(G1410))*COS(RADIANS(E1411))*COS(RADIANS(P1401))))</f>
        <v>0</v>
      </c>
      <c r="Q1410" s="3">
        <f>IF(DEGREES(ACOS(SIN(RADIANS(G1410))*SIN(RADIANS(E1411))+COS(RADIANS(G1410))*COS(RADIANS(E1411))*COS(RADIANS(Q1401))))&gt;90,0,$F$4*$F$5/E1410^2*(SIN(RADIANS(G1410))*SIN(RADIANS(E1411))+COS(RADIANS(G1410))*COS(RADIANS(E1411))*COS(RADIANS(Q1401))))</f>
        <v>0</v>
      </c>
      <c r="R1410" s="3" t="e">
        <f>IF(DEGREES(ACOS(SIN(RADIANS(G1410))*SIN(RADIANS(E1411))+COS(RADIANS(G1410))*COS(RADIANS(E1411))*COS(RADIANS(R1401))))&gt;90,0,$F$4*$F$5/E1410^2*(SIN(RADIANS(G1410))*SIN(RADIANS(E1411))+COS(RADIANS(G1410))*COS(RADIANS(E1411))*COS(RADIANS(R1401))))</f>
        <v>#DIV/0!</v>
      </c>
      <c r="S1410" s="3" t="e">
        <f>IF(DEGREES(ACOS(SIN(RADIANS(G1410))*SIN(RADIANS(E1411))+COS(RADIANS(G1410))*COS(RADIANS(E1411))*COS(RADIANS(S1401))))&gt;90,0,$F$4*$F$5/E1410^2*(SIN(RADIANS(G1410))*SIN(RADIANS(E1411))+COS(RADIANS(G1410))*COS(RADIANS(E1411))*COS(RADIANS(S1401))))</f>
        <v>#DIV/0!</v>
      </c>
      <c r="T1410" s="3" t="e">
        <f>IF(DEGREES(ACOS(SIN(RADIANS(G1410))*SIN(RADIANS(E1411))+COS(RADIANS(G1410))*COS(RADIANS(E1411))*COS(RADIANS(T1401))))&gt;90,0,$F$4*$F$5/E1410^2*(SIN(RADIANS(G1410))*SIN(RADIANS(E1411))+COS(RADIANS(G1410))*COS(RADIANS(E1411))*COS(RADIANS(T1401))))</f>
        <v>#DIV/0!</v>
      </c>
      <c r="U1410" s="3" t="e">
        <f>IF(DEGREES(ACOS(SIN(RADIANS(G1410))*SIN(RADIANS(E1411))+COS(RADIANS(G1410))*COS(RADIANS(E1411))*COS(RADIANS(U1401))))&gt;90,0,$F$4*$F$5/E1410^2*(SIN(RADIANS(G1410))*SIN(RADIANS(E1411))+COS(RADIANS(G1410))*COS(RADIANS(E1411))*COS(RADIANS(U1401))))</f>
        <v>#DIV/0!</v>
      </c>
      <c r="V1410" s="3" t="e">
        <f>IF(DEGREES(ACOS(SIN(RADIANS(G1410))*SIN(RADIANS(E1411))+COS(RADIANS(G1410))*COS(RADIANS(E1411))*COS(RADIANS(V1401))))&gt;90,0,$F$4*$F$5/E1410^2*(SIN(RADIANS(G1410))*SIN(RADIANS(E1411))+COS(RADIANS(G1410))*COS(RADIANS(E1411))*COS(RADIANS(V1401))))</f>
        <v>#DIV/0!</v>
      </c>
      <c r="W1410" s="3" t="e">
        <f>IF(DEGREES(ACOS(SIN(RADIANS(G1410))*SIN(RADIANS(E1411))+COS(RADIANS(G1410))*COS(RADIANS(E1411))*COS(RADIANS(W1401))))&gt;90,0,$F$4*$F$5/E1410^2*(SIN(RADIANS(G1410))*SIN(RADIANS(E1411))+COS(RADIANS(G1410))*COS(RADIANS(E1411))*COS(RADIANS(W1401))))</f>
        <v>#DIV/0!</v>
      </c>
      <c r="X1410" s="3" t="e">
        <f>IF(DEGREES(ACOS(SIN(RADIANS(G1410))*SIN(RADIANS(E1411))+COS(RADIANS(G1410))*COS(RADIANS(E1411))*COS(RADIANS(X1401))))&gt;90,0,$F$4*$F$5/E1410^2*(SIN(RADIANS(G1410))*SIN(RADIANS(E1411))+COS(RADIANS(G1410))*COS(RADIANS(E1411))*COS(RADIANS(X1401))))</f>
        <v>#DIV/0!</v>
      </c>
      <c r="Y1410" s="3" t="e">
        <f>IF(DEGREES(ACOS(SIN(RADIANS(G1410))*SIN(RADIANS(E1411))+COS(RADIANS(G1410))*COS(RADIANS(E1411))*COS(RADIANS(Y1401))))&gt;90,0,$F$4*$F$5/E1410^2*(SIN(RADIANS(G1410))*SIN(RADIANS(E1411))+COS(RADIANS(G1410))*COS(RADIANS(E1411))*COS(RADIANS(Y1401))))</f>
        <v>#DIV/0!</v>
      </c>
      <c r="Z1410" s="3" t="e">
        <f>IF(DEGREES(ACOS(SIN(RADIANS(G1410))*SIN(RADIANS(E1411))+COS(RADIANS(G1410))*COS(RADIANS(E1411))*COS(RADIANS(Z1401))))&gt;90,0,$F$4*$F$5/E1410^2*(SIN(RADIANS(G1410))*SIN(RADIANS(E1411))+COS(RADIANS(G1410))*COS(RADIANS(E1411))*COS(RADIANS(Z1401))))</f>
        <v>#DIV/0!</v>
      </c>
      <c r="AA1410" s="3" t="e">
        <f>IF(DEGREES(ACOS(SIN(RADIANS(G1410))*SIN(RADIANS(E1411))+COS(RADIANS(G1410))*COS(RADIANS(E1411))*COS(RADIANS(AA1401))))&gt;90,0,$F$4*$F$5/E1410^2*(SIN(RADIANS(G1410))*SIN(RADIANS(E1411))+COS(RADIANS(G1410))*COS(RADIANS(E1411))*COS(RADIANS(AA1401))))</f>
        <v>#DIV/0!</v>
      </c>
      <c r="AB1410" s="3" t="e">
        <f>IF(DEGREES(ACOS(SIN(RADIANS(G1410))*SIN(RADIANS(E1411))+COS(RADIANS(G1410))*COS(RADIANS(E1411))*COS(RADIANS(AB1401))))&gt;90,0,$F$4*$F$5/E1410^2*(SIN(RADIANS(G1410))*SIN(RADIANS(E1411))+COS(RADIANS(G1410))*COS(RADIANS(E1411))*COS(RADIANS(AB1401))))</f>
        <v>#DIV/0!</v>
      </c>
      <c r="AC1410" s="3" t="e">
        <f>IF(DEGREES(ACOS(SIN(RADIANS(G1410))*SIN(RADIANS(E1411))+COS(RADIANS(G1410))*COS(RADIANS(E1411))*COS(RADIANS(AC1401))))&gt;90,0,$F$4*$F$5/E1410^2*(SIN(RADIANS(G1410))*SIN(RADIANS(E1411))+COS(RADIANS(G1410))*COS(RADIANS(E1411))*COS(RADIANS(AC1401))))</f>
        <v>#DIV/0!</v>
      </c>
      <c r="AD1410" s="3" t="e">
        <f>IF(DEGREES(ACOS(SIN(RADIANS(G1410))*SIN(RADIANS(E1411))+COS(RADIANS(G1410))*COS(RADIANS(E1411))*COS(RADIANS(AD1401))))&gt;90,0,$F$4*$F$5/E1410^2*(SIN(RADIANS(G1410))*SIN(RADIANS(E1411))+COS(RADIANS(G1410))*COS(RADIANS(E1411))*COS(RADIANS(AD1401))))</f>
        <v>#DIV/0!</v>
      </c>
      <c r="AE1410" s="3" t="e">
        <f>IF(DEGREES(ACOS(SIN(RADIANS(G1410))*SIN(RADIANS(E1411))+COS(RADIANS(G1410))*COS(RADIANS(E1411))*COS(RADIANS(AE1401))))&gt;90,0,$F$4*$F$5/E1410^2*(SIN(RADIANS(G1410))*SIN(RADIANS(E1411))+COS(RADIANS(G1410))*COS(RADIANS(E1411))*COS(RADIANS(AE1401))))</f>
        <v>#DIV/0!</v>
      </c>
      <c r="AF1410" s="3" t="e">
        <f>IF(DEGREES(ACOS(SIN(RADIANS(G1410))*SIN(RADIANS(E1411))+COS(RADIANS(G1410))*COS(RADIANS(E1411))*COS(RADIANS(AF1401))))&gt;90,0,$F$4*$F$5/E1410^2*(SIN(RADIANS(G1410))*SIN(RADIANS(E1411))+COS(RADIANS(G1410))*COS(RADIANS(E1411))*COS(RADIANS(AF1401))))</f>
        <v>#DIV/0!</v>
      </c>
      <c r="AG1410" s="3" t="e">
        <f>IF(DEGREES(ACOS(SIN(RADIANS(G1410))*SIN(RADIANS(E1411))+COS(RADIANS(G1410))*COS(RADIANS(E1411))*COS(RADIANS(AG1401))))&gt;90,0,$F$4*$F$5/E1410^2*(SIN(RADIANS(G1410))*SIN(RADIANS(E1411))+COS(RADIANS(G1410))*COS(RADIANS(E1411))*COS(RADIANS(AG1401))))</f>
        <v>#DIV/0!</v>
      </c>
      <c r="AH1410" s="3" t="e">
        <f>IF(DEGREES(ACOS(SIN(RADIANS(G1410))*SIN(RADIANS(E1411))+COS(RADIANS(G1410))*COS(RADIANS(E1411))*COS(RADIANS(AH1401))))&gt;90,0,$F$4*$F$5/E1410^2*(SIN(RADIANS(G1410))*SIN(RADIANS(E1411))+COS(RADIANS(G1410))*COS(RADIANS(E1411))*COS(RADIANS(AH1401))))</f>
        <v>#DIV/0!</v>
      </c>
      <c r="AI1410" s="3" t="e">
        <f>IF(DEGREES(ACOS(SIN(RADIANS(G1410))*SIN(RADIANS(E1411))+COS(RADIANS(G1410))*COS(RADIANS(E1411))*COS(RADIANS(AI1401))))&gt;90,0,$F$4*$F$5/E1410^2*(SIN(RADIANS(G1410))*SIN(RADIANS(E1411))+COS(RADIANS(G1410))*COS(RADIANS(E1411))*COS(RADIANS(AI1401))))</f>
        <v>#DIV/0!</v>
      </c>
      <c r="AJ1410" s="3" t="e">
        <f>IF(DEGREES(ACOS(SIN(RADIANS(G1410))*SIN(RADIANS(E1411))+COS(RADIANS(G1410))*COS(RADIANS(E1411))*COS(RADIANS(AJ1401))))&gt;90,0,$F$4*$F$5/E1410^2*(SIN(RADIANS(G1410))*SIN(RADIANS(E1411))+COS(RADIANS(G1410))*COS(RADIANS(E1411))*COS(RADIANS(AJ1401))))</f>
        <v>#DIV/0!</v>
      </c>
      <c r="AK1410" s="3">
        <f>IF(DEGREES(ACOS(SIN(RADIANS(G1410))*SIN(RADIANS(E1411))+COS(RADIANS(G1410))*COS(RADIANS(E1411))*COS(RADIANS(AK1401))))&gt;90,0,$F$4*$F$5/E1410^2*(SIN(RADIANS(G1410))*SIN(RADIANS(E1411))+COS(RADIANS(G1410))*COS(RADIANS(E1411))*COS(RADIANS(AK1401))))</f>
        <v>0</v>
      </c>
      <c r="AL1410" s="3">
        <f>IF(DEGREES(ACOS(SIN(RADIANS(G1410))*SIN(RADIANS(E1411))+COS(RADIANS(G1410))*COS(RADIANS(E1411))*COS(RADIANS(AL1401))))&gt;90,0,$F$4*$F$5/E1410^2*(SIN(RADIANS(G1410))*SIN(RADIANS(E1411))+COS(RADIANS(G1410))*COS(RADIANS(E1411))*COS(RADIANS(AL1401))))</f>
        <v>0</v>
      </c>
      <c r="AM1410" s="3">
        <f>IF(DEGREES(ACOS(SIN(RADIANS(G1410))*SIN(RADIANS(E1411))+COS(RADIANS(G1410))*COS(RADIANS(E1411))*COS(RADIANS(AM1401))))&gt;90,0,$F$4*$F$5/E1410^2*(SIN(RADIANS(G1410))*SIN(RADIANS(E1411))+COS(RADIANS(G1410))*COS(RADIANS(E1411))*COS(RADIANS(AM1401))))</f>
        <v>0</v>
      </c>
      <c r="AN1410" s="3">
        <f>IF(DEGREES(ACOS(SIN(RADIANS(G1410))*SIN(RADIANS(E1411))+COS(RADIANS(G1410))*COS(RADIANS(E1411))*COS(RADIANS(AN1401))))&gt;90,0,$F$4*$F$5/E1410^2*(SIN(RADIANS(G1410))*SIN(RADIANS(E1411))+COS(RADIANS(G1410))*COS(RADIANS(E1411))*COS(RADIANS(AN1401))))</f>
        <v>0</v>
      </c>
      <c r="AO1410" s="3">
        <f>IF(DEGREES(ACOS(SIN(RADIANS(G1410))*SIN(RADIANS(E1411))+COS(RADIANS(G1410))*COS(RADIANS(E1411))*COS(RADIANS(AO1401))))&gt;90,0,$F$4*$F$5/E1410^2*(SIN(RADIANS(G1410))*SIN(RADIANS(E1411))+COS(RADIANS(G1410))*COS(RADIANS(E1411))*COS(RADIANS(AO1401))))</f>
        <v>0</v>
      </c>
      <c r="AP1410" s="3">
        <f>IF(DEGREES(ACOS(SIN(RADIANS(G1410))*SIN(RADIANS(E1411))+COS(RADIANS(G1410))*COS(RADIANS(E1411))*COS(RADIANS(AP1401))))&gt;90,0,$F$4*$F$5/E1410^2*(SIN(RADIANS(G1410))*SIN(RADIANS(E1411))+COS(RADIANS(G1410))*COS(RADIANS(E1411))*COS(RADIANS(AP1401))))</f>
        <v>0</v>
      </c>
      <c r="AQ1410" s="3">
        <f>IF(DEGREES(ACOS(SIN(RADIANS(G1410))*SIN(RADIANS(E1411))+COS(RADIANS(G1410))*COS(RADIANS(E1411))*COS(RADIANS(AQ1401))))&gt;90,0,$F$4*$F$5/E1410^2*(SIN(RADIANS(G1410))*SIN(RADIANS(E1411))+COS(RADIANS(G1410))*COS(RADIANS(E1411))*COS(RADIANS(AQ1401))))</f>
        <v>0</v>
      </c>
      <c r="AR1410" s="3">
        <f>IF(DEGREES(ACOS(SIN(RADIANS(G1410))*SIN(RADIANS(E1411))+COS(RADIANS(G1410))*COS(RADIANS(E1411))*COS(RADIANS(AR1401))))&gt;90,0,$F$4*$F$5/E1410^2*(SIN(RADIANS(G1410))*SIN(RADIANS(E1411))+COS(RADIANS(G1410))*COS(RADIANS(E1411))*COS(RADIANS(AR1401))))</f>
        <v>0</v>
      </c>
    </row>
    <row r="1411" spans="2:44" ht="15.75" customHeight="1" x14ac:dyDescent="0.2">
      <c r="B1411" s="20" t="s">
        <v>737</v>
      </c>
      <c r="E1411" s="3">
        <f>IF($F$8&gt;90,180-$F$8,$F$8)*SIN(RADIANS(E1405))</f>
        <v>0</v>
      </c>
      <c r="G1411" s="3">
        <v>10</v>
      </c>
      <c r="I1411" s="3">
        <f>IF(DEGREES(ACOS(SIN(RADIANS(G1411))*SIN(RADIANS(E1411))+COS(RADIANS(G1411))*COS(RADIANS(E1411))*COS(RADIANS(I1401))))&gt;90,0,$F$4*$F$5/E1410^2*(SIN(RADIANS(G1411))*SIN(RADIANS(E1411))+COS(RADIANS(G1411))*COS(RADIANS(E1411))*COS(RADIANS(I1401))))</f>
        <v>0</v>
      </c>
      <c r="J1411" s="3">
        <f>IF(DEGREES(ACOS(SIN(RADIANS(G1411))*SIN(RADIANS(E1411))+COS(RADIANS(G1411))*COS(RADIANS(E1411))*COS(RADIANS(J1401))))&gt;90,0,$F$4*$F$5/E1410^2*(SIN(RADIANS(G1411))*SIN(RADIANS(E1411))+COS(RADIANS(G1411))*COS(RADIANS(E1411))*COS(RADIANS(J1401))))</f>
        <v>0</v>
      </c>
      <c r="K1411" s="3">
        <f>IF(DEGREES(ACOS(SIN(RADIANS(G1411))*SIN(RADIANS(E1411))+COS(RADIANS(G1411))*COS(RADIANS(E1411))*COS(RADIANS(K1401))))&gt;90,0,$F$4*$F$5/E1410^2*(SIN(RADIANS(G1411))*SIN(RADIANS(E1411))+COS(RADIANS(G1411))*COS(RADIANS(E1411))*COS(RADIANS(K1401))))</f>
        <v>0</v>
      </c>
      <c r="L1411" s="3">
        <f>IF(DEGREES(ACOS(SIN(RADIANS(G1411))*SIN(RADIANS(E1411))+COS(RADIANS(G1411))*COS(RADIANS(E1411))*COS(RADIANS(L1401))))&gt;90,0,$F$4*$F$5/E1410^2*(SIN(RADIANS(G1411))*SIN(RADIANS(E1411))+COS(RADIANS(G1411))*COS(RADIANS(E1411))*COS(RADIANS(L1401))))</f>
        <v>0</v>
      </c>
      <c r="M1411" s="3">
        <f>IF(DEGREES(ACOS(SIN(RADIANS(G1411))*SIN(RADIANS(E1411))+COS(RADIANS(G1411))*COS(RADIANS(E1411))*COS(RADIANS(M1401))))&gt;90,0,$F$4*$F$5/E1410^2*(SIN(RADIANS(G1411))*SIN(RADIANS(E1411))+COS(RADIANS(G1411))*COS(RADIANS(E1411))*COS(RADIANS(M1401))))</f>
        <v>0</v>
      </c>
      <c r="N1411" s="3">
        <f>IF(DEGREES(ACOS(SIN(RADIANS(G1411))*SIN(RADIANS(E1411))+COS(RADIANS(G1411))*COS(RADIANS(E1411))*COS(RADIANS(N1401))))&gt;90,0,$F$4*$F$5/E1410^2*(SIN(RADIANS(G1411))*SIN(RADIANS(E1411))+COS(RADIANS(G1411))*COS(RADIANS(E1411))*COS(RADIANS(N1401))))</f>
        <v>0</v>
      </c>
      <c r="O1411" s="3">
        <f>IF(DEGREES(ACOS(SIN(RADIANS(G1411))*SIN(RADIANS(E1411))+COS(RADIANS(G1411))*COS(RADIANS(E1411))*COS(RADIANS(O1401))))&gt;90,0,$F$4*$F$5/E1410^2*(SIN(RADIANS(G1411))*SIN(RADIANS(E1411))+COS(RADIANS(G1411))*COS(RADIANS(E1411))*COS(RADIANS(O1401))))</f>
        <v>0</v>
      </c>
      <c r="P1411" s="3">
        <f>IF(DEGREES(ACOS(SIN(RADIANS(G1411))*SIN(RADIANS(E1411))+COS(RADIANS(G1411))*COS(RADIANS(E1411))*COS(RADIANS(P1401))))&gt;90,0,$F$4*$F$5/E1410^2*(SIN(RADIANS(G1411))*SIN(RADIANS(E1411))+COS(RADIANS(G1411))*COS(RADIANS(E1411))*COS(RADIANS(P1401))))</f>
        <v>0</v>
      </c>
      <c r="Q1411" s="3">
        <f>IF(DEGREES(ACOS(SIN(RADIANS(G1411))*SIN(RADIANS(E1411))+COS(RADIANS(G1411))*COS(RADIANS(E1411))*COS(RADIANS(Q1401))))&gt;90,0,$F$4*$F$5/E1410^2*(SIN(RADIANS(G1411))*SIN(RADIANS(E1411))+COS(RADIANS(G1411))*COS(RADIANS(E1411))*COS(RADIANS(Q1401))))</f>
        <v>0</v>
      </c>
      <c r="R1411" s="3" t="e">
        <f>IF(DEGREES(ACOS(SIN(RADIANS(G1411))*SIN(RADIANS(E1411))+COS(RADIANS(G1411))*COS(RADIANS(E1411))*COS(RADIANS(R1401))))&gt;90,0,$F$4*$F$5/E1410^2*(SIN(RADIANS(G1411))*SIN(RADIANS(E1411))+COS(RADIANS(G1411))*COS(RADIANS(E1411))*COS(RADIANS(R1401))))</f>
        <v>#DIV/0!</v>
      </c>
      <c r="S1411" s="3" t="e">
        <f>IF(DEGREES(ACOS(SIN(RADIANS(G1411))*SIN(RADIANS(E1411))+COS(RADIANS(G1411))*COS(RADIANS(E1411))*COS(RADIANS(S1401))))&gt;90,0,$F$4*$F$5/E1410^2*(SIN(RADIANS(G1411))*SIN(RADIANS(E1411))+COS(RADIANS(G1411))*COS(RADIANS(E1411))*COS(RADIANS(S1401))))</f>
        <v>#DIV/0!</v>
      </c>
      <c r="T1411" s="3" t="e">
        <f>IF(DEGREES(ACOS(SIN(RADIANS(G1411))*SIN(RADIANS(E1411))+COS(RADIANS(G1411))*COS(RADIANS(E1411))*COS(RADIANS(T1401))))&gt;90,0,$F$4*$F$5/E1410^2*(SIN(RADIANS(G1411))*SIN(RADIANS(E1411))+COS(RADIANS(G1411))*COS(RADIANS(E1411))*COS(RADIANS(T1401))))</f>
        <v>#DIV/0!</v>
      </c>
      <c r="U1411" s="3" t="e">
        <f>IF(DEGREES(ACOS(SIN(RADIANS(G1411))*SIN(RADIANS(E1411))+COS(RADIANS(G1411))*COS(RADIANS(E1411))*COS(RADIANS(U1401))))&gt;90,0,$F$4*$F$5/E1410^2*(SIN(RADIANS(G1411))*SIN(RADIANS(E1411))+COS(RADIANS(G1411))*COS(RADIANS(E1411))*COS(RADIANS(U1401))))</f>
        <v>#DIV/0!</v>
      </c>
      <c r="V1411" s="3" t="e">
        <f>IF(DEGREES(ACOS(SIN(RADIANS(G1411))*SIN(RADIANS(E1411))+COS(RADIANS(G1411))*COS(RADIANS(E1411))*COS(RADIANS(V1401))))&gt;90,0,$F$4*$F$5/E1410^2*(SIN(RADIANS(G1411))*SIN(RADIANS(E1411))+COS(RADIANS(G1411))*COS(RADIANS(E1411))*COS(RADIANS(V1401))))</f>
        <v>#DIV/0!</v>
      </c>
      <c r="W1411" s="3" t="e">
        <f>IF(DEGREES(ACOS(SIN(RADIANS(G1411))*SIN(RADIANS(E1411))+COS(RADIANS(G1411))*COS(RADIANS(E1411))*COS(RADIANS(W1401))))&gt;90,0,$F$4*$F$5/E1410^2*(SIN(RADIANS(G1411))*SIN(RADIANS(E1411))+COS(RADIANS(G1411))*COS(RADIANS(E1411))*COS(RADIANS(W1401))))</f>
        <v>#DIV/0!</v>
      </c>
      <c r="X1411" s="3" t="e">
        <f>IF(DEGREES(ACOS(SIN(RADIANS(G1411))*SIN(RADIANS(E1411))+COS(RADIANS(G1411))*COS(RADIANS(E1411))*COS(RADIANS(X1401))))&gt;90,0,$F$4*$F$5/E1410^2*(SIN(RADIANS(G1411))*SIN(RADIANS(E1411))+COS(RADIANS(G1411))*COS(RADIANS(E1411))*COS(RADIANS(X1401))))</f>
        <v>#DIV/0!</v>
      </c>
      <c r="Y1411" s="3" t="e">
        <f>IF(DEGREES(ACOS(SIN(RADIANS(G1411))*SIN(RADIANS(E1411))+COS(RADIANS(G1411))*COS(RADIANS(E1411))*COS(RADIANS(Y1401))))&gt;90,0,$F$4*$F$5/E1410^2*(SIN(RADIANS(G1411))*SIN(RADIANS(E1411))+COS(RADIANS(G1411))*COS(RADIANS(E1411))*COS(RADIANS(Y1401))))</f>
        <v>#DIV/0!</v>
      </c>
      <c r="Z1411" s="3" t="e">
        <f>IF(DEGREES(ACOS(SIN(RADIANS(G1411))*SIN(RADIANS(E1411))+COS(RADIANS(G1411))*COS(RADIANS(E1411))*COS(RADIANS(Z1401))))&gt;90,0,$F$4*$F$5/E1410^2*(SIN(RADIANS(G1411))*SIN(RADIANS(E1411))+COS(RADIANS(G1411))*COS(RADIANS(E1411))*COS(RADIANS(Z1401))))</f>
        <v>#DIV/0!</v>
      </c>
      <c r="AA1411" s="3" t="e">
        <f>IF(DEGREES(ACOS(SIN(RADIANS(G1411))*SIN(RADIANS(E1411))+COS(RADIANS(G1411))*COS(RADIANS(E1411))*COS(RADIANS(AA1401))))&gt;90,0,$F$4*$F$5/E1410^2*(SIN(RADIANS(G1411))*SIN(RADIANS(E1411))+COS(RADIANS(G1411))*COS(RADIANS(E1411))*COS(RADIANS(AA1401))))</f>
        <v>#DIV/0!</v>
      </c>
      <c r="AB1411" s="3" t="e">
        <f>IF(DEGREES(ACOS(SIN(RADIANS(G1411))*SIN(RADIANS(E1411))+COS(RADIANS(G1411))*COS(RADIANS(E1411))*COS(RADIANS(AB1401))))&gt;90,0,$F$4*$F$5/E1410^2*(SIN(RADIANS(G1411))*SIN(RADIANS(E1411))+COS(RADIANS(G1411))*COS(RADIANS(E1411))*COS(RADIANS(AB1401))))</f>
        <v>#DIV/0!</v>
      </c>
      <c r="AC1411" s="3" t="e">
        <f>IF(DEGREES(ACOS(SIN(RADIANS(G1411))*SIN(RADIANS(E1411))+COS(RADIANS(G1411))*COS(RADIANS(E1411))*COS(RADIANS(AC1401))))&gt;90,0,$F$4*$F$5/E1410^2*(SIN(RADIANS(G1411))*SIN(RADIANS(E1411))+COS(RADIANS(G1411))*COS(RADIANS(E1411))*COS(RADIANS(AC1401))))</f>
        <v>#DIV/0!</v>
      </c>
      <c r="AD1411" s="3" t="e">
        <f>IF(DEGREES(ACOS(SIN(RADIANS(G1411))*SIN(RADIANS(E1411))+COS(RADIANS(G1411))*COS(RADIANS(E1411))*COS(RADIANS(AD1401))))&gt;90,0,$F$4*$F$5/E1410^2*(SIN(RADIANS(G1411))*SIN(RADIANS(E1411))+COS(RADIANS(G1411))*COS(RADIANS(E1411))*COS(RADIANS(AD1401))))</f>
        <v>#DIV/0!</v>
      </c>
      <c r="AE1411" s="3" t="e">
        <f>IF(DEGREES(ACOS(SIN(RADIANS(G1411))*SIN(RADIANS(E1411))+COS(RADIANS(G1411))*COS(RADIANS(E1411))*COS(RADIANS(AE1401))))&gt;90,0,$F$4*$F$5/E1410^2*(SIN(RADIANS(G1411))*SIN(RADIANS(E1411))+COS(RADIANS(G1411))*COS(RADIANS(E1411))*COS(RADIANS(AE1401))))</f>
        <v>#DIV/0!</v>
      </c>
      <c r="AF1411" s="3" t="e">
        <f>IF(DEGREES(ACOS(SIN(RADIANS(G1411))*SIN(RADIANS(E1411))+COS(RADIANS(G1411))*COS(RADIANS(E1411))*COS(RADIANS(AF1401))))&gt;90,0,$F$4*$F$5/E1410^2*(SIN(RADIANS(G1411))*SIN(RADIANS(E1411))+COS(RADIANS(G1411))*COS(RADIANS(E1411))*COS(RADIANS(AF1401))))</f>
        <v>#DIV/0!</v>
      </c>
      <c r="AG1411" s="3" t="e">
        <f>IF(DEGREES(ACOS(SIN(RADIANS(G1411))*SIN(RADIANS(E1411))+COS(RADIANS(G1411))*COS(RADIANS(E1411))*COS(RADIANS(AG1401))))&gt;90,0,$F$4*$F$5/E1410^2*(SIN(RADIANS(G1411))*SIN(RADIANS(E1411))+COS(RADIANS(G1411))*COS(RADIANS(E1411))*COS(RADIANS(AG1401))))</f>
        <v>#DIV/0!</v>
      </c>
      <c r="AH1411" s="3" t="e">
        <f>IF(DEGREES(ACOS(SIN(RADIANS(G1411))*SIN(RADIANS(E1411))+COS(RADIANS(G1411))*COS(RADIANS(E1411))*COS(RADIANS(AH1401))))&gt;90,0,$F$4*$F$5/E1410^2*(SIN(RADIANS(G1411))*SIN(RADIANS(E1411))+COS(RADIANS(G1411))*COS(RADIANS(E1411))*COS(RADIANS(AH1401))))</f>
        <v>#DIV/0!</v>
      </c>
      <c r="AI1411" s="3" t="e">
        <f>IF(DEGREES(ACOS(SIN(RADIANS(G1411))*SIN(RADIANS(E1411))+COS(RADIANS(G1411))*COS(RADIANS(E1411))*COS(RADIANS(AI1401))))&gt;90,0,$F$4*$F$5/E1410^2*(SIN(RADIANS(G1411))*SIN(RADIANS(E1411))+COS(RADIANS(G1411))*COS(RADIANS(E1411))*COS(RADIANS(AI1401))))</f>
        <v>#DIV/0!</v>
      </c>
      <c r="AJ1411" s="3" t="e">
        <f>IF(DEGREES(ACOS(SIN(RADIANS(G1411))*SIN(RADIANS(E1411))+COS(RADIANS(G1411))*COS(RADIANS(E1411))*COS(RADIANS(AJ1401))))&gt;90,0,$F$4*$F$5/E1410^2*(SIN(RADIANS(G1411))*SIN(RADIANS(E1411))+COS(RADIANS(G1411))*COS(RADIANS(E1411))*COS(RADIANS(AJ1401))))</f>
        <v>#DIV/0!</v>
      </c>
      <c r="AK1411" s="3">
        <f>IF(DEGREES(ACOS(SIN(RADIANS(G1411))*SIN(RADIANS(E1411))+COS(RADIANS(G1411))*COS(RADIANS(E1411))*COS(RADIANS(AK1401))))&gt;90,0,$F$4*$F$5/E1410^2*(SIN(RADIANS(G1411))*SIN(RADIANS(E1411))+COS(RADIANS(G1411))*COS(RADIANS(E1411))*COS(RADIANS(AK1401))))</f>
        <v>0</v>
      </c>
      <c r="AL1411" s="3">
        <f>IF(DEGREES(ACOS(SIN(RADIANS(G1411))*SIN(RADIANS(E1411))+COS(RADIANS(G1411))*COS(RADIANS(E1411))*COS(RADIANS(AL1401))))&gt;90,0,$F$4*$F$5/E1410^2*(SIN(RADIANS(G1411))*SIN(RADIANS(E1411))+COS(RADIANS(G1411))*COS(RADIANS(E1411))*COS(RADIANS(AL1401))))</f>
        <v>0</v>
      </c>
      <c r="AM1411" s="3">
        <f>IF(DEGREES(ACOS(SIN(RADIANS(G1411))*SIN(RADIANS(E1411))+COS(RADIANS(G1411))*COS(RADIANS(E1411))*COS(RADIANS(AM1401))))&gt;90,0,$F$4*$F$5/E1410^2*(SIN(RADIANS(G1411))*SIN(RADIANS(E1411))+COS(RADIANS(G1411))*COS(RADIANS(E1411))*COS(RADIANS(AM1401))))</f>
        <v>0</v>
      </c>
      <c r="AN1411" s="3">
        <f>IF(DEGREES(ACOS(SIN(RADIANS(G1411))*SIN(RADIANS(E1411))+COS(RADIANS(G1411))*COS(RADIANS(E1411))*COS(RADIANS(AN1401))))&gt;90,0,$F$4*$F$5/E1410^2*(SIN(RADIANS(G1411))*SIN(RADIANS(E1411))+COS(RADIANS(G1411))*COS(RADIANS(E1411))*COS(RADIANS(AN1401))))</f>
        <v>0</v>
      </c>
      <c r="AO1411" s="3">
        <f>IF(DEGREES(ACOS(SIN(RADIANS(G1411))*SIN(RADIANS(E1411))+COS(RADIANS(G1411))*COS(RADIANS(E1411))*COS(RADIANS(AO1401))))&gt;90,0,$F$4*$F$5/E1410^2*(SIN(RADIANS(G1411))*SIN(RADIANS(E1411))+COS(RADIANS(G1411))*COS(RADIANS(E1411))*COS(RADIANS(AO1401))))</f>
        <v>0</v>
      </c>
      <c r="AP1411" s="3">
        <f>IF(DEGREES(ACOS(SIN(RADIANS(G1411))*SIN(RADIANS(E1411))+COS(RADIANS(G1411))*COS(RADIANS(E1411))*COS(RADIANS(AP1401))))&gt;90,0,$F$4*$F$5/E1410^2*(SIN(RADIANS(G1411))*SIN(RADIANS(E1411))+COS(RADIANS(G1411))*COS(RADIANS(E1411))*COS(RADIANS(AP1401))))</f>
        <v>0</v>
      </c>
      <c r="AQ1411" s="3">
        <f>IF(DEGREES(ACOS(SIN(RADIANS(G1411))*SIN(RADIANS(E1411))+COS(RADIANS(G1411))*COS(RADIANS(E1411))*COS(RADIANS(AQ1401))))&gt;90,0,$F$4*$F$5/E1410^2*(SIN(RADIANS(G1411))*SIN(RADIANS(E1411))+COS(RADIANS(G1411))*COS(RADIANS(E1411))*COS(RADIANS(AQ1401))))</f>
        <v>0</v>
      </c>
      <c r="AR1411" s="3">
        <f>IF(DEGREES(ACOS(SIN(RADIANS(G1411))*SIN(RADIANS(E1411))+COS(RADIANS(G1411))*COS(RADIANS(E1411))*COS(RADIANS(AR1401))))&gt;90,0,$F$4*$F$5/E1410^2*(SIN(RADIANS(G1411))*SIN(RADIANS(E1411))+COS(RADIANS(G1411))*COS(RADIANS(E1411))*COS(RADIANS(AR1401))))</f>
        <v>0</v>
      </c>
    </row>
    <row r="1412" spans="2:44" ht="15.75" customHeight="1" x14ac:dyDescent="0.2">
      <c r="B1412" s="20" t="s">
        <v>789</v>
      </c>
      <c r="E1412" s="3">
        <f>IF($F$10=0,IF(E1403&lt;360,E1403,E1403-360),($F$10+1)*E1403)</f>
        <v>230</v>
      </c>
      <c r="G1412" s="3">
        <v>0</v>
      </c>
      <c r="I1412" s="3">
        <f>IF(DEGREES(ACOS(SIN(RADIANS(G1412))*SIN(RADIANS(E1411))+COS(RADIANS(G1412))*COS(RADIANS(E1411))*COS(RADIANS(I1401))))&gt;90,0,$F$4*$F$5/E1410^2*(SIN(RADIANS(G1412))*SIN(RADIANS(E1411))+COS(RADIANS(G1412))*COS(RADIANS(E1411))*COS(RADIANS(I1401))))</f>
        <v>0</v>
      </c>
      <c r="J1412" s="3">
        <f>IF(DEGREES(ACOS(SIN(RADIANS(G1412))*SIN(RADIANS(E1411))+COS(RADIANS(G1412))*COS(RADIANS(E1411))*COS(RADIANS(J1401))))&gt;90,0,$F$4*$F$5/E1410^2*(SIN(RADIANS(G1412))*SIN(RADIANS(E1411))+COS(RADIANS(G1412))*COS(RADIANS(E1411))*COS(RADIANS(J1401))))</f>
        <v>0</v>
      </c>
      <c r="K1412" s="3">
        <f>IF(DEGREES(ACOS(SIN(RADIANS(G1412))*SIN(RADIANS(E1411))+COS(RADIANS(G1412))*COS(RADIANS(E1411))*COS(RADIANS(K1401))))&gt;90,0,$F$4*$F$5/E1410^2*(SIN(RADIANS(G1412))*SIN(RADIANS(E1411))+COS(RADIANS(G1412))*COS(RADIANS(E1411))*COS(RADIANS(K1401))))</f>
        <v>0</v>
      </c>
      <c r="L1412" s="3">
        <f>IF(DEGREES(ACOS(SIN(RADIANS(G1412))*SIN(RADIANS(E1411))+COS(RADIANS(G1412))*COS(RADIANS(E1411))*COS(RADIANS(L1401))))&gt;90,0,$F$4*$F$5/E1410^2*(SIN(RADIANS(G1412))*SIN(RADIANS(E1411))+COS(RADIANS(G1412))*COS(RADIANS(E1411))*COS(RADIANS(L1401))))</f>
        <v>0</v>
      </c>
      <c r="M1412" s="3">
        <f>IF(DEGREES(ACOS(SIN(RADIANS(G1412))*SIN(RADIANS(E1411))+COS(RADIANS(G1412))*COS(RADIANS(E1411))*COS(RADIANS(M1401))))&gt;90,0,$F$4*$F$5/E1410^2*(SIN(RADIANS(G1412))*SIN(RADIANS(E1411))+COS(RADIANS(G1412))*COS(RADIANS(E1411))*COS(RADIANS(M1401))))</f>
        <v>0</v>
      </c>
      <c r="N1412" s="3">
        <f>IF(DEGREES(ACOS(SIN(RADIANS(G1412))*SIN(RADIANS(E1411))+COS(RADIANS(G1412))*COS(RADIANS(E1411))*COS(RADIANS(N1401))))&gt;90,0,$F$4*$F$5/E1410^2*(SIN(RADIANS(G1412))*SIN(RADIANS(E1411))+COS(RADIANS(G1412))*COS(RADIANS(E1411))*COS(RADIANS(N1401))))</f>
        <v>0</v>
      </c>
      <c r="O1412" s="3">
        <f>IF(DEGREES(ACOS(SIN(RADIANS(G1412))*SIN(RADIANS(E1411))+COS(RADIANS(G1412))*COS(RADIANS(E1411))*COS(RADIANS(O1401))))&gt;90,0,$F$4*$F$5/E1410^2*(SIN(RADIANS(G1412))*SIN(RADIANS(E1411))+COS(RADIANS(G1412))*COS(RADIANS(E1411))*COS(RADIANS(O1401))))</f>
        <v>0</v>
      </c>
      <c r="P1412" s="3">
        <f>IF(DEGREES(ACOS(SIN(RADIANS(G1412))*SIN(RADIANS(E1411))+COS(RADIANS(G1412))*COS(RADIANS(E1411))*COS(RADIANS(P1401))))&gt;90,0,$F$4*$F$5/E1410^2*(SIN(RADIANS(G1412))*SIN(RADIANS(E1411))+COS(RADIANS(G1412))*COS(RADIANS(E1411))*COS(RADIANS(P1401))))</f>
        <v>0</v>
      </c>
      <c r="Q1412" s="3">
        <f>IF(DEGREES(ACOS(SIN(RADIANS(G1412))*SIN(RADIANS(E1411))+COS(RADIANS(G1412))*COS(RADIANS(E1411))*COS(RADIANS(Q1401))))&gt;90,0,$F$4*$F$5/E1410^2*(SIN(RADIANS(G1412))*SIN(RADIANS(E1411))+COS(RADIANS(G1412))*COS(RADIANS(E1411))*COS(RADIANS(Q1401))))</f>
        <v>0</v>
      </c>
      <c r="R1412" s="3" t="e">
        <f>IF(DEGREES(ACOS(SIN(RADIANS(G1412))*SIN(RADIANS(E1411))+COS(RADIANS(G1412))*COS(RADIANS(E1411))*COS(RADIANS(R1401))))&gt;90,0,$F$4*$F$5/E1410^2*(SIN(RADIANS(G1412))*SIN(RADIANS(E1411))+COS(RADIANS(G1412))*COS(RADIANS(E1411))*COS(RADIANS(R1401))))</f>
        <v>#DIV/0!</v>
      </c>
      <c r="S1412" s="3" t="e">
        <f>IF(DEGREES(ACOS(SIN(RADIANS(G1412))*SIN(RADIANS(E1411))+COS(RADIANS(G1412))*COS(RADIANS(E1411))*COS(RADIANS(S1401))))&gt;90,0,$F$4*$F$5/E1410^2*(SIN(RADIANS(G1412))*SIN(RADIANS(E1411))+COS(RADIANS(G1412))*COS(RADIANS(E1411))*COS(RADIANS(S1401))))</f>
        <v>#DIV/0!</v>
      </c>
      <c r="T1412" s="3" t="e">
        <f>IF(DEGREES(ACOS(SIN(RADIANS(G1412))*SIN(RADIANS(E1411))+COS(RADIANS(G1412))*COS(RADIANS(E1411))*COS(RADIANS(T1401))))&gt;90,0,$F$4*$F$5/E1410^2*(SIN(RADIANS(G1412))*SIN(RADIANS(E1411))+COS(RADIANS(G1412))*COS(RADIANS(E1411))*COS(RADIANS(T1401))))</f>
        <v>#DIV/0!</v>
      </c>
      <c r="U1412" s="3" t="e">
        <f>IF(DEGREES(ACOS(SIN(RADIANS(G1412))*SIN(RADIANS(E1411))+COS(RADIANS(G1412))*COS(RADIANS(E1411))*COS(RADIANS(U1401))))&gt;90,0,$F$4*$F$5/E1410^2*(SIN(RADIANS(G1412))*SIN(RADIANS(E1411))+COS(RADIANS(G1412))*COS(RADIANS(E1411))*COS(RADIANS(U1401))))</f>
        <v>#DIV/0!</v>
      </c>
      <c r="V1412" s="3" t="e">
        <f>IF(DEGREES(ACOS(SIN(RADIANS(G1412))*SIN(RADIANS(E1411))+COS(RADIANS(G1412))*COS(RADIANS(E1411))*COS(RADIANS(V1401))))&gt;90,0,$F$4*$F$5/E1410^2*(SIN(RADIANS(G1412))*SIN(RADIANS(E1411))+COS(RADIANS(G1412))*COS(RADIANS(E1411))*COS(RADIANS(V1401))))</f>
        <v>#DIV/0!</v>
      </c>
      <c r="W1412" s="3" t="e">
        <f>IF(DEGREES(ACOS(SIN(RADIANS(G1412))*SIN(RADIANS(E1411))+COS(RADIANS(G1412))*COS(RADIANS(E1411))*COS(RADIANS(W1401))))&gt;90,0,$F$4*$F$5/E1410^2*(SIN(RADIANS(G1412))*SIN(RADIANS(E1411))+COS(RADIANS(G1412))*COS(RADIANS(E1411))*COS(RADIANS(W1401))))</f>
        <v>#DIV/0!</v>
      </c>
      <c r="X1412" s="3" t="e">
        <f>IF(DEGREES(ACOS(SIN(RADIANS(G1412))*SIN(RADIANS(E1411))+COS(RADIANS(G1412))*COS(RADIANS(E1411))*COS(RADIANS(X1401))))&gt;90,0,$F$4*$F$5/E1410^2*(SIN(RADIANS(G1412))*SIN(RADIANS(E1411))+COS(RADIANS(G1412))*COS(RADIANS(E1411))*COS(RADIANS(X1401))))</f>
        <v>#DIV/0!</v>
      </c>
      <c r="Y1412" s="3" t="e">
        <f>IF(DEGREES(ACOS(SIN(RADIANS(G1412))*SIN(RADIANS(E1411))+COS(RADIANS(G1412))*COS(RADIANS(E1411))*COS(RADIANS(Y1401))))&gt;90,0,$F$4*$F$5/E1410^2*(SIN(RADIANS(G1412))*SIN(RADIANS(E1411))+COS(RADIANS(G1412))*COS(RADIANS(E1411))*COS(RADIANS(Y1401))))</f>
        <v>#DIV/0!</v>
      </c>
      <c r="Z1412" s="3" t="e">
        <f>IF(DEGREES(ACOS(SIN(RADIANS(G1412))*SIN(RADIANS(E1411))+COS(RADIANS(G1412))*COS(RADIANS(E1411))*COS(RADIANS(Z1401))))&gt;90,0,$F$4*$F$5/E1410^2*(SIN(RADIANS(G1412))*SIN(RADIANS(E1411))+COS(RADIANS(G1412))*COS(RADIANS(E1411))*COS(RADIANS(Z1401))))</f>
        <v>#DIV/0!</v>
      </c>
      <c r="AA1412" s="3" t="e">
        <f>IF(DEGREES(ACOS(SIN(RADIANS(G1412))*SIN(RADIANS(E1411))+COS(RADIANS(G1412))*COS(RADIANS(E1411))*COS(RADIANS(AA1401))))&gt;90,0,$F$4*$F$5/E1410^2*(SIN(RADIANS(G1412))*SIN(RADIANS(E1411))+COS(RADIANS(G1412))*COS(RADIANS(E1411))*COS(RADIANS(AA1401))))</f>
        <v>#DIV/0!</v>
      </c>
      <c r="AB1412" s="3" t="e">
        <f>IF(DEGREES(ACOS(SIN(RADIANS(G1412))*SIN(RADIANS(E1411))+COS(RADIANS(G1412))*COS(RADIANS(E1411))*COS(RADIANS(AB1401))))&gt;90,0,$F$4*$F$5/E1410^2*(SIN(RADIANS(G1412))*SIN(RADIANS(E1411))+COS(RADIANS(G1412))*COS(RADIANS(E1411))*COS(RADIANS(AB1401))))</f>
        <v>#DIV/0!</v>
      </c>
      <c r="AC1412" s="3" t="e">
        <f>IF(DEGREES(ACOS(SIN(RADIANS(G1412))*SIN(RADIANS(E1411))+COS(RADIANS(G1412))*COS(RADIANS(E1411))*COS(RADIANS(AC1401))))&gt;90,0,$F$4*$F$5/E1410^2*(SIN(RADIANS(G1412))*SIN(RADIANS(E1411))+COS(RADIANS(G1412))*COS(RADIANS(E1411))*COS(RADIANS(AC1401))))</f>
        <v>#DIV/0!</v>
      </c>
      <c r="AD1412" s="3" t="e">
        <f>IF(DEGREES(ACOS(SIN(RADIANS(G1412))*SIN(RADIANS(E1411))+COS(RADIANS(G1412))*COS(RADIANS(E1411))*COS(RADIANS(AD1401))))&gt;90,0,$F$4*$F$5/E1410^2*(SIN(RADIANS(G1412))*SIN(RADIANS(E1411))+COS(RADIANS(G1412))*COS(RADIANS(E1411))*COS(RADIANS(AD1401))))</f>
        <v>#DIV/0!</v>
      </c>
      <c r="AE1412" s="3" t="e">
        <f>IF(DEGREES(ACOS(SIN(RADIANS(G1412))*SIN(RADIANS(E1411))+COS(RADIANS(G1412))*COS(RADIANS(E1411))*COS(RADIANS(AE1401))))&gt;90,0,$F$4*$F$5/E1410^2*(SIN(RADIANS(G1412))*SIN(RADIANS(E1411))+COS(RADIANS(G1412))*COS(RADIANS(E1411))*COS(RADIANS(AE1401))))</f>
        <v>#DIV/0!</v>
      </c>
      <c r="AF1412" s="3" t="e">
        <f>IF(DEGREES(ACOS(SIN(RADIANS(G1412))*SIN(RADIANS(E1411))+COS(RADIANS(G1412))*COS(RADIANS(E1411))*COS(RADIANS(AF1401))))&gt;90,0,$F$4*$F$5/E1410^2*(SIN(RADIANS(G1412))*SIN(RADIANS(E1411))+COS(RADIANS(G1412))*COS(RADIANS(E1411))*COS(RADIANS(AF1401))))</f>
        <v>#DIV/0!</v>
      </c>
      <c r="AG1412" s="3" t="e">
        <f>IF(DEGREES(ACOS(SIN(RADIANS(G1412))*SIN(RADIANS(E1411))+COS(RADIANS(G1412))*COS(RADIANS(E1411))*COS(RADIANS(AG1401))))&gt;90,0,$F$4*$F$5/E1410^2*(SIN(RADIANS(G1412))*SIN(RADIANS(E1411))+COS(RADIANS(G1412))*COS(RADIANS(E1411))*COS(RADIANS(AG1401))))</f>
        <v>#DIV/0!</v>
      </c>
      <c r="AH1412" s="3" t="e">
        <f>IF(DEGREES(ACOS(SIN(RADIANS(G1412))*SIN(RADIANS(E1411))+COS(RADIANS(G1412))*COS(RADIANS(E1411))*COS(RADIANS(AH1401))))&gt;90,0,$F$4*$F$5/E1410^2*(SIN(RADIANS(G1412))*SIN(RADIANS(E1411))+COS(RADIANS(G1412))*COS(RADIANS(E1411))*COS(RADIANS(AH1401))))</f>
        <v>#DIV/0!</v>
      </c>
      <c r="AI1412" s="3" t="e">
        <f>IF(DEGREES(ACOS(SIN(RADIANS(G1412))*SIN(RADIANS(E1411))+COS(RADIANS(G1412))*COS(RADIANS(E1411))*COS(RADIANS(AI1401))))&gt;90,0,$F$4*$F$5/E1410^2*(SIN(RADIANS(G1412))*SIN(RADIANS(E1411))+COS(RADIANS(G1412))*COS(RADIANS(E1411))*COS(RADIANS(AI1401))))</f>
        <v>#DIV/0!</v>
      </c>
      <c r="AJ1412" s="3" t="e">
        <f>IF(DEGREES(ACOS(SIN(RADIANS(G1412))*SIN(RADIANS(E1411))+COS(RADIANS(G1412))*COS(RADIANS(E1411))*COS(RADIANS(AJ1401))))&gt;90,0,$F$4*$F$5/E1410^2*(SIN(RADIANS(G1412))*SIN(RADIANS(E1411))+COS(RADIANS(G1412))*COS(RADIANS(E1411))*COS(RADIANS(AJ1401))))</f>
        <v>#DIV/0!</v>
      </c>
      <c r="AK1412" s="3">
        <f>IF(DEGREES(ACOS(SIN(RADIANS(G1412))*SIN(RADIANS(E1411))+COS(RADIANS(G1412))*COS(RADIANS(E1411))*COS(RADIANS(AK1401))))&gt;90,0,$F$4*$F$5/E1410^2*(SIN(RADIANS(G1412))*SIN(RADIANS(E1411))+COS(RADIANS(G1412))*COS(RADIANS(E1411))*COS(RADIANS(AK1401))))</f>
        <v>0</v>
      </c>
      <c r="AL1412" s="3">
        <f>IF(DEGREES(ACOS(SIN(RADIANS(G1412))*SIN(RADIANS(E1411))+COS(RADIANS(G1412))*COS(RADIANS(E1411))*COS(RADIANS(AL1401))))&gt;90,0,$F$4*$F$5/E1410^2*(SIN(RADIANS(G1412))*SIN(RADIANS(E1411))+COS(RADIANS(G1412))*COS(RADIANS(E1411))*COS(RADIANS(AL1401))))</f>
        <v>0</v>
      </c>
      <c r="AM1412" s="3">
        <f>IF(DEGREES(ACOS(SIN(RADIANS(G1412))*SIN(RADIANS(E1411))+COS(RADIANS(G1412))*COS(RADIANS(E1411))*COS(RADIANS(AM1401))))&gt;90,0,$F$4*$F$5/E1410^2*(SIN(RADIANS(G1412))*SIN(RADIANS(E1411))+COS(RADIANS(G1412))*COS(RADIANS(E1411))*COS(RADIANS(AM1401))))</f>
        <v>0</v>
      </c>
      <c r="AN1412" s="3">
        <f>IF(DEGREES(ACOS(SIN(RADIANS(G1412))*SIN(RADIANS(E1411))+COS(RADIANS(G1412))*COS(RADIANS(E1411))*COS(RADIANS(AN1401))))&gt;90,0,$F$4*$F$5/E1410^2*(SIN(RADIANS(G1412))*SIN(RADIANS(E1411))+COS(RADIANS(G1412))*COS(RADIANS(E1411))*COS(RADIANS(AN1401))))</f>
        <v>0</v>
      </c>
      <c r="AO1412" s="3">
        <f>IF(DEGREES(ACOS(SIN(RADIANS(G1412))*SIN(RADIANS(E1411))+COS(RADIANS(G1412))*COS(RADIANS(E1411))*COS(RADIANS(AO1401))))&gt;90,0,$F$4*$F$5/E1410^2*(SIN(RADIANS(G1412))*SIN(RADIANS(E1411))+COS(RADIANS(G1412))*COS(RADIANS(E1411))*COS(RADIANS(AO1401))))</f>
        <v>0</v>
      </c>
      <c r="AP1412" s="3">
        <f>IF(DEGREES(ACOS(SIN(RADIANS(G1412))*SIN(RADIANS(E1411))+COS(RADIANS(G1412))*COS(RADIANS(E1411))*COS(RADIANS(AP1401))))&gt;90,0,$F$4*$F$5/E1410^2*(SIN(RADIANS(G1412))*SIN(RADIANS(E1411))+COS(RADIANS(G1412))*COS(RADIANS(E1411))*COS(RADIANS(AP1401))))</f>
        <v>0</v>
      </c>
      <c r="AQ1412" s="3">
        <f>IF(DEGREES(ACOS(SIN(RADIANS(G1412))*SIN(RADIANS(E1411))+COS(RADIANS(G1412))*COS(RADIANS(E1411))*COS(RADIANS(AQ1401))))&gt;90,0,$F$4*$F$5/E1410^2*(SIN(RADIANS(G1412))*SIN(RADIANS(E1411))+COS(RADIANS(G1412))*COS(RADIANS(E1411))*COS(RADIANS(AQ1401))))</f>
        <v>0</v>
      </c>
      <c r="AR1412" s="3">
        <f>IF(DEGREES(ACOS(SIN(RADIANS(G1412))*SIN(RADIANS(E1411))+COS(RADIANS(G1412))*COS(RADIANS(E1411))*COS(RADIANS(AR1401))))&gt;90,0,$F$4*$F$5/E1410^2*(SIN(RADIANS(G1412))*SIN(RADIANS(E1411))+COS(RADIANS(G1412))*COS(RADIANS(E1411))*COS(RADIANS(AR1401))))</f>
        <v>0</v>
      </c>
    </row>
    <row r="1413" spans="2:44" ht="15.75" customHeight="1" x14ac:dyDescent="0.2">
      <c r="B1413" s="20" t="s">
        <v>790</v>
      </c>
      <c r="E1413" s="3">
        <f>E1412-E1404-360*ROUNDDOWN((E1412-E1404)/360,0)</f>
        <v>0</v>
      </c>
      <c r="G1413" s="3">
        <v>-10</v>
      </c>
      <c r="I1413" s="3">
        <f>IF(DEGREES(ACOS(SIN(RADIANS(G1413))*SIN(RADIANS(E1411))+COS(RADIANS(G1413))*COS(RADIANS(E1411))*COS(RADIANS(I1401))))&gt;90,0,$F$4*$F$5/E1410^2*(SIN(RADIANS(G1413))*SIN(RADIANS(E1411))+COS(RADIANS(G1413))*COS(RADIANS(E1411))*COS(RADIANS(I1401))))</f>
        <v>0</v>
      </c>
      <c r="J1413" s="3">
        <f>IF(DEGREES(ACOS(SIN(RADIANS(G1413))*SIN(RADIANS(E1411))+COS(RADIANS(G1413))*COS(RADIANS(E1411))*COS(RADIANS(J1401))))&gt;90,0,$F$4*$F$5/E1410^2*(SIN(RADIANS(G1413))*SIN(RADIANS(E1411))+COS(RADIANS(G1413))*COS(RADIANS(E1411))*COS(RADIANS(J1401))))</f>
        <v>0</v>
      </c>
      <c r="K1413" s="3">
        <f>IF(DEGREES(ACOS(SIN(RADIANS(G1413))*SIN(RADIANS(E1411))+COS(RADIANS(G1413))*COS(RADIANS(E1411))*COS(RADIANS(K1401))))&gt;90,0,$F$4*$F$5/E1410^2*(SIN(RADIANS(G1413))*SIN(RADIANS(E1411))+COS(RADIANS(G1413))*COS(RADIANS(E1411))*COS(RADIANS(K1401))))</f>
        <v>0</v>
      </c>
      <c r="L1413" s="3">
        <f>IF(DEGREES(ACOS(SIN(RADIANS(G1413))*SIN(RADIANS(E1411))+COS(RADIANS(G1413))*COS(RADIANS(E1411))*COS(RADIANS(L1401))))&gt;90,0,$F$4*$F$5/E1410^2*(SIN(RADIANS(G1413))*SIN(RADIANS(E1411))+COS(RADIANS(G1413))*COS(RADIANS(E1411))*COS(RADIANS(L1401))))</f>
        <v>0</v>
      </c>
      <c r="M1413" s="3">
        <f>IF(DEGREES(ACOS(SIN(RADIANS(G1413))*SIN(RADIANS(E1411))+COS(RADIANS(G1413))*COS(RADIANS(E1411))*COS(RADIANS(M1401))))&gt;90,0,$F$4*$F$5/E1410^2*(SIN(RADIANS(G1413))*SIN(RADIANS(E1411))+COS(RADIANS(G1413))*COS(RADIANS(E1411))*COS(RADIANS(M1401))))</f>
        <v>0</v>
      </c>
      <c r="N1413" s="3">
        <f>IF(DEGREES(ACOS(SIN(RADIANS(G1413))*SIN(RADIANS(E1411))+COS(RADIANS(G1413))*COS(RADIANS(E1411))*COS(RADIANS(N1401))))&gt;90,0,$F$4*$F$5/E1410^2*(SIN(RADIANS(G1413))*SIN(RADIANS(E1411))+COS(RADIANS(G1413))*COS(RADIANS(E1411))*COS(RADIANS(N1401))))</f>
        <v>0</v>
      </c>
      <c r="O1413" s="3">
        <f>IF(DEGREES(ACOS(SIN(RADIANS(G1413))*SIN(RADIANS(E1411))+COS(RADIANS(G1413))*COS(RADIANS(E1411))*COS(RADIANS(O1401))))&gt;90,0,$F$4*$F$5/E1410^2*(SIN(RADIANS(G1413))*SIN(RADIANS(E1411))+COS(RADIANS(G1413))*COS(RADIANS(E1411))*COS(RADIANS(O1401))))</f>
        <v>0</v>
      </c>
      <c r="P1413" s="3">
        <f>IF(DEGREES(ACOS(SIN(RADIANS(G1413))*SIN(RADIANS(E1411))+COS(RADIANS(G1413))*COS(RADIANS(E1411))*COS(RADIANS(P1401))))&gt;90,0,$F$4*$F$5/E1410^2*(SIN(RADIANS(G1413))*SIN(RADIANS(E1411))+COS(RADIANS(G1413))*COS(RADIANS(E1411))*COS(RADIANS(P1401))))</f>
        <v>0</v>
      </c>
      <c r="Q1413" s="3">
        <f>IF(DEGREES(ACOS(SIN(RADIANS(G1413))*SIN(RADIANS(E1411))+COS(RADIANS(G1413))*COS(RADIANS(E1411))*COS(RADIANS(Q1401))))&gt;90,0,$F$4*$F$5/E1410^2*(SIN(RADIANS(G1413))*SIN(RADIANS(E1411))+COS(RADIANS(G1413))*COS(RADIANS(E1411))*COS(RADIANS(Q1401))))</f>
        <v>0</v>
      </c>
      <c r="R1413" s="3" t="e">
        <f>IF(DEGREES(ACOS(SIN(RADIANS(G1413))*SIN(RADIANS(E1411))+COS(RADIANS(G1413))*COS(RADIANS(E1411))*COS(RADIANS(R1401))))&gt;90,0,$F$4*$F$5/E1410^2*(SIN(RADIANS(G1413))*SIN(RADIANS(E1411))+COS(RADIANS(G1413))*COS(RADIANS(E1411))*COS(RADIANS(R1401))))</f>
        <v>#DIV/0!</v>
      </c>
      <c r="S1413" s="3" t="e">
        <f>IF(DEGREES(ACOS(SIN(RADIANS(G1413))*SIN(RADIANS(E1411))+COS(RADIANS(G1413))*COS(RADIANS(E1411))*COS(RADIANS(S1401))))&gt;90,0,$F$4*$F$5/E1410^2*(SIN(RADIANS(G1413))*SIN(RADIANS(E1411))+COS(RADIANS(G1413))*COS(RADIANS(E1411))*COS(RADIANS(S1401))))</f>
        <v>#DIV/0!</v>
      </c>
      <c r="T1413" s="3" t="e">
        <f>IF(DEGREES(ACOS(SIN(RADIANS(G1413))*SIN(RADIANS(E1411))+COS(RADIANS(G1413))*COS(RADIANS(E1411))*COS(RADIANS(T1401))))&gt;90,0,$F$4*$F$5/E1410^2*(SIN(RADIANS(G1413))*SIN(RADIANS(E1411))+COS(RADIANS(G1413))*COS(RADIANS(E1411))*COS(RADIANS(T1401))))</f>
        <v>#DIV/0!</v>
      </c>
      <c r="U1413" s="3" t="e">
        <f>IF(DEGREES(ACOS(SIN(RADIANS(G1413))*SIN(RADIANS(E1411))+COS(RADIANS(G1413))*COS(RADIANS(E1411))*COS(RADIANS(U1401))))&gt;90,0,$F$4*$F$5/E1410^2*(SIN(RADIANS(G1413))*SIN(RADIANS(E1411))+COS(RADIANS(G1413))*COS(RADIANS(E1411))*COS(RADIANS(U1401))))</f>
        <v>#DIV/0!</v>
      </c>
      <c r="V1413" s="3" t="e">
        <f>IF(DEGREES(ACOS(SIN(RADIANS(G1413))*SIN(RADIANS(E1411))+COS(RADIANS(G1413))*COS(RADIANS(E1411))*COS(RADIANS(V1401))))&gt;90,0,$F$4*$F$5/E1410^2*(SIN(RADIANS(G1413))*SIN(RADIANS(E1411))+COS(RADIANS(G1413))*COS(RADIANS(E1411))*COS(RADIANS(V1401))))</f>
        <v>#DIV/0!</v>
      </c>
      <c r="W1413" s="3" t="e">
        <f>IF(DEGREES(ACOS(SIN(RADIANS(G1413))*SIN(RADIANS(E1411))+COS(RADIANS(G1413))*COS(RADIANS(E1411))*COS(RADIANS(W1401))))&gt;90,0,$F$4*$F$5/E1410^2*(SIN(RADIANS(G1413))*SIN(RADIANS(E1411))+COS(RADIANS(G1413))*COS(RADIANS(E1411))*COS(RADIANS(W1401))))</f>
        <v>#DIV/0!</v>
      </c>
      <c r="X1413" s="3" t="e">
        <f>IF(DEGREES(ACOS(SIN(RADIANS(G1413))*SIN(RADIANS(E1411))+COS(RADIANS(G1413))*COS(RADIANS(E1411))*COS(RADIANS(X1401))))&gt;90,0,$F$4*$F$5/E1410^2*(SIN(RADIANS(G1413))*SIN(RADIANS(E1411))+COS(RADIANS(G1413))*COS(RADIANS(E1411))*COS(RADIANS(X1401))))</f>
        <v>#DIV/0!</v>
      </c>
      <c r="Y1413" s="3" t="e">
        <f>IF(DEGREES(ACOS(SIN(RADIANS(G1413))*SIN(RADIANS(E1411))+COS(RADIANS(G1413))*COS(RADIANS(E1411))*COS(RADIANS(Y1401))))&gt;90,0,$F$4*$F$5/E1410^2*(SIN(RADIANS(G1413))*SIN(RADIANS(E1411))+COS(RADIANS(G1413))*COS(RADIANS(E1411))*COS(RADIANS(Y1401))))</f>
        <v>#DIV/0!</v>
      </c>
      <c r="Z1413" s="3" t="e">
        <f>IF(DEGREES(ACOS(SIN(RADIANS(G1413))*SIN(RADIANS(E1411))+COS(RADIANS(G1413))*COS(RADIANS(E1411))*COS(RADIANS(Z1401))))&gt;90,0,$F$4*$F$5/E1410^2*(SIN(RADIANS(G1413))*SIN(RADIANS(E1411))+COS(RADIANS(G1413))*COS(RADIANS(E1411))*COS(RADIANS(Z1401))))</f>
        <v>#DIV/0!</v>
      </c>
      <c r="AA1413" s="3" t="e">
        <f>IF(DEGREES(ACOS(SIN(RADIANS(G1413))*SIN(RADIANS(E1411))+COS(RADIANS(G1413))*COS(RADIANS(E1411))*COS(RADIANS(AA1401))))&gt;90,0,$F$4*$F$5/E1410^2*(SIN(RADIANS(G1413))*SIN(RADIANS(E1411))+COS(RADIANS(G1413))*COS(RADIANS(E1411))*COS(RADIANS(AA1401))))</f>
        <v>#DIV/0!</v>
      </c>
      <c r="AB1413" s="3" t="e">
        <f>IF(DEGREES(ACOS(SIN(RADIANS(G1413))*SIN(RADIANS(E1411))+COS(RADIANS(G1413))*COS(RADIANS(E1411))*COS(RADIANS(AB1401))))&gt;90,0,$F$4*$F$5/E1410^2*(SIN(RADIANS(G1413))*SIN(RADIANS(E1411))+COS(RADIANS(G1413))*COS(RADIANS(E1411))*COS(RADIANS(AB1401))))</f>
        <v>#DIV/0!</v>
      </c>
      <c r="AC1413" s="3" t="e">
        <f>IF(DEGREES(ACOS(SIN(RADIANS(G1413))*SIN(RADIANS(E1411))+COS(RADIANS(G1413))*COS(RADIANS(E1411))*COS(RADIANS(AC1401))))&gt;90,0,$F$4*$F$5/E1410^2*(SIN(RADIANS(G1413))*SIN(RADIANS(E1411))+COS(RADIANS(G1413))*COS(RADIANS(E1411))*COS(RADIANS(AC1401))))</f>
        <v>#DIV/0!</v>
      </c>
      <c r="AD1413" s="3" t="e">
        <f>IF(DEGREES(ACOS(SIN(RADIANS(G1413))*SIN(RADIANS(E1411))+COS(RADIANS(G1413))*COS(RADIANS(E1411))*COS(RADIANS(AD1401))))&gt;90,0,$F$4*$F$5/E1410^2*(SIN(RADIANS(G1413))*SIN(RADIANS(E1411))+COS(RADIANS(G1413))*COS(RADIANS(E1411))*COS(RADIANS(AD1401))))</f>
        <v>#DIV/0!</v>
      </c>
      <c r="AE1413" s="3" t="e">
        <f>IF(DEGREES(ACOS(SIN(RADIANS(G1413))*SIN(RADIANS(E1411))+COS(RADIANS(G1413))*COS(RADIANS(E1411))*COS(RADIANS(AE1401))))&gt;90,0,$F$4*$F$5/E1410^2*(SIN(RADIANS(G1413))*SIN(RADIANS(E1411))+COS(RADIANS(G1413))*COS(RADIANS(E1411))*COS(RADIANS(AE1401))))</f>
        <v>#DIV/0!</v>
      </c>
      <c r="AF1413" s="3" t="e">
        <f>IF(DEGREES(ACOS(SIN(RADIANS(G1413))*SIN(RADIANS(E1411))+COS(RADIANS(G1413))*COS(RADIANS(E1411))*COS(RADIANS(AF1401))))&gt;90,0,$F$4*$F$5/E1410^2*(SIN(RADIANS(G1413))*SIN(RADIANS(E1411))+COS(RADIANS(G1413))*COS(RADIANS(E1411))*COS(RADIANS(AF1401))))</f>
        <v>#DIV/0!</v>
      </c>
      <c r="AG1413" s="3" t="e">
        <f>IF(DEGREES(ACOS(SIN(RADIANS(G1413))*SIN(RADIANS(E1411))+COS(RADIANS(G1413))*COS(RADIANS(E1411))*COS(RADIANS(AG1401))))&gt;90,0,$F$4*$F$5/E1410^2*(SIN(RADIANS(G1413))*SIN(RADIANS(E1411))+COS(RADIANS(G1413))*COS(RADIANS(E1411))*COS(RADIANS(AG1401))))</f>
        <v>#DIV/0!</v>
      </c>
      <c r="AH1413" s="3" t="e">
        <f>IF(DEGREES(ACOS(SIN(RADIANS(G1413))*SIN(RADIANS(E1411))+COS(RADIANS(G1413))*COS(RADIANS(E1411))*COS(RADIANS(AH1401))))&gt;90,0,$F$4*$F$5/E1410^2*(SIN(RADIANS(G1413))*SIN(RADIANS(E1411))+COS(RADIANS(G1413))*COS(RADIANS(E1411))*COS(RADIANS(AH1401))))</f>
        <v>#DIV/0!</v>
      </c>
      <c r="AI1413" s="3" t="e">
        <f>IF(DEGREES(ACOS(SIN(RADIANS(G1413))*SIN(RADIANS(E1411))+COS(RADIANS(G1413))*COS(RADIANS(E1411))*COS(RADIANS(AI1401))))&gt;90,0,$F$4*$F$5/E1410^2*(SIN(RADIANS(G1413))*SIN(RADIANS(E1411))+COS(RADIANS(G1413))*COS(RADIANS(E1411))*COS(RADIANS(AI1401))))</f>
        <v>#DIV/0!</v>
      </c>
      <c r="AJ1413" s="3" t="e">
        <f>IF(DEGREES(ACOS(SIN(RADIANS(G1413))*SIN(RADIANS(E1411))+COS(RADIANS(G1413))*COS(RADIANS(E1411))*COS(RADIANS(AJ1401))))&gt;90,0,$F$4*$F$5/E1410^2*(SIN(RADIANS(G1413))*SIN(RADIANS(E1411))+COS(RADIANS(G1413))*COS(RADIANS(E1411))*COS(RADIANS(AJ1401))))</f>
        <v>#DIV/0!</v>
      </c>
      <c r="AK1413" s="3">
        <f>IF(DEGREES(ACOS(SIN(RADIANS(G1413))*SIN(RADIANS(E1411))+COS(RADIANS(G1413))*COS(RADIANS(E1411))*COS(RADIANS(AK1401))))&gt;90,0,$F$4*$F$5/E1410^2*(SIN(RADIANS(G1413))*SIN(RADIANS(E1411))+COS(RADIANS(G1413))*COS(RADIANS(E1411))*COS(RADIANS(AK1401))))</f>
        <v>0</v>
      </c>
      <c r="AL1413" s="3">
        <f>IF(DEGREES(ACOS(SIN(RADIANS(G1413))*SIN(RADIANS(E1411))+COS(RADIANS(G1413))*COS(RADIANS(E1411))*COS(RADIANS(AL1401))))&gt;90,0,$F$4*$F$5/E1410^2*(SIN(RADIANS(G1413))*SIN(RADIANS(E1411))+COS(RADIANS(G1413))*COS(RADIANS(E1411))*COS(RADIANS(AL1401))))</f>
        <v>0</v>
      </c>
      <c r="AM1413" s="3">
        <f>IF(DEGREES(ACOS(SIN(RADIANS(G1413))*SIN(RADIANS(E1411))+COS(RADIANS(G1413))*COS(RADIANS(E1411))*COS(RADIANS(AM1401))))&gt;90,0,$F$4*$F$5/E1410^2*(SIN(RADIANS(G1413))*SIN(RADIANS(E1411))+COS(RADIANS(G1413))*COS(RADIANS(E1411))*COS(RADIANS(AM1401))))</f>
        <v>0</v>
      </c>
      <c r="AN1413" s="3">
        <f>IF(DEGREES(ACOS(SIN(RADIANS(G1413))*SIN(RADIANS(E1411))+COS(RADIANS(G1413))*COS(RADIANS(E1411))*COS(RADIANS(AN1401))))&gt;90,0,$F$4*$F$5/E1410^2*(SIN(RADIANS(G1413))*SIN(RADIANS(E1411))+COS(RADIANS(G1413))*COS(RADIANS(E1411))*COS(RADIANS(AN1401))))</f>
        <v>0</v>
      </c>
      <c r="AO1413" s="3">
        <f>IF(DEGREES(ACOS(SIN(RADIANS(G1413))*SIN(RADIANS(E1411))+COS(RADIANS(G1413))*COS(RADIANS(E1411))*COS(RADIANS(AO1401))))&gt;90,0,$F$4*$F$5/E1410^2*(SIN(RADIANS(G1413))*SIN(RADIANS(E1411))+COS(RADIANS(G1413))*COS(RADIANS(E1411))*COS(RADIANS(AO1401))))</f>
        <v>0</v>
      </c>
      <c r="AP1413" s="3">
        <f>IF(DEGREES(ACOS(SIN(RADIANS(G1413))*SIN(RADIANS(E1411))+COS(RADIANS(G1413))*COS(RADIANS(E1411))*COS(RADIANS(AP1401))))&gt;90,0,$F$4*$F$5/E1410^2*(SIN(RADIANS(G1413))*SIN(RADIANS(E1411))+COS(RADIANS(G1413))*COS(RADIANS(E1411))*COS(RADIANS(AP1401))))</f>
        <v>0</v>
      </c>
      <c r="AQ1413" s="3">
        <f>IF(DEGREES(ACOS(SIN(RADIANS(G1413))*SIN(RADIANS(E1411))+COS(RADIANS(G1413))*COS(RADIANS(E1411))*COS(RADIANS(AQ1401))))&gt;90,0,$F$4*$F$5/E1410^2*(SIN(RADIANS(G1413))*SIN(RADIANS(E1411))+COS(RADIANS(G1413))*COS(RADIANS(E1411))*COS(RADIANS(AQ1401))))</f>
        <v>0</v>
      </c>
      <c r="AR1413" s="3">
        <f>IF(DEGREES(ACOS(SIN(RADIANS(G1413))*SIN(RADIANS(E1411))+COS(RADIANS(G1413))*COS(RADIANS(E1411))*COS(RADIANS(AR1401))))&gt;90,0,$F$4*$F$5/E1410^2*(SIN(RADIANS(G1413))*SIN(RADIANS(E1411))+COS(RADIANS(G1413))*COS(RADIANS(E1411))*COS(RADIANS(AR1401))))</f>
        <v>0</v>
      </c>
    </row>
    <row r="1414" spans="2:44" ht="15.75" customHeight="1" x14ac:dyDescent="0.2">
      <c r="G1414" s="3">
        <v>-20</v>
      </c>
      <c r="I1414" s="3">
        <f>IF(DEGREES(ACOS(SIN(RADIANS(G1414))*SIN(RADIANS(E1411))+COS(RADIANS(G1414))*COS(RADIANS(E1411))*COS(RADIANS(I1401))))&gt;90,0,$F$4*$F$5/E1410^2*(SIN(RADIANS(G1414))*SIN(RADIANS(E1411))+COS(RADIANS(G1414))*COS(RADIANS(E1411))*COS(RADIANS(I1401))))</f>
        <v>0</v>
      </c>
      <c r="J1414" s="3">
        <f>IF(DEGREES(ACOS(SIN(RADIANS(G1414))*SIN(RADIANS(E1411))+COS(RADIANS(G1414))*COS(RADIANS(E1411))*COS(RADIANS(J1401))))&gt;90,0,$F$4*$F$5/E1410^2*(SIN(RADIANS(G1414))*SIN(RADIANS(E1411))+COS(RADIANS(G1414))*COS(RADIANS(E1411))*COS(RADIANS(J1401))))</f>
        <v>0</v>
      </c>
      <c r="K1414" s="3">
        <f>IF(DEGREES(ACOS(SIN(RADIANS(G1414))*SIN(RADIANS(E1411))+COS(RADIANS(G1414))*COS(RADIANS(E1411))*COS(RADIANS(K1401))))&gt;90,0,$F$4*$F$5/E1410^2*(SIN(RADIANS(G1414))*SIN(RADIANS(E1411))+COS(RADIANS(G1414))*COS(RADIANS(E1411))*COS(RADIANS(K1401))))</f>
        <v>0</v>
      </c>
      <c r="L1414" s="3">
        <f>IF(DEGREES(ACOS(SIN(RADIANS(G1414))*SIN(RADIANS(E1411))+COS(RADIANS(G1414))*COS(RADIANS(E1411))*COS(RADIANS(L1401))))&gt;90,0,$F$4*$F$5/E1410^2*(SIN(RADIANS(G1414))*SIN(RADIANS(E1411))+COS(RADIANS(G1414))*COS(RADIANS(E1411))*COS(RADIANS(L1401))))</f>
        <v>0</v>
      </c>
      <c r="M1414" s="3">
        <f>IF(DEGREES(ACOS(SIN(RADIANS(G1414))*SIN(RADIANS(E1411))+COS(RADIANS(G1414))*COS(RADIANS(E1411))*COS(RADIANS(M1401))))&gt;90,0,$F$4*$F$5/E1410^2*(SIN(RADIANS(G1414))*SIN(RADIANS(E1411))+COS(RADIANS(G1414))*COS(RADIANS(E1411))*COS(RADIANS(M1401))))</f>
        <v>0</v>
      </c>
      <c r="N1414" s="3">
        <f>IF(DEGREES(ACOS(SIN(RADIANS(G1414))*SIN(RADIANS(E1411))+COS(RADIANS(G1414))*COS(RADIANS(E1411))*COS(RADIANS(N1401))))&gt;90,0,$F$4*$F$5/E1410^2*(SIN(RADIANS(G1414))*SIN(RADIANS(E1411))+COS(RADIANS(G1414))*COS(RADIANS(E1411))*COS(RADIANS(N1401))))</f>
        <v>0</v>
      </c>
      <c r="O1414" s="3">
        <f>IF(DEGREES(ACOS(SIN(RADIANS(G1414))*SIN(RADIANS(E1411))+COS(RADIANS(G1414))*COS(RADIANS(E1411))*COS(RADIANS(O1401))))&gt;90,0,$F$4*$F$5/E1410^2*(SIN(RADIANS(G1414))*SIN(RADIANS(E1411))+COS(RADIANS(G1414))*COS(RADIANS(E1411))*COS(RADIANS(O1401))))</f>
        <v>0</v>
      </c>
      <c r="P1414" s="3">
        <f>IF(DEGREES(ACOS(SIN(RADIANS(G1414))*SIN(RADIANS(E1411))+COS(RADIANS(G1414))*COS(RADIANS(E1411))*COS(RADIANS(P1401))))&gt;90,0,$F$4*$F$5/E1410^2*(SIN(RADIANS(G1414))*SIN(RADIANS(E1411))+COS(RADIANS(G1414))*COS(RADIANS(E1411))*COS(RADIANS(P1401))))</f>
        <v>0</v>
      </c>
      <c r="Q1414" s="3">
        <f>IF(DEGREES(ACOS(SIN(RADIANS(G1414))*SIN(RADIANS(E1411))+COS(RADIANS(G1414))*COS(RADIANS(E1411))*COS(RADIANS(Q1401))))&gt;90,0,$F$4*$F$5/E1410^2*(SIN(RADIANS(G1414))*SIN(RADIANS(E1411))+COS(RADIANS(G1414))*COS(RADIANS(E1411))*COS(RADIANS(Q1401))))</f>
        <v>0</v>
      </c>
      <c r="R1414" s="3" t="e">
        <f>IF(DEGREES(ACOS(SIN(RADIANS(G1414))*SIN(RADIANS(E1411))+COS(RADIANS(G1414))*COS(RADIANS(E1411))*COS(RADIANS(R1401))))&gt;90,0,$F$4*$F$5/E1410^2*(SIN(RADIANS(G1414))*SIN(RADIANS(E1411))+COS(RADIANS(G1414))*COS(RADIANS(E1411))*COS(RADIANS(R1401))))</f>
        <v>#DIV/0!</v>
      </c>
      <c r="S1414" s="3" t="e">
        <f>IF(DEGREES(ACOS(SIN(RADIANS(G1414))*SIN(RADIANS(E1411))+COS(RADIANS(G1414))*COS(RADIANS(E1411))*COS(RADIANS(S1401))))&gt;90,0,$F$4*$F$5/E1410^2*(SIN(RADIANS(G1414))*SIN(RADIANS(E1411))+COS(RADIANS(G1414))*COS(RADIANS(E1411))*COS(RADIANS(S1401))))</f>
        <v>#DIV/0!</v>
      </c>
      <c r="T1414" s="3" t="e">
        <f>IF(DEGREES(ACOS(SIN(RADIANS(G1414))*SIN(RADIANS(E1411))+COS(RADIANS(G1414))*COS(RADIANS(E1411))*COS(RADIANS(T1401))))&gt;90,0,$F$4*$F$5/E1410^2*(SIN(RADIANS(G1414))*SIN(RADIANS(E1411))+COS(RADIANS(G1414))*COS(RADIANS(E1411))*COS(RADIANS(T1401))))</f>
        <v>#DIV/0!</v>
      </c>
      <c r="U1414" s="3" t="e">
        <f>IF(DEGREES(ACOS(SIN(RADIANS(G1414))*SIN(RADIANS(E1411))+COS(RADIANS(G1414))*COS(RADIANS(E1411))*COS(RADIANS(U1401))))&gt;90,0,$F$4*$F$5/E1410^2*(SIN(RADIANS(G1414))*SIN(RADIANS(E1411))+COS(RADIANS(G1414))*COS(RADIANS(E1411))*COS(RADIANS(U1401))))</f>
        <v>#DIV/0!</v>
      </c>
      <c r="V1414" s="3" t="e">
        <f>IF(DEGREES(ACOS(SIN(RADIANS(G1414))*SIN(RADIANS(E1411))+COS(RADIANS(G1414))*COS(RADIANS(E1411))*COS(RADIANS(V1401))))&gt;90,0,$F$4*$F$5/E1410^2*(SIN(RADIANS(G1414))*SIN(RADIANS(E1411))+COS(RADIANS(G1414))*COS(RADIANS(E1411))*COS(RADIANS(V1401))))</f>
        <v>#DIV/0!</v>
      </c>
      <c r="W1414" s="3" t="e">
        <f>IF(DEGREES(ACOS(SIN(RADIANS(G1414))*SIN(RADIANS(E1411))+COS(RADIANS(G1414))*COS(RADIANS(E1411))*COS(RADIANS(W1401))))&gt;90,0,$F$4*$F$5/E1410^2*(SIN(RADIANS(G1414))*SIN(RADIANS(E1411))+COS(RADIANS(G1414))*COS(RADIANS(E1411))*COS(RADIANS(W1401))))</f>
        <v>#DIV/0!</v>
      </c>
      <c r="X1414" s="3" t="e">
        <f>IF(DEGREES(ACOS(SIN(RADIANS(G1414))*SIN(RADIANS(E1411))+COS(RADIANS(G1414))*COS(RADIANS(E1411))*COS(RADIANS(X1401))))&gt;90,0,$F$4*$F$5/E1410^2*(SIN(RADIANS(G1414))*SIN(RADIANS(E1411))+COS(RADIANS(G1414))*COS(RADIANS(E1411))*COS(RADIANS(X1401))))</f>
        <v>#DIV/0!</v>
      </c>
      <c r="Y1414" s="3" t="e">
        <f>IF(DEGREES(ACOS(SIN(RADIANS(G1414))*SIN(RADIANS(E1411))+COS(RADIANS(G1414))*COS(RADIANS(E1411))*COS(RADIANS(Y1401))))&gt;90,0,$F$4*$F$5/E1410^2*(SIN(RADIANS(G1414))*SIN(RADIANS(E1411))+COS(RADIANS(G1414))*COS(RADIANS(E1411))*COS(RADIANS(Y1401))))</f>
        <v>#DIV/0!</v>
      </c>
      <c r="Z1414" s="3" t="e">
        <f>IF(DEGREES(ACOS(SIN(RADIANS(G1414))*SIN(RADIANS(E1411))+COS(RADIANS(G1414))*COS(RADIANS(E1411))*COS(RADIANS(Z1401))))&gt;90,0,$F$4*$F$5/E1410^2*(SIN(RADIANS(G1414))*SIN(RADIANS(E1411))+COS(RADIANS(G1414))*COS(RADIANS(E1411))*COS(RADIANS(Z1401))))</f>
        <v>#DIV/0!</v>
      </c>
      <c r="AA1414" s="3" t="e">
        <f>IF(DEGREES(ACOS(SIN(RADIANS(G1414))*SIN(RADIANS(E1411))+COS(RADIANS(G1414))*COS(RADIANS(E1411))*COS(RADIANS(AA1401))))&gt;90,0,$F$4*$F$5/E1410^2*(SIN(RADIANS(G1414))*SIN(RADIANS(E1411))+COS(RADIANS(G1414))*COS(RADIANS(E1411))*COS(RADIANS(AA1401))))</f>
        <v>#DIV/0!</v>
      </c>
      <c r="AB1414" s="3" t="e">
        <f>IF(DEGREES(ACOS(SIN(RADIANS(G1414))*SIN(RADIANS(E1411))+COS(RADIANS(G1414))*COS(RADIANS(E1411))*COS(RADIANS(AB1401))))&gt;90,0,$F$4*$F$5/E1410^2*(SIN(RADIANS(G1414))*SIN(RADIANS(E1411))+COS(RADIANS(G1414))*COS(RADIANS(E1411))*COS(RADIANS(AB1401))))</f>
        <v>#DIV/0!</v>
      </c>
      <c r="AC1414" s="3" t="e">
        <f>IF(DEGREES(ACOS(SIN(RADIANS(G1414))*SIN(RADIANS(E1411))+COS(RADIANS(G1414))*COS(RADIANS(E1411))*COS(RADIANS(AC1401))))&gt;90,0,$F$4*$F$5/E1410^2*(SIN(RADIANS(G1414))*SIN(RADIANS(E1411))+COS(RADIANS(G1414))*COS(RADIANS(E1411))*COS(RADIANS(AC1401))))</f>
        <v>#DIV/0!</v>
      </c>
      <c r="AD1414" s="3" t="e">
        <f>IF(DEGREES(ACOS(SIN(RADIANS(G1414))*SIN(RADIANS(E1411))+COS(RADIANS(G1414))*COS(RADIANS(E1411))*COS(RADIANS(AD1401))))&gt;90,0,$F$4*$F$5/E1410^2*(SIN(RADIANS(G1414))*SIN(RADIANS(E1411))+COS(RADIANS(G1414))*COS(RADIANS(E1411))*COS(RADIANS(AD1401))))</f>
        <v>#DIV/0!</v>
      </c>
      <c r="AE1414" s="3" t="e">
        <f>IF(DEGREES(ACOS(SIN(RADIANS(G1414))*SIN(RADIANS(E1411))+COS(RADIANS(G1414))*COS(RADIANS(E1411))*COS(RADIANS(AE1401))))&gt;90,0,$F$4*$F$5/E1410^2*(SIN(RADIANS(G1414))*SIN(RADIANS(E1411))+COS(RADIANS(G1414))*COS(RADIANS(E1411))*COS(RADIANS(AE1401))))</f>
        <v>#DIV/0!</v>
      </c>
      <c r="AF1414" s="3" t="e">
        <f>IF(DEGREES(ACOS(SIN(RADIANS(G1414))*SIN(RADIANS(E1411))+COS(RADIANS(G1414))*COS(RADIANS(E1411))*COS(RADIANS(AF1401))))&gt;90,0,$F$4*$F$5/E1410^2*(SIN(RADIANS(G1414))*SIN(RADIANS(E1411))+COS(RADIANS(G1414))*COS(RADIANS(E1411))*COS(RADIANS(AF1401))))</f>
        <v>#DIV/0!</v>
      </c>
      <c r="AG1414" s="3" t="e">
        <f>IF(DEGREES(ACOS(SIN(RADIANS(G1414))*SIN(RADIANS(E1411))+COS(RADIANS(G1414))*COS(RADIANS(E1411))*COS(RADIANS(AG1401))))&gt;90,0,$F$4*$F$5/E1410^2*(SIN(RADIANS(G1414))*SIN(RADIANS(E1411))+COS(RADIANS(G1414))*COS(RADIANS(E1411))*COS(RADIANS(AG1401))))</f>
        <v>#DIV/0!</v>
      </c>
      <c r="AH1414" s="3" t="e">
        <f>IF(DEGREES(ACOS(SIN(RADIANS(G1414))*SIN(RADIANS(E1411))+COS(RADIANS(G1414))*COS(RADIANS(E1411))*COS(RADIANS(AH1401))))&gt;90,0,$F$4*$F$5/E1410^2*(SIN(RADIANS(G1414))*SIN(RADIANS(E1411))+COS(RADIANS(G1414))*COS(RADIANS(E1411))*COS(RADIANS(AH1401))))</f>
        <v>#DIV/0!</v>
      </c>
      <c r="AI1414" s="3" t="e">
        <f>IF(DEGREES(ACOS(SIN(RADIANS(G1414))*SIN(RADIANS(E1411))+COS(RADIANS(G1414))*COS(RADIANS(E1411))*COS(RADIANS(AI1401))))&gt;90,0,$F$4*$F$5/E1410^2*(SIN(RADIANS(G1414))*SIN(RADIANS(E1411))+COS(RADIANS(G1414))*COS(RADIANS(E1411))*COS(RADIANS(AI1401))))</f>
        <v>#DIV/0!</v>
      </c>
      <c r="AJ1414" s="3" t="e">
        <f>IF(DEGREES(ACOS(SIN(RADIANS(G1414))*SIN(RADIANS(E1411))+COS(RADIANS(G1414))*COS(RADIANS(E1411))*COS(RADIANS(AJ1401))))&gt;90,0,$F$4*$F$5/E1410^2*(SIN(RADIANS(G1414))*SIN(RADIANS(E1411))+COS(RADIANS(G1414))*COS(RADIANS(E1411))*COS(RADIANS(AJ1401))))</f>
        <v>#DIV/0!</v>
      </c>
      <c r="AK1414" s="3">
        <f>IF(DEGREES(ACOS(SIN(RADIANS(G1414))*SIN(RADIANS(E1411))+COS(RADIANS(G1414))*COS(RADIANS(E1411))*COS(RADIANS(AK1401))))&gt;90,0,$F$4*$F$5/E1410^2*(SIN(RADIANS(G1414))*SIN(RADIANS(E1411))+COS(RADIANS(G1414))*COS(RADIANS(E1411))*COS(RADIANS(AK1401))))</f>
        <v>0</v>
      </c>
      <c r="AL1414" s="3">
        <f>IF(DEGREES(ACOS(SIN(RADIANS(G1414))*SIN(RADIANS(E1411))+COS(RADIANS(G1414))*COS(RADIANS(E1411))*COS(RADIANS(AL1401))))&gt;90,0,$F$4*$F$5/E1410^2*(SIN(RADIANS(G1414))*SIN(RADIANS(E1411))+COS(RADIANS(G1414))*COS(RADIANS(E1411))*COS(RADIANS(AL1401))))</f>
        <v>0</v>
      </c>
      <c r="AM1414" s="3">
        <f>IF(DEGREES(ACOS(SIN(RADIANS(G1414))*SIN(RADIANS(E1411))+COS(RADIANS(G1414))*COS(RADIANS(E1411))*COS(RADIANS(AM1401))))&gt;90,0,$F$4*$F$5/E1410^2*(SIN(RADIANS(G1414))*SIN(RADIANS(E1411))+COS(RADIANS(G1414))*COS(RADIANS(E1411))*COS(RADIANS(AM1401))))</f>
        <v>0</v>
      </c>
      <c r="AN1414" s="3">
        <f>IF(DEGREES(ACOS(SIN(RADIANS(G1414))*SIN(RADIANS(E1411))+COS(RADIANS(G1414))*COS(RADIANS(E1411))*COS(RADIANS(AN1401))))&gt;90,0,$F$4*$F$5/E1410^2*(SIN(RADIANS(G1414))*SIN(RADIANS(E1411))+COS(RADIANS(G1414))*COS(RADIANS(E1411))*COS(RADIANS(AN1401))))</f>
        <v>0</v>
      </c>
      <c r="AO1414" s="3">
        <f>IF(DEGREES(ACOS(SIN(RADIANS(G1414))*SIN(RADIANS(E1411))+COS(RADIANS(G1414))*COS(RADIANS(E1411))*COS(RADIANS(AO1401))))&gt;90,0,$F$4*$F$5/E1410^2*(SIN(RADIANS(G1414))*SIN(RADIANS(E1411))+COS(RADIANS(G1414))*COS(RADIANS(E1411))*COS(RADIANS(AO1401))))</f>
        <v>0</v>
      </c>
      <c r="AP1414" s="3">
        <f>IF(DEGREES(ACOS(SIN(RADIANS(G1414))*SIN(RADIANS(E1411))+COS(RADIANS(G1414))*COS(RADIANS(E1411))*COS(RADIANS(AP1401))))&gt;90,0,$F$4*$F$5/E1410^2*(SIN(RADIANS(G1414))*SIN(RADIANS(E1411))+COS(RADIANS(G1414))*COS(RADIANS(E1411))*COS(RADIANS(AP1401))))</f>
        <v>0</v>
      </c>
      <c r="AQ1414" s="3">
        <f>IF(DEGREES(ACOS(SIN(RADIANS(G1414))*SIN(RADIANS(E1411))+COS(RADIANS(G1414))*COS(RADIANS(E1411))*COS(RADIANS(AQ1401))))&gt;90,0,$F$4*$F$5/E1410^2*(SIN(RADIANS(G1414))*SIN(RADIANS(E1411))+COS(RADIANS(G1414))*COS(RADIANS(E1411))*COS(RADIANS(AQ1401))))</f>
        <v>0</v>
      </c>
      <c r="AR1414" s="3">
        <f>IF(DEGREES(ACOS(SIN(RADIANS(G1414))*SIN(RADIANS(E1411))+COS(RADIANS(G1414))*COS(RADIANS(E1411))*COS(RADIANS(AR1401))))&gt;90,0,$F$4*$F$5/E1410^2*(SIN(RADIANS(G1414))*SIN(RADIANS(E1411))+COS(RADIANS(G1414))*COS(RADIANS(E1411))*COS(RADIANS(AR1401))))</f>
        <v>0</v>
      </c>
    </row>
    <row r="1415" spans="2:44" ht="15.75" customHeight="1" x14ac:dyDescent="0.2">
      <c r="G1415" s="3">
        <v>-30</v>
      </c>
      <c r="I1415" s="3">
        <f>IF(DEGREES(ACOS(SIN(RADIANS(G1415))*SIN(RADIANS(E1411))+COS(RADIANS(G1415))*COS(RADIANS(E1411))*COS(RADIANS(I1401))))&gt;90,0,$F$4*$F$5/E1410^2*(SIN(RADIANS(G1415))*SIN(RADIANS(E1411))+COS(RADIANS(G1415))*COS(RADIANS(E1411))*COS(RADIANS(I1401))))</f>
        <v>0</v>
      </c>
      <c r="J1415" s="3">
        <f>IF(DEGREES(ACOS(SIN(RADIANS(G1415))*SIN(RADIANS(E1411))+COS(RADIANS(G1415))*COS(RADIANS(E1411))*COS(RADIANS(J1401))))&gt;90,0,$F$4*$F$5/E1410^2*(SIN(RADIANS(G1415))*SIN(RADIANS(E1411))+COS(RADIANS(G1415))*COS(RADIANS(E1411))*COS(RADIANS(J1401))))</f>
        <v>0</v>
      </c>
      <c r="K1415" s="3">
        <f>IF(DEGREES(ACOS(SIN(RADIANS(G1415))*SIN(RADIANS(E1411))+COS(RADIANS(G1415))*COS(RADIANS(E1411))*COS(RADIANS(K1401))))&gt;90,0,$F$4*$F$5/E1410^2*(SIN(RADIANS(G1415))*SIN(RADIANS(E1411))+COS(RADIANS(G1415))*COS(RADIANS(E1411))*COS(RADIANS(K1401))))</f>
        <v>0</v>
      </c>
      <c r="L1415" s="3">
        <f>IF(DEGREES(ACOS(SIN(RADIANS(G1415))*SIN(RADIANS(E1411))+COS(RADIANS(G1415))*COS(RADIANS(E1411))*COS(RADIANS(L1401))))&gt;90,0,$F$4*$F$5/E1410^2*(SIN(RADIANS(G1415))*SIN(RADIANS(E1411))+COS(RADIANS(G1415))*COS(RADIANS(E1411))*COS(RADIANS(L1401))))</f>
        <v>0</v>
      </c>
      <c r="M1415" s="3">
        <f>IF(DEGREES(ACOS(SIN(RADIANS(G1415))*SIN(RADIANS(E1411))+COS(RADIANS(G1415))*COS(RADIANS(E1411))*COS(RADIANS(M1401))))&gt;90,0,$F$4*$F$5/E1410^2*(SIN(RADIANS(G1415))*SIN(RADIANS(E1411))+COS(RADIANS(G1415))*COS(RADIANS(E1411))*COS(RADIANS(M1401))))</f>
        <v>0</v>
      </c>
      <c r="N1415" s="3">
        <f>IF(DEGREES(ACOS(SIN(RADIANS(G1415))*SIN(RADIANS(E1411))+COS(RADIANS(G1415))*COS(RADIANS(E1411))*COS(RADIANS(N1401))))&gt;90,0,$F$4*$F$5/E1410^2*(SIN(RADIANS(G1415))*SIN(RADIANS(E1411))+COS(RADIANS(G1415))*COS(RADIANS(E1411))*COS(RADIANS(N1401))))</f>
        <v>0</v>
      </c>
      <c r="O1415" s="3">
        <f>IF(DEGREES(ACOS(SIN(RADIANS(G1415))*SIN(RADIANS(E1411))+COS(RADIANS(G1415))*COS(RADIANS(E1411))*COS(RADIANS(O1401))))&gt;90,0,$F$4*$F$5/E1410^2*(SIN(RADIANS(G1415))*SIN(RADIANS(E1411))+COS(RADIANS(G1415))*COS(RADIANS(E1411))*COS(RADIANS(O1401))))</f>
        <v>0</v>
      </c>
      <c r="P1415" s="3">
        <f>IF(DEGREES(ACOS(SIN(RADIANS(G1415))*SIN(RADIANS(E1411))+COS(RADIANS(G1415))*COS(RADIANS(E1411))*COS(RADIANS(P1401))))&gt;90,0,$F$4*$F$5/E1410^2*(SIN(RADIANS(G1415))*SIN(RADIANS(E1411))+COS(RADIANS(G1415))*COS(RADIANS(E1411))*COS(RADIANS(P1401))))</f>
        <v>0</v>
      </c>
      <c r="Q1415" s="3">
        <f>IF(DEGREES(ACOS(SIN(RADIANS(G1415))*SIN(RADIANS(E1411))+COS(RADIANS(G1415))*COS(RADIANS(E1411))*COS(RADIANS(Q1401))))&gt;90,0,$F$4*$F$5/E1410^2*(SIN(RADIANS(G1415))*SIN(RADIANS(E1411))+COS(RADIANS(G1415))*COS(RADIANS(E1411))*COS(RADIANS(Q1401))))</f>
        <v>0</v>
      </c>
      <c r="R1415" s="3" t="e">
        <f>IF(DEGREES(ACOS(SIN(RADIANS(G1415))*SIN(RADIANS(E1411))+COS(RADIANS(G1415))*COS(RADIANS(E1411))*COS(RADIANS(R1401))))&gt;90,0,$F$4*$F$5/E1410^2*(SIN(RADIANS(G1415))*SIN(RADIANS(E1411))+COS(RADIANS(G1415))*COS(RADIANS(E1411))*COS(RADIANS(R1401))))</f>
        <v>#DIV/0!</v>
      </c>
      <c r="S1415" s="3" t="e">
        <f>IF(DEGREES(ACOS(SIN(RADIANS(G1415))*SIN(RADIANS(E1411))+COS(RADIANS(G1415))*COS(RADIANS(E1411))*COS(RADIANS(S1401))))&gt;90,0,$F$4*$F$5/E1410^2*(SIN(RADIANS(G1415))*SIN(RADIANS(E1411))+COS(RADIANS(G1415))*COS(RADIANS(E1411))*COS(RADIANS(S1401))))</f>
        <v>#DIV/0!</v>
      </c>
      <c r="T1415" s="3" t="e">
        <f>IF(DEGREES(ACOS(SIN(RADIANS(G1415))*SIN(RADIANS(E1411))+COS(RADIANS(G1415))*COS(RADIANS(E1411))*COS(RADIANS(T1401))))&gt;90,0,$F$4*$F$5/E1410^2*(SIN(RADIANS(G1415))*SIN(RADIANS(E1411))+COS(RADIANS(G1415))*COS(RADIANS(E1411))*COS(RADIANS(T1401))))</f>
        <v>#DIV/0!</v>
      </c>
      <c r="U1415" s="3" t="e">
        <f>IF(DEGREES(ACOS(SIN(RADIANS(G1415))*SIN(RADIANS(E1411))+COS(RADIANS(G1415))*COS(RADIANS(E1411))*COS(RADIANS(U1401))))&gt;90,0,$F$4*$F$5/E1410^2*(SIN(RADIANS(G1415))*SIN(RADIANS(E1411))+COS(RADIANS(G1415))*COS(RADIANS(E1411))*COS(RADIANS(U1401))))</f>
        <v>#DIV/0!</v>
      </c>
      <c r="V1415" s="3" t="e">
        <f>IF(DEGREES(ACOS(SIN(RADIANS(G1415))*SIN(RADIANS(E1411))+COS(RADIANS(G1415))*COS(RADIANS(E1411))*COS(RADIANS(V1401))))&gt;90,0,$F$4*$F$5/E1410^2*(SIN(RADIANS(G1415))*SIN(RADIANS(E1411))+COS(RADIANS(G1415))*COS(RADIANS(E1411))*COS(RADIANS(V1401))))</f>
        <v>#DIV/0!</v>
      </c>
      <c r="W1415" s="3" t="e">
        <f>IF(DEGREES(ACOS(SIN(RADIANS(G1415))*SIN(RADIANS(E1411))+COS(RADIANS(G1415))*COS(RADIANS(E1411))*COS(RADIANS(W1401))))&gt;90,0,$F$4*$F$5/E1410^2*(SIN(RADIANS(G1415))*SIN(RADIANS(E1411))+COS(RADIANS(G1415))*COS(RADIANS(E1411))*COS(RADIANS(W1401))))</f>
        <v>#DIV/0!</v>
      </c>
      <c r="X1415" s="3" t="e">
        <f>IF(DEGREES(ACOS(SIN(RADIANS(G1415))*SIN(RADIANS(E1411))+COS(RADIANS(G1415))*COS(RADIANS(E1411))*COS(RADIANS(X1401))))&gt;90,0,$F$4*$F$5/E1410^2*(SIN(RADIANS(G1415))*SIN(RADIANS(E1411))+COS(RADIANS(G1415))*COS(RADIANS(E1411))*COS(RADIANS(X1401))))</f>
        <v>#DIV/0!</v>
      </c>
      <c r="Y1415" s="3" t="e">
        <f>IF(DEGREES(ACOS(SIN(RADIANS(G1415))*SIN(RADIANS(E1411))+COS(RADIANS(G1415))*COS(RADIANS(E1411))*COS(RADIANS(Y1401))))&gt;90,0,$F$4*$F$5/E1410^2*(SIN(RADIANS(G1415))*SIN(RADIANS(E1411))+COS(RADIANS(G1415))*COS(RADIANS(E1411))*COS(RADIANS(Y1401))))</f>
        <v>#DIV/0!</v>
      </c>
      <c r="Z1415" s="3" t="e">
        <f>IF(DEGREES(ACOS(SIN(RADIANS(G1415))*SIN(RADIANS(E1411))+COS(RADIANS(G1415))*COS(RADIANS(E1411))*COS(RADIANS(Z1401))))&gt;90,0,$F$4*$F$5/E1410^2*(SIN(RADIANS(G1415))*SIN(RADIANS(E1411))+COS(RADIANS(G1415))*COS(RADIANS(E1411))*COS(RADIANS(Z1401))))</f>
        <v>#DIV/0!</v>
      </c>
      <c r="AA1415" s="3" t="e">
        <f>IF(DEGREES(ACOS(SIN(RADIANS(G1415))*SIN(RADIANS(E1411))+COS(RADIANS(G1415))*COS(RADIANS(E1411))*COS(RADIANS(AA1401))))&gt;90,0,$F$4*$F$5/E1410^2*(SIN(RADIANS(G1415))*SIN(RADIANS(E1411))+COS(RADIANS(G1415))*COS(RADIANS(E1411))*COS(RADIANS(AA1401))))</f>
        <v>#DIV/0!</v>
      </c>
      <c r="AB1415" s="3" t="e">
        <f>IF(DEGREES(ACOS(SIN(RADIANS(G1415))*SIN(RADIANS(E1411))+COS(RADIANS(G1415))*COS(RADIANS(E1411))*COS(RADIANS(AB1401))))&gt;90,0,$F$4*$F$5/E1410^2*(SIN(RADIANS(G1415))*SIN(RADIANS(E1411))+COS(RADIANS(G1415))*COS(RADIANS(E1411))*COS(RADIANS(AB1401))))</f>
        <v>#DIV/0!</v>
      </c>
      <c r="AC1415" s="3" t="e">
        <f>IF(DEGREES(ACOS(SIN(RADIANS(G1415))*SIN(RADIANS(E1411))+COS(RADIANS(G1415))*COS(RADIANS(E1411))*COS(RADIANS(AC1401))))&gt;90,0,$F$4*$F$5/E1410^2*(SIN(RADIANS(G1415))*SIN(RADIANS(E1411))+COS(RADIANS(G1415))*COS(RADIANS(E1411))*COS(RADIANS(AC1401))))</f>
        <v>#DIV/0!</v>
      </c>
      <c r="AD1415" s="3" t="e">
        <f>IF(DEGREES(ACOS(SIN(RADIANS(G1415))*SIN(RADIANS(E1411))+COS(RADIANS(G1415))*COS(RADIANS(E1411))*COS(RADIANS(AD1401))))&gt;90,0,$F$4*$F$5/E1410^2*(SIN(RADIANS(G1415))*SIN(RADIANS(E1411))+COS(RADIANS(G1415))*COS(RADIANS(E1411))*COS(RADIANS(AD1401))))</f>
        <v>#DIV/0!</v>
      </c>
      <c r="AE1415" s="3" t="e">
        <f>IF(DEGREES(ACOS(SIN(RADIANS(G1415))*SIN(RADIANS(E1411))+COS(RADIANS(G1415))*COS(RADIANS(E1411))*COS(RADIANS(AE1401))))&gt;90,0,$F$4*$F$5/E1410^2*(SIN(RADIANS(G1415))*SIN(RADIANS(E1411))+COS(RADIANS(G1415))*COS(RADIANS(E1411))*COS(RADIANS(AE1401))))</f>
        <v>#DIV/0!</v>
      </c>
      <c r="AF1415" s="3" t="e">
        <f>IF(DEGREES(ACOS(SIN(RADIANS(G1415))*SIN(RADIANS(E1411))+COS(RADIANS(G1415))*COS(RADIANS(E1411))*COS(RADIANS(AF1401))))&gt;90,0,$F$4*$F$5/E1410^2*(SIN(RADIANS(G1415))*SIN(RADIANS(E1411))+COS(RADIANS(G1415))*COS(RADIANS(E1411))*COS(RADIANS(AF1401))))</f>
        <v>#DIV/0!</v>
      </c>
      <c r="AG1415" s="3" t="e">
        <f>IF(DEGREES(ACOS(SIN(RADIANS(G1415))*SIN(RADIANS(E1411))+COS(RADIANS(G1415))*COS(RADIANS(E1411))*COS(RADIANS(AG1401))))&gt;90,0,$F$4*$F$5/E1410^2*(SIN(RADIANS(G1415))*SIN(RADIANS(E1411))+COS(RADIANS(G1415))*COS(RADIANS(E1411))*COS(RADIANS(AG1401))))</f>
        <v>#DIV/0!</v>
      </c>
      <c r="AH1415" s="3" t="e">
        <f>IF(DEGREES(ACOS(SIN(RADIANS(G1415))*SIN(RADIANS(E1411))+COS(RADIANS(G1415))*COS(RADIANS(E1411))*COS(RADIANS(AH1401))))&gt;90,0,$F$4*$F$5/E1410^2*(SIN(RADIANS(G1415))*SIN(RADIANS(E1411))+COS(RADIANS(G1415))*COS(RADIANS(E1411))*COS(RADIANS(AH1401))))</f>
        <v>#DIV/0!</v>
      </c>
      <c r="AI1415" s="3" t="e">
        <f>IF(DEGREES(ACOS(SIN(RADIANS(G1415))*SIN(RADIANS(E1411))+COS(RADIANS(G1415))*COS(RADIANS(E1411))*COS(RADIANS(AI1401))))&gt;90,0,$F$4*$F$5/E1410^2*(SIN(RADIANS(G1415))*SIN(RADIANS(E1411))+COS(RADIANS(G1415))*COS(RADIANS(E1411))*COS(RADIANS(AI1401))))</f>
        <v>#DIV/0!</v>
      </c>
      <c r="AJ1415" s="3" t="e">
        <f>IF(DEGREES(ACOS(SIN(RADIANS(G1415))*SIN(RADIANS(E1411))+COS(RADIANS(G1415))*COS(RADIANS(E1411))*COS(RADIANS(AJ1401))))&gt;90,0,$F$4*$F$5/E1410^2*(SIN(RADIANS(G1415))*SIN(RADIANS(E1411))+COS(RADIANS(G1415))*COS(RADIANS(E1411))*COS(RADIANS(AJ1401))))</f>
        <v>#DIV/0!</v>
      </c>
      <c r="AK1415" s="3">
        <f>IF(DEGREES(ACOS(SIN(RADIANS(G1415))*SIN(RADIANS(E1411))+COS(RADIANS(G1415))*COS(RADIANS(E1411))*COS(RADIANS(AK1401))))&gt;90,0,$F$4*$F$5/E1410^2*(SIN(RADIANS(G1415))*SIN(RADIANS(E1411))+COS(RADIANS(G1415))*COS(RADIANS(E1411))*COS(RADIANS(AK1401))))</f>
        <v>0</v>
      </c>
      <c r="AL1415" s="3">
        <f>IF(DEGREES(ACOS(SIN(RADIANS(G1415))*SIN(RADIANS(E1411))+COS(RADIANS(G1415))*COS(RADIANS(E1411))*COS(RADIANS(AL1401))))&gt;90,0,$F$4*$F$5/E1410^2*(SIN(RADIANS(G1415))*SIN(RADIANS(E1411))+COS(RADIANS(G1415))*COS(RADIANS(E1411))*COS(RADIANS(AL1401))))</f>
        <v>0</v>
      </c>
      <c r="AM1415" s="3">
        <f>IF(DEGREES(ACOS(SIN(RADIANS(G1415))*SIN(RADIANS(E1411))+COS(RADIANS(G1415))*COS(RADIANS(E1411))*COS(RADIANS(AM1401))))&gt;90,0,$F$4*$F$5/E1410^2*(SIN(RADIANS(G1415))*SIN(RADIANS(E1411))+COS(RADIANS(G1415))*COS(RADIANS(E1411))*COS(RADIANS(AM1401))))</f>
        <v>0</v>
      </c>
      <c r="AN1415" s="3">
        <f>IF(DEGREES(ACOS(SIN(RADIANS(G1415))*SIN(RADIANS(E1411))+COS(RADIANS(G1415))*COS(RADIANS(E1411))*COS(RADIANS(AN1401))))&gt;90,0,$F$4*$F$5/E1410^2*(SIN(RADIANS(G1415))*SIN(RADIANS(E1411))+COS(RADIANS(G1415))*COS(RADIANS(E1411))*COS(RADIANS(AN1401))))</f>
        <v>0</v>
      </c>
      <c r="AO1415" s="3">
        <f>IF(DEGREES(ACOS(SIN(RADIANS(G1415))*SIN(RADIANS(E1411))+COS(RADIANS(G1415))*COS(RADIANS(E1411))*COS(RADIANS(AO1401))))&gt;90,0,$F$4*$F$5/E1410^2*(SIN(RADIANS(G1415))*SIN(RADIANS(E1411))+COS(RADIANS(G1415))*COS(RADIANS(E1411))*COS(RADIANS(AO1401))))</f>
        <v>0</v>
      </c>
      <c r="AP1415" s="3">
        <f>IF(DEGREES(ACOS(SIN(RADIANS(G1415))*SIN(RADIANS(E1411))+COS(RADIANS(G1415))*COS(RADIANS(E1411))*COS(RADIANS(AP1401))))&gt;90,0,$F$4*$F$5/E1410^2*(SIN(RADIANS(G1415))*SIN(RADIANS(E1411))+COS(RADIANS(G1415))*COS(RADIANS(E1411))*COS(RADIANS(AP1401))))</f>
        <v>0</v>
      </c>
      <c r="AQ1415" s="3">
        <f>IF(DEGREES(ACOS(SIN(RADIANS(G1415))*SIN(RADIANS(E1411))+COS(RADIANS(G1415))*COS(RADIANS(E1411))*COS(RADIANS(AQ1401))))&gt;90,0,$F$4*$F$5/E1410^2*(SIN(RADIANS(G1415))*SIN(RADIANS(E1411))+COS(RADIANS(G1415))*COS(RADIANS(E1411))*COS(RADIANS(AQ1401))))</f>
        <v>0</v>
      </c>
      <c r="AR1415" s="3">
        <f>IF(DEGREES(ACOS(SIN(RADIANS(G1415))*SIN(RADIANS(E1411))+COS(RADIANS(G1415))*COS(RADIANS(E1411))*COS(RADIANS(AR1401))))&gt;90,0,$F$4*$F$5/E1410^2*(SIN(RADIANS(G1415))*SIN(RADIANS(E1411))+COS(RADIANS(G1415))*COS(RADIANS(E1411))*COS(RADIANS(AR1401))))</f>
        <v>0</v>
      </c>
    </row>
    <row r="1416" spans="2:44" ht="15.75" customHeight="1" x14ac:dyDescent="0.2">
      <c r="G1416" s="3">
        <v>-40</v>
      </c>
      <c r="I1416" s="3">
        <f>IF(DEGREES(ACOS(SIN(RADIANS(G1416))*SIN(RADIANS(E1411))+COS(RADIANS(G1416))*COS(RADIANS(E1411))*COS(RADIANS(I1401))))&gt;90,0,$F$4*$F$5/E1410^2*(SIN(RADIANS(G1416))*SIN(RADIANS(E1411))+COS(RADIANS(G1416))*COS(RADIANS(E1411))*COS(RADIANS(I1401))))</f>
        <v>0</v>
      </c>
      <c r="J1416" s="3">
        <f>IF(DEGREES(ACOS(SIN(RADIANS(G1416))*SIN(RADIANS(E1411))+COS(RADIANS(G1416))*COS(RADIANS(E1411))*COS(RADIANS(J1401))))&gt;90,0,$F$4*$F$5/E1410^2*(SIN(RADIANS(G1416))*SIN(RADIANS(E1411))+COS(RADIANS(G1416))*COS(RADIANS(E1411))*COS(RADIANS(J1401))))</f>
        <v>0</v>
      </c>
      <c r="K1416" s="3">
        <f>IF(DEGREES(ACOS(SIN(RADIANS(G1416))*SIN(RADIANS(E1411))+COS(RADIANS(G1416))*COS(RADIANS(E1411))*COS(RADIANS(K1401))))&gt;90,0,$F$4*$F$5/E1410^2*(SIN(RADIANS(G1416))*SIN(RADIANS(E1411))+COS(RADIANS(G1416))*COS(RADIANS(E1411))*COS(RADIANS(K1401))))</f>
        <v>0</v>
      </c>
      <c r="L1416" s="3">
        <f>IF(DEGREES(ACOS(SIN(RADIANS(G1416))*SIN(RADIANS(E1411))+COS(RADIANS(G1416))*COS(RADIANS(E1411))*COS(RADIANS(L1401))))&gt;90,0,$F$4*$F$5/E1410^2*(SIN(RADIANS(G1416))*SIN(RADIANS(E1411))+COS(RADIANS(G1416))*COS(RADIANS(E1411))*COS(RADIANS(L1401))))</f>
        <v>0</v>
      </c>
      <c r="M1416" s="3">
        <f>IF(DEGREES(ACOS(SIN(RADIANS(G1416))*SIN(RADIANS(E1411))+COS(RADIANS(G1416))*COS(RADIANS(E1411))*COS(RADIANS(M1401))))&gt;90,0,$F$4*$F$5/E1410^2*(SIN(RADIANS(G1416))*SIN(RADIANS(E1411))+COS(RADIANS(G1416))*COS(RADIANS(E1411))*COS(RADIANS(M1401))))</f>
        <v>0</v>
      </c>
      <c r="N1416" s="3">
        <f>IF(DEGREES(ACOS(SIN(RADIANS(G1416))*SIN(RADIANS(E1411))+COS(RADIANS(G1416))*COS(RADIANS(E1411))*COS(RADIANS(N1401))))&gt;90,0,$F$4*$F$5/E1410^2*(SIN(RADIANS(G1416))*SIN(RADIANS(E1411))+COS(RADIANS(G1416))*COS(RADIANS(E1411))*COS(RADIANS(N1401))))</f>
        <v>0</v>
      </c>
      <c r="O1416" s="3">
        <f>IF(DEGREES(ACOS(SIN(RADIANS(G1416))*SIN(RADIANS(E1411))+COS(RADIANS(G1416))*COS(RADIANS(E1411))*COS(RADIANS(O1401))))&gt;90,0,$F$4*$F$5/E1410^2*(SIN(RADIANS(G1416))*SIN(RADIANS(E1411))+COS(RADIANS(G1416))*COS(RADIANS(E1411))*COS(RADIANS(O1401))))</f>
        <v>0</v>
      </c>
      <c r="P1416" s="3">
        <f>IF(DEGREES(ACOS(SIN(RADIANS(G1416))*SIN(RADIANS(E1411))+COS(RADIANS(G1416))*COS(RADIANS(E1411))*COS(RADIANS(P1401))))&gt;90,0,$F$4*$F$5/E1410^2*(SIN(RADIANS(G1416))*SIN(RADIANS(E1411))+COS(RADIANS(G1416))*COS(RADIANS(E1411))*COS(RADIANS(P1401))))</f>
        <v>0</v>
      </c>
      <c r="Q1416" s="3">
        <f>IF(DEGREES(ACOS(SIN(RADIANS(G1416))*SIN(RADIANS(E1411))+COS(RADIANS(G1416))*COS(RADIANS(E1411))*COS(RADIANS(Q1401))))&gt;90,0,$F$4*$F$5/E1410^2*(SIN(RADIANS(G1416))*SIN(RADIANS(E1411))+COS(RADIANS(G1416))*COS(RADIANS(E1411))*COS(RADIANS(Q1401))))</f>
        <v>0</v>
      </c>
      <c r="R1416" s="3" t="e">
        <f>IF(DEGREES(ACOS(SIN(RADIANS(G1416))*SIN(RADIANS(E1411))+COS(RADIANS(G1416))*COS(RADIANS(E1411))*COS(RADIANS(R1401))))&gt;90,0,$F$4*$F$5/E1410^2*(SIN(RADIANS(G1416))*SIN(RADIANS(E1411))+COS(RADIANS(G1416))*COS(RADIANS(E1411))*COS(RADIANS(R1401))))</f>
        <v>#DIV/0!</v>
      </c>
      <c r="S1416" s="3" t="e">
        <f>IF(DEGREES(ACOS(SIN(RADIANS(G1416))*SIN(RADIANS(E1411))+COS(RADIANS(G1416))*COS(RADIANS(E1411))*COS(RADIANS(S1401))))&gt;90,0,$F$4*$F$5/E1410^2*(SIN(RADIANS(G1416))*SIN(RADIANS(E1411))+COS(RADIANS(G1416))*COS(RADIANS(E1411))*COS(RADIANS(S1401))))</f>
        <v>#DIV/0!</v>
      </c>
      <c r="T1416" s="3" t="e">
        <f>IF(DEGREES(ACOS(SIN(RADIANS(G1416))*SIN(RADIANS(E1411))+COS(RADIANS(G1416))*COS(RADIANS(E1411))*COS(RADIANS(T1401))))&gt;90,0,$F$4*$F$5/E1410^2*(SIN(RADIANS(G1416))*SIN(RADIANS(E1411))+COS(RADIANS(G1416))*COS(RADIANS(E1411))*COS(RADIANS(T1401))))</f>
        <v>#DIV/0!</v>
      </c>
      <c r="U1416" s="3" t="e">
        <f>IF(DEGREES(ACOS(SIN(RADIANS(G1416))*SIN(RADIANS(E1411))+COS(RADIANS(G1416))*COS(RADIANS(E1411))*COS(RADIANS(U1401))))&gt;90,0,$F$4*$F$5/E1410^2*(SIN(RADIANS(G1416))*SIN(RADIANS(E1411))+COS(RADIANS(G1416))*COS(RADIANS(E1411))*COS(RADIANS(U1401))))</f>
        <v>#DIV/0!</v>
      </c>
      <c r="V1416" s="3" t="e">
        <f>IF(DEGREES(ACOS(SIN(RADIANS(G1416))*SIN(RADIANS(E1411))+COS(RADIANS(G1416))*COS(RADIANS(E1411))*COS(RADIANS(V1401))))&gt;90,0,$F$4*$F$5/E1410^2*(SIN(RADIANS(G1416))*SIN(RADIANS(E1411))+COS(RADIANS(G1416))*COS(RADIANS(E1411))*COS(RADIANS(V1401))))</f>
        <v>#DIV/0!</v>
      </c>
      <c r="W1416" s="3" t="e">
        <f>IF(DEGREES(ACOS(SIN(RADIANS(G1416))*SIN(RADIANS(E1411))+COS(RADIANS(G1416))*COS(RADIANS(E1411))*COS(RADIANS(W1401))))&gt;90,0,$F$4*$F$5/E1410^2*(SIN(RADIANS(G1416))*SIN(RADIANS(E1411))+COS(RADIANS(G1416))*COS(RADIANS(E1411))*COS(RADIANS(W1401))))</f>
        <v>#DIV/0!</v>
      </c>
      <c r="X1416" s="3" t="e">
        <f>IF(DEGREES(ACOS(SIN(RADIANS(G1416))*SIN(RADIANS(E1411))+COS(RADIANS(G1416))*COS(RADIANS(E1411))*COS(RADIANS(X1401))))&gt;90,0,$F$4*$F$5/E1410^2*(SIN(RADIANS(G1416))*SIN(RADIANS(E1411))+COS(RADIANS(G1416))*COS(RADIANS(E1411))*COS(RADIANS(X1401))))</f>
        <v>#DIV/0!</v>
      </c>
      <c r="Y1416" s="3" t="e">
        <f>IF(DEGREES(ACOS(SIN(RADIANS(G1416))*SIN(RADIANS(E1411))+COS(RADIANS(G1416))*COS(RADIANS(E1411))*COS(RADIANS(Y1401))))&gt;90,0,$F$4*$F$5/E1410^2*(SIN(RADIANS(G1416))*SIN(RADIANS(E1411))+COS(RADIANS(G1416))*COS(RADIANS(E1411))*COS(RADIANS(Y1401))))</f>
        <v>#DIV/0!</v>
      </c>
      <c r="Z1416" s="3" t="e">
        <f>IF(DEGREES(ACOS(SIN(RADIANS(G1416))*SIN(RADIANS(E1411))+COS(RADIANS(G1416))*COS(RADIANS(E1411))*COS(RADIANS(Z1401))))&gt;90,0,$F$4*$F$5/E1410^2*(SIN(RADIANS(G1416))*SIN(RADIANS(E1411))+COS(RADIANS(G1416))*COS(RADIANS(E1411))*COS(RADIANS(Z1401))))</f>
        <v>#DIV/0!</v>
      </c>
      <c r="AA1416" s="3" t="e">
        <f>IF(DEGREES(ACOS(SIN(RADIANS(G1416))*SIN(RADIANS(E1411))+COS(RADIANS(G1416))*COS(RADIANS(E1411))*COS(RADIANS(AA1401))))&gt;90,0,$F$4*$F$5/E1410^2*(SIN(RADIANS(G1416))*SIN(RADIANS(E1411))+COS(RADIANS(G1416))*COS(RADIANS(E1411))*COS(RADIANS(AA1401))))</f>
        <v>#DIV/0!</v>
      </c>
      <c r="AB1416" s="3" t="e">
        <f>IF(DEGREES(ACOS(SIN(RADIANS(G1416))*SIN(RADIANS(E1411))+COS(RADIANS(G1416))*COS(RADIANS(E1411))*COS(RADIANS(AB1401))))&gt;90,0,$F$4*$F$5/E1410^2*(SIN(RADIANS(G1416))*SIN(RADIANS(E1411))+COS(RADIANS(G1416))*COS(RADIANS(E1411))*COS(RADIANS(AB1401))))</f>
        <v>#DIV/0!</v>
      </c>
      <c r="AC1416" s="3" t="e">
        <f>IF(DEGREES(ACOS(SIN(RADIANS(G1416))*SIN(RADIANS(E1411))+COS(RADIANS(G1416))*COS(RADIANS(E1411))*COS(RADIANS(AC1401))))&gt;90,0,$F$4*$F$5/E1410^2*(SIN(RADIANS(G1416))*SIN(RADIANS(E1411))+COS(RADIANS(G1416))*COS(RADIANS(E1411))*COS(RADIANS(AC1401))))</f>
        <v>#DIV/0!</v>
      </c>
      <c r="AD1416" s="3" t="e">
        <f>IF(DEGREES(ACOS(SIN(RADIANS(G1416))*SIN(RADIANS(E1411))+COS(RADIANS(G1416))*COS(RADIANS(E1411))*COS(RADIANS(AD1401))))&gt;90,0,$F$4*$F$5/E1410^2*(SIN(RADIANS(G1416))*SIN(RADIANS(E1411))+COS(RADIANS(G1416))*COS(RADIANS(E1411))*COS(RADIANS(AD1401))))</f>
        <v>#DIV/0!</v>
      </c>
      <c r="AE1416" s="3" t="e">
        <f>IF(DEGREES(ACOS(SIN(RADIANS(G1416))*SIN(RADIANS(E1411))+COS(RADIANS(G1416))*COS(RADIANS(E1411))*COS(RADIANS(AE1401))))&gt;90,0,$F$4*$F$5/E1410^2*(SIN(RADIANS(G1416))*SIN(RADIANS(E1411))+COS(RADIANS(G1416))*COS(RADIANS(E1411))*COS(RADIANS(AE1401))))</f>
        <v>#DIV/0!</v>
      </c>
      <c r="AF1416" s="3" t="e">
        <f>IF(DEGREES(ACOS(SIN(RADIANS(G1416))*SIN(RADIANS(E1411))+COS(RADIANS(G1416))*COS(RADIANS(E1411))*COS(RADIANS(AF1401))))&gt;90,0,$F$4*$F$5/E1410^2*(SIN(RADIANS(G1416))*SIN(RADIANS(E1411))+COS(RADIANS(G1416))*COS(RADIANS(E1411))*COS(RADIANS(AF1401))))</f>
        <v>#DIV/0!</v>
      </c>
      <c r="AG1416" s="3" t="e">
        <f>IF(DEGREES(ACOS(SIN(RADIANS(G1416))*SIN(RADIANS(E1411))+COS(RADIANS(G1416))*COS(RADIANS(E1411))*COS(RADIANS(AG1401))))&gt;90,0,$F$4*$F$5/E1410^2*(SIN(RADIANS(G1416))*SIN(RADIANS(E1411))+COS(RADIANS(G1416))*COS(RADIANS(E1411))*COS(RADIANS(AG1401))))</f>
        <v>#DIV/0!</v>
      </c>
      <c r="AH1416" s="3" t="e">
        <f>IF(DEGREES(ACOS(SIN(RADIANS(G1416))*SIN(RADIANS(E1411))+COS(RADIANS(G1416))*COS(RADIANS(E1411))*COS(RADIANS(AH1401))))&gt;90,0,$F$4*$F$5/E1410^2*(SIN(RADIANS(G1416))*SIN(RADIANS(E1411))+COS(RADIANS(G1416))*COS(RADIANS(E1411))*COS(RADIANS(AH1401))))</f>
        <v>#DIV/0!</v>
      </c>
      <c r="AI1416" s="3" t="e">
        <f>IF(DEGREES(ACOS(SIN(RADIANS(G1416))*SIN(RADIANS(E1411))+COS(RADIANS(G1416))*COS(RADIANS(E1411))*COS(RADIANS(AI1401))))&gt;90,0,$F$4*$F$5/E1410^2*(SIN(RADIANS(G1416))*SIN(RADIANS(E1411))+COS(RADIANS(G1416))*COS(RADIANS(E1411))*COS(RADIANS(AI1401))))</f>
        <v>#DIV/0!</v>
      </c>
      <c r="AJ1416" s="3" t="e">
        <f>IF(DEGREES(ACOS(SIN(RADIANS(G1416))*SIN(RADIANS(E1411))+COS(RADIANS(G1416))*COS(RADIANS(E1411))*COS(RADIANS(AJ1401))))&gt;90,0,$F$4*$F$5/E1410^2*(SIN(RADIANS(G1416))*SIN(RADIANS(E1411))+COS(RADIANS(G1416))*COS(RADIANS(E1411))*COS(RADIANS(AJ1401))))</f>
        <v>#DIV/0!</v>
      </c>
      <c r="AK1416" s="3">
        <f>IF(DEGREES(ACOS(SIN(RADIANS(G1416))*SIN(RADIANS(E1411))+COS(RADIANS(G1416))*COS(RADIANS(E1411))*COS(RADIANS(AK1401))))&gt;90,0,$F$4*$F$5/E1410^2*(SIN(RADIANS(G1416))*SIN(RADIANS(E1411))+COS(RADIANS(G1416))*COS(RADIANS(E1411))*COS(RADIANS(AK1401))))</f>
        <v>0</v>
      </c>
      <c r="AL1416" s="3">
        <f>IF(DEGREES(ACOS(SIN(RADIANS(G1416))*SIN(RADIANS(E1411))+COS(RADIANS(G1416))*COS(RADIANS(E1411))*COS(RADIANS(AL1401))))&gt;90,0,$F$4*$F$5/E1410^2*(SIN(RADIANS(G1416))*SIN(RADIANS(E1411))+COS(RADIANS(G1416))*COS(RADIANS(E1411))*COS(RADIANS(AL1401))))</f>
        <v>0</v>
      </c>
      <c r="AM1416" s="3">
        <f>IF(DEGREES(ACOS(SIN(RADIANS(G1416))*SIN(RADIANS(E1411))+COS(RADIANS(G1416))*COS(RADIANS(E1411))*COS(RADIANS(AM1401))))&gt;90,0,$F$4*$F$5/E1410^2*(SIN(RADIANS(G1416))*SIN(RADIANS(E1411))+COS(RADIANS(G1416))*COS(RADIANS(E1411))*COS(RADIANS(AM1401))))</f>
        <v>0</v>
      </c>
      <c r="AN1416" s="3">
        <f>IF(DEGREES(ACOS(SIN(RADIANS(G1416))*SIN(RADIANS(E1411))+COS(RADIANS(G1416))*COS(RADIANS(E1411))*COS(RADIANS(AN1401))))&gt;90,0,$F$4*$F$5/E1410^2*(SIN(RADIANS(G1416))*SIN(RADIANS(E1411))+COS(RADIANS(G1416))*COS(RADIANS(E1411))*COS(RADIANS(AN1401))))</f>
        <v>0</v>
      </c>
      <c r="AO1416" s="3">
        <f>IF(DEGREES(ACOS(SIN(RADIANS(G1416))*SIN(RADIANS(E1411))+COS(RADIANS(G1416))*COS(RADIANS(E1411))*COS(RADIANS(AO1401))))&gt;90,0,$F$4*$F$5/E1410^2*(SIN(RADIANS(G1416))*SIN(RADIANS(E1411))+COS(RADIANS(G1416))*COS(RADIANS(E1411))*COS(RADIANS(AO1401))))</f>
        <v>0</v>
      </c>
      <c r="AP1416" s="3">
        <f>IF(DEGREES(ACOS(SIN(RADIANS(G1416))*SIN(RADIANS(E1411))+COS(RADIANS(G1416))*COS(RADIANS(E1411))*COS(RADIANS(AP1401))))&gt;90,0,$F$4*$F$5/E1410^2*(SIN(RADIANS(G1416))*SIN(RADIANS(E1411))+COS(RADIANS(G1416))*COS(RADIANS(E1411))*COS(RADIANS(AP1401))))</f>
        <v>0</v>
      </c>
      <c r="AQ1416" s="3">
        <f>IF(DEGREES(ACOS(SIN(RADIANS(G1416))*SIN(RADIANS(E1411))+COS(RADIANS(G1416))*COS(RADIANS(E1411))*COS(RADIANS(AQ1401))))&gt;90,0,$F$4*$F$5/E1410^2*(SIN(RADIANS(G1416))*SIN(RADIANS(E1411))+COS(RADIANS(G1416))*COS(RADIANS(E1411))*COS(RADIANS(AQ1401))))</f>
        <v>0</v>
      </c>
      <c r="AR1416" s="3">
        <f>IF(DEGREES(ACOS(SIN(RADIANS(G1416))*SIN(RADIANS(E1411))+COS(RADIANS(G1416))*COS(RADIANS(E1411))*COS(RADIANS(AR1401))))&gt;90,0,$F$4*$F$5/E1410^2*(SIN(RADIANS(G1416))*SIN(RADIANS(E1411))+COS(RADIANS(G1416))*COS(RADIANS(E1411))*COS(RADIANS(AR1401))))</f>
        <v>0</v>
      </c>
    </row>
    <row r="1417" spans="2:44" ht="15.75" customHeight="1" x14ac:dyDescent="0.2">
      <c r="G1417" s="3">
        <v>-50</v>
      </c>
      <c r="I1417" s="3">
        <f>IF(DEGREES(ACOS(SIN(RADIANS(G1417))*SIN(RADIANS(E1411))+COS(RADIANS(G1417))*COS(RADIANS(E1411))*COS(RADIANS(I1401))))&gt;90,0,$F$4*$F$5/E1410^2*(SIN(RADIANS(G1417))*SIN(RADIANS(E1411))+COS(RADIANS(G1417))*COS(RADIANS(E1411))*COS(RADIANS(I1401))))</f>
        <v>0</v>
      </c>
      <c r="J1417" s="3">
        <f>IF(DEGREES(ACOS(SIN(RADIANS(G1417))*SIN(RADIANS(E1411))+COS(RADIANS(G1417))*COS(RADIANS(E1411))*COS(RADIANS(J1401))))&gt;90,0,$F$4*$F$5/E1410^2*(SIN(RADIANS(G1417))*SIN(RADIANS(E1411))+COS(RADIANS(G1417))*COS(RADIANS(E1411))*COS(RADIANS(J1401))))</f>
        <v>0</v>
      </c>
      <c r="K1417" s="3">
        <f>IF(DEGREES(ACOS(SIN(RADIANS(G1417))*SIN(RADIANS(E1411))+COS(RADIANS(G1417))*COS(RADIANS(E1411))*COS(RADIANS(K1401))))&gt;90,0,$F$4*$F$5/E1410^2*(SIN(RADIANS(G1417))*SIN(RADIANS(E1411))+COS(RADIANS(G1417))*COS(RADIANS(E1411))*COS(RADIANS(K1401))))</f>
        <v>0</v>
      </c>
      <c r="L1417" s="3">
        <f>IF(DEGREES(ACOS(SIN(RADIANS(G1417))*SIN(RADIANS(E1411))+COS(RADIANS(G1417))*COS(RADIANS(E1411))*COS(RADIANS(L1401))))&gt;90,0,$F$4*$F$5/E1410^2*(SIN(RADIANS(G1417))*SIN(RADIANS(E1411))+COS(RADIANS(G1417))*COS(RADIANS(E1411))*COS(RADIANS(L1401))))</f>
        <v>0</v>
      </c>
      <c r="M1417" s="3">
        <f>IF(DEGREES(ACOS(SIN(RADIANS(G1417))*SIN(RADIANS(E1411))+COS(RADIANS(G1417))*COS(RADIANS(E1411))*COS(RADIANS(M1401))))&gt;90,0,$F$4*$F$5/E1410^2*(SIN(RADIANS(G1417))*SIN(RADIANS(E1411))+COS(RADIANS(G1417))*COS(RADIANS(E1411))*COS(RADIANS(M1401))))</f>
        <v>0</v>
      </c>
      <c r="N1417" s="3">
        <f>IF(DEGREES(ACOS(SIN(RADIANS(G1417))*SIN(RADIANS(E1411))+COS(RADIANS(G1417))*COS(RADIANS(E1411))*COS(RADIANS(N1401))))&gt;90,0,$F$4*$F$5/E1410^2*(SIN(RADIANS(G1417))*SIN(RADIANS(E1411))+COS(RADIANS(G1417))*COS(RADIANS(E1411))*COS(RADIANS(N1401))))</f>
        <v>0</v>
      </c>
      <c r="O1417" s="3">
        <f>IF(DEGREES(ACOS(SIN(RADIANS(G1417))*SIN(RADIANS(E1411))+COS(RADIANS(G1417))*COS(RADIANS(E1411))*COS(RADIANS(O1401))))&gt;90,0,$F$4*$F$5/E1410^2*(SIN(RADIANS(G1417))*SIN(RADIANS(E1411))+COS(RADIANS(G1417))*COS(RADIANS(E1411))*COS(RADIANS(O1401))))</f>
        <v>0</v>
      </c>
      <c r="P1417" s="3">
        <f>IF(DEGREES(ACOS(SIN(RADIANS(G1417))*SIN(RADIANS(E1411))+COS(RADIANS(G1417))*COS(RADIANS(E1411))*COS(RADIANS(P1401))))&gt;90,0,$F$4*$F$5/E1410^2*(SIN(RADIANS(G1417))*SIN(RADIANS(E1411))+COS(RADIANS(G1417))*COS(RADIANS(E1411))*COS(RADIANS(P1401))))</f>
        <v>0</v>
      </c>
      <c r="Q1417" s="3">
        <f>IF(DEGREES(ACOS(SIN(RADIANS(G1417))*SIN(RADIANS(E1411))+COS(RADIANS(G1417))*COS(RADIANS(E1411))*COS(RADIANS(Q1401))))&gt;90,0,$F$4*$F$5/E1410^2*(SIN(RADIANS(G1417))*SIN(RADIANS(E1411))+COS(RADIANS(G1417))*COS(RADIANS(E1411))*COS(RADIANS(Q1401))))</f>
        <v>0</v>
      </c>
      <c r="R1417" s="3" t="e">
        <f>IF(DEGREES(ACOS(SIN(RADIANS(G1417))*SIN(RADIANS(E1411))+COS(RADIANS(G1417))*COS(RADIANS(E1411))*COS(RADIANS(R1401))))&gt;90,0,$F$4*$F$5/E1410^2*(SIN(RADIANS(G1417))*SIN(RADIANS(E1411))+COS(RADIANS(G1417))*COS(RADIANS(E1411))*COS(RADIANS(R1401))))</f>
        <v>#DIV/0!</v>
      </c>
      <c r="S1417" s="3" t="e">
        <f>IF(DEGREES(ACOS(SIN(RADIANS(G1417))*SIN(RADIANS(E1411))+COS(RADIANS(G1417))*COS(RADIANS(E1411))*COS(RADIANS(S1401))))&gt;90,0,$F$4*$F$5/E1410^2*(SIN(RADIANS(G1417))*SIN(RADIANS(E1411))+COS(RADIANS(G1417))*COS(RADIANS(E1411))*COS(RADIANS(S1401))))</f>
        <v>#DIV/0!</v>
      </c>
      <c r="T1417" s="3" t="e">
        <f>IF(DEGREES(ACOS(SIN(RADIANS(G1417))*SIN(RADIANS(E1411))+COS(RADIANS(G1417))*COS(RADIANS(E1411))*COS(RADIANS(T1401))))&gt;90,0,$F$4*$F$5/E1410^2*(SIN(RADIANS(G1417))*SIN(RADIANS(E1411))+COS(RADIANS(G1417))*COS(RADIANS(E1411))*COS(RADIANS(T1401))))</f>
        <v>#DIV/0!</v>
      </c>
      <c r="U1417" s="3" t="e">
        <f>IF(DEGREES(ACOS(SIN(RADIANS(G1417))*SIN(RADIANS(E1411))+COS(RADIANS(G1417))*COS(RADIANS(E1411))*COS(RADIANS(U1401))))&gt;90,0,$F$4*$F$5/E1410^2*(SIN(RADIANS(G1417))*SIN(RADIANS(E1411))+COS(RADIANS(G1417))*COS(RADIANS(E1411))*COS(RADIANS(U1401))))</f>
        <v>#DIV/0!</v>
      </c>
      <c r="V1417" s="3" t="e">
        <f>IF(DEGREES(ACOS(SIN(RADIANS(G1417))*SIN(RADIANS(E1411))+COS(RADIANS(G1417))*COS(RADIANS(E1411))*COS(RADIANS(V1401))))&gt;90,0,$F$4*$F$5/E1410^2*(SIN(RADIANS(G1417))*SIN(RADIANS(E1411))+COS(RADIANS(G1417))*COS(RADIANS(E1411))*COS(RADIANS(V1401))))</f>
        <v>#DIV/0!</v>
      </c>
      <c r="W1417" s="3" t="e">
        <f>IF(DEGREES(ACOS(SIN(RADIANS(G1417))*SIN(RADIANS(E1411))+COS(RADIANS(G1417))*COS(RADIANS(E1411))*COS(RADIANS(W1401))))&gt;90,0,$F$4*$F$5/E1410^2*(SIN(RADIANS(G1417))*SIN(RADIANS(E1411))+COS(RADIANS(G1417))*COS(RADIANS(E1411))*COS(RADIANS(W1401))))</f>
        <v>#DIV/0!</v>
      </c>
      <c r="X1417" s="3" t="e">
        <f>IF(DEGREES(ACOS(SIN(RADIANS(G1417))*SIN(RADIANS(E1411))+COS(RADIANS(G1417))*COS(RADIANS(E1411))*COS(RADIANS(X1401))))&gt;90,0,$F$4*$F$5/E1410^2*(SIN(RADIANS(G1417))*SIN(RADIANS(E1411))+COS(RADIANS(G1417))*COS(RADIANS(E1411))*COS(RADIANS(X1401))))</f>
        <v>#DIV/0!</v>
      </c>
      <c r="Y1417" s="3" t="e">
        <f>IF(DEGREES(ACOS(SIN(RADIANS(G1417))*SIN(RADIANS(E1411))+COS(RADIANS(G1417))*COS(RADIANS(E1411))*COS(RADIANS(Y1401))))&gt;90,0,$F$4*$F$5/E1410^2*(SIN(RADIANS(G1417))*SIN(RADIANS(E1411))+COS(RADIANS(G1417))*COS(RADIANS(E1411))*COS(RADIANS(Y1401))))</f>
        <v>#DIV/0!</v>
      </c>
      <c r="Z1417" s="3" t="e">
        <f>IF(DEGREES(ACOS(SIN(RADIANS(G1417))*SIN(RADIANS(E1411))+COS(RADIANS(G1417))*COS(RADIANS(E1411))*COS(RADIANS(Z1401))))&gt;90,0,$F$4*$F$5/E1410^2*(SIN(RADIANS(G1417))*SIN(RADIANS(E1411))+COS(RADIANS(G1417))*COS(RADIANS(E1411))*COS(RADIANS(Z1401))))</f>
        <v>#DIV/0!</v>
      </c>
      <c r="AA1417" s="3" t="e">
        <f>IF(DEGREES(ACOS(SIN(RADIANS(G1417))*SIN(RADIANS(E1411))+COS(RADIANS(G1417))*COS(RADIANS(E1411))*COS(RADIANS(AA1401))))&gt;90,0,$F$4*$F$5/E1410^2*(SIN(RADIANS(G1417))*SIN(RADIANS(E1411))+COS(RADIANS(G1417))*COS(RADIANS(E1411))*COS(RADIANS(AA1401))))</f>
        <v>#DIV/0!</v>
      </c>
      <c r="AB1417" s="3" t="e">
        <f>IF(DEGREES(ACOS(SIN(RADIANS(G1417))*SIN(RADIANS(E1411))+COS(RADIANS(G1417))*COS(RADIANS(E1411))*COS(RADIANS(AB1401))))&gt;90,0,$F$4*$F$5/E1410^2*(SIN(RADIANS(G1417))*SIN(RADIANS(E1411))+COS(RADIANS(G1417))*COS(RADIANS(E1411))*COS(RADIANS(AB1401))))</f>
        <v>#DIV/0!</v>
      </c>
      <c r="AC1417" s="3" t="e">
        <f>IF(DEGREES(ACOS(SIN(RADIANS(G1417))*SIN(RADIANS(E1411))+COS(RADIANS(G1417))*COS(RADIANS(E1411))*COS(RADIANS(AC1401))))&gt;90,0,$F$4*$F$5/E1410^2*(SIN(RADIANS(G1417))*SIN(RADIANS(E1411))+COS(RADIANS(G1417))*COS(RADIANS(E1411))*COS(RADIANS(AC1401))))</f>
        <v>#DIV/0!</v>
      </c>
      <c r="AD1417" s="3" t="e">
        <f>IF(DEGREES(ACOS(SIN(RADIANS(G1417))*SIN(RADIANS(E1411))+COS(RADIANS(G1417))*COS(RADIANS(E1411))*COS(RADIANS(AD1401))))&gt;90,0,$F$4*$F$5/E1410^2*(SIN(RADIANS(G1417))*SIN(RADIANS(E1411))+COS(RADIANS(G1417))*COS(RADIANS(E1411))*COS(RADIANS(AD1401))))</f>
        <v>#DIV/0!</v>
      </c>
      <c r="AE1417" s="3" t="e">
        <f>IF(DEGREES(ACOS(SIN(RADIANS(G1417))*SIN(RADIANS(E1411))+COS(RADIANS(G1417))*COS(RADIANS(E1411))*COS(RADIANS(AE1401))))&gt;90,0,$F$4*$F$5/E1410^2*(SIN(RADIANS(G1417))*SIN(RADIANS(E1411))+COS(RADIANS(G1417))*COS(RADIANS(E1411))*COS(RADIANS(AE1401))))</f>
        <v>#DIV/0!</v>
      </c>
      <c r="AF1417" s="3" t="e">
        <f>IF(DEGREES(ACOS(SIN(RADIANS(G1417))*SIN(RADIANS(E1411))+COS(RADIANS(G1417))*COS(RADIANS(E1411))*COS(RADIANS(AF1401))))&gt;90,0,$F$4*$F$5/E1410^2*(SIN(RADIANS(G1417))*SIN(RADIANS(E1411))+COS(RADIANS(G1417))*COS(RADIANS(E1411))*COS(RADIANS(AF1401))))</f>
        <v>#DIV/0!</v>
      </c>
      <c r="AG1417" s="3" t="e">
        <f>IF(DEGREES(ACOS(SIN(RADIANS(G1417))*SIN(RADIANS(E1411))+COS(RADIANS(G1417))*COS(RADIANS(E1411))*COS(RADIANS(AG1401))))&gt;90,0,$F$4*$F$5/E1410^2*(SIN(RADIANS(G1417))*SIN(RADIANS(E1411))+COS(RADIANS(G1417))*COS(RADIANS(E1411))*COS(RADIANS(AG1401))))</f>
        <v>#DIV/0!</v>
      </c>
      <c r="AH1417" s="3" t="e">
        <f>IF(DEGREES(ACOS(SIN(RADIANS(G1417))*SIN(RADIANS(E1411))+COS(RADIANS(G1417))*COS(RADIANS(E1411))*COS(RADIANS(AH1401))))&gt;90,0,$F$4*$F$5/E1410^2*(SIN(RADIANS(G1417))*SIN(RADIANS(E1411))+COS(RADIANS(G1417))*COS(RADIANS(E1411))*COS(RADIANS(AH1401))))</f>
        <v>#DIV/0!</v>
      </c>
      <c r="AI1417" s="3" t="e">
        <f>IF(DEGREES(ACOS(SIN(RADIANS(G1417))*SIN(RADIANS(E1411))+COS(RADIANS(G1417))*COS(RADIANS(E1411))*COS(RADIANS(AI1401))))&gt;90,0,$F$4*$F$5/E1410^2*(SIN(RADIANS(G1417))*SIN(RADIANS(E1411))+COS(RADIANS(G1417))*COS(RADIANS(E1411))*COS(RADIANS(AI1401))))</f>
        <v>#DIV/0!</v>
      </c>
      <c r="AJ1417" s="3" t="e">
        <f>IF(DEGREES(ACOS(SIN(RADIANS(G1417))*SIN(RADIANS(E1411))+COS(RADIANS(G1417))*COS(RADIANS(E1411))*COS(RADIANS(AJ1401))))&gt;90,0,$F$4*$F$5/E1410^2*(SIN(RADIANS(G1417))*SIN(RADIANS(E1411))+COS(RADIANS(G1417))*COS(RADIANS(E1411))*COS(RADIANS(AJ1401))))</f>
        <v>#DIV/0!</v>
      </c>
      <c r="AK1417" s="3">
        <f>IF(DEGREES(ACOS(SIN(RADIANS(G1417))*SIN(RADIANS(E1411))+COS(RADIANS(G1417))*COS(RADIANS(E1411))*COS(RADIANS(AK1401))))&gt;90,0,$F$4*$F$5/E1410^2*(SIN(RADIANS(G1417))*SIN(RADIANS(E1411))+COS(RADIANS(G1417))*COS(RADIANS(E1411))*COS(RADIANS(AK1401))))</f>
        <v>0</v>
      </c>
      <c r="AL1417" s="3">
        <f>IF(DEGREES(ACOS(SIN(RADIANS(G1417))*SIN(RADIANS(E1411))+COS(RADIANS(G1417))*COS(RADIANS(E1411))*COS(RADIANS(AL1401))))&gt;90,0,$F$4*$F$5/E1410^2*(SIN(RADIANS(G1417))*SIN(RADIANS(E1411))+COS(RADIANS(G1417))*COS(RADIANS(E1411))*COS(RADIANS(AL1401))))</f>
        <v>0</v>
      </c>
      <c r="AM1417" s="3">
        <f>IF(DEGREES(ACOS(SIN(RADIANS(G1417))*SIN(RADIANS(E1411))+COS(RADIANS(G1417))*COS(RADIANS(E1411))*COS(RADIANS(AM1401))))&gt;90,0,$F$4*$F$5/E1410^2*(SIN(RADIANS(G1417))*SIN(RADIANS(E1411))+COS(RADIANS(G1417))*COS(RADIANS(E1411))*COS(RADIANS(AM1401))))</f>
        <v>0</v>
      </c>
      <c r="AN1417" s="3">
        <f>IF(DEGREES(ACOS(SIN(RADIANS(G1417))*SIN(RADIANS(E1411))+COS(RADIANS(G1417))*COS(RADIANS(E1411))*COS(RADIANS(AN1401))))&gt;90,0,$F$4*$F$5/E1410^2*(SIN(RADIANS(G1417))*SIN(RADIANS(E1411))+COS(RADIANS(G1417))*COS(RADIANS(E1411))*COS(RADIANS(AN1401))))</f>
        <v>0</v>
      </c>
      <c r="AO1417" s="3">
        <f>IF(DEGREES(ACOS(SIN(RADIANS(G1417))*SIN(RADIANS(E1411))+COS(RADIANS(G1417))*COS(RADIANS(E1411))*COS(RADIANS(AO1401))))&gt;90,0,$F$4*$F$5/E1410^2*(SIN(RADIANS(G1417))*SIN(RADIANS(E1411))+COS(RADIANS(G1417))*COS(RADIANS(E1411))*COS(RADIANS(AO1401))))</f>
        <v>0</v>
      </c>
      <c r="AP1417" s="3">
        <f>IF(DEGREES(ACOS(SIN(RADIANS(G1417))*SIN(RADIANS(E1411))+COS(RADIANS(G1417))*COS(RADIANS(E1411))*COS(RADIANS(AP1401))))&gt;90,0,$F$4*$F$5/E1410^2*(SIN(RADIANS(G1417))*SIN(RADIANS(E1411))+COS(RADIANS(G1417))*COS(RADIANS(E1411))*COS(RADIANS(AP1401))))</f>
        <v>0</v>
      </c>
      <c r="AQ1417" s="3">
        <f>IF(DEGREES(ACOS(SIN(RADIANS(G1417))*SIN(RADIANS(E1411))+COS(RADIANS(G1417))*COS(RADIANS(E1411))*COS(RADIANS(AQ1401))))&gt;90,0,$F$4*$F$5/E1410^2*(SIN(RADIANS(G1417))*SIN(RADIANS(E1411))+COS(RADIANS(G1417))*COS(RADIANS(E1411))*COS(RADIANS(AQ1401))))</f>
        <v>0</v>
      </c>
      <c r="AR1417" s="3">
        <f>IF(DEGREES(ACOS(SIN(RADIANS(G1417))*SIN(RADIANS(E1411))+COS(RADIANS(G1417))*COS(RADIANS(E1411))*COS(RADIANS(AR1401))))&gt;90,0,$F$4*$F$5/E1410^2*(SIN(RADIANS(G1417))*SIN(RADIANS(E1411))+COS(RADIANS(G1417))*COS(RADIANS(E1411))*COS(RADIANS(AR1401))))</f>
        <v>0</v>
      </c>
    </row>
    <row r="1418" spans="2:44" ht="15.75" customHeight="1" x14ac:dyDescent="0.2">
      <c r="G1418" s="3">
        <v>-60</v>
      </c>
      <c r="I1418" s="3">
        <f>IF(DEGREES(ACOS(SIN(RADIANS(G1418))*SIN(RADIANS(E1411))+COS(RADIANS(G1418))*COS(RADIANS(E1411))*COS(RADIANS(I1401))))&gt;90,0,$F$4*$F$5/E1410^2*(SIN(RADIANS(G1418))*SIN(RADIANS(E1411))+COS(RADIANS(G1418))*COS(RADIANS(E1411))*COS(RADIANS(I1401))))</f>
        <v>0</v>
      </c>
      <c r="J1418" s="3">
        <f>IF(DEGREES(ACOS(SIN(RADIANS(G1418))*SIN(RADIANS(E1411))+COS(RADIANS(G1418))*COS(RADIANS(E1411))*COS(RADIANS(J1401))))&gt;90,0,$F$4*$F$5/E1410^2*(SIN(RADIANS(G1418))*SIN(RADIANS(E1411))+COS(RADIANS(G1418))*COS(RADIANS(E1411))*COS(RADIANS(J1401))))</f>
        <v>0</v>
      </c>
      <c r="K1418" s="3">
        <f>IF(DEGREES(ACOS(SIN(RADIANS(G1418))*SIN(RADIANS(E1411))+COS(RADIANS(G1418))*COS(RADIANS(E1411))*COS(RADIANS(K1401))))&gt;90,0,$F$4*$F$5/E1410^2*(SIN(RADIANS(G1418))*SIN(RADIANS(E1411))+COS(RADIANS(G1418))*COS(RADIANS(E1411))*COS(RADIANS(K1401))))</f>
        <v>0</v>
      </c>
      <c r="L1418" s="3">
        <f>IF(DEGREES(ACOS(SIN(RADIANS(G1418))*SIN(RADIANS(E1411))+COS(RADIANS(G1418))*COS(RADIANS(E1411))*COS(RADIANS(L1401))))&gt;90,0,$F$4*$F$5/E1410^2*(SIN(RADIANS(G1418))*SIN(RADIANS(E1411))+COS(RADIANS(G1418))*COS(RADIANS(E1411))*COS(RADIANS(L1401))))</f>
        <v>0</v>
      </c>
      <c r="M1418" s="3">
        <f>IF(DEGREES(ACOS(SIN(RADIANS(G1418))*SIN(RADIANS(E1411))+COS(RADIANS(G1418))*COS(RADIANS(E1411))*COS(RADIANS(M1401))))&gt;90,0,$F$4*$F$5/E1410^2*(SIN(RADIANS(G1418))*SIN(RADIANS(E1411))+COS(RADIANS(G1418))*COS(RADIANS(E1411))*COS(RADIANS(M1401))))</f>
        <v>0</v>
      </c>
      <c r="N1418" s="3">
        <f>IF(DEGREES(ACOS(SIN(RADIANS(G1418))*SIN(RADIANS(E1411))+COS(RADIANS(G1418))*COS(RADIANS(E1411))*COS(RADIANS(N1401))))&gt;90,0,$F$4*$F$5/E1410^2*(SIN(RADIANS(G1418))*SIN(RADIANS(E1411))+COS(RADIANS(G1418))*COS(RADIANS(E1411))*COS(RADIANS(N1401))))</f>
        <v>0</v>
      </c>
      <c r="O1418" s="3">
        <f>IF(DEGREES(ACOS(SIN(RADIANS(G1418))*SIN(RADIANS(E1411))+COS(RADIANS(G1418))*COS(RADIANS(E1411))*COS(RADIANS(O1401))))&gt;90,0,$F$4*$F$5/E1410^2*(SIN(RADIANS(G1418))*SIN(RADIANS(E1411))+COS(RADIANS(G1418))*COS(RADIANS(E1411))*COS(RADIANS(O1401))))</f>
        <v>0</v>
      </c>
      <c r="P1418" s="3">
        <f>IF(DEGREES(ACOS(SIN(RADIANS(G1418))*SIN(RADIANS(E1411))+COS(RADIANS(G1418))*COS(RADIANS(E1411))*COS(RADIANS(P1401))))&gt;90,0,$F$4*$F$5/E1410^2*(SIN(RADIANS(G1418))*SIN(RADIANS(E1411))+COS(RADIANS(G1418))*COS(RADIANS(E1411))*COS(RADIANS(P1401))))</f>
        <v>0</v>
      </c>
      <c r="Q1418" s="3">
        <f>IF(DEGREES(ACOS(SIN(RADIANS(G1418))*SIN(RADIANS(E1411))+COS(RADIANS(G1418))*COS(RADIANS(E1411))*COS(RADIANS(Q1401))))&gt;90,0,$F$4*$F$5/E1410^2*(SIN(RADIANS(G1418))*SIN(RADIANS(E1411))+COS(RADIANS(G1418))*COS(RADIANS(E1411))*COS(RADIANS(Q1401))))</f>
        <v>0</v>
      </c>
      <c r="R1418" s="3" t="e">
        <f>IF(DEGREES(ACOS(SIN(RADIANS(G1418))*SIN(RADIANS(E1411))+COS(RADIANS(G1418))*COS(RADIANS(E1411))*COS(RADIANS(R1401))))&gt;90,0,$F$4*$F$5/E1410^2*(SIN(RADIANS(G1418))*SIN(RADIANS(E1411))+COS(RADIANS(G1418))*COS(RADIANS(E1411))*COS(RADIANS(R1401))))</f>
        <v>#DIV/0!</v>
      </c>
      <c r="S1418" s="3" t="e">
        <f>IF(DEGREES(ACOS(SIN(RADIANS(G1418))*SIN(RADIANS(E1411))+COS(RADIANS(G1418))*COS(RADIANS(E1411))*COS(RADIANS(S1401))))&gt;90,0,$F$4*$F$5/E1410^2*(SIN(RADIANS(G1418))*SIN(RADIANS(E1411))+COS(RADIANS(G1418))*COS(RADIANS(E1411))*COS(RADIANS(S1401))))</f>
        <v>#DIV/0!</v>
      </c>
      <c r="T1418" s="3" t="e">
        <f>IF(DEGREES(ACOS(SIN(RADIANS(G1418))*SIN(RADIANS(E1411))+COS(RADIANS(G1418))*COS(RADIANS(E1411))*COS(RADIANS(T1401))))&gt;90,0,$F$4*$F$5/E1410^2*(SIN(RADIANS(G1418))*SIN(RADIANS(E1411))+COS(RADIANS(G1418))*COS(RADIANS(E1411))*COS(RADIANS(T1401))))</f>
        <v>#DIV/0!</v>
      </c>
      <c r="U1418" s="3" t="e">
        <f>IF(DEGREES(ACOS(SIN(RADIANS(G1418))*SIN(RADIANS(E1411))+COS(RADIANS(G1418))*COS(RADIANS(E1411))*COS(RADIANS(U1401))))&gt;90,0,$F$4*$F$5/E1410^2*(SIN(RADIANS(G1418))*SIN(RADIANS(E1411))+COS(RADIANS(G1418))*COS(RADIANS(E1411))*COS(RADIANS(U1401))))</f>
        <v>#DIV/0!</v>
      </c>
      <c r="V1418" s="3" t="e">
        <f>IF(DEGREES(ACOS(SIN(RADIANS(G1418))*SIN(RADIANS(E1411))+COS(RADIANS(G1418))*COS(RADIANS(E1411))*COS(RADIANS(V1401))))&gt;90,0,$F$4*$F$5/E1410^2*(SIN(RADIANS(G1418))*SIN(RADIANS(E1411))+COS(RADIANS(G1418))*COS(RADIANS(E1411))*COS(RADIANS(V1401))))</f>
        <v>#DIV/0!</v>
      </c>
      <c r="W1418" s="3" t="e">
        <f>IF(DEGREES(ACOS(SIN(RADIANS(G1418))*SIN(RADIANS(E1411))+COS(RADIANS(G1418))*COS(RADIANS(E1411))*COS(RADIANS(W1401))))&gt;90,0,$F$4*$F$5/E1410^2*(SIN(RADIANS(G1418))*SIN(RADIANS(E1411))+COS(RADIANS(G1418))*COS(RADIANS(E1411))*COS(RADIANS(W1401))))</f>
        <v>#DIV/0!</v>
      </c>
      <c r="X1418" s="3" t="e">
        <f>IF(DEGREES(ACOS(SIN(RADIANS(G1418))*SIN(RADIANS(E1411))+COS(RADIANS(G1418))*COS(RADIANS(E1411))*COS(RADIANS(X1401))))&gt;90,0,$F$4*$F$5/E1410^2*(SIN(RADIANS(G1418))*SIN(RADIANS(E1411))+COS(RADIANS(G1418))*COS(RADIANS(E1411))*COS(RADIANS(X1401))))</f>
        <v>#DIV/0!</v>
      </c>
      <c r="Y1418" s="3" t="e">
        <f>IF(DEGREES(ACOS(SIN(RADIANS(G1418))*SIN(RADIANS(E1411))+COS(RADIANS(G1418))*COS(RADIANS(E1411))*COS(RADIANS(Y1401))))&gt;90,0,$F$4*$F$5/E1410^2*(SIN(RADIANS(G1418))*SIN(RADIANS(E1411))+COS(RADIANS(G1418))*COS(RADIANS(E1411))*COS(RADIANS(Y1401))))</f>
        <v>#DIV/0!</v>
      </c>
      <c r="Z1418" s="3" t="e">
        <f>IF(DEGREES(ACOS(SIN(RADIANS(G1418))*SIN(RADIANS(E1411))+COS(RADIANS(G1418))*COS(RADIANS(E1411))*COS(RADIANS(Z1401))))&gt;90,0,$F$4*$F$5/E1410^2*(SIN(RADIANS(G1418))*SIN(RADIANS(E1411))+COS(RADIANS(G1418))*COS(RADIANS(E1411))*COS(RADIANS(Z1401))))</f>
        <v>#DIV/0!</v>
      </c>
      <c r="AA1418" s="3" t="e">
        <f>IF(DEGREES(ACOS(SIN(RADIANS(G1418))*SIN(RADIANS(E1411))+COS(RADIANS(G1418))*COS(RADIANS(E1411))*COS(RADIANS(AA1401))))&gt;90,0,$F$4*$F$5/E1410^2*(SIN(RADIANS(G1418))*SIN(RADIANS(E1411))+COS(RADIANS(G1418))*COS(RADIANS(E1411))*COS(RADIANS(AA1401))))</f>
        <v>#DIV/0!</v>
      </c>
      <c r="AB1418" s="3" t="e">
        <f>IF(DEGREES(ACOS(SIN(RADIANS(G1418))*SIN(RADIANS(E1411))+COS(RADIANS(G1418))*COS(RADIANS(E1411))*COS(RADIANS(AB1401))))&gt;90,0,$F$4*$F$5/E1410^2*(SIN(RADIANS(G1418))*SIN(RADIANS(E1411))+COS(RADIANS(G1418))*COS(RADIANS(E1411))*COS(RADIANS(AB1401))))</f>
        <v>#DIV/0!</v>
      </c>
      <c r="AC1418" s="3" t="e">
        <f>IF(DEGREES(ACOS(SIN(RADIANS(G1418))*SIN(RADIANS(E1411))+COS(RADIANS(G1418))*COS(RADIANS(E1411))*COS(RADIANS(AC1401))))&gt;90,0,$F$4*$F$5/E1410^2*(SIN(RADIANS(G1418))*SIN(RADIANS(E1411))+COS(RADIANS(G1418))*COS(RADIANS(E1411))*COS(RADIANS(AC1401))))</f>
        <v>#DIV/0!</v>
      </c>
      <c r="AD1418" s="3" t="e">
        <f>IF(DEGREES(ACOS(SIN(RADIANS(G1418))*SIN(RADIANS(E1411))+COS(RADIANS(G1418))*COS(RADIANS(E1411))*COS(RADIANS(AD1401))))&gt;90,0,$F$4*$F$5/E1410^2*(SIN(RADIANS(G1418))*SIN(RADIANS(E1411))+COS(RADIANS(G1418))*COS(RADIANS(E1411))*COS(RADIANS(AD1401))))</f>
        <v>#DIV/0!</v>
      </c>
      <c r="AE1418" s="3" t="e">
        <f>IF(DEGREES(ACOS(SIN(RADIANS(G1418))*SIN(RADIANS(E1411))+COS(RADIANS(G1418))*COS(RADIANS(E1411))*COS(RADIANS(AE1401))))&gt;90,0,$F$4*$F$5/E1410^2*(SIN(RADIANS(G1418))*SIN(RADIANS(E1411))+COS(RADIANS(G1418))*COS(RADIANS(E1411))*COS(RADIANS(AE1401))))</f>
        <v>#DIV/0!</v>
      </c>
      <c r="AF1418" s="3" t="e">
        <f>IF(DEGREES(ACOS(SIN(RADIANS(G1418))*SIN(RADIANS(E1411))+COS(RADIANS(G1418))*COS(RADIANS(E1411))*COS(RADIANS(AF1401))))&gt;90,0,$F$4*$F$5/E1410^2*(SIN(RADIANS(G1418))*SIN(RADIANS(E1411))+COS(RADIANS(G1418))*COS(RADIANS(E1411))*COS(RADIANS(AF1401))))</f>
        <v>#DIV/0!</v>
      </c>
      <c r="AG1418" s="3" t="e">
        <f>IF(DEGREES(ACOS(SIN(RADIANS(G1418))*SIN(RADIANS(E1411))+COS(RADIANS(G1418))*COS(RADIANS(E1411))*COS(RADIANS(AG1401))))&gt;90,0,$F$4*$F$5/E1410^2*(SIN(RADIANS(G1418))*SIN(RADIANS(E1411))+COS(RADIANS(G1418))*COS(RADIANS(E1411))*COS(RADIANS(AG1401))))</f>
        <v>#DIV/0!</v>
      </c>
      <c r="AH1418" s="3" t="e">
        <f>IF(DEGREES(ACOS(SIN(RADIANS(G1418))*SIN(RADIANS(E1411))+COS(RADIANS(G1418))*COS(RADIANS(E1411))*COS(RADIANS(AH1401))))&gt;90,0,$F$4*$F$5/E1410^2*(SIN(RADIANS(G1418))*SIN(RADIANS(E1411))+COS(RADIANS(G1418))*COS(RADIANS(E1411))*COS(RADIANS(AH1401))))</f>
        <v>#DIV/0!</v>
      </c>
      <c r="AI1418" s="3" t="e">
        <f>IF(DEGREES(ACOS(SIN(RADIANS(G1418))*SIN(RADIANS(E1411))+COS(RADIANS(G1418))*COS(RADIANS(E1411))*COS(RADIANS(AI1401))))&gt;90,0,$F$4*$F$5/E1410^2*(SIN(RADIANS(G1418))*SIN(RADIANS(E1411))+COS(RADIANS(G1418))*COS(RADIANS(E1411))*COS(RADIANS(AI1401))))</f>
        <v>#DIV/0!</v>
      </c>
      <c r="AJ1418" s="3" t="e">
        <f>IF(DEGREES(ACOS(SIN(RADIANS(G1418))*SIN(RADIANS(E1411))+COS(RADIANS(G1418))*COS(RADIANS(E1411))*COS(RADIANS(AJ1401))))&gt;90,0,$F$4*$F$5/E1410^2*(SIN(RADIANS(G1418))*SIN(RADIANS(E1411))+COS(RADIANS(G1418))*COS(RADIANS(E1411))*COS(RADIANS(AJ1401))))</f>
        <v>#DIV/0!</v>
      </c>
      <c r="AK1418" s="3">
        <f>IF(DEGREES(ACOS(SIN(RADIANS(G1418))*SIN(RADIANS(E1411))+COS(RADIANS(G1418))*COS(RADIANS(E1411))*COS(RADIANS(AK1401))))&gt;90,0,$F$4*$F$5/E1410^2*(SIN(RADIANS(G1418))*SIN(RADIANS(E1411))+COS(RADIANS(G1418))*COS(RADIANS(E1411))*COS(RADIANS(AK1401))))</f>
        <v>0</v>
      </c>
      <c r="AL1418" s="3">
        <f>IF(DEGREES(ACOS(SIN(RADIANS(G1418))*SIN(RADIANS(E1411))+COS(RADIANS(G1418))*COS(RADIANS(E1411))*COS(RADIANS(AL1401))))&gt;90,0,$F$4*$F$5/E1410^2*(SIN(RADIANS(G1418))*SIN(RADIANS(E1411))+COS(RADIANS(G1418))*COS(RADIANS(E1411))*COS(RADIANS(AL1401))))</f>
        <v>0</v>
      </c>
      <c r="AM1418" s="3">
        <f>IF(DEGREES(ACOS(SIN(RADIANS(G1418))*SIN(RADIANS(E1411))+COS(RADIANS(G1418))*COS(RADIANS(E1411))*COS(RADIANS(AM1401))))&gt;90,0,$F$4*$F$5/E1410^2*(SIN(RADIANS(G1418))*SIN(RADIANS(E1411))+COS(RADIANS(G1418))*COS(RADIANS(E1411))*COS(RADIANS(AM1401))))</f>
        <v>0</v>
      </c>
      <c r="AN1418" s="3">
        <f>IF(DEGREES(ACOS(SIN(RADIANS(G1418))*SIN(RADIANS(E1411))+COS(RADIANS(G1418))*COS(RADIANS(E1411))*COS(RADIANS(AN1401))))&gt;90,0,$F$4*$F$5/E1410^2*(SIN(RADIANS(G1418))*SIN(RADIANS(E1411))+COS(RADIANS(G1418))*COS(RADIANS(E1411))*COS(RADIANS(AN1401))))</f>
        <v>0</v>
      </c>
      <c r="AO1418" s="3">
        <f>IF(DEGREES(ACOS(SIN(RADIANS(G1418))*SIN(RADIANS(E1411))+COS(RADIANS(G1418))*COS(RADIANS(E1411))*COS(RADIANS(AO1401))))&gt;90,0,$F$4*$F$5/E1410^2*(SIN(RADIANS(G1418))*SIN(RADIANS(E1411))+COS(RADIANS(G1418))*COS(RADIANS(E1411))*COS(RADIANS(AO1401))))</f>
        <v>0</v>
      </c>
      <c r="AP1418" s="3">
        <f>IF(DEGREES(ACOS(SIN(RADIANS(G1418))*SIN(RADIANS(E1411))+COS(RADIANS(G1418))*COS(RADIANS(E1411))*COS(RADIANS(AP1401))))&gt;90,0,$F$4*$F$5/E1410^2*(SIN(RADIANS(G1418))*SIN(RADIANS(E1411))+COS(RADIANS(G1418))*COS(RADIANS(E1411))*COS(RADIANS(AP1401))))</f>
        <v>0</v>
      </c>
      <c r="AQ1418" s="3">
        <f>IF(DEGREES(ACOS(SIN(RADIANS(G1418))*SIN(RADIANS(E1411))+COS(RADIANS(G1418))*COS(RADIANS(E1411))*COS(RADIANS(AQ1401))))&gt;90,0,$F$4*$F$5/E1410^2*(SIN(RADIANS(G1418))*SIN(RADIANS(E1411))+COS(RADIANS(G1418))*COS(RADIANS(E1411))*COS(RADIANS(AQ1401))))</f>
        <v>0</v>
      </c>
      <c r="AR1418" s="3">
        <f>IF(DEGREES(ACOS(SIN(RADIANS(G1418))*SIN(RADIANS(E1411))+COS(RADIANS(G1418))*COS(RADIANS(E1411))*COS(RADIANS(AR1401))))&gt;90,0,$F$4*$F$5/E1410^2*(SIN(RADIANS(G1418))*SIN(RADIANS(E1411))+COS(RADIANS(G1418))*COS(RADIANS(E1411))*COS(RADIANS(AR1401))))</f>
        <v>0</v>
      </c>
    </row>
    <row r="1419" spans="2:44" ht="15.75" customHeight="1" x14ac:dyDescent="0.2">
      <c r="G1419" s="3">
        <v>-70</v>
      </c>
      <c r="I1419" s="3">
        <f>IF(DEGREES(ACOS(SIN(RADIANS(G1419))*SIN(RADIANS(E1411))+COS(RADIANS(G1419))*COS(RADIANS(E1411))*COS(RADIANS(I1401))))&gt;90,0,$F$4*$F$5/E1410^2*(SIN(RADIANS(G1419))*SIN(RADIANS(E1411))+COS(RADIANS(G1419))*COS(RADIANS(E1411))*COS(RADIANS(I1401))))</f>
        <v>0</v>
      </c>
      <c r="J1419" s="3">
        <f>IF(DEGREES(ACOS(SIN(RADIANS(G1419))*SIN(RADIANS(E1411))+COS(RADIANS(G1419))*COS(RADIANS(E1411))*COS(RADIANS(J1401))))&gt;90,0,$F$4*$F$5/E1410^2*(SIN(RADIANS(G1419))*SIN(RADIANS(E1411))+COS(RADIANS(G1419))*COS(RADIANS(E1411))*COS(RADIANS(J1401))))</f>
        <v>0</v>
      </c>
      <c r="K1419" s="3">
        <f>IF(DEGREES(ACOS(SIN(RADIANS(G1419))*SIN(RADIANS(E1411))+COS(RADIANS(G1419))*COS(RADIANS(E1411))*COS(RADIANS(K1401))))&gt;90,0,$F$4*$F$5/E1410^2*(SIN(RADIANS(G1419))*SIN(RADIANS(E1411))+COS(RADIANS(G1419))*COS(RADIANS(E1411))*COS(RADIANS(K1401))))</f>
        <v>0</v>
      </c>
      <c r="L1419" s="3">
        <f>IF(DEGREES(ACOS(SIN(RADIANS(G1419))*SIN(RADIANS(E1411))+COS(RADIANS(G1419))*COS(RADIANS(E1411))*COS(RADIANS(L1401))))&gt;90,0,$F$4*$F$5/E1410^2*(SIN(RADIANS(G1419))*SIN(RADIANS(E1411))+COS(RADIANS(G1419))*COS(RADIANS(E1411))*COS(RADIANS(L1401))))</f>
        <v>0</v>
      </c>
      <c r="M1419" s="3">
        <f>IF(DEGREES(ACOS(SIN(RADIANS(G1419))*SIN(RADIANS(E1411))+COS(RADIANS(G1419))*COS(RADIANS(E1411))*COS(RADIANS(M1401))))&gt;90,0,$F$4*$F$5/E1410^2*(SIN(RADIANS(G1419))*SIN(RADIANS(E1411))+COS(RADIANS(G1419))*COS(RADIANS(E1411))*COS(RADIANS(M1401))))</f>
        <v>0</v>
      </c>
      <c r="N1419" s="3">
        <f>IF(DEGREES(ACOS(SIN(RADIANS(G1419))*SIN(RADIANS(E1411))+COS(RADIANS(G1419))*COS(RADIANS(E1411))*COS(RADIANS(N1401))))&gt;90,0,$F$4*$F$5/E1410^2*(SIN(RADIANS(G1419))*SIN(RADIANS(E1411))+COS(RADIANS(G1419))*COS(RADIANS(E1411))*COS(RADIANS(N1401))))</f>
        <v>0</v>
      </c>
      <c r="O1419" s="3">
        <f>IF(DEGREES(ACOS(SIN(RADIANS(G1419))*SIN(RADIANS(E1411))+COS(RADIANS(G1419))*COS(RADIANS(E1411))*COS(RADIANS(O1401))))&gt;90,0,$F$4*$F$5/E1410^2*(SIN(RADIANS(G1419))*SIN(RADIANS(E1411))+COS(RADIANS(G1419))*COS(RADIANS(E1411))*COS(RADIANS(O1401))))</f>
        <v>0</v>
      </c>
      <c r="P1419" s="3">
        <f>IF(DEGREES(ACOS(SIN(RADIANS(G1419))*SIN(RADIANS(E1411))+COS(RADIANS(G1419))*COS(RADIANS(E1411))*COS(RADIANS(P1401))))&gt;90,0,$F$4*$F$5/E1410^2*(SIN(RADIANS(G1419))*SIN(RADIANS(E1411))+COS(RADIANS(G1419))*COS(RADIANS(E1411))*COS(RADIANS(P1401))))</f>
        <v>0</v>
      </c>
      <c r="Q1419" s="3">
        <f>IF(DEGREES(ACOS(SIN(RADIANS(G1419))*SIN(RADIANS(E1411))+COS(RADIANS(G1419))*COS(RADIANS(E1411))*COS(RADIANS(Q1401))))&gt;90,0,$F$4*$F$5/E1410^2*(SIN(RADIANS(G1419))*SIN(RADIANS(E1411))+COS(RADIANS(G1419))*COS(RADIANS(E1411))*COS(RADIANS(Q1401))))</f>
        <v>0</v>
      </c>
      <c r="R1419" s="3" t="e">
        <f>IF(DEGREES(ACOS(SIN(RADIANS(G1419))*SIN(RADIANS(E1411))+COS(RADIANS(G1419))*COS(RADIANS(E1411))*COS(RADIANS(R1401))))&gt;90,0,$F$4*$F$5/E1410^2*(SIN(RADIANS(G1419))*SIN(RADIANS(E1411))+COS(RADIANS(G1419))*COS(RADIANS(E1411))*COS(RADIANS(R1401))))</f>
        <v>#DIV/0!</v>
      </c>
      <c r="S1419" s="3" t="e">
        <f>IF(DEGREES(ACOS(SIN(RADIANS(G1419))*SIN(RADIANS(E1411))+COS(RADIANS(G1419))*COS(RADIANS(E1411))*COS(RADIANS(S1401))))&gt;90,0,$F$4*$F$5/E1410^2*(SIN(RADIANS(G1419))*SIN(RADIANS(E1411))+COS(RADIANS(G1419))*COS(RADIANS(E1411))*COS(RADIANS(S1401))))</f>
        <v>#DIV/0!</v>
      </c>
      <c r="T1419" s="3" t="e">
        <f>IF(DEGREES(ACOS(SIN(RADIANS(G1419))*SIN(RADIANS(E1411))+COS(RADIANS(G1419))*COS(RADIANS(E1411))*COS(RADIANS(T1401))))&gt;90,0,$F$4*$F$5/E1410^2*(SIN(RADIANS(G1419))*SIN(RADIANS(E1411))+COS(RADIANS(G1419))*COS(RADIANS(E1411))*COS(RADIANS(T1401))))</f>
        <v>#DIV/0!</v>
      </c>
      <c r="U1419" s="3" t="e">
        <f>IF(DEGREES(ACOS(SIN(RADIANS(G1419))*SIN(RADIANS(E1411))+COS(RADIANS(G1419))*COS(RADIANS(E1411))*COS(RADIANS(U1401))))&gt;90,0,$F$4*$F$5/E1410^2*(SIN(RADIANS(G1419))*SIN(RADIANS(E1411))+COS(RADIANS(G1419))*COS(RADIANS(E1411))*COS(RADIANS(U1401))))</f>
        <v>#DIV/0!</v>
      </c>
      <c r="V1419" s="3" t="e">
        <f>IF(DEGREES(ACOS(SIN(RADIANS(G1419))*SIN(RADIANS(E1411))+COS(RADIANS(G1419))*COS(RADIANS(E1411))*COS(RADIANS(V1401))))&gt;90,0,$F$4*$F$5/E1410^2*(SIN(RADIANS(G1419))*SIN(RADIANS(E1411))+COS(RADIANS(G1419))*COS(RADIANS(E1411))*COS(RADIANS(V1401))))</f>
        <v>#DIV/0!</v>
      </c>
      <c r="W1419" s="3" t="e">
        <f>IF(DEGREES(ACOS(SIN(RADIANS(G1419))*SIN(RADIANS(E1411))+COS(RADIANS(G1419))*COS(RADIANS(E1411))*COS(RADIANS(W1401))))&gt;90,0,$F$4*$F$5/E1410^2*(SIN(RADIANS(G1419))*SIN(RADIANS(E1411))+COS(RADIANS(G1419))*COS(RADIANS(E1411))*COS(RADIANS(W1401))))</f>
        <v>#DIV/0!</v>
      </c>
      <c r="X1419" s="3" t="e">
        <f>IF(DEGREES(ACOS(SIN(RADIANS(G1419))*SIN(RADIANS(E1411))+COS(RADIANS(G1419))*COS(RADIANS(E1411))*COS(RADIANS(X1401))))&gt;90,0,$F$4*$F$5/E1410^2*(SIN(RADIANS(G1419))*SIN(RADIANS(E1411))+COS(RADIANS(G1419))*COS(RADIANS(E1411))*COS(RADIANS(X1401))))</f>
        <v>#DIV/0!</v>
      </c>
      <c r="Y1419" s="3" t="e">
        <f>IF(DEGREES(ACOS(SIN(RADIANS(G1419))*SIN(RADIANS(E1411))+COS(RADIANS(G1419))*COS(RADIANS(E1411))*COS(RADIANS(Y1401))))&gt;90,0,$F$4*$F$5/E1410^2*(SIN(RADIANS(G1419))*SIN(RADIANS(E1411))+COS(RADIANS(G1419))*COS(RADIANS(E1411))*COS(RADIANS(Y1401))))</f>
        <v>#DIV/0!</v>
      </c>
      <c r="Z1419" s="3" t="e">
        <f>IF(DEGREES(ACOS(SIN(RADIANS(G1419))*SIN(RADIANS(E1411))+COS(RADIANS(G1419))*COS(RADIANS(E1411))*COS(RADIANS(Z1401))))&gt;90,0,$F$4*$F$5/E1410^2*(SIN(RADIANS(G1419))*SIN(RADIANS(E1411))+COS(RADIANS(G1419))*COS(RADIANS(E1411))*COS(RADIANS(Z1401))))</f>
        <v>#DIV/0!</v>
      </c>
      <c r="AA1419" s="3" t="e">
        <f>IF(DEGREES(ACOS(SIN(RADIANS(G1419))*SIN(RADIANS(E1411))+COS(RADIANS(G1419))*COS(RADIANS(E1411))*COS(RADIANS(AA1401))))&gt;90,0,$F$4*$F$5/E1410^2*(SIN(RADIANS(G1419))*SIN(RADIANS(E1411))+COS(RADIANS(G1419))*COS(RADIANS(E1411))*COS(RADIANS(AA1401))))</f>
        <v>#DIV/0!</v>
      </c>
      <c r="AB1419" s="3" t="e">
        <f>IF(DEGREES(ACOS(SIN(RADIANS(G1419))*SIN(RADIANS(E1411))+COS(RADIANS(G1419))*COS(RADIANS(E1411))*COS(RADIANS(AB1401))))&gt;90,0,$F$4*$F$5/E1410^2*(SIN(RADIANS(G1419))*SIN(RADIANS(E1411))+COS(RADIANS(G1419))*COS(RADIANS(E1411))*COS(RADIANS(AB1401))))</f>
        <v>#DIV/0!</v>
      </c>
      <c r="AC1419" s="3" t="e">
        <f>IF(DEGREES(ACOS(SIN(RADIANS(G1419))*SIN(RADIANS(E1411))+COS(RADIANS(G1419))*COS(RADIANS(E1411))*COS(RADIANS(AC1401))))&gt;90,0,$F$4*$F$5/E1410^2*(SIN(RADIANS(G1419))*SIN(RADIANS(E1411))+COS(RADIANS(G1419))*COS(RADIANS(E1411))*COS(RADIANS(AC1401))))</f>
        <v>#DIV/0!</v>
      </c>
      <c r="AD1419" s="3" t="e">
        <f>IF(DEGREES(ACOS(SIN(RADIANS(G1419))*SIN(RADIANS(E1411))+COS(RADIANS(G1419))*COS(RADIANS(E1411))*COS(RADIANS(AD1401))))&gt;90,0,$F$4*$F$5/E1410^2*(SIN(RADIANS(G1419))*SIN(RADIANS(E1411))+COS(RADIANS(G1419))*COS(RADIANS(E1411))*COS(RADIANS(AD1401))))</f>
        <v>#DIV/0!</v>
      </c>
      <c r="AE1419" s="3" t="e">
        <f>IF(DEGREES(ACOS(SIN(RADIANS(G1419))*SIN(RADIANS(E1411))+COS(RADIANS(G1419))*COS(RADIANS(E1411))*COS(RADIANS(AE1401))))&gt;90,0,$F$4*$F$5/E1410^2*(SIN(RADIANS(G1419))*SIN(RADIANS(E1411))+COS(RADIANS(G1419))*COS(RADIANS(E1411))*COS(RADIANS(AE1401))))</f>
        <v>#DIV/0!</v>
      </c>
      <c r="AF1419" s="3" t="e">
        <f>IF(DEGREES(ACOS(SIN(RADIANS(G1419))*SIN(RADIANS(E1411))+COS(RADIANS(G1419))*COS(RADIANS(E1411))*COS(RADIANS(AF1401))))&gt;90,0,$F$4*$F$5/E1410^2*(SIN(RADIANS(G1419))*SIN(RADIANS(E1411))+COS(RADIANS(G1419))*COS(RADIANS(E1411))*COS(RADIANS(AF1401))))</f>
        <v>#DIV/0!</v>
      </c>
      <c r="AG1419" s="3" t="e">
        <f>IF(DEGREES(ACOS(SIN(RADIANS(G1419))*SIN(RADIANS(E1411))+COS(RADIANS(G1419))*COS(RADIANS(E1411))*COS(RADIANS(AG1401))))&gt;90,0,$F$4*$F$5/E1410^2*(SIN(RADIANS(G1419))*SIN(RADIANS(E1411))+COS(RADIANS(G1419))*COS(RADIANS(E1411))*COS(RADIANS(AG1401))))</f>
        <v>#DIV/0!</v>
      </c>
      <c r="AH1419" s="3" t="e">
        <f>IF(DEGREES(ACOS(SIN(RADIANS(G1419))*SIN(RADIANS(E1411))+COS(RADIANS(G1419))*COS(RADIANS(E1411))*COS(RADIANS(AH1401))))&gt;90,0,$F$4*$F$5/E1410^2*(SIN(RADIANS(G1419))*SIN(RADIANS(E1411))+COS(RADIANS(G1419))*COS(RADIANS(E1411))*COS(RADIANS(AH1401))))</f>
        <v>#DIV/0!</v>
      </c>
      <c r="AI1419" s="3" t="e">
        <f>IF(DEGREES(ACOS(SIN(RADIANS(G1419))*SIN(RADIANS(E1411))+COS(RADIANS(G1419))*COS(RADIANS(E1411))*COS(RADIANS(AI1401))))&gt;90,0,$F$4*$F$5/E1410^2*(SIN(RADIANS(G1419))*SIN(RADIANS(E1411))+COS(RADIANS(G1419))*COS(RADIANS(E1411))*COS(RADIANS(AI1401))))</f>
        <v>#DIV/0!</v>
      </c>
      <c r="AJ1419" s="3" t="e">
        <f>IF(DEGREES(ACOS(SIN(RADIANS(G1419))*SIN(RADIANS(E1411))+COS(RADIANS(G1419))*COS(RADIANS(E1411))*COS(RADIANS(AJ1401))))&gt;90,0,$F$4*$F$5/E1410^2*(SIN(RADIANS(G1419))*SIN(RADIANS(E1411))+COS(RADIANS(G1419))*COS(RADIANS(E1411))*COS(RADIANS(AJ1401))))</f>
        <v>#DIV/0!</v>
      </c>
      <c r="AK1419" s="3">
        <f>IF(DEGREES(ACOS(SIN(RADIANS(G1419))*SIN(RADIANS(E1411))+COS(RADIANS(G1419))*COS(RADIANS(E1411))*COS(RADIANS(AK1401))))&gt;90,0,$F$4*$F$5/E1410^2*(SIN(RADIANS(G1419))*SIN(RADIANS(E1411))+COS(RADIANS(G1419))*COS(RADIANS(E1411))*COS(RADIANS(AK1401))))</f>
        <v>0</v>
      </c>
      <c r="AL1419" s="3">
        <f>IF(DEGREES(ACOS(SIN(RADIANS(G1419))*SIN(RADIANS(E1411))+COS(RADIANS(G1419))*COS(RADIANS(E1411))*COS(RADIANS(AL1401))))&gt;90,0,$F$4*$F$5/E1410^2*(SIN(RADIANS(G1419))*SIN(RADIANS(E1411))+COS(RADIANS(G1419))*COS(RADIANS(E1411))*COS(RADIANS(AL1401))))</f>
        <v>0</v>
      </c>
      <c r="AM1419" s="3">
        <f>IF(DEGREES(ACOS(SIN(RADIANS(G1419))*SIN(RADIANS(E1411))+COS(RADIANS(G1419))*COS(RADIANS(E1411))*COS(RADIANS(AM1401))))&gt;90,0,$F$4*$F$5/E1410^2*(SIN(RADIANS(G1419))*SIN(RADIANS(E1411))+COS(RADIANS(G1419))*COS(RADIANS(E1411))*COS(RADIANS(AM1401))))</f>
        <v>0</v>
      </c>
      <c r="AN1419" s="3">
        <f>IF(DEGREES(ACOS(SIN(RADIANS(G1419))*SIN(RADIANS(E1411))+COS(RADIANS(G1419))*COS(RADIANS(E1411))*COS(RADIANS(AN1401))))&gt;90,0,$F$4*$F$5/E1410^2*(SIN(RADIANS(G1419))*SIN(RADIANS(E1411))+COS(RADIANS(G1419))*COS(RADIANS(E1411))*COS(RADIANS(AN1401))))</f>
        <v>0</v>
      </c>
      <c r="AO1419" s="3">
        <f>IF(DEGREES(ACOS(SIN(RADIANS(G1419))*SIN(RADIANS(E1411))+COS(RADIANS(G1419))*COS(RADIANS(E1411))*COS(RADIANS(AO1401))))&gt;90,0,$F$4*$F$5/E1410^2*(SIN(RADIANS(G1419))*SIN(RADIANS(E1411))+COS(RADIANS(G1419))*COS(RADIANS(E1411))*COS(RADIANS(AO1401))))</f>
        <v>0</v>
      </c>
      <c r="AP1419" s="3">
        <f>IF(DEGREES(ACOS(SIN(RADIANS(G1419))*SIN(RADIANS(E1411))+COS(RADIANS(G1419))*COS(RADIANS(E1411))*COS(RADIANS(AP1401))))&gt;90,0,$F$4*$F$5/E1410^2*(SIN(RADIANS(G1419))*SIN(RADIANS(E1411))+COS(RADIANS(G1419))*COS(RADIANS(E1411))*COS(RADIANS(AP1401))))</f>
        <v>0</v>
      </c>
      <c r="AQ1419" s="3">
        <f>IF(DEGREES(ACOS(SIN(RADIANS(G1419))*SIN(RADIANS(E1411))+COS(RADIANS(G1419))*COS(RADIANS(E1411))*COS(RADIANS(AQ1401))))&gt;90,0,$F$4*$F$5/E1410^2*(SIN(RADIANS(G1419))*SIN(RADIANS(E1411))+COS(RADIANS(G1419))*COS(RADIANS(E1411))*COS(RADIANS(AQ1401))))</f>
        <v>0</v>
      </c>
      <c r="AR1419" s="3">
        <f>IF(DEGREES(ACOS(SIN(RADIANS(G1419))*SIN(RADIANS(E1411))+COS(RADIANS(G1419))*COS(RADIANS(E1411))*COS(RADIANS(AR1401))))&gt;90,0,$F$4*$F$5/E1410^2*(SIN(RADIANS(G1419))*SIN(RADIANS(E1411))+COS(RADIANS(G1419))*COS(RADIANS(E1411))*COS(RADIANS(AR1401))))</f>
        <v>0</v>
      </c>
    </row>
    <row r="1420" spans="2:44" ht="15.75" customHeight="1" x14ac:dyDescent="0.2">
      <c r="G1420" s="3">
        <v>-80</v>
      </c>
      <c r="I1420" s="3">
        <f>IF(DEGREES(ACOS(SIN(RADIANS(G1420))*SIN(RADIANS(E1411))+COS(RADIANS(G1420))*COS(RADIANS(E1411))*COS(RADIANS(I1401))))&gt;90,0,$F$4*$F$5/E1410^2*(SIN(RADIANS(G1420))*SIN(RADIANS(E1411))+COS(RADIANS(G1420))*COS(RADIANS(E1411))*COS(RADIANS(I1401))))</f>
        <v>0</v>
      </c>
      <c r="J1420" s="3">
        <f>IF(DEGREES(ACOS(SIN(RADIANS(G1420))*SIN(RADIANS(E1411))+COS(RADIANS(G1420))*COS(RADIANS(E1411))*COS(RADIANS(J1401))))&gt;90,0,$F$4*$F$5/E1410^2*(SIN(RADIANS(G1420))*SIN(RADIANS(E1411))+COS(RADIANS(G1420))*COS(RADIANS(E1411))*COS(RADIANS(J1401))))</f>
        <v>0</v>
      </c>
      <c r="K1420" s="3">
        <f>IF(DEGREES(ACOS(SIN(RADIANS(G1420))*SIN(RADIANS(E1411))+COS(RADIANS(G1420))*COS(RADIANS(E1411))*COS(RADIANS(K1401))))&gt;90,0,$F$4*$F$5/E1410^2*(SIN(RADIANS(G1420))*SIN(RADIANS(E1411))+COS(RADIANS(G1420))*COS(RADIANS(E1411))*COS(RADIANS(K1401))))</f>
        <v>0</v>
      </c>
      <c r="L1420" s="3">
        <f>IF(DEGREES(ACOS(SIN(RADIANS(G1420))*SIN(RADIANS(E1411))+COS(RADIANS(G1420))*COS(RADIANS(E1411))*COS(RADIANS(L1401))))&gt;90,0,$F$4*$F$5/E1410^2*(SIN(RADIANS(G1420))*SIN(RADIANS(E1411))+COS(RADIANS(G1420))*COS(RADIANS(E1411))*COS(RADIANS(L1401))))</f>
        <v>0</v>
      </c>
      <c r="M1420" s="3">
        <f>IF(DEGREES(ACOS(SIN(RADIANS(G1420))*SIN(RADIANS(E1411))+COS(RADIANS(G1420))*COS(RADIANS(E1411))*COS(RADIANS(M1401))))&gt;90,0,$F$4*$F$5/E1410^2*(SIN(RADIANS(G1420))*SIN(RADIANS(E1411))+COS(RADIANS(G1420))*COS(RADIANS(E1411))*COS(RADIANS(M1401))))</f>
        <v>0</v>
      </c>
      <c r="N1420" s="3">
        <f>IF(DEGREES(ACOS(SIN(RADIANS(G1420))*SIN(RADIANS(E1411))+COS(RADIANS(G1420))*COS(RADIANS(E1411))*COS(RADIANS(N1401))))&gt;90,0,$F$4*$F$5/E1410^2*(SIN(RADIANS(G1420))*SIN(RADIANS(E1411))+COS(RADIANS(G1420))*COS(RADIANS(E1411))*COS(RADIANS(N1401))))</f>
        <v>0</v>
      </c>
      <c r="O1420" s="3">
        <f>IF(DEGREES(ACOS(SIN(RADIANS(G1420))*SIN(RADIANS(E1411))+COS(RADIANS(G1420))*COS(RADIANS(E1411))*COS(RADIANS(O1401))))&gt;90,0,$F$4*$F$5/E1410^2*(SIN(RADIANS(G1420))*SIN(RADIANS(E1411))+COS(RADIANS(G1420))*COS(RADIANS(E1411))*COS(RADIANS(O1401))))</f>
        <v>0</v>
      </c>
      <c r="P1420" s="3">
        <f>IF(DEGREES(ACOS(SIN(RADIANS(G1420))*SIN(RADIANS(E1411))+COS(RADIANS(G1420))*COS(RADIANS(E1411))*COS(RADIANS(P1401))))&gt;90,0,$F$4*$F$5/E1410^2*(SIN(RADIANS(G1420))*SIN(RADIANS(E1411))+COS(RADIANS(G1420))*COS(RADIANS(E1411))*COS(RADIANS(P1401))))</f>
        <v>0</v>
      </c>
      <c r="Q1420" s="3">
        <f>IF(DEGREES(ACOS(SIN(RADIANS(G1420))*SIN(RADIANS(E1411))+COS(RADIANS(G1420))*COS(RADIANS(E1411))*COS(RADIANS(Q1401))))&gt;90,0,$F$4*$F$5/E1410^2*(SIN(RADIANS(G1420))*SIN(RADIANS(E1411))+COS(RADIANS(G1420))*COS(RADIANS(E1411))*COS(RADIANS(Q1401))))</f>
        <v>0</v>
      </c>
      <c r="R1420" s="3" t="e">
        <f>IF(DEGREES(ACOS(SIN(RADIANS(G1420))*SIN(RADIANS(E1411))+COS(RADIANS(G1420))*COS(RADIANS(E1411))*COS(RADIANS(R1401))))&gt;90,0,$F$4*$F$5/E1410^2*(SIN(RADIANS(G1420))*SIN(RADIANS(E1411))+COS(RADIANS(G1420))*COS(RADIANS(E1411))*COS(RADIANS(R1401))))</f>
        <v>#DIV/0!</v>
      </c>
      <c r="S1420" s="3" t="e">
        <f>IF(DEGREES(ACOS(SIN(RADIANS(G1420))*SIN(RADIANS(E1411))+COS(RADIANS(G1420))*COS(RADIANS(E1411))*COS(RADIANS(S1401))))&gt;90,0,$F$4*$F$5/E1410^2*(SIN(RADIANS(G1420))*SIN(RADIANS(E1411))+COS(RADIANS(G1420))*COS(RADIANS(E1411))*COS(RADIANS(S1401))))</f>
        <v>#DIV/0!</v>
      </c>
      <c r="T1420" s="3" t="e">
        <f>IF(DEGREES(ACOS(SIN(RADIANS(G1420))*SIN(RADIANS(E1411))+COS(RADIANS(G1420))*COS(RADIANS(E1411))*COS(RADIANS(T1401))))&gt;90,0,$F$4*$F$5/E1410^2*(SIN(RADIANS(G1420))*SIN(RADIANS(E1411))+COS(RADIANS(G1420))*COS(RADIANS(E1411))*COS(RADIANS(T1401))))</f>
        <v>#DIV/0!</v>
      </c>
      <c r="U1420" s="3" t="e">
        <f>IF(DEGREES(ACOS(SIN(RADIANS(G1420))*SIN(RADIANS(E1411))+COS(RADIANS(G1420))*COS(RADIANS(E1411))*COS(RADIANS(U1401))))&gt;90,0,$F$4*$F$5/E1410^2*(SIN(RADIANS(G1420))*SIN(RADIANS(E1411))+COS(RADIANS(G1420))*COS(RADIANS(E1411))*COS(RADIANS(U1401))))</f>
        <v>#DIV/0!</v>
      </c>
      <c r="V1420" s="3" t="e">
        <f>IF(DEGREES(ACOS(SIN(RADIANS(G1420))*SIN(RADIANS(E1411))+COS(RADIANS(G1420))*COS(RADIANS(E1411))*COS(RADIANS(V1401))))&gt;90,0,$F$4*$F$5/E1410^2*(SIN(RADIANS(G1420))*SIN(RADIANS(E1411))+COS(RADIANS(G1420))*COS(RADIANS(E1411))*COS(RADIANS(V1401))))</f>
        <v>#DIV/0!</v>
      </c>
      <c r="W1420" s="3" t="e">
        <f>IF(DEGREES(ACOS(SIN(RADIANS(G1420))*SIN(RADIANS(E1411))+COS(RADIANS(G1420))*COS(RADIANS(E1411))*COS(RADIANS(W1401))))&gt;90,0,$F$4*$F$5/E1410^2*(SIN(RADIANS(G1420))*SIN(RADIANS(E1411))+COS(RADIANS(G1420))*COS(RADIANS(E1411))*COS(RADIANS(W1401))))</f>
        <v>#DIV/0!</v>
      </c>
      <c r="X1420" s="3" t="e">
        <f>IF(DEGREES(ACOS(SIN(RADIANS(G1420))*SIN(RADIANS(E1411))+COS(RADIANS(G1420))*COS(RADIANS(E1411))*COS(RADIANS(X1401))))&gt;90,0,$F$4*$F$5/E1410^2*(SIN(RADIANS(G1420))*SIN(RADIANS(E1411))+COS(RADIANS(G1420))*COS(RADIANS(E1411))*COS(RADIANS(X1401))))</f>
        <v>#DIV/0!</v>
      </c>
      <c r="Y1420" s="3" t="e">
        <f>IF(DEGREES(ACOS(SIN(RADIANS(G1420))*SIN(RADIANS(E1411))+COS(RADIANS(G1420))*COS(RADIANS(E1411))*COS(RADIANS(Y1401))))&gt;90,0,$F$4*$F$5/E1410^2*(SIN(RADIANS(G1420))*SIN(RADIANS(E1411))+COS(RADIANS(G1420))*COS(RADIANS(E1411))*COS(RADIANS(Y1401))))</f>
        <v>#DIV/0!</v>
      </c>
      <c r="Z1420" s="3" t="e">
        <f>IF(DEGREES(ACOS(SIN(RADIANS(G1420))*SIN(RADIANS(E1411))+COS(RADIANS(G1420))*COS(RADIANS(E1411))*COS(RADIANS(Z1401))))&gt;90,0,$F$4*$F$5/E1410^2*(SIN(RADIANS(G1420))*SIN(RADIANS(E1411))+COS(RADIANS(G1420))*COS(RADIANS(E1411))*COS(RADIANS(Z1401))))</f>
        <v>#DIV/0!</v>
      </c>
      <c r="AA1420" s="3" t="e">
        <f>IF(DEGREES(ACOS(SIN(RADIANS(G1420))*SIN(RADIANS(E1411))+COS(RADIANS(G1420))*COS(RADIANS(E1411))*COS(RADIANS(AA1401))))&gt;90,0,$F$4*$F$5/E1410^2*(SIN(RADIANS(G1420))*SIN(RADIANS(E1411))+COS(RADIANS(G1420))*COS(RADIANS(E1411))*COS(RADIANS(AA1401))))</f>
        <v>#DIV/0!</v>
      </c>
      <c r="AB1420" s="3" t="e">
        <f>IF(DEGREES(ACOS(SIN(RADIANS(G1420))*SIN(RADIANS(E1411))+COS(RADIANS(G1420))*COS(RADIANS(E1411))*COS(RADIANS(AB1401))))&gt;90,0,$F$4*$F$5/E1410^2*(SIN(RADIANS(G1420))*SIN(RADIANS(E1411))+COS(RADIANS(G1420))*COS(RADIANS(E1411))*COS(RADIANS(AB1401))))</f>
        <v>#DIV/0!</v>
      </c>
      <c r="AC1420" s="3" t="e">
        <f>IF(DEGREES(ACOS(SIN(RADIANS(G1420))*SIN(RADIANS(E1411))+COS(RADIANS(G1420))*COS(RADIANS(E1411))*COS(RADIANS(AC1401))))&gt;90,0,$F$4*$F$5/E1410^2*(SIN(RADIANS(G1420))*SIN(RADIANS(E1411))+COS(RADIANS(G1420))*COS(RADIANS(E1411))*COS(RADIANS(AC1401))))</f>
        <v>#DIV/0!</v>
      </c>
      <c r="AD1420" s="3" t="e">
        <f>IF(DEGREES(ACOS(SIN(RADIANS(G1420))*SIN(RADIANS(E1411))+COS(RADIANS(G1420))*COS(RADIANS(E1411))*COS(RADIANS(AD1401))))&gt;90,0,$F$4*$F$5/E1410^2*(SIN(RADIANS(G1420))*SIN(RADIANS(E1411))+COS(RADIANS(G1420))*COS(RADIANS(E1411))*COS(RADIANS(AD1401))))</f>
        <v>#DIV/0!</v>
      </c>
      <c r="AE1420" s="3" t="e">
        <f>IF(DEGREES(ACOS(SIN(RADIANS(G1420))*SIN(RADIANS(E1411))+COS(RADIANS(G1420))*COS(RADIANS(E1411))*COS(RADIANS(AE1401))))&gt;90,0,$F$4*$F$5/E1410^2*(SIN(RADIANS(G1420))*SIN(RADIANS(E1411))+COS(RADIANS(G1420))*COS(RADIANS(E1411))*COS(RADIANS(AE1401))))</f>
        <v>#DIV/0!</v>
      </c>
      <c r="AF1420" s="3" t="e">
        <f>IF(DEGREES(ACOS(SIN(RADIANS(G1420))*SIN(RADIANS(E1411))+COS(RADIANS(G1420))*COS(RADIANS(E1411))*COS(RADIANS(AF1401))))&gt;90,0,$F$4*$F$5/E1410^2*(SIN(RADIANS(G1420))*SIN(RADIANS(E1411))+COS(RADIANS(G1420))*COS(RADIANS(E1411))*COS(RADIANS(AF1401))))</f>
        <v>#DIV/0!</v>
      </c>
      <c r="AG1420" s="3" t="e">
        <f>IF(DEGREES(ACOS(SIN(RADIANS(G1420))*SIN(RADIANS(E1411))+COS(RADIANS(G1420))*COS(RADIANS(E1411))*COS(RADIANS(AG1401))))&gt;90,0,$F$4*$F$5/E1410^2*(SIN(RADIANS(G1420))*SIN(RADIANS(E1411))+COS(RADIANS(G1420))*COS(RADIANS(E1411))*COS(RADIANS(AG1401))))</f>
        <v>#DIV/0!</v>
      </c>
      <c r="AH1420" s="3" t="e">
        <f>IF(DEGREES(ACOS(SIN(RADIANS(G1420))*SIN(RADIANS(E1411))+COS(RADIANS(G1420))*COS(RADIANS(E1411))*COS(RADIANS(AH1401))))&gt;90,0,$F$4*$F$5/E1410^2*(SIN(RADIANS(G1420))*SIN(RADIANS(E1411))+COS(RADIANS(G1420))*COS(RADIANS(E1411))*COS(RADIANS(AH1401))))</f>
        <v>#DIV/0!</v>
      </c>
      <c r="AI1420" s="3" t="e">
        <f>IF(DEGREES(ACOS(SIN(RADIANS(G1420))*SIN(RADIANS(E1411))+COS(RADIANS(G1420))*COS(RADIANS(E1411))*COS(RADIANS(AI1401))))&gt;90,0,$F$4*$F$5/E1410^2*(SIN(RADIANS(G1420))*SIN(RADIANS(E1411))+COS(RADIANS(G1420))*COS(RADIANS(E1411))*COS(RADIANS(AI1401))))</f>
        <v>#DIV/0!</v>
      </c>
      <c r="AJ1420" s="3" t="e">
        <f>IF(DEGREES(ACOS(SIN(RADIANS(G1420))*SIN(RADIANS(E1411))+COS(RADIANS(G1420))*COS(RADIANS(E1411))*COS(RADIANS(AJ1401))))&gt;90,0,$F$4*$F$5/E1410^2*(SIN(RADIANS(G1420))*SIN(RADIANS(E1411))+COS(RADIANS(G1420))*COS(RADIANS(E1411))*COS(RADIANS(AJ1401))))</f>
        <v>#DIV/0!</v>
      </c>
      <c r="AK1420" s="3">
        <f>IF(DEGREES(ACOS(SIN(RADIANS(G1420))*SIN(RADIANS(E1411))+COS(RADIANS(G1420))*COS(RADIANS(E1411))*COS(RADIANS(AK1401))))&gt;90,0,$F$4*$F$5/E1410^2*(SIN(RADIANS(G1420))*SIN(RADIANS(E1411))+COS(RADIANS(G1420))*COS(RADIANS(E1411))*COS(RADIANS(AK1401))))</f>
        <v>0</v>
      </c>
      <c r="AL1420" s="3">
        <f>IF(DEGREES(ACOS(SIN(RADIANS(G1420))*SIN(RADIANS(E1411))+COS(RADIANS(G1420))*COS(RADIANS(E1411))*COS(RADIANS(AL1401))))&gt;90,0,$F$4*$F$5/E1410^2*(SIN(RADIANS(G1420))*SIN(RADIANS(E1411))+COS(RADIANS(G1420))*COS(RADIANS(E1411))*COS(RADIANS(AL1401))))</f>
        <v>0</v>
      </c>
      <c r="AM1420" s="3">
        <f>IF(DEGREES(ACOS(SIN(RADIANS(G1420))*SIN(RADIANS(E1411))+COS(RADIANS(G1420))*COS(RADIANS(E1411))*COS(RADIANS(AM1401))))&gt;90,0,$F$4*$F$5/E1410^2*(SIN(RADIANS(G1420))*SIN(RADIANS(E1411))+COS(RADIANS(G1420))*COS(RADIANS(E1411))*COS(RADIANS(AM1401))))</f>
        <v>0</v>
      </c>
      <c r="AN1420" s="3">
        <f>IF(DEGREES(ACOS(SIN(RADIANS(G1420))*SIN(RADIANS(E1411))+COS(RADIANS(G1420))*COS(RADIANS(E1411))*COS(RADIANS(AN1401))))&gt;90,0,$F$4*$F$5/E1410^2*(SIN(RADIANS(G1420))*SIN(RADIANS(E1411))+COS(RADIANS(G1420))*COS(RADIANS(E1411))*COS(RADIANS(AN1401))))</f>
        <v>0</v>
      </c>
      <c r="AO1420" s="3">
        <f>IF(DEGREES(ACOS(SIN(RADIANS(G1420))*SIN(RADIANS(E1411))+COS(RADIANS(G1420))*COS(RADIANS(E1411))*COS(RADIANS(AO1401))))&gt;90,0,$F$4*$F$5/E1410^2*(SIN(RADIANS(G1420))*SIN(RADIANS(E1411))+COS(RADIANS(G1420))*COS(RADIANS(E1411))*COS(RADIANS(AO1401))))</f>
        <v>0</v>
      </c>
      <c r="AP1420" s="3">
        <f>IF(DEGREES(ACOS(SIN(RADIANS(G1420))*SIN(RADIANS(E1411))+COS(RADIANS(G1420))*COS(RADIANS(E1411))*COS(RADIANS(AP1401))))&gt;90,0,$F$4*$F$5/E1410^2*(SIN(RADIANS(G1420))*SIN(RADIANS(E1411))+COS(RADIANS(G1420))*COS(RADIANS(E1411))*COS(RADIANS(AP1401))))</f>
        <v>0</v>
      </c>
      <c r="AQ1420" s="3">
        <f>IF(DEGREES(ACOS(SIN(RADIANS(G1420))*SIN(RADIANS(E1411))+COS(RADIANS(G1420))*COS(RADIANS(E1411))*COS(RADIANS(AQ1401))))&gt;90,0,$F$4*$F$5/E1410^2*(SIN(RADIANS(G1420))*SIN(RADIANS(E1411))+COS(RADIANS(G1420))*COS(RADIANS(E1411))*COS(RADIANS(AQ1401))))</f>
        <v>0</v>
      </c>
      <c r="AR1420" s="3">
        <f>IF(DEGREES(ACOS(SIN(RADIANS(G1420))*SIN(RADIANS(E1411))+COS(RADIANS(G1420))*COS(RADIANS(E1411))*COS(RADIANS(AR1401))))&gt;90,0,$F$4*$F$5/E1410^2*(SIN(RADIANS(G1420))*SIN(RADIANS(E1411))+COS(RADIANS(G1420))*COS(RADIANS(E1411))*COS(RADIANS(AR1401))))</f>
        <v>0</v>
      </c>
    </row>
    <row r="1421" spans="2:44" ht="15.75" customHeight="1" x14ac:dyDescent="0.2">
      <c r="G1421" s="3">
        <v>-90</v>
      </c>
      <c r="I1421" s="3" t="e">
        <f>IF(DEGREES(ACOS(SIN(RADIANS(G1421))*SIN(RADIANS(E1411))+COS(RADIANS(G1421))*COS(RADIANS(E1411))*COS(RADIANS(I1401))))&gt;90,0,$F$4*$F$5/E1410^2*(SIN(RADIANS(G1421))*SIN(RADIANS(E1411))+COS(RADIANS(G1421))*COS(RADIANS(E1411))*COS(RADIANS(I1401))))</f>
        <v>#DIV/0!</v>
      </c>
      <c r="J1421" s="3" t="e">
        <f>IF(DEGREES(ACOS(SIN(RADIANS(G1421))*SIN(RADIANS(E1411))+COS(RADIANS(G1421))*COS(RADIANS(E1411))*COS(RADIANS(J1401))))&gt;90,0,$F$4*$F$5/E1410^2*(SIN(RADIANS(G1421))*SIN(RADIANS(E1411))+COS(RADIANS(G1421))*COS(RADIANS(E1411))*COS(RADIANS(J1401))))</f>
        <v>#DIV/0!</v>
      </c>
      <c r="K1421" s="3" t="e">
        <f>IF(DEGREES(ACOS(SIN(RADIANS(G1421))*SIN(RADIANS(E1411))+COS(RADIANS(G1421))*COS(RADIANS(E1411))*COS(RADIANS(K1401))))&gt;90,0,$F$4*$F$5/E1410^2*(SIN(RADIANS(G1421))*SIN(RADIANS(E1411))+COS(RADIANS(G1421))*COS(RADIANS(E1411))*COS(RADIANS(K1401))))</f>
        <v>#DIV/0!</v>
      </c>
      <c r="L1421" s="3" t="e">
        <f>IF(DEGREES(ACOS(SIN(RADIANS(G1421))*SIN(RADIANS(E1411))+COS(RADIANS(G1421))*COS(RADIANS(E1411))*COS(RADIANS(L1401))))&gt;90,0,$F$4*$F$5/E1410^2*(SIN(RADIANS(G1421))*SIN(RADIANS(E1411))+COS(RADIANS(G1421))*COS(RADIANS(E1411))*COS(RADIANS(L1401))))</f>
        <v>#DIV/0!</v>
      </c>
      <c r="M1421" s="3" t="e">
        <f>IF(DEGREES(ACOS(SIN(RADIANS(G1421))*SIN(RADIANS(E1411))+COS(RADIANS(G1421))*COS(RADIANS(E1411))*COS(RADIANS(M1401))))&gt;90,0,$F$4*$F$5/E1410^2*(SIN(RADIANS(G1421))*SIN(RADIANS(E1411))+COS(RADIANS(G1421))*COS(RADIANS(E1411))*COS(RADIANS(M1401))))</f>
        <v>#DIV/0!</v>
      </c>
      <c r="N1421" s="3" t="e">
        <f>IF(DEGREES(ACOS(SIN(RADIANS(G1421))*SIN(RADIANS(E1411))+COS(RADIANS(G1421))*COS(RADIANS(E1411))*COS(RADIANS(N1401))))&gt;90,0,$F$4*$F$5/E1410^2*(SIN(RADIANS(G1421))*SIN(RADIANS(E1411))+COS(RADIANS(G1421))*COS(RADIANS(E1411))*COS(RADIANS(N1401))))</f>
        <v>#DIV/0!</v>
      </c>
      <c r="O1421" s="3" t="e">
        <f>IF(DEGREES(ACOS(SIN(RADIANS(G1421))*SIN(RADIANS(E1411))+COS(RADIANS(G1421))*COS(RADIANS(E1411))*COS(RADIANS(O1401))))&gt;90,0,$F$4*$F$5/E1410^2*(SIN(RADIANS(G1421))*SIN(RADIANS(E1411))+COS(RADIANS(G1421))*COS(RADIANS(E1411))*COS(RADIANS(O1401))))</f>
        <v>#DIV/0!</v>
      </c>
      <c r="P1421" s="3" t="e">
        <f>IF(DEGREES(ACOS(SIN(RADIANS(G1421))*SIN(RADIANS(E1411))+COS(RADIANS(G1421))*COS(RADIANS(E1411))*COS(RADIANS(P1401))))&gt;90,0,$F$4*$F$5/E1410^2*(SIN(RADIANS(G1421))*SIN(RADIANS(E1411))+COS(RADIANS(G1421))*COS(RADIANS(E1411))*COS(RADIANS(P1401))))</f>
        <v>#DIV/0!</v>
      </c>
      <c r="Q1421" s="3" t="e">
        <f>IF(DEGREES(ACOS(SIN(RADIANS(G1421))*SIN(RADIANS(E1411))+COS(RADIANS(G1421))*COS(RADIANS(E1411))*COS(RADIANS(Q1401))))&gt;90,0,$F$4*$F$5/E1410^2*(SIN(RADIANS(G1421))*SIN(RADIANS(E1411))+COS(RADIANS(G1421))*COS(RADIANS(E1411))*COS(RADIANS(Q1401))))</f>
        <v>#DIV/0!</v>
      </c>
      <c r="R1421" s="3" t="e">
        <f>IF(DEGREES(ACOS(SIN(RADIANS(G1421))*SIN(RADIANS(E1411))+COS(RADIANS(G1421))*COS(RADIANS(E1411))*COS(RADIANS(R1401))))&gt;90,0,$F$4*$F$5/E1410^2*(SIN(RADIANS(G1421))*SIN(RADIANS(E1411))+COS(RADIANS(G1421))*COS(RADIANS(E1411))*COS(RADIANS(R1401))))</f>
        <v>#DIV/0!</v>
      </c>
      <c r="S1421" s="3" t="e">
        <f>IF(DEGREES(ACOS(SIN(RADIANS(G1421))*SIN(RADIANS(E1411))+COS(RADIANS(G1421))*COS(RADIANS(E1411))*COS(RADIANS(S1401))))&gt;90,0,$F$4*$F$5/E1410^2*(SIN(RADIANS(G1421))*SIN(RADIANS(E1411))+COS(RADIANS(G1421))*COS(RADIANS(E1411))*COS(RADIANS(S1401))))</f>
        <v>#DIV/0!</v>
      </c>
      <c r="T1421" s="3" t="e">
        <f>IF(DEGREES(ACOS(SIN(RADIANS(G1421))*SIN(RADIANS(E1411))+COS(RADIANS(G1421))*COS(RADIANS(E1411))*COS(RADIANS(T1401))))&gt;90,0,$F$4*$F$5/E1410^2*(SIN(RADIANS(G1421))*SIN(RADIANS(E1411))+COS(RADIANS(G1421))*COS(RADIANS(E1411))*COS(RADIANS(T1401))))</f>
        <v>#DIV/0!</v>
      </c>
      <c r="U1421" s="3" t="e">
        <f>IF(DEGREES(ACOS(SIN(RADIANS(G1421))*SIN(RADIANS(E1411))+COS(RADIANS(G1421))*COS(RADIANS(E1411))*COS(RADIANS(U1401))))&gt;90,0,$F$4*$F$5/E1410^2*(SIN(RADIANS(G1421))*SIN(RADIANS(E1411))+COS(RADIANS(G1421))*COS(RADIANS(E1411))*COS(RADIANS(U1401))))</f>
        <v>#DIV/0!</v>
      </c>
      <c r="V1421" s="3" t="e">
        <f>IF(DEGREES(ACOS(SIN(RADIANS(G1421))*SIN(RADIANS(E1411))+COS(RADIANS(G1421))*COS(RADIANS(E1411))*COS(RADIANS(V1401))))&gt;90,0,$F$4*$F$5/E1410^2*(SIN(RADIANS(G1421))*SIN(RADIANS(E1411))+COS(RADIANS(G1421))*COS(RADIANS(E1411))*COS(RADIANS(V1401))))</f>
        <v>#DIV/0!</v>
      </c>
      <c r="W1421" s="3" t="e">
        <f>IF(DEGREES(ACOS(SIN(RADIANS(G1421))*SIN(RADIANS(E1411))+COS(RADIANS(G1421))*COS(RADIANS(E1411))*COS(RADIANS(W1401))))&gt;90,0,$F$4*$F$5/E1410^2*(SIN(RADIANS(G1421))*SIN(RADIANS(E1411))+COS(RADIANS(G1421))*COS(RADIANS(E1411))*COS(RADIANS(W1401))))</f>
        <v>#DIV/0!</v>
      </c>
      <c r="X1421" s="3" t="e">
        <f>IF(DEGREES(ACOS(SIN(RADIANS(G1421))*SIN(RADIANS(E1411))+COS(RADIANS(G1421))*COS(RADIANS(E1411))*COS(RADIANS(X1401))))&gt;90,0,$F$4*$F$5/E1410^2*(SIN(RADIANS(G1421))*SIN(RADIANS(E1411))+COS(RADIANS(G1421))*COS(RADIANS(E1411))*COS(RADIANS(X1401))))</f>
        <v>#DIV/0!</v>
      </c>
      <c r="Y1421" s="3" t="e">
        <f>IF(DEGREES(ACOS(SIN(RADIANS(G1421))*SIN(RADIANS(E1411))+COS(RADIANS(G1421))*COS(RADIANS(E1411))*COS(RADIANS(Y1401))))&gt;90,0,$F$4*$F$5/E1410^2*(SIN(RADIANS(G1421))*SIN(RADIANS(E1411))+COS(RADIANS(G1421))*COS(RADIANS(E1411))*COS(RADIANS(Y1401))))</f>
        <v>#DIV/0!</v>
      </c>
      <c r="Z1421" s="3" t="e">
        <f>IF(DEGREES(ACOS(SIN(RADIANS(G1421))*SIN(RADIANS(E1411))+COS(RADIANS(G1421))*COS(RADIANS(E1411))*COS(RADIANS(Z1401))))&gt;90,0,$F$4*$F$5/E1410^2*(SIN(RADIANS(G1421))*SIN(RADIANS(E1411))+COS(RADIANS(G1421))*COS(RADIANS(E1411))*COS(RADIANS(Z1401))))</f>
        <v>#DIV/0!</v>
      </c>
      <c r="AA1421" s="3" t="e">
        <f>IF(DEGREES(ACOS(SIN(RADIANS(G1421))*SIN(RADIANS(E1411))+COS(RADIANS(G1421))*COS(RADIANS(E1411))*COS(RADIANS(AA1401))))&gt;90,0,$F$4*$F$5/E1410^2*(SIN(RADIANS(G1421))*SIN(RADIANS(E1411))+COS(RADIANS(G1421))*COS(RADIANS(E1411))*COS(RADIANS(AA1401))))</f>
        <v>#DIV/0!</v>
      </c>
      <c r="AB1421" s="3" t="e">
        <f>IF(DEGREES(ACOS(SIN(RADIANS(G1421))*SIN(RADIANS(E1411))+COS(RADIANS(G1421))*COS(RADIANS(E1411))*COS(RADIANS(AB1401))))&gt;90,0,$F$4*$F$5/E1410^2*(SIN(RADIANS(G1421))*SIN(RADIANS(E1411))+COS(RADIANS(G1421))*COS(RADIANS(E1411))*COS(RADIANS(AB1401))))</f>
        <v>#DIV/0!</v>
      </c>
      <c r="AC1421" s="3" t="e">
        <f>IF(DEGREES(ACOS(SIN(RADIANS(G1421))*SIN(RADIANS(E1411))+COS(RADIANS(G1421))*COS(RADIANS(E1411))*COS(RADIANS(AC1401))))&gt;90,0,$F$4*$F$5/E1410^2*(SIN(RADIANS(G1421))*SIN(RADIANS(E1411))+COS(RADIANS(G1421))*COS(RADIANS(E1411))*COS(RADIANS(AC1401))))</f>
        <v>#DIV/0!</v>
      </c>
      <c r="AD1421" s="3" t="e">
        <f>IF(DEGREES(ACOS(SIN(RADIANS(G1421))*SIN(RADIANS(E1411))+COS(RADIANS(G1421))*COS(RADIANS(E1411))*COS(RADIANS(AD1401))))&gt;90,0,$F$4*$F$5/E1410^2*(SIN(RADIANS(G1421))*SIN(RADIANS(E1411))+COS(RADIANS(G1421))*COS(RADIANS(E1411))*COS(RADIANS(AD1401))))</f>
        <v>#DIV/0!</v>
      </c>
      <c r="AE1421" s="3" t="e">
        <f>IF(DEGREES(ACOS(SIN(RADIANS(G1421))*SIN(RADIANS(E1411))+COS(RADIANS(G1421))*COS(RADIANS(E1411))*COS(RADIANS(AE1401))))&gt;90,0,$F$4*$F$5/E1410^2*(SIN(RADIANS(G1421))*SIN(RADIANS(E1411))+COS(RADIANS(G1421))*COS(RADIANS(E1411))*COS(RADIANS(AE1401))))</f>
        <v>#DIV/0!</v>
      </c>
      <c r="AF1421" s="3" t="e">
        <f>IF(DEGREES(ACOS(SIN(RADIANS(G1421))*SIN(RADIANS(E1411))+COS(RADIANS(G1421))*COS(RADIANS(E1411))*COS(RADIANS(AF1401))))&gt;90,0,$F$4*$F$5/E1410^2*(SIN(RADIANS(G1421))*SIN(RADIANS(E1411))+COS(RADIANS(G1421))*COS(RADIANS(E1411))*COS(RADIANS(AF1401))))</f>
        <v>#DIV/0!</v>
      </c>
      <c r="AG1421" s="3" t="e">
        <f>IF(DEGREES(ACOS(SIN(RADIANS(G1421))*SIN(RADIANS(E1411))+COS(RADIANS(G1421))*COS(RADIANS(E1411))*COS(RADIANS(AG1401))))&gt;90,0,$F$4*$F$5/E1410^2*(SIN(RADIANS(G1421))*SIN(RADIANS(E1411))+COS(RADIANS(G1421))*COS(RADIANS(E1411))*COS(RADIANS(AG1401))))</f>
        <v>#DIV/0!</v>
      </c>
      <c r="AH1421" s="3" t="e">
        <f>IF(DEGREES(ACOS(SIN(RADIANS(G1421))*SIN(RADIANS(E1411))+COS(RADIANS(G1421))*COS(RADIANS(E1411))*COS(RADIANS(AH1401))))&gt;90,0,$F$4*$F$5/E1410^2*(SIN(RADIANS(G1421))*SIN(RADIANS(E1411))+COS(RADIANS(G1421))*COS(RADIANS(E1411))*COS(RADIANS(AH1401))))</f>
        <v>#DIV/0!</v>
      </c>
      <c r="AI1421" s="3" t="e">
        <f>IF(DEGREES(ACOS(SIN(RADIANS(G1421))*SIN(RADIANS(E1411))+COS(RADIANS(G1421))*COS(RADIANS(E1411))*COS(RADIANS(AI1401))))&gt;90,0,$F$4*$F$5/E1410^2*(SIN(RADIANS(G1421))*SIN(RADIANS(E1411))+COS(RADIANS(G1421))*COS(RADIANS(E1411))*COS(RADIANS(AI1401))))</f>
        <v>#DIV/0!</v>
      </c>
      <c r="AJ1421" s="3" t="e">
        <f>IF(DEGREES(ACOS(SIN(RADIANS(G1421))*SIN(RADIANS(E1411))+COS(RADIANS(G1421))*COS(RADIANS(E1411))*COS(RADIANS(AJ1401))))&gt;90,0,$F$4*$F$5/E1410^2*(SIN(RADIANS(G1421))*SIN(RADIANS(E1411))+COS(RADIANS(G1421))*COS(RADIANS(E1411))*COS(RADIANS(AJ1401))))</f>
        <v>#DIV/0!</v>
      </c>
      <c r="AK1421" s="3" t="e">
        <f>IF(DEGREES(ACOS(SIN(RADIANS(G1421))*SIN(RADIANS(E1411))+COS(RADIANS(G1421))*COS(RADIANS(E1411))*COS(RADIANS(AK1401))))&gt;90,0,$F$4*$F$5/E1410^2*(SIN(RADIANS(G1421))*SIN(RADIANS(E1411))+COS(RADIANS(G1421))*COS(RADIANS(E1411))*COS(RADIANS(AK1401))))</f>
        <v>#DIV/0!</v>
      </c>
      <c r="AL1421" s="3" t="e">
        <f>IF(DEGREES(ACOS(SIN(RADIANS(G1421))*SIN(RADIANS(E1411))+COS(RADIANS(G1421))*COS(RADIANS(E1411))*COS(RADIANS(AL1401))))&gt;90,0,$F$4*$F$5/E1410^2*(SIN(RADIANS(G1421))*SIN(RADIANS(E1411))+COS(RADIANS(G1421))*COS(RADIANS(E1411))*COS(RADIANS(AL1401))))</f>
        <v>#DIV/0!</v>
      </c>
      <c r="AM1421" s="3" t="e">
        <f>IF(DEGREES(ACOS(SIN(RADIANS(G1421))*SIN(RADIANS(E1411))+COS(RADIANS(G1421))*COS(RADIANS(E1411))*COS(RADIANS(AM1401))))&gt;90,0,$F$4*$F$5/E1410^2*(SIN(RADIANS(G1421))*SIN(RADIANS(E1411))+COS(RADIANS(G1421))*COS(RADIANS(E1411))*COS(RADIANS(AM1401))))</f>
        <v>#DIV/0!</v>
      </c>
      <c r="AN1421" s="3" t="e">
        <f>IF(DEGREES(ACOS(SIN(RADIANS(G1421))*SIN(RADIANS(E1411))+COS(RADIANS(G1421))*COS(RADIANS(E1411))*COS(RADIANS(AN1401))))&gt;90,0,$F$4*$F$5/E1410^2*(SIN(RADIANS(G1421))*SIN(RADIANS(E1411))+COS(RADIANS(G1421))*COS(RADIANS(E1411))*COS(RADIANS(AN1401))))</f>
        <v>#DIV/0!</v>
      </c>
      <c r="AO1421" s="3" t="e">
        <f>IF(DEGREES(ACOS(SIN(RADIANS(G1421))*SIN(RADIANS(E1411))+COS(RADIANS(G1421))*COS(RADIANS(E1411))*COS(RADIANS(AO1401))))&gt;90,0,$F$4*$F$5/E1410^2*(SIN(RADIANS(G1421))*SIN(RADIANS(E1411))+COS(RADIANS(G1421))*COS(RADIANS(E1411))*COS(RADIANS(AO1401))))</f>
        <v>#DIV/0!</v>
      </c>
      <c r="AP1421" s="3" t="e">
        <f>IF(DEGREES(ACOS(SIN(RADIANS(G1421))*SIN(RADIANS(E1411))+COS(RADIANS(G1421))*COS(RADIANS(E1411))*COS(RADIANS(AP1401))))&gt;90,0,$F$4*$F$5/E1410^2*(SIN(RADIANS(G1421))*SIN(RADIANS(E1411))+COS(RADIANS(G1421))*COS(RADIANS(E1411))*COS(RADIANS(AP1401))))</f>
        <v>#DIV/0!</v>
      </c>
      <c r="AQ1421" s="3" t="e">
        <f>IF(DEGREES(ACOS(SIN(RADIANS(G1421))*SIN(RADIANS(E1411))+COS(RADIANS(G1421))*COS(RADIANS(E1411))*COS(RADIANS(AQ1401))))&gt;90,0,$F$4*$F$5/E1410^2*(SIN(RADIANS(G1421))*SIN(RADIANS(E1411))+COS(RADIANS(G1421))*COS(RADIANS(E1411))*COS(RADIANS(AQ1401))))</f>
        <v>#DIV/0!</v>
      </c>
      <c r="AR1421" s="3" t="e">
        <f>IF(DEGREES(ACOS(SIN(RADIANS(G1421))*SIN(RADIANS(E1411))+COS(RADIANS(G1421))*COS(RADIANS(E1411))*COS(RADIANS(AR1401))))&gt;90,0,$F$4*$F$5/E1410^2*(SIN(RADIANS(G1421))*SIN(RADIANS(E1411))+COS(RADIANS(G1421))*COS(RADIANS(E1411))*COS(RADIANS(AR1401))))</f>
        <v>#DIV/0!</v>
      </c>
    </row>
    <row r="1422" spans="2:44" ht="15.75" customHeight="1" x14ac:dyDescent="0.2"/>
    <row r="1423" spans="2:44" ht="15.75" customHeight="1" x14ac:dyDescent="0.2">
      <c r="H1423" s="3" t="s">
        <v>771</v>
      </c>
      <c r="I1423" s="3">
        <v>180</v>
      </c>
      <c r="J1423" s="3">
        <v>170</v>
      </c>
      <c r="K1423" s="3">
        <v>160</v>
      </c>
      <c r="L1423" s="3">
        <v>150</v>
      </c>
      <c r="M1423" s="3">
        <v>140</v>
      </c>
      <c r="N1423" s="3">
        <v>130</v>
      </c>
      <c r="O1423" s="3">
        <v>120</v>
      </c>
      <c r="P1423" s="3">
        <v>110</v>
      </c>
      <c r="Q1423" s="3">
        <v>100</v>
      </c>
      <c r="R1423" s="3">
        <v>90</v>
      </c>
      <c r="S1423" s="3">
        <v>80</v>
      </c>
      <c r="T1423" s="3">
        <v>70</v>
      </c>
      <c r="U1423" s="3">
        <v>60</v>
      </c>
      <c r="V1423" s="3">
        <v>50</v>
      </c>
      <c r="W1423" s="3">
        <v>40</v>
      </c>
      <c r="X1423" s="3">
        <v>30</v>
      </c>
      <c r="Y1423" s="3">
        <v>20</v>
      </c>
      <c r="Z1423" s="3">
        <v>10</v>
      </c>
      <c r="AA1423" s="3">
        <v>0</v>
      </c>
      <c r="AB1423" s="3">
        <v>-10</v>
      </c>
      <c r="AC1423" s="3">
        <v>-20</v>
      </c>
      <c r="AD1423" s="3">
        <v>-30</v>
      </c>
      <c r="AE1423" s="3">
        <v>-40</v>
      </c>
      <c r="AF1423" s="3">
        <v>-50</v>
      </c>
      <c r="AG1423" s="3">
        <v>-60</v>
      </c>
      <c r="AH1423" s="3">
        <v>-70</v>
      </c>
      <c r="AI1423" s="3">
        <v>-80</v>
      </c>
      <c r="AJ1423" s="3">
        <v>-90</v>
      </c>
      <c r="AK1423" s="3">
        <v>-100</v>
      </c>
      <c r="AL1423" s="3">
        <v>-110</v>
      </c>
      <c r="AM1423" s="3">
        <v>-120</v>
      </c>
      <c r="AN1423" s="3">
        <v>-130</v>
      </c>
      <c r="AO1423" s="3">
        <v>-140</v>
      </c>
      <c r="AP1423" s="3">
        <v>-150</v>
      </c>
      <c r="AQ1423" s="3">
        <v>-160</v>
      </c>
      <c r="AR1423" s="3">
        <v>-170</v>
      </c>
    </row>
    <row r="1424" spans="2:44" ht="15.75" customHeight="1" x14ac:dyDescent="0.2">
      <c r="H1424" s="3" t="s">
        <v>782</v>
      </c>
      <c r="I1424" s="3">
        <f>IF(ABS(I1423-E1436)&gt;180,IF(ABS(I1423-E1436)&gt;360,ABS(I1423-E1436)-360,360-ABS(I1423-E1436)),ABS(I1423-E1436))</f>
        <v>180</v>
      </c>
      <c r="J1424" s="3">
        <f>IF(ABS(J1423-E1436)&gt;180,IF(ABS(J1423-E1436)&gt;360,ABS(J1423-E1436)-360,360-ABS(J1423-E1436)),ABS(J1423-E1436))</f>
        <v>170</v>
      </c>
      <c r="K1424" s="3">
        <f>IF(ABS(K1423-E1436)&gt;180,IF(ABS(K1423-E1436)&gt;360,ABS(K1423-E1436)-360,360-ABS(K1423-E1436)),ABS(K1423-E1436))</f>
        <v>160</v>
      </c>
      <c r="L1424" s="3">
        <f>IF(ABS(L1423-E1436)&gt;180,IF(ABS(L1423-E1436)&gt;360,ABS(L1423-E1436)-360,360-ABS(L1423-E1436)),ABS(L1423-E1436))</f>
        <v>150</v>
      </c>
      <c r="M1424" s="3">
        <f>IF(ABS(M1423-E1436)&gt;180,IF(ABS(M1423-E1436)&gt;360,ABS(M1423-E1436)-360,360-ABS(M1423-E1436)),ABS(M1423-E1436))</f>
        <v>140</v>
      </c>
      <c r="N1424" s="3">
        <f>IF(ABS(N1423-E1436)&gt;180,IF(ABS(N1423-E1436)&gt;360,ABS(N1423-E1436)-360,360-ABS(N1423-E1436)),ABS(N1423-E1436))</f>
        <v>130</v>
      </c>
      <c r="O1424" s="3">
        <f>IF(ABS(O1423-E1436)&gt;180,IF(ABS(O1423-E1436)&gt;360,ABS(O1423-E1436)-360,360-ABS(O1423-E1436)),ABS(O1423-E1436))</f>
        <v>120</v>
      </c>
      <c r="P1424" s="3">
        <f>IF(ABS(P1423-E1436)&gt;180,IF(ABS(P1423-E1436)&gt;360,ABS(P1423-E1436)-360,360-ABS(P1423-E1436)),ABS(P1423-E1436))</f>
        <v>110</v>
      </c>
      <c r="Q1424" s="3">
        <f>IF(ABS(Q1423-E1436)&gt;180,IF(ABS(Q1423-E1436)&gt;360,ABS(Q1423-E1436)-360,360-ABS(Q1423-E1436)),ABS(Q1423-E1436))</f>
        <v>100</v>
      </c>
      <c r="R1424" s="3">
        <f>IF(ABS(R1423-E1436)&gt;180,IF(ABS(R1423-E1436)&gt;360,ABS(R1423-E1436)-360,360-ABS(R1423-E1436)),ABS(R1423-E1436))</f>
        <v>90</v>
      </c>
      <c r="S1424" s="3">
        <f>IF(ABS(S1423-E1436)&gt;180,IF(ABS(S1423-E1436)&gt;360,ABS(S1423-E1436)-360,360-ABS(S1423-E1436)),ABS(S1423-E1436))</f>
        <v>80</v>
      </c>
      <c r="T1424" s="3">
        <f>IF(ABS(T1423-E1436)&gt;180,IF(ABS(T1423-E1436)&gt;360,ABS(T1423-E1436)-360,360-ABS(T1423-E1436)),ABS(T1423-E1436))</f>
        <v>70</v>
      </c>
      <c r="U1424" s="3">
        <f>IF(ABS(U1423-E1436)&gt;180,IF(ABS(U1423-E1436)&gt;360,ABS(U1423-E1436)-360,360-ABS(U1423-E1436)),ABS(U1423-E1436))</f>
        <v>60</v>
      </c>
      <c r="V1424" s="3">
        <f>IF(ABS(V1423-E1436)&gt;180,IF(ABS(V1423-E1436)&gt;360,ABS(V1423-E1436)-360,360-ABS(V1423-E1436)),ABS(V1423-E1436))</f>
        <v>50</v>
      </c>
      <c r="W1424" s="3">
        <f>IF(ABS(W1423-E1436)&gt;180,IF(ABS(W1423-E1436)&gt;360,ABS(W1423-E1436)-360,360-ABS(W1423-E1436)),ABS(W1423-E1436))</f>
        <v>40</v>
      </c>
      <c r="X1424" s="3">
        <f>IF(ABS(X1423-E1436)&gt;180,IF(ABS(X1423-E1436)&gt;360,ABS(X1423-E1436)-360,360-ABS(X1423-E1436)),ABS(X1423-E1436))</f>
        <v>30</v>
      </c>
      <c r="Y1424" s="3">
        <f>IF(ABS(Y1423-E1436)&gt;180,IF(ABS(Y1423-E1436)&gt;360,ABS(Y1423-E1436)-360,360-ABS(Y1423-E1436)),ABS(Y1423-E1436))</f>
        <v>20</v>
      </c>
      <c r="Z1424" s="3">
        <f>IF(ABS(Z1423-E1436)&gt;180,IF(ABS(Z1423-E1436)&gt;360,ABS(Z1423-E1436)-360,360-ABS(Z1423-E1436)),ABS(Z1423-E1436))</f>
        <v>10</v>
      </c>
      <c r="AA1424" s="3">
        <f>IF(ABS(AA1423-E1436)&gt;180,IF(ABS(AA1423-E1436)&gt;360,ABS(AA1423-E1436)-360,360-ABS(AA1423-E1436)),ABS(AA1423-E1436))</f>
        <v>0</v>
      </c>
      <c r="AB1424" s="3">
        <f>IF(ABS(AB1423-E1436)&gt;180,IF(ABS(AB1423-E1436)&gt;360,ABS(AB1423-E1436)-360,360-ABS(AB1423-E1436)),ABS(AB1423-E1436))</f>
        <v>10</v>
      </c>
      <c r="AC1424" s="3">
        <f>IF(ABS(AC1423-E1436)&gt;180,IF(ABS(AC1423-E1436)&gt;360,ABS(AC1423-E1436)-360,360-ABS(AC1423-E1436)),ABS(AC1423-E1436))</f>
        <v>20</v>
      </c>
      <c r="AD1424" s="3">
        <f>IF(ABS(AD1423-E1436)&gt;180,IF(ABS(AD1423-E1436)&gt;360,ABS(AD1423-E1436)-360,360-ABS(AD1423-E1436)),ABS(AD1423-E1436))</f>
        <v>30</v>
      </c>
      <c r="AE1424" s="3">
        <f>IF(ABS(AE1423-E1436)&gt;180,IF(ABS(AE1423-E1436)&gt;360,ABS(AE1423-E1436)-360,360-ABS(AE1423-E1436)),ABS(AE1423-E1436))</f>
        <v>40</v>
      </c>
      <c r="AF1424" s="3">
        <f>IF(ABS(AF1423-E1436)&gt;180,IF(ABS(AF1423-E1436)&gt;360,ABS(AF1423-E1436)-360,360-ABS(AF1423-E1436)),ABS(AF1423-E1436))</f>
        <v>50</v>
      </c>
      <c r="AG1424" s="3">
        <f>IF(ABS(AG1423-E1436)&gt;180,IF(ABS(AG1423-E1436)&gt;360,ABS(AG1423-E1436)-360,360-ABS(AG1423-E1436)),ABS(AG1423-E1436))</f>
        <v>60</v>
      </c>
      <c r="AH1424" s="3">
        <f>IF(ABS(AH1423-E1436)&gt;180,IF(ABS(AH1423-E1436)&gt;360,ABS(AH1423-E1436)-360,360-ABS(AH1423-E1436)),ABS(AH1423-E1436))</f>
        <v>70</v>
      </c>
      <c r="AI1424" s="3">
        <f>IF(ABS(AI1423-E1436)&gt;180,IF(ABS(AI1423-E1436)&gt;360,ABS(AI1423-E1436)-360,360-ABS(AI1423-E1436)),ABS(AI1423-E1436))</f>
        <v>80</v>
      </c>
      <c r="AJ1424" s="3">
        <f>IF(ABS(AJ1423-E1436)&gt;180,IF(ABS(AJ1423-E1436)&gt;360,ABS(AJ1423-E1436)-360,360-ABS(AJ1423-E1436)),ABS(AJ1423-E1436))</f>
        <v>90</v>
      </c>
      <c r="AK1424" s="3">
        <f>IF(ABS(AK1423-E1436)&gt;180,IF(ABS(AK1423-E1436)&gt;360,ABS(AK1423-E1436)-360,360-ABS(AK1423-E1436)),ABS(AK1423-E1436))</f>
        <v>100</v>
      </c>
      <c r="AL1424" s="3">
        <f>IF(ABS(AL1423-E1436)&gt;180,IF(ABS(AL1423-E1436)&gt;360,ABS(AL1423-E1436)-360,360-ABS(AL1423-E1436)),ABS(AL1423-E1436))</f>
        <v>110</v>
      </c>
      <c r="AM1424" s="3">
        <f>IF(ABS(AM1423-E1436)&gt;180,IF(ABS(AM1423-E1436)&gt;360,ABS(AM1423-E1436)-360,360-ABS(AM1423-E1436)),ABS(AM1423-E1436))</f>
        <v>120</v>
      </c>
      <c r="AN1424" s="3">
        <f>IF(ABS(AN1423-E1436)&gt;180,IF(ABS(AN1423-E1436)&gt;360,ABS(AN1423-E1436)-360,360-ABS(AN1423-E1436)),ABS(AN1423-E1436))</f>
        <v>130</v>
      </c>
      <c r="AO1424" s="3">
        <f>IF(ABS(AO1423-E1436)&gt;180,IF(ABS(AO1423-E1436)&gt;360,ABS(AO1423-E1436)-360,360-ABS(AO1423-E1436)),ABS(AO1423-E1436))</f>
        <v>140</v>
      </c>
      <c r="AP1424" s="3">
        <f>IF(ABS(AP1423-E1436)&gt;180,IF(ABS(AP1423-E1436)&gt;360,ABS(AP1423-E1436)-360,360-ABS(AP1423-E1436)),ABS(AP1423-E1436))</f>
        <v>150</v>
      </c>
      <c r="AQ1424" s="3">
        <f>IF(ABS(AQ1423-E1436)&gt;180,IF(ABS(AQ1423-E1436)&gt;360,ABS(AQ1423-E1436)-360,360-ABS(AQ1423-E1436)),ABS(AQ1423-E1436))</f>
        <v>160</v>
      </c>
      <c r="AR1424" s="3">
        <f>IF(ABS(AR1423-E1436)&gt;180,IF(ABS(AR1423-E1436)&gt;360,ABS(AR1423-E1436)-360,360-ABS(AR1423-E1436)),ABS(AR1423-E1436))</f>
        <v>170</v>
      </c>
    </row>
    <row r="1425" spans="2:44" ht="15.75" customHeight="1" x14ac:dyDescent="0.2">
      <c r="G1425" s="3" t="s">
        <v>736</v>
      </c>
    </row>
    <row r="1426" spans="2:44" ht="15.75" customHeight="1" x14ac:dyDescent="0.2">
      <c r="B1426" s="3" t="s">
        <v>791</v>
      </c>
      <c r="E1426" s="3">
        <v>600</v>
      </c>
      <c r="G1426" s="3">
        <v>90</v>
      </c>
      <c r="I1426" s="3" t="e">
        <f>IF(DEGREES(ACOS(SIN(RADIANS(G1426))*SIN(RADIANS(E1434))+COS(RADIANS(G1426))*COS(RADIANS(E1434))*COS(RADIANS(I1424))))&gt;90,0,$F$4*$F$5/E1433^2*(SIN(RADIANS(G1426))*SIN(RADIANS(E1434))+COS(RADIANS(G1426))*COS(RADIANS(E1434))*COS(RADIANS(I1424))))</f>
        <v>#DIV/0!</v>
      </c>
      <c r="J1426" s="3" t="e">
        <f>IF(DEGREES(ACOS(SIN(RADIANS(G1426))*SIN(RADIANS(E1434))+COS(RADIANS(G1426))*COS(RADIANS(E1434))*COS(RADIANS(J1424))))&gt;90,0,$F$4*$F$5/E1433^2*(SIN(RADIANS(G1426))*SIN(RADIANS(E1434))+COS(RADIANS(G1426))*COS(RADIANS(E1434))*COS(RADIANS(J1424))))</f>
        <v>#DIV/0!</v>
      </c>
      <c r="K1426" s="3" t="e">
        <f>IF(DEGREES(ACOS(SIN(RADIANS(G1426))*SIN(RADIANS(E1434))+COS(RADIANS(G1426))*COS(RADIANS(E1434))*COS(RADIANS(K1424))))&gt;90,0,$F$4*$F$5/E1433^2*(SIN(RADIANS(G1426))*SIN(RADIANS(E1434))+COS(RADIANS(G1426))*COS(RADIANS(E1434))*COS(RADIANS(K1424))))</f>
        <v>#DIV/0!</v>
      </c>
      <c r="L1426" s="3" t="e">
        <f>IF(DEGREES(ACOS(SIN(RADIANS(G1426))*SIN(RADIANS(E1434))+COS(RADIANS(G1426))*COS(RADIANS(E1434))*COS(RADIANS(L1424))))&gt;90,0,$F$4*$F$5/E1433^2*(SIN(RADIANS(G1426))*SIN(RADIANS(E1434))+COS(RADIANS(G1426))*COS(RADIANS(E1434))*COS(RADIANS(L1424))))</f>
        <v>#DIV/0!</v>
      </c>
      <c r="M1426" s="3" t="e">
        <f>IF(DEGREES(ACOS(SIN(RADIANS(G1426))*SIN(RADIANS(E1434))+COS(RADIANS(G1426))*COS(RADIANS(E1434))*COS(RADIANS(M1424))))&gt;90,0,$F$4*$F$5/E1433^2*(SIN(RADIANS(G1426))*SIN(RADIANS(E1434))+COS(RADIANS(G1426))*COS(RADIANS(E1434))*COS(RADIANS(M1424))))</f>
        <v>#DIV/0!</v>
      </c>
      <c r="N1426" s="3" t="e">
        <f>IF(DEGREES(ACOS(SIN(RADIANS(G1426))*SIN(RADIANS(E1434))+COS(RADIANS(G1426))*COS(RADIANS(E1434))*COS(RADIANS(N1424))))&gt;90,0,$F$4*$F$5/E1433^2*(SIN(RADIANS(G1426))*SIN(RADIANS(E1434))+COS(RADIANS(G1426))*COS(RADIANS(E1434))*COS(RADIANS(N1424))))</f>
        <v>#DIV/0!</v>
      </c>
      <c r="O1426" s="3" t="e">
        <f>IF(DEGREES(ACOS(SIN(RADIANS(G1426))*SIN(RADIANS(E1434))+COS(RADIANS(G1426))*COS(RADIANS(E1434))*COS(RADIANS(O1424))))&gt;90,0,$F$4*$F$5/E1433^2*(SIN(RADIANS(G1426))*SIN(RADIANS(E1434))+COS(RADIANS(G1426))*COS(RADIANS(E1434))*COS(RADIANS(O1424))))</f>
        <v>#DIV/0!</v>
      </c>
      <c r="P1426" s="3" t="e">
        <f>IF(DEGREES(ACOS(SIN(RADIANS(G1426))*SIN(RADIANS(E1434))+COS(RADIANS(G1426))*COS(RADIANS(E1434))*COS(RADIANS(P1424))))&gt;90,0,$F$4*$F$5/E1433^2*(SIN(RADIANS(G1426))*SIN(RADIANS(E1434))+COS(RADIANS(G1426))*COS(RADIANS(E1434))*COS(RADIANS(P1424))))</f>
        <v>#DIV/0!</v>
      </c>
      <c r="Q1426" s="3" t="e">
        <f>IF(DEGREES(ACOS(SIN(RADIANS(G1426))*SIN(RADIANS(E1434))+COS(RADIANS(G1426))*COS(RADIANS(E1434))*COS(RADIANS(Q1424))))&gt;90,0,$F$4*$F$5/E1433^2*(SIN(RADIANS(G1426))*SIN(RADIANS(E1434))+COS(RADIANS(G1426))*COS(RADIANS(E1434))*COS(RADIANS(Q1424))))</f>
        <v>#DIV/0!</v>
      </c>
      <c r="R1426" s="3" t="e">
        <f>IF(DEGREES(ACOS(SIN(RADIANS(G1426))*SIN(RADIANS(E1434))+COS(RADIANS(G1426))*COS(RADIANS(E1434))*COS(RADIANS(R1424))))&gt;90,0,$F$4*$F$5/E1433^2*(SIN(RADIANS(G1426))*SIN(RADIANS(E1434))+COS(RADIANS(G1426))*COS(RADIANS(E1434))*COS(RADIANS(R1424))))</f>
        <v>#DIV/0!</v>
      </c>
      <c r="S1426" s="3" t="e">
        <f>IF(DEGREES(ACOS(SIN(RADIANS(G1426))*SIN(RADIANS(E1434))+COS(RADIANS(G1426))*COS(RADIANS(E1434))*COS(RADIANS(S1424))))&gt;90,0,$F$4*$F$5/E1433^2*(SIN(RADIANS(G1426))*SIN(RADIANS(E1434))+COS(RADIANS(G1426))*COS(RADIANS(E1434))*COS(RADIANS(S1424))))</f>
        <v>#DIV/0!</v>
      </c>
      <c r="T1426" s="3" t="e">
        <f>IF(DEGREES(ACOS(SIN(RADIANS(G1426))*SIN(RADIANS(E1434))+COS(RADIANS(G1426))*COS(RADIANS(E1434))*COS(RADIANS(T1424))))&gt;90,0,$F$4*$F$5/E1433^2*(SIN(RADIANS(G1426))*SIN(RADIANS(E1434))+COS(RADIANS(G1426))*COS(RADIANS(E1434))*COS(RADIANS(T1424))))</f>
        <v>#DIV/0!</v>
      </c>
      <c r="U1426" s="3" t="e">
        <f>IF(DEGREES(ACOS(SIN(RADIANS(G1426))*SIN(RADIANS(E1434))+COS(RADIANS(G1426))*COS(RADIANS(E1434))*COS(RADIANS(U1424))))&gt;90,0,$F$4*$F$5/E1433^2*(SIN(RADIANS(G1426))*SIN(RADIANS(E1434))+COS(RADIANS(G1426))*COS(RADIANS(E1434))*COS(RADIANS(U1424))))</f>
        <v>#DIV/0!</v>
      </c>
      <c r="V1426" s="3" t="e">
        <f>IF(DEGREES(ACOS(SIN(RADIANS(G1426))*SIN(RADIANS(E1434))+COS(RADIANS(G1426))*COS(RADIANS(E1434))*COS(RADIANS(V1424))))&gt;90,0,$F$4*$F$5/E1433^2*(SIN(RADIANS(G1426))*SIN(RADIANS(E1434))+COS(RADIANS(G1426))*COS(RADIANS(E1434))*COS(RADIANS(V1424))))</f>
        <v>#DIV/0!</v>
      </c>
      <c r="W1426" s="3" t="e">
        <f>IF(DEGREES(ACOS(SIN(RADIANS(G1426))*SIN(RADIANS(E1434))+COS(RADIANS(G1426))*COS(RADIANS(E1434))*COS(RADIANS(W1424))))&gt;90,0,$F$4*$F$5/E1433^2*(SIN(RADIANS(G1426))*SIN(RADIANS(E1434))+COS(RADIANS(G1426))*COS(RADIANS(E1434))*COS(RADIANS(W1424))))</f>
        <v>#DIV/0!</v>
      </c>
      <c r="X1426" s="3" t="e">
        <f>IF(DEGREES(ACOS(SIN(RADIANS(G1426))*SIN(RADIANS(E1434))+COS(RADIANS(G1426))*COS(RADIANS(E1434))*COS(RADIANS(X1424))))&gt;90,0,$F$4*$F$5/E1433^2*(SIN(RADIANS(G1426))*SIN(RADIANS(E1434))+COS(RADIANS(G1426))*COS(RADIANS(E1434))*COS(RADIANS(X1424))))</f>
        <v>#DIV/0!</v>
      </c>
      <c r="Y1426" s="3" t="e">
        <f>IF(DEGREES(ACOS(SIN(RADIANS(G1426))*SIN(RADIANS(E1434))+COS(RADIANS(G1426))*COS(RADIANS(E1434))*COS(RADIANS(Y1424))))&gt;90,0,$F$4*$F$5/E1433^2*(SIN(RADIANS(G1426))*SIN(RADIANS(E1434))+COS(RADIANS(G1426))*COS(RADIANS(E1434))*COS(RADIANS(Y1424))))</f>
        <v>#DIV/0!</v>
      </c>
      <c r="Z1426" s="3" t="e">
        <f>IF(DEGREES(ACOS(SIN(RADIANS(G1426))*SIN(RADIANS(E1434))+COS(RADIANS(G1426))*COS(RADIANS(E1434))*COS(RADIANS(Z1424))))&gt;90,0,$F$4*$F$5/E1433^2*(SIN(RADIANS(G1426))*SIN(RADIANS(E1434))+COS(RADIANS(G1426))*COS(RADIANS(E1434))*COS(RADIANS(Z1424))))</f>
        <v>#DIV/0!</v>
      </c>
      <c r="AA1426" s="3" t="e">
        <f>IF(DEGREES(ACOS(SIN(RADIANS(G1426))*SIN(RADIANS(E1434))+COS(RADIANS(G1426))*COS(RADIANS(E1434))*COS(RADIANS(AA1424))))&gt;90,0,$F$4*$F$5/E1433^2*(SIN(RADIANS(G1426))*SIN(RADIANS(E1434))+COS(RADIANS(G1426))*COS(RADIANS(E1434))*COS(RADIANS(AA1424))))</f>
        <v>#DIV/0!</v>
      </c>
      <c r="AB1426" s="3" t="e">
        <f>IF(DEGREES(ACOS(SIN(RADIANS(G1426))*SIN(RADIANS(E1434))+COS(RADIANS(G1426))*COS(RADIANS(E1434))*COS(RADIANS(AB1424))))&gt;90,0,$F$4*$F$5/E1433^2*(SIN(RADIANS(G1426))*SIN(RADIANS(E1434))+COS(RADIANS(G1426))*COS(RADIANS(E1434))*COS(RADIANS(AB1424))))</f>
        <v>#DIV/0!</v>
      </c>
      <c r="AC1426" s="3" t="e">
        <f>IF(DEGREES(ACOS(SIN(RADIANS(G1426))*SIN(RADIANS(E1434))+COS(RADIANS(G1426))*COS(RADIANS(E1434))*COS(RADIANS(AC1424))))&gt;90,0,$F$4*$F$5/E1433^2*(SIN(RADIANS(G1426))*SIN(RADIANS(E1434))+COS(RADIANS(G1426))*COS(RADIANS(E1434))*COS(RADIANS(AC1424))))</f>
        <v>#DIV/0!</v>
      </c>
      <c r="AD1426" s="3" t="e">
        <f>IF(DEGREES(ACOS(SIN(RADIANS(G1426))*SIN(RADIANS(E1434))+COS(RADIANS(G1426))*COS(RADIANS(E1434))*COS(RADIANS(AD1424))))&gt;90,0,$F$4*$F$5/E1433^2*(SIN(RADIANS(G1426))*SIN(RADIANS(E1434))+COS(RADIANS(G1426))*COS(RADIANS(E1434))*COS(RADIANS(AD1424))))</f>
        <v>#DIV/0!</v>
      </c>
      <c r="AE1426" s="3" t="e">
        <f>IF(DEGREES(ACOS(SIN(RADIANS(G1426))*SIN(RADIANS(E1434))+COS(RADIANS(G1426))*COS(RADIANS(E1434))*COS(RADIANS(AE1424))))&gt;90,0,$F$4*$F$5/E1433^2*(SIN(RADIANS(G1426))*SIN(RADIANS(E1434))+COS(RADIANS(G1426))*COS(RADIANS(E1434))*COS(RADIANS(AE1424))))</f>
        <v>#DIV/0!</v>
      </c>
      <c r="AF1426" s="3" t="e">
        <f>IF(DEGREES(ACOS(SIN(RADIANS(G1426))*SIN(RADIANS(E1434))+COS(RADIANS(G1426))*COS(RADIANS(E1434))*COS(RADIANS(AF1424))))&gt;90,0,$F$4*$F$5/E1433^2*(SIN(RADIANS(G1426))*SIN(RADIANS(E1434))+COS(RADIANS(G1426))*COS(RADIANS(E1434))*COS(RADIANS(AF1424))))</f>
        <v>#DIV/0!</v>
      </c>
      <c r="AG1426" s="3" t="e">
        <f>IF(DEGREES(ACOS(SIN(RADIANS(G1426))*SIN(RADIANS(E1434))+COS(RADIANS(G1426))*COS(RADIANS(E1434))*COS(RADIANS(AG1424))))&gt;90,0,$F$4*$F$5/E1433^2*(SIN(RADIANS(G1426))*SIN(RADIANS(E1434))+COS(RADIANS(G1426))*COS(RADIANS(E1434))*COS(RADIANS(AG1424))))</f>
        <v>#DIV/0!</v>
      </c>
      <c r="AH1426" s="3" t="e">
        <f>IF(DEGREES(ACOS(SIN(RADIANS(G1426))*SIN(RADIANS(E1434))+COS(RADIANS(G1426))*COS(RADIANS(E1434))*COS(RADIANS(AH1424))))&gt;90,0,$F$4*$F$5/E1433^2*(SIN(RADIANS(G1426))*SIN(RADIANS(E1434))+COS(RADIANS(G1426))*COS(RADIANS(E1434))*COS(RADIANS(AH1424))))</f>
        <v>#DIV/0!</v>
      </c>
      <c r="AI1426" s="3" t="e">
        <f>IF(DEGREES(ACOS(SIN(RADIANS(G1426))*SIN(RADIANS(E1434))+COS(RADIANS(G1426))*COS(RADIANS(E1434))*COS(RADIANS(AI1424))))&gt;90,0,$F$4*$F$5/E1433^2*(SIN(RADIANS(G1426))*SIN(RADIANS(E1434))+COS(RADIANS(G1426))*COS(RADIANS(E1434))*COS(RADIANS(AI1424))))</f>
        <v>#DIV/0!</v>
      </c>
      <c r="AJ1426" s="3" t="e">
        <f>IF(DEGREES(ACOS(SIN(RADIANS(G1426))*SIN(RADIANS(E1434))+COS(RADIANS(G1426))*COS(RADIANS(E1434))*COS(RADIANS(AJ1424))))&gt;90,0,$F$4*$F$5/E1433^2*(SIN(RADIANS(G1426))*SIN(RADIANS(E1434))+COS(RADIANS(G1426))*COS(RADIANS(E1434))*COS(RADIANS(AJ1424))))</f>
        <v>#DIV/0!</v>
      </c>
      <c r="AK1426" s="3" t="e">
        <f>IF(DEGREES(ACOS(SIN(RADIANS(G1426))*SIN(RADIANS(E1434))+COS(RADIANS(G1426))*COS(RADIANS(E1434))*COS(RADIANS(AK1424))))&gt;90,0,$F$4*$F$5/E1433^2*(SIN(RADIANS(G1426))*SIN(RADIANS(E1434))+COS(RADIANS(G1426))*COS(RADIANS(E1434))*COS(RADIANS(AK1424))))</f>
        <v>#DIV/0!</v>
      </c>
      <c r="AL1426" s="3" t="e">
        <f>IF(DEGREES(ACOS(SIN(RADIANS(G1426))*SIN(RADIANS(E1434))+COS(RADIANS(G1426))*COS(RADIANS(E1434))*COS(RADIANS(AL1424))))&gt;90,0,$F$4*$F$5/E1433^2*(SIN(RADIANS(G1426))*SIN(RADIANS(E1434))+COS(RADIANS(G1426))*COS(RADIANS(E1434))*COS(RADIANS(AL1424))))</f>
        <v>#DIV/0!</v>
      </c>
      <c r="AM1426" s="3" t="e">
        <f>IF(DEGREES(ACOS(SIN(RADIANS(G1426))*SIN(RADIANS(E1434))+COS(RADIANS(G1426))*COS(RADIANS(E1434))*COS(RADIANS(AM1424))))&gt;90,0,$F$4*$F$5/E1433^2*(SIN(RADIANS(G1426))*SIN(RADIANS(E1434))+COS(RADIANS(G1426))*COS(RADIANS(E1434))*COS(RADIANS(AM1424))))</f>
        <v>#DIV/0!</v>
      </c>
      <c r="AN1426" s="3" t="e">
        <f>IF(DEGREES(ACOS(SIN(RADIANS(G1426))*SIN(RADIANS(E1434))+COS(RADIANS(G1426))*COS(RADIANS(E1434))*COS(RADIANS(AN1424))))&gt;90,0,$F$4*$F$5/E1433^2*(SIN(RADIANS(G1426))*SIN(RADIANS(E1434))+COS(RADIANS(G1426))*COS(RADIANS(E1434))*COS(RADIANS(AN1424))))</f>
        <v>#DIV/0!</v>
      </c>
      <c r="AO1426" s="3" t="e">
        <f>IF(DEGREES(ACOS(SIN(RADIANS(G1426))*SIN(RADIANS(E1434))+COS(RADIANS(G1426))*COS(RADIANS(E1434))*COS(RADIANS(AO1424))))&gt;90,0,$F$4*$F$5/E1433^2*(SIN(RADIANS(G1426))*SIN(RADIANS(E1434))+COS(RADIANS(G1426))*COS(RADIANS(E1434))*COS(RADIANS(AO1424))))</f>
        <v>#DIV/0!</v>
      </c>
      <c r="AP1426" s="3" t="e">
        <f>IF(DEGREES(ACOS(SIN(RADIANS(G1426))*SIN(RADIANS(E1434))+COS(RADIANS(G1426))*COS(RADIANS(E1434))*COS(RADIANS(AP1424))))&gt;90,0,$F$4*$F$5/E1433^2*(SIN(RADIANS(G1426))*SIN(RADIANS(E1434))+COS(RADIANS(G1426))*COS(RADIANS(E1434))*COS(RADIANS(AP1424))))</f>
        <v>#DIV/0!</v>
      </c>
      <c r="AQ1426" s="3" t="e">
        <f>IF(DEGREES(ACOS(SIN(RADIANS(G1426))*SIN(RADIANS(E1434))+COS(RADIANS(G1426))*COS(RADIANS(E1434))*COS(RADIANS(AQ1424))))&gt;90,0,$F$4*$F$5/E1433^2*(SIN(RADIANS(G1426))*SIN(RADIANS(E1434))+COS(RADIANS(G1426))*COS(RADIANS(E1434))*COS(RADIANS(AQ1424))))</f>
        <v>#DIV/0!</v>
      </c>
      <c r="AR1426" s="3" t="e">
        <f>IF(DEGREES(ACOS(SIN(RADIANS(G1426))*SIN(RADIANS(E1434))+COS(RADIANS(G1426))*COS(RADIANS(E1434))*COS(RADIANS(AR1424))))&gt;90,0,$F$4*$F$5/E1433^2*(SIN(RADIANS(G1426))*SIN(RADIANS(E1434))+COS(RADIANS(G1426))*COS(RADIANS(E1434))*COS(RADIANS(AR1424))))</f>
        <v>#DIV/0!</v>
      </c>
    </row>
    <row r="1427" spans="2:44" ht="15.75" customHeight="1" x14ac:dyDescent="0.2">
      <c r="B1427" s="3" t="s">
        <v>728</v>
      </c>
      <c r="E1427" s="3">
        <f t="array" ref="E1427">INDEX($D$1751:$AM$1751,0,MATCH(E1426-IF(E1426&lt;360,0,360),$D$1700:$AM$1700,0))+IF(E1426&gt;350,360,0)</f>
        <v>600</v>
      </c>
      <c r="G1427" s="3">
        <v>80</v>
      </c>
      <c r="I1427" s="3">
        <f>IF(DEGREES(ACOS(SIN(RADIANS(G1427))*SIN(RADIANS(E1434))+COS(RADIANS(G1427))*COS(RADIANS(E1434))*COS(RADIANS(I1424))))&gt;90,0,$F$4*$F$5/E1433^2*(SIN(RADIANS(G1427))*SIN(RADIANS(E1434))+COS(RADIANS(G1427))*COS(RADIANS(E1434))*COS(RADIANS(I1424))))</f>
        <v>0</v>
      </c>
      <c r="J1427" s="3">
        <f>IF(DEGREES(ACOS(SIN(RADIANS(G1427))*SIN(RADIANS(E1434))+COS(RADIANS(G1427))*COS(RADIANS(E1434))*COS(RADIANS(J1424))))&gt;90,0,$F$4*$F$5/E1433^2*(SIN(RADIANS(G1427))*SIN(RADIANS(E1434))+COS(RADIANS(G1427))*COS(RADIANS(E1434))*COS(RADIANS(J1424))))</f>
        <v>0</v>
      </c>
      <c r="K1427" s="3">
        <f>IF(DEGREES(ACOS(SIN(RADIANS(G1427))*SIN(RADIANS(E1434))+COS(RADIANS(G1427))*COS(RADIANS(E1434))*COS(RADIANS(K1424))))&gt;90,0,$F$4*$F$5/E1433^2*(SIN(RADIANS(G1427))*SIN(RADIANS(E1434))+COS(RADIANS(G1427))*COS(RADIANS(E1434))*COS(RADIANS(K1424))))</f>
        <v>0</v>
      </c>
      <c r="L1427" s="3">
        <f>IF(DEGREES(ACOS(SIN(RADIANS(G1427))*SIN(RADIANS(E1434))+COS(RADIANS(G1427))*COS(RADIANS(E1434))*COS(RADIANS(L1424))))&gt;90,0,$F$4*$F$5/E1433^2*(SIN(RADIANS(G1427))*SIN(RADIANS(E1434))+COS(RADIANS(G1427))*COS(RADIANS(E1434))*COS(RADIANS(L1424))))</f>
        <v>0</v>
      </c>
      <c r="M1427" s="3">
        <f>IF(DEGREES(ACOS(SIN(RADIANS(G1427))*SIN(RADIANS(E1434))+COS(RADIANS(G1427))*COS(RADIANS(E1434))*COS(RADIANS(M1424))))&gt;90,0,$F$4*$F$5/E1433^2*(SIN(RADIANS(G1427))*SIN(RADIANS(E1434))+COS(RADIANS(G1427))*COS(RADIANS(E1434))*COS(RADIANS(M1424))))</f>
        <v>0</v>
      </c>
      <c r="N1427" s="3">
        <f>IF(DEGREES(ACOS(SIN(RADIANS(G1427))*SIN(RADIANS(E1434))+COS(RADIANS(G1427))*COS(RADIANS(E1434))*COS(RADIANS(N1424))))&gt;90,0,$F$4*$F$5/E1433^2*(SIN(RADIANS(G1427))*SIN(RADIANS(E1434))+COS(RADIANS(G1427))*COS(RADIANS(E1434))*COS(RADIANS(N1424))))</f>
        <v>0</v>
      </c>
      <c r="O1427" s="3">
        <f>IF(DEGREES(ACOS(SIN(RADIANS(G1427))*SIN(RADIANS(E1434))+COS(RADIANS(G1427))*COS(RADIANS(E1434))*COS(RADIANS(O1424))))&gt;90,0,$F$4*$F$5/E1433^2*(SIN(RADIANS(G1427))*SIN(RADIANS(E1434))+COS(RADIANS(G1427))*COS(RADIANS(E1434))*COS(RADIANS(O1424))))</f>
        <v>0</v>
      </c>
      <c r="P1427" s="3">
        <f>IF(DEGREES(ACOS(SIN(RADIANS(G1427))*SIN(RADIANS(E1434))+COS(RADIANS(G1427))*COS(RADIANS(E1434))*COS(RADIANS(P1424))))&gt;90,0,$F$4*$F$5/E1433^2*(SIN(RADIANS(G1427))*SIN(RADIANS(E1434))+COS(RADIANS(G1427))*COS(RADIANS(E1434))*COS(RADIANS(P1424))))</f>
        <v>0</v>
      </c>
      <c r="Q1427" s="3">
        <f>IF(DEGREES(ACOS(SIN(RADIANS(G1427))*SIN(RADIANS(E1434))+COS(RADIANS(G1427))*COS(RADIANS(E1434))*COS(RADIANS(Q1424))))&gt;90,0,$F$4*$F$5/E1433^2*(SIN(RADIANS(G1427))*SIN(RADIANS(E1434))+COS(RADIANS(G1427))*COS(RADIANS(E1434))*COS(RADIANS(Q1424))))</f>
        <v>0</v>
      </c>
      <c r="R1427" s="3" t="e">
        <f>IF(DEGREES(ACOS(SIN(RADIANS(G1427))*SIN(RADIANS(E1434))+COS(RADIANS(G1427))*COS(RADIANS(E1434))*COS(RADIANS(R1424))))&gt;90,0,$F$4*$F$5/E1433^2*(SIN(RADIANS(G1427))*SIN(RADIANS(E1434))+COS(RADIANS(G1427))*COS(RADIANS(E1434))*COS(RADIANS(R1424))))</f>
        <v>#DIV/0!</v>
      </c>
      <c r="S1427" s="3" t="e">
        <f>IF(DEGREES(ACOS(SIN(RADIANS(G1427))*SIN(RADIANS(E1434))+COS(RADIANS(G1427))*COS(RADIANS(E1434))*COS(RADIANS(S1424))))&gt;90,0,$F$4*$F$5/E1433^2*(SIN(RADIANS(G1427))*SIN(RADIANS(E1434))+COS(RADIANS(G1427))*COS(RADIANS(E1434))*COS(RADIANS(S1424))))</f>
        <v>#DIV/0!</v>
      </c>
      <c r="T1427" s="3" t="e">
        <f>IF(DEGREES(ACOS(SIN(RADIANS(G1427))*SIN(RADIANS(E1434))+COS(RADIANS(G1427))*COS(RADIANS(E1434))*COS(RADIANS(T1424))))&gt;90,0,$F$4*$F$5/E1433^2*(SIN(RADIANS(G1427))*SIN(RADIANS(E1434))+COS(RADIANS(G1427))*COS(RADIANS(E1434))*COS(RADIANS(T1424))))</f>
        <v>#DIV/0!</v>
      </c>
      <c r="U1427" s="3" t="e">
        <f>IF(DEGREES(ACOS(SIN(RADIANS(G1427))*SIN(RADIANS(E1434))+COS(RADIANS(G1427))*COS(RADIANS(E1434))*COS(RADIANS(U1424))))&gt;90,0,$F$4*$F$5/E1433^2*(SIN(RADIANS(G1427))*SIN(RADIANS(E1434))+COS(RADIANS(G1427))*COS(RADIANS(E1434))*COS(RADIANS(U1424))))</f>
        <v>#DIV/0!</v>
      </c>
      <c r="V1427" s="3" t="e">
        <f>IF(DEGREES(ACOS(SIN(RADIANS(G1427))*SIN(RADIANS(E1434))+COS(RADIANS(G1427))*COS(RADIANS(E1434))*COS(RADIANS(V1424))))&gt;90,0,$F$4*$F$5/E1433^2*(SIN(RADIANS(G1427))*SIN(RADIANS(E1434))+COS(RADIANS(G1427))*COS(RADIANS(E1434))*COS(RADIANS(V1424))))</f>
        <v>#DIV/0!</v>
      </c>
      <c r="W1427" s="3" t="e">
        <f>IF(DEGREES(ACOS(SIN(RADIANS(G1427))*SIN(RADIANS(E1434))+COS(RADIANS(G1427))*COS(RADIANS(E1434))*COS(RADIANS(W1424))))&gt;90,0,$F$4*$F$5/E1433^2*(SIN(RADIANS(G1427))*SIN(RADIANS(E1434))+COS(RADIANS(G1427))*COS(RADIANS(E1434))*COS(RADIANS(W1424))))</f>
        <v>#DIV/0!</v>
      </c>
      <c r="X1427" s="3" t="e">
        <f>IF(DEGREES(ACOS(SIN(RADIANS(G1427))*SIN(RADIANS(E1434))+COS(RADIANS(G1427))*COS(RADIANS(E1434))*COS(RADIANS(X1424))))&gt;90,0,$F$4*$F$5/E1433^2*(SIN(RADIANS(G1427))*SIN(RADIANS(E1434))+COS(RADIANS(G1427))*COS(RADIANS(E1434))*COS(RADIANS(X1424))))</f>
        <v>#DIV/0!</v>
      </c>
      <c r="Y1427" s="3" t="e">
        <f>IF(DEGREES(ACOS(SIN(RADIANS(G1427))*SIN(RADIANS(E1434))+COS(RADIANS(G1427))*COS(RADIANS(E1434))*COS(RADIANS(Y1424))))&gt;90,0,$F$4*$F$5/E1433^2*(SIN(RADIANS(G1427))*SIN(RADIANS(E1434))+COS(RADIANS(G1427))*COS(RADIANS(E1434))*COS(RADIANS(Y1424))))</f>
        <v>#DIV/0!</v>
      </c>
      <c r="Z1427" s="3" t="e">
        <f>IF(DEGREES(ACOS(SIN(RADIANS(G1427))*SIN(RADIANS(E1434))+COS(RADIANS(G1427))*COS(RADIANS(E1434))*COS(RADIANS(Z1424))))&gt;90,0,$F$4*$F$5/E1433^2*(SIN(RADIANS(G1427))*SIN(RADIANS(E1434))+COS(RADIANS(G1427))*COS(RADIANS(E1434))*COS(RADIANS(Z1424))))</f>
        <v>#DIV/0!</v>
      </c>
      <c r="AA1427" s="3" t="e">
        <f>IF(DEGREES(ACOS(SIN(RADIANS(G1427))*SIN(RADIANS(E1434))+COS(RADIANS(G1427))*COS(RADIANS(E1434))*COS(RADIANS(AA1424))))&gt;90,0,$F$4*$F$5/E1433^2*(SIN(RADIANS(G1427))*SIN(RADIANS(E1434))+COS(RADIANS(G1427))*COS(RADIANS(E1434))*COS(RADIANS(AA1424))))</f>
        <v>#DIV/0!</v>
      </c>
      <c r="AB1427" s="3" t="e">
        <f>IF(DEGREES(ACOS(SIN(RADIANS(G1427))*SIN(RADIANS(E1434))+COS(RADIANS(G1427))*COS(RADIANS(E1434))*COS(RADIANS(AB1424))))&gt;90,0,$F$4*$F$5/E1433^2*(SIN(RADIANS(G1427))*SIN(RADIANS(E1434))+COS(RADIANS(G1427))*COS(RADIANS(E1434))*COS(RADIANS(AB1424))))</f>
        <v>#DIV/0!</v>
      </c>
      <c r="AC1427" s="3" t="e">
        <f>IF(DEGREES(ACOS(SIN(RADIANS(G1427))*SIN(RADIANS(E1434))+COS(RADIANS(G1427))*COS(RADIANS(E1434))*COS(RADIANS(AC1424))))&gt;90,0,$F$4*$F$5/E1433^2*(SIN(RADIANS(G1427))*SIN(RADIANS(E1434))+COS(RADIANS(G1427))*COS(RADIANS(E1434))*COS(RADIANS(AC1424))))</f>
        <v>#DIV/0!</v>
      </c>
      <c r="AD1427" s="3" t="e">
        <f>IF(DEGREES(ACOS(SIN(RADIANS(G1427))*SIN(RADIANS(E1434))+COS(RADIANS(G1427))*COS(RADIANS(E1434))*COS(RADIANS(AD1424))))&gt;90,0,$F$4*$F$5/E1433^2*(SIN(RADIANS(G1427))*SIN(RADIANS(E1434))+COS(RADIANS(G1427))*COS(RADIANS(E1434))*COS(RADIANS(AD1424))))</f>
        <v>#DIV/0!</v>
      </c>
      <c r="AE1427" s="3" t="e">
        <f>IF(DEGREES(ACOS(SIN(RADIANS(G1427))*SIN(RADIANS(E1434))+COS(RADIANS(G1427))*COS(RADIANS(E1434))*COS(RADIANS(AE1424))))&gt;90,0,$F$4*$F$5/E1433^2*(SIN(RADIANS(G1427))*SIN(RADIANS(E1434))+COS(RADIANS(G1427))*COS(RADIANS(E1434))*COS(RADIANS(AE1424))))</f>
        <v>#DIV/0!</v>
      </c>
      <c r="AF1427" s="3" t="e">
        <f>IF(DEGREES(ACOS(SIN(RADIANS(G1427))*SIN(RADIANS(E1434))+COS(RADIANS(G1427))*COS(RADIANS(E1434))*COS(RADIANS(AF1424))))&gt;90,0,$F$4*$F$5/E1433^2*(SIN(RADIANS(G1427))*SIN(RADIANS(E1434))+COS(RADIANS(G1427))*COS(RADIANS(E1434))*COS(RADIANS(AF1424))))</f>
        <v>#DIV/0!</v>
      </c>
      <c r="AG1427" s="3" t="e">
        <f>IF(DEGREES(ACOS(SIN(RADIANS(G1427))*SIN(RADIANS(E1434))+COS(RADIANS(G1427))*COS(RADIANS(E1434))*COS(RADIANS(AG1424))))&gt;90,0,$F$4*$F$5/E1433^2*(SIN(RADIANS(G1427))*SIN(RADIANS(E1434))+COS(RADIANS(G1427))*COS(RADIANS(E1434))*COS(RADIANS(AG1424))))</f>
        <v>#DIV/0!</v>
      </c>
      <c r="AH1427" s="3" t="e">
        <f>IF(DEGREES(ACOS(SIN(RADIANS(G1427))*SIN(RADIANS(E1434))+COS(RADIANS(G1427))*COS(RADIANS(E1434))*COS(RADIANS(AH1424))))&gt;90,0,$F$4*$F$5/E1433^2*(SIN(RADIANS(G1427))*SIN(RADIANS(E1434))+COS(RADIANS(G1427))*COS(RADIANS(E1434))*COS(RADIANS(AH1424))))</f>
        <v>#DIV/0!</v>
      </c>
      <c r="AI1427" s="3" t="e">
        <f>IF(DEGREES(ACOS(SIN(RADIANS(G1427))*SIN(RADIANS(E1434))+COS(RADIANS(G1427))*COS(RADIANS(E1434))*COS(RADIANS(AI1424))))&gt;90,0,$F$4*$F$5/E1433^2*(SIN(RADIANS(G1427))*SIN(RADIANS(E1434))+COS(RADIANS(G1427))*COS(RADIANS(E1434))*COS(RADIANS(AI1424))))</f>
        <v>#DIV/0!</v>
      </c>
      <c r="AJ1427" s="3" t="e">
        <f>IF(DEGREES(ACOS(SIN(RADIANS(G1427))*SIN(RADIANS(E1434))+COS(RADIANS(G1427))*COS(RADIANS(E1434))*COS(RADIANS(AJ1424))))&gt;90,0,$F$4*$F$5/E1433^2*(SIN(RADIANS(G1427))*SIN(RADIANS(E1434))+COS(RADIANS(G1427))*COS(RADIANS(E1434))*COS(RADIANS(AJ1424))))</f>
        <v>#DIV/0!</v>
      </c>
      <c r="AK1427" s="3">
        <f>IF(DEGREES(ACOS(SIN(RADIANS(G1427))*SIN(RADIANS(E1434))+COS(RADIANS(G1427))*COS(RADIANS(E1434))*COS(RADIANS(AK1424))))&gt;90,0,$F$4*$F$5/E1433^2*(SIN(RADIANS(G1427))*SIN(RADIANS(E1434))+COS(RADIANS(G1427))*COS(RADIANS(E1434))*COS(RADIANS(AK1424))))</f>
        <v>0</v>
      </c>
      <c r="AL1427" s="3">
        <f>IF(DEGREES(ACOS(SIN(RADIANS(G1427))*SIN(RADIANS(E1434))+COS(RADIANS(G1427))*COS(RADIANS(E1434))*COS(RADIANS(AL1424))))&gt;90,0,$F$4*$F$5/E1433^2*(SIN(RADIANS(G1427))*SIN(RADIANS(E1434))+COS(RADIANS(G1427))*COS(RADIANS(E1434))*COS(RADIANS(AL1424))))</f>
        <v>0</v>
      </c>
      <c r="AM1427" s="3">
        <f>IF(DEGREES(ACOS(SIN(RADIANS(G1427))*SIN(RADIANS(E1434))+COS(RADIANS(G1427))*COS(RADIANS(E1434))*COS(RADIANS(AM1424))))&gt;90,0,$F$4*$F$5/E1433^2*(SIN(RADIANS(G1427))*SIN(RADIANS(E1434))+COS(RADIANS(G1427))*COS(RADIANS(E1434))*COS(RADIANS(AM1424))))</f>
        <v>0</v>
      </c>
      <c r="AN1427" s="3">
        <f>IF(DEGREES(ACOS(SIN(RADIANS(G1427))*SIN(RADIANS(E1434))+COS(RADIANS(G1427))*COS(RADIANS(E1434))*COS(RADIANS(AN1424))))&gt;90,0,$F$4*$F$5/E1433^2*(SIN(RADIANS(G1427))*SIN(RADIANS(E1434))+COS(RADIANS(G1427))*COS(RADIANS(E1434))*COS(RADIANS(AN1424))))</f>
        <v>0</v>
      </c>
      <c r="AO1427" s="3">
        <f>IF(DEGREES(ACOS(SIN(RADIANS(G1427))*SIN(RADIANS(E1434))+COS(RADIANS(G1427))*COS(RADIANS(E1434))*COS(RADIANS(AO1424))))&gt;90,0,$F$4*$F$5/E1433^2*(SIN(RADIANS(G1427))*SIN(RADIANS(E1434))+COS(RADIANS(G1427))*COS(RADIANS(E1434))*COS(RADIANS(AO1424))))</f>
        <v>0</v>
      </c>
      <c r="AP1427" s="3">
        <f>IF(DEGREES(ACOS(SIN(RADIANS(G1427))*SIN(RADIANS(E1434))+COS(RADIANS(G1427))*COS(RADIANS(E1434))*COS(RADIANS(AP1424))))&gt;90,0,$F$4*$F$5/E1433^2*(SIN(RADIANS(G1427))*SIN(RADIANS(E1434))+COS(RADIANS(G1427))*COS(RADIANS(E1434))*COS(RADIANS(AP1424))))</f>
        <v>0</v>
      </c>
      <c r="AQ1427" s="3">
        <f>IF(DEGREES(ACOS(SIN(RADIANS(G1427))*SIN(RADIANS(E1434))+COS(RADIANS(G1427))*COS(RADIANS(E1434))*COS(RADIANS(AQ1424))))&gt;90,0,$F$4*$F$5/E1433^2*(SIN(RADIANS(G1427))*SIN(RADIANS(E1434))+COS(RADIANS(G1427))*COS(RADIANS(E1434))*COS(RADIANS(AQ1424))))</f>
        <v>0</v>
      </c>
      <c r="AR1427" s="3">
        <f>IF(DEGREES(ACOS(SIN(RADIANS(G1427))*SIN(RADIANS(E1434))+COS(RADIANS(G1427))*COS(RADIANS(E1434))*COS(RADIANS(AR1424))))&gt;90,0,$F$4*$F$5/E1433^2*(SIN(RADIANS(G1427))*SIN(RADIANS(E1434))+COS(RADIANS(G1427))*COS(RADIANS(E1434))*COS(RADIANS(AR1424))))</f>
        <v>0</v>
      </c>
    </row>
    <row r="1428" spans="2:44" ht="15.75" customHeight="1" x14ac:dyDescent="0.2">
      <c r="B1428" s="20" t="s">
        <v>784</v>
      </c>
      <c r="E1428" s="3">
        <f>IF(E1427-$F$13&lt;0,E1427-$F$13+360,IF(E1427-$F$13&gt;360,E1427-$F$13-360,E1427-$F$13))</f>
        <v>330</v>
      </c>
      <c r="G1428" s="3">
        <v>70</v>
      </c>
      <c r="I1428" s="3">
        <f>IF(DEGREES(ACOS(SIN(RADIANS(G1428))*SIN(RADIANS(E1434))+COS(RADIANS(G1428))*COS(RADIANS(E1434))*COS(RADIANS(I1424))))&gt;90,0,$F$4*$F$5/E1433^2*(SIN(RADIANS(G1428))*SIN(RADIANS(E1434))+COS(RADIANS(G1428))*COS(RADIANS(E1434))*COS(RADIANS(I1424))))</f>
        <v>0</v>
      </c>
      <c r="J1428" s="3">
        <f>IF(DEGREES(ACOS(SIN(RADIANS(G1428))*SIN(RADIANS(E1434))+COS(RADIANS(G1428))*COS(RADIANS(E1434))*COS(RADIANS(J1424))))&gt;90,0,$F$4*$F$5/E1433^2*(SIN(RADIANS(G1428))*SIN(RADIANS(E1434))+COS(RADIANS(G1428))*COS(RADIANS(E1434))*COS(RADIANS(J1424))))</f>
        <v>0</v>
      </c>
      <c r="K1428" s="3">
        <f>IF(DEGREES(ACOS(SIN(RADIANS(G1428))*SIN(RADIANS(E1434))+COS(RADIANS(G1428))*COS(RADIANS(E1434))*COS(RADIANS(K1424))))&gt;90,0,$F$4*$F$5/E1433^2*(SIN(RADIANS(G1428))*SIN(RADIANS(E1434))+COS(RADIANS(G1428))*COS(RADIANS(E1434))*COS(RADIANS(K1424))))</f>
        <v>0</v>
      </c>
      <c r="L1428" s="3">
        <f>IF(DEGREES(ACOS(SIN(RADIANS(G1428))*SIN(RADIANS(E1434))+COS(RADIANS(G1428))*COS(RADIANS(E1434))*COS(RADIANS(L1424))))&gt;90,0,$F$4*$F$5/E1433^2*(SIN(RADIANS(G1428))*SIN(RADIANS(E1434))+COS(RADIANS(G1428))*COS(RADIANS(E1434))*COS(RADIANS(L1424))))</f>
        <v>0</v>
      </c>
      <c r="M1428" s="3">
        <f>IF(DEGREES(ACOS(SIN(RADIANS(G1428))*SIN(RADIANS(E1434))+COS(RADIANS(G1428))*COS(RADIANS(E1434))*COS(RADIANS(M1424))))&gt;90,0,$F$4*$F$5/E1433^2*(SIN(RADIANS(G1428))*SIN(RADIANS(E1434))+COS(RADIANS(G1428))*COS(RADIANS(E1434))*COS(RADIANS(M1424))))</f>
        <v>0</v>
      </c>
      <c r="N1428" s="3">
        <f>IF(DEGREES(ACOS(SIN(RADIANS(G1428))*SIN(RADIANS(E1434))+COS(RADIANS(G1428))*COS(RADIANS(E1434))*COS(RADIANS(N1424))))&gt;90,0,$F$4*$F$5/E1433^2*(SIN(RADIANS(G1428))*SIN(RADIANS(E1434))+COS(RADIANS(G1428))*COS(RADIANS(E1434))*COS(RADIANS(N1424))))</f>
        <v>0</v>
      </c>
      <c r="O1428" s="3">
        <f>IF(DEGREES(ACOS(SIN(RADIANS(G1428))*SIN(RADIANS(E1434))+COS(RADIANS(G1428))*COS(RADIANS(E1434))*COS(RADIANS(O1424))))&gt;90,0,$F$4*$F$5/E1433^2*(SIN(RADIANS(G1428))*SIN(RADIANS(E1434))+COS(RADIANS(G1428))*COS(RADIANS(E1434))*COS(RADIANS(O1424))))</f>
        <v>0</v>
      </c>
      <c r="P1428" s="3">
        <f>IF(DEGREES(ACOS(SIN(RADIANS(G1428))*SIN(RADIANS(E1434))+COS(RADIANS(G1428))*COS(RADIANS(E1434))*COS(RADIANS(P1424))))&gt;90,0,$F$4*$F$5/E1433^2*(SIN(RADIANS(G1428))*SIN(RADIANS(E1434))+COS(RADIANS(G1428))*COS(RADIANS(E1434))*COS(RADIANS(P1424))))</f>
        <v>0</v>
      </c>
      <c r="Q1428" s="3">
        <f>IF(DEGREES(ACOS(SIN(RADIANS(G1428))*SIN(RADIANS(E1434))+COS(RADIANS(G1428))*COS(RADIANS(E1434))*COS(RADIANS(Q1424))))&gt;90,0,$F$4*$F$5/E1433^2*(SIN(RADIANS(G1428))*SIN(RADIANS(E1434))+COS(RADIANS(G1428))*COS(RADIANS(E1434))*COS(RADIANS(Q1424))))</f>
        <v>0</v>
      </c>
      <c r="R1428" s="3" t="e">
        <f>IF(DEGREES(ACOS(SIN(RADIANS(G1428))*SIN(RADIANS(E1434))+COS(RADIANS(G1428))*COS(RADIANS(E1434))*COS(RADIANS(R1424))))&gt;90,0,$F$4*$F$5/E1433^2*(SIN(RADIANS(G1428))*SIN(RADIANS(E1434))+COS(RADIANS(G1428))*COS(RADIANS(E1434))*COS(RADIANS(R1424))))</f>
        <v>#DIV/0!</v>
      </c>
      <c r="S1428" s="3" t="e">
        <f>IF(DEGREES(ACOS(SIN(RADIANS(G1428))*SIN(RADIANS(E1434))+COS(RADIANS(G1428))*COS(RADIANS(E1434))*COS(RADIANS(S1424))))&gt;90,0,$F$4*$F$5/E1433^2*(SIN(RADIANS(G1428))*SIN(RADIANS(E1434))+COS(RADIANS(G1428))*COS(RADIANS(E1434))*COS(RADIANS(S1424))))</f>
        <v>#DIV/0!</v>
      </c>
      <c r="T1428" s="3" t="e">
        <f>IF(DEGREES(ACOS(SIN(RADIANS(G1428))*SIN(RADIANS(E1434))+COS(RADIANS(G1428))*COS(RADIANS(E1434))*COS(RADIANS(T1424))))&gt;90,0,$F$4*$F$5/E1433^2*(SIN(RADIANS(G1428))*SIN(RADIANS(E1434))+COS(RADIANS(G1428))*COS(RADIANS(E1434))*COS(RADIANS(T1424))))</f>
        <v>#DIV/0!</v>
      </c>
      <c r="U1428" s="3" t="e">
        <f>IF(DEGREES(ACOS(SIN(RADIANS(G1428))*SIN(RADIANS(E1434))+COS(RADIANS(G1428))*COS(RADIANS(E1434))*COS(RADIANS(U1424))))&gt;90,0,$F$4*$F$5/E1433^2*(SIN(RADIANS(G1428))*SIN(RADIANS(E1434))+COS(RADIANS(G1428))*COS(RADIANS(E1434))*COS(RADIANS(U1424))))</f>
        <v>#DIV/0!</v>
      </c>
      <c r="V1428" s="3" t="e">
        <f>IF(DEGREES(ACOS(SIN(RADIANS(G1428))*SIN(RADIANS(E1434))+COS(RADIANS(G1428))*COS(RADIANS(E1434))*COS(RADIANS(V1424))))&gt;90,0,$F$4*$F$5/E1433^2*(SIN(RADIANS(G1428))*SIN(RADIANS(E1434))+COS(RADIANS(G1428))*COS(RADIANS(E1434))*COS(RADIANS(V1424))))</f>
        <v>#DIV/0!</v>
      </c>
      <c r="W1428" s="3" t="e">
        <f>IF(DEGREES(ACOS(SIN(RADIANS(G1428))*SIN(RADIANS(E1434))+COS(RADIANS(G1428))*COS(RADIANS(E1434))*COS(RADIANS(W1424))))&gt;90,0,$F$4*$F$5/E1433^2*(SIN(RADIANS(G1428))*SIN(RADIANS(E1434))+COS(RADIANS(G1428))*COS(RADIANS(E1434))*COS(RADIANS(W1424))))</f>
        <v>#DIV/0!</v>
      </c>
      <c r="X1428" s="3" t="e">
        <f>IF(DEGREES(ACOS(SIN(RADIANS(G1428))*SIN(RADIANS(E1434))+COS(RADIANS(G1428))*COS(RADIANS(E1434))*COS(RADIANS(X1424))))&gt;90,0,$F$4*$F$5/E1433^2*(SIN(RADIANS(G1428))*SIN(RADIANS(E1434))+COS(RADIANS(G1428))*COS(RADIANS(E1434))*COS(RADIANS(X1424))))</f>
        <v>#DIV/0!</v>
      </c>
      <c r="Y1428" s="3" t="e">
        <f>IF(DEGREES(ACOS(SIN(RADIANS(G1428))*SIN(RADIANS(E1434))+COS(RADIANS(G1428))*COS(RADIANS(E1434))*COS(RADIANS(Y1424))))&gt;90,0,$F$4*$F$5/E1433^2*(SIN(RADIANS(G1428))*SIN(RADIANS(E1434))+COS(RADIANS(G1428))*COS(RADIANS(E1434))*COS(RADIANS(Y1424))))</f>
        <v>#DIV/0!</v>
      </c>
      <c r="Z1428" s="3" t="e">
        <f>IF(DEGREES(ACOS(SIN(RADIANS(G1428))*SIN(RADIANS(E1434))+COS(RADIANS(G1428))*COS(RADIANS(E1434))*COS(RADIANS(Z1424))))&gt;90,0,$F$4*$F$5/E1433^2*(SIN(RADIANS(G1428))*SIN(RADIANS(E1434))+COS(RADIANS(G1428))*COS(RADIANS(E1434))*COS(RADIANS(Z1424))))</f>
        <v>#DIV/0!</v>
      </c>
      <c r="AA1428" s="3" t="e">
        <f>IF(DEGREES(ACOS(SIN(RADIANS(G1428))*SIN(RADIANS(E1434))+COS(RADIANS(G1428))*COS(RADIANS(E1434))*COS(RADIANS(AA1424))))&gt;90,0,$F$4*$F$5/E1433^2*(SIN(RADIANS(G1428))*SIN(RADIANS(E1434))+COS(RADIANS(G1428))*COS(RADIANS(E1434))*COS(RADIANS(AA1424))))</f>
        <v>#DIV/0!</v>
      </c>
      <c r="AB1428" s="3" t="e">
        <f>IF(DEGREES(ACOS(SIN(RADIANS(G1428))*SIN(RADIANS(E1434))+COS(RADIANS(G1428))*COS(RADIANS(E1434))*COS(RADIANS(AB1424))))&gt;90,0,$F$4*$F$5/E1433^2*(SIN(RADIANS(G1428))*SIN(RADIANS(E1434))+COS(RADIANS(G1428))*COS(RADIANS(E1434))*COS(RADIANS(AB1424))))</f>
        <v>#DIV/0!</v>
      </c>
      <c r="AC1428" s="3" t="e">
        <f>IF(DEGREES(ACOS(SIN(RADIANS(G1428))*SIN(RADIANS(E1434))+COS(RADIANS(G1428))*COS(RADIANS(E1434))*COS(RADIANS(AC1424))))&gt;90,0,$F$4*$F$5/E1433^2*(SIN(RADIANS(G1428))*SIN(RADIANS(E1434))+COS(RADIANS(G1428))*COS(RADIANS(E1434))*COS(RADIANS(AC1424))))</f>
        <v>#DIV/0!</v>
      </c>
      <c r="AD1428" s="3" t="e">
        <f>IF(DEGREES(ACOS(SIN(RADIANS(G1428))*SIN(RADIANS(E1434))+COS(RADIANS(G1428))*COS(RADIANS(E1434))*COS(RADIANS(AD1424))))&gt;90,0,$F$4*$F$5/E1433^2*(SIN(RADIANS(G1428))*SIN(RADIANS(E1434))+COS(RADIANS(G1428))*COS(RADIANS(E1434))*COS(RADIANS(AD1424))))</f>
        <v>#DIV/0!</v>
      </c>
      <c r="AE1428" s="3" t="e">
        <f>IF(DEGREES(ACOS(SIN(RADIANS(G1428))*SIN(RADIANS(E1434))+COS(RADIANS(G1428))*COS(RADIANS(E1434))*COS(RADIANS(AE1424))))&gt;90,0,$F$4*$F$5/E1433^2*(SIN(RADIANS(G1428))*SIN(RADIANS(E1434))+COS(RADIANS(G1428))*COS(RADIANS(E1434))*COS(RADIANS(AE1424))))</f>
        <v>#DIV/0!</v>
      </c>
      <c r="AF1428" s="3" t="e">
        <f>IF(DEGREES(ACOS(SIN(RADIANS(G1428))*SIN(RADIANS(E1434))+COS(RADIANS(G1428))*COS(RADIANS(E1434))*COS(RADIANS(AF1424))))&gt;90,0,$F$4*$F$5/E1433^2*(SIN(RADIANS(G1428))*SIN(RADIANS(E1434))+COS(RADIANS(G1428))*COS(RADIANS(E1434))*COS(RADIANS(AF1424))))</f>
        <v>#DIV/0!</v>
      </c>
      <c r="AG1428" s="3" t="e">
        <f>IF(DEGREES(ACOS(SIN(RADIANS(G1428))*SIN(RADIANS(E1434))+COS(RADIANS(G1428))*COS(RADIANS(E1434))*COS(RADIANS(AG1424))))&gt;90,0,$F$4*$F$5/E1433^2*(SIN(RADIANS(G1428))*SIN(RADIANS(E1434))+COS(RADIANS(G1428))*COS(RADIANS(E1434))*COS(RADIANS(AG1424))))</f>
        <v>#DIV/0!</v>
      </c>
      <c r="AH1428" s="3" t="e">
        <f>IF(DEGREES(ACOS(SIN(RADIANS(G1428))*SIN(RADIANS(E1434))+COS(RADIANS(G1428))*COS(RADIANS(E1434))*COS(RADIANS(AH1424))))&gt;90,0,$F$4*$F$5/E1433^2*(SIN(RADIANS(G1428))*SIN(RADIANS(E1434))+COS(RADIANS(G1428))*COS(RADIANS(E1434))*COS(RADIANS(AH1424))))</f>
        <v>#DIV/0!</v>
      </c>
      <c r="AI1428" s="3" t="e">
        <f>IF(DEGREES(ACOS(SIN(RADIANS(G1428))*SIN(RADIANS(E1434))+COS(RADIANS(G1428))*COS(RADIANS(E1434))*COS(RADIANS(AI1424))))&gt;90,0,$F$4*$F$5/E1433^2*(SIN(RADIANS(G1428))*SIN(RADIANS(E1434))+COS(RADIANS(G1428))*COS(RADIANS(E1434))*COS(RADIANS(AI1424))))</f>
        <v>#DIV/0!</v>
      </c>
      <c r="AJ1428" s="3" t="e">
        <f>IF(DEGREES(ACOS(SIN(RADIANS(G1428))*SIN(RADIANS(E1434))+COS(RADIANS(G1428))*COS(RADIANS(E1434))*COS(RADIANS(AJ1424))))&gt;90,0,$F$4*$F$5/E1433^2*(SIN(RADIANS(G1428))*SIN(RADIANS(E1434))+COS(RADIANS(G1428))*COS(RADIANS(E1434))*COS(RADIANS(AJ1424))))</f>
        <v>#DIV/0!</v>
      </c>
      <c r="AK1428" s="3">
        <f>IF(DEGREES(ACOS(SIN(RADIANS(G1428))*SIN(RADIANS(E1434))+COS(RADIANS(G1428))*COS(RADIANS(E1434))*COS(RADIANS(AK1424))))&gt;90,0,$F$4*$F$5/E1433^2*(SIN(RADIANS(G1428))*SIN(RADIANS(E1434))+COS(RADIANS(G1428))*COS(RADIANS(E1434))*COS(RADIANS(AK1424))))</f>
        <v>0</v>
      </c>
      <c r="AL1428" s="3">
        <f>IF(DEGREES(ACOS(SIN(RADIANS(G1428))*SIN(RADIANS(E1434))+COS(RADIANS(G1428))*COS(RADIANS(E1434))*COS(RADIANS(AL1424))))&gt;90,0,$F$4*$F$5/E1433^2*(SIN(RADIANS(G1428))*SIN(RADIANS(E1434))+COS(RADIANS(G1428))*COS(RADIANS(E1434))*COS(RADIANS(AL1424))))</f>
        <v>0</v>
      </c>
      <c r="AM1428" s="3">
        <f>IF(DEGREES(ACOS(SIN(RADIANS(G1428))*SIN(RADIANS(E1434))+COS(RADIANS(G1428))*COS(RADIANS(E1434))*COS(RADIANS(AM1424))))&gt;90,0,$F$4*$F$5/E1433^2*(SIN(RADIANS(G1428))*SIN(RADIANS(E1434))+COS(RADIANS(G1428))*COS(RADIANS(E1434))*COS(RADIANS(AM1424))))</f>
        <v>0</v>
      </c>
      <c r="AN1428" s="3">
        <f>IF(DEGREES(ACOS(SIN(RADIANS(G1428))*SIN(RADIANS(E1434))+COS(RADIANS(G1428))*COS(RADIANS(E1434))*COS(RADIANS(AN1424))))&gt;90,0,$F$4*$F$5/E1433^2*(SIN(RADIANS(G1428))*SIN(RADIANS(E1434))+COS(RADIANS(G1428))*COS(RADIANS(E1434))*COS(RADIANS(AN1424))))</f>
        <v>0</v>
      </c>
      <c r="AO1428" s="3">
        <f>IF(DEGREES(ACOS(SIN(RADIANS(G1428))*SIN(RADIANS(E1434))+COS(RADIANS(G1428))*COS(RADIANS(E1434))*COS(RADIANS(AO1424))))&gt;90,0,$F$4*$F$5/E1433^2*(SIN(RADIANS(G1428))*SIN(RADIANS(E1434))+COS(RADIANS(G1428))*COS(RADIANS(E1434))*COS(RADIANS(AO1424))))</f>
        <v>0</v>
      </c>
      <c r="AP1428" s="3">
        <f>IF(DEGREES(ACOS(SIN(RADIANS(G1428))*SIN(RADIANS(E1434))+COS(RADIANS(G1428))*COS(RADIANS(E1434))*COS(RADIANS(AP1424))))&gt;90,0,$F$4*$F$5/E1433^2*(SIN(RADIANS(G1428))*SIN(RADIANS(E1434))+COS(RADIANS(G1428))*COS(RADIANS(E1434))*COS(RADIANS(AP1424))))</f>
        <v>0</v>
      </c>
      <c r="AQ1428" s="3">
        <f>IF(DEGREES(ACOS(SIN(RADIANS(G1428))*SIN(RADIANS(E1434))+COS(RADIANS(G1428))*COS(RADIANS(E1434))*COS(RADIANS(AQ1424))))&gt;90,0,$F$4*$F$5/E1433^2*(SIN(RADIANS(G1428))*SIN(RADIANS(E1434))+COS(RADIANS(G1428))*COS(RADIANS(E1434))*COS(RADIANS(AQ1424))))</f>
        <v>0</v>
      </c>
      <c r="AR1428" s="3">
        <f>IF(DEGREES(ACOS(SIN(RADIANS(G1428))*SIN(RADIANS(E1434))+COS(RADIANS(G1428))*COS(RADIANS(E1434))*COS(RADIANS(AR1424))))&gt;90,0,$F$4*$F$5/E1433^2*(SIN(RADIANS(G1428))*SIN(RADIANS(E1434))+COS(RADIANS(G1428))*COS(RADIANS(E1434))*COS(RADIANS(AR1424))))</f>
        <v>0</v>
      </c>
    </row>
    <row r="1429" spans="2:44" ht="15.75" customHeight="1" x14ac:dyDescent="0.2">
      <c r="B1429" s="20" t="s">
        <v>729</v>
      </c>
      <c r="E1429" s="3">
        <f>IF(E1426&lt;360,E1426/360,(E1426-360)/360)</f>
        <v>0.66666666666666663</v>
      </c>
      <c r="G1429" s="3">
        <v>60</v>
      </c>
      <c r="I1429" s="3">
        <f>IF(DEGREES(ACOS(SIN(RADIANS(G1429))*SIN(RADIANS(E1434))+COS(RADIANS(G1429))*COS(RADIANS(E1434))*COS(RADIANS(I1424))))&gt;90,0,$F$4*$F$5/E1433^2*(SIN(RADIANS(G1429))*SIN(RADIANS(E1434))+COS(RADIANS(G1429))*COS(RADIANS(E1434))*COS(RADIANS(I1424))))</f>
        <v>0</v>
      </c>
      <c r="J1429" s="3">
        <f>IF(DEGREES(ACOS(SIN(RADIANS(G1429))*SIN(RADIANS(E1434))+COS(RADIANS(G1429))*COS(RADIANS(E1434))*COS(RADIANS(J1424))))&gt;90,0,$F$4*$F$5/E1433^2*(SIN(RADIANS(G1429))*SIN(RADIANS(E1434))+COS(RADIANS(G1429))*COS(RADIANS(E1434))*COS(RADIANS(J1424))))</f>
        <v>0</v>
      </c>
      <c r="K1429" s="3">
        <f>IF(DEGREES(ACOS(SIN(RADIANS(G1429))*SIN(RADIANS(E1434))+COS(RADIANS(G1429))*COS(RADIANS(E1434))*COS(RADIANS(K1424))))&gt;90,0,$F$4*$F$5/E1433^2*(SIN(RADIANS(G1429))*SIN(RADIANS(E1434))+COS(RADIANS(G1429))*COS(RADIANS(E1434))*COS(RADIANS(K1424))))</f>
        <v>0</v>
      </c>
      <c r="L1429" s="3">
        <f>IF(DEGREES(ACOS(SIN(RADIANS(G1429))*SIN(RADIANS(E1434))+COS(RADIANS(G1429))*COS(RADIANS(E1434))*COS(RADIANS(L1424))))&gt;90,0,$F$4*$F$5/E1433^2*(SIN(RADIANS(G1429))*SIN(RADIANS(E1434))+COS(RADIANS(G1429))*COS(RADIANS(E1434))*COS(RADIANS(L1424))))</f>
        <v>0</v>
      </c>
      <c r="M1429" s="3">
        <f>IF(DEGREES(ACOS(SIN(RADIANS(G1429))*SIN(RADIANS(E1434))+COS(RADIANS(G1429))*COS(RADIANS(E1434))*COS(RADIANS(M1424))))&gt;90,0,$F$4*$F$5/E1433^2*(SIN(RADIANS(G1429))*SIN(RADIANS(E1434))+COS(RADIANS(G1429))*COS(RADIANS(E1434))*COS(RADIANS(M1424))))</f>
        <v>0</v>
      </c>
      <c r="N1429" s="3">
        <f>IF(DEGREES(ACOS(SIN(RADIANS(G1429))*SIN(RADIANS(E1434))+COS(RADIANS(G1429))*COS(RADIANS(E1434))*COS(RADIANS(N1424))))&gt;90,0,$F$4*$F$5/E1433^2*(SIN(RADIANS(G1429))*SIN(RADIANS(E1434))+COS(RADIANS(G1429))*COS(RADIANS(E1434))*COS(RADIANS(N1424))))</f>
        <v>0</v>
      </c>
      <c r="O1429" s="3">
        <f>IF(DEGREES(ACOS(SIN(RADIANS(G1429))*SIN(RADIANS(E1434))+COS(RADIANS(G1429))*COS(RADIANS(E1434))*COS(RADIANS(O1424))))&gt;90,0,$F$4*$F$5/E1433^2*(SIN(RADIANS(G1429))*SIN(RADIANS(E1434))+COS(RADIANS(G1429))*COS(RADIANS(E1434))*COS(RADIANS(O1424))))</f>
        <v>0</v>
      </c>
      <c r="P1429" s="3">
        <f>IF(DEGREES(ACOS(SIN(RADIANS(G1429))*SIN(RADIANS(E1434))+COS(RADIANS(G1429))*COS(RADIANS(E1434))*COS(RADIANS(P1424))))&gt;90,0,$F$4*$F$5/E1433^2*(SIN(RADIANS(G1429))*SIN(RADIANS(E1434))+COS(RADIANS(G1429))*COS(RADIANS(E1434))*COS(RADIANS(P1424))))</f>
        <v>0</v>
      </c>
      <c r="Q1429" s="3">
        <f>IF(DEGREES(ACOS(SIN(RADIANS(G1429))*SIN(RADIANS(E1434))+COS(RADIANS(G1429))*COS(RADIANS(E1434))*COS(RADIANS(Q1424))))&gt;90,0,$F$4*$F$5/E1433^2*(SIN(RADIANS(G1429))*SIN(RADIANS(E1434))+COS(RADIANS(G1429))*COS(RADIANS(E1434))*COS(RADIANS(Q1424))))</f>
        <v>0</v>
      </c>
      <c r="R1429" s="3" t="e">
        <f>IF(DEGREES(ACOS(SIN(RADIANS(G1429))*SIN(RADIANS(E1434))+COS(RADIANS(G1429))*COS(RADIANS(E1434))*COS(RADIANS(R1424))))&gt;90,0,$F$4*$F$5/E1433^2*(SIN(RADIANS(G1429))*SIN(RADIANS(E1434))+COS(RADIANS(G1429))*COS(RADIANS(E1434))*COS(RADIANS(R1424))))</f>
        <v>#DIV/0!</v>
      </c>
      <c r="S1429" s="3" t="e">
        <f>IF(DEGREES(ACOS(SIN(RADIANS(G1429))*SIN(RADIANS(E1434))+COS(RADIANS(G1429))*COS(RADIANS(E1434))*COS(RADIANS(S1424))))&gt;90,0,$F$4*$F$5/E1433^2*(SIN(RADIANS(G1429))*SIN(RADIANS(E1434))+COS(RADIANS(G1429))*COS(RADIANS(E1434))*COS(RADIANS(S1424))))</f>
        <v>#DIV/0!</v>
      </c>
      <c r="T1429" s="3" t="e">
        <f>IF(DEGREES(ACOS(SIN(RADIANS(G1429))*SIN(RADIANS(E1434))+COS(RADIANS(G1429))*COS(RADIANS(E1434))*COS(RADIANS(T1424))))&gt;90,0,$F$4*$F$5/E1433^2*(SIN(RADIANS(G1429))*SIN(RADIANS(E1434))+COS(RADIANS(G1429))*COS(RADIANS(E1434))*COS(RADIANS(T1424))))</f>
        <v>#DIV/0!</v>
      </c>
      <c r="U1429" s="3" t="e">
        <f>IF(DEGREES(ACOS(SIN(RADIANS(G1429))*SIN(RADIANS(E1434))+COS(RADIANS(G1429))*COS(RADIANS(E1434))*COS(RADIANS(U1424))))&gt;90,0,$F$4*$F$5/E1433^2*(SIN(RADIANS(G1429))*SIN(RADIANS(E1434))+COS(RADIANS(G1429))*COS(RADIANS(E1434))*COS(RADIANS(U1424))))</f>
        <v>#DIV/0!</v>
      </c>
      <c r="V1429" s="3" t="e">
        <f>IF(DEGREES(ACOS(SIN(RADIANS(G1429))*SIN(RADIANS(E1434))+COS(RADIANS(G1429))*COS(RADIANS(E1434))*COS(RADIANS(V1424))))&gt;90,0,$F$4*$F$5/E1433^2*(SIN(RADIANS(G1429))*SIN(RADIANS(E1434))+COS(RADIANS(G1429))*COS(RADIANS(E1434))*COS(RADIANS(V1424))))</f>
        <v>#DIV/0!</v>
      </c>
      <c r="W1429" s="3" t="e">
        <f>IF(DEGREES(ACOS(SIN(RADIANS(G1429))*SIN(RADIANS(E1434))+COS(RADIANS(G1429))*COS(RADIANS(E1434))*COS(RADIANS(W1424))))&gt;90,0,$F$4*$F$5/E1433^2*(SIN(RADIANS(G1429))*SIN(RADIANS(E1434))+COS(RADIANS(G1429))*COS(RADIANS(E1434))*COS(RADIANS(W1424))))</f>
        <v>#DIV/0!</v>
      </c>
      <c r="X1429" s="3" t="e">
        <f>IF(DEGREES(ACOS(SIN(RADIANS(G1429))*SIN(RADIANS(E1434))+COS(RADIANS(G1429))*COS(RADIANS(E1434))*COS(RADIANS(X1424))))&gt;90,0,$F$4*$F$5/E1433^2*(SIN(RADIANS(G1429))*SIN(RADIANS(E1434))+COS(RADIANS(G1429))*COS(RADIANS(E1434))*COS(RADIANS(X1424))))</f>
        <v>#DIV/0!</v>
      </c>
      <c r="Y1429" s="3" t="e">
        <f>IF(DEGREES(ACOS(SIN(RADIANS(G1429))*SIN(RADIANS(E1434))+COS(RADIANS(G1429))*COS(RADIANS(E1434))*COS(RADIANS(Y1424))))&gt;90,0,$F$4*$F$5/E1433^2*(SIN(RADIANS(G1429))*SIN(RADIANS(E1434))+COS(RADIANS(G1429))*COS(RADIANS(E1434))*COS(RADIANS(Y1424))))</f>
        <v>#DIV/0!</v>
      </c>
      <c r="Z1429" s="3" t="e">
        <f>IF(DEGREES(ACOS(SIN(RADIANS(G1429))*SIN(RADIANS(E1434))+COS(RADIANS(G1429))*COS(RADIANS(E1434))*COS(RADIANS(Z1424))))&gt;90,0,$F$4*$F$5/E1433^2*(SIN(RADIANS(G1429))*SIN(RADIANS(E1434))+COS(RADIANS(G1429))*COS(RADIANS(E1434))*COS(RADIANS(Z1424))))</f>
        <v>#DIV/0!</v>
      </c>
      <c r="AA1429" s="3" t="e">
        <f>IF(DEGREES(ACOS(SIN(RADIANS(G1429))*SIN(RADIANS(E1434))+COS(RADIANS(G1429))*COS(RADIANS(E1434))*COS(RADIANS(AA1424))))&gt;90,0,$F$4*$F$5/E1433^2*(SIN(RADIANS(G1429))*SIN(RADIANS(E1434))+COS(RADIANS(G1429))*COS(RADIANS(E1434))*COS(RADIANS(AA1424))))</f>
        <v>#DIV/0!</v>
      </c>
      <c r="AB1429" s="3" t="e">
        <f>IF(DEGREES(ACOS(SIN(RADIANS(G1429))*SIN(RADIANS(E1434))+COS(RADIANS(G1429))*COS(RADIANS(E1434))*COS(RADIANS(AB1424))))&gt;90,0,$F$4*$F$5/E1433^2*(SIN(RADIANS(G1429))*SIN(RADIANS(E1434))+COS(RADIANS(G1429))*COS(RADIANS(E1434))*COS(RADIANS(AB1424))))</f>
        <v>#DIV/0!</v>
      </c>
      <c r="AC1429" s="3" t="e">
        <f>IF(DEGREES(ACOS(SIN(RADIANS(G1429))*SIN(RADIANS(E1434))+COS(RADIANS(G1429))*COS(RADIANS(E1434))*COS(RADIANS(AC1424))))&gt;90,0,$F$4*$F$5/E1433^2*(SIN(RADIANS(G1429))*SIN(RADIANS(E1434))+COS(RADIANS(G1429))*COS(RADIANS(E1434))*COS(RADIANS(AC1424))))</f>
        <v>#DIV/0!</v>
      </c>
      <c r="AD1429" s="3" t="e">
        <f>IF(DEGREES(ACOS(SIN(RADIANS(G1429))*SIN(RADIANS(E1434))+COS(RADIANS(G1429))*COS(RADIANS(E1434))*COS(RADIANS(AD1424))))&gt;90,0,$F$4*$F$5/E1433^2*(SIN(RADIANS(G1429))*SIN(RADIANS(E1434))+COS(RADIANS(G1429))*COS(RADIANS(E1434))*COS(RADIANS(AD1424))))</f>
        <v>#DIV/0!</v>
      </c>
      <c r="AE1429" s="3" t="e">
        <f>IF(DEGREES(ACOS(SIN(RADIANS(G1429))*SIN(RADIANS(E1434))+COS(RADIANS(G1429))*COS(RADIANS(E1434))*COS(RADIANS(AE1424))))&gt;90,0,$F$4*$F$5/E1433^2*(SIN(RADIANS(G1429))*SIN(RADIANS(E1434))+COS(RADIANS(G1429))*COS(RADIANS(E1434))*COS(RADIANS(AE1424))))</f>
        <v>#DIV/0!</v>
      </c>
      <c r="AF1429" s="3" t="e">
        <f>IF(DEGREES(ACOS(SIN(RADIANS(G1429))*SIN(RADIANS(E1434))+COS(RADIANS(G1429))*COS(RADIANS(E1434))*COS(RADIANS(AF1424))))&gt;90,0,$F$4*$F$5/E1433^2*(SIN(RADIANS(G1429))*SIN(RADIANS(E1434))+COS(RADIANS(G1429))*COS(RADIANS(E1434))*COS(RADIANS(AF1424))))</f>
        <v>#DIV/0!</v>
      </c>
      <c r="AG1429" s="3" t="e">
        <f>IF(DEGREES(ACOS(SIN(RADIANS(G1429))*SIN(RADIANS(E1434))+COS(RADIANS(G1429))*COS(RADIANS(E1434))*COS(RADIANS(AG1424))))&gt;90,0,$F$4*$F$5/E1433^2*(SIN(RADIANS(G1429))*SIN(RADIANS(E1434))+COS(RADIANS(G1429))*COS(RADIANS(E1434))*COS(RADIANS(AG1424))))</f>
        <v>#DIV/0!</v>
      </c>
      <c r="AH1429" s="3" t="e">
        <f>IF(DEGREES(ACOS(SIN(RADIANS(G1429))*SIN(RADIANS(E1434))+COS(RADIANS(G1429))*COS(RADIANS(E1434))*COS(RADIANS(AH1424))))&gt;90,0,$F$4*$F$5/E1433^2*(SIN(RADIANS(G1429))*SIN(RADIANS(E1434))+COS(RADIANS(G1429))*COS(RADIANS(E1434))*COS(RADIANS(AH1424))))</f>
        <v>#DIV/0!</v>
      </c>
      <c r="AI1429" s="3" t="e">
        <f>IF(DEGREES(ACOS(SIN(RADIANS(G1429))*SIN(RADIANS(E1434))+COS(RADIANS(G1429))*COS(RADIANS(E1434))*COS(RADIANS(AI1424))))&gt;90,0,$F$4*$F$5/E1433^2*(SIN(RADIANS(G1429))*SIN(RADIANS(E1434))+COS(RADIANS(G1429))*COS(RADIANS(E1434))*COS(RADIANS(AI1424))))</f>
        <v>#DIV/0!</v>
      </c>
      <c r="AJ1429" s="3" t="e">
        <f>IF(DEGREES(ACOS(SIN(RADIANS(G1429))*SIN(RADIANS(E1434))+COS(RADIANS(G1429))*COS(RADIANS(E1434))*COS(RADIANS(AJ1424))))&gt;90,0,$F$4*$F$5/E1433^2*(SIN(RADIANS(G1429))*SIN(RADIANS(E1434))+COS(RADIANS(G1429))*COS(RADIANS(E1434))*COS(RADIANS(AJ1424))))</f>
        <v>#DIV/0!</v>
      </c>
      <c r="AK1429" s="3">
        <f>IF(DEGREES(ACOS(SIN(RADIANS(G1429))*SIN(RADIANS(E1434))+COS(RADIANS(G1429))*COS(RADIANS(E1434))*COS(RADIANS(AK1424))))&gt;90,0,$F$4*$F$5/E1433^2*(SIN(RADIANS(G1429))*SIN(RADIANS(E1434))+COS(RADIANS(G1429))*COS(RADIANS(E1434))*COS(RADIANS(AK1424))))</f>
        <v>0</v>
      </c>
      <c r="AL1429" s="3">
        <f>IF(DEGREES(ACOS(SIN(RADIANS(G1429))*SIN(RADIANS(E1434))+COS(RADIANS(G1429))*COS(RADIANS(E1434))*COS(RADIANS(AL1424))))&gt;90,0,$F$4*$F$5/E1433^2*(SIN(RADIANS(G1429))*SIN(RADIANS(E1434))+COS(RADIANS(G1429))*COS(RADIANS(E1434))*COS(RADIANS(AL1424))))</f>
        <v>0</v>
      </c>
      <c r="AM1429" s="3">
        <f>IF(DEGREES(ACOS(SIN(RADIANS(G1429))*SIN(RADIANS(E1434))+COS(RADIANS(G1429))*COS(RADIANS(E1434))*COS(RADIANS(AM1424))))&gt;90,0,$F$4*$F$5/E1433^2*(SIN(RADIANS(G1429))*SIN(RADIANS(E1434))+COS(RADIANS(G1429))*COS(RADIANS(E1434))*COS(RADIANS(AM1424))))</f>
        <v>0</v>
      </c>
      <c r="AN1429" s="3">
        <f>IF(DEGREES(ACOS(SIN(RADIANS(G1429))*SIN(RADIANS(E1434))+COS(RADIANS(G1429))*COS(RADIANS(E1434))*COS(RADIANS(AN1424))))&gt;90,0,$F$4*$F$5/E1433^2*(SIN(RADIANS(G1429))*SIN(RADIANS(E1434))+COS(RADIANS(G1429))*COS(RADIANS(E1434))*COS(RADIANS(AN1424))))</f>
        <v>0</v>
      </c>
      <c r="AO1429" s="3">
        <f>IF(DEGREES(ACOS(SIN(RADIANS(G1429))*SIN(RADIANS(E1434))+COS(RADIANS(G1429))*COS(RADIANS(E1434))*COS(RADIANS(AO1424))))&gt;90,0,$F$4*$F$5/E1433^2*(SIN(RADIANS(G1429))*SIN(RADIANS(E1434))+COS(RADIANS(G1429))*COS(RADIANS(E1434))*COS(RADIANS(AO1424))))</f>
        <v>0</v>
      </c>
      <c r="AP1429" s="3">
        <f>IF(DEGREES(ACOS(SIN(RADIANS(G1429))*SIN(RADIANS(E1434))+COS(RADIANS(G1429))*COS(RADIANS(E1434))*COS(RADIANS(AP1424))))&gt;90,0,$F$4*$F$5/E1433^2*(SIN(RADIANS(G1429))*SIN(RADIANS(E1434))+COS(RADIANS(G1429))*COS(RADIANS(E1434))*COS(RADIANS(AP1424))))</f>
        <v>0</v>
      </c>
      <c r="AQ1429" s="3">
        <f>IF(DEGREES(ACOS(SIN(RADIANS(G1429))*SIN(RADIANS(E1434))+COS(RADIANS(G1429))*COS(RADIANS(E1434))*COS(RADIANS(AQ1424))))&gt;90,0,$F$4*$F$5/E1433^2*(SIN(RADIANS(G1429))*SIN(RADIANS(E1434))+COS(RADIANS(G1429))*COS(RADIANS(E1434))*COS(RADIANS(AQ1424))))</f>
        <v>0</v>
      </c>
      <c r="AR1429" s="3">
        <f>IF(DEGREES(ACOS(SIN(RADIANS(G1429))*SIN(RADIANS(E1434))+COS(RADIANS(G1429))*COS(RADIANS(E1434))*COS(RADIANS(AR1424))))&gt;90,0,$F$4*$F$5/E1433^2*(SIN(RADIANS(G1429))*SIN(RADIANS(E1434))+COS(RADIANS(G1429))*COS(RADIANS(E1434))*COS(RADIANS(AR1424))))</f>
        <v>0</v>
      </c>
    </row>
    <row r="1430" spans="2:44" ht="15.75" customHeight="1" x14ac:dyDescent="0.2">
      <c r="B1430" s="20" t="s">
        <v>785</v>
      </c>
      <c r="E1430" s="3">
        <f>E1429*$F$11</f>
        <v>0</v>
      </c>
      <c r="G1430" s="3">
        <v>50</v>
      </c>
      <c r="I1430" s="3">
        <f>IF(DEGREES(ACOS(SIN(RADIANS(G1430))*SIN(RADIANS(E1434))+COS(RADIANS(G1430))*COS(RADIANS(E1434))*COS(RADIANS(I1424))))&gt;90,0,$F$4*$F$5/E1433^2*(SIN(RADIANS(G1430))*SIN(RADIANS(E1434))+COS(RADIANS(G1430))*COS(RADIANS(E1434))*COS(RADIANS(I1424))))</f>
        <v>0</v>
      </c>
      <c r="J1430" s="3">
        <f>IF(DEGREES(ACOS(SIN(RADIANS(G1430))*SIN(RADIANS(E1434))+COS(RADIANS(G1430))*COS(RADIANS(E1434))*COS(RADIANS(J1424))))&gt;90,0,$F$4*$F$5/E1433^2*(SIN(RADIANS(G1430))*SIN(RADIANS(E1434))+COS(RADIANS(G1430))*COS(RADIANS(E1434))*COS(RADIANS(J1424))))</f>
        <v>0</v>
      </c>
      <c r="K1430" s="3">
        <f>IF(DEGREES(ACOS(SIN(RADIANS(G1430))*SIN(RADIANS(E1434))+COS(RADIANS(G1430))*COS(RADIANS(E1434))*COS(RADIANS(K1424))))&gt;90,0,$F$4*$F$5/E1433^2*(SIN(RADIANS(G1430))*SIN(RADIANS(E1434))+COS(RADIANS(G1430))*COS(RADIANS(E1434))*COS(RADIANS(K1424))))</f>
        <v>0</v>
      </c>
      <c r="L1430" s="3">
        <f>IF(DEGREES(ACOS(SIN(RADIANS(G1430))*SIN(RADIANS(E1434))+COS(RADIANS(G1430))*COS(RADIANS(E1434))*COS(RADIANS(L1424))))&gt;90,0,$F$4*$F$5/E1433^2*(SIN(RADIANS(G1430))*SIN(RADIANS(E1434))+COS(RADIANS(G1430))*COS(RADIANS(E1434))*COS(RADIANS(L1424))))</f>
        <v>0</v>
      </c>
      <c r="M1430" s="3">
        <f>IF(DEGREES(ACOS(SIN(RADIANS(G1430))*SIN(RADIANS(E1434))+COS(RADIANS(G1430))*COS(RADIANS(E1434))*COS(RADIANS(M1424))))&gt;90,0,$F$4*$F$5/E1433^2*(SIN(RADIANS(G1430))*SIN(RADIANS(E1434))+COS(RADIANS(G1430))*COS(RADIANS(E1434))*COS(RADIANS(M1424))))</f>
        <v>0</v>
      </c>
      <c r="N1430" s="3">
        <f>IF(DEGREES(ACOS(SIN(RADIANS(G1430))*SIN(RADIANS(E1434))+COS(RADIANS(G1430))*COS(RADIANS(E1434))*COS(RADIANS(N1424))))&gt;90,0,$F$4*$F$5/E1433^2*(SIN(RADIANS(G1430))*SIN(RADIANS(E1434))+COS(RADIANS(G1430))*COS(RADIANS(E1434))*COS(RADIANS(N1424))))</f>
        <v>0</v>
      </c>
      <c r="O1430" s="3">
        <f>IF(DEGREES(ACOS(SIN(RADIANS(G1430))*SIN(RADIANS(E1434))+COS(RADIANS(G1430))*COS(RADIANS(E1434))*COS(RADIANS(O1424))))&gt;90,0,$F$4*$F$5/E1433^2*(SIN(RADIANS(G1430))*SIN(RADIANS(E1434))+COS(RADIANS(G1430))*COS(RADIANS(E1434))*COS(RADIANS(O1424))))</f>
        <v>0</v>
      </c>
      <c r="P1430" s="3">
        <f>IF(DEGREES(ACOS(SIN(RADIANS(G1430))*SIN(RADIANS(E1434))+COS(RADIANS(G1430))*COS(RADIANS(E1434))*COS(RADIANS(P1424))))&gt;90,0,$F$4*$F$5/E1433^2*(SIN(RADIANS(G1430))*SIN(RADIANS(E1434))+COS(RADIANS(G1430))*COS(RADIANS(E1434))*COS(RADIANS(P1424))))</f>
        <v>0</v>
      </c>
      <c r="Q1430" s="3">
        <f>IF(DEGREES(ACOS(SIN(RADIANS(G1430))*SIN(RADIANS(E1434))+COS(RADIANS(G1430))*COS(RADIANS(E1434))*COS(RADIANS(Q1424))))&gt;90,0,$F$4*$F$5/E1433^2*(SIN(RADIANS(G1430))*SIN(RADIANS(E1434))+COS(RADIANS(G1430))*COS(RADIANS(E1434))*COS(RADIANS(Q1424))))</f>
        <v>0</v>
      </c>
      <c r="R1430" s="3" t="e">
        <f>IF(DEGREES(ACOS(SIN(RADIANS(G1430))*SIN(RADIANS(E1434))+COS(RADIANS(G1430))*COS(RADIANS(E1434))*COS(RADIANS(R1424))))&gt;90,0,$F$4*$F$5/E1433^2*(SIN(RADIANS(G1430))*SIN(RADIANS(E1434))+COS(RADIANS(G1430))*COS(RADIANS(E1434))*COS(RADIANS(R1424))))</f>
        <v>#DIV/0!</v>
      </c>
      <c r="S1430" s="3" t="e">
        <f>IF(DEGREES(ACOS(SIN(RADIANS(G1430))*SIN(RADIANS(E1434))+COS(RADIANS(G1430))*COS(RADIANS(E1434))*COS(RADIANS(S1424))))&gt;90,0,$F$4*$F$5/E1433^2*(SIN(RADIANS(G1430))*SIN(RADIANS(E1434))+COS(RADIANS(G1430))*COS(RADIANS(E1434))*COS(RADIANS(S1424))))</f>
        <v>#DIV/0!</v>
      </c>
      <c r="T1430" s="3" t="e">
        <f>IF(DEGREES(ACOS(SIN(RADIANS(G1430))*SIN(RADIANS(E1434))+COS(RADIANS(G1430))*COS(RADIANS(E1434))*COS(RADIANS(T1424))))&gt;90,0,$F$4*$F$5/E1433^2*(SIN(RADIANS(G1430))*SIN(RADIANS(E1434))+COS(RADIANS(G1430))*COS(RADIANS(E1434))*COS(RADIANS(T1424))))</f>
        <v>#DIV/0!</v>
      </c>
      <c r="U1430" s="3" t="e">
        <f>IF(DEGREES(ACOS(SIN(RADIANS(G1430))*SIN(RADIANS(E1434))+COS(RADIANS(G1430))*COS(RADIANS(E1434))*COS(RADIANS(U1424))))&gt;90,0,$F$4*$F$5/E1433^2*(SIN(RADIANS(G1430))*SIN(RADIANS(E1434))+COS(RADIANS(G1430))*COS(RADIANS(E1434))*COS(RADIANS(U1424))))</f>
        <v>#DIV/0!</v>
      </c>
      <c r="V1430" s="3" t="e">
        <f>IF(DEGREES(ACOS(SIN(RADIANS(G1430))*SIN(RADIANS(E1434))+COS(RADIANS(G1430))*COS(RADIANS(E1434))*COS(RADIANS(V1424))))&gt;90,0,$F$4*$F$5/E1433^2*(SIN(RADIANS(G1430))*SIN(RADIANS(E1434))+COS(RADIANS(G1430))*COS(RADIANS(E1434))*COS(RADIANS(V1424))))</f>
        <v>#DIV/0!</v>
      </c>
      <c r="W1430" s="3" t="e">
        <f>IF(DEGREES(ACOS(SIN(RADIANS(G1430))*SIN(RADIANS(E1434))+COS(RADIANS(G1430))*COS(RADIANS(E1434))*COS(RADIANS(W1424))))&gt;90,0,$F$4*$F$5/E1433^2*(SIN(RADIANS(G1430))*SIN(RADIANS(E1434))+COS(RADIANS(G1430))*COS(RADIANS(E1434))*COS(RADIANS(W1424))))</f>
        <v>#DIV/0!</v>
      </c>
      <c r="X1430" s="3" t="e">
        <f>IF(DEGREES(ACOS(SIN(RADIANS(G1430))*SIN(RADIANS(E1434))+COS(RADIANS(G1430))*COS(RADIANS(E1434))*COS(RADIANS(X1424))))&gt;90,0,$F$4*$F$5/E1433^2*(SIN(RADIANS(G1430))*SIN(RADIANS(E1434))+COS(RADIANS(G1430))*COS(RADIANS(E1434))*COS(RADIANS(X1424))))</f>
        <v>#DIV/0!</v>
      </c>
      <c r="Y1430" s="3" t="e">
        <f>IF(DEGREES(ACOS(SIN(RADIANS(G1430))*SIN(RADIANS(E1434))+COS(RADIANS(G1430))*COS(RADIANS(E1434))*COS(RADIANS(Y1424))))&gt;90,0,$F$4*$F$5/E1433^2*(SIN(RADIANS(G1430))*SIN(RADIANS(E1434))+COS(RADIANS(G1430))*COS(RADIANS(E1434))*COS(RADIANS(Y1424))))</f>
        <v>#DIV/0!</v>
      </c>
      <c r="Z1430" s="3" t="e">
        <f>IF(DEGREES(ACOS(SIN(RADIANS(G1430))*SIN(RADIANS(E1434))+COS(RADIANS(G1430))*COS(RADIANS(E1434))*COS(RADIANS(Z1424))))&gt;90,0,$F$4*$F$5/E1433^2*(SIN(RADIANS(G1430))*SIN(RADIANS(E1434))+COS(RADIANS(G1430))*COS(RADIANS(E1434))*COS(RADIANS(Z1424))))</f>
        <v>#DIV/0!</v>
      </c>
      <c r="AA1430" s="3" t="e">
        <f>IF(DEGREES(ACOS(SIN(RADIANS(G1430))*SIN(RADIANS(E1434))+COS(RADIANS(G1430))*COS(RADIANS(E1434))*COS(RADIANS(AA1424))))&gt;90,0,$F$4*$F$5/E1433^2*(SIN(RADIANS(G1430))*SIN(RADIANS(E1434))+COS(RADIANS(G1430))*COS(RADIANS(E1434))*COS(RADIANS(AA1424))))</f>
        <v>#DIV/0!</v>
      </c>
      <c r="AB1430" s="3" t="e">
        <f>IF(DEGREES(ACOS(SIN(RADIANS(G1430))*SIN(RADIANS(E1434))+COS(RADIANS(G1430))*COS(RADIANS(E1434))*COS(RADIANS(AB1424))))&gt;90,0,$F$4*$F$5/E1433^2*(SIN(RADIANS(G1430))*SIN(RADIANS(E1434))+COS(RADIANS(G1430))*COS(RADIANS(E1434))*COS(RADIANS(AB1424))))</f>
        <v>#DIV/0!</v>
      </c>
      <c r="AC1430" s="3" t="e">
        <f>IF(DEGREES(ACOS(SIN(RADIANS(G1430))*SIN(RADIANS(E1434))+COS(RADIANS(G1430))*COS(RADIANS(E1434))*COS(RADIANS(AC1424))))&gt;90,0,$F$4*$F$5/E1433^2*(SIN(RADIANS(G1430))*SIN(RADIANS(E1434))+COS(RADIANS(G1430))*COS(RADIANS(E1434))*COS(RADIANS(AC1424))))</f>
        <v>#DIV/0!</v>
      </c>
      <c r="AD1430" s="3" t="e">
        <f>IF(DEGREES(ACOS(SIN(RADIANS(G1430))*SIN(RADIANS(E1434))+COS(RADIANS(G1430))*COS(RADIANS(E1434))*COS(RADIANS(AD1424))))&gt;90,0,$F$4*$F$5/E1433^2*(SIN(RADIANS(G1430))*SIN(RADIANS(E1434))+COS(RADIANS(G1430))*COS(RADIANS(E1434))*COS(RADIANS(AD1424))))</f>
        <v>#DIV/0!</v>
      </c>
      <c r="AE1430" s="3" t="e">
        <f>IF(DEGREES(ACOS(SIN(RADIANS(G1430))*SIN(RADIANS(E1434))+COS(RADIANS(G1430))*COS(RADIANS(E1434))*COS(RADIANS(AE1424))))&gt;90,0,$F$4*$F$5/E1433^2*(SIN(RADIANS(G1430))*SIN(RADIANS(E1434))+COS(RADIANS(G1430))*COS(RADIANS(E1434))*COS(RADIANS(AE1424))))</f>
        <v>#DIV/0!</v>
      </c>
      <c r="AF1430" s="3" t="e">
        <f>IF(DEGREES(ACOS(SIN(RADIANS(G1430))*SIN(RADIANS(E1434))+COS(RADIANS(G1430))*COS(RADIANS(E1434))*COS(RADIANS(AF1424))))&gt;90,0,$F$4*$F$5/E1433^2*(SIN(RADIANS(G1430))*SIN(RADIANS(E1434))+COS(RADIANS(G1430))*COS(RADIANS(E1434))*COS(RADIANS(AF1424))))</f>
        <v>#DIV/0!</v>
      </c>
      <c r="AG1430" s="3" t="e">
        <f>IF(DEGREES(ACOS(SIN(RADIANS(G1430))*SIN(RADIANS(E1434))+COS(RADIANS(G1430))*COS(RADIANS(E1434))*COS(RADIANS(AG1424))))&gt;90,0,$F$4*$F$5/E1433^2*(SIN(RADIANS(G1430))*SIN(RADIANS(E1434))+COS(RADIANS(G1430))*COS(RADIANS(E1434))*COS(RADIANS(AG1424))))</f>
        <v>#DIV/0!</v>
      </c>
      <c r="AH1430" s="3" t="e">
        <f>IF(DEGREES(ACOS(SIN(RADIANS(G1430))*SIN(RADIANS(E1434))+COS(RADIANS(G1430))*COS(RADIANS(E1434))*COS(RADIANS(AH1424))))&gt;90,0,$F$4*$F$5/E1433^2*(SIN(RADIANS(G1430))*SIN(RADIANS(E1434))+COS(RADIANS(G1430))*COS(RADIANS(E1434))*COS(RADIANS(AH1424))))</f>
        <v>#DIV/0!</v>
      </c>
      <c r="AI1430" s="3" t="e">
        <f>IF(DEGREES(ACOS(SIN(RADIANS(G1430))*SIN(RADIANS(E1434))+COS(RADIANS(G1430))*COS(RADIANS(E1434))*COS(RADIANS(AI1424))))&gt;90,0,$F$4*$F$5/E1433^2*(SIN(RADIANS(G1430))*SIN(RADIANS(E1434))+COS(RADIANS(G1430))*COS(RADIANS(E1434))*COS(RADIANS(AI1424))))</f>
        <v>#DIV/0!</v>
      </c>
      <c r="AJ1430" s="3" t="e">
        <f>IF(DEGREES(ACOS(SIN(RADIANS(G1430))*SIN(RADIANS(E1434))+COS(RADIANS(G1430))*COS(RADIANS(E1434))*COS(RADIANS(AJ1424))))&gt;90,0,$F$4*$F$5/E1433^2*(SIN(RADIANS(G1430))*SIN(RADIANS(E1434))+COS(RADIANS(G1430))*COS(RADIANS(E1434))*COS(RADIANS(AJ1424))))</f>
        <v>#DIV/0!</v>
      </c>
      <c r="AK1430" s="3">
        <f>IF(DEGREES(ACOS(SIN(RADIANS(G1430))*SIN(RADIANS(E1434))+COS(RADIANS(G1430))*COS(RADIANS(E1434))*COS(RADIANS(AK1424))))&gt;90,0,$F$4*$F$5/E1433^2*(SIN(RADIANS(G1430))*SIN(RADIANS(E1434))+COS(RADIANS(G1430))*COS(RADIANS(E1434))*COS(RADIANS(AK1424))))</f>
        <v>0</v>
      </c>
      <c r="AL1430" s="3">
        <f>IF(DEGREES(ACOS(SIN(RADIANS(G1430))*SIN(RADIANS(E1434))+COS(RADIANS(G1430))*COS(RADIANS(E1434))*COS(RADIANS(AL1424))))&gt;90,0,$F$4*$F$5/E1433^2*(SIN(RADIANS(G1430))*SIN(RADIANS(E1434))+COS(RADIANS(G1430))*COS(RADIANS(E1434))*COS(RADIANS(AL1424))))</f>
        <v>0</v>
      </c>
      <c r="AM1430" s="3">
        <f>IF(DEGREES(ACOS(SIN(RADIANS(G1430))*SIN(RADIANS(E1434))+COS(RADIANS(G1430))*COS(RADIANS(E1434))*COS(RADIANS(AM1424))))&gt;90,0,$F$4*$F$5/E1433^2*(SIN(RADIANS(G1430))*SIN(RADIANS(E1434))+COS(RADIANS(G1430))*COS(RADIANS(E1434))*COS(RADIANS(AM1424))))</f>
        <v>0</v>
      </c>
      <c r="AN1430" s="3">
        <f>IF(DEGREES(ACOS(SIN(RADIANS(G1430))*SIN(RADIANS(E1434))+COS(RADIANS(G1430))*COS(RADIANS(E1434))*COS(RADIANS(AN1424))))&gt;90,0,$F$4*$F$5/E1433^2*(SIN(RADIANS(G1430))*SIN(RADIANS(E1434))+COS(RADIANS(G1430))*COS(RADIANS(E1434))*COS(RADIANS(AN1424))))</f>
        <v>0</v>
      </c>
      <c r="AO1430" s="3">
        <f>IF(DEGREES(ACOS(SIN(RADIANS(G1430))*SIN(RADIANS(E1434))+COS(RADIANS(G1430))*COS(RADIANS(E1434))*COS(RADIANS(AO1424))))&gt;90,0,$F$4*$F$5/E1433^2*(SIN(RADIANS(G1430))*SIN(RADIANS(E1434))+COS(RADIANS(G1430))*COS(RADIANS(E1434))*COS(RADIANS(AO1424))))</f>
        <v>0</v>
      </c>
      <c r="AP1430" s="3">
        <f>IF(DEGREES(ACOS(SIN(RADIANS(G1430))*SIN(RADIANS(E1434))+COS(RADIANS(G1430))*COS(RADIANS(E1434))*COS(RADIANS(AP1424))))&gt;90,0,$F$4*$F$5/E1433^2*(SIN(RADIANS(G1430))*SIN(RADIANS(E1434))+COS(RADIANS(G1430))*COS(RADIANS(E1434))*COS(RADIANS(AP1424))))</f>
        <v>0</v>
      </c>
      <c r="AQ1430" s="3">
        <f>IF(DEGREES(ACOS(SIN(RADIANS(G1430))*SIN(RADIANS(E1434))+COS(RADIANS(G1430))*COS(RADIANS(E1434))*COS(RADIANS(AQ1424))))&gt;90,0,$F$4*$F$5/E1433^2*(SIN(RADIANS(G1430))*SIN(RADIANS(E1434))+COS(RADIANS(G1430))*COS(RADIANS(E1434))*COS(RADIANS(AQ1424))))</f>
        <v>0</v>
      </c>
      <c r="AR1430" s="3">
        <f>IF(DEGREES(ACOS(SIN(RADIANS(G1430))*SIN(RADIANS(E1434))+COS(RADIANS(G1430))*COS(RADIANS(E1434))*COS(RADIANS(AR1424))))&gt;90,0,$F$4*$F$5/E1433^2*(SIN(RADIANS(G1430))*SIN(RADIANS(E1434))+COS(RADIANS(G1430))*COS(RADIANS(E1434))*COS(RADIANS(AR1424))))</f>
        <v>0</v>
      </c>
    </row>
    <row r="1431" spans="2:44" ht="15.75" customHeight="1" x14ac:dyDescent="0.2">
      <c r="B1431" s="20" t="s">
        <v>786</v>
      </c>
      <c r="E1431" s="3" t="str">
        <f>IF($F$10=0,"N/A",$F$10*(E1426/360)-ROUNDDOWN($F$10*(E1426/360),0))</f>
        <v>N/A</v>
      </c>
      <c r="G1431" s="3">
        <v>40</v>
      </c>
      <c r="I1431" s="3">
        <f>IF(DEGREES(ACOS(SIN(RADIANS(G1431))*SIN(RADIANS(E1434))+COS(RADIANS(G1431))*COS(RADIANS(E1434))*COS(RADIANS(I1424))))&gt;90,0,$F$4*$F$5/E1433^2*(SIN(RADIANS(G1431))*SIN(RADIANS(E1434))+COS(RADIANS(G1431))*COS(RADIANS(E1434))*COS(RADIANS(I1424))))</f>
        <v>0</v>
      </c>
      <c r="J1431" s="3">
        <f>IF(DEGREES(ACOS(SIN(RADIANS(G1431))*SIN(RADIANS(E1434))+COS(RADIANS(G1431))*COS(RADIANS(E1434))*COS(RADIANS(J1424))))&gt;90,0,$F$4*$F$5/E1433^2*(SIN(RADIANS(G1431))*SIN(RADIANS(E1434))+COS(RADIANS(G1431))*COS(RADIANS(E1434))*COS(RADIANS(J1424))))</f>
        <v>0</v>
      </c>
      <c r="K1431" s="3">
        <f>IF(DEGREES(ACOS(SIN(RADIANS(G1431))*SIN(RADIANS(E1434))+COS(RADIANS(G1431))*COS(RADIANS(E1434))*COS(RADIANS(K1424))))&gt;90,0,$F$4*$F$5/E1433^2*(SIN(RADIANS(G1431))*SIN(RADIANS(E1434))+COS(RADIANS(G1431))*COS(RADIANS(E1434))*COS(RADIANS(K1424))))</f>
        <v>0</v>
      </c>
      <c r="L1431" s="3">
        <f>IF(DEGREES(ACOS(SIN(RADIANS(G1431))*SIN(RADIANS(E1434))+COS(RADIANS(G1431))*COS(RADIANS(E1434))*COS(RADIANS(L1424))))&gt;90,0,$F$4*$F$5/E1433^2*(SIN(RADIANS(G1431))*SIN(RADIANS(E1434))+COS(RADIANS(G1431))*COS(RADIANS(E1434))*COS(RADIANS(L1424))))</f>
        <v>0</v>
      </c>
      <c r="M1431" s="3">
        <f>IF(DEGREES(ACOS(SIN(RADIANS(G1431))*SIN(RADIANS(E1434))+COS(RADIANS(G1431))*COS(RADIANS(E1434))*COS(RADIANS(M1424))))&gt;90,0,$F$4*$F$5/E1433^2*(SIN(RADIANS(G1431))*SIN(RADIANS(E1434))+COS(RADIANS(G1431))*COS(RADIANS(E1434))*COS(RADIANS(M1424))))</f>
        <v>0</v>
      </c>
      <c r="N1431" s="3">
        <f>IF(DEGREES(ACOS(SIN(RADIANS(G1431))*SIN(RADIANS(E1434))+COS(RADIANS(G1431))*COS(RADIANS(E1434))*COS(RADIANS(N1424))))&gt;90,0,$F$4*$F$5/E1433^2*(SIN(RADIANS(G1431))*SIN(RADIANS(E1434))+COS(RADIANS(G1431))*COS(RADIANS(E1434))*COS(RADIANS(N1424))))</f>
        <v>0</v>
      </c>
      <c r="O1431" s="3">
        <f>IF(DEGREES(ACOS(SIN(RADIANS(G1431))*SIN(RADIANS(E1434))+COS(RADIANS(G1431))*COS(RADIANS(E1434))*COS(RADIANS(O1424))))&gt;90,0,$F$4*$F$5/E1433^2*(SIN(RADIANS(G1431))*SIN(RADIANS(E1434))+COS(RADIANS(G1431))*COS(RADIANS(E1434))*COS(RADIANS(O1424))))</f>
        <v>0</v>
      </c>
      <c r="P1431" s="3">
        <f>IF(DEGREES(ACOS(SIN(RADIANS(G1431))*SIN(RADIANS(E1434))+COS(RADIANS(G1431))*COS(RADIANS(E1434))*COS(RADIANS(P1424))))&gt;90,0,$F$4*$F$5/E1433^2*(SIN(RADIANS(G1431))*SIN(RADIANS(E1434))+COS(RADIANS(G1431))*COS(RADIANS(E1434))*COS(RADIANS(P1424))))</f>
        <v>0</v>
      </c>
      <c r="Q1431" s="3">
        <f>IF(DEGREES(ACOS(SIN(RADIANS(G1431))*SIN(RADIANS(E1434))+COS(RADIANS(G1431))*COS(RADIANS(E1434))*COS(RADIANS(Q1424))))&gt;90,0,$F$4*$F$5/E1433^2*(SIN(RADIANS(G1431))*SIN(RADIANS(E1434))+COS(RADIANS(G1431))*COS(RADIANS(E1434))*COS(RADIANS(Q1424))))</f>
        <v>0</v>
      </c>
      <c r="R1431" s="3" t="e">
        <f>IF(DEGREES(ACOS(SIN(RADIANS(G1431))*SIN(RADIANS(E1434))+COS(RADIANS(G1431))*COS(RADIANS(E1434))*COS(RADIANS(R1424))))&gt;90,0,$F$4*$F$5/E1433^2*(SIN(RADIANS(G1431))*SIN(RADIANS(E1434))+COS(RADIANS(G1431))*COS(RADIANS(E1434))*COS(RADIANS(R1424))))</f>
        <v>#DIV/0!</v>
      </c>
      <c r="S1431" s="3" t="e">
        <f>IF(DEGREES(ACOS(SIN(RADIANS(G1431))*SIN(RADIANS(E1434))+COS(RADIANS(G1431))*COS(RADIANS(E1434))*COS(RADIANS(S1424))))&gt;90,0,$F$4*$F$5/E1433^2*(SIN(RADIANS(G1431))*SIN(RADIANS(E1434))+COS(RADIANS(G1431))*COS(RADIANS(E1434))*COS(RADIANS(S1424))))</f>
        <v>#DIV/0!</v>
      </c>
      <c r="T1431" s="3" t="e">
        <f>IF(DEGREES(ACOS(SIN(RADIANS(G1431))*SIN(RADIANS(E1434))+COS(RADIANS(G1431))*COS(RADIANS(E1434))*COS(RADIANS(T1424))))&gt;90,0,$F$4*$F$5/E1433^2*(SIN(RADIANS(G1431))*SIN(RADIANS(E1434))+COS(RADIANS(G1431))*COS(RADIANS(E1434))*COS(RADIANS(T1424))))</f>
        <v>#DIV/0!</v>
      </c>
      <c r="U1431" s="3" t="e">
        <f>IF(DEGREES(ACOS(SIN(RADIANS(G1431))*SIN(RADIANS(E1434))+COS(RADIANS(G1431))*COS(RADIANS(E1434))*COS(RADIANS(U1424))))&gt;90,0,$F$4*$F$5/E1433^2*(SIN(RADIANS(G1431))*SIN(RADIANS(E1434))+COS(RADIANS(G1431))*COS(RADIANS(E1434))*COS(RADIANS(U1424))))</f>
        <v>#DIV/0!</v>
      </c>
      <c r="V1431" s="3" t="e">
        <f>IF(DEGREES(ACOS(SIN(RADIANS(G1431))*SIN(RADIANS(E1434))+COS(RADIANS(G1431))*COS(RADIANS(E1434))*COS(RADIANS(V1424))))&gt;90,0,$F$4*$F$5/E1433^2*(SIN(RADIANS(G1431))*SIN(RADIANS(E1434))+COS(RADIANS(G1431))*COS(RADIANS(E1434))*COS(RADIANS(V1424))))</f>
        <v>#DIV/0!</v>
      </c>
      <c r="W1431" s="3" t="e">
        <f>IF(DEGREES(ACOS(SIN(RADIANS(G1431))*SIN(RADIANS(E1434))+COS(RADIANS(G1431))*COS(RADIANS(E1434))*COS(RADIANS(W1424))))&gt;90,0,$F$4*$F$5/E1433^2*(SIN(RADIANS(G1431))*SIN(RADIANS(E1434))+COS(RADIANS(G1431))*COS(RADIANS(E1434))*COS(RADIANS(W1424))))</f>
        <v>#DIV/0!</v>
      </c>
      <c r="X1431" s="3" t="e">
        <f>IF(DEGREES(ACOS(SIN(RADIANS(G1431))*SIN(RADIANS(E1434))+COS(RADIANS(G1431))*COS(RADIANS(E1434))*COS(RADIANS(X1424))))&gt;90,0,$F$4*$F$5/E1433^2*(SIN(RADIANS(G1431))*SIN(RADIANS(E1434))+COS(RADIANS(G1431))*COS(RADIANS(E1434))*COS(RADIANS(X1424))))</f>
        <v>#DIV/0!</v>
      </c>
      <c r="Y1431" s="3" t="e">
        <f>IF(DEGREES(ACOS(SIN(RADIANS(G1431))*SIN(RADIANS(E1434))+COS(RADIANS(G1431))*COS(RADIANS(E1434))*COS(RADIANS(Y1424))))&gt;90,0,$F$4*$F$5/E1433^2*(SIN(RADIANS(G1431))*SIN(RADIANS(E1434))+COS(RADIANS(G1431))*COS(RADIANS(E1434))*COS(RADIANS(Y1424))))</f>
        <v>#DIV/0!</v>
      </c>
      <c r="Z1431" s="3" t="e">
        <f>IF(DEGREES(ACOS(SIN(RADIANS(G1431))*SIN(RADIANS(E1434))+COS(RADIANS(G1431))*COS(RADIANS(E1434))*COS(RADIANS(Z1424))))&gt;90,0,$F$4*$F$5/E1433^2*(SIN(RADIANS(G1431))*SIN(RADIANS(E1434))+COS(RADIANS(G1431))*COS(RADIANS(E1434))*COS(RADIANS(Z1424))))</f>
        <v>#DIV/0!</v>
      </c>
      <c r="AA1431" s="3" t="e">
        <f>IF(DEGREES(ACOS(SIN(RADIANS(G1431))*SIN(RADIANS(E1434))+COS(RADIANS(G1431))*COS(RADIANS(E1434))*COS(RADIANS(AA1424))))&gt;90,0,$F$4*$F$5/E1433^2*(SIN(RADIANS(G1431))*SIN(RADIANS(E1434))+COS(RADIANS(G1431))*COS(RADIANS(E1434))*COS(RADIANS(AA1424))))</f>
        <v>#DIV/0!</v>
      </c>
      <c r="AB1431" s="3" t="e">
        <f>IF(DEGREES(ACOS(SIN(RADIANS(G1431))*SIN(RADIANS(E1434))+COS(RADIANS(G1431))*COS(RADIANS(E1434))*COS(RADIANS(AB1424))))&gt;90,0,$F$4*$F$5/E1433^2*(SIN(RADIANS(G1431))*SIN(RADIANS(E1434))+COS(RADIANS(G1431))*COS(RADIANS(E1434))*COS(RADIANS(AB1424))))</f>
        <v>#DIV/0!</v>
      </c>
      <c r="AC1431" s="3" t="e">
        <f>IF(DEGREES(ACOS(SIN(RADIANS(G1431))*SIN(RADIANS(E1434))+COS(RADIANS(G1431))*COS(RADIANS(E1434))*COS(RADIANS(AC1424))))&gt;90,0,$F$4*$F$5/E1433^2*(SIN(RADIANS(G1431))*SIN(RADIANS(E1434))+COS(RADIANS(G1431))*COS(RADIANS(E1434))*COS(RADIANS(AC1424))))</f>
        <v>#DIV/0!</v>
      </c>
      <c r="AD1431" s="3" t="e">
        <f>IF(DEGREES(ACOS(SIN(RADIANS(G1431))*SIN(RADIANS(E1434))+COS(RADIANS(G1431))*COS(RADIANS(E1434))*COS(RADIANS(AD1424))))&gt;90,0,$F$4*$F$5/E1433^2*(SIN(RADIANS(G1431))*SIN(RADIANS(E1434))+COS(RADIANS(G1431))*COS(RADIANS(E1434))*COS(RADIANS(AD1424))))</f>
        <v>#DIV/0!</v>
      </c>
      <c r="AE1431" s="3" t="e">
        <f>IF(DEGREES(ACOS(SIN(RADIANS(G1431))*SIN(RADIANS(E1434))+COS(RADIANS(G1431))*COS(RADIANS(E1434))*COS(RADIANS(AE1424))))&gt;90,0,$F$4*$F$5/E1433^2*(SIN(RADIANS(G1431))*SIN(RADIANS(E1434))+COS(RADIANS(G1431))*COS(RADIANS(E1434))*COS(RADIANS(AE1424))))</f>
        <v>#DIV/0!</v>
      </c>
      <c r="AF1431" s="3" t="e">
        <f>IF(DEGREES(ACOS(SIN(RADIANS(G1431))*SIN(RADIANS(E1434))+COS(RADIANS(G1431))*COS(RADIANS(E1434))*COS(RADIANS(AF1424))))&gt;90,0,$F$4*$F$5/E1433^2*(SIN(RADIANS(G1431))*SIN(RADIANS(E1434))+COS(RADIANS(G1431))*COS(RADIANS(E1434))*COS(RADIANS(AF1424))))</f>
        <v>#DIV/0!</v>
      </c>
      <c r="AG1431" s="3" t="e">
        <f>IF(DEGREES(ACOS(SIN(RADIANS(G1431))*SIN(RADIANS(E1434))+COS(RADIANS(G1431))*COS(RADIANS(E1434))*COS(RADIANS(AG1424))))&gt;90,0,$F$4*$F$5/E1433^2*(SIN(RADIANS(G1431))*SIN(RADIANS(E1434))+COS(RADIANS(G1431))*COS(RADIANS(E1434))*COS(RADIANS(AG1424))))</f>
        <v>#DIV/0!</v>
      </c>
      <c r="AH1431" s="3" t="e">
        <f>IF(DEGREES(ACOS(SIN(RADIANS(G1431))*SIN(RADIANS(E1434))+COS(RADIANS(G1431))*COS(RADIANS(E1434))*COS(RADIANS(AH1424))))&gt;90,0,$F$4*$F$5/E1433^2*(SIN(RADIANS(G1431))*SIN(RADIANS(E1434))+COS(RADIANS(G1431))*COS(RADIANS(E1434))*COS(RADIANS(AH1424))))</f>
        <v>#DIV/0!</v>
      </c>
      <c r="AI1431" s="3" t="e">
        <f>IF(DEGREES(ACOS(SIN(RADIANS(G1431))*SIN(RADIANS(E1434))+COS(RADIANS(G1431))*COS(RADIANS(E1434))*COS(RADIANS(AI1424))))&gt;90,0,$F$4*$F$5/E1433^2*(SIN(RADIANS(G1431))*SIN(RADIANS(E1434))+COS(RADIANS(G1431))*COS(RADIANS(E1434))*COS(RADIANS(AI1424))))</f>
        <v>#DIV/0!</v>
      </c>
      <c r="AJ1431" s="3" t="e">
        <f>IF(DEGREES(ACOS(SIN(RADIANS(G1431))*SIN(RADIANS(E1434))+COS(RADIANS(G1431))*COS(RADIANS(E1434))*COS(RADIANS(AJ1424))))&gt;90,0,$F$4*$F$5/E1433^2*(SIN(RADIANS(G1431))*SIN(RADIANS(E1434))+COS(RADIANS(G1431))*COS(RADIANS(E1434))*COS(RADIANS(AJ1424))))</f>
        <v>#DIV/0!</v>
      </c>
      <c r="AK1431" s="3">
        <f>IF(DEGREES(ACOS(SIN(RADIANS(G1431))*SIN(RADIANS(E1434))+COS(RADIANS(G1431))*COS(RADIANS(E1434))*COS(RADIANS(AK1424))))&gt;90,0,$F$4*$F$5/E1433^2*(SIN(RADIANS(G1431))*SIN(RADIANS(E1434))+COS(RADIANS(G1431))*COS(RADIANS(E1434))*COS(RADIANS(AK1424))))</f>
        <v>0</v>
      </c>
      <c r="AL1431" s="3">
        <f>IF(DEGREES(ACOS(SIN(RADIANS(G1431))*SIN(RADIANS(E1434))+COS(RADIANS(G1431))*COS(RADIANS(E1434))*COS(RADIANS(AL1424))))&gt;90,0,$F$4*$F$5/E1433^2*(SIN(RADIANS(G1431))*SIN(RADIANS(E1434))+COS(RADIANS(G1431))*COS(RADIANS(E1434))*COS(RADIANS(AL1424))))</f>
        <v>0</v>
      </c>
      <c r="AM1431" s="3">
        <f>IF(DEGREES(ACOS(SIN(RADIANS(G1431))*SIN(RADIANS(E1434))+COS(RADIANS(G1431))*COS(RADIANS(E1434))*COS(RADIANS(AM1424))))&gt;90,0,$F$4*$F$5/E1433^2*(SIN(RADIANS(G1431))*SIN(RADIANS(E1434))+COS(RADIANS(G1431))*COS(RADIANS(E1434))*COS(RADIANS(AM1424))))</f>
        <v>0</v>
      </c>
      <c r="AN1431" s="3">
        <f>IF(DEGREES(ACOS(SIN(RADIANS(G1431))*SIN(RADIANS(E1434))+COS(RADIANS(G1431))*COS(RADIANS(E1434))*COS(RADIANS(AN1424))))&gt;90,0,$F$4*$F$5/E1433^2*(SIN(RADIANS(G1431))*SIN(RADIANS(E1434))+COS(RADIANS(G1431))*COS(RADIANS(E1434))*COS(RADIANS(AN1424))))</f>
        <v>0</v>
      </c>
      <c r="AO1431" s="3">
        <f>IF(DEGREES(ACOS(SIN(RADIANS(G1431))*SIN(RADIANS(E1434))+COS(RADIANS(G1431))*COS(RADIANS(E1434))*COS(RADIANS(AO1424))))&gt;90,0,$F$4*$F$5/E1433^2*(SIN(RADIANS(G1431))*SIN(RADIANS(E1434))+COS(RADIANS(G1431))*COS(RADIANS(E1434))*COS(RADIANS(AO1424))))</f>
        <v>0</v>
      </c>
      <c r="AP1431" s="3">
        <f>IF(DEGREES(ACOS(SIN(RADIANS(G1431))*SIN(RADIANS(E1434))+COS(RADIANS(G1431))*COS(RADIANS(E1434))*COS(RADIANS(AP1424))))&gt;90,0,$F$4*$F$5/E1433^2*(SIN(RADIANS(G1431))*SIN(RADIANS(E1434))+COS(RADIANS(G1431))*COS(RADIANS(E1434))*COS(RADIANS(AP1424))))</f>
        <v>0</v>
      </c>
      <c r="AQ1431" s="3">
        <f>IF(DEGREES(ACOS(SIN(RADIANS(G1431))*SIN(RADIANS(E1434))+COS(RADIANS(G1431))*COS(RADIANS(E1434))*COS(RADIANS(AQ1424))))&gt;90,0,$F$4*$F$5/E1433^2*(SIN(RADIANS(G1431))*SIN(RADIANS(E1434))+COS(RADIANS(G1431))*COS(RADIANS(E1434))*COS(RADIANS(AQ1424))))</f>
        <v>0</v>
      </c>
      <c r="AR1431" s="3">
        <f>IF(DEGREES(ACOS(SIN(RADIANS(G1431))*SIN(RADIANS(E1434))+COS(RADIANS(G1431))*COS(RADIANS(E1434))*COS(RADIANS(AR1424))))&gt;90,0,$F$4*$F$5/E1433^2*(SIN(RADIANS(G1431))*SIN(RADIANS(E1434))+COS(RADIANS(G1431))*COS(RADIANS(E1434))*COS(RADIANS(AR1424))))</f>
        <v>0</v>
      </c>
    </row>
    <row r="1432" spans="2:44" ht="15.75" customHeight="1" x14ac:dyDescent="0.2">
      <c r="B1432" s="20" t="s">
        <v>787</v>
      </c>
      <c r="E1432" s="3" t="str">
        <f>IF($F$10=0,"N/A",E1431*$F$11/$F$10)</f>
        <v>N/A</v>
      </c>
      <c r="G1432" s="3">
        <v>30</v>
      </c>
      <c r="I1432" s="3">
        <f>IF(DEGREES(ACOS(SIN(RADIANS(G1432))*SIN(RADIANS(E1434))+COS(RADIANS(G1432))*COS(RADIANS(E1434))*COS(RADIANS(I1424))))&gt;90,0,$F$4*$F$5/E1433^2*(SIN(RADIANS(G1432))*SIN(RADIANS(E1434))+COS(RADIANS(G1432))*COS(RADIANS(E1434))*COS(RADIANS(I1424))))</f>
        <v>0</v>
      </c>
      <c r="J1432" s="3">
        <f>IF(DEGREES(ACOS(SIN(RADIANS(G1432))*SIN(RADIANS(E1434))+COS(RADIANS(G1432))*COS(RADIANS(E1434))*COS(RADIANS(J1424))))&gt;90,0,$F$4*$F$5/E1433^2*(SIN(RADIANS(G1432))*SIN(RADIANS(E1434))+COS(RADIANS(G1432))*COS(RADIANS(E1434))*COS(RADIANS(J1424))))</f>
        <v>0</v>
      </c>
      <c r="K1432" s="3">
        <f>IF(DEGREES(ACOS(SIN(RADIANS(G1432))*SIN(RADIANS(E1434))+COS(RADIANS(G1432))*COS(RADIANS(E1434))*COS(RADIANS(K1424))))&gt;90,0,$F$4*$F$5/E1433^2*(SIN(RADIANS(G1432))*SIN(RADIANS(E1434))+COS(RADIANS(G1432))*COS(RADIANS(E1434))*COS(RADIANS(K1424))))</f>
        <v>0</v>
      </c>
      <c r="L1432" s="3">
        <f>IF(DEGREES(ACOS(SIN(RADIANS(G1432))*SIN(RADIANS(E1434))+COS(RADIANS(G1432))*COS(RADIANS(E1434))*COS(RADIANS(L1424))))&gt;90,0,$F$4*$F$5/E1433^2*(SIN(RADIANS(G1432))*SIN(RADIANS(E1434))+COS(RADIANS(G1432))*COS(RADIANS(E1434))*COS(RADIANS(L1424))))</f>
        <v>0</v>
      </c>
      <c r="M1432" s="3">
        <f>IF(DEGREES(ACOS(SIN(RADIANS(G1432))*SIN(RADIANS(E1434))+COS(RADIANS(G1432))*COS(RADIANS(E1434))*COS(RADIANS(M1424))))&gt;90,0,$F$4*$F$5/E1433^2*(SIN(RADIANS(G1432))*SIN(RADIANS(E1434))+COS(RADIANS(G1432))*COS(RADIANS(E1434))*COS(RADIANS(M1424))))</f>
        <v>0</v>
      </c>
      <c r="N1432" s="3">
        <f>IF(DEGREES(ACOS(SIN(RADIANS(G1432))*SIN(RADIANS(E1434))+COS(RADIANS(G1432))*COS(RADIANS(E1434))*COS(RADIANS(N1424))))&gt;90,0,$F$4*$F$5/E1433^2*(SIN(RADIANS(G1432))*SIN(RADIANS(E1434))+COS(RADIANS(G1432))*COS(RADIANS(E1434))*COS(RADIANS(N1424))))</f>
        <v>0</v>
      </c>
      <c r="O1432" s="3">
        <f>IF(DEGREES(ACOS(SIN(RADIANS(G1432))*SIN(RADIANS(E1434))+COS(RADIANS(G1432))*COS(RADIANS(E1434))*COS(RADIANS(O1424))))&gt;90,0,$F$4*$F$5/E1433^2*(SIN(RADIANS(G1432))*SIN(RADIANS(E1434))+COS(RADIANS(G1432))*COS(RADIANS(E1434))*COS(RADIANS(O1424))))</f>
        <v>0</v>
      </c>
      <c r="P1432" s="3">
        <f>IF(DEGREES(ACOS(SIN(RADIANS(G1432))*SIN(RADIANS(E1434))+COS(RADIANS(G1432))*COS(RADIANS(E1434))*COS(RADIANS(P1424))))&gt;90,0,$F$4*$F$5/E1433^2*(SIN(RADIANS(G1432))*SIN(RADIANS(E1434))+COS(RADIANS(G1432))*COS(RADIANS(E1434))*COS(RADIANS(P1424))))</f>
        <v>0</v>
      </c>
      <c r="Q1432" s="3">
        <f>IF(DEGREES(ACOS(SIN(RADIANS(G1432))*SIN(RADIANS(E1434))+COS(RADIANS(G1432))*COS(RADIANS(E1434))*COS(RADIANS(Q1424))))&gt;90,0,$F$4*$F$5/E1433^2*(SIN(RADIANS(G1432))*SIN(RADIANS(E1434))+COS(RADIANS(G1432))*COS(RADIANS(E1434))*COS(RADIANS(Q1424))))</f>
        <v>0</v>
      </c>
      <c r="R1432" s="3" t="e">
        <f>IF(DEGREES(ACOS(SIN(RADIANS(G1432))*SIN(RADIANS(E1434))+COS(RADIANS(G1432))*COS(RADIANS(E1434))*COS(RADIANS(R1424))))&gt;90,0,$F$4*$F$5/E1433^2*(SIN(RADIANS(G1432))*SIN(RADIANS(E1434))+COS(RADIANS(G1432))*COS(RADIANS(E1434))*COS(RADIANS(R1424))))</f>
        <v>#DIV/0!</v>
      </c>
      <c r="S1432" s="3" t="e">
        <f>IF(DEGREES(ACOS(SIN(RADIANS(G1432))*SIN(RADIANS(E1434))+COS(RADIANS(G1432))*COS(RADIANS(E1434))*COS(RADIANS(S1424))))&gt;90,0,$F$4*$F$5/E1433^2*(SIN(RADIANS(G1432))*SIN(RADIANS(E1434))+COS(RADIANS(G1432))*COS(RADIANS(E1434))*COS(RADIANS(S1424))))</f>
        <v>#DIV/0!</v>
      </c>
      <c r="T1432" s="3" t="e">
        <f>IF(DEGREES(ACOS(SIN(RADIANS(G1432))*SIN(RADIANS(E1434))+COS(RADIANS(G1432))*COS(RADIANS(E1434))*COS(RADIANS(T1424))))&gt;90,0,$F$4*$F$5/E1433^2*(SIN(RADIANS(G1432))*SIN(RADIANS(E1434))+COS(RADIANS(G1432))*COS(RADIANS(E1434))*COS(RADIANS(T1424))))</f>
        <v>#DIV/0!</v>
      </c>
      <c r="U1432" s="3" t="e">
        <f>IF(DEGREES(ACOS(SIN(RADIANS(G1432))*SIN(RADIANS(E1434))+COS(RADIANS(G1432))*COS(RADIANS(E1434))*COS(RADIANS(U1424))))&gt;90,0,$F$4*$F$5/E1433^2*(SIN(RADIANS(G1432))*SIN(RADIANS(E1434))+COS(RADIANS(G1432))*COS(RADIANS(E1434))*COS(RADIANS(U1424))))</f>
        <v>#DIV/0!</v>
      </c>
      <c r="V1432" s="3" t="e">
        <f>IF(DEGREES(ACOS(SIN(RADIANS(G1432))*SIN(RADIANS(E1434))+COS(RADIANS(G1432))*COS(RADIANS(E1434))*COS(RADIANS(V1424))))&gt;90,0,$F$4*$F$5/E1433^2*(SIN(RADIANS(G1432))*SIN(RADIANS(E1434))+COS(RADIANS(G1432))*COS(RADIANS(E1434))*COS(RADIANS(V1424))))</f>
        <v>#DIV/0!</v>
      </c>
      <c r="W1432" s="3" t="e">
        <f>IF(DEGREES(ACOS(SIN(RADIANS(G1432))*SIN(RADIANS(E1434))+COS(RADIANS(G1432))*COS(RADIANS(E1434))*COS(RADIANS(W1424))))&gt;90,0,$F$4*$F$5/E1433^2*(SIN(RADIANS(G1432))*SIN(RADIANS(E1434))+COS(RADIANS(G1432))*COS(RADIANS(E1434))*COS(RADIANS(W1424))))</f>
        <v>#DIV/0!</v>
      </c>
      <c r="X1432" s="3" t="e">
        <f>IF(DEGREES(ACOS(SIN(RADIANS(G1432))*SIN(RADIANS(E1434))+COS(RADIANS(G1432))*COS(RADIANS(E1434))*COS(RADIANS(X1424))))&gt;90,0,$F$4*$F$5/E1433^2*(SIN(RADIANS(G1432))*SIN(RADIANS(E1434))+COS(RADIANS(G1432))*COS(RADIANS(E1434))*COS(RADIANS(X1424))))</f>
        <v>#DIV/0!</v>
      </c>
      <c r="Y1432" s="3" t="e">
        <f>IF(DEGREES(ACOS(SIN(RADIANS(G1432))*SIN(RADIANS(E1434))+COS(RADIANS(G1432))*COS(RADIANS(E1434))*COS(RADIANS(Y1424))))&gt;90,0,$F$4*$F$5/E1433^2*(SIN(RADIANS(G1432))*SIN(RADIANS(E1434))+COS(RADIANS(G1432))*COS(RADIANS(E1434))*COS(RADIANS(Y1424))))</f>
        <v>#DIV/0!</v>
      </c>
      <c r="Z1432" s="3" t="e">
        <f>IF(DEGREES(ACOS(SIN(RADIANS(G1432))*SIN(RADIANS(E1434))+COS(RADIANS(G1432))*COS(RADIANS(E1434))*COS(RADIANS(Z1424))))&gt;90,0,$F$4*$F$5/E1433^2*(SIN(RADIANS(G1432))*SIN(RADIANS(E1434))+COS(RADIANS(G1432))*COS(RADIANS(E1434))*COS(RADIANS(Z1424))))</f>
        <v>#DIV/0!</v>
      </c>
      <c r="AA1432" s="3" t="e">
        <f>IF(DEGREES(ACOS(SIN(RADIANS(G1432))*SIN(RADIANS(E1434))+COS(RADIANS(G1432))*COS(RADIANS(E1434))*COS(RADIANS(AA1424))))&gt;90,0,$F$4*$F$5/E1433^2*(SIN(RADIANS(G1432))*SIN(RADIANS(E1434))+COS(RADIANS(G1432))*COS(RADIANS(E1434))*COS(RADIANS(AA1424))))</f>
        <v>#DIV/0!</v>
      </c>
      <c r="AB1432" s="3" t="e">
        <f>IF(DEGREES(ACOS(SIN(RADIANS(G1432))*SIN(RADIANS(E1434))+COS(RADIANS(G1432))*COS(RADIANS(E1434))*COS(RADIANS(AB1424))))&gt;90,0,$F$4*$F$5/E1433^2*(SIN(RADIANS(G1432))*SIN(RADIANS(E1434))+COS(RADIANS(G1432))*COS(RADIANS(E1434))*COS(RADIANS(AB1424))))</f>
        <v>#DIV/0!</v>
      </c>
      <c r="AC1432" s="3" t="e">
        <f>IF(DEGREES(ACOS(SIN(RADIANS(G1432))*SIN(RADIANS(E1434))+COS(RADIANS(G1432))*COS(RADIANS(E1434))*COS(RADIANS(AC1424))))&gt;90,0,$F$4*$F$5/E1433^2*(SIN(RADIANS(G1432))*SIN(RADIANS(E1434))+COS(RADIANS(G1432))*COS(RADIANS(E1434))*COS(RADIANS(AC1424))))</f>
        <v>#DIV/0!</v>
      </c>
      <c r="AD1432" s="3" t="e">
        <f>IF(DEGREES(ACOS(SIN(RADIANS(G1432))*SIN(RADIANS(E1434))+COS(RADIANS(G1432))*COS(RADIANS(E1434))*COS(RADIANS(AD1424))))&gt;90,0,$F$4*$F$5/E1433^2*(SIN(RADIANS(G1432))*SIN(RADIANS(E1434))+COS(RADIANS(G1432))*COS(RADIANS(E1434))*COS(RADIANS(AD1424))))</f>
        <v>#DIV/0!</v>
      </c>
      <c r="AE1432" s="3" t="e">
        <f>IF(DEGREES(ACOS(SIN(RADIANS(G1432))*SIN(RADIANS(E1434))+COS(RADIANS(G1432))*COS(RADIANS(E1434))*COS(RADIANS(AE1424))))&gt;90,0,$F$4*$F$5/E1433^2*(SIN(RADIANS(G1432))*SIN(RADIANS(E1434))+COS(RADIANS(G1432))*COS(RADIANS(E1434))*COS(RADIANS(AE1424))))</f>
        <v>#DIV/0!</v>
      </c>
      <c r="AF1432" s="3" t="e">
        <f>IF(DEGREES(ACOS(SIN(RADIANS(G1432))*SIN(RADIANS(E1434))+COS(RADIANS(G1432))*COS(RADIANS(E1434))*COS(RADIANS(AF1424))))&gt;90,0,$F$4*$F$5/E1433^2*(SIN(RADIANS(G1432))*SIN(RADIANS(E1434))+COS(RADIANS(G1432))*COS(RADIANS(E1434))*COS(RADIANS(AF1424))))</f>
        <v>#DIV/0!</v>
      </c>
      <c r="AG1432" s="3" t="e">
        <f>IF(DEGREES(ACOS(SIN(RADIANS(G1432))*SIN(RADIANS(E1434))+COS(RADIANS(G1432))*COS(RADIANS(E1434))*COS(RADIANS(AG1424))))&gt;90,0,$F$4*$F$5/E1433^2*(SIN(RADIANS(G1432))*SIN(RADIANS(E1434))+COS(RADIANS(G1432))*COS(RADIANS(E1434))*COS(RADIANS(AG1424))))</f>
        <v>#DIV/0!</v>
      </c>
      <c r="AH1432" s="3" t="e">
        <f>IF(DEGREES(ACOS(SIN(RADIANS(G1432))*SIN(RADIANS(E1434))+COS(RADIANS(G1432))*COS(RADIANS(E1434))*COS(RADIANS(AH1424))))&gt;90,0,$F$4*$F$5/E1433^2*(SIN(RADIANS(G1432))*SIN(RADIANS(E1434))+COS(RADIANS(G1432))*COS(RADIANS(E1434))*COS(RADIANS(AH1424))))</f>
        <v>#DIV/0!</v>
      </c>
      <c r="AI1432" s="3" t="e">
        <f>IF(DEGREES(ACOS(SIN(RADIANS(G1432))*SIN(RADIANS(E1434))+COS(RADIANS(G1432))*COS(RADIANS(E1434))*COS(RADIANS(AI1424))))&gt;90,0,$F$4*$F$5/E1433^2*(SIN(RADIANS(G1432))*SIN(RADIANS(E1434))+COS(RADIANS(G1432))*COS(RADIANS(E1434))*COS(RADIANS(AI1424))))</f>
        <v>#DIV/0!</v>
      </c>
      <c r="AJ1432" s="3" t="e">
        <f>IF(DEGREES(ACOS(SIN(RADIANS(G1432))*SIN(RADIANS(E1434))+COS(RADIANS(G1432))*COS(RADIANS(E1434))*COS(RADIANS(AJ1424))))&gt;90,0,$F$4*$F$5/E1433^2*(SIN(RADIANS(G1432))*SIN(RADIANS(E1434))+COS(RADIANS(G1432))*COS(RADIANS(E1434))*COS(RADIANS(AJ1424))))</f>
        <v>#DIV/0!</v>
      </c>
      <c r="AK1432" s="3">
        <f>IF(DEGREES(ACOS(SIN(RADIANS(G1432))*SIN(RADIANS(E1434))+COS(RADIANS(G1432))*COS(RADIANS(E1434))*COS(RADIANS(AK1424))))&gt;90,0,$F$4*$F$5/E1433^2*(SIN(RADIANS(G1432))*SIN(RADIANS(E1434))+COS(RADIANS(G1432))*COS(RADIANS(E1434))*COS(RADIANS(AK1424))))</f>
        <v>0</v>
      </c>
      <c r="AL1432" s="3">
        <f>IF(DEGREES(ACOS(SIN(RADIANS(G1432))*SIN(RADIANS(E1434))+COS(RADIANS(G1432))*COS(RADIANS(E1434))*COS(RADIANS(AL1424))))&gt;90,0,$F$4*$F$5/E1433^2*(SIN(RADIANS(G1432))*SIN(RADIANS(E1434))+COS(RADIANS(G1432))*COS(RADIANS(E1434))*COS(RADIANS(AL1424))))</f>
        <v>0</v>
      </c>
      <c r="AM1432" s="3">
        <f>IF(DEGREES(ACOS(SIN(RADIANS(G1432))*SIN(RADIANS(E1434))+COS(RADIANS(G1432))*COS(RADIANS(E1434))*COS(RADIANS(AM1424))))&gt;90,0,$F$4*$F$5/E1433^2*(SIN(RADIANS(G1432))*SIN(RADIANS(E1434))+COS(RADIANS(G1432))*COS(RADIANS(E1434))*COS(RADIANS(AM1424))))</f>
        <v>0</v>
      </c>
      <c r="AN1432" s="3">
        <f>IF(DEGREES(ACOS(SIN(RADIANS(G1432))*SIN(RADIANS(E1434))+COS(RADIANS(G1432))*COS(RADIANS(E1434))*COS(RADIANS(AN1424))))&gt;90,0,$F$4*$F$5/E1433^2*(SIN(RADIANS(G1432))*SIN(RADIANS(E1434))+COS(RADIANS(G1432))*COS(RADIANS(E1434))*COS(RADIANS(AN1424))))</f>
        <v>0</v>
      </c>
      <c r="AO1432" s="3">
        <f>IF(DEGREES(ACOS(SIN(RADIANS(G1432))*SIN(RADIANS(E1434))+COS(RADIANS(G1432))*COS(RADIANS(E1434))*COS(RADIANS(AO1424))))&gt;90,0,$F$4*$F$5/E1433^2*(SIN(RADIANS(G1432))*SIN(RADIANS(E1434))+COS(RADIANS(G1432))*COS(RADIANS(E1434))*COS(RADIANS(AO1424))))</f>
        <v>0</v>
      </c>
      <c r="AP1432" s="3">
        <f>IF(DEGREES(ACOS(SIN(RADIANS(G1432))*SIN(RADIANS(E1434))+COS(RADIANS(G1432))*COS(RADIANS(E1434))*COS(RADIANS(AP1424))))&gt;90,0,$F$4*$F$5/E1433^2*(SIN(RADIANS(G1432))*SIN(RADIANS(E1434))+COS(RADIANS(G1432))*COS(RADIANS(E1434))*COS(RADIANS(AP1424))))</f>
        <v>0</v>
      </c>
      <c r="AQ1432" s="3">
        <f>IF(DEGREES(ACOS(SIN(RADIANS(G1432))*SIN(RADIANS(E1434))+COS(RADIANS(G1432))*COS(RADIANS(E1434))*COS(RADIANS(AQ1424))))&gt;90,0,$F$4*$F$5/E1433^2*(SIN(RADIANS(G1432))*SIN(RADIANS(E1434))+COS(RADIANS(G1432))*COS(RADIANS(E1434))*COS(RADIANS(AQ1424))))</f>
        <v>0</v>
      </c>
      <c r="AR1432" s="3">
        <f>IF(DEGREES(ACOS(SIN(RADIANS(G1432))*SIN(RADIANS(E1434))+COS(RADIANS(G1432))*COS(RADIANS(E1434))*COS(RADIANS(AR1424))))&gt;90,0,$F$4*$F$5/E1433^2*(SIN(RADIANS(G1432))*SIN(RADIANS(E1434))+COS(RADIANS(G1432))*COS(RADIANS(E1434))*COS(RADIANS(AR1424))))</f>
        <v>0</v>
      </c>
    </row>
    <row r="1433" spans="2:44" ht="15.75" customHeight="1" x14ac:dyDescent="0.2">
      <c r="B1433" s="20" t="s">
        <v>788</v>
      </c>
      <c r="E1433" s="3">
        <f>$F$6*(1-$F$7^2)/(1+$F$7*COS(RADIANS(E1427)))</f>
        <v>0</v>
      </c>
      <c r="G1433" s="3">
        <v>20</v>
      </c>
      <c r="I1433" s="3">
        <f>IF(DEGREES(ACOS(SIN(RADIANS(G1433))*SIN(RADIANS(E1434))+COS(RADIANS(G1433))*COS(RADIANS(E1434))*COS(RADIANS(I1424))))&gt;90,0,$F$4*$F$5/E1433^2*(SIN(RADIANS(G1433))*SIN(RADIANS(E1434))+COS(RADIANS(G1433))*COS(RADIANS(E1434))*COS(RADIANS(I1424))))</f>
        <v>0</v>
      </c>
      <c r="J1433" s="3">
        <f>IF(DEGREES(ACOS(SIN(RADIANS(G1433))*SIN(RADIANS(E1434))+COS(RADIANS(G1433))*COS(RADIANS(E1434))*COS(RADIANS(J1424))))&gt;90,0,$F$4*$F$5/E1433^2*(SIN(RADIANS(G1433))*SIN(RADIANS(E1434))+COS(RADIANS(G1433))*COS(RADIANS(E1434))*COS(RADIANS(J1424))))</f>
        <v>0</v>
      </c>
      <c r="K1433" s="3">
        <f>IF(DEGREES(ACOS(SIN(RADIANS(G1433))*SIN(RADIANS(E1434))+COS(RADIANS(G1433))*COS(RADIANS(E1434))*COS(RADIANS(K1424))))&gt;90,0,$F$4*$F$5/E1433^2*(SIN(RADIANS(G1433))*SIN(RADIANS(E1434))+COS(RADIANS(G1433))*COS(RADIANS(E1434))*COS(RADIANS(K1424))))</f>
        <v>0</v>
      </c>
      <c r="L1433" s="3">
        <f>IF(DEGREES(ACOS(SIN(RADIANS(G1433))*SIN(RADIANS(E1434))+COS(RADIANS(G1433))*COS(RADIANS(E1434))*COS(RADIANS(L1424))))&gt;90,0,$F$4*$F$5/E1433^2*(SIN(RADIANS(G1433))*SIN(RADIANS(E1434))+COS(RADIANS(G1433))*COS(RADIANS(E1434))*COS(RADIANS(L1424))))</f>
        <v>0</v>
      </c>
      <c r="M1433" s="3">
        <f>IF(DEGREES(ACOS(SIN(RADIANS(G1433))*SIN(RADIANS(E1434))+COS(RADIANS(G1433))*COS(RADIANS(E1434))*COS(RADIANS(M1424))))&gt;90,0,$F$4*$F$5/E1433^2*(SIN(RADIANS(G1433))*SIN(RADIANS(E1434))+COS(RADIANS(G1433))*COS(RADIANS(E1434))*COS(RADIANS(M1424))))</f>
        <v>0</v>
      </c>
      <c r="N1433" s="3">
        <f>IF(DEGREES(ACOS(SIN(RADIANS(G1433))*SIN(RADIANS(E1434))+COS(RADIANS(G1433))*COS(RADIANS(E1434))*COS(RADIANS(N1424))))&gt;90,0,$F$4*$F$5/E1433^2*(SIN(RADIANS(G1433))*SIN(RADIANS(E1434))+COS(RADIANS(G1433))*COS(RADIANS(E1434))*COS(RADIANS(N1424))))</f>
        <v>0</v>
      </c>
      <c r="O1433" s="3">
        <f>IF(DEGREES(ACOS(SIN(RADIANS(G1433))*SIN(RADIANS(E1434))+COS(RADIANS(G1433))*COS(RADIANS(E1434))*COS(RADIANS(O1424))))&gt;90,0,$F$4*$F$5/E1433^2*(SIN(RADIANS(G1433))*SIN(RADIANS(E1434))+COS(RADIANS(G1433))*COS(RADIANS(E1434))*COS(RADIANS(O1424))))</f>
        <v>0</v>
      </c>
      <c r="P1433" s="3">
        <f>IF(DEGREES(ACOS(SIN(RADIANS(G1433))*SIN(RADIANS(E1434))+COS(RADIANS(G1433))*COS(RADIANS(E1434))*COS(RADIANS(P1424))))&gt;90,0,$F$4*$F$5/E1433^2*(SIN(RADIANS(G1433))*SIN(RADIANS(E1434))+COS(RADIANS(G1433))*COS(RADIANS(E1434))*COS(RADIANS(P1424))))</f>
        <v>0</v>
      </c>
      <c r="Q1433" s="3">
        <f>IF(DEGREES(ACOS(SIN(RADIANS(G1433))*SIN(RADIANS(E1434))+COS(RADIANS(G1433))*COS(RADIANS(E1434))*COS(RADIANS(Q1424))))&gt;90,0,$F$4*$F$5/E1433^2*(SIN(RADIANS(G1433))*SIN(RADIANS(E1434))+COS(RADIANS(G1433))*COS(RADIANS(E1434))*COS(RADIANS(Q1424))))</f>
        <v>0</v>
      </c>
      <c r="R1433" s="3" t="e">
        <f>IF(DEGREES(ACOS(SIN(RADIANS(G1433))*SIN(RADIANS(E1434))+COS(RADIANS(G1433))*COS(RADIANS(E1434))*COS(RADIANS(R1424))))&gt;90,0,$F$4*$F$5/E1433^2*(SIN(RADIANS(G1433))*SIN(RADIANS(E1434))+COS(RADIANS(G1433))*COS(RADIANS(E1434))*COS(RADIANS(R1424))))</f>
        <v>#DIV/0!</v>
      </c>
      <c r="S1433" s="3" t="e">
        <f>IF(DEGREES(ACOS(SIN(RADIANS(G1433))*SIN(RADIANS(E1434))+COS(RADIANS(G1433))*COS(RADIANS(E1434))*COS(RADIANS(S1424))))&gt;90,0,$F$4*$F$5/E1433^2*(SIN(RADIANS(G1433))*SIN(RADIANS(E1434))+COS(RADIANS(G1433))*COS(RADIANS(E1434))*COS(RADIANS(S1424))))</f>
        <v>#DIV/0!</v>
      </c>
      <c r="T1433" s="3" t="e">
        <f>IF(DEGREES(ACOS(SIN(RADIANS(G1433))*SIN(RADIANS(E1434))+COS(RADIANS(G1433))*COS(RADIANS(E1434))*COS(RADIANS(T1424))))&gt;90,0,$F$4*$F$5/E1433^2*(SIN(RADIANS(G1433))*SIN(RADIANS(E1434))+COS(RADIANS(G1433))*COS(RADIANS(E1434))*COS(RADIANS(T1424))))</f>
        <v>#DIV/0!</v>
      </c>
      <c r="U1433" s="3" t="e">
        <f>IF(DEGREES(ACOS(SIN(RADIANS(G1433))*SIN(RADIANS(E1434))+COS(RADIANS(G1433))*COS(RADIANS(E1434))*COS(RADIANS(U1424))))&gt;90,0,$F$4*$F$5/E1433^2*(SIN(RADIANS(G1433))*SIN(RADIANS(E1434))+COS(RADIANS(G1433))*COS(RADIANS(E1434))*COS(RADIANS(U1424))))</f>
        <v>#DIV/0!</v>
      </c>
      <c r="V1433" s="3" t="e">
        <f>IF(DEGREES(ACOS(SIN(RADIANS(G1433))*SIN(RADIANS(E1434))+COS(RADIANS(G1433))*COS(RADIANS(E1434))*COS(RADIANS(V1424))))&gt;90,0,$F$4*$F$5/E1433^2*(SIN(RADIANS(G1433))*SIN(RADIANS(E1434))+COS(RADIANS(G1433))*COS(RADIANS(E1434))*COS(RADIANS(V1424))))</f>
        <v>#DIV/0!</v>
      </c>
      <c r="W1433" s="3" t="e">
        <f>IF(DEGREES(ACOS(SIN(RADIANS(G1433))*SIN(RADIANS(E1434))+COS(RADIANS(G1433))*COS(RADIANS(E1434))*COS(RADIANS(W1424))))&gt;90,0,$F$4*$F$5/E1433^2*(SIN(RADIANS(G1433))*SIN(RADIANS(E1434))+COS(RADIANS(G1433))*COS(RADIANS(E1434))*COS(RADIANS(W1424))))</f>
        <v>#DIV/0!</v>
      </c>
      <c r="X1433" s="3" t="e">
        <f>IF(DEGREES(ACOS(SIN(RADIANS(G1433))*SIN(RADIANS(E1434))+COS(RADIANS(G1433))*COS(RADIANS(E1434))*COS(RADIANS(X1424))))&gt;90,0,$F$4*$F$5/E1433^2*(SIN(RADIANS(G1433))*SIN(RADIANS(E1434))+COS(RADIANS(G1433))*COS(RADIANS(E1434))*COS(RADIANS(X1424))))</f>
        <v>#DIV/0!</v>
      </c>
      <c r="Y1433" s="3" t="e">
        <f>IF(DEGREES(ACOS(SIN(RADIANS(G1433))*SIN(RADIANS(E1434))+COS(RADIANS(G1433))*COS(RADIANS(E1434))*COS(RADIANS(Y1424))))&gt;90,0,$F$4*$F$5/E1433^2*(SIN(RADIANS(G1433))*SIN(RADIANS(E1434))+COS(RADIANS(G1433))*COS(RADIANS(E1434))*COS(RADIANS(Y1424))))</f>
        <v>#DIV/0!</v>
      </c>
      <c r="Z1433" s="3" t="e">
        <f>IF(DEGREES(ACOS(SIN(RADIANS(G1433))*SIN(RADIANS(E1434))+COS(RADIANS(G1433))*COS(RADIANS(E1434))*COS(RADIANS(Z1424))))&gt;90,0,$F$4*$F$5/E1433^2*(SIN(RADIANS(G1433))*SIN(RADIANS(E1434))+COS(RADIANS(G1433))*COS(RADIANS(E1434))*COS(RADIANS(Z1424))))</f>
        <v>#DIV/0!</v>
      </c>
      <c r="AA1433" s="3" t="e">
        <f>IF(DEGREES(ACOS(SIN(RADIANS(G1433))*SIN(RADIANS(E1434))+COS(RADIANS(G1433))*COS(RADIANS(E1434))*COS(RADIANS(AA1424))))&gt;90,0,$F$4*$F$5/E1433^2*(SIN(RADIANS(G1433))*SIN(RADIANS(E1434))+COS(RADIANS(G1433))*COS(RADIANS(E1434))*COS(RADIANS(AA1424))))</f>
        <v>#DIV/0!</v>
      </c>
      <c r="AB1433" s="3" t="e">
        <f>IF(DEGREES(ACOS(SIN(RADIANS(G1433))*SIN(RADIANS(E1434))+COS(RADIANS(G1433))*COS(RADIANS(E1434))*COS(RADIANS(AB1424))))&gt;90,0,$F$4*$F$5/E1433^2*(SIN(RADIANS(G1433))*SIN(RADIANS(E1434))+COS(RADIANS(G1433))*COS(RADIANS(E1434))*COS(RADIANS(AB1424))))</f>
        <v>#DIV/0!</v>
      </c>
      <c r="AC1433" s="3" t="e">
        <f>IF(DEGREES(ACOS(SIN(RADIANS(G1433))*SIN(RADIANS(E1434))+COS(RADIANS(G1433))*COS(RADIANS(E1434))*COS(RADIANS(AC1424))))&gt;90,0,$F$4*$F$5/E1433^2*(SIN(RADIANS(G1433))*SIN(RADIANS(E1434))+COS(RADIANS(G1433))*COS(RADIANS(E1434))*COS(RADIANS(AC1424))))</f>
        <v>#DIV/0!</v>
      </c>
      <c r="AD1433" s="3" t="e">
        <f>IF(DEGREES(ACOS(SIN(RADIANS(G1433))*SIN(RADIANS(E1434))+COS(RADIANS(G1433))*COS(RADIANS(E1434))*COS(RADIANS(AD1424))))&gt;90,0,$F$4*$F$5/E1433^2*(SIN(RADIANS(G1433))*SIN(RADIANS(E1434))+COS(RADIANS(G1433))*COS(RADIANS(E1434))*COS(RADIANS(AD1424))))</f>
        <v>#DIV/0!</v>
      </c>
      <c r="AE1433" s="3" t="e">
        <f>IF(DEGREES(ACOS(SIN(RADIANS(G1433))*SIN(RADIANS(E1434))+COS(RADIANS(G1433))*COS(RADIANS(E1434))*COS(RADIANS(AE1424))))&gt;90,0,$F$4*$F$5/E1433^2*(SIN(RADIANS(G1433))*SIN(RADIANS(E1434))+COS(RADIANS(G1433))*COS(RADIANS(E1434))*COS(RADIANS(AE1424))))</f>
        <v>#DIV/0!</v>
      </c>
      <c r="AF1433" s="3" t="e">
        <f>IF(DEGREES(ACOS(SIN(RADIANS(G1433))*SIN(RADIANS(E1434))+COS(RADIANS(G1433))*COS(RADIANS(E1434))*COS(RADIANS(AF1424))))&gt;90,0,$F$4*$F$5/E1433^2*(SIN(RADIANS(G1433))*SIN(RADIANS(E1434))+COS(RADIANS(G1433))*COS(RADIANS(E1434))*COS(RADIANS(AF1424))))</f>
        <v>#DIV/0!</v>
      </c>
      <c r="AG1433" s="3" t="e">
        <f>IF(DEGREES(ACOS(SIN(RADIANS(G1433))*SIN(RADIANS(E1434))+COS(RADIANS(G1433))*COS(RADIANS(E1434))*COS(RADIANS(AG1424))))&gt;90,0,$F$4*$F$5/E1433^2*(SIN(RADIANS(G1433))*SIN(RADIANS(E1434))+COS(RADIANS(G1433))*COS(RADIANS(E1434))*COS(RADIANS(AG1424))))</f>
        <v>#DIV/0!</v>
      </c>
      <c r="AH1433" s="3" t="e">
        <f>IF(DEGREES(ACOS(SIN(RADIANS(G1433))*SIN(RADIANS(E1434))+COS(RADIANS(G1433))*COS(RADIANS(E1434))*COS(RADIANS(AH1424))))&gt;90,0,$F$4*$F$5/E1433^2*(SIN(RADIANS(G1433))*SIN(RADIANS(E1434))+COS(RADIANS(G1433))*COS(RADIANS(E1434))*COS(RADIANS(AH1424))))</f>
        <v>#DIV/0!</v>
      </c>
      <c r="AI1433" s="3" t="e">
        <f>IF(DEGREES(ACOS(SIN(RADIANS(G1433))*SIN(RADIANS(E1434))+COS(RADIANS(G1433))*COS(RADIANS(E1434))*COS(RADIANS(AI1424))))&gt;90,0,$F$4*$F$5/E1433^2*(SIN(RADIANS(G1433))*SIN(RADIANS(E1434))+COS(RADIANS(G1433))*COS(RADIANS(E1434))*COS(RADIANS(AI1424))))</f>
        <v>#DIV/0!</v>
      </c>
      <c r="AJ1433" s="3" t="e">
        <f>IF(DEGREES(ACOS(SIN(RADIANS(G1433))*SIN(RADIANS(E1434))+COS(RADIANS(G1433))*COS(RADIANS(E1434))*COS(RADIANS(AJ1424))))&gt;90,0,$F$4*$F$5/E1433^2*(SIN(RADIANS(G1433))*SIN(RADIANS(E1434))+COS(RADIANS(G1433))*COS(RADIANS(E1434))*COS(RADIANS(AJ1424))))</f>
        <v>#DIV/0!</v>
      </c>
      <c r="AK1433" s="3">
        <f>IF(DEGREES(ACOS(SIN(RADIANS(G1433))*SIN(RADIANS(E1434))+COS(RADIANS(G1433))*COS(RADIANS(E1434))*COS(RADIANS(AK1424))))&gt;90,0,$F$4*$F$5/E1433^2*(SIN(RADIANS(G1433))*SIN(RADIANS(E1434))+COS(RADIANS(G1433))*COS(RADIANS(E1434))*COS(RADIANS(AK1424))))</f>
        <v>0</v>
      </c>
      <c r="AL1433" s="3">
        <f>IF(DEGREES(ACOS(SIN(RADIANS(G1433))*SIN(RADIANS(E1434))+COS(RADIANS(G1433))*COS(RADIANS(E1434))*COS(RADIANS(AL1424))))&gt;90,0,$F$4*$F$5/E1433^2*(SIN(RADIANS(G1433))*SIN(RADIANS(E1434))+COS(RADIANS(G1433))*COS(RADIANS(E1434))*COS(RADIANS(AL1424))))</f>
        <v>0</v>
      </c>
      <c r="AM1433" s="3">
        <f>IF(DEGREES(ACOS(SIN(RADIANS(G1433))*SIN(RADIANS(E1434))+COS(RADIANS(G1433))*COS(RADIANS(E1434))*COS(RADIANS(AM1424))))&gt;90,0,$F$4*$F$5/E1433^2*(SIN(RADIANS(G1433))*SIN(RADIANS(E1434))+COS(RADIANS(G1433))*COS(RADIANS(E1434))*COS(RADIANS(AM1424))))</f>
        <v>0</v>
      </c>
      <c r="AN1433" s="3">
        <f>IF(DEGREES(ACOS(SIN(RADIANS(G1433))*SIN(RADIANS(E1434))+COS(RADIANS(G1433))*COS(RADIANS(E1434))*COS(RADIANS(AN1424))))&gt;90,0,$F$4*$F$5/E1433^2*(SIN(RADIANS(G1433))*SIN(RADIANS(E1434))+COS(RADIANS(G1433))*COS(RADIANS(E1434))*COS(RADIANS(AN1424))))</f>
        <v>0</v>
      </c>
      <c r="AO1433" s="3">
        <f>IF(DEGREES(ACOS(SIN(RADIANS(G1433))*SIN(RADIANS(E1434))+COS(RADIANS(G1433))*COS(RADIANS(E1434))*COS(RADIANS(AO1424))))&gt;90,0,$F$4*$F$5/E1433^2*(SIN(RADIANS(G1433))*SIN(RADIANS(E1434))+COS(RADIANS(G1433))*COS(RADIANS(E1434))*COS(RADIANS(AO1424))))</f>
        <v>0</v>
      </c>
      <c r="AP1433" s="3">
        <f>IF(DEGREES(ACOS(SIN(RADIANS(G1433))*SIN(RADIANS(E1434))+COS(RADIANS(G1433))*COS(RADIANS(E1434))*COS(RADIANS(AP1424))))&gt;90,0,$F$4*$F$5/E1433^2*(SIN(RADIANS(G1433))*SIN(RADIANS(E1434))+COS(RADIANS(G1433))*COS(RADIANS(E1434))*COS(RADIANS(AP1424))))</f>
        <v>0</v>
      </c>
      <c r="AQ1433" s="3">
        <f>IF(DEGREES(ACOS(SIN(RADIANS(G1433))*SIN(RADIANS(E1434))+COS(RADIANS(G1433))*COS(RADIANS(E1434))*COS(RADIANS(AQ1424))))&gt;90,0,$F$4*$F$5/E1433^2*(SIN(RADIANS(G1433))*SIN(RADIANS(E1434))+COS(RADIANS(G1433))*COS(RADIANS(E1434))*COS(RADIANS(AQ1424))))</f>
        <v>0</v>
      </c>
      <c r="AR1433" s="3">
        <f>IF(DEGREES(ACOS(SIN(RADIANS(G1433))*SIN(RADIANS(E1434))+COS(RADIANS(G1433))*COS(RADIANS(E1434))*COS(RADIANS(AR1424))))&gt;90,0,$F$4*$F$5/E1433^2*(SIN(RADIANS(G1433))*SIN(RADIANS(E1434))+COS(RADIANS(G1433))*COS(RADIANS(E1434))*COS(RADIANS(AR1424))))</f>
        <v>0</v>
      </c>
    </row>
    <row r="1434" spans="2:44" ht="15.75" customHeight="1" x14ac:dyDescent="0.2">
      <c r="B1434" s="20" t="s">
        <v>737</v>
      </c>
      <c r="E1434" s="3">
        <f>IF($F$8&gt;90,180-$F$8,$F$8)*SIN(RADIANS(E1428))</f>
        <v>0</v>
      </c>
      <c r="G1434" s="3">
        <v>10</v>
      </c>
      <c r="I1434" s="3">
        <f>IF(DEGREES(ACOS(SIN(RADIANS(G1434))*SIN(RADIANS(E1434))+COS(RADIANS(G1434))*COS(RADIANS(E1434))*COS(RADIANS(I1424))))&gt;90,0,$F$4*$F$5/E1433^2*(SIN(RADIANS(G1434))*SIN(RADIANS(E1434))+COS(RADIANS(G1434))*COS(RADIANS(E1434))*COS(RADIANS(I1424))))</f>
        <v>0</v>
      </c>
      <c r="J1434" s="3">
        <f>IF(DEGREES(ACOS(SIN(RADIANS(G1434))*SIN(RADIANS(E1434))+COS(RADIANS(G1434))*COS(RADIANS(E1434))*COS(RADIANS(J1424))))&gt;90,0,$F$4*$F$5/E1433^2*(SIN(RADIANS(G1434))*SIN(RADIANS(E1434))+COS(RADIANS(G1434))*COS(RADIANS(E1434))*COS(RADIANS(J1424))))</f>
        <v>0</v>
      </c>
      <c r="K1434" s="3">
        <f>IF(DEGREES(ACOS(SIN(RADIANS(G1434))*SIN(RADIANS(E1434))+COS(RADIANS(G1434))*COS(RADIANS(E1434))*COS(RADIANS(K1424))))&gt;90,0,$F$4*$F$5/E1433^2*(SIN(RADIANS(G1434))*SIN(RADIANS(E1434))+COS(RADIANS(G1434))*COS(RADIANS(E1434))*COS(RADIANS(K1424))))</f>
        <v>0</v>
      </c>
      <c r="L1434" s="3">
        <f>IF(DEGREES(ACOS(SIN(RADIANS(G1434))*SIN(RADIANS(E1434))+COS(RADIANS(G1434))*COS(RADIANS(E1434))*COS(RADIANS(L1424))))&gt;90,0,$F$4*$F$5/E1433^2*(SIN(RADIANS(G1434))*SIN(RADIANS(E1434))+COS(RADIANS(G1434))*COS(RADIANS(E1434))*COS(RADIANS(L1424))))</f>
        <v>0</v>
      </c>
      <c r="M1434" s="3">
        <f>IF(DEGREES(ACOS(SIN(RADIANS(G1434))*SIN(RADIANS(E1434))+COS(RADIANS(G1434))*COS(RADIANS(E1434))*COS(RADIANS(M1424))))&gt;90,0,$F$4*$F$5/E1433^2*(SIN(RADIANS(G1434))*SIN(RADIANS(E1434))+COS(RADIANS(G1434))*COS(RADIANS(E1434))*COS(RADIANS(M1424))))</f>
        <v>0</v>
      </c>
      <c r="N1434" s="3">
        <f>IF(DEGREES(ACOS(SIN(RADIANS(G1434))*SIN(RADIANS(E1434))+COS(RADIANS(G1434))*COS(RADIANS(E1434))*COS(RADIANS(N1424))))&gt;90,0,$F$4*$F$5/E1433^2*(SIN(RADIANS(G1434))*SIN(RADIANS(E1434))+COS(RADIANS(G1434))*COS(RADIANS(E1434))*COS(RADIANS(N1424))))</f>
        <v>0</v>
      </c>
      <c r="O1434" s="3">
        <f>IF(DEGREES(ACOS(SIN(RADIANS(G1434))*SIN(RADIANS(E1434))+COS(RADIANS(G1434))*COS(RADIANS(E1434))*COS(RADIANS(O1424))))&gt;90,0,$F$4*$F$5/E1433^2*(SIN(RADIANS(G1434))*SIN(RADIANS(E1434))+COS(RADIANS(G1434))*COS(RADIANS(E1434))*COS(RADIANS(O1424))))</f>
        <v>0</v>
      </c>
      <c r="P1434" s="3">
        <f>IF(DEGREES(ACOS(SIN(RADIANS(G1434))*SIN(RADIANS(E1434))+COS(RADIANS(G1434))*COS(RADIANS(E1434))*COS(RADIANS(P1424))))&gt;90,0,$F$4*$F$5/E1433^2*(SIN(RADIANS(G1434))*SIN(RADIANS(E1434))+COS(RADIANS(G1434))*COS(RADIANS(E1434))*COS(RADIANS(P1424))))</f>
        <v>0</v>
      </c>
      <c r="Q1434" s="3">
        <f>IF(DEGREES(ACOS(SIN(RADIANS(G1434))*SIN(RADIANS(E1434))+COS(RADIANS(G1434))*COS(RADIANS(E1434))*COS(RADIANS(Q1424))))&gt;90,0,$F$4*$F$5/E1433^2*(SIN(RADIANS(G1434))*SIN(RADIANS(E1434))+COS(RADIANS(G1434))*COS(RADIANS(E1434))*COS(RADIANS(Q1424))))</f>
        <v>0</v>
      </c>
      <c r="R1434" s="3" t="e">
        <f>IF(DEGREES(ACOS(SIN(RADIANS(G1434))*SIN(RADIANS(E1434))+COS(RADIANS(G1434))*COS(RADIANS(E1434))*COS(RADIANS(R1424))))&gt;90,0,$F$4*$F$5/E1433^2*(SIN(RADIANS(G1434))*SIN(RADIANS(E1434))+COS(RADIANS(G1434))*COS(RADIANS(E1434))*COS(RADIANS(R1424))))</f>
        <v>#DIV/0!</v>
      </c>
      <c r="S1434" s="3" t="e">
        <f>IF(DEGREES(ACOS(SIN(RADIANS(G1434))*SIN(RADIANS(E1434))+COS(RADIANS(G1434))*COS(RADIANS(E1434))*COS(RADIANS(S1424))))&gt;90,0,$F$4*$F$5/E1433^2*(SIN(RADIANS(G1434))*SIN(RADIANS(E1434))+COS(RADIANS(G1434))*COS(RADIANS(E1434))*COS(RADIANS(S1424))))</f>
        <v>#DIV/0!</v>
      </c>
      <c r="T1434" s="3" t="e">
        <f>IF(DEGREES(ACOS(SIN(RADIANS(G1434))*SIN(RADIANS(E1434))+COS(RADIANS(G1434))*COS(RADIANS(E1434))*COS(RADIANS(T1424))))&gt;90,0,$F$4*$F$5/E1433^2*(SIN(RADIANS(G1434))*SIN(RADIANS(E1434))+COS(RADIANS(G1434))*COS(RADIANS(E1434))*COS(RADIANS(T1424))))</f>
        <v>#DIV/0!</v>
      </c>
      <c r="U1434" s="3" t="e">
        <f>IF(DEGREES(ACOS(SIN(RADIANS(G1434))*SIN(RADIANS(E1434))+COS(RADIANS(G1434))*COS(RADIANS(E1434))*COS(RADIANS(U1424))))&gt;90,0,$F$4*$F$5/E1433^2*(SIN(RADIANS(G1434))*SIN(RADIANS(E1434))+COS(RADIANS(G1434))*COS(RADIANS(E1434))*COS(RADIANS(U1424))))</f>
        <v>#DIV/0!</v>
      </c>
      <c r="V1434" s="3" t="e">
        <f>IF(DEGREES(ACOS(SIN(RADIANS(G1434))*SIN(RADIANS(E1434))+COS(RADIANS(G1434))*COS(RADIANS(E1434))*COS(RADIANS(V1424))))&gt;90,0,$F$4*$F$5/E1433^2*(SIN(RADIANS(G1434))*SIN(RADIANS(E1434))+COS(RADIANS(G1434))*COS(RADIANS(E1434))*COS(RADIANS(V1424))))</f>
        <v>#DIV/0!</v>
      </c>
      <c r="W1434" s="3" t="e">
        <f>IF(DEGREES(ACOS(SIN(RADIANS(G1434))*SIN(RADIANS(E1434))+COS(RADIANS(G1434))*COS(RADIANS(E1434))*COS(RADIANS(W1424))))&gt;90,0,$F$4*$F$5/E1433^2*(SIN(RADIANS(G1434))*SIN(RADIANS(E1434))+COS(RADIANS(G1434))*COS(RADIANS(E1434))*COS(RADIANS(W1424))))</f>
        <v>#DIV/0!</v>
      </c>
      <c r="X1434" s="3" t="e">
        <f>IF(DEGREES(ACOS(SIN(RADIANS(G1434))*SIN(RADIANS(E1434))+COS(RADIANS(G1434))*COS(RADIANS(E1434))*COS(RADIANS(X1424))))&gt;90,0,$F$4*$F$5/E1433^2*(SIN(RADIANS(G1434))*SIN(RADIANS(E1434))+COS(RADIANS(G1434))*COS(RADIANS(E1434))*COS(RADIANS(X1424))))</f>
        <v>#DIV/0!</v>
      </c>
      <c r="Y1434" s="3" t="e">
        <f>IF(DEGREES(ACOS(SIN(RADIANS(G1434))*SIN(RADIANS(E1434))+COS(RADIANS(G1434))*COS(RADIANS(E1434))*COS(RADIANS(Y1424))))&gt;90,0,$F$4*$F$5/E1433^2*(SIN(RADIANS(G1434))*SIN(RADIANS(E1434))+COS(RADIANS(G1434))*COS(RADIANS(E1434))*COS(RADIANS(Y1424))))</f>
        <v>#DIV/0!</v>
      </c>
      <c r="Z1434" s="3" t="e">
        <f>IF(DEGREES(ACOS(SIN(RADIANS(G1434))*SIN(RADIANS(E1434))+COS(RADIANS(G1434))*COS(RADIANS(E1434))*COS(RADIANS(Z1424))))&gt;90,0,$F$4*$F$5/E1433^2*(SIN(RADIANS(G1434))*SIN(RADIANS(E1434))+COS(RADIANS(G1434))*COS(RADIANS(E1434))*COS(RADIANS(Z1424))))</f>
        <v>#DIV/0!</v>
      </c>
      <c r="AA1434" s="3" t="e">
        <f>IF(DEGREES(ACOS(SIN(RADIANS(G1434))*SIN(RADIANS(E1434))+COS(RADIANS(G1434))*COS(RADIANS(E1434))*COS(RADIANS(AA1424))))&gt;90,0,$F$4*$F$5/E1433^2*(SIN(RADIANS(G1434))*SIN(RADIANS(E1434))+COS(RADIANS(G1434))*COS(RADIANS(E1434))*COS(RADIANS(AA1424))))</f>
        <v>#DIV/0!</v>
      </c>
      <c r="AB1434" s="3" t="e">
        <f>IF(DEGREES(ACOS(SIN(RADIANS(G1434))*SIN(RADIANS(E1434))+COS(RADIANS(G1434))*COS(RADIANS(E1434))*COS(RADIANS(AB1424))))&gt;90,0,$F$4*$F$5/E1433^2*(SIN(RADIANS(G1434))*SIN(RADIANS(E1434))+COS(RADIANS(G1434))*COS(RADIANS(E1434))*COS(RADIANS(AB1424))))</f>
        <v>#DIV/0!</v>
      </c>
      <c r="AC1434" s="3" t="e">
        <f>IF(DEGREES(ACOS(SIN(RADIANS(G1434))*SIN(RADIANS(E1434))+COS(RADIANS(G1434))*COS(RADIANS(E1434))*COS(RADIANS(AC1424))))&gt;90,0,$F$4*$F$5/E1433^2*(SIN(RADIANS(G1434))*SIN(RADIANS(E1434))+COS(RADIANS(G1434))*COS(RADIANS(E1434))*COS(RADIANS(AC1424))))</f>
        <v>#DIV/0!</v>
      </c>
      <c r="AD1434" s="3" t="e">
        <f>IF(DEGREES(ACOS(SIN(RADIANS(G1434))*SIN(RADIANS(E1434))+COS(RADIANS(G1434))*COS(RADIANS(E1434))*COS(RADIANS(AD1424))))&gt;90,0,$F$4*$F$5/E1433^2*(SIN(RADIANS(G1434))*SIN(RADIANS(E1434))+COS(RADIANS(G1434))*COS(RADIANS(E1434))*COS(RADIANS(AD1424))))</f>
        <v>#DIV/0!</v>
      </c>
      <c r="AE1434" s="3" t="e">
        <f>IF(DEGREES(ACOS(SIN(RADIANS(G1434))*SIN(RADIANS(E1434))+COS(RADIANS(G1434))*COS(RADIANS(E1434))*COS(RADIANS(AE1424))))&gt;90,0,$F$4*$F$5/E1433^2*(SIN(RADIANS(G1434))*SIN(RADIANS(E1434))+COS(RADIANS(G1434))*COS(RADIANS(E1434))*COS(RADIANS(AE1424))))</f>
        <v>#DIV/0!</v>
      </c>
      <c r="AF1434" s="3" t="e">
        <f>IF(DEGREES(ACOS(SIN(RADIANS(G1434))*SIN(RADIANS(E1434))+COS(RADIANS(G1434))*COS(RADIANS(E1434))*COS(RADIANS(AF1424))))&gt;90,0,$F$4*$F$5/E1433^2*(SIN(RADIANS(G1434))*SIN(RADIANS(E1434))+COS(RADIANS(G1434))*COS(RADIANS(E1434))*COS(RADIANS(AF1424))))</f>
        <v>#DIV/0!</v>
      </c>
      <c r="AG1434" s="3" t="e">
        <f>IF(DEGREES(ACOS(SIN(RADIANS(G1434))*SIN(RADIANS(E1434))+COS(RADIANS(G1434))*COS(RADIANS(E1434))*COS(RADIANS(AG1424))))&gt;90,0,$F$4*$F$5/E1433^2*(SIN(RADIANS(G1434))*SIN(RADIANS(E1434))+COS(RADIANS(G1434))*COS(RADIANS(E1434))*COS(RADIANS(AG1424))))</f>
        <v>#DIV/0!</v>
      </c>
      <c r="AH1434" s="3" t="e">
        <f>IF(DEGREES(ACOS(SIN(RADIANS(G1434))*SIN(RADIANS(E1434))+COS(RADIANS(G1434))*COS(RADIANS(E1434))*COS(RADIANS(AH1424))))&gt;90,0,$F$4*$F$5/E1433^2*(SIN(RADIANS(G1434))*SIN(RADIANS(E1434))+COS(RADIANS(G1434))*COS(RADIANS(E1434))*COS(RADIANS(AH1424))))</f>
        <v>#DIV/0!</v>
      </c>
      <c r="AI1434" s="3" t="e">
        <f>IF(DEGREES(ACOS(SIN(RADIANS(G1434))*SIN(RADIANS(E1434))+COS(RADIANS(G1434))*COS(RADIANS(E1434))*COS(RADIANS(AI1424))))&gt;90,0,$F$4*$F$5/E1433^2*(SIN(RADIANS(G1434))*SIN(RADIANS(E1434))+COS(RADIANS(G1434))*COS(RADIANS(E1434))*COS(RADIANS(AI1424))))</f>
        <v>#DIV/0!</v>
      </c>
      <c r="AJ1434" s="3" t="e">
        <f>IF(DEGREES(ACOS(SIN(RADIANS(G1434))*SIN(RADIANS(E1434))+COS(RADIANS(G1434))*COS(RADIANS(E1434))*COS(RADIANS(AJ1424))))&gt;90,0,$F$4*$F$5/E1433^2*(SIN(RADIANS(G1434))*SIN(RADIANS(E1434))+COS(RADIANS(G1434))*COS(RADIANS(E1434))*COS(RADIANS(AJ1424))))</f>
        <v>#DIV/0!</v>
      </c>
      <c r="AK1434" s="3">
        <f>IF(DEGREES(ACOS(SIN(RADIANS(G1434))*SIN(RADIANS(E1434))+COS(RADIANS(G1434))*COS(RADIANS(E1434))*COS(RADIANS(AK1424))))&gt;90,0,$F$4*$F$5/E1433^2*(SIN(RADIANS(G1434))*SIN(RADIANS(E1434))+COS(RADIANS(G1434))*COS(RADIANS(E1434))*COS(RADIANS(AK1424))))</f>
        <v>0</v>
      </c>
      <c r="AL1434" s="3">
        <f>IF(DEGREES(ACOS(SIN(RADIANS(G1434))*SIN(RADIANS(E1434))+COS(RADIANS(G1434))*COS(RADIANS(E1434))*COS(RADIANS(AL1424))))&gt;90,0,$F$4*$F$5/E1433^2*(SIN(RADIANS(G1434))*SIN(RADIANS(E1434))+COS(RADIANS(G1434))*COS(RADIANS(E1434))*COS(RADIANS(AL1424))))</f>
        <v>0</v>
      </c>
      <c r="AM1434" s="3">
        <f>IF(DEGREES(ACOS(SIN(RADIANS(G1434))*SIN(RADIANS(E1434))+COS(RADIANS(G1434))*COS(RADIANS(E1434))*COS(RADIANS(AM1424))))&gt;90,0,$F$4*$F$5/E1433^2*(SIN(RADIANS(G1434))*SIN(RADIANS(E1434))+COS(RADIANS(G1434))*COS(RADIANS(E1434))*COS(RADIANS(AM1424))))</f>
        <v>0</v>
      </c>
      <c r="AN1434" s="3">
        <f>IF(DEGREES(ACOS(SIN(RADIANS(G1434))*SIN(RADIANS(E1434))+COS(RADIANS(G1434))*COS(RADIANS(E1434))*COS(RADIANS(AN1424))))&gt;90,0,$F$4*$F$5/E1433^2*(SIN(RADIANS(G1434))*SIN(RADIANS(E1434))+COS(RADIANS(G1434))*COS(RADIANS(E1434))*COS(RADIANS(AN1424))))</f>
        <v>0</v>
      </c>
      <c r="AO1434" s="3">
        <f>IF(DEGREES(ACOS(SIN(RADIANS(G1434))*SIN(RADIANS(E1434))+COS(RADIANS(G1434))*COS(RADIANS(E1434))*COS(RADIANS(AO1424))))&gt;90,0,$F$4*$F$5/E1433^2*(SIN(RADIANS(G1434))*SIN(RADIANS(E1434))+COS(RADIANS(G1434))*COS(RADIANS(E1434))*COS(RADIANS(AO1424))))</f>
        <v>0</v>
      </c>
      <c r="AP1434" s="3">
        <f>IF(DEGREES(ACOS(SIN(RADIANS(G1434))*SIN(RADIANS(E1434))+COS(RADIANS(G1434))*COS(RADIANS(E1434))*COS(RADIANS(AP1424))))&gt;90,0,$F$4*$F$5/E1433^2*(SIN(RADIANS(G1434))*SIN(RADIANS(E1434))+COS(RADIANS(G1434))*COS(RADIANS(E1434))*COS(RADIANS(AP1424))))</f>
        <v>0</v>
      </c>
      <c r="AQ1434" s="3">
        <f>IF(DEGREES(ACOS(SIN(RADIANS(G1434))*SIN(RADIANS(E1434))+COS(RADIANS(G1434))*COS(RADIANS(E1434))*COS(RADIANS(AQ1424))))&gt;90,0,$F$4*$F$5/E1433^2*(SIN(RADIANS(G1434))*SIN(RADIANS(E1434))+COS(RADIANS(G1434))*COS(RADIANS(E1434))*COS(RADIANS(AQ1424))))</f>
        <v>0</v>
      </c>
      <c r="AR1434" s="3">
        <f>IF(DEGREES(ACOS(SIN(RADIANS(G1434))*SIN(RADIANS(E1434))+COS(RADIANS(G1434))*COS(RADIANS(E1434))*COS(RADIANS(AR1424))))&gt;90,0,$F$4*$F$5/E1433^2*(SIN(RADIANS(G1434))*SIN(RADIANS(E1434))+COS(RADIANS(G1434))*COS(RADIANS(E1434))*COS(RADIANS(AR1424))))</f>
        <v>0</v>
      </c>
    </row>
    <row r="1435" spans="2:44" ht="15.75" customHeight="1" x14ac:dyDescent="0.2">
      <c r="B1435" s="20" t="s">
        <v>789</v>
      </c>
      <c r="E1435" s="3">
        <f>IF($F$10=0,IF(E1426&lt;360,E1426,E1426-360),($F$10+1)*E1426)</f>
        <v>240</v>
      </c>
      <c r="G1435" s="3">
        <v>0</v>
      </c>
      <c r="I1435" s="3">
        <f>IF(DEGREES(ACOS(SIN(RADIANS(G1435))*SIN(RADIANS(E1434))+COS(RADIANS(G1435))*COS(RADIANS(E1434))*COS(RADIANS(I1424))))&gt;90,0,$F$4*$F$5/E1433^2*(SIN(RADIANS(G1435))*SIN(RADIANS(E1434))+COS(RADIANS(G1435))*COS(RADIANS(E1434))*COS(RADIANS(I1424))))</f>
        <v>0</v>
      </c>
      <c r="J1435" s="3">
        <f>IF(DEGREES(ACOS(SIN(RADIANS(G1435))*SIN(RADIANS(E1434))+COS(RADIANS(G1435))*COS(RADIANS(E1434))*COS(RADIANS(J1424))))&gt;90,0,$F$4*$F$5/E1433^2*(SIN(RADIANS(G1435))*SIN(RADIANS(E1434))+COS(RADIANS(G1435))*COS(RADIANS(E1434))*COS(RADIANS(J1424))))</f>
        <v>0</v>
      </c>
      <c r="K1435" s="3">
        <f>IF(DEGREES(ACOS(SIN(RADIANS(G1435))*SIN(RADIANS(E1434))+COS(RADIANS(G1435))*COS(RADIANS(E1434))*COS(RADIANS(K1424))))&gt;90,0,$F$4*$F$5/E1433^2*(SIN(RADIANS(G1435))*SIN(RADIANS(E1434))+COS(RADIANS(G1435))*COS(RADIANS(E1434))*COS(RADIANS(K1424))))</f>
        <v>0</v>
      </c>
      <c r="L1435" s="3">
        <f>IF(DEGREES(ACOS(SIN(RADIANS(G1435))*SIN(RADIANS(E1434))+COS(RADIANS(G1435))*COS(RADIANS(E1434))*COS(RADIANS(L1424))))&gt;90,0,$F$4*$F$5/E1433^2*(SIN(RADIANS(G1435))*SIN(RADIANS(E1434))+COS(RADIANS(G1435))*COS(RADIANS(E1434))*COS(RADIANS(L1424))))</f>
        <v>0</v>
      </c>
      <c r="M1435" s="3">
        <f>IF(DEGREES(ACOS(SIN(RADIANS(G1435))*SIN(RADIANS(E1434))+COS(RADIANS(G1435))*COS(RADIANS(E1434))*COS(RADIANS(M1424))))&gt;90,0,$F$4*$F$5/E1433^2*(SIN(RADIANS(G1435))*SIN(RADIANS(E1434))+COS(RADIANS(G1435))*COS(RADIANS(E1434))*COS(RADIANS(M1424))))</f>
        <v>0</v>
      </c>
      <c r="N1435" s="3">
        <f>IF(DEGREES(ACOS(SIN(RADIANS(G1435))*SIN(RADIANS(E1434))+COS(RADIANS(G1435))*COS(RADIANS(E1434))*COS(RADIANS(N1424))))&gt;90,0,$F$4*$F$5/E1433^2*(SIN(RADIANS(G1435))*SIN(RADIANS(E1434))+COS(RADIANS(G1435))*COS(RADIANS(E1434))*COS(RADIANS(N1424))))</f>
        <v>0</v>
      </c>
      <c r="O1435" s="3">
        <f>IF(DEGREES(ACOS(SIN(RADIANS(G1435))*SIN(RADIANS(E1434))+COS(RADIANS(G1435))*COS(RADIANS(E1434))*COS(RADIANS(O1424))))&gt;90,0,$F$4*$F$5/E1433^2*(SIN(RADIANS(G1435))*SIN(RADIANS(E1434))+COS(RADIANS(G1435))*COS(RADIANS(E1434))*COS(RADIANS(O1424))))</f>
        <v>0</v>
      </c>
      <c r="P1435" s="3">
        <f>IF(DEGREES(ACOS(SIN(RADIANS(G1435))*SIN(RADIANS(E1434))+COS(RADIANS(G1435))*COS(RADIANS(E1434))*COS(RADIANS(P1424))))&gt;90,0,$F$4*$F$5/E1433^2*(SIN(RADIANS(G1435))*SIN(RADIANS(E1434))+COS(RADIANS(G1435))*COS(RADIANS(E1434))*COS(RADIANS(P1424))))</f>
        <v>0</v>
      </c>
      <c r="Q1435" s="3">
        <f>IF(DEGREES(ACOS(SIN(RADIANS(G1435))*SIN(RADIANS(E1434))+COS(RADIANS(G1435))*COS(RADIANS(E1434))*COS(RADIANS(Q1424))))&gt;90,0,$F$4*$F$5/E1433^2*(SIN(RADIANS(G1435))*SIN(RADIANS(E1434))+COS(RADIANS(G1435))*COS(RADIANS(E1434))*COS(RADIANS(Q1424))))</f>
        <v>0</v>
      </c>
      <c r="R1435" s="3" t="e">
        <f>IF(DEGREES(ACOS(SIN(RADIANS(G1435))*SIN(RADIANS(E1434))+COS(RADIANS(G1435))*COS(RADIANS(E1434))*COS(RADIANS(R1424))))&gt;90,0,$F$4*$F$5/E1433^2*(SIN(RADIANS(G1435))*SIN(RADIANS(E1434))+COS(RADIANS(G1435))*COS(RADIANS(E1434))*COS(RADIANS(R1424))))</f>
        <v>#DIV/0!</v>
      </c>
      <c r="S1435" s="3" t="e">
        <f>IF(DEGREES(ACOS(SIN(RADIANS(G1435))*SIN(RADIANS(E1434))+COS(RADIANS(G1435))*COS(RADIANS(E1434))*COS(RADIANS(S1424))))&gt;90,0,$F$4*$F$5/E1433^2*(SIN(RADIANS(G1435))*SIN(RADIANS(E1434))+COS(RADIANS(G1435))*COS(RADIANS(E1434))*COS(RADIANS(S1424))))</f>
        <v>#DIV/0!</v>
      </c>
      <c r="T1435" s="3" t="e">
        <f>IF(DEGREES(ACOS(SIN(RADIANS(G1435))*SIN(RADIANS(E1434))+COS(RADIANS(G1435))*COS(RADIANS(E1434))*COS(RADIANS(T1424))))&gt;90,0,$F$4*$F$5/E1433^2*(SIN(RADIANS(G1435))*SIN(RADIANS(E1434))+COS(RADIANS(G1435))*COS(RADIANS(E1434))*COS(RADIANS(T1424))))</f>
        <v>#DIV/0!</v>
      </c>
      <c r="U1435" s="3" t="e">
        <f>IF(DEGREES(ACOS(SIN(RADIANS(G1435))*SIN(RADIANS(E1434))+COS(RADIANS(G1435))*COS(RADIANS(E1434))*COS(RADIANS(U1424))))&gt;90,0,$F$4*$F$5/E1433^2*(SIN(RADIANS(G1435))*SIN(RADIANS(E1434))+COS(RADIANS(G1435))*COS(RADIANS(E1434))*COS(RADIANS(U1424))))</f>
        <v>#DIV/0!</v>
      </c>
      <c r="V1435" s="3" t="e">
        <f>IF(DEGREES(ACOS(SIN(RADIANS(G1435))*SIN(RADIANS(E1434))+COS(RADIANS(G1435))*COS(RADIANS(E1434))*COS(RADIANS(V1424))))&gt;90,0,$F$4*$F$5/E1433^2*(SIN(RADIANS(G1435))*SIN(RADIANS(E1434))+COS(RADIANS(G1435))*COS(RADIANS(E1434))*COS(RADIANS(V1424))))</f>
        <v>#DIV/0!</v>
      </c>
      <c r="W1435" s="3" t="e">
        <f>IF(DEGREES(ACOS(SIN(RADIANS(G1435))*SIN(RADIANS(E1434))+COS(RADIANS(G1435))*COS(RADIANS(E1434))*COS(RADIANS(W1424))))&gt;90,0,$F$4*$F$5/E1433^2*(SIN(RADIANS(G1435))*SIN(RADIANS(E1434))+COS(RADIANS(G1435))*COS(RADIANS(E1434))*COS(RADIANS(W1424))))</f>
        <v>#DIV/0!</v>
      </c>
      <c r="X1435" s="3" t="e">
        <f>IF(DEGREES(ACOS(SIN(RADIANS(G1435))*SIN(RADIANS(E1434))+COS(RADIANS(G1435))*COS(RADIANS(E1434))*COS(RADIANS(X1424))))&gt;90,0,$F$4*$F$5/E1433^2*(SIN(RADIANS(G1435))*SIN(RADIANS(E1434))+COS(RADIANS(G1435))*COS(RADIANS(E1434))*COS(RADIANS(X1424))))</f>
        <v>#DIV/0!</v>
      </c>
      <c r="Y1435" s="3" t="e">
        <f>IF(DEGREES(ACOS(SIN(RADIANS(G1435))*SIN(RADIANS(E1434))+COS(RADIANS(G1435))*COS(RADIANS(E1434))*COS(RADIANS(Y1424))))&gt;90,0,$F$4*$F$5/E1433^2*(SIN(RADIANS(G1435))*SIN(RADIANS(E1434))+COS(RADIANS(G1435))*COS(RADIANS(E1434))*COS(RADIANS(Y1424))))</f>
        <v>#DIV/0!</v>
      </c>
      <c r="Z1435" s="3" t="e">
        <f>IF(DEGREES(ACOS(SIN(RADIANS(G1435))*SIN(RADIANS(E1434))+COS(RADIANS(G1435))*COS(RADIANS(E1434))*COS(RADIANS(Z1424))))&gt;90,0,$F$4*$F$5/E1433^2*(SIN(RADIANS(G1435))*SIN(RADIANS(E1434))+COS(RADIANS(G1435))*COS(RADIANS(E1434))*COS(RADIANS(Z1424))))</f>
        <v>#DIV/0!</v>
      </c>
      <c r="AA1435" s="3" t="e">
        <f>IF(DEGREES(ACOS(SIN(RADIANS(G1435))*SIN(RADIANS(E1434))+COS(RADIANS(G1435))*COS(RADIANS(E1434))*COS(RADIANS(AA1424))))&gt;90,0,$F$4*$F$5/E1433^2*(SIN(RADIANS(G1435))*SIN(RADIANS(E1434))+COS(RADIANS(G1435))*COS(RADIANS(E1434))*COS(RADIANS(AA1424))))</f>
        <v>#DIV/0!</v>
      </c>
      <c r="AB1435" s="3" t="e">
        <f>IF(DEGREES(ACOS(SIN(RADIANS(G1435))*SIN(RADIANS(E1434))+COS(RADIANS(G1435))*COS(RADIANS(E1434))*COS(RADIANS(AB1424))))&gt;90,0,$F$4*$F$5/E1433^2*(SIN(RADIANS(G1435))*SIN(RADIANS(E1434))+COS(RADIANS(G1435))*COS(RADIANS(E1434))*COS(RADIANS(AB1424))))</f>
        <v>#DIV/0!</v>
      </c>
      <c r="AC1435" s="3" t="e">
        <f>IF(DEGREES(ACOS(SIN(RADIANS(G1435))*SIN(RADIANS(E1434))+COS(RADIANS(G1435))*COS(RADIANS(E1434))*COS(RADIANS(AC1424))))&gt;90,0,$F$4*$F$5/E1433^2*(SIN(RADIANS(G1435))*SIN(RADIANS(E1434))+COS(RADIANS(G1435))*COS(RADIANS(E1434))*COS(RADIANS(AC1424))))</f>
        <v>#DIV/0!</v>
      </c>
      <c r="AD1435" s="3" t="e">
        <f>IF(DEGREES(ACOS(SIN(RADIANS(G1435))*SIN(RADIANS(E1434))+COS(RADIANS(G1435))*COS(RADIANS(E1434))*COS(RADIANS(AD1424))))&gt;90,0,$F$4*$F$5/E1433^2*(SIN(RADIANS(G1435))*SIN(RADIANS(E1434))+COS(RADIANS(G1435))*COS(RADIANS(E1434))*COS(RADIANS(AD1424))))</f>
        <v>#DIV/0!</v>
      </c>
      <c r="AE1435" s="3" t="e">
        <f>IF(DEGREES(ACOS(SIN(RADIANS(G1435))*SIN(RADIANS(E1434))+COS(RADIANS(G1435))*COS(RADIANS(E1434))*COS(RADIANS(AE1424))))&gt;90,0,$F$4*$F$5/E1433^2*(SIN(RADIANS(G1435))*SIN(RADIANS(E1434))+COS(RADIANS(G1435))*COS(RADIANS(E1434))*COS(RADIANS(AE1424))))</f>
        <v>#DIV/0!</v>
      </c>
      <c r="AF1435" s="3" t="e">
        <f>IF(DEGREES(ACOS(SIN(RADIANS(G1435))*SIN(RADIANS(E1434))+COS(RADIANS(G1435))*COS(RADIANS(E1434))*COS(RADIANS(AF1424))))&gt;90,0,$F$4*$F$5/E1433^2*(SIN(RADIANS(G1435))*SIN(RADIANS(E1434))+COS(RADIANS(G1435))*COS(RADIANS(E1434))*COS(RADIANS(AF1424))))</f>
        <v>#DIV/0!</v>
      </c>
      <c r="AG1435" s="3" t="e">
        <f>IF(DEGREES(ACOS(SIN(RADIANS(G1435))*SIN(RADIANS(E1434))+COS(RADIANS(G1435))*COS(RADIANS(E1434))*COS(RADIANS(AG1424))))&gt;90,0,$F$4*$F$5/E1433^2*(SIN(RADIANS(G1435))*SIN(RADIANS(E1434))+COS(RADIANS(G1435))*COS(RADIANS(E1434))*COS(RADIANS(AG1424))))</f>
        <v>#DIV/0!</v>
      </c>
      <c r="AH1435" s="3" t="e">
        <f>IF(DEGREES(ACOS(SIN(RADIANS(G1435))*SIN(RADIANS(E1434))+COS(RADIANS(G1435))*COS(RADIANS(E1434))*COS(RADIANS(AH1424))))&gt;90,0,$F$4*$F$5/E1433^2*(SIN(RADIANS(G1435))*SIN(RADIANS(E1434))+COS(RADIANS(G1435))*COS(RADIANS(E1434))*COS(RADIANS(AH1424))))</f>
        <v>#DIV/0!</v>
      </c>
      <c r="AI1435" s="3" t="e">
        <f>IF(DEGREES(ACOS(SIN(RADIANS(G1435))*SIN(RADIANS(E1434))+COS(RADIANS(G1435))*COS(RADIANS(E1434))*COS(RADIANS(AI1424))))&gt;90,0,$F$4*$F$5/E1433^2*(SIN(RADIANS(G1435))*SIN(RADIANS(E1434))+COS(RADIANS(G1435))*COS(RADIANS(E1434))*COS(RADIANS(AI1424))))</f>
        <v>#DIV/0!</v>
      </c>
      <c r="AJ1435" s="3" t="e">
        <f>IF(DEGREES(ACOS(SIN(RADIANS(G1435))*SIN(RADIANS(E1434))+COS(RADIANS(G1435))*COS(RADIANS(E1434))*COS(RADIANS(AJ1424))))&gt;90,0,$F$4*$F$5/E1433^2*(SIN(RADIANS(G1435))*SIN(RADIANS(E1434))+COS(RADIANS(G1435))*COS(RADIANS(E1434))*COS(RADIANS(AJ1424))))</f>
        <v>#DIV/0!</v>
      </c>
      <c r="AK1435" s="3">
        <f>IF(DEGREES(ACOS(SIN(RADIANS(G1435))*SIN(RADIANS(E1434))+COS(RADIANS(G1435))*COS(RADIANS(E1434))*COS(RADIANS(AK1424))))&gt;90,0,$F$4*$F$5/E1433^2*(SIN(RADIANS(G1435))*SIN(RADIANS(E1434))+COS(RADIANS(G1435))*COS(RADIANS(E1434))*COS(RADIANS(AK1424))))</f>
        <v>0</v>
      </c>
      <c r="AL1435" s="3">
        <f>IF(DEGREES(ACOS(SIN(RADIANS(G1435))*SIN(RADIANS(E1434))+COS(RADIANS(G1435))*COS(RADIANS(E1434))*COS(RADIANS(AL1424))))&gt;90,0,$F$4*$F$5/E1433^2*(SIN(RADIANS(G1435))*SIN(RADIANS(E1434))+COS(RADIANS(G1435))*COS(RADIANS(E1434))*COS(RADIANS(AL1424))))</f>
        <v>0</v>
      </c>
      <c r="AM1435" s="3">
        <f>IF(DEGREES(ACOS(SIN(RADIANS(G1435))*SIN(RADIANS(E1434))+COS(RADIANS(G1435))*COS(RADIANS(E1434))*COS(RADIANS(AM1424))))&gt;90,0,$F$4*$F$5/E1433^2*(SIN(RADIANS(G1435))*SIN(RADIANS(E1434))+COS(RADIANS(G1435))*COS(RADIANS(E1434))*COS(RADIANS(AM1424))))</f>
        <v>0</v>
      </c>
      <c r="AN1435" s="3">
        <f>IF(DEGREES(ACOS(SIN(RADIANS(G1435))*SIN(RADIANS(E1434))+COS(RADIANS(G1435))*COS(RADIANS(E1434))*COS(RADIANS(AN1424))))&gt;90,0,$F$4*$F$5/E1433^2*(SIN(RADIANS(G1435))*SIN(RADIANS(E1434))+COS(RADIANS(G1435))*COS(RADIANS(E1434))*COS(RADIANS(AN1424))))</f>
        <v>0</v>
      </c>
      <c r="AO1435" s="3">
        <f>IF(DEGREES(ACOS(SIN(RADIANS(G1435))*SIN(RADIANS(E1434))+COS(RADIANS(G1435))*COS(RADIANS(E1434))*COS(RADIANS(AO1424))))&gt;90,0,$F$4*$F$5/E1433^2*(SIN(RADIANS(G1435))*SIN(RADIANS(E1434))+COS(RADIANS(G1435))*COS(RADIANS(E1434))*COS(RADIANS(AO1424))))</f>
        <v>0</v>
      </c>
      <c r="AP1435" s="3">
        <f>IF(DEGREES(ACOS(SIN(RADIANS(G1435))*SIN(RADIANS(E1434))+COS(RADIANS(G1435))*COS(RADIANS(E1434))*COS(RADIANS(AP1424))))&gt;90,0,$F$4*$F$5/E1433^2*(SIN(RADIANS(G1435))*SIN(RADIANS(E1434))+COS(RADIANS(G1435))*COS(RADIANS(E1434))*COS(RADIANS(AP1424))))</f>
        <v>0</v>
      </c>
      <c r="AQ1435" s="3">
        <f>IF(DEGREES(ACOS(SIN(RADIANS(G1435))*SIN(RADIANS(E1434))+COS(RADIANS(G1435))*COS(RADIANS(E1434))*COS(RADIANS(AQ1424))))&gt;90,0,$F$4*$F$5/E1433^2*(SIN(RADIANS(G1435))*SIN(RADIANS(E1434))+COS(RADIANS(G1435))*COS(RADIANS(E1434))*COS(RADIANS(AQ1424))))</f>
        <v>0</v>
      </c>
      <c r="AR1435" s="3">
        <f>IF(DEGREES(ACOS(SIN(RADIANS(G1435))*SIN(RADIANS(E1434))+COS(RADIANS(G1435))*COS(RADIANS(E1434))*COS(RADIANS(AR1424))))&gt;90,0,$F$4*$F$5/E1433^2*(SIN(RADIANS(G1435))*SIN(RADIANS(E1434))+COS(RADIANS(G1435))*COS(RADIANS(E1434))*COS(RADIANS(AR1424))))</f>
        <v>0</v>
      </c>
    </row>
    <row r="1436" spans="2:44" ht="15.75" customHeight="1" x14ac:dyDescent="0.2">
      <c r="B1436" s="20" t="s">
        <v>790</v>
      </c>
      <c r="E1436" s="3">
        <f>E1435-E1427-360*ROUNDDOWN((E1435-E1427)/360,0)</f>
        <v>0</v>
      </c>
      <c r="G1436" s="3">
        <v>-10</v>
      </c>
      <c r="I1436" s="3">
        <f>IF(DEGREES(ACOS(SIN(RADIANS(G1436))*SIN(RADIANS(E1434))+COS(RADIANS(G1436))*COS(RADIANS(E1434))*COS(RADIANS(I1424))))&gt;90,0,$F$4*$F$5/E1433^2*(SIN(RADIANS(G1436))*SIN(RADIANS(E1434))+COS(RADIANS(G1436))*COS(RADIANS(E1434))*COS(RADIANS(I1424))))</f>
        <v>0</v>
      </c>
      <c r="J1436" s="3">
        <f>IF(DEGREES(ACOS(SIN(RADIANS(G1436))*SIN(RADIANS(E1434))+COS(RADIANS(G1436))*COS(RADIANS(E1434))*COS(RADIANS(J1424))))&gt;90,0,$F$4*$F$5/E1433^2*(SIN(RADIANS(G1436))*SIN(RADIANS(E1434))+COS(RADIANS(G1436))*COS(RADIANS(E1434))*COS(RADIANS(J1424))))</f>
        <v>0</v>
      </c>
      <c r="K1436" s="3">
        <f>IF(DEGREES(ACOS(SIN(RADIANS(G1436))*SIN(RADIANS(E1434))+COS(RADIANS(G1436))*COS(RADIANS(E1434))*COS(RADIANS(K1424))))&gt;90,0,$F$4*$F$5/E1433^2*(SIN(RADIANS(G1436))*SIN(RADIANS(E1434))+COS(RADIANS(G1436))*COS(RADIANS(E1434))*COS(RADIANS(K1424))))</f>
        <v>0</v>
      </c>
      <c r="L1436" s="3">
        <f>IF(DEGREES(ACOS(SIN(RADIANS(G1436))*SIN(RADIANS(E1434))+COS(RADIANS(G1436))*COS(RADIANS(E1434))*COS(RADIANS(L1424))))&gt;90,0,$F$4*$F$5/E1433^2*(SIN(RADIANS(G1436))*SIN(RADIANS(E1434))+COS(RADIANS(G1436))*COS(RADIANS(E1434))*COS(RADIANS(L1424))))</f>
        <v>0</v>
      </c>
      <c r="M1436" s="3">
        <f>IF(DEGREES(ACOS(SIN(RADIANS(G1436))*SIN(RADIANS(E1434))+COS(RADIANS(G1436))*COS(RADIANS(E1434))*COS(RADIANS(M1424))))&gt;90,0,$F$4*$F$5/E1433^2*(SIN(RADIANS(G1436))*SIN(RADIANS(E1434))+COS(RADIANS(G1436))*COS(RADIANS(E1434))*COS(RADIANS(M1424))))</f>
        <v>0</v>
      </c>
      <c r="N1436" s="3">
        <f>IF(DEGREES(ACOS(SIN(RADIANS(G1436))*SIN(RADIANS(E1434))+COS(RADIANS(G1436))*COS(RADIANS(E1434))*COS(RADIANS(N1424))))&gt;90,0,$F$4*$F$5/E1433^2*(SIN(RADIANS(G1436))*SIN(RADIANS(E1434))+COS(RADIANS(G1436))*COS(RADIANS(E1434))*COS(RADIANS(N1424))))</f>
        <v>0</v>
      </c>
      <c r="O1436" s="3">
        <f>IF(DEGREES(ACOS(SIN(RADIANS(G1436))*SIN(RADIANS(E1434))+COS(RADIANS(G1436))*COS(RADIANS(E1434))*COS(RADIANS(O1424))))&gt;90,0,$F$4*$F$5/E1433^2*(SIN(RADIANS(G1436))*SIN(RADIANS(E1434))+COS(RADIANS(G1436))*COS(RADIANS(E1434))*COS(RADIANS(O1424))))</f>
        <v>0</v>
      </c>
      <c r="P1436" s="3">
        <f>IF(DEGREES(ACOS(SIN(RADIANS(G1436))*SIN(RADIANS(E1434))+COS(RADIANS(G1436))*COS(RADIANS(E1434))*COS(RADIANS(P1424))))&gt;90,0,$F$4*$F$5/E1433^2*(SIN(RADIANS(G1436))*SIN(RADIANS(E1434))+COS(RADIANS(G1436))*COS(RADIANS(E1434))*COS(RADIANS(P1424))))</f>
        <v>0</v>
      </c>
      <c r="Q1436" s="3">
        <f>IF(DEGREES(ACOS(SIN(RADIANS(G1436))*SIN(RADIANS(E1434))+COS(RADIANS(G1436))*COS(RADIANS(E1434))*COS(RADIANS(Q1424))))&gt;90,0,$F$4*$F$5/E1433^2*(SIN(RADIANS(G1436))*SIN(RADIANS(E1434))+COS(RADIANS(G1436))*COS(RADIANS(E1434))*COS(RADIANS(Q1424))))</f>
        <v>0</v>
      </c>
      <c r="R1436" s="3" t="e">
        <f>IF(DEGREES(ACOS(SIN(RADIANS(G1436))*SIN(RADIANS(E1434))+COS(RADIANS(G1436))*COS(RADIANS(E1434))*COS(RADIANS(R1424))))&gt;90,0,$F$4*$F$5/E1433^2*(SIN(RADIANS(G1436))*SIN(RADIANS(E1434))+COS(RADIANS(G1436))*COS(RADIANS(E1434))*COS(RADIANS(R1424))))</f>
        <v>#DIV/0!</v>
      </c>
      <c r="S1436" s="3" t="e">
        <f>IF(DEGREES(ACOS(SIN(RADIANS(G1436))*SIN(RADIANS(E1434))+COS(RADIANS(G1436))*COS(RADIANS(E1434))*COS(RADIANS(S1424))))&gt;90,0,$F$4*$F$5/E1433^2*(SIN(RADIANS(G1436))*SIN(RADIANS(E1434))+COS(RADIANS(G1436))*COS(RADIANS(E1434))*COS(RADIANS(S1424))))</f>
        <v>#DIV/0!</v>
      </c>
      <c r="T1436" s="3" t="e">
        <f>IF(DEGREES(ACOS(SIN(RADIANS(G1436))*SIN(RADIANS(E1434))+COS(RADIANS(G1436))*COS(RADIANS(E1434))*COS(RADIANS(T1424))))&gt;90,0,$F$4*$F$5/E1433^2*(SIN(RADIANS(G1436))*SIN(RADIANS(E1434))+COS(RADIANS(G1436))*COS(RADIANS(E1434))*COS(RADIANS(T1424))))</f>
        <v>#DIV/0!</v>
      </c>
      <c r="U1436" s="3" t="e">
        <f>IF(DEGREES(ACOS(SIN(RADIANS(G1436))*SIN(RADIANS(E1434))+COS(RADIANS(G1436))*COS(RADIANS(E1434))*COS(RADIANS(U1424))))&gt;90,0,$F$4*$F$5/E1433^2*(SIN(RADIANS(G1436))*SIN(RADIANS(E1434))+COS(RADIANS(G1436))*COS(RADIANS(E1434))*COS(RADIANS(U1424))))</f>
        <v>#DIV/0!</v>
      </c>
      <c r="V1436" s="3" t="e">
        <f>IF(DEGREES(ACOS(SIN(RADIANS(G1436))*SIN(RADIANS(E1434))+COS(RADIANS(G1436))*COS(RADIANS(E1434))*COS(RADIANS(V1424))))&gt;90,0,$F$4*$F$5/E1433^2*(SIN(RADIANS(G1436))*SIN(RADIANS(E1434))+COS(RADIANS(G1436))*COS(RADIANS(E1434))*COS(RADIANS(V1424))))</f>
        <v>#DIV/0!</v>
      </c>
      <c r="W1436" s="3" t="e">
        <f>IF(DEGREES(ACOS(SIN(RADIANS(G1436))*SIN(RADIANS(E1434))+COS(RADIANS(G1436))*COS(RADIANS(E1434))*COS(RADIANS(W1424))))&gt;90,0,$F$4*$F$5/E1433^2*(SIN(RADIANS(G1436))*SIN(RADIANS(E1434))+COS(RADIANS(G1436))*COS(RADIANS(E1434))*COS(RADIANS(W1424))))</f>
        <v>#DIV/0!</v>
      </c>
      <c r="X1436" s="3" t="e">
        <f>IF(DEGREES(ACOS(SIN(RADIANS(G1436))*SIN(RADIANS(E1434))+COS(RADIANS(G1436))*COS(RADIANS(E1434))*COS(RADIANS(X1424))))&gt;90,0,$F$4*$F$5/E1433^2*(SIN(RADIANS(G1436))*SIN(RADIANS(E1434))+COS(RADIANS(G1436))*COS(RADIANS(E1434))*COS(RADIANS(X1424))))</f>
        <v>#DIV/0!</v>
      </c>
      <c r="Y1436" s="3" t="e">
        <f>IF(DEGREES(ACOS(SIN(RADIANS(G1436))*SIN(RADIANS(E1434))+COS(RADIANS(G1436))*COS(RADIANS(E1434))*COS(RADIANS(Y1424))))&gt;90,0,$F$4*$F$5/E1433^2*(SIN(RADIANS(G1436))*SIN(RADIANS(E1434))+COS(RADIANS(G1436))*COS(RADIANS(E1434))*COS(RADIANS(Y1424))))</f>
        <v>#DIV/0!</v>
      </c>
      <c r="Z1436" s="3" t="e">
        <f>IF(DEGREES(ACOS(SIN(RADIANS(G1436))*SIN(RADIANS(E1434))+COS(RADIANS(G1436))*COS(RADIANS(E1434))*COS(RADIANS(Z1424))))&gt;90,0,$F$4*$F$5/E1433^2*(SIN(RADIANS(G1436))*SIN(RADIANS(E1434))+COS(RADIANS(G1436))*COS(RADIANS(E1434))*COS(RADIANS(Z1424))))</f>
        <v>#DIV/0!</v>
      </c>
      <c r="AA1436" s="3" t="e">
        <f>IF(DEGREES(ACOS(SIN(RADIANS(G1436))*SIN(RADIANS(E1434))+COS(RADIANS(G1436))*COS(RADIANS(E1434))*COS(RADIANS(AA1424))))&gt;90,0,$F$4*$F$5/E1433^2*(SIN(RADIANS(G1436))*SIN(RADIANS(E1434))+COS(RADIANS(G1436))*COS(RADIANS(E1434))*COS(RADIANS(AA1424))))</f>
        <v>#DIV/0!</v>
      </c>
      <c r="AB1436" s="3" t="e">
        <f>IF(DEGREES(ACOS(SIN(RADIANS(G1436))*SIN(RADIANS(E1434))+COS(RADIANS(G1436))*COS(RADIANS(E1434))*COS(RADIANS(AB1424))))&gt;90,0,$F$4*$F$5/E1433^2*(SIN(RADIANS(G1436))*SIN(RADIANS(E1434))+COS(RADIANS(G1436))*COS(RADIANS(E1434))*COS(RADIANS(AB1424))))</f>
        <v>#DIV/0!</v>
      </c>
      <c r="AC1436" s="3" t="e">
        <f>IF(DEGREES(ACOS(SIN(RADIANS(G1436))*SIN(RADIANS(E1434))+COS(RADIANS(G1436))*COS(RADIANS(E1434))*COS(RADIANS(AC1424))))&gt;90,0,$F$4*$F$5/E1433^2*(SIN(RADIANS(G1436))*SIN(RADIANS(E1434))+COS(RADIANS(G1436))*COS(RADIANS(E1434))*COS(RADIANS(AC1424))))</f>
        <v>#DIV/0!</v>
      </c>
      <c r="AD1436" s="3" t="e">
        <f>IF(DEGREES(ACOS(SIN(RADIANS(G1436))*SIN(RADIANS(E1434))+COS(RADIANS(G1436))*COS(RADIANS(E1434))*COS(RADIANS(AD1424))))&gt;90,0,$F$4*$F$5/E1433^2*(SIN(RADIANS(G1436))*SIN(RADIANS(E1434))+COS(RADIANS(G1436))*COS(RADIANS(E1434))*COS(RADIANS(AD1424))))</f>
        <v>#DIV/0!</v>
      </c>
      <c r="AE1436" s="3" t="e">
        <f>IF(DEGREES(ACOS(SIN(RADIANS(G1436))*SIN(RADIANS(E1434))+COS(RADIANS(G1436))*COS(RADIANS(E1434))*COS(RADIANS(AE1424))))&gt;90,0,$F$4*$F$5/E1433^2*(SIN(RADIANS(G1436))*SIN(RADIANS(E1434))+COS(RADIANS(G1436))*COS(RADIANS(E1434))*COS(RADIANS(AE1424))))</f>
        <v>#DIV/0!</v>
      </c>
      <c r="AF1436" s="3" t="e">
        <f>IF(DEGREES(ACOS(SIN(RADIANS(G1436))*SIN(RADIANS(E1434))+COS(RADIANS(G1436))*COS(RADIANS(E1434))*COS(RADIANS(AF1424))))&gt;90,0,$F$4*$F$5/E1433^2*(SIN(RADIANS(G1436))*SIN(RADIANS(E1434))+COS(RADIANS(G1436))*COS(RADIANS(E1434))*COS(RADIANS(AF1424))))</f>
        <v>#DIV/0!</v>
      </c>
      <c r="AG1436" s="3" t="e">
        <f>IF(DEGREES(ACOS(SIN(RADIANS(G1436))*SIN(RADIANS(E1434))+COS(RADIANS(G1436))*COS(RADIANS(E1434))*COS(RADIANS(AG1424))))&gt;90,0,$F$4*$F$5/E1433^2*(SIN(RADIANS(G1436))*SIN(RADIANS(E1434))+COS(RADIANS(G1436))*COS(RADIANS(E1434))*COS(RADIANS(AG1424))))</f>
        <v>#DIV/0!</v>
      </c>
      <c r="AH1436" s="3" t="e">
        <f>IF(DEGREES(ACOS(SIN(RADIANS(G1436))*SIN(RADIANS(E1434))+COS(RADIANS(G1436))*COS(RADIANS(E1434))*COS(RADIANS(AH1424))))&gt;90,0,$F$4*$F$5/E1433^2*(SIN(RADIANS(G1436))*SIN(RADIANS(E1434))+COS(RADIANS(G1436))*COS(RADIANS(E1434))*COS(RADIANS(AH1424))))</f>
        <v>#DIV/0!</v>
      </c>
      <c r="AI1436" s="3" t="e">
        <f>IF(DEGREES(ACOS(SIN(RADIANS(G1436))*SIN(RADIANS(E1434))+COS(RADIANS(G1436))*COS(RADIANS(E1434))*COS(RADIANS(AI1424))))&gt;90,0,$F$4*$F$5/E1433^2*(SIN(RADIANS(G1436))*SIN(RADIANS(E1434))+COS(RADIANS(G1436))*COS(RADIANS(E1434))*COS(RADIANS(AI1424))))</f>
        <v>#DIV/0!</v>
      </c>
      <c r="AJ1436" s="3" t="e">
        <f>IF(DEGREES(ACOS(SIN(RADIANS(G1436))*SIN(RADIANS(E1434))+COS(RADIANS(G1436))*COS(RADIANS(E1434))*COS(RADIANS(AJ1424))))&gt;90,0,$F$4*$F$5/E1433^2*(SIN(RADIANS(G1436))*SIN(RADIANS(E1434))+COS(RADIANS(G1436))*COS(RADIANS(E1434))*COS(RADIANS(AJ1424))))</f>
        <v>#DIV/0!</v>
      </c>
      <c r="AK1436" s="3">
        <f>IF(DEGREES(ACOS(SIN(RADIANS(G1436))*SIN(RADIANS(E1434))+COS(RADIANS(G1436))*COS(RADIANS(E1434))*COS(RADIANS(AK1424))))&gt;90,0,$F$4*$F$5/E1433^2*(SIN(RADIANS(G1436))*SIN(RADIANS(E1434))+COS(RADIANS(G1436))*COS(RADIANS(E1434))*COS(RADIANS(AK1424))))</f>
        <v>0</v>
      </c>
      <c r="AL1436" s="3">
        <f>IF(DEGREES(ACOS(SIN(RADIANS(G1436))*SIN(RADIANS(E1434))+COS(RADIANS(G1436))*COS(RADIANS(E1434))*COS(RADIANS(AL1424))))&gt;90,0,$F$4*$F$5/E1433^2*(SIN(RADIANS(G1436))*SIN(RADIANS(E1434))+COS(RADIANS(G1436))*COS(RADIANS(E1434))*COS(RADIANS(AL1424))))</f>
        <v>0</v>
      </c>
      <c r="AM1436" s="3">
        <f>IF(DEGREES(ACOS(SIN(RADIANS(G1436))*SIN(RADIANS(E1434))+COS(RADIANS(G1436))*COS(RADIANS(E1434))*COS(RADIANS(AM1424))))&gt;90,0,$F$4*$F$5/E1433^2*(SIN(RADIANS(G1436))*SIN(RADIANS(E1434))+COS(RADIANS(G1436))*COS(RADIANS(E1434))*COS(RADIANS(AM1424))))</f>
        <v>0</v>
      </c>
      <c r="AN1436" s="3">
        <f>IF(DEGREES(ACOS(SIN(RADIANS(G1436))*SIN(RADIANS(E1434))+COS(RADIANS(G1436))*COS(RADIANS(E1434))*COS(RADIANS(AN1424))))&gt;90,0,$F$4*$F$5/E1433^2*(SIN(RADIANS(G1436))*SIN(RADIANS(E1434))+COS(RADIANS(G1436))*COS(RADIANS(E1434))*COS(RADIANS(AN1424))))</f>
        <v>0</v>
      </c>
      <c r="AO1436" s="3">
        <f>IF(DEGREES(ACOS(SIN(RADIANS(G1436))*SIN(RADIANS(E1434))+COS(RADIANS(G1436))*COS(RADIANS(E1434))*COS(RADIANS(AO1424))))&gt;90,0,$F$4*$F$5/E1433^2*(SIN(RADIANS(G1436))*SIN(RADIANS(E1434))+COS(RADIANS(G1436))*COS(RADIANS(E1434))*COS(RADIANS(AO1424))))</f>
        <v>0</v>
      </c>
      <c r="AP1436" s="3">
        <f>IF(DEGREES(ACOS(SIN(RADIANS(G1436))*SIN(RADIANS(E1434))+COS(RADIANS(G1436))*COS(RADIANS(E1434))*COS(RADIANS(AP1424))))&gt;90,0,$F$4*$F$5/E1433^2*(SIN(RADIANS(G1436))*SIN(RADIANS(E1434))+COS(RADIANS(G1436))*COS(RADIANS(E1434))*COS(RADIANS(AP1424))))</f>
        <v>0</v>
      </c>
      <c r="AQ1436" s="3">
        <f>IF(DEGREES(ACOS(SIN(RADIANS(G1436))*SIN(RADIANS(E1434))+COS(RADIANS(G1436))*COS(RADIANS(E1434))*COS(RADIANS(AQ1424))))&gt;90,0,$F$4*$F$5/E1433^2*(SIN(RADIANS(G1436))*SIN(RADIANS(E1434))+COS(RADIANS(G1436))*COS(RADIANS(E1434))*COS(RADIANS(AQ1424))))</f>
        <v>0</v>
      </c>
      <c r="AR1436" s="3">
        <f>IF(DEGREES(ACOS(SIN(RADIANS(G1436))*SIN(RADIANS(E1434))+COS(RADIANS(G1436))*COS(RADIANS(E1434))*COS(RADIANS(AR1424))))&gt;90,0,$F$4*$F$5/E1433^2*(SIN(RADIANS(G1436))*SIN(RADIANS(E1434))+COS(RADIANS(G1436))*COS(RADIANS(E1434))*COS(RADIANS(AR1424))))</f>
        <v>0</v>
      </c>
    </row>
    <row r="1437" spans="2:44" ht="15.75" customHeight="1" x14ac:dyDescent="0.2">
      <c r="G1437" s="3">
        <v>-20</v>
      </c>
      <c r="I1437" s="3">
        <f>IF(DEGREES(ACOS(SIN(RADIANS(G1437))*SIN(RADIANS(E1434))+COS(RADIANS(G1437))*COS(RADIANS(E1434))*COS(RADIANS(I1424))))&gt;90,0,$F$4*$F$5/E1433^2*(SIN(RADIANS(G1437))*SIN(RADIANS(E1434))+COS(RADIANS(G1437))*COS(RADIANS(E1434))*COS(RADIANS(I1424))))</f>
        <v>0</v>
      </c>
      <c r="J1437" s="3">
        <f>IF(DEGREES(ACOS(SIN(RADIANS(G1437))*SIN(RADIANS(E1434))+COS(RADIANS(G1437))*COS(RADIANS(E1434))*COS(RADIANS(J1424))))&gt;90,0,$F$4*$F$5/E1433^2*(SIN(RADIANS(G1437))*SIN(RADIANS(E1434))+COS(RADIANS(G1437))*COS(RADIANS(E1434))*COS(RADIANS(J1424))))</f>
        <v>0</v>
      </c>
      <c r="K1437" s="3">
        <f>IF(DEGREES(ACOS(SIN(RADIANS(G1437))*SIN(RADIANS(E1434))+COS(RADIANS(G1437))*COS(RADIANS(E1434))*COS(RADIANS(K1424))))&gt;90,0,$F$4*$F$5/E1433^2*(SIN(RADIANS(G1437))*SIN(RADIANS(E1434))+COS(RADIANS(G1437))*COS(RADIANS(E1434))*COS(RADIANS(K1424))))</f>
        <v>0</v>
      </c>
      <c r="L1437" s="3">
        <f>IF(DEGREES(ACOS(SIN(RADIANS(G1437))*SIN(RADIANS(E1434))+COS(RADIANS(G1437))*COS(RADIANS(E1434))*COS(RADIANS(L1424))))&gt;90,0,$F$4*$F$5/E1433^2*(SIN(RADIANS(G1437))*SIN(RADIANS(E1434))+COS(RADIANS(G1437))*COS(RADIANS(E1434))*COS(RADIANS(L1424))))</f>
        <v>0</v>
      </c>
      <c r="M1437" s="3">
        <f>IF(DEGREES(ACOS(SIN(RADIANS(G1437))*SIN(RADIANS(E1434))+COS(RADIANS(G1437))*COS(RADIANS(E1434))*COS(RADIANS(M1424))))&gt;90,0,$F$4*$F$5/E1433^2*(SIN(RADIANS(G1437))*SIN(RADIANS(E1434))+COS(RADIANS(G1437))*COS(RADIANS(E1434))*COS(RADIANS(M1424))))</f>
        <v>0</v>
      </c>
      <c r="N1437" s="3">
        <f>IF(DEGREES(ACOS(SIN(RADIANS(G1437))*SIN(RADIANS(E1434))+COS(RADIANS(G1437))*COS(RADIANS(E1434))*COS(RADIANS(N1424))))&gt;90,0,$F$4*$F$5/E1433^2*(SIN(RADIANS(G1437))*SIN(RADIANS(E1434))+COS(RADIANS(G1437))*COS(RADIANS(E1434))*COS(RADIANS(N1424))))</f>
        <v>0</v>
      </c>
      <c r="O1437" s="3">
        <f>IF(DEGREES(ACOS(SIN(RADIANS(G1437))*SIN(RADIANS(E1434))+COS(RADIANS(G1437))*COS(RADIANS(E1434))*COS(RADIANS(O1424))))&gt;90,0,$F$4*$F$5/E1433^2*(SIN(RADIANS(G1437))*SIN(RADIANS(E1434))+COS(RADIANS(G1437))*COS(RADIANS(E1434))*COS(RADIANS(O1424))))</f>
        <v>0</v>
      </c>
      <c r="P1437" s="3">
        <f>IF(DEGREES(ACOS(SIN(RADIANS(G1437))*SIN(RADIANS(E1434))+COS(RADIANS(G1437))*COS(RADIANS(E1434))*COS(RADIANS(P1424))))&gt;90,0,$F$4*$F$5/E1433^2*(SIN(RADIANS(G1437))*SIN(RADIANS(E1434))+COS(RADIANS(G1437))*COS(RADIANS(E1434))*COS(RADIANS(P1424))))</f>
        <v>0</v>
      </c>
      <c r="Q1437" s="3">
        <f>IF(DEGREES(ACOS(SIN(RADIANS(G1437))*SIN(RADIANS(E1434))+COS(RADIANS(G1437))*COS(RADIANS(E1434))*COS(RADIANS(Q1424))))&gt;90,0,$F$4*$F$5/E1433^2*(SIN(RADIANS(G1437))*SIN(RADIANS(E1434))+COS(RADIANS(G1437))*COS(RADIANS(E1434))*COS(RADIANS(Q1424))))</f>
        <v>0</v>
      </c>
      <c r="R1437" s="3" t="e">
        <f>IF(DEGREES(ACOS(SIN(RADIANS(G1437))*SIN(RADIANS(E1434))+COS(RADIANS(G1437))*COS(RADIANS(E1434))*COS(RADIANS(R1424))))&gt;90,0,$F$4*$F$5/E1433^2*(SIN(RADIANS(G1437))*SIN(RADIANS(E1434))+COS(RADIANS(G1437))*COS(RADIANS(E1434))*COS(RADIANS(R1424))))</f>
        <v>#DIV/0!</v>
      </c>
      <c r="S1437" s="3" t="e">
        <f>IF(DEGREES(ACOS(SIN(RADIANS(G1437))*SIN(RADIANS(E1434))+COS(RADIANS(G1437))*COS(RADIANS(E1434))*COS(RADIANS(S1424))))&gt;90,0,$F$4*$F$5/E1433^2*(SIN(RADIANS(G1437))*SIN(RADIANS(E1434))+COS(RADIANS(G1437))*COS(RADIANS(E1434))*COS(RADIANS(S1424))))</f>
        <v>#DIV/0!</v>
      </c>
      <c r="T1437" s="3" t="e">
        <f>IF(DEGREES(ACOS(SIN(RADIANS(G1437))*SIN(RADIANS(E1434))+COS(RADIANS(G1437))*COS(RADIANS(E1434))*COS(RADIANS(T1424))))&gt;90,0,$F$4*$F$5/E1433^2*(SIN(RADIANS(G1437))*SIN(RADIANS(E1434))+COS(RADIANS(G1437))*COS(RADIANS(E1434))*COS(RADIANS(T1424))))</f>
        <v>#DIV/0!</v>
      </c>
      <c r="U1437" s="3" t="e">
        <f>IF(DEGREES(ACOS(SIN(RADIANS(G1437))*SIN(RADIANS(E1434))+COS(RADIANS(G1437))*COS(RADIANS(E1434))*COS(RADIANS(U1424))))&gt;90,0,$F$4*$F$5/E1433^2*(SIN(RADIANS(G1437))*SIN(RADIANS(E1434))+COS(RADIANS(G1437))*COS(RADIANS(E1434))*COS(RADIANS(U1424))))</f>
        <v>#DIV/0!</v>
      </c>
      <c r="V1437" s="3" t="e">
        <f>IF(DEGREES(ACOS(SIN(RADIANS(G1437))*SIN(RADIANS(E1434))+COS(RADIANS(G1437))*COS(RADIANS(E1434))*COS(RADIANS(V1424))))&gt;90,0,$F$4*$F$5/E1433^2*(SIN(RADIANS(G1437))*SIN(RADIANS(E1434))+COS(RADIANS(G1437))*COS(RADIANS(E1434))*COS(RADIANS(V1424))))</f>
        <v>#DIV/0!</v>
      </c>
      <c r="W1437" s="3" t="e">
        <f>IF(DEGREES(ACOS(SIN(RADIANS(G1437))*SIN(RADIANS(E1434))+COS(RADIANS(G1437))*COS(RADIANS(E1434))*COS(RADIANS(W1424))))&gt;90,0,$F$4*$F$5/E1433^2*(SIN(RADIANS(G1437))*SIN(RADIANS(E1434))+COS(RADIANS(G1437))*COS(RADIANS(E1434))*COS(RADIANS(W1424))))</f>
        <v>#DIV/0!</v>
      </c>
      <c r="X1437" s="3" t="e">
        <f>IF(DEGREES(ACOS(SIN(RADIANS(G1437))*SIN(RADIANS(E1434))+COS(RADIANS(G1437))*COS(RADIANS(E1434))*COS(RADIANS(X1424))))&gt;90,0,$F$4*$F$5/E1433^2*(SIN(RADIANS(G1437))*SIN(RADIANS(E1434))+COS(RADIANS(G1437))*COS(RADIANS(E1434))*COS(RADIANS(X1424))))</f>
        <v>#DIV/0!</v>
      </c>
      <c r="Y1437" s="3" t="e">
        <f>IF(DEGREES(ACOS(SIN(RADIANS(G1437))*SIN(RADIANS(E1434))+COS(RADIANS(G1437))*COS(RADIANS(E1434))*COS(RADIANS(Y1424))))&gt;90,0,$F$4*$F$5/E1433^2*(SIN(RADIANS(G1437))*SIN(RADIANS(E1434))+COS(RADIANS(G1437))*COS(RADIANS(E1434))*COS(RADIANS(Y1424))))</f>
        <v>#DIV/0!</v>
      </c>
      <c r="Z1437" s="3" t="e">
        <f>IF(DEGREES(ACOS(SIN(RADIANS(G1437))*SIN(RADIANS(E1434))+COS(RADIANS(G1437))*COS(RADIANS(E1434))*COS(RADIANS(Z1424))))&gt;90,0,$F$4*$F$5/E1433^2*(SIN(RADIANS(G1437))*SIN(RADIANS(E1434))+COS(RADIANS(G1437))*COS(RADIANS(E1434))*COS(RADIANS(Z1424))))</f>
        <v>#DIV/0!</v>
      </c>
      <c r="AA1437" s="3" t="e">
        <f>IF(DEGREES(ACOS(SIN(RADIANS(G1437))*SIN(RADIANS(E1434))+COS(RADIANS(G1437))*COS(RADIANS(E1434))*COS(RADIANS(AA1424))))&gt;90,0,$F$4*$F$5/E1433^2*(SIN(RADIANS(G1437))*SIN(RADIANS(E1434))+COS(RADIANS(G1437))*COS(RADIANS(E1434))*COS(RADIANS(AA1424))))</f>
        <v>#DIV/0!</v>
      </c>
      <c r="AB1437" s="3" t="e">
        <f>IF(DEGREES(ACOS(SIN(RADIANS(G1437))*SIN(RADIANS(E1434))+COS(RADIANS(G1437))*COS(RADIANS(E1434))*COS(RADIANS(AB1424))))&gt;90,0,$F$4*$F$5/E1433^2*(SIN(RADIANS(G1437))*SIN(RADIANS(E1434))+COS(RADIANS(G1437))*COS(RADIANS(E1434))*COS(RADIANS(AB1424))))</f>
        <v>#DIV/0!</v>
      </c>
      <c r="AC1437" s="3" t="e">
        <f>IF(DEGREES(ACOS(SIN(RADIANS(G1437))*SIN(RADIANS(E1434))+COS(RADIANS(G1437))*COS(RADIANS(E1434))*COS(RADIANS(AC1424))))&gt;90,0,$F$4*$F$5/E1433^2*(SIN(RADIANS(G1437))*SIN(RADIANS(E1434))+COS(RADIANS(G1437))*COS(RADIANS(E1434))*COS(RADIANS(AC1424))))</f>
        <v>#DIV/0!</v>
      </c>
      <c r="AD1437" s="3" t="e">
        <f>IF(DEGREES(ACOS(SIN(RADIANS(G1437))*SIN(RADIANS(E1434))+COS(RADIANS(G1437))*COS(RADIANS(E1434))*COS(RADIANS(AD1424))))&gt;90,0,$F$4*$F$5/E1433^2*(SIN(RADIANS(G1437))*SIN(RADIANS(E1434))+COS(RADIANS(G1437))*COS(RADIANS(E1434))*COS(RADIANS(AD1424))))</f>
        <v>#DIV/0!</v>
      </c>
      <c r="AE1437" s="3" t="e">
        <f>IF(DEGREES(ACOS(SIN(RADIANS(G1437))*SIN(RADIANS(E1434))+COS(RADIANS(G1437))*COS(RADIANS(E1434))*COS(RADIANS(AE1424))))&gt;90,0,$F$4*$F$5/E1433^2*(SIN(RADIANS(G1437))*SIN(RADIANS(E1434))+COS(RADIANS(G1437))*COS(RADIANS(E1434))*COS(RADIANS(AE1424))))</f>
        <v>#DIV/0!</v>
      </c>
      <c r="AF1437" s="3" t="e">
        <f>IF(DEGREES(ACOS(SIN(RADIANS(G1437))*SIN(RADIANS(E1434))+COS(RADIANS(G1437))*COS(RADIANS(E1434))*COS(RADIANS(AF1424))))&gt;90,0,$F$4*$F$5/E1433^2*(SIN(RADIANS(G1437))*SIN(RADIANS(E1434))+COS(RADIANS(G1437))*COS(RADIANS(E1434))*COS(RADIANS(AF1424))))</f>
        <v>#DIV/0!</v>
      </c>
      <c r="AG1437" s="3" t="e">
        <f>IF(DEGREES(ACOS(SIN(RADIANS(G1437))*SIN(RADIANS(E1434))+COS(RADIANS(G1437))*COS(RADIANS(E1434))*COS(RADIANS(AG1424))))&gt;90,0,$F$4*$F$5/E1433^2*(SIN(RADIANS(G1437))*SIN(RADIANS(E1434))+COS(RADIANS(G1437))*COS(RADIANS(E1434))*COS(RADIANS(AG1424))))</f>
        <v>#DIV/0!</v>
      </c>
      <c r="AH1437" s="3" t="e">
        <f>IF(DEGREES(ACOS(SIN(RADIANS(G1437))*SIN(RADIANS(E1434))+COS(RADIANS(G1437))*COS(RADIANS(E1434))*COS(RADIANS(AH1424))))&gt;90,0,$F$4*$F$5/E1433^2*(SIN(RADIANS(G1437))*SIN(RADIANS(E1434))+COS(RADIANS(G1437))*COS(RADIANS(E1434))*COS(RADIANS(AH1424))))</f>
        <v>#DIV/0!</v>
      </c>
      <c r="AI1437" s="3" t="e">
        <f>IF(DEGREES(ACOS(SIN(RADIANS(G1437))*SIN(RADIANS(E1434))+COS(RADIANS(G1437))*COS(RADIANS(E1434))*COS(RADIANS(AI1424))))&gt;90,0,$F$4*$F$5/E1433^2*(SIN(RADIANS(G1437))*SIN(RADIANS(E1434))+COS(RADIANS(G1437))*COS(RADIANS(E1434))*COS(RADIANS(AI1424))))</f>
        <v>#DIV/0!</v>
      </c>
      <c r="AJ1437" s="3" t="e">
        <f>IF(DEGREES(ACOS(SIN(RADIANS(G1437))*SIN(RADIANS(E1434))+COS(RADIANS(G1437))*COS(RADIANS(E1434))*COS(RADIANS(AJ1424))))&gt;90,0,$F$4*$F$5/E1433^2*(SIN(RADIANS(G1437))*SIN(RADIANS(E1434))+COS(RADIANS(G1437))*COS(RADIANS(E1434))*COS(RADIANS(AJ1424))))</f>
        <v>#DIV/0!</v>
      </c>
      <c r="AK1437" s="3">
        <f>IF(DEGREES(ACOS(SIN(RADIANS(G1437))*SIN(RADIANS(E1434))+COS(RADIANS(G1437))*COS(RADIANS(E1434))*COS(RADIANS(AK1424))))&gt;90,0,$F$4*$F$5/E1433^2*(SIN(RADIANS(G1437))*SIN(RADIANS(E1434))+COS(RADIANS(G1437))*COS(RADIANS(E1434))*COS(RADIANS(AK1424))))</f>
        <v>0</v>
      </c>
      <c r="AL1437" s="3">
        <f>IF(DEGREES(ACOS(SIN(RADIANS(G1437))*SIN(RADIANS(E1434))+COS(RADIANS(G1437))*COS(RADIANS(E1434))*COS(RADIANS(AL1424))))&gt;90,0,$F$4*$F$5/E1433^2*(SIN(RADIANS(G1437))*SIN(RADIANS(E1434))+COS(RADIANS(G1437))*COS(RADIANS(E1434))*COS(RADIANS(AL1424))))</f>
        <v>0</v>
      </c>
      <c r="AM1437" s="3">
        <f>IF(DEGREES(ACOS(SIN(RADIANS(G1437))*SIN(RADIANS(E1434))+COS(RADIANS(G1437))*COS(RADIANS(E1434))*COS(RADIANS(AM1424))))&gt;90,0,$F$4*$F$5/E1433^2*(SIN(RADIANS(G1437))*SIN(RADIANS(E1434))+COS(RADIANS(G1437))*COS(RADIANS(E1434))*COS(RADIANS(AM1424))))</f>
        <v>0</v>
      </c>
      <c r="AN1437" s="3">
        <f>IF(DEGREES(ACOS(SIN(RADIANS(G1437))*SIN(RADIANS(E1434))+COS(RADIANS(G1437))*COS(RADIANS(E1434))*COS(RADIANS(AN1424))))&gt;90,0,$F$4*$F$5/E1433^2*(SIN(RADIANS(G1437))*SIN(RADIANS(E1434))+COS(RADIANS(G1437))*COS(RADIANS(E1434))*COS(RADIANS(AN1424))))</f>
        <v>0</v>
      </c>
      <c r="AO1437" s="3">
        <f>IF(DEGREES(ACOS(SIN(RADIANS(G1437))*SIN(RADIANS(E1434))+COS(RADIANS(G1437))*COS(RADIANS(E1434))*COS(RADIANS(AO1424))))&gt;90,0,$F$4*$F$5/E1433^2*(SIN(RADIANS(G1437))*SIN(RADIANS(E1434))+COS(RADIANS(G1437))*COS(RADIANS(E1434))*COS(RADIANS(AO1424))))</f>
        <v>0</v>
      </c>
      <c r="AP1437" s="3">
        <f>IF(DEGREES(ACOS(SIN(RADIANS(G1437))*SIN(RADIANS(E1434))+COS(RADIANS(G1437))*COS(RADIANS(E1434))*COS(RADIANS(AP1424))))&gt;90,0,$F$4*$F$5/E1433^2*(SIN(RADIANS(G1437))*SIN(RADIANS(E1434))+COS(RADIANS(G1437))*COS(RADIANS(E1434))*COS(RADIANS(AP1424))))</f>
        <v>0</v>
      </c>
      <c r="AQ1437" s="3">
        <f>IF(DEGREES(ACOS(SIN(RADIANS(G1437))*SIN(RADIANS(E1434))+COS(RADIANS(G1437))*COS(RADIANS(E1434))*COS(RADIANS(AQ1424))))&gt;90,0,$F$4*$F$5/E1433^2*(SIN(RADIANS(G1437))*SIN(RADIANS(E1434))+COS(RADIANS(G1437))*COS(RADIANS(E1434))*COS(RADIANS(AQ1424))))</f>
        <v>0</v>
      </c>
      <c r="AR1437" s="3">
        <f>IF(DEGREES(ACOS(SIN(RADIANS(G1437))*SIN(RADIANS(E1434))+COS(RADIANS(G1437))*COS(RADIANS(E1434))*COS(RADIANS(AR1424))))&gt;90,0,$F$4*$F$5/E1433^2*(SIN(RADIANS(G1437))*SIN(RADIANS(E1434))+COS(RADIANS(G1437))*COS(RADIANS(E1434))*COS(RADIANS(AR1424))))</f>
        <v>0</v>
      </c>
    </row>
    <row r="1438" spans="2:44" ht="15.75" customHeight="1" x14ac:dyDescent="0.2">
      <c r="G1438" s="3">
        <v>-30</v>
      </c>
      <c r="I1438" s="3">
        <f>IF(DEGREES(ACOS(SIN(RADIANS(G1438))*SIN(RADIANS(E1434))+COS(RADIANS(G1438))*COS(RADIANS(E1434))*COS(RADIANS(I1424))))&gt;90,0,$F$4*$F$5/E1433^2*(SIN(RADIANS(G1438))*SIN(RADIANS(E1434))+COS(RADIANS(G1438))*COS(RADIANS(E1434))*COS(RADIANS(I1424))))</f>
        <v>0</v>
      </c>
      <c r="J1438" s="3">
        <f>IF(DEGREES(ACOS(SIN(RADIANS(G1438))*SIN(RADIANS(E1434))+COS(RADIANS(G1438))*COS(RADIANS(E1434))*COS(RADIANS(J1424))))&gt;90,0,$F$4*$F$5/E1433^2*(SIN(RADIANS(G1438))*SIN(RADIANS(E1434))+COS(RADIANS(G1438))*COS(RADIANS(E1434))*COS(RADIANS(J1424))))</f>
        <v>0</v>
      </c>
      <c r="K1438" s="3">
        <f>IF(DEGREES(ACOS(SIN(RADIANS(G1438))*SIN(RADIANS(E1434))+COS(RADIANS(G1438))*COS(RADIANS(E1434))*COS(RADIANS(K1424))))&gt;90,0,$F$4*$F$5/E1433^2*(SIN(RADIANS(G1438))*SIN(RADIANS(E1434))+COS(RADIANS(G1438))*COS(RADIANS(E1434))*COS(RADIANS(K1424))))</f>
        <v>0</v>
      </c>
      <c r="L1438" s="3">
        <f>IF(DEGREES(ACOS(SIN(RADIANS(G1438))*SIN(RADIANS(E1434))+COS(RADIANS(G1438))*COS(RADIANS(E1434))*COS(RADIANS(L1424))))&gt;90,0,$F$4*$F$5/E1433^2*(SIN(RADIANS(G1438))*SIN(RADIANS(E1434))+COS(RADIANS(G1438))*COS(RADIANS(E1434))*COS(RADIANS(L1424))))</f>
        <v>0</v>
      </c>
      <c r="M1438" s="3">
        <f>IF(DEGREES(ACOS(SIN(RADIANS(G1438))*SIN(RADIANS(E1434))+COS(RADIANS(G1438))*COS(RADIANS(E1434))*COS(RADIANS(M1424))))&gt;90,0,$F$4*$F$5/E1433^2*(SIN(RADIANS(G1438))*SIN(RADIANS(E1434))+COS(RADIANS(G1438))*COS(RADIANS(E1434))*COS(RADIANS(M1424))))</f>
        <v>0</v>
      </c>
      <c r="N1438" s="3">
        <f>IF(DEGREES(ACOS(SIN(RADIANS(G1438))*SIN(RADIANS(E1434))+COS(RADIANS(G1438))*COS(RADIANS(E1434))*COS(RADIANS(N1424))))&gt;90,0,$F$4*$F$5/E1433^2*(SIN(RADIANS(G1438))*SIN(RADIANS(E1434))+COS(RADIANS(G1438))*COS(RADIANS(E1434))*COS(RADIANS(N1424))))</f>
        <v>0</v>
      </c>
      <c r="O1438" s="3">
        <f>IF(DEGREES(ACOS(SIN(RADIANS(G1438))*SIN(RADIANS(E1434))+COS(RADIANS(G1438))*COS(RADIANS(E1434))*COS(RADIANS(O1424))))&gt;90,0,$F$4*$F$5/E1433^2*(SIN(RADIANS(G1438))*SIN(RADIANS(E1434))+COS(RADIANS(G1438))*COS(RADIANS(E1434))*COS(RADIANS(O1424))))</f>
        <v>0</v>
      </c>
      <c r="P1438" s="3">
        <f>IF(DEGREES(ACOS(SIN(RADIANS(G1438))*SIN(RADIANS(E1434))+COS(RADIANS(G1438))*COS(RADIANS(E1434))*COS(RADIANS(P1424))))&gt;90,0,$F$4*$F$5/E1433^2*(SIN(RADIANS(G1438))*SIN(RADIANS(E1434))+COS(RADIANS(G1438))*COS(RADIANS(E1434))*COS(RADIANS(P1424))))</f>
        <v>0</v>
      </c>
      <c r="Q1438" s="3">
        <f>IF(DEGREES(ACOS(SIN(RADIANS(G1438))*SIN(RADIANS(E1434))+COS(RADIANS(G1438))*COS(RADIANS(E1434))*COS(RADIANS(Q1424))))&gt;90,0,$F$4*$F$5/E1433^2*(SIN(RADIANS(G1438))*SIN(RADIANS(E1434))+COS(RADIANS(G1438))*COS(RADIANS(E1434))*COS(RADIANS(Q1424))))</f>
        <v>0</v>
      </c>
      <c r="R1438" s="3" t="e">
        <f>IF(DEGREES(ACOS(SIN(RADIANS(G1438))*SIN(RADIANS(E1434))+COS(RADIANS(G1438))*COS(RADIANS(E1434))*COS(RADIANS(R1424))))&gt;90,0,$F$4*$F$5/E1433^2*(SIN(RADIANS(G1438))*SIN(RADIANS(E1434))+COS(RADIANS(G1438))*COS(RADIANS(E1434))*COS(RADIANS(R1424))))</f>
        <v>#DIV/0!</v>
      </c>
      <c r="S1438" s="3" t="e">
        <f>IF(DEGREES(ACOS(SIN(RADIANS(G1438))*SIN(RADIANS(E1434))+COS(RADIANS(G1438))*COS(RADIANS(E1434))*COS(RADIANS(S1424))))&gt;90,0,$F$4*$F$5/E1433^2*(SIN(RADIANS(G1438))*SIN(RADIANS(E1434))+COS(RADIANS(G1438))*COS(RADIANS(E1434))*COS(RADIANS(S1424))))</f>
        <v>#DIV/0!</v>
      </c>
      <c r="T1438" s="3" t="e">
        <f>IF(DEGREES(ACOS(SIN(RADIANS(G1438))*SIN(RADIANS(E1434))+COS(RADIANS(G1438))*COS(RADIANS(E1434))*COS(RADIANS(T1424))))&gt;90,0,$F$4*$F$5/E1433^2*(SIN(RADIANS(G1438))*SIN(RADIANS(E1434))+COS(RADIANS(G1438))*COS(RADIANS(E1434))*COS(RADIANS(T1424))))</f>
        <v>#DIV/0!</v>
      </c>
      <c r="U1438" s="3" t="e">
        <f>IF(DEGREES(ACOS(SIN(RADIANS(G1438))*SIN(RADIANS(E1434))+COS(RADIANS(G1438))*COS(RADIANS(E1434))*COS(RADIANS(U1424))))&gt;90,0,$F$4*$F$5/E1433^2*(SIN(RADIANS(G1438))*SIN(RADIANS(E1434))+COS(RADIANS(G1438))*COS(RADIANS(E1434))*COS(RADIANS(U1424))))</f>
        <v>#DIV/0!</v>
      </c>
      <c r="V1438" s="3" t="e">
        <f>IF(DEGREES(ACOS(SIN(RADIANS(G1438))*SIN(RADIANS(E1434))+COS(RADIANS(G1438))*COS(RADIANS(E1434))*COS(RADIANS(V1424))))&gt;90,0,$F$4*$F$5/E1433^2*(SIN(RADIANS(G1438))*SIN(RADIANS(E1434))+COS(RADIANS(G1438))*COS(RADIANS(E1434))*COS(RADIANS(V1424))))</f>
        <v>#DIV/0!</v>
      </c>
      <c r="W1438" s="3" t="e">
        <f>IF(DEGREES(ACOS(SIN(RADIANS(G1438))*SIN(RADIANS(E1434))+COS(RADIANS(G1438))*COS(RADIANS(E1434))*COS(RADIANS(W1424))))&gt;90,0,$F$4*$F$5/E1433^2*(SIN(RADIANS(G1438))*SIN(RADIANS(E1434))+COS(RADIANS(G1438))*COS(RADIANS(E1434))*COS(RADIANS(W1424))))</f>
        <v>#DIV/0!</v>
      </c>
      <c r="X1438" s="3" t="e">
        <f>IF(DEGREES(ACOS(SIN(RADIANS(G1438))*SIN(RADIANS(E1434))+COS(RADIANS(G1438))*COS(RADIANS(E1434))*COS(RADIANS(X1424))))&gt;90,0,$F$4*$F$5/E1433^2*(SIN(RADIANS(G1438))*SIN(RADIANS(E1434))+COS(RADIANS(G1438))*COS(RADIANS(E1434))*COS(RADIANS(X1424))))</f>
        <v>#DIV/0!</v>
      </c>
      <c r="Y1438" s="3" t="e">
        <f>IF(DEGREES(ACOS(SIN(RADIANS(G1438))*SIN(RADIANS(E1434))+COS(RADIANS(G1438))*COS(RADIANS(E1434))*COS(RADIANS(Y1424))))&gt;90,0,$F$4*$F$5/E1433^2*(SIN(RADIANS(G1438))*SIN(RADIANS(E1434))+COS(RADIANS(G1438))*COS(RADIANS(E1434))*COS(RADIANS(Y1424))))</f>
        <v>#DIV/0!</v>
      </c>
      <c r="Z1438" s="3" t="e">
        <f>IF(DEGREES(ACOS(SIN(RADIANS(G1438))*SIN(RADIANS(E1434))+COS(RADIANS(G1438))*COS(RADIANS(E1434))*COS(RADIANS(Z1424))))&gt;90,0,$F$4*$F$5/E1433^2*(SIN(RADIANS(G1438))*SIN(RADIANS(E1434))+COS(RADIANS(G1438))*COS(RADIANS(E1434))*COS(RADIANS(Z1424))))</f>
        <v>#DIV/0!</v>
      </c>
      <c r="AA1438" s="3" t="e">
        <f>IF(DEGREES(ACOS(SIN(RADIANS(G1438))*SIN(RADIANS(E1434))+COS(RADIANS(G1438))*COS(RADIANS(E1434))*COS(RADIANS(AA1424))))&gt;90,0,$F$4*$F$5/E1433^2*(SIN(RADIANS(G1438))*SIN(RADIANS(E1434))+COS(RADIANS(G1438))*COS(RADIANS(E1434))*COS(RADIANS(AA1424))))</f>
        <v>#DIV/0!</v>
      </c>
      <c r="AB1438" s="3" t="e">
        <f>IF(DEGREES(ACOS(SIN(RADIANS(G1438))*SIN(RADIANS(E1434))+COS(RADIANS(G1438))*COS(RADIANS(E1434))*COS(RADIANS(AB1424))))&gt;90,0,$F$4*$F$5/E1433^2*(SIN(RADIANS(G1438))*SIN(RADIANS(E1434))+COS(RADIANS(G1438))*COS(RADIANS(E1434))*COS(RADIANS(AB1424))))</f>
        <v>#DIV/0!</v>
      </c>
      <c r="AC1438" s="3" t="e">
        <f>IF(DEGREES(ACOS(SIN(RADIANS(G1438))*SIN(RADIANS(E1434))+COS(RADIANS(G1438))*COS(RADIANS(E1434))*COS(RADIANS(AC1424))))&gt;90,0,$F$4*$F$5/E1433^2*(SIN(RADIANS(G1438))*SIN(RADIANS(E1434))+COS(RADIANS(G1438))*COS(RADIANS(E1434))*COS(RADIANS(AC1424))))</f>
        <v>#DIV/0!</v>
      </c>
      <c r="AD1438" s="3" t="e">
        <f>IF(DEGREES(ACOS(SIN(RADIANS(G1438))*SIN(RADIANS(E1434))+COS(RADIANS(G1438))*COS(RADIANS(E1434))*COS(RADIANS(AD1424))))&gt;90,0,$F$4*$F$5/E1433^2*(SIN(RADIANS(G1438))*SIN(RADIANS(E1434))+COS(RADIANS(G1438))*COS(RADIANS(E1434))*COS(RADIANS(AD1424))))</f>
        <v>#DIV/0!</v>
      </c>
      <c r="AE1438" s="3" t="e">
        <f>IF(DEGREES(ACOS(SIN(RADIANS(G1438))*SIN(RADIANS(E1434))+COS(RADIANS(G1438))*COS(RADIANS(E1434))*COS(RADIANS(AE1424))))&gt;90,0,$F$4*$F$5/E1433^2*(SIN(RADIANS(G1438))*SIN(RADIANS(E1434))+COS(RADIANS(G1438))*COS(RADIANS(E1434))*COS(RADIANS(AE1424))))</f>
        <v>#DIV/0!</v>
      </c>
      <c r="AF1438" s="3" t="e">
        <f>IF(DEGREES(ACOS(SIN(RADIANS(G1438))*SIN(RADIANS(E1434))+COS(RADIANS(G1438))*COS(RADIANS(E1434))*COS(RADIANS(AF1424))))&gt;90,0,$F$4*$F$5/E1433^2*(SIN(RADIANS(G1438))*SIN(RADIANS(E1434))+COS(RADIANS(G1438))*COS(RADIANS(E1434))*COS(RADIANS(AF1424))))</f>
        <v>#DIV/0!</v>
      </c>
      <c r="AG1438" s="3" t="e">
        <f>IF(DEGREES(ACOS(SIN(RADIANS(G1438))*SIN(RADIANS(E1434))+COS(RADIANS(G1438))*COS(RADIANS(E1434))*COS(RADIANS(AG1424))))&gt;90,0,$F$4*$F$5/E1433^2*(SIN(RADIANS(G1438))*SIN(RADIANS(E1434))+COS(RADIANS(G1438))*COS(RADIANS(E1434))*COS(RADIANS(AG1424))))</f>
        <v>#DIV/0!</v>
      </c>
      <c r="AH1438" s="3" t="e">
        <f>IF(DEGREES(ACOS(SIN(RADIANS(G1438))*SIN(RADIANS(E1434))+COS(RADIANS(G1438))*COS(RADIANS(E1434))*COS(RADIANS(AH1424))))&gt;90,0,$F$4*$F$5/E1433^2*(SIN(RADIANS(G1438))*SIN(RADIANS(E1434))+COS(RADIANS(G1438))*COS(RADIANS(E1434))*COS(RADIANS(AH1424))))</f>
        <v>#DIV/0!</v>
      </c>
      <c r="AI1438" s="3" t="e">
        <f>IF(DEGREES(ACOS(SIN(RADIANS(G1438))*SIN(RADIANS(E1434))+COS(RADIANS(G1438))*COS(RADIANS(E1434))*COS(RADIANS(AI1424))))&gt;90,0,$F$4*$F$5/E1433^2*(SIN(RADIANS(G1438))*SIN(RADIANS(E1434))+COS(RADIANS(G1438))*COS(RADIANS(E1434))*COS(RADIANS(AI1424))))</f>
        <v>#DIV/0!</v>
      </c>
      <c r="AJ1438" s="3" t="e">
        <f>IF(DEGREES(ACOS(SIN(RADIANS(G1438))*SIN(RADIANS(E1434))+COS(RADIANS(G1438))*COS(RADIANS(E1434))*COS(RADIANS(AJ1424))))&gt;90,0,$F$4*$F$5/E1433^2*(SIN(RADIANS(G1438))*SIN(RADIANS(E1434))+COS(RADIANS(G1438))*COS(RADIANS(E1434))*COS(RADIANS(AJ1424))))</f>
        <v>#DIV/0!</v>
      </c>
      <c r="AK1438" s="3">
        <f>IF(DEGREES(ACOS(SIN(RADIANS(G1438))*SIN(RADIANS(E1434))+COS(RADIANS(G1438))*COS(RADIANS(E1434))*COS(RADIANS(AK1424))))&gt;90,0,$F$4*$F$5/E1433^2*(SIN(RADIANS(G1438))*SIN(RADIANS(E1434))+COS(RADIANS(G1438))*COS(RADIANS(E1434))*COS(RADIANS(AK1424))))</f>
        <v>0</v>
      </c>
      <c r="AL1438" s="3">
        <f>IF(DEGREES(ACOS(SIN(RADIANS(G1438))*SIN(RADIANS(E1434))+COS(RADIANS(G1438))*COS(RADIANS(E1434))*COS(RADIANS(AL1424))))&gt;90,0,$F$4*$F$5/E1433^2*(SIN(RADIANS(G1438))*SIN(RADIANS(E1434))+COS(RADIANS(G1438))*COS(RADIANS(E1434))*COS(RADIANS(AL1424))))</f>
        <v>0</v>
      </c>
      <c r="AM1438" s="3">
        <f>IF(DEGREES(ACOS(SIN(RADIANS(G1438))*SIN(RADIANS(E1434))+COS(RADIANS(G1438))*COS(RADIANS(E1434))*COS(RADIANS(AM1424))))&gt;90,0,$F$4*$F$5/E1433^2*(SIN(RADIANS(G1438))*SIN(RADIANS(E1434))+COS(RADIANS(G1438))*COS(RADIANS(E1434))*COS(RADIANS(AM1424))))</f>
        <v>0</v>
      </c>
      <c r="AN1438" s="3">
        <f>IF(DEGREES(ACOS(SIN(RADIANS(G1438))*SIN(RADIANS(E1434))+COS(RADIANS(G1438))*COS(RADIANS(E1434))*COS(RADIANS(AN1424))))&gt;90,0,$F$4*$F$5/E1433^2*(SIN(RADIANS(G1438))*SIN(RADIANS(E1434))+COS(RADIANS(G1438))*COS(RADIANS(E1434))*COS(RADIANS(AN1424))))</f>
        <v>0</v>
      </c>
      <c r="AO1438" s="3">
        <f>IF(DEGREES(ACOS(SIN(RADIANS(G1438))*SIN(RADIANS(E1434))+COS(RADIANS(G1438))*COS(RADIANS(E1434))*COS(RADIANS(AO1424))))&gt;90,0,$F$4*$F$5/E1433^2*(SIN(RADIANS(G1438))*SIN(RADIANS(E1434))+COS(RADIANS(G1438))*COS(RADIANS(E1434))*COS(RADIANS(AO1424))))</f>
        <v>0</v>
      </c>
      <c r="AP1438" s="3">
        <f>IF(DEGREES(ACOS(SIN(RADIANS(G1438))*SIN(RADIANS(E1434))+COS(RADIANS(G1438))*COS(RADIANS(E1434))*COS(RADIANS(AP1424))))&gt;90,0,$F$4*$F$5/E1433^2*(SIN(RADIANS(G1438))*SIN(RADIANS(E1434))+COS(RADIANS(G1438))*COS(RADIANS(E1434))*COS(RADIANS(AP1424))))</f>
        <v>0</v>
      </c>
      <c r="AQ1438" s="3">
        <f>IF(DEGREES(ACOS(SIN(RADIANS(G1438))*SIN(RADIANS(E1434))+COS(RADIANS(G1438))*COS(RADIANS(E1434))*COS(RADIANS(AQ1424))))&gt;90,0,$F$4*$F$5/E1433^2*(SIN(RADIANS(G1438))*SIN(RADIANS(E1434))+COS(RADIANS(G1438))*COS(RADIANS(E1434))*COS(RADIANS(AQ1424))))</f>
        <v>0</v>
      </c>
      <c r="AR1438" s="3">
        <f>IF(DEGREES(ACOS(SIN(RADIANS(G1438))*SIN(RADIANS(E1434))+COS(RADIANS(G1438))*COS(RADIANS(E1434))*COS(RADIANS(AR1424))))&gt;90,0,$F$4*$F$5/E1433^2*(SIN(RADIANS(G1438))*SIN(RADIANS(E1434))+COS(RADIANS(G1438))*COS(RADIANS(E1434))*COS(RADIANS(AR1424))))</f>
        <v>0</v>
      </c>
    </row>
    <row r="1439" spans="2:44" ht="15.75" customHeight="1" x14ac:dyDescent="0.2">
      <c r="G1439" s="3">
        <v>-40</v>
      </c>
      <c r="I1439" s="3">
        <f>IF(DEGREES(ACOS(SIN(RADIANS(G1439))*SIN(RADIANS(E1434))+COS(RADIANS(G1439))*COS(RADIANS(E1434))*COS(RADIANS(I1424))))&gt;90,0,$F$4*$F$5/E1433^2*(SIN(RADIANS(G1439))*SIN(RADIANS(E1434))+COS(RADIANS(G1439))*COS(RADIANS(E1434))*COS(RADIANS(I1424))))</f>
        <v>0</v>
      </c>
      <c r="J1439" s="3">
        <f>IF(DEGREES(ACOS(SIN(RADIANS(G1439))*SIN(RADIANS(E1434))+COS(RADIANS(G1439))*COS(RADIANS(E1434))*COS(RADIANS(J1424))))&gt;90,0,$F$4*$F$5/E1433^2*(SIN(RADIANS(G1439))*SIN(RADIANS(E1434))+COS(RADIANS(G1439))*COS(RADIANS(E1434))*COS(RADIANS(J1424))))</f>
        <v>0</v>
      </c>
      <c r="K1439" s="3">
        <f>IF(DEGREES(ACOS(SIN(RADIANS(G1439))*SIN(RADIANS(E1434))+COS(RADIANS(G1439))*COS(RADIANS(E1434))*COS(RADIANS(K1424))))&gt;90,0,$F$4*$F$5/E1433^2*(SIN(RADIANS(G1439))*SIN(RADIANS(E1434))+COS(RADIANS(G1439))*COS(RADIANS(E1434))*COS(RADIANS(K1424))))</f>
        <v>0</v>
      </c>
      <c r="L1439" s="3">
        <f>IF(DEGREES(ACOS(SIN(RADIANS(G1439))*SIN(RADIANS(E1434))+COS(RADIANS(G1439))*COS(RADIANS(E1434))*COS(RADIANS(L1424))))&gt;90,0,$F$4*$F$5/E1433^2*(SIN(RADIANS(G1439))*SIN(RADIANS(E1434))+COS(RADIANS(G1439))*COS(RADIANS(E1434))*COS(RADIANS(L1424))))</f>
        <v>0</v>
      </c>
      <c r="M1439" s="3">
        <f>IF(DEGREES(ACOS(SIN(RADIANS(G1439))*SIN(RADIANS(E1434))+COS(RADIANS(G1439))*COS(RADIANS(E1434))*COS(RADIANS(M1424))))&gt;90,0,$F$4*$F$5/E1433^2*(SIN(RADIANS(G1439))*SIN(RADIANS(E1434))+COS(RADIANS(G1439))*COS(RADIANS(E1434))*COS(RADIANS(M1424))))</f>
        <v>0</v>
      </c>
      <c r="N1439" s="3">
        <f>IF(DEGREES(ACOS(SIN(RADIANS(G1439))*SIN(RADIANS(E1434))+COS(RADIANS(G1439))*COS(RADIANS(E1434))*COS(RADIANS(N1424))))&gt;90,0,$F$4*$F$5/E1433^2*(SIN(RADIANS(G1439))*SIN(RADIANS(E1434))+COS(RADIANS(G1439))*COS(RADIANS(E1434))*COS(RADIANS(N1424))))</f>
        <v>0</v>
      </c>
      <c r="O1439" s="3">
        <f>IF(DEGREES(ACOS(SIN(RADIANS(G1439))*SIN(RADIANS(E1434))+COS(RADIANS(G1439))*COS(RADIANS(E1434))*COS(RADIANS(O1424))))&gt;90,0,$F$4*$F$5/E1433^2*(SIN(RADIANS(G1439))*SIN(RADIANS(E1434))+COS(RADIANS(G1439))*COS(RADIANS(E1434))*COS(RADIANS(O1424))))</f>
        <v>0</v>
      </c>
      <c r="P1439" s="3">
        <f>IF(DEGREES(ACOS(SIN(RADIANS(G1439))*SIN(RADIANS(E1434))+COS(RADIANS(G1439))*COS(RADIANS(E1434))*COS(RADIANS(P1424))))&gt;90,0,$F$4*$F$5/E1433^2*(SIN(RADIANS(G1439))*SIN(RADIANS(E1434))+COS(RADIANS(G1439))*COS(RADIANS(E1434))*COS(RADIANS(P1424))))</f>
        <v>0</v>
      </c>
      <c r="Q1439" s="3">
        <f>IF(DEGREES(ACOS(SIN(RADIANS(G1439))*SIN(RADIANS(E1434))+COS(RADIANS(G1439))*COS(RADIANS(E1434))*COS(RADIANS(Q1424))))&gt;90,0,$F$4*$F$5/E1433^2*(SIN(RADIANS(G1439))*SIN(RADIANS(E1434))+COS(RADIANS(G1439))*COS(RADIANS(E1434))*COS(RADIANS(Q1424))))</f>
        <v>0</v>
      </c>
      <c r="R1439" s="3" t="e">
        <f>IF(DEGREES(ACOS(SIN(RADIANS(G1439))*SIN(RADIANS(E1434))+COS(RADIANS(G1439))*COS(RADIANS(E1434))*COS(RADIANS(R1424))))&gt;90,0,$F$4*$F$5/E1433^2*(SIN(RADIANS(G1439))*SIN(RADIANS(E1434))+COS(RADIANS(G1439))*COS(RADIANS(E1434))*COS(RADIANS(R1424))))</f>
        <v>#DIV/0!</v>
      </c>
      <c r="S1439" s="3" t="e">
        <f>IF(DEGREES(ACOS(SIN(RADIANS(G1439))*SIN(RADIANS(E1434))+COS(RADIANS(G1439))*COS(RADIANS(E1434))*COS(RADIANS(S1424))))&gt;90,0,$F$4*$F$5/E1433^2*(SIN(RADIANS(G1439))*SIN(RADIANS(E1434))+COS(RADIANS(G1439))*COS(RADIANS(E1434))*COS(RADIANS(S1424))))</f>
        <v>#DIV/0!</v>
      </c>
      <c r="T1439" s="3" t="e">
        <f>IF(DEGREES(ACOS(SIN(RADIANS(G1439))*SIN(RADIANS(E1434))+COS(RADIANS(G1439))*COS(RADIANS(E1434))*COS(RADIANS(T1424))))&gt;90,0,$F$4*$F$5/E1433^2*(SIN(RADIANS(G1439))*SIN(RADIANS(E1434))+COS(RADIANS(G1439))*COS(RADIANS(E1434))*COS(RADIANS(T1424))))</f>
        <v>#DIV/0!</v>
      </c>
      <c r="U1439" s="3" t="e">
        <f>IF(DEGREES(ACOS(SIN(RADIANS(G1439))*SIN(RADIANS(E1434))+COS(RADIANS(G1439))*COS(RADIANS(E1434))*COS(RADIANS(U1424))))&gt;90,0,$F$4*$F$5/E1433^2*(SIN(RADIANS(G1439))*SIN(RADIANS(E1434))+COS(RADIANS(G1439))*COS(RADIANS(E1434))*COS(RADIANS(U1424))))</f>
        <v>#DIV/0!</v>
      </c>
      <c r="V1439" s="3" t="e">
        <f>IF(DEGREES(ACOS(SIN(RADIANS(G1439))*SIN(RADIANS(E1434))+COS(RADIANS(G1439))*COS(RADIANS(E1434))*COS(RADIANS(V1424))))&gt;90,0,$F$4*$F$5/E1433^2*(SIN(RADIANS(G1439))*SIN(RADIANS(E1434))+COS(RADIANS(G1439))*COS(RADIANS(E1434))*COS(RADIANS(V1424))))</f>
        <v>#DIV/0!</v>
      </c>
      <c r="W1439" s="3" t="e">
        <f>IF(DEGREES(ACOS(SIN(RADIANS(G1439))*SIN(RADIANS(E1434))+COS(RADIANS(G1439))*COS(RADIANS(E1434))*COS(RADIANS(W1424))))&gt;90,0,$F$4*$F$5/E1433^2*(SIN(RADIANS(G1439))*SIN(RADIANS(E1434))+COS(RADIANS(G1439))*COS(RADIANS(E1434))*COS(RADIANS(W1424))))</f>
        <v>#DIV/0!</v>
      </c>
      <c r="X1439" s="3" t="e">
        <f>IF(DEGREES(ACOS(SIN(RADIANS(G1439))*SIN(RADIANS(E1434))+COS(RADIANS(G1439))*COS(RADIANS(E1434))*COS(RADIANS(X1424))))&gt;90,0,$F$4*$F$5/E1433^2*(SIN(RADIANS(G1439))*SIN(RADIANS(E1434))+COS(RADIANS(G1439))*COS(RADIANS(E1434))*COS(RADIANS(X1424))))</f>
        <v>#DIV/0!</v>
      </c>
      <c r="Y1439" s="3" t="e">
        <f>IF(DEGREES(ACOS(SIN(RADIANS(G1439))*SIN(RADIANS(E1434))+COS(RADIANS(G1439))*COS(RADIANS(E1434))*COS(RADIANS(Y1424))))&gt;90,0,$F$4*$F$5/E1433^2*(SIN(RADIANS(G1439))*SIN(RADIANS(E1434))+COS(RADIANS(G1439))*COS(RADIANS(E1434))*COS(RADIANS(Y1424))))</f>
        <v>#DIV/0!</v>
      </c>
      <c r="Z1439" s="3" t="e">
        <f>IF(DEGREES(ACOS(SIN(RADIANS(G1439))*SIN(RADIANS(E1434))+COS(RADIANS(G1439))*COS(RADIANS(E1434))*COS(RADIANS(Z1424))))&gt;90,0,$F$4*$F$5/E1433^2*(SIN(RADIANS(G1439))*SIN(RADIANS(E1434))+COS(RADIANS(G1439))*COS(RADIANS(E1434))*COS(RADIANS(Z1424))))</f>
        <v>#DIV/0!</v>
      </c>
      <c r="AA1439" s="3" t="e">
        <f>IF(DEGREES(ACOS(SIN(RADIANS(G1439))*SIN(RADIANS(E1434))+COS(RADIANS(G1439))*COS(RADIANS(E1434))*COS(RADIANS(AA1424))))&gt;90,0,$F$4*$F$5/E1433^2*(SIN(RADIANS(G1439))*SIN(RADIANS(E1434))+COS(RADIANS(G1439))*COS(RADIANS(E1434))*COS(RADIANS(AA1424))))</f>
        <v>#DIV/0!</v>
      </c>
      <c r="AB1439" s="3" t="e">
        <f>IF(DEGREES(ACOS(SIN(RADIANS(G1439))*SIN(RADIANS(E1434))+COS(RADIANS(G1439))*COS(RADIANS(E1434))*COS(RADIANS(AB1424))))&gt;90,0,$F$4*$F$5/E1433^2*(SIN(RADIANS(G1439))*SIN(RADIANS(E1434))+COS(RADIANS(G1439))*COS(RADIANS(E1434))*COS(RADIANS(AB1424))))</f>
        <v>#DIV/0!</v>
      </c>
      <c r="AC1439" s="3" t="e">
        <f>IF(DEGREES(ACOS(SIN(RADIANS(G1439))*SIN(RADIANS(E1434))+COS(RADIANS(G1439))*COS(RADIANS(E1434))*COS(RADIANS(AC1424))))&gt;90,0,$F$4*$F$5/E1433^2*(SIN(RADIANS(G1439))*SIN(RADIANS(E1434))+COS(RADIANS(G1439))*COS(RADIANS(E1434))*COS(RADIANS(AC1424))))</f>
        <v>#DIV/0!</v>
      </c>
      <c r="AD1439" s="3" t="e">
        <f>IF(DEGREES(ACOS(SIN(RADIANS(G1439))*SIN(RADIANS(E1434))+COS(RADIANS(G1439))*COS(RADIANS(E1434))*COS(RADIANS(AD1424))))&gt;90,0,$F$4*$F$5/E1433^2*(SIN(RADIANS(G1439))*SIN(RADIANS(E1434))+COS(RADIANS(G1439))*COS(RADIANS(E1434))*COS(RADIANS(AD1424))))</f>
        <v>#DIV/0!</v>
      </c>
      <c r="AE1439" s="3" t="e">
        <f>IF(DEGREES(ACOS(SIN(RADIANS(G1439))*SIN(RADIANS(E1434))+COS(RADIANS(G1439))*COS(RADIANS(E1434))*COS(RADIANS(AE1424))))&gt;90,0,$F$4*$F$5/E1433^2*(SIN(RADIANS(G1439))*SIN(RADIANS(E1434))+COS(RADIANS(G1439))*COS(RADIANS(E1434))*COS(RADIANS(AE1424))))</f>
        <v>#DIV/0!</v>
      </c>
      <c r="AF1439" s="3" t="e">
        <f>IF(DEGREES(ACOS(SIN(RADIANS(G1439))*SIN(RADIANS(E1434))+COS(RADIANS(G1439))*COS(RADIANS(E1434))*COS(RADIANS(AF1424))))&gt;90,0,$F$4*$F$5/E1433^2*(SIN(RADIANS(G1439))*SIN(RADIANS(E1434))+COS(RADIANS(G1439))*COS(RADIANS(E1434))*COS(RADIANS(AF1424))))</f>
        <v>#DIV/0!</v>
      </c>
      <c r="AG1439" s="3" t="e">
        <f>IF(DEGREES(ACOS(SIN(RADIANS(G1439))*SIN(RADIANS(E1434))+COS(RADIANS(G1439))*COS(RADIANS(E1434))*COS(RADIANS(AG1424))))&gt;90,0,$F$4*$F$5/E1433^2*(SIN(RADIANS(G1439))*SIN(RADIANS(E1434))+COS(RADIANS(G1439))*COS(RADIANS(E1434))*COS(RADIANS(AG1424))))</f>
        <v>#DIV/0!</v>
      </c>
      <c r="AH1439" s="3" t="e">
        <f>IF(DEGREES(ACOS(SIN(RADIANS(G1439))*SIN(RADIANS(E1434))+COS(RADIANS(G1439))*COS(RADIANS(E1434))*COS(RADIANS(AH1424))))&gt;90,0,$F$4*$F$5/E1433^2*(SIN(RADIANS(G1439))*SIN(RADIANS(E1434))+COS(RADIANS(G1439))*COS(RADIANS(E1434))*COS(RADIANS(AH1424))))</f>
        <v>#DIV/0!</v>
      </c>
      <c r="AI1439" s="3" t="e">
        <f>IF(DEGREES(ACOS(SIN(RADIANS(G1439))*SIN(RADIANS(E1434))+COS(RADIANS(G1439))*COS(RADIANS(E1434))*COS(RADIANS(AI1424))))&gt;90,0,$F$4*$F$5/E1433^2*(SIN(RADIANS(G1439))*SIN(RADIANS(E1434))+COS(RADIANS(G1439))*COS(RADIANS(E1434))*COS(RADIANS(AI1424))))</f>
        <v>#DIV/0!</v>
      </c>
      <c r="AJ1439" s="3" t="e">
        <f>IF(DEGREES(ACOS(SIN(RADIANS(G1439))*SIN(RADIANS(E1434))+COS(RADIANS(G1439))*COS(RADIANS(E1434))*COS(RADIANS(AJ1424))))&gt;90,0,$F$4*$F$5/E1433^2*(SIN(RADIANS(G1439))*SIN(RADIANS(E1434))+COS(RADIANS(G1439))*COS(RADIANS(E1434))*COS(RADIANS(AJ1424))))</f>
        <v>#DIV/0!</v>
      </c>
      <c r="AK1439" s="3">
        <f>IF(DEGREES(ACOS(SIN(RADIANS(G1439))*SIN(RADIANS(E1434))+COS(RADIANS(G1439))*COS(RADIANS(E1434))*COS(RADIANS(AK1424))))&gt;90,0,$F$4*$F$5/E1433^2*(SIN(RADIANS(G1439))*SIN(RADIANS(E1434))+COS(RADIANS(G1439))*COS(RADIANS(E1434))*COS(RADIANS(AK1424))))</f>
        <v>0</v>
      </c>
      <c r="AL1439" s="3">
        <f>IF(DEGREES(ACOS(SIN(RADIANS(G1439))*SIN(RADIANS(E1434))+COS(RADIANS(G1439))*COS(RADIANS(E1434))*COS(RADIANS(AL1424))))&gt;90,0,$F$4*$F$5/E1433^2*(SIN(RADIANS(G1439))*SIN(RADIANS(E1434))+COS(RADIANS(G1439))*COS(RADIANS(E1434))*COS(RADIANS(AL1424))))</f>
        <v>0</v>
      </c>
      <c r="AM1439" s="3">
        <f>IF(DEGREES(ACOS(SIN(RADIANS(G1439))*SIN(RADIANS(E1434))+COS(RADIANS(G1439))*COS(RADIANS(E1434))*COS(RADIANS(AM1424))))&gt;90,0,$F$4*$F$5/E1433^2*(SIN(RADIANS(G1439))*SIN(RADIANS(E1434))+COS(RADIANS(G1439))*COS(RADIANS(E1434))*COS(RADIANS(AM1424))))</f>
        <v>0</v>
      </c>
      <c r="AN1439" s="3">
        <f>IF(DEGREES(ACOS(SIN(RADIANS(G1439))*SIN(RADIANS(E1434))+COS(RADIANS(G1439))*COS(RADIANS(E1434))*COS(RADIANS(AN1424))))&gt;90,0,$F$4*$F$5/E1433^2*(SIN(RADIANS(G1439))*SIN(RADIANS(E1434))+COS(RADIANS(G1439))*COS(RADIANS(E1434))*COS(RADIANS(AN1424))))</f>
        <v>0</v>
      </c>
      <c r="AO1439" s="3">
        <f>IF(DEGREES(ACOS(SIN(RADIANS(G1439))*SIN(RADIANS(E1434))+COS(RADIANS(G1439))*COS(RADIANS(E1434))*COS(RADIANS(AO1424))))&gt;90,0,$F$4*$F$5/E1433^2*(SIN(RADIANS(G1439))*SIN(RADIANS(E1434))+COS(RADIANS(G1439))*COS(RADIANS(E1434))*COS(RADIANS(AO1424))))</f>
        <v>0</v>
      </c>
      <c r="AP1439" s="3">
        <f>IF(DEGREES(ACOS(SIN(RADIANS(G1439))*SIN(RADIANS(E1434))+COS(RADIANS(G1439))*COS(RADIANS(E1434))*COS(RADIANS(AP1424))))&gt;90,0,$F$4*$F$5/E1433^2*(SIN(RADIANS(G1439))*SIN(RADIANS(E1434))+COS(RADIANS(G1439))*COS(RADIANS(E1434))*COS(RADIANS(AP1424))))</f>
        <v>0</v>
      </c>
      <c r="AQ1439" s="3">
        <f>IF(DEGREES(ACOS(SIN(RADIANS(G1439))*SIN(RADIANS(E1434))+COS(RADIANS(G1439))*COS(RADIANS(E1434))*COS(RADIANS(AQ1424))))&gt;90,0,$F$4*$F$5/E1433^2*(SIN(RADIANS(G1439))*SIN(RADIANS(E1434))+COS(RADIANS(G1439))*COS(RADIANS(E1434))*COS(RADIANS(AQ1424))))</f>
        <v>0</v>
      </c>
      <c r="AR1439" s="3">
        <f>IF(DEGREES(ACOS(SIN(RADIANS(G1439))*SIN(RADIANS(E1434))+COS(RADIANS(G1439))*COS(RADIANS(E1434))*COS(RADIANS(AR1424))))&gt;90,0,$F$4*$F$5/E1433^2*(SIN(RADIANS(G1439))*SIN(RADIANS(E1434))+COS(RADIANS(G1439))*COS(RADIANS(E1434))*COS(RADIANS(AR1424))))</f>
        <v>0</v>
      </c>
    </row>
    <row r="1440" spans="2:44" ht="15.75" customHeight="1" x14ac:dyDescent="0.2">
      <c r="G1440" s="3">
        <v>-50</v>
      </c>
      <c r="I1440" s="3">
        <f>IF(DEGREES(ACOS(SIN(RADIANS(G1440))*SIN(RADIANS(E1434))+COS(RADIANS(G1440))*COS(RADIANS(E1434))*COS(RADIANS(I1424))))&gt;90,0,$F$4*$F$5/E1433^2*(SIN(RADIANS(G1440))*SIN(RADIANS(E1434))+COS(RADIANS(G1440))*COS(RADIANS(E1434))*COS(RADIANS(I1424))))</f>
        <v>0</v>
      </c>
      <c r="J1440" s="3">
        <f>IF(DEGREES(ACOS(SIN(RADIANS(G1440))*SIN(RADIANS(E1434))+COS(RADIANS(G1440))*COS(RADIANS(E1434))*COS(RADIANS(J1424))))&gt;90,0,$F$4*$F$5/E1433^2*(SIN(RADIANS(G1440))*SIN(RADIANS(E1434))+COS(RADIANS(G1440))*COS(RADIANS(E1434))*COS(RADIANS(J1424))))</f>
        <v>0</v>
      </c>
      <c r="K1440" s="3">
        <f>IF(DEGREES(ACOS(SIN(RADIANS(G1440))*SIN(RADIANS(E1434))+COS(RADIANS(G1440))*COS(RADIANS(E1434))*COS(RADIANS(K1424))))&gt;90,0,$F$4*$F$5/E1433^2*(SIN(RADIANS(G1440))*SIN(RADIANS(E1434))+COS(RADIANS(G1440))*COS(RADIANS(E1434))*COS(RADIANS(K1424))))</f>
        <v>0</v>
      </c>
      <c r="L1440" s="3">
        <f>IF(DEGREES(ACOS(SIN(RADIANS(G1440))*SIN(RADIANS(E1434))+COS(RADIANS(G1440))*COS(RADIANS(E1434))*COS(RADIANS(L1424))))&gt;90,0,$F$4*$F$5/E1433^2*(SIN(RADIANS(G1440))*SIN(RADIANS(E1434))+COS(RADIANS(G1440))*COS(RADIANS(E1434))*COS(RADIANS(L1424))))</f>
        <v>0</v>
      </c>
      <c r="M1440" s="3">
        <f>IF(DEGREES(ACOS(SIN(RADIANS(G1440))*SIN(RADIANS(E1434))+COS(RADIANS(G1440))*COS(RADIANS(E1434))*COS(RADIANS(M1424))))&gt;90,0,$F$4*$F$5/E1433^2*(SIN(RADIANS(G1440))*SIN(RADIANS(E1434))+COS(RADIANS(G1440))*COS(RADIANS(E1434))*COS(RADIANS(M1424))))</f>
        <v>0</v>
      </c>
      <c r="N1440" s="3">
        <f>IF(DEGREES(ACOS(SIN(RADIANS(G1440))*SIN(RADIANS(E1434))+COS(RADIANS(G1440))*COS(RADIANS(E1434))*COS(RADIANS(N1424))))&gt;90,0,$F$4*$F$5/E1433^2*(SIN(RADIANS(G1440))*SIN(RADIANS(E1434))+COS(RADIANS(G1440))*COS(RADIANS(E1434))*COS(RADIANS(N1424))))</f>
        <v>0</v>
      </c>
      <c r="O1440" s="3">
        <f>IF(DEGREES(ACOS(SIN(RADIANS(G1440))*SIN(RADIANS(E1434))+COS(RADIANS(G1440))*COS(RADIANS(E1434))*COS(RADIANS(O1424))))&gt;90,0,$F$4*$F$5/E1433^2*(SIN(RADIANS(G1440))*SIN(RADIANS(E1434))+COS(RADIANS(G1440))*COS(RADIANS(E1434))*COS(RADIANS(O1424))))</f>
        <v>0</v>
      </c>
      <c r="P1440" s="3">
        <f>IF(DEGREES(ACOS(SIN(RADIANS(G1440))*SIN(RADIANS(E1434))+COS(RADIANS(G1440))*COS(RADIANS(E1434))*COS(RADIANS(P1424))))&gt;90,0,$F$4*$F$5/E1433^2*(SIN(RADIANS(G1440))*SIN(RADIANS(E1434))+COS(RADIANS(G1440))*COS(RADIANS(E1434))*COS(RADIANS(P1424))))</f>
        <v>0</v>
      </c>
      <c r="Q1440" s="3">
        <f>IF(DEGREES(ACOS(SIN(RADIANS(G1440))*SIN(RADIANS(E1434))+COS(RADIANS(G1440))*COS(RADIANS(E1434))*COS(RADIANS(Q1424))))&gt;90,0,$F$4*$F$5/E1433^2*(SIN(RADIANS(G1440))*SIN(RADIANS(E1434))+COS(RADIANS(G1440))*COS(RADIANS(E1434))*COS(RADIANS(Q1424))))</f>
        <v>0</v>
      </c>
      <c r="R1440" s="3" t="e">
        <f>IF(DEGREES(ACOS(SIN(RADIANS(G1440))*SIN(RADIANS(E1434))+COS(RADIANS(G1440))*COS(RADIANS(E1434))*COS(RADIANS(R1424))))&gt;90,0,$F$4*$F$5/E1433^2*(SIN(RADIANS(G1440))*SIN(RADIANS(E1434))+COS(RADIANS(G1440))*COS(RADIANS(E1434))*COS(RADIANS(R1424))))</f>
        <v>#DIV/0!</v>
      </c>
      <c r="S1440" s="3" t="e">
        <f>IF(DEGREES(ACOS(SIN(RADIANS(G1440))*SIN(RADIANS(E1434))+COS(RADIANS(G1440))*COS(RADIANS(E1434))*COS(RADIANS(S1424))))&gt;90,0,$F$4*$F$5/E1433^2*(SIN(RADIANS(G1440))*SIN(RADIANS(E1434))+COS(RADIANS(G1440))*COS(RADIANS(E1434))*COS(RADIANS(S1424))))</f>
        <v>#DIV/0!</v>
      </c>
      <c r="T1440" s="3" t="e">
        <f>IF(DEGREES(ACOS(SIN(RADIANS(G1440))*SIN(RADIANS(E1434))+COS(RADIANS(G1440))*COS(RADIANS(E1434))*COS(RADIANS(T1424))))&gt;90,0,$F$4*$F$5/E1433^2*(SIN(RADIANS(G1440))*SIN(RADIANS(E1434))+COS(RADIANS(G1440))*COS(RADIANS(E1434))*COS(RADIANS(T1424))))</f>
        <v>#DIV/0!</v>
      </c>
      <c r="U1440" s="3" t="e">
        <f>IF(DEGREES(ACOS(SIN(RADIANS(G1440))*SIN(RADIANS(E1434))+COS(RADIANS(G1440))*COS(RADIANS(E1434))*COS(RADIANS(U1424))))&gt;90,0,$F$4*$F$5/E1433^2*(SIN(RADIANS(G1440))*SIN(RADIANS(E1434))+COS(RADIANS(G1440))*COS(RADIANS(E1434))*COS(RADIANS(U1424))))</f>
        <v>#DIV/0!</v>
      </c>
      <c r="V1440" s="3" t="e">
        <f>IF(DEGREES(ACOS(SIN(RADIANS(G1440))*SIN(RADIANS(E1434))+COS(RADIANS(G1440))*COS(RADIANS(E1434))*COS(RADIANS(V1424))))&gt;90,0,$F$4*$F$5/E1433^2*(SIN(RADIANS(G1440))*SIN(RADIANS(E1434))+COS(RADIANS(G1440))*COS(RADIANS(E1434))*COS(RADIANS(V1424))))</f>
        <v>#DIV/0!</v>
      </c>
      <c r="W1440" s="3" t="e">
        <f>IF(DEGREES(ACOS(SIN(RADIANS(G1440))*SIN(RADIANS(E1434))+COS(RADIANS(G1440))*COS(RADIANS(E1434))*COS(RADIANS(W1424))))&gt;90,0,$F$4*$F$5/E1433^2*(SIN(RADIANS(G1440))*SIN(RADIANS(E1434))+COS(RADIANS(G1440))*COS(RADIANS(E1434))*COS(RADIANS(W1424))))</f>
        <v>#DIV/0!</v>
      </c>
      <c r="X1440" s="3" t="e">
        <f>IF(DEGREES(ACOS(SIN(RADIANS(G1440))*SIN(RADIANS(E1434))+COS(RADIANS(G1440))*COS(RADIANS(E1434))*COS(RADIANS(X1424))))&gt;90,0,$F$4*$F$5/E1433^2*(SIN(RADIANS(G1440))*SIN(RADIANS(E1434))+COS(RADIANS(G1440))*COS(RADIANS(E1434))*COS(RADIANS(X1424))))</f>
        <v>#DIV/0!</v>
      </c>
      <c r="Y1440" s="3" t="e">
        <f>IF(DEGREES(ACOS(SIN(RADIANS(G1440))*SIN(RADIANS(E1434))+COS(RADIANS(G1440))*COS(RADIANS(E1434))*COS(RADIANS(Y1424))))&gt;90,0,$F$4*$F$5/E1433^2*(SIN(RADIANS(G1440))*SIN(RADIANS(E1434))+COS(RADIANS(G1440))*COS(RADIANS(E1434))*COS(RADIANS(Y1424))))</f>
        <v>#DIV/0!</v>
      </c>
      <c r="Z1440" s="3" t="e">
        <f>IF(DEGREES(ACOS(SIN(RADIANS(G1440))*SIN(RADIANS(E1434))+COS(RADIANS(G1440))*COS(RADIANS(E1434))*COS(RADIANS(Z1424))))&gt;90,0,$F$4*$F$5/E1433^2*(SIN(RADIANS(G1440))*SIN(RADIANS(E1434))+COS(RADIANS(G1440))*COS(RADIANS(E1434))*COS(RADIANS(Z1424))))</f>
        <v>#DIV/0!</v>
      </c>
      <c r="AA1440" s="3" t="e">
        <f>IF(DEGREES(ACOS(SIN(RADIANS(G1440))*SIN(RADIANS(E1434))+COS(RADIANS(G1440))*COS(RADIANS(E1434))*COS(RADIANS(AA1424))))&gt;90,0,$F$4*$F$5/E1433^2*(SIN(RADIANS(G1440))*SIN(RADIANS(E1434))+COS(RADIANS(G1440))*COS(RADIANS(E1434))*COS(RADIANS(AA1424))))</f>
        <v>#DIV/0!</v>
      </c>
      <c r="AB1440" s="3" t="e">
        <f>IF(DEGREES(ACOS(SIN(RADIANS(G1440))*SIN(RADIANS(E1434))+COS(RADIANS(G1440))*COS(RADIANS(E1434))*COS(RADIANS(AB1424))))&gt;90,0,$F$4*$F$5/E1433^2*(SIN(RADIANS(G1440))*SIN(RADIANS(E1434))+COS(RADIANS(G1440))*COS(RADIANS(E1434))*COS(RADIANS(AB1424))))</f>
        <v>#DIV/0!</v>
      </c>
      <c r="AC1440" s="3" t="e">
        <f>IF(DEGREES(ACOS(SIN(RADIANS(G1440))*SIN(RADIANS(E1434))+COS(RADIANS(G1440))*COS(RADIANS(E1434))*COS(RADIANS(AC1424))))&gt;90,0,$F$4*$F$5/E1433^2*(SIN(RADIANS(G1440))*SIN(RADIANS(E1434))+COS(RADIANS(G1440))*COS(RADIANS(E1434))*COS(RADIANS(AC1424))))</f>
        <v>#DIV/0!</v>
      </c>
      <c r="AD1440" s="3" t="e">
        <f>IF(DEGREES(ACOS(SIN(RADIANS(G1440))*SIN(RADIANS(E1434))+COS(RADIANS(G1440))*COS(RADIANS(E1434))*COS(RADIANS(AD1424))))&gt;90,0,$F$4*$F$5/E1433^2*(SIN(RADIANS(G1440))*SIN(RADIANS(E1434))+COS(RADIANS(G1440))*COS(RADIANS(E1434))*COS(RADIANS(AD1424))))</f>
        <v>#DIV/0!</v>
      </c>
      <c r="AE1440" s="3" t="e">
        <f>IF(DEGREES(ACOS(SIN(RADIANS(G1440))*SIN(RADIANS(E1434))+COS(RADIANS(G1440))*COS(RADIANS(E1434))*COS(RADIANS(AE1424))))&gt;90,0,$F$4*$F$5/E1433^2*(SIN(RADIANS(G1440))*SIN(RADIANS(E1434))+COS(RADIANS(G1440))*COS(RADIANS(E1434))*COS(RADIANS(AE1424))))</f>
        <v>#DIV/0!</v>
      </c>
      <c r="AF1440" s="3" t="e">
        <f>IF(DEGREES(ACOS(SIN(RADIANS(G1440))*SIN(RADIANS(E1434))+COS(RADIANS(G1440))*COS(RADIANS(E1434))*COS(RADIANS(AF1424))))&gt;90,0,$F$4*$F$5/E1433^2*(SIN(RADIANS(G1440))*SIN(RADIANS(E1434))+COS(RADIANS(G1440))*COS(RADIANS(E1434))*COS(RADIANS(AF1424))))</f>
        <v>#DIV/0!</v>
      </c>
      <c r="AG1440" s="3" t="e">
        <f>IF(DEGREES(ACOS(SIN(RADIANS(G1440))*SIN(RADIANS(E1434))+COS(RADIANS(G1440))*COS(RADIANS(E1434))*COS(RADIANS(AG1424))))&gt;90,0,$F$4*$F$5/E1433^2*(SIN(RADIANS(G1440))*SIN(RADIANS(E1434))+COS(RADIANS(G1440))*COS(RADIANS(E1434))*COS(RADIANS(AG1424))))</f>
        <v>#DIV/0!</v>
      </c>
      <c r="AH1440" s="3" t="e">
        <f>IF(DEGREES(ACOS(SIN(RADIANS(G1440))*SIN(RADIANS(E1434))+COS(RADIANS(G1440))*COS(RADIANS(E1434))*COS(RADIANS(AH1424))))&gt;90,0,$F$4*$F$5/E1433^2*(SIN(RADIANS(G1440))*SIN(RADIANS(E1434))+COS(RADIANS(G1440))*COS(RADIANS(E1434))*COS(RADIANS(AH1424))))</f>
        <v>#DIV/0!</v>
      </c>
      <c r="AI1440" s="3" t="e">
        <f>IF(DEGREES(ACOS(SIN(RADIANS(G1440))*SIN(RADIANS(E1434))+COS(RADIANS(G1440))*COS(RADIANS(E1434))*COS(RADIANS(AI1424))))&gt;90,0,$F$4*$F$5/E1433^2*(SIN(RADIANS(G1440))*SIN(RADIANS(E1434))+COS(RADIANS(G1440))*COS(RADIANS(E1434))*COS(RADIANS(AI1424))))</f>
        <v>#DIV/0!</v>
      </c>
      <c r="AJ1440" s="3" t="e">
        <f>IF(DEGREES(ACOS(SIN(RADIANS(G1440))*SIN(RADIANS(E1434))+COS(RADIANS(G1440))*COS(RADIANS(E1434))*COS(RADIANS(AJ1424))))&gt;90,0,$F$4*$F$5/E1433^2*(SIN(RADIANS(G1440))*SIN(RADIANS(E1434))+COS(RADIANS(G1440))*COS(RADIANS(E1434))*COS(RADIANS(AJ1424))))</f>
        <v>#DIV/0!</v>
      </c>
      <c r="AK1440" s="3">
        <f>IF(DEGREES(ACOS(SIN(RADIANS(G1440))*SIN(RADIANS(E1434))+COS(RADIANS(G1440))*COS(RADIANS(E1434))*COS(RADIANS(AK1424))))&gt;90,0,$F$4*$F$5/E1433^2*(SIN(RADIANS(G1440))*SIN(RADIANS(E1434))+COS(RADIANS(G1440))*COS(RADIANS(E1434))*COS(RADIANS(AK1424))))</f>
        <v>0</v>
      </c>
      <c r="AL1440" s="3">
        <f>IF(DEGREES(ACOS(SIN(RADIANS(G1440))*SIN(RADIANS(E1434))+COS(RADIANS(G1440))*COS(RADIANS(E1434))*COS(RADIANS(AL1424))))&gt;90,0,$F$4*$F$5/E1433^2*(SIN(RADIANS(G1440))*SIN(RADIANS(E1434))+COS(RADIANS(G1440))*COS(RADIANS(E1434))*COS(RADIANS(AL1424))))</f>
        <v>0</v>
      </c>
      <c r="AM1440" s="3">
        <f>IF(DEGREES(ACOS(SIN(RADIANS(G1440))*SIN(RADIANS(E1434))+COS(RADIANS(G1440))*COS(RADIANS(E1434))*COS(RADIANS(AM1424))))&gt;90,0,$F$4*$F$5/E1433^2*(SIN(RADIANS(G1440))*SIN(RADIANS(E1434))+COS(RADIANS(G1440))*COS(RADIANS(E1434))*COS(RADIANS(AM1424))))</f>
        <v>0</v>
      </c>
      <c r="AN1440" s="3">
        <f>IF(DEGREES(ACOS(SIN(RADIANS(G1440))*SIN(RADIANS(E1434))+COS(RADIANS(G1440))*COS(RADIANS(E1434))*COS(RADIANS(AN1424))))&gt;90,0,$F$4*$F$5/E1433^2*(SIN(RADIANS(G1440))*SIN(RADIANS(E1434))+COS(RADIANS(G1440))*COS(RADIANS(E1434))*COS(RADIANS(AN1424))))</f>
        <v>0</v>
      </c>
      <c r="AO1440" s="3">
        <f>IF(DEGREES(ACOS(SIN(RADIANS(G1440))*SIN(RADIANS(E1434))+COS(RADIANS(G1440))*COS(RADIANS(E1434))*COS(RADIANS(AO1424))))&gt;90,0,$F$4*$F$5/E1433^2*(SIN(RADIANS(G1440))*SIN(RADIANS(E1434))+COS(RADIANS(G1440))*COS(RADIANS(E1434))*COS(RADIANS(AO1424))))</f>
        <v>0</v>
      </c>
      <c r="AP1440" s="3">
        <f>IF(DEGREES(ACOS(SIN(RADIANS(G1440))*SIN(RADIANS(E1434))+COS(RADIANS(G1440))*COS(RADIANS(E1434))*COS(RADIANS(AP1424))))&gt;90,0,$F$4*$F$5/E1433^2*(SIN(RADIANS(G1440))*SIN(RADIANS(E1434))+COS(RADIANS(G1440))*COS(RADIANS(E1434))*COS(RADIANS(AP1424))))</f>
        <v>0</v>
      </c>
      <c r="AQ1440" s="3">
        <f>IF(DEGREES(ACOS(SIN(RADIANS(G1440))*SIN(RADIANS(E1434))+COS(RADIANS(G1440))*COS(RADIANS(E1434))*COS(RADIANS(AQ1424))))&gt;90,0,$F$4*$F$5/E1433^2*(SIN(RADIANS(G1440))*SIN(RADIANS(E1434))+COS(RADIANS(G1440))*COS(RADIANS(E1434))*COS(RADIANS(AQ1424))))</f>
        <v>0</v>
      </c>
      <c r="AR1440" s="3">
        <f>IF(DEGREES(ACOS(SIN(RADIANS(G1440))*SIN(RADIANS(E1434))+COS(RADIANS(G1440))*COS(RADIANS(E1434))*COS(RADIANS(AR1424))))&gt;90,0,$F$4*$F$5/E1433^2*(SIN(RADIANS(G1440))*SIN(RADIANS(E1434))+COS(RADIANS(G1440))*COS(RADIANS(E1434))*COS(RADIANS(AR1424))))</f>
        <v>0</v>
      </c>
    </row>
    <row r="1441" spans="2:44" ht="15.75" customHeight="1" x14ac:dyDescent="0.2">
      <c r="G1441" s="3">
        <v>-60</v>
      </c>
      <c r="I1441" s="3">
        <f>IF(DEGREES(ACOS(SIN(RADIANS(G1441))*SIN(RADIANS(E1434))+COS(RADIANS(G1441))*COS(RADIANS(E1434))*COS(RADIANS(I1424))))&gt;90,0,$F$4*$F$5/E1433^2*(SIN(RADIANS(G1441))*SIN(RADIANS(E1434))+COS(RADIANS(G1441))*COS(RADIANS(E1434))*COS(RADIANS(I1424))))</f>
        <v>0</v>
      </c>
      <c r="J1441" s="3">
        <f>IF(DEGREES(ACOS(SIN(RADIANS(G1441))*SIN(RADIANS(E1434))+COS(RADIANS(G1441))*COS(RADIANS(E1434))*COS(RADIANS(J1424))))&gt;90,0,$F$4*$F$5/E1433^2*(SIN(RADIANS(G1441))*SIN(RADIANS(E1434))+COS(RADIANS(G1441))*COS(RADIANS(E1434))*COS(RADIANS(J1424))))</f>
        <v>0</v>
      </c>
      <c r="K1441" s="3">
        <f>IF(DEGREES(ACOS(SIN(RADIANS(G1441))*SIN(RADIANS(E1434))+COS(RADIANS(G1441))*COS(RADIANS(E1434))*COS(RADIANS(K1424))))&gt;90,0,$F$4*$F$5/E1433^2*(SIN(RADIANS(G1441))*SIN(RADIANS(E1434))+COS(RADIANS(G1441))*COS(RADIANS(E1434))*COS(RADIANS(K1424))))</f>
        <v>0</v>
      </c>
      <c r="L1441" s="3">
        <f>IF(DEGREES(ACOS(SIN(RADIANS(G1441))*SIN(RADIANS(E1434))+COS(RADIANS(G1441))*COS(RADIANS(E1434))*COS(RADIANS(L1424))))&gt;90,0,$F$4*$F$5/E1433^2*(SIN(RADIANS(G1441))*SIN(RADIANS(E1434))+COS(RADIANS(G1441))*COS(RADIANS(E1434))*COS(RADIANS(L1424))))</f>
        <v>0</v>
      </c>
      <c r="M1441" s="3">
        <f>IF(DEGREES(ACOS(SIN(RADIANS(G1441))*SIN(RADIANS(E1434))+COS(RADIANS(G1441))*COS(RADIANS(E1434))*COS(RADIANS(M1424))))&gt;90,0,$F$4*$F$5/E1433^2*(SIN(RADIANS(G1441))*SIN(RADIANS(E1434))+COS(RADIANS(G1441))*COS(RADIANS(E1434))*COS(RADIANS(M1424))))</f>
        <v>0</v>
      </c>
      <c r="N1441" s="3">
        <f>IF(DEGREES(ACOS(SIN(RADIANS(G1441))*SIN(RADIANS(E1434))+COS(RADIANS(G1441))*COS(RADIANS(E1434))*COS(RADIANS(N1424))))&gt;90,0,$F$4*$F$5/E1433^2*(SIN(RADIANS(G1441))*SIN(RADIANS(E1434))+COS(RADIANS(G1441))*COS(RADIANS(E1434))*COS(RADIANS(N1424))))</f>
        <v>0</v>
      </c>
      <c r="O1441" s="3">
        <f>IF(DEGREES(ACOS(SIN(RADIANS(G1441))*SIN(RADIANS(E1434))+COS(RADIANS(G1441))*COS(RADIANS(E1434))*COS(RADIANS(O1424))))&gt;90,0,$F$4*$F$5/E1433^2*(SIN(RADIANS(G1441))*SIN(RADIANS(E1434))+COS(RADIANS(G1441))*COS(RADIANS(E1434))*COS(RADIANS(O1424))))</f>
        <v>0</v>
      </c>
      <c r="P1441" s="3">
        <f>IF(DEGREES(ACOS(SIN(RADIANS(G1441))*SIN(RADIANS(E1434))+COS(RADIANS(G1441))*COS(RADIANS(E1434))*COS(RADIANS(P1424))))&gt;90,0,$F$4*$F$5/E1433^2*(SIN(RADIANS(G1441))*SIN(RADIANS(E1434))+COS(RADIANS(G1441))*COS(RADIANS(E1434))*COS(RADIANS(P1424))))</f>
        <v>0</v>
      </c>
      <c r="Q1441" s="3">
        <f>IF(DEGREES(ACOS(SIN(RADIANS(G1441))*SIN(RADIANS(E1434))+COS(RADIANS(G1441))*COS(RADIANS(E1434))*COS(RADIANS(Q1424))))&gt;90,0,$F$4*$F$5/E1433^2*(SIN(RADIANS(G1441))*SIN(RADIANS(E1434))+COS(RADIANS(G1441))*COS(RADIANS(E1434))*COS(RADIANS(Q1424))))</f>
        <v>0</v>
      </c>
      <c r="R1441" s="3" t="e">
        <f>IF(DEGREES(ACOS(SIN(RADIANS(G1441))*SIN(RADIANS(E1434))+COS(RADIANS(G1441))*COS(RADIANS(E1434))*COS(RADIANS(R1424))))&gt;90,0,$F$4*$F$5/E1433^2*(SIN(RADIANS(G1441))*SIN(RADIANS(E1434))+COS(RADIANS(G1441))*COS(RADIANS(E1434))*COS(RADIANS(R1424))))</f>
        <v>#DIV/0!</v>
      </c>
      <c r="S1441" s="3" t="e">
        <f>IF(DEGREES(ACOS(SIN(RADIANS(G1441))*SIN(RADIANS(E1434))+COS(RADIANS(G1441))*COS(RADIANS(E1434))*COS(RADIANS(S1424))))&gt;90,0,$F$4*$F$5/E1433^2*(SIN(RADIANS(G1441))*SIN(RADIANS(E1434))+COS(RADIANS(G1441))*COS(RADIANS(E1434))*COS(RADIANS(S1424))))</f>
        <v>#DIV/0!</v>
      </c>
      <c r="T1441" s="3" t="e">
        <f>IF(DEGREES(ACOS(SIN(RADIANS(G1441))*SIN(RADIANS(E1434))+COS(RADIANS(G1441))*COS(RADIANS(E1434))*COS(RADIANS(T1424))))&gt;90,0,$F$4*$F$5/E1433^2*(SIN(RADIANS(G1441))*SIN(RADIANS(E1434))+COS(RADIANS(G1441))*COS(RADIANS(E1434))*COS(RADIANS(T1424))))</f>
        <v>#DIV/0!</v>
      </c>
      <c r="U1441" s="3" t="e">
        <f>IF(DEGREES(ACOS(SIN(RADIANS(G1441))*SIN(RADIANS(E1434))+COS(RADIANS(G1441))*COS(RADIANS(E1434))*COS(RADIANS(U1424))))&gt;90,0,$F$4*$F$5/E1433^2*(SIN(RADIANS(G1441))*SIN(RADIANS(E1434))+COS(RADIANS(G1441))*COS(RADIANS(E1434))*COS(RADIANS(U1424))))</f>
        <v>#DIV/0!</v>
      </c>
      <c r="V1441" s="3" t="e">
        <f>IF(DEGREES(ACOS(SIN(RADIANS(G1441))*SIN(RADIANS(E1434))+COS(RADIANS(G1441))*COS(RADIANS(E1434))*COS(RADIANS(V1424))))&gt;90,0,$F$4*$F$5/E1433^2*(SIN(RADIANS(G1441))*SIN(RADIANS(E1434))+COS(RADIANS(G1441))*COS(RADIANS(E1434))*COS(RADIANS(V1424))))</f>
        <v>#DIV/0!</v>
      </c>
      <c r="W1441" s="3" t="e">
        <f>IF(DEGREES(ACOS(SIN(RADIANS(G1441))*SIN(RADIANS(E1434))+COS(RADIANS(G1441))*COS(RADIANS(E1434))*COS(RADIANS(W1424))))&gt;90,0,$F$4*$F$5/E1433^2*(SIN(RADIANS(G1441))*SIN(RADIANS(E1434))+COS(RADIANS(G1441))*COS(RADIANS(E1434))*COS(RADIANS(W1424))))</f>
        <v>#DIV/0!</v>
      </c>
      <c r="X1441" s="3" t="e">
        <f>IF(DEGREES(ACOS(SIN(RADIANS(G1441))*SIN(RADIANS(E1434))+COS(RADIANS(G1441))*COS(RADIANS(E1434))*COS(RADIANS(X1424))))&gt;90,0,$F$4*$F$5/E1433^2*(SIN(RADIANS(G1441))*SIN(RADIANS(E1434))+COS(RADIANS(G1441))*COS(RADIANS(E1434))*COS(RADIANS(X1424))))</f>
        <v>#DIV/0!</v>
      </c>
      <c r="Y1441" s="3" t="e">
        <f>IF(DEGREES(ACOS(SIN(RADIANS(G1441))*SIN(RADIANS(E1434))+COS(RADIANS(G1441))*COS(RADIANS(E1434))*COS(RADIANS(Y1424))))&gt;90,0,$F$4*$F$5/E1433^2*(SIN(RADIANS(G1441))*SIN(RADIANS(E1434))+COS(RADIANS(G1441))*COS(RADIANS(E1434))*COS(RADIANS(Y1424))))</f>
        <v>#DIV/0!</v>
      </c>
      <c r="Z1441" s="3" t="e">
        <f>IF(DEGREES(ACOS(SIN(RADIANS(G1441))*SIN(RADIANS(E1434))+COS(RADIANS(G1441))*COS(RADIANS(E1434))*COS(RADIANS(Z1424))))&gt;90,0,$F$4*$F$5/E1433^2*(SIN(RADIANS(G1441))*SIN(RADIANS(E1434))+COS(RADIANS(G1441))*COS(RADIANS(E1434))*COS(RADIANS(Z1424))))</f>
        <v>#DIV/0!</v>
      </c>
      <c r="AA1441" s="3" t="e">
        <f>IF(DEGREES(ACOS(SIN(RADIANS(G1441))*SIN(RADIANS(E1434))+COS(RADIANS(G1441))*COS(RADIANS(E1434))*COS(RADIANS(AA1424))))&gt;90,0,$F$4*$F$5/E1433^2*(SIN(RADIANS(G1441))*SIN(RADIANS(E1434))+COS(RADIANS(G1441))*COS(RADIANS(E1434))*COS(RADIANS(AA1424))))</f>
        <v>#DIV/0!</v>
      </c>
      <c r="AB1441" s="3" t="e">
        <f>IF(DEGREES(ACOS(SIN(RADIANS(G1441))*SIN(RADIANS(E1434))+COS(RADIANS(G1441))*COS(RADIANS(E1434))*COS(RADIANS(AB1424))))&gt;90,0,$F$4*$F$5/E1433^2*(SIN(RADIANS(G1441))*SIN(RADIANS(E1434))+COS(RADIANS(G1441))*COS(RADIANS(E1434))*COS(RADIANS(AB1424))))</f>
        <v>#DIV/0!</v>
      </c>
      <c r="AC1441" s="3" t="e">
        <f>IF(DEGREES(ACOS(SIN(RADIANS(G1441))*SIN(RADIANS(E1434))+COS(RADIANS(G1441))*COS(RADIANS(E1434))*COS(RADIANS(AC1424))))&gt;90,0,$F$4*$F$5/E1433^2*(SIN(RADIANS(G1441))*SIN(RADIANS(E1434))+COS(RADIANS(G1441))*COS(RADIANS(E1434))*COS(RADIANS(AC1424))))</f>
        <v>#DIV/0!</v>
      </c>
      <c r="AD1441" s="3" t="e">
        <f>IF(DEGREES(ACOS(SIN(RADIANS(G1441))*SIN(RADIANS(E1434))+COS(RADIANS(G1441))*COS(RADIANS(E1434))*COS(RADIANS(AD1424))))&gt;90,0,$F$4*$F$5/E1433^2*(SIN(RADIANS(G1441))*SIN(RADIANS(E1434))+COS(RADIANS(G1441))*COS(RADIANS(E1434))*COS(RADIANS(AD1424))))</f>
        <v>#DIV/0!</v>
      </c>
      <c r="AE1441" s="3" t="e">
        <f>IF(DEGREES(ACOS(SIN(RADIANS(G1441))*SIN(RADIANS(E1434))+COS(RADIANS(G1441))*COS(RADIANS(E1434))*COS(RADIANS(AE1424))))&gt;90,0,$F$4*$F$5/E1433^2*(SIN(RADIANS(G1441))*SIN(RADIANS(E1434))+COS(RADIANS(G1441))*COS(RADIANS(E1434))*COS(RADIANS(AE1424))))</f>
        <v>#DIV/0!</v>
      </c>
      <c r="AF1441" s="3" t="e">
        <f>IF(DEGREES(ACOS(SIN(RADIANS(G1441))*SIN(RADIANS(E1434))+COS(RADIANS(G1441))*COS(RADIANS(E1434))*COS(RADIANS(AF1424))))&gt;90,0,$F$4*$F$5/E1433^2*(SIN(RADIANS(G1441))*SIN(RADIANS(E1434))+COS(RADIANS(G1441))*COS(RADIANS(E1434))*COS(RADIANS(AF1424))))</f>
        <v>#DIV/0!</v>
      </c>
      <c r="AG1441" s="3" t="e">
        <f>IF(DEGREES(ACOS(SIN(RADIANS(G1441))*SIN(RADIANS(E1434))+COS(RADIANS(G1441))*COS(RADIANS(E1434))*COS(RADIANS(AG1424))))&gt;90,0,$F$4*$F$5/E1433^2*(SIN(RADIANS(G1441))*SIN(RADIANS(E1434))+COS(RADIANS(G1441))*COS(RADIANS(E1434))*COS(RADIANS(AG1424))))</f>
        <v>#DIV/0!</v>
      </c>
      <c r="AH1441" s="3" t="e">
        <f>IF(DEGREES(ACOS(SIN(RADIANS(G1441))*SIN(RADIANS(E1434))+COS(RADIANS(G1441))*COS(RADIANS(E1434))*COS(RADIANS(AH1424))))&gt;90,0,$F$4*$F$5/E1433^2*(SIN(RADIANS(G1441))*SIN(RADIANS(E1434))+COS(RADIANS(G1441))*COS(RADIANS(E1434))*COS(RADIANS(AH1424))))</f>
        <v>#DIV/0!</v>
      </c>
      <c r="AI1441" s="3" t="e">
        <f>IF(DEGREES(ACOS(SIN(RADIANS(G1441))*SIN(RADIANS(E1434))+COS(RADIANS(G1441))*COS(RADIANS(E1434))*COS(RADIANS(AI1424))))&gt;90,0,$F$4*$F$5/E1433^2*(SIN(RADIANS(G1441))*SIN(RADIANS(E1434))+COS(RADIANS(G1441))*COS(RADIANS(E1434))*COS(RADIANS(AI1424))))</f>
        <v>#DIV/0!</v>
      </c>
      <c r="AJ1441" s="3" t="e">
        <f>IF(DEGREES(ACOS(SIN(RADIANS(G1441))*SIN(RADIANS(E1434))+COS(RADIANS(G1441))*COS(RADIANS(E1434))*COS(RADIANS(AJ1424))))&gt;90,0,$F$4*$F$5/E1433^2*(SIN(RADIANS(G1441))*SIN(RADIANS(E1434))+COS(RADIANS(G1441))*COS(RADIANS(E1434))*COS(RADIANS(AJ1424))))</f>
        <v>#DIV/0!</v>
      </c>
      <c r="AK1441" s="3">
        <f>IF(DEGREES(ACOS(SIN(RADIANS(G1441))*SIN(RADIANS(E1434))+COS(RADIANS(G1441))*COS(RADIANS(E1434))*COS(RADIANS(AK1424))))&gt;90,0,$F$4*$F$5/E1433^2*(SIN(RADIANS(G1441))*SIN(RADIANS(E1434))+COS(RADIANS(G1441))*COS(RADIANS(E1434))*COS(RADIANS(AK1424))))</f>
        <v>0</v>
      </c>
      <c r="AL1441" s="3">
        <f>IF(DEGREES(ACOS(SIN(RADIANS(G1441))*SIN(RADIANS(E1434))+COS(RADIANS(G1441))*COS(RADIANS(E1434))*COS(RADIANS(AL1424))))&gt;90,0,$F$4*$F$5/E1433^2*(SIN(RADIANS(G1441))*SIN(RADIANS(E1434))+COS(RADIANS(G1441))*COS(RADIANS(E1434))*COS(RADIANS(AL1424))))</f>
        <v>0</v>
      </c>
      <c r="AM1441" s="3">
        <f>IF(DEGREES(ACOS(SIN(RADIANS(G1441))*SIN(RADIANS(E1434))+COS(RADIANS(G1441))*COS(RADIANS(E1434))*COS(RADIANS(AM1424))))&gt;90,0,$F$4*$F$5/E1433^2*(SIN(RADIANS(G1441))*SIN(RADIANS(E1434))+COS(RADIANS(G1441))*COS(RADIANS(E1434))*COS(RADIANS(AM1424))))</f>
        <v>0</v>
      </c>
      <c r="AN1441" s="3">
        <f>IF(DEGREES(ACOS(SIN(RADIANS(G1441))*SIN(RADIANS(E1434))+COS(RADIANS(G1441))*COS(RADIANS(E1434))*COS(RADIANS(AN1424))))&gt;90,0,$F$4*$F$5/E1433^2*(SIN(RADIANS(G1441))*SIN(RADIANS(E1434))+COS(RADIANS(G1441))*COS(RADIANS(E1434))*COS(RADIANS(AN1424))))</f>
        <v>0</v>
      </c>
      <c r="AO1441" s="3">
        <f>IF(DEGREES(ACOS(SIN(RADIANS(G1441))*SIN(RADIANS(E1434))+COS(RADIANS(G1441))*COS(RADIANS(E1434))*COS(RADIANS(AO1424))))&gt;90,0,$F$4*$F$5/E1433^2*(SIN(RADIANS(G1441))*SIN(RADIANS(E1434))+COS(RADIANS(G1441))*COS(RADIANS(E1434))*COS(RADIANS(AO1424))))</f>
        <v>0</v>
      </c>
      <c r="AP1441" s="3">
        <f>IF(DEGREES(ACOS(SIN(RADIANS(G1441))*SIN(RADIANS(E1434))+COS(RADIANS(G1441))*COS(RADIANS(E1434))*COS(RADIANS(AP1424))))&gt;90,0,$F$4*$F$5/E1433^2*(SIN(RADIANS(G1441))*SIN(RADIANS(E1434))+COS(RADIANS(G1441))*COS(RADIANS(E1434))*COS(RADIANS(AP1424))))</f>
        <v>0</v>
      </c>
      <c r="AQ1441" s="3">
        <f>IF(DEGREES(ACOS(SIN(RADIANS(G1441))*SIN(RADIANS(E1434))+COS(RADIANS(G1441))*COS(RADIANS(E1434))*COS(RADIANS(AQ1424))))&gt;90,0,$F$4*$F$5/E1433^2*(SIN(RADIANS(G1441))*SIN(RADIANS(E1434))+COS(RADIANS(G1441))*COS(RADIANS(E1434))*COS(RADIANS(AQ1424))))</f>
        <v>0</v>
      </c>
      <c r="AR1441" s="3">
        <f>IF(DEGREES(ACOS(SIN(RADIANS(G1441))*SIN(RADIANS(E1434))+COS(RADIANS(G1441))*COS(RADIANS(E1434))*COS(RADIANS(AR1424))))&gt;90,0,$F$4*$F$5/E1433^2*(SIN(RADIANS(G1441))*SIN(RADIANS(E1434))+COS(RADIANS(G1441))*COS(RADIANS(E1434))*COS(RADIANS(AR1424))))</f>
        <v>0</v>
      </c>
    </row>
    <row r="1442" spans="2:44" ht="15.75" customHeight="1" x14ac:dyDescent="0.2">
      <c r="G1442" s="3">
        <v>-70</v>
      </c>
      <c r="I1442" s="3">
        <f>IF(DEGREES(ACOS(SIN(RADIANS(G1442))*SIN(RADIANS(E1434))+COS(RADIANS(G1442))*COS(RADIANS(E1434))*COS(RADIANS(I1424))))&gt;90,0,$F$4*$F$5/E1433^2*(SIN(RADIANS(G1442))*SIN(RADIANS(E1434))+COS(RADIANS(G1442))*COS(RADIANS(E1434))*COS(RADIANS(I1424))))</f>
        <v>0</v>
      </c>
      <c r="J1442" s="3">
        <f>IF(DEGREES(ACOS(SIN(RADIANS(G1442))*SIN(RADIANS(E1434))+COS(RADIANS(G1442))*COS(RADIANS(E1434))*COS(RADIANS(J1424))))&gt;90,0,$F$4*$F$5/E1433^2*(SIN(RADIANS(G1442))*SIN(RADIANS(E1434))+COS(RADIANS(G1442))*COS(RADIANS(E1434))*COS(RADIANS(J1424))))</f>
        <v>0</v>
      </c>
      <c r="K1442" s="3">
        <f>IF(DEGREES(ACOS(SIN(RADIANS(G1442))*SIN(RADIANS(E1434))+COS(RADIANS(G1442))*COS(RADIANS(E1434))*COS(RADIANS(K1424))))&gt;90,0,$F$4*$F$5/E1433^2*(SIN(RADIANS(G1442))*SIN(RADIANS(E1434))+COS(RADIANS(G1442))*COS(RADIANS(E1434))*COS(RADIANS(K1424))))</f>
        <v>0</v>
      </c>
      <c r="L1442" s="3">
        <f>IF(DEGREES(ACOS(SIN(RADIANS(G1442))*SIN(RADIANS(E1434))+COS(RADIANS(G1442))*COS(RADIANS(E1434))*COS(RADIANS(L1424))))&gt;90,0,$F$4*$F$5/E1433^2*(SIN(RADIANS(G1442))*SIN(RADIANS(E1434))+COS(RADIANS(G1442))*COS(RADIANS(E1434))*COS(RADIANS(L1424))))</f>
        <v>0</v>
      </c>
      <c r="M1442" s="3">
        <f>IF(DEGREES(ACOS(SIN(RADIANS(G1442))*SIN(RADIANS(E1434))+COS(RADIANS(G1442))*COS(RADIANS(E1434))*COS(RADIANS(M1424))))&gt;90,0,$F$4*$F$5/E1433^2*(SIN(RADIANS(G1442))*SIN(RADIANS(E1434))+COS(RADIANS(G1442))*COS(RADIANS(E1434))*COS(RADIANS(M1424))))</f>
        <v>0</v>
      </c>
      <c r="N1442" s="3">
        <f>IF(DEGREES(ACOS(SIN(RADIANS(G1442))*SIN(RADIANS(E1434))+COS(RADIANS(G1442))*COS(RADIANS(E1434))*COS(RADIANS(N1424))))&gt;90,0,$F$4*$F$5/E1433^2*(SIN(RADIANS(G1442))*SIN(RADIANS(E1434))+COS(RADIANS(G1442))*COS(RADIANS(E1434))*COS(RADIANS(N1424))))</f>
        <v>0</v>
      </c>
      <c r="O1442" s="3">
        <f>IF(DEGREES(ACOS(SIN(RADIANS(G1442))*SIN(RADIANS(E1434))+COS(RADIANS(G1442))*COS(RADIANS(E1434))*COS(RADIANS(O1424))))&gt;90,0,$F$4*$F$5/E1433^2*(SIN(RADIANS(G1442))*SIN(RADIANS(E1434))+COS(RADIANS(G1442))*COS(RADIANS(E1434))*COS(RADIANS(O1424))))</f>
        <v>0</v>
      </c>
      <c r="P1442" s="3">
        <f>IF(DEGREES(ACOS(SIN(RADIANS(G1442))*SIN(RADIANS(E1434))+COS(RADIANS(G1442))*COS(RADIANS(E1434))*COS(RADIANS(P1424))))&gt;90,0,$F$4*$F$5/E1433^2*(SIN(RADIANS(G1442))*SIN(RADIANS(E1434))+COS(RADIANS(G1442))*COS(RADIANS(E1434))*COS(RADIANS(P1424))))</f>
        <v>0</v>
      </c>
      <c r="Q1442" s="3">
        <f>IF(DEGREES(ACOS(SIN(RADIANS(G1442))*SIN(RADIANS(E1434))+COS(RADIANS(G1442))*COS(RADIANS(E1434))*COS(RADIANS(Q1424))))&gt;90,0,$F$4*$F$5/E1433^2*(SIN(RADIANS(G1442))*SIN(RADIANS(E1434))+COS(RADIANS(G1442))*COS(RADIANS(E1434))*COS(RADIANS(Q1424))))</f>
        <v>0</v>
      </c>
      <c r="R1442" s="3" t="e">
        <f>IF(DEGREES(ACOS(SIN(RADIANS(G1442))*SIN(RADIANS(E1434))+COS(RADIANS(G1442))*COS(RADIANS(E1434))*COS(RADIANS(R1424))))&gt;90,0,$F$4*$F$5/E1433^2*(SIN(RADIANS(G1442))*SIN(RADIANS(E1434))+COS(RADIANS(G1442))*COS(RADIANS(E1434))*COS(RADIANS(R1424))))</f>
        <v>#DIV/0!</v>
      </c>
      <c r="S1442" s="3" t="e">
        <f>IF(DEGREES(ACOS(SIN(RADIANS(G1442))*SIN(RADIANS(E1434))+COS(RADIANS(G1442))*COS(RADIANS(E1434))*COS(RADIANS(S1424))))&gt;90,0,$F$4*$F$5/E1433^2*(SIN(RADIANS(G1442))*SIN(RADIANS(E1434))+COS(RADIANS(G1442))*COS(RADIANS(E1434))*COS(RADIANS(S1424))))</f>
        <v>#DIV/0!</v>
      </c>
      <c r="T1442" s="3" t="e">
        <f>IF(DEGREES(ACOS(SIN(RADIANS(G1442))*SIN(RADIANS(E1434))+COS(RADIANS(G1442))*COS(RADIANS(E1434))*COS(RADIANS(T1424))))&gt;90,0,$F$4*$F$5/E1433^2*(SIN(RADIANS(G1442))*SIN(RADIANS(E1434))+COS(RADIANS(G1442))*COS(RADIANS(E1434))*COS(RADIANS(T1424))))</f>
        <v>#DIV/0!</v>
      </c>
      <c r="U1442" s="3" t="e">
        <f>IF(DEGREES(ACOS(SIN(RADIANS(G1442))*SIN(RADIANS(E1434))+COS(RADIANS(G1442))*COS(RADIANS(E1434))*COS(RADIANS(U1424))))&gt;90,0,$F$4*$F$5/E1433^2*(SIN(RADIANS(G1442))*SIN(RADIANS(E1434))+COS(RADIANS(G1442))*COS(RADIANS(E1434))*COS(RADIANS(U1424))))</f>
        <v>#DIV/0!</v>
      </c>
      <c r="V1442" s="3" t="e">
        <f>IF(DEGREES(ACOS(SIN(RADIANS(G1442))*SIN(RADIANS(E1434))+COS(RADIANS(G1442))*COS(RADIANS(E1434))*COS(RADIANS(V1424))))&gt;90,0,$F$4*$F$5/E1433^2*(SIN(RADIANS(G1442))*SIN(RADIANS(E1434))+COS(RADIANS(G1442))*COS(RADIANS(E1434))*COS(RADIANS(V1424))))</f>
        <v>#DIV/0!</v>
      </c>
      <c r="W1442" s="3" t="e">
        <f>IF(DEGREES(ACOS(SIN(RADIANS(G1442))*SIN(RADIANS(E1434))+COS(RADIANS(G1442))*COS(RADIANS(E1434))*COS(RADIANS(W1424))))&gt;90,0,$F$4*$F$5/E1433^2*(SIN(RADIANS(G1442))*SIN(RADIANS(E1434))+COS(RADIANS(G1442))*COS(RADIANS(E1434))*COS(RADIANS(W1424))))</f>
        <v>#DIV/0!</v>
      </c>
      <c r="X1442" s="3" t="e">
        <f>IF(DEGREES(ACOS(SIN(RADIANS(G1442))*SIN(RADIANS(E1434))+COS(RADIANS(G1442))*COS(RADIANS(E1434))*COS(RADIANS(X1424))))&gt;90,0,$F$4*$F$5/E1433^2*(SIN(RADIANS(G1442))*SIN(RADIANS(E1434))+COS(RADIANS(G1442))*COS(RADIANS(E1434))*COS(RADIANS(X1424))))</f>
        <v>#DIV/0!</v>
      </c>
      <c r="Y1442" s="3" t="e">
        <f>IF(DEGREES(ACOS(SIN(RADIANS(G1442))*SIN(RADIANS(E1434))+COS(RADIANS(G1442))*COS(RADIANS(E1434))*COS(RADIANS(Y1424))))&gt;90,0,$F$4*$F$5/E1433^2*(SIN(RADIANS(G1442))*SIN(RADIANS(E1434))+COS(RADIANS(G1442))*COS(RADIANS(E1434))*COS(RADIANS(Y1424))))</f>
        <v>#DIV/0!</v>
      </c>
      <c r="Z1442" s="3" t="e">
        <f>IF(DEGREES(ACOS(SIN(RADIANS(G1442))*SIN(RADIANS(E1434))+COS(RADIANS(G1442))*COS(RADIANS(E1434))*COS(RADIANS(Z1424))))&gt;90,0,$F$4*$F$5/E1433^2*(SIN(RADIANS(G1442))*SIN(RADIANS(E1434))+COS(RADIANS(G1442))*COS(RADIANS(E1434))*COS(RADIANS(Z1424))))</f>
        <v>#DIV/0!</v>
      </c>
      <c r="AA1442" s="3" t="e">
        <f>IF(DEGREES(ACOS(SIN(RADIANS(G1442))*SIN(RADIANS(E1434))+COS(RADIANS(G1442))*COS(RADIANS(E1434))*COS(RADIANS(AA1424))))&gt;90,0,$F$4*$F$5/E1433^2*(SIN(RADIANS(G1442))*SIN(RADIANS(E1434))+COS(RADIANS(G1442))*COS(RADIANS(E1434))*COS(RADIANS(AA1424))))</f>
        <v>#DIV/0!</v>
      </c>
      <c r="AB1442" s="3" t="e">
        <f>IF(DEGREES(ACOS(SIN(RADIANS(G1442))*SIN(RADIANS(E1434))+COS(RADIANS(G1442))*COS(RADIANS(E1434))*COS(RADIANS(AB1424))))&gt;90,0,$F$4*$F$5/E1433^2*(SIN(RADIANS(G1442))*SIN(RADIANS(E1434))+COS(RADIANS(G1442))*COS(RADIANS(E1434))*COS(RADIANS(AB1424))))</f>
        <v>#DIV/0!</v>
      </c>
      <c r="AC1442" s="3" t="e">
        <f>IF(DEGREES(ACOS(SIN(RADIANS(G1442))*SIN(RADIANS(E1434))+COS(RADIANS(G1442))*COS(RADIANS(E1434))*COS(RADIANS(AC1424))))&gt;90,0,$F$4*$F$5/E1433^2*(SIN(RADIANS(G1442))*SIN(RADIANS(E1434))+COS(RADIANS(G1442))*COS(RADIANS(E1434))*COS(RADIANS(AC1424))))</f>
        <v>#DIV/0!</v>
      </c>
      <c r="AD1442" s="3" t="e">
        <f>IF(DEGREES(ACOS(SIN(RADIANS(G1442))*SIN(RADIANS(E1434))+COS(RADIANS(G1442))*COS(RADIANS(E1434))*COS(RADIANS(AD1424))))&gt;90,0,$F$4*$F$5/E1433^2*(SIN(RADIANS(G1442))*SIN(RADIANS(E1434))+COS(RADIANS(G1442))*COS(RADIANS(E1434))*COS(RADIANS(AD1424))))</f>
        <v>#DIV/0!</v>
      </c>
      <c r="AE1442" s="3" t="e">
        <f>IF(DEGREES(ACOS(SIN(RADIANS(G1442))*SIN(RADIANS(E1434))+COS(RADIANS(G1442))*COS(RADIANS(E1434))*COS(RADIANS(AE1424))))&gt;90,0,$F$4*$F$5/E1433^2*(SIN(RADIANS(G1442))*SIN(RADIANS(E1434))+COS(RADIANS(G1442))*COS(RADIANS(E1434))*COS(RADIANS(AE1424))))</f>
        <v>#DIV/0!</v>
      </c>
      <c r="AF1442" s="3" t="e">
        <f>IF(DEGREES(ACOS(SIN(RADIANS(G1442))*SIN(RADIANS(E1434))+COS(RADIANS(G1442))*COS(RADIANS(E1434))*COS(RADIANS(AF1424))))&gt;90,0,$F$4*$F$5/E1433^2*(SIN(RADIANS(G1442))*SIN(RADIANS(E1434))+COS(RADIANS(G1442))*COS(RADIANS(E1434))*COS(RADIANS(AF1424))))</f>
        <v>#DIV/0!</v>
      </c>
      <c r="AG1442" s="3" t="e">
        <f>IF(DEGREES(ACOS(SIN(RADIANS(G1442))*SIN(RADIANS(E1434))+COS(RADIANS(G1442))*COS(RADIANS(E1434))*COS(RADIANS(AG1424))))&gt;90,0,$F$4*$F$5/E1433^2*(SIN(RADIANS(G1442))*SIN(RADIANS(E1434))+COS(RADIANS(G1442))*COS(RADIANS(E1434))*COS(RADIANS(AG1424))))</f>
        <v>#DIV/0!</v>
      </c>
      <c r="AH1442" s="3" t="e">
        <f>IF(DEGREES(ACOS(SIN(RADIANS(G1442))*SIN(RADIANS(E1434))+COS(RADIANS(G1442))*COS(RADIANS(E1434))*COS(RADIANS(AH1424))))&gt;90,0,$F$4*$F$5/E1433^2*(SIN(RADIANS(G1442))*SIN(RADIANS(E1434))+COS(RADIANS(G1442))*COS(RADIANS(E1434))*COS(RADIANS(AH1424))))</f>
        <v>#DIV/0!</v>
      </c>
      <c r="AI1442" s="3" t="e">
        <f>IF(DEGREES(ACOS(SIN(RADIANS(G1442))*SIN(RADIANS(E1434))+COS(RADIANS(G1442))*COS(RADIANS(E1434))*COS(RADIANS(AI1424))))&gt;90,0,$F$4*$F$5/E1433^2*(SIN(RADIANS(G1442))*SIN(RADIANS(E1434))+COS(RADIANS(G1442))*COS(RADIANS(E1434))*COS(RADIANS(AI1424))))</f>
        <v>#DIV/0!</v>
      </c>
      <c r="AJ1442" s="3" t="e">
        <f>IF(DEGREES(ACOS(SIN(RADIANS(G1442))*SIN(RADIANS(E1434))+COS(RADIANS(G1442))*COS(RADIANS(E1434))*COS(RADIANS(AJ1424))))&gt;90,0,$F$4*$F$5/E1433^2*(SIN(RADIANS(G1442))*SIN(RADIANS(E1434))+COS(RADIANS(G1442))*COS(RADIANS(E1434))*COS(RADIANS(AJ1424))))</f>
        <v>#DIV/0!</v>
      </c>
      <c r="AK1442" s="3">
        <f>IF(DEGREES(ACOS(SIN(RADIANS(G1442))*SIN(RADIANS(E1434))+COS(RADIANS(G1442))*COS(RADIANS(E1434))*COS(RADIANS(AK1424))))&gt;90,0,$F$4*$F$5/E1433^2*(SIN(RADIANS(G1442))*SIN(RADIANS(E1434))+COS(RADIANS(G1442))*COS(RADIANS(E1434))*COS(RADIANS(AK1424))))</f>
        <v>0</v>
      </c>
      <c r="AL1442" s="3">
        <f>IF(DEGREES(ACOS(SIN(RADIANS(G1442))*SIN(RADIANS(E1434))+COS(RADIANS(G1442))*COS(RADIANS(E1434))*COS(RADIANS(AL1424))))&gt;90,0,$F$4*$F$5/E1433^2*(SIN(RADIANS(G1442))*SIN(RADIANS(E1434))+COS(RADIANS(G1442))*COS(RADIANS(E1434))*COS(RADIANS(AL1424))))</f>
        <v>0</v>
      </c>
      <c r="AM1442" s="3">
        <f>IF(DEGREES(ACOS(SIN(RADIANS(G1442))*SIN(RADIANS(E1434))+COS(RADIANS(G1442))*COS(RADIANS(E1434))*COS(RADIANS(AM1424))))&gt;90,0,$F$4*$F$5/E1433^2*(SIN(RADIANS(G1442))*SIN(RADIANS(E1434))+COS(RADIANS(G1442))*COS(RADIANS(E1434))*COS(RADIANS(AM1424))))</f>
        <v>0</v>
      </c>
      <c r="AN1442" s="3">
        <f>IF(DEGREES(ACOS(SIN(RADIANS(G1442))*SIN(RADIANS(E1434))+COS(RADIANS(G1442))*COS(RADIANS(E1434))*COS(RADIANS(AN1424))))&gt;90,0,$F$4*$F$5/E1433^2*(SIN(RADIANS(G1442))*SIN(RADIANS(E1434))+COS(RADIANS(G1442))*COS(RADIANS(E1434))*COS(RADIANS(AN1424))))</f>
        <v>0</v>
      </c>
      <c r="AO1442" s="3">
        <f>IF(DEGREES(ACOS(SIN(RADIANS(G1442))*SIN(RADIANS(E1434))+COS(RADIANS(G1442))*COS(RADIANS(E1434))*COS(RADIANS(AO1424))))&gt;90,0,$F$4*$F$5/E1433^2*(SIN(RADIANS(G1442))*SIN(RADIANS(E1434))+COS(RADIANS(G1442))*COS(RADIANS(E1434))*COS(RADIANS(AO1424))))</f>
        <v>0</v>
      </c>
      <c r="AP1442" s="3">
        <f>IF(DEGREES(ACOS(SIN(RADIANS(G1442))*SIN(RADIANS(E1434))+COS(RADIANS(G1442))*COS(RADIANS(E1434))*COS(RADIANS(AP1424))))&gt;90,0,$F$4*$F$5/E1433^2*(SIN(RADIANS(G1442))*SIN(RADIANS(E1434))+COS(RADIANS(G1442))*COS(RADIANS(E1434))*COS(RADIANS(AP1424))))</f>
        <v>0</v>
      </c>
      <c r="AQ1442" s="3">
        <f>IF(DEGREES(ACOS(SIN(RADIANS(G1442))*SIN(RADIANS(E1434))+COS(RADIANS(G1442))*COS(RADIANS(E1434))*COS(RADIANS(AQ1424))))&gt;90,0,$F$4*$F$5/E1433^2*(SIN(RADIANS(G1442))*SIN(RADIANS(E1434))+COS(RADIANS(G1442))*COS(RADIANS(E1434))*COS(RADIANS(AQ1424))))</f>
        <v>0</v>
      </c>
      <c r="AR1442" s="3">
        <f>IF(DEGREES(ACOS(SIN(RADIANS(G1442))*SIN(RADIANS(E1434))+COS(RADIANS(G1442))*COS(RADIANS(E1434))*COS(RADIANS(AR1424))))&gt;90,0,$F$4*$F$5/E1433^2*(SIN(RADIANS(G1442))*SIN(RADIANS(E1434))+COS(RADIANS(G1442))*COS(RADIANS(E1434))*COS(RADIANS(AR1424))))</f>
        <v>0</v>
      </c>
    </row>
    <row r="1443" spans="2:44" ht="15.75" customHeight="1" x14ac:dyDescent="0.2">
      <c r="G1443" s="3">
        <v>-80</v>
      </c>
      <c r="I1443" s="3">
        <f>IF(DEGREES(ACOS(SIN(RADIANS(G1443))*SIN(RADIANS(E1434))+COS(RADIANS(G1443))*COS(RADIANS(E1434))*COS(RADIANS(I1424))))&gt;90,0,$F$4*$F$5/E1433^2*(SIN(RADIANS(G1443))*SIN(RADIANS(E1434))+COS(RADIANS(G1443))*COS(RADIANS(E1434))*COS(RADIANS(I1424))))</f>
        <v>0</v>
      </c>
      <c r="J1443" s="3">
        <f>IF(DEGREES(ACOS(SIN(RADIANS(G1443))*SIN(RADIANS(E1434))+COS(RADIANS(G1443))*COS(RADIANS(E1434))*COS(RADIANS(J1424))))&gt;90,0,$F$4*$F$5/E1433^2*(SIN(RADIANS(G1443))*SIN(RADIANS(E1434))+COS(RADIANS(G1443))*COS(RADIANS(E1434))*COS(RADIANS(J1424))))</f>
        <v>0</v>
      </c>
      <c r="K1443" s="3">
        <f>IF(DEGREES(ACOS(SIN(RADIANS(G1443))*SIN(RADIANS(E1434))+COS(RADIANS(G1443))*COS(RADIANS(E1434))*COS(RADIANS(K1424))))&gt;90,0,$F$4*$F$5/E1433^2*(SIN(RADIANS(G1443))*SIN(RADIANS(E1434))+COS(RADIANS(G1443))*COS(RADIANS(E1434))*COS(RADIANS(K1424))))</f>
        <v>0</v>
      </c>
      <c r="L1443" s="3">
        <f>IF(DEGREES(ACOS(SIN(RADIANS(G1443))*SIN(RADIANS(E1434))+COS(RADIANS(G1443))*COS(RADIANS(E1434))*COS(RADIANS(L1424))))&gt;90,0,$F$4*$F$5/E1433^2*(SIN(RADIANS(G1443))*SIN(RADIANS(E1434))+COS(RADIANS(G1443))*COS(RADIANS(E1434))*COS(RADIANS(L1424))))</f>
        <v>0</v>
      </c>
      <c r="M1443" s="3">
        <f>IF(DEGREES(ACOS(SIN(RADIANS(G1443))*SIN(RADIANS(E1434))+COS(RADIANS(G1443))*COS(RADIANS(E1434))*COS(RADIANS(M1424))))&gt;90,0,$F$4*$F$5/E1433^2*(SIN(RADIANS(G1443))*SIN(RADIANS(E1434))+COS(RADIANS(G1443))*COS(RADIANS(E1434))*COS(RADIANS(M1424))))</f>
        <v>0</v>
      </c>
      <c r="N1443" s="3">
        <f>IF(DEGREES(ACOS(SIN(RADIANS(G1443))*SIN(RADIANS(E1434))+COS(RADIANS(G1443))*COS(RADIANS(E1434))*COS(RADIANS(N1424))))&gt;90,0,$F$4*$F$5/E1433^2*(SIN(RADIANS(G1443))*SIN(RADIANS(E1434))+COS(RADIANS(G1443))*COS(RADIANS(E1434))*COS(RADIANS(N1424))))</f>
        <v>0</v>
      </c>
      <c r="O1443" s="3">
        <f>IF(DEGREES(ACOS(SIN(RADIANS(G1443))*SIN(RADIANS(E1434))+COS(RADIANS(G1443))*COS(RADIANS(E1434))*COS(RADIANS(O1424))))&gt;90,0,$F$4*$F$5/E1433^2*(SIN(RADIANS(G1443))*SIN(RADIANS(E1434))+COS(RADIANS(G1443))*COS(RADIANS(E1434))*COS(RADIANS(O1424))))</f>
        <v>0</v>
      </c>
      <c r="P1443" s="3">
        <f>IF(DEGREES(ACOS(SIN(RADIANS(G1443))*SIN(RADIANS(E1434))+COS(RADIANS(G1443))*COS(RADIANS(E1434))*COS(RADIANS(P1424))))&gt;90,0,$F$4*$F$5/E1433^2*(SIN(RADIANS(G1443))*SIN(RADIANS(E1434))+COS(RADIANS(G1443))*COS(RADIANS(E1434))*COS(RADIANS(P1424))))</f>
        <v>0</v>
      </c>
      <c r="Q1443" s="3">
        <f>IF(DEGREES(ACOS(SIN(RADIANS(G1443))*SIN(RADIANS(E1434))+COS(RADIANS(G1443))*COS(RADIANS(E1434))*COS(RADIANS(Q1424))))&gt;90,0,$F$4*$F$5/E1433^2*(SIN(RADIANS(G1443))*SIN(RADIANS(E1434))+COS(RADIANS(G1443))*COS(RADIANS(E1434))*COS(RADIANS(Q1424))))</f>
        <v>0</v>
      </c>
      <c r="R1443" s="3" t="e">
        <f>IF(DEGREES(ACOS(SIN(RADIANS(G1443))*SIN(RADIANS(E1434))+COS(RADIANS(G1443))*COS(RADIANS(E1434))*COS(RADIANS(R1424))))&gt;90,0,$F$4*$F$5/E1433^2*(SIN(RADIANS(G1443))*SIN(RADIANS(E1434))+COS(RADIANS(G1443))*COS(RADIANS(E1434))*COS(RADIANS(R1424))))</f>
        <v>#DIV/0!</v>
      </c>
      <c r="S1443" s="3" t="e">
        <f>IF(DEGREES(ACOS(SIN(RADIANS(G1443))*SIN(RADIANS(E1434))+COS(RADIANS(G1443))*COS(RADIANS(E1434))*COS(RADIANS(S1424))))&gt;90,0,$F$4*$F$5/E1433^2*(SIN(RADIANS(G1443))*SIN(RADIANS(E1434))+COS(RADIANS(G1443))*COS(RADIANS(E1434))*COS(RADIANS(S1424))))</f>
        <v>#DIV/0!</v>
      </c>
      <c r="T1443" s="3" t="e">
        <f>IF(DEGREES(ACOS(SIN(RADIANS(G1443))*SIN(RADIANS(E1434))+COS(RADIANS(G1443))*COS(RADIANS(E1434))*COS(RADIANS(T1424))))&gt;90,0,$F$4*$F$5/E1433^2*(SIN(RADIANS(G1443))*SIN(RADIANS(E1434))+COS(RADIANS(G1443))*COS(RADIANS(E1434))*COS(RADIANS(T1424))))</f>
        <v>#DIV/0!</v>
      </c>
      <c r="U1443" s="3" t="e">
        <f>IF(DEGREES(ACOS(SIN(RADIANS(G1443))*SIN(RADIANS(E1434))+COS(RADIANS(G1443))*COS(RADIANS(E1434))*COS(RADIANS(U1424))))&gt;90,0,$F$4*$F$5/E1433^2*(SIN(RADIANS(G1443))*SIN(RADIANS(E1434))+COS(RADIANS(G1443))*COS(RADIANS(E1434))*COS(RADIANS(U1424))))</f>
        <v>#DIV/0!</v>
      </c>
      <c r="V1443" s="3" t="e">
        <f>IF(DEGREES(ACOS(SIN(RADIANS(G1443))*SIN(RADIANS(E1434))+COS(RADIANS(G1443))*COS(RADIANS(E1434))*COS(RADIANS(V1424))))&gt;90,0,$F$4*$F$5/E1433^2*(SIN(RADIANS(G1443))*SIN(RADIANS(E1434))+COS(RADIANS(G1443))*COS(RADIANS(E1434))*COS(RADIANS(V1424))))</f>
        <v>#DIV/0!</v>
      </c>
      <c r="W1443" s="3" t="e">
        <f>IF(DEGREES(ACOS(SIN(RADIANS(G1443))*SIN(RADIANS(E1434))+COS(RADIANS(G1443))*COS(RADIANS(E1434))*COS(RADIANS(W1424))))&gt;90,0,$F$4*$F$5/E1433^2*(SIN(RADIANS(G1443))*SIN(RADIANS(E1434))+COS(RADIANS(G1443))*COS(RADIANS(E1434))*COS(RADIANS(W1424))))</f>
        <v>#DIV/0!</v>
      </c>
      <c r="X1443" s="3" t="e">
        <f>IF(DEGREES(ACOS(SIN(RADIANS(G1443))*SIN(RADIANS(E1434))+COS(RADIANS(G1443))*COS(RADIANS(E1434))*COS(RADIANS(X1424))))&gt;90,0,$F$4*$F$5/E1433^2*(SIN(RADIANS(G1443))*SIN(RADIANS(E1434))+COS(RADIANS(G1443))*COS(RADIANS(E1434))*COS(RADIANS(X1424))))</f>
        <v>#DIV/0!</v>
      </c>
      <c r="Y1443" s="3" t="e">
        <f>IF(DEGREES(ACOS(SIN(RADIANS(G1443))*SIN(RADIANS(E1434))+COS(RADIANS(G1443))*COS(RADIANS(E1434))*COS(RADIANS(Y1424))))&gt;90,0,$F$4*$F$5/E1433^2*(SIN(RADIANS(G1443))*SIN(RADIANS(E1434))+COS(RADIANS(G1443))*COS(RADIANS(E1434))*COS(RADIANS(Y1424))))</f>
        <v>#DIV/0!</v>
      </c>
      <c r="Z1443" s="3" t="e">
        <f>IF(DEGREES(ACOS(SIN(RADIANS(G1443))*SIN(RADIANS(E1434))+COS(RADIANS(G1443))*COS(RADIANS(E1434))*COS(RADIANS(Z1424))))&gt;90,0,$F$4*$F$5/E1433^2*(SIN(RADIANS(G1443))*SIN(RADIANS(E1434))+COS(RADIANS(G1443))*COS(RADIANS(E1434))*COS(RADIANS(Z1424))))</f>
        <v>#DIV/0!</v>
      </c>
      <c r="AA1443" s="3" t="e">
        <f>IF(DEGREES(ACOS(SIN(RADIANS(G1443))*SIN(RADIANS(E1434))+COS(RADIANS(G1443))*COS(RADIANS(E1434))*COS(RADIANS(AA1424))))&gt;90,0,$F$4*$F$5/E1433^2*(SIN(RADIANS(G1443))*SIN(RADIANS(E1434))+COS(RADIANS(G1443))*COS(RADIANS(E1434))*COS(RADIANS(AA1424))))</f>
        <v>#DIV/0!</v>
      </c>
      <c r="AB1443" s="3" t="e">
        <f>IF(DEGREES(ACOS(SIN(RADIANS(G1443))*SIN(RADIANS(E1434))+COS(RADIANS(G1443))*COS(RADIANS(E1434))*COS(RADIANS(AB1424))))&gt;90,0,$F$4*$F$5/E1433^2*(SIN(RADIANS(G1443))*SIN(RADIANS(E1434))+COS(RADIANS(G1443))*COS(RADIANS(E1434))*COS(RADIANS(AB1424))))</f>
        <v>#DIV/0!</v>
      </c>
      <c r="AC1443" s="3" t="e">
        <f>IF(DEGREES(ACOS(SIN(RADIANS(G1443))*SIN(RADIANS(E1434))+COS(RADIANS(G1443))*COS(RADIANS(E1434))*COS(RADIANS(AC1424))))&gt;90,0,$F$4*$F$5/E1433^2*(SIN(RADIANS(G1443))*SIN(RADIANS(E1434))+COS(RADIANS(G1443))*COS(RADIANS(E1434))*COS(RADIANS(AC1424))))</f>
        <v>#DIV/0!</v>
      </c>
      <c r="AD1443" s="3" t="e">
        <f>IF(DEGREES(ACOS(SIN(RADIANS(G1443))*SIN(RADIANS(E1434))+COS(RADIANS(G1443))*COS(RADIANS(E1434))*COS(RADIANS(AD1424))))&gt;90,0,$F$4*$F$5/E1433^2*(SIN(RADIANS(G1443))*SIN(RADIANS(E1434))+COS(RADIANS(G1443))*COS(RADIANS(E1434))*COS(RADIANS(AD1424))))</f>
        <v>#DIV/0!</v>
      </c>
      <c r="AE1443" s="3" t="e">
        <f>IF(DEGREES(ACOS(SIN(RADIANS(G1443))*SIN(RADIANS(E1434))+COS(RADIANS(G1443))*COS(RADIANS(E1434))*COS(RADIANS(AE1424))))&gt;90,0,$F$4*$F$5/E1433^2*(SIN(RADIANS(G1443))*SIN(RADIANS(E1434))+COS(RADIANS(G1443))*COS(RADIANS(E1434))*COS(RADIANS(AE1424))))</f>
        <v>#DIV/0!</v>
      </c>
      <c r="AF1443" s="3" t="e">
        <f>IF(DEGREES(ACOS(SIN(RADIANS(G1443))*SIN(RADIANS(E1434))+COS(RADIANS(G1443))*COS(RADIANS(E1434))*COS(RADIANS(AF1424))))&gt;90,0,$F$4*$F$5/E1433^2*(SIN(RADIANS(G1443))*SIN(RADIANS(E1434))+COS(RADIANS(G1443))*COS(RADIANS(E1434))*COS(RADIANS(AF1424))))</f>
        <v>#DIV/0!</v>
      </c>
      <c r="AG1443" s="3" t="e">
        <f>IF(DEGREES(ACOS(SIN(RADIANS(G1443))*SIN(RADIANS(E1434))+COS(RADIANS(G1443))*COS(RADIANS(E1434))*COS(RADIANS(AG1424))))&gt;90,0,$F$4*$F$5/E1433^2*(SIN(RADIANS(G1443))*SIN(RADIANS(E1434))+COS(RADIANS(G1443))*COS(RADIANS(E1434))*COS(RADIANS(AG1424))))</f>
        <v>#DIV/0!</v>
      </c>
      <c r="AH1443" s="3" t="e">
        <f>IF(DEGREES(ACOS(SIN(RADIANS(G1443))*SIN(RADIANS(E1434))+COS(RADIANS(G1443))*COS(RADIANS(E1434))*COS(RADIANS(AH1424))))&gt;90,0,$F$4*$F$5/E1433^2*(SIN(RADIANS(G1443))*SIN(RADIANS(E1434))+COS(RADIANS(G1443))*COS(RADIANS(E1434))*COS(RADIANS(AH1424))))</f>
        <v>#DIV/0!</v>
      </c>
      <c r="AI1443" s="3" t="e">
        <f>IF(DEGREES(ACOS(SIN(RADIANS(G1443))*SIN(RADIANS(E1434))+COS(RADIANS(G1443))*COS(RADIANS(E1434))*COS(RADIANS(AI1424))))&gt;90,0,$F$4*$F$5/E1433^2*(SIN(RADIANS(G1443))*SIN(RADIANS(E1434))+COS(RADIANS(G1443))*COS(RADIANS(E1434))*COS(RADIANS(AI1424))))</f>
        <v>#DIV/0!</v>
      </c>
      <c r="AJ1443" s="3" t="e">
        <f>IF(DEGREES(ACOS(SIN(RADIANS(G1443))*SIN(RADIANS(E1434))+COS(RADIANS(G1443))*COS(RADIANS(E1434))*COS(RADIANS(AJ1424))))&gt;90,0,$F$4*$F$5/E1433^2*(SIN(RADIANS(G1443))*SIN(RADIANS(E1434))+COS(RADIANS(G1443))*COS(RADIANS(E1434))*COS(RADIANS(AJ1424))))</f>
        <v>#DIV/0!</v>
      </c>
      <c r="AK1443" s="3">
        <f>IF(DEGREES(ACOS(SIN(RADIANS(G1443))*SIN(RADIANS(E1434))+COS(RADIANS(G1443))*COS(RADIANS(E1434))*COS(RADIANS(AK1424))))&gt;90,0,$F$4*$F$5/E1433^2*(SIN(RADIANS(G1443))*SIN(RADIANS(E1434))+COS(RADIANS(G1443))*COS(RADIANS(E1434))*COS(RADIANS(AK1424))))</f>
        <v>0</v>
      </c>
      <c r="AL1443" s="3">
        <f>IF(DEGREES(ACOS(SIN(RADIANS(G1443))*SIN(RADIANS(E1434))+COS(RADIANS(G1443))*COS(RADIANS(E1434))*COS(RADIANS(AL1424))))&gt;90,0,$F$4*$F$5/E1433^2*(SIN(RADIANS(G1443))*SIN(RADIANS(E1434))+COS(RADIANS(G1443))*COS(RADIANS(E1434))*COS(RADIANS(AL1424))))</f>
        <v>0</v>
      </c>
      <c r="AM1443" s="3">
        <f>IF(DEGREES(ACOS(SIN(RADIANS(G1443))*SIN(RADIANS(E1434))+COS(RADIANS(G1443))*COS(RADIANS(E1434))*COS(RADIANS(AM1424))))&gt;90,0,$F$4*$F$5/E1433^2*(SIN(RADIANS(G1443))*SIN(RADIANS(E1434))+COS(RADIANS(G1443))*COS(RADIANS(E1434))*COS(RADIANS(AM1424))))</f>
        <v>0</v>
      </c>
      <c r="AN1443" s="3">
        <f>IF(DEGREES(ACOS(SIN(RADIANS(G1443))*SIN(RADIANS(E1434))+COS(RADIANS(G1443))*COS(RADIANS(E1434))*COS(RADIANS(AN1424))))&gt;90,0,$F$4*$F$5/E1433^2*(SIN(RADIANS(G1443))*SIN(RADIANS(E1434))+COS(RADIANS(G1443))*COS(RADIANS(E1434))*COS(RADIANS(AN1424))))</f>
        <v>0</v>
      </c>
      <c r="AO1443" s="3">
        <f>IF(DEGREES(ACOS(SIN(RADIANS(G1443))*SIN(RADIANS(E1434))+COS(RADIANS(G1443))*COS(RADIANS(E1434))*COS(RADIANS(AO1424))))&gt;90,0,$F$4*$F$5/E1433^2*(SIN(RADIANS(G1443))*SIN(RADIANS(E1434))+COS(RADIANS(G1443))*COS(RADIANS(E1434))*COS(RADIANS(AO1424))))</f>
        <v>0</v>
      </c>
      <c r="AP1443" s="3">
        <f>IF(DEGREES(ACOS(SIN(RADIANS(G1443))*SIN(RADIANS(E1434))+COS(RADIANS(G1443))*COS(RADIANS(E1434))*COS(RADIANS(AP1424))))&gt;90,0,$F$4*$F$5/E1433^2*(SIN(RADIANS(G1443))*SIN(RADIANS(E1434))+COS(RADIANS(G1443))*COS(RADIANS(E1434))*COS(RADIANS(AP1424))))</f>
        <v>0</v>
      </c>
      <c r="AQ1443" s="3">
        <f>IF(DEGREES(ACOS(SIN(RADIANS(G1443))*SIN(RADIANS(E1434))+COS(RADIANS(G1443))*COS(RADIANS(E1434))*COS(RADIANS(AQ1424))))&gt;90,0,$F$4*$F$5/E1433^2*(SIN(RADIANS(G1443))*SIN(RADIANS(E1434))+COS(RADIANS(G1443))*COS(RADIANS(E1434))*COS(RADIANS(AQ1424))))</f>
        <v>0</v>
      </c>
      <c r="AR1443" s="3">
        <f>IF(DEGREES(ACOS(SIN(RADIANS(G1443))*SIN(RADIANS(E1434))+COS(RADIANS(G1443))*COS(RADIANS(E1434))*COS(RADIANS(AR1424))))&gt;90,0,$F$4*$F$5/E1433^2*(SIN(RADIANS(G1443))*SIN(RADIANS(E1434))+COS(RADIANS(G1443))*COS(RADIANS(E1434))*COS(RADIANS(AR1424))))</f>
        <v>0</v>
      </c>
    </row>
    <row r="1444" spans="2:44" ht="15.75" customHeight="1" x14ac:dyDescent="0.2">
      <c r="G1444" s="3">
        <v>-90</v>
      </c>
      <c r="I1444" s="3" t="e">
        <f>IF(DEGREES(ACOS(SIN(RADIANS(G1444))*SIN(RADIANS(E1434))+COS(RADIANS(G1444))*COS(RADIANS(E1434))*COS(RADIANS(I1424))))&gt;90,0,$F$4*$F$5/E1433^2*(SIN(RADIANS(G1444))*SIN(RADIANS(E1434))+COS(RADIANS(G1444))*COS(RADIANS(E1434))*COS(RADIANS(I1424))))</f>
        <v>#DIV/0!</v>
      </c>
      <c r="J1444" s="3" t="e">
        <f>IF(DEGREES(ACOS(SIN(RADIANS(G1444))*SIN(RADIANS(E1434))+COS(RADIANS(G1444))*COS(RADIANS(E1434))*COS(RADIANS(J1424))))&gt;90,0,$F$4*$F$5/E1433^2*(SIN(RADIANS(G1444))*SIN(RADIANS(E1434))+COS(RADIANS(G1444))*COS(RADIANS(E1434))*COS(RADIANS(J1424))))</f>
        <v>#DIV/0!</v>
      </c>
      <c r="K1444" s="3" t="e">
        <f>IF(DEGREES(ACOS(SIN(RADIANS(G1444))*SIN(RADIANS(E1434))+COS(RADIANS(G1444))*COS(RADIANS(E1434))*COS(RADIANS(K1424))))&gt;90,0,$F$4*$F$5/E1433^2*(SIN(RADIANS(G1444))*SIN(RADIANS(E1434))+COS(RADIANS(G1444))*COS(RADIANS(E1434))*COS(RADIANS(K1424))))</f>
        <v>#DIV/0!</v>
      </c>
      <c r="L1444" s="3" t="e">
        <f>IF(DEGREES(ACOS(SIN(RADIANS(G1444))*SIN(RADIANS(E1434))+COS(RADIANS(G1444))*COS(RADIANS(E1434))*COS(RADIANS(L1424))))&gt;90,0,$F$4*$F$5/E1433^2*(SIN(RADIANS(G1444))*SIN(RADIANS(E1434))+COS(RADIANS(G1444))*COS(RADIANS(E1434))*COS(RADIANS(L1424))))</f>
        <v>#DIV/0!</v>
      </c>
      <c r="M1444" s="3" t="e">
        <f>IF(DEGREES(ACOS(SIN(RADIANS(G1444))*SIN(RADIANS(E1434))+COS(RADIANS(G1444))*COS(RADIANS(E1434))*COS(RADIANS(M1424))))&gt;90,0,$F$4*$F$5/E1433^2*(SIN(RADIANS(G1444))*SIN(RADIANS(E1434))+COS(RADIANS(G1444))*COS(RADIANS(E1434))*COS(RADIANS(M1424))))</f>
        <v>#DIV/0!</v>
      </c>
      <c r="N1444" s="3" t="e">
        <f>IF(DEGREES(ACOS(SIN(RADIANS(G1444))*SIN(RADIANS(E1434))+COS(RADIANS(G1444))*COS(RADIANS(E1434))*COS(RADIANS(N1424))))&gt;90,0,$F$4*$F$5/E1433^2*(SIN(RADIANS(G1444))*SIN(RADIANS(E1434))+COS(RADIANS(G1444))*COS(RADIANS(E1434))*COS(RADIANS(N1424))))</f>
        <v>#DIV/0!</v>
      </c>
      <c r="O1444" s="3" t="e">
        <f>IF(DEGREES(ACOS(SIN(RADIANS(G1444))*SIN(RADIANS(E1434))+COS(RADIANS(G1444))*COS(RADIANS(E1434))*COS(RADIANS(O1424))))&gt;90,0,$F$4*$F$5/E1433^2*(SIN(RADIANS(G1444))*SIN(RADIANS(E1434))+COS(RADIANS(G1444))*COS(RADIANS(E1434))*COS(RADIANS(O1424))))</f>
        <v>#DIV/0!</v>
      </c>
      <c r="P1444" s="3" t="e">
        <f>IF(DEGREES(ACOS(SIN(RADIANS(G1444))*SIN(RADIANS(E1434))+COS(RADIANS(G1444))*COS(RADIANS(E1434))*COS(RADIANS(P1424))))&gt;90,0,$F$4*$F$5/E1433^2*(SIN(RADIANS(G1444))*SIN(RADIANS(E1434))+COS(RADIANS(G1444))*COS(RADIANS(E1434))*COS(RADIANS(P1424))))</f>
        <v>#DIV/0!</v>
      </c>
      <c r="Q1444" s="3" t="e">
        <f>IF(DEGREES(ACOS(SIN(RADIANS(G1444))*SIN(RADIANS(E1434))+COS(RADIANS(G1444))*COS(RADIANS(E1434))*COS(RADIANS(Q1424))))&gt;90,0,$F$4*$F$5/E1433^2*(SIN(RADIANS(G1444))*SIN(RADIANS(E1434))+COS(RADIANS(G1444))*COS(RADIANS(E1434))*COS(RADIANS(Q1424))))</f>
        <v>#DIV/0!</v>
      </c>
      <c r="R1444" s="3" t="e">
        <f>IF(DEGREES(ACOS(SIN(RADIANS(G1444))*SIN(RADIANS(E1434))+COS(RADIANS(G1444))*COS(RADIANS(E1434))*COS(RADIANS(R1424))))&gt;90,0,$F$4*$F$5/E1433^2*(SIN(RADIANS(G1444))*SIN(RADIANS(E1434))+COS(RADIANS(G1444))*COS(RADIANS(E1434))*COS(RADIANS(R1424))))</f>
        <v>#DIV/0!</v>
      </c>
      <c r="S1444" s="3" t="e">
        <f>IF(DEGREES(ACOS(SIN(RADIANS(G1444))*SIN(RADIANS(E1434))+COS(RADIANS(G1444))*COS(RADIANS(E1434))*COS(RADIANS(S1424))))&gt;90,0,$F$4*$F$5/E1433^2*(SIN(RADIANS(G1444))*SIN(RADIANS(E1434))+COS(RADIANS(G1444))*COS(RADIANS(E1434))*COS(RADIANS(S1424))))</f>
        <v>#DIV/0!</v>
      </c>
      <c r="T1444" s="3" t="e">
        <f>IF(DEGREES(ACOS(SIN(RADIANS(G1444))*SIN(RADIANS(E1434))+COS(RADIANS(G1444))*COS(RADIANS(E1434))*COS(RADIANS(T1424))))&gt;90,0,$F$4*$F$5/E1433^2*(SIN(RADIANS(G1444))*SIN(RADIANS(E1434))+COS(RADIANS(G1444))*COS(RADIANS(E1434))*COS(RADIANS(T1424))))</f>
        <v>#DIV/0!</v>
      </c>
      <c r="U1444" s="3" t="e">
        <f>IF(DEGREES(ACOS(SIN(RADIANS(G1444))*SIN(RADIANS(E1434))+COS(RADIANS(G1444))*COS(RADIANS(E1434))*COS(RADIANS(U1424))))&gt;90,0,$F$4*$F$5/E1433^2*(SIN(RADIANS(G1444))*SIN(RADIANS(E1434))+COS(RADIANS(G1444))*COS(RADIANS(E1434))*COS(RADIANS(U1424))))</f>
        <v>#DIV/0!</v>
      </c>
      <c r="V1444" s="3" t="e">
        <f>IF(DEGREES(ACOS(SIN(RADIANS(G1444))*SIN(RADIANS(E1434))+COS(RADIANS(G1444))*COS(RADIANS(E1434))*COS(RADIANS(V1424))))&gt;90,0,$F$4*$F$5/E1433^2*(SIN(RADIANS(G1444))*SIN(RADIANS(E1434))+COS(RADIANS(G1444))*COS(RADIANS(E1434))*COS(RADIANS(V1424))))</f>
        <v>#DIV/0!</v>
      </c>
      <c r="W1444" s="3" t="e">
        <f>IF(DEGREES(ACOS(SIN(RADIANS(G1444))*SIN(RADIANS(E1434))+COS(RADIANS(G1444))*COS(RADIANS(E1434))*COS(RADIANS(W1424))))&gt;90,0,$F$4*$F$5/E1433^2*(SIN(RADIANS(G1444))*SIN(RADIANS(E1434))+COS(RADIANS(G1444))*COS(RADIANS(E1434))*COS(RADIANS(W1424))))</f>
        <v>#DIV/0!</v>
      </c>
      <c r="X1444" s="3" t="e">
        <f>IF(DEGREES(ACOS(SIN(RADIANS(G1444))*SIN(RADIANS(E1434))+COS(RADIANS(G1444))*COS(RADIANS(E1434))*COS(RADIANS(X1424))))&gt;90,0,$F$4*$F$5/E1433^2*(SIN(RADIANS(G1444))*SIN(RADIANS(E1434))+COS(RADIANS(G1444))*COS(RADIANS(E1434))*COS(RADIANS(X1424))))</f>
        <v>#DIV/0!</v>
      </c>
      <c r="Y1444" s="3" t="e">
        <f>IF(DEGREES(ACOS(SIN(RADIANS(G1444))*SIN(RADIANS(E1434))+COS(RADIANS(G1444))*COS(RADIANS(E1434))*COS(RADIANS(Y1424))))&gt;90,0,$F$4*$F$5/E1433^2*(SIN(RADIANS(G1444))*SIN(RADIANS(E1434))+COS(RADIANS(G1444))*COS(RADIANS(E1434))*COS(RADIANS(Y1424))))</f>
        <v>#DIV/0!</v>
      </c>
      <c r="Z1444" s="3" t="e">
        <f>IF(DEGREES(ACOS(SIN(RADIANS(G1444))*SIN(RADIANS(E1434))+COS(RADIANS(G1444))*COS(RADIANS(E1434))*COS(RADIANS(Z1424))))&gt;90,0,$F$4*$F$5/E1433^2*(SIN(RADIANS(G1444))*SIN(RADIANS(E1434))+COS(RADIANS(G1444))*COS(RADIANS(E1434))*COS(RADIANS(Z1424))))</f>
        <v>#DIV/0!</v>
      </c>
      <c r="AA1444" s="3" t="e">
        <f>IF(DEGREES(ACOS(SIN(RADIANS(G1444))*SIN(RADIANS(E1434))+COS(RADIANS(G1444))*COS(RADIANS(E1434))*COS(RADIANS(AA1424))))&gt;90,0,$F$4*$F$5/E1433^2*(SIN(RADIANS(G1444))*SIN(RADIANS(E1434))+COS(RADIANS(G1444))*COS(RADIANS(E1434))*COS(RADIANS(AA1424))))</f>
        <v>#DIV/0!</v>
      </c>
      <c r="AB1444" s="3" t="e">
        <f>IF(DEGREES(ACOS(SIN(RADIANS(G1444))*SIN(RADIANS(E1434))+COS(RADIANS(G1444))*COS(RADIANS(E1434))*COS(RADIANS(AB1424))))&gt;90,0,$F$4*$F$5/E1433^2*(SIN(RADIANS(G1444))*SIN(RADIANS(E1434))+COS(RADIANS(G1444))*COS(RADIANS(E1434))*COS(RADIANS(AB1424))))</f>
        <v>#DIV/0!</v>
      </c>
      <c r="AC1444" s="3" t="e">
        <f>IF(DEGREES(ACOS(SIN(RADIANS(G1444))*SIN(RADIANS(E1434))+COS(RADIANS(G1444))*COS(RADIANS(E1434))*COS(RADIANS(AC1424))))&gt;90,0,$F$4*$F$5/E1433^2*(SIN(RADIANS(G1444))*SIN(RADIANS(E1434))+COS(RADIANS(G1444))*COS(RADIANS(E1434))*COS(RADIANS(AC1424))))</f>
        <v>#DIV/0!</v>
      </c>
      <c r="AD1444" s="3" t="e">
        <f>IF(DEGREES(ACOS(SIN(RADIANS(G1444))*SIN(RADIANS(E1434))+COS(RADIANS(G1444))*COS(RADIANS(E1434))*COS(RADIANS(AD1424))))&gt;90,0,$F$4*$F$5/E1433^2*(SIN(RADIANS(G1444))*SIN(RADIANS(E1434))+COS(RADIANS(G1444))*COS(RADIANS(E1434))*COS(RADIANS(AD1424))))</f>
        <v>#DIV/0!</v>
      </c>
      <c r="AE1444" s="3" t="e">
        <f>IF(DEGREES(ACOS(SIN(RADIANS(G1444))*SIN(RADIANS(E1434))+COS(RADIANS(G1444))*COS(RADIANS(E1434))*COS(RADIANS(AE1424))))&gt;90,0,$F$4*$F$5/E1433^2*(SIN(RADIANS(G1444))*SIN(RADIANS(E1434))+COS(RADIANS(G1444))*COS(RADIANS(E1434))*COS(RADIANS(AE1424))))</f>
        <v>#DIV/0!</v>
      </c>
      <c r="AF1444" s="3" t="e">
        <f>IF(DEGREES(ACOS(SIN(RADIANS(G1444))*SIN(RADIANS(E1434))+COS(RADIANS(G1444))*COS(RADIANS(E1434))*COS(RADIANS(AF1424))))&gt;90,0,$F$4*$F$5/E1433^2*(SIN(RADIANS(G1444))*SIN(RADIANS(E1434))+COS(RADIANS(G1444))*COS(RADIANS(E1434))*COS(RADIANS(AF1424))))</f>
        <v>#DIV/0!</v>
      </c>
      <c r="AG1444" s="3" t="e">
        <f>IF(DEGREES(ACOS(SIN(RADIANS(G1444))*SIN(RADIANS(E1434))+COS(RADIANS(G1444))*COS(RADIANS(E1434))*COS(RADIANS(AG1424))))&gt;90,0,$F$4*$F$5/E1433^2*(SIN(RADIANS(G1444))*SIN(RADIANS(E1434))+COS(RADIANS(G1444))*COS(RADIANS(E1434))*COS(RADIANS(AG1424))))</f>
        <v>#DIV/0!</v>
      </c>
      <c r="AH1444" s="3" t="e">
        <f>IF(DEGREES(ACOS(SIN(RADIANS(G1444))*SIN(RADIANS(E1434))+COS(RADIANS(G1444))*COS(RADIANS(E1434))*COS(RADIANS(AH1424))))&gt;90,0,$F$4*$F$5/E1433^2*(SIN(RADIANS(G1444))*SIN(RADIANS(E1434))+COS(RADIANS(G1444))*COS(RADIANS(E1434))*COS(RADIANS(AH1424))))</f>
        <v>#DIV/0!</v>
      </c>
      <c r="AI1444" s="3" t="e">
        <f>IF(DEGREES(ACOS(SIN(RADIANS(G1444))*SIN(RADIANS(E1434))+COS(RADIANS(G1444))*COS(RADIANS(E1434))*COS(RADIANS(AI1424))))&gt;90,0,$F$4*$F$5/E1433^2*(SIN(RADIANS(G1444))*SIN(RADIANS(E1434))+COS(RADIANS(G1444))*COS(RADIANS(E1434))*COS(RADIANS(AI1424))))</f>
        <v>#DIV/0!</v>
      </c>
      <c r="AJ1444" s="3" t="e">
        <f>IF(DEGREES(ACOS(SIN(RADIANS(G1444))*SIN(RADIANS(E1434))+COS(RADIANS(G1444))*COS(RADIANS(E1434))*COS(RADIANS(AJ1424))))&gt;90,0,$F$4*$F$5/E1433^2*(SIN(RADIANS(G1444))*SIN(RADIANS(E1434))+COS(RADIANS(G1444))*COS(RADIANS(E1434))*COS(RADIANS(AJ1424))))</f>
        <v>#DIV/0!</v>
      </c>
      <c r="AK1444" s="3" t="e">
        <f>IF(DEGREES(ACOS(SIN(RADIANS(G1444))*SIN(RADIANS(E1434))+COS(RADIANS(G1444))*COS(RADIANS(E1434))*COS(RADIANS(AK1424))))&gt;90,0,$F$4*$F$5/E1433^2*(SIN(RADIANS(G1444))*SIN(RADIANS(E1434))+COS(RADIANS(G1444))*COS(RADIANS(E1434))*COS(RADIANS(AK1424))))</f>
        <v>#DIV/0!</v>
      </c>
      <c r="AL1444" s="3" t="e">
        <f>IF(DEGREES(ACOS(SIN(RADIANS(G1444))*SIN(RADIANS(E1434))+COS(RADIANS(G1444))*COS(RADIANS(E1434))*COS(RADIANS(AL1424))))&gt;90,0,$F$4*$F$5/E1433^2*(SIN(RADIANS(G1444))*SIN(RADIANS(E1434))+COS(RADIANS(G1444))*COS(RADIANS(E1434))*COS(RADIANS(AL1424))))</f>
        <v>#DIV/0!</v>
      </c>
      <c r="AM1444" s="3" t="e">
        <f>IF(DEGREES(ACOS(SIN(RADIANS(G1444))*SIN(RADIANS(E1434))+COS(RADIANS(G1444))*COS(RADIANS(E1434))*COS(RADIANS(AM1424))))&gt;90,0,$F$4*$F$5/E1433^2*(SIN(RADIANS(G1444))*SIN(RADIANS(E1434))+COS(RADIANS(G1444))*COS(RADIANS(E1434))*COS(RADIANS(AM1424))))</f>
        <v>#DIV/0!</v>
      </c>
      <c r="AN1444" s="3" t="e">
        <f>IF(DEGREES(ACOS(SIN(RADIANS(G1444))*SIN(RADIANS(E1434))+COS(RADIANS(G1444))*COS(RADIANS(E1434))*COS(RADIANS(AN1424))))&gt;90,0,$F$4*$F$5/E1433^2*(SIN(RADIANS(G1444))*SIN(RADIANS(E1434))+COS(RADIANS(G1444))*COS(RADIANS(E1434))*COS(RADIANS(AN1424))))</f>
        <v>#DIV/0!</v>
      </c>
      <c r="AO1444" s="3" t="e">
        <f>IF(DEGREES(ACOS(SIN(RADIANS(G1444))*SIN(RADIANS(E1434))+COS(RADIANS(G1444))*COS(RADIANS(E1434))*COS(RADIANS(AO1424))))&gt;90,0,$F$4*$F$5/E1433^2*(SIN(RADIANS(G1444))*SIN(RADIANS(E1434))+COS(RADIANS(G1444))*COS(RADIANS(E1434))*COS(RADIANS(AO1424))))</f>
        <v>#DIV/0!</v>
      </c>
      <c r="AP1444" s="3" t="e">
        <f>IF(DEGREES(ACOS(SIN(RADIANS(G1444))*SIN(RADIANS(E1434))+COS(RADIANS(G1444))*COS(RADIANS(E1434))*COS(RADIANS(AP1424))))&gt;90,0,$F$4*$F$5/E1433^2*(SIN(RADIANS(G1444))*SIN(RADIANS(E1434))+COS(RADIANS(G1444))*COS(RADIANS(E1434))*COS(RADIANS(AP1424))))</f>
        <v>#DIV/0!</v>
      </c>
      <c r="AQ1444" s="3" t="e">
        <f>IF(DEGREES(ACOS(SIN(RADIANS(G1444))*SIN(RADIANS(E1434))+COS(RADIANS(G1444))*COS(RADIANS(E1434))*COS(RADIANS(AQ1424))))&gt;90,0,$F$4*$F$5/E1433^2*(SIN(RADIANS(G1444))*SIN(RADIANS(E1434))+COS(RADIANS(G1444))*COS(RADIANS(E1434))*COS(RADIANS(AQ1424))))</f>
        <v>#DIV/0!</v>
      </c>
      <c r="AR1444" s="3" t="e">
        <f>IF(DEGREES(ACOS(SIN(RADIANS(G1444))*SIN(RADIANS(E1434))+COS(RADIANS(G1444))*COS(RADIANS(E1434))*COS(RADIANS(AR1424))))&gt;90,0,$F$4*$F$5/E1433^2*(SIN(RADIANS(G1444))*SIN(RADIANS(E1434))+COS(RADIANS(G1444))*COS(RADIANS(E1434))*COS(RADIANS(AR1424))))</f>
        <v>#DIV/0!</v>
      </c>
    </row>
    <row r="1445" spans="2:44" ht="15.75" customHeight="1" x14ac:dyDescent="0.2"/>
    <row r="1446" spans="2:44" ht="15.75" customHeight="1" x14ac:dyDescent="0.2">
      <c r="H1446" s="3" t="s">
        <v>771</v>
      </c>
      <c r="I1446" s="3">
        <v>180</v>
      </c>
      <c r="J1446" s="3">
        <v>170</v>
      </c>
      <c r="K1446" s="3">
        <v>160</v>
      </c>
      <c r="L1446" s="3">
        <v>150</v>
      </c>
      <c r="M1446" s="3">
        <v>140</v>
      </c>
      <c r="N1446" s="3">
        <v>130</v>
      </c>
      <c r="O1446" s="3">
        <v>120</v>
      </c>
      <c r="P1446" s="3">
        <v>110</v>
      </c>
      <c r="Q1446" s="3">
        <v>100</v>
      </c>
      <c r="R1446" s="3">
        <v>90</v>
      </c>
      <c r="S1446" s="3">
        <v>80</v>
      </c>
      <c r="T1446" s="3">
        <v>70</v>
      </c>
      <c r="U1446" s="3">
        <v>60</v>
      </c>
      <c r="V1446" s="3">
        <v>50</v>
      </c>
      <c r="W1446" s="3">
        <v>40</v>
      </c>
      <c r="X1446" s="3">
        <v>30</v>
      </c>
      <c r="Y1446" s="3">
        <v>20</v>
      </c>
      <c r="Z1446" s="3">
        <v>10</v>
      </c>
      <c r="AA1446" s="3">
        <v>0</v>
      </c>
      <c r="AB1446" s="3">
        <v>-10</v>
      </c>
      <c r="AC1446" s="3">
        <v>-20</v>
      </c>
      <c r="AD1446" s="3">
        <v>-30</v>
      </c>
      <c r="AE1446" s="3">
        <v>-40</v>
      </c>
      <c r="AF1446" s="3">
        <v>-50</v>
      </c>
      <c r="AG1446" s="3">
        <v>-60</v>
      </c>
      <c r="AH1446" s="3">
        <v>-70</v>
      </c>
      <c r="AI1446" s="3">
        <v>-80</v>
      </c>
      <c r="AJ1446" s="3">
        <v>-90</v>
      </c>
      <c r="AK1446" s="3">
        <v>-100</v>
      </c>
      <c r="AL1446" s="3">
        <v>-110</v>
      </c>
      <c r="AM1446" s="3">
        <v>-120</v>
      </c>
      <c r="AN1446" s="3">
        <v>-130</v>
      </c>
      <c r="AO1446" s="3">
        <v>-140</v>
      </c>
      <c r="AP1446" s="3">
        <v>-150</v>
      </c>
      <c r="AQ1446" s="3">
        <v>-160</v>
      </c>
      <c r="AR1446" s="3">
        <v>-170</v>
      </c>
    </row>
    <row r="1447" spans="2:44" ht="15.75" customHeight="1" x14ac:dyDescent="0.2">
      <c r="H1447" s="3" t="s">
        <v>782</v>
      </c>
      <c r="I1447" s="3">
        <f>IF(ABS(I1446-E1459)&gt;180,IF(ABS(I1446-E1459)&gt;360,ABS(I1446-E1459)-360,360-ABS(I1446-E1459)),ABS(I1446-E1459))</f>
        <v>180</v>
      </c>
      <c r="J1447" s="3">
        <f>IF(ABS(J1446-E1459)&gt;180,IF(ABS(J1446-E1459)&gt;360,ABS(J1446-E1459)-360,360-ABS(J1446-E1459)),ABS(J1446-E1459))</f>
        <v>170</v>
      </c>
      <c r="K1447" s="3">
        <f>IF(ABS(K1446-E1459)&gt;180,IF(ABS(K1446-E1459)&gt;360,ABS(K1446-E1459)-360,360-ABS(K1446-E1459)),ABS(K1446-E1459))</f>
        <v>160</v>
      </c>
      <c r="L1447" s="3">
        <f>IF(ABS(L1446-E1459)&gt;180,IF(ABS(L1446-E1459)&gt;360,ABS(L1446-E1459)-360,360-ABS(L1446-E1459)),ABS(L1446-E1459))</f>
        <v>150</v>
      </c>
      <c r="M1447" s="3">
        <f>IF(ABS(M1446-E1459)&gt;180,IF(ABS(M1446-E1459)&gt;360,ABS(M1446-E1459)-360,360-ABS(M1446-E1459)),ABS(M1446-E1459))</f>
        <v>140</v>
      </c>
      <c r="N1447" s="3">
        <f>IF(ABS(N1446-E1459)&gt;180,IF(ABS(N1446-E1459)&gt;360,ABS(N1446-E1459)-360,360-ABS(N1446-E1459)),ABS(N1446-E1459))</f>
        <v>130</v>
      </c>
      <c r="O1447" s="3">
        <f>IF(ABS(O1446-E1459)&gt;180,IF(ABS(O1446-E1459)&gt;360,ABS(O1446-E1459)-360,360-ABS(O1446-E1459)),ABS(O1446-E1459))</f>
        <v>120</v>
      </c>
      <c r="P1447" s="3">
        <f>IF(ABS(P1446-E1459)&gt;180,IF(ABS(P1446-E1459)&gt;360,ABS(P1446-E1459)-360,360-ABS(P1446-E1459)),ABS(P1446-E1459))</f>
        <v>110</v>
      </c>
      <c r="Q1447" s="3">
        <f>IF(ABS(Q1446-E1459)&gt;180,IF(ABS(Q1446-E1459)&gt;360,ABS(Q1446-E1459)-360,360-ABS(Q1446-E1459)),ABS(Q1446-E1459))</f>
        <v>100</v>
      </c>
      <c r="R1447" s="3">
        <f>IF(ABS(R1446-E1459)&gt;180,IF(ABS(R1446-E1459)&gt;360,ABS(R1446-E1459)-360,360-ABS(R1446-E1459)),ABS(R1446-E1459))</f>
        <v>90</v>
      </c>
      <c r="S1447" s="3">
        <f>IF(ABS(S1446-E1459)&gt;180,IF(ABS(S1446-E1459)&gt;360,ABS(S1446-E1459)-360,360-ABS(S1446-E1459)),ABS(S1446-E1459))</f>
        <v>80</v>
      </c>
      <c r="T1447" s="3">
        <f>IF(ABS(T1446-E1459)&gt;180,IF(ABS(T1446-E1459)&gt;360,ABS(T1446-E1459)-360,360-ABS(T1446-E1459)),ABS(T1446-E1459))</f>
        <v>70</v>
      </c>
      <c r="U1447" s="3">
        <f>IF(ABS(U1446-E1459)&gt;180,IF(ABS(U1446-E1459)&gt;360,ABS(U1446-E1459)-360,360-ABS(U1446-E1459)),ABS(U1446-E1459))</f>
        <v>60</v>
      </c>
      <c r="V1447" s="3">
        <f>IF(ABS(V1446-E1459)&gt;180,IF(ABS(V1446-E1459)&gt;360,ABS(V1446-E1459)-360,360-ABS(V1446-E1459)),ABS(V1446-E1459))</f>
        <v>50</v>
      </c>
      <c r="W1447" s="3">
        <f>IF(ABS(W1446-E1459)&gt;180,IF(ABS(W1446-E1459)&gt;360,ABS(W1446-E1459)-360,360-ABS(W1446-E1459)),ABS(W1446-E1459))</f>
        <v>40</v>
      </c>
      <c r="X1447" s="3">
        <f>IF(ABS(X1446-E1459)&gt;180,IF(ABS(X1446-E1459)&gt;360,ABS(X1446-E1459)-360,360-ABS(X1446-E1459)),ABS(X1446-E1459))</f>
        <v>30</v>
      </c>
      <c r="Y1447" s="3">
        <f>IF(ABS(Y1446-E1459)&gt;180,IF(ABS(Y1446-E1459)&gt;360,ABS(Y1446-E1459)-360,360-ABS(Y1446-E1459)),ABS(Y1446-E1459))</f>
        <v>20</v>
      </c>
      <c r="Z1447" s="3">
        <f>IF(ABS(Z1446-E1459)&gt;180,IF(ABS(Z1446-E1459)&gt;360,ABS(Z1446-E1459)-360,360-ABS(Z1446-E1459)),ABS(Z1446-E1459))</f>
        <v>10</v>
      </c>
      <c r="AA1447" s="3">
        <f>IF(ABS(AA1446-E1459)&gt;180,IF(ABS(AA1446-E1459)&gt;360,ABS(AA1446-E1459)-360,360-ABS(AA1446-E1459)),ABS(AA1446-E1459))</f>
        <v>0</v>
      </c>
      <c r="AB1447" s="3">
        <f>IF(ABS(AB1446-E1459)&gt;180,IF(ABS(AB1446-E1459)&gt;360,ABS(AB1446-E1459)-360,360-ABS(AB1446-E1459)),ABS(AB1446-E1459))</f>
        <v>10</v>
      </c>
      <c r="AC1447" s="3">
        <f>IF(ABS(AC1446-E1459)&gt;180,IF(ABS(AC1446-E1459)&gt;360,ABS(AC1446-E1459)-360,360-ABS(AC1446-E1459)),ABS(AC1446-E1459))</f>
        <v>20</v>
      </c>
      <c r="AD1447" s="3">
        <f>IF(ABS(AD1446-E1459)&gt;180,IF(ABS(AD1446-E1459)&gt;360,ABS(AD1446-E1459)-360,360-ABS(AD1446-E1459)),ABS(AD1446-E1459))</f>
        <v>30</v>
      </c>
      <c r="AE1447" s="3">
        <f>IF(ABS(AE1446-E1459)&gt;180,IF(ABS(AE1446-E1459)&gt;360,ABS(AE1446-E1459)-360,360-ABS(AE1446-E1459)),ABS(AE1446-E1459))</f>
        <v>40</v>
      </c>
      <c r="AF1447" s="3">
        <f>IF(ABS(AF1446-E1459)&gt;180,IF(ABS(AF1446-E1459)&gt;360,ABS(AF1446-E1459)-360,360-ABS(AF1446-E1459)),ABS(AF1446-E1459))</f>
        <v>50</v>
      </c>
      <c r="AG1447" s="3">
        <f>IF(ABS(AG1446-E1459)&gt;180,IF(ABS(AG1446-E1459)&gt;360,ABS(AG1446-E1459)-360,360-ABS(AG1446-E1459)),ABS(AG1446-E1459))</f>
        <v>60</v>
      </c>
      <c r="AH1447" s="3">
        <f>IF(ABS(AH1446-E1459)&gt;180,IF(ABS(AH1446-E1459)&gt;360,ABS(AH1446-E1459)-360,360-ABS(AH1446-E1459)),ABS(AH1446-E1459))</f>
        <v>70</v>
      </c>
      <c r="AI1447" s="3">
        <f>IF(ABS(AI1446-E1459)&gt;180,IF(ABS(AI1446-E1459)&gt;360,ABS(AI1446-E1459)-360,360-ABS(AI1446-E1459)),ABS(AI1446-E1459))</f>
        <v>80</v>
      </c>
      <c r="AJ1447" s="3">
        <f>IF(ABS(AJ1446-E1459)&gt;180,IF(ABS(AJ1446-E1459)&gt;360,ABS(AJ1446-E1459)-360,360-ABS(AJ1446-E1459)),ABS(AJ1446-E1459))</f>
        <v>90</v>
      </c>
      <c r="AK1447" s="3">
        <f>IF(ABS(AK1446-E1459)&gt;180,IF(ABS(AK1446-E1459)&gt;360,ABS(AK1446-E1459)-360,360-ABS(AK1446-E1459)),ABS(AK1446-E1459))</f>
        <v>100</v>
      </c>
      <c r="AL1447" s="3">
        <f>IF(ABS(AL1446-E1459)&gt;180,IF(ABS(AL1446-E1459)&gt;360,ABS(AL1446-E1459)-360,360-ABS(AL1446-E1459)),ABS(AL1446-E1459))</f>
        <v>110</v>
      </c>
      <c r="AM1447" s="3">
        <f>IF(ABS(AM1446-E1459)&gt;180,IF(ABS(AM1446-E1459)&gt;360,ABS(AM1446-E1459)-360,360-ABS(AM1446-E1459)),ABS(AM1446-E1459))</f>
        <v>120</v>
      </c>
      <c r="AN1447" s="3">
        <f>IF(ABS(AN1446-E1459)&gt;180,IF(ABS(AN1446-E1459)&gt;360,ABS(AN1446-E1459)-360,360-ABS(AN1446-E1459)),ABS(AN1446-E1459))</f>
        <v>130</v>
      </c>
      <c r="AO1447" s="3">
        <f>IF(ABS(AO1446-E1459)&gt;180,IF(ABS(AO1446-E1459)&gt;360,ABS(AO1446-E1459)-360,360-ABS(AO1446-E1459)),ABS(AO1446-E1459))</f>
        <v>140</v>
      </c>
      <c r="AP1447" s="3">
        <f>IF(ABS(AP1446-E1459)&gt;180,IF(ABS(AP1446-E1459)&gt;360,ABS(AP1446-E1459)-360,360-ABS(AP1446-E1459)),ABS(AP1446-E1459))</f>
        <v>150</v>
      </c>
      <c r="AQ1447" s="3">
        <f>IF(ABS(AQ1446-E1459)&gt;180,IF(ABS(AQ1446-E1459)&gt;360,ABS(AQ1446-E1459)-360,360-ABS(AQ1446-E1459)),ABS(AQ1446-E1459))</f>
        <v>160</v>
      </c>
      <c r="AR1447" s="3">
        <f>IF(ABS(AR1446-E1459)&gt;180,IF(ABS(AR1446-E1459)&gt;360,ABS(AR1446-E1459)-360,360-ABS(AR1446-E1459)),ABS(AR1446-E1459))</f>
        <v>170</v>
      </c>
    </row>
    <row r="1448" spans="2:44" ht="15.75" customHeight="1" x14ac:dyDescent="0.2">
      <c r="G1448" s="3" t="s">
        <v>736</v>
      </c>
    </row>
    <row r="1449" spans="2:44" ht="15.75" customHeight="1" x14ac:dyDescent="0.2">
      <c r="B1449" s="3" t="s">
        <v>791</v>
      </c>
      <c r="E1449" s="3">
        <v>610</v>
      </c>
      <c r="G1449" s="3">
        <v>90</v>
      </c>
      <c r="I1449" s="3" t="e">
        <f>IF(DEGREES(ACOS(SIN(RADIANS(G1449))*SIN(RADIANS(E1457))+COS(RADIANS(G1449))*COS(RADIANS(E1457))*COS(RADIANS(I1447))))&gt;90,0,$F$4*$F$5/E1456^2*(SIN(RADIANS(G1449))*SIN(RADIANS(E1457))+COS(RADIANS(G1449))*COS(RADIANS(E1457))*COS(RADIANS(I1447))))</f>
        <v>#DIV/0!</v>
      </c>
      <c r="J1449" s="3" t="e">
        <f>IF(DEGREES(ACOS(SIN(RADIANS(G1449))*SIN(RADIANS(E1457))+COS(RADIANS(G1449))*COS(RADIANS(E1457))*COS(RADIANS(J1447))))&gt;90,0,$F$4*$F$5/E1456^2*(SIN(RADIANS(G1449))*SIN(RADIANS(E1457))+COS(RADIANS(G1449))*COS(RADIANS(E1457))*COS(RADIANS(J1447))))</f>
        <v>#DIV/0!</v>
      </c>
      <c r="K1449" s="3" t="e">
        <f>IF(DEGREES(ACOS(SIN(RADIANS(G1449))*SIN(RADIANS(E1457))+COS(RADIANS(G1449))*COS(RADIANS(E1457))*COS(RADIANS(K1447))))&gt;90,0,$F$4*$F$5/E1456^2*(SIN(RADIANS(G1449))*SIN(RADIANS(E1457))+COS(RADIANS(G1449))*COS(RADIANS(E1457))*COS(RADIANS(K1447))))</f>
        <v>#DIV/0!</v>
      </c>
      <c r="L1449" s="3" t="e">
        <f>IF(DEGREES(ACOS(SIN(RADIANS(G1449))*SIN(RADIANS(E1457))+COS(RADIANS(G1449))*COS(RADIANS(E1457))*COS(RADIANS(L1447))))&gt;90,0,$F$4*$F$5/E1456^2*(SIN(RADIANS(G1449))*SIN(RADIANS(E1457))+COS(RADIANS(G1449))*COS(RADIANS(E1457))*COS(RADIANS(L1447))))</f>
        <v>#DIV/0!</v>
      </c>
      <c r="M1449" s="3" t="e">
        <f>IF(DEGREES(ACOS(SIN(RADIANS(G1449))*SIN(RADIANS(E1457))+COS(RADIANS(G1449))*COS(RADIANS(E1457))*COS(RADIANS(M1447))))&gt;90,0,$F$4*$F$5/E1456^2*(SIN(RADIANS(G1449))*SIN(RADIANS(E1457))+COS(RADIANS(G1449))*COS(RADIANS(E1457))*COS(RADIANS(M1447))))</f>
        <v>#DIV/0!</v>
      </c>
      <c r="N1449" s="3" t="e">
        <f>IF(DEGREES(ACOS(SIN(RADIANS(G1449))*SIN(RADIANS(E1457))+COS(RADIANS(G1449))*COS(RADIANS(E1457))*COS(RADIANS(N1447))))&gt;90,0,$F$4*$F$5/E1456^2*(SIN(RADIANS(G1449))*SIN(RADIANS(E1457))+COS(RADIANS(G1449))*COS(RADIANS(E1457))*COS(RADIANS(N1447))))</f>
        <v>#DIV/0!</v>
      </c>
      <c r="O1449" s="3" t="e">
        <f>IF(DEGREES(ACOS(SIN(RADIANS(G1449))*SIN(RADIANS(E1457))+COS(RADIANS(G1449))*COS(RADIANS(E1457))*COS(RADIANS(O1447))))&gt;90,0,$F$4*$F$5/E1456^2*(SIN(RADIANS(G1449))*SIN(RADIANS(E1457))+COS(RADIANS(G1449))*COS(RADIANS(E1457))*COS(RADIANS(O1447))))</f>
        <v>#DIV/0!</v>
      </c>
      <c r="P1449" s="3" t="e">
        <f>IF(DEGREES(ACOS(SIN(RADIANS(G1449))*SIN(RADIANS(E1457))+COS(RADIANS(G1449))*COS(RADIANS(E1457))*COS(RADIANS(P1447))))&gt;90,0,$F$4*$F$5/E1456^2*(SIN(RADIANS(G1449))*SIN(RADIANS(E1457))+COS(RADIANS(G1449))*COS(RADIANS(E1457))*COS(RADIANS(P1447))))</f>
        <v>#DIV/0!</v>
      </c>
      <c r="Q1449" s="3" t="e">
        <f>IF(DEGREES(ACOS(SIN(RADIANS(G1449))*SIN(RADIANS(E1457))+COS(RADIANS(G1449))*COS(RADIANS(E1457))*COS(RADIANS(Q1447))))&gt;90,0,$F$4*$F$5/E1456^2*(SIN(RADIANS(G1449))*SIN(RADIANS(E1457))+COS(RADIANS(G1449))*COS(RADIANS(E1457))*COS(RADIANS(Q1447))))</f>
        <v>#DIV/0!</v>
      </c>
      <c r="R1449" s="3" t="e">
        <f>IF(DEGREES(ACOS(SIN(RADIANS(G1449))*SIN(RADIANS(E1457))+COS(RADIANS(G1449))*COS(RADIANS(E1457))*COS(RADIANS(R1447))))&gt;90,0,$F$4*$F$5/E1456^2*(SIN(RADIANS(G1449))*SIN(RADIANS(E1457))+COS(RADIANS(G1449))*COS(RADIANS(E1457))*COS(RADIANS(R1447))))</f>
        <v>#DIV/0!</v>
      </c>
      <c r="S1449" s="3" t="e">
        <f>IF(DEGREES(ACOS(SIN(RADIANS(G1449))*SIN(RADIANS(E1457))+COS(RADIANS(G1449))*COS(RADIANS(E1457))*COS(RADIANS(S1447))))&gt;90,0,$F$4*$F$5/E1456^2*(SIN(RADIANS(G1449))*SIN(RADIANS(E1457))+COS(RADIANS(G1449))*COS(RADIANS(E1457))*COS(RADIANS(S1447))))</f>
        <v>#DIV/0!</v>
      </c>
      <c r="T1449" s="3" t="e">
        <f>IF(DEGREES(ACOS(SIN(RADIANS(G1449))*SIN(RADIANS(E1457))+COS(RADIANS(G1449))*COS(RADIANS(E1457))*COS(RADIANS(T1447))))&gt;90,0,$F$4*$F$5/E1456^2*(SIN(RADIANS(G1449))*SIN(RADIANS(E1457))+COS(RADIANS(G1449))*COS(RADIANS(E1457))*COS(RADIANS(T1447))))</f>
        <v>#DIV/0!</v>
      </c>
      <c r="U1449" s="3" t="e">
        <f>IF(DEGREES(ACOS(SIN(RADIANS(G1449))*SIN(RADIANS(E1457))+COS(RADIANS(G1449))*COS(RADIANS(E1457))*COS(RADIANS(U1447))))&gt;90,0,$F$4*$F$5/E1456^2*(SIN(RADIANS(G1449))*SIN(RADIANS(E1457))+COS(RADIANS(G1449))*COS(RADIANS(E1457))*COS(RADIANS(U1447))))</f>
        <v>#DIV/0!</v>
      </c>
      <c r="V1449" s="3" t="e">
        <f>IF(DEGREES(ACOS(SIN(RADIANS(G1449))*SIN(RADIANS(E1457))+COS(RADIANS(G1449))*COS(RADIANS(E1457))*COS(RADIANS(V1447))))&gt;90,0,$F$4*$F$5/E1456^2*(SIN(RADIANS(G1449))*SIN(RADIANS(E1457))+COS(RADIANS(G1449))*COS(RADIANS(E1457))*COS(RADIANS(V1447))))</f>
        <v>#DIV/0!</v>
      </c>
      <c r="W1449" s="3" t="e">
        <f>IF(DEGREES(ACOS(SIN(RADIANS(G1449))*SIN(RADIANS(E1457))+COS(RADIANS(G1449))*COS(RADIANS(E1457))*COS(RADIANS(W1447))))&gt;90,0,$F$4*$F$5/E1456^2*(SIN(RADIANS(G1449))*SIN(RADIANS(E1457))+COS(RADIANS(G1449))*COS(RADIANS(E1457))*COS(RADIANS(W1447))))</f>
        <v>#DIV/0!</v>
      </c>
      <c r="X1449" s="3" t="e">
        <f>IF(DEGREES(ACOS(SIN(RADIANS(G1449))*SIN(RADIANS(E1457))+COS(RADIANS(G1449))*COS(RADIANS(E1457))*COS(RADIANS(X1447))))&gt;90,0,$F$4*$F$5/E1456^2*(SIN(RADIANS(G1449))*SIN(RADIANS(E1457))+COS(RADIANS(G1449))*COS(RADIANS(E1457))*COS(RADIANS(X1447))))</f>
        <v>#DIV/0!</v>
      </c>
      <c r="Y1449" s="3" t="e">
        <f>IF(DEGREES(ACOS(SIN(RADIANS(G1449))*SIN(RADIANS(E1457))+COS(RADIANS(G1449))*COS(RADIANS(E1457))*COS(RADIANS(Y1447))))&gt;90,0,$F$4*$F$5/E1456^2*(SIN(RADIANS(G1449))*SIN(RADIANS(E1457))+COS(RADIANS(G1449))*COS(RADIANS(E1457))*COS(RADIANS(Y1447))))</f>
        <v>#DIV/0!</v>
      </c>
      <c r="Z1449" s="3" t="e">
        <f>IF(DEGREES(ACOS(SIN(RADIANS(G1449))*SIN(RADIANS(E1457))+COS(RADIANS(G1449))*COS(RADIANS(E1457))*COS(RADIANS(Z1447))))&gt;90,0,$F$4*$F$5/E1456^2*(SIN(RADIANS(G1449))*SIN(RADIANS(E1457))+COS(RADIANS(G1449))*COS(RADIANS(E1457))*COS(RADIANS(Z1447))))</f>
        <v>#DIV/0!</v>
      </c>
      <c r="AA1449" s="3" t="e">
        <f>IF(DEGREES(ACOS(SIN(RADIANS(G1449))*SIN(RADIANS(E1457))+COS(RADIANS(G1449))*COS(RADIANS(E1457))*COS(RADIANS(AA1447))))&gt;90,0,$F$4*$F$5/E1456^2*(SIN(RADIANS(G1449))*SIN(RADIANS(E1457))+COS(RADIANS(G1449))*COS(RADIANS(E1457))*COS(RADIANS(AA1447))))</f>
        <v>#DIV/0!</v>
      </c>
      <c r="AB1449" s="3" t="e">
        <f>IF(DEGREES(ACOS(SIN(RADIANS(G1449))*SIN(RADIANS(E1457))+COS(RADIANS(G1449))*COS(RADIANS(E1457))*COS(RADIANS(AB1447))))&gt;90,0,$F$4*$F$5/E1456^2*(SIN(RADIANS(G1449))*SIN(RADIANS(E1457))+COS(RADIANS(G1449))*COS(RADIANS(E1457))*COS(RADIANS(AB1447))))</f>
        <v>#DIV/0!</v>
      </c>
      <c r="AC1449" s="3" t="e">
        <f>IF(DEGREES(ACOS(SIN(RADIANS(G1449))*SIN(RADIANS(E1457))+COS(RADIANS(G1449))*COS(RADIANS(E1457))*COS(RADIANS(AC1447))))&gt;90,0,$F$4*$F$5/E1456^2*(SIN(RADIANS(G1449))*SIN(RADIANS(E1457))+COS(RADIANS(G1449))*COS(RADIANS(E1457))*COS(RADIANS(AC1447))))</f>
        <v>#DIV/0!</v>
      </c>
      <c r="AD1449" s="3" t="e">
        <f>IF(DEGREES(ACOS(SIN(RADIANS(G1449))*SIN(RADIANS(E1457))+COS(RADIANS(G1449))*COS(RADIANS(E1457))*COS(RADIANS(AD1447))))&gt;90,0,$F$4*$F$5/E1456^2*(SIN(RADIANS(G1449))*SIN(RADIANS(E1457))+COS(RADIANS(G1449))*COS(RADIANS(E1457))*COS(RADIANS(AD1447))))</f>
        <v>#DIV/0!</v>
      </c>
      <c r="AE1449" s="3" t="e">
        <f>IF(DEGREES(ACOS(SIN(RADIANS(G1449))*SIN(RADIANS(E1457))+COS(RADIANS(G1449))*COS(RADIANS(E1457))*COS(RADIANS(AE1447))))&gt;90,0,$F$4*$F$5/E1456^2*(SIN(RADIANS(G1449))*SIN(RADIANS(E1457))+COS(RADIANS(G1449))*COS(RADIANS(E1457))*COS(RADIANS(AE1447))))</f>
        <v>#DIV/0!</v>
      </c>
      <c r="AF1449" s="3" t="e">
        <f>IF(DEGREES(ACOS(SIN(RADIANS(G1449))*SIN(RADIANS(E1457))+COS(RADIANS(G1449))*COS(RADIANS(E1457))*COS(RADIANS(AF1447))))&gt;90,0,$F$4*$F$5/E1456^2*(SIN(RADIANS(G1449))*SIN(RADIANS(E1457))+COS(RADIANS(G1449))*COS(RADIANS(E1457))*COS(RADIANS(AF1447))))</f>
        <v>#DIV/0!</v>
      </c>
      <c r="AG1449" s="3" t="e">
        <f>IF(DEGREES(ACOS(SIN(RADIANS(G1449))*SIN(RADIANS(E1457))+COS(RADIANS(G1449))*COS(RADIANS(E1457))*COS(RADIANS(AG1447))))&gt;90,0,$F$4*$F$5/E1456^2*(SIN(RADIANS(G1449))*SIN(RADIANS(E1457))+COS(RADIANS(G1449))*COS(RADIANS(E1457))*COS(RADIANS(AG1447))))</f>
        <v>#DIV/0!</v>
      </c>
      <c r="AH1449" s="3" t="e">
        <f>IF(DEGREES(ACOS(SIN(RADIANS(G1449))*SIN(RADIANS(E1457))+COS(RADIANS(G1449))*COS(RADIANS(E1457))*COS(RADIANS(AH1447))))&gt;90,0,$F$4*$F$5/E1456^2*(SIN(RADIANS(G1449))*SIN(RADIANS(E1457))+COS(RADIANS(G1449))*COS(RADIANS(E1457))*COS(RADIANS(AH1447))))</f>
        <v>#DIV/0!</v>
      </c>
      <c r="AI1449" s="3" t="e">
        <f>IF(DEGREES(ACOS(SIN(RADIANS(G1449))*SIN(RADIANS(E1457))+COS(RADIANS(G1449))*COS(RADIANS(E1457))*COS(RADIANS(AI1447))))&gt;90,0,$F$4*$F$5/E1456^2*(SIN(RADIANS(G1449))*SIN(RADIANS(E1457))+COS(RADIANS(G1449))*COS(RADIANS(E1457))*COS(RADIANS(AI1447))))</f>
        <v>#DIV/0!</v>
      </c>
      <c r="AJ1449" s="3" t="e">
        <f>IF(DEGREES(ACOS(SIN(RADIANS(G1449))*SIN(RADIANS(E1457))+COS(RADIANS(G1449))*COS(RADIANS(E1457))*COS(RADIANS(AJ1447))))&gt;90,0,$F$4*$F$5/E1456^2*(SIN(RADIANS(G1449))*SIN(RADIANS(E1457))+COS(RADIANS(G1449))*COS(RADIANS(E1457))*COS(RADIANS(AJ1447))))</f>
        <v>#DIV/0!</v>
      </c>
      <c r="AK1449" s="3" t="e">
        <f>IF(DEGREES(ACOS(SIN(RADIANS(G1449))*SIN(RADIANS(E1457))+COS(RADIANS(G1449))*COS(RADIANS(E1457))*COS(RADIANS(AK1447))))&gt;90,0,$F$4*$F$5/E1456^2*(SIN(RADIANS(G1449))*SIN(RADIANS(E1457))+COS(RADIANS(G1449))*COS(RADIANS(E1457))*COS(RADIANS(AK1447))))</f>
        <v>#DIV/0!</v>
      </c>
      <c r="AL1449" s="3" t="e">
        <f>IF(DEGREES(ACOS(SIN(RADIANS(G1449))*SIN(RADIANS(E1457))+COS(RADIANS(G1449))*COS(RADIANS(E1457))*COS(RADIANS(AL1447))))&gt;90,0,$F$4*$F$5/E1456^2*(SIN(RADIANS(G1449))*SIN(RADIANS(E1457))+COS(RADIANS(G1449))*COS(RADIANS(E1457))*COS(RADIANS(AL1447))))</f>
        <v>#DIV/0!</v>
      </c>
      <c r="AM1449" s="3" t="e">
        <f>IF(DEGREES(ACOS(SIN(RADIANS(G1449))*SIN(RADIANS(E1457))+COS(RADIANS(G1449))*COS(RADIANS(E1457))*COS(RADIANS(AM1447))))&gt;90,0,$F$4*$F$5/E1456^2*(SIN(RADIANS(G1449))*SIN(RADIANS(E1457))+COS(RADIANS(G1449))*COS(RADIANS(E1457))*COS(RADIANS(AM1447))))</f>
        <v>#DIV/0!</v>
      </c>
      <c r="AN1449" s="3" t="e">
        <f>IF(DEGREES(ACOS(SIN(RADIANS(G1449))*SIN(RADIANS(E1457))+COS(RADIANS(G1449))*COS(RADIANS(E1457))*COS(RADIANS(AN1447))))&gt;90,0,$F$4*$F$5/E1456^2*(SIN(RADIANS(G1449))*SIN(RADIANS(E1457))+COS(RADIANS(G1449))*COS(RADIANS(E1457))*COS(RADIANS(AN1447))))</f>
        <v>#DIV/0!</v>
      </c>
      <c r="AO1449" s="3" t="e">
        <f>IF(DEGREES(ACOS(SIN(RADIANS(G1449))*SIN(RADIANS(E1457))+COS(RADIANS(G1449))*COS(RADIANS(E1457))*COS(RADIANS(AO1447))))&gt;90,0,$F$4*$F$5/E1456^2*(SIN(RADIANS(G1449))*SIN(RADIANS(E1457))+COS(RADIANS(G1449))*COS(RADIANS(E1457))*COS(RADIANS(AO1447))))</f>
        <v>#DIV/0!</v>
      </c>
      <c r="AP1449" s="3" t="e">
        <f>IF(DEGREES(ACOS(SIN(RADIANS(G1449))*SIN(RADIANS(E1457))+COS(RADIANS(G1449))*COS(RADIANS(E1457))*COS(RADIANS(AP1447))))&gt;90,0,$F$4*$F$5/E1456^2*(SIN(RADIANS(G1449))*SIN(RADIANS(E1457))+COS(RADIANS(G1449))*COS(RADIANS(E1457))*COS(RADIANS(AP1447))))</f>
        <v>#DIV/0!</v>
      </c>
      <c r="AQ1449" s="3" t="e">
        <f>IF(DEGREES(ACOS(SIN(RADIANS(G1449))*SIN(RADIANS(E1457))+COS(RADIANS(G1449))*COS(RADIANS(E1457))*COS(RADIANS(AQ1447))))&gt;90,0,$F$4*$F$5/E1456^2*(SIN(RADIANS(G1449))*SIN(RADIANS(E1457))+COS(RADIANS(G1449))*COS(RADIANS(E1457))*COS(RADIANS(AQ1447))))</f>
        <v>#DIV/0!</v>
      </c>
      <c r="AR1449" s="3" t="e">
        <f>IF(DEGREES(ACOS(SIN(RADIANS(G1449))*SIN(RADIANS(E1457))+COS(RADIANS(G1449))*COS(RADIANS(E1457))*COS(RADIANS(AR1447))))&gt;90,0,$F$4*$F$5/E1456^2*(SIN(RADIANS(G1449))*SIN(RADIANS(E1457))+COS(RADIANS(G1449))*COS(RADIANS(E1457))*COS(RADIANS(AR1447))))</f>
        <v>#DIV/0!</v>
      </c>
    </row>
    <row r="1450" spans="2:44" ht="15.75" customHeight="1" x14ac:dyDescent="0.2">
      <c r="B1450" s="3" t="s">
        <v>728</v>
      </c>
      <c r="E1450" s="3">
        <f t="array" ref="E1450">INDEX($D$1751:$AM$1751,0,MATCH(E1449-IF(E1449&lt;360,0,360),$D$1700:$AM$1700,0))+IF(E1449&gt;350,360,0)</f>
        <v>610</v>
      </c>
      <c r="G1450" s="3">
        <v>80</v>
      </c>
      <c r="I1450" s="3">
        <f>IF(DEGREES(ACOS(SIN(RADIANS(G1450))*SIN(RADIANS(E1457))+COS(RADIANS(G1450))*COS(RADIANS(E1457))*COS(RADIANS(I1447))))&gt;90,0,$F$4*$F$5/E1456^2*(SIN(RADIANS(G1450))*SIN(RADIANS(E1457))+COS(RADIANS(G1450))*COS(RADIANS(E1457))*COS(RADIANS(I1447))))</f>
        <v>0</v>
      </c>
      <c r="J1450" s="3">
        <f>IF(DEGREES(ACOS(SIN(RADIANS(G1450))*SIN(RADIANS(E1457))+COS(RADIANS(G1450))*COS(RADIANS(E1457))*COS(RADIANS(J1447))))&gt;90,0,$F$4*$F$5/E1456^2*(SIN(RADIANS(G1450))*SIN(RADIANS(E1457))+COS(RADIANS(G1450))*COS(RADIANS(E1457))*COS(RADIANS(J1447))))</f>
        <v>0</v>
      </c>
      <c r="K1450" s="3">
        <f>IF(DEGREES(ACOS(SIN(RADIANS(G1450))*SIN(RADIANS(E1457))+COS(RADIANS(G1450))*COS(RADIANS(E1457))*COS(RADIANS(K1447))))&gt;90,0,$F$4*$F$5/E1456^2*(SIN(RADIANS(G1450))*SIN(RADIANS(E1457))+COS(RADIANS(G1450))*COS(RADIANS(E1457))*COS(RADIANS(K1447))))</f>
        <v>0</v>
      </c>
      <c r="L1450" s="3">
        <f>IF(DEGREES(ACOS(SIN(RADIANS(G1450))*SIN(RADIANS(E1457))+COS(RADIANS(G1450))*COS(RADIANS(E1457))*COS(RADIANS(L1447))))&gt;90,0,$F$4*$F$5/E1456^2*(SIN(RADIANS(G1450))*SIN(RADIANS(E1457))+COS(RADIANS(G1450))*COS(RADIANS(E1457))*COS(RADIANS(L1447))))</f>
        <v>0</v>
      </c>
      <c r="M1450" s="3">
        <f>IF(DEGREES(ACOS(SIN(RADIANS(G1450))*SIN(RADIANS(E1457))+COS(RADIANS(G1450))*COS(RADIANS(E1457))*COS(RADIANS(M1447))))&gt;90,0,$F$4*$F$5/E1456^2*(SIN(RADIANS(G1450))*SIN(RADIANS(E1457))+COS(RADIANS(G1450))*COS(RADIANS(E1457))*COS(RADIANS(M1447))))</f>
        <v>0</v>
      </c>
      <c r="N1450" s="3">
        <f>IF(DEGREES(ACOS(SIN(RADIANS(G1450))*SIN(RADIANS(E1457))+COS(RADIANS(G1450))*COS(RADIANS(E1457))*COS(RADIANS(N1447))))&gt;90,0,$F$4*$F$5/E1456^2*(SIN(RADIANS(G1450))*SIN(RADIANS(E1457))+COS(RADIANS(G1450))*COS(RADIANS(E1457))*COS(RADIANS(N1447))))</f>
        <v>0</v>
      </c>
      <c r="O1450" s="3">
        <f>IF(DEGREES(ACOS(SIN(RADIANS(G1450))*SIN(RADIANS(E1457))+COS(RADIANS(G1450))*COS(RADIANS(E1457))*COS(RADIANS(O1447))))&gt;90,0,$F$4*$F$5/E1456^2*(SIN(RADIANS(G1450))*SIN(RADIANS(E1457))+COS(RADIANS(G1450))*COS(RADIANS(E1457))*COS(RADIANS(O1447))))</f>
        <v>0</v>
      </c>
      <c r="P1450" s="3">
        <f>IF(DEGREES(ACOS(SIN(RADIANS(G1450))*SIN(RADIANS(E1457))+COS(RADIANS(G1450))*COS(RADIANS(E1457))*COS(RADIANS(P1447))))&gt;90,0,$F$4*$F$5/E1456^2*(SIN(RADIANS(G1450))*SIN(RADIANS(E1457))+COS(RADIANS(G1450))*COS(RADIANS(E1457))*COS(RADIANS(P1447))))</f>
        <v>0</v>
      </c>
      <c r="Q1450" s="3">
        <f>IF(DEGREES(ACOS(SIN(RADIANS(G1450))*SIN(RADIANS(E1457))+COS(RADIANS(G1450))*COS(RADIANS(E1457))*COS(RADIANS(Q1447))))&gt;90,0,$F$4*$F$5/E1456^2*(SIN(RADIANS(G1450))*SIN(RADIANS(E1457))+COS(RADIANS(G1450))*COS(RADIANS(E1457))*COS(RADIANS(Q1447))))</f>
        <v>0</v>
      </c>
      <c r="R1450" s="3" t="e">
        <f>IF(DEGREES(ACOS(SIN(RADIANS(G1450))*SIN(RADIANS(E1457))+COS(RADIANS(G1450))*COS(RADIANS(E1457))*COS(RADIANS(R1447))))&gt;90,0,$F$4*$F$5/E1456^2*(SIN(RADIANS(G1450))*SIN(RADIANS(E1457))+COS(RADIANS(G1450))*COS(RADIANS(E1457))*COS(RADIANS(R1447))))</f>
        <v>#DIV/0!</v>
      </c>
      <c r="S1450" s="3" t="e">
        <f>IF(DEGREES(ACOS(SIN(RADIANS(G1450))*SIN(RADIANS(E1457))+COS(RADIANS(G1450))*COS(RADIANS(E1457))*COS(RADIANS(S1447))))&gt;90,0,$F$4*$F$5/E1456^2*(SIN(RADIANS(G1450))*SIN(RADIANS(E1457))+COS(RADIANS(G1450))*COS(RADIANS(E1457))*COS(RADIANS(S1447))))</f>
        <v>#DIV/0!</v>
      </c>
      <c r="T1450" s="3" t="e">
        <f>IF(DEGREES(ACOS(SIN(RADIANS(G1450))*SIN(RADIANS(E1457))+COS(RADIANS(G1450))*COS(RADIANS(E1457))*COS(RADIANS(T1447))))&gt;90,0,$F$4*$F$5/E1456^2*(SIN(RADIANS(G1450))*SIN(RADIANS(E1457))+COS(RADIANS(G1450))*COS(RADIANS(E1457))*COS(RADIANS(T1447))))</f>
        <v>#DIV/0!</v>
      </c>
      <c r="U1450" s="3" t="e">
        <f>IF(DEGREES(ACOS(SIN(RADIANS(G1450))*SIN(RADIANS(E1457))+COS(RADIANS(G1450))*COS(RADIANS(E1457))*COS(RADIANS(U1447))))&gt;90,0,$F$4*$F$5/E1456^2*(SIN(RADIANS(G1450))*SIN(RADIANS(E1457))+COS(RADIANS(G1450))*COS(RADIANS(E1457))*COS(RADIANS(U1447))))</f>
        <v>#DIV/0!</v>
      </c>
      <c r="V1450" s="3" t="e">
        <f>IF(DEGREES(ACOS(SIN(RADIANS(G1450))*SIN(RADIANS(E1457))+COS(RADIANS(G1450))*COS(RADIANS(E1457))*COS(RADIANS(V1447))))&gt;90,0,$F$4*$F$5/E1456^2*(SIN(RADIANS(G1450))*SIN(RADIANS(E1457))+COS(RADIANS(G1450))*COS(RADIANS(E1457))*COS(RADIANS(V1447))))</f>
        <v>#DIV/0!</v>
      </c>
      <c r="W1450" s="3" t="e">
        <f>IF(DEGREES(ACOS(SIN(RADIANS(G1450))*SIN(RADIANS(E1457))+COS(RADIANS(G1450))*COS(RADIANS(E1457))*COS(RADIANS(W1447))))&gt;90,0,$F$4*$F$5/E1456^2*(SIN(RADIANS(G1450))*SIN(RADIANS(E1457))+COS(RADIANS(G1450))*COS(RADIANS(E1457))*COS(RADIANS(W1447))))</f>
        <v>#DIV/0!</v>
      </c>
      <c r="X1450" s="3" t="e">
        <f>IF(DEGREES(ACOS(SIN(RADIANS(G1450))*SIN(RADIANS(E1457))+COS(RADIANS(G1450))*COS(RADIANS(E1457))*COS(RADIANS(X1447))))&gt;90,0,$F$4*$F$5/E1456^2*(SIN(RADIANS(G1450))*SIN(RADIANS(E1457))+COS(RADIANS(G1450))*COS(RADIANS(E1457))*COS(RADIANS(X1447))))</f>
        <v>#DIV/0!</v>
      </c>
      <c r="Y1450" s="3" t="e">
        <f>IF(DEGREES(ACOS(SIN(RADIANS(G1450))*SIN(RADIANS(E1457))+COS(RADIANS(G1450))*COS(RADIANS(E1457))*COS(RADIANS(Y1447))))&gt;90,0,$F$4*$F$5/E1456^2*(SIN(RADIANS(G1450))*SIN(RADIANS(E1457))+COS(RADIANS(G1450))*COS(RADIANS(E1457))*COS(RADIANS(Y1447))))</f>
        <v>#DIV/0!</v>
      </c>
      <c r="Z1450" s="3" t="e">
        <f>IF(DEGREES(ACOS(SIN(RADIANS(G1450))*SIN(RADIANS(E1457))+COS(RADIANS(G1450))*COS(RADIANS(E1457))*COS(RADIANS(Z1447))))&gt;90,0,$F$4*$F$5/E1456^2*(SIN(RADIANS(G1450))*SIN(RADIANS(E1457))+COS(RADIANS(G1450))*COS(RADIANS(E1457))*COS(RADIANS(Z1447))))</f>
        <v>#DIV/0!</v>
      </c>
      <c r="AA1450" s="3" t="e">
        <f>IF(DEGREES(ACOS(SIN(RADIANS(G1450))*SIN(RADIANS(E1457))+COS(RADIANS(G1450))*COS(RADIANS(E1457))*COS(RADIANS(AA1447))))&gt;90,0,$F$4*$F$5/E1456^2*(SIN(RADIANS(G1450))*SIN(RADIANS(E1457))+COS(RADIANS(G1450))*COS(RADIANS(E1457))*COS(RADIANS(AA1447))))</f>
        <v>#DIV/0!</v>
      </c>
      <c r="AB1450" s="3" t="e">
        <f>IF(DEGREES(ACOS(SIN(RADIANS(G1450))*SIN(RADIANS(E1457))+COS(RADIANS(G1450))*COS(RADIANS(E1457))*COS(RADIANS(AB1447))))&gt;90,0,$F$4*$F$5/E1456^2*(SIN(RADIANS(G1450))*SIN(RADIANS(E1457))+COS(RADIANS(G1450))*COS(RADIANS(E1457))*COS(RADIANS(AB1447))))</f>
        <v>#DIV/0!</v>
      </c>
      <c r="AC1450" s="3" t="e">
        <f>IF(DEGREES(ACOS(SIN(RADIANS(G1450))*SIN(RADIANS(E1457))+COS(RADIANS(G1450))*COS(RADIANS(E1457))*COS(RADIANS(AC1447))))&gt;90,0,$F$4*$F$5/E1456^2*(SIN(RADIANS(G1450))*SIN(RADIANS(E1457))+COS(RADIANS(G1450))*COS(RADIANS(E1457))*COS(RADIANS(AC1447))))</f>
        <v>#DIV/0!</v>
      </c>
      <c r="AD1450" s="3" t="e">
        <f>IF(DEGREES(ACOS(SIN(RADIANS(G1450))*SIN(RADIANS(E1457))+COS(RADIANS(G1450))*COS(RADIANS(E1457))*COS(RADIANS(AD1447))))&gt;90,0,$F$4*$F$5/E1456^2*(SIN(RADIANS(G1450))*SIN(RADIANS(E1457))+COS(RADIANS(G1450))*COS(RADIANS(E1457))*COS(RADIANS(AD1447))))</f>
        <v>#DIV/0!</v>
      </c>
      <c r="AE1450" s="3" t="e">
        <f>IF(DEGREES(ACOS(SIN(RADIANS(G1450))*SIN(RADIANS(E1457))+COS(RADIANS(G1450))*COS(RADIANS(E1457))*COS(RADIANS(AE1447))))&gt;90,0,$F$4*$F$5/E1456^2*(SIN(RADIANS(G1450))*SIN(RADIANS(E1457))+COS(RADIANS(G1450))*COS(RADIANS(E1457))*COS(RADIANS(AE1447))))</f>
        <v>#DIV/0!</v>
      </c>
      <c r="AF1450" s="3" t="e">
        <f>IF(DEGREES(ACOS(SIN(RADIANS(G1450))*SIN(RADIANS(E1457))+COS(RADIANS(G1450))*COS(RADIANS(E1457))*COS(RADIANS(AF1447))))&gt;90,0,$F$4*$F$5/E1456^2*(SIN(RADIANS(G1450))*SIN(RADIANS(E1457))+COS(RADIANS(G1450))*COS(RADIANS(E1457))*COS(RADIANS(AF1447))))</f>
        <v>#DIV/0!</v>
      </c>
      <c r="AG1450" s="3" t="e">
        <f>IF(DEGREES(ACOS(SIN(RADIANS(G1450))*SIN(RADIANS(E1457))+COS(RADIANS(G1450))*COS(RADIANS(E1457))*COS(RADIANS(AG1447))))&gt;90,0,$F$4*$F$5/E1456^2*(SIN(RADIANS(G1450))*SIN(RADIANS(E1457))+COS(RADIANS(G1450))*COS(RADIANS(E1457))*COS(RADIANS(AG1447))))</f>
        <v>#DIV/0!</v>
      </c>
      <c r="AH1450" s="3" t="e">
        <f>IF(DEGREES(ACOS(SIN(RADIANS(G1450))*SIN(RADIANS(E1457))+COS(RADIANS(G1450))*COS(RADIANS(E1457))*COS(RADIANS(AH1447))))&gt;90,0,$F$4*$F$5/E1456^2*(SIN(RADIANS(G1450))*SIN(RADIANS(E1457))+COS(RADIANS(G1450))*COS(RADIANS(E1457))*COS(RADIANS(AH1447))))</f>
        <v>#DIV/0!</v>
      </c>
      <c r="AI1450" s="3" t="e">
        <f>IF(DEGREES(ACOS(SIN(RADIANS(G1450))*SIN(RADIANS(E1457))+COS(RADIANS(G1450))*COS(RADIANS(E1457))*COS(RADIANS(AI1447))))&gt;90,0,$F$4*$F$5/E1456^2*(SIN(RADIANS(G1450))*SIN(RADIANS(E1457))+COS(RADIANS(G1450))*COS(RADIANS(E1457))*COS(RADIANS(AI1447))))</f>
        <v>#DIV/0!</v>
      </c>
      <c r="AJ1450" s="3" t="e">
        <f>IF(DEGREES(ACOS(SIN(RADIANS(G1450))*SIN(RADIANS(E1457))+COS(RADIANS(G1450))*COS(RADIANS(E1457))*COS(RADIANS(AJ1447))))&gt;90,0,$F$4*$F$5/E1456^2*(SIN(RADIANS(G1450))*SIN(RADIANS(E1457))+COS(RADIANS(G1450))*COS(RADIANS(E1457))*COS(RADIANS(AJ1447))))</f>
        <v>#DIV/0!</v>
      </c>
      <c r="AK1450" s="3">
        <f>IF(DEGREES(ACOS(SIN(RADIANS(G1450))*SIN(RADIANS(E1457))+COS(RADIANS(G1450))*COS(RADIANS(E1457))*COS(RADIANS(AK1447))))&gt;90,0,$F$4*$F$5/E1456^2*(SIN(RADIANS(G1450))*SIN(RADIANS(E1457))+COS(RADIANS(G1450))*COS(RADIANS(E1457))*COS(RADIANS(AK1447))))</f>
        <v>0</v>
      </c>
      <c r="AL1450" s="3">
        <f>IF(DEGREES(ACOS(SIN(RADIANS(G1450))*SIN(RADIANS(E1457))+COS(RADIANS(G1450))*COS(RADIANS(E1457))*COS(RADIANS(AL1447))))&gt;90,0,$F$4*$F$5/E1456^2*(SIN(RADIANS(G1450))*SIN(RADIANS(E1457))+COS(RADIANS(G1450))*COS(RADIANS(E1457))*COS(RADIANS(AL1447))))</f>
        <v>0</v>
      </c>
      <c r="AM1450" s="3">
        <f>IF(DEGREES(ACOS(SIN(RADIANS(G1450))*SIN(RADIANS(E1457))+COS(RADIANS(G1450))*COS(RADIANS(E1457))*COS(RADIANS(AM1447))))&gt;90,0,$F$4*$F$5/E1456^2*(SIN(RADIANS(G1450))*SIN(RADIANS(E1457))+COS(RADIANS(G1450))*COS(RADIANS(E1457))*COS(RADIANS(AM1447))))</f>
        <v>0</v>
      </c>
      <c r="AN1450" s="3">
        <f>IF(DEGREES(ACOS(SIN(RADIANS(G1450))*SIN(RADIANS(E1457))+COS(RADIANS(G1450))*COS(RADIANS(E1457))*COS(RADIANS(AN1447))))&gt;90,0,$F$4*$F$5/E1456^2*(SIN(RADIANS(G1450))*SIN(RADIANS(E1457))+COS(RADIANS(G1450))*COS(RADIANS(E1457))*COS(RADIANS(AN1447))))</f>
        <v>0</v>
      </c>
      <c r="AO1450" s="3">
        <f>IF(DEGREES(ACOS(SIN(RADIANS(G1450))*SIN(RADIANS(E1457))+COS(RADIANS(G1450))*COS(RADIANS(E1457))*COS(RADIANS(AO1447))))&gt;90,0,$F$4*$F$5/E1456^2*(SIN(RADIANS(G1450))*SIN(RADIANS(E1457))+COS(RADIANS(G1450))*COS(RADIANS(E1457))*COS(RADIANS(AO1447))))</f>
        <v>0</v>
      </c>
      <c r="AP1450" s="3">
        <f>IF(DEGREES(ACOS(SIN(RADIANS(G1450))*SIN(RADIANS(E1457))+COS(RADIANS(G1450))*COS(RADIANS(E1457))*COS(RADIANS(AP1447))))&gt;90,0,$F$4*$F$5/E1456^2*(SIN(RADIANS(G1450))*SIN(RADIANS(E1457))+COS(RADIANS(G1450))*COS(RADIANS(E1457))*COS(RADIANS(AP1447))))</f>
        <v>0</v>
      </c>
      <c r="AQ1450" s="3">
        <f>IF(DEGREES(ACOS(SIN(RADIANS(G1450))*SIN(RADIANS(E1457))+COS(RADIANS(G1450))*COS(RADIANS(E1457))*COS(RADIANS(AQ1447))))&gt;90,0,$F$4*$F$5/E1456^2*(SIN(RADIANS(G1450))*SIN(RADIANS(E1457))+COS(RADIANS(G1450))*COS(RADIANS(E1457))*COS(RADIANS(AQ1447))))</f>
        <v>0</v>
      </c>
      <c r="AR1450" s="3">
        <f>IF(DEGREES(ACOS(SIN(RADIANS(G1450))*SIN(RADIANS(E1457))+COS(RADIANS(G1450))*COS(RADIANS(E1457))*COS(RADIANS(AR1447))))&gt;90,0,$F$4*$F$5/E1456^2*(SIN(RADIANS(G1450))*SIN(RADIANS(E1457))+COS(RADIANS(G1450))*COS(RADIANS(E1457))*COS(RADIANS(AR1447))))</f>
        <v>0</v>
      </c>
    </row>
    <row r="1451" spans="2:44" ht="15.75" customHeight="1" x14ac:dyDescent="0.2">
      <c r="B1451" s="20" t="s">
        <v>784</v>
      </c>
      <c r="E1451" s="3">
        <f>IF(E1450-$F$13&lt;0,E1450-$F$13+360,IF(E1450-$F$13&gt;360,E1450-$F$13-360,E1450-$F$13))</f>
        <v>340</v>
      </c>
      <c r="G1451" s="3">
        <v>70</v>
      </c>
      <c r="I1451" s="3">
        <f>IF(DEGREES(ACOS(SIN(RADIANS(G1451))*SIN(RADIANS(E1457))+COS(RADIANS(G1451))*COS(RADIANS(E1457))*COS(RADIANS(I1447))))&gt;90,0,$F$4*$F$5/E1456^2*(SIN(RADIANS(G1451))*SIN(RADIANS(E1457))+COS(RADIANS(G1451))*COS(RADIANS(E1457))*COS(RADIANS(I1447))))</f>
        <v>0</v>
      </c>
      <c r="J1451" s="3">
        <f>IF(DEGREES(ACOS(SIN(RADIANS(G1451))*SIN(RADIANS(E1457))+COS(RADIANS(G1451))*COS(RADIANS(E1457))*COS(RADIANS(J1447))))&gt;90,0,$F$4*$F$5/E1456^2*(SIN(RADIANS(G1451))*SIN(RADIANS(E1457))+COS(RADIANS(G1451))*COS(RADIANS(E1457))*COS(RADIANS(J1447))))</f>
        <v>0</v>
      </c>
      <c r="K1451" s="3">
        <f>IF(DEGREES(ACOS(SIN(RADIANS(G1451))*SIN(RADIANS(E1457))+COS(RADIANS(G1451))*COS(RADIANS(E1457))*COS(RADIANS(K1447))))&gt;90,0,$F$4*$F$5/E1456^2*(SIN(RADIANS(G1451))*SIN(RADIANS(E1457))+COS(RADIANS(G1451))*COS(RADIANS(E1457))*COS(RADIANS(K1447))))</f>
        <v>0</v>
      </c>
      <c r="L1451" s="3">
        <f>IF(DEGREES(ACOS(SIN(RADIANS(G1451))*SIN(RADIANS(E1457))+COS(RADIANS(G1451))*COS(RADIANS(E1457))*COS(RADIANS(L1447))))&gt;90,0,$F$4*$F$5/E1456^2*(SIN(RADIANS(G1451))*SIN(RADIANS(E1457))+COS(RADIANS(G1451))*COS(RADIANS(E1457))*COS(RADIANS(L1447))))</f>
        <v>0</v>
      </c>
      <c r="M1451" s="3">
        <f>IF(DEGREES(ACOS(SIN(RADIANS(G1451))*SIN(RADIANS(E1457))+COS(RADIANS(G1451))*COS(RADIANS(E1457))*COS(RADIANS(M1447))))&gt;90,0,$F$4*$F$5/E1456^2*(SIN(RADIANS(G1451))*SIN(RADIANS(E1457))+COS(RADIANS(G1451))*COS(RADIANS(E1457))*COS(RADIANS(M1447))))</f>
        <v>0</v>
      </c>
      <c r="N1451" s="3">
        <f>IF(DEGREES(ACOS(SIN(RADIANS(G1451))*SIN(RADIANS(E1457))+COS(RADIANS(G1451))*COS(RADIANS(E1457))*COS(RADIANS(N1447))))&gt;90,0,$F$4*$F$5/E1456^2*(SIN(RADIANS(G1451))*SIN(RADIANS(E1457))+COS(RADIANS(G1451))*COS(RADIANS(E1457))*COS(RADIANS(N1447))))</f>
        <v>0</v>
      </c>
      <c r="O1451" s="3">
        <f>IF(DEGREES(ACOS(SIN(RADIANS(G1451))*SIN(RADIANS(E1457))+COS(RADIANS(G1451))*COS(RADIANS(E1457))*COS(RADIANS(O1447))))&gt;90,0,$F$4*$F$5/E1456^2*(SIN(RADIANS(G1451))*SIN(RADIANS(E1457))+COS(RADIANS(G1451))*COS(RADIANS(E1457))*COS(RADIANS(O1447))))</f>
        <v>0</v>
      </c>
      <c r="P1451" s="3">
        <f>IF(DEGREES(ACOS(SIN(RADIANS(G1451))*SIN(RADIANS(E1457))+COS(RADIANS(G1451))*COS(RADIANS(E1457))*COS(RADIANS(P1447))))&gt;90,0,$F$4*$F$5/E1456^2*(SIN(RADIANS(G1451))*SIN(RADIANS(E1457))+COS(RADIANS(G1451))*COS(RADIANS(E1457))*COS(RADIANS(P1447))))</f>
        <v>0</v>
      </c>
      <c r="Q1451" s="3">
        <f>IF(DEGREES(ACOS(SIN(RADIANS(G1451))*SIN(RADIANS(E1457))+COS(RADIANS(G1451))*COS(RADIANS(E1457))*COS(RADIANS(Q1447))))&gt;90,0,$F$4*$F$5/E1456^2*(SIN(RADIANS(G1451))*SIN(RADIANS(E1457))+COS(RADIANS(G1451))*COS(RADIANS(E1457))*COS(RADIANS(Q1447))))</f>
        <v>0</v>
      </c>
      <c r="R1451" s="3" t="e">
        <f>IF(DEGREES(ACOS(SIN(RADIANS(G1451))*SIN(RADIANS(E1457))+COS(RADIANS(G1451))*COS(RADIANS(E1457))*COS(RADIANS(R1447))))&gt;90,0,$F$4*$F$5/E1456^2*(SIN(RADIANS(G1451))*SIN(RADIANS(E1457))+COS(RADIANS(G1451))*COS(RADIANS(E1457))*COS(RADIANS(R1447))))</f>
        <v>#DIV/0!</v>
      </c>
      <c r="S1451" s="3" t="e">
        <f>IF(DEGREES(ACOS(SIN(RADIANS(G1451))*SIN(RADIANS(E1457))+COS(RADIANS(G1451))*COS(RADIANS(E1457))*COS(RADIANS(S1447))))&gt;90,0,$F$4*$F$5/E1456^2*(SIN(RADIANS(G1451))*SIN(RADIANS(E1457))+COS(RADIANS(G1451))*COS(RADIANS(E1457))*COS(RADIANS(S1447))))</f>
        <v>#DIV/0!</v>
      </c>
      <c r="T1451" s="3" t="e">
        <f>IF(DEGREES(ACOS(SIN(RADIANS(G1451))*SIN(RADIANS(E1457))+COS(RADIANS(G1451))*COS(RADIANS(E1457))*COS(RADIANS(T1447))))&gt;90,0,$F$4*$F$5/E1456^2*(SIN(RADIANS(G1451))*SIN(RADIANS(E1457))+COS(RADIANS(G1451))*COS(RADIANS(E1457))*COS(RADIANS(T1447))))</f>
        <v>#DIV/0!</v>
      </c>
      <c r="U1451" s="3" t="e">
        <f>IF(DEGREES(ACOS(SIN(RADIANS(G1451))*SIN(RADIANS(E1457))+COS(RADIANS(G1451))*COS(RADIANS(E1457))*COS(RADIANS(U1447))))&gt;90,0,$F$4*$F$5/E1456^2*(SIN(RADIANS(G1451))*SIN(RADIANS(E1457))+COS(RADIANS(G1451))*COS(RADIANS(E1457))*COS(RADIANS(U1447))))</f>
        <v>#DIV/0!</v>
      </c>
      <c r="V1451" s="3" t="e">
        <f>IF(DEGREES(ACOS(SIN(RADIANS(G1451))*SIN(RADIANS(E1457))+COS(RADIANS(G1451))*COS(RADIANS(E1457))*COS(RADIANS(V1447))))&gt;90,0,$F$4*$F$5/E1456^2*(SIN(RADIANS(G1451))*SIN(RADIANS(E1457))+COS(RADIANS(G1451))*COS(RADIANS(E1457))*COS(RADIANS(V1447))))</f>
        <v>#DIV/0!</v>
      </c>
      <c r="W1451" s="3" t="e">
        <f>IF(DEGREES(ACOS(SIN(RADIANS(G1451))*SIN(RADIANS(E1457))+COS(RADIANS(G1451))*COS(RADIANS(E1457))*COS(RADIANS(W1447))))&gt;90,0,$F$4*$F$5/E1456^2*(SIN(RADIANS(G1451))*SIN(RADIANS(E1457))+COS(RADIANS(G1451))*COS(RADIANS(E1457))*COS(RADIANS(W1447))))</f>
        <v>#DIV/0!</v>
      </c>
      <c r="X1451" s="3" t="e">
        <f>IF(DEGREES(ACOS(SIN(RADIANS(G1451))*SIN(RADIANS(E1457))+COS(RADIANS(G1451))*COS(RADIANS(E1457))*COS(RADIANS(X1447))))&gt;90,0,$F$4*$F$5/E1456^2*(SIN(RADIANS(G1451))*SIN(RADIANS(E1457))+COS(RADIANS(G1451))*COS(RADIANS(E1457))*COS(RADIANS(X1447))))</f>
        <v>#DIV/0!</v>
      </c>
      <c r="Y1451" s="3" t="e">
        <f>IF(DEGREES(ACOS(SIN(RADIANS(G1451))*SIN(RADIANS(E1457))+COS(RADIANS(G1451))*COS(RADIANS(E1457))*COS(RADIANS(Y1447))))&gt;90,0,$F$4*$F$5/E1456^2*(SIN(RADIANS(G1451))*SIN(RADIANS(E1457))+COS(RADIANS(G1451))*COS(RADIANS(E1457))*COS(RADIANS(Y1447))))</f>
        <v>#DIV/0!</v>
      </c>
      <c r="Z1451" s="3" t="e">
        <f>IF(DEGREES(ACOS(SIN(RADIANS(G1451))*SIN(RADIANS(E1457))+COS(RADIANS(G1451))*COS(RADIANS(E1457))*COS(RADIANS(Z1447))))&gt;90,0,$F$4*$F$5/E1456^2*(SIN(RADIANS(G1451))*SIN(RADIANS(E1457))+COS(RADIANS(G1451))*COS(RADIANS(E1457))*COS(RADIANS(Z1447))))</f>
        <v>#DIV/0!</v>
      </c>
      <c r="AA1451" s="3" t="e">
        <f>IF(DEGREES(ACOS(SIN(RADIANS(G1451))*SIN(RADIANS(E1457))+COS(RADIANS(G1451))*COS(RADIANS(E1457))*COS(RADIANS(AA1447))))&gt;90,0,$F$4*$F$5/E1456^2*(SIN(RADIANS(G1451))*SIN(RADIANS(E1457))+COS(RADIANS(G1451))*COS(RADIANS(E1457))*COS(RADIANS(AA1447))))</f>
        <v>#DIV/0!</v>
      </c>
      <c r="AB1451" s="3" t="e">
        <f>IF(DEGREES(ACOS(SIN(RADIANS(G1451))*SIN(RADIANS(E1457))+COS(RADIANS(G1451))*COS(RADIANS(E1457))*COS(RADIANS(AB1447))))&gt;90,0,$F$4*$F$5/E1456^2*(SIN(RADIANS(G1451))*SIN(RADIANS(E1457))+COS(RADIANS(G1451))*COS(RADIANS(E1457))*COS(RADIANS(AB1447))))</f>
        <v>#DIV/0!</v>
      </c>
      <c r="AC1451" s="3" t="e">
        <f>IF(DEGREES(ACOS(SIN(RADIANS(G1451))*SIN(RADIANS(E1457))+COS(RADIANS(G1451))*COS(RADIANS(E1457))*COS(RADIANS(AC1447))))&gt;90,0,$F$4*$F$5/E1456^2*(SIN(RADIANS(G1451))*SIN(RADIANS(E1457))+COS(RADIANS(G1451))*COS(RADIANS(E1457))*COS(RADIANS(AC1447))))</f>
        <v>#DIV/0!</v>
      </c>
      <c r="AD1451" s="3" t="e">
        <f>IF(DEGREES(ACOS(SIN(RADIANS(G1451))*SIN(RADIANS(E1457))+COS(RADIANS(G1451))*COS(RADIANS(E1457))*COS(RADIANS(AD1447))))&gt;90,0,$F$4*$F$5/E1456^2*(SIN(RADIANS(G1451))*SIN(RADIANS(E1457))+COS(RADIANS(G1451))*COS(RADIANS(E1457))*COS(RADIANS(AD1447))))</f>
        <v>#DIV/0!</v>
      </c>
      <c r="AE1451" s="3" t="e">
        <f>IF(DEGREES(ACOS(SIN(RADIANS(G1451))*SIN(RADIANS(E1457))+COS(RADIANS(G1451))*COS(RADIANS(E1457))*COS(RADIANS(AE1447))))&gt;90,0,$F$4*$F$5/E1456^2*(SIN(RADIANS(G1451))*SIN(RADIANS(E1457))+COS(RADIANS(G1451))*COS(RADIANS(E1457))*COS(RADIANS(AE1447))))</f>
        <v>#DIV/0!</v>
      </c>
      <c r="AF1451" s="3" t="e">
        <f>IF(DEGREES(ACOS(SIN(RADIANS(G1451))*SIN(RADIANS(E1457))+COS(RADIANS(G1451))*COS(RADIANS(E1457))*COS(RADIANS(AF1447))))&gt;90,0,$F$4*$F$5/E1456^2*(SIN(RADIANS(G1451))*SIN(RADIANS(E1457))+COS(RADIANS(G1451))*COS(RADIANS(E1457))*COS(RADIANS(AF1447))))</f>
        <v>#DIV/0!</v>
      </c>
      <c r="AG1451" s="3" t="e">
        <f>IF(DEGREES(ACOS(SIN(RADIANS(G1451))*SIN(RADIANS(E1457))+COS(RADIANS(G1451))*COS(RADIANS(E1457))*COS(RADIANS(AG1447))))&gt;90,0,$F$4*$F$5/E1456^2*(SIN(RADIANS(G1451))*SIN(RADIANS(E1457))+COS(RADIANS(G1451))*COS(RADIANS(E1457))*COS(RADIANS(AG1447))))</f>
        <v>#DIV/0!</v>
      </c>
      <c r="AH1451" s="3" t="e">
        <f>IF(DEGREES(ACOS(SIN(RADIANS(G1451))*SIN(RADIANS(E1457))+COS(RADIANS(G1451))*COS(RADIANS(E1457))*COS(RADIANS(AH1447))))&gt;90,0,$F$4*$F$5/E1456^2*(SIN(RADIANS(G1451))*SIN(RADIANS(E1457))+COS(RADIANS(G1451))*COS(RADIANS(E1457))*COS(RADIANS(AH1447))))</f>
        <v>#DIV/0!</v>
      </c>
      <c r="AI1451" s="3" t="e">
        <f>IF(DEGREES(ACOS(SIN(RADIANS(G1451))*SIN(RADIANS(E1457))+COS(RADIANS(G1451))*COS(RADIANS(E1457))*COS(RADIANS(AI1447))))&gt;90,0,$F$4*$F$5/E1456^2*(SIN(RADIANS(G1451))*SIN(RADIANS(E1457))+COS(RADIANS(G1451))*COS(RADIANS(E1457))*COS(RADIANS(AI1447))))</f>
        <v>#DIV/0!</v>
      </c>
      <c r="AJ1451" s="3" t="e">
        <f>IF(DEGREES(ACOS(SIN(RADIANS(G1451))*SIN(RADIANS(E1457))+COS(RADIANS(G1451))*COS(RADIANS(E1457))*COS(RADIANS(AJ1447))))&gt;90,0,$F$4*$F$5/E1456^2*(SIN(RADIANS(G1451))*SIN(RADIANS(E1457))+COS(RADIANS(G1451))*COS(RADIANS(E1457))*COS(RADIANS(AJ1447))))</f>
        <v>#DIV/0!</v>
      </c>
      <c r="AK1451" s="3">
        <f>IF(DEGREES(ACOS(SIN(RADIANS(G1451))*SIN(RADIANS(E1457))+COS(RADIANS(G1451))*COS(RADIANS(E1457))*COS(RADIANS(AK1447))))&gt;90,0,$F$4*$F$5/E1456^2*(SIN(RADIANS(G1451))*SIN(RADIANS(E1457))+COS(RADIANS(G1451))*COS(RADIANS(E1457))*COS(RADIANS(AK1447))))</f>
        <v>0</v>
      </c>
      <c r="AL1451" s="3">
        <f>IF(DEGREES(ACOS(SIN(RADIANS(G1451))*SIN(RADIANS(E1457))+COS(RADIANS(G1451))*COS(RADIANS(E1457))*COS(RADIANS(AL1447))))&gt;90,0,$F$4*$F$5/E1456^2*(SIN(RADIANS(G1451))*SIN(RADIANS(E1457))+COS(RADIANS(G1451))*COS(RADIANS(E1457))*COS(RADIANS(AL1447))))</f>
        <v>0</v>
      </c>
      <c r="AM1451" s="3">
        <f>IF(DEGREES(ACOS(SIN(RADIANS(G1451))*SIN(RADIANS(E1457))+COS(RADIANS(G1451))*COS(RADIANS(E1457))*COS(RADIANS(AM1447))))&gt;90,0,$F$4*$F$5/E1456^2*(SIN(RADIANS(G1451))*SIN(RADIANS(E1457))+COS(RADIANS(G1451))*COS(RADIANS(E1457))*COS(RADIANS(AM1447))))</f>
        <v>0</v>
      </c>
      <c r="AN1451" s="3">
        <f>IF(DEGREES(ACOS(SIN(RADIANS(G1451))*SIN(RADIANS(E1457))+COS(RADIANS(G1451))*COS(RADIANS(E1457))*COS(RADIANS(AN1447))))&gt;90,0,$F$4*$F$5/E1456^2*(SIN(RADIANS(G1451))*SIN(RADIANS(E1457))+COS(RADIANS(G1451))*COS(RADIANS(E1457))*COS(RADIANS(AN1447))))</f>
        <v>0</v>
      </c>
      <c r="AO1451" s="3">
        <f>IF(DEGREES(ACOS(SIN(RADIANS(G1451))*SIN(RADIANS(E1457))+COS(RADIANS(G1451))*COS(RADIANS(E1457))*COS(RADIANS(AO1447))))&gt;90,0,$F$4*$F$5/E1456^2*(SIN(RADIANS(G1451))*SIN(RADIANS(E1457))+COS(RADIANS(G1451))*COS(RADIANS(E1457))*COS(RADIANS(AO1447))))</f>
        <v>0</v>
      </c>
      <c r="AP1451" s="3">
        <f>IF(DEGREES(ACOS(SIN(RADIANS(G1451))*SIN(RADIANS(E1457))+COS(RADIANS(G1451))*COS(RADIANS(E1457))*COS(RADIANS(AP1447))))&gt;90,0,$F$4*$F$5/E1456^2*(SIN(RADIANS(G1451))*SIN(RADIANS(E1457))+COS(RADIANS(G1451))*COS(RADIANS(E1457))*COS(RADIANS(AP1447))))</f>
        <v>0</v>
      </c>
      <c r="AQ1451" s="3">
        <f>IF(DEGREES(ACOS(SIN(RADIANS(G1451))*SIN(RADIANS(E1457))+COS(RADIANS(G1451))*COS(RADIANS(E1457))*COS(RADIANS(AQ1447))))&gt;90,0,$F$4*$F$5/E1456^2*(SIN(RADIANS(G1451))*SIN(RADIANS(E1457))+COS(RADIANS(G1451))*COS(RADIANS(E1457))*COS(RADIANS(AQ1447))))</f>
        <v>0</v>
      </c>
      <c r="AR1451" s="3">
        <f>IF(DEGREES(ACOS(SIN(RADIANS(G1451))*SIN(RADIANS(E1457))+COS(RADIANS(G1451))*COS(RADIANS(E1457))*COS(RADIANS(AR1447))))&gt;90,0,$F$4*$F$5/E1456^2*(SIN(RADIANS(G1451))*SIN(RADIANS(E1457))+COS(RADIANS(G1451))*COS(RADIANS(E1457))*COS(RADIANS(AR1447))))</f>
        <v>0</v>
      </c>
    </row>
    <row r="1452" spans="2:44" ht="15.75" customHeight="1" x14ac:dyDescent="0.2">
      <c r="B1452" s="20" t="s">
        <v>729</v>
      </c>
      <c r="E1452" s="3">
        <f>IF(E1449&lt;360,E1449/360,(E1449-360)/360)</f>
        <v>0.69444444444444442</v>
      </c>
      <c r="G1452" s="3">
        <v>60</v>
      </c>
      <c r="I1452" s="3">
        <f>IF(DEGREES(ACOS(SIN(RADIANS(G1452))*SIN(RADIANS(E1457))+COS(RADIANS(G1452))*COS(RADIANS(E1457))*COS(RADIANS(I1447))))&gt;90,0,$F$4*$F$5/E1456^2*(SIN(RADIANS(G1452))*SIN(RADIANS(E1457))+COS(RADIANS(G1452))*COS(RADIANS(E1457))*COS(RADIANS(I1447))))</f>
        <v>0</v>
      </c>
      <c r="J1452" s="3">
        <f>IF(DEGREES(ACOS(SIN(RADIANS(G1452))*SIN(RADIANS(E1457))+COS(RADIANS(G1452))*COS(RADIANS(E1457))*COS(RADIANS(J1447))))&gt;90,0,$F$4*$F$5/E1456^2*(SIN(RADIANS(G1452))*SIN(RADIANS(E1457))+COS(RADIANS(G1452))*COS(RADIANS(E1457))*COS(RADIANS(J1447))))</f>
        <v>0</v>
      </c>
      <c r="K1452" s="3">
        <f>IF(DEGREES(ACOS(SIN(RADIANS(G1452))*SIN(RADIANS(E1457))+COS(RADIANS(G1452))*COS(RADIANS(E1457))*COS(RADIANS(K1447))))&gt;90,0,$F$4*$F$5/E1456^2*(SIN(RADIANS(G1452))*SIN(RADIANS(E1457))+COS(RADIANS(G1452))*COS(RADIANS(E1457))*COS(RADIANS(K1447))))</f>
        <v>0</v>
      </c>
      <c r="L1452" s="3">
        <f>IF(DEGREES(ACOS(SIN(RADIANS(G1452))*SIN(RADIANS(E1457))+COS(RADIANS(G1452))*COS(RADIANS(E1457))*COS(RADIANS(L1447))))&gt;90,0,$F$4*$F$5/E1456^2*(SIN(RADIANS(G1452))*SIN(RADIANS(E1457))+COS(RADIANS(G1452))*COS(RADIANS(E1457))*COS(RADIANS(L1447))))</f>
        <v>0</v>
      </c>
      <c r="M1452" s="3">
        <f>IF(DEGREES(ACOS(SIN(RADIANS(G1452))*SIN(RADIANS(E1457))+COS(RADIANS(G1452))*COS(RADIANS(E1457))*COS(RADIANS(M1447))))&gt;90,0,$F$4*$F$5/E1456^2*(SIN(RADIANS(G1452))*SIN(RADIANS(E1457))+COS(RADIANS(G1452))*COS(RADIANS(E1457))*COS(RADIANS(M1447))))</f>
        <v>0</v>
      </c>
      <c r="N1452" s="3">
        <f>IF(DEGREES(ACOS(SIN(RADIANS(G1452))*SIN(RADIANS(E1457))+COS(RADIANS(G1452))*COS(RADIANS(E1457))*COS(RADIANS(N1447))))&gt;90,0,$F$4*$F$5/E1456^2*(SIN(RADIANS(G1452))*SIN(RADIANS(E1457))+COS(RADIANS(G1452))*COS(RADIANS(E1457))*COS(RADIANS(N1447))))</f>
        <v>0</v>
      </c>
      <c r="O1452" s="3">
        <f>IF(DEGREES(ACOS(SIN(RADIANS(G1452))*SIN(RADIANS(E1457))+COS(RADIANS(G1452))*COS(RADIANS(E1457))*COS(RADIANS(O1447))))&gt;90,0,$F$4*$F$5/E1456^2*(SIN(RADIANS(G1452))*SIN(RADIANS(E1457))+COS(RADIANS(G1452))*COS(RADIANS(E1457))*COS(RADIANS(O1447))))</f>
        <v>0</v>
      </c>
      <c r="P1452" s="3">
        <f>IF(DEGREES(ACOS(SIN(RADIANS(G1452))*SIN(RADIANS(E1457))+COS(RADIANS(G1452))*COS(RADIANS(E1457))*COS(RADIANS(P1447))))&gt;90,0,$F$4*$F$5/E1456^2*(SIN(RADIANS(G1452))*SIN(RADIANS(E1457))+COS(RADIANS(G1452))*COS(RADIANS(E1457))*COS(RADIANS(P1447))))</f>
        <v>0</v>
      </c>
      <c r="Q1452" s="3">
        <f>IF(DEGREES(ACOS(SIN(RADIANS(G1452))*SIN(RADIANS(E1457))+COS(RADIANS(G1452))*COS(RADIANS(E1457))*COS(RADIANS(Q1447))))&gt;90,0,$F$4*$F$5/E1456^2*(SIN(RADIANS(G1452))*SIN(RADIANS(E1457))+COS(RADIANS(G1452))*COS(RADIANS(E1457))*COS(RADIANS(Q1447))))</f>
        <v>0</v>
      </c>
      <c r="R1452" s="3" t="e">
        <f>IF(DEGREES(ACOS(SIN(RADIANS(G1452))*SIN(RADIANS(E1457))+COS(RADIANS(G1452))*COS(RADIANS(E1457))*COS(RADIANS(R1447))))&gt;90,0,$F$4*$F$5/E1456^2*(SIN(RADIANS(G1452))*SIN(RADIANS(E1457))+COS(RADIANS(G1452))*COS(RADIANS(E1457))*COS(RADIANS(R1447))))</f>
        <v>#DIV/0!</v>
      </c>
      <c r="S1452" s="3" t="e">
        <f>IF(DEGREES(ACOS(SIN(RADIANS(G1452))*SIN(RADIANS(E1457))+COS(RADIANS(G1452))*COS(RADIANS(E1457))*COS(RADIANS(S1447))))&gt;90,0,$F$4*$F$5/E1456^2*(SIN(RADIANS(G1452))*SIN(RADIANS(E1457))+COS(RADIANS(G1452))*COS(RADIANS(E1457))*COS(RADIANS(S1447))))</f>
        <v>#DIV/0!</v>
      </c>
      <c r="T1452" s="3" t="e">
        <f>IF(DEGREES(ACOS(SIN(RADIANS(G1452))*SIN(RADIANS(E1457))+COS(RADIANS(G1452))*COS(RADIANS(E1457))*COS(RADIANS(T1447))))&gt;90,0,$F$4*$F$5/E1456^2*(SIN(RADIANS(G1452))*SIN(RADIANS(E1457))+COS(RADIANS(G1452))*COS(RADIANS(E1457))*COS(RADIANS(T1447))))</f>
        <v>#DIV/0!</v>
      </c>
      <c r="U1452" s="3" t="e">
        <f>IF(DEGREES(ACOS(SIN(RADIANS(G1452))*SIN(RADIANS(E1457))+COS(RADIANS(G1452))*COS(RADIANS(E1457))*COS(RADIANS(U1447))))&gt;90,0,$F$4*$F$5/E1456^2*(SIN(RADIANS(G1452))*SIN(RADIANS(E1457))+COS(RADIANS(G1452))*COS(RADIANS(E1457))*COS(RADIANS(U1447))))</f>
        <v>#DIV/0!</v>
      </c>
      <c r="V1452" s="3" t="e">
        <f>IF(DEGREES(ACOS(SIN(RADIANS(G1452))*SIN(RADIANS(E1457))+COS(RADIANS(G1452))*COS(RADIANS(E1457))*COS(RADIANS(V1447))))&gt;90,0,$F$4*$F$5/E1456^2*(SIN(RADIANS(G1452))*SIN(RADIANS(E1457))+COS(RADIANS(G1452))*COS(RADIANS(E1457))*COS(RADIANS(V1447))))</f>
        <v>#DIV/0!</v>
      </c>
      <c r="W1452" s="3" t="e">
        <f>IF(DEGREES(ACOS(SIN(RADIANS(G1452))*SIN(RADIANS(E1457))+COS(RADIANS(G1452))*COS(RADIANS(E1457))*COS(RADIANS(W1447))))&gt;90,0,$F$4*$F$5/E1456^2*(SIN(RADIANS(G1452))*SIN(RADIANS(E1457))+COS(RADIANS(G1452))*COS(RADIANS(E1457))*COS(RADIANS(W1447))))</f>
        <v>#DIV/0!</v>
      </c>
      <c r="X1452" s="3" t="e">
        <f>IF(DEGREES(ACOS(SIN(RADIANS(G1452))*SIN(RADIANS(E1457))+COS(RADIANS(G1452))*COS(RADIANS(E1457))*COS(RADIANS(X1447))))&gt;90,0,$F$4*$F$5/E1456^2*(SIN(RADIANS(G1452))*SIN(RADIANS(E1457))+COS(RADIANS(G1452))*COS(RADIANS(E1457))*COS(RADIANS(X1447))))</f>
        <v>#DIV/0!</v>
      </c>
      <c r="Y1452" s="3" t="e">
        <f>IF(DEGREES(ACOS(SIN(RADIANS(G1452))*SIN(RADIANS(E1457))+COS(RADIANS(G1452))*COS(RADIANS(E1457))*COS(RADIANS(Y1447))))&gt;90,0,$F$4*$F$5/E1456^2*(SIN(RADIANS(G1452))*SIN(RADIANS(E1457))+COS(RADIANS(G1452))*COS(RADIANS(E1457))*COS(RADIANS(Y1447))))</f>
        <v>#DIV/0!</v>
      </c>
      <c r="Z1452" s="3" t="e">
        <f>IF(DEGREES(ACOS(SIN(RADIANS(G1452))*SIN(RADIANS(E1457))+COS(RADIANS(G1452))*COS(RADIANS(E1457))*COS(RADIANS(Z1447))))&gt;90,0,$F$4*$F$5/E1456^2*(SIN(RADIANS(G1452))*SIN(RADIANS(E1457))+COS(RADIANS(G1452))*COS(RADIANS(E1457))*COS(RADIANS(Z1447))))</f>
        <v>#DIV/0!</v>
      </c>
      <c r="AA1452" s="3" t="e">
        <f>IF(DEGREES(ACOS(SIN(RADIANS(G1452))*SIN(RADIANS(E1457))+COS(RADIANS(G1452))*COS(RADIANS(E1457))*COS(RADIANS(AA1447))))&gt;90,0,$F$4*$F$5/E1456^2*(SIN(RADIANS(G1452))*SIN(RADIANS(E1457))+COS(RADIANS(G1452))*COS(RADIANS(E1457))*COS(RADIANS(AA1447))))</f>
        <v>#DIV/0!</v>
      </c>
      <c r="AB1452" s="3" t="e">
        <f>IF(DEGREES(ACOS(SIN(RADIANS(G1452))*SIN(RADIANS(E1457))+COS(RADIANS(G1452))*COS(RADIANS(E1457))*COS(RADIANS(AB1447))))&gt;90,0,$F$4*$F$5/E1456^2*(SIN(RADIANS(G1452))*SIN(RADIANS(E1457))+COS(RADIANS(G1452))*COS(RADIANS(E1457))*COS(RADIANS(AB1447))))</f>
        <v>#DIV/0!</v>
      </c>
      <c r="AC1452" s="3" t="e">
        <f>IF(DEGREES(ACOS(SIN(RADIANS(G1452))*SIN(RADIANS(E1457))+COS(RADIANS(G1452))*COS(RADIANS(E1457))*COS(RADIANS(AC1447))))&gt;90,0,$F$4*$F$5/E1456^2*(SIN(RADIANS(G1452))*SIN(RADIANS(E1457))+COS(RADIANS(G1452))*COS(RADIANS(E1457))*COS(RADIANS(AC1447))))</f>
        <v>#DIV/0!</v>
      </c>
      <c r="AD1452" s="3" t="e">
        <f>IF(DEGREES(ACOS(SIN(RADIANS(G1452))*SIN(RADIANS(E1457))+COS(RADIANS(G1452))*COS(RADIANS(E1457))*COS(RADIANS(AD1447))))&gt;90,0,$F$4*$F$5/E1456^2*(SIN(RADIANS(G1452))*SIN(RADIANS(E1457))+COS(RADIANS(G1452))*COS(RADIANS(E1457))*COS(RADIANS(AD1447))))</f>
        <v>#DIV/0!</v>
      </c>
      <c r="AE1452" s="3" t="e">
        <f>IF(DEGREES(ACOS(SIN(RADIANS(G1452))*SIN(RADIANS(E1457))+COS(RADIANS(G1452))*COS(RADIANS(E1457))*COS(RADIANS(AE1447))))&gt;90,0,$F$4*$F$5/E1456^2*(SIN(RADIANS(G1452))*SIN(RADIANS(E1457))+COS(RADIANS(G1452))*COS(RADIANS(E1457))*COS(RADIANS(AE1447))))</f>
        <v>#DIV/0!</v>
      </c>
      <c r="AF1452" s="3" t="e">
        <f>IF(DEGREES(ACOS(SIN(RADIANS(G1452))*SIN(RADIANS(E1457))+COS(RADIANS(G1452))*COS(RADIANS(E1457))*COS(RADIANS(AF1447))))&gt;90,0,$F$4*$F$5/E1456^2*(SIN(RADIANS(G1452))*SIN(RADIANS(E1457))+COS(RADIANS(G1452))*COS(RADIANS(E1457))*COS(RADIANS(AF1447))))</f>
        <v>#DIV/0!</v>
      </c>
      <c r="AG1452" s="3" t="e">
        <f>IF(DEGREES(ACOS(SIN(RADIANS(G1452))*SIN(RADIANS(E1457))+COS(RADIANS(G1452))*COS(RADIANS(E1457))*COS(RADIANS(AG1447))))&gt;90,0,$F$4*$F$5/E1456^2*(SIN(RADIANS(G1452))*SIN(RADIANS(E1457))+COS(RADIANS(G1452))*COS(RADIANS(E1457))*COS(RADIANS(AG1447))))</f>
        <v>#DIV/0!</v>
      </c>
      <c r="AH1452" s="3" t="e">
        <f>IF(DEGREES(ACOS(SIN(RADIANS(G1452))*SIN(RADIANS(E1457))+COS(RADIANS(G1452))*COS(RADIANS(E1457))*COS(RADIANS(AH1447))))&gt;90,0,$F$4*$F$5/E1456^2*(SIN(RADIANS(G1452))*SIN(RADIANS(E1457))+COS(RADIANS(G1452))*COS(RADIANS(E1457))*COS(RADIANS(AH1447))))</f>
        <v>#DIV/0!</v>
      </c>
      <c r="AI1452" s="3" t="e">
        <f>IF(DEGREES(ACOS(SIN(RADIANS(G1452))*SIN(RADIANS(E1457))+COS(RADIANS(G1452))*COS(RADIANS(E1457))*COS(RADIANS(AI1447))))&gt;90,0,$F$4*$F$5/E1456^2*(SIN(RADIANS(G1452))*SIN(RADIANS(E1457))+COS(RADIANS(G1452))*COS(RADIANS(E1457))*COS(RADIANS(AI1447))))</f>
        <v>#DIV/0!</v>
      </c>
      <c r="AJ1452" s="3" t="e">
        <f>IF(DEGREES(ACOS(SIN(RADIANS(G1452))*SIN(RADIANS(E1457))+COS(RADIANS(G1452))*COS(RADIANS(E1457))*COS(RADIANS(AJ1447))))&gt;90,0,$F$4*$F$5/E1456^2*(SIN(RADIANS(G1452))*SIN(RADIANS(E1457))+COS(RADIANS(G1452))*COS(RADIANS(E1457))*COS(RADIANS(AJ1447))))</f>
        <v>#DIV/0!</v>
      </c>
      <c r="AK1452" s="3">
        <f>IF(DEGREES(ACOS(SIN(RADIANS(G1452))*SIN(RADIANS(E1457))+COS(RADIANS(G1452))*COS(RADIANS(E1457))*COS(RADIANS(AK1447))))&gt;90,0,$F$4*$F$5/E1456^2*(SIN(RADIANS(G1452))*SIN(RADIANS(E1457))+COS(RADIANS(G1452))*COS(RADIANS(E1457))*COS(RADIANS(AK1447))))</f>
        <v>0</v>
      </c>
      <c r="AL1452" s="3">
        <f>IF(DEGREES(ACOS(SIN(RADIANS(G1452))*SIN(RADIANS(E1457))+COS(RADIANS(G1452))*COS(RADIANS(E1457))*COS(RADIANS(AL1447))))&gt;90,0,$F$4*$F$5/E1456^2*(SIN(RADIANS(G1452))*SIN(RADIANS(E1457))+COS(RADIANS(G1452))*COS(RADIANS(E1457))*COS(RADIANS(AL1447))))</f>
        <v>0</v>
      </c>
      <c r="AM1452" s="3">
        <f>IF(DEGREES(ACOS(SIN(RADIANS(G1452))*SIN(RADIANS(E1457))+COS(RADIANS(G1452))*COS(RADIANS(E1457))*COS(RADIANS(AM1447))))&gt;90,0,$F$4*$F$5/E1456^2*(SIN(RADIANS(G1452))*SIN(RADIANS(E1457))+COS(RADIANS(G1452))*COS(RADIANS(E1457))*COS(RADIANS(AM1447))))</f>
        <v>0</v>
      </c>
      <c r="AN1452" s="3">
        <f>IF(DEGREES(ACOS(SIN(RADIANS(G1452))*SIN(RADIANS(E1457))+COS(RADIANS(G1452))*COS(RADIANS(E1457))*COS(RADIANS(AN1447))))&gt;90,0,$F$4*$F$5/E1456^2*(SIN(RADIANS(G1452))*SIN(RADIANS(E1457))+COS(RADIANS(G1452))*COS(RADIANS(E1457))*COS(RADIANS(AN1447))))</f>
        <v>0</v>
      </c>
      <c r="AO1452" s="3">
        <f>IF(DEGREES(ACOS(SIN(RADIANS(G1452))*SIN(RADIANS(E1457))+COS(RADIANS(G1452))*COS(RADIANS(E1457))*COS(RADIANS(AO1447))))&gt;90,0,$F$4*$F$5/E1456^2*(SIN(RADIANS(G1452))*SIN(RADIANS(E1457))+COS(RADIANS(G1452))*COS(RADIANS(E1457))*COS(RADIANS(AO1447))))</f>
        <v>0</v>
      </c>
      <c r="AP1452" s="3">
        <f>IF(DEGREES(ACOS(SIN(RADIANS(G1452))*SIN(RADIANS(E1457))+COS(RADIANS(G1452))*COS(RADIANS(E1457))*COS(RADIANS(AP1447))))&gt;90,0,$F$4*$F$5/E1456^2*(SIN(RADIANS(G1452))*SIN(RADIANS(E1457))+COS(RADIANS(G1452))*COS(RADIANS(E1457))*COS(RADIANS(AP1447))))</f>
        <v>0</v>
      </c>
      <c r="AQ1452" s="3">
        <f>IF(DEGREES(ACOS(SIN(RADIANS(G1452))*SIN(RADIANS(E1457))+COS(RADIANS(G1452))*COS(RADIANS(E1457))*COS(RADIANS(AQ1447))))&gt;90,0,$F$4*$F$5/E1456^2*(SIN(RADIANS(G1452))*SIN(RADIANS(E1457))+COS(RADIANS(G1452))*COS(RADIANS(E1457))*COS(RADIANS(AQ1447))))</f>
        <v>0</v>
      </c>
      <c r="AR1452" s="3">
        <f>IF(DEGREES(ACOS(SIN(RADIANS(G1452))*SIN(RADIANS(E1457))+COS(RADIANS(G1452))*COS(RADIANS(E1457))*COS(RADIANS(AR1447))))&gt;90,0,$F$4*$F$5/E1456^2*(SIN(RADIANS(G1452))*SIN(RADIANS(E1457))+COS(RADIANS(G1452))*COS(RADIANS(E1457))*COS(RADIANS(AR1447))))</f>
        <v>0</v>
      </c>
    </row>
    <row r="1453" spans="2:44" ht="15.75" customHeight="1" x14ac:dyDescent="0.2">
      <c r="B1453" s="20" t="s">
        <v>785</v>
      </c>
      <c r="E1453" s="3">
        <f>E1452*$F$11</f>
        <v>0</v>
      </c>
      <c r="G1453" s="3">
        <v>50</v>
      </c>
      <c r="I1453" s="3">
        <f>IF(DEGREES(ACOS(SIN(RADIANS(G1453))*SIN(RADIANS(E1457))+COS(RADIANS(G1453))*COS(RADIANS(E1457))*COS(RADIANS(I1447))))&gt;90,0,$F$4*$F$5/E1456^2*(SIN(RADIANS(G1453))*SIN(RADIANS(E1457))+COS(RADIANS(G1453))*COS(RADIANS(E1457))*COS(RADIANS(I1447))))</f>
        <v>0</v>
      </c>
      <c r="J1453" s="3">
        <f>IF(DEGREES(ACOS(SIN(RADIANS(G1453))*SIN(RADIANS(E1457))+COS(RADIANS(G1453))*COS(RADIANS(E1457))*COS(RADIANS(J1447))))&gt;90,0,$F$4*$F$5/E1456^2*(SIN(RADIANS(G1453))*SIN(RADIANS(E1457))+COS(RADIANS(G1453))*COS(RADIANS(E1457))*COS(RADIANS(J1447))))</f>
        <v>0</v>
      </c>
      <c r="K1453" s="3">
        <f>IF(DEGREES(ACOS(SIN(RADIANS(G1453))*SIN(RADIANS(E1457))+COS(RADIANS(G1453))*COS(RADIANS(E1457))*COS(RADIANS(K1447))))&gt;90,0,$F$4*$F$5/E1456^2*(SIN(RADIANS(G1453))*SIN(RADIANS(E1457))+COS(RADIANS(G1453))*COS(RADIANS(E1457))*COS(RADIANS(K1447))))</f>
        <v>0</v>
      </c>
      <c r="L1453" s="3">
        <f>IF(DEGREES(ACOS(SIN(RADIANS(G1453))*SIN(RADIANS(E1457))+COS(RADIANS(G1453))*COS(RADIANS(E1457))*COS(RADIANS(L1447))))&gt;90,0,$F$4*$F$5/E1456^2*(SIN(RADIANS(G1453))*SIN(RADIANS(E1457))+COS(RADIANS(G1453))*COS(RADIANS(E1457))*COS(RADIANS(L1447))))</f>
        <v>0</v>
      </c>
      <c r="M1453" s="3">
        <f>IF(DEGREES(ACOS(SIN(RADIANS(G1453))*SIN(RADIANS(E1457))+COS(RADIANS(G1453))*COS(RADIANS(E1457))*COS(RADIANS(M1447))))&gt;90,0,$F$4*$F$5/E1456^2*(SIN(RADIANS(G1453))*SIN(RADIANS(E1457))+COS(RADIANS(G1453))*COS(RADIANS(E1457))*COS(RADIANS(M1447))))</f>
        <v>0</v>
      </c>
      <c r="N1453" s="3">
        <f>IF(DEGREES(ACOS(SIN(RADIANS(G1453))*SIN(RADIANS(E1457))+COS(RADIANS(G1453))*COS(RADIANS(E1457))*COS(RADIANS(N1447))))&gt;90,0,$F$4*$F$5/E1456^2*(SIN(RADIANS(G1453))*SIN(RADIANS(E1457))+COS(RADIANS(G1453))*COS(RADIANS(E1457))*COS(RADIANS(N1447))))</f>
        <v>0</v>
      </c>
      <c r="O1453" s="3">
        <f>IF(DEGREES(ACOS(SIN(RADIANS(G1453))*SIN(RADIANS(E1457))+COS(RADIANS(G1453))*COS(RADIANS(E1457))*COS(RADIANS(O1447))))&gt;90,0,$F$4*$F$5/E1456^2*(SIN(RADIANS(G1453))*SIN(RADIANS(E1457))+COS(RADIANS(G1453))*COS(RADIANS(E1457))*COS(RADIANS(O1447))))</f>
        <v>0</v>
      </c>
      <c r="P1453" s="3">
        <f>IF(DEGREES(ACOS(SIN(RADIANS(G1453))*SIN(RADIANS(E1457))+COS(RADIANS(G1453))*COS(RADIANS(E1457))*COS(RADIANS(P1447))))&gt;90,0,$F$4*$F$5/E1456^2*(SIN(RADIANS(G1453))*SIN(RADIANS(E1457))+COS(RADIANS(G1453))*COS(RADIANS(E1457))*COS(RADIANS(P1447))))</f>
        <v>0</v>
      </c>
      <c r="Q1453" s="3">
        <f>IF(DEGREES(ACOS(SIN(RADIANS(G1453))*SIN(RADIANS(E1457))+COS(RADIANS(G1453))*COS(RADIANS(E1457))*COS(RADIANS(Q1447))))&gt;90,0,$F$4*$F$5/E1456^2*(SIN(RADIANS(G1453))*SIN(RADIANS(E1457))+COS(RADIANS(G1453))*COS(RADIANS(E1457))*COS(RADIANS(Q1447))))</f>
        <v>0</v>
      </c>
      <c r="R1453" s="3" t="e">
        <f>IF(DEGREES(ACOS(SIN(RADIANS(G1453))*SIN(RADIANS(E1457))+COS(RADIANS(G1453))*COS(RADIANS(E1457))*COS(RADIANS(R1447))))&gt;90,0,$F$4*$F$5/E1456^2*(SIN(RADIANS(G1453))*SIN(RADIANS(E1457))+COS(RADIANS(G1453))*COS(RADIANS(E1457))*COS(RADIANS(R1447))))</f>
        <v>#DIV/0!</v>
      </c>
      <c r="S1453" s="3" t="e">
        <f>IF(DEGREES(ACOS(SIN(RADIANS(G1453))*SIN(RADIANS(E1457))+COS(RADIANS(G1453))*COS(RADIANS(E1457))*COS(RADIANS(S1447))))&gt;90,0,$F$4*$F$5/E1456^2*(SIN(RADIANS(G1453))*SIN(RADIANS(E1457))+COS(RADIANS(G1453))*COS(RADIANS(E1457))*COS(RADIANS(S1447))))</f>
        <v>#DIV/0!</v>
      </c>
      <c r="T1453" s="3" t="e">
        <f>IF(DEGREES(ACOS(SIN(RADIANS(G1453))*SIN(RADIANS(E1457))+COS(RADIANS(G1453))*COS(RADIANS(E1457))*COS(RADIANS(T1447))))&gt;90,0,$F$4*$F$5/E1456^2*(SIN(RADIANS(G1453))*SIN(RADIANS(E1457))+COS(RADIANS(G1453))*COS(RADIANS(E1457))*COS(RADIANS(T1447))))</f>
        <v>#DIV/0!</v>
      </c>
      <c r="U1453" s="3" t="e">
        <f>IF(DEGREES(ACOS(SIN(RADIANS(G1453))*SIN(RADIANS(E1457))+COS(RADIANS(G1453))*COS(RADIANS(E1457))*COS(RADIANS(U1447))))&gt;90,0,$F$4*$F$5/E1456^2*(SIN(RADIANS(G1453))*SIN(RADIANS(E1457))+COS(RADIANS(G1453))*COS(RADIANS(E1457))*COS(RADIANS(U1447))))</f>
        <v>#DIV/0!</v>
      </c>
      <c r="V1453" s="3" t="e">
        <f>IF(DEGREES(ACOS(SIN(RADIANS(G1453))*SIN(RADIANS(E1457))+COS(RADIANS(G1453))*COS(RADIANS(E1457))*COS(RADIANS(V1447))))&gt;90,0,$F$4*$F$5/E1456^2*(SIN(RADIANS(G1453))*SIN(RADIANS(E1457))+COS(RADIANS(G1453))*COS(RADIANS(E1457))*COS(RADIANS(V1447))))</f>
        <v>#DIV/0!</v>
      </c>
      <c r="W1453" s="3" t="e">
        <f>IF(DEGREES(ACOS(SIN(RADIANS(G1453))*SIN(RADIANS(E1457))+COS(RADIANS(G1453))*COS(RADIANS(E1457))*COS(RADIANS(W1447))))&gt;90,0,$F$4*$F$5/E1456^2*(SIN(RADIANS(G1453))*SIN(RADIANS(E1457))+COS(RADIANS(G1453))*COS(RADIANS(E1457))*COS(RADIANS(W1447))))</f>
        <v>#DIV/0!</v>
      </c>
      <c r="X1453" s="3" t="e">
        <f>IF(DEGREES(ACOS(SIN(RADIANS(G1453))*SIN(RADIANS(E1457))+COS(RADIANS(G1453))*COS(RADIANS(E1457))*COS(RADIANS(X1447))))&gt;90,0,$F$4*$F$5/E1456^2*(SIN(RADIANS(G1453))*SIN(RADIANS(E1457))+COS(RADIANS(G1453))*COS(RADIANS(E1457))*COS(RADIANS(X1447))))</f>
        <v>#DIV/0!</v>
      </c>
      <c r="Y1453" s="3" t="e">
        <f>IF(DEGREES(ACOS(SIN(RADIANS(G1453))*SIN(RADIANS(E1457))+COS(RADIANS(G1453))*COS(RADIANS(E1457))*COS(RADIANS(Y1447))))&gt;90,0,$F$4*$F$5/E1456^2*(SIN(RADIANS(G1453))*SIN(RADIANS(E1457))+COS(RADIANS(G1453))*COS(RADIANS(E1457))*COS(RADIANS(Y1447))))</f>
        <v>#DIV/0!</v>
      </c>
      <c r="Z1453" s="3" t="e">
        <f>IF(DEGREES(ACOS(SIN(RADIANS(G1453))*SIN(RADIANS(E1457))+COS(RADIANS(G1453))*COS(RADIANS(E1457))*COS(RADIANS(Z1447))))&gt;90,0,$F$4*$F$5/E1456^2*(SIN(RADIANS(G1453))*SIN(RADIANS(E1457))+COS(RADIANS(G1453))*COS(RADIANS(E1457))*COS(RADIANS(Z1447))))</f>
        <v>#DIV/0!</v>
      </c>
      <c r="AA1453" s="3" t="e">
        <f>IF(DEGREES(ACOS(SIN(RADIANS(G1453))*SIN(RADIANS(E1457))+COS(RADIANS(G1453))*COS(RADIANS(E1457))*COS(RADIANS(AA1447))))&gt;90,0,$F$4*$F$5/E1456^2*(SIN(RADIANS(G1453))*SIN(RADIANS(E1457))+COS(RADIANS(G1453))*COS(RADIANS(E1457))*COS(RADIANS(AA1447))))</f>
        <v>#DIV/0!</v>
      </c>
      <c r="AB1453" s="3" t="e">
        <f>IF(DEGREES(ACOS(SIN(RADIANS(G1453))*SIN(RADIANS(E1457))+COS(RADIANS(G1453))*COS(RADIANS(E1457))*COS(RADIANS(AB1447))))&gt;90,0,$F$4*$F$5/E1456^2*(SIN(RADIANS(G1453))*SIN(RADIANS(E1457))+COS(RADIANS(G1453))*COS(RADIANS(E1457))*COS(RADIANS(AB1447))))</f>
        <v>#DIV/0!</v>
      </c>
      <c r="AC1453" s="3" t="e">
        <f>IF(DEGREES(ACOS(SIN(RADIANS(G1453))*SIN(RADIANS(E1457))+COS(RADIANS(G1453))*COS(RADIANS(E1457))*COS(RADIANS(AC1447))))&gt;90,0,$F$4*$F$5/E1456^2*(SIN(RADIANS(G1453))*SIN(RADIANS(E1457))+COS(RADIANS(G1453))*COS(RADIANS(E1457))*COS(RADIANS(AC1447))))</f>
        <v>#DIV/0!</v>
      </c>
      <c r="AD1453" s="3" t="e">
        <f>IF(DEGREES(ACOS(SIN(RADIANS(G1453))*SIN(RADIANS(E1457))+COS(RADIANS(G1453))*COS(RADIANS(E1457))*COS(RADIANS(AD1447))))&gt;90,0,$F$4*$F$5/E1456^2*(SIN(RADIANS(G1453))*SIN(RADIANS(E1457))+COS(RADIANS(G1453))*COS(RADIANS(E1457))*COS(RADIANS(AD1447))))</f>
        <v>#DIV/0!</v>
      </c>
      <c r="AE1453" s="3" t="e">
        <f>IF(DEGREES(ACOS(SIN(RADIANS(G1453))*SIN(RADIANS(E1457))+COS(RADIANS(G1453))*COS(RADIANS(E1457))*COS(RADIANS(AE1447))))&gt;90,0,$F$4*$F$5/E1456^2*(SIN(RADIANS(G1453))*SIN(RADIANS(E1457))+COS(RADIANS(G1453))*COS(RADIANS(E1457))*COS(RADIANS(AE1447))))</f>
        <v>#DIV/0!</v>
      </c>
      <c r="AF1453" s="3" t="e">
        <f>IF(DEGREES(ACOS(SIN(RADIANS(G1453))*SIN(RADIANS(E1457))+COS(RADIANS(G1453))*COS(RADIANS(E1457))*COS(RADIANS(AF1447))))&gt;90,0,$F$4*$F$5/E1456^2*(SIN(RADIANS(G1453))*SIN(RADIANS(E1457))+COS(RADIANS(G1453))*COS(RADIANS(E1457))*COS(RADIANS(AF1447))))</f>
        <v>#DIV/0!</v>
      </c>
      <c r="AG1453" s="3" t="e">
        <f>IF(DEGREES(ACOS(SIN(RADIANS(G1453))*SIN(RADIANS(E1457))+COS(RADIANS(G1453))*COS(RADIANS(E1457))*COS(RADIANS(AG1447))))&gt;90,0,$F$4*$F$5/E1456^2*(SIN(RADIANS(G1453))*SIN(RADIANS(E1457))+COS(RADIANS(G1453))*COS(RADIANS(E1457))*COS(RADIANS(AG1447))))</f>
        <v>#DIV/0!</v>
      </c>
      <c r="AH1453" s="3" t="e">
        <f>IF(DEGREES(ACOS(SIN(RADIANS(G1453))*SIN(RADIANS(E1457))+COS(RADIANS(G1453))*COS(RADIANS(E1457))*COS(RADIANS(AH1447))))&gt;90,0,$F$4*$F$5/E1456^2*(SIN(RADIANS(G1453))*SIN(RADIANS(E1457))+COS(RADIANS(G1453))*COS(RADIANS(E1457))*COS(RADIANS(AH1447))))</f>
        <v>#DIV/0!</v>
      </c>
      <c r="AI1453" s="3" t="e">
        <f>IF(DEGREES(ACOS(SIN(RADIANS(G1453))*SIN(RADIANS(E1457))+COS(RADIANS(G1453))*COS(RADIANS(E1457))*COS(RADIANS(AI1447))))&gt;90,0,$F$4*$F$5/E1456^2*(SIN(RADIANS(G1453))*SIN(RADIANS(E1457))+COS(RADIANS(G1453))*COS(RADIANS(E1457))*COS(RADIANS(AI1447))))</f>
        <v>#DIV/0!</v>
      </c>
      <c r="AJ1453" s="3" t="e">
        <f>IF(DEGREES(ACOS(SIN(RADIANS(G1453))*SIN(RADIANS(E1457))+COS(RADIANS(G1453))*COS(RADIANS(E1457))*COS(RADIANS(AJ1447))))&gt;90,0,$F$4*$F$5/E1456^2*(SIN(RADIANS(G1453))*SIN(RADIANS(E1457))+COS(RADIANS(G1453))*COS(RADIANS(E1457))*COS(RADIANS(AJ1447))))</f>
        <v>#DIV/0!</v>
      </c>
      <c r="AK1453" s="3">
        <f>IF(DEGREES(ACOS(SIN(RADIANS(G1453))*SIN(RADIANS(E1457))+COS(RADIANS(G1453))*COS(RADIANS(E1457))*COS(RADIANS(AK1447))))&gt;90,0,$F$4*$F$5/E1456^2*(SIN(RADIANS(G1453))*SIN(RADIANS(E1457))+COS(RADIANS(G1453))*COS(RADIANS(E1457))*COS(RADIANS(AK1447))))</f>
        <v>0</v>
      </c>
      <c r="AL1453" s="3">
        <f>IF(DEGREES(ACOS(SIN(RADIANS(G1453))*SIN(RADIANS(E1457))+COS(RADIANS(G1453))*COS(RADIANS(E1457))*COS(RADIANS(AL1447))))&gt;90,0,$F$4*$F$5/E1456^2*(SIN(RADIANS(G1453))*SIN(RADIANS(E1457))+COS(RADIANS(G1453))*COS(RADIANS(E1457))*COS(RADIANS(AL1447))))</f>
        <v>0</v>
      </c>
      <c r="AM1453" s="3">
        <f>IF(DEGREES(ACOS(SIN(RADIANS(G1453))*SIN(RADIANS(E1457))+COS(RADIANS(G1453))*COS(RADIANS(E1457))*COS(RADIANS(AM1447))))&gt;90,0,$F$4*$F$5/E1456^2*(SIN(RADIANS(G1453))*SIN(RADIANS(E1457))+COS(RADIANS(G1453))*COS(RADIANS(E1457))*COS(RADIANS(AM1447))))</f>
        <v>0</v>
      </c>
      <c r="AN1453" s="3">
        <f>IF(DEGREES(ACOS(SIN(RADIANS(G1453))*SIN(RADIANS(E1457))+COS(RADIANS(G1453))*COS(RADIANS(E1457))*COS(RADIANS(AN1447))))&gt;90,0,$F$4*$F$5/E1456^2*(SIN(RADIANS(G1453))*SIN(RADIANS(E1457))+COS(RADIANS(G1453))*COS(RADIANS(E1457))*COS(RADIANS(AN1447))))</f>
        <v>0</v>
      </c>
      <c r="AO1453" s="3">
        <f>IF(DEGREES(ACOS(SIN(RADIANS(G1453))*SIN(RADIANS(E1457))+COS(RADIANS(G1453))*COS(RADIANS(E1457))*COS(RADIANS(AO1447))))&gt;90,0,$F$4*$F$5/E1456^2*(SIN(RADIANS(G1453))*SIN(RADIANS(E1457))+COS(RADIANS(G1453))*COS(RADIANS(E1457))*COS(RADIANS(AO1447))))</f>
        <v>0</v>
      </c>
      <c r="AP1453" s="3">
        <f>IF(DEGREES(ACOS(SIN(RADIANS(G1453))*SIN(RADIANS(E1457))+COS(RADIANS(G1453))*COS(RADIANS(E1457))*COS(RADIANS(AP1447))))&gt;90,0,$F$4*$F$5/E1456^2*(SIN(RADIANS(G1453))*SIN(RADIANS(E1457))+COS(RADIANS(G1453))*COS(RADIANS(E1457))*COS(RADIANS(AP1447))))</f>
        <v>0</v>
      </c>
      <c r="AQ1453" s="3">
        <f>IF(DEGREES(ACOS(SIN(RADIANS(G1453))*SIN(RADIANS(E1457))+COS(RADIANS(G1453))*COS(RADIANS(E1457))*COS(RADIANS(AQ1447))))&gt;90,0,$F$4*$F$5/E1456^2*(SIN(RADIANS(G1453))*SIN(RADIANS(E1457))+COS(RADIANS(G1453))*COS(RADIANS(E1457))*COS(RADIANS(AQ1447))))</f>
        <v>0</v>
      </c>
      <c r="AR1453" s="3">
        <f>IF(DEGREES(ACOS(SIN(RADIANS(G1453))*SIN(RADIANS(E1457))+COS(RADIANS(G1453))*COS(RADIANS(E1457))*COS(RADIANS(AR1447))))&gt;90,0,$F$4*$F$5/E1456^2*(SIN(RADIANS(G1453))*SIN(RADIANS(E1457))+COS(RADIANS(G1453))*COS(RADIANS(E1457))*COS(RADIANS(AR1447))))</f>
        <v>0</v>
      </c>
    </row>
    <row r="1454" spans="2:44" ht="15.75" customHeight="1" x14ac:dyDescent="0.2">
      <c r="B1454" s="20" t="s">
        <v>786</v>
      </c>
      <c r="E1454" s="3" t="str">
        <f>IF($F$10=0,"N/A",$F$10*(E1449/360)-ROUNDDOWN($F$10*(E1449/360),0))</f>
        <v>N/A</v>
      </c>
      <c r="G1454" s="3">
        <v>40</v>
      </c>
      <c r="I1454" s="3">
        <f>IF(DEGREES(ACOS(SIN(RADIANS(G1454))*SIN(RADIANS(E1457))+COS(RADIANS(G1454))*COS(RADIANS(E1457))*COS(RADIANS(I1447))))&gt;90,0,$F$4*$F$5/E1456^2*(SIN(RADIANS(G1454))*SIN(RADIANS(E1457))+COS(RADIANS(G1454))*COS(RADIANS(E1457))*COS(RADIANS(I1447))))</f>
        <v>0</v>
      </c>
      <c r="J1454" s="3">
        <f>IF(DEGREES(ACOS(SIN(RADIANS(G1454))*SIN(RADIANS(E1457))+COS(RADIANS(G1454))*COS(RADIANS(E1457))*COS(RADIANS(J1447))))&gt;90,0,$F$4*$F$5/E1456^2*(SIN(RADIANS(G1454))*SIN(RADIANS(E1457))+COS(RADIANS(G1454))*COS(RADIANS(E1457))*COS(RADIANS(J1447))))</f>
        <v>0</v>
      </c>
      <c r="K1454" s="3">
        <f>IF(DEGREES(ACOS(SIN(RADIANS(G1454))*SIN(RADIANS(E1457))+COS(RADIANS(G1454))*COS(RADIANS(E1457))*COS(RADIANS(K1447))))&gt;90,0,$F$4*$F$5/E1456^2*(SIN(RADIANS(G1454))*SIN(RADIANS(E1457))+COS(RADIANS(G1454))*COS(RADIANS(E1457))*COS(RADIANS(K1447))))</f>
        <v>0</v>
      </c>
      <c r="L1454" s="3">
        <f>IF(DEGREES(ACOS(SIN(RADIANS(G1454))*SIN(RADIANS(E1457))+COS(RADIANS(G1454))*COS(RADIANS(E1457))*COS(RADIANS(L1447))))&gt;90,0,$F$4*$F$5/E1456^2*(SIN(RADIANS(G1454))*SIN(RADIANS(E1457))+COS(RADIANS(G1454))*COS(RADIANS(E1457))*COS(RADIANS(L1447))))</f>
        <v>0</v>
      </c>
      <c r="M1454" s="3">
        <f>IF(DEGREES(ACOS(SIN(RADIANS(G1454))*SIN(RADIANS(E1457))+COS(RADIANS(G1454))*COS(RADIANS(E1457))*COS(RADIANS(M1447))))&gt;90,0,$F$4*$F$5/E1456^2*(SIN(RADIANS(G1454))*SIN(RADIANS(E1457))+COS(RADIANS(G1454))*COS(RADIANS(E1457))*COS(RADIANS(M1447))))</f>
        <v>0</v>
      </c>
      <c r="N1454" s="3">
        <f>IF(DEGREES(ACOS(SIN(RADIANS(G1454))*SIN(RADIANS(E1457))+COS(RADIANS(G1454))*COS(RADIANS(E1457))*COS(RADIANS(N1447))))&gt;90,0,$F$4*$F$5/E1456^2*(SIN(RADIANS(G1454))*SIN(RADIANS(E1457))+COS(RADIANS(G1454))*COS(RADIANS(E1457))*COS(RADIANS(N1447))))</f>
        <v>0</v>
      </c>
      <c r="O1454" s="3">
        <f>IF(DEGREES(ACOS(SIN(RADIANS(G1454))*SIN(RADIANS(E1457))+COS(RADIANS(G1454))*COS(RADIANS(E1457))*COS(RADIANS(O1447))))&gt;90,0,$F$4*$F$5/E1456^2*(SIN(RADIANS(G1454))*SIN(RADIANS(E1457))+COS(RADIANS(G1454))*COS(RADIANS(E1457))*COS(RADIANS(O1447))))</f>
        <v>0</v>
      </c>
      <c r="P1454" s="3">
        <f>IF(DEGREES(ACOS(SIN(RADIANS(G1454))*SIN(RADIANS(E1457))+COS(RADIANS(G1454))*COS(RADIANS(E1457))*COS(RADIANS(P1447))))&gt;90,0,$F$4*$F$5/E1456^2*(SIN(RADIANS(G1454))*SIN(RADIANS(E1457))+COS(RADIANS(G1454))*COS(RADIANS(E1457))*COS(RADIANS(P1447))))</f>
        <v>0</v>
      </c>
      <c r="Q1454" s="3">
        <f>IF(DEGREES(ACOS(SIN(RADIANS(G1454))*SIN(RADIANS(E1457))+COS(RADIANS(G1454))*COS(RADIANS(E1457))*COS(RADIANS(Q1447))))&gt;90,0,$F$4*$F$5/E1456^2*(SIN(RADIANS(G1454))*SIN(RADIANS(E1457))+COS(RADIANS(G1454))*COS(RADIANS(E1457))*COS(RADIANS(Q1447))))</f>
        <v>0</v>
      </c>
      <c r="R1454" s="3" t="e">
        <f>IF(DEGREES(ACOS(SIN(RADIANS(G1454))*SIN(RADIANS(E1457))+COS(RADIANS(G1454))*COS(RADIANS(E1457))*COS(RADIANS(R1447))))&gt;90,0,$F$4*$F$5/E1456^2*(SIN(RADIANS(G1454))*SIN(RADIANS(E1457))+COS(RADIANS(G1454))*COS(RADIANS(E1457))*COS(RADIANS(R1447))))</f>
        <v>#DIV/0!</v>
      </c>
      <c r="S1454" s="3" t="e">
        <f>IF(DEGREES(ACOS(SIN(RADIANS(G1454))*SIN(RADIANS(E1457))+COS(RADIANS(G1454))*COS(RADIANS(E1457))*COS(RADIANS(S1447))))&gt;90,0,$F$4*$F$5/E1456^2*(SIN(RADIANS(G1454))*SIN(RADIANS(E1457))+COS(RADIANS(G1454))*COS(RADIANS(E1457))*COS(RADIANS(S1447))))</f>
        <v>#DIV/0!</v>
      </c>
      <c r="T1454" s="3" t="e">
        <f>IF(DEGREES(ACOS(SIN(RADIANS(G1454))*SIN(RADIANS(E1457))+COS(RADIANS(G1454))*COS(RADIANS(E1457))*COS(RADIANS(T1447))))&gt;90,0,$F$4*$F$5/E1456^2*(SIN(RADIANS(G1454))*SIN(RADIANS(E1457))+COS(RADIANS(G1454))*COS(RADIANS(E1457))*COS(RADIANS(T1447))))</f>
        <v>#DIV/0!</v>
      </c>
      <c r="U1454" s="3" t="e">
        <f>IF(DEGREES(ACOS(SIN(RADIANS(G1454))*SIN(RADIANS(E1457))+COS(RADIANS(G1454))*COS(RADIANS(E1457))*COS(RADIANS(U1447))))&gt;90,0,$F$4*$F$5/E1456^2*(SIN(RADIANS(G1454))*SIN(RADIANS(E1457))+COS(RADIANS(G1454))*COS(RADIANS(E1457))*COS(RADIANS(U1447))))</f>
        <v>#DIV/0!</v>
      </c>
      <c r="V1454" s="3" t="e">
        <f>IF(DEGREES(ACOS(SIN(RADIANS(G1454))*SIN(RADIANS(E1457))+COS(RADIANS(G1454))*COS(RADIANS(E1457))*COS(RADIANS(V1447))))&gt;90,0,$F$4*$F$5/E1456^2*(SIN(RADIANS(G1454))*SIN(RADIANS(E1457))+COS(RADIANS(G1454))*COS(RADIANS(E1457))*COS(RADIANS(V1447))))</f>
        <v>#DIV/0!</v>
      </c>
      <c r="W1454" s="3" t="e">
        <f>IF(DEGREES(ACOS(SIN(RADIANS(G1454))*SIN(RADIANS(E1457))+COS(RADIANS(G1454))*COS(RADIANS(E1457))*COS(RADIANS(W1447))))&gt;90,0,$F$4*$F$5/E1456^2*(SIN(RADIANS(G1454))*SIN(RADIANS(E1457))+COS(RADIANS(G1454))*COS(RADIANS(E1457))*COS(RADIANS(W1447))))</f>
        <v>#DIV/0!</v>
      </c>
      <c r="X1454" s="3" t="e">
        <f>IF(DEGREES(ACOS(SIN(RADIANS(G1454))*SIN(RADIANS(E1457))+COS(RADIANS(G1454))*COS(RADIANS(E1457))*COS(RADIANS(X1447))))&gt;90,0,$F$4*$F$5/E1456^2*(SIN(RADIANS(G1454))*SIN(RADIANS(E1457))+COS(RADIANS(G1454))*COS(RADIANS(E1457))*COS(RADIANS(X1447))))</f>
        <v>#DIV/0!</v>
      </c>
      <c r="Y1454" s="3" t="e">
        <f>IF(DEGREES(ACOS(SIN(RADIANS(G1454))*SIN(RADIANS(E1457))+COS(RADIANS(G1454))*COS(RADIANS(E1457))*COS(RADIANS(Y1447))))&gt;90,0,$F$4*$F$5/E1456^2*(SIN(RADIANS(G1454))*SIN(RADIANS(E1457))+COS(RADIANS(G1454))*COS(RADIANS(E1457))*COS(RADIANS(Y1447))))</f>
        <v>#DIV/0!</v>
      </c>
      <c r="Z1454" s="3" t="e">
        <f>IF(DEGREES(ACOS(SIN(RADIANS(G1454))*SIN(RADIANS(E1457))+COS(RADIANS(G1454))*COS(RADIANS(E1457))*COS(RADIANS(Z1447))))&gt;90,0,$F$4*$F$5/E1456^2*(SIN(RADIANS(G1454))*SIN(RADIANS(E1457))+COS(RADIANS(G1454))*COS(RADIANS(E1457))*COS(RADIANS(Z1447))))</f>
        <v>#DIV/0!</v>
      </c>
      <c r="AA1454" s="3" t="e">
        <f>IF(DEGREES(ACOS(SIN(RADIANS(G1454))*SIN(RADIANS(E1457))+COS(RADIANS(G1454))*COS(RADIANS(E1457))*COS(RADIANS(AA1447))))&gt;90,0,$F$4*$F$5/E1456^2*(SIN(RADIANS(G1454))*SIN(RADIANS(E1457))+COS(RADIANS(G1454))*COS(RADIANS(E1457))*COS(RADIANS(AA1447))))</f>
        <v>#DIV/0!</v>
      </c>
      <c r="AB1454" s="3" t="e">
        <f>IF(DEGREES(ACOS(SIN(RADIANS(G1454))*SIN(RADIANS(E1457))+COS(RADIANS(G1454))*COS(RADIANS(E1457))*COS(RADIANS(AB1447))))&gt;90,0,$F$4*$F$5/E1456^2*(SIN(RADIANS(G1454))*SIN(RADIANS(E1457))+COS(RADIANS(G1454))*COS(RADIANS(E1457))*COS(RADIANS(AB1447))))</f>
        <v>#DIV/0!</v>
      </c>
      <c r="AC1454" s="3" t="e">
        <f>IF(DEGREES(ACOS(SIN(RADIANS(G1454))*SIN(RADIANS(E1457))+COS(RADIANS(G1454))*COS(RADIANS(E1457))*COS(RADIANS(AC1447))))&gt;90,0,$F$4*$F$5/E1456^2*(SIN(RADIANS(G1454))*SIN(RADIANS(E1457))+COS(RADIANS(G1454))*COS(RADIANS(E1457))*COS(RADIANS(AC1447))))</f>
        <v>#DIV/0!</v>
      </c>
      <c r="AD1454" s="3" t="e">
        <f>IF(DEGREES(ACOS(SIN(RADIANS(G1454))*SIN(RADIANS(E1457))+COS(RADIANS(G1454))*COS(RADIANS(E1457))*COS(RADIANS(AD1447))))&gt;90,0,$F$4*$F$5/E1456^2*(SIN(RADIANS(G1454))*SIN(RADIANS(E1457))+COS(RADIANS(G1454))*COS(RADIANS(E1457))*COS(RADIANS(AD1447))))</f>
        <v>#DIV/0!</v>
      </c>
      <c r="AE1454" s="3" t="e">
        <f>IF(DEGREES(ACOS(SIN(RADIANS(G1454))*SIN(RADIANS(E1457))+COS(RADIANS(G1454))*COS(RADIANS(E1457))*COS(RADIANS(AE1447))))&gt;90,0,$F$4*$F$5/E1456^2*(SIN(RADIANS(G1454))*SIN(RADIANS(E1457))+COS(RADIANS(G1454))*COS(RADIANS(E1457))*COS(RADIANS(AE1447))))</f>
        <v>#DIV/0!</v>
      </c>
      <c r="AF1454" s="3" t="e">
        <f>IF(DEGREES(ACOS(SIN(RADIANS(G1454))*SIN(RADIANS(E1457))+COS(RADIANS(G1454))*COS(RADIANS(E1457))*COS(RADIANS(AF1447))))&gt;90,0,$F$4*$F$5/E1456^2*(SIN(RADIANS(G1454))*SIN(RADIANS(E1457))+COS(RADIANS(G1454))*COS(RADIANS(E1457))*COS(RADIANS(AF1447))))</f>
        <v>#DIV/0!</v>
      </c>
      <c r="AG1454" s="3" t="e">
        <f>IF(DEGREES(ACOS(SIN(RADIANS(G1454))*SIN(RADIANS(E1457))+COS(RADIANS(G1454))*COS(RADIANS(E1457))*COS(RADIANS(AG1447))))&gt;90,0,$F$4*$F$5/E1456^2*(SIN(RADIANS(G1454))*SIN(RADIANS(E1457))+COS(RADIANS(G1454))*COS(RADIANS(E1457))*COS(RADIANS(AG1447))))</f>
        <v>#DIV/0!</v>
      </c>
      <c r="AH1454" s="3" t="e">
        <f>IF(DEGREES(ACOS(SIN(RADIANS(G1454))*SIN(RADIANS(E1457))+COS(RADIANS(G1454))*COS(RADIANS(E1457))*COS(RADIANS(AH1447))))&gt;90,0,$F$4*$F$5/E1456^2*(SIN(RADIANS(G1454))*SIN(RADIANS(E1457))+COS(RADIANS(G1454))*COS(RADIANS(E1457))*COS(RADIANS(AH1447))))</f>
        <v>#DIV/0!</v>
      </c>
      <c r="AI1454" s="3" t="e">
        <f>IF(DEGREES(ACOS(SIN(RADIANS(G1454))*SIN(RADIANS(E1457))+COS(RADIANS(G1454))*COS(RADIANS(E1457))*COS(RADIANS(AI1447))))&gt;90,0,$F$4*$F$5/E1456^2*(SIN(RADIANS(G1454))*SIN(RADIANS(E1457))+COS(RADIANS(G1454))*COS(RADIANS(E1457))*COS(RADIANS(AI1447))))</f>
        <v>#DIV/0!</v>
      </c>
      <c r="AJ1454" s="3" t="e">
        <f>IF(DEGREES(ACOS(SIN(RADIANS(G1454))*SIN(RADIANS(E1457))+COS(RADIANS(G1454))*COS(RADIANS(E1457))*COS(RADIANS(AJ1447))))&gt;90,0,$F$4*$F$5/E1456^2*(SIN(RADIANS(G1454))*SIN(RADIANS(E1457))+COS(RADIANS(G1454))*COS(RADIANS(E1457))*COS(RADIANS(AJ1447))))</f>
        <v>#DIV/0!</v>
      </c>
      <c r="AK1454" s="3">
        <f>IF(DEGREES(ACOS(SIN(RADIANS(G1454))*SIN(RADIANS(E1457))+COS(RADIANS(G1454))*COS(RADIANS(E1457))*COS(RADIANS(AK1447))))&gt;90,0,$F$4*$F$5/E1456^2*(SIN(RADIANS(G1454))*SIN(RADIANS(E1457))+COS(RADIANS(G1454))*COS(RADIANS(E1457))*COS(RADIANS(AK1447))))</f>
        <v>0</v>
      </c>
      <c r="AL1454" s="3">
        <f>IF(DEGREES(ACOS(SIN(RADIANS(G1454))*SIN(RADIANS(E1457))+COS(RADIANS(G1454))*COS(RADIANS(E1457))*COS(RADIANS(AL1447))))&gt;90,0,$F$4*$F$5/E1456^2*(SIN(RADIANS(G1454))*SIN(RADIANS(E1457))+COS(RADIANS(G1454))*COS(RADIANS(E1457))*COS(RADIANS(AL1447))))</f>
        <v>0</v>
      </c>
      <c r="AM1454" s="3">
        <f>IF(DEGREES(ACOS(SIN(RADIANS(G1454))*SIN(RADIANS(E1457))+COS(RADIANS(G1454))*COS(RADIANS(E1457))*COS(RADIANS(AM1447))))&gt;90,0,$F$4*$F$5/E1456^2*(SIN(RADIANS(G1454))*SIN(RADIANS(E1457))+COS(RADIANS(G1454))*COS(RADIANS(E1457))*COS(RADIANS(AM1447))))</f>
        <v>0</v>
      </c>
      <c r="AN1454" s="3">
        <f>IF(DEGREES(ACOS(SIN(RADIANS(G1454))*SIN(RADIANS(E1457))+COS(RADIANS(G1454))*COS(RADIANS(E1457))*COS(RADIANS(AN1447))))&gt;90,0,$F$4*$F$5/E1456^2*(SIN(RADIANS(G1454))*SIN(RADIANS(E1457))+COS(RADIANS(G1454))*COS(RADIANS(E1457))*COS(RADIANS(AN1447))))</f>
        <v>0</v>
      </c>
      <c r="AO1454" s="3">
        <f>IF(DEGREES(ACOS(SIN(RADIANS(G1454))*SIN(RADIANS(E1457))+COS(RADIANS(G1454))*COS(RADIANS(E1457))*COS(RADIANS(AO1447))))&gt;90,0,$F$4*$F$5/E1456^2*(SIN(RADIANS(G1454))*SIN(RADIANS(E1457))+COS(RADIANS(G1454))*COS(RADIANS(E1457))*COS(RADIANS(AO1447))))</f>
        <v>0</v>
      </c>
      <c r="AP1454" s="3">
        <f>IF(DEGREES(ACOS(SIN(RADIANS(G1454))*SIN(RADIANS(E1457))+COS(RADIANS(G1454))*COS(RADIANS(E1457))*COS(RADIANS(AP1447))))&gt;90,0,$F$4*$F$5/E1456^2*(SIN(RADIANS(G1454))*SIN(RADIANS(E1457))+COS(RADIANS(G1454))*COS(RADIANS(E1457))*COS(RADIANS(AP1447))))</f>
        <v>0</v>
      </c>
      <c r="AQ1454" s="3">
        <f>IF(DEGREES(ACOS(SIN(RADIANS(G1454))*SIN(RADIANS(E1457))+COS(RADIANS(G1454))*COS(RADIANS(E1457))*COS(RADIANS(AQ1447))))&gt;90,0,$F$4*$F$5/E1456^2*(SIN(RADIANS(G1454))*SIN(RADIANS(E1457))+COS(RADIANS(G1454))*COS(RADIANS(E1457))*COS(RADIANS(AQ1447))))</f>
        <v>0</v>
      </c>
      <c r="AR1454" s="3">
        <f>IF(DEGREES(ACOS(SIN(RADIANS(G1454))*SIN(RADIANS(E1457))+COS(RADIANS(G1454))*COS(RADIANS(E1457))*COS(RADIANS(AR1447))))&gt;90,0,$F$4*$F$5/E1456^2*(SIN(RADIANS(G1454))*SIN(RADIANS(E1457))+COS(RADIANS(G1454))*COS(RADIANS(E1457))*COS(RADIANS(AR1447))))</f>
        <v>0</v>
      </c>
    </row>
    <row r="1455" spans="2:44" ht="15.75" customHeight="1" x14ac:dyDescent="0.2">
      <c r="B1455" s="20" t="s">
        <v>787</v>
      </c>
      <c r="E1455" s="3" t="str">
        <f>IF($F$10=0,"N/A",E1454*$F$11/$F$10)</f>
        <v>N/A</v>
      </c>
      <c r="G1455" s="3">
        <v>30</v>
      </c>
      <c r="I1455" s="3">
        <f>IF(DEGREES(ACOS(SIN(RADIANS(G1455))*SIN(RADIANS(E1457))+COS(RADIANS(G1455))*COS(RADIANS(E1457))*COS(RADIANS(I1447))))&gt;90,0,$F$4*$F$5/E1456^2*(SIN(RADIANS(G1455))*SIN(RADIANS(E1457))+COS(RADIANS(G1455))*COS(RADIANS(E1457))*COS(RADIANS(I1447))))</f>
        <v>0</v>
      </c>
      <c r="J1455" s="3">
        <f>IF(DEGREES(ACOS(SIN(RADIANS(G1455))*SIN(RADIANS(E1457))+COS(RADIANS(G1455))*COS(RADIANS(E1457))*COS(RADIANS(J1447))))&gt;90,0,$F$4*$F$5/E1456^2*(SIN(RADIANS(G1455))*SIN(RADIANS(E1457))+COS(RADIANS(G1455))*COS(RADIANS(E1457))*COS(RADIANS(J1447))))</f>
        <v>0</v>
      </c>
      <c r="K1455" s="3">
        <f>IF(DEGREES(ACOS(SIN(RADIANS(G1455))*SIN(RADIANS(E1457))+COS(RADIANS(G1455))*COS(RADIANS(E1457))*COS(RADIANS(K1447))))&gt;90,0,$F$4*$F$5/E1456^2*(SIN(RADIANS(G1455))*SIN(RADIANS(E1457))+COS(RADIANS(G1455))*COS(RADIANS(E1457))*COS(RADIANS(K1447))))</f>
        <v>0</v>
      </c>
      <c r="L1455" s="3">
        <f>IF(DEGREES(ACOS(SIN(RADIANS(G1455))*SIN(RADIANS(E1457))+COS(RADIANS(G1455))*COS(RADIANS(E1457))*COS(RADIANS(L1447))))&gt;90,0,$F$4*$F$5/E1456^2*(SIN(RADIANS(G1455))*SIN(RADIANS(E1457))+COS(RADIANS(G1455))*COS(RADIANS(E1457))*COS(RADIANS(L1447))))</f>
        <v>0</v>
      </c>
      <c r="M1455" s="3">
        <f>IF(DEGREES(ACOS(SIN(RADIANS(G1455))*SIN(RADIANS(E1457))+COS(RADIANS(G1455))*COS(RADIANS(E1457))*COS(RADIANS(M1447))))&gt;90,0,$F$4*$F$5/E1456^2*(SIN(RADIANS(G1455))*SIN(RADIANS(E1457))+COS(RADIANS(G1455))*COS(RADIANS(E1457))*COS(RADIANS(M1447))))</f>
        <v>0</v>
      </c>
      <c r="N1455" s="3">
        <f>IF(DEGREES(ACOS(SIN(RADIANS(G1455))*SIN(RADIANS(E1457))+COS(RADIANS(G1455))*COS(RADIANS(E1457))*COS(RADIANS(N1447))))&gt;90,0,$F$4*$F$5/E1456^2*(SIN(RADIANS(G1455))*SIN(RADIANS(E1457))+COS(RADIANS(G1455))*COS(RADIANS(E1457))*COS(RADIANS(N1447))))</f>
        <v>0</v>
      </c>
      <c r="O1455" s="3">
        <f>IF(DEGREES(ACOS(SIN(RADIANS(G1455))*SIN(RADIANS(E1457))+COS(RADIANS(G1455))*COS(RADIANS(E1457))*COS(RADIANS(O1447))))&gt;90,0,$F$4*$F$5/E1456^2*(SIN(RADIANS(G1455))*SIN(RADIANS(E1457))+COS(RADIANS(G1455))*COS(RADIANS(E1457))*COS(RADIANS(O1447))))</f>
        <v>0</v>
      </c>
      <c r="P1455" s="3">
        <f>IF(DEGREES(ACOS(SIN(RADIANS(G1455))*SIN(RADIANS(E1457))+COS(RADIANS(G1455))*COS(RADIANS(E1457))*COS(RADIANS(P1447))))&gt;90,0,$F$4*$F$5/E1456^2*(SIN(RADIANS(G1455))*SIN(RADIANS(E1457))+COS(RADIANS(G1455))*COS(RADIANS(E1457))*COS(RADIANS(P1447))))</f>
        <v>0</v>
      </c>
      <c r="Q1455" s="3">
        <f>IF(DEGREES(ACOS(SIN(RADIANS(G1455))*SIN(RADIANS(E1457))+COS(RADIANS(G1455))*COS(RADIANS(E1457))*COS(RADIANS(Q1447))))&gt;90,0,$F$4*$F$5/E1456^2*(SIN(RADIANS(G1455))*SIN(RADIANS(E1457))+COS(RADIANS(G1455))*COS(RADIANS(E1457))*COS(RADIANS(Q1447))))</f>
        <v>0</v>
      </c>
      <c r="R1455" s="3" t="e">
        <f>IF(DEGREES(ACOS(SIN(RADIANS(G1455))*SIN(RADIANS(E1457))+COS(RADIANS(G1455))*COS(RADIANS(E1457))*COS(RADIANS(R1447))))&gt;90,0,$F$4*$F$5/E1456^2*(SIN(RADIANS(G1455))*SIN(RADIANS(E1457))+COS(RADIANS(G1455))*COS(RADIANS(E1457))*COS(RADIANS(R1447))))</f>
        <v>#DIV/0!</v>
      </c>
      <c r="S1455" s="3" t="e">
        <f>IF(DEGREES(ACOS(SIN(RADIANS(G1455))*SIN(RADIANS(E1457))+COS(RADIANS(G1455))*COS(RADIANS(E1457))*COS(RADIANS(S1447))))&gt;90,0,$F$4*$F$5/E1456^2*(SIN(RADIANS(G1455))*SIN(RADIANS(E1457))+COS(RADIANS(G1455))*COS(RADIANS(E1457))*COS(RADIANS(S1447))))</f>
        <v>#DIV/0!</v>
      </c>
      <c r="T1455" s="3" t="e">
        <f>IF(DEGREES(ACOS(SIN(RADIANS(G1455))*SIN(RADIANS(E1457))+COS(RADIANS(G1455))*COS(RADIANS(E1457))*COS(RADIANS(T1447))))&gt;90,0,$F$4*$F$5/E1456^2*(SIN(RADIANS(G1455))*SIN(RADIANS(E1457))+COS(RADIANS(G1455))*COS(RADIANS(E1457))*COS(RADIANS(T1447))))</f>
        <v>#DIV/0!</v>
      </c>
      <c r="U1455" s="3" t="e">
        <f>IF(DEGREES(ACOS(SIN(RADIANS(G1455))*SIN(RADIANS(E1457))+COS(RADIANS(G1455))*COS(RADIANS(E1457))*COS(RADIANS(U1447))))&gt;90,0,$F$4*$F$5/E1456^2*(SIN(RADIANS(G1455))*SIN(RADIANS(E1457))+COS(RADIANS(G1455))*COS(RADIANS(E1457))*COS(RADIANS(U1447))))</f>
        <v>#DIV/0!</v>
      </c>
      <c r="V1455" s="3" t="e">
        <f>IF(DEGREES(ACOS(SIN(RADIANS(G1455))*SIN(RADIANS(E1457))+COS(RADIANS(G1455))*COS(RADIANS(E1457))*COS(RADIANS(V1447))))&gt;90,0,$F$4*$F$5/E1456^2*(SIN(RADIANS(G1455))*SIN(RADIANS(E1457))+COS(RADIANS(G1455))*COS(RADIANS(E1457))*COS(RADIANS(V1447))))</f>
        <v>#DIV/0!</v>
      </c>
      <c r="W1455" s="3" t="e">
        <f>IF(DEGREES(ACOS(SIN(RADIANS(G1455))*SIN(RADIANS(E1457))+COS(RADIANS(G1455))*COS(RADIANS(E1457))*COS(RADIANS(W1447))))&gt;90,0,$F$4*$F$5/E1456^2*(SIN(RADIANS(G1455))*SIN(RADIANS(E1457))+COS(RADIANS(G1455))*COS(RADIANS(E1457))*COS(RADIANS(W1447))))</f>
        <v>#DIV/0!</v>
      </c>
      <c r="X1455" s="3" t="e">
        <f>IF(DEGREES(ACOS(SIN(RADIANS(G1455))*SIN(RADIANS(E1457))+COS(RADIANS(G1455))*COS(RADIANS(E1457))*COS(RADIANS(X1447))))&gt;90,0,$F$4*$F$5/E1456^2*(SIN(RADIANS(G1455))*SIN(RADIANS(E1457))+COS(RADIANS(G1455))*COS(RADIANS(E1457))*COS(RADIANS(X1447))))</f>
        <v>#DIV/0!</v>
      </c>
      <c r="Y1455" s="3" t="e">
        <f>IF(DEGREES(ACOS(SIN(RADIANS(G1455))*SIN(RADIANS(E1457))+COS(RADIANS(G1455))*COS(RADIANS(E1457))*COS(RADIANS(Y1447))))&gt;90,0,$F$4*$F$5/E1456^2*(SIN(RADIANS(G1455))*SIN(RADIANS(E1457))+COS(RADIANS(G1455))*COS(RADIANS(E1457))*COS(RADIANS(Y1447))))</f>
        <v>#DIV/0!</v>
      </c>
      <c r="Z1455" s="3" t="e">
        <f>IF(DEGREES(ACOS(SIN(RADIANS(G1455))*SIN(RADIANS(E1457))+COS(RADIANS(G1455))*COS(RADIANS(E1457))*COS(RADIANS(Z1447))))&gt;90,0,$F$4*$F$5/E1456^2*(SIN(RADIANS(G1455))*SIN(RADIANS(E1457))+COS(RADIANS(G1455))*COS(RADIANS(E1457))*COS(RADIANS(Z1447))))</f>
        <v>#DIV/0!</v>
      </c>
      <c r="AA1455" s="3" t="e">
        <f>IF(DEGREES(ACOS(SIN(RADIANS(G1455))*SIN(RADIANS(E1457))+COS(RADIANS(G1455))*COS(RADIANS(E1457))*COS(RADIANS(AA1447))))&gt;90,0,$F$4*$F$5/E1456^2*(SIN(RADIANS(G1455))*SIN(RADIANS(E1457))+COS(RADIANS(G1455))*COS(RADIANS(E1457))*COS(RADIANS(AA1447))))</f>
        <v>#DIV/0!</v>
      </c>
      <c r="AB1455" s="3" t="e">
        <f>IF(DEGREES(ACOS(SIN(RADIANS(G1455))*SIN(RADIANS(E1457))+COS(RADIANS(G1455))*COS(RADIANS(E1457))*COS(RADIANS(AB1447))))&gt;90,0,$F$4*$F$5/E1456^2*(SIN(RADIANS(G1455))*SIN(RADIANS(E1457))+COS(RADIANS(G1455))*COS(RADIANS(E1457))*COS(RADIANS(AB1447))))</f>
        <v>#DIV/0!</v>
      </c>
      <c r="AC1455" s="3" t="e">
        <f>IF(DEGREES(ACOS(SIN(RADIANS(G1455))*SIN(RADIANS(E1457))+COS(RADIANS(G1455))*COS(RADIANS(E1457))*COS(RADIANS(AC1447))))&gt;90,0,$F$4*$F$5/E1456^2*(SIN(RADIANS(G1455))*SIN(RADIANS(E1457))+COS(RADIANS(G1455))*COS(RADIANS(E1457))*COS(RADIANS(AC1447))))</f>
        <v>#DIV/0!</v>
      </c>
      <c r="AD1455" s="3" t="e">
        <f>IF(DEGREES(ACOS(SIN(RADIANS(G1455))*SIN(RADIANS(E1457))+COS(RADIANS(G1455))*COS(RADIANS(E1457))*COS(RADIANS(AD1447))))&gt;90,0,$F$4*$F$5/E1456^2*(SIN(RADIANS(G1455))*SIN(RADIANS(E1457))+COS(RADIANS(G1455))*COS(RADIANS(E1457))*COS(RADIANS(AD1447))))</f>
        <v>#DIV/0!</v>
      </c>
      <c r="AE1455" s="3" t="e">
        <f>IF(DEGREES(ACOS(SIN(RADIANS(G1455))*SIN(RADIANS(E1457))+COS(RADIANS(G1455))*COS(RADIANS(E1457))*COS(RADIANS(AE1447))))&gt;90,0,$F$4*$F$5/E1456^2*(SIN(RADIANS(G1455))*SIN(RADIANS(E1457))+COS(RADIANS(G1455))*COS(RADIANS(E1457))*COS(RADIANS(AE1447))))</f>
        <v>#DIV/0!</v>
      </c>
      <c r="AF1455" s="3" t="e">
        <f>IF(DEGREES(ACOS(SIN(RADIANS(G1455))*SIN(RADIANS(E1457))+COS(RADIANS(G1455))*COS(RADIANS(E1457))*COS(RADIANS(AF1447))))&gt;90,0,$F$4*$F$5/E1456^2*(SIN(RADIANS(G1455))*SIN(RADIANS(E1457))+COS(RADIANS(G1455))*COS(RADIANS(E1457))*COS(RADIANS(AF1447))))</f>
        <v>#DIV/0!</v>
      </c>
      <c r="AG1455" s="3" t="e">
        <f>IF(DEGREES(ACOS(SIN(RADIANS(G1455))*SIN(RADIANS(E1457))+COS(RADIANS(G1455))*COS(RADIANS(E1457))*COS(RADIANS(AG1447))))&gt;90,0,$F$4*$F$5/E1456^2*(SIN(RADIANS(G1455))*SIN(RADIANS(E1457))+COS(RADIANS(G1455))*COS(RADIANS(E1457))*COS(RADIANS(AG1447))))</f>
        <v>#DIV/0!</v>
      </c>
      <c r="AH1455" s="3" t="e">
        <f>IF(DEGREES(ACOS(SIN(RADIANS(G1455))*SIN(RADIANS(E1457))+COS(RADIANS(G1455))*COS(RADIANS(E1457))*COS(RADIANS(AH1447))))&gt;90,0,$F$4*$F$5/E1456^2*(SIN(RADIANS(G1455))*SIN(RADIANS(E1457))+COS(RADIANS(G1455))*COS(RADIANS(E1457))*COS(RADIANS(AH1447))))</f>
        <v>#DIV/0!</v>
      </c>
      <c r="AI1455" s="3" t="e">
        <f>IF(DEGREES(ACOS(SIN(RADIANS(G1455))*SIN(RADIANS(E1457))+COS(RADIANS(G1455))*COS(RADIANS(E1457))*COS(RADIANS(AI1447))))&gt;90,0,$F$4*$F$5/E1456^2*(SIN(RADIANS(G1455))*SIN(RADIANS(E1457))+COS(RADIANS(G1455))*COS(RADIANS(E1457))*COS(RADIANS(AI1447))))</f>
        <v>#DIV/0!</v>
      </c>
      <c r="AJ1455" s="3" t="e">
        <f>IF(DEGREES(ACOS(SIN(RADIANS(G1455))*SIN(RADIANS(E1457))+COS(RADIANS(G1455))*COS(RADIANS(E1457))*COS(RADIANS(AJ1447))))&gt;90,0,$F$4*$F$5/E1456^2*(SIN(RADIANS(G1455))*SIN(RADIANS(E1457))+COS(RADIANS(G1455))*COS(RADIANS(E1457))*COS(RADIANS(AJ1447))))</f>
        <v>#DIV/0!</v>
      </c>
      <c r="AK1455" s="3">
        <f>IF(DEGREES(ACOS(SIN(RADIANS(G1455))*SIN(RADIANS(E1457))+COS(RADIANS(G1455))*COS(RADIANS(E1457))*COS(RADIANS(AK1447))))&gt;90,0,$F$4*$F$5/E1456^2*(SIN(RADIANS(G1455))*SIN(RADIANS(E1457))+COS(RADIANS(G1455))*COS(RADIANS(E1457))*COS(RADIANS(AK1447))))</f>
        <v>0</v>
      </c>
      <c r="AL1455" s="3">
        <f>IF(DEGREES(ACOS(SIN(RADIANS(G1455))*SIN(RADIANS(E1457))+COS(RADIANS(G1455))*COS(RADIANS(E1457))*COS(RADIANS(AL1447))))&gt;90,0,$F$4*$F$5/E1456^2*(SIN(RADIANS(G1455))*SIN(RADIANS(E1457))+COS(RADIANS(G1455))*COS(RADIANS(E1457))*COS(RADIANS(AL1447))))</f>
        <v>0</v>
      </c>
      <c r="AM1455" s="3">
        <f>IF(DEGREES(ACOS(SIN(RADIANS(G1455))*SIN(RADIANS(E1457))+COS(RADIANS(G1455))*COS(RADIANS(E1457))*COS(RADIANS(AM1447))))&gt;90,0,$F$4*$F$5/E1456^2*(SIN(RADIANS(G1455))*SIN(RADIANS(E1457))+COS(RADIANS(G1455))*COS(RADIANS(E1457))*COS(RADIANS(AM1447))))</f>
        <v>0</v>
      </c>
      <c r="AN1455" s="3">
        <f>IF(DEGREES(ACOS(SIN(RADIANS(G1455))*SIN(RADIANS(E1457))+COS(RADIANS(G1455))*COS(RADIANS(E1457))*COS(RADIANS(AN1447))))&gt;90,0,$F$4*$F$5/E1456^2*(SIN(RADIANS(G1455))*SIN(RADIANS(E1457))+COS(RADIANS(G1455))*COS(RADIANS(E1457))*COS(RADIANS(AN1447))))</f>
        <v>0</v>
      </c>
      <c r="AO1455" s="3">
        <f>IF(DEGREES(ACOS(SIN(RADIANS(G1455))*SIN(RADIANS(E1457))+COS(RADIANS(G1455))*COS(RADIANS(E1457))*COS(RADIANS(AO1447))))&gt;90,0,$F$4*$F$5/E1456^2*(SIN(RADIANS(G1455))*SIN(RADIANS(E1457))+COS(RADIANS(G1455))*COS(RADIANS(E1457))*COS(RADIANS(AO1447))))</f>
        <v>0</v>
      </c>
      <c r="AP1455" s="3">
        <f>IF(DEGREES(ACOS(SIN(RADIANS(G1455))*SIN(RADIANS(E1457))+COS(RADIANS(G1455))*COS(RADIANS(E1457))*COS(RADIANS(AP1447))))&gt;90,0,$F$4*$F$5/E1456^2*(SIN(RADIANS(G1455))*SIN(RADIANS(E1457))+COS(RADIANS(G1455))*COS(RADIANS(E1457))*COS(RADIANS(AP1447))))</f>
        <v>0</v>
      </c>
      <c r="AQ1455" s="3">
        <f>IF(DEGREES(ACOS(SIN(RADIANS(G1455))*SIN(RADIANS(E1457))+COS(RADIANS(G1455))*COS(RADIANS(E1457))*COS(RADIANS(AQ1447))))&gt;90,0,$F$4*$F$5/E1456^2*(SIN(RADIANS(G1455))*SIN(RADIANS(E1457))+COS(RADIANS(G1455))*COS(RADIANS(E1457))*COS(RADIANS(AQ1447))))</f>
        <v>0</v>
      </c>
      <c r="AR1455" s="3">
        <f>IF(DEGREES(ACOS(SIN(RADIANS(G1455))*SIN(RADIANS(E1457))+COS(RADIANS(G1455))*COS(RADIANS(E1457))*COS(RADIANS(AR1447))))&gt;90,0,$F$4*$F$5/E1456^2*(SIN(RADIANS(G1455))*SIN(RADIANS(E1457))+COS(RADIANS(G1455))*COS(RADIANS(E1457))*COS(RADIANS(AR1447))))</f>
        <v>0</v>
      </c>
    </row>
    <row r="1456" spans="2:44" ht="15.75" customHeight="1" x14ac:dyDescent="0.2">
      <c r="B1456" s="20" t="s">
        <v>788</v>
      </c>
      <c r="E1456" s="3">
        <f>$F$6*(1-$F$7^2)/(1+$F$7*COS(RADIANS(E1450)))</f>
        <v>0</v>
      </c>
      <c r="G1456" s="3">
        <v>20</v>
      </c>
      <c r="I1456" s="3">
        <f>IF(DEGREES(ACOS(SIN(RADIANS(G1456))*SIN(RADIANS(E1457))+COS(RADIANS(G1456))*COS(RADIANS(E1457))*COS(RADIANS(I1447))))&gt;90,0,$F$4*$F$5/E1456^2*(SIN(RADIANS(G1456))*SIN(RADIANS(E1457))+COS(RADIANS(G1456))*COS(RADIANS(E1457))*COS(RADIANS(I1447))))</f>
        <v>0</v>
      </c>
      <c r="J1456" s="3">
        <f>IF(DEGREES(ACOS(SIN(RADIANS(G1456))*SIN(RADIANS(E1457))+COS(RADIANS(G1456))*COS(RADIANS(E1457))*COS(RADIANS(J1447))))&gt;90,0,$F$4*$F$5/E1456^2*(SIN(RADIANS(G1456))*SIN(RADIANS(E1457))+COS(RADIANS(G1456))*COS(RADIANS(E1457))*COS(RADIANS(J1447))))</f>
        <v>0</v>
      </c>
      <c r="K1456" s="3">
        <f>IF(DEGREES(ACOS(SIN(RADIANS(G1456))*SIN(RADIANS(E1457))+COS(RADIANS(G1456))*COS(RADIANS(E1457))*COS(RADIANS(K1447))))&gt;90,0,$F$4*$F$5/E1456^2*(SIN(RADIANS(G1456))*SIN(RADIANS(E1457))+COS(RADIANS(G1456))*COS(RADIANS(E1457))*COS(RADIANS(K1447))))</f>
        <v>0</v>
      </c>
      <c r="L1456" s="3">
        <f>IF(DEGREES(ACOS(SIN(RADIANS(G1456))*SIN(RADIANS(E1457))+COS(RADIANS(G1456))*COS(RADIANS(E1457))*COS(RADIANS(L1447))))&gt;90,0,$F$4*$F$5/E1456^2*(SIN(RADIANS(G1456))*SIN(RADIANS(E1457))+COS(RADIANS(G1456))*COS(RADIANS(E1457))*COS(RADIANS(L1447))))</f>
        <v>0</v>
      </c>
      <c r="M1456" s="3">
        <f>IF(DEGREES(ACOS(SIN(RADIANS(G1456))*SIN(RADIANS(E1457))+COS(RADIANS(G1456))*COS(RADIANS(E1457))*COS(RADIANS(M1447))))&gt;90,0,$F$4*$F$5/E1456^2*(SIN(RADIANS(G1456))*SIN(RADIANS(E1457))+COS(RADIANS(G1456))*COS(RADIANS(E1457))*COS(RADIANS(M1447))))</f>
        <v>0</v>
      </c>
      <c r="N1456" s="3">
        <f>IF(DEGREES(ACOS(SIN(RADIANS(G1456))*SIN(RADIANS(E1457))+COS(RADIANS(G1456))*COS(RADIANS(E1457))*COS(RADIANS(N1447))))&gt;90,0,$F$4*$F$5/E1456^2*(SIN(RADIANS(G1456))*SIN(RADIANS(E1457))+COS(RADIANS(G1456))*COS(RADIANS(E1457))*COS(RADIANS(N1447))))</f>
        <v>0</v>
      </c>
      <c r="O1456" s="3">
        <f>IF(DEGREES(ACOS(SIN(RADIANS(G1456))*SIN(RADIANS(E1457))+COS(RADIANS(G1456))*COS(RADIANS(E1457))*COS(RADIANS(O1447))))&gt;90,0,$F$4*$F$5/E1456^2*(SIN(RADIANS(G1456))*SIN(RADIANS(E1457))+COS(RADIANS(G1456))*COS(RADIANS(E1457))*COS(RADIANS(O1447))))</f>
        <v>0</v>
      </c>
      <c r="P1456" s="3">
        <f>IF(DEGREES(ACOS(SIN(RADIANS(G1456))*SIN(RADIANS(E1457))+COS(RADIANS(G1456))*COS(RADIANS(E1457))*COS(RADIANS(P1447))))&gt;90,0,$F$4*$F$5/E1456^2*(SIN(RADIANS(G1456))*SIN(RADIANS(E1457))+COS(RADIANS(G1456))*COS(RADIANS(E1457))*COS(RADIANS(P1447))))</f>
        <v>0</v>
      </c>
      <c r="Q1456" s="3">
        <f>IF(DEGREES(ACOS(SIN(RADIANS(G1456))*SIN(RADIANS(E1457))+COS(RADIANS(G1456))*COS(RADIANS(E1457))*COS(RADIANS(Q1447))))&gt;90,0,$F$4*$F$5/E1456^2*(SIN(RADIANS(G1456))*SIN(RADIANS(E1457))+COS(RADIANS(G1456))*COS(RADIANS(E1457))*COS(RADIANS(Q1447))))</f>
        <v>0</v>
      </c>
      <c r="R1456" s="3" t="e">
        <f>IF(DEGREES(ACOS(SIN(RADIANS(G1456))*SIN(RADIANS(E1457))+COS(RADIANS(G1456))*COS(RADIANS(E1457))*COS(RADIANS(R1447))))&gt;90,0,$F$4*$F$5/E1456^2*(SIN(RADIANS(G1456))*SIN(RADIANS(E1457))+COS(RADIANS(G1456))*COS(RADIANS(E1457))*COS(RADIANS(R1447))))</f>
        <v>#DIV/0!</v>
      </c>
      <c r="S1456" s="3" t="e">
        <f>IF(DEGREES(ACOS(SIN(RADIANS(G1456))*SIN(RADIANS(E1457))+COS(RADIANS(G1456))*COS(RADIANS(E1457))*COS(RADIANS(S1447))))&gt;90,0,$F$4*$F$5/E1456^2*(SIN(RADIANS(G1456))*SIN(RADIANS(E1457))+COS(RADIANS(G1456))*COS(RADIANS(E1457))*COS(RADIANS(S1447))))</f>
        <v>#DIV/0!</v>
      </c>
      <c r="T1456" s="3" t="e">
        <f>IF(DEGREES(ACOS(SIN(RADIANS(G1456))*SIN(RADIANS(E1457))+COS(RADIANS(G1456))*COS(RADIANS(E1457))*COS(RADIANS(T1447))))&gt;90,0,$F$4*$F$5/E1456^2*(SIN(RADIANS(G1456))*SIN(RADIANS(E1457))+COS(RADIANS(G1456))*COS(RADIANS(E1457))*COS(RADIANS(T1447))))</f>
        <v>#DIV/0!</v>
      </c>
      <c r="U1456" s="3" t="e">
        <f>IF(DEGREES(ACOS(SIN(RADIANS(G1456))*SIN(RADIANS(E1457))+COS(RADIANS(G1456))*COS(RADIANS(E1457))*COS(RADIANS(U1447))))&gt;90,0,$F$4*$F$5/E1456^2*(SIN(RADIANS(G1456))*SIN(RADIANS(E1457))+COS(RADIANS(G1456))*COS(RADIANS(E1457))*COS(RADIANS(U1447))))</f>
        <v>#DIV/0!</v>
      </c>
      <c r="V1456" s="3" t="e">
        <f>IF(DEGREES(ACOS(SIN(RADIANS(G1456))*SIN(RADIANS(E1457))+COS(RADIANS(G1456))*COS(RADIANS(E1457))*COS(RADIANS(V1447))))&gt;90,0,$F$4*$F$5/E1456^2*(SIN(RADIANS(G1456))*SIN(RADIANS(E1457))+COS(RADIANS(G1456))*COS(RADIANS(E1457))*COS(RADIANS(V1447))))</f>
        <v>#DIV/0!</v>
      </c>
      <c r="W1456" s="3" t="e">
        <f>IF(DEGREES(ACOS(SIN(RADIANS(G1456))*SIN(RADIANS(E1457))+COS(RADIANS(G1456))*COS(RADIANS(E1457))*COS(RADIANS(W1447))))&gt;90,0,$F$4*$F$5/E1456^2*(SIN(RADIANS(G1456))*SIN(RADIANS(E1457))+COS(RADIANS(G1456))*COS(RADIANS(E1457))*COS(RADIANS(W1447))))</f>
        <v>#DIV/0!</v>
      </c>
      <c r="X1456" s="3" t="e">
        <f>IF(DEGREES(ACOS(SIN(RADIANS(G1456))*SIN(RADIANS(E1457))+COS(RADIANS(G1456))*COS(RADIANS(E1457))*COS(RADIANS(X1447))))&gt;90,0,$F$4*$F$5/E1456^2*(SIN(RADIANS(G1456))*SIN(RADIANS(E1457))+COS(RADIANS(G1456))*COS(RADIANS(E1457))*COS(RADIANS(X1447))))</f>
        <v>#DIV/0!</v>
      </c>
      <c r="Y1456" s="3" t="e">
        <f>IF(DEGREES(ACOS(SIN(RADIANS(G1456))*SIN(RADIANS(E1457))+COS(RADIANS(G1456))*COS(RADIANS(E1457))*COS(RADIANS(Y1447))))&gt;90,0,$F$4*$F$5/E1456^2*(SIN(RADIANS(G1456))*SIN(RADIANS(E1457))+COS(RADIANS(G1456))*COS(RADIANS(E1457))*COS(RADIANS(Y1447))))</f>
        <v>#DIV/0!</v>
      </c>
      <c r="Z1456" s="3" t="e">
        <f>IF(DEGREES(ACOS(SIN(RADIANS(G1456))*SIN(RADIANS(E1457))+COS(RADIANS(G1456))*COS(RADIANS(E1457))*COS(RADIANS(Z1447))))&gt;90,0,$F$4*$F$5/E1456^2*(SIN(RADIANS(G1456))*SIN(RADIANS(E1457))+COS(RADIANS(G1456))*COS(RADIANS(E1457))*COS(RADIANS(Z1447))))</f>
        <v>#DIV/0!</v>
      </c>
      <c r="AA1456" s="3" t="e">
        <f>IF(DEGREES(ACOS(SIN(RADIANS(G1456))*SIN(RADIANS(E1457))+COS(RADIANS(G1456))*COS(RADIANS(E1457))*COS(RADIANS(AA1447))))&gt;90,0,$F$4*$F$5/E1456^2*(SIN(RADIANS(G1456))*SIN(RADIANS(E1457))+COS(RADIANS(G1456))*COS(RADIANS(E1457))*COS(RADIANS(AA1447))))</f>
        <v>#DIV/0!</v>
      </c>
      <c r="AB1456" s="3" t="e">
        <f>IF(DEGREES(ACOS(SIN(RADIANS(G1456))*SIN(RADIANS(E1457))+COS(RADIANS(G1456))*COS(RADIANS(E1457))*COS(RADIANS(AB1447))))&gt;90,0,$F$4*$F$5/E1456^2*(SIN(RADIANS(G1456))*SIN(RADIANS(E1457))+COS(RADIANS(G1456))*COS(RADIANS(E1457))*COS(RADIANS(AB1447))))</f>
        <v>#DIV/0!</v>
      </c>
      <c r="AC1456" s="3" t="e">
        <f>IF(DEGREES(ACOS(SIN(RADIANS(G1456))*SIN(RADIANS(E1457))+COS(RADIANS(G1456))*COS(RADIANS(E1457))*COS(RADIANS(AC1447))))&gt;90,0,$F$4*$F$5/E1456^2*(SIN(RADIANS(G1456))*SIN(RADIANS(E1457))+COS(RADIANS(G1456))*COS(RADIANS(E1457))*COS(RADIANS(AC1447))))</f>
        <v>#DIV/0!</v>
      </c>
      <c r="AD1456" s="3" t="e">
        <f>IF(DEGREES(ACOS(SIN(RADIANS(G1456))*SIN(RADIANS(E1457))+COS(RADIANS(G1456))*COS(RADIANS(E1457))*COS(RADIANS(AD1447))))&gt;90,0,$F$4*$F$5/E1456^2*(SIN(RADIANS(G1456))*SIN(RADIANS(E1457))+COS(RADIANS(G1456))*COS(RADIANS(E1457))*COS(RADIANS(AD1447))))</f>
        <v>#DIV/0!</v>
      </c>
      <c r="AE1456" s="3" t="e">
        <f>IF(DEGREES(ACOS(SIN(RADIANS(G1456))*SIN(RADIANS(E1457))+COS(RADIANS(G1456))*COS(RADIANS(E1457))*COS(RADIANS(AE1447))))&gt;90,0,$F$4*$F$5/E1456^2*(SIN(RADIANS(G1456))*SIN(RADIANS(E1457))+COS(RADIANS(G1456))*COS(RADIANS(E1457))*COS(RADIANS(AE1447))))</f>
        <v>#DIV/0!</v>
      </c>
      <c r="AF1456" s="3" t="e">
        <f>IF(DEGREES(ACOS(SIN(RADIANS(G1456))*SIN(RADIANS(E1457))+COS(RADIANS(G1456))*COS(RADIANS(E1457))*COS(RADIANS(AF1447))))&gt;90,0,$F$4*$F$5/E1456^2*(SIN(RADIANS(G1456))*SIN(RADIANS(E1457))+COS(RADIANS(G1456))*COS(RADIANS(E1457))*COS(RADIANS(AF1447))))</f>
        <v>#DIV/0!</v>
      </c>
      <c r="AG1456" s="3" t="e">
        <f>IF(DEGREES(ACOS(SIN(RADIANS(G1456))*SIN(RADIANS(E1457))+COS(RADIANS(G1456))*COS(RADIANS(E1457))*COS(RADIANS(AG1447))))&gt;90,0,$F$4*$F$5/E1456^2*(SIN(RADIANS(G1456))*SIN(RADIANS(E1457))+COS(RADIANS(G1456))*COS(RADIANS(E1457))*COS(RADIANS(AG1447))))</f>
        <v>#DIV/0!</v>
      </c>
      <c r="AH1456" s="3" t="e">
        <f>IF(DEGREES(ACOS(SIN(RADIANS(G1456))*SIN(RADIANS(E1457))+COS(RADIANS(G1456))*COS(RADIANS(E1457))*COS(RADIANS(AH1447))))&gt;90,0,$F$4*$F$5/E1456^2*(SIN(RADIANS(G1456))*SIN(RADIANS(E1457))+COS(RADIANS(G1456))*COS(RADIANS(E1457))*COS(RADIANS(AH1447))))</f>
        <v>#DIV/0!</v>
      </c>
      <c r="AI1456" s="3" t="e">
        <f>IF(DEGREES(ACOS(SIN(RADIANS(G1456))*SIN(RADIANS(E1457))+COS(RADIANS(G1456))*COS(RADIANS(E1457))*COS(RADIANS(AI1447))))&gt;90,0,$F$4*$F$5/E1456^2*(SIN(RADIANS(G1456))*SIN(RADIANS(E1457))+COS(RADIANS(G1456))*COS(RADIANS(E1457))*COS(RADIANS(AI1447))))</f>
        <v>#DIV/0!</v>
      </c>
      <c r="AJ1456" s="3" t="e">
        <f>IF(DEGREES(ACOS(SIN(RADIANS(G1456))*SIN(RADIANS(E1457))+COS(RADIANS(G1456))*COS(RADIANS(E1457))*COS(RADIANS(AJ1447))))&gt;90,0,$F$4*$F$5/E1456^2*(SIN(RADIANS(G1456))*SIN(RADIANS(E1457))+COS(RADIANS(G1456))*COS(RADIANS(E1457))*COS(RADIANS(AJ1447))))</f>
        <v>#DIV/0!</v>
      </c>
      <c r="AK1456" s="3">
        <f>IF(DEGREES(ACOS(SIN(RADIANS(G1456))*SIN(RADIANS(E1457))+COS(RADIANS(G1456))*COS(RADIANS(E1457))*COS(RADIANS(AK1447))))&gt;90,0,$F$4*$F$5/E1456^2*(SIN(RADIANS(G1456))*SIN(RADIANS(E1457))+COS(RADIANS(G1456))*COS(RADIANS(E1457))*COS(RADIANS(AK1447))))</f>
        <v>0</v>
      </c>
      <c r="AL1456" s="3">
        <f>IF(DEGREES(ACOS(SIN(RADIANS(G1456))*SIN(RADIANS(E1457))+COS(RADIANS(G1456))*COS(RADIANS(E1457))*COS(RADIANS(AL1447))))&gt;90,0,$F$4*$F$5/E1456^2*(SIN(RADIANS(G1456))*SIN(RADIANS(E1457))+COS(RADIANS(G1456))*COS(RADIANS(E1457))*COS(RADIANS(AL1447))))</f>
        <v>0</v>
      </c>
      <c r="AM1456" s="3">
        <f>IF(DEGREES(ACOS(SIN(RADIANS(G1456))*SIN(RADIANS(E1457))+COS(RADIANS(G1456))*COS(RADIANS(E1457))*COS(RADIANS(AM1447))))&gt;90,0,$F$4*$F$5/E1456^2*(SIN(RADIANS(G1456))*SIN(RADIANS(E1457))+COS(RADIANS(G1456))*COS(RADIANS(E1457))*COS(RADIANS(AM1447))))</f>
        <v>0</v>
      </c>
      <c r="AN1456" s="3">
        <f>IF(DEGREES(ACOS(SIN(RADIANS(G1456))*SIN(RADIANS(E1457))+COS(RADIANS(G1456))*COS(RADIANS(E1457))*COS(RADIANS(AN1447))))&gt;90,0,$F$4*$F$5/E1456^2*(SIN(RADIANS(G1456))*SIN(RADIANS(E1457))+COS(RADIANS(G1456))*COS(RADIANS(E1457))*COS(RADIANS(AN1447))))</f>
        <v>0</v>
      </c>
      <c r="AO1456" s="3">
        <f>IF(DEGREES(ACOS(SIN(RADIANS(G1456))*SIN(RADIANS(E1457))+COS(RADIANS(G1456))*COS(RADIANS(E1457))*COS(RADIANS(AO1447))))&gt;90,0,$F$4*$F$5/E1456^2*(SIN(RADIANS(G1456))*SIN(RADIANS(E1457))+COS(RADIANS(G1456))*COS(RADIANS(E1457))*COS(RADIANS(AO1447))))</f>
        <v>0</v>
      </c>
      <c r="AP1456" s="3">
        <f>IF(DEGREES(ACOS(SIN(RADIANS(G1456))*SIN(RADIANS(E1457))+COS(RADIANS(G1456))*COS(RADIANS(E1457))*COS(RADIANS(AP1447))))&gt;90,0,$F$4*$F$5/E1456^2*(SIN(RADIANS(G1456))*SIN(RADIANS(E1457))+COS(RADIANS(G1456))*COS(RADIANS(E1457))*COS(RADIANS(AP1447))))</f>
        <v>0</v>
      </c>
      <c r="AQ1456" s="3">
        <f>IF(DEGREES(ACOS(SIN(RADIANS(G1456))*SIN(RADIANS(E1457))+COS(RADIANS(G1456))*COS(RADIANS(E1457))*COS(RADIANS(AQ1447))))&gt;90,0,$F$4*$F$5/E1456^2*(SIN(RADIANS(G1456))*SIN(RADIANS(E1457))+COS(RADIANS(G1456))*COS(RADIANS(E1457))*COS(RADIANS(AQ1447))))</f>
        <v>0</v>
      </c>
      <c r="AR1456" s="3">
        <f>IF(DEGREES(ACOS(SIN(RADIANS(G1456))*SIN(RADIANS(E1457))+COS(RADIANS(G1456))*COS(RADIANS(E1457))*COS(RADIANS(AR1447))))&gt;90,0,$F$4*$F$5/E1456^2*(SIN(RADIANS(G1456))*SIN(RADIANS(E1457))+COS(RADIANS(G1456))*COS(RADIANS(E1457))*COS(RADIANS(AR1447))))</f>
        <v>0</v>
      </c>
    </row>
    <row r="1457" spans="2:44" ht="15.75" customHeight="1" x14ac:dyDescent="0.2">
      <c r="B1457" s="20" t="s">
        <v>737</v>
      </c>
      <c r="E1457" s="3">
        <f>IF($F$8&gt;90,180-$F$8,$F$8)*SIN(RADIANS(E1451))</f>
        <v>0</v>
      </c>
      <c r="G1457" s="3">
        <v>10</v>
      </c>
      <c r="I1457" s="3">
        <f>IF(DEGREES(ACOS(SIN(RADIANS(G1457))*SIN(RADIANS(E1457))+COS(RADIANS(G1457))*COS(RADIANS(E1457))*COS(RADIANS(I1447))))&gt;90,0,$F$4*$F$5/E1456^2*(SIN(RADIANS(G1457))*SIN(RADIANS(E1457))+COS(RADIANS(G1457))*COS(RADIANS(E1457))*COS(RADIANS(I1447))))</f>
        <v>0</v>
      </c>
      <c r="J1457" s="3">
        <f>IF(DEGREES(ACOS(SIN(RADIANS(G1457))*SIN(RADIANS(E1457))+COS(RADIANS(G1457))*COS(RADIANS(E1457))*COS(RADIANS(J1447))))&gt;90,0,$F$4*$F$5/E1456^2*(SIN(RADIANS(G1457))*SIN(RADIANS(E1457))+COS(RADIANS(G1457))*COS(RADIANS(E1457))*COS(RADIANS(J1447))))</f>
        <v>0</v>
      </c>
      <c r="K1457" s="3">
        <f>IF(DEGREES(ACOS(SIN(RADIANS(G1457))*SIN(RADIANS(E1457))+COS(RADIANS(G1457))*COS(RADIANS(E1457))*COS(RADIANS(K1447))))&gt;90,0,$F$4*$F$5/E1456^2*(SIN(RADIANS(G1457))*SIN(RADIANS(E1457))+COS(RADIANS(G1457))*COS(RADIANS(E1457))*COS(RADIANS(K1447))))</f>
        <v>0</v>
      </c>
      <c r="L1457" s="3">
        <f>IF(DEGREES(ACOS(SIN(RADIANS(G1457))*SIN(RADIANS(E1457))+COS(RADIANS(G1457))*COS(RADIANS(E1457))*COS(RADIANS(L1447))))&gt;90,0,$F$4*$F$5/E1456^2*(SIN(RADIANS(G1457))*SIN(RADIANS(E1457))+COS(RADIANS(G1457))*COS(RADIANS(E1457))*COS(RADIANS(L1447))))</f>
        <v>0</v>
      </c>
      <c r="M1457" s="3">
        <f>IF(DEGREES(ACOS(SIN(RADIANS(G1457))*SIN(RADIANS(E1457))+COS(RADIANS(G1457))*COS(RADIANS(E1457))*COS(RADIANS(M1447))))&gt;90,0,$F$4*$F$5/E1456^2*(SIN(RADIANS(G1457))*SIN(RADIANS(E1457))+COS(RADIANS(G1457))*COS(RADIANS(E1457))*COS(RADIANS(M1447))))</f>
        <v>0</v>
      </c>
      <c r="N1457" s="3">
        <f>IF(DEGREES(ACOS(SIN(RADIANS(G1457))*SIN(RADIANS(E1457))+COS(RADIANS(G1457))*COS(RADIANS(E1457))*COS(RADIANS(N1447))))&gt;90,0,$F$4*$F$5/E1456^2*(SIN(RADIANS(G1457))*SIN(RADIANS(E1457))+COS(RADIANS(G1457))*COS(RADIANS(E1457))*COS(RADIANS(N1447))))</f>
        <v>0</v>
      </c>
      <c r="O1457" s="3">
        <f>IF(DEGREES(ACOS(SIN(RADIANS(G1457))*SIN(RADIANS(E1457))+COS(RADIANS(G1457))*COS(RADIANS(E1457))*COS(RADIANS(O1447))))&gt;90,0,$F$4*$F$5/E1456^2*(SIN(RADIANS(G1457))*SIN(RADIANS(E1457))+COS(RADIANS(G1457))*COS(RADIANS(E1457))*COS(RADIANS(O1447))))</f>
        <v>0</v>
      </c>
      <c r="P1457" s="3">
        <f>IF(DEGREES(ACOS(SIN(RADIANS(G1457))*SIN(RADIANS(E1457))+COS(RADIANS(G1457))*COS(RADIANS(E1457))*COS(RADIANS(P1447))))&gt;90,0,$F$4*$F$5/E1456^2*(SIN(RADIANS(G1457))*SIN(RADIANS(E1457))+COS(RADIANS(G1457))*COS(RADIANS(E1457))*COS(RADIANS(P1447))))</f>
        <v>0</v>
      </c>
      <c r="Q1457" s="3">
        <f>IF(DEGREES(ACOS(SIN(RADIANS(G1457))*SIN(RADIANS(E1457))+COS(RADIANS(G1457))*COS(RADIANS(E1457))*COS(RADIANS(Q1447))))&gt;90,0,$F$4*$F$5/E1456^2*(SIN(RADIANS(G1457))*SIN(RADIANS(E1457))+COS(RADIANS(G1457))*COS(RADIANS(E1457))*COS(RADIANS(Q1447))))</f>
        <v>0</v>
      </c>
      <c r="R1457" s="3" t="e">
        <f>IF(DEGREES(ACOS(SIN(RADIANS(G1457))*SIN(RADIANS(E1457))+COS(RADIANS(G1457))*COS(RADIANS(E1457))*COS(RADIANS(R1447))))&gt;90,0,$F$4*$F$5/E1456^2*(SIN(RADIANS(G1457))*SIN(RADIANS(E1457))+COS(RADIANS(G1457))*COS(RADIANS(E1457))*COS(RADIANS(R1447))))</f>
        <v>#DIV/0!</v>
      </c>
      <c r="S1457" s="3" t="e">
        <f>IF(DEGREES(ACOS(SIN(RADIANS(G1457))*SIN(RADIANS(E1457))+COS(RADIANS(G1457))*COS(RADIANS(E1457))*COS(RADIANS(S1447))))&gt;90,0,$F$4*$F$5/E1456^2*(SIN(RADIANS(G1457))*SIN(RADIANS(E1457))+COS(RADIANS(G1457))*COS(RADIANS(E1457))*COS(RADIANS(S1447))))</f>
        <v>#DIV/0!</v>
      </c>
      <c r="T1457" s="3" t="e">
        <f>IF(DEGREES(ACOS(SIN(RADIANS(G1457))*SIN(RADIANS(E1457))+COS(RADIANS(G1457))*COS(RADIANS(E1457))*COS(RADIANS(T1447))))&gt;90,0,$F$4*$F$5/E1456^2*(SIN(RADIANS(G1457))*SIN(RADIANS(E1457))+COS(RADIANS(G1457))*COS(RADIANS(E1457))*COS(RADIANS(T1447))))</f>
        <v>#DIV/0!</v>
      </c>
      <c r="U1457" s="3" t="e">
        <f>IF(DEGREES(ACOS(SIN(RADIANS(G1457))*SIN(RADIANS(E1457))+COS(RADIANS(G1457))*COS(RADIANS(E1457))*COS(RADIANS(U1447))))&gt;90,0,$F$4*$F$5/E1456^2*(SIN(RADIANS(G1457))*SIN(RADIANS(E1457))+COS(RADIANS(G1457))*COS(RADIANS(E1457))*COS(RADIANS(U1447))))</f>
        <v>#DIV/0!</v>
      </c>
      <c r="V1457" s="3" t="e">
        <f>IF(DEGREES(ACOS(SIN(RADIANS(G1457))*SIN(RADIANS(E1457))+COS(RADIANS(G1457))*COS(RADIANS(E1457))*COS(RADIANS(V1447))))&gt;90,0,$F$4*$F$5/E1456^2*(SIN(RADIANS(G1457))*SIN(RADIANS(E1457))+COS(RADIANS(G1457))*COS(RADIANS(E1457))*COS(RADIANS(V1447))))</f>
        <v>#DIV/0!</v>
      </c>
      <c r="W1457" s="3" t="e">
        <f>IF(DEGREES(ACOS(SIN(RADIANS(G1457))*SIN(RADIANS(E1457))+COS(RADIANS(G1457))*COS(RADIANS(E1457))*COS(RADIANS(W1447))))&gt;90,0,$F$4*$F$5/E1456^2*(SIN(RADIANS(G1457))*SIN(RADIANS(E1457))+COS(RADIANS(G1457))*COS(RADIANS(E1457))*COS(RADIANS(W1447))))</f>
        <v>#DIV/0!</v>
      </c>
      <c r="X1457" s="3" t="e">
        <f>IF(DEGREES(ACOS(SIN(RADIANS(G1457))*SIN(RADIANS(E1457))+COS(RADIANS(G1457))*COS(RADIANS(E1457))*COS(RADIANS(X1447))))&gt;90,0,$F$4*$F$5/E1456^2*(SIN(RADIANS(G1457))*SIN(RADIANS(E1457))+COS(RADIANS(G1457))*COS(RADIANS(E1457))*COS(RADIANS(X1447))))</f>
        <v>#DIV/0!</v>
      </c>
      <c r="Y1457" s="3" t="e">
        <f>IF(DEGREES(ACOS(SIN(RADIANS(G1457))*SIN(RADIANS(E1457))+COS(RADIANS(G1457))*COS(RADIANS(E1457))*COS(RADIANS(Y1447))))&gt;90,0,$F$4*$F$5/E1456^2*(SIN(RADIANS(G1457))*SIN(RADIANS(E1457))+COS(RADIANS(G1457))*COS(RADIANS(E1457))*COS(RADIANS(Y1447))))</f>
        <v>#DIV/0!</v>
      </c>
      <c r="Z1457" s="3" t="e">
        <f>IF(DEGREES(ACOS(SIN(RADIANS(G1457))*SIN(RADIANS(E1457))+COS(RADIANS(G1457))*COS(RADIANS(E1457))*COS(RADIANS(Z1447))))&gt;90,0,$F$4*$F$5/E1456^2*(SIN(RADIANS(G1457))*SIN(RADIANS(E1457))+COS(RADIANS(G1457))*COS(RADIANS(E1457))*COS(RADIANS(Z1447))))</f>
        <v>#DIV/0!</v>
      </c>
      <c r="AA1457" s="3" t="e">
        <f>IF(DEGREES(ACOS(SIN(RADIANS(G1457))*SIN(RADIANS(E1457))+COS(RADIANS(G1457))*COS(RADIANS(E1457))*COS(RADIANS(AA1447))))&gt;90,0,$F$4*$F$5/E1456^2*(SIN(RADIANS(G1457))*SIN(RADIANS(E1457))+COS(RADIANS(G1457))*COS(RADIANS(E1457))*COS(RADIANS(AA1447))))</f>
        <v>#DIV/0!</v>
      </c>
      <c r="AB1457" s="3" t="e">
        <f>IF(DEGREES(ACOS(SIN(RADIANS(G1457))*SIN(RADIANS(E1457))+COS(RADIANS(G1457))*COS(RADIANS(E1457))*COS(RADIANS(AB1447))))&gt;90,0,$F$4*$F$5/E1456^2*(SIN(RADIANS(G1457))*SIN(RADIANS(E1457))+COS(RADIANS(G1457))*COS(RADIANS(E1457))*COS(RADIANS(AB1447))))</f>
        <v>#DIV/0!</v>
      </c>
      <c r="AC1457" s="3" t="e">
        <f>IF(DEGREES(ACOS(SIN(RADIANS(G1457))*SIN(RADIANS(E1457))+COS(RADIANS(G1457))*COS(RADIANS(E1457))*COS(RADIANS(AC1447))))&gt;90,0,$F$4*$F$5/E1456^2*(SIN(RADIANS(G1457))*SIN(RADIANS(E1457))+COS(RADIANS(G1457))*COS(RADIANS(E1457))*COS(RADIANS(AC1447))))</f>
        <v>#DIV/0!</v>
      </c>
      <c r="AD1457" s="3" t="e">
        <f>IF(DEGREES(ACOS(SIN(RADIANS(G1457))*SIN(RADIANS(E1457))+COS(RADIANS(G1457))*COS(RADIANS(E1457))*COS(RADIANS(AD1447))))&gt;90,0,$F$4*$F$5/E1456^2*(SIN(RADIANS(G1457))*SIN(RADIANS(E1457))+COS(RADIANS(G1457))*COS(RADIANS(E1457))*COS(RADIANS(AD1447))))</f>
        <v>#DIV/0!</v>
      </c>
      <c r="AE1457" s="3" t="e">
        <f>IF(DEGREES(ACOS(SIN(RADIANS(G1457))*SIN(RADIANS(E1457))+COS(RADIANS(G1457))*COS(RADIANS(E1457))*COS(RADIANS(AE1447))))&gt;90,0,$F$4*$F$5/E1456^2*(SIN(RADIANS(G1457))*SIN(RADIANS(E1457))+COS(RADIANS(G1457))*COS(RADIANS(E1457))*COS(RADIANS(AE1447))))</f>
        <v>#DIV/0!</v>
      </c>
      <c r="AF1457" s="3" t="e">
        <f>IF(DEGREES(ACOS(SIN(RADIANS(G1457))*SIN(RADIANS(E1457))+COS(RADIANS(G1457))*COS(RADIANS(E1457))*COS(RADIANS(AF1447))))&gt;90,0,$F$4*$F$5/E1456^2*(SIN(RADIANS(G1457))*SIN(RADIANS(E1457))+COS(RADIANS(G1457))*COS(RADIANS(E1457))*COS(RADIANS(AF1447))))</f>
        <v>#DIV/0!</v>
      </c>
      <c r="AG1457" s="3" t="e">
        <f>IF(DEGREES(ACOS(SIN(RADIANS(G1457))*SIN(RADIANS(E1457))+COS(RADIANS(G1457))*COS(RADIANS(E1457))*COS(RADIANS(AG1447))))&gt;90,0,$F$4*$F$5/E1456^2*(SIN(RADIANS(G1457))*SIN(RADIANS(E1457))+COS(RADIANS(G1457))*COS(RADIANS(E1457))*COS(RADIANS(AG1447))))</f>
        <v>#DIV/0!</v>
      </c>
      <c r="AH1457" s="3" t="e">
        <f>IF(DEGREES(ACOS(SIN(RADIANS(G1457))*SIN(RADIANS(E1457))+COS(RADIANS(G1457))*COS(RADIANS(E1457))*COS(RADIANS(AH1447))))&gt;90,0,$F$4*$F$5/E1456^2*(SIN(RADIANS(G1457))*SIN(RADIANS(E1457))+COS(RADIANS(G1457))*COS(RADIANS(E1457))*COS(RADIANS(AH1447))))</f>
        <v>#DIV/0!</v>
      </c>
      <c r="AI1457" s="3" t="e">
        <f>IF(DEGREES(ACOS(SIN(RADIANS(G1457))*SIN(RADIANS(E1457))+COS(RADIANS(G1457))*COS(RADIANS(E1457))*COS(RADIANS(AI1447))))&gt;90,0,$F$4*$F$5/E1456^2*(SIN(RADIANS(G1457))*SIN(RADIANS(E1457))+COS(RADIANS(G1457))*COS(RADIANS(E1457))*COS(RADIANS(AI1447))))</f>
        <v>#DIV/0!</v>
      </c>
      <c r="AJ1457" s="3" t="e">
        <f>IF(DEGREES(ACOS(SIN(RADIANS(G1457))*SIN(RADIANS(E1457))+COS(RADIANS(G1457))*COS(RADIANS(E1457))*COS(RADIANS(AJ1447))))&gt;90,0,$F$4*$F$5/E1456^2*(SIN(RADIANS(G1457))*SIN(RADIANS(E1457))+COS(RADIANS(G1457))*COS(RADIANS(E1457))*COS(RADIANS(AJ1447))))</f>
        <v>#DIV/0!</v>
      </c>
      <c r="AK1457" s="3">
        <f>IF(DEGREES(ACOS(SIN(RADIANS(G1457))*SIN(RADIANS(E1457))+COS(RADIANS(G1457))*COS(RADIANS(E1457))*COS(RADIANS(AK1447))))&gt;90,0,$F$4*$F$5/E1456^2*(SIN(RADIANS(G1457))*SIN(RADIANS(E1457))+COS(RADIANS(G1457))*COS(RADIANS(E1457))*COS(RADIANS(AK1447))))</f>
        <v>0</v>
      </c>
      <c r="AL1457" s="3">
        <f>IF(DEGREES(ACOS(SIN(RADIANS(G1457))*SIN(RADIANS(E1457))+COS(RADIANS(G1457))*COS(RADIANS(E1457))*COS(RADIANS(AL1447))))&gt;90,0,$F$4*$F$5/E1456^2*(SIN(RADIANS(G1457))*SIN(RADIANS(E1457))+COS(RADIANS(G1457))*COS(RADIANS(E1457))*COS(RADIANS(AL1447))))</f>
        <v>0</v>
      </c>
      <c r="AM1457" s="3">
        <f>IF(DEGREES(ACOS(SIN(RADIANS(G1457))*SIN(RADIANS(E1457))+COS(RADIANS(G1457))*COS(RADIANS(E1457))*COS(RADIANS(AM1447))))&gt;90,0,$F$4*$F$5/E1456^2*(SIN(RADIANS(G1457))*SIN(RADIANS(E1457))+COS(RADIANS(G1457))*COS(RADIANS(E1457))*COS(RADIANS(AM1447))))</f>
        <v>0</v>
      </c>
      <c r="AN1457" s="3">
        <f>IF(DEGREES(ACOS(SIN(RADIANS(G1457))*SIN(RADIANS(E1457))+COS(RADIANS(G1457))*COS(RADIANS(E1457))*COS(RADIANS(AN1447))))&gt;90,0,$F$4*$F$5/E1456^2*(SIN(RADIANS(G1457))*SIN(RADIANS(E1457))+COS(RADIANS(G1457))*COS(RADIANS(E1457))*COS(RADIANS(AN1447))))</f>
        <v>0</v>
      </c>
      <c r="AO1457" s="3">
        <f>IF(DEGREES(ACOS(SIN(RADIANS(G1457))*SIN(RADIANS(E1457))+COS(RADIANS(G1457))*COS(RADIANS(E1457))*COS(RADIANS(AO1447))))&gt;90,0,$F$4*$F$5/E1456^2*(SIN(RADIANS(G1457))*SIN(RADIANS(E1457))+COS(RADIANS(G1457))*COS(RADIANS(E1457))*COS(RADIANS(AO1447))))</f>
        <v>0</v>
      </c>
      <c r="AP1457" s="3">
        <f>IF(DEGREES(ACOS(SIN(RADIANS(G1457))*SIN(RADIANS(E1457))+COS(RADIANS(G1457))*COS(RADIANS(E1457))*COS(RADIANS(AP1447))))&gt;90,0,$F$4*$F$5/E1456^2*(SIN(RADIANS(G1457))*SIN(RADIANS(E1457))+COS(RADIANS(G1457))*COS(RADIANS(E1457))*COS(RADIANS(AP1447))))</f>
        <v>0</v>
      </c>
      <c r="AQ1457" s="3">
        <f>IF(DEGREES(ACOS(SIN(RADIANS(G1457))*SIN(RADIANS(E1457))+COS(RADIANS(G1457))*COS(RADIANS(E1457))*COS(RADIANS(AQ1447))))&gt;90,0,$F$4*$F$5/E1456^2*(SIN(RADIANS(G1457))*SIN(RADIANS(E1457))+COS(RADIANS(G1457))*COS(RADIANS(E1457))*COS(RADIANS(AQ1447))))</f>
        <v>0</v>
      </c>
      <c r="AR1457" s="3">
        <f>IF(DEGREES(ACOS(SIN(RADIANS(G1457))*SIN(RADIANS(E1457))+COS(RADIANS(G1457))*COS(RADIANS(E1457))*COS(RADIANS(AR1447))))&gt;90,0,$F$4*$F$5/E1456^2*(SIN(RADIANS(G1457))*SIN(RADIANS(E1457))+COS(RADIANS(G1457))*COS(RADIANS(E1457))*COS(RADIANS(AR1447))))</f>
        <v>0</v>
      </c>
    </row>
    <row r="1458" spans="2:44" ht="15.75" customHeight="1" x14ac:dyDescent="0.2">
      <c r="B1458" s="20" t="s">
        <v>789</v>
      </c>
      <c r="E1458" s="3">
        <f>IF($F$10=0,IF(E1449&lt;360,E1449,E1449-360),($F$10+1)*E1449)</f>
        <v>250</v>
      </c>
      <c r="G1458" s="3">
        <v>0</v>
      </c>
      <c r="I1458" s="3">
        <f>IF(DEGREES(ACOS(SIN(RADIANS(G1458))*SIN(RADIANS(E1457))+COS(RADIANS(G1458))*COS(RADIANS(E1457))*COS(RADIANS(I1447))))&gt;90,0,$F$4*$F$5/E1456^2*(SIN(RADIANS(G1458))*SIN(RADIANS(E1457))+COS(RADIANS(G1458))*COS(RADIANS(E1457))*COS(RADIANS(I1447))))</f>
        <v>0</v>
      </c>
      <c r="J1458" s="3">
        <f>IF(DEGREES(ACOS(SIN(RADIANS(G1458))*SIN(RADIANS(E1457))+COS(RADIANS(G1458))*COS(RADIANS(E1457))*COS(RADIANS(J1447))))&gt;90,0,$F$4*$F$5/E1456^2*(SIN(RADIANS(G1458))*SIN(RADIANS(E1457))+COS(RADIANS(G1458))*COS(RADIANS(E1457))*COS(RADIANS(J1447))))</f>
        <v>0</v>
      </c>
      <c r="K1458" s="3">
        <f>IF(DEGREES(ACOS(SIN(RADIANS(G1458))*SIN(RADIANS(E1457))+COS(RADIANS(G1458))*COS(RADIANS(E1457))*COS(RADIANS(K1447))))&gt;90,0,$F$4*$F$5/E1456^2*(SIN(RADIANS(G1458))*SIN(RADIANS(E1457))+COS(RADIANS(G1458))*COS(RADIANS(E1457))*COS(RADIANS(K1447))))</f>
        <v>0</v>
      </c>
      <c r="L1458" s="3">
        <f>IF(DEGREES(ACOS(SIN(RADIANS(G1458))*SIN(RADIANS(E1457))+COS(RADIANS(G1458))*COS(RADIANS(E1457))*COS(RADIANS(L1447))))&gt;90,0,$F$4*$F$5/E1456^2*(SIN(RADIANS(G1458))*SIN(RADIANS(E1457))+COS(RADIANS(G1458))*COS(RADIANS(E1457))*COS(RADIANS(L1447))))</f>
        <v>0</v>
      </c>
      <c r="M1458" s="3">
        <f>IF(DEGREES(ACOS(SIN(RADIANS(G1458))*SIN(RADIANS(E1457))+COS(RADIANS(G1458))*COS(RADIANS(E1457))*COS(RADIANS(M1447))))&gt;90,0,$F$4*$F$5/E1456^2*(SIN(RADIANS(G1458))*SIN(RADIANS(E1457))+COS(RADIANS(G1458))*COS(RADIANS(E1457))*COS(RADIANS(M1447))))</f>
        <v>0</v>
      </c>
      <c r="N1458" s="3">
        <f>IF(DEGREES(ACOS(SIN(RADIANS(G1458))*SIN(RADIANS(E1457))+COS(RADIANS(G1458))*COS(RADIANS(E1457))*COS(RADIANS(N1447))))&gt;90,0,$F$4*$F$5/E1456^2*(SIN(RADIANS(G1458))*SIN(RADIANS(E1457))+COS(RADIANS(G1458))*COS(RADIANS(E1457))*COS(RADIANS(N1447))))</f>
        <v>0</v>
      </c>
      <c r="O1458" s="3">
        <f>IF(DEGREES(ACOS(SIN(RADIANS(G1458))*SIN(RADIANS(E1457))+COS(RADIANS(G1458))*COS(RADIANS(E1457))*COS(RADIANS(O1447))))&gt;90,0,$F$4*$F$5/E1456^2*(SIN(RADIANS(G1458))*SIN(RADIANS(E1457))+COS(RADIANS(G1458))*COS(RADIANS(E1457))*COS(RADIANS(O1447))))</f>
        <v>0</v>
      </c>
      <c r="P1458" s="3">
        <f>IF(DEGREES(ACOS(SIN(RADIANS(G1458))*SIN(RADIANS(E1457))+COS(RADIANS(G1458))*COS(RADIANS(E1457))*COS(RADIANS(P1447))))&gt;90,0,$F$4*$F$5/E1456^2*(SIN(RADIANS(G1458))*SIN(RADIANS(E1457))+COS(RADIANS(G1458))*COS(RADIANS(E1457))*COS(RADIANS(P1447))))</f>
        <v>0</v>
      </c>
      <c r="Q1458" s="3">
        <f>IF(DEGREES(ACOS(SIN(RADIANS(G1458))*SIN(RADIANS(E1457))+COS(RADIANS(G1458))*COS(RADIANS(E1457))*COS(RADIANS(Q1447))))&gt;90,0,$F$4*$F$5/E1456^2*(SIN(RADIANS(G1458))*SIN(RADIANS(E1457))+COS(RADIANS(G1458))*COS(RADIANS(E1457))*COS(RADIANS(Q1447))))</f>
        <v>0</v>
      </c>
      <c r="R1458" s="3" t="e">
        <f>IF(DEGREES(ACOS(SIN(RADIANS(G1458))*SIN(RADIANS(E1457))+COS(RADIANS(G1458))*COS(RADIANS(E1457))*COS(RADIANS(R1447))))&gt;90,0,$F$4*$F$5/E1456^2*(SIN(RADIANS(G1458))*SIN(RADIANS(E1457))+COS(RADIANS(G1458))*COS(RADIANS(E1457))*COS(RADIANS(R1447))))</f>
        <v>#DIV/0!</v>
      </c>
      <c r="S1458" s="3" t="e">
        <f>IF(DEGREES(ACOS(SIN(RADIANS(G1458))*SIN(RADIANS(E1457))+COS(RADIANS(G1458))*COS(RADIANS(E1457))*COS(RADIANS(S1447))))&gt;90,0,$F$4*$F$5/E1456^2*(SIN(RADIANS(G1458))*SIN(RADIANS(E1457))+COS(RADIANS(G1458))*COS(RADIANS(E1457))*COS(RADIANS(S1447))))</f>
        <v>#DIV/0!</v>
      </c>
      <c r="T1458" s="3" t="e">
        <f>IF(DEGREES(ACOS(SIN(RADIANS(G1458))*SIN(RADIANS(E1457))+COS(RADIANS(G1458))*COS(RADIANS(E1457))*COS(RADIANS(T1447))))&gt;90,0,$F$4*$F$5/E1456^2*(SIN(RADIANS(G1458))*SIN(RADIANS(E1457))+COS(RADIANS(G1458))*COS(RADIANS(E1457))*COS(RADIANS(T1447))))</f>
        <v>#DIV/0!</v>
      </c>
      <c r="U1458" s="3" t="e">
        <f>IF(DEGREES(ACOS(SIN(RADIANS(G1458))*SIN(RADIANS(E1457))+COS(RADIANS(G1458))*COS(RADIANS(E1457))*COS(RADIANS(U1447))))&gt;90,0,$F$4*$F$5/E1456^2*(SIN(RADIANS(G1458))*SIN(RADIANS(E1457))+COS(RADIANS(G1458))*COS(RADIANS(E1457))*COS(RADIANS(U1447))))</f>
        <v>#DIV/0!</v>
      </c>
      <c r="V1458" s="3" t="e">
        <f>IF(DEGREES(ACOS(SIN(RADIANS(G1458))*SIN(RADIANS(E1457))+COS(RADIANS(G1458))*COS(RADIANS(E1457))*COS(RADIANS(V1447))))&gt;90,0,$F$4*$F$5/E1456^2*(SIN(RADIANS(G1458))*SIN(RADIANS(E1457))+COS(RADIANS(G1458))*COS(RADIANS(E1457))*COS(RADIANS(V1447))))</f>
        <v>#DIV/0!</v>
      </c>
      <c r="W1458" s="3" t="e">
        <f>IF(DEGREES(ACOS(SIN(RADIANS(G1458))*SIN(RADIANS(E1457))+COS(RADIANS(G1458))*COS(RADIANS(E1457))*COS(RADIANS(W1447))))&gt;90,0,$F$4*$F$5/E1456^2*(SIN(RADIANS(G1458))*SIN(RADIANS(E1457))+COS(RADIANS(G1458))*COS(RADIANS(E1457))*COS(RADIANS(W1447))))</f>
        <v>#DIV/0!</v>
      </c>
      <c r="X1458" s="3" t="e">
        <f>IF(DEGREES(ACOS(SIN(RADIANS(G1458))*SIN(RADIANS(E1457))+COS(RADIANS(G1458))*COS(RADIANS(E1457))*COS(RADIANS(X1447))))&gt;90,0,$F$4*$F$5/E1456^2*(SIN(RADIANS(G1458))*SIN(RADIANS(E1457))+COS(RADIANS(G1458))*COS(RADIANS(E1457))*COS(RADIANS(X1447))))</f>
        <v>#DIV/0!</v>
      </c>
      <c r="Y1458" s="3" t="e">
        <f>IF(DEGREES(ACOS(SIN(RADIANS(G1458))*SIN(RADIANS(E1457))+COS(RADIANS(G1458))*COS(RADIANS(E1457))*COS(RADIANS(Y1447))))&gt;90,0,$F$4*$F$5/E1456^2*(SIN(RADIANS(G1458))*SIN(RADIANS(E1457))+COS(RADIANS(G1458))*COS(RADIANS(E1457))*COS(RADIANS(Y1447))))</f>
        <v>#DIV/0!</v>
      </c>
      <c r="Z1458" s="3" t="e">
        <f>IF(DEGREES(ACOS(SIN(RADIANS(G1458))*SIN(RADIANS(E1457))+COS(RADIANS(G1458))*COS(RADIANS(E1457))*COS(RADIANS(Z1447))))&gt;90,0,$F$4*$F$5/E1456^2*(SIN(RADIANS(G1458))*SIN(RADIANS(E1457))+COS(RADIANS(G1458))*COS(RADIANS(E1457))*COS(RADIANS(Z1447))))</f>
        <v>#DIV/0!</v>
      </c>
      <c r="AA1458" s="3" t="e">
        <f>IF(DEGREES(ACOS(SIN(RADIANS(G1458))*SIN(RADIANS(E1457))+COS(RADIANS(G1458))*COS(RADIANS(E1457))*COS(RADIANS(AA1447))))&gt;90,0,$F$4*$F$5/E1456^2*(SIN(RADIANS(G1458))*SIN(RADIANS(E1457))+COS(RADIANS(G1458))*COS(RADIANS(E1457))*COS(RADIANS(AA1447))))</f>
        <v>#DIV/0!</v>
      </c>
      <c r="AB1458" s="3" t="e">
        <f>IF(DEGREES(ACOS(SIN(RADIANS(G1458))*SIN(RADIANS(E1457))+COS(RADIANS(G1458))*COS(RADIANS(E1457))*COS(RADIANS(AB1447))))&gt;90,0,$F$4*$F$5/E1456^2*(SIN(RADIANS(G1458))*SIN(RADIANS(E1457))+COS(RADIANS(G1458))*COS(RADIANS(E1457))*COS(RADIANS(AB1447))))</f>
        <v>#DIV/0!</v>
      </c>
      <c r="AC1458" s="3" t="e">
        <f>IF(DEGREES(ACOS(SIN(RADIANS(G1458))*SIN(RADIANS(E1457))+COS(RADIANS(G1458))*COS(RADIANS(E1457))*COS(RADIANS(AC1447))))&gt;90,0,$F$4*$F$5/E1456^2*(SIN(RADIANS(G1458))*SIN(RADIANS(E1457))+COS(RADIANS(G1458))*COS(RADIANS(E1457))*COS(RADIANS(AC1447))))</f>
        <v>#DIV/0!</v>
      </c>
      <c r="AD1458" s="3" t="e">
        <f>IF(DEGREES(ACOS(SIN(RADIANS(G1458))*SIN(RADIANS(E1457))+COS(RADIANS(G1458))*COS(RADIANS(E1457))*COS(RADIANS(AD1447))))&gt;90,0,$F$4*$F$5/E1456^2*(SIN(RADIANS(G1458))*SIN(RADIANS(E1457))+COS(RADIANS(G1458))*COS(RADIANS(E1457))*COS(RADIANS(AD1447))))</f>
        <v>#DIV/0!</v>
      </c>
      <c r="AE1458" s="3" t="e">
        <f>IF(DEGREES(ACOS(SIN(RADIANS(G1458))*SIN(RADIANS(E1457))+COS(RADIANS(G1458))*COS(RADIANS(E1457))*COS(RADIANS(AE1447))))&gt;90,0,$F$4*$F$5/E1456^2*(SIN(RADIANS(G1458))*SIN(RADIANS(E1457))+COS(RADIANS(G1458))*COS(RADIANS(E1457))*COS(RADIANS(AE1447))))</f>
        <v>#DIV/0!</v>
      </c>
      <c r="AF1458" s="3" t="e">
        <f>IF(DEGREES(ACOS(SIN(RADIANS(G1458))*SIN(RADIANS(E1457))+COS(RADIANS(G1458))*COS(RADIANS(E1457))*COS(RADIANS(AF1447))))&gt;90,0,$F$4*$F$5/E1456^2*(SIN(RADIANS(G1458))*SIN(RADIANS(E1457))+COS(RADIANS(G1458))*COS(RADIANS(E1457))*COS(RADIANS(AF1447))))</f>
        <v>#DIV/0!</v>
      </c>
      <c r="AG1458" s="3" t="e">
        <f>IF(DEGREES(ACOS(SIN(RADIANS(G1458))*SIN(RADIANS(E1457))+COS(RADIANS(G1458))*COS(RADIANS(E1457))*COS(RADIANS(AG1447))))&gt;90,0,$F$4*$F$5/E1456^2*(SIN(RADIANS(G1458))*SIN(RADIANS(E1457))+COS(RADIANS(G1458))*COS(RADIANS(E1457))*COS(RADIANS(AG1447))))</f>
        <v>#DIV/0!</v>
      </c>
      <c r="AH1458" s="3" t="e">
        <f>IF(DEGREES(ACOS(SIN(RADIANS(G1458))*SIN(RADIANS(E1457))+COS(RADIANS(G1458))*COS(RADIANS(E1457))*COS(RADIANS(AH1447))))&gt;90,0,$F$4*$F$5/E1456^2*(SIN(RADIANS(G1458))*SIN(RADIANS(E1457))+COS(RADIANS(G1458))*COS(RADIANS(E1457))*COS(RADIANS(AH1447))))</f>
        <v>#DIV/0!</v>
      </c>
      <c r="AI1458" s="3" t="e">
        <f>IF(DEGREES(ACOS(SIN(RADIANS(G1458))*SIN(RADIANS(E1457))+COS(RADIANS(G1458))*COS(RADIANS(E1457))*COS(RADIANS(AI1447))))&gt;90,0,$F$4*$F$5/E1456^2*(SIN(RADIANS(G1458))*SIN(RADIANS(E1457))+COS(RADIANS(G1458))*COS(RADIANS(E1457))*COS(RADIANS(AI1447))))</f>
        <v>#DIV/0!</v>
      </c>
      <c r="AJ1458" s="3" t="e">
        <f>IF(DEGREES(ACOS(SIN(RADIANS(G1458))*SIN(RADIANS(E1457))+COS(RADIANS(G1458))*COS(RADIANS(E1457))*COS(RADIANS(AJ1447))))&gt;90,0,$F$4*$F$5/E1456^2*(SIN(RADIANS(G1458))*SIN(RADIANS(E1457))+COS(RADIANS(G1458))*COS(RADIANS(E1457))*COS(RADIANS(AJ1447))))</f>
        <v>#DIV/0!</v>
      </c>
      <c r="AK1458" s="3">
        <f>IF(DEGREES(ACOS(SIN(RADIANS(G1458))*SIN(RADIANS(E1457))+COS(RADIANS(G1458))*COS(RADIANS(E1457))*COS(RADIANS(AK1447))))&gt;90,0,$F$4*$F$5/E1456^2*(SIN(RADIANS(G1458))*SIN(RADIANS(E1457))+COS(RADIANS(G1458))*COS(RADIANS(E1457))*COS(RADIANS(AK1447))))</f>
        <v>0</v>
      </c>
      <c r="AL1458" s="3">
        <f>IF(DEGREES(ACOS(SIN(RADIANS(G1458))*SIN(RADIANS(E1457))+COS(RADIANS(G1458))*COS(RADIANS(E1457))*COS(RADIANS(AL1447))))&gt;90,0,$F$4*$F$5/E1456^2*(SIN(RADIANS(G1458))*SIN(RADIANS(E1457))+COS(RADIANS(G1458))*COS(RADIANS(E1457))*COS(RADIANS(AL1447))))</f>
        <v>0</v>
      </c>
      <c r="AM1458" s="3">
        <f>IF(DEGREES(ACOS(SIN(RADIANS(G1458))*SIN(RADIANS(E1457))+COS(RADIANS(G1458))*COS(RADIANS(E1457))*COS(RADIANS(AM1447))))&gt;90,0,$F$4*$F$5/E1456^2*(SIN(RADIANS(G1458))*SIN(RADIANS(E1457))+COS(RADIANS(G1458))*COS(RADIANS(E1457))*COS(RADIANS(AM1447))))</f>
        <v>0</v>
      </c>
      <c r="AN1458" s="3">
        <f>IF(DEGREES(ACOS(SIN(RADIANS(G1458))*SIN(RADIANS(E1457))+COS(RADIANS(G1458))*COS(RADIANS(E1457))*COS(RADIANS(AN1447))))&gt;90,0,$F$4*$F$5/E1456^2*(SIN(RADIANS(G1458))*SIN(RADIANS(E1457))+COS(RADIANS(G1458))*COS(RADIANS(E1457))*COS(RADIANS(AN1447))))</f>
        <v>0</v>
      </c>
      <c r="AO1458" s="3">
        <f>IF(DEGREES(ACOS(SIN(RADIANS(G1458))*SIN(RADIANS(E1457))+COS(RADIANS(G1458))*COS(RADIANS(E1457))*COS(RADIANS(AO1447))))&gt;90,0,$F$4*$F$5/E1456^2*(SIN(RADIANS(G1458))*SIN(RADIANS(E1457))+COS(RADIANS(G1458))*COS(RADIANS(E1457))*COS(RADIANS(AO1447))))</f>
        <v>0</v>
      </c>
      <c r="AP1458" s="3">
        <f>IF(DEGREES(ACOS(SIN(RADIANS(G1458))*SIN(RADIANS(E1457))+COS(RADIANS(G1458))*COS(RADIANS(E1457))*COS(RADIANS(AP1447))))&gt;90,0,$F$4*$F$5/E1456^2*(SIN(RADIANS(G1458))*SIN(RADIANS(E1457))+COS(RADIANS(G1458))*COS(RADIANS(E1457))*COS(RADIANS(AP1447))))</f>
        <v>0</v>
      </c>
      <c r="AQ1458" s="3">
        <f>IF(DEGREES(ACOS(SIN(RADIANS(G1458))*SIN(RADIANS(E1457))+COS(RADIANS(G1458))*COS(RADIANS(E1457))*COS(RADIANS(AQ1447))))&gt;90,0,$F$4*$F$5/E1456^2*(SIN(RADIANS(G1458))*SIN(RADIANS(E1457))+COS(RADIANS(G1458))*COS(RADIANS(E1457))*COS(RADIANS(AQ1447))))</f>
        <v>0</v>
      </c>
      <c r="AR1458" s="3">
        <f>IF(DEGREES(ACOS(SIN(RADIANS(G1458))*SIN(RADIANS(E1457))+COS(RADIANS(G1458))*COS(RADIANS(E1457))*COS(RADIANS(AR1447))))&gt;90,0,$F$4*$F$5/E1456^2*(SIN(RADIANS(G1458))*SIN(RADIANS(E1457))+COS(RADIANS(G1458))*COS(RADIANS(E1457))*COS(RADIANS(AR1447))))</f>
        <v>0</v>
      </c>
    </row>
    <row r="1459" spans="2:44" ht="15.75" customHeight="1" x14ac:dyDescent="0.2">
      <c r="B1459" s="20" t="s">
        <v>790</v>
      </c>
      <c r="E1459" s="3">
        <f>E1458-E1450-360*ROUNDDOWN((E1458-E1450)/360,0)</f>
        <v>0</v>
      </c>
      <c r="G1459" s="3">
        <v>-10</v>
      </c>
      <c r="I1459" s="3">
        <f>IF(DEGREES(ACOS(SIN(RADIANS(G1459))*SIN(RADIANS(E1457))+COS(RADIANS(G1459))*COS(RADIANS(E1457))*COS(RADIANS(I1447))))&gt;90,0,$F$4*$F$5/E1456^2*(SIN(RADIANS(G1459))*SIN(RADIANS(E1457))+COS(RADIANS(G1459))*COS(RADIANS(E1457))*COS(RADIANS(I1447))))</f>
        <v>0</v>
      </c>
      <c r="J1459" s="3">
        <f>IF(DEGREES(ACOS(SIN(RADIANS(G1459))*SIN(RADIANS(E1457))+COS(RADIANS(G1459))*COS(RADIANS(E1457))*COS(RADIANS(J1447))))&gt;90,0,$F$4*$F$5/E1456^2*(SIN(RADIANS(G1459))*SIN(RADIANS(E1457))+COS(RADIANS(G1459))*COS(RADIANS(E1457))*COS(RADIANS(J1447))))</f>
        <v>0</v>
      </c>
      <c r="K1459" s="3">
        <f>IF(DEGREES(ACOS(SIN(RADIANS(G1459))*SIN(RADIANS(E1457))+COS(RADIANS(G1459))*COS(RADIANS(E1457))*COS(RADIANS(K1447))))&gt;90,0,$F$4*$F$5/E1456^2*(SIN(RADIANS(G1459))*SIN(RADIANS(E1457))+COS(RADIANS(G1459))*COS(RADIANS(E1457))*COS(RADIANS(K1447))))</f>
        <v>0</v>
      </c>
      <c r="L1459" s="3">
        <f>IF(DEGREES(ACOS(SIN(RADIANS(G1459))*SIN(RADIANS(E1457))+COS(RADIANS(G1459))*COS(RADIANS(E1457))*COS(RADIANS(L1447))))&gt;90,0,$F$4*$F$5/E1456^2*(SIN(RADIANS(G1459))*SIN(RADIANS(E1457))+COS(RADIANS(G1459))*COS(RADIANS(E1457))*COS(RADIANS(L1447))))</f>
        <v>0</v>
      </c>
      <c r="M1459" s="3">
        <f>IF(DEGREES(ACOS(SIN(RADIANS(G1459))*SIN(RADIANS(E1457))+COS(RADIANS(G1459))*COS(RADIANS(E1457))*COS(RADIANS(M1447))))&gt;90,0,$F$4*$F$5/E1456^2*(SIN(RADIANS(G1459))*SIN(RADIANS(E1457))+COS(RADIANS(G1459))*COS(RADIANS(E1457))*COS(RADIANS(M1447))))</f>
        <v>0</v>
      </c>
      <c r="N1459" s="3">
        <f>IF(DEGREES(ACOS(SIN(RADIANS(G1459))*SIN(RADIANS(E1457))+COS(RADIANS(G1459))*COS(RADIANS(E1457))*COS(RADIANS(N1447))))&gt;90,0,$F$4*$F$5/E1456^2*(SIN(RADIANS(G1459))*SIN(RADIANS(E1457))+COS(RADIANS(G1459))*COS(RADIANS(E1457))*COS(RADIANS(N1447))))</f>
        <v>0</v>
      </c>
      <c r="O1459" s="3">
        <f>IF(DEGREES(ACOS(SIN(RADIANS(G1459))*SIN(RADIANS(E1457))+COS(RADIANS(G1459))*COS(RADIANS(E1457))*COS(RADIANS(O1447))))&gt;90,0,$F$4*$F$5/E1456^2*(SIN(RADIANS(G1459))*SIN(RADIANS(E1457))+COS(RADIANS(G1459))*COS(RADIANS(E1457))*COS(RADIANS(O1447))))</f>
        <v>0</v>
      </c>
      <c r="P1459" s="3">
        <f>IF(DEGREES(ACOS(SIN(RADIANS(G1459))*SIN(RADIANS(E1457))+COS(RADIANS(G1459))*COS(RADIANS(E1457))*COS(RADIANS(P1447))))&gt;90,0,$F$4*$F$5/E1456^2*(SIN(RADIANS(G1459))*SIN(RADIANS(E1457))+COS(RADIANS(G1459))*COS(RADIANS(E1457))*COS(RADIANS(P1447))))</f>
        <v>0</v>
      </c>
      <c r="Q1459" s="3">
        <f>IF(DEGREES(ACOS(SIN(RADIANS(G1459))*SIN(RADIANS(E1457))+COS(RADIANS(G1459))*COS(RADIANS(E1457))*COS(RADIANS(Q1447))))&gt;90,0,$F$4*$F$5/E1456^2*(SIN(RADIANS(G1459))*SIN(RADIANS(E1457))+COS(RADIANS(G1459))*COS(RADIANS(E1457))*COS(RADIANS(Q1447))))</f>
        <v>0</v>
      </c>
      <c r="R1459" s="3" t="e">
        <f>IF(DEGREES(ACOS(SIN(RADIANS(G1459))*SIN(RADIANS(E1457))+COS(RADIANS(G1459))*COS(RADIANS(E1457))*COS(RADIANS(R1447))))&gt;90,0,$F$4*$F$5/E1456^2*(SIN(RADIANS(G1459))*SIN(RADIANS(E1457))+COS(RADIANS(G1459))*COS(RADIANS(E1457))*COS(RADIANS(R1447))))</f>
        <v>#DIV/0!</v>
      </c>
      <c r="S1459" s="3" t="e">
        <f>IF(DEGREES(ACOS(SIN(RADIANS(G1459))*SIN(RADIANS(E1457))+COS(RADIANS(G1459))*COS(RADIANS(E1457))*COS(RADIANS(S1447))))&gt;90,0,$F$4*$F$5/E1456^2*(SIN(RADIANS(G1459))*SIN(RADIANS(E1457))+COS(RADIANS(G1459))*COS(RADIANS(E1457))*COS(RADIANS(S1447))))</f>
        <v>#DIV/0!</v>
      </c>
      <c r="T1459" s="3" t="e">
        <f>IF(DEGREES(ACOS(SIN(RADIANS(G1459))*SIN(RADIANS(E1457))+COS(RADIANS(G1459))*COS(RADIANS(E1457))*COS(RADIANS(T1447))))&gt;90,0,$F$4*$F$5/E1456^2*(SIN(RADIANS(G1459))*SIN(RADIANS(E1457))+COS(RADIANS(G1459))*COS(RADIANS(E1457))*COS(RADIANS(T1447))))</f>
        <v>#DIV/0!</v>
      </c>
      <c r="U1459" s="3" t="e">
        <f>IF(DEGREES(ACOS(SIN(RADIANS(G1459))*SIN(RADIANS(E1457))+COS(RADIANS(G1459))*COS(RADIANS(E1457))*COS(RADIANS(U1447))))&gt;90,0,$F$4*$F$5/E1456^2*(SIN(RADIANS(G1459))*SIN(RADIANS(E1457))+COS(RADIANS(G1459))*COS(RADIANS(E1457))*COS(RADIANS(U1447))))</f>
        <v>#DIV/0!</v>
      </c>
      <c r="V1459" s="3" t="e">
        <f>IF(DEGREES(ACOS(SIN(RADIANS(G1459))*SIN(RADIANS(E1457))+COS(RADIANS(G1459))*COS(RADIANS(E1457))*COS(RADIANS(V1447))))&gt;90,0,$F$4*$F$5/E1456^2*(SIN(RADIANS(G1459))*SIN(RADIANS(E1457))+COS(RADIANS(G1459))*COS(RADIANS(E1457))*COS(RADIANS(V1447))))</f>
        <v>#DIV/0!</v>
      </c>
      <c r="W1459" s="3" t="e">
        <f>IF(DEGREES(ACOS(SIN(RADIANS(G1459))*SIN(RADIANS(E1457))+COS(RADIANS(G1459))*COS(RADIANS(E1457))*COS(RADIANS(W1447))))&gt;90,0,$F$4*$F$5/E1456^2*(SIN(RADIANS(G1459))*SIN(RADIANS(E1457))+COS(RADIANS(G1459))*COS(RADIANS(E1457))*COS(RADIANS(W1447))))</f>
        <v>#DIV/0!</v>
      </c>
      <c r="X1459" s="3" t="e">
        <f>IF(DEGREES(ACOS(SIN(RADIANS(G1459))*SIN(RADIANS(E1457))+COS(RADIANS(G1459))*COS(RADIANS(E1457))*COS(RADIANS(X1447))))&gt;90,0,$F$4*$F$5/E1456^2*(SIN(RADIANS(G1459))*SIN(RADIANS(E1457))+COS(RADIANS(G1459))*COS(RADIANS(E1457))*COS(RADIANS(X1447))))</f>
        <v>#DIV/0!</v>
      </c>
      <c r="Y1459" s="3" t="e">
        <f>IF(DEGREES(ACOS(SIN(RADIANS(G1459))*SIN(RADIANS(E1457))+COS(RADIANS(G1459))*COS(RADIANS(E1457))*COS(RADIANS(Y1447))))&gt;90,0,$F$4*$F$5/E1456^2*(SIN(RADIANS(G1459))*SIN(RADIANS(E1457))+COS(RADIANS(G1459))*COS(RADIANS(E1457))*COS(RADIANS(Y1447))))</f>
        <v>#DIV/0!</v>
      </c>
      <c r="Z1459" s="3" t="e">
        <f>IF(DEGREES(ACOS(SIN(RADIANS(G1459))*SIN(RADIANS(E1457))+COS(RADIANS(G1459))*COS(RADIANS(E1457))*COS(RADIANS(Z1447))))&gt;90,0,$F$4*$F$5/E1456^2*(SIN(RADIANS(G1459))*SIN(RADIANS(E1457))+COS(RADIANS(G1459))*COS(RADIANS(E1457))*COS(RADIANS(Z1447))))</f>
        <v>#DIV/0!</v>
      </c>
      <c r="AA1459" s="3" t="e">
        <f>IF(DEGREES(ACOS(SIN(RADIANS(G1459))*SIN(RADIANS(E1457))+COS(RADIANS(G1459))*COS(RADIANS(E1457))*COS(RADIANS(AA1447))))&gt;90,0,$F$4*$F$5/E1456^2*(SIN(RADIANS(G1459))*SIN(RADIANS(E1457))+COS(RADIANS(G1459))*COS(RADIANS(E1457))*COS(RADIANS(AA1447))))</f>
        <v>#DIV/0!</v>
      </c>
      <c r="AB1459" s="3" t="e">
        <f>IF(DEGREES(ACOS(SIN(RADIANS(G1459))*SIN(RADIANS(E1457))+COS(RADIANS(G1459))*COS(RADIANS(E1457))*COS(RADIANS(AB1447))))&gt;90,0,$F$4*$F$5/E1456^2*(SIN(RADIANS(G1459))*SIN(RADIANS(E1457))+COS(RADIANS(G1459))*COS(RADIANS(E1457))*COS(RADIANS(AB1447))))</f>
        <v>#DIV/0!</v>
      </c>
      <c r="AC1459" s="3" t="e">
        <f>IF(DEGREES(ACOS(SIN(RADIANS(G1459))*SIN(RADIANS(E1457))+COS(RADIANS(G1459))*COS(RADIANS(E1457))*COS(RADIANS(AC1447))))&gt;90,0,$F$4*$F$5/E1456^2*(SIN(RADIANS(G1459))*SIN(RADIANS(E1457))+COS(RADIANS(G1459))*COS(RADIANS(E1457))*COS(RADIANS(AC1447))))</f>
        <v>#DIV/0!</v>
      </c>
      <c r="AD1459" s="3" t="e">
        <f>IF(DEGREES(ACOS(SIN(RADIANS(G1459))*SIN(RADIANS(E1457))+COS(RADIANS(G1459))*COS(RADIANS(E1457))*COS(RADIANS(AD1447))))&gt;90,0,$F$4*$F$5/E1456^2*(SIN(RADIANS(G1459))*SIN(RADIANS(E1457))+COS(RADIANS(G1459))*COS(RADIANS(E1457))*COS(RADIANS(AD1447))))</f>
        <v>#DIV/0!</v>
      </c>
      <c r="AE1459" s="3" t="e">
        <f>IF(DEGREES(ACOS(SIN(RADIANS(G1459))*SIN(RADIANS(E1457))+COS(RADIANS(G1459))*COS(RADIANS(E1457))*COS(RADIANS(AE1447))))&gt;90,0,$F$4*$F$5/E1456^2*(SIN(RADIANS(G1459))*SIN(RADIANS(E1457))+COS(RADIANS(G1459))*COS(RADIANS(E1457))*COS(RADIANS(AE1447))))</f>
        <v>#DIV/0!</v>
      </c>
      <c r="AF1459" s="3" t="e">
        <f>IF(DEGREES(ACOS(SIN(RADIANS(G1459))*SIN(RADIANS(E1457))+COS(RADIANS(G1459))*COS(RADIANS(E1457))*COS(RADIANS(AF1447))))&gt;90,0,$F$4*$F$5/E1456^2*(SIN(RADIANS(G1459))*SIN(RADIANS(E1457))+COS(RADIANS(G1459))*COS(RADIANS(E1457))*COS(RADIANS(AF1447))))</f>
        <v>#DIV/0!</v>
      </c>
      <c r="AG1459" s="3" t="e">
        <f>IF(DEGREES(ACOS(SIN(RADIANS(G1459))*SIN(RADIANS(E1457))+COS(RADIANS(G1459))*COS(RADIANS(E1457))*COS(RADIANS(AG1447))))&gt;90,0,$F$4*$F$5/E1456^2*(SIN(RADIANS(G1459))*SIN(RADIANS(E1457))+COS(RADIANS(G1459))*COS(RADIANS(E1457))*COS(RADIANS(AG1447))))</f>
        <v>#DIV/0!</v>
      </c>
      <c r="AH1459" s="3" t="e">
        <f>IF(DEGREES(ACOS(SIN(RADIANS(G1459))*SIN(RADIANS(E1457))+COS(RADIANS(G1459))*COS(RADIANS(E1457))*COS(RADIANS(AH1447))))&gt;90,0,$F$4*$F$5/E1456^2*(SIN(RADIANS(G1459))*SIN(RADIANS(E1457))+COS(RADIANS(G1459))*COS(RADIANS(E1457))*COS(RADIANS(AH1447))))</f>
        <v>#DIV/0!</v>
      </c>
      <c r="AI1459" s="3" t="e">
        <f>IF(DEGREES(ACOS(SIN(RADIANS(G1459))*SIN(RADIANS(E1457))+COS(RADIANS(G1459))*COS(RADIANS(E1457))*COS(RADIANS(AI1447))))&gt;90,0,$F$4*$F$5/E1456^2*(SIN(RADIANS(G1459))*SIN(RADIANS(E1457))+COS(RADIANS(G1459))*COS(RADIANS(E1457))*COS(RADIANS(AI1447))))</f>
        <v>#DIV/0!</v>
      </c>
      <c r="AJ1459" s="3" t="e">
        <f>IF(DEGREES(ACOS(SIN(RADIANS(G1459))*SIN(RADIANS(E1457))+COS(RADIANS(G1459))*COS(RADIANS(E1457))*COS(RADIANS(AJ1447))))&gt;90,0,$F$4*$F$5/E1456^2*(SIN(RADIANS(G1459))*SIN(RADIANS(E1457))+COS(RADIANS(G1459))*COS(RADIANS(E1457))*COS(RADIANS(AJ1447))))</f>
        <v>#DIV/0!</v>
      </c>
      <c r="AK1459" s="3">
        <f>IF(DEGREES(ACOS(SIN(RADIANS(G1459))*SIN(RADIANS(E1457))+COS(RADIANS(G1459))*COS(RADIANS(E1457))*COS(RADIANS(AK1447))))&gt;90,0,$F$4*$F$5/E1456^2*(SIN(RADIANS(G1459))*SIN(RADIANS(E1457))+COS(RADIANS(G1459))*COS(RADIANS(E1457))*COS(RADIANS(AK1447))))</f>
        <v>0</v>
      </c>
      <c r="AL1459" s="3">
        <f>IF(DEGREES(ACOS(SIN(RADIANS(G1459))*SIN(RADIANS(E1457))+COS(RADIANS(G1459))*COS(RADIANS(E1457))*COS(RADIANS(AL1447))))&gt;90,0,$F$4*$F$5/E1456^2*(SIN(RADIANS(G1459))*SIN(RADIANS(E1457))+COS(RADIANS(G1459))*COS(RADIANS(E1457))*COS(RADIANS(AL1447))))</f>
        <v>0</v>
      </c>
      <c r="AM1459" s="3">
        <f>IF(DEGREES(ACOS(SIN(RADIANS(G1459))*SIN(RADIANS(E1457))+COS(RADIANS(G1459))*COS(RADIANS(E1457))*COS(RADIANS(AM1447))))&gt;90,0,$F$4*$F$5/E1456^2*(SIN(RADIANS(G1459))*SIN(RADIANS(E1457))+COS(RADIANS(G1459))*COS(RADIANS(E1457))*COS(RADIANS(AM1447))))</f>
        <v>0</v>
      </c>
      <c r="AN1459" s="3">
        <f>IF(DEGREES(ACOS(SIN(RADIANS(G1459))*SIN(RADIANS(E1457))+COS(RADIANS(G1459))*COS(RADIANS(E1457))*COS(RADIANS(AN1447))))&gt;90,0,$F$4*$F$5/E1456^2*(SIN(RADIANS(G1459))*SIN(RADIANS(E1457))+COS(RADIANS(G1459))*COS(RADIANS(E1457))*COS(RADIANS(AN1447))))</f>
        <v>0</v>
      </c>
      <c r="AO1459" s="3">
        <f>IF(DEGREES(ACOS(SIN(RADIANS(G1459))*SIN(RADIANS(E1457))+COS(RADIANS(G1459))*COS(RADIANS(E1457))*COS(RADIANS(AO1447))))&gt;90,0,$F$4*$F$5/E1456^2*(SIN(RADIANS(G1459))*SIN(RADIANS(E1457))+COS(RADIANS(G1459))*COS(RADIANS(E1457))*COS(RADIANS(AO1447))))</f>
        <v>0</v>
      </c>
      <c r="AP1459" s="3">
        <f>IF(DEGREES(ACOS(SIN(RADIANS(G1459))*SIN(RADIANS(E1457))+COS(RADIANS(G1459))*COS(RADIANS(E1457))*COS(RADIANS(AP1447))))&gt;90,0,$F$4*$F$5/E1456^2*(SIN(RADIANS(G1459))*SIN(RADIANS(E1457))+COS(RADIANS(G1459))*COS(RADIANS(E1457))*COS(RADIANS(AP1447))))</f>
        <v>0</v>
      </c>
      <c r="AQ1459" s="3">
        <f>IF(DEGREES(ACOS(SIN(RADIANS(G1459))*SIN(RADIANS(E1457))+COS(RADIANS(G1459))*COS(RADIANS(E1457))*COS(RADIANS(AQ1447))))&gt;90,0,$F$4*$F$5/E1456^2*(SIN(RADIANS(G1459))*SIN(RADIANS(E1457))+COS(RADIANS(G1459))*COS(RADIANS(E1457))*COS(RADIANS(AQ1447))))</f>
        <v>0</v>
      </c>
      <c r="AR1459" s="3">
        <f>IF(DEGREES(ACOS(SIN(RADIANS(G1459))*SIN(RADIANS(E1457))+COS(RADIANS(G1459))*COS(RADIANS(E1457))*COS(RADIANS(AR1447))))&gt;90,0,$F$4*$F$5/E1456^2*(SIN(RADIANS(G1459))*SIN(RADIANS(E1457))+COS(RADIANS(G1459))*COS(RADIANS(E1457))*COS(RADIANS(AR1447))))</f>
        <v>0</v>
      </c>
    </row>
    <row r="1460" spans="2:44" ht="15.75" customHeight="1" x14ac:dyDescent="0.2">
      <c r="G1460" s="3">
        <v>-20</v>
      </c>
      <c r="I1460" s="3">
        <f>IF(DEGREES(ACOS(SIN(RADIANS(G1460))*SIN(RADIANS(E1457))+COS(RADIANS(G1460))*COS(RADIANS(E1457))*COS(RADIANS(I1447))))&gt;90,0,$F$4*$F$5/E1456^2*(SIN(RADIANS(G1460))*SIN(RADIANS(E1457))+COS(RADIANS(G1460))*COS(RADIANS(E1457))*COS(RADIANS(I1447))))</f>
        <v>0</v>
      </c>
      <c r="J1460" s="3">
        <f>IF(DEGREES(ACOS(SIN(RADIANS(G1460))*SIN(RADIANS(E1457))+COS(RADIANS(G1460))*COS(RADIANS(E1457))*COS(RADIANS(J1447))))&gt;90,0,$F$4*$F$5/E1456^2*(SIN(RADIANS(G1460))*SIN(RADIANS(E1457))+COS(RADIANS(G1460))*COS(RADIANS(E1457))*COS(RADIANS(J1447))))</f>
        <v>0</v>
      </c>
      <c r="K1460" s="3">
        <f>IF(DEGREES(ACOS(SIN(RADIANS(G1460))*SIN(RADIANS(E1457))+COS(RADIANS(G1460))*COS(RADIANS(E1457))*COS(RADIANS(K1447))))&gt;90,0,$F$4*$F$5/E1456^2*(SIN(RADIANS(G1460))*SIN(RADIANS(E1457))+COS(RADIANS(G1460))*COS(RADIANS(E1457))*COS(RADIANS(K1447))))</f>
        <v>0</v>
      </c>
      <c r="L1460" s="3">
        <f>IF(DEGREES(ACOS(SIN(RADIANS(G1460))*SIN(RADIANS(E1457))+COS(RADIANS(G1460))*COS(RADIANS(E1457))*COS(RADIANS(L1447))))&gt;90,0,$F$4*$F$5/E1456^2*(SIN(RADIANS(G1460))*SIN(RADIANS(E1457))+COS(RADIANS(G1460))*COS(RADIANS(E1457))*COS(RADIANS(L1447))))</f>
        <v>0</v>
      </c>
      <c r="M1460" s="3">
        <f>IF(DEGREES(ACOS(SIN(RADIANS(G1460))*SIN(RADIANS(E1457))+COS(RADIANS(G1460))*COS(RADIANS(E1457))*COS(RADIANS(M1447))))&gt;90,0,$F$4*$F$5/E1456^2*(SIN(RADIANS(G1460))*SIN(RADIANS(E1457))+COS(RADIANS(G1460))*COS(RADIANS(E1457))*COS(RADIANS(M1447))))</f>
        <v>0</v>
      </c>
      <c r="N1460" s="3">
        <f>IF(DEGREES(ACOS(SIN(RADIANS(G1460))*SIN(RADIANS(E1457))+COS(RADIANS(G1460))*COS(RADIANS(E1457))*COS(RADIANS(N1447))))&gt;90,0,$F$4*$F$5/E1456^2*(SIN(RADIANS(G1460))*SIN(RADIANS(E1457))+COS(RADIANS(G1460))*COS(RADIANS(E1457))*COS(RADIANS(N1447))))</f>
        <v>0</v>
      </c>
      <c r="O1460" s="3">
        <f>IF(DEGREES(ACOS(SIN(RADIANS(G1460))*SIN(RADIANS(E1457))+COS(RADIANS(G1460))*COS(RADIANS(E1457))*COS(RADIANS(O1447))))&gt;90,0,$F$4*$F$5/E1456^2*(SIN(RADIANS(G1460))*SIN(RADIANS(E1457))+COS(RADIANS(G1460))*COS(RADIANS(E1457))*COS(RADIANS(O1447))))</f>
        <v>0</v>
      </c>
      <c r="P1460" s="3">
        <f>IF(DEGREES(ACOS(SIN(RADIANS(G1460))*SIN(RADIANS(E1457))+COS(RADIANS(G1460))*COS(RADIANS(E1457))*COS(RADIANS(P1447))))&gt;90,0,$F$4*$F$5/E1456^2*(SIN(RADIANS(G1460))*SIN(RADIANS(E1457))+COS(RADIANS(G1460))*COS(RADIANS(E1457))*COS(RADIANS(P1447))))</f>
        <v>0</v>
      </c>
      <c r="Q1460" s="3">
        <f>IF(DEGREES(ACOS(SIN(RADIANS(G1460))*SIN(RADIANS(E1457))+COS(RADIANS(G1460))*COS(RADIANS(E1457))*COS(RADIANS(Q1447))))&gt;90,0,$F$4*$F$5/E1456^2*(SIN(RADIANS(G1460))*SIN(RADIANS(E1457))+COS(RADIANS(G1460))*COS(RADIANS(E1457))*COS(RADIANS(Q1447))))</f>
        <v>0</v>
      </c>
      <c r="R1460" s="3" t="e">
        <f>IF(DEGREES(ACOS(SIN(RADIANS(G1460))*SIN(RADIANS(E1457))+COS(RADIANS(G1460))*COS(RADIANS(E1457))*COS(RADIANS(R1447))))&gt;90,0,$F$4*$F$5/E1456^2*(SIN(RADIANS(G1460))*SIN(RADIANS(E1457))+COS(RADIANS(G1460))*COS(RADIANS(E1457))*COS(RADIANS(R1447))))</f>
        <v>#DIV/0!</v>
      </c>
      <c r="S1460" s="3" t="e">
        <f>IF(DEGREES(ACOS(SIN(RADIANS(G1460))*SIN(RADIANS(E1457))+COS(RADIANS(G1460))*COS(RADIANS(E1457))*COS(RADIANS(S1447))))&gt;90,0,$F$4*$F$5/E1456^2*(SIN(RADIANS(G1460))*SIN(RADIANS(E1457))+COS(RADIANS(G1460))*COS(RADIANS(E1457))*COS(RADIANS(S1447))))</f>
        <v>#DIV/0!</v>
      </c>
      <c r="T1460" s="3" t="e">
        <f>IF(DEGREES(ACOS(SIN(RADIANS(G1460))*SIN(RADIANS(E1457))+COS(RADIANS(G1460))*COS(RADIANS(E1457))*COS(RADIANS(T1447))))&gt;90,0,$F$4*$F$5/E1456^2*(SIN(RADIANS(G1460))*SIN(RADIANS(E1457))+COS(RADIANS(G1460))*COS(RADIANS(E1457))*COS(RADIANS(T1447))))</f>
        <v>#DIV/0!</v>
      </c>
      <c r="U1460" s="3" t="e">
        <f>IF(DEGREES(ACOS(SIN(RADIANS(G1460))*SIN(RADIANS(E1457))+COS(RADIANS(G1460))*COS(RADIANS(E1457))*COS(RADIANS(U1447))))&gt;90,0,$F$4*$F$5/E1456^2*(SIN(RADIANS(G1460))*SIN(RADIANS(E1457))+COS(RADIANS(G1460))*COS(RADIANS(E1457))*COS(RADIANS(U1447))))</f>
        <v>#DIV/0!</v>
      </c>
      <c r="V1460" s="3" t="e">
        <f>IF(DEGREES(ACOS(SIN(RADIANS(G1460))*SIN(RADIANS(E1457))+COS(RADIANS(G1460))*COS(RADIANS(E1457))*COS(RADIANS(V1447))))&gt;90,0,$F$4*$F$5/E1456^2*(SIN(RADIANS(G1460))*SIN(RADIANS(E1457))+COS(RADIANS(G1460))*COS(RADIANS(E1457))*COS(RADIANS(V1447))))</f>
        <v>#DIV/0!</v>
      </c>
      <c r="W1460" s="3" t="e">
        <f>IF(DEGREES(ACOS(SIN(RADIANS(G1460))*SIN(RADIANS(E1457))+COS(RADIANS(G1460))*COS(RADIANS(E1457))*COS(RADIANS(W1447))))&gt;90,0,$F$4*$F$5/E1456^2*(SIN(RADIANS(G1460))*SIN(RADIANS(E1457))+COS(RADIANS(G1460))*COS(RADIANS(E1457))*COS(RADIANS(W1447))))</f>
        <v>#DIV/0!</v>
      </c>
      <c r="X1460" s="3" t="e">
        <f>IF(DEGREES(ACOS(SIN(RADIANS(G1460))*SIN(RADIANS(E1457))+COS(RADIANS(G1460))*COS(RADIANS(E1457))*COS(RADIANS(X1447))))&gt;90,0,$F$4*$F$5/E1456^2*(SIN(RADIANS(G1460))*SIN(RADIANS(E1457))+COS(RADIANS(G1460))*COS(RADIANS(E1457))*COS(RADIANS(X1447))))</f>
        <v>#DIV/0!</v>
      </c>
      <c r="Y1460" s="3" t="e">
        <f>IF(DEGREES(ACOS(SIN(RADIANS(G1460))*SIN(RADIANS(E1457))+COS(RADIANS(G1460))*COS(RADIANS(E1457))*COS(RADIANS(Y1447))))&gt;90,0,$F$4*$F$5/E1456^2*(SIN(RADIANS(G1460))*SIN(RADIANS(E1457))+COS(RADIANS(G1460))*COS(RADIANS(E1457))*COS(RADIANS(Y1447))))</f>
        <v>#DIV/0!</v>
      </c>
      <c r="Z1460" s="3" t="e">
        <f>IF(DEGREES(ACOS(SIN(RADIANS(G1460))*SIN(RADIANS(E1457))+COS(RADIANS(G1460))*COS(RADIANS(E1457))*COS(RADIANS(Z1447))))&gt;90,0,$F$4*$F$5/E1456^2*(SIN(RADIANS(G1460))*SIN(RADIANS(E1457))+COS(RADIANS(G1460))*COS(RADIANS(E1457))*COS(RADIANS(Z1447))))</f>
        <v>#DIV/0!</v>
      </c>
      <c r="AA1460" s="3" t="e">
        <f>IF(DEGREES(ACOS(SIN(RADIANS(G1460))*SIN(RADIANS(E1457))+COS(RADIANS(G1460))*COS(RADIANS(E1457))*COS(RADIANS(AA1447))))&gt;90,0,$F$4*$F$5/E1456^2*(SIN(RADIANS(G1460))*SIN(RADIANS(E1457))+COS(RADIANS(G1460))*COS(RADIANS(E1457))*COS(RADIANS(AA1447))))</f>
        <v>#DIV/0!</v>
      </c>
      <c r="AB1460" s="3" t="e">
        <f>IF(DEGREES(ACOS(SIN(RADIANS(G1460))*SIN(RADIANS(E1457))+COS(RADIANS(G1460))*COS(RADIANS(E1457))*COS(RADIANS(AB1447))))&gt;90,0,$F$4*$F$5/E1456^2*(SIN(RADIANS(G1460))*SIN(RADIANS(E1457))+COS(RADIANS(G1460))*COS(RADIANS(E1457))*COS(RADIANS(AB1447))))</f>
        <v>#DIV/0!</v>
      </c>
      <c r="AC1460" s="3" t="e">
        <f>IF(DEGREES(ACOS(SIN(RADIANS(G1460))*SIN(RADIANS(E1457))+COS(RADIANS(G1460))*COS(RADIANS(E1457))*COS(RADIANS(AC1447))))&gt;90,0,$F$4*$F$5/E1456^2*(SIN(RADIANS(G1460))*SIN(RADIANS(E1457))+COS(RADIANS(G1460))*COS(RADIANS(E1457))*COS(RADIANS(AC1447))))</f>
        <v>#DIV/0!</v>
      </c>
      <c r="AD1460" s="3" t="e">
        <f>IF(DEGREES(ACOS(SIN(RADIANS(G1460))*SIN(RADIANS(E1457))+COS(RADIANS(G1460))*COS(RADIANS(E1457))*COS(RADIANS(AD1447))))&gt;90,0,$F$4*$F$5/E1456^2*(SIN(RADIANS(G1460))*SIN(RADIANS(E1457))+COS(RADIANS(G1460))*COS(RADIANS(E1457))*COS(RADIANS(AD1447))))</f>
        <v>#DIV/0!</v>
      </c>
      <c r="AE1460" s="3" t="e">
        <f>IF(DEGREES(ACOS(SIN(RADIANS(G1460))*SIN(RADIANS(E1457))+COS(RADIANS(G1460))*COS(RADIANS(E1457))*COS(RADIANS(AE1447))))&gt;90,0,$F$4*$F$5/E1456^2*(SIN(RADIANS(G1460))*SIN(RADIANS(E1457))+COS(RADIANS(G1460))*COS(RADIANS(E1457))*COS(RADIANS(AE1447))))</f>
        <v>#DIV/0!</v>
      </c>
      <c r="AF1460" s="3" t="e">
        <f>IF(DEGREES(ACOS(SIN(RADIANS(G1460))*SIN(RADIANS(E1457))+COS(RADIANS(G1460))*COS(RADIANS(E1457))*COS(RADIANS(AF1447))))&gt;90,0,$F$4*$F$5/E1456^2*(SIN(RADIANS(G1460))*SIN(RADIANS(E1457))+COS(RADIANS(G1460))*COS(RADIANS(E1457))*COS(RADIANS(AF1447))))</f>
        <v>#DIV/0!</v>
      </c>
      <c r="AG1460" s="3" t="e">
        <f>IF(DEGREES(ACOS(SIN(RADIANS(G1460))*SIN(RADIANS(E1457))+COS(RADIANS(G1460))*COS(RADIANS(E1457))*COS(RADIANS(AG1447))))&gt;90,0,$F$4*$F$5/E1456^2*(SIN(RADIANS(G1460))*SIN(RADIANS(E1457))+COS(RADIANS(G1460))*COS(RADIANS(E1457))*COS(RADIANS(AG1447))))</f>
        <v>#DIV/0!</v>
      </c>
      <c r="AH1460" s="3" t="e">
        <f>IF(DEGREES(ACOS(SIN(RADIANS(G1460))*SIN(RADIANS(E1457))+COS(RADIANS(G1460))*COS(RADIANS(E1457))*COS(RADIANS(AH1447))))&gt;90,0,$F$4*$F$5/E1456^2*(SIN(RADIANS(G1460))*SIN(RADIANS(E1457))+COS(RADIANS(G1460))*COS(RADIANS(E1457))*COS(RADIANS(AH1447))))</f>
        <v>#DIV/0!</v>
      </c>
      <c r="AI1460" s="3" t="e">
        <f>IF(DEGREES(ACOS(SIN(RADIANS(G1460))*SIN(RADIANS(E1457))+COS(RADIANS(G1460))*COS(RADIANS(E1457))*COS(RADIANS(AI1447))))&gt;90,0,$F$4*$F$5/E1456^2*(SIN(RADIANS(G1460))*SIN(RADIANS(E1457))+COS(RADIANS(G1460))*COS(RADIANS(E1457))*COS(RADIANS(AI1447))))</f>
        <v>#DIV/0!</v>
      </c>
      <c r="AJ1460" s="3" t="e">
        <f>IF(DEGREES(ACOS(SIN(RADIANS(G1460))*SIN(RADIANS(E1457))+COS(RADIANS(G1460))*COS(RADIANS(E1457))*COS(RADIANS(AJ1447))))&gt;90,0,$F$4*$F$5/E1456^2*(SIN(RADIANS(G1460))*SIN(RADIANS(E1457))+COS(RADIANS(G1460))*COS(RADIANS(E1457))*COS(RADIANS(AJ1447))))</f>
        <v>#DIV/0!</v>
      </c>
      <c r="AK1460" s="3">
        <f>IF(DEGREES(ACOS(SIN(RADIANS(G1460))*SIN(RADIANS(E1457))+COS(RADIANS(G1460))*COS(RADIANS(E1457))*COS(RADIANS(AK1447))))&gt;90,0,$F$4*$F$5/E1456^2*(SIN(RADIANS(G1460))*SIN(RADIANS(E1457))+COS(RADIANS(G1460))*COS(RADIANS(E1457))*COS(RADIANS(AK1447))))</f>
        <v>0</v>
      </c>
      <c r="AL1460" s="3">
        <f>IF(DEGREES(ACOS(SIN(RADIANS(G1460))*SIN(RADIANS(E1457))+COS(RADIANS(G1460))*COS(RADIANS(E1457))*COS(RADIANS(AL1447))))&gt;90,0,$F$4*$F$5/E1456^2*(SIN(RADIANS(G1460))*SIN(RADIANS(E1457))+COS(RADIANS(G1460))*COS(RADIANS(E1457))*COS(RADIANS(AL1447))))</f>
        <v>0</v>
      </c>
      <c r="AM1460" s="3">
        <f>IF(DEGREES(ACOS(SIN(RADIANS(G1460))*SIN(RADIANS(E1457))+COS(RADIANS(G1460))*COS(RADIANS(E1457))*COS(RADIANS(AM1447))))&gt;90,0,$F$4*$F$5/E1456^2*(SIN(RADIANS(G1460))*SIN(RADIANS(E1457))+COS(RADIANS(G1460))*COS(RADIANS(E1457))*COS(RADIANS(AM1447))))</f>
        <v>0</v>
      </c>
      <c r="AN1460" s="3">
        <f>IF(DEGREES(ACOS(SIN(RADIANS(G1460))*SIN(RADIANS(E1457))+COS(RADIANS(G1460))*COS(RADIANS(E1457))*COS(RADIANS(AN1447))))&gt;90,0,$F$4*$F$5/E1456^2*(SIN(RADIANS(G1460))*SIN(RADIANS(E1457))+COS(RADIANS(G1460))*COS(RADIANS(E1457))*COS(RADIANS(AN1447))))</f>
        <v>0</v>
      </c>
      <c r="AO1460" s="3">
        <f>IF(DEGREES(ACOS(SIN(RADIANS(G1460))*SIN(RADIANS(E1457))+COS(RADIANS(G1460))*COS(RADIANS(E1457))*COS(RADIANS(AO1447))))&gt;90,0,$F$4*$F$5/E1456^2*(SIN(RADIANS(G1460))*SIN(RADIANS(E1457))+COS(RADIANS(G1460))*COS(RADIANS(E1457))*COS(RADIANS(AO1447))))</f>
        <v>0</v>
      </c>
      <c r="AP1460" s="3">
        <f>IF(DEGREES(ACOS(SIN(RADIANS(G1460))*SIN(RADIANS(E1457))+COS(RADIANS(G1460))*COS(RADIANS(E1457))*COS(RADIANS(AP1447))))&gt;90,0,$F$4*$F$5/E1456^2*(SIN(RADIANS(G1460))*SIN(RADIANS(E1457))+COS(RADIANS(G1460))*COS(RADIANS(E1457))*COS(RADIANS(AP1447))))</f>
        <v>0</v>
      </c>
      <c r="AQ1460" s="3">
        <f>IF(DEGREES(ACOS(SIN(RADIANS(G1460))*SIN(RADIANS(E1457))+COS(RADIANS(G1460))*COS(RADIANS(E1457))*COS(RADIANS(AQ1447))))&gt;90,0,$F$4*$F$5/E1456^2*(SIN(RADIANS(G1460))*SIN(RADIANS(E1457))+COS(RADIANS(G1460))*COS(RADIANS(E1457))*COS(RADIANS(AQ1447))))</f>
        <v>0</v>
      </c>
      <c r="AR1460" s="3">
        <f>IF(DEGREES(ACOS(SIN(RADIANS(G1460))*SIN(RADIANS(E1457))+COS(RADIANS(G1460))*COS(RADIANS(E1457))*COS(RADIANS(AR1447))))&gt;90,0,$F$4*$F$5/E1456^2*(SIN(RADIANS(G1460))*SIN(RADIANS(E1457))+COS(RADIANS(G1460))*COS(RADIANS(E1457))*COS(RADIANS(AR1447))))</f>
        <v>0</v>
      </c>
    </row>
    <row r="1461" spans="2:44" ht="15.75" customHeight="1" x14ac:dyDescent="0.2">
      <c r="G1461" s="3">
        <v>-30</v>
      </c>
      <c r="I1461" s="3">
        <f>IF(DEGREES(ACOS(SIN(RADIANS(G1461))*SIN(RADIANS(E1457))+COS(RADIANS(G1461))*COS(RADIANS(E1457))*COS(RADIANS(I1447))))&gt;90,0,$F$4*$F$5/E1456^2*(SIN(RADIANS(G1461))*SIN(RADIANS(E1457))+COS(RADIANS(G1461))*COS(RADIANS(E1457))*COS(RADIANS(I1447))))</f>
        <v>0</v>
      </c>
      <c r="J1461" s="3">
        <f>IF(DEGREES(ACOS(SIN(RADIANS(G1461))*SIN(RADIANS(E1457))+COS(RADIANS(G1461))*COS(RADIANS(E1457))*COS(RADIANS(J1447))))&gt;90,0,$F$4*$F$5/E1456^2*(SIN(RADIANS(G1461))*SIN(RADIANS(E1457))+COS(RADIANS(G1461))*COS(RADIANS(E1457))*COS(RADIANS(J1447))))</f>
        <v>0</v>
      </c>
      <c r="K1461" s="3">
        <f>IF(DEGREES(ACOS(SIN(RADIANS(G1461))*SIN(RADIANS(E1457))+COS(RADIANS(G1461))*COS(RADIANS(E1457))*COS(RADIANS(K1447))))&gt;90,0,$F$4*$F$5/E1456^2*(SIN(RADIANS(G1461))*SIN(RADIANS(E1457))+COS(RADIANS(G1461))*COS(RADIANS(E1457))*COS(RADIANS(K1447))))</f>
        <v>0</v>
      </c>
      <c r="L1461" s="3">
        <f>IF(DEGREES(ACOS(SIN(RADIANS(G1461))*SIN(RADIANS(E1457))+COS(RADIANS(G1461))*COS(RADIANS(E1457))*COS(RADIANS(L1447))))&gt;90,0,$F$4*$F$5/E1456^2*(SIN(RADIANS(G1461))*SIN(RADIANS(E1457))+COS(RADIANS(G1461))*COS(RADIANS(E1457))*COS(RADIANS(L1447))))</f>
        <v>0</v>
      </c>
      <c r="M1461" s="3">
        <f>IF(DEGREES(ACOS(SIN(RADIANS(G1461))*SIN(RADIANS(E1457))+COS(RADIANS(G1461))*COS(RADIANS(E1457))*COS(RADIANS(M1447))))&gt;90,0,$F$4*$F$5/E1456^2*(SIN(RADIANS(G1461))*SIN(RADIANS(E1457))+COS(RADIANS(G1461))*COS(RADIANS(E1457))*COS(RADIANS(M1447))))</f>
        <v>0</v>
      </c>
      <c r="N1461" s="3">
        <f>IF(DEGREES(ACOS(SIN(RADIANS(G1461))*SIN(RADIANS(E1457))+COS(RADIANS(G1461))*COS(RADIANS(E1457))*COS(RADIANS(N1447))))&gt;90,0,$F$4*$F$5/E1456^2*(SIN(RADIANS(G1461))*SIN(RADIANS(E1457))+COS(RADIANS(G1461))*COS(RADIANS(E1457))*COS(RADIANS(N1447))))</f>
        <v>0</v>
      </c>
      <c r="O1461" s="3">
        <f>IF(DEGREES(ACOS(SIN(RADIANS(G1461))*SIN(RADIANS(E1457))+COS(RADIANS(G1461))*COS(RADIANS(E1457))*COS(RADIANS(O1447))))&gt;90,0,$F$4*$F$5/E1456^2*(SIN(RADIANS(G1461))*SIN(RADIANS(E1457))+COS(RADIANS(G1461))*COS(RADIANS(E1457))*COS(RADIANS(O1447))))</f>
        <v>0</v>
      </c>
      <c r="P1461" s="3">
        <f>IF(DEGREES(ACOS(SIN(RADIANS(G1461))*SIN(RADIANS(E1457))+COS(RADIANS(G1461))*COS(RADIANS(E1457))*COS(RADIANS(P1447))))&gt;90,0,$F$4*$F$5/E1456^2*(SIN(RADIANS(G1461))*SIN(RADIANS(E1457))+COS(RADIANS(G1461))*COS(RADIANS(E1457))*COS(RADIANS(P1447))))</f>
        <v>0</v>
      </c>
      <c r="Q1461" s="3">
        <f>IF(DEGREES(ACOS(SIN(RADIANS(G1461))*SIN(RADIANS(E1457))+COS(RADIANS(G1461))*COS(RADIANS(E1457))*COS(RADIANS(Q1447))))&gt;90,0,$F$4*$F$5/E1456^2*(SIN(RADIANS(G1461))*SIN(RADIANS(E1457))+COS(RADIANS(G1461))*COS(RADIANS(E1457))*COS(RADIANS(Q1447))))</f>
        <v>0</v>
      </c>
      <c r="R1461" s="3" t="e">
        <f>IF(DEGREES(ACOS(SIN(RADIANS(G1461))*SIN(RADIANS(E1457))+COS(RADIANS(G1461))*COS(RADIANS(E1457))*COS(RADIANS(R1447))))&gt;90,0,$F$4*$F$5/E1456^2*(SIN(RADIANS(G1461))*SIN(RADIANS(E1457))+COS(RADIANS(G1461))*COS(RADIANS(E1457))*COS(RADIANS(R1447))))</f>
        <v>#DIV/0!</v>
      </c>
      <c r="S1461" s="3" t="e">
        <f>IF(DEGREES(ACOS(SIN(RADIANS(G1461))*SIN(RADIANS(E1457))+COS(RADIANS(G1461))*COS(RADIANS(E1457))*COS(RADIANS(S1447))))&gt;90,0,$F$4*$F$5/E1456^2*(SIN(RADIANS(G1461))*SIN(RADIANS(E1457))+COS(RADIANS(G1461))*COS(RADIANS(E1457))*COS(RADIANS(S1447))))</f>
        <v>#DIV/0!</v>
      </c>
      <c r="T1461" s="3" t="e">
        <f>IF(DEGREES(ACOS(SIN(RADIANS(G1461))*SIN(RADIANS(E1457))+COS(RADIANS(G1461))*COS(RADIANS(E1457))*COS(RADIANS(T1447))))&gt;90,0,$F$4*$F$5/E1456^2*(SIN(RADIANS(G1461))*SIN(RADIANS(E1457))+COS(RADIANS(G1461))*COS(RADIANS(E1457))*COS(RADIANS(T1447))))</f>
        <v>#DIV/0!</v>
      </c>
      <c r="U1461" s="3" t="e">
        <f>IF(DEGREES(ACOS(SIN(RADIANS(G1461))*SIN(RADIANS(E1457))+COS(RADIANS(G1461))*COS(RADIANS(E1457))*COS(RADIANS(U1447))))&gt;90,0,$F$4*$F$5/E1456^2*(SIN(RADIANS(G1461))*SIN(RADIANS(E1457))+COS(RADIANS(G1461))*COS(RADIANS(E1457))*COS(RADIANS(U1447))))</f>
        <v>#DIV/0!</v>
      </c>
      <c r="V1461" s="3" t="e">
        <f>IF(DEGREES(ACOS(SIN(RADIANS(G1461))*SIN(RADIANS(E1457))+COS(RADIANS(G1461))*COS(RADIANS(E1457))*COS(RADIANS(V1447))))&gt;90,0,$F$4*$F$5/E1456^2*(SIN(RADIANS(G1461))*SIN(RADIANS(E1457))+COS(RADIANS(G1461))*COS(RADIANS(E1457))*COS(RADIANS(V1447))))</f>
        <v>#DIV/0!</v>
      </c>
      <c r="W1461" s="3" t="e">
        <f>IF(DEGREES(ACOS(SIN(RADIANS(G1461))*SIN(RADIANS(E1457))+COS(RADIANS(G1461))*COS(RADIANS(E1457))*COS(RADIANS(W1447))))&gt;90,0,$F$4*$F$5/E1456^2*(SIN(RADIANS(G1461))*SIN(RADIANS(E1457))+COS(RADIANS(G1461))*COS(RADIANS(E1457))*COS(RADIANS(W1447))))</f>
        <v>#DIV/0!</v>
      </c>
      <c r="X1461" s="3" t="e">
        <f>IF(DEGREES(ACOS(SIN(RADIANS(G1461))*SIN(RADIANS(E1457))+COS(RADIANS(G1461))*COS(RADIANS(E1457))*COS(RADIANS(X1447))))&gt;90,0,$F$4*$F$5/E1456^2*(SIN(RADIANS(G1461))*SIN(RADIANS(E1457))+COS(RADIANS(G1461))*COS(RADIANS(E1457))*COS(RADIANS(X1447))))</f>
        <v>#DIV/0!</v>
      </c>
      <c r="Y1461" s="3" t="e">
        <f>IF(DEGREES(ACOS(SIN(RADIANS(G1461))*SIN(RADIANS(E1457))+COS(RADIANS(G1461))*COS(RADIANS(E1457))*COS(RADIANS(Y1447))))&gt;90,0,$F$4*$F$5/E1456^2*(SIN(RADIANS(G1461))*SIN(RADIANS(E1457))+COS(RADIANS(G1461))*COS(RADIANS(E1457))*COS(RADIANS(Y1447))))</f>
        <v>#DIV/0!</v>
      </c>
      <c r="Z1461" s="3" t="e">
        <f>IF(DEGREES(ACOS(SIN(RADIANS(G1461))*SIN(RADIANS(E1457))+COS(RADIANS(G1461))*COS(RADIANS(E1457))*COS(RADIANS(Z1447))))&gt;90,0,$F$4*$F$5/E1456^2*(SIN(RADIANS(G1461))*SIN(RADIANS(E1457))+COS(RADIANS(G1461))*COS(RADIANS(E1457))*COS(RADIANS(Z1447))))</f>
        <v>#DIV/0!</v>
      </c>
      <c r="AA1461" s="3" t="e">
        <f>IF(DEGREES(ACOS(SIN(RADIANS(G1461))*SIN(RADIANS(E1457))+COS(RADIANS(G1461))*COS(RADIANS(E1457))*COS(RADIANS(AA1447))))&gt;90,0,$F$4*$F$5/E1456^2*(SIN(RADIANS(G1461))*SIN(RADIANS(E1457))+COS(RADIANS(G1461))*COS(RADIANS(E1457))*COS(RADIANS(AA1447))))</f>
        <v>#DIV/0!</v>
      </c>
      <c r="AB1461" s="3" t="e">
        <f>IF(DEGREES(ACOS(SIN(RADIANS(G1461))*SIN(RADIANS(E1457))+COS(RADIANS(G1461))*COS(RADIANS(E1457))*COS(RADIANS(AB1447))))&gt;90,0,$F$4*$F$5/E1456^2*(SIN(RADIANS(G1461))*SIN(RADIANS(E1457))+COS(RADIANS(G1461))*COS(RADIANS(E1457))*COS(RADIANS(AB1447))))</f>
        <v>#DIV/0!</v>
      </c>
      <c r="AC1461" s="3" t="e">
        <f>IF(DEGREES(ACOS(SIN(RADIANS(G1461))*SIN(RADIANS(E1457))+COS(RADIANS(G1461))*COS(RADIANS(E1457))*COS(RADIANS(AC1447))))&gt;90,0,$F$4*$F$5/E1456^2*(SIN(RADIANS(G1461))*SIN(RADIANS(E1457))+COS(RADIANS(G1461))*COS(RADIANS(E1457))*COS(RADIANS(AC1447))))</f>
        <v>#DIV/0!</v>
      </c>
      <c r="AD1461" s="3" t="e">
        <f>IF(DEGREES(ACOS(SIN(RADIANS(G1461))*SIN(RADIANS(E1457))+COS(RADIANS(G1461))*COS(RADIANS(E1457))*COS(RADIANS(AD1447))))&gt;90,0,$F$4*$F$5/E1456^2*(SIN(RADIANS(G1461))*SIN(RADIANS(E1457))+COS(RADIANS(G1461))*COS(RADIANS(E1457))*COS(RADIANS(AD1447))))</f>
        <v>#DIV/0!</v>
      </c>
      <c r="AE1461" s="3" t="e">
        <f>IF(DEGREES(ACOS(SIN(RADIANS(G1461))*SIN(RADIANS(E1457))+COS(RADIANS(G1461))*COS(RADIANS(E1457))*COS(RADIANS(AE1447))))&gt;90,0,$F$4*$F$5/E1456^2*(SIN(RADIANS(G1461))*SIN(RADIANS(E1457))+COS(RADIANS(G1461))*COS(RADIANS(E1457))*COS(RADIANS(AE1447))))</f>
        <v>#DIV/0!</v>
      </c>
      <c r="AF1461" s="3" t="e">
        <f>IF(DEGREES(ACOS(SIN(RADIANS(G1461))*SIN(RADIANS(E1457))+COS(RADIANS(G1461))*COS(RADIANS(E1457))*COS(RADIANS(AF1447))))&gt;90,0,$F$4*$F$5/E1456^2*(SIN(RADIANS(G1461))*SIN(RADIANS(E1457))+COS(RADIANS(G1461))*COS(RADIANS(E1457))*COS(RADIANS(AF1447))))</f>
        <v>#DIV/0!</v>
      </c>
      <c r="AG1461" s="3" t="e">
        <f>IF(DEGREES(ACOS(SIN(RADIANS(G1461))*SIN(RADIANS(E1457))+COS(RADIANS(G1461))*COS(RADIANS(E1457))*COS(RADIANS(AG1447))))&gt;90,0,$F$4*$F$5/E1456^2*(SIN(RADIANS(G1461))*SIN(RADIANS(E1457))+COS(RADIANS(G1461))*COS(RADIANS(E1457))*COS(RADIANS(AG1447))))</f>
        <v>#DIV/0!</v>
      </c>
      <c r="AH1461" s="3" t="e">
        <f>IF(DEGREES(ACOS(SIN(RADIANS(G1461))*SIN(RADIANS(E1457))+COS(RADIANS(G1461))*COS(RADIANS(E1457))*COS(RADIANS(AH1447))))&gt;90,0,$F$4*$F$5/E1456^2*(SIN(RADIANS(G1461))*SIN(RADIANS(E1457))+COS(RADIANS(G1461))*COS(RADIANS(E1457))*COS(RADIANS(AH1447))))</f>
        <v>#DIV/0!</v>
      </c>
      <c r="AI1461" s="3" t="e">
        <f>IF(DEGREES(ACOS(SIN(RADIANS(G1461))*SIN(RADIANS(E1457))+COS(RADIANS(G1461))*COS(RADIANS(E1457))*COS(RADIANS(AI1447))))&gt;90,0,$F$4*$F$5/E1456^2*(SIN(RADIANS(G1461))*SIN(RADIANS(E1457))+COS(RADIANS(G1461))*COS(RADIANS(E1457))*COS(RADIANS(AI1447))))</f>
        <v>#DIV/0!</v>
      </c>
      <c r="AJ1461" s="3" t="e">
        <f>IF(DEGREES(ACOS(SIN(RADIANS(G1461))*SIN(RADIANS(E1457))+COS(RADIANS(G1461))*COS(RADIANS(E1457))*COS(RADIANS(AJ1447))))&gt;90,0,$F$4*$F$5/E1456^2*(SIN(RADIANS(G1461))*SIN(RADIANS(E1457))+COS(RADIANS(G1461))*COS(RADIANS(E1457))*COS(RADIANS(AJ1447))))</f>
        <v>#DIV/0!</v>
      </c>
      <c r="AK1461" s="3">
        <f>IF(DEGREES(ACOS(SIN(RADIANS(G1461))*SIN(RADIANS(E1457))+COS(RADIANS(G1461))*COS(RADIANS(E1457))*COS(RADIANS(AK1447))))&gt;90,0,$F$4*$F$5/E1456^2*(SIN(RADIANS(G1461))*SIN(RADIANS(E1457))+COS(RADIANS(G1461))*COS(RADIANS(E1457))*COS(RADIANS(AK1447))))</f>
        <v>0</v>
      </c>
      <c r="AL1461" s="3">
        <f>IF(DEGREES(ACOS(SIN(RADIANS(G1461))*SIN(RADIANS(E1457))+COS(RADIANS(G1461))*COS(RADIANS(E1457))*COS(RADIANS(AL1447))))&gt;90,0,$F$4*$F$5/E1456^2*(SIN(RADIANS(G1461))*SIN(RADIANS(E1457))+COS(RADIANS(G1461))*COS(RADIANS(E1457))*COS(RADIANS(AL1447))))</f>
        <v>0</v>
      </c>
      <c r="AM1461" s="3">
        <f>IF(DEGREES(ACOS(SIN(RADIANS(G1461))*SIN(RADIANS(E1457))+COS(RADIANS(G1461))*COS(RADIANS(E1457))*COS(RADIANS(AM1447))))&gt;90,0,$F$4*$F$5/E1456^2*(SIN(RADIANS(G1461))*SIN(RADIANS(E1457))+COS(RADIANS(G1461))*COS(RADIANS(E1457))*COS(RADIANS(AM1447))))</f>
        <v>0</v>
      </c>
      <c r="AN1461" s="3">
        <f>IF(DEGREES(ACOS(SIN(RADIANS(G1461))*SIN(RADIANS(E1457))+COS(RADIANS(G1461))*COS(RADIANS(E1457))*COS(RADIANS(AN1447))))&gt;90,0,$F$4*$F$5/E1456^2*(SIN(RADIANS(G1461))*SIN(RADIANS(E1457))+COS(RADIANS(G1461))*COS(RADIANS(E1457))*COS(RADIANS(AN1447))))</f>
        <v>0</v>
      </c>
      <c r="AO1461" s="3">
        <f>IF(DEGREES(ACOS(SIN(RADIANS(G1461))*SIN(RADIANS(E1457))+COS(RADIANS(G1461))*COS(RADIANS(E1457))*COS(RADIANS(AO1447))))&gt;90,0,$F$4*$F$5/E1456^2*(SIN(RADIANS(G1461))*SIN(RADIANS(E1457))+COS(RADIANS(G1461))*COS(RADIANS(E1457))*COS(RADIANS(AO1447))))</f>
        <v>0</v>
      </c>
      <c r="AP1461" s="3">
        <f>IF(DEGREES(ACOS(SIN(RADIANS(G1461))*SIN(RADIANS(E1457))+COS(RADIANS(G1461))*COS(RADIANS(E1457))*COS(RADIANS(AP1447))))&gt;90,0,$F$4*$F$5/E1456^2*(SIN(RADIANS(G1461))*SIN(RADIANS(E1457))+COS(RADIANS(G1461))*COS(RADIANS(E1457))*COS(RADIANS(AP1447))))</f>
        <v>0</v>
      </c>
      <c r="AQ1461" s="3">
        <f>IF(DEGREES(ACOS(SIN(RADIANS(G1461))*SIN(RADIANS(E1457))+COS(RADIANS(G1461))*COS(RADIANS(E1457))*COS(RADIANS(AQ1447))))&gt;90,0,$F$4*$F$5/E1456^2*(SIN(RADIANS(G1461))*SIN(RADIANS(E1457))+COS(RADIANS(G1461))*COS(RADIANS(E1457))*COS(RADIANS(AQ1447))))</f>
        <v>0</v>
      </c>
      <c r="AR1461" s="3">
        <f>IF(DEGREES(ACOS(SIN(RADIANS(G1461))*SIN(RADIANS(E1457))+COS(RADIANS(G1461))*COS(RADIANS(E1457))*COS(RADIANS(AR1447))))&gt;90,0,$F$4*$F$5/E1456^2*(SIN(RADIANS(G1461))*SIN(RADIANS(E1457))+COS(RADIANS(G1461))*COS(RADIANS(E1457))*COS(RADIANS(AR1447))))</f>
        <v>0</v>
      </c>
    </row>
    <row r="1462" spans="2:44" ht="15.75" customHeight="1" x14ac:dyDescent="0.2">
      <c r="G1462" s="3">
        <v>-40</v>
      </c>
      <c r="I1462" s="3">
        <f>IF(DEGREES(ACOS(SIN(RADIANS(G1462))*SIN(RADIANS(E1457))+COS(RADIANS(G1462))*COS(RADIANS(E1457))*COS(RADIANS(I1447))))&gt;90,0,$F$4*$F$5/E1456^2*(SIN(RADIANS(G1462))*SIN(RADIANS(E1457))+COS(RADIANS(G1462))*COS(RADIANS(E1457))*COS(RADIANS(I1447))))</f>
        <v>0</v>
      </c>
      <c r="J1462" s="3">
        <f>IF(DEGREES(ACOS(SIN(RADIANS(G1462))*SIN(RADIANS(E1457))+COS(RADIANS(G1462))*COS(RADIANS(E1457))*COS(RADIANS(J1447))))&gt;90,0,$F$4*$F$5/E1456^2*(SIN(RADIANS(G1462))*SIN(RADIANS(E1457))+COS(RADIANS(G1462))*COS(RADIANS(E1457))*COS(RADIANS(J1447))))</f>
        <v>0</v>
      </c>
      <c r="K1462" s="3">
        <f>IF(DEGREES(ACOS(SIN(RADIANS(G1462))*SIN(RADIANS(E1457))+COS(RADIANS(G1462))*COS(RADIANS(E1457))*COS(RADIANS(K1447))))&gt;90,0,$F$4*$F$5/E1456^2*(SIN(RADIANS(G1462))*SIN(RADIANS(E1457))+COS(RADIANS(G1462))*COS(RADIANS(E1457))*COS(RADIANS(K1447))))</f>
        <v>0</v>
      </c>
      <c r="L1462" s="3">
        <f>IF(DEGREES(ACOS(SIN(RADIANS(G1462))*SIN(RADIANS(E1457))+COS(RADIANS(G1462))*COS(RADIANS(E1457))*COS(RADIANS(L1447))))&gt;90,0,$F$4*$F$5/E1456^2*(SIN(RADIANS(G1462))*SIN(RADIANS(E1457))+COS(RADIANS(G1462))*COS(RADIANS(E1457))*COS(RADIANS(L1447))))</f>
        <v>0</v>
      </c>
      <c r="M1462" s="3">
        <f>IF(DEGREES(ACOS(SIN(RADIANS(G1462))*SIN(RADIANS(E1457))+COS(RADIANS(G1462))*COS(RADIANS(E1457))*COS(RADIANS(M1447))))&gt;90,0,$F$4*$F$5/E1456^2*(SIN(RADIANS(G1462))*SIN(RADIANS(E1457))+COS(RADIANS(G1462))*COS(RADIANS(E1457))*COS(RADIANS(M1447))))</f>
        <v>0</v>
      </c>
      <c r="N1462" s="3">
        <f>IF(DEGREES(ACOS(SIN(RADIANS(G1462))*SIN(RADIANS(E1457))+COS(RADIANS(G1462))*COS(RADIANS(E1457))*COS(RADIANS(N1447))))&gt;90,0,$F$4*$F$5/E1456^2*(SIN(RADIANS(G1462))*SIN(RADIANS(E1457))+COS(RADIANS(G1462))*COS(RADIANS(E1457))*COS(RADIANS(N1447))))</f>
        <v>0</v>
      </c>
      <c r="O1462" s="3">
        <f>IF(DEGREES(ACOS(SIN(RADIANS(G1462))*SIN(RADIANS(E1457))+COS(RADIANS(G1462))*COS(RADIANS(E1457))*COS(RADIANS(O1447))))&gt;90,0,$F$4*$F$5/E1456^2*(SIN(RADIANS(G1462))*SIN(RADIANS(E1457))+COS(RADIANS(G1462))*COS(RADIANS(E1457))*COS(RADIANS(O1447))))</f>
        <v>0</v>
      </c>
      <c r="P1462" s="3">
        <f>IF(DEGREES(ACOS(SIN(RADIANS(G1462))*SIN(RADIANS(E1457))+COS(RADIANS(G1462))*COS(RADIANS(E1457))*COS(RADIANS(P1447))))&gt;90,0,$F$4*$F$5/E1456^2*(SIN(RADIANS(G1462))*SIN(RADIANS(E1457))+COS(RADIANS(G1462))*COS(RADIANS(E1457))*COS(RADIANS(P1447))))</f>
        <v>0</v>
      </c>
      <c r="Q1462" s="3">
        <f>IF(DEGREES(ACOS(SIN(RADIANS(G1462))*SIN(RADIANS(E1457))+COS(RADIANS(G1462))*COS(RADIANS(E1457))*COS(RADIANS(Q1447))))&gt;90,0,$F$4*$F$5/E1456^2*(SIN(RADIANS(G1462))*SIN(RADIANS(E1457))+COS(RADIANS(G1462))*COS(RADIANS(E1457))*COS(RADIANS(Q1447))))</f>
        <v>0</v>
      </c>
      <c r="R1462" s="3" t="e">
        <f>IF(DEGREES(ACOS(SIN(RADIANS(G1462))*SIN(RADIANS(E1457))+COS(RADIANS(G1462))*COS(RADIANS(E1457))*COS(RADIANS(R1447))))&gt;90,0,$F$4*$F$5/E1456^2*(SIN(RADIANS(G1462))*SIN(RADIANS(E1457))+COS(RADIANS(G1462))*COS(RADIANS(E1457))*COS(RADIANS(R1447))))</f>
        <v>#DIV/0!</v>
      </c>
      <c r="S1462" s="3" t="e">
        <f>IF(DEGREES(ACOS(SIN(RADIANS(G1462))*SIN(RADIANS(E1457))+COS(RADIANS(G1462))*COS(RADIANS(E1457))*COS(RADIANS(S1447))))&gt;90,0,$F$4*$F$5/E1456^2*(SIN(RADIANS(G1462))*SIN(RADIANS(E1457))+COS(RADIANS(G1462))*COS(RADIANS(E1457))*COS(RADIANS(S1447))))</f>
        <v>#DIV/0!</v>
      </c>
      <c r="T1462" s="3" t="e">
        <f>IF(DEGREES(ACOS(SIN(RADIANS(G1462))*SIN(RADIANS(E1457))+COS(RADIANS(G1462))*COS(RADIANS(E1457))*COS(RADIANS(T1447))))&gt;90,0,$F$4*$F$5/E1456^2*(SIN(RADIANS(G1462))*SIN(RADIANS(E1457))+COS(RADIANS(G1462))*COS(RADIANS(E1457))*COS(RADIANS(T1447))))</f>
        <v>#DIV/0!</v>
      </c>
      <c r="U1462" s="3" t="e">
        <f>IF(DEGREES(ACOS(SIN(RADIANS(G1462))*SIN(RADIANS(E1457))+COS(RADIANS(G1462))*COS(RADIANS(E1457))*COS(RADIANS(U1447))))&gt;90,0,$F$4*$F$5/E1456^2*(SIN(RADIANS(G1462))*SIN(RADIANS(E1457))+COS(RADIANS(G1462))*COS(RADIANS(E1457))*COS(RADIANS(U1447))))</f>
        <v>#DIV/0!</v>
      </c>
      <c r="V1462" s="3" t="e">
        <f>IF(DEGREES(ACOS(SIN(RADIANS(G1462))*SIN(RADIANS(E1457))+COS(RADIANS(G1462))*COS(RADIANS(E1457))*COS(RADIANS(V1447))))&gt;90,0,$F$4*$F$5/E1456^2*(SIN(RADIANS(G1462))*SIN(RADIANS(E1457))+COS(RADIANS(G1462))*COS(RADIANS(E1457))*COS(RADIANS(V1447))))</f>
        <v>#DIV/0!</v>
      </c>
      <c r="W1462" s="3" t="e">
        <f>IF(DEGREES(ACOS(SIN(RADIANS(G1462))*SIN(RADIANS(E1457))+COS(RADIANS(G1462))*COS(RADIANS(E1457))*COS(RADIANS(W1447))))&gt;90,0,$F$4*$F$5/E1456^2*(SIN(RADIANS(G1462))*SIN(RADIANS(E1457))+COS(RADIANS(G1462))*COS(RADIANS(E1457))*COS(RADIANS(W1447))))</f>
        <v>#DIV/0!</v>
      </c>
      <c r="X1462" s="3" t="e">
        <f>IF(DEGREES(ACOS(SIN(RADIANS(G1462))*SIN(RADIANS(E1457))+COS(RADIANS(G1462))*COS(RADIANS(E1457))*COS(RADIANS(X1447))))&gt;90,0,$F$4*$F$5/E1456^2*(SIN(RADIANS(G1462))*SIN(RADIANS(E1457))+COS(RADIANS(G1462))*COS(RADIANS(E1457))*COS(RADIANS(X1447))))</f>
        <v>#DIV/0!</v>
      </c>
      <c r="Y1462" s="3" t="e">
        <f>IF(DEGREES(ACOS(SIN(RADIANS(G1462))*SIN(RADIANS(E1457))+COS(RADIANS(G1462))*COS(RADIANS(E1457))*COS(RADIANS(Y1447))))&gt;90,0,$F$4*$F$5/E1456^2*(SIN(RADIANS(G1462))*SIN(RADIANS(E1457))+COS(RADIANS(G1462))*COS(RADIANS(E1457))*COS(RADIANS(Y1447))))</f>
        <v>#DIV/0!</v>
      </c>
      <c r="Z1462" s="3" t="e">
        <f>IF(DEGREES(ACOS(SIN(RADIANS(G1462))*SIN(RADIANS(E1457))+COS(RADIANS(G1462))*COS(RADIANS(E1457))*COS(RADIANS(Z1447))))&gt;90,0,$F$4*$F$5/E1456^2*(SIN(RADIANS(G1462))*SIN(RADIANS(E1457))+COS(RADIANS(G1462))*COS(RADIANS(E1457))*COS(RADIANS(Z1447))))</f>
        <v>#DIV/0!</v>
      </c>
      <c r="AA1462" s="3" t="e">
        <f>IF(DEGREES(ACOS(SIN(RADIANS(G1462))*SIN(RADIANS(E1457))+COS(RADIANS(G1462))*COS(RADIANS(E1457))*COS(RADIANS(AA1447))))&gt;90,0,$F$4*$F$5/E1456^2*(SIN(RADIANS(G1462))*SIN(RADIANS(E1457))+COS(RADIANS(G1462))*COS(RADIANS(E1457))*COS(RADIANS(AA1447))))</f>
        <v>#DIV/0!</v>
      </c>
      <c r="AB1462" s="3" t="e">
        <f>IF(DEGREES(ACOS(SIN(RADIANS(G1462))*SIN(RADIANS(E1457))+COS(RADIANS(G1462))*COS(RADIANS(E1457))*COS(RADIANS(AB1447))))&gt;90,0,$F$4*$F$5/E1456^2*(SIN(RADIANS(G1462))*SIN(RADIANS(E1457))+COS(RADIANS(G1462))*COS(RADIANS(E1457))*COS(RADIANS(AB1447))))</f>
        <v>#DIV/0!</v>
      </c>
      <c r="AC1462" s="3" t="e">
        <f>IF(DEGREES(ACOS(SIN(RADIANS(G1462))*SIN(RADIANS(E1457))+COS(RADIANS(G1462))*COS(RADIANS(E1457))*COS(RADIANS(AC1447))))&gt;90,0,$F$4*$F$5/E1456^2*(SIN(RADIANS(G1462))*SIN(RADIANS(E1457))+COS(RADIANS(G1462))*COS(RADIANS(E1457))*COS(RADIANS(AC1447))))</f>
        <v>#DIV/0!</v>
      </c>
      <c r="AD1462" s="3" t="e">
        <f>IF(DEGREES(ACOS(SIN(RADIANS(G1462))*SIN(RADIANS(E1457))+COS(RADIANS(G1462))*COS(RADIANS(E1457))*COS(RADIANS(AD1447))))&gt;90,0,$F$4*$F$5/E1456^2*(SIN(RADIANS(G1462))*SIN(RADIANS(E1457))+COS(RADIANS(G1462))*COS(RADIANS(E1457))*COS(RADIANS(AD1447))))</f>
        <v>#DIV/0!</v>
      </c>
      <c r="AE1462" s="3" t="e">
        <f>IF(DEGREES(ACOS(SIN(RADIANS(G1462))*SIN(RADIANS(E1457))+COS(RADIANS(G1462))*COS(RADIANS(E1457))*COS(RADIANS(AE1447))))&gt;90,0,$F$4*$F$5/E1456^2*(SIN(RADIANS(G1462))*SIN(RADIANS(E1457))+COS(RADIANS(G1462))*COS(RADIANS(E1457))*COS(RADIANS(AE1447))))</f>
        <v>#DIV/0!</v>
      </c>
      <c r="AF1462" s="3" t="e">
        <f>IF(DEGREES(ACOS(SIN(RADIANS(G1462))*SIN(RADIANS(E1457))+COS(RADIANS(G1462))*COS(RADIANS(E1457))*COS(RADIANS(AF1447))))&gt;90,0,$F$4*$F$5/E1456^2*(SIN(RADIANS(G1462))*SIN(RADIANS(E1457))+COS(RADIANS(G1462))*COS(RADIANS(E1457))*COS(RADIANS(AF1447))))</f>
        <v>#DIV/0!</v>
      </c>
      <c r="AG1462" s="3" t="e">
        <f>IF(DEGREES(ACOS(SIN(RADIANS(G1462))*SIN(RADIANS(E1457))+COS(RADIANS(G1462))*COS(RADIANS(E1457))*COS(RADIANS(AG1447))))&gt;90,0,$F$4*$F$5/E1456^2*(SIN(RADIANS(G1462))*SIN(RADIANS(E1457))+COS(RADIANS(G1462))*COS(RADIANS(E1457))*COS(RADIANS(AG1447))))</f>
        <v>#DIV/0!</v>
      </c>
      <c r="AH1462" s="3" t="e">
        <f>IF(DEGREES(ACOS(SIN(RADIANS(G1462))*SIN(RADIANS(E1457))+COS(RADIANS(G1462))*COS(RADIANS(E1457))*COS(RADIANS(AH1447))))&gt;90,0,$F$4*$F$5/E1456^2*(SIN(RADIANS(G1462))*SIN(RADIANS(E1457))+COS(RADIANS(G1462))*COS(RADIANS(E1457))*COS(RADIANS(AH1447))))</f>
        <v>#DIV/0!</v>
      </c>
      <c r="AI1462" s="3" t="e">
        <f>IF(DEGREES(ACOS(SIN(RADIANS(G1462))*SIN(RADIANS(E1457))+COS(RADIANS(G1462))*COS(RADIANS(E1457))*COS(RADIANS(AI1447))))&gt;90,0,$F$4*$F$5/E1456^2*(SIN(RADIANS(G1462))*SIN(RADIANS(E1457))+COS(RADIANS(G1462))*COS(RADIANS(E1457))*COS(RADIANS(AI1447))))</f>
        <v>#DIV/0!</v>
      </c>
      <c r="AJ1462" s="3" t="e">
        <f>IF(DEGREES(ACOS(SIN(RADIANS(G1462))*SIN(RADIANS(E1457))+COS(RADIANS(G1462))*COS(RADIANS(E1457))*COS(RADIANS(AJ1447))))&gt;90,0,$F$4*$F$5/E1456^2*(SIN(RADIANS(G1462))*SIN(RADIANS(E1457))+COS(RADIANS(G1462))*COS(RADIANS(E1457))*COS(RADIANS(AJ1447))))</f>
        <v>#DIV/0!</v>
      </c>
      <c r="AK1462" s="3">
        <f>IF(DEGREES(ACOS(SIN(RADIANS(G1462))*SIN(RADIANS(E1457))+COS(RADIANS(G1462))*COS(RADIANS(E1457))*COS(RADIANS(AK1447))))&gt;90,0,$F$4*$F$5/E1456^2*(SIN(RADIANS(G1462))*SIN(RADIANS(E1457))+COS(RADIANS(G1462))*COS(RADIANS(E1457))*COS(RADIANS(AK1447))))</f>
        <v>0</v>
      </c>
      <c r="AL1462" s="3">
        <f>IF(DEGREES(ACOS(SIN(RADIANS(G1462))*SIN(RADIANS(E1457))+COS(RADIANS(G1462))*COS(RADIANS(E1457))*COS(RADIANS(AL1447))))&gt;90,0,$F$4*$F$5/E1456^2*(SIN(RADIANS(G1462))*SIN(RADIANS(E1457))+COS(RADIANS(G1462))*COS(RADIANS(E1457))*COS(RADIANS(AL1447))))</f>
        <v>0</v>
      </c>
      <c r="AM1462" s="3">
        <f>IF(DEGREES(ACOS(SIN(RADIANS(G1462))*SIN(RADIANS(E1457))+COS(RADIANS(G1462))*COS(RADIANS(E1457))*COS(RADIANS(AM1447))))&gt;90,0,$F$4*$F$5/E1456^2*(SIN(RADIANS(G1462))*SIN(RADIANS(E1457))+COS(RADIANS(G1462))*COS(RADIANS(E1457))*COS(RADIANS(AM1447))))</f>
        <v>0</v>
      </c>
      <c r="AN1462" s="3">
        <f>IF(DEGREES(ACOS(SIN(RADIANS(G1462))*SIN(RADIANS(E1457))+COS(RADIANS(G1462))*COS(RADIANS(E1457))*COS(RADIANS(AN1447))))&gt;90,0,$F$4*$F$5/E1456^2*(SIN(RADIANS(G1462))*SIN(RADIANS(E1457))+COS(RADIANS(G1462))*COS(RADIANS(E1457))*COS(RADIANS(AN1447))))</f>
        <v>0</v>
      </c>
      <c r="AO1462" s="3">
        <f>IF(DEGREES(ACOS(SIN(RADIANS(G1462))*SIN(RADIANS(E1457))+COS(RADIANS(G1462))*COS(RADIANS(E1457))*COS(RADIANS(AO1447))))&gt;90,0,$F$4*$F$5/E1456^2*(SIN(RADIANS(G1462))*SIN(RADIANS(E1457))+COS(RADIANS(G1462))*COS(RADIANS(E1457))*COS(RADIANS(AO1447))))</f>
        <v>0</v>
      </c>
      <c r="AP1462" s="3">
        <f>IF(DEGREES(ACOS(SIN(RADIANS(G1462))*SIN(RADIANS(E1457))+COS(RADIANS(G1462))*COS(RADIANS(E1457))*COS(RADIANS(AP1447))))&gt;90,0,$F$4*$F$5/E1456^2*(SIN(RADIANS(G1462))*SIN(RADIANS(E1457))+COS(RADIANS(G1462))*COS(RADIANS(E1457))*COS(RADIANS(AP1447))))</f>
        <v>0</v>
      </c>
      <c r="AQ1462" s="3">
        <f>IF(DEGREES(ACOS(SIN(RADIANS(G1462))*SIN(RADIANS(E1457))+COS(RADIANS(G1462))*COS(RADIANS(E1457))*COS(RADIANS(AQ1447))))&gt;90,0,$F$4*$F$5/E1456^2*(SIN(RADIANS(G1462))*SIN(RADIANS(E1457))+COS(RADIANS(G1462))*COS(RADIANS(E1457))*COS(RADIANS(AQ1447))))</f>
        <v>0</v>
      </c>
      <c r="AR1462" s="3">
        <f>IF(DEGREES(ACOS(SIN(RADIANS(G1462))*SIN(RADIANS(E1457))+COS(RADIANS(G1462))*COS(RADIANS(E1457))*COS(RADIANS(AR1447))))&gt;90,0,$F$4*$F$5/E1456^2*(SIN(RADIANS(G1462))*SIN(RADIANS(E1457))+COS(RADIANS(G1462))*COS(RADIANS(E1457))*COS(RADIANS(AR1447))))</f>
        <v>0</v>
      </c>
    </row>
    <row r="1463" spans="2:44" ht="15.75" customHeight="1" x14ac:dyDescent="0.2">
      <c r="G1463" s="3">
        <v>-50</v>
      </c>
      <c r="I1463" s="3">
        <f>IF(DEGREES(ACOS(SIN(RADIANS(G1463))*SIN(RADIANS(E1457))+COS(RADIANS(G1463))*COS(RADIANS(E1457))*COS(RADIANS(I1447))))&gt;90,0,$F$4*$F$5/E1456^2*(SIN(RADIANS(G1463))*SIN(RADIANS(E1457))+COS(RADIANS(G1463))*COS(RADIANS(E1457))*COS(RADIANS(I1447))))</f>
        <v>0</v>
      </c>
      <c r="J1463" s="3">
        <f>IF(DEGREES(ACOS(SIN(RADIANS(G1463))*SIN(RADIANS(E1457))+COS(RADIANS(G1463))*COS(RADIANS(E1457))*COS(RADIANS(J1447))))&gt;90,0,$F$4*$F$5/E1456^2*(SIN(RADIANS(G1463))*SIN(RADIANS(E1457))+COS(RADIANS(G1463))*COS(RADIANS(E1457))*COS(RADIANS(J1447))))</f>
        <v>0</v>
      </c>
      <c r="K1463" s="3">
        <f>IF(DEGREES(ACOS(SIN(RADIANS(G1463))*SIN(RADIANS(E1457))+COS(RADIANS(G1463))*COS(RADIANS(E1457))*COS(RADIANS(K1447))))&gt;90,0,$F$4*$F$5/E1456^2*(SIN(RADIANS(G1463))*SIN(RADIANS(E1457))+COS(RADIANS(G1463))*COS(RADIANS(E1457))*COS(RADIANS(K1447))))</f>
        <v>0</v>
      </c>
      <c r="L1463" s="3">
        <f>IF(DEGREES(ACOS(SIN(RADIANS(G1463))*SIN(RADIANS(E1457))+COS(RADIANS(G1463))*COS(RADIANS(E1457))*COS(RADIANS(L1447))))&gt;90,0,$F$4*$F$5/E1456^2*(SIN(RADIANS(G1463))*SIN(RADIANS(E1457))+COS(RADIANS(G1463))*COS(RADIANS(E1457))*COS(RADIANS(L1447))))</f>
        <v>0</v>
      </c>
      <c r="M1463" s="3">
        <f>IF(DEGREES(ACOS(SIN(RADIANS(G1463))*SIN(RADIANS(E1457))+COS(RADIANS(G1463))*COS(RADIANS(E1457))*COS(RADIANS(M1447))))&gt;90,0,$F$4*$F$5/E1456^2*(SIN(RADIANS(G1463))*SIN(RADIANS(E1457))+COS(RADIANS(G1463))*COS(RADIANS(E1457))*COS(RADIANS(M1447))))</f>
        <v>0</v>
      </c>
      <c r="N1463" s="3">
        <f>IF(DEGREES(ACOS(SIN(RADIANS(G1463))*SIN(RADIANS(E1457))+COS(RADIANS(G1463))*COS(RADIANS(E1457))*COS(RADIANS(N1447))))&gt;90,0,$F$4*$F$5/E1456^2*(SIN(RADIANS(G1463))*SIN(RADIANS(E1457))+COS(RADIANS(G1463))*COS(RADIANS(E1457))*COS(RADIANS(N1447))))</f>
        <v>0</v>
      </c>
      <c r="O1463" s="3">
        <f>IF(DEGREES(ACOS(SIN(RADIANS(G1463))*SIN(RADIANS(E1457))+COS(RADIANS(G1463))*COS(RADIANS(E1457))*COS(RADIANS(O1447))))&gt;90,0,$F$4*$F$5/E1456^2*(SIN(RADIANS(G1463))*SIN(RADIANS(E1457))+COS(RADIANS(G1463))*COS(RADIANS(E1457))*COS(RADIANS(O1447))))</f>
        <v>0</v>
      </c>
      <c r="P1463" s="3">
        <f>IF(DEGREES(ACOS(SIN(RADIANS(G1463))*SIN(RADIANS(E1457))+COS(RADIANS(G1463))*COS(RADIANS(E1457))*COS(RADIANS(P1447))))&gt;90,0,$F$4*$F$5/E1456^2*(SIN(RADIANS(G1463))*SIN(RADIANS(E1457))+COS(RADIANS(G1463))*COS(RADIANS(E1457))*COS(RADIANS(P1447))))</f>
        <v>0</v>
      </c>
      <c r="Q1463" s="3">
        <f>IF(DEGREES(ACOS(SIN(RADIANS(G1463))*SIN(RADIANS(E1457))+COS(RADIANS(G1463))*COS(RADIANS(E1457))*COS(RADIANS(Q1447))))&gt;90,0,$F$4*$F$5/E1456^2*(SIN(RADIANS(G1463))*SIN(RADIANS(E1457))+COS(RADIANS(G1463))*COS(RADIANS(E1457))*COS(RADIANS(Q1447))))</f>
        <v>0</v>
      </c>
      <c r="R1463" s="3" t="e">
        <f>IF(DEGREES(ACOS(SIN(RADIANS(G1463))*SIN(RADIANS(E1457))+COS(RADIANS(G1463))*COS(RADIANS(E1457))*COS(RADIANS(R1447))))&gt;90,0,$F$4*$F$5/E1456^2*(SIN(RADIANS(G1463))*SIN(RADIANS(E1457))+COS(RADIANS(G1463))*COS(RADIANS(E1457))*COS(RADIANS(R1447))))</f>
        <v>#DIV/0!</v>
      </c>
      <c r="S1463" s="3" t="e">
        <f>IF(DEGREES(ACOS(SIN(RADIANS(G1463))*SIN(RADIANS(E1457))+COS(RADIANS(G1463))*COS(RADIANS(E1457))*COS(RADIANS(S1447))))&gt;90,0,$F$4*$F$5/E1456^2*(SIN(RADIANS(G1463))*SIN(RADIANS(E1457))+COS(RADIANS(G1463))*COS(RADIANS(E1457))*COS(RADIANS(S1447))))</f>
        <v>#DIV/0!</v>
      </c>
      <c r="T1463" s="3" t="e">
        <f>IF(DEGREES(ACOS(SIN(RADIANS(G1463))*SIN(RADIANS(E1457))+COS(RADIANS(G1463))*COS(RADIANS(E1457))*COS(RADIANS(T1447))))&gt;90,0,$F$4*$F$5/E1456^2*(SIN(RADIANS(G1463))*SIN(RADIANS(E1457))+COS(RADIANS(G1463))*COS(RADIANS(E1457))*COS(RADIANS(T1447))))</f>
        <v>#DIV/0!</v>
      </c>
      <c r="U1463" s="3" t="e">
        <f>IF(DEGREES(ACOS(SIN(RADIANS(G1463))*SIN(RADIANS(E1457))+COS(RADIANS(G1463))*COS(RADIANS(E1457))*COS(RADIANS(U1447))))&gt;90,0,$F$4*$F$5/E1456^2*(SIN(RADIANS(G1463))*SIN(RADIANS(E1457))+COS(RADIANS(G1463))*COS(RADIANS(E1457))*COS(RADIANS(U1447))))</f>
        <v>#DIV/0!</v>
      </c>
      <c r="V1463" s="3" t="e">
        <f>IF(DEGREES(ACOS(SIN(RADIANS(G1463))*SIN(RADIANS(E1457))+COS(RADIANS(G1463))*COS(RADIANS(E1457))*COS(RADIANS(V1447))))&gt;90,0,$F$4*$F$5/E1456^2*(SIN(RADIANS(G1463))*SIN(RADIANS(E1457))+COS(RADIANS(G1463))*COS(RADIANS(E1457))*COS(RADIANS(V1447))))</f>
        <v>#DIV/0!</v>
      </c>
      <c r="W1463" s="3" t="e">
        <f>IF(DEGREES(ACOS(SIN(RADIANS(G1463))*SIN(RADIANS(E1457))+COS(RADIANS(G1463))*COS(RADIANS(E1457))*COS(RADIANS(W1447))))&gt;90,0,$F$4*$F$5/E1456^2*(SIN(RADIANS(G1463))*SIN(RADIANS(E1457))+COS(RADIANS(G1463))*COS(RADIANS(E1457))*COS(RADIANS(W1447))))</f>
        <v>#DIV/0!</v>
      </c>
      <c r="X1463" s="3" t="e">
        <f>IF(DEGREES(ACOS(SIN(RADIANS(G1463))*SIN(RADIANS(E1457))+COS(RADIANS(G1463))*COS(RADIANS(E1457))*COS(RADIANS(X1447))))&gt;90,0,$F$4*$F$5/E1456^2*(SIN(RADIANS(G1463))*SIN(RADIANS(E1457))+COS(RADIANS(G1463))*COS(RADIANS(E1457))*COS(RADIANS(X1447))))</f>
        <v>#DIV/0!</v>
      </c>
      <c r="Y1463" s="3" t="e">
        <f>IF(DEGREES(ACOS(SIN(RADIANS(G1463))*SIN(RADIANS(E1457))+COS(RADIANS(G1463))*COS(RADIANS(E1457))*COS(RADIANS(Y1447))))&gt;90,0,$F$4*$F$5/E1456^2*(SIN(RADIANS(G1463))*SIN(RADIANS(E1457))+COS(RADIANS(G1463))*COS(RADIANS(E1457))*COS(RADIANS(Y1447))))</f>
        <v>#DIV/0!</v>
      </c>
      <c r="Z1463" s="3" t="e">
        <f>IF(DEGREES(ACOS(SIN(RADIANS(G1463))*SIN(RADIANS(E1457))+COS(RADIANS(G1463))*COS(RADIANS(E1457))*COS(RADIANS(Z1447))))&gt;90,0,$F$4*$F$5/E1456^2*(SIN(RADIANS(G1463))*SIN(RADIANS(E1457))+COS(RADIANS(G1463))*COS(RADIANS(E1457))*COS(RADIANS(Z1447))))</f>
        <v>#DIV/0!</v>
      </c>
      <c r="AA1463" s="3" t="e">
        <f>IF(DEGREES(ACOS(SIN(RADIANS(G1463))*SIN(RADIANS(E1457))+COS(RADIANS(G1463))*COS(RADIANS(E1457))*COS(RADIANS(AA1447))))&gt;90,0,$F$4*$F$5/E1456^2*(SIN(RADIANS(G1463))*SIN(RADIANS(E1457))+COS(RADIANS(G1463))*COS(RADIANS(E1457))*COS(RADIANS(AA1447))))</f>
        <v>#DIV/0!</v>
      </c>
      <c r="AB1463" s="3" t="e">
        <f>IF(DEGREES(ACOS(SIN(RADIANS(G1463))*SIN(RADIANS(E1457))+COS(RADIANS(G1463))*COS(RADIANS(E1457))*COS(RADIANS(AB1447))))&gt;90,0,$F$4*$F$5/E1456^2*(SIN(RADIANS(G1463))*SIN(RADIANS(E1457))+COS(RADIANS(G1463))*COS(RADIANS(E1457))*COS(RADIANS(AB1447))))</f>
        <v>#DIV/0!</v>
      </c>
      <c r="AC1463" s="3" t="e">
        <f>IF(DEGREES(ACOS(SIN(RADIANS(G1463))*SIN(RADIANS(E1457))+COS(RADIANS(G1463))*COS(RADIANS(E1457))*COS(RADIANS(AC1447))))&gt;90,0,$F$4*$F$5/E1456^2*(SIN(RADIANS(G1463))*SIN(RADIANS(E1457))+COS(RADIANS(G1463))*COS(RADIANS(E1457))*COS(RADIANS(AC1447))))</f>
        <v>#DIV/0!</v>
      </c>
      <c r="AD1463" s="3" t="e">
        <f>IF(DEGREES(ACOS(SIN(RADIANS(G1463))*SIN(RADIANS(E1457))+COS(RADIANS(G1463))*COS(RADIANS(E1457))*COS(RADIANS(AD1447))))&gt;90,0,$F$4*$F$5/E1456^2*(SIN(RADIANS(G1463))*SIN(RADIANS(E1457))+COS(RADIANS(G1463))*COS(RADIANS(E1457))*COS(RADIANS(AD1447))))</f>
        <v>#DIV/0!</v>
      </c>
      <c r="AE1463" s="3" t="e">
        <f>IF(DEGREES(ACOS(SIN(RADIANS(G1463))*SIN(RADIANS(E1457))+COS(RADIANS(G1463))*COS(RADIANS(E1457))*COS(RADIANS(AE1447))))&gt;90,0,$F$4*$F$5/E1456^2*(SIN(RADIANS(G1463))*SIN(RADIANS(E1457))+COS(RADIANS(G1463))*COS(RADIANS(E1457))*COS(RADIANS(AE1447))))</f>
        <v>#DIV/0!</v>
      </c>
      <c r="AF1463" s="3" t="e">
        <f>IF(DEGREES(ACOS(SIN(RADIANS(G1463))*SIN(RADIANS(E1457))+COS(RADIANS(G1463))*COS(RADIANS(E1457))*COS(RADIANS(AF1447))))&gt;90,0,$F$4*$F$5/E1456^2*(SIN(RADIANS(G1463))*SIN(RADIANS(E1457))+COS(RADIANS(G1463))*COS(RADIANS(E1457))*COS(RADIANS(AF1447))))</f>
        <v>#DIV/0!</v>
      </c>
      <c r="AG1463" s="3" t="e">
        <f>IF(DEGREES(ACOS(SIN(RADIANS(G1463))*SIN(RADIANS(E1457))+COS(RADIANS(G1463))*COS(RADIANS(E1457))*COS(RADIANS(AG1447))))&gt;90,0,$F$4*$F$5/E1456^2*(SIN(RADIANS(G1463))*SIN(RADIANS(E1457))+COS(RADIANS(G1463))*COS(RADIANS(E1457))*COS(RADIANS(AG1447))))</f>
        <v>#DIV/0!</v>
      </c>
      <c r="AH1463" s="3" t="e">
        <f>IF(DEGREES(ACOS(SIN(RADIANS(G1463))*SIN(RADIANS(E1457))+COS(RADIANS(G1463))*COS(RADIANS(E1457))*COS(RADIANS(AH1447))))&gt;90,0,$F$4*$F$5/E1456^2*(SIN(RADIANS(G1463))*SIN(RADIANS(E1457))+COS(RADIANS(G1463))*COS(RADIANS(E1457))*COS(RADIANS(AH1447))))</f>
        <v>#DIV/0!</v>
      </c>
      <c r="AI1463" s="3" t="e">
        <f>IF(DEGREES(ACOS(SIN(RADIANS(G1463))*SIN(RADIANS(E1457))+COS(RADIANS(G1463))*COS(RADIANS(E1457))*COS(RADIANS(AI1447))))&gt;90,0,$F$4*$F$5/E1456^2*(SIN(RADIANS(G1463))*SIN(RADIANS(E1457))+COS(RADIANS(G1463))*COS(RADIANS(E1457))*COS(RADIANS(AI1447))))</f>
        <v>#DIV/0!</v>
      </c>
      <c r="AJ1463" s="3" t="e">
        <f>IF(DEGREES(ACOS(SIN(RADIANS(G1463))*SIN(RADIANS(E1457))+COS(RADIANS(G1463))*COS(RADIANS(E1457))*COS(RADIANS(AJ1447))))&gt;90,0,$F$4*$F$5/E1456^2*(SIN(RADIANS(G1463))*SIN(RADIANS(E1457))+COS(RADIANS(G1463))*COS(RADIANS(E1457))*COS(RADIANS(AJ1447))))</f>
        <v>#DIV/0!</v>
      </c>
      <c r="AK1463" s="3">
        <f>IF(DEGREES(ACOS(SIN(RADIANS(G1463))*SIN(RADIANS(E1457))+COS(RADIANS(G1463))*COS(RADIANS(E1457))*COS(RADIANS(AK1447))))&gt;90,0,$F$4*$F$5/E1456^2*(SIN(RADIANS(G1463))*SIN(RADIANS(E1457))+COS(RADIANS(G1463))*COS(RADIANS(E1457))*COS(RADIANS(AK1447))))</f>
        <v>0</v>
      </c>
      <c r="AL1463" s="3">
        <f>IF(DEGREES(ACOS(SIN(RADIANS(G1463))*SIN(RADIANS(E1457))+COS(RADIANS(G1463))*COS(RADIANS(E1457))*COS(RADIANS(AL1447))))&gt;90,0,$F$4*$F$5/E1456^2*(SIN(RADIANS(G1463))*SIN(RADIANS(E1457))+COS(RADIANS(G1463))*COS(RADIANS(E1457))*COS(RADIANS(AL1447))))</f>
        <v>0</v>
      </c>
      <c r="AM1463" s="3">
        <f>IF(DEGREES(ACOS(SIN(RADIANS(G1463))*SIN(RADIANS(E1457))+COS(RADIANS(G1463))*COS(RADIANS(E1457))*COS(RADIANS(AM1447))))&gt;90,0,$F$4*$F$5/E1456^2*(SIN(RADIANS(G1463))*SIN(RADIANS(E1457))+COS(RADIANS(G1463))*COS(RADIANS(E1457))*COS(RADIANS(AM1447))))</f>
        <v>0</v>
      </c>
      <c r="AN1463" s="3">
        <f>IF(DEGREES(ACOS(SIN(RADIANS(G1463))*SIN(RADIANS(E1457))+COS(RADIANS(G1463))*COS(RADIANS(E1457))*COS(RADIANS(AN1447))))&gt;90,0,$F$4*$F$5/E1456^2*(SIN(RADIANS(G1463))*SIN(RADIANS(E1457))+COS(RADIANS(G1463))*COS(RADIANS(E1457))*COS(RADIANS(AN1447))))</f>
        <v>0</v>
      </c>
      <c r="AO1463" s="3">
        <f>IF(DEGREES(ACOS(SIN(RADIANS(G1463))*SIN(RADIANS(E1457))+COS(RADIANS(G1463))*COS(RADIANS(E1457))*COS(RADIANS(AO1447))))&gt;90,0,$F$4*$F$5/E1456^2*(SIN(RADIANS(G1463))*SIN(RADIANS(E1457))+COS(RADIANS(G1463))*COS(RADIANS(E1457))*COS(RADIANS(AO1447))))</f>
        <v>0</v>
      </c>
      <c r="AP1463" s="3">
        <f>IF(DEGREES(ACOS(SIN(RADIANS(G1463))*SIN(RADIANS(E1457))+COS(RADIANS(G1463))*COS(RADIANS(E1457))*COS(RADIANS(AP1447))))&gt;90,0,$F$4*$F$5/E1456^2*(SIN(RADIANS(G1463))*SIN(RADIANS(E1457))+COS(RADIANS(G1463))*COS(RADIANS(E1457))*COS(RADIANS(AP1447))))</f>
        <v>0</v>
      </c>
      <c r="AQ1463" s="3">
        <f>IF(DEGREES(ACOS(SIN(RADIANS(G1463))*SIN(RADIANS(E1457))+COS(RADIANS(G1463))*COS(RADIANS(E1457))*COS(RADIANS(AQ1447))))&gt;90,0,$F$4*$F$5/E1456^2*(SIN(RADIANS(G1463))*SIN(RADIANS(E1457))+COS(RADIANS(G1463))*COS(RADIANS(E1457))*COS(RADIANS(AQ1447))))</f>
        <v>0</v>
      </c>
      <c r="AR1463" s="3">
        <f>IF(DEGREES(ACOS(SIN(RADIANS(G1463))*SIN(RADIANS(E1457))+COS(RADIANS(G1463))*COS(RADIANS(E1457))*COS(RADIANS(AR1447))))&gt;90,0,$F$4*$F$5/E1456^2*(SIN(RADIANS(G1463))*SIN(RADIANS(E1457))+COS(RADIANS(G1463))*COS(RADIANS(E1457))*COS(RADIANS(AR1447))))</f>
        <v>0</v>
      </c>
    </row>
    <row r="1464" spans="2:44" ht="15.75" customHeight="1" x14ac:dyDescent="0.2">
      <c r="G1464" s="3">
        <v>-60</v>
      </c>
      <c r="I1464" s="3">
        <f>IF(DEGREES(ACOS(SIN(RADIANS(G1464))*SIN(RADIANS(E1457))+COS(RADIANS(G1464))*COS(RADIANS(E1457))*COS(RADIANS(I1447))))&gt;90,0,$F$4*$F$5/E1456^2*(SIN(RADIANS(G1464))*SIN(RADIANS(E1457))+COS(RADIANS(G1464))*COS(RADIANS(E1457))*COS(RADIANS(I1447))))</f>
        <v>0</v>
      </c>
      <c r="J1464" s="3">
        <f>IF(DEGREES(ACOS(SIN(RADIANS(G1464))*SIN(RADIANS(E1457))+COS(RADIANS(G1464))*COS(RADIANS(E1457))*COS(RADIANS(J1447))))&gt;90,0,$F$4*$F$5/E1456^2*(SIN(RADIANS(G1464))*SIN(RADIANS(E1457))+COS(RADIANS(G1464))*COS(RADIANS(E1457))*COS(RADIANS(J1447))))</f>
        <v>0</v>
      </c>
      <c r="K1464" s="3">
        <f>IF(DEGREES(ACOS(SIN(RADIANS(G1464))*SIN(RADIANS(E1457))+COS(RADIANS(G1464))*COS(RADIANS(E1457))*COS(RADIANS(K1447))))&gt;90,0,$F$4*$F$5/E1456^2*(SIN(RADIANS(G1464))*SIN(RADIANS(E1457))+COS(RADIANS(G1464))*COS(RADIANS(E1457))*COS(RADIANS(K1447))))</f>
        <v>0</v>
      </c>
      <c r="L1464" s="3">
        <f>IF(DEGREES(ACOS(SIN(RADIANS(G1464))*SIN(RADIANS(E1457))+COS(RADIANS(G1464))*COS(RADIANS(E1457))*COS(RADIANS(L1447))))&gt;90,0,$F$4*$F$5/E1456^2*(SIN(RADIANS(G1464))*SIN(RADIANS(E1457))+COS(RADIANS(G1464))*COS(RADIANS(E1457))*COS(RADIANS(L1447))))</f>
        <v>0</v>
      </c>
      <c r="M1464" s="3">
        <f>IF(DEGREES(ACOS(SIN(RADIANS(G1464))*SIN(RADIANS(E1457))+COS(RADIANS(G1464))*COS(RADIANS(E1457))*COS(RADIANS(M1447))))&gt;90,0,$F$4*$F$5/E1456^2*(SIN(RADIANS(G1464))*SIN(RADIANS(E1457))+COS(RADIANS(G1464))*COS(RADIANS(E1457))*COS(RADIANS(M1447))))</f>
        <v>0</v>
      </c>
      <c r="N1464" s="3">
        <f>IF(DEGREES(ACOS(SIN(RADIANS(G1464))*SIN(RADIANS(E1457))+COS(RADIANS(G1464))*COS(RADIANS(E1457))*COS(RADIANS(N1447))))&gt;90,0,$F$4*$F$5/E1456^2*(SIN(RADIANS(G1464))*SIN(RADIANS(E1457))+COS(RADIANS(G1464))*COS(RADIANS(E1457))*COS(RADIANS(N1447))))</f>
        <v>0</v>
      </c>
      <c r="O1464" s="3">
        <f>IF(DEGREES(ACOS(SIN(RADIANS(G1464))*SIN(RADIANS(E1457))+COS(RADIANS(G1464))*COS(RADIANS(E1457))*COS(RADIANS(O1447))))&gt;90,0,$F$4*$F$5/E1456^2*(SIN(RADIANS(G1464))*SIN(RADIANS(E1457))+COS(RADIANS(G1464))*COS(RADIANS(E1457))*COS(RADIANS(O1447))))</f>
        <v>0</v>
      </c>
      <c r="P1464" s="3">
        <f>IF(DEGREES(ACOS(SIN(RADIANS(G1464))*SIN(RADIANS(E1457))+COS(RADIANS(G1464))*COS(RADIANS(E1457))*COS(RADIANS(P1447))))&gt;90,0,$F$4*$F$5/E1456^2*(SIN(RADIANS(G1464))*SIN(RADIANS(E1457))+COS(RADIANS(G1464))*COS(RADIANS(E1457))*COS(RADIANS(P1447))))</f>
        <v>0</v>
      </c>
      <c r="Q1464" s="3">
        <f>IF(DEGREES(ACOS(SIN(RADIANS(G1464))*SIN(RADIANS(E1457))+COS(RADIANS(G1464))*COS(RADIANS(E1457))*COS(RADIANS(Q1447))))&gt;90,0,$F$4*$F$5/E1456^2*(SIN(RADIANS(G1464))*SIN(RADIANS(E1457))+COS(RADIANS(G1464))*COS(RADIANS(E1457))*COS(RADIANS(Q1447))))</f>
        <v>0</v>
      </c>
      <c r="R1464" s="3" t="e">
        <f>IF(DEGREES(ACOS(SIN(RADIANS(G1464))*SIN(RADIANS(E1457))+COS(RADIANS(G1464))*COS(RADIANS(E1457))*COS(RADIANS(R1447))))&gt;90,0,$F$4*$F$5/E1456^2*(SIN(RADIANS(G1464))*SIN(RADIANS(E1457))+COS(RADIANS(G1464))*COS(RADIANS(E1457))*COS(RADIANS(R1447))))</f>
        <v>#DIV/0!</v>
      </c>
      <c r="S1464" s="3" t="e">
        <f>IF(DEGREES(ACOS(SIN(RADIANS(G1464))*SIN(RADIANS(E1457))+COS(RADIANS(G1464))*COS(RADIANS(E1457))*COS(RADIANS(S1447))))&gt;90,0,$F$4*$F$5/E1456^2*(SIN(RADIANS(G1464))*SIN(RADIANS(E1457))+COS(RADIANS(G1464))*COS(RADIANS(E1457))*COS(RADIANS(S1447))))</f>
        <v>#DIV/0!</v>
      </c>
      <c r="T1464" s="3" t="e">
        <f>IF(DEGREES(ACOS(SIN(RADIANS(G1464))*SIN(RADIANS(E1457))+COS(RADIANS(G1464))*COS(RADIANS(E1457))*COS(RADIANS(T1447))))&gt;90,0,$F$4*$F$5/E1456^2*(SIN(RADIANS(G1464))*SIN(RADIANS(E1457))+COS(RADIANS(G1464))*COS(RADIANS(E1457))*COS(RADIANS(T1447))))</f>
        <v>#DIV/0!</v>
      </c>
      <c r="U1464" s="3" t="e">
        <f>IF(DEGREES(ACOS(SIN(RADIANS(G1464))*SIN(RADIANS(E1457))+COS(RADIANS(G1464))*COS(RADIANS(E1457))*COS(RADIANS(U1447))))&gt;90,0,$F$4*$F$5/E1456^2*(SIN(RADIANS(G1464))*SIN(RADIANS(E1457))+COS(RADIANS(G1464))*COS(RADIANS(E1457))*COS(RADIANS(U1447))))</f>
        <v>#DIV/0!</v>
      </c>
      <c r="V1464" s="3" t="e">
        <f>IF(DEGREES(ACOS(SIN(RADIANS(G1464))*SIN(RADIANS(E1457))+COS(RADIANS(G1464))*COS(RADIANS(E1457))*COS(RADIANS(V1447))))&gt;90,0,$F$4*$F$5/E1456^2*(SIN(RADIANS(G1464))*SIN(RADIANS(E1457))+COS(RADIANS(G1464))*COS(RADIANS(E1457))*COS(RADIANS(V1447))))</f>
        <v>#DIV/0!</v>
      </c>
      <c r="W1464" s="3" t="e">
        <f>IF(DEGREES(ACOS(SIN(RADIANS(G1464))*SIN(RADIANS(E1457))+COS(RADIANS(G1464))*COS(RADIANS(E1457))*COS(RADIANS(W1447))))&gt;90,0,$F$4*$F$5/E1456^2*(SIN(RADIANS(G1464))*SIN(RADIANS(E1457))+COS(RADIANS(G1464))*COS(RADIANS(E1457))*COS(RADIANS(W1447))))</f>
        <v>#DIV/0!</v>
      </c>
      <c r="X1464" s="3" t="e">
        <f>IF(DEGREES(ACOS(SIN(RADIANS(G1464))*SIN(RADIANS(E1457))+COS(RADIANS(G1464))*COS(RADIANS(E1457))*COS(RADIANS(X1447))))&gt;90,0,$F$4*$F$5/E1456^2*(SIN(RADIANS(G1464))*SIN(RADIANS(E1457))+COS(RADIANS(G1464))*COS(RADIANS(E1457))*COS(RADIANS(X1447))))</f>
        <v>#DIV/0!</v>
      </c>
      <c r="Y1464" s="3" t="e">
        <f>IF(DEGREES(ACOS(SIN(RADIANS(G1464))*SIN(RADIANS(E1457))+COS(RADIANS(G1464))*COS(RADIANS(E1457))*COS(RADIANS(Y1447))))&gt;90,0,$F$4*$F$5/E1456^2*(SIN(RADIANS(G1464))*SIN(RADIANS(E1457))+COS(RADIANS(G1464))*COS(RADIANS(E1457))*COS(RADIANS(Y1447))))</f>
        <v>#DIV/0!</v>
      </c>
      <c r="Z1464" s="3" t="e">
        <f>IF(DEGREES(ACOS(SIN(RADIANS(G1464))*SIN(RADIANS(E1457))+COS(RADIANS(G1464))*COS(RADIANS(E1457))*COS(RADIANS(Z1447))))&gt;90,0,$F$4*$F$5/E1456^2*(SIN(RADIANS(G1464))*SIN(RADIANS(E1457))+COS(RADIANS(G1464))*COS(RADIANS(E1457))*COS(RADIANS(Z1447))))</f>
        <v>#DIV/0!</v>
      </c>
      <c r="AA1464" s="3" t="e">
        <f>IF(DEGREES(ACOS(SIN(RADIANS(G1464))*SIN(RADIANS(E1457))+COS(RADIANS(G1464))*COS(RADIANS(E1457))*COS(RADIANS(AA1447))))&gt;90,0,$F$4*$F$5/E1456^2*(SIN(RADIANS(G1464))*SIN(RADIANS(E1457))+COS(RADIANS(G1464))*COS(RADIANS(E1457))*COS(RADIANS(AA1447))))</f>
        <v>#DIV/0!</v>
      </c>
      <c r="AB1464" s="3" t="e">
        <f>IF(DEGREES(ACOS(SIN(RADIANS(G1464))*SIN(RADIANS(E1457))+COS(RADIANS(G1464))*COS(RADIANS(E1457))*COS(RADIANS(AB1447))))&gt;90,0,$F$4*$F$5/E1456^2*(SIN(RADIANS(G1464))*SIN(RADIANS(E1457))+COS(RADIANS(G1464))*COS(RADIANS(E1457))*COS(RADIANS(AB1447))))</f>
        <v>#DIV/0!</v>
      </c>
      <c r="AC1464" s="3" t="e">
        <f>IF(DEGREES(ACOS(SIN(RADIANS(G1464))*SIN(RADIANS(E1457))+COS(RADIANS(G1464))*COS(RADIANS(E1457))*COS(RADIANS(AC1447))))&gt;90,0,$F$4*$F$5/E1456^2*(SIN(RADIANS(G1464))*SIN(RADIANS(E1457))+COS(RADIANS(G1464))*COS(RADIANS(E1457))*COS(RADIANS(AC1447))))</f>
        <v>#DIV/0!</v>
      </c>
      <c r="AD1464" s="3" t="e">
        <f>IF(DEGREES(ACOS(SIN(RADIANS(G1464))*SIN(RADIANS(E1457))+COS(RADIANS(G1464))*COS(RADIANS(E1457))*COS(RADIANS(AD1447))))&gt;90,0,$F$4*$F$5/E1456^2*(SIN(RADIANS(G1464))*SIN(RADIANS(E1457))+COS(RADIANS(G1464))*COS(RADIANS(E1457))*COS(RADIANS(AD1447))))</f>
        <v>#DIV/0!</v>
      </c>
      <c r="AE1464" s="3" t="e">
        <f>IF(DEGREES(ACOS(SIN(RADIANS(G1464))*SIN(RADIANS(E1457))+COS(RADIANS(G1464))*COS(RADIANS(E1457))*COS(RADIANS(AE1447))))&gt;90,0,$F$4*$F$5/E1456^2*(SIN(RADIANS(G1464))*SIN(RADIANS(E1457))+COS(RADIANS(G1464))*COS(RADIANS(E1457))*COS(RADIANS(AE1447))))</f>
        <v>#DIV/0!</v>
      </c>
      <c r="AF1464" s="3" t="e">
        <f>IF(DEGREES(ACOS(SIN(RADIANS(G1464))*SIN(RADIANS(E1457))+COS(RADIANS(G1464))*COS(RADIANS(E1457))*COS(RADIANS(AF1447))))&gt;90,0,$F$4*$F$5/E1456^2*(SIN(RADIANS(G1464))*SIN(RADIANS(E1457))+COS(RADIANS(G1464))*COS(RADIANS(E1457))*COS(RADIANS(AF1447))))</f>
        <v>#DIV/0!</v>
      </c>
      <c r="AG1464" s="3" t="e">
        <f>IF(DEGREES(ACOS(SIN(RADIANS(G1464))*SIN(RADIANS(E1457))+COS(RADIANS(G1464))*COS(RADIANS(E1457))*COS(RADIANS(AG1447))))&gt;90,0,$F$4*$F$5/E1456^2*(SIN(RADIANS(G1464))*SIN(RADIANS(E1457))+COS(RADIANS(G1464))*COS(RADIANS(E1457))*COS(RADIANS(AG1447))))</f>
        <v>#DIV/0!</v>
      </c>
      <c r="AH1464" s="3" t="e">
        <f>IF(DEGREES(ACOS(SIN(RADIANS(G1464))*SIN(RADIANS(E1457))+COS(RADIANS(G1464))*COS(RADIANS(E1457))*COS(RADIANS(AH1447))))&gt;90,0,$F$4*$F$5/E1456^2*(SIN(RADIANS(G1464))*SIN(RADIANS(E1457))+COS(RADIANS(G1464))*COS(RADIANS(E1457))*COS(RADIANS(AH1447))))</f>
        <v>#DIV/0!</v>
      </c>
      <c r="AI1464" s="3" t="e">
        <f>IF(DEGREES(ACOS(SIN(RADIANS(G1464))*SIN(RADIANS(E1457))+COS(RADIANS(G1464))*COS(RADIANS(E1457))*COS(RADIANS(AI1447))))&gt;90,0,$F$4*$F$5/E1456^2*(SIN(RADIANS(G1464))*SIN(RADIANS(E1457))+COS(RADIANS(G1464))*COS(RADIANS(E1457))*COS(RADIANS(AI1447))))</f>
        <v>#DIV/0!</v>
      </c>
      <c r="AJ1464" s="3" t="e">
        <f>IF(DEGREES(ACOS(SIN(RADIANS(G1464))*SIN(RADIANS(E1457))+COS(RADIANS(G1464))*COS(RADIANS(E1457))*COS(RADIANS(AJ1447))))&gt;90,0,$F$4*$F$5/E1456^2*(SIN(RADIANS(G1464))*SIN(RADIANS(E1457))+COS(RADIANS(G1464))*COS(RADIANS(E1457))*COS(RADIANS(AJ1447))))</f>
        <v>#DIV/0!</v>
      </c>
      <c r="AK1464" s="3">
        <f>IF(DEGREES(ACOS(SIN(RADIANS(G1464))*SIN(RADIANS(E1457))+COS(RADIANS(G1464))*COS(RADIANS(E1457))*COS(RADIANS(AK1447))))&gt;90,0,$F$4*$F$5/E1456^2*(SIN(RADIANS(G1464))*SIN(RADIANS(E1457))+COS(RADIANS(G1464))*COS(RADIANS(E1457))*COS(RADIANS(AK1447))))</f>
        <v>0</v>
      </c>
      <c r="AL1464" s="3">
        <f>IF(DEGREES(ACOS(SIN(RADIANS(G1464))*SIN(RADIANS(E1457))+COS(RADIANS(G1464))*COS(RADIANS(E1457))*COS(RADIANS(AL1447))))&gt;90,0,$F$4*$F$5/E1456^2*(SIN(RADIANS(G1464))*SIN(RADIANS(E1457))+COS(RADIANS(G1464))*COS(RADIANS(E1457))*COS(RADIANS(AL1447))))</f>
        <v>0</v>
      </c>
      <c r="AM1464" s="3">
        <f>IF(DEGREES(ACOS(SIN(RADIANS(G1464))*SIN(RADIANS(E1457))+COS(RADIANS(G1464))*COS(RADIANS(E1457))*COS(RADIANS(AM1447))))&gt;90,0,$F$4*$F$5/E1456^2*(SIN(RADIANS(G1464))*SIN(RADIANS(E1457))+COS(RADIANS(G1464))*COS(RADIANS(E1457))*COS(RADIANS(AM1447))))</f>
        <v>0</v>
      </c>
      <c r="AN1464" s="3">
        <f>IF(DEGREES(ACOS(SIN(RADIANS(G1464))*SIN(RADIANS(E1457))+COS(RADIANS(G1464))*COS(RADIANS(E1457))*COS(RADIANS(AN1447))))&gt;90,0,$F$4*$F$5/E1456^2*(SIN(RADIANS(G1464))*SIN(RADIANS(E1457))+COS(RADIANS(G1464))*COS(RADIANS(E1457))*COS(RADIANS(AN1447))))</f>
        <v>0</v>
      </c>
      <c r="AO1464" s="3">
        <f>IF(DEGREES(ACOS(SIN(RADIANS(G1464))*SIN(RADIANS(E1457))+COS(RADIANS(G1464))*COS(RADIANS(E1457))*COS(RADIANS(AO1447))))&gt;90,0,$F$4*$F$5/E1456^2*(SIN(RADIANS(G1464))*SIN(RADIANS(E1457))+COS(RADIANS(G1464))*COS(RADIANS(E1457))*COS(RADIANS(AO1447))))</f>
        <v>0</v>
      </c>
      <c r="AP1464" s="3">
        <f>IF(DEGREES(ACOS(SIN(RADIANS(G1464))*SIN(RADIANS(E1457))+COS(RADIANS(G1464))*COS(RADIANS(E1457))*COS(RADIANS(AP1447))))&gt;90,0,$F$4*$F$5/E1456^2*(SIN(RADIANS(G1464))*SIN(RADIANS(E1457))+COS(RADIANS(G1464))*COS(RADIANS(E1457))*COS(RADIANS(AP1447))))</f>
        <v>0</v>
      </c>
      <c r="AQ1464" s="3">
        <f>IF(DEGREES(ACOS(SIN(RADIANS(G1464))*SIN(RADIANS(E1457))+COS(RADIANS(G1464))*COS(RADIANS(E1457))*COS(RADIANS(AQ1447))))&gt;90,0,$F$4*$F$5/E1456^2*(SIN(RADIANS(G1464))*SIN(RADIANS(E1457))+COS(RADIANS(G1464))*COS(RADIANS(E1457))*COS(RADIANS(AQ1447))))</f>
        <v>0</v>
      </c>
      <c r="AR1464" s="3">
        <f>IF(DEGREES(ACOS(SIN(RADIANS(G1464))*SIN(RADIANS(E1457))+COS(RADIANS(G1464))*COS(RADIANS(E1457))*COS(RADIANS(AR1447))))&gt;90,0,$F$4*$F$5/E1456^2*(SIN(RADIANS(G1464))*SIN(RADIANS(E1457))+COS(RADIANS(G1464))*COS(RADIANS(E1457))*COS(RADIANS(AR1447))))</f>
        <v>0</v>
      </c>
    </row>
    <row r="1465" spans="2:44" ht="15.75" customHeight="1" x14ac:dyDescent="0.2">
      <c r="G1465" s="3">
        <v>-70</v>
      </c>
      <c r="I1465" s="3">
        <f>IF(DEGREES(ACOS(SIN(RADIANS(G1465))*SIN(RADIANS(E1457))+COS(RADIANS(G1465))*COS(RADIANS(E1457))*COS(RADIANS(I1447))))&gt;90,0,$F$4*$F$5/E1456^2*(SIN(RADIANS(G1465))*SIN(RADIANS(E1457))+COS(RADIANS(G1465))*COS(RADIANS(E1457))*COS(RADIANS(I1447))))</f>
        <v>0</v>
      </c>
      <c r="J1465" s="3">
        <f>IF(DEGREES(ACOS(SIN(RADIANS(G1465))*SIN(RADIANS(E1457))+COS(RADIANS(G1465))*COS(RADIANS(E1457))*COS(RADIANS(J1447))))&gt;90,0,$F$4*$F$5/E1456^2*(SIN(RADIANS(G1465))*SIN(RADIANS(E1457))+COS(RADIANS(G1465))*COS(RADIANS(E1457))*COS(RADIANS(J1447))))</f>
        <v>0</v>
      </c>
      <c r="K1465" s="3">
        <f>IF(DEGREES(ACOS(SIN(RADIANS(G1465))*SIN(RADIANS(E1457))+COS(RADIANS(G1465))*COS(RADIANS(E1457))*COS(RADIANS(K1447))))&gt;90,0,$F$4*$F$5/E1456^2*(SIN(RADIANS(G1465))*SIN(RADIANS(E1457))+COS(RADIANS(G1465))*COS(RADIANS(E1457))*COS(RADIANS(K1447))))</f>
        <v>0</v>
      </c>
      <c r="L1465" s="3">
        <f>IF(DEGREES(ACOS(SIN(RADIANS(G1465))*SIN(RADIANS(E1457))+COS(RADIANS(G1465))*COS(RADIANS(E1457))*COS(RADIANS(L1447))))&gt;90,0,$F$4*$F$5/E1456^2*(SIN(RADIANS(G1465))*SIN(RADIANS(E1457))+COS(RADIANS(G1465))*COS(RADIANS(E1457))*COS(RADIANS(L1447))))</f>
        <v>0</v>
      </c>
      <c r="M1465" s="3">
        <f>IF(DEGREES(ACOS(SIN(RADIANS(G1465))*SIN(RADIANS(E1457))+COS(RADIANS(G1465))*COS(RADIANS(E1457))*COS(RADIANS(M1447))))&gt;90,0,$F$4*$F$5/E1456^2*(SIN(RADIANS(G1465))*SIN(RADIANS(E1457))+COS(RADIANS(G1465))*COS(RADIANS(E1457))*COS(RADIANS(M1447))))</f>
        <v>0</v>
      </c>
      <c r="N1465" s="3">
        <f>IF(DEGREES(ACOS(SIN(RADIANS(G1465))*SIN(RADIANS(E1457))+COS(RADIANS(G1465))*COS(RADIANS(E1457))*COS(RADIANS(N1447))))&gt;90,0,$F$4*$F$5/E1456^2*(SIN(RADIANS(G1465))*SIN(RADIANS(E1457))+COS(RADIANS(G1465))*COS(RADIANS(E1457))*COS(RADIANS(N1447))))</f>
        <v>0</v>
      </c>
      <c r="O1465" s="3">
        <f>IF(DEGREES(ACOS(SIN(RADIANS(G1465))*SIN(RADIANS(E1457))+COS(RADIANS(G1465))*COS(RADIANS(E1457))*COS(RADIANS(O1447))))&gt;90,0,$F$4*$F$5/E1456^2*(SIN(RADIANS(G1465))*SIN(RADIANS(E1457))+COS(RADIANS(G1465))*COS(RADIANS(E1457))*COS(RADIANS(O1447))))</f>
        <v>0</v>
      </c>
      <c r="P1465" s="3">
        <f>IF(DEGREES(ACOS(SIN(RADIANS(G1465))*SIN(RADIANS(E1457))+COS(RADIANS(G1465))*COS(RADIANS(E1457))*COS(RADIANS(P1447))))&gt;90,0,$F$4*$F$5/E1456^2*(SIN(RADIANS(G1465))*SIN(RADIANS(E1457))+COS(RADIANS(G1465))*COS(RADIANS(E1457))*COS(RADIANS(P1447))))</f>
        <v>0</v>
      </c>
      <c r="Q1465" s="3">
        <f>IF(DEGREES(ACOS(SIN(RADIANS(G1465))*SIN(RADIANS(E1457))+COS(RADIANS(G1465))*COS(RADIANS(E1457))*COS(RADIANS(Q1447))))&gt;90,0,$F$4*$F$5/E1456^2*(SIN(RADIANS(G1465))*SIN(RADIANS(E1457))+COS(RADIANS(G1465))*COS(RADIANS(E1457))*COS(RADIANS(Q1447))))</f>
        <v>0</v>
      </c>
      <c r="R1465" s="3" t="e">
        <f>IF(DEGREES(ACOS(SIN(RADIANS(G1465))*SIN(RADIANS(E1457))+COS(RADIANS(G1465))*COS(RADIANS(E1457))*COS(RADIANS(R1447))))&gt;90,0,$F$4*$F$5/E1456^2*(SIN(RADIANS(G1465))*SIN(RADIANS(E1457))+COS(RADIANS(G1465))*COS(RADIANS(E1457))*COS(RADIANS(R1447))))</f>
        <v>#DIV/0!</v>
      </c>
      <c r="S1465" s="3" t="e">
        <f>IF(DEGREES(ACOS(SIN(RADIANS(G1465))*SIN(RADIANS(E1457))+COS(RADIANS(G1465))*COS(RADIANS(E1457))*COS(RADIANS(S1447))))&gt;90,0,$F$4*$F$5/E1456^2*(SIN(RADIANS(G1465))*SIN(RADIANS(E1457))+COS(RADIANS(G1465))*COS(RADIANS(E1457))*COS(RADIANS(S1447))))</f>
        <v>#DIV/0!</v>
      </c>
      <c r="T1465" s="3" t="e">
        <f>IF(DEGREES(ACOS(SIN(RADIANS(G1465))*SIN(RADIANS(E1457))+COS(RADIANS(G1465))*COS(RADIANS(E1457))*COS(RADIANS(T1447))))&gt;90,0,$F$4*$F$5/E1456^2*(SIN(RADIANS(G1465))*SIN(RADIANS(E1457))+COS(RADIANS(G1465))*COS(RADIANS(E1457))*COS(RADIANS(T1447))))</f>
        <v>#DIV/0!</v>
      </c>
      <c r="U1465" s="3" t="e">
        <f>IF(DEGREES(ACOS(SIN(RADIANS(G1465))*SIN(RADIANS(E1457))+COS(RADIANS(G1465))*COS(RADIANS(E1457))*COS(RADIANS(U1447))))&gt;90,0,$F$4*$F$5/E1456^2*(SIN(RADIANS(G1465))*SIN(RADIANS(E1457))+COS(RADIANS(G1465))*COS(RADIANS(E1457))*COS(RADIANS(U1447))))</f>
        <v>#DIV/0!</v>
      </c>
      <c r="V1465" s="3" t="e">
        <f>IF(DEGREES(ACOS(SIN(RADIANS(G1465))*SIN(RADIANS(E1457))+COS(RADIANS(G1465))*COS(RADIANS(E1457))*COS(RADIANS(V1447))))&gt;90,0,$F$4*$F$5/E1456^2*(SIN(RADIANS(G1465))*SIN(RADIANS(E1457))+COS(RADIANS(G1465))*COS(RADIANS(E1457))*COS(RADIANS(V1447))))</f>
        <v>#DIV/0!</v>
      </c>
      <c r="W1465" s="3" t="e">
        <f>IF(DEGREES(ACOS(SIN(RADIANS(G1465))*SIN(RADIANS(E1457))+COS(RADIANS(G1465))*COS(RADIANS(E1457))*COS(RADIANS(W1447))))&gt;90,0,$F$4*$F$5/E1456^2*(SIN(RADIANS(G1465))*SIN(RADIANS(E1457))+COS(RADIANS(G1465))*COS(RADIANS(E1457))*COS(RADIANS(W1447))))</f>
        <v>#DIV/0!</v>
      </c>
      <c r="X1465" s="3" t="e">
        <f>IF(DEGREES(ACOS(SIN(RADIANS(G1465))*SIN(RADIANS(E1457))+COS(RADIANS(G1465))*COS(RADIANS(E1457))*COS(RADIANS(X1447))))&gt;90,0,$F$4*$F$5/E1456^2*(SIN(RADIANS(G1465))*SIN(RADIANS(E1457))+COS(RADIANS(G1465))*COS(RADIANS(E1457))*COS(RADIANS(X1447))))</f>
        <v>#DIV/0!</v>
      </c>
      <c r="Y1465" s="3" t="e">
        <f>IF(DEGREES(ACOS(SIN(RADIANS(G1465))*SIN(RADIANS(E1457))+COS(RADIANS(G1465))*COS(RADIANS(E1457))*COS(RADIANS(Y1447))))&gt;90,0,$F$4*$F$5/E1456^2*(SIN(RADIANS(G1465))*SIN(RADIANS(E1457))+COS(RADIANS(G1465))*COS(RADIANS(E1457))*COS(RADIANS(Y1447))))</f>
        <v>#DIV/0!</v>
      </c>
      <c r="Z1465" s="3" t="e">
        <f>IF(DEGREES(ACOS(SIN(RADIANS(G1465))*SIN(RADIANS(E1457))+COS(RADIANS(G1465))*COS(RADIANS(E1457))*COS(RADIANS(Z1447))))&gt;90,0,$F$4*$F$5/E1456^2*(SIN(RADIANS(G1465))*SIN(RADIANS(E1457))+COS(RADIANS(G1465))*COS(RADIANS(E1457))*COS(RADIANS(Z1447))))</f>
        <v>#DIV/0!</v>
      </c>
      <c r="AA1465" s="3" t="e">
        <f>IF(DEGREES(ACOS(SIN(RADIANS(G1465))*SIN(RADIANS(E1457))+COS(RADIANS(G1465))*COS(RADIANS(E1457))*COS(RADIANS(AA1447))))&gt;90,0,$F$4*$F$5/E1456^2*(SIN(RADIANS(G1465))*SIN(RADIANS(E1457))+COS(RADIANS(G1465))*COS(RADIANS(E1457))*COS(RADIANS(AA1447))))</f>
        <v>#DIV/0!</v>
      </c>
      <c r="AB1465" s="3" t="e">
        <f>IF(DEGREES(ACOS(SIN(RADIANS(G1465))*SIN(RADIANS(E1457))+COS(RADIANS(G1465))*COS(RADIANS(E1457))*COS(RADIANS(AB1447))))&gt;90,0,$F$4*$F$5/E1456^2*(SIN(RADIANS(G1465))*SIN(RADIANS(E1457))+COS(RADIANS(G1465))*COS(RADIANS(E1457))*COS(RADIANS(AB1447))))</f>
        <v>#DIV/0!</v>
      </c>
      <c r="AC1465" s="3" t="e">
        <f>IF(DEGREES(ACOS(SIN(RADIANS(G1465))*SIN(RADIANS(E1457))+COS(RADIANS(G1465))*COS(RADIANS(E1457))*COS(RADIANS(AC1447))))&gt;90,0,$F$4*$F$5/E1456^2*(SIN(RADIANS(G1465))*SIN(RADIANS(E1457))+COS(RADIANS(G1465))*COS(RADIANS(E1457))*COS(RADIANS(AC1447))))</f>
        <v>#DIV/0!</v>
      </c>
      <c r="AD1465" s="3" t="e">
        <f>IF(DEGREES(ACOS(SIN(RADIANS(G1465))*SIN(RADIANS(E1457))+COS(RADIANS(G1465))*COS(RADIANS(E1457))*COS(RADIANS(AD1447))))&gt;90,0,$F$4*$F$5/E1456^2*(SIN(RADIANS(G1465))*SIN(RADIANS(E1457))+COS(RADIANS(G1465))*COS(RADIANS(E1457))*COS(RADIANS(AD1447))))</f>
        <v>#DIV/0!</v>
      </c>
      <c r="AE1465" s="3" t="e">
        <f>IF(DEGREES(ACOS(SIN(RADIANS(G1465))*SIN(RADIANS(E1457))+COS(RADIANS(G1465))*COS(RADIANS(E1457))*COS(RADIANS(AE1447))))&gt;90,0,$F$4*$F$5/E1456^2*(SIN(RADIANS(G1465))*SIN(RADIANS(E1457))+COS(RADIANS(G1465))*COS(RADIANS(E1457))*COS(RADIANS(AE1447))))</f>
        <v>#DIV/0!</v>
      </c>
      <c r="AF1465" s="3" t="e">
        <f>IF(DEGREES(ACOS(SIN(RADIANS(G1465))*SIN(RADIANS(E1457))+COS(RADIANS(G1465))*COS(RADIANS(E1457))*COS(RADIANS(AF1447))))&gt;90,0,$F$4*$F$5/E1456^2*(SIN(RADIANS(G1465))*SIN(RADIANS(E1457))+COS(RADIANS(G1465))*COS(RADIANS(E1457))*COS(RADIANS(AF1447))))</f>
        <v>#DIV/0!</v>
      </c>
      <c r="AG1465" s="3" t="e">
        <f>IF(DEGREES(ACOS(SIN(RADIANS(G1465))*SIN(RADIANS(E1457))+COS(RADIANS(G1465))*COS(RADIANS(E1457))*COS(RADIANS(AG1447))))&gt;90,0,$F$4*$F$5/E1456^2*(SIN(RADIANS(G1465))*SIN(RADIANS(E1457))+COS(RADIANS(G1465))*COS(RADIANS(E1457))*COS(RADIANS(AG1447))))</f>
        <v>#DIV/0!</v>
      </c>
      <c r="AH1465" s="3" t="e">
        <f>IF(DEGREES(ACOS(SIN(RADIANS(G1465))*SIN(RADIANS(E1457))+COS(RADIANS(G1465))*COS(RADIANS(E1457))*COS(RADIANS(AH1447))))&gt;90,0,$F$4*$F$5/E1456^2*(SIN(RADIANS(G1465))*SIN(RADIANS(E1457))+COS(RADIANS(G1465))*COS(RADIANS(E1457))*COS(RADIANS(AH1447))))</f>
        <v>#DIV/0!</v>
      </c>
      <c r="AI1465" s="3" t="e">
        <f>IF(DEGREES(ACOS(SIN(RADIANS(G1465))*SIN(RADIANS(E1457))+COS(RADIANS(G1465))*COS(RADIANS(E1457))*COS(RADIANS(AI1447))))&gt;90,0,$F$4*$F$5/E1456^2*(SIN(RADIANS(G1465))*SIN(RADIANS(E1457))+COS(RADIANS(G1465))*COS(RADIANS(E1457))*COS(RADIANS(AI1447))))</f>
        <v>#DIV/0!</v>
      </c>
      <c r="AJ1465" s="3" t="e">
        <f>IF(DEGREES(ACOS(SIN(RADIANS(G1465))*SIN(RADIANS(E1457))+COS(RADIANS(G1465))*COS(RADIANS(E1457))*COS(RADIANS(AJ1447))))&gt;90,0,$F$4*$F$5/E1456^2*(SIN(RADIANS(G1465))*SIN(RADIANS(E1457))+COS(RADIANS(G1465))*COS(RADIANS(E1457))*COS(RADIANS(AJ1447))))</f>
        <v>#DIV/0!</v>
      </c>
      <c r="AK1465" s="3">
        <f>IF(DEGREES(ACOS(SIN(RADIANS(G1465))*SIN(RADIANS(E1457))+COS(RADIANS(G1465))*COS(RADIANS(E1457))*COS(RADIANS(AK1447))))&gt;90,0,$F$4*$F$5/E1456^2*(SIN(RADIANS(G1465))*SIN(RADIANS(E1457))+COS(RADIANS(G1465))*COS(RADIANS(E1457))*COS(RADIANS(AK1447))))</f>
        <v>0</v>
      </c>
      <c r="AL1465" s="3">
        <f>IF(DEGREES(ACOS(SIN(RADIANS(G1465))*SIN(RADIANS(E1457))+COS(RADIANS(G1465))*COS(RADIANS(E1457))*COS(RADIANS(AL1447))))&gt;90,0,$F$4*$F$5/E1456^2*(SIN(RADIANS(G1465))*SIN(RADIANS(E1457))+COS(RADIANS(G1465))*COS(RADIANS(E1457))*COS(RADIANS(AL1447))))</f>
        <v>0</v>
      </c>
      <c r="AM1465" s="3">
        <f>IF(DEGREES(ACOS(SIN(RADIANS(G1465))*SIN(RADIANS(E1457))+COS(RADIANS(G1465))*COS(RADIANS(E1457))*COS(RADIANS(AM1447))))&gt;90,0,$F$4*$F$5/E1456^2*(SIN(RADIANS(G1465))*SIN(RADIANS(E1457))+COS(RADIANS(G1465))*COS(RADIANS(E1457))*COS(RADIANS(AM1447))))</f>
        <v>0</v>
      </c>
      <c r="AN1465" s="3">
        <f>IF(DEGREES(ACOS(SIN(RADIANS(G1465))*SIN(RADIANS(E1457))+COS(RADIANS(G1465))*COS(RADIANS(E1457))*COS(RADIANS(AN1447))))&gt;90,0,$F$4*$F$5/E1456^2*(SIN(RADIANS(G1465))*SIN(RADIANS(E1457))+COS(RADIANS(G1465))*COS(RADIANS(E1457))*COS(RADIANS(AN1447))))</f>
        <v>0</v>
      </c>
      <c r="AO1465" s="3">
        <f>IF(DEGREES(ACOS(SIN(RADIANS(G1465))*SIN(RADIANS(E1457))+COS(RADIANS(G1465))*COS(RADIANS(E1457))*COS(RADIANS(AO1447))))&gt;90,0,$F$4*$F$5/E1456^2*(SIN(RADIANS(G1465))*SIN(RADIANS(E1457))+COS(RADIANS(G1465))*COS(RADIANS(E1457))*COS(RADIANS(AO1447))))</f>
        <v>0</v>
      </c>
      <c r="AP1465" s="3">
        <f>IF(DEGREES(ACOS(SIN(RADIANS(G1465))*SIN(RADIANS(E1457))+COS(RADIANS(G1465))*COS(RADIANS(E1457))*COS(RADIANS(AP1447))))&gt;90,0,$F$4*$F$5/E1456^2*(SIN(RADIANS(G1465))*SIN(RADIANS(E1457))+COS(RADIANS(G1465))*COS(RADIANS(E1457))*COS(RADIANS(AP1447))))</f>
        <v>0</v>
      </c>
      <c r="AQ1465" s="3">
        <f>IF(DEGREES(ACOS(SIN(RADIANS(G1465))*SIN(RADIANS(E1457))+COS(RADIANS(G1465))*COS(RADIANS(E1457))*COS(RADIANS(AQ1447))))&gt;90,0,$F$4*$F$5/E1456^2*(SIN(RADIANS(G1465))*SIN(RADIANS(E1457))+COS(RADIANS(G1465))*COS(RADIANS(E1457))*COS(RADIANS(AQ1447))))</f>
        <v>0</v>
      </c>
      <c r="AR1465" s="3">
        <f>IF(DEGREES(ACOS(SIN(RADIANS(G1465))*SIN(RADIANS(E1457))+COS(RADIANS(G1465))*COS(RADIANS(E1457))*COS(RADIANS(AR1447))))&gt;90,0,$F$4*$F$5/E1456^2*(SIN(RADIANS(G1465))*SIN(RADIANS(E1457))+COS(RADIANS(G1465))*COS(RADIANS(E1457))*COS(RADIANS(AR1447))))</f>
        <v>0</v>
      </c>
    </row>
    <row r="1466" spans="2:44" ht="15.75" customHeight="1" x14ac:dyDescent="0.2">
      <c r="G1466" s="3">
        <v>-80</v>
      </c>
      <c r="I1466" s="3">
        <f>IF(DEGREES(ACOS(SIN(RADIANS(G1466))*SIN(RADIANS(E1457))+COS(RADIANS(G1466))*COS(RADIANS(E1457))*COS(RADIANS(I1447))))&gt;90,0,$F$4*$F$5/E1456^2*(SIN(RADIANS(G1466))*SIN(RADIANS(E1457))+COS(RADIANS(G1466))*COS(RADIANS(E1457))*COS(RADIANS(I1447))))</f>
        <v>0</v>
      </c>
      <c r="J1466" s="3">
        <f>IF(DEGREES(ACOS(SIN(RADIANS(G1466))*SIN(RADIANS(E1457))+COS(RADIANS(G1466))*COS(RADIANS(E1457))*COS(RADIANS(J1447))))&gt;90,0,$F$4*$F$5/E1456^2*(SIN(RADIANS(G1466))*SIN(RADIANS(E1457))+COS(RADIANS(G1466))*COS(RADIANS(E1457))*COS(RADIANS(J1447))))</f>
        <v>0</v>
      </c>
      <c r="K1466" s="3">
        <f>IF(DEGREES(ACOS(SIN(RADIANS(G1466))*SIN(RADIANS(E1457))+COS(RADIANS(G1466))*COS(RADIANS(E1457))*COS(RADIANS(K1447))))&gt;90,0,$F$4*$F$5/E1456^2*(SIN(RADIANS(G1466))*SIN(RADIANS(E1457))+COS(RADIANS(G1466))*COS(RADIANS(E1457))*COS(RADIANS(K1447))))</f>
        <v>0</v>
      </c>
      <c r="L1466" s="3">
        <f>IF(DEGREES(ACOS(SIN(RADIANS(G1466))*SIN(RADIANS(E1457))+COS(RADIANS(G1466))*COS(RADIANS(E1457))*COS(RADIANS(L1447))))&gt;90,0,$F$4*$F$5/E1456^2*(SIN(RADIANS(G1466))*SIN(RADIANS(E1457))+COS(RADIANS(G1466))*COS(RADIANS(E1457))*COS(RADIANS(L1447))))</f>
        <v>0</v>
      </c>
      <c r="M1466" s="3">
        <f>IF(DEGREES(ACOS(SIN(RADIANS(G1466))*SIN(RADIANS(E1457))+COS(RADIANS(G1466))*COS(RADIANS(E1457))*COS(RADIANS(M1447))))&gt;90,0,$F$4*$F$5/E1456^2*(SIN(RADIANS(G1466))*SIN(RADIANS(E1457))+COS(RADIANS(G1466))*COS(RADIANS(E1457))*COS(RADIANS(M1447))))</f>
        <v>0</v>
      </c>
      <c r="N1466" s="3">
        <f>IF(DEGREES(ACOS(SIN(RADIANS(G1466))*SIN(RADIANS(E1457))+COS(RADIANS(G1466))*COS(RADIANS(E1457))*COS(RADIANS(N1447))))&gt;90,0,$F$4*$F$5/E1456^2*(SIN(RADIANS(G1466))*SIN(RADIANS(E1457))+COS(RADIANS(G1466))*COS(RADIANS(E1457))*COS(RADIANS(N1447))))</f>
        <v>0</v>
      </c>
      <c r="O1466" s="3">
        <f>IF(DEGREES(ACOS(SIN(RADIANS(G1466))*SIN(RADIANS(E1457))+COS(RADIANS(G1466))*COS(RADIANS(E1457))*COS(RADIANS(O1447))))&gt;90,0,$F$4*$F$5/E1456^2*(SIN(RADIANS(G1466))*SIN(RADIANS(E1457))+COS(RADIANS(G1466))*COS(RADIANS(E1457))*COS(RADIANS(O1447))))</f>
        <v>0</v>
      </c>
      <c r="P1466" s="3">
        <f>IF(DEGREES(ACOS(SIN(RADIANS(G1466))*SIN(RADIANS(E1457))+COS(RADIANS(G1466))*COS(RADIANS(E1457))*COS(RADIANS(P1447))))&gt;90,0,$F$4*$F$5/E1456^2*(SIN(RADIANS(G1466))*SIN(RADIANS(E1457))+COS(RADIANS(G1466))*COS(RADIANS(E1457))*COS(RADIANS(P1447))))</f>
        <v>0</v>
      </c>
      <c r="Q1466" s="3">
        <f>IF(DEGREES(ACOS(SIN(RADIANS(G1466))*SIN(RADIANS(E1457))+COS(RADIANS(G1466))*COS(RADIANS(E1457))*COS(RADIANS(Q1447))))&gt;90,0,$F$4*$F$5/E1456^2*(SIN(RADIANS(G1466))*SIN(RADIANS(E1457))+COS(RADIANS(G1466))*COS(RADIANS(E1457))*COS(RADIANS(Q1447))))</f>
        <v>0</v>
      </c>
      <c r="R1466" s="3" t="e">
        <f>IF(DEGREES(ACOS(SIN(RADIANS(G1466))*SIN(RADIANS(E1457))+COS(RADIANS(G1466))*COS(RADIANS(E1457))*COS(RADIANS(R1447))))&gt;90,0,$F$4*$F$5/E1456^2*(SIN(RADIANS(G1466))*SIN(RADIANS(E1457))+COS(RADIANS(G1466))*COS(RADIANS(E1457))*COS(RADIANS(R1447))))</f>
        <v>#DIV/0!</v>
      </c>
      <c r="S1466" s="3" t="e">
        <f>IF(DEGREES(ACOS(SIN(RADIANS(G1466))*SIN(RADIANS(E1457))+COS(RADIANS(G1466))*COS(RADIANS(E1457))*COS(RADIANS(S1447))))&gt;90,0,$F$4*$F$5/E1456^2*(SIN(RADIANS(G1466))*SIN(RADIANS(E1457))+COS(RADIANS(G1466))*COS(RADIANS(E1457))*COS(RADIANS(S1447))))</f>
        <v>#DIV/0!</v>
      </c>
      <c r="T1466" s="3" t="e">
        <f>IF(DEGREES(ACOS(SIN(RADIANS(G1466))*SIN(RADIANS(E1457))+COS(RADIANS(G1466))*COS(RADIANS(E1457))*COS(RADIANS(T1447))))&gt;90,0,$F$4*$F$5/E1456^2*(SIN(RADIANS(G1466))*SIN(RADIANS(E1457))+COS(RADIANS(G1466))*COS(RADIANS(E1457))*COS(RADIANS(T1447))))</f>
        <v>#DIV/0!</v>
      </c>
      <c r="U1466" s="3" t="e">
        <f>IF(DEGREES(ACOS(SIN(RADIANS(G1466))*SIN(RADIANS(E1457))+COS(RADIANS(G1466))*COS(RADIANS(E1457))*COS(RADIANS(U1447))))&gt;90,0,$F$4*$F$5/E1456^2*(SIN(RADIANS(G1466))*SIN(RADIANS(E1457))+COS(RADIANS(G1466))*COS(RADIANS(E1457))*COS(RADIANS(U1447))))</f>
        <v>#DIV/0!</v>
      </c>
      <c r="V1466" s="3" t="e">
        <f>IF(DEGREES(ACOS(SIN(RADIANS(G1466))*SIN(RADIANS(E1457))+COS(RADIANS(G1466))*COS(RADIANS(E1457))*COS(RADIANS(V1447))))&gt;90,0,$F$4*$F$5/E1456^2*(SIN(RADIANS(G1466))*SIN(RADIANS(E1457))+COS(RADIANS(G1466))*COS(RADIANS(E1457))*COS(RADIANS(V1447))))</f>
        <v>#DIV/0!</v>
      </c>
      <c r="W1466" s="3" t="e">
        <f>IF(DEGREES(ACOS(SIN(RADIANS(G1466))*SIN(RADIANS(E1457))+COS(RADIANS(G1466))*COS(RADIANS(E1457))*COS(RADIANS(W1447))))&gt;90,0,$F$4*$F$5/E1456^2*(SIN(RADIANS(G1466))*SIN(RADIANS(E1457))+COS(RADIANS(G1466))*COS(RADIANS(E1457))*COS(RADIANS(W1447))))</f>
        <v>#DIV/0!</v>
      </c>
      <c r="X1466" s="3" t="e">
        <f>IF(DEGREES(ACOS(SIN(RADIANS(G1466))*SIN(RADIANS(E1457))+COS(RADIANS(G1466))*COS(RADIANS(E1457))*COS(RADIANS(X1447))))&gt;90,0,$F$4*$F$5/E1456^2*(SIN(RADIANS(G1466))*SIN(RADIANS(E1457))+COS(RADIANS(G1466))*COS(RADIANS(E1457))*COS(RADIANS(X1447))))</f>
        <v>#DIV/0!</v>
      </c>
      <c r="Y1466" s="3" t="e">
        <f>IF(DEGREES(ACOS(SIN(RADIANS(G1466))*SIN(RADIANS(E1457))+COS(RADIANS(G1466))*COS(RADIANS(E1457))*COS(RADIANS(Y1447))))&gt;90,0,$F$4*$F$5/E1456^2*(SIN(RADIANS(G1466))*SIN(RADIANS(E1457))+COS(RADIANS(G1466))*COS(RADIANS(E1457))*COS(RADIANS(Y1447))))</f>
        <v>#DIV/0!</v>
      </c>
      <c r="Z1466" s="3" t="e">
        <f>IF(DEGREES(ACOS(SIN(RADIANS(G1466))*SIN(RADIANS(E1457))+COS(RADIANS(G1466))*COS(RADIANS(E1457))*COS(RADIANS(Z1447))))&gt;90,0,$F$4*$F$5/E1456^2*(SIN(RADIANS(G1466))*SIN(RADIANS(E1457))+COS(RADIANS(G1466))*COS(RADIANS(E1457))*COS(RADIANS(Z1447))))</f>
        <v>#DIV/0!</v>
      </c>
      <c r="AA1466" s="3" t="e">
        <f>IF(DEGREES(ACOS(SIN(RADIANS(G1466))*SIN(RADIANS(E1457))+COS(RADIANS(G1466))*COS(RADIANS(E1457))*COS(RADIANS(AA1447))))&gt;90,0,$F$4*$F$5/E1456^2*(SIN(RADIANS(G1466))*SIN(RADIANS(E1457))+COS(RADIANS(G1466))*COS(RADIANS(E1457))*COS(RADIANS(AA1447))))</f>
        <v>#DIV/0!</v>
      </c>
      <c r="AB1466" s="3" t="e">
        <f>IF(DEGREES(ACOS(SIN(RADIANS(G1466))*SIN(RADIANS(E1457))+COS(RADIANS(G1466))*COS(RADIANS(E1457))*COS(RADIANS(AB1447))))&gt;90,0,$F$4*$F$5/E1456^2*(SIN(RADIANS(G1466))*SIN(RADIANS(E1457))+COS(RADIANS(G1466))*COS(RADIANS(E1457))*COS(RADIANS(AB1447))))</f>
        <v>#DIV/0!</v>
      </c>
      <c r="AC1466" s="3" t="e">
        <f>IF(DEGREES(ACOS(SIN(RADIANS(G1466))*SIN(RADIANS(E1457))+COS(RADIANS(G1466))*COS(RADIANS(E1457))*COS(RADIANS(AC1447))))&gt;90,0,$F$4*$F$5/E1456^2*(SIN(RADIANS(G1466))*SIN(RADIANS(E1457))+COS(RADIANS(G1466))*COS(RADIANS(E1457))*COS(RADIANS(AC1447))))</f>
        <v>#DIV/0!</v>
      </c>
      <c r="AD1466" s="3" t="e">
        <f>IF(DEGREES(ACOS(SIN(RADIANS(G1466))*SIN(RADIANS(E1457))+COS(RADIANS(G1466))*COS(RADIANS(E1457))*COS(RADIANS(AD1447))))&gt;90,0,$F$4*$F$5/E1456^2*(SIN(RADIANS(G1466))*SIN(RADIANS(E1457))+COS(RADIANS(G1466))*COS(RADIANS(E1457))*COS(RADIANS(AD1447))))</f>
        <v>#DIV/0!</v>
      </c>
      <c r="AE1466" s="3" t="e">
        <f>IF(DEGREES(ACOS(SIN(RADIANS(G1466))*SIN(RADIANS(E1457))+COS(RADIANS(G1466))*COS(RADIANS(E1457))*COS(RADIANS(AE1447))))&gt;90,0,$F$4*$F$5/E1456^2*(SIN(RADIANS(G1466))*SIN(RADIANS(E1457))+COS(RADIANS(G1466))*COS(RADIANS(E1457))*COS(RADIANS(AE1447))))</f>
        <v>#DIV/0!</v>
      </c>
      <c r="AF1466" s="3" t="e">
        <f>IF(DEGREES(ACOS(SIN(RADIANS(G1466))*SIN(RADIANS(E1457))+COS(RADIANS(G1466))*COS(RADIANS(E1457))*COS(RADIANS(AF1447))))&gt;90,0,$F$4*$F$5/E1456^2*(SIN(RADIANS(G1466))*SIN(RADIANS(E1457))+COS(RADIANS(G1466))*COS(RADIANS(E1457))*COS(RADIANS(AF1447))))</f>
        <v>#DIV/0!</v>
      </c>
      <c r="AG1466" s="3" t="e">
        <f>IF(DEGREES(ACOS(SIN(RADIANS(G1466))*SIN(RADIANS(E1457))+COS(RADIANS(G1466))*COS(RADIANS(E1457))*COS(RADIANS(AG1447))))&gt;90,0,$F$4*$F$5/E1456^2*(SIN(RADIANS(G1466))*SIN(RADIANS(E1457))+COS(RADIANS(G1466))*COS(RADIANS(E1457))*COS(RADIANS(AG1447))))</f>
        <v>#DIV/0!</v>
      </c>
      <c r="AH1466" s="3" t="e">
        <f>IF(DEGREES(ACOS(SIN(RADIANS(G1466))*SIN(RADIANS(E1457))+COS(RADIANS(G1466))*COS(RADIANS(E1457))*COS(RADIANS(AH1447))))&gt;90,0,$F$4*$F$5/E1456^2*(SIN(RADIANS(G1466))*SIN(RADIANS(E1457))+COS(RADIANS(G1466))*COS(RADIANS(E1457))*COS(RADIANS(AH1447))))</f>
        <v>#DIV/0!</v>
      </c>
      <c r="AI1466" s="3" t="e">
        <f>IF(DEGREES(ACOS(SIN(RADIANS(G1466))*SIN(RADIANS(E1457))+COS(RADIANS(G1466))*COS(RADIANS(E1457))*COS(RADIANS(AI1447))))&gt;90,0,$F$4*$F$5/E1456^2*(SIN(RADIANS(G1466))*SIN(RADIANS(E1457))+COS(RADIANS(G1466))*COS(RADIANS(E1457))*COS(RADIANS(AI1447))))</f>
        <v>#DIV/0!</v>
      </c>
      <c r="AJ1466" s="3" t="e">
        <f>IF(DEGREES(ACOS(SIN(RADIANS(G1466))*SIN(RADIANS(E1457))+COS(RADIANS(G1466))*COS(RADIANS(E1457))*COS(RADIANS(AJ1447))))&gt;90,0,$F$4*$F$5/E1456^2*(SIN(RADIANS(G1466))*SIN(RADIANS(E1457))+COS(RADIANS(G1466))*COS(RADIANS(E1457))*COS(RADIANS(AJ1447))))</f>
        <v>#DIV/0!</v>
      </c>
      <c r="AK1466" s="3">
        <f>IF(DEGREES(ACOS(SIN(RADIANS(G1466))*SIN(RADIANS(E1457))+COS(RADIANS(G1466))*COS(RADIANS(E1457))*COS(RADIANS(AK1447))))&gt;90,0,$F$4*$F$5/E1456^2*(SIN(RADIANS(G1466))*SIN(RADIANS(E1457))+COS(RADIANS(G1466))*COS(RADIANS(E1457))*COS(RADIANS(AK1447))))</f>
        <v>0</v>
      </c>
      <c r="AL1466" s="3">
        <f>IF(DEGREES(ACOS(SIN(RADIANS(G1466))*SIN(RADIANS(E1457))+COS(RADIANS(G1466))*COS(RADIANS(E1457))*COS(RADIANS(AL1447))))&gt;90,0,$F$4*$F$5/E1456^2*(SIN(RADIANS(G1466))*SIN(RADIANS(E1457))+COS(RADIANS(G1466))*COS(RADIANS(E1457))*COS(RADIANS(AL1447))))</f>
        <v>0</v>
      </c>
      <c r="AM1466" s="3">
        <f>IF(DEGREES(ACOS(SIN(RADIANS(G1466))*SIN(RADIANS(E1457))+COS(RADIANS(G1466))*COS(RADIANS(E1457))*COS(RADIANS(AM1447))))&gt;90,0,$F$4*$F$5/E1456^2*(SIN(RADIANS(G1466))*SIN(RADIANS(E1457))+COS(RADIANS(G1466))*COS(RADIANS(E1457))*COS(RADIANS(AM1447))))</f>
        <v>0</v>
      </c>
      <c r="AN1466" s="3">
        <f>IF(DEGREES(ACOS(SIN(RADIANS(G1466))*SIN(RADIANS(E1457))+COS(RADIANS(G1466))*COS(RADIANS(E1457))*COS(RADIANS(AN1447))))&gt;90,0,$F$4*$F$5/E1456^2*(SIN(RADIANS(G1466))*SIN(RADIANS(E1457))+COS(RADIANS(G1466))*COS(RADIANS(E1457))*COS(RADIANS(AN1447))))</f>
        <v>0</v>
      </c>
      <c r="AO1466" s="3">
        <f>IF(DEGREES(ACOS(SIN(RADIANS(G1466))*SIN(RADIANS(E1457))+COS(RADIANS(G1466))*COS(RADIANS(E1457))*COS(RADIANS(AO1447))))&gt;90,0,$F$4*$F$5/E1456^2*(SIN(RADIANS(G1466))*SIN(RADIANS(E1457))+COS(RADIANS(G1466))*COS(RADIANS(E1457))*COS(RADIANS(AO1447))))</f>
        <v>0</v>
      </c>
      <c r="AP1466" s="3">
        <f>IF(DEGREES(ACOS(SIN(RADIANS(G1466))*SIN(RADIANS(E1457))+COS(RADIANS(G1466))*COS(RADIANS(E1457))*COS(RADIANS(AP1447))))&gt;90,0,$F$4*$F$5/E1456^2*(SIN(RADIANS(G1466))*SIN(RADIANS(E1457))+COS(RADIANS(G1466))*COS(RADIANS(E1457))*COS(RADIANS(AP1447))))</f>
        <v>0</v>
      </c>
      <c r="AQ1466" s="3">
        <f>IF(DEGREES(ACOS(SIN(RADIANS(G1466))*SIN(RADIANS(E1457))+COS(RADIANS(G1466))*COS(RADIANS(E1457))*COS(RADIANS(AQ1447))))&gt;90,0,$F$4*$F$5/E1456^2*(SIN(RADIANS(G1466))*SIN(RADIANS(E1457))+COS(RADIANS(G1466))*COS(RADIANS(E1457))*COS(RADIANS(AQ1447))))</f>
        <v>0</v>
      </c>
      <c r="AR1466" s="3">
        <f>IF(DEGREES(ACOS(SIN(RADIANS(G1466))*SIN(RADIANS(E1457))+COS(RADIANS(G1466))*COS(RADIANS(E1457))*COS(RADIANS(AR1447))))&gt;90,0,$F$4*$F$5/E1456^2*(SIN(RADIANS(G1466))*SIN(RADIANS(E1457))+COS(RADIANS(G1466))*COS(RADIANS(E1457))*COS(RADIANS(AR1447))))</f>
        <v>0</v>
      </c>
    </row>
    <row r="1467" spans="2:44" ht="15.75" customHeight="1" x14ac:dyDescent="0.2">
      <c r="G1467" s="3">
        <v>-90</v>
      </c>
      <c r="I1467" s="3" t="e">
        <f>IF(DEGREES(ACOS(SIN(RADIANS(G1467))*SIN(RADIANS(E1457))+COS(RADIANS(G1467))*COS(RADIANS(E1457))*COS(RADIANS(I1447))))&gt;90,0,$F$4*$F$5/E1456^2*(SIN(RADIANS(G1467))*SIN(RADIANS(E1457))+COS(RADIANS(G1467))*COS(RADIANS(E1457))*COS(RADIANS(I1447))))</f>
        <v>#DIV/0!</v>
      </c>
      <c r="J1467" s="3" t="e">
        <f>IF(DEGREES(ACOS(SIN(RADIANS(G1467))*SIN(RADIANS(E1457))+COS(RADIANS(G1467))*COS(RADIANS(E1457))*COS(RADIANS(J1447))))&gt;90,0,$F$4*$F$5/E1456^2*(SIN(RADIANS(G1467))*SIN(RADIANS(E1457))+COS(RADIANS(G1467))*COS(RADIANS(E1457))*COS(RADIANS(J1447))))</f>
        <v>#DIV/0!</v>
      </c>
      <c r="K1467" s="3" t="e">
        <f>IF(DEGREES(ACOS(SIN(RADIANS(G1467))*SIN(RADIANS(E1457))+COS(RADIANS(G1467))*COS(RADIANS(E1457))*COS(RADIANS(K1447))))&gt;90,0,$F$4*$F$5/E1456^2*(SIN(RADIANS(G1467))*SIN(RADIANS(E1457))+COS(RADIANS(G1467))*COS(RADIANS(E1457))*COS(RADIANS(K1447))))</f>
        <v>#DIV/0!</v>
      </c>
      <c r="L1467" s="3" t="e">
        <f>IF(DEGREES(ACOS(SIN(RADIANS(G1467))*SIN(RADIANS(E1457))+COS(RADIANS(G1467))*COS(RADIANS(E1457))*COS(RADIANS(L1447))))&gt;90,0,$F$4*$F$5/E1456^2*(SIN(RADIANS(G1467))*SIN(RADIANS(E1457))+COS(RADIANS(G1467))*COS(RADIANS(E1457))*COS(RADIANS(L1447))))</f>
        <v>#DIV/0!</v>
      </c>
      <c r="M1467" s="3" t="e">
        <f>IF(DEGREES(ACOS(SIN(RADIANS(G1467))*SIN(RADIANS(E1457))+COS(RADIANS(G1467))*COS(RADIANS(E1457))*COS(RADIANS(M1447))))&gt;90,0,$F$4*$F$5/E1456^2*(SIN(RADIANS(G1467))*SIN(RADIANS(E1457))+COS(RADIANS(G1467))*COS(RADIANS(E1457))*COS(RADIANS(M1447))))</f>
        <v>#DIV/0!</v>
      </c>
      <c r="N1467" s="3" t="e">
        <f>IF(DEGREES(ACOS(SIN(RADIANS(G1467))*SIN(RADIANS(E1457))+COS(RADIANS(G1467))*COS(RADIANS(E1457))*COS(RADIANS(N1447))))&gt;90,0,$F$4*$F$5/E1456^2*(SIN(RADIANS(G1467))*SIN(RADIANS(E1457))+COS(RADIANS(G1467))*COS(RADIANS(E1457))*COS(RADIANS(N1447))))</f>
        <v>#DIV/0!</v>
      </c>
      <c r="O1467" s="3" t="e">
        <f>IF(DEGREES(ACOS(SIN(RADIANS(G1467))*SIN(RADIANS(E1457))+COS(RADIANS(G1467))*COS(RADIANS(E1457))*COS(RADIANS(O1447))))&gt;90,0,$F$4*$F$5/E1456^2*(SIN(RADIANS(G1467))*SIN(RADIANS(E1457))+COS(RADIANS(G1467))*COS(RADIANS(E1457))*COS(RADIANS(O1447))))</f>
        <v>#DIV/0!</v>
      </c>
      <c r="P1467" s="3" t="e">
        <f>IF(DEGREES(ACOS(SIN(RADIANS(G1467))*SIN(RADIANS(E1457))+COS(RADIANS(G1467))*COS(RADIANS(E1457))*COS(RADIANS(P1447))))&gt;90,0,$F$4*$F$5/E1456^2*(SIN(RADIANS(G1467))*SIN(RADIANS(E1457))+COS(RADIANS(G1467))*COS(RADIANS(E1457))*COS(RADIANS(P1447))))</f>
        <v>#DIV/0!</v>
      </c>
      <c r="Q1467" s="3" t="e">
        <f>IF(DEGREES(ACOS(SIN(RADIANS(G1467))*SIN(RADIANS(E1457))+COS(RADIANS(G1467))*COS(RADIANS(E1457))*COS(RADIANS(Q1447))))&gt;90,0,$F$4*$F$5/E1456^2*(SIN(RADIANS(G1467))*SIN(RADIANS(E1457))+COS(RADIANS(G1467))*COS(RADIANS(E1457))*COS(RADIANS(Q1447))))</f>
        <v>#DIV/0!</v>
      </c>
      <c r="R1467" s="3" t="e">
        <f>IF(DEGREES(ACOS(SIN(RADIANS(G1467))*SIN(RADIANS(E1457))+COS(RADIANS(G1467))*COS(RADIANS(E1457))*COS(RADIANS(R1447))))&gt;90,0,$F$4*$F$5/E1456^2*(SIN(RADIANS(G1467))*SIN(RADIANS(E1457))+COS(RADIANS(G1467))*COS(RADIANS(E1457))*COS(RADIANS(R1447))))</f>
        <v>#DIV/0!</v>
      </c>
      <c r="S1467" s="3" t="e">
        <f>IF(DEGREES(ACOS(SIN(RADIANS(G1467))*SIN(RADIANS(E1457))+COS(RADIANS(G1467))*COS(RADIANS(E1457))*COS(RADIANS(S1447))))&gt;90,0,$F$4*$F$5/E1456^2*(SIN(RADIANS(G1467))*SIN(RADIANS(E1457))+COS(RADIANS(G1467))*COS(RADIANS(E1457))*COS(RADIANS(S1447))))</f>
        <v>#DIV/0!</v>
      </c>
      <c r="T1467" s="3" t="e">
        <f>IF(DEGREES(ACOS(SIN(RADIANS(G1467))*SIN(RADIANS(E1457))+COS(RADIANS(G1467))*COS(RADIANS(E1457))*COS(RADIANS(T1447))))&gt;90,0,$F$4*$F$5/E1456^2*(SIN(RADIANS(G1467))*SIN(RADIANS(E1457))+COS(RADIANS(G1467))*COS(RADIANS(E1457))*COS(RADIANS(T1447))))</f>
        <v>#DIV/0!</v>
      </c>
      <c r="U1467" s="3" t="e">
        <f>IF(DEGREES(ACOS(SIN(RADIANS(G1467))*SIN(RADIANS(E1457))+COS(RADIANS(G1467))*COS(RADIANS(E1457))*COS(RADIANS(U1447))))&gt;90,0,$F$4*$F$5/E1456^2*(SIN(RADIANS(G1467))*SIN(RADIANS(E1457))+COS(RADIANS(G1467))*COS(RADIANS(E1457))*COS(RADIANS(U1447))))</f>
        <v>#DIV/0!</v>
      </c>
      <c r="V1467" s="3" t="e">
        <f>IF(DEGREES(ACOS(SIN(RADIANS(G1467))*SIN(RADIANS(E1457))+COS(RADIANS(G1467))*COS(RADIANS(E1457))*COS(RADIANS(V1447))))&gt;90,0,$F$4*$F$5/E1456^2*(SIN(RADIANS(G1467))*SIN(RADIANS(E1457))+COS(RADIANS(G1467))*COS(RADIANS(E1457))*COS(RADIANS(V1447))))</f>
        <v>#DIV/0!</v>
      </c>
      <c r="W1467" s="3" t="e">
        <f>IF(DEGREES(ACOS(SIN(RADIANS(G1467))*SIN(RADIANS(E1457))+COS(RADIANS(G1467))*COS(RADIANS(E1457))*COS(RADIANS(W1447))))&gt;90,0,$F$4*$F$5/E1456^2*(SIN(RADIANS(G1467))*SIN(RADIANS(E1457))+COS(RADIANS(G1467))*COS(RADIANS(E1457))*COS(RADIANS(W1447))))</f>
        <v>#DIV/0!</v>
      </c>
      <c r="X1467" s="3" t="e">
        <f>IF(DEGREES(ACOS(SIN(RADIANS(G1467))*SIN(RADIANS(E1457))+COS(RADIANS(G1467))*COS(RADIANS(E1457))*COS(RADIANS(X1447))))&gt;90,0,$F$4*$F$5/E1456^2*(SIN(RADIANS(G1467))*SIN(RADIANS(E1457))+COS(RADIANS(G1467))*COS(RADIANS(E1457))*COS(RADIANS(X1447))))</f>
        <v>#DIV/0!</v>
      </c>
      <c r="Y1467" s="3" t="e">
        <f>IF(DEGREES(ACOS(SIN(RADIANS(G1467))*SIN(RADIANS(E1457))+COS(RADIANS(G1467))*COS(RADIANS(E1457))*COS(RADIANS(Y1447))))&gt;90,0,$F$4*$F$5/E1456^2*(SIN(RADIANS(G1467))*SIN(RADIANS(E1457))+COS(RADIANS(G1467))*COS(RADIANS(E1457))*COS(RADIANS(Y1447))))</f>
        <v>#DIV/0!</v>
      </c>
      <c r="Z1467" s="3" t="e">
        <f>IF(DEGREES(ACOS(SIN(RADIANS(G1467))*SIN(RADIANS(E1457))+COS(RADIANS(G1467))*COS(RADIANS(E1457))*COS(RADIANS(Z1447))))&gt;90,0,$F$4*$F$5/E1456^2*(SIN(RADIANS(G1467))*SIN(RADIANS(E1457))+COS(RADIANS(G1467))*COS(RADIANS(E1457))*COS(RADIANS(Z1447))))</f>
        <v>#DIV/0!</v>
      </c>
      <c r="AA1467" s="3" t="e">
        <f>IF(DEGREES(ACOS(SIN(RADIANS(G1467))*SIN(RADIANS(E1457))+COS(RADIANS(G1467))*COS(RADIANS(E1457))*COS(RADIANS(AA1447))))&gt;90,0,$F$4*$F$5/E1456^2*(SIN(RADIANS(G1467))*SIN(RADIANS(E1457))+COS(RADIANS(G1467))*COS(RADIANS(E1457))*COS(RADIANS(AA1447))))</f>
        <v>#DIV/0!</v>
      </c>
      <c r="AB1467" s="3" t="e">
        <f>IF(DEGREES(ACOS(SIN(RADIANS(G1467))*SIN(RADIANS(E1457))+COS(RADIANS(G1467))*COS(RADIANS(E1457))*COS(RADIANS(AB1447))))&gt;90,0,$F$4*$F$5/E1456^2*(SIN(RADIANS(G1467))*SIN(RADIANS(E1457))+COS(RADIANS(G1467))*COS(RADIANS(E1457))*COS(RADIANS(AB1447))))</f>
        <v>#DIV/0!</v>
      </c>
      <c r="AC1467" s="3" t="e">
        <f>IF(DEGREES(ACOS(SIN(RADIANS(G1467))*SIN(RADIANS(E1457))+COS(RADIANS(G1467))*COS(RADIANS(E1457))*COS(RADIANS(AC1447))))&gt;90,0,$F$4*$F$5/E1456^2*(SIN(RADIANS(G1467))*SIN(RADIANS(E1457))+COS(RADIANS(G1467))*COS(RADIANS(E1457))*COS(RADIANS(AC1447))))</f>
        <v>#DIV/0!</v>
      </c>
      <c r="AD1467" s="3" t="e">
        <f>IF(DEGREES(ACOS(SIN(RADIANS(G1467))*SIN(RADIANS(E1457))+COS(RADIANS(G1467))*COS(RADIANS(E1457))*COS(RADIANS(AD1447))))&gt;90,0,$F$4*$F$5/E1456^2*(SIN(RADIANS(G1467))*SIN(RADIANS(E1457))+COS(RADIANS(G1467))*COS(RADIANS(E1457))*COS(RADIANS(AD1447))))</f>
        <v>#DIV/0!</v>
      </c>
      <c r="AE1467" s="3" t="e">
        <f>IF(DEGREES(ACOS(SIN(RADIANS(G1467))*SIN(RADIANS(E1457))+COS(RADIANS(G1467))*COS(RADIANS(E1457))*COS(RADIANS(AE1447))))&gt;90,0,$F$4*$F$5/E1456^2*(SIN(RADIANS(G1467))*SIN(RADIANS(E1457))+COS(RADIANS(G1467))*COS(RADIANS(E1457))*COS(RADIANS(AE1447))))</f>
        <v>#DIV/0!</v>
      </c>
      <c r="AF1467" s="3" t="e">
        <f>IF(DEGREES(ACOS(SIN(RADIANS(G1467))*SIN(RADIANS(E1457))+COS(RADIANS(G1467))*COS(RADIANS(E1457))*COS(RADIANS(AF1447))))&gt;90,0,$F$4*$F$5/E1456^2*(SIN(RADIANS(G1467))*SIN(RADIANS(E1457))+COS(RADIANS(G1467))*COS(RADIANS(E1457))*COS(RADIANS(AF1447))))</f>
        <v>#DIV/0!</v>
      </c>
      <c r="AG1467" s="3" t="e">
        <f>IF(DEGREES(ACOS(SIN(RADIANS(G1467))*SIN(RADIANS(E1457))+COS(RADIANS(G1467))*COS(RADIANS(E1457))*COS(RADIANS(AG1447))))&gt;90,0,$F$4*$F$5/E1456^2*(SIN(RADIANS(G1467))*SIN(RADIANS(E1457))+COS(RADIANS(G1467))*COS(RADIANS(E1457))*COS(RADIANS(AG1447))))</f>
        <v>#DIV/0!</v>
      </c>
      <c r="AH1467" s="3" t="e">
        <f>IF(DEGREES(ACOS(SIN(RADIANS(G1467))*SIN(RADIANS(E1457))+COS(RADIANS(G1467))*COS(RADIANS(E1457))*COS(RADIANS(AH1447))))&gt;90,0,$F$4*$F$5/E1456^2*(SIN(RADIANS(G1467))*SIN(RADIANS(E1457))+COS(RADIANS(G1467))*COS(RADIANS(E1457))*COS(RADIANS(AH1447))))</f>
        <v>#DIV/0!</v>
      </c>
      <c r="AI1467" s="3" t="e">
        <f>IF(DEGREES(ACOS(SIN(RADIANS(G1467))*SIN(RADIANS(E1457))+COS(RADIANS(G1467))*COS(RADIANS(E1457))*COS(RADIANS(AI1447))))&gt;90,0,$F$4*$F$5/E1456^2*(SIN(RADIANS(G1467))*SIN(RADIANS(E1457))+COS(RADIANS(G1467))*COS(RADIANS(E1457))*COS(RADIANS(AI1447))))</f>
        <v>#DIV/0!</v>
      </c>
      <c r="AJ1467" s="3" t="e">
        <f>IF(DEGREES(ACOS(SIN(RADIANS(G1467))*SIN(RADIANS(E1457))+COS(RADIANS(G1467))*COS(RADIANS(E1457))*COS(RADIANS(AJ1447))))&gt;90,0,$F$4*$F$5/E1456^2*(SIN(RADIANS(G1467))*SIN(RADIANS(E1457))+COS(RADIANS(G1467))*COS(RADIANS(E1457))*COS(RADIANS(AJ1447))))</f>
        <v>#DIV/0!</v>
      </c>
      <c r="AK1467" s="3" t="e">
        <f>IF(DEGREES(ACOS(SIN(RADIANS(G1467))*SIN(RADIANS(E1457))+COS(RADIANS(G1467))*COS(RADIANS(E1457))*COS(RADIANS(AK1447))))&gt;90,0,$F$4*$F$5/E1456^2*(SIN(RADIANS(G1467))*SIN(RADIANS(E1457))+COS(RADIANS(G1467))*COS(RADIANS(E1457))*COS(RADIANS(AK1447))))</f>
        <v>#DIV/0!</v>
      </c>
      <c r="AL1467" s="3" t="e">
        <f>IF(DEGREES(ACOS(SIN(RADIANS(G1467))*SIN(RADIANS(E1457))+COS(RADIANS(G1467))*COS(RADIANS(E1457))*COS(RADIANS(AL1447))))&gt;90,0,$F$4*$F$5/E1456^2*(SIN(RADIANS(G1467))*SIN(RADIANS(E1457))+COS(RADIANS(G1467))*COS(RADIANS(E1457))*COS(RADIANS(AL1447))))</f>
        <v>#DIV/0!</v>
      </c>
      <c r="AM1467" s="3" t="e">
        <f>IF(DEGREES(ACOS(SIN(RADIANS(G1467))*SIN(RADIANS(E1457))+COS(RADIANS(G1467))*COS(RADIANS(E1457))*COS(RADIANS(AM1447))))&gt;90,0,$F$4*$F$5/E1456^2*(SIN(RADIANS(G1467))*SIN(RADIANS(E1457))+COS(RADIANS(G1467))*COS(RADIANS(E1457))*COS(RADIANS(AM1447))))</f>
        <v>#DIV/0!</v>
      </c>
      <c r="AN1467" s="3" t="e">
        <f>IF(DEGREES(ACOS(SIN(RADIANS(G1467))*SIN(RADIANS(E1457))+COS(RADIANS(G1467))*COS(RADIANS(E1457))*COS(RADIANS(AN1447))))&gt;90,0,$F$4*$F$5/E1456^2*(SIN(RADIANS(G1467))*SIN(RADIANS(E1457))+COS(RADIANS(G1467))*COS(RADIANS(E1457))*COS(RADIANS(AN1447))))</f>
        <v>#DIV/0!</v>
      </c>
      <c r="AO1467" s="3" t="e">
        <f>IF(DEGREES(ACOS(SIN(RADIANS(G1467))*SIN(RADIANS(E1457))+COS(RADIANS(G1467))*COS(RADIANS(E1457))*COS(RADIANS(AO1447))))&gt;90,0,$F$4*$F$5/E1456^2*(SIN(RADIANS(G1467))*SIN(RADIANS(E1457))+COS(RADIANS(G1467))*COS(RADIANS(E1457))*COS(RADIANS(AO1447))))</f>
        <v>#DIV/0!</v>
      </c>
      <c r="AP1467" s="3" t="e">
        <f>IF(DEGREES(ACOS(SIN(RADIANS(G1467))*SIN(RADIANS(E1457))+COS(RADIANS(G1467))*COS(RADIANS(E1457))*COS(RADIANS(AP1447))))&gt;90,0,$F$4*$F$5/E1456^2*(SIN(RADIANS(G1467))*SIN(RADIANS(E1457))+COS(RADIANS(G1467))*COS(RADIANS(E1457))*COS(RADIANS(AP1447))))</f>
        <v>#DIV/0!</v>
      </c>
      <c r="AQ1467" s="3" t="e">
        <f>IF(DEGREES(ACOS(SIN(RADIANS(G1467))*SIN(RADIANS(E1457))+COS(RADIANS(G1467))*COS(RADIANS(E1457))*COS(RADIANS(AQ1447))))&gt;90,0,$F$4*$F$5/E1456^2*(SIN(RADIANS(G1467))*SIN(RADIANS(E1457))+COS(RADIANS(G1467))*COS(RADIANS(E1457))*COS(RADIANS(AQ1447))))</f>
        <v>#DIV/0!</v>
      </c>
      <c r="AR1467" s="3" t="e">
        <f>IF(DEGREES(ACOS(SIN(RADIANS(G1467))*SIN(RADIANS(E1457))+COS(RADIANS(G1467))*COS(RADIANS(E1457))*COS(RADIANS(AR1447))))&gt;90,0,$F$4*$F$5/E1456^2*(SIN(RADIANS(G1467))*SIN(RADIANS(E1457))+COS(RADIANS(G1467))*COS(RADIANS(E1457))*COS(RADIANS(AR1447))))</f>
        <v>#DIV/0!</v>
      </c>
    </row>
    <row r="1468" spans="2:44" ht="15.75" customHeight="1" x14ac:dyDescent="0.2"/>
    <row r="1469" spans="2:44" ht="15.75" customHeight="1" x14ac:dyDescent="0.2">
      <c r="H1469" s="3" t="s">
        <v>771</v>
      </c>
      <c r="I1469" s="3">
        <v>180</v>
      </c>
      <c r="J1469" s="3">
        <v>170</v>
      </c>
      <c r="K1469" s="3">
        <v>160</v>
      </c>
      <c r="L1469" s="3">
        <v>150</v>
      </c>
      <c r="M1469" s="3">
        <v>140</v>
      </c>
      <c r="N1469" s="3">
        <v>130</v>
      </c>
      <c r="O1469" s="3">
        <v>120</v>
      </c>
      <c r="P1469" s="3">
        <v>110</v>
      </c>
      <c r="Q1469" s="3">
        <v>100</v>
      </c>
      <c r="R1469" s="3">
        <v>90</v>
      </c>
      <c r="S1469" s="3">
        <v>80</v>
      </c>
      <c r="T1469" s="3">
        <v>70</v>
      </c>
      <c r="U1469" s="3">
        <v>60</v>
      </c>
      <c r="V1469" s="3">
        <v>50</v>
      </c>
      <c r="W1469" s="3">
        <v>40</v>
      </c>
      <c r="X1469" s="3">
        <v>30</v>
      </c>
      <c r="Y1469" s="3">
        <v>20</v>
      </c>
      <c r="Z1469" s="3">
        <v>10</v>
      </c>
      <c r="AA1469" s="3">
        <v>0</v>
      </c>
      <c r="AB1469" s="3">
        <v>-10</v>
      </c>
      <c r="AC1469" s="3">
        <v>-20</v>
      </c>
      <c r="AD1469" s="3">
        <v>-30</v>
      </c>
      <c r="AE1469" s="3">
        <v>-40</v>
      </c>
      <c r="AF1469" s="3">
        <v>-50</v>
      </c>
      <c r="AG1469" s="3">
        <v>-60</v>
      </c>
      <c r="AH1469" s="3">
        <v>-70</v>
      </c>
      <c r="AI1469" s="3">
        <v>-80</v>
      </c>
      <c r="AJ1469" s="3">
        <v>-90</v>
      </c>
      <c r="AK1469" s="3">
        <v>-100</v>
      </c>
      <c r="AL1469" s="3">
        <v>-110</v>
      </c>
      <c r="AM1469" s="3">
        <v>-120</v>
      </c>
      <c r="AN1469" s="3">
        <v>-130</v>
      </c>
      <c r="AO1469" s="3">
        <v>-140</v>
      </c>
      <c r="AP1469" s="3">
        <v>-150</v>
      </c>
      <c r="AQ1469" s="3">
        <v>-160</v>
      </c>
      <c r="AR1469" s="3">
        <v>-170</v>
      </c>
    </row>
    <row r="1470" spans="2:44" ht="15.75" customHeight="1" x14ac:dyDescent="0.2">
      <c r="H1470" s="3" t="s">
        <v>782</v>
      </c>
      <c r="I1470" s="3">
        <f>IF(ABS(I1469-E1482)&gt;180,IF(ABS(I1469-E1482)&gt;360,ABS(I1469-E1482)-360,360-ABS(I1469-E1482)),ABS(I1469-E1482))</f>
        <v>180</v>
      </c>
      <c r="J1470" s="3">
        <f>IF(ABS(J1469-E1482)&gt;180,IF(ABS(J1469-E1482)&gt;360,ABS(J1469-E1482)-360,360-ABS(J1469-E1482)),ABS(J1469-E1482))</f>
        <v>170</v>
      </c>
      <c r="K1470" s="3">
        <f>IF(ABS(K1469-E1482)&gt;180,IF(ABS(K1469-E1482)&gt;360,ABS(K1469-E1482)-360,360-ABS(K1469-E1482)),ABS(K1469-E1482))</f>
        <v>160</v>
      </c>
      <c r="L1470" s="3">
        <f>IF(ABS(L1469-E1482)&gt;180,IF(ABS(L1469-E1482)&gt;360,ABS(L1469-E1482)-360,360-ABS(L1469-E1482)),ABS(L1469-E1482))</f>
        <v>150</v>
      </c>
      <c r="M1470" s="3">
        <f>IF(ABS(M1469-E1482)&gt;180,IF(ABS(M1469-E1482)&gt;360,ABS(M1469-E1482)-360,360-ABS(M1469-E1482)),ABS(M1469-E1482))</f>
        <v>140</v>
      </c>
      <c r="N1470" s="3">
        <f>IF(ABS(N1469-E1482)&gt;180,IF(ABS(N1469-E1482)&gt;360,ABS(N1469-E1482)-360,360-ABS(N1469-E1482)),ABS(N1469-E1482))</f>
        <v>130</v>
      </c>
      <c r="O1470" s="3">
        <f>IF(ABS(O1469-E1482)&gt;180,IF(ABS(O1469-E1482)&gt;360,ABS(O1469-E1482)-360,360-ABS(O1469-E1482)),ABS(O1469-E1482))</f>
        <v>120</v>
      </c>
      <c r="P1470" s="3">
        <f>IF(ABS(P1469-E1482)&gt;180,IF(ABS(P1469-E1482)&gt;360,ABS(P1469-E1482)-360,360-ABS(P1469-E1482)),ABS(P1469-E1482))</f>
        <v>110</v>
      </c>
      <c r="Q1470" s="3">
        <f>IF(ABS(Q1469-E1482)&gt;180,IF(ABS(Q1469-E1482)&gt;360,ABS(Q1469-E1482)-360,360-ABS(Q1469-E1482)),ABS(Q1469-E1482))</f>
        <v>100</v>
      </c>
      <c r="R1470" s="3">
        <f>IF(ABS(R1469-E1482)&gt;180,IF(ABS(R1469-E1482)&gt;360,ABS(R1469-E1482)-360,360-ABS(R1469-E1482)),ABS(R1469-E1482))</f>
        <v>90</v>
      </c>
      <c r="S1470" s="3">
        <f>IF(ABS(S1469-E1482)&gt;180,IF(ABS(S1469-E1482)&gt;360,ABS(S1469-E1482)-360,360-ABS(S1469-E1482)),ABS(S1469-E1482))</f>
        <v>80</v>
      </c>
      <c r="T1470" s="3">
        <f>IF(ABS(T1469-E1482)&gt;180,IF(ABS(T1469-E1482)&gt;360,ABS(T1469-E1482)-360,360-ABS(T1469-E1482)),ABS(T1469-E1482))</f>
        <v>70</v>
      </c>
      <c r="U1470" s="3">
        <f>IF(ABS(U1469-E1482)&gt;180,IF(ABS(U1469-E1482)&gt;360,ABS(U1469-E1482)-360,360-ABS(U1469-E1482)),ABS(U1469-E1482))</f>
        <v>60</v>
      </c>
      <c r="V1470" s="3">
        <f>IF(ABS(V1469-E1482)&gt;180,IF(ABS(V1469-E1482)&gt;360,ABS(V1469-E1482)-360,360-ABS(V1469-E1482)),ABS(V1469-E1482))</f>
        <v>50</v>
      </c>
      <c r="W1470" s="3">
        <f>IF(ABS(W1469-E1482)&gt;180,IF(ABS(W1469-E1482)&gt;360,ABS(W1469-E1482)-360,360-ABS(W1469-E1482)),ABS(W1469-E1482))</f>
        <v>40</v>
      </c>
      <c r="X1470" s="3">
        <f>IF(ABS(X1469-E1482)&gt;180,IF(ABS(X1469-E1482)&gt;360,ABS(X1469-E1482)-360,360-ABS(X1469-E1482)),ABS(X1469-E1482))</f>
        <v>30</v>
      </c>
      <c r="Y1470" s="3">
        <f>IF(ABS(Y1469-E1482)&gt;180,IF(ABS(Y1469-E1482)&gt;360,ABS(Y1469-E1482)-360,360-ABS(Y1469-E1482)),ABS(Y1469-E1482))</f>
        <v>20</v>
      </c>
      <c r="Z1470" s="3">
        <f>IF(ABS(Z1469-E1482)&gt;180,IF(ABS(Z1469-E1482)&gt;360,ABS(Z1469-E1482)-360,360-ABS(Z1469-E1482)),ABS(Z1469-E1482))</f>
        <v>10</v>
      </c>
      <c r="AA1470" s="3">
        <f>IF(ABS(AA1469-E1482)&gt;180,IF(ABS(AA1469-E1482)&gt;360,ABS(AA1469-E1482)-360,360-ABS(AA1469-E1482)),ABS(AA1469-E1482))</f>
        <v>0</v>
      </c>
      <c r="AB1470" s="3">
        <f>IF(ABS(AB1469-E1482)&gt;180,IF(ABS(AB1469-E1482)&gt;360,ABS(AB1469-E1482)-360,360-ABS(AB1469-E1482)),ABS(AB1469-E1482))</f>
        <v>10</v>
      </c>
      <c r="AC1470" s="3">
        <f>IF(ABS(AC1469-E1482)&gt;180,IF(ABS(AC1469-E1482)&gt;360,ABS(AC1469-E1482)-360,360-ABS(AC1469-E1482)),ABS(AC1469-E1482))</f>
        <v>20</v>
      </c>
      <c r="AD1470" s="3">
        <f>IF(ABS(AD1469-E1482)&gt;180,IF(ABS(AD1469-E1482)&gt;360,ABS(AD1469-E1482)-360,360-ABS(AD1469-E1482)),ABS(AD1469-E1482))</f>
        <v>30</v>
      </c>
      <c r="AE1470" s="3">
        <f>IF(ABS(AE1469-E1482)&gt;180,IF(ABS(AE1469-E1482)&gt;360,ABS(AE1469-E1482)-360,360-ABS(AE1469-E1482)),ABS(AE1469-E1482))</f>
        <v>40</v>
      </c>
      <c r="AF1470" s="3">
        <f>IF(ABS(AF1469-E1482)&gt;180,IF(ABS(AF1469-E1482)&gt;360,ABS(AF1469-E1482)-360,360-ABS(AF1469-E1482)),ABS(AF1469-E1482))</f>
        <v>50</v>
      </c>
      <c r="AG1470" s="3">
        <f>IF(ABS(AG1469-E1482)&gt;180,IF(ABS(AG1469-E1482)&gt;360,ABS(AG1469-E1482)-360,360-ABS(AG1469-E1482)),ABS(AG1469-E1482))</f>
        <v>60</v>
      </c>
      <c r="AH1470" s="3">
        <f>IF(ABS(AH1469-E1482)&gt;180,IF(ABS(AH1469-E1482)&gt;360,ABS(AH1469-E1482)-360,360-ABS(AH1469-E1482)),ABS(AH1469-E1482))</f>
        <v>70</v>
      </c>
      <c r="AI1470" s="3">
        <f>IF(ABS(AI1469-E1482)&gt;180,IF(ABS(AI1469-E1482)&gt;360,ABS(AI1469-E1482)-360,360-ABS(AI1469-E1482)),ABS(AI1469-E1482))</f>
        <v>80</v>
      </c>
      <c r="AJ1470" s="3">
        <f>IF(ABS(AJ1469-E1482)&gt;180,IF(ABS(AJ1469-E1482)&gt;360,ABS(AJ1469-E1482)-360,360-ABS(AJ1469-E1482)),ABS(AJ1469-E1482))</f>
        <v>90</v>
      </c>
      <c r="AK1470" s="3">
        <f>IF(ABS(AK1469-E1482)&gt;180,IF(ABS(AK1469-E1482)&gt;360,ABS(AK1469-E1482)-360,360-ABS(AK1469-E1482)),ABS(AK1469-E1482))</f>
        <v>100</v>
      </c>
      <c r="AL1470" s="3">
        <f>IF(ABS(AL1469-E1482)&gt;180,IF(ABS(AL1469-E1482)&gt;360,ABS(AL1469-E1482)-360,360-ABS(AL1469-E1482)),ABS(AL1469-E1482))</f>
        <v>110</v>
      </c>
      <c r="AM1470" s="3">
        <f>IF(ABS(AM1469-E1482)&gt;180,IF(ABS(AM1469-E1482)&gt;360,ABS(AM1469-E1482)-360,360-ABS(AM1469-E1482)),ABS(AM1469-E1482))</f>
        <v>120</v>
      </c>
      <c r="AN1470" s="3">
        <f>IF(ABS(AN1469-E1482)&gt;180,IF(ABS(AN1469-E1482)&gt;360,ABS(AN1469-E1482)-360,360-ABS(AN1469-E1482)),ABS(AN1469-E1482))</f>
        <v>130</v>
      </c>
      <c r="AO1470" s="3">
        <f>IF(ABS(AO1469-E1482)&gt;180,IF(ABS(AO1469-E1482)&gt;360,ABS(AO1469-E1482)-360,360-ABS(AO1469-E1482)),ABS(AO1469-E1482))</f>
        <v>140</v>
      </c>
      <c r="AP1470" s="3">
        <f>IF(ABS(AP1469-E1482)&gt;180,IF(ABS(AP1469-E1482)&gt;360,ABS(AP1469-E1482)-360,360-ABS(AP1469-E1482)),ABS(AP1469-E1482))</f>
        <v>150</v>
      </c>
      <c r="AQ1470" s="3">
        <f>IF(ABS(AQ1469-E1482)&gt;180,IF(ABS(AQ1469-E1482)&gt;360,ABS(AQ1469-E1482)-360,360-ABS(AQ1469-E1482)),ABS(AQ1469-E1482))</f>
        <v>160</v>
      </c>
      <c r="AR1470" s="3">
        <f>IF(ABS(AR1469-E1482)&gt;180,IF(ABS(AR1469-E1482)&gt;360,ABS(AR1469-E1482)-360,360-ABS(AR1469-E1482)),ABS(AR1469-E1482))</f>
        <v>170</v>
      </c>
    </row>
    <row r="1471" spans="2:44" ht="15.75" customHeight="1" x14ac:dyDescent="0.2">
      <c r="G1471" s="3" t="s">
        <v>736</v>
      </c>
    </row>
    <row r="1472" spans="2:44" ht="15.75" customHeight="1" x14ac:dyDescent="0.2">
      <c r="B1472" s="3" t="s">
        <v>791</v>
      </c>
      <c r="E1472" s="3">
        <v>620</v>
      </c>
      <c r="G1472" s="3">
        <v>90</v>
      </c>
      <c r="I1472" s="3" t="e">
        <f>IF(DEGREES(ACOS(SIN(RADIANS(G1472))*SIN(RADIANS(E1480))+COS(RADIANS(G1472))*COS(RADIANS(E1480))*COS(RADIANS(I1470))))&gt;90,0,$F$4*$F$5/E1479^2*(SIN(RADIANS(G1472))*SIN(RADIANS(E1480))+COS(RADIANS(G1472))*COS(RADIANS(E1480))*COS(RADIANS(I1470))))</f>
        <v>#DIV/0!</v>
      </c>
      <c r="J1472" s="3" t="e">
        <f>IF(DEGREES(ACOS(SIN(RADIANS(G1472))*SIN(RADIANS(E1480))+COS(RADIANS(G1472))*COS(RADIANS(E1480))*COS(RADIANS(J1470))))&gt;90,0,$F$4*$F$5/E1479^2*(SIN(RADIANS(G1472))*SIN(RADIANS(E1480))+COS(RADIANS(G1472))*COS(RADIANS(E1480))*COS(RADIANS(J1470))))</f>
        <v>#DIV/0!</v>
      </c>
      <c r="K1472" s="3" t="e">
        <f>IF(DEGREES(ACOS(SIN(RADIANS(G1472))*SIN(RADIANS(E1480))+COS(RADIANS(G1472))*COS(RADIANS(E1480))*COS(RADIANS(K1470))))&gt;90,0,$F$4*$F$5/E1479^2*(SIN(RADIANS(G1472))*SIN(RADIANS(E1480))+COS(RADIANS(G1472))*COS(RADIANS(E1480))*COS(RADIANS(K1470))))</f>
        <v>#DIV/0!</v>
      </c>
      <c r="L1472" s="3" t="e">
        <f>IF(DEGREES(ACOS(SIN(RADIANS(G1472))*SIN(RADIANS(E1480))+COS(RADIANS(G1472))*COS(RADIANS(E1480))*COS(RADIANS(L1470))))&gt;90,0,$F$4*$F$5/E1479^2*(SIN(RADIANS(G1472))*SIN(RADIANS(E1480))+COS(RADIANS(G1472))*COS(RADIANS(E1480))*COS(RADIANS(L1470))))</f>
        <v>#DIV/0!</v>
      </c>
      <c r="M1472" s="3" t="e">
        <f>IF(DEGREES(ACOS(SIN(RADIANS(G1472))*SIN(RADIANS(E1480))+COS(RADIANS(G1472))*COS(RADIANS(E1480))*COS(RADIANS(M1470))))&gt;90,0,$F$4*$F$5/E1479^2*(SIN(RADIANS(G1472))*SIN(RADIANS(E1480))+COS(RADIANS(G1472))*COS(RADIANS(E1480))*COS(RADIANS(M1470))))</f>
        <v>#DIV/0!</v>
      </c>
      <c r="N1472" s="3" t="e">
        <f>IF(DEGREES(ACOS(SIN(RADIANS(G1472))*SIN(RADIANS(E1480))+COS(RADIANS(G1472))*COS(RADIANS(E1480))*COS(RADIANS(N1470))))&gt;90,0,$F$4*$F$5/E1479^2*(SIN(RADIANS(G1472))*SIN(RADIANS(E1480))+COS(RADIANS(G1472))*COS(RADIANS(E1480))*COS(RADIANS(N1470))))</f>
        <v>#DIV/0!</v>
      </c>
      <c r="O1472" s="3" t="e">
        <f>IF(DEGREES(ACOS(SIN(RADIANS(G1472))*SIN(RADIANS(E1480))+COS(RADIANS(G1472))*COS(RADIANS(E1480))*COS(RADIANS(O1470))))&gt;90,0,$F$4*$F$5/E1479^2*(SIN(RADIANS(G1472))*SIN(RADIANS(E1480))+COS(RADIANS(G1472))*COS(RADIANS(E1480))*COS(RADIANS(O1470))))</f>
        <v>#DIV/0!</v>
      </c>
      <c r="P1472" s="3" t="e">
        <f>IF(DEGREES(ACOS(SIN(RADIANS(G1472))*SIN(RADIANS(E1480))+COS(RADIANS(G1472))*COS(RADIANS(E1480))*COS(RADIANS(P1470))))&gt;90,0,$F$4*$F$5/E1479^2*(SIN(RADIANS(G1472))*SIN(RADIANS(E1480))+COS(RADIANS(G1472))*COS(RADIANS(E1480))*COS(RADIANS(P1470))))</f>
        <v>#DIV/0!</v>
      </c>
      <c r="Q1472" s="3" t="e">
        <f>IF(DEGREES(ACOS(SIN(RADIANS(G1472))*SIN(RADIANS(E1480))+COS(RADIANS(G1472))*COS(RADIANS(E1480))*COS(RADIANS(Q1470))))&gt;90,0,$F$4*$F$5/E1479^2*(SIN(RADIANS(G1472))*SIN(RADIANS(E1480))+COS(RADIANS(G1472))*COS(RADIANS(E1480))*COS(RADIANS(Q1470))))</f>
        <v>#DIV/0!</v>
      </c>
      <c r="R1472" s="3" t="e">
        <f>IF(DEGREES(ACOS(SIN(RADIANS(G1472))*SIN(RADIANS(E1480))+COS(RADIANS(G1472))*COS(RADIANS(E1480))*COS(RADIANS(R1470))))&gt;90,0,$F$4*$F$5/E1479^2*(SIN(RADIANS(G1472))*SIN(RADIANS(E1480))+COS(RADIANS(G1472))*COS(RADIANS(E1480))*COS(RADIANS(R1470))))</f>
        <v>#DIV/0!</v>
      </c>
      <c r="S1472" s="3" t="e">
        <f>IF(DEGREES(ACOS(SIN(RADIANS(G1472))*SIN(RADIANS(E1480))+COS(RADIANS(G1472))*COS(RADIANS(E1480))*COS(RADIANS(S1470))))&gt;90,0,$F$4*$F$5/E1479^2*(SIN(RADIANS(G1472))*SIN(RADIANS(E1480))+COS(RADIANS(G1472))*COS(RADIANS(E1480))*COS(RADIANS(S1470))))</f>
        <v>#DIV/0!</v>
      </c>
      <c r="T1472" s="3" t="e">
        <f>IF(DEGREES(ACOS(SIN(RADIANS(G1472))*SIN(RADIANS(E1480))+COS(RADIANS(G1472))*COS(RADIANS(E1480))*COS(RADIANS(T1470))))&gt;90,0,$F$4*$F$5/E1479^2*(SIN(RADIANS(G1472))*SIN(RADIANS(E1480))+COS(RADIANS(G1472))*COS(RADIANS(E1480))*COS(RADIANS(T1470))))</f>
        <v>#DIV/0!</v>
      </c>
      <c r="U1472" s="3" t="e">
        <f>IF(DEGREES(ACOS(SIN(RADIANS(G1472))*SIN(RADIANS(E1480))+COS(RADIANS(G1472))*COS(RADIANS(E1480))*COS(RADIANS(U1470))))&gt;90,0,$F$4*$F$5/E1479^2*(SIN(RADIANS(G1472))*SIN(RADIANS(E1480))+COS(RADIANS(G1472))*COS(RADIANS(E1480))*COS(RADIANS(U1470))))</f>
        <v>#DIV/0!</v>
      </c>
      <c r="V1472" s="3" t="e">
        <f>IF(DEGREES(ACOS(SIN(RADIANS(G1472))*SIN(RADIANS(E1480))+COS(RADIANS(G1472))*COS(RADIANS(E1480))*COS(RADIANS(V1470))))&gt;90,0,$F$4*$F$5/E1479^2*(SIN(RADIANS(G1472))*SIN(RADIANS(E1480))+COS(RADIANS(G1472))*COS(RADIANS(E1480))*COS(RADIANS(V1470))))</f>
        <v>#DIV/0!</v>
      </c>
      <c r="W1472" s="3" t="e">
        <f>IF(DEGREES(ACOS(SIN(RADIANS(G1472))*SIN(RADIANS(E1480))+COS(RADIANS(G1472))*COS(RADIANS(E1480))*COS(RADIANS(W1470))))&gt;90,0,$F$4*$F$5/E1479^2*(SIN(RADIANS(G1472))*SIN(RADIANS(E1480))+COS(RADIANS(G1472))*COS(RADIANS(E1480))*COS(RADIANS(W1470))))</f>
        <v>#DIV/0!</v>
      </c>
      <c r="X1472" s="3" t="e">
        <f>IF(DEGREES(ACOS(SIN(RADIANS(G1472))*SIN(RADIANS(E1480))+COS(RADIANS(G1472))*COS(RADIANS(E1480))*COS(RADIANS(X1470))))&gt;90,0,$F$4*$F$5/E1479^2*(SIN(RADIANS(G1472))*SIN(RADIANS(E1480))+COS(RADIANS(G1472))*COS(RADIANS(E1480))*COS(RADIANS(X1470))))</f>
        <v>#DIV/0!</v>
      </c>
      <c r="Y1472" s="3" t="e">
        <f>IF(DEGREES(ACOS(SIN(RADIANS(G1472))*SIN(RADIANS(E1480))+COS(RADIANS(G1472))*COS(RADIANS(E1480))*COS(RADIANS(Y1470))))&gt;90,0,$F$4*$F$5/E1479^2*(SIN(RADIANS(G1472))*SIN(RADIANS(E1480))+COS(RADIANS(G1472))*COS(RADIANS(E1480))*COS(RADIANS(Y1470))))</f>
        <v>#DIV/0!</v>
      </c>
      <c r="Z1472" s="3" t="e">
        <f>IF(DEGREES(ACOS(SIN(RADIANS(G1472))*SIN(RADIANS(E1480))+COS(RADIANS(G1472))*COS(RADIANS(E1480))*COS(RADIANS(Z1470))))&gt;90,0,$F$4*$F$5/E1479^2*(SIN(RADIANS(G1472))*SIN(RADIANS(E1480))+COS(RADIANS(G1472))*COS(RADIANS(E1480))*COS(RADIANS(Z1470))))</f>
        <v>#DIV/0!</v>
      </c>
      <c r="AA1472" s="3" t="e">
        <f>IF(DEGREES(ACOS(SIN(RADIANS(G1472))*SIN(RADIANS(E1480))+COS(RADIANS(G1472))*COS(RADIANS(E1480))*COS(RADIANS(AA1470))))&gt;90,0,$F$4*$F$5/E1479^2*(SIN(RADIANS(G1472))*SIN(RADIANS(E1480))+COS(RADIANS(G1472))*COS(RADIANS(E1480))*COS(RADIANS(AA1470))))</f>
        <v>#DIV/0!</v>
      </c>
      <c r="AB1472" s="3" t="e">
        <f>IF(DEGREES(ACOS(SIN(RADIANS(G1472))*SIN(RADIANS(E1480))+COS(RADIANS(G1472))*COS(RADIANS(E1480))*COS(RADIANS(AB1470))))&gt;90,0,$F$4*$F$5/E1479^2*(SIN(RADIANS(G1472))*SIN(RADIANS(E1480))+COS(RADIANS(G1472))*COS(RADIANS(E1480))*COS(RADIANS(AB1470))))</f>
        <v>#DIV/0!</v>
      </c>
      <c r="AC1472" s="3" t="e">
        <f>IF(DEGREES(ACOS(SIN(RADIANS(G1472))*SIN(RADIANS(E1480))+COS(RADIANS(G1472))*COS(RADIANS(E1480))*COS(RADIANS(AC1470))))&gt;90,0,$F$4*$F$5/E1479^2*(SIN(RADIANS(G1472))*SIN(RADIANS(E1480))+COS(RADIANS(G1472))*COS(RADIANS(E1480))*COS(RADIANS(AC1470))))</f>
        <v>#DIV/0!</v>
      </c>
      <c r="AD1472" s="3" t="e">
        <f>IF(DEGREES(ACOS(SIN(RADIANS(G1472))*SIN(RADIANS(E1480))+COS(RADIANS(G1472))*COS(RADIANS(E1480))*COS(RADIANS(AD1470))))&gt;90,0,$F$4*$F$5/E1479^2*(SIN(RADIANS(G1472))*SIN(RADIANS(E1480))+COS(RADIANS(G1472))*COS(RADIANS(E1480))*COS(RADIANS(AD1470))))</f>
        <v>#DIV/0!</v>
      </c>
      <c r="AE1472" s="3" t="e">
        <f>IF(DEGREES(ACOS(SIN(RADIANS(G1472))*SIN(RADIANS(E1480))+COS(RADIANS(G1472))*COS(RADIANS(E1480))*COS(RADIANS(AE1470))))&gt;90,0,$F$4*$F$5/E1479^2*(SIN(RADIANS(G1472))*SIN(RADIANS(E1480))+COS(RADIANS(G1472))*COS(RADIANS(E1480))*COS(RADIANS(AE1470))))</f>
        <v>#DIV/0!</v>
      </c>
      <c r="AF1472" s="3" t="e">
        <f>IF(DEGREES(ACOS(SIN(RADIANS(G1472))*SIN(RADIANS(E1480))+COS(RADIANS(G1472))*COS(RADIANS(E1480))*COS(RADIANS(AF1470))))&gt;90,0,$F$4*$F$5/E1479^2*(SIN(RADIANS(G1472))*SIN(RADIANS(E1480))+COS(RADIANS(G1472))*COS(RADIANS(E1480))*COS(RADIANS(AF1470))))</f>
        <v>#DIV/0!</v>
      </c>
      <c r="AG1472" s="3" t="e">
        <f>IF(DEGREES(ACOS(SIN(RADIANS(G1472))*SIN(RADIANS(E1480))+COS(RADIANS(G1472))*COS(RADIANS(E1480))*COS(RADIANS(AG1470))))&gt;90,0,$F$4*$F$5/E1479^2*(SIN(RADIANS(G1472))*SIN(RADIANS(E1480))+COS(RADIANS(G1472))*COS(RADIANS(E1480))*COS(RADIANS(AG1470))))</f>
        <v>#DIV/0!</v>
      </c>
      <c r="AH1472" s="3" t="e">
        <f>IF(DEGREES(ACOS(SIN(RADIANS(G1472))*SIN(RADIANS(E1480))+COS(RADIANS(G1472))*COS(RADIANS(E1480))*COS(RADIANS(AH1470))))&gt;90,0,$F$4*$F$5/E1479^2*(SIN(RADIANS(G1472))*SIN(RADIANS(E1480))+COS(RADIANS(G1472))*COS(RADIANS(E1480))*COS(RADIANS(AH1470))))</f>
        <v>#DIV/0!</v>
      </c>
      <c r="AI1472" s="3" t="e">
        <f>IF(DEGREES(ACOS(SIN(RADIANS(G1472))*SIN(RADIANS(E1480))+COS(RADIANS(G1472))*COS(RADIANS(E1480))*COS(RADIANS(AI1470))))&gt;90,0,$F$4*$F$5/E1479^2*(SIN(RADIANS(G1472))*SIN(RADIANS(E1480))+COS(RADIANS(G1472))*COS(RADIANS(E1480))*COS(RADIANS(AI1470))))</f>
        <v>#DIV/0!</v>
      </c>
      <c r="AJ1472" s="3" t="e">
        <f>IF(DEGREES(ACOS(SIN(RADIANS(G1472))*SIN(RADIANS(E1480))+COS(RADIANS(G1472))*COS(RADIANS(E1480))*COS(RADIANS(AJ1470))))&gt;90,0,$F$4*$F$5/E1479^2*(SIN(RADIANS(G1472))*SIN(RADIANS(E1480))+COS(RADIANS(G1472))*COS(RADIANS(E1480))*COS(RADIANS(AJ1470))))</f>
        <v>#DIV/0!</v>
      </c>
      <c r="AK1472" s="3" t="e">
        <f>IF(DEGREES(ACOS(SIN(RADIANS(G1472))*SIN(RADIANS(E1480))+COS(RADIANS(G1472))*COS(RADIANS(E1480))*COS(RADIANS(AK1470))))&gt;90,0,$F$4*$F$5/E1479^2*(SIN(RADIANS(G1472))*SIN(RADIANS(E1480))+COS(RADIANS(G1472))*COS(RADIANS(E1480))*COS(RADIANS(AK1470))))</f>
        <v>#DIV/0!</v>
      </c>
      <c r="AL1472" s="3" t="e">
        <f>IF(DEGREES(ACOS(SIN(RADIANS(G1472))*SIN(RADIANS(E1480))+COS(RADIANS(G1472))*COS(RADIANS(E1480))*COS(RADIANS(AL1470))))&gt;90,0,$F$4*$F$5/E1479^2*(SIN(RADIANS(G1472))*SIN(RADIANS(E1480))+COS(RADIANS(G1472))*COS(RADIANS(E1480))*COS(RADIANS(AL1470))))</f>
        <v>#DIV/0!</v>
      </c>
      <c r="AM1472" s="3" t="e">
        <f>IF(DEGREES(ACOS(SIN(RADIANS(G1472))*SIN(RADIANS(E1480))+COS(RADIANS(G1472))*COS(RADIANS(E1480))*COS(RADIANS(AM1470))))&gt;90,0,$F$4*$F$5/E1479^2*(SIN(RADIANS(G1472))*SIN(RADIANS(E1480))+COS(RADIANS(G1472))*COS(RADIANS(E1480))*COS(RADIANS(AM1470))))</f>
        <v>#DIV/0!</v>
      </c>
      <c r="AN1472" s="3" t="e">
        <f>IF(DEGREES(ACOS(SIN(RADIANS(G1472))*SIN(RADIANS(E1480))+COS(RADIANS(G1472))*COS(RADIANS(E1480))*COS(RADIANS(AN1470))))&gt;90,0,$F$4*$F$5/E1479^2*(SIN(RADIANS(G1472))*SIN(RADIANS(E1480))+COS(RADIANS(G1472))*COS(RADIANS(E1480))*COS(RADIANS(AN1470))))</f>
        <v>#DIV/0!</v>
      </c>
      <c r="AO1472" s="3" t="e">
        <f>IF(DEGREES(ACOS(SIN(RADIANS(G1472))*SIN(RADIANS(E1480))+COS(RADIANS(G1472))*COS(RADIANS(E1480))*COS(RADIANS(AO1470))))&gt;90,0,$F$4*$F$5/E1479^2*(SIN(RADIANS(G1472))*SIN(RADIANS(E1480))+COS(RADIANS(G1472))*COS(RADIANS(E1480))*COS(RADIANS(AO1470))))</f>
        <v>#DIV/0!</v>
      </c>
      <c r="AP1472" s="3" t="e">
        <f>IF(DEGREES(ACOS(SIN(RADIANS(G1472))*SIN(RADIANS(E1480))+COS(RADIANS(G1472))*COS(RADIANS(E1480))*COS(RADIANS(AP1470))))&gt;90,0,$F$4*$F$5/E1479^2*(SIN(RADIANS(G1472))*SIN(RADIANS(E1480))+COS(RADIANS(G1472))*COS(RADIANS(E1480))*COS(RADIANS(AP1470))))</f>
        <v>#DIV/0!</v>
      </c>
      <c r="AQ1472" s="3" t="e">
        <f>IF(DEGREES(ACOS(SIN(RADIANS(G1472))*SIN(RADIANS(E1480))+COS(RADIANS(G1472))*COS(RADIANS(E1480))*COS(RADIANS(AQ1470))))&gt;90,0,$F$4*$F$5/E1479^2*(SIN(RADIANS(G1472))*SIN(RADIANS(E1480))+COS(RADIANS(G1472))*COS(RADIANS(E1480))*COS(RADIANS(AQ1470))))</f>
        <v>#DIV/0!</v>
      </c>
      <c r="AR1472" s="3" t="e">
        <f>IF(DEGREES(ACOS(SIN(RADIANS(G1472))*SIN(RADIANS(E1480))+COS(RADIANS(G1472))*COS(RADIANS(E1480))*COS(RADIANS(AR1470))))&gt;90,0,$F$4*$F$5/E1479^2*(SIN(RADIANS(G1472))*SIN(RADIANS(E1480))+COS(RADIANS(G1472))*COS(RADIANS(E1480))*COS(RADIANS(AR1470))))</f>
        <v>#DIV/0!</v>
      </c>
    </row>
    <row r="1473" spans="2:44" ht="15.75" customHeight="1" x14ac:dyDescent="0.2">
      <c r="B1473" s="3" t="s">
        <v>728</v>
      </c>
      <c r="E1473" s="3">
        <f t="array" ref="E1473">INDEX($D$1751:$AM$1751,0,MATCH(E1472-IF(E1472&lt;360,0,360),$D$1700:$AM$1700,0))+IF(E1472&gt;350,360,0)</f>
        <v>620</v>
      </c>
      <c r="G1473" s="3">
        <v>80</v>
      </c>
      <c r="I1473" s="3">
        <f>IF(DEGREES(ACOS(SIN(RADIANS(G1473))*SIN(RADIANS(E1480))+COS(RADIANS(G1473))*COS(RADIANS(E1480))*COS(RADIANS(I1470))))&gt;90,0,$F$4*$F$5/E1479^2*(SIN(RADIANS(G1473))*SIN(RADIANS(E1480))+COS(RADIANS(G1473))*COS(RADIANS(E1480))*COS(RADIANS(I1470))))</f>
        <v>0</v>
      </c>
      <c r="J1473" s="3">
        <f>IF(DEGREES(ACOS(SIN(RADIANS(G1473))*SIN(RADIANS(E1480))+COS(RADIANS(G1473))*COS(RADIANS(E1480))*COS(RADIANS(J1470))))&gt;90,0,$F$4*$F$5/E1479^2*(SIN(RADIANS(G1473))*SIN(RADIANS(E1480))+COS(RADIANS(G1473))*COS(RADIANS(E1480))*COS(RADIANS(J1470))))</f>
        <v>0</v>
      </c>
      <c r="K1473" s="3">
        <f>IF(DEGREES(ACOS(SIN(RADIANS(G1473))*SIN(RADIANS(E1480))+COS(RADIANS(G1473))*COS(RADIANS(E1480))*COS(RADIANS(K1470))))&gt;90,0,$F$4*$F$5/E1479^2*(SIN(RADIANS(G1473))*SIN(RADIANS(E1480))+COS(RADIANS(G1473))*COS(RADIANS(E1480))*COS(RADIANS(K1470))))</f>
        <v>0</v>
      </c>
      <c r="L1473" s="3">
        <f>IF(DEGREES(ACOS(SIN(RADIANS(G1473))*SIN(RADIANS(E1480))+COS(RADIANS(G1473))*COS(RADIANS(E1480))*COS(RADIANS(L1470))))&gt;90,0,$F$4*$F$5/E1479^2*(SIN(RADIANS(G1473))*SIN(RADIANS(E1480))+COS(RADIANS(G1473))*COS(RADIANS(E1480))*COS(RADIANS(L1470))))</f>
        <v>0</v>
      </c>
      <c r="M1473" s="3">
        <f>IF(DEGREES(ACOS(SIN(RADIANS(G1473))*SIN(RADIANS(E1480))+COS(RADIANS(G1473))*COS(RADIANS(E1480))*COS(RADIANS(M1470))))&gt;90,0,$F$4*$F$5/E1479^2*(SIN(RADIANS(G1473))*SIN(RADIANS(E1480))+COS(RADIANS(G1473))*COS(RADIANS(E1480))*COS(RADIANS(M1470))))</f>
        <v>0</v>
      </c>
      <c r="N1473" s="3">
        <f>IF(DEGREES(ACOS(SIN(RADIANS(G1473))*SIN(RADIANS(E1480))+COS(RADIANS(G1473))*COS(RADIANS(E1480))*COS(RADIANS(N1470))))&gt;90,0,$F$4*$F$5/E1479^2*(SIN(RADIANS(G1473))*SIN(RADIANS(E1480))+COS(RADIANS(G1473))*COS(RADIANS(E1480))*COS(RADIANS(N1470))))</f>
        <v>0</v>
      </c>
      <c r="O1473" s="3">
        <f>IF(DEGREES(ACOS(SIN(RADIANS(G1473))*SIN(RADIANS(E1480))+COS(RADIANS(G1473))*COS(RADIANS(E1480))*COS(RADIANS(O1470))))&gt;90,0,$F$4*$F$5/E1479^2*(SIN(RADIANS(G1473))*SIN(RADIANS(E1480))+COS(RADIANS(G1473))*COS(RADIANS(E1480))*COS(RADIANS(O1470))))</f>
        <v>0</v>
      </c>
      <c r="P1473" s="3">
        <f>IF(DEGREES(ACOS(SIN(RADIANS(G1473))*SIN(RADIANS(E1480))+COS(RADIANS(G1473))*COS(RADIANS(E1480))*COS(RADIANS(P1470))))&gt;90,0,$F$4*$F$5/E1479^2*(SIN(RADIANS(G1473))*SIN(RADIANS(E1480))+COS(RADIANS(G1473))*COS(RADIANS(E1480))*COS(RADIANS(P1470))))</f>
        <v>0</v>
      </c>
      <c r="Q1473" s="3">
        <f>IF(DEGREES(ACOS(SIN(RADIANS(G1473))*SIN(RADIANS(E1480))+COS(RADIANS(G1473))*COS(RADIANS(E1480))*COS(RADIANS(Q1470))))&gt;90,0,$F$4*$F$5/E1479^2*(SIN(RADIANS(G1473))*SIN(RADIANS(E1480))+COS(RADIANS(G1473))*COS(RADIANS(E1480))*COS(RADIANS(Q1470))))</f>
        <v>0</v>
      </c>
      <c r="R1473" s="3" t="e">
        <f>IF(DEGREES(ACOS(SIN(RADIANS(G1473))*SIN(RADIANS(E1480))+COS(RADIANS(G1473))*COS(RADIANS(E1480))*COS(RADIANS(R1470))))&gt;90,0,$F$4*$F$5/E1479^2*(SIN(RADIANS(G1473))*SIN(RADIANS(E1480))+COS(RADIANS(G1473))*COS(RADIANS(E1480))*COS(RADIANS(R1470))))</f>
        <v>#DIV/0!</v>
      </c>
      <c r="S1473" s="3" t="e">
        <f>IF(DEGREES(ACOS(SIN(RADIANS(G1473))*SIN(RADIANS(E1480))+COS(RADIANS(G1473))*COS(RADIANS(E1480))*COS(RADIANS(S1470))))&gt;90,0,$F$4*$F$5/E1479^2*(SIN(RADIANS(G1473))*SIN(RADIANS(E1480))+COS(RADIANS(G1473))*COS(RADIANS(E1480))*COS(RADIANS(S1470))))</f>
        <v>#DIV/0!</v>
      </c>
      <c r="T1473" s="3" t="e">
        <f>IF(DEGREES(ACOS(SIN(RADIANS(G1473))*SIN(RADIANS(E1480))+COS(RADIANS(G1473))*COS(RADIANS(E1480))*COS(RADIANS(T1470))))&gt;90,0,$F$4*$F$5/E1479^2*(SIN(RADIANS(G1473))*SIN(RADIANS(E1480))+COS(RADIANS(G1473))*COS(RADIANS(E1480))*COS(RADIANS(T1470))))</f>
        <v>#DIV/0!</v>
      </c>
      <c r="U1473" s="3" t="e">
        <f>IF(DEGREES(ACOS(SIN(RADIANS(G1473))*SIN(RADIANS(E1480))+COS(RADIANS(G1473))*COS(RADIANS(E1480))*COS(RADIANS(U1470))))&gt;90,0,$F$4*$F$5/E1479^2*(SIN(RADIANS(G1473))*SIN(RADIANS(E1480))+COS(RADIANS(G1473))*COS(RADIANS(E1480))*COS(RADIANS(U1470))))</f>
        <v>#DIV/0!</v>
      </c>
      <c r="V1473" s="3" t="e">
        <f>IF(DEGREES(ACOS(SIN(RADIANS(G1473))*SIN(RADIANS(E1480))+COS(RADIANS(G1473))*COS(RADIANS(E1480))*COS(RADIANS(V1470))))&gt;90,0,$F$4*$F$5/E1479^2*(SIN(RADIANS(G1473))*SIN(RADIANS(E1480))+COS(RADIANS(G1473))*COS(RADIANS(E1480))*COS(RADIANS(V1470))))</f>
        <v>#DIV/0!</v>
      </c>
      <c r="W1473" s="3" t="e">
        <f>IF(DEGREES(ACOS(SIN(RADIANS(G1473))*SIN(RADIANS(E1480))+COS(RADIANS(G1473))*COS(RADIANS(E1480))*COS(RADIANS(W1470))))&gt;90,0,$F$4*$F$5/E1479^2*(SIN(RADIANS(G1473))*SIN(RADIANS(E1480))+COS(RADIANS(G1473))*COS(RADIANS(E1480))*COS(RADIANS(W1470))))</f>
        <v>#DIV/0!</v>
      </c>
      <c r="X1473" s="3" t="e">
        <f>IF(DEGREES(ACOS(SIN(RADIANS(G1473))*SIN(RADIANS(E1480))+COS(RADIANS(G1473))*COS(RADIANS(E1480))*COS(RADIANS(X1470))))&gt;90,0,$F$4*$F$5/E1479^2*(SIN(RADIANS(G1473))*SIN(RADIANS(E1480))+COS(RADIANS(G1473))*COS(RADIANS(E1480))*COS(RADIANS(X1470))))</f>
        <v>#DIV/0!</v>
      </c>
      <c r="Y1473" s="3" t="e">
        <f>IF(DEGREES(ACOS(SIN(RADIANS(G1473))*SIN(RADIANS(E1480))+COS(RADIANS(G1473))*COS(RADIANS(E1480))*COS(RADIANS(Y1470))))&gt;90,0,$F$4*$F$5/E1479^2*(SIN(RADIANS(G1473))*SIN(RADIANS(E1480))+COS(RADIANS(G1473))*COS(RADIANS(E1480))*COS(RADIANS(Y1470))))</f>
        <v>#DIV/0!</v>
      </c>
      <c r="Z1473" s="3" t="e">
        <f>IF(DEGREES(ACOS(SIN(RADIANS(G1473))*SIN(RADIANS(E1480))+COS(RADIANS(G1473))*COS(RADIANS(E1480))*COS(RADIANS(Z1470))))&gt;90,0,$F$4*$F$5/E1479^2*(SIN(RADIANS(G1473))*SIN(RADIANS(E1480))+COS(RADIANS(G1473))*COS(RADIANS(E1480))*COS(RADIANS(Z1470))))</f>
        <v>#DIV/0!</v>
      </c>
      <c r="AA1473" s="3" t="e">
        <f>IF(DEGREES(ACOS(SIN(RADIANS(G1473))*SIN(RADIANS(E1480))+COS(RADIANS(G1473))*COS(RADIANS(E1480))*COS(RADIANS(AA1470))))&gt;90,0,$F$4*$F$5/E1479^2*(SIN(RADIANS(G1473))*SIN(RADIANS(E1480))+COS(RADIANS(G1473))*COS(RADIANS(E1480))*COS(RADIANS(AA1470))))</f>
        <v>#DIV/0!</v>
      </c>
      <c r="AB1473" s="3" t="e">
        <f>IF(DEGREES(ACOS(SIN(RADIANS(G1473))*SIN(RADIANS(E1480))+COS(RADIANS(G1473))*COS(RADIANS(E1480))*COS(RADIANS(AB1470))))&gt;90,0,$F$4*$F$5/E1479^2*(SIN(RADIANS(G1473))*SIN(RADIANS(E1480))+COS(RADIANS(G1473))*COS(RADIANS(E1480))*COS(RADIANS(AB1470))))</f>
        <v>#DIV/0!</v>
      </c>
      <c r="AC1473" s="3" t="e">
        <f>IF(DEGREES(ACOS(SIN(RADIANS(G1473))*SIN(RADIANS(E1480))+COS(RADIANS(G1473))*COS(RADIANS(E1480))*COS(RADIANS(AC1470))))&gt;90,0,$F$4*$F$5/E1479^2*(SIN(RADIANS(G1473))*SIN(RADIANS(E1480))+COS(RADIANS(G1473))*COS(RADIANS(E1480))*COS(RADIANS(AC1470))))</f>
        <v>#DIV/0!</v>
      </c>
      <c r="AD1473" s="3" t="e">
        <f>IF(DEGREES(ACOS(SIN(RADIANS(G1473))*SIN(RADIANS(E1480))+COS(RADIANS(G1473))*COS(RADIANS(E1480))*COS(RADIANS(AD1470))))&gt;90,0,$F$4*$F$5/E1479^2*(SIN(RADIANS(G1473))*SIN(RADIANS(E1480))+COS(RADIANS(G1473))*COS(RADIANS(E1480))*COS(RADIANS(AD1470))))</f>
        <v>#DIV/0!</v>
      </c>
      <c r="AE1473" s="3" t="e">
        <f>IF(DEGREES(ACOS(SIN(RADIANS(G1473))*SIN(RADIANS(E1480))+COS(RADIANS(G1473))*COS(RADIANS(E1480))*COS(RADIANS(AE1470))))&gt;90,0,$F$4*$F$5/E1479^2*(SIN(RADIANS(G1473))*SIN(RADIANS(E1480))+COS(RADIANS(G1473))*COS(RADIANS(E1480))*COS(RADIANS(AE1470))))</f>
        <v>#DIV/0!</v>
      </c>
      <c r="AF1473" s="3" t="e">
        <f>IF(DEGREES(ACOS(SIN(RADIANS(G1473))*SIN(RADIANS(E1480))+COS(RADIANS(G1473))*COS(RADIANS(E1480))*COS(RADIANS(AF1470))))&gt;90,0,$F$4*$F$5/E1479^2*(SIN(RADIANS(G1473))*SIN(RADIANS(E1480))+COS(RADIANS(G1473))*COS(RADIANS(E1480))*COS(RADIANS(AF1470))))</f>
        <v>#DIV/0!</v>
      </c>
      <c r="AG1473" s="3" t="e">
        <f>IF(DEGREES(ACOS(SIN(RADIANS(G1473))*SIN(RADIANS(E1480))+COS(RADIANS(G1473))*COS(RADIANS(E1480))*COS(RADIANS(AG1470))))&gt;90,0,$F$4*$F$5/E1479^2*(SIN(RADIANS(G1473))*SIN(RADIANS(E1480))+COS(RADIANS(G1473))*COS(RADIANS(E1480))*COS(RADIANS(AG1470))))</f>
        <v>#DIV/0!</v>
      </c>
      <c r="AH1473" s="3" t="e">
        <f>IF(DEGREES(ACOS(SIN(RADIANS(G1473))*SIN(RADIANS(E1480))+COS(RADIANS(G1473))*COS(RADIANS(E1480))*COS(RADIANS(AH1470))))&gt;90,0,$F$4*$F$5/E1479^2*(SIN(RADIANS(G1473))*SIN(RADIANS(E1480))+COS(RADIANS(G1473))*COS(RADIANS(E1480))*COS(RADIANS(AH1470))))</f>
        <v>#DIV/0!</v>
      </c>
      <c r="AI1473" s="3" t="e">
        <f>IF(DEGREES(ACOS(SIN(RADIANS(G1473))*SIN(RADIANS(E1480))+COS(RADIANS(G1473))*COS(RADIANS(E1480))*COS(RADIANS(AI1470))))&gt;90,0,$F$4*$F$5/E1479^2*(SIN(RADIANS(G1473))*SIN(RADIANS(E1480))+COS(RADIANS(G1473))*COS(RADIANS(E1480))*COS(RADIANS(AI1470))))</f>
        <v>#DIV/0!</v>
      </c>
      <c r="AJ1473" s="3" t="e">
        <f>IF(DEGREES(ACOS(SIN(RADIANS(G1473))*SIN(RADIANS(E1480))+COS(RADIANS(G1473))*COS(RADIANS(E1480))*COS(RADIANS(AJ1470))))&gt;90,0,$F$4*$F$5/E1479^2*(SIN(RADIANS(G1473))*SIN(RADIANS(E1480))+COS(RADIANS(G1473))*COS(RADIANS(E1480))*COS(RADIANS(AJ1470))))</f>
        <v>#DIV/0!</v>
      </c>
      <c r="AK1473" s="3">
        <f>IF(DEGREES(ACOS(SIN(RADIANS(G1473))*SIN(RADIANS(E1480))+COS(RADIANS(G1473))*COS(RADIANS(E1480))*COS(RADIANS(AK1470))))&gt;90,0,$F$4*$F$5/E1479^2*(SIN(RADIANS(G1473))*SIN(RADIANS(E1480))+COS(RADIANS(G1473))*COS(RADIANS(E1480))*COS(RADIANS(AK1470))))</f>
        <v>0</v>
      </c>
      <c r="AL1473" s="3">
        <f>IF(DEGREES(ACOS(SIN(RADIANS(G1473))*SIN(RADIANS(E1480))+COS(RADIANS(G1473))*COS(RADIANS(E1480))*COS(RADIANS(AL1470))))&gt;90,0,$F$4*$F$5/E1479^2*(SIN(RADIANS(G1473))*SIN(RADIANS(E1480))+COS(RADIANS(G1473))*COS(RADIANS(E1480))*COS(RADIANS(AL1470))))</f>
        <v>0</v>
      </c>
      <c r="AM1473" s="3">
        <f>IF(DEGREES(ACOS(SIN(RADIANS(G1473))*SIN(RADIANS(E1480))+COS(RADIANS(G1473))*COS(RADIANS(E1480))*COS(RADIANS(AM1470))))&gt;90,0,$F$4*$F$5/E1479^2*(SIN(RADIANS(G1473))*SIN(RADIANS(E1480))+COS(RADIANS(G1473))*COS(RADIANS(E1480))*COS(RADIANS(AM1470))))</f>
        <v>0</v>
      </c>
      <c r="AN1473" s="3">
        <f>IF(DEGREES(ACOS(SIN(RADIANS(G1473))*SIN(RADIANS(E1480))+COS(RADIANS(G1473))*COS(RADIANS(E1480))*COS(RADIANS(AN1470))))&gt;90,0,$F$4*$F$5/E1479^2*(SIN(RADIANS(G1473))*SIN(RADIANS(E1480))+COS(RADIANS(G1473))*COS(RADIANS(E1480))*COS(RADIANS(AN1470))))</f>
        <v>0</v>
      </c>
      <c r="AO1473" s="3">
        <f>IF(DEGREES(ACOS(SIN(RADIANS(G1473))*SIN(RADIANS(E1480))+COS(RADIANS(G1473))*COS(RADIANS(E1480))*COS(RADIANS(AO1470))))&gt;90,0,$F$4*$F$5/E1479^2*(SIN(RADIANS(G1473))*SIN(RADIANS(E1480))+COS(RADIANS(G1473))*COS(RADIANS(E1480))*COS(RADIANS(AO1470))))</f>
        <v>0</v>
      </c>
      <c r="AP1473" s="3">
        <f>IF(DEGREES(ACOS(SIN(RADIANS(G1473))*SIN(RADIANS(E1480))+COS(RADIANS(G1473))*COS(RADIANS(E1480))*COS(RADIANS(AP1470))))&gt;90,0,$F$4*$F$5/E1479^2*(SIN(RADIANS(G1473))*SIN(RADIANS(E1480))+COS(RADIANS(G1473))*COS(RADIANS(E1480))*COS(RADIANS(AP1470))))</f>
        <v>0</v>
      </c>
      <c r="AQ1473" s="3">
        <f>IF(DEGREES(ACOS(SIN(RADIANS(G1473))*SIN(RADIANS(E1480))+COS(RADIANS(G1473))*COS(RADIANS(E1480))*COS(RADIANS(AQ1470))))&gt;90,0,$F$4*$F$5/E1479^2*(SIN(RADIANS(G1473))*SIN(RADIANS(E1480))+COS(RADIANS(G1473))*COS(RADIANS(E1480))*COS(RADIANS(AQ1470))))</f>
        <v>0</v>
      </c>
      <c r="AR1473" s="3">
        <f>IF(DEGREES(ACOS(SIN(RADIANS(G1473))*SIN(RADIANS(E1480))+COS(RADIANS(G1473))*COS(RADIANS(E1480))*COS(RADIANS(AR1470))))&gt;90,0,$F$4*$F$5/E1479^2*(SIN(RADIANS(G1473))*SIN(RADIANS(E1480))+COS(RADIANS(G1473))*COS(RADIANS(E1480))*COS(RADIANS(AR1470))))</f>
        <v>0</v>
      </c>
    </row>
    <row r="1474" spans="2:44" ht="15.75" customHeight="1" x14ac:dyDescent="0.2">
      <c r="B1474" s="20" t="s">
        <v>784</v>
      </c>
      <c r="E1474" s="3">
        <f>IF(E1473-$F$13&lt;0,E1473-$F$13+360,IF(E1473-$F$13&gt;360,E1473-$F$13-360,E1473-$F$13))</f>
        <v>350</v>
      </c>
      <c r="G1474" s="3">
        <v>70</v>
      </c>
      <c r="I1474" s="3">
        <f>IF(DEGREES(ACOS(SIN(RADIANS(G1474))*SIN(RADIANS(E1480))+COS(RADIANS(G1474))*COS(RADIANS(E1480))*COS(RADIANS(I1470))))&gt;90,0,$F$4*$F$5/E1479^2*(SIN(RADIANS(G1474))*SIN(RADIANS(E1480))+COS(RADIANS(G1474))*COS(RADIANS(E1480))*COS(RADIANS(I1470))))</f>
        <v>0</v>
      </c>
      <c r="J1474" s="3">
        <f>IF(DEGREES(ACOS(SIN(RADIANS(G1474))*SIN(RADIANS(E1480))+COS(RADIANS(G1474))*COS(RADIANS(E1480))*COS(RADIANS(J1470))))&gt;90,0,$F$4*$F$5/E1479^2*(SIN(RADIANS(G1474))*SIN(RADIANS(E1480))+COS(RADIANS(G1474))*COS(RADIANS(E1480))*COS(RADIANS(J1470))))</f>
        <v>0</v>
      </c>
      <c r="K1474" s="3">
        <f>IF(DEGREES(ACOS(SIN(RADIANS(G1474))*SIN(RADIANS(E1480))+COS(RADIANS(G1474))*COS(RADIANS(E1480))*COS(RADIANS(K1470))))&gt;90,0,$F$4*$F$5/E1479^2*(SIN(RADIANS(G1474))*SIN(RADIANS(E1480))+COS(RADIANS(G1474))*COS(RADIANS(E1480))*COS(RADIANS(K1470))))</f>
        <v>0</v>
      </c>
      <c r="L1474" s="3">
        <f>IF(DEGREES(ACOS(SIN(RADIANS(G1474))*SIN(RADIANS(E1480))+COS(RADIANS(G1474))*COS(RADIANS(E1480))*COS(RADIANS(L1470))))&gt;90,0,$F$4*$F$5/E1479^2*(SIN(RADIANS(G1474))*SIN(RADIANS(E1480))+COS(RADIANS(G1474))*COS(RADIANS(E1480))*COS(RADIANS(L1470))))</f>
        <v>0</v>
      </c>
      <c r="M1474" s="3">
        <f>IF(DEGREES(ACOS(SIN(RADIANS(G1474))*SIN(RADIANS(E1480))+COS(RADIANS(G1474))*COS(RADIANS(E1480))*COS(RADIANS(M1470))))&gt;90,0,$F$4*$F$5/E1479^2*(SIN(RADIANS(G1474))*SIN(RADIANS(E1480))+COS(RADIANS(G1474))*COS(RADIANS(E1480))*COS(RADIANS(M1470))))</f>
        <v>0</v>
      </c>
      <c r="N1474" s="3">
        <f>IF(DEGREES(ACOS(SIN(RADIANS(G1474))*SIN(RADIANS(E1480))+COS(RADIANS(G1474))*COS(RADIANS(E1480))*COS(RADIANS(N1470))))&gt;90,0,$F$4*$F$5/E1479^2*(SIN(RADIANS(G1474))*SIN(RADIANS(E1480))+COS(RADIANS(G1474))*COS(RADIANS(E1480))*COS(RADIANS(N1470))))</f>
        <v>0</v>
      </c>
      <c r="O1474" s="3">
        <f>IF(DEGREES(ACOS(SIN(RADIANS(G1474))*SIN(RADIANS(E1480))+COS(RADIANS(G1474))*COS(RADIANS(E1480))*COS(RADIANS(O1470))))&gt;90,0,$F$4*$F$5/E1479^2*(SIN(RADIANS(G1474))*SIN(RADIANS(E1480))+COS(RADIANS(G1474))*COS(RADIANS(E1480))*COS(RADIANS(O1470))))</f>
        <v>0</v>
      </c>
      <c r="P1474" s="3">
        <f>IF(DEGREES(ACOS(SIN(RADIANS(G1474))*SIN(RADIANS(E1480))+COS(RADIANS(G1474))*COS(RADIANS(E1480))*COS(RADIANS(P1470))))&gt;90,0,$F$4*$F$5/E1479^2*(SIN(RADIANS(G1474))*SIN(RADIANS(E1480))+COS(RADIANS(G1474))*COS(RADIANS(E1480))*COS(RADIANS(P1470))))</f>
        <v>0</v>
      </c>
      <c r="Q1474" s="3">
        <f>IF(DEGREES(ACOS(SIN(RADIANS(G1474))*SIN(RADIANS(E1480))+COS(RADIANS(G1474))*COS(RADIANS(E1480))*COS(RADIANS(Q1470))))&gt;90,0,$F$4*$F$5/E1479^2*(SIN(RADIANS(G1474))*SIN(RADIANS(E1480))+COS(RADIANS(G1474))*COS(RADIANS(E1480))*COS(RADIANS(Q1470))))</f>
        <v>0</v>
      </c>
      <c r="R1474" s="3" t="e">
        <f>IF(DEGREES(ACOS(SIN(RADIANS(G1474))*SIN(RADIANS(E1480))+COS(RADIANS(G1474))*COS(RADIANS(E1480))*COS(RADIANS(R1470))))&gt;90,0,$F$4*$F$5/E1479^2*(SIN(RADIANS(G1474))*SIN(RADIANS(E1480))+COS(RADIANS(G1474))*COS(RADIANS(E1480))*COS(RADIANS(R1470))))</f>
        <v>#DIV/0!</v>
      </c>
      <c r="S1474" s="3" t="e">
        <f>IF(DEGREES(ACOS(SIN(RADIANS(G1474))*SIN(RADIANS(E1480))+COS(RADIANS(G1474))*COS(RADIANS(E1480))*COS(RADIANS(S1470))))&gt;90,0,$F$4*$F$5/E1479^2*(SIN(RADIANS(G1474))*SIN(RADIANS(E1480))+COS(RADIANS(G1474))*COS(RADIANS(E1480))*COS(RADIANS(S1470))))</f>
        <v>#DIV/0!</v>
      </c>
      <c r="T1474" s="3" t="e">
        <f>IF(DEGREES(ACOS(SIN(RADIANS(G1474))*SIN(RADIANS(E1480))+COS(RADIANS(G1474))*COS(RADIANS(E1480))*COS(RADIANS(T1470))))&gt;90,0,$F$4*$F$5/E1479^2*(SIN(RADIANS(G1474))*SIN(RADIANS(E1480))+COS(RADIANS(G1474))*COS(RADIANS(E1480))*COS(RADIANS(T1470))))</f>
        <v>#DIV/0!</v>
      </c>
      <c r="U1474" s="3" t="e">
        <f>IF(DEGREES(ACOS(SIN(RADIANS(G1474))*SIN(RADIANS(E1480))+COS(RADIANS(G1474))*COS(RADIANS(E1480))*COS(RADIANS(U1470))))&gt;90,0,$F$4*$F$5/E1479^2*(SIN(RADIANS(G1474))*SIN(RADIANS(E1480))+COS(RADIANS(G1474))*COS(RADIANS(E1480))*COS(RADIANS(U1470))))</f>
        <v>#DIV/0!</v>
      </c>
      <c r="V1474" s="3" t="e">
        <f>IF(DEGREES(ACOS(SIN(RADIANS(G1474))*SIN(RADIANS(E1480))+COS(RADIANS(G1474))*COS(RADIANS(E1480))*COS(RADIANS(V1470))))&gt;90,0,$F$4*$F$5/E1479^2*(SIN(RADIANS(G1474))*SIN(RADIANS(E1480))+COS(RADIANS(G1474))*COS(RADIANS(E1480))*COS(RADIANS(V1470))))</f>
        <v>#DIV/0!</v>
      </c>
      <c r="W1474" s="3" t="e">
        <f>IF(DEGREES(ACOS(SIN(RADIANS(G1474))*SIN(RADIANS(E1480))+COS(RADIANS(G1474))*COS(RADIANS(E1480))*COS(RADIANS(W1470))))&gt;90,0,$F$4*$F$5/E1479^2*(SIN(RADIANS(G1474))*SIN(RADIANS(E1480))+COS(RADIANS(G1474))*COS(RADIANS(E1480))*COS(RADIANS(W1470))))</f>
        <v>#DIV/0!</v>
      </c>
      <c r="X1474" s="3" t="e">
        <f>IF(DEGREES(ACOS(SIN(RADIANS(G1474))*SIN(RADIANS(E1480))+COS(RADIANS(G1474))*COS(RADIANS(E1480))*COS(RADIANS(X1470))))&gt;90,0,$F$4*$F$5/E1479^2*(SIN(RADIANS(G1474))*SIN(RADIANS(E1480))+COS(RADIANS(G1474))*COS(RADIANS(E1480))*COS(RADIANS(X1470))))</f>
        <v>#DIV/0!</v>
      </c>
      <c r="Y1474" s="3" t="e">
        <f>IF(DEGREES(ACOS(SIN(RADIANS(G1474))*SIN(RADIANS(E1480))+COS(RADIANS(G1474))*COS(RADIANS(E1480))*COS(RADIANS(Y1470))))&gt;90,0,$F$4*$F$5/E1479^2*(SIN(RADIANS(G1474))*SIN(RADIANS(E1480))+COS(RADIANS(G1474))*COS(RADIANS(E1480))*COS(RADIANS(Y1470))))</f>
        <v>#DIV/0!</v>
      </c>
      <c r="Z1474" s="3" t="e">
        <f>IF(DEGREES(ACOS(SIN(RADIANS(G1474))*SIN(RADIANS(E1480))+COS(RADIANS(G1474))*COS(RADIANS(E1480))*COS(RADIANS(Z1470))))&gt;90,0,$F$4*$F$5/E1479^2*(SIN(RADIANS(G1474))*SIN(RADIANS(E1480))+COS(RADIANS(G1474))*COS(RADIANS(E1480))*COS(RADIANS(Z1470))))</f>
        <v>#DIV/0!</v>
      </c>
      <c r="AA1474" s="3" t="e">
        <f>IF(DEGREES(ACOS(SIN(RADIANS(G1474))*SIN(RADIANS(E1480))+COS(RADIANS(G1474))*COS(RADIANS(E1480))*COS(RADIANS(AA1470))))&gt;90,0,$F$4*$F$5/E1479^2*(SIN(RADIANS(G1474))*SIN(RADIANS(E1480))+COS(RADIANS(G1474))*COS(RADIANS(E1480))*COS(RADIANS(AA1470))))</f>
        <v>#DIV/0!</v>
      </c>
      <c r="AB1474" s="3" t="e">
        <f>IF(DEGREES(ACOS(SIN(RADIANS(G1474))*SIN(RADIANS(E1480))+COS(RADIANS(G1474))*COS(RADIANS(E1480))*COS(RADIANS(AB1470))))&gt;90,0,$F$4*$F$5/E1479^2*(SIN(RADIANS(G1474))*SIN(RADIANS(E1480))+COS(RADIANS(G1474))*COS(RADIANS(E1480))*COS(RADIANS(AB1470))))</f>
        <v>#DIV/0!</v>
      </c>
      <c r="AC1474" s="3" t="e">
        <f>IF(DEGREES(ACOS(SIN(RADIANS(G1474))*SIN(RADIANS(E1480))+COS(RADIANS(G1474))*COS(RADIANS(E1480))*COS(RADIANS(AC1470))))&gt;90,0,$F$4*$F$5/E1479^2*(SIN(RADIANS(G1474))*SIN(RADIANS(E1480))+COS(RADIANS(G1474))*COS(RADIANS(E1480))*COS(RADIANS(AC1470))))</f>
        <v>#DIV/0!</v>
      </c>
      <c r="AD1474" s="3" t="e">
        <f>IF(DEGREES(ACOS(SIN(RADIANS(G1474))*SIN(RADIANS(E1480))+COS(RADIANS(G1474))*COS(RADIANS(E1480))*COS(RADIANS(AD1470))))&gt;90,0,$F$4*$F$5/E1479^2*(SIN(RADIANS(G1474))*SIN(RADIANS(E1480))+COS(RADIANS(G1474))*COS(RADIANS(E1480))*COS(RADIANS(AD1470))))</f>
        <v>#DIV/0!</v>
      </c>
      <c r="AE1474" s="3" t="e">
        <f>IF(DEGREES(ACOS(SIN(RADIANS(G1474))*SIN(RADIANS(E1480))+COS(RADIANS(G1474))*COS(RADIANS(E1480))*COS(RADIANS(AE1470))))&gt;90,0,$F$4*$F$5/E1479^2*(SIN(RADIANS(G1474))*SIN(RADIANS(E1480))+COS(RADIANS(G1474))*COS(RADIANS(E1480))*COS(RADIANS(AE1470))))</f>
        <v>#DIV/0!</v>
      </c>
      <c r="AF1474" s="3" t="e">
        <f>IF(DEGREES(ACOS(SIN(RADIANS(G1474))*SIN(RADIANS(E1480))+COS(RADIANS(G1474))*COS(RADIANS(E1480))*COS(RADIANS(AF1470))))&gt;90,0,$F$4*$F$5/E1479^2*(SIN(RADIANS(G1474))*SIN(RADIANS(E1480))+COS(RADIANS(G1474))*COS(RADIANS(E1480))*COS(RADIANS(AF1470))))</f>
        <v>#DIV/0!</v>
      </c>
      <c r="AG1474" s="3" t="e">
        <f>IF(DEGREES(ACOS(SIN(RADIANS(G1474))*SIN(RADIANS(E1480))+COS(RADIANS(G1474))*COS(RADIANS(E1480))*COS(RADIANS(AG1470))))&gt;90,0,$F$4*$F$5/E1479^2*(SIN(RADIANS(G1474))*SIN(RADIANS(E1480))+COS(RADIANS(G1474))*COS(RADIANS(E1480))*COS(RADIANS(AG1470))))</f>
        <v>#DIV/0!</v>
      </c>
      <c r="AH1474" s="3" t="e">
        <f>IF(DEGREES(ACOS(SIN(RADIANS(G1474))*SIN(RADIANS(E1480))+COS(RADIANS(G1474))*COS(RADIANS(E1480))*COS(RADIANS(AH1470))))&gt;90,0,$F$4*$F$5/E1479^2*(SIN(RADIANS(G1474))*SIN(RADIANS(E1480))+COS(RADIANS(G1474))*COS(RADIANS(E1480))*COS(RADIANS(AH1470))))</f>
        <v>#DIV/0!</v>
      </c>
      <c r="AI1474" s="3" t="e">
        <f>IF(DEGREES(ACOS(SIN(RADIANS(G1474))*SIN(RADIANS(E1480))+COS(RADIANS(G1474))*COS(RADIANS(E1480))*COS(RADIANS(AI1470))))&gt;90,0,$F$4*$F$5/E1479^2*(SIN(RADIANS(G1474))*SIN(RADIANS(E1480))+COS(RADIANS(G1474))*COS(RADIANS(E1480))*COS(RADIANS(AI1470))))</f>
        <v>#DIV/0!</v>
      </c>
      <c r="AJ1474" s="3" t="e">
        <f>IF(DEGREES(ACOS(SIN(RADIANS(G1474))*SIN(RADIANS(E1480))+COS(RADIANS(G1474))*COS(RADIANS(E1480))*COS(RADIANS(AJ1470))))&gt;90,0,$F$4*$F$5/E1479^2*(SIN(RADIANS(G1474))*SIN(RADIANS(E1480))+COS(RADIANS(G1474))*COS(RADIANS(E1480))*COS(RADIANS(AJ1470))))</f>
        <v>#DIV/0!</v>
      </c>
      <c r="AK1474" s="3">
        <f>IF(DEGREES(ACOS(SIN(RADIANS(G1474))*SIN(RADIANS(E1480))+COS(RADIANS(G1474))*COS(RADIANS(E1480))*COS(RADIANS(AK1470))))&gt;90,0,$F$4*$F$5/E1479^2*(SIN(RADIANS(G1474))*SIN(RADIANS(E1480))+COS(RADIANS(G1474))*COS(RADIANS(E1480))*COS(RADIANS(AK1470))))</f>
        <v>0</v>
      </c>
      <c r="AL1474" s="3">
        <f>IF(DEGREES(ACOS(SIN(RADIANS(G1474))*SIN(RADIANS(E1480))+COS(RADIANS(G1474))*COS(RADIANS(E1480))*COS(RADIANS(AL1470))))&gt;90,0,$F$4*$F$5/E1479^2*(SIN(RADIANS(G1474))*SIN(RADIANS(E1480))+COS(RADIANS(G1474))*COS(RADIANS(E1480))*COS(RADIANS(AL1470))))</f>
        <v>0</v>
      </c>
      <c r="AM1474" s="3">
        <f>IF(DEGREES(ACOS(SIN(RADIANS(G1474))*SIN(RADIANS(E1480))+COS(RADIANS(G1474))*COS(RADIANS(E1480))*COS(RADIANS(AM1470))))&gt;90,0,$F$4*$F$5/E1479^2*(SIN(RADIANS(G1474))*SIN(RADIANS(E1480))+COS(RADIANS(G1474))*COS(RADIANS(E1480))*COS(RADIANS(AM1470))))</f>
        <v>0</v>
      </c>
      <c r="AN1474" s="3">
        <f>IF(DEGREES(ACOS(SIN(RADIANS(G1474))*SIN(RADIANS(E1480))+COS(RADIANS(G1474))*COS(RADIANS(E1480))*COS(RADIANS(AN1470))))&gt;90,0,$F$4*$F$5/E1479^2*(SIN(RADIANS(G1474))*SIN(RADIANS(E1480))+COS(RADIANS(G1474))*COS(RADIANS(E1480))*COS(RADIANS(AN1470))))</f>
        <v>0</v>
      </c>
      <c r="AO1474" s="3">
        <f>IF(DEGREES(ACOS(SIN(RADIANS(G1474))*SIN(RADIANS(E1480))+COS(RADIANS(G1474))*COS(RADIANS(E1480))*COS(RADIANS(AO1470))))&gt;90,0,$F$4*$F$5/E1479^2*(SIN(RADIANS(G1474))*SIN(RADIANS(E1480))+COS(RADIANS(G1474))*COS(RADIANS(E1480))*COS(RADIANS(AO1470))))</f>
        <v>0</v>
      </c>
      <c r="AP1474" s="3">
        <f>IF(DEGREES(ACOS(SIN(RADIANS(G1474))*SIN(RADIANS(E1480))+COS(RADIANS(G1474))*COS(RADIANS(E1480))*COS(RADIANS(AP1470))))&gt;90,0,$F$4*$F$5/E1479^2*(SIN(RADIANS(G1474))*SIN(RADIANS(E1480))+COS(RADIANS(G1474))*COS(RADIANS(E1480))*COS(RADIANS(AP1470))))</f>
        <v>0</v>
      </c>
      <c r="AQ1474" s="3">
        <f>IF(DEGREES(ACOS(SIN(RADIANS(G1474))*SIN(RADIANS(E1480))+COS(RADIANS(G1474))*COS(RADIANS(E1480))*COS(RADIANS(AQ1470))))&gt;90,0,$F$4*$F$5/E1479^2*(SIN(RADIANS(G1474))*SIN(RADIANS(E1480))+COS(RADIANS(G1474))*COS(RADIANS(E1480))*COS(RADIANS(AQ1470))))</f>
        <v>0</v>
      </c>
      <c r="AR1474" s="3">
        <f>IF(DEGREES(ACOS(SIN(RADIANS(G1474))*SIN(RADIANS(E1480))+COS(RADIANS(G1474))*COS(RADIANS(E1480))*COS(RADIANS(AR1470))))&gt;90,0,$F$4*$F$5/E1479^2*(SIN(RADIANS(G1474))*SIN(RADIANS(E1480))+COS(RADIANS(G1474))*COS(RADIANS(E1480))*COS(RADIANS(AR1470))))</f>
        <v>0</v>
      </c>
    </row>
    <row r="1475" spans="2:44" ht="15.75" customHeight="1" x14ac:dyDescent="0.2">
      <c r="B1475" s="20" t="s">
        <v>729</v>
      </c>
      <c r="E1475" s="3">
        <f>IF(E1472&lt;360,E1472/360,(E1472-360)/360)</f>
        <v>0.72222222222222221</v>
      </c>
      <c r="G1475" s="3">
        <v>60</v>
      </c>
      <c r="I1475" s="3">
        <f>IF(DEGREES(ACOS(SIN(RADIANS(G1475))*SIN(RADIANS(E1480))+COS(RADIANS(G1475))*COS(RADIANS(E1480))*COS(RADIANS(I1470))))&gt;90,0,$F$4*$F$5/E1479^2*(SIN(RADIANS(G1475))*SIN(RADIANS(E1480))+COS(RADIANS(G1475))*COS(RADIANS(E1480))*COS(RADIANS(I1470))))</f>
        <v>0</v>
      </c>
      <c r="J1475" s="3">
        <f>IF(DEGREES(ACOS(SIN(RADIANS(G1475))*SIN(RADIANS(E1480))+COS(RADIANS(G1475))*COS(RADIANS(E1480))*COS(RADIANS(J1470))))&gt;90,0,$F$4*$F$5/E1479^2*(SIN(RADIANS(G1475))*SIN(RADIANS(E1480))+COS(RADIANS(G1475))*COS(RADIANS(E1480))*COS(RADIANS(J1470))))</f>
        <v>0</v>
      </c>
      <c r="K1475" s="3">
        <f>IF(DEGREES(ACOS(SIN(RADIANS(G1475))*SIN(RADIANS(E1480))+COS(RADIANS(G1475))*COS(RADIANS(E1480))*COS(RADIANS(K1470))))&gt;90,0,$F$4*$F$5/E1479^2*(SIN(RADIANS(G1475))*SIN(RADIANS(E1480))+COS(RADIANS(G1475))*COS(RADIANS(E1480))*COS(RADIANS(K1470))))</f>
        <v>0</v>
      </c>
      <c r="L1475" s="3">
        <f>IF(DEGREES(ACOS(SIN(RADIANS(G1475))*SIN(RADIANS(E1480))+COS(RADIANS(G1475))*COS(RADIANS(E1480))*COS(RADIANS(L1470))))&gt;90,0,$F$4*$F$5/E1479^2*(SIN(RADIANS(G1475))*SIN(RADIANS(E1480))+COS(RADIANS(G1475))*COS(RADIANS(E1480))*COS(RADIANS(L1470))))</f>
        <v>0</v>
      </c>
      <c r="M1475" s="3">
        <f>IF(DEGREES(ACOS(SIN(RADIANS(G1475))*SIN(RADIANS(E1480))+COS(RADIANS(G1475))*COS(RADIANS(E1480))*COS(RADIANS(M1470))))&gt;90,0,$F$4*$F$5/E1479^2*(SIN(RADIANS(G1475))*SIN(RADIANS(E1480))+COS(RADIANS(G1475))*COS(RADIANS(E1480))*COS(RADIANS(M1470))))</f>
        <v>0</v>
      </c>
      <c r="N1475" s="3">
        <f>IF(DEGREES(ACOS(SIN(RADIANS(G1475))*SIN(RADIANS(E1480))+COS(RADIANS(G1475))*COS(RADIANS(E1480))*COS(RADIANS(N1470))))&gt;90,0,$F$4*$F$5/E1479^2*(SIN(RADIANS(G1475))*SIN(RADIANS(E1480))+COS(RADIANS(G1475))*COS(RADIANS(E1480))*COS(RADIANS(N1470))))</f>
        <v>0</v>
      </c>
      <c r="O1475" s="3">
        <f>IF(DEGREES(ACOS(SIN(RADIANS(G1475))*SIN(RADIANS(E1480))+COS(RADIANS(G1475))*COS(RADIANS(E1480))*COS(RADIANS(O1470))))&gt;90,0,$F$4*$F$5/E1479^2*(SIN(RADIANS(G1475))*SIN(RADIANS(E1480))+COS(RADIANS(G1475))*COS(RADIANS(E1480))*COS(RADIANS(O1470))))</f>
        <v>0</v>
      </c>
      <c r="P1475" s="3">
        <f>IF(DEGREES(ACOS(SIN(RADIANS(G1475))*SIN(RADIANS(E1480))+COS(RADIANS(G1475))*COS(RADIANS(E1480))*COS(RADIANS(P1470))))&gt;90,0,$F$4*$F$5/E1479^2*(SIN(RADIANS(G1475))*SIN(RADIANS(E1480))+COS(RADIANS(G1475))*COS(RADIANS(E1480))*COS(RADIANS(P1470))))</f>
        <v>0</v>
      </c>
      <c r="Q1475" s="3">
        <f>IF(DEGREES(ACOS(SIN(RADIANS(G1475))*SIN(RADIANS(E1480))+COS(RADIANS(G1475))*COS(RADIANS(E1480))*COS(RADIANS(Q1470))))&gt;90,0,$F$4*$F$5/E1479^2*(SIN(RADIANS(G1475))*SIN(RADIANS(E1480))+COS(RADIANS(G1475))*COS(RADIANS(E1480))*COS(RADIANS(Q1470))))</f>
        <v>0</v>
      </c>
      <c r="R1475" s="3" t="e">
        <f>IF(DEGREES(ACOS(SIN(RADIANS(G1475))*SIN(RADIANS(E1480))+COS(RADIANS(G1475))*COS(RADIANS(E1480))*COS(RADIANS(R1470))))&gt;90,0,$F$4*$F$5/E1479^2*(SIN(RADIANS(G1475))*SIN(RADIANS(E1480))+COS(RADIANS(G1475))*COS(RADIANS(E1480))*COS(RADIANS(R1470))))</f>
        <v>#DIV/0!</v>
      </c>
      <c r="S1475" s="3" t="e">
        <f>IF(DEGREES(ACOS(SIN(RADIANS(G1475))*SIN(RADIANS(E1480))+COS(RADIANS(G1475))*COS(RADIANS(E1480))*COS(RADIANS(S1470))))&gt;90,0,$F$4*$F$5/E1479^2*(SIN(RADIANS(G1475))*SIN(RADIANS(E1480))+COS(RADIANS(G1475))*COS(RADIANS(E1480))*COS(RADIANS(S1470))))</f>
        <v>#DIV/0!</v>
      </c>
      <c r="T1475" s="3" t="e">
        <f>IF(DEGREES(ACOS(SIN(RADIANS(G1475))*SIN(RADIANS(E1480))+COS(RADIANS(G1475))*COS(RADIANS(E1480))*COS(RADIANS(T1470))))&gt;90,0,$F$4*$F$5/E1479^2*(SIN(RADIANS(G1475))*SIN(RADIANS(E1480))+COS(RADIANS(G1475))*COS(RADIANS(E1480))*COS(RADIANS(T1470))))</f>
        <v>#DIV/0!</v>
      </c>
      <c r="U1475" s="3" t="e">
        <f>IF(DEGREES(ACOS(SIN(RADIANS(G1475))*SIN(RADIANS(E1480))+COS(RADIANS(G1475))*COS(RADIANS(E1480))*COS(RADIANS(U1470))))&gt;90,0,$F$4*$F$5/E1479^2*(SIN(RADIANS(G1475))*SIN(RADIANS(E1480))+COS(RADIANS(G1475))*COS(RADIANS(E1480))*COS(RADIANS(U1470))))</f>
        <v>#DIV/0!</v>
      </c>
      <c r="V1475" s="3" t="e">
        <f>IF(DEGREES(ACOS(SIN(RADIANS(G1475))*SIN(RADIANS(E1480))+COS(RADIANS(G1475))*COS(RADIANS(E1480))*COS(RADIANS(V1470))))&gt;90,0,$F$4*$F$5/E1479^2*(SIN(RADIANS(G1475))*SIN(RADIANS(E1480))+COS(RADIANS(G1475))*COS(RADIANS(E1480))*COS(RADIANS(V1470))))</f>
        <v>#DIV/0!</v>
      </c>
      <c r="W1475" s="3" t="e">
        <f>IF(DEGREES(ACOS(SIN(RADIANS(G1475))*SIN(RADIANS(E1480))+COS(RADIANS(G1475))*COS(RADIANS(E1480))*COS(RADIANS(W1470))))&gt;90,0,$F$4*$F$5/E1479^2*(SIN(RADIANS(G1475))*SIN(RADIANS(E1480))+COS(RADIANS(G1475))*COS(RADIANS(E1480))*COS(RADIANS(W1470))))</f>
        <v>#DIV/0!</v>
      </c>
      <c r="X1475" s="3" t="e">
        <f>IF(DEGREES(ACOS(SIN(RADIANS(G1475))*SIN(RADIANS(E1480))+COS(RADIANS(G1475))*COS(RADIANS(E1480))*COS(RADIANS(X1470))))&gt;90,0,$F$4*$F$5/E1479^2*(SIN(RADIANS(G1475))*SIN(RADIANS(E1480))+COS(RADIANS(G1475))*COS(RADIANS(E1480))*COS(RADIANS(X1470))))</f>
        <v>#DIV/0!</v>
      </c>
      <c r="Y1475" s="3" t="e">
        <f>IF(DEGREES(ACOS(SIN(RADIANS(G1475))*SIN(RADIANS(E1480))+COS(RADIANS(G1475))*COS(RADIANS(E1480))*COS(RADIANS(Y1470))))&gt;90,0,$F$4*$F$5/E1479^2*(SIN(RADIANS(G1475))*SIN(RADIANS(E1480))+COS(RADIANS(G1475))*COS(RADIANS(E1480))*COS(RADIANS(Y1470))))</f>
        <v>#DIV/0!</v>
      </c>
      <c r="Z1475" s="3" t="e">
        <f>IF(DEGREES(ACOS(SIN(RADIANS(G1475))*SIN(RADIANS(E1480))+COS(RADIANS(G1475))*COS(RADIANS(E1480))*COS(RADIANS(Z1470))))&gt;90,0,$F$4*$F$5/E1479^2*(SIN(RADIANS(G1475))*SIN(RADIANS(E1480))+COS(RADIANS(G1475))*COS(RADIANS(E1480))*COS(RADIANS(Z1470))))</f>
        <v>#DIV/0!</v>
      </c>
      <c r="AA1475" s="3" t="e">
        <f>IF(DEGREES(ACOS(SIN(RADIANS(G1475))*SIN(RADIANS(E1480))+COS(RADIANS(G1475))*COS(RADIANS(E1480))*COS(RADIANS(AA1470))))&gt;90,0,$F$4*$F$5/E1479^2*(SIN(RADIANS(G1475))*SIN(RADIANS(E1480))+COS(RADIANS(G1475))*COS(RADIANS(E1480))*COS(RADIANS(AA1470))))</f>
        <v>#DIV/0!</v>
      </c>
      <c r="AB1475" s="3" t="e">
        <f>IF(DEGREES(ACOS(SIN(RADIANS(G1475))*SIN(RADIANS(E1480))+COS(RADIANS(G1475))*COS(RADIANS(E1480))*COS(RADIANS(AB1470))))&gt;90,0,$F$4*$F$5/E1479^2*(SIN(RADIANS(G1475))*SIN(RADIANS(E1480))+COS(RADIANS(G1475))*COS(RADIANS(E1480))*COS(RADIANS(AB1470))))</f>
        <v>#DIV/0!</v>
      </c>
      <c r="AC1475" s="3" t="e">
        <f>IF(DEGREES(ACOS(SIN(RADIANS(G1475))*SIN(RADIANS(E1480))+COS(RADIANS(G1475))*COS(RADIANS(E1480))*COS(RADIANS(AC1470))))&gt;90,0,$F$4*$F$5/E1479^2*(SIN(RADIANS(G1475))*SIN(RADIANS(E1480))+COS(RADIANS(G1475))*COS(RADIANS(E1480))*COS(RADIANS(AC1470))))</f>
        <v>#DIV/0!</v>
      </c>
      <c r="AD1475" s="3" t="e">
        <f>IF(DEGREES(ACOS(SIN(RADIANS(G1475))*SIN(RADIANS(E1480))+COS(RADIANS(G1475))*COS(RADIANS(E1480))*COS(RADIANS(AD1470))))&gt;90,0,$F$4*$F$5/E1479^2*(SIN(RADIANS(G1475))*SIN(RADIANS(E1480))+COS(RADIANS(G1475))*COS(RADIANS(E1480))*COS(RADIANS(AD1470))))</f>
        <v>#DIV/0!</v>
      </c>
      <c r="AE1475" s="3" t="e">
        <f>IF(DEGREES(ACOS(SIN(RADIANS(G1475))*SIN(RADIANS(E1480))+COS(RADIANS(G1475))*COS(RADIANS(E1480))*COS(RADIANS(AE1470))))&gt;90,0,$F$4*$F$5/E1479^2*(SIN(RADIANS(G1475))*SIN(RADIANS(E1480))+COS(RADIANS(G1475))*COS(RADIANS(E1480))*COS(RADIANS(AE1470))))</f>
        <v>#DIV/0!</v>
      </c>
      <c r="AF1475" s="3" t="e">
        <f>IF(DEGREES(ACOS(SIN(RADIANS(G1475))*SIN(RADIANS(E1480))+COS(RADIANS(G1475))*COS(RADIANS(E1480))*COS(RADIANS(AF1470))))&gt;90,0,$F$4*$F$5/E1479^2*(SIN(RADIANS(G1475))*SIN(RADIANS(E1480))+COS(RADIANS(G1475))*COS(RADIANS(E1480))*COS(RADIANS(AF1470))))</f>
        <v>#DIV/0!</v>
      </c>
      <c r="AG1475" s="3" t="e">
        <f>IF(DEGREES(ACOS(SIN(RADIANS(G1475))*SIN(RADIANS(E1480))+COS(RADIANS(G1475))*COS(RADIANS(E1480))*COS(RADIANS(AG1470))))&gt;90,0,$F$4*$F$5/E1479^2*(SIN(RADIANS(G1475))*SIN(RADIANS(E1480))+COS(RADIANS(G1475))*COS(RADIANS(E1480))*COS(RADIANS(AG1470))))</f>
        <v>#DIV/0!</v>
      </c>
      <c r="AH1475" s="3" t="e">
        <f>IF(DEGREES(ACOS(SIN(RADIANS(G1475))*SIN(RADIANS(E1480))+COS(RADIANS(G1475))*COS(RADIANS(E1480))*COS(RADIANS(AH1470))))&gt;90,0,$F$4*$F$5/E1479^2*(SIN(RADIANS(G1475))*SIN(RADIANS(E1480))+COS(RADIANS(G1475))*COS(RADIANS(E1480))*COS(RADIANS(AH1470))))</f>
        <v>#DIV/0!</v>
      </c>
      <c r="AI1475" s="3" t="e">
        <f>IF(DEGREES(ACOS(SIN(RADIANS(G1475))*SIN(RADIANS(E1480))+COS(RADIANS(G1475))*COS(RADIANS(E1480))*COS(RADIANS(AI1470))))&gt;90,0,$F$4*$F$5/E1479^2*(SIN(RADIANS(G1475))*SIN(RADIANS(E1480))+COS(RADIANS(G1475))*COS(RADIANS(E1480))*COS(RADIANS(AI1470))))</f>
        <v>#DIV/0!</v>
      </c>
      <c r="AJ1475" s="3" t="e">
        <f>IF(DEGREES(ACOS(SIN(RADIANS(G1475))*SIN(RADIANS(E1480))+COS(RADIANS(G1475))*COS(RADIANS(E1480))*COS(RADIANS(AJ1470))))&gt;90,0,$F$4*$F$5/E1479^2*(SIN(RADIANS(G1475))*SIN(RADIANS(E1480))+COS(RADIANS(G1475))*COS(RADIANS(E1480))*COS(RADIANS(AJ1470))))</f>
        <v>#DIV/0!</v>
      </c>
      <c r="AK1475" s="3">
        <f>IF(DEGREES(ACOS(SIN(RADIANS(G1475))*SIN(RADIANS(E1480))+COS(RADIANS(G1475))*COS(RADIANS(E1480))*COS(RADIANS(AK1470))))&gt;90,0,$F$4*$F$5/E1479^2*(SIN(RADIANS(G1475))*SIN(RADIANS(E1480))+COS(RADIANS(G1475))*COS(RADIANS(E1480))*COS(RADIANS(AK1470))))</f>
        <v>0</v>
      </c>
      <c r="AL1475" s="3">
        <f>IF(DEGREES(ACOS(SIN(RADIANS(G1475))*SIN(RADIANS(E1480))+COS(RADIANS(G1475))*COS(RADIANS(E1480))*COS(RADIANS(AL1470))))&gt;90,0,$F$4*$F$5/E1479^2*(SIN(RADIANS(G1475))*SIN(RADIANS(E1480))+COS(RADIANS(G1475))*COS(RADIANS(E1480))*COS(RADIANS(AL1470))))</f>
        <v>0</v>
      </c>
      <c r="AM1475" s="3">
        <f>IF(DEGREES(ACOS(SIN(RADIANS(G1475))*SIN(RADIANS(E1480))+COS(RADIANS(G1475))*COS(RADIANS(E1480))*COS(RADIANS(AM1470))))&gt;90,0,$F$4*$F$5/E1479^2*(SIN(RADIANS(G1475))*SIN(RADIANS(E1480))+COS(RADIANS(G1475))*COS(RADIANS(E1480))*COS(RADIANS(AM1470))))</f>
        <v>0</v>
      </c>
      <c r="AN1475" s="3">
        <f>IF(DEGREES(ACOS(SIN(RADIANS(G1475))*SIN(RADIANS(E1480))+COS(RADIANS(G1475))*COS(RADIANS(E1480))*COS(RADIANS(AN1470))))&gt;90,0,$F$4*$F$5/E1479^2*(SIN(RADIANS(G1475))*SIN(RADIANS(E1480))+COS(RADIANS(G1475))*COS(RADIANS(E1480))*COS(RADIANS(AN1470))))</f>
        <v>0</v>
      </c>
      <c r="AO1475" s="3">
        <f>IF(DEGREES(ACOS(SIN(RADIANS(G1475))*SIN(RADIANS(E1480))+COS(RADIANS(G1475))*COS(RADIANS(E1480))*COS(RADIANS(AO1470))))&gt;90,0,$F$4*$F$5/E1479^2*(SIN(RADIANS(G1475))*SIN(RADIANS(E1480))+COS(RADIANS(G1475))*COS(RADIANS(E1480))*COS(RADIANS(AO1470))))</f>
        <v>0</v>
      </c>
      <c r="AP1475" s="3">
        <f>IF(DEGREES(ACOS(SIN(RADIANS(G1475))*SIN(RADIANS(E1480))+COS(RADIANS(G1475))*COS(RADIANS(E1480))*COS(RADIANS(AP1470))))&gt;90,0,$F$4*$F$5/E1479^2*(SIN(RADIANS(G1475))*SIN(RADIANS(E1480))+COS(RADIANS(G1475))*COS(RADIANS(E1480))*COS(RADIANS(AP1470))))</f>
        <v>0</v>
      </c>
      <c r="AQ1475" s="3">
        <f>IF(DEGREES(ACOS(SIN(RADIANS(G1475))*SIN(RADIANS(E1480))+COS(RADIANS(G1475))*COS(RADIANS(E1480))*COS(RADIANS(AQ1470))))&gt;90,0,$F$4*$F$5/E1479^2*(SIN(RADIANS(G1475))*SIN(RADIANS(E1480))+COS(RADIANS(G1475))*COS(RADIANS(E1480))*COS(RADIANS(AQ1470))))</f>
        <v>0</v>
      </c>
      <c r="AR1475" s="3">
        <f>IF(DEGREES(ACOS(SIN(RADIANS(G1475))*SIN(RADIANS(E1480))+COS(RADIANS(G1475))*COS(RADIANS(E1480))*COS(RADIANS(AR1470))))&gt;90,0,$F$4*$F$5/E1479^2*(SIN(RADIANS(G1475))*SIN(RADIANS(E1480))+COS(RADIANS(G1475))*COS(RADIANS(E1480))*COS(RADIANS(AR1470))))</f>
        <v>0</v>
      </c>
    </row>
    <row r="1476" spans="2:44" ht="15.75" customHeight="1" x14ac:dyDescent="0.2">
      <c r="B1476" s="20" t="s">
        <v>785</v>
      </c>
      <c r="E1476" s="3">
        <f>E1475*$F$11</f>
        <v>0</v>
      </c>
      <c r="G1476" s="3">
        <v>50</v>
      </c>
      <c r="I1476" s="3">
        <f>IF(DEGREES(ACOS(SIN(RADIANS(G1476))*SIN(RADIANS(E1480))+COS(RADIANS(G1476))*COS(RADIANS(E1480))*COS(RADIANS(I1470))))&gt;90,0,$F$4*$F$5/E1479^2*(SIN(RADIANS(G1476))*SIN(RADIANS(E1480))+COS(RADIANS(G1476))*COS(RADIANS(E1480))*COS(RADIANS(I1470))))</f>
        <v>0</v>
      </c>
      <c r="J1476" s="3">
        <f>IF(DEGREES(ACOS(SIN(RADIANS(G1476))*SIN(RADIANS(E1480))+COS(RADIANS(G1476))*COS(RADIANS(E1480))*COS(RADIANS(J1470))))&gt;90,0,$F$4*$F$5/E1479^2*(SIN(RADIANS(G1476))*SIN(RADIANS(E1480))+COS(RADIANS(G1476))*COS(RADIANS(E1480))*COS(RADIANS(J1470))))</f>
        <v>0</v>
      </c>
      <c r="K1476" s="3">
        <f>IF(DEGREES(ACOS(SIN(RADIANS(G1476))*SIN(RADIANS(E1480))+COS(RADIANS(G1476))*COS(RADIANS(E1480))*COS(RADIANS(K1470))))&gt;90,0,$F$4*$F$5/E1479^2*(SIN(RADIANS(G1476))*SIN(RADIANS(E1480))+COS(RADIANS(G1476))*COS(RADIANS(E1480))*COS(RADIANS(K1470))))</f>
        <v>0</v>
      </c>
      <c r="L1476" s="3">
        <f>IF(DEGREES(ACOS(SIN(RADIANS(G1476))*SIN(RADIANS(E1480))+COS(RADIANS(G1476))*COS(RADIANS(E1480))*COS(RADIANS(L1470))))&gt;90,0,$F$4*$F$5/E1479^2*(SIN(RADIANS(G1476))*SIN(RADIANS(E1480))+COS(RADIANS(G1476))*COS(RADIANS(E1480))*COS(RADIANS(L1470))))</f>
        <v>0</v>
      </c>
      <c r="M1476" s="3">
        <f>IF(DEGREES(ACOS(SIN(RADIANS(G1476))*SIN(RADIANS(E1480))+COS(RADIANS(G1476))*COS(RADIANS(E1480))*COS(RADIANS(M1470))))&gt;90,0,$F$4*$F$5/E1479^2*(SIN(RADIANS(G1476))*SIN(RADIANS(E1480))+COS(RADIANS(G1476))*COS(RADIANS(E1480))*COS(RADIANS(M1470))))</f>
        <v>0</v>
      </c>
      <c r="N1476" s="3">
        <f>IF(DEGREES(ACOS(SIN(RADIANS(G1476))*SIN(RADIANS(E1480))+COS(RADIANS(G1476))*COS(RADIANS(E1480))*COS(RADIANS(N1470))))&gt;90,0,$F$4*$F$5/E1479^2*(SIN(RADIANS(G1476))*SIN(RADIANS(E1480))+COS(RADIANS(G1476))*COS(RADIANS(E1480))*COS(RADIANS(N1470))))</f>
        <v>0</v>
      </c>
      <c r="O1476" s="3">
        <f>IF(DEGREES(ACOS(SIN(RADIANS(G1476))*SIN(RADIANS(E1480))+COS(RADIANS(G1476))*COS(RADIANS(E1480))*COS(RADIANS(O1470))))&gt;90,0,$F$4*$F$5/E1479^2*(SIN(RADIANS(G1476))*SIN(RADIANS(E1480))+COS(RADIANS(G1476))*COS(RADIANS(E1480))*COS(RADIANS(O1470))))</f>
        <v>0</v>
      </c>
      <c r="P1476" s="3">
        <f>IF(DEGREES(ACOS(SIN(RADIANS(G1476))*SIN(RADIANS(E1480))+COS(RADIANS(G1476))*COS(RADIANS(E1480))*COS(RADIANS(P1470))))&gt;90,0,$F$4*$F$5/E1479^2*(SIN(RADIANS(G1476))*SIN(RADIANS(E1480))+COS(RADIANS(G1476))*COS(RADIANS(E1480))*COS(RADIANS(P1470))))</f>
        <v>0</v>
      </c>
      <c r="Q1476" s="3">
        <f>IF(DEGREES(ACOS(SIN(RADIANS(G1476))*SIN(RADIANS(E1480))+COS(RADIANS(G1476))*COS(RADIANS(E1480))*COS(RADIANS(Q1470))))&gt;90,0,$F$4*$F$5/E1479^2*(SIN(RADIANS(G1476))*SIN(RADIANS(E1480))+COS(RADIANS(G1476))*COS(RADIANS(E1480))*COS(RADIANS(Q1470))))</f>
        <v>0</v>
      </c>
      <c r="R1476" s="3" t="e">
        <f>IF(DEGREES(ACOS(SIN(RADIANS(G1476))*SIN(RADIANS(E1480))+COS(RADIANS(G1476))*COS(RADIANS(E1480))*COS(RADIANS(R1470))))&gt;90,0,$F$4*$F$5/E1479^2*(SIN(RADIANS(G1476))*SIN(RADIANS(E1480))+COS(RADIANS(G1476))*COS(RADIANS(E1480))*COS(RADIANS(R1470))))</f>
        <v>#DIV/0!</v>
      </c>
      <c r="S1476" s="3" t="e">
        <f>IF(DEGREES(ACOS(SIN(RADIANS(G1476))*SIN(RADIANS(E1480))+COS(RADIANS(G1476))*COS(RADIANS(E1480))*COS(RADIANS(S1470))))&gt;90,0,$F$4*$F$5/E1479^2*(SIN(RADIANS(G1476))*SIN(RADIANS(E1480))+COS(RADIANS(G1476))*COS(RADIANS(E1480))*COS(RADIANS(S1470))))</f>
        <v>#DIV/0!</v>
      </c>
      <c r="T1476" s="3" t="e">
        <f>IF(DEGREES(ACOS(SIN(RADIANS(G1476))*SIN(RADIANS(E1480))+COS(RADIANS(G1476))*COS(RADIANS(E1480))*COS(RADIANS(T1470))))&gt;90,0,$F$4*$F$5/E1479^2*(SIN(RADIANS(G1476))*SIN(RADIANS(E1480))+COS(RADIANS(G1476))*COS(RADIANS(E1480))*COS(RADIANS(T1470))))</f>
        <v>#DIV/0!</v>
      </c>
      <c r="U1476" s="3" t="e">
        <f>IF(DEGREES(ACOS(SIN(RADIANS(G1476))*SIN(RADIANS(E1480))+COS(RADIANS(G1476))*COS(RADIANS(E1480))*COS(RADIANS(U1470))))&gt;90,0,$F$4*$F$5/E1479^2*(SIN(RADIANS(G1476))*SIN(RADIANS(E1480))+COS(RADIANS(G1476))*COS(RADIANS(E1480))*COS(RADIANS(U1470))))</f>
        <v>#DIV/0!</v>
      </c>
      <c r="V1476" s="3" t="e">
        <f>IF(DEGREES(ACOS(SIN(RADIANS(G1476))*SIN(RADIANS(E1480))+COS(RADIANS(G1476))*COS(RADIANS(E1480))*COS(RADIANS(V1470))))&gt;90,0,$F$4*$F$5/E1479^2*(SIN(RADIANS(G1476))*SIN(RADIANS(E1480))+COS(RADIANS(G1476))*COS(RADIANS(E1480))*COS(RADIANS(V1470))))</f>
        <v>#DIV/0!</v>
      </c>
      <c r="W1476" s="3" t="e">
        <f>IF(DEGREES(ACOS(SIN(RADIANS(G1476))*SIN(RADIANS(E1480))+COS(RADIANS(G1476))*COS(RADIANS(E1480))*COS(RADIANS(W1470))))&gt;90,0,$F$4*$F$5/E1479^2*(SIN(RADIANS(G1476))*SIN(RADIANS(E1480))+COS(RADIANS(G1476))*COS(RADIANS(E1480))*COS(RADIANS(W1470))))</f>
        <v>#DIV/0!</v>
      </c>
      <c r="X1476" s="3" t="e">
        <f>IF(DEGREES(ACOS(SIN(RADIANS(G1476))*SIN(RADIANS(E1480))+COS(RADIANS(G1476))*COS(RADIANS(E1480))*COS(RADIANS(X1470))))&gt;90,0,$F$4*$F$5/E1479^2*(SIN(RADIANS(G1476))*SIN(RADIANS(E1480))+COS(RADIANS(G1476))*COS(RADIANS(E1480))*COS(RADIANS(X1470))))</f>
        <v>#DIV/0!</v>
      </c>
      <c r="Y1476" s="3" t="e">
        <f>IF(DEGREES(ACOS(SIN(RADIANS(G1476))*SIN(RADIANS(E1480))+COS(RADIANS(G1476))*COS(RADIANS(E1480))*COS(RADIANS(Y1470))))&gt;90,0,$F$4*$F$5/E1479^2*(SIN(RADIANS(G1476))*SIN(RADIANS(E1480))+COS(RADIANS(G1476))*COS(RADIANS(E1480))*COS(RADIANS(Y1470))))</f>
        <v>#DIV/0!</v>
      </c>
      <c r="Z1476" s="3" t="e">
        <f>IF(DEGREES(ACOS(SIN(RADIANS(G1476))*SIN(RADIANS(E1480))+COS(RADIANS(G1476))*COS(RADIANS(E1480))*COS(RADIANS(Z1470))))&gt;90,0,$F$4*$F$5/E1479^2*(SIN(RADIANS(G1476))*SIN(RADIANS(E1480))+COS(RADIANS(G1476))*COS(RADIANS(E1480))*COS(RADIANS(Z1470))))</f>
        <v>#DIV/0!</v>
      </c>
      <c r="AA1476" s="3" t="e">
        <f>IF(DEGREES(ACOS(SIN(RADIANS(G1476))*SIN(RADIANS(E1480))+COS(RADIANS(G1476))*COS(RADIANS(E1480))*COS(RADIANS(AA1470))))&gt;90,0,$F$4*$F$5/E1479^2*(SIN(RADIANS(G1476))*SIN(RADIANS(E1480))+COS(RADIANS(G1476))*COS(RADIANS(E1480))*COS(RADIANS(AA1470))))</f>
        <v>#DIV/0!</v>
      </c>
      <c r="AB1476" s="3" t="e">
        <f>IF(DEGREES(ACOS(SIN(RADIANS(G1476))*SIN(RADIANS(E1480))+COS(RADIANS(G1476))*COS(RADIANS(E1480))*COS(RADIANS(AB1470))))&gt;90,0,$F$4*$F$5/E1479^2*(SIN(RADIANS(G1476))*SIN(RADIANS(E1480))+COS(RADIANS(G1476))*COS(RADIANS(E1480))*COS(RADIANS(AB1470))))</f>
        <v>#DIV/0!</v>
      </c>
      <c r="AC1476" s="3" t="e">
        <f>IF(DEGREES(ACOS(SIN(RADIANS(G1476))*SIN(RADIANS(E1480))+COS(RADIANS(G1476))*COS(RADIANS(E1480))*COS(RADIANS(AC1470))))&gt;90,0,$F$4*$F$5/E1479^2*(SIN(RADIANS(G1476))*SIN(RADIANS(E1480))+COS(RADIANS(G1476))*COS(RADIANS(E1480))*COS(RADIANS(AC1470))))</f>
        <v>#DIV/0!</v>
      </c>
      <c r="AD1476" s="3" t="e">
        <f>IF(DEGREES(ACOS(SIN(RADIANS(G1476))*SIN(RADIANS(E1480))+COS(RADIANS(G1476))*COS(RADIANS(E1480))*COS(RADIANS(AD1470))))&gt;90,0,$F$4*$F$5/E1479^2*(SIN(RADIANS(G1476))*SIN(RADIANS(E1480))+COS(RADIANS(G1476))*COS(RADIANS(E1480))*COS(RADIANS(AD1470))))</f>
        <v>#DIV/0!</v>
      </c>
      <c r="AE1476" s="3" t="e">
        <f>IF(DEGREES(ACOS(SIN(RADIANS(G1476))*SIN(RADIANS(E1480))+COS(RADIANS(G1476))*COS(RADIANS(E1480))*COS(RADIANS(AE1470))))&gt;90,0,$F$4*$F$5/E1479^2*(SIN(RADIANS(G1476))*SIN(RADIANS(E1480))+COS(RADIANS(G1476))*COS(RADIANS(E1480))*COS(RADIANS(AE1470))))</f>
        <v>#DIV/0!</v>
      </c>
      <c r="AF1476" s="3" t="e">
        <f>IF(DEGREES(ACOS(SIN(RADIANS(G1476))*SIN(RADIANS(E1480))+COS(RADIANS(G1476))*COS(RADIANS(E1480))*COS(RADIANS(AF1470))))&gt;90,0,$F$4*$F$5/E1479^2*(SIN(RADIANS(G1476))*SIN(RADIANS(E1480))+COS(RADIANS(G1476))*COS(RADIANS(E1480))*COS(RADIANS(AF1470))))</f>
        <v>#DIV/0!</v>
      </c>
      <c r="AG1476" s="3" t="e">
        <f>IF(DEGREES(ACOS(SIN(RADIANS(G1476))*SIN(RADIANS(E1480))+COS(RADIANS(G1476))*COS(RADIANS(E1480))*COS(RADIANS(AG1470))))&gt;90,0,$F$4*$F$5/E1479^2*(SIN(RADIANS(G1476))*SIN(RADIANS(E1480))+COS(RADIANS(G1476))*COS(RADIANS(E1480))*COS(RADIANS(AG1470))))</f>
        <v>#DIV/0!</v>
      </c>
      <c r="AH1476" s="3" t="e">
        <f>IF(DEGREES(ACOS(SIN(RADIANS(G1476))*SIN(RADIANS(E1480))+COS(RADIANS(G1476))*COS(RADIANS(E1480))*COS(RADIANS(AH1470))))&gt;90,0,$F$4*$F$5/E1479^2*(SIN(RADIANS(G1476))*SIN(RADIANS(E1480))+COS(RADIANS(G1476))*COS(RADIANS(E1480))*COS(RADIANS(AH1470))))</f>
        <v>#DIV/0!</v>
      </c>
      <c r="AI1476" s="3" t="e">
        <f>IF(DEGREES(ACOS(SIN(RADIANS(G1476))*SIN(RADIANS(E1480))+COS(RADIANS(G1476))*COS(RADIANS(E1480))*COS(RADIANS(AI1470))))&gt;90,0,$F$4*$F$5/E1479^2*(SIN(RADIANS(G1476))*SIN(RADIANS(E1480))+COS(RADIANS(G1476))*COS(RADIANS(E1480))*COS(RADIANS(AI1470))))</f>
        <v>#DIV/0!</v>
      </c>
      <c r="AJ1476" s="3" t="e">
        <f>IF(DEGREES(ACOS(SIN(RADIANS(G1476))*SIN(RADIANS(E1480))+COS(RADIANS(G1476))*COS(RADIANS(E1480))*COS(RADIANS(AJ1470))))&gt;90,0,$F$4*$F$5/E1479^2*(SIN(RADIANS(G1476))*SIN(RADIANS(E1480))+COS(RADIANS(G1476))*COS(RADIANS(E1480))*COS(RADIANS(AJ1470))))</f>
        <v>#DIV/0!</v>
      </c>
      <c r="AK1476" s="3">
        <f>IF(DEGREES(ACOS(SIN(RADIANS(G1476))*SIN(RADIANS(E1480))+COS(RADIANS(G1476))*COS(RADIANS(E1480))*COS(RADIANS(AK1470))))&gt;90,0,$F$4*$F$5/E1479^2*(SIN(RADIANS(G1476))*SIN(RADIANS(E1480))+COS(RADIANS(G1476))*COS(RADIANS(E1480))*COS(RADIANS(AK1470))))</f>
        <v>0</v>
      </c>
      <c r="AL1476" s="3">
        <f>IF(DEGREES(ACOS(SIN(RADIANS(G1476))*SIN(RADIANS(E1480))+COS(RADIANS(G1476))*COS(RADIANS(E1480))*COS(RADIANS(AL1470))))&gt;90,0,$F$4*$F$5/E1479^2*(SIN(RADIANS(G1476))*SIN(RADIANS(E1480))+COS(RADIANS(G1476))*COS(RADIANS(E1480))*COS(RADIANS(AL1470))))</f>
        <v>0</v>
      </c>
      <c r="AM1476" s="3">
        <f>IF(DEGREES(ACOS(SIN(RADIANS(G1476))*SIN(RADIANS(E1480))+COS(RADIANS(G1476))*COS(RADIANS(E1480))*COS(RADIANS(AM1470))))&gt;90,0,$F$4*$F$5/E1479^2*(SIN(RADIANS(G1476))*SIN(RADIANS(E1480))+COS(RADIANS(G1476))*COS(RADIANS(E1480))*COS(RADIANS(AM1470))))</f>
        <v>0</v>
      </c>
      <c r="AN1476" s="3">
        <f>IF(DEGREES(ACOS(SIN(RADIANS(G1476))*SIN(RADIANS(E1480))+COS(RADIANS(G1476))*COS(RADIANS(E1480))*COS(RADIANS(AN1470))))&gt;90,0,$F$4*$F$5/E1479^2*(SIN(RADIANS(G1476))*SIN(RADIANS(E1480))+COS(RADIANS(G1476))*COS(RADIANS(E1480))*COS(RADIANS(AN1470))))</f>
        <v>0</v>
      </c>
      <c r="AO1476" s="3">
        <f>IF(DEGREES(ACOS(SIN(RADIANS(G1476))*SIN(RADIANS(E1480))+COS(RADIANS(G1476))*COS(RADIANS(E1480))*COS(RADIANS(AO1470))))&gt;90,0,$F$4*$F$5/E1479^2*(SIN(RADIANS(G1476))*SIN(RADIANS(E1480))+COS(RADIANS(G1476))*COS(RADIANS(E1480))*COS(RADIANS(AO1470))))</f>
        <v>0</v>
      </c>
      <c r="AP1476" s="3">
        <f>IF(DEGREES(ACOS(SIN(RADIANS(G1476))*SIN(RADIANS(E1480))+COS(RADIANS(G1476))*COS(RADIANS(E1480))*COS(RADIANS(AP1470))))&gt;90,0,$F$4*$F$5/E1479^2*(SIN(RADIANS(G1476))*SIN(RADIANS(E1480))+COS(RADIANS(G1476))*COS(RADIANS(E1480))*COS(RADIANS(AP1470))))</f>
        <v>0</v>
      </c>
      <c r="AQ1476" s="3">
        <f>IF(DEGREES(ACOS(SIN(RADIANS(G1476))*SIN(RADIANS(E1480))+COS(RADIANS(G1476))*COS(RADIANS(E1480))*COS(RADIANS(AQ1470))))&gt;90,0,$F$4*$F$5/E1479^2*(SIN(RADIANS(G1476))*SIN(RADIANS(E1480))+COS(RADIANS(G1476))*COS(RADIANS(E1480))*COS(RADIANS(AQ1470))))</f>
        <v>0</v>
      </c>
      <c r="AR1476" s="3">
        <f>IF(DEGREES(ACOS(SIN(RADIANS(G1476))*SIN(RADIANS(E1480))+COS(RADIANS(G1476))*COS(RADIANS(E1480))*COS(RADIANS(AR1470))))&gt;90,0,$F$4*$F$5/E1479^2*(SIN(RADIANS(G1476))*SIN(RADIANS(E1480))+COS(RADIANS(G1476))*COS(RADIANS(E1480))*COS(RADIANS(AR1470))))</f>
        <v>0</v>
      </c>
    </row>
    <row r="1477" spans="2:44" ht="15.75" customHeight="1" x14ac:dyDescent="0.2">
      <c r="B1477" s="20" t="s">
        <v>786</v>
      </c>
      <c r="E1477" s="3" t="str">
        <f>IF($F$10=0,"N/A",$F$10*(E1472/360)-ROUNDDOWN($F$10*(E1472/360),0))</f>
        <v>N/A</v>
      </c>
      <c r="G1477" s="3">
        <v>40</v>
      </c>
      <c r="I1477" s="3">
        <f>IF(DEGREES(ACOS(SIN(RADIANS(G1477))*SIN(RADIANS(E1480))+COS(RADIANS(G1477))*COS(RADIANS(E1480))*COS(RADIANS(I1470))))&gt;90,0,$F$4*$F$5/E1479^2*(SIN(RADIANS(G1477))*SIN(RADIANS(E1480))+COS(RADIANS(G1477))*COS(RADIANS(E1480))*COS(RADIANS(I1470))))</f>
        <v>0</v>
      </c>
      <c r="J1477" s="3">
        <f>IF(DEGREES(ACOS(SIN(RADIANS(G1477))*SIN(RADIANS(E1480))+COS(RADIANS(G1477))*COS(RADIANS(E1480))*COS(RADIANS(J1470))))&gt;90,0,$F$4*$F$5/E1479^2*(SIN(RADIANS(G1477))*SIN(RADIANS(E1480))+COS(RADIANS(G1477))*COS(RADIANS(E1480))*COS(RADIANS(J1470))))</f>
        <v>0</v>
      </c>
      <c r="K1477" s="3">
        <f>IF(DEGREES(ACOS(SIN(RADIANS(G1477))*SIN(RADIANS(E1480))+COS(RADIANS(G1477))*COS(RADIANS(E1480))*COS(RADIANS(K1470))))&gt;90,0,$F$4*$F$5/E1479^2*(SIN(RADIANS(G1477))*SIN(RADIANS(E1480))+COS(RADIANS(G1477))*COS(RADIANS(E1480))*COS(RADIANS(K1470))))</f>
        <v>0</v>
      </c>
      <c r="L1477" s="3">
        <f>IF(DEGREES(ACOS(SIN(RADIANS(G1477))*SIN(RADIANS(E1480))+COS(RADIANS(G1477))*COS(RADIANS(E1480))*COS(RADIANS(L1470))))&gt;90,0,$F$4*$F$5/E1479^2*(SIN(RADIANS(G1477))*SIN(RADIANS(E1480))+COS(RADIANS(G1477))*COS(RADIANS(E1480))*COS(RADIANS(L1470))))</f>
        <v>0</v>
      </c>
      <c r="M1477" s="3">
        <f>IF(DEGREES(ACOS(SIN(RADIANS(G1477))*SIN(RADIANS(E1480))+COS(RADIANS(G1477))*COS(RADIANS(E1480))*COS(RADIANS(M1470))))&gt;90,0,$F$4*$F$5/E1479^2*(SIN(RADIANS(G1477))*SIN(RADIANS(E1480))+COS(RADIANS(G1477))*COS(RADIANS(E1480))*COS(RADIANS(M1470))))</f>
        <v>0</v>
      </c>
      <c r="N1477" s="3">
        <f>IF(DEGREES(ACOS(SIN(RADIANS(G1477))*SIN(RADIANS(E1480))+COS(RADIANS(G1477))*COS(RADIANS(E1480))*COS(RADIANS(N1470))))&gt;90,0,$F$4*$F$5/E1479^2*(SIN(RADIANS(G1477))*SIN(RADIANS(E1480))+COS(RADIANS(G1477))*COS(RADIANS(E1480))*COS(RADIANS(N1470))))</f>
        <v>0</v>
      </c>
      <c r="O1477" s="3">
        <f>IF(DEGREES(ACOS(SIN(RADIANS(G1477))*SIN(RADIANS(E1480))+COS(RADIANS(G1477))*COS(RADIANS(E1480))*COS(RADIANS(O1470))))&gt;90,0,$F$4*$F$5/E1479^2*(SIN(RADIANS(G1477))*SIN(RADIANS(E1480))+COS(RADIANS(G1477))*COS(RADIANS(E1480))*COS(RADIANS(O1470))))</f>
        <v>0</v>
      </c>
      <c r="P1477" s="3">
        <f>IF(DEGREES(ACOS(SIN(RADIANS(G1477))*SIN(RADIANS(E1480))+COS(RADIANS(G1477))*COS(RADIANS(E1480))*COS(RADIANS(P1470))))&gt;90,0,$F$4*$F$5/E1479^2*(SIN(RADIANS(G1477))*SIN(RADIANS(E1480))+COS(RADIANS(G1477))*COS(RADIANS(E1480))*COS(RADIANS(P1470))))</f>
        <v>0</v>
      </c>
      <c r="Q1477" s="3">
        <f>IF(DEGREES(ACOS(SIN(RADIANS(G1477))*SIN(RADIANS(E1480))+COS(RADIANS(G1477))*COS(RADIANS(E1480))*COS(RADIANS(Q1470))))&gt;90,0,$F$4*$F$5/E1479^2*(SIN(RADIANS(G1477))*SIN(RADIANS(E1480))+COS(RADIANS(G1477))*COS(RADIANS(E1480))*COS(RADIANS(Q1470))))</f>
        <v>0</v>
      </c>
      <c r="R1477" s="3" t="e">
        <f>IF(DEGREES(ACOS(SIN(RADIANS(G1477))*SIN(RADIANS(E1480))+COS(RADIANS(G1477))*COS(RADIANS(E1480))*COS(RADIANS(R1470))))&gt;90,0,$F$4*$F$5/E1479^2*(SIN(RADIANS(G1477))*SIN(RADIANS(E1480))+COS(RADIANS(G1477))*COS(RADIANS(E1480))*COS(RADIANS(R1470))))</f>
        <v>#DIV/0!</v>
      </c>
      <c r="S1477" s="3" t="e">
        <f>IF(DEGREES(ACOS(SIN(RADIANS(G1477))*SIN(RADIANS(E1480))+COS(RADIANS(G1477))*COS(RADIANS(E1480))*COS(RADIANS(S1470))))&gt;90,0,$F$4*$F$5/E1479^2*(SIN(RADIANS(G1477))*SIN(RADIANS(E1480))+COS(RADIANS(G1477))*COS(RADIANS(E1480))*COS(RADIANS(S1470))))</f>
        <v>#DIV/0!</v>
      </c>
      <c r="T1477" s="3" t="e">
        <f>IF(DEGREES(ACOS(SIN(RADIANS(G1477))*SIN(RADIANS(E1480))+COS(RADIANS(G1477))*COS(RADIANS(E1480))*COS(RADIANS(T1470))))&gt;90,0,$F$4*$F$5/E1479^2*(SIN(RADIANS(G1477))*SIN(RADIANS(E1480))+COS(RADIANS(G1477))*COS(RADIANS(E1480))*COS(RADIANS(T1470))))</f>
        <v>#DIV/0!</v>
      </c>
      <c r="U1477" s="3" t="e">
        <f>IF(DEGREES(ACOS(SIN(RADIANS(G1477))*SIN(RADIANS(E1480))+COS(RADIANS(G1477))*COS(RADIANS(E1480))*COS(RADIANS(U1470))))&gt;90,0,$F$4*$F$5/E1479^2*(SIN(RADIANS(G1477))*SIN(RADIANS(E1480))+COS(RADIANS(G1477))*COS(RADIANS(E1480))*COS(RADIANS(U1470))))</f>
        <v>#DIV/0!</v>
      </c>
      <c r="V1477" s="3" t="e">
        <f>IF(DEGREES(ACOS(SIN(RADIANS(G1477))*SIN(RADIANS(E1480))+COS(RADIANS(G1477))*COS(RADIANS(E1480))*COS(RADIANS(V1470))))&gt;90,0,$F$4*$F$5/E1479^2*(SIN(RADIANS(G1477))*SIN(RADIANS(E1480))+COS(RADIANS(G1477))*COS(RADIANS(E1480))*COS(RADIANS(V1470))))</f>
        <v>#DIV/0!</v>
      </c>
      <c r="W1477" s="3" t="e">
        <f>IF(DEGREES(ACOS(SIN(RADIANS(G1477))*SIN(RADIANS(E1480))+COS(RADIANS(G1477))*COS(RADIANS(E1480))*COS(RADIANS(W1470))))&gt;90,0,$F$4*$F$5/E1479^2*(SIN(RADIANS(G1477))*SIN(RADIANS(E1480))+COS(RADIANS(G1477))*COS(RADIANS(E1480))*COS(RADIANS(W1470))))</f>
        <v>#DIV/0!</v>
      </c>
      <c r="X1477" s="3" t="e">
        <f>IF(DEGREES(ACOS(SIN(RADIANS(G1477))*SIN(RADIANS(E1480))+COS(RADIANS(G1477))*COS(RADIANS(E1480))*COS(RADIANS(X1470))))&gt;90,0,$F$4*$F$5/E1479^2*(SIN(RADIANS(G1477))*SIN(RADIANS(E1480))+COS(RADIANS(G1477))*COS(RADIANS(E1480))*COS(RADIANS(X1470))))</f>
        <v>#DIV/0!</v>
      </c>
      <c r="Y1477" s="3" t="e">
        <f>IF(DEGREES(ACOS(SIN(RADIANS(G1477))*SIN(RADIANS(E1480))+COS(RADIANS(G1477))*COS(RADIANS(E1480))*COS(RADIANS(Y1470))))&gt;90,0,$F$4*$F$5/E1479^2*(SIN(RADIANS(G1477))*SIN(RADIANS(E1480))+COS(RADIANS(G1477))*COS(RADIANS(E1480))*COS(RADIANS(Y1470))))</f>
        <v>#DIV/0!</v>
      </c>
      <c r="Z1477" s="3" t="e">
        <f>IF(DEGREES(ACOS(SIN(RADIANS(G1477))*SIN(RADIANS(E1480))+COS(RADIANS(G1477))*COS(RADIANS(E1480))*COS(RADIANS(Z1470))))&gt;90,0,$F$4*$F$5/E1479^2*(SIN(RADIANS(G1477))*SIN(RADIANS(E1480))+COS(RADIANS(G1477))*COS(RADIANS(E1480))*COS(RADIANS(Z1470))))</f>
        <v>#DIV/0!</v>
      </c>
      <c r="AA1477" s="3" t="e">
        <f>IF(DEGREES(ACOS(SIN(RADIANS(G1477))*SIN(RADIANS(E1480))+COS(RADIANS(G1477))*COS(RADIANS(E1480))*COS(RADIANS(AA1470))))&gt;90,0,$F$4*$F$5/E1479^2*(SIN(RADIANS(G1477))*SIN(RADIANS(E1480))+COS(RADIANS(G1477))*COS(RADIANS(E1480))*COS(RADIANS(AA1470))))</f>
        <v>#DIV/0!</v>
      </c>
      <c r="AB1477" s="3" t="e">
        <f>IF(DEGREES(ACOS(SIN(RADIANS(G1477))*SIN(RADIANS(E1480))+COS(RADIANS(G1477))*COS(RADIANS(E1480))*COS(RADIANS(AB1470))))&gt;90,0,$F$4*$F$5/E1479^2*(SIN(RADIANS(G1477))*SIN(RADIANS(E1480))+COS(RADIANS(G1477))*COS(RADIANS(E1480))*COS(RADIANS(AB1470))))</f>
        <v>#DIV/0!</v>
      </c>
      <c r="AC1477" s="3" t="e">
        <f>IF(DEGREES(ACOS(SIN(RADIANS(G1477))*SIN(RADIANS(E1480))+COS(RADIANS(G1477))*COS(RADIANS(E1480))*COS(RADIANS(AC1470))))&gt;90,0,$F$4*$F$5/E1479^2*(SIN(RADIANS(G1477))*SIN(RADIANS(E1480))+COS(RADIANS(G1477))*COS(RADIANS(E1480))*COS(RADIANS(AC1470))))</f>
        <v>#DIV/0!</v>
      </c>
      <c r="AD1477" s="3" t="e">
        <f>IF(DEGREES(ACOS(SIN(RADIANS(G1477))*SIN(RADIANS(E1480))+COS(RADIANS(G1477))*COS(RADIANS(E1480))*COS(RADIANS(AD1470))))&gt;90,0,$F$4*$F$5/E1479^2*(SIN(RADIANS(G1477))*SIN(RADIANS(E1480))+COS(RADIANS(G1477))*COS(RADIANS(E1480))*COS(RADIANS(AD1470))))</f>
        <v>#DIV/0!</v>
      </c>
      <c r="AE1477" s="3" t="e">
        <f>IF(DEGREES(ACOS(SIN(RADIANS(G1477))*SIN(RADIANS(E1480))+COS(RADIANS(G1477))*COS(RADIANS(E1480))*COS(RADIANS(AE1470))))&gt;90,0,$F$4*$F$5/E1479^2*(SIN(RADIANS(G1477))*SIN(RADIANS(E1480))+COS(RADIANS(G1477))*COS(RADIANS(E1480))*COS(RADIANS(AE1470))))</f>
        <v>#DIV/0!</v>
      </c>
      <c r="AF1477" s="3" t="e">
        <f>IF(DEGREES(ACOS(SIN(RADIANS(G1477))*SIN(RADIANS(E1480))+COS(RADIANS(G1477))*COS(RADIANS(E1480))*COS(RADIANS(AF1470))))&gt;90,0,$F$4*$F$5/E1479^2*(SIN(RADIANS(G1477))*SIN(RADIANS(E1480))+COS(RADIANS(G1477))*COS(RADIANS(E1480))*COS(RADIANS(AF1470))))</f>
        <v>#DIV/0!</v>
      </c>
      <c r="AG1477" s="3" t="e">
        <f>IF(DEGREES(ACOS(SIN(RADIANS(G1477))*SIN(RADIANS(E1480))+COS(RADIANS(G1477))*COS(RADIANS(E1480))*COS(RADIANS(AG1470))))&gt;90,0,$F$4*$F$5/E1479^2*(SIN(RADIANS(G1477))*SIN(RADIANS(E1480))+COS(RADIANS(G1477))*COS(RADIANS(E1480))*COS(RADIANS(AG1470))))</f>
        <v>#DIV/0!</v>
      </c>
      <c r="AH1477" s="3" t="e">
        <f>IF(DEGREES(ACOS(SIN(RADIANS(G1477))*SIN(RADIANS(E1480))+COS(RADIANS(G1477))*COS(RADIANS(E1480))*COS(RADIANS(AH1470))))&gt;90,0,$F$4*$F$5/E1479^2*(SIN(RADIANS(G1477))*SIN(RADIANS(E1480))+COS(RADIANS(G1477))*COS(RADIANS(E1480))*COS(RADIANS(AH1470))))</f>
        <v>#DIV/0!</v>
      </c>
      <c r="AI1477" s="3" t="e">
        <f>IF(DEGREES(ACOS(SIN(RADIANS(G1477))*SIN(RADIANS(E1480))+COS(RADIANS(G1477))*COS(RADIANS(E1480))*COS(RADIANS(AI1470))))&gt;90,0,$F$4*$F$5/E1479^2*(SIN(RADIANS(G1477))*SIN(RADIANS(E1480))+COS(RADIANS(G1477))*COS(RADIANS(E1480))*COS(RADIANS(AI1470))))</f>
        <v>#DIV/0!</v>
      </c>
      <c r="AJ1477" s="3" t="e">
        <f>IF(DEGREES(ACOS(SIN(RADIANS(G1477))*SIN(RADIANS(E1480))+COS(RADIANS(G1477))*COS(RADIANS(E1480))*COS(RADIANS(AJ1470))))&gt;90,0,$F$4*$F$5/E1479^2*(SIN(RADIANS(G1477))*SIN(RADIANS(E1480))+COS(RADIANS(G1477))*COS(RADIANS(E1480))*COS(RADIANS(AJ1470))))</f>
        <v>#DIV/0!</v>
      </c>
      <c r="AK1477" s="3">
        <f>IF(DEGREES(ACOS(SIN(RADIANS(G1477))*SIN(RADIANS(E1480))+COS(RADIANS(G1477))*COS(RADIANS(E1480))*COS(RADIANS(AK1470))))&gt;90,0,$F$4*$F$5/E1479^2*(SIN(RADIANS(G1477))*SIN(RADIANS(E1480))+COS(RADIANS(G1477))*COS(RADIANS(E1480))*COS(RADIANS(AK1470))))</f>
        <v>0</v>
      </c>
      <c r="AL1477" s="3">
        <f>IF(DEGREES(ACOS(SIN(RADIANS(G1477))*SIN(RADIANS(E1480))+COS(RADIANS(G1477))*COS(RADIANS(E1480))*COS(RADIANS(AL1470))))&gt;90,0,$F$4*$F$5/E1479^2*(SIN(RADIANS(G1477))*SIN(RADIANS(E1480))+COS(RADIANS(G1477))*COS(RADIANS(E1480))*COS(RADIANS(AL1470))))</f>
        <v>0</v>
      </c>
      <c r="AM1477" s="3">
        <f>IF(DEGREES(ACOS(SIN(RADIANS(G1477))*SIN(RADIANS(E1480))+COS(RADIANS(G1477))*COS(RADIANS(E1480))*COS(RADIANS(AM1470))))&gt;90,0,$F$4*$F$5/E1479^2*(SIN(RADIANS(G1477))*SIN(RADIANS(E1480))+COS(RADIANS(G1477))*COS(RADIANS(E1480))*COS(RADIANS(AM1470))))</f>
        <v>0</v>
      </c>
      <c r="AN1477" s="3">
        <f>IF(DEGREES(ACOS(SIN(RADIANS(G1477))*SIN(RADIANS(E1480))+COS(RADIANS(G1477))*COS(RADIANS(E1480))*COS(RADIANS(AN1470))))&gt;90,0,$F$4*$F$5/E1479^2*(SIN(RADIANS(G1477))*SIN(RADIANS(E1480))+COS(RADIANS(G1477))*COS(RADIANS(E1480))*COS(RADIANS(AN1470))))</f>
        <v>0</v>
      </c>
      <c r="AO1477" s="3">
        <f>IF(DEGREES(ACOS(SIN(RADIANS(G1477))*SIN(RADIANS(E1480))+COS(RADIANS(G1477))*COS(RADIANS(E1480))*COS(RADIANS(AO1470))))&gt;90,0,$F$4*$F$5/E1479^2*(SIN(RADIANS(G1477))*SIN(RADIANS(E1480))+COS(RADIANS(G1477))*COS(RADIANS(E1480))*COS(RADIANS(AO1470))))</f>
        <v>0</v>
      </c>
      <c r="AP1477" s="3">
        <f>IF(DEGREES(ACOS(SIN(RADIANS(G1477))*SIN(RADIANS(E1480))+COS(RADIANS(G1477))*COS(RADIANS(E1480))*COS(RADIANS(AP1470))))&gt;90,0,$F$4*$F$5/E1479^2*(SIN(RADIANS(G1477))*SIN(RADIANS(E1480))+COS(RADIANS(G1477))*COS(RADIANS(E1480))*COS(RADIANS(AP1470))))</f>
        <v>0</v>
      </c>
      <c r="AQ1477" s="3">
        <f>IF(DEGREES(ACOS(SIN(RADIANS(G1477))*SIN(RADIANS(E1480))+COS(RADIANS(G1477))*COS(RADIANS(E1480))*COS(RADIANS(AQ1470))))&gt;90,0,$F$4*$F$5/E1479^2*(SIN(RADIANS(G1477))*SIN(RADIANS(E1480))+COS(RADIANS(G1477))*COS(RADIANS(E1480))*COS(RADIANS(AQ1470))))</f>
        <v>0</v>
      </c>
      <c r="AR1477" s="3">
        <f>IF(DEGREES(ACOS(SIN(RADIANS(G1477))*SIN(RADIANS(E1480))+COS(RADIANS(G1477))*COS(RADIANS(E1480))*COS(RADIANS(AR1470))))&gt;90,0,$F$4*$F$5/E1479^2*(SIN(RADIANS(G1477))*SIN(RADIANS(E1480))+COS(RADIANS(G1477))*COS(RADIANS(E1480))*COS(RADIANS(AR1470))))</f>
        <v>0</v>
      </c>
    </row>
    <row r="1478" spans="2:44" ht="15.75" customHeight="1" x14ac:dyDescent="0.2">
      <c r="B1478" s="20" t="s">
        <v>787</v>
      </c>
      <c r="E1478" s="3" t="str">
        <f>IF($F$10=0,"N/A",E1477*$F$11/$F$10)</f>
        <v>N/A</v>
      </c>
      <c r="G1478" s="3">
        <v>30</v>
      </c>
      <c r="I1478" s="3">
        <f>IF(DEGREES(ACOS(SIN(RADIANS(G1478))*SIN(RADIANS(E1480))+COS(RADIANS(G1478))*COS(RADIANS(E1480))*COS(RADIANS(I1470))))&gt;90,0,$F$4*$F$5/E1479^2*(SIN(RADIANS(G1478))*SIN(RADIANS(E1480))+COS(RADIANS(G1478))*COS(RADIANS(E1480))*COS(RADIANS(I1470))))</f>
        <v>0</v>
      </c>
      <c r="J1478" s="3">
        <f>IF(DEGREES(ACOS(SIN(RADIANS(G1478))*SIN(RADIANS(E1480))+COS(RADIANS(G1478))*COS(RADIANS(E1480))*COS(RADIANS(J1470))))&gt;90,0,$F$4*$F$5/E1479^2*(SIN(RADIANS(G1478))*SIN(RADIANS(E1480))+COS(RADIANS(G1478))*COS(RADIANS(E1480))*COS(RADIANS(J1470))))</f>
        <v>0</v>
      </c>
      <c r="K1478" s="3">
        <f>IF(DEGREES(ACOS(SIN(RADIANS(G1478))*SIN(RADIANS(E1480))+COS(RADIANS(G1478))*COS(RADIANS(E1480))*COS(RADIANS(K1470))))&gt;90,0,$F$4*$F$5/E1479^2*(SIN(RADIANS(G1478))*SIN(RADIANS(E1480))+COS(RADIANS(G1478))*COS(RADIANS(E1480))*COS(RADIANS(K1470))))</f>
        <v>0</v>
      </c>
      <c r="L1478" s="3">
        <f>IF(DEGREES(ACOS(SIN(RADIANS(G1478))*SIN(RADIANS(E1480))+COS(RADIANS(G1478))*COS(RADIANS(E1480))*COS(RADIANS(L1470))))&gt;90,0,$F$4*$F$5/E1479^2*(SIN(RADIANS(G1478))*SIN(RADIANS(E1480))+COS(RADIANS(G1478))*COS(RADIANS(E1480))*COS(RADIANS(L1470))))</f>
        <v>0</v>
      </c>
      <c r="M1478" s="3">
        <f>IF(DEGREES(ACOS(SIN(RADIANS(G1478))*SIN(RADIANS(E1480))+COS(RADIANS(G1478))*COS(RADIANS(E1480))*COS(RADIANS(M1470))))&gt;90,0,$F$4*$F$5/E1479^2*(SIN(RADIANS(G1478))*SIN(RADIANS(E1480))+COS(RADIANS(G1478))*COS(RADIANS(E1480))*COS(RADIANS(M1470))))</f>
        <v>0</v>
      </c>
      <c r="N1478" s="3">
        <f>IF(DEGREES(ACOS(SIN(RADIANS(G1478))*SIN(RADIANS(E1480))+COS(RADIANS(G1478))*COS(RADIANS(E1480))*COS(RADIANS(N1470))))&gt;90,0,$F$4*$F$5/E1479^2*(SIN(RADIANS(G1478))*SIN(RADIANS(E1480))+COS(RADIANS(G1478))*COS(RADIANS(E1480))*COS(RADIANS(N1470))))</f>
        <v>0</v>
      </c>
      <c r="O1478" s="3">
        <f>IF(DEGREES(ACOS(SIN(RADIANS(G1478))*SIN(RADIANS(E1480))+COS(RADIANS(G1478))*COS(RADIANS(E1480))*COS(RADIANS(O1470))))&gt;90,0,$F$4*$F$5/E1479^2*(SIN(RADIANS(G1478))*SIN(RADIANS(E1480))+COS(RADIANS(G1478))*COS(RADIANS(E1480))*COS(RADIANS(O1470))))</f>
        <v>0</v>
      </c>
      <c r="P1478" s="3">
        <f>IF(DEGREES(ACOS(SIN(RADIANS(G1478))*SIN(RADIANS(E1480))+COS(RADIANS(G1478))*COS(RADIANS(E1480))*COS(RADIANS(P1470))))&gt;90,0,$F$4*$F$5/E1479^2*(SIN(RADIANS(G1478))*SIN(RADIANS(E1480))+COS(RADIANS(G1478))*COS(RADIANS(E1480))*COS(RADIANS(P1470))))</f>
        <v>0</v>
      </c>
      <c r="Q1478" s="3">
        <f>IF(DEGREES(ACOS(SIN(RADIANS(G1478))*SIN(RADIANS(E1480))+COS(RADIANS(G1478))*COS(RADIANS(E1480))*COS(RADIANS(Q1470))))&gt;90,0,$F$4*$F$5/E1479^2*(SIN(RADIANS(G1478))*SIN(RADIANS(E1480))+COS(RADIANS(G1478))*COS(RADIANS(E1480))*COS(RADIANS(Q1470))))</f>
        <v>0</v>
      </c>
      <c r="R1478" s="3" t="e">
        <f>IF(DEGREES(ACOS(SIN(RADIANS(G1478))*SIN(RADIANS(E1480))+COS(RADIANS(G1478))*COS(RADIANS(E1480))*COS(RADIANS(R1470))))&gt;90,0,$F$4*$F$5/E1479^2*(SIN(RADIANS(G1478))*SIN(RADIANS(E1480))+COS(RADIANS(G1478))*COS(RADIANS(E1480))*COS(RADIANS(R1470))))</f>
        <v>#DIV/0!</v>
      </c>
      <c r="S1478" s="3" t="e">
        <f>IF(DEGREES(ACOS(SIN(RADIANS(G1478))*SIN(RADIANS(E1480))+COS(RADIANS(G1478))*COS(RADIANS(E1480))*COS(RADIANS(S1470))))&gt;90,0,$F$4*$F$5/E1479^2*(SIN(RADIANS(G1478))*SIN(RADIANS(E1480))+COS(RADIANS(G1478))*COS(RADIANS(E1480))*COS(RADIANS(S1470))))</f>
        <v>#DIV/0!</v>
      </c>
      <c r="T1478" s="3" t="e">
        <f>IF(DEGREES(ACOS(SIN(RADIANS(G1478))*SIN(RADIANS(E1480))+COS(RADIANS(G1478))*COS(RADIANS(E1480))*COS(RADIANS(T1470))))&gt;90,0,$F$4*$F$5/E1479^2*(SIN(RADIANS(G1478))*SIN(RADIANS(E1480))+COS(RADIANS(G1478))*COS(RADIANS(E1480))*COS(RADIANS(T1470))))</f>
        <v>#DIV/0!</v>
      </c>
      <c r="U1478" s="3" t="e">
        <f>IF(DEGREES(ACOS(SIN(RADIANS(G1478))*SIN(RADIANS(E1480))+COS(RADIANS(G1478))*COS(RADIANS(E1480))*COS(RADIANS(U1470))))&gt;90,0,$F$4*$F$5/E1479^2*(SIN(RADIANS(G1478))*SIN(RADIANS(E1480))+COS(RADIANS(G1478))*COS(RADIANS(E1480))*COS(RADIANS(U1470))))</f>
        <v>#DIV/0!</v>
      </c>
      <c r="V1478" s="3" t="e">
        <f>IF(DEGREES(ACOS(SIN(RADIANS(G1478))*SIN(RADIANS(E1480))+COS(RADIANS(G1478))*COS(RADIANS(E1480))*COS(RADIANS(V1470))))&gt;90,0,$F$4*$F$5/E1479^2*(SIN(RADIANS(G1478))*SIN(RADIANS(E1480))+COS(RADIANS(G1478))*COS(RADIANS(E1480))*COS(RADIANS(V1470))))</f>
        <v>#DIV/0!</v>
      </c>
      <c r="W1478" s="3" t="e">
        <f>IF(DEGREES(ACOS(SIN(RADIANS(G1478))*SIN(RADIANS(E1480))+COS(RADIANS(G1478))*COS(RADIANS(E1480))*COS(RADIANS(W1470))))&gt;90,0,$F$4*$F$5/E1479^2*(SIN(RADIANS(G1478))*SIN(RADIANS(E1480))+COS(RADIANS(G1478))*COS(RADIANS(E1480))*COS(RADIANS(W1470))))</f>
        <v>#DIV/0!</v>
      </c>
      <c r="X1478" s="3" t="e">
        <f>IF(DEGREES(ACOS(SIN(RADIANS(G1478))*SIN(RADIANS(E1480))+COS(RADIANS(G1478))*COS(RADIANS(E1480))*COS(RADIANS(X1470))))&gt;90,0,$F$4*$F$5/E1479^2*(SIN(RADIANS(G1478))*SIN(RADIANS(E1480))+COS(RADIANS(G1478))*COS(RADIANS(E1480))*COS(RADIANS(X1470))))</f>
        <v>#DIV/0!</v>
      </c>
      <c r="Y1478" s="3" t="e">
        <f>IF(DEGREES(ACOS(SIN(RADIANS(G1478))*SIN(RADIANS(E1480))+COS(RADIANS(G1478))*COS(RADIANS(E1480))*COS(RADIANS(Y1470))))&gt;90,0,$F$4*$F$5/E1479^2*(SIN(RADIANS(G1478))*SIN(RADIANS(E1480))+COS(RADIANS(G1478))*COS(RADIANS(E1480))*COS(RADIANS(Y1470))))</f>
        <v>#DIV/0!</v>
      </c>
      <c r="Z1478" s="3" t="e">
        <f>IF(DEGREES(ACOS(SIN(RADIANS(G1478))*SIN(RADIANS(E1480))+COS(RADIANS(G1478))*COS(RADIANS(E1480))*COS(RADIANS(Z1470))))&gt;90,0,$F$4*$F$5/E1479^2*(SIN(RADIANS(G1478))*SIN(RADIANS(E1480))+COS(RADIANS(G1478))*COS(RADIANS(E1480))*COS(RADIANS(Z1470))))</f>
        <v>#DIV/0!</v>
      </c>
      <c r="AA1478" s="3" t="e">
        <f>IF(DEGREES(ACOS(SIN(RADIANS(G1478))*SIN(RADIANS(E1480))+COS(RADIANS(G1478))*COS(RADIANS(E1480))*COS(RADIANS(AA1470))))&gt;90,0,$F$4*$F$5/E1479^2*(SIN(RADIANS(G1478))*SIN(RADIANS(E1480))+COS(RADIANS(G1478))*COS(RADIANS(E1480))*COS(RADIANS(AA1470))))</f>
        <v>#DIV/0!</v>
      </c>
      <c r="AB1478" s="3" t="e">
        <f>IF(DEGREES(ACOS(SIN(RADIANS(G1478))*SIN(RADIANS(E1480))+COS(RADIANS(G1478))*COS(RADIANS(E1480))*COS(RADIANS(AB1470))))&gt;90,0,$F$4*$F$5/E1479^2*(SIN(RADIANS(G1478))*SIN(RADIANS(E1480))+COS(RADIANS(G1478))*COS(RADIANS(E1480))*COS(RADIANS(AB1470))))</f>
        <v>#DIV/0!</v>
      </c>
      <c r="AC1478" s="3" t="e">
        <f>IF(DEGREES(ACOS(SIN(RADIANS(G1478))*SIN(RADIANS(E1480))+COS(RADIANS(G1478))*COS(RADIANS(E1480))*COS(RADIANS(AC1470))))&gt;90,0,$F$4*$F$5/E1479^2*(SIN(RADIANS(G1478))*SIN(RADIANS(E1480))+COS(RADIANS(G1478))*COS(RADIANS(E1480))*COS(RADIANS(AC1470))))</f>
        <v>#DIV/0!</v>
      </c>
      <c r="AD1478" s="3" t="e">
        <f>IF(DEGREES(ACOS(SIN(RADIANS(G1478))*SIN(RADIANS(E1480))+COS(RADIANS(G1478))*COS(RADIANS(E1480))*COS(RADIANS(AD1470))))&gt;90,0,$F$4*$F$5/E1479^2*(SIN(RADIANS(G1478))*SIN(RADIANS(E1480))+COS(RADIANS(G1478))*COS(RADIANS(E1480))*COS(RADIANS(AD1470))))</f>
        <v>#DIV/0!</v>
      </c>
      <c r="AE1478" s="3" t="e">
        <f>IF(DEGREES(ACOS(SIN(RADIANS(G1478))*SIN(RADIANS(E1480))+COS(RADIANS(G1478))*COS(RADIANS(E1480))*COS(RADIANS(AE1470))))&gt;90,0,$F$4*$F$5/E1479^2*(SIN(RADIANS(G1478))*SIN(RADIANS(E1480))+COS(RADIANS(G1478))*COS(RADIANS(E1480))*COS(RADIANS(AE1470))))</f>
        <v>#DIV/0!</v>
      </c>
      <c r="AF1478" s="3" t="e">
        <f>IF(DEGREES(ACOS(SIN(RADIANS(G1478))*SIN(RADIANS(E1480))+COS(RADIANS(G1478))*COS(RADIANS(E1480))*COS(RADIANS(AF1470))))&gt;90,0,$F$4*$F$5/E1479^2*(SIN(RADIANS(G1478))*SIN(RADIANS(E1480))+COS(RADIANS(G1478))*COS(RADIANS(E1480))*COS(RADIANS(AF1470))))</f>
        <v>#DIV/0!</v>
      </c>
      <c r="AG1478" s="3" t="e">
        <f>IF(DEGREES(ACOS(SIN(RADIANS(G1478))*SIN(RADIANS(E1480))+COS(RADIANS(G1478))*COS(RADIANS(E1480))*COS(RADIANS(AG1470))))&gt;90,0,$F$4*$F$5/E1479^2*(SIN(RADIANS(G1478))*SIN(RADIANS(E1480))+COS(RADIANS(G1478))*COS(RADIANS(E1480))*COS(RADIANS(AG1470))))</f>
        <v>#DIV/0!</v>
      </c>
      <c r="AH1478" s="3" t="e">
        <f>IF(DEGREES(ACOS(SIN(RADIANS(G1478))*SIN(RADIANS(E1480))+COS(RADIANS(G1478))*COS(RADIANS(E1480))*COS(RADIANS(AH1470))))&gt;90,0,$F$4*$F$5/E1479^2*(SIN(RADIANS(G1478))*SIN(RADIANS(E1480))+COS(RADIANS(G1478))*COS(RADIANS(E1480))*COS(RADIANS(AH1470))))</f>
        <v>#DIV/0!</v>
      </c>
      <c r="AI1478" s="3" t="e">
        <f>IF(DEGREES(ACOS(SIN(RADIANS(G1478))*SIN(RADIANS(E1480))+COS(RADIANS(G1478))*COS(RADIANS(E1480))*COS(RADIANS(AI1470))))&gt;90,0,$F$4*$F$5/E1479^2*(SIN(RADIANS(G1478))*SIN(RADIANS(E1480))+COS(RADIANS(G1478))*COS(RADIANS(E1480))*COS(RADIANS(AI1470))))</f>
        <v>#DIV/0!</v>
      </c>
      <c r="AJ1478" s="3" t="e">
        <f>IF(DEGREES(ACOS(SIN(RADIANS(G1478))*SIN(RADIANS(E1480))+COS(RADIANS(G1478))*COS(RADIANS(E1480))*COS(RADIANS(AJ1470))))&gt;90,0,$F$4*$F$5/E1479^2*(SIN(RADIANS(G1478))*SIN(RADIANS(E1480))+COS(RADIANS(G1478))*COS(RADIANS(E1480))*COS(RADIANS(AJ1470))))</f>
        <v>#DIV/0!</v>
      </c>
      <c r="AK1478" s="3">
        <f>IF(DEGREES(ACOS(SIN(RADIANS(G1478))*SIN(RADIANS(E1480))+COS(RADIANS(G1478))*COS(RADIANS(E1480))*COS(RADIANS(AK1470))))&gt;90,0,$F$4*$F$5/E1479^2*(SIN(RADIANS(G1478))*SIN(RADIANS(E1480))+COS(RADIANS(G1478))*COS(RADIANS(E1480))*COS(RADIANS(AK1470))))</f>
        <v>0</v>
      </c>
      <c r="AL1478" s="3">
        <f>IF(DEGREES(ACOS(SIN(RADIANS(G1478))*SIN(RADIANS(E1480))+COS(RADIANS(G1478))*COS(RADIANS(E1480))*COS(RADIANS(AL1470))))&gt;90,0,$F$4*$F$5/E1479^2*(SIN(RADIANS(G1478))*SIN(RADIANS(E1480))+COS(RADIANS(G1478))*COS(RADIANS(E1480))*COS(RADIANS(AL1470))))</f>
        <v>0</v>
      </c>
      <c r="AM1478" s="3">
        <f>IF(DEGREES(ACOS(SIN(RADIANS(G1478))*SIN(RADIANS(E1480))+COS(RADIANS(G1478))*COS(RADIANS(E1480))*COS(RADIANS(AM1470))))&gt;90,0,$F$4*$F$5/E1479^2*(SIN(RADIANS(G1478))*SIN(RADIANS(E1480))+COS(RADIANS(G1478))*COS(RADIANS(E1480))*COS(RADIANS(AM1470))))</f>
        <v>0</v>
      </c>
      <c r="AN1478" s="3">
        <f>IF(DEGREES(ACOS(SIN(RADIANS(G1478))*SIN(RADIANS(E1480))+COS(RADIANS(G1478))*COS(RADIANS(E1480))*COS(RADIANS(AN1470))))&gt;90,0,$F$4*$F$5/E1479^2*(SIN(RADIANS(G1478))*SIN(RADIANS(E1480))+COS(RADIANS(G1478))*COS(RADIANS(E1480))*COS(RADIANS(AN1470))))</f>
        <v>0</v>
      </c>
      <c r="AO1478" s="3">
        <f>IF(DEGREES(ACOS(SIN(RADIANS(G1478))*SIN(RADIANS(E1480))+COS(RADIANS(G1478))*COS(RADIANS(E1480))*COS(RADIANS(AO1470))))&gt;90,0,$F$4*$F$5/E1479^2*(SIN(RADIANS(G1478))*SIN(RADIANS(E1480))+COS(RADIANS(G1478))*COS(RADIANS(E1480))*COS(RADIANS(AO1470))))</f>
        <v>0</v>
      </c>
      <c r="AP1478" s="3">
        <f>IF(DEGREES(ACOS(SIN(RADIANS(G1478))*SIN(RADIANS(E1480))+COS(RADIANS(G1478))*COS(RADIANS(E1480))*COS(RADIANS(AP1470))))&gt;90,0,$F$4*$F$5/E1479^2*(SIN(RADIANS(G1478))*SIN(RADIANS(E1480))+COS(RADIANS(G1478))*COS(RADIANS(E1480))*COS(RADIANS(AP1470))))</f>
        <v>0</v>
      </c>
      <c r="AQ1478" s="3">
        <f>IF(DEGREES(ACOS(SIN(RADIANS(G1478))*SIN(RADIANS(E1480))+COS(RADIANS(G1478))*COS(RADIANS(E1480))*COS(RADIANS(AQ1470))))&gt;90,0,$F$4*$F$5/E1479^2*(SIN(RADIANS(G1478))*SIN(RADIANS(E1480))+COS(RADIANS(G1478))*COS(RADIANS(E1480))*COS(RADIANS(AQ1470))))</f>
        <v>0</v>
      </c>
      <c r="AR1478" s="3">
        <f>IF(DEGREES(ACOS(SIN(RADIANS(G1478))*SIN(RADIANS(E1480))+COS(RADIANS(G1478))*COS(RADIANS(E1480))*COS(RADIANS(AR1470))))&gt;90,0,$F$4*$F$5/E1479^2*(SIN(RADIANS(G1478))*SIN(RADIANS(E1480))+COS(RADIANS(G1478))*COS(RADIANS(E1480))*COS(RADIANS(AR1470))))</f>
        <v>0</v>
      </c>
    </row>
    <row r="1479" spans="2:44" ht="15.75" customHeight="1" x14ac:dyDescent="0.2">
      <c r="B1479" s="20" t="s">
        <v>788</v>
      </c>
      <c r="E1479" s="3">
        <f>$F$6*(1-$F$7^2)/(1+$F$7*COS(RADIANS(E1473)))</f>
        <v>0</v>
      </c>
      <c r="G1479" s="3">
        <v>20</v>
      </c>
      <c r="I1479" s="3">
        <f>IF(DEGREES(ACOS(SIN(RADIANS(G1479))*SIN(RADIANS(E1480))+COS(RADIANS(G1479))*COS(RADIANS(E1480))*COS(RADIANS(I1470))))&gt;90,0,$F$4*$F$5/E1479^2*(SIN(RADIANS(G1479))*SIN(RADIANS(E1480))+COS(RADIANS(G1479))*COS(RADIANS(E1480))*COS(RADIANS(I1470))))</f>
        <v>0</v>
      </c>
      <c r="J1479" s="3">
        <f>IF(DEGREES(ACOS(SIN(RADIANS(G1479))*SIN(RADIANS(E1480))+COS(RADIANS(G1479))*COS(RADIANS(E1480))*COS(RADIANS(J1470))))&gt;90,0,$F$4*$F$5/E1479^2*(SIN(RADIANS(G1479))*SIN(RADIANS(E1480))+COS(RADIANS(G1479))*COS(RADIANS(E1480))*COS(RADIANS(J1470))))</f>
        <v>0</v>
      </c>
      <c r="K1479" s="3">
        <f>IF(DEGREES(ACOS(SIN(RADIANS(G1479))*SIN(RADIANS(E1480))+COS(RADIANS(G1479))*COS(RADIANS(E1480))*COS(RADIANS(K1470))))&gt;90,0,$F$4*$F$5/E1479^2*(SIN(RADIANS(G1479))*SIN(RADIANS(E1480))+COS(RADIANS(G1479))*COS(RADIANS(E1480))*COS(RADIANS(K1470))))</f>
        <v>0</v>
      </c>
      <c r="L1479" s="3">
        <f>IF(DEGREES(ACOS(SIN(RADIANS(G1479))*SIN(RADIANS(E1480))+COS(RADIANS(G1479))*COS(RADIANS(E1480))*COS(RADIANS(L1470))))&gt;90,0,$F$4*$F$5/E1479^2*(SIN(RADIANS(G1479))*SIN(RADIANS(E1480))+COS(RADIANS(G1479))*COS(RADIANS(E1480))*COS(RADIANS(L1470))))</f>
        <v>0</v>
      </c>
      <c r="M1479" s="3">
        <f>IF(DEGREES(ACOS(SIN(RADIANS(G1479))*SIN(RADIANS(E1480))+COS(RADIANS(G1479))*COS(RADIANS(E1480))*COS(RADIANS(M1470))))&gt;90,0,$F$4*$F$5/E1479^2*(SIN(RADIANS(G1479))*SIN(RADIANS(E1480))+COS(RADIANS(G1479))*COS(RADIANS(E1480))*COS(RADIANS(M1470))))</f>
        <v>0</v>
      </c>
      <c r="N1479" s="3">
        <f>IF(DEGREES(ACOS(SIN(RADIANS(G1479))*SIN(RADIANS(E1480))+COS(RADIANS(G1479))*COS(RADIANS(E1480))*COS(RADIANS(N1470))))&gt;90,0,$F$4*$F$5/E1479^2*(SIN(RADIANS(G1479))*SIN(RADIANS(E1480))+COS(RADIANS(G1479))*COS(RADIANS(E1480))*COS(RADIANS(N1470))))</f>
        <v>0</v>
      </c>
      <c r="O1479" s="3">
        <f>IF(DEGREES(ACOS(SIN(RADIANS(G1479))*SIN(RADIANS(E1480))+COS(RADIANS(G1479))*COS(RADIANS(E1480))*COS(RADIANS(O1470))))&gt;90,0,$F$4*$F$5/E1479^2*(SIN(RADIANS(G1479))*SIN(RADIANS(E1480))+COS(RADIANS(G1479))*COS(RADIANS(E1480))*COS(RADIANS(O1470))))</f>
        <v>0</v>
      </c>
      <c r="P1479" s="3">
        <f>IF(DEGREES(ACOS(SIN(RADIANS(G1479))*SIN(RADIANS(E1480))+COS(RADIANS(G1479))*COS(RADIANS(E1480))*COS(RADIANS(P1470))))&gt;90,0,$F$4*$F$5/E1479^2*(SIN(RADIANS(G1479))*SIN(RADIANS(E1480))+COS(RADIANS(G1479))*COS(RADIANS(E1480))*COS(RADIANS(P1470))))</f>
        <v>0</v>
      </c>
      <c r="Q1479" s="3">
        <f>IF(DEGREES(ACOS(SIN(RADIANS(G1479))*SIN(RADIANS(E1480))+COS(RADIANS(G1479))*COS(RADIANS(E1480))*COS(RADIANS(Q1470))))&gt;90,0,$F$4*$F$5/E1479^2*(SIN(RADIANS(G1479))*SIN(RADIANS(E1480))+COS(RADIANS(G1479))*COS(RADIANS(E1480))*COS(RADIANS(Q1470))))</f>
        <v>0</v>
      </c>
      <c r="R1479" s="3" t="e">
        <f>IF(DEGREES(ACOS(SIN(RADIANS(G1479))*SIN(RADIANS(E1480))+COS(RADIANS(G1479))*COS(RADIANS(E1480))*COS(RADIANS(R1470))))&gt;90,0,$F$4*$F$5/E1479^2*(SIN(RADIANS(G1479))*SIN(RADIANS(E1480))+COS(RADIANS(G1479))*COS(RADIANS(E1480))*COS(RADIANS(R1470))))</f>
        <v>#DIV/0!</v>
      </c>
      <c r="S1479" s="3" t="e">
        <f>IF(DEGREES(ACOS(SIN(RADIANS(G1479))*SIN(RADIANS(E1480))+COS(RADIANS(G1479))*COS(RADIANS(E1480))*COS(RADIANS(S1470))))&gt;90,0,$F$4*$F$5/E1479^2*(SIN(RADIANS(G1479))*SIN(RADIANS(E1480))+COS(RADIANS(G1479))*COS(RADIANS(E1480))*COS(RADIANS(S1470))))</f>
        <v>#DIV/0!</v>
      </c>
      <c r="T1479" s="3" t="e">
        <f>IF(DEGREES(ACOS(SIN(RADIANS(G1479))*SIN(RADIANS(E1480))+COS(RADIANS(G1479))*COS(RADIANS(E1480))*COS(RADIANS(T1470))))&gt;90,0,$F$4*$F$5/E1479^2*(SIN(RADIANS(G1479))*SIN(RADIANS(E1480))+COS(RADIANS(G1479))*COS(RADIANS(E1480))*COS(RADIANS(T1470))))</f>
        <v>#DIV/0!</v>
      </c>
      <c r="U1479" s="3" t="e">
        <f>IF(DEGREES(ACOS(SIN(RADIANS(G1479))*SIN(RADIANS(E1480))+COS(RADIANS(G1479))*COS(RADIANS(E1480))*COS(RADIANS(U1470))))&gt;90,0,$F$4*$F$5/E1479^2*(SIN(RADIANS(G1479))*SIN(RADIANS(E1480))+COS(RADIANS(G1479))*COS(RADIANS(E1480))*COS(RADIANS(U1470))))</f>
        <v>#DIV/0!</v>
      </c>
      <c r="V1479" s="3" t="e">
        <f>IF(DEGREES(ACOS(SIN(RADIANS(G1479))*SIN(RADIANS(E1480))+COS(RADIANS(G1479))*COS(RADIANS(E1480))*COS(RADIANS(V1470))))&gt;90,0,$F$4*$F$5/E1479^2*(SIN(RADIANS(G1479))*SIN(RADIANS(E1480))+COS(RADIANS(G1479))*COS(RADIANS(E1480))*COS(RADIANS(V1470))))</f>
        <v>#DIV/0!</v>
      </c>
      <c r="W1479" s="3" t="e">
        <f>IF(DEGREES(ACOS(SIN(RADIANS(G1479))*SIN(RADIANS(E1480))+COS(RADIANS(G1479))*COS(RADIANS(E1480))*COS(RADIANS(W1470))))&gt;90,0,$F$4*$F$5/E1479^2*(SIN(RADIANS(G1479))*SIN(RADIANS(E1480))+COS(RADIANS(G1479))*COS(RADIANS(E1480))*COS(RADIANS(W1470))))</f>
        <v>#DIV/0!</v>
      </c>
      <c r="X1479" s="3" t="e">
        <f>IF(DEGREES(ACOS(SIN(RADIANS(G1479))*SIN(RADIANS(E1480))+COS(RADIANS(G1479))*COS(RADIANS(E1480))*COS(RADIANS(X1470))))&gt;90,0,$F$4*$F$5/E1479^2*(SIN(RADIANS(G1479))*SIN(RADIANS(E1480))+COS(RADIANS(G1479))*COS(RADIANS(E1480))*COS(RADIANS(X1470))))</f>
        <v>#DIV/0!</v>
      </c>
      <c r="Y1479" s="3" t="e">
        <f>IF(DEGREES(ACOS(SIN(RADIANS(G1479))*SIN(RADIANS(E1480))+COS(RADIANS(G1479))*COS(RADIANS(E1480))*COS(RADIANS(Y1470))))&gt;90,0,$F$4*$F$5/E1479^2*(SIN(RADIANS(G1479))*SIN(RADIANS(E1480))+COS(RADIANS(G1479))*COS(RADIANS(E1480))*COS(RADIANS(Y1470))))</f>
        <v>#DIV/0!</v>
      </c>
      <c r="Z1479" s="3" t="e">
        <f>IF(DEGREES(ACOS(SIN(RADIANS(G1479))*SIN(RADIANS(E1480))+COS(RADIANS(G1479))*COS(RADIANS(E1480))*COS(RADIANS(Z1470))))&gt;90,0,$F$4*$F$5/E1479^2*(SIN(RADIANS(G1479))*SIN(RADIANS(E1480))+COS(RADIANS(G1479))*COS(RADIANS(E1480))*COS(RADIANS(Z1470))))</f>
        <v>#DIV/0!</v>
      </c>
      <c r="AA1479" s="3" t="e">
        <f>IF(DEGREES(ACOS(SIN(RADIANS(G1479))*SIN(RADIANS(E1480))+COS(RADIANS(G1479))*COS(RADIANS(E1480))*COS(RADIANS(AA1470))))&gt;90,0,$F$4*$F$5/E1479^2*(SIN(RADIANS(G1479))*SIN(RADIANS(E1480))+COS(RADIANS(G1479))*COS(RADIANS(E1480))*COS(RADIANS(AA1470))))</f>
        <v>#DIV/0!</v>
      </c>
      <c r="AB1479" s="3" t="e">
        <f>IF(DEGREES(ACOS(SIN(RADIANS(G1479))*SIN(RADIANS(E1480))+COS(RADIANS(G1479))*COS(RADIANS(E1480))*COS(RADIANS(AB1470))))&gt;90,0,$F$4*$F$5/E1479^2*(SIN(RADIANS(G1479))*SIN(RADIANS(E1480))+COS(RADIANS(G1479))*COS(RADIANS(E1480))*COS(RADIANS(AB1470))))</f>
        <v>#DIV/0!</v>
      </c>
      <c r="AC1479" s="3" t="e">
        <f>IF(DEGREES(ACOS(SIN(RADIANS(G1479))*SIN(RADIANS(E1480))+COS(RADIANS(G1479))*COS(RADIANS(E1480))*COS(RADIANS(AC1470))))&gt;90,0,$F$4*$F$5/E1479^2*(SIN(RADIANS(G1479))*SIN(RADIANS(E1480))+COS(RADIANS(G1479))*COS(RADIANS(E1480))*COS(RADIANS(AC1470))))</f>
        <v>#DIV/0!</v>
      </c>
      <c r="AD1479" s="3" t="e">
        <f>IF(DEGREES(ACOS(SIN(RADIANS(G1479))*SIN(RADIANS(E1480))+COS(RADIANS(G1479))*COS(RADIANS(E1480))*COS(RADIANS(AD1470))))&gt;90,0,$F$4*$F$5/E1479^2*(SIN(RADIANS(G1479))*SIN(RADIANS(E1480))+COS(RADIANS(G1479))*COS(RADIANS(E1480))*COS(RADIANS(AD1470))))</f>
        <v>#DIV/0!</v>
      </c>
      <c r="AE1479" s="3" t="e">
        <f>IF(DEGREES(ACOS(SIN(RADIANS(G1479))*SIN(RADIANS(E1480))+COS(RADIANS(G1479))*COS(RADIANS(E1480))*COS(RADIANS(AE1470))))&gt;90,0,$F$4*$F$5/E1479^2*(SIN(RADIANS(G1479))*SIN(RADIANS(E1480))+COS(RADIANS(G1479))*COS(RADIANS(E1480))*COS(RADIANS(AE1470))))</f>
        <v>#DIV/0!</v>
      </c>
      <c r="AF1479" s="3" t="e">
        <f>IF(DEGREES(ACOS(SIN(RADIANS(G1479))*SIN(RADIANS(E1480))+COS(RADIANS(G1479))*COS(RADIANS(E1480))*COS(RADIANS(AF1470))))&gt;90,0,$F$4*$F$5/E1479^2*(SIN(RADIANS(G1479))*SIN(RADIANS(E1480))+COS(RADIANS(G1479))*COS(RADIANS(E1480))*COS(RADIANS(AF1470))))</f>
        <v>#DIV/0!</v>
      </c>
      <c r="AG1479" s="3" t="e">
        <f>IF(DEGREES(ACOS(SIN(RADIANS(G1479))*SIN(RADIANS(E1480))+COS(RADIANS(G1479))*COS(RADIANS(E1480))*COS(RADIANS(AG1470))))&gt;90,0,$F$4*$F$5/E1479^2*(SIN(RADIANS(G1479))*SIN(RADIANS(E1480))+COS(RADIANS(G1479))*COS(RADIANS(E1480))*COS(RADIANS(AG1470))))</f>
        <v>#DIV/0!</v>
      </c>
      <c r="AH1479" s="3" t="e">
        <f>IF(DEGREES(ACOS(SIN(RADIANS(G1479))*SIN(RADIANS(E1480))+COS(RADIANS(G1479))*COS(RADIANS(E1480))*COS(RADIANS(AH1470))))&gt;90,0,$F$4*$F$5/E1479^2*(SIN(RADIANS(G1479))*SIN(RADIANS(E1480))+COS(RADIANS(G1479))*COS(RADIANS(E1480))*COS(RADIANS(AH1470))))</f>
        <v>#DIV/0!</v>
      </c>
      <c r="AI1479" s="3" t="e">
        <f>IF(DEGREES(ACOS(SIN(RADIANS(G1479))*SIN(RADIANS(E1480))+COS(RADIANS(G1479))*COS(RADIANS(E1480))*COS(RADIANS(AI1470))))&gt;90,0,$F$4*$F$5/E1479^2*(SIN(RADIANS(G1479))*SIN(RADIANS(E1480))+COS(RADIANS(G1479))*COS(RADIANS(E1480))*COS(RADIANS(AI1470))))</f>
        <v>#DIV/0!</v>
      </c>
      <c r="AJ1479" s="3" t="e">
        <f>IF(DEGREES(ACOS(SIN(RADIANS(G1479))*SIN(RADIANS(E1480))+COS(RADIANS(G1479))*COS(RADIANS(E1480))*COS(RADIANS(AJ1470))))&gt;90,0,$F$4*$F$5/E1479^2*(SIN(RADIANS(G1479))*SIN(RADIANS(E1480))+COS(RADIANS(G1479))*COS(RADIANS(E1480))*COS(RADIANS(AJ1470))))</f>
        <v>#DIV/0!</v>
      </c>
      <c r="AK1479" s="3">
        <f>IF(DEGREES(ACOS(SIN(RADIANS(G1479))*SIN(RADIANS(E1480))+COS(RADIANS(G1479))*COS(RADIANS(E1480))*COS(RADIANS(AK1470))))&gt;90,0,$F$4*$F$5/E1479^2*(SIN(RADIANS(G1479))*SIN(RADIANS(E1480))+COS(RADIANS(G1479))*COS(RADIANS(E1480))*COS(RADIANS(AK1470))))</f>
        <v>0</v>
      </c>
      <c r="AL1479" s="3">
        <f>IF(DEGREES(ACOS(SIN(RADIANS(G1479))*SIN(RADIANS(E1480))+COS(RADIANS(G1479))*COS(RADIANS(E1480))*COS(RADIANS(AL1470))))&gt;90,0,$F$4*$F$5/E1479^2*(SIN(RADIANS(G1479))*SIN(RADIANS(E1480))+COS(RADIANS(G1479))*COS(RADIANS(E1480))*COS(RADIANS(AL1470))))</f>
        <v>0</v>
      </c>
      <c r="AM1479" s="3">
        <f>IF(DEGREES(ACOS(SIN(RADIANS(G1479))*SIN(RADIANS(E1480))+COS(RADIANS(G1479))*COS(RADIANS(E1480))*COS(RADIANS(AM1470))))&gt;90,0,$F$4*$F$5/E1479^2*(SIN(RADIANS(G1479))*SIN(RADIANS(E1480))+COS(RADIANS(G1479))*COS(RADIANS(E1480))*COS(RADIANS(AM1470))))</f>
        <v>0</v>
      </c>
      <c r="AN1479" s="3">
        <f>IF(DEGREES(ACOS(SIN(RADIANS(G1479))*SIN(RADIANS(E1480))+COS(RADIANS(G1479))*COS(RADIANS(E1480))*COS(RADIANS(AN1470))))&gt;90,0,$F$4*$F$5/E1479^2*(SIN(RADIANS(G1479))*SIN(RADIANS(E1480))+COS(RADIANS(G1479))*COS(RADIANS(E1480))*COS(RADIANS(AN1470))))</f>
        <v>0</v>
      </c>
      <c r="AO1479" s="3">
        <f>IF(DEGREES(ACOS(SIN(RADIANS(G1479))*SIN(RADIANS(E1480))+COS(RADIANS(G1479))*COS(RADIANS(E1480))*COS(RADIANS(AO1470))))&gt;90,0,$F$4*$F$5/E1479^2*(SIN(RADIANS(G1479))*SIN(RADIANS(E1480))+COS(RADIANS(G1479))*COS(RADIANS(E1480))*COS(RADIANS(AO1470))))</f>
        <v>0</v>
      </c>
      <c r="AP1479" s="3">
        <f>IF(DEGREES(ACOS(SIN(RADIANS(G1479))*SIN(RADIANS(E1480))+COS(RADIANS(G1479))*COS(RADIANS(E1480))*COS(RADIANS(AP1470))))&gt;90,0,$F$4*$F$5/E1479^2*(SIN(RADIANS(G1479))*SIN(RADIANS(E1480))+COS(RADIANS(G1479))*COS(RADIANS(E1480))*COS(RADIANS(AP1470))))</f>
        <v>0</v>
      </c>
      <c r="AQ1479" s="3">
        <f>IF(DEGREES(ACOS(SIN(RADIANS(G1479))*SIN(RADIANS(E1480))+COS(RADIANS(G1479))*COS(RADIANS(E1480))*COS(RADIANS(AQ1470))))&gt;90,0,$F$4*$F$5/E1479^2*(SIN(RADIANS(G1479))*SIN(RADIANS(E1480))+COS(RADIANS(G1479))*COS(RADIANS(E1480))*COS(RADIANS(AQ1470))))</f>
        <v>0</v>
      </c>
      <c r="AR1479" s="3">
        <f>IF(DEGREES(ACOS(SIN(RADIANS(G1479))*SIN(RADIANS(E1480))+COS(RADIANS(G1479))*COS(RADIANS(E1480))*COS(RADIANS(AR1470))))&gt;90,0,$F$4*$F$5/E1479^2*(SIN(RADIANS(G1479))*SIN(RADIANS(E1480))+COS(RADIANS(G1479))*COS(RADIANS(E1480))*COS(RADIANS(AR1470))))</f>
        <v>0</v>
      </c>
    </row>
    <row r="1480" spans="2:44" ht="15.75" customHeight="1" x14ac:dyDescent="0.2">
      <c r="B1480" s="20" t="s">
        <v>737</v>
      </c>
      <c r="E1480" s="3">
        <f>IF($F$8&gt;90,180-$F$8,$F$8)*SIN(RADIANS(E1474))</f>
        <v>0</v>
      </c>
      <c r="G1480" s="3">
        <v>10</v>
      </c>
      <c r="I1480" s="3">
        <f>IF(DEGREES(ACOS(SIN(RADIANS(G1480))*SIN(RADIANS(E1480))+COS(RADIANS(G1480))*COS(RADIANS(E1480))*COS(RADIANS(I1470))))&gt;90,0,$F$4*$F$5/E1479^2*(SIN(RADIANS(G1480))*SIN(RADIANS(E1480))+COS(RADIANS(G1480))*COS(RADIANS(E1480))*COS(RADIANS(I1470))))</f>
        <v>0</v>
      </c>
      <c r="J1480" s="3">
        <f>IF(DEGREES(ACOS(SIN(RADIANS(G1480))*SIN(RADIANS(E1480))+COS(RADIANS(G1480))*COS(RADIANS(E1480))*COS(RADIANS(J1470))))&gt;90,0,$F$4*$F$5/E1479^2*(SIN(RADIANS(G1480))*SIN(RADIANS(E1480))+COS(RADIANS(G1480))*COS(RADIANS(E1480))*COS(RADIANS(J1470))))</f>
        <v>0</v>
      </c>
      <c r="K1480" s="3">
        <f>IF(DEGREES(ACOS(SIN(RADIANS(G1480))*SIN(RADIANS(E1480))+COS(RADIANS(G1480))*COS(RADIANS(E1480))*COS(RADIANS(K1470))))&gt;90,0,$F$4*$F$5/E1479^2*(SIN(RADIANS(G1480))*SIN(RADIANS(E1480))+COS(RADIANS(G1480))*COS(RADIANS(E1480))*COS(RADIANS(K1470))))</f>
        <v>0</v>
      </c>
      <c r="L1480" s="3">
        <f>IF(DEGREES(ACOS(SIN(RADIANS(G1480))*SIN(RADIANS(E1480))+COS(RADIANS(G1480))*COS(RADIANS(E1480))*COS(RADIANS(L1470))))&gt;90,0,$F$4*$F$5/E1479^2*(SIN(RADIANS(G1480))*SIN(RADIANS(E1480))+COS(RADIANS(G1480))*COS(RADIANS(E1480))*COS(RADIANS(L1470))))</f>
        <v>0</v>
      </c>
      <c r="M1480" s="3">
        <f>IF(DEGREES(ACOS(SIN(RADIANS(G1480))*SIN(RADIANS(E1480))+COS(RADIANS(G1480))*COS(RADIANS(E1480))*COS(RADIANS(M1470))))&gt;90,0,$F$4*$F$5/E1479^2*(SIN(RADIANS(G1480))*SIN(RADIANS(E1480))+COS(RADIANS(G1480))*COS(RADIANS(E1480))*COS(RADIANS(M1470))))</f>
        <v>0</v>
      </c>
      <c r="N1480" s="3">
        <f>IF(DEGREES(ACOS(SIN(RADIANS(G1480))*SIN(RADIANS(E1480))+COS(RADIANS(G1480))*COS(RADIANS(E1480))*COS(RADIANS(N1470))))&gt;90,0,$F$4*$F$5/E1479^2*(SIN(RADIANS(G1480))*SIN(RADIANS(E1480))+COS(RADIANS(G1480))*COS(RADIANS(E1480))*COS(RADIANS(N1470))))</f>
        <v>0</v>
      </c>
      <c r="O1480" s="3">
        <f>IF(DEGREES(ACOS(SIN(RADIANS(G1480))*SIN(RADIANS(E1480))+COS(RADIANS(G1480))*COS(RADIANS(E1480))*COS(RADIANS(O1470))))&gt;90,0,$F$4*$F$5/E1479^2*(SIN(RADIANS(G1480))*SIN(RADIANS(E1480))+COS(RADIANS(G1480))*COS(RADIANS(E1480))*COS(RADIANS(O1470))))</f>
        <v>0</v>
      </c>
      <c r="P1480" s="3">
        <f>IF(DEGREES(ACOS(SIN(RADIANS(G1480))*SIN(RADIANS(E1480))+COS(RADIANS(G1480))*COS(RADIANS(E1480))*COS(RADIANS(P1470))))&gt;90,0,$F$4*$F$5/E1479^2*(SIN(RADIANS(G1480))*SIN(RADIANS(E1480))+COS(RADIANS(G1480))*COS(RADIANS(E1480))*COS(RADIANS(P1470))))</f>
        <v>0</v>
      </c>
      <c r="Q1480" s="3">
        <f>IF(DEGREES(ACOS(SIN(RADIANS(G1480))*SIN(RADIANS(E1480))+COS(RADIANS(G1480))*COS(RADIANS(E1480))*COS(RADIANS(Q1470))))&gt;90,0,$F$4*$F$5/E1479^2*(SIN(RADIANS(G1480))*SIN(RADIANS(E1480))+COS(RADIANS(G1480))*COS(RADIANS(E1480))*COS(RADIANS(Q1470))))</f>
        <v>0</v>
      </c>
      <c r="R1480" s="3" t="e">
        <f>IF(DEGREES(ACOS(SIN(RADIANS(G1480))*SIN(RADIANS(E1480))+COS(RADIANS(G1480))*COS(RADIANS(E1480))*COS(RADIANS(R1470))))&gt;90,0,$F$4*$F$5/E1479^2*(SIN(RADIANS(G1480))*SIN(RADIANS(E1480))+COS(RADIANS(G1480))*COS(RADIANS(E1480))*COS(RADIANS(R1470))))</f>
        <v>#DIV/0!</v>
      </c>
      <c r="S1480" s="3" t="e">
        <f>IF(DEGREES(ACOS(SIN(RADIANS(G1480))*SIN(RADIANS(E1480))+COS(RADIANS(G1480))*COS(RADIANS(E1480))*COS(RADIANS(S1470))))&gt;90,0,$F$4*$F$5/E1479^2*(SIN(RADIANS(G1480))*SIN(RADIANS(E1480))+COS(RADIANS(G1480))*COS(RADIANS(E1480))*COS(RADIANS(S1470))))</f>
        <v>#DIV/0!</v>
      </c>
      <c r="T1480" s="3" t="e">
        <f>IF(DEGREES(ACOS(SIN(RADIANS(G1480))*SIN(RADIANS(E1480))+COS(RADIANS(G1480))*COS(RADIANS(E1480))*COS(RADIANS(T1470))))&gt;90,0,$F$4*$F$5/E1479^2*(SIN(RADIANS(G1480))*SIN(RADIANS(E1480))+COS(RADIANS(G1480))*COS(RADIANS(E1480))*COS(RADIANS(T1470))))</f>
        <v>#DIV/0!</v>
      </c>
      <c r="U1480" s="3" t="e">
        <f>IF(DEGREES(ACOS(SIN(RADIANS(G1480))*SIN(RADIANS(E1480))+COS(RADIANS(G1480))*COS(RADIANS(E1480))*COS(RADIANS(U1470))))&gt;90,0,$F$4*$F$5/E1479^2*(SIN(RADIANS(G1480))*SIN(RADIANS(E1480))+COS(RADIANS(G1480))*COS(RADIANS(E1480))*COS(RADIANS(U1470))))</f>
        <v>#DIV/0!</v>
      </c>
      <c r="V1480" s="3" t="e">
        <f>IF(DEGREES(ACOS(SIN(RADIANS(G1480))*SIN(RADIANS(E1480))+COS(RADIANS(G1480))*COS(RADIANS(E1480))*COS(RADIANS(V1470))))&gt;90,0,$F$4*$F$5/E1479^2*(SIN(RADIANS(G1480))*SIN(RADIANS(E1480))+COS(RADIANS(G1480))*COS(RADIANS(E1480))*COS(RADIANS(V1470))))</f>
        <v>#DIV/0!</v>
      </c>
      <c r="W1480" s="3" t="e">
        <f>IF(DEGREES(ACOS(SIN(RADIANS(G1480))*SIN(RADIANS(E1480))+COS(RADIANS(G1480))*COS(RADIANS(E1480))*COS(RADIANS(W1470))))&gt;90,0,$F$4*$F$5/E1479^2*(SIN(RADIANS(G1480))*SIN(RADIANS(E1480))+COS(RADIANS(G1480))*COS(RADIANS(E1480))*COS(RADIANS(W1470))))</f>
        <v>#DIV/0!</v>
      </c>
      <c r="X1480" s="3" t="e">
        <f>IF(DEGREES(ACOS(SIN(RADIANS(G1480))*SIN(RADIANS(E1480))+COS(RADIANS(G1480))*COS(RADIANS(E1480))*COS(RADIANS(X1470))))&gt;90,0,$F$4*$F$5/E1479^2*(SIN(RADIANS(G1480))*SIN(RADIANS(E1480))+COS(RADIANS(G1480))*COS(RADIANS(E1480))*COS(RADIANS(X1470))))</f>
        <v>#DIV/0!</v>
      </c>
      <c r="Y1480" s="3" t="e">
        <f>IF(DEGREES(ACOS(SIN(RADIANS(G1480))*SIN(RADIANS(E1480))+COS(RADIANS(G1480))*COS(RADIANS(E1480))*COS(RADIANS(Y1470))))&gt;90,0,$F$4*$F$5/E1479^2*(SIN(RADIANS(G1480))*SIN(RADIANS(E1480))+COS(RADIANS(G1480))*COS(RADIANS(E1480))*COS(RADIANS(Y1470))))</f>
        <v>#DIV/0!</v>
      </c>
      <c r="Z1480" s="3" t="e">
        <f>IF(DEGREES(ACOS(SIN(RADIANS(G1480))*SIN(RADIANS(E1480))+COS(RADIANS(G1480))*COS(RADIANS(E1480))*COS(RADIANS(Z1470))))&gt;90,0,$F$4*$F$5/E1479^2*(SIN(RADIANS(G1480))*SIN(RADIANS(E1480))+COS(RADIANS(G1480))*COS(RADIANS(E1480))*COS(RADIANS(Z1470))))</f>
        <v>#DIV/0!</v>
      </c>
      <c r="AA1480" s="3" t="e">
        <f>IF(DEGREES(ACOS(SIN(RADIANS(G1480))*SIN(RADIANS(E1480))+COS(RADIANS(G1480))*COS(RADIANS(E1480))*COS(RADIANS(AA1470))))&gt;90,0,$F$4*$F$5/E1479^2*(SIN(RADIANS(G1480))*SIN(RADIANS(E1480))+COS(RADIANS(G1480))*COS(RADIANS(E1480))*COS(RADIANS(AA1470))))</f>
        <v>#DIV/0!</v>
      </c>
      <c r="AB1480" s="3" t="e">
        <f>IF(DEGREES(ACOS(SIN(RADIANS(G1480))*SIN(RADIANS(E1480))+COS(RADIANS(G1480))*COS(RADIANS(E1480))*COS(RADIANS(AB1470))))&gt;90,0,$F$4*$F$5/E1479^2*(SIN(RADIANS(G1480))*SIN(RADIANS(E1480))+COS(RADIANS(G1480))*COS(RADIANS(E1480))*COS(RADIANS(AB1470))))</f>
        <v>#DIV/0!</v>
      </c>
      <c r="AC1480" s="3" t="e">
        <f>IF(DEGREES(ACOS(SIN(RADIANS(G1480))*SIN(RADIANS(E1480))+COS(RADIANS(G1480))*COS(RADIANS(E1480))*COS(RADIANS(AC1470))))&gt;90,0,$F$4*$F$5/E1479^2*(SIN(RADIANS(G1480))*SIN(RADIANS(E1480))+COS(RADIANS(G1480))*COS(RADIANS(E1480))*COS(RADIANS(AC1470))))</f>
        <v>#DIV/0!</v>
      </c>
      <c r="AD1480" s="3" t="e">
        <f>IF(DEGREES(ACOS(SIN(RADIANS(G1480))*SIN(RADIANS(E1480))+COS(RADIANS(G1480))*COS(RADIANS(E1480))*COS(RADIANS(AD1470))))&gt;90,0,$F$4*$F$5/E1479^2*(SIN(RADIANS(G1480))*SIN(RADIANS(E1480))+COS(RADIANS(G1480))*COS(RADIANS(E1480))*COS(RADIANS(AD1470))))</f>
        <v>#DIV/0!</v>
      </c>
      <c r="AE1480" s="3" t="e">
        <f>IF(DEGREES(ACOS(SIN(RADIANS(G1480))*SIN(RADIANS(E1480))+COS(RADIANS(G1480))*COS(RADIANS(E1480))*COS(RADIANS(AE1470))))&gt;90,0,$F$4*$F$5/E1479^2*(SIN(RADIANS(G1480))*SIN(RADIANS(E1480))+COS(RADIANS(G1480))*COS(RADIANS(E1480))*COS(RADIANS(AE1470))))</f>
        <v>#DIV/0!</v>
      </c>
      <c r="AF1480" s="3" t="e">
        <f>IF(DEGREES(ACOS(SIN(RADIANS(G1480))*SIN(RADIANS(E1480))+COS(RADIANS(G1480))*COS(RADIANS(E1480))*COS(RADIANS(AF1470))))&gt;90,0,$F$4*$F$5/E1479^2*(SIN(RADIANS(G1480))*SIN(RADIANS(E1480))+COS(RADIANS(G1480))*COS(RADIANS(E1480))*COS(RADIANS(AF1470))))</f>
        <v>#DIV/0!</v>
      </c>
      <c r="AG1480" s="3" t="e">
        <f>IF(DEGREES(ACOS(SIN(RADIANS(G1480))*SIN(RADIANS(E1480))+COS(RADIANS(G1480))*COS(RADIANS(E1480))*COS(RADIANS(AG1470))))&gt;90,0,$F$4*$F$5/E1479^2*(SIN(RADIANS(G1480))*SIN(RADIANS(E1480))+COS(RADIANS(G1480))*COS(RADIANS(E1480))*COS(RADIANS(AG1470))))</f>
        <v>#DIV/0!</v>
      </c>
      <c r="AH1480" s="3" t="e">
        <f>IF(DEGREES(ACOS(SIN(RADIANS(G1480))*SIN(RADIANS(E1480))+COS(RADIANS(G1480))*COS(RADIANS(E1480))*COS(RADIANS(AH1470))))&gt;90,0,$F$4*$F$5/E1479^2*(SIN(RADIANS(G1480))*SIN(RADIANS(E1480))+COS(RADIANS(G1480))*COS(RADIANS(E1480))*COS(RADIANS(AH1470))))</f>
        <v>#DIV/0!</v>
      </c>
      <c r="AI1480" s="3" t="e">
        <f>IF(DEGREES(ACOS(SIN(RADIANS(G1480))*SIN(RADIANS(E1480))+COS(RADIANS(G1480))*COS(RADIANS(E1480))*COS(RADIANS(AI1470))))&gt;90,0,$F$4*$F$5/E1479^2*(SIN(RADIANS(G1480))*SIN(RADIANS(E1480))+COS(RADIANS(G1480))*COS(RADIANS(E1480))*COS(RADIANS(AI1470))))</f>
        <v>#DIV/0!</v>
      </c>
      <c r="AJ1480" s="3" t="e">
        <f>IF(DEGREES(ACOS(SIN(RADIANS(G1480))*SIN(RADIANS(E1480))+COS(RADIANS(G1480))*COS(RADIANS(E1480))*COS(RADIANS(AJ1470))))&gt;90,0,$F$4*$F$5/E1479^2*(SIN(RADIANS(G1480))*SIN(RADIANS(E1480))+COS(RADIANS(G1480))*COS(RADIANS(E1480))*COS(RADIANS(AJ1470))))</f>
        <v>#DIV/0!</v>
      </c>
      <c r="AK1480" s="3">
        <f>IF(DEGREES(ACOS(SIN(RADIANS(G1480))*SIN(RADIANS(E1480))+COS(RADIANS(G1480))*COS(RADIANS(E1480))*COS(RADIANS(AK1470))))&gt;90,0,$F$4*$F$5/E1479^2*(SIN(RADIANS(G1480))*SIN(RADIANS(E1480))+COS(RADIANS(G1480))*COS(RADIANS(E1480))*COS(RADIANS(AK1470))))</f>
        <v>0</v>
      </c>
      <c r="AL1480" s="3">
        <f>IF(DEGREES(ACOS(SIN(RADIANS(G1480))*SIN(RADIANS(E1480))+COS(RADIANS(G1480))*COS(RADIANS(E1480))*COS(RADIANS(AL1470))))&gt;90,0,$F$4*$F$5/E1479^2*(SIN(RADIANS(G1480))*SIN(RADIANS(E1480))+COS(RADIANS(G1480))*COS(RADIANS(E1480))*COS(RADIANS(AL1470))))</f>
        <v>0</v>
      </c>
      <c r="AM1480" s="3">
        <f>IF(DEGREES(ACOS(SIN(RADIANS(G1480))*SIN(RADIANS(E1480))+COS(RADIANS(G1480))*COS(RADIANS(E1480))*COS(RADIANS(AM1470))))&gt;90,0,$F$4*$F$5/E1479^2*(SIN(RADIANS(G1480))*SIN(RADIANS(E1480))+COS(RADIANS(G1480))*COS(RADIANS(E1480))*COS(RADIANS(AM1470))))</f>
        <v>0</v>
      </c>
      <c r="AN1480" s="3">
        <f>IF(DEGREES(ACOS(SIN(RADIANS(G1480))*SIN(RADIANS(E1480))+COS(RADIANS(G1480))*COS(RADIANS(E1480))*COS(RADIANS(AN1470))))&gt;90,0,$F$4*$F$5/E1479^2*(SIN(RADIANS(G1480))*SIN(RADIANS(E1480))+COS(RADIANS(G1480))*COS(RADIANS(E1480))*COS(RADIANS(AN1470))))</f>
        <v>0</v>
      </c>
      <c r="AO1480" s="3">
        <f>IF(DEGREES(ACOS(SIN(RADIANS(G1480))*SIN(RADIANS(E1480))+COS(RADIANS(G1480))*COS(RADIANS(E1480))*COS(RADIANS(AO1470))))&gt;90,0,$F$4*$F$5/E1479^2*(SIN(RADIANS(G1480))*SIN(RADIANS(E1480))+COS(RADIANS(G1480))*COS(RADIANS(E1480))*COS(RADIANS(AO1470))))</f>
        <v>0</v>
      </c>
      <c r="AP1480" s="3">
        <f>IF(DEGREES(ACOS(SIN(RADIANS(G1480))*SIN(RADIANS(E1480))+COS(RADIANS(G1480))*COS(RADIANS(E1480))*COS(RADIANS(AP1470))))&gt;90,0,$F$4*$F$5/E1479^2*(SIN(RADIANS(G1480))*SIN(RADIANS(E1480))+COS(RADIANS(G1480))*COS(RADIANS(E1480))*COS(RADIANS(AP1470))))</f>
        <v>0</v>
      </c>
      <c r="AQ1480" s="3">
        <f>IF(DEGREES(ACOS(SIN(RADIANS(G1480))*SIN(RADIANS(E1480))+COS(RADIANS(G1480))*COS(RADIANS(E1480))*COS(RADIANS(AQ1470))))&gt;90,0,$F$4*$F$5/E1479^2*(SIN(RADIANS(G1480))*SIN(RADIANS(E1480))+COS(RADIANS(G1480))*COS(RADIANS(E1480))*COS(RADIANS(AQ1470))))</f>
        <v>0</v>
      </c>
      <c r="AR1480" s="3">
        <f>IF(DEGREES(ACOS(SIN(RADIANS(G1480))*SIN(RADIANS(E1480))+COS(RADIANS(G1480))*COS(RADIANS(E1480))*COS(RADIANS(AR1470))))&gt;90,0,$F$4*$F$5/E1479^2*(SIN(RADIANS(G1480))*SIN(RADIANS(E1480))+COS(RADIANS(G1480))*COS(RADIANS(E1480))*COS(RADIANS(AR1470))))</f>
        <v>0</v>
      </c>
    </row>
    <row r="1481" spans="2:44" ht="15.75" customHeight="1" x14ac:dyDescent="0.2">
      <c r="B1481" s="20" t="s">
        <v>789</v>
      </c>
      <c r="E1481" s="3">
        <f>IF($F$10=0,IF(E1472&lt;360,E1472,E1472-360),($F$10+1)*E1472)</f>
        <v>260</v>
      </c>
      <c r="G1481" s="3">
        <v>0</v>
      </c>
      <c r="I1481" s="3">
        <f>IF(DEGREES(ACOS(SIN(RADIANS(G1481))*SIN(RADIANS(E1480))+COS(RADIANS(G1481))*COS(RADIANS(E1480))*COS(RADIANS(I1470))))&gt;90,0,$F$4*$F$5/E1479^2*(SIN(RADIANS(G1481))*SIN(RADIANS(E1480))+COS(RADIANS(G1481))*COS(RADIANS(E1480))*COS(RADIANS(I1470))))</f>
        <v>0</v>
      </c>
      <c r="J1481" s="3">
        <f>IF(DEGREES(ACOS(SIN(RADIANS(G1481))*SIN(RADIANS(E1480))+COS(RADIANS(G1481))*COS(RADIANS(E1480))*COS(RADIANS(J1470))))&gt;90,0,$F$4*$F$5/E1479^2*(SIN(RADIANS(G1481))*SIN(RADIANS(E1480))+COS(RADIANS(G1481))*COS(RADIANS(E1480))*COS(RADIANS(J1470))))</f>
        <v>0</v>
      </c>
      <c r="K1481" s="3">
        <f>IF(DEGREES(ACOS(SIN(RADIANS(G1481))*SIN(RADIANS(E1480))+COS(RADIANS(G1481))*COS(RADIANS(E1480))*COS(RADIANS(K1470))))&gt;90,0,$F$4*$F$5/E1479^2*(SIN(RADIANS(G1481))*SIN(RADIANS(E1480))+COS(RADIANS(G1481))*COS(RADIANS(E1480))*COS(RADIANS(K1470))))</f>
        <v>0</v>
      </c>
      <c r="L1481" s="3">
        <f>IF(DEGREES(ACOS(SIN(RADIANS(G1481))*SIN(RADIANS(E1480))+COS(RADIANS(G1481))*COS(RADIANS(E1480))*COS(RADIANS(L1470))))&gt;90,0,$F$4*$F$5/E1479^2*(SIN(RADIANS(G1481))*SIN(RADIANS(E1480))+COS(RADIANS(G1481))*COS(RADIANS(E1480))*COS(RADIANS(L1470))))</f>
        <v>0</v>
      </c>
      <c r="M1481" s="3">
        <f>IF(DEGREES(ACOS(SIN(RADIANS(G1481))*SIN(RADIANS(E1480))+COS(RADIANS(G1481))*COS(RADIANS(E1480))*COS(RADIANS(M1470))))&gt;90,0,$F$4*$F$5/E1479^2*(SIN(RADIANS(G1481))*SIN(RADIANS(E1480))+COS(RADIANS(G1481))*COS(RADIANS(E1480))*COS(RADIANS(M1470))))</f>
        <v>0</v>
      </c>
      <c r="N1481" s="3">
        <f>IF(DEGREES(ACOS(SIN(RADIANS(G1481))*SIN(RADIANS(E1480))+COS(RADIANS(G1481))*COS(RADIANS(E1480))*COS(RADIANS(N1470))))&gt;90,0,$F$4*$F$5/E1479^2*(SIN(RADIANS(G1481))*SIN(RADIANS(E1480))+COS(RADIANS(G1481))*COS(RADIANS(E1480))*COS(RADIANS(N1470))))</f>
        <v>0</v>
      </c>
      <c r="O1481" s="3">
        <f>IF(DEGREES(ACOS(SIN(RADIANS(G1481))*SIN(RADIANS(E1480))+COS(RADIANS(G1481))*COS(RADIANS(E1480))*COS(RADIANS(O1470))))&gt;90,0,$F$4*$F$5/E1479^2*(SIN(RADIANS(G1481))*SIN(RADIANS(E1480))+COS(RADIANS(G1481))*COS(RADIANS(E1480))*COS(RADIANS(O1470))))</f>
        <v>0</v>
      </c>
      <c r="P1481" s="3">
        <f>IF(DEGREES(ACOS(SIN(RADIANS(G1481))*SIN(RADIANS(E1480))+COS(RADIANS(G1481))*COS(RADIANS(E1480))*COS(RADIANS(P1470))))&gt;90,0,$F$4*$F$5/E1479^2*(SIN(RADIANS(G1481))*SIN(RADIANS(E1480))+COS(RADIANS(G1481))*COS(RADIANS(E1480))*COS(RADIANS(P1470))))</f>
        <v>0</v>
      </c>
      <c r="Q1481" s="3">
        <f>IF(DEGREES(ACOS(SIN(RADIANS(G1481))*SIN(RADIANS(E1480))+COS(RADIANS(G1481))*COS(RADIANS(E1480))*COS(RADIANS(Q1470))))&gt;90,0,$F$4*$F$5/E1479^2*(SIN(RADIANS(G1481))*SIN(RADIANS(E1480))+COS(RADIANS(G1481))*COS(RADIANS(E1480))*COS(RADIANS(Q1470))))</f>
        <v>0</v>
      </c>
      <c r="R1481" s="3" t="e">
        <f>IF(DEGREES(ACOS(SIN(RADIANS(G1481))*SIN(RADIANS(E1480))+COS(RADIANS(G1481))*COS(RADIANS(E1480))*COS(RADIANS(R1470))))&gt;90,0,$F$4*$F$5/E1479^2*(SIN(RADIANS(G1481))*SIN(RADIANS(E1480))+COS(RADIANS(G1481))*COS(RADIANS(E1480))*COS(RADIANS(R1470))))</f>
        <v>#DIV/0!</v>
      </c>
      <c r="S1481" s="3" t="e">
        <f>IF(DEGREES(ACOS(SIN(RADIANS(G1481))*SIN(RADIANS(E1480))+COS(RADIANS(G1481))*COS(RADIANS(E1480))*COS(RADIANS(S1470))))&gt;90,0,$F$4*$F$5/E1479^2*(SIN(RADIANS(G1481))*SIN(RADIANS(E1480))+COS(RADIANS(G1481))*COS(RADIANS(E1480))*COS(RADIANS(S1470))))</f>
        <v>#DIV/0!</v>
      </c>
      <c r="T1481" s="3" t="e">
        <f>IF(DEGREES(ACOS(SIN(RADIANS(G1481))*SIN(RADIANS(E1480))+COS(RADIANS(G1481))*COS(RADIANS(E1480))*COS(RADIANS(T1470))))&gt;90,0,$F$4*$F$5/E1479^2*(SIN(RADIANS(G1481))*SIN(RADIANS(E1480))+COS(RADIANS(G1481))*COS(RADIANS(E1480))*COS(RADIANS(T1470))))</f>
        <v>#DIV/0!</v>
      </c>
      <c r="U1481" s="3" t="e">
        <f>IF(DEGREES(ACOS(SIN(RADIANS(G1481))*SIN(RADIANS(E1480))+COS(RADIANS(G1481))*COS(RADIANS(E1480))*COS(RADIANS(U1470))))&gt;90,0,$F$4*$F$5/E1479^2*(SIN(RADIANS(G1481))*SIN(RADIANS(E1480))+COS(RADIANS(G1481))*COS(RADIANS(E1480))*COS(RADIANS(U1470))))</f>
        <v>#DIV/0!</v>
      </c>
      <c r="V1481" s="3" t="e">
        <f>IF(DEGREES(ACOS(SIN(RADIANS(G1481))*SIN(RADIANS(E1480))+COS(RADIANS(G1481))*COS(RADIANS(E1480))*COS(RADIANS(V1470))))&gt;90,0,$F$4*$F$5/E1479^2*(SIN(RADIANS(G1481))*SIN(RADIANS(E1480))+COS(RADIANS(G1481))*COS(RADIANS(E1480))*COS(RADIANS(V1470))))</f>
        <v>#DIV/0!</v>
      </c>
      <c r="W1481" s="3" t="e">
        <f>IF(DEGREES(ACOS(SIN(RADIANS(G1481))*SIN(RADIANS(E1480))+COS(RADIANS(G1481))*COS(RADIANS(E1480))*COS(RADIANS(W1470))))&gt;90,0,$F$4*$F$5/E1479^2*(SIN(RADIANS(G1481))*SIN(RADIANS(E1480))+COS(RADIANS(G1481))*COS(RADIANS(E1480))*COS(RADIANS(W1470))))</f>
        <v>#DIV/0!</v>
      </c>
      <c r="X1481" s="3" t="e">
        <f>IF(DEGREES(ACOS(SIN(RADIANS(G1481))*SIN(RADIANS(E1480))+COS(RADIANS(G1481))*COS(RADIANS(E1480))*COS(RADIANS(X1470))))&gt;90,0,$F$4*$F$5/E1479^2*(SIN(RADIANS(G1481))*SIN(RADIANS(E1480))+COS(RADIANS(G1481))*COS(RADIANS(E1480))*COS(RADIANS(X1470))))</f>
        <v>#DIV/0!</v>
      </c>
      <c r="Y1481" s="3" t="e">
        <f>IF(DEGREES(ACOS(SIN(RADIANS(G1481))*SIN(RADIANS(E1480))+COS(RADIANS(G1481))*COS(RADIANS(E1480))*COS(RADIANS(Y1470))))&gt;90,0,$F$4*$F$5/E1479^2*(SIN(RADIANS(G1481))*SIN(RADIANS(E1480))+COS(RADIANS(G1481))*COS(RADIANS(E1480))*COS(RADIANS(Y1470))))</f>
        <v>#DIV/0!</v>
      </c>
      <c r="Z1481" s="3" t="e">
        <f>IF(DEGREES(ACOS(SIN(RADIANS(G1481))*SIN(RADIANS(E1480))+COS(RADIANS(G1481))*COS(RADIANS(E1480))*COS(RADIANS(Z1470))))&gt;90,0,$F$4*$F$5/E1479^2*(SIN(RADIANS(G1481))*SIN(RADIANS(E1480))+COS(RADIANS(G1481))*COS(RADIANS(E1480))*COS(RADIANS(Z1470))))</f>
        <v>#DIV/0!</v>
      </c>
      <c r="AA1481" s="3" t="e">
        <f>IF(DEGREES(ACOS(SIN(RADIANS(G1481))*SIN(RADIANS(E1480))+COS(RADIANS(G1481))*COS(RADIANS(E1480))*COS(RADIANS(AA1470))))&gt;90,0,$F$4*$F$5/E1479^2*(SIN(RADIANS(G1481))*SIN(RADIANS(E1480))+COS(RADIANS(G1481))*COS(RADIANS(E1480))*COS(RADIANS(AA1470))))</f>
        <v>#DIV/0!</v>
      </c>
      <c r="AB1481" s="3" t="e">
        <f>IF(DEGREES(ACOS(SIN(RADIANS(G1481))*SIN(RADIANS(E1480))+COS(RADIANS(G1481))*COS(RADIANS(E1480))*COS(RADIANS(AB1470))))&gt;90,0,$F$4*$F$5/E1479^2*(SIN(RADIANS(G1481))*SIN(RADIANS(E1480))+COS(RADIANS(G1481))*COS(RADIANS(E1480))*COS(RADIANS(AB1470))))</f>
        <v>#DIV/0!</v>
      </c>
      <c r="AC1481" s="3" t="e">
        <f>IF(DEGREES(ACOS(SIN(RADIANS(G1481))*SIN(RADIANS(E1480))+COS(RADIANS(G1481))*COS(RADIANS(E1480))*COS(RADIANS(AC1470))))&gt;90,0,$F$4*$F$5/E1479^2*(SIN(RADIANS(G1481))*SIN(RADIANS(E1480))+COS(RADIANS(G1481))*COS(RADIANS(E1480))*COS(RADIANS(AC1470))))</f>
        <v>#DIV/0!</v>
      </c>
      <c r="AD1481" s="3" t="e">
        <f>IF(DEGREES(ACOS(SIN(RADIANS(G1481))*SIN(RADIANS(E1480))+COS(RADIANS(G1481))*COS(RADIANS(E1480))*COS(RADIANS(AD1470))))&gt;90,0,$F$4*$F$5/E1479^2*(SIN(RADIANS(G1481))*SIN(RADIANS(E1480))+COS(RADIANS(G1481))*COS(RADIANS(E1480))*COS(RADIANS(AD1470))))</f>
        <v>#DIV/0!</v>
      </c>
      <c r="AE1481" s="3" t="e">
        <f>IF(DEGREES(ACOS(SIN(RADIANS(G1481))*SIN(RADIANS(E1480))+COS(RADIANS(G1481))*COS(RADIANS(E1480))*COS(RADIANS(AE1470))))&gt;90,0,$F$4*$F$5/E1479^2*(SIN(RADIANS(G1481))*SIN(RADIANS(E1480))+COS(RADIANS(G1481))*COS(RADIANS(E1480))*COS(RADIANS(AE1470))))</f>
        <v>#DIV/0!</v>
      </c>
      <c r="AF1481" s="3" t="e">
        <f>IF(DEGREES(ACOS(SIN(RADIANS(G1481))*SIN(RADIANS(E1480))+COS(RADIANS(G1481))*COS(RADIANS(E1480))*COS(RADIANS(AF1470))))&gt;90,0,$F$4*$F$5/E1479^2*(SIN(RADIANS(G1481))*SIN(RADIANS(E1480))+COS(RADIANS(G1481))*COS(RADIANS(E1480))*COS(RADIANS(AF1470))))</f>
        <v>#DIV/0!</v>
      </c>
      <c r="AG1481" s="3" t="e">
        <f>IF(DEGREES(ACOS(SIN(RADIANS(G1481))*SIN(RADIANS(E1480))+COS(RADIANS(G1481))*COS(RADIANS(E1480))*COS(RADIANS(AG1470))))&gt;90,0,$F$4*$F$5/E1479^2*(SIN(RADIANS(G1481))*SIN(RADIANS(E1480))+COS(RADIANS(G1481))*COS(RADIANS(E1480))*COS(RADIANS(AG1470))))</f>
        <v>#DIV/0!</v>
      </c>
      <c r="AH1481" s="3" t="e">
        <f>IF(DEGREES(ACOS(SIN(RADIANS(G1481))*SIN(RADIANS(E1480))+COS(RADIANS(G1481))*COS(RADIANS(E1480))*COS(RADIANS(AH1470))))&gt;90,0,$F$4*$F$5/E1479^2*(SIN(RADIANS(G1481))*SIN(RADIANS(E1480))+COS(RADIANS(G1481))*COS(RADIANS(E1480))*COS(RADIANS(AH1470))))</f>
        <v>#DIV/0!</v>
      </c>
      <c r="AI1481" s="3" t="e">
        <f>IF(DEGREES(ACOS(SIN(RADIANS(G1481))*SIN(RADIANS(E1480))+COS(RADIANS(G1481))*COS(RADIANS(E1480))*COS(RADIANS(AI1470))))&gt;90,0,$F$4*$F$5/E1479^2*(SIN(RADIANS(G1481))*SIN(RADIANS(E1480))+COS(RADIANS(G1481))*COS(RADIANS(E1480))*COS(RADIANS(AI1470))))</f>
        <v>#DIV/0!</v>
      </c>
      <c r="AJ1481" s="3" t="e">
        <f>IF(DEGREES(ACOS(SIN(RADIANS(G1481))*SIN(RADIANS(E1480))+COS(RADIANS(G1481))*COS(RADIANS(E1480))*COS(RADIANS(AJ1470))))&gt;90,0,$F$4*$F$5/E1479^2*(SIN(RADIANS(G1481))*SIN(RADIANS(E1480))+COS(RADIANS(G1481))*COS(RADIANS(E1480))*COS(RADIANS(AJ1470))))</f>
        <v>#DIV/0!</v>
      </c>
      <c r="AK1481" s="3">
        <f>IF(DEGREES(ACOS(SIN(RADIANS(G1481))*SIN(RADIANS(E1480))+COS(RADIANS(G1481))*COS(RADIANS(E1480))*COS(RADIANS(AK1470))))&gt;90,0,$F$4*$F$5/E1479^2*(SIN(RADIANS(G1481))*SIN(RADIANS(E1480))+COS(RADIANS(G1481))*COS(RADIANS(E1480))*COS(RADIANS(AK1470))))</f>
        <v>0</v>
      </c>
      <c r="AL1481" s="3">
        <f>IF(DEGREES(ACOS(SIN(RADIANS(G1481))*SIN(RADIANS(E1480))+COS(RADIANS(G1481))*COS(RADIANS(E1480))*COS(RADIANS(AL1470))))&gt;90,0,$F$4*$F$5/E1479^2*(SIN(RADIANS(G1481))*SIN(RADIANS(E1480))+COS(RADIANS(G1481))*COS(RADIANS(E1480))*COS(RADIANS(AL1470))))</f>
        <v>0</v>
      </c>
      <c r="AM1481" s="3">
        <f>IF(DEGREES(ACOS(SIN(RADIANS(G1481))*SIN(RADIANS(E1480))+COS(RADIANS(G1481))*COS(RADIANS(E1480))*COS(RADIANS(AM1470))))&gt;90,0,$F$4*$F$5/E1479^2*(SIN(RADIANS(G1481))*SIN(RADIANS(E1480))+COS(RADIANS(G1481))*COS(RADIANS(E1480))*COS(RADIANS(AM1470))))</f>
        <v>0</v>
      </c>
      <c r="AN1481" s="3">
        <f>IF(DEGREES(ACOS(SIN(RADIANS(G1481))*SIN(RADIANS(E1480))+COS(RADIANS(G1481))*COS(RADIANS(E1480))*COS(RADIANS(AN1470))))&gt;90,0,$F$4*$F$5/E1479^2*(SIN(RADIANS(G1481))*SIN(RADIANS(E1480))+COS(RADIANS(G1481))*COS(RADIANS(E1480))*COS(RADIANS(AN1470))))</f>
        <v>0</v>
      </c>
      <c r="AO1481" s="3">
        <f>IF(DEGREES(ACOS(SIN(RADIANS(G1481))*SIN(RADIANS(E1480))+COS(RADIANS(G1481))*COS(RADIANS(E1480))*COS(RADIANS(AO1470))))&gt;90,0,$F$4*$F$5/E1479^2*(SIN(RADIANS(G1481))*SIN(RADIANS(E1480))+COS(RADIANS(G1481))*COS(RADIANS(E1480))*COS(RADIANS(AO1470))))</f>
        <v>0</v>
      </c>
      <c r="AP1481" s="3">
        <f>IF(DEGREES(ACOS(SIN(RADIANS(G1481))*SIN(RADIANS(E1480))+COS(RADIANS(G1481))*COS(RADIANS(E1480))*COS(RADIANS(AP1470))))&gt;90,0,$F$4*$F$5/E1479^2*(SIN(RADIANS(G1481))*SIN(RADIANS(E1480))+COS(RADIANS(G1481))*COS(RADIANS(E1480))*COS(RADIANS(AP1470))))</f>
        <v>0</v>
      </c>
      <c r="AQ1481" s="3">
        <f>IF(DEGREES(ACOS(SIN(RADIANS(G1481))*SIN(RADIANS(E1480))+COS(RADIANS(G1481))*COS(RADIANS(E1480))*COS(RADIANS(AQ1470))))&gt;90,0,$F$4*$F$5/E1479^2*(SIN(RADIANS(G1481))*SIN(RADIANS(E1480))+COS(RADIANS(G1481))*COS(RADIANS(E1480))*COS(RADIANS(AQ1470))))</f>
        <v>0</v>
      </c>
      <c r="AR1481" s="3">
        <f>IF(DEGREES(ACOS(SIN(RADIANS(G1481))*SIN(RADIANS(E1480))+COS(RADIANS(G1481))*COS(RADIANS(E1480))*COS(RADIANS(AR1470))))&gt;90,0,$F$4*$F$5/E1479^2*(SIN(RADIANS(G1481))*SIN(RADIANS(E1480))+COS(RADIANS(G1481))*COS(RADIANS(E1480))*COS(RADIANS(AR1470))))</f>
        <v>0</v>
      </c>
    </row>
    <row r="1482" spans="2:44" ht="15.75" customHeight="1" x14ac:dyDescent="0.2">
      <c r="B1482" s="20" t="s">
        <v>790</v>
      </c>
      <c r="E1482" s="3">
        <f>E1481-E1473-360*ROUNDDOWN((E1481-E1473)/360,0)</f>
        <v>0</v>
      </c>
      <c r="G1482" s="3">
        <v>-10</v>
      </c>
      <c r="I1482" s="3">
        <f>IF(DEGREES(ACOS(SIN(RADIANS(G1482))*SIN(RADIANS(E1480))+COS(RADIANS(G1482))*COS(RADIANS(E1480))*COS(RADIANS(I1470))))&gt;90,0,$F$4*$F$5/E1479^2*(SIN(RADIANS(G1482))*SIN(RADIANS(E1480))+COS(RADIANS(G1482))*COS(RADIANS(E1480))*COS(RADIANS(I1470))))</f>
        <v>0</v>
      </c>
      <c r="J1482" s="3">
        <f>IF(DEGREES(ACOS(SIN(RADIANS(G1482))*SIN(RADIANS(E1480))+COS(RADIANS(G1482))*COS(RADIANS(E1480))*COS(RADIANS(J1470))))&gt;90,0,$F$4*$F$5/E1479^2*(SIN(RADIANS(G1482))*SIN(RADIANS(E1480))+COS(RADIANS(G1482))*COS(RADIANS(E1480))*COS(RADIANS(J1470))))</f>
        <v>0</v>
      </c>
      <c r="K1482" s="3">
        <f>IF(DEGREES(ACOS(SIN(RADIANS(G1482))*SIN(RADIANS(E1480))+COS(RADIANS(G1482))*COS(RADIANS(E1480))*COS(RADIANS(K1470))))&gt;90,0,$F$4*$F$5/E1479^2*(SIN(RADIANS(G1482))*SIN(RADIANS(E1480))+COS(RADIANS(G1482))*COS(RADIANS(E1480))*COS(RADIANS(K1470))))</f>
        <v>0</v>
      </c>
      <c r="L1482" s="3">
        <f>IF(DEGREES(ACOS(SIN(RADIANS(G1482))*SIN(RADIANS(E1480))+COS(RADIANS(G1482))*COS(RADIANS(E1480))*COS(RADIANS(L1470))))&gt;90,0,$F$4*$F$5/E1479^2*(SIN(RADIANS(G1482))*SIN(RADIANS(E1480))+COS(RADIANS(G1482))*COS(RADIANS(E1480))*COS(RADIANS(L1470))))</f>
        <v>0</v>
      </c>
      <c r="M1482" s="3">
        <f>IF(DEGREES(ACOS(SIN(RADIANS(G1482))*SIN(RADIANS(E1480))+COS(RADIANS(G1482))*COS(RADIANS(E1480))*COS(RADIANS(M1470))))&gt;90,0,$F$4*$F$5/E1479^2*(SIN(RADIANS(G1482))*SIN(RADIANS(E1480))+COS(RADIANS(G1482))*COS(RADIANS(E1480))*COS(RADIANS(M1470))))</f>
        <v>0</v>
      </c>
      <c r="N1482" s="3">
        <f>IF(DEGREES(ACOS(SIN(RADIANS(G1482))*SIN(RADIANS(E1480))+COS(RADIANS(G1482))*COS(RADIANS(E1480))*COS(RADIANS(N1470))))&gt;90,0,$F$4*$F$5/E1479^2*(SIN(RADIANS(G1482))*SIN(RADIANS(E1480))+COS(RADIANS(G1482))*COS(RADIANS(E1480))*COS(RADIANS(N1470))))</f>
        <v>0</v>
      </c>
      <c r="O1482" s="3">
        <f>IF(DEGREES(ACOS(SIN(RADIANS(G1482))*SIN(RADIANS(E1480))+COS(RADIANS(G1482))*COS(RADIANS(E1480))*COS(RADIANS(O1470))))&gt;90,0,$F$4*$F$5/E1479^2*(SIN(RADIANS(G1482))*SIN(RADIANS(E1480))+COS(RADIANS(G1482))*COS(RADIANS(E1480))*COS(RADIANS(O1470))))</f>
        <v>0</v>
      </c>
      <c r="P1482" s="3">
        <f>IF(DEGREES(ACOS(SIN(RADIANS(G1482))*SIN(RADIANS(E1480))+COS(RADIANS(G1482))*COS(RADIANS(E1480))*COS(RADIANS(P1470))))&gt;90,0,$F$4*$F$5/E1479^2*(SIN(RADIANS(G1482))*SIN(RADIANS(E1480))+COS(RADIANS(G1482))*COS(RADIANS(E1480))*COS(RADIANS(P1470))))</f>
        <v>0</v>
      </c>
      <c r="Q1482" s="3">
        <f>IF(DEGREES(ACOS(SIN(RADIANS(G1482))*SIN(RADIANS(E1480))+COS(RADIANS(G1482))*COS(RADIANS(E1480))*COS(RADIANS(Q1470))))&gt;90,0,$F$4*$F$5/E1479^2*(SIN(RADIANS(G1482))*SIN(RADIANS(E1480))+COS(RADIANS(G1482))*COS(RADIANS(E1480))*COS(RADIANS(Q1470))))</f>
        <v>0</v>
      </c>
      <c r="R1482" s="3" t="e">
        <f>IF(DEGREES(ACOS(SIN(RADIANS(G1482))*SIN(RADIANS(E1480))+COS(RADIANS(G1482))*COS(RADIANS(E1480))*COS(RADIANS(R1470))))&gt;90,0,$F$4*$F$5/E1479^2*(SIN(RADIANS(G1482))*SIN(RADIANS(E1480))+COS(RADIANS(G1482))*COS(RADIANS(E1480))*COS(RADIANS(R1470))))</f>
        <v>#DIV/0!</v>
      </c>
      <c r="S1482" s="3" t="e">
        <f>IF(DEGREES(ACOS(SIN(RADIANS(G1482))*SIN(RADIANS(E1480))+COS(RADIANS(G1482))*COS(RADIANS(E1480))*COS(RADIANS(S1470))))&gt;90,0,$F$4*$F$5/E1479^2*(SIN(RADIANS(G1482))*SIN(RADIANS(E1480))+COS(RADIANS(G1482))*COS(RADIANS(E1480))*COS(RADIANS(S1470))))</f>
        <v>#DIV/0!</v>
      </c>
      <c r="T1482" s="3" t="e">
        <f>IF(DEGREES(ACOS(SIN(RADIANS(G1482))*SIN(RADIANS(E1480))+COS(RADIANS(G1482))*COS(RADIANS(E1480))*COS(RADIANS(T1470))))&gt;90,0,$F$4*$F$5/E1479^2*(SIN(RADIANS(G1482))*SIN(RADIANS(E1480))+COS(RADIANS(G1482))*COS(RADIANS(E1480))*COS(RADIANS(T1470))))</f>
        <v>#DIV/0!</v>
      </c>
      <c r="U1482" s="3" t="e">
        <f>IF(DEGREES(ACOS(SIN(RADIANS(G1482))*SIN(RADIANS(E1480))+COS(RADIANS(G1482))*COS(RADIANS(E1480))*COS(RADIANS(U1470))))&gt;90,0,$F$4*$F$5/E1479^2*(SIN(RADIANS(G1482))*SIN(RADIANS(E1480))+COS(RADIANS(G1482))*COS(RADIANS(E1480))*COS(RADIANS(U1470))))</f>
        <v>#DIV/0!</v>
      </c>
      <c r="V1482" s="3" t="e">
        <f>IF(DEGREES(ACOS(SIN(RADIANS(G1482))*SIN(RADIANS(E1480))+COS(RADIANS(G1482))*COS(RADIANS(E1480))*COS(RADIANS(V1470))))&gt;90,0,$F$4*$F$5/E1479^2*(SIN(RADIANS(G1482))*SIN(RADIANS(E1480))+COS(RADIANS(G1482))*COS(RADIANS(E1480))*COS(RADIANS(V1470))))</f>
        <v>#DIV/0!</v>
      </c>
      <c r="W1482" s="3" t="e">
        <f>IF(DEGREES(ACOS(SIN(RADIANS(G1482))*SIN(RADIANS(E1480))+COS(RADIANS(G1482))*COS(RADIANS(E1480))*COS(RADIANS(W1470))))&gt;90,0,$F$4*$F$5/E1479^2*(SIN(RADIANS(G1482))*SIN(RADIANS(E1480))+COS(RADIANS(G1482))*COS(RADIANS(E1480))*COS(RADIANS(W1470))))</f>
        <v>#DIV/0!</v>
      </c>
      <c r="X1482" s="3" t="e">
        <f>IF(DEGREES(ACOS(SIN(RADIANS(G1482))*SIN(RADIANS(E1480))+COS(RADIANS(G1482))*COS(RADIANS(E1480))*COS(RADIANS(X1470))))&gt;90,0,$F$4*$F$5/E1479^2*(SIN(RADIANS(G1482))*SIN(RADIANS(E1480))+COS(RADIANS(G1482))*COS(RADIANS(E1480))*COS(RADIANS(X1470))))</f>
        <v>#DIV/0!</v>
      </c>
      <c r="Y1482" s="3" t="e">
        <f>IF(DEGREES(ACOS(SIN(RADIANS(G1482))*SIN(RADIANS(E1480))+COS(RADIANS(G1482))*COS(RADIANS(E1480))*COS(RADIANS(Y1470))))&gt;90,0,$F$4*$F$5/E1479^2*(SIN(RADIANS(G1482))*SIN(RADIANS(E1480))+COS(RADIANS(G1482))*COS(RADIANS(E1480))*COS(RADIANS(Y1470))))</f>
        <v>#DIV/0!</v>
      </c>
      <c r="Z1482" s="3" t="e">
        <f>IF(DEGREES(ACOS(SIN(RADIANS(G1482))*SIN(RADIANS(E1480))+COS(RADIANS(G1482))*COS(RADIANS(E1480))*COS(RADIANS(Z1470))))&gt;90,0,$F$4*$F$5/E1479^2*(SIN(RADIANS(G1482))*SIN(RADIANS(E1480))+COS(RADIANS(G1482))*COS(RADIANS(E1480))*COS(RADIANS(Z1470))))</f>
        <v>#DIV/0!</v>
      </c>
      <c r="AA1482" s="3" t="e">
        <f>IF(DEGREES(ACOS(SIN(RADIANS(G1482))*SIN(RADIANS(E1480))+COS(RADIANS(G1482))*COS(RADIANS(E1480))*COS(RADIANS(AA1470))))&gt;90,0,$F$4*$F$5/E1479^2*(SIN(RADIANS(G1482))*SIN(RADIANS(E1480))+COS(RADIANS(G1482))*COS(RADIANS(E1480))*COS(RADIANS(AA1470))))</f>
        <v>#DIV/0!</v>
      </c>
      <c r="AB1482" s="3" t="e">
        <f>IF(DEGREES(ACOS(SIN(RADIANS(G1482))*SIN(RADIANS(E1480))+COS(RADIANS(G1482))*COS(RADIANS(E1480))*COS(RADIANS(AB1470))))&gt;90,0,$F$4*$F$5/E1479^2*(SIN(RADIANS(G1482))*SIN(RADIANS(E1480))+COS(RADIANS(G1482))*COS(RADIANS(E1480))*COS(RADIANS(AB1470))))</f>
        <v>#DIV/0!</v>
      </c>
      <c r="AC1482" s="3" t="e">
        <f>IF(DEGREES(ACOS(SIN(RADIANS(G1482))*SIN(RADIANS(E1480))+COS(RADIANS(G1482))*COS(RADIANS(E1480))*COS(RADIANS(AC1470))))&gt;90,0,$F$4*$F$5/E1479^2*(SIN(RADIANS(G1482))*SIN(RADIANS(E1480))+COS(RADIANS(G1482))*COS(RADIANS(E1480))*COS(RADIANS(AC1470))))</f>
        <v>#DIV/0!</v>
      </c>
      <c r="AD1482" s="3" t="e">
        <f>IF(DEGREES(ACOS(SIN(RADIANS(G1482))*SIN(RADIANS(E1480))+COS(RADIANS(G1482))*COS(RADIANS(E1480))*COS(RADIANS(AD1470))))&gt;90,0,$F$4*$F$5/E1479^2*(SIN(RADIANS(G1482))*SIN(RADIANS(E1480))+COS(RADIANS(G1482))*COS(RADIANS(E1480))*COS(RADIANS(AD1470))))</f>
        <v>#DIV/0!</v>
      </c>
      <c r="AE1482" s="3" t="e">
        <f>IF(DEGREES(ACOS(SIN(RADIANS(G1482))*SIN(RADIANS(E1480))+COS(RADIANS(G1482))*COS(RADIANS(E1480))*COS(RADIANS(AE1470))))&gt;90,0,$F$4*$F$5/E1479^2*(SIN(RADIANS(G1482))*SIN(RADIANS(E1480))+COS(RADIANS(G1482))*COS(RADIANS(E1480))*COS(RADIANS(AE1470))))</f>
        <v>#DIV/0!</v>
      </c>
      <c r="AF1482" s="3" t="e">
        <f>IF(DEGREES(ACOS(SIN(RADIANS(G1482))*SIN(RADIANS(E1480))+COS(RADIANS(G1482))*COS(RADIANS(E1480))*COS(RADIANS(AF1470))))&gt;90,0,$F$4*$F$5/E1479^2*(SIN(RADIANS(G1482))*SIN(RADIANS(E1480))+COS(RADIANS(G1482))*COS(RADIANS(E1480))*COS(RADIANS(AF1470))))</f>
        <v>#DIV/0!</v>
      </c>
      <c r="AG1482" s="3" t="e">
        <f>IF(DEGREES(ACOS(SIN(RADIANS(G1482))*SIN(RADIANS(E1480))+COS(RADIANS(G1482))*COS(RADIANS(E1480))*COS(RADIANS(AG1470))))&gt;90,0,$F$4*$F$5/E1479^2*(SIN(RADIANS(G1482))*SIN(RADIANS(E1480))+COS(RADIANS(G1482))*COS(RADIANS(E1480))*COS(RADIANS(AG1470))))</f>
        <v>#DIV/0!</v>
      </c>
      <c r="AH1482" s="3" t="e">
        <f>IF(DEGREES(ACOS(SIN(RADIANS(G1482))*SIN(RADIANS(E1480))+COS(RADIANS(G1482))*COS(RADIANS(E1480))*COS(RADIANS(AH1470))))&gt;90,0,$F$4*$F$5/E1479^2*(SIN(RADIANS(G1482))*SIN(RADIANS(E1480))+COS(RADIANS(G1482))*COS(RADIANS(E1480))*COS(RADIANS(AH1470))))</f>
        <v>#DIV/0!</v>
      </c>
      <c r="AI1482" s="3" t="e">
        <f>IF(DEGREES(ACOS(SIN(RADIANS(G1482))*SIN(RADIANS(E1480))+COS(RADIANS(G1482))*COS(RADIANS(E1480))*COS(RADIANS(AI1470))))&gt;90,0,$F$4*$F$5/E1479^2*(SIN(RADIANS(G1482))*SIN(RADIANS(E1480))+COS(RADIANS(G1482))*COS(RADIANS(E1480))*COS(RADIANS(AI1470))))</f>
        <v>#DIV/0!</v>
      </c>
      <c r="AJ1482" s="3" t="e">
        <f>IF(DEGREES(ACOS(SIN(RADIANS(G1482))*SIN(RADIANS(E1480))+COS(RADIANS(G1482))*COS(RADIANS(E1480))*COS(RADIANS(AJ1470))))&gt;90,0,$F$4*$F$5/E1479^2*(SIN(RADIANS(G1482))*SIN(RADIANS(E1480))+COS(RADIANS(G1482))*COS(RADIANS(E1480))*COS(RADIANS(AJ1470))))</f>
        <v>#DIV/0!</v>
      </c>
      <c r="AK1482" s="3">
        <f>IF(DEGREES(ACOS(SIN(RADIANS(G1482))*SIN(RADIANS(E1480))+COS(RADIANS(G1482))*COS(RADIANS(E1480))*COS(RADIANS(AK1470))))&gt;90,0,$F$4*$F$5/E1479^2*(SIN(RADIANS(G1482))*SIN(RADIANS(E1480))+COS(RADIANS(G1482))*COS(RADIANS(E1480))*COS(RADIANS(AK1470))))</f>
        <v>0</v>
      </c>
      <c r="AL1482" s="3">
        <f>IF(DEGREES(ACOS(SIN(RADIANS(G1482))*SIN(RADIANS(E1480))+COS(RADIANS(G1482))*COS(RADIANS(E1480))*COS(RADIANS(AL1470))))&gt;90,0,$F$4*$F$5/E1479^2*(SIN(RADIANS(G1482))*SIN(RADIANS(E1480))+COS(RADIANS(G1482))*COS(RADIANS(E1480))*COS(RADIANS(AL1470))))</f>
        <v>0</v>
      </c>
      <c r="AM1482" s="3">
        <f>IF(DEGREES(ACOS(SIN(RADIANS(G1482))*SIN(RADIANS(E1480))+COS(RADIANS(G1482))*COS(RADIANS(E1480))*COS(RADIANS(AM1470))))&gt;90,0,$F$4*$F$5/E1479^2*(SIN(RADIANS(G1482))*SIN(RADIANS(E1480))+COS(RADIANS(G1482))*COS(RADIANS(E1480))*COS(RADIANS(AM1470))))</f>
        <v>0</v>
      </c>
      <c r="AN1482" s="3">
        <f>IF(DEGREES(ACOS(SIN(RADIANS(G1482))*SIN(RADIANS(E1480))+COS(RADIANS(G1482))*COS(RADIANS(E1480))*COS(RADIANS(AN1470))))&gt;90,0,$F$4*$F$5/E1479^2*(SIN(RADIANS(G1482))*SIN(RADIANS(E1480))+COS(RADIANS(G1482))*COS(RADIANS(E1480))*COS(RADIANS(AN1470))))</f>
        <v>0</v>
      </c>
      <c r="AO1482" s="3">
        <f>IF(DEGREES(ACOS(SIN(RADIANS(G1482))*SIN(RADIANS(E1480))+COS(RADIANS(G1482))*COS(RADIANS(E1480))*COS(RADIANS(AO1470))))&gt;90,0,$F$4*$F$5/E1479^2*(SIN(RADIANS(G1482))*SIN(RADIANS(E1480))+COS(RADIANS(G1482))*COS(RADIANS(E1480))*COS(RADIANS(AO1470))))</f>
        <v>0</v>
      </c>
      <c r="AP1482" s="3">
        <f>IF(DEGREES(ACOS(SIN(RADIANS(G1482))*SIN(RADIANS(E1480))+COS(RADIANS(G1482))*COS(RADIANS(E1480))*COS(RADIANS(AP1470))))&gt;90,0,$F$4*$F$5/E1479^2*(SIN(RADIANS(G1482))*SIN(RADIANS(E1480))+COS(RADIANS(G1482))*COS(RADIANS(E1480))*COS(RADIANS(AP1470))))</f>
        <v>0</v>
      </c>
      <c r="AQ1482" s="3">
        <f>IF(DEGREES(ACOS(SIN(RADIANS(G1482))*SIN(RADIANS(E1480))+COS(RADIANS(G1482))*COS(RADIANS(E1480))*COS(RADIANS(AQ1470))))&gt;90,0,$F$4*$F$5/E1479^2*(SIN(RADIANS(G1482))*SIN(RADIANS(E1480))+COS(RADIANS(G1482))*COS(RADIANS(E1480))*COS(RADIANS(AQ1470))))</f>
        <v>0</v>
      </c>
      <c r="AR1482" s="3">
        <f>IF(DEGREES(ACOS(SIN(RADIANS(G1482))*SIN(RADIANS(E1480))+COS(RADIANS(G1482))*COS(RADIANS(E1480))*COS(RADIANS(AR1470))))&gt;90,0,$F$4*$F$5/E1479^2*(SIN(RADIANS(G1482))*SIN(RADIANS(E1480))+COS(RADIANS(G1482))*COS(RADIANS(E1480))*COS(RADIANS(AR1470))))</f>
        <v>0</v>
      </c>
    </row>
    <row r="1483" spans="2:44" ht="15.75" customHeight="1" x14ac:dyDescent="0.2">
      <c r="G1483" s="3">
        <v>-20</v>
      </c>
      <c r="I1483" s="3">
        <f>IF(DEGREES(ACOS(SIN(RADIANS(G1483))*SIN(RADIANS(E1480))+COS(RADIANS(G1483))*COS(RADIANS(E1480))*COS(RADIANS(I1470))))&gt;90,0,$F$4*$F$5/E1479^2*(SIN(RADIANS(G1483))*SIN(RADIANS(E1480))+COS(RADIANS(G1483))*COS(RADIANS(E1480))*COS(RADIANS(I1470))))</f>
        <v>0</v>
      </c>
      <c r="J1483" s="3">
        <f>IF(DEGREES(ACOS(SIN(RADIANS(G1483))*SIN(RADIANS(E1480))+COS(RADIANS(G1483))*COS(RADIANS(E1480))*COS(RADIANS(J1470))))&gt;90,0,$F$4*$F$5/E1479^2*(SIN(RADIANS(G1483))*SIN(RADIANS(E1480))+COS(RADIANS(G1483))*COS(RADIANS(E1480))*COS(RADIANS(J1470))))</f>
        <v>0</v>
      </c>
      <c r="K1483" s="3">
        <f>IF(DEGREES(ACOS(SIN(RADIANS(G1483))*SIN(RADIANS(E1480))+COS(RADIANS(G1483))*COS(RADIANS(E1480))*COS(RADIANS(K1470))))&gt;90,0,$F$4*$F$5/E1479^2*(SIN(RADIANS(G1483))*SIN(RADIANS(E1480))+COS(RADIANS(G1483))*COS(RADIANS(E1480))*COS(RADIANS(K1470))))</f>
        <v>0</v>
      </c>
      <c r="L1483" s="3">
        <f>IF(DEGREES(ACOS(SIN(RADIANS(G1483))*SIN(RADIANS(E1480))+COS(RADIANS(G1483))*COS(RADIANS(E1480))*COS(RADIANS(L1470))))&gt;90,0,$F$4*$F$5/E1479^2*(SIN(RADIANS(G1483))*SIN(RADIANS(E1480))+COS(RADIANS(G1483))*COS(RADIANS(E1480))*COS(RADIANS(L1470))))</f>
        <v>0</v>
      </c>
      <c r="M1483" s="3">
        <f>IF(DEGREES(ACOS(SIN(RADIANS(G1483))*SIN(RADIANS(E1480))+COS(RADIANS(G1483))*COS(RADIANS(E1480))*COS(RADIANS(M1470))))&gt;90,0,$F$4*$F$5/E1479^2*(SIN(RADIANS(G1483))*SIN(RADIANS(E1480))+COS(RADIANS(G1483))*COS(RADIANS(E1480))*COS(RADIANS(M1470))))</f>
        <v>0</v>
      </c>
      <c r="N1483" s="3">
        <f>IF(DEGREES(ACOS(SIN(RADIANS(G1483))*SIN(RADIANS(E1480))+COS(RADIANS(G1483))*COS(RADIANS(E1480))*COS(RADIANS(N1470))))&gt;90,0,$F$4*$F$5/E1479^2*(SIN(RADIANS(G1483))*SIN(RADIANS(E1480))+COS(RADIANS(G1483))*COS(RADIANS(E1480))*COS(RADIANS(N1470))))</f>
        <v>0</v>
      </c>
      <c r="O1483" s="3">
        <f>IF(DEGREES(ACOS(SIN(RADIANS(G1483))*SIN(RADIANS(E1480))+COS(RADIANS(G1483))*COS(RADIANS(E1480))*COS(RADIANS(O1470))))&gt;90,0,$F$4*$F$5/E1479^2*(SIN(RADIANS(G1483))*SIN(RADIANS(E1480))+COS(RADIANS(G1483))*COS(RADIANS(E1480))*COS(RADIANS(O1470))))</f>
        <v>0</v>
      </c>
      <c r="P1483" s="3">
        <f>IF(DEGREES(ACOS(SIN(RADIANS(G1483))*SIN(RADIANS(E1480))+COS(RADIANS(G1483))*COS(RADIANS(E1480))*COS(RADIANS(P1470))))&gt;90,0,$F$4*$F$5/E1479^2*(SIN(RADIANS(G1483))*SIN(RADIANS(E1480))+COS(RADIANS(G1483))*COS(RADIANS(E1480))*COS(RADIANS(P1470))))</f>
        <v>0</v>
      </c>
      <c r="Q1483" s="3">
        <f>IF(DEGREES(ACOS(SIN(RADIANS(G1483))*SIN(RADIANS(E1480))+COS(RADIANS(G1483))*COS(RADIANS(E1480))*COS(RADIANS(Q1470))))&gt;90,0,$F$4*$F$5/E1479^2*(SIN(RADIANS(G1483))*SIN(RADIANS(E1480))+COS(RADIANS(G1483))*COS(RADIANS(E1480))*COS(RADIANS(Q1470))))</f>
        <v>0</v>
      </c>
      <c r="R1483" s="3" t="e">
        <f>IF(DEGREES(ACOS(SIN(RADIANS(G1483))*SIN(RADIANS(E1480))+COS(RADIANS(G1483))*COS(RADIANS(E1480))*COS(RADIANS(R1470))))&gt;90,0,$F$4*$F$5/E1479^2*(SIN(RADIANS(G1483))*SIN(RADIANS(E1480))+COS(RADIANS(G1483))*COS(RADIANS(E1480))*COS(RADIANS(R1470))))</f>
        <v>#DIV/0!</v>
      </c>
      <c r="S1483" s="3" t="e">
        <f>IF(DEGREES(ACOS(SIN(RADIANS(G1483))*SIN(RADIANS(E1480))+COS(RADIANS(G1483))*COS(RADIANS(E1480))*COS(RADIANS(S1470))))&gt;90,0,$F$4*$F$5/E1479^2*(SIN(RADIANS(G1483))*SIN(RADIANS(E1480))+COS(RADIANS(G1483))*COS(RADIANS(E1480))*COS(RADIANS(S1470))))</f>
        <v>#DIV/0!</v>
      </c>
      <c r="T1483" s="3" t="e">
        <f>IF(DEGREES(ACOS(SIN(RADIANS(G1483))*SIN(RADIANS(E1480))+COS(RADIANS(G1483))*COS(RADIANS(E1480))*COS(RADIANS(T1470))))&gt;90,0,$F$4*$F$5/E1479^2*(SIN(RADIANS(G1483))*SIN(RADIANS(E1480))+COS(RADIANS(G1483))*COS(RADIANS(E1480))*COS(RADIANS(T1470))))</f>
        <v>#DIV/0!</v>
      </c>
      <c r="U1483" s="3" t="e">
        <f>IF(DEGREES(ACOS(SIN(RADIANS(G1483))*SIN(RADIANS(E1480))+COS(RADIANS(G1483))*COS(RADIANS(E1480))*COS(RADIANS(U1470))))&gt;90,0,$F$4*$F$5/E1479^2*(SIN(RADIANS(G1483))*SIN(RADIANS(E1480))+COS(RADIANS(G1483))*COS(RADIANS(E1480))*COS(RADIANS(U1470))))</f>
        <v>#DIV/0!</v>
      </c>
      <c r="V1483" s="3" t="e">
        <f>IF(DEGREES(ACOS(SIN(RADIANS(G1483))*SIN(RADIANS(E1480))+COS(RADIANS(G1483))*COS(RADIANS(E1480))*COS(RADIANS(V1470))))&gt;90,0,$F$4*$F$5/E1479^2*(SIN(RADIANS(G1483))*SIN(RADIANS(E1480))+COS(RADIANS(G1483))*COS(RADIANS(E1480))*COS(RADIANS(V1470))))</f>
        <v>#DIV/0!</v>
      </c>
      <c r="W1483" s="3" t="e">
        <f>IF(DEGREES(ACOS(SIN(RADIANS(G1483))*SIN(RADIANS(E1480))+COS(RADIANS(G1483))*COS(RADIANS(E1480))*COS(RADIANS(W1470))))&gt;90,0,$F$4*$F$5/E1479^2*(SIN(RADIANS(G1483))*SIN(RADIANS(E1480))+COS(RADIANS(G1483))*COS(RADIANS(E1480))*COS(RADIANS(W1470))))</f>
        <v>#DIV/0!</v>
      </c>
      <c r="X1483" s="3" t="e">
        <f>IF(DEGREES(ACOS(SIN(RADIANS(G1483))*SIN(RADIANS(E1480))+COS(RADIANS(G1483))*COS(RADIANS(E1480))*COS(RADIANS(X1470))))&gt;90,0,$F$4*$F$5/E1479^2*(SIN(RADIANS(G1483))*SIN(RADIANS(E1480))+COS(RADIANS(G1483))*COS(RADIANS(E1480))*COS(RADIANS(X1470))))</f>
        <v>#DIV/0!</v>
      </c>
      <c r="Y1483" s="3" t="e">
        <f>IF(DEGREES(ACOS(SIN(RADIANS(G1483))*SIN(RADIANS(E1480))+COS(RADIANS(G1483))*COS(RADIANS(E1480))*COS(RADIANS(Y1470))))&gt;90,0,$F$4*$F$5/E1479^2*(SIN(RADIANS(G1483))*SIN(RADIANS(E1480))+COS(RADIANS(G1483))*COS(RADIANS(E1480))*COS(RADIANS(Y1470))))</f>
        <v>#DIV/0!</v>
      </c>
      <c r="Z1483" s="3" t="e">
        <f>IF(DEGREES(ACOS(SIN(RADIANS(G1483))*SIN(RADIANS(E1480))+COS(RADIANS(G1483))*COS(RADIANS(E1480))*COS(RADIANS(Z1470))))&gt;90,0,$F$4*$F$5/E1479^2*(SIN(RADIANS(G1483))*SIN(RADIANS(E1480))+COS(RADIANS(G1483))*COS(RADIANS(E1480))*COS(RADIANS(Z1470))))</f>
        <v>#DIV/0!</v>
      </c>
      <c r="AA1483" s="3" t="e">
        <f>IF(DEGREES(ACOS(SIN(RADIANS(G1483))*SIN(RADIANS(E1480))+COS(RADIANS(G1483))*COS(RADIANS(E1480))*COS(RADIANS(AA1470))))&gt;90,0,$F$4*$F$5/E1479^2*(SIN(RADIANS(G1483))*SIN(RADIANS(E1480))+COS(RADIANS(G1483))*COS(RADIANS(E1480))*COS(RADIANS(AA1470))))</f>
        <v>#DIV/0!</v>
      </c>
      <c r="AB1483" s="3" t="e">
        <f>IF(DEGREES(ACOS(SIN(RADIANS(G1483))*SIN(RADIANS(E1480))+COS(RADIANS(G1483))*COS(RADIANS(E1480))*COS(RADIANS(AB1470))))&gt;90,0,$F$4*$F$5/E1479^2*(SIN(RADIANS(G1483))*SIN(RADIANS(E1480))+COS(RADIANS(G1483))*COS(RADIANS(E1480))*COS(RADIANS(AB1470))))</f>
        <v>#DIV/0!</v>
      </c>
      <c r="AC1483" s="3" t="e">
        <f>IF(DEGREES(ACOS(SIN(RADIANS(G1483))*SIN(RADIANS(E1480))+COS(RADIANS(G1483))*COS(RADIANS(E1480))*COS(RADIANS(AC1470))))&gt;90,0,$F$4*$F$5/E1479^2*(SIN(RADIANS(G1483))*SIN(RADIANS(E1480))+COS(RADIANS(G1483))*COS(RADIANS(E1480))*COS(RADIANS(AC1470))))</f>
        <v>#DIV/0!</v>
      </c>
      <c r="AD1483" s="3" t="e">
        <f>IF(DEGREES(ACOS(SIN(RADIANS(G1483))*SIN(RADIANS(E1480))+COS(RADIANS(G1483))*COS(RADIANS(E1480))*COS(RADIANS(AD1470))))&gt;90,0,$F$4*$F$5/E1479^2*(SIN(RADIANS(G1483))*SIN(RADIANS(E1480))+COS(RADIANS(G1483))*COS(RADIANS(E1480))*COS(RADIANS(AD1470))))</f>
        <v>#DIV/0!</v>
      </c>
      <c r="AE1483" s="3" t="e">
        <f>IF(DEGREES(ACOS(SIN(RADIANS(G1483))*SIN(RADIANS(E1480))+COS(RADIANS(G1483))*COS(RADIANS(E1480))*COS(RADIANS(AE1470))))&gt;90,0,$F$4*$F$5/E1479^2*(SIN(RADIANS(G1483))*SIN(RADIANS(E1480))+COS(RADIANS(G1483))*COS(RADIANS(E1480))*COS(RADIANS(AE1470))))</f>
        <v>#DIV/0!</v>
      </c>
      <c r="AF1483" s="3" t="e">
        <f>IF(DEGREES(ACOS(SIN(RADIANS(G1483))*SIN(RADIANS(E1480))+COS(RADIANS(G1483))*COS(RADIANS(E1480))*COS(RADIANS(AF1470))))&gt;90,0,$F$4*$F$5/E1479^2*(SIN(RADIANS(G1483))*SIN(RADIANS(E1480))+COS(RADIANS(G1483))*COS(RADIANS(E1480))*COS(RADIANS(AF1470))))</f>
        <v>#DIV/0!</v>
      </c>
      <c r="AG1483" s="3" t="e">
        <f>IF(DEGREES(ACOS(SIN(RADIANS(G1483))*SIN(RADIANS(E1480))+COS(RADIANS(G1483))*COS(RADIANS(E1480))*COS(RADIANS(AG1470))))&gt;90,0,$F$4*$F$5/E1479^2*(SIN(RADIANS(G1483))*SIN(RADIANS(E1480))+COS(RADIANS(G1483))*COS(RADIANS(E1480))*COS(RADIANS(AG1470))))</f>
        <v>#DIV/0!</v>
      </c>
      <c r="AH1483" s="3" t="e">
        <f>IF(DEGREES(ACOS(SIN(RADIANS(G1483))*SIN(RADIANS(E1480))+COS(RADIANS(G1483))*COS(RADIANS(E1480))*COS(RADIANS(AH1470))))&gt;90,0,$F$4*$F$5/E1479^2*(SIN(RADIANS(G1483))*SIN(RADIANS(E1480))+COS(RADIANS(G1483))*COS(RADIANS(E1480))*COS(RADIANS(AH1470))))</f>
        <v>#DIV/0!</v>
      </c>
      <c r="AI1483" s="3" t="e">
        <f>IF(DEGREES(ACOS(SIN(RADIANS(G1483))*SIN(RADIANS(E1480))+COS(RADIANS(G1483))*COS(RADIANS(E1480))*COS(RADIANS(AI1470))))&gt;90,0,$F$4*$F$5/E1479^2*(SIN(RADIANS(G1483))*SIN(RADIANS(E1480))+COS(RADIANS(G1483))*COS(RADIANS(E1480))*COS(RADIANS(AI1470))))</f>
        <v>#DIV/0!</v>
      </c>
      <c r="AJ1483" s="3" t="e">
        <f>IF(DEGREES(ACOS(SIN(RADIANS(G1483))*SIN(RADIANS(E1480))+COS(RADIANS(G1483))*COS(RADIANS(E1480))*COS(RADIANS(AJ1470))))&gt;90,0,$F$4*$F$5/E1479^2*(SIN(RADIANS(G1483))*SIN(RADIANS(E1480))+COS(RADIANS(G1483))*COS(RADIANS(E1480))*COS(RADIANS(AJ1470))))</f>
        <v>#DIV/0!</v>
      </c>
      <c r="AK1483" s="3">
        <f>IF(DEGREES(ACOS(SIN(RADIANS(G1483))*SIN(RADIANS(E1480))+COS(RADIANS(G1483))*COS(RADIANS(E1480))*COS(RADIANS(AK1470))))&gt;90,0,$F$4*$F$5/E1479^2*(SIN(RADIANS(G1483))*SIN(RADIANS(E1480))+COS(RADIANS(G1483))*COS(RADIANS(E1480))*COS(RADIANS(AK1470))))</f>
        <v>0</v>
      </c>
      <c r="AL1483" s="3">
        <f>IF(DEGREES(ACOS(SIN(RADIANS(G1483))*SIN(RADIANS(E1480))+COS(RADIANS(G1483))*COS(RADIANS(E1480))*COS(RADIANS(AL1470))))&gt;90,0,$F$4*$F$5/E1479^2*(SIN(RADIANS(G1483))*SIN(RADIANS(E1480))+COS(RADIANS(G1483))*COS(RADIANS(E1480))*COS(RADIANS(AL1470))))</f>
        <v>0</v>
      </c>
      <c r="AM1483" s="3">
        <f>IF(DEGREES(ACOS(SIN(RADIANS(G1483))*SIN(RADIANS(E1480))+COS(RADIANS(G1483))*COS(RADIANS(E1480))*COS(RADIANS(AM1470))))&gt;90,0,$F$4*$F$5/E1479^2*(SIN(RADIANS(G1483))*SIN(RADIANS(E1480))+COS(RADIANS(G1483))*COS(RADIANS(E1480))*COS(RADIANS(AM1470))))</f>
        <v>0</v>
      </c>
      <c r="AN1483" s="3">
        <f>IF(DEGREES(ACOS(SIN(RADIANS(G1483))*SIN(RADIANS(E1480))+COS(RADIANS(G1483))*COS(RADIANS(E1480))*COS(RADIANS(AN1470))))&gt;90,0,$F$4*$F$5/E1479^2*(SIN(RADIANS(G1483))*SIN(RADIANS(E1480))+COS(RADIANS(G1483))*COS(RADIANS(E1480))*COS(RADIANS(AN1470))))</f>
        <v>0</v>
      </c>
      <c r="AO1483" s="3">
        <f>IF(DEGREES(ACOS(SIN(RADIANS(G1483))*SIN(RADIANS(E1480))+COS(RADIANS(G1483))*COS(RADIANS(E1480))*COS(RADIANS(AO1470))))&gt;90,0,$F$4*$F$5/E1479^2*(SIN(RADIANS(G1483))*SIN(RADIANS(E1480))+COS(RADIANS(G1483))*COS(RADIANS(E1480))*COS(RADIANS(AO1470))))</f>
        <v>0</v>
      </c>
      <c r="AP1483" s="3">
        <f>IF(DEGREES(ACOS(SIN(RADIANS(G1483))*SIN(RADIANS(E1480))+COS(RADIANS(G1483))*COS(RADIANS(E1480))*COS(RADIANS(AP1470))))&gt;90,0,$F$4*$F$5/E1479^2*(SIN(RADIANS(G1483))*SIN(RADIANS(E1480))+COS(RADIANS(G1483))*COS(RADIANS(E1480))*COS(RADIANS(AP1470))))</f>
        <v>0</v>
      </c>
      <c r="AQ1483" s="3">
        <f>IF(DEGREES(ACOS(SIN(RADIANS(G1483))*SIN(RADIANS(E1480))+COS(RADIANS(G1483))*COS(RADIANS(E1480))*COS(RADIANS(AQ1470))))&gt;90,0,$F$4*$F$5/E1479^2*(SIN(RADIANS(G1483))*SIN(RADIANS(E1480))+COS(RADIANS(G1483))*COS(RADIANS(E1480))*COS(RADIANS(AQ1470))))</f>
        <v>0</v>
      </c>
      <c r="AR1483" s="3">
        <f>IF(DEGREES(ACOS(SIN(RADIANS(G1483))*SIN(RADIANS(E1480))+COS(RADIANS(G1483))*COS(RADIANS(E1480))*COS(RADIANS(AR1470))))&gt;90,0,$F$4*$F$5/E1479^2*(SIN(RADIANS(G1483))*SIN(RADIANS(E1480))+COS(RADIANS(G1483))*COS(RADIANS(E1480))*COS(RADIANS(AR1470))))</f>
        <v>0</v>
      </c>
    </row>
    <row r="1484" spans="2:44" ht="15.75" customHeight="1" x14ac:dyDescent="0.2">
      <c r="G1484" s="3">
        <v>-30</v>
      </c>
      <c r="I1484" s="3">
        <f>IF(DEGREES(ACOS(SIN(RADIANS(G1484))*SIN(RADIANS(E1480))+COS(RADIANS(G1484))*COS(RADIANS(E1480))*COS(RADIANS(I1470))))&gt;90,0,$F$4*$F$5/E1479^2*(SIN(RADIANS(G1484))*SIN(RADIANS(E1480))+COS(RADIANS(G1484))*COS(RADIANS(E1480))*COS(RADIANS(I1470))))</f>
        <v>0</v>
      </c>
      <c r="J1484" s="3">
        <f>IF(DEGREES(ACOS(SIN(RADIANS(G1484))*SIN(RADIANS(E1480))+COS(RADIANS(G1484))*COS(RADIANS(E1480))*COS(RADIANS(J1470))))&gt;90,0,$F$4*$F$5/E1479^2*(SIN(RADIANS(G1484))*SIN(RADIANS(E1480))+COS(RADIANS(G1484))*COS(RADIANS(E1480))*COS(RADIANS(J1470))))</f>
        <v>0</v>
      </c>
      <c r="K1484" s="3">
        <f>IF(DEGREES(ACOS(SIN(RADIANS(G1484))*SIN(RADIANS(E1480))+COS(RADIANS(G1484))*COS(RADIANS(E1480))*COS(RADIANS(K1470))))&gt;90,0,$F$4*$F$5/E1479^2*(SIN(RADIANS(G1484))*SIN(RADIANS(E1480))+COS(RADIANS(G1484))*COS(RADIANS(E1480))*COS(RADIANS(K1470))))</f>
        <v>0</v>
      </c>
      <c r="L1484" s="3">
        <f>IF(DEGREES(ACOS(SIN(RADIANS(G1484))*SIN(RADIANS(E1480))+COS(RADIANS(G1484))*COS(RADIANS(E1480))*COS(RADIANS(L1470))))&gt;90,0,$F$4*$F$5/E1479^2*(SIN(RADIANS(G1484))*SIN(RADIANS(E1480))+COS(RADIANS(G1484))*COS(RADIANS(E1480))*COS(RADIANS(L1470))))</f>
        <v>0</v>
      </c>
      <c r="M1484" s="3">
        <f>IF(DEGREES(ACOS(SIN(RADIANS(G1484))*SIN(RADIANS(E1480))+COS(RADIANS(G1484))*COS(RADIANS(E1480))*COS(RADIANS(M1470))))&gt;90,0,$F$4*$F$5/E1479^2*(SIN(RADIANS(G1484))*SIN(RADIANS(E1480))+COS(RADIANS(G1484))*COS(RADIANS(E1480))*COS(RADIANS(M1470))))</f>
        <v>0</v>
      </c>
      <c r="N1484" s="3">
        <f>IF(DEGREES(ACOS(SIN(RADIANS(G1484))*SIN(RADIANS(E1480))+COS(RADIANS(G1484))*COS(RADIANS(E1480))*COS(RADIANS(N1470))))&gt;90,0,$F$4*$F$5/E1479^2*(SIN(RADIANS(G1484))*SIN(RADIANS(E1480))+COS(RADIANS(G1484))*COS(RADIANS(E1480))*COS(RADIANS(N1470))))</f>
        <v>0</v>
      </c>
      <c r="O1484" s="3">
        <f>IF(DEGREES(ACOS(SIN(RADIANS(G1484))*SIN(RADIANS(E1480))+COS(RADIANS(G1484))*COS(RADIANS(E1480))*COS(RADIANS(O1470))))&gt;90,0,$F$4*$F$5/E1479^2*(SIN(RADIANS(G1484))*SIN(RADIANS(E1480))+COS(RADIANS(G1484))*COS(RADIANS(E1480))*COS(RADIANS(O1470))))</f>
        <v>0</v>
      </c>
      <c r="P1484" s="3">
        <f>IF(DEGREES(ACOS(SIN(RADIANS(G1484))*SIN(RADIANS(E1480))+COS(RADIANS(G1484))*COS(RADIANS(E1480))*COS(RADIANS(P1470))))&gt;90,0,$F$4*$F$5/E1479^2*(SIN(RADIANS(G1484))*SIN(RADIANS(E1480))+COS(RADIANS(G1484))*COS(RADIANS(E1480))*COS(RADIANS(P1470))))</f>
        <v>0</v>
      </c>
      <c r="Q1484" s="3">
        <f>IF(DEGREES(ACOS(SIN(RADIANS(G1484))*SIN(RADIANS(E1480))+COS(RADIANS(G1484))*COS(RADIANS(E1480))*COS(RADIANS(Q1470))))&gt;90,0,$F$4*$F$5/E1479^2*(SIN(RADIANS(G1484))*SIN(RADIANS(E1480))+COS(RADIANS(G1484))*COS(RADIANS(E1480))*COS(RADIANS(Q1470))))</f>
        <v>0</v>
      </c>
      <c r="R1484" s="3" t="e">
        <f>IF(DEGREES(ACOS(SIN(RADIANS(G1484))*SIN(RADIANS(E1480))+COS(RADIANS(G1484))*COS(RADIANS(E1480))*COS(RADIANS(R1470))))&gt;90,0,$F$4*$F$5/E1479^2*(SIN(RADIANS(G1484))*SIN(RADIANS(E1480))+COS(RADIANS(G1484))*COS(RADIANS(E1480))*COS(RADIANS(R1470))))</f>
        <v>#DIV/0!</v>
      </c>
      <c r="S1484" s="3" t="e">
        <f>IF(DEGREES(ACOS(SIN(RADIANS(G1484))*SIN(RADIANS(E1480))+COS(RADIANS(G1484))*COS(RADIANS(E1480))*COS(RADIANS(S1470))))&gt;90,0,$F$4*$F$5/E1479^2*(SIN(RADIANS(G1484))*SIN(RADIANS(E1480))+COS(RADIANS(G1484))*COS(RADIANS(E1480))*COS(RADIANS(S1470))))</f>
        <v>#DIV/0!</v>
      </c>
      <c r="T1484" s="3" t="e">
        <f>IF(DEGREES(ACOS(SIN(RADIANS(G1484))*SIN(RADIANS(E1480))+COS(RADIANS(G1484))*COS(RADIANS(E1480))*COS(RADIANS(T1470))))&gt;90,0,$F$4*$F$5/E1479^2*(SIN(RADIANS(G1484))*SIN(RADIANS(E1480))+COS(RADIANS(G1484))*COS(RADIANS(E1480))*COS(RADIANS(T1470))))</f>
        <v>#DIV/0!</v>
      </c>
      <c r="U1484" s="3" t="e">
        <f>IF(DEGREES(ACOS(SIN(RADIANS(G1484))*SIN(RADIANS(E1480))+COS(RADIANS(G1484))*COS(RADIANS(E1480))*COS(RADIANS(U1470))))&gt;90,0,$F$4*$F$5/E1479^2*(SIN(RADIANS(G1484))*SIN(RADIANS(E1480))+COS(RADIANS(G1484))*COS(RADIANS(E1480))*COS(RADIANS(U1470))))</f>
        <v>#DIV/0!</v>
      </c>
      <c r="V1484" s="3" t="e">
        <f>IF(DEGREES(ACOS(SIN(RADIANS(G1484))*SIN(RADIANS(E1480))+COS(RADIANS(G1484))*COS(RADIANS(E1480))*COS(RADIANS(V1470))))&gt;90,0,$F$4*$F$5/E1479^2*(SIN(RADIANS(G1484))*SIN(RADIANS(E1480))+COS(RADIANS(G1484))*COS(RADIANS(E1480))*COS(RADIANS(V1470))))</f>
        <v>#DIV/0!</v>
      </c>
      <c r="W1484" s="3" t="e">
        <f>IF(DEGREES(ACOS(SIN(RADIANS(G1484))*SIN(RADIANS(E1480))+COS(RADIANS(G1484))*COS(RADIANS(E1480))*COS(RADIANS(W1470))))&gt;90,0,$F$4*$F$5/E1479^2*(SIN(RADIANS(G1484))*SIN(RADIANS(E1480))+COS(RADIANS(G1484))*COS(RADIANS(E1480))*COS(RADIANS(W1470))))</f>
        <v>#DIV/0!</v>
      </c>
      <c r="X1484" s="3" t="e">
        <f>IF(DEGREES(ACOS(SIN(RADIANS(G1484))*SIN(RADIANS(E1480))+COS(RADIANS(G1484))*COS(RADIANS(E1480))*COS(RADIANS(X1470))))&gt;90,0,$F$4*$F$5/E1479^2*(SIN(RADIANS(G1484))*SIN(RADIANS(E1480))+COS(RADIANS(G1484))*COS(RADIANS(E1480))*COS(RADIANS(X1470))))</f>
        <v>#DIV/0!</v>
      </c>
      <c r="Y1484" s="3" t="e">
        <f>IF(DEGREES(ACOS(SIN(RADIANS(G1484))*SIN(RADIANS(E1480))+COS(RADIANS(G1484))*COS(RADIANS(E1480))*COS(RADIANS(Y1470))))&gt;90,0,$F$4*$F$5/E1479^2*(SIN(RADIANS(G1484))*SIN(RADIANS(E1480))+COS(RADIANS(G1484))*COS(RADIANS(E1480))*COS(RADIANS(Y1470))))</f>
        <v>#DIV/0!</v>
      </c>
      <c r="Z1484" s="3" t="e">
        <f>IF(DEGREES(ACOS(SIN(RADIANS(G1484))*SIN(RADIANS(E1480))+COS(RADIANS(G1484))*COS(RADIANS(E1480))*COS(RADIANS(Z1470))))&gt;90,0,$F$4*$F$5/E1479^2*(SIN(RADIANS(G1484))*SIN(RADIANS(E1480))+COS(RADIANS(G1484))*COS(RADIANS(E1480))*COS(RADIANS(Z1470))))</f>
        <v>#DIV/0!</v>
      </c>
      <c r="AA1484" s="3" t="e">
        <f>IF(DEGREES(ACOS(SIN(RADIANS(G1484))*SIN(RADIANS(E1480))+COS(RADIANS(G1484))*COS(RADIANS(E1480))*COS(RADIANS(AA1470))))&gt;90,0,$F$4*$F$5/E1479^2*(SIN(RADIANS(G1484))*SIN(RADIANS(E1480))+COS(RADIANS(G1484))*COS(RADIANS(E1480))*COS(RADIANS(AA1470))))</f>
        <v>#DIV/0!</v>
      </c>
      <c r="AB1484" s="3" t="e">
        <f>IF(DEGREES(ACOS(SIN(RADIANS(G1484))*SIN(RADIANS(E1480))+COS(RADIANS(G1484))*COS(RADIANS(E1480))*COS(RADIANS(AB1470))))&gt;90,0,$F$4*$F$5/E1479^2*(SIN(RADIANS(G1484))*SIN(RADIANS(E1480))+COS(RADIANS(G1484))*COS(RADIANS(E1480))*COS(RADIANS(AB1470))))</f>
        <v>#DIV/0!</v>
      </c>
      <c r="AC1484" s="3" t="e">
        <f>IF(DEGREES(ACOS(SIN(RADIANS(G1484))*SIN(RADIANS(E1480))+COS(RADIANS(G1484))*COS(RADIANS(E1480))*COS(RADIANS(AC1470))))&gt;90,0,$F$4*$F$5/E1479^2*(SIN(RADIANS(G1484))*SIN(RADIANS(E1480))+COS(RADIANS(G1484))*COS(RADIANS(E1480))*COS(RADIANS(AC1470))))</f>
        <v>#DIV/0!</v>
      </c>
      <c r="AD1484" s="3" t="e">
        <f>IF(DEGREES(ACOS(SIN(RADIANS(G1484))*SIN(RADIANS(E1480))+COS(RADIANS(G1484))*COS(RADIANS(E1480))*COS(RADIANS(AD1470))))&gt;90,0,$F$4*$F$5/E1479^2*(SIN(RADIANS(G1484))*SIN(RADIANS(E1480))+COS(RADIANS(G1484))*COS(RADIANS(E1480))*COS(RADIANS(AD1470))))</f>
        <v>#DIV/0!</v>
      </c>
      <c r="AE1484" s="3" t="e">
        <f>IF(DEGREES(ACOS(SIN(RADIANS(G1484))*SIN(RADIANS(E1480))+COS(RADIANS(G1484))*COS(RADIANS(E1480))*COS(RADIANS(AE1470))))&gt;90,0,$F$4*$F$5/E1479^2*(SIN(RADIANS(G1484))*SIN(RADIANS(E1480))+COS(RADIANS(G1484))*COS(RADIANS(E1480))*COS(RADIANS(AE1470))))</f>
        <v>#DIV/0!</v>
      </c>
      <c r="AF1484" s="3" t="e">
        <f>IF(DEGREES(ACOS(SIN(RADIANS(G1484))*SIN(RADIANS(E1480))+COS(RADIANS(G1484))*COS(RADIANS(E1480))*COS(RADIANS(AF1470))))&gt;90,0,$F$4*$F$5/E1479^2*(SIN(RADIANS(G1484))*SIN(RADIANS(E1480))+COS(RADIANS(G1484))*COS(RADIANS(E1480))*COS(RADIANS(AF1470))))</f>
        <v>#DIV/0!</v>
      </c>
      <c r="AG1484" s="3" t="e">
        <f>IF(DEGREES(ACOS(SIN(RADIANS(G1484))*SIN(RADIANS(E1480))+COS(RADIANS(G1484))*COS(RADIANS(E1480))*COS(RADIANS(AG1470))))&gt;90,0,$F$4*$F$5/E1479^2*(SIN(RADIANS(G1484))*SIN(RADIANS(E1480))+COS(RADIANS(G1484))*COS(RADIANS(E1480))*COS(RADIANS(AG1470))))</f>
        <v>#DIV/0!</v>
      </c>
      <c r="AH1484" s="3" t="e">
        <f>IF(DEGREES(ACOS(SIN(RADIANS(G1484))*SIN(RADIANS(E1480))+COS(RADIANS(G1484))*COS(RADIANS(E1480))*COS(RADIANS(AH1470))))&gt;90,0,$F$4*$F$5/E1479^2*(SIN(RADIANS(G1484))*SIN(RADIANS(E1480))+COS(RADIANS(G1484))*COS(RADIANS(E1480))*COS(RADIANS(AH1470))))</f>
        <v>#DIV/0!</v>
      </c>
      <c r="AI1484" s="3" t="e">
        <f>IF(DEGREES(ACOS(SIN(RADIANS(G1484))*SIN(RADIANS(E1480))+COS(RADIANS(G1484))*COS(RADIANS(E1480))*COS(RADIANS(AI1470))))&gt;90,0,$F$4*$F$5/E1479^2*(SIN(RADIANS(G1484))*SIN(RADIANS(E1480))+COS(RADIANS(G1484))*COS(RADIANS(E1480))*COS(RADIANS(AI1470))))</f>
        <v>#DIV/0!</v>
      </c>
      <c r="AJ1484" s="3" t="e">
        <f>IF(DEGREES(ACOS(SIN(RADIANS(G1484))*SIN(RADIANS(E1480))+COS(RADIANS(G1484))*COS(RADIANS(E1480))*COS(RADIANS(AJ1470))))&gt;90,0,$F$4*$F$5/E1479^2*(SIN(RADIANS(G1484))*SIN(RADIANS(E1480))+COS(RADIANS(G1484))*COS(RADIANS(E1480))*COS(RADIANS(AJ1470))))</f>
        <v>#DIV/0!</v>
      </c>
      <c r="AK1484" s="3">
        <f>IF(DEGREES(ACOS(SIN(RADIANS(G1484))*SIN(RADIANS(E1480))+COS(RADIANS(G1484))*COS(RADIANS(E1480))*COS(RADIANS(AK1470))))&gt;90,0,$F$4*$F$5/E1479^2*(SIN(RADIANS(G1484))*SIN(RADIANS(E1480))+COS(RADIANS(G1484))*COS(RADIANS(E1480))*COS(RADIANS(AK1470))))</f>
        <v>0</v>
      </c>
      <c r="AL1484" s="3">
        <f>IF(DEGREES(ACOS(SIN(RADIANS(G1484))*SIN(RADIANS(E1480))+COS(RADIANS(G1484))*COS(RADIANS(E1480))*COS(RADIANS(AL1470))))&gt;90,0,$F$4*$F$5/E1479^2*(SIN(RADIANS(G1484))*SIN(RADIANS(E1480))+COS(RADIANS(G1484))*COS(RADIANS(E1480))*COS(RADIANS(AL1470))))</f>
        <v>0</v>
      </c>
      <c r="AM1484" s="3">
        <f>IF(DEGREES(ACOS(SIN(RADIANS(G1484))*SIN(RADIANS(E1480))+COS(RADIANS(G1484))*COS(RADIANS(E1480))*COS(RADIANS(AM1470))))&gt;90,0,$F$4*$F$5/E1479^2*(SIN(RADIANS(G1484))*SIN(RADIANS(E1480))+COS(RADIANS(G1484))*COS(RADIANS(E1480))*COS(RADIANS(AM1470))))</f>
        <v>0</v>
      </c>
      <c r="AN1484" s="3">
        <f>IF(DEGREES(ACOS(SIN(RADIANS(G1484))*SIN(RADIANS(E1480))+COS(RADIANS(G1484))*COS(RADIANS(E1480))*COS(RADIANS(AN1470))))&gt;90,0,$F$4*$F$5/E1479^2*(SIN(RADIANS(G1484))*SIN(RADIANS(E1480))+COS(RADIANS(G1484))*COS(RADIANS(E1480))*COS(RADIANS(AN1470))))</f>
        <v>0</v>
      </c>
      <c r="AO1484" s="3">
        <f>IF(DEGREES(ACOS(SIN(RADIANS(G1484))*SIN(RADIANS(E1480))+COS(RADIANS(G1484))*COS(RADIANS(E1480))*COS(RADIANS(AO1470))))&gt;90,0,$F$4*$F$5/E1479^2*(SIN(RADIANS(G1484))*SIN(RADIANS(E1480))+COS(RADIANS(G1484))*COS(RADIANS(E1480))*COS(RADIANS(AO1470))))</f>
        <v>0</v>
      </c>
      <c r="AP1484" s="3">
        <f>IF(DEGREES(ACOS(SIN(RADIANS(G1484))*SIN(RADIANS(E1480))+COS(RADIANS(G1484))*COS(RADIANS(E1480))*COS(RADIANS(AP1470))))&gt;90,0,$F$4*$F$5/E1479^2*(SIN(RADIANS(G1484))*SIN(RADIANS(E1480))+COS(RADIANS(G1484))*COS(RADIANS(E1480))*COS(RADIANS(AP1470))))</f>
        <v>0</v>
      </c>
      <c r="AQ1484" s="3">
        <f>IF(DEGREES(ACOS(SIN(RADIANS(G1484))*SIN(RADIANS(E1480))+COS(RADIANS(G1484))*COS(RADIANS(E1480))*COS(RADIANS(AQ1470))))&gt;90,0,$F$4*$F$5/E1479^2*(SIN(RADIANS(G1484))*SIN(RADIANS(E1480))+COS(RADIANS(G1484))*COS(RADIANS(E1480))*COS(RADIANS(AQ1470))))</f>
        <v>0</v>
      </c>
      <c r="AR1484" s="3">
        <f>IF(DEGREES(ACOS(SIN(RADIANS(G1484))*SIN(RADIANS(E1480))+COS(RADIANS(G1484))*COS(RADIANS(E1480))*COS(RADIANS(AR1470))))&gt;90,0,$F$4*$F$5/E1479^2*(SIN(RADIANS(G1484))*SIN(RADIANS(E1480))+COS(RADIANS(G1484))*COS(RADIANS(E1480))*COS(RADIANS(AR1470))))</f>
        <v>0</v>
      </c>
    </row>
    <row r="1485" spans="2:44" ht="15.75" customHeight="1" x14ac:dyDescent="0.2">
      <c r="G1485" s="3">
        <v>-40</v>
      </c>
      <c r="I1485" s="3">
        <f>IF(DEGREES(ACOS(SIN(RADIANS(G1485))*SIN(RADIANS(E1480))+COS(RADIANS(G1485))*COS(RADIANS(E1480))*COS(RADIANS(I1470))))&gt;90,0,$F$4*$F$5/E1479^2*(SIN(RADIANS(G1485))*SIN(RADIANS(E1480))+COS(RADIANS(G1485))*COS(RADIANS(E1480))*COS(RADIANS(I1470))))</f>
        <v>0</v>
      </c>
      <c r="J1485" s="3">
        <f>IF(DEGREES(ACOS(SIN(RADIANS(G1485))*SIN(RADIANS(E1480))+COS(RADIANS(G1485))*COS(RADIANS(E1480))*COS(RADIANS(J1470))))&gt;90,0,$F$4*$F$5/E1479^2*(SIN(RADIANS(G1485))*SIN(RADIANS(E1480))+COS(RADIANS(G1485))*COS(RADIANS(E1480))*COS(RADIANS(J1470))))</f>
        <v>0</v>
      </c>
      <c r="K1485" s="3">
        <f>IF(DEGREES(ACOS(SIN(RADIANS(G1485))*SIN(RADIANS(E1480))+COS(RADIANS(G1485))*COS(RADIANS(E1480))*COS(RADIANS(K1470))))&gt;90,0,$F$4*$F$5/E1479^2*(SIN(RADIANS(G1485))*SIN(RADIANS(E1480))+COS(RADIANS(G1485))*COS(RADIANS(E1480))*COS(RADIANS(K1470))))</f>
        <v>0</v>
      </c>
      <c r="L1485" s="3">
        <f>IF(DEGREES(ACOS(SIN(RADIANS(G1485))*SIN(RADIANS(E1480))+COS(RADIANS(G1485))*COS(RADIANS(E1480))*COS(RADIANS(L1470))))&gt;90,0,$F$4*$F$5/E1479^2*(SIN(RADIANS(G1485))*SIN(RADIANS(E1480))+COS(RADIANS(G1485))*COS(RADIANS(E1480))*COS(RADIANS(L1470))))</f>
        <v>0</v>
      </c>
      <c r="M1485" s="3">
        <f>IF(DEGREES(ACOS(SIN(RADIANS(G1485))*SIN(RADIANS(E1480))+COS(RADIANS(G1485))*COS(RADIANS(E1480))*COS(RADIANS(M1470))))&gt;90,0,$F$4*$F$5/E1479^2*(SIN(RADIANS(G1485))*SIN(RADIANS(E1480))+COS(RADIANS(G1485))*COS(RADIANS(E1480))*COS(RADIANS(M1470))))</f>
        <v>0</v>
      </c>
      <c r="N1485" s="3">
        <f>IF(DEGREES(ACOS(SIN(RADIANS(G1485))*SIN(RADIANS(E1480))+COS(RADIANS(G1485))*COS(RADIANS(E1480))*COS(RADIANS(N1470))))&gt;90,0,$F$4*$F$5/E1479^2*(SIN(RADIANS(G1485))*SIN(RADIANS(E1480))+COS(RADIANS(G1485))*COS(RADIANS(E1480))*COS(RADIANS(N1470))))</f>
        <v>0</v>
      </c>
      <c r="O1485" s="3">
        <f>IF(DEGREES(ACOS(SIN(RADIANS(G1485))*SIN(RADIANS(E1480))+COS(RADIANS(G1485))*COS(RADIANS(E1480))*COS(RADIANS(O1470))))&gt;90,0,$F$4*$F$5/E1479^2*(SIN(RADIANS(G1485))*SIN(RADIANS(E1480))+COS(RADIANS(G1485))*COS(RADIANS(E1480))*COS(RADIANS(O1470))))</f>
        <v>0</v>
      </c>
      <c r="P1485" s="3">
        <f>IF(DEGREES(ACOS(SIN(RADIANS(G1485))*SIN(RADIANS(E1480))+COS(RADIANS(G1485))*COS(RADIANS(E1480))*COS(RADIANS(P1470))))&gt;90,0,$F$4*$F$5/E1479^2*(SIN(RADIANS(G1485))*SIN(RADIANS(E1480))+COS(RADIANS(G1485))*COS(RADIANS(E1480))*COS(RADIANS(P1470))))</f>
        <v>0</v>
      </c>
      <c r="Q1485" s="3">
        <f>IF(DEGREES(ACOS(SIN(RADIANS(G1485))*SIN(RADIANS(E1480))+COS(RADIANS(G1485))*COS(RADIANS(E1480))*COS(RADIANS(Q1470))))&gt;90,0,$F$4*$F$5/E1479^2*(SIN(RADIANS(G1485))*SIN(RADIANS(E1480))+COS(RADIANS(G1485))*COS(RADIANS(E1480))*COS(RADIANS(Q1470))))</f>
        <v>0</v>
      </c>
      <c r="R1485" s="3" t="e">
        <f>IF(DEGREES(ACOS(SIN(RADIANS(G1485))*SIN(RADIANS(E1480))+COS(RADIANS(G1485))*COS(RADIANS(E1480))*COS(RADIANS(R1470))))&gt;90,0,$F$4*$F$5/E1479^2*(SIN(RADIANS(G1485))*SIN(RADIANS(E1480))+COS(RADIANS(G1485))*COS(RADIANS(E1480))*COS(RADIANS(R1470))))</f>
        <v>#DIV/0!</v>
      </c>
      <c r="S1485" s="3" t="e">
        <f>IF(DEGREES(ACOS(SIN(RADIANS(G1485))*SIN(RADIANS(E1480))+COS(RADIANS(G1485))*COS(RADIANS(E1480))*COS(RADIANS(S1470))))&gt;90,0,$F$4*$F$5/E1479^2*(SIN(RADIANS(G1485))*SIN(RADIANS(E1480))+COS(RADIANS(G1485))*COS(RADIANS(E1480))*COS(RADIANS(S1470))))</f>
        <v>#DIV/0!</v>
      </c>
      <c r="T1485" s="3" t="e">
        <f>IF(DEGREES(ACOS(SIN(RADIANS(G1485))*SIN(RADIANS(E1480))+COS(RADIANS(G1485))*COS(RADIANS(E1480))*COS(RADIANS(T1470))))&gt;90,0,$F$4*$F$5/E1479^2*(SIN(RADIANS(G1485))*SIN(RADIANS(E1480))+COS(RADIANS(G1485))*COS(RADIANS(E1480))*COS(RADIANS(T1470))))</f>
        <v>#DIV/0!</v>
      </c>
      <c r="U1485" s="3" t="e">
        <f>IF(DEGREES(ACOS(SIN(RADIANS(G1485))*SIN(RADIANS(E1480))+COS(RADIANS(G1485))*COS(RADIANS(E1480))*COS(RADIANS(U1470))))&gt;90,0,$F$4*$F$5/E1479^2*(SIN(RADIANS(G1485))*SIN(RADIANS(E1480))+COS(RADIANS(G1485))*COS(RADIANS(E1480))*COS(RADIANS(U1470))))</f>
        <v>#DIV/0!</v>
      </c>
      <c r="V1485" s="3" t="e">
        <f>IF(DEGREES(ACOS(SIN(RADIANS(G1485))*SIN(RADIANS(E1480))+COS(RADIANS(G1485))*COS(RADIANS(E1480))*COS(RADIANS(V1470))))&gt;90,0,$F$4*$F$5/E1479^2*(SIN(RADIANS(G1485))*SIN(RADIANS(E1480))+COS(RADIANS(G1485))*COS(RADIANS(E1480))*COS(RADIANS(V1470))))</f>
        <v>#DIV/0!</v>
      </c>
      <c r="W1485" s="3" t="e">
        <f>IF(DEGREES(ACOS(SIN(RADIANS(G1485))*SIN(RADIANS(E1480))+COS(RADIANS(G1485))*COS(RADIANS(E1480))*COS(RADIANS(W1470))))&gt;90,0,$F$4*$F$5/E1479^2*(SIN(RADIANS(G1485))*SIN(RADIANS(E1480))+COS(RADIANS(G1485))*COS(RADIANS(E1480))*COS(RADIANS(W1470))))</f>
        <v>#DIV/0!</v>
      </c>
      <c r="X1485" s="3" t="e">
        <f>IF(DEGREES(ACOS(SIN(RADIANS(G1485))*SIN(RADIANS(E1480))+COS(RADIANS(G1485))*COS(RADIANS(E1480))*COS(RADIANS(X1470))))&gt;90,0,$F$4*$F$5/E1479^2*(SIN(RADIANS(G1485))*SIN(RADIANS(E1480))+COS(RADIANS(G1485))*COS(RADIANS(E1480))*COS(RADIANS(X1470))))</f>
        <v>#DIV/0!</v>
      </c>
      <c r="Y1485" s="3" t="e">
        <f>IF(DEGREES(ACOS(SIN(RADIANS(G1485))*SIN(RADIANS(E1480))+COS(RADIANS(G1485))*COS(RADIANS(E1480))*COS(RADIANS(Y1470))))&gt;90,0,$F$4*$F$5/E1479^2*(SIN(RADIANS(G1485))*SIN(RADIANS(E1480))+COS(RADIANS(G1485))*COS(RADIANS(E1480))*COS(RADIANS(Y1470))))</f>
        <v>#DIV/0!</v>
      </c>
      <c r="Z1485" s="3" t="e">
        <f>IF(DEGREES(ACOS(SIN(RADIANS(G1485))*SIN(RADIANS(E1480))+COS(RADIANS(G1485))*COS(RADIANS(E1480))*COS(RADIANS(Z1470))))&gt;90,0,$F$4*$F$5/E1479^2*(SIN(RADIANS(G1485))*SIN(RADIANS(E1480))+COS(RADIANS(G1485))*COS(RADIANS(E1480))*COS(RADIANS(Z1470))))</f>
        <v>#DIV/0!</v>
      </c>
      <c r="AA1485" s="3" t="e">
        <f>IF(DEGREES(ACOS(SIN(RADIANS(G1485))*SIN(RADIANS(E1480))+COS(RADIANS(G1485))*COS(RADIANS(E1480))*COS(RADIANS(AA1470))))&gt;90,0,$F$4*$F$5/E1479^2*(SIN(RADIANS(G1485))*SIN(RADIANS(E1480))+COS(RADIANS(G1485))*COS(RADIANS(E1480))*COS(RADIANS(AA1470))))</f>
        <v>#DIV/0!</v>
      </c>
      <c r="AB1485" s="3" t="e">
        <f>IF(DEGREES(ACOS(SIN(RADIANS(G1485))*SIN(RADIANS(E1480))+COS(RADIANS(G1485))*COS(RADIANS(E1480))*COS(RADIANS(AB1470))))&gt;90,0,$F$4*$F$5/E1479^2*(SIN(RADIANS(G1485))*SIN(RADIANS(E1480))+COS(RADIANS(G1485))*COS(RADIANS(E1480))*COS(RADIANS(AB1470))))</f>
        <v>#DIV/0!</v>
      </c>
      <c r="AC1485" s="3" t="e">
        <f>IF(DEGREES(ACOS(SIN(RADIANS(G1485))*SIN(RADIANS(E1480))+COS(RADIANS(G1485))*COS(RADIANS(E1480))*COS(RADIANS(AC1470))))&gt;90,0,$F$4*$F$5/E1479^2*(SIN(RADIANS(G1485))*SIN(RADIANS(E1480))+COS(RADIANS(G1485))*COS(RADIANS(E1480))*COS(RADIANS(AC1470))))</f>
        <v>#DIV/0!</v>
      </c>
      <c r="AD1485" s="3" t="e">
        <f>IF(DEGREES(ACOS(SIN(RADIANS(G1485))*SIN(RADIANS(E1480))+COS(RADIANS(G1485))*COS(RADIANS(E1480))*COS(RADIANS(AD1470))))&gt;90,0,$F$4*$F$5/E1479^2*(SIN(RADIANS(G1485))*SIN(RADIANS(E1480))+COS(RADIANS(G1485))*COS(RADIANS(E1480))*COS(RADIANS(AD1470))))</f>
        <v>#DIV/0!</v>
      </c>
      <c r="AE1485" s="3" t="e">
        <f>IF(DEGREES(ACOS(SIN(RADIANS(G1485))*SIN(RADIANS(E1480))+COS(RADIANS(G1485))*COS(RADIANS(E1480))*COS(RADIANS(AE1470))))&gt;90,0,$F$4*$F$5/E1479^2*(SIN(RADIANS(G1485))*SIN(RADIANS(E1480))+COS(RADIANS(G1485))*COS(RADIANS(E1480))*COS(RADIANS(AE1470))))</f>
        <v>#DIV/0!</v>
      </c>
      <c r="AF1485" s="3" t="e">
        <f>IF(DEGREES(ACOS(SIN(RADIANS(G1485))*SIN(RADIANS(E1480))+COS(RADIANS(G1485))*COS(RADIANS(E1480))*COS(RADIANS(AF1470))))&gt;90,0,$F$4*$F$5/E1479^2*(SIN(RADIANS(G1485))*SIN(RADIANS(E1480))+COS(RADIANS(G1485))*COS(RADIANS(E1480))*COS(RADIANS(AF1470))))</f>
        <v>#DIV/0!</v>
      </c>
      <c r="AG1485" s="3" t="e">
        <f>IF(DEGREES(ACOS(SIN(RADIANS(G1485))*SIN(RADIANS(E1480))+COS(RADIANS(G1485))*COS(RADIANS(E1480))*COS(RADIANS(AG1470))))&gt;90,0,$F$4*$F$5/E1479^2*(SIN(RADIANS(G1485))*SIN(RADIANS(E1480))+COS(RADIANS(G1485))*COS(RADIANS(E1480))*COS(RADIANS(AG1470))))</f>
        <v>#DIV/0!</v>
      </c>
      <c r="AH1485" s="3" t="e">
        <f>IF(DEGREES(ACOS(SIN(RADIANS(G1485))*SIN(RADIANS(E1480))+COS(RADIANS(G1485))*COS(RADIANS(E1480))*COS(RADIANS(AH1470))))&gt;90,0,$F$4*$F$5/E1479^2*(SIN(RADIANS(G1485))*SIN(RADIANS(E1480))+COS(RADIANS(G1485))*COS(RADIANS(E1480))*COS(RADIANS(AH1470))))</f>
        <v>#DIV/0!</v>
      </c>
      <c r="AI1485" s="3" t="e">
        <f>IF(DEGREES(ACOS(SIN(RADIANS(G1485))*SIN(RADIANS(E1480))+COS(RADIANS(G1485))*COS(RADIANS(E1480))*COS(RADIANS(AI1470))))&gt;90,0,$F$4*$F$5/E1479^2*(SIN(RADIANS(G1485))*SIN(RADIANS(E1480))+COS(RADIANS(G1485))*COS(RADIANS(E1480))*COS(RADIANS(AI1470))))</f>
        <v>#DIV/0!</v>
      </c>
      <c r="AJ1485" s="3" t="e">
        <f>IF(DEGREES(ACOS(SIN(RADIANS(G1485))*SIN(RADIANS(E1480))+COS(RADIANS(G1485))*COS(RADIANS(E1480))*COS(RADIANS(AJ1470))))&gt;90,0,$F$4*$F$5/E1479^2*(SIN(RADIANS(G1485))*SIN(RADIANS(E1480))+COS(RADIANS(G1485))*COS(RADIANS(E1480))*COS(RADIANS(AJ1470))))</f>
        <v>#DIV/0!</v>
      </c>
      <c r="AK1485" s="3">
        <f>IF(DEGREES(ACOS(SIN(RADIANS(G1485))*SIN(RADIANS(E1480))+COS(RADIANS(G1485))*COS(RADIANS(E1480))*COS(RADIANS(AK1470))))&gt;90,0,$F$4*$F$5/E1479^2*(SIN(RADIANS(G1485))*SIN(RADIANS(E1480))+COS(RADIANS(G1485))*COS(RADIANS(E1480))*COS(RADIANS(AK1470))))</f>
        <v>0</v>
      </c>
      <c r="AL1485" s="3">
        <f>IF(DEGREES(ACOS(SIN(RADIANS(G1485))*SIN(RADIANS(E1480))+COS(RADIANS(G1485))*COS(RADIANS(E1480))*COS(RADIANS(AL1470))))&gt;90,0,$F$4*$F$5/E1479^2*(SIN(RADIANS(G1485))*SIN(RADIANS(E1480))+COS(RADIANS(G1485))*COS(RADIANS(E1480))*COS(RADIANS(AL1470))))</f>
        <v>0</v>
      </c>
      <c r="AM1485" s="3">
        <f>IF(DEGREES(ACOS(SIN(RADIANS(G1485))*SIN(RADIANS(E1480))+COS(RADIANS(G1485))*COS(RADIANS(E1480))*COS(RADIANS(AM1470))))&gt;90,0,$F$4*$F$5/E1479^2*(SIN(RADIANS(G1485))*SIN(RADIANS(E1480))+COS(RADIANS(G1485))*COS(RADIANS(E1480))*COS(RADIANS(AM1470))))</f>
        <v>0</v>
      </c>
      <c r="AN1485" s="3">
        <f>IF(DEGREES(ACOS(SIN(RADIANS(G1485))*SIN(RADIANS(E1480))+COS(RADIANS(G1485))*COS(RADIANS(E1480))*COS(RADIANS(AN1470))))&gt;90,0,$F$4*$F$5/E1479^2*(SIN(RADIANS(G1485))*SIN(RADIANS(E1480))+COS(RADIANS(G1485))*COS(RADIANS(E1480))*COS(RADIANS(AN1470))))</f>
        <v>0</v>
      </c>
      <c r="AO1485" s="3">
        <f>IF(DEGREES(ACOS(SIN(RADIANS(G1485))*SIN(RADIANS(E1480))+COS(RADIANS(G1485))*COS(RADIANS(E1480))*COS(RADIANS(AO1470))))&gt;90,0,$F$4*$F$5/E1479^2*(SIN(RADIANS(G1485))*SIN(RADIANS(E1480))+COS(RADIANS(G1485))*COS(RADIANS(E1480))*COS(RADIANS(AO1470))))</f>
        <v>0</v>
      </c>
      <c r="AP1485" s="3">
        <f>IF(DEGREES(ACOS(SIN(RADIANS(G1485))*SIN(RADIANS(E1480))+COS(RADIANS(G1485))*COS(RADIANS(E1480))*COS(RADIANS(AP1470))))&gt;90,0,$F$4*$F$5/E1479^2*(SIN(RADIANS(G1485))*SIN(RADIANS(E1480))+COS(RADIANS(G1485))*COS(RADIANS(E1480))*COS(RADIANS(AP1470))))</f>
        <v>0</v>
      </c>
      <c r="AQ1485" s="3">
        <f>IF(DEGREES(ACOS(SIN(RADIANS(G1485))*SIN(RADIANS(E1480))+COS(RADIANS(G1485))*COS(RADIANS(E1480))*COS(RADIANS(AQ1470))))&gt;90,0,$F$4*$F$5/E1479^2*(SIN(RADIANS(G1485))*SIN(RADIANS(E1480))+COS(RADIANS(G1485))*COS(RADIANS(E1480))*COS(RADIANS(AQ1470))))</f>
        <v>0</v>
      </c>
      <c r="AR1485" s="3">
        <f>IF(DEGREES(ACOS(SIN(RADIANS(G1485))*SIN(RADIANS(E1480))+COS(RADIANS(G1485))*COS(RADIANS(E1480))*COS(RADIANS(AR1470))))&gt;90,0,$F$4*$F$5/E1479^2*(SIN(RADIANS(G1485))*SIN(RADIANS(E1480))+COS(RADIANS(G1485))*COS(RADIANS(E1480))*COS(RADIANS(AR1470))))</f>
        <v>0</v>
      </c>
    </row>
    <row r="1486" spans="2:44" ht="15.75" customHeight="1" x14ac:dyDescent="0.2">
      <c r="G1486" s="3">
        <v>-50</v>
      </c>
      <c r="I1486" s="3">
        <f>IF(DEGREES(ACOS(SIN(RADIANS(G1486))*SIN(RADIANS(E1480))+COS(RADIANS(G1486))*COS(RADIANS(E1480))*COS(RADIANS(I1470))))&gt;90,0,$F$4*$F$5/E1479^2*(SIN(RADIANS(G1486))*SIN(RADIANS(E1480))+COS(RADIANS(G1486))*COS(RADIANS(E1480))*COS(RADIANS(I1470))))</f>
        <v>0</v>
      </c>
      <c r="J1486" s="3">
        <f>IF(DEGREES(ACOS(SIN(RADIANS(G1486))*SIN(RADIANS(E1480))+COS(RADIANS(G1486))*COS(RADIANS(E1480))*COS(RADIANS(J1470))))&gt;90,0,$F$4*$F$5/E1479^2*(SIN(RADIANS(G1486))*SIN(RADIANS(E1480))+COS(RADIANS(G1486))*COS(RADIANS(E1480))*COS(RADIANS(J1470))))</f>
        <v>0</v>
      </c>
      <c r="K1486" s="3">
        <f>IF(DEGREES(ACOS(SIN(RADIANS(G1486))*SIN(RADIANS(E1480))+COS(RADIANS(G1486))*COS(RADIANS(E1480))*COS(RADIANS(K1470))))&gt;90,0,$F$4*$F$5/E1479^2*(SIN(RADIANS(G1486))*SIN(RADIANS(E1480))+COS(RADIANS(G1486))*COS(RADIANS(E1480))*COS(RADIANS(K1470))))</f>
        <v>0</v>
      </c>
      <c r="L1486" s="3">
        <f>IF(DEGREES(ACOS(SIN(RADIANS(G1486))*SIN(RADIANS(E1480))+COS(RADIANS(G1486))*COS(RADIANS(E1480))*COS(RADIANS(L1470))))&gt;90,0,$F$4*$F$5/E1479^2*(SIN(RADIANS(G1486))*SIN(RADIANS(E1480))+COS(RADIANS(G1486))*COS(RADIANS(E1480))*COS(RADIANS(L1470))))</f>
        <v>0</v>
      </c>
      <c r="M1486" s="3">
        <f>IF(DEGREES(ACOS(SIN(RADIANS(G1486))*SIN(RADIANS(E1480))+COS(RADIANS(G1486))*COS(RADIANS(E1480))*COS(RADIANS(M1470))))&gt;90,0,$F$4*$F$5/E1479^2*(SIN(RADIANS(G1486))*SIN(RADIANS(E1480))+COS(RADIANS(G1486))*COS(RADIANS(E1480))*COS(RADIANS(M1470))))</f>
        <v>0</v>
      </c>
      <c r="N1486" s="3">
        <f>IF(DEGREES(ACOS(SIN(RADIANS(G1486))*SIN(RADIANS(E1480))+COS(RADIANS(G1486))*COS(RADIANS(E1480))*COS(RADIANS(N1470))))&gt;90,0,$F$4*$F$5/E1479^2*(SIN(RADIANS(G1486))*SIN(RADIANS(E1480))+COS(RADIANS(G1486))*COS(RADIANS(E1480))*COS(RADIANS(N1470))))</f>
        <v>0</v>
      </c>
      <c r="O1486" s="3">
        <f>IF(DEGREES(ACOS(SIN(RADIANS(G1486))*SIN(RADIANS(E1480))+COS(RADIANS(G1486))*COS(RADIANS(E1480))*COS(RADIANS(O1470))))&gt;90,0,$F$4*$F$5/E1479^2*(SIN(RADIANS(G1486))*SIN(RADIANS(E1480))+COS(RADIANS(G1486))*COS(RADIANS(E1480))*COS(RADIANS(O1470))))</f>
        <v>0</v>
      </c>
      <c r="P1486" s="3">
        <f>IF(DEGREES(ACOS(SIN(RADIANS(G1486))*SIN(RADIANS(E1480))+COS(RADIANS(G1486))*COS(RADIANS(E1480))*COS(RADIANS(P1470))))&gt;90,0,$F$4*$F$5/E1479^2*(SIN(RADIANS(G1486))*SIN(RADIANS(E1480))+COS(RADIANS(G1486))*COS(RADIANS(E1480))*COS(RADIANS(P1470))))</f>
        <v>0</v>
      </c>
      <c r="Q1486" s="3">
        <f>IF(DEGREES(ACOS(SIN(RADIANS(G1486))*SIN(RADIANS(E1480))+COS(RADIANS(G1486))*COS(RADIANS(E1480))*COS(RADIANS(Q1470))))&gt;90,0,$F$4*$F$5/E1479^2*(SIN(RADIANS(G1486))*SIN(RADIANS(E1480))+COS(RADIANS(G1486))*COS(RADIANS(E1480))*COS(RADIANS(Q1470))))</f>
        <v>0</v>
      </c>
      <c r="R1486" s="3" t="e">
        <f>IF(DEGREES(ACOS(SIN(RADIANS(G1486))*SIN(RADIANS(E1480))+COS(RADIANS(G1486))*COS(RADIANS(E1480))*COS(RADIANS(R1470))))&gt;90,0,$F$4*$F$5/E1479^2*(SIN(RADIANS(G1486))*SIN(RADIANS(E1480))+COS(RADIANS(G1486))*COS(RADIANS(E1480))*COS(RADIANS(R1470))))</f>
        <v>#DIV/0!</v>
      </c>
      <c r="S1486" s="3" t="e">
        <f>IF(DEGREES(ACOS(SIN(RADIANS(G1486))*SIN(RADIANS(E1480))+COS(RADIANS(G1486))*COS(RADIANS(E1480))*COS(RADIANS(S1470))))&gt;90,0,$F$4*$F$5/E1479^2*(SIN(RADIANS(G1486))*SIN(RADIANS(E1480))+COS(RADIANS(G1486))*COS(RADIANS(E1480))*COS(RADIANS(S1470))))</f>
        <v>#DIV/0!</v>
      </c>
      <c r="T1486" s="3" t="e">
        <f>IF(DEGREES(ACOS(SIN(RADIANS(G1486))*SIN(RADIANS(E1480))+COS(RADIANS(G1486))*COS(RADIANS(E1480))*COS(RADIANS(T1470))))&gt;90,0,$F$4*$F$5/E1479^2*(SIN(RADIANS(G1486))*SIN(RADIANS(E1480))+COS(RADIANS(G1486))*COS(RADIANS(E1480))*COS(RADIANS(T1470))))</f>
        <v>#DIV/0!</v>
      </c>
      <c r="U1486" s="3" t="e">
        <f>IF(DEGREES(ACOS(SIN(RADIANS(G1486))*SIN(RADIANS(E1480))+COS(RADIANS(G1486))*COS(RADIANS(E1480))*COS(RADIANS(U1470))))&gt;90,0,$F$4*$F$5/E1479^2*(SIN(RADIANS(G1486))*SIN(RADIANS(E1480))+COS(RADIANS(G1486))*COS(RADIANS(E1480))*COS(RADIANS(U1470))))</f>
        <v>#DIV/0!</v>
      </c>
      <c r="V1486" s="3" t="e">
        <f>IF(DEGREES(ACOS(SIN(RADIANS(G1486))*SIN(RADIANS(E1480))+COS(RADIANS(G1486))*COS(RADIANS(E1480))*COS(RADIANS(V1470))))&gt;90,0,$F$4*$F$5/E1479^2*(SIN(RADIANS(G1486))*SIN(RADIANS(E1480))+COS(RADIANS(G1486))*COS(RADIANS(E1480))*COS(RADIANS(V1470))))</f>
        <v>#DIV/0!</v>
      </c>
      <c r="W1486" s="3" t="e">
        <f>IF(DEGREES(ACOS(SIN(RADIANS(G1486))*SIN(RADIANS(E1480))+COS(RADIANS(G1486))*COS(RADIANS(E1480))*COS(RADIANS(W1470))))&gt;90,0,$F$4*$F$5/E1479^2*(SIN(RADIANS(G1486))*SIN(RADIANS(E1480))+COS(RADIANS(G1486))*COS(RADIANS(E1480))*COS(RADIANS(W1470))))</f>
        <v>#DIV/0!</v>
      </c>
      <c r="X1486" s="3" t="e">
        <f>IF(DEGREES(ACOS(SIN(RADIANS(G1486))*SIN(RADIANS(E1480))+COS(RADIANS(G1486))*COS(RADIANS(E1480))*COS(RADIANS(X1470))))&gt;90,0,$F$4*$F$5/E1479^2*(SIN(RADIANS(G1486))*SIN(RADIANS(E1480))+COS(RADIANS(G1486))*COS(RADIANS(E1480))*COS(RADIANS(X1470))))</f>
        <v>#DIV/0!</v>
      </c>
      <c r="Y1486" s="3" t="e">
        <f>IF(DEGREES(ACOS(SIN(RADIANS(G1486))*SIN(RADIANS(E1480))+COS(RADIANS(G1486))*COS(RADIANS(E1480))*COS(RADIANS(Y1470))))&gt;90,0,$F$4*$F$5/E1479^2*(SIN(RADIANS(G1486))*SIN(RADIANS(E1480))+COS(RADIANS(G1486))*COS(RADIANS(E1480))*COS(RADIANS(Y1470))))</f>
        <v>#DIV/0!</v>
      </c>
      <c r="Z1486" s="3" t="e">
        <f>IF(DEGREES(ACOS(SIN(RADIANS(G1486))*SIN(RADIANS(E1480))+COS(RADIANS(G1486))*COS(RADIANS(E1480))*COS(RADIANS(Z1470))))&gt;90,0,$F$4*$F$5/E1479^2*(SIN(RADIANS(G1486))*SIN(RADIANS(E1480))+COS(RADIANS(G1486))*COS(RADIANS(E1480))*COS(RADIANS(Z1470))))</f>
        <v>#DIV/0!</v>
      </c>
      <c r="AA1486" s="3" t="e">
        <f>IF(DEGREES(ACOS(SIN(RADIANS(G1486))*SIN(RADIANS(E1480))+COS(RADIANS(G1486))*COS(RADIANS(E1480))*COS(RADIANS(AA1470))))&gt;90,0,$F$4*$F$5/E1479^2*(SIN(RADIANS(G1486))*SIN(RADIANS(E1480))+COS(RADIANS(G1486))*COS(RADIANS(E1480))*COS(RADIANS(AA1470))))</f>
        <v>#DIV/0!</v>
      </c>
      <c r="AB1486" s="3" t="e">
        <f>IF(DEGREES(ACOS(SIN(RADIANS(G1486))*SIN(RADIANS(E1480))+COS(RADIANS(G1486))*COS(RADIANS(E1480))*COS(RADIANS(AB1470))))&gt;90,0,$F$4*$F$5/E1479^2*(SIN(RADIANS(G1486))*SIN(RADIANS(E1480))+COS(RADIANS(G1486))*COS(RADIANS(E1480))*COS(RADIANS(AB1470))))</f>
        <v>#DIV/0!</v>
      </c>
      <c r="AC1486" s="3" t="e">
        <f>IF(DEGREES(ACOS(SIN(RADIANS(G1486))*SIN(RADIANS(E1480))+COS(RADIANS(G1486))*COS(RADIANS(E1480))*COS(RADIANS(AC1470))))&gt;90,0,$F$4*$F$5/E1479^2*(SIN(RADIANS(G1486))*SIN(RADIANS(E1480))+COS(RADIANS(G1486))*COS(RADIANS(E1480))*COS(RADIANS(AC1470))))</f>
        <v>#DIV/0!</v>
      </c>
      <c r="AD1486" s="3" t="e">
        <f>IF(DEGREES(ACOS(SIN(RADIANS(G1486))*SIN(RADIANS(E1480))+COS(RADIANS(G1486))*COS(RADIANS(E1480))*COS(RADIANS(AD1470))))&gt;90,0,$F$4*$F$5/E1479^2*(SIN(RADIANS(G1486))*SIN(RADIANS(E1480))+COS(RADIANS(G1486))*COS(RADIANS(E1480))*COS(RADIANS(AD1470))))</f>
        <v>#DIV/0!</v>
      </c>
      <c r="AE1486" s="3" t="e">
        <f>IF(DEGREES(ACOS(SIN(RADIANS(G1486))*SIN(RADIANS(E1480))+COS(RADIANS(G1486))*COS(RADIANS(E1480))*COS(RADIANS(AE1470))))&gt;90,0,$F$4*$F$5/E1479^2*(SIN(RADIANS(G1486))*SIN(RADIANS(E1480))+COS(RADIANS(G1486))*COS(RADIANS(E1480))*COS(RADIANS(AE1470))))</f>
        <v>#DIV/0!</v>
      </c>
      <c r="AF1486" s="3" t="e">
        <f>IF(DEGREES(ACOS(SIN(RADIANS(G1486))*SIN(RADIANS(E1480))+COS(RADIANS(G1486))*COS(RADIANS(E1480))*COS(RADIANS(AF1470))))&gt;90,0,$F$4*$F$5/E1479^2*(SIN(RADIANS(G1486))*SIN(RADIANS(E1480))+COS(RADIANS(G1486))*COS(RADIANS(E1480))*COS(RADIANS(AF1470))))</f>
        <v>#DIV/0!</v>
      </c>
      <c r="AG1486" s="3" t="e">
        <f>IF(DEGREES(ACOS(SIN(RADIANS(G1486))*SIN(RADIANS(E1480))+COS(RADIANS(G1486))*COS(RADIANS(E1480))*COS(RADIANS(AG1470))))&gt;90,0,$F$4*$F$5/E1479^2*(SIN(RADIANS(G1486))*SIN(RADIANS(E1480))+COS(RADIANS(G1486))*COS(RADIANS(E1480))*COS(RADIANS(AG1470))))</f>
        <v>#DIV/0!</v>
      </c>
      <c r="AH1486" s="3" t="e">
        <f>IF(DEGREES(ACOS(SIN(RADIANS(G1486))*SIN(RADIANS(E1480))+COS(RADIANS(G1486))*COS(RADIANS(E1480))*COS(RADIANS(AH1470))))&gt;90,0,$F$4*$F$5/E1479^2*(SIN(RADIANS(G1486))*SIN(RADIANS(E1480))+COS(RADIANS(G1486))*COS(RADIANS(E1480))*COS(RADIANS(AH1470))))</f>
        <v>#DIV/0!</v>
      </c>
      <c r="AI1486" s="3" t="e">
        <f>IF(DEGREES(ACOS(SIN(RADIANS(G1486))*SIN(RADIANS(E1480))+COS(RADIANS(G1486))*COS(RADIANS(E1480))*COS(RADIANS(AI1470))))&gt;90,0,$F$4*$F$5/E1479^2*(SIN(RADIANS(G1486))*SIN(RADIANS(E1480))+COS(RADIANS(G1486))*COS(RADIANS(E1480))*COS(RADIANS(AI1470))))</f>
        <v>#DIV/0!</v>
      </c>
      <c r="AJ1486" s="3" t="e">
        <f>IF(DEGREES(ACOS(SIN(RADIANS(G1486))*SIN(RADIANS(E1480))+COS(RADIANS(G1486))*COS(RADIANS(E1480))*COS(RADIANS(AJ1470))))&gt;90,0,$F$4*$F$5/E1479^2*(SIN(RADIANS(G1486))*SIN(RADIANS(E1480))+COS(RADIANS(G1486))*COS(RADIANS(E1480))*COS(RADIANS(AJ1470))))</f>
        <v>#DIV/0!</v>
      </c>
      <c r="AK1486" s="3">
        <f>IF(DEGREES(ACOS(SIN(RADIANS(G1486))*SIN(RADIANS(E1480))+COS(RADIANS(G1486))*COS(RADIANS(E1480))*COS(RADIANS(AK1470))))&gt;90,0,$F$4*$F$5/E1479^2*(SIN(RADIANS(G1486))*SIN(RADIANS(E1480))+COS(RADIANS(G1486))*COS(RADIANS(E1480))*COS(RADIANS(AK1470))))</f>
        <v>0</v>
      </c>
      <c r="AL1486" s="3">
        <f>IF(DEGREES(ACOS(SIN(RADIANS(G1486))*SIN(RADIANS(E1480))+COS(RADIANS(G1486))*COS(RADIANS(E1480))*COS(RADIANS(AL1470))))&gt;90,0,$F$4*$F$5/E1479^2*(SIN(RADIANS(G1486))*SIN(RADIANS(E1480))+COS(RADIANS(G1486))*COS(RADIANS(E1480))*COS(RADIANS(AL1470))))</f>
        <v>0</v>
      </c>
      <c r="AM1486" s="3">
        <f>IF(DEGREES(ACOS(SIN(RADIANS(G1486))*SIN(RADIANS(E1480))+COS(RADIANS(G1486))*COS(RADIANS(E1480))*COS(RADIANS(AM1470))))&gt;90,0,$F$4*$F$5/E1479^2*(SIN(RADIANS(G1486))*SIN(RADIANS(E1480))+COS(RADIANS(G1486))*COS(RADIANS(E1480))*COS(RADIANS(AM1470))))</f>
        <v>0</v>
      </c>
      <c r="AN1486" s="3">
        <f>IF(DEGREES(ACOS(SIN(RADIANS(G1486))*SIN(RADIANS(E1480))+COS(RADIANS(G1486))*COS(RADIANS(E1480))*COS(RADIANS(AN1470))))&gt;90,0,$F$4*$F$5/E1479^2*(SIN(RADIANS(G1486))*SIN(RADIANS(E1480))+COS(RADIANS(G1486))*COS(RADIANS(E1480))*COS(RADIANS(AN1470))))</f>
        <v>0</v>
      </c>
      <c r="AO1486" s="3">
        <f>IF(DEGREES(ACOS(SIN(RADIANS(G1486))*SIN(RADIANS(E1480))+COS(RADIANS(G1486))*COS(RADIANS(E1480))*COS(RADIANS(AO1470))))&gt;90,0,$F$4*$F$5/E1479^2*(SIN(RADIANS(G1486))*SIN(RADIANS(E1480))+COS(RADIANS(G1486))*COS(RADIANS(E1480))*COS(RADIANS(AO1470))))</f>
        <v>0</v>
      </c>
      <c r="AP1486" s="3">
        <f>IF(DEGREES(ACOS(SIN(RADIANS(G1486))*SIN(RADIANS(E1480))+COS(RADIANS(G1486))*COS(RADIANS(E1480))*COS(RADIANS(AP1470))))&gt;90,0,$F$4*$F$5/E1479^2*(SIN(RADIANS(G1486))*SIN(RADIANS(E1480))+COS(RADIANS(G1486))*COS(RADIANS(E1480))*COS(RADIANS(AP1470))))</f>
        <v>0</v>
      </c>
      <c r="AQ1486" s="3">
        <f>IF(DEGREES(ACOS(SIN(RADIANS(G1486))*SIN(RADIANS(E1480))+COS(RADIANS(G1486))*COS(RADIANS(E1480))*COS(RADIANS(AQ1470))))&gt;90,0,$F$4*$F$5/E1479^2*(SIN(RADIANS(G1486))*SIN(RADIANS(E1480))+COS(RADIANS(G1486))*COS(RADIANS(E1480))*COS(RADIANS(AQ1470))))</f>
        <v>0</v>
      </c>
      <c r="AR1486" s="3">
        <f>IF(DEGREES(ACOS(SIN(RADIANS(G1486))*SIN(RADIANS(E1480))+COS(RADIANS(G1486))*COS(RADIANS(E1480))*COS(RADIANS(AR1470))))&gt;90,0,$F$4*$F$5/E1479^2*(SIN(RADIANS(G1486))*SIN(RADIANS(E1480))+COS(RADIANS(G1486))*COS(RADIANS(E1480))*COS(RADIANS(AR1470))))</f>
        <v>0</v>
      </c>
    </row>
    <row r="1487" spans="2:44" ht="15.75" customHeight="1" x14ac:dyDescent="0.2">
      <c r="G1487" s="3">
        <v>-60</v>
      </c>
      <c r="I1487" s="3">
        <f>IF(DEGREES(ACOS(SIN(RADIANS(G1487))*SIN(RADIANS(E1480))+COS(RADIANS(G1487))*COS(RADIANS(E1480))*COS(RADIANS(I1470))))&gt;90,0,$F$4*$F$5/E1479^2*(SIN(RADIANS(G1487))*SIN(RADIANS(E1480))+COS(RADIANS(G1487))*COS(RADIANS(E1480))*COS(RADIANS(I1470))))</f>
        <v>0</v>
      </c>
      <c r="J1487" s="3">
        <f>IF(DEGREES(ACOS(SIN(RADIANS(G1487))*SIN(RADIANS(E1480))+COS(RADIANS(G1487))*COS(RADIANS(E1480))*COS(RADIANS(J1470))))&gt;90,0,$F$4*$F$5/E1479^2*(SIN(RADIANS(G1487))*SIN(RADIANS(E1480))+COS(RADIANS(G1487))*COS(RADIANS(E1480))*COS(RADIANS(J1470))))</f>
        <v>0</v>
      </c>
      <c r="K1487" s="3">
        <f>IF(DEGREES(ACOS(SIN(RADIANS(G1487))*SIN(RADIANS(E1480))+COS(RADIANS(G1487))*COS(RADIANS(E1480))*COS(RADIANS(K1470))))&gt;90,0,$F$4*$F$5/E1479^2*(SIN(RADIANS(G1487))*SIN(RADIANS(E1480))+COS(RADIANS(G1487))*COS(RADIANS(E1480))*COS(RADIANS(K1470))))</f>
        <v>0</v>
      </c>
      <c r="L1487" s="3">
        <f>IF(DEGREES(ACOS(SIN(RADIANS(G1487))*SIN(RADIANS(E1480))+COS(RADIANS(G1487))*COS(RADIANS(E1480))*COS(RADIANS(L1470))))&gt;90,0,$F$4*$F$5/E1479^2*(SIN(RADIANS(G1487))*SIN(RADIANS(E1480))+COS(RADIANS(G1487))*COS(RADIANS(E1480))*COS(RADIANS(L1470))))</f>
        <v>0</v>
      </c>
      <c r="M1487" s="3">
        <f>IF(DEGREES(ACOS(SIN(RADIANS(G1487))*SIN(RADIANS(E1480))+COS(RADIANS(G1487))*COS(RADIANS(E1480))*COS(RADIANS(M1470))))&gt;90,0,$F$4*$F$5/E1479^2*(SIN(RADIANS(G1487))*SIN(RADIANS(E1480))+COS(RADIANS(G1487))*COS(RADIANS(E1480))*COS(RADIANS(M1470))))</f>
        <v>0</v>
      </c>
      <c r="N1487" s="3">
        <f>IF(DEGREES(ACOS(SIN(RADIANS(G1487))*SIN(RADIANS(E1480))+COS(RADIANS(G1487))*COS(RADIANS(E1480))*COS(RADIANS(N1470))))&gt;90,0,$F$4*$F$5/E1479^2*(SIN(RADIANS(G1487))*SIN(RADIANS(E1480))+COS(RADIANS(G1487))*COS(RADIANS(E1480))*COS(RADIANS(N1470))))</f>
        <v>0</v>
      </c>
      <c r="O1487" s="3">
        <f>IF(DEGREES(ACOS(SIN(RADIANS(G1487))*SIN(RADIANS(E1480))+COS(RADIANS(G1487))*COS(RADIANS(E1480))*COS(RADIANS(O1470))))&gt;90,0,$F$4*$F$5/E1479^2*(SIN(RADIANS(G1487))*SIN(RADIANS(E1480))+COS(RADIANS(G1487))*COS(RADIANS(E1480))*COS(RADIANS(O1470))))</f>
        <v>0</v>
      </c>
      <c r="P1487" s="3">
        <f>IF(DEGREES(ACOS(SIN(RADIANS(G1487))*SIN(RADIANS(E1480))+COS(RADIANS(G1487))*COS(RADIANS(E1480))*COS(RADIANS(P1470))))&gt;90,0,$F$4*$F$5/E1479^2*(SIN(RADIANS(G1487))*SIN(RADIANS(E1480))+COS(RADIANS(G1487))*COS(RADIANS(E1480))*COS(RADIANS(P1470))))</f>
        <v>0</v>
      </c>
      <c r="Q1487" s="3">
        <f>IF(DEGREES(ACOS(SIN(RADIANS(G1487))*SIN(RADIANS(E1480))+COS(RADIANS(G1487))*COS(RADIANS(E1480))*COS(RADIANS(Q1470))))&gt;90,0,$F$4*$F$5/E1479^2*(SIN(RADIANS(G1487))*SIN(RADIANS(E1480))+COS(RADIANS(G1487))*COS(RADIANS(E1480))*COS(RADIANS(Q1470))))</f>
        <v>0</v>
      </c>
      <c r="R1487" s="3" t="e">
        <f>IF(DEGREES(ACOS(SIN(RADIANS(G1487))*SIN(RADIANS(E1480))+COS(RADIANS(G1487))*COS(RADIANS(E1480))*COS(RADIANS(R1470))))&gt;90,0,$F$4*$F$5/E1479^2*(SIN(RADIANS(G1487))*SIN(RADIANS(E1480))+COS(RADIANS(G1487))*COS(RADIANS(E1480))*COS(RADIANS(R1470))))</f>
        <v>#DIV/0!</v>
      </c>
      <c r="S1487" s="3" t="e">
        <f>IF(DEGREES(ACOS(SIN(RADIANS(G1487))*SIN(RADIANS(E1480))+COS(RADIANS(G1487))*COS(RADIANS(E1480))*COS(RADIANS(S1470))))&gt;90,0,$F$4*$F$5/E1479^2*(SIN(RADIANS(G1487))*SIN(RADIANS(E1480))+COS(RADIANS(G1487))*COS(RADIANS(E1480))*COS(RADIANS(S1470))))</f>
        <v>#DIV/0!</v>
      </c>
      <c r="T1487" s="3" t="e">
        <f>IF(DEGREES(ACOS(SIN(RADIANS(G1487))*SIN(RADIANS(E1480))+COS(RADIANS(G1487))*COS(RADIANS(E1480))*COS(RADIANS(T1470))))&gt;90,0,$F$4*$F$5/E1479^2*(SIN(RADIANS(G1487))*SIN(RADIANS(E1480))+COS(RADIANS(G1487))*COS(RADIANS(E1480))*COS(RADIANS(T1470))))</f>
        <v>#DIV/0!</v>
      </c>
      <c r="U1487" s="3" t="e">
        <f>IF(DEGREES(ACOS(SIN(RADIANS(G1487))*SIN(RADIANS(E1480))+COS(RADIANS(G1487))*COS(RADIANS(E1480))*COS(RADIANS(U1470))))&gt;90,0,$F$4*$F$5/E1479^2*(SIN(RADIANS(G1487))*SIN(RADIANS(E1480))+COS(RADIANS(G1487))*COS(RADIANS(E1480))*COS(RADIANS(U1470))))</f>
        <v>#DIV/0!</v>
      </c>
      <c r="V1487" s="3" t="e">
        <f>IF(DEGREES(ACOS(SIN(RADIANS(G1487))*SIN(RADIANS(E1480))+COS(RADIANS(G1487))*COS(RADIANS(E1480))*COS(RADIANS(V1470))))&gt;90,0,$F$4*$F$5/E1479^2*(SIN(RADIANS(G1487))*SIN(RADIANS(E1480))+COS(RADIANS(G1487))*COS(RADIANS(E1480))*COS(RADIANS(V1470))))</f>
        <v>#DIV/0!</v>
      </c>
      <c r="W1487" s="3" t="e">
        <f>IF(DEGREES(ACOS(SIN(RADIANS(G1487))*SIN(RADIANS(E1480))+COS(RADIANS(G1487))*COS(RADIANS(E1480))*COS(RADIANS(W1470))))&gt;90,0,$F$4*$F$5/E1479^2*(SIN(RADIANS(G1487))*SIN(RADIANS(E1480))+COS(RADIANS(G1487))*COS(RADIANS(E1480))*COS(RADIANS(W1470))))</f>
        <v>#DIV/0!</v>
      </c>
      <c r="X1487" s="3" t="e">
        <f>IF(DEGREES(ACOS(SIN(RADIANS(G1487))*SIN(RADIANS(E1480))+COS(RADIANS(G1487))*COS(RADIANS(E1480))*COS(RADIANS(X1470))))&gt;90,0,$F$4*$F$5/E1479^2*(SIN(RADIANS(G1487))*SIN(RADIANS(E1480))+COS(RADIANS(G1487))*COS(RADIANS(E1480))*COS(RADIANS(X1470))))</f>
        <v>#DIV/0!</v>
      </c>
      <c r="Y1487" s="3" t="e">
        <f>IF(DEGREES(ACOS(SIN(RADIANS(G1487))*SIN(RADIANS(E1480))+COS(RADIANS(G1487))*COS(RADIANS(E1480))*COS(RADIANS(Y1470))))&gt;90,0,$F$4*$F$5/E1479^2*(SIN(RADIANS(G1487))*SIN(RADIANS(E1480))+COS(RADIANS(G1487))*COS(RADIANS(E1480))*COS(RADIANS(Y1470))))</f>
        <v>#DIV/0!</v>
      </c>
      <c r="Z1487" s="3" t="e">
        <f>IF(DEGREES(ACOS(SIN(RADIANS(G1487))*SIN(RADIANS(E1480))+COS(RADIANS(G1487))*COS(RADIANS(E1480))*COS(RADIANS(Z1470))))&gt;90,0,$F$4*$F$5/E1479^2*(SIN(RADIANS(G1487))*SIN(RADIANS(E1480))+COS(RADIANS(G1487))*COS(RADIANS(E1480))*COS(RADIANS(Z1470))))</f>
        <v>#DIV/0!</v>
      </c>
      <c r="AA1487" s="3" t="e">
        <f>IF(DEGREES(ACOS(SIN(RADIANS(G1487))*SIN(RADIANS(E1480))+COS(RADIANS(G1487))*COS(RADIANS(E1480))*COS(RADIANS(AA1470))))&gt;90,0,$F$4*$F$5/E1479^2*(SIN(RADIANS(G1487))*SIN(RADIANS(E1480))+COS(RADIANS(G1487))*COS(RADIANS(E1480))*COS(RADIANS(AA1470))))</f>
        <v>#DIV/0!</v>
      </c>
      <c r="AB1487" s="3" t="e">
        <f>IF(DEGREES(ACOS(SIN(RADIANS(G1487))*SIN(RADIANS(E1480))+COS(RADIANS(G1487))*COS(RADIANS(E1480))*COS(RADIANS(AB1470))))&gt;90,0,$F$4*$F$5/E1479^2*(SIN(RADIANS(G1487))*SIN(RADIANS(E1480))+COS(RADIANS(G1487))*COS(RADIANS(E1480))*COS(RADIANS(AB1470))))</f>
        <v>#DIV/0!</v>
      </c>
      <c r="AC1487" s="3" t="e">
        <f>IF(DEGREES(ACOS(SIN(RADIANS(G1487))*SIN(RADIANS(E1480))+COS(RADIANS(G1487))*COS(RADIANS(E1480))*COS(RADIANS(AC1470))))&gt;90,0,$F$4*$F$5/E1479^2*(SIN(RADIANS(G1487))*SIN(RADIANS(E1480))+COS(RADIANS(G1487))*COS(RADIANS(E1480))*COS(RADIANS(AC1470))))</f>
        <v>#DIV/0!</v>
      </c>
      <c r="AD1487" s="3" t="e">
        <f>IF(DEGREES(ACOS(SIN(RADIANS(G1487))*SIN(RADIANS(E1480))+COS(RADIANS(G1487))*COS(RADIANS(E1480))*COS(RADIANS(AD1470))))&gt;90,0,$F$4*$F$5/E1479^2*(SIN(RADIANS(G1487))*SIN(RADIANS(E1480))+COS(RADIANS(G1487))*COS(RADIANS(E1480))*COS(RADIANS(AD1470))))</f>
        <v>#DIV/0!</v>
      </c>
      <c r="AE1487" s="3" t="e">
        <f>IF(DEGREES(ACOS(SIN(RADIANS(G1487))*SIN(RADIANS(E1480))+COS(RADIANS(G1487))*COS(RADIANS(E1480))*COS(RADIANS(AE1470))))&gt;90,0,$F$4*$F$5/E1479^2*(SIN(RADIANS(G1487))*SIN(RADIANS(E1480))+COS(RADIANS(G1487))*COS(RADIANS(E1480))*COS(RADIANS(AE1470))))</f>
        <v>#DIV/0!</v>
      </c>
      <c r="AF1487" s="3" t="e">
        <f>IF(DEGREES(ACOS(SIN(RADIANS(G1487))*SIN(RADIANS(E1480))+COS(RADIANS(G1487))*COS(RADIANS(E1480))*COS(RADIANS(AF1470))))&gt;90,0,$F$4*$F$5/E1479^2*(SIN(RADIANS(G1487))*SIN(RADIANS(E1480))+COS(RADIANS(G1487))*COS(RADIANS(E1480))*COS(RADIANS(AF1470))))</f>
        <v>#DIV/0!</v>
      </c>
      <c r="AG1487" s="3" t="e">
        <f>IF(DEGREES(ACOS(SIN(RADIANS(G1487))*SIN(RADIANS(E1480))+COS(RADIANS(G1487))*COS(RADIANS(E1480))*COS(RADIANS(AG1470))))&gt;90,0,$F$4*$F$5/E1479^2*(SIN(RADIANS(G1487))*SIN(RADIANS(E1480))+COS(RADIANS(G1487))*COS(RADIANS(E1480))*COS(RADIANS(AG1470))))</f>
        <v>#DIV/0!</v>
      </c>
      <c r="AH1487" s="3" t="e">
        <f>IF(DEGREES(ACOS(SIN(RADIANS(G1487))*SIN(RADIANS(E1480))+COS(RADIANS(G1487))*COS(RADIANS(E1480))*COS(RADIANS(AH1470))))&gt;90,0,$F$4*$F$5/E1479^2*(SIN(RADIANS(G1487))*SIN(RADIANS(E1480))+COS(RADIANS(G1487))*COS(RADIANS(E1480))*COS(RADIANS(AH1470))))</f>
        <v>#DIV/0!</v>
      </c>
      <c r="AI1487" s="3" t="e">
        <f>IF(DEGREES(ACOS(SIN(RADIANS(G1487))*SIN(RADIANS(E1480))+COS(RADIANS(G1487))*COS(RADIANS(E1480))*COS(RADIANS(AI1470))))&gt;90,0,$F$4*$F$5/E1479^2*(SIN(RADIANS(G1487))*SIN(RADIANS(E1480))+COS(RADIANS(G1487))*COS(RADIANS(E1480))*COS(RADIANS(AI1470))))</f>
        <v>#DIV/0!</v>
      </c>
      <c r="AJ1487" s="3" t="e">
        <f>IF(DEGREES(ACOS(SIN(RADIANS(G1487))*SIN(RADIANS(E1480))+COS(RADIANS(G1487))*COS(RADIANS(E1480))*COS(RADIANS(AJ1470))))&gt;90,0,$F$4*$F$5/E1479^2*(SIN(RADIANS(G1487))*SIN(RADIANS(E1480))+COS(RADIANS(G1487))*COS(RADIANS(E1480))*COS(RADIANS(AJ1470))))</f>
        <v>#DIV/0!</v>
      </c>
      <c r="AK1487" s="3">
        <f>IF(DEGREES(ACOS(SIN(RADIANS(G1487))*SIN(RADIANS(E1480))+COS(RADIANS(G1487))*COS(RADIANS(E1480))*COS(RADIANS(AK1470))))&gt;90,0,$F$4*$F$5/E1479^2*(SIN(RADIANS(G1487))*SIN(RADIANS(E1480))+COS(RADIANS(G1487))*COS(RADIANS(E1480))*COS(RADIANS(AK1470))))</f>
        <v>0</v>
      </c>
      <c r="AL1487" s="3">
        <f>IF(DEGREES(ACOS(SIN(RADIANS(G1487))*SIN(RADIANS(E1480))+COS(RADIANS(G1487))*COS(RADIANS(E1480))*COS(RADIANS(AL1470))))&gt;90,0,$F$4*$F$5/E1479^2*(SIN(RADIANS(G1487))*SIN(RADIANS(E1480))+COS(RADIANS(G1487))*COS(RADIANS(E1480))*COS(RADIANS(AL1470))))</f>
        <v>0</v>
      </c>
      <c r="AM1487" s="3">
        <f>IF(DEGREES(ACOS(SIN(RADIANS(G1487))*SIN(RADIANS(E1480))+COS(RADIANS(G1487))*COS(RADIANS(E1480))*COS(RADIANS(AM1470))))&gt;90,0,$F$4*$F$5/E1479^2*(SIN(RADIANS(G1487))*SIN(RADIANS(E1480))+COS(RADIANS(G1487))*COS(RADIANS(E1480))*COS(RADIANS(AM1470))))</f>
        <v>0</v>
      </c>
      <c r="AN1487" s="3">
        <f>IF(DEGREES(ACOS(SIN(RADIANS(G1487))*SIN(RADIANS(E1480))+COS(RADIANS(G1487))*COS(RADIANS(E1480))*COS(RADIANS(AN1470))))&gt;90,0,$F$4*$F$5/E1479^2*(SIN(RADIANS(G1487))*SIN(RADIANS(E1480))+COS(RADIANS(G1487))*COS(RADIANS(E1480))*COS(RADIANS(AN1470))))</f>
        <v>0</v>
      </c>
      <c r="AO1487" s="3">
        <f>IF(DEGREES(ACOS(SIN(RADIANS(G1487))*SIN(RADIANS(E1480))+COS(RADIANS(G1487))*COS(RADIANS(E1480))*COS(RADIANS(AO1470))))&gt;90,0,$F$4*$F$5/E1479^2*(SIN(RADIANS(G1487))*SIN(RADIANS(E1480))+COS(RADIANS(G1487))*COS(RADIANS(E1480))*COS(RADIANS(AO1470))))</f>
        <v>0</v>
      </c>
      <c r="AP1487" s="3">
        <f>IF(DEGREES(ACOS(SIN(RADIANS(G1487))*SIN(RADIANS(E1480))+COS(RADIANS(G1487))*COS(RADIANS(E1480))*COS(RADIANS(AP1470))))&gt;90,0,$F$4*$F$5/E1479^2*(SIN(RADIANS(G1487))*SIN(RADIANS(E1480))+COS(RADIANS(G1487))*COS(RADIANS(E1480))*COS(RADIANS(AP1470))))</f>
        <v>0</v>
      </c>
      <c r="AQ1487" s="3">
        <f>IF(DEGREES(ACOS(SIN(RADIANS(G1487))*SIN(RADIANS(E1480))+COS(RADIANS(G1487))*COS(RADIANS(E1480))*COS(RADIANS(AQ1470))))&gt;90,0,$F$4*$F$5/E1479^2*(SIN(RADIANS(G1487))*SIN(RADIANS(E1480))+COS(RADIANS(G1487))*COS(RADIANS(E1480))*COS(RADIANS(AQ1470))))</f>
        <v>0</v>
      </c>
      <c r="AR1487" s="3">
        <f>IF(DEGREES(ACOS(SIN(RADIANS(G1487))*SIN(RADIANS(E1480))+COS(RADIANS(G1487))*COS(RADIANS(E1480))*COS(RADIANS(AR1470))))&gt;90,0,$F$4*$F$5/E1479^2*(SIN(RADIANS(G1487))*SIN(RADIANS(E1480))+COS(RADIANS(G1487))*COS(RADIANS(E1480))*COS(RADIANS(AR1470))))</f>
        <v>0</v>
      </c>
    </row>
    <row r="1488" spans="2:44" ht="15.75" customHeight="1" x14ac:dyDescent="0.2">
      <c r="G1488" s="3">
        <v>-70</v>
      </c>
      <c r="I1488" s="3">
        <f>IF(DEGREES(ACOS(SIN(RADIANS(G1488))*SIN(RADIANS(E1480))+COS(RADIANS(G1488))*COS(RADIANS(E1480))*COS(RADIANS(I1470))))&gt;90,0,$F$4*$F$5/E1479^2*(SIN(RADIANS(G1488))*SIN(RADIANS(E1480))+COS(RADIANS(G1488))*COS(RADIANS(E1480))*COS(RADIANS(I1470))))</f>
        <v>0</v>
      </c>
      <c r="J1488" s="3">
        <f>IF(DEGREES(ACOS(SIN(RADIANS(G1488))*SIN(RADIANS(E1480))+COS(RADIANS(G1488))*COS(RADIANS(E1480))*COS(RADIANS(J1470))))&gt;90,0,$F$4*$F$5/E1479^2*(SIN(RADIANS(G1488))*SIN(RADIANS(E1480))+COS(RADIANS(G1488))*COS(RADIANS(E1480))*COS(RADIANS(J1470))))</f>
        <v>0</v>
      </c>
      <c r="K1488" s="3">
        <f>IF(DEGREES(ACOS(SIN(RADIANS(G1488))*SIN(RADIANS(E1480))+COS(RADIANS(G1488))*COS(RADIANS(E1480))*COS(RADIANS(K1470))))&gt;90,0,$F$4*$F$5/E1479^2*(SIN(RADIANS(G1488))*SIN(RADIANS(E1480))+COS(RADIANS(G1488))*COS(RADIANS(E1480))*COS(RADIANS(K1470))))</f>
        <v>0</v>
      </c>
      <c r="L1488" s="3">
        <f>IF(DEGREES(ACOS(SIN(RADIANS(G1488))*SIN(RADIANS(E1480))+COS(RADIANS(G1488))*COS(RADIANS(E1480))*COS(RADIANS(L1470))))&gt;90,0,$F$4*$F$5/E1479^2*(SIN(RADIANS(G1488))*SIN(RADIANS(E1480))+COS(RADIANS(G1488))*COS(RADIANS(E1480))*COS(RADIANS(L1470))))</f>
        <v>0</v>
      </c>
      <c r="M1488" s="3">
        <f>IF(DEGREES(ACOS(SIN(RADIANS(G1488))*SIN(RADIANS(E1480))+COS(RADIANS(G1488))*COS(RADIANS(E1480))*COS(RADIANS(M1470))))&gt;90,0,$F$4*$F$5/E1479^2*(SIN(RADIANS(G1488))*SIN(RADIANS(E1480))+COS(RADIANS(G1488))*COS(RADIANS(E1480))*COS(RADIANS(M1470))))</f>
        <v>0</v>
      </c>
      <c r="N1488" s="3">
        <f>IF(DEGREES(ACOS(SIN(RADIANS(G1488))*SIN(RADIANS(E1480))+COS(RADIANS(G1488))*COS(RADIANS(E1480))*COS(RADIANS(N1470))))&gt;90,0,$F$4*$F$5/E1479^2*(SIN(RADIANS(G1488))*SIN(RADIANS(E1480))+COS(RADIANS(G1488))*COS(RADIANS(E1480))*COS(RADIANS(N1470))))</f>
        <v>0</v>
      </c>
      <c r="O1488" s="3">
        <f>IF(DEGREES(ACOS(SIN(RADIANS(G1488))*SIN(RADIANS(E1480))+COS(RADIANS(G1488))*COS(RADIANS(E1480))*COS(RADIANS(O1470))))&gt;90,0,$F$4*$F$5/E1479^2*(SIN(RADIANS(G1488))*SIN(RADIANS(E1480))+COS(RADIANS(G1488))*COS(RADIANS(E1480))*COS(RADIANS(O1470))))</f>
        <v>0</v>
      </c>
      <c r="P1488" s="3">
        <f>IF(DEGREES(ACOS(SIN(RADIANS(G1488))*SIN(RADIANS(E1480))+COS(RADIANS(G1488))*COS(RADIANS(E1480))*COS(RADIANS(P1470))))&gt;90,0,$F$4*$F$5/E1479^2*(SIN(RADIANS(G1488))*SIN(RADIANS(E1480))+COS(RADIANS(G1488))*COS(RADIANS(E1480))*COS(RADIANS(P1470))))</f>
        <v>0</v>
      </c>
      <c r="Q1488" s="3">
        <f>IF(DEGREES(ACOS(SIN(RADIANS(G1488))*SIN(RADIANS(E1480))+COS(RADIANS(G1488))*COS(RADIANS(E1480))*COS(RADIANS(Q1470))))&gt;90,0,$F$4*$F$5/E1479^2*(SIN(RADIANS(G1488))*SIN(RADIANS(E1480))+COS(RADIANS(G1488))*COS(RADIANS(E1480))*COS(RADIANS(Q1470))))</f>
        <v>0</v>
      </c>
      <c r="R1488" s="3" t="e">
        <f>IF(DEGREES(ACOS(SIN(RADIANS(G1488))*SIN(RADIANS(E1480))+COS(RADIANS(G1488))*COS(RADIANS(E1480))*COS(RADIANS(R1470))))&gt;90,0,$F$4*$F$5/E1479^2*(SIN(RADIANS(G1488))*SIN(RADIANS(E1480))+COS(RADIANS(G1488))*COS(RADIANS(E1480))*COS(RADIANS(R1470))))</f>
        <v>#DIV/0!</v>
      </c>
      <c r="S1488" s="3" t="e">
        <f>IF(DEGREES(ACOS(SIN(RADIANS(G1488))*SIN(RADIANS(E1480))+COS(RADIANS(G1488))*COS(RADIANS(E1480))*COS(RADIANS(S1470))))&gt;90,0,$F$4*$F$5/E1479^2*(SIN(RADIANS(G1488))*SIN(RADIANS(E1480))+COS(RADIANS(G1488))*COS(RADIANS(E1480))*COS(RADIANS(S1470))))</f>
        <v>#DIV/0!</v>
      </c>
      <c r="T1488" s="3" t="e">
        <f>IF(DEGREES(ACOS(SIN(RADIANS(G1488))*SIN(RADIANS(E1480))+COS(RADIANS(G1488))*COS(RADIANS(E1480))*COS(RADIANS(T1470))))&gt;90,0,$F$4*$F$5/E1479^2*(SIN(RADIANS(G1488))*SIN(RADIANS(E1480))+COS(RADIANS(G1488))*COS(RADIANS(E1480))*COS(RADIANS(T1470))))</f>
        <v>#DIV/0!</v>
      </c>
      <c r="U1488" s="3" t="e">
        <f>IF(DEGREES(ACOS(SIN(RADIANS(G1488))*SIN(RADIANS(E1480))+COS(RADIANS(G1488))*COS(RADIANS(E1480))*COS(RADIANS(U1470))))&gt;90,0,$F$4*$F$5/E1479^2*(SIN(RADIANS(G1488))*SIN(RADIANS(E1480))+COS(RADIANS(G1488))*COS(RADIANS(E1480))*COS(RADIANS(U1470))))</f>
        <v>#DIV/0!</v>
      </c>
      <c r="V1488" s="3" t="e">
        <f>IF(DEGREES(ACOS(SIN(RADIANS(G1488))*SIN(RADIANS(E1480))+COS(RADIANS(G1488))*COS(RADIANS(E1480))*COS(RADIANS(V1470))))&gt;90,0,$F$4*$F$5/E1479^2*(SIN(RADIANS(G1488))*SIN(RADIANS(E1480))+COS(RADIANS(G1488))*COS(RADIANS(E1480))*COS(RADIANS(V1470))))</f>
        <v>#DIV/0!</v>
      </c>
      <c r="W1488" s="3" t="e">
        <f>IF(DEGREES(ACOS(SIN(RADIANS(G1488))*SIN(RADIANS(E1480))+COS(RADIANS(G1488))*COS(RADIANS(E1480))*COS(RADIANS(W1470))))&gt;90,0,$F$4*$F$5/E1479^2*(SIN(RADIANS(G1488))*SIN(RADIANS(E1480))+COS(RADIANS(G1488))*COS(RADIANS(E1480))*COS(RADIANS(W1470))))</f>
        <v>#DIV/0!</v>
      </c>
      <c r="X1488" s="3" t="e">
        <f>IF(DEGREES(ACOS(SIN(RADIANS(G1488))*SIN(RADIANS(E1480))+COS(RADIANS(G1488))*COS(RADIANS(E1480))*COS(RADIANS(X1470))))&gt;90,0,$F$4*$F$5/E1479^2*(SIN(RADIANS(G1488))*SIN(RADIANS(E1480))+COS(RADIANS(G1488))*COS(RADIANS(E1480))*COS(RADIANS(X1470))))</f>
        <v>#DIV/0!</v>
      </c>
      <c r="Y1488" s="3" t="e">
        <f>IF(DEGREES(ACOS(SIN(RADIANS(G1488))*SIN(RADIANS(E1480))+COS(RADIANS(G1488))*COS(RADIANS(E1480))*COS(RADIANS(Y1470))))&gt;90,0,$F$4*$F$5/E1479^2*(SIN(RADIANS(G1488))*SIN(RADIANS(E1480))+COS(RADIANS(G1488))*COS(RADIANS(E1480))*COS(RADIANS(Y1470))))</f>
        <v>#DIV/0!</v>
      </c>
      <c r="Z1488" s="3" t="e">
        <f>IF(DEGREES(ACOS(SIN(RADIANS(G1488))*SIN(RADIANS(E1480))+COS(RADIANS(G1488))*COS(RADIANS(E1480))*COS(RADIANS(Z1470))))&gt;90,0,$F$4*$F$5/E1479^2*(SIN(RADIANS(G1488))*SIN(RADIANS(E1480))+COS(RADIANS(G1488))*COS(RADIANS(E1480))*COS(RADIANS(Z1470))))</f>
        <v>#DIV/0!</v>
      </c>
      <c r="AA1488" s="3" t="e">
        <f>IF(DEGREES(ACOS(SIN(RADIANS(G1488))*SIN(RADIANS(E1480))+COS(RADIANS(G1488))*COS(RADIANS(E1480))*COS(RADIANS(AA1470))))&gt;90,0,$F$4*$F$5/E1479^2*(SIN(RADIANS(G1488))*SIN(RADIANS(E1480))+COS(RADIANS(G1488))*COS(RADIANS(E1480))*COS(RADIANS(AA1470))))</f>
        <v>#DIV/0!</v>
      </c>
      <c r="AB1488" s="3" t="e">
        <f>IF(DEGREES(ACOS(SIN(RADIANS(G1488))*SIN(RADIANS(E1480))+COS(RADIANS(G1488))*COS(RADIANS(E1480))*COS(RADIANS(AB1470))))&gt;90,0,$F$4*$F$5/E1479^2*(SIN(RADIANS(G1488))*SIN(RADIANS(E1480))+COS(RADIANS(G1488))*COS(RADIANS(E1480))*COS(RADIANS(AB1470))))</f>
        <v>#DIV/0!</v>
      </c>
      <c r="AC1488" s="3" t="e">
        <f>IF(DEGREES(ACOS(SIN(RADIANS(G1488))*SIN(RADIANS(E1480))+COS(RADIANS(G1488))*COS(RADIANS(E1480))*COS(RADIANS(AC1470))))&gt;90,0,$F$4*$F$5/E1479^2*(SIN(RADIANS(G1488))*SIN(RADIANS(E1480))+COS(RADIANS(G1488))*COS(RADIANS(E1480))*COS(RADIANS(AC1470))))</f>
        <v>#DIV/0!</v>
      </c>
      <c r="AD1488" s="3" t="e">
        <f>IF(DEGREES(ACOS(SIN(RADIANS(G1488))*SIN(RADIANS(E1480))+COS(RADIANS(G1488))*COS(RADIANS(E1480))*COS(RADIANS(AD1470))))&gt;90,0,$F$4*$F$5/E1479^2*(SIN(RADIANS(G1488))*SIN(RADIANS(E1480))+COS(RADIANS(G1488))*COS(RADIANS(E1480))*COS(RADIANS(AD1470))))</f>
        <v>#DIV/0!</v>
      </c>
      <c r="AE1488" s="3" t="e">
        <f>IF(DEGREES(ACOS(SIN(RADIANS(G1488))*SIN(RADIANS(E1480))+COS(RADIANS(G1488))*COS(RADIANS(E1480))*COS(RADIANS(AE1470))))&gt;90,0,$F$4*$F$5/E1479^2*(SIN(RADIANS(G1488))*SIN(RADIANS(E1480))+COS(RADIANS(G1488))*COS(RADIANS(E1480))*COS(RADIANS(AE1470))))</f>
        <v>#DIV/0!</v>
      </c>
      <c r="AF1488" s="3" t="e">
        <f>IF(DEGREES(ACOS(SIN(RADIANS(G1488))*SIN(RADIANS(E1480))+COS(RADIANS(G1488))*COS(RADIANS(E1480))*COS(RADIANS(AF1470))))&gt;90,0,$F$4*$F$5/E1479^2*(SIN(RADIANS(G1488))*SIN(RADIANS(E1480))+COS(RADIANS(G1488))*COS(RADIANS(E1480))*COS(RADIANS(AF1470))))</f>
        <v>#DIV/0!</v>
      </c>
      <c r="AG1488" s="3" t="e">
        <f>IF(DEGREES(ACOS(SIN(RADIANS(G1488))*SIN(RADIANS(E1480))+COS(RADIANS(G1488))*COS(RADIANS(E1480))*COS(RADIANS(AG1470))))&gt;90,0,$F$4*$F$5/E1479^2*(SIN(RADIANS(G1488))*SIN(RADIANS(E1480))+COS(RADIANS(G1488))*COS(RADIANS(E1480))*COS(RADIANS(AG1470))))</f>
        <v>#DIV/0!</v>
      </c>
      <c r="AH1488" s="3" t="e">
        <f>IF(DEGREES(ACOS(SIN(RADIANS(G1488))*SIN(RADIANS(E1480))+COS(RADIANS(G1488))*COS(RADIANS(E1480))*COS(RADIANS(AH1470))))&gt;90,0,$F$4*$F$5/E1479^2*(SIN(RADIANS(G1488))*SIN(RADIANS(E1480))+COS(RADIANS(G1488))*COS(RADIANS(E1480))*COS(RADIANS(AH1470))))</f>
        <v>#DIV/0!</v>
      </c>
      <c r="AI1488" s="3" t="e">
        <f>IF(DEGREES(ACOS(SIN(RADIANS(G1488))*SIN(RADIANS(E1480))+COS(RADIANS(G1488))*COS(RADIANS(E1480))*COS(RADIANS(AI1470))))&gt;90,0,$F$4*$F$5/E1479^2*(SIN(RADIANS(G1488))*SIN(RADIANS(E1480))+COS(RADIANS(G1488))*COS(RADIANS(E1480))*COS(RADIANS(AI1470))))</f>
        <v>#DIV/0!</v>
      </c>
      <c r="AJ1488" s="3" t="e">
        <f>IF(DEGREES(ACOS(SIN(RADIANS(G1488))*SIN(RADIANS(E1480))+COS(RADIANS(G1488))*COS(RADIANS(E1480))*COS(RADIANS(AJ1470))))&gt;90,0,$F$4*$F$5/E1479^2*(SIN(RADIANS(G1488))*SIN(RADIANS(E1480))+COS(RADIANS(G1488))*COS(RADIANS(E1480))*COS(RADIANS(AJ1470))))</f>
        <v>#DIV/0!</v>
      </c>
      <c r="AK1488" s="3">
        <f>IF(DEGREES(ACOS(SIN(RADIANS(G1488))*SIN(RADIANS(E1480))+COS(RADIANS(G1488))*COS(RADIANS(E1480))*COS(RADIANS(AK1470))))&gt;90,0,$F$4*$F$5/E1479^2*(SIN(RADIANS(G1488))*SIN(RADIANS(E1480))+COS(RADIANS(G1488))*COS(RADIANS(E1480))*COS(RADIANS(AK1470))))</f>
        <v>0</v>
      </c>
      <c r="AL1488" s="3">
        <f>IF(DEGREES(ACOS(SIN(RADIANS(G1488))*SIN(RADIANS(E1480))+COS(RADIANS(G1488))*COS(RADIANS(E1480))*COS(RADIANS(AL1470))))&gt;90,0,$F$4*$F$5/E1479^2*(SIN(RADIANS(G1488))*SIN(RADIANS(E1480))+COS(RADIANS(G1488))*COS(RADIANS(E1480))*COS(RADIANS(AL1470))))</f>
        <v>0</v>
      </c>
      <c r="AM1488" s="3">
        <f>IF(DEGREES(ACOS(SIN(RADIANS(G1488))*SIN(RADIANS(E1480))+COS(RADIANS(G1488))*COS(RADIANS(E1480))*COS(RADIANS(AM1470))))&gt;90,0,$F$4*$F$5/E1479^2*(SIN(RADIANS(G1488))*SIN(RADIANS(E1480))+COS(RADIANS(G1488))*COS(RADIANS(E1480))*COS(RADIANS(AM1470))))</f>
        <v>0</v>
      </c>
      <c r="AN1488" s="3">
        <f>IF(DEGREES(ACOS(SIN(RADIANS(G1488))*SIN(RADIANS(E1480))+COS(RADIANS(G1488))*COS(RADIANS(E1480))*COS(RADIANS(AN1470))))&gt;90,0,$F$4*$F$5/E1479^2*(SIN(RADIANS(G1488))*SIN(RADIANS(E1480))+COS(RADIANS(G1488))*COS(RADIANS(E1480))*COS(RADIANS(AN1470))))</f>
        <v>0</v>
      </c>
      <c r="AO1488" s="3">
        <f>IF(DEGREES(ACOS(SIN(RADIANS(G1488))*SIN(RADIANS(E1480))+COS(RADIANS(G1488))*COS(RADIANS(E1480))*COS(RADIANS(AO1470))))&gt;90,0,$F$4*$F$5/E1479^2*(SIN(RADIANS(G1488))*SIN(RADIANS(E1480))+COS(RADIANS(G1488))*COS(RADIANS(E1480))*COS(RADIANS(AO1470))))</f>
        <v>0</v>
      </c>
      <c r="AP1488" s="3">
        <f>IF(DEGREES(ACOS(SIN(RADIANS(G1488))*SIN(RADIANS(E1480))+COS(RADIANS(G1488))*COS(RADIANS(E1480))*COS(RADIANS(AP1470))))&gt;90,0,$F$4*$F$5/E1479^2*(SIN(RADIANS(G1488))*SIN(RADIANS(E1480))+COS(RADIANS(G1488))*COS(RADIANS(E1480))*COS(RADIANS(AP1470))))</f>
        <v>0</v>
      </c>
      <c r="AQ1488" s="3">
        <f>IF(DEGREES(ACOS(SIN(RADIANS(G1488))*SIN(RADIANS(E1480))+COS(RADIANS(G1488))*COS(RADIANS(E1480))*COS(RADIANS(AQ1470))))&gt;90,0,$F$4*$F$5/E1479^2*(SIN(RADIANS(G1488))*SIN(RADIANS(E1480))+COS(RADIANS(G1488))*COS(RADIANS(E1480))*COS(RADIANS(AQ1470))))</f>
        <v>0</v>
      </c>
      <c r="AR1488" s="3">
        <f>IF(DEGREES(ACOS(SIN(RADIANS(G1488))*SIN(RADIANS(E1480))+COS(RADIANS(G1488))*COS(RADIANS(E1480))*COS(RADIANS(AR1470))))&gt;90,0,$F$4*$F$5/E1479^2*(SIN(RADIANS(G1488))*SIN(RADIANS(E1480))+COS(RADIANS(G1488))*COS(RADIANS(E1480))*COS(RADIANS(AR1470))))</f>
        <v>0</v>
      </c>
    </row>
    <row r="1489" spans="2:44" ht="15.75" customHeight="1" x14ac:dyDescent="0.2">
      <c r="G1489" s="3">
        <v>-80</v>
      </c>
      <c r="I1489" s="3">
        <f>IF(DEGREES(ACOS(SIN(RADIANS(G1489))*SIN(RADIANS(E1480))+COS(RADIANS(G1489))*COS(RADIANS(E1480))*COS(RADIANS(I1470))))&gt;90,0,$F$4*$F$5/E1479^2*(SIN(RADIANS(G1489))*SIN(RADIANS(E1480))+COS(RADIANS(G1489))*COS(RADIANS(E1480))*COS(RADIANS(I1470))))</f>
        <v>0</v>
      </c>
      <c r="J1489" s="3">
        <f>IF(DEGREES(ACOS(SIN(RADIANS(G1489))*SIN(RADIANS(E1480))+COS(RADIANS(G1489))*COS(RADIANS(E1480))*COS(RADIANS(J1470))))&gt;90,0,$F$4*$F$5/E1479^2*(SIN(RADIANS(G1489))*SIN(RADIANS(E1480))+COS(RADIANS(G1489))*COS(RADIANS(E1480))*COS(RADIANS(J1470))))</f>
        <v>0</v>
      </c>
      <c r="K1489" s="3">
        <f>IF(DEGREES(ACOS(SIN(RADIANS(G1489))*SIN(RADIANS(E1480))+COS(RADIANS(G1489))*COS(RADIANS(E1480))*COS(RADIANS(K1470))))&gt;90,0,$F$4*$F$5/E1479^2*(SIN(RADIANS(G1489))*SIN(RADIANS(E1480))+COS(RADIANS(G1489))*COS(RADIANS(E1480))*COS(RADIANS(K1470))))</f>
        <v>0</v>
      </c>
      <c r="L1489" s="3">
        <f>IF(DEGREES(ACOS(SIN(RADIANS(G1489))*SIN(RADIANS(E1480))+COS(RADIANS(G1489))*COS(RADIANS(E1480))*COS(RADIANS(L1470))))&gt;90,0,$F$4*$F$5/E1479^2*(SIN(RADIANS(G1489))*SIN(RADIANS(E1480))+COS(RADIANS(G1489))*COS(RADIANS(E1480))*COS(RADIANS(L1470))))</f>
        <v>0</v>
      </c>
      <c r="M1489" s="3">
        <f>IF(DEGREES(ACOS(SIN(RADIANS(G1489))*SIN(RADIANS(E1480))+COS(RADIANS(G1489))*COS(RADIANS(E1480))*COS(RADIANS(M1470))))&gt;90,0,$F$4*$F$5/E1479^2*(SIN(RADIANS(G1489))*SIN(RADIANS(E1480))+COS(RADIANS(G1489))*COS(RADIANS(E1480))*COS(RADIANS(M1470))))</f>
        <v>0</v>
      </c>
      <c r="N1489" s="3">
        <f>IF(DEGREES(ACOS(SIN(RADIANS(G1489))*SIN(RADIANS(E1480))+COS(RADIANS(G1489))*COS(RADIANS(E1480))*COS(RADIANS(N1470))))&gt;90,0,$F$4*$F$5/E1479^2*(SIN(RADIANS(G1489))*SIN(RADIANS(E1480))+COS(RADIANS(G1489))*COS(RADIANS(E1480))*COS(RADIANS(N1470))))</f>
        <v>0</v>
      </c>
      <c r="O1489" s="3">
        <f>IF(DEGREES(ACOS(SIN(RADIANS(G1489))*SIN(RADIANS(E1480))+COS(RADIANS(G1489))*COS(RADIANS(E1480))*COS(RADIANS(O1470))))&gt;90,0,$F$4*$F$5/E1479^2*(SIN(RADIANS(G1489))*SIN(RADIANS(E1480))+COS(RADIANS(G1489))*COS(RADIANS(E1480))*COS(RADIANS(O1470))))</f>
        <v>0</v>
      </c>
      <c r="P1489" s="3">
        <f>IF(DEGREES(ACOS(SIN(RADIANS(G1489))*SIN(RADIANS(E1480))+COS(RADIANS(G1489))*COS(RADIANS(E1480))*COS(RADIANS(P1470))))&gt;90,0,$F$4*$F$5/E1479^2*(SIN(RADIANS(G1489))*SIN(RADIANS(E1480))+COS(RADIANS(G1489))*COS(RADIANS(E1480))*COS(RADIANS(P1470))))</f>
        <v>0</v>
      </c>
      <c r="Q1489" s="3">
        <f>IF(DEGREES(ACOS(SIN(RADIANS(G1489))*SIN(RADIANS(E1480))+COS(RADIANS(G1489))*COS(RADIANS(E1480))*COS(RADIANS(Q1470))))&gt;90,0,$F$4*$F$5/E1479^2*(SIN(RADIANS(G1489))*SIN(RADIANS(E1480))+COS(RADIANS(G1489))*COS(RADIANS(E1480))*COS(RADIANS(Q1470))))</f>
        <v>0</v>
      </c>
      <c r="R1489" s="3" t="e">
        <f>IF(DEGREES(ACOS(SIN(RADIANS(G1489))*SIN(RADIANS(E1480))+COS(RADIANS(G1489))*COS(RADIANS(E1480))*COS(RADIANS(R1470))))&gt;90,0,$F$4*$F$5/E1479^2*(SIN(RADIANS(G1489))*SIN(RADIANS(E1480))+COS(RADIANS(G1489))*COS(RADIANS(E1480))*COS(RADIANS(R1470))))</f>
        <v>#DIV/0!</v>
      </c>
      <c r="S1489" s="3" t="e">
        <f>IF(DEGREES(ACOS(SIN(RADIANS(G1489))*SIN(RADIANS(E1480))+COS(RADIANS(G1489))*COS(RADIANS(E1480))*COS(RADIANS(S1470))))&gt;90,0,$F$4*$F$5/E1479^2*(SIN(RADIANS(G1489))*SIN(RADIANS(E1480))+COS(RADIANS(G1489))*COS(RADIANS(E1480))*COS(RADIANS(S1470))))</f>
        <v>#DIV/0!</v>
      </c>
      <c r="T1489" s="3" t="e">
        <f>IF(DEGREES(ACOS(SIN(RADIANS(G1489))*SIN(RADIANS(E1480))+COS(RADIANS(G1489))*COS(RADIANS(E1480))*COS(RADIANS(T1470))))&gt;90,0,$F$4*$F$5/E1479^2*(SIN(RADIANS(G1489))*SIN(RADIANS(E1480))+COS(RADIANS(G1489))*COS(RADIANS(E1480))*COS(RADIANS(T1470))))</f>
        <v>#DIV/0!</v>
      </c>
      <c r="U1489" s="3" t="e">
        <f>IF(DEGREES(ACOS(SIN(RADIANS(G1489))*SIN(RADIANS(E1480))+COS(RADIANS(G1489))*COS(RADIANS(E1480))*COS(RADIANS(U1470))))&gt;90,0,$F$4*$F$5/E1479^2*(SIN(RADIANS(G1489))*SIN(RADIANS(E1480))+COS(RADIANS(G1489))*COS(RADIANS(E1480))*COS(RADIANS(U1470))))</f>
        <v>#DIV/0!</v>
      </c>
      <c r="V1489" s="3" t="e">
        <f>IF(DEGREES(ACOS(SIN(RADIANS(G1489))*SIN(RADIANS(E1480))+COS(RADIANS(G1489))*COS(RADIANS(E1480))*COS(RADIANS(V1470))))&gt;90,0,$F$4*$F$5/E1479^2*(SIN(RADIANS(G1489))*SIN(RADIANS(E1480))+COS(RADIANS(G1489))*COS(RADIANS(E1480))*COS(RADIANS(V1470))))</f>
        <v>#DIV/0!</v>
      </c>
      <c r="W1489" s="3" t="e">
        <f>IF(DEGREES(ACOS(SIN(RADIANS(G1489))*SIN(RADIANS(E1480))+COS(RADIANS(G1489))*COS(RADIANS(E1480))*COS(RADIANS(W1470))))&gt;90,0,$F$4*$F$5/E1479^2*(SIN(RADIANS(G1489))*SIN(RADIANS(E1480))+COS(RADIANS(G1489))*COS(RADIANS(E1480))*COS(RADIANS(W1470))))</f>
        <v>#DIV/0!</v>
      </c>
      <c r="X1489" s="3" t="e">
        <f>IF(DEGREES(ACOS(SIN(RADIANS(G1489))*SIN(RADIANS(E1480))+COS(RADIANS(G1489))*COS(RADIANS(E1480))*COS(RADIANS(X1470))))&gt;90,0,$F$4*$F$5/E1479^2*(SIN(RADIANS(G1489))*SIN(RADIANS(E1480))+COS(RADIANS(G1489))*COS(RADIANS(E1480))*COS(RADIANS(X1470))))</f>
        <v>#DIV/0!</v>
      </c>
      <c r="Y1489" s="3" t="e">
        <f>IF(DEGREES(ACOS(SIN(RADIANS(G1489))*SIN(RADIANS(E1480))+COS(RADIANS(G1489))*COS(RADIANS(E1480))*COS(RADIANS(Y1470))))&gt;90,0,$F$4*$F$5/E1479^2*(SIN(RADIANS(G1489))*SIN(RADIANS(E1480))+COS(RADIANS(G1489))*COS(RADIANS(E1480))*COS(RADIANS(Y1470))))</f>
        <v>#DIV/0!</v>
      </c>
      <c r="Z1489" s="3" t="e">
        <f>IF(DEGREES(ACOS(SIN(RADIANS(G1489))*SIN(RADIANS(E1480))+COS(RADIANS(G1489))*COS(RADIANS(E1480))*COS(RADIANS(Z1470))))&gt;90,0,$F$4*$F$5/E1479^2*(SIN(RADIANS(G1489))*SIN(RADIANS(E1480))+COS(RADIANS(G1489))*COS(RADIANS(E1480))*COS(RADIANS(Z1470))))</f>
        <v>#DIV/0!</v>
      </c>
      <c r="AA1489" s="3" t="e">
        <f>IF(DEGREES(ACOS(SIN(RADIANS(G1489))*SIN(RADIANS(E1480))+COS(RADIANS(G1489))*COS(RADIANS(E1480))*COS(RADIANS(AA1470))))&gt;90,0,$F$4*$F$5/E1479^2*(SIN(RADIANS(G1489))*SIN(RADIANS(E1480))+COS(RADIANS(G1489))*COS(RADIANS(E1480))*COS(RADIANS(AA1470))))</f>
        <v>#DIV/0!</v>
      </c>
      <c r="AB1489" s="3" t="e">
        <f>IF(DEGREES(ACOS(SIN(RADIANS(G1489))*SIN(RADIANS(E1480))+COS(RADIANS(G1489))*COS(RADIANS(E1480))*COS(RADIANS(AB1470))))&gt;90,0,$F$4*$F$5/E1479^2*(SIN(RADIANS(G1489))*SIN(RADIANS(E1480))+COS(RADIANS(G1489))*COS(RADIANS(E1480))*COS(RADIANS(AB1470))))</f>
        <v>#DIV/0!</v>
      </c>
      <c r="AC1489" s="3" t="e">
        <f>IF(DEGREES(ACOS(SIN(RADIANS(G1489))*SIN(RADIANS(E1480))+COS(RADIANS(G1489))*COS(RADIANS(E1480))*COS(RADIANS(AC1470))))&gt;90,0,$F$4*$F$5/E1479^2*(SIN(RADIANS(G1489))*SIN(RADIANS(E1480))+COS(RADIANS(G1489))*COS(RADIANS(E1480))*COS(RADIANS(AC1470))))</f>
        <v>#DIV/0!</v>
      </c>
      <c r="AD1489" s="3" t="e">
        <f>IF(DEGREES(ACOS(SIN(RADIANS(G1489))*SIN(RADIANS(E1480))+COS(RADIANS(G1489))*COS(RADIANS(E1480))*COS(RADIANS(AD1470))))&gt;90,0,$F$4*$F$5/E1479^2*(SIN(RADIANS(G1489))*SIN(RADIANS(E1480))+COS(RADIANS(G1489))*COS(RADIANS(E1480))*COS(RADIANS(AD1470))))</f>
        <v>#DIV/0!</v>
      </c>
      <c r="AE1489" s="3" t="e">
        <f>IF(DEGREES(ACOS(SIN(RADIANS(G1489))*SIN(RADIANS(E1480))+COS(RADIANS(G1489))*COS(RADIANS(E1480))*COS(RADIANS(AE1470))))&gt;90,0,$F$4*$F$5/E1479^2*(SIN(RADIANS(G1489))*SIN(RADIANS(E1480))+COS(RADIANS(G1489))*COS(RADIANS(E1480))*COS(RADIANS(AE1470))))</f>
        <v>#DIV/0!</v>
      </c>
      <c r="AF1489" s="3" t="e">
        <f>IF(DEGREES(ACOS(SIN(RADIANS(G1489))*SIN(RADIANS(E1480))+COS(RADIANS(G1489))*COS(RADIANS(E1480))*COS(RADIANS(AF1470))))&gt;90,0,$F$4*$F$5/E1479^2*(SIN(RADIANS(G1489))*SIN(RADIANS(E1480))+COS(RADIANS(G1489))*COS(RADIANS(E1480))*COS(RADIANS(AF1470))))</f>
        <v>#DIV/0!</v>
      </c>
      <c r="AG1489" s="3" t="e">
        <f>IF(DEGREES(ACOS(SIN(RADIANS(G1489))*SIN(RADIANS(E1480))+COS(RADIANS(G1489))*COS(RADIANS(E1480))*COS(RADIANS(AG1470))))&gt;90,0,$F$4*$F$5/E1479^2*(SIN(RADIANS(G1489))*SIN(RADIANS(E1480))+COS(RADIANS(G1489))*COS(RADIANS(E1480))*COS(RADIANS(AG1470))))</f>
        <v>#DIV/0!</v>
      </c>
      <c r="AH1489" s="3" t="e">
        <f>IF(DEGREES(ACOS(SIN(RADIANS(G1489))*SIN(RADIANS(E1480))+COS(RADIANS(G1489))*COS(RADIANS(E1480))*COS(RADIANS(AH1470))))&gt;90,0,$F$4*$F$5/E1479^2*(SIN(RADIANS(G1489))*SIN(RADIANS(E1480))+COS(RADIANS(G1489))*COS(RADIANS(E1480))*COS(RADIANS(AH1470))))</f>
        <v>#DIV/0!</v>
      </c>
      <c r="AI1489" s="3" t="e">
        <f>IF(DEGREES(ACOS(SIN(RADIANS(G1489))*SIN(RADIANS(E1480))+COS(RADIANS(G1489))*COS(RADIANS(E1480))*COS(RADIANS(AI1470))))&gt;90,0,$F$4*$F$5/E1479^2*(SIN(RADIANS(G1489))*SIN(RADIANS(E1480))+COS(RADIANS(G1489))*COS(RADIANS(E1480))*COS(RADIANS(AI1470))))</f>
        <v>#DIV/0!</v>
      </c>
      <c r="AJ1489" s="3" t="e">
        <f>IF(DEGREES(ACOS(SIN(RADIANS(G1489))*SIN(RADIANS(E1480))+COS(RADIANS(G1489))*COS(RADIANS(E1480))*COS(RADIANS(AJ1470))))&gt;90,0,$F$4*$F$5/E1479^2*(SIN(RADIANS(G1489))*SIN(RADIANS(E1480))+COS(RADIANS(G1489))*COS(RADIANS(E1480))*COS(RADIANS(AJ1470))))</f>
        <v>#DIV/0!</v>
      </c>
      <c r="AK1489" s="3">
        <f>IF(DEGREES(ACOS(SIN(RADIANS(G1489))*SIN(RADIANS(E1480))+COS(RADIANS(G1489))*COS(RADIANS(E1480))*COS(RADIANS(AK1470))))&gt;90,0,$F$4*$F$5/E1479^2*(SIN(RADIANS(G1489))*SIN(RADIANS(E1480))+COS(RADIANS(G1489))*COS(RADIANS(E1480))*COS(RADIANS(AK1470))))</f>
        <v>0</v>
      </c>
      <c r="AL1489" s="3">
        <f>IF(DEGREES(ACOS(SIN(RADIANS(G1489))*SIN(RADIANS(E1480))+COS(RADIANS(G1489))*COS(RADIANS(E1480))*COS(RADIANS(AL1470))))&gt;90,0,$F$4*$F$5/E1479^2*(SIN(RADIANS(G1489))*SIN(RADIANS(E1480))+COS(RADIANS(G1489))*COS(RADIANS(E1480))*COS(RADIANS(AL1470))))</f>
        <v>0</v>
      </c>
      <c r="AM1489" s="3">
        <f>IF(DEGREES(ACOS(SIN(RADIANS(G1489))*SIN(RADIANS(E1480))+COS(RADIANS(G1489))*COS(RADIANS(E1480))*COS(RADIANS(AM1470))))&gt;90,0,$F$4*$F$5/E1479^2*(SIN(RADIANS(G1489))*SIN(RADIANS(E1480))+COS(RADIANS(G1489))*COS(RADIANS(E1480))*COS(RADIANS(AM1470))))</f>
        <v>0</v>
      </c>
      <c r="AN1489" s="3">
        <f>IF(DEGREES(ACOS(SIN(RADIANS(G1489))*SIN(RADIANS(E1480))+COS(RADIANS(G1489))*COS(RADIANS(E1480))*COS(RADIANS(AN1470))))&gt;90,0,$F$4*$F$5/E1479^2*(SIN(RADIANS(G1489))*SIN(RADIANS(E1480))+COS(RADIANS(G1489))*COS(RADIANS(E1480))*COS(RADIANS(AN1470))))</f>
        <v>0</v>
      </c>
      <c r="AO1489" s="3">
        <f>IF(DEGREES(ACOS(SIN(RADIANS(G1489))*SIN(RADIANS(E1480))+COS(RADIANS(G1489))*COS(RADIANS(E1480))*COS(RADIANS(AO1470))))&gt;90,0,$F$4*$F$5/E1479^2*(SIN(RADIANS(G1489))*SIN(RADIANS(E1480))+COS(RADIANS(G1489))*COS(RADIANS(E1480))*COS(RADIANS(AO1470))))</f>
        <v>0</v>
      </c>
      <c r="AP1489" s="3">
        <f>IF(DEGREES(ACOS(SIN(RADIANS(G1489))*SIN(RADIANS(E1480))+COS(RADIANS(G1489))*COS(RADIANS(E1480))*COS(RADIANS(AP1470))))&gt;90,0,$F$4*$F$5/E1479^2*(SIN(RADIANS(G1489))*SIN(RADIANS(E1480))+COS(RADIANS(G1489))*COS(RADIANS(E1480))*COS(RADIANS(AP1470))))</f>
        <v>0</v>
      </c>
      <c r="AQ1489" s="3">
        <f>IF(DEGREES(ACOS(SIN(RADIANS(G1489))*SIN(RADIANS(E1480))+COS(RADIANS(G1489))*COS(RADIANS(E1480))*COS(RADIANS(AQ1470))))&gt;90,0,$F$4*$F$5/E1479^2*(SIN(RADIANS(G1489))*SIN(RADIANS(E1480))+COS(RADIANS(G1489))*COS(RADIANS(E1480))*COS(RADIANS(AQ1470))))</f>
        <v>0</v>
      </c>
      <c r="AR1489" s="3">
        <f>IF(DEGREES(ACOS(SIN(RADIANS(G1489))*SIN(RADIANS(E1480))+COS(RADIANS(G1489))*COS(RADIANS(E1480))*COS(RADIANS(AR1470))))&gt;90,0,$F$4*$F$5/E1479^2*(SIN(RADIANS(G1489))*SIN(RADIANS(E1480))+COS(RADIANS(G1489))*COS(RADIANS(E1480))*COS(RADIANS(AR1470))))</f>
        <v>0</v>
      </c>
    </row>
    <row r="1490" spans="2:44" ht="15.75" customHeight="1" x14ac:dyDescent="0.2">
      <c r="G1490" s="3">
        <v>-90</v>
      </c>
      <c r="I1490" s="3" t="e">
        <f>IF(DEGREES(ACOS(SIN(RADIANS(G1490))*SIN(RADIANS(E1480))+COS(RADIANS(G1490))*COS(RADIANS(E1480))*COS(RADIANS(I1470))))&gt;90,0,$F$4*$F$5/E1479^2*(SIN(RADIANS(G1490))*SIN(RADIANS(E1480))+COS(RADIANS(G1490))*COS(RADIANS(E1480))*COS(RADIANS(I1470))))</f>
        <v>#DIV/0!</v>
      </c>
      <c r="J1490" s="3" t="e">
        <f>IF(DEGREES(ACOS(SIN(RADIANS(G1490))*SIN(RADIANS(E1480))+COS(RADIANS(G1490))*COS(RADIANS(E1480))*COS(RADIANS(J1470))))&gt;90,0,$F$4*$F$5/E1479^2*(SIN(RADIANS(G1490))*SIN(RADIANS(E1480))+COS(RADIANS(G1490))*COS(RADIANS(E1480))*COS(RADIANS(J1470))))</f>
        <v>#DIV/0!</v>
      </c>
      <c r="K1490" s="3" t="e">
        <f>IF(DEGREES(ACOS(SIN(RADIANS(G1490))*SIN(RADIANS(E1480))+COS(RADIANS(G1490))*COS(RADIANS(E1480))*COS(RADIANS(K1470))))&gt;90,0,$F$4*$F$5/E1479^2*(SIN(RADIANS(G1490))*SIN(RADIANS(E1480))+COS(RADIANS(G1490))*COS(RADIANS(E1480))*COS(RADIANS(K1470))))</f>
        <v>#DIV/0!</v>
      </c>
      <c r="L1490" s="3" t="e">
        <f>IF(DEGREES(ACOS(SIN(RADIANS(G1490))*SIN(RADIANS(E1480))+COS(RADIANS(G1490))*COS(RADIANS(E1480))*COS(RADIANS(L1470))))&gt;90,0,$F$4*$F$5/E1479^2*(SIN(RADIANS(G1490))*SIN(RADIANS(E1480))+COS(RADIANS(G1490))*COS(RADIANS(E1480))*COS(RADIANS(L1470))))</f>
        <v>#DIV/0!</v>
      </c>
      <c r="M1490" s="3" t="e">
        <f>IF(DEGREES(ACOS(SIN(RADIANS(G1490))*SIN(RADIANS(E1480))+COS(RADIANS(G1490))*COS(RADIANS(E1480))*COS(RADIANS(M1470))))&gt;90,0,$F$4*$F$5/E1479^2*(SIN(RADIANS(G1490))*SIN(RADIANS(E1480))+COS(RADIANS(G1490))*COS(RADIANS(E1480))*COS(RADIANS(M1470))))</f>
        <v>#DIV/0!</v>
      </c>
      <c r="N1490" s="3" t="e">
        <f>IF(DEGREES(ACOS(SIN(RADIANS(G1490))*SIN(RADIANS(E1480))+COS(RADIANS(G1490))*COS(RADIANS(E1480))*COS(RADIANS(N1470))))&gt;90,0,$F$4*$F$5/E1479^2*(SIN(RADIANS(G1490))*SIN(RADIANS(E1480))+COS(RADIANS(G1490))*COS(RADIANS(E1480))*COS(RADIANS(N1470))))</f>
        <v>#DIV/0!</v>
      </c>
      <c r="O1490" s="3" t="e">
        <f>IF(DEGREES(ACOS(SIN(RADIANS(G1490))*SIN(RADIANS(E1480))+COS(RADIANS(G1490))*COS(RADIANS(E1480))*COS(RADIANS(O1470))))&gt;90,0,$F$4*$F$5/E1479^2*(SIN(RADIANS(G1490))*SIN(RADIANS(E1480))+COS(RADIANS(G1490))*COS(RADIANS(E1480))*COS(RADIANS(O1470))))</f>
        <v>#DIV/0!</v>
      </c>
      <c r="P1490" s="3" t="e">
        <f>IF(DEGREES(ACOS(SIN(RADIANS(G1490))*SIN(RADIANS(E1480))+COS(RADIANS(G1490))*COS(RADIANS(E1480))*COS(RADIANS(P1470))))&gt;90,0,$F$4*$F$5/E1479^2*(SIN(RADIANS(G1490))*SIN(RADIANS(E1480))+COS(RADIANS(G1490))*COS(RADIANS(E1480))*COS(RADIANS(P1470))))</f>
        <v>#DIV/0!</v>
      </c>
      <c r="Q1490" s="3" t="e">
        <f>IF(DEGREES(ACOS(SIN(RADIANS(G1490))*SIN(RADIANS(E1480))+COS(RADIANS(G1490))*COS(RADIANS(E1480))*COS(RADIANS(Q1470))))&gt;90,0,$F$4*$F$5/E1479^2*(SIN(RADIANS(G1490))*SIN(RADIANS(E1480))+COS(RADIANS(G1490))*COS(RADIANS(E1480))*COS(RADIANS(Q1470))))</f>
        <v>#DIV/0!</v>
      </c>
      <c r="R1490" s="3" t="e">
        <f>IF(DEGREES(ACOS(SIN(RADIANS(G1490))*SIN(RADIANS(E1480))+COS(RADIANS(G1490))*COS(RADIANS(E1480))*COS(RADIANS(R1470))))&gt;90,0,$F$4*$F$5/E1479^2*(SIN(RADIANS(G1490))*SIN(RADIANS(E1480))+COS(RADIANS(G1490))*COS(RADIANS(E1480))*COS(RADIANS(R1470))))</f>
        <v>#DIV/0!</v>
      </c>
      <c r="S1490" s="3" t="e">
        <f>IF(DEGREES(ACOS(SIN(RADIANS(G1490))*SIN(RADIANS(E1480))+COS(RADIANS(G1490))*COS(RADIANS(E1480))*COS(RADIANS(S1470))))&gt;90,0,$F$4*$F$5/E1479^2*(SIN(RADIANS(G1490))*SIN(RADIANS(E1480))+COS(RADIANS(G1490))*COS(RADIANS(E1480))*COS(RADIANS(S1470))))</f>
        <v>#DIV/0!</v>
      </c>
      <c r="T1490" s="3" t="e">
        <f>IF(DEGREES(ACOS(SIN(RADIANS(G1490))*SIN(RADIANS(E1480))+COS(RADIANS(G1490))*COS(RADIANS(E1480))*COS(RADIANS(T1470))))&gt;90,0,$F$4*$F$5/E1479^2*(SIN(RADIANS(G1490))*SIN(RADIANS(E1480))+COS(RADIANS(G1490))*COS(RADIANS(E1480))*COS(RADIANS(T1470))))</f>
        <v>#DIV/0!</v>
      </c>
      <c r="U1490" s="3" t="e">
        <f>IF(DEGREES(ACOS(SIN(RADIANS(G1490))*SIN(RADIANS(E1480))+COS(RADIANS(G1490))*COS(RADIANS(E1480))*COS(RADIANS(U1470))))&gt;90,0,$F$4*$F$5/E1479^2*(SIN(RADIANS(G1490))*SIN(RADIANS(E1480))+COS(RADIANS(G1490))*COS(RADIANS(E1480))*COS(RADIANS(U1470))))</f>
        <v>#DIV/0!</v>
      </c>
      <c r="V1490" s="3" t="e">
        <f>IF(DEGREES(ACOS(SIN(RADIANS(G1490))*SIN(RADIANS(E1480))+COS(RADIANS(G1490))*COS(RADIANS(E1480))*COS(RADIANS(V1470))))&gt;90,0,$F$4*$F$5/E1479^2*(SIN(RADIANS(G1490))*SIN(RADIANS(E1480))+COS(RADIANS(G1490))*COS(RADIANS(E1480))*COS(RADIANS(V1470))))</f>
        <v>#DIV/0!</v>
      </c>
      <c r="W1490" s="3" t="e">
        <f>IF(DEGREES(ACOS(SIN(RADIANS(G1490))*SIN(RADIANS(E1480))+COS(RADIANS(G1490))*COS(RADIANS(E1480))*COS(RADIANS(W1470))))&gt;90,0,$F$4*$F$5/E1479^2*(SIN(RADIANS(G1490))*SIN(RADIANS(E1480))+COS(RADIANS(G1490))*COS(RADIANS(E1480))*COS(RADIANS(W1470))))</f>
        <v>#DIV/0!</v>
      </c>
      <c r="X1490" s="3" t="e">
        <f>IF(DEGREES(ACOS(SIN(RADIANS(G1490))*SIN(RADIANS(E1480))+COS(RADIANS(G1490))*COS(RADIANS(E1480))*COS(RADIANS(X1470))))&gt;90,0,$F$4*$F$5/E1479^2*(SIN(RADIANS(G1490))*SIN(RADIANS(E1480))+COS(RADIANS(G1490))*COS(RADIANS(E1480))*COS(RADIANS(X1470))))</f>
        <v>#DIV/0!</v>
      </c>
      <c r="Y1490" s="3" t="e">
        <f>IF(DEGREES(ACOS(SIN(RADIANS(G1490))*SIN(RADIANS(E1480))+COS(RADIANS(G1490))*COS(RADIANS(E1480))*COS(RADIANS(Y1470))))&gt;90,0,$F$4*$F$5/E1479^2*(SIN(RADIANS(G1490))*SIN(RADIANS(E1480))+COS(RADIANS(G1490))*COS(RADIANS(E1480))*COS(RADIANS(Y1470))))</f>
        <v>#DIV/0!</v>
      </c>
      <c r="Z1490" s="3" t="e">
        <f>IF(DEGREES(ACOS(SIN(RADIANS(G1490))*SIN(RADIANS(E1480))+COS(RADIANS(G1490))*COS(RADIANS(E1480))*COS(RADIANS(Z1470))))&gt;90,0,$F$4*$F$5/E1479^2*(SIN(RADIANS(G1490))*SIN(RADIANS(E1480))+COS(RADIANS(G1490))*COS(RADIANS(E1480))*COS(RADIANS(Z1470))))</f>
        <v>#DIV/0!</v>
      </c>
      <c r="AA1490" s="3" t="e">
        <f>IF(DEGREES(ACOS(SIN(RADIANS(G1490))*SIN(RADIANS(E1480))+COS(RADIANS(G1490))*COS(RADIANS(E1480))*COS(RADIANS(AA1470))))&gt;90,0,$F$4*$F$5/E1479^2*(SIN(RADIANS(G1490))*SIN(RADIANS(E1480))+COS(RADIANS(G1490))*COS(RADIANS(E1480))*COS(RADIANS(AA1470))))</f>
        <v>#DIV/0!</v>
      </c>
      <c r="AB1490" s="3" t="e">
        <f>IF(DEGREES(ACOS(SIN(RADIANS(G1490))*SIN(RADIANS(E1480))+COS(RADIANS(G1490))*COS(RADIANS(E1480))*COS(RADIANS(AB1470))))&gt;90,0,$F$4*$F$5/E1479^2*(SIN(RADIANS(G1490))*SIN(RADIANS(E1480))+COS(RADIANS(G1490))*COS(RADIANS(E1480))*COS(RADIANS(AB1470))))</f>
        <v>#DIV/0!</v>
      </c>
      <c r="AC1490" s="3" t="e">
        <f>IF(DEGREES(ACOS(SIN(RADIANS(G1490))*SIN(RADIANS(E1480))+COS(RADIANS(G1490))*COS(RADIANS(E1480))*COS(RADIANS(AC1470))))&gt;90,0,$F$4*$F$5/E1479^2*(SIN(RADIANS(G1490))*SIN(RADIANS(E1480))+COS(RADIANS(G1490))*COS(RADIANS(E1480))*COS(RADIANS(AC1470))))</f>
        <v>#DIV/0!</v>
      </c>
      <c r="AD1490" s="3" t="e">
        <f>IF(DEGREES(ACOS(SIN(RADIANS(G1490))*SIN(RADIANS(E1480))+COS(RADIANS(G1490))*COS(RADIANS(E1480))*COS(RADIANS(AD1470))))&gt;90,0,$F$4*$F$5/E1479^2*(SIN(RADIANS(G1490))*SIN(RADIANS(E1480))+COS(RADIANS(G1490))*COS(RADIANS(E1480))*COS(RADIANS(AD1470))))</f>
        <v>#DIV/0!</v>
      </c>
      <c r="AE1490" s="3" t="e">
        <f>IF(DEGREES(ACOS(SIN(RADIANS(G1490))*SIN(RADIANS(E1480))+COS(RADIANS(G1490))*COS(RADIANS(E1480))*COS(RADIANS(AE1470))))&gt;90,0,$F$4*$F$5/E1479^2*(SIN(RADIANS(G1490))*SIN(RADIANS(E1480))+COS(RADIANS(G1490))*COS(RADIANS(E1480))*COS(RADIANS(AE1470))))</f>
        <v>#DIV/0!</v>
      </c>
      <c r="AF1490" s="3" t="e">
        <f>IF(DEGREES(ACOS(SIN(RADIANS(G1490))*SIN(RADIANS(E1480))+COS(RADIANS(G1490))*COS(RADIANS(E1480))*COS(RADIANS(AF1470))))&gt;90,0,$F$4*$F$5/E1479^2*(SIN(RADIANS(G1490))*SIN(RADIANS(E1480))+COS(RADIANS(G1490))*COS(RADIANS(E1480))*COS(RADIANS(AF1470))))</f>
        <v>#DIV/0!</v>
      </c>
      <c r="AG1490" s="3" t="e">
        <f>IF(DEGREES(ACOS(SIN(RADIANS(G1490))*SIN(RADIANS(E1480))+COS(RADIANS(G1490))*COS(RADIANS(E1480))*COS(RADIANS(AG1470))))&gt;90,0,$F$4*$F$5/E1479^2*(SIN(RADIANS(G1490))*SIN(RADIANS(E1480))+COS(RADIANS(G1490))*COS(RADIANS(E1480))*COS(RADIANS(AG1470))))</f>
        <v>#DIV/0!</v>
      </c>
      <c r="AH1490" s="3" t="e">
        <f>IF(DEGREES(ACOS(SIN(RADIANS(G1490))*SIN(RADIANS(E1480))+COS(RADIANS(G1490))*COS(RADIANS(E1480))*COS(RADIANS(AH1470))))&gt;90,0,$F$4*$F$5/E1479^2*(SIN(RADIANS(G1490))*SIN(RADIANS(E1480))+COS(RADIANS(G1490))*COS(RADIANS(E1480))*COS(RADIANS(AH1470))))</f>
        <v>#DIV/0!</v>
      </c>
      <c r="AI1490" s="3" t="e">
        <f>IF(DEGREES(ACOS(SIN(RADIANS(G1490))*SIN(RADIANS(E1480))+COS(RADIANS(G1490))*COS(RADIANS(E1480))*COS(RADIANS(AI1470))))&gt;90,0,$F$4*$F$5/E1479^2*(SIN(RADIANS(G1490))*SIN(RADIANS(E1480))+COS(RADIANS(G1490))*COS(RADIANS(E1480))*COS(RADIANS(AI1470))))</f>
        <v>#DIV/0!</v>
      </c>
      <c r="AJ1490" s="3" t="e">
        <f>IF(DEGREES(ACOS(SIN(RADIANS(G1490))*SIN(RADIANS(E1480))+COS(RADIANS(G1490))*COS(RADIANS(E1480))*COS(RADIANS(AJ1470))))&gt;90,0,$F$4*$F$5/E1479^2*(SIN(RADIANS(G1490))*SIN(RADIANS(E1480))+COS(RADIANS(G1490))*COS(RADIANS(E1480))*COS(RADIANS(AJ1470))))</f>
        <v>#DIV/0!</v>
      </c>
      <c r="AK1490" s="3" t="e">
        <f>IF(DEGREES(ACOS(SIN(RADIANS(G1490))*SIN(RADIANS(E1480))+COS(RADIANS(G1490))*COS(RADIANS(E1480))*COS(RADIANS(AK1470))))&gt;90,0,$F$4*$F$5/E1479^2*(SIN(RADIANS(G1490))*SIN(RADIANS(E1480))+COS(RADIANS(G1490))*COS(RADIANS(E1480))*COS(RADIANS(AK1470))))</f>
        <v>#DIV/0!</v>
      </c>
      <c r="AL1490" s="3" t="e">
        <f>IF(DEGREES(ACOS(SIN(RADIANS(G1490))*SIN(RADIANS(E1480))+COS(RADIANS(G1490))*COS(RADIANS(E1480))*COS(RADIANS(AL1470))))&gt;90,0,$F$4*$F$5/E1479^2*(SIN(RADIANS(G1490))*SIN(RADIANS(E1480))+COS(RADIANS(G1490))*COS(RADIANS(E1480))*COS(RADIANS(AL1470))))</f>
        <v>#DIV/0!</v>
      </c>
      <c r="AM1490" s="3" t="e">
        <f>IF(DEGREES(ACOS(SIN(RADIANS(G1490))*SIN(RADIANS(E1480))+COS(RADIANS(G1490))*COS(RADIANS(E1480))*COS(RADIANS(AM1470))))&gt;90,0,$F$4*$F$5/E1479^2*(SIN(RADIANS(G1490))*SIN(RADIANS(E1480))+COS(RADIANS(G1490))*COS(RADIANS(E1480))*COS(RADIANS(AM1470))))</f>
        <v>#DIV/0!</v>
      </c>
      <c r="AN1490" s="3" t="e">
        <f>IF(DEGREES(ACOS(SIN(RADIANS(G1490))*SIN(RADIANS(E1480))+COS(RADIANS(G1490))*COS(RADIANS(E1480))*COS(RADIANS(AN1470))))&gt;90,0,$F$4*$F$5/E1479^2*(SIN(RADIANS(G1490))*SIN(RADIANS(E1480))+COS(RADIANS(G1490))*COS(RADIANS(E1480))*COS(RADIANS(AN1470))))</f>
        <v>#DIV/0!</v>
      </c>
      <c r="AO1490" s="3" t="e">
        <f>IF(DEGREES(ACOS(SIN(RADIANS(G1490))*SIN(RADIANS(E1480))+COS(RADIANS(G1490))*COS(RADIANS(E1480))*COS(RADIANS(AO1470))))&gt;90,0,$F$4*$F$5/E1479^2*(SIN(RADIANS(G1490))*SIN(RADIANS(E1480))+COS(RADIANS(G1490))*COS(RADIANS(E1480))*COS(RADIANS(AO1470))))</f>
        <v>#DIV/0!</v>
      </c>
      <c r="AP1490" s="3" t="e">
        <f>IF(DEGREES(ACOS(SIN(RADIANS(G1490))*SIN(RADIANS(E1480))+COS(RADIANS(G1490))*COS(RADIANS(E1480))*COS(RADIANS(AP1470))))&gt;90,0,$F$4*$F$5/E1479^2*(SIN(RADIANS(G1490))*SIN(RADIANS(E1480))+COS(RADIANS(G1490))*COS(RADIANS(E1480))*COS(RADIANS(AP1470))))</f>
        <v>#DIV/0!</v>
      </c>
      <c r="AQ1490" s="3" t="e">
        <f>IF(DEGREES(ACOS(SIN(RADIANS(G1490))*SIN(RADIANS(E1480))+COS(RADIANS(G1490))*COS(RADIANS(E1480))*COS(RADIANS(AQ1470))))&gt;90,0,$F$4*$F$5/E1479^2*(SIN(RADIANS(G1490))*SIN(RADIANS(E1480))+COS(RADIANS(G1490))*COS(RADIANS(E1480))*COS(RADIANS(AQ1470))))</f>
        <v>#DIV/0!</v>
      </c>
      <c r="AR1490" s="3" t="e">
        <f>IF(DEGREES(ACOS(SIN(RADIANS(G1490))*SIN(RADIANS(E1480))+COS(RADIANS(G1490))*COS(RADIANS(E1480))*COS(RADIANS(AR1470))))&gt;90,0,$F$4*$F$5/E1479^2*(SIN(RADIANS(G1490))*SIN(RADIANS(E1480))+COS(RADIANS(G1490))*COS(RADIANS(E1480))*COS(RADIANS(AR1470))))</f>
        <v>#DIV/0!</v>
      </c>
    </row>
    <row r="1491" spans="2:44" ht="15.75" customHeight="1" x14ac:dyDescent="0.2"/>
    <row r="1492" spans="2:44" ht="15.75" customHeight="1" x14ac:dyDescent="0.2">
      <c r="H1492" s="3" t="s">
        <v>771</v>
      </c>
      <c r="I1492" s="3">
        <v>180</v>
      </c>
      <c r="J1492" s="3">
        <v>170</v>
      </c>
      <c r="K1492" s="3">
        <v>160</v>
      </c>
      <c r="L1492" s="3">
        <v>150</v>
      </c>
      <c r="M1492" s="3">
        <v>140</v>
      </c>
      <c r="N1492" s="3">
        <v>130</v>
      </c>
      <c r="O1492" s="3">
        <v>120</v>
      </c>
      <c r="P1492" s="3">
        <v>110</v>
      </c>
      <c r="Q1492" s="3">
        <v>100</v>
      </c>
      <c r="R1492" s="3">
        <v>90</v>
      </c>
      <c r="S1492" s="3">
        <v>80</v>
      </c>
      <c r="T1492" s="3">
        <v>70</v>
      </c>
      <c r="U1492" s="3">
        <v>60</v>
      </c>
      <c r="V1492" s="3">
        <v>50</v>
      </c>
      <c r="W1492" s="3">
        <v>40</v>
      </c>
      <c r="X1492" s="3">
        <v>30</v>
      </c>
      <c r="Y1492" s="3">
        <v>20</v>
      </c>
      <c r="Z1492" s="3">
        <v>10</v>
      </c>
      <c r="AA1492" s="3">
        <v>0</v>
      </c>
      <c r="AB1492" s="3">
        <v>-10</v>
      </c>
      <c r="AC1492" s="3">
        <v>-20</v>
      </c>
      <c r="AD1492" s="3">
        <v>-30</v>
      </c>
      <c r="AE1492" s="3">
        <v>-40</v>
      </c>
      <c r="AF1492" s="3">
        <v>-50</v>
      </c>
      <c r="AG1492" s="3">
        <v>-60</v>
      </c>
      <c r="AH1492" s="3">
        <v>-70</v>
      </c>
      <c r="AI1492" s="3">
        <v>-80</v>
      </c>
      <c r="AJ1492" s="3">
        <v>-90</v>
      </c>
      <c r="AK1492" s="3">
        <v>-100</v>
      </c>
      <c r="AL1492" s="3">
        <v>-110</v>
      </c>
      <c r="AM1492" s="3">
        <v>-120</v>
      </c>
      <c r="AN1492" s="3">
        <v>-130</v>
      </c>
      <c r="AO1492" s="3">
        <v>-140</v>
      </c>
      <c r="AP1492" s="3">
        <v>-150</v>
      </c>
      <c r="AQ1492" s="3">
        <v>-160</v>
      </c>
      <c r="AR1492" s="3">
        <v>-170</v>
      </c>
    </row>
    <row r="1493" spans="2:44" ht="15.75" customHeight="1" x14ac:dyDescent="0.2">
      <c r="H1493" s="3" t="s">
        <v>782</v>
      </c>
      <c r="I1493" s="3">
        <f>IF(ABS(I1492-E1505)&gt;180,IF(ABS(I1492-E1505)&gt;360,ABS(I1492-E1505)-360,360-ABS(I1492-E1505)),ABS(I1492-E1505))</f>
        <v>180</v>
      </c>
      <c r="J1493" s="3">
        <f>IF(ABS(J1492-E1505)&gt;180,IF(ABS(J1492-E1505)&gt;360,ABS(J1492-E1505)-360,360-ABS(J1492-E1505)),ABS(J1492-E1505))</f>
        <v>170</v>
      </c>
      <c r="K1493" s="3">
        <f>IF(ABS(K1492-E1505)&gt;180,IF(ABS(K1492-E1505)&gt;360,ABS(K1492-E1505)-360,360-ABS(K1492-E1505)),ABS(K1492-E1505))</f>
        <v>160</v>
      </c>
      <c r="L1493" s="3">
        <f>IF(ABS(L1492-E1505)&gt;180,IF(ABS(L1492-E1505)&gt;360,ABS(L1492-E1505)-360,360-ABS(L1492-E1505)),ABS(L1492-E1505))</f>
        <v>150</v>
      </c>
      <c r="M1493" s="3">
        <f>IF(ABS(M1492-E1505)&gt;180,IF(ABS(M1492-E1505)&gt;360,ABS(M1492-E1505)-360,360-ABS(M1492-E1505)),ABS(M1492-E1505))</f>
        <v>140</v>
      </c>
      <c r="N1493" s="3">
        <f>IF(ABS(N1492-E1505)&gt;180,IF(ABS(N1492-E1505)&gt;360,ABS(N1492-E1505)-360,360-ABS(N1492-E1505)),ABS(N1492-E1505))</f>
        <v>130</v>
      </c>
      <c r="O1493" s="3">
        <f>IF(ABS(O1492-E1505)&gt;180,IF(ABS(O1492-E1505)&gt;360,ABS(O1492-E1505)-360,360-ABS(O1492-E1505)),ABS(O1492-E1505))</f>
        <v>120</v>
      </c>
      <c r="P1493" s="3">
        <f>IF(ABS(P1492-E1505)&gt;180,IF(ABS(P1492-E1505)&gt;360,ABS(P1492-E1505)-360,360-ABS(P1492-E1505)),ABS(P1492-E1505))</f>
        <v>110</v>
      </c>
      <c r="Q1493" s="3">
        <f>IF(ABS(Q1492-E1505)&gt;180,IF(ABS(Q1492-E1505)&gt;360,ABS(Q1492-E1505)-360,360-ABS(Q1492-E1505)),ABS(Q1492-E1505))</f>
        <v>100</v>
      </c>
      <c r="R1493" s="3">
        <f>IF(ABS(R1492-E1505)&gt;180,IF(ABS(R1492-E1505)&gt;360,ABS(R1492-E1505)-360,360-ABS(R1492-E1505)),ABS(R1492-E1505))</f>
        <v>90</v>
      </c>
      <c r="S1493" s="3">
        <f>IF(ABS(S1492-E1505)&gt;180,IF(ABS(S1492-E1505)&gt;360,ABS(S1492-E1505)-360,360-ABS(S1492-E1505)),ABS(S1492-E1505))</f>
        <v>80</v>
      </c>
      <c r="T1493" s="3">
        <f>IF(ABS(T1492-E1505)&gt;180,IF(ABS(T1492-E1505)&gt;360,ABS(T1492-E1505)-360,360-ABS(T1492-E1505)),ABS(T1492-E1505))</f>
        <v>70</v>
      </c>
      <c r="U1493" s="3">
        <f>IF(ABS(U1492-E1505)&gt;180,IF(ABS(U1492-E1505)&gt;360,ABS(U1492-E1505)-360,360-ABS(U1492-E1505)),ABS(U1492-E1505))</f>
        <v>60</v>
      </c>
      <c r="V1493" s="3">
        <f>IF(ABS(V1492-E1505)&gt;180,IF(ABS(V1492-E1505)&gt;360,ABS(V1492-E1505)-360,360-ABS(V1492-E1505)),ABS(V1492-E1505))</f>
        <v>50</v>
      </c>
      <c r="W1493" s="3">
        <f>IF(ABS(W1492-E1505)&gt;180,IF(ABS(W1492-E1505)&gt;360,ABS(W1492-E1505)-360,360-ABS(W1492-E1505)),ABS(W1492-E1505))</f>
        <v>40</v>
      </c>
      <c r="X1493" s="3">
        <f>IF(ABS(X1492-E1505)&gt;180,IF(ABS(X1492-E1505)&gt;360,ABS(X1492-E1505)-360,360-ABS(X1492-E1505)),ABS(X1492-E1505))</f>
        <v>30</v>
      </c>
      <c r="Y1493" s="3">
        <f>IF(ABS(Y1492-E1505)&gt;180,IF(ABS(Y1492-E1505)&gt;360,ABS(Y1492-E1505)-360,360-ABS(Y1492-E1505)),ABS(Y1492-E1505))</f>
        <v>20</v>
      </c>
      <c r="Z1493" s="3">
        <f>IF(ABS(Z1492-E1505)&gt;180,IF(ABS(Z1492-E1505)&gt;360,ABS(Z1492-E1505)-360,360-ABS(Z1492-E1505)),ABS(Z1492-E1505))</f>
        <v>10</v>
      </c>
      <c r="AA1493" s="3">
        <f>IF(ABS(AA1492-E1505)&gt;180,IF(ABS(AA1492-E1505)&gt;360,ABS(AA1492-E1505)-360,360-ABS(AA1492-E1505)),ABS(AA1492-E1505))</f>
        <v>0</v>
      </c>
      <c r="AB1493" s="3">
        <f>IF(ABS(AB1492-E1505)&gt;180,IF(ABS(AB1492-E1505)&gt;360,ABS(AB1492-E1505)-360,360-ABS(AB1492-E1505)),ABS(AB1492-E1505))</f>
        <v>10</v>
      </c>
      <c r="AC1493" s="3">
        <f>IF(ABS(AC1492-E1505)&gt;180,IF(ABS(AC1492-E1505)&gt;360,ABS(AC1492-E1505)-360,360-ABS(AC1492-E1505)),ABS(AC1492-E1505))</f>
        <v>20</v>
      </c>
      <c r="AD1493" s="3">
        <f>IF(ABS(AD1492-E1505)&gt;180,IF(ABS(AD1492-E1505)&gt;360,ABS(AD1492-E1505)-360,360-ABS(AD1492-E1505)),ABS(AD1492-E1505))</f>
        <v>30</v>
      </c>
      <c r="AE1493" s="3">
        <f>IF(ABS(AE1492-E1505)&gt;180,IF(ABS(AE1492-E1505)&gt;360,ABS(AE1492-E1505)-360,360-ABS(AE1492-E1505)),ABS(AE1492-E1505))</f>
        <v>40</v>
      </c>
      <c r="AF1493" s="3">
        <f>IF(ABS(AF1492-E1505)&gt;180,IF(ABS(AF1492-E1505)&gt;360,ABS(AF1492-E1505)-360,360-ABS(AF1492-E1505)),ABS(AF1492-E1505))</f>
        <v>50</v>
      </c>
      <c r="AG1493" s="3">
        <f>IF(ABS(AG1492-E1505)&gt;180,IF(ABS(AG1492-E1505)&gt;360,ABS(AG1492-E1505)-360,360-ABS(AG1492-E1505)),ABS(AG1492-E1505))</f>
        <v>60</v>
      </c>
      <c r="AH1493" s="3">
        <f>IF(ABS(AH1492-E1505)&gt;180,IF(ABS(AH1492-E1505)&gt;360,ABS(AH1492-E1505)-360,360-ABS(AH1492-E1505)),ABS(AH1492-E1505))</f>
        <v>70</v>
      </c>
      <c r="AI1493" s="3">
        <f>IF(ABS(AI1492-E1505)&gt;180,IF(ABS(AI1492-E1505)&gt;360,ABS(AI1492-E1505)-360,360-ABS(AI1492-E1505)),ABS(AI1492-E1505))</f>
        <v>80</v>
      </c>
      <c r="AJ1493" s="3">
        <f>IF(ABS(AJ1492-E1505)&gt;180,IF(ABS(AJ1492-E1505)&gt;360,ABS(AJ1492-E1505)-360,360-ABS(AJ1492-E1505)),ABS(AJ1492-E1505))</f>
        <v>90</v>
      </c>
      <c r="AK1493" s="3">
        <f>IF(ABS(AK1492-E1505)&gt;180,IF(ABS(AK1492-E1505)&gt;360,ABS(AK1492-E1505)-360,360-ABS(AK1492-E1505)),ABS(AK1492-E1505))</f>
        <v>100</v>
      </c>
      <c r="AL1493" s="3">
        <f>IF(ABS(AL1492-E1505)&gt;180,IF(ABS(AL1492-E1505)&gt;360,ABS(AL1492-E1505)-360,360-ABS(AL1492-E1505)),ABS(AL1492-E1505))</f>
        <v>110</v>
      </c>
      <c r="AM1493" s="3">
        <f>IF(ABS(AM1492-E1505)&gt;180,IF(ABS(AM1492-E1505)&gt;360,ABS(AM1492-E1505)-360,360-ABS(AM1492-E1505)),ABS(AM1492-E1505))</f>
        <v>120</v>
      </c>
      <c r="AN1493" s="3">
        <f>IF(ABS(AN1492-E1505)&gt;180,IF(ABS(AN1492-E1505)&gt;360,ABS(AN1492-E1505)-360,360-ABS(AN1492-E1505)),ABS(AN1492-E1505))</f>
        <v>130</v>
      </c>
      <c r="AO1493" s="3">
        <f>IF(ABS(AO1492-E1505)&gt;180,IF(ABS(AO1492-E1505)&gt;360,ABS(AO1492-E1505)-360,360-ABS(AO1492-E1505)),ABS(AO1492-E1505))</f>
        <v>140</v>
      </c>
      <c r="AP1493" s="3">
        <f>IF(ABS(AP1492-E1505)&gt;180,IF(ABS(AP1492-E1505)&gt;360,ABS(AP1492-E1505)-360,360-ABS(AP1492-E1505)),ABS(AP1492-E1505))</f>
        <v>150</v>
      </c>
      <c r="AQ1493" s="3">
        <f>IF(ABS(AQ1492-E1505)&gt;180,IF(ABS(AQ1492-E1505)&gt;360,ABS(AQ1492-E1505)-360,360-ABS(AQ1492-E1505)),ABS(AQ1492-E1505))</f>
        <v>160</v>
      </c>
      <c r="AR1493" s="3">
        <f>IF(ABS(AR1492-E1505)&gt;180,IF(ABS(AR1492-E1505)&gt;360,ABS(AR1492-E1505)-360,360-ABS(AR1492-E1505)),ABS(AR1492-E1505))</f>
        <v>170</v>
      </c>
    </row>
    <row r="1494" spans="2:44" ht="15.75" customHeight="1" x14ac:dyDescent="0.2">
      <c r="G1494" s="3" t="s">
        <v>736</v>
      </c>
    </row>
    <row r="1495" spans="2:44" ht="15.75" customHeight="1" x14ac:dyDescent="0.2">
      <c r="B1495" s="3" t="s">
        <v>791</v>
      </c>
      <c r="E1495" s="3">
        <v>630</v>
      </c>
      <c r="G1495" s="3">
        <v>90</v>
      </c>
      <c r="I1495" s="3" t="e">
        <f>IF(DEGREES(ACOS(SIN(RADIANS(G1495))*SIN(RADIANS(E1503))+COS(RADIANS(G1495))*COS(RADIANS(E1503))*COS(RADIANS(I1493))))&gt;90,0,$F$4*$F$5/E1502^2*(SIN(RADIANS(G1495))*SIN(RADIANS(E1503))+COS(RADIANS(G1495))*COS(RADIANS(E1503))*COS(RADIANS(I1493))))</f>
        <v>#DIV/0!</v>
      </c>
      <c r="J1495" s="3" t="e">
        <f>IF(DEGREES(ACOS(SIN(RADIANS(G1495))*SIN(RADIANS(E1503))+COS(RADIANS(G1495))*COS(RADIANS(E1503))*COS(RADIANS(J1493))))&gt;90,0,$F$4*$F$5/E1502^2*(SIN(RADIANS(G1495))*SIN(RADIANS(E1503))+COS(RADIANS(G1495))*COS(RADIANS(E1503))*COS(RADIANS(J1493))))</f>
        <v>#DIV/0!</v>
      </c>
      <c r="K1495" s="3" t="e">
        <f>IF(DEGREES(ACOS(SIN(RADIANS(G1495))*SIN(RADIANS(E1503))+COS(RADIANS(G1495))*COS(RADIANS(E1503))*COS(RADIANS(K1493))))&gt;90,0,$F$4*$F$5/E1502^2*(SIN(RADIANS(G1495))*SIN(RADIANS(E1503))+COS(RADIANS(G1495))*COS(RADIANS(E1503))*COS(RADIANS(K1493))))</f>
        <v>#DIV/0!</v>
      </c>
      <c r="L1495" s="3" t="e">
        <f>IF(DEGREES(ACOS(SIN(RADIANS(G1495))*SIN(RADIANS(E1503))+COS(RADIANS(G1495))*COS(RADIANS(E1503))*COS(RADIANS(L1493))))&gt;90,0,$F$4*$F$5/E1502^2*(SIN(RADIANS(G1495))*SIN(RADIANS(E1503))+COS(RADIANS(G1495))*COS(RADIANS(E1503))*COS(RADIANS(L1493))))</f>
        <v>#DIV/0!</v>
      </c>
      <c r="M1495" s="3" t="e">
        <f>IF(DEGREES(ACOS(SIN(RADIANS(G1495))*SIN(RADIANS(E1503))+COS(RADIANS(G1495))*COS(RADIANS(E1503))*COS(RADIANS(M1493))))&gt;90,0,$F$4*$F$5/E1502^2*(SIN(RADIANS(G1495))*SIN(RADIANS(E1503))+COS(RADIANS(G1495))*COS(RADIANS(E1503))*COS(RADIANS(M1493))))</f>
        <v>#DIV/0!</v>
      </c>
      <c r="N1495" s="3" t="e">
        <f>IF(DEGREES(ACOS(SIN(RADIANS(G1495))*SIN(RADIANS(E1503))+COS(RADIANS(G1495))*COS(RADIANS(E1503))*COS(RADIANS(N1493))))&gt;90,0,$F$4*$F$5/E1502^2*(SIN(RADIANS(G1495))*SIN(RADIANS(E1503))+COS(RADIANS(G1495))*COS(RADIANS(E1503))*COS(RADIANS(N1493))))</f>
        <v>#DIV/0!</v>
      </c>
      <c r="O1495" s="3" t="e">
        <f>IF(DEGREES(ACOS(SIN(RADIANS(G1495))*SIN(RADIANS(E1503))+COS(RADIANS(G1495))*COS(RADIANS(E1503))*COS(RADIANS(O1493))))&gt;90,0,$F$4*$F$5/E1502^2*(SIN(RADIANS(G1495))*SIN(RADIANS(E1503))+COS(RADIANS(G1495))*COS(RADIANS(E1503))*COS(RADIANS(O1493))))</f>
        <v>#DIV/0!</v>
      </c>
      <c r="P1495" s="3" t="e">
        <f>IF(DEGREES(ACOS(SIN(RADIANS(G1495))*SIN(RADIANS(E1503))+COS(RADIANS(G1495))*COS(RADIANS(E1503))*COS(RADIANS(P1493))))&gt;90,0,$F$4*$F$5/E1502^2*(SIN(RADIANS(G1495))*SIN(RADIANS(E1503))+COS(RADIANS(G1495))*COS(RADIANS(E1503))*COS(RADIANS(P1493))))</f>
        <v>#DIV/0!</v>
      </c>
      <c r="Q1495" s="3" t="e">
        <f>IF(DEGREES(ACOS(SIN(RADIANS(G1495))*SIN(RADIANS(E1503))+COS(RADIANS(G1495))*COS(RADIANS(E1503))*COS(RADIANS(Q1493))))&gt;90,0,$F$4*$F$5/E1502^2*(SIN(RADIANS(G1495))*SIN(RADIANS(E1503))+COS(RADIANS(G1495))*COS(RADIANS(E1503))*COS(RADIANS(Q1493))))</f>
        <v>#DIV/0!</v>
      </c>
      <c r="R1495" s="3" t="e">
        <f>IF(DEGREES(ACOS(SIN(RADIANS(G1495))*SIN(RADIANS(E1503))+COS(RADIANS(G1495))*COS(RADIANS(E1503))*COS(RADIANS(R1493))))&gt;90,0,$F$4*$F$5/E1502^2*(SIN(RADIANS(G1495))*SIN(RADIANS(E1503))+COS(RADIANS(G1495))*COS(RADIANS(E1503))*COS(RADIANS(R1493))))</f>
        <v>#DIV/0!</v>
      </c>
      <c r="S1495" s="3" t="e">
        <f>IF(DEGREES(ACOS(SIN(RADIANS(G1495))*SIN(RADIANS(E1503))+COS(RADIANS(G1495))*COS(RADIANS(E1503))*COS(RADIANS(S1493))))&gt;90,0,$F$4*$F$5/E1502^2*(SIN(RADIANS(G1495))*SIN(RADIANS(E1503))+COS(RADIANS(G1495))*COS(RADIANS(E1503))*COS(RADIANS(S1493))))</f>
        <v>#DIV/0!</v>
      </c>
      <c r="T1495" s="3" t="e">
        <f>IF(DEGREES(ACOS(SIN(RADIANS(G1495))*SIN(RADIANS(E1503))+COS(RADIANS(G1495))*COS(RADIANS(E1503))*COS(RADIANS(T1493))))&gt;90,0,$F$4*$F$5/E1502^2*(SIN(RADIANS(G1495))*SIN(RADIANS(E1503))+COS(RADIANS(G1495))*COS(RADIANS(E1503))*COS(RADIANS(T1493))))</f>
        <v>#DIV/0!</v>
      </c>
      <c r="U1495" s="3" t="e">
        <f>IF(DEGREES(ACOS(SIN(RADIANS(G1495))*SIN(RADIANS(E1503))+COS(RADIANS(G1495))*COS(RADIANS(E1503))*COS(RADIANS(U1493))))&gt;90,0,$F$4*$F$5/E1502^2*(SIN(RADIANS(G1495))*SIN(RADIANS(E1503))+COS(RADIANS(G1495))*COS(RADIANS(E1503))*COS(RADIANS(U1493))))</f>
        <v>#DIV/0!</v>
      </c>
      <c r="V1495" s="3" t="e">
        <f>IF(DEGREES(ACOS(SIN(RADIANS(G1495))*SIN(RADIANS(E1503))+COS(RADIANS(G1495))*COS(RADIANS(E1503))*COS(RADIANS(V1493))))&gt;90,0,$F$4*$F$5/E1502^2*(SIN(RADIANS(G1495))*SIN(RADIANS(E1503))+COS(RADIANS(G1495))*COS(RADIANS(E1503))*COS(RADIANS(V1493))))</f>
        <v>#DIV/0!</v>
      </c>
      <c r="W1495" s="3" t="e">
        <f>IF(DEGREES(ACOS(SIN(RADIANS(G1495))*SIN(RADIANS(E1503))+COS(RADIANS(G1495))*COS(RADIANS(E1503))*COS(RADIANS(W1493))))&gt;90,0,$F$4*$F$5/E1502^2*(SIN(RADIANS(G1495))*SIN(RADIANS(E1503))+COS(RADIANS(G1495))*COS(RADIANS(E1503))*COS(RADIANS(W1493))))</f>
        <v>#DIV/0!</v>
      </c>
      <c r="X1495" s="3" t="e">
        <f>IF(DEGREES(ACOS(SIN(RADIANS(G1495))*SIN(RADIANS(E1503))+COS(RADIANS(G1495))*COS(RADIANS(E1503))*COS(RADIANS(X1493))))&gt;90,0,$F$4*$F$5/E1502^2*(SIN(RADIANS(G1495))*SIN(RADIANS(E1503))+COS(RADIANS(G1495))*COS(RADIANS(E1503))*COS(RADIANS(X1493))))</f>
        <v>#DIV/0!</v>
      </c>
      <c r="Y1495" s="3" t="e">
        <f>IF(DEGREES(ACOS(SIN(RADIANS(G1495))*SIN(RADIANS(E1503))+COS(RADIANS(G1495))*COS(RADIANS(E1503))*COS(RADIANS(Y1493))))&gt;90,0,$F$4*$F$5/E1502^2*(SIN(RADIANS(G1495))*SIN(RADIANS(E1503))+COS(RADIANS(G1495))*COS(RADIANS(E1503))*COS(RADIANS(Y1493))))</f>
        <v>#DIV/0!</v>
      </c>
      <c r="Z1495" s="3" t="e">
        <f>IF(DEGREES(ACOS(SIN(RADIANS(G1495))*SIN(RADIANS(E1503))+COS(RADIANS(G1495))*COS(RADIANS(E1503))*COS(RADIANS(Z1493))))&gt;90,0,$F$4*$F$5/E1502^2*(SIN(RADIANS(G1495))*SIN(RADIANS(E1503))+COS(RADIANS(G1495))*COS(RADIANS(E1503))*COS(RADIANS(Z1493))))</f>
        <v>#DIV/0!</v>
      </c>
      <c r="AA1495" s="3" t="e">
        <f>IF(DEGREES(ACOS(SIN(RADIANS(G1495))*SIN(RADIANS(E1503))+COS(RADIANS(G1495))*COS(RADIANS(E1503))*COS(RADIANS(AA1493))))&gt;90,0,$F$4*$F$5/E1502^2*(SIN(RADIANS(G1495))*SIN(RADIANS(E1503))+COS(RADIANS(G1495))*COS(RADIANS(E1503))*COS(RADIANS(AA1493))))</f>
        <v>#DIV/0!</v>
      </c>
      <c r="AB1495" s="3" t="e">
        <f>IF(DEGREES(ACOS(SIN(RADIANS(G1495))*SIN(RADIANS(E1503))+COS(RADIANS(G1495))*COS(RADIANS(E1503))*COS(RADIANS(AB1493))))&gt;90,0,$F$4*$F$5/E1502^2*(SIN(RADIANS(G1495))*SIN(RADIANS(E1503))+COS(RADIANS(G1495))*COS(RADIANS(E1503))*COS(RADIANS(AB1493))))</f>
        <v>#DIV/0!</v>
      </c>
      <c r="AC1495" s="3" t="e">
        <f>IF(DEGREES(ACOS(SIN(RADIANS(G1495))*SIN(RADIANS(E1503))+COS(RADIANS(G1495))*COS(RADIANS(E1503))*COS(RADIANS(AC1493))))&gt;90,0,$F$4*$F$5/E1502^2*(SIN(RADIANS(G1495))*SIN(RADIANS(E1503))+COS(RADIANS(G1495))*COS(RADIANS(E1503))*COS(RADIANS(AC1493))))</f>
        <v>#DIV/0!</v>
      </c>
      <c r="AD1495" s="3" t="e">
        <f>IF(DEGREES(ACOS(SIN(RADIANS(G1495))*SIN(RADIANS(E1503))+COS(RADIANS(G1495))*COS(RADIANS(E1503))*COS(RADIANS(AD1493))))&gt;90,0,$F$4*$F$5/E1502^2*(SIN(RADIANS(G1495))*SIN(RADIANS(E1503))+COS(RADIANS(G1495))*COS(RADIANS(E1503))*COS(RADIANS(AD1493))))</f>
        <v>#DIV/0!</v>
      </c>
      <c r="AE1495" s="3" t="e">
        <f>IF(DEGREES(ACOS(SIN(RADIANS(G1495))*SIN(RADIANS(E1503))+COS(RADIANS(G1495))*COS(RADIANS(E1503))*COS(RADIANS(AE1493))))&gt;90,0,$F$4*$F$5/E1502^2*(SIN(RADIANS(G1495))*SIN(RADIANS(E1503))+COS(RADIANS(G1495))*COS(RADIANS(E1503))*COS(RADIANS(AE1493))))</f>
        <v>#DIV/0!</v>
      </c>
      <c r="AF1495" s="3" t="e">
        <f>IF(DEGREES(ACOS(SIN(RADIANS(G1495))*SIN(RADIANS(E1503))+COS(RADIANS(G1495))*COS(RADIANS(E1503))*COS(RADIANS(AF1493))))&gt;90,0,$F$4*$F$5/E1502^2*(SIN(RADIANS(G1495))*SIN(RADIANS(E1503))+COS(RADIANS(G1495))*COS(RADIANS(E1503))*COS(RADIANS(AF1493))))</f>
        <v>#DIV/0!</v>
      </c>
      <c r="AG1495" s="3" t="e">
        <f>IF(DEGREES(ACOS(SIN(RADIANS(G1495))*SIN(RADIANS(E1503))+COS(RADIANS(G1495))*COS(RADIANS(E1503))*COS(RADIANS(AG1493))))&gt;90,0,$F$4*$F$5/E1502^2*(SIN(RADIANS(G1495))*SIN(RADIANS(E1503))+COS(RADIANS(G1495))*COS(RADIANS(E1503))*COS(RADIANS(AG1493))))</f>
        <v>#DIV/0!</v>
      </c>
      <c r="AH1495" s="3" t="e">
        <f>IF(DEGREES(ACOS(SIN(RADIANS(G1495))*SIN(RADIANS(E1503))+COS(RADIANS(G1495))*COS(RADIANS(E1503))*COS(RADIANS(AH1493))))&gt;90,0,$F$4*$F$5/E1502^2*(SIN(RADIANS(G1495))*SIN(RADIANS(E1503))+COS(RADIANS(G1495))*COS(RADIANS(E1503))*COS(RADIANS(AH1493))))</f>
        <v>#DIV/0!</v>
      </c>
      <c r="AI1495" s="3" t="e">
        <f>IF(DEGREES(ACOS(SIN(RADIANS(G1495))*SIN(RADIANS(E1503))+COS(RADIANS(G1495))*COS(RADIANS(E1503))*COS(RADIANS(AI1493))))&gt;90,0,$F$4*$F$5/E1502^2*(SIN(RADIANS(G1495))*SIN(RADIANS(E1503))+COS(RADIANS(G1495))*COS(RADIANS(E1503))*COS(RADIANS(AI1493))))</f>
        <v>#DIV/0!</v>
      </c>
      <c r="AJ1495" s="3" t="e">
        <f>IF(DEGREES(ACOS(SIN(RADIANS(G1495))*SIN(RADIANS(E1503))+COS(RADIANS(G1495))*COS(RADIANS(E1503))*COS(RADIANS(AJ1493))))&gt;90,0,$F$4*$F$5/E1502^2*(SIN(RADIANS(G1495))*SIN(RADIANS(E1503))+COS(RADIANS(G1495))*COS(RADIANS(E1503))*COS(RADIANS(AJ1493))))</f>
        <v>#DIV/0!</v>
      </c>
      <c r="AK1495" s="3" t="e">
        <f>IF(DEGREES(ACOS(SIN(RADIANS(G1495))*SIN(RADIANS(E1503))+COS(RADIANS(G1495))*COS(RADIANS(E1503))*COS(RADIANS(AK1493))))&gt;90,0,$F$4*$F$5/E1502^2*(SIN(RADIANS(G1495))*SIN(RADIANS(E1503))+COS(RADIANS(G1495))*COS(RADIANS(E1503))*COS(RADIANS(AK1493))))</f>
        <v>#DIV/0!</v>
      </c>
      <c r="AL1495" s="3" t="e">
        <f>IF(DEGREES(ACOS(SIN(RADIANS(G1495))*SIN(RADIANS(E1503))+COS(RADIANS(G1495))*COS(RADIANS(E1503))*COS(RADIANS(AL1493))))&gt;90,0,$F$4*$F$5/E1502^2*(SIN(RADIANS(G1495))*SIN(RADIANS(E1503))+COS(RADIANS(G1495))*COS(RADIANS(E1503))*COS(RADIANS(AL1493))))</f>
        <v>#DIV/0!</v>
      </c>
      <c r="AM1495" s="3" t="e">
        <f>IF(DEGREES(ACOS(SIN(RADIANS(G1495))*SIN(RADIANS(E1503))+COS(RADIANS(G1495))*COS(RADIANS(E1503))*COS(RADIANS(AM1493))))&gt;90,0,$F$4*$F$5/E1502^2*(SIN(RADIANS(G1495))*SIN(RADIANS(E1503))+COS(RADIANS(G1495))*COS(RADIANS(E1503))*COS(RADIANS(AM1493))))</f>
        <v>#DIV/0!</v>
      </c>
      <c r="AN1495" s="3" t="e">
        <f>IF(DEGREES(ACOS(SIN(RADIANS(G1495))*SIN(RADIANS(E1503))+COS(RADIANS(G1495))*COS(RADIANS(E1503))*COS(RADIANS(AN1493))))&gt;90,0,$F$4*$F$5/E1502^2*(SIN(RADIANS(G1495))*SIN(RADIANS(E1503))+COS(RADIANS(G1495))*COS(RADIANS(E1503))*COS(RADIANS(AN1493))))</f>
        <v>#DIV/0!</v>
      </c>
      <c r="AO1495" s="3" t="e">
        <f>IF(DEGREES(ACOS(SIN(RADIANS(G1495))*SIN(RADIANS(E1503))+COS(RADIANS(G1495))*COS(RADIANS(E1503))*COS(RADIANS(AO1493))))&gt;90,0,$F$4*$F$5/E1502^2*(SIN(RADIANS(G1495))*SIN(RADIANS(E1503))+COS(RADIANS(G1495))*COS(RADIANS(E1503))*COS(RADIANS(AO1493))))</f>
        <v>#DIV/0!</v>
      </c>
      <c r="AP1495" s="3" t="e">
        <f>IF(DEGREES(ACOS(SIN(RADIANS(G1495))*SIN(RADIANS(E1503))+COS(RADIANS(G1495))*COS(RADIANS(E1503))*COS(RADIANS(AP1493))))&gt;90,0,$F$4*$F$5/E1502^2*(SIN(RADIANS(G1495))*SIN(RADIANS(E1503))+COS(RADIANS(G1495))*COS(RADIANS(E1503))*COS(RADIANS(AP1493))))</f>
        <v>#DIV/0!</v>
      </c>
      <c r="AQ1495" s="3" t="e">
        <f>IF(DEGREES(ACOS(SIN(RADIANS(G1495))*SIN(RADIANS(E1503))+COS(RADIANS(G1495))*COS(RADIANS(E1503))*COS(RADIANS(AQ1493))))&gt;90,0,$F$4*$F$5/E1502^2*(SIN(RADIANS(G1495))*SIN(RADIANS(E1503))+COS(RADIANS(G1495))*COS(RADIANS(E1503))*COS(RADIANS(AQ1493))))</f>
        <v>#DIV/0!</v>
      </c>
      <c r="AR1495" s="3" t="e">
        <f>IF(DEGREES(ACOS(SIN(RADIANS(G1495))*SIN(RADIANS(E1503))+COS(RADIANS(G1495))*COS(RADIANS(E1503))*COS(RADIANS(AR1493))))&gt;90,0,$F$4*$F$5/E1502^2*(SIN(RADIANS(G1495))*SIN(RADIANS(E1503))+COS(RADIANS(G1495))*COS(RADIANS(E1503))*COS(RADIANS(AR1493))))</f>
        <v>#DIV/0!</v>
      </c>
    </row>
    <row r="1496" spans="2:44" ht="15.75" customHeight="1" x14ac:dyDescent="0.2">
      <c r="B1496" s="3" t="s">
        <v>728</v>
      </c>
      <c r="E1496" s="3">
        <f t="array" ref="E1496">INDEX($D$1751:$AM$1751,0,MATCH(E1495-IF(E1495&lt;360,0,360),$D$1700:$AM$1700,0))+IF(E1495&gt;350,360,0)</f>
        <v>630</v>
      </c>
      <c r="G1496" s="3">
        <v>80</v>
      </c>
      <c r="I1496" s="3">
        <f>IF(DEGREES(ACOS(SIN(RADIANS(G1496))*SIN(RADIANS(E1503))+COS(RADIANS(G1496))*COS(RADIANS(E1503))*COS(RADIANS(I1493))))&gt;90,0,$F$4*$F$5/E1502^2*(SIN(RADIANS(G1496))*SIN(RADIANS(E1503))+COS(RADIANS(G1496))*COS(RADIANS(E1503))*COS(RADIANS(I1493))))</f>
        <v>0</v>
      </c>
      <c r="J1496" s="3">
        <f>IF(DEGREES(ACOS(SIN(RADIANS(G1496))*SIN(RADIANS(E1503))+COS(RADIANS(G1496))*COS(RADIANS(E1503))*COS(RADIANS(J1493))))&gt;90,0,$F$4*$F$5/E1502^2*(SIN(RADIANS(G1496))*SIN(RADIANS(E1503))+COS(RADIANS(G1496))*COS(RADIANS(E1503))*COS(RADIANS(J1493))))</f>
        <v>0</v>
      </c>
      <c r="K1496" s="3">
        <f>IF(DEGREES(ACOS(SIN(RADIANS(G1496))*SIN(RADIANS(E1503))+COS(RADIANS(G1496))*COS(RADIANS(E1503))*COS(RADIANS(K1493))))&gt;90,0,$F$4*$F$5/E1502^2*(SIN(RADIANS(G1496))*SIN(RADIANS(E1503))+COS(RADIANS(G1496))*COS(RADIANS(E1503))*COS(RADIANS(K1493))))</f>
        <v>0</v>
      </c>
      <c r="L1496" s="3">
        <f>IF(DEGREES(ACOS(SIN(RADIANS(G1496))*SIN(RADIANS(E1503))+COS(RADIANS(G1496))*COS(RADIANS(E1503))*COS(RADIANS(L1493))))&gt;90,0,$F$4*$F$5/E1502^2*(SIN(RADIANS(G1496))*SIN(RADIANS(E1503))+COS(RADIANS(G1496))*COS(RADIANS(E1503))*COS(RADIANS(L1493))))</f>
        <v>0</v>
      </c>
      <c r="M1496" s="3">
        <f>IF(DEGREES(ACOS(SIN(RADIANS(G1496))*SIN(RADIANS(E1503))+COS(RADIANS(G1496))*COS(RADIANS(E1503))*COS(RADIANS(M1493))))&gt;90,0,$F$4*$F$5/E1502^2*(SIN(RADIANS(G1496))*SIN(RADIANS(E1503))+COS(RADIANS(G1496))*COS(RADIANS(E1503))*COS(RADIANS(M1493))))</f>
        <v>0</v>
      </c>
      <c r="N1496" s="3">
        <f>IF(DEGREES(ACOS(SIN(RADIANS(G1496))*SIN(RADIANS(E1503))+COS(RADIANS(G1496))*COS(RADIANS(E1503))*COS(RADIANS(N1493))))&gt;90,0,$F$4*$F$5/E1502^2*(SIN(RADIANS(G1496))*SIN(RADIANS(E1503))+COS(RADIANS(G1496))*COS(RADIANS(E1503))*COS(RADIANS(N1493))))</f>
        <v>0</v>
      </c>
      <c r="O1496" s="3">
        <f>IF(DEGREES(ACOS(SIN(RADIANS(G1496))*SIN(RADIANS(E1503))+COS(RADIANS(G1496))*COS(RADIANS(E1503))*COS(RADIANS(O1493))))&gt;90,0,$F$4*$F$5/E1502^2*(SIN(RADIANS(G1496))*SIN(RADIANS(E1503))+COS(RADIANS(G1496))*COS(RADIANS(E1503))*COS(RADIANS(O1493))))</f>
        <v>0</v>
      </c>
      <c r="P1496" s="3">
        <f>IF(DEGREES(ACOS(SIN(RADIANS(G1496))*SIN(RADIANS(E1503))+COS(RADIANS(G1496))*COS(RADIANS(E1503))*COS(RADIANS(P1493))))&gt;90,0,$F$4*$F$5/E1502^2*(SIN(RADIANS(G1496))*SIN(RADIANS(E1503))+COS(RADIANS(G1496))*COS(RADIANS(E1503))*COS(RADIANS(P1493))))</f>
        <v>0</v>
      </c>
      <c r="Q1496" s="3">
        <f>IF(DEGREES(ACOS(SIN(RADIANS(G1496))*SIN(RADIANS(E1503))+COS(RADIANS(G1496))*COS(RADIANS(E1503))*COS(RADIANS(Q1493))))&gt;90,0,$F$4*$F$5/E1502^2*(SIN(RADIANS(G1496))*SIN(RADIANS(E1503))+COS(RADIANS(G1496))*COS(RADIANS(E1503))*COS(RADIANS(Q1493))))</f>
        <v>0</v>
      </c>
      <c r="R1496" s="3" t="e">
        <f>IF(DEGREES(ACOS(SIN(RADIANS(G1496))*SIN(RADIANS(E1503))+COS(RADIANS(G1496))*COS(RADIANS(E1503))*COS(RADIANS(R1493))))&gt;90,0,$F$4*$F$5/E1502^2*(SIN(RADIANS(G1496))*SIN(RADIANS(E1503))+COS(RADIANS(G1496))*COS(RADIANS(E1503))*COS(RADIANS(R1493))))</f>
        <v>#DIV/0!</v>
      </c>
      <c r="S1496" s="3" t="e">
        <f>IF(DEGREES(ACOS(SIN(RADIANS(G1496))*SIN(RADIANS(E1503))+COS(RADIANS(G1496))*COS(RADIANS(E1503))*COS(RADIANS(S1493))))&gt;90,0,$F$4*$F$5/E1502^2*(SIN(RADIANS(G1496))*SIN(RADIANS(E1503))+COS(RADIANS(G1496))*COS(RADIANS(E1503))*COS(RADIANS(S1493))))</f>
        <v>#DIV/0!</v>
      </c>
      <c r="T1496" s="3" t="e">
        <f>IF(DEGREES(ACOS(SIN(RADIANS(G1496))*SIN(RADIANS(E1503))+COS(RADIANS(G1496))*COS(RADIANS(E1503))*COS(RADIANS(T1493))))&gt;90,0,$F$4*$F$5/E1502^2*(SIN(RADIANS(G1496))*SIN(RADIANS(E1503))+COS(RADIANS(G1496))*COS(RADIANS(E1503))*COS(RADIANS(T1493))))</f>
        <v>#DIV/0!</v>
      </c>
      <c r="U1496" s="3" t="e">
        <f>IF(DEGREES(ACOS(SIN(RADIANS(G1496))*SIN(RADIANS(E1503))+COS(RADIANS(G1496))*COS(RADIANS(E1503))*COS(RADIANS(U1493))))&gt;90,0,$F$4*$F$5/E1502^2*(SIN(RADIANS(G1496))*SIN(RADIANS(E1503))+COS(RADIANS(G1496))*COS(RADIANS(E1503))*COS(RADIANS(U1493))))</f>
        <v>#DIV/0!</v>
      </c>
      <c r="V1496" s="3" t="e">
        <f>IF(DEGREES(ACOS(SIN(RADIANS(G1496))*SIN(RADIANS(E1503))+COS(RADIANS(G1496))*COS(RADIANS(E1503))*COS(RADIANS(V1493))))&gt;90,0,$F$4*$F$5/E1502^2*(SIN(RADIANS(G1496))*SIN(RADIANS(E1503))+COS(RADIANS(G1496))*COS(RADIANS(E1503))*COS(RADIANS(V1493))))</f>
        <v>#DIV/0!</v>
      </c>
      <c r="W1496" s="3" t="e">
        <f>IF(DEGREES(ACOS(SIN(RADIANS(G1496))*SIN(RADIANS(E1503))+COS(RADIANS(G1496))*COS(RADIANS(E1503))*COS(RADIANS(W1493))))&gt;90,0,$F$4*$F$5/E1502^2*(SIN(RADIANS(G1496))*SIN(RADIANS(E1503))+COS(RADIANS(G1496))*COS(RADIANS(E1503))*COS(RADIANS(W1493))))</f>
        <v>#DIV/0!</v>
      </c>
      <c r="X1496" s="3" t="e">
        <f>IF(DEGREES(ACOS(SIN(RADIANS(G1496))*SIN(RADIANS(E1503))+COS(RADIANS(G1496))*COS(RADIANS(E1503))*COS(RADIANS(X1493))))&gt;90,0,$F$4*$F$5/E1502^2*(SIN(RADIANS(G1496))*SIN(RADIANS(E1503))+COS(RADIANS(G1496))*COS(RADIANS(E1503))*COS(RADIANS(X1493))))</f>
        <v>#DIV/0!</v>
      </c>
      <c r="Y1496" s="3" t="e">
        <f>IF(DEGREES(ACOS(SIN(RADIANS(G1496))*SIN(RADIANS(E1503))+COS(RADIANS(G1496))*COS(RADIANS(E1503))*COS(RADIANS(Y1493))))&gt;90,0,$F$4*$F$5/E1502^2*(SIN(RADIANS(G1496))*SIN(RADIANS(E1503))+COS(RADIANS(G1496))*COS(RADIANS(E1503))*COS(RADIANS(Y1493))))</f>
        <v>#DIV/0!</v>
      </c>
      <c r="Z1496" s="3" t="e">
        <f>IF(DEGREES(ACOS(SIN(RADIANS(G1496))*SIN(RADIANS(E1503))+COS(RADIANS(G1496))*COS(RADIANS(E1503))*COS(RADIANS(Z1493))))&gt;90,0,$F$4*$F$5/E1502^2*(SIN(RADIANS(G1496))*SIN(RADIANS(E1503))+COS(RADIANS(G1496))*COS(RADIANS(E1503))*COS(RADIANS(Z1493))))</f>
        <v>#DIV/0!</v>
      </c>
      <c r="AA1496" s="3" t="e">
        <f>IF(DEGREES(ACOS(SIN(RADIANS(G1496))*SIN(RADIANS(E1503))+COS(RADIANS(G1496))*COS(RADIANS(E1503))*COS(RADIANS(AA1493))))&gt;90,0,$F$4*$F$5/E1502^2*(SIN(RADIANS(G1496))*SIN(RADIANS(E1503))+COS(RADIANS(G1496))*COS(RADIANS(E1503))*COS(RADIANS(AA1493))))</f>
        <v>#DIV/0!</v>
      </c>
      <c r="AB1496" s="3" t="e">
        <f>IF(DEGREES(ACOS(SIN(RADIANS(G1496))*SIN(RADIANS(E1503))+COS(RADIANS(G1496))*COS(RADIANS(E1503))*COS(RADIANS(AB1493))))&gt;90,0,$F$4*$F$5/E1502^2*(SIN(RADIANS(G1496))*SIN(RADIANS(E1503))+COS(RADIANS(G1496))*COS(RADIANS(E1503))*COS(RADIANS(AB1493))))</f>
        <v>#DIV/0!</v>
      </c>
      <c r="AC1496" s="3" t="e">
        <f>IF(DEGREES(ACOS(SIN(RADIANS(G1496))*SIN(RADIANS(E1503))+COS(RADIANS(G1496))*COS(RADIANS(E1503))*COS(RADIANS(AC1493))))&gt;90,0,$F$4*$F$5/E1502^2*(SIN(RADIANS(G1496))*SIN(RADIANS(E1503))+COS(RADIANS(G1496))*COS(RADIANS(E1503))*COS(RADIANS(AC1493))))</f>
        <v>#DIV/0!</v>
      </c>
      <c r="AD1496" s="3" t="e">
        <f>IF(DEGREES(ACOS(SIN(RADIANS(G1496))*SIN(RADIANS(E1503))+COS(RADIANS(G1496))*COS(RADIANS(E1503))*COS(RADIANS(AD1493))))&gt;90,0,$F$4*$F$5/E1502^2*(SIN(RADIANS(G1496))*SIN(RADIANS(E1503))+COS(RADIANS(G1496))*COS(RADIANS(E1503))*COS(RADIANS(AD1493))))</f>
        <v>#DIV/0!</v>
      </c>
      <c r="AE1496" s="3" t="e">
        <f>IF(DEGREES(ACOS(SIN(RADIANS(G1496))*SIN(RADIANS(E1503))+COS(RADIANS(G1496))*COS(RADIANS(E1503))*COS(RADIANS(AE1493))))&gt;90,0,$F$4*$F$5/E1502^2*(SIN(RADIANS(G1496))*SIN(RADIANS(E1503))+COS(RADIANS(G1496))*COS(RADIANS(E1503))*COS(RADIANS(AE1493))))</f>
        <v>#DIV/0!</v>
      </c>
      <c r="AF1496" s="3" t="e">
        <f>IF(DEGREES(ACOS(SIN(RADIANS(G1496))*SIN(RADIANS(E1503))+COS(RADIANS(G1496))*COS(RADIANS(E1503))*COS(RADIANS(AF1493))))&gt;90,0,$F$4*$F$5/E1502^2*(SIN(RADIANS(G1496))*SIN(RADIANS(E1503))+COS(RADIANS(G1496))*COS(RADIANS(E1503))*COS(RADIANS(AF1493))))</f>
        <v>#DIV/0!</v>
      </c>
      <c r="AG1496" s="3" t="e">
        <f>IF(DEGREES(ACOS(SIN(RADIANS(G1496))*SIN(RADIANS(E1503))+COS(RADIANS(G1496))*COS(RADIANS(E1503))*COS(RADIANS(AG1493))))&gt;90,0,$F$4*$F$5/E1502^2*(SIN(RADIANS(G1496))*SIN(RADIANS(E1503))+COS(RADIANS(G1496))*COS(RADIANS(E1503))*COS(RADIANS(AG1493))))</f>
        <v>#DIV/0!</v>
      </c>
      <c r="AH1496" s="3" t="e">
        <f>IF(DEGREES(ACOS(SIN(RADIANS(G1496))*SIN(RADIANS(E1503))+COS(RADIANS(G1496))*COS(RADIANS(E1503))*COS(RADIANS(AH1493))))&gt;90,0,$F$4*$F$5/E1502^2*(SIN(RADIANS(G1496))*SIN(RADIANS(E1503))+COS(RADIANS(G1496))*COS(RADIANS(E1503))*COS(RADIANS(AH1493))))</f>
        <v>#DIV/0!</v>
      </c>
      <c r="AI1496" s="3" t="e">
        <f>IF(DEGREES(ACOS(SIN(RADIANS(G1496))*SIN(RADIANS(E1503))+COS(RADIANS(G1496))*COS(RADIANS(E1503))*COS(RADIANS(AI1493))))&gt;90,0,$F$4*$F$5/E1502^2*(SIN(RADIANS(G1496))*SIN(RADIANS(E1503))+COS(RADIANS(G1496))*COS(RADIANS(E1503))*COS(RADIANS(AI1493))))</f>
        <v>#DIV/0!</v>
      </c>
      <c r="AJ1496" s="3" t="e">
        <f>IF(DEGREES(ACOS(SIN(RADIANS(G1496))*SIN(RADIANS(E1503))+COS(RADIANS(G1496))*COS(RADIANS(E1503))*COS(RADIANS(AJ1493))))&gt;90,0,$F$4*$F$5/E1502^2*(SIN(RADIANS(G1496))*SIN(RADIANS(E1503))+COS(RADIANS(G1496))*COS(RADIANS(E1503))*COS(RADIANS(AJ1493))))</f>
        <v>#DIV/0!</v>
      </c>
      <c r="AK1496" s="3">
        <f>IF(DEGREES(ACOS(SIN(RADIANS(G1496))*SIN(RADIANS(E1503))+COS(RADIANS(G1496))*COS(RADIANS(E1503))*COS(RADIANS(AK1493))))&gt;90,0,$F$4*$F$5/E1502^2*(SIN(RADIANS(G1496))*SIN(RADIANS(E1503))+COS(RADIANS(G1496))*COS(RADIANS(E1503))*COS(RADIANS(AK1493))))</f>
        <v>0</v>
      </c>
      <c r="AL1496" s="3">
        <f>IF(DEGREES(ACOS(SIN(RADIANS(G1496))*SIN(RADIANS(E1503))+COS(RADIANS(G1496))*COS(RADIANS(E1503))*COS(RADIANS(AL1493))))&gt;90,0,$F$4*$F$5/E1502^2*(SIN(RADIANS(G1496))*SIN(RADIANS(E1503))+COS(RADIANS(G1496))*COS(RADIANS(E1503))*COS(RADIANS(AL1493))))</f>
        <v>0</v>
      </c>
      <c r="AM1496" s="3">
        <f>IF(DEGREES(ACOS(SIN(RADIANS(G1496))*SIN(RADIANS(E1503))+COS(RADIANS(G1496))*COS(RADIANS(E1503))*COS(RADIANS(AM1493))))&gt;90,0,$F$4*$F$5/E1502^2*(SIN(RADIANS(G1496))*SIN(RADIANS(E1503))+COS(RADIANS(G1496))*COS(RADIANS(E1503))*COS(RADIANS(AM1493))))</f>
        <v>0</v>
      </c>
      <c r="AN1496" s="3">
        <f>IF(DEGREES(ACOS(SIN(RADIANS(G1496))*SIN(RADIANS(E1503))+COS(RADIANS(G1496))*COS(RADIANS(E1503))*COS(RADIANS(AN1493))))&gt;90,0,$F$4*$F$5/E1502^2*(SIN(RADIANS(G1496))*SIN(RADIANS(E1503))+COS(RADIANS(G1496))*COS(RADIANS(E1503))*COS(RADIANS(AN1493))))</f>
        <v>0</v>
      </c>
      <c r="AO1496" s="3">
        <f>IF(DEGREES(ACOS(SIN(RADIANS(G1496))*SIN(RADIANS(E1503))+COS(RADIANS(G1496))*COS(RADIANS(E1503))*COS(RADIANS(AO1493))))&gt;90,0,$F$4*$F$5/E1502^2*(SIN(RADIANS(G1496))*SIN(RADIANS(E1503))+COS(RADIANS(G1496))*COS(RADIANS(E1503))*COS(RADIANS(AO1493))))</f>
        <v>0</v>
      </c>
      <c r="AP1496" s="3">
        <f>IF(DEGREES(ACOS(SIN(RADIANS(G1496))*SIN(RADIANS(E1503))+COS(RADIANS(G1496))*COS(RADIANS(E1503))*COS(RADIANS(AP1493))))&gt;90,0,$F$4*$F$5/E1502^2*(SIN(RADIANS(G1496))*SIN(RADIANS(E1503))+COS(RADIANS(G1496))*COS(RADIANS(E1503))*COS(RADIANS(AP1493))))</f>
        <v>0</v>
      </c>
      <c r="AQ1496" s="3">
        <f>IF(DEGREES(ACOS(SIN(RADIANS(G1496))*SIN(RADIANS(E1503))+COS(RADIANS(G1496))*COS(RADIANS(E1503))*COS(RADIANS(AQ1493))))&gt;90,0,$F$4*$F$5/E1502^2*(SIN(RADIANS(G1496))*SIN(RADIANS(E1503))+COS(RADIANS(G1496))*COS(RADIANS(E1503))*COS(RADIANS(AQ1493))))</f>
        <v>0</v>
      </c>
      <c r="AR1496" s="3">
        <f>IF(DEGREES(ACOS(SIN(RADIANS(G1496))*SIN(RADIANS(E1503))+COS(RADIANS(G1496))*COS(RADIANS(E1503))*COS(RADIANS(AR1493))))&gt;90,0,$F$4*$F$5/E1502^2*(SIN(RADIANS(G1496))*SIN(RADIANS(E1503))+COS(RADIANS(G1496))*COS(RADIANS(E1503))*COS(RADIANS(AR1493))))</f>
        <v>0</v>
      </c>
    </row>
    <row r="1497" spans="2:44" ht="15.75" customHeight="1" x14ac:dyDescent="0.2">
      <c r="B1497" s="20" t="s">
        <v>784</v>
      </c>
      <c r="E1497" s="3">
        <f>IF(E1496-$F$13&lt;0,E1496-$F$13+360,IF(E1496-$F$13&gt;360,E1496-$F$13-360,E1496-$F$13))</f>
        <v>360</v>
      </c>
      <c r="G1497" s="3">
        <v>70</v>
      </c>
      <c r="I1497" s="3">
        <f>IF(DEGREES(ACOS(SIN(RADIANS(G1497))*SIN(RADIANS(E1503))+COS(RADIANS(G1497))*COS(RADIANS(E1503))*COS(RADIANS(I1493))))&gt;90,0,$F$4*$F$5/E1502^2*(SIN(RADIANS(G1497))*SIN(RADIANS(E1503))+COS(RADIANS(G1497))*COS(RADIANS(E1503))*COS(RADIANS(I1493))))</f>
        <v>0</v>
      </c>
      <c r="J1497" s="3">
        <f>IF(DEGREES(ACOS(SIN(RADIANS(G1497))*SIN(RADIANS(E1503))+COS(RADIANS(G1497))*COS(RADIANS(E1503))*COS(RADIANS(J1493))))&gt;90,0,$F$4*$F$5/E1502^2*(SIN(RADIANS(G1497))*SIN(RADIANS(E1503))+COS(RADIANS(G1497))*COS(RADIANS(E1503))*COS(RADIANS(J1493))))</f>
        <v>0</v>
      </c>
      <c r="K1497" s="3">
        <f>IF(DEGREES(ACOS(SIN(RADIANS(G1497))*SIN(RADIANS(E1503))+COS(RADIANS(G1497))*COS(RADIANS(E1503))*COS(RADIANS(K1493))))&gt;90,0,$F$4*$F$5/E1502^2*(SIN(RADIANS(G1497))*SIN(RADIANS(E1503))+COS(RADIANS(G1497))*COS(RADIANS(E1503))*COS(RADIANS(K1493))))</f>
        <v>0</v>
      </c>
      <c r="L1497" s="3">
        <f>IF(DEGREES(ACOS(SIN(RADIANS(G1497))*SIN(RADIANS(E1503))+COS(RADIANS(G1497))*COS(RADIANS(E1503))*COS(RADIANS(L1493))))&gt;90,0,$F$4*$F$5/E1502^2*(SIN(RADIANS(G1497))*SIN(RADIANS(E1503))+COS(RADIANS(G1497))*COS(RADIANS(E1503))*COS(RADIANS(L1493))))</f>
        <v>0</v>
      </c>
      <c r="M1497" s="3">
        <f>IF(DEGREES(ACOS(SIN(RADIANS(G1497))*SIN(RADIANS(E1503))+COS(RADIANS(G1497))*COS(RADIANS(E1503))*COS(RADIANS(M1493))))&gt;90,0,$F$4*$F$5/E1502^2*(SIN(RADIANS(G1497))*SIN(RADIANS(E1503))+COS(RADIANS(G1497))*COS(RADIANS(E1503))*COS(RADIANS(M1493))))</f>
        <v>0</v>
      </c>
      <c r="N1497" s="3">
        <f>IF(DEGREES(ACOS(SIN(RADIANS(G1497))*SIN(RADIANS(E1503))+COS(RADIANS(G1497))*COS(RADIANS(E1503))*COS(RADIANS(N1493))))&gt;90,0,$F$4*$F$5/E1502^2*(SIN(RADIANS(G1497))*SIN(RADIANS(E1503))+COS(RADIANS(G1497))*COS(RADIANS(E1503))*COS(RADIANS(N1493))))</f>
        <v>0</v>
      </c>
      <c r="O1497" s="3">
        <f>IF(DEGREES(ACOS(SIN(RADIANS(G1497))*SIN(RADIANS(E1503))+COS(RADIANS(G1497))*COS(RADIANS(E1503))*COS(RADIANS(O1493))))&gt;90,0,$F$4*$F$5/E1502^2*(SIN(RADIANS(G1497))*SIN(RADIANS(E1503))+COS(RADIANS(G1497))*COS(RADIANS(E1503))*COS(RADIANS(O1493))))</f>
        <v>0</v>
      </c>
      <c r="P1497" s="3">
        <f>IF(DEGREES(ACOS(SIN(RADIANS(G1497))*SIN(RADIANS(E1503))+COS(RADIANS(G1497))*COS(RADIANS(E1503))*COS(RADIANS(P1493))))&gt;90,0,$F$4*$F$5/E1502^2*(SIN(RADIANS(G1497))*SIN(RADIANS(E1503))+COS(RADIANS(G1497))*COS(RADIANS(E1503))*COS(RADIANS(P1493))))</f>
        <v>0</v>
      </c>
      <c r="Q1497" s="3">
        <f>IF(DEGREES(ACOS(SIN(RADIANS(G1497))*SIN(RADIANS(E1503))+COS(RADIANS(G1497))*COS(RADIANS(E1503))*COS(RADIANS(Q1493))))&gt;90,0,$F$4*$F$5/E1502^2*(SIN(RADIANS(G1497))*SIN(RADIANS(E1503))+COS(RADIANS(G1497))*COS(RADIANS(E1503))*COS(RADIANS(Q1493))))</f>
        <v>0</v>
      </c>
      <c r="R1497" s="3" t="e">
        <f>IF(DEGREES(ACOS(SIN(RADIANS(G1497))*SIN(RADIANS(E1503))+COS(RADIANS(G1497))*COS(RADIANS(E1503))*COS(RADIANS(R1493))))&gt;90,0,$F$4*$F$5/E1502^2*(SIN(RADIANS(G1497))*SIN(RADIANS(E1503))+COS(RADIANS(G1497))*COS(RADIANS(E1503))*COS(RADIANS(R1493))))</f>
        <v>#DIV/0!</v>
      </c>
      <c r="S1497" s="3" t="e">
        <f>IF(DEGREES(ACOS(SIN(RADIANS(G1497))*SIN(RADIANS(E1503))+COS(RADIANS(G1497))*COS(RADIANS(E1503))*COS(RADIANS(S1493))))&gt;90,0,$F$4*$F$5/E1502^2*(SIN(RADIANS(G1497))*SIN(RADIANS(E1503))+COS(RADIANS(G1497))*COS(RADIANS(E1503))*COS(RADIANS(S1493))))</f>
        <v>#DIV/0!</v>
      </c>
      <c r="T1497" s="3" t="e">
        <f>IF(DEGREES(ACOS(SIN(RADIANS(G1497))*SIN(RADIANS(E1503))+COS(RADIANS(G1497))*COS(RADIANS(E1503))*COS(RADIANS(T1493))))&gt;90,0,$F$4*$F$5/E1502^2*(SIN(RADIANS(G1497))*SIN(RADIANS(E1503))+COS(RADIANS(G1497))*COS(RADIANS(E1503))*COS(RADIANS(T1493))))</f>
        <v>#DIV/0!</v>
      </c>
      <c r="U1497" s="3" t="e">
        <f>IF(DEGREES(ACOS(SIN(RADIANS(G1497))*SIN(RADIANS(E1503))+COS(RADIANS(G1497))*COS(RADIANS(E1503))*COS(RADIANS(U1493))))&gt;90,0,$F$4*$F$5/E1502^2*(SIN(RADIANS(G1497))*SIN(RADIANS(E1503))+COS(RADIANS(G1497))*COS(RADIANS(E1503))*COS(RADIANS(U1493))))</f>
        <v>#DIV/0!</v>
      </c>
      <c r="V1497" s="3" t="e">
        <f>IF(DEGREES(ACOS(SIN(RADIANS(G1497))*SIN(RADIANS(E1503))+COS(RADIANS(G1497))*COS(RADIANS(E1503))*COS(RADIANS(V1493))))&gt;90,0,$F$4*$F$5/E1502^2*(SIN(RADIANS(G1497))*SIN(RADIANS(E1503))+COS(RADIANS(G1497))*COS(RADIANS(E1503))*COS(RADIANS(V1493))))</f>
        <v>#DIV/0!</v>
      </c>
      <c r="W1497" s="3" t="e">
        <f>IF(DEGREES(ACOS(SIN(RADIANS(G1497))*SIN(RADIANS(E1503))+COS(RADIANS(G1497))*COS(RADIANS(E1503))*COS(RADIANS(W1493))))&gt;90,0,$F$4*$F$5/E1502^2*(SIN(RADIANS(G1497))*SIN(RADIANS(E1503))+COS(RADIANS(G1497))*COS(RADIANS(E1503))*COS(RADIANS(W1493))))</f>
        <v>#DIV/0!</v>
      </c>
      <c r="X1497" s="3" t="e">
        <f>IF(DEGREES(ACOS(SIN(RADIANS(G1497))*SIN(RADIANS(E1503))+COS(RADIANS(G1497))*COS(RADIANS(E1503))*COS(RADIANS(X1493))))&gt;90,0,$F$4*$F$5/E1502^2*(SIN(RADIANS(G1497))*SIN(RADIANS(E1503))+COS(RADIANS(G1497))*COS(RADIANS(E1503))*COS(RADIANS(X1493))))</f>
        <v>#DIV/0!</v>
      </c>
      <c r="Y1497" s="3" t="e">
        <f>IF(DEGREES(ACOS(SIN(RADIANS(G1497))*SIN(RADIANS(E1503))+COS(RADIANS(G1497))*COS(RADIANS(E1503))*COS(RADIANS(Y1493))))&gt;90,0,$F$4*$F$5/E1502^2*(SIN(RADIANS(G1497))*SIN(RADIANS(E1503))+COS(RADIANS(G1497))*COS(RADIANS(E1503))*COS(RADIANS(Y1493))))</f>
        <v>#DIV/0!</v>
      </c>
      <c r="Z1497" s="3" t="e">
        <f>IF(DEGREES(ACOS(SIN(RADIANS(G1497))*SIN(RADIANS(E1503))+COS(RADIANS(G1497))*COS(RADIANS(E1503))*COS(RADIANS(Z1493))))&gt;90,0,$F$4*$F$5/E1502^2*(SIN(RADIANS(G1497))*SIN(RADIANS(E1503))+COS(RADIANS(G1497))*COS(RADIANS(E1503))*COS(RADIANS(Z1493))))</f>
        <v>#DIV/0!</v>
      </c>
      <c r="AA1497" s="3" t="e">
        <f>IF(DEGREES(ACOS(SIN(RADIANS(G1497))*SIN(RADIANS(E1503))+COS(RADIANS(G1497))*COS(RADIANS(E1503))*COS(RADIANS(AA1493))))&gt;90,0,$F$4*$F$5/E1502^2*(SIN(RADIANS(G1497))*SIN(RADIANS(E1503))+COS(RADIANS(G1497))*COS(RADIANS(E1503))*COS(RADIANS(AA1493))))</f>
        <v>#DIV/0!</v>
      </c>
      <c r="AB1497" s="3" t="e">
        <f>IF(DEGREES(ACOS(SIN(RADIANS(G1497))*SIN(RADIANS(E1503))+COS(RADIANS(G1497))*COS(RADIANS(E1503))*COS(RADIANS(AB1493))))&gt;90,0,$F$4*$F$5/E1502^2*(SIN(RADIANS(G1497))*SIN(RADIANS(E1503))+COS(RADIANS(G1497))*COS(RADIANS(E1503))*COS(RADIANS(AB1493))))</f>
        <v>#DIV/0!</v>
      </c>
      <c r="AC1497" s="3" t="e">
        <f>IF(DEGREES(ACOS(SIN(RADIANS(G1497))*SIN(RADIANS(E1503))+COS(RADIANS(G1497))*COS(RADIANS(E1503))*COS(RADIANS(AC1493))))&gt;90,0,$F$4*$F$5/E1502^2*(SIN(RADIANS(G1497))*SIN(RADIANS(E1503))+COS(RADIANS(G1497))*COS(RADIANS(E1503))*COS(RADIANS(AC1493))))</f>
        <v>#DIV/0!</v>
      </c>
      <c r="AD1497" s="3" t="e">
        <f>IF(DEGREES(ACOS(SIN(RADIANS(G1497))*SIN(RADIANS(E1503))+COS(RADIANS(G1497))*COS(RADIANS(E1503))*COS(RADIANS(AD1493))))&gt;90,0,$F$4*$F$5/E1502^2*(SIN(RADIANS(G1497))*SIN(RADIANS(E1503))+COS(RADIANS(G1497))*COS(RADIANS(E1503))*COS(RADIANS(AD1493))))</f>
        <v>#DIV/0!</v>
      </c>
      <c r="AE1497" s="3" t="e">
        <f>IF(DEGREES(ACOS(SIN(RADIANS(G1497))*SIN(RADIANS(E1503))+COS(RADIANS(G1497))*COS(RADIANS(E1503))*COS(RADIANS(AE1493))))&gt;90,0,$F$4*$F$5/E1502^2*(SIN(RADIANS(G1497))*SIN(RADIANS(E1503))+COS(RADIANS(G1497))*COS(RADIANS(E1503))*COS(RADIANS(AE1493))))</f>
        <v>#DIV/0!</v>
      </c>
      <c r="AF1497" s="3" t="e">
        <f>IF(DEGREES(ACOS(SIN(RADIANS(G1497))*SIN(RADIANS(E1503))+COS(RADIANS(G1497))*COS(RADIANS(E1503))*COS(RADIANS(AF1493))))&gt;90,0,$F$4*$F$5/E1502^2*(SIN(RADIANS(G1497))*SIN(RADIANS(E1503))+COS(RADIANS(G1497))*COS(RADIANS(E1503))*COS(RADIANS(AF1493))))</f>
        <v>#DIV/0!</v>
      </c>
      <c r="AG1497" s="3" t="e">
        <f>IF(DEGREES(ACOS(SIN(RADIANS(G1497))*SIN(RADIANS(E1503))+COS(RADIANS(G1497))*COS(RADIANS(E1503))*COS(RADIANS(AG1493))))&gt;90,0,$F$4*$F$5/E1502^2*(SIN(RADIANS(G1497))*SIN(RADIANS(E1503))+COS(RADIANS(G1497))*COS(RADIANS(E1503))*COS(RADIANS(AG1493))))</f>
        <v>#DIV/0!</v>
      </c>
      <c r="AH1497" s="3" t="e">
        <f>IF(DEGREES(ACOS(SIN(RADIANS(G1497))*SIN(RADIANS(E1503))+COS(RADIANS(G1497))*COS(RADIANS(E1503))*COS(RADIANS(AH1493))))&gt;90,0,$F$4*$F$5/E1502^2*(SIN(RADIANS(G1497))*SIN(RADIANS(E1503))+COS(RADIANS(G1497))*COS(RADIANS(E1503))*COS(RADIANS(AH1493))))</f>
        <v>#DIV/0!</v>
      </c>
      <c r="AI1497" s="3" t="e">
        <f>IF(DEGREES(ACOS(SIN(RADIANS(G1497))*SIN(RADIANS(E1503))+COS(RADIANS(G1497))*COS(RADIANS(E1503))*COS(RADIANS(AI1493))))&gt;90,0,$F$4*$F$5/E1502^2*(SIN(RADIANS(G1497))*SIN(RADIANS(E1503))+COS(RADIANS(G1497))*COS(RADIANS(E1503))*COS(RADIANS(AI1493))))</f>
        <v>#DIV/0!</v>
      </c>
      <c r="AJ1497" s="3" t="e">
        <f>IF(DEGREES(ACOS(SIN(RADIANS(G1497))*SIN(RADIANS(E1503))+COS(RADIANS(G1497))*COS(RADIANS(E1503))*COS(RADIANS(AJ1493))))&gt;90,0,$F$4*$F$5/E1502^2*(SIN(RADIANS(G1497))*SIN(RADIANS(E1503))+COS(RADIANS(G1497))*COS(RADIANS(E1503))*COS(RADIANS(AJ1493))))</f>
        <v>#DIV/0!</v>
      </c>
      <c r="AK1497" s="3">
        <f>IF(DEGREES(ACOS(SIN(RADIANS(G1497))*SIN(RADIANS(E1503))+COS(RADIANS(G1497))*COS(RADIANS(E1503))*COS(RADIANS(AK1493))))&gt;90,0,$F$4*$F$5/E1502^2*(SIN(RADIANS(G1497))*SIN(RADIANS(E1503))+COS(RADIANS(G1497))*COS(RADIANS(E1503))*COS(RADIANS(AK1493))))</f>
        <v>0</v>
      </c>
      <c r="AL1497" s="3">
        <f>IF(DEGREES(ACOS(SIN(RADIANS(G1497))*SIN(RADIANS(E1503))+COS(RADIANS(G1497))*COS(RADIANS(E1503))*COS(RADIANS(AL1493))))&gt;90,0,$F$4*$F$5/E1502^2*(SIN(RADIANS(G1497))*SIN(RADIANS(E1503))+COS(RADIANS(G1497))*COS(RADIANS(E1503))*COS(RADIANS(AL1493))))</f>
        <v>0</v>
      </c>
      <c r="AM1497" s="3">
        <f>IF(DEGREES(ACOS(SIN(RADIANS(G1497))*SIN(RADIANS(E1503))+COS(RADIANS(G1497))*COS(RADIANS(E1503))*COS(RADIANS(AM1493))))&gt;90,0,$F$4*$F$5/E1502^2*(SIN(RADIANS(G1497))*SIN(RADIANS(E1503))+COS(RADIANS(G1497))*COS(RADIANS(E1503))*COS(RADIANS(AM1493))))</f>
        <v>0</v>
      </c>
      <c r="AN1497" s="3">
        <f>IF(DEGREES(ACOS(SIN(RADIANS(G1497))*SIN(RADIANS(E1503))+COS(RADIANS(G1497))*COS(RADIANS(E1503))*COS(RADIANS(AN1493))))&gt;90,0,$F$4*$F$5/E1502^2*(SIN(RADIANS(G1497))*SIN(RADIANS(E1503))+COS(RADIANS(G1497))*COS(RADIANS(E1503))*COS(RADIANS(AN1493))))</f>
        <v>0</v>
      </c>
      <c r="AO1497" s="3">
        <f>IF(DEGREES(ACOS(SIN(RADIANS(G1497))*SIN(RADIANS(E1503))+COS(RADIANS(G1497))*COS(RADIANS(E1503))*COS(RADIANS(AO1493))))&gt;90,0,$F$4*$F$5/E1502^2*(SIN(RADIANS(G1497))*SIN(RADIANS(E1503))+COS(RADIANS(G1497))*COS(RADIANS(E1503))*COS(RADIANS(AO1493))))</f>
        <v>0</v>
      </c>
      <c r="AP1497" s="3">
        <f>IF(DEGREES(ACOS(SIN(RADIANS(G1497))*SIN(RADIANS(E1503))+COS(RADIANS(G1497))*COS(RADIANS(E1503))*COS(RADIANS(AP1493))))&gt;90,0,$F$4*$F$5/E1502^2*(SIN(RADIANS(G1497))*SIN(RADIANS(E1503))+COS(RADIANS(G1497))*COS(RADIANS(E1503))*COS(RADIANS(AP1493))))</f>
        <v>0</v>
      </c>
      <c r="AQ1497" s="3">
        <f>IF(DEGREES(ACOS(SIN(RADIANS(G1497))*SIN(RADIANS(E1503))+COS(RADIANS(G1497))*COS(RADIANS(E1503))*COS(RADIANS(AQ1493))))&gt;90,0,$F$4*$F$5/E1502^2*(SIN(RADIANS(G1497))*SIN(RADIANS(E1503))+COS(RADIANS(G1497))*COS(RADIANS(E1503))*COS(RADIANS(AQ1493))))</f>
        <v>0</v>
      </c>
      <c r="AR1497" s="3">
        <f>IF(DEGREES(ACOS(SIN(RADIANS(G1497))*SIN(RADIANS(E1503))+COS(RADIANS(G1497))*COS(RADIANS(E1503))*COS(RADIANS(AR1493))))&gt;90,0,$F$4*$F$5/E1502^2*(SIN(RADIANS(G1497))*SIN(RADIANS(E1503))+COS(RADIANS(G1497))*COS(RADIANS(E1503))*COS(RADIANS(AR1493))))</f>
        <v>0</v>
      </c>
    </row>
    <row r="1498" spans="2:44" ht="15.75" customHeight="1" x14ac:dyDescent="0.2">
      <c r="B1498" s="20" t="s">
        <v>729</v>
      </c>
      <c r="E1498" s="3">
        <f>IF(E1495&lt;360,E1495/360,(E1495-360)/360)</f>
        <v>0.75</v>
      </c>
      <c r="G1498" s="3">
        <v>60</v>
      </c>
      <c r="I1498" s="3">
        <f>IF(DEGREES(ACOS(SIN(RADIANS(G1498))*SIN(RADIANS(E1503))+COS(RADIANS(G1498))*COS(RADIANS(E1503))*COS(RADIANS(I1493))))&gt;90,0,$F$4*$F$5/E1502^2*(SIN(RADIANS(G1498))*SIN(RADIANS(E1503))+COS(RADIANS(G1498))*COS(RADIANS(E1503))*COS(RADIANS(I1493))))</f>
        <v>0</v>
      </c>
      <c r="J1498" s="3">
        <f>IF(DEGREES(ACOS(SIN(RADIANS(G1498))*SIN(RADIANS(E1503))+COS(RADIANS(G1498))*COS(RADIANS(E1503))*COS(RADIANS(J1493))))&gt;90,0,$F$4*$F$5/E1502^2*(SIN(RADIANS(G1498))*SIN(RADIANS(E1503))+COS(RADIANS(G1498))*COS(RADIANS(E1503))*COS(RADIANS(J1493))))</f>
        <v>0</v>
      </c>
      <c r="K1498" s="3">
        <f>IF(DEGREES(ACOS(SIN(RADIANS(G1498))*SIN(RADIANS(E1503))+COS(RADIANS(G1498))*COS(RADIANS(E1503))*COS(RADIANS(K1493))))&gt;90,0,$F$4*$F$5/E1502^2*(SIN(RADIANS(G1498))*SIN(RADIANS(E1503))+COS(RADIANS(G1498))*COS(RADIANS(E1503))*COS(RADIANS(K1493))))</f>
        <v>0</v>
      </c>
      <c r="L1498" s="3">
        <f>IF(DEGREES(ACOS(SIN(RADIANS(G1498))*SIN(RADIANS(E1503))+COS(RADIANS(G1498))*COS(RADIANS(E1503))*COS(RADIANS(L1493))))&gt;90,0,$F$4*$F$5/E1502^2*(SIN(RADIANS(G1498))*SIN(RADIANS(E1503))+COS(RADIANS(G1498))*COS(RADIANS(E1503))*COS(RADIANS(L1493))))</f>
        <v>0</v>
      </c>
      <c r="M1498" s="3">
        <f>IF(DEGREES(ACOS(SIN(RADIANS(G1498))*SIN(RADIANS(E1503))+COS(RADIANS(G1498))*COS(RADIANS(E1503))*COS(RADIANS(M1493))))&gt;90,0,$F$4*$F$5/E1502^2*(SIN(RADIANS(G1498))*SIN(RADIANS(E1503))+COS(RADIANS(G1498))*COS(RADIANS(E1503))*COS(RADIANS(M1493))))</f>
        <v>0</v>
      </c>
      <c r="N1498" s="3">
        <f>IF(DEGREES(ACOS(SIN(RADIANS(G1498))*SIN(RADIANS(E1503))+COS(RADIANS(G1498))*COS(RADIANS(E1503))*COS(RADIANS(N1493))))&gt;90,0,$F$4*$F$5/E1502^2*(SIN(RADIANS(G1498))*SIN(RADIANS(E1503))+COS(RADIANS(G1498))*COS(RADIANS(E1503))*COS(RADIANS(N1493))))</f>
        <v>0</v>
      </c>
      <c r="O1498" s="3">
        <f>IF(DEGREES(ACOS(SIN(RADIANS(G1498))*SIN(RADIANS(E1503))+COS(RADIANS(G1498))*COS(RADIANS(E1503))*COS(RADIANS(O1493))))&gt;90,0,$F$4*$F$5/E1502^2*(SIN(RADIANS(G1498))*SIN(RADIANS(E1503))+COS(RADIANS(G1498))*COS(RADIANS(E1503))*COS(RADIANS(O1493))))</f>
        <v>0</v>
      </c>
      <c r="P1498" s="3">
        <f>IF(DEGREES(ACOS(SIN(RADIANS(G1498))*SIN(RADIANS(E1503))+COS(RADIANS(G1498))*COS(RADIANS(E1503))*COS(RADIANS(P1493))))&gt;90,0,$F$4*$F$5/E1502^2*(SIN(RADIANS(G1498))*SIN(RADIANS(E1503))+COS(RADIANS(G1498))*COS(RADIANS(E1503))*COS(RADIANS(P1493))))</f>
        <v>0</v>
      </c>
      <c r="Q1498" s="3">
        <f>IF(DEGREES(ACOS(SIN(RADIANS(G1498))*SIN(RADIANS(E1503))+COS(RADIANS(G1498))*COS(RADIANS(E1503))*COS(RADIANS(Q1493))))&gt;90,0,$F$4*$F$5/E1502^2*(SIN(RADIANS(G1498))*SIN(RADIANS(E1503))+COS(RADIANS(G1498))*COS(RADIANS(E1503))*COS(RADIANS(Q1493))))</f>
        <v>0</v>
      </c>
      <c r="R1498" s="3" t="e">
        <f>IF(DEGREES(ACOS(SIN(RADIANS(G1498))*SIN(RADIANS(E1503))+COS(RADIANS(G1498))*COS(RADIANS(E1503))*COS(RADIANS(R1493))))&gt;90,0,$F$4*$F$5/E1502^2*(SIN(RADIANS(G1498))*SIN(RADIANS(E1503))+COS(RADIANS(G1498))*COS(RADIANS(E1503))*COS(RADIANS(R1493))))</f>
        <v>#DIV/0!</v>
      </c>
      <c r="S1498" s="3" t="e">
        <f>IF(DEGREES(ACOS(SIN(RADIANS(G1498))*SIN(RADIANS(E1503))+COS(RADIANS(G1498))*COS(RADIANS(E1503))*COS(RADIANS(S1493))))&gt;90,0,$F$4*$F$5/E1502^2*(SIN(RADIANS(G1498))*SIN(RADIANS(E1503))+COS(RADIANS(G1498))*COS(RADIANS(E1503))*COS(RADIANS(S1493))))</f>
        <v>#DIV/0!</v>
      </c>
      <c r="T1498" s="3" t="e">
        <f>IF(DEGREES(ACOS(SIN(RADIANS(G1498))*SIN(RADIANS(E1503))+COS(RADIANS(G1498))*COS(RADIANS(E1503))*COS(RADIANS(T1493))))&gt;90,0,$F$4*$F$5/E1502^2*(SIN(RADIANS(G1498))*SIN(RADIANS(E1503))+COS(RADIANS(G1498))*COS(RADIANS(E1503))*COS(RADIANS(T1493))))</f>
        <v>#DIV/0!</v>
      </c>
      <c r="U1498" s="3" t="e">
        <f>IF(DEGREES(ACOS(SIN(RADIANS(G1498))*SIN(RADIANS(E1503))+COS(RADIANS(G1498))*COS(RADIANS(E1503))*COS(RADIANS(U1493))))&gt;90,0,$F$4*$F$5/E1502^2*(SIN(RADIANS(G1498))*SIN(RADIANS(E1503))+COS(RADIANS(G1498))*COS(RADIANS(E1503))*COS(RADIANS(U1493))))</f>
        <v>#DIV/0!</v>
      </c>
      <c r="V1498" s="3" t="e">
        <f>IF(DEGREES(ACOS(SIN(RADIANS(G1498))*SIN(RADIANS(E1503))+COS(RADIANS(G1498))*COS(RADIANS(E1503))*COS(RADIANS(V1493))))&gt;90,0,$F$4*$F$5/E1502^2*(SIN(RADIANS(G1498))*SIN(RADIANS(E1503))+COS(RADIANS(G1498))*COS(RADIANS(E1503))*COS(RADIANS(V1493))))</f>
        <v>#DIV/0!</v>
      </c>
      <c r="W1498" s="3" t="e">
        <f>IF(DEGREES(ACOS(SIN(RADIANS(G1498))*SIN(RADIANS(E1503))+COS(RADIANS(G1498))*COS(RADIANS(E1503))*COS(RADIANS(W1493))))&gt;90,0,$F$4*$F$5/E1502^2*(SIN(RADIANS(G1498))*SIN(RADIANS(E1503))+COS(RADIANS(G1498))*COS(RADIANS(E1503))*COS(RADIANS(W1493))))</f>
        <v>#DIV/0!</v>
      </c>
      <c r="X1498" s="3" t="e">
        <f>IF(DEGREES(ACOS(SIN(RADIANS(G1498))*SIN(RADIANS(E1503))+COS(RADIANS(G1498))*COS(RADIANS(E1503))*COS(RADIANS(X1493))))&gt;90,0,$F$4*$F$5/E1502^2*(SIN(RADIANS(G1498))*SIN(RADIANS(E1503))+COS(RADIANS(G1498))*COS(RADIANS(E1503))*COS(RADIANS(X1493))))</f>
        <v>#DIV/0!</v>
      </c>
      <c r="Y1498" s="3" t="e">
        <f>IF(DEGREES(ACOS(SIN(RADIANS(G1498))*SIN(RADIANS(E1503))+COS(RADIANS(G1498))*COS(RADIANS(E1503))*COS(RADIANS(Y1493))))&gt;90,0,$F$4*$F$5/E1502^2*(SIN(RADIANS(G1498))*SIN(RADIANS(E1503))+COS(RADIANS(G1498))*COS(RADIANS(E1503))*COS(RADIANS(Y1493))))</f>
        <v>#DIV/0!</v>
      </c>
      <c r="Z1498" s="3" t="e">
        <f>IF(DEGREES(ACOS(SIN(RADIANS(G1498))*SIN(RADIANS(E1503))+COS(RADIANS(G1498))*COS(RADIANS(E1503))*COS(RADIANS(Z1493))))&gt;90,0,$F$4*$F$5/E1502^2*(SIN(RADIANS(G1498))*SIN(RADIANS(E1503))+COS(RADIANS(G1498))*COS(RADIANS(E1503))*COS(RADIANS(Z1493))))</f>
        <v>#DIV/0!</v>
      </c>
      <c r="AA1498" s="3" t="e">
        <f>IF(DEGREES(ACOS(SIN(RADIANS(G1498))*SIN(RADIANS(E1503))+COS(RADIANS(G1498))*COS(RADIANS(E1503))*COS(RADIANS(AA1493))))&gt;90,0,$F$4*$F$5/E1502^2*(SIN(RADIANS(G1498))*SIN(RADIANS(E1503))+COS(RADIANS(G1498))*COS(RADIANS(E1503))*COS(RADIANS(AA1493))))</f>
        <v>#DIV/0!</v>
      </c>
      <c r="AB1498" s="3" t="e">
        <f>IF(DEGREES(ACOS(SIN(RADIANS(G1498))*SIN(RADIANS(E1503))+COS(RADIANS(G1498))*COS(RADIANS(E1503))*COS(RADIANS(AB1493))))&gt;90,0,$F$4*$F$5/E1502^2*(SIN(RADIANS(G1498))*SIN(RADIANS(E1503))+COS(RADIANS(G1498))*COS(RADIANS(E1503))*COS(RADIANS(AB1493))))</f>
        <v>#DIV/0!</v>
      </c>
      <c r="AC1498" s="3" t="e">
        <f>IF(DEGREES(ACOS(SIN(RADIANS(G1498))*SIN(RADIANS(E1503))+COS(RADIANS(G1498))*COS(RADIANS(E1503))*COS(RADIANS(AC1493))))&gt;90,0,$F$4*$F$5/E1502^2*(SIN(RADIANS(G1498))*SIN(RADIANS(E1503))+COS(RADIANS(G1498))*COS(RADIANS(E1503))*COS(RADIANS(AC1493))))</f>
        <v>#DIV/0!</v>
      </c>
      <c r="AD1498" s="3" t="e">
        <f>IF(DEGREES(ACOS(SIN(RADIANS(G1498))*SIN(RADIANS(E1503))+COS(RADIANS(G1498))*COS(RADIANS(E1503))*COS(RADIANS(AD1493))))&gt;90,0,$F$4*$F$5/E1502^2*(SIN(RADIANS(G1498))*SIN(RADIANS(E1503))+COS(RADIANS(G1498))*COS(RADIANS(E1503))*COS(RADIANS(AD1493))))</f>
        <v>#DIV/0!</v>
      </c>
      <c r="AE1498" s="3" t="e">
        <f>IF(DEGREES(ACOS(SIN(RADIANS(G1498))*SIN(RADIANS(E1503))+COS(RADIANS(G1498))*COS(RADIANS(E1503))*COS(RADIANS(AE1493))))&gt;90,0,$F$4*$F$5/E1502^2*(SIN(RADIANS(G1498))*SIN(RADIANS(E1503))+COS(RADIANS(G1498))*COS(RADIANS(E1503))*COS(RADIANS(AE1493))))</f>
        <v>#DIV/0!</v>
      </c>
      <c r="AF1498" s="3" t="e">
        <f>IF(DEGREES(ACOS(SIN(RADIANS(G1498))*SIN(RADIANS(E1503))+COS(RADIANS(G1498))*COS(RADIANS(E1503))*COS(RADIANS(AF1493))))&gt;90,0,$F$4*$F$5/E1502^2*(SIN(RADIANS(G1498))*SIN(RADIANS(E1503))+COS(RADIANS(G1498))*COS(RADIANS(E1503))*COS(RADIANS(AF1493))))</f>
        <v>#DIV/0!</v>
      </c>
      <c r="AG1498" s="3" t="e">
        <f>IF(DEGREES(ACOS(SIN(RADIANS(G1498))*SIN(RADIANS(E1503))+COS(RADIANS(G1498))*COS(RADIANS(E1503))*COS(RADIANS(AG1493))))&gt;90,0,$F$4*$F$5/E1502^2*(SIN(RADIANS(G1498))*SIN(RADIANS(E1503))+COS(RADIANS(G1498))*COS(RADIANS(E1503))*COS(RADIANS(AG1493))))</f>
        <v>#DIV/0!</v>
      </c>
      <c r="AH1498" s="3" t="e">
        <f>IF(DEGREES(ACOS(SIN(RADIANS(G1498))*SIN(RADIANS(E1503))+COS(RADIANS(G1498))*COS(RADIANS(E1503))*COS(RADIANS(AH1493))))&gt;90,0,$F$4*$F$5/E1502^2*(SIN(RADIANS(G1498))*SIN(RADIANS(E1503))+COS(RADIANS(G1498))*COS(RADIANS(E1503))*COS(RADIANS(AH1493))))</f>
        <v>#DIV/0!</v>
      </c>
      <c r="AI1498" s="3" t="e">
        <f>IF(DEGREES(ACOS(SIN(RADIANS(G1498))*SIN(RADIANS(E1503))+COS(RADIANS(G1498))*COS(RADIANS(E1503))*COS(RADIANS(AI1493))))&gt;90,0,$F$4*$F$5/E1502^2*(SIN(RADIANS(G1498))*SIN(RADIANS(E1503))+COS(RADIANS(G1498))*COS(RADIANS(E1503))*COS(RADIANS(AI1493))))</f>
        <v>#DIV/0!</v>
      </c>
      <c r="AJ1498" s="3" t="e">
        <f>IF(DEGREES(ACOS(SIN(RADIANS(G1498))*SIN(RADIANS(E1503))+COS(RADIANS(G1498))*COS(RADIANS(E1503))*COS(RADIANS(AJ1493))))&gt;90,0,$F$4*$F$5/E1502^2*(SIN(RADIANS(G1498))*SIN(RADIANS(E1503))+COS(RADIANS(G1498))*COS(RADIANS(E1503))*COS(RADIANS(AJ1493))))</f>
        <v>#DIV/0!</v>
      </c>
      <c r="AK1498" s="3">
        <f>IF(DEGREES(ACOS(SIN(RADIANS(G1498))*SIN(RADIANS(E1503))+COS(RADIANS(G1498))*COS(RADIANS(E1503))*COS(RADIANS(AK1493))))&gt;90,0,$F$4*$F$5/E1502^2*(SIN(RADIANS(G1498))*SIN(RADIANS(E1503))+COS(RADIANS(G1498))*COS(RADIANS(E1503))*COS(RADIANS(AK1493))))</f>
        <v>0</v>
      </c>
      <c r="AL1498" s="3">
        <f>IF(DEGREES(ACOS(SIN(RADIANS(G1498))*SIN(RADIANS(E1503))+COS(RADIANS(G1498))*COS(RADIANS(E1503))*COS(RADIANS(AL1493))))&gt;90,0,$F$4*$F$5/E1502^2*(SIN(RADIANS(G1498))*SIN(RADIANS(E1503))+COS(RADIANS(G1498))*COS(RADIANS(E1503))*COS(RADIANS(AL1493))))</f>
        <v>0</v>
      </c>
      <c r="AM1498" s="3">
        <f>IF(DEGREES(ACOS(SIN(RADIANS(G1498))*SIN(RADIANS(E1503))+COS(RADIANS(G1498))*COS(RADIANS(E1503))*COS(RADIANS(AM1493))))&gt;90,0,$F$4*$F$5/E1502^2*(SIN(RADIANS(G1498))*SIN(RADIANS(E1503))+COS(RADIANS(G1498))*COS(RADIANS(E1503))*COS(RADIANS(AM1493))))</f>
        <v>0</v>
      </c>
      <c r="AN1498" s="3">
        <f>IF(DEGREES(ACOS(SIN(RADIANS(G1498))*SIN(RADIANS(E1503))+COS(RADIANS(G1498))*COS(RADIANS(E1503))*COS(RADIANS(AN1493))))&gt;90,0,$F$4*$F$5/E1502^2*(SIN(RADIANS(G1498))*SIN(RADIANS(E1503))+COS(RADIANS(G1498))*COS(RADIANS(E1503))*COS(RADIANS(AN1493))))</f>
        <v>0</v>
      </c>
      <c r="AO1498" s="3">
        <f>IF(DEGREES(ACOS(SIN(RADIANS(G1498))*SIN(RADIANS(E1503))+COS(RADIANS(G1498))*COS(RADIANS(E1503))*COS(RADIANS(AO1493))))&gt;90,0,$F$4*$F$5/E1502^2*(SIN(RADIANS(G1498))*SIN(RADIANS(E1503))+COS(RADIANS(G1498))*COS(RADIANS(E1503))*COS(RADIANS(AO1493))))</f>
        <v>0</v>
      </c>
      <c r="AP1498" s="3">
        <f>IF(DEGREES(ACOS(SIN(RADIANS(G1498))*SIN(RADIANS(E1503))+COS(RADIANS(G1498))*COS(RADIANS(E1503))*COS(RADIANS(AP1493))))&gt;90,0,$F$4*$F$5/E1502^2*(SIN(RADIANS(G1498))*SIN(RADIANS(E1503))+COS(RADIANS(G1498))*COS(RADIANS(E1503))*COS(RADIANS(AP1493))))</f>
        <v>0</v>
      </c>
      <c r="AQ1498" s="3">
        <f>IF(DEGREES(ACOS(SIN(RADIANS(G1498))*SIN(RADIANS(E1503))+COS(RADIANS(G1498))*COS(RADIANS(E1503))*COS(RADIANS(AQ1493))))&gt;90,0,$F$4*$F$5/E1502^2*(SIN(RADIANS(G1498))*SIN(RADIANS(E1503))+COS(RADIANS(G1498))*COS(RADIANS(E1503))*COS(RADIANS(AQ1493))))</f>
        <v>0</v>
      </c>
      <c r="AR1498" s="3">
        <f>IF(DEGREES(ACOS(SIN(RADIANS(G1498))*SIN(RADIANS(E1503))+COS(RADIANS(G1498))*COS(RADIANS(E1503))*COS(RADIANS(AR1493))))&gt;90,0,$F$4*$F$5/E1502^2*(SIN(RADIANS(G1498))*SIN(RADIANS(E1503))+COS(RADIANS(G1498))*COS(RADIANS(E1503))*COS(RADIANS(AR1493))))</f>
        <v>0</v>
      </c>
    </row>
    <row r="1499" spans="2:44" ht="15.75" customHeight="1" x14ac:dyDescent="0.2">
      <c r="B1499" s="20" t="s">
        <v>785</v>
      </c>
      <c r="E1499" s="3">
        <f>E1498*$F$11</f>
        <v>0</v>
      </c>
      <c r="G1499" s="3">
        <v>50</v>
      </c>
      <c r="I1499" s="3">
        <f>IF(DEGREES(ACOS(SIN(RADIANS(G1499))*SIN(RADIANS(E1503))+COS(RADIANS(G1499))*COS(RADIANS(E1503))*COS(RADIANS(I1493))))&gt;90,0,$F$4*$F$5/E1502^2*(SIN(RADIANS(G1499))*SIN(RADIANS(E1503))+COS(RADIANS(G1499))*COS(RADIANS(E1503))*COS(RADIANS(I1493))))</f>
        <v>0</v>
      </c>
      <c r="J1499" s="3">
        <f>IF(DEGREES(ACOS(SIN(RADIANS(G1499))*SIN(RADIANS(E1503))+COS(RADIANS(G1499))*COS(RADIANS(E1503))*COS(RADIANS(J1493))))&gt;90,0,$F$4*$F$5/E1502^2*(SIN(RADIANS(G1499))*SIN(RADIANS(E1503))+COS(RADIANS(G1499))*COS(RADIANS(E1503))*COS(RADIANS(J1493))))</f>
        <v>0</v>
      </c>
      <c r="K1499" s="3">
        <f>IF(DEGREES(ACOS(SIN(RADIANS(G1499))*SIN(RADIANS(E1503))+COS(RADIANS(G1499))*COS(RADIANS(E1503))*COS(RADIANS(K1493))))&gt;90,0,$F$4*$F$5/E1502^2*(SIN(RADIANS(G1499))*SIN(RADIANS(E1503))+COS(RADIANS(G1499))*COS(RADIANS(E1503))*COS(RADIANS(K1493))))</f>
        <v>0</v>
      </c>
      <c r="L1499" s="3">
        <f>IF(DEGREES(ACOS(SIN(RADIANS(G1499))*SIN(RADIANS(E1503))+COS(RADIANS(G1499))*COS(RADIANS(E1503))*COS(RADIANS(L1493))))&gt;90,0,$F$4*$F$5/E1502^2*(SIN(RADIANS(G1499))*SIN(RADIANS(E1503))+COS(RADIANS(G1499))*COS(RADIANS(E1503))*COS(RADIANS(L1493))))</f>
        <v>0</v>
      </c>
      <c r="M1499" s="3">
        <f>IF(DEGREES(ACOS(SIN(RADIANS(G1499))*SIN(RADIANS(E1503))+COS(RADIANS(G1499))*COS(RADIANS(E1503))*COS(RADIANS(M1493))))&gt;90,0,$F$4*$F$5/E1502^2*(SIN(RADIANS(G1499))*SIN(RADIANS(E1503))+COS(RADIANS(G1499))*COS(RADIANS(E1503))*COS(RADIANS(M1493))))</f>
        <v>0</v>
      </c>
      <c r="N1499" s="3">
        <f>IF(DEGREES(ACOS(SIN(RADIANS(G1499))*SIN(RADIANS(E1503))+COS(RADIANS(G1499))*COS(RADIANS(E1503))*COS(RADIANS(N1493))))&gt;90,0,$F$4*$F$5/E1502^2*(SIN(RADIANS(G1499))*SIN(RADIANS(E1503))+COS(RADIANS(G1499))*COS(RADIANS(E1503))*COS(RADIANS(N1493))))</f>
        <v>0</v>
      </c>
      <c r="O1499" s="3">
        <f>IF(DEGREES(ACOS(SIN(RADIANS(G1499))*SIN(RADIANS(E1503))+COS(RADIANS(G1499))*COS(RADIANS(E1503))*COS(RADIANS(O1493))))&gt;90,0,$F$4*$F$5/E1502^2*(SIN(RADIANS(G1499))*SIN(RADIANS(E1503))+COS(RADIANS(G1499))*COS(RADIANS(E1503))*COS(RADIANS(O1493))))</f>
        <v>0</v>
      </c>
      <c r="P1499" s="3">
        <f>IF(DEGREES(ACOS(SIN(RADIANS(G1499))*SIN(RADIANS(E1503))+COS(RADIANS(G1499))*COS(RADIANS(E1503))*COS(RADIANS(P1493))))&gt;90,0,$F$4*$F$5/E1502^2*(SIN(RADIANS(G1499))*SIN(RADIANS(E1503))+COS(RADIANS(G1499))*COS(RADIANS(E1503))*COS(RADIANS(P1493))))</f>
        <v>0</v>
      </c>
      <c r="Q1499" s="3">
        <f>IF(DEGREES(ACOS(SIN(RADIANS(G1499))*SIN(RADIANS(E1503))+COS(RADIANS(G1499))*COS(RADIANS(E1503))*COS(RADIANS(Q1493))))&gt;90,0,$F$4*$F$5/E1502^2*(SIN(RADIANS(G1499))*SIN(RADIANS(E1503))+COS(RADIANS(G1499))*COS(RADIANS(E1503))*COS(RADIANS(Q1493))))</f>
        <v>0</v>
      </c>
      <c r="R1499" s="3" t="e">
        <f>IF(DEGREES(ACOS(SIN(RADIANS(G1499))*SIN(RADIANS(E1503))+COS(RADIANS(G1499))*COS(RADIANS(E1503))*COS(RADIANS(R1493))))&gt;90,0,$F$4*$F$5/E1502^2*(SIN(RADIANS(G1499))*SIN(RADIANS(E1503))+COS(RADIANS(G1499))*COS(RADIANS(E1503))*COS(RADIANS(R1493))))</f>
        <v>#DIV/0!</v>
      </c>
      <c r="S1499" s="3" t="e">
        <f>IF(DEGREES(ACOS(SIN(RADIANS(G1499))*SIN(RADIANS(E1503))+COS(RADIANS(G1499))*COS(RADIANS(E1503))*COS(RADIANS(S1493))))&gt;90,0,$F$4*$F$5/E1502^2*(SIN(RADIANS(G1499))*SIN(RADIANS(E1503))+COS(RADIANS(G1499))*COS(RADIANS(E1503))*COS(RADIANS(S1493))))</f>
        <v>#DIV/0!</v>
      </c>
      <c r="T1499" s="3" t="e">
        <f>IF(DEGREES(ACOS(SIN(RADIANS(G1499))*SIN(RADIANS(E1503))+COS(RADIANS(G1499))*COS(RADIANS(E1503))*COS(RADIANS(T1493))))&gt;90,0,$F$4*$F$5/E1502^2*(SIN(RADIANS(G1499))*SIN(RADIANS(E1503))+COS(RADIANS(G1499))*COS(RADIANS(E1503))*COS(RADIANS(T1493))))</f>
        <v>#DIV/0!</v>
      </c>
      <c r="U1499" s="3" t="e">
        <f>IF(DEGREES(ACOS(SIN(RADIANS(G1499))*SIN(RADIANS(E1503))+COS(RADIANS(G1499))*COS(RADIANS(E1503))*COS(RADIANS(U1493))))&gt;90,0,$F$4*$F$5/E1502^2*(SIN(RADIANS(G1499))*SIN(RADIANS(E1503))+COS(RADIANS(G1499))*COS(RADIANS(E1503))*COS(RADIANS(U1493))))</f>
        <v>#DIV/0!</v>
      </c>
      <c r="V1499" s="3" t="e">
        <f>IF(DEGREES(ACOS(SIN(RADIANS(G1499))*SIN(RADIANS(E1503))+COS(RADIANS(G1499))*COS(RADIANS(E1503))*COS(RADIANS(V1493))))&gt;90,0,$F$4*$F$5/E1502^2*(SIN(RADIANS(G1499))*SIN(RADIANS(E1503))+COS(RADIANS(G1499))*COS(RADIANS(E1503))*COS(RADIANS(V1493))))</f>
        <v>#DIV/0!</v>
      </c>
      <c r="W1499" s="3" t="e">
        <f>IF(DEGREES(ACOS(SIN(RADIANS(G1499))*SIN(RADIANS(E1503))+COS(RADIANS(G1499))*COS(RADIANS(E1503))*COS(RADIANS(W1493))))&gt;90,0,$F$4*$F$5/E1502^2*(SIN(RADIANS(G1499))*SIN(RADIANS(E1503))+COS(RADIANS(G1499))*COS(RADIANS(E1503))*COS(RADIANS(W1493))))</f>
        <v>#DIV/0!</v>
      </c>
      <c r="X1499" s="3" t="e">
        <f>IF(DEGREES(ACOS(SIN(RADIANS(G1499))*SIN(RADIANS(E1503))+COS(RADIANS(G1499))*COS(RADIANS(E1503))*COS(RADIANS(X1493))))&gt;90,0,$F$4*$F$5/E1502^2*(SIN(RADIANS(G1499))*SIN(RADIANS(E1503))+COS(RADIANS(G1499))*COS(RADIANS(E1503))*COS(RADIANS(X1493))))</f>
        <v>#DIV/0!</v>
      </c>
      <c r="Y1499" s="3" t="e">
        <f>IF(DEGREES(ACOS(SIN(RADIANS(G1499))*SIN(RADIANS(E1503))+COS(RADIANS(G1499))*COS(RADIANS(E1503))*COS(RADIANS(Y1493))))&gt;90,0,$F$4*$F$5/E1502^2*(SIN(RADIANS(G1499))*SIN(RADIANS(E1503))+COS(RADIANS(G1499))*COS(RADIANS(E1503))*COS(RADIANS(Y1493))))</f>
        <v>#DIV/0!</v>
      </c>
      <c r="Z1499" s="3" t="e">
        <f>IF(DEGREES(ACOS(SIN(RADIANS(G1499))*SIN(RADIANS(E1503))+COS(RADIANS(G1499))*COS(RADIANS(E1503))*COS(RADIANS(Z1493))))&gt;90,0,$F$4*$F$5/E1502^2*(SIN(RADIANS(G1499))*SIN(RADIANS(E1503))+COS(RADIANS(G1499))*COS(RADIANS(E1503))*COS(RADIANS(Z1493))))</f>
        <v>#DIV/0!</v>
      </c>
      <c r="AA1499" s="3" t="e">
        <f>IF(DEGREES(ACOS(SIN(RADIANS(G1499))*SIN(RADIANS(E1503))+COS(RADIANS(G1499))*COS(RADIANS(E1503))*COS(RADIANS(AA1493))))&gt;90,0,$F$4*$F$5/E1502^2*(SIN(RADIANS(G1499))*SIN(RADIANS(E1503))+COS(RADIANS(G1499))*COS(RADIANS(E1503))*COS(RADIANS(AA1493))))</f>
        <v>#DIV/0!</v>
      </c>
      <c r="AB1499" s="3" t="e">
        <f>IF(DEGREES(ACOS(SIN(RADIANS(G1499))*SIN(RADIANS(E1503))+COS(RADIANS(G1499))*COS(RADIANS(E1503))*COS(RADIANS(AB1493))))&gt;90,0,$F$4*$F$5/E1502^2*(SIN(RADIANS(G1499))*SIN(RADIANS(E1503))+COS(RADIANS(G1499))*COS(RADIANS(E1503))*COS(RADIANS(AB1493))))</f>
        <v>#DIV/0!</v>
      </c>
      <c r="AC1499" s="3" t="e">
        <f>IF(DEGREES(ACOS(SIN(RADIANS(G1499))*SIN(RADIANS(E1503))+COS(RADIANS(G1499))*COS(RADIANS(E1503))*COS(RADIANS(AC1493))))&gt;90,0,$F$4*$F$5/E1502^2*(SIN(RADIANS(G1499))*SIN(RADIANS(E1503))+COS(RADIANS(G1499))*COS(RADIANS(E1503))*COS(RADIANS(AC1493))))</f>
        <v>#DIV/0!</v>
      </c>
      <c r="AD1499" s="3" t="e">
        <f>IF(DEGREES(ACOS(SIN(RADIANS(G1499))*SIN(RADIANS(E1503))+COS(RADIANS(G1499))*COS(RADIANS(E1503))*COS(RADIANS(AD1493))))&gt;90,0,$F$4*$F$5/E1502^2*(SIN(RADIANS(G1499))*SIN(RADIANS(E1503))+COS(RADIANS(G1499))*COS(RADIANS(E1503))*COS(RADIANS(AD1493))))</f>
        <v>#DIV/0!</v>
      </c>
      <c r="AE1499" s="3" t="e">
        <f>IF(DEGREES(ACOS(SIN(RADIANS(G1499))*SIN(RADIANS(E1503))+COS(RADIANS(G1499))*COS(RADIANS(E1503))*COS(RADIANS(AE1493))))&gt;90,0,$F$4*$F$5/E1502^2*(SIN(RADIANS(G1499))*SIN(RADIANS(E1503))+COS(RADIANS(G1499))*COS(RADIANS(E1503))*COS(RADIANS(AE1493))))</f>
        <v>#DIV/0!</v>
      </c>
      <c r="AF1499" s="3" t="e">
        <f>IF(DEGREES(ACOS(SIN(RADIANS(G1499))*SIN(RADIANS(E1503))+COS(RADIANS(G1499))*COS(RADIANS(E1503))*COS(RADIANS(AF1493))))&gt;90,0,$F$4*$F$5/E1502^2*(SIN(RADIANS(G1499))*SIN(RADIANS(E1503))+COS(RADIANS(G1499))*COS(RADIANS(E1503))*COS(RADIANS(AF1493))))</f>
        <v>#DIV/0!</v>
      </c>
      <c r="AG1499" s="3" t="e">
        <f>IF(DEGREES(ACOS(SIN(RADIANS(G1499))*SIN(RADIANS(E1503))+COS(RADIANS(G1499))*COS(RADIANS(E1503))*COS(RADIANS(AG1493))))&gt;90,0,$F$4*$F$5/E1502^2*(SIN(RADIANS(G1499))*SIN(RADIANS(E1503))+COS(RADIANS(G1499))*COS(RADIANS(E1503))*COS(RADIANS(AG1493))))</f>
        <v>#DIV/0!</v>
      </c>
      <c r="AH1499" s="3" t="e">
        <f>IF(DEGREES(ACOS(SIN(RADIANS(G1499))*SIN(RADIANS(E1503))+COS(RADIANS(G1499))*COS(RADIANS(E1503))*COS(RADIANS(AH1493))))&gt;90,0,$F$4*$F$5/E1502^2*(SIN(RADIANS(G1499))*SIN(RADIANS(E1503))+COS(RADIANS(G1499))*COS(RADIANS(E1503))*COS(RADIANS(AH1493))))</f>
        <v>#DIV/0!</v>
      </c>
      <c r="AI1499" s="3" t="e">
        <f>IF(DEGREES(ACOS(SIN(RADIANS(G1499))*SIN(RADIANS(E1503))+COS(RADIANS(G1499))*COS(RADIANS(E1503))*COS(RADIANS(AI1493))))&gt;90,0,$F$4*$F$5/E1502^2*(SIN(RADIANS(G1499))*SIN(RADIANS(E1503))+COS(RADIANS(G1499))*COS(RADIANS(E1503))*COS(RADIANS(AI1493))))</f>
        <v>#DIV/0!</v>
      </c>
      <c r="AJ1499" s="3" t="e">
        <f>IF(DEGREES(ACOS(SIN(RADIANS(G1499))*SIN(RADIANS(E1503))+COS(RADIANS(G1499))*COS(RADIANS(E1503))*COS(RADIANS(AJ1493))))&gt;90,0,$F$4*$F$5/E1502^2*(SIN(RADIANS(G1499))*SIN(RADIANS(E1503))+COS(RADIANS(G1499))*COS(RADIANS(E1503))*COS(RADIANS(AJ1493))))</f>
        <v>#DIV/0!</v>
      </c>
      <c r="AK1499" s="3">
        <f>IF(DEGREES(ACOS(SIN(RADIANS(G1499))*SIN(RADIANS(E1503))+COS(RADIANS(G1499))*COS(RADIANS(E1503))*COS(RADIANS(AK1493))))&gt;90,0,$F$4*$F$5/E1502^2*(SIN(RADIANS(G1499))*SIN(RADIANS(E1503))+COS(RADIANS(G1499))*COS(RADIANS(E1503))*COS(RADIANS(AK1493))))</f>
        <v>0</v>
      </c>
      <c r="AL1499" s="3">
        <f>IF(DEGREES(ACOS(SIN(RADIANS(G1499))*SIN(RADIANS(E1503))+COS(RADIANS(G1499))*COS(RADIANS(E1503))*COS(RADIANS(AL1493))))&gt;90,0,$F$4*$F$5/E1502^2*(SIN(RADIANS(G1499))*SIN(RADIANS(E1503))+COS(RADIANS(G1499))*COS(RADIANS(E1503))*COS(RADIANS(AL1493))))</f>
        <v>0</v>
      </c>
      <c r="AM1499" s="3">
        <f>IF(DEGREES(ACOS(SIN(RADIANS(G1499))*SIN(RADIANS(E1503))+COS(RADIANS(G1499))*COS(RADIANS(E1503))*COS(RADIANS(AM1493))))&gt;90,0,$F$4*$F$5/E1502^2*(SIN(RADIANS(G1499))*SIN(RADIANS(E1503))+COS(RADIANS(G1499))*COS(RADIANS(E1503))*COS(RADIANS(AM1493))))</f>
        <v>0</v>
      </c>
      <c r="AN1499" s="3">
        <f>IF(DEGREES(ACOS(SIN(RADIANS(G1499))*SIN(RADIANS(E1503))+COS(RADIANS(G1499))*COS(RADIANS(E1503))*COS(RADIANS(AN1493))))&gt;90,0,$F$4*$F$5/E1502^2*(SIN(RADIANS(G1499))*SIN(RADIANS(E1503))+COS(RADIANS(G1499))*COS(RADIANS(E1503))*COS(RADIANS(AN1493))))</f>
        <v>0</v>
      </c>
      <c r="AO1499" s="3">
        <f>IF(DEGREES(ACOS(SIN(RADIANS(G1499))*SIN(RADIANS(E1503))+COS(RADIANS(G1499))*COS(RADIANS(E1503))*COS(RADIANS(AO1493))))&gt;90,0,$F$4*$F$5/E1502^2*(SIN(RADIANS(G1499))*SIN(RADIANS(E1503))+COS(RADIANS(G1499))*COS(RADIANS(E1503))*COS(RADIANS(AO1493))))</f>
        <v>0</v>
      </c>
      <c r="AP1499" s="3">
        <f>IF(DEGREES(ACOS(SIN(RADIANS(G1499))*SIN(RADIANS(E1503))+COS(RADIANS(G1499))*COS(RADIANS(E1503))*COS(RADIANS(AP1493))))&gt;90,0,$F$4*$F$5/E1502^2*(SIN(RADIANS(G1499))*SIN(RADIANS(E1503))+COS(RADIANS(G1499))*COS(RADIANS(E1503))*COS(RADIANS(AP1493))))</f>
        <v>0</v>
      </c>
      <c r="AQ1499" s="3">
        <f>IF(DEGREES(ACOS(SIN(RADIANS(G1499))*SIN(RADIANS(E1503))+COS(RADIANS(G1499))*COS(RADIANS(E1503))*COS(RADIANS(AQ1493))))&gt;90,0,$F$4*$F$5/E1502^2*(SIN(RADIANS(G1499))*SIN(RADIANS(E1503))+COS(RADIANS(G1499))*COS(RADIANS(E1503))*COS(RADIANS(AQ1493))))</f>
        <v>0</v>
      </c>
      <c r="AR1499" s="3">
        <f>IF(DEGREES(ACOS(SIN(RADIANS(G1499))*SIN(RADIANS(E1503))+COS(RADIANS(G1499))*COS(RADIANS(E1503))*COS(RADIANS(AR1493))))&gt;90,0,$F$4*$F$5/E1502^2*(SIN(RADIANS(G1499))*SIN(RADIANS(E1503))+COS(RADIANS(G1499))*COS(RADIANS(E1503))*COS(RADIANS(AR1493))))</f>
        <v>0</v>
      </c>
    </row>
    <row r="1500" spans="2:44" ht="15.75" customHeight="1" x14ac:dyDescent="0.2">
      <c r="B1500" s="20" t="s">
        <v>786</v>
      </c>
      <c r="E1500" s="3" t="str">
        <f>IF($F$10=0,"N/A",$F$10*(E1495/360)-ROUNDDOWN($F$10*(E1495/360),0))</f>
        <v>N/A</v>
      </c>
      <c r="G1500" s="3">
        <v>40</v>
      </c>
      <c r="I1500" s="3">
        <f>IF(DEGREES(ACOS(SIN(RADIANS(G1500))*SIN(RADIANS(E1503))+COS(RADIANS(G1500))*COS(RADIANS(E1503))*COS(RADIANS(I1493))))&gt;90,0,$F$4*$F$5/E1502^2*(SIN(RADIANS(G1500))*SIN(RADIANS(E1503))+COS(RADIANS(G1500))*COS(RADIANS(E1503))*COS(RADIANS(I1493))))</f>
        <v>0</v>
      </c>
      <c r="J1500" s="3">
        <f>IF(DEGREES(ACOS(SIN(RADIANS(G1500))*SIN(RADIANS(E1503))+COS(RADIANS(G1500))*COS(RADIANS(E1503))*COS(RADIANS(J1493))))&gt;90,0,$F$4*$F$5/E1502^2*(SIN(RADIANS(G1500))*SIN(RADIANS(E1503))+COS(RADIANS(G1500))*COS(RADIANS(E1503))*COS(RADIANS(J1493))))</f>
        <v>0</v>
      </c>
      <c r="K1500" s="3">
        <f>IF(DEGREES(ACOS(SIN(RADIANS(G1500))*SIN(RADIANS(E1503))+COS(RADIANS(G1500))*COS(RADIANS(E1503))*COS(RADIANS(K1493))))&gt;90,0,$F$4*$F$5/E1502^2*(SIN(RADIANS(G1500))*SIN(RADIANS(E1503))+COS(RADIANS(G1500))*COS(RADIANS(E1503))*COS(RADIANS(K1493))))</f>
        <v>0</v>
      </c>
      <c r="L1500" s="3">
        <f>IF(DEGREES(ACOS(SIN(RADIANS(G1500))*SIN(RADIANS(E1503))+COS(RADIANS(G1500))*COS(RADIANS(E1503))*COS(RADIANS(L1493))))&gt;90,0,$F$4*$F$5/E1502^2*(SIN(RADIANS(G1500))*SIN(RADIANS(E1503))+COS(RADIANS(G1500))*COS(RADIANS(E1503))*COS(RADIANS(L1493))))</f>
        <v>0</v>
      </c>
      <c r="M1500" s="3">
        <f>IF(DEGREES(ACOS(SIN(RADIANS(G1500))*SIN(RADIANS(E1503))+COS(RADIANS(G1500))*COS(RADIANS(E1503))*COS(RADIANS(M1493))))&gt;90,0,$F$4*$F$5/E1502^2*(SIN(RADIANS(G1500))*SIN(RADIANS(E1503))+COS(RADIANS(G1500))*COS(RADIANS(E1503))*COS(RADIANS(M1493))))</f>
        <v>0</v>
      </c>
      <c r="N1500" s="3">
        <f>IF(DEGREES(ACOS(SIN(RADIANS(G1500))*SIN(RADIANS(E1503))+COS(RADIANS(G1500))*COS(RADIANS(E1503))*COS(RADIANS(N1493))))&gt;90,0,$F$4*$F$5/E1502^2*(SIN(RADIANS(G1500))*SIN(RADIANS(E1503))+COS(RADIANS(G1500))*COS(RADIANS(E1503))*COS(RADIANS(N1493))))</f>
        <v>0</v>
      </c>
      <c r="O1500" s="3">
        <f>IF(DEGREES(ACOS(SIN(RADIANS(G1500))*SIN(RADIANS(E1503))+COS(RADIANS(G1500))*COS(RADIANS(E1503))*COS(RADIANS(O1493))))&gt;90,0,$F$4*$F$5/E1502^2*(SIN(RADIANS(G1500))*SIN(RADIANS(E1503))+COS(RADIANS(G1500))*COS(RADIANS(E1503))*COS(RADIANS(O1493))))</f>
        <v>0</v>
      </c>
      <c r="P1500" s="3">
        <f>IF(DEGREES(ACOS(SIN(RADIANS(G1500))*SIN(RADIANS(E1503))+COS(RADIANS(G1500))*COS(RADIANS(E1503))*COS(RADIANS(P1493))))&gt;90,0,$F$4*$F$5/E1502^2*(SIN(RADIANS(G1500))*SIN(RADIANS(E1503))+COS(RADIANS(G1500))*COS(RADIANS(E1503))*COS(RADIANS(P1493))))</f>
        <v>0</v>
      </c>
      <c r="Q1500" s="3">
        <f>IF(DEGREES(ACOS(SIN(RADIANS(G1500))*SIN(RADIANS(E1503))+COS(RADIANS(G1500))*COS(RADIANS(E1503))*COS(RADIANS(Q1493))))&gt;90,0,$F$4*$F$5/E1502^2*(SIN(RADIANS(G1500))*SIN(RADIANS(E1503))+COS(RADIANS(G1500))*COS(RADIANS(E1503))*COS(RADIANS(Q1493))))</f>
        <v>0</v>
      </c>
      <c r="R1500" s="3" t="e">
        <f>IF(DEGREES(ACOS(SIN(RADIANS(G1500))*SIN(RADIANS(E1503))+COS(RADIANS(G1500))*COS(RADIANS(E1503))*COS(RADIANS(R1493))))&gt;90,0,$F$4*$F$5/E1502^2*(SIN(RADIANS(G1500))*SIN(RADIANS(E1503))+COS(RADIANS(G1500))*COS(RADIANS(E1503))*COS(RADIANS(R1493))))</f>
        <v>#DIV/0!</v>
      </c>
      <c r="S1500" s="3" t="e">
        <f>IF(DEGREES(ACOS(SIN(RADIANS(G1500))*SIN(RADIANS(E1503))+COS(RADIANS(G1500))*COS(RADIANS(E1503))*COS(RADIANS(S1493))))&gt;90,0,$F$4*$F$5/E1502^2*(SIN(RADIANS(G1500))*SIN(RADIANS(E1503))+COS(RADIANS(G1500))*COS(RADIANS(E1503))*COS(RADIANS(S1493))))</f>
        <v>#DIV/0!</v>
      </c>
      <c r="T1500" s="3" t="e">
        <f>IF(DEGREES(ACOS(SIN(RADIANS(G1500))*SIN(RADIANS(E1503))+COS(RADIANS(G1500))*COS(RADIANS(E1503))*COS(RADIANS(T1493))))&gt;90,0,$F$4*$F$5/E1502^2*(SIN(RADIANS(G1500))*SIN(RADIANS(E1503))+COS(RADIANS(G1500))*COS(RADIANS(E1503))*COS(RADIANS(T1493))))</f>
        <v>#DIV/0!</v>
      </c>
      <c r="U1500" s="3" t="e">
        <f>IF(DEGREES(ACOS(SIN(RADIANS(G1500))*SIN(RADIANS(E1503))+COS(RADIANS(G1500))*COS(RADIANS(E1503))*COS(RADIANS(U1493))))&gt;90,0,$F$4*$F$5/E1502^2*(SIN(RADIANS(G1500))*SIN(RADIANS(E1503))+COS(RADIANS(G1500))*COS(RADIANS(E1503))*COS(RADIANS(U1493))))</f>
        <v>#DIV/0!</v>
      </c>
      <c r="V1500" s="3" t="e">
        <f>IF(DEGREES(ACOS(SIN(RADIANS(G1500))*SIN(RADIANS(E1503))+COS(RADIANS(G1500))*COS(RADIANS(E1503))*COS(RADIANS(V1493))))&gt;90,0,$F$4*$F$5/E1502^2*(SIN(RADIANS(G1500))*SIN(RADIANS(E1503))+COS(RADIANS(G1500))*COS(RADIANS(E1503))*COS(RADIANS(V1493))))</f>
        <v>#DIV/0!</v>
      </c>
      <c r="W1500" s="3" t="e">
        <f>IF(DEGREES(ACOS(SIN(RADIANS(G1500))*SIN(RADIANS(E1503))+COS(RADIANS(G1500))*COS(RADIANS(E1503))*COS(RADIANS(W1493))))&gt;90,0,$F$4*$F$5/E1502^2*(SIN(RADIANS(G1500))*SIN(RADIANS(E1503))+COS(RADIANS(G1500))*COS(RADIANS(E1503))*COS(RADIANS(W1493))))</f>
        <v>#DIV/0!</v>
      </c>
      <c r="X1500" s="3" t="e">
        <f>IF(DEGREES(ACOS(SIN(RADIANS(G1500))*SIN(RADIANS(E1503))+COS(RADIANS(G1500))*COS(RADIANS(E1503))*COS(RADIANS(X1493))))&gt;90,0,$F$4*$F$5/E1502^2*(SIN(RADIANS(G1500))*SIN(RADIANS(E1503))+COS(RADIANS(G1500))*COS(RADIANS(E1503))*COS(RADIANS(X1493))))</f>
        <v>#DIV/0!</v>
      </c>
      <c r="Y1500" s="3" t="e">
        <f>IF(DEGREES(ACOS(SIN(RADIANS(G1500))*SIN(RADIANS(E1503))+COS(RADIANS(G1500))*COS(RADIANS(E1503))*COS(RADIANS(Y1493))))&gt;90,0,$F$4*$F$5/E1502^2*(SIN(RADIANS(G1500))*SIN(RADIANS(E1503))+COS(RADIANS(G1500))*COS(RADIANS(E1503))*COS(RADIANS(Y1493))))</f>
        <v>#DIV/0!</v>
      </c>
      <c r="Z1500" s="3" t="e">
        <f>IF(DEGREES(ACOS(SIN(RADIANS(G1500))*SIN(RADIANS(E1503))+COS(RADIANS(G1500))*COS(RADIANS(E1503))*COS(RADIANS(Z1493))))&gt;90,0,$F$4*$F$5/E1502^2*(SIN(RADIANS(G1500))*SIN(RADIANS(E1503))+COS(RADIANS(G1500))*COS(RADIANS(E1503))*COS(RADIANS(Z1493))))</f>
        <v>#DIV/0!</v>
      </c>
      <c r="AA1500" s="3" t="e">
        <f>IF(DEGREES(ACOS(SIN(RADIANS(G1500))*SIN(RADIANS(E1503))+COS(RADIANS(G1500))*COS(RADIANS(E1503))*COS(RADIANS(AA1493))))&gt;90,0,$F$4*$F$5/E1502^2*(SIN(RADIANS(G1500))*SIN(RADIANS(E1503))+COS(RADIANS(G1500))*COS(RADIANS(E1503))*COS(RADIANS(AA1493))))</f>
        <v>#DIV/0!</v>
      </c>
      <c r="AB1500" s="3" t="e">
        <f>IF(DEGREES(ACOS(SIN(RADIANS(G1500))*SIN(RADIANS(E1503))+COS(RADIANS(G1500))*COS(RADIANS(E1503))*COS(RADIANS(AB1493))))&gt;90,0,$F$4*$F$5/E1502^2*(SIN(RADIANS(G1500))*SIN(RADIANS(E1503))+COS(RADIANS(G1500))*COS(RADIANS(E1503))*COS(RADIANS(AB1493))))</f>
        <v>#DIV/0!</v>
      </c>
      <c r="AC1500" s="3" t="e">
        <f>IF(DEGREES(ACOS(SIN(RADIANS(G1500))*SIN(RADIANS(E1503))+COS(RADIANS(G1500))*COS(RADIANS(E1503))*COS(RADIANS(AC1493))))&gt;90,0,$F$4*$F$5/E1502^2*(SIN(RADIANS(G1500))*SIN(RADIANS(E1503))+COS(RADIANS(G1500))*COS(RADIANS(E1503))*COS(RADIANS(AC1493))))</f>
        <v>#DIV/0!</v>
      </c>
      <c r="AD1500" s="3" t="e">
        <f>IF(DEGREES(ACOS(SIN(RADIANS(G1500))*SIN(RADIANS(E1503))+COS(RADIANS(G1500))*COS(RADIANS(E1503))*COS(RADIANS(AD1493))))&gt;90,0,$F$4*$F$5/E1502^2*(SIN(RADIANS(G1500))*SIN(RADIANS(E1503))+COS(RADIANS(G1500))*COS(RADIANS(E1503))*COS(RADIANS(AD1493))))</f>
        <v>#DIV/0!</v>
      </c>
      <c r="AE1500" s="3" t="e">
        <f>IF(DEGREES(ACOS(SIN(RADIANS(G1500))*SIN(RADIANS(E1503))+COS(RADIANS(G1500))*COS(RADIANS(E1503))*COS(RADIANS(AE1493))))&gt;90,0,$F$4*$F$5/E1502^2*(SIN(RADIANS(G1500))*SIN(RADIANS(E1503))+COS(RADIANS(G1500))*COS(RADIANS(E1503))*COS(RADIANS(AE1493))))</f>
        <v>#DIV/0!</v>
      </c>
      <c r="AF1500" s="3" t="e">
        <f>IF(DEGREES(ACOS(SIN(RADIANS(G1500))*SIN(RADIANS(E1503))+COS(RADIANS(G1500))*COS(RADIANS(E1503))*COS(RADIANS(AF1493))))&gt;90,0,$F$4*$F$5/E1502^2*(SIN(RADIANS(G1500))*SIN(RADIANS(E1503))+COS(RADIANS(G1500))*COS(RADIANS(E1503))*COS(RADIANS(AF1493))))</f>
        <v>#DIV/0!</v>
      </c>
      <c r="AG1500" s="3" t="e">
        <f>IF(DEGREES(ACOS(SIN(RADIANS(G1500))*SIN(RADIANS(E1503))+COS(RADIANS(G1500))*COS(RADIANS(E1503))*COS(RADIANS(AG1493))))&gt;90,0,$F$4*$F$5/E1502^2*(SIN(RADIANS(G1500))*SIN(RADIANS(E1503))+COS(RADIANS(G1500))*COS(RADIANS(E1503))*COS(RADIANS(AG1493))))</f>
        <v>#DIV/0!</v>
      </c>
      <c r="AH1500" s="3" t="e">
        <f>IF(DEGREES(ACOS(SIN(RADIANS(G1500))*SIN(RADIANS(E1503))+COS(RADIANS(G1500))*COS(RADIANS(E1503))*COS(RADIANS(AH1493))))&gt;90,0,$F$4*$F$5/E1502^2*(SIN(RADIANS(G1500))*SIN(RADIANS(E1503))+COS(RADIANS(G1500))*COS(RADIANS(E1503))*COS(RADIANS(AH1493))))</f>
        <v>#DIV/0!</v>
      </c>
      <c r="AI1500" s="3" t="e">
        <f>IF(DEGREES(ACOS(SIN(RADIANS(G1500))*SIN(RADIANS(E1503))+COS(RADIANS(G1500))*COS(RADIANS(E1503))*COS(RADIANS(AI1493))))&gt;90,0,$F$4*$F$5/E1502^2*(SIN(RADIANS(G1500))*SIN(RADIANS(E1503))+COS(RADIANS(G1500))*COS(RADIANS(E1503))*COS(RADIANS(AI1493))))</f>
        <v>#DIV/0!</v>
      </c>
      <c r="AJ1500" s="3" t="e">
        <f>IF(DEGREES(ACOS(SIN(RADIANS(G1500))*SIN(RADIANS(E1503))+COS(RADIANS(G1500))*COS(RADIANS(E1503))*COS(RADIANS(AJ1493))))&gt;90,0,$F$4*$F$5/E1502^2*(SIN(RADIANS(G1500))*SIN(RADIANS(E1503))+COS(RADIANS(G1500))*COS(RADIANS(E1503))*COS(RADIANS(AJ1493))))</f>
        <v>#DIV/0!</v>
      </c>
      <c r="AK1500" s="3">
        <f>IF(DEGREES(ACOS(SIN(RADIANS(G1500))*SIN(RADIANS(E1503))+COS(RADIANS(G1500))*COS(RADIANS(E1503))*COS(RADIANS(AK1493))))&gt;90,0,$F$4*$F$5/E1502^2*(SIN(RADIANS(G1500))*SIN(RADIANS(E1503))+COS(RADIANS(G1500))*COS(RADIANS(E1503))*COS(RADIANS(AK1493))))</f>
        <v>0</v>
      </c>
      <c r="AL1500" s="3">
        <f>IF(DEGREES(ACOS(SIN(RADIANS(G1500))*SIN(RADIANS(E1503))+COS(RADIANS(G1500))*COS(RADIANS(E1503))*COS(RADIANS(AL1493))))&gt;90,0,$F$4*$F$5/E1502^2*(SIN(RADIANS(G1500))*SIN(RADIANS(E1503))+COS(RADIANS(G1500))*COS(RADIANS(E1503))*COS(RADIANS(AL1493))))</f>
        <v>0</v>
      </c>
      <c r="AM1500" s="3">
        <f>IF(DEGREES(ACOS(SIN(RADIANS(G1500))*SIN(RADIANS(E1503))+COS(RADIANS(G1500))*COS(RADIANS(E1503))*COS(RADIANS(AM1493))))&gt;90,0,$F$4*$F$5/E1502^2*(SIN(RADIANS(G1500))*SIN(RADIANS(E1503))+COS(RADIANS(G1500))*COS(RADIANS(E1503))*COS(RADIANS(AM1493))))</f>
        <v>0</v>
      </c>
      <c r="AN1500" s="3">
        <f>IF(DEGREES(ACOS(SIN(RADIANS(G1500))*SIN(RADIANS(E1503))+COS(RADIANS(G1500))*COS(RADIANS(E1503))*COS(RADIANS(AN1493))))&gt;90,0,$F$4*$F$5/E1502^2*(SIN(RADIANS(G1500))*SIN(RADIANS(E1503))+COS(RADIANS(G1500))*COS(RADIANS(E1503))*COS(RADIANS(AN1493))))</f>
        <v>0</v>
      </c>
      <c r="AO1500" s="3">
        <f>IF(DEGREES(ACOS(SIN(RADIANS(G1500))*SIN(RADIANS(E1503))+COS(RADIANS(G1500))*COS(RADIANS(E1503))*COS(RADIANS(AO1493))))&gt;90,0,$F$4*$F$5/E1502^2*(SIN(RADIANS(G1500))*SIN(RADIANS(E1503))+COS(RADIANS(G1500))*COS(RADIANS(E1503))*COS(RADIANS(AO1493))))</f>
        <v>0</v>
      </c>
      <c r="AP1500" s="3">
        <f>IF(DEGREES(ACOS(SIN(RADIANS(G1500))*SIN(RADIANS(E1503))+COS(RADIANS(G1500))*COS(RADIANS(E1503))*COS(RADIANS(AP1493))))&gt;90,0,$F$4*$F$5/E1502^2*(SIN(RADIANS(G1500))*SIN(RADIANS(E1503))+COS(RADIANS(G1500))*COS(RADIANS(E1503))*COS(RADIANS(AP1493))))</f>
        <v>0</v>
      </c>
      <c r="AQ1500" s="3">
        <f>IF(DEGREES(ACOS(SIN(RADIANS(G1500))*SIN(RADIANS(E1503))+COS(RADIANS(G1500))*COS(RADIANS(E1503))*COS(RADIANS(AQ1493))))&gt;90,0,$F$4*$F$5/E1502^2*(SIN(RADIANS(G1500))*SIN(RADIANS(E1503))+COS(RADIANS(G1500))*COS(RADIANS(E1503))*COS(RADIANS(AQ1493))))</f>
        <v>0</v>
      </c>
      <c r="AR1500" s="3">
        <f>IF(DEGREES(ACOS(SIN(RADIANS(G1500))*SIN(RADIANS(E1503))+COS(RADIANS(G1500))*COS(RADIANS(E1503))*COS(RADIANS(AR1493))))&gt;90,0,$F$4*$F$5/E1502^2*(SIN(RADIANS(G1500))*SIN(RADIANS(E1503))+COS(RADIANS(G1500))*COS(RADIANS(E1503))*COS(RADIANS(AR1493))))</f>
        <v>0</v>
      </c>
    </row>
    <row r="1501" spans="2:44" ht="15.75" customHeight="1" x14ac:dyDescent="0.2">
      <c r="B1501" s="20" t="s">
        <v>787</v>
      </c>
      <c r="E1501" s="3" t="str">
        <f>IF($F$10=0,"N/A",E1500*$F$11/$F$10)</f>
        <v>N/A</v>
      </c>
      <c r="G1501" s="3">
        <v>30</v>
      </c>
      <c r="I1501" s="3">
        <f>IF(DEGREES(ACOS(SIN(RADIANS(G1501))*SIN(RADIANS(E1503))+COS(RADIANS(G1501))*COS(RADIANS(E1503))*COS(RADIANS(I1493))))&gt;90,0,$F$4*$F$5/E1502^2*(SIN(RADIANS(G1501))*SIN(RADIANS(E1503))+COS(RADIANS(G1501))*COS(RADIANS(E1503))*COS(RADIANS(I1493))))</f>
        <v>0</v>
      </c>
      <c r="J1501" s="3">
        <f>IF(DEGREES(ACOS(SIN(RADIANS(G1501))*SIN(RADIANS(E1503))+COS(RADIANS(G1501))*COS(RADIANS(E1503))*COS(RADIANS(J1493))))&gt;90,0,$F$4*$F$5/E1502^2*(SIN(RADIANS(G1501))*SIN(RADIANS(E1503))+COS(RADIANS(G1501))*COS(RADIANS(E1503))*COS(RADIANS(J1493))))</f>
        <v>0</v>
      </c>
      <c r="K1501" s="3">
        <f>IF(DEGREES(ACOS(SIN(RADIANS(G1501))*SIN(RADIANS(E1503))+COS(RADIANS(G1501))*COS(RADIANS(E1503))*COS(RADIANS(K1493))))&gt;90,0,$F$4*$F$5/E1502^2*(SIN(RADIANS(G1501))*SIN(RADIANS(E1503))+COS(RADIANS(G1501))*COS(RADIANS(E1503))*COS(RADIANS(K1493))))</f>
        <v>0</v>
      </c>
      <c r="L1501" s="3">
        <f>IF(DEGREES(ACOS(SIN(RADIANS(G1501))*SIN(RADIANS(E1503))+COS(RADIANS(G1501))*COS(RADIANS(E1503))*COS(RADIANS(L1493))))&gt;90,0,$F$4*$F$5/E1502^2*(SIN(RADIANS(G1501))*SIN(RADIANS(E1503))+COS(RADIANS(G1501))*COS(RADIANS(E1503))*COS(RADIANS(L1493))))</f>
        <v>0</v>
      </c>
      <c r="M1501" s="3">
        <f>IF(DEGREES(ACOS(SIN(RADIANS(G1501))*SIN(RADIANS(E1503))+COS(RADIANS(G1501))*COS(RADIANS(E1503))*COS(RADIANS(M1493))))&gt;90,0,$F$4*$F$5/E1502^2*(SIN(RADIANS(G1501))*SIN(RADIANS(E1503))+COS(RADIANS(G1501))*COS(RADIANS(E1503))*COS(RADIANS(M1493))))</f>
        <v>0</v>
      </c>
      <c r="N1501" s="3">
        <f>IF(DEGREES(ACOS(SIN(RADIANS(G1501))*SIN(RADIANS(E1503))+COS(RADIANS(G1501))*COS(RADIANS(E1503))*COS(RADIANS(N1493))))&gt;90,0,$F$4*$F$5/E1502^2*(SIN(RADIANS(G1501))*SIN(RADIANS(E1503))+COS(RADIANS(G1501))*COS(RADIANS(E1503))*COS(RADIANS(N1493))))</f>
        <v>0</v>
      </c>
      <c r="O1501" s="3">
        <f>IF(DEGREES(ACOS(SIN(RADIANS(G1501))*SIN(RADIANS(E1503))+COS(RADIANS(G1501))*COS(RADIANS(E1503))*COS(RADIANS(O1493))))&gt;90,0,$F$4*$F$5/E1502^2*(SIN(RADIANS(G1501))*SIN(RADIANS(E1503))+COS(RADIANS(G1501))*COS(RADIANS(E1503))*COS(RADIANS(O1493))))</f>
        <v>0</v>
      </c>
      <c r="P1501" s="3">
        <f>IF(DEGREES(ACOS(SIN(RADIANS(G1501))*SIN(RADIANS(E1503))+COS(RADIANS(G1501))*COS(RADIANS(E1503))*COS(RADIANS(P1493))))&gt;90,0,$F$4*$F$5/E1502^2*(SIN(RADIANS(G1501))*SIN(RADIANS(E1503))+COS(RADIANS(G1501))*COS(RADIANS(E1503))*COS(RADIANS(P1493))))</f>
        <v>0</v>
      </c>
      <c r="Q1501" s="3">
        <f>IF(DEGREES(ACOS(SIN(RADIANS(G1501))*SIN(RADIANS(E1503))+COS(RADIANS(G1501))*COS(RADIANS(E1503))*COS(RADIANS(Q1493))))&gt;90,0,$F$4*$F$5/E1502^2*(SIN(RADIANS(G1501))*SIN(RADIANS(E1503))+COS(RADIANS(G1501))*COS(RADIANS(E1503))*COS(RADIANS(Q1493))))</f>
        <v>0</v>
      </c>
      <c r="R1501" s="3" t="e">
        <f>IF(DEGREES(ACOS(SIN(RADIANS(G1501))*SIN(RADIANS(E1503))+COS(RADIANS(G1501))*COS(RADIANS(E1503))*COS(RADIANS(R1493))))&gt;90,0,$F$4*$F$5/E1502^2*(SIN(RADIANS(G1501))*SIN(RADIANS(E1503))+COS(RADIANS(G1501))*COS(RADIANS(E1503))*COS(RADIANS(R1493))))</f>
        <v>#DIV/0!</v>
      </c>
      <c r="S1501" s="3" t="e">
        <f>IF(DEGREES(ACOS(SIN(RADIANS(G1501))*SIN(RADIANS(E1503))+COS(RADIANS(G1501))*COS(RADIANS(E1503))*COS(RADIANS(S1493))))&gt;90,0,$F$4*$F$5/E1502^2*(SIN(RADIANS(G1501))*SIN(RADIANS(E1503))+COS(RADIANS(G1501))*COS(RADIANS(E1503))*COS(RADIANS(S1493))))</f>
        <v>#DIV/0!</v>
      </c>
      <c r="T1501" s="3" t="e">
        <f>IF(DEGREES(ACOS(SIN(RADIANS(G1501))*SIN(RADIANS(E1503))+COS(RADIANS(G1501))*COS(RADIANS(E1503))*COS(RADIANS(T1493))))&gt;90,0,$F$4*$F$5/E1502^2*(SIN(RADIANS(G1501))*SIN(RADIANS(E1503))+COS(RADIANS(G1501))*COS(RADIANS(E1503))*COS(RADIANS(T1493))))</f>
        <v>#DIV/0!</v>
      </c>
      <c r="U1501" s="3" t="e">
        <f>IF(DEGREES(ACOS(SIN(RADIANS(G1501))*SIN(RADIANS(E1503))+COS(RADIANS(G1501))*COS(RADIANS(E1503))*COS(RADIANS(U1493))))&gt;90,0,$F$4*$F$5/E1502^2*(SIN(RADIANS(G1501))*SIN(RADIANS(E1503))+COS(RADIANS(G1501))*COS(RADIANS(E1503))*COS(RADIANS(U1493))))</f>
        <v>#DIV/0!</v>
      </c>
      <c r="V1501" s="3" t="e">
        <f>IF(DEGREES(ACOS(SIN(RADIANS(G1501))*SIN(RADIANS(E1503))+COS(RADIANS(G1501))*COS(RADIANS(E1503))*COS(RADIANS(V1493))))&gt;90,0,$F$4*$F$5/E1502^2*(SIN(RADIANS(G1501))*SIN(RADIANS(E1503))+COS(RADIANS(G1501))*COS(RADIANS(E1503))*COS(RADIANS(V1493))))</f>
        <v>#DIV/0!</v>
      </c>
      <c r="W1501" s="3" t="e">
        <f>IF(DEGREES(ACOS(SIN(RADIANS(G1501))*SIN(RADIANS(E1503))+COS(RADIANS(G1501))*COS(RADIANS(E1503))*COS(RADIANS(W1493))))&gt;90,0,$F$4*$F$5/E1502^2*(SIN(RADIANS(G1501))*SIN(RADIANS(E1503))+COS(RADIANS(G1501))*COS(RADIANS(E1503))*COS(RADIANS(W1493))))</f>
        <v>#DIV/0!</v>
      </c>
      <c r="X1501" s="3" t="e">
        <f>IF(DEGREES(ACOS(SIN(RADIANS(G1501))*SIN(RADIANS(E1503))+COS(RADIANS(G1501))*COS(RADIANS(E1503))*COS(RADIANS(X1493))))&gt;90,0,$F$4*$F$5/E1502^2*(SIN(RADIANS(G1501))*SIN(RADIANS(E1503))+COS(RADIANS(G1501))*COS(RADIANS(E1503))*COS(RADIANS(X1493))))</f>
        <v>#DIV/0!</v>
      </c>
      <c r="Y1501" s="3" t="e">
        <f>IF(DEGREES(ACOS(SIN(RADIANS(G1501))*SIN(RADIANS(E1503))+COS(RADIANS(G1501))*COS(RADIANS(E1503))*COS(RADIANS(Y1493))))&gt;90,0,$F$4*$F$5/E1502^2*(SIN(RADIANS(G1501))*SIN(RADIANS(E1503))+COS(RADIANS(G1501))*COS(RADIANS(E1503))*COS(RADIANS(Y1493))))</f>
        <v>#DIV/0!</v>
      </c>
      <c r="Z1501" s="3" t="e">
        <f>IF(DEGREES(ACOS(SIN(RADIANS(G1501))*SIN(RADIANS(E1503))+COS(RADIANS(G1501))*COS(RADIANS(E1503))*COS(RADIANS(Z1493))))&gt;90,0,$F$4*$F$5/E1502^2*(SIN(RADIANS(G1501))*SIN(RADIANS(E1503))+COS(RADIANS(G1501))*COS(RADIANS(E1503))*COS(RADIANS(Z1493))))</f>
        <v>#DIV/0!</v>
      </c>
      <c r="AA1501" s="3" t="e">
        <f>IF(DEGREES(ACOS(SIN(RADIANS(G1501))*SIN(RADIANS(E1503))+COS(RADIANS(G1501))*COS(RADIANS(E1503))*COS(RADIANS(AA1493))))&gt;90,0,$F$4*$F$5/E1502^2*(SIN(RADIANS(G1501))*SIN(RADIANS(E1503))+COS(RADIANS(G1501))*COS(RADIANS(E1503))*COS(RADIANS(AA1493))))</f>
        <v>#DIV/0!</v>
      </c>
      <c r="AB1501" s="3" t="e">
        <f>IF(DEGREES(ACOS(SIN(RADIANS(G1501))*SIN(RADIANS(E1503))+COS(RADIANS(G1501))*COS(RADIANS(E1503))*COS(RADIANS(AB1493))))&gt;90,0,$F$4*$F$5/E1502^2*(SIN(RADIANS(G1501))*SIN(RADIANS(E1503))+COS(RADIANS(G1501))*COS(RADIANS(E1503))*COS(RADIANS(AB1493))))</f>
        <v>#DIV/0!</v>
      </c>
      <c r="AC1501" s="3" t="e">
        <f>IF(DEGREES(ACOS(SIN(RADIANS(G1501))*SIN(RADIANS(E1503))+COS(RADIANS(G1501))*COS(RADIANS(E1503))*COS(RADIANS(AC1493))))&gt;90,0,$F$4*$F$5/E1502^2*(SIN(RADIANS(G1501))*SIN(RADIANS(E1503))+COS(RADIANS(G1501))*COS(RADIANS(E1503))*COS(RADIANS(AC1493))))</f>
        <v>#DIV/0!</v>
      </c>
      <c r="AD1501" s="3" t="e">
        <f>IF(DEGREES(ACOS(SIN(RADIANS(G1501))*SIN(RADIANS(E1503))+COS(RADIANS(G1501))*COS(RADIANS(E1503))*COS(RADIANS(AD1493))))&gt;90,0,$F$4*$F$5/E1502^2*(SIN(RADIANS(G1501))*SIN(RADIANS(E1503))+COS(RADIANS(G1501))*COS(RADIANS(E1503))*COS(RADIANS(AD1493))))</f>
        <v>#DIV/0!</v>
      </c>
      <c r="AE1501" s="3" t="e">
        <f>IF(DEGREES(ACOS(SIN(RADIANS(G1501))*SIN(RADIANS(E1503))+COS(RADIANS(G1501))*COS(RADIANS(E1503))*COS(RADIANS(AE1493))))&gt;90,0,$F$4*$F$5/E1502^2*(SIN(RADIANS(G1501))*SIN(RADIANS(E1503))+COS(RADIANS(G1501))*COS(RADIANS(E1503))*COS(RADIANS(AE1493))))</f>
        <v>#DIV/0!</v>
      </c>
      <c r="AF1501" s="3" t="e">
        <f>IF(DEGREES(ACOS(SIN(RADIANS(G1501))*SIN(RADIANS(E1503))+COS(RADIANS(G1501))*COS(RADIANS(E1503))*COS(RADIANS(AF1493))))&gt;90,0,$F$4*$F$5/E1502^2*(SIN(RADIANS(G1501))*SIN(RADIANS(E1503))+COS(RADIANS(G1501))*COS(RADIANS(E1503))*COS(RADIANS(AF1493))))</f>
        <v>#DIV/0!</v>
      </c>
      <c r="AG1501" s="3" t="e">
        <f>IF(DEGREES(ACOS(SIN(RADIANS(G1501))*SIN(RADIANS(E1503))+COS(RADIANS(G1501))*COS(RADIANS(E1503))*COS(RADIANS(AG1493))))&gt;90,0,$F$4*$F$5/E1502^2*(SIN(RADIANS(G1501))*SIN(RADIANS(E1503))+COS(RADIANS(G1501))*COS(RADIANS(E1503))*COS(RADIANS(AG1493))))</f>
        <v>#DIV/0!</v>
      </c>
      <c r="AH1501" s="3" t="e">
        <f>IF(DEGREES(ACOS(SIN(RADIANS(G1501))*SIN(RADIANS(E1503))+COS(RADIANS(G1501))*COS(RADIANS(E1503))*COS(RADIANS(AH1493))))&gt;90,0,$F$4*$F$5/E1502^2*(SIN(RADIANS(G1501))*SIN(RADIANS(E1503))+COS(RADIANS(G1501))*COS(RADIANS(E1503))*COS(RADIANS(AH1493))))</f>
        <v>#DIV/0!</v>
      </c>
      <c r="AI1501" s="3" t="e">
        <f>IF(DEGREES(ACOS(SIN(RADIANS(G1501))*SIN(RADIANS(E1503))+COS(RADIANS(G1501))*COS(RADIANS(E1503))*COS(RADIANS(AI1493))))&gt;90,0,$F$4*$F$5/E1502^2*(SIN(RADIANS(G1501))*SIN(RADIANS(E1503))+COS(RADIANS(G1501))*COS(RADIANS(E1503))*COS(RADIANS(AI1493))))</f>
        <v>#DIV/0!</v>
      </c>
      <c r="AJ1501" s="3" t="e">
        <f>IF(DEGREES(ACOS(SIN(RADIANS(G1501))*SIN(RADIANS(E1503))+COS(RADIANS(G1501))*COS(RADIANS(E1503))*COS(RADIANS(AJ1493))))&gt;90,0,$F$4*$F$5/E1502^2*(SIN(RADIANS(G1501))*SIN(RADIANS(E1503))+COS(RADIANS(G1501))*COS(RADIANS(E1503))*COS(RADIANS(AJ1493))))</f>
        <v>#DIV/0!</v>
      </c>
      <c r="AK1501" s="3">
        <f>IF(DEGREES(ACOS(SIN(RADIANS(G1501))*SIN(RADIANS(E1503))+COS(RADIANS(G1501))*COS(RADIANS(E1503))*COS(RADIANS(AK1493))))&gt;90,0,$F$4*$F$5/E1502^2*(SIN(RADIANS(G1501))*SIN(RADIANS(E1503))+COS(RADIANS(G1501))*COS(RADIANS(E1503))*COS(RADIANS(AK1493))))</f>
        <v>0</v>
      </c>
      <c r="AL1501" s="3">
        <f>IF(DEGREES(ACOS(SIN(RADIANS(G1501))*SIN(RADIANS(E1503))+COS(RADIANS(G1501))*COS(RADIANS(E1503))*COS(RADIANS(AL1493))))&gt;90,0,$F$4*$F$5/E1502^2*(SIN(RADIANS(G1501))*SIN(RADIANS(E1503))+COS(RADIANS(G1501))*COS(RADIANS(E1503))*COS(RADIANS(AL1493))))</f>
        <v>0</v>
      </c>
      <c r="AM1501" s="3">
        <f>IF(DEGREES(ACOS(SIN(RADIANS(G1501))*SIN(RADIANS(E1503))+COS(RADIANS(G1501))*COS(RADIANS(E1503))*COS(RADIANS(AM1493))))&gt;90,0,$F$4*$F$5/E1502^2*(SIN(RADIANS(G1501))*SIN(RADIANS(E1503))+COS(RADIANS(G1501))*COS(RADIANS(E1503))*COS(RADIANS(AM1493))))</f>
        <v>0</v>
      </c>
      <c r="AN1501" s="3">
        <f>IF(DEGREES(ACOS(SIN(RADIANS(G1501))*SIN(RADIANS(E1503))+COS(RADIANS(G1501))*COS(RADIANS(E1503))*COS(RADIANS(AN1493))))&gt;90,0,$F$4*$F$5/E1502^2*(SIN(RADIANS(G1501))*SIN(RADIANS(E1503))+COS(RADIANS(G1501))*COS(RADIANS(E1503))*COS(RADIANS(AN1493))))</f>
        <v>0</v>
      </c>
      <c r="AO1501" s="3">
        <f>IF(DEGREES(ACOS(SIN(RADIANS(G1501))*SIN(RADIANS(E1503))+COS(RADIANS(G1501))*COS(RADIANS(E1503))*COS(RADIANS(AO1493))))&gt;90,0,$F$4*$F$5/E1502^2*(SIN(RADIANS(G1501))*SIN(RADIANS(E1503))+COS(RADIANS(G1501))*COS(RADIANS(E1503))*COS(RADIANS(AO1493))))</f>
        <v>0</v>
      </c>
      <c r="AP1501" s="3">
        <f>IF(DEGREES(ACOS(SIN(RADIANS(G1501))*SIN(RADIANS(E1503))+COS(RADIANS(G1501))*COS(RADIANS(E1503))*COS(RADIANS(AP1493))))&gt;90,0,$F$4*$F$5/E1502^2*(SIN(RADIANS(G1501))*SIN(RADIANS(E1503))+COS(RADIANS(G1501))*COS(RADIANS(E1503))*COS(RADIANS(AP1493))))</f>
        <v>0</v>
      </c>
      <c r="AQ1501" s="3">
        <f>IF(DEGREES(ACOS(SIN(RADIANS(G1501))*SIN(RADIANS(E1503))+COS(RADIANS(G1501))*COS(RADIANS(E1503))*COS(RADIANS(AQ1493))))&gt;90,0,$F$4*$F$5/E1502^2*(SIN(RADIANS(G1501))*SIN(RADIANS(E1503))+COS(RADIANS(G1501))*COS(RADIANS(E1503))*COS(RADIANS(AQ1493))))</f>
        <v>0</v>
      </c>
      <c r="AR1501" s="3">
        <f>IF(DEGREES(ACOS(SIN(RADIANS(G1501))*SIN(RADIANS(E1503))+COS(RADIANS(G1501))*COS(RADIANS(E1503))*COS(RADIANS(AR1493))))&gt;90,0,$F$4*$F$5/E1502^2*(SIN(RADIANS(G1501))*SIN(RADIANS(E1503))+COS(RADIANS(G1501))*COS(RADIANS(E1503))*COS(RADIANS(AR1493))))</f>
        <v>0</v>
      </c>
    </row>
    <row r="1502" spans="2:44" ht="15.75" customHeight="1" x14ac:dyDescent="0.2">
      <c r="B1502" s="20" t="s">
        <v>788</v>
      </c>
      <c r="E1502" s="3">
        <f>$F$6*(1-$F$7^2)/(1+$F$7*COS(RADIANS(E1496)))</f>
        <v>0</v>
      </c>
      <c r="G1502" s="3">
        <v>20</v>
      </c>
      <c r="I1502" s="3">
        <f>IF(DEGREES(ACOS(SIN(RADIANS(G1502))*SIN(RADIANS(E1503))+COS(RADIANS(G1502))*COS(RADIANS(E1503))*COS(RADIANS(I1493))))&gt;90,0,$F$4*$F$5/E1502^2*(SIN(RADIANS(G1502))*SIN(RADIANS(E1503))+COS(RADIANS(G1502))*COS(RADIANS(E1503))*COS(RADIANS(I1493))))</f>
        <v>0</v>
      </c>
      <c r="J1502" s="3">
        <f>IF(DEGREES(ACOS(SIN(RADIANS(G1502))*SIN(RADIANS(E1503))+COS(RADIANS(G1502))*COS(RADIANS(E1503))*COS(RADIANS(J1493))))&gt;90,0,$F$4*$F$5/E1502^2*(SIN(RADIANS(G1502))*SIN(RADIANS(E1503))+COS(RADIANS(G1502))*COS(RADIANS(E1503))*COS(RADIANS(J1493))))</f>
        <v>0</v>
      </c>
      <c r="K1502" s="3">
        <f>IF(DEGREES(ACOS(SIN(RADIANS(G1502))*SIN(RADIANS(E1503))+COS(RADIANS(G1502))*COS(RADIANS(E1503))*COS(RADIANS(K1493))))&gt;90,0,$F$4*$F$5/E1502^2*(SIN(RADIANS(G1502))*SIN(RADIANS(E1503))+COS(RADIANS(G1502))*COS(RADIANS(E1503))*COS(RADIANS(K1493))))</f>
        <v>0</v>
      </c>
      <c r="L1502" s="3">
        <f>IF(DEGREES(ACOS(SIN(RADIANS(G1502))*SIN(RADIANS(E1503))+COS(RADIANS(G1502))*COS(RADIANS(E1503))*COS(RADIANS(L1493))))&gt;90,0,$F$4*$F$5/E1502^2*(SIN(RADIANS(G1502))*SIN(RADIANS(E1503))+COS(RADIANS(G1502))*COS(RADIANS(E1503))*COS(RADIANS(L1493))))</f>
        <v>0</v>
      </c>
      <c r="M1502" s="3">
        <f>IF(DEGREES(ACOS(SIN(RADIANS(G1502))*SIN(RADIANS(E1503))+COS(RADIANS(G1502))*COS(RADIANS(E1503))*COS(RADIANS(M1493))))&gt;90,0,$F$4*$F$5/E1502^2*(SIN(RADIANS(G1502))*SIN(RADIANS(E1503))+COS(RADIANS(G1502))*COS(RADIANS(E1503))*COS(RADIANS(M1493))))</f>
        <v>0</v>
      </c>
      <c r="N1502" s="3">
        <f>IF(DEGREES(ACOS(SIN(RADIANS(G1502))*SIN(RADIANS(E1503))+COS(RADIANS(G1502))*COS(RADIANS(E1503))*COS(RADIANS(N1493))))&gt;90,0,$F$4*$F$5/E1502^2*(SIN(RADIANS(G1502))*SIN(RADIANS(E1503))+COS(RADIANS(G1502))*COS(RADIANS(E1503))*COS(RADIANS(N1493))))</f>
        <v>0</v>
      </c>
      <c r="O1502" s="3">
        <f>IF(DEGREES(ACOS(SIN(RADIANS(G1502))*SIN(RADIANS(E1503))+COS(RADIANS(G1502))*COS(RADIANS(E1503))*COS(RADIANS(O1493))))&gt;90,0,$F$4*$F$5/E1502^2*(SIN(RADIANS(G1502))*SIN(RADIANS(E1503))+COS(RADIANS(G1502))*COS(RADIANS(E1503))*COS(RADIANS(O1493))))</f>
        <v>0</v>
      </c>
      <c r="P1502" s="3">
        <f>IF(DEGREES(ACOS(SIN(RADIANS(G1502))*SIN(RADIANS(E1503))+COS(RADIANS(G1502))*COS(RADIANS(E1503))*COS(RADIANS(P1493))))&gt;90,0,$F$4*$F$5/E1502^2*(SIN(RADIANS(G1502))*SIN(RADIANS(E1503))+COS(RADIANS(G1502))*COS(RADIANS(E1503))*COS(RADIANS(P1493))))</f>
        <v>0</v>
      </c>
      <c r="Q1502" s="3">
        <f>IF(DEGREES(ACOS(SIN(RADIANS(G1502))*SIN(RADIANS(E1503))+COS(RADIANS(G1502))*COS(RADIANS(E1503))*COS(RADIANS(Q1493))))&gt;90,0,$F$4*$F$5/E1502^2*(SIN(RADIANS(G1502))*SIN(RADIANS(E1503))+COS(RADIANS(G1502))*COS(RADIANS(E1503))*COS(RADIANS(Q1493))))</f>
        <v>0</v>
      </c>
      <c r="R1502" s="3" t="e">
        <f>IF(DEGREES(ACOS(SIN(RADIANS(G1502))*SIN(RADIANS(E1503))+COS(RADIANS(G1502))*COS(RADIANS(E1503))*COS(RADIANS(R1493))))&gt;90,0,$F$4*$F$5/E1502^2*(SIN(RADIANS(G1502))*SIN(RADIANS(E1503))+COS(RADIANS(G1502))*COS(RADIANS(E1503))*COS(RADIANS(R1493))))</f>
        <v>#DIV/0!</v>
      </c>
      <c r="S1502" s="3" t="e">
        <f>IF(DEGREES(ACOS(SIN(RADIANS(G1502))*SIN(RADIANS(E1503))+COS(RADIANS(G1502))*COS(RADIANS(E1503))*COS(RADIANS(S1493))))&gt;90,0,$F$4*$F$5/E1502^2*(SIN(RADIANS(G1502))*SIN(RADIANS(E1503))+COS(RADIANS(G1502))*COS(RADIANS(E1503))*COS(RADIANS(S1493))))</f>
        <v>#DIV/0!</v>
      </c>
      <c r="T1502" s="3" t="e">
        <f>IF(DEGREES(ACOS(SIN(RADIANS(G1502))*SIN(RADIANS(E1503))+COS(RADIANS(G1502))*COS(RADIANS(E1503))*COS(RADIANS(T1493))))&gt;90,0,$F$4*$F$5/E1502^2*(SIN(RADIANS(G1502))*SIN(RADIANS(E1503))+COS(RADIANS(G1502))*COS(RADIANS(E1503))*COS(RADIANS(T1493))))</f>
        <v>#DIV/0!</v>
      </c>
      <c r="U1502" s="3" t="e">
        <f>IF(DEGREES(ACOS(SIN(RADIANS(G1502))*SIN(RADIANS(E1503))+COS(RADIANS(G1502))*COS(RADIANS(E1503))*COS(RADIANS(U1493))))&gt;90,0,$F$4*$F$5/E1502^2*(SIN(RADIANS(G1502))*SIN(RADIANS(E1503))+COS(RADIANS(G1502))*COS(RADIANS(E1503))*COS(RADIANS(U1493))))</f>
        <v>#DIV/0!</v>
      </c>
      <c r="V1502" s="3" t="e">
        <f>IF(DEGREES(ACOS(SIN(RADIANS(G1502))*SIN(RADIANS(E1503))+COS(RADIANS(G1502))*COS(RADIANS(E1503))*COS(RADIANS(V1493))))&gt;90,0,$F$4*$F$5/E1502^2*(SIN(RADIANS(G1502))*SIN(RADIANS(E1503))+COS(RADIANS(G1502))*COS(RADIANS(E1503))*COS(RADIANS(V1493))))</f>
        <v>#DIV/0!</v>
      </c>
      <c r="W1502" s="3" t="e">
        <f>IF(DEGREES(ACOS(SIN(RADIANS(G1502))*SIN(RADIANS(E1503))+COS(RADIANS(G1502))*COS(RADIANS(E1503))*COS(RADIANS(W1493))))&gt;90,0,$F$4*$F$5/E1502^2*(SIN(RADIANS(G1502))*SIN(RADIANS(E1503))+COS(RADIANS(G1502))*COS(RADIANS(E1503))*COS(RADIANS(W1493))))</f>
        <v>#DIV/0!</v>
      </c>
      <c r="X1502" s="3" t="e">
        <f>IF(DEGREES(ACOS(SIN(RADIANS(G1502))*SIN(RADIANS(E1503))+COS(RADIANS(G1502))*COS(RADIANS(E1503))*COS(RADIANS(X1493))))&gt;90,0,$F$4*$F$5/E1502^2*(SIN(RADIANS(G1502))*SIN(RADIANS(E1503))+COS(RADIANS(G1502))*COS(RADIANS(E1503))*COS(RADIANS(X1493))))</f>
        <v>#DIV/0!</v>
      </c>
      <c r="Y1502" s="3" t="e">
        <f>IF(DEGREES(ACOS(SIN(RADIANS(G1502))*SIN(RADIANS(E1503))+COS(RADIANS(G1502))*COS(RADIANS(E1503))*COS(RADIANS(Y1493))))&gt;90,0,$F$4*$F$5/E1502^2*(SIN(RADIANS(G1502))*SIN(RADIANS(E1503))+COS(RADIANS(G1502))*COS(RADIANS(E1503))*COS(RADIANS(Y1493))))</f>
        <v>#DIV/0!</v>
      </c>
      <c r="Z1502" s="3" t="e">
        <f>IF(DEGREES(ACOS(SIN(RADIANS(G1502))*SIN(RADIANS(E1503))+COS(RADIANS(G1502))*COS(RADIANS(E1503))*COS(RADIANS(Z1493))))&gt;90,0,$F$4*$F$5/E1502^2*(SIN(RADIANS(G1502))*SIN(RADIANS(E1503))+COS(RADIANS(G1502))*COS(RADIANS(E1503))*COS(RADIANS(Z1493))))</f>
        <v>#DIV/0!</v>
      </c>
      <c r="AA1502" s="3" t="e">
        <f>IF(DEGREES(ACOS(SIN(RADIANS(G1502))*SIN(RADIANS(E1503))+COS(RADIANS(G1502))*COS(RADIANS(E1503))*COS(RADIANS(AA1493))))&gt;90,0,$F$4*$F$5/E1502^2*(SIN(RADIANS(G1502))*SIN(RADIANS(E1503))+COS(RADIANS(G1502))*COS(RADIANS(E1503))*COS(RADIANS(AA1493))))</f>
        <v>#DIV/0!</v>
      </c>
      <c r="AB1502" s="3" t="e">
        <f>IF(DEGREES(ACOS(SIN(RADIANS(G1502))*SIN(RADIANS(E1503))+COS(RADIANS(G1502))*COS(RADIANS(E1503))*COS(RADIANS(AB1493))))&gt;90,0,$F$4*$F$5/E1502^2*(SIN(RADIANS(G1502))*SIN(RADIANS(E1503))+COS(RADIANS(G1502))*COS(RADIANS(E1503))*COS(RADIANS(AB1493))))</f>
        <v>#DIV/0!</v>
      </c>
      <c r="AC1502" s="3" t="e">
        <f>IF(DEGREES(ACOS(SIN(RADIANS(G1502))*SIN(RADIANS(E1503))+COS(RADIANS(G1502))*COS(RADIANS(E1503))*COS(RADIANS(AC1493))))&gt;90,0,$F$4*$F$5/E1502^2*(SIN(RADIANS(G1502))*SIN(RADIANS(E1503))+COS(RADIANS(G1502))*COS(RADIANS(E1503))*COS(RADIANS(AC1493))))</f>
        <v>#DIV/0!</v>
      </c>
      <c r="AD1502" s="3" t="e">
        <f>IF(DEGREES(ACOS(SIN(RADIANS(G1502))*SIN(RADIANS(E1503))+COS(RADIANS(G1502))*COS(RADIANS(E1503))*COS(RADIANS(AD1493))))&gt;90,0,$F$4*$F$5/E1502^2*(SIN(RADIANS(G1502))*SIN(RADIANS(E1503))+COS(RADIANS(G1502))*COS(RADIANS(E1503))*COS(RADIANS(AD1493))))</f>
        <v>#DIV/0!</v>
      </c>
      <c r="AE1502" s="3" t="e">
        <f>IF(DEGREES(ACOS(SIN(RADIANS(G1502))*SIN(RADIANS(E1503))+COS(RADIANS(G1502))*COS(RADIANS(E1503))*COS(RADIANS(AE1493))))&gt;90,0,$F$4*$F$5/E1502^2*(SIN(RADIANS(G1502))*SIN(RADIANS(E1503))+COS(RADIANS(G1502))*COS(RADIANS(E1503))*COS(RADIANS(AE1493))))</f>
        <v>#DIV/0!</v>
      </c>
      <c r="AF1502" s="3" t="e">
        <f>IF(DEGREES(ACOS(SIN(RADIANS(G1502))*SIN(RADIANS(E1503))+COS(RADIANS(G1502))*COS(RADIANS(E1503))*COS(RADIANS(AF1493))))&gt;90,0,$F$4*$F$5/E1502^2*(SIN(RADIANS(G1502))*SIN(RADIANS(E1503))+COS(RADIANS(G1502))*COS(RADIANS(E1503))*COS(RADIANS(AF1493))))</f>
        <v>#DIV/0!</v>
      </c>
      <c r="AG1502" s="3" t="e">
        <f>IF(DEGREES(ACOS(SIN(RADIANS(G1502))*SIN(RADIANS(E1503))+COS(RADIANS(G1502))*COS(RADIANS(E1503))*COS(RADIANS(AG1493))))&gt;90,0,$F$4*$F$5/E1502^2*(SIN(RADIANS(G1502))*SIN(RADIANS(E1503))+COS(RADIANS(G1502))*COS(RADIANS(E1503))*COS(RADIANS(AG1493))))</f>
        <v>#DIV/0!</v>
      </c>
      <c r="AH1502" s="3" t="e">
        <f>IF(DEGREES(ACOS(SIN(RADIANS(G1502))*SIN(RADIANS(E1503))+COS(RADIANS(G1502))*COS(RADIANS(E1503))*COS(RADIANS(AH1493))))&gt;90,0,$F$4*$F$5/E1502^2*(SIN(RADIANS(G1502))*SIN(RADIANS(E1503))+COS(RADIANS(G1502))*COS(RADIANS(E1503))*COS(RADIANS(AH1493))))</f>
        <v>#DIV/0!</v>
      </c>
      <c r="AI1502" s="3" t="e">
        <f>IF(DEGREES(ACOS(SIN(RADIANS(G1502))*SIN(RADIANS(E1503))+COS(RADIANS(G1502))*COS(RADIANS(E1503))*COS(RADIANS(AI1493))))&gt;90,0,$F$4*$F$5/E1502^2*(SIN(RADIANS(G1502))*SIN(RADIANS(E1503))+COS(RADIANS(G1502))*COS(RADIANS(E1503))*COS(RADIANS(AI1493))))</f>
        <v>#DIV/0!</v>
      </c>
      <c r="AJ1502" s="3" t="e">
        <f>IF(DEGREES(ACOS(SIN(RADIANS(G1502))*SIN(RADIANS(E1503))+COS(RADIANS(G1502))*COS(RADIANS(E1503))*COS(RADIANS(AJ1493))))&gt;90,0,$F$4*$F$5/E1502^2*(SIN(RADIANS(G1502))*SIN(RADIANS(E1503))+COS(RADIANS(G1502))*COS(RADIANS(E1503))*COS(RADIANS(AJ1493))))</f>
        <v>#DIV/0!</v>
      </c>
      <c r="AK1502" s="3">
        <f>IF(DEGREES(ACOS(SIN(RADIANS(G1502))*SIN(RADIANS(E1503))+COS(RADIANS(G1502))*COS(RADIANS(E1503))*COS(RADIANS(AK1493))))&gt;90,0,$F$4*$F$5/E1502^2*(SIN(RADIANS(G1502))*SIN(RADIANS(E1503))+COS(RADIANS(G1502))*COS(RADIANS(E1503))*COS(RADIANS(AK1493))))</f>
        <v>0</v>
      </c>
      <c r="AL1502" s="3">
        <f>IF(DEGREES(ACOS(SIN(RADIANS(G1502))*SIN(RADIANS(E1503))+COS(RADIANS(G1502))*COS(RADIANS(E1503))*COS(RADIANS(AL1493))))&gt;90,0,$F$4*$F$5/E1502^2*(SIN(RADIANS(G1502))*SIN(RADIANS(E1503))+COS(RADIANS(G1502))*COS(RADIANS(E1503))*COS(RADIANS(AL1493))))</f>
        <v>0</v>
      </c>
      <c r="AM1502" s="3">
        <f>IF(DEGREES(ACOS(SIN(RADIANS(G1502))*SIN(RADIANS(E1503))+COS(RADIANS(G1502))*COS(RADIANS(E1503))*COS(RADIANS(AM1493))))&gt;90,0,$F$4*$F$5/E1502^2*(SIN(RADIANS(G1502))*SIN(RADIANS(E1503))+COS(RADIANS(G1502))*COS(RADIANS(E1503))*COS(RADIANS(AM1493))))</f>
        <v>0</v>
      </c>
      <c r="AN1502" s="3">
        <f>IF(DEGREES(ACOS(SIN(RADIANS(G1502))*SIN(RADIANS(E1503))+COS(RADIANS(G1502))*COS(RADIANS(E1503))*COS(RADIANS(AN1493))))&gt;90,0,$F$4*$F$5/E1502^2*(SIN(RADIANS(G1502))*SIN(RADIANS(E1503))+COS(RADIANS(G1502))*COS(RADIANS(E1503))*COS(RADIANS(AN1493))))</f>
        <v>0</v>
      </c>
      <c r="AO1502" s="3">
        <f>IF(DEGREES(ACOS(SIN(RADIANS(G1502))*SIN(RADIANS(E1503))+COS(RADIANS(G1502))*COS(RADIANS(E1503))*COS(RADIANS(AO1493))))&gt;90,0,$F$4*$F$5/E1502^2*(SIN(RADIANS(G1502))*SIN(RADIANS(E1503))+COS(RADIANS(G1502))*COS(RADIANS(E1503))*COS(RADIANS(AO1493))))</f>
        <v>0</v>
      </c>
      <c r="AP1502" s="3">
        <f>IF(DEGREES(ACOS(SIN(RADIANS(G1502))*SIN(RADIANS(E1503))+COS(RADIANS(G1502))*COS(RADIANS(E1503))*COS(RADIANS(AP1493))))&gt;90,0,$F$4*$F$5/E1502^2*(SIN(RADIANS(G1502))*SIN(RADIANS(E1503))+COS(RADIANS(G1502))*COS(RADIANS(E1503))*COS(RADIANS(AP1493))))</f>
        <v>0</v>
      </c>
      <c r="AQ1502" s="3">
        <f>IF(DEGREES(ACOS(SIN(RADIANS(G1502))*SIN(RADIANS(E1503))+COS(RADIANS(G1502))*COS(RADIANS(E1503))*COS(RADIANS(AQ1493))))&gt;90,0,$F$4*$F$5/E1502^2*(SIN(RADIANS(G1502))*SIN(RADIANS(E1503))+COS(RADIANS(G1502))*COS(RADIANS(E1503))*COS(RADIANS(AQ1493))))</f>
        <v>0</v>
      </c>
      <c r="AR1502" s="3">
        <f>IF(DEGREES(ACOS(SIN(RADIANS(G1502))*SIN(RADIANS(E1503))+COS(RADIANS(G1502))*COS(RADIANS(E1503))*COS(RADIANS(AR1493))))&gt;90,0,$F$4*$F$5/E1502^2*(SIN(RADIANS(G1502))*SIN(RADIANS(E1503))+COS(RADIANS(G1502))*COS(RADIANS(E1503))*COS(RADIANS(AR1493))))</f>
        <v>0</v>
      </c>
    </row>
    <row r="1503" spans="2:44" ht="15.75" customHeight="1" x14ac:dyDescent="0.2">
      <c r="B1503" s="20" t="s">
        <v>737</v>
      </c>
      <c r="E1503" s="3">
        <f>IF($F$8&gt;90,180-$F$8,$F$8)*SIN(RADIANS(E1497))</f>
        <v>0</v>
      </c>
      <c r="G1503" s="3">
        <v>10</v>
      </c>
      <c r="I1503" s="3">
        <f>IF(DEGREES(ACOS(SIN(RADIANS(G1503))*SIN(RADIANS(E1503))+COS(RADIANS(G1503))*COS(RADIANS(E1503))*COS(RADIANS(I1493))))&gt;90,0,$F$4*$F$5/E1502^2*(SIN(RADIANS(G1503))*SIN(RADIANS(E1503))+COS(RADIANS(G1503))*COS(RADIANS(E1503))*COS(RADIANS(I1493))))</f>
        <v>0</v>
      </c>
      <c r="J1503" s="3">
        <f>IF(DEGREES(ACOS(SIN(RADIANS(G1503))*SIN(RADIANS(E1503))+COS(RADIANS(G1503))*COS(RADIANS(E1503))*COS(RADIANS(J1493))))&gt;90,0,$F$4*$F$5/E1502^2*(SIN(RADIANS(G1503))*SIN(RADIANS(E1503))+COS(RADIANS(G1503))*COS(RADIANS(E1503))*COS(RADIANS(J1493))))</f>
        <v>0</v>
      </c>
      <c r="K1503" s="3">
        <f>IF(DEGREES(ACOS(SIN(RADIANS(G1503))*SIN(RADIANS(E1503))+COS(RADIANS(G1503))*COS(RADIANS(E1503))*COS(RADIANS(K1493))))&gt;90,0,$F$4*$F$5/E1502^2*(SIN(RADIANS(G1503))*SIN(RADIANS(E1503))+COS(RADIANS(G1503))*COS(RADIANS(E1503))*COS(RADIANS(K1493))))</f>
        <v>0</v>
      </c>
      <c r="L1503" s="3">
        <f>IF(DEGREES(ACOS(SIN(RADIANS(G1503))*SIN(RADIANS(E1503))+COS(RADIANS(G1503))*COS(RADIANS(E1503))*COS(RADIANS(L1493))))&gt;90,0,$F$4*$F$5/E1502^2*(SIN(RADIANS(G1503))*SIN(RADIANS(E1503))+COS(RADIANS(G1503))*COS(RADIANS(E1503))*COS(RADIANS(L1493))))</f>
        <v>0</v>
      </c>
      <c r="M1503" s="3">
        <f>IF(DEGREES(ACOS(SIN(RADIANS(G1503))*SIN(RADIANS(E1503))+COS(RADIANS(G1503))*COS(RADIANS(E1503))*COS(RADIANS(M1493))))&gt;90,0,$F$4*$F$5/E1502^2*(SIN(RADIANS(G1503))*SIN(RADIANS(E1503))+COS(RADIANS(G1503))*COS(RADIANS(E1503))*COS(RADIANS(M1493))))</f>
        <v>0</v>
      </c>
      <c r="N1503" s="3">
        <f>IF(DEGREES(ACOS(SIN(RADIANS(G1503))*SIN(RADIANS(E1503))+COS(RADIANS(G1503))*COS(RADIANS(E1503))*COS(RADIANS(N1493))))&gt;90,0,$F$4*$F$5/E1502^2*(SIN(RADIANS(G1503))*SIN(RADIANS(E1503))+COS(RADIANS(G1503))*COS(RADIANS(E1503))*COS(RADIANS(N1493))))</f>
        <v>0</v>
      </c>
      <c r="O1503" s="3">
        <f>IF(DEGREES(ACOS(SIN(RADIANS(G1503))*SIN(RADIANS(E1503))+COS(RADIANS(G1503))*COS(RADIANS(E1503))*COS(RADIANS(O1493))))&gt;90,0,$F$4*$F$5/E1502^2*(SIN(RADIANS(G1503))*SIN(RADIANS(E1503))+COS(RADIANS(G1503))*COS(RADIANS(E1503))*COS(RADIANS(O1493))))</f>
        <v>0</v>
      </c>
      <c r="P1503" s="3">
        <f>IF(DEGREES(ACOS(SIN(RADIANS(G1503))*SIN(RADIANS(E1503))+COS(RADIANS(G1503))*COS(RADIANS(E1503))*COS(RADIANS(P1493))))&gt;90,0,$F$4*$F$5/E1502^2*(SIN(RADIANS(G1503))*SIN(RADIANS(E1503))+COS(RADIANS(G1503))*COS(RADIANS(E1503))*COS(RADIANS(P1493))))</f>
        <v>0</v>
      </c>
      <c r="Q1503" s="3">
        <f>IF(DEGREES(ACOS(SIN(RADIANS(G1503))*SIN(RADIANS(E1503))+COS(RADIANS(G1503))*COS(RADIANS(E1503))*COS(RADIANS(Q1493))))&gt;90,0,$F$4*$F$5/E1502^2*(SIN(RADIANS(G1503))*SIN(RADIANS(E1503))+COS(RADIANS(G1503))*COS(RADIANS(E1503))*COS(RADIANS(Q1493))))</f>
        <v>0</v>
      </c>
      <c r="R1503" s="3" t="e">
        <f>IF(DEGREES(ACOS(SIN(RADIANS(G1503))*SIN(RADIANS(E1503))+COS(RADIANS(G1503))*COS(RADIANS(E1503))*COS(RADIANS(R1493))))&gt;90,0,$F$4*$F$5/E1502^2*(SIN(RADIANS(G1503))*SIN(RADIANS(E1503))+COS(RADIANS(G1503))*COS(RADIANS(E1503))*COS(RADIANS(R1493))))</f>
        <v>#DIV/0!</v>
      </c>
      <c r="S1503" s="3" t="e">
        <f>IF(DEGREES(ACOS(SIN(RADIANS(G1503))*SIN(RADIANS(E1503))+COS(RADIANS(G1503))*COS(RADIANS(E1503))*COS(RADIANS(S1493))))&gt;90,0,$F$4*$F$5/E1502^2*(SIN(RADIANS(G1503))*SIN(RADIANS(E1503))+COS(RADIANS(G1503))*COS(RADIANS(E1503))*COS(RADIANS(S1493))))</f>
        <v>#DIV/0!</v>
      </c>
      <c r="T1503" s="3" t="e">
        <f>IF(DEGREES(ACOS(SIN(RADIANS(G1503))*SIN(RADIANS(E1503))+COS(RADIANS(G1503))*COS(RADIANS(E1503))*COS(RADIANS(T1493))))&gt;90,0,$F$4*$F$5/E1502^2*(SIN(RADIANS(G1503))*SIN(RADIANS(E1503))+COS(RADIANS(G1503))*COS(RADIANS(E1503))*COS(RADIANS(T1493))))</f>
        <v>#DIV/0!</v>
      </c>
      <c r="U1503" s="3" t="e">
        <f>IF(DEGREES(ACOS(SIN(RADIANS(G1503))*SIN(RADIANS(E1503))+COS(RADIANS(G1503))*COS(RADIANS(E1503))*COS(RADIANS(U1493))))&gt;90,0,$F$4*$F$5/E1502^2*(SIN(RADIANS(G1503))*SIN(RADIANS(E1503))+COS(RADIANS(G1503))*COS(RADIANS(E1503))*COS(RADIANS(U1493))))</f>
        <v>#DIV/0!</v>
      </c>
      <c r="V1503" s="3" t="e">
        <f>IF(DEGREES(ACOS(SIN(RADIANS(G1503))*SIN(RADIANS(E1503))+COS(RADIANS(G1503))*COS(RADIANS(E1503))*COS(RADIANS(V1493))))&gt;90,0,$F$4*$F$5/E1502^2*(SIN(RADIANS(G1503))*SIN(RADIANS(E1503))+COS(RADIANS(G1503))*COS(RADIANS(E1503))*COS(RADIANS(V1493))))</f>
        <v>#DIV/0!</v>
      </c>
      <c r="W1503" s="3" t="e">
        <f>IF(DEGREES(ACOS(SIN(RADIANS(G1503))*SIN(RADIANS(E1503))+COS(RADIANS(G1503))*COS(RADIANS(E1503))*COS(RADIANS(W1493))))&gt;90,0,$F$4*$F$5/E1502^2*(SIN(RADIANS(G1503))*SIN(RADIANS(E1503))+COS(RADIANS(G1503))*COS(RADIANS(E1503))*COS(RADIANS(W1493))))</f>
        <v>#DIV/0!</v>
      </c>
      <c r="X1503" s="3" t="e">
        <f>IF(DEGREES(ACOS(SIN(RADIANS(G1503))*SIN(RADIANS(E1503))+COS(RADIANS(G1503))*COS(RADIANS(E1503))*COS(RADIANS(X1493))))&gt;90,0,$F$4*$F$5/E1502^2*(SIN(RADIANS(G1503))*SIN(RADIANS(E1503))+COS(RADIANS(G1503))*COS(RADIANS(E1503))*COS(RADIANS(X1493))))</f>
        <v>#DIV/0!</v>
      </c>
      <c r="Y1503" s="3" t="e">
        <f>IF(DEGREES(ACOS(SIN(RADIANS(G1503))*SIN(RADIANS(E1503))+COS(RADIANS(G1503))*COS(RADIANS(E1503))*COS(RADIANS(Y1493))))&gt;90,0,$F$4*$F$5/E1502^2*(SIN(RADIANS(G1503))*SIN(RADIANS(E1503))+COS(RADIANS(G1503))*COS(RADIANS(E1503))*COS(RADIANS(Y1493))))</f>
        <v>#DIV/0!</v>
      </c>
      <c r="Z1503" s="3" t="e">
        <f>IF(DEGREES(ACOS(SIN(RADIANS(G1503))*SIN(RADIANS(E1503))+COS(RADIANS(G1503))*COS(RADIANS(E1503))*COS(RADIANS(Z1493))))&gt;90,0,$F$4*$F$5/E1502^2*(SIN(RADIANS(G1503))*SIN(RADIANS(E1503))+COS(RADIANS(G1503))*COS(RADIANS(E1503))*COS(RADIANS(Z1493))))</f>
        <v>#DIV/0!</v>
      </c>
      <c r="AA1503" s="3" t="e">
        <f>IF(DEGREES(ACOS(SIN(RADIANS(G1503))*SIN(RADIANS(E1503))+COS(RADIANS(G1503))*COS(RADIANS(E1503))*COS(RADIANS(AA1493))))&gt;90,0,$F$4*$F$5/E1502^2*(SIN(RADIANS(G1503))*SIN(RADIANS(E1503))+COS(RADIANS(G1503))*COS(RADIANS(E1503))*COS(RADIANS(AA1493))))</f>
        <v>#DIV/0!</v>
      </c>
      <c r="AB1503" s="3" t="e">
        <f>IF(DEGREES(ACOS(SIN(RADIANS(G1503))*SIN(RADIANS(E1503))+COS(RADIANS(G1503))*COS(RADIANS(E1503))*COS(RADIANS(AB1493))))&gt;90,0,$F$4*$F$5/E1502^2*(SIN(RADIANS(G1503))*SIN(RADIANS(E1503))+COS(RADIANS(G1503))*COS(RADIANS(E1503))*COS(RADIANS(AB1493))))</f>
        <v>#DIV/0!</v>
      </c>
      <c r="AC1503" s="3" t="e">
        <f>IF(DEGREES(ACOS(SIN(RADIANS(G1503))*SIN(RADIANS(E1503))+COS(RADIANS(G1503))*COS(RADIANS(E1503))*COS(RADIANS(AC1493))))&gt;90,0,$F$4*$F$5/E1502^2*(SIN(RADIANS(G1503))*SIN(RADIANS(E1503))+COS(RADIANS(G1503))*COS(RADIANS(E1503))*COS(RADIANS(AC1493))))</f>
        <v>#DIV/0!</v>
      </c>
      <c r="AD1503" s="3" t="e">
        <f>IF(DEGREES(ACOS(SIN(RADIANS(G1503))*SIN(RADIANS(E1503))+COS(RADIANS(G1503))*COS(RADIANS(E1503))*COS(RADIANS(AD1493))))&gt;90,0,$F$4*$F$5/E1502^2*(SIN(RADIANS(G1503))*SIN(RADIANS(E1503))+COS(RADIANS(G1503))*COS(RADIANS(E1503))*COS(RADIANS(AD1493))))</f>
        <v>#DIV/0!</v>
      </c>
      <c r="AE1503" s="3" t="e">
        <f>IF(DEGREES(ACOS(SIN(RADIANS(G1503))*SIN(RADIANS(E1503))+COS(RADIANS(G1503))*COS(RADIANS(E1503))*COS(RADIANS(AE1493))))&gt;90,0,$F$4*$F$5/E1502^2*(SIN(RADIANS(G1503))*SIN(RADIANS(E1503))+COS(RADIANS(G1503))*COS(RADIANS(E1503))*COS(RADIANS(AE1493))))</f>
        <v>#DIV/0!</v>
      </c>
      <c r="AF1503" s="3" t="e">
        <f>IF(DEGREES(ACOS(SIN(RADIANS(G1503))*SIN(RADIANS(E1503))+COS(RADIANS(G1503))*COS(RADIANS(E1503))*COS(RADIANS(AF1493))))&gt;90,0,$F$4*$F$5/E1502^2*(SIN(RADIANS(G1503))*SIN(RADIANS(E1503))+COS(RADIANS(G1503))*COS(RADIANS(E1503))*COS(RADIANS(AF1493))))</f>
        <v>#DIV/0!</v>
      </c>
      <c r="AG1503" s="3" t="e">
        <f>IF(DEGREES(ACOS(SIN(RADIANS(G1503))*SIN(RADIANS(E1503))+COS(RADIANS(G1503))*COS(RADIANS(E1503))*COS(RADIANS(AG1493))))&gt;90,0,$F$4*$F$5/E1502^2*(SIN(RADIANS(G1503))*SIN(RADIANS(E1503))+COS(RADIANS(G1503))*COS(RADIANS(E1503))*COS(RADIANS(AG1493))))</f>
        <v>#DIV/0!</v>
      </c>
      <c r="AH1503" s="3" t="e">
        <f>IF(DEGREES(ACOS(SIN(RADIANS(G1503))*SIN(RADIANS(E1503))+COS(RADIANS(G1503))*COS(RADIANS(E1503))*COS(RADIANS(AH1493))))&gt;90,0,$F$4*$F$5/E1502^2*(SIN(RADIANS(G1503))*SIN(RADIANS(E1503))+COS(RADIANS(G1503))*COS(RADIANS(E1503))*COS(RADIANS(AH1493))))</f>
        <v>#DIV/0!</v>
      </c>
      <c r="AI1503" s="3" t="e">
        <f>IF(DEGREES(ACOS(SIN(RADIANS(G1503))*SIN(RADIANS(E1503))+COS(RADIANS(G1503))*COS(RADIANS(E1503))*COS(RADIANS(AI1493))))&gt;90,0,$F$4*$F$5/E1502^2*(SIN(RADIANS(G1503))*SIN(RADIANS(E1503))+COS(RADIANS(G1503))*COS(RADIANS(E1503))*COS(RADIANS(AI1493))))</f>
        <v>#DIV/0!</v>
      </c>
      <c r="AJ1503" s="3" t="e">
        <f>IF(DEGREES(ACOS(SIN(RADIANS(G1503))*SIN(RADIANS(E1503))+COS(RADIANS(G1503))*COS(RADIANS(E1503))*COS(RADIANS(AJ1493))))&gt;90,0,$F$4*$F$5/E1502^2*(SIN(RADIANS(G1503))*SIN(RADIANS(E1503))+COS(RADIANS(G1503))*COS(RADIANS(E1503))*COS(RADIANS(AJ1493))))</f>
        <v>#DIV/0!</v>
      </c>
      <c r="AK1503" s="3">
        <f>IF(DEGREES(ACOS(SIN(RADIANS(G1503))*SIN(RADIANS(E1503))+COS(RADIANS(G1503))*COS(RADIANS(E1503))*COS(RADIANS(AK1493))))&gt;90,0,$F$4*$F$5/E1502^2*(SIN(RADIANS(G1503))*SIN(RADIANS(E1503))+COS(RADIANS(G1503))*COS(RADIANS(E1503))*COS(RADIANS(AK1493))))</f>
        <v>0</v>
      </c>
      <c r="AL1503" s="3">
        <f>IF(DEGREES(ACOS(SIN(RADIANS(G1503))*SIN(RADIANS(E1503))+COS(RADIANS(G1503))*COS(RADIANS(E1503))*COS(RADIANS(AL1493))))&gt;90,0,$F$4*$F$5/E1502^2*(SIN(RADIANS(G1503))*SIN(RADIANS(E1503))+COS(RADIANS(G1503))*COS(RADIANS(E1503))*COS(RADIANS(AL1493))))</f>
        <v>0</v>
      </c>
      <c r="AM1503" s="3">
        <f>IF(DEGREES(ACOS(SIN(RADIANS(G1503))*SIN(RADIANS(E1503))+COS(RADIANS(G1503))*COS(RADIANS(E1503))*COS(RADIANS(AM1493))))&gt;90,0,$F$4*$F$5/E1502^2*(SIN(RADIANS(G1503))*SIN(RADIANS(E1503))+COS(RADIANS(G1503))*COS(RADIANS(E1503))*COS(RADIANS(AM1493))))</f>
        <v>0</v>
      </c>
      <c r="AN1503" s="3">
        <f>IF(DEGREES(ACOS(SIN(RADIANS(G1503))*SIN(RADIANS(E1503))+COS(RADIANS(G1503))*COS(RADIANS(E1503))*COS(RADIANS(AN1493))))&gt;90,0,$F$4*$F$5/E1502^2*(SIN(RADIANS(G1503))*SIN(RADIANS(E1503))+COS(RADIANS(G1503))*COS(RADIANS(E1503))*COS(RADIANS(AN1493))))</f>
        <v>0</v>
      </c>
      <c r="AO1503" s="3">
        <f>IF(DEGREES(ACOS(SIN(RADIANS(G1503))*SIN(RADIANS(E1503))+COS(RADIANS(G1503))*COS(RADIANS(E1503))*COS(RADIANS(AO1493))))&gt;90,0,$F$4*$F$5/E1502^2*(SIN(RADIANS(G1503))*SIN(RADIANS(E1503))+COS(RADIANS(G1503))*COS(RADIANS(E1503))*COS(RADIANS(AO1493))))</f>
        <v>0</v>
      </c>
      <c r="AP1503" s="3">
        <f>IF(DEGREES(ACOS(SIN(RADIANS(G1503))*SIN(RADIANS(E1503))+COS(RADIANS(G1503))*COS(RADIANS(E1503))*COS(RADIANS(AP1493))))&gt;90,0,$F$4*$F$5/E1502^2*(SIN(RADIANS(G1503))*SIN(RADIANS(E1503))+COS(RADIANS(G1503))*COS(RADIANS(E1503))*COS(RADIANS(AP1493))))</f>
        <v>0</v>
      </c>
      <c r="AQ1503" s="3">
        <f>IF(DEGREES(ACOS(SIN(RADIANS(G1503))*SIN(RADIANS(E1503))+COS(RADIANS(G1503))*COS(RADIANS(E1503))*COS(RADIANS(AQ1493))))&gt;90,0,$F$4*$F$5/E1502^2*(SIN(RADIANS(G1503))*SIN(RADIANS(E1503))+COS(RADIANS(G1503))*COS(RADIANS(E1503))*COS(RADIANS(AQ1493))))</f>
        <v>0</v>
      </c>
      <c r="AR1503" s="3">
        <f>IF(DEGREES(ACOS(SIN(RADIANS(G1503))*SIN(RADIANS(E1503))+COS(RADIANS(G1503))*COS(RADIANS(E1503))*COS(RADIANS(AR1493))))&gt;90,0,$F$4*$F$5/E1502^2*(SIN(RADIANS(G1503))*SIN(RADIANS(E1503))+COS(RADIANS(G1503))*COS(RADIANS(E1503))*COS(RADIANS(AR1493))))</f>
        <v>0</v>
      </c>
    </row>
    <row r="1504" spans="2:44" ht="15.75" customHeight="1" x14ac:dyDescent="0.2">
      <c r="B1504" s="20" t="s">
        <v>789</v>
      </c>
      <c r="E1504" s="3">
        <f>IF($F$10=0,IF(E1495&lt;360,E1495,E1495-360),($F$10+1)*E1495)</f>
        <v>270</v>
      </c>
      <c r="G1504" s="3">
        <v>0</v>
      </c>
      <c r="I1504" s="3">
        <f>IF(DEGREES(ACOS(SIN(RADIANS(G1504))*SIN(RADIANS(E1503))+COS(RADIANS(G1504))*COS(RADIANS(E1503))*COS(RADIANS(I1493))))&gt;90,0,$F$4*$F$5/E1502^2*(SIN(RADIANS(G1504))*SIN(RADIANS(E1503))+COS(RADIANS(G1504))*COS(RADIANS(E1503))*COS(RADIANS(I1493))))</f>
        <v>0</v>
      </c>
      <c r="J1504" s="3">
        <f>IF(DEGREES(ACOS(SIN(RADIANS(G1504))*SIN(RADIANS(E1503))+COS(RADIANS(G1504))*COS(RADIANS(E1503))*COS(RADIANS(J1493))))&gt;90,0,$F$4*$F$5/E1502^2*(SIN(RADIANS(G1504))*SIN(RADIANS(E1503))+COS(RADIANS(G1504))*COS(RADIANS(E1503))*COS(RADIANS(J1493))))</f>
        <v>0</v>
      </c>
      <c r="K1504" s="3">
        <f>IF(DEGREES(ACOS(SIN(RADIANS(G1504))*SIN(RADIANS(E1503))+COS(RADIANS(G1504))*COS(RADIANS(E1503))*COS(RADIANS(K1493))))&gt;90,0,$F$4*$F$5/E1502^2*(SIN(RADIANS(G1504))*SIN(RADIANS(E1503))+COS(RADIANS(G1504))*COS(RADIANS(E1503))*COS(RADIANS(K1493))))</f>
        <v>0</v>
      </c>
      <c r="L1504" s="3">
        <f>IF(DEGREES(ACOS(SIN(RADIANS(G1504))*SIN(RADIANS(E1503))+COS(RADIANS(G1504))*COS(RADIANS(E1503))*COS(RADIANS(L1493))))&gt;90,0,$F$4*$F$5/E1502^2*(SIN(RADIANS(G1504))*SIN(RADIANS(E1503))+COS(RADIANS(G1504))*COS(RADIANS(E1503))*COS(RADIANS(L1493))))</f>
        <v>0</v>
      </c>
      <c r="M1504" s="3">
        <f>IF(DEGREES(ACOS(SIN(RADIANS(G1504))*SIN(RADIANS(E1503))+COS(RADIANS(G1504))*COS(RADIANS(E1503))*COS(RADIANS(M1493))))&gt;90,0,$F$4*$F$5/E1502^2*(SIN(RADIANS(G1504))*SIN(RADIANS(E1503))+COS(RADIANS(G1504))*COS(RADIANS(E1503))*COS(RADIANS(M1493))))</f>
        <v>0</v>
      </c>
      <c r="N1504" s="3">
        <f>IF(DEGREES(ACOS(SIN(RADIANS(G1504))*SIN(RADIANS(E1503))+COS(RADIANS(G1504))*COS(RADIANS(E1503))*COS(RADIANS(N1493))))&gt;90,0,$F$4*$F$5/E1502^2*(SIN(RADIANS(G1504))*SIN(RADIANS(E1503))+COS(RADIANS(G1504))*COS(RADIANS(E1503))*COS(RADIANS(N1493))))</f>
        <v>0</v>
      </c>
      <c r="O1504" s="3">
        <f>IF(DEGREES(ACOS(SIN(RADIANS(G1504))*SIN(RADIANS(E1503))+COS(RADIANS(G1504))*COS(RADIANS(E1503))*COS(RADIANS(O1493))))&gt;90,0,$F$4*$F$5/E1502^2*(SIN(RADIANS(G1504))*SIN(RADIANS(E1503))+COS(RADIANS(G1504))*COS(RADIANS(E1503))*COS(RADIANS(O1493))))</f>
        <v>0</v>
      </c>
      <c r="P1504" s="3">
        <f>IF(DEGREES(ACOS(SIN(RADIANS(G1504))*SIN(RADIANS(E1503))+COS(RADIANS(G1504))*COS(RADIANS(E1503))*COS(RADIANS(P1493))))&gt;90,0,$F$4*$F$5/E1502^2*(SIN(RADIANS(G1504))*SIN(RADIANS(E1503))+COS(RADIANS(G1504))*COS(RADIANS(E1503))*COS(RADIANS(P1493))))</f>
        <v>0</v>
      </c>
      <c r="Q1504" s="3">
        <f>IF(DEGREES(ACOS(SIN(RADIANS(G1504))*SIN(RADIANS(E1503))+COS(RADIANS(G1504))*COS(RADIANS(E1503))*COS(RADIANS(Q1493))))&gt;90,0,$F$4*$F$5/E1502^2*(SIN(RADIANS(G1504))*SIN(RADIANS(E1503))+COS(RADIANS(G1504))*COS(RADIANS(E1503))*COS(RADIANS(Q1493))))</f>
        <v>0</v>
      </c>
      <c r="R1504" s="3" t="e">
        <f>IF(DEGREES(ACOS(SIN(RADIANS(G1504))*SIN(RADIANS(E1503))+COS(RADIANS(G1504))*COS(RADIANS(E1503))*COS(RADIANS(R1493))))&gt;90,0,$F$4*$F$5/E1502^2*(SIN(RADIANS(G1504))*SIN(RADIANS(E1503))+COS(RADIANS(G1504))*COS(RADIANS(E1503))*COS(RADIANS(R1493))))</f>
        <v>#DIV/0!</v>
      </c>
      <c r="S1504" s="3" t="e">
        <f>IF(DEGREES(ACOS(SIN(RADIANS(G1504))*SIN(RADIANS(E1503))+COS(RADIANS(G1504))*COS(RADIANS(E1503))*COS(RADIANS(S1493))))&gt;90,0,$F$4*$F$5/E1502^2*(SIN(RADIANS(G1504))*SIN(RADIANS(E1503))+COS(RADIANS(G1504))*COS(RADIANS(E1503))*COS(RADIANS(S1493))))</f>
        <v>#DIV/0!</v>
      </c>
      <c r="T1504" s="3" t="e">
        <f>IF(DEGREES(ACOS(SIN(RADIANS(G1504))*SIN(RADIANS(E1503))+COS(RADIANS(G1504))*COS(RADIANS(E1503))*COS(RADIANS(T1493))))&gt;90,0,$F$4*$F$5/E1502^2*(SIN(RADIANS(G1504))*SIN(RADIANS(E1503))+COS(RADIANS(G1504))*COS(RADIANS(E1503))*COS(RADIANS(T1493))))</f>
        <v>#DIV/0!</v>
      </c>
      <c r="U1504" s="3" t="e">
        <f>IF(DEGREES(ACOS(SIN(RADIANS(G1504))*SIN(RADIANS(E1503))+COS(RADIANS(G1504))*COS(RADIANS(E1503))*COS(RADIANS(U1493))))&gt;90,0,$F$4*$F$5/E1502^2*(SIN(RADIANS(G1504))*SIN(RADIANS(E1503))+COS(RADIANS(G1504))*COS(RADIANS(E1503))*COS(RADIANS(U1493))))</f>
        <v>#DIV/0!</v>
      </c>
      <c r="V1504" s="3" t="e">
        <f>IF(DEGREES(ACOS(SIN(RADIANS(G1504))*SIN(RADIANS(E1503))+COS(RADIANS(G1504))*COS(RADIANS(E1503))*COS(RADIANS(V1493))))&gt;90,0,$F$4*$F$5/E1502^2*(SIN(RADIANS(G1504))*SIN(RADIANS(E1503))+COS(RADIANS(G1504))*COS(RADIANS(E1503))*COS(RADIANS(V1493))))</f>
        <v>#DIV/0!</v>
      </c>
      <c r="W1504" s="3" t="e">
        <f>IF(DEGREES(ACOS(SIN(RADIANS(G1504))*SIN(RADIANS(E1503))+COS(RADIANS(G1504))*COS(RADIANS(E1503))*COS(RADIANS(W1493))))&gt;90,0,$F$4*$F$5/E1502^2*(SIN(RADIANS(G1504))*SIN(RADIANS(E1503))+COS(RADIANS(G1504))*COS(RADIANS(E1503))*COS(RADIANS(W1493))))</f>
        <v>#DIV/0!</v>
      </c>
      <c r="X1504" s="3" t="e">
        <f>IF(DEGREES(ACOS(SIN(RADIANS(G1504))*SIN(RADIANS(E1503))+COS(RADIANS(G1504))*COS(RADIANS(E1503))*COS(RADIANS(X1493))))&gt;90,0,$F$4*$F$5/E1502^2*(SIN(RADIANS(G1504))*SIN(RADIANS(E1503))+COS(RADIANS(G1504))*COS(RADIANS(E1503))*COS(RADIANS(X1493))))</f>
        <v>#DIV/0!</v>
      </c>
      <c r="Y1504" s="3" t="e">
        <f>IF(DEGREES(ACOS(SIN(RADIANS(G1504))*SIN(RADIANS(E1503))+COS(RADIANS(G1504))*COS(RADIANS(E1503))*COS(RADIANS(Y1493))))&gt;90,0,$F$4*$F$5/E1502^2*(SIN(RADIANS(G1504))*SIN(RADIANS(E1503))+COS(RADIANS(G1504))*COS(RADIANS(E1503))*COS(RADIANS(Y1493))))</f>
        <v>#DIV/0!</v>
      </c>
      <c r="Z1504" s="3" t="e">
        <f>IF(DEGREES(ACOS(SIN(RADIANS(G1504))*SIN(RADIANS(E1503))+COS(RADIANS(G1504))*COS(RADIANS(E1503))*COS(RADIANS(Z1493))))&gt;90,0,$F$4*$F$5/E1502^2*(SIN(RADIANS(G1504))*SIN(RADIANS(E1503))+COS(RADIANS(G1504))*COS(RADIANS(E1503))*COS(RADIANS(Z1493))))</f>
        <v>#DIV/0!</v>
      </c>
      <c r="AA1504" s="3" t="e">
        <f>IF(DEGREES(ACOS(SIN(RADIANS(G1504))*SIN(RADIANS(E1503))+COS(RADIANS(G1504))*COS(RADIANS(E1503))*COS(RADIANS(AA1493))))&gt;90,0,$F$4*$F$5/E1502^2*(SIN(RADIANS(G1504))*SIN(RADIANS(E1503))+COS(RADIANS(G1504))*COS(RADIANS(E1503))*COS(RADIANS(AA1493))))</f>
        <v>#DIV/0!</v>
      </c>
      <c r="AB1504" s="3" t="e">
        <f>IF(DEGREES(ACOS(SIN(RADIANS(G1504))*SIN(RADIANS(E1503))+COS(RADIANS(G1504))*COS(RADIANS(E1503))*COS(RADIANS(AB1493))))&gt;90,0,$F$4*$F$5/E1502^2*(SIN(RADIANS(G1504))*SIN(RADIANS(E1503))+COS(RADIANS(G1504))*COS(RADIANS(E1503))*COS(RADIANS(AB1493))))</f>
        <v>#DIV/0!</v>
      </c>
      <c r="AC1504" s="3" t="e">
        <f>IF(DEGREES(ACOS(SIN(RADIANS(G1504))*SIN(RADIANS(E1503))+COS(RADIANS(G1504))*COS(RADIANS(E1503))*COS(RADIANS(AC1493))))&gt;90,0,$F$4*$F$5/E1502^2*(SIN(RADIANS(G1504))*SIN(RADIANS(E1503))+COS(RADIANS(G1504))*COS(RADIANS(E1503))*COS(RADIANS(AC1493))))</f>
        <v>#DIV/0!</v>
      </c>
      <c r="AD1504" s="3" t="e">
        <f>IF(DEGREES(ACOS(SIN(RADIANS(G1504))*SIN(RADIANS(E1503))+COS(RADIANS(G1504))*COS(RADIANS(E1503))*COS(RADIANS(AD1493))))&gt;90,0,$F$4*$F$5/E1502^2*(SIN(RADIANS(G1504))*SIN(RADIANS(E1503))+COS(RADIANS(G1504))*COS(RADIANS(E1503))*COS(RADIANS(AD1493))))</f>
        <v>#DIV/0!</v>
      </c>
      <c r="AE1504" s="3" t="e">
        <f>IF(DEGREES(ACOS(SIN(RADIANS(G1504))*SIN(RADIANS(E1503))+COS(RADIANS(G1504))*COS(RADIANS(E1503))*COS(RADIANS(AE1493))))&gt;90,0,$F$4*$F$5/E1502^2*(SIN(RADIANS(G1504))*SIN(RADIANS(E1503))+COS(RADIANS(G1504))*COS(RADIANS(E1503))*COS(RADIANS(AE1493))))</f>
        <v>#DIV/0!</v>
      </c>
      <c r="AF1504" s="3" t="e">
        <f>IF(DEGREES(ACOS(SIN(RADIANS(G1504))*SIN(RADIANS(E1503))+COS(RADIANS(G1504))*COS(RADIANS(E1503))*COS(RADIANS(AF1493))))&gt;90,0,$F$4*$F$5/E1502^2*(SIN(RADIANS(G1504))*SIN(RADIANS(E1503))+COS(RADIANS(G1504))*COS(RADIANS(E1503))*COS(RADIANS(AF1493))))</f>
        <v>#DIV/0!</v>
      </c>
      <c r="AG1504" s="3" t="e">
        <f>IF(DEGREES(ACOS(SIN(RADIANS(G1504))*SIN(RADIANS(E1503))+COS(RADIANS(G1504))*COS(RADIANS(E1503))*COS(RADIANS(AG1493))))&gt;90,0,$F$4*$F$5/E1502^2*(SIN(RADIANS(G1504))*SIN(RADIANS(E1503))+COS(RADIANS(G1504))*COS(RADIANS(E1503))*COS(RADIANS(AG1493))))</f>
        <v>#DIV/0!</v>
      </c>
      <c r="AH1504" s="3" t="e">
        <f>IF(DEGREES(ACOS(SIN(RADIANS(G1504))*SIN(RADIANS(E1503))+COS(RADIANS(G1504))*COS(RADIANS(E1503))*COS(RADIANS(AH1493))))&gt;90,0,$F$4*$F$5/E1502^2*(SIN(RADIANS(G1504))*SIN(RADIANS(E1503))+COS(RADIANS(G1504))*COS(RADIANS(E1503))*COS(RADIANS(AH1493))))</f>
        <v>#DIV/0!</v>
      </c>
      <c r="AI1504" s="3" t="e">
        <f>IF(DEGREES(ACOS(SIN(RADIANS(G1504))*SIN(RADIANS(E1503))+COS(RADIANS(G1504))*COS(RADIANS(E1503))*COS(RADIANS(AI1493))))&gt;90,0,$F$4*$F$5/E1502^2*(SIN(RADIANS(G1504))*SIN(RADIANS(E1503))+COS(RADIANS(G1504))*COS(RADIANS(E1503))*COS(RADIANS(AI1493))))</f>
        <v>#DIV/0!</v>
      </c>
      <c r="AJ1504" s="3" t="e">
        <f>IF(DEGREES(ACOS(SIN(RADIANS(G1504))*SIN(RADIANS(E1503))+COS(RADIANS(G1504))*COS(RADIANS(E1503))*COS(RADIANS(AJ1493))))&gt;90,0,$F$4*$F$5/E1502^2*(SIN(RADIANS(G1504))*SIN(RADIANS(E1503))+COS(RADIANS(G1504))*COS(RADIANS(E1503))*COS(RADIANS(AJ1493))))</f>
        <v>#DIV/0!</v>
      </c>
      <c r="AK1504" s="3">
        <f>IF(DEGREES(ACOS(SIN(RADIANS(G1504))*SIN(RADIANS(E1503))+COS(RADIANS(G1504))*COS(RADIANS(E1503))*COS(RADIANS(AK1493))))&gt;90,0,$F$4*$F$5/E1502^2*(SIN(RADIANS(G1504))*SIN(RADIANS(E1503))+COS(RADIANS(G1504))*COS(RADIANS(E1503))*COS(RADIANS(AK1493))))</f>
        <v>0</v>
      </c>
      <c r="AL1504" s="3">
        <f>IF(DEGREES(ACOS(SIN(RADIANS(G1504))*SIN(RADIANS(E1503))+COS(RADIANS(G1504))*COS(RADIANS(E1503))*COS(RADIANS(AL1493))))&gt;90,0,$F$4*$F$5/E1502^2*(SIN(RADIANS(G1504))*SIN(RADIANS(E1503))+COS(RADIANS(G1504))*COS(RADIANS(E1503))*COS(RADIANS(AL1493))))</f>
        <v>0</v>
      </c>
      <c r="AM1504" s="3">
        <f>IF(DEGREES(ACOS(SIN(RADIANS(G1504))*SIN(RADIANS(E1503))+COS(RADIANS(G1504))*COS(RADIANS(E1503))*COS(RADIANS(AM1493))))&gt;90,0,$F$4*$F$5/E1502^2*(SIN(RADIANS(G1504))*SIN(RADIANS(E1503))+COS(RADIANS(G1504))*COS(RADIANS(E1503))*COS(RADIANS(AM1493))))</f>
        <v>0</v>
      </c>
      <c r="AN1504" s="3">
        <f>IF(DEGREES(ACOS(SIN(RADIANS(G1504))*SIN(RADIANS(E1503))+COS(RADIANS(G1504))*COS(RADIANS(E1503))*COS(RADIANS(AN1493))))&gt;90,0,$F$4*$F$5/E1502^2*(SIN(RADIANS(G1504))*SIN(RADIANS(E1503))+COS(RADIANS(G1504))*COS(RADIANS(E1503))*COS(RADIANS(AN1493))))</f>
        <v>0</v>
      </c>
      <c r="AO1504" s="3">
        <f>IF(DEGREES(ACOS(SIN(RADIANS(G1504))*SIN(RADIANS(E1503))+COS(RADIANS(G1504))*COS(RADIANS(E1503))*COS(RADIANS(AO1493))))&gt;90,0,$F$4*$F$5/E1502^2*(SIN(RADIANS(G1504))*SIN(RADIANS(E1503))+COS(RADIANS(G1504))*COS(RADIANS(E1503))*COS(RADIANS(AO1493))))</f>
        <v>0</v>
      </c>
      <c r="AP1504" s="3">
        <f>IF(DEGREES(ACOS(SIN(RADIANS(G1504))*SIN(RADIANS(E1503))+COS(RADIANS(G1504))*COS(RADIANS(E1503))*COS(RADIANS(AP1493))))&gt;90,0,$F$4*$F$5/E1502^2*(SIN(RADIANS(G1504))*SIN(RADIANS(E1503))+COS(RADIANS(G1504))*COS(RADIANS(E1503))*COS(RADIANS(AP1493))))</f>
        <v>0</v>
      </c>
      <c r="AQ1504" s="3">
        <f>IF(DEGREES(ACOS(SIN(RADIANS(G1504))*SIN(RADIANS(E1503))+COS(RADIANS(G1504))*COS(RADIANS(E1503))*COS(RADIANS(AQ1493))))&gt;90,0,$F$4*$F$5/E1502^2*(SIN(RADIANS(G1504))*SIN(RADIANS(E1503))+COS(RADIANS(G1504))*COS(RADIANS(E1503))*COS(RADIANS(AQ1493))))</f>
        <v>0</v>
      </c>
      <c r="AR1504" s="3">
        <f>IF(DEGREES(ACOS(SIN(RADIANS(G1504))*SIN(RADIANS(E1503))+COS(RADIANS(G1504))*COS(RADIANS(E1503))*COS(RADIANS(AR1493))))&gt;90,0,$F$4*$F$5/E1502^2*(SIN(RADIANS(G1504))*SIN(RADIANS(E1503))+COS(RADIANS(G1504))*COS(RADIANS(E1503))*COS(RADIANS(AR1493))))</f>
        <v>0</v>
      </c>
    </row>
    <row r="1505" spans="2:44" ht="15.75" customHeight="1" x14ac:dyDescent="0.2">
      <c r="B1505" s="20" t="s">
        <v>790</v>
      </c>
      <c r="E1505" s="3">
        <f>E1504-E1496-360*ROUNDDOWN((E1504-E1496)/360,0)</f>
        <v>0</v>
      </c>
      <c r="G1505" s="3">
        <v>-10</v>
      </c>
      <c r="I1505" s="3">
        <f>IF(DEGREES(ACOS(SIN(RADIANS(G1505))*SIN(RADIANS(E1503))+COS(RADIANS(G1505))*COS(RADIANS(E1503))*COS(RADIANS(I1493))))&gt;90,0,$F$4*$F$5/E1502^2*(SIN(RADIANS(G1505))*SIN(RADIANS(E1503))+COS(RADIANS(G1505))*COS(RADIANS(E1503))*COS(RADIANS(I1493))))</f>
        <v>0</v>
      </c>
      <c r="J1505" s="3">
        <f>IF(DEGREES(ACOS(SIN(RADIANS(G1505))*SIN(RADIANS(E1503))+COS(RADIANS(G1505))*COS(RADIANS(E1503))*COS(RADIANS(J1493))))&gt;90,0,$F$4*$F$5/E1502^2*(SIN(RADIANS(G1505))*SIN(RADIANS(E1503))+COS(RADIANS(G1505))*COS(RADIANS(E1503))*COS(RADIANS(J1493))))</f>
        <v>0</v>
      </c>
      <c r="K1505" s="3">
        <f>IF(DEGREES(ACOS(SIN(RADIANS(G1505))*SIN(RADIANS(E1503))+COS(RADIANS(G1505))*COS(RADIANS(E1503))*COS(RADIANS(K1493))))&gt;90,0,$F$4*$F$5/E1502^2*(SIN(RADIANS(G1505))*SIN(RADIANS(E1503))+COS(RADIANS(G1505))*COS(RADIANS(E1503))*COS(RADIANS(K1493))))</f>
        <v>0</v>
      </c>
      <c r="L1505" s="3">
        <f>IF(DEGREES(ACOS(SIN(RADIANS(G1505))*SIN(RADIANS(E1503))+COS(RADIANS(G1505))*COS(RADIANS(E1503))*COS(RADIANS(L1493))))&gt;90,0,$F$4*$F$5/E1502^2*(SIN(RADIANS(G1505))*SIN(RADIANS(E1503))+COS(RADIANS(G1505))*COS(RADIANS(E1503))*COS(RADIANS(L1493))))</f>
        <v>0</v>
      </c>
      <c r="M1505" s="3">
        <f>IF(DEGREES(ACOS(SIN(RADIANS(G1505))*SIN(RADIANS(E1503))+COS(RADIANS(G1505))*COS(RADIANS(E1503))*COS(RADIANS(M1493))))&gt;90,0,$F$4*$F$5/E1502^2*(SIN(RADIANS(G1505))*SIN(RADIANS(E1503))+COS(RADIANS(G1505))*COS(RADIANS(E1503))*COS(RADIANS(M1493))))</f>
        <v>0</v>
      </c>
      <c r="N1505" s="3">
        <f>IF(DEGREES(ACOS(SIN(RADIANS(G1505))*SIN(RADIANS(E1503))+COS(RADIANS(G1505))*COS(RADIANS(E1503))*COS(RADIANS(N1493))))&gt;90,0,$F$4*$F$5/E1502^2*(SIN(RADIANS(G1505))*SIN(RADIANS(E1503))+COS(RADIANS(G1505))*COS(RADIANS(E1503))*COS(RADIANS(N1493))))</f>
        <v>0</v>
      </c>
      <c r="O1505" s="3">
        <f>IF(DEGREES(ACOS(SIN(RADIANS(G1505))*SIN(RADIANS(E1503))+COS(RADIANS(G1505))*COS(RADIANS(E1503))*COS(RADIANS(O1493))))&gt;90,0,$F$4*$F$5/E1502^2*(SIN(RADIANS(G1505))*SIN(RADIANS(E1503))+COS(RADIANS(G1505))*COS(RADIANS(E1503))*COS(RADIANS(O1493))))</f>
        <v>0</v>
      </c>
      <c r="P1505" s="3">
        <f>IF(DEGREES(ACOS(SIN(RADIANS(G1505))*SIN(RADIANS(E1503))+COS(RADIANS(G1505))*COS(RADIANS(E1503))*COS(RADIANS(P1493))))&gt;90,0,$F$4*$F$5/E1502^2*(SIN(RADIANS(G1505))*SIN(RADIANS(E1503))+COS(RADIANS(G1505))*COS(RADIANS(E1503))*COS(RADIANS(P1493))))</f>
        <v>0</v>
      </c>
      <c r="Q1505" s="3">
        <f>IF(DEGREES(ACOS(SIN(RADIANS(G1505))*SIN(RADIANS(E1503))+COS(RADIANS(G1505))*COS(RADIANS(E1503))*COS(RADIANS(Q1493))))&gt;90,0,$F$4*$F$5/E1502^2*(SIN(RADIANS(G1505))*SIN(RADIANS(E1503))+COS(RADIANS(G1505))*COS(RADIANS(E1503))*COS(RADIANS(Q1493))))</f>
        <v>0</v>
      </c>
      <c r="R1505" s="3" t="e">
        <f>IF(DEGREES(ACOS(SIN(RADIANS(G1505))*SIN(RADIANS(E1503))+COS(RADIANS(G1505))*COS(RADIANS(E1503))*COS(RADIANS(R1493))))&gt;90,0,$F$4*$F$5/E1502^2*(SIN(RADIANS(G1505))*SIN(RADIANS(E1503))+COS(RADIANS(G1505))*COS(RADIANS(E1503))*COS(RADIANS(R1493))))</f>
        <v>#DIV/0!</v>
      </c>
      <c r="S1505" s="3" t="e">
        <f>IF(DEGREES(ACOS(SIN(RADIANS(G1505))*SIN(RADIANS(E1503))+COS(RADIANS(G1505))*COS(RADIANS(E1503))*COS(RADIANS(S1493))))&gt;90,0,$F$4*$F$5/E1502^2*(SIN(RADIANS(G1505))*SIN(RADIANS(E1503))+COS(RADIANS(G1505))*COS(RADIANS(E1503))*COS(RADIANS(S1493))))</f>
        <v>#DIV/0!</v>
      </c>
      <c r="T1505" s="3" t="e">
        <f>IF(DEGREES(ACOS(SIN(RADIANS(G1505))*SIN(RADIANS(E1503))+COS(RADIANS(G1505))*COS(RADIANS(E1503))*COS(RADIANS(T1493))))&gt;90,0,$F$4*$F$5/E1502^2*(SIN(RADIANS(G1505))*SIN(RADIANS(E1503))+COS(RADIANS(G1505))*COS(RADIANS(E1503))*COS(RADIANS(T1493))))</f>
        <v>#DIV/0!</v>
      </c>
      <c r="U1505" s="3" t="e">
        <f>IF(DEGREES(ACOS(SIN(RADIANS(G1505))*SIN(RADIANS(E1503))+COS(RADIANS(G1505))*COS(RADIANS(E1503))*COS(RADIANS(U1493))))&gt;90,0,$F$4*$F$5/E1502^2*(SIN(RADIANS(G1505))*SIN(RADIANS(E1503))+COS(RADIANS(G1505))*COS(RADIANS(E1503))*COS(RADIANS(U1493))))</f>
        <v>#DIV/0!</v>
      </c>
      <c r="V1505" s="3" t="e">
        <f>IF(DEGREES(ACOS(SIN(RADIANS(G1505))*SIN(RADIANS(E1503))+COS(RADIANS(G1505))*COS(RADIANS(E1503))*COS(RADIANS(V1493))))&gt;90,0,$F$4*$F$5/E1502^2*(SIN(RADIANS(G1505))*SIN(RADIANS(E1503))+COS(RADIANS(G1505))*COS(RADIANS(E1503))*COS(RADIANS(V1493))))</f>
        <v>#DIV/0!</v>
      </c>
      <c r="W1505" s="3" t="e">
        <f>IF(DEGREES(ACOS(SIN(RADIANS(G1505))*SIN(RADIANS(E1503))+COS(RADIANS(G1505))*COS(RADIANS(E1503))*COS(RADIANS(W1493))))&gt;90,0,$F$4*$F$5/E1502^2*(SIN(RADIANS(G1505))*SIN(RADIANS(E1503))+COS(RADIANS(G1505))*COS(RADIANS(E1503))*COS(RADIANS(W1493))))</f>
        <v>#DIV/0!</v>
      </c>
      <c r="X1505" s="3" t="e">
        <f>IF(DEGREES(ACOS(SIN(RADIANS(G1505))*SIN(RADIANS(E1503))+COS(RADIANS(G1505))*COS(RADIANS(E1503))*COS(RADIANS(X1493))))&gt;90,0,$F$4*$F$5/E1502^2*(SIN(RADIANS(G1505))*SIN(RADIANS(E1503))+COS(RADIANS(G1505))*COS(RADIANS(E1503))*COS(RADIANS(X1493))))</f>
        <v>#DIV/0!</v>
      </c>
      <c r="Y1505" s="3" t="e">
        <f>IF(DEGREES(ACOS(SIN(RADIANS(G1505))*SIN(RADIANS(E1503))+COS(RADIANS(G1505))*COS(RADIANS(E1503))*COS(RADIANS(Y1493))))&gt;90,0,$F$4*$F$5/E1502^2*(SIN(RADIANS(G1505))*SIN(RADIANS(E1503))+COS(RADIANS(G1505))*COS(RADIANS(E1503))*COS(RADIANS(Y1493))))</f>
        <v>#DIV/0!</v>
      </c>
      <c r="Z1505" s="3" t="e">
        <f>IF(DEGREES(ACOS(SIN(RADIANS(G1505))*SIN(RADIANS(E1503))+COS(RADIANS(G1505))*COS(RADIANS(E1503))*COS(RADIANS(Z1493))))&gt;90,0,$F$4*$F$5/E1502^2*(SIN(RADIANS(G1505))*SIN(RADIANS(E1503))+COS(RADIANS(G1505))*COS(RADIANS(E1503))*COS(RADIANS(Z1493))))</f>
        <v>#DIV/0!</v>
      </c>
      <c r="AA1505" s="3" t="e">
        <f>IF(DEGREES(ACOS(SIN(RADIANS(G1505))*SIN(RADIANS(E1503))+COS(RADIANS(G1505))*COS(RADIANS(E1503))*COS(RADIANS(AA1493))))&gt;90,0,$F$4*$F$5/E1502^2*(SIN(RADIANS(G1505))*SIN(RADIANS(E1503))+COS(RADIANS(G1505))*COS(RADIANS(E1503))*COS(RADIANS(AA1493))))</f>
        <v>#DIV/0!</v>
      </c>
      <c r="AB1505" s="3" t="e">
        <f>IF(DEGREES(ACOS(SIN(RADIANS(G1505))*SIN(RADIANS(E1503))+COS(RADIANS(G1505))*COS(RADIANS(E1503))*COS(RADIANS(AB1493))))&gt;90,0,$F$4*$F$5/E1502^2*(SIN(RADIANS(G1505))*SIN(RADIANS(E1503))+COS(RADIANS(G1505))*COS(RADIANS(E1503))*COS(RADIANS(AB1493))))</f>
        <v>#DIV/0!</v>
      </c>
      <c r="AC1505" s="3" t="e">
        <f>IF(DEGREES(ACOS(SIN(RADIANS(G1505))*SIN(RADIANS(E1503))+COS(RADIANS(G1505))*COS(RADIANS(E1503))*COS(RADIANS(AC1493))))&gt;90,0,$F$4*$F$5/E1502^2*(SIN(RADIANS(G1505))*SIN(RADIANS(E1503))+COS(RADIANS(G1505))*COS(RADIANS(E1503))*COS(RADIANS(AC1493))))</f>
        <v>#DIV/0!</v>
      </c>
      <c r="AD1505" s="3" t="e">
        <f>IF(DEGREES(ACOS(SIN(RADIANS(G1505))*SIN(RADIANS(E1503))+COS(RADIANS(G1505))*COS(RADIANS(E1503))*COS(RADIANS(AD1493))))&gt;90,0,$F$4*$F$5/E1502^2*(SIN(RADIANS(G1505))*SIN(RADIANS(E1503))+COS(RADIANS(G1505))*COS(RADIANS(E1503))*COS(RADIANS(AD1493))))</f>
        <v>#DIV/0!</v>
      </c>
      <c r="AE1505" s="3" t="e">
        <f>IF(DEGREES(ACOS(SIN(RADIANS(G1505))*SIN(RADIANS(E1503))+COS(RADIANS(G1505))*COS(RADIANS(E1503))*COS(RADIANS(AE1493))))&gt;90,0,$F$4*$F$5/E1502^2*(SIN(RADIANS(G1505))*SIN(RADIANS(E1503))+COS(RADIANS(G1505))*COS(RADIANS(E1503))*COS(RADIANS(AE1493))))</f>
        <v>#DIV/0!</v>
      </c>
      <c r="AF1505" s="3" t="e">
        <f>IF(DEGREES(ACOS(SIN(RADIANS(G1505))*SIN(RADIANS(E1503))+COS(RADIANS(G1505))*COS(RADIANS(E1503))*COS(RADIANS(AF1493))))&gt;90,0,$F$4*$F$5/E1502^2*(SIN(RADIANS(G1505))*SIN(RADIANS(E1503))+COS(RADIANS(G1505))*COS(RADIANS(E1503))*COS(RADIANS(AF1493))))</f>
        <v>#DIV/0!</v>
      </c>
      <c r="AG1505" s="3" t="e">
        <f>IF(DEGREES(ACOS(SIN(RADIANS(G1505))*SIN(RADIANS(E1503))+COS(RADIANS(G1505))*COS(RADIANS(E1503))*COS(RADIANS(AG1493))))&gt;90,0,$F$4*$F$5/E1502^2*(SIN(RADIANS(G1505))*SIN(RADIANS(E1503))+COS(RADIANS(G1505))*COS(RADIANS(E1503))*COS(RADIANS(AG1493))))</f>
        <v>#DIV/0!</v>
      </c>
      <c r="AH1505" s="3" t="e">
        <f>IF(DEGREES(ACOS(SIN(RADIANS(G1505))*SIN(RADIANS(E1503))+COS(RADIANS(G1505))*COS(RADIANS(E1503))*COS(RADIANS(AH1493))))&gt;90,0,$F$4*$F$5/E1502^2*(SIN(RADIANS(G1505))*SIN(RADIANS(E1503))+COS(RADIANS(G1505))*COS(RADIANS(E1503))*COS(RADIANS(AH1493))))</f>
        <v>#DIV/0!</v>
      </c>
      <c r="AI1505" s="3" t="e">
        <f>IF(DEGREES(ACOS(SIN(RADIANS(G1505))*SIN(RADIANS(E1503))+COS(RADIANS(G1505))*COS(RADIANS(E1503))*COS(RADIANS(AI1493))))&gt;90,0,$F$4*$F$5/E1502^2*(SIN(RADIANS(G1505))*SIN(RADIANS(E1503))+COS(RADIANS(G1505))*COS(RADIANS(E1503))*COS(RADIANS(AI1493))))</f>
        <v>#DIV/0!</v>
      </c>
      <c r="AJ1505" s="3" t="e">
        <f>IF(DEGREES(ACOS(SIN(RADIANS(G1505))*SIN(RADIANS(E1503))+COS(RADIANS(G1505))*COS(RADIANS(E1503))*COS(RADIANS(AJ1493))))&gt;90,0,$F$4*$F$5/E1502^2*(SIN(RADIANS(G1505))*SIN(RADIANS(E1503))+COS(RADIANS(G1505))*COS(RADIANS(E1503))*COS(RADIANS(AJ1493))))</f>
        <v>#DIV/0!</v>
      </c>
      <c r="AK1505" s="3">
        <f>IF(DEGREES(ACOS(SIN(RADIANS(G1505))*SIN(RADIANS(E1503))+COS(RADIANS(G1505))*COS(RADIANS(E1503))*COS(RADIANS(AK1493))))&gt;90,0,$F$4*$F$5/E1502^2*(SIN(RADIANS(G1505))*SIN(RADIANS(E1503))+COS(RADIANS(G1505))*COS(RADIANS(E1503))*COS(RADIANS(AK1493))))</f>
        <v>0</v>
      </c>
      <c r="AL1505" s="3">
        <f>IF(DEGREES(ACOS(SIN(RADIANS(G1505))*SIN(RADIANS(E1503))+COS(RADIANS(G1505))*COS(RADIANS(E1503))*COS(RADIANS(AL1493))))&gt;90,0,$F$4*$F$5/E1502^2*(SIN(RADIANS(G1505))*SIN(RADIANS(E1503))+COS(RADIANS(G1505))*COS(RADIANS(E1503))*COS(RADIANS(AL1493))))</f>
        <v>0</v>
      </c>
      <c r="AM1505" s="3">
        <f>IF(DEGREES(ACOS(SIN(RADIANS(G1505))*SIN(RADIANS(E1503))+COS(RADIANS(G1505))*COS(RADIANS(E1503))*COS(RADIANS(AM1493))))&gt;90,0,$F$4*$F$5/E1502^2*(SIN(RADIANS(G1505))*SIN(RADIANS(E1503))+COS(RADIANS(G1505))*COS(RADIANS(E1503))*COS(RADIANS(AM1493))))</f>
        <v>0</v>
      </c>
      <c r="AN1505" s="3">
        <f>IF(DEGREES(ACOS(SIN(RADIANS(G1505))*SIN(RADIANS(E1503))+COS(RADIANS(G1505))*COS(RADIANS(E1503))*COS(RADIANS(AN1493))))&gt;90,0,$F$4*$F$5/E1502^2*(SIN(RADIANS(G1505))*SIN(RADIANS(E1503))+COS(RADIANS(G1505))*COS(RADIANS(E1503))*COS(RADIANS(AN1493))))</f>
        <v>0</v>
      </c>
      <c r="AO1505" s="3">
        <f>IF(DEGREES(ACOS(SIN(RADIANS(G1505))*SIN(RADIANS(E1503))+COS(RADIANS(G1505))*COS(RADIANS(E1503))*COS(RADIANS(AO1493))))&gt;90,0,$F$4*$F$5/E1502^2*(SIN(RADIANS(G1505))*SIN(RADIANS(E1503))+COS(RADIANS(G1505))*COS(RADIANS(E1503))*COS(RADIANS(AO1493))))</f>
        <v>0</v>
      </c>
      <c r="AP1505" s="3">
        <f>IF(DEGREES(ACOS(SIN(RADIANS(G1505))*SIN(RADIANS(E1503))+COS(RADIANS(G1505))*COS(RADIANS(E1503))*COS(RADIANS(AP1493))))&gt;90,0,$F$4*$F$5/E1502^2*(SIN(RADIANS(G1505))*SIN(RADIANS(E1503))+COS(RADIANS(G1505))*COS(RADIANS(E1503))*COS(RADIANS(AP1493))))</f>
        <v>0</v>
      </c>
      <c r="AQ1505" s="3">
        <f>IF(DEGREES(ACOS(SIN(RADIANS(G1505))*SIN(RADIANS(E1503))+COS(RADIANS(G1505))*COS(RADIANS(E1503))*COS(RADIANS(AQ1493))))&gt;90,0,$F$4*$F$5/E1502^2*(SIN(RADIANS(G1505))*SIN(RADIANS(E1503))+COS(RADIANS(G1505))*COS(RADIANS(E1503))*COS(RADIANS(AQ1493))))</f>
        <v>0</v>
      </c>
      <c r="AR1505" s="3">
        <f>IF(DEGREES(ACOS(SIN(RADIANS(G1505))*SIN(RADIANS(E1503))+COS(RADIANS(G1505))*COS(RADIANS(E1503))*COS(RADIANS(AR1493))))&gt;90,0,$F$4*$F$5/E1502^2*(SIN(RADIANS(G1505))*SIN(RADIANS(E1503))+COS(RADIANS(G1505))*COS(RADIANS(E1503))*COS(RADIANS(AR1493))))</f>
        <v>0</v>
      </c>
    </row>
    <row r="1506" spans="2:44" ht="15.75" customHeight="1" x14ac:dyDescent="0.2">
      <c r="G1506" s="3">
        <v>-20</v>
      </c>
      <c r="I1506" s="3">
        <f>IF(DEGREES(ACOS(SIN(RADIANS(G1506))*SIN(RADIANS(E1503))+COS(RADIANS(G1506))*COS(RADIANS(E1503))*COS(RADIANS(I1493))))&gt;90,0,$F$4*$F$5/E1502^2*(SIN(RADIANS(G1506))*SIN(RADIANS(E1503))+COS(RADIANS(G1506))*COS(RADIANS(E1503))*COS(RADIANS(I1493))))</f>
        <v>0</v>
      </c>
      <c r="J1506" s="3">
        <f>IF(DEGREES(ACOS(SIN(RADIANS(G1506))*SIN(RADIANS(E1503))+COS(RADIANS(G1506))*COS(RADIANS(E1503))*COS(RADIANS(J1493))))&gt;90,0,$F$4*$F$5/E1502^2*(SIN(RADIANS(G1506))*SIN(RADIANS(E1503))+COS(RADIANS(G1506))*COS(RADIANS(E1503))*COS(RADIANS(J1493))))</f>
        <v>0</v>
      </c>
      <c r="K1506" s="3">
        <f>IF(DEGREES(ACOS(SIN(RADIANS(G1506))*SIN(RADIANS(E1503))+COS(RADIANS(G1506))*COS(RADIANS(E1503))*COS(RADIANS(K1493))))&gt;90,0,$F$4*$F$5/E1502^2*(SIN(RADIANS(G1506))*SIN(RADIANS(E1503))+COS(RADIANS(G1506))*COS(RADIANS(E1503))*COS(RADIANS(K1493))))</f>
        <v>0</v>
      </c>
      <c r="L1506" s="3">
        <f>IF(DEGREES(ACOS(SIN(RADIANS(G1506))*SIN(RADIANS(E1503))+COS(RADIANS(G1506))*COS(RADIANS(E1503))*COS(RADIANS(L1493))))&gt;90,0,$F$4*$F$5/E1502^2*(SIN(RADIANS(G1506))*SIN(RADIANS(E1503))+COS(RADIANS(G1506))*COS(RADIANS(E1503))*COS(RADIANS(L1493))))</f>
        <v>0</v>
      </c>
      <c r="M1506" s="3">
        <f>IF(DEGREES(ACOS(SIN(RADIANS(G1506))*SIN(RADIANS(E1503))+COS(RADIANS(G1506))*COS(RADIANS(E1503))*COS(RADIANS(M1493))))&gt;90,0,$F$4*$F$5/E1502^2*(SIN(RADIANS(G1506))*SIN(RADIANS(E1503))+COS(RADIANS(G1506))*COS(RADIANS(E1503))*COS(RADIANS(M1493))))</f>
        <v>0</v>
      </c>
      <c r="N1506" s="3">
        <f>IF(DEGREES(ACOS(SIN(RADIANS(G1506))*SIN(RADIANS(E1503))+COS(RADIANS(G1506))*COS(RADIANS(E1503))*COS(RADIANS(N1493))))&gt;90,0,$F$4*$F$5/E1502^2*(SIN(RADIANS(G1506))*SIN(RADIANS(E1503))+COS(RADIANS(G1506))*COS(RADIANS(E1503))*COS(RADIANS(N1493))))</f>
        <v>0</v>
      </c>
      <c r="O1506" s="3">
        <f>IF(DEGREES(ACOS(SIN(RADIANS(G1506))*SIN(RADIANS(E1503))+COS(RADIANS(G1506))*COS(RADIANS(E1503))*COS(RADIANS(O1493))))&gt;90,0,$F$4*$F$5/E1502^2*(SIN(RADIANS(G1506))*SIN(RADIANS(E1503))+COS(RADIANS(G1506))*COS(RADIANS(E1503))*COS(RADIANS(O1493))))</f>
        <v>0</v>
      </c>
      <c r="P1506" s="3">
        <f>IF(DEGREES(ACOS(SIN(RADIANS(G1506))*SIN(RADIANS(E1503))+COS(RADIANS(G1506))*COS(RADIANS(E1503))*COS(RADIANS(P1493))))&gt;90,0,$F$4*$F$5/E1502^2*(SIN(RADIANS(G1506))*SIN(RADIANS(E1503))+COS(RADIANS(G1506))*COS(RADIANS(E1503))*COS(RADIANS(P1493))))</f>
        <v>0</v>
      </c>
      <c r="Q1506" s="3">
        <f>IF(DEGREES(ACOS(SIN(RADIANS(G1506))*SIN(RADIANS(E1503))+COS(RADIANS(G1506))*COS(RADIANS(E1503))*COS(RADIANS(Q1493))))&gt;90,0,$F$4*$F$5/E1502^2*(SIN(RADIANS(G1506))*SIN(RADIANS(E1503))+COS(RADIANS(G1506))*COS(RADIANS(E1503))*COS(RADIANS(Q1493))))</f>
        <v>0</v>
      </c>
      <c r="R1506" s="3" t="e">
        <f>IF(DEGREES(ACOS(SIN(RADIANS(G1506))*SIN(RADIANS(E1503))+COS(RADIANS(G1506))*COS(RADIANS(E1503))*COS(RADIANS(R1493))))&gt;90,0,$F$4*$F$5/E1502^2*(SIN(RADIANS(G1506))*SIN(RADIANS(E1503))+COS(RADIANS(G1506))*COS(RADIANS(E1503))*COS(RADIANS(R1493))))</f>
        <v>#DIV/0!</v>
      </c>
      <c r="S1506" s="3" t="e">
        <f>IF(DEGREES(ACOS(SIN(RADIANS(G1506))*SIN(RADIANS(E1503))+COS(RADIANS(G1506))*COS(RADIANS(E1503))*COS(RADIANS(S1493))))&gt;90,0,$F$4*$F$5/E1502^2*(SIN(RADIANS(G1506))*SIN(RADIANS(E1503))+COS(RADIANS(G1506))*COS(RADIANS(E1503))*COS(RADIANS(S1493))))</f>
        <v>#DIV/0!</v>
      </c>
      <c r="T1506" s="3" t="e">
        <f>IF(DEGREES(ACOS(SIN(RADIANS(G1506))*SIN(RADIANS(E1503))+COS(RADIANS(G1506))*COS(RADIANS(E1503))*COS(RADIANS(T1493))))&gt;90,0,$F$4*$F$5/E1502^2*(SIN(RADIANS(G1506))*SIN(RADIANS(E1503))+COS(RADIANS(G1506))*COS(RADIANS(E1503))*COS(RADIANS(T1493))))</f>
        <v>#DIV/0!</v>
      </c>
      <c r="U1506" s="3" t="e">
        <f>IF(DEGREES(ACOS(SIN(RADIANS(G1506))*SIN(RADIANS(E1503))+COS(RADIANS(G1506))*COS(RADIANS(E1503))*COS(RADIANS(U1493))))&gt;90,0,$F$4*$F$5/E1502^2*(SIN(RADIANS(G1506))*SIN(RADIANS(E1503))+COS(RADIANS(G1506))*COS(RADIANS(E1503))*COS(RADIANS(U1493))))</f>
        <v>#DIV/0!</v>
      </c>
      <c r="V1506" s="3" t="e">
        <f>IF(DEGREES(ACOS(SIN(RADIANS(G1506))*SIN(RADIANS(E1503))+COS(RADIANS(G1506))*COS(RADIANS(E1503))*COS(RADIANS(V1493))))&gt;90,0,$F$4*$F$5/E1502^2*(SIN(RADIANS(G1506))*SIN(RADIANS(E1503))+COS(RADIANS(G1506))*COS(RADIANS(E1503))*COS(RADIANS(V1493))))</f>
        <v>#DIV/0!</v>
      </c>
      <c r="W1506" s="3" t="e">
        <f>IF(DEGREES(ACOS(SIN(RADIANS(G1506))*SIN(RADIANS(E1503))+COS(RADIANS(G1506))*COS(RADIANS(E1503))*COS(RADIANS(W1493))))&gt;90,0,$F$4*$F$5/E1502^2*(SIN(RADIANS(G1506))*SIN(RADIANS(E1503))+COS(RADIANS(G1506))*COS(RADIANS(E1503))*COS(RADIANS(W1493))))</f>
        <v>#DIV/0!</v>
      </c>
      <c r="X1506" s="3" t="e">
        <f>IF(DEGREES(ACOS(SIN(RADIANS(G1506))*SIN(RADIANS(E1503))+COS(RADIANS(G1506))*COS(RADIANS(E1503))*COS(RADIANS(X1493))))&gt;90,0,$F$4*$F$5/E1502^2*(SIN(RADIANS(G1506))*SIN(RADIANS(E1503))+COS(RADIANS(G1506))*COS(RADIANS(E1503))*COS(RADIANS(X1493))))</f>
        <v>#DIV/0!</v>
      </c>
      <c r="Y1506" s="3" t="e">
        <f>IF(DEGREES(ACOS(SIN(RADIANS(G1506))*SIN(RADIANS(E1503))+COS(RADIANS(G1506))*COS(RADIANS(E1503))*COS(RADIANS(Y1493))))&gt;90,0,$F$4*$F$5/E1502^2*(SIN(RADIANS(G1506))*SIN(RADIANS(E1503))+COS(RADIANS(G1506))*COS(RADIANS(E1503))*COS(RADIANS(Y1493))))</f>
        <v>#DIV/0!</v>
      </c>
      <c r="Z1506" s="3" t="e">
        <f>IF(DEGREES(ACOS(SIN(RADIANS(G1506))*SIN(RADIANS(E1503))+COS(RADIANS(G1506))*COS(RADIANS(E1503))*COS(RADIANS(Z1493))))&gt;90,0,$F$4*$F$5/E1502^2*(SIN(RADIANS(G1506))*SIN(RADIANS(E1503))+COS(RADIANS(G1506))*COS(RADIANS(E1503))*COS(RADIANS(Z1493))))</f>
        <v>#DIV/0!</v>
      </c>
      <c r="AA1506" s="3" t="e">
        <f>IF(DEGREES(ACOS(SIN(RADIANS(G1506))*SIN(RADIANS(E1503))+COS(RADIANS(G1506))*COS(RADIANS(E1503))*COS(RADIANS(AA1493))))&gt;90,0,$F$4*$F$5/E1502^2*(SIN(RADIANS(G1506))*SIN(RADIANS(E1503))+COS(RADIANS(G1506))*COS(RADIANS(E1503))*COS(RADIANS(AA1493))))</f>
        <v>#DIV/0!</v>
      </c>
      <c r="AB1506" s="3" t="e">
        <f>IF(DEGREES(ACOS(SIN(RADIANS(G1506))*SIN(RADIANS(E1503))+COS(RADIANS(G1506))*COS(RADIANS(E1503))*COS(RADIANS(AB1493))))&gt;90,0,$F$4*$F$5/E1502^2*(SIN(RADIANS(G1506))*SIN(RADIANS(E1503))+COS(RADIANS(G1506))*COS(RADIANS(E1503))*COS(RADIANS(AB1493))))</f>
        <v>#DIV/0!</v>
      </c>
      <c r="AC1506" s="3" t="e">
        <f>IF(DEGREES(ACOS(SIN(RADIANS(G1506))*SIN(RADIANS(E1503))+COS(RADIANS(G1506))*COS(RADIANS(E1503))*COS(RADIANS(AC1493))))&gt;90,0,$F$4*$F$5/E1502^2*(SIN(RADIANS(G1506))*SIN(RADIANS(E1503))+COS(RADIANS(G1506))*COS(RADIANS(E1503))*COS(RADIANS(AC1493))))</f>
        <v>#DIV/0!</v>
      </c>
      <c r="AD1506" s="3" t="e">
        <f>IF(DEGREES(ACOS(SIN(RADIANS(G1506))*SIN(RADIANS(E1503))+COS(RADIANS(G1506))*COS(RADIANS(E1503))*COS(RADIANS(AD1493))))&gt;90,0,$F$4*$F$5/E1502^2*(SIN(RADIANS(G1506))*SIN(RADIANS(E1503))+COS(RADIANS(G1506))*COS(RADIANS(E1503))*COS(RADIANS(AD1493))))</f>
        <v>#DIV/0!</v>
      </c>
      <c r="AE1506" s="3" t="e">
        <f>IF(DEGREES(ACOS(SIN(RADIANS(G1506))*SIN(RADIANS(E1503))+COS(RADIANS(G1506))*COS(RADIANS(E1503))*COS(RADIANS(AE1493))))&gt;90,0,$F$4*$F$5/E1502^2*(SIN(RADIANS(G1506))*SIN(RADIANS(E1503))+COS(RADIANS(G1506))*COS(RADIANS(E1503))*COS(RADIANS(AE1493))))</f>
        <v>#DIV/0!</v>
      </c>
      <c r="AF1506" s="3" t="e">
        <f>IF(DEGREES(ACOS(SIN(RADIANS(G1506))*SIN(RADIANS(E1503))+COS(RADIANS(G1506))*COS(RADIANS(E1503))*COS(RADIANS(AF1493))))&gt;90,0,$F$4*$F$5/E1502^2*(SIN(RADIANS(G1506))*SIN(RADIANS(E1503))+COS(RADIANS(G1506))*COS(RADIANS(E1503))*COS(RADIANS(AF1493))))</f>
        <v>#DIV/0!</v>
      </c>
      <c r="AG1506" s="3" t="e">
        <f>IF(DEGREES(ACOS(SIN(RADIANS(G1506))*SIN(RADIANS(E1503))+COS(RADIANS(G1506))*COS(RADIANS(E1503))*COS(RADIANS(AG1493))))&gt;90,0,$F$4*$F$5/E1502^2*(SIN(RADIANS(G1506))*SIN(RADIANS(E1503))+COS(RADIANS(G1506))*COS(RADIANS(E1503))*COS(RADIANS(AG1493))))</f>
        <v>#DIV/0!</v>
      </c>
      <c r="AH1506" s="3" t="e">
        <f>IF(DEGREES(ACOS(SIN(RADIANS(G1506))*SIN(RADIANS(E1503))+COS(RADIANS(G1506))*COS(RADIANS(E1503))*COS(RADIANS(AH1493))))&gt;90,0,$F$4*$F$5/E1502^2*(SIN(RADIANS(G1506))*SIN(RADIANS(E1503))+COS(RADIANS(G1506))*COS(RADIANS(E1503))*COS(RADIANS(AH1493))))</f>
        <v>#DIV/0!</v>
      </c>
      <c r="AI1506" s="3" t="e">
        <f>IF(DEGREES(ACOS(SIN(RADIANS(G1506))*SIN(RADIANS(E1503))+COS(RADIANS(G1506))*COS(RADIANS(E1503))*COS(RADIANS(AI1493))))&gt;90,0,$F$4*$F$5/E1502^2*(SIN(RADIANS(G1506))*SIN(RADIANS(E1503))+COS(RADIANS(G1506))*COS(RADIANS(E1503))*COS(RADIANS(AI1493))))</f>
        <v>#DIV/0!</v>
      </c>
      <c r="AJ1506" s="3" t="e">
        <f>IF(DEGREES(ACOS(SIN(RADIANS(G1506))*SIN(RADIANS(E1503))+COS(RADIANS(G1506))*COS(RADIANS(E1503))*COS(RADIANS(AJ1493))))&gt;90,0,$F$4*$F$5/E1502^2*(SIN(RADIANS(G1506))*SIN(RADIANS(E1503))+COS(RADIANS(G1506))*COS(RADIANS(E1503))*COS(RADIANS(AJ1493))))</f>
        <v>#DIV/0!</v>
      </c>
      <c r="AK1506" s="3">
        <f>IF(DEGREES(ACOS(SIN(RADIANS(G1506))*SIN(RADIANS(E1503))+COS(RADIANS(G1506))*COS(RADIANS(E1503))*COS(RADIANS(AK1493))))&gt;90,0,$F$4*$F$5/E1502^2*(SIN(RADIANS(G1506))*SIN(RADIANS(E1503))+COS(RADIANS(G1506))*COS(RADIANS(E1503))*COS(RADIANS(AK1493))))</f>
        <v>0</v>
      </c>
      <c r="AL1506" s="3">
        <f>IF(DEGREES(ACOS(SIN(RADIANS(G1506))*SIN(RADIANS(E1503))+COS(RADIANS(G1506))*COS(RADIANS(E1503))*COS(RADIANS(AL1493))))&gt;90,0,$F$4*$F$5/E1502^2*(SIN(RADIANS(G1506))*SIN(RADIANS(E1503))+COS(RADIANS(G1506))*COS(RADIANS(E1503))*COS(RADIANS(AL1493))))</f>
        <v>0</v>
      </c>
      <c r="AM1506" s="3">
        <f>IF(DEGREES(ACOS(SIN(RADIANS(G1506))*SIN(RADIANS(E1503))+COS(RADIANS(G1506))*COS(RADIANS(E1503))*COS(RADIANS(AM1493))))&gt;90,0,$F$4*$F$5/E1502^2*(SIN(RADIANS(G1506))*SIN(RADIANS(E1503))+COS(RADIANS(G1506))*COS(RADIANS(E1503))*COS(RADIANS(AM1493))))</f>
        <v>0</v>
      </c>
      <c r="AN1506" s="3">
        <f>IF(DEGREES(ACOS(SIN(RADIANS(G1506))*SIN(RADIANS(E1503))+COS(RADIANS(G1506))*COS(RADIANS(E1503))*COS(RADIANS(AN1493))))&gt;90,0,$F$4*$F$5/E1502^2*(SIN(RADIANS(G1506))*SIN(RADIANS(E1503))+COS(RADIANS(G1506))*COS(RADIANS(E1503))*COS(RADIANS(AN1493))))</f>
        <v>0</v>
      </c>
      <c r="AO1506" s="3">
        <f>IF(DEGREES(ACOS(SIN(RADIANS(G1506))*SIN(RADIANS(E1503))+COS(RADIANS(G1506))*COS(RADIANS(E1503))*COS(RADIANS(AO1493))))&gt;90,0,$F$4*$F$5/E1502^2*(SIN(RADIANS(G1506))*SIN(RADIANS(E1503))+COS(RADIANS(G1506))*COS(RADIANS(E1503))*COS(RADIANS(AO1493))))</f>
        <v>0</v>
      </c>
      <c r="AP1506" s="3">
        <f>IF(DEGREES(ACOS(SIN(RADIANS(G1506))*SIN(RADIANS(E1503))+COS(RADIANS(G1506))*COS(RADIANS(E1503))*COS(RADIANS(AP1493))))&gt;90,0,$F$4*$F$5/E1502^2*(SIN(RADIANS(G1506))*SIN(RADIANS(E1503))+COS(RADIANS(G1506))*COS(RADIANS(E1503))*COS(RADIANS(AP1493))))</f>
        <v>0</v>
      </c>
      <c r="AQ1506" s="3">
        <f>IF(DEGREES(ACOS(SIN(RADIANS(G1506))*SIN(RADIANS(E1503))+COS(RADIANS(G1506))*COS(RADIANS(E1503))*COS(RADIANS(AQ1493))))&gt;90,0,$F$4*$F$5/E1502^2*(SIN(RADIANS(G1506))*SIN(RADIANS(E1503))+COS(RADIANS(G1506))*COS(RADIANS(E1503))*COS(RADIANS(AQ1493))))</f>
        <v>0</v>
      </c>
      <c r="AR1506" s="3">
        <f>IF(DEGREES(ACOS(SIN(RADIANS(G1506))*SIN(RADIANS(E1503))+COS(RADIANS(G1506))*COS(RADIANS(E1503))*COS(RADIANS(AR1493))))&gt;90,0,$F$4*$F$5/E1502^2*(SIN(RADIANS(G1506))*SIN(RADIANS(E1503))+COS(RADIANS(G1506))*COS(RADIANS(E1503))*COS(RADIANS(AR1493))))</f>
        <v>0</v>
      </c>
    </row>
    <row r="1507" spans="2:44" ht="15.75" customHeight="1" x14ac:dyDescent="0.2">
      <c r="G1507" s="3">
        <v>-30</v>
      </c>
      <c r="I1507" s="3">
        <f>IF(DEGREES(ACOS(SIN(RADIANS(G1507))*SIN(RADIANS(E1503))+COS(RADIANS(G1507))*COS(RADIANS(E1503))*COS(RADIANS(I1493))))&gt;90,0,$F$4*$F$5/E1502^2*(SIN(RADIANS(G1507))*SIN(RADIANS(E1503))+COS(RADIANS(G1507))*COS(RADIANS(E1503))*COS(RADIANS(I1493))))</f>
        <v>0</v>
      </c>
      <c r="J1507" s="3">
        <f>IF(DEGREES(ACOS(SIN(RADIANS(G1507))*SIN(RADIANS(E1503))+COS(RADIANS(G1507))*COS(RADIANS(E1503))*COS(RADIANS(J1493))))&gt;90,0,$F$4*$F$5/E1502^2*(SIN(RADIANS(G1507))*SIN(RADIANS(E1503))+COS(RADIANS(G1507))*COS(RADIANS(E1503))*COS(RADIANS(J1493))))</f>
        <v>0</v>
      </c>
      <c r="K1507" s="3">
        <f>IF(DEGREES(ACOS(SIN(RADIANS(G1507))*SIN(RADIANS(E1503))+COS(RADIANS(G1507))*COS(RADIANS(E1503))*COS(RADIANS(K1493))))&gt;90,0,$F$4*$F$5/E1502^2*(SIN(RADIANS(G1507))*SIN(RADIANS(E1503))+COS(RADIANS(G1507))*COS(RADIANS(E1503))*COS(RADIANS(K1493))))</f>
        <v>0</v>
      </c>
      <c r="L1507" s="3">
        <f>IF(DEGREES(ACOS(SIN(RADIANS(G1507))*SIN(RADIANS(E1503))+COS(RADIANS(G1507))*COS(RADIANS(E1503))*COS(RADIANS(L1493))))&gt;90,0,$F$4*$F$5/E1502^2*(SIN(RADIANS(G1507))*SIN(RADIANS(E1503))+COS(RADIANS(G1507))*COS(RADIANS(E1503))*COS(RADIANS(L1493))))</f>
        <v>0</v>
      </c>
      <c r="M1507" s="3">
        <f>IF(DEGREES(ACOS(SIN(RADIANS(G1507))*SIN(RADIANS(E1503))+COS(RADIANS(G1507))*COS(RADIANS(E1503))*COS(RADIANS(M1493))))&gt;90,0,$F$4*$F$5/E1502^2*(SIN(RADIANS(G1507))*SIN(RADIANS(E1503))+COS(RADIANS(G1507))*COS(RADIANS(E1503))*COS(RADIANS(M1493))))</f>
        <v>0</v>
      </c>
      <c r="N1507" s="3">
        <f>IF(DEGREES(ACOS(SIN(RADIANS(G1507))*SIN(RADIANS(E1503))+COS(RADIANS(G1507))*COS(RADIANS(E1503))*COS(RADIANS(N1493))))&gt;90,0,$F$4*$F$5/E1502^2*(SIN(RADIANS(G1507))*SIN(RADIANS(E1503))+COS(RADIANS(G1507))*COS(RADIANS(E1503))*COS(RADIANS(N1493))))</f>
        <v>0</v>
      </c>
      <c r="O1507" s="3">
        <f>IF(DEGREES(ACOS(SIN(RADIANS(G1507))*SIN(RADIANS(E1503))+COS(RADIANS(G1507))*COS(RADIANS(E1503))*COS(RADIANS(O1493))))&gt;90,0,$F$4*$F$5/E1502^2*(SIN(RADIANS(G1507))*SIN(RADIANS(E1503))+COS(RADIANS(G1507))*COS(RADIANS(E1503))*COS(RADIANS(O1493))))</f>
        <v>0</v>
      </c>
      <c r="P1507" s="3">
        <f>IF(DEGREES(ACOS(SIN(RADIANS(G1507))*SIN(RADIANS(E1503))+COS(RADIANS(G1507))*COS(RADIANS(E1503))*COS(RADIANS(P1493))))&gt;90,0,$F$4*$F$5/E1502^2*(SIN(RADIANS(G1507))*SIN(RADIANS(E1503))+COS(RADIANS(G1507))*COS(RADIANS(E1503))*COS(RADIANS(P1493))))</f>
        <v>0</v>
      </c>
      <c r="Q1507" s="3">
        <f>IF(DEGREES(ACOS(SIN(RADIANS(G1507))*SIN(RADIANS(E1503))+COS(RADIANS(G1507))*COS(RADIANS(E1503))*COS(RADIANS(Q1493))))&gt;90,0,$F$4*$F$5/E1502^2*(SIN(RADIANS(G1507))*SIN(RADIANS(E1503))+COS(RADIANS(G1507))*COS(RADIANS(E1503))*COS(RADIANS(Q1493))))</f>
        <v>0</v>
      </c>
      <c r="R1507" s="3" t="e">
        <f>IF(DEGREES(ACOS(SIN(RADIANS(G1507))*SIN(RADIANS(E1503))+COS(RADIANS(G1507))*COS(RADIANS(E1503))*COS(RADIANS(R1493))))&gt;90,0,$F$4*$F$5/E1502^2*(SIN(RADIANS(G1507))*SIN(RADIANS(E1503))+COS(RADIANS(G1507))*COS(RADIANS(E1503))*COS(RADIANS(R1493))))</f>
        <v>#DIV/0!</v>
      </c>
      <c r="S1507" s="3" t="e">
        <f>IF(DEGREES(ACOS(SIN(RADIANS(G1507))*SIN(RADIANS(E1503))+COS(RADIANS(G1507))*COS(RADIANS(E1503))*COS(RADIANS(S1493))))&gt;90,0,$F$4*$F$5/E1502^2*(SIN(RADIANS(G1507))*SIN(RADIANS(E1503))+COS(RADIANS(G1507))*COS(RADIANS(E1503))*COS(RADIANS(S1493))))</f>
        <v>#DIV/0!</v>
      </c>
      <c r="T1507" s="3" t="e">
        <f>IF(DEGREES(ACOS(SIN(RADIANS(G1507))*SIN(RADIANS(E1503))+COS(RADIANS(G1507))*COS(RADIANS(E1503))*COS(RADIANS(T1493))))&gt;90,0,$F$4*$F$5/E1502^2*(SIN(RADIANS(G1507))*SIN(RADIANS(E1503))+COS(RADIANS(G1507))*COS(RADIANS(E1503))*COS(RADIANS(T1493))))</f>
        <v>#DIV/0!</v>
      </c>
      <c r="U1507" s="3" t="e">
        <f>IF(DEGREES(ACOS(SIN(RADIANS(G1507))*SIN(RADIANS(E1503))+COS(RADIANS(G1507))*COS(RADIANS(E1503))*COS(RADIANS(U1493))))&gt;90,0,$F$4*$F$5/E1502^2*(SIN(RADIANS(G1507))*SIN(RADIANS(E1503))+COS(RADIANS(G1507))*COS(RADIANS(E1503))*COS(RADIANS(U1493))))</f>
        <v>#DIV/0!</v>
      </c>
      <c r="V1507" s="3" t="e">
        <f>IF(DEGREES(ACOS(SIN(RADIANS(G1507))*SIN(RADIANS(E1503))+COS(RADIANS(G1507))*COS(RADIANS(E1503))*COS(RADIANS(V1493))))&gt;90,0,$F$4*$F$5/E1502^2*(SIN(RADIANS(G1507))*SIN(RADIANS(E1503))+COS(RADIANS(G1507))*COS(RADIANS(E1503))*COS(RADIANS(V1493))))</f>
        <v>#DIV/0!</v>
      </c>
      <c r="W1507" s="3" t="e">
        <f>IF(DEGREES(ACOS(SIN(RADIANS(G1507))*SIN(RADIANS(E1503))+COS(RADIANS(G1507))*COS(RADIANS(E1503))*COS(RADIANS(W1493))))&gt;90,0,$F$4*$F$5/E1502^2*(SIN(RADIANS(G1507))*SIN(RADIANS(E1503))+COS(RADIANS(G1507))*COS(RADIANS(E1503))*COS(RADIANS(W1493))))</f>
        <v>#DIV/0!</v>
      </c>
      <c r="X1507" s="3" t="e">
        <f>IF(DEGREES(ACOS(SIN(RADIANS(G1507))*SIN(RADIANS(E1503))+COS(RADIANS(G1507))*COS(RADIANS(E1503))*COS(RADIANS(X1493))))&gt;90,0,$F$4*$F$5/E1502^2*(SIN(RADIANS(G1507))*SIN(RADIANS(E1503))+COS(RADIANS(G1507))*COS(RADIANS(E1503))*COS(RADIANS(X1493))))</f>
        <v>#DIV/0!</v>
      </c>
      <c r="Y1507" s="3" t="e">
        <f>IF(DEGREES(ACOS(SIN(RADIANS(G1507))*SIN(RADIANS(E1503))+COS(RADIANS(G1507))*COS(RADIANS(E1503))*COS(RADIANS(Y1493))))&gt;90,0,$F$4*$F$5/E1502^2*(SIN(RADIANS(G1507))*SIN(RADIANS(E1503))+COS(RADIANS(G1507))*COS(RADIANS(E1503))*COS(RADIANS(Y1493))))</f>
        <v>#DIV/0!</v>
      </c>
      <c r="Z1507" s="3" t="e">
        <f>IF(DEGREES(ACOS(SIN(RADIANS(G1507))*SIN(RADIANS(E1503))+COS(RADIANS(G1507))*COS(RADIANS(E1503))*COS(RADIANS(Z1493))))&gt;90,0,$F$4*$F$5/E1502^2*(SIN(RADIANS(G1507))*SIN(RADIANS(E1503))+COS(RADIANS(G1507))*COS(RADIANS(E1503))*COS(RADIANS(Z1493))))</f>
        <v>#DIV/0!</v>
      </c>
      <c r="AA1507" s="3" t="e">
        <f>IF(DEGREES(ACOS(SIN(RADIANS(G1507))*SIN(RADIANS(E1503))+COS(RADIANS(G1507))*COS(RADIANS(E1503))*COS(RADIANS(AA1493))))&gt;90,0,$F$4*$F$5/E1502^2*(SIN(RADIANS(G1507))*SIN(RADIANS(E1503))+COS(RADIANS(G1507))*COS(RADIANS(E1503))*COS(RADIANS(AA1493))))</f>
        <v>#DIV/0!</v>
      </c>
      <c r="AB1507" s="3" t="e">
        <f>IF(DEGREES(ACOS(SIN(RADIANS(G1507))*SIN(RADIANS(E1503))+COS(RADIANS(G1507))*COS(RADIANS(E1503))*COS(RADIANS(AB1493))))&gt;90,0,$F$4*$F$5/E1502^2*(SIN(RADIANS(G1507))*SIN(RADIANS(E1503))+COS(RADIANS(G1507))*COS(RADIANS(E1503))*COS(RADIANS(AB1493))))</f>
        <v>#DIV/0!</v>
      </c>
      <c r="AC1507" s="3" t="e">
        <f>IF(DEGREES(ACOS(SIN(RADIANS(G1507))*SIN(RADIANS(E1503))+COS(RADIANS(G1507))*COS(RADIANS(E1503))*COS(RADIANS(AC1493))))&gt;90,0,$F$4*$F$5/E1502^2*(SIN(RADIANS(G1507))*SIN(RADIANS(E1503))+COS(RADIANS(G1507))*COS(RADIANS(E1503))*COS(RADIANS(AC1493))))</f>
        <v>#DIV/0!</v>
      </c>
      <c r="AD1507" s="3" t="e">
        <f>IF(DEGREES(ACOS(SIN(RADIANS(G1507))*SIN(RADIANS(E1503))+COS(RADIANS(G1507))*COS(RADIANS(E1503))*COS(RADIANS(AD1493))))&gt;90,0,$F$4*$F$5/E1502^2*(SIN(RADIANS(G1507))*SIN(RADIANS(E1503))+COS(RADIANS(G1507))*COS(RADIANS(E1503))*COS(RADIANS(AD1493))))</f>
        <v>#DIV/0!</v>
      </c>
      <c r="AE1507" s="3" t="e">
        <f>IF(DEGREES(ACOS(SIN(RADIANS(G1507))*SIN(RADIANS(E1503))+COS(RADIANS(G1507))*COS(RADIANS(E1503))*COS(RADIANS(AE1493))))&gt;90,0,$F$4*$F$5/E1502^2*(SIN(RADIANS(G1507))*SIN(RADIANS(E1503))+COS(RADIANS(G1507))*COS(RADIANS(E1503))*COS(RADIANS(AE1493))))</f>
        <v>#DIV/0!</v>
      </c>
      <c r="AF1507" s="3" t="e">
        <f>IF(DEGREES(ACOS(SIN(RADIANS(G1507))*SIN(RADIANS(E1503))+COS(RADIANS(G1507))*COS(RADIANS(E1503))*COS(RADIANS(AF1493))))&gt;90,0,$F$4*$F$5/E1502^2*(SIN(RADIANS(G1507))*SIN(RADIANS(E1503))+COS(RADIANS(G1507))*COS(RADIANS(E1503))*COS(RADIANS(AF1493))))</f>
        <v>#DIV/0!</v>
      </c>
      <c r="AG1507" s="3" t="e">
        <f>IF(DEGREES(ACOS(SIN(RADIANS(G1507))*SIN(RADIANS(E1503))+COS(RADIANS(G1507))*COS(RADIANS(E1503))*COS(RADIANS(AG1493))))&gt;90,0,$F$4*$F$5/E1502^2*(SIN(RADIANS(G1507))*SIN(RADIANS(E1503))+COS(RADIANS(G1507))*COS(RADIANS(E1503))*COS(RADIANS(AG1493))))</f>
        <v>#DIV/0!</v>
      </c>
      <c r="AH1507" s="3" t="e">
        <f>IF(DEGREES(ACOS(SIN(RADIANS(G1507))*SIN(RADIANS(E1503))+COS(RADIANS(G1507))*COS(RADIANS(E1503))*COS(RADIANS(AH1493))))&gt;90,0,$F$4*$F$5/E1502^2*(SIN(RADIANS(G1507))*SIN(RADIANS(E1503))+COS(RADIANS(G1507))*COS(RADIANS(E1503))*COS(RADIANS(AH1493))))</f>
        <v>#DIV/0!</v>
      </c>
      <c r="AI1507" s="3" t="e">
        <f>IF(DEGREES(ACOS(SIN(RADIANS(G1507))*SIN(RADIANS(E1503))+COS(RADIANS(G1507))*COS(RADIANS(E1503))*COS(RADIANS(AI1493))))&gt;90,0,$F$4*$F$5/E1502^2*(SIN(RADIANS(G1507))*SIN(RADIANS(E1503))+COS(RADIANS(G1507))*COS(RADIANS(E1503))*COS(RADIANS(AI1493))))</f>
        <v>#DIV/0!</v>
      </c>
      <c r="AJ1507" s="3" t="e">
        <f>IF(DEGREES(ACOS(SIN(RADIANS(G1507))*SIN(RADIANS(E1503))+COS(RADIANS(G1507))*COS(RADIANS(E1503))*COS(RADIANS(AJ1493))))&gt;90,0,$F$4*$F$5/E1502^2*(SIN(RADIANS(G1507))*SIN(RADIANS(E1503))+COS(RADIANS(G1507))*COS(RADIANS(E1503))*COS(RADIANS(AJ1493))))</f>
        <v>#DIV/0!</v>
      </c>
      <c r="AK1507" s="3">
        <f>IF(DEGREES(ACOS(SIN(RADIANS(G1507))*SIN(RADIANS(E1503))+COS(RADIANS(G1507))*COS(RADIANS(E1503))*COS(RADIANS(AK1493))))&gt;90,0,$F$4*$F$5/E1502^2*(SIN(RADIANS(G1507))*SIN(RADIANS(E1503))+COS(RADIANS(G1507))*COS(RADIANS(E1503))*COS(RADIANS(AK1493))))</f>
        <v>0</v>
      </c>
      <c r="AL1507" s="3">
        <f>IF(DEGREES(ACOS(SIN(RADIANS(G1507))*SIN(RADIANS(E1503))+COS(RADIANS(G1507))*COS(RADIANS(E1503))*COS(RADIANS(AL1493))))&gt;90,0,$F$4*$F$5/E1502^2*(SIN(RADIANS(G1507))*SIN(RADIANS(E1503))+COS(RADIANS(G1507))*COS(RADIANS(E1503))*COS(RADIANS(AL1493))))</f>
        <v>0</v>
      </c>
      <c r="AM1507" s="3">
        <f>IF(DEGREES(ACOS(SIN(RADIANS(G1507))*SIN(RADIANS(E1503))+COS(RADIANS(G1507))*COS(RADIANS(E1503))*COS(RADIANS(AM1493))))&gt;90,0,$F$4*$F$5/E1502^2*(SIN(RADIANS(G1507))*SIN(RADIANS(E1503))+COS(RADIANS(G1507))*COS(RADIANS(E1503))*COS(RADIANS(AM1493))))</f>
        <v>0</v>
      </c>
      <c r="AN1507" s="3">
        <f>IF(DEGREES(ACOS(SIN(RADIANS(G1507))*SIN(RADIANS(E1503))+COS(RADIANS(G1507))*COS(RADIANS(E1503))*COS(RADIANS(AN1493))))&gt;90,0,$F$4*$F$5/E1502^2*(SIN(RADIANS(G1507))*SIN(RADIANS(E1503))+COS(RADIANS(G1507))*COS(RADIANS(E1503))*COS(RADIANS(AN1493))))</f>
        <v>0</v>
      </c>
      <c r="AO1507" s="3">
        <f>IF(DEGREES(ACOS(SIN(RADIANS(G1507))*SIN(RADIANS(E1503))+COS(RADIANS(G1507))*COS(RADIANS(E1503))*COS(RADIANS(AO1493))))&gt;90,0,$F$4*$F$5/E1502^2*(SIN(RADIANS(G1507))*SIN(RADIANS(E1503))+COS(RADIANS(G1507))*COS(RADIANS(E1503))*COS(RADIANS(AO1493))))</f>
        <v>0</v>
      </c>
      <c r="AP1507" s="3">
        <f>IF(DEGREES(ACOS(SIN(RADIANS(G1507))*SIN(RADIANS(E1503))+COS(RADIANS(G1507))*COS(RADIANS(E1503))*COS(RADIANS(AP1493))))&gt;90,0,$F$4*$F$5/E1502^2*(SIN(RADIANS(G1507))*SIN(RADIANS(E1503))+COS(RADIANS(G1507))*COS(RADIANS(E1503))*COS(RADIANS(AP1493))))</f>
        <v>0</v>
      </c>
      <c r="AQ1507" s="3">
        <f>IF(DEGREES(ACOS(SIN(RADIANS(G1507))*SIN(RADIANS(E1503))+COS(RADIANS(G1507))*COS(RADIANS(E1503))*COS(RADIANS(AQ1493))))&gt;90,0,$F$4*$F$5/E1502^2*(SIN(RADIANS(G1507))*SIN(RADIANS(E1503))+COS(RADIANS(G1507))*COS(RADIANS(E1503))*COS(RADIANS(AQ1493))))</f>
        <v>0</v>
      </c>
      <c r="AR1507" s="3">
        <f>IF(DEGREES(ACOS(SIN(RADIANS(G1507))*SIN(RADIANS(E1503))+COS(RADIANS(G1507))*COS(RADIANS(E1503))*COS(RADIANS(AR1493))))&gt;90,0,$F$4*$F$5/E1502^2*(SIN(RADIANS(G1507))*SIN(RADIANS(E1503))+COS(RADIANS(G1507))*COS(RADIANS(E1503))*COS(RADIANS(AR1493))))</f>
        <v>0</v>
      </c>
    </row>
    <row r="1508" spans="2:44" ht="15.75" customHeight="1" x14ac:dyDescent="0.2">
      <c r="G1508" s="3">
        <v>-40</v>
      </c>
      <c r="I1508" s="3">
        <f>IF(DEGREES(ACOS(SIN(RADIANS(G1508))*SIN(RADIANS(E1503))+COS(RADIANS(G1508))*COS(RADIANS(E1503))*COS(RADIANS(I1493))))&gt;90,0,$F$4*$F$5/E1502^2*(SIN(RADIANS(G1508))*SIN(RADIANS(E1503))+COS(RADIANS(G1508))*COS(RADIANS(E1503))*COS(RADIANS(I1493))))</f>
        <v>0</v>
      </c>
      <c r="J1508" s="3">
        <f>IF(DEGREES(ACOS(SIN(RADIANS(G1508))*SIN(RADIANS(E1503))+COS(RADIANS(G1508))*COS(RADIANS(E1503))*COS(RADIANS(J1493))))&gt;90,0,$F$4*$F$5/E1502^2*(SIN(RADIANS(G1508))*SIN(RADIANS(E1503))+COS(RADIANS(G1508))*COS(RADIANS(E1503))*COS(RADIANS(J1493))))</f>
        <v>0</v>
      </c>
      <c r="K1508" s="3">
        <f>IF(DEGREES(ACOS(SIN(RADIANS(G1508))*SIN(RADIANS(E1503))+COS(RADIANS(G1508))*COS(RADIANS(E1503))*COS(RADIANS(K1493))))&gt;90,0,$F$4*$F$5/E1502^2*(SIN(RADIANS(G1508))*SIN(RADIANS(E1503))+COS(RADIANS(G1508))*COS(RADIANS(E1503))*COS(RADIANS(K1493))))</f>
        <v>0</v>
      </c>
      <c r="L1508" s="3">
        <f>IF(DEGREES(ACOS(SIN(RADIANS(G1508))*SIN(RADIANS(E1503))+COS(RADIANS(G1508))*COS(RADIANS(E1503))*COS(RADIANS(L1493))))&gt;90,0,$F$4*$F$5/E1502^2*(SIN(RADIANS(G1508))*SIN(RADIANS(E1503))+COS(RADIANS(G1508))*COS(RADIANS(E1503))*COS(RADIANS(L1493))))</f>
        <v>0</v>
      </c>
      <c r="M1508" s="3">
        <f>IF(DEGREES(ACOS(SIN(RADIANS(G1508))*SIN(RADIANS(E1503))+COS(RADIANS(G1508))*COS(RADIANS(E1503))*COS(RADIANS(M1493))))&gt;90,0,$F$4*$F$5/E1502^2*(SIN(RADIANS(G1508))*SIN(RADIANS(E1503))+COS(RADIANS(G1508))*COS(RADIANS(E1503))*COS(RADIANS(M1493))))</f>
        <v>0</v>
      </c>
      <c r="N1508" s="3">
        <f>IF(DEGREES(ACOS(SIN(RADIANS(G1508))*SIN(RADIANS(E1503))+COS(RADIANS(G1508))*COS(RADIANS(E1503))*COS(RADIANS(N1493))))&gt;90,0,$F$4*$F$5/E1502^2*(SIN(RADIANS(G1508))*SIN(RADIANS(E1503))+COS(RADIANS(G1508))*COS(RADIANS(E1503))*COS(RADIANS(N1493))))</f>
        <v>0</v>
      </c>
      <c r="O1508" s="3">
        <f>IF(DEGREES(ACOS(SIN(RADIANS(G1508))*SIN(RADIANS(E1503))+COS(RADIANS(G1508))*COS(RADIANS(E1503))*COS(RADIANS(O1493))))&gt;90,0,$F$4*$F$5/E1502^2*(SIN(RADIANS(G1508))*SIN(RADIANS(E1503))+COS(RADIANS(G1508))*COS(RADIANS(E1503))*COS(RADIANS(O1493))))</f>
        <v>0</v>
      </c>
      <c r="P1508" s="3">
        <f>IF(DEGREES(ACOS(SIN(RADIANS(G1508))*SIN(RADIANS(E1503))+COS(RADIANS(G1508))*COS(RADIANS(E1503))*COS(RADIANS(P1493))))&gt;90,0,$F$4*$F$5/E1502^2*(SIN(RADIANS(G1508))*SIN(RADIANS(E1503))+COS(RADIANS(G1508))*COS(RADIANS(E1503))*COS(RADIANS(P1493))))</f>
        <v>0</v>
      </c>
      <c r="Q1508" s="3">
        <f>IF(DEGREES(ACOS(SIN(RADIANS(G1508))*SIN(RADIANS(E1503))+COS(RADIANS(G1508))*COS(RADIANS(E1503))*COS(RADIANS(Q1493))))&gt;90,0,$F$4*$F$5/E1502^2*(SIN(RADIANS(G1508))*SIN(RADIANS(E1503))+COS(RADIANS(G1508))*COS(RADIANS(E1503))*COS(RADIANS(Q1493))))</f>
        <v>0</v>
      </c>
      <c r="R1508" s="3" t="e">
        <f>IF(DEGREES(ACOS(SIN(RADIANS(G1508))*SIN(RADIANS(E1503))+COS(RADIANS(G1508))*COS(RADIANS(E1503))*COS(RADIANS(R1493))))&gt;90,0,$F$4*$F$5/E1502^2*(SIN(RADIANS(G1508))*SIN(RADIANS(E1503))+COS(RADIANS(G1508))*COS(RADIANS(E1503))*COS(RADIANS(R1493))))</f>
        <v>#DIV/0!</v>
      </c>
      <c r="S1508" s="3" t="e">
        <f>IF(DEGREES(ACOS(SIN(RADIANS(G1508))*SIN(RADIANS(E1503))+COS(RADIANS(G1508))*COS(RADIANS(E1503))*COS(RADIANS(S1493))))&gt;90,0,$F$4*$F$5/E1502^2*(SIN(RADIANS(G1508))*SIN(RADIANS(E1503))+COS(RADIANS(G1508))*COS(RADIANS(E1503))*COS(RADIANS(S1493))))</f>
        <v>#DIV/0!</v>
      </c>
      <c r="T1508" s="3" t="e">
        <f>IF(DEGREES(ACOS(SIN(RADIANS(G1508))*SIN(RADIANS(E1503))+COS(RADIANS(G1508))*COS(RADIANS(E1503))*COS(RADIANS(T1493))))&gt;90,0,$F$4*$F$5/E1502^2*(SIN(RADIANS(G1508))*SIN(RADIANS(E1503))+COS(RADIANS(G1508))*COS(RADIANS(E1503))*COS(RADIANS(T1493))))</f>
        <v>#DIV/0!</v>
      </c>
      <c r="U1508" s="3" t="e">
        <f>IF(DEGREES(ACOS(SIN(RADIANS(G1508))*SIN(RADIANS(E1503))+COS(RADIANS(G1508))*COS(RADIANS(E1503))*COS(RADIANS(U1493))))&gt;90,0,$F$4*$F$5/E1502^2*(SIN(RADIANS(G1508))*SIN(RADIANS(E1503))+COS(RADIANS(G1508))*COS(RADIANS(E1503))*COS(RADIANS(U1493))))</f>
        <v>#DIV/0!</v>
      </c>
      <c r="V1508" s="3" t="e">
        <f>IF(DEGREES(ACOS(SIN(RADIANS(G1508))*SIN(RADIANS(E1503))+COS(RADIANS(G1508))*COS(RADIANS(E1503))*COS(RADIANS(V1493))))&gt;90,0,$F$4*$F$5/E1502^2*(SIN(RADIANS(G1508))*SIN(RADIANS(E1503))+COS(RADIANS(G1508))*COS(RADIANS(E1503))*COS(RADIANS(V1493))))</f>
        <v>#DIV/0!</v>
      </c>
      <c r="W1508" s="3" t="e">
        <f>IF(DEGREES(ACOS(SIN(RADIANS(G1508))*SIN(RADIANS(E1503))+COS(RADIANS(G1508))*COS(RADIANS(E1503))*COS(RADIANS(W1493))))&gt;90,0,$F$4*$F$5/E1502^2*(SIN(RADIANS(G1508))*SIN(RADIANS(E1503))+COS(RADIANS(G1508))*COS(RADIANS(E1503))*COS(RADIANS(W1493))))</f>
        <v>#DIV/0!</v>
      </c>
      <c r="X1508" s="3" t="e">
        <f>IF(DEGREES(ACOS(SIN(RADIANS(G1508))*SIN(RADIANS(E1503))+COS(RADIANS(G1508))*COS(RADIANS(E1503))*COS(RADIANS(X1493))))&gt;90,0,$F$4*$F$5/E1502^2*(SIN(RADIANS(G1508))*SIN(RADIANS(E1503))+COS(RADIANS(G1508))*COS(RADIANS(E1503))*COS(RADIANS(X1493))))</f>
        <v>#DIV/0!</v>
      </c>
      <c r="Y1508" s="3" t="e">
        <f>IF(DEGREES(ACOS(SIN(RADIANS(G1508))*SIN(RADIANS(E1503))+COS(RADIANS(G1508))*COS(RADIANS(E1503))*COS(RADIANS(Y1493))))&gt;90,0,$F$4*$F$5/E1502^2*(SIN(RADIANS(G1508))*SIN(RADIANS(E1503))+COS(RADIANS(G1508))*COS(RADIANS(E1503))*COS(RADIANS(Y1493))))</f>
        <v>#DIV/0!</v>
      </c>
      <c r="Z1508" s="3" t="e">
        <f>IF(DEGREES(ACOS(SIN(RADIANS(G1508))*SIN(RADIANS(E1503))+COS(RADIANS(G1508))*COS(RADIANS(E1503))*COS(RADIANS(Z1493))))&gt;90,0,$F$4*$F$5/E1502^2*(SIN(RADIANS(G1508))*SIN(RADIANS(E1503))+COS(RADIANS(G1508))*COS(RADIANS(E1503))*COS(RADIANS(Z1493))))</f>
        <v>#DIV/0!</v>
      </c>
      <c r="AA1508" s="3" t="e">
        <f>IF(DEGREES(ACOS(SIN(RADIANS(G1508))*SIN(RADIANS(E1503))+COS(RADIANS(G1508))*COS(RADIANS(E1503))*COS(RADIANS(AA1493))))&gt;90,0,$F$4*$F$5/E1502^2*(SIN(RADIANS(G1508))*SIN(RADIANS(E1503))+COS(RADIANS(G1508))*COS(RADIANS(E1503))*COS(RADIANS(AA1493))))</f>
        <v>#DIV/0!</v>
      </c>
      <c r="AB1508" s="3" t="e">
        <f>IF(DEGREES(ACOS(SIN(RADIANS(G1508))*SIN(RADIANS(E1503))+COS(RADIANS(G1508))*COS(RADIANS(E1503))*COS(RADIANS(AB1493))))&gt;90,0,$F$4*$F$5/E1502^2*(SIN(RADIANS(G1508))*SIN(RADIANS(E1503))+COS(RADIANS(G1508))*COS(RADIANS(E1503))*COS(RADIANS(AB1493))))</f>
        <v>#DIV/0!</v>
      </c>
      <c r="AC1508" s="3" t="e">
        <f>IF(DEGREES(ACOS(SIN(RADIANS(G1508))*SIN(RADIANS(E1503))+COS(RADIANS(G1508))*COS(RADIANS(E1503))*COS(RADIANS(AC1493))))&gt;90,0,$F$4*$F$5/E1502^2*(SIN(RADIANS(G1508))*SIN(RADIANS(E1503))+COS(RADIANS(G1508))*COS(RADIANS(E1503))*COS(RADIANS(AC1493))))</f>
        <v>#DIV/0!</v>
      </c>
      <c r="AD1508" s="3" t="e">
        <f>IF(DEGREES(ACOS(SIN(RADIANS(G1508))*SIN(RADIANS(E1503))+COS(RADIANS(G1508))*COS(RADIANS(E1503))*COS(RADIANS(AD1493))))&gt;90,0,$F$4*$F$5/E1502^2*(SIN(RADIANS(G1508))*SIN(RADIANS(E1503))+COS(RADIANS(G1508))*COS(RADIANS(E1503))*COS(RADIANS(AD1493))))</f>
        <v>#DIV/0!</v>
      </c>
      <c r="AE1508" s="3" t="e">
        <f>IF(DEGREES(ACOS(SIN(RADIANS(G1508))*SIN(RADIANS(E1503))+COS(RADIANS(G1508))*COS(RADIANS(E1503))*COS(RADIANS(AE1493))))&gt;90,0,$F$4*$F$5/E1502^2*(SIN(RADIANS(G1508))*SIN(RADIANS(E1503))+COS(RADIANS(G1508))*COS(RADIANS(E1503))*COS(RADIANS(AE1493))))</f>
        <v>#DIV/0!</v>
      </c>
      <c r="AF1508" s="3" t="e">
        <f>IF(DEGREES(ACOS(SIN(RADIANS(G1508))*SIN(RADIANS(E1503))+COS(RADIANS(G1508))*COS(RADIANS(E1503))*COS(RADIANS(AF1493))))&gt;90,0,$F$4*$F$5/E1502^2*(SIN(RADIANS(G1508))*SIN(RADIANS(E1503))+COS(RADIANS(G1508))*COS(RADIANS(E1503))*COS(RADIANS(AF1493))))</f>
        <v>#DIV/0!</v>
      </c>
      <c r="AG1508" s="3" t="e">
        <f>IF(DEGREES(ACOS(SIN(RADIANS(G1508))*SIN(RADIANS(E1503))+COS(RADIANS(G1508))*COS(RADIANS(E1503))*COS(RADIANS(AG1493))))&gt;90,0,$F$4*$F$5/E1502^2*(SIN(RADIANS(G1508))*SIN(RADIANS(E1503))+COS(RADIANS(G1508))*COS(RADIANS(E1503))*COS(RADIANS(AG1493))))</f>
        <v>#DIV/0!</v>
      </c>
      <c r="AH1508" s="3" t="e">
        <f>IF(DEGREES(ACOS(SIN(RADIANS(G1508))*SIN(RADIANS(E1503))+COS(RADIANS(G1508))*COS(RADIANS(E1503))*COS(RADIANS(AH1493))))&gt;90,0,$F$4*$F$5/E1502^2*(SIN(RADIANS(G1508))*SIN(RADIANS(E1503))+COS(RADIANS(G1508))*COS(RADIANS(E1503))*COS(RADIANS(AH1493))))</f>
        <v>#DIV/0!</v>
      </c>
      <c r="AI1508" s="3" t="e">
        <f>IF(DEGREES(ACOS(SIN(RADIANS(G1508))*SIN(RADIANS(E1503))+COS(RADIANS(G1508))*COS(RADIANS(E1503))*COS(RADIANS(AI1493))))&gt;90,0,$F$4*$F$5/E1502^2*(SIN(RADIANS(G1508))*SIN(RADIANS(E1503))+COS(RADIANS(G1508))*COS(RADIANS(E1503))*COS(RADIANS(AI1493))))</f>
        <v>#DIV/0!</v>
      </c>
      <c r="AJ1508" s="3" t="e">
        <f>IF(DEGREES(ACOS(SIN(RADIANS(G1508))*SIN(RADIANS(E1503))+COS(RADIANS(G1508))*COS(RADIANS(E1503))*COS(RADIANS(AJ1493))))&gt;90,0,$F$4*$F$5/E1502^2*(SIN(RADIANS(G1508))*SIN(RADIANS(E1503))+COS(RADIANS(G1508))*COS(RADIANS(E1503))*COS(RADIANS(AJ1493))))</f>
        <v>#DIV/0!</v>
      </c>
      <c r="AK1508" s="3">
        <f>IF(DEGREES(ACOS(SIN(RADIANS(G1508))*SIN(RADIANS(E1503))+COS(RADIANS(G1508))*COS(RADIANS(E1503))*COS(RADIANS(AK1493))))&gt;90,0,$F$4*$F$5/E1502^2*(SIN(RADIANS(G1508))*SIN(RADIANS(E1503))+COS(RADIANS(G1508))*COS(RADIANS(E1503))*COS(RADIANS(AK1493))))</f>
        <v>0</v>
      </c>
      <c r="AL1508" s="3">
        <f>IF(DEGREES(ACOS(SIN(RADIANS(G1508))*SIN(RADIANS(E1503))+COS(RADIANS(G1508))*COS(RADIANS(E1503))*COS(RADIANS(AL1493))))&gt;90,0,$F$4*$F$5/E1502^2*(SIN(RADIANS(G1508))*SIN(RADIANS(E1503))+COS(RADIANS(G1508))*COS(RADIANS(E1503))*COS(RADIANS(AL1493))))</f>
        <v>0</v>
      </c>
      <c r="AM1508" s="3">
        <f>IF(DEGREES(ACOS(SIN(RADIANS(G1508))*SIN(RADIANS(E1503))+COS(RADIANS(G1508))*COS(RADIANS(E1503))*COS(RADIANS(AM1493))))&gt;90,0,$F$4*$F$5/E1502^2*(SIN(RADIANS(G1508))*SIN(RADIANS(E1503))+COS(RADIANS(G1508))*COS(RADIANS(E1503))*COS(RADIANS(AM1493))))</f>
        <v>0</v>
      </c>
      <c r="AN1508" s="3">
        <f>IF(DEGREES(ACOS(SIN(RADIANS(G1508))*SIN(RADIANS(E1503))+COS(RADIANS(G1508))*COS(RADIANS(E1503))*COS(RADIANS(AN1493))))&gt;90,0,$F$4*$F$5/E1502^2*(SIN(RADIANS(G1508))*SIN(RADIANS(E1503))+COS(RADIANS(G1508))*COS(RADIANS(E1503))*COS(RADIANS(AN1493))))</f>
        <v>0</v>
      </c>
      <c r="AO1508" s="3">
        <f>IF(DEGREES(ACOS(SIN(RADIANS(G1508))*SIN(RADIANS(E1503))+COS(RADIANS(G1508))*COS(RADIANS(E1503))*COS(RADIANS(AO1493))))&gt;90,0,$F$4*$F$5/E1502^2*(SIN(RADIANS(G1508))*SIN(RADIANS(E1503))+COS(RADIANS(G1508))*COS(RADIANS(E1503))*COS(RADIANS(AO1493))))</f>
        <v>0</v>
      </c>
      <c r="AP1508" s="3">
        <f>IF(DEGREES(ACOS(SIN(RADIANS(G1508))*SIN(RADIANS(E1503))+COS(RADIANS(G1508))*COS(RADIANS(E1503))*COS(RADIANS(AP1493))))&gt;90,0,$F$4*$F$5/E1502^2*(SIN(RADIANS(G1508))*SIN(RADIANS(E1503))+COS(RADIANS(G1508))*COS(RADIANS(E1503))*COS(RADIANS(AP1493))))</f>
        <v>0</v>
      </c>
      <c r="AQ1508" s="3">
        <f>IF(DEGREES(ACOS(SIN(RADIANS(G1508))*SIN(RADIANS(E1503))+COS(RADIANS(G1508))*COS(RADIANS(E1503))*COS(RADIANS(AQ1493))))&gt;90,0,$F$4*$F$5/E1502^2*(SIN(RADIANS(G1508))*SIN(RADIANS(E1503))+COS(RADIANS(G1508))*COS(RADIANS(E1503))*COS(RADIANS(AQ1493))))</f>
        <v>0</v>
      </c>
      <c r="AR1508" s="3">
        <f>IF(DEGREES(ACOS(SIN(RADIANS(G1508))*SIN(RADIANS(E1503))+COS(RADIANS(G1508))*COS(RADIANS(E1503))*COS(RADIANS(AR1493))))&gt;90,0,$F$4*$F$5/E1502^2*(SIN(RADIANS(G1508))*SIN(RADIANS(E1503))+COS(RADIANS(G1508))*COS(RADIANS(E1503))*COS(RADIANS(AR1493))))</f>
        <v>0</v>
      </c>
    </row>
    <row r="1509" spans="2:44" ht="15.75" customHeight="1" x14ac:dyDescent="0.2">
      <c r="G1509" s="3">
        <v>-50</v>
      </c>
      <c r="I1509" s="3">
        <f>IF(DEGREES(ACOS(SIN(RADIANS(G1509))*SIN(RADIANS(E1503))+COS(RADIANS(G1509))*COS(RADIANS(E1503))*COS(RADIANS(I1493))))&gt;90,0,$F$4*$F$5/E1502^2*(SIN(RADIANS(G1509))*SIN(RADIANS(E1503))+COS(RADIANS(G1509))*COS(RADIANS(E1503))*COS(RADIANS(I1493))))</f>
        <v>0</v>
      </c>
      <c r="J1509" s="3">
        <f>IF(DEGREES(ACOS(SIN(RADIANS(G1509))*SIN(RADIANS(E1503))+COS(RADIANS(G1509))*COS(RADIANS(E1503))*COS(RADIANS(J1493))))&gt;90,0,$F$4*$F$5/E1502^2*(SIN(RADIANS(G1509))*SIN(RADIANS(E1503))+COS(RADIANS(G1509))*COS(RADIANS(E1503))*COS(RADIANS(J1493))))</f>
        <v>0</v>
      </c>
      <c r="K1509" s="3">
        <f>IF(DEGREES(ACOS(SIN(RADIANS(G1509))*SIN(RADIANS(E1503))+COS(RADIANS(G1509))*COS(RADIANS(E1503))*COS(RADIANS(K1493))))&gt;90,0,$F$4*$F$5/E1502^2*(SIN(RADIANS(G1509))*SIN(RADIANS(E1503))+COS(RADIANS(G1509))*COS(RADIANS(E1503))*COS(RADIANS(K1493))))</f>
        <v>0</v>
      </c>
      <c r="L1509" s="3">
        <f>IF(DEGREES(ACOS(SIN(RADIANS(G1509))*SIN(RADIANS(E1503))+COS(RADIANS(G1509))*COS(RADIANS(E1503))*COS(RADIANS(L1493))))&gt;90,0,$F$4*$F$5/E1502^2*(SIN(RADIANS(G1509))*SIN(RADIANS(E1503))+COS(RADIANS(G1509))*COS(RADIANS(E1503))*COS(RADIANS(L1493))))</f>
        <v>0</v>
      </c>
      <c r="M1509" s="3">
        <f>IF(DEGREES(ACOS(SIN(RADIANS(G1509))*SIN(RADIANS(E1503))+COS(RADIANS(G1509))*COS(RADIANS(E1503))*COS(RADIANS(M1493))))&gt;90,0,$F$4*$F$5/E1502^2*(SIN(RADIANS(G1509))*SIN(RADIANS(E1503))+COS(RADIANS(G1509))*COS(RADIANS(E1503))*COS(RADIANS(M1493))))</f>
        <v>0</v>
      </c>
      <c r="N1509" s="3">
        <f>IF(DEGREES(ACOS(SIN(RADIANS(G1509))*SIN(RADIANS(E1503))+COS(RADIANS(G1509))*COS(RADIANS(E1503))*COS(RADIANS(N1493))))&gt;90,0,$F$4*$F$5/E1502^2*(SIN(RADIANS(G1509))*SIN(RADIANS(E1503))+COS(RADIANS(G1509))*COS(RADIANS(E1503))*COS(RADIANS(N1493))))</f>
        <v>0</v>
      </c>
      <c r="O1509" s="3">
        <f>IF(DEGREES(ACOS(SIN(RADIANS(G1509))*SIN(RADIANS(E1503))+COS(RADIANS(G1509))*COS(RADIANS(E1503))*COS(RADIANS(O1493))))&gt;90,0,$F$4*$F$5/E1502^2*(SIN(RADIANS(G1509))*SIN(RADIANS(E1503))+COS(RADIANS(G1509))*COS(RADIANS(E1503))*COS(RADIANS(O1493))))</f>
        <v>0</v>
      </c>
      <c r="P1509" s="3">
        <f>IF(DEGREES(ACOS(SIN(RADIANS(G1509))*SIN(RADIANS(E1503))+COS(RADIANS(G1509))*COS(RADIANS(E1503))*COS(RADIANS(P1493))))&gt;90,0,$F$4*$F$5/E1502^2*(SIN(RADIANS(G1509))*SIN(RADIANS(E1503))+COS(RADIANS(G1509))*COS(RADIANS(E1503))*COS(RADIANS(P1493))))</f>
        <v>0</v>
      </c>
      <c r="Q1509" s="3">
        <f>IF(DEGREES(ACOS(SIN(RADIANS(G1509))*SIN(RADIANS(E1503))+COS(RADIANS(G1509))*COS(RADIANS(E1503))*COS(RADIANS(Q1493))))&gt;90,0,$F$4*$F$5/E1502^2*(SIN(RADIANS(G1509))*SIN(RADIANS(E1503))+COS(RADIANS(G1509))*COS(RADIANS(E1503))*COS(RADIANS(Q1493))))</f>
        <v>0</v>
      </c>
      <c r="R1509" s="3" t="e">
        <f>IF(DEGREES(ACOS(SIN(RADIANS(G1509))*SIN(RADIANS(E1503))+COS(RADIANS(G1509))*COS(RADIANS(E1503))*COS(RADIANS(R1493))))&gt;90,0,$F$4*$F$5/E1502^2*(SIN(RADIANS(G1509))*SIN(RADIANS(E1503))+COS(RADIANS(G1509))*COS(RADIANS(E1503))*COS(RADIANS(R1493))))</f>
        <v>#DIV/0!</v>
      </c>
      <c r="S1509" s="3" t="e">
        <f>IF(DEGREES(ACOS(SIN(RADIANS(G1509))*SIN(RADIANS(E1503))+COS(RADIANS(G1509))*COS(RADIANS(E1503))*COS(RADIANS(S1493))))&gt;90,0,$F$4*$F$5/E1502^2*(SIN(RADIANS(G1509))*SIN(RADIANS(E1503))+COS(RADIANS(G1509))*COS(RADIANS(E1503))*COS(RADIANS(S1493))))</f>
        <v>#DIV/0!</v>
      </c>
      <c r="T1509" s="3" t="e">
        <f>IF(DEGREES(ACOS(SIN(RADIANS(G1509))*SIN(RADIANS(E1503))+COS(RADIANS(G1509))*COS(RADIANS(E1503))*COS(RADIANS(T1493))))&gt;90,0,$F$4*$F$5/E1502^2*(SIN(RADIANS(G1509))*SIN(RADIANS(E1503))+COS(RADIANS(G1509))*COS(RADIANS(E1503))*COS(RADIANS(T1493))))</f>
        <v>#DIV/0!</v>
      </c>
      <c r="U1509" s="3" t="e">
        <f>IF(DEGREES(ACOS(SIN(RADIANS(G1509))*SIN(RADIANS(E1503))+COS(RADIANS(G1509))*COS(RADIANS(E1503))*COS(RADIANS(U1493))))&gt;90,0,$F$4*$F$5/E1502^2*(SIN(RADIANS(G1509))*SIN(RADIANS(E1503))+COS(RADIANS(G1509))*COS(RADIANS(E1503))*COS(RADIANS(U1493))))</f>
        <v>#DIV/0!</v>
      </c>
      <c r="V1509" s="3" t="e">
        <f>IF(DEGREES(ACOS(SIN(RADIANS(G1509))*SIN(RADIANS(E1503))+COS(RADIANS(G1509))*COS(RADIANS(E1503))*COS(RADIANS(V1493))))&gt;90,0,$F$4*$F$5/E1502^2*(SIN(RADIANS(G1509))*SIN(RADIANS(E1503))+COS(RADIANS(G1509))*COS(RADIANS(E1503))*COS(RADIANS(V1493))))</f>
        <v>#DIV/0!</v>
      </c>
      <c r="W1509" s="3" t="e">
        <f>IF(DEGREES(ACOS(SIN(RADIANS(G1509))*SIN(RADIANS(E1503))+COS(RADIANS(G1509))*COS(RADIANS(E1503))*COS(RADIANS(W1493))))&gt;90,0,$F$4*$F$5/E1502^2*(SIN(RADIANS(G1509))*SIN(RADIANS(E1503))+COS(RADIANS(G1509))*COS(RADIANS(E1503))*COS(RADIANS(W1493))))</f>
        <v>#DIV/0!</v>
      </c>
      <c r="X1509" s="3" t="e">
        <f>IF(DEGREES(ACOS(SIN(RADIANS(G1509))*SIN(RADIANS(E1503))+COS(RADIANS(G1509))*COS(RADIANS(E1503))*COS(RADIANS(X1493))))&gt;90,0,$F$4*$F$5/E1502^2*(SIN(RADIANS(G1509))*SIN(RADIANS(E1503))+COS(RADIANS(G1509))*COS(RADIANS(E1503))*COS(RADIANS(X1493))))</f>
        <v>#DIV/0!</v>
      </c>
      <c r="Y1509" s="3" t="e">
        <f>IF(DEGREES(ACOS(SIN(RADIANS(G1509))*SIN(RADIANS(E1503))+COS(RADIANS(G1509))*COS(RADIANS(E1503))*COS(RADIANS(Y1493))))&gt;90,0,$F$4*$F$5/E1502^2*(SIN(RADIANS(G1509))*SIN(RADIANS(E1503))+COS(RADIANS(G1509))*COS(RADIANS(E1503))*COS(RADIANS(Y1493))))</f>
        <v>#DIV/0!</v>
      </c>
      <c r="Z1509" s="3" t="e">
        <f>IF(DEGREES(ACOS(SIN(RADIANS(G1509))*SIN(RADIANS(E1503))+COS(RADIANS(G1509))*COS(RADIANS(E1503))*COS(RADIANS(Z1493))))&gt;90,0,$F$4*$F$5/E1502^2*(SIN(RADIANS(G1509))*SIN(RADIANS(E1503))+COS(RADIANS(G1509))*COS(RADIANS(E1503))*COS(RADIANS(Z1493))))</f>
        <v>#DIV/0!</v>
      </c>
      <c r="AA1509" s="3" t="e">
        <f>IF(DEGREES(ACOS(SIN(RADIANS(G1509))*SIN(RADIANS(E1503))+COS(RADIANS(G1509))*COS(RADIANS(E1503))*COS(RADIANS(AA1493))))&gt;90,0,$F$4*$F$5/E1502^2*(SIN(RADIANS(G1509))*SIN(RADIANS(E1503))+COS(RADIANS(G1509))*COS(RADIANS(E1503))*COS(RADIANS(AA1493))))</f>
        <v>#DIV/0!</v>
      </c>
      <c r="AB1509" s="3" t="e">
        <f>IF(DEGREES(ACOS(SIN(RADIANS(G1509))*SIN(RADIANS(E1503))+COS(RADIANS(G1509))*COS(RADIANS(E1503))*COS(RADIANS(AB1493))))&gt;90,0,$F$4*$F$5/E1502^2*(SIN(RADIANS(G1509))*SIN(RADIANS(E1503))+COS(RADIANS(G1509))*COS(RADIANS(E1503))*COS(RADIANS(AB1493))))</f>
        <v>#DIV/0!</v>
      </c>
      <c r="AC1509" s="3" t="e">
        <f>IF(DEGREES(ACOS(SIN(RADIANS(G1509))*SIN(RADIANS(E1503))+COS(RADIANS(G1509))*COS(RADIANS(E1503))*COS(RADIANS(AC1493))))&gt;90,0,$F$4*$F$5/E1502^2*(SIN(RADIANS(G1509))*SIN(RADIANS(E1503))+COS(RADIANS(G1509))*COS(RADIANS(E1503))*COS(RADIANS(AC1493))))</f>
        <v>#DIV/0!</v>
      </c>
      <c r="AD1509" s="3" t="e">
        <f>IF(DEGREES(ACOS(SIN(RADIANS(G1509))*SIN(RADIANS(E1503))+COS(RADIANS(G1509))*COS(RADIANS(E1503))*COS(RADIANS(AD1493))))&gt;90,0,$F$4*$F$5/E1502^2*(SIN(RADIANS(G1509))*SIN(RADIANS(E1503))+COS(RADIANS(G1509))*COS(RADIANS(E1503))*COS(RADIANS(AD1493))))</f>
        <v>#DIV/0!</v>
      </c>
      <c r="AE1509" s="3" t="e">
        <f>IF(DEGREES(ACOS(SIN(RADIANS(G1509))*SIN(RADIANS(E1503))+COS(RADIANS(G1509))*COS(RADIANS(E1503))*COS(RADIANS(AE1493))))&gt;90,0,$F$4*$F$5/E1502^2*(SIN(RADIANS(G1509))*SIN(RADIANS(E1503))+COS(RADIANS(G1509))*COS(RADIANS(E1503))*COS(RADIANS(AE1493))))</f>
        <v>#DIV/0!</v>
      </c>
      <c r="AF1509" s="3" t="e">
        <f>IF(DEGREES(ACOS(SIN(RADIANS(G1509))*SIN(RADIANS(E1503))+COS(RADIANS(G1509))*COS(RADIANS(E1503))*COS(RADIANS(AF1493))))&gt;90,0,$F$4*$F$5/E1502^2*(SIN(RADIANS(G1509))*SIN(RADIANS(E1503))+COS(RADIANS(G1509))*COS(RADIANS(E1503))*COS(RADIANS(AF1493))))</f>
        <v>#DIV/0!</v>
      </c>
      <c r="AG1509" s="3" t="e">
        <f>IF(DEGREES(ACOS(SIN(RADIANS(G1509))*SIN(RADIANS(E1503))+COS(RADIANS(G1509))*COS(RADIANS(E1503))*COS(RADIANS(AG1493))))&gt;90,0,$F$4*$F$5/E1502^2*(SIN(RADIANS(G1509))*SIN(RADIANS(E1503))+COS(RADIANS(G1509))*COS(RADIANS(E1503))*COS(RADIANS(AG1493))))</f>
        <v>#DIV/0!</v>
      </c>
      <c r="AH1509" s="3" t="e">
        <f>IF(DEGREES(ACOS(SIN(RADIANS(G1509))*SIN(RADIANS(E1503))+COS(RADIANS(G1509))*COS(RADIANS(E1503))*COS(RADIANS(AH1493))))&gt;90,0,$F$4*$F$5/E1502^2*(SIN(RADIANS(G1509))*SIN(RADIANS(E1503))+COS(RADIANS(G1509))*COS(RADIANS(E1503))*COS(RADIANS(AH1493))))</f>
        <v>#DIV/0!</v>
      </c>
      <c r="AI1509" s="3" t="e">
        <f>IF(DEGREES(ACOS(SIN(RADIANS(G1509))*SIN(RADIANS(E1503))+COS(RADIANS(G1509))*COS(RADIANS(E1503))*COS(RADIANS(AI1493))))&gt;90,0,$F$4*$F$5/E1502^2*(SIN(RADIANS(G1509))*SIN(RADIANS(E1503))+COS(RADIANS(G1509))*COS(RADIANS(E1503))*COS(RADIANS(AI1493))))</f>
        <v>#DIV/0!</v>
      </c>
      <c r="AJ1509" s="3" t="e">
        <f>IF(DEGREES(ACOS(SIN(RADIANS(G1509))*SIN(RADIANS(E1503))+COS(RADIANS(G1509))*COS(RADIANS(E1503))*COS(RADIANS(AJ1493))))&gt;90,0,$F$4*$F$5/E1502^2*(SIN(RADIANS(G1509))*SIN(RADIANS(E1503))+COS(RADIANS(G1509))*COS(RADIANS(E1503))*COS(RADIANS(AJ1493))))</f>
        <v>#DIV/0!</v>
      </c>
      <c r="AK1509" s="3">
        <f>IF(DEGREES(ACOS(SIN(RADIANS(G1509))*SIN(RADIANS(E1503))+COS(RADIANS(G1509))*COS(RADIANS(E1503))*COS(RADIANS(AK1493))))&gt;90,0,$F$4*$F$5/E1502^2*(SIN(RADIANS(G1509))*SIN(RADIANS(E1503))+COS(RADIANS(G1509))*COS(RADIANS(E1503))*COS(RADIANS(AK1493))))</f>
        <v>0</v>
      </c>
      <c r="AL1509" s="3">
        <f>IF(DEGREES(ACOS(SIN(RADIANS(G1509))*SIN(RADIANS(E1503))+COS(RADIANS(G1509))*COS(RADIANS(E1503))*COS(RADIANS(AL1493))))&gt;90,0,$F$4*$F$5/E1502^2*(SIN(RADIANS(G1509))*SIN(RADIANS(E1503))+COS(RADIANS(G1509))*COS(RADIANS(E1503))*COS(RADIANS(AL1493))))</f>
        <v>0</v>
      </c>
      <c r="AM1509" s="3">
        <f>IF(DEGREES(ACOS(SIN(RADIANS(G1509))*SIN(RADIANS(E1503))+COS(RADIANS(G1509))*COS(RADIANS(E1503))*COS(RADIANS(AM1493))))&gt;90,0,$F$4*$F$5/E1502^2*(SIN(RADIANS(G1509))*SIN(RADIANS(E1503))+COS(RADIANS(G1509))*COS(RADIANS(E1503))*COS(RADIANS(AM1493))))</f>
        <v>0</v>
      </c>
      <c r="AN1509" s="3">
        <f>IF(DEGREES(ACOS(SIN(RADIANS(G1509))*SIN(RADIANS(E1503))+COS(RADIANS(G1509))*COS(RADIANS(E1503))*COS(RADIANS(AN1493))))&gt;90,0,$F$4*$F$5/E1502^2*(SIN(RADIANS(G1509))*SIN(RADIANS(E1503))+COS(RADIANS(G1509))*COS(RADIANS(E1503))*COS(RADIANS(AN1493))))</f>
        <v>0</v>
      </c>
      <c r="AO1509" s="3">
        <f>IF(DEGREES(ACOS(SIN(RADIANS(G1509))*SIN(RADIANS(E1503))+COS(RADIANS(G1509))*COS(RADIANS(E1503))*COS(RADIANS(AO1493))))&gt;90,0,$F$4*$F$5/E1502^2*(SIN(RADIANS(G1509))*SIN(RADIANS(E1503))+COS(RADIANS(G1509))*COS(RADIANS(E1503))*COS(RADIANS(AO1493))))</f>
        <v>0</v>
      </c>
      <c r="AP1509" s="3">
        <f>IF(DEGREES(ACOS(SIN(RADIANS(G1509))*SIN(RADIANS(E1503))+COS(RADIANS(G1509))*COS(RADIANS(E1503))*COS(RADIANS(AP1493))))&gt;90,0,$F$4*$F$5/E1502^2*(SIN(RADIANS(G1509))*SIN(RADIANS(E1503))+COS(RADIANS(G1509))*COS(RADIANS(E1503))*COS(RADIANS(AP1493))))</f>
        <v>0</v>
      </c>
      <c r="AQ1509" s="3">
        <f>IF(DEGREES(ACOS(SIN(RADIANS(G1509))*SIN(RADIANS(E1503))+COS(RADIANS(G1509))*COS(RADIANS(E1503))*COS(RADIANS(AQ1493))))&gt;90,0,$F$4*$F$5/E1502^2*(SIN(RADIANS(G1509))*SIN(RADIANS(E1503))+COS(RADIANS(G1509))*COS(RADIANS(E1503))*COS(RADIANS(AQ1493))))</f>
        <v>0</v>
      </c>
      <c r="AR1509" s="3">
        <f>IF(DEGREES(ACOS(SIN(RADIANS(G1509))*SIN(RADIANS(E1503))+COS(RADIANS(G1509))*COS(RADIANS(E1503))*COS(RADIANS(AR1493))))&gt;90,0,$F$4*$F$5/E1502^2*(SIN(RADIANS(G1509))*SIN(RADIANS(E1503))+COS(RADIANS(G1509))*COS(RADIANS(E1503))*COS(RADIANS(AR1493))))</f>
        <v>0</v>
      </c>
    </row>
    <row r="1510" spans="2:44" ht="15.75" customHeight="1" x14ac:dyDescent="0.2">
      <c r="G1510" s="3">
        <v>-60</v>
      </c>
      <c r="I1510" s="3">
        <f>IF(DEGREES(ACOS(SIN(RADIANS(G1510))*SIN(RADIANS(E1503))+COS(RADIANS(G1510))*COS(RADIANS(E1503))*COS(RADIANS(I1493))))&gt;90,0,$F$4*$F$5/E1502^2*(SIN(RADIANS(G1510))*SIN(RADIANS(E1503))+COS(RADIANS(G1510))*COS(RADIANS(E1503))*COS(RADIANS(I1493))))</f>
        <v>0</v>
      </c>
      <c r="J1510" s="3">
        <f>IF(DEGREES(ACOS(SIN(RADIANS(G1510))*SIN(RADIANS(E1503))+COS(RADIANS(G1510))*COS(RADIANS(E1503))*COS(RADIANS(J1493))))&gt;90,0,$F$4*$F$5/E1502^2*(SIN(RADIANS(G1510))*SIN(RADIANS(E1503))+COS(RADIANS(G1510))*COS(RADIANS(E1503))*COS(RADIANS(J1493))))</f>
        <v>0</v>
      </c>
      <c r="K1510" s="3">
        <f>IF(DEGREES(ACOS(SIN(RADIANS(G1510))*SIN(RADIANS(E1503))+COS(RADIANS(G1510))*COS(RADIANS(E1503))*COS(RADIANS(K1493))))&gt;90,0,$F$4*$F$5/E1502^2*(SIN(RADIANS(G1510))*SIN(RADIANS(E1503))+COS(RADIANS(G1510))*COS(RADIANS(E1503))*COS(RADIANS(K1493))))</f>
        <v>0</v>
      </c>
      <c r="L1510" s="3">
        <f>IF(DEGREES(ACOS(SIN(RADIANS(G1510))*SIN(RADIANS(E1503))+COS(RADIANS(G1510))*COS(RADIANS(E1503))*COS(RADIANS(L1493))))&gt;90,0,$F$4*$F$5/E1502^2*(SIN(RADIANS(G1510))*SIN(RADIANS(E1503))+COS(RADIANS(G1510))*COS(RADIANS(E1503))*COS(RADIANS(L1493))))</f>
        <v>0</v>
      </c>
      <c r="M1510" s="3">
        <f>IF(DEGREES(ACOS(SIN(RADIANS(G1510))*SIN(RADIANS(E1503))+COS(RADIANS(G1510))*COS(RADIANS(E1503))*COS(RADIANS(M1493))))&gt;90,0,$F$4*$F$5/E1502^2*(SIN(RADIANS(G1510))*SIN(RADIANS(E1503))+COS(RADIANS(G1510))*COS(RADIANS(E1503))*COS(RADIANS(M1493))))</f>
        <v>0</v>
      </c>
      <c r="N1510" s="3">
        <f>IF(DEGREES(ACOS(SIN(RADIANS(G1510))*SIN(RADIANS(E1503))+COS(RADIANS(G1510))*COS(RADIANS(E1503))*COS(RADIANS(N1493))))&gt;90,0,$F$4*$F$5/E1502^2*(SIN(RADIANS(G1510))*SIN(RADIANS(E1503))+COS(RADIANS(G1510))*COS(RADIANS(E1503))*COS(RADIANS(N1493))))</f>
        <v>0</v>
      </c>
      <c r="O1510" s="3">
        <f>IF(DEGREES(ACOS(SIN(RADIANS(G1510))*SIN(RADIANS(E1503))+COS(RADIANS(G1510))*COS(RADIANS(E1503))*COS(RADIANS(O1493))))&gt;90,0,$F$4*$F$5/E1502^2*(SIN(RADIANS(G1510))*SIN(RADIANS(E1503))+COS(RADIANS(G1510))*COS(RADIANS(E1503))*COS(RADIANS(O1493))))</f>
        <v>0</v>
      </c>
      <c r="P1510" s="3">
        <f>IF(DEGREES(ACOS(SIN(RADIANS(G1510))*SIN(RADIANS(E1503))+COS(RADIANS(G1510))*COS(RADIANS(E1503))*COS(RADIANS(P1493))))&gt;90,0,$F$4*$F$5/E1502^2*(SIN(RADIANS(G1510))*SIN(RADIANS(E1503))+COS(RADIANS(G1510))*COS(RADIANS(E1503))*COS(RADIANS(P1493))))</f>
        <v>0</v>
      </c>
      <c r="Q1510" s="3">
        <f>IF(DEGREES(ACOS(SIN(RADIANS(G1510))*SIN(RADIANS(E1503))+COS(RADIANS(G1510))*COS(RADIANS(E1503))*COS(RADIANS(Q1493))))&gt;90,0,$F$4*$F$5/E1502^2*(SIN(RADIANS(G1510))*SIN(RADIANS(E1503))+COS(RADIANS(G1510))*COS(RADIANS(E1503))*COS(RADIANS(Q1493))))</f>
        <v>0</v>
      </c>
      <c r="R1510" s="3" t="e">
        <f>IF(DEGREES(ACOS(SIN(RADIANS(G1510))*SIN(RADIANS(E1503))+COS(RADIANS(G1510))*COS(RADIANS(E1503))*COS(RADIANS(R1493))))&gt;90,0,$F$4*$F$5/E1502^2*(SIN(RADIANS(G1510))*SIN(RADIANS(E1503))+COS(RADIANS(G1510))*COS(RADIANS(E1503))*COS(RADIANS(R1493))))</f>
        <v>#DIV/0!</v>
      </c>
      <c r="S1510" s="3" t="e">
        <f>IF(DEGREES(ACOS(SIN(RADIANS(G1510))*SIN(RADIANS(E1503))+COS(RADIANS(G1510))*COS(RADIANS(E1503))*COS(RADIANS(S1493))))&gt;90,0,$F$4*$F$5/E1502^2*(SIN(RADIANS(G1510))*SIN(RADIANS(E1503))+COS(RADIANS(G1510))*COS(RADIANS(E1503))*COS(RADIANS(S1493))))</f>
        <v>#DIV/0!</v>
      </c>
      <c r="T1510" s="3" t="e">
        <f>IF(DEGREES(ACOS(SIN(RADIANS(G1510))*SIN(RADIANS(E1503))+COS(RADIANS(G1510))*COS(RADIANS(E1503))*COS(RADIANS(T1493))))&gt;90,0,$F$4*$F$5/E1502^2*(SIN(RADIANS(G1510))*SIN(RADIANS(E1503))+COS(RADIANS(G1510))*COS(RADIANS(E1503))*COS(RADIANS(T1493))))</f>
        <v>#DIV/0!</v>
      </c>
      <c r="U1510" s="3" t="e">
        <f>IF(DEGREES(ACOS(SIN(RADIANS(G1510))*SIN(RADIANS(E1503))+COS(RADIANS(G1510))*COS(RADIANS(E1503))*COS(RADIANS(U1493))))&gt;90,0,$F$4*$F$5/E1502^2*(SIN(RADIANS(G1510))*SIN(RADIANS(E1503))+COS(RADIANS(G1510))*COS(RADIANS(E1503))*COS(RADIANS(U1493))))</f>
        <v>#DIV/0!</v>
      </c>
      <c r="V1510" s="3" t="e">
        <f>IF(DEGREES(ACOS(SIN(RADIANS(G1510))*SIN(RADIANS(E1503))+COS(RADIANS(G1510))*COS(RADIANS(E1503))*COS(RADIANS(V1493))))&gt;90,0,$F$4*$F$5/E1502^2*(SIN(RADIANS(G1510))*SIN(RADIANS(E1503))+COS(RADIANS(G1510))*COS(RADIANS(E1503))*COS(RADIANS(V1493))))</f>
        <v>#DIV/0!</v>
      </c>
      <c r="W1510" s="3" t="e">
        <f>IF(DEGREES(ACOS(SIN(RADIANS(G1510))*SIN(RADIANS(E1503))+COS(RADIANS(G1510))*COS(RADIANS(E1503))*COS(RADIANS(W1493))))&gt;90,0,$F$4*$F$5/E1502^2*(SIN(RADIANS(G1510))*SIN(RADIANS(E1503))+COS(RADIANS(G1510))*COS(RADIANS(E1503))*COS(RADIANS(W1493))))</f>
        <v>#DIV/0!</v>
      </c>
      <c r="X1510" s="3" t="e">
        <f>IF(DEGREES(ACOS(SIN(RADIANS(G1510))*SIN(RADIANS(E1503))+COS(RADIANS(G1510))*COS(RADIANS(E1503))*COS(RADIANS(X1493))))&gt;90,0,$F$4*$F$5/E1502^2*(SIN(RADIANS(G1510))*SIN(RADIANS(E1503))+COS(RADIANS(G1510))*COS(RADIANS(E1503))*COS(RADIANS(X1493))))</f>
        <v>#DIV/0!</v>
      </c>
      <c r="Y1510" s="3" t="e">
        <f>IF(DEGREES(ACOS(SIN(RADIANS(G1510))*SIN(RADIANS(E1503))+COS(RADIANS(G1510))*COS(RADIANS(E1503))*COS(RADIANS(Y1493))))&gt;90,0,$F$4*$F$5/E1502^2*(SIN(RADIANS(G1510))*SIN(RADIANS(E1503))+COS(RADIANS(G1510))*COS(RADIANS(E1503))*COS(RADIANS(Y1493))))</f>
        <v>#DIV/0!</v>
      </c>
      <c r="Z1510" s="3" t="e">
        <f>IF(DEGREES(ACOS(SIN(RADIANS(G1510))*SIN(RADIANS(E1503))+COS(RADIANS(G1510))*COS(RADIANS(E1503))*COS(RADIANS(Z1493))))&gt;90,0,$F$4*$F$5/E1502^2*(SIN(RADIANS(G1510))*SIN(RADIANS(E1503))+COS(RADIANS(G1510))*COS(RADIANS(E1503))*COS(RADIANS(Z1493))))</f>
        <v>#DIV/0!</v>
      </c>
      <c r="AA1510" s="3" t="e">
        <f>IF(DEGREES(ACOS(SIN(RADIANS(G1510))*SIN(RADIANS(E1503))+COS(RADIANS(G1510))*COS(RADIANS(E1503))*COS(RADIANS(AA1493))))&gt;90,0,$F$4*$F$5/E1502^2*(SIN(RADIANS(G1510))*SIN(RADIANS(E1503))+COS(RADIANS(G1510))*COS(RADIANS(E1503))*COS(RADIANS(AA1493))))</f>
        <v>#DIV/0!</v>
      </c>
      <c r="AB1510" s="3" t="e">
        <f>IF(DEGREES(ACOS(SIN(RADIANS(G1510))*SIN(RADIANS(E1503))+COS(RADIANS(G1510))*COS(RADIANS(E1503))*COS(RADIANS(AB1493))))&gt;90,0,$F$4*$F$5/E1502^2*(SIN(RADIANS(G1510))*SIN(RADIANS(E1503))+COS(RADIANS(G1510))*COS(RADIANS(E1503))*COS(RADIANS(AB1493))))</f>
        <v>#DIV/0!</v>
      </c>
      <c r="AC1510" s="3" t="e">
        <f>IF(DEGREES(ACOS(SIN(RADIANS(G1510))*SIN(RADIANS(E1503))+COS(RADIANS(G1510))*COS(RADIANS(E1503))*COS(RADIANS(AC1493))))&gt;90,0,$F$4*$F$5/E1502^2*(SIN(RADIANS(G1510))*SIN(RADIANS(E1503))+COS(RADIANS(G1510))*COS(RADIANS(E1503))*COS(RADIANS(AC1493))))</f>
        <v>#DIV/0!</v>
      </c>
      <c r="AD1510" s="3" t="e">
        <f>IF(DEGREES(ACOS(SIN(RADIANS(G1510))*SIN(RADIANS(E1503))+COS(RADIANS(G1510))*COS(RADIANS(E1503))*COS(RADIANS(AD1493))))&gt;90,0,$F$4*$F$5/E1502^2*(SIN(RADIANS(G1510))*SIN(RADIANS(E1503))+COS(RADIANS(G1510))*COS(RADIANS(E1503))*COS(RADIANS(AD1493))))</f>
        <v>#DIV/0!</v>
      </c>
      <c r="AE1510" s="3" t="e">
        <f>IF(DEGREES(ACOS(SIN(RADIANS(G1510))*SIN(RADIANS(E1503))+COS(RADIANS(G1510))*COS(RADIANS(E1503))*COS(RADIANS(AE1493))))&gt;90,0,$F$4*$F$5/E1502^2*(SIN(RADIANS(G1510))*SIN(RADIANS(E1503))+COS(RADIANS(G1510))*COS(RADIANS(E1503))*COS(RADIANS(AE1493))))</f>
        <v>#DIV/0!</v>
      </c>
      <c r="AF1510" s="3" t="e">
        <f>IF(DEGREES(ACOS(SIN(RADIANS(G1510))*SIN(RADIANS(E1503))+COS(RADIANS(G1510))*COS(RADIANS(E1503))*COS(RADIANS(AF1493))))&gt;90,0,$F$4*$F$5/E1502^2*(SIN(RADIANS(G1510))*SIN(RADIANS(E1503))+COS(RADIANS(G1510))*COS(RADIANS(E1503))*COS(RADIANS(AF1493))))</f>
        <v>#DIV/0!</v>
      </c>
      <c r="AG1510" s="3" t="e">
        <f>IF(DEGREES(ACOS(SIN(RADIANS(G1510))*SIN(RADIANS(E1503))+COS(RADIANS(G1510))*COS(RADIANS(E1503))*COS(RADIANS(AG1493))))&gt;90,0,$F$4*$F$5/E1502^2*(SIN(RADIANS(G1510))*SIN(RADIANS(E1503))+COS(RADIANS(G1510))*COS(RADIANS(E1503))*COS(RADIANS(AG1493))))</f>
        <v>#DIV/0!</v>
      </c>
      <c r="AH1510" s="3" t="e">
        <f>IF(DEGREES(ACOS(SIN(RADIANS(G1510))*SIN(RADIANS(E1503))+COS(RADIANS(G1510))*COS(RADIANS(E1503))*COS(RADIANS(AH1493))))&gt;90,0,$F$4*$F$5/E1502^2*(SIN(RADIANS(G1510))*SIN(RADIANS(E1503))+COS(RADIANS(G1510))*COS(RADIANS(E1503))*COS(RADIANS(AH1493))))</f>
        <v>#DIV/0!</v>
      </c>
      <c r="AI1510" s="3" t="e">
        <f>IF(DEGREES(ACOS(SIN(RADIANS(G1510))*SIN(RADIANS(E1503))+COS(RADIANS(G1510))*COS(RADIANS(E1503))*COS(RADIANS(AI1493))))&gt;90,0,$F$4*$F$5/E1502^2*(SIN(RADIANS(G1510))*SIN(RADIANS(E1503))+COS(RADIANS(G1510))*COS(RADIANS(E1503))*COS(RADIANS(AI1493))))</f>
        <v>#DIV/0!</v>
      </c>
      <c r="AJ1510" s="3" t="e">
        <f>IF(DEGREES(ACOS(SIN(RADIANS(G1510))*SIN(RADIANS(E1503))+COS(RADIANS(G1510))*COS(RADIANS(E1503))*COS(RADIANS(AJ1493))))&gt;90,0,$F$4*$F$5/E1502^2*(SIN(RADIANS(G1510))*SIN(RADIANS(E1503))+COS(RADIANS(G1510))*COS(RADIANS(E1503))*COS(RADIANS(AJ1493))))</f>
        <v>#DIV/0!</v>
      </c>
      <c r="AK1510" s="3">
        <f>IF(DEGREES(ACOS(SIN(RADIANS(G1510))*SIN(RADIANS(E1503))+COS(RADIANS(G1510))*COS(RADIANS(E1503))*COS(RADIANS(AK1493))))&gt;90,0,$F$4*$F$5/E1502^2*(SIN(RADIANS(G1510))*SIN(RADIANS(E1503))+COS(RADIANS(G1510))*COS(RADIANS(E1503))*COS(RADIANS(AK1493))))</f>
        <v>0</v>
      </c>
      <c r="AL1510" s="3">
        <f>IF(DEGREES(ACOS(SIN(RADIANS(G1510))*SIN(RADIANS(E1503))+COS(RADIANS(G1510))*COS(RADIANS(E1503))*COS(RADIANS(AL1493))))&gt;90,0,$F$4*$F$5/E1502^2*(SIN(RADIANS(G1510))*SIN(RADIANS(E1503))+COS(RADIANS(G1510))*COS(RADIANS(E1503))*COS(RADIANS(AL1493))))</f>
        <v>0</v>
      </c>
      <c r="AM1510" s="3">
        <f>IF(DEGREES(ACOS(SIN(RADIANS(G1510))*SIN(RADIANS(E1503))+COS(RADIANS(G1510))*COS(RADIANS(E1503))*COS(RADIANS(AM1493))))&gt;90,0,$F$4*$F$5/E1502^2*(SIN(RADIANS(G1510))*SIN(RADIANS(E1503))+COS(RADIANS(G1510))*COS(RADIANS(E1503))*COS(RADIANS(AM1493))))</f>
        <v>0</v>
      </c>
      <c r="AN1510" s="3">
        <f>IF(DEGREES(ACOS(SIN(RADIANS(G1510))*SIN(RADIANS(E1503))+COS(RADIANS(G1510))*COS(RADIANS(E1503))*COS(RADIANS(AN1493))))&gt;90,0,$F$4*$F$5/E1502^2*(SIN(RADIANS(G1510))*SIN(RADIANS(E1503))+COS(RADIANS(G1510))*COS(RADIANS(E1503))*COS(RADIANS(AN1493))))</f>
        <v>0</v>
      </c>
      <c r="AO1510" s="3">
        <f>IF(DEGREES(ACOS(SIN(RADIANS(G1510))*SIN(RADIANS(E1503))+COS(RADIANS(G1510))*COS(RADIANS(E1503))*COS(RADIANS(AO1493))))&gt;90,0,$F$4*$F$5/E1502^2*(SIN(RADIANS(G1510))*SIN(RADIANS(E1503))+COS(RADIANS(G1510))*COS(RADIANS(E1503))*COS(RADIANS(AO1493))))</f>
        <v>0</v>
      </c>
      <c r="AP1510" s="3">
        <f>IF(DEGREES(ACOS(SIN(RADIANS(G1510))*SIN(RADIANS(E1503))+COS(RADIANS(G1510))*COS(RADIANS(E1503))*COS(RADIANS(AP1493))))&gt;90,0,$F$4*$F$5/E1502^2*(SIN(RADIANS(G1510))*SIN(RADIANS(E1503))+COS(RADIANS(G1510))*COS(RADIANS(E1503))*COS(RADIANS(AP1493))))</f>
        <v>0</v>
      </c>
      <c r="AQ1510" s="3">
        <f>IF(DEGREES(ACOS(SIN(RADIANS(G1510))*SIN(RADIANS(E1503))+COS(RADIANS(G1510))*COS(RADIANS(E1503))*COS(RADIANS(AQ1493))))&gt;90,0,$F$4*$F$5/E1502^2*(SIN(RADIANS(G1510))*SIN(RADIANS(E1503))+COS(RADIANS(G1510))*COS(RADIANS(E1503))*COS(RADIANS(AQ1493))))</f>
        <v>0</v>
      </c>
      <c r="AR1510" s="3">
        <f>IF(DEGREES(ACOS(SIN(RADIANS(G1510))*SIN(RADIANS(E1503))+COS(RADIANS(G1510))*COS(RADIANS(E1503))*COS(RADIANS(AR1493))))&gt;90,0,$F$4*$F$5/E1502^2*(SIN(RADIANS(G1510))*SIN(RADIANS(E1503))+COS(RADIANS(G1510))*COS(RADIANS(E1503))*COS(RADIANS(AR1493))))</f>
        <v>0</v>
      </c>
    </row>
    <row r="1511" spans="2:44" ht="15.75" customHeight="1" x14ac:dyDescent="0.2">
      <c r="G1511" s="3">
        <v>-70</v>
      </c>
      <c r="I1511" s="3">
        <f>IF(DEGREES(ACOS(SIN(RADIANS(G1511))*SIN(RADIANS(E1503))+COS(RADIANS(G1511))*COS(RADIANS(E1503))*COS(RADIANS(I1493))))&gt;90,0,$F$4*$F$5/E1502^2*(SIN(RADIANS(G1511))*SIN(RADIANS(E1503))+COS(RADIANS(G1511))*COS(RADIANS(E1503))*COS(RADIANS(I1493))))</f>
        <v>0</v>
      </c>
      <c r="J1511" s="3">
        <f>IF(DEGREES(ACOS(SIN(RADIANS(G1511))*SIN(RADIANS(E1503))+COS(RADIANS(G1511))*COS(RADIANS(E1503))*COS(RADIANS(J1493))))&gt;90,0,$F$4*$F$5/E1502^2*(SIN(RADIANS(G1511))*SIN(RADIANS(E1503))+COS(RADIANS(G1511))*COS(RADIANS(E1503))*COS(RADIANS(J1493))))</f>
        <v>0</v>
      </c>
      <c r="K1511" s="3">
        <f>IF(DEGREES(ACOS(SIN(RADIANS(G1511))*SIN(RADIANS(E1503))+COS(RADIANS(G1511))*COS(RADIANS(E1503))*COS(RADIANS(K1493))))&gt;90,0,$F$4*$F$5/E1502^2*(SIN(RADIANS(G1511))*SIN(RADIANS(E1503))+COS(RADIANS(G1511))*COS(RADIANS(E1503))*COS(RADIANS(K1493))))</f>
        <v>0</v>
      </c>
      <c r="L1511" s="3">
        <f>IF(DEGREES(ACOS(SIN(RADIANS(G1511))*SIN(RADIANS(E1503))+COS(RADIANS(G1511))*COS(RADIANS(E1503))*COS(RADIANS(L1493))))&gt;90,0,$F$4*$F$5/E1502^2*(SIN(RADIANS(G1511))*SIN(RADIANS(E1503))+COS(RADIANS(G1511))*COS(RADIANS(E1503))*COS(RADIANS(L1493))))</f>
        <v>0</v>
      </c>
      <c r="M1511" s="3">
        <f>IF(DEGREES(ACOS(SIN(RADIANS(G1511))*SIN(RADIANS(E1503))+COS(RADIANS(G1511))*COS(RADIANS(E1503))*COS(RADIANS(M1493))))&gt;90,0,$F$4*$F$5/E1502^2*(SIN(RADIANS(G1511))*SIN(RADIANS(E1503))+COS(RADIANS(G1511))*COS(RADIANS(E1503))*COS(RADIANS(M1493))))</f>
        <v>0</v>
      </c>
      <c r="N1511" s="3">
        <f>IF(DEGREES(ACOS(SIN(RADIANS(G1511))*SIN(RADIANS(E1503))+COS(RADIANS(G1511))*COS(RADIANS(E1503))*COS(RADIANS(N1493))))&gt;90,0,$F$4*$F$5/E1502^2*(SIN(RADIANS(G1511))*SIN(RADIANS(E1503))+COS(RADIANS(G1511))*COS(RADIANS(E1503))*COS(RADIANS(N1493))))</f>
        <v>0</v>
      </c>
      <c r="O1511" s="3">
        <f>IF(DEGREES(ACOS(SIN(RADIANS(G1511))*SIN(RADIANS(E1503))+COS(RADIANS(G1511))*COS(RADIANS(E1503))*COS(RADIANS(O1493))))&gt;90,0,$F$4*$F$5/E1502^2*(SIN(RADIANS(G1511))*SIN(RADIANS(E1503))+COS(RADIANS(G1511))*COS(RADIANS(E1503))*COS(RADIANS(O1493))))</f>
        <v>0</v>
      </c>
      <c r="P1511" s="3">
        <f>IF(DEGREES(ACOS(SIN(RADIANS(G1511))*SIN(RADIANS(E1503))+COS(RADIANS(G1511))*COS(RADIANS(E1503))*COS(RADIANS(P1493))))&gt;90,0,$F$4*$F$5/E1502^2*(SIN(RADIANS(G1511))*SIN(RADIANS(E1503))+COS(RADIANS(G1511))*COS(RADIANS(E1503))*COS(RADIANS(P1493))))</f>
        <v>0</v>
      </c>
      <c r="Q1511" s="3">
        <f>IF(DEGREES(ACOS(SIN(RADIANS(G1511))*SIN(RADIANS(E1503))+COS(RADIANS(G1511))*COS(RADIANS(E1503))*COS(RADIANS(Q1493))))&gt;90,0,$F$4*$F$5/E1502^2*(SIN(RADIANS(G1511))*SIN(RADIANS(E1503))+COS(RADIANS(G1511))*COS(RADIANS(E1503))*COS(RADIANS(Q1493))))</f>
        <v>0</v>
      </c>
      <c r="R1511" s="3" t="e">
        <f>IF(DEGREES(ACOS(SIN(RADIANS(G1511))*SIN(RADIANS(E1503))+COS(RADIANS(G1511))*COS(RADIANS(E1503))*COS(RADIANS(R1493))))&gt;90,0,$F$4*$F$5/E1502^2*(SIN(RADIANS(G1511))*SIN(RADIANS(E1503))+COS(RADIANS(G1511))*COS(RADIANS(E1503))*COS(RADIANS(R1493))))</f>
        <v>#DIV/0!</v>
      </c>
      <c r="S1511" s="3" t="e">
        <f>IF(DEGREES(ACOS(SIN(RADIANS(G1511))*SIN(RADIANS(E1503))+COS(RADIANS(G1511))*COS(RADIANS(E1503))*COS(RADIANS(S1493))))&gt;90,0,$F$4*$F$5/E1502^2*(SIN(RADIANS(G1511))*SIN(RADIANS(E1503))+COS(RADIANS(G1511))*COS(RADIANS(E1503))*COS(RADIANS(S1493))))</f>
        <v>#DIV/0!</v>
      </c>
      <c r="T1511" s="3" t="e">
        <f>IF(DEGREES(ACOS(SIN(RADIANS(G1511))*SIN(RADIANS(E1503))+COS(RADIANS(G1511))*COS(RADIANS(E1503))*COS(RADIANS(T1493))))&gt;90,0,$F$4*$F$5/E1502^2*(SIN(RADIANS(G1511))*SIN(RADIANS(E1503))+COS(RADIANS(G1511))*COS(RADIANS(E1503))*COS(RADIANS(T1493))))</f>
        <v>#DIV/0!</v>
      </c>
      <c r="U1511" s="3" t="e">
        <f>IF(DEGREES(ACOS(SIN(RADIANS(G1511))*SIN(RADIANS(E1503))+COS(RADIANS(G1511))*COS(RADIANS(E1503))*COS(RADIANS(U1493))))&gt;90,0,$F$4*$F$5/E1502^2*(SIN(RADIANS(G1511))*SIN(RADIANS(E1503))+COS(RADIANS(G1511))*COS(RADIANS(E1503))*COS(RADIANS(U1493))))</f>
        <v>#DIV/0!</v>
      </c>
      <c r="V1511" s="3" t="e">
        <f>IF(DEGREES(ACOS(SIN(RADIANS(G1511))*SIN(RADIANS(E1503))+COS(RADIANS(G1511))*COS(RADIANS(E1503))*COS(RADIANS(V1493))))&gt;90,0,$F$4*$F$5/E1502^2*(SIN(RADIANS(G1511))*SIN(RADIANS(E1503))+COS(RADIANS(G1511))*COS(RADIANS(E1503))*COS(RADIANS(V1493))))</f>
        <v>#DIV/0!</v>
      </c>
      <c r="W1511" s="3" t="e">
        <f>IF(DEGREES(ACOS(SIN(RADIANS(G1511))*SIN(RADIANS(E1503))+COS(RADIANS(G1511))*COS(RADIANS(E1503))*COS(RADIANS(W1493))))&gt;90,0,$F$4*$F$5/E1502^2*(SIN(RADIANS(G1511))*SIN(RADIANS(E1503))+COS(RADIANS(G1511))*COS(RADIANS(E1503))*COS(RADIANS(W1493))))</f>
        <v>#DIV/0!</v>
      </c>
      <c r="X1511" s="3" t="e">
        <f>IF(DEGREES(ACOS(SIN(RADIANS(G1511))*SIN(RADIANS(E1503))+COS(RADIANS(G1511))*COS(RADIANS(E1503))*COS(RADIANS(X1493))))&gt;90,0,$F$4*$F$5/E1502^2*(SIN(RADIANS(G1511))*SIN(RADIANS(E1503))+COS(RADIANS(G1511))*COS(RADIANS(E1503))*COS(RADIANS(X1493))))</f>
        <v>#DIV/0!</v>
      </c>
      <c r="Y1511" s="3" t="e">
        <f>IF(DEGREES(ACOS(SIN(RADIANS(G1511))*SIN(RADIANS(E1503))+COS(RADIANS(G1511))*COS(RADIANS(E1503))*COS(RADIANS(Y1493))))&gt;90,0,$F$4*$F$5/E1502^2*(SIN(RADIANS(G1511))*SIN(RADIANS(E1503))+COS(RADIANS(G1511))*COS(RADIANS(E1503))*COS(RADIANS(Y1493))))</f>
        <v>#DIV/0!</v>
      </c>
      <c r="Z1511" s="3" t="e">
        <f>IF(DEGREES(ACOS(SIN(RADIANS(G1511))*SIN(RADIANS(E1503))+COS(RADIANS(G1511))*COS(RADIANS(E1503))*COS(RADIANS(Z1493))))&gt;90,0,$F$4*$F$5/E1502^2*(SIN(RADIANS(G1511))*SIN(RADIANS(E1503))+COS(RADIANS(G1511))*COS(RADIANS(E1503))*COS(RADIANS(Z1493))))</f>
        <v>#DIV/0!</v>
      </c>
      <c r="AA1511" s="3" t="e">
        <f>IF(DEGREES(ACOS(SIN(RADIANS(G1511))*SIN(RADIANS(E1503))+COS(RADIANS(G1511))*COS(RADIANS(E1503))*COS(RADIANS(AA1493))))&gt;90,0,$F$4*$F$5/E1502^2*(SIN(RADIANS(G1511))*SIN(RADIANS(E1503))+COS(RADIANS(G1511))*COS(RADIANS(E1503))*COS(RADIANS(AA1493))))</f>
        <v>#DIV/0!</v>
      </c>
      <c r="AB1511" s="3" t="e">
        <f>IF(DEGREES(ACOS(SIN(RADIANS(G1511))*SIN(RADIANS(E1503))+COS(RADIANS(G1511))*COS(RADIANS(E1503))*COS(RADIANS(AB1493))))&gt;90,0,$F$4*$F$5/E1502^2*(SIN(RADIANS(G1511))*SIN(RADIANS(E1503))+COS(RADIANS(G1511))*COS(RADIANS(E1503))*COS(RADIANS(AB1493))))</f>
        <v>#DIV/0!</v>
      </c>
      <c r="AC1511" s="3" t="e">
        <f>IF(DEGREES(ACOS(SIN(RADIANS(G1511))*SIN(RADIANS(E1503))+COS(RADIANS(G1511))*COS(RADIANS(E1503))*COS(RADIANS(AC1493))))&gt;90,0,$F$4*$F$5/E1502^2*(SIN(RADIANS(G1511))*SIN(RADIANS(E1503))+COS(RADIANS(G1511))*COS(RADIANS(E1503))*COS(RADIANS(AC1493))))</f>
        <v>#DIV/0!</v>
      </c>
      <c r="AD1511" s="3" t="e">
        <f>IF(DEGREES(ACOS(SIN(RADIANS(G1511))*SIN(RADIANS(E1503))+COS(RADIANS(G1511))*COS(RADIANS(E1503))*COS(RADIANS(AD1493))))&gt;90,0,$F$4*$F$5/E1502^2*(SIN(RADIANS(G1511))*SIN(RADIANS(E1503))+COS(RADIANS(G1511))*COS(RADIANS(E1503))*COS(RADIANS(AD1493))))</f>
        <v>#DIV/0!</v>
      </c>
      <c r="AE1511" s="3" t="e">
        <f>IF(DEGREES(ACOS(SIN(RADIANS(G1511))*SIN(RADIANS(E1503))+COS(RADIANS(G1511))*COS(RADIANS(E1503))*COS(RADIANS(AE1493))))&gt;90,0,$F$4*$F$5/E1502^2*(SIN(RADIANS(G1511))*SIN(RADIANS(E1503))+COS(RADIANS(G1511))*COS(RADIANS(E1503))*COS(RADIANS(AE1493))))</f>
        <v>#DIV/0!</v>
      </c>
      <c r="AF1511" s="3" t="e">
        <f>IF(DEGREES(ACOS(SIN(RADIANS(G1511))*SIN(RADIANS(E1503))+COS(RADIANS(G1511))*COS(RADIANS(E1503))*COS(RADIANS(AF1493))))&gt;90,0,$F$4*$F$5/E1502^2*(SIN(RADIANS(G1511))*SIN(RADIANS(E1503))+COS(RADIANS(G1511))*COS(RADIANS(E1503))*COS(RADIANS(AF1493))))</f>
        <v>#DIV/0!</v>
      </c>
      <c r="AG1511" s="3" t="e">
        <f>IF(DEGREES(ACOS(SIN(RADIANS(G1511))*SIN(RADIANS(E1503))+COS(RADIANS(G1511))*COS(RADIANS(E1503))*COS(RADIANS(AG1493))))&gt;90,0,$F$4*$F$5/E1502^2*(SIN(RADIANS(G1511))*SIN(RADIANS(E1503))+COS(RADIANS(G1511))*COS(RADIANS(E1503))*COS(RADIANS(AG1493))))</f>
        <v>#DIV/0!</v>
      </c>
      <c r="AH1511" s="3" t="e">
        <f>IF(DEGREES(ACOS(SIN(RADIANS(G1511))*SIN(RADIANS(E1503))+COS(RADIANS(G1511))*COS(RADIANS(E1503))*COS(RADIANS(AH1493))))&gt;90,0,$F$4*$F$5/E1502^2*(SIN(RADIANS(G1511))*SIN(RADIANS(E1503))+COS(RADIANS(G1511))*COS(RADIANS(E1503))*COS(RADIANS(AH1493))))</f>
        <v>#DIV/0!</v>
      </c>
      <c r="AI1511" s="3" t="e">
        <f>IF(DEGREES(ACOS(SIN(RADIANS(G1511))*SIN(RADIANS(E1503))+COS(RADIANS(G1511))*COS(RADIANS(E1503))*COS(RADIANS(AI1493))))&gt;90,0,$F$4*$F$5/E1502^2*(SIN(RADIANS(G1511))*SIN(RADIANS(E1503))+COS(RADIANS(G1511))*COS(RADIANS(E1503))*COS(RADIANS(AI1493))))</f>
        <v>#DIV/0!</v>
      </c>
      <c r="AJ1511" s="3" t="e">
        <f>IF(DEGREES(ACOS(SIN(RADIANS(G1511))*SIN(RADIANS(E1503))+COS(RADIANS(G1511))*COS(RADIANS(E1503))*COS(RADIANS(AJ1493))))&gt;90,0,$F$4*$F$5/E1502^2*(SIN(RADIANS(G1511))*SIN(RADIANS(E1503))+COS(RADIANS(G1511))*COS(RADIANS(E1503))*COS(RADIANS(AJ1493))))</f>
        <v>#DIV/0!</v>
      </c>
      <c r="AK1511" s="3">
        <f>IF(DEGREES(ACOS(SIN(RADIANS(G1511))*SIN(RADIANS(E1503))+COS(RADIANS(G1511))*COS(RADIANS(E1503))*COS(RADIANS(AK1493))))&gt;90,0,$F$4*$F$5/E1502^2*(SIN(RADIANS(G1511))*SIN(RADIANS(E1503))+COS(RADIANS(G1511))*COS(RADIANS(E1503))*COS(RADIANS(AK1493))))</f>
        <v>0</v>
      </c>
      <c r="AL1511" s="3">
        <f>IF(DEGREES(ACOS(SIN(RADIANS(G1511))*SIN(RADIANS(E1503))+COS(RADIANS(G1511))*COS(RADIANS(E1503))*COS(RADIANS(AL1493))))&gt;90,0,$F$4*$F$5/E1502^2*(SIN(RADIANS(G1511))*SIN(RADIANS(E1503))+COS(RADIANS(G1511))*COS(RADIANS(E1503))*COS(RADIANS(AL1493))))</f>
        <v>0</v>
      </c>
      <c r="AM1511" s="3">
        <f>IF(DEGREES(ACOS(SIN(RADIANS(G1511))*SIN(RADIANS(E1503))+COS(RADIANS(G1511))*COS(RADIANS(E1503))*COS(RADIANS(AM1493))))&gt;90,0,$F$4*$F$5/E1502^2*(SIN(RADIANS(G1511))*SIN(RADIANS(E1503))+COS(RADIANS(G1511))*COS(RADIANS(E1503))*COS(RADIANS(AM1493))))</f>
        <v>0</v>
      </c>
      <c r="AN1511" s="3">
        <f>IF(DEGREES(ACOS(SIN(RADIANS(G1511))*SIN(RADIANS(E1503))+COS(RADIANS(G1511))*COS(RADIANS(E1503))*COS(RADIANS(AN1493))))&gt;90,0,$F$4*$F$5/E1502^2*(SIN(RADIANS(G1511))*SIN(RADIANS(E1503))+COS(RADIANS(G1511))*COS(RADIANS(E1503))*COS(RADIANS(AN1493))))</f>
        <v>0</v>
      </c>
      <c r="AO1511" s="3">
        <f>IF(DEGREES(ACOS(SIN(RADIANS(G1511))*SIN(RADIANS(E1503))+COS(RADIANS(G1511))*COS(RADIANS(E1503))*COS(RADIANS(AO1493))))&gt;90,0,$F$4*$F$5/E1502^2*(SIN(RADIANS(G1511))*SIN(RADIANS(E1503))+COS(RADIANS(G1511))*COS(RADIANS(E1503))*COS(RADIANS(AO1493))))</f>
        <v>0</v>
      </c>
      <c r="AP1511" s="3">
        <f>IF(DEGREES(ACOS(SIN(RADIANS(G1511))*SIN(RADIANS(E1503))+COS(RADIANS(G1511))*COS(RADIANS(E1503))*COS(RADIANS(AP1493))))&gt;90,0,$F$4*$F$5/E1502^2*(SIN(RADIANS(G1511))*SIN(RADIANS(E1503))+COS(RADIANS(G1511))*COS(RADIANS(E1503))*COS(RADIANS(AP1493))))</f>
        <v>0</v>
      </c>
      <c r="AQ1511" s="3">
        <f>IF(DEGREES(ACOS(SIN(RADIANS(G1511))*SIN(RADIANS(E1503))+COS(RADIANS(G1511))*COS(RADIANS(E1503))*COS(RADIANS(AQ1493))))&gt;90,0,$F$4*$F$5/E1502^2*(SIN(RADIANS(G1511))*SIN(RADIANS(E1503))+COS(RADIANS(G1511))*COS(RADIANS(E1503))*COS(RADIANS(AQ1493))))</f>
        <v>0</v>
      </c>
      <c r="AR1511" s="3">
        <f>IF(DEGREES(ACOS(SIN(RADIANS(G1511))*SIN(RADIANS(E1503))+COS(RADIANS(G1511))*COS(RADIANS(E1503))*COS(RADIANS(AR1493))))&gt;90,0,$F$4*$F$5/E1502^2*(SIN(RADIANS(G1511))*SIN(RADIANS(E1503))+COS(RADIANS(G1511))*COS(RADIANS(E1503))*COS(RADIANS(AR1493))))</f>
        <v>0</v>
      </c>
    </row>
    <row r="1512" spans="2:44" ht="15.75" customHeight="1" x14ac:dyDescent="0.2">
      <c r="G1512" s="3">
        <v>-80</v>
      </c>
      <c r="I1512" s="3">
        <f>IF(DEGREES(ACOS(SIN(RADIANS(G1512))*SIN(RADIANS(E1503))+COS(RADIANS(G1512))*COS(RADIANS(E1503))*COS(RADIANS(I1493))))&gt;90,0,$F$4*$F$5/E1502^2*(SIN(RADIANS(G1512))*SIN(RADIANS(E1503))+COS(RADIANS(G1512))*COS(RADIANS(E1503))*COS(RADIANS(I1493))))</f>
        <v>0</v>
      </c>
      <c r="J1512" s="3">
        <f>IF(DEGREES(ACOS(SIN(RADIANS(G1512))*SIN(RADIANS(E1503))+COS(RADIANS(G1512))*COS(RADIANS(E1503))*COS(RADIANS(J1493))))&gt;90,0,$F$4*$F$5/E1502^2*(SIN(RADIANS(G1512))*SIN(RADIANS(E1503))+COS(RADIANS(G1512))*COS(RADIANS(E1503))*COS(RADIANS(J1493))))</f>
        <v>0</v>
      </c>
      <c r="K1512" s="3">
        <f>IF(DEGREES(ACOS(SIN(RADIANS(G1512))*SIN(RADIANS(E1503))+COS(RADIANS(G1512))*COS(RADIANS(E1503))*COS(RADIANS(K1493))))&gt;90,0,$F$4*$F$5/E1502^2*(SIN(RADIANS(G1512))*SIN(RADIANS(E1503))+COS(RADIANS(G1512))*COS(RADIANS(E1503))*COS(RADIANS(K1493))))</f>
        <v>0</v>
      </c>
      <c r="L1512" s="3">
        <f>IF(DEGREES(ACOS(SIN(RADIANS(G1512))*SIN(RADIANS(E1503))+COS(RADIANS(G1512))*COS(RADIANS(E1503))*COS(RADIANS(L1493))))&gt;90,0,$F$4*$F$5/E1502^2*(SIN(RADIANS(G1512))*SIN(RADIANS(E1503))+COS(RADIANS(G1512))*COS(RADIANS(E1503))*COS(RADIANS(L1493))))</f>
        <v>0</v>
      </c>
      <c r="M1512" s="3">
        <f>IF(DEGREES(ACOS(SIN(RADIANS(G1512))*SIN(RADIANS(E1503))+COS(RADIANS(G1512))*COS(RADIANS(E1503))*COS(RADIANS(M1493))))&gt;90,0,$F$4*$F$5/E1502^2*(SIN(RADIANS(G1512))*SIN(RADIANS(E1503))+COS(RADIANS(G1512))*COS(RADIANS(E1503))*COS(RADIANS(M1493))))</f>
        <v>0</v>
      </c>
      <c r="N1512" s="3">
        <f>IF(DEGREES(ACOS(SIN(RADIANS(G1512))*SIN(RADIANS(E1503))+COS(RADIANS(G1512))*COS(RADIANS(E1503))*COS(RADIANS(N1493))))&gt;90,0,$F$4*$F$5/E1502^2*(SIN(RADIANS(G1512))*SIN(RADIANS(E1503))+COS(RADIANS(G1512))*COS(RADIANS(E1503))*COS(RADIANS(N1493))))</f>
        <v>0</v>
      </c>
      <c r="O1512" s="3">
        <f>IF(DEGREES(ACOS(SIN(RADIANS(G1512))*SIN(RADIANS(E1503))+COS(RADIANS(G1512))*COS(RADIANS(E1503))*COS(RADIANS(O1493))))&gt;90,0,$F$4*$F$5/E1502^2*(SIN(RADIANS(G1512))*SIN(RADIANS(E1503))+COS(RADIANS(G1512))*COS(RADIANS(E1503))*COS(RADIANS(O1493))))</f>
        <v>0</v>
      </c>
      <c r="P1512" s="3">
        <f>IF(DEGREES(ACOS(SIN(RADIANS(G1512))*SIN(RADIANS(E1503))+COS(RADIANS(G1512))*COS(RADIANS(E1503))*COS(RADIANS(P1493))))&gt;90,0,$F$4*$F$5/E1502^2*(SIN(RADIANS(G1512))*SIN(RADIANS(E1503))+COS(RADIANS(G1512))*COS(RADIANS(E1503))*COS(RADIANS(P1493))))</f>
        <v>0</v>
      </c>
      <c r="Q1512" s="3">
        <f>IF(DEGREES(ACOS(SIN(RADIANS(G1512))*SIN(RADIANS(E1503))+COS(RADIANS(G1512))*COS(RADIANS(E1503))*COS(RADIANS(Q1493))))&gt;90,0,$F$4*$F$5/E1502^2*(SIN(RADIANS(G1512))*SIN(RADIANS(E1503))+COS(RADIANS(G1512))*COS(RADIANS(E1503))*COS(RADIANS(Q1493))))</f>
        <v>0</v>
      </c>
      <c r="R1512" s="3" t="e">
        <f>IF(DEGREES(ACOS(SIN(RADIANS(G1512))*SIN(RADIANS(E1503))+COS(RADIANS(G1512))*COS(RADIANS(E1503))*COS(RADIANS(R1493))))&gt;90,0,$F$4*$F$5/E1502^2*(SIN(RADIANS(G1512))*SIN(RADIANS(E1503))+COS(RADIANS(G1512))*COS(RADIANS(E1503))*COS(RADIANS(R1493))))</f>
        <v>#DIV/0!</v>
      </c>
      <c r="S1512" s="3" t="e">
        <f>IF(DEGREES(ACOS(SIN(RADIANS(G1512))*SIN(RADIANS(E1503))+COS(RADIANS(G1512))*COS(RADIANS(E1503))*COS(RADIANS(S1493))))&gt;90,0,$F$4*$F$5/E1502^2*(SIN(RADIANS(G1512))*SIN(RADIANS(E1503))+COS(RADIANS(G1512))*COS(RADIANS(E1503))*COS(RADIANS(S1493))))</f>
        <v>#DIV/0!</v>
      </c>
      <c r="T1512" s="3" t="e">
        <f>IF(DEGREES(ACOS(SIN(RADIANS(G1512))*SIN(RADIANS(E1503))+COS(RADIANS(G1512))*COS(RADIANS(E1503))*COS(RADIANS(T1493))))&gt;90,0,$F$4*$F$5/E1502^2*(SIN(RADIANS(G1512))*SIN(RADIANS(E1503))+COS(RADIANS(G1512))*COS(RADIANS(E1503))*COS(RADIANS(T1493))))</f>
        <v>#DIV/0!</v>
      </c>
      <c r="U1512" s="3" t="e">
        <f>IF(DEGREES(ACOS(SIN(RADIANS(G1512))*SIN(RADIANS(E1503))+COS(RADIANS(G1512))*COS(RADIANS(E1503))*COS(RADIANS(U1493))))&gt;90,0,$F$4*$F$5/E1502^2*(SIN(RADIANS(G1512))*SIN(RADIANS(E1503))+COS(RADIANS(G1512))*COS(RADIANS(E1503))*COS(RADIANS(U1493))))</f>
        <v>#DIV/0!</v>
      </c>
      <c r="V1512" s="3" t="e">
        <f>IF(DEGREES(ACOS(SIN(RADIANS(G1512))*SIN(RADIANS(E1503))+COS(RADIANS(G1512))*COS(RADIANS(E1503))*COS(RADIANS(V1493))))&gt;90,0,$F$4*$F$5/E1502^2*(SIN(RADIANS(G1512))*SIN(RADIANS(E1503))+COS(RADIANS(G1512))*COS(RADIANS(E1503))*COS(RADIANS(V1493))))</f>
        <v>#DIV/0!</v>
      </c>
      <c r="W1512" s="3" t="e">
        <f>IF(DEGREES(ACOS(SIN(RADIANS(G1512))*SIN(RADIANS(E1503))+COS(RADIANS(G1512))*COS(RADIANS(E1503))*COS(RADIANS(W1493))))&gt;90,0,$F$4*$F$5/E1502^2*(SIN(RADIANS(G1512))*SIN(RADIANS(E1503))+COS(RADIANS(G1512))*COS(RADIANS(E1503))*COS(RADIANS(W1493))))</f>
        <v>#DIV/0!</v>
      </c>
      <c r="X1512" s="3" t="e">
        <f>IF(DEGREES(ACOS(SIN(RADIANS(G1512))*SIN(RADIANS(E1503))+COS(RADIANS(G1512))*COS(RADIANS(E1503))*COS(RADIANS(X1493))))&gt;90,0,$F$4*$F$5/E1502^2*(SIN(RADIANS(G1512))*SIN(RADIANS(E1503))+COS(RADIANS(G1512))*COS(RADIANS(E1503))*COS(RADIANS(X1493))))</f>
        <v>#DIV/0!</v>
      </c>
      <c r="Y1512" s="3" t="e">
        <f>IF(DEGREES(ACOS(SIN(RADIANS(G1512))*SIN(RADIANS(E1503))+COS(RADIANS(G1512))*COS(RADIANS(E1503))*COS(RADIANS(Y1493))))&gt;90,0,$F$4*$F$5/E1502^2*(SIN(RADIANS(G1512))*SIN(RADIANS(E1503))+COS(RADIANS(G1512))*COS(RADIANS(E1503))*COS(RADIANS(Y1493))))</f>
        <v>#DIV/0!</v>
      </c>
      <c r="Z1512" s="3" t="e">
        <f>IF(DEGREES(ACOS(SIN(RADIANS(G1512))*SIN(RADIANS(E1503))+COS(RADIANS(G1512))*COS(RADIANS(E1503))*COS(RADIANS(Z1493))))&gt;90,0,$F$4*$F$5/E1502^2*(SIN(RADIANS(G1512))*SIN(RADIANS(E1503))+COS(RADIANS(G1512))*COS(RADIANS(E1503))*COS(RADIANS(Z1493))))</f>
        <v>#DIV/0!</v>
      </c>
      <c r="AA1512" s="3" t="e">
        <f>IF(DEGREES(ACOS(SIN(RADIANS(G1512))*SIN(RADIANS(E1503))+COS(RADIANS(G1512))*COS(RADIANS(E1503))*COS(RADIANS(AA1493))))&gt;90,0,$F$4*$F$5/E1502^2*(SIN(RADIANS(G1512))*SIN(RADIANS(E1503))+COS(RADIANS(G1512))*COS(RADIANS(E1503))*COS(RADIANS(AA1493))))</f>
        <v>#DIV/0!</v>
      </c>
      <c r="AB1512" s="3" t="e">
        <f>IF(DEGREES(ACOS(SIN(RADIANS(G1512))*SIN(RADIANS(E1503))+COS(RADIANS(G1512))*COS(RADIANS(E1503))*COS(RADIANS(AB1493))))&gt;90,0,$F$4*$F$5/E1502^2*(SIN(RADIANS(G1512))*SIN(RADIANS(E1503))+COS(RADIANS(G1512))*COS(RADIANS(E1503))*COS(RADIANS(AB1493))))</f>
        <v>#DIV/0!</v>
      </c>
      <c r="AC1512" s="3" t="e">
        <f>IF(DEGREES(ACOS(SIN(RADIANS(G1512))*SIN(RADIANS(E1503))+COS(RADIANS(G1512))*COS(RADIANS(E1503))*COS(RADIANS(AC1493))))&gt;90,0,$F$4*$F$5/E1502^2*(SIN(RADIANS(G1512))*SIN(RADIANS(E1503))+COS(RADIANS(G1512))*COS(RADIANS(E1503))*COS(RADIANS(AC1493))))</f>
        <v>#DIV/0!</v>
      </c>
      <c r="AD1512" s="3" t="e">
        <f>IF(DEGREES(ACOS(SIN(RADIANS(G1512))*SIN(RADIANS(E1503))+COS(RADIANS(G1512))*COS(RADIANS(E1503))*COS(RADIANS(AD1493))))&gt;90,0,$F$4*$F$5/E1502^2*(SIN(RADIANS(G1512))*SIN(RADIANS(E1503))+COS(RADIANS(G1512))*COS(RADIANS(E1503))*COS(RADIANS(AD1493))))</f>
        <v>#DIV/0!</v>
      </c>
      <c r="AE1512" s="3" t="e">
        <f>IF(DEGREES(ACOS(SIN(RADIANS(G1512))*SIN(RADIANS(E1503))+COS(RADIANS(G1512))*COS(RADIANS(E1503))*COS(RADIANS(AE1493))))&gt;90,0,$F$4*$F$5/E1502^2*(SIN(RADIANS(G1512))*SIN(RADIANS(E1503))+COS(RADIANS(G1512))*COS(RADIANS(E1503))*COS(RADIANS(AE1493))))</f>
        <v>#DIV/0!</v>
      </c>
      <c r="AF1512" s="3" t="e">
        <f>IF(DEGREES(ACOS(SIN(RADIANS(G1512))*SIN(RADIANS(E1503))+COS(RADIANS(G1512))*COS(RADIANS(E1503))*COS(RADIANS(AF1493))))&gt;90,0,$F$4*$F$5/E1502^2*(SIN(RADIANS(G1512))*SIN(RADIANS(E1503))+COS(RADIANS(G1512))*COS(RADIANS(E1503))*COS(RADIANS(AF1493))))</f>
        <v>#DIV/0!</v>
      </c>
      <c r="AG1512" s="3" t="e">
        <f>IF(DEGREES(ACOS(SIN(RADIANS(G1512))*SIN(RADIANS(E1503))+COS(RADIANS(G1512))*COS(RADIANS(E1503))*COS(RADIANS(AG1493))))&gt;90,0,$F$4*$F$5/E1502^2*(SIN(RADIANS(G1512))*SIN(RADIANS(E1503))+COS(RADIANS(G1512))*COS(RADIANS(E1503))*COS(RADIANS(AG1493))))</f>
        <v>#DIV/0!</v>
      </c>
      <c r="AH1512" s="3" t="e">
        <f>IF(DEGREES(ACOS(SIN(RADIANS(G1512))*SIN(RADIANS(E1503))+COS(RADIANS(G1512))*COS(RADIANS(E1503))*COS(RADIANS(AH1493))))&gt;90,0,$F$4*$F$5/E1502^2*(SIN(RADIANS(G1512))*SIN(RADIANS(E1503))+COS(RADIANS(G1512))*COS(RADIANS(E1503))*COS(RADIANS(AH1493))))</f>
        <v>#DIV/0!</v>
      </c>
      <c r="AI1512" s="3" t="e">
        <f>IF(DEGREES(ACOS(SIN(RADIANS(G1512))*SIN(RADIANS(E1503))+COS(RADIANS(G1512))*COS(RADIANS(E1503))*COS(RADIANS(AI1493))))&gt;90,0,$F$4*$F$5/E1502^2*(SIN(RADIANS(G1512))*SIN(RADIANS(E1503))+COS(RADIANS(G1512))*COS(RADIANS(E1503))*COS(RADIANS(AI1493))))</f>
        <v>#DIV/0!</v>
      </c>
      <c r="AJ1512" s="3" t="e">
        <f>IF(DEGREES(ACOS(SIN(RADIANS(G1512))*SIN(RADIANS(E1503))+COS(RADIANS(G1512))*COS(RADIANS(E1503))*COS(RADIANS(AJ1493))))&gt;90,0,$F$4*$F$5/E1502^2*(SIN(RADIANS(G1512))*SIN(RADIANS(E1503))+COS(RADIANS(G1512))*COS(RADIANS(E1503))*COS(RADIANS(AJ1493))))</f>
        <v>#DIV/0!</v>
      </c>
      <c r="AK1512" s="3">
        <f>IF(DEGREES(ACOS(SIN(RADIANS(G1512))*SIN(RADIANS(E1503))+COS(RADIANS(G1512))*COS(RADIANS(E1503))*COS(RADIANS(AK1493))))&gt;90,0,$F$4*$F$5/E1502^2*(SIN(RADIANS(G1512))*SIN(RADIANS(E1503))+COS(RADIANS(G1512))*COS(RADIANS(E1503))*COS(RADIANS(AK1493))))</f>
        <v>0</v>
      </c>
      <c r="AL1512" s="3">
        <f>IF(DEGREES(ACOS(SIN(RADIANS(G1512))*SIN(RADIANS(E1503))+COS(RADIANS(G1512))*COS(RADIANS(E1503))*COS(RADIANS(AL1493))))&gt;90,0,$F$4*$F$5/E1502^2*(SIN(RADIANS(G1512))*SIN(RADIANS(E1503))+COS(RADIANS(G1512))*COS(RADIANS(E1503))*COS(RADIANS(AL1493))))</f>
        <v>0</v>
      </c>
      <c r="AM1512" s="3">
        <f>IF(DEGREES(ACOS(SIN(RADIANS(G1512))*SIN(RADIANS(E1503))+COS(RADIANS(G1512))*COS(RADIANS(E1503))*COS(RADIANS(AM1493))))&gt;90,0,$F$4*$F$5/E1502^2*(SIN(RADIANS(G1512))*SIN(RADIANS(E1503))+COS(RADIANS(G1512))*COS(RADIANS(E1503))*COS(RADIANS(AM1493))))</f>
        <v>0</v>
      </c>
      <c r="AN1512" s="3">
        <f>IF(DEGREES(ACOS(SIN(RADIANS(G1512))*SIN(RADIANS(E1503))+COS(RADIANS(G1512))*COS(RADIANS(E1503))*COS(RADIANS(AN1493))))&gt;90,0,$F$4*$F$5/E1502^2*(SIN(RADIANS(G1512))*SIN(RADIANS(E1503))+COS(RADIANS(G1512))*COS(RADIANS(E1503))*COS(RADIANS(AN1493))))</f>
        <v>0</v>
      </c>
      <c r="AO1512" s="3">
        <f>IF(DEGREES(ACOS(SIN(RADIANS(G1512))*SIN(RADIANS(E1503))+COS(RADIANS(G1512))*COS(RADIANS(E1503))*COS(RADIANS(AO1493))))&gt;90,0,$F$4*$F$5/E1502^2*(SIN(RADIANS(G1512))*SIN(RADIANS(E1503))+COS(RADIANS(G1512))*COS(RADIANS(E1503))*COS(RADIANS(AO1493))))</f>
        <v>0</v>
      </c>
      <c r="AP1512" s="3">
        <f>IF(DEGREES(ACOS(SIN(RADIANS(G1512))*SIN(RADIANS(E1503))+COS(RADIANS(G1512))*COS(RADIANS(E1503))*COS(RADIANS(AP1493))))&gt;90,0,$F$4*$F$5/E1502^2*(SIN(RADIANS(G1512))*SIN(RADIANS(E1503))+COS(RADIANS(G1512))*COS(RADIANS(E1503))*COS(RADIANS(AP1493))))</f>
        <v>0</v>
      </c>
      <c r="AQ1512" s="3">
        <f>IF(DEGREES(ACOS(SIN(RADIANS(G1512))*SIN(RADIANS(E1503))+COS(RADIANS(G1512))*COS(RADIANS(E1503))*COS(RADIANS(AQ1493))))&gt;90,0,$F$4*$F$5/E1502^2*(SIN(RADIANS(G1512))*SIN(RADIANS(E1503))+COS(RADIANS(G1512))*COS(RADIANS(E1503))*COS(RADIANS(AQ1493))))</f>
        <v>0</v>
      </c>
      <c r="AR1512" s="3">
        <f>IF(DEGREES(ACOS(SIN(RADIANS(G1512))*SIN(RADIANS(E1503))+COS(RADIANS(G1512))*COS(RADIANS(E1503))*COS(RADIANS(AR1493))))&gt;90,0,$F$4*$F$5/E1502^2*(SIN(RADIANS(G1512))*SIN(RADIANS(E1503))+COS(RADIANS(G1512))*COS(RADIANS(E1503))*COS(RADIANS(AR1493))))</f>
        <v>0</v>
      </c>
    </row>
    <row r="1513" spans="2:44" ht="15.75" customHeight="1" x14ac:dyDescent="0.2">
      <c r="G1513" s="3">
        <v>-90</v>
      </c>
      <c r="I1513" s="3" t="e">
        <f>IF(DEGREES(ACOS(SIN(RADIANS(G1513))*SIN(RADIANS(E1503))+COS(RADIANS(G1513))*COS(RADIANS(E1503))*COS(RADIANS(I1493))))&gt;90,0,$F$4*$F$5/E1502^2*(SIN(RADIANS(G1513))*SIN(RADIANS(E1503))+COS(RADIANS(G1513))*COS(RADIANS(E1503))*COS(RADIANS(I1493))))</f>
        <v>#DIV/0!</v>
      </c>
      <c r="J1513" s="3" t="e">
        <f>IF(DEGREES(ACOS(SIN(RADIANS(G1513))*SIN(RADIANS(E1503))+COS(RADIANS(G1513))*COS(RADIANS(E1503))*COS(RADIANS(J1493))))&gt;90,0,$F$4*$F$5/E1502^2*(SIN(RADIANS(G1513))*SIN(RADIANS(E1503))+COS(RADIANS(G1513))*COS(RADIANS(E1503))*COS(RADIANS(J1493))))</f>
        <v>#DIV/0!</v>
      </c>
      <c r="K1513" s="3" t="e">
        <f>IF(DEGREES(ACOS(SIN(RADIANS(G1513))*SIN(RADIANS(E1503))+COS(RADIANS(G1513))*COS(RADIANS(E1503))*COS(RADIANS(K1493))))&gt;90,0,$F$4*$F$5/E1502^2*(SIN(RADIANS(G1513))*SIN(RADIANS(E1503))+COS(RADIANS(G1513))*COS(RADIANS(E1503))*COS(RADIANS(K1493))))</f>
        <v>#DIV/0!</v>
      </c>
      <c r="L1513" s="3" t="e">
        <f>IF(DEGREES(ACOS(SIN(RADIANS(G1513))*SIN(RADIANS(E1503))+COS(RADIANS(G1513))*COS(RADIANS(E1503))*COS(RADIANS(L1493))))&gt;90,0,$F$4*$F$5/E1502^2*(SIN(RADIANS(G1513))*SIN(RADIANS(E1503))+COS(RADIANS(G1513))*COS(RADIANS(E1503))*COS(RADIANS(L1493))))</f>
        <v>#DIV/0!</v>
      </c>
      <c r="M1513" s="3" t="e">
        <f>IF(DEGREES(ACOS(SIN(RADIANS(G1513))*SIN(RADIANS(E1503))+COS(RADIANS(G1513))*COS(RADIANS(E1503))*COS(RADIANS(M1493))))&gt;90,0,$F$4*$F$5/E1502^2*(SIN(RADIANS(G1513))*SIN(RADIANS(E1503))+COS(RADIANS(G1513))*COS(RADIANS(E1503))*COS(RADIANS(M1493))))</f>
        <v>#DIV/0!</v>
      </c>
      <c r="N1513" s="3" t="e">
        <f>IF(DEGREES(ACOS(SIN(RADIANS(G1513))*SIN(RADIANS(E1503))+COS(RADIANS(G1513))*COS(RADIANS(E1503))*COS(RADIANS(N1493))))&gt;90,0,$F$4*$F$5/E1502^2*(SIN(RADIANS(G1513))*SIN(RADIANS(E1503))+COS(RADIANS(G1513))*COS(RADIANS(E1503))*COS(RADIANS(N1493))))</f>
        <v>#DIV/0!</v>
      </c>
      <c r="O1513" s="3" t="e">
        <f>IF(DEGREES(ACOS(SIN(RADIANS(G1513))*SIN(RADIANS(E1503))+COS(RADIANS(G1513))*COS(RADIANS(E1503))*COS(RADIANS(O1493))))&gt;90,0,$F$4*$F$5/E1502^2*(SIN(RADIANS(G1513))*SIN(RADIANS(E1503))+COS(RADIANS(G1513))*COS(RADIANS(E1503))*COS(RADIANS(O1493))))</f>
        <v>#DIV/0!</v>
      </c>
      <c r="P1513" s="3" t="e">
        <f>IF(DEGREES(ACOS(SIN(RADIANS(G1513))*SIN(RADIANS(E1503))+COS(RADIANS(G1513))*COS(RADIANS(E1503))*COS(RADIANS(P1493))))&gt;90,0,$F$4*$F$5/E1502^2*(SIN(RADIANS(G1513))*SIN(RADIANS(E1503))+COS(RADIANS(G1513))*COS(RADIANS(E1503))*COS(RADIANS(P1493))))</f>
        <v>#DIV/0!</v>
      </c>
      <c r="Q1513" s="3" t="e">
        <f>IF(DEGREES(ACOS(SIN(RADIANS(G1513))*SIN(RADIANS(E1503))+COS(RADIANS(G1513))*COS(RADIANS(E1503))*COS(RADIANS(Q1493))))&gt;90,0,$F$4*$F$5/E1502^2*(SIN(RADIANS(G1513))*SIN(RADIANS(E1503))+COS(RADIANS(G1513))*COS(RADIANS(E1503))*COS(RADIANS(Q1493))))</f>
        <v>#DIV/0!</v>
      </c>
      <c r="R1513" s="3" t="e">
        <f>IF(DEGREES(ACOS(SIN(RADIANS(G1513))*SIN(RADIANS(E1503))+COS(RADIANS(G1513))*COS(RADIANS(E1503))*COS(RADIANS(R1493))))&gt;90,0,$F$4*$F$5/E1502^2*(SIN(RADIANS(G1513))*SIN(RADIANS(E1503))+COS(RADIANS(G1513))*COS(RADIANS(E1503))*COS(RADIANS(R1493))))</f>
        <v>#DIV/0!</v>
      </c>
      <c r="S1513" s="3" t="e">
        <f>IF(DEGREES(ACOS(SIN(RADIANS(G1513))*SIN(RADIANS(E1503))+COS(RADIANS(G1513))*COS(RADIANS(E1503))*COS(RADIANS(S1493))))&gt;90,0,$F$4*$F$5/E1502^2*(SIN(RADIANS(G1513))*SIN(RADIANS(E1503))+COS(RADIANS(G1513))*COS(RADIANS(E1503))*COS(RADIANS(S1493))))</f>
        <v>#DIV/0!</v>
      </c>
      <c r="T1513" s="3" t="e">
        <f>IF(DEGREES(ACOS(SIN(RADIANS(G1513))*SIN(RADIANS(E1503))+COS(RADIANS(G1513))*COS(RADIANS(E1503))*COS(RADIANS(T1493))))&gt;90,0,$F$4*$F$5/E1502^2*(SIN(RADIANS(G1513))*SIN(RADIANS(E1503))+COS(RADIANS(G1513))*COS(RADIANS(E1503))*COS(RADIANS(T1493))))</f>
        <v>#DIV/0!</v>
      </c>
      <c r="U1513" s="3" t="e">
        <f>IF(DEGREES(ACOS(SIN(RADIANS(G1513))*SIN(RADIANS(E1503))+COS(RADIANS(G1513))*COS(RADIANS(E1503))*COS(RADIANS(U1493))))&gt;90,0,$F$4*$F$5/E1502^2*(SIN(RADIANS(G1513))*SIN(RADIANS(E1503))+COS(RADIANS(G1513))*COS(RADIANS(E1503))*COS(RADIANS(U1493))))</f>
        <v>#DIV/0!</v>
      </c>
      <c r="V1513" s="3" t="e">
        <f>IF(DEGREES(ACOS(SIN(RADIANS(G1513))*SIN(RADIANS(E1503))+COS(RADIANS(G1513))*COS(RADIANS(E1503))*COS(RADIANS(V1493))))&gt;90,0,$F$4*$F$5/E1502^2*(SIN(RADIANS(G1513))*SIN(RADIANS(E1503))+COS(RADIANS(G1513))*COS(RADIANS(E1503))*COS(RADIANS(V1493))))</f>
        <v>#DIV/0!</v>
      </c>
      <c r="W1513" s="3" t="e">
        <f>IF(DEGREES(ACOS(SIN(RADIANS(G1513))*SIN(RADIANS(E1503))+COS(RADIANS(G1513))*COS(RADIANS(E1503))*COS(RADIANS(W1493))))&gt;90,0,$F$4*$F$5/E1502^2*(SIN(RADIANS(G1513))*SIN(RADIANS(E1503))+COS(RADIANS(G1513))*COS(RADIANS(E1503))*COS(RADIANS(W1493))))</f>
        <v>#DIV/0!</v>
      </c>
      <c r="X1513" s="3" t="e">
        <f>IF(DEGREES(ACOS(SIN(RADIANS(G1513))*SIN(RADIANS(E1503))+COS(RADIANS(G1513))*COS(RADIANS(E1503))*COS(RADIANS(X1493))))&gt;90,0,$F$4*$F$5/E1502^2*(SIN(RADIANS(G1513))*SIN(RADIANS(E1503))+COS(RADIANS(G1513))*COS(RADIANS(E1503))*COS(RADIANS(X1493))))</f>
        <v>#DIV/0!</v>
      </c>
      <c r="Y1513" s="3" t="e">
        <f>IF(DEGREES(ACOS(SIN(RADIANS(G1513))*SIN(RADIANS(E1503))+COS(RADIANS(G1513))*COS(RADIANS(E1503))*COS(RADIANS(Y1493))))&gt;90,0,$F$4*$F$5/E1502^2*(SIN(RADIANS(G1513))*SIN(RADIANS(E1503))+COS(RADIANS(G1513))*COS(RADIANS(E1503))*COS(RADIANS(Y1493))))</f>
        <v>#DIV/0!</v>
      </c>
      <c r="Z1513" s="3" t="e">
        <f>IF(DEGREES(ACOS(SIN(RADIANS(G1513))*SIN(RADIANS(E1503))+COS(RADIANS(G1513))*COS(RADIANS(E1503))*COS(RADIANS(Z1493))))&gt;90,0,$F$4*$F$5/E1502^2*(SIN(RADIANS(G1513))*SIN(RADIANS(E1503))+COS(RADIANS(G1513))*COS(RADIANS(E1503))*COS(RADIANS(Z1493))))</f>
        <v>#DIV/0!</v>
      </c>
      <c r="AA1513" s="3" t="e">
        <f>IF(DEGREES(ACOS(SIN(RADIANS(G1513))*SIN(RADIANS(E1503))+COS(RADIANS(G1513))*COS(RADIANS(E1503))*COS(RADIANS(AA1493))))&gt;90,0,$F$4*$F$5/E1502^2*(SIN(RADIANS(G1513))*SIN(RADIANS(E1503))+COS(RADIANS(G1513))*COS(RADIANS(E1503))*COS(RADIANS(AA1493))))</f>
        <v>#DIV/0!</v>
      </c>
      <c r="AB1513" s="3" t="e">
        <f>IF(DEGREES(ACOS(SIN(RADIANS(G1513))*SIN(RADIANS(E1503))+COS(RADIANS(G1513))*COS(RADIANS(E1503))*COS(RADIANS(AB1493))))&gt;90,0,$F$4*$F$5/E1502^2*(SIN(RADIANS(G1513))*SIN(RADIANS(E1503))+COS(RADIANS(G1513))*COS(RADIANS(E1503))*COS(RADIANS(AB1493))))</f>
        <v>#DIV/0!</v>
      </c>
      <c r="AC1513" s="3" t="e">
        <f>IF(DEGREES(ACOS(SIN(RADIANS(G1513))*SIN(RADIANS(E1503))+COS(RADIANS(G1513))*COS(RADIANS(E1503))*COS(RADIANS(AC1493))))&gt;90,0,$F$4*$F$5/E1502^2*(SIN(RADIANS(G1513))*SIN(RADIANS(E1503))+COS(RADIANS(G1513))*COS(RADIANS(E1503))*COS(RADIANS(AC1493))))</f>
        <v>#DIV/0!</v>
      </c>
      <c r="AD1513" s="3" t="e">
        <f>IF(DEGREES(ACOS(SIN(RADIANS(G1513))*SIN(RADIANS(E1503))+COS(RADIANS(G1513))*COS(RADIANS(E1503))*COS(RADIANS(AD1493))))&gt;90,0,$F$4*$F$5/E1502^2*(SIN(RADIANS(G1513))*SIN(RADIANS(E1503))+COS(RADIANS(G1513))*COS(RADIANS(E1503))*COS(RADIANS(AD1493))))</f>
        <v>#DIV/0!</v>
      </c>
      <c r="AE1513" s="3" t="e">
        <f>IF(DEGREES(ACOS(SIN(RADIANS(G1513))*SIN(RADIANS(E1503))+COS(RADIANS(G1513))*COS(RADIANS(E1503))*COS(RADIANS(AE1493))))&gt;90,0,$F$4*$F$5/E1502^2*(SIN(RADIANS(G1513))*SIN(RADIANS(E1503))+COS(RADIANS(G1513))*COS(RADIANS(E1503))*COS(RADIANS(AE1493))))</f>
        <v>#DIV/0!</v>
      </c>
      <c r="AF1513" s="3" t="e">
        <f>IF(DEGREES(ACOS(SIN(RADIANS(G1513))*SIN(RADIANS(E1503))+COS(RADIANS(G1513))*COS(RADIANS(E1503))*COS(RADIANS(AF1493))))&gt;90,0,$F$4*$F$5/E1502^2*(SIN(RADIANS(G1513))*SIN(RADIANS(E1503))+COS(RADIANS(G1513))*COS(RADIANS(E1503))*COS(RADIANS(AF1493))))</f>
        <v>#DIV/0!</v>
      </c>
      <c r="AG1513" s="3" t="e">
        <f>IF(DEGREES(ACOS(SIN(RADIANS(G1513))*SIN(RADIANS(E1503))+COS(RADIANS(G1513))*COS(RADIANS(E1503))*COS(RADIANS(AG1493))))&gt;90,0,$F$4*$F$5/E1502^2*(SIN(RADIANS(G1513))*SIN(RADIANS(E1503))+COS(RADIANS(G1513))*COS(RADIANS(E1503))*COS(RADIANS(AG1493))))</f>
        <v>#DIV/0!</v>
      </c>
      <c r="AH1513" s="3" t="e">
        <f>IF(DEGREES(ACOS(SIN(RADIANS(G1513))*SIN(RADIANS(E1503))+COS(RADIANS(G1513))*COS(RADIANS(E1503))*COS(RADIANS(AH1493))))&gt;90,0,$F$4*$F$5/E1502^2*(SIN(RADIANS(G1513))*SIN(RADIANS(E1503))+COS(RADIANS(G1513))*COS(RADIANS(E1503))*COS(RADIANS(AH1493))))</f>
        <v>#DIV/0!</v>
      </c>
      <c r="AI1513" s="3" t="e">
        <f>IF(DEGREES(ACOS(SIN(RADIANS(G1513))*SIN(RADIANS(E1503))+COS(RADIANS(G1513))*COS(RADIANS(E1503))*COS(RADIANS(AI1493))))&gt;90,0,$F$4*$F$5/E1502^2*(SIN(RADIANS(G1513))*SIN(RADIANS(E1503))+COS(RADIANS(G1513))*COS(RADIANS(E1503))*COS(RADIANS(AI1493))))</f>
        <v>#DIV/0!</v>
      </c>
      <c r="AJ1513" s="3" t="e">
        <f>IF(DEGREES(ACOS(SIN(RADIANS(G1513))*SIN(RADIANS(E1503))+COS(RADIANS(G1513))*COS(RADIANS(E1503))*COS(RADIANS(AJ1493))))&gt;90,0,$F$4*$F$5/E1502^2*(SIN(RADIANS(G1513))*SIN(RADIANS(E1503))+COS(RADIANS(G1513))*COS(RADIANS(E1503))*COS(RADIANS(AJ1493))))</f>
        <v>#DIV/0!</v>
      </c>
      <c r="AK1513" s="3" t="e">
        <f>IF(DEGREES(ACOS(SIN(RADIANS(G1513))*SIN(RADIANS(E1503))+COS(RADIANS(G1513))*COS(RADIANS(E1503))*COS(RADIANS(AK1493))))&gt;90,0,$F$4*$F$5/E1502^2*(SIN(RADIANS(G1513))*SIN(RADIANS(E1503))+COS(RADIANS(G1513))*COS(RADIANS(E1503))*COS(RADIANS(AK1493))))</f>
        <v>#DIV/0!</v>
      </c>
      <c r="AL1513" s="3" t="e">
        <f>IF(DEGREES(ACOS(SIN(RADIANS(G1513))*SIN(RADIANS(E1503))+COS(RADIANS(G1513))*COS(RADIANS(E1503))*COS(RADIANS(AL1493))))&gt;90,0,$F$4*$F$5/E1502^2*(SIN(RADIANS(G1513))*SIN(RADIANS(E1503))+COS(RADIANS(G1513))*COS(RADIANS(E1503))*COS(RADIANS(AL1493))))</f>
        <v>#DIV/0!</v>
      </c>
      <c r="AM1513" s="3" t="e">
        <f>IF(DEGREES(ACOS(SIN(RADIANS(G1513))*SIN(RADIANS(E1503))+COS(RADIANS(G1513))*COS(RADIANS(E1503))*COS(RADIANS(AM1493))))&gt;90,0,$F$4*$F$5/E1502^2*(SIN(RADIANS(G1513))*SIN(RADIANS(E1503))+COS(RADIANS(G1513))*COS(RADIANS(E1503))*COS(RADIANS(AM1493))))</f>
        <v>#DIV/0!</v>
      </c>
      <c r="AN1513" s="3" t="e">
        <f>IF(DEGREES(ACOS(SIN(RADIANS(G1513))*SIN(RADIANS(E1503))+COS(RADIANS(G1513))*COS(RADIANS(E1503))*COS(RADIANS(AN1493))))&gt;90,0,$F$4*$F$5/E1502^2*(SIN(RADIANS(G1513))*SIN(RADIANS(E1503))+COS(RADIANS(G1513))*COS(RADIANS(E1503))*COS(RADIANS(AN1493))))</f>
        <v>#DIV/0!</v>
      </c>
      <c r="AO1513" s="3" t="e">
        <f>IF(DEGREES(ACOS(SIN(RADIANS(G1513))*SIN(RADIANS(E1503))+COS(RADIANS(G1513))*COS(RADIANS(E1503))*COS(RADIANS(AO1493))))&gt;90,0,$F$4*$F$5/E1502^2*(SIN(RADIANS(G1513))*SIN(RADIANS(E1503))+COS(RADIANS(G1513))*COS(RADIANS(E1503))*COS(RADIANS(AO1493))))</f>
        <v>#DIV/0!</v>
      </c>
      <c r="AP1513" s="3" t="e">
        <f>IF(DEGREES(ACOS(SIN(RADIANS(G1513))*SIN(RADIANS(E1503))+COS(RADIANS(G1513))*COS(RADIANS(E1503))*COS(RADIANS(AP1493))))&gt;90,0,$F$4*$F$5/E1502^2*(SIN(RADIANS(G1513))*SIN(RADIANS(E1503))+COS(RADIANS(G1513))*COS(RADIANS(E1503))*COS(RADIANS(AP1493))))</f>
        <v>#DIV/0!</v>
      </c>
      <c r="AQ1513" s="3" t="e">
        <f>IF(DEGREES(ACOS(SIN(RADIANS(G1513))*SIN(RADIANS(E1503))+COS(RADIANS(G1513))*COS(RADIANS(E1503))*COS(RADIANS(AQ1493))))&gt;90,0,$F$4*$F$5/E1502^2*(SIN(RADIANS(G1513))*SIN(RADIANS(E1503))+COS(RADIANS(G1513))*COS(RADIANS(E1503))*COS(RADIANS(AQ1493))))</f>
        <v>#DIV/0!</v>
      </c>
      <c r="AR1513" s="3" t="e">
        <f>IF(DEGREES(ACOS(SIN(RADIANS(G1513))*SIN(RADIANS(E1503))+COS(RADIANS(G1513))*COS(RADIANS(E1503))*COS(RADIANS(AR1493))))&gt;90,0,$F$4*$F$5/E1502^2*(SIN(RADIANS(G1513))*SIN(RADIANS(E1503))+COS(RADIANS(G1513))*COS(RADIANS(E1503))*COS(RADIANS(AR1493))))</f>
        <v>#DIV/0!</v>
      </c>
    </row>
    <row r="1514" spans="2:44" ht="15.75" customHeight="1" x14ac:dyDescent="0.2"/>
    <row r="1515" spans="2:44" ht="15.75" customHeight="1" x14ac:dyDescent="0.2">
      <c r="H1515" s="3" t="s">
        <v>771</v>
      </c>
      <c r="I1515" s="3">
        <v>180</v>
      </c>
      <c r="J1515" s="3">
        <v>170</v>
      </c>
      <c r="K1515" s="3">
        <v>160</v>
      </c>
      <c r="L1515" s="3">
        <v>150</v>
      </c>
      <c r="M1515" s="3">
        <v>140</v>
      </c>
      <c r="N1515" s="3">
        <v>130</v>
      </c>
      <c r="O1515" s="3">
        <v>120</v>
      </c>
      <c r="P1515" s="3">
        <v>110</v>
      </c>
      <c r="Q1515" s="3">
        <v>100</v>
      </c>
      <c r="R1515" s="3">
        <v>90</v>
      </c>
      <c r="S1515" s="3">
        <v>80</v>
      </c>
      <c r="T1515" s="3">
        <v>70</v>
      </c>
      <c r="U1515" s="3">
        <v>60</v>
      </c>
      <c r="V1515" s="3">
        <v>50</v>
      </c>
      <c r="W1515" s="3">
        <v>40</v>
      </c>
      <c r="X1515" s="3">
        <v>30</v>
      </c>
      <c r="Y1515" s="3">
        <v>20</v>
      </c>
      <c r="Z1515" s="3">
        <v>10</v>
      </c>
      <c r="AA1515" s="3">
        <v>0</v>
      </c>
      <c r="AB1515" s="3">
        <v>-10</v>
      </c>
      <c r="AC1515" s="3">
        <v>-20</v>
      </c>
      <c r="AD1515" s="3">
        <v>-30</v>
      </c>
      <c r="AE1515" s="3">
        <v>-40</v>
      </c>
      <c r="AF1515" s="3">
        <v>-50</v>
      </c>
      <c r="AG1515" s="3">
        <v>-60</v>
      </c>
      <c r="AH1515" s="3">
        <v>-70</v>
      </c>
      <c r="AI1515" s="3">
        <v>-80</v>
      </c>
      <c r="AJ1515" s="3">
        <v>-90</v>
      </c>
      <c r="AK1515" s="3">
        <v>-100</v>
      </c>
      <c r="AL1515" s="3">
        <v>-110</v>
      </c>
      <c r="AM1515" s="3">
        <v>-120</v>
      </c>
      <c r="AN1515" s="3">
        <v>-130</v>
      </c>
      <c r="AO1515" s="3">
        <v>-140</v>
      </c>
      <c r="AP1515" s="3">
        <v>-150</v>
      </c>
      <c r="AQ1515" s="3">
        <v>-160</v>
      </c>
      <c r="AR1515" s="3">
        <v>-170</v>
      </c>
    </row>
    <row r="1516" spans="2:44" ht="15.75" customHeight="1" x14ac:dyDescent="0.2">
      <c r="H1516" s="3" t="s">
        <v>782</v>
      </c>
      <c r="I1516" s="3">
        <f>IF(ABS(I1515-E1528)&gt;180,IF(ABS(I1515-E1528)&gt;360,ABS(I1515-E1528)-360,360-ABS(I1515-E1528)),ABS(I1515-E1528))</f>
        <v>180</v>
      </c>
      <c r="J1516" s="3">
        <f>IF(ABS(J1515-E1528)&gt;180,IF(ABS(J1515-E1528)&gt;360,ABS(J1515-E1528)-360,360-ABS(J1515-E1528)),ABS(J1515-E1528))</f>
        <v>170</v>
      </c>
      <c r="K1516" s="3">
        <f>IF(ABS(K1515-E1528)&gt;180,IF(ABS(K1515-E1528)&gt;360,ABS(K1515-E1528)-360,360-ABS(K1515-E1528)),ABS(K1515-E1528))</f>
        <v>160</v>
      </c>
      <c r="L1516" s="3">
        <f>IF(ABS(L1515-E1528)&gt;180,IF(ABS(L1515-E1528)&gt;360,ABS(L1515-E1528)-360,360-ABS(L1515-E1528)),ABS(L1515-E1528))</f>
        <v>150</v>
      </c>
      <c r="M1516" s="3">
        <f>IF(ABS(M1515-E1528)&gt;180,IF(ABS(M1515-E1528)&gt;360,ABS(M1515-E1528)-360,360-ABS(M1515-E1528)),ABS(M1515-E1528))</f>
        <v>140</v>
      </c>
      <c r="N1516" s="3">
        <f>IF(ABS(N1515-E1528)&gt;180,IF(ABS(N1515-E1528)&gt;360,ABS(N1515-E1528)-360,360-ABS(N1515-E1528)),ABS(N1515-E1528))</f>
        <v>130</v>
      </c>
      <c r="O1516" s="3">
        <f>IF(ABS(O1515-E1528)&gt;180,IF(ABS(O1515-E1528)&gt;360,ABS(O1515-E1528)-360,360-ABS(O1515-E1528)),ABS(O1515-E1528))</f>
        <v>120</v>
      </c>
      <c r="P1516" s="3">
        <f>IF(ABS(P1515-E1528)&gt;180,IF(ABS(P1515-E1528)&gt;360,ABS(P1515-E1528)-360,360-ABS(P1515-E1528)),ABS(P1515-E1528))</f>
        <v>110</v>
      </c>
      <c r="Q1516" s="3">
        <f>IF(ABS(Q1515-E1528)&gt;180,IF(ABS(Q1515-E1528)&gt;360,ABS(Q1515-E1528)-360,360-ABS(Q1515-E1528)),ABS(Q1515-E1528))</f>
        <v>100</v>
      </c>
      <c r="R1516" s="3">
        <f>IF(ABS(R1515-E1528)&gt;180,IF(ABS(R1515-E1528)&gt;360,ABS(R1515-E1528)-360,360-ABS(R1515-E1528)),ABS(R1515-E1528))</f>
        <v>90</v>
      </c>
      <c r="S1516" s="3">
        <f>IF(ABS(S1515-E1528)&gt;180,IF(ABS(S1515-E1528)&gt;360,ABS(S1515-E1528)-360,360-ABS(S1515-E1528)),ABS(S1515-E1528))</f>
        <v>80</v>
      </c>
      <c r="T1516" s="3">
        <f>IF(ABS(T1515-E1528)&gt;180,IF(ABS(T1515-E1528)&gt;360,ABS(T1515-E1528)-360,360-ABS(T1515-E1528)),ABS(T1515-E1528))</f>
        <v>70</v>
      </c>
      <c r="U1516" s="3">
        <f>IF(ABS(U1515-E1528)&gt;180,IF(ABS(U1515-E1528)&gt;360,ABS(U1515-E1528)-360,360-ABS(U1515-E1528)),ABS(U1515-E1528))</f>
        <v>60</v>
      </c>
      <c r="V1516" s="3">
        <f>IF(ABS(V1515-E1528)&gt;180,IF(ABS(V1515-E1528)&gt;360,ABS(V1515-E1528)-360,360-ABS(V1515-E1528)),ABS(V1515-E1528))</f>
        <v>50</v>
      </c>
      <c r="W1516" s="3">
        <f>IF(ABS(W1515-E1528)&gt;180,IF(ABS(W1515-E1528)&gt;360,ABS(W1515-E1528)-360,360-ABS(W1515-E1528)),ABS(W1515-E1528))</f>
        <v>40</v>
      </c>
      <c r="X1516" s="3">
        <f>IF(ABS(X1515-E1528)&gt;180,IF(ABS(X1515-E1528)&gt;360,ABS(X1515-E1528)-360,360-ABS(X1515-E1528)),ABS(X1515-E1528))</f>
        <v>30</v>
      </c>
      <c r="Y1516" s="3">
        <f>IF(ABS(Y1515-E1528)&gt;180,IF(ABS(Y1515-E1528)&gt;360,ABS(Y1515-E1528)-360,360-ABS(Y1515-E1528)),ABS(Y1515-E1528))</f>
        <v>20</v>
      </c>
      <c r="Z1516" s="3">
        <f>IF(ABS(Z1515-E1528)&gt;180,IF(ABS(Z1515-E1528)&gt;360,ABS(Z1515-E1528)-360,360-ABS(Z1515-E1528)),ABS(Z1515-E1528))</f>
        <v>10</v>
      </c>
      <c r="AA1516" s="3">
        <f>IF(ABS(AA1515-E1528)&gt;180,IF(ABS(AA1515-E1528)&gt;360,ABS(AA1515-E1528)-360,360-ABS(AA1515-E1528)),ABS(AA1515-E1528))</f>
        <v>0</v>
      </c>
      <c r="AB1516" s="3">
        <f>IF(ABS(AB1515-E1528)&gt;180,IF(ABS(AB1515-E1528)&gt;360,ABS(AB1515-E1528)-360,360-ABS(AB1515-E1528)),ABS(AB1515-E1528))</f>
        <v>10</v>
      </c>
      <c r="AC1516" s="3">
        <f>IF(ABS(AC1515-E1528)&gt;180,IF(ABS(AC1515-E1528)&gt;360,ABS(AC1515-E1528)-360,360-ABS(AC1515-E1528)),ABS(AC1515-E1528))</f>
        <v>20</v>
      </c>
      <c r="AD1516" s="3">
        <f>IF(ABS(AD1515-E1528)&gt;180,IF(ABS(AD1515-E1528)&gt;360,ABS(AD1515-E1528)-360,360-ABS(AD1515-E1528)),ABS(AD1515-E1528))</f>
        <v>30</v>
      </c>
      <c r="AE1516" s="3">
        <f>IF(ABS(AE1515-E1528)&gt;180,IF(ABS(AE1515-E1528)&gt;360,ABS(AE1515-E1528)-360,360-ABS(AE1515-E1528)),ABS(AE1515-E1528))</f>
        <v>40</v>
      </c>
      <c r="AF1516" s="3">
        <f>IF(ABS(AF1515-E1528)&gt;180,IF(ABS(AF1515-E1528)&gt;360,ABS(AF1515-E1528)-360,360-ABS(AF1515-E1528)),ABS(AF1515-E1528))</f>
        <v>50</v>
      </c>
      <c r="AG1516" s="3">
        <f>IF(ABS(AG1515-E1528)&gt;180,IF(ABS(AG1515-E1528)&gt;360,ABS(AG1515-E1528)-360,360-ABS(AG1515-E1528)),ABS(AG1515-E1528))</f>
        <v>60</v>
      </c>
      <c r="AH1516" s="3">
        <f>IF(ABS(AH1515-E1528)&gt;180,IF(ABS(AH1515-E1528)&gt;360,ABS(AH1515-E1528)-360,360-ABS(AH1515-E1528)),ABS(AH1515-E1528))</f>
        <v>70</v>
      </c>
      <c r="AI1516" s="3">
        <f>IF(ABS(AI1515-E1528)&gt;180,IF(ABS(AI1515-E1528)&gt;360,ABS(AI1515-E1528)-360,360-ABS(AI1515-E1528)),ABS(AI1515-E1528))</f>
        <v>80</v>
      </c>
      <c r="AJ1516" s="3">
        <f>IF(ABS(AJ1515-E1528)&gt;180,IF(ABS(AJ1515-E1528)&gt;360,ABS(AJ1515-E1528)-360,360-ABS(AJ1515-E1528)),ABS(AJ1515-E1528))</f>
        <v>90</v>
      </c>
      <c r="AK1516" s="3">
        <f>IF(ABS(AK1515-E1528)&gt;180,IF(ABS(AK1515-E1528)&gt;360,ABS(AK1515-E1528)-360,360-ABS(AK1515-E1528)),ABS(AK1515-E1528))</f>
        <v>100</v>
      </c>
      <c r="AL1516" s="3">
        <f>IF(ABS(AL1515-E1528)&gt;180,IF(ABS(AL1515-E1528)&gt;360,ABS(AL1515-E1528)-360,360-ABS(AL1515-E1528)),ABS(AL1515-E1528))</f>
        <v>110</v>
      </c>
      <c r="AM1516" s="3">
        <f>IF(ABS(AM1515-E1528)&gt;180,IF(ABS(AM1515-E1528)&gt;360,ABS(AM1515-E1528)-360,360-ABS(AM1515-E1528)),ABS(AM1515-E1528))</f>
        <v>120</v>
      </c>
      <c r="AN1516" s="3">
        <f>IF(ABS(AN1515-E1528)&gt;180,IF(ABS(AN1515-E1528)&gt;360,ABS(AN1515-E1528)-360,360-ABS(AN1515-E1528)),ABS(AN1515-E1528))</f>
        <v>130</v>
      </c>
      <c r="AO1516" s="3">
        <f>IF(ABS(AO1515-E1528)&gt;180,IF(ABS(AO1515-E1528)&gt;360,ABS(AO1515-E1528)-360,360-ABS(AO1515-E1528)),ABS(AO1515-E1528))</f>
        <v>140</v>
      </c>
      <c r="AP1516" s="3">
        <f>IF(ABS(AP1515-E1528)&gt;180,IF(ABS(AP1515-E1528)&gt;360,ABS(AP1515-E1528)-360,360-ABS(AP1515-E1528)),ABS(AP1515-E1528))</f>
        <v>150</v>
      </c>
      <c r="AQ1516" s="3">
        <f>IF(ABS(AQ1515-E1528)&gt;180,IF(ABS(AQ1515-E1528)&gt;360,ABS(AQ1515-E1528)-360,360-ABS(AQ1515-E1528)),ABS(AQ1515-E1528))</f>
        <v>160</v>
      </c>
      <c r="AR1516" s="3">
        <f>IF(ABS(AR1515-E1528)&gt;180,IF(ABS(AR1515-E1528)&gt;360,ABS(AR1515-E1528)-360,360-ABS(AR1515-E1528)),ABS(AR1515-E1528))</f>
        <v>170</v>
      </c>
    </row>
    <row r="1517" spans="2:44" ht="15.75" customHeight="1" x14ac:dyDescent="0.2">
      <c r="G1517" s="3" t="s">
        <v>736</v>
      </c>
    </row>
    <row r="1518" spans="2:44" ht="15.75" customHeight="1" x14ac:dyDescent="0.2">
      <c r="B1518" s="3" t="s">
        <v>791</v>
      </c>
      <c r="E1518" s="3">
        <v>640</v>
      </c>
      <c r="G1518" s="3">
        <v>90</v>
      </c>
      <c r="I1518" s="3" t="e">
        <f>IF(DEGREES(ACOS(SIN(RADIANS(G1518))*SIN(RADIANS(E1526))+COS(RADIANS(G1518))*COS(RADIANS(E1526))*COS(RADIANS(I1516))))&gt;90,0,$F$4*$F$5/E1525^2*(SIN(RADIANS(G1518))*SIN(RADIANS(E1526))+COS(RADIANS(G1518))*COS(RADIANS(E1526))*COS(RADIANS(I1516))))</f>
        <v>#DIV/0!</v>
      </c>
      <c r="J1518" s="3" t="e">
        <f>IF(DEGREES(ACOS(SIN(RADIANS(G1518))*SIN(RADIANS(E1526))+COS(RADIANS(G1518))*COS(RADIANS(E1526))*COS(RADIANS(J1516))))&gt;90,0,$F$4*$F$5/E1525^2*(SIN(RADIANS(G1518))*SIN(RADIANS(E1526))+COS(RADIANS(G1518))*COS(RADIANS(E1526))*COS(RADIANS(J1516))))</f>
        <v>#DIV/0!</v>
      </c>
      <c r="K1518" s="3" t="e">
        <f>IF(DEGREES(ACOS(SIN(RADIANS(G1518))*SIN(RADIANS(E1526))+COS(RADIANS(G1518))*COS(RADIANS(E1526))*COS(RADIANS(K1516))))&gt;90,0,$F$4*$F$5/E1525^2*(SIN(RADIANS(G1518))*SIN(RADIANS(E1526))+COS(RADIANS(G1518))*COS(RADIANS(E1526))*COS(RADIANS(K1516))))</f>
        <v>#DIV/0!</v>
      </c>
      <c r="L1518" s="3" t="e">
        <f>IF(DEGREES(ACOS(SIN(RADIANS(G1518))*SIN(RADIANS(E1526))+COS(RADIANS(G1518))*COS(RADIANS(E1526))*COS(RADIANS(L1516))))&gt;90,0,$F$4*$F$5/E1525^2*(SIN(RADIANS(G1518))*SIN(RADIANS(E1526))+COS(RADIANS(G1518))*COS(RADIANS(E1526))*COS(RADIANS(L1516))))</f>
        <v>#DIV/0!</v>
      </c>
      <c r="M1518" s="3" t="e">
        <f>IF(DEGREES(ACOS(SIN(RADIANS(G1518))*SIN(RADIANS(E1526))+COS(RADIANS(G1518))*COS(RADIANS(E1526))*COS(RADIANS(M1516))))&gt;90,0,$F$4*$F$5/E1525^2*(SIN(RADIANS(G1518))*SIN(RADIANS(E1526))+COS(RADIANS(G1518))*COS(RADIANS(E1526))*COS(RADIANS(M1516))))</f>
        <v>#DIV/0!</v>
      </c>
      <c r="N1518" s="3" t="e">
        <f>IF(DEGREES(ACOS(SIN(RADIANS(G1518))*SIN(RADIANS(E1526))+COS(RADIANS(G1518))*COS(RADIANS(E1526))*COS(RADIANS(N1516))))&gt;90,0,$F$4*$F$5/E1525^2*(SIN(RADIANS(G1518))*SIN(RADIANS(E1526))+COS(RADIANS(G1518))*COS(RADIANS(E1526))*COS(RADIANS(N1516))))</f>
        <v>#DIV/0!</v>
      </c>
      <c r="O1518" s="3" t="e">
        <f>IF(DEGREES(ACOS(SIN(RADIANS(G1518))*SIN(RADIANS(E1526))+COS(RADIANS(G1518))*COS(RADIANS(E1526))*COS(RADIANS(O1516))))&gt;90,0,$F$4*$F$5/E1525^2*(SIN(RADIANS(G1518))*SIN(RADIANS(E1526))+COS(RADIANS(G1518))*COS(RADIANS(E1526))*COS(RADIANS(O1516))))</f>
        <v>#DIV/0!</v>
      </c>
      <c r="P1518" s="3" t="e">
        <f>IF(DEGREES(ACOS(SIN(RADIANS(G1518))*SIN(RADIANS(E1526))+COS(RADIANS(G1518))*COS(RADIANS(E1526))*COS(RADIANS(P1516))))&gt;90,0,$F$4*$F$5/E1525^2*(SIN(RADIANS(G1518))*SIN(RADIANS(E1526))+COS(RADIANS(G1518))*COS(RADIANS(E1526))*COS(RADIANS(P1516))))</f>
        <v>#DIV/0!</v>
      </c>
      <c r="Q1518" s="3" t="e">
        <f>IF(DEGREES(ACOS(SIN(RADIANS(G1518))*SIN(RADIANS(E1526))+COS(RADIANS(G1518))*COS(RADIANS(E1526))*COS(RADIANS(Q1516))))&gt;90,0,$F$4*$F$5/E1525^2*(SIN(RADIANS(G1518))*SIN(RADIANS(E1526))+COS(RADIANS(G1518))*COS(RADIANS(E1526))*COS(RADIANS(Q1516))))</f>
        <v>#DIV/0!</v>
      </c>
      <c r="R1518" s="3" t="e">
        <f>IF(DEGREES(ACOS(SIN(RADIANS(G1518))*SIN(RADIANS(E1526))+COS(RADIANS(G1518))*COS(RADIANS(E1526))*COS(RADIANS(R1516))))&gt;90,0,$F$4*$F$5/E1525^2*(SIN(RADIANS(G1518))*SIN(RADIANS(E1526))+COS(RADIANS(G1518))*COS(RADIANS(E1526))*COS(RADIANS(R1516))))</f>
        <v>#DIV/0!</v>
      </c>
      <c r="S1518" s="3" t="e">
        <f>IF(DEGREES(ACOS(SIN(RADIANS(G1518))*SIN(RADIANS(E1526))+COS(RADIANS(G1518))*COS(RADIANS(E1526))*COS(RADIANS(S1516))))&gt;90,0,$F$4*$F$5/E1525^2*(SIN(RADIANS(G1518))*SIN(RADIANS(E1526))+COS(RADIANS(G1518))*COS(RADIANS(E1526))*COS(RADIANS(S1516))))</f>
        <v>#DIV/0!</v>
      </c>
      <c r="T1518" s="3" t="e">
        <f>IF(DEGREES(ACOS(SIN(RADIANS(G1518))*SIN(RADIANS(E1526))+COS(RADIANS(G1518))*COS(RADIANS(E1526))*COS(RADIANS(T1516))))&gt;90,0,$F$4*$F$5/E1525^2*(SIN(RADIANS(G1518))*SIN(RADIANS(E1526))+COS(RADIANS(G1518))*COS(RADIANS(E1526))*COS(RADIANS(T1516))))</f>
        <v>#DIV/0!</v>
      </c>
      <c r="U1518" s="3" t="e">
        <f>IF(DEGREES(ACOS(SIN(RADIANS(G1518))*SIN(RADIANS(E1526))+COS(RADIANS(G1518))*COS(RADIANS(E1526))*COS(RADIANS(U1516))))&gt;90,0,$F$4*$F$5/E1525^2*(SIN(RADIANS(G1518))*SIN(RADIANS(E1526))+COS(RADIANS(G1518))*COS(RADIANS(E1526))*COS(RADIANS(U1516))))</f>
        <v>#DIV/0!</v>
      </c>
      <c r="V1518" s="3" t="e">
        <f>IF(DEGREES(ACOS(SIN(RADIANS(G1518))*SIN(RADIANS(E1526))+COS(RADIANS(G1518))*COS(RADIANS(E1526))*COS(RADIANS(V1516))))&gt;90,0,$F$4*$F$5/E1525^2*(SIN(RADIANS(G1518))*SIN(RADIANS(E1526))+COS(RADIANS(G1518))*COS(RADIANS(E1526))*COS(RADIANS(V1516))))</f>
        <v>#DIV/0!</v>
      </c>
      <c r="W1518" s="3" t="e">
        <f>IF(DEGREES(ACOS(SIN(RADIANS(G1518))*SIN(RADIANS(E1526))+COS(RADIANS(G1518))*COS(RADIANS(E1526))*COS(RADIANS(W1516))))&gt;90,0,$F$4*$F$5/E1525^2*(SIN(RADIANS(G1518))*SIN(RADIANS(E1526))+COS(RADIANS(G1518))*COS(RADIANS(E1526))*COS(RADIANS(W1516))))</f>
        <v>#DIV/0!</v>
      </c>
      <c r="X1518" s="3" t="e">
        <f>IF(DEGREES(ACOS(SIN(RADIANS(G1518))*SIN(RADIANS(E1526))+COS(RADIANS(G1518))*COS(RADIANS(E1526))*COS(RADIANS(X1516))))&gt;90,0,$F$4*$F$5/E1525^2*(SIN(RADIANS(G1518))*SIN(RADIANS(E1526))+COS(RADIANS(G1518))*COS(RADIANS(E1526))*COS(RADIANS(X1516))))</f>
        <v>#DIV/0!</v>
      </c>
      <c r="Y1518" s="3" t="e">
        <f>IF(DEGREES(ACOS(SIN(RADIANS(G1518))*SIN(RADIANS(E1526))+COS(RADIANS(G1518))*COS(RADIANS(E1526))*COS(RADIANS(Y1516))))&gt;90,0,$F$4*$F$5/E1525^2*(SIN(RADIANS(G1518))*SIN(RADIANS(E1526))+COS(RADIANS(G1518))*COS(RADIANS(E1526))*COS(RADIANS(Y1516))))</f>
        <v>#DIV/0!</v>
      </c>
      <c r="Z1518" s="3" t="e">
        <f>IF(DEGREES(ACOS(SIN(RADIANS(G1518))*SIN(RADIANS(E1526))+COS(RADIANS(G1518))*COS(RADIANS(E1526))*COS(RADIANS(Z1516))))&gt;90,0,$F$4*$F$5/E1525^2*(SIN(RADIANS(G1518))*SIN(RADIANS(E1526))+COS(RADIANS(G1518))*COS(RADIANS(E1526))*COS(RADIANS(Z1516))))</f>
        <v>#DIV/0!</v>
      </c>
      <c r="AA1518" s="3" t="e">
        <f>IF(DEGREES(ACOS(SIN(RADIANS(G1518))*SIN(RADIANS(E1526))+COS(RADIANS(G1518))*COS(RADIANS(E1526))*COS(RADIANS(AA1516))))&gt;90,0,$F$4*$F$5/E1525^2*(SIN(RADIANS(G1518))*SIN(RADIANS(E1526))+COS(RADIANS(G1518))*COS(RADIANS(E1526))*COS(RADIANS(AA1516))))</f>
        <v>#DIV/0!</v>
      </c>
      <c r="AB1518" s="3" t="e">
        <f>IF(DEGREES(ACOS(SIN(RADIANS(G1518))*SIN(RADIANS(E1526))+COS(RADIANS(G1518))*COS(RADIANS(E1526))*COS(RADIANS(AB1516))))&gt;90,0,$F$4*$F$5/E1525^2*(SIN(RADIANS(G1518))*SIN(RADIANS(E1526))+COS(RADIANS(G1518))*COS(RADIANS(E1526))*COS(RADIANS(AB1516))))</f>
        <v>#DIV/0!</v>
      </c>
      <c r="AC1518" s="3" t="e">
        <f>IF(DEGREES(ACOS(SIN(RADIANS(G1518))*SIN(RADIANS(E1526))+COS(RADIANS(G1518))*COS(RADIANS(E1526))*COS(RADIANS(AC1516))))&gt;90,0,$F$4*$F$5/E1525^2*(SIN(RADIANS(G1518))*SIN(RADIANS(E1526))+COS(RADIANS(G1518))*COS(RADIANS(E1526))*COS(RADIANS(AC1516))))</f>
        <v>#DIV/0!</v>
      </c>
      <c r="AD1518" s="3" t="e">
        <f>IF(DEGREES(ACOS(SIN(RADIANS(G1518))*SIN(RADIANS(E1526))+COS(RADIANS(G1518))*COS(RADIANS(E1526))*COS(RADIANS(AD1516))))&gt;90,0,$F$4*$F$5/E1525^2*(SIN(RADIANS(G1518))*SIN(RADIANS(E1526))+COS(RADIANS(G1518))*COS(RADIANS(E1526))*COS(RADIANS(AD1516))))</f>
        <v>#DIV/0!</v>
      </c>
      <c r="AE1518" s="3" t="e">
        <f>IF(DEGREES(ACOS(SIN(RADIANS(G1518))*SIN(RADIANS(E1526))+COS(RADIANS(G1518))*COS(RADIANS(E1526))*COS(RADIANS(AE1516))))&gt;90,0,$F$4*$F$5/E1525^2*(SIN(RADIANS(G1518))*SIN(RADIANS(E1526))+COS(RADIANS(G1518))*COS(RADIANS(E1526))*COS(RADIANS(AE1516))))</f>
        <v>#DIV/0!</v>
      </c>
      <c r="AF1518" s="3" t="e">
        <f>IF(DEGREES(ACOS(SIN(RADIANS(G1518))*SIN(RADIANS(E1526))+COS(RADIANS(G1518))*COS(RADIANS(E1526))*COS(RADIANS(AF1516))))&gt;90,0,$F$4*$F$5/E1525^2*(SIN(RADIANS(G1518))*SIN(RADIANS(E1526))+COS(RADIANS(G1518))*COS(RADIANS(E1526))*COS(RADIANS(AF1516))))</f>
        <v>#DIV/0!</v>
      </c>
      <c r="AG1518" s="3" t="e">
        <f>IF(DEGREES(ACOS(SIN(RADIANS(G1518))*SIN(RADIANS(E1526))+COS(RADIANS(G1518))*COS(RADIANS(E1526))*COS(RADIANS(AG1516))))&gt;90,0,$F$4*$F$5/E1525^2*(SIN(RADIANS(G1518))*SIN(RADIANS(E1526))+COS(RADIANS(G1518))*COS(RADIANS(E1526))*COS(RADIANS(AG1516))))</f>
        <v>#DIV/0!</v>
      </c>
      <c r="AH1518" s="3" t="e">
        <f>IF(DEGREES(ACOS(SIN(RADIANS(G1518))*SIN(RADIANS(E1526))+COS(RADIANS(G1518))*COS(RADIANS(E1526))*COS(RADIANS(AH1516))))&gt;90,0,$F$4*$F$5/E1525^2*(SIN(RADIANS(G1518))*SIN(RADIANS(E1526))+COS(RADIANS(G1518))*COS(RADIANS(E1526))*COS(RADIANS(AH1516))))</f>
        <v>#DIV/0!</v>
      </c>
      <c r="AI1518" s="3" t="e">
        <f>IF(DEGREES(ACOS(SIN(RADIANS(G1518))*SIN(RADIANS(E1526))+COS(RADIANS(G1518))*COS(RADIANS(E1526))*COS(RADIANS(AI1516))))&gt;90,0,$F$4*$F$5/E1525^2*(SIN(RADIANS(G1518))*SIN(RADIANS(E1526))+COS(RADIANS(G1518))*COS(RADIANS(E1526))*COS(RADIANS(AI1516))))</f>
        <v>#DIV/0!</v>
      </c>
      <c r="AJ1518" s="3" t="e">
        <f>IF(DEGREES(ACOS(SIN(RADIANS(G1518))*SIN(RADIANS(E1526))+COS(RADIANS(G1518))*COS(RADIANS(E1526))*COS(RADIANS(AJ1516))))&gt;90,0,$F$4*$F$5/E1525^2*(SIN(RADIANS(G1518))*SIN(RADIANS(E1526))+COS(RADIANS(G1518))*COS(RADIANS(E1526))*COS(RADIANS(AJ1516))))</f>
        <v>#DIV/0!</v>
      </c>
      <c r="AK1518" s="3" t="e">
        <f>IF(DEGREES(ACOS(SIN(RADIANS(G1518))*SIN(RADIANS(E1526))+COS(RADIANS(G1518))*COS(RADIANS(E1526))*COS(RADIANS(AK1516))))&gt;90,0,$F$4*$F$5/E1525^2*(SIN(RADIANS(G1518))*SIN(RADIANS(E1526))+COS(RADIANS(G1518))*COS(RADIANS(E1526))*COS(RADIANS(AK1516))))</f>
        <v>#DIV/0!</v>
      </c>
      <c r="AL1518" s="3" t="e">
        <f>IF(DEGREES(ACOS(SIN(RADIANS(G1518))*SIN(RADIANS(E1526))+COS(RADIANS(G1518))*COS(RADIANS(E1526))*COS(RADIANS(AL1516))))&gt;90,0,$F$4*$F$5/E1525^2*(SIN(RADIANS(G1518))*SIN(RADIANS(E1526))+COS(RADIANS(G1518))*COS(RADIANS(E1526))*COS(RADIANS(AL1516))))</f>
        <v>#DIV/0!</v>
      </c>
      <c r="AM1518" s="3" t="e">
        <f>IF(DEGREES(ACOS(SIN(RADIANS(G1518))*SIN(RADIANS(E1526))+COS(RADIANS(G1518))*COS(RADIANS(E1526))*COS(RADIANS(AM1516))))&gt;90,0,$F$4*$F$5/E1525^2*(SIN(RADIANS(G1518))*SIN(RADIANS(E1526))+COS(RADIANS(G1518))*COS(RADIANS(E1526))*COS(RADIANS(AM1516))))</f>
        <v>#DIV/0!</v>
      </c>
      <c r="AN1518" s="3" t="e">
        <f>IF(DEGREES(ACOS(SIN(RADIANS(G1518))*SIN(RADIANS(E1526))+COS(RADIANS(G1518))*COS(RADIANS(E1526))*COS(RADIANS(AN1516))))&gt;90,0,$F$4*$F$5/E1525^2*(SIN(RADIANS(G1518))*SIN(RADIANS(E1526))+COS(RADIANS(G1518))*COS(RADIANS(E1526))*COS(RADIANS(AN1516))))</f>
        <v>#DIV/0!</v>
      </c>
      <c r="AO1518" s="3" t="e">
        <f>IF(DEGREES(ACOS(SIN(RADIANS(G1518))*SIN(RADIANS(E1526))+COS(RADIANS(G1518))*COS(RADIANS(E1526))*COS(RADIANS(AO1516))))&gt;90,0,$F$4*$F$5/E1525^2*(SIN(RADIANS(G1518))*SIN(RADIANS(E1526))+COS(RADIANS(G1518))*COS(RADIANS(E1526))*COS(RADIANS(AO1516))))</f>
        <v>#DIV/0!</v>
      </c>
      <c r="AP1518" s="3" t="e">
        <f>IF(DEGREES(ACOS(SIN(RADIANS(G1518))*SIN(RADIANS(E1526))+COS(RADIANS(G1518))*COS(RADIANS(E1526))*COS(RADIANS(AP1516))))&gt;90,0,$F$4*$F$5/E1525^2*(SIN(RADIANS(G1518))*SIN(RADIANS(E1526))+COS(RADIANS(G1518))*COS(RADIANS(E1526))*COS(RADIANS(AP1516))))</f>
        <v>#DIV/0!</v>
      </c>
      <c r="AQ1518" s="3" t="e">
        <f>IF(DEGREES(ACOS(SIN(RADIANS(G1518))*SIN(RADIANS(E1526))+COS(RADIANS(G1518))*COS(RADIANS(E1526))*COS(RADIANS(AQ1516))))&gt;90,0,$F$4*$F$5/E1525^2*(SIN(RADIANS(G1518))*SIN(RADIANS(E1526))+COS(RADIANS(G1518))*COS(RADIANS(E1526))*COS(RADIANS(AQ1516))))</f>
        <v>#DIV/0!</v>
      </c>
      <c r="AR1518" s="3" t="e">
        <f>IF(DEGREES(ACOS(SIN(RADIANS(G1518))*SIN(RADIANS(E1526))+COS(RADIANS(G1518))*COS(RADIANS(E1526))*COS(RADIANS(AR1516))))&gt;90,0,$F$4*$F$5/E1525^2*(SIN(RADIANS(G1518))*SIN(RADIANS(E1526))+COS(RADIANS(G1518))*COS(RADIANS(E1526))*COS(RADIANS(AR1516))))</f>
        <v>#DIV/0!</v>
      </c>
    </row>
    <row r="1519" spans="2:44" ht="15.75" customHeight="1" x14ac:dyDescent="0.2">
      <c r="B1519" s="3" t="s">
        <v>728</v>
      </c>
      <c r="E1519" s="3">
        <f t="array" ref="E1519">INDEX($D$1751:$AM$1751,0,MATCH(E1518-IF(E1518&lt;360,0,360),$D$1700:$AM$1700,0))+IF(E1518&gt;350,360,0)</f>
        <v>640</v>
      </c>
      <c r="G1519" s="3">
        <v>80</v>
      </c>
      <c r="I1519" s="3">
        <f>IF(DEGREES(ACOS(SIN(RADIANS(G1519))*SIN(RADIANS(E1526))+COS(RADIANS(G1519))*COS(RADIANS(E1526))*COS(RADIANS(I1516))))&gt;90,0,$F$4*$F$5/E1525^2*(SIN(RADIANS(G1519))*SIN(RADIANS(E1526))+COS(RADIANS(G1519))*COS(RADIANS(E1526))*COS(RADIANS(I1516))))</f>
        <v>0</v>
      </c>
      <c r="J1519" s="3">
        <f>IF(DEGREES(ACOS(SIN(RADIANS(G1519))*SIN(RADIANS(E1526))+COS(RADIANS(G1519))*COS(RADIANS(E1526))*COS(RADIANS(J1516))))&gt;90,0,$F$4*$F$5/E1525^2*(SIN(RADIANS(G1519))*SIN(RADIANS(E1526))+COS(RADIANS(G1519))*COS(RADIANS(E1526))*COS(RADIANS(J1516))))</f>
        <v>0</v>
      </c>
      <c r="K1519" s="3">
        <f>IF(DEGREES(ACOS(SIN(RADIANS(G1519))*SIN(RADIANS(E1526))+COS(RADIANS(G1519))*COS(RADIANS(E1526))*COS(RADIANS(K1516))))&gt;90,0,$F$4*$F$5/E1525^2*(SIN(RADIANS(G1519))*SIN(RADIANS(E1526))+COS(RADIANS(G1519))*COS(RADIANS(E1526))*COS(RADIANS(K1516))))</f>
        <v>0</v>
      </c>
      <c r="L1519" s="3">
        <f>IF(DEGREES(ACOS(SIN(RADIANS(G1519))*SIN(RADIANS(E1526))+COS(RADIANS(G1519))*COS(RADIANS(E1526))*COS(RADIANS(L1516))))&gt;90,0,$F$4*$F$5/E1525^2*(SIN(RADIANS(G1519))*SIN(RADIANS(E1526))+COS(RADIANS(G1519))*COS(RADIANS(E1526))*COS(RADIANS(L1516))))</f>
        <v>0</v>
      </c>
      <c r="M1519" s="3">
        <f>IF(DEGREES(ACOS(SIN(RADIANS(G1519))*SIN(RADIANS(E1526))+COS(RADIANS(G1519))*COS(RADIANS(E1526))*COS(RADIANS(M1516))))&gt;90,0,$F$4*$F$5/E1525^2*(SIN(RADIANS(G1519))*SIN(RADIANS(E1526))+COS(RADIANS(G1519))*COS(RADIANS(E1526))*COS(RADIANS(M1516))))</f>
        <v>0</v>
      </c>
      <c r="N1519" s="3">
        <f>IF(DEGREES(ACOS(SIN(RADIANS(G1519))*SIN(RADIANS(E1526))+COS(RADIANS(G1519))*COS(RADIANS(E1526))*COS(RADIANS(N1516))))&gt;90,0,$F$4*$F$5/E1525^2*(SIN(RADIANS(G1519))*SIN(RADIANS(E1526))+COS(RADIANS(G1519))*COS(RADIANS(E1526))*COS(RADIANS(N1516))))</f>
        <v>0</v>
      </c>
      <c r="O1519" s="3">
        <f>IF(DEGREES(ACOS(SIN(RADIANS(G1519))*SIN(RADIANS(E1526))+COS(RADIANS(G1519))*COS(RADIANS(E1526))*COS(RADIANS(O1516))))&gt;90,0,$F$4*$F$5/E1525^2*(SIN(RADIANS(G1519))*SIN(RADIANS(E1526))+COS(RADIANS(G1519))*COS(RADIANS(E1526))*COS(RADIANS(O1516))))</f>
        <v>0</v>
      </c>
      <c r="P1519" s="3">
        <f>IF(DEGREES(ACOS(SIN(RADIANS(G1519))*SIN(RADIANS(E1526))+COS(RADIANS(G1519))*COS(RADIANS(E1526))*COS(RADIANS(P1516))))&gt;90,0,$F$4*$F$5/E1525^2*(SIN(RADIANS(G1519))*SIN(RADIANS(E1526))+COS(RADIANS(G1519))*COS(RADIANS(E1526))*COS(RADIANS(P1516))))</f>
        <v>0</v>
      </c>
      <c r="Q1519" s="3">
        <f>IF(DEGREES(ACOS(SIN(RADIANS(G1519))*SIN(RADIANS(E1526))+COS(RADIANS(G1519))*COS(RADIANS(E1526))*COS(RADIANS(Q1516))))&gt;90,0,$F$4*$F$5/E1525^2*(SIN(RADIANS(G1519))*SIN(RADIANS(E1526))+COS(RADIANS(G1519))*COS(RADIANS(E1526))*COS(RADIANS(Q1516))))</f>
        <v>0</v>
      </c>
      <c r="R1519" s="3" t="e">
        <f>IF(DEGREES(ACOS(SIN(RADIANS(G1519))*SIN(RADIANS(E1526))+COS(RADIANS(G1519))*COS(RADIANS(E1526))*COS(RADIANS(R1516))))&gt;90,0,$F$4*$F$5/E1525^2*(SIN(RADIANS(G1519))*SIN(RADIANS(E1526))+COS(RADIANS(G1519))*COS(RADIANS(E1526))*COS(RADIANS(R1516))))</f>
        <v>#DIV/0!</v>
      </c>
      <c r="S1519" s="3" t="e">
        <f>IF(DEGREES(ACOS(SIN(RADIANS(G1519))*SIN(RADIANS(E1526))+COS(RADIANS(G1519))*COS(RADIANS(E1526))*COS(RADIANS(S1516))))&gt;90,0,$F$4*$F$5/E1525^2*(SIN(RADIANS(G1519))*SIN(RADIANS(E1526))+COS(RADIANS(G1519))*COS(RADIANS(E1526))*COS(RADIANS(S1516))))</f>
        <v>#DIV/0!</v>
      </c>
      <c r="T1519" s="3" t="e">
        <f>IF(DEGREES(ACOS(SIN(RADIANS(G1519))*SIN(RADIANS(E1526))+COS(RADIANS(G1519))*COS(RADIANS(E1526))*COS(RADIANS(T1516))))&gt;90,0,$F$4*$F$5/E1525^2*(SIN(RADIANS(G1519))*SIN(RADIANS(E1526))+COS(RADIANS(G1519))*COS(RADIANS(E1526))*COS(RADIANS(T1516))))</f>
        <v>#DIV/0!</v>
      </c>
      <c r="U1519" s="3" t="e">
        <f>IF(DEGREES(ACOS(SIN(RADIANS(G1519))*SIN(RADIANS(E1526))+COS(RADIANS(G1519))*COS(RADIANS(E1526))*COS(RADIANS(U1516))))&gt;90,0,$F$4*$F$5/E1525^2*(SIN(RADIANS(G1519))*SIN(RADIANS(E1526))+COS(RADIANS(G1519))*COS(RADIANS(E1526))*COS(RADIANS(U1516))))</f>
        <v>#DIV/0!</v>
      </c>
      <c r="V1519" s="3" t="e">
        <f>IF(DEGREES(ACOS(SIN(RADIANS(G1519))*SIN(RADIANS(E1526))+COS(RADIANS(G1519))*COS(RADIANS(E1526))*COS(RADIANS(V1516))))&gt;90,0,$F$4*$F$5/E1525^2*(SIN(RADIANS(G1519))*SIN(RADIANS(E1526))+COS(RADIANS(G1519))*COS(RADIANS(E1526))*COS(RADIANS(V1516))))</f>
        <v>#DIV/0!</v>
      </c>
      <c r="W1519" s="3" t="e">
        <f>IF(DEGREES(ACOS(SIN(RADIANS(G1519))*SIN(RADIANS(E1526))+COS(RADIANS(G1519))*COS(RADIANS(E1526))*COS(RADIANS(W1516))))&gt;90,0,$F$4*$F$5/E1525^2*(SIN(RADIANS(G1519))*SIN(RADIANS(E1526))+COS(RADIANS(G1519))*COS(RADIANS(E1526))*COS(RADIANS(W1516))))</f>
        <v>#DIV/0!</v>
      </c>
      <c r="X1519" s="3" t="e">
        <f>IF(DEGREES(ACOS(SIN(RADIANS(G1519))*SIN(RADIANS(E1526))+COS(RADIANS(G1519))*COS(RADIANS(E1526))*COS(RADIANS(X1516))))&gt;90,0,$F$4*$F$5/E1525^2*(SIN(RADIANS(G1519))*SIN(RADIANS(E1526))+COS(RADIANS(G1519))*COS(RADIANS(E1526))*COS(RADIANS(X1516))))</f>
        <v>#DIV/0!</v>
      </c>
      <c r="Y1519" s="3" t="e">
        <f>IF(DEGREES(ACOS(SIN(RADIANS(G1519))*SIN(RADIANS(E1526))+COS(RADIANS(G1519))*COS(RADIANS(E1526))*COS(RADIANS(Y1516))))&gt;90,0,$F$4*$F$5/E1525^2*(SIN(RADIANS(G1519))*SIN(RADIANS(E1526))+COS(RADIANS(G1519))*COS(RADIANS(E1526))*COS(RADIANS(Y1516))))</f>
        <v>#DIV/0!</v>
      </c>
      <c r="Z1519" s="3" t="e">
        <f>IF(DEGREES(ACOS(SIN(RADIANS(G1519))*SIN(RADIANS(E1526))+COS(RADIANS(G1519))*COS(RADIANS(E1526))*COS(RADIANS(Z1516))))&gt;90,0,$F$4*$F$5/E1525^2*(SIN(RADIANS(G1519))*SIN(RADIANS(E1526))+COS(RADIANS(G1519))*COS(RADIANS(E1526))*COS(RADIANS(Z1516))))</f>
        <v>#DIV/0!</v>
      </c>
      <c r="AA1519" s="3" t="e">
        <f>IF(DEGREES(ACOS(SIN(RADIANS(G1519))*SIN(RADIANS(E1526))+COS(RADIANS(G1519))*COS(RADIANS(E1526))*COS(RADIANS(AA1516))))&gt;90,0,$F$4*$F$5/E1525^2*(SIN(RADIANS(G1519))*SIN(RADIANS(E1526))+COS(RADIANS(G1519))*COS(RADIANS(E1526))*COS(RADIANS(AA1516))))</f>
        <v>#DIV/0!</v>
      </c>
      <c r="AB1519" s="3" t="e">
        <f>IF(DEGREES(ACOS(SIN(RADIANS(G1519))*SIN(RADIANS(E1526))+COS(RADIANS(G1519))*COS(RADIANS(E1526))*COS(RADIANS(AB1516))))&gt;90,0,$F$4*$F$5/E1525^2*(SIN(RADIANS(G1519))*SIN(RADIANS(E1526))+COS(RADIANS(G1519))*COS(RADIANS(E1526))*COS(RADIANS(AB1516))))</f>
        <v>#DIV/0!</v>
      </c>
      <c r="AC1519" s="3" t="e">
        <f>IF(DEGREES(ACOS(SIN(RADIANS(G1519))*SIN(RADIANS(E1526))+COS(RADIANS(G1519))*COS(RADIANS(E1526))*COS(RADIANS(AC1516))))&gt;90,0,$F$4*$F$5/E1525^2*(SIN(RADIANS(G1519))*SIN(RADIANS(E1526))+COS(RADIANS(G1519))*COS(RADIANS(E1526))*COS(RADIANS(AC1516))))</f>
        <v>#DIV/0!</v>
      </c>
      <c r="AD1519" s="3" t="e">
        <f>IF(DEGREES(ACOS(SIN(RADIANS(G1519))*SIN(RADIANS(E1526))+COS(RADIANS(G1519))*COS(RADIANS(E1526))*COS(RADIANS(AD1516))))&gt;90,0,$F$4*$F$5/E1525^2*(SIN(RADIANS(G1519))*SIN(RADIANS(E1526))+COS(RADIANS(G1519))*COS(RADIANS(E1526))*COS(RADIANS(AD1516))))</f>
        <v>#DIV/0!</v>
      </c>
      <c r="AE1519" s="3" t="e">
        <f>IF(DEGREES(ACOS(SIN(RADIANS(G1519))*SIN(RADIANS(E1526))+COS(RADIANS(G1519))*COS(RADIANS(E1526))*COS(RADIANS(AE1516))))&gt;90,0,$F$4*$F$5/E1525^2*(SIN(RADIANS(G1519))*SIN(RADIANS(E1526))+COS(RADIANS(G1519))*COS(RADIANS(E1526))*COS(RADIANS(AE1516))))</f>
        <v>#DIV/0!</v>
      </c>
      <c r="AF1519" s="3" t="e">
        <f>IF(DEGREES(ACOS(SIN(RADIANS(G1519))*SIN(RADIANS(E1526))+COS(RADIANS(G1519))*COS(RADIANS(E1526))*COS(RADIANS(AF1516))))&gt;90,0,$F$4*$F$5/E1525^2*(SIN(RADIANS(G1519))*SIN(RADIANS(E1526))+COS(RADIANS(G1519))*COS(RADIANS(E1526))*COS(RADIANS(AF1516))))</f>
        <v>#DIV/0!</v>
      </c>
      <c r="AG1519" s="3" t="e">
        <f>IF(DEGREES(ACOS(SIN(RADIANS(G1519))*SIN(RADIANS(E1526))+COS(RADIANS(G1519))*COS(RADIANS(E1526))*COS(RADIANS(AG1516))))&gt;90,0,$F$4*$F$5/E1525^2*(SIN(RADIANS(G1519))*SIN(RADIANS(E1526))+COS(RADIANS(G1519))*COS(RADIANS(E1526))*COS(RADIANS(AG1516))))</f>
        <v>#DIV/0!</v>
      </c>
      <c r="AH1519" s="3" t="e">
        <f>IF(DEGREES(ACOS(SIN(RADIANS(G1519))*SIN(RADIANS(E1526))+COS(RADIANS(G1519))*COS(RADIANS(E1526))*COS(RADIANS(AH1516))))&gt;90,0,$F$4*$F$5/E1525^2*(SIN(RADIANS(G1519))*SIN(RADIANS(E1526))+COS(RADIANS(G1519))*COS(RADIANS(E1526))*COS(RADIANS(AH1516))))</f>
        <v>#DIV/0!</v>
      </c>
      <c r="AI1519" s="3" t="e">
        <f>IF(DEGREES(ACOS(SIN(RADIANS(G1519))*SIN(RADIANS(E1526))+COS(RADIANS(G1519))*COS(RADIANS(E1526))*COS(RADIANS(AI1516))))&gt;90,0,$F$4*$F$5/E1525^2*(SIN(RADIANS(G1519))*SIN(RADIANS(E1526))+COS(RADIANS(G1519))*COS(RADIANS(E1526))*COS(RADIANS(AI1516))))</f>
        <v>#DIV/0!</v>
      </c>
      <c r="AJ1519" s="3" t="e">
        <f>IF(DEGREES(ACOS(SIN(RADIANS(G1519))*SIN(RADIANS(E1526))+COS(RADIANS(G1519))*COS(RADIANS(E1526))*COS(RADIANS(AJ1516))))&gt;90,0,$F$4*$F$5/E1525^2*(SIN(RADIANS(G1519))*SIN(RADIANS(E1526))+COS(RADIANS(G1519))*COS(RADIANS(E1526))*COS(RADIANS(AJ1516))))</f>
        <v>#DIV/0!</v>
      </c>
      <c r="AK1519" s="3">
        <f>IF(DEGREES(ACOS(SIN(RADIANS(G1519))*SIN(RADIANS(E1526))+COS(RADIANS(G1519))*COS(RADIANS(E1526))*COS(RADIANS(AK1516))))&gt;90,0,$F$4*$F$5/E1525^2*(SIN(RADIANS(G1519))*SIN(RADIANS(E1526))+COS(RADIANS(G1519))*COS(RADIANS(E1526))*COS(RADIANS(AK1516))))</f>
        <v>0</v>
      </c>
      <c r="AL1519" s="3">
        <f>IF(DEGREES(ACOS(SIN(RADIANS(G1519))*SIN(RADIANS(E1526))+COS(RADIANS(G1519))*COS(RADIANS(E1526))*COS(RADIANS(AL1516))))&gt;90,0,$F$4*$F$5/E1525^2*(SIN(RADIANS(G1519))*SIN(RADIANS(E1526))+COS(RADIANS(G1519))*COS(RADIANS(E1526))*COS(RADIANS(AL1516))))</f>
        <v>0</v>
      </c>
      <c r="AM1519" s="3">
        <f>IF(DEGREES(ACOS(SIN(RADIANS(G1519))*SIN(RADIANS(E1526))+COS(RADIANS(G1519))*COS(RADIANS(E1526))*COS(RADIANS(AM1516))))&gt;90,0,$F$4*$F$5/E1525^2*(SIN(RADIANS(G1519))*SIN(RADIANS(E1526))+COS(RADIANS(G1519))*COS(RADIANS(E1526))*COS(RADIANS(AM1516))))</f>
        <v>0</v>
      </c>
      <c r="AN1519" s="3">
        <f>IF(DEGREES(ACOS(SIN(RADIANS(G1519))*SIN(RADIANS(E1526))+COS(RADIANS(G1519))*COS(RADIANS(E1526))*COS(RADIANS(AN1516))))&gt;90,0,$F$4*$F$5/E1525^2*(SIN(RADIANS(G1519))*SIN(RADIANS(E1526))+COS(RADIANS(G1519))*COS(RADIANS(E1526))*COS(RADIANS(AN1516))))</f>
        <v>0</v>
      </c>
      <c r="AO1519" s="3">
        <f>IF(DEGREES(ACOS(SIN(RADIANS(G1519))*SIN(RADIANS(E1526))+COS(RADIANS(G1519))*COS(RADIANS(E1526))*COS(RADIANS(AO1516))))&gt;90,0,$F$4*$F$5/E1525^2*(SIN(RADIANS(G1519))*SIN(RADIANS(E1526))+COS(RADIANS(G1519))*COS(RADIANS(E1526))*COS(RADIANS(AO1516))))</f>
        <v>0</v>
      </c>
      <c r="AP1519" s="3">
        <f>IF(DEGREES(ACOS(SIN(RADIANS(G1519))*SIN(RADIANS(E1526))+COS(RADIANS(G1519))*COS(RADIANS(E1526))*COS(RADIANS(AP1516))))&gt;90,0,$F$4*$F$5/E1525^2*(SIN(RADIANS(G1519))*SIN(RADIANS(E1526))+COS(RADIANS(G1519))*COS(RADIANS(E1526))*COS(RADIANS(AP1516))))</f>
        <v>0</v>
      </c>
      <c r="AQ1519" s="3">
        <f>IF(DEGREES(ACOS(SIN(RADIANS(G1519))*SIN(RADIANS(E1526))+COS(RADIANS(G1519))*COS(RADIANS(E1526))*COS(RADIANS(AQ1516))))&gt;90,0,$F$4*$F$5/E1525^2*(SIN(RADIANS(G1519))*SIN(RADIANS(E1526))+COS(RADIANS(G1519))*COS(RADIANS(E1526))*COS(RADIANS(AQ1516))))</f>
        <v>0</v>
      </c>
      <c r="AR1519" s="3">
        <f>IF(DEGREES(ACOS(SIN(RADIANS(G1519))*SIN(RADIANS(E1526))+COS(RADIANS(G1519))*COS(RADIANS(E1526))*COS(RADIANS(AR1516))))&gt;90,0,$F$4*$F$5/E1525^2*(SIN(RADIANS(G1519))*SIN(RADIANS(E1526))+COS(RADIANS(G1519))*COS(RADIANS(E1526))*COS(RADIANS(AR1516))))</f>
        <v>0</v>
      </c>
    </row>
    <row r="1520" spans="2:44" ht="15.75" customHeight="1" x14ac:dyDescent="0.2">
      <c r="B1520" s="20" t="s">
        <v>784</v>
      </c>
      <c r="E1520" s="3">
        <f>IF(E1519-$F$13&lt;0,E1519-$F$13+360,IF(E1519-$F$13&gt;360,E1519-$F$13-360,E1519-$F$13))</f>
        <v>10</v>
      </c>
      <c r="G1520" s="3">
        <v>70</v>
      </c>
      <c r="I1520" s="3">
        <f>IF(DEGREES(ACOS(SIN(RADIANS(G1520))*SIN(RADIANS(E1526))+COS(RADIANS(G1520))*COS(RADIANS(E1526))*COS(RADIANS(I1516))))&gt;90,0,$F$4*$F$5/E1525^2*(SIN(RADIANS(G1520))*SIN(RADIANS(E1526))+COS(RADIANS(G1520))*COS(RADIANS(E1526))*COS(RADIANS(I1516))))</f>
        <v>0</v>
      </c>
      <c r="J1520" s="3">
        <f>IF(DEGREES(ACOS(SIN(RADIANS(G1520))*SIN(RADIANS(E1526))+COS(RADIANS(G1520))*COS(RADIANS(E1526))*COS(RADIANS(J1516))))&gt;90,0,$F$4*$F$5/E1525^2*(SIN(RADIANS(G1520))*SIN(RADIANS(E1526))+COS(RADIANS(G1520))*COS(RADIANS(E1526))*COS(RADIANS(J1516))))</f>
        <v>0</v>
      </c>
      <c r="K1520" s="3">
        <f>IF(DEGREES(ACOS(SIN(RADIANS(G1520))*SIN(RADIANS(E1526))+COS(RADIANS(G1520))*COS(RADIANS(E1526))*COS(RADIANS(K1516))))&gt;90,0,$F$4*$F$5/E1525^2*(SIN(RADIANS(G1520))*SIN(RADIANS(E1526))+COS(RADIANS(G1520))*COS(RADIANS(E1526))*COS(RADIANS(K1516))))</f>
        <v>0</v>
      </c>
      <c r="L1520" s="3">
        <f>IF(DEGREES(ACOS(SIN(RADIANS(G1520))*SIN(RADIANS(E1526))+COS(RADIANS(G1520))*COS(RADIANS(E1526))*COS(RADIANS(L1516))))&gt;90,0,$F$4*$F$5/E1525^2*(SIN(RADIANS(G1520))*SIN(RADIANS(E1526))+COS(RADIANS(G1520))*COS(RADIANS(E1526))*COS(RADIANS(L1516))))</f>
        <v>0</v>
      </c>
      <c r="M1520" s="3">
        <f>IF(DEGREES(ACOS(SIN(RADIANS(G1520))*SIN(RADIANS(E1526))+COS(RADIANS(G1520))*COS(RADIANS(E1526))*COS(RADIANS(M1516))))&gt;90,0,$F$4*$F$5/E1525^2*(SIN(RADIANS(G1520))*SIN(RADIANS(E1526))+COS(RADIANS(G1520))*COS(RADIANS(E1526))*COS(RADIANS(M1516))))</f>
        <v>0</v>
      </c>
      <c r="N1520" s="3">
        <f>IF(DEGREES(ACOS(SIN(RADIANS(G1520))*SIN(RADIANS(E1526))+COS(RADIANS(G1520))*COS(RADIANS(E1526))*COS(RADIANS(N1516))))&gt;90,0,$F$4*$F$5/E1525^2*(SIN(RADIANS(G1520))*SIN(RADIANS(E1526))+COS(RADIANS(G1520))*COS(RADIANS(E1526))*COS(RADIANS(N1516))))</f>
        <v>0</v>
      </c>
      <c r="O1520" s="3">
        <f>IF(DEGREES(ACOS(SIN(RADIANS(G1520))*SIN(RADIANS(E1526))+COS(RADIANS(G1520))*COS(RADIANS(E1526))*COS(RADIANS(O1516))))&gt;90,0,$F$4*$F$5/E1525^2*(SIN(RADIANS(G1520))*SIN(RADIANS(E1526))+COS(RADIANS(G1520))*COS(RADIANS(E1526))*COS(RADIANS(O1516))))</f>
        <v>0</v>
      </c>
      <c r="P1520" s="3">
        <f>IF(DEGREES(ACOS(SIN(RADIANS(G1520))*SIN(RADIANS(E1526))+COS(RADIANS(G1520))*COS(RADIANS(E1526))*COS(RADIANS(P1516))))&gt;90,0,$F$4*$F$5/E1525^2*(SIN(RADIANS(G1520))*SIN(RADIANS(E1526))+COS(RADIANS(G1520))*COS(RADIANS(E1526))*COS(RADIANS(P1516))))</f>
        <v>0</v>
      </c>
      <c r="Q1520" s="3">
        <f>IF(DEGREES(ACOS(SIN(RADIANS(G1520))*SIN(RADIANS(E1526))+COS(RADIANS(G1520))*COS(RADIANS(E1526))*COS(RADIANS(Q1516))))&gt;90,0,$F$4*$F$5/E1525^2*(SIN(RADIANS(G1520))*SIN(RADIANS(E1526))+COS(RADIANS(G1520))*COS(RADIANS(E1526))*COS(RADIANS(Q1516))))</f>
        <v>0</v>
      </c>
      <c r="R1520" s="3" t="e">
        <f>IF(DEGREES(ACOS(SIN(RADIANS(G1520))*SIN(RADIANS(E1526))+COS(RADIANS(G1520))*COS(RADIANS(E1526))*COS(RADIANS(R1516))))&gt;90,0,$F$4*$F$5/E1525^2*(SIN(RADIANS(G1520))*SIN(RADIANS(E1526))+COS(RADIANS(G1520))*COS(RADIANS(E1526))*COS(RADIANS(R1516))))</f>
        <v>#DIV/0!</v>
      </c>
      <c r="S1520" s="3" t="e">
        <f>IF(DEGREES(ACOS(SIN(RADIANS(G1520))*SIN(RADIANS(E1526))+COS(RADIANS(G1520))*COS(RADIANS(E1526))*COS(RADIANS(S1516))))&gt;90,0,$F$4*$F$5/E1525^2*(SIN(RADIANS(G1520))*SIN(RADIANS(E1526))+COS(RADIANS(G1520))*COS(RADIANS(E1526))*COS(RADIANS(S1516))))</f>
        <v>#DIV/0!</v>
      </c>
      <c r="T1520" s="3" t="e">
        <f>IF(DEGREES(ACOS(SIN(RADIANS(G1520))*SIN(RADIANS(E1526))+COS(RADIANS(G1520))*COS(RADIANS(E1526))*COS(RADIANS(T1516))))&gt;90,0,$F$4*$F$5/E1525^2*(SIN(RADIANS(G1520))*SIN(RADIANS(E1526))+COS(RADIANS(G1520))*COS(RADIANS(E1526))*COS(RADIANS(T1516))))</f>
        <v>#DIV/0!</v>
      </c>
      <c r="U1520" s="3" t="e">
        <f>IF(DEGREES(ACOS(SIN(RADIANS(G1520))*SIN(RADIANS(E1526))+COS(RADIANS(G1520))*COS(RADIANS(E1526))*COS(RADIANS(U1516))))&gt;90,0,$F$4*$F$5/E1525^2*(SIN(RADIANS(G1520))*SIN(RADIANS(E1526))+COS(RADIANS(G1520))*COS(RADIANS(E1526))*COS(RADIANS(U1516))))</f>
        <v>#DIV/0!</v>
      </c>
      <c r="V1520" s="3" t="e">
        <f>IF(DEGREES(ACOS(SIN(RADIANS(G1520))*SIN(RADIANS(E1526))+COS(RADIANS(G1520))*COS(RADIANS(E1526))*COS(RADIANS(V1516))))&gt;90,0,$F$4*$F$5/E1525^2*(SIN(RADIANS(G1520))*SIN(RADIANS(E1526))+COS(RADIANS(G1520))*COS(RADIANS(E1526))*COS(RADIANS(V1516))))</f>
        <v>#DIV/0!</v>
      </c>
      <c r="W1520" s="3" t="e">
        <f>IF(DEGREES(ACOS(SIN(RADIANS(G1520))*SIN(RADIANS(E1526))+COS(RADIANS(G1520))*COS(RADIANS(E1526))*COS(RADIANS(W1516))))&gt;90,0,$F$4*$F$5/E1525^2*(SIN(RADIANS(G1520))*SIN(RADIANS(E1526))+COS(RADIANS(G1520))*COS(RADIANS(E1526))*COS(RADIANS(W1516))))</f>
        <v>#DIV/0!</v>
      </c>
      <c r="X1520" s="3" t="e">
        <f>IF(DEGREES(ACOS(SIN(RADIANS(G1520))*SIN(RADIANS(E1526))+COS(RADIANS(G1520))*COS(RADIANS(E1526))*COS(RADIANS(X1516))))&gt;90,0,$F$4*$F$5/E1525^2*(SIN(RADIANS(G1520))*SIN(RADIANS(E1526))+COS(RADIANS(G1520))*COS(RADIANS(E1526))*COS(RADIANS(X1516))))</f>
        <v>#DIV/0!</v>
      </c>
      <c r="Y1520" s="3" t="e">
        <f>IF(DEGREES(ACOS(SIN(RADIANS(G1520))*SIN(RADIANS(E1526))+COS(RADIANS(G1520))*COS(RADIANS(E1526))*COS(RADIANS(Y1516))))&gt;90,0,$F$4*$F$5/E1525^2*(SIN(RADIANS(G1520))*SIN(RADIANS(E1526))+COS(RADIANS(G1520))*COS(RADIANS(E1526))*COS(RADIANS(Y1516))))</f>
        <v>#DIV/0!</v>
      </c>
      <c r="Z1520" s="3" t="e">
        <f>IF(DEGREES(ACOS(SIN(RADIANS(G1520))*SIN(RADIANS(E1526))+COS(RADIANS(G1520))*COS(RADIANS(E1526))*COS(RADIANS(Z1516))))&gt;90,0,$F$4*$F$5/E1525^2*(SIN(RADIANS(G1520))*SIN(RADIANS(E1526))+COS(RADIANS(G1520))*COS(RADIANS(E1526))*COS(RADIANS(Z1516))))</f>
        <v>#DIV/0!</v>
      </c>
      <c r="AA1520" s="3" t="e">
        <f>IF(DEGREES(ACOS(SIN(RADIANS(G1520))*SIN(RADIANS(E1526))+COS(RADIANS(G1520))*COS(RADIANS(E1526))*COS(RADIANS(AA1516))))&gt;90,0,$F$4*$F$5/E1525^2*(SIN(RADIANS(G1520))*SIN(RADIANS(E1526))+COS(RADIANS(G1520))*COS(RADIANS(E1526))*COS(RADIANS(AA1516))))</f>
        <v>#DIV/0!</v>
      </c>
      <c r="AB1520" s="3" t="e">
        <f>IF(DEGREES(ACOS(SIN(RADIANS(G1520))*SIN(RADIANS(E1526))+COS(RADIANS(G1520))*COS(RADIANS(E1526))*COS(RADIANS(AB1516))))&gt;90,0,$F$4*$F$5/E1525^2*(SIN(RADIANS(G1520))*SIN(RADIANS(E1526))+COS(RADIANS(G1520))*COS(RADIANS(E1526))*COS(RADIANS(AB1516))))</f>
        <v>#DIV/0!</v>
      </c>
      <c r="AC1520" s="3" t="e">
        <f>IF(DEGREES(ACOS(SIN(RADIANS(G1520))*SIN(RADIANS(E1526))+COS(RADIANS(G1520))*COS(RADIANS(E1526))*COS(RADIANS(AC1516))))&gt;90,0,$F$4*$F$5/E1525^2*(SIN(RADIANS(G1520))*SIN(RADIANS(E1526))+COS(RADIANS(G1520))*COS(RADIANS(E1526))*COS(RADIANS(AC1516))))</f>
        <v>#DIV/0!</v>
      </c>
      <c r="AD1520" s="3" t="e">
        <f>IF(DEGREES(ACOS(SIN(RADIANS(G1520))*SIN(RADIANS(E1526))+COS(RADIANS(G1520))*COS(RADIANS(E1526))*COS(RADIANS(AD1516))))&gt;90,0,$F$4*$F$5/E1525^2*(SIN(RADIANS(G1520))*SIN(RADIANS(E1526))+COS(RADIANS(G1520))*COS(RADIANS(E1526))*COS(RADIANS(AD1516))))</f>
        <v>#DIV/0!</v>
      </c>
      <c r="AE1520" s="3" t="e">
        <f>IF(DEGREES(ACOS(SIN(RADIANS(G1520))*SIN(RADIANS(E1526))+COS(RADIANS(G1520))*COS(RADIANS(E1526))*COS(RADIANS(AE1516))))&gt;90,0,$F$4*$F$5/E1525^2*(SIN(RADIANS(G1520))*SIN(RADIANS(E1526))+COS(RADIANS(G1520))*COS(RADIANS(E1526))*COS(RADIANS(AE1516))))</f>
        <v>#DIV/0!</v>
      </c>
      <c r="AF1520" s="3" t="e">
        <f>IF(DEGREES(ACOS(SIN(RADIANS(G1520))*SIN(RADIANS(E1526))+COS(RADIANS(G1520))*COS(RADIANS(E1526))*COS(RADIANS(AF1516))))&gt;90,0,$F$4*$F$5/E1525^2*(SIN(RADIANS(G1520))*SIN(RADIANS(E1526))+COS(RADIANS(G1520))*COS(RADIANS(E1526))*COS(RADIANS(AF1516))))</f>
        <v>#DIV/0!</v>
      </c>
      <c r="AG1520" s="3" t="e">
        <f>IF(DEGREES(ACOS(SIN(RADIANS(G1520))*SIN(RADIANS(E1526))+COS(RADIANS(G1520))*COS(RADIANS(E1526))*COS(RADIANS(AG1516))))&gt;90,0,$F$4*$F$5/E1525^2*(SIN(RADIANS(G1520))*SIN(RADIANS(E1526))+COS(RADIANS(G1520))*COS(RADIANS(E1526))*COS(RADIANS(AG1516))))</f>
        <v>#DIV/0!</v>
      </c>
      <c r="AH1520" s="3" t="e">
        <f>IF(DEGREES(ACOS(SIN(RADIANS(G1520))*SIN(RADIANS(E1526))+COS(RADIANS(G1520))*COS(RADIANS(E1526))*COS(RADIANS(AH1516))))&gt;90,0,$F$4*$F$5/E1525^2*(SIN(RADIANS(G1520))*SIN(RADIANS(E1526))+COS(RADIANS(G1520))*COS(RADIANS(E1526))*COS(RADIANS(AH1516))))</f>
        <v>#DIV/0!</v>
      </c>
      <c r="AI1520" s="3" t="e">
        <f>IF(DEGREES(ACOS(SIN(RADIANS(G1520))*SIN(RADIANS(E1526))+COS(RADIANS(G1520))*COS(RADIANS(E1526))*COS(RADIANS(AI1516))))&gt;90,0,$F$4*$F$5/E1525^2*(SIN(RADIANS(G1520))*SIN(RADIANS(E1526))+COS(RADIANS(G1520))*COS(RADIANS(E1526))*COS(RADIANS(AI1516))))</f>
        <v>#DIV/0!</v>
      </c>
      <c r="AJ1520" s="3" t="e">
        <f>IF(DEGREES(ACOS(SIN(RADIANS(G1520))*SIN(RADIANS(E1526))+COS(RADIANS(G1520))*COS(RADIANS(E1526))*COS(RADIANS(AJ1516))))&gt;90,0,$F$4*$F$5/E1525^2*(SIN(RADIANS(G1520))*SIN(RADIANS(E1526))+COS(RADIANS(G1520))*COS(RADIANS(E1526))*COS(RADIANS(AJ1516))))</f>
        <v>#DIV/0!</v>
      </c>
      <c r="AK1520" s="3">
        <f>IF(DEGREES(ACOS(SIN(RADIANS(G1520))*SIN(RADIANS(E1526))+COS(RADIANS(G1520))*COS(RADIANS(E1526))*COS(RADIANS(AK1516))))&gt;90,0,$F$4*$F$5/E1525^2*(SIN(RADIANS(G1520))*SIN(RADIANS(E1526))+COS(RADIANS(G1520))*COS(RADIANS(E1526))*COS(RADIANS(AK1516))))</f>
        <v>0</v>
      </c>
      <c r="AL1520" s="3">
        <f>IF(DEGREES(ACOS(SIN(RADIANS(G1520))*SIN(RADIANS(E1526))+COS(RADIANS(G1520))*COS(RADIANS(E1526))*COS(RADIANS(AL1516))))&gt;90,0,$F$4*$F$5/E1525^2*(SIN(RADIANS(G1520))*SIN(RADIANS(E1526))+COS(RADIANS(G1520))*COS(RADIANS(E1526))*COS(RADIANS(AL1516))))</f>
        <v>0</v>
      </c>
      <c r="AM1520" s="3">
        <f>IF(DEGREES(ACOS(SIN(RADIANS(G1520))*SIN(RADIANS(E1526))+COS(RADIANS(G1520))*COS(RADIANS(E1526))*COS(RADIANS(AM1516))))&gt;90,0,$F$4*$F$5/E1525^2*(SIN(RADIANS(G1520))*SIN(RADIANS(E1526))+COS(RADIANS(G1520))*COS(RADIANS(E1526))*COS(RADIANS(AM1516))))</f>
        <v>0</v>
      </c>
      <c r="AN1520" s="3">
        <f>IF(DEGREES(ACOS(SIN(RADIANS(G1520))*SIN(RADIANS(E1526))+COS(RADIANS(G1520))*COS(RADIANS(E1526))*COS(RADIANS(AN1516))))&gt;90,0,$F$4*$F$5/E1525^2*(SIN(RADIANS(G1520))*SIN(RADIANS(E1526))+COS(RADIANS(G1520))*COS(RADIANS(E1526))*COS(RADIANS(AN1516))))</f>
        <v>0</v>
      </c>
      <c r="AO1520" s="3">
        <f>IF(DEGREES(ACOS(SIN(RADIANS(G1520))*SIN(RADIANS(E1526))+COS(RADIANS(G1520))*COS(RADIANS(E1526))*COS(RADIANS(AO1516))))&gt;90,0,$F$4*$F$5/E1525^2*(SIN(RADIANS(G1520))*SIN(RADIANS(E1526))+COS(RADIANS(G1520))*COS(RADIANS(E1526))*COS(RADIANS(AO1516))))</f>
        <v>0</v>
      </c>
      <c r="AP1520" s="3">
        <f>IF(DEGREES(ACOS(SIN(RADIANS(G1520))*SIN(RADIANS(E1526))+COS(RADIANS(G1520))*COS(RADIANS(E1526))*COS(RADIANS(AP1516))))&gt;90,0,$F$4*$F$5/E1525^2*(SIN(RADIANS(G1520))*SIN(RADIANS(E1526))+COS(RADIANS(G1520))*COS(RADIANS(E1526))*COS(RADIANS(AP1516))))</f>
        <v>0</v>
      </c>
      <c r="AQ1520" s="3">
        <f>IF(DEGREES(ACOS(SIN(RADIANS(G1520))*SIN(RADIANS(E1526))+COS(RADIANS(G1520))*COS(RADIANS(E1526))*COS(RADIANS(AQ1516))))&gt;90,0,$F$4*$F$5/E1525^2*(SIN(RADIANS(G1520))*SIN(RADIANS(E1526))+COS(RADIANS(G1520))*COS(RADIANS(E1526))*COS(RADIANS(AQ1516))))</f>
        <v>0</v>
      </c>
      <c r="AR1520" s="3">
        <f>IF(DEGREES(ACOS(SIN(RADIANS(G1520))*SIN(RADIANS(E1526))+COS(RADIANS(G1520))*COS(RADIANS(E1526))*COS(RADIANS(AR1516))))&gt;90,0,$F$4*$F$5/E1525^2*(SIN(RADIANS(G1520))*SIN(RADIANS(E1526))+COS(RADIANS(G1520))*COS(RADIANS(E1526))*COS(RADIANS(AR1516))))</f>
        <v>0</v>
      </c>
    </row>
    <row r="1521" spans="2:44" ht="15.75" customHeight="1" x14ac:dyDescent="0.2">
      <c r="B1521" s="20" t="s">
        <v>729</v>
      </c>
      <c r="E1521" s="3">
        <f>IF(E1518&lt;360,E1518/360,(E1518-360)/360)</f>
        <v>0.77777777777777779</v>
      </c>
      <c r="G1521" s="3">
        <v>60</v>
      </c>
      <c r="I1521" s="3">
        <f>IF(DEGREES(ACOS(SIN(RADIANS(G1521))*SIN(RADIANS(E1526))+COS(RADIANS(G1521))*COS(RADIANS(E1526))*COS(RADIANS(I1516))))&gt;90,0,$F$4*$F$5/E1525^2*(SIN(RADIANS(G1521))*SIN(RADIANS(E1526))+COS(RADIANS(G1521))*COS(RADIANS(E1526))*COS(RADIANS(I1516))))</f>
        <v>0</v>
      </c>
      <c r="J1521" s="3">
        <f>IF(DEGREES(ACOS(SIN(RADIANS(G1521))*SIN(RADIANS(E1526))+COS(RADIANS(G1521))*COS(RADIANS(E1526))*COS(RADIANS(J1516))))&gt;90,0,$F$4*$F$5/E1525^2*(SIN(RADIANS(G1521))*SIN(RADIANS(E1526))+COS(RADIANS(G1521))*COS(RADIANS(E1526))*COS(RADIANS(J1516))))</f>
        <v>0</v>
      </c>
      <c r="K1521" s="3">
        <f>IF(DEGREES(ACOS(SIN(RADIANS(G1521))*SIN(RADIANS(E1526))+COS(RADIANS(G1521))*COS(RADIANS(E1526))*COS(RADIANS(K1516))))&gt;90,0,$F$4*$F$5/E1525^2*(SIN(RADIANS(G1521))*SIN(RADIANS(E1526))+COS(RADIANS(G1521))*COS(RADIANS(E1526))*COS(RADIANS(K1516))))</f>
        <v>0</v>
      </c>
      <c r="L1521" s="3">
        <f>IF(DEGREES(ACOS(SIN(RADIANS(G1521))*SIN(RADIANS(E1526))+COS(RADIANS(G1521))*COS(RADIANS(E1526))*COS(RADIANS(L1516))))&gt;90,0,$F$4*$F$5/E1525^2*(SIN(RADIANS(G1521))*SIN(RADIANS(E1526))+COS(RADIANS(G1521))*COS(RADIANS(E1526))*COS(RADIANS(L1516))))</f>
        <v>0</v>
      </c>
      <c r="M1521" s="3">
        <f>IF(DEGREES(ACOS(SIN(RADIANS(G1521))*SIN(RADIANS(E1526))+COS(RADIANS(G1521))*COS(RADIANS(E1526))*COS(RADIANS(M1516))))&gt;90,0,$F$4*$F$5/E1525^2*(SIN(RADIANS(G1521))*SIN(RADIANS(E1526))+COS(RADIANS(G1521))*COS(RADIANS(E1526))*COS(RADIANS(M1516))))</f>
        <v>0</v>
      </c>
      <c r="N1521" s="3">
        <f>IF(DEGREES(ACOS(SIN(RADIANS(G1521))*SIN(RADIANS(E1526))+COS(RADIANS(G1521))*COS(RADIANS(E1526))*COS(RADIANS(N1516))))&gt;90,0,$F$4*$F$5/E1525^2*(SIN(RADIANS(G1521))*SIN(RADIANS(E1526))+COS(RADIANS(G1521))*COS(RADIANS(E1526))*COS(RADIANS(N1516))))</f>
        <v>0</v>
      </c>
      <c r="O1521" s="3">
        <f>IF(DEGREES(ACOS(SIN(RADIANS(G1521))*SIN(RADIANS(E1526))+COS(RADIANS(G1521))*COS(RADIANS(E1526))*COS(RADIANS(O1516))))&gt;90,0,$F$4*$F$5/E1525^2*(SIN(RADIANS(G1521))*SIN(RADIANS(E1526))+COS(RADIANS(G1521))*COS(RADIANS(E1526))*COS(RADIANS(O1516))))</f>
        <v>0</v>
      </c>
      <c r="P1521" s="3">
        <f>IF(DEGREES(ACOS(SIN(RADIANS(G1521))*SIN(RADIANS(E1526))+COS(RADIANS(G1521))*COS(RADIANS(E1526))*COS(RADIANS(P1516))))&gt;90,0,$F$4*$F$5/E1525^2*(SIN(RADIANS(G1521))*SIN(RADIANS(E1526))+COS(RADIANS(G1521))*COS(RADIANS(E1526))*COS(RADIANS(P1516))))</f>
        <v>0</v>
      </c>
      <c r="Q1521" s="3">
        <f>IF(DEGREES(ACOS(SIN(RADIANS(G1521))*SIN(RADIANS(E1526))+COS(RADIANS(G1521))*COS(RADIANS(E1526))*COS(RADIANS(Q1516))))&gt;90,0,$F$4*$F$5/E1525^2*(SIN(RADIANS(G1521))*SIN(RADIANS(E1526))+COS(RADIANS(G1521))*COS(RADIANS(E1526))*COS(RADIANS(Q1516))))</f>
        <v>0</v>
      </c>
      <c r="R1521" s="3" t="e">
        <f>IF(DEGREES(ACOS(SIN(RADIANS(G1521))*SIN(RADIANS(E1526))+COS(RADIANS(G1521))*COS(RADIANS(E1526))*COS(RADIANS(R1516))))&gt;90,0,$F$4*$F$5/E1525^2*(SIN(RADIANS(G1521))*SIN(RADIANS(E1526))+COS(RADIANS(G1521))*COS(RADIANS(E1526))*COS(RADIANS(R1516))))</f>
        <v>#DIV/0!</v>
      </c>
      <c r="S1521" s="3" t="e">
        <f>IF(DEGREES(ACOS(SIN(RADIANS(G1521))*SIN(RADIANS(E1526))+COS(RADIANS(G1521))*COS(RADIANS(E1526))*COS(RADIANS(S1516))))&gt;90,0,$F$4*$F$5/E1525^2*(SIN(RADIANS(G1521))*SIN(RADIANS(E1526))+COS(RADIANS(G1521))*COS(RADIANS(E1526))*COS(RADIANS(S1516))))</f>
        <v>#DIV/0!</v>
      </c>
      <c r="T1521" s="3" t="e">
        <f>IF(DEGREES(ACOS(SIN(RADIANS(G1521))*SIN(RADIANS(E1526))+COS(RADIANS(G1521))*COS(RADIANS(E1526))*COS(RADIANS(T1516))))&gt;90,0,$F$4*$F$5/E1525^2*(SIN(RADIANS(G1521))*SIN(RADIANS(E1526))+COS(RADIANS(G1521))*COS(RADIANS(E1526))*COS(RADIANS(T1516))))</f>
        <v>#DIV/0!</v>
      </c>
      <c r="U1521" s="3" t="e">
        <f>IF(DEGREES(ACOS(SIN(RADIANS(G1521))*SIN(RADIANS(E1526))+COS(RADIANS(G1521))*COS(RADIANS(E1526))*COS(RADIANS(U1516))))&gt;90,0,$F$4*$F$5/E1525^2*(SIN(RADIANS(G1521))*SIN(RADIANS(E1526))+COS(RADIANS(G1521))*COS(RADIANS(E1526))*COS(RADIANS(U1516))))</f>
        <v>#DIV/0!</v>
      </c>
      <c r="V1521" s="3" t="e">
        <f>IF(DEGREES(ACOS(SIN(RADIANS(G1521))*SIN(RADIANS(E1526))+COS(RADIANS(G1521))*COS(RADIANS(E1526))*COS(RADIANS(V1516))))&gt;90,0,$F$4*$F$5/E1525^2*(SIN(RADIANS(G1521))*SIN(RADIANS(E1526))+COS(RADIANS(G1521))*COS(RADIANS(E1526))*COS(RADIANS(V1516))))</f>
        <v>#DIV/0!</v>
      </c>
      <c r="W1521" s="3" t="e">
        <f>IF(DEGREES(ACOS(SIN(RADIANS(G1521))*SIN(RADIANS(E1526))+COS(RADIANS(G1521))*COS(RADIANS(E1526))*COS(RADIANS(W1516))))&gt;90,0,$F$4*$F$5/E1525^2*(SIN(RADIANS(G1521))*SIN(RADIANS(E1526))+COS(RADIANS(G1521))*COS(RADIANS(E1526))*COS(RADIANS(W1516))))</f>
        <v>#DIV/0!</v>
      </c>
      <c r="X1521" s="3" t="e">
        <f>IF(DEGREES(ACOS(SIN(RADIANS(G1521))*SIN(RADIANS(E1526))+COS(RADIANS(G1521))*COS(RADIANS(E1526))*COS(RADIANS(X1516))))&gt;90,0,$F$4*$F$5/E1525^2*(SIN(RADIANS(G1521))*SIN(RADIANS(E1526))+COS(RADIANS(G1521))*COS(RADIANS(E1526))*COS(RADIANS(X1516))))</f>
        <v>#DIV/0!</v>
      </c>
      <c r="Y1521" s="3" t="e">
        <f>IF(DEGREES(ACOS(SIN(RADIANS(G1521))*SIN(RADIANS(E1526))+COS(RADIANS(G1521))*COS(RADIANS(E1526))*COS(RADIANS(Y1516))))&gt;90,0,$F$4*$F$5/E1525^2*(SIN(RADIANS(G1521))*SIN(RADIANS(E1526))+COS(RADIANS(G1521))*COS(RADIANS(E1526))*COS(RADIANS(Y1516))))</f>
        <v>#DIV/0!</v>
      </c>
      <c r="Z1521" s="3" t="e">
        <f>IF(DEGREES(ACOS(SIN(RADIANS(G1521))*SIN(RADIANS(E1526))+COS(RADIANS(G1521))*COS(RADIANS(E1526))*COS(RADIANS(Z1516))))&gt;90,0,$F$4*$F$5/E1525^2*(SIN(RADIANS(G1521))*SIN(RADIANS(E1526))+COS(RADIANS(G1521))*COS(RADIANS(E1526))*COS(RADIANS(Z1516))))</f>
        <v>#DIV/0!</v>
      </c>
      <c r="AA1521" s="3" t="e">
        <f>IF(DEGREES(ACOS(SIN(RADIANS(G1521))*SIN(RADIANS(E1526))+COS(RADIANS(G1521))*COS(RADIANS(E1526))*COS(RADIANS(AA1516))))&gt;90,0,$F$4*$F$5/E1525^2*(SIN(RADIANS(G1521))*SIN(RADIANS(E1526))+COS(RADIANS(G1521))*COS(RADIANS(E1526))*COS(RADIANS(AA1516))))</f>
        <v>#DIV/0!</v>
      </c>
      <c r="AB1521" s="3" t="e">
        <f>IF(DEGREES(ACOS(SIN(RADIANS(G1521))*SIN(RADIANS(E1526))+COS(RADIANS(G1521))*COS(RADIANS(E1526))*COS(RADIANS(AB1516))))&gt;90,0,$F$4*$F$5/E1525^2*(SIN(RADIANS(G1521))*SIN(RADIANS(E1526))+COS(RADIANS(G1521))*COS(RADIANS(E1526))*COS(RADIANS(AB1516))))</f>
        <v>#DIV/0!</v>
      </c>
      <c r="AC1521" s="3" t="e">
        <f>IF(DEGREES(ACOS(SIN(RADIANS(G1521))*SIN(RADIANS(E1526))+COS(RADIANS(G1521))*COS(RADIANS(E1526))*COS(RADIANS(AC1516))))&gt;90,0,$F$4*$F$5/E1525^2*(SIN(RADIANS(G1521))*SIN(RADIANS(E1526))+COS(RADIANS(G1521))*COS(RADIANS(E1526))*COS(RADIANS(AC1516))))</f>
        <v>#DIV/0!</v>
      </c>
      <c r="AD1521" s="3" t="e">
        <f>IF(DEGREES(ACOS(SIN(RADIANS(G1521))*SIN(RADIANS(E1526))+COS(RADIANS(G1521))*COS(RADIANS(E1526))*COS(RADIANS(AD1516))))&gt;90,0,$F$4*$F$5/E1525^2*(SIN(RADIANS(G1521))*SIN(RADIANS(E1526))+COS(RADIANS(G1521))*COS(RADIANS(E1526))*COS(RADIANS(AD1516))))</f>
        <v>#DIV/0!</v>
      </c>
      <c r="AE1521" s="3" t="e">
        <f>IF(DEGREES(ACOS(SIN(RADIANS(G1521))*SIN(RADIANS(E1526))+COS(RADIANS(G1521))*COS(RADIANS(E1526))*COS(RADIANS(AE1516))))&gt;90,0,$F$4*$F$5/E1525^2*(SIN(RADIANS(G1521))*SIN(RADIANS(E1526))+COS(RADIANS(G1521))*COS(RADIANS(E1526))*COS(RADIANS(AE1516))))</f>
        <v>#DIV/0!</v>
      </c>
      <c r="AF1521" s="3" t="e">
        <f>IF(DEGREES(ACOS(SIN(RADIANS(G1521))*SIN(RADIANS(E1526))+COS(RADIANS(G1521))*COS(RADIANS(E1526))*COS(RADIANS(AF1516))))&gt;90,0,$F$4*$F$5/E1525^2*(SIN(RADIANS(G1521))*SIN(RADIANS(E1526))+COS(RADIANS(G1521))*COS(RADIANS(E1526))*COS(RADIANS(AF1516))))</f>
        <v>#DIV/0!</v>
      </c>
      <c r="AG1521" s="3" t="e">
        <f>IF(DEGREES(ACOS(SIN(RADIANS(G1521))*SIN(RADIANS(E1526))+COS(RADIANS(G1521))*COS(RADIANS(E1526))*COS(RADIANS(AG1516))))&gt;90,0,$F$4*$F$5/E1525^2*(SIN(RADIANS(G1521))*SIN(RADIANS(E1526))+COS(RADIANS(G1521))*COS(RADIANS(E1526))*COS(RADIANS(AG1516))))</f>
        <v>#DIV/0!</v>
      </c>
      <c r="AH1521" s="3" t="e">
        <f>IF(DEGREES(ACOS(SIN(RADIANS(G1521))*SIN(RADIANS(E1526))+COS(RADIANS(G1521))*COS(RADIANS(E1526))*COS(RADIANS(AH1516))))&gt;90,0,$F$4*$F$5/E1525^2*(SIN(RADIANS(G1521))*SIN(RADIANS(E1526))+COS(RADIANS(G1521))*COS(RADIANS(E1526))*COS(RADIANS(AH1516))))</f>
        <v>#DIV/0!</v>
      </c>
      <c r="AI1521" s="3" t="e">
        <f>IF(DEGREES(ACOS(SIN(RADIANS(G1521))*SIN(RADIANS(E1526))+COS(RADIANS(G1521))*COS(RADIANS(E1526))*COS(RADIANS(AI1516))))&gt;90,0,$F$4*$F$5/E1525^2*(SIN(RADIANS(G1521))*SIN(RADIANS(E1526))+COS(RADIANS(G1521))*COS(RADIANS(E1526))*COS(RADIANS(AI1516))))</f>
        <v>#DIV/0!</v>
      </c>
      <c r="AJ1521" s="3" t="e">
        <f>IF(DEGREES(ACOS(SIN(RADIANS(G1521))*SIN(RADIANS(E1526))+COS(RADIANS(G1521))*COS(RADIANS(E1526))*COS(RADIANS(AJ1516))))&gt;90,0,$F$4*$F$5/E1525^2*(SIN(RADIANS(G1521))*SIN(RADIANS(E1526))+COS(RADIANS(G1521))*COS(RADIANS(E1526))*COS(RADIANS(AJ1516))))</f>
        <v>#DIV/0!</v>
      </c>
      <c r="AK1521" s="3">
        <f>IF(DEGREES(ACOS(SIN(RADIANS(G1521))*SIN(RADIANS(E1526))+COS(RADIANS(G1521))*COS(RADIANS(E1526))*COS(RADIANS(AK1516))))&gt;90,0,$F$4*$F$5/E1525^2*(SIN(RADIANS(G1521))*SIN(RADIANS(E1526))+COS(RADIANS(G1521))*COS(RADIANS(E1526))*COS(RADIANS(AK1516))))</f>
        <v>0</v>
      </c>
      <c r="AL1521" s="3">
        <f>IF(DEGREES(ACOS(SIN(RADIANS(G1521))*SIN(RADIANS(E1526))+COS(RADIANS(G1521))*COS(RADIANS(E1526))*COS(RADIANS(AL1516))))&gt;90,0,$F$4*$F$5/E1525^2*(SIN(RADIANS(G1521))*SIN(RADIANS(E1526))+COS(RADIANS(G1521))*COS(RADIANS(E1526))*COS(RADIANS(AL1516))))</f>
        <v>0</v>
      </c>
      <c r="AM1521" s="3">
        <f>IF(DEGREES(ACOS(SIN(RADIANS(G1521))*SIN(RADIANS(E1526))+COS(RADIANS(G1521))*COS(RADIANS(E1526))*COS(RADIANS(AM1516))))&gt;90,0,$F$4*$F$5/E1525^2*(SIN(RADIANS(G1521))*SIN(RADIANS(E1526))+COS(RADIANS(G1521))*COS(RADIANS(E1526))*COS(RADIANS(AM1516))))</f>
        <v>0</v>
      </c>
      <c r="AN1521" s="3">
        <f>IF(DEGREES(ACOS(SIN(RADIANS(G1521))*SIN(RADIANS(E1526))+COS(RADIANS(G1521))*COS(RADIANS(E1526))*COS(RADIANS(AN1516))))&gt;90,0,$F$4*$F$5/E1525^2*(SIN(RADIANS(G1521))*SIN(RADIANS(E1526))+COS(RADIANS(G1521))*COS(RADIANS(E1526))*COS(RADIANS(AN1516))))</f>
        <v>0</v>
      </c>
      <c r="AO1521" s="3">
        <f>IF(DEGREES(ACOS(SIN(RADIANS(G1521))*SIN(RADIANS(E1526))+COS(RADIANS(G1521))*COS(RADIANS(E1526))*COS(RADIANS(AO1516))))&gt;90,0,$F$4*$F$5/E1525^2*(SIN(RADIANS(G1521))*SIN(RADIANS(E1526))+COS(RADIANS(G1521))*COS(RADIANS(E1526))*COS(RADIANS(AO1516))))</f>
        <v>0</v>
      </c>
      <c r="AP1521" s="3">
        <f>IF(DEGREES(ACOS(SIN(RADIANS(G1521))*SIN(RADIANS(E1526))+COS(RADIANS(G1521))*COS(RADIANS(E1526))*COS(RADIANS(AP1516))))&gt;90,0,$F$4*$F$5/E1525^2*(SIN(RADIANS(G1521))*SIN(RADIANS(E1526))+COS(RADIANS(G1521))*COS(RADIANS(E1526))*COS(RADIANS(AP1516))))</f>
        <v>0</v>
      </c>
      <c r="AQ1521" s="3">
        <f>IF(DEGREES(ACOS(SIN(RADIANS(G1521))*SIN(RADIANS(E1526))+COS(RADIANS(G1521))*COS(RADIANS(E1526))*COS(RADIANS(AQ1516))))&gt;90,0,$F$4*$F$5/E1525^2*(SIN(RADIANS(G1521))*SIN(RADIANS(E1526))+COS(RADIANS(G1521))*COS(RADIANS(E1526))*COS(RADIANS(AQ1516))))</f>
        <v>0</v>
      </c>
      <c r="AR1521" s="3">
        <f>IF(DEGREES(ACOS(SIN(RADIANS(G1521))*SIN(RADIANS(E1526))+COS(RADIANS(G1521))*COS(RADIANS(E1526))*COS(RADIANS(AR1516))))&gt;90,0,$F$4*$F$5/E1525^2*(SIN(RADIANS(G1521))*SIN(RADIANS(E1526))+COS(RADIANS(G1521))*COS(RADIANS(E1526))*COS(RADIANS(AR1516))))</f>
        <v>0</v>
      </c>
    </row>
    <row r="1522" spans="2:44" ht="15.75" customHeight="1" x14ac:dyDescent="0.2">
      <c r="B1522" s="20" t="s">
        <v>785</v>
      </c>
      <c r="E1522" s="3">
        <f>E1521*$F$11</f>
        <v>0</v>
      </c>
      <c r="G1522" s="3">
        <v>50</v>
      </c>
      <c r="I1522" s="3">
        <f>IF(DEGREES(ACOS(SIN(RADIANS(G1522))*SIN(RADIANS(E1526))+COS(RADIANS(G1522))*COS(RADIANS(E1526))*COS(RADIANS(I1516))))&gt;90,0,$F$4*$F$5/E1525^2*(SIN(RADIANS(G1522))*SIN(RADIANS(E1526))+COS(RADIANS(G1522))*COS(RADIANS(E1526))*COS(RADIANS(I1516))))</f>
        <v>0</v>
      </c>
      <c r="J1522" s="3">
        <f>IF(DEGREES(ACOS(SIN(RADIANS(G1522))*SIN(RADIANS(E1526))+COS(RADIANS(G1522))*COS(RADIANS(E1526))*COS(RADIANS(J1516))))&gt;90,0,$F$4*$F$5/E1525^2*(SIN(RADIANS(G1522))*SIN(RADIANS(E1526))+COS(RADIANS(G1522))*COS(RADIANS(E1526))*COS(RADIANS(J1516))))</f>
        <v>0</v>
      </c>
      <c r="K1522" s="3">
        <f>IF(DEGREES(ACOS(SIN(RADIANS(G1522))*SIN(RADIANS(E1526))+COS(RADIANS(G1522))*COS(RADIANS(E1526))*COS(RADIANS(K1516))))&gt;90,0,$F$4*$F$5/E1525^2*(SIN(RADIANS(G1522))*SIN(RADIANS(E1526))+COS(RADIANS(G1522))*COS(RADIANS(E1526))*COS(RADIANS(K1516))))</f>
        <v>0</v>
      </c>
      <c r="L1522" s="3">
        <f>IF(DEGREES(ACOS(SIN(RADIANS(G1522))*SIN(RADIANS(E1526))+COS(RADIANS(G1522))*COS(RADIANS(E1526))*COS(RADIANS(L1516))))&gt;90,0,$F$4*$F$5/E1525^2*(SIN(RADIANS(G1522))*SIN(RADIANS(E1526))+COS(RADIANS(G1522))*COS(RADIANS(E1526))*COS(RADIANS(L1516))))</f>
        <v>0</v>
      </c>
      <c r="M1522" s="3">
        <f>IF(DEGREES(ACOS(SIN(RADIANS(G1522))*SIN(RADIANS(E1526))+COS(RADIANS(G1522))*COS(RADIANS(E1526))*COS(RADIANS(M1516))))&gt;90,0,$F$4*$F$5/E1525^2*(SIN(RADIANS(G1522))*SIN(RADIANS(E1526))+COS(RADIANS(G1522))*COS(RADIANS(E1526))*COS(RADIANS(M1516))))</f>
        <v>0</v>
      </c>
      <c r="N1522" s="3">
        <f>IF(DEGREES(ACOS(SIN(RADIANS(G1522))*SIN(RADIANS(E1526))+COS(RADIANS(G1522))*COS(RADIANS(E1526))*COS(RADIANS(N1516))))&gt;90,0,$F$4*$F$5/E1525^2*(SIN(RADIANS(G1522))*SIN(RADIANS(E1526))+COS(RADIANS(G1522))*COS(RADIANS(E1526))*COS(RADIANS(N1516))))</f>
        <v>0</v>
      </c>
      <c r="O1522" s="3">
        <f>IF(DEGREES(ACOS(SIN(RADIANS(G1522))*SIN(RADIANS(E1526))+COS(RADIANS(G1522))*COS(RADIANS(E1526))*COS(RADIANS(O1516))))&gt;90,0,$F$4*$F$5/E1525^2*(SIN(RADIANS(G1522))*SIN(RADIANS(E1526))+COS(RADIANS(G1522))*COS(RADIANS(E1526))*COS(RADIANS(O1516))))</f>
        <v>0</v>
      </c>
      <c r="P1522" s="3">
        <f>IF(DEGREES(ACOS(SIN(RADIANS(G1522))*SIN(RADIANS(E1526))+COS(RADIANS(G1522))*COS(RADIANS(E1526))*COS(RADIANS(P1516))))&gt;90,0,$F$4*$F$5/E1525^2*(SIN(RADIANS(G1522))*SIN(RADIANS(E1526))+COS(RADIANS(G1522))*COS(RADIANS(E1526))*COS(RADIANS(P1516))))</f>
        <v>0</v>
      </c>
      <c r="Q1522" s="3">
        <f>IF(DEGREES(ACOS(SIN(RADIANS(G1522))*SIN(RADIANS(E1526))+COS(RADIANS(G1522))*COS(RADIANS(E1526))*COS(RADIANS(Q1516))))&gt;90,0,$F$4*$F$5/E1525^2*(SIN(RADIANS(G1522))*SIN(RADIANS(E1526))+COS(RADIANS(G1522))*COS(RADIANS(E1526))*COS(RADIANS(Q1516))))</f>
        <v>0</v>
      </c>
      <c r="R1522" s="3" t="e">
        <f>IF(DEGREES(ACOS(SIN(RADIANS(G1522))*SIN(RADIANS(E1526))+COS(RADIANS(G1522))*COS(RADIANS(E1526))*COS(RADIANS(R1516))))&gt;90,0,$F$4*$F$5/E1525^2*(SIN(RADIANS(G1522))*SIN(RADIANS(E1526))+COS(RADIANS(G1522))*COS(RADIANS(E1526))*COS(RADIANS(R1516))))</f>
        <v>#DIV/0!</v>
      </c>
      <c r="S1522" s="3" t="e">
        <f>IF(DEGREES(ACOS(SIN(RADIANS(G1522))*SIN(RADIANS(E1526))+COS(RADIANS(G1522))*COS(RADIANS(E1526))*COS(RADIANS(S1516))))&gt;90,0,$F$4*$F$5/E1525^2*(SIN(RADIANS(G1522))*SIN(RADIANS(E1526))+COS(RADIANS(G1522))*COS(RADIANS(E1526))*COS(RADIANS(S1516))))</f>
        <v>#DIV/0!</v>
      </c>
      <c r="T1522" s="3" t="e">
        <f>IF(DEGREES(ACOS(SIN(RADIANS(G1522))*SIN(RADIANS(E1526))+COS(RADIANS(G1522))*COS(RADIANS(E1526))*COS(RADIANS(T1516))))&gt;90,0,$F$4*$F$5/E1525^2*(SIN(RADIANS(G1522))*SIN(RADIANS(E1526))+COS(RADIANS(G1522))*COS(RADIANS(E1526))*COS(RADIANS(T1516))))</f>
        <v>#DIV/0!</v>
      </c>
      <c r="U1522" s="3" t="e">
        <f>IF(DEGREES(ACOS(SIN(RADIANS(G1522))*SIN(RADIANS(E1526))+COS(RADIANS(G1522))*COS(RADIANS(E1526))*COS(RADIANS(U1516))))&gt;90,0,$F$4*$F$5/E1525^2*(SIN(RADIANS(G1522))*SIN(RADIANS(E1526))+COS(RADIANS(G1522))*COS(RADIANS(E1526))*COS(RADIANS(U1516))))</f>
        <v>#DIV/0!</v>
      </c>
      <c r="V1522" s="3" t="e">
        <f>IF(DEGREES(ACOS(SIN(RADIANS(G1522))*SIN(RADIANS(E1526))+COS(RADIANS(G1522))*COS(RADIANS(E1526))*COS(RADIANS(V1516))))&gt;90,0,$F$4*$F$5/E1525^2*(SIN(RADIANS(G1522))*SIN(RADIANS(E1526))+COS(RADIANS(G1522))*COS(RADIANS(E1526))*COS(RADIANS(V1516))))</f>
        <v>#DIV/0!</v>
      </c>
      <c r="W1522" s="3" t="e">
        <f>IF(DEGREES(ACOS(SIN(RADIANS(G1522))*SIN(RADIANS(E1526))+COS(RADIANS(G1522))*COS(RADIANS(E1526))*COS(RADIANS(W1516))))&gt;90,0,$F$4*$F$5/E1525^2*(SIN(RADIANS(G1522))*SIN(RADIANS(E1526))+COS(RADIANS(G1522))*COS(RADIANS(E1526))*COS(RADIANS(W1516))))</f>
        <v>#DIV/0!</v>
      </c>
      <c r="X1522" s="3" t="e">
        <f>IF(DEGREES(ACOS(SIN(RADIANS(G1522))*SIN(RADIANS(E1526))+COS(RADIANS(G1522))*COS(RADIANS(E1526))*COS(RADIANS(X1516))))&gt;90,0,$F$4*$F$5/E1525^2*(SIN(RADIANS(G1522))*SIN(RADIANS(E1526))+COS(RADIANS(G1522))*COS(RADIANS(E1526))*COS(RADIANS(X1516))))</f>
        <v>#DIV/0!</v>
      </c>
      <c r="Y1522" s="3" t="e">
        <f>IF(DEGREES(ACOS(SIN(RADIANS(G1522))*SIN(RADIANS(E1526))+COS(RADIANS(G1522))*COS(RADIANS(E1526))*COS(RADIANS(Y1516))))&gt;90,0,$F$4*$F$5/E1525^2*(SIN(RADIANS(G1522))*SIN(RADIANS(E1526))+COS(RADIANS(G1522))*COS(RADIANS(E1526))*COS(RADIANS(Y1516))))</f>
        <v>#DIV/0!</v>
      </c>
      <c r="Z1522" s="3" t="e">
        <f>IF(DEGREES(ACOS(SIN(RADIANS(G1522))*SIN(RADIANS(E1526))+COS(RADIANS(G1522))*COS(RADIANS(E1526))*COS(RADIANS(Z1516))))&gt;90,0,$F$4*$F$5/E1525^2*(SIN(RADIANS(G1522))*SIN(RADIANS(E1526))+COS(RADIANS(G1522))*COS(RADIANS(E1526))*COS(RADIANS(Z1516))))</f>
        <v>#DIV/0!</v>
      </c>
      <c r="AA1522" s="3" t="e">
        <f>IF(DEGREES(ACOS(SIN(RADIANS(G1522))*SIN(RADIANS(E1526))+COS(RADIANS(G1522))*COS(RADIANS(E1526))*COS(RADIANS(AA1516))))&gt;90,0,$F$4*$F$5/E1525^2*(SIN(RADIANS(G1522))*SIN(RADIANS(E1526))+COS(RADIANS(G1522))*COS(RADIANS(E1526))*COS(RADIANS(AA1516))))</f>
        <v>#DIV/0!</v>
      </c>
      <c r="AB1522" s="3" t="e">
        <f>IF(DEGREES(ACOS(SIN(RADIANS(G1522))*SIN(RADIANS(E1526))+COS(RADIANS(G1522))*COS(RADIANS(E1526))*COS(RADIANS(AB1516))))&gt;90,0,$F$4*$F$5/E1525^2*(SIN(RADIANS(G1522))*SIN(RADIANS(E1526))+COS(RADIANS(G1522))*COS(RADIANS(E1526))*COS(RADIANS(AB1516))))</f>
        <v>#DIV/0!</v>
      </c>
      <c r="AC1522" s="3" t="e">
        <f>IF(DEGREES(ACOS(SIN(RADIANS(G1522))*SIN(RADIANS(E1526))+COS(RADIANS(G1522))*COS(RADIANS(E1526))*COS(RADIANS(AC1516))))&gt;90,0,$F$4*$F$5/E1525^2*(SIN(RADIANS(G1522))*SIN(RADIANS(E1526))+COS(RADIANS(G1522))*COS(RADIANS(E1526))*COS(RADIANS(AC1516))))</f>
        <v>#DIV/0!</v>
      </c>
      <c r="AD1522" s="3" t="e">
        <f>IF(DEGREES(ACOS(SIN(RADIANS(G1522))*SIN(RADIANS(E1526))+COS(RADIANS(G1522))*COS(RADIANS(E1526))*COS(RADIANS(AD1516))))&gt;90,0,$F$4*$F$5/E1525^2*(SIN(RADIANS(G1522))*SIN(RADIANS(E1526))+COS(RADIANS(G1522))*COS(RADIANS(E1526))*COS(RADIANS(AD1516))))</f>
        <v>#DIV/0!</v>
      </c>
      <c r="AE1522" s="3" t="e">
        <f>IF(DEGREES(ACOS(SIN(RADIANS(G1522))*SIN(RADIANS(E1526))+COS(RADIANS(G1522))*COS(RADIANS(E1526))*COS(RADIANS(AE1516))))&gt;90,0,$F$4*$F$5/E1525^2*(SIN(RADIANS(G1522))*SIN(RADIANS(E1526))+COS(RADIANS(G1522))*COS(RADIANS(E1526))*COS(RADIANS(AE1516))))</f>
        <v>#DIV/0!</v>
      </c>
      <c r="AF1522" s="3" t="e">
        <f>IF(DEGREES(ACOS(SIN(RADIANS(G1522))*SIN(RADIANS(E1526))+COS(RADIANS(G1522))*COS(RADIANS(E1526))*COS(RADIANS(AF1516))))&gt;90,0,$F$4*$F$5/E1525^2*(SIN(RADIANS(G1522))*SIN(RADIANS(E1526))+COS(RADIANS(G1522))*COS(RADIANS(E1526))*COS(RADIANS(AF1516))))</f>
        <v>#DIV/0!</v>
      </c>
      <c r="AG1522" s="3" t="e">
        <f>IF(DEGREES(ACOS(SIN(RADIANS(G1522))*SIN(RADIANS(E1526))+COS(RADIANS(G1522))*COS(RADIANS(E1526))*COS(RADIANS(AG1516))))&gt;90,0,$F$4*$F$5/E1525^2*(SIN(RADIANS(G1522))*SIN(RADIANS(E1526))+COS(RADIANS(G1522))*COS(RADIANS(E1526))*COS(RADIANS(AG1516))))</f>
        <v>#DIV/0!</v>
      </c>
      <c r="AH1522" s="3" t="e">
        <f>IF(DEGREES(ACOS(SIN(RADIANS(G1522))*SIN(RADIANS(E1526))+COS(RADIANS(G1522))*COS(RADIANS(E1526))*COS(RADIANS(AH1516))))&gt;90,0,$F$4*$F$5/E1525^2*(SIN(RADIANS(G1522))*SIN(RADIANS(E1526))+COS(RADIANS(G1522))*COS(RADIANS(E1526))*COS(RADIANS(AH1516))))</f>
        <v>#DIV/0!</v>
      </c>
      <c r="AI1522" s="3" t="e">
        <f>IF(DEGREES(ACOS(SIN(RADIANS(G1522))*SIN(RADIANS(E1526))+COS(RADIANS(G1522))*COS(RADIANS(E1526))*COS(RADIANS(AI1516))))&gt;90,0,$F$4*$F$5/E1525^2*(SIN(RADIANS(G1522))*SIN(RADIANS(E1526))+COS(RADIANS(G1522))*COS(RADIANS(E1526))*COS(RADIANS(AI1516))))</f>
        <v>#DIV/0!</v>
      </c>
      <c r="AJ1522" s="3" t="e">
        <f>IF(DEGREES(ACOS(SIN(RADIANS(G1522))*SIN(RADIANS(E1526))+COS(RADIANS(G1522))*COS(RADIANS(E1526))*COS(RADIANS(AJ1516))))&gt;90,0,$F$4*$F$5/E1525^2*(SIN(RADIANS(G1522))*SIN(RADIANS(E1526))+COS(RADIANS(G1522))*COS(RADIANS(E1526))*COS(RADIANS(AJ1516))))</f>
        <v>#DIV/0!</v>
      </c>
      <c r="AK1522" s="3">
        <f>IF(DEGREES(ACOS(SIN(RADIANS(G1522))*SIN(RADIANS(E1526))+COS(RADIANS(G1522))*COS(RADIANS(E1526))*COS(RADIANS(AK1516))))&gt;90,0,$F$4*$F$5/E1525^2*(SIN(RADIANS(G1522))*SIN(RADIANS(E1526))+COS(RADIANS(G1522))*COS(RADIANS(E1526))*COS(RADIANS(AK1516))))</f>
        <v>0</v>
      </c>
      <c r="AL1522" s="3">
        <f>IF(DEGREES(ACOS(SIN(RADIANS(G1522))*SIN(RADIANS(E1526))+COS(RADIANS(G1522))*COS(RADIANS(E1526))*COS(RADIANS(AL1516))))&gt;90,0,$F$4*$F$5/E1525^2*(SIN(RADIANS(G1522))*SIN(RADIANS(E1526))+COS(RADIANS(G1522))*COS(RADIANS(E1526))*COS(RADIANS(AL1516))))</f>
        <v>0</v>
      </c>
      <c r="AM1522" s="3">
        <f>IF(DEGREES(ACOS(SIN(RADIANS(G1522))*SIN(RADIANS(E1526))+COS(RADIANS(G1522))*COS(RADIANS(E1526))*COS(RADIANS(AM1516))))&gt;90,0,$F$4*$F$5/E1525^2*(SIN(RADIANS(G1522))*SIN(RADIANS(E1526))+COS(RADIANS(G1522))*COS(RADIANS(E1526))*COS(RADIANS(AM1516))))</f>
        <v>0</v>
      </c>
      <c r="AN1522" s="3">
        <f>IF(DEGREES(ACOS(SIN(RADIANS(G1522))*SIN(RADIANS(E1526))+COS(RADIANS(G1522))*COS(RADIANS(E1526))*COS(RADIANS(AN1516))))&gt;90,0,$F$4*$F$5/E1525^2*(SIN(RADIANS(G1522))*SIN(RADIANS(E1526))+COS(RADIANS(G1522))*COS(RADIANS(E1526))*COS(RADIANS(AN1516))))</f>
        <v>0</v>
      </c>
      <c r="AO1522" s="3">
        <f>IF(DEGREES(ACOS(SIN(RADIANS(G1522))*SIN(RADIANS(E1526))+COS(RADIANS(G1522))*COS(RADIANS(E1526))*COS(RADIANS(AO1516))))&gt;90,0,$F$4*$F$5/E1525^2*(SIN(RADIANS(G1522))*SIN(RADIANS(E1526))+COS(RADIANS(G1522))*COS(RADIANS(E1526))*COS(RADIANS(AO1516))))</f>
        <v>0</v>
      </c>
      <c r="AP1522" s="3">
        <f>IF(DEGREES(ACOS(SIN(RADIANS(G1522))*SIN(RADIANS(E1526))+COS(RADIANS(G1522))*COS(RADIANS(E1526))*COS(RADIANS(AP1516))))&gt;90,0,$F$4*$F$5/E1525^2*(SIN(RADIANS(G1522))*SIN(RADIANS(E1526))+COS(RADIANS(G1522))*COS(RADIANS(E1526))*COS(RADIANS(AP1516))))</f>
        <v>0</v>
      </c>
      <c r="AQ1522" s="3">
        <f>IF(DEGREES(ACOS(SIN(RADIANS(G1522))*SIN(RADIANS(E1526))+COS(RADIANS(G1522))*COS(RADIANS(E1526))*COS(RADIANS(AQ1516))))&gt;90,0,$F$4*$F$5/E1525^2*(SIN(RADIANS(G1522))*SIN(RADIANS(E1526))+COS(RADIANS(G1522))*COS(RADIANS(E1526))*COS(RADIANS(AQ1516))))</f>
        <v>0</v>
      </c>
      <c r="AR1522" s="3">
        <f>IF(DEGREES(ACOS(SIN(RADIANS(G1522))*SIN(RADIANS(E1526))+COS(RADIANS(G1522))*COS(RADIANS(E1526))*COS(RADIANS(AR1516))))&gt;90,0,$F$4*$F$5/E1525^2*(SIN(RADIANS(G1522))*SIN(RADIANS(E1526))+COS(RADIANS(G1522))*COS(RADIANS(E1526))*COS(RADIANS(AR1516))))</f>
        <v>0</v>
      </c>
    </row>
    <row r="1523" spans="2:44" ht="15.75" customHeight="1" x14ac:dyDescent="0.2">
      <c r="B1523" s="20" t="s">
        <v>786</v>
      </c>
      <c r="E1523" s="3" t="str">
        <f>IF($F$10=0,"N/A",$F$10*(E1518/360)-ROUNDDOWN($F$10*(E1518/360),0))</f>
        <v>N/A</v>
      </c>
      <c r="G1523" s="3">
        <v>40</v>
      </c>
      <c r="I1523" s="3">
        <f>IF(DEGREES(ACOS(SIN(RADIANS(G1523))*SIN(RADIANS(E1526))+COS(RADIANS(G1523))*COS(RADIANS(E1526))*COS(RADIANS(I1516))))&gt;90,0,$F$4*$F$5/E1525^2*(SIN(RADIANS(G1523))*SIN(RADIANS(E1526))+COS(RADIANS(G1523))*COS(RADIANS(E1526))*COS(RADIANS(I1516))))</f>
        <v>0</v>
      </c>
      <c r="J1523" s="3">
        <f>IF(DEGREES(ACOS(SIN(RADIANS(G1523))*SIN(RADIANS(E1526))+COS(RADIANS(G1523))*COS(RADIANS(E1526))*COS(RADIANS(J1516))))&gt;90,0,$F$4*$F$5/E1525^2*(SIN(RADIANS(G1523))*SIN(RADIANS(E1526))+COS(RADIANS(G1523))*COS(RADIANS(E1526))*COS(RADIANS(J1516))))</f>
        <v>0</v>
      </c>
      <c r="K1523" s="3">
        <f>IF(DEGREES(ACOS(SIN(RADIANS(G1523))*SIN(RADIANS(E1526))+COS(RADIANS(G1523))*COS(RADIANS(E1526))*COS(RADIANS(K1516))))&gt;90,0,$F$4*$F$5/E1525^2*(SIN(RADIANS(G1523))*SIN(RADIANS(E1526))+COS(RADIANS(G1523))*COS(RADIANS(E1526))*COS(RADIANS(K1516))))</f>
        <v>0</v>
      </c>
      <c r="L1523" s="3">
        <f>IF(DEGREES(ACOS(SIN(RADIANS(G1523))*SIN(RADIANS(E1526))+COS(RADIANS(G1523))*COS(RADIANS(E1526))*COS(RADIANS(L1516))))&gt;90,0,$F$4*$F$5/E1525^2*(SIN(RADIANS(G1523))*SIN(RADIANS(E1526))+COS(RADIANS(G1523))*COS(RADIANS(E1526))*COS(RADIANS(L1516))))</f>
        <v>0</v>
      </c>
      <c r="M1523" s="3">
        <f>IF(DEGREES(ACOS(SIN(RADIANS(G1523))*SIN(RADIANS(E1526))+COS(RADIANS(G1523))*COS(RADIANS(E1526))*COS(RADIANS(M1516))))&gt;90,0,$F$4*$F$5/E1525^2*(SIN(RADIANS(G1523))*SIN(RADIANS(E1526))+COS(RADIANS(G1523))*COS(RADIANS(E1526))*COS(RADIANS(M1516))))</f>
        <v>0</v>
      </c>
      <c r="N1523" s="3">
        <f>IF(DEGREES(ACOS(SIN(RADIANS(G1523))*SIN(RADIANS(E1526))+COS(RADIANS(G1523))*COS(RADIANS(E1526))*COS(RADIANS(N1516))))&gt;90,0,$F$4*$F$5/E1525^2*(SIN(RADIANS(G1523))*SIN(RADIANS(E1526))+COS(RADIANS(G1523))*COS(RADIANS(E1526))*COS(RADIANS(N1516))))</f>
        <v>0</v>
      </c>
      <c r="O1523" s="3">
        <f>IF(DEGREES(ACOS(SIN(RADIANS(G1523))*SIN(RADIANS(E1526))+COS(RADIANS(G1523))*COS(RADIANS(E1526))*COS(RADIANS(O1516))))&gt;90,0,$F$4*$F$5/E1525^2*(SIN(RADIANS(G1523))*SIN(RADIANS(E1526))+COS(RADIANS(G1523))*COS(RADIANS(E1526))*COS(RADIANS(O1516))))</f>
        <v>0</v>
      </c>
      <c r="P1523" s="3">
        <f>IF(DEGREES(ACOS(SIN(RADIANS(G1523))*SIN(RADIANS(E1526))+COS(RADIANS(G1523))*COS(RADIANS(E1526))*COS(RADIANS(P1516))))&gt;90,0,$F$4*$F$5/E1525^2*(SIN(RADIANS(G1523))*SIN(RADIANS(E1526))+COS(RADIANS(G1523))*COS(RADIANS(E1526))*COS(RADIANS(P1516))))</f>
        <v>0</v>
      </c>
      <c r="Q1523" s="3">
        <f>IF(DEGREES(ACOS(SIN(RADIANS(G1523))*SIN(RADIANS(E1526))+COS(RADIANS(G1523))*COS(RADIANS(E1526))*COS(RADIANS(Q1516))))&gt;90,0,$F$4*$F$5/E1525^2*(SIN(RADIANS(G1523))*SIN(RADIANS(E1526))+COS(RADIANS(G1523))*COS(RADIANS(E1526))*COS(RADIANS(Q1516))))</f>
        <v>0</v>
      </c>
      <c r="R1523" s="3" t="e">
        <f>IF(DEGREES(ACOS(SIN(RADIANS(G1523))*SIN(RADIANS(E1526))+COS(RADIANS(G1523))*COS(RADIANS(E1526))*COS(RADIANS(R1516))))&gt;90,0,$F$4*$F$5/E1525^2*(SIN(RADIANS(G1523))*SIN(RADIANS(E1526))+COS(RADIANS(G1523))*COS(RADIANS(E1526))*COS(RADIANS(R1516))))</f>
        <v>#DIV/0!</v>
      </c>
      <c r="S1523" s="3" t="e">
        <f>IF(DEGREES(ACOS(SIN(RADIANS(G1523))*SIN(RADIANS(E1526))+COS(RADIANS(G1523))*COS(RADIANS(E1526))*COS(RADIANS(S1516))))&gt;90,0,$F$4*$F$5/E1525^2*(SIN(RADIANS(G1523))*SIN(RADIANS(E1526))+COS(RADIANS(G1523))*COS(RADIANS(E1526))*COS(RADIANS(S1516))))</f>
        <v>#DIV/0!</v>
      </c>
      <c r="T1523" s="3" t="e">
        <f>IF(DEGREES(ACOS(SIN(RADIANS(G1523))*SIN(RADIANS(E1526))+COS(RADIANS(G1523))*COS(RADIANS(E1526))*COS(RADIANS(T1516))))&gt;90,0,$F$4*$F$5/E1525^2*(SIN(RADIANS(G1523))*SIN(RADIANS(E1526))+COS(RADIANS(G1523))*COS(RADIANS(E1526))*COS(RADIANS(T1516))))</f>
        <v>#DIV/0!</v>
      </c>
      <c r="U1523" s="3" t="e">
        <f>IF(DEGREES(ACOS(SIN(RADIANS(G1523))*SIN(RADIANS(E1526))+COS(RADIANS(G1523))*COS(RADIANS(E1526))*COS(RADIANS(U1516))))&gt;90,0,$F$4*$F$5/E1525^2*(SIN(RADIANS(G1523))*SIN(RADIANS(E1526))+COS(RADIANS(G1523))*COS(RADIANS(E1526))*COS(RADIANS(U1516))))</f>
        <v>#DIV/0!</v>
      </c>
      <c r="V1523" s="3" t="e">
        <f>IF(DEGREES(ACOS(SIN(RADIANS(G1523))*SIN(RADIANS(E1526))+COS(RADIANS(G1523))*COS(RADIANS(E1526))*COS(RADIANS(V1516))))&gt;90,0,$F$4*$F$5/E1525^2*(SIN(RADIANS(G1523))*SIN(RADIANS(E1526))+COS(RADIANS(G1523))*COS(RADIANS(E1526))*COS(RADIANS(V1516))))</f>
        <v>#DIV/0!</v>
      </c>
      <c r="W1523" s="3" t="e">
        <f>IF(DEGREES(ACOS(SIN(RADIANS(G1523))*SIN(RADIANS(E1526))+COS(RADIANS(G1523))*COS(RADIANS(E1526))*COS(RADIANS(W1516))))&gt;90,0,$F$4*$F$5/E1525^2*(SIN(RADIANS(G1523))*SIN(RADIANS(E1526))+COS(RADIANS(G1523))*COS(RADIANS(E1526))*COS(RADIANS(W1516))))</f>
        <v>#DIV/0!</v>
      </c>
      <c r="X1523" s="3" t="e">
        <f>IF(DEGREES(ACOS(SIN(RADIANS(G1523))*SIN(RADIANS(E1526))+COS(RADIANS(G1523))*COS(RADIANS(E1526))*COS(RADIANS(X1516))))&gt;90,0,$F$4*$F$5/E1525^2*(SIN(RADIANS(G1523))*SIN(RADIANS(E1526))+COS(RADIANS(G1523))*COS(RADIANS(E1526))*COS(RADIANS(X1516))))</f>
        <v>#DIV/0!</v>
      </c>
      <c r="Y1523" s="3" t="e">
        <f>IF(DEGREES(ACOS(SIN(RADIANS(G1523))*SIN(RADIANS(E1526))+COS(RADIANS(G1523))*COS(RADIANS(E1526))*COS(RADIANS(Y1516))))&gt;90,0,$F$4*$F$5/E1525^2*(SIN(RADIANS(G1523))*SIN(RADIANS(E1526))+COS(RADIANS(G1523))*COS(RADIANS(E1526))*COS(RADIANS(Y1516))))</f>
        <v>#DIV/0!</v>
      </c>
      <c r="Z1523" s="3" t="e">
        <f>IF(DEGREES(ACOS(SIN(RADIANS(G1523))*SIN(RADIANS(E1526))+COS(RADIANS(G1523))*COS(RADIANS(E1526))*COS(RADIANS(Z1516))))&gt;90,0,$F$4*$F$5/E1525^2*(SIN(RADIANS(G1523))*SIN(RADIANS(E1526))+COS(RADIANS(G1523))*COS(RADIANS(E1526))*COS(RADIANS(Z1516))))</f>
        <v>#DIV/0!</v>
      </c>
      <c r="AA1523" s="3" t="e">
        <f>IF(DEGREES(ACOS(SIN(RADIANS(G1523))*SIN(RADIANS(E1526))+COS(RADIANS(G1523))*COS(RADIANS(E1526))*COS(RADIANS(AA1516))))&gt;90,0,$F$4*$F$5/E1525^2*(SIN(RADIANS(G1523))*SIN(RADIANS(E1526))+COS(RADIANS(G1523))*COS(RADIANS(E1526))*COS(RADIANS(AA1516))))</f>
        <v>#DIV/0!</v>
      </c>
      <c r="AB1523" s="3" t="e">
        <f>IF(DEGREES(ACOS(SIN(RADIANS(G1523))*SIN(RADIANS(E1526))+COS(RADIANS(G1523))*COS(RADIANS(E1526))*COS(RADIANS(AB1516))))&gt;90,0,$F$4*$F$5/E1525^2*(SIN(RADIANS(G1523))*SIN(RADIANS(E1526))+COS(RADIANS(G1523))*COS(RADIANS(E1526))*COS(RADIANS(AB1516))))</f>
        <v>#DIV/0!</v>
      </c>
      <c r="AC1523" s="3" t="e">
        <f>IF(DEGREES(ACOS(SIN(RADIANS(G1523))*SIN(RADIANS(E1526))+COS(RADIANS(G1523))*COS(RADIANS(E1526))*COS(RADIANS(AC1516))))&gt;90,0,$F$4*$F$5/E1525^2*(SIN(RADIANS(G1523))*SIN(RADIANS(E1526))+COS(RADIANS(G1523))*COS(RADIANS(E1526))*COS(RADIANS(AC1516))))</f>
        <v>#DIV/0!</v>
      </c>
      <c r="AD1523" s="3" t="e">
        <f>IF(DEGREES(ACOS(SIN(RADIANS(G1523))*SIN(RADIANS(E1526))+COS(RADIANS(G1523))*COS(RADIANS(E1526))*COS(RADIANS(AD1516))))&gt;90,0,$F$4*$F$5/E1525^2*(SIN(RADIANS(G1523))*SIN(RADIANS(E1526))+COS(RADIANS(G1523))*COS(RADIANS(E1526))*COS(RADIANS(AD1516))))</f>
        <v>#DIV/0!</v>
      </c>
      <c r="AE1523" s="3" t="e">
        <f>IF(DEGREES(ACOS(SIN(RADIANS(G1523))*SIN(RADIANS(E1526))+COS(RADIANS(G1523))*COS(RADIANS(E1526))*COS(RADIANS(AE1516))))&gt;90,0,$F$4*$F$5/E1525^2*(SIN(RADIANS(G1523))*SIN(RADIANS(E1526))+COS(RADIANS(G1523))*COS(RADIANS(E1526))*COS(RADIANS(AE1516))))</f>
        <v>#DIV/0!</v>
      </c>
      <c r="AF1523" s="3" t="e">
        <f>IF(DEGREES(ACOS(SIN(RADIANS(G1523))*SIN(RADIANS(E1526))+COS(RADIANS(G1523))*COS(RADIANS(E1526))*COS(RADIANS(AF1516))))&gt;90,0,$F$4*$F$5/E1525^2*(SIN(RADIANS(G1523))*SIN(RADIANS(E1526))+COS(RADIANS(G1523))*COS(RADIANS(E1526))*COS(RADIANS(AF1516))))</f>
        <v>#DIV/0!</v>
      </c>
      <c r="AG1523" s="3" t="e">
        <f>IF(DEGREES(ACOS(SIN(RADIANS(G1523))*SIN(RADIANS(E1526))+COS(RADIANS(G1523))*COS(RADIANS(E1526))*COS(RADIANS(AG1516))))&gt;90,0,$F$4*$F$5/E1525^2*(SIN(RADIANS(G1523))*SIN(RADIANS(E1526))+COS(RADIANS(G1523))*COS(RADIANS(E1526))*COS(RADIANS(AG1516))))</f>
        <v>#DIV/0!</v>
      </c>
      <c r="AH1523" s="3" t="e">
        <f>IF(DEGREES(ACOS(SIN(RADIANS(G1523))*SIN(RADIANS(E1526))+COS(RADIANS(G1523))*COS(RADIANS(E1526))*COS(RADIANS(AH1516))))&gt;90,0,$F$4*$F$5/E1525^2*(SIN(RADIANS(G1523))*SIN(RADIANS(E1526))+COS(RADIANS(G1523))*COS(RADIANS(E1526))*COS(RADIANS(AH1516))))</f>
        <v>#DIV/0!</v>
      </c>
      <c r="AI1523" s="3" t="e">
        <f>IF(DEGREES(ACOS(SIN(RADIANS(G1523))*SIN(RADIANS(E1526))+COS(RADIANS(G1523))*COS(RADIANS(E1526))*COS(RADIANS(AI1516))))&gt;90,0,$F$4*$F$5/E1525^2*(SIN(RADIANS(G1523))*SIN(RADIANS(E1526))+COS(RADIANS(G1523))*COS(RADIANS(E1526))*COS(RADIANS(AI1516))))</f>
        <v>#DIV/0!</v>
      </c>
      <c r="AJ1523" s="3" t="e">
        <f>IF(DEGREES(ACOS(SIN(RADIANS(G1523))*SIN(RADIANS(E1526))+COS(RADIANS(G1523))*COS(RADIANS(E1526))*COS(RADIANS(AJ1516))))&gt;90,0,$F$4*$F$5/E1525^2*(SIN(RADIANS(G1523))*SIN(RADIANS(E1526))+COS(RADIANS(G1523))*COS(RADIANS(E1526))*COS(RADIANS(AJ1516))))</f>
        <v>#DIV/0!</v>
      </c>
      <c r="AK1523" s="3">
        <f>IF(DEGREES(ACOS(SIN(RADIANS(G1523))*SIN(RADIANS(E1526))+COS(RADIANS(G1523))*COS(RADIANS(E1526))*COS(RADIANS(AK1516))))&gt;90,0,$F$4*$F$5/E1525^2*(SIN(RADIANS(G1523))*SIN(RADIANS(E1526))+COS(RADIANS(G1523))*COS(RADIANS(E1526))*COS(RADIANS(AK1516))))</f>
        <v>0</v>
      </c>
      <c r="AL1523" s="3">
        <f>IF(DEGREES(ACOS(SIN(RADIANS(G1523))*SIN(RADIANS(E1526))+COS(RADIANS(G1523))*COS(RADIANS(E1526))*COS(RADIANS(AL1516))))&gt;90,0,$F$4*$F$5/E1525^2*(SIN(RADIANS(G1523))*SIN(RADIANS(E1526))+COS(RADIANS(G1523))*COS(RADIANS(E1526))*COS(RADIANS(AL1516))))</f>
        <v>0</v>
      </c>
      <c r="AM1523" s="3">
        <f>IF(DEGREES(ACOS(SIN(RADIANS(G1523))*SIN(RADIANS(E1526))+COS(RADIANS(G1523))*COS(RADIANS(E1526))*COS(RADIANS(AM1516))))&gt;90,0,$F$4*$F$5/E1525^2*(SIN(RADIANS(G1523))*SIN(RADIANS(E1526))+COS(RADIANS(G1523))*COS(RADIANS(E1526))*COS(RADIANS(AM1516))))</f>
        <v>0</v>
      </c>
      <c r="AN1523" s="3">
        <f>IF(DEGREES(ACOS(SIN(RADIANS(G1523))*SIN(RADIANS(E1526))+COS(RADIANS(G1523))*COS(RADIANS(E1526))*COS(RADIANS(AN1516))))&gt;90,0,$F$4*$F$5/E1525^2*(SIN(RADIANS(G1523))*SIN(RADIANS(E1526))+COS(RADIANS(G1523))*COS(RADIANS(E1526))*COS(RADIANS(AN1516))))</f>
        <v>0</v>
      </c>
      <c r="AO1523" s="3">
        <f>IF(DEGREES(ACOS(SIN(RADIANS(G1523))*SIN(RADIANS(E1526))+COS(RADIANS(G1523))*COS(RADIANS(E1526))*COS(RADIANS(AO1516))))&gt;90,0,$F$4*$F$5/E1525^2*(SIN(RADIANS(G1523))*SIN(RADIANS(E1526))+COS(RADIANS(G1523))*COS(RADIANS(E1526))*COS(RADIANS(AO1516))))</f>
        <v>0</v>
      </c>
      <c r="AP1523" s="3">
        <f>IF(DEGREES(ACOS(SIN(RADIANS(G1523))*SIN(RADIANS(E1526))+COS(RADIANS(G1523))*COS(RADIANS(E1526))*COS(RADIANS(AP1516))))&gt;90,0,$F$4*$F$5/E1525^2*(SIN(RADIANS(G1523))*SIN(RADIANS(E1526))+COS(RADIANS(G1523))*COS(RADIANS(E1526))*COS(RADIANS(AP1516))))</f>
        <v>0</v>
      </c>
      <c r="AQ1523" s="3">
        <f>IF(DEGREES(ACOS(SIN(RADIANS(G1523))*SIN(RADIANS(E1526))+COS(RADIANS(G1523))*COS(RADIANS(E1526))*COS(RADIANS(AQ1516))))&gt;90,0,$F$4*$F$5/E1525^2*(SIN(RADIANS(G1523))*SIN(RADIANS(E1526))+COS(RADIANS(G1523))*COS(RADIANS(E1526))*COS(RADIANS(AQ1516))))</f>
        <v>0</v>
      </c>
      <c r="AR1523" s="3">
        <f>IF(DEGREES(ACOS(SIN(RADIANS(G1523))*SIN(RADIANS(E1526))+COS(RADIANS(G1523))*COS(RADIANS(E1526))*COS(RADIANS(AR1516))))&gt;90,0,$F$4*$F$5/E1525^2*(SIN(RADIANS(G1523))*SIN(RADIANS(E1526))+COS(RADIANS(G1523))*COS(RADIANS(E1526))*COS(RADIANS(AR1516))))</f>
        <v>0</v>
      </c>
    </row>
    <row r="1524" spans="2:44" ht="15.75" customHeight="1" x14ac:dyDescent="0.2">
      <c r="B1524" s="20" t="s">
        <v>787</v>
      </c>
      <c r="E1524" s="3" t="str">
        <f>IF($F$10=0,"N/A",E1523*$F$11/$F$10)</f>
        <v>N/A</v>
      </c>
      <c r="G1524" s="3">
        <v>30</v>
      </c>
      <c r="I1524" s="3">
        <f>IF(DEGREES(ACOS(SIN(RADIANS(G1524))*SIN(RADIANS(E1526))+COS(RADIANS(G1524))*COS(RADIANS(E1526))*COS(RADIANS(I1516))))&gt;90,0,$F$4*$F$5/E1525^2*(SIN(RADIANS(G1524))*SIN(RADIANS(E1526))+COS(RADIANS(G1524))*COS(RADIANS(E1526))*COS(RADIANS(I1516))))</f>
        <v>0</v>
      </c>
      <c r="J1524" s="3">
        <f>IF(DEGREES(ACOS(SIN(RADIANS(G1524))*SIN(RADIANS(E1526))+COS(RADIANS(G1524))*COS(RADIANS(E1526))*COS(RADIANS(J1516))))&gt;90,0,$F$4*$F$5/E1525^2*(SIN(RADIANS(G1524))*SIN(RADIANS(E1526))+COS(RADIANS(G1524))*COS(RADIANS(E1526))*COS(RADIANS(J1516))))</f>
        <v>0</v>
      </c>
      <c r="K1524" s="3">
        <f>IF(DEGREES(ACOS(SIN(RADIANS(G1524))*SIN(RADIANS(E1526))+COS(RADIANS(G1524))*COS(RADIANS(E1526))*COS(RADIANS(K1516))))&gt;90,0,$F$4*$F$5/E1525^2*(SIN(RADIANS(G1524))*SIN(RADIANS(E1526))+COS(RADIANS(G1524))*COS(RADIANS(E1526))*COS(RADIANS(K1516))))</f>
        <v>0</v>
      </c>
      <c r="L1524" s="3">
        <f>IF(DEGREES(ACOS(SIN(RADIANS(G1524))*SIN(RADIANS(E1526))+COS(RADIANS(G1524))*COS(RADIANS(E1526))*COS(RADIANS(L1516))))&gt;90,0,$F$4*$F$5/E1525^2*(SIN(RADIANS(G1524))*SIN(RADIANS(E1526))+COS(RADIANS(G1524))*COS(RADIANS(E1526))*COS(RADIANS(L1516))))</f>
        <v>0</v>
      </c>
      <c r="M1524" s="3">
        <f>IF(DEGREES(ACOS(SIN(RADIANS(G1524))*SIN(RADIANS(E1526))+COS(RADIANS(G1524))*COS(RADIANS(E1526))*COS(RADIANS(M1516))))&gt;90,0,$F$4*$F$5/E1525^2*(SIN(RADIANS(G1524))*SIN(RADIANS(E1526))+COS(RADIANS(G1524))*COS(RADIANS(E1526))*COS(RADIANS(M1516))))</f>
        <v>0</v>
      </c>
      <c r="N1524" s="3">
        <f>IF(DEGREES(ACOS(SIN(RADIANS(G1524))*SIN(RADIANS(E1526))+COS(RADIANS(G1524))*COS(RADIANS(E1526))*COS(RADIANS(N1516))))&gt;90,0,$F$4*$F$5/E1525^2*(SIN(RADIANS(G1524))*SIN(RADIANS(E1526))+COS(RADIANS(G1524))*COS(RADIANS(E1526))*COS(RADIANS(N1516))))</f>
        <v>0</v>
      </c>
      <c r="O1524" s="3">
        <f>IF(DEGREES(ACOS(SIN(RADIANS(G1524))*SIN(RADIANS(E1526))+COS(RADIANS(G1524))*COS(RADIANS(E1526))*COS(RADIANS(O1516))))&gt;90,0,$F$4*$F$5/E1525^2*(SIN(RADIANS(G1524))*SIN(RADIANS(E1526))+COS(RADIANS(G1524))*COS(RADIANS(E1526))*COS(RADIANS(O1516))))</f>
        <v>0</v>
      </c>
      <c r="P1524" s="3">
        <f>IF(DEGREES(ACOS(SIN(RADIANS(G1524))*SIN(RADIANS(E1526))+COS(RADIANS(G1524))*COS(RADIANS(E1526))*COS(RADIANS(P1516))))&gt;90,0,$F$4*$F$5/E1525^2*(SIN(RADIANS(G1524))*SIN(RADIANS(E1526))+COS(RADIANS(G1524))*COS(RADIANS(E1526))*COS(RADIANS(P1516))))</f>
        <v>0</v>
      </c>
      <c r="Q1524" s="3">
        <f>IF(DEGREES(ACOS(SIN(RADIANS(G1524))*SIN(RADIANS(E1526))+COS(RADIANS(G1524))*COS(RADIANS(E1526))*COS(RADIANS(Q1516))))&gt;90,0,$F$4*$F$5/E1525^2*(SIN(RADIANS(G1524))*SIN(RADIANS(E1526))+COS(RADIANS(G1524))*COS(RADIANS(E1526))*COS(RADIANS(Q1516))))</f>
        <v>0</v>
      </c>
      <c r="R1524" s="3" t="e">
        <f>IF(DEGREES(ACOS(SIN(RADIANS(G1524))*SIN(RADIANS(E1526))+COS(RADIANS(G1524))*COS(RADIANS(E1526))*COS(RADIANS(R1516))))&gt;90,0,$F$4*$F$5/E1525^2*(SIN(RADIANS(G1524))*SIN(RADIANS(E1526))+COS(RADIANS(G1524))*COS(RADIANS(E1526))*COS(RADIANS(R1516))))</f>
        <v>#DIV/0!</v>
      </c>
      <c r="S1524" s="3" t="e">
        <f>IF(DEGREES(ACOS(SIN(RADIANS(G1524))*SIN(RADIANS(E1526))+COS(RADIANS(G1524))*COS(RADIANS(E1526))*COS(RADIANS(S1516))))&gt;90,0,$F$4*$F$5/E1525^2*(SIN(RADIANS(G1524))*SIN(RADIANS(E1526))+COS(RADIANS(G1524))*COS(RADIANS(E1526))*COS(RADIANS(S1516))))</f>
        <v>#DIV/0!</v>
      </c>
      <c r="T1524" s="3" t="e">
        <f>IF(DEGREES(ACOS(SIN(RADIANS(G1524))*SIN(RADIANS(E1526))+COS(RADIANS(G1524))*COS(RADIANS(E1526))*COS(RADIANS(T1516))))&gt;90,0,$F$4*$F$5/E1525^2*(SIN(RADIANS(G1524))*SIN(RADIANS(E1526))+COS(RADIANS(G1524))*COS(RADIANS(E1526))*COS(RADIANS(T1516))))</f>
        <v>#DIV/0!</v>
      </c>
      <c r="U1524" s="3" t="e">
        <f>IF(DEGREES(ACOS(SIN(RADIANS(G1524))*SIN(RADIANS(E1526))+COS(RADIANS(G1524))*COS(RADIANS(E1526))*COS(RADIANS(U1516))))&gt;90,0,$F$4*$F$5/E1525^2*(SIN(RADIANS(G1524))*SIN(RADIANS(E1526))+COS(RADIANS(G1524))*COS(RADIANS(E1526))*COS(RADIANS(U1516))))</f>
        <v>#DIV/0!</v>
      </c>
      <c r="V1524" s="3" t="e">
        <f>IF(DEGREES(ACOS(SIN(RADIANS(G1524))*SIN(RADIANS(E1526))+COS(RADIANS(G1524))*COS(RADIANS(E1526))*COS(RADIANS(V1516))))&gt;90,0,$F$4*$F$5/E1525^2*(SIN(RADIANS(G1524))*SIN(RADIANS(E1526))+COS(RADIANS(G1524))*COS(RADIANS(E1526))*COS(RADIANS(V1516))))</f>
        <v>#DIV/0!</v>
      </c>
      <c r="W1524" s="3" t="e">
        <f>IF(DEGREES(ACOS(SIN(RADIANS(G1524))*SIN(RADIANS(E1526))+COS(RADIANS(G1524))*COS(RADIANS(E1526))*COS(RADIANS(W1516))))&gt;90,0,$F$4*$F$5/E1525^2*(SIN(RADIANS(G1524))*SIN(RADIANS(E1526))+COS(RADIANS(G1524))*COS(RADIANS(E1526))*COS(RADIANS(W1516))))</f>
        <v>#DIV/0!</v>
      </c>
      <c r="X1524" s="3" t="e">
        <f>IF(DEGREES(ACOS(SIN(RADIANS(G1524))*SIN(RADIANS(E1526))+COS(RADIANS(G1524))*COS(RADIANS(E1526))*COS(RADIANS(X1516))))&gt;90,0,$F$4*$F$5/E1525^2*(SIN(RADIANS(G1524))*SIN(RADIANS(E1526))+COS(RADIANS(G1524))*COS(RADIANS(E1526))*COS(RADIANS(X1516))))</f>
        <v>#DIV/0!</v>
      </c>
      <c r="Y1524" s="3" t="e">
        <f>IF(DEGREES(ACOS(SIN(RADIANS(G1524))*SIN(RADIANS(E1526))+COS(RADIANS(G1524))*COS(RADIANS(E1526))*COS(RADIANS(Y1516))))&gt;90,0,$F$4*$F$5/E1525^2*(SIN(RADIANS(G1524))*SIN(RADIANS(E1526))+COS(RADIANS(G1524))*COS(RADIANS(E1526))*COS(RADIANS(Y1516))))</f>
        <v>#DIV/0!</v>
      </c>
      <c r="Z1524" s="3" t="e">
        <f>IF(DEGREES(ACOS(SIN(RADIANS(G1524))*SIN(RADIANS(E1526))+COS(RADIANS(G1524))*COS(RADIANS(E1526))*COS(RADIANS(Z1516))))&gt;90,0,$F$4*$F$5/E1525^2*(SIN(RADIANS(G1524))*SIN(RADIANS(E1526))+COS(RADIANS(G1524))*COS(RADIANS(E1526))*COS(RADIANS(Z1516))))</f>
        <v>#DIV/0!</v>
      </c>
      <c r="AA1524" s="3" t="e">
        <f>IF(DEGREES(ACOS(SIN(RADIANS(G1524))*SIN(RADIANS(E1526))+COS(RADIANS(G1524))*COS(RADIANS(E1526))*COS(RADIANS(AA1516))))&gt;90,0,$F$4*$F$5/E1525^2*(SIN(RADIANS(G1524))*SIN(RADIANS(E1526))+COS(RADIANS(G1524))*COS(RADIANS(E1526))*COS(RADIANS(AA1516))))</f>
        <v>#DIV/0!</v>
      </c>
      <c r="AB1524" s="3" t="e">
        <f>IF(DEGREES(ACOS(SIN(RADIANS(G1524))*SIN(RADIANS(E1526))+COS(RADIANS(G1524))*COS(RADIANS(E1526))*COS(RADIANS(AB1516))))&gt;90,0,$F$4*$F$5/E1525^2*(SIN(RADIANS(G1524))*SIN(RADIANS(E1526))+COS(RADIANS(G1524))*COS(RADIANS(E1526))*COS(RADIANS(AB1516))))</f>
        <v>#DIV/0!</v>
      </c>
      <c r="AC1524" s="3" t="e">
        <f>IF(DEGREES(ACOS(SIN(RADIANS(G1524))*SIN(RADIANS(E1526))+COS(RADIANS(G1524))*COS(RADIANS(E1526))*COS(RADIANS(AC1516))))&gt;90,0,$F$4*$F$5/E1525^2*(SIN(RADIANS(G1524))*SIN(RADIANS(E1526))+COS(RADIANS(G1524))*COS(RADIANS(E1526))*COS(RADIANS(AC1516))))</f>
        <v>#DIV/0!</v>
      </c>
      <c r="AD1524" s="3" t="e">
        <f>IF(DEGREES(ACOS(SIN(RADIANS(G1524))*SIN(RADIANS(E1526))+COS(RADIANS(G1524))*COS(RADIANS(E1526))*COS(RADIANS(AD1516))))&gt;90,0,$F$4*$F$5/E1525^2*(SIN(RADIANS(G1524))*SIN(RADIANS(E1526))+COS(RADIANS(G1524))*COS(RADIANS(E1526))*COS(RADIANS(AD1516))))</f>
        <v>#DIV/0!</v>
      </c>
      <c r="AE1524" s="3" t="e">
        <f>IF(DEGREES(ACOS(SIN(RADIANS(G1524))*SIN(RADIANS(E1526))+COS(RADIANS(G1524))*COS(RADIANS(E1526))*COS(RADIANS(AE1516))))&gt;90,0,$F$4*$F$5/E1525^2*(SIN(RADIANS(G1524))*SIN(RADIANS(E1526))+COS(RADIANS(G1524))*COS(RADIANS(E1526))*COS(RADIANS(AE1516))))</f>
        <v>#DIV/0!</v>
      </c>
      <c r="AF1524" s="3" t="e">
        <f>IF(DEGREES(ACOS(SIN(RADIANS(G1524))*SIN(RADIANS(E1526))+COS(RADIANS(G1524))*COS(RADIANS(E1526))*COS(RADIANS(AF1516))))&gt;90,0,$F$4*$F$5/E1525^2*(SIN(RADIANS(G1524))*SIN(RADIANS(E1526))+COS(RADIANS(G1524))*COS(RADIANS(E1526))*COS(RADIANS(AF1516))))</f>
        <v>#DIV/0!</v>
      </c>
      <c r="AG1524" s="3" t="e">
        <f>IF(DEGREES(ACOS(SIN(RADIANS(G1524))*SIN(RADIANS(E1526))+COS(RADIANS(G1524))*COS(RADIANS(E1526))*COS(RADIANS(AG1516))))&gt;90,0,$F$4*$F$5/E1525^2*(SIN(RADIANS(G1524))*SIN(RADIANS(E1526))+COS(RADIANS(G1524))*COS(RADIANS(E1526))*COS(RADIANS(AG1516))))</f>
        <v>#DIV/0!</v>
      </c>
      <c r="AH1524" s="3" t="e">
        <f>IF(DEGREES(ACOS(SIN(RADIANS(G1524))*SIN(RADIANS(E1526))+COS(RADIANS(G1524))*COS(RADIANS(E1526))*COS(RADIANS(AH1516))))&gt;90,0,$F$4*$F$5/E1525^2*(SIN(RADIANS(G1524))*SIN(RADIANS(E1526))+COS(RADIANS(G1524))*COS(RADIANS(E1526))*COS(RADIANS(AH1516))))</f>
        <v>#DIV/0!</v>
      </c>
      <c r="AI1524" s="3" t="e">
        <f>IF(DEGREES(ACOS(SIN(RADIANS(G1524))*SIN(RADIANS(E1526))+COS(RADIANS(G1524))*COS(RADIANS(E1526))*COS(RADIANS(AI1516))))&gt;90,0,$F$4*$F$5/E1525^2*(SIN(RADIANS(G1524))*SIN(RADIANS(E1526))+COS(RADIANS(G1524))*COS(RADIANS(E1526))*COS(RADIANS(AI1516))))</f>
        <v>#DIV/0!</v>
      </c>
      <c r="AJ1524" s="3" t="e">
        <f>IF(DEGREES(ACOS(SIN(RADIANS(G1524))*SIN(RADIANS(E1526))+COS(RADIANS(G1524))*COS(RADIANS(E1526))*COS(RADIANS(AJ1516))))&gt;90,0,$F$4*$F$5/E1525^2*(SIN(RADIANS(G1524))*SIN(RADIANS(E1526))+COS(RADIANS(G1524))*COS(RADIANS(E1526))*COS(RADIANS(AJ1516))))</f>
        <v>#DIV/0!</v>
      </c>
      <c r="AK1524" s="3">
        <f>IF(DEGREES(ACOS(SIN(RADIANS(G1524))*SIN(RADIANS(E1526))+COS(RADIANS(G1524))*COS(RADIANS(E1526))*COS(RADIANS(AK1516))))&gt;90,0,$F$4*$F$5/E1525^2*(SIN(RADIANS(G1524))*SIN(RADIANS(E1526))+COS(RADIANS(G1524))*COS(RADIANS(E1526))*COS(RADIANS(AK1516))))</f>
        <v>0</v>
      </c>
      <c r="AL1524" s="3">
        <f>IF(DEGREES(ACOS(SIN(RADIANS(G1524))*SIN(RADIANS(E1526))+COS(RADIANS(G1524))*COS(RADIANS(E1526))*COS(RADIANS(AL1516))))&gt;90,0,$F$4*$F$5/E1525^2*(SIN(RADIANS(G1524))*SIN(RADIANS(E1526))+COS(RADIANS(G1524))*COS(RADIANS(E1526))*COS(RADIANS(AL1516))))</f>
        <v>0</v>
      </c>
      <c r="AM1524" s="3">
        <f>IF(DEGREES(ACOS(SIN(RADIANS(G1524))*SIN(RADIANS(E1526))+COS(RADIANS(G1524))*COS(RADIANS(E1526))*COS(RADIANS(AM1516))))&gt;90,0,$F$4*$F$5/E1525^2*(SIN(RADIANS(G1524))*SIN(RADIANS(E1526))+COS(RADIANS(G1524))*COS(RADIANS(E1526))*COS(RADIANS(AM1516))))</f>
        <v>0</v>
      </c>
      <c r="AN1524" s="3">
        <f>IF(DEGREES(ACOS(SIN(RADIANS(G1524))*SIN(RADIANS(E1526))+COS(RADIANS(G1524))*COS(RADIANS(E1526))*COS(RADIANS(AN1516))))&gt;90,0,$F$4*$F$5/E1525^2*(SIN(RADIANS(G1524))*SIN(RADIANS(E1526))+COS(RADIANS(G1524))*COS(RADIANS(E1526))*COS(RADIANS(AN1516))))</f>
        <v>0</v>
      </c>
      <c r="AO1524" s="3">
        <f>IF(DEGREES(ACOS(SIN(RADIANS(G1524))*SIN(RADIANS(E1526))+COS(RADIANS(G1524))*COS(RADIANS(E1526))*COS(RADIANS(AO1516))))&gt;90,0,$F$4*$F$5/E1525^2*(SIN(RADIANS(G1524))*SIN(RADIANS(E1526))+COS(RADIANS(G1524))*COS(RADIANS(E1526))*COS(RADIANS(AO1516))))</f>
        <v>0</v>
      </c>
      <c r="AP1524" s="3">
        <f>IF(DEGREES(ACOS(SIN(RADIANS(G1524))*SIN(RADIANS(E1526))+COS(RADIANS(G1524))*COS(RADIANS(E1526))*COS(RADIANS(AP1516))))&gt;90,0,$F$4*$F$5/E1525^2*(SIN(RADIANS(G1524))*SIN(RADIANS(E1526))+COS(RADIANS(G1524))*COS(RADIANS(E1526))*COS(RADIANS(AP1516))))</f>
        <v>0</v>
      </c>
      <c r="AQ1524" s="3">
        <f>IF(DEGREES(ACOS(SIN(RADIANS(G1524))*SIN(RADIANS(E1526))+COS(RADIANS(G1524))*COS(RADIANS(E1526))*COS(RADIANS(AQ1516))))&gt;90,0,$F$4*$F$5/E1525^2*(SIN(RADIANS(G1524))*SIN(RADIANS(E1526))+COS(RADIANS(G1524))*COS(RADIANS(E1526))*COS(RADIANS(AQ1516))))</f>
        <v>0</v>
      </c>
      <c r="AR1524" s="3">
        <f>IF(DEGREES(ACOS(SIN(RADIANS(G1524))*SIN(RADIANS(E1526))+COS(RADIANS(G1524))*COS(RADIANS(E1526))*COS(RADIANS(AR1516))))&gt;90,0,$F$4*$F$5/E1525^2*(SIN(RADIANS(G1524))*SIN(RADIANS(E1526))+COS(RADIANS(G1524))*COS(RADIANS(E1526))*COS(RADIANS(AR1516))))</f>
        <v>0</v>
      </c>
    </row>
    <row r="1525" spans="2:44" ht="15.75" customHeight="1" x14ac:dyDescent="0.2">
      <c r="B1525" s="20" t="s">
        <v>788</v>
      </c>
      <c r="E1525" s="3">
        <f>$F$6*(1-$F$7^2)/(1+$F$7*COS(RADIANS(E1519)))</f>
        <v>0</v>
      </c>
      <c r="G1525" s="3">
        <v>20</v>
      </c>
      <c r="I1525" s="3">
        <f>IF(DEGREES(ACOS(SIN(RADIANS(G1525))*SIN(RADIANS(E1526))+COS(RADIANS(G1525))*COS(RADIANS(E1526))*COS(RADIANS(I1516))))&gt;90,0,$F$4*$F$5/E1525^2*(SIN(RADIANS(G1525))*SIN(RADIANS(E1526))+COS(RADIANS(G1525))*COS(RADIANS(E1526))*COS(RADIANS(I1516))))</f>
        <v>0</v>
      </c>
      <c r="J1525" s="3">
        <f>IF(DEGREES(ACOS(SIN(RADIANS(G1525))*SIN(RADIANS(E1526))+COS(RADIANS(G1525))*COS(RADIANS(E1526))*COS(RADIANS(J1516))))&gt;90,0,$F$4*$F$5/E1525^2*(SIN(RADIANS(G1525))*SIN(RADIANS(E1526))+COS(RADIANS(G1525))*COS(RADIANS(E1526))*COS(RADIANS(J1516))))</f>
        <v>0</v>
      </c>
      <c r="K1525" s="3">
        <f>IF(DEGREES(ACOS(SIN(RADIANS(G1525))*SIN(RADIANS(E1526))+COS(RADIANS(G1525))*COS(RADIANS(E1526))*COS(RADIANS(K1516))))&gt;90,0,$F$4*$F$5/E1525^2*(SIN(RADIANS(G1525))*SIN(RADIANS(E1526))+COS(RADIANS(G1525))*COS(RADIANS(E1526))*COS(RADIANS(K1516))))</f>
        <v>0</v>
      </c>
      <c r="L1525" s="3">
        <f>IF(DEGREES(ACOS(SIN(RADIANS(G1525))*SIN(RADIANS(E1526))+COS(RADIANS(G1525))*COS(RADIANS(E1526))*COS(RADIANS(L1516))))&gt;90,0,$F$4*$F$5/E1525^2*(SIN(RADIANS(G1525))*SIN(RADIANS(E1526))+COS(RADIANS(G1525))*COS(RADIANS(E1526))*COS(RADIANS(L1516))))</f>
        <v>0</v>
      </c>
      <c r="M1525" s="3">
        <f>IF(DEGREES(ACOS(SIN(RADIANS(G1525))*SIN(RADIANS(E1526))+COS(RADIANS(G1525))*COS(RADIANS(E1526))*COS(RADIANS(M1516))))&gt;90,0,$F$4*$F$5/E1525^2*(SIN(RADIANS(G1525))*SIN(RADIANS(E1526))+COS(RADIANS(G1525))*COS(RADIANS(E1526))*COS(RADIANS(M1516))))</f>
        <v>0</v>
      </c>
      <c r="N1525" s="3">
        <f>IF(DEGREES(ACOS(SIN(RADIANS(G1525))*SIN(RADIANS(E1526))+COS(RADIANS(G1525))*COS(RADIANS(E1526))*COS(RADIANS(N1516))))&gt;90,0,$F$4*$F$5/E1525^2*(SIN(RADIANS(G1525))*SIN(RADIANS(E1526))+COS(RADIANS(G1525))*COS(RADIANS(E1526))*COS(RADIANS(N1516))))</f>
        <v>0</v>
      </c>
      <c r="O1525" s="3">
        <f>IF(DEGREES(ACOS(SIN(RADIANS(G1525))*SIN(RADIANS(E1526))+COS(RADIANS(G1525))*COS(RADIANS(E1526))*COS(RADIANS(O1516))))&gt;90,0,$F$4*$F$5/E1525^2*(SIN(RADIANS(G1525))*SIN(RADIANS(E1526))+COS(RADIANS(G1525))*COS(RADIANS(E1526))*COS(RADIANS(O1516))))</f>
        <v>0</v>
      </c>
      <c r="P1525" s="3">
        <f>IF(DEGREES(ACOS(SIN(RADIANS(G1525))*SIN(RADIANS(E1526))+COS(RADIANS(G1525))*COS(RADIANS(E1526))*COS(RADIANS(P1516))))&gt;90,0,$F$4*$F$5/E1525^2*(SIN(RADIANS(G1525))*SIN(RADIANS(E1526))+COS(RADIANS(G1525))*COS(RADIANS(E1526))*COS(RADIANS(P1516))))</f>
        <v>0</v>
      </c>
      <c r="Q1525" s="3">
        <f>IF(DEGREES(ACOS(SIN(RADIANS(G1525))*SIN(RADIANS(E1526))+COS(RADIANS(G1525))*COS(RADIANS(E1526))*COS(RADIANS(Q1516))))&gt;90,0,$F$4*$F$5/E1525^2*(SIN(RADIANS(G1525))*SIN(RADIANS(E1526))+COS(RADIANS(G1525))*COS(RADIANS(E1526))*COS(RADIANS(Q1516))))</f>
        <v>0</v>
      </c>
      <c r="R1525" s="3" t="e">
        <f>IF(DEGREES(ACOS(SIN(RADIANS(G1525))*SIN(RADIANS(E1526))+COS(RADIANS(G1525))*COS(RADIANS(E1526))*COS(RADIANS(R1516))))&gt;90,0,$F$4*$F$5/E1525^2*(SIN(RADIANS(G1525))*SIN(RADIANS(E1526))+COS(RADIANS(G1525))*COS(RADIANS(E1526))*COS(RADIANS(R1516))))</f>
        <v>#DIV/0!</v>
      </c>
      <c r="S1525" s="3" t="e">
        <f>IF(DEGREES(ACOS(SIN(RADIANS(G1525))*SIN(RADIANS(E1526))+COS(RADIANS(G1525))*COS(RADIANS(E1526))*COS(RADIANS(S1516))))&gt;90,0,$F$4*$F$5/E1525^2*(SIN(RADIANS(G1525))*SIN(RADIANS(E1526))+COS(RADIANS(G1525))*COS(RADIANS(E1526))*COS(RADIANS(S1516))))</f>
        <v>#DIV/0!</v>
      </c>
      <c r="T1525" s="3" t="e">
        <f>IF(DEGREES(ACOS(SIN(RADIANS(G1525))*SIN(RADIANS(E1526))+COS(RADIANS(G1525))*COS(RADIANS(E1526))*COS(RADIANS(T1516))))&gt;90,0,$F$4*$F$5/E1525^2*(SIN(RADIANS(G1525))*SIN(RADIANS(E1526))+COS(RADIANS(G1525))*COS(RADIANS(E1526))*COS(RADIANS(T1516))))</f>
        <v>#DIV/0!</v>
      </c>
      <c r="U1525" s="3" t="e">
        <f>IF(DEGREES(ACOS(SIN(RADIANS(G1525))*SIN(RADIANS(E1526))+COS(RADIANS(G1525))*COS(RADIANS(E1526))*COS(RADIANS(U1516))))&gt;90,0,$F$4*$F$5/E1525^2*(SIN(RADIANS(G1525))*SIN(RADIANS(E1526))+COS(RADIANS(G1525))*COS(RADIANS(E1526))*COS(RADIANS(U1516))))</f>
        <v>#DIV/0!</v>
      </c>
      <c r="V1525" s="3" t="e">
        <f>IF(DEGREES(ACOS(SIN(RADIANS(G1525))*SIN(RADIANS(E1526))+COS(RADIANS(G1525))*COS(RADIANS(E1526))*COS(RADIANS(V1516))))&gt;90,0,$F$4*$F$5/E1525^2*(SIN(RADIANS(G1525))*SIN(RADIANS(E1526))+COS(RADIANS(G1525))*COS(RADIANS(E1526))*COS(RADIANS(V1516))))</f>
        <v>#DIV/0!</v>
      </c>
      <c r="W1525" s="3" t="e">
        <f>IF(DEGREES(ACOS(SIN(RADIANS(G1525))*SIN(RADIANS(E1526))+COS(RADIANS(G1525))*COS(RADIANS(E1526))*COS(RADIANS(W1516))))&gt;90,0,$F$4*$F$5/E1525^2*(SIN(RADIANS(G1525))*SIN(RADIANS(E1526))+COS(RADIANS(G1525))*COS(RADIANS(E1526))*COS(RADIANS(W1516))))</f>
        <v>#DIV/0!</v>
      </c>
      <c r="X1525" s="3" t="e">
        <f>IF(DEGREES(ACOS(SIN(RADIANS(G1525))*SIN(RADIANS(E1526))+COS(RADIANS(G1525))*COS(RADIANS(E1526))*COS(RADIANS(X1516))))&gt;90,0,$F$4*$F$5/E1525^2*(SIN(RADIANS(G1525))*SIN(RADIANS(E1526))+COS(RADIANS(G1525))*COS(RADIANS(E1526))*COS(RADIANS(X1516))))</f>
        <v>#DIV/0!</v>
      </c>
      <c r="Y1525" s="3" t="e">
        <f>IF(DEGREES(ACOS(SIN(RADIANS(G1525))*SIN(RADIANS(E1526))+COS(RADIANS(G1525))*COS(RADIANS(E1526))*COS(RADIANS(Y1516))))&gt;90,0,$F$4*$F$5/E1525^2*(SIN(RADIANS(G1525))*SIN(RADIANS(E1526))+COS(RADIANS(G1525))*COS(RADIANS(E1526))*COS(RADIANS(Y1516))))</f>
        <v>#DIV/0!</v>
      </c>
      <c r="Z1525" s="3" t="e">
        <f>IF(DEGREES(ACOS(SIN(RADIANS(G1525))*SIN(RADIANS(E1526))+COS(RADIANS(G1525))*COS(RADIANS(E1526))*COS(RADIANS(Z1516))))&gt;90,0,$F$4*$F$5/E1525^2*(SIN(RADIANS(G1525))*SIN(RADIANS(E1526))+COS(RADIANS(G1525))*COS(RADIANS(E1526))*COS(RADIANS(Z1516))))</f>
        <v>#DIV/0!</v>
      </c>
      <c r="AA1525" s="3" t="e">
        <f>IF(DEGREES(ACOS(SIN(RADIANS(G1525))*SIN(RADIANS(E1526))+COS(RADIANS(G1525))*COS(RADIANS(E1526))*COS(RADIANS(AA1516))))&gt;90,0,$F$4*$F$5/E1525^2*(SIN(RADIANS(G1525))*SIN(RADIANS(E1526))+COS(RADIANS(G1525))*COS(RADIANS(E1526))*COS(RADIANS(AA1516))))</f>
        <v>#DIV/0!</v>
      </c>
      <c r="AB1525" s="3" t="e">
        <f>IF(DEGREES(ACOS(SIN(RADIANS(G1525))*SIN(RADIANS(E1526))+COS(RADIANS(G1525))*COS(RADIANS(E1526))*COS(RADIANS(AB1516))))&gt;90,0,$F$4*$F$5/E1525^2*(SIN(RADIANS(G1525))*SIN(RADIANS(E1526))+COS(RADIANS(G1525))*COS(RADIANS(E1526))*COS(RADIANS(AB1516))))</f>
        <v>#DIV/0!</v>
      </c>
      <c r="AC1525" s="3" t="e">
        <f>IF(DEGREES(ACOS(SIN(RADIANS(G1525))*SIN(RADIANS(E1526))+COS(RADIANS(G1525))*COS(RADIANS(E1526))*COS(RADIANS(AC1516))))&gt;90,0,$F$4*$F$5/E1525^2*(SIN(RADIANS(G1525))*SIN(RADIANS(E1526))+COS(RADIANS(G1525))*COS(RADIANS(E1526))*COS(RADIANS(AC1516))))</f>
        <v>#DIV/0!</v>
      </c>
      <c r="AD1525" s="3" t="e">
        <f>IF(DEGREES(ACOS(SIN(RADIANS(G1525))*SIN(RADIANS(E1526))+COS(RADIANS(G1525))*COS(RADIANS(E1526))*COS(RADIANS(AD1516))))&gt;90,0,$F$4*$F$5/E1525^2*(SIN(RADIANS(G1525))*SIN(RADIANS(E1526))+COS(RADIANS(G1525))*COS(RADIANS(E1526))*COS(RADIANS(AD1516))))</f>
        <v>#DIV/0!</v>
      </c>
      <c r="AE1525" s="3" t="e">
        <f>IF(DEGREES(ACOS(SIN(RADIANS(G1525))*SIN(RADIANS(E1526))+COS(RADIANS(G1525))*COS(RADIANS(E1526))*COS(RADIANS(AE1516))))&gt;90,0,$F$4*$F$5/E1525^2*(SIN(RADIANS(G1525))*SIN(RADIANS(E1526))+COS(RADIANS(G1525))*COS(RADIANS(E1526))*COS(RADIANS(AE1516))))</f>
        <v>#DIV/0!</v>
      </c>
      <c r="AF1525" s="3" t="e">
        <f>IF(DEGREES(ACOS(SIN(RADIANS(G1525))*SIN(RADIANS(E1526))+COS(RADIANS(G1525))*COS(RADIANS(E1526))*COS(RADIANS(AF1516))))&gt;90,0,$F$4*$F$5/E1525^2*(SIN(RADIANS(G1525))*SIN(RADIANS(E1526))+COS(RADIANS(G1525))*COS(RADIANS(E1526))*COS(RADIANS(AF1516))))</f>
        <v>#DIV/0!</v>
      </c>
      <c r="AG1525" s="3" t="e">
        <f>IF(DEGREES(ACOS(SIN(RADIANS(G1525))*SIN(RADIANS(E1526))+COS(RADIANS(G1525))*COS(RADIANS(E1526))*COS(RADIANS(AG1516))))&gt;90,0,$F$4*$F$5/E1525^2*(SIN(RADIANS(G1525))*SIN(RADIANS(E1526))+COS(RADIANS(G1525))*COS(RADIANS(E1526))*COS(RADIANS(AG1516))))</f>
        <v>#DIV/0!</v>
      </c>
      <c r="AH1525" s="3" t="e">
        <f>IF(DEGREES(ACOS(SIN(RADIANS(G1525))*SIN(RADIANS(E1526))+COS(RADIANS(G1525))*COS(RADIANS(E1526))*COS(RADIANS(AH1516))))&gt;90,0,$F$4*$F$5/E1525^2*(SIN(RADIANS(G1525))*SIN(RADIANS(E1526))+COS(RADIANS(G1525))*COS(RADIANS(E1526))*COS(RADIANS(AH1516))))</f>
        <v>#DIV/0!</v>
      </c>
      <c r="AI1525" s="3" t="e">
        <f>IF(DEGREES(ACOS(SIN(RADIANS(G1525))*SIN(RADIANS(E1526))+COS(RADIANS(G1525))*COS(RADIANS(E1526))*COS(RADIANS(AI1516))))&gt;90,0,$F$4*$F$5/E1525^2*(SIN(RADIANS(G1525))*SIN(RADIANS(E1526))+COS(RADIANS(G1525))*COS(RADIANS(E1526))*COS(RADIANS(AI1516))))</f>
        <v>#DIV/0!</v>
      </c>
      <c r="AJ1525" s="3" t="e">
        <f>IF(DEGREES(ACOS(SIN(RADIANS(G1525))*SIN(RADIANS(E1526))+COS(RADIANS(G1525))*COS(RADIANS(E1526))*COS(RADIANS(AJ1516))))&gt;90,0,$F$4*$F$5/E1525^2*(SIN(RADIANS(G1525))*SIN(RADIANS(E1526))+COS(RADIANS(G1525))*COS(RADIANS(E1526))*COS(RADIANS(AJ1516))))</f>
        <v>#DIV/0!</v>
      </c>
      <c r="AK1525" s="3">
        <f>IF(DEGREES(ACOS(SIN(RADIANS(G1525))*SIN(RADIANS(E1526))+COS(RADIANS(G1525))*COS(RADIANS(E1526))*COS(RADIANS(AK1516))))&gt;90,0,$F$4*$F$5/E1525^2*(SIN(RADIANS(G1525))*SIN(RADIANS(E1526))+COS(RADIANS(G1525))*COS(RADIANS(E1526))*COS(RADIANS(AK1516))))</f>
        <v>0</v>
      </c>
      <c r="AL1525" s="3">
        <f>IF(DEGREES(ACOS(SIN(RADIANS(G1525))*SIN(RADIANS(E1526))+COS(RADIANS(G1525))*COS(RADIANS(E1526))*COS(RADIANS(AL1516))))&gt;90,0,$F$4*$F$5/E1525^2*(SIN(RADIANS(G1525))*SIN(RADIANS(E1526))+COS(RADIANS(G1525))*COS(RADIANS(E1526))*COS(RADIANS(AL1516))))</f>
        <v>0</v>
      </c>
      <c r="AM1525" s="3">
        <f>IF(DEGREES(ACOS(SIN(RADIANS(G1525))*SIN(RADIANS(E1526))+COS(RADIANS(G1525))*COS(RADIANS(E1526))*COS(RADIANS(AM1516))))&gt;90,0,$F$4*$F$5/E1525^2*(SIN(RADIANS(G1525))*SIN(RADIANS(E1526))+COS(RADIANS(G1525))*COS(RADIANS(E1526))*COS(RADIANS(AM1516))))</f>
        <v>0</v>
      </c>
      <c r="AN1525" s="3">
        <f>IF(DEGREES(ACOS(SIN(RADIANS(G1525))*SIN(RADIANS(E1526))+COS(RADIANS(G1525))*COS(RADIANS(E1526))*COS(RADIANS(AN1516))))&gt;90,0,$F$4*$F$5/E1525^2*(SIN(RADIANS(G1525))*SIN(RADIANS(E1526))+COS(RADIANS(G1525))*COS(RADIANS(E1526))*COS(RADIANS(AN1516))))</f>
        <v>0</v>
      </c>
      <c r="AO1525" s="3">
        <f>IF(DEGREES(ACOS(SIN(RADIANS(G1525))*SIN(RADIANS(E1526))+COS(RADIANS(G1525))*COS(RADIANS(E1526))*COS(RADIANS(AO1516))))&gt;90,0,$F$4*$F$5/E1525^2*(SIN(RADIANS(G1525))*SIN(RADIANS(E1526))+COS(RADIANS(G1525))*COS(RADIANS(E1526))*COS(RADIANS(AO1516))))</f>
        <v>0</v>
      </c>
      <c r="AP1525" s="3">
        <f>IF(DEGREES(ACOS(SIN(RADIANS(G1525))*SIN(RADIANS(E1526))+COS(RADIANS(G1525))*COS(RADIANS(E1526))*COS(RADIANS(AP1516))))&gt;90,0,$F$4*$F$5/E1525^2*(SIN(RADIANS(G1525))*SIN(RADIANS(E1526))+COS(RADIANS(G1525))*COS(RADIANS(E1526))*COS(RADIANS(AP1516))))</f>
        <v>0</v>
      </c>
      <c r="AQ1525" s="3">
        <f>IF(DEGREES(ACOS(SIN(RADIANS(G1525))*SIN(RADIANS(E1526))+COS(RADIANS(G1525))*COS(RADIANS(E1526))*COS(RADIANS(AQ1516))))&gt;90,0,$F$4*$F$5/E1525^2*(SIN(RADIANS(G1525))*SIN(RADIANS(E1526))+COS(RADIANS(G1525))*COS(RADIANS(E1526))*COS(RADIANS(AQ1516))))</f>
        <v>0</v>
      </c>
      <c r="AR1525" s="3">
        <f>IF(DEGREES(ACOS(SIN(RADIANS(G1525))*SIN(RADIANS(E1526))+COS(RADIANS(G1525))*COS(RADIANS(E1526))*COS(RADIANS(AR1516))))&gt;90,0,$F$4*$F$5/E1525^2*(SIN(RADIANS(G1525))*SIN(RADIANS(E1526))+COS(RADIANS(G1525))*COS(RADIANS(E1526))*COS(RADIANS(AR1516))))</f>
        <v>0</v>
      </c>
    </row>
    <row r="1526" spans="2:44" ht="15.75" customHeight="1" x14ac:dyDescent="0.2">
      <c r="B1526" s="20" t="s">
        <v>737</v>
      </c>
      <c r="E1526" s="3">
        <f>IF($F$8&gt;90,180-$F$8,$F$8)*SIN(RADIANS(E1520))</f>
        <v>0</v>
      </c>
      <c r="G1526" s="3">
        <v>10</v>
      </c>
      <c r="I1526" s="3">
        <f>IF(DEGREES(ACOS(SIN(RADIANS(G1526))*SIN(RADIANS(E1526))+COS(RADIANS(G1526))*COS(RADIANS(E1526))*COS(RADIANS(I1516))))&gt;90,0,$F$4*$F$5/E1525^2*(SIN(RADIANS(G1526))*SIN(RADIANS(E1526))+COS(RADIANS(G1526))*COS(RADIANS(E1526))*COS(RADIANS(I1516))))</f>
        <v>0</v>
      </c>
      <c r="J1526" s="3">
        <f>IF(DEGREES(ACOS(SIN(RADIANS(G1526))*SIN(RADIANS(E1526))+COS(RADIANS(G1526))*COS(RADIANS(E1526))*COS(RADIANS(J1516))))&gt;90,0,$F$4*$F$5/E1525^2*(SIN(RADIANS(G1526))*SIN(RADIANS(E1526))+COS(RADIANS(G1526))*COS(RADIANS(E1526))*COS(RADIANS(J1516))))</f>
        <v>0</v>
      </c>
      <c r="K1526" s="3">
        <f>IF(DEGREES(ACOS(SIN(RADIANS(G1526))*SIN(RADIANS(E1526))+COS(RADIANS(G1526))*COS(RADIANS(E1526))*COS(RADIANS(K1516))))&gt;90,0,$F$4*$F$5/E1525^2*(SIN(RADIANS(G1526))*SIN(RADIANS(E1526))+COS(RADIANS(G1526))*COS(RADIANS(E1526))*COS(RADIANS(K1516))))</f>
        <v>0</v>
      </c>
      <c r="L1526" s="3">
        <f>IF(DEGREES(ACOS(SIN(RADIANS(G1526))*SIN(RADIANS(E1526))+COS(RADIANS(G1526))*COS(RADIANS(E1526))*COS(RADIANS(L1516))))&gt;90,0,$F$4*$F$5/E1525^2*(SIN(RADIANS(G1526))*SIN(RADIANS(E1526))+COS(RADIANS(G1526))*COS(RADIANS(E1526))*COS(RADIANS(L1516))))</f>
        <v>0</v>
      </c>
      <c r="M1526" s="3">
        <f>IF(DEGREES(ACOS(SIN(RADIANS(G1526))*SIN(RADIANS(E1526))+COS(RADIANS(G1526))*COS(RADIANS(E1526))*COS(RADIANS(M1516))))&gt;90,0,$F$4*$F$5/E1525^2*(SIN(RADIANS(G1526))*SIN(RADIANS(E1526))+COS(RADIANS(G1526))*COS(RADIANS(E1526))*COS(RADIANS(M1516))))</f>
        <v>0</v>
      </c>
      <c r="N1526" s="3">
        <f>IF(DEGREES(ACOS(SIN(RADIANS(G1526))*SIN(RADIANS(E1526))+COS(RADIANS(G1526))*COS(RADIANS(E1526))*COS(RADIANS(N1516))))&gt;90,0,$F$4*$F$5/E1525^2*(SIN(RADIANS(G1526))*SIN(RADIANS(E1526))+COS(RADIANS(G1526))*COS(RADIANS(E1526))*COS(RADIANS(N1516))))</f>
        <v>0</v>
      </c>
      <c r="O1526" s="3">
        <f>IF(DEGREES(ACOS(SIN(RADIANS(G1526))*SIN(RADIANS(E1526))+COS(RADIANS(G1526))*COS(RADIANS(E1526))*COS(RADIANS(O1516))))&gt;90,0,$F$4*$F$5/E1525^2*(SIN(RADIANS(G1526))*SIN(RADIANS(E1526))+COS(RADIANS(G1526))*COS(RADIANS(E1526))*COS(RADIANS(O1516))))</f>
        <v>0</v>
      </c>
      <c r="P1526" s="3">
        <f>IF(DEGREES(ACOS(SIN(RADIANS(G1526))*SIN(RADIANS(E1526))+COS(RADIANS(G1526))*COS(RADIANS(E1526))*COS(RADIANS(P1516))))&gt;90,0,$F$4*$F$5/E1525^2*(SIN(RADIANS(G1526))*SIN(RADIANS(E1526))+COS(RADIANS(G1526))*COS(RADIANS(E1526))*COS(RADIANS(P1516))))</f>
        <v>0</v>
      </c>
      <c r="Q1526" s="3">
        <f>IF(DEGREES(ACOS(SIN(RADIANS(G1526))*SIN(RADIANS(E1526))+COS(RADIANS(G1526))*COS(RADIANS(E1526))*COS(RADIANS(Q1516))))&gt;90,0,$F$4*$F$5/E1525^2*(SIN(RADIANS(G1526))*SIN(RADIANS(E1526))+COS(RADIANS(G1526))*COS(RADIANS(E1526))*COS(RADIANS(Q1516))))</f>
        <v>0</v>
      </c>
      <c r="R1526" s="3" t="e">
        <f>IF(DEGREES(ACOS(SIN(RADIANS(G1526))*SIN(RADIANS(E1526))+COS(RADIANS(G1526))*COS(RADIANS(E1526))*COS(RADIANS(R1516))))&gt;90,0,$F$4*$F$5/E1525^2*(SIN(RADIANS(G1526))*SIN(RADIANS(E1526))+COS(RADIANS(G1526))*COS(RADIANS(E1526))*COS(RADIANS(R1516))))</f>
        <v>#DIV/0!</v>
      </c>
      <c r="S1526" s="3" t="e">
        <f>IF(DEGREES(ACOS(SIN(RADIANS(G1526))*SIN(RADIANS(E1526))+COS(RADIANS(G1526))*COS(RADIANS(E1526))*COS(RADIANS(S1516))))&gt;90,0,$F$4*$F$5/E1525^2*(SIN(RADIANS(G1526))*SIN(RADIANS(E1526))+COS(RADIANS(G1526))*COS(RADIANS(E1526))*COS(RADIANS(S1516))))</f>
        <v>#DIV/0!</v>
      </c>
      <c r="T1526" s="3" t="e">
        <f>IF(DEGREES(ACOS(SIN(RADIANS(G1526))*SIN(RADIANS(E1526))+COS(RADIANS(G1526))*COS(RADIANS(E1526))*COS(RADIANS(T1516))))&gt;90,0,$F$4*$F$5/E1525^2*(SIN(RADIANS(G1526))*SIN(RADIANS(E1526))+COS(RADIANS(G1526))*COS(RADIANS(E1526))*COS(RADIANS(T1516))))</f>
        <v>#DIV/0!</v>
      </c>
      <c r="U1526" s="3" t="e">
        <f>IF(DEGREES(ACOS(SIN(RADIANS(G1526))*SIN(RADIANS(E1526))+COS(RADIANS(G1526))*COS(RADIANS(E1526))*COS(RADIANS(U1516))))&gt;90,0,$F$4*$F$5/E1525^2*(SIN(RADIANS(G1526))*SIN(RADIANS(E1526))+COS(RADIANS(G1526))*COS(RADIANS(E1526))*COS(RADIANS(U1516))))</f>
        <v>#DIV/0!</v>
      </c>
      <c r="V1526" s="3" t="e">
        <f>IF(DEGREES(ACOS(SIN(RADIANS(G1526))*SIN(RADIANS(E1526))+COS(RADIANS(G1526))*COS(RADIANS(E1526))*COS(RADIANS(V1516))))&gt;90,0,$F$4*$F$5/E1525^2*(SIN(RADIANS(G1526))*SIN(RADIANS(E1526))+COS(RADIANS(G1526))*COS(RADIANS(E1526))*COS(RADIANS(V1516))))</f>
        <v>#DIV/0!</v>
      </c>
      <c r="W1526" s="3" t="e">
        <f>IF(DEGREES(ACOS(SIN(RADIANS(G1526))*SIN(RADIANS(E1526))+COS(RADIANS(G1526))*COS(RADIANS(E1526))*COS(RADIANS(W1516))))&gt;90,0,$F$4*$F$5/E1525^2*(SIN(RADIANS(G1526))*SIN(RADIANS(E1526))+COS(RADIANS(G1526))*COS(RADIANS(E1526))*COS(RADIANS(W1516))))</f>
        <v>#DIV/0!</v>
      </c>
      <c r="X1526" s="3" t="e">
        <f>IF(DEGREES(ACOS(SIN(RADIANS(G1526))*SIN(RADIANS(E1526))+COS(RADIANS(G1526))*COS(RADIANS(E1526))*COS(RADIANS(X1516))))&gt;90,0,$F$4*$F$5/E1525^2*(SIN(RADIANS(G1526))*SIN(RADIANS(E1526))+COS(RADIANS(G1526))*COS(RADIANS(E1526))*COS(RADIANS(X1516))))</f>
        <v>#DIV/0!</v>
      </c>
      <c r="Y1526" s="3" t="e">
        <f>IF(DEGREES(ACOS(SIN(RADIANS(G1526))*SIN(RADIANS(E1526))+COS(RADIANS(G1526))*COS(RADIANS(E1526))*COS(RADIANS(Y1516))))&gt;90,0,$F$4*$F$5/E1525^2*(SIN(RADIANS(G1526))*SIN(RADIANS(E1526))+COS(RADIANS(G1526))*COS(RADIANS(E1526))*COS(RADIANS(Y1516))))</f>
        <v>#DIV/0!</v>
      </c>
      <c r="Z1526" s="3" t="e">
        <f>IF(DEGREES(ACOS(SIN(RADIANS(G1526))*SIN(RADIANS(E1526))+COS(RADIANS(G1526))*COS(RADIANS(E1526))*COS(RADIANS(Z1516))))&gt;90,0,$F$4*$F$5/E1525^2*(SIN(RADIANS(G1526))*SIN(RADIANS(E1526))+COS(RADIANS(G1526))*COS(RADIANS(E1526))*COS(RADIANS(Z1516))))</f>
        <v>#DIV/0!</v>
      </c>
      <c r="AA1526" s="3" t="e">
        <f>IF(DEGREES(ACOS(SIN(RADIANS(G1526))*SIN(RADIANS(E1526))+COS(RADIANS(G1526))*COS(RADIANS(E1526))*COS(RADIANS(AA1516))))&gt;90,0,$F$4*$F$5/E1525^2*(SIN(RADIANS(G1526))*SIN(RADIANS(E1526))+COS(RADIANS(G1526))*COS(RADIANS(E1526))*COS(RADIANS(AA1516))))</f>
        <v>#DIV/0!</v>
      </c>
      <c r="AB1526" s="3" t="e">
        <f>IF(DEGREES(ACOS(SIN(RADIANS(G1526))*SIN(RADIANS(E1526))+COS(RADIANS(G1526))*COS(RADIANS(E1526))*COS(RADIANS(AB1516))))&gt;90,0,$F$4*$F$5/E1525^2*(SIN(RADIANS(G1526))*SIN(RADIANS(E1526))+COS(RADIANS(G1526))*COS(RADIANS(E1526))*COS(RADIANS(AB1516))))</f>
        <v>#DIV/0!</v>
      </c>
      <c r="AC1526" s="3" t="e">
        <f>IF(DEGREES(ACOS(SIN(RADIANS(G1526))*SIN(RADIANS(E1526))+COS(RADIANS(G1526))*COS(RADIANS(E1526))*COS(RADIANS(AC1516))))&gt;90,0,$F$4*$F$5/E1525^2*(SIN(RADIANS(G1526))*SIN(RADIANS(E1526))+COS(RADIANS(G1526))*COS(RADIANS(E1526))*COS(RADIANS(AC1516))))</f>
        <v>#DIV/0!</v>
      </c>
      <c r="AD1526" s="3" t="e">
        <f>IF(DEGREES(ACOS(SIN(RADIANS(G1526))*SIN(RADIANS(E1526))+COS(RADIANS(G1526))*COS(RADIANS(E1526))*COS(RADIANS(AD1516))))&gt;90,0,$F$4*$F$5/E1525^2*(SIN(RADIANS(G1526))*SIN(RADIANS(E1526))+COS(RADIANS(G1526))*COS(RADIANS(E1526))*COS(RADIANS(AD1516))))</f>
        <v>#DIV/0!</v>
      </c>
      <c r="AE1526" s="3" t="e">
        <f>IF(DEGREES(ACOS(SIN(RADIANS(G1526))*SIN(RADIANS(E1526))+COS(RADIANS(G1526))*COS(RADIANS(E1526))*COS(RADIANS(AE1516))))&gt;90,0,$F$4*$F$5/E1525^2*(SIN(RADIANS(G1526))*SIN(RADIANS(E1526))+COS(RADIANS(G1526))*COS(RADIANS(E1526))*COS(RADIANS(AE1516))))</f>
        <v>#DIV/0!</v>
      </c>
      <c r="AF1526" s="3" t="e">
        <f>IF(DEGREES(ACOS(SIN(RADIANS(G1526))*SIN(RADIANS(E1526))+COS(RADIANS(G1526))*COS(RADIANS(E1526))*COS(RADIANS(AF1516))))&gt;90,0,$F$4*$F$5/E1525^2*(SIN(RADIANS(G1526))*SIN(RADIANS(E1526))+COS(RADIANS(G1526))*COS(RADIANS(E1526))*COS(RADIANS(AF1516))))</f>
        <v>#DIV/0!</v>
      </c>
      <c r="AG1526" s="3" t="e">
        <f>IF(DEGREES(ACOS(SIN(RADIANS(G1526))*SIN(RADIANS(E1526))+COS(RADIANS(G1526))*COS(RADIANS(E1526))*COS(RADIANS(AG1516))))&gt;90,0,$F$4*$F$5/E1525^2*(SIN(RADIANS(G1526))*SIN(RADIANS(E1526))+COS(RADIANS(G1526))*COS(RADIANS(E1526))*COS(RADIANS(AG1516))))</f>
        <v>#DIV/0!</v>
      </c>
      <c r="AH1526" s="3" t="e">
        <f>IF(DEGREES(ACOS(SIN(RADIANS(G1526))*SIN(RADIANS(E1526))+COS(RADIANS(G1526))*COS(RADIANS(E1526))*COS(RADIANS(AH1516))))&gt;90,0,$F$4*$F$5/E1525^2*(SIN(RADIANS(G1526))*SIN(RADIANS(E1526))+COS(RADIANS(G1526))*COS(RADIANS(E1526))*COS(RADIANS(AH1516))))</f>
        <v>#DIV/0!</v>
      </c>
      <c r="AI1526" s="3" t="e">
        <f>IF(DEGREES(ACOS(SIN(RADIANS(G1526))*SIN(RADIANS(E1526))+COS(RADIANS(G1526))*COS(RADIANS(E1526))*COS(RADIANS(AI1516))))&gt;90,0,$F$4*$F$5/E1525^2*(SIN(RADIANS(G1526))*SIN(RADIANS(E1526))+COS(RADIANS(G1526))*COS(RADIANS(E1526))*COS(RADIANS(AI1516))))</f>
        <v>#DIV/0!</v>
      </c>
      <c r="AJ1526" s="3" t="e">
        <f>IF(DEGREES(ACOS(SIN(RADIANS(G1526))*SIN(RADIANS(E1526))+COS(RADIANS(G1526))*COS(RADIANS(E1526))*COS(RADIANS(AJ1516))))&gt;90,0,$F$4*$F$5/E1525^2*(SIN(RADIANS(G1526))*SIN(RADIANS(E1526))+COS(RADIANS(G1526))*COS(RADIANS(E1526))*COS(RADIANS(AJ1516))))</f>
        <v>#DIV/0!</v>
      </c>
      <c r="AK1526" s="3">
        <f>IF(DEGREES(ACOS(SIN(RADIANS(G1526))*SIN(RADIANS(E1526))+COS(RADIANS(G1526))*COS(RADIANS(E1526))*COS(RADIANS(AK1516))))&gt;90,0,$F$4*$F$5/E1525^2*(SIN(RADIANS(G1526))*SIN(RADIANS(E1526))+COS(RADIANS(G1526))*COS(RADIANS(E1526))*COS(RADIANS(AK1516))))</f>
        <v>0</v>
      </c>
      <c r="AL1526" s="3">
        <f>IF(DEGREES(ACOS(SIN(RADIANS(G1526))*SIN(RADIANS(E1526))+COS(RADIANS(G1526))*COS(RADIANS(E1526))*COS(RADIANS(AL1516))))&gt;90,0,$F$4*$F$5/E1525^2*(SIN(RADIANS(G1526))*SIN(RADIANS(E1526))+COS(RADIANS(G1526))*COS(RADIANS(E1526))*COS(RADIANS(AL1516))))</f>
        <v>0</v>
      </c>
      <c r="AM1526" s="3">
        <f>IF(DEGREES(ACOS(SIN(RADIANS(G1526))*SIN(RADIANS(E1526))+COS(RADIANS(G1526))*COS(RADIANS(E1526))*COS(RADIANS(AM1516))))&gt;90,0,$F$4*$F$5/E1525^2*(SIN(RADIANS(G1526))*SIN(RADIANS(E1526))+COS(RADIANS(G1526))*COS(RADIANS(E1526))*COS(RADIANS(AM1516))))</f>
        <v>0</v>
      </c>
      <c r="AN1526" s="3">
        <f>IF(DEGREES(ACOS(SIN(RADIANS(G1526))*SIN(RADIANS(E1526))+COS(RADIANS(G1526))*COS(RADIANS(E1526))*COS(RADIANS(AN1516))))&gt;90,0,$F$4*$F$5/E1525^2*(SIN(RADIANS(G1526))*SIN(RADIANS(E1526))+COS(RADIANS(G1526))*COS(RADIANS(E1526))*COS(RADIANS(AN1516))))</f>
        <v>0</v>
      </c>
      <c r="AO1526" s="3">
        <f>IF(DEGREES(ACOS(SIN(RADIANS(G1526))*SIN(RADIANS(E1526))+COS(RADIANS(G1526))*COS(RADIANS(E1526))*COS(RADIANS(AO1516))))&gt;90,0,$F$4*$F$5/E1525^2*(SIN(RADIANS(G1526))*SIN(RADIANS(E1526))+COS(RADIANS(G1526))*COS(RADIANS(E1526))*COS(RADIANS(AO1516))))</f>
        <v>0</v>
      </c>
      <c r="AP1526" s="3">
        <f>IF(DEGREES(ACOS(SIN(RADIANS(G1526))*SIN(RADIANS(E1526))+COS(RADIANS(G1526))*COS(RADIANS(E1526))*COS(RADIANS(AP1516))))&gt;90,0,$F$4*$F$5/E1525^2*(SIN(RADIANS(G1526))*SIN(RADIANS(E1526))+COS(RADIANS(G1526))*COS(RADIANS(E1526))*COS(RADIANS(AP1516))))</f>
        <v>0</v>
      </c>
      <c r="AQ1526" s="3">
        <f>IF(DEGREES(ACOS(SIN(RADIANS(G1526))*SIN(RADIANS(E1526))+COS(RADIANS(G1526))*COS(RADIANS(E1526))*COS(RADIANS(AQ1516))))&gt;90,0,$F$4*$F$5/E1525^2*(SIN(RADIANS(G1526))*SIN(RADIANS(E1526))+COS(RADIANS(G1526))*COS(RADIANS(E1526))*COS(RADIANS(AQ1516))))</f>
        <v>0</v>
      </c>
      <c r="AR1526" s="3">
        <f>IF(DEGREES(ACOS(SIN(RADIANS(G1526))*SIN(RADIANS(E1526))+COS(RADIANS(G1526))*COS(RADIANS(E1526))*COS(RADIANS(AR1516))))&gt;90,0,$F$4*$F$5/E1525^2*(SIN(RADIANS(G1526))*SIN(RADIANS(E1526))+COS(RADIANS(G1526))*COS(RADIANS(E1526))*COS(RADIANS(AR1516))))</f>
        <v>0</v>
      </c>
    </row>
    <row r="1527" spans="2:44" ht="15.75" customHeight="1" x14ac:dyDescent="0.2">
      <c r="B1527" s="20" t="s">
        <v>789</v>
      </c>
      <c r="E1527" s="3">
        <f>IF($F$10=0,IF(E1518&lt;360,E1518,E1518-360),($F$10+1)*E1518)</f>
        <v>280</v>
      </c>
      <c r="G1527" s="3">
        <v>0</v>
      </c>
      <c r="I1527" s="3">
        <f>IF(DEGREES(ACOS(SIN(RADIANS(G1527))*SIN(RADIANS(E1526))+COS(RADIANS(G1527))*COS(RADIANS(E1526))*COS(RADIANS(I1516))))&gt;90,0,$F$4*$F$5/E1525^2*(SIN(RADIANS(G1527))*SIN(RADIANS(E1526))+COS(RADIANS(G1527))*COS(RADIANS(E1526))*COS(RADIANS(I1516))))</f>
        <v>0</v>
      </c>
      <c r="J1527" s="3">
        <f>IF(DEGREES(ACOS(SIN(RADIANS(G1527))*SIN(RADIANS(E1526))+COS(RADIANS(G1527))*COS(RADIANS(E1526))*COS(RADIANS(J1516))))&gt;90,0,$F$4*$F$5/E1525^2*(SIN(RADIANS(G1527))*SIN(RADIANS(E1526))+COS(RADIANS(G1527))*COS(RADIANS(E1526))*COS(RADIANS(J1516))))</f>
        <v>0</v>
      </c>
      <c r="K1527" s="3">
        <f>IF(DEGREES(ACOS(SIN(RADIANS(G1527))*SIN(RADIANS(E1526))+COS(RADIANS(G1527))*COS(RADIANS(E1526))*COS(RADIANS(K1516))))&gt;90,0,$F$4*$F$5/E1525^2*(SIN(RADIANS(G1527))*SIN(RADIANS(E1526))+COS(RADIANS(G1527))*COS(RADIANS(E1526))*COS(RADIANS(K1516))))</f>
        <v>0</v>
      </c>
      <c r="L1527" s="3">
        <f>IF(DEGREES(ACOS(SIN(RADIANS(G1527))*SIN(RADIANS(E1526))+COS(RADIANS(G1527))*COS(RADIANS(E1526))*COS(RADIANS(L1516))))&gt;90,0,$F$4*$F$5/E1525^2*(SIN(RADIANS(G1527))*SIN(RADIANS(E1526))+COS(RADIANS(G1527))*COS(RADIANS(E1526))*COS(RADIANS(L1516))))</f>
        <v>0</v>
      </c>
      <c r="M1527" s="3">
        <f>IF(DEGREES(ACOS(SIN(RADIANS(G1527))*SIN(RADIANS(E1526))+COS(RADIANS(G1527))*COS(RADIANS(E1526))*COS(RADIANS(M1516))))&gt;90,0,$F$4*$F$5/E1525^2*(SIN(RADIANS(G1527))*SIN(RADIANS(E1526))+COS(RADIANS(G1527))*COS(RADIANS(E1526))*COS(RADIANS(M1516))))</f>
        <v>0</v>
      </c>
      <c r="N1527" s="3">
        <f>IF(DEGREES(ACOS(SIN(RADIANS(G1527))*SIN(RADIANS(E1526))+COS(RADIANS(G1527))*COS(RADIANS(E1526))*COS(RADIANS(N1516))))&gt;90,0,$F$4*$F$5/E1525^2*(SIN(RADIANS(G1527))*SIN(RADIANS(E1526))+COS(RADIANS(G1527))*COS(RADIANS(E1526))*COS(RADIANS(N1516))))</f>
        <v>0</v>
      </c>
      <c r="O1527" s="3">
        <f>IF(DEGREES(ACOS(SIN(RADIANS(G1527))*SIN(RADIANS(E1526))+COS(RADIANS(G1527))*COS(RADIANS(E1526))*COS(RADIANS(O1516))))&gt;90,0,$F$4*$F$5/E1525^2*(SIN(RADIANS(G1527))*SIN(RADIANS(E1526))+COS(RADIANS(G1527))*COS(RADIANS(E1526))*COS(RADIANS(O1516))))</f>
        <v>0</v>
      </c>
      <c r="P1527" s="3">
        <f>IF(DEGREES(ACOS(SIN(RADIANS(G1527))*SIN(RADIANS(E1526))+COS(RADIANS(G1527))*COS(RADIANS(E1526))*COS(RADIANS(P1516))))&gt;90,0,$F$4*$F$5/E1525^2*(SIN(RADIANS(G1527))*SIN(RADIANS(E1526))+COS(RADIANS(G1527))*COS(RADIANS(E1526))*COS(RADIANS(P1516))))</f>
        <v>0</v>
      </c>
      <c r="Q1527" s="3">
        <f>IF(DEGREES(ACOS(SIN(RADIANS(G1527))*SIN(RADIANS(E1526))+COS(RADIANS(G1527))*COS(RADIANS(E1526))*COS(RADIANS(Q1516))))&gt;90,0,$F$4*$F$5/E1525^2*(SIN(RADIANS(G1527))*SIN(RADIANS(E1526))+COS(RADIANS(G1527))*COS(RADIANS(E1526))*COS(RADIANS(Q1516))))</f>
        <v>0</v>
      </c>
      <c r="R1527" s="3" t="e">
        <f>IF(DEGREES(ACOS(SIN(RADIANS(G1527))*SIN(RADIANS(E1526))+COS(RADIANS(G1527))*COS(RADIANS(E1526))*COS(RADIANS(R1516))))&gt;90,0,$F$4*$F$5/E1525^2*(SIN(RADIANS(G1527))*SIN(RADIANS(E1526))+COS(RADIANS(G1527))*COS(RADIANS(E1526))*COS(RADIANS(R1516))))</f>
        <v>#DIV/0!</v>
      </c>
      <c r="S1527" s="3" t="e">
        <f>IF(DEGREES(ACOS(SIN(RADIANS(G1527))*SIN(RADIANS(E1526))+COS(RADIANS(G1527))*COS(RADIANS(E1526))*COS(RADIANS(S1516))))&gt;90,0,$F$4*$F$5/E1525^2*(SIN(RADIANS(G1527))*SIN(RADIANS(E1526))+COS(RADIANS(G1527))*COS(RADIANS(E1526))*COS(RADIANS(S1516))))</f>
        <v>#DIV/0!</v>
      </c>
      <c r="T1527" s="3" t="e">
        <f>IF(DEGREES(ACOS(SIN(RADIANS(G1527))*SIN(RADIANS(E1526))+COS(RADIANS(G1527))*COS(RADIANS(E1526))*COS(RADIANS(T1516))))&gt;90,0,$F$4*$F$5/E1525^2*(SIN(RADIANS(G1527))*SIN(RADIANS(E1526))+COS(RADIANS(G1527))*COS(RADIANS(E1526))*COS(RADIANS(T1516))))</f>
        <v>#DIV/0!</v>
      </c>
      <c r="U1527" s="3" t="e">
        <f>IF(DEGREES(ACOS(SIN(RADIANS(G1527))*SIN(RADIANS(E1526))+COS(RADIANS(G1527))*COS(RADIANS(E1526))*COS(RADIANS(U1516))))&gt;90,0,$F$4*$F$5/E1525^2*(SIN(RADIANS(G1527))*SIN(RADIANS(E1526))+COS(RADIANS(G1527))*COS(RADIANS(E1526))*COS(RADIANS(U1516))))</f>
        <v>#DIV/0!</v>
      </c>
      <c r="V1527" s="3" t="e">
        <f>IF(DEGREES(ACOS(SIN(RADIANS(G1527))*SIN(RADIANS(E1526))+COS(RADIANS(G1527))*COS(RADIANS(E1526))*COS(RADIANS(V1516))))&gt;90,0,$F$4*$F$5/E1525^2*(SIN(RADIANS(G1527))*SIN(RADIANS(E1526))+COS(RADIANS(G1527))*COS(RADIANS(E1526))*COS(RADIANS(V1516))))</f>
        <v>#DIV/0!</v>
      </c>
      <c r="W1527" s="3" t="e">
        <f>IF(DEGREES(ACOS(SIN(RADIANS(G1527))*SIN(RADIANS(E1526))+COS(RADIANS(G1527))*COS(RADIANS(E1526))*COS(RADIANS(W1516))))&gt;90,0,$F$4*$F$5/E1525^2*(SIN(RADIANS(G1527))*SIN(RADIANS(E1526))+COS(RADIANS(G1527))*COS(RADIANS(E1526))*COS(RADIANS(W1516))))</f>
        <v>#DIV/0!</v>
      </c>
      <c r="X1527" s="3" t="e">
        <f>IF(DEGREES(ACOS(SIN(RADIANS(G1527))*SIN(RADIANS(E1526))+COS(RADIANS(G1527))*COS(RADIANS(E1526))*COS(RADIANS(X1516))))&gt;90,0,$F$4*$F$5/E1525^2*(SIN(RADIANS(G1527))*SIN(RADIANS(E1526))+COS(RADIANS(G1527))*COS(RADIANS(E1526))*COS(RADIANS(X1516))))</f>
        <v>#DIV/0!</v>
      </c>
      <c r="Y1527" s="3" t="e">
        <f>IF(DEGREES(ACOS(SIN(RADIANS(G1527))*SIN(RADIANS(E1526))+COS(RADIANS(G1527))*COS(RADIANS(E1526))*COS(RADIANS(Y1516))))&gt;90,0,$F$4*$F$5/E1525^2*(SIN(RADIANS(G1527))*SIN(RADIANS(E1526))+COS(RADIANS(G1527))*COS(RADIANS(E1526))*COS(RADIANS(Y1516))))</f>
        <v>#DIV/0!</v>
      </c>
      <c r="Z1527" s="3" t="e">
        <f>IF(DEGREES(ACOS(SIN(RADIANS(G1527))*SIN(RADIANS(E1526))+COS(RADIANS(G1527))*COS(RADIANS(E1526))*COS(RADIANS(Z1516))))&gt;90,0,$F$4*$F$5/E1525^2*(SIN(RADIANS(G1527))*SIN(RADIANS(E1526))+COS(RADIANS(G1527))*COS(RADIANS(E1526))*COS(RADIANS(Z1516))))</f>
        <v>#DIV/0!</v>
      </c>
      <c r="AA1527" s="3" t="e">
        <f>IF(DEGREES(ACOS(SIN(RADIANS(G1527))*SIN(RADIANS(E1526))+COS(RADIANS(G1527))*COS(RADIANS(E1526))*COS(RADIANS(AA1516))))&gt;90,0,$F$4*$F$5/E1525^2*(SIN(RADIANS(G1527))*SIN(RADIANS(E1526))+COS(RADIANS(G1527))*COS(RADIANS(E1526))*COS(RADIANS(AA1516))))</f>
        <v>#DIV/0!</v>
      </c>
      <c r="AB1527" s="3" t="e">
        <f>IF(DEGREES(ACOS(SIN(RADIANS(G1527))*SIN(RADIANS(E1526))+COS(RADIANS(G1527))*COS(RADIANS(E1526))*COS(RADIANS(AB1516))))&gt;90,0,$F$4*$F$5/E1525^2*(SIN(RADIANS(G1527))*SIN(RADIANS(E1526))+COS(RADIANS(G1527))*COS(RADIANS(E1526))*COS(RADIANS(AB1516))))</f>
        <v>#DIV/0!</v>
      </c>
      <c r="AC1527" s="3" t="e">
        <f>IF(DEGREES(ACOS(SIN(RADIANS(G1527))*SIN(RADIANS(E1526))+COS(RADIANS(G1527))*COS(RADIANS(E1526))*COS(RADIANS(AC1516))))&gt;90,0,$F$4*$F$5/E1525^2*(SIN(RADIANS(G1527))*SIN(RADIANS(E1526))+COS(RADIANS(G1527))*COS(RADIANS(E1526))*COS(RADIANS(AC1516))))</f>
        <v>#DIV/0!</v>
      </c>
      <c r="AD1527" s="3" t="e">
        <f>IF(DEGREES(ACOS(SIN(RADIANS(G1527))*SIN(RADIANS(E1526))+COS(RADIANS(G1527))*COS(RADIANS(E1526))*COS(RADIANS(AD1516))))&gt;90,0,$F$4*$F$5/E1525^2*(SIN(RADIANS(G1527))*SIN(RADIANS(E1526))+COS(RADIANS(G1527))*COS(RADIANS(E1526))*COS(RADIANS(AD1516))))</f>
        <v>#DIV/0!</v>
      </c>
      <c r="AE1527" s="3" t="e">
        <f>IF(DEGREES(ACOS(SIN(RADIANS(G1527))*SIN(RADIANS(E1526))+COS(RADIANS(G1527))*COS(RADIANS(E1526))*COS(RADIANS(AE1516))))&gt;90,0,$F$4*$F$5/E1525^2*(SIN(RADIANS(G1527))*SIN(RADIANS(E1526))+COS(RADIANS(G1527))*COS(RADIANS(E1526))*COS(RADIANS(AE1516))))</f>
        <v>#DIV/0!</v>
      </c>
      <c r="AF1527" s="3" t="e">
        <f>IF(DEGREES(ACOS(SIN(RADIANS(G1527))*SIN(RADIANS(E1526))+COS(RADIANS(G1527))*COS(RADIANS(E1526))*COS(RADIANS(AF1516))))&gt;90,0,$F$4*$F$5/E1525^2*(SIN(RADIANS(G1527))*SIN(RADIANS(E1526))+COS(RADIANS(G1527))*COS(RADIANS(E1526))*COS(RADIANS(AF1516))))</f>
        <v>#DIV/0!</v>
      </c>
      <c r="AG1527" s="3" t="e">
        <f>IF(DEGREES(ACOS(SIN(RADIANS(G1527))*SIN(RADIANS(E1526))+COS(RADIANS(G1527))*COS(RADIANS(E1526))*COS(RADIANS(AG1516))))&gt;90,0,$F$4*$F$5/E1525^2*(SIN(RADIANS(G1527))*SIN(RADIANS(E1526))+COS(RADIANS(G1527))*COS(RADIANS(E1526))*COS(RADIANS(AG1516))))</f>
        <v>#DIV/0!</v>
      </c>
      <c r="AH1527" s="3" t="e">
        <f>IF(DEGREES(ACOS(SIN(RADIANS(G1527))*SIN(RADIANS(E1526))+COS(RADIANS(G1527))*COS(RADIANS(E1526))*COS(RADIANS(AH1516))))&gt;90,0,$F$4*$F$5/E1525^2*(SIN(RADIANS(G1527))*SIN(RADIANS(E1526))+COS(RADIANS(G1527))*COS(RADIANS(E1526))*COS(RADIANS(AH1516))))</f>
        <v>#DIV/0!</v>
      </c>
      <c r="AI1527" s="3" t="e">
        <f>IF(DEGREES(ACOS(SIN(RADIANS(G1527))*SIN(RADIANS(E1526))+COS(RADIANS(G1527))*COS(RADIANS(E1526))*COS(RADIANS(AI1516))))&gt;90,0,$F$4*$F$5/E1525^2*(SIN(RADIANS(G1527))*SIN(RADIANS(E1526))+COS(RADIANS(G1527))*COS(RADIANS(E1526))*COS(RADIANS(AI1516))))</f>
        <v>#DIV/0!</v>
      </c>
      <c r="AJ1527" s="3" t="e">
        <f>IF(DEGREES(ACOS(SIN(RADIANS(G1527))*SIN(RADIANS(E1526))+COS(RADIANS(G1527))*COS(RADIANS(E1526))*COS(RADIANS(AJ1516))))&gt;90,0,$F$4*$F$5/E1525^2*(SIN(RADIANS(G1527))*SIN(RADIANS(E1526))+COS(RADIANS(G1527))*COS(RADIANS(E1526))*COS(RADIANS(AJ1516))))</f>
        <v>#DIV/0!</v>
      </c>
      <c r="AK1527" s="3">
        <f>IF(DEGREES(ACOS(SIN(RADIANS(G1527))*SIN(RADIANS(E1526))+COS(RADIANS(G1527))*COS(RADIANS(E1526))*COS(RADIANS(AK1516))))&gt;90,0,$F$4*$F$5/E1525^2*(SIN(RADIANS(G1527))*SIN(RADIANS(E1526))+COS(RADIANS(G1527))*COS(RADIANS(E1526))*COS(RADIANS(AK1516))))</f>
        <v>0</v>
      </c>
      <c r="AL1527" s="3">
        <f>IF(DEGREES(ACOS(SIN(RADIANS(G1527))*SIN(RADIANS(E1526))+COS(RADIANS(G1527))*COS(RADIANS(E1526))*COS(RADIANS(AL1516))))&gt;90,0,$F$4*$F$5/E1525^2*(SIN(RADIANS(G1527))*SIN(RADIANS(E1526))+COS(RADIANS(G1527))*COS(RADIANS(E1526))*COS(RADIANS(AL1516))))</f>
        <v>0</v>
      </c>
      <c r="AM1527" s="3">
        <f>IF(DEGREES(ACOS(SIN(RADIANS(G1527))*SIN(RADIANS(E1526))+COS(RADIANS(G1527))*COS(RADIANS(E1526))*COS(RADIANS(AM1516))))&gt;90,0,$F$4*$F$5/E1525^2*(SIN(RADIANS(G1527))*SIN(RADIANS(E1526))+COS(RADIANS(G1527))*COS(RADIANS(E1526))*COS(RADIANS(AM1516))))</f>
        <v>0</v>
      </c>
      <c r="AN1527" s="3">
        <f>IF(DEGREES(ACOS(SIN(RADIANS(G1527))*SIN(RADIANS(E1526))+COS(RADIANS(G1527))*COS(RADIANS(E1526))*COS(RADIANS(AN1516))))&gt;90,0,$F$4*$F$5/E1525^2*(SIN(RADIANS(G1527))*SIN(RADIANS(E1526))+COS(RADIANS(G1527))*COS(RADIANS(E1526))*COS(RADIANS(AN1516))))</f>
        <v>0</v>
      </c>
      <c r="AO1527" s="3">
        <f>IF(DEGREES(ACOS(SIN(RADIANS(G1527))*SIN(RADIANS(E1526))+COS(RADIANS(G1527))*COS(RADIANS(E1526))*COS(RADIANS(AO1516))))&gt;90,0,$F$4*$F$5/E1525^2*(SIN(RADIANS(G1527))*SIN(RADIANS(E1526))+COS(RADIANS(G1527))*COS(RADIANS(E1526))*COS(RADIANS(AO1516))))</f>
        <v>0</v>
      </c>
      <c r="AP1527" s="3">
        <f>IF(DEGREES(ACOS(SIN(RADIANS(G1527))*SIN(RADIANS(E1526))+COS(RADIANS(G1527))*COS(RADIANS(E1526))*COS(RADIANS(AP1516))))&gt;90,0,$F$4*$F$5/E1525^2*(SIN(RADIANS(G1527))*SIN(RADIANS(E1526))+COS(RADIANS(G1527))*COS(RADIANS(E1526))*COS(RADIANS(AP1516))))</f>
        <v>0</v>
      </c>
      <c r="AQ1527" s="3">
        <f>IF(DEGREES(ACOS(SIN(RADIANS(G1527))*SIN(RADIANS(E1526))+COS(RADIANS(G1527))*COS(RADIANS(E1526))*COS(RADIANS(AQ1516))))&gt;90,0,$F$4*$F$5/E1525^2*(SIN(RADIANS(G1527))*SIN(RADIANS(E1526))+COS(RADIANS(G1527))*COS(RADIANS(E1526))*COS(RADIANS(AQ1516))))</f>
        <v>0</v>
      </c>
      <c r="AR1527" s="3">
        <f>IF(DEGREES(ACOS(SIN(RADIANS(G1527))*SIN(RADIANS(E1526))+COS(RADIANS(G1527))*COS(RADIANS(E1526))*COS(RADIANS(AR1516))))&gt;90,0,$F$4*$F$5/E1525^2*(SIN(RADIANS(G1527))*SIN(RADIANS(E1526))+COS(RADIANS(G1527))*COS(RADIANS(E1526))*COS(RADIANS(AR1516))))</f>
        <v>0</v>
      </c>
    </row>
    <row r="1528" spans="2:44" ht="15.75" customHeight="1" x14ac:dyDescent="0.2">
      <c r="B1528" s="20" t="s">
        <v>790</v>
      </c>
      <c r="E1528" s="3">
        <f>E1527-E1519-360*ROUNDDOWN((E1527-E1519)/360,0)</f>
        <v>0</v>
      </c>
      <c r="G1528" s="3">
        <v>-10</v>
      </c>
      <c r="I1528" s="3">
        <f>IF(DEGREES(ACOS(SIN(RADIANS(G1528))*SIN(RADIANS(E1526))+COS(RADIANS(G1528))*COS(RADIANS(E1526))*COS(RADIANS(I1516))))&gt;90,0,$F$4*$F$5/E1525^2*(SIN(RADIANS(G1528))*SIN(RADIANS(E1526))+COS(RADIANS(G1528))*COS(RADIANS(E1526))*COS(RADIANS(I1516))))</f>
        <v>0</v>
      </c>
      <c r="J1528" s="3">
        <f>IF(DEGREES(ACOS(SIN(RADIANS(G1528))*SIN(RADIANS(E1526))+COS(RADIANS(G1528))*COS(RADIANS(E1526))*COS(RADIANS(J1516))))&gt;90,0,$F$4*$F$5/E1525^2*(SIN(RADIANS(G1528))*SIN(RADIANS(E1526))+COS(RADIANS(G1528))*COS(RADIANS(E1526))*COS(RADIANS(J1516))))</f>
        <v>0</v>
      </c>
      <c r="K1528" s="3">
        <f>IF(DEGREES(ACOS(SIN(RADIANS(G1528))*SIN(RADIANS(E1526))+COS(RADIANS(G1528))*COS(RADIANS(E1526))*COS(RADIANS(K1516))))&gt;90,0,$F$4*$F$5/E1525^2*(SIN(RADIANS(G1528))*SIN(RADIANS(E1526))+COS(RADIANS(G1528))*COS(RADIANS(E1526))*COS(RADIANS(K1516))))</f>
        <v>0</v>
      </c>
      <c r="L1528" s="3">
        <f>IF(DEGREES(ACOS(SIN(RADIANS(G1528))*SIN(RADIANS(E1526))+COS(RADIANS(G1528))*COS(RADIANS(E1526))*COS(RADIANS(L1516))))&gt;90,0,$F$4*$F$5/E1525^2*(SIN(RADIANS(G1528))*SIN(RADIANS(E1526))+COS(RADIANS(G1528))*COS(RADIANS(E1526))*COS(RADIANS(L1516))))</f>
        <v>0</v>
      </c>
      <c r="M1528" s="3">
        <f>IF(DEGREES(ACOS(SIN(RADIANS(G1528))*SIN(RADIANS(E1526))+COS(RADIANS(G1528))*COS(RADIANS(E1526))*COS(RADIANS(M1516))))&gt;90,0,$F$4*$F$5/E1525^2*(SIN(RADIANS(G1528))*SIN(RADIANS(E1526))+COS(RADIANS(G1528))*COS(RADIANS(E1526))*COS(RADIANS(M1516))))</f>
        <v>0</v>
      </c>
      <c r="N1528" s="3">
        <f>IF(DEGREES(ACOS(SIN(RADIANS(G1528))*SIN(RADIANS(E1526))+COS(RADIANS(G1528))*COS(RADIANS(E1526))*COS(RADIANS(N1516))))&gt;90,0,$F$4*$F$5/E1525^2*(SIN(RADIANS(G1528))*SIN(RADIANS(E1526))+COS(RADIANS(G1528))*COS(RADIANS(E1526))*COS(RADIANS(N1516))))</f>
        <v>0</v>
      </c>
      <c r="O1528" s="3">
        <f>IF(DEGREES(ACOS(SIN(RADIANS(G1528))*SIN(RADIANS(E1526))+COS(RADIANS(G1528))*COS(RADIANS(E1526))*COS(RADIANS(O1516))))&gt;90,0,$F$4*$F$5/E1525^2*(SIN(RADIANS(G1528))*SIN(RADIANS(E1526))+COS(RADIANS(G1528))*COS(RADIANS(E1526))*COS(RADIANS(O1516))))</f>
        <v>0</v>
      </c>
      <c r="P1528" s="3">
        <f>IF(DEGREES(ACOS(SIN(RADIANS(G1528))*SIN(RADIANS(E1526))+COS(RADIANS(G1528))*COS(RADIANS(E1526))*COS(RADIANS(P1516))))&gt;90,0,$F$4*$F$5/E1525^2*(SIN(RADIANS(G1528))*SIN(RADIANS(E1526))+COS(RADIANS(G1528))*COS(RADIANS(E1526))*COS(RADIANS(P1516))))</f>
        <v>0</v>
      </c>
      <c r="Q1528" s="3">
        <f>IF(DEGREES(ACOS(SIN(RADIANS(G1528))*SIN(RADIANS(E1526))+COS(RADIANS(G1528))*COS(RADIANS(E1526))*COS(RADIANS(Q1516))))&gt;90,0,$F$4*$F$5/E1525^2*(SIN(RADIANS(G1528))*SIN(RADIANS(E1526))+COS(RADIANS(G1528))*COS(RADIANS(E1526))*COS(RADIANS(Q1516))))</f>
        <v>0</v>
      </c>
      <c r="R1528" s="3" t="e">
        <f>IF(DEGREES(ACOS(SIN(RADIANS(G1528))*SIN(RADIANS(E1526))+COS(RADIANS(G1528))*COS(RADIANS(E1526))*COS(RADIANS(R1516))))&gt;90,0,$F$4*$F$5/E1525^2*(SIN(RADIANS(G1528))*SIN(RADIANS(E1526))+COS(RADIANS(G1528))*COS(RADIANS(E1526))*COS(RADIANS(R1516))))</f>
        <v>#DIV/0!</v>
      </c>
      <c r="S1528" s="3" t="e">
        <f>IF(DEGREES(ACOS(SIN(RADIANS(G1528))*SIN(RADIANS(E1526))+COS(RADIANS(G1528))*COS(RADIANS(E1526))*COS(RADIANS(S1516))))&gt;90,0,$F$4*$F$5/E1525^2*(SIN(RADIANS(G1528))*SIN(RADIANS(E1526))+COS(RADIANS(G1528))*COS(RADIANS(E1526))*COS(RADIANS(S1516))))</f>
        <v>#DIV/0!</v>
      </c>
      <c r="T1528" s="3" t="e">
        <f>IF(DEGREES(ACOS(SIN(RADIANS(G1528))*SIN(RADIANS(E1526))+COS(RADIANS(G1528))*COS(RADIANS(E1526))*COS(RADIANS(T1516))))&gt;90,0,$F$4*$F$5/E1525^2*(SIN(RADIANS(G1528))*SIN(RADIANS(E1526))+COS(RADIANS(G1528))*COS(RADIANS(E1526))*COS(RADIANS(T1516))))</f>
        <v>#DIV/0!</v>
      </c>
      <c r="U1528" s="3" t="e">
        <f>IF(DEGREES(ACOS(SIN(RADIANS(G1528))*SIN(RADIANS(E1526))+COS(RADIANS(G1528))*COS(RADIANS(E1526))*COS(RADIANS(U1516))))&gt;90,0,$F$4*$F$5/E1525^2*(SIN(RADIANS(G1528))*SIN(RADIANS(E1526))+COS(RADIANS(G1528))*COS(RADIANS(E1526))*COS(RADIANS(U1516))))</f>
        <v>#DIV/0!</v>
      </c>
      <c r="V1528" s="3" t="e">
        <f>IF(DEGREES(ACOS(SIN(RADIANS(G1528))*SIN(RADIANS(E1526))+COS(RADIANS(G1528))*COS(RADIANS(E1526))*COS(RADIANS(V1516))))&gt;90,0,$F$4*$F$5/E1525^2*(SIN(RADIANS(G1528))*SIN(RADIANS(E1526))+COS(RADIANS(G1528))*COS(RADIANS(E1526))*COS(RADIANS(V1516))))</f>
        <v>#DIV/0!</v>
      </c>
      <c r="W1528" s="3" t="e">
        <f>IF(DEGREES(ACOS(SIN(RADIANS(G1528))*SIN(RADIANS(E1526))+COS(RADIANS(G1528))*COS(RADIANS(E1526))*COS(RADIANS(W1516))))&gt;90,0,$F$4*$F$5/E1525^2*(SIN(RADIANS(G1528))*SIN(RADIANS(E1526))+COS(RADIANS(G1528))*COS(RADIANS(E1526))*COS(RADIANS(W1516))))</f>
        <v>#DIV/0!</v>
      </c>
      <c r="X1528" s="3" t="e">
        <f>IF(DEGREES(ACOS(SIN(RADIANS(G1528))*SIN(RADIANS(E1526))+COS(RADIANS(G1528))*COS(RADIANS(E1526))*COS(RADIANS(X1516))))&gt;90,0,$F$4*$F$5/E1525^2*(SIN(RADIANS(G1528))*SIN(RADIANS(E1526))+COS(RADIANS(G1528))*COS(RADIANS(E1526))*COS(RADIANS(X1516))))</f>
        <v>#DIV/0!</v>
      </c>
      <c r="Y1528" s="3" t="e">
        <f>IF(DEGREES(ACOS(SIN(RADIANS(G1528))*SIN(RADIANS(E1526))+COS(RADIANS(G1528))*COS(RADIANS(E1526))*COS(RADIANS(Y1516))))&gt;90,0,$F$4*$F$5/E1525^2*(SIN(RADIANS(G1528))*SIN(RADIANS(E1526))+COS(RADIANS(G1528))*COS(RADIANS(E1526))*COS(RADIANS(Y1516))))</f>
        <v>#DIV/0!</v>
      </c>
      <c r="Z1528" s="3" t="e">
        <f>IF(DEGREES(ACOS(SIN(RADIANS(G1528))*SIN(RADIANS(E1526))+COS(RADIANS(G1528))*COS(RADIANS(E1526))*COS(RADIANS(Z1516))))&gt;90,0,$F$4*$F$5/E1525^2*(SIN(RADIANS(G1528))*SIN(RADIANS(E1526))+COS(RADIANS(G1528))*COS(RADIANS(E1526))*COS(RADIANS(Z1516))))</f>
        <v>#DIV/0!</v>
      </c>
      <c r="AA1528" s="3" t="e">
        <f>IF(DEGREES(ACOS(SIN(RADIANS(G1528))*SIN(RADIANS(E1526))+COS(RADIANS(G1528))*COS(RADIANS(E1526))*COS(RADIANS(AA1516))))&gt;90,0,$F$4*$F$5/E1525^2*(SIN(RADIANS(G1528))*SIN(RADIANS(E1526))+COS(RADIANS(G1528))*COS(RADIANS(E1526))*COS(RADIANS(AA1516))))</f>
        <v>#DIV/0!</v>
      </c>
      <c r="AB1528" s="3" t="e">
        <f>IF(DEGREES(ACOS(SIN(RADIANS(G1528))*SIN(RADIANS(E1526))+COS(RADIANS(G1528))*COS(RADIANS(E1526))*COS(RADIANS(AB1516))))&gt;90,0,$F$4*$F$5/E1525^2*(SIN(RADIANS(G1528))*SIN(RADIANS(E1526))+COS(RADIANS(G1528))*COS(RADIANS(E1526))*COS(RADIANS(AB1516))))</f>
        <v>#DIV/0!</v>
      </c>
      <c r="AC1528" s="3" t="e">
        <f>IF(DEGREES(ACOS(SIN(RADIANS(G1528))*SIN(RADIANS(E1526))+COS(RADIANS(G1528))*COS(RADIANS(E1526))*COS(RADIANS(AC1516))))&gt;90,0,$F$4*$F$5/E1525^2*(SIN(RADIANS(G1528))*SIN(RADIANS(E1526))+COS(RADIANS(G1528))*COS(RADIANS(E1526))*COS(RADIANS(AC1516))))</f>
        <v>#DIV/0!</v>
      </c>
      <c r="AD1528" s="3" t="e">
        <f>IF(DEGREES(ACOS(SIN(RADIANS(G1528))*SIN(RADIANS(E1526))+COS(RADIANS(G1528))*COS(RADIANS(E1526))*COS(RADIANS(AD1516))))&gt;90,0,$F$4*$F$5/E1525^2*(SIN(RADIANS(G1528))*SIN(RADIANS(E1526))+COS(RADIANS(G1528))*COS(RADIANS(E1526))*COS(RADIANS(AD1516))))</f>
        <v>#DIV/0!</v>
      </c>
      <c r="AE1528" s="3" t="e">
        <f>IF(DEGREES(ACOS(SIN(RADIANS(G1528))*SIN(RADIANS(E1526))+COS(RADIANS(G1528))*COS(RADIANS(E1526))*COS(RADIANS(AE1516))))&gt;90,0,$F$4*$F$5/E1525^2*(SIN(RADIANS(G1528))*SIN(RADIANS(E1526))+COS(RADIANS(G1528))*COS(RADIANS(E1526))*COS(RADIANS(AE1516))))</f>
        <v>#DIV/0!</v>
      </c>
      <c r="AF1528" s="3" t="e">
        <f>IF(DEGREES(ACOS(SIN(RADIANS(G1528))*SIN(RADIANS(E1526))+COS(RADIANS(G1528))*COS(RADIANS(E1526))*COS(RADIANS(AF1516))))&gt;90,0,$F$4*$F$5/E1525^2*(SIN(RADIANS(G1528))*SIN(RADIANS(E1526))+COS(RADIANS(G1528))*COS(RADIANS(E1526))*COS(RADIANS(AF1516))))</f>
        <v>#DIV/0!</v>
      </c>
      <c r="AG1528" s="3" t="e">
        <f>IF(DEGREES(ACOS(SIN(RADIANS(G1528))*SIN(RADIANS(E1526))+COS(RADIANS(G1528))*COS(RADIANS(E1526))*COS(RADIANS(AG1516))))&gt;90,0,$F$4*$F$5/E1525^2*(SIN(RADIANS(G1528))*SIN(RADIANS(E1526))+COS(RADIANS(G1528))*COS(RADIANS(E1526))*COS(RADIANS(AG1516))))</f>
        <v>#DIV/0!</v>
      </c>
      <c r="AH1528" s="3" t="e">
        <f>IF(DEGREES(ACOS(SIN(RADIANS(G1528))*SIN(RADIANS(E1526))+COS(RADIANS(G1528))*COS(RADIANS(E1526))*COS(RADIANS(AH1516))))&gt;90,0,$F$4*$F$5/E1525^2*(SIN(RADIANS(G1528))*SIN(RADIANS(E1526))+COS(RADIANS(G1528))*COS(RADIANS(E1526))*COS(RADIANS(AH1516))))</f>
        <v>#DIV/0!</v>
      </c>
      <c r="AI1528" s="3" t="e">
        <f>IF(DEGREES(ACOS(SIN(RADIANS(G1528))*SIN(RADIANS(E1526))+COS(RADIANS(G1528))*COS(RADIANS(E1526))*COS(RADIANS(AI1516))))&gt;90,0,$F$4*$F$5/E1525^2*(SIN(RADIANS(G1528))*SIN(RADIANS(E1526))+COS(RADIANS(G1528))*COS(RADIANS(E1526))*COS(RADIANS(AI1516))))</f>
        <v>#DIV/0!</v>
      </c>
      <c r="AJ1528" s="3" t="e">
        <f>IF(DEGREES(ACOS(SIN(RADIANS(G1528))*SIN(RADIANS(E1526))+COS(RADIANS(G1528))*COS(RADIANS(E1526))*COS(RADIANS(AJ1516))))&gt;90,0,$F$4*$F$5/E1525^2*(SIN(RADIANS(G1528))*SIN(RADIANS(E1526))+COS(RADIANS(G1528))*COS(RADIANS(E1526))*COS(RADIANS(AJ1516))))</f>
        <v>#DIV/0!</v>
      </c>
      <c r="AK1528" s="3">
        <f>IF(DEGREES(ACOS(SIN(RADIANS(G1528))*SIN(RADIANS(E1526))+COS(RADIANS(G1528))*COS(RADIANS(E1526))*COS(RADIANS(AK1516))))&gt;90,0,$F$4*$F$5/E1525^2*(SIN(RADIANS(G1528))*SIN(RADIANS(E1526))+COS(RADIANS(G1528))*COS(RADIANS(E1526))*COS(RADIANS(AK1516))))</f>
        <v>0</v>
      </c>
      <c r="AL1528" s="3">
        <f>IF(DEGREES(ACOS(SIN(RADIANS(G1528))*SIN(RADIANS(E1526))+COS(RADIANS(G1528))*COS(RADIANS(E1526))*COS(RADIANS(AL1516))))&gt;90,0,$F$4*$F$5/E1525^2*(SIN(RADIANS(G1528))*SIN(RADIANS(E1526))+COS(RADIANS(G1528))*COS(RADIANS(E1526))*COS(RADIANS(AL1516))))</f>
        <v>0</v>
      </c>
      <c r="AM1528" s="3">
        <f>IF(DEGREES(ACOS(SIN(RADIANS(G1528))*SIN(RADIANS(E1526))+COS(RADIANS(G1528))*COS(RADIANS(E1526))*COS(RADIANS(AM1516))))&gt;90,0,$F$4*$F$5/E1525^2*(SIN(RADIANS(G1528))*SIN(RADIANS(E1526))+COS(RADIANS(G1528))*COS(RADIANS(E1526))*COS(RADIANS(AM1516))))</f>
        <v>0</v>
      </c>
      <c r="AN1528" s="3">
        <f>IF(DEGREES(ACOS(SIN(RADIANS(G1528))*SIN(RADIANS(E1526))+COS(RADIANS(G1528))*COS(RADIANS(E1526))*COS(RADIANS(AN1516))))&gt;90,0,$F$4*$F$5/E1525^2*(SIN(RADIANS(G1528))*SIN(RADIANS(E1526))+COS(RADIANS(G1528))*COS(RADIANS(E1526))*COS(RADIANS(AN1516))))</f>
        <v>0</v>
      </c>
      <c r="AO1528" s="3">
        <f>IF(DEGREES(ACOS(SIN(RADIANS(G1528))*SIN(RADIANS(E1526))+COS(RADIANS(G1528))*COS(RADIANS(E1526))*COS(RADIANS(AO1516))))&gt;90,0,$F$4*$F$5/E1525^2*(SIN(RADIANS(G1528))*SIN(RADIANS(E1526))+COS(RADIANS(G1528))*COS(RADIANS(E1526))*COS(RADIANS(AO1516))))</f>
        <v>0</v>
      </c>
      <c r="AP1528" s="3">
        <f>IF(DEGREES(ACOS(SIN(RADIANS(G1528))*SIN(RADIANS(E1526))+COS(RADIANS(G1528))*COS(RADIANS(E1526))*COS(RADIANS(AP1516))))&gt;90,0,$F$4*$F$5/E1525^2*(SIN(RADIANS(G1528))*SIN(RADIANS(E1526))+COS(RADIANS(G1528))*COS(RADIANS(E1526))*COS(RADIANS(AP1516))))</f>
        <v>0</v>
      </c>
      <c r="AQ1528" s="3">
        <f>IF(DEGREES(ACOS(SIN(RADIANS(G1528))*SIN(RADIANS(E1526))+COS(RADIANS(G1528))*COS(RADIANS(E1526))*COS(RADIANS(AQ1516))))&gt;90,0,$F$4*$F$5/E1525^2*(SIN(RADIANS(G1528))*SIN(RADIANS(E1526))+COS(RADIANS(G1528))*COS(RADIANS(E1526))*COS(RADIANS(AQ1516))))</f>
        <v>0</v>
      </c>
      <c r="AR1528" s="3">
        <f>IF(DEGREES(ACOS(SIN(RADIANS(G1528))*SIN(RADIANS(E1526))+COS(RADIANS(G1528))*COS(RADIANS(E1526))*COS(RADIANS(AR1516))))&gt;90,0,$F$4*$F$5/E1525^2*(SIN(RADIANS(G1528))*SIN(RADIANS(E1526))+COS(RADIANS(G1528))*COS(RADIANS(E1526))*COS(RADIANS(AR1516))))</f>
        <v>0</v>
      </c>
    </row>
    <row r="1529" spans="2:44" ht="15.75" customHeight="1" x14ac:dyDescent="0.2">
      <c r="G1529" s="3">
        <v>-20</v>
      </c>
      <c r="I1529" s="3">
        <f>IF(DEGREES(ACOS(SIN(RADIANS(G1529))*SIN(RADIANS(E1526))+COS(RADIANS(G1529))*COS(RADIANS(E1526))*COS(RADIANS(I1516))))&gt;90,0,$F$4*$F$5/E1525^2*(SIN(RADIANS(G1529))*SIN(RADIANS(E1526))+COS(RADIANS(G1529))*COS(RADIANS(E1526))*COS(RADIANS(I1516))))</f>
        <v>0</v>
      </c>
      <c r="J1529" s="3">
        <f>IF(DEGREES(ACOS(SIN(RADIANS(G1529))*SIN(RADIANS(E1526))+COS(RADIANS(G1529))*COS(RADIANS(E1526))*COS(RADIANS(J1516))))&gt;90,0,$F$4*$F$5/E1525^2*(SIN(RADIANS(G1529))*SIN(RADIANS(E1526))+COS(RADIANS(G1529))*COS(RADIANS(E1526))*COS(RADIANS(J1516))))</f>
        <v>0</v>
      </c>
      <c r="K1529" s="3">
        <f>IF(DEGREES(ACOS(SIN(RADIANS(G1529))*SIN(RADIANS(E1526))+COS(RADIANS(G1529))*COS(RADIANS(E1526))*COS(RADIANS(K1516))))&gt;90,0,$F$4*$F$5/E1525^2*(SIN(RADIANS(G1529))*SIN(RADIANS(E1526))+COS(RADIANS(G1529))*COS(RADIANS(E1526))*COS(RADIANS(K1516))))</f>
        <v>0</v>
      </c>
      <c r="L1529" s="3">
        <f>IF(DEGREES(ACOS(SIN(RADIANS(G1529))*SIN(RADIANS(E1526))+COS(RADIANS(G1529))*COS(RADIANS(E1526))*COS(RADIANS(L1516))))&gt;90,0,$F$4*$F$5/E1525^2*(SIN(RADIANS(G1529))*SIN(RADIANS(E1526))+COS(RADIANS(G1529))*COS(RADIANS(E1526))*COS(RADIANS(L1516))))</f>
        <v>0</v>
      </c>
      <c r="M1529" s="3">
        <f>IF(DEGREES(ACOS(SIN(RADIANS(G1529))*SIN(RADIANS(E1526))+COS(RADIANS(G1529))*COS(RADIANS(E1526))*COS(RADIANS(M1516))))&gt;90,0,$F$4*$F$5/E1525^2*(SIN(RADIANS(G1529))*SIN(RADIANS(E1526))+COS(RADIANS(G1529))*COS(RADIANS(E1526))*COS(RADIANS(M1516))))</f>
        <v>0</v>
      </c>
      <c r="N1529" s="3">
        <f>IF(DEGREES(ACOS(SIN(RADIANS(G1529))*SIN(RADIANS(E1526))+COS(RADIANS(G1529))*COS(RADIANS(E1526))*COS(RADIANS(N1516))))&gt;90,0,$F$4*$F$5/E1525^2*(SIN(RADIANS(G1529))*SIN(RADIANS(E1526))+COS(RADIANS(G1529))*COS(RADIANS(E1526))*COS(RADIANS(N1516))))</f>
        <v>0</v>
      </c>
      <c r="O1529" s="3">
        <f>IF(DEGREES(ACOS(SIN(RADIANS(G1529))*SIN(RADIANS(E1526))+COS(RADIANS(G1529))*COS(RADIANS(E1526))*COS(RADIANS(O1516))))&gt;90,0,$F$4*$F$5/E1525^2*(SIN(RADIANS(G1529))*SIN(RADIANS(E1526))+COS(RADIANS(G1529))*COS(RADIANS(E1526))*COS(RADIANS(O1516))))</f>
        <v>0</v>
      </c>
      <c r="P1529" s="3">
        <f>IF(DEGREES(ACOS(SIN(RADIANS(G1529))*SIN(RADIANS(E1526))+COS(RADIANS(G1529))*COS(RADIANS(E1526))*COS(RADIANS(P1516))))&gt;90,0,$F$4*$F$5/E1525^2*(SIN(RADIANS(G1529))*SIN(RADIANS(E1526))+COS(RADIANS(G1529))*COS(RADIANS(E1526))*COS(RADIANS(P1516))))</f>
        <v>0</v>
      </c>
      <c r="Q1529" s="3">
        <f>IF(DEGREES(ACOS(SIN(RADIANS(G1529))*SIN(RADIANS(E1526))+COS(RADIANS(G1529))*COS(RADIANS(E1526))*COS(RADIANS(Q1516))))&gt;90,0,$F$4*$F$5/E1525^2*(SIN(RADIANS(G1529))*SIN(RADIANS(E1526))+COS(RADIANS(G1529))*COS(RADIANS(E1526))*COS(RADIANS(Q1516))))</f>
        <v>0</v>
      </c>
      <c r="R1529" s="3" t="e">
        <f>IF(DEGREES(ACOS(SIN(RADIANS(G1529))*SIN(RADIANS(E1526))+COS(RADIANS(G1529))*COS(RADIANS(E1526))*COS(RADIANS(R1516))))&gt;90,0,$F$4*$F$5/E1525^2*(SIN(RADIANS(G1529))*SIN(RADIANS(E1526))+COS(RADIANS(G1529))*COS(RADIANS(E1526))*COS(RADIANS(R1516))))</f>
        <v>#DIV/0!</v>
      </c>
      <c r="S1529" s="3" t="e">
        <f>IF(DEGREES(ACOS(SIN(RADIANS(G1529))*SIN(RADIANS(E1526))+COS(RADIANS(G1529))*COS(RADIANS(E1526))*COS(RADIANS(S1516))))&gt;90,0,$F$4*$F$5/E1525^2*(SIN(RADIANS(G1529))*SIN(RADIANS(E1526))+COS(RADIANS(G1529))*COS(RADIANS(E1526))*COS(RADIANS(S1516))))</f>
        <v>#DIV/0!</v>
      </c>
      <c r="T1529" s="3" t="e">
        <f>IF(DEGREES(ACOS(SIN(RADIANS(G1529))*SIN(RADIANS(E1526))+COS(RADIANS(G1529))*COS(RADIANS(E1526))*COS(RADIANS(T1516))))&gt;90,0,$F$4*$F$5/E1525^2*(SIN(RADIANS(G1529))*SIN(RADIANS(E1526))+COS(RADIANS(G1529))*COS(RADIANS(E1526))*COS(RADIANS(T1516))))</f>
        <v>#DIV/0!</v>
      </c>
      <c r="U1529" s="3" t="e">
        <f>IF(DEGREES(ACOS(SIN(RADIANS(G1529))*SIN(RADIANS(E1526))+COS(RADIANS(G1529))*COS(RADIANS(E1526))*COS(RADIANS(U1516))))&gt;90,0,$F$4*$F$5/E1525^2*(SIN(RADIANS(G1529))*SIN(RADIANS(E1526))+COS(RADIANS(G1529))*COS(RADIANS(E1526))*COS(RADIANS(U1516))))</f>
        <v>#DIV/0!</v>
      </c>
      <c r="V1529" s="3" t="e">
        <f>IF(DEGREES(ACOS(SIN(RADIANS(G1529))*SIN(RADIANS(E1526))+COS(RADIANS(G1529))*COS(RADIANS(E1526))*COS(RADIANS(V1516))))&gt;90,0,$F$4*$F$5/E1525^2*(SIN(RADIANS(G1529))*SIN(RADIANS(E1526))+COS(RADIANS(G1529))*COS(RADIANS(E1526))*COS(RADIANS(V1516))))</f>
        <v>#DIV/0!</v>
      </c>
      <c r="W1529" s="3" t="e">
        <f>IF(DEGREES(ACOS(SIN(RADIANS(G1529))*SIN(RADIANS(E1526))+COS(RADIANS(G1529))*COS(RADIANS(E1526))*COS(RADIANS(W1516))))&gt;90,0,$F$4*$F$5/E1525^2*(SIN(RADIANS(G1529))*SIN(RADIANS(E1526))+COS(RADIANS(G1529))*COS(RADIANS(E1526))*COS(RADIANS(W1516))))</f>
        <v>#DIV/0!</v>
      </c>
      <c r="X1529" s="3" t="e">
        <f>IF(DEGREES(ACOS(SIN(RADIANS(G1529))*SIN(RADIANS(E1526))+COS(RADIANS(G1529))*COS(RADIANS(E1526))*COS(RADIANS(X1516))))&gt;90,0,$F$4*$F$5/E1525^2*(SIN(RADIANS(G1529))*SIN(RADIANS(E1526))+COS(RADIANS(G1529))*COS(RADIANS(E1526))*COS(RADIANS(X1516))))</f>
        <v>#DIV/0!</v>
      </c>
      <c r="Y1529" s="3" t="e">
        <f>IF(DEGREES(ACOS(SIN(RADIANS(G1529))*SIN(RADIANS(E1526))+COS(RADIANS(G1529))*COS(RADIANS(E1526))*COS(RADIANS(Y1516))))&gt;90,0,$F$4*$F$5/E1525^2*(SIN(RADIANS(G1529))*SIN(RADIANS(E1526))+COS(RADIANS(G1529))*COS(RADIANS(E1526))*COS(RADIANS(Y1516))))</f>
        <v>#DIV/0!</v>
      </c>
      <c r="Z1529" s="3" t="e">
        <f>IF(DEGREES(ACOS(SIN(RADIANS(G1529))*SIN(RADIANS(E1526))+COS(RADIANS(G1529))*COS(RADIANS(E1526))*COS(RADIANS(Z1516))))&gt;90,0,$F$4*$F$5/E1525^2*(SIN(RADIANS(G1529))*SIN(RADIANS(E1526))+COS(RADIANS(G1529))*COS(RADIANS(E1526))*COS(RADIANS(Z1516))))</f>
        <v>#DIV/0!</v>
      </c>
      <c r="AA1529" s="3" t="e">
        <f>IF(DEGREES(ACOS(SIN(RADIANS(G1529))*SIN(RADIANS(E1526))+COS(RADIANS(G1529))*COS(RADIANS(E1526))*COS(RADIANS(AA1516))))&gt;90,0,$F$4*$F$5/E1525^2*(SIN(RADIANS(G1529))*SIN(RADIANS(E1526))+COS(RADIANS(G1529))*COS(RADIANS(E1526))*COS(RADIANS(AA1516))))</f>
        <v>#DIV/0!</v>
      </c>
      <c r="AB1529" s="3" t="e">
        <f>IF(DEGREES(ACOS(SIN(RADIANS(G1529))*SIN(RADIANS(E1526))+COS(RADIANS(G1529))*COS(RADIANS(E1526))*COS(RADIANS(AB1516))))&gt;90,0,$F$4*$F$5/E1525^2*(SIN(RADIANS(G1529))*SIN(RADIANS(E1526))+COS(RADIANS(G1529))*COS(RADIANS(E1526))*COS(RADIANS(AB1516))))</f>
        <v>#DIV/0!</v>
      </c>
      <c r="AC1529" s="3" t="e">
        <f>IF(DEGREES(ACOS(SIN(RADIANS(G1529))*SIN(RADIANS(E1526))+COS(RADIANS(G1529))*COS(RADIANS(E1526))*COS(RADIANS(AC1516))))&gt;90,0,$F$4*$F$5/E1525^2*(SIN(RADIANS(G1529))*SIN(RADIANS(E1526))+COS(RADIANS(G1529))*COS(RADIANS(E1526))*COS(RADIANS(AC1516))))</f>
        <v>#DIV/0!</v>
      </c>
      <c r="AD1529" s="3" t="e">
        <f>IF(DEGREES(ACOS(SIN(RADIANS(G1529))*SIN(RADIANS(E1526))+COS(RADIANS(G1529))*COS(RADIANS(E1526))*COS(RADIANS(AD1516))))&gt;90,0,$F$4*$F$5/E1525^2*(SIN(RADIANS(G1529))*SIN(RADIANS(E1526))+COS(RADIANS(G1529))*COS(RADIANS(E1526))*COS(RADIANS(AD1516))))</f>
        <v>#DIV/0!</v>
      </c>
      <c r="AE1529" s="3" t="e">
        <f>IF(DEGREES(ACOS(SIN(RADIANS(G1529))*SIN(RADIANS(E1526))+COS(RADIANS(G1529))*COS(RADIANS(E1526))*COS(RADIANS(AE1516))))&gt;90,0,$F$4*$F$5/E1525^2*(SIN(RADIANS(G1529))*SIN(RADIANS(E1526))+COS(RADIANS(G1529))*COS(RADIANS(E1526))*COS(RADIANS(AE1516))))</f>
        <v>#DIV/0!</v>
      </c>
      <c r="AF1529" s="3" t="e">
        <f>IF(DEGREES(ACOS(SIN(RADIANS(G1529))*SIN(RADIANS(E1526))+COS(RADIANS(G1529))*COS(RADIANS(E1526))*COS(RADIANS(AF1516))))&gt;90,0,$F$4*$F$5/E1525^2*(SIN(RADIANS(G1529))*SIN(RADIANS(E1526))+COS(RADIANS(G1529))*COS(RADIANS(E1526))*COS(RADIANS(AF1516))))</f>
        <v>#DIV/0!</v>
      </c>
      <c r="AG1529" s="3" t="e">
        <f>IF(DEGREES(ACOS(SIN(RADIANS(G1529))*SIN(RADIANS(E1526))+COS(RADIANS(G1529))*COS(RADIANS(E1526))*COS(RADIANS(AG1516))))&gt;90,0,$F$4*$F$5/E1525^2*(SIN(RADIANS(G1529))*SIN(RADIANS(E1526))+COS(RADIANS(G1529))*COS(RADIANS(E1526))*COS(RADIANS(AG1516))))</f>
        <v>#DIV/0!</v>
      </c>
      <c r="AH1529" s="3" t="e">
        <f>IF(DEGREES(ACOS(SIN(RADIANS(G1529))*SIN(RADIANS(E1526))+COS(RADIANS(G1529))*COS(RADIANS(E1526))*COS(RADIANS(AH1516))))&gt;90,0,$F$4*$F$5/E1525^2*(SIN(RADIANS(G1529))*SIN(RADIANS(E1526))+COS(RADIANS(G1529))*COS(RADIANS(E1526))*COS(RADIANS(AH1516))))</f>
        <v>#DIV/0!</v>
      </c>
      <c r="AI1529" s="3" t="e">
        <f>IF(DEGREES(ACOS(SIN(RADIANS(G1529))*SIN(RADIANS(E1526))+COS(RADIANS(G1529))*COS(RADIANS(E1526))*COS(RADIANS(AI1516))))&gt;90,0,$F$4*$F$5/E1525^2*(SIN(RADIANS(G1529))*SIN(RADIANS(E1526))+COS(RADIANS(G1529))*COS(RADIANS(E1526))*COS(RADIANS(AI1516))))</f>
        <v>#DIV/0!</v>
      </c>
      <c r="AJ1529" s="3" t="e">
        <f>IF(DEGREES(ACOS(SIN(RADIANS(G1529))*SIN(RADIANS(E1526))+COS(RADIANS(G1529))*COS(RADIANS(E1526))*COS(RADIANS(AJ1516))))&gt;90,0,$F$4*$F$5/E1525^2*(SIN(RADIANS(G1529))*SIN(RADIANS(E1526))+COS(RADIANS(G1529))*COS(RADIANS(E1526))*COS(RADIANS(AJ1516))))</f>
        <v>#DIV/0!</v>
      </c>
      <c r="AK1529" s="3">
        <f>IF(DEGREES(ACOS(SIN(RADIANS(G1529))*SIN(RADIANS(E1526))+COS(RADIANS(G1529))*COS(RADIANS(E1526))*COS(RADIANS(AK1516))))&gt;90,0,$F$4*$F$5/E1525^2*(SIN(RADIANS(G1529))*SIN(RADIANS(E1526))+COS(RADIANS(G1529))*COS(RADIANS(E1526))*COS(RADIANS(AK1516))))</f>
        <v>0</v>
      </c>
      <c r="AL1529" s="3">
        <f>IF(DEGREES(ACOS(SIN(RADIANS(G1529))*SIN(RADIANS(E1526))+COS(RADIANS(G1529))*COS(RADIANS(E1526))*COS(RADIANS(AL1516))))&gt;90,0,$F$4*$F$5/E1525^2*(SIN(RADIANS(G1529))*SIN(RADIANS(E1526))+COS(RADIANS(G1529))*COS(RADIANS(E1526))*COS(RADIANS(AL1516))))</f>
        <v>0</v>
      </c>
      <c r="AM1529" s="3">
        <f>IF(DEGREES(ACOS(SIN(RADIANS(G1529))*SIN(RADIANS(E1526))+COS(RADIANS(G1529))*COS(RADIANS(E1526))*COS(RADIANS(AM1516))))&gt;90,0,$F$4*$F$5/E1525^2*(SIN(RADIANS(G1529))*SIN(RADIANS(E1526))+COS(RADIANS(G1529))*COS(RADIANS(E1526))*COS(RADIANS(AM1516))))</f>
        <v>0</v>
      </c>
      <c r="AN1529" s="3">
        <f>IF(DEGREES(ACOS(SIN(RADIANS(G1529))*SIN(RADIANS(E1526))+COS(RADIANS(G1529))*COS(RADIANS(E1526))*COS(RADIANS(AN1516))))&gt;90,0,$F$4*$F$5/E1525^2*(SIN(RADIANS(G1529))*SIN(RADIANS(E1526))+COS(RADIANS(G1529))*COS(RADIANS(E1526))*COS(RADIANS(AN1516))))</f>
        <v>0</v>
      </c>
      <c r="AO1529" s="3">
        <f>IF(DEGREES(ACOS(SIN(RADIANS(G1529))*SIN(RADIANS(E1526))+COS(RADIANS(G1529))*COS(RADIANS(E1526))*COS(RADIANS(AO1516))))&gt;90,0,$F$4*$F$5/E1525^2*(SIN(RADIANS(G1529))*SIN(RADIANS(E1526))+COS(RADIANS(G1529))*COS(RADIANS(E1526))*COS(RADIANS(AO1516))))</f>
        <v>0</v>
      </c>
      <c r="AP1529" s="3">
        <f>IF(DEGREES(ACOS(SIN(RADIANS(G1529))*SIN(RADIANS(E1526))+COS(RADIANS(G1529))*COS(RADIANS(E1526))*COS(RADIANS(AP1516))))&gt;90,0,$F$4*$F$5/E1525^2*(SIN(RADIANS(G1529))*SIN(RADIANS(E1526))+COS(RADIANS(G1529))*COS(RADIANS(E1526))*COS(RADIANS(AP1516))))</f>
        <v>0</v>
      </c>
      <c r="AQ1529" s="3">
        <f>IF(DEGREES(ACOS(SIN(RADIANS(G1529))*SIN(RADIANS(E1526))+COS(RADIANS(G1529))*COS(RADIANS(E1526))*COS(RADIANS(AQ1516))))&gt;90,0,$F$4*$F$5/E1525^2*(SIN(RADIANS(G1529))*SIN(RADIANS(E1526))+COS(RADIANS(G1529))*COS(RADIANS(E1526))*COS(RADIANS(AQ1516))))</f>
        <v>0</v>
      </c>
      <c r="AR1529" s="3">
        <f>IF(DEGREES(ACOS(SIN(RADIANS(G1529))*SIN(RADIANS(E1526))+COS(RADIANS(G1529))*COS(RADIANS(E1526))*COS(RADIANS(AR1516))))&gt;90,0,$F$4*$F$5/E1525^2*(SIN(RADIANS(G1529))*SIN(RADIANS(E1526))+COS(RADIANS(G1529))*COS(RADIANS(E1526))*COS(RADIANS(AR1516))))</f>
        <v>0</v>
      </c>
    </row>
    <row r="1530" spans="2:44" ht="15.75" customHeight="1" x14ac:dyDescent="0.2">
      <c r="G1530" s="3">
        <v>-30</v>
      </c>
      <c r="I1530" s="3">
        <f>IF(DEGREES(ACOS(SIN(RADIANS(G1530))*SIN(RADIANS(E1526))+COS(RADIANS(G1530))*COS(RADIANS(E1526))*COS(RADIANS(I1516))))&gt;90,0,$F$4*$F$5/E1525^2*(SIN(RADIANS(G1530))*SIN(RADIANS(E1526))+COS(RADIANS(G1530))*COS(RADIANS(E1526))*COS(RADIANS(I1516))))</f>
        <v>0</v>
      </c>
      <c r="J1530" s="3">
        <f>IF(DEGREES(ACOS(SIN(RADIANS(G1530))*SIN(RADIANS(E1526))+COS(RADIANS(G1530))*COS(RADIANS(E1526))*COS(RADIANS(J1516))))&gt;90,0,$F$4*$F$5/E1525^2*(SIN(RADIANS(G1530))*SIN(RADIANS(E1526))+COS(RADIANS(G1530))*COS(RADIANS(E1526))*COS(RADIANS(J1516))))</f>
        <v>0</v>
      </c>
      <c r="K1530" s="3">
        <f>IF(DEGREES(ACOS(SIN(RADIANS(G1530))*SIN(RADIANS(E1526))+COS(RADIANS(G1530))*COS(RADIANS(E1526))*COS(RADIANS(K1516))))&gt;90,0,$F$4*$F$5/E1525^2*(SIN(RADIANS(G1530))*SIN(RADIANS(E1526))+COS(RADIANS(G1530))*COS(RADIANS(E1526))*COS(RADIANS(K1516))))</f>
        <v>0</v>
      </c>
      <c r="L1530" s="3">
        <f>IF(DEGREES(ACOS(SIN(RADIANS(G1530))*SIN(RADIANS(E1526))+COS(RADIANS(G1530))*COS(RADIANS(E1526))*COS(RADIANS(L1516))))&gt;90,0,$F$4*$F$5/E1525^2*(SIN(RADIANS(G1530))*SIN(RADIANS(E1526))+COS(RADIANS(G1530))*COS(RADIANS(E1526))*COS(RADIANS(L1516))))</f>
        <v>0</v>
      </c>
      <c r="M1530" s="3">
        <f>IF(DEGREES(ACOS(SIN(RADIANS(G1530))*SIN(RADIANS(E1526))+COS(RADIANS(G1530))*COS(RADIANS(E1526))*COS(RADIANS(M1516))))&gt;90,0,$F$4*$F$5/E1525^2*(SIN(RADIANS(G1530))*SIN(RADIANS(E1526))+COS(RADIANS(G1530))*COS(RADIANS(E1526))*COS(RADIANS(M1516))))</f>
        <v>0</v>
      </c>
      <c r="N1530" s="3">
        <f>IF(DEGREES(ACOS(SIN(RADIANS(G1530))*SIN(RADIANS(E1526))+COS(RADIANS(G1530))*COS(RADIANS(E1526))*COS(RADIANS(N1516))))&gt;90,0,$F$4*$F$5/E1525^2*(SIN(RADIANS(G1530))*SIN(RADIANS(E1526))+COS(RADIANS(G1530))*COS(RADIANS(E1526))*COS(RADIANS(N1516))))</f>
        <v>0</v>
      </c>
      <c r="O1530" s="3">
        <f>IF(DEGREES(ACOS(SIN(RADIANS(G1530))*SIN(RADIANS(E1526))+COS(RADIANS(G1530))*COS(RADIANS(E1526))*COS(RADIANS(O1516))))&gt;90,0,$F$4*$F$5/E1525^2*(SIN(RADIANS(G1530))*SIN(RADIANS(E1526))+COS(RADIANS(G1530))*COS(RADIANS(E1526))*COS(RADIANS(O1516))))</f>
        <v>0</v>
      </c>
      <c r="P1530" s="3">
        <f>IF(DEGREES(ACOS(SIN(RADIANS(G1530))*SIN(RADIANS(E1526))+COS(RADIANS(G1530))*COS(RADIANS(E1526))*COS(RADIANS(P1516))))&gt;90,0,$F$4*$F$5/E1525^2*(SIN(RADIANS(G1530))*SIN(RADIANS(E1526))+COS(RADIANS(G1530))*COS(RADIANS(E1526))*COS(RADIANS(P1516))))</f>
        <v>0</v>
      </c>
      <c r="Q1530" s="3">
        <f>IF(DEGREES(ACOS(SIN(RADIANS(G1530))*SIN(RADIANS(E1526))+COS(RADIANS(G1530))*COS(RADIANS(E1526))*COS(RADIANS(Q1516))))&gt;90,0,$F$4*$F$5/E1525^2*(SIN(RADIANS(G1530))*SIN(RADIANS(E1526))+COS(RADIANS(G1530))*COS(RADIANS(E1526))*COS(RADIANS(Q1516))))</f>
        <v>0</v>
      </c>
      <c r="R1530" s="3" t="e">
        <f>IF(DEGREES(ACOS(SIN(RADIANS(G1530))*SIN(RADIANS(E1526))+COS(RADIANS(G1530))*COS(RADIANS(E1526))*COS(RADIANS(R1516))))&gt;90,0,$F$4*$F$5/E1525^2*(SIN(RADIANS(G1530))*SIN(RADIANS(E1526))+COS(RADIANS(G1530))*COS(RADIANS(E1526))*COS(RADIANS(R1516))))</f>
        <v>#DIV/0!</v>
      </c>
      <c r="S1530" s="3" t="e">
        <f>IF(DEGREES(ACOS(SIN(RADIANS(G1530))*SIN(RADIANS(E1526))+COS(RADIANS(G1530))*COS(RADIANS(E1526))*COS(RADIANS(S1516))))&gt;90,0,$F$4*$F$5/E1525^2*(SIN(RADIANS(G1530))*SIN(RADIANS(E1526))+COS(RADIANS(G1530))*COS(RADIANS(E1526))*COS(RADIANS(S1516))))</f>
        <v>#DIV/0!</v>
      </c>
      <c r="T1530" s="3" t="e">
        <f>IF(DEGREES(ACOS(SIN(RADIANS(G1530))*SIN(RADIANS(E1526))+COS(RADIANS(G1530))*COS(RADIANS(E1526))*COS(RADIANS(T1516))))&gt;90,0,$F$4*$F$5/E1525^2*(SIN(RADIANS(G1530))*SIN(RADIANS(E1526))+COS(RADIANS(G1530))*COS(RADIANS(E1526))*COS(RADIANS(T1516))))</f>
        <v>#DIV/0!</v>
      </c>
      <c r="U1530" s="3" t="e">
        <f>IF(DEGREES(ACOS(SIN(RADIANS(G1530))*SIN(RADIANS(E1526))+COS(RADIANS(G1530))*COS(RADIANS(E1526))*COS(RADIANS(U1516))))&gt;90,0,$F$4*$F$5/E1525^2*(SIN(RADIANS(G1530))*SIN(RADIANS(E1526))+COS(RADIANS(G1530))*COS(RADIANS(E1526))*COS(RADIANS(U1516))))</f>
        <v>#DIV/0!</v>
      </c>
      <c r="V1530" s="3" t="e">
        <f>IF(DEGREES(ACOS(SIN(RADIANS(G1530))*SIN(RADIANS(E1526))+COS(RADIANS(G1530))*COS(RADIANS(E1526))*COS(RADIANS(V1516))))&gt;90,0,$F$4*$F$5/E1525^2*(SIN(RADIANS(G1530))*SIN(RADIANS(E1526))+COS(RADIANS(G1530))*COS(RADIANS(E1526))*COS(RADIANS(V1516))))</f>
        <v>#DIV/0!</v>
      </c>
      <c r="W1530" s="3" t="e">
        <f>IF(DEGREES(ACOS(SIN(RADIANS(G1530))*SIN(RADIANS(E1526))+COS(RADIANS(G1530))*COS(RADIANS(E1526))*COS(RADIANS(W1516))))&gt;90,0,$F$4*$F$5/E1525^2*(SIN(RADIANS(G1530))*SIN(RADIANS(E1526))+COS(RADIANS(G1530))*COS(RADIANS(E1526))*COS(RADIANS(W1516))))</f>
        <v>#DIV/0!</v>
      </c>
      <c r="X1530" s="3" t="e">
        <f>IF(DEGREES(ACOS(SIN(RADIANS(G1530))*SIN(RADIANS(E1526))+COS(RADIANS(G1530))*COS(RADIANS(E1526))*COS(RADIANS(X1516))))&gt;90,0,$F$4*$F$5/E1525^2*(SIN(RADIANS(G1530))*SIN(RADIANS(E1526))+COS(RADIANS(G1530))*COS(RADIANS(E1526))*COS(RADIANS(X1516))))</f>
        <v>#DIV/0!</v>
      </c>
      <c r="Y1530" s="3" t="e">
        <f>IF(DEGREES(ACOS(SIN(RADIANS(G1530))*SIN(RADIANS(E1526))+COS(RADIANS(G1530))*COS(RADIANS(E1526))*COS(RADIANS(Y1516))))&gt;90,0,$F$4*$F$5/E1525^2*(SIN(RADIANS(G1530))*SIN(RADIANS(E1526))+COS(RADIANS(G1530))*COS(RADIANS(E1526))*COS(RADIANS(Y1516))))</f>
        <v>#DIV/0!</v>
      </c>
      <c r="Z1530" s="3" t="e">
        <f>IF(DEGREES(ACOS(SIN(RADIANS(G1530))*SIN(RADIANS(E1526))+COS(RADIANS(G1530))*COS(RADIANS(E1526))*COS(RADIANS(Z1516))))&gt;90,0,$F$4*$F$5/E1525^2*(SIN(RADIANS(G1530))*SIN(RADIANS(E1526))+COS(RADIANS(G1530))*COS(RADIANS(E1526))*COS(RADIANS(Z1516))))</f>
        <v>#DIV/0!</v>
      </c>
      <c r="AA1530" s="3" t="e">
        <f>IF(DEGREES(ACOS(SIN(RADIANS(G1530))*SIN(RADIANS(E1526))+COS(RADIANS(G1530))*COS(RADIANS(E1526))*COS(RADIANS(AA1516))))&gt;90,0,$F$4*$F$5/E1525^2*(SIN(RADIANS(G1530))*SIN(RADIANS(E1526))+COS(RADIANS(G1530))*COS(RADIANS(E1526))*COS(RADIANS(AA1516))))</f>
        <v>#DIV/0!</v>
      </c>
      <c r="AB1530" s="3" t="e">
        <f>IF(DEGREES(ACOS(SIN(RADIANS(G1530))*SIN(RADIANS(E1526))+COS(RADIANS(G1530))*COS(RADIANS(E1526))*COS(RADIANS(AB1516))))&gt;90,0,$F$4*$F$5/E1525^2*(SIN(RADIANS(G1530))*SIN(RADIANS(E1526))+COS(RADIANS(G1530))*COS(RADIANS(E1526))*COS(RADIANS(AB1516))))</f>
        <v>#DIV/0!</v>
      </c>
      <c r="AC1530" s="3" t="e">
        <f>IF(DEGREES(ACOS(SIN(RADIANS(G1530))*SIN(RADIANS(E1526))+COS(RADIANS(G1530))*COS(RADIANS(E1526))*COS(RADIANS(AC1516))))&gt;90,0,$F$4*$F$5/E1525^2*(SIN(RADIANS(G1530))*SIN(RADIANS(E1526))+COS(RADIANS(G1530))*COS(RADIANS(E1526))*COS(RADIANS(AC1516))))</f>
        <v>#DIV/0!</v>
      </c>
      <c r="AD1530" s="3" t="e">
        <f>IF(DEGREES(ACOS(SIN(RADIANS(G1530))*SIN(RADIANS(E1526))+COS(RADIANS(G1530))*COS(RADIANS(E1526))*COS(RADIANS(AD1516))))&gt;90,0,$F$4*$F$5/E1525^2*(SIN(RADIANS(G1530))*SIN(RADIANS(E1526))+COS(RADIANS(G1530))*COS(RADIANS(E1526))*COS(RADIANS(AD1516))))</f>
        <v>#DIV/0!</v>
      </c>
      <c r="AE1530" s="3" t="e">
        <f>IF(DEGREES(ACOS(SIN(RADIANS(G1530))*SIN(RADIANS(E1526))+COS(RADIANS(G1530))*COS(RADIANS(E1526))*COS(RADIANS(AE1516))))&gt;90,0,$F$4*$F$5/E1525^2*(SIN(RADIANS(G1530))*SIN(RADIANS(E1526))+COS(RADIANS(G1530))*COS(RADIANS(E1526))*COS(RADIANS(AE1516))))</f>
        <v>#DIV/0!</v>
      </c>
      <c r="AF1530" s="3" t="e">
        <f>IF(DEGREES(ACOS(SIN(RADIANS(G1530))*SIN(RADIANS(E1526))+COS(RADIANS(G1530))*COS(RADIANS(E1526))*COS(RADIANS(AF1516))))&gt;90,0,$F$4*$F$5/E1525^2*(SIN(RADIANS(G1530))*SIN(RADIANS(E1526))+COS(RADIANS(G1530))*COS(RADIANS(E1526))*COS(RADIANS(AF1516))))</f>
        <v>#DIV/0!</v>
      </c>
      <c r="AG1530" s="3" t="e">
        <f>IF(DEGREES(ACOS(SIN(RADIANS(G1530))*SIN(RADIANS(E1526))+COS(RADIANS(G1530))*COS(RADIANS(E1526))*COS(RADIANS(AG1516))))&gt;90,0,$F$4*$F$5/E1525^2*(SIN(RADIANS(G1530))*SIN(RADIANS(E1526))+COS(RADIANS(G1530))*COS(RADIANS(E1526))*COS(RADIANS(AG1516))))</f>
        <v>#DIV/0!</v>
      </c>
      <c r="AH1530" s="3" t="e">
        <f>IF(DEGREES(ACOS(SIN(RADIANS(G1530))*SIN(RADIANS(E1526))+COS(RADIANS(G1530))*COS(RADIANS(E1526))*COS(RADIANS(AH1516))))&gt;90,0,$F$4*$F$5/E1525^2*(SIN(RADIANS(G1530))*SIN(RADIANS(E1526))+COS(RADIANS(G1530))*COS(RADIANS(E1526))*COS(RADIANS(AH1516))))</f>
        <v>#DIV/0!</v>
      </c>
      <c r="AI1530" s="3" t="e">
        <f>IF(DEGREES(ACOS(SIN(RADIANS(G1530))*SIN(RADIANS(E1526))+COS(RADIANS(G1530))*COS(RADIANS(E1526))*COS(RADIANS(AI1516))))&gt;90,0,$F$4*$F$5/E1525^2*(SIN(RADIANS(G1530))*SIN(RADIANS(E1526))+COS(RADIANS(G1530))*COS(RADIANS(E1526))*COS(RADIANS(AI1516))))</f>
        <v>#DIV/0!</v>
      </c>
      <c r="AJ1530" s="3" t="e">
        <f>IF(DEGREES(ACOS(SIN(RADIANS(G1530))*SIN(RADIANS(E1526))+COS(RADIANS(G1530))*COS(RADIANS(E1526))*COS(RADIANS(AJ1516))))&gt;90,0,$F$4*$F$5/E1525^2*(SIN(RADIANS(G1530))*SIN(RADIANS(E1526))+COS(RADIANS(G1530))*COS(RADIANS(E1526))*COS(RADIANS(AJ1516))))</f>
        <v>#DIV/0!</v>
      </c>
      <c r="AK1530" s="3">
        <f>IF(DEGREES(ACOS(SIN(RADIANS(G1530))*SIN(RADIANS(E1526))+COS(RADIANS(G1530))*COS(RADIANS(E1526))*COS(RADIANS(AK1516))))&gt;90,0,$F$4*$F$5/E1525^2*(SIN(RADIANS(G1530))*SIN(RADIANS(E1526))+COS(RADIANS(G1530))*COS(RADIANS(E1526))*COS(RADIANS(AK1516))))</f>
        <v>0</v>
      </c>
      <c r="AL1530" s="3">
        <f>IF(DEGREES(ACOS(SIN(RADIANS(G1530))*SIN(RADIANS(E1526))+COS(RADIANS(G1530))*COS(RADIANS(E1526))*COS(RADIANS(AL1516))))&gt;90,0,$F$4*$F$5/E1525^2*(SIN(RADIANS(G1530))*SIN(RADIANS(E1526))+COS(RADIANS(G1530))*COS(RADIANS(E1526))*COS(RADIANS(AL1516))))</f>
        <v>0</v>
      </c>
      <c r="AM1530" s="3">
        <f>IF(DEGREES(ACOS(SIN(RADIANS(G1530))*SIN(RADIANS(E1526))+COS(RADIANS(G1530))*COS(RADIANS(E1526))*COS(RADIANS(AM1516))))&gt;90,0,$F$4*$F$5/E1525^2*(SIN(RADIANS(G1530))*SIN(RADIANS(E1526))+COS(RADIANS(G1530))*COS(RADIANS(E1526))*COS(RADIANS(AM1516))))</f>
        <v>0</v>
      </c>
      <c r="AN1530" s="3">
        <f>IF(DEGREES(ACOS(SIN(RADIANS(G1530))*SIN(RADIANS(E1526))+COS(RADIANS(G1530))*COS(RADIANS(E1526))*COS(RADIANS(AN1516))))&gt;90,0,$F$4*$F$5/E1525^2*(SIN(RADIANS(G1530))*SIN(RADIANS(E1526))+COS(RADIANS(G1530))*COS(RADIANS(E1526))*COS(RADIANS(AN1516))))</f>
        <v>0</v>
      </c>
      <c r="AO1530" s="3">
        <f>IF(DEGREES(ACOS(SIN(RADIANS(G1530))*SIN(RADIANS(E1526))+COS(RADIANS(G1530))*COS(RADIANS(E1526))*COS(RADIANS(AO1516))))&gt;90,0,$F$4*$F$5/E1525^2*(SIN(RADIANS(G1530))*SIN(RADIANS(E1526))+COS(RADIANS(G1530))*COS(RADIANS(E1526))*COS(RADIANS(AO1516))))</f>
        <v>0</v>
      </c>
      <c r="AP1530" s="3">
        <f>IF(DEGREES(ACOS(SIN(RADIANS(G1530))*SIN(RADIANS(E1526))+COS(RADIANS(G1530))*COS(RADIANS(E1526))*COS(RADIANS(AP1516))))&gt;90,0,$F$4*$F$5/E1525^2*(SIN(RADIANS(G1530))*SIN(RADIANS(E1526))+COS(RADIANS(G1530))*COS(RADIANS(E1526))*COS(RADIANS(AP1516))))</f>
        <v>0</v>
      </c>
      <c r="AQ1530" s="3">
        <f>IF(DEGREES(ACOS(SIN(RADIANS(G1530))*SIN(RADIANS(E1526))+COS(RADIANS(G1530))*COS(RADIANS(E1526))*COS(RADIANS(AQ1516))))&gt;90,0,$F$4*$F$5/E1525^2*(SIN(RADIANS(G1530))*SIN(RADIANS(E1526))+COS(RADIANS(G1530))*COS(RADIANS(E1526))*COS(RADIANS(AQ1516))))</f>
        <v>0</v>
      </c>
      <c r="AR1530" s="3">
        <f>IF(DEGREES(ACOS(SIN(RADIANS(G1530))*SIN(RADIANS(E1526))+COS(RADIANS(G1530))*COS(RADIANS(E1526))*COS(RADIANS(AR1516))))&gt;90,0,$F$4*$F$5/E1525^2*(SIN(RADIANS(G1530))*SIN(RADIANS(E1526))+COS(RADIANS(G1530))*COS(RADIANS(E1526))*COS(RADIANS(AR1516))))</f>
        <v>0</v>
      </c>
    </row>
    <row r="1531" spans="2:44" ht="15.75" customHeight="1" x14ac:dyDescent="0.2">
      <c r="G1531" s="3">
        <v>-40</v>
      </c>
      <c r="I1531" s="3">
        <f>IF(DEGREES(ACOS(SIN(RADIANS(G1531))*SIN(RADIANS(E1526))+COS(RADIANS(G1531))*COS(RADIANS(E1526))*COS(RADIANS(I1516))))&gt;90,0,$F$4*$F$5/E1525^2*(SIN(RADIANS(G1531))*SIN(RADIANS(E1526))+COS(RADIANS(G1531))*COS(RADIANS(E1526))*COS(RADIANS(I1516))))</f>
        <v>0</v>
      </c>
      <c r="J1531" s="3">
        <f>IF(DEGREES(ACOS(SIN(RADIANS(G1531))*SIN(RADIANS(E1526))+COS(RADIANS(G1531))*COS(RADIANS(E1526))*COS(RADIANS(J1516))))&gt;90,0,$F$4*$F$5/E1525^2*(SIN(RADIANS(G1531))*SIN(RADIANS(E1526))+COS(RADIANS(G1531))*COS(RADIANS(E1526))*COS(RADIANS(J1516))))</f>
        <v>0</v>
      </c>
      <c r="K1531" s="3">
        <f>IF(DEGREES(ACOS(SIN(RADIANS(G1531))*SIN(RADIANS(E1526))+COS(RADIANS(G1531))*COS(RADIANS(E1526))*COS(RADIANS(K1516))))&gt;90,0,$F$4*$F$5/E1525^2*(SIN(RADIANS(G1531))*SIN(RADIANS(E1526))+COS(RADIANS(G1531))*COS(RADIANS(E1526))*COS(RADIANS(K1516))))</f>
        <v>0</v>
      </c>
      <c r="L1531" s="3">
        <f>IF(DEGREES(ACOS(SIN(RADIANS(G1531))*SIN(RADIANS(E1526))+COS(RADIANS(G1531))*COS(RADIANS(E1526))*COS(RADIANS(L1516))))&gt;90,0,$F$4*$F$5/E1525^2*(SIN(RADIANS(G1531))*SIN(RADIANS(E1526))+COS(RADIANS(G1531))*COS(RADIANS(E1526))*COS(RADIANS(L1516))))</f>
        <v>0</v>
      </c>
      <c r="M1531" s="3">
        <f>IF(DEGREES(ACOS(SIN(RADIANS(G1531))*SIN(RADIANS(E1526))+COS(RADIANS(G1531))*COS(RADIANS(E1526))*COS(RADIANS(M1516))))&gt;90,0,$F$4*$F$5/E1525^2*(SIN(RADIANS(G1531))*SIN(RADIANS(E1526))+COS(RADIANS(G1531))*COS(RADIANS(E1526))*COS(RADIANS(M1516))))</f>
        <v>0</v>
      </c>
      <c r="N1531" s="3">
        <f>IF(DEGREES(ACOS(SIN(RADIANS(G1531))*SIN(RADIANS(E1526))+COS(RADIANS(G1531))*COS(RADIANS(E1526))*COS(RADIANS(N1516))))&gt;90,0,$F$4*$F$5/E1525^2*(SIN(RADIANS(G1531))*SIN(RADIANS(E1526))+COS(RADIANS(G1531))*COS(RADIANS(E1526))*COS(RADIANS(N1516))))</f>
        <v>0</v>
      </c>
      <c r="O1531" s="3">
        <f>IF(DEGREES(ACOS(SIN(RADIANS(G1531))*SIN(RADIANS(E1526))+COS(RADIANS(G1531))*COS(RADIANS(E1526))*COS(RADIANS(O1516))))&gt;90,0,$F$4*$F$5/E1525^2*(SIN(RADIANS(G1531))*SIN(RADIANS(E1526))+COS(RADIANS(G1531))*COS(RADIANS(E1526))*COS(RADIANS(O1516))))</f>
        <v>0</v>
      </c>
      <c r="P1531" s="3">
        <f>IF(DEGREES(ACOS(SIN(RADIANS(G1531))*SIN(RADIANS(E1526))+COS(RADIANS(G1531))*COS(RADIANS(E1526))*COS(RADIANS(P1516))))&gt;90,0,$F$4*$F$5/E1525^2*(SIN(RADIANS(G1531))*SIN(RADIANS(E1526))+COS(RADIANS(G1531))*COS(RADIANS(E1526))*COS(RADIANS(P1516))))</f>
        <v>0</v>
      </c>
      <c r="Q1531" s="3">
        <f>IF(DEGREES(ACOS(SIN(RADIANS(G1531))*SIN(RADIANS(E1526))+COS(RADIANS(G1531))*COS(RADIANS(E1526))*COS(RADIANS(Q1516))))&gt;90,0,$F$4*$F$5/E1525^2*(SIN(RADIANS(G1531))*SIN(RADIANS(E1526))+COS(RADIANS(G1531))*COS(RADIANS(E1526))*COS(RADIANS(Q1516))))</f>
        <v>0</v>
      </c>
      <c r="R1531" s="3" t="e">
        <f>IF(DEGREES(ACOS(SIN(RADIANS(G1531))*SIN(RADIANS(E1526))+COS(RADIANS(G1531))*COS(RADIANS(E1526))*COS(RADIANS(R1516))))&gt;90,0,$F$4*$F$5/E1525^2*(SIN(RADIANS(G1531))*SIN(RADIANS(E1526))+COS(RADIANS(G1531))*COS(RADIANS(E1526))*COS(RADIANS(R1516))))</f>
        <v>#DIV/0!</v>
      </c>
      <c r="S1531" s="3" t="e">
        <f>IF(DEGREES(ACOS(SIN(RADIANS(G1531))*SIN(RADIANS(E1526))+COS(RADIANS(G1531))*COS(RADIANS(E1526))*COS(RADIANS(S1516))))&gt;90,0,$F$4*$F$5/E1525^2*(SIN(RADIANS(G1531))*SIN(RADIANS(E1526))+COS(RADIANS(G1531))*COS(RADIANS(E1526))*COS(RADIANS(S1516))))</f>
        <v>#DIV/0!</v>
      </c>
      <c r="T1531" s="3" t="e">
        <f>IF(DEGREES(ACOS(SIN(RADIANS(G1531))*SIN(RADIANS(E1526))+COS(RADIANS(G1531))*COS(RADIANS(E1526))*COS(RADIANS(T1516))))&gt;90,0,$F$4*$F$5/E1525^2*(SIN(RADIANS(G1531))*SIN(RADIANS(E1526))+COS(RADIANS(G1531))*COS(RADIANS(E1526))*COS(RADIANS(T1516))))</f>
        <v>#DIV/0!</v>
      </c>
      <c r="U1531" s="3" t="e">
        <f>IF(DEGREES(ACOS(SIN(RADIANS(G1531))*SIN(RADIANS(E1526))+COS(RADIANS(G1531))*COS(RADIANS(E1526))*COS(RADIANS(U1516))))&gt;90,0,$F$4*$F$5/E1525^2*(SIN(RADIANS(G1531))*SIN(RADIANS(E1526))+COS(RADIANS(G1531))*COS(RADIANS(E1526))*COS(RADIANS(U1516))))</f>
        <v>#DIV/0!</v>
      </c>
      <c r="V1531" s="3" t="e">
        <f>IF(DEGREES(ACOS(SIN(RADIANS(G1531))*SIN(RADIANS(E1526))+COS(RADIANS(G1531))*COS(RADIANS(E1526))*COS(RADIANS(V1516))))&gt;90,0,$F$4*$F$5/E1525^2*(SIN(RADIANS(G1531))*SIN(RADIANS(E1526))+COS(RADIANS(G1531))*COS(RADIANS(E1526))*COS(RADIANS(V1516))))</f>
        <v>#DIV/0!</v>
      </c>
      <c r="W1531" s="3" t="e">
        <f>IF(DEGREES(ACOS(SIN(RADIANS(G1531))*SIN(RADIANS(E1526))+COS(RADIANS(G1531))*COS(RADIANS(E1526))*COS(RADIANS(W1516))))&gt;90,0,$F$4*$F$5/E1525^2*(SIN(RADIANS(G1531))*SIN(RADIANS(E1526))+COS(RADIANS(G1531))*COS(RADIANS(E1526))*COS(RADIANS(W1516))))</f>
        <v>#DIV/0!</v>
      </c>
      <c r="X1531" s="3" t="e">
        <f>IF(DEGREES(ACOS(SIN(RADIANS(G1531))*SIN(RADIANS(E1526))+COS(RADIANS(G1531))*COS(RADIANS(E1526))*COS(RADIANS(X1516))))&gt;90,0,$F$4*$F$5/E1525^2*(SIN(RADIANS(G1531))*SIN(RADIANS(E1526))+COS(RADIANS(G1531))*COS(RADIANS(E1526))*COS(RADIANS(X1516))))</f>
        <v>#DIV/0!</v>
      </c>
      <c r="Y1531" s="3" t="e">
        <f>IF(DEGREES(ACOS(SIN(RADIANS(G1531))*SIN(RADIANS(E1526))+COS(RADIANS(G1531))*COS(RADIANS(E1526))*COS(RADIANS(Y1516))))&gt;90,0,$F$4*$F$5/E1525^2*(SIN(RADIANS(G1531))*SIN(RADIANS(E1526))+COS(RADIANS(G1531))*COS(RADIANS(E1526))*COS(RADIANS(Y1516))))</f>
        <v>#DIV/0!</v>
      </c>
      <c r="Z1531" s="3" t="e">
        <f>IF(DEGREES(ACOS(SIN(RADIANS(G1531))*SIN(RADIANS(E1526))+COS(RADIANS(G1531))*COS(RADIANS(E1526))*COS(RADIANS(Z1516))))&gt;90,0,$F$4*$F$5/E1525^2*(SIN(RADIANS(G1531))*SIN(RADIANS(E1526))+COS(RADIANS(G1531))*COS(RADIANS(E1526))*COS(RADIANS(Z1516))))</f>
        <v>#DIV/0!</v>
      </c>
      <c r="AA1531" s="3" t="e">
        <f>IF(DEGREES(ACOS(SIN(RADIANS(G1531))*SIN(RADIANS(E1526))+COS(RADIANS(G1531))*COS(RADIANS(E1526))*COS(RADIANS(AA1516))))&gt;90,0,$F$4*$F$5/E1525^2*(SIN(RADIANS(G1531))*SIN(RADIANS(E1526))+COS(RADIANS(G1531))*COS(RADIANS(E1526))*COS(RADIANS(AA1516))))</f>
        <v>#DIV/0!</v>
      </c>
      <c r="AB1531" s="3" t="e">
        <f>IF(DEGREES(ACOS(SIN(RADIANS(G1531))*SIN(RADIANS(E1526))+COS(RADIANS(G1531))*COS(RADIANS(E1526))*COS(RADIANS(AB1516))))&gt;90,0,$F$4*$F$5/E1525^2*(SIN(RADIANS(G1531))*SIN(RADIANS(E1526))+COS(RADIANS(G1531))*COS(RADIANS(E1526))*COS(RADIANS(AB1516))))</f>
        <v>#DIV/0!</v>
      </c>
      <c r="AC1531" s="3" t="e">
        <f>IF(DEGREES(ACOS(SIN(RADIANS(G1531))*SIN(RADIANS(E1526))+COS(RADIANS(G1531))*COS(RADIANS(E1526))*COS(RADIANS(AC1516))))&gt;90,0,$F$4*$F$5/E1525^2*(SIN(RADIANS(G1531))*SIN(RADIANS(E1526))+COS(RADIANS(G1531))*COS(RADIANS(E1526))*COS(RADIANS(AC1516))))</f>
        <v>#DIV/0!</v>
      </c>
      <c r="AD1531" s="3" t="e">
        <f>IF(DEGREES(ACOS(SIN(RADIANS(G1531))*SIN(RADIANS(E1526))+COS(RADIANS(G1531))*COS(RADIANS(E1526))*COS(RADIANS(AD1516))))&gt;90,0,$F$4*$F$5/E1525^2*(SIN(RADIANS(G1531))*SIN(RADIANS(E1526))+COS(RADIANS(G1531))*COS(RADIANS(E1526))*COS(RADIANS(AD1516))))</f>
        <v>#DIV/0!</v>
      </c>
      <c r="AE1531" s="3" t="e">
        <f>IF(DEGREES(ACOS(SIN(RADIANS(G1531))*SIN(RADIANS(E1526))+COS(RADIANS(G1531))*COS(RADIANS(E1526))*COS(RADIANS(AE1516))))&gt;90,0,$F$4*$F$5/E1525^2*(SIN(RADIANS(G1531))*SIN(RADIANS(E1526))+COS(RADIANS(G1531))*COS(RADIANS(E1526))*COS(RADIANS(AE1516))))</f>
        <v>#DIV/0!</v>
      </c>
      <c r="AF1531" s="3" t="e">
        <f>IF(DEGREES(ACOS(SIN(RADIANS(G1531))*SIN(RADIANS(E1526))+COS(RADIANS(G1531))*COS(RADIANS(E1526))*COS(RADIANS(AF1516))))&gt;90,0,$F$4*$F$5/E1525^2*(SIN(RADIANS(G1531))*SIN(RADIANS(E1526))+COS(RADIANS(G1531))*COS(RADIANS(E1526))*COS(RADIANS(AF1516))))</f>
        <v>#DIV/0!</v>
      </c>
      <c r="AG1531" s="3" t="e">
        <f>IF(DEGREES(ACOS(SIN(RADIANS(G1531))*SIN(RADIANS(E1526))+COS(RADIANS(G1531))*COS(RADIANS(E1526))*COS(RADIANS(AG1516))))&gt;90,0,$F$4*$F$5/E1525^2*(SIN(RADIANS(G1531))*SIN(RADIANS(E1526))+COS(RADIANS(G1531))*COS(RADIANS(E1526))*COS(RADIANS(AG1516))))</f>
        <v>#DIV/0!</v>
      </c>
      <c r="AH1531" s="3" t="e">
        <f>IF(DEGREES(ACOS(SIN(RADIANS(G1531))*SIN(RADIANS(E1526))+COS(RADIANS(G1531))*COS(RADIANS(E1526))*COS(RADIANS(AH1516))))&gt;90,0,$F$4*$F$5/E1525^2*(SIN(RADIANS(G1531))*SIN(RADIANS(E1526))+COS(RADIANS(G1531))*COS(RADIANS(E1526))*COS(RADIANS(AH1516))))</f>
        <v>#DIV/0!</v>
      </c>
      <c r="AI1531" s="3" t="e">
        <f>IF(DEGREES(ACOS(SIN(RADIANS(G1531))*SIN(RADIANS(E1526))+COS(RADIANS(G1531))*COS(RADIANS(E1526))*COS(RADIANS(AI1516))))&gt;90,0,$F$4*$F$5/E1525^2*(SIN(RADIANS(G1531))*SIN(RADIANS(E1526))+COS(RADIANS(G1531))*COS(RADIANS(E1526))*COS(RADIANS(AI1516))))</f>
        <v>#DIV/0!</v>
      </c>
      <c r="AJ1531" s="3" t="e">
        <f>IF(DEGREES(ACOS(SIN(RADIANS(G1531))*SIN(RADIANS(E1526))+COS(RADIANS(G1531))*COS(RADIANS(E1526))*COS(RADIANS(AJ1516))))&gt;90,0,$F$4*$F$5/E1525^2*(SIN(RADIANS(G1531))*SIN(RADIANS(E1526))+COS(RADIANS(G1531))*COS(RADIANS(E1526))*COS(RADIANS(AJ1516))))</f>
        <v>#DIV/0!</v>
      </c>
      <c r="AK1531" s="3">
        <f>IF(DEGREES(ACOS(SIN(RADIANS(G1531))*SIN(RADIANS(E1526))+COS(RADIANS(G1531))*COS(RADIANS(E1526))*COS(RADIANS(AK1516))))&gt;90,0,$F$4*$F$5/E1525^2*(SIN(RADIANS(G1531))*SIN(RADIANS(E1526))+COS(RADIANS(G1531))*COS(RADIANS(E1526))*COS(RADIANS(AK1516))))</f>
        <v>0</v>
      </c>
      <c r="AL1531" s="3">
        <f>IF(DEGREES(ACOS(SIN(RADIANS(G1531))*SIN(RADIANS(E1526))+COS(RADIANS(G1531))*COS(RADIANS(E1526))*COS(RADIANS(AL1516))))&gt;90,0,$F$4*$F$5/E1525^2*(SIN(RADIANS(G1531))*SIN(RADIANS(E1526))+COS(RADIANS(G1531))*COS(RADIANS(E1526))*COS(RADIANS(AL1516))))</f>
        <v>0</v>
      </c>
      <c r="AM1531" s="3">
        <f>IF(DEGREES(ACOS(SIN(RADIANS(G1531))*SIN(RADIANS(E1526))+COS(RADIANS(G1531))*COS(RADIANS(E1526))*COS(RADIANS(AM1516))))&gt;90,0,$F$4*$F$5/E1525^2*(SIN(RADIANS(G1531))*SIN(RADIANS(E1526))+COS(RADIANS(G1531))*COS(RADIANS(E1526))*COS(RADIANS(AM1516))))</f>
        <v>0</v>
      </c>
      <c r="AN1531" s="3">
        <f>IF(DEGREES(ACOS(SIN(RADIANS(G1531))*SIN(RADIANS(E1526))+COS(RADIANS(G1531))*COS(RADIANS(E1526))*COS(RADIANS(AN1516))))&gt;90,0,$F$4*$F$5/E1525^2*(SIN(RADIANS(G1531))*SIN(RADIANS(E1526))+COS(RADIANS(G1531))*COS(RADIANS(E1526))*COS(RADIANS(AN1516))))</f>
        <v>0</v>
      </c>
      <c r="AO1531" s="3">
        <f>IF(DEGREES(ACOS(SIN(RADIANS(G1531))*SIN(RADIANS(E1526))+COS(RADIANS(G1531))*COS(RADIANS(E1526))*COS(RADIANS(AO1516))))&gt;90,0,$F$4*$F$5/E1525^2*(SIN(RADIANS(G1531))*SIN(RADIANS(E1526))+COS(RADIANS(G1531))*COS(RADIANS(E1526))*COS(RADIANS(AO1516))))</f>
        <v>0</v>
      </c>
      <c r="AP1531" s="3">
        <f>IF(DEGREES(ACOS(SIN(RADIANS(G1531))*SIN(RADIANS(E1526))+COS(RADIANS(G1531))*COS(RADIANS(E1526))*COS(RADIANS(AP1516))))&gt;90,0,$F$4*$F$5/E1525^2*(SIN(RADIANS(G1531))*SIN(RADIANS(E1526))+COS(RADIANS(G1531))*COS(RADIANS(E1526))*COS(RADIANS(AP1516))))</f>
        <v>0</v>
      </c>
      <c r="AQ1531" s="3">
        <f>IF(DEGREES(ACOS(SIN(RADIANS(G1531))*SIN(RADIANS(E1526))+COS(RADIANS(G1531))*COS(RADIANS(E1526))*COS(RADIANS(AQ1516))))&gt;90,0,$F$4*$F$5/E1525^2*(SIN(RADIANS(G1531))*SIN(RADIANS(E1526))+COS(RADIANS(G1531))*COS(RADIANS(E1526))*COS(RADIANS(AQ1516))))</f>
        <v>0</v>
      </c>
      <c r="AR1531" s="3">
        <f>IF(DEGREES(ACOS(SIN(RADIANS(G1531))*SIN(RADIANS(E1526))+COS(RADIANS(G1531))*COS(RADIANS(E1526))*COS(RADIANS(AR1516))))&gt;90,0,$F$4*$F$5/E1525^2*(SIN(RADIANS(G1531))*SIN(RADIANS(E1526))+COS(RADIANS(G1531))*COS(RADIANS(E1526))*COS(RADIANS(AR1516))))</f>
        <v>0</v>
      </c>
    </row>
    <row r="1532" spans="2:44" ht="15.75" customHeight="1" x14ac:dyDescent="0.2">
      <c r="G1532" s="3">
        <v>-50</v>
      </c>
      <c r="I1532" s="3">
        <f>IF(DEGREES(ACOS(SIN(RADIANS(G1532))*SIN(RADIANS(E1526))+COS(RADIANS(G1532))*COS(RADIANS(E1526))*COS(RADIANS(I1516))))&gt;90,0,$F$4*$F$5/E1525^2*(SIN(RADIANS(G1532))*SIN(RADIANS(E1526))+COS(RADIANS(G1532))*COS(RADIANS(E1526))*COS(RADIANS(I1516))))</f>
        <v>0</v>
      </c>
      <c r="J1532" s="3">
        <f>IF(DEGREES(ACOS(SIN(RADIANS(G1532))*SIN(RADIANS(E1526))+COS(RADIANS(G1532))*COS(RADIANS(E1526))*COS(RADIANS(J1516))))&gt;90,0,$F$4*$F$5/E1525^2*(SIN(RADIANS(G1532))*SIN(RADIANS(E1526))+COS(RADIANS(G1532))*COS(RADIANS(E1526))*COS(RADIANS(J1516))))</f>
        <v>0</v>
      </c>
      <c r="K1532" s="3">
        <f>IF(DEGREES(ACOS(SIN(RADIANS(G1532))*SIN(RADIANS(E1526))+COS(RADIANS(G1532))*COS(RADIANS(E1526))*COS(RADIANS(K1516))))&gt;90,0,$F$4*$F$5/E1525^2*(SIN(RADIANS(G1532))*SIN(RADIANS(E1526))+COS(RADIANS(G1532))*COS(RADIANS(E1526))*COS(RADIANS(K1516))))</f>
        <v>0</v>
      </c>
      <c r="L1532" s="3">
        <f>IF(DEGREES(ACOS(SIN(RADIANS(G1532))*SIN(RADIANS(E1526))+COS(RADIANS(G1532))*COS(RADIANS(E1526))*COS(RADIANS(L1516))))&gt;90,0,$F$4*$F$5/E1525^2*(SIN(RADIANS(G1532))*SIN(RADIANS(E1526))+COS(RADIANS(G1532))*COS(RADIANS(E1526))*COS(RADIANS(L1516))))</f>
        <v>0</v>
      </c>
      <c r="M1532" s="3">
        <f>IF(DEGREES(ACOS(SIN(RADIANS(G1532))*SIN(RADIANS(E1526))+COS(RADIANS(G1532))*COS(RADIANS(E1526))*COS(RADIANS(M1516))))&gt;90,0,$F$4*$F$5/E1525^2*(SIN(RADIANS(G1532))*SIN(RADIANS(E1526))+COS(RADIANS(G1532))*COS(RADIANS(E1526))*COS(RADIANS(M1516))))</f>
        <v>0</v>
      </c>
      <c r="N1532" s="3">
        <f>IF(DEGREES(ACOS(SIN(RADIANS(G1532))*SIN(RADIANS(E1526))+COS(RADIANS(G1532))*COS(RADIANS(E1526))*COS(RADIANS(N1516))))&gt;90,0,$F$4*$F$5/E1525^2*(SIN(RADIANS(G1532))*SIN(RADIANS(E1526))+COS(RADIANS(G1532))*COS(RADIANS(E1526))*COS(RADIANS(N1516))))</f>
        <v>0</v>
      </c>
      <c r="O1532" s="3">
        <f>IF(DEGREES(ACOS(SIN(RADIANS(G1532))*SIN(RADIANS(E1526))+COS(RADIANS(G1532))*COS(RADIANS(E1526))*COS(RADIANS(O1516))))&gt;90,0,$F$4*$F$5/E1525^2*(SIN(RADIANS(G1532))*SIN(RADIANS(E1526))+COS(RADIANS(G1532))*COS(RADIANS(E1526))*COS(RADIANS(O1516))))</f>
        <v>0</v>
      </c>
      <c r="P1532" s="3">
        <f>IF(DEGREES(ACOS(SIN(RADIANS(G1532))*SIN(RADIANS(E1526))+COS(RADIANS(G1532))*COS(RADIANS(E1526))*COS(RADIANS(P1516))))&gt;90,0,$F$4*$F$5/E1525^2*(SIN(RADIANS(G1532))*SIN(RADIANS(E1526))+COS(RADIANS(G1532))*COS(RADIANS(E1526))*COS(RADIANS(P1516))))</f>
        <v>0</v>
      </c>
      <c r="Q1532" s="3">
        <f>IF(DEGREES(ACOS(SIN(RADIANS(G1532))*SIN(RADIANS(E1526))+COS(RADIANS(G1532))*COS(RADIANS(E1526))*COS(RADIANS(Q1516))))&gt;90,0,$F$4*$F$5/E1525^2*(SIN(RADIANS(G1532))*SIN(RADIANS(E1526))+COS(RADIANS(G1532))*COS(RADIANS(E1526))*COS(RADIANS(Q1516))))</f>
        <v>0</v>
      </c>
      <c r="R1532" s="3" t="e">
        <f>IF(DEGREES(ACOS(SIN(RADIANS(G1532))*SIN(RADIANS(E1526))+COS(RADIANS(G1532))*COS(RADIANS(E1526))*COS(RADIANS(R1516))))&gt;90,0,$F$4*$F$5/E1525^2*(SIN(RADIANS(G1532))*SIN(RADIANS(E1526))+COS(RADIANS(G1532))*COS(RADIANS(E1526))*COS(RADIANS(R1516))))</f>
        <v>#DIV/0!</v>
      </c>
      <c r="S1532" s="3" t="e">
        <f>IF(DEGREES(ACOS(SIN(RADIANS(G1532))*SIN(RADIANS(E1526))+COS(RADIANS(G1532))*COS(RADIANS(E1526))*COS(RADIANS(S1516))))&gt;90,0,$F$4*$F$5/E1525^2*(SIN(RADIANS(G1532))*SIN(RADIANS(E1526))+COS(RADIANS(G1532))*COS(RADIANS(E1526))*COS(RADIANS(S1516))))</f>
        <v>#DIV/0!</v>
      </c>
      <c r="T1532" s="3" t="e">
        <f>IF(DEGREES(ACOS(SIN(RADIANS(G1532))*SIN(RADIANS(E1526))+COS(RADIANS(G1532))*COS(RADIANS(E1526))*COS(RADIANS(T1516))))&gt;90,0,$F$4*$F$5/E1525^2*(SIN(RADIANS(G1532))*SIN(RADIANS(E1526))+COS(RADIANS(G1532))*COS(RADIANS(E1526))*COS(RADIANS(T1516))))</f>
        <v>#DIV/0!</v>
      </c>
      <c r="U1532" s="3" t="e">
        <f>IF(DEGREES(ACOS(SIN(RADIANS(G1532))*SIN(RADIANS(E1526))+COS(RADIANS(G1532))*COS(RADIANS(E1526))*COS(RADIANS(U1516))))&gt;90,0,$F$4*$F$5/E1525^2*(SIN(RADIANS(G1532))*SIN(RADIANS(E1526))+COS(RADIANS(G1532))*COS(RADIANS(E1526))*COS(RADIANS(U1516))))</f>
        <v>#DIV/0!</v>
      </c>
      <c r="V1532" s="3" t="e">
        <f>IF(DEGREES(ACOS(SIN(RADIANS(G1532))*SIN(RADIANS(E1526))+COS(RADIANS(G1532))*COS(RADIANS(E1526))*COS(RADIANS(V1516))))&gt;90,0,$F$4*$F$5/E1525^2*(SIN(RADIANS(G1532))*SIN(RADIANS(E1526))+COS(RADIANS(G1532))*COS(RADIANS(E1526))*COS(RADIANS(V1516))))</f>
        <v>#DIV/0!</v>
      </c>
      <c r="W1532" s="3" t="e">
        <f>IF(DEGREES(ACOS(SIN(RADIANS(G1532))*SIN(RADIANS(E1526))+COS(RADIANS(G1532))*COS(RADIANS(E1526))*COS(RADIANS(W1516))))&gt;90,0,$F$4*$F$5/E1525^2*(SIN(RADIANS(G1532))*SIN(RADIANS(E1526))+COS(RADIANS(G1532))*COS(RADIANS(E1526))*COS(RADIANS(W1516))))</f>
        <v>#DIV/0!</v>
      </c>
      <c r="X1532" s="3" t="e">
        <f>IF(DEGREES(ACOS(SIN(RADIANS(G1532))*SIN(RADIANS(E1526))+COS(RADIANS(G1532))*COS(RADIANS(E1526))*COS(RADIANS(X1516))))&gt;90,0,$F$4*$F$5/E1525^2*(SIN(RADIANS(G1532))*SIN(RADIANS(E1526))+COS(RADIANS(G1532))*COS(RADIANS(E1526))*COS(RADIANS(X1516))))</f>
        <v>#DIV/0!</v>
      </c>
      <c r="Y1532" s="3" t="e">
        <f>IF(DEGREES(ACOS(SIN(RADIANS(G1532))*SIN(RADIANS(E1526))+COS(RADIANS(G1532))*COS(RADIANS(E1526))*COS(RADIANS(Y1516))))&gt;90,0,$F$4*$F$5/E1525^2*(SIN(RADIANS(G1532))*SIN(RADIANS(E1526))+COS(RADIANS(G1532))*COS(RADIANS(E1526))*COS(RADIANS(Y1516))))</f>
        <v>#DIV/0!</v>
      </c>
      <c r="Z1532" s="3" t="e">
        <f>IF(DEGREES(ACOS(SIN(RADIANS(G1532))*SIN(RADIANS(E1526))+COS(RADIANS(G1532))*COS(RADIANS(E1526))*COS(RADIANS(Z1516))))&gt;90,0,$F$4*$F$5/E1525^2*(SIN(RADIANS(G1532))*SIN(RADIANS(E1526))+COS(RADIANS(G1532))*COS(RADIANS(E1526))*COS(RADIANS(Z1516))))</f>
        <v>#DIV/0!</v>
      </c>
      <c r="AA1532" s="3" t="e">
        <f>IF(DEGREES(ACOS(SIN(RADIANS(G1532))*SIN(RADIANS(E1526))+COS(RADIANS(G1532))*COS(RADIANS(E1526))*COS(RADIANS(AA1516))))&gt;90,0,$F$4*$F$5/E1525^2*(SIN(RADIANS(G1532))*SIN(RADIANS(E1526))+COS(RADIANS(G1532))*COS(RADIANS(E1526))*COS(RADIANS(AA1516))))</f>
        <v>#DIV/0!</v>
      </c>
      <c r="AB1532" s="3" t="e">
        <f>IF(DEGREES(ACOS(SIN(RADIANS(G1532))*SIN(RADIANS(E1526))+COS(RADIANS(G1532))*COS(RADIANS(E1526))*COS(RADIANS(AB1516))))&gt;90,0,$F$4*$F$5/E1525^2*(SIN(RADIANS(G1532))*SIN(RADIANS(E1526))+COS(RADIANS(G1532))*COS(RADIANS(E1526))*COS(RADIANS(AB1516))))</f>
        <v>#DIV/0!</v>
      </c>
      <c r="AC1532" s="3" t="e">
        <f>IF(DEGREES(ACOS(SIN(RADIANS(G1532))*SIN(RADIANS(E1526))+COS(RADIANS(G1532))*COS(RADIANS(E1526))*COS(RADIANS(AC1516))))&gt;90,0,$F$4*$F$5/E1525^2*(SIN(RADIANS(G1532))*SIN(RADIANS(E1526))+COS(RADIANS(G1532))*COS(RADIANS(E1526))*COS(RADIANS(AC1516))))</f>
        <v>#DIV/0!</v>
      </c>
      <c r="AD1532" s="3" t="e">
        <f>IF(DEGREES(ACOS(SIN(RADIANS(G1532))*SIN(RADIANS(E1526))+COS(RADIANS(G1532))*COS(RADIANS(E1526))*COS(RADIANS(AD1516))))&gt;90,0,$F$4*$F$5/E1525^2*(SIN(RADIANS(G1532))*SIN(RADIANS(E1526))+COS(RADIANS(G1532))*COS(RADIANS(E1526))*COS(RADIANS(AD1516))))</f>
        <v>#DIV/0!</v>
      </c>
      <c r="AE1532" s="3" t="e">
        <f>IF(DEGREES(ACOS(SIN(RADIANS(G1532))*SIN(RADIANS(E1526))+COS(RADIANS(G1532))*COS(RADIANS(E1526))*COS(RADIANS(AE1516))))&gt;90,0,$F$4*$F$5/E1525^2*(SIN(RADIANS(G1532))*SIN(RADIANS(E1526))+COS(RADIANS(G1532))*COS(RADIANS(E1526))*COS(RADIANS(AE1516))))</f>
        <v>#DIV/0!</v>
      </c>
      <c r="AF1532" s="3" t="e">
        <f>IF(DEGREES(ACOS(SIN(RADIANS(G1532))*SIN(RADIANS(E1526))+COS(RADIANS(G1532))*COS(RADIANS(E1526))*COS(RADIANS(AF1516))))&gt;90,0,$F$4*$F$5/E1525^2*(SIN(RADIANS(G1532))*SIN(RADIANS(E1526))+COS(RADIANS(G1532))*COS(RADIANS(E1526))*COS(RADIANS(AF1516))))</f>
        <v>#DIV/0!</v>
      </c>
      <c r="AG1532" s="3" t="e">
        <f>IF(DEGREES(ACOS(SIN(RADIANS(G1532))*SIN(RADIANS(E1526))+COS(RADIANS(G1532))*COS(RADIANS(E1526))*COS(RADIANS(AG1516))))&gt;90,0,$F$4*$F$5/E1525^2*(SIN(RADIANS(G1532))*SIN(RADIANS(E1526))+COS(RADIANS(G1532))*COS(RADIANS(E1526))*COS(RADIANS(AG1516))))</f>
        <v>#DIV/0!</v>
      </c>
      <c r="AH1532" s="3" t="e">
        <f>IF(DEGREES(ACOS(SIN(RADIANS(G1532))*SIN(RADIANS(E1526))+COS(RADIANS(G1532))*COS(RADIANS(E1526))*COS(RADIANS(AH1516))))&gt;90,0,$F$4*$F$5/E1525^2*(SIN(RADIANS(G1532))*SIN(RADIANS(E1526))+COS(RADIANS(G1532))*COS(RADIANS(E1526))*COS(RADIANS(AH1516))))</f>
        <v>#DIV/0!</v>
      </c>
      <c r="AI1532" s="3" t="e">
        <f>IF(DEGREES(ACOS(SIN(RADIANS(G1532))*SIN(RADIANS(E1526))+COS(RADIANS(G1532))*COS(RADIANS(E1526))*COS(RADIANS(AI1516))))&gt;90,0,$F$4*$F$5/E1525^2*(SIN(RADIANS(G1532))*SIN(RADIANS(E1526))+COS(RADIANS(G1532))*COS(RADIANS(E1526))*COS(RADIANS(AI1516))))</f>
        <v>#DIV/0!</v>
      </c>
      <c r="AJ1532" s="3" t="e">
        <f>IF(DEGREES(ACOS(SIN(RADIANS(G1532))*SIN(RADIANS(E1526))+COS(RADIANS(G1532))*COS(RADIANS(E1526))*COS(RADIANS(AJ1516))))&gt;90,0,$F$4*$F$5/E1525^2*(SIN(RADIANS(G1532))*SIN(RADIANS(E1526))+COS(RADIANS(G1532))*COS(RADIANS(E1526))*COS(RADIANS(AJ1516))))</f>
        <v>#DIV/0!</v>
      </c>
      <c r="AK1532" s="3">
        <f>IF(DEGREES(ACOS(SIN(RADIANS(G1532))*SIN(RADIANS(E1526))+COS(RADIANS(G1532))*COS(RADIANS(E1526))*COS(RADIANS(AK1516))))&gt;90,0,$F$4*$F$5/E1525^2*(SIN(RADIANS(G1532))*SIN(RADIANS(E1526))+COS(RADIANS(G1532))*COS(RADIANS(E1526))*COS(RADIANS(AK1516))))</f>
        <v>0</v>
      </c>
      <c r="AL1532" s="3">
        <f>IF(DEGREES(ACOS(SIN(RADIANS(G1532))*SIN(RADIANS(E1526))+COS(RADIANS(G1532))*COS(RADIANS(E1526))*COS(RADIANS(AL1516))))&gt;90,0,$F$4*$F$5/E1525^2*(SIN(RADIANS(G1532))*SIN(RADIANS(E1526))+COS(RADIANS(G1532))*COS(RADIANS(E1526))*COS(RADIANS(AL1516))))</f>
        <v>0</v>
      </c>
      <c r="AM1532" s="3">
        <f>IF(DEGREES(ACOS(SIN(RADIANS(G1532))*SIN(RADIANS(E1526))+COS(RADIANS(G1532))*COS(RADIANS(E1526))*COS(RADIANS(AM1516))))&gt;90,0,$F$4*$F$5/E1525^2*(SIN(RADIANS(G1532))*SIN(RADIANS(E1526))+COS(RADIANS(G1532))*COS(RADIANS(E1526))*COS(RADIANS(AM1516))))</f>
        <v>0</v>
      </c>
      <c r="AN1532" s="3">
        <f>IF(DEGREES(ACOS(SIN(RADIANS(G1532))*SIN(RADIANS(E1526))+COS(RADIANS(G1532))*COS(RADIANS(E1526))*COS(RADIANS(AN1516))))&gt;90,0,$F$4*$F$5/E1525^2*(SIN(RADIANS(G1532))*SIN(RADIANS(E1526))+COS(RADIANS(G1532))*COS(RADIANS(E1526))*COS(RADIANS(AN1516))))</f>
        <v>0</v>
      </c>
      <c r="AO1532" s="3">
        <f>IF(DEGREES(ACOS(SIN(RADIANS(G1532))*SIN(RADIANS(E1526))+COS(RADIANS(G1532))*COS(RADIANS(E1526))*COS(RADIANS(AO1516))))&gt;90,0,$F$4*$F$5/E1525^2*(SIN(RADIANS(G1532))*SIN(RADIANS(E1526))+COS(RADIANS(G1532))*COS(RADIANS(E1526))*COS(RADIANS(AO1516))))</f>
        <v>0</v>
      </c>
      <c r="AP1532" s="3">
        <f>IF(DEGREES(ACOS(SIN(RADIANS(G1532))*SIN(RADIANS(E1526))+COS(RADIANS(G1532))*COS(RADIANS(E1526))*COS(RADIANS(AP1516))))&gt;90,0,$F$4*$F$5/E1525^2*(SIN(RADIANS(G1532))*SIN(RADIANS(E1526))+COS(RADIANS(G1532))*COS(RADIANS(E1526))*COS(RADIANS(AP1516))))</f>
        <v>0</v>
      </c>
      <c r="AQ1532" s="3">
        <f>IF(DEGREES(ACOS(SIN(RADIANS(G1532))*SIN(RADIANS(E1526))+COS(RADIANS(G1532))*COS(RADIANS(E1526))*COS(RADIANS(AQ1516))))&gt;90,0,$F$4*$F$5/E1525^2*(SIN(RADIANS(G1532))*SIN(RADIANS(E1526))+COS(RADIANS(G1532))*COS(RADIANS(E1526))*COS(RADIANS(AQ1516))))</f>
        <v>0</v>
      </c>
      <c r="AR1532" s="3">
        <f>IF(DEGREES(ACOS(SIN(RADIANS(G1532))*SIN(RADIANS(E1526))+COS(RADIANS(G1532))*COS(RADIANS(E1526))*COS(RADIANS(AR1516))))&gt;90,0,$F$4*$F$5/E1525^2*(SIN(RADIANS(G1532))*SIN(RADIANS(E1526))+COS(RADIANS(G1532))*COS(RADIANS(E1526))*COS(RADIANS(AR1516))))</f>
        <v>0</v>
      </c>
    </row>
    <row r="1533" spans="2:44" ht="15.75" customHeight="1" x14ac:dyDescent="0.2">
      <c r="G1533" s="3">
        <v>-60</v>
      </c>
      <c r="I1533" s="3">
        <f>IF(DEGREES(ACOS(SIN(RADIANS(G1533))*SIN(RADIANS(E1526))+COS(RADIANS(G1533))*COS(RADIANS(E1526))*COS(RADIANS(I1516))))&gt;90,0,$F$4*$F$5/E1525^2*(SIN(RADIANS(G1533))*SIN(RADIANS(E1526))+COS(RADIANS(G1533))*COS(RADIANS(E1526))*COS(RADIANS(I1516))))</f>
        <v>0</v>
      </c>
      <c r="J1533" s="3">
        <f>IF(DEGREES(ACOS(SIN(RADIANS(G1533))*SIN(RADIANS(E1526))+COS(RADIANS(G1533))*COS(RADIANS(E1526))*COS(RADIANS(J1516))))&gt;90,0,$F$4*$F$5/E1525^2*(SIN(RADIANS(G1533))*SIN(RADIANS(E1526))+COS(RADIANS(G1533))*COS(RADIANS(E1526))*COS(RADIANS(J1516))))</f>
        <v>0</v>
      </c>
      <c r="K1533" s="3">
        <f>IF(DEGREES(ACOS(SIN(RADIANS(G1533))*SIN(RADIANS(E1526))+COS(RADIANS(G1533))*COS(RADIANS(E1526))*COS(RADIANS(K1516))))&gt;90,0,$F$4*$F$5/E1525^2*(SIN(RADIANS(G1533))*SIN(RADIANS(E1526))+COS(RADIANS(G1533))*COS(RADIANS(E1526))*COS(RADIANS(K1516))))</f>
        <v>0</v>
      </c>
      <c r="L1533" s="3">
        <f>IF(DEGREES(ACOS(SIN(RADIANS(G1533))*SIN(RADIANS(E1526))+COS(RADIANS(G1533))*COS(RADIANS(E1526))*COS(RADIANS(L1516))))&gt;90,0,$F$4*$F$5/E1525^2*(SIN(RADIANS(G1533))*SIN(RADIANS(E1526))+COS(RADIANS(G1533))*COS(RADIANS(E1526))*COS(RADIANS(L1516))))</f>
        <v>0</v>
      </c>
      <c r="M1533" s="3">
        <f>IF(DEGREES(ACOS(SIN(RADIANS(G1533))*SIN(RADIANS(E1526))+COS(RADIANS(G1533))*COS(RADIANS(E1526))*COS(RADIANS(M1516))))&gt;90,0,$F$4*$F$5/E1525^2*(SIN(RADIANS(G1533))*SIN(RADIANS(E1526))+COS(RADIANS(G1533))*COS(RADIANS(E1526))*COS(RADIANS(M1516))))</f>
        <v>0</v>
      </c>
      <c r="N1533" s="3">
        <f>IF(DEGREES(ACOS(SIN(RADIANS(G1533))*SIN(RADIANS(E1526))+COS(RADIANS(G1533))*COS(RADIANS(E1526))*COS(RADIANS(N1516))))&gt;90,0,$F$4*$F$5/E1525^2*(SIN(RADIANS(G1533))*SIN(RADIANS(E1526))+COS(RADIANS(G1533))*COS(RADIANS(E1526))*COS(RADIANS(N1516))))</f>
        <v>0</v>
      </c>
      <c r="O1533" s="3">
        <f>IF(DEGREES(ACOS(SIN(RADIANS(G1533))*SIN(RADIANS(E1526))+COS(RADIANS(G1533))*COS(RADIANS(E1526))*COS(RADIANS(O1516))))&gt;90,0,$F$4*$F$5/E1525^2*(SIN(RADIANS(G1533))*SIN(RADIANS(E1526))+COS(RADIANS(G1533))*COS(RADIANS(E1526))*COS(RADIANS(O1516))))</f>
        <v>0</v>
      </c>
      <c r="P1533" s="3">
        <f>IF(DEGREES(ACOS(SIN(RADIANS(G1533))*SIN(RADIANS(E1526))+COS(RADIANS(G1533))*COS(RADIANS(E1526))*COS(RADIANS(P1516))))&gt;90,0,$F$4*$F$5/E1525^2*(SIN(RADIANS(G1533))*SIN(RADIANS(E1526))+COS(RADIANS(G1533))*COS(RADIANS(E1526))*COS(RADIANS(P1516))))</f>
        <v>0</v>
      </c>
      <c r="Q1533" s="3">
        <f>IF(DEGREES(ACOS(SIN(RADIANS(G1533))*SIN(RADIANS(E1526))+COS(RADIANS(G1533))*COS(RADIANS(E1526))*COS(RADIANS(Q1516))))&gt;90,0,$F$4*$F$5/E1525^2*(SIN(RADIANS(G1533))*SIN(RADIANS(E1526))+COS(RADIANS(G1533))*COS(RADIANS(E1526))*COS(RADIANS(Q1516))))</f>
        <v>0</v>
      </c>
      <c r="R1533" s="3" t="e">
        <f>IF(DEGREES(ACOS(SIN(RADIANS(G1533))*SIN(RADIANS(E1526))+COS(RADIANS(G1533))*COS(RADIANS(E1526))*COS(RADIANS(R1516))))&gt;90,0,$F$4*$F$5/E1525^2*(SIN(RADIANS(G1533))*SIN(RADIANS(E1526))+COS(RADIANS(G1533))*COS(RADIANS(E1526))*COS(RADIANS(R1516))))</f>
        <v>#DIV/0!</v>
      </c>
      <c r="S1533" s="3" t="e">
        <f>IF(DEGREES(ACOS(SIN(RADIANS(G1533))*SIN(RADIANS(E1526))+COS(RADIANS(G1533))*COS(RADIANS(E1526))*COS(RADIANS(S1516))))&gt;90,0,$F$4*$F$5/E1525^2*(SIN(RADIANS(G1533))*SIN(RADIANS(E1526))+COS(RADIANS(G1533))*COS(RADIANS(E1526))*COS(RADIANS(S1516))))</f>
        <v>#DIV/0!</v>
      </c>
      <c r="T1533" s="3" t="e">
        <f>IF(DEGREES(ACOS(SIN(RADIANS(G1533))*SIN(RADIANS(E1526))+COS(RADIANS(G1533))*COS(RADIANS(E1526))*COS(RADIANS(T1516))))&gt;90,0,$F$4*$F$5/E1525^2*(SIN(RADIANS(G1533))*SIN(RADIANS(E1526))+COS(RADIANS(G1533))*COS(RADIANS(E1526))*COS(RADIANS(T1516))))</f>
        <v>#DIV/0!</v>
      </c>
      <c r="U1533" s="3" t="e">
        <f>IF(DEGREES(ACOS(SIN(RADIANS(G1533))*SIN(RADIANS(E1526))+COS(RADIANS(G1533))*COS(RADIANS(E1526))*COS(RADIANS(U1516))))&gt;90,0,$F$4*$F$5/E1525^2*(SIN(RADIANS(G1533))*SIN(RADIANS(E1526))+COS(RADIANS(G1533))*COS(RADIANS(E1526))*COS(RADIANS(U1516))))</f>
        <v>#DIV/0!</v>
      </c>
      <c r="V1533" s="3" t="e">
        <f>IF(DEGREES(ACOS(SIN(RADIANS(G1533))*SIN(RADIANS(E1526))+COS(RADIANS(G1533))*COS(RADIANS(E1526))*COS(RADIANS(V1516))))&gt;90,0,$F$4*$F$5/E1525^2*(SIN(RADIANS(G1533))*SIN(RADIANS(E1526))+COS(RADIANS(G1533))*COS(RADIANS(E1526))*COS(RADIANS(V1516))))</f>
        <v>#DIV/0!</v>
      </c>
      <c r="W1533" s="3" t="e">
        <f>IF(DEGREES(ACOS(SIN(RADIANS(G1533))*SIN(RADIANS(E1526))+COS(RADIANS(G1533))*COS(RADIANS(E1526))*COS(RADIANS(W1516))))&gt;90,0,$F$4*$F$5/E1525^2*(SIN(RADIANS(G1533))*SIN(RADIANS(E1526))+COS(RADIANS(G1533))*COS(RADIANS(E1526))*COS(RADIANS(W1516))))</f>
        <v>#DIV/0!</v>
      </c>
      <c r="X1533" s="3" t="e">
        <f>IF(DEGREES(ACOS(SIN(RADIANS(G1533))*SIN(RADIANS(E1526))+COS(RADIANS(G1533))*COS(RADIANS(E1526))*COS(RADIANS(X1516))))&gt;90,0,$F$4*$F$5/E1525^2*(SIN(RADIANS(G1533))*SIN(RADIANS(E1526))+COS(RADIANS(G1533))*COS(RADIANS(E1526))*COS(RADIANS(X1516))))</f>
        <v>#DIV/0!</v>
      </c>
      <c r="Y1533" s="3" t="e">
        <f>IF(DEGREES(ACOS(SIN(RADIANS(G1533))*SIN(RADIANS(E1526))+COS(RADIANS(G1533))*COS(RADIANS(E1526))*COS(RADIANS(Y1516))))&gt;90,0,$F$4*$F$5/E1525^2*(SIN(RADIANS(G1533))*SIN(RADIANS(E1526))+COS(RADIANS(G1533))*COS(RADIANS(E1526))*COS(RADIANS(Y1516))))</f>
        <v>#DIV/0!</v>
      </c>
      <c r="Z1533" s="3" t="e">
        <f>IF(DEGREES(ACOS(SIN(RADIANS(G1533))*SIN(RADIANS(E1526))+COS(RADIANS(G1533))*COS(RADIANS(E1526))*COS(RADIANS(Z1516))))&gt;90,0,$F$4*$F$5/E1525^2*(SIN(RADIANS(G1533))*SIN(RADIANS(E1526))+COS(RADIANS(G1533))*COS(RADIANS(E1526))*COS(RADIANS(Z1516))))</f>
        <v>#DIV/0!</v>
      </c>
      <c r="AA1533" s="3" t="e">
        <f>IF(DEGREES(ACOS(SIN(RADIANS(G1533))*SIN(RADIANS(E1526))+COS(RADIANS(G1533))*COS(RADIANS(E1526))*COS(RADIANS(AA1516))))&gt;90,0,$F$4*$F$5/E1525^2*(SIN(RADIANS(G1533))*SIN(RADIANS(E1526))+COS(RADIANS(G1533))*COS(RADIANS(E1526))*COS(RADIANS(AA1516))))</f>
        <v>#DIV/0!</v>
      </c>
      <c r="AB1533" s="3" t="e">
        <f>IF(DEGREES(ACOS(SIN(RADIANS(G1533))*SIN(RADIANS(E1526))+COS(RADIANS(G1533))*COS(RADIANS(E1526))*COS(RADIANS(AB1516))))&gt;90,0,$F$4*$F$5/E1525^2*(SIN(RADIANS(G1533))*SIN(RADIANS(E1526))+COS(RADIANS(G1533))*COS(RADIANS(E1526))*COS(RADIANS(AB1516))))</f>
        <v>#DIV/0!</v>
      </c>
      <c r="AC1533" s="3" t="e">
        <f>IF(DEGREES(ACOS(SIN(RADIANS(G1533))*SIN(RADIANS(E1526))+COS(RADIANS(G1533))*COS(RADIANS(E1526))*COS(RADIANS(AC1516))))&gt;90,0,$F$4*$F$5/E1525^2*(SIN(RADIANS(G1533))*SIN(RADIANS(E1526))+COS(RADIANS(G1533))*COS(RADIANS(E1526))*COS(RADIANS(AC1516))))</f>
        <v>#DIV/0!</v>
      </c>
      <c r="AD1533" s="3" t="e">
        <f>IF(DEGREES(ACOS(SIN(RADIANS(G1533))*SIN(RADIANS(E1526))+COS(RADIANS(G1533))*COS(RADIANS(E1526))*COS(RADIANS(AD1516))))&gt;90,0,$F$4*$F$5/E1525^2*(SIN(RADIANS(G1533))*SIN(RADIANS(E1526))+COS(RADIANS(G1533))*COS(RADIANS(E1526))*COS(RADIANS(AD1516))))</f>
        <v>#DIV/0!</v>
      </c>
      <c r="AE1533" s="3" t="e">
        <f>IF(DEGREES(ACOS(SIN(RADIANS(G1533))*SIN(RADIANS(E1526))+COS(RADIANS(G1533))*COS(RADIANS(E1526))*COS(RADIANS(AE1516))))&gt;90,0,$F$4*$F$5/E1525^2*(SIN(RADIANS(G1533))*SIN(RADIANS(E1526))+COS(RADIANS(G1533))*COS(RADIANS(E1526))*COS(RADIANS(AE1516))))</f>
        <v>#DIV/0!</v>
      </c>
      <c r="AF1533" s="3" t="e">
        <f>IF(DEGREES(ACOS(SIN(RADIANS(G1533))*SIN(RADIANS(E1526))+COS(RADIANS(G1533))*COS(RADIANS(E1526))*COS(RADIANS(AF1516))))&gt;90,0,$F$4*$F$5/E1525^2*(SIN(RADIANS(G1533))*SIN(RADIANS(E1526))+COS(RADIANS(G1533))*COS(RADIANS(E1526))*COS(RADIANS(AF1516))))</f>
        <v>#DIV/0!</v>
      </c>
      <c r="AG1533" s="3" t="e">
        <f>IF(DEGREES(ACOS(SIN(RADIANS(G1533))*SIN(RADIANS(E1526))+COS(RADIANS(G1533))*COS(RADIANS(E1526))*COS(RADIANS(AG1516))))&gt;90,0,$F$4*$F$5/E1525^2*(SIN(RADIANS(G1533))*SIN(RADIANS(E1526))+COS(RADIANS(G1533))*COS(RADIANS(E1526))*COS(RADIANS(AG1516))))</f>
        <v>#DIV/0!</v>
      </c>
      <c r="AH1533" s="3" t="e">
        <f>IF(DEGREES(ACOS(SIN(RADIANS(G1533))*SIN(RADIANS(E1526))+COS(RADIANS(G1533))*COS(RADIANS(E1526))*COS(RADIANS(AH1516))))&gt;90,0,$F$4*$F$5/E1525^2*(SIN(RADIANS(G1533))*SIN(RADIANS(E1526))+COS(RADIANS(G1533))*COS(RADIANS(E1526))*COS(RADIANS(AH1516))))</f>
        <v>#DIV/0!</v>
      </c>
      <c r="AI1533" s="3" t="e">
        <f>IF(DEGREES(ACOS(SIN(RADIANS(G1533))*SIN(RADIANS(E1526))+COS(RADIANS(G1533))*COS(RADIANS(E1526))*COS(RADIANS(AI1516))))&gt;90,0,$F$4*$F$5/E1525^2*(SIN(RADIANS(G1533))*SIN(RADIANS(E1526))+COS(RADIANS(G1533))*COS(RADIANS(E1526))*COS(RADIANS(AI1516))))</f>
        <v>#DIV/0!</v>
      </c>
      <c r="AJ1533" s="3" t="e">
        <f>IF(DEGREES(ACOS(SIN(RADIANS(G1533))*SIN(RADIANS(E1526))+COS(RADIANS(G1533))*COS(RADIANS(E1526))*COS(RADIANS(AJ1516))))&gt;90,0,$F$4*$F$5/E1525^2*(SIN(RADIANS(G1533))*SIN(RADIANS(E1526))+COS(RADIANS(G1533))*COS(RADIANS(E1526))*COS(RADIANS(AJ1516))))</f>
        <v>#DIV/0!</v>
      </c>
      <c r="AK1533" s="3">
        <f>IF(DEGREES(ACOS(SIN(RADIANS(G1533))*SIN(RADIANS(E1526))+COS(RADIANS(G1533))*COS(RADIANS(E1526))*COS(RADIANS(AK1516))))&gt;90,0,$F$4*$F$5/E1525^2*(SIN(RADIANS(G1533))*SIN(RADIANS(E1526))+COS(RADIANS(G1533))*COS(RADIANS(E1526))*COS(RADIANS(AK1516))))</f>
        <v>0</v>
      </c>
      <c r="AL1533" s="3">
        <f>IF(DEGREES(ACOS(SIN(RADIANS(G1533))*SIN(RADIANS(E1526))+COS(RADIANS(G1533))*COS(RADIANS(E1526))*COS(RADIANS(AL1516))))&gt;90,0,$F$4*$F$5/E1525^2*(SIN(RADIANS(G1533))*SIN(RADIANS(E1526))+COS(RADIANS(G1533))*COS(RADIANS(E1526))*COS(RADIANS(AL1516))))</f>
        <v>0</v>
      </c>
      <c r="AM1533" s="3">
        <f>IF(DEGREES(ACOS(SIN(RADIANS(G1533))*SIN(RADIANS(E1526))+COS(RADIANS(G1533))*COS(RADIANS(E1526))*COS(RADIANS(AM1516))))&gt;90,0,$F$4*$F$5/E1525^2*(SIN(RADIANS(G1533))*SIN(RADIANS(E1526))+COS(RADIANS(G1533))*COS(RADIANS(E1526))*COS(RADIANS(AM1516))))</f>
        <v>0</v>
      </c>
      <c r="AN1533" s="3">
        <f>IF(DEGREES(ACOS(SIN(RADIANS(G1533))*SIN(RADIANS(E1526))+COS(RADIANS(G1533))*COS(RADIANS(E1526))*COS(RADIANS(AN1516))))&gt;90,0,$F$4*$F$5/E1525^2*(SIN(RADIANS(G1533))*SIN(RADIANS(E1526))+COS(RADIANS(G1533))*COS(RADIANS(E1526))*COS(RADIANS(AN1516))))</f>
        <v>0</v>
      </c>
      <c r="AO1533" s="3">
        <f>IF(DEGREES(ACOS(SIN(RADIANS(G1533))*SIN(RADIANS(E1526))+COS(RADIANS(G1533))*COS(RADIANS(E1526))*COS(RADIANS(AO1516))))&gt;90,0,$F$4*$F$5/E1525^2*(SIN(RADIANS(G1533))*SIN(RADIANS(E1526))+COS(RADIANS(G1533))*COS(RADIANS(E1526))*COS(RADIANS(AO1516))))</f>
        <v>0</v>
      </c>
      <c r="AP1533" s="3">
        <f>IF(DEGREES(ACOS(SIN(RADIANS(G1533))*SIN(RADIANS(E1526))+COS(RADIANS(G1533))*COS(RADIANS(E1526))*COS(RADIANS(AP1516))))&gt;90,0,$F$4*$F$5/E1525^2*(SIN(RADIANS(G1533))*SIN(RADIANS(E1526))+COS(RADIANS(G1533))*COS(RADIANS(E1526))*COS(RADIANS(AP1516))))</f>
        <v>0</v>
      </c>
      <c r="AQ1533" s="3">
        <f>IF(DEGREES(ACOS(SIN(RADIANS(G1533))*SIN(RADIANS(E1526))+COS(RADIANS(G1533))*COS(RADIANS(E1526))*COS(RADIANS(AQ1516))))&gt;90,0,$F$4*$F$5/E1525^2*(SIN(RADIANS(G1533))*SIN(RADIANS(E1526))+COS(RADIANS(G1533))*COS(RADIANS(E1526))*COS(RADIANS(AQ1516))))</f>
        <v>0</v>
      </c>
      <c r="AR1533" s="3">
        <f>IF(DEGREES(ACOS(SIN(RADIANS(G1533))*SIN(RADIANS(E1526))+COS(RADIANS(G1533))*COS(RADIANS(E1526))*COS(RADIANS(AR1516))))&gt;90,0,$F$4*$F$5/E1525^2*(SIN(RADIANS(G1533))*SIN(RADIANS(E1526))+COS(RADIANS(G1533))*COS(RADIANS(E1526))*COS(RADIANS(AR1516))))</f>
        <v>0</v>
      </c>
    </row>
    <row r="1534" spans="2:44" ht="15.75" customHeight="1" x14ac:dyDescent="0.2">
      <c r="G1534" s="3">
        <v>-70</v>
      </c>
      <c r="I1534" s="3">
        <f>IF(DEGREES(ACOS(SIN(RADIANS(G1534))*SIN(RADIANS(E1526))+COS(RADIANS(G1534))*COS(RADIANS(E1526))*COS(RADIANS(I1516))))&gt;90,0,$F$4*$F$5/E1525^2*(SIN(RADIANS(G1534))*SIN(RADIANS(E1526))+COS(RADIANS(G1534))*COS(RADIANS(E1526))*COS(RADIANS(I1516))))</f>
        <v>0</v>
      </c>
      <c r="J1534" s="3">
        <f>IF(DEGREES(ACOS(SIN(RADIANS(G1534))*SIN(RADIANS(E1526))+COS(RADIANS(G1534))*COS(RADIANS(E1526))*COS(RADIANS(J1516))))&gt;90,0,$F$4*$F$5/E1525^2*(SIN(RADIANS(G1534))*SIN(RADIANS(E1526))+COS(RADIANS(G1534))*COS(RADIANS(E1526))*COS(RADIANS(J1516))))</f>
        <v>0</v>
      </c>
      <c r="K1534" s="3">
        <f>IF(DEGREES(ACOS(SIN(RADIANS(G1534))*SIN(RADIANS(E1526))+COS(RADIANS(G1534))*COS(RADIANS(E1526))*COS(RADIANS(K1516))))&gt;90,0,$F$4*$F$5/E1525^2*(SIN(RADIANS(G1534))*SIN(RADIANS(E1526))+COS(RADIANS(G1534))*COS(RADIANS(E1526))*COS(RADIANS(K1516))))</f>
        <v>0</v>
      </c>
      <c r="L1534" s="3">
        <f>IF(DEGREES(ACOS(SIN(RADIANS(G1534))*SIN(RADIANS(E1526))+COS(RADIANS(G1534))*COS(RADIANS(E1526))*COS(RADIANS(L1516))))&gt;90,0,$F$4*$F$5/E1525^2*(SIN(RADIANS(G1534))*SIN(RADIANS(E1526))+COS(RADIANS(G1534))*COS(RADIANS(E1526))*COS(RADIANS(L1516))))</f>
        <v>0</v>
      </c>
      <c r="M1534" s="3">
        <f>IF(DEGREES(ACOS(SIN(RADIANS(G1534))*SIN(RADIANS(E1526))+COS(RADIANS(G1534))*COS(RADIANS(E1526))*COS(RADIANS(M1516))))&gt;90,0,$F$4*$F$5/E1525^2*(SIN(RADIANS(G1534))*SIN(RADIANS(E1526))+COS(RADIANS(G1534))*COS(RADIANS(E1526))*COS(RADIANS(M1516))))</f>
        <v>0</v>
      </c>
      <c r="N1534" s="3">
        <f>IF(DEGREES(ACOS(SIN(RADIANS(G1534))*SIN(RADIANS(E1526))+COS(RADIANS(G1534))*COS(RADIANS(E1526))*COS(RADIANS(N1516))))&gt;90,0,$F$4*$F$5/E1525^2*(SIN(RADIANS(G1534))*SIN(RADIANS(E1526))+COS(RADIANS(G1534))*COS(RADIANS(E1526))*COS(RADIANS(N1516))))</f>
        <v>0</v>
      </c>
      <c r="O1534" s="3">
        <f>IF(DEGREES(ACOS(SIN(RADIANS(G1534))*SIN(RADIANS(E1526))+COS(RADIANS(G1534))*COS(RADIANS(E1526))*COS(RADIANS(O1516))))&gt;90,0,$F$4*$F$5/E1525^2*(SIN(RADIANS(G1534))*SIN(RADIANS(E1526))+COS(RADIANS(G1534))*COS(RADIANS(E1526))*COS(RADIANS(O1516))))</f>
        <v>0</v>
      </c>
      <c r="P1534" s="3">
        <f>IF(DEGREES(ACOS(SIN(RADIANS(G1534))*SIN(RADIANS(E1526))+COS(RADIANS(G1534))*COS(RADIANS(E1526))*COS(RADIANS(P1516))))&gt;90,0,$F$4*$F$5/E1525^2*(SIN(RADIANS(G1534))*SIN(RADIANS(E1526))+COS(RADIANS(G1534))*COS(RADIANS(E1526))*COS(RADIANS(P1516))))</f>
        <v>0</v>
      </c>
      <c r="Q1534" s="3">
        <f>IF(DEGREES(ACOS(SIN(RADIANS(G1534))*SIN(RADIANS(E1526))+COS(RADIANS(G1534))*COS(RADIANS(E1526))*COS(RADIANS(Q1516))))&gt;90,0,$F$4*$F$5/E1525^2*(SIN(RADIANS(G1534))*SIN(RADIANS(E1526))+COS(RADIANS(G1534))*COS(RADIANS(E1526))*COS(RADIANS(Q1516))))</f>
        <v>0</v>
      </c>
      <c r="R1534" s="3" t="e">
        <f>IF(DEGREES(ACOS(SIN(RADIANS(G1534))*SIN(RADIANS(E1526))+COS(RADIANS(G1534))*COS(RADIANS(E1526))*COS(RADIANS(R1516))))&gt;90,0,$F$4*$F$5/E1525^2*(SIN(RADIANS(G1534))*SIN(RADIANS(E1526))+COS(RADIANS(G1534))*COS(RADIANS(E1526))*COS(RADIANS(R1516))))</f>
        <v>#DIV/0!</v>
      </c>
      <c r="S1534" s="3" t="e">
        <f>IF(DEGREES(ACOS(SIN(RADIANS(G1534))*SIN(RADIANS(E1526))+COS(RADIANS(G1534))*COS(RADIANS(E1526))*COS(RADIANS(S1516))))&gt;90,0,$F$4*$F$5/E1525^2*(SIN(RADIANS(G1534))*SIN(RADIANS(E1526))+COS(RADIANS(G1534))*COS(RADIANS(E1526))*COS(RADIANS(S1516))))</f>
        <v>#DIV/0!</v>
      </c>
      <c r="T1534" s="3" t="e">
        <f>IF(DEGREES(ACOS(SIN(RADIANS(G1534))*SIN(RADIANS(E1526))+COS(RADIANS(G1534))*COS(RADIANS(E1526))*COS(RADIANS(T1516))))&gt;90,0,$F$4*$F$5/E1525^2*(SIN(RADIANS(G1534))*SIN(RADIANS(E1526))+COS(RADIANS(G1534))*COS(RADIANS(E1526))*COS(RADIANS(T1516))))</f>
        <v>#DIV/0!</v>
      </c>
      <c r="U1534" s="3" t="e">
        <f>IF(DEGREES(ACOS(SIN(RADIANS(G1534))*SIN(RADIANS(E1526))+COS(RADIANS(G1534))*COS(RADIANS(E1526))*COS(RADIANS(U1516))))&gt;90,0,$F$4*$F$5/E1525^2*(SIN(RADIANS(G1534))*SIN(RADIANS(E1526))+COS(RADIANS(G1534))*COS(RADIANS(E1526))*COS(RADIANS(U1516))))</f>
        <v>#DIV/0!</v>
      </c>
      <c r="V1534" s="3" t="e">
        <f>IF(DEGREES(ACOS(SIN(RADIANS(G1534))*SIN(RADIANS(E1526))+COS(RADIANS(G1534))*COS(RADIANS(E1526))*COS(RADIANS(V1516))))&gt;90,0,$F$4*$F$5/E1525^2*(SIN(RADIANS(G1534))*SIN(RADIANS(E1526))+COS(RADIANS(G1534))*COS(RADIANS(E1526))*COS(RADIANS(V1516))))</f>
        <v>#DIV/0!</v>
      </c>
      <c r="W1534" s="3" t="e">
        <f>IF(DEGREES(ACOS(SIN(RADIANS(G1534))*SIN(RADIANS(E1526))+COS(RADIANS(G1534))*COS(RADIANS(E1526))*COS(RADIANS(W1516))))&gt;90,0,$F$4*$F$5/E1525^2*(SIN(RADIANS(G1534))*SIN(RADIANS(E1526))+COS(RADIANS(G1534))*COS(RADIANS(E1526))*COS(RADIANS(W1516))))</f>
        <v>#DIV/0!</v>
      </c>
      <c r="X1534" s="3" t="e">
        <f>IF(DEGREES(ACOS(SIN(RADIANS(G1534))*SIN(RADIANS(E1526))+COS(RADIANS(G1534))*COS(RADIANS(E1526))*COS(RADIANS(X1516))))&gt;90,0,$F$4*$F$5/E1525^2*(SIN(RADIANS(G1534))*SIN(RADIANS(E1526))+COS(RADIANS(G1534))*COS(RADIANS(E1526))*COS(RADIANS(X1516))))</f>
        <v>#DIV/0!</v>
      </c>
      <c r="Y1534" s="3" t="e">
        <f>IF(DEGREES(ACOS(SIN(RADIANS(G1534))*SIN(RADIANS(E1526))+COS(RADIANS(G1534))*COS(RADIANS(E1526))*COS(RADIANS(Y1516))))&gt;90,0,$F$4*$F$5/E1525^2*(SIN(RADIANS(G1534))*SIN(RADIANS(E1526))+COS(RADIANS(G1534))*COS(RADIANS(E1526))*COS(RADIANS(Y1516))))</f>
        <v>#DIV/0!</v>
      </c>
      <c r="Z1534" s="3" t="e">
        <f>IF(DEGREES(ACOS(SIN(RADIANS(G1534))*SIN(RADIANS(E1526))+COS(RADIANS(G1534))*COS(RADIANS(E1526))*COS(RADIANS(Z1516))))&gt;90,0,$F$4*$F$5/E1525^2*(SIN(RADIANS(G1534))*SIN(RADIANS(E1526))+COS(RADIANS(G1534))*COS(RADIANS(E1526))*COS(RADIANS(Z1516))))</f>
        <v>#DIV/0!</v>
      </c>
      <c r="AA1534" s="3" t="e">
        <f>IF(DEGREES(ACOS(SIN(RADIANS(G1534))*SIN(RADIANS(E1526))+COS(RADIANS(G1534))*COS(RADIANS(E1526))*COS(RADIANS(AA1516))))&gt;90,0,$F$4*$F$5/E1525^2*(SIN(RADIANS(G1534))*SIN(RADIANS(E1526))+COS(RADIANS(G1534))*COS(RADIANS(E1526))*COS(RADIANS(AA1516))))</f>
        <v>#DIV/0!</v>
      </c>
      <c r="AB1534" s="3" t="e">
        <f>IF(DEGREES(ACOS(SIN(RADIANS(G1534))*SIN(RADIANS(E1526))+COS(RADIANS(G1534))*COS(RADIANS(E1526))*COS(RADIANS(AB1516))))&gt;90,0,$F$4*$F$5/E1525^2*(SIN(RADIANS(G1534))*SIN(RADIANS(E1526))+COS(RADIANS(G1534))*COS(RADIANS(E1526))*COS(RADIANS(AB1516))))</f>
        <v>#DIV/0!</v>
      </c>
      <c r="AC1534" s="3" t="e">
        <f>IF(DEGREES(ACOS(SIN(RADIANS(G1534))*SIN(RADIANS(E1526))+COS(RADIANS(G1534))*COS(RADIANS(E1526))*COS(RADIANS(AC1516))))&gt;90,0,$F$4*$F$5/E1525^2*(SIN(RADIANS(G1534))*SIN(RADIANS(E1526))+COS(RADIANS(G1534))*COS(RADIANS(E1526))*COS(RADIANS(AC1516))))</f>
        <v>#DIV/0!</v>
      </c>
      <c r="AD1534" s="3" t="e">
        <f>IF(DEGREES(ACOS(SIN(RADIANS(G1534))*SIN(RADIANS(E1526))+COS(RADIANS(G1534))*COS(RADIANS(E1526))*COS(RADIANS(AD1516))))&gt;90,0,$F$4*$F$5/E1525^2*(SIN(RADIANS(G1534))*SIN(RADIANS(E1526))+COS(RADIANS(G1534))*COS(RADIANS(E1526))*COS(RADIANS(AD1516))))</f>
        <v>#DIV/0!</v>
      </c>
      <c r="AE1534" s="3" t="e">
        <f>IF(DEGREES(ACOS(SIN(RADIANS(G1534))*SIN(RADIANS(E1526))+COS(RADIANS(G1534))*COS(RADIANS(E1526))*COS(RADIANS(AE1516))))&gt;90,0,$F$4*$F$5/E1525^2*(SIN(RADIANS(G1534))*SIN(RADIANS(E1526))+COS(RADIANS(G1534))*COS(RADIANS(E1526))*COS(RADIANS(AE1516))))</f>
        <v>#DIV/0!</v>
      </c>
      <c r="AF1534" s="3" t="e">
        <f>IF(DEGREES(ACOS(SIN(RADIANS(G1534))*SIN(RADIANS(E1526))+COS(RADIANS(G1534))*COS(RADIANS(E1526))*COS(RADIANS(AF1516))))&gt;90,0,$F$4*$F$5/E1525^2*(SIN(RADIANS(G1534))*SIN(RADIANS(E1526))+COS(RADIANS(G1534))*COS(RADIANS(E1526))*COS(RADIANS(AF1516))))</f>
        <v>#DIV/0!</v>
      </c>
      <c r="AG1534" s="3" t="e">
        <f>IF(DEGREES(ACOS(SIN(RADIANS(G1534))*SIN(RADIANS(E1526))+COS(RADIANS(G1534))*COS(RADIANS(E1526))*COS(RADIANS(AG1516))))&gt;90,0,$F$4*$F$5/E1525^2*(SIN(RADIANS(G1534))*SIN(RADIANS(E1526))+COS(RADIANS(G1534))*COS(RADIANS(E1526))*COS(RADIANS(AG1516))))</f>
        <v>#DIV/0!</v>
      </c>
      <c r="AH1534" s="3" t="e">
        <f>IF(DEGREES(ACOS(SIN(RADIANS(G1534))*SIN(RADIANS(E1526))+COS(RADIANS(G1534))*COS(RADIANS(E1526))*COS(RADIANS(AH1516))))&gt;90,0,$F$4*$F$5/E1525^2*(SIN(RADIANS(G1534))*SIN(RADIANS(E1526))+COS(RADIANS(G1534))*COS(RADIANS(E1526))*COS(RADIANS(AH1516))))</f>
        <v>#DIV/0!</v>
      </c>
      <c r="AI1534" s="3" t="e">
        <f>IF(DEGREES(ACOS(SIN(RADIANS(G1534))*SIN(RADIANS(E1526))+COS(RADIANS(G1534))*COS(RADIANS(E1526))*COS(RADIANS(AI1516))))&gt;90,0,$F$4*$F$5/E1525^2*(SIN(RADIANS(G1534))*SIN(RADIANS(E1526))+COS(RADIANS(G1534))*COS(RADIANS(E1526))*COS(RADIANS(AI1516))))</f>
        <v>#DIV/0!</v>
      </c>
      <c r="AJ1534" s="3" t="e">
        <f>IF(DEGREES(ACOS(SIN(RADIANS(G1534))*SIN(RADIANS(E1526))+COS(RADIANS(G1534))*COS(RADIANS(E1526))*COS(RADIANS(AJ1516))))&gt;90,0,$F$4*$F$5/E1525^2*(SIN(RADIANS(G1534))*SIN(RADIANS(E1526))+COS(RADIANS(G1534))*COS(RADIANS(E1526))*COS(RADIANS(AJ1516))))</f>
        <v>#DIV/0!</v>
      </c>
      <c r="AK1534" s="3">
        <f>IF(DEGREES(ACOS(SIN(RADIANS(G1534))*SIN(RADIANS(E1526))+COS(RADIANS(G1534))*COS(RADIANS(E1526))*COS(RADIANS(AK1516))))&gt;90,0,$F$4*$F$5/E1525^2*(SIN(RADIANS(G1534))*SIN(RADIANS(E1526))+COS(RADIANS(G1534))*COS(RADIANS(E1526))*COS(RADIANS(AK1516))))</f>
        <v>0</v>
      </c>
      <c r="AL1534" s="3">
        <f>IF(DEGREES(ACOS(SIN(RADIANS(G1534))*SIN(RADIANS(E1526))+COS(RADIANS(G1534))*COS(RADIANS(E1526))*COS(RADIANS(AL1516))))&gt;90,0,$F$4*$F$5/E1525^2*(SIN(RADIANS(G1534))*SIN(RADIANS(E1526))+COS(RADIANS(G1534))*COS(RADIANS(E1526))*COS(RADIANS(AL1516))))</f>
        <v>0</v>
      </c>
      <c r="AM1534" s="3">
        <f>IF(DEGREES(ACOS(SIN(RADIANS(G1534))*SIN(RADIANS(E1526))+COS(RADIANS(G1534))*COS(RADIANS(E1526))*COS(RADIANS(AM1516))))&gt;90,0,$F$4*$F$5/E1525^2*(SIN(RADIANS(G1534))*SIN(RADIANS(E1526))+COS(RADIANS(G1534))*COS(RADIANS(E1526))*COS(RADIANS(AM1516))))</f>
        <v>0</v>
      </c>
      <c r="AN1534" s="3">
        <f>IF(DEGREES(ACOS(SIN(RADIANS(G1534))*SIN(RADIANS(E1526))+COS(RADIANS(G1534))*COS(RADIANS(E1526))*COS(RADIANS(AN1516))))&gt;90,0,$F$4*$F$5/E1525^2*(SIN(RADIANS(G1534))*SIN(RADIANS(E1526))+COS(RADIANS(G1534))*COS(RADIANS(E1526))*COS(RADIANS(AN1516))))</f>
        <v>0</v>
      </c>
      <c r="AO1534" s="3">
        <f>IF(DEGREES(ACOS(SIN(RADIANS(G1534))*SIN(RADIANS(E1526))+COS(RADIANS(G1534))*COS(RADIANS(E1526))*COS(RADIANS(AO1516))))&gt;90,0,$F$4*$F$5/E1525^2*(SIN(RADIANS(G1534))*SIN(RADIANS(E1526))+COS(RADIANS(G1534))*COS(RADIANS(E1526))*COS(RADIANS(AO1516))))</f>
        <v>0</v>
      </c>
      <c r="AP1534" s="3">
        <f>IF(DEGREES(ACOS(SIN(RADIANS(G1534))*SIN(RADIANS(E1526))+COS(RADIANS(G1534))*COS(RADIANS(E1526))*COS(RADIANS(AP1516))))&gt;90,0,$F$4*$F$5/E1525^2*(SIN(RADIANS(G1534))*SIN(RADIANS(E1526))+COS(RADIANS(G1534))*COS(RADIANS(E1526))*COS(RADIANS(AP1516))))</f>
        <v>0</v>
      </c>
      <c r="AQ1534" s="3">
        <f>IF(DEGREES(ACOS(SIN(RADIANS(G1534))*SIN(RADIANS(E1526))+COS(RADIANS(G1534))*COS(RADIANS(E1526))*COS(RADIANS(AQ1516))))&gt;90,0,$F$4*$F$5/E1525^2*(SIN(RADIANS(G1534))*SIN(RADIANS(E1526))+COS(RADIANS(G1534))*COS(RADIANS(E1526))*COS(RADIANS(AQ1516))))</f>
        <v>0</v>
      </c>
      <c r="AR1534" s="3">
        <f>IF(DEGREES(ACOS(SIN(RADIANS(G1534))*SIN(RADIANS(E1526))+COS(RADIANS(G1534))*COS(RADIANS(E1526))*COS(RADIANS(AR1516))))&gt;90,0,$F$4*$F$5/E1525^2*(SIN(RADIANS(G1534))*SIN(RADIANS(E1526))+COS(RADIANS(G1534))*COS(RADIANS(E1526))*COS(RADIANS(AR1516))))</f>
        <v>0</v>
      </c>
    </row>
    <row r="1535" spans="2:44" ht="15.75" customHeight="1" x14ac:dyDescent="0.2">
      <c r="G1535" s="3">
        <v>-80</v>
      </c>
      <c r="I1535" s="3">
        <f>IF(DEGREES(ACOS(SIN(RADIANS(G1535))*SIN(RADIANS(E1526))+COS(RADIANS(G1535))*COS(RADIANS(E1526))*COS(RADIANS(I1516))))&gt;90,0,$F$4*$F$5/E1525^2*(SIN(RADIANS(G1535))*SIN(RADIANS(E1526))+COS(RADIANS(G1535))*COS(RADIANS(E1526))*COS(RADIANS(I1516))))</f>
        <v>0</v>
      </c>
      <c r="J1535" s="3">
        <f>IF(DEGREES(ACOS(SIN(RADIANS(G1535))*SIN(RADIANS(E1526))+COS(RADIANS(G1535))*COS(RADIANS(E1526))*COS(RADIANS(J1516))))&gt;90,0,$F$4*$F$5/E1525^2*(SIN(RADIANS(G1535))*SIN(RADIANS(E1526))+COS(RADIANS(G1535))*COS(RADIANS(E1526))*COS(RADIANS(J1516))))</f>
        <v>0</v>
      </c>
      <c r="K1535" s="3">
        <f>IF(DEGREES(ACOS(SIN(RADIANS(G1535))*SIN(RADIANS(E1526))+COS(RADIANS(G1535))*COS(RADIANS(E1526))*COS(RADIANS(K1516))))&gt;90,0,$F$4*$F$5/E1525^2*(SIN(RADIANS(G1535))*SIN(RADIANS(E1526))+COS(RADIANS(G1535))*COS(RADIANS(E1526))*COS(RADIANS(K1516))))</f>
        <v>0</v>
      </c>
      <c r="L1535" s="3">
        <f>IF(DEGREES(ACOS(SIN(RADIANS(G1535))*SIN(RADIANS(E1526))+COS(RADIANS(G1535))*COS(RADIANS(E1526))*COS(RADIANS(L1516))))&gt;90,0,$F$4*$F$5/E1525^2*(SIN(RADIANS(G1535))*SIN(RADIANS(E1526))+COS(RADIANS(G1535))*COS(RADIANS(E1526))*COS(RADIANS(L1516))))</f>
        <v>0</v>
      </c>
      <c r="M1535" s="3">
        <f>IF(DEGREES(ACOS(SIN(RADIANS(G1535))*SIN(RADIANS(E1526))+COS(RADIANS(G1535))*COS(RADIANS(E1526))*COS(RADIANS(M1516))))&gt;90,0,$F$4*$F$5/E1525^2*(SIN(RADIANS(G1535))*SIN(RADIANS(E1526))+COS(RADIANS(G1535))*COS(RADIANS(E1526))*COS(RADIANS(M1516))))</f>
        <v>0</v>
      </c>
      <c r="N1535" s="3">
        <f>IF(DEGREES(ACOS(SIN(RADIANS(G1535))*SIN(RADIANS(E1526))+COS(RADIANS(G1535))*COS(RADIANS(E1526))*COS(RADIANS(N1516))))&gt;90,0,$F$4*$F$5/E1525^2*(SIN(RADIANS(G1535))*SIN(RADIANS(E1526))+COS(RADIANS(G1535))*COS(RADIANS(E1526))*COS(RADIANS(N1516))))</f>
        <v>0</v>
      </c>
      <c r="O1535" s="3">
        <f>IF(DEGREES(ACOS(SIN(RADIANS(G1535))*SIN(RADIANS(E1526))+COS(RADIANS(G1535))*COS(RADIANS(E1526))*COS(RADIANS(O1516))))&gt;90,0,$F$4*$F$5/E1525^2*(SIN(RADIANS(G1535))*SIN(RADIANS(E1526))+COS(RADIANS(G1535))*COS(RADIANS(E1526))*COS(RADIANS(O1516))))</f>
        <v>0</v>
      </c>
      <c r="P1535" s="3">
        <f>IF(DEGREES(ACOS(SIN(RADIANS(G1535))*SIN(RADIANS(E1526))+COS(RADIANS(G1535))*COS(RADIANS(E1526))*COS(RADIANS(P1516))))&gt;90,0,$F$4*$F$5/E1525^2*(SIN(RADIANS(G1535))*SIN(RADIANS(E1526))+COS(RADIANS(G1535))*COS(RADIANS(E1526))*COS(RADIANS(P1516))))</f>
        <v>0</v>
      </c>
      <c r="Q1535" s="3">
        <f>IF(DEGREES(ACOS(SIN(RADIANS(G1535))*SIN(RADIANS(E1526))+COS(RADIANS(G1535))*COS(RADIANS(E1526))*COS(RADIANS(Q1516))))&gt;90,0,$F$4*$F$5/E1525^2*(SIN(RADIANS(G1535))*SIN(RADIANS(E1526))+COS(RADIANS(G1535))*COS(RADIANS(E1526))*COS(RADIANS(Q1516))))</f>
        <v>0</v>
      </c>
      <c r="R1535" s="3" t="e">
        <f>IF(DEGREES(ACOS(SIN(RADIANS(G1535))*SIN(RADIANS(E1526))+COS(RADIANS(G1535))*COS(RADIANS(E1526))*COS(RADIANS(R1516))))&gt;90,0,$F$4*$F$5/E1525^2*(SIN(RADIANS(G1535))*SIN(RADIANS(E1526))+COS(RADIANS(G1535))*COS(RADIANS(E1526))*COS(RADIANS(R1516))))</f>
        <v>#DIV/0!</v>
      </c>
      <c r="S1535" s="3" t="e">
        <f>IF(DEGREES(ACOS(SIN(RADIANS(G1535))*SIN(RADIANS(E1526))+COS(RADIANS(G1535))*COS(RADIANS(E1526))*COS(RADIANS(S1516))))&gt;90,0,$F$4*$F$5/E1525^2*(SIN(RADIANS(G1535))*SIN(RADIANS(E1526))+COS(RADIANS(G1535))*COS(RADIANS(E1526))*COS(RADIANS(S1516))))</f>
        <v>#DIV/0!</v>
      </c>
      <c r="T1535" s="3" t="e">
        <f>IF(DEGREES(ACOS(SIN(RADIANS(G1535))*SIN(RADIANS(E1526))+COS(RADIANS(G1535))*COS(RADIANS(E1526))*COS(RADIANS(T1516))))&gt;90,0,$F$4*$F$5/E1525^2*(SIN(RADIANS(G1535))*SIN(RADIANS(E1526))+COS(RADIANS(G1535))*COS(RADIANS(E1526))*COS(RADIANS(T1516))))</f>
        <v>#DIV/0!</v>
      </c>
      <c r="U1535" s="3" t="e">
        <f>IF(DEGREES(ACOS(SIN(RADIANS(G1535))*SIN(RADIANS(E1526))+COS(RADIANS(G1535))*COS(RADIANS(E1526))*COS(RADIANS(U1516))))&gt;90,0,$F$4*$F$5/E1525^2*(SIN(RADIANS(G1535))*SIN(RADIANS(E1526))+COS(RADIANS(G1535))*COS(RADIANS(E1526))*COS(RADIANS(U1516))))</f>
        <v>#DIV/0!</v>
      </c>
      <c r="V1535" s="3" t="e">
        <f>IF(DEGREES(ACOS(SIN(RADIANS(G1535))*SIN(RADIANS(E1526))+COS(RADIANS(G1535))*COS(RADIANS(E1526))*COS(RADIANS(V1516))))&gt;90,0,$F$4*$F$5/E1525^2*(SIN(RADIANS(G1535))*SIN(RADIANS(E1526))+COS(RADIANS(G1535))*COS(RADIANS(E1526))*COS(RADIANS(V1516))))</f>
        <v>#DIV/0!</v>
      </c>
      <c r="W1535" s="3" t="e">
        <f>IF(DEGREES(ACOS(SIN(RADIANS(G1535))*SIN(RADIANS(E1526))+COS(RADIANS(G1535))*COS(RADIANS(E1526))*COS(RADIANS(W1516))))&gt;90,0,$F$4*$F$5/E1525^2*(SIN(RADIANS(G1535))*SIN(RADIANS(E1526))+COS(RADIANS(G1535))*COS(RADIANS(E1526))*COS(RADIANS(W1516))))</f>
        <v>#DIV/0!</v>
      </c>
      <c r="X1535" s="3" t="e">
        <f>IF(DEGREES(ACOS(SIN(RADIANS(G1535))*SIN(RADIANS(E1526))+COS(RADIANS(G1535))*COS(RADIANS(E1526))*COS(RADIANS(X1516))))&gt;90,0,$F$4*$F$5/E1525^2*(SIN(RADIANS(G1535))*SIN(RADIANS(E1526))+COS(RADIANS(G1535))*COS(RADIANS(E1526))*COS(RADIANS(X1516))))</f>
        <v>#DIV/0!</v>
      </c>
      <c r="Y1535" s="3" t="e">
        <f>IF(DEGREES(ACOS(SIN(RADIANS(G1535))*SIN(RADIANS(E1526))+COS(RADIANS(G1535))*COS(RADIANS(E1526))*COS(RADIANS(Y1516))))&gt;90,0,$F$4*$F$5/E1525^2*(SIN(RADIANS(G1535))*SIN(RADIANS(E1526))+COS(RADIANS(G1535))*COS(RADIANS(E1526))*COS(RADIANS(Y1516))))</f>
        <v>#DIV/0!</v>
      </c>
      <c r="Z1535" s="3" t="e">
        <f>IF(DEGREES(ACOS(SIN(RADIANS(G1535))*SIN(RADIANS(E1526))+COS(RADIANS(G1535))*COS(RADIANS(E1526))*COS(RADIANS(Z1516))))&gt;90,0,$F$4*$F$5/E1525^2*(SIN(RADIANS(G1535))*SIN(RADIANS(E1526))+COS(RADIANS(G1535))*COS(RADIANS(E1526))*COS(RADIANS(Z1516))))</f>
        <v>#DIV/0!</v>
      </c>
      <c r="AA1535" s="3" t="e">
        <f>IF(DEGREES(ACOS(SIN(RADIANS(G1535))*SIN(RADIANS(E1526))+COS(RADIANS(G1535))*COS(RADIANS(E1526))*COS(RADIANS(AA1516))))&gt;90,0,$F$4*$F$5/E1525^2*(SIN(RADIANS(G1535))*SIN(RADIANS(E1526))+COS(RADIANS(G1535))*COS(RADIANS(E1526))*COS(RADIANS(AA1516))))</f>
        <v>#DIV/0!</v>
      </c>
      <c r="AB1535" s="3" t="e">
        <f>IF(DEGREES(ACOS(SIN(RADIANS(G1535))*SIN(RADIANS(E1526))+COS(RADIANS(G1535))*COS(RADIANS(E1526))*COS(RADIANS(AB1516))))&gt;90,0,$F$4*$F$5/E1525^2*(SIN(RADIANS(G1535))*SIN(RADIANS(E1526))+COS(RADIANS(G1535))*COS(RADIANS(E1526))*COS(RADIANS(AB1516))))</f>
        <v>#DIV/0!</v>
      </c>
      <c r="AC1535" s="3" t="e">
        <f>IF(DEGREES(ACOS(SIN(RADIANS(G1535))*SIN(RADIANS(E1526))+COS(RADIANS(G1535))*COS(RADIANS(E1526))*COS(RADIANS(AC1516))))&gt;90,0,$F$4*$F$5/E1525^2*(SIN(RADIANS(G1535))*SIN(RADIANS(E1526))+COS(RADIANS(G1535))*COS(RADIANS(E1526))*COS(RADIANS(AC1516))))</f>
        <v>#DIV/0!</v>
      </c>
      <c r="AD1535" s="3" t="e">
        <f>IF(DEGREES(ACOS(SIN(RADIANS(G1535))*SIN(RADIANS(E1526))+COS(RADIANS(G1535))*COS(RADIANS(E1526))*COS(RADIANS(AD1516))))&gt;90,0,$F$4*$F$5/E1525^2*(SIN(RADIANS(G1535))*SIN(RADIANS(E1526))+COS(RADIANS(G1535))*COS(RADIANS(E1526))*COS(RADIANS(AD1516))))</f>
        <v>#DIV/0!</v>
      </c>
      <c r="AE1535" s="3" t="e">
        <f>IF(DEGREES(ACOS(SIN(RADIANS(G1535))*SIN(RADIANS(E1526))+COS(RADIANS(G1535))*COS(RADIANS(E1526))*COS(RADIANS(AE1516))))&gt;90,0,$F$4*$F$5/E1525^2*(SIN(RADIANS(G1535))*SIN(RADIANS(E1526))+COS(RADIANS(G1535))*COS(RADIANS(E1526))*COS(RADIANS(AE1516))))</f>
        <v>#DIV/0!</v>
      </c>
      <c r="AF1535" s="3" t="e">
        <f>IF(DEGREES(ACOS(SIN(RADIANS(G1535))*SIN(RADIANS(E1526))+COS(RADIANS(G1535))*COS(RADIANS(E1526))*COS(RADIANS(AF1516))))&gt;90,0,$F$4*$F$5/E1525^2*(SIN(RADIANS(G1535))*SIN(RADIANS(E1526))+COS(RADIANS(G1535))*COS(RADIANS(E1526))*COS(RADIANS(AF1516))))</f>
        <v>#DIV/0!</v>
      </c>
      <c r="AG1535" s="3" t="e">
        <f>IF(DEGREES(ACOS(SIN(RADIANS(G1535))*SIN(RADIANS(E1526))+COS(RADIANS(G1535))*COS(RADIANS(E1526))*COS(RADIANS(AG1516))))&gt;90,0,$F$4*$F$5/E1525^2*(SIN(RADIANS(G1535))*SIN(RADIANS(E1526))+COS(RADIANS(G1535))*COS(RADIANS(E1526))*COS(RADIANS(AG1516))))</f>
        <v>#DIV/0!</v>
      </c>
      <c r="AH1535" s="3" t="e">
        <f>IF(DEGREES(ACOS(SIN(RADIANS(G1535))*SIN(RADIANS(E1526))+COS(RADIANS(G1535))*COS(RADIANS(E1526))*COS(RADIANS(AH1516))))&gt;90,0,$F$4*$F$5/E1525^2*(SIN(RADIANS(G1535))*SIN(RADIANS(E1526))+COS(RADIANS(G1535))*COS(RADIANS(E1526))*COS(RADIANS(AH1516))))</f>
        <v>#DIV/0!</v>
      </c>
      <c r="AI1535" s="3" t="e">
        <f>IF(DEGREES(ACOS(SIN(RADIANS(G1535))*SIN(RADIANS(E1526))+COS(RADIANS(G1535))*COS(RADIANS(E1526))*COS(RADIANS(AI1516))))&gt;90,0,$F$4*$F$5/E1525^2*(SIN(RADIANS(G1535))*SIN(RADIANS(E1526))+COS(RADIANS(G1535))*COS(RADIANS(E1526))*COS(RADIANS(AI1516))))</f>
        <v>#DIV/0!</v>
      </c>
      <c r="AJ1535" s="3" t="e">
        <f>IF(DEGREES(ACOS(SIN(RADIANS(G1535))*SIN(RADIANS(E1526))+COS(RADIANS(G1535))*COS(RADIANS(E1526))*COS(RADIANS(AJ1516))))&gt;90,0,$F$4*$F$5/E1525^2*(SIN(RADIANS(G1535))*SIN(RADIANS(E1526))+COS(RADIANS(G1535))*COS(RADIANS(E1526))*COS(RADIANS(AJ1516))))</f>
        <v>#DIV/0!</v>
      </c>
      <c r="AK1535" s="3">
        <f>IF(DEGREES(ACOS(SIN(RADIANS(G1535))*SIN(RADIANS(E1526))+COS(RADIANS(G1535))*COS(RADIANS(E1526))*COS(RADIANS(AK1516))))&gt;90,0,$F$4*$F$5/E1525^2*(SIN(RADIANS(G1535))*SIN(RADIANS(E1526))+COS(RADIANS(G1535))*COS(RADIANS(E1526))*COS(RADIANS(AK1516))))</f>
        <v>0</v>
      </c>
      <c r="AL1535" s="3">
        <f>IF(DEGREES(ACOS(SIN(RADIANS(G1535))*SIN(RADIANS(E1526))+COS(RADIANS(G1535))*COS(RADIANS(E1526))*COS(RADIANS(AL1516))))&gt;90,0,$F$4*$F$5/E1525^2*(SIN(RADIANS(G1535))*SIN(RADIANS(E1526))+COS(RADIANS(G1535))*COS(RADIANS(E1526))*COS(RADIANS(AL1516))))</f>
        <v>0</v>
      </c>
      <c r="AM1535" s="3">
        <f>IF(DEGREES(ACOS(SIN(RADIANS(G1535))*SIN(RADIANS(E1526))+COS(RADIANS(G1535))*COS(RADIANS(E1526))*COS(RADIANS(AM1516))))&gt;90,0,$F$4*$F$5/E1525^2*(SIN(RADIANS(G1535))*SIN(RADIANS(E1526))+COS(RADIANS(G1535))*COS(RADIANS(E1526))*COS(RADIANS(AM1516))))</f>
        <v>0</v>
      </c>
      <c r="AN1535" s="3">
        <f>IF(DEGREES(ACOS(SIN(RADIANS(G1535))*SIN(RADIANS(E1526))+COS(RADIANS(G1535))*COS(RADIANS(E1526))*COS(RADIANS(AN1516))))&gt;90,0,$F$4*$F$5/E1525^2*(SIN(RADIANS(G1535))*SIN(RADIANS(E1526))+COS(RADIANS(G1535))*COS(RADIANS(E1526))*COS(RADIANS(AN1516))))</f>
        <v>0</v>
      </c>
      <c r="AO1535" s="3">
        <f>IF(DEGREES(ACOS(SIN(RADIANS(G1535))*SIN(RADIANS(E1526))+COS(RADIANS(G1535))*COS(RADIANS(E1526))*COS(RADIANS(AO1516))))&gt;90,0,$F$4*$F$5/E1525^2*(SIN(RADIANS(G1535))*SIN(RADIANS(E1526))+COS(RADIANS(G1535))*COS(RADIANS(E1526))*COS(RADIANS(AO1516))))</f>
        <v>0</v>
      </c>
      <c r="AP1535" s="3">
        <f>IF(DEGREES(ACOS(SIN(RADIANS(G1535))*SIN(RADIANS(E1526))+COS(RADIANS(G1535))*COS(RADIANS(E1526))*COS(RADIANS(AP1516))))&gt;90,0,$F$4*$F$5/E1525^2*(SIN(RADIANS(G1535))*SIN(RADIANS(E1526))+COS(RADIANS(G1535))*COS(RADIANS(E1526))*COS(RADIANS(AP1516))))</f>
        <v>0</v>
      </c>
      <c r="AQ1535" s="3">
        <f>IF(DEGREES(ACOS(SIN(RADIANS(G1535))*SIN(RADIANS(E1526))+COS(RADIANS(G1535))*COS(RADIANS(E1526))*COS(RADIANS(AQ1516))))&gt;90,0,$F$4*$F$5/E1525^2*(SIN(RADIANS(G1535))*SIN(RADIANS(E1526))+COS(RADIANS(G1535))*COS(RADIANS(E1526))*COS(RADIANS(AQ1516))))</f>
        <v>0</v>
      </c>
      <c r="AR1535" s="3">
        <f>IF(DEGREES(ACOS(SIN(RADIANS(G1535))*SIN(RADIANS(E1526))+COS(RADIANS(G1535))*COS(RADIANS(E1526))*COS(RADIANS(AR1516))))&gt;90,0,$F$4*$F$5/E1525^2*(SIN(RADIANS(G1535))*SIN(RADIANS(E1526))+COS(RADIANS(G1535))*COS(RADIANS(E1526))*COS(RADIANS(AR1516))))</f>
        <v>0</v>
      </c>
    </row>
    <row r="1536" spans="2:44" ht="15.75" customHeight="1" x14ac:dyDescent="0.2">
      <c r="G1536" s="3">
        <v>-90</v>
      </c>
      <c r="I1536" s="3" t="e">
        <f>IF(DEGREES(ACOS(SIN(RADIANS(G1536))*SIN(RADIANS(E1526))+COS(RADIANS(G1536))*COS(RADIANS(E1526))*COS(RADIANS(I1516))))&gt;90,0,$F$4*$F$5/E1525^2*(SIN(RADIANS(G1536))*SIN(RADIANS(E1526))+COS(RADIANS(G1536))*COS(RADIANS(E1526))*COS(RADIANS(I1516))))</f>
        <v>#DIV/0!</v>
      </c>
      <c r="J1536" s="3" t="e">
        <f>IF(DEGREES(ACOS(SIN(RADIANS(G1536))*SIN(RADIANS(E1526))+COS(RADIANS(G1536))*COS(RADIANS(E1526))*COS(RADIANS(J1516))))&gt;90,0,$F$4*$F$5/E1525^2*(SIN(RADIANS(G1536))*SIN(RADIANS(E1526))+COS(RADIANS(G1536))*COS(RADIANS(E1526))*COS(RADIANS(J1516))))</f>
        <v>#DIV/0!</v>
      </c>
      <c r="K1536" s="3" t="e">
        <f>IF(DEGREES(ACOS(SIN(RADIANS(G1536))*SIN(RADIANS(E1526))+COS(RADIANS(G1536))*COS(RADIANS(E1526))*COS(RADIANS(K1516))))&gt;90,0,$F$4*$F$5/E1525^2*(SIN(RADIANS(G1536))*SIN(RADIANS(E1526))+COS(RADIANS(G1536))*COS(RADIANS(E1526))*COS(RADIANS(K1516))))</f>
        <v>#DIV/0!</v>
      </c>
      <c r="L1536" s="3" t="e">
        <f>IF(DEGREES(ACOS(SIN(RADIANS(G1536))*SIN(RADIANS(E1526))+COS(RADIANS(G1536))*COS(RADIANS(E1526))*COS(RADIANS(L1516))))&gt;90,0,$F$4*$F$5/E1525^2*(SIN(RADIANS(G1536))*SIN(RADIANS(E1526))+COS(RADIANS(G1536))*COS(RADIANS(E1526))*COS(RADIANS(L1516))))</f>
        <v>#DIV/0!</v>
      </c>
      <c r="M1536" s="3" t="e">
        <f>IF(DEGREES(ACOS(SIN(RADIANS(G1536))*SIN(RADIANS(E1526))+COS(RADIANS(G1536))*COS(RADIANS(E1526))*COS(RADIANS(M1516))))&gt;90,0,$F$4*$F$5/E1525^2*(SIN(RADIANS(G1536))*SIN(RADIANS(E1526))+COS(RADIANS(G1536))*COS(RADIANS(E1526))*COS(RADIANS(M1516))))</f>
        <v>#DIV/0!</v>
      </c>
      <c r="N1536" s="3" t="e">
        <f>IF(DEGREES(ACOS(SIN(RADIANS(G1536))*SIN(RADIANS(E1526))+COS(RADIANS(G1536))*COS(RADIANS(E1526))*COS(RADIANS(N1516))))&gt;90,0,$F$4*$F$5/E1525^2*(SIN(RADIANS(G1536))*SIN(RADIANS(E1526))+COS(RADIANS(G1536))*COS(RADIANS(E1526))*COS(RADIANS(N1516))))</f>
        <v>#DIV/0!</v>
      </c>
      <c r="O1536" s="3" t="e">
        <f>IF(DEGREES(ACOS(SIN(RADIANS(G1536))*SIN(RADIANS(E1526))+COS(RADIANS(G1536))*COS(RADIANS(E1526))*COS(RADIANS(O1516))))&gt;90,0,$F$4*$F$5/E1525^2*(SIN(RADIANS(G1536))*SIN(RADIANS(E1526))+COS(RADIANS(G1536))*COS(RADIANS(E1526))*COS(RADIANS(O1516))))</f>
        <v>#DIV/0!</v>
      </c>
      <c r="P1536" s="3" t="e">
        <f>IF(DEGREES(ACOS(SIN(RADIANS(G1536))*SIN(RADIANS(E1526))+COS(RADIANS(G1536))*COS(RADIANS(E1526))*COS(RADIANS(P1516))))&gt;90,0,$F$4*$F$5/E1525^2*(SIN(RADIANS(G1536))*SIN(RADIANS(E1526))+COS(RADIANS(G1536))*COS(RADIANS(E1526))*COS(RADIANS(P1516))))</f>
        <v>#DIV/0!</v>
      </c>
      <c r="Q1536" s="3" t="e">
        <f>IF(DEGREES(ACOS(SIN(RADIANS(G1536))*SIN(RADIANS(E1526))+COS(RADIANS(G1536))*COS(RADIANS(E1526))*COS(RADIANS(Q1516))))&gt;90,0,$F$4*$F$5/E1525^2*(SIN(RADIANS(G1536))*SIN(RADIANS(E1526))+COS(RADIANS(G1536))*COS(RADIANS(E1526))*COS(RADIANS(Q1516))))</f>
        <v>#DIV/0!</v>
      </c>
      <c r="R1536" s="3" t="e">
        <f>IF(DEGREES(ACOS(SIN(RADIANS(G1536))*SIN(RADIANS(E1526))+COS(RADIANS(G1536))*COS(RADIANS(E1526))*COS(RADIANS(R1516))))&gt;90,0,$F$4*$F$5/E1525^2*(SIN(RADIANS(G1536))*SIN(RADIANS(E1526))+COS(RADIANS(G1536))*COS(RADIANS(E1526))*COS(RADIANS(R1516))))</f>
        <v>#DIV/0!</v>
      </c>
      <c r="S1536" s="3" t="e">
        <f>IF(DEGREES(ACOS(SIN(RADIANS(G1536))*SIN(RADIANS(E1526))+COS(RADIANS(G1536))*COS(RADIANS(E1526))*COS(RADIANS(S1516))))&gt;90,0,$F$4*$F$5/E1525^2*(SIN(RADIANS(G1536))*SIN(RADIANS(E1526))+COS(RADIANS(G1536))*COS(RADIANS(E1526))*COS(RADIANS(S1516))))</f>
        <v>#DIV/0!</v>
      </c>
      <c r="T1536" s="3" t="e">
        <f>IF(DEGREES(ACOS(SIN(RADIANS(G1536))*SIN(RADIANS(E1526))+COS(RADIANS(G1536))*COS(RADIANS(E1526))*COS(RADIANS(T1516))))&gt;90,0,$F$4*$F$5/E1525^2*(SIN(RADIANS(G1536))*SIN(RADIANS(E1526))+COS(RADIANS(G1536))*COS(RADIANS(E1526))*COS(RADIANS(T1516))))</f>
        <v>#DIV/0!</v>
      </c>
      <c r="U1536" s="3" t="e">
        <f>IF(DEGREES(ACOS(SIN(RADIANS(G1536))*SIN(RADIANS(E1526))+COS(RADIANS(G1536))*COS(RADIANS(E1526))*COS(RADIANS(U1516))))&gt;90,0,$F$4*$F$5/E1525^2*(SIN(RADIANS(G1536))*SIN(RADIANS(E1526))+COS(RADIANS(G1536))*COS(RADIANS(E1526))*COS(RADIANS(U1516))))</f>
        <v>#DIV/0!</v>
      </c>
      <c r="V1536" s="3" t="e">
        <f>IF(DEGREES(ACOS(SIN(RADIANS(G1536))*SIN(RADIANS(E1526))+COS(RADIANS(G1536))*COS(RADIANS(E1526))*COS(RADIANS(V1516))))&gt;90,0,$F$4*$F$5/E1525^2*(SIN(RADIANS(G1536))*SIN(RADIANS(E1526))+COS(RADIANS(G1536))*COS(RADIANS(E1526))*COS(RADIANS(V1516))))</f>
        <v>#DIV/0!</v>
      </c>
      <c r="W1536" s="3" t="e">
        <f>IF(DEGREES(ACOS(SIN(RADIANS(G1536))*SIN(RADIANS(E1526))+COS(RADIANS(G1536))*COS(RADIANS(E1526))*COS(RADIANS(W1516))))&gt;90,0,$F$4*$F$5/E1525^2*(SIN(RADIANS(G1536))*SIN(RADIANS(E1526))+COS(RADIANS(G1536))*COS(RADIANS(E1526))*COS(RADIANS(W1516))))</f>
        <v>#DIV/0!</v>
      </c>
      <c r="X1536" s="3" t="e">
        <f>IF(DEGREES(ACOS(SIN(RADIANS(G1536))*SIN(RADIANS(E1526))+COS(RADIANS(G1536))*COS(RADIANS(E1526))*COS(RADIANS(X1516))))&gt;90,0,$F$4*$F$5/E1525^2*(SIN(RADIANS(G1536))*SIN(RADIANS(E1526))+COS(RADIANS(G1536))*COS(RADIANS(E1526))*COS(RADIANS(X1516))))</f>
        <v>#DIV/0!</v>
      </c>
      <c r="Y1536" s="3" t="e">
        <f>IF(DEGREES(ACOS(SIN(RADIANS(G1536))*SIN(RADIANS(E1526))+COS(RADIANS(G1536))*COS(RADIANS(E1526))*COS(RADIANS(Y1516))))&gt;90,0,$F$4*$F$5/E1525^2*(SIN(RADIANS(G1536))*SIN(RADIANS(E1526))+COS(RADIANS(G1536))*COS(RADIANS(E1526))*COS(RADIANS(Y1516))))</f>
        <v>#DIV/0!</v>
      </c>
      <c r="Z1536" s="3" t="e">
        <f>IF(DEGREES(ACOS(SIN(RADIANS(G1536))*SIN(RADIANS(E1526))+COS(RADIANS(G1536))*COS(RADIANS(E1526))*COS(RADIANS(Z1516))))&gt;90,0,$F$4*$F$5/E1525^2*(SIN(RADIANS(G1536))*SIN(RADIANS(E1526))+COS(RADIANS(G1536))*COS(RADIANS(E1526))*COS(RADIANS(Z1516))))</f>
        <v>#DIV/0!</v>
      </c>
      <c r="AA1536" s="3" t="e">
        <f>IF(DEGREES(ACOS(SIN(RADIANS(G1536))*SIN(RADIANS(E1526))+COS(RADIANS(G1536))*COS(RADIANS(E1526))*COS(RADIANS(AA1516))))&gt;90,0,$F$4*$F$5/E1525^2*(SIN(RADIANS(G1536))*SIN(RADIANS(E1526))+COS(RADIANS(G1536))*COS(RADIANS(E1526))*COS(RADIANS(AA1516))))</f>
        <v>#DIV/0!</v>
      </c>
      <c r="AB1536" s="3" t="e">
        <f>IF(DEGREES(ACOS(SIN(RADIANS(G1536))*SIN(RADIANS(E1526))+COS(RADIANS(G1536))*COS(RADIANS(E1526))*COS(RADIANS(AB1516))))&gt;90,0,$F$4*$F$5/E1525^2*(SIN(RADIANS(G1536))*SIN(RADIANS(E1526))+COS(RADIANS(G1536))*COS(RADIANS(E1526))*COS(RADIANS(AB1516))))</f>
        <v>#DIV/0!</v>
      </c>
      <c r="AC1536" s="3" t="e">
        <f>IF(DEGREES(ACOS(SIN(RADIANS(G1536))*SIN(RADIANS(E1526))+COS(RADIANS(G1536))*COS(RADIANS(E1526))*COS(RADIANS(AC1516))))&gt;90,0,$F$4*$F$5/E1525^2*(SIN(RADIANS(G1536))*SIN(RADIANS(E1526))+COS(RADIANS(G1536))*COS(RADIANS(E1526))*COS(RADIANS(AC1516))))</f>
        <v>#DIV/0!</v>
      </c>
      <c r="AD1536" s="3" t="e">
        <f>IF(DEGREES(ACOS(SIN(RADIANS(G1536))*SIN(RADIANS(E1526))+COS(RADIANS(G1536))*COS(RADIANS(E1526))*COS(RADIANS(AD1516))))&gt;90,0,$F$4*$F$5/E1525^2*(SIN(RADIANS(G1536))*SIN(RADIANS(E1526))+COS(RADIANS(G1536))*COS(RADIANS(E1526))*COS(RADIANS(AD1516))))</f>
        <v>#DIV/0!</v>
      </c>
      <c r="AE1536" s="3" t="e">
        <f>IF(DEGREES(ACOS(SIN(RADIANS(G1536))*SIN(RADIANS(E1526))+COS(RADIANS(G1536))*COS(RADIANS(E1526))*COS(RADIANS(AE1516))))&gt;90,0,$F$4*$F$5/E1525^2*(SIN(RADIANS(G1536))*SIN(RADIANS(E1526))+COS(RADIANS(G1536))*COS(RADIANS(E1526))*COS(RADIANS(AE1516))))</f>
        <v>#DIV/0!</v>
      </c>
      <c r="AF1536" s="3" t="e">
        <f>IF(DEGREES(ACOS(SIN(RADIANS(G1536))*SIN(RADIANS(E1526))+COS(RADIANS(G1536))*COS(RADIANS(E1526))*COS(RADIANS(AF1516))))&gt;90,0,$F$4*$F$5/E1525^2*(SIN(RADIANS(G1536))*SIN(RADIANS(E1526))+COS(RADIANS(G1536))*COS(RADIANS(E1526))*COS(RADIANS(AF1516))))</f>
        <v>#DIV/0!</v>
      </c>
      <c r="AG1536" s="3" t="e">
        <f>IF(DEGREES(ACOS(SIN(RADIANS(G1536))*SIN(RADIANS(E1526))+COS(RADIANS(G1536))*COS(RADIANS(E1526))*COS(RADIANS(AG1516))))&gt;90,0,$F$4*$F$5/E1525^2*(SIN(RADIANS(G1536))*SIN(RADIANS(E1526))+COS(RADIANS(G1536))*COS(RADIANS(E1526))*COS(RADIANS(AG1516))))</f>
        <v>#DIV/0!</v>
      </c>
      <c r="AH1536" s="3" t="e">
        <f>IF(DEGREES(ACOS(SIN(RADIANS(G1536))*SIN(RADIANS(E1526))+COS(RADIANS(G1536))*COS(RADIANS(E1526))*COS(RADIANS(AH1516))))&gt;90,0,$F$4*$F$5/E1525^2*(SIN(RADIANS(G1536))*SIN(RADIANS(E1526))+COS(RADIANS(G1536))*COS(RADIANS(E1526))*COS(RADIANS(AH1516))))</f>
        <v>#DIV/0!</v>
      </c>
      <c r="AI1536" s="3" t="e">
        <f>IF(DEGREES(ACOS(SIN(RADIANS(G1536))*SIN(RADIANS(E1526))+COS(RADIANS(G1536))*COS(RADIANS(E1526))*COS(RADIANS(AI1516))))&gt;90,0,$F$4*$F$5/E1525^2*(SIN(RADIANS(G1536))*SIN(RADIANS(E1526))+COS(RADIANS(G1536))*COS(RADIANS(E1526))*COS(RADIANS(AI1516))))</f>
        <v>#DIV/0!</v>
      </c>
      <c r="AJ1536" s="3" t="e">
        <f>IF(DEGREES(ACOS(SIN(RADIANS(G1536))*SIN(RADIANS(E1526))+COS(RADIANS(G1536))*COS(RADIANS(E1526))*COS(RADIANS(AJ1516))))&gt;90,0,$F$4*$F$5/E1525^2*(SIN(RADIANS(G1536))*SIN(RADIANS(E1526))+COS(RADIANS(G1536))*COS(RADIANS(E1526))*COS(RADIANS(AJ1516))))</f>
        <v>#DIV/0!</v>
      </c>
      <c r="AK1536" s="3" t="e">
        <f>IF(DEGREES(ACOS(SIN(RADIANS(G1536))*SIN(RADIANS(E1526))+COS(RADIANS(G1536))*COS(RADIANS(E1526))*COS(RADIANS(AK1516))))&gt;90,0,$F$4*$F$5/E1525^2*(SIN(RADIANS(G1536))*SIN(RADIANS(E1526))+COS(RADIANS(G1536))*COS(RADIANS(E1526))*COS(RADIANS(AK1516))))</f>
        <v>#DIV/0!</v>
      </c>
      <c r="AL1536" s="3" t="e">
        <f>IF(DEGREES(ACOS(SIN(RADIANS(G1536))*SIN(RADIANS(E1526))+COS(RADIANS(G1536))*COS(RADIANS(E1526))*COS(RADIANS(AL1516))))&gt;90,0,$F$4*$F$5/E1525^2*(SIN(RADIANS(G1536))*SIN(RADIANS(E1526))+COS(RADIANS(G1536))*COS(RADIANS(E1526))*COS(RADIANS(AL1516))))</f>
        <v>#DIV/0!</v>
      </c>
      <c r="AM1536" s="3" t="e">
        <f>IF(DEGREES(ACOS(SIN(RADIANS(G1536))*SIN(RADIANS(E1526))+COS(RADIANS(G1536))*COS(RADIANS(E1526))*COS(RADIANS(AM1516))))&gt;90,0,$F$4*$F$5/E1525^2*(SIN(RADIANS(G1536))*SIN(RADIANS(E1526))+COS(RADIANS(G1536))*COS(RADIANS(E1526))*COS(RADIANS(AM1516))))</f>
        <v>#DIV/0!</v>
      </c>
      <c r="AN1536" s="3" t="e">
        <f>IF(DEGREES(ACOS(SIN(RADIANS(G1536))*SIN(RADIANS(E1526))+COS(RADIANS(G1536))*COS(RADIANS(E1526))*COS(RADIANS(AN1516))))&gt;90,0,$F$4*$F$5/E1525^2*(SIN(RADIANS(G1536))*SIN(RADIANS(E1526))+COS(RADIANS(G1536))*COS(RADIANS(E1526))*COS(RADIANS(AN1516))))</f>
        <v>#DIV/0!</v>
      </c>
      <c r="AO1536" s="3" t="e">
        <f>IF(DEGREES(ACOS(SIN(RADIANS(G1536))*SIN(RADIANS(E1526))+COS(RADIANS(G1536))*COS(RADIANS(E1526))*COS(RADIANS(AO1516))))&gt;90,0,$F$4*$F$5/E1525^2*(SIN(RADIANS(G1536))*SIN(RADIANS(E1526))+COS(RADIANS(G1536))*COS(RADIANS(E1526))*COS(RADIANS(AO1516))))</f>
        <v>#DIV/0!</v>
      </c>
      <c r="AP1536" s="3" t="e">
        <f>IF(DEGREES(ACOS(SIN(RADIANS(G1536))*SIN(RADIANS(E1526))+COS(RADIANS(G1536))*COS(RADIANS(E1526))*COS(RADIANS(AP1516))))&gt;90,0,$F$4*$F$5/E1525^2*(SIN(RADIANS(G1536))*SIN(RADIANS(E1526))+COS(RADIANS(G1536))*COS(RADIANS(E1526))*COS(RADIANS(AP1516))))</f>
        <v>#DIV/0!</v>
      </c>
      <c r="AQ1536" s="3" t="e">
        <f>IF(DEGREES(ACOS(SIN(RADIANS(G1536))*SIN(RADIANS(E1526))+COS(RADIANS(G1536))*COS(RADIANS(E1526))*COS(RADIANS(AQ1516))))&gt;90,0,$F$4*$F$5/E1525^2*(SIN(RADIANS(G1536))*SIN(RADIANS(E1526))+COS(RADIANS(G1536))*COS(RADIANS(E1526))*COS(RADIANS(AQ1516))))</f>
        <v>#DIV/0!</v>
      </c>
      <c r="AR1536" s="3" t="e">
        <f>IF(DEGREES(ACOS(SIN(RADIANS(G1536))*SIN(RADIANS(E1526))+COS(RADIANS(G1536))*COS(RADIANS(E1526))*COS(RADIANS(AR1516))))&gt;90,0,$F$4*$F$5/E1525^2*(SIN(RADIANS(G1536))*SIN(RADIANS(E1526))+COS(RADIANS(G1536))*COS(RADIANS(E1526))*COS(RADIANS(AR1516))))</f>
        <v>#DIV/0!</v>
      </c>
    </row>
    <row r="1537" spans="2:44" ht="15.75" customHeight="1" x14ac:dyDescent="0.2"/>
    <row r="1538" spans="2:44" ht="15.75" customHeight="1" x14ac:dyDescent="0.2">
      <c r="H1538" s="3" t="s">
        <v>771</v>
      </c>
      <c r="I1538" s="3">
        <v>180</v>
      </c>
      <c r="J1538" s="3">
        <v>170</v>
      </c>
      <c r="K1538" s="3">
        <v>160</v>
      </c>
      <c r="L1538" s="3">
        <v>150</v>
      </c>
      <c r="M1538" s="3">
        <v>140</v>
      </c>
      <c r="N1538" s="3">
        <v>130</v>
      </c>
      <c r="O1538" s="3">
        <v>120</v>
      </c>
      <c r="P1538" s="3">
        <v>110</v>
      </c>
      <c r="Q1538" s="3">
        <v>100</v>
      </c>
      <c r="R1538" s="3">
        <v>90</v>
      </c>
      <c r="S1538" s="3">
        <v>80</v>
      </c>
      <c r="T1538" s="3">
        <v>70</v>
      </c>
      <c r="U1538" s="3">
        <v>60</v>
      </c>
      <c r="V1538" s="3">
        <v>50</v>
      </c>
      <c r="W1538" s="3">
        <v>40</v>
      </c>
      <c r="X1538" s="3">
        <v>30</v>
      </c>
      <c r="Y1538" s="3">
        <v>20</v>
      </c>
      <c r="Z1538" s="3">
        <v>10</v>
      </c>
      <c r="AA1538" s="3">
        <v>0</v>
      </c>
      <c r="AB1538" s="3">
        <v>-10</v>
      </c>
      <c r="AC1538" s="3">
        <v>-20</v>
      </c>
      <c r="AD1538" s="3">
        <v>-30</v>
      </c>
      <c r="AE1538" s="3">
        <v>-40</v>
      </c>
      <c r="AF1538" s="3">
        <v>-50</v>
      </c>
      <c r="AG1538" s="3">
        <v>-60</v>
      </c>
      <c r="AH1538" s="3">
        <v>-70</v>
      </c>
      <c r="AI1538" s="3">
        <v>-80</v>
      </c>
      <c r="AJ1538" s="3">
        <v>-90</v>
      </c>
      <c r="AK1538" s="3">
        <v>-100</v>
      </c>
      <c r="AL1538" s="3">
        <v>-110</v>
      </c>
      <c r="AM1538" s="3">
        <v>-120</v>
      </c>
      <c r="AN1538" s="3">
        <v>-130</v>
      </c>
      <c r="AO1538" s="3">
        <v>-140</v>
      </c>
      <c r="AP1538" s="3">
        <v>-150</v>
      </c>
      <c r="AQ1538" s="3">
        <v>-160</v>
      </c>
      <c r="AR1538" s="3">
        <v>-170</v>
      </c>
    </row>
    <row r="1539" spans="2:44" ht="15.75" customHeight="1" x14ac:dyDescent="0.2">
      <c r="H1539" s="3" t="s">
        <v>782</v>
      </c>
      <c r="I1539" s="3">
        <f>IF(ABS(I1538-E1551)&gt;180,IF(ABS(I1538-E1551)&gt;360,ABS(I1538-E1551)-360,360-ABS(I1538-E1551)),ABS(I1538-E1551))</f>
        <v>180</v>
      </c>
      <c r="J1539" s="3">
        <f>IF(ABS(J1538-E1551)&gt;180,IF(ABS(J1538-E1551)&gt;360,ABS(J1538-E1551)-360,360-ABS(J1538-E1551)),ABS(J1538-E1551))</f>
        <v>170</v>
      </c>
      <c r="K1539" s="3">
        <f>IF(ABS(K1538-E1551)&gt;180,IF(ABS(K1538-E1551)&gt;360,ABS(K1538-E1551)-360,360-ABS(K1538-E1551)),ABS(K1538-E1551))</f>
        <v>160</v>
      </c>
      <c r="L1539" s="3">
        <f>IF(ABS(L1538-E1551)&gt;180,IF(ABS(L1538-E1551)&gt;360,ABS(L1538-E1551)-360,360-ABS(L1538-E1551)),ABS(L1538-E1551))</f>
        <v>150</v>
      </c>
      <c r="M1539" s="3">
        <f>IF(ABS(M1538-E1551)&gt;180,IF(ABS(M1538-E1551)&gt;360,ABS(M1538-E1551)-360,360-ABS(M1538-E1551)),ABS(M1538-E1551))</f>
        <v>140</v>
      </c>
      <c r="N1539" s="3">
        <f>IF(ABS(N1538-E1551)&gt;180,IF(ABS(N1538-E1551)&gt;360,ABS(N1538-E1551)-360,360-ABS(N1538-E1551)),ABS(N1538-E1551))</f>
        <v>130</v>
      </c>
      <c r="O1539" s="3">
        <f>IF(ABS(O1538-E1551)&gt;180,IF(ABS(O1538-E1551)&gt;360,ABS(O1538-E1551)-360,360-ABS(O1538-E1551)),ABS(O1538-E1551))</f>
        <v>120</v>
      </c>
      <c r="P1539" s="3">
        <f>IF(ABS(P1538-E1551)&gt;180,IF(ABS(P1538-E1551)&gt;360,ABS(P1538-E1551)-360,360-ABS(P1538-E1551)),ABS(P1538-E1551))</f>
        <v>110</v>
      </c>
      <c r="Q1539" s="3">
        <f>IF(ABS(Q1538-E1551)&gt;180,IF(ABS(Q1538-E1551)&gt;360,ABS(Q1538-E1551)-360,360-ABS(Q1538-E1551)),ABS(Q1538-E1551))</f>
        <v>100</v>
      </c>
      <c r="R1539" s="3">
        <f>IF(ABS(R1538-E1551)&gt;180,IF(ABS(R1538-E1551)&gt;360,ABS(R1538-E1551)-360,360-ABS(R1538-E1551)),ABS(R1538-E1551))</f>
        <v>90</v>
      </c>
      <c r="S1539" s="3">
        <f>IF(ABS(S1538-E1551)&gt;180,IF(ABS(S1538-E1551)&gt;360,ABS(S1538-E1551)-360,360-ABS(S1538-E1551)),ABS(S1538-E1551))</f>
        <v>80</v>
      </c>
      <c r="T1539" s="3">
        <f>IF(ABS(T1538-E1551)&gt;180,IF(ABS(T1538-E1551)&gt;360,ABS(T1538-E1551)-360,360-ABS(T1538-E1551)),ABS(T1538-E1551))</f>
        <v>70</v>
      </c>
      <c r="U1539" s="3">
        <f>IF(ABS(U1538-E1551)&gt;180,IF(ABS(U1538-E1551)&gt;360,ABS(U1538-E1551)-360,360-ABS(U1538-E1551)),ABS(U1538-E1551))</f>
        <v>60</v>
      </c>
      <c r="V1539" s="3">
        <f>IF(ABS(V1538-E1551)&gt;180,IF(ABS(V1538-E1551)&gt;360,ABS(V1538-E1551)-360,360-ABS(V1538-E1551)),ABS(V1538-E1551))</f>
        <v>50</v>
      </c>
      <c r="W1539" s="3">
        <f>IF(ABS(W1538-E1551)&gt;180,IF(ABS(W1538-E1551)&gt;360,ABS(W1538-E1551)-360,360-ABS(W1538-E1551)),ABS(W1538-E1551))</f>
        <v>40</v>
      </c>
      <c r="X1539" s="3">
        <f>IF(ABS(X1538-E1551)&gt;180,IF(ABS(X1538-E1551)&gt;360,ABS(X1538-E1551)-360,360-ABS(X1538-E1551)),ABS(X1538-E1551))</f>
        <v>30</v>
      </c>
      <c r="Y1539" s="3">
        <f>IF(ABS(Y1538-E1551)&gt;180,IF(ABS(Y1538-E1551)&gt;360,ABS(Y1538-E1551)-360,360-ABS(Y1538-E1551)),ABS(Y1538-E1551))</f>
        <v>20</v>
      </c>
      <c r="Z1539" s="3">
        <f>IF(ABS(Z1538-E1551)&gt;180,IF(ABS(Z1538-E1551)&gt;360,ABS(Z1538-E1551)-360,360-ABS(Z1538-E1551)),ABS(Z1538-E1551))</f>
        <v>10</v>
      </c>
      <c r="AA1539" s="3">
        <f>IF(ABS(AA1538-E1551)&gt;180,IF(ABS(AA1538-E1551)&gt;360,ABS(AA1538-E1551)-360,360-ABS(AA1538-E1551)),ABS(AA1538-E1551))</f>
        <v>0</v>
      </c>
      <c r="AB1539" s="3">
        <f>IF(ABS(AB1538-E1551)&gt;180,IF(ABS(AB1538-E1551)&gt;360,ABS(AB1538-E1551)-360,360-ABS(AB1538-E1551)),ABS(AB1538-E1551))</f>
        <v>10</v>
      </c>
      <c r="AC1539" s="3">
        <f>IF(ABS(AC1538-E1551)&gt;180,IF(ABS(AC1538-E1551)&gt;360,ABS(AC1538-E1551)-360,360-ABS(AC1538-E1551)),ABS(AC1538-E1551))</f>
        <v>20</v>
      </c>
      <c r="AD1539" s="3">
        <f>IF(ABS(AD1538-E1551)&gt;180,IF(ABS(AD1538-E1551)&gt;360,ABS(AD1538-E1551)-360,360-ABS(AD1538-E1551)),ABS(AD1538-E1551))</f>
        <v>30</v>
      </c>
      <c r="AE1539" s="3">
        <f>IF(ABS(AE1538-E1551)&gt;180,IF(ABS(AE1538-E1551)&gt;360,ABS(AE1538-E1551)-360,360-ABS(AE1538-E1551)),ABS(AE1538-E1551))</f>
        <v>40</v>
      </c>
      <c r="AF1539" s="3">
        <f>IF(ABS(AF1538-E1551)&gt;180,IF(ABS(AF1538-E1551)&gt;360,ABS(AF1538-E1551)-360,360-ABS(AF1538-E1551)),ABS(AF1538-E1551))</f>
        <v>50</v>
      </c>
      <c r="AG1539" s="3">
        <f>IF(ABS(AG1538-E1551)&gt;180,IF(ABS(AG1538-E1551)&gt;360,ABS(AG1538-E1551)-360,360-ABS(AG1538-E1551)),ABS(AG1538-E1551))</f>
        <v>60</v>
      </c>
      <c r="AH1539" s="3">
        <f>IF(ABS(AH1538-E1551)&gt;180,IF(ABS(AH1538-E1551)&gt;360,ABS(AH1538-E1551)-360,360-ABS(AH1538-E1551)),ABS(AH1538-E1551))</f>
        <v>70</v>
      </c>
      <c r="AI1539" s="3">
        <f>IF(ABS(AI1538-E1551)&gt;180,IF(ABS(AI1538-E1551)&gt;360,ABS(AI1538-E1551)-360,360-ABS(AI1538-E1551)),ABS(AI1538-E1551))</f>
        <v>80</v>
      </c>
      <c r="AJ1539" s="3">
        <f>IF(ABS(AJ1538-E1551)&gt;180,IF(ABS(AJ1538-E1551)&gt;360,ABS(AJ1538-E1551)-360,360-ABS(AJ1538-E1551)),ABS(AJ1538-E1551))</f>
        <v>90</v>
      </c>
      <c r="AK1539" s="3">
        <f>IF(ABS(AK1538-E1551)&gt;180,IF(ABS(AK1538-E1551)&gt;360,ABS(AK1538-E1551)-360,360-ABS(AK1538-E1551)),ABS(AK1538-E1551))</f>
        <v>100</v>
      </c>
      <c r="AL1539" s="3">
        <f>IF(ABS(AL1538-E1551)&gt;180,IF(ABS(AL1538-E1551)&gt;360,ABS(AL1538-E1551)-360,360-ABS(AL1538-E1551)),ABS(AL1538-E1551))</f>
        <v>110</v>
      </c>
      <c r="AM1539" s="3">
        <f>IF(ABS(AM1538-E1551)&gt;180,IF(ABS(AM1538-E1551)&gt;360,ABS(AM1538-E1551)-360,360-ABS(AM1538-E1551)),ABS(AM1538-E1551))</f>
        <v>120</v>
      </c>
      <c r="AN1539" s="3">
        <f>IF(ABS(AN1538-E1551)&gt;180,IF(ABS(AN1538-E1551)&gt;360,ABS(AN1538-E1551)-360,360-ABS(AN1538-E1551)),ABS(AN1538-E1551))</f>
        <v>130</v>
      </c>
      <c r="AO1539" s="3">
        <f>IF(ABS(AO1538-E1551)&gt;180,IF(ABS(AO1538-E1551)&gt;360,ABS(AO1538-E1551)-360,360-ABS(AO1538-E1551)),ABS(AO1538-E1551))</f>
        <v>140</v>
      </c>
      <c r="AP1539" s="3">
        <f>IF(ABS(AP1538-E1551)&gt;180,IF(ABS(AP1538-E1551)&gt;360,ABS(AP1538-E1551)-360,360-ABS(AP1538-E1551)),ABS(AP1538-E1551))</f>
        <v>150</v>
      </c>
      <c r="AQ1539" s="3">
        <f>IF(ABS(AQ1538-E1551)&gt;180,IF(ABS(AQ1538-E1551)&gt;360,ABS(AQ1538-E1551)-360,360-ABS(AQ1538-E1551)),ABS(AQ1538-E1551))</f>
        <v>160</v>
      </c>
      <c r="AR1539" s="3">
        <f>IF(ABS(AR1538-E1551)&gt;180,IF(ABS(AR1538-E1551)&gt;360,ABS(AR1538-E1551)-360,360-ABS(AR1538-E1551)),ABS(AR1538-E1551))</f>
        <v>170</v>
      </c>
    </row>
    <row r="1540" spans="2:44" ht="15.75" customHeight="1" x14ac:dyDescent="0.2">
      <c r="G1540" s="3" t="s">
        <v>736</v>
      </c>
    </row>
    <row r="1541" spans="2:44" ht="15.75" customHeight="1" x14ac:dyDescent="0.2">
      <c r="B1541" s="3" t="s">
        <v>791</v>
      </c>
      <c r="E1541" s="3">
        <v>650</v>
      </c>
      <c r="G1541" s="3">
        <v>90</v>
      </c>
      <c r="I1541" s="3" t="e">
        <f>IF(DEGREES(ACOS(SIN(RADIANS(G1541))*SIN(RADIANS(E1549))+COS(RADIANS(G1541))*COS(RADIANS(E1549))*COS(RADIANS(I1539))))&gt;90,0,$F$4*$F$5/E1548^2*(SIN(RADIANS(G1541))*SIN(RADIANS(E1549))+COS(RADIANS(G1541))*COS(RADIANS(E1549))*COS(RADIANS(I1539))))</f>
        <v>#DIV/0!</v>
      </c>
      <c r="J1541" s="3" t="e">
        <f>IF(DEGREES(ACOS(SIN(RADIANS(G1541))*SIN(RADIANS(E1549))+COS(RADIANS(G1541))*COS(RADIANS(E1549))*COS(RADIANS(J1539))))&gt;90,0,$F$4*$F$5/E1548^2*(SIN(RADIANS(G1541))*SIN(RADIANS(E1549))+COS(RADIANS(G1541))*COS(RADIANS(E1549))*COS(RADIANS(J1539))))</f>
        <v>#DIV/0!</v>
      </c>
      <c r="K1541" s="3" t="e">
        <f>IF(DEGREES(ACOS(SIN(RADIANS(G1541))*SIN(RADIANS(E1549))+COS(RADIANS(G1541))*COS(RADIANS(E1549))*COS(RADIANS(K1539))))&gt;90,0,$F$4*$F$5/E1548^2*(SIN(RADIANS(G1541))*SIN(RADIANS(E1549))+COS(RADIANS(G1541))*COS(RADIANS(E1549))*COS(RADIANS(K1539))))</f>
        <v>#DIV/0!</v>
      </c>
      <c r="L1541" s="3" t="e">
        <f>IF(DEGREES(ACOS(SIN(RADIANS(G1541))*SIN(RADIANS(E1549))+COS(RADIANS(G1541))*COS(RADIANS(E1549))*COS(RADIANS(L1539))))&gt;90,0,$F$4*$F$5/E1548^2*(SIN(RADIANS(G1541))*SIN(RADIANS(E1549))+COS(RADIANS(G1541))*COS(RADIANS(E1549))*COS(RADIANS(L1539))))</f>
        <v>#DIV/0!</v>
      </c>
      <c r="M1541" s="3" t="e">
        <f>IF(DEGREES(ACOS(SIN(RADIANS(G1541))*SIN(RADIANS(E1549))+COS(RADIANS(G1541))*COS(RADIANS(E1549))*COS(RADIANS(M1539))))&gt;90,0,$F$4*$F$5/E1548^2*(SIN(RADIANS(G1541))*SIN(RADIANS(E1549))+COS(RADIANS(G1541))*COS(RADIANS(E1549))*COS(RADIANS(M1539))))</f>
        <v>#DIV/0!</v>
      </c>
      <c r="N1541" s="3" t="e">
        <f>IF(DEGREES(ACOS(SIN(RADIANS(G1541))*SIN(RADIANS(E1549))+COS(RADIANS(G1541))*COS(RADIANS(E1549))*COS(RADIANS(N1539))))&gt;90,0,$F$4*$F$5/E1548^2*(SIN(RADIANS(G1541))*SIN(RADIANS(E1549))+COS(RADIANS(G1541))*COS(RADIANS(E1549))*COS(RADIANS(N1539))))</f>
        <v>#DIV/0!</v>
      </c>
      <c r="O1541" s="3" t="e">
        <f>IF(DEGREES(ACOS(SIN(RADIANS(G1541))*SIN(RADIANS(E1549))+COS(RADIANS(G1541))*COS(RADIANS(E1549))*COS(RADIANS(O1539))))&gt;90,0,$F$4*$F$5/E1548^2*(SIN(RADIANS(G1541))*SIN(RADIANS(E1549))+COS(RADIANS(G1541))*COS(RADIANS(E1549))*COS(RADIANS(O1539))))</f>
        <v>#DIV/0!</v>
      </c>
      <c r="P1541" s="3" t="e">
        <f>IF(DEGREES(ACOS(SIN(RADIANS(G1541))*SIN(RADIANS(E1549))+COS(RADIANS(G1541))*COS(RADIANS(E1549))*COS(RADIANS(P1539))))&gt;90,0,$F$4*$F$5/E1548^2*(SIN(RADIANS(G1541))*SIN(RADIANS(E1549))+COS(RADIANS(G1541))*COS(RADIANS(E1549))*COS(RADIANS(P1539))))</f>
        <v>#DIV/0!</v>
      </c>
      <c r="Q1541" s="3" t="e">
        <f>IF(DEGREES(ACOS(SIN(RADIANS(G1541))*SIN(RADIANS(E1549))+COS(RADIANS(G1541))*COS(RADIANS(E1549))*COS(RADIANS(Q1539))))&gt;90,0,$F$4*$F$5/E1548^2*(SIN(RADIANS(G1541))*SIN(RADIANS(E1549))+COS(RADIANS(G1541))*COS(RADIANS(E1549))*COS(RADIANS(Q1539))))</f>
        <v>#DIV/0!</v>
      </c>
      <c r="R1541" s="3" t="e">
        <f>IF(DEGREES(ACOS(SIN(RADIANS(G1541))*SIN(RADIANS(E1549))+COS(RADIANS(G1541))*COS(RADIANS(E1549))*COS(RADIANS(R1539))))&gt;90,0,$F$4*$F$5/E1548^2*(SIN(RADIANS(G1541))*SIN(RADIANS(E1549))+COS(RADIANS(G1541))*COS(RADIANS(E1549))*COS(RADIANS(R1539))))</f>
        <v>#DIV/0!</v>
      </c>
      <c r="S1541" s="3" t="e">
        <f>IF(DEGREES(ACOS(SIN(RADIANS(G1541))*SIN(RADIANS(E1549))+COS(RADIANS(G1541))*COS(RADIANS(E1549))*COS(RADIANS(S1539))))&gt;90,0,$F$4*$F$5/E1548^2*(SIN(RADIANS(G1541))*SIN(RADIANS(E1549))+COS(RADIANS(G1541))*COS(RADIANS(E1549))*COS(RADIANS(S1539))))</f>
        <v>#DIV/0!</v>
      </c>
      <c r="T1541" s="3" t="e">
        <f>IF(DEGREES(ACOS(SIN(RADIANS(G1541))*SIN(RADIANS(E1549))+COS(RADIANS(G1541))*COS(RADIANS(E1549))*COS(RADIANS(T1539))))&gt;90,0,$F$4*$F$5/E1548^2*(SIN(RADIANS(G1541))*SIN(RADIANS(E1549))+COS(RADIANS(G1541))*COS(RADIANS(E1549))*COS(RADIANS(T1539))))</f>
        <v>#DIV/0!</v>
      </c>
      <c r="U1541" s="3" t="e">
        <f>IF(DEGREES(ACOS(SIN(RADIANS(G1541))*SIN(RADIANS(E1549))+COS(RADIANS(G1541))*COS(RADIANS(E1549))*COS(RADIANS(U1539))))&gt;90,0,$F$4*$F$5/E1548^2*(SIN(RADIANS(G1541))*SIN(RADIANS(E1549))+COS(RADIANS(G1541))*COS(RADIANS(E1549))*COS(RADIANS(U1539))))</f>
        <v>#DIV/0!</v>
      </c>
      <c r="V1541" s="3" t="e">
        <f>IF(DEGREES(ACOS(SIN(RADIANS(G1541))*SIN(RADIANS(E1549))+COS(RADIANS(G1541))*COS(RADIANS(E1549))*COS(RADIANS(V1539))))&gt;90,0,$F$4*$F$5/E1548^2*(SIN(RADIANS(G1541))*SIN(RADIANS(E1549))+COS(RADIANS(G1541))*COS(RADIANS(E1549))*COS(RADIANS(V1539))))</f>
        <v>#DIV/0!</v>
      </c>
      <c r="W1541" s="3" t="e">
        <f>IF(DEGREES(ACOS(SIN(RADIANS(G1541))*SIN(RADIANS(E1549))+COS(RADIANS(G1541))*COS(RADIANS(E1549))*COS(RADIANS(W1539))))&gt;90,0,$F$4*$F$5/E1548^2*(SIN(RADIANS(G1541))*SIN(RADIANS(E1549))+COS(RADIANS(G1541))*COS(RADIANS(E1549))*COS(RADIANS(W1539))))</f>
        <v>#DIV/0!</v>
      </c>
      <c r="X1541" s="3" t="e">
        <f>IF(DEGREES(ACOS(SIN(RADIANS(G1541))*SIN(RADIANS(E1549))+COS(RADIANS(G1541))*COS(RADIANS(E1549))*COS(RADIANS(X1539))))&gt;90,0,$F$4*$F$5/E1548^2*(SIN(RADIANS(G1541))*SIN(RADIANS(E1549))+COS(RADIANS(G1541))*COS(RADIANS(E1549))*COS(RADIANS(X1539))))</f>
        <v>#DIV/0!</v>
      </c>
      <c r="Y1541" s="3" t="e">
        <f>IF(DEGREES(ACOS(SIN(RADIANS(G1541))*SIN(RADIANS(E1549))+COS(RADIANS(G1541))*COS(RADIANS(E1549))*COS(RADIANS(Y1539))))&gt;90,0,$F$4*$F$5/E1548^2*(SIN(RADIANS(G1541))*SIN(RADIANS(E1549))+COS(RADIANS(G1541))*COS(RADIANS(E1549))*COS(RADIANS(Y1539))))</f>
        <v>#DIV/0!</v>
      </c>
      <c r="Z1541" s="3" t="e">
        <f>IF(DEGREES(ACOS(SIN(RADIANS(G1541))*SIN(RADIANS(E1549))+COS(RADIANS(G1541))*COS(RADIANS(E1549))*COS(RADIANS(Z1539))))&gt;90,0,$F$4*$F$5/E1548^2*(SIN(RADIANS(G1541))*SIN(RADIANS(E1549))+COS(RADIANS(G1541))*COS(RADIANS(E1549))*COS(RADIANS(Z1539))))</f>
        <v>#DIV/0!</v>
      </c>
      <c r="AA1541" s="3" t="e">
        <f>IF(DEGREES(ACOS(SIN(RADIANS(G1541))*SIN(RADIANS(E1549))+COS(RADIANS(G1541))*COS(RADIANS(E1549))*COS(RADIANS(AA1539))))&gt;90,0,$F$4*$F$5/E1548^2*(SIN(RADIANS(G1541))*SIN(RADIANS(E1549))+COS(RADIANS(G1541))*COS(RADIANS(E1549))*COS(RADIANS(AA1539))))</f>
        <v>#DIV/0!</v>
      </c>
      <c r="AB1541" s="3" t="e">
        <f>IF(DEGREES(ACOS(SIN(RADIANS(G1541))*SIN(RADIANS(E1549))+COS(RADIANS(G1541))*COS(RADIANS(E1549))*COS(RADIANS(AB1539))))&gt;90,0,$F$4*$F$5/E1548^2*(SIN(RADIANS(G1541))*SIN(RADIANS(E1549))+COS(RADIANS(G1541))*COS(RADIANS(E1549))*COS(RADIANS(AB1539))))</f>
        <v>#DIV/0!</v>
      </c>
      <c r="AC1541" s="3" t="e">
        <f>IF(DEGREES(ACOS(SIN(RADIANS(G1541))*SIN(RADIANS(E1549))+COS(RADIANS(G1541))*COS(RADIANS(E1549))*COS(RADIANS(AC1539))))&gt;90,0,$F$4*$F$5/E1548^2*(SIN(RADIANS(G1541))*SIN(RADIANS(E1549))+COS(RADIANS(G1541))*COS(RADIANS(E1549))*COS(RADIANS(AC1539))))</f>
        <v>#DIV/0!</v>
      </c>
      <c r="AD1541" s="3" t="e">
        <f>IF(DEGREES(ACOS(SIN(RADIANS(G1541))*SIN(RADIANS(E1549))+COS(RADIANS(G1541))*COS(RADIANS(E1549))*COS(RADIANS(AD1539))))&gt;90,0,$F$4*$F$5/E1548^2*(SIN(RADIANS(G1541))*SIN(RADIANS(E1549))+COS(RADIANS(G1541))*COS(RADIANS(E1549))*COS(RADIANS(AD1539))))</f>
        <v>#DIV/0!</v>
      </c>
      <c r="AE1541" s="3" t="e">
        <f>IF(DEGREES(ACOS(SIN(RADIANS(G1541))*SIN(RADIANS(E1549))+COS(RADIANS(G1541))*COS(RADIANS(E1549))*COS(RADIANS(AE1539))))&gt;90,0,$F$4*$F$5/E1548^2*(SIN(RADIANS(G1541))*SIN(RADIANS(E1549))+COS(RADIANS(G1541))*COS(RADIANS(E1549))*COS(RADIANS(AE1539))))</f>
        <v>#DIV/0!</v>
      </c>
      <c r="AF1541" s="3" t="e">
        <f>IF(DEGREES(ACOS(SIN(RADIANS(G1541))*SIN(RADIANS(E1549))+COS(RADIANS(G1541))*COS(RADIANS(E1549))*COS(RADIANS(AF1539))))&gt;90,0,$F$4*$F$5/E1548^2*(SIN(RADIANS(G1541))*SIN(RADIANS(E1549))+COS(RADIANS(G1541))*COS(RADIANS(E1549))*COS(RADIANS(AF1539))))</f>
        <v>#DIV/0!</v>
      </c>
      <c r="AG1541" s="3" t="e">
        <f>IF(DEGREES(ACOS(SIN(RADIANS(G1541))*SIN(RADIANS(E1549))+COS(RADIANS(G1541))*COS(RADIANS(E1549))*COS(RADIANS(AG1539))))&gt;90,0,$F$4*$F$5/E1548^2*(SIN(RADIANS(G1541))*SIN(RADIANS(E1549))+COS(RADIANS(G1541))*COS(RADIANS(E1549))*COS(RADIANS(AG1539))))</f>
        <v>#DIV/0!</v>
      </c>
      <c r="AH1541" s="3" t="e">
        <f>IF(DEGREES(ACOS(SIN(RADIANS(G1541))*SIN(RADIANS(E1549))+COS(RADIANS(G1541))*COS(RADIANS(E1549))*COS(RADIANS(AH1539))))&gt;90,0,$F$4*$F$5/E1548^2*(SIN(RADIANS(G1541))*SIN(RADIANS(E1549))+COS(RADIANS(G1541))*COS(RADIANS(E1549))*COS(RADIANS(AH1539))))</f>
        <v>#DIV/0!</v>
      </c>
      <c r="AI1541" s="3" t="e">
        <f>IF(DEGREES(ACOS(SIN(RADIANS(G1541))*SIN(RADIANS(E1549))+COS(RADIANS(G1541))*COS(RADIANS(E1549))*COS(RADIANS(AI1539))))&gt;90,0,$F$4*$F$5/E1548^2*(SIN(RADIANS(G1541))*SIN(RADIANS(E1549))+COS(RADIANS(G1541))*COS(RADIANS(E1549))*COS(RADIANS(AI1539))))</f>
        <v>#DIV/0!</v>
      </c>
      <c r="AJ1541" s="3" t="e">
        <f>IF(DEGREES(ACOS(SIN(RADIANS(G1541))*SIN(RADIANS(E1549))+COS(RADIANS(G1541))*COS(RADIANS(E1549))*COS(RADIANS(AJ1539))))&gt;90,0,$F$4*$F$5/E1548^2*(SIN(RADIANS(G1541))*SIN(RADIANS(E1549))+COS(RADIANS(G1541))*COS(RADIANS(E1549))*COS(RADIANS(AJ1539))))</f>
        <v>#DIV/0!</v>
      </c>
      <c r="AK1541" s="3" t="e">
        <f>IF(DEGREES(ACOS(SIN(RADIANS(G1541))*SIN(RADIANS(E1549))+COS(RADIANS(G1541))*COS(RADIANS(E1549))*COS(RADIANS(AK1539))))&gt;90,0,$F$4*$F$5/E1548^2*(SIN(RADIANS(G1541))*SIN(RADIANS(E1549))+COS(RADIANS(G1541))*COS(RADIANS(E1549))*COS(RADIANS(AK1539))))</f>
        <v>#DIV/0!</v>
      </c>
      <c r="AL1541" s="3" t="e">
        <f>IF(DEGREES(ACOS(SIN(RADIANS(G1541))*SIN(RADIANS(E1549))+COS(RADIANS(G1541))*COS(RADIANS(E1549))*COS(RADIANS(AL1539))))&gt;90,0,$F$4*$F$5/E1548^2*(SIN(RADIANS(G1541))*SIN(RADIANS(E1549))+COS(RADIANS(G1541))*COS(RADIANS(E1549))*COS(RADIANS(AL1539))))</f>
        <v>#DIV/0!</v>
      </c>
      <c r="AM1541" s="3" t="e">
        <f>IF(DEGREES(ACOS(SIN(RADIANS(G1541))*SIN(RADIANS(E1549))+COS(RADIANS(G1541))*COS(RADIANS(E1549))*COS(RADIANS(AM1539))))&gt;90,0,$F$4*$F$5/E1548^2*(SIN(RADIANS(G1541))*SIN(RADIANS(E1549))+COS(RADIANS(G1541))*COS(RADIANS(E1549))*COS(RADIANS(AM1539))))</f>
        <v>#DIV/0!</v>
      </c>
      <c r="AN1541" s="3" t="e">
        <f>IF(DEGREES(ACOS(SIN(RADIANS(G1541))*SIN(RADIANS(E1549))+COS(RADIANS(G1541))*COS(RADIANS(E1549))*COS(RADIANS(AN1539))))&gt;90,0,$F$4*$F$5/E1548^2*(SIN(RADIANS(G1541))*SIN(RADIANS(E1549))+COS(RADIANS(G1541))*COS(RADIANS(E1549))*COS(RADIANS(AN1539))))</f>
        <v>#DIV/0!</v>
      </c>
      <c r="AO1541" s="3" t="e">
        <f>IF(DEGREES(ACOS(SIN(RADIANS(G1541))*SIN(RADIANS(E1549))+COS(RADIANS(G1541))*COS(RADIANS(E1549))*COS(RADIANS(AO1539))))&gt;90,0,$F$4*$F$5/E1548^2*(SIN(RADIANS(G1541))*SIN(RADIANS(E1549))+COS(RADIANS(G1541))*COS(RADIANS(E1549))*COS(RADIANS(AO1539))))</f>
        <v>#DIV/0!</v>
      </c>
      <c r="AP1541" s="3" t="e">
        <f>IF(DEGREES(ACOS(SIN(RADIANS(G1541))*SIN(RADIANS(E1549))+COS(RADIANS(G1541))*COS(RADIANS(E1549))*COS(RADIANS(AP1539))))&gt;90,0,$F$4*$F$5/E1548^2*(SIN(RADIANS(G1541))*SIN(RADIANS(E1549))+COS(RADIANS(G1541))*COS(RADIANS(E1549))*COS(RADIANS(AP1539))))</f>
        <v>#DIV/0!</v>
      </c>
      <c r="AQ1541" s="3" t="e">
        <f>IF(DEGREES(ACOS(SIN(RADIANS(G1541))*SIN(RADIANS(E1549))+COS(RADIANS(G1541))*COS(RADIANS(E1549))*COS(RADIANS(AQ1539))))&gt;90,0,$F$4*$F$5/E1548^2*(SIN(RADIANS(G1541))*SIN(RADIANS(E1549))+COS(RADIANS(G1541))*COS(RADIANS(E1549))*COS(RADIANS(AQ1539))))</f>
        <v>#DIV/0!</v>
      </c>
      <c r="AR1541" s="3" t="e">
        <f>IF(DEGREES(ACOS(SIN(RADIANS(G1541))*SIN(RADIANS(E1549))+COS(RADIANS(G1541))*COS(RADIANS(E1549))*COS(RADIANS(AR1539))))&gt;90,0,$F$4*$F$5/E1548^2*(SIN(RADIANS(G1541))*SIN(RADIANS(E1549))+COS(RADIANS(G1541))*COS(RADIANS(E1549))*COS(RADIANS(AR1539))))</f>
        <v>#DIV/0!</v>
      </c>
    </row>
    <row r="1542" spans="2:44" ht="15.75" customHeight="1" x14ac:dyDescent="0.2">
      <c r="B1542" s="3" t="s">
        <v>728</v>
      </c>
      <c r="E1542" s="3">
        <f t="array" ref="E1542">INDEX($D$1751:$AM$1751,0,MATCH(E1541-IF(E1541&lt;360,0,360),$D$1700:$AM$1700,0))+IF(E1541&gt;350,360,0)</f>
        <v>650</v>
      </c>
      <c r="G1542" s="3">
        <v>80</v>
      </c>
      <c r="I1542" s="3">
        <f>IF(DEGREES(ACOS(SIN(RADIANS(G1542))*SIN(RADIANS(E1549))+COS(RADIANS(G1542))*COS(RADIANS(E1549))*COS(RADIANS(I1539))))&gt;90,0,$F$4*$F$5/E1548^2*(SIN(RADIANS(G1542))*SIN(RADIANS(E1549))+COS(RADIANS(G1542))*COS(RADIANS(E1549))*COS(RADIANS(I1539))))</f>
        <v>0</v>
      </c>
      <c r="J1542" s="3">
        <f>IF(DEGREES(ACOS(SIN(RADIANS(G1542))*SIN(RADIANS(E1549))+COS(RADIANS(G1542))*COS(RADIANS(E1549))*COS(RADIANS(J1539))))&gt;90,0,$F$4*$F$5/E1548^2*(SIN(RADIANS(G1542))*SIN(RADIANS(E1549))+COS(RADIANS(G1542))*COS(RADIANS(E1549))*COS(RADIANS(J1539))))</f>
        <v>0</v>
      </c>
      <c r="K1542" s="3">
        <f>IF(DEGREES(ACOS(SIN(RADIANS(G1542))*SIN(RADIANS(E1549))+COS(RADIANS(G1542))*COS(RADIANS(E1549))*COS(RADIANS(K1539))))&gt;90,0,$F$4*$F$5/E1548^2*(SIN(RADIANS(G1542))*SIN(RADIANS(E1549))+COS(RADIANS(G1542))*COS(RADIANS(E1549))*COS(RADIANS(K1539))))</f>
        <v>0</v>
      </c>
      <c r="L1542" s="3">
        <f>IF(DEGREES(ACOS(SIN(RADIANS(G1542))*SIN(RADIANS(E1549))+COS(RADIANS(G1542))*COS(RADIANS(E1549))*COS(RADIANS(L1539))))&gt;90,0,$F$4*$F$5/E1548^2*(SIN(RADIANS(G1542))*SIN(RADIANS(E1549))+COS(RADIANS(G1542))*COS(RADIANS(E1549))*COS(RADIANS(L1539))))</f>
        <v>0</v>
      </c>
      <c r="M1542" s="3">
        <f>IF(DEGREES(ACOS(SIN(RADIANS(G1542))*SIN(RADIANS(E1549))+COS(RADIANS(G1542))*COS(RADIANS(E1549))*COS(RADIANS(M1539))))&gt;90,0,$F$4*$F$5/E1548^2*(SIN(RADIANS(G1542))*SIN(RADIANS(E1549))+COS(RADIANS(G1542))*COS(RADIANS(E1549))*COS(RADIANS(M1539))))</f>
        <v>0</v>
      </c>
      <c r="N1542" s="3">
        <f>IF(DEGREES(ACOS(SIN(RADIANS(G1542))*SIN(RADIANS(E1549))+COS(RADIANS(G1542))*COS(RADIANS(E1549))*COS(RADIANS(N1539))))&gt;90,0,$F$4*$F$5/E1548^2*(SIN(RADIANS(G1542))*SIN(RADIANS(E1549))+COS(RADIANS(G1542))*COS(RADIANS(E1549))*COS(RADIANS(N1539))))</f>
        <v>0</v>
      </c>
      <c r="O1542" s="3">
        <f>IF(DEGREES(ACOS(SIN(RADIANS(G1542))*SIN(RADIANS(E1549))+COS(RADIANS(G1542))*COS(RADIANS(E1549))*COS(RADIANS(O1539))))&gt;90,0,$F$4*$F$5/E1548^2*(SIN(RADIANS(G1542))*SIN(RADIANS(E1549))+COS(RADIANS(G1542))*COS(RADIANS(E1549))*COS(RADIANS(O1539))))</f>
        <v>0</v>
      </c>
      <c r="P1542" s="3">
        <f>IF(DEGREES(ACOS(SIN(RADIANS(G1542))*SIN(RADIANS(E1549))+COS(RADIANS(G1542))*COS(RADIANS(E1549))*COS(RADIANS(P1539))))&gt;90,0,$F$4*$F$5/E1548^2*(SIN(RADIANS(G1542))*SIN(RADIANS(E1549))+COS(RADIANS(G1542))*COS(RADIANS(E1549))*COS(RADIANS(P1539))))</f>
        <v>0</v>
      </c>
      <c r="Q1542" s="3">
        <f>IF(DEGREES(ACOS(SIN(RADIANS(G1542))*SIN(RADIANS(E1549))+COS(RADIANS(G1542))*COS(RADIANS(E1549))*COS(RADIANS(Q1539))))&gt;90,0,$F$4*$F$5/E1548^2*(SIN(RADIANS(G1542))*SIN(RADIANS(E1549))+COS(RADIANS(G1542))*COS(RADIANS(E1549))*COS(RADIANS(Q1539))))</f>
        <v>0</v>
      </c>
      <c r="R1542" s="3" t="e">
        <f>IF(DEGREES(ACOS(SIN(RADIANS(G1542))*SIN(RADIANS(E1549))+COS(RADIANS(G1542))*COS(RADIANS(E1549))*COS(RADIANS(R1539))))&gt;90,0,$F$4*$F$5/E1548^2*(SIN(RADIANS(G1542))*SIN(RADIANS(E1549))+COS(RADIANS(G1542))*COS(RADIANS(E1549))*COS(RADIANS(R1539))))</f>
        <v>#DIV/0!</v>
      </c>
      <c r="S1542" s="3" t="e">
        <f>IF(DEGREES(ACOS(SIN(RADIANS(G1542))*SIN(RADIANS(E1549))+COS(RADIANS(G1542))*COS(RADIANS(E1549))*COS(RADIANS(S1539))))&gt;90,0,$F$4*$F$5/E1548^2*(SIN(RADIANS(G1542))*SIN(RADIANS(E1549))+COS(RADIANS(G1542))*COS(RADIANS(E1549))*COS(RADIANS(S1539))))</f>
        <v>#DIV/0!</v>
      </c>
      <c r="T1542" s="3" t="e">
        <f>IF(DEGREES(ACOS(SIN(RADIANS(G1542))*SIN(RADIANS(E1549))+COS(RADIANS(G1542))*COS(RADIANS(E1549))*COS(RADIANS(T1539))))&gt;90,0,$F$4*$F$5/E1548^2*(SIN(RADIANS(G1542))*SIN(RADIANS(E1549))+COS(RADIANS(G1542))*COS(RADIANS(E1549))*COS(RADIANS(T1539))))</f>
        <v>#DIV/0!</v>
      </c>
      <c r="U1542" s="3" t="e">
        <f>IF(DEGREES(ACOS(SIN(RADIANS(G1542))*SIN(RADIANS(E1549))+COS(RADIANS(G1542))*COS(RADIANS(E1549))*COS(RADIANS(U1539))))&gt;90,0,$F$4*$F$5/E1548^2*(SIN(RADIANS(G1542))*SIN(RADIANS(E1549))+COS(RADIANS(G1542))*COS(RADIANS(E1549))*COS(RADIANS(U1539))))</f>
        <v>#DIV/0!</v>
      </c>
      <c r="V1542" s="3" t="e">
        <f>IF(DEGREES(ACOS(SIN(RADIANS(G1542))*SIN(RADIANS(E1549))+COS(RADIANS(G1542))*COS(RADIANS(E1549))*COS(RADIANS(V1539))))&gt;90,0,$F$4*$F$5/E1548^2*(SIN(RADIANS(G1542))*SIN(RADIANS(E1549))+COS(RADIANS(G1542))*COS(RADIANS(E1549))*COS(RADIANS(V1539))))</f>
        <v>#DIV/0!</v>
      </c>
      <c r="W1542" s="3" t="e">
        <f>IF(DEGREES(ACOS(SIN(RADIANS(G1542))*SIN(RADIANS(E1549))+COS(RADIANS(G1542))*COS(RADIANS(E1549))*COS(RADIANS(W1539))))&gt;90,0,$F$4*$F$5/E1548^2*(SIN(RADIANS(G1542))*SIN(RADIANS(E1549))+COS(RADIANS(G1542))*COS(RADIANS(E1549))*COS(RADIANS(W1539))))</f>
        <v>#DIV/0!</v>
      </c>
      <c r="X1542" s="3" t="e">
        <f>IF(DEGREES(ACOS(SIN(RADIANS(G1542))*SIN(RADIANS(E1549))+COS(RADIANS(G1542))*COS(RADIANS(E1549))*COS(RADIANS(X1539))))&gt;90,0,$F$4*$F$5/E1548^2*(SIN(RADIANS(G1542))*SIN(RADIANS(E1549))+COS(RADIANS(G1542))*COS(RADIANS(E1549))*COS(RADIANS(X1539))))</f>
        <v>#DIV/0!</v>
      </c>
      <c r="Y1542" s="3" t="e">
        <f>IF(DEGREES(ACOS(SIN(RADIANS(G1542))*SIN(RADIANS(E1549))+COS(RADIANS(G1542))*COS(RADIANS(E1549))*COS(RADIANS(Y1539))))&gt;90,0,$F$4*$F$5/E1548^2*(SIN(RADIANS(G1542))*SIN(RADIANS(E1549))+COS(RADIANS(G1542))*COS(RADIANS(E1549))*COS(RADIANS(Y1539))))</f>
        <v>#DIV/0!</v>
      </c>
      <c r="Z1542" s="3" t="e">
        <f>IF(DEGREES(ACOS(SIN(RADIANS(G1542))*SIN(RADIANS(E1549))+COS(RADIANS(G1542))*COS(RADIANS(E1549))*COS(RADIANS(Z1539))))&gt;90,0,$F$4*$F$5/E1548^2*(SIN(RADIANS(G1542))*SIN(RADIANS(E1549))+COS(RADIANS(G1542))*COS(RADIANS(E1549))*COS(RADIANS(Z1539))))</f>
        <v>#DIV/0!</v>
      </c>
      <c r="AA1542" s="3" t="e">
        <f>IF(DEGREES(ACOS(SIN(RADIANS(G1542))*SIN(RADIANS(E1549))+COS(RADIANS(G1542))*COS(RADIANS(E1549))*COS(RADIANS(AA1539))))&gt;90,0,$F$4*$F$5/E1548^2*(SIN(RADIANS(G1542))*SIN(RADIANS(E1549))+COS(RADIANS(G1542))*COS(RADIANS(E1549))*COS(RADIANS(AA1539))))</f>
        <v>#DIV/0!</v>
      </c>
      <c r="AB1542" s="3" t="e">
        <f>IF(DEGREES(ACOS(SIN(RADIANS(G1542))*SIN(RADIANS(E1549))+COS(RADIANS(G1542))*COS(RADIANS(E1549))*COS(RADIANS(AB1539))))&gt;90,0,$F$4*$F$5/E1548^2*(SIN(RADIANS(G1542))*SIN(RADIANS(E1549))+COS(RADIANS(G1542))*COS(RADIANS(E1549))*COS(RADIANS(AB1539))))</f>
        <v>#DIV/0!</v>
      </c>
      <c r="AC1542" s="3" t="e">
        <f>IF(DEGREES(ACOS(SIN(RADIANS(G1542))*SIN(RADIANS(E1549))+COS(RADIANS(G1542))*COS(RADIANS(E1549))*COS(RADIANS(AC1539))))&gt;90,0,$F$4*$F$5/E1548^2*(SIN(RADIANS(G1542))*SIN(RADIANS(E1549))+COS(RADIANS(G1542))*COS(RADIANS(E1549))*COS(RADIANS(AC1539))))</f>
        <v>#DIV/0!</v>
      </c>
      <c r="AD1542" s="3" t="e">
        <f>IF(DEGREES(ACOS(SIN(RADIANS(G1542))*SIN(RADIANS(E1549))+COS(RADIANS(G1542))*COS(RADIANS(E1549))*COS(RADIANS(AD1539))))&gt;90,0,$F$4*$F$5/E1548^2*(SIN(RADIANS(G1542))*SIN(RADIANS(E1549))+COS(RADIANS(G1542))*COS(RADIANS(E1549))*COS(RADIANS(AD1539))))</f>
        <v>#DIV/0!</v>
      </c>
      <c r="AE1542" s="3" t="e">
        <f>IF(DEGREES(ACOS(SIN(RADIANS(G1542))*SIN(RADIANS(E1549))+COS(RADIANS(G1542))*COS(RADIANS(E1549))*COS(RADIANS(AE1539))))&gt;90,0,$F$4*$F$5/E1548^2*(SIN(RADIANS(G1542))*SIN(RADIANS(E1549))+COS(RADIANS(G1542))*COS(RADIANS(E1549))*COS(RADIANS(AE1539))))</f>
        <v>#DIV/0!</v>
      </c>
      <c r="AF1542" s="3" t="e">
        <f>IF(DEGREES(ACOS(SIN(RADIANS(G1542))*SIN(RADIANS(E1549))+COS(RADIANS(G1542))*COS(RADIANS(E1549))*COS(RADIANS(AF1539))))&gt;90,0,$F$4*$F$5/E1548^2*(SIN(RADIANS(G1542))*SIN(RADIANS(E1549))+COS(RADIANS(G1542))*COS(RADIANS(E1549))*COS(RADIANS(AF1539))))</f>
        <v>#DIV/0!</v>
      </c>
      <c r="AG1542" s="3" t="e">
        <f>IF(DEGREES(ACOS(SIN(RADIANS(G1542))*SIN(RADIANS(E1549))+COS(RADIANS(G1542))*COS(RADIANS(E1549))*COS(RADIANS(AG1539))))&gt;90,0,$F$4*$F$5/E1548^2*(SIN(RADIANS(G1542))*SIN(RADIANS(E1549))+COS(RADIANS(G1542))*COS(RADIANS(E1549))*COS(RADIANS(AG1539))))</f>
        <v>#DIV/0!</v>
      </c>
      <c r="AH1542" s="3" t="e">
        <f>IF(DEGREES(ACOS(SIN(RADIANS(G1542))*SIN(RADIANS(E1549))+COS(RADIANS(G1542))*COS(RADIANS(E1549))*COS(RADIANS(AH1539))))&gt;90,0,$F$4*$F$5/E1548^2*(SIN(RADIANS(G1542))*SIN(RADIANS(E1549))+COS(RADIANS(G1542))*COS(RADIANS(E1549))*COS(RADIANS(AH1539))))</f>
        <v>#DIV/0!</v>
      </c>
      <c r="AI1542" s="3" t="e">
        <f>IF(DEGREES(ACOS(SIN(RADIANS(G1542))*SIN(RADIANS(E1549))+COS(RADIANS(G1542))*COS(RADIANS(E1549))*COS(RADIANS(AI1539))))&gt;90,0,$F$4*$F$5/E1548^2*(SIN(RADIANS(G1542))*SIN(RADIANS(E1549))+COS(RADIANS(G1542))*COS(RADIANS(E1549))*COS(RADIANS(AI1539))))</f>
        <v>#DIV/0!</v>
      </c>
      <c r="AJ1542" s="3" t="e">
        <f>IF(DEGREES(ACOS(SIN(RADIANS(G1542))*SIN(RADIANS(E1549))+COS(RADIANS(G1542))*COS(RADIANS(E1549))*COS(RADIANS(AJ1539))))&gt;90,0,$F$4*$F$5/E1548^2*(SIN(RADIANS(G1542))*SIN(RADIANS(E1549))+COS(RADIANS(G1542))*COS(RADIANS(E1549))*COS(RADIANS(AJ1539))))</f>
        <v>#DIV/0!</v>
      </c>
      <c r="AK1542" s="3">
        <f>IF(DEGREES(ACOS(SIN(RADIANS(G1542))*SIN(RADIANS(E1549))+COS(RADIANS(G1542))*COS(RADIANS(E1549))*COS(RADIANS(AK1539))))&gt;90,0,$F$4*$F$5/E1548^2*(SIN(RADIANS(G1542))*SIN(RADIANS(E1549))+COS(RADIANS(G1542))*COS(RADIANS(E1549))*COS(RADIANS(AK1539))))</f>
        <v>0</v>
      </c>
      <c r="AL1542" s="3">
        <f>IF(DEGREES(ACOS(SIN(RADIANS(G1542))*SIN(RADIANS(E1549))+COS(RADIANS(G1542))*COS(RADIANS(E1549))*COS(RADIANS(AL1539))))&gt;90,0,$F$4*$F$5/E1548^2*(SIN(RADIANS(G1542))*SIN(RADIANS(E1549))+COS(RADIANS(G1542))*COS(RADIANS(E1549))*COS(RADIANS(AL1539))))</f>
        <v>0</v>
      </c>
      <c r="AM1542" s="3">
        <f>IF(DEGREES(ACOS(SIN(RADIANS(G1542))*SIN(RADIANS(E1549))+COS(RADIANS(G1542))*COS(RADIANS(E1549))*COS(RADIANS(AM1539))))&gt;90,0,$F$4*$F$5/E1548^2*(SIN(RADIANS(G1542))*SIN(RADIANS(E1549))+COS(RADIANS(G1542))*COS(RADIANS(E1549))*COS(RADIANS(AM1539))))</f>
        <v>0</v>
      </c>
      <c r="AN1542" s="3">
        <f>IF(DEGREES(ACOS(SIN(RADIANS(G1542))*SIN(RADIANS(E1549))+COS(RADIANS(G1542))*COS(RADIANS(E1549))*COS(RADIANS(AN1539))))&gt;90,0,$F$4*$F$5/E1548^2*(SIN(RADIANS(G1542))*SIN(RADIANS(E1549))+COS(RADIANS(G1542))*COS(RADIANS(E1549))*COS(RADIANS(AN1539))))</f>
        <v>0</v>
      </c>
      <c r="AO1542" s="3">
        <f>IF(DEGREES(ACOS(SIN(RADIANS(G1542))*SIN(RADIANS(E1549))+COS(RADIANS(G1542))*COS(RADIANS(E1549))*COS(RADIANS(AO1539))))&gt;90,0,$F$4*$F$5/E1548^2*(SIN(RADIANS(G1542))*SIN(RADIANS(E1549))+COS(RADIANS(G1542))*COS(RADIANS(E1549))*COS(RADIANS(AO1539))))</f>
        <v>0</v>
      </c>
      <c r="AP1542" s="3">
        <f>IF(DEGREES(ACOS(SIN(RADIANS(G1542))*SIN(RADIANS(E1549))+COS(RADIANS(G1542))*COS(RADIANS(E1549))*COS(RADIANS(AP1539))))&gt;90,0,$F$4*$F$5/E1548^2*(SIN(RADIANS(G1542))*SIN(RADIANS(E1549))+COS(RADIANS(G1542))*COS(RADIANS(E1549))*COS(RADIANS(AP1539))))</f>
        <v>0</v>
      </c>
      <c r="AQ1542" s="3">
        <f>IF(DEGREES(ACOS(SIN(RADIANS(G1542))*SIN(RADIANS(E1549))+COS(RADIANS(G1542))*COS(RADIANS(E1549))*COS(RADIANS(AQ1539))))&gt;90,0,$F$4*$F$5/E1548^2*(SIN(RADIANS(G1542))*SIN(RADIANS(E1549))+COS(RADIANS(G1542))*COS(RADIANS(E1549))*COS(RADIANS(AQ1539))))</f>
        <v>0</v>
      </c>
      <c r="AR1542" s="3">
        <f>IF(DEGREES(ACOS(SIN(RADIANS(G1542))*SIN(RADIANS(E1549))+COS(RADIANS(G1542))*COS(RADIANS(E1549))*COS(RADIANS(AR1539))))&gt;90,0,$F$4*$F$5/E1548^2*(SIN(RADIANS(G1542))*SIN(RADIANS(E1549))+COS(RADIANS(G1542))*COS(RADIANS(E1549))*COS(RADIANS(AR1539))))</f>
        <v>0</v>
      </c>
    </row>
    <row r="1543" spans="2:44" ht="15.75" customHeight="1" x14ac:dyDescent="0.2">
      <c r="B1543" s="20" t="s">
        <v>784</v>
      </c>
      <c r="E1543" s="3">
        <f>IF(E1542-$F$13&lt;0,E1542-$F$13+360,IF(E1542-$F$13&gt;360,E1542-$F$13-360,E1542-$F$13))</f>
        <v>20</v>
      </c>
      <c r="G1543" s="3">
        <v>70</v>
      </c>
      <c r="I1543" s="3">
        <f>IF(DEGREES(ACOS(SIN(RADIANS(G1543))*SIN(RADIANS(E1549))+COS(RADIANS(G1543))*COS(RADIANS(E1549))*COS(RADIANS(I1539))))&gt;90,0,$F$4*$F$5/E1548^2*(SIN(RADIANS(G1543))*SIN(RADIANS(E1549))+COS(RADIANS(G1543))*COS(RADIANS(E1549))*COS(RADIANS(I1539))))</f>
        <v>0</v>
      </c>
      <c r="J1543" s="3">
        <f>IF(DEGREES(ACOS(SIN(RADIANS(G1543))*SIN(RADIANS(E1549))+COS(RADIANS(G1543))*COS(RADIANS(E1549))*COS(RADIANS(J1539))))&gt;90,0,$F$4*$F$5/E1548^2*(SIN(RADIANS(G1543))*SIN(RADIANS(E1549))+COS(RADIANS(G1543))*COS(RADIANS(E1549))*COS(RADIANS(J1539))))</f>
        <v>0</v>
      </c>
      <c r="K1543" s="3">
        <f>IF(DEGREES(ACOS(SIN(RADIANS(G1543))*SIN(RADIANS(E1549))+COS(RADIANS(G1543))*COS(RADIANS(E1549))*COS(RADIANS(K1539))))&gt;90,0,$F$4*$F$5/E1548^2*(SIN(RADIANS(G1543))*SIN(RADIANS(E1549))+COS(RADIANS(G1543))*COS(RADIANS(E1549))*COS(RADIANS(K1539))))</f>
        <v>0</v>
      </c>
      <c r="L1543" s="3">
        <f>IF(DEGREES(ACOS(SIN(RADIANS(G1543))*SIN(RADIANS(E1549))+COS(RADIANS(G1543))*COS(RADIANS(E1549))*COS(RADIANS(L1539))))&gt;90,0,$F$4*$F$5/E1548^2*(SIN(RADIANS(G1543))*SIN(RADIANS(E1549))+COS(RADIANS(G1543))*COS(RADIANS(E1549))*COS(RADIANS(L1539))))</f>
        <v>0</v>
      </c>
      <c r="M1543" s="3">
        <f>IF(DEGREES(ACOS(SIN(RADIANS(G1543))*SIN(RADIANS(E1549))+COS(RADIANS(G1543))*COS(RADIANS(E1549))*COS(RADIANS(M1539))))&gt;90,0,$F$4*$F$5/E1548^2*(SIN(RADIANS(G1543))*SIN(RADIANS(E1549))+COS(RADIANS(G1543))*COS(RADIANS(E1549))*COS(RADIANS(M1539))))</f>
        <v>0</v>
      </c>
      <c r="N1543" s="3">
        <f>IF(DEGREES(ACOS(SIN(RADIANS(G1543))*SIN(RADIANS(E1549))+COS(RADIANS(G1543))*COS(RADIANS(E1549))*COS(RADIANS(N1539))))&gt;90,0,$F$4*$F$5/E1548^2*(SIN(RADIANS(G1543))*SIN(RADIANS(E1549))+COS(RADIANS(G1543))*COS(RADIANS(E1549))*COS(RADIANS(N1539))))</f>
        <v>0</v>
      </c>
      <c r="O1543" s="3">
        <f>IF(DEGREES(ACOS(SIN(RADIANS(G1543))*SIN(RADIANS(E1549))+COS(RADIANS(G1543))*COS(RADIANS(E1549))*COS(RADIANS(O1539))))&gt;90,0,$F$4*$F$5/E1548^2*(SIN(RADIANS(G1543))*SIN(RADIANS(E1549))+COS(RADIANS(G1543))*COS(RADIANS(E1549))*COS(RADIANS(O1539))))</f>
        <v>0</v>
      </c>
      <c r="P1543" s="3">
        <f>IF(DEGREES(ACOS(SIN(RADIANS(G1543))*SIN(RADIANS(E1549))+COS(RADIANS(G1543))*COS(RADIANS(E1549))*COS(RADIANS(P1539))))&gt;90,0,$F$4*$F$5/E1548^2*(SIN(RADIANS(G1543))*SIN(RADIANS(E1549))+COS(RADIANS(G1543))*COS(RADIANS(E1549))*COS(RADIANS(P1539))))</f>
        <v>0</v>
      </c>
      <c r="Q1543" s="3">
        <f>IF(DEGREES(ACOS(SIN(RADIANS(G1543))*SIN(RADIANS(E1549))+COS(RADIANS(G1543))*COS(RADIANS(E1549))*COS(RADIANS(Q1539))))&gt;90,0,$F$4*$F$5/E1548^2*(SIN(RADIANS(G1543))*SIN(RADIANS(E1549))+COS(RADIANS(G1543))*COS(RADIANS(E1549))*COS(RADIANS(Q1539))))</f>
        <v>0</v>
      </c>
      <c r="R1543" s="3" t="e">
        <f>IF(DEGREES(ACOS(SIN(RADIANS(G1543))*SIN(RADIANS(E1549))+COS(RADIANS(G1543))*COS(RADIANS(E1549))*COS(RADIANS(R1539))))&gt;90,0,$F$4*$F$5/E1548^2*(SIN(RADIANS(G1543))*SIN(RADIANS(E1549))+COS(RADIANS(G1543))*COS(RADIANS(E1549))*COS(RADIANS(R1539))))</f>
        <v>#DIV/0!</v>
      </c>
      <c r="S1543" s="3" t="e">
        <f>IF(DEGREES(ACOS(SIN(RADIANS(G1543))*SIN(RADIANS(E1549))+COS(RADIANS(G1543))*COS(RADIANS(E1549))*COS(RADIANS(S1539))))&gt;90,0,$F$4*$F$5/E1548^2*(SIN(RADIANS(G1543))*SIN(RADIANS(E1549))+COS(RADIANS(G1543))*COS(RADIANS(E1549))*COS(RADIANS(S1539))))</f>
        <v>#DIV/0!</v>
      </c>
      <c r="T1543" s="3" t="e">
        <f>IF(DEGREES(ACOS(SIN(RADIANS(G1543))*SIN(RADIANS(E1549))+COS(RADIANS(G1543))*COS(RADIANS(E1549))*COS(RADIANS(T1539))))&gt;90,0,$F$4*$F$5/E1548^2*(SIN(RADIANS(G1543))*SIN(RADIANS(E1549))+COS(RADIANS(G1543))*COS(RADIANS(E1549))*COS(RADIANS(T1539))))</f>
        <v>#DIV/0!</v>
      </c>
      <c r="U1543" s="3" t="e">
        <f>IF(DEGREES(ACOS(SIN(RADIANS(G1543))*SIN(RADIANS(E1549))+COS(RADIANS(G1543))*COS(RADIANS(E1549))*COS(RADIANS(U1539))))&gt;90,0,$F$4*$F$5/E1548^2*(SIN(RADIANS(G1543))*SIN(RADIANS(E1549))+COS(RADIANS(G1543))*COS(RADIANS(E1549))*COS(RADIANS(U1539))))</f>
        <v>#DIV/0!</v>
      </c>
      <c r="V1543" s="3" t="e">
        <f>IF(DEGREES(ACOS(SIN(RADIANS(G1543))*SIN(RADIANS(E1549))+COS(RADIANS(G1543))*COS(RADIANS(E1549))*COS(RADIANS(V1539))))&gt;90,0,$F$4*$F$5/E1548^2*(SIN(RADIANS(G1543))*SIN(RADIANS(E1549))+COS(RADIANS(G1543))*COS(RADIANS(E1549))*COS(RADIANS(V1539))))</f>
        <v>#DIV/0!</v>
      </c>
      <c r="W1543" s="3" t="e">
        <f>IF(DEGREES(ACOS(SIN(RADIANS(G1543))*SIN(RADIANS(E1549))+COS(RADIANS(G1543))*COS(RADIANS(E1549))*COS(RADIANS(W1539))))&gt;90,0,$F$4*$F$5/E1548^2*(SIN(RADIANS(G1543))*SIN(RADIANS(E1549))+COS(RADIANS(G1543))*COS(RADIANS(E1549))*COS(RADIANS(W1539))))</f>
        <v>#DIV/0!</v>
      </c>
      <c r="X1543" s="3" t="e">
        <f>IF(DEGREES(ACOS(SIN(RADIANS(G1543))*SIN(RADIANS(E1549))+COS(RADIANS(G1543))*COS(RADIANS(E1549))*COS(RADIANS(X1539))))&gt;90,0,$F$4*$F$5/E1548^2*(SIN(RADIANS(G1543))*SIN(RADIANS(E1549))+COS(RADIANS(G1543))*COS(RADIANS(E1549))*COS(RADIANS(X1539))))</f>
        <v>#DIV/0!</v>
      </c>
      <c r="Y1543" s="3" t="e">
        <f>IF(DEGREES(ACOS(SIN(RADIANS(G1543))*SIN(RADIANS(E1549))+COS(RADIANS(G1543))*COS(RADIANS(E1549))*COS(RADIANS(Y1539))))&gt;90,0,$F$4*$F$5/E1548^2*(SIN(RADIANS(G1543))*SIN(RADIANS(E1549))+COS(RADIANS(G1543))*COS(RADIANS(E1549))*COS(RADIANS(Y1539))))</f>
        <v>#DIV/0!</v>
      </c>
      <c r="Z1543" s="3" t="e">
        <f>IF(DEGREES(ACOS(SIN(RADIANS(G1543))*SIN(RADIANS(E1549))+COS(RADIANS(G1543))*COS(RADIANS(E1549))*COS(RADIANS(Z1539))))&gt;90,0,$F$4*$F$5/E1548^2*(SIN(RADIANS(G1543))*SIN(RADIANS(E1549))+COS(RADIANS(G1543))*COS(RADIANS(E1549))*COS(RADIANS(Z1539))))</f>
        <v>#DIV/0!</v>
      </c>
      <c r="AA1543" s="3" t="e">
        <f>IF(DEGREES(ACOS(SIN(RADIANS(G1543))*SIN(RADIANS(E1549))+COS(RADIANS(G1543))*COS(RADIANS(E1549))*COS(RADIANS(AA1539))))&gt;90,0,$F$4*$F$5/E1548^2*(SIN(RADIANS(G1543))*SIN(RADIANS(E1549))+COS(RADIANS(G1543))*COS(RADIANS(E1549))*COS(RADIANS(AA1539))))</f>
        <v>#DIV/0!</v>
      </c>
      <c r="AB1543" s="3" t="e">
        <f>IF(DEGREES(ACOS(SIN(RADIANS(G1543))*SIN(RADIANS(E1549))+COS(RADIANS(G1543))*COS(RADIANS(E1549))*COS(RADIANS(AB1539))))&gt;90,0,$F$4*$F$5/E1548^2*(SIN(RADIANS(G1543))*SIN(RADIANS(E1549))+COS(RADIANS(G1543))*COS(RADIANS(E1549))*COS(RADIANS(AB1539))))</f>
        <v>#DIV/0!</v>
      </c>
      <c r="AC1543" s="3" t="e">
        <f>IF(DEGREES(ACOS(SIN(RADIANS(G1543))*SIN(RADIANS(E1549))+COS(RADIANS(G1543))*COS(RADIANS(E1549))*COS(RADIANS(AC1539))))&gt;90,0,$F$4*$F$5/E1548^2*(SIN(RADIANS(G1543))*SIN(RADIANS(E1549))+COS(RADIANS(G1543))*COS(RADIANS(E1549))*COS(RADIANS(AC1539))))</f>
        <v>#DIV/0!</v>
      </c>
      <c r="AD1543" s="3" t="e">
        <f>IF(DEGREES(ACOS(SIN(RADIANS(G1543))*SIN(RADIANS(E1549))+COS(RADIANS(G1543))*COS(RADIANS(E1549))*COS(RADIANS(AD1539))))&gt;90,0,$F$4*$F$5/E1548^2*(SIN(RADIANS(G1543))*SIN(RADIANS(E1549))+COS(RADIANS(G1543))*COS(RADIANS(E1549))*COS(RADIANS(AD1539))))</f>
        <v>#DIV/0!</v>
      </c>
      <c r="AE1543" s="3" t="e">
        <f>IF(DEGREES(ACOS(SIN(RADIANS(G1543))*SIN(RADIANS(E1549))+COS(RADIANS(G1543))*COS(RADIANS(E1549))*COS(RADIANS(AE1539))))&gt;90,0,$F$4*$F$5/E1548^2*(SIN(RADIANS(G1543))*SIN(RADIANS(E1549))+COS(RADIANS(G1543))*COS(RADIANS(E1549))*COS(RADIANS(AE1539))))</f>
        <v>#DIV/0!</v>
      </c>
      <c r="AF1543" s="3" t="e">
        <f>IF(DEGREES(ACOS(SIN(RADIANS(G1543))*SIN(RADIANS(E1549))+COS(RADIANS(G1543))*COS(RADIANS(E1549))*COS(RADIANS(AF1539))))&gt;90,0,$F$4*$F$5/E1548^2*(SIN(RADIANS(G1543))*SIN(RADIANS(E1549))+COS(RADIANS(G1543))*COS(RADIANS(E1549))*COS(RADIANS(AF1539))))</f>
        <v>#DIV/0!</v>
      </c>
      <c r="AG1543" s="3" t="e">
        <f>IF(DEGREES(ACOS(SIN(RADIANS(G1543))*SIN(RADIANS(E1549))+COS(RADIANS(G1543))*COS(RADIANS(E1549))*COS(RADIANS(AG1539))))&gt;90,0,$F$4*$F$5/E1548^2*(SIN(RADIANS(G1543))*SIN(RADIANS(E1549))+COS(RADIANS(G1543))*COS(RADIANS(E1549))*COS(RADIANS(AG1539))))</f>
        <v>#DIV/0!</v>
      </c>
      <c r="AH1543" s="3" t="e">
        <f>IF(DEGREES(ACOS(SIN(RADIANS(G1543))*SIN(RADIANS(E1549))+COS(RADIANS(G1543))*COS(RADIANS(E1549))*COS(RADIANS(AH1539))))&gt;90,0,$F$4*$F$5/E1548^2*(SIN(RADIANS(G1543))*SIN(RADIANS(E1549))+COS(RADIANS(G1543))*COS(RADIANS(E1549))*COS(RADIANS(AH1539))))</f>
        <v>#DIV/0!</v>
      </c>
      <c r="AI1543" s="3" t="e">
        <f>IF(DEGREES(ACOS(SIN(RADIANS(G1543))*SIN(RADIANS(E1549))+COS(RADIANS(G1543))*COS(RADIANS(E1549))*COS(RADIANS(AI1539))))&gt;90,0,$F$4*$F$5/E1548^2*(SIN(RADIANS(G1543))*SIN(RADIANS(E1549))+COS(RADIANS(G1543))*COS(RADIANS(E1549))*COS(RADIANS(AI1539))))</f>
        <v>#DIV/0!</v>
      </c>
      <c r="AJ1543" s="3" t="e">
        <f>IF(DEGREES(ACOS(SIN(RADIANS(G1543))*SIN(RADIANS(E1549))+COS(RADIANS(G1543))*COS(RADIANS(E1549))*COS(RADIANS(AJ1539))))&gt;90,0,$F$4*$F$5/E1548^2*(SIN(RADIANS(G1543))*SIN(RADIANS(E1549))+COS(RADIANS(G1543))*COS(RADIANS(E1549))*COS(RADIANS(AJ1539))))</f>
        <v>#DIV/0!</v>
      </c>
      <c r="AK1543" s="3">
        <f>IF(DEGREES(ACOS(SIN(RADIANS(G1543))*SIN(RADIANS(E1549))+COS(RADIANS(G1543))*COS(RADIANS(E1549))*COS(RADIANS(AK1539))))&gt;90,0,$F$4*$F$5/E1548^2*(SIN(RADIANS(G1543))*SIN(RADIANS(E1549))+COS(RADIANS(G1543))*COS(RADIANS(E1549))*COS(RADIANS(AK1539))))</f>
        <v>0</v>
      </c>
      <c r="AL1543" s="3">
        <f>IF(DEGREES(ACOS(SIN(RADIANS(G1543))*SIN(RADIANS(E1549))+COS(RADIANS(G1543))*COS(RADIANS(E1549))*COS(RADIANS(AL1539))))&gt;90,0,$F$4*$F$5/E1548^2*(SIN(RADIANS(G1543))*SIN(RADIANS(E1549))+COS(RADIANS(G1543))*COS(RADIANS(E1549))*COS(RADIANS(AL1539))))</f>
        <v>0</v>
      </c>
      <c r="AM1543" s="3">
        <f>IF(DEGREES(ACOS(SIN(RADIANS(G1543))*SIN(RADIANS(E1549))+COS(RADIANS(G1543))*COS(RADIANS(E1549))*COS(RADIANS(AM1539))))&gt;90,0,$F$4*$F$5/E1548^2*(SIN(RADIANS(G1543))*SIN(RADIANS(E1549))+COS(RADIANS(G1543))*COS(RADIANS(E1549))*COS(RADIANS(AM1539))))</f>
        <v>0</v>
      </c>
      <c r="AN1543" s="3">
        <f>IF(DEGREES(ACOS(SIN(RADIANS(G1543))*SIN(RADIANS(E1549))+COS(RADIANS(G1543))*COS(RADIANS(E1549))*COS(RADIANS(AN1539))))&gt;90,0,$F$4*$F$5/E1548^2*(SIN(RADIANS(G1543))*SIN(RADIANS(E1549))+COS(RADIANS(G1543))*COS(RADIANS(E1549))*COS(RADIANS(AN1539))))</f>
        <v>0</v>
      </c>
      <c r="AO1543" s="3">
        <f>IF(DEGREES(ACOS(SIN(RADIANS(G1543))*SIN(RADIANS(E1549))+COS(RADIANS(G1543))*COS(RADIANS(E1549))*COS(RADIANS(AO1539))))&gt;90,0,$F$4*$F$5/E1548^2*(SIN(RADIANS(G1543))*SIN(RADIANS(E1549))+COS(RADIANS(G1543))*COS(RADIANS(E1549))*COS(RADIANS(AO1539))))</f>
        <v>0</v>
      </c>
      <c r="AP1543" s="3">
        <f>IF(DEGREES(ACOS(SIN(RADIANS(G1543))*SIN(RADIANS(E1549))+COS(RADIANS(G1543))*COS(RADIANS(E1549))*COS(RADIANS(AP1539))))&gt;90,0,$F$4*$F$5/E1548^2*(SIN(RADIANS(G1543))*SIN(RADIANS(E1549))+COS(RADIANS(G1543))*COS(RADIANS(E1549))*COS(RADIANS(AP1539))))</f>
        <v>0</v>
      </c>
      <c r="AQ1543" s="3">
        <f>IF(DEGREES(ACOS(SIN(RADIANS(G1543))*SIN(RADIANS(E1549))+COS(RADIANS(G1543))*COS(RADIANS(E1549))*COS(RADIANS(AQ1539))))&gt;90,0,$F$4*$F$5/E1548^2*(SIN(RADIANS(G1543))*SIN(RADIANS(E1549))+COS(RADIANS(G1543))*COS(RADIANS(E1549))*COS(RADIANS(AQ1539))))</f>
        <v>0</v>
      </c>
      <c r="AR1543" s="3">
        <f>IF(DEGREES(ACOS(SIN(RADIANS(G1543))*SIN(RADIANS(E1549))+COS(RADIANS(G1543))*COS(RADIANS(E1549))*COS(RADIANS(AR1539))))&gt;90,0,$F$4*$F$5/E1548^2*(SIN(RADIANS(G1543))*SIN(RADIANS(E1549))+COS(RADIANS(G1543))*COS(RADIANS(E1549))*COS(RADIANS(AR1539))))</f>
        <v>0</v>
      </c>
    </row>
    <row r="1544" spans="2:44" ht="15.75" customHeight="1" x14ac:dyDescent="0.2">
      <c r="B1544" s="20" t="s">
        <v>729</v>
      </c>
      <c r="E1544" s="3">
        <f>IF(E1541&lt;360,E1541/360,(E1541-360)/360)</f>
        <v>0.80555555555555558</v>
      </c>
      <c r="G1544" s="3">
        <v>60</v>
      </c>
      <c r="I1544" s="3">
        <f>IF(DEGREES(ACOS(SIN(RADIANS(G1544))*SIN(RADIANS(E1549))+COS(RADIANS(G1544))*COS(RADIANS(E1549))*COS(RADIANS(I1539))))&gt;90,0,$F$4*$F$5/E1548^2*(SIN(RADIANS(G1544))*SIN(RADIANS(E1549))+COS(RADIANS(G1544))*COS(RADIANS(E1549))*COS(RADIANS(I1539))))</f>
        <v>0</v>
      </c>
      <c r="J1544" s="3">
        <f>IF(DEGREES(ACOS(SIN(RADIANS(G1544))*SIN(RADIANS(E1549))+COS(RADIANS(G1544))*COS(RADIANS(E1549))*COS(RADIANS(J1539))))&gt;90,0,$F$4*$F$5/E1548^2*(SIN(RADIANS(G1544))*SIN(RADIANS(E1549))+COS(RADIANS(G1544))*COS(RADIANS(E1549))*COS(RADIANS(J1539))))</f>
        <v>0</v>
      </c>
      <c r="K1544" s="3">
        <f>IF(DEGREES(ACOS(SIN(RADIANS(G1544))*SIN(RADIANS(E1549))+COS(RADIANS(G1544))*COS(RADIANS(E1549))*COS(RADIANS(K1539))))&gt;90,0,$F$4*$F$5/E1548^2*(SIN(RADIANS(G1544))*SIN(RADIANS(E1549))+COS(RADIANS(G1544))*COS(RADIANS(E1549))*COS(RADIANS(K1539))))</f>
        <v>0</v>
      </c>
      <c r="L1544" s="3">
        <f>IF(DEGREES(ACOS(SIN(RADIANS(G1544))*SIN(RADIANS(E1549))+COS(RADIANS(G1544))*COS(RADIANS(E1549))*COS(RADIANS(L1539))))&gt;90,0,$F$4*$F$5/E1548^2*(SIN(RADIANS(G1544))*SIN(RADIANS(E1549))+COS(RADIANS(G1544))*COS(RADIANS(E1549))*COS(RADIANS(L1539))))</f>
        <v>0</v>
      </c>
      <c r="M1544" s="3">
        <f>IF(DEGREES(ACOS(SIN(RADIANS(G1544))*SIN(RADIANS(E1549))+COS(RADIANS(G1544))*COS(RADIANS(E1549))*COS(RADIANS(M1539))))&gt;90,0,$F$4*$F$5/E1548^2*(SIN(RADIANS(G1544))*SIN(RADIANS(E1549))+COS(RADIANS(G1544))*COS(RADIANS(E1549))*COS(RADIANS(M1539))))</f>
        <v>0</v>
      </c>
      <c r="N1544" s="3">
        <f>IF(DEGREES(ACOS(SIN(RADIANS(G1544))*SIN(RADIANS(E1549))+COS(RADIANS(G1544))*COS(RADIANS(E1549))*COS(RADIANS(N1539))))&gt;90,0,$F$4*$F$5/E1548^2*(SIN(RADIANS(G1544))*SIN(RADIANS(E1549))+COS(RADIANS(G1544))*COS(RADIANS(E1549))*COS(RADIANS(N1539))))</f>
        <v>0</v>
      </c>
      <c r="O1544" s="3">
        <f>IF(DEGREES(ACOS(SIN(RADIANS(G1544))*SIN(RADIANS(E1549))+COS(RADIANS(G1544))*COS(RADIANS(E1549))*COS(RADIANS(O1539))))&gt;90,0,$F$4*$F$5/E1548^2*(SIN(RADIANS(G1544))*SIN(RADIANS(E1549))+COS(RADIANS(G1544))*COS(RADIANS(E1549))*COS(RADIANS(O1539))))</f>
        <v>0</v>
      </c>
      <c r="P1544" s="3">
        <f>IF(DEGREES(ACOS(SIN(RADIANS(G1544))*SIN(RADIANS(E1549))+COS(RADIANS(G1544))*COS(RADIANS(E1549))*COS(RADIANS(P1539))))&gt;90,0,$F$4*$F$5/E1548^2*(SIN(RADIANS(G1544))*SIN(RADIANS(E1549))+COS(RADIANS(G1544))*COS(RADIANS(E1549))*COS(RADIANS(P1539))))</f>
        <v>0</v>
      </c>
      <c r="Q1544" s="3">
        <f>IF(DEGREES(ACOS(SIN(RADIANS(G1544))*SIN(RADIANS(E1549))+COS(RADIANS(G1544))*COS(RADIANS(E1549))*COS(RADIANS(Q1539))))&gt;90,0,$F$4*$F$5/E1548^2*(SIN(RADIANS(G1544))*SIN(RADIANS(E1549))+COS(RADIANS(G1544))*COS(RADIANS(E1549))*COS(RADIANS(Q1539))))</f>
        <v>0</v>
      </c>
      <c r="R1544" s="3" t="e">
        <f>IF(DEGREES(ACOS(SIN(RADIANS(G1544))*SIN(RADIANS(E1549))+COS(RADIANS(G1544))*COS(RADIANS(E1549))*COS(RADIANS(R1539))))&gt;90,0,$F$4*$F$5/E1548^2*(SIN(RADIANS(G1544))*SIN(RADIANS(E1549))+COS(RADIANS(G1544))*COS(RADIANS(E1549))*COS(RADIANS(R1539))))</f>
        <v>#DIV/0!</v>
      </c>
      <c r="S1544" s="3" t="e">
        <f>IF(DEGREES(ACOS(SIN(RADIANS(G1544))*SIN(RADIANS(E1549))+COS(RADIANS(G1544))*COS(RADIANS(E1549))*COS(RADIANS(S1539))))&gt;90,0,$F$4*$F$5/E1548^2*(SIN(RADIANS(G1544))*SIN(RADIANS(E1549))+COS(RADIANS(G1544))*COS(RADIANS(E1549))*COS(RADIANS(S1539))))</f>
        <v>#DIV/0!</v>
      </c>
      <c r="T1544" s="3" t="e">
        <f>IF(DEGREES(ACOS(SIN(RADIANS(G1544))*SIN(RADIANS(E1549))+COS(RADIANS(G1544))*COS(RADIANS(E1549))*COS(RADIANS(T1539))))&gt;90,0,$F$4*$F$5/E1548^2*(SIN(RADIANS(G1544))*SIN(RADIANS(E1549))+COS(RADIANS(G1544))*COS(RADIANS(E1549))*COS(RADIANS(T1539))))</f>
        <v>#DIV/0!</v>
      </c>
      <c r="U1544" s="3" t="e">
        <f>IF(DEGREES(ACOS(SIN(RADIANS(G1544))*SIN(RADIANS(E1549))+COS(RADIANS(G1544))*COS(RADIANS(E1549))*COS(RADIANS(U1539))))&gt;90,0,$F$4*$F$5/E1548^2*(SIN(RADIANS(G1544))*SIN(RADIANS(E1549))+COS(RADIANS(G1544))*COS(RADIANS(E1549))*COS(RADIANS(U1539))))</f>
        <v>#DIV/0!</v>
      </c>
      <c r="V1544" s="3" t="e">
        <f>IF(DEGREES(ACOS(SIN(RADIANS(G1544))*SIN(RADIANS(E1549))+COS(RADIANS(G1544))*COS(RADIANS(E1549))*COS(RADIANS(V1539))))&gt;90,0,$F$4*$F$5/E1548^2*(SIN(RADIANS(G1544))*SIN(RADIANS(E1549))+COS(RADIANS(G1544))*COS(RADIANS(E1549))*COS(RADIANS(V1539))))</f>
        <v>#DIV/0!</v>
      </c>
      <c r="W1544" s="3" t="e">
        <f>IF(DEGREES(ACOS(SIN(RADIANS(G1544))*SIN(RADIANS(E1549))+COS(RADIANS(G1544))*COS(RADIANS(E1549))*COS(RADIANS(W1539))))&gt;90,0,$F$4*$F$5/E1548^2*(SIN(RADIANS(G1544))*SIN(RADIANS(E1549))+COS(RADIANS(G1544))*COS(RADIANS(E1549))*COS(RADIANS(W1539))))</f>
        <v>#DIV/0!</v>
      </c>
      <c r="X1544" s="3" t="e">
        <f>IF(DEGREES(ACOS(SIN(RADIANS(G1544))*SIN(RADIANS(E1549))+COS(RADIANS(G1544))*COS(RADIANS(E1549))*COS(RADIANS(X1539))))&gt;90,0,$F$4*$F$5/E1548^2*(SIN(RADIANS(G1544))*SIN(RADIANS(E1549))+COS(RADIANS(G1544))*COS(RADIANS(E1549))*COS(RADIANS(X1539))))</f>
        <v>#DIV/0!</v>
      </c>
      <c r="Y1544" s="3" t="e">
        <f>IF(DEGREES(ACOS(SIN(RADIANS(G1544))*SIN(RADIANS(E1549))+COS(RADIANS(G1544))*COS(RADIANS(E1549))*COS(RADIANS(Y1539))))&gt;90,0,$F$4*$F$5/E1548^2*(SIN(RADIANS(G1544))*SIN(RADIANS(E1549))+COS(RADIANS(G1544))*COS(RADIANS(E1549))*COS(RADIANS(Y1539))))</f>
        <v>#DIV/0!</v>
      </c>
      <c r="Z1544" s="3" t="e">
        <f>IF(DEGREES(ACOS(SIN(RADIANS(G1544))*SIN(RADIANS(E1549))+COS(RADIANS(G1544))*COS(RADIANS(E1549))*COS(RADIANS(Z1539))))&gt;90,0,$F$4*$F$5/E1548^2*(SIN(RADIANS(G1544))*SIN(RADIANS(E1549))+COS(RADIANS(G1544))*COS(RADIANS(E1549))*COS(RADIANS(Z1539))))</f>
        <v>#DIV/0!</v>
      </c>
      <c r="AA1544" s="3" t="e">
        <f>IF(DEGREES(ACOS(SIN(RADIANS(G1544))*SIN(RADIANS(E1549))+COS(RADIANS(G1544))*COS(RADIANS(E1549))*COS(RADIANS(AA1539))))&gt;90,0,$F$4*$F$5/E1548^2*(SIN(RADIANS(G1544))*SIN(RADIANS(E1549))+COS(RADIANS(G1544))*COS(RADIANS(E1549))*COS(RADIANS(AA1539))))</f>
        <v>#DIV/0!</v>
      </c>
      <c r="AB1544" s="3" t="e">
        <f>IF(DEGREES(ACOS(SIN(RADIANS(G1544))*SIN(RADIANS(E1549))+COS(RADIANS(G1544))*COS(RADIANS(E1549))*COS(RADIANS(AB1539))))&gt;90,0,$F$4*$F$5/E1548^2*(SIN(RADIANS(G1544))*SIN(RADIANS(E1549))+COS(RADIANS(G1544))*COS(RADIANS(E1549))*COS(RADIANS(AB1539))))</f>
        <v>#DIV/0!</v>
      </c>
      <c r="AC1544" s="3" t="e">
        <f>IF(DEGREES(ACOS(SIN(RADIANS(G1544))*SIN(RADIANS(E1549))+COS(RADIANS(G1544))*COS(RADIANS(E1549))*COS(RADIANS(AC1539))))&gt;90,0,$F$4*$F$5/E1548^2*(SIN(RADIANS(G1544))*SIN(RADIANS(E1549))+COS(RADIANS(G1544))*COS(RADIANS(E1549))*COS(RADIANS(AC1539))))</f>
        <v>#DIV/0!</v>
      </c>
      <c r="AD1544" s="3" t="e">
        <f>IF(DEGREES(ACOS(SIN(RADIANS(G1544))*SIN(RADIANS(E1549))+COS(RADIANS(G1544))*COS(RADIANS(E1549))*COS(RADIANS(AD1539))))&gt;90,0,$F$4*$F$5/E1548^2*(SIN(RADIANS(G1544))*SIN(RADIANS(E1549))+COS(RADIANS(G1544))*COS(RADIANS(E1549))*COS(RADIANS(AD1539))))</f>
        <v>#DIV/0!</v>
      </c>
      <c r="AE1544" s="3" t="e">
        <f>IF(DEGREES(ACOS(SIN(RADIANS(G1544))*SIN(RADIANS(E1549))+COS(RADIANS(G1544))*COS(RADIANS(E1549))*COS(RADIANS(AE1539))))&gt;90,0,$F$4*$F$5/E1548^2*(SIN(RADIANS(G1544))*SIN(RADIANS(E1549))+COS(RADIANS(G1544))*COS(RADIANS(E1549))*COS(RADIANS(AE1539))))</f>
        <v>#DIV/0!</v>
      </c>
      <c r="AF1544" s="3" t="e">
        <f>IF(DEGREES(ACOS(SIN(RADIANS(G1544))*SIN(RADIANS(E1549))+COS(RADIANS(G1544))*COS(RADIANS(E1549))*COS(RADIANS(AF1539))))&gt;90,0,$F$4*$F$5/E1548^2*(SIN(RADIANS(G1544))*SIN(RADIANS(E1549))+COS(RADIANS(G1544))*COS(RADIANS(E1549))*COS(RADIANS(AF1539))))</f>
        <v>#DIV/0!</v>
      </c>
      <c r="AG1544" s="3" t="e">
        <f>IF(DEGREES(ACOS(SIN(RADIANS(G1544))*SIN(RADIANS(E1549))+COS(RADIANS(G1544))*COS(RADIANS(E1549))*COS(RADIANS(AG1539))))&gt;90,0,$F$4*$F$5/E1548^2*(SIN(RADIANS(G1544))*SIN(RADIANS(E1549))+COS(RADIANS(G1544))*COS(RADIANS(E1549))*COS(RADIANS(AG1539))))</f>
        <v>#DIV/0!</v>
      </c>
      <c r="AH1544" s="3" t="e">
        <f>IF(DEGREES(ACOS(SIN(RADIANS(G1544))*SIN(RADIANS(E1549))+COS(RADIANS(G1544))*COS(RADIANS(E1549))*COS(RADIANS(AH1539))))&gt;90,0,$F$4*$F$5/E1548^2*(SIN(RADIANS(G1544))*SIN(RADIANS(E1549))+COS(RADIANS(G1544))*COS(RADIANS(E1549))*COS(RADIANS(AH1539))))</f>
        <v>#DIV/0!</v>
      </c>
      <c r="AI1544" s="3" t="e">
        <f>IF(DEGREES(ACOS(SIN(RADIANS(G1544))*SIN(RADIANS(E1549))+COS(RADIANS(G1544))*COS(RADIANS(E1549))*COS(RADIANS(AI1539))))&gt;90,0,$F$4*$F$5/E1548^2*(SIN(RADIANS(G1544))*SIN(RADIANS(E1549))+COS(RADIANS(G1544))*COS(RADIANS(E1549))*COS(RADIANS(AI1539))))</f>
        <v>#DIV/0!</v>
      </c>
      <c r="AJ1544" s="3" t="e">
        <f>IF(DEGREES(ACOS(SIN(RADIANS(G1544))*SIN(RADIANS(E1549))+COS(RADIANS(G1544))*COS(RADIANS(E1549))*COS(RADIANS(AJ1539))))&gt;90,0,$F$4*$F$5/E1548^2*(SIN(RADIANS(G1544))*SIN(RADIANS(E1549))+COS(RADIANS(G1544))*COS(RADIANS(E1549))*COS(RADIANS(AJ1539))))</f>
        <v>#DIV/0!</v>
      </c>
      <c r="AK1544" s="3">
        <f>IF(DEGREES(ACOS(SIN(RADIANS(G1544))*SIN(RADIANS(E1549))+COS(RADIANS(G1544))*COS(RADIANS(E1549))*COS(RADIANS(AK1539))))&gt;90,0,$F$4*$F$5/E1548^2*(SIN(RADIANS(G1544))*SIN(RADIANS(E1549))+COS(RADIANS(G1544))*COS(RADIANS(E1549))*COS(RADIANS(AK1539))))</f>
        <v>0</v>
      </c>
      <c r="AL1544" s="3">
        <f>IF(DEGREES(ACOS(SIN(RADIANS(G1544))*SIN(RADIANS(E1549))+COS(RADIANS(G1544))*COS(RADIANS(E1549))*COS(RADIANS(AL1539))))&gt;90,0,$F$4*$F$5/E1548^2*(SIN(RADIANS(G1544))*SIN(RADIANS(E1549))+COS(RADIANS(G1544))*COS(RADIANS(E1549))*COS(RADIANS(AL1539))))</f>
        <v>0</v>
      </c>
      <c r="AM1544" s="3">
        <f>IF(DEGREES(ACOS(SIN(RADIANS(G1544))*SIN(RADIANS(E1549))+COS(RADIANS(G1544))*COS(RADIANS(E1549))*COS(RADIANS(AM1539))))&gt;90,0,$F$4*$F$5/E1548^2*(SIN(RADIANS(G1544))*SIN(RADIANS(E1549))+COS(RADIANS(G1544))*COS(RADIANS(E1549))*COS(RADIANS(AM1539))))</f>
        <v>0</v>
      </c>
      <c r="AN1544" s="3">
        <f>IF(DEGREES(ACOS(SIN(RADIANS(G1544))*SIN(RADIANS(E1549))+COS(RADIANS(G1544))*COS(RADIANS(E1549))*COS(RADIANS(AN1539))))&gt;90,0,$F$4*$F$5/E1548^2*(SIN(RADIANS(G1544))*SIN(RADIANS(E1549))+COS(RADIANS(G1544))*COS(RADIANS(E1549))*COS(RADIANS(AN1539))))</f>
        <v>0</v>
      </c>
      <c r="AO1544" s="3">
        <f>IF(DEGREES(ACOS(SIN(RADIANS(G1544))*SIN(RADIANS(E1549))+COS(RADIANS(G1544))*COS(RADIANS(E1549))*COS(RADIANS(AO1539))))&gt;90,0,$F$4*$F$5/E1548^2*(SIN(RADIANS(G1544))*SIN(RADIANS(E1549))+COS(RADIANS(G1544))*COS(RADIANS(E1549))*COS(RADIANS(AO1539))))</f>
        <v>0</v>
      </c>
      <c r="AP1544" s="3">
        <f>IF(DEGREES(ACOS(SIN(RADIANS(G1544))*SIN(RADIANS(E1549))+COS(RADIANS(G1544))*COS(RADIANS(E1549))*COS(RADIANS(AP1539))))&gt;90,0,$F$4*$F$5/E1548^2*(SIN(RADIANS(G1544))*SIN(RADIANS(E1549))+COS(RADIANS(G1544))*COS(RADIANS(E1549))*COS(RADIANS(AP1539))))</f>
        <v>0</v>
      </c>
      <c r="AQ1544" s="3">
        <f>IF(DEGREES(ACOS(SIN(RADIANS(G1544))*SIN(RADIANS(E1549))+COS(RADIANS(G1544))*COS(RADIANS(E1549))*COS(RADIANS(AQ1539))))&gt;90,0,$F$4*$F$5/E1548^2*(SIN(RADIANS(G1544))*SIN(RADIANS(E1549))+COS(RADIANS(G1544))*COS(RADIANS(E1549))*COS(RADIANS(AQ1539))))</f>
        <v>0</v>
      </c>
      <c r="AR1544" s="3">
        <f>IF(DEGREES(ACOS(SIN(RADIANS(G1544))*SIN(RADIANS(E1549))+COS(RADIANS(G1544))*COS(RADIANS(E1549))*COS(RADIANS(AR1539))))&gt;90,0,$F$4*$F$5/E1548^2*(SIN(RADIANS(G1544))*SIN(RADIANS(E1549))+COS(RADIANS(G1544))*COS(RADIANS(E1549))*COS(RADIANS(AR1539))))</f>
        <v>0</v>
      </c>
    </row>
    <row r="1545" spans="2:44" ht="15.75" customHeight="1" x14ac:dyDescent="0.2">
      <c r="B1545" s="20" t="s">
        <v>785</v>
      </c>
      <c r="E1545" s="3">
        <f>E1544*$F$11</f>
        <v>0</v>
      </c>
      <c r="G1545" s="3">
        <v>50</v>
      </c>
      <c r="I1545" s="3">
        <f>IF(DEGREES(ACOS(SIN(RADIANS(G1545))*SIN(RADIANS(E1549))+COS(RADIANS(G1545))*COS(RADIANS(E1549))*COS(RADIANS(I1539))))&gt;90,0,$F$4*$F$5/E1548^2*(SIN(RADIANS(G1545))*SIN(RADIANS(E1549))+COS(RADIANS(G1545))*COS(RADIANS(E1549))*COS(RADIANS(I1539))))</f>
        <v>0</v>
      </c>
      <c r="J1545" s="3">
        <f>IF(DEGREES(ACOS(SIN(RADIANS(G1545))*SIN(RADIANS(E1549))+COS(RADIANS(G1545))*COS(RADIANS(E1549))*COS(RADIANS(J1539))))&gt;90,0,$F$4*$F$5/E1548^2*(SIN(RADIANS(G1545))*SIN(RADIANS(E1549))+COS(RADIANS(G1545))*COS(RADIANS(E1549))*COS(RADIANS(J1539))))</f>
        <v>0</v>
      </c>
      <c r="K1545" s="3">
        <f>IF(DEGREES(ACOS(SIN(RADIANS(G1545))*SIN(RADIANS(E1549))+COS(RADIANS(G1545))*COS(RADIANS(E1549))*COS(RADIANS(K1539))))&gt;90,0,$F$4*$F$5/E1548^2*(SIN(RADIANS(G1545))*SIN(RADIANS(E1549))+COS(RADIANS(G1545))*COS(RADIANS(E1549))*COS(RADIANS(K1539))))</f>
        <v>0</v>
      </c>
      <c r="L1545" s="3">
        <f>IF(DEGREES(ACOS(SIN(RADIANS(G1545))*SIN(RADIANS(E1549))+COS(RADIANS(G1545))*COS(RADIANS(E1549))*COS(RADIANS(L1539))))&gt;90,0,$F$4*$F$5/E1548^2*(SIN(RADIANS(G1545))*SIN(RADIANS(E1549))+COS(RADIANS(G1545))*COS(RADIANS(E1549))*COS(RADIANS(L1539))))</f>
        <v>0</v>
      </c>
      <c r="M1545" s="3">
        <f>IF(DEGREES(ACOS(SIN(RADIANS(G1545))*SIN(RADIANS(E1549))+COS(RADIANS(G1545))*COS(RADIANS(E1549))*COS(RADIANS(M1539))))&gt;90,0,$F$4*$F$5/E1548^2*(SIN(RADIANS(G1545))*SIN(RADIANS(E1549))+COS(RADIANS(G1545))*COS(RADIANS(E1549))*COS(RADIANS(M1539))))</f>
        <v>0</v>
      </c>
      <c r="N1545" s="3">
        <f>IF(DEGREES(ACOS(SIN(RADIANS(G1545))*SIN(RADIANS(E1549))+COS(RADIANS(G1545))*COS(RADIANS(E1549))*COS(RADIANS(N1539))))&gt;90,0,$F$4*$F$5/E1548^2*(SIN(RADIANS(G1545))*SIN(RADIANS(E1549))+COS(RADIANS(G1545))*COS(RADIANS(E1549))*COS(RADIANS(N1539))))</f>
        <v>0</v>
      </c>
      <c r="O1545" s="3">
        <f>IF(DEGREES(ACOS(SIN(RADIANS(G1545))*SIN(RADIANS(E1549))+COS(RADIANS(G1545))*COS(RADIANS(E1549))*COS(RADIANS(O1539))))&gt;90,0,$F$4*$F$5/E1548^2*(SIN(RADIANS(G1545))*SIN(RADIANS(E1549))+COS(RADIANS(G1545))*COS(RADIANS(E1549))*COS(RADIANS(O1539))))</f>
        <v>0</v>
      </c>
      <c r="P1545" s="3">
        <f>IF(DEGREES(ACOS(SIN(RADIANS(G1545))*SIN(RADIANS(E1549))+COS(RADIANS(G1545))*COS(RADIANS(E1549))*COS(RADIANS(P1539))))&gt;90,0,$F$4*$F$5/E1548^2*(SIN(RADIANS(G1545))*SIN(RADIANS(E1549))+COS(RADIANS(G1545))*COS(RADIANS(E1549))*COS(RADIANS(P1539))))</f>
        <v>0</v>
      </c>
      <c r="Q1545" s="3">
        <f>IF(DEGREES(ACOS(SIN(RADIANS(G1545))*SIN(RADIANS(E1549))+COS(RADIANS(G1545))*COS(RADIANS(E1549))*COS(RADIANS(Q1539))))&gt;90,0,$F$4*$F$5/E1548^2*(SIN(RADIANS(G1545))*SIN(RADIANS(E1549))+COS(RADIANS(G1545))*COS(RADIANS(E1549))*COS(RADIANS(Q1539))))</f>
        <v>0</v>
      </c>
      <c r="R1545" s="3" t="e">
        <f>IF(DEGREES(ACOS(SIN(RADIANS(G1545))*SIN(RADIANS(E1549))+COS(RADIANS(G1545))*COS(RADIANS(E1549))*COS(RADIANS(R1539))))&gt;90,0,$F$4*$F$5/E1548^2*(SIN(RADIANS(G1545))*SIN(RADIANS(E1549))+COS(RADIANS(G1545))*COS(RADIANS(E1549))*COS(RADIANS(R1539))))</f>
        <v>#DIV/0!</v>
      </c>
      <c r="S1545" s="3" t="e">
        <f>IF(DEGREES(ACOS(SIN(RADIANS(G1545))*SIN(RADIANS(E1549))+COS(RADIANS(G1545))*COS(RADIANS(E1549))*COS(RADIANS(S1539))))&gt;90,0,$F$4*$F$5/E1548^2*(SIN(RADIANS(G1545))*SIN(RADIANS(E1549))+COS(RADIANS(G1545))*COS(RADIANS(E1549))*COS(RADIANS(S1539))))</f>
        <v>#DIV/0!</v>
      </c>
      <c r="T1545" s="3" t="e">
        <f>IF(DEGREES(ACOS(SIN(RADIANS(G1545))*SIN(RADIANS(E1549))+COS(RADIANS(G1545))*COS(RADIANS(E1549))*COS(RADIANS(T1539))))&gt;90,0,$F$4*$F$5/E1548^2*(SIN(RADIANS(G1545))*SIN(RADIANS(E1549))+COS(RADIANS(G1545))*COS(RADIANS(E1549))*COS(RADIANS(T1539))))</f>
        <v>#DIV/0!</v>
      </c>
      <c r="U1545" s="3" t="e">
        <f>IF(DEGREES(ACOS(SIN(RADIANS(G1545))*SIN(RADIANS(E1549))+COS(RADIANS(G1545))*COS(RADIANS(E1549))*COS(RADIANS(U1539))))&gt;90,0,$F$4*$F$5/E1548^2*(SIN(RADIANS(G1545))*SIN(RADIANS(E1549))+COS(RADIANS(G1545))*COS(RADIANS(E1549))*COS(RADIANS(U1539))))</f>
        <v>#DIV/0!</v>
      </c>
      <c r="V1545" s="3" t="e">
        <f>IF(DEGREES(ACOS(SIN(RADIANS(G1545))*SIN(RADIANS(E1549))+COS(RADIANS(G1545))*COS(RADIANS(E1549))*COS(RADIANS(V1539))))&gt;90,0,$F$4*$F$5/E1548^2*(SIN(RADIANS(G1545))*SIN(RADIANS(E1549))+COS(RADIANS(G1545))*COS(RADIANS(E1549))*COS(RADIANS(V1539))))</f>
        <v>#DIV/0!</v>
      </c>
      <c r="W1545" s="3" t="e">
        <f>IF(DEGREES(ACOS(SIN(RADIANS(G1545))*SIN(RADIANS(E1549))+COS(RADIANS(G1545))*COS(RADIANS(E1549))*COS(RADIANS(W1539))))&gt;90,0,$F$4*$F$5/E1548^2*(SIN(RADIANS(G1545))*SIN(RADIANS(E1549))+COS(RADIANS(G1545))*COS(RADIANS(E1549))*COS(RADIANS(W1539))))</f>
        <v>#DIV/0!</v>
      </c>
      <c r="X1545" s="3" t="e">
        <f>IF(DEGREES(ACOS(SIN(RADIANS(G1545))*SIN(RADIANS(E1549))+COS(RADIANS(G1545))*COS(RADIANS(E1549))*COS(RADIANS(X1539))))&gt;90,0,$F$4*$F$5/E1548^2*(SIN(RADIANS(G1545))*SIN(RADIANS(E1549))+COS(RADIANS(G1545))*COS(RADIANS(E1549))*COS(RADIANS(X1539))))</f>
        <v>#DIV/0!</v>
      </c>
      <c r="Y1545" s="3" t="e">
        <f>IF(DEGREES(ACOS(SIN(RADIANS(G1545))*SIN(RADIANS(E1549))+COS(RADIANS(G1545))*COS(RADIANS(E1549))*COS(RADIANS(Y1539))))&gt;90,0,$F$4*$F$5/E1548^2*(SIN(RADIANS(G1545))*SIN(RADIANS(E1549))+COS(RADIANS(G1545))*COS(RADIANS(E1549))*COS(RADIANS(Y1539))))</f>
        <v>#DIV/0!</v>
      </c>
      <c r="Z1545" s="3" t="e">
        <f>IF(DEGREES(ACOS(SIN(RADIANS(G1545))*SIN(RADIANS(E1549))+COS(RADIANS(G1545))*COS(RADIANS(E1549))*COS(RADIANS(Z1539))))&gt;90,0,$F$4*$F$5/E1548^2*(SIN(RADIANS(G1545))*SIN(RADIANS(E1549))+COS(RADIANS(G1545))*COS(RADIANS(E1549))*COS(RADIANS(Z1539))))</f>
        <v>#DIV/0!</v>
      </c>
      <c r="AA1545" s="3" t="e">
        <f>IF(DEGREES(ACOS(SIN(RADIANS(G1545))*SIN(RADIANS(E1549))+COS(RADIANS(G1545))*COS(RADIANS(E1549))*COS(RADIANS(AA1539))))&gt;90,0,$F$4*$F$5/E1548^2*(SIN(RADIANS(G1545))*SIN(RADIANS(E1549))+COS(RADIANS(G1545))*COS(RADIANS(E1549))*COS(RADIANS(AA1539))))</f>
        <v>#DIV/0!</v>
      </c>
      <c r="AB1545" s="3" t="e">
        <f>IF(DEGREES(ACOS(SIN(RADIANS(G1545))*SIN(RADIANS(E1549))+COS(RADIANS(G1545))*COS(RADIANS(E1549))*COS(RADIANS(AB1539))))&gt;90,0,$F$4*$F$5/E1548^2*(SIN(RADIANS(G1545))*SIN(RADIANS(E1549))+COS(RADIANS(G1545))*COS(RADIANS(E1549))*COS(RADIANS(AB1539))))</f>
        <v>#DIV/0!</v>
      </c>
      <c r="AC1545" s="3" t="e">
        <f>IF(DEGREES(ACOS(SIN(RADIANS(G1545))*SIN(RADIANS(E1549))+COS(RADIANS(G1545))*COS(RADIANS(E1549))*COS(RADIANS(AC1539))))&gt;90,0,$F$4*$F$5/E1548^2*(SIN(RADIANS(G1545))*SIN(RADIANS(E1549))+COS(RADIANS(G1545))*COS(RADIANS(E1549))*COS(RADIANS(AC1539))))</f>
        <v>#DIV/0!</v>
      </c>
      <c r="AD1545" s="3" t="e">
        <f>IF(DEGREES(ACOS(SIN(RADIANS(G1545))*SIN(RADIANS(E1549))+COS(RADIANS(G1545))*COS(RADIANS(E1549))*COS(RADIANS(AD1539))))&gt;90,0,$F$4*$F$5/E1548^2*(SIN(RADIANS(G1545))*SIN(RADIANS(E1549))+COS(RADIANS(G1545))*COS(RADIANS(E1549))*COS(RADIANS(AD1539))))</f>
        <v>#DIV/0!</v>
      </c>
      <c r="AE1545" s="3" t="e">
        <f>IF(DEGREES(ACOS(SIN(RADIANS(G1545))*SIN(RADIANS(E1549))+COS(RADIANS(G1545))*COS(RADIANS(E1549))*COS(RADIANS(AE1539))))&gt;90,0,$F$4*$F$5/E1548^2*(SIN(RADIANS(G1545))*SIN(RADIANS(E1549))+COS(RADIANS(G1545))*COS(RADIANS(E1549))*COS(RADIANS(AE1539))))</f>
        <v>#DIV/0!</v>
      </c>
      <c r="AF1545" s="3" t="e">
        <f>IF(DEGREES(ACOS(SIN(RADIANS(G1545))*SIN(RADIANS(E1549))+COS(RADIANS(G1545))*COS(RADIANS(E1549))*COS(RADIANS(AF1539))))&gt;90,0,$F$4*$F$5/E1548^2*(SIN(RADIANS(G1545))*SIN(RADIANS(E1549))+COS(RADIANS(G1545))*COS(RADIANS(E1549))*COS(RADIANS(AF1539))))</f>
        <v>#DIV/0!</v>
      </c>
      <c r="AG1545" s="3" t="e">
        <f>IF(DEGREES(ACOS(SIN(RADIANS(G1545))*SIN(RADIANS(E1549))+COS(RADIANS(G1545))*COS(RADIANS(E1549))*COS(RADIANS(AG1539))))&gt;90,0,$F$4*$F$5/E1548^2*(SIN(RADIANS(G1545))*SIN(RADIANS(E1549))+COS(RADIANS(G1545))*COS(RADIANS(E1549))*COS(RADIANS(AG1539))))</f>
        <v>#DIV/0!</v>
      </c>
      <c r="AH1545" s="3" t="e">
        <f>IF(DEGREES(ACOS(SIN(RADIANS(G1545))*SIN(RADIANS(E1549))+COS(RADIANS(G1545))*COS(RADIANS(E1549))*COS(RADIANS(AH1539))))&gt;90,0,$F$4*$F$5/E1548^2*(SIN(RADIANS(G1545))*SIN(RADIANS(E1549))+COS(RADIANS(G1545))*COS(RADIANS(E1549))*COS(RADIANS(AH1539))))</f>
        <v>#DIV/0!</v>
      </c>
      <c r="AI1545" s="3" t="e">
        <f>IF(DEGREES(ACOS(SIN(RADIANS(G1545))*SIN(RADIANS(E1549))+COS(RADIANS(G1545))*COS(RADIANS(E1549))*COS(RADIANS(AI1539))))&gt;90,0,$F$4*$F$5/E1548^2*(SIN(RADIANS(G1545))*SIN(RADIANS(E1549))+COS(RADIANS(G1545))*COS(RADIANS(E1549))*COS(RADIANS(AI1539))))</f>
        <v>#DIV/0!</v>
      </c>
      <c r="AJ1545" s="3" t="e">
        <f>IF(DEGREES(ACOS(SIN(RADIANS(G1545))*SIN(RADIANS(E1549))+COS(RADIANS(G1545))*COS(RADIANS(E1549))*COS(RADIANS(AJ1539))))&gt;90,0,$F$4*$F$5/E1548^2*(SIN(RADIANS(G1545))*SIN(RADIANS(E1549))+COS(RADIANS(G1545))*COS(RADIANS(E1549))*COS(RADIANS(AJ1539))))</f>
        <v>#DIV/0!</v>
      </c>
      <c r="AK1545" s="3">
        <f>IF(DEGREES(ACOS(SIN(RADIANS(G1545))*SIN(RADIANS(E1549))+COS(RADIANS(G1545))*COS(RADIANS(E1549))*COS(RADIANS(AK1539))))&gt;90,0,$F$4*$F$5/E1548^2*(SIN(RADIANS(G1545))*SIN(RADIANS(E1549))+COS(RADIANS(G1545))*COS(RADIANS(E1549))*COS(RADIANS(AK1539))))</f>
        <v>0</v>
      </c>
      <c r="AL1545" s="3">
        <f>IF(DEGREES(ACOS(SIN(RADIANS(G1545))*SIN(RADIANS(E1549))+COS(RADIANS(G1545))*COS(RADIANS(E1549))*COS(RADIANS(AL1539))))&gt;90,0,$F$4*$F$5/E1548^2*(SIN(RADIANS(G1545))*SIN(RADIANS(E1549))+COS(RADIANS(G1545))*COS(RADIANS(E1549))*COS(RADIANS(AL1539))))</f>
        <v>0</v>
      </c>
      <c r="AM1545" s="3">
        <f>IF(DEGREES(ACOS(SIN(RADIANS(G1545))*SIN(RADIANS(E1549))+COS(RADIANS(G1545))*COS(RADIANS(E1549))*COS(RADIANS(AM1539))))&gt;90,0,$F$4*$F$5/E1548^2*(SIN(RADIANS(G1545))*SIN(RADIANS(E1549))+COS(RADIANS(G1545))*COS(RADIANS(E1549))*COS(RADIANS(AM1539))))</f>
        <v>0</v>
      </c>
      <c r="AN1545" s="3">
        <f>IF(DEGREES(ACOS(SIN(RADIANS(G1545))*SIN(RADIANS(E1549))+COS(RADIANS(G1545))*COS(RADIANS(E1549))*COS(RADIANS(AN1539))))&gt;90,0,$F$4*$F$5/E1548^2*(SIN(RADIANS(G1545))*SIN(RADIANS(E1549))+COS(RADIANS(G1545))*COS(RADIANS(E1549))*COS(RADIANS(AN1539))))</f>
        <v>0</v>
      </c>
      <c r="AO1545" s="3">
        <f>IF(DEGREES(ACOS(SIN(RADIANS(G1545))*SIN(RADIANS(E1549))+COS(RADIANS(G1545))*COS(RADIANS(E1549))*COS(RADIANS(AO1539))))&gt;90,0,$F$4*$F$5/E1548^2*(SIN(RADIANS(G1545))*SIN(RADIANS(E1549))+COS(RADIANS(G1545))*COS(RADIANS(E1549))*COS(RADIANS(AO1539))))</f>
        <v>0</v>
      </c>
      <c r="AP1545" s="3">
        <f>IF(DEGREES(ACOS(SIN(RADIANS(G1545))*SIN(RADIANS(E1549))+COS(RADIANS(G1545))*COS(RADIANS(E1549))*COS(RADIANS(AP1539))))&gt;90,0,$F$4*$F$5/E1548^2*(SIN(RADIANS(G1545))*SIN(RADIANS(E1549))+COS(RADIANS(G1545))*COS(RADIANS(E1549))*COS(RADIANS(AP1539))))</f>
        <v>0</v>
      </c>
      <c r="AQ1545" s="3">
        <f>IF(DEGREES(ACOS(SIN(RADIANS(G1545))*SIN(RADIANS(E1549))+COS(RADIANS(G1545))*COS(RADIANS(E1549))*COS(RADIANS(AQ1539))))&gt;90,0,$F$4*$F$5/E1548^2*(SIN(RADIANS(G1545))*SIN(RADIANS(E1549))+COS(RADIANS(G1545))*COS(RADIANS(E1549))*COS(RADIANS(AQ1539))))</f>
        <v>0</v>
      </c>
      <c r="AR1545" s="3">
        <f>IF(DEGREES(ACOS(SIN(RADIANS(G1545))*SIN(RADIANS(E1549))+COS(RADIANS(G1545))*COS(RADIANS(E1549))*COS(RADIANS(AR1539))))&gt;90,0,$F$4*$F$5/E1548^2*(SIN(RADIANS(G1545))*SIN(RADIANS(E1549))+COS(RADIANS(G1545))*COS(RADIANS(E1549))*COS(RADIANS(AR1539))))</f>
        <v>0</v>
      </c>
    </row>
    <row r="1546" spans="2:44" ht="15.75" customHeight="1" x14ac:dyDescent="0.2">
      <c r="B1546" s="20" t="s">
        <v>786</v>
      </c>
      <c r="E1546" s="3" t="str">
        <f>IF($F$10=0,"N/A",$F$10*(E1541/360)-ROUNDDOWN($F$10*(E1541/360),0))</f>
        <v>N/A</v>
      </c>
      <c r="G1546" s="3">
        <v>40</v>
      </c>
      <c r="I1546" s="3">
        <f>IF(DEGREES(ACOS(SIN(RADIANS(G1546))*SIN(RADIANS(E1549))+COS(RADIANS(G1546))*COS(RADIANS(E1549))*COS(RADIANS(I1539))))&gt;90,0,$F$4*$F$5/E1548^2*(SIN(RADIANS(G1546))*SIN(RADIANS(E1549))+COS(RADIANS(G1546))*COS(RADIANS(E1549))*COS(RADIANS(I1539))))</f>
        <v>0</v>
      </c>
      <c r="J1546" s="3">
        <f>IF(DEGREES(ACOS(SIN(RADIANS(G1546))*SIN(RADIANS(E1549))+COS(RADIANS(G1546))*COS(RADIANS(E1549))*COS(RADIANS(J1539))))&gt;90,0,$F$4*$F$5/E1548^2*(SIN(RADIANS(G1546))*SIN(RADIANS(E1549))+COS(RADIANS(G1546))*COS(RADIANS(E1549))*COS(RADIANS(J1539))))</f>
        <v>0</v>
      </c>
      <c r="K1546" s="3">
        <f>IF(DEGREES(ACOS(SIN(RADIANS(G1546))*SIN(RADIANS(E1549))+COS(RADIANS(G1546))*COS(RADIANS(E1549))*COS(RADIANS(K1539))))&gt;90,0,$F$4*$F$5/E1548^2*(SIN(RADIANS(G1546))*SIN(RADIANS(E1549))+COS(RADIANS(G1546))*COS(RADIANS(E1549))*COS(RADIANS(K1539))))</f>
        <v>0</v>
      </c>
      <c r="L1546" s="3">
        <f>IF(DEGREES(ACOS(SIN(RADIANS(G1546))*SIN(RADIANS(E1549))+COS(RADIANS(G1546))*COS(RADIANS(E1549))*COS(RADIANS(L1539))))&gt;90,0,$F$4*$F$5/E1548^2*(SIN(RADIANS(G1546))*SIN(RADIANS(E1549))+COS(RADIANS(G1546))*COS(RADIANS(E1549))*COS(RADIANS(L1539))))</f>
        <v>0</v>
      </c>
      <c r="M1546" s="3">
        <f>IF(DEGREES(ACOS(SIN(RADIANS(G1546))*SIN(RADIANS(E1549))+COS(RADIANS(G1546))*COS(RADIANS(E1549))*COS(RADIANS(M1539))))&gt;90,0,$F$4*$F$5/E1548^2*(SIN(RADIANS(G1546))*SIN(RADIANS(E1549))+COS(RADIANS(G1546))*COS(RADIANS(E1549))*COS(RADIANS(M1539))))</f>
        <v>0</v>
      </c>
      <c r="N1546" s="3">
        <f>IF(DEGREES(ACOS(SIN(RADIANS(G1546))*SIN(RADIANS(E1549))+COS(RADIANS(G1546))*COS(RADIANS(E1549))*COS(RADIANS(N1539))))&gt;90,0,$F$4*$F$5/E1548^2*(SIN(RADIANS(G1546))*SIN(RADIANS(E1549))+COS(RADIANS(G1546))*COS(RADIANS(E1549))*COS(RADIANS(N1539))))</f>
        <v>0</v>
      </c>
      <c r="O1546" s="3">
        <f>IF(DEGREES(ACOS(SIN(RADIANS(G1546))*SIN(RADIANS(E1549))+COS(RADIANS(G1546))*COS(RADIANS(E1549))*COS(RADIANS(O1539))))&gt;90,0,$F$4*$F$5/E1548^2*(SIN(RADIANS(G1546))*SIN(RADIANS(E1549))+COS(RADIANS(G1546))*COS(RADIANS(E1549))*COS(RADIANS(O1539))))</f>
        <v>0</v>
      </c>
      <c r="P1546" s="3">
        <f>IF(DEGREES(ACOS(SIN(RADIANS(G1546))*SIN(RADIANS(E1549))+COS(RADIANS(G1546))*COS(RADIANS(E1549))*COS(RADIANS(P1539))))&gt;90,0,$F$4*$F$5/E1548^2*(SIN(RADIANS(G1546))*SIN(RADIANS(E1549))+COS(RADIANS(G1546))*COS(RADIANS(E1549))*COS(RADIANS(P1539))))</f>
        <v>0</v>
      </c>
      <c r="Q1546" s="3">
        <f>IF(DEGREES(ACOS(SIN(RADIANS(G1546))*SIN(RADIANS(E1549))+COS(RADIANS(G1546))*COS(RADIANS(E1549))*COS(RADIANS(Q1539))))&gt;90,0,$F$4*$F$5/E1548^2*(SIN(RADIANS(G1546))*SIN(RADIANS(E1549))+COS(RADIANS(G1546))*COS(RADIANS(E1549))*COS(RADIANS(Q1539))))</f>
        <v>0</v>
      </c>
      <c r="R1546" s="3" t="e">
        <f>IF(DEGREES(ACOS(SIN(RADIANS(G1546))*SIN(RADIANS(E1549))+COS(RADIANS(G1546))*COS(RADIANS(E1549))*COS(RADIANS(R1539))))&gt;90,0,$F$4*$F$5/E1548^2*(SIN(RADIANS(G1546))*SIN(RADIANS(E1549))+COS(RADIANS(G1546))*COS(RADIANS(E1549))*COS(RADIANS(R1539))))</f>
        <v>#DIV/0!</v>
      </c>
      <c r="S1546" s="3" t="e">
        <f>IF(DEGREES(ACOS(SIN(RADIANS(G1546))*SIN(RADIANS(E1549))+COS(RADIANS(G1546))*COS(RADIANS(E1549))*COS(RADIANS(S1539))))&gt;90,0,$F$4*$F$5/E1548^2*(SIN(RADIANS(G1546))*SIN(RADIANS(E1549))+COS(RADIANS(G1546))*COS(RADIANS(E1549))*COS(RADIANS(S1539))))</f>
        <v>#DIV/0!</v>
      </c>
      <c r="T1546" s="3" t="e">
        <f>IF(DEGREES(ACOS(SIN(RADIANS(G1546))*SIN(RADIANS(E1549))+COS(RADIANS(G1546))*COS(RADIANS(E1549))*COS(RADIANS(T1539))))&gt;90,0,$F$4*$F$5/E1548^2*(SIN(RADIANS(G1546))*SIN(RADIANS(E1549))+COS(RADIANS(G1546))*COS(RADIANS(E1549))*COS(RADIANS(T1539))))</f>
        <v>#DIV/0!</v>
      </c>
      <c r="U1546" s="3" t="e">
        <f>IF(DEGREES(ACOS(SIN(RADIANS(G1546))*SIN(RADIANS(E1549))+COS(RADIANS(G1546))*COS(RADIANS(E1549))*COS(RADIANS(U1539))))&gt;90,0,$F$4*$F$5/E1548^2*(SIN(RADIANS(G1546))*SIN(RADIANS(E1549))+COS(RADIANS(G1546))*COS(RADIANS(E1549))*COS(RADIANS(U1539))))</f>
        <v>#DIV/0!</v>
      </c>
      <c r="V1546" s="3" t="e">
        <f>IF(DEGREES(ACOS(SIN(RADIANS(G1546))*SIN(RADIANS(E1549))+COS(RADIANS(G1546))*COS(RADIANS(E1549))*COS(RADIANS(V1539))))&gt;90,0,$F$4*$F$5/E1548^2*(SIN(RADIANS(G1546))*SIN(RADIANS(E1549))+COS(RADIANS(G1546))*COS(RADIANS(E1549))*COS(RADIANS(V1539))))</f>
        <v>#DIV/0!</v>
      </c>
      <c r="W1546" s="3" t="e">
        <f>IF(DEGREES(ACOS(SIN(RADIANS(G1546))*SIN(RADIANS(E1549))+COS(RADIANS(G1546))*COS(RADIANS(E1549))*COS(RADIANS(W1539))))&gt;90,0,$F$4*$F$5/E1548^2*(SIN(RADIANS(G1546))*SIN(RADIANS(E1549))+COS(RADIANS(G1546))*COS(RADIANS(E1549))*COS(RADIANS(W1539))))</f>
        <v>#DIV/0!</v>
      </c>
      <c r="X1546" s="3" t="e">
        <f>IF(DEGREES(ACOS(SIN(RADIANS(G1546))*SIN(RADIANS(E1549))+COS(RADIANS(G1546))*COS(RADIANS(E1549))*COS(RADIANS(X1539))))&gt;90,0,$F$4*$F$5/E1548^2*(SIN(RADIANS(G1546))*SIN(RADIANS(E1549))+COS(RADIANS(G1546))*COS(RADIANS(E1549))*COS(RADIANS(X1539))))</f>
        <v>#DIV/0!</v>
      </c>
      <c r="Y1546" s="3" t="e">
        <f>IF(DEGREES(ACOS(SIN(RADIANS(G1546))*SIN(RADIANS(E1549))+COS(RADIANS(G1546))*COS(RADIANS(E1549))*COS(RADIANS(Y1539))))&gt;90,0,$F$4*$F$5/E1548^2*(SIN(RADIANS(G1546))*SIN(RADIANS(E1549))+COS(RADIANS(G1546))*COS(RADIANS(E1549))*COS(RADIANS(Y1539))))</f>
        <v>#DIV/0!</v>
      </c>
      <c r="Z1546" s="3" t="e">
        <f>IF(DEGREES(ACOS(SIN(RADIANS(G1546))*SIN(RADIANS(E1549))+COS(RADIANS(G1546))*COS(RADIANS(E1549))*COS(RADIANS(Z1539))))&gt;90,0,$F$4*$F$5/E1548^2*(SIN(RADIANS(G1546))*SIN(RADIANS(E1549))+COS(RADIANS(G1546))*COS(RADIANS(E1549))*COS(RADIANS(Z1539))))</f>
        <v>#DIV/0!</v>
      </c>
      <c r="AA1546" s="3" t="e">
        <f>IF(DEGREES(ACOS(SIN(RADIANS(G1546))*SIN(RADIANS(E1549))+COS(RADIANS(G1546))*COS(RADIANS(E1549))*COS(RADIANS(AA1539))))&gt;90,0,$F$4*$F$5/E1548^2*(SIN(RADIANS(G1546))*SIN(RADIANS(E1549))+COS(RADIANS(G1546))*COS(RADIANS(E1549))*COS(RADIANS(AA1539))))</f>
        <v>#DIV/0!</v>
      </c>
      <c r="AB1546" s="3" t="e">
        <f>IF(DEGREES(ACOS(SIN(RADIANS(G1546))*SIN(RADIANS(E1549))+COS(RADIANS(G1546))*COS(RADIANS(E1549))*COS(RADIANS(AB1539))))&gt;90,0,$F$4*$F$5/E1548^2*(SIN(RADIANS(G1546))*SIN(RADIANS(E1549))+COS(RADIANS(G1546))*COS(RADIANS(E1549))*COS(RADIANS(AB1539))))</f>
        <v>#DIV/0!</v>
      </c>
      <c r="AC1546" s="3" t="e">
        <f>IF(DEGREES(ACOS(SIN(RADIANS(G1546))*SIN(RADIANS(E1549))+COS(RADIANS(G1546))*COS(RADIANS(E1549))*COS(RADIANS(AC1539))))&gt;90,0,$F$4*$F$5/E1548^2*(SIN(RADIANS(G1546))*SIN(RADIANS(E1549))+COS(RADIANS(G1546))*COS(RADIANS(E1549))*COS(RADIANS(AC1539))))</f>
        <v>#DIV/0!</v>
      </c>
      <c r="AD1546" s="3" t="e">
        <f>IF(DEGREES(ACOS(SIN(RADIANS(G1546))*SIN(RADIANS(E1549))+COS(RADIANS(G1546))*COS(RADIANS(E1549))*COS(RADIANS(AD1539))))&gt;90,0,$F$4*$F$5/E1548^2*(SIN(RADIANS(G1546))*SIN(RADIANS(E1549))+COS(RADIANS(G1546))*COS(RADIANS(E1549))*COS(RADIANS(AD1539))))</f>
        <v>#DIV/0!</v>
      </c>
      <c r="AE1546" s="3" t="e">
        <f>IF(DEGREES(ACOS(SIN(RADIANS(G1546))*SIN(RADIANS(E1549))+COS(RADIANS(G1546))*COS(RADIANS(E1549))*COS(RADIANS(AE1539))))&gt;90,0,$F$4*$F$5/E1548^2*(SIN(RADIANS(G1546))*SIN(RADIANS(E1549))+COS(RADIANS(G1546))*COS(RADIANS(E1549))*COS(RADIANS(AE1539))))</f>
        <v>#DIV/0!</v>
      </c>
      <c r="AF1546" s="3" t="e">
        <f>IF(DEGREES(ACOS(SIN(RADIANS(G1546))*SIN(RADIANS(E1549))+COS(RADIANS(G1546))*COS(RADIANS(E1549))*COS(RADIANS(AF1539))))&gt;90,0,$F$4*$F$5/E1548^2*(SIN(RADIANS(G1546))*SIN(RADIANS(E1549))+COS(RADIANS(G1546))*COS(RADIANS(E1549))*COS(RADIANS(AF1539))))</f>
        <v>#DIV/0!</v>
      </c>
      <c r="AG1546" s="3" t="e">
        <f>IF(DEGREES(ACOS(SIN(RADIANS(G1546))*SIN(RADIANS(E1549))+COS(RADIANS(G1546))*COS(RADIANS(E1549))*COS(RADIANS(AG1539))))&gt;90,0,$F$4*$F$5/E1548^2*(SIN(RADIANS(G1546))*SIN(RADIANS(E1549))+COS(RADIANS(G1546))*COS(RADIANS(E1549))*COS(RADIANS(AG1539))))</f>
        <v>#DIV/0!</v>
      </c>
      <c r="AH1546" s="3" t="e">
        <f>IF(DEGREES(ACOS(SIN(RADIANS(G1546))*SIN(RADIANS(E1549))+COS(RADIANS(G1546))*COS(RADIANS(E1549))*COS(RADIANS(AH1539))))&gt;90,0,$F$4*$F$5/E1548^2*(SIN(RADIANS(G1546))*SIN(RADIANS(E1549))+COS(RADIANS(G1546))*COS(RADIANS(E1549))*COS(RADIANS(AH1539))))</f>
        <v>#DIV/0!</v>
      </c>
      <c r="AI1546" s="3" t="e">
        <f>IF(DEGREES(ACOS(SIN(RADIANS(G1546))*SIN(RADIANS(E1549))+COS(RADIANS(G1546))*COS(RADIANS(E1549))*COS(RADIANS(AI1539))))&gt;90,0,$F$4*$F$5/E1548^2*(SIN(RADIANS(G1546))*SIN(RADIANS(E1549))+COS(RADIANS(G1546))*COS(RADIANS(E1549))*COS(RADIANS(AI1539))))</f>
        <v>#DIV/0!</v>
      </c>
      <c r="AJ1546" s="3" t="e">
        <f>IF(DEGREES(ACOS(SIN(RADIANS(G1546))*SIN(RADIANS(E1549))+COS(RADIANS(G1546))*COS(RADIANS(E1549))*COS(RADIANS(AJ1539))))&gt;90,0,$F$4*$F$5/E1548^2*(SIN(RADIANS(G1546))*SIN(RADIANS(E1549))+COS(RADIANS(G1546))*COS(RADIANS(E1549))*COS(RADIANS(AJ1539))))</f>
        <v>#DIV/0!</v>
      </c>
      <c r="AK1546" s="3">
        <f>IF(DEGREES(ACOS(SIN(RADIANS(G1546))*SIN(RADIANS(E1549))+COS(RADIANS(G1546))*COS(RADIANS(E1549))*COS(RADIANS(AK1539))))&gt;90,0,$F$4*$F$5/E1548^2*(SIN(RADIANS(G1546))*SIN(RADIANS(E1549))+COS(RADIANS(G1546))*COS(RADIANS(E1549))*COS(RADIANS(AK1539))))</f>
        <v>0</v>
      </c>
      <c r="AL1546" s="3">
        <f>IF(DEGREES(ACOS(SIN(RADIANS(G1546))*SIN(RADIANS(E1549))+COS(RADIANS(G1546))*COS(RADIANS(E1549))*COS(RADIANS(AL1539))))&gt;90,0,$F$4*$F$5/E1548^2*(SIN(RADIANS(G1546))*SIN(RADIANS(E1549))+COS(RADIANS(G1546))*COS(RADIANS(E1549))*COS(RADIANS(AL1539))))</f>
        <v>0</v>
      </c>
      <c r="AM1546" s="3">
        <f>IF(DEGREES(ACOS(SIN(RADIANS(G1546))*SIN(RADIANS(E1549))+COS(RADIANS(G1546))*COS(RADIANS(E1549))*COS(RADIANS(AM1539))))&gt;90,0,$F$4*$F$5/E1548^2*(SIN(RADIANS(G1546))*SIN(RADIANS(E1549))+COS(RADIANS(G1546))*COS(RADIANS(E1549))*COS(RADIANS(AM1539))))</f>
        <v>0</v>
      </c>
      <c r="AN1546" s="3">
        <f>IF(DEGREES(ACOS(SIN(RADIANS(G1546))*SIN(RADIANS(E1549))+COS(RADIANS(G1546))*COS(RADIANS(E1549))*COS(RADIANS(AN1539))))&gt;90,0,$F$4*$F$5/E1548^2*(SIN(RADIANS(G1546))*SIN(RADIANS(E1549))+COS(RADIANS(G1546))*COS(RADIANS(E1549))*COS(RADIANS(AN1539))))</f>
        <v>0</v>
      </c>
      <c r="AO1546" s="3">
        <f>IF(DEGREES(ACOS(SIN(RADIANS(G1546))*SIN(RADIANS(E1549))+COS(RADIANS(G1546))*COS(RADIANS(E1549))*COS(RADIANS(AO1539))))&gt;90,0,$F$4*$F$5/E1548^2*(SIN(RADIANS(G1546))*SIN(RADIANS(E1549))+COS(RADIANS(G1546))*COS(RADIANS(E1549))*COS(RADIANS(AO1539))))</f>
        <v>0</v>
      </c>
      <c r="AP1546" s="3">
        <f>IF(DEGREES(ACOS(SIN(RADIANS(G1546))*SIN(RADIANS(E1549))+COS(RADIANS(G1546))*COS(RADIANS(E1549))*COS(RADIANS(AP1539))))&gt;90,0,$F$4*$F$5/E1548^2*(SIN(RADIANS(G1546))*SIN(RADIANS(E1549))+COS(RADIANS(G1546))*COS(RADIANS(E1549))*COS(RADIANS(AP1539))))</f>
        <v>0</v>
      </c>
      <c r="AQ1546" s="3">
        <f>IF(DEGREES(ACOS(SIN(RADIANS(G1546))*SIN(RADIANS(E1549))+COS(RADIANS(G1546))*COS(RADIANS(E1549))*COS(RADIANS(AQ1539))))&gt;90,0,$F$4*$F$5/E1548^2*(SIN(RADIANS(G1546))*SIN(RADIANS(E1549))+COS(RADIANS(G1546))*COS(RADIANS(E1549))*COS(RADIANS(AQ1539))))</f>
        <v>0</v>
      </c>
      <c r="AR1546" s="3">
        <f>IF(DEGREES(ACOS(SIN(RADIANS(G1546))*SIN(RADIANS(E1549))+COS(RADIANS(G1546))*COS(RADIANS(E1549))*COS(RADIANS(AR1539))))&gt;90,0,$F$4*$F$5/E1548^2*(SIN(RADIANS(G1546))*SIN(RADIANS(E1549))+COS(RADIANS(G1546))*COS(RADIANS(E1549))*COS(RADIANS(AR1539))))</f>
        <v>0</v>
      </c>
    </row>
    <row r="1547" spans="2:44" ht="15.75" customHeight="1" x14ac:dyDescent="0.2">
      <c r="B1547" s="20" t="s">
        <v>787</v>
      </c>
      <c r="E1547" s="3" t="str">
        <f>IF($F$10=0,"N/A",E1546*$F$11/$F$10)</f>
        <v>N/A</v>
      </c>
      <c r="G1547" s="3">
        <v>30</v>
      </c>
      <c r="I1547" s="3">
        <f>IF(DEGREES(ACOS(SIN(RADIANS(G1547))*SIN(RADIANS(E1549))+COS(RADIANS(G1547))*COS(RADIANS(E1549))*COS(RADIANS(I1539))))&gt;90,0,$F$4*$F$5/E1548^2*(SIN(RADIANS(G1547))*SIN(RADIANS(E1549))+COS(RADIANS(G1547))*COS(RADIANS(E1549))*COS(RADIANS(I1539))))</f>
        <v>0</v>
      </c>
      <c r="J1547" s="3">
        <f>IF(DEGREES(ACOS(SIN(RADIANS(G1547))*SIN(RADIANS(E1549))+COS(RADIANS(G1547))*COS(RADIANS(E1549))*COS(RADIANS(J1539))))&gt;90,0,$F$4*$F$5/E1548^2*(SIN(RADIANS(G1547))*SIN(RADIANS(E1549))+COS(RADIANS(G1547))*COS(RADIANS(E1549))*COS(RADIANS(J1539))))</f>
        <v>0</v>
      </c>
      <c r="K1547" s="3">
        <f>IF(DEGREES(ACOS(SIN(RADIANS(G1547))*SIN(RADIANS(E1549))+COS(RADIANS(G1547))*COS(RADIANS(E1549))*COS(RADIANS(K1539))))&gt;90,0,$F$4*$F$5/E1548^2*(SIN(RADIANS(G1547))*SIN(RADIANS(E1549))+COS(RADIANS(G1547))*COS(RADIANS(E1549))*COS(RADIANS(K1539))))</f>
        <v>0</v>
      </c>
      <c r="L1547" s="3">
        <f>IF(DEGREES(ACOS(SIN(RADIANS(G1547))*SIN(RADIANS(E1549))+COS(RADIANS(G1547))*COS(RADIANS(E1549))*COS(RADIANS(L1539))))&gt;90,0,$F$4*$F$5/E1548^2*(SIN(RADIANS(G1547))*SIN(RADIANS(E1549))+COS(RADIANS(G1547))*COS(RADIANS(E1549))*COS(RADIANS(L1539))))</f>
        <v>0</v>
      </c>
      <c r="M1547" s="3">
        <f>IF(DEGREES(ACOS(SIN(RADIANS(G1547))*SIN(RADIANS(E1549))+COS(RADIANS(G1547))*COS(RADIANS(E1549))*COS(RADIANS(M1539))))&gt;90,0,$F$4*$F$5/E1548^2*(SIN(RADIANS(G1547))*SIN(RADIANS(E1549))+COS(RADIANS(G1547))*COS(RADIANS(E1549))*COS(RADIANS(M1539))))</f>
        <v>0</v>
      </c>
      <c r="N1547" s="3">
        <f>IF(DEGREES(ACOS(SIN(RADIANS(G1547))*SIN(RADIANS(E1549))+COS(RADIANS(G1547))*COS(RADIANS(E1549))*COS(RADIANS(N1539))))&gt;90,0,$F$4*$F$5/E1548^2*(SIN(RADIANS(G1547))*SIN(RADIANS(E1549))+COS(RADIANS(G1547))*COS(RADIANS(E1549))*COS(RADIANS(N1539))))</f>
        <v>0</v>
      </c>
      <c r="O1547" s="3">
        <f>IF(DEGREES(ACOS(SIN(RADIANS(G1547))*SIN(RADIANS(E1549))+COS(RADIANS(G1547))*COS(RADIANS(E1549))*COS(RADIANS(O1539))))&gt;90,0,$F$4*$F$5/E1548^2*(SIN(RADIANS(G1547))*SIN(RADIANS(E1549))+COS(RADIANS(G1547))*COS(RADIANS(E1549))*COS(RADIANS(O1539))))</f>
        <v>0</v>
      </c>
      <c r="P1547" s="3">
        <f>IF(DEGREES(ACOS(SIN(RADIANS(G1547))*SIN(RADIANS(E1549))+COS(RADIANS(G1547))*COS(RADIANS(E1549))*COS(RADIANS(P1539))))&gt;90,0,$F$4*$F$5/E1548^2*(SIN(RADIANS(G1547))*SIN(RADIANS(E1549))+COS(RADIANS(G1547))*COS(RADIANS(E1549))*COS(RADIANS(P1539))))</f>
        <v>0</v>
      </c>
      <c r="Q1547" s="3">
        <f>IF(DEGREES(ACOS(SIN(RADIANS(G1547))*SIN(RADIANS(E1549))+COS(RADIANS(G1547))*COS(RADIANS(E1549))*COS(RADIANS(Q1539))))&gt;90,0,$F$4*$F$5/E1548^2*(SIN(RADIANS(G1547))*SIN(RADIANS(E1549))+COS(RADIANS(G1547))*COS(RADIANS(E1549))*COS(RADIANS(Q1539))))</f>
        <v>0</v>
      </c>
      <c r="R1547" s="3" t="e">
        <f>IF(DEGREES(ACOS(SIN(RADIANS(G1547))*SIN(RADIANS(E1549))+COS(RADIANS(G1547))*COS(RADIANS(E1549))*COS(RADIANS(R1539))))&gt;90,0,$F$4*$F$5/E1548^2*(SIN(RADIANS(G1547))*SIN(RADIANS(E1549))+COS(RADIANS(G1547))*COS(RADIANS(E1549))*COS(RADIANS(R1539))))</f>
        <v>#DIV/0!</v>
      </c>
      <c r="S1547" s="3" t="e">
        <f>IF(DEGREES(ACOS(SIN(RADIANS(G1547))*SIN(RADIANS(E1549))+COS(RADIANS(G1547))*COS(RADIANS(E1549))*COS(RADIANS(S1539))))&gt;90,0,$F$4*$F$5/E1548^2*(SIN(RADIANS(G1547))*SIN(RADIANS(E1549))+COS(RADIANS(G1547))*COS(RADIANS(E1549))*COS(RADIANS(S1539))))</f>
        <v>#DIV/0!</v>
      </c>
      <c r="T1547" s="3" t="e">
        <f>IF(DEGREES(ACOS(SIN(RADIANS(G1547))*SIN(RADIANS(E1549))+COS(RADIANS(G1547))*COS(RADIANS(E1549))*COS(RADIANS(T1539))))&gt;90,0,$F$4*$F$5/E1548^2*(SIN(RADIANS(G1547))*SIN(RADIANS(E1549))+COS(RADIANS(G1547))*COS(RADIANS(E1549))*COS(RADIANS(T1539))))</f>
        <v>#DIV/0!</v>
      </c>
      <c r="U1547" s="3" t="e">
        <f>IF(DEGREES(ACOS(SIN(RADIANS(G1547))*SIN(RADIANS(E1549))+COS(RADIANS(G1547))*COS(RADIANS(E1549))*COS(RADIANS(U1539))))&gt;90,0,$F$4*$F$5/E1548^2*(SIN(RADIANS(G1547))*SIN(RADIANS(E1549))+COS(RADIANS(G1547))*COS(RADIANS(E1549))*COS(RADIANS(U1539))))</f>
        <v>#DIV/0!</v>
      </c>
      <c r="V1547" s="3" t="e">
        <f>IF(DEGREES(ACOS(SIN(RADIANS(G1547))*SIN(RADIANS(E1549))+COS(RADIANS(G1547))*COS(RADIANS(E1549))*COS(RADIANS(V1539))))&gt;90,0,$F$4*$F$5/E1548^2*(SIN(RADIANS(G1547))*SIN(RADIANS(E1549))+COS(RADIANS(G1547))*COS(RADIANS(E1549))*COS(RADIANS(V1539))))</f>
        <v>#DIV/0!</v>
      </c>
      <c r="W1547" s="3" t="e">
        <f>IF(DEGREES(ACOS(SIN(RADIANS(G1547))*SIN(RADIANS(E1549))+COS(RADIANS(G1547))*COS(RADIANS(E1549))*COS(RADIANS(W1539))))&gt;90,0,$F$4*$F$5/E1548^2*(SIN(RADIANS(G1547))*SIN(RADIANS(E1549))+COS(RADIANS(G1547))*COS(RADIANS(E1549))*COS(RADIANS(W1539))))</f>
        <v>#DIV/0!</v>
      </c>
      <c r="X1547" s="3" t="e">
        <f>IF(DEGREES(ACOS(SIN(RADIANS(G1547))*SIN(RADIANS(E1549))+COS(RADIANS(G1547))*COS(RADIANS(E1549))*COS(RADIANS(X1539))))&gt;90,0,$F$4*$F$5/E1548^2*(SIN(RADIANS(G1547))*SIN(RADIANS(E1549))+COS(RADIANS(G1547))*COS(RADIANS(E1549))*COS(RADIANS(X1539))))</f>
        <v>#DIV/0!</v>
      </c>
      <c r="Y1547" s="3" t="e">
        <f>IF(DEGREES(ACOS(SIN(RADIANS(G1547))*SIN(RADIANS(E1549))+COS(RADIANS(G1547))*COS(RADIANS(E1549))*COS(RADIANS(Y1539))))&gt;90,0,$F$4*$F$5/E1548^2*(SIN(RADIANS(G1547))*SIN(RADIANS(E1549))+COS(RADIANS(G1547))*COS(RADIANS(E1549))*COS(RADIANS(Y1539))))</f>
        <v>#DIV/0!</v>
      </c>
      <c r="Z1547" s="3" t="e">
        <f>IF(DEGREES(ACOS(SIN(RADIANS(G1547))*SIN(RADIANS(E1549))+COS(RADIANS(G1547))*COS(RADIANS(E1549))*COS(RADIANS(Z1539))))&gt;90,0,$F$4*$F$5/E1548^2*(SIN(RADIANS(G1547))*SIN(RADIANS(E1549))+COS(RADIANS(G1547))*COS(RADIANS(E1549))*COS(RADIANS(Z1539))))</f>
        <v>#DIV/0!</v>
      </c>
      <c r="AA1547" s="3" t="e">
        <f>IF(DEGREES(ACOS(SIN(RADIANS(G1547))*SIN(RADIANS(E1549))+COS(RADIANS(G1547))*COS(RADIANS(E1549))*COS(RADIANS(AA1539))))&gt;90,0,$F$4*$F$5/E1548^2*(SIN(RADIANS(G1547))*SIN(RADIANS(E1549))+COS(RADIANS(G1547))*COS(RADIANS(E1549))*COS(RADIANS(AA1539))))</f>
        <v>#DIV/0!</v>
      </c>
      <c r="AB1547" s="3" t="e">
        <f>IF(DEGREES(ACOS(SIN(RADIANS(G1547))*SIN(RADIANS(E1549))+COS(RADIANS(G1547))*COS(RADIANS(E1549))*COS(RADIANS(AB1539))))&gt;90,0,$F$4*$F$5/E1548^2*(SIN(RADIANS(G1547))*SIN(RADIANS(E1549))+COS(RADIANS(G1547))*COS(RADIANS(E1549))*COS(RADIANS(AB1539))))</f>
        <v>#DIV/0!</v>
      </c>
      <c r="AC1547" s="3" t="e">
        <f>IF(DEGREES(ACOS(SIN(RADIANS(G1547))*SIN(RADIANS(E1549))+COS(RADIANS(G1547))*COS(RADIANS(E1549))*COS(RADIANS(AC1539))))&gt;90,0,$F$4*$F$5/E1548^2*(SIN(RADIANS(G1547))*SIN(RADIANS(E1549))+COS(RADIANS(G1547))*COS(RADIANS(E1549))*COS(RADIANS(AC1539))))</f>
        <v>#DIV/0!</v>
      </c>
      <c r="AD1547" s="3" t="e">
        <f>IF(DEGREES(ACOS(SIN(RADIANS(G1547))*SIN(RADIANS(E1549))+COS(RADIANS(G1547))*COS(RADIANS(E1549))*COS(RADIANS(AD1539))))&gt;90,0,$F$4*$F$5/E1548^2*(SIN(RADIANS(G1547))*SIN(RADIANS(E1549))+COS(RADIANS(G1547))*COS(RADIANS(E1549))*COS(RADIANS(AD1539))))</f>
        <v>#DIV/0!</v>
      </c>
      <c r="AE1547" s="3" t="e">
        <f>IF(DEGREES(ACOS(SIN(RADIANS(G1547))*SIN(RADIANS(E1549))+COS(RADIANS(G1547))*COS(RADIANS(E1549))*COS(RADIANS(AE1539))))&gt;90,0,$F$4*$F$5/E1548^2*(SIN(RADIANS(G1547))*SIN(RADIANS(E1549))+COS(RADIANS(G1547))*COS(RADIANS(E1549))*COS(RADIANS(AE1539))))</f>
        <v>#DIV/0!</v>
      </c>
      <c r="AF1547" s="3" t="e">
        <f>IF(DEGREES(ACOS(SIN(RADIANS(G1547))*SIN(RADIANS(E1549))+COS(RADIANS(G1547))*COS(RADIANS(E1549))*COS(RADIANS(AF1539))))&gt;90,0,$F$4*$F$5/E1548^2*(SIN(RADIANS(G1547))*SIN(RADIANS(E1549))+COS(RADIANS(G1547))*COS(RADIANS(E1549))*COS(RADIANS(AF1539))))</f>
        <v>#DIV/0!</v>
      </c>
      <c r="AG1547" s="3" t="e">
        <f>IF(DEGREES(ACOS(SIN(RADIANS(G1547))*SIN(RADIANS(E1549))+COS(RADIANS(G1547))*COS(RADIANS(E1549))*COS(RADIANS(AG1539))))&gt;90,0,$F$4*$F$5/E1548^2*(SIN(RADIANS(G1547))*SIN(RADIANS(E1549))+COS(RADIANS(G1547))*COS(RADIANS(E1549))*COS(RADIANS(AG1539))))</f>
        <v>#DIV/0!</v>
      </c>
      <c r="AH1547" s="3" t="e">
        <f>IF(DEGREES(ACOS(SIN(RADIANS(G1547))*SIN(RADIANS(E1549))+COS(RADIANS(G1547))*COS(RADIANS(E1549))*COS(RADIANS(AH1539))))&gt;90,0,$F$4*$F$5/E1548^2*(SIN(RADIANS(G1547))*SIN(RADIANS(E1549))+COS(RADIANS(G1547))*COS(RADIANS(E1549))*COS(RADIANS(AH1539))))</f>
        <v>#DIV/0!</v>
      </c>
      <c r="AI1547" s="3" t="e">
        <f>IF(DEGREES(ACOS(SIN(RADIANS(G1547))*SIN(RADIANS(E1549))+COS(RADIANS(G1547))*COS(RADIANS(E1549))*COS(RADIANS(AI1539))))&gt;90,0,$F$4*$F$5/E1548^2*(SIN(RADIANS(G1547))*SIN(RADIANS(E1549))+COS(RADIANS(G1547))*COS(RADIANS(E1549))*COS(RADIANS(AI1539))))</f>
        <v>#DIV/0!</v>
      </c>
      <c r="AJ1547" s="3" t="e">
        <f>IF(DEGREES(ACOS(SIN(RADIANS(G1547))*SIN(RADIANS(E1549))+COS(RADIANS(G1547))*COS(RADIANS(E1549))*COS(RADIANS(AJ1539))))&gt;90,0,$F$4*$F$5/E1548^2*(SIN(RADIANS(G1547))*SIN(RADIANS(E1549))+COS(RADIANS(G1547))*COS(RADIANS(E1549))*COS(RADIANS(AJ1539))))</f>
        <v>#DIV/0!</v>
      </c>
      <c r="AK1547" s="3">
        <f>IF(DEGREES(ACOS(SIN(RADIANS(G1547))*SIN(RADIANS(E1549))+COS(RADIANS(G1547))*COS(RADIANS(E1549))*COS(RADIANS(AK1539))))&gt;90,0,$F$4*$F$5/E1548^2*(SIN(RADIANS(G1547))*SIN(RADIANS(E1549))+COS(RADIANS(G1547))*COS(RADIANS(E1549))*COS(RADIANS(AK1539))))</f>
        <v>0</v>
      </c>
      <c r="AL1547" s="3">
        <f>IF(DEGREES(ACOS(SIN(RADIANS(G1547))*SIN(RADIANS(E1549))+COS(RADIANS(G1547))*COS(RADIANS(E1549))*COS(RADIANS(AL1539))))&gt;90,0,$F$4*$F$5/E1548^2*(SIN(RADIANS(G1547))*SIN(RADIANS(E1549))+COS(RADIANS(G1547))*COS(RADIANS(E1549))*COS(RADIANS(AL1539))))</f>
        <v>0</v>
      </c>
      <c r="AM1547" s="3">
        <f>IF(DEGREES(ACOS(SIN(RADIANS(G1547))*SIN(RADIANS(E1549))+COS(RADIANS(G1547))*COS(RADIANS(E1549))*COS(RADIANS(AM1539))))&gt;90,0,$F$4*$F$5/E1548^2*(SIN(RADIANS(G1547))*SIN(RADIANS(E1549))+COS(RADIANS(G1547))*COS(RADIANS(E1549))*COS(RADIANS(AM1539))))</f>
        <v>0</v>
      </c>
      <c r="AN1547" s="3">
        <f>IF(DEGREES(ACOS(SIN(RADIANS(G1547))*SIN(RADIANS(E1549))+COS(RADIANS(G1547))*COS(RADIANS(E1549))*COS(RADIANS(AN1539))))&gt;90,0,$F$4*$F$5/E1548^2*(SIN(RADIANS(G1547))*SIN(RADIANS(E1549))+COS(RADIANS(G1547))*COS(RADIANS(E1549))*COS(RADIANS(AN1539))))</f>
        <v>0</v>
      </c>
      <c r="AO1547" s="3">
        <f>IF(DEGREES(ACOS(SIN(RADIANS(G1547))*SIN(RADIANS(E1549))+COS(RADIANS(G1547))*COS(RADIANS(E1549))*COS(RADIANS(AO1539))))&gt;90,0,$F$4*$F$5/E1548^2*(SIN(RADIANS(G1547))*SIN(RADIANS(E1549))+COS(RADIANS(G1547))*COS(RADIANS(E1549))*COS(RADIANS(AO1539))))</f>
        <v>0</v>
      </c>
      <c r="AP1547" s="3">
        <f>IF(DEGREES(ACOS(SIN(RADIANS(G1547))*SIN(RADIANS(E1549))+COS(RADIANS(G1547))*COS(RADIANS(E1549))*COS(RADIANS(AP1539))))&gt;90,0,$F$4*$F$5/E1548^2*(SIN(RADIANS(G1547))*SIN(RADIANS(E1549))+COS(RADIANS(G1547))*COS(RADIANS(E1549))*COS(RADIANS(AP1539))))</f>
        <v>0</v>
      </c>
      <c r="AQ1547" s="3">
        <f>IF(DEGREES(ACOS(SIN(RADIANS(G1547))*SIN(RADIANS(E1549))+COS(RADIANS(G1547))*COS(RADIANS(E1549))*COS(RADIANS(AQ1539))))&gt;90,0,$F$4*$F$5/E1548^2*(SIN(RADIANS(G1547))*SIN(RADIANS(E1549))+COS(RADIANS(G1547))*COS(RADIANS(E1549))*COS(RADIANS(AQ1539))))</f>
        <v>0</v>
      </c>
      <c r="AR1547" s="3">
        <f>IF(DEGREES(ACOS(SIN(RADIANS(G1547))*SIN(RADIANS(E1549))+COS(RADIANS(G1547))*COS(RADIANS(E1549))*COS(RADIANS(AR1539))))&gt;90,0,$F$4*$F$5/E1548^2*(SIN(RADIANS(G1547))*SIN(RADIANS(E1549))+COS(RADIANS(G1547))*COS(RADIANS(E1549))*COS(RADIANS(AR1539))))</f>
        <v>0</v>
      </c>
    </row>
    <row r="1548" spans="2:44" ht="15.75" customHeight="1" x14ac:dyDescent="0.2">
      <c r="B1548" s="20" t="s">
        <v>788</v>
      </c>
      <c r="E1548" s="3">
        <f>$F$6*(1-$F$7^2)/(1+$F$7*COS(RADIANS(E1542)))</f>
        <v>0</v>
      </c>
      <c r="G1548" s="3">
        <v>20</v>
      </c>
      <c r="I1548" s="3">
        <f>IF(DEGREES(ACOS(SIN(RADIANS(G1548))*SIN(RADIANS(E1549))+COS(RADIANS(G1548))*COS(RADIANS(E1549))*COS(RADIANS(I1539))))&gt;90,0,$F$4*$F$5/E1548^2*(SIN(RADIANS(G1548))*SIN(RADIANS(E1549))+COS(RADIANS(G1548))*COS(RADIANS(E1549))*COS(RADIANS(I1539))))</f>
        <v>0</v>
      </c>
      <c r="J1548" s="3">
        <f>IF(DEGREES(ACOS(SIN(RADIANS(G1548))*SIN(RADIANS(E1549))+COS(RADIANS(G1548))*COS(RADIANS(E1549))*COS(RADIANS(J1539))))&gt;90,0,$F$4*$F$5/E1548^2*(SIN(RADIANS(G1548))*SIN(RADIANS(E1549))+COS(RADIANS(G1548))*COS(RADIANS(E1549))*COS(RADIANS(J1539))))</f>
        <v>0</v>
      </c>
      <c r="K1548" s="3">
        <f>IF(DEGREES(ACOS(SIN(RADIANS(G1548))*SIN(RADIANS(E1549))+COS(RADIANS(G1548))*COS(RADIANS(E1549))*COS(RADIANS(K1539))))&gt;90,0,$F$4*$F$5/E1548^2*(SIN(RADIANS(G1548))*SIN(RADIANS(E1549))+COS(RADIANS(G1548))*COS(RADIANS(E1549))*COS(RADIANS(K1539))))</f>
        <v>0</v>
      </c>
      <c r="L1548" s="3">
        <f>IF(DEGREES(ACOS(SIN(RADIANS(G1548))*SIN(RADIANS(E1549))+COS(RADIANS(G1548))*COS(RADIANS(E1549))*COS(RADIANS(L1539))))&gt;90,0,$F$4*$F$5/E1548^2*(SIN(RADIANS(G1548))*SIN(RADIANS(E1549))+COS(RADIANS(G1548))*COS(RADIANS(E1549))*COS(RADIANS(L1539))))</f>
        <v>0</v>
      </c>
      <c r="M1548" s="3">
        <f>IF(DEGREES(ACOS(SIN(RADIANS(G1548))*SIN(RADIANS(E1549))+COS(RADIANS(G1548))*COS(RADIANS(E1549))*COS(RADIANS(M1539))))&gt;90,0,$F$4*$F$5/E1548^2*(SIN(RADIANS(G1548))*SIN(RADIANS(E1549))+COS(RADIANS(G1548))*COS(RADIANS(E1549))*COS(RADIANS(M1539))))</f>
        <v>0</v>
      </c>
      <c r="N1548" s="3">
        <f>IF(DEGREES(ACOS(SIN(RADIANS(G1548))*SIN(RADIANS(E1549))+COS(RADIANS(G1548))*COS(RADIANS(E1549))*COS(RADIANS(N1539))))&gt;90,0,$F$4*$F$5/E1548^2*(SIN(RADIANS(G1548))*SIN(RADIANS(E1549))+COS(RADIANS(G1548))*COS(RADIANS(E1549))*COS(RADIANS(N1539))))</f>
        <v>0</v>
      </c>
      <c r="O1548" s="3">
        <f>IF(DEGREES(ACOS(SIN(RADIANS(G1548))*SIN(RADIANS(E1549))+COS(RADIANS(G1548))*COS(RADIANS(E1549))*COS(RADIANS(O1539))))&gt;90,0,$F$4*$F$5/E1548^2*(SIN(RADIANS(G1548))*SIN(RADIANS(E1549))+COS(RADIANS(G1548))*COS(RADIANS(E1549))*COS(RADIANS(O1539))))</f>
        <v>0</v>
      </c>
      <c r="P1548" s="3">
        <f>IF(DEGREES(ACOS(SIN(RADIANS(G1548))*SIN(RADIANS(E1549))+COS(RADIANS(G1548))*COS(RADIANS(E1549))*COS(RADIANS(P1539))))&gt;90,0,$F$4*$F$5/E1548^2*(SIN(RADIANS(G1548))*SIN(RADIANS(E1549))+COS(RADIANS(G1548))*COS(RADIANS(E1549))*COS(RADIANS(P1539))))</f>
        <v>0</v>
      </c>
      <c r="Q1548" s="3">
        <f>IF(DEGREES(ACOS(SIN(RADIANS(G1548))*SIN(RADIANS(E1549))+COS(RADIANS(G1548))*COS(RADIANS(E1549))*COS(RADIANS(Q1539))))&gt;90,0,$F$4*$F$5/E1548^2*(SIN(RADIANS(G1548))*SIN(RADIANS(E1549))+COS(RADIANS(G1548))*COS(RADIANS(E1549))*COS(RADIANS(Q1539))))</f>
        <v>0</v>
      </c>
      <c r="R1548" s="3" t="e">
        <f>IF(DEGREES(ACOS(SIN(RADIANS(G1548))*SIN(RADIANS(E1549))+COS(RADIANS(G1548))*COS(RADIANS(E1549))*COS(RADIANS(R1539))))&gt;90,0,$F$4*$F$5/E1548^2*(SIN(RADIANS(G1548))*SIN(RADIANS(E1549))+COS(RADIANS(G1548))*COS(RADIANS(E1549))*COS(RADIANS(R1539))))</f>
        <v>#DIV/0!</v>
      </c>
      <c r="S1548" s="3" t="e">
        <f>IF(DEGREES(ACOS(SIN(RADIANS(G1548))*SIN(RADIANS(E1549))+COS(RADIANS(G1548))*COS(RADIANS(E1549))*COS(RADIANS(S1539))))&gt;90,0,$F$4*$F$5/E1548^2*(SIN(RADIANS(G1548))*SIN(RADIANS(E1549))+COS(RADIANS(G1548))*COS(RADIANS(E1549))*COS(RADIANS(S1539))))</f>
        <v>#DIV/0!</v>
      </c>
      <c r="T1548" s="3" t="e">
        <f>IF(DEGREES(ACOS(SIN(RADIANS(G1548))*SIN(RADIANS(E1549))+COS(RADIANS(G1548))*COS(RADIANS(E1549))*COS(RADIANS(T1539))))&gt;90,0,$F$4*$F$5/E1548^2*(SIN(RADIANS(G1548))*SIN(RADIANS(E1549))+COS(RADIANS(G1548))*COS(RADIANS(E1549))*COS(RADIANS(T1539))))</f>
        <v>#DIV/0!</v>
      </c>
      <c r="U1548" s="3" t="e">
        <f>IF(DEGREES(ACOS(SIN(RADIANS(G1548))*SIN(RADIANS(E1549))+COS(RADIANS(G1548))*COS(RADIANS(E1549))*COS(RADIANS(U1539))))&gt;90,0,$F$4*$F$5/E1548^2*(SIN(RADIANS(G1548))*SIN(RADIANS(E1549))+COS(RADIANS(G1548))*COS(RADIANS(E1549))*COS(RADIANS(U1539))))</f>
        <v>#DIV/0!</v>
      </c>
      <c r="V1548" s="3" t="e">
        <f>IF(DEGREES(ACOS(SIN(RADIANS(G1548))*SIN(RADIANS(E1549))+COS(RADIANS(G1548))*COS(RADIANS(E1549))*COS(RADIANS(V1539))))&gt;90,0,$F$4*$F$5/E1548^2*(SIN(RADIANS(G1548))*SIN(RADIANS(E1549))+COS(RADIANS(G1548))*COS(RADIANS(E1549))*COS(RADIANS(V1539))))</f>
        <v>#DIV/0!</v>
      </c>
      <c r="W1548" s="3" t="e">
        <f>IF(DEGREES(ACOS(SIN(RADIANS(G1548))*SIN(RADIANS(E1549))+COS(RADIANS(G1548))*COS(RADIANS(E1549))*COS(RADIANS(W1539))))&gt;90,0,$F$4*$F$5/E1548^2*(SIN(RADIANS(G1548))*SIN(RADIANS(E1549))+COS(RADIANS(G1548))*COS(RADIANS(E1549))*COS(RADIANS(W1539))))</f>
        <v>#DIV/0!</v>
      </c>
      <c r="X1548" s="3" t="e">
        <f>IF(DEGREES(ACOS(SIN(RADIANS(G1548))*SIN(RADIANS(E1549))+COS(RADIANS(G1548))*COS(RADIANS(E1549))*COS(RADIANS(X1539))))&gt;90,0,$F$4*$F$5/E1548^2*(SIN(RADIANS(G1548))*SIN(RADIANS(E1549))+COS(RADIANS(G1548))*COS(RADIANS(E1549))*COS(RADIANS(X1539))))</f>
        <v>#DIV/0!</v>
      </c>
      <c r="Y1548" s="3" t="e">
        <f>IF(DEGREES(ACOS(SIN(RADIANS(G1548))*SIN(RADIANS(E1549))+COS(RADIANS(G1548))*COS(RADIANS(E1549))*COS(RADIANS(Y1539))))&gt;90,0,$F$4*$F$5/E1548^2*(SIN(RADIANS(G1548))*SIN(RADIANS(E1549))+COS(RADIANS(G1548))*COS(RADIANS(E1549))*COS(RADIANS(Y1539))))</f>
        <v>#DIV/0!</v>
      </c>
      <c r="Z1548" s="3" t="e">
        <f>IF(DEGREES(ACOS(SIN(RADIANS(G1548))*SIN(RADIANS(E1549))+COS(RADIANS(G1548))*COS(RADIANS(E1549))*COS(RADIANS(Z1539))))&gt;90,0,$F$4*$F$5/E1548^2*(SIN(RADIANS(G1548))*SIN(RADIANS(E1549))+COS(RADIANS(G1548))*COS(RADIANS(E1549))*COS(RADIANS(Z1539))))</f>
        <v>#DIV/0!</v>
      </c>
      <c r="AA1548" s="3" t="e">
        <f>IF(DEGREES(ACOS(SIN(RADIANS(G1548))*SIN(RADIANS(E1549))+COS(RADIANS(G1548))*COS(RADIANS(E1549))*COS(RADIANS(AA1539))))&gt;90,0,$F$4*$F$5/E1548^2*(SIN(RADIANS(G1548))*SIN(RADIANS(E1549))+COS(RADIANS(G1548))*COS(RADIANS(E1549))*COS(RADIANS(AA1539))))</f>
        <v>#DIV/0!</v>
      </c>
      <c r="AB1548" s="3" t="e">
        <f>IF(DEGREES(ACOS(SIN(RADIANS(G1548))*SIN(RADIANS(E1549))+COS(RADIANS(G1548))*COS(RADIANS(E1549))*COS(RADIANS(AB1539))))&gt;90,0,$F$4*$F$5/E1548^2*(SIN(RADIANS(G1548))*SIN(RADIANS(E1549))+COS(RADIANS(G1548))*COS(RADIANS(E1549))*COS(RADIANS(AB1539))))</f>
        <v>#DIV/0!</v>
      </c>
      <c r="AC1548" s="3" t="e">
        <f>IF(DEGREES(ACOS(SIN(RADIANS(G1548))*SIN(RADIANS(E1549))+COS(RADIANS(G1548))*COS(RADIANS(E1549))*COS(RADIANS(AC1539))))&gt;90,0,$F$4*$F$5/E1548^2*(SIN(RADIANS(G1548))*SIN(RADIANS(E1549))+COS(RADIANS(G1548))*COS(RADIANS(E1549))*COS(RADIANS(AC1539))))</f>
        <v>#DIV/0!</v>
      </c>
      <c r="AD1548" s="3" t="e">
        <f>IF(DEGREES(ACOS(SIN(RADIANS(G1548))*SIN(RADIANS(E1549))+COS(RADIANS(G1548))*COS(RADIANS(E1549))*COS(RADIANS(AD1539))))&gt;90,0,$F$4*$F$5/E1548^2*(SIN(RADIANS(G1548))*SIN(RADIANS(E1549))+COS(RADIANS(G1548))*COS(RADIANS(E1549))*COS(RADIANS(AD1539))))</f>
        <v>#DIV/0!</v>
      </c>
      <c r="AE1548" s="3" t="e">
        <f>IF(DEGREES(ACOS(SIN(RADIANS(G1548))*SIN(RADIANS(E1549))+COS(RADIANS(G1548))*COS(RADIANS(E1549))*COS(RADIANS(AE1539))))&gt;90,0,$F$4*$F$5/E1548^2*(SIN(RADIANS(G1548))*SIN(RADIANS(E1549))+COS(RADIANS(G1548))*COS(RADIANS(E1549))*COS(RADIANS(AE1539))))</f>
        <v>#DIV/0!</v>
      </c>
      <c r="AF1548" s="3" t="e">
        <f>IF(DEGREES(ACOS(SIN(RADIANS(G1548))*SIN(RADIANS(E1549))+COS(RADIANS(G1548))*COS(RADIANS(E1549))*COS(RADIANS(AF1539))))&gt;90,0,$F$4*$F$5/E1548^2*(SIN(RADIANS(G1548))*SIN(RADIANS(E1549))+COS(RADIANS(G1548))*COS(RADIANS(E1549))*COS(RADIANS(AF1539))))</f>
        <v>#DIV/0!</v>
      </c>
      <c r="AG1548" s="3" t="e">
        <f>IF(DEGREES(ACOS(SIN(RADIANS(G1548))*SIN(RADIANS(E1549))+COS(RADIANS(G1548))*COS(RADIANS(E1549))*COS(RADIANS(AG1539))))&gt;90,0,$F$4*$F$5/E1548^2*(SIN(RADIANS(G1548))*SIN(RADIANS(E1549))+COS(RADIANS(G1548))*COS(RADIANS(E1549))*COS(RADIANS(AG1539))))</f>
        <v>#DIV/0!</v>
      </c>
      <c r="AH1548" s="3" t="e">
        <f>IF(DEGREES(ACOS(SIN(RADIANS(G1548))*SIN(RADIANS(E1549))+COS(RADIANS(G1548))*COS(RADIANS(E1549))*COS(RADIANS(AH1539))))&gt;90,0,$F$4*$F$5/E1548^2*(SIN(RADIANS(G1548))*SIN(RADIANS(E1549))+COS(RADIANS(G1548))*COS(RADIANS(E1549))*COS(RADIANS(AH1539))))</f>
        <v>#DIV/0!</v>
      </c>
      <c r="AI1548" s="3" t="e">
        <f>IF(DEGREES(ACOS(SIN(RADIANS(G1548))*SIN(RADIANS(E1549))+COS(RADIANS(G1548))*COS(RADIANS(E1549))*COS(RADIANS(AI1539))))&gt;90,0,$F$4*$F$5/E1548^2*(SIN(RADIANS(G1548))*SIN(RADIANS(E1549))+COS(RADIANS(G1548))*COS(RADIANS(E1549))*COS(RADIANS(AI1539))))</f>
        <v>#DIV/0!</v>
      </c>
      <c r="AJ1548" s="3" t="e">
        <f>IF(DEGREES(ACOS(SIN(RADIANS(G1548))*SIN(RADIANS(E1549))+COS(RADIANS(G1548))*COS(RADIANS(E1549))*COS(RADIANS(AJ1539))))&gt;90,0,$F$4*$F$5/E1548^2*(SIN(RADIANS(G1548))*SIN(RADIANS(E1549))+COS(RADIANS(G1548))*COS(RADIANS(E1549))*COS(RADIANS(AJ1539))))</f>
        <v>#DIV/0!</v>
      </c>
      <c r="AK1548" s="3">
        <f>IF(DEGREES(ACOS(SIN(RADIANS(G1548))*SIN(RADIANS(E1549))+COS(RADIANS(G1548))*COS(RADIANS(E1549))*COS(RADIANS(AK1539))))&gt;90,0,$F$4*$F$5/E1548^2*(SIN(RADIANS(G1548))*SIN(RADIANS(E1549))+COS(RADIANS(G1548))*COS(RADIANS(E1549))*COS(RADIANS(AK1539))))</f>
        <v>0</v>
      </c>
      <c r="AL1548" s="3">
        <f>IF(DEGREES(ACOS(SIN(RADIANS(G1548))*SIN(RADIANS(E1549))+COS(RADIANS(G1548))*COS(RADIANS(E1549))*COS(RADIANS(AL1539))))&gt;90,0,$F$4*$F$5/E1548^2*(SIN(RADIANS(G1548))*SIN(RADIANS(E1549))+COS(RADIANS(G1548))*COS(RADIANS(E1549))*COS(RADIANS(AL1539))))</f>
        <v>0</v>
      </c>
      <c r="AM1548" s="3">
        <f>IF(DEGREES(ACOS(SIN(RADIANS(G1548))*SIN(RADIANS(E1549))+COS(RADIANS(G1548))*COS(RADIANS(E1549))*COS(RADIANS(AM1539))))&gt;90,0,$F$4*$F$5/E1548^2*(SIN(RADIANS(G1548))*SIN(RADIANS(E1549))+COS(RADIANS(G1548))*COS(RADIANS(E1549))*COS(RADIANS(AM1539))))</f>
        <v>0</v>
      </c>
      <c r="AN1548" s="3">
        <f>IF(DEGREES(ACOS(SIN(RADIANS(G1548))*SIN(RADIANS(E1549))+COS(RADIANS(G1548))*COS(RADIANS(E1549))*COS(RADIANS(AN1539))))&gt;90,0,$F$4*$F$5/E1548^2*(SIN(RADIANS(G1548))*SIN(RADIANS(E1549))+COS(RADIANS(G1548))*COS(RADIANS(E1549))*COS(RADIANS(AN1539))))</f>
        <v>0</v>
      </c>
      <c r="AO1548" s="3">
        <f>IF(DEGREES(ACOS(SIN(RADIANS(G1548))*SIN(RADIANS(E1549))+COS(RADIANS(G1548))*COS(RADIANS(E1549))*COS(RADIANS(AO1539))))&gt;90,0,$F$4*$F$5/E1548^2*(SIN(RADIANS(G1548))*SIN(RADIANS(E1549))+COS(RADIANS(G1548))*COS(RADIANS(E1549))*COS(RADIANS(AO1539))))</f>
        <v>0</v>
      </c>
      <c r="AP1548" s="3">
        <f>IF(DEGREES(ACOS(SIN(RADIANS(G1548))*SIN(RADIANS(E1549))+COS(RADIANS(G1548))*COS(RADIANS(E1549))*COS(RADIANS(AP1539))))&gt;90,0,$F$4*$F$5/E1548^2*(SIN(RADIANS(G1548))*SIN(RADIANS(E1549))+COS(RADIANS(G1548))*COS(RADIANS(E1549))*COS(RADIANS(AP1539))))</f>
        <v>0</v>
      </c>
      <c r="AQ1548" s="3">
        <f>IF(DEGREES(ACOS(SIN(RADIANS(G1548))*SIN(RADIANS(E1549))+COS(RADIANS(G1548))*COS(RADIANS(E1549))*COS(RADIANS(AQ1539))))&gt;90,0,$F$4*$F$5/E1548^2*(SIN(RADIANS(G1548))*SIN(RADIANS(E1549))+COS(RADIANS(G1548))*COS(RADIANS(E1549))*COS(RADIANS(AQ1539))))</f>
        <v>0</v>
      </c>
      <c r="AR1548" s="3">
        <f>IF(DEGREES(ACOS(SIN(RADIANS(G1548))*SIN(RADIANS(E1549))+COS(RADIANS(G1548))*COS(RADIANS(E1549))*COS(RADIANS(AR1539))))&gt;90,0,$F$4*$F$5/E1548^2*(SIN(RADIANS(G1548))*SIN(RADIANS(E1549))+COS(RADIANS(G1548))*COS(RADIANS(E1549))*COS(RADIANS(AR1539))))</f>
        <v>0</v>
      </c>
    </row>
    <row r="1549" spans="2:44" ht="15.75" customHeight="1" x14ac:dyDescent="0.2">
      <c r="B1549" s="20" t="s">
        <v>737</v>
      </c>
      <c r="E1549" s="3">
        <f>IF($F$8&gt;90,180-$F$8,$F$8)*SIN(RADIANS(E1543))</f>
        <v>0</v>
      </c>
      <c r="G1549" s="3">
        <v>10</v>
      </c>
      <c r="I1549" s="3">
        <f>IF(DEGREES(ACOS(SIN(RADIANS(G1549))*SIN(RADIANS(E1549))+COS(RADIANS(G1549))*COS(RADIANS(E1549))*COS(RADIANS(I1539))))&gt;90,0,$F$4*$F$5/E1548^2*(SIN(RADIANS(G1549))*SIN(RADIANS(E1549))+COS(RADIANS(G1549))*COS(RADIANS(E1549))*COS(RADIANS(I1539))))</f>
        <v>0</v>
      </c>
      <c r="J1549" s="3">
        <f>IF(DEGREES(ACOS(SIN(RADIANS(G1549))*SIN(RADIANS(E1549))+COS(RADIANS(G1549))*COS(RADIANS(E1549))*COS(RADIANS(J1539))))&gt;90,0,$F$4*$F$5/E1548^2*(SIN(RADIANS(G1549))*SIN(RADIANS(E1549))+COS(RADIANS(G1549))*COS(RADIANS(E1549))*COS(RADIANS(J1539))))</f>
        <v>0</v>
      </c>
      <c r="K1549" s="3">
        <f>IF(DEGREES(ACOS(SIN(RADIANS(G1549))*SIN(RADIANS(E1549))+COS(RADIANS(G1549))*COS(RADIANS(E1549))*COS(RADIANS(K1539))))&gt;90,0,$F$4*$F$5/E1548^2*(SIN(RADIANS(G1549))*SIN(RADIANS(E1549))+COS(RADIANS(G1549))*COS(RADIANS(E1549))*COS(RADIANS(K1539))))</f>
        <v>0</v>
      </c>
      <c r="L1549" s="3">
        <f>IF(DEGREES(ACOS(SIN(RADIANS(G1549))*SIN(RADIANS(E1549))+COS(RADIANS(G1549))*COS(RADIANS(E1549))*COS(RADIANS(L1539))))&gt;90,0,$F$4*$F$5/E1548^2*(SIN(RADIANS(G1549))*SIN(RADIANS(E1549))+COS(RADIANS(G1549))*COS(RADIANS(E1549))*COS(RADIANS(L1539))))</f>
        <v>0</v>
      </c>
      <c r="M1549" s="3">
        <f>IF(DEGREES(ACOS(SIN(RADIANS(G1549))*SIN(RADIANS(E1549))+COS(RADIANS(G1549))*COS(RADIANS(E1549))*COS(RADIANS(M1539))))&gt;90,0,$F$4*$F$5/E1548^2*(SIN(RADIANS(G1549))*SIN(RADIANS(E1549))+COS(RADIANS(G1549))*COS(RADIANS(E1549))*COS(RADIANS(M1539))))</f>
        <v>0</v>
      </c>
      <c r="N1549" s="3">
        <f>IF(DEGREES(ACOS(SIN(RADIANS(G1549))*SIN(RADIANS(E1549))+COS(RADIANS(G1549))*COS(RADIANS(E1549))*COS(RADIANS(N1539))))&gt;90,0,$F$4*$F$5/E1548^2*(SIN(RADIANS(G1549))*SIN(RADIANS(E1549))+COS(RADIANS(G1549))*COS(RADIANS(E1549))*COS(RADIANS(N1539))))</f>
        <v>0</v>
      </c>
      <c r="O1549" s="3">
        <f>IF(DEGREES(ACOS(SIN(RADIANS(G1549))*SIN(RADIANS(E1549))+COS(RADIANS(G1549))*COS(RADIANS(E1549))*COS(RADIANS(O1539))))&gt;90,0,$F$4*$F$5/E1548^2*(SIN(RADIANS(G1549))*SIN(RADIANS(E1549))+COS(RADIANS(G1549))*COS(RADIANS(E1549))*COS(RADIANS(O1539))))</f>
        <v>0</v>
      </c>
      <c r="P1549" s="3">
        <f>IF(DEGREES(ACOS(SIN(RADIANS(G1549))*SIN(RADIANS(E1549))+COS(RADIANS(G1549))*COS(RADIANS(E1549))*COS(RADIANS(P1539))))&gt;90,0,$F$4*$F$5/E1548^2*(SIN(RADIANS(G1549))*SIN(RADIANS(E1549))+COS(RADIANS(G1549))*COS(RADIANS(E1549))*COS(RADIANS(P1539))))</f>
        <v>0</v>
      </c>
      <c r="Q1549" s="3">
        <f>IF(DEGREES(ACOS(SIN(RADIANS(G1549))*SIN(RADIANS(E1549))+COS(RADIANS(G1549))*COS(RADIANS(E1549))*COS(RADIANS(Q1539))))&gt;90,0,$F$4*$F$5/E1548^2*(SIN(RADIANS(G1549))*SIN(RADIANS(E1549))+COS(RADIANS(G1549))*COS(RADIANS(E1549))*COS(RADIANS(Q1539))))</f>
        <v>0</v>
      </c>
      <c r="R1549" s="3" t="e">
        <f>IF(DEGREES(ACOS(SIN(RADIANS(G1549))*SIN(RADIANS(E1549))+COS(RADIANS(G1549))*COS(RADIANS(E1549))*COS(RADIANS(R1539))))&gt;90,0,$F$4*$F$5/E1548^2*(SIN(RADIANS(G1549))*SIN(RADIANS(E1549))+COS(RADIANS(G1549))*COS(RADIANS(E1549))*COS(RADIANS(R1539))))</f>
        <v>#DIV/0!</v>
      </c>
      <c r="S1549" s="3" t="e">
        <f>IF(DEGREES(ACOS(SIN(RADIANS(G1549))*SIN(RADIANS(E1549))+COS(RADIANS(G1549))*COS(RADIANS(E1549))*COS(RADIANS(S1539))))&gt;90,0,$F$4*$F$5/E1548^2*(SIN(RADIANS(G1549))*SIN(RADIANS(E1549))+COS(RADIANS(G1549))*COS(RADIANS(E1549))*COS(RADIANS(S1539))))</f>
        <v>#DIV/0!</v>
      </c>
      <c r="T1549" s="3" t="e">
        <f>IF(DEGREES(ACOS(SIN(RADIANS(G1549))*SIN(RADIANS(E1549))+COS(RADIANS(G1549))*COS(RADIANS(E1549))*COS(RADIANS(T1539))))&gt;90,0,$F$4*$F$5/E1548^2*(SIN(RADIANS(G1549))*SIN(RADIANS(E1549))+COS(RADIANS(G1549))*COS(RADIANS(E1549))*COS(RADIANS(T1539))))</f>
        <v>#DIV/0!</v>
      </c>
      <c r="U1549" s="3" t="e">
        <f>IF(DEGREES(ACOS(SIN(RADIANS(G1549))*SIN(RADIANS(E1549))+COS(RADIANS(G1549))*COS(RADIANS(E1549))*COS(RADIANS(U1539))))&gt;90,0,$F$4*$F$5/E1548^2*(SIN(RADIANS(G1549))*SIN(RADIANS(E1549))+COS(RADIANS(G1549))*COS(RADIANS(E1549))*COS(RADIANS(U1539))))</f>
        <v>#DIV/0!</v>
      </c>
      <c r="V1549" s="3" t="e">
        <f>IF(DEGREES(ACOS(SIN(RADIANS(G1549))*SIN(RADIANS(E1549))+COS(RADIANS(G1549))*COS(RADIANS(E1549))*COS(RADIANS(V1539))))&gt;90,0,$F$4*$F$5/E1548^2*(SIN(RADIANS(G1549))*SIN(RADIANS(E1549))+COS(RADIANS(G1549))*COS(RADIANS(E1549))*COS(RADIANS(V1539))))</f>
        <v>#DIV/0!</v>
      </c>
      <c r="W1549" s="3" t="e">
        <f>IF(DEGREES(ACOS(SIN(RADIANS(G1549))*SIN(RADIANS(E1549))+COS(RADIANS(G1549))*COS(RADIANS(E1549))*COS(RADIANS(W1539))))&gt;90,0,$F$4*$F$5/E1548^2*(SIN(RADIANS(G1549))*SIN(RADIANS(E1549))+COS(RADIANS(G1549))*COS(RADIANS(E1549))*COS(RADIANS(W1539))))</f>
        <v>#DIV/0!</v>
      </c>
      <c r="X1549" s="3" t="e">
        <f>IF(DEGREES(ACOS(SIN(RADIANS(G1549))*SIN(RADIANS(E1549))+COS(RADIANS(G1549))*COS(RADIANS(E1549))*COS(RADIANS(X1539))))&gt;90,0,$F$4*$F$5/E1548^2*(SIN(RADIANS(G1549))*SIN(RADIANS(E1549))+COS(RADIANS(G1549))*COS(RADIANS(E1549))*COS(RADIANS(X1539))))</f>
        <v>#DIV/0!</v>
      </c>
      <c r="Y1549" s="3" t="e">
        <f>IF(DEGREES(ACOS(SIN(RADIANS(G1549))*SIN(RADIANS(E1549))+COS(RADIANS(G1549))*COS(RADIANS(E1549))*COS(RADIANS(Y1539))))&gt;90,0,$F$4*$F$5/E1548^2*(SIN(RADIANS(G1549))*SIN(RADIANS(E1549))+COS(RADIANS(G1549))*COS(RADIANS(E1549))*COS(RADIANS(Y1539))))</f>
        <v>#DIV/0!</v>
      </c>
      <c r="Z1549" s="3" t="e">
        <f>IF(DEGREES(ACOS(SIN(RADIANS(G1549))*SIN(RADIANS(E1549))+COS(RADIANS(G1549))*COS(RADIANS(E1549))*COS(RADIANS(Z1539))))&gt;90,0,$F$4*$F$5/E1548^2*(SIN(RADIANS(G1549))*SIN(RADIANS(E1549))+COS(RADIANS(G1549))*COS(RADIANS(E1549))*COS(RADIANS(Z1539))))</f>
        <v>#DIV/0!</v>
      </c>
      <c r="AA1549" s="3" t="e">
        <f>IF(DEGREES(ACOS(SIN(RADIANS(G1549))*SIN(RADIANS(E1549))+COS(RADIANS(G1549))*COS(RADIANS(E1549))*COS(RADIANS(AA1539))))&gt;90,0,$F$4*$F$5/E1548^2*(SIN(RADIANS(G1549))*SIN(RADIANS(E1549))+COS(RADIANS(G1549))*COS(RADIANS(E1549))*COS(RADIANS(AA1539))))</f>
        <v>#DIV/0!</v>
      </c>
      <c r="AB1549" s="3" t="e">
        <f>IF(DEGREES(ACOS(SIN(RADIANS(G1549))*SIN(RADIANS(E1549))+COS(RADIANS(G1549))*COS(RADIANS(E1549))*COS(RADIANS(AB1539))))&gt;90,0,$F$4*$F$5/E1548^2*(SIN(RADIANS(G1549))*SIN(RADIANS(E1549))+COS(RADIANS(G1549))*COS(RADIANS(E1549))*COS(RADIANS(AB1539))))</f>
        <v>#DIV/0!</v>
      </c>
      <c r="AC1549" s="3" t="e">
        <f>IF(DEGREES(ACOS(SIN(RADIANS(G1549))*SIN(RADIANS(E1549))+COS(RADIANS(G1549))*COS(RADIANS(E1549))*COS(RADIANS(AC1539))))&gt;90,0,$F$4*$F$5/E1548^2*(SIN(RADIANS(G1549))*SIN(RADIANS(E1549))+COS(RADIANS(G1549))*COS(RADIANS(E1549))*COS(RADIANS(AC1539))))</f>
        <v>#DIV/0!</v>
      </c>
      <c r="AD1549" s="3" t="e">
        <f>IF(DEGREES(ACOS(SIN(RADIANS(G1549))*SIN(RADIANS(E1549))+COS(RADIANS(G1549))*COS(RADIANS(E1549))*COS(RADIANS(AD1539))))&gt;90,0,$F$4*$F$5/E1548^2*(SIN(RADIANS(G1549))*SIN(RADIANS(E1549))+COS(RADIANS(G1549))*COS(RADIANS(E1549))*COS(RADIANS(AD1539))))</f>
        <v>#DIV/0!</v>
      </c>
      <c r="AE1549" s="3" t="e">
        <f>IF(DEGREES(ACOS(SIN(RADIANS(G1549))*SIN(RADIANS(E1549))+COS(RADIANS(G1549))*COS(RADIANS(E1549))*COS(RADIANS(AE1539))))&gt;90,0,$F$4*$F$5/E1548^2*(SIN(RADIANS(G1549))*SIN(RADIANS(E1549))+COS(RADIANS(G1549))*COS(RADIANS(E1549))*COS(RADIANS(AE1539))))</f>
        <v>#DIV/0!</v>
      </c>
      <c r="AF1549" s="3" t="e">
        <f>IF(DEGREES(ACOS(SIN(RADIANS(G1549))*SIN(RADIANS(E1549))+COS(RADIANS(G1549))*COS(RADIANS(E1549))*COS(RADIANS(AF1539))))&gt;90,0,$F$4*$F$5/E1548^2*(SIN(RADIANS(G1549))*SIN(RADIANS(E1549))+COS(RADIANS(G1549))*COS(RADIANS(E1549))*COS(RADIANS(AF1539))))</f>
        <v>#DIV/0!</v>
      </c>
      <c r="AG1549" s="3" t="e">
        <f>IF(DEGREES(ACOS(SIN(RADIANS(G1549))*SIN(RADIANS(E1549))+COS(RADIANS(G1549))*COS(RADIANS(E1549))*COS(RADIANS(AG1539))))&gt;90,0,$F$4*$F$5/E1548^2*(SIN(RADIANS(G1549))*SIN(RADIANS(E1549))+COS(RADIANS(G1549))*COS(RADIANS(E1549))*COS(RADIANS(AG1539))))</f>
        <v>#DIV/0!</v>
      </c>
      <c r="AH1549" s="3" t="e">
        <f>IF(DEGREES(ACOS(SIN(RADIANS(G1549))*SIN(RADIANS(E1549))+COS(RADIANS(G1549))*COS(RADIANS(E1549))*COS(RADIANS(AH1539))))&gt;90,0,$F$4*$F$5/E1548^2*(SIN(RADIANS(G1549))*SIN(RADIANS(E1549))+COS(RADIANS(G1549))*COS(RADIANS(E1549))*COS(RADIANS(AH1539))))</f>
        <v>#DIV/0!</v>
      </c>
      <c r="AI1549" s="3" t="e">
        <f>IF(DEGREES(ACOS(SIN(RADIANS(G1549))*SIN(RADIANS(E1549))+COS(RADIANS(G1549))*COS(RADIANS(E1549))*COS(RADIANS(AI1539))))&gt;90,0,$F$4*$F$5/E1548^2*(SIN(RADIANS(G1549))*SIN(RADIANS(E1549))+COS(RADIANS(G1549))*COS(RADIANS(E1549))*COS(RADIANS(AI1539))))</f>
        <v>#DIV/0!</v>
      </c>
      <c r="AJ1549" s="3" t="e">
        <f>IF(DEGREES(ACOS(SIN(RADIANS(G1549))*SIN(RADIANS(E1549))+COS(RADIANS(G1549))*COS(RADIANS(E1549))*COS(RADIANS(AJ1539))))&gt;90,0,$F$4*$F$5/E1548^2*(SIN(RADIANS(G1549))*SIN(RADIANS(E1549))+COS(RADIANS(G1549))*COS(RADIANS(E1549))*COS(RADIANS(AJ1539))))</f>
        <v>#DIV/0!</v>
      </c>
      <c r="AK1549" s="3">
        <f>IF(DEGREES(ACOS(SIN(RADIANS(G1549))*SIN(RADIANS(E1549))+COS(RADIANS(G1549))*COS(RADIANS(E1549))*COS(RADIANS(AK1539))))&gt;90,0,$F$4*$F$5/E1548^2*(SIN(RADIANS(G1549))*SIN(RADIANS(E1549))+COS(RADIANS(G1549))*COS(RADIANS(E1549))*COS(RADIANS(AK1539))))</f>
        <v>0</v>
      </c>
      <c r="AL1549" s="3">
        <f>IF(DEGREES(ACOS(SIN(RADIANS(G1549))*SIN(RADIANS(E1549))+COS(RADIANS(G1549))*COS(RADIANS(E1549))*COS(RADIANS(AL1539))))&gt;90,0,$F$4*$F$5/E1548^2*(SIN(RADIANS(G1549))*SIN(RADIANS(E1549))+COS(RADIANS(G1549))*COS(RADIANS(E1549))*COS(RADIANS(AL1539))))</f>
        <v>0</v>
      </c>
      <c r="AM1549" s="3">
        <f>IF(DEGREES(ACOS(SIN(RADIANS(G1549))*SIN(RADIANS(E1549))+COS(RADIANS(G1549))*COS(RADIANS(E1549))*COS(RADIANS(AM1539))))&gt;90,0,$F$4*$F$5/E1548^2*(SIN(RADIANS(G1549))*SIN(RADIANS(E1549))+COS(RADIANS(G1549))*COS(RADIANS(E1549))*COS(RADIANS(AM1539))))</f>
        <v>0</v>
      </c>
      <c r="AN1549" s="3">
        <f>IF(DEGREES(ACOS(SIN(RADIANS(G1549))*SIN(RADIANS(E1549))+COS(RADIANS(G1549))*COS(RADIANS(E1549))*COS(RADIANS(AN1539))))&gt;90,0,$F$4*$F$5/E1548^2*(SIN(RADIANS(G1549))*SIN(RADIANS(E1549))+COS(RADIANS(G1549))*COS(RADIANS(E1549))*COS(RADIANS(AN1539))))</f>
        <v>0</v>
      </c>
      <c r="AO1549" s="3">
        <f>IF(DEGREES(ACOS(SIN(RADIANS(G1549))*SIN(RADIANS(E1549))+COS(RADIANS(G1549))*COS(RADIANS(E1549))*COS(RADIANS(AO1539))))&gt;90,0,$F$4*$F$5/E1548^2*(SIN(RADIANS(G1549))*SIN(RADIANS(E1549))+COS(RADIANS(G1549))*COS(RADIANS(E1549))*COS(RADIANS(AO1539))))</f>
        <v>0</v>
      </c>
      <c r="AP1549" s="3">
        <f>IF(DEGREES(ACOS(SIN(RADIANS(G1549))*SIN(RADIANS(E1549))+COS(RADIANS(G1549))*COS(RADIANS(E1549))*COS(RADIANS(AP1539))))&gt;90,0,$F$4*$F$5/E1548^2*(SIN(RADIANS(G1549))*SIN(RADIANS(E1549))+COS(RADIANS(G1549))*COS(RADIANS(E1549))*COS(RADIANS(AP1539))))</f>
        <v>0</v>
      </c>
      <c r="AQ1549" s="3">
        <f>IF(DEGREES(ACOS(SIN(RADIANS(G1549))*SIN(RADIANS(E1549))+COS(RADIANS(G1549))*COS(RADIANS(E1549))*COS(RADIANS(AQ1539))))&gt;90,0,$F$4*$F$5/E1548^2*(SIN(RADIANS(G1549))*SIN(RADIANS(E1549))+COS(RADIANS(G1549))*COS(RADIANS(E1549))*COS(RADIANS(AQ1539))))</f>
        <v>0</v>
      </c>
      <c r="AR1549" s="3">
        <f>IF(DEGREES(ACOS(SIN(RADIANS(G1549))*SIN(RADIANS(E1549))+COS(RADIANS(G1549))*COS(RADIANS(E1549))*COS(RADIANS(AR1539))))&gt;90,0,$F$4*$F$5/E1548^2*(SIN(RADIANS(G1549))*SIN(RADIANS(E1549))+COS(RADIANS(G1549))*COS(RADIANS(E1549))*COS(RADIANS(AR1539))))</f>
        <v>0</v>
      </c>
    </row>
    <row r="1550" spans="2:44" ht="15.75" customHeight="1" x14ac:dyDescent="0.2">
      <c r="B1550" s="20" t="s">
        <v>789</v>
      </c>
      <c r="E1550" s="3">
        <f>IF($F$10=0,IF(E1541&lt;360,E1541,E1541-360),($F$10+1)*E1541)</f>
        <v>290</v>
      </c>
      <c r="G1550" s="3">
        <v>0</v>
      </c>
      <c r="I1550" s="3">
        <f>IF(DEGREES(ACOS(SIN(RADIANS(G1550))*SIN(RADIANS(E1549))+COS(RADIANS(G1550))*COS(RADIANS(E1549))*COS(RADIANS(I1539))))&gt;90,0,$F$4*$F$5/E1548^2*(SIN(RADIANS(G1550))*SIN(RADIANS(E1549))+COS(RADIANS(G1550))*COS(RADIANS(E1549))*COS(RADIANS(I1539))))</f>
        <v>0</v>
      </c>
      <c r="J1550" s="3">
        <f>IF(DEGREES(ACOS(SIN(RADIANS(G1550))*SIN(RADIANS(E1549))+COS(RADIANS(G1550))*COS(RADIANS(E1549))*COS(RADIANS(J1539))))&gt;90,0,$F$4*$F$5/E1548^2*(SIN(RADIANS(G1550))*SIN(RADIANS(E1549))+COS(RADIANS(G1550))*COS(RADIANS(E1549))*COS(RADIANS(J1539))))</f>
        <v>0</v>
      </c>
      <c r="K1550" s="3">
        <f>IF(DEGREES(ACOS(SIN(RADIANS(G1550))*SIN(RADIANS(E1549))+COS(RADIANS(G1550))*COS(RADIANS(E1549))*COS(RADIANS(K1539))))&gt;90,0,$F$4*$F$5/E1548^2*(SIN(RADIANS(G1550))*SIN(RADIANS(E1549))+COS(RADIANS(G1550))*COS(RADIANS(E1549))*COS(RADIANS(K1539))))</f>
        <v>0</v>
      </c>
      <c r="L1550" s="3">
        <f>IF(DEGREES(ACOS(SIN(RADIANS(G1550))*SIN(RADIANS(E1549))+COS(RADIANS(G1550))*COS(RADIANS(E1549))*COS(RADIANS(L1539))))&gt;90,0,$F$4*$F$5/E1548^2*(SIN(RADIANS(G1550))*SIN(RADIANS(E1549))+COS(RADIANS(G1550))*COS(RADIANS(E1549))*COS(RADIANS(L1539))))</f>
        <v>0</v>
      </c>
      <c r="M1550" s="3">
        <f>IF(DEGREES(ACOS(SIN(RADIANS(G1550))*SIN(RADIANS(E1549))+COS(RADIANS(G1550))*COS(RADIANS(E1549))*COS(RADIANS(M1539))))&gt;90,0,$F$4*$F$5/E1548^2*(SIN(RADIANS(G1550))*SIN(RADIANS(E1549))+COS(RADIANS(G1550))*COS(RADIANS(E1549))*COS(RADIANS(M1539))))</f>
        <v>0</v>
      </c>
      <c r="N1550" s="3">
        <f>IF(DEGREES(ACOS(SIN(RADIANS(G1550))*SIN(RADIANS(E1549))+COS(RADIANS(G1550))*COS(RADIANS(E1549))*COS(RADIANS(N1539))))&gt;90,0,$F$4*$F$5/E1548^2*(SIN(RADIANS(G1550))*SIN(RADIANS(E1549))+COS(RADIANS(G1550))*COS(RADIANS(E1549))*COS(RADIANS(N1539))))</f>
        <v>0</v>
      </c>
      <c r="O1550" s="3">
        <f>IF(DEGREES(ACOS(SIN(RADIANS(G1550))*SIN(RADIANS(E1549))+COS(RADIANS(G1550))*COS(RADIANS(E1549))*COS(RADIANS(O1539))))&gt;90,0,$F$4*$F$5/E1548^2*(SIN(RADIANS(G1550))*SIN(RADIANS(E1549))+COS(RADIANS(G1550))*COS(RADIANS(E1549))*COS(RADIANS(O1539))))</f>
        <v>0</v>
      </c>
      <c r="P1550" s="3">
        <f>IF(DEGREES(ACOS(SIN(RADIANS(G1550))*SIN(RADIANS(E1549))+COS(RADIANS(G1550))*COS(RADIANS(E1549))*COS(RADIANS(P1539))))&gt;90,0,$F$4*$F$5/E1548^2*(SIN(RADIANS(G1550))*SIN(RADIANS(E1549))+COS(RADIANS(G1550))*COS(RADIANS(E1549))*COS(RADIANS(P1539))))</f>
        <v>0</v>
      </c>
      <c r="Q1550" s="3">
        <f>IF(DEGREES(ACOS(SIN(RADIANS(G1550))*SIN(RADIANS(E1549))+COS(RADIANS(G1550))*COS(RADIANS(E1549))*COS(RADIANS(Q1539))))&gt;90,0,$F$4*$F$5/E1548^2*(SIN(RADIANS(G1550))*SIN(RADIANS(E1549))+COS(RADIANS(G1550))*COS(RADIANS(E1549))*COS(RADIANS(Q1539))))</f>
        <v>0</v>
      </c>
      <c r="R1550" s="3" t="e">
        <f>IF(DEGREES(ACOS(SIN(RADIANS(G1550))*SIN(RADIANS(E1549))+COS(RADIANS(G1550))*COS(RADIANS(E1549))*COS(RADIANS(R1539))))&gt;90,0,$F$4*$F$5/E1548^2*(SIN(RADIANS(G1550))*SIN(RADIANS(E1549))+COS(RADIANS(G1550))*COS(RADIANS(E1549))*COS(RADIANS(R1539))))</f>
        <v>#DIV/0!</v>
      </c>
      <c r="S1550" s="3" t="e">
        <f>IF(DEGREES(ACOS(SIN(RADIANS(G1550))*SIN(RADIANS(E1549))+COS(RADIANS(G1550))*COS(RADIANS(E1549))*COS(RADIANS(S1539))))&gt;90,0,$F$4*$F$5/E1548^2*(SIN(RADIANS(G1550))*SIN(RADIANS(E1549))+COS(RADIANS(G1550))*COS(RADIANS(E1549))*COS(RADIANS(S1539))))</f>
        <v>#DIV/0!</v>
      </c>
      <c r="T1550" s="3" t="e">
        <f>IF(DEGREES(ACOS(SIN(RADIANS(G1550))*SIN(RADIANS(E1549))+COS(RADIANS(G1550))*COS(RADIANS(E1549))*COS(RADIANS(T1539))))&gt;90,0,$F$4*$F$5/E1548^2*(SIN(RADIANS(G1550))*SIN(RADIANS(E1549))+COS(RADIANS(G1550))*COS(RADIANS(E1549))*COS(RADIANS(T1539))))</f>
        <v>#DIV/0!</v>
      </c>
      <c r="U1550" s="3" t="e">
        <f>IF(DEGREES(ACOS(SIN(RADIANS(G1550))*SIN(RADIANS(E1549))+COS(RADIANS(G1550))*COS(RADIANS(E1549))*COS(RADIANS(U1539))))&gt;90,0,$F$4*$F$5/E1548^2*(SIN(RADIANS(G1550))*SIN(RADIANS(E1549))+COS(RADIANS(G1550))*COS(RADIANS(E1549))*COS(RADIANS(U1539))))</f>
        <v>#DIV/0!</v>
      </c>
      <c r="V1550" s="3" t="e">
        <f>IF(DEGREES(ACOS(SIN(RADIANS(G1550))*SIN(RADIANS(E1549))+COS(RADIANS(G1550))*COS(RADIANS(E1549))*COS(RADIANS(V1539))))&gt;90,0,$F$4*$F$5/E1548^2*(SIN(RADIANS(G1550))*SIN(RADIANS(E1549))+COS(RADIANS(G1550))*COS(RADIANS(E1549))*COS(RADIANS(V1539))))</f>
        <v>#DIV/0!</v>
      </c>
      <c r="W1550" s="3" t="e">
        <f>IF(DEGREES(ACOS(SIN(RADIANS(G1550))*SIN(RADIANS(E1549))+COS(RADIANS(G1550))*COS(RADIANS(E1549))*COS(RADIANS(W1539))))&gt;90,0,$F$4*$F$5/E1548^2*(SIN(RADIANS(G1550))*SIN(RADIANS(E1549))+COS(RADIANS(G1550))*COS(RADIANS(E1549))*COS(RADIANS(W1539))))</f>
        <v>#DIV/0!</v>
      </c>
      <c r="X1550" s="3" t="e">
        <f>IF(DEGREES(ACOS(SIN(RADIANS(G1550))*SIN(RADIANS(E1549))+COS(RADIANS(G1550))*COS(RADIANS(E1549))*COS(RADIANS(X1539))))&gt;90,0,$F$4*$F$5/E1548^2*(SIN(RADIANS(G1550))*SIN(RADIANS(E1549))+COS(RADIANS(G1550))*COS(RADIANS(E1549))*COS(RADIANS(X1539))))</f>
        <v>#DIV/0!</v>
      </c>
      <c r="Y1550" s="3" t="e">
        <f>IF(DEGREES(ACOS(SIN(RADIANS(G1550))*SIN(RADIANS(E1549))+COS(RADIANS(G1550))*COS(RADIANS(E1549))*COS(RADIANS(Y1539))))&gt;90,0,$F$4*$F$5/E1548^2*(SIN(RADIANS(G1550))*SIN(RADIANS(E1549))+COS(RADIANS(G1550))*COS(RADIANS(E1549))*COS(RADIANS(Y1539))))</f>
        <v>#DIV/0!</v>
      </c>
      <c r="Z1550" s="3" t="e">
        <f>IF(DEGREES(ACOS(SIN(RADIANS(G1550))*SIN(RADIANS(E1549))+COS(RADIANS(G1550))*COS(RADIANS(E1549))*COS(RADIANS(Z1539))))&gt;90,0,$F$4*$F$5/E1548^2*(SIN(RADIANS(G1550))*SIN(RADIANS(E1549))+COS(RADIANS(G1550))*COS(RADIANS(E1549))*COS(RADIANS(Z1539))))</f>
        <v>#DIV/0!</v>
      </c>
      <c r="AA1550" s="3" t="e">
        <f>IF(DEGREES(ACOS(SIN(RADIANS(G1550))*SIN(RADIANS(E1549))+COS(RADIANS(G1550))*COS(RADIANS(E1549))*COS(RADIANS(AA1539))))&gt;90,0,$F$4*$F$5/E1548^2*(SIN(RADIANS(G1550))*SIN(RADIANS(E1549))+COS(RADIANS(G1550))*COS(RADIANS(E1549))*COS(RADIANS(AA1539))))</f>
        <v>#DIV/0!</v>
      </c>
      <c r="AB1550" s="3" t="e">
        <f>IF(DEGREES(ACOS(SIN(RADIANS(G1550))*SIN(RADIANS(E1549))+COS(RADIANS(G1550))*COS(RADIANS(E1549))*COS(RADIANS(AB1539))))&gt;90,0,$F$4*$F$5/E1548^2*(SIN(RADIANS(G1550))*SIN(RADIANS(E1549))+COS(RADIANS(G1550))*COS(RADIANS(E1549))*COS(RADIANS(AB1539))))</f>
        <v>#DIV/0!</v>
      </c>
      <c r="AC1550" s="3" t="e">
        <f>IF(DEGREES(ACOS(SIN(RADIANS(G1550))*SIN(RADIANS(E1549))+COS(RADIANS(G1550))*COS(RADIANS(E1549))*COS(RADIANS(AC1539))))&gt;90,0,$F$4*$F$5/E1548^2*(SIN(RADIANS(G1550))*SIN(RADIANS(E1549))+COS(RADIANS(G1550))*COS(RADIANS(E1549))*COS(RADIANS(AC1539))))</f>
        <v>#DIV/0!</v>
      </c>
      <c r="AD1550" s="3" t="e">
        <f>IF(DEGREES(ACOS(SIN(RADIANS(G1550))*SIN(RADIANS(E1549))+COS(RADIANS(G1550))*COS(RADIANS(E1549))*COS(RADIANS(AD1539))))&gt;90,0,$F$4*$F$5/E1548^2*(SIN(RADIANS(G1550))*SIN(RADIANS(E1549))+COS(RADIANS(G1550))*COS(RADIANS(E1549))*COS(RADIANS(AD1539))))</f>
        <v>#DIV/0!</v>
      </c>
      <c r="AE1550" s="3" t="e">
        <f>IF(DEGREES(ACOS(SIN(RADIANS(G1550))*SIN(RADIANS(E1549))+COS(RADIANS(G1550))*COS(RADIANS(E1549))*COS(RADIANS(AE1539))))&gt;90,0,$F$4*$F$5/E1548^2*(SIN(RADIANS(G1550))*SIN(RADIANS(E1549))+COS(RADIANS(G1550))*COS(RADIANS(E1549))*COS(RADIANS(AE1539))))</f>
        <v>#DIV/0!</v>
      </c>
      <c r="AF1550" s="3" t="e">
        <f>IF(DEGREES(ACOS(SIN(RADIANS(G1550))*SIN(RADIANS(E1549))+COS(RADIANS(G1550))*COS(RADIANS(E1549))*COS(RADIANS(AF1539))))&gt;90,0,$F$4*$F$5/E1548^2*(SIN(RADIANS(G1550))*SIN(RADIANS(E1549))+COS(RADIANS(G1550))*COS(RADIANS(E1549))*COS(RADIANS(AF1539))))</f>
        <v>#DIV/0!</v>
      </c>
      <c r="AG1550" s="3" t="e">
        <f>IF(DEGREES(ACOS(SIN(RADIANS(G1550))*SIN(RADIANS(E1549))+COS(RADIANS(G1550))*COS(RADIANS(E1549))*COS(RADIANS(AG1539))))&gt;90,0,$F$4*$F$5/E1548^2*(SIN(RADIANS(G1550))*SIN(RADIANS(E1549))+COS(RADIANS(G1550))*COS(RADIANS(E1549))*COS(RADIANS(AG1539))))</f>
        <v>#DIV/0!</v>
      </c>
      <c r="AH1550" s="3" t="e">
        <f>IF(DEGREES(ACOS(SIN(RADIANS(G1550))*SIN(RADIANS(E1549))+COS(RADIANS(G1550))*COS(RADIANS(E1549))*COS(RADIANS(AH1539))))&gt;90,0,$F$4*$F$5/E1548^2*(SIN(RADIANS(G1550))*SIN(RADIANS(E1549))+COS(RADIANS(G1550))*COS(RADIANS(E1549))*COS(RADIANS(AH1539))))</f>
        <v>#DIV/0!</v>
      </c>
      <c r="AI1550" s="3" t="e">
        <f>IF(DEGREES(ACOS(SIN(RADIANS(G1550))*SIN(RADIANS(E1549))+COS(RADIANS(G1550))*COS(RADIANS(E1549))*COS(RADIANS(AI1539))))&gt;90,0,$F$4*$F$5/E1548^2*(SIN(RADIANS(G1550))*SIN(RADIANS(E1549))+COS(RADIANS(G1550))*COS(RADIANS(E1549))*COS(RADIANS(AI1539))))</f>
        <v>#DIV/0!</v>
      </c>
      <c r="AJ1550" s="3" t="e">
        <f>IF(DEGREES(ACOS(SIN(RADIANS(G1550))*SIN(RADIANS(E1549))+COS(RADIANS(G1550))*COS(RADIANS(E1549))*COS(RADIANS(AJ1539))))&gt;90,0,$F$4*$F$5/E1548^2*(SIN(RADIANS(G1550))*SIN(RADIANS(E1549))+COS(RADIANS(G1550))*COS(RADIANS(E1549))*COS(RADIANS(AJ1539))))</f>
        <v>#DIV/0!</v>
      </c>
      <c r="AK1550" s="3">
        <f>IF(DEGREES(ACOS(SIN(RADIANS(G1550))*SIN(RADIANS(E1549))+COS(RADIANS(G1550))*COS(RADIANS(E1549))*COS(RADIANS(AK1539))))&gt;90,0,$F$4*$F$5/E1548^2*(SIN(RADIANS(G1550))*SIN(RADIANS(E1549))+COS(RADIANS(G1550))*COS(RADIANS(E1549))*COS(RADIANS(AK1539))))</f>
        <v>0</v>
      </c>
      <c r="AL1550" s="3">
        <f>IF(DEGREES(ACOS(SIN(RADIANS(G1550))*SIN(RADIANS(E1549))+COS(RADIANS(G1550))*COS(RADIANS(E1549))*COS(RADIANS(AL1539))))&gt;90,0,$F$4*$F$5/E1548^2*(SIN(RADIANS(G1550))*SIN(RADIANS(E1549))+COS(RADIANS(G1550))*COS(RADIANS(E1549))*COS(RADIANS(AL1539))))</f>
        <v>0</v>
      </c>
      <c r="AM1550" s="3">
        <f>IF(DEGREES(ACOS(SIN(RADIANS(G1550))*SIN(RADIANS(E1549))+COS(RADIANS(G1550))*COS(RADIANS(E1549))*COS(RADIANS(AM1539))))&gt;90,0,$F$4*$F$5/E1548^2*(SIN(RADIANS(G1550))*SIN(RADIANS(E1549))+COS(RADIANS(G1550))*COS(RADIANS(E1549))*COS(RADIANS(AM1539))))</f>
        <v>0</v>
      </c>
      <c r="AN1550" s="3">
        <f>IF(DEGREES(ACOS(SIN(RADIANS(G1550))*SIN(RADIANS(E1549))+COS(RADIANS(G1550))*COS(RADIANS(E1549))*COS(RADIANS(AN1539))))&gt;90,0,$F$4*$F$5/E1548^2*(SIN(RADIANS(G1550))*SIN(RADIANS(E1549))+COS(RADIANS(G1550))*COS(RADIANS(E1549))*COS(RADIANS(AN1539))))</f>
        <v>0</v>
      </c>
      <c r="AO1550" s="3">
        <f>IF(DEGREES(ACOS(SIN(RADIANS(G1550))*SIN(RADIANS(E1549))+COS(RADIANS(G1550))*COS(RADIANS(E1549))*COS(RADIANS(AO1539))))&gt;90,0,$F$4*$F$5/E1548^2*(SIN(RADIANS(G1550))*SIN(RADIANS(E1549))+COS(RADIANS(G1550))*COS(RADIANS(E1549))*COS(RADIANS(AO1539))))</f>
        <v>0</v>
      </c>
      <c r="AP1550" s="3">
        <f>IF(DEGREES(ACOS(SIN(RADIANS(G1550))*SIN(RADIANS(E1549))+COS(RADIANS(G1550))*COS(RADIANS(E1549))*COS(RADIANS(AP1539))))&gt;90,0,$F$4*$F$5/E1548^2*(SIN(RADIANS(G1550))*SIN(RADIANS(E1549))+COS(RADIANS(G1550))*COS(RADIANS(E1549))*COS(RADIANS(AP1539))))</f>
        <v>0</v>
      </c>
      <c r="AQ1550" s="3">
        <f>IF(DEGREES(ACOS(SIN(RADIANS(G1550))*SIN(RADIANS(E1549))+COS(RADIANS(G1550))*COS(RADIANS(E1549))*COS(RADIANS(AQ1539))))&gt;90,0,$F$4*$F$5/E1548^2*(SIN(RADIANS(G1550))*SIN(RADIANS(E1549))+COS(RADIANS(G1550))*COS(RADIANS(E1549))*COS(RADIANS(AQ1539))))</f>
        <v>0</v>
      </c>
      <c r="AR1550" s="3">
        <f>IF(DEGREES(ACOS(SIN(RADIANS(G1550))*SIN(RADIANS(E1549))+COS(RADIANS(G1550))*COS(RADIANS(E1549))*COS(RADIANS(AR1539))))&gt;90,0,$F$4*$F$5/E1548^2*(SIN(RADIANS(G1550))*SIN(RADIANS(E1549))+COS(RADIANS(G1550))*COS(RADIANS(E1549))*COS(RADIANS(AR1539))))</f>
        <v>0</v>
      </c>
    </row>
    <row r="1551" spans="2:44" ht="15.75" customHeight="1" x14ac:dyDescent="0.2">
      <c r="B1551" s="20" t="s">
        <v>790</v>
      </c>
      <c r="E1551" s="3">
        <f>E1550-E1542-360*ROUNDDOWN((E1550-E1542)/360,0)</f>
        <v>0</v>
      </c>
      <c r="G1551" s="3">
        <v>-10</v>
      </c>
      <c r="I1551" s="3">
        <f>IF(DEGREES(ACOS(SIN(RADIANS(G1551))*SIN(RADIANS(E1549))+COS(RADIANS(G1551))*COS(RADIANS(E1549))*COS(RADIANS(I1539))))&gt;90,0,$F$4*$F$5/E1548^2*(SIN(RADIANS(G1551))*SIN(RADIANS(E1549))+COS(RADIANS(G1551))*COS(RADIANS(E1549))*COS(RADIANS(I1539))))</f>
        <v>0</v>
      </c>
      <c r="J1551" s="3">
        <f>IF(DEGREES(ACOS(SIN(RADIANS(G1551))*SIN(RADIANS(E1549))+COS(RADIANS(G1551))*COS(RADIANS(E1549))*COS(RADIANS(J1539))))&gt;90,0,$F$4*$F$5/E1548^2*(SIN(RADIANS(G1551))*SIN(RADIANS(E1549))+COS(RADIANS(G1551))*COS(RADIANS(E1549))*COS(RADIANS(J1539))))</f>
        <v>0</v>
      </c>
      <c r="K1551" s="3">
        <f>IF(DEGREES(ACOS(SIN(RADIANS(G1551))*SIN(RADIANS(E1549))+COS(RADIANS(G1551))*COS(RADIANS(E1549))*COS(RADIANS(K1539))))&gt;90,0,$F$4*$F$5/E1548^2*(SIN(RADIANS(G1551))*SIN(RADIANS(E1549))+COS(RADIANS(G1551))*COS(RADIANS(E1549))*COS(RADIANS(K1539))))</f>
        <v>0</v>
      </c>
      <c r="L1551" s="3">
        <f>IF(DEGREES(ACOS(SIN(RADIANS(G1551))*SIN(RADIANS(E1549))+COS(RADIANS(G1551))*COS(RADIANS(E1549))*COS(RADIANS(L1539))))&gt;90,0,$F$4*$F$5/E1548^2*(SIN(RADIANS(G1551))*SIN(RADIANS(E1549))+COS(RADIANS(G1551))*COS(RADIANS(E1549))*COS(RADIANS(L1539))))</f>
        <v>0</v>
      </c>
      <c r="M1551" s="3">
        <f>IF(DEGREES(ACOS(SIN(RADIANS(G1551))*SIN(RADIANS(E1549))+COS(RADIANS(G1551))*COS(RADIANS(E1549))*COS(RADIANS(M1539))))&gt;90,0,$F$4*$F$5/E1548^2*(SIN(RADIANS(G1551))*SIN(RADIANS(E1549))+COS(RADIANS(G1551))*COS(RADIANS(E1549))*COS(RADIANS(M1539))))</f>
        <v>0</v>
      </c>
      <c r="N1551" s="3">
        <f>IF(DEGREES(ACOS(SIN(RADIANS(G1551))*SIN(RADIANS(E1549))+COS(RADIANS(G1551))*COS(RADIANS(E1549))*COS(RADIANS(N1539))))&gt;90,0,$F$4*$F$5/E1548^2*(SIN(RADIANS(G1551))*SIN(RADIANS(E1549))+COS(RADIANS(G1551))*COS(RADIANS(E1549))*COS(RADIANS(N1539))))</f>
        <v>0</v>
      </c>
      <c r="O1551" s="3">
        <f>IF(DEGREES(ACOS(SIN(RADIANS(G1551))*SIN(RADIANS(E1549))+COS(RADIANS(G1551))*COS(RADIANS(E1549))*COS(RADIANS(O1539))))&gt;90,0,$F$4*$F$5/E1548^2*(SIN(RADIANS(G1551))*SIN(RADIANS(E1549))+COS(RADIANS(G1551))*COS(RADIANS(E1549))*COS(RADIANS(O1539))))</f>
        <v>0</v>
      </c>
      <c r="P1551" s="3">
        <f>IF(DEGREES(ACOS(SIN(RADIANS(G1551))*SIN(RADIANS(E1549))+COS(RADIANS(G1551))*COS(RADIANS(E1549))*COS(RADIANS(P1539))))&gt;90,0,$F$4*$F$5/E1548^2*(SIN(RADIANS(G1551))*SIN(RADIANS(E1549))+COS(RADIANS(G1551))*COS(RADIANS(E1549))*COS(RADIANS(P1539))))</f>
        <v>0</v>
      </c>
      <c r="Q1551" s="3">
        <f>IF(DEGREES(ACOS(SIN(RADIANS(G1551))*SIN(RADIANS(E1549))+COS(RADIANS(G1551))*COS(RADIANS(E1549))*COS(RADIANS(Q1539))))&gt;90,0,$F$4*$F$5/E1548^2*(SIN(RADIANS(G1551))*SIN(RADIANS(E1549))+COS(RADIANS(G1551))*COS(RADIANS(E1549))*COS(RADIANS(Q1539))))</f>
        <v>0</v>
      </c>
      <c r="R1551" s="3" t="e">
        <f>IF(DEGREES(ACOS(SIN(RADIANS(G1551))*SIN(RADIANS(E1549))+COS(RADIANS(G1551))*COS(RADIANS(E1549))*COS(RADIANS(R1539))))&gt;90,0,$F$4*$F$5/E1548^2*(SIN(RADIANS(G1551))*SIN(RADIANS(E1549))+COS(RADIANS(G1551))*COS(RADIANS(E1549))*COS(RADIANS(R1539))))</f>
        <v>#DIV/0!</v>
      </c>
      <c r="S1551" s="3" t="e">
        <f>IF(DEGREES(ACOS(SIN(RADIANS(G1551))*SIN(RADIANS(E1549))+COS(RADIANS(G1551))*COS(RADIANS(E1549))*COS(RADIANS(S1539))))&gt;90,0,$F$4*$F$5/E1548^2*(SIN(RADIANS(G1551))*SIN(RADIANS(E1549))+COS(RADIANS(G1551))*COS(RADIANS(E1549))*COS(RADIANS(S1539))))</f>
        <v>#DIV/0!</v>
      </c>
      <c r="T1551" s="3" t="e">
        <f>IF(DEGREES(ACOS(SIN(RADIANS(G1551))*SIN(RADIANS(E1549))+COS(RADIANS(G1551))*COS(RADIANS(E1549))*COS(RADIANS(T1539))))&gt;90,0,$F$4*$F$5/E1548^2*(SIN(RADIANS(G1551))*SIN(RADIANS(E1549))+COS(RADIANS(G1551))*COS(RADIANS(E1549))*COS(RADIANS(T1539))))</f>
        <v>#DIV/0!</v>
      </c>
      <c r="U1551" s="3" t="e">
        <f>IF(DEGREES(ACOS(SIN(RADIANS(G1551))*SIN(RADIANS(E1549))+COS(RADIANS(G1551))*COS(RADIANS(E1549))*COS(RADIANS(U1539))))&gt;90,0,$F$4*$F$5/E1548^2*(SIN(RADIANS(G1551))*SIN(RADIANS(E1549))+COS(RADIANS(G1551))*COS(RADIANS(E1549))*COS(RADIANS(U1539))))</f>
        <v>#DIV/0!</v>
      </c>
      <c r="V1551" s="3" t="e">
        <f>IF(DEGREES(ACOS(SIN(RADIANS(G1551))*SIN(RADIANS(E1549))+COS(RADIANS(G1551))*COS(RADIANS(E1549))*COS(RADIANS(V1539))))&gt;90,0,$F$4*$F$5/E1548^2*(SIN(RADIANS(G1551))*SIN(RADIANS(E1549))+COS(RADIANS(G1551))*COS(RADIANS(E1549))*COS(RADIANS(V1539))))</f>
        <v>#DIV/0!</v>
      </c>
      <c r="W1551" s="3" t="e">
        <f>IF(DEGREES(ACOS(SIN(RADIANS(G1551))*SIN(RADIANS(E1549))+COS(RADIANS(G1551))*COS(RADIANS(E1549))*COS(RADIANS(W1539))))&gt;90,0,$F$4*$F$5/E1548^2*(SIN(RADIANS(G1551))*SIN(RADIANS(E1549))+COS(RADIANS(G1551))*COS(RADIANS(E1549))*COS(RADIANS(W1539))))</f>
        <v>#DIV/0!</v>
      </c>
      <c r="X1551" s="3" t="e">
        <f>IF(DEGREES(ACOS(SIN(RADIANS(G1551))*SIN(RADIANS(E1549))+COS(RADIANS(G1551))*COS(RADIANS(E1549))*COS(RADIANS(X1539))))&gt;90,0,$F$4*$F$5/E1548^2*(SIN(RADIANS(G1551))*SIN(RADIANS(E1549))+COS(RADIANS(G1551))*COS(RADIANS(E1549))*COS(RADIANS(X1539))))</f>
        <v>#DIV/0!</v>
      </c>
      <c r="Y1551" s="3" t="e">
        <f>IF(DEGREES(ACOS(SIN(RADIANS(G1551))*SIN(RADIANS(E1549))+COS(RADIANS(G1551))*COS(RADIANS(E1549))*COS(RADIANS(Y1539))))&gt;90,0,$F$4*$F$5/E1548^2*(SIN(RADIANS(G1551))*SIN(RADIANS(E1549))+COS(RADIANS(G1551))*COS(RADIANS(E1549))*COS(RADIANS(Y1539))))</f>
        <v>#DIV/0!</v>
      </c>
      <c r="Z1551" s="3" t="e">
        <f>IF(DEGREES(ACOS(SIN(RADIANS(G1551))*SIN(RADIANS(E1549))+COS(RADIANS(G1551))*COS(RADIANS(E1549))*COS(RADIANS(Z1539))))&gt;90,0,$F$4*$F$5/E1548^2*(SIN(RADIANS(G1551))*SIN(RADIANS(E1549))+COS(RADIANS(G1551))*COS(RADIANS(E1549))*COS(RADIANS(Z1539))))</f>
        <v>#DIV/0!</v>
      </c>
      <c r="AA1551" s="3" t="e">
        <f>IF(DEGREES(ACOS(SIN(RADIANS(G1551))*SIN(RADIANS(E1549))+COS(RADIANS(G1551))*COS(RADIANS(E1549))*COS(RADIANS(AA1539))))&gt;90,0,$F$4*$F$5/E1548^2*(SIN(RADIANS(G1551))*SIN(RADIANS(E1549))+COS(RADIANS(G1551))*COS(RADIANS(E1549))*COS(RADIANS(AA1539))))</f>
        <v>#DIV/0!</v>
      </c>
      <c r="AB1551" s="3" t="e">
        <f>IF(DEGREES(ACOS(SIN(RADIANS(G1551))*SIN(RADIANS(E1549))+COS(RADIANS(G1551))*COS(RADIANS(E1549))*COS(RADIANS(AB1539))))&gt;90,0,$F$4*$F$5/E1548^2*(SIN(RADIANS(G1551))*SIN(RADIANS(E1549))+COS(RADIANS(G1551))*COS(RADIANS(E1549))*COS(RADIANS(AB1539))))</f>
        <v>#DIV/0!</v>
      </c>
      <c r="AC1551" s="3" t="e">
        <f>IF(DEGREES(ACOS(SIN(RADIANS(G1551))*SIN(RADIANS(E1549))+COS(RADIANS(G1551))*COS(RADIANS(E1549))*COS(RADIANS(AC1539))))&gt;90,0,$F$4*$F$5/E1548^2*(SIN(RADIANS(G1551))*SIN(RADIANS(E1549))+COS(RADIANS(G1551))*COS(RADIANS(E1549))*COS(RADIANS(AC1539))))</f>
        <v>#DIV/0!</v>
      </c>
      <c r="AD1551" s="3" t="e">
        <f>IF(DEGREES(ACOS(SIN(RADIANS(G1551))*SIN(RADIANS(E1549))+COS(RADIANS(G1551))*COS(RADIANS(E1549))*COS(RADIANS(AD1539))))&gt;90,0,$F$4*$F$5/E1548^2*(SIN(RADIANS(G1551))*SIN(RADIANS(E1549))+COS(RADIANS(G1551))*COS(RADIANS(E1549))*COS(RADIANS(AD1539))))</f>
        <v>#DIV/0!</v>
      </c>
      <c r="AE1551" s="3" t="e">
        <f>IF(DEGREES(ACOS(SIN(RADIANS(G1551))*SIN(RADIANS(E1549))+COS(RADIANS(G1551))*COS(RADIANS(E1549))*COS(RADIANS(AE1539))))&gt;90,0,$F$4*$F$5/E1548^2*(SIN(RADIANS(G1551))*SIN(RADIANS(E1549))+COS(RADIANS(G1551))*COS(RADIANS(E1549))*COS(RADIANS(AE1539))))</f>
        <v>#DIV/0!</v>
      </c>
      <c r="AF1551" s="3" t="e">
        <f>IF(DEGREES(ACOS(SIN(RADIANS(G1551))*SIN(RADIANS(E1549))+COS(RADIANS(G1551))*COS(RADIANS(E1549))*COS(RADIANS(AF1539))))&gt;90,0,$F$4*$F$5/E1548^2*(SIN(RADIANS(G1551))*SIN(RADIANS(E1549))+COS(RADIANS(G1551))*COS(RADIANS(E1549))*COS(RADIANS(AF1539))))</f>
        <v>#DIV/0!</v>
      </c>
      <c r="AG1551" s="3" t="e">
        <f>IF(DEGREES(ACOS(SIN(RADIANS(G1551))*SIN(RADIANS(E1549))+COS(RADIANS(G1551))*COS(RADIANS(E1549))*COS(RADIANS(AG1539))))&gt;90,0,$F$4*$F$5/E1548^2*(SIN(RADIANS(G1551))*SIN(RADIANS(E1549))+COS(RADIANS(G1551))*COS(RADIANS(E1549))*COS(RADIANS(AG1539))))</f>
        <v>#DIV/0!</v>
      </c>
      <c r="AH1551" s="3" t="e">
        <f>IF(DEGREES(ACOS(SIN(RADIANS(G1551))*SIN(RADIANS(E1549))+COS(RADIANS(G1551))*COS(RADIANS(E1549))*COS(RADIANS(AH1539))))&gt;90,0,$F$4*$F$5/E1548^2*(SIN(RADIANS(G1551))*SIN(RADIANS(E1549))+COS(RADIANS(G1551))*COS(RADIANS(E1549))*COS(RADIANS(AH1539))))</f>
        <v>#DIV/0!</v>
      </c>
      <c r="AI1551" s="3" t="e">
        <f>IF(DEGREES(ACOS(SIN(RADIANS(G1551))*SIN(RADIANS(E1549))+COS(RADIANS(G1551))*COS(RADIANS(E1549))*COS(RADIANS(AI1539))))&gt;90,0,$F$4*$F$5/E1548^2*(SIN(RADIANS(G1551))*SIN(RADIANS(E1549))+COS(RADIANS(G1551))*COS(RADIANS(E1549))*COS(RADIANS(AI1539))))</f>
        <v>#DIV/0!</v>
      </c>
      <c r="AJ1551" s="3" t="e">
        <f>IF(DEGREES(ACOS(SIN(RADIANS(G1551))*SIN(RADIANS(E1549))+COS(RADIANS(G1551))*COS(RADIANS(E1549))*COS(RADIANS(AJ1539))))&gt;90,0,$F$4*$F$5/E1548^2*(SIN(RADIANS(G1551))*SIN(RADIANS(E1549))+COS(RADIANS(G1551))*COS(RADIANS(E1549))*COS(RADIANS(AJ1539))))</f>
        <v>#DIV/0!</v>
      </c>
      <c r="AK1551" s="3">
        <f>IF(DEGREES(ACOS(SIN(RADIANS(G1551))*SIN(RADIANS(E1549))+COS(RADIANS(G1551))*COS(RADIANS(E1549))*COS(RADIANS(AK1539))))&gt;90,0,$F$4*$F$5/E1548^2*(SIN(RADIANS(G1551))*SIN(RADIANS(E1549))+COS(RADIANS(G1551))*COS(RADIANS(E1549))*COS(RADIANS(AK1539))))</f>
        <v>0</v>
      </c>
      <c r="AL1551" s="3">
        <f>IF(DEGREES(ACOS(SIN(RADIANS(G1551))*SIN(RADIANS(E1549))+COS(RADIANS(G1551))*COS(RADIANS(E1549))*COS(RADIANS(AL1539))))&gt;90,0,$F$4*$F$5/E1548^2*(SIN(RADIANS(G1551))*SIN(RADIANS(E1549))+COS(RADIANS(G1551))*COS(RADIANS(E1549))*COS(RADIANS(AL1539))))</f>
        <v>0</v>
      </c>
      <c r="AM1551" s="3">
        <f>IF(DEGREES(ACOS(SIN(RADIANS(G1551))*SIN(RADIANS(E1549))+COS(RADIANS(G1551))*COS(RADIANS(E1549))*COS(RADIANS(AM1539))))&gt;90,0,$F$4*$F$5/E1548^2*(SIN(RADIANS(G1551))*SIN(RADIANS(E1549))+COS(RADIANS(G1551))*COS(RADIANS(E1549))*COS(RADIANS(AM1539))))</f>
        <v>0</v>
      </c>
      <c r="AN1551" s="3">
        <f>IF(DEGREES(ACOS(SIN(RADIANS(G1551))*SIN(RADIANS(E1549))+COS(RADIANS(G1551))*COS(RADIANS(E1549))*COS(RADIANS(AN1539))))&gt;90,0,$F$4*$F$5/E1548^2*(SIN(RADIANS(G1551))*SIN(RADIANS(E1549))+COS(RADIANS(G1551))*COS(RADIANS(E1549))*COS(RADIANS(AN1539))))</f>
        <v>0</v>
      </c>
      <c r="AO1551" s="3">
        <f>IF(DEGREES(ACOS(SIN(RADIANS(G1551))*SIN(RADIANS(E1549))+COS(RADIANS(G1551))*COS(RADIANS(E1549))*COS(RADIANS(AO1539))))&gt;90,0,$F$4*$F$5/E1548^2*(SIN(RADIANS(G1551))*SIN(RADIANS(E1549))+COS(RADIANS(G1551))*COS(RADIANS(E1549))*COS(RADIANS(AO1539))))</f>
        <v>0</v>
      </c>
      <c r="AP1551" s="3">
        <f>IF(DEGREES(ACOS(SIN(RADIANS(G1551))*SIN(RADIANS(E1549))+COS(RADIANS(G1551))*COS(RADIANS(E1549))*COS(RADIANS(AP1539))))&gt;90,0,$F$4*$F$5/E1548^2*(SIN(RADIANS(G1551))*SIN(RADIANS(E1549))+COS(RADIANS(G1551))*COS(RADIANS(E1549))*COS(RADIANS(AP1539))))</f>
        <v>0</v>
      </c>
      <c r="AQ1551" s="3">
        <f>IF(DEGREES(ACOS(SIN(RADIANS(G1551))*SIN(RADIANS(E1549))+COS(RADIANS(G1551))*COS(RADIANS(E1549))*COS(RADIANS(AQ1539))))&gt;90,0,$F$4*$F$5/E1548^2*(SIN(RADIANS(G1551))*SIN(RADIANS(E1549))+COS(RADIANS(G1551))*COS(RADIANS(E1549))*COS(RADIANS(AQ1539))))</f>
        <v>0</v>
      </c>
      <c r="AR1551" s="3">
        <f>IF(DEGREES(ACOS(SIN(RADIANS(G1551))*SIN(RADIANS(E1549))+COS(RADIANS(G1551))*COS(RADIANS(E1549))*COS(RADIANS(AR1539))))&gt;90,0,$F$4*$F$5/E1548^2*(SIN(RADIANS(G1551))*SIN(RADIANS(E1549))+COS(RADIANS(G1551))*COS(RADIANS(E1549))*COS(RADIANS(AR1539))))</f>
        <v>0</v>
      </c>
    </row>
    <row r="1552" spans="2:44" ht="15.75" customHeight="1" x14ac:dyDescent="0.2">
      <c r="G1552" s="3">
        <v>-20</v>
      </c>
      <c r="I1552" s="3">
        <f>IF(DEGREES(ACOS(SIN(RADIANS(G1552))*SIN(RADIANS(E1549))+COS(RADIANS(G1552))*COS(RADIANS(E1549))*COS(RADIANS(I1539))))&gt;90,0,$F$4*$F$5/E1548^2*(SIN(RADIANS(G1552))*SIN(RADIANS(E1549))+COS(RADIANS(G1552))*COS(RADIANS(E1549))*COS(RADIANS(I1539))))</f>
        <v>0</v>
      </c>
      <c r="J1552" s="3">
        <f>IF(DEGREES(ACOS(SIN(RADIANS(G1552))*SIN(RADIANS(E1549))+COS(RADIANS(G1552))*COS(RADIANS(E1549))*COS(RADIANS(J1539))))&gt;90,0,$F$4*$F$5/E1548^2*(SIN(RADIANS(G1552))*SIN(RADIANS(E1549))+COS(RADIANS(G1552))*COS(RADIANS(E1549))*COS(RADIANS(J1539))))</f>
        <v>0</v>
      </c>
      <c r="K1552" s="3">
        <f>IF(DEGREES(ACOS(SIN(RADIANS(G1552))*SIN(RADIANS(E1549))+COS(RADIANS(G1552))*COS(RADIANS(E1549))*COS(RADIANS(K1539))))&gt;90,0,$F$4*$F$5/E1548^2*(SIN(RADIANS(G1552))*SIN(RADIANS(E1549))+COS(RADIANS(G1552))*COS(RADIANS(E1549))*COS(RADIANS(K1539))))</f>
        <v>0</v>
      </c>
      <c r="L1552" s="3">
        <f>IF(DEGREES(ACOS(SIN(RADIANS(G1552))*SIN(RADIANS(E1549))+COS(RADIANS(G1552))*COS(RADIANS(E1549))*COS(RADIANS(L1539))))&gt;90,0,$F$4*$F$5/E1548^2*(SIN(RADIANS(G1552))*SIN(RADIANS(E1549))+COS(RADIANS(G1552))*COS(RADIANS(E1549))*COS(RADIANS(L1539))))</f>
        <v>0</v>
      </c>
      <c r="M1552" s="3">
        <f>IF(DEGREES(ACOS(SIN(RADIANS(G1552))*SIN(RADIANS(E1549))+COS(RADIANS(G1552))*COS(RADIANS(E1549))*COS(RADIANS(M1539))))&gt;90,0,$F$4*$F$5/E1548^2*(SIN(RADIANS(G1552))*SIN(RADIANS(E1549))+COS(RADIANS(G1552))*COS(RADIANS(E1549))*COS(RADIANS(M1539))))</f>
        <v>0</v>
      </c>
      <c r="N1552" s="3">
        <f>IF(DEGREES(ACOS(SIN(RADIANS(G1552))*SIN(RADIANS(E1549))+COS(RADIANS(G1552))*COS(RADIANS(E1549))*COS(RADIANS(N1539))))&gt;90,0,$F$4*$F$5/E1548^2*(SIN(RADIANS(G1552))*SIN(RADIANS(E1549))+COS(RADIANS(G1552))*COS(RADIANS(E1549))*COS(RADIANS(N1539))))</f>
        <v>0</v>
      </c>
      <c r="O1552" s="3">
        <f>IF(DEGREES(ACOS(SIN(RADIANS(G1552))*SIN(RADIANS(E1549))+COS(RADIANS(G1552))*COS(RADIANS(E1549))*COS(RADIANS(O1539))))&gt;90,0,$F$4*$F$5/E1548^2*(SIN(RADIANS(G1552))*SIN(RADIANS(E1549))+COS(RADIANS(G1552))*COS(RADIANS(E1549))*COS(RADIANS(O1539))))</f>
        <v>0</v>
      </c>
      <c r="P1552" s="3">
        <f>IF(DEGREES(ACOS(SIN(RADIANS(G1552))*SIN(RADIANS(E1549))+COS(RADIANS(G1552))*COS(RADIANS(E1549))*COS(RADIANS(P1539))))&gt;90,0,$F$4*$F$5/E1548^2*(SIN(RADIANS(G1552))*SIN(RADIANS(E1549))+COS(RADIANS(G1552))*COS(RADIANS(E1549))*COS(RADIANS(P1539))))</f>
        <v>0</v>
      </c>
      <c r="Q1552" s="3">
        <f>IF(DEGREES(ACOS(SIN(RADIANS(G1552))*SIN(RADIANS(E1549))+COS(RADIANS(G1552))*COS(RADIANS(E1549))*COS(RADIANS(Q1539))))&gt;90,0,$F$4*$F$5/E1548^2*(SIN(RADIANS(G1552))*SIN(RADIANS(E1549))+COS(RADIANS(G1552))*COS(RADIANS(E1549))*COS(RADIANS(Q1539))))</f>
        <v>0</v>
      </c>
      <c r="R1552" s="3" t="e">
        <f>IF(DEGREES(ACOS(SIN(RADIANS(G1552))*SIN(RADIANS(E1549))+COS(RADIANS(G1552))*COS(RADIANS(E1549))*COS(RADIANS(R1539))))&gt;90,0,$F$4*$F$5/E1548^2*(SIN(RADIANS(G1552))*SIN(RADIANS(E1549))+COS(RADIANS(G1552))*COS(RADIANS(E1549))*COS(RADIANS(R1539))))</f>
        <v>#DIV/0!</v>
      </c>
      <c r="S1552" s="3" t="e">
        <f>IF(DEGREES(ACOS(SIN(RADIANS(G1552))*SIN(RADIANS(E1549))+COS(RADIANS(G1552))*COS(RADIANS(E1549))*COS(RADIANS(S1539))))&gt;90,0,$F$4*$F$5/E1548^2*(SIN(RADIANS(G1552))*SIN(RADIANS(E1549))+COS(RADIANS(G1552))*COS(RADIANS(E1549))*COS(RADIANS(S1539))))</f>
        <v>#DIV/0!</v>
      </c>
      <c r="T1552" s="3" t="e">
        <f>IF(DEGREES(ACOS(SIN(RADIANS(G1552))*SIN(RADIANS(E1549))+COS(RADIANS(G1552))*COS(RADIANS(E1549))*COS(RADIANS(T1539))))&gt;90,0,$F$4*$F$5/E1548^2*(SIN(RADIANS(G1552))*SIN(RADIANS(E1549))+COS(RADIANS(G1552))*COS(RADIANS(E1549))*COS(RADIANS(T1539))))</f>
        <v>#DIV/0!</v>
      </c>
      <c r="U1552" s="3" t="e">
        <f>IF(DEGREES(ACOS(SIN(RADIANS(G1552))*SIN(RADIANS(E1549))+COS(RADIANS(G1552))*COS(RADIANS(E1549))*COS(RADIANS(U1539))))&gt;90,0,$F$4*$F$5/E1548^2*(SIN(RADIANS(G1552))*SIN(RADIANS(E1549))+COS(RADIANS(G1552))*COS(RADIANS(E1549))*COS(RADIANS(U1539))))</f>
        <v>#DIV/0!</v>
      </c>
      <c r="V1552" s="3" t="e">
        <f>IF(DEGREES(ACOS(SIN(RADIANS(G1552))*SIN(RADIANS(E1549))+COS(RADIANS(G1552))*COS(RADIANS(E1549))*COS(RADIANS(V1539))))&gt;90,0,$F$4*$F$5/E1548^2*(SIN(RADIANS(G1552))*SIN(RADIANS(E1549))+COS(RADIANS(G1552))*COS(RADIANS(E1549))*COS(RADIANS(V1539))))</f>
        <v>#DIV/0!</v>
      </c>
      <c r="W1552" s="3" t="e">
        <f>IF(DEGREES(ACOS(SIN(RADIANS(G1552))*SIN(RADIANS(E1549))+COS(RADIANS(G1552))*COS(RADIANS(E1549))*COS(RADIANS(W1539))))&gt;90,0,$F$4*$F$5/E1548^2*(SIN(RADIANS(G1552))*SIN(RADIANS(E1549))+COS(RADIANS(G1552))*COS(RADIANS(E1549))*COS(RADIANS(W1539))))</f>
        <v>#DIV/0!</v>
      </c>
      <c r="X1552" s="3" t="e">
        <f>IF(DEGREES(ACOS(SIN(RADIANS(G1552))*SIN(RADIANS(E1549))+COS(RADIANS(G1552))*COS(RADIANS(E1549))*COS(RADIANS(X1539))))&gt;90,0,$F$4*$F$5/E1548^2*(SIN(RADIANS(G1552))*SIN(RADIANS(E1549))+COS(RADIANS(G1552))*COS(RADIANS(E1549))*COS(RADIANS(X1539))))</f>
        <v>#DIV/0!</v>
      </c>
      <c r="Y1552" s="3" t="e">
        <f>IF(DEGREES(ACOS(SIN(RADIANS(G1552))*SIN(RADIANS(E1549))+COS(RADIANS(G1552))*COS(RADIANS(E1549))*COS(RADIANS(Y1539))))&gt;90,0,$F$4*$F$5/E1548^2*(SIN(RADIANS(G1552))*SIN(RADIANS(E1549))+COS(RADIANS(G1552))*COS(RADIANS(E1549))*COS(RADIANS(Y1539))))</f>
        <v>#DIV/0!</v>
      </c>
      <c r="Z1552" s="3" t="e">
        <f>IF(DEGREES(ACOS(SIN(RADIANS(G1552))*SIN(RADIANS(E1549))+COS(RADIANS(G1552))*COS(RADIANS(E1549))*COS(RADIANS(Z1539))))&gt;90,0,$F$4*$F$5/E1548^2*(SIN(RADIANS(G1552))*SIN(RADIANS(E1549))+COS(RADIANS(G1552))*COS(RADIANS(E1549))*COS(RADIANS(Z1539))))</f>
        <v>#DIV/0!</v>
      </c>
      <c r="AA1552" s="3" t="e">
        <f>IF(DEGREES(ACOS(SIN(RADIANS(G1552))*SIN(RADIANS(E1549))+COS(RADIANS(G1552))*COS(RADIANS(E1549))*COS(RADIANS(AA1539))))&gt;90,0,$F$4*$F$5/E1548^2*(SIN(RADIANS(G1552))*SIN(RADIANS(E1549))+COS(RADIANS(G1552))*COS(RADIANS(E1549))*COS(RADIANS(AA1539))))</f>
        <v>#DIV/0!</v>
      </c>
      <c r="AB1552" s="3" t="e">
        <f>IF(DEGREES(ACOS(SIN(RADIANS(G1552))*SIN(RADIANS(E1549))+COS(RADIANS(G1552))*COS(RADIANS(E1549))*COS(RADIANS(AB1539))))&gt;90,0,$F$4*$F$5/E1548^2*(SIN(RADIANS(G1552))*SIN(RADIANS(E1549))+COS(RADIANS(G1552))*COS(RADIANS(E1549))*COS(RADIANS(AB1539))))</f>
        <v>#DIV/0!</v>
      </c>
      <c r="AC1552" s="3" t="e">
        <f>IF(DEGREES(ACOS(SIN(RADIANS(G1552))*SIN(RADIANS(E1549))+COS(RADIANS(G1552))*COS(RADIANS(E1549))*COS(RADIANS(AC1539))))&gt;90,0,$F$4*$F$5/E1548^2*(SIN(RADIANS(G1552))*SIN(RADIANS(E1549))+COS(RADIANS(G1552))*COS(RADIANS(E1549))*COS(RADIANS(AC1539))))</f>
        <v>#DIV/0!</v>
      </c>
      <c r="AD1552" s="3" t="e">
        <f>IF(DEGREES(ACOS(SIN(RADIANS(G1552))*SIN(RADIANS(E1549))+COS(RADIANS(G1552))*COS(RADIANS(E1549))*COS(RADIANS(AD1539))))&gt;90,0,$F$4*$F$5/E1548^2*(SIN(RADIANS(G1552))*SIN(RADIANS(E1549))+COS(RADIANS(G1552))*COS(RADIANS(E1549))*COS(RADIANS(AD1539))))</f>
        <v>#DIV/0!</v>
      </c>
      <c r="AE1552" s="3" t="e">
        <f>IF(DEGREES(ACOS(SIN(RADIANS(G1552))*SIN(RADIANS(E1549))+COS(RADIANS(G1552))*COS(RADIANS(E1549))*COS(RADIANS(AE1539))))&gt;90,0,$F$4*$F$5/E1548^2*(SIN(RADIANS(G1552))*SIN(RADIANS(E1549))+COS(RADIANS(G1552))*COS(RADIANS(E1549))*COS(RADIANS(AE1539))))</f>
        <v>#DIV/0!</v>
      </c>
      <c r="AF1552" s="3" t="e">
        <f>IF(DEGREES(ACOS(SIN(RADIANS(G1552))*SIN(RADIANS(E1549))+COS(RADIANS(G1552))*COS(RADIANS(E1549))*COS(RADIANS(AF1539))))&gt;90,0,$F$4*$F$5/E1548^2*(SIN(RADIANS(G1552))*SIN(RADIANS(E1549))+COS(RADIANS(G1552))*COS(RADIANS(E1549))*COS(RADIANS(AF1539))))</f>
        <v>#DIV/0!</v>
      </c>
      <c r="AG1552" s="3" t="e">
        <f>IF(DEGREES(ACOS(SIN(RADIANS(G1552))*SIN(RADIANS(E1549))+COS(RADIANS(G1552))*COS(RADIANS(E1549))*COS(RADIANS(AG1539))))&gt;90,0,$F$4*$F$5/E1548^2*(SIN(RADIANS(G1552))*SIN(RADIANS(E1549))+COS(RADIANS(G1552))*COS(RADIANS(E1549))*COS(RADIANS(AG1539))))</f>
        <v>#DIV/0!</v>
      </c>
      <c r="AH1552" s="3" t="e">
        <f>IF(DEGREES(ACOS(SIN(RADIANS(G1552))*SIN(RADIANS(E1549))+COS(RADIANS(G1552))*COS(RADIANS(E1549))*COS(RADIANS(AH1539))))&gt;90,0,$F$4*$F$5/E1548^2*(SIN(RADIANS(G1552))*SIN(RADIANS(E1549))+COS(RADIANS(G1552))*COS(RADIANS(E1549))*COS(RADIANS(AH1539))))</f>
        <v>#DIV/0!</v>
      </c>
      <c r="AI1552" s="3" t="e">
        <f>IF(DEGREES(ACOS(SIN(RADIANS(G1552))*SIN(RADIANS(E1549))+COS(RADIANS(G1552))*COS(RADIANS(E1549))*COS(RADIANS(AI1539))))&gt;90,0,$F$4*$F$5/E1548^2*(SIN(RADIANS(G1552))*SIN(RADIANS(E1549))+COS(RADIANS(G1552))*COS(RADIANS(E1549))*COS(RADIANS(AI1539))))</f>
        <v>#DIV/0!</v>
      </c>
      <c r="AJ1552" s="3" t="e">
        <f>IF(DEGREES(ACOS(SIN(RADIANS(G1552))*SIN(RADIANS(E1549))+COS(RADIANS(G1552))*COS(RADIANS(E1549))*COS(RADIANS(AJ1539))))&gt;90,0,$F$4*$F$5/E1548^2*(SIN(RADIANS(G1552))*SIN(RADIANS(E1549))+COS(RADIANS(G1552))*COS(RADIANS(E1549))*COS(RADIANS(AJ1539))))</f>
        <v>#DIV/0!</v>
      </c>
      <c r="AK1552" s="3">
        <f>IF(DEGREES(ACOS(SIN(RADIANS(G1552))*SIN(RADIANS(E1549))+COS(RADIANS(G1552))*COS(RADIANS(E1549))*COS(RADIANS(AK1539))))&gt;90,0,$F$4*$F$5/E1548^2*(SIN(RADIANS(G1552))*SIN(RADIANS(E1549))+COS(RADIANS(G1552))*COS(RADIANS(E1549))*COS(RADIANS(AK1539))))</f>
        <v>0</v>
      </c>
      <c r="AL1552" s="3">
        <f>IF(DEGREES(ACOS(SIN(RADIANS(G1552))*SIN(RADIANS(E1549))+COS(RADIANS(G1552))*COS(RADIANS(E1549))*COS(RADIANS(AL1539))))&gt;90,0,$F$4*$F$5/E1548^2*(SIN(RADIANS(G1552))*SIN(RADIANS(E1549))+COS(RADIANS(G1552))*COS(RADIANS(E1549))*COS(RADIANS(AL1539))))</f>
        <v>0</v>
      </c>
      <c r="AM1552" s="3">
        <f>IF(DEGREES(ACOS(SIN(RADIANS(G1552))*SIN(RADIANS(E1549))+COS(RADIANS(G1552))*COS(RADIANS(E1549))*COS(RADIANS(AM1539))))&gt;90,0,$F$4*$F$5/E1548^2*(SIN(RADIANS(G1552))*SIN(RADIANS(E1549))+COS(RADIANS(G1552))*COS(RADIANS(E1549))*COS(RADIANS(AM1539))))</f>
        <v>0</v>
      </c>
      <c r="AN1552" s="3">
        <f>IF(DEGREES(ACOS(SIN(RADIANS(G1552))*SIN(RADIANS(E1549))+COS(RADIANS(G1552))*COS(RADIANS(E1549))*COS(RADIANS(AN1539))))&gt;90,0,$F$4*$F$5/E1548^2*(SIN(RADIANS(G1552))*SIN(RADIANS(E1549))+COS(RADIANS(G1552))*COS(RADIANS(E1549))*COS(RADIANS(AN1539))))</f>
        <v>0</v>
      </c>
      <c r="AO1552" s="3">
        <f>IF(DEGREES(ACOS(SIN(RADIANS(G1552))*SIN(RADIANS(E1549))+COS(RADIANS(G1552))*COS(RADIANS(E1549))*COS(RADIANS(AO1539))))&gt;90,0,$F$4*$F$5/E1548^2*(SIN(RADIANS(G1552))*SIN(RADIANS(E1549))+COS(RADIANS(G1552))*COS(RADIANS(E1549))*COS(RADIANS(AO1539))))</f>
        <v>0</v>
      </c>
      <c r="AP1552" s="3">
        <f>IF(DEGREES(ACOS(SIN(RADIANS(G1552))*SIN(RADIANS(E1549))+COS(RADIANS(G1552))*COS(RADIANS(E1549))*COS(RADIANS(AP1539))))&gt;90,0,$F$4*$F$5/E1548^2*(SIN(RADIANS(G1552))*SIN(RADIANS(E1549))+COS(RADIANS(G1552))*COS(RADIANS(E1549))*COS(RADIANS(AP1539))))</f>
        <v>0</v>
      </c>
      <c r="AQ1552" s="3">
        <f>IF(DEGREES(ACOS(SIN(RADIANS(G1552))*SIN(RADIANS(E1549))+COS(RADIANS(G1552))*COS(RADIANS(E1549))*COS(RADIANS(AQ1539))))&gt;90,0,$F$4*$F$5/E1548^2*(SIN(RADIANS(G1552))*SIN(RADIANS(E1549))+COS(RADIANS(G1552))*COS(RADIANS(E1549))*COS(RADIANS(AQ1539))))</f>
        <v>0</v>
      </c>
      <c r="AR1552" s="3">
        <f>IF(DEGREES(ACOS(SIN(RADIANS(G1552))*SIN(RADIANS(E1549))+COS(RADIANS(G1552))*COS(RADIANS(E1549))*COS(RADIANS(AR1539))))&gt;90,0,$F$4*$F$5/E1548^2*(SIN(RADIANS(G1552))*SIN(RADIANS(E1549))+COS(RADIANS(G1552))*COS(RADIANS(E1549))*COS(RADIANS(AR1539))))</f>
        <v>0</v>
      </c>
    </row>
    <row r="1553" spans="2:44" ht="15.75" customHeight="1" x14ac:dyDescent="0.2">
      <c r="G1553" s="3">
        <v>-30</v>
      </c>
      <c r="I1553" s="3">
        <f>IF(DEGREES(ACOS(SIN(RADIANS(G1553))*SIN(RADIANS(E1549))+COS(RADIANS(G1553))*COS(RADIANS(E1549))*COS(RADIANS(I1539))))&gt;90,0,$F$4*$F$5/E1548^2*(SIN(RADIANS(G1553))*SIN(RADIANS(E1549))+COS(RADIANS(G1553))*COS(RADIANS(E1549))*COS(RADIANS(I1539))))</f>
        <v>0</v>
      </c>
      <c r="J1553" s="3">
        <f>IF(DEGREES(ACOS(SIN(RADIANS(G1553))*SIN(RADIANS(E1549))+COS(RADIANS(G1553))*COS(RADIANS(E1549))*COS(RADIANS(J1539))))&gt;90,0,$F$4*$F$5/E1548^2*(SIN(RADIANS(G1553))*SIN(RADIANS(E1549))+COS(RADIANS(G1553))*COS(RADIANS(E1549))*COS(RADIANS(J1539))))</f>
        <v>0</v>
      </c>
      <c r="K1553" s="3">
        <f>IF(DEGREES(ACOS(SIN(RADIANS(G1553))*SIN(RADIANS(E1549))+COS(RADIANS(G1553))*COS(RADIANS(E1549))*COS(RADIANS(K1539))))&gt;90,0,$F$4*$F$5/E1548^2*(SIN(RADIANS(G1553))*SIN(RADIANS(E1549))+COS(RADIANS(G1553))*COS(RADIANS(E1549))*COS(RADIANS(K1539))))</f>
        <v>0</v>
      </c>
      <c r="L1553" s="3">
        <f>IF(DEGREES(ACOS(SIN(RADIANS(G1553))*SIN(RADIANS(E1549))+COS(RADIANS(G1553))*COS(RADIANS(E1549))*COS(RADIANS(L1539))))&gt;90,0,$F$4*$F$5/E1548^2*(SIN(RADIANS(G1553))*SIN(RADIANS(E1549))+COS(RADIANS(G1553))*COS(RADIANS(E1549))*COS(RADIANS(L1539))))</f>
        <v>0</v>
      </c>
      <c r="M1553" s="3">
        <f>IF(DEGREES(ACOS(SIN(RADIANS(G1553))*SIN(RADIANS(E1549))+COS(RADIANS(G1553))*COS(RADIANS(E1549))*COS(RADIANS(M1539))))&gt;90,0,$F$4*$F$5/E1548^2*(SIN(RADIANS(G1553))*SIN(RADIANS(E1549))+COS(RADIANS(G1553))*COS(RADIANS(E1549))*COS(RADIANS(M1539))))</f>
        <v>0</v>
      </c>
      <c r="N1553" s="3">
        <f>IF(DEGREES(ACOS(SIN(RADIANS(G1553))*SIN(RADIANS(E1549))+COS(RADIANS(G1553))*COS(RADIANS(E1549))*COS(RADIANS(N1539))))&gt;90,0,$F$4*$F$5/E1548^2*(SIN(RADIANS(G1553))*SIN(RADIANS(E1549))+COS(RADIANS(G1553))*COS(RADIANS(E1549))*COS(RADIANS(N1539))))</f>
        <v>0</v>
      </c>
      <c r="O1553" s="3">
        <f>IF(DEGREES(ACOS(SIN(RADIANS(G1553))*SIN(RADIANS(E1549))+COS(RADIANS(G1553))*COS(RADIANS(E1549))*COS(RADIANS(O1539))))&gt;90,0,$F$4*$F$5/E1548^2*(SIN(RADIANS(G1553))*SIN(RADIANS(E1549))+COS(RADIANS(G1553))*COS(RADIANS(E1549))*COS(RADIANS(O1539))))</f>
        <v>0</v>
      </c>
      <c r="P1553" s="3">
        <f>IF(DEGREES(ACOS(SIN(RADIANS(G1553))*SIN(RADIANS(E1549))+COS(RADIANS(G1553))*COS(RADIANS(E1549))*COS(RADIANS(P1539))))&gt;90,0,$F$4*$F$5/E1548^2*(SIN(RADIANS(G1553))*SIN(RADIANS(E1549))+COS(RADIANS(G1553))*COS(RADIANS(E1549))*COS(RADIANS(P1539))))</f>
        <v>0</v>
      </c>
      <c r="Q1553" s="3">
        <f>IF(DEGREES(ACOS(SIN(RADIANS(G1553))*SIN(RADIANS(E1549))+COS(RADIANS(G1553))*COS(RADIANS(E1549))*COS(RADIANS(Q1539))))&gt;90,0,$F$4*$F$5/E1548^2*(SIN(RADIANS(G1553))*SIN(RADIANS(E1549))+COS(RADIANS(G1553))*COS(RADIANS(E1549))*COS(RADIANS(Q1539))))</f>
        <v>0</v>
      </c>
      <c r="R1553" s="3" t="e">
        <f>IF(DEGREES(ACOS(SIN(RADIANS(G1553))*SIN(RADIANS(E1549))+COS(RADIANS(G1553))*COS(RADIANS(E1549))*COS(RADIANS(R1539))))&gt;90,0,$F$4*$F$5/E1548^2*(SIN(RADIANS(G1553))*SIN(RADIANS(E1549))+COS(RADIANS(G1553))*COS(RADIANS(E1549))*COS(RADIANS(R1539))))</f>
        <v>#DIV/0!</v>
      </c>
      <c r="S1553" s="3" t="e">
        <f>IF(DEGREES(ACOS(SIN(RADIANS(G1553))*SIN(RADIANS(E1549))+COS(RADIANS(G1553))*COS(RADIANS(E1549))*COS(RADIANS(S1539))))&gt;90,0,$F$4*$F$5/E1548^2*(SIN(RADIANS(G1553))*SIN(RADIANS(E1549))+COS(RADIANS(G1553))*COS(RADIANS(E1549))*COS(RADIANS(S1539))))</f>
        <v>#DIV/0!</v>
      </c>
      <c r="T1553" s="3" t="e">
        <f>IF(DEGREES(ACOS(SIN(RADIANS(G1553))*SIN(RADIANS(E1549))+COS(RADIANS(G1553))*COS(RADIANS(E1549))*COS(RADIANS(T1539))))&gt;90,0,$F$4*$F$5/E1548^2*(SIN(RADIANS(G1553))*SIN(RADIANS(E1549))+COS(RADIANS(G1553))*COS(RADIANS(E1549))*COS(RADIANS(T1539))))</f>
        <v>#DIV/0!</v>
      </c>
      <c r="U1553" s="3" t="e">
        <f>IF(DEGREES(ACOS(SIN(RADIANS(G1553))*SIN(RADIANS(E1549))+COS(RADIANS(G1553))*COS(RADIANS(E1549))*COS(RADIANS(U1539))))&gt;90,0,$F$4*$F$5/E1548^2*(SIN(RADIANS(G1553))*SIN(RADIANS(E1549))+COS(RADIANS(G1553))*COS(RADIANS(E1549))*COS(RADIANS(U1539))))</f>
        <v>#DIV/0!</v>
      </c>
      <c r="V1553" s="3" t="e">
        <f>IF(DEGREES(ACOS(SIN(RADIANS(G1553))*SIN(RADIANS(E1549))+COS(RADIANS(G1553))*COS(RADIANS(E1549))*COS(RADIANS(V1539))))&gt;90,0,$F$4*$F$5/E1548^2*(SIN(RADIANS(G1553))*SIN(RADIANS(E1549))+COS(RADIANS(G1553))*COS(RADIANS(E1549))*COS(RADIANS(V1539))))</f>
        <v>#DIV/0!</v>
      </c>
      <c r="W1553" s="3" t="e">
        <f>IF(DEGREES(ACOS(SIN(RADIANS(G1553))*SIN(RADIANS(E1549))+COS(RADIANS(G1553))*COS(RADIANS(E1549))*COS(RADIANS(W1539))))&gt;90,0,$F$4*$F$5/E1548^2*(SIN(RADIANS(G1553))*SIN(RADIANS(E1549))+COS(RADIANS(G1553))*COS(RADIANS(E1549))*COS(RADIANS(W1539))))</f>
        <v>#DIV/0!</v>
      </c>
      <c r="X1553" s="3" t="e">
        <f>IF(DEGREES(ACOS(SIN(RADIANS(G1553))*SIN(RADIANS(E1549))+COS(RADIANS(G1553))*COS(RADIANS(E1549))*COS(RADIANS(X1539))))&gt;90,0,$F$4*$F$5/E1548^2*(SIN(RADIANS(G1553))*SIN(RADIANS(E1549))+COS(RADIANS(G1553))*COS(RADIANS(E1549))*COS(RADIANS(X1539))))</f>
        <v>#DIV/0!</v>
      </c>
      <c r="Y1553" s="3" t="e">
        <f>IF(DEGREES(ACOS(SIN(RADIANS(G1553))*SIN(RADIANS(E1549))+COS(RADIANS(G1553))*COS(RADIANS(E1549))*COS(RADIANS(Y1539))))&gt;90,0,$F$4*$F$5/E1548^2*(SIN(RADIANS(G1553))*SIN(RADIANS(E1549))+COS(RADIANS(G1553))*COS(RADIANS(E1549))*COS(RADIANS(Y1539))))</f>
        <v>#DIV/0!</v>
      </c>
      <c r="Z1553" s="3" t="e">
        <f>IF(DEGREES(ACOS(SIN(RADIANS(G1553))*SIN(RADIANS(E1549))+COS(RADIANS(G1553))*COS(RADIANS(E1549))*COS(RADIANS(Z1539))))&gt;90,0,$F$4*$F$5/E1548^2*(SIN(RADIANS(G1553))*SIN(RADIANS(E1549))+COS(RADIANS(G1553))*COS(RADIANS(E1549))*COS(RADIANS(Z1539))))</f>
        <v>#DIV/0!</v>
      </c>
      <c r="AA1553" s="3" t="e">
        <f>IF(DEGREES(ACOS(SIN(RADIANS(G1553))*SIN(RADIANS(E1549))+COS(RADIANS(G1553))*COS(RADIANS(E1549))*COS(RADIANS(AA1539))))&gt;90,0,$F$4*$F$5/E1548^2*(SIN(RADIANS(G1553))*SIN(RADIANS(E1549))+COS(RADIANS(G1553))*COS(RADIANS(E1549))*COS(RADIANS(AA1539))))</f>
        <v>#DIV/0!</v>
      </c>
      <c r="AB1553" s="3" t="e">
        <f>IF(DEGREES(ACOS(SIN(RADIANS(G1553))*SIN(RADIANS(E1549))+COS(RADIANS(G1553))*COS(RADIANS(E1549))*COS(RADIANS(AB1539))))&gt;90,0,$F$4*$F$5/E1548^2*(SIN(RADIANS(G1553))*SIN(RADIANS(E1549))+COS(RADIANS(G1553))*COS(RADIANS(E1549))*COS(RADIANS(AB1539))))</f>
        <v>#DIV/0!</v>
      </c>
      <c r="AC1553" s="3" t="e">
        <f>IF(DEGREES(ACOS(SIN(RADIANS(G1553))*SIN(RADIANS(E1549))+COS(RADIANS(G1553))*COS(RADIANS(E1549))*COS(RADIANS(AC1539))))&gt;90,0,$F$4*$F$5/E1548^2*(SIN(RADIANS(G1553))*SIN(RADIANS(E1549))+COS(RADIANS(G1553))*COS(RADIANS(E1549))*COS(RADIANS(AC1539))))</f>
        <v>#DIV/0!</v>
      </c>
      <c r="AD1553" s="3" t="e">
        <f>IF(DEGREES(ACOS(SIN(RADIANS(G1553))*SIN(RADIANS(E1549))+COS(RADIANS(G1553))*COS(RADIANS(E1549))*COS(RADIANS(AD1539))))&gt;90,0,$F$4*$F$5/E1548^2*(SIN(RADIANS(G1553))*SIN(RADIANS(E1549))+COS(RADIANS(G1553))*COS(RADIANS(E1549))*COS(RADIANS(AD1539))))</f>
        <v>#DIV/0!</v>
      </c>
      <c r="AE1553" s="3" t="e">
        <f>IF(DEGREES(ACOS(SIN(RADIANS(G1553))*SIN(RADIANS(E1549))+COS(RADIANS(G1553))*COS(RADIANS(E1549))*COS(RADIANS(AE1539))))&gt;90,0,$F$4*$F$5/E1548^2*(SIN(RADIANS(G1553))*SIN(RADIANS(E1549))+COS(RADIANS(G1553))*COS(RADIANS(E1549))*COS(RADIANS(AE1539))))</f>
        <v>#DIV/0!</v>
      </c>
      <c r="AF1553" s="3" t="e">
        <f>IF(DEGREES(ACOS(SIN(RADIANS(G1553))*SIN(RADIANS(E1549))+COS(RADIANS(G1553))*COS(RADIANS(E1549))*COS(RADIANS(AF1539))))&gt;90,0,$F$4*$F$5/E1548^2*(SIN(RADIANS(G1553))*SIN(RADIANS(E1549))+COS(RADIANS(G1553))*COS(RADIANS(E1549))*COS(RADIANS(AF1539))))</f>
        <v>#DIV/0!</v>
      </c>
      <c r="AG1553" s="3" t="e">
        <f>IF(DEGREES(ACOS(SIN(RADIANS(G1553))*SIN(RADIANS(E1549))+COS(RADIANS(G1553))*COS(RADIANS(E1549))*COS(RADIANS(AG1539))))&gt;90,0,$F$4*$F$5/E1548^2*(SIN(RADIANS(G1553))*SIN(RADIANS(E1549))+COS(RADIANS(G1553))*COS(RADIANS(E1549))*COS(RADIANS(AG1539))))</f>
        <v>#DIV/0!</v>
      </c>
      <c r="AH1553" s="3" t="e">
        <f>IF(DEGREES(ACOS(SIN(RADIANS(G1553))*SIN(RADIANS(E1549))+COS(RADIANS(G1553))*COS(RADIANS(E1549))*COS(RADIANS(AH1539))))&gt;90,0,$F$4*$F$5/E1548^2*(SIN(RADIANS(G1553))*SIN(RADIANS(E1549))+COS(RADIANS(G1553))*COS(RADIANS(E1549))*COS(RADIANS(AH1539))))</f>
        <v>#DIV/0!</v>
      </c>
      <c r="AI1553" s="3" t="e">
        <f>IF(DEGREES(ACOS(SIN(RADIANS(G1553))*SIN(RADIANS(E1549))+COS(RADIANS(G1553))*COS(RADIANS(E1549))*COS(RADIANS(AI1539))))&gt;90,0,$F$4*$F$5/E1548^2*(SIN(RADIANS(G1553))*SIN(RADIANS(E1549))+COS(RADIANS(G1553))*COS(RADIANS(E1549))*COS(RADIANS(AI1539))))</f>
        <v>#DIV/0!</v>
      </c>
      <c r="AJ1553" s="3" t="e">
        <f>IF(DEGREES(ACOS(SIN(RADIANS(G1553))*SIN(RADIANS(E1549))+COS(RADIANS(G1553))*COS(RADIANS(E1549))*COS(RADIANS(AJ1539))))&gt;90,0,$F$4*$F$5/E1548^2*(SIN(RADIANS(G1553))*SIN(RADIANS(E1549))+COS(RADIANS(G1553))*COS(RADIANS(E1549))*COS(RADIANS(AJ1539))))</f>
        <v>#DIV/0!</v>
      </c>
      <c r="AK1553" s="3">
        <f>IF(DEGREES(ACOS(SIN(RADIANS(G1553))*SIN(RADIANS(E1549))+COS(RADIANS(G1553))*COS(RADIANS(E1549))*COS(RADIANS(AK1539))))&gt;90,0,$F$4*$F$5/E1548^2*(SIN(RADIANS(G1553))*SIN(RADIANS(E1549))+COS(RADIANS(G1553))*COS(RADIANS(E1549))*COS(RADIANS(AK1539))))</f>
        <v>0</v>
      </c>
      <c r="AL1553" s="3">
        <f>IF(DEGREES(ACOS(SIN(RADIANS(G1553))*SIN(RADIANS(E1549))+COS(RADIANS(G1553))*COS(RADIANS(E1549))*COS(RADIANS(AL1539))))&gt;90,0,$F$4*$F$5/E1548^2*(SIN(RADIANS(G1553))*SIN(RADIANS(E1549))+COS(RADIANS(G1553))*COS(RADIANS(E1549))*COS(RADIANS(AL1539))))</f>
        <v>0</v>
      </c>
      <c r="AM1553" s="3">
        <f>IF(DEGREES(ACOS(SIN(RADIANS(G1553))*SIN(RADIANS(E1549))+COS(RADIANS(G1553))*COS(RADIANS(E1549))*COS(RADIANS(AM1539))))&gt;90,0,$F$4*$F$5/E1548^2*(SIN(RADIANS(G1553))*SIN(RADIANS(E1549))+COS(RADIANS(G1553))*COS(RADIANS(E1549))*COS(RADIANS(AM1539))))</f>
        <v>0</v>
      </c>
      <c r="AN1553" s="3">
        <f>IF(DEGREES(ACOS(SIN(RADIANS(G1553))*SIN(RADIANS(E1549))+COS(RADIANS(G1553))*COS(RADIANS(E1549))*COS(RADIANS(AN1539))))&gt;90,0,$F$4*$F$5/E1548^2*(SIN(RADIANS(G1553))*SIN(RADIANS(E1549))+COS(RADIANS(G1553))*COS(RADIANS(E1549))*COS(RADIANS(AN1539))))</f>
        <v>0</v>
      </c>
      <c r="AO1553" s="3">
        <f>IF(DEGREES(ACOS(SIN(RADIANS(G1553))*SIN(RADIANS(E1549))+COS(RADIANS(G1553))*COS(RADIANS(E1549))*COS(RADIANS(AO1539))))&gt;90,0,$F$4*$F$5/E1548^2*(SIN(RADIANS(G1553))*SIN(RADIANS(E1549))+COS(RADIANS(G1553))*COS(RADIANS(E1549))*COS(RADIANS(AO1539))))</f>
        <v>0</v>
      </c>
      <c r="AP1553" s="3">
        <f>IF(DEGREES(ACOS(SIN(RADIANS(G1553))*SIN(RADIANS(E1549))+COS(RADIANS(G1553))*COS(RADIANS(E1549))*COS(RADIANS(AP1539))))&gt;90,0,$F$4*$F$5/E1548^2*(SIN(RADIANS(G1553))*SIN(RADIANS(E1549))+COS(RADIANS(G1553))*COS(RADIANS(E1549))*COS(RADIANS(AP1539))))</f>
        <v>0</v>
      </c>
      <c r="AQ1553" s="3">
        <f>IF(DEGREES(ACOS(SIN(RADIANS(G1553))*SIN(RADIANS(E1549))+COS(RADIANS(G1553))*COS(RADIANS(E1549))*COS(RADIANS(AQ1539))))&gt;90,0,$F$4*$F$5/E1548^2*(SIN(RADIANS(G1553))*SIN(RADIANS(E1549))+COS(RADIANS(G1553))*COS(RADIANS(E1549))*COS(RADIANS(AQ1539))))</f>
        <v>0</v>
      </c>
      <c r="AR1553" s="3">
        <f>IF(DEGREES(ACOS(SIN(RADIANS(G1553))*SIN(RADIANS(E1549))+COS(RADIANS(G1553))*COS(RADIANS(E1549))*COS(RADIANS(AR1539))))&gt;90,0,$F$4*$F$5/E1548^2*(SIN(RADIANS(G1553))*SIN(RADIANS(E1549))+COS(RADIANS(G1553))*COS(RADIANS(E1549))*COS(RADIANS(AR1539))))</f>
        <v>0</v>
      </c>
    </row>
    <row r="1554" spans="2:44" ht="15.75" customHeight="1" x14ac:dyDescent="0.2">
      <c r="G1554" s="3">
        <v>-40</v>
      </c>
      <c r="I1554" s="3">
        <f>IF(DEGREES(ACOS(SIN(RADIANS(G1554))*SIN(RADIANS(E1549))+COS(RADIANS(G1554))*COS(RADIANS(E1549))*COS(RADIANS(I1539))))&gt;90,0,$F$4*$F$5/E1548^2*(SIN(RADIANS(G1554))*SIN(RADIANS(E1549))+COS(RADIANS(G1554))*COS(RADIANS(E1549))*COS(RADIANS(I1539))))</f>
        <v>0</v>
      </c>
      <c r="J1554" s="3">
        <f>IF(DEGREES(ACOS(SIN(RADIANS(G1554))*SIN(RADIANS(E1549))+COS(RADIANS(G1554))*COS(RADIANS(E1549))*COS(RADIANS(J1539))))&gt;90,0,$F$4*$F$5/E1548^2*(SIN(RADIANS(G1554))*SIN(RADIANS(E1549))+COS(RADIANS(G1554))*COS(RADIANS(E1549))*COS(RADIANS(J1539))))</f>
        <v>0</v>
      </c>
      <c r="K1554" s="3">
        <f>IF(DEGREES(ACOS(SIN(RADIANS(G1554))*SIN(RADIANS(E1549))+COS(RADIANS(G1554))*COS(RADIANS(E1549))*COS(RADIANS(K1539))))&gt;90,0,$F$4*$F$5/E1548^2*(SIN(RADIANS(G1554))*SIN(RADIANS(E1549))+COS(RADIANS(G1554))*COS(RADIANS(E1549))*COS(RADIANS(K1539))))</f>
        <v>0</v>
      </c>
      <c r="L1554" s="3">
        <f>IF(DEGREES(ACOS(SIN(RADIANS(G1554))*SIN(RADIANS(E1549))+COS(RADIANS(G1554))*COS(RADIANS(E1549))*COS(RADIANS(L1539))))&gt;90,0,$F$4*$F$5/E1548^2*(SIN(RADIANS(G1554))*SIN(RADIANS(E1549))+COS(RADIANS(G1554))*COS(RADIANS(E1549))*COS(RADIANS(L1539))))</f>
        <v>0</v>
      </c>
      <c r="M1554" s="3">
        <f>IF(DEGREES(ACOS(SIN(RADIANS(G1554))*SIN(RADIANS(E1549))+COS(RADIANS(G1554))*COS(RADIANS(E1549))*COS(RADIANS(M1539))))&gt;90,0,$F$4*$F$5/E1548^2*(SIN(RADIANS(G1554))*SIN(RADIANS(E1549))+COS(RADIANS(G1554))*COS(RADIANS(E1549))*COS(RADIANS(M1539))))</f>
        <v>0</v>
      </c>
      <c r="N1554" s="3">
        <f>IF(DEGREES(ACOS(SIN(RADIANS(G1554))*SIN(RADIANS(E1549))+COS(RADIANS(G1554))*COS(RADIANS(E1549))*COS(RADIANS(N1539))))&gt;90,0,$F$4*$F$5/E1548^2*(SIN(RADIANS(G1554))*SIN(RADIANS(E1549))+COS(RADIANS(G1554))*COS(RADIANS(E1549))*COS(RADIANS(N1539))))</f>
        <v>0</v>
      </c>
      <c r="O1554" s="3">
        <f>IF(DEGREES(ACOS(SIN(RADIANS(G1554))*SIN(RADIANS(E1549))+COS(RADIANS(G1554))*COS(RADIANS(E1549))*COS(RADIANS(O1539))))&gt;90,0,$F$4*$F$5/E1548^2*(SIN(RADIANS(G1554))*SIN(RADIANS(E1549))+COS(RADIANS(G1554))*COS(RADIANS(E1549))*COS(RADIANS(O1539))))</f>
        <v>0</v>
      </c>
      <c r="P1554" s="3">
        <f>IF(DEGREES(ACOS(SIN(RADIANS(G1554))*SIN(RADIANS(E1549))+COS(RADIANS(G1554))*COS(RADIANS(E1549))*COS(RADIANS(P1539))))&gt;90,0,$F$4*$F$5/E1548^2*(SIN(RADIANS(G1554))*SIN(RADIANS(E1549))+COS(RADIANS(G1554))*COS(RADIANS(E1549))*COS(RADIANS(P1539))))</f>
        <v>0</v>
      </c>
      <c r="Q1554" s="3">
        <f>IF(DEGREES(ACOS(SIN(RADIANS(G1554))*SIN(RADIANS(E1549))+COS(RADIANS(G1554))*COS(RADIANS(E1549))*COS(RADIANS(Q1539))))&gt;90,0,$F$4*$F$5/E1548^2*(SIN(RADIANS(G1554))*SIN(RADIANS(E1549))+COS(RADIANS(G1554))*COS(RADIANS(E1549))*COS(RADIANS(Q1539))))</f>
        <v>0</v>
      </c>
      <c r="R1554" s="3" t="e">
        <f>IF(DEGREES(ACOS(SIN(RADIANS(G1554))*SIN(RADIANS(E1549))+COS(RADIANS(G1554))*COS(RADIANS(E1549))*COS(RADIANS(R1539))))&gt;90,0,$F$4*$F$5/E1548^2*(SIN(RADIANS(G1554))*SIN(RADIANS(E1549))+COS(RADIANS(G1554))*COS(RADIANS(E1549))*COS(RADIANS(R1539))))</f>
        <v>#DIV/0!</v>
      </c>
      <c r="S1554" s="3" t="e">
        <f>IF(DEGREES(ACOS(SIN(RADIANS(G1554))*SIN(RADIANS(E1549))+COS(RADIANS(G1554))*COS(RADIANS(E1549))*COS(RADIANS(S1539))))&gt;90,0,$F$4*$F$5/E1548^2*(SIN(RADIANS(G1554))*SIN(RADIANS(E1549))+COS(RADIANS(G1554))*COS(RADIANS(E1549))*COS(RADIANS(S1539))))</f>
        <v>#DIV/0!</v>
      </c>
      <c r="T1554" s="3" t="e">
        <f>IF(DEGREES(ACOS(SIN(RADIANS(G1554))*SIN(RADIANS(E1549))+COS(RADIANS(G1554))*COS(RADIANS(E1549))*COS(RADIANS(T1539))))&gt;90,0,$F$4*$F$5/E1548^2*(SIN(RADIANS(G1554))*SIN(RADIANS(E1549))+COS(RADIANS(G1554))*COS(RADIANS(E1549))*COS(RADIANS(T1539))))</f>
        <v>#DIV/0!</v>
      </c>
      <c r="U1554" s="3" t="e">
        <f>IF(DEGREES(ACOS(SIN(RADIANS(G1554))*SIN(RADIANS(E1549))+COS(RADIANS(G1554))*COS(RADIANS(E1549))*COS(RADIANS(U1539))))&gt;90,0,$F$4*$F$5/E1548^2*(SIN(RADIANS(G1554))*SIN(RADIANS(E1549))+COS(RADIANS(G1554))*COS(RADIANS(E1549))*COS(RADIANS(U1539))))</f>
        <v>#DIV/0!</v>
      </c>
      <c r="V1554" s="3" t="e">
        <f>IF(DEGREES(ACOS(SIN(RADIANS(G1554))*SIN(RADIANS(E1549))+COS(RADIANS(G1554))*COS(RADIANS(E1549))*COS(RADIANS(V1539))))&gt;90,0,$F$4*$F$5/E1548^2*(SIN(RADIANS(G1554))*SIN(RADIANS(E1549))+COS(RADIANS(G1554))*COS(RADIANS(E1549))*COS(RADIANS(V1539))))</f>
        <v>#DIV/0!</v>
      </c>
      <c r="W1554" s="3" t="e">
        <f>IF(DEGREES(ACOS(SIN(RADIANS(G1554))*SIN(RADIANS(E1549))+COS(RADIANS(G1554))*COS(RADIANS(E1549))*COS(RADIANS(W1539))))&gt;90,0,$F$4*$F$5/E1548^2*(SIN(RADIANS(G1554))*SIN(RADIANS(E1549))+COS(RADIANS(G1554))*COS(RADIANS(E1549))*COS(RADIANS(W1539))))</f>
        <v>#DIV/0!</v>
      </c>
      <c r="X1554" s="3" t="e">
        <f>IF(DEGREES(ACOS(SIN(RADIANS(G1554))*SIN(RADIANS(E1549))+COS(RADIANS(G1554))*COS(RADIANS(E1549))*COS(RADIANS(X1539))))&gt;90,0,$F$4*$F$5/E1548^2*(SIN(RADIANS(G1554))*SIN(RADIANS(E1549))+COS(RADIANS(G1554))*COS(RADIANS(E1549))*COS(RADIANS(X1539))))</f>
        <v>#DIV/0!</v>
      </c>
      <c r="Y1554" s="3" t="e">
        <f>IF(DEGREES(ACOS(SIN(RADIANS(G1554))*SIN(RADIANS(E1549))+COS(RADIANS(G1554))*COS(RADIANS(E1549))*COS(RADIANS(Y1539))))&gt;90,0,$F$4*$F$5/E1548^2*(SIN(RADIANS(G1554))*SIN(RADIANS(E1549))+COS(RADIANS(G1554))*COS(RADIANS(E1549))*COS(RADIANS(Y1539))))</f>
        <v>#DIV/0!</v>
      </c>
      <c r="Z1554" s="3" t="e">
        <f>IF(DEGREES(ACOS(SIN(RADIANS(G1554))*SIN(RADIANS(E1549))+COS(RADIANS(G1554))*COS(RADIANS(E1549))*COS(RADIANS(Z1539))))&gt;90,0,$F$4*$F$5/E1548^2*(SIN(RADIANS(G1554))*SIN(RADIANS(E1549))+COS(RADIANS(G1554))*COS(RADIANS(E1549))*COS(RADIANS(Z1539))))</f>
        <v>#DIV/0!</v>
      </c>
      <c r="AA1554" s="3" t="e">
        <f>IF(DEGREES(ACOS(SIN(RADIANS(G1554))*SIN(RADIANS(E1549))+COS(RADIANS(G1554))*COS(RADIANS(E1549))*COS(RADIANS(AA1539))))&gt;90,0,$F$4*$F$5/E1548^2*(SIN(RADIANS(G1554))*SIN(RADIANS(E1549))+COS(RADIANS(G1554))*COS(RADIANS(E1549))*COS(RADIANS(AA1539))))</f>
        <v>#DIV/0!</v>
      </c>
      <c r="AB1554" s="3" t="e">
        <f>IF(DEGREES(ACOS(SIN(RADIANS(G1554))*SIN(RADIANS(E1549))+COS(RADIANS(G1554))*COS(RADIANS(E1549))*COS(RADIANS(AB1539))))&gt;90,0,$F$4*$F$5/E1548^2*(SIN(RADIANS(G1554))*SIN(RADIANS(E1549))+COS(RADIANS(G1554))*COS(RADIANS(E1549))*COS(RADIANS(AB1539))))</f>
        <v>#DIV/0!</v>
      </c>
      <c r="AC1554" s="3" t="e">
        <f>IF(DEGREES(ACOS(SIN(RADIANS(G1554))*SIN(RADIANS(E1549))+COS(RADIANS(G1554))*COS(RADIANS(E1549))*COS(RADIANS(AC1539))))&gt;90,0,$F$4*$F$5/E1548^2*(SIN(RADIANS(G1554))*SIN(RADIANS(E1549))+COS(RADIANS(G1554))*COS(RADIANS(E1549))*COS(RADIANS(AC1539))))</f>
        <v>#DIV/0!</v>
      </c>
      <c r="AD1554" s="3" t="e">
        <f>IF(DEGREES(ACOS(SIN(RADIANS(G1554))*SIN(RADIANS(E1549))+COS(RADIANS(G1554))*COS(RADIANS(E1549))*COS(RADIANS(AD1539))))&gt;90,0,$F$4*$F$5/E1548^2*(SIN(RADIANS(G1554))*SIN(RADIANS(E1549))+COS(RADIANS(G1554))*COS(RADIANS(E1549))*COS(RADIANS(AD1539))))</f>
        <v>#DIV/0!</v>
      </c>
      <c r="AE1554" s="3" t="e">
        <f>IF(DEGREES(ACOS(SIN(RADIANS(G1554))*SIN(RADIANS(E1549))+COS(RADIANS(G1554))*COS(RADIANS(E1549))*COS(RADIANS(AE1539))))&gt;90,0,$F$4*$F$5/E1548^2*(SIN(RADIANS(G1554))*SIN(RADIANS(E1549))+COS(RADIANS(G1554))*COS(RADIANS(E1549))*COS(RADIANS(AE1539))))</f>
        <v>#DIV/0!</v>
      </c>
      <c r="AF1554" s="3" t="e">
        <f>IF(DEGREES(ACOS(SIN(RADIANS(G1554))*SIN(RADIANS(E1549))+COS(RADIANS(G1554))*COS(RADIANS(E1549))*COS(RADIANS(AF1539))))&gt;90,0,$F$4*$F$5/E1548^2*(SIN(RADIANS(G1554))*SIN(RADIANS(E1549))+COS(RADIANS(G1554))*COS(RADIANS(E1549))*COS(RADIANS(AF1539))))</f>
        <v>#DIV/0!</v>
      </c>
      <c r="AG1554" s="3" t="e">
        <f>IF(DEGREES(ACOS(SIN(RADIANS(G1554))*SIN(RADIANS(E1549))+COS(RADIANS(G1554))*COS(RADIANS(E1549))*COS(RADIANS(AG1539))))&gt;90,0,$F$4*$F$5/E1548^2*(SIN(RADIANS(G1554))*SIN(RADIANS(E1549))+COS(RADIANS(G1554))*COS(RADIANS(E1549))*COS(RADIANS(AG1539))))</f>
        <v>#DIV/0!</v>
      </c>
      <c r="AH1554" s="3" t="e">
        <f>IF(DEGREES(ACOS(SIN(RADIANS(G1554))*SIN(RADIANS(E1549))+COS(RADIANS(G1554))*COS(RADIANS(E1549))*COS(RADIANS(AH1539))))&gt;90,0,$F$4*$F$5/E1548^2*(SIN(RADIANS(G1554))*SIN(RADIANS(E1549))+COS(RADIANS(G1554))*COS(RADIANS(E1549))*COS(RADIANS(AH1539))))</f>
        <v>#DIV/0!</v>
      </c>
      <c r="AI1554" s="3" t="e">
        <f>IF(DEGREES(ACOS(SIN(RADIANS(G1554))*SIN(RADIANS(E1549))+COS(RADIANS(G1554))*COS(RADIANS(E1549))*COS(RADIANS(AI1539))))&gt;90,0,$F$4*$F$5/E1548^2*(SIN(RADIANS(G1554))*SIN(RADIANS(E1549))+COS(RADIANS(G1554))*COS(RADIANS(E1549))*COS(RADIANS(AI1539))))</f>
        <v>#DIV/0!</v>
      </c>
      <c r="AJ1554" s="3" t="e">
        <f>IF(DEGREES(ACOS(SIN(RADIANS(G1554))*SIN(RADIANS(E1549))+COS(RADIANS(G1554))*COS(RADIANS(E1549))*COS(RADIANS(AJ1539))))&gt;90,0,$F$4*$F$5/E1548^2*(SIN(RADIANS(G1554))*SIN(RADIANS(E1549))+COS(RADIANS(G1554))*COS(RADIANS(E1549))*COS(RADIANS(AJ1539))))</f>
        <v>#DIV/0!</v>
      </c>
      <c r="AK1554" s="3">
        <f>IF(DEGREES(ACOS(SIN(RADIANS(G1554))*SIN(RADIANS(E1549))+COS(RADIANS(G1554))*COS(RADIANS(E1549))*COS(RADIANS(AK1539))))&gt;90,0,$F$4*$F$5/E1548^2*(SIN(RADIANS(G1554))*SIN(RADIANS(E1549))+COS(RADIANS(G1554))*COS(RADIANS(E1549))*COS(RADIANS(AK1539))))</f>
        <v>0</v>
      </c>
      <c r="AL1554" s="3">
        <f>IF(DEGREES(ACOS(SIN(RADIANS(G1554))*SIN(RADIANS(E1549))+COS(RADIANS(G1554))*COS(RADIANS(E1549))*COS(RADIANS(AL1539))))&gt;90,0,$F$4*$F$5/E1548^2*(SIN(RADIANS(G1554))*SIN(RADIANS(E1549))+COS(RADIANS(G1554))*COS(RADIANS(E1549))*COS(RADIANS(AL1539))))</f>
        <v>0</v>
      </c>
      <c r="AM1554" s="3">
        <f>IF(DEGREES(ACOS(SIN(RADIANS(G1554))*SIN(RADIANS(E1549))+COS(RADIANS(G1554))*COS(RADIANS(E1549))*COS(RADIANS(AM1539))))&gt;90,0,$F$4*$F$5/E1548^2*(SIN(RADIANS(G1554))*SIN(RADIANS(E1549))+COS(RADIANS(G1554))*COS(RADIANS(E1549))*COS(RADIANS(AM1539))))</f>
        <v>0</v>
      </c>
      <c r="AN1554" s="3">
        <f>IF(DEGREES(ACOS(SIN(RADIANS(G1554))*SIN(RADIANS(E1549))+COS(RADIANS(G1554))*COS(RADIANS(E1549))*COS(RADIANS(AN1539))))&gt;90,0,$F$4*$F$5/E1548^2*(SIN(RADIANS(G1554))*SIN(RADIANS(E1549))+COS(RADIANS(G1554))*COS(RADIANS(E1549))*COS(RADIANS(AN1539))))</f>
        <v>0</v>
      </c>
      <c r="AO1554" s="3">
        <f>IF(DEGREES(ACOS(SIN(RADIANS(G1554))*SIN(RADIANS(E1549))+COS(RADIANS(G1554))*COS(RADIANS(E1549))*COS(RADIANS(AO1539))))&gt;90,0,$F$4*$F$5/E1548^2*(SIN(RADIANS(G1554))*SIN(RADIANS(E1549))+COS(RADIANS(G1554))*COS(RADIANS(E1549))*COS(RADIANS(AO1539))))</f>
        <v>0</v>
      </c>
      <c r="AP1554" s="3">
        <f>IF(DEGREES(ACOS(SIN(RADIANS(G1554))*SIN(RADIANS(E1549))+COS(RADIANS(G1554))*COS(RADIANS(E1549))*COS(RADIANS(AP1539))))&gt;90,0,$F$4*$F$5/E1548^2*(SIN(RADIANS(G1554))*SIN(RADIANS(E1549))+COS(RADIANS(G1554))*COS(RADIANS(E1549))*COS(RADIANS(AP1539))))</f>
        <v>0</v>
      </c>
      <c r="AQ1554" s="3">
        <f>IF(DEGREES(ACOS(SIN(RADIANS(G1554))*SIN(RADIANS(E1549))+COS(RADIANS(G1554))*COS(RADIANS(E1549))*COS(RADIANS(AQ1539))))&gt;90,0,$F$4*$F$5/E1548^2*(SIN(RADIANS(G1554))*SIN(RADIANS(E1549))+COS(RADIANS(G1554))*COS(RADIANS(E1549))*COS(RADIANS(AQ1539))))</f>
        <v>0</v>
      </c>
      <c r="AR1554" s="3">
        <f>IF(DEGREES(ACOS(SIN(RADIANS(G1554))*SIN(RADIANS(E1549))+COS(RADIANS(G1554))*COS(RADIANS(E1549))*COS(RADIANS(AR1539))))&gt;90,0,$F$4*$F$5/E1548^2*(SIN(RADIANS(G1554))*SIN(RADIANS(E1549))+COS(RADIANS(G1554))*COS(RADIANS(E1549))*COS(RADIANS(AR1539))))</f>
        <v>0</v>
      </c>
    </row>
    <row r="1555" spans="2:44" ht="15.75" customHeight="1" x14ac:dyDescent="0.2">
      <c r="G1555" s="3">
        <v>-50</v>
      </c>
      <c r="I1555" s="3">
        <f>IF(DEGREES(ACOS(SIN(RADIANS(G1555))*SIN(RADIANS(E1549))+COS(RADIANS(G1555))*COS(RADIANS(E1549))*COS(RADIANS(I1539))))&gt;90,0,$F$4*$F$5/E1548^2*(SIN(RADIANS(G1555))*SIN(RADIANS(E1549))+COS(RADIANS(G1555))*COS(RADIANS(E1549))*COS(RADIANS(I1539))))</f>
        <v>0</v>
      </c>
      <c r="J1555" s="3">
        <f>IF(DEGREES(ACOS(SIN(RADIANS(G1555))*SIN(RADIANS(E1549))+COS(RADIANS(G1555))*COS(RADIANS(E1549))*COS(RADIANS(J1539))))&gt;90,0,$F$4*$F$5/E1548^2*(SIN(RADIANS(G1555))*SIN(RADIANS(E1549))+COS(RADIANS(G1555))*COS(RADIANS(E1549))*COS(RADIANS(J1539))))</f>
        <v>0</v>
      </c>
      <c r="K1555" s="3">
        <f>IF(DEGREES(ACOS(SIN(RADIANS(G1555))*SIN(RADIANS(E1549))+COS(RADIANS(G1555))*COS(RADIANS(E1549))*COS(RADIANS(K1539))))&gt;90,0,$F$4*$F$5/E1548^2*(SIN(RADIANS(G1555))*SIN(RADIANS(E1549))+COS(RADIANS(G1555))*COS(RADIANS(E1549))*COS(RADIANS(K1539))))</f>
        <v>0</v>
      </c>
      <c r="L1555" s="3">
        <f>IF(DEGREES(ACOS(SIN(RADIANS(G1555))*SIN(RADIANS(E1549))+COS(RADIANS(G1555))*COS(RADIANS(E1549))*COS(RADIANS(L1539))))&gt;90,0,$F$4*$F$5/E1548^2*(SIN(RADIANS(G1555))*SIN(RADIANS(E1549))+COS(RADIANS(G1555))*COS(RADIANS(E1549))*COS(RADIANS(L1539))))</f>
        <v>0</v>
      </c>
      <c r="M1555" s="3">
        <f>IF(DEGREES(ACOS(SIN(RADIANS(G1555))*SIN(RADIANS(E1549))+COS(RADIANS(G1555))*COS(RADIANS(E1549))*COS(RADIANS(M1539))))&gt;90,0,$F$4*$F$5/E1548^2*(SIN(RADIANS(G1555))*SIN(RADIANS(E1549))+COS(RADIANS(G1555))*COS(RADIANS(E1549))*COS(RADIANS(M1539))))</f>
        <v>0</v>
      </c>
      <c r="N1555" s="3">
        <f>IF(DEGREES(ACOS(SIN(RADIANS(G1555))*SIN(RADIANS(E1549))+COS(RADIANS(G1555))*COS(RADIANS(E1549))*COS(RADIANS(N1539))))&gt;90,0,$F$4*$F$5/E1548^2*(SIN(RADIANS(G1555))*SIN(RADIANS(E1549))+COS(RADIANS(G1555))*COS(RADIANS(E1549))*COS(RADIANS(N1539))))</f>
        <v>0</v>
      </c>
      <c r="O1555" s="3">
        <f>IF(DEGREES(ACOS(SIN(RADIANS(G1555))*SIN(RADIANS(E1549))+COS(RADIANS(G1555))*COS(RADIANS(E1549))*COS(RADIANS(O1539))))&gt;90,0,$F$4*$F$5/E1548^2*(SIN(RADIANS(G1555))*SIN(RADIANS(E1549))+COS(RADIANS(G1555))*COS(RADIANS(E1549))*COS(RADIANS(O1539))))</f>
        <v>0</v>
      </c>
      <c r="P1555" s="3">
        <f>IF(DEGREES(ACOS(SIN(RADIANS(G1555))*SIN(RADIANS(E1549))+COS(RADIANS(G1555))*COS(RADIANS(E1549))*COS(RADIANS(P1539))))&gt;90,0,$F$4*$F$5/E1548^2*(SIN(RADIANS(G1555))*SIN(RADIANS(E1549))+COS(RADIANS(G1555))*COS(RADIANS(E1549))*COS(RADIANS(P1539))))</f>
        <v>0</v>
      </c>
      <c r="Q1555" s="3">
        <f>IF(DEGREES(ACOS(SIN(RADIANS(G1555))*SIN(RADIANS(E1549))+COS(RADIANS(G1555))*COS(RADIANS(E1549))*COS(RADIANS(Q1539))))&gt;90,0,$F$4*$F$5/E1548^2*(SIN(RADIANS(G1555))*SIN(RADIANS(E1549))+COS(RADIANS(G1555))*COS(RADIANS(E1549))*COS(RADIANS(Q1539))))</f>
        <v>0</v>
      </c>
      <c r="R1555" s="3" t="e">
        <f>IF(DEGREES(ACOS(SIN(RADIANS(G1555))*SIN(RADIANS(E1549))+COS(RADIANS(G1555))*COS(RADIANS(E1549))*COS(RADIANS(R1539))))&gt;90,0,$F$4*$F$5/E1548^2*(SIN(RADIANS(G1555))*SIN(RADIANS(E1549))+COS(RADIANS(G1555))*COS(RADIANS(E1549))*COS(RADIANS(R1539))))</f>
        <v>#DIV/0!</v>
      </c>
      <c r="S1555" s="3" t="e">
        <f>IF(DEGREES(ACOS(SIN(RADIANS(G1555))*SIN(RADIANS(E1549))+COS(RADIANS(G1555))*COS(RADIANS(E1549))*COS(RADIANS(S1539))))&gt;90,0,$F$4*$F$5/E1548^2*(SIN(RADIANS(G1555))*SIN(RADIANS(E1549))+COS(RADIANS(G1555))*COS(RADIANS(E1549))*COS(RADIANS(S1539))))</f>
        <v>#DIV/0!</v>
      </c>
      <c r="T1555" s="3" t="e">
        <f>IF(DEGREES(ACOS(SIN(RADIANS(G1555))*SIN(RADIANS(E1549))+COS(RADIANS(G1555))*COS(RADIANS(E1549))*COS(RADIANS(T1539))))&gt;90,0,$F$4*$F$5/E1548^2*(SIN(RADIANS(G1555))*SIN(RADIANS(E1549))+COS(RADIANS(G1555))*COS(RADIANS(E1549))*COS(RADIANS(T1539))))</f>
        <v>#DIV/0!</v>
      </c>
      <c r="U1555" s="3" t="e">
        <f>IF(DEGREES(ACOS(SIN(RADIANS(G1555))*SIN(RADIANS(E1549))+COS(RADIANS(G1555))*COS(RADIANS(E1549))*COS(RADIANS(U1539))))&gt;90,0,$F$4*$F$5/E1548^2*(SIN(RADIANS(G1555))*SIN(RADIANS(E1549))+COS(RADIANS(G1555))*COS(RADIANS(E1549))*COS(RADIANS(U1539))))</f>
        <v>#DIV/0!</v>
      </c>
      <c r="V1555" s="3" t="e">
        <f>IF(DEGREES(ACOS(SIN(RADIANS(G1555))*SIN(RADIANS(E1549))+COS(RADIANS(G1555))*COS(RADIANS(E1549))*COS(RADIANS(V1539))))&gt;90,0,$F$4*$F$5/E1548^2*(SIN(RADIANS(G1555))*SIN(RADIANS(E1549))+COS(RADIANS(G1555))*COS(RADIANS(E1549))*COS(RADIANS(V1539))))</f>
        <v>#DIV/0!</v>
      </c>
      <c r="W1555" s="3" t="e">
        <f>IF(DEGREES(ACOS(SIN(RADIANS(G1555))*SIN(RADIANS(E1549))+COS(RADIANS(G1555))*COS(RADIANS(E1549))*COS(RADIANS(W1539))))&gt;90,0,$F$4*$F$5/E1548^2*(SIN(RADIANS(G1555))*SIN(RADIANS(E1549))+COS(RADIANS(G1555))*COS(RADIANS(E1549))*COS(RADIANS(W1539))))</f>
        <v>#DIV/0!</v>
      </c>
      <c r="X1555" s="3" t="e">
        <f>IF(DEGREES(ACOS(SIN(RADIANS(G1555))*SIN(RADIANS(E1549))+COS(RADIANS(G1555))*COS(RADIANS(E1549))*COS(RADIANS(X1539))))&gt;90,0,$F$4*$F$5/E1548^2*(SIN(RADIANS(G1555))*SIN(RADIANS(E1549))+COS(RADIANS(G1555))*COS(RADIANS(E1549))*COS(RADIANS(X1539))))</f>
        <v>#DIV/0!</v>
      </c>
      <c r="Y1555" s="3" t="e">
        <f>IF(DEGREES(ACOS(SIN(RADIANS(G1555))*SIN(RADIANS(E1549))+COS(RADIANS(G1555))*COS(RADIANS(E1549))*COS(RADIANS(Y1539))))&gt;90,0,$F$4*$F$5/E1548^2*(SIN(RADIANS(G1555))*SIN(RADIANS(E1549))+COS(RADIANS(G1555))*COS(RADIANS(E1549))*COS(RADIANS(Y1539))))</f>
        <v>#DIV/0!</v>
      </c>
      <c r="Z1555" s="3" t="e">
        <f>IF(DEGREES(ACOS(SIN(RADIANS(G1555))*SIN(RADIANS(E1549))+COS(RADIANS(G1555))*COS(RADIANS(E1549))*COS(RADIANS(Z1539))))&gt;90,0,$F$4*$F$5/E1548^2*(SIN(RADIANS(G1555))*SIN(RADIANS(E1549))+COS(RADIANS(G1555))*COS(RADIANS(E1549))*COS(RADIANS(Z1539))))</f>
        <v>#DIV/0!</v>
      </c>
      <c r="AA1555" s="3" t="e">
        <f>IF(DEGREES(ACOS(SIN(RADIANS(G1555))*SIN(RADIANS(E1549))+COS(RADIANS(G1555))*COS(RADIANS(E1549))*COS(RADIANS(AA1539))))&gt;90,0,$F$4*$F$5/E1548^2*(SIN(RADIANS(G1555))*SIN(RADIANS(E1549))+COS(RADIANS(G1555))*COS(RADIANS(E1549))*COS(RADIANS(AA1539))))</f>
        <v>#DIV/0!</v>
      </c>
      <c r="AB1555" s="3" t="e">
        <f>IF(DEGREES(ACOS(SIN(RADIANS(G1555))*SIN(RADIANS(E1549))+COS(RADIANS(G1555))*COS(RADIANS(E1549))*COS(RADIANS(AB1539))))&gt;90,0,$F$4*$F$5/E1548^2*(SIN(RADIANS(G1555))*SIN(RADIANS(E1549))+COS(RADIANS(G1555))*COS(RADIANS(E1549))*COS(RADIANS(AB1539))))</f>
        <v>#DIV/0!</v>
      </c>
      <c r="AC1555" s="3" t="e">
        <f>IF(DEGREES(ACOS(SIN(RADIANS(G1555))*SIN(RADIANS(E1549))+COS(RADIANS(G1555))*COS(RADIANS(E1549))*COS(RADIANS(AC1539))))&gt;90,0,$F$4*$F$5/E1548^2*(SIN(RADIANS(G1555))*SIN(RADIANS(E1549))+COS(RADIANS(G1555))*COS(RADIANS(E1549))*COS(RADIANS(AC1539))))</f>
        <v>#DIV/0!</v>
      </c>
      <c r="AD1555" s="3" t="e">
        <f>IF(DEGREES(ACOS(SIN(RADIANS(G1555))*SIN(RADIANS(E1549))+COS(RADIANS(G1555))*COS(RADIANS(E1549))*COS(RADIANS(AD1539))))&gt;90,0,$F$4*$F$5/E1548^2*(SIN(RADIANS(G1555))*SIN(RADIANS(E1549))+COS(RADIANS(G1555))*COS(RADIANS(E1549))*COS(RADIANS(AD1539))))</f>
        <v>#DIV/0!</v>
      </c>
      <c r="AE1555" s="3" t="e">
        <f>IF(DEGREES(ACOS(SIN(RADIANS(G1555))*SIN(RADIANS(E1549))+COS(RADIANS(G1555))*COS(RADIANS(E1549))*COS(RADIANS(AE1539))))&gt;90,0,$F$4*$F$5/E1548^2*(SIN(RADIANS(G1555))*SIN(RADIANS(E1549))+COS(RADIANS(G1555))*COS(RADIANS(E1549))*COS(RADIANS(AE1539))))</f>
        <v>#DIV/0!</v>
      </c>
      <c r="AF1555" s="3" t="e">
        <f>IF(DEGREES(ACOS(SIN(RADIANS(G1555))*SIN(RADIANS(E1549))+COS(RADIANS(G1555))*COS(RADIANS(E1549))*COS(RADIANS(AF1539))))&gt;90,0,$F$4*$F$5/E1548^2*(SIN(RADIANS(G1555))*SIN(RADIANS(E1549))+COS(RADIANS(G1555))*COS(RADIANS(E1549))*COS(RADIANS(AF1539))))</f>
        <v>#DIV/0!</v>
      </c>
      <c r="AG1555" s="3" t="e">
        <f>IF(DEGREES(ACOS(SIN(RADIANS(G1555))*SIN(RADIANS(E1549))+COS(RADIANS(G1555))*COS(RADIANS(E1549))*COS(RADIANS(AG1539))))&gt;90,0,$F$4*$F$5/E1548^2*(SIN(RADIANS(G1555))*SIN(RADIANS(E1549))+COS(RADIANS(G1555))*COS(RADIANS(E1549))*COS(RADIANS(AG1539))))</f>
        <v>#DIV/0!</v>
      </c>
      <c r="AH1555" s="3" t="e">
        <f>IF(DEGREES(ACOS(SIN(RADIANS(G1555))*SIN(RADIANS(E1549))+COS(RADIANS(G1555))*COS(RADIANS(E1549))*COS(RADIANS(AH1539))))&gt;90,0,$F$4*$F$5/E1548^2*(SIN(RADIANS(G1555))*SIN(RADIANS(E1549))+COS(RADIANS(G1555))*COS(RADIANS(E1549))*COS(RADIANS(AH1539))))</f>
        <v>#DIV/0!</v>
      </c>
      <c r="AI1555" s="3" t="e">
        <f>IF(DEGREES(ACOS(SIN(RADIANS(G1555))*SIN(RADIANS(E1549))+COS(RADIANS(G1555))*COS(RADIANS(E1549))*COS(RADIANS(AI1539))))&gt;90,0,$F$4*$F$5/E1548^2*(SIN(RADIANS(G1555))*SIN(RADIANS(E1549))+COS(RADIANS(G1555))*COS(RADIANS(E1549))*COS(RADIANS(AI1539))))</f>
        <v>#DIV/0!</v>
      </c>
      <c r="AJ1555" s="3" t="e">
        <f>IF(DEGREES(ACOS(SIN(RADIANS(G1555))*SIN(RADIANS(E1549))+COS(RADIANS(G1555))*COS(RADIANS(E1549))*COS(RADIANS(AJ1539))))&gt;90,0,$F$4*$F$5/E1548^2*(SIN(RADIANS(G1555))*SIN(RADIANS(E1549))+COS(RADIANS(G1555))*COS(RADIANS(E1549))*COS(RADIANS(AJ1539))))</f>
        <v>#DIV/0!</v>
      </c>
      <c r="AK1555" s="3">
        <f>IF(DEGREES(ACOS(SIN(RADIANS(G1555))*SIN(RADIANS(E1549))+COS(RADIANS(G1555))*COS(RADIANS(E1549))*COS(RADIANS(AK1539))))&gt;90,0,$F$4*$F$5/E1548^2*(SIN(RADIANS(G1555))*SIN(RADIANS(E1549))+COS(RADIANS(G1555))*COS(RADIANS(E1549))*COS(RADIANS(AK1539))))</f>
        <v>0</v>
      </c>
      <c r="AL1555" s="3">
        <f>IF(DEGREES(ACOS(SIN(RADIANS(G1555))*SIN(RADIANS(E1549))+COS(RADIANS(G1555))*COS(RADIANS(E1549))*COS(RADIANS(AL1539))))&gt;90,0,$F$4*$F$5/E1548^2*(SIN(RADIANS(G1555))*SIN(RADIANS(E1549))+COS(RADIANS(G1555))*COS(RADIANS(E1549))*COS(RADIANS(AL1539))))</f>
        <v>0</v>
      </c>
      <c r="AM1555" s="3">
        <f>IF(DEGREES(ACOS(SIN(RADIANS(G1555))*SIN(RADIANS(E1549))+COS(RADIANS(G1555))*COS(RADIANS(E1549))*COS(RADIANS(AM1539))))&gt;90,0,$F$4*$F$5/E1548^2*(SIN(RADIANS(G1555))*SIN(RADIANS(E1549))+COS(RADIANS(G1555))*COS(RADIANS(E1549))*COS(RADIANS(AM1539))))</f>
        <v>0</v>
      </c>
      <c r="AN1555" s="3">
        <f>IF(DEGREES(ACOS(SIN(RADIANS(G1555))*SIN(RADIANS(E1549))+COS(RADIANS(G1555))*COS(RADIANS(E1549))*COS(RADIANS(AN1539))))&gt;90,0,$F$4*$F$5/E1548^2*(SIN(RADIANS(G1555))*SIN(RADIANS(E1549))+COS(RADIANS(G1555))*COS(RADIANS(E1549))*COS(RADIANS(AN1539))))</f>
        <v>0</v>
      </c>
      <c r="AO1555" s="3">
        <f>IF(DEGREES(ACOS(SIN(RADIANS(G1555))*SIN(RADIANS(E1549))+COS(RADIANS(G1555))*COS(RADIANS(E1549))*COS(RADIANS(AO1539))))&gt;90,0,$F$4*$F$5/E1548^2*(SIN(RADIANS(G1555))*SIN(RADIANS(E1549))+COS(RADIANS(G1555))*COS(RADIANS(E1549))*COS(RADIANS(AO1539))))</f>
        <v>0</v>
      </c>
      <c r="AP1555" s="3">
        <f>IF(DEGREES(ACOS(SIN(RADIANS(G1555))*SIN(RADIANS(E1549))+COS(RADIANS(G1555))*COS(RADIANS(E1549))*COS(RADIANS(AP1539))))&gt;90,0,$F$4*$F$5/E1548^2*(SIN(RADIANS(G1555))*SIN(RADIANS(E1549))+COS(RADIANS(G1555))*COS(RADIANS(E1549))*COS(RADIANS(AP1539))))</f>
        <v>0</v>
      </c>
      <c r="AQ1555" s="3">
        <f>IF(DEGREES(ACOS(SIN(RADIANS(G1555))*SIN(RADIANS(E1549))+COS(RADIANS(G1555))*COS(RADIANS(E1549))*COS(RADIANS(AQ1539))))&gt;90,0,$F$4*$F$5/E1548^2*(SIN(RADIANS(G1555))*SIN(RADIANS(E1549))+COS(RADIANS(G1555))*COS(RADIANS(E1549))*COS(RADIANS(AQ1539))))</f>
        <v>0</v>
      </c>
      <c r="AR1555" s="3">
        <f>IF(DEGREES(ACOS(SIN(RADIANS(G1555))*SIN(RADIANS(E1549))+COS(RADIANS(G1555))*COS(RADIANS(E1549))*COS(RADIANS(AR1539))))&gt;90,0,$F$4*$F$5/E1548^2*(SIN(RADIANS(G1555))*SIN(RADIANS(E1549))+COS(RADIANS(G1555))*COS(RADIANS(E1549))*COS(RADIANS(AR1539))))</f>
        <v>0</v>
      </c>
    </row>
    <row r="1556" spans="2:44" ht="15.75" customHeight="1" x14ac:dyDescent="0.2">
      <c r="G1556" s="3">
        <v>-60</v>
      </c>
      <c r="I1556" s="3">
        <f>IF(DEGREES(ACOS(SIN(RADIANS(G1556))*SIN(RADIANS(E1549))+COS(RADIANS(G1556))*COS(RADIANS(E1549))*COS(RADIANS(I1539))))&gt;90,0,$F$4*$F$5/E1548^2*(SIN(RADIANS(G1556))*SIN(RADIANS(E1549))+COS(RADIANS(G1556))*COS(RADIANS(E1549))*COS(RADIANS(I1539))))</f>
        <v>0</v>
      </c>
      <c r="J1556" s="3">
        <f>IF(DEGREES(ACOS(SIN(RADIANS(G1556))*SIN(RADIANS(E1549))+COS(RADIANS(G1556))*COS(RADIANS(E1549))*COS(RADIANS(J1539))))&gt;90,0,$F$4*$F$5/E1548^2*(SIN(RADIANS(G1556))*SIN(RADIANS(E1549))+COS(RADIANS(G1556))*COS(RADIANS(E1549))*COS(RADIANS(J1539))))</f>
        <v>0</v>
      </c>
      <c r="K1556" s="3">
        <f>IF(DEGREES(ACOS(SIN(RADIANS(G1556))*SIN(RADIANS(E1549))+COS(RADIANS(G1556))*COS(RADIANS(E1549))*COS(RADIANS(K1539))))&gt;90,0,$F$4*$F$5/E1548^2*(SIN(RADIANS(G1556))*SIN(RADIANS(E1549))+COS(RADIANS(G1556))*COS(RADIANS(E1549))*COS(RADIANS(K1539))))</f>
        <v>0</v>
      </c>
      <c r="L1556" s="3">
        <f>IF(DEGREES(ACOS(SIN(RADIANS(G1556))*SIN(RADIANS(E1549))+COS(RADIANS(G1556))*COS(RADIANS(E1549))*COS(RADIANS(L1539))))&gt;90,0,$F$4*$F$5/E1548^2*(SIN(RADIANS(G1556))*SIN(RADIANS(E1549))+COS(RADIANS(G1556))*COS(RADIANS(E1549))*COS(RADIANS(L1539))))</f>
        <v>0</v>
      </c>
      <c r="M1556" s="3">
        <f>IF(DEGREES(ACOS(SIN(RADIANS(G1556))*SIN(RADIANS(E1549))+COS(RADIANS(G1556))*COS(RADIANS(E1549))*COS(RADIANS(M1539))))&gt;90,0,$F$4*$F$5/E1548^2*(SIN(RADIANS(G1556))*SIN(RADIANS(E1549))+COS(RADIANS(G1556))*COS(RADIANS(E1549))*COS(RADIANS(M1539))))</f>
        <v>0</v>
      </c>
      <c r="N1556" s="3">
        <f>IF(DEGREES(ACOS(SIN(RADIANS(G1556))*SIN(RADIANS(E1549))+COS(RADIANS(G1556))*COS(RADIANS(E1549))*COS(RADIANS(N1539))))&gt;90,0,$F$4*$F$5/E1548^2*(SIN(RADIANS(G1556))*SIN(RADIANS(E1549))+COS(RADIANS(G1556))*COS(RADIANS(E1549))*COS(RADIANS(N1539))))</f>
        <v>0</v>
      </c>
      <c r="O1556" s="3">
        <f>IF(DEGREES(ACOS(SIN(RADIANS(G1556))*SIN(RADIANS(E1549))+COS(RADIANS(G1556))*COS(RADIANS(E1549))*COS(RADIANS(O1539))))&gt;90,0,$F$4*$F$5/E1548^2*(SIN(RADIANS(G1556))*SIN(RADIANS(E1549))+COS(RADIANS(G1556))*COS(RADIANS(E1549))*COS(RADIANS(O1539))))</f>
        <v>0</v>
      </c>
      <c r="P1556" s="3">
        <f>IF(DEGREES(ACOS(SIN(RADIANS(G1556))*SIN(RADIANS(E1549))+COS(RADIANS(G1556))*COS(RADIANS(E1549))*COS(RADIANS(P1539))))&gt;90,0,$F$4*$F$5/E1548^2*(SIN(RADIANS(G1556))*SIN(RADIANS(E1549))+COS(RADIANS(G1556))*COS(RADIANS(E1549))*COS(RADIANS(P1539))))</f>
        <v>0</v>
      </c>
      <c r="Q1556" s="3">
        <f>IF(DEGREES(ACOS(SIN(RADIANS(G1556))*SIN(RADIANS(E1549))+COS(RADIANS(G1556))*COS(RADIANS(E1549))*COS(RADIANS(Q1539))))&gt;90,0,$F$4*$F$5/E1548^2*(SIN(RADIANS(G1556))*SIN(RADIANS(E1549))+COS(RADIANS(G1556))*COS(RADIANS(E1549))*COS(RADIANS(Q1539))))</f>
        <v>0</v>
      </c>
      <c r="R1556" s="3" t="e">
        <f>IF(DEGREES(ACOS(SIN(RADIANS(G1556))*SIN(RADIANS(E1549))+COS(RADIANS(G1556))*COS(RADIANS(E1549))*COS(RADIANS(R1539))))&gt;90,0,$F$4*$F$5/E1548^2*(SIN(RADIANS(G1556))*SIN(RADIANS(E1549))+COS(RADIANS(G1556))*COS(RADIANS(E1549))*COS(RADIANS(R1539))))</f>
        <v>#DIV/0!</v>
      </c>
      <c r="S1556" s="3" t="e">
        <f>IF(DEGREES(ACOS(SIN(RADIANS(G1556))*SIN(RADIANS(E1549))+COS(RADIANS(G1556))*COS(RADIANS(E1549))*COS(RADIANS(S1539))))&gt;90,0,$F$4*$F$5/E1548^2*(SIN(RADIANS(G1556))*SIN(RADIANS(E1549))+COS(RADIANS(G1556))*COS(RADIANS(E1549))*COS(RADIANS(S1539))))</f>
        <v>#DIV/0!</v>
      </c>
      <c r="T1556" s="3" t="e">
        <f>IF(DEGREES(ACOS(SIN(RADIANS(G1556))*SIN(RADIANS(E1549))+COS(RADIANS(G1556))*COS(RADIANS(E1549))*COS(RADIANS(T1539))))&gt;90,0,$F$4*$F$5/E1548^2*(SIN(RADIANS(G1556))*SIN(RADIANS(E1549))+COS(RADIANS(G1556))*COS(RADIANS(E1549))*COS(RADIANS(T1539))))</f>
        <v>#DIV/0!</v>
      </c>
      <c r="U1556" s="3" t="e">
        <f>IF(DEGREES(ACOS(SIN(RADIANS(G1556))*SIN(RADIANS(E1549))+COS(RADIANS(G1556))*COS(RADIANS(E1549))*COS(RADIANS(U1539))))&gt;90,0,$F$4*$F$5/E1548^2*(SIN(RADIANS(G1556))*SIN(RADIANS(E1549))+COS(RADIANS(G1556))*COS(RADIANS(E1549))*COS(RADIANS(U1539))))</f>
        <v>#DIV/0!</v>
      </c>
      <c r="V1556" s="3" t="e">
        <f>IF(DEGREES(ACOS(SIN(RADIANS(G1556))*SIN(RADIANS(E1549))+COS(RADIANS(G1556))*COS(RADIANS(E1549))*COS(RADIANS(V1539))))&gt;90,0,$F$4*$F$5/E1548^2*(SIN(RADIANS(G1556))*SIN(RADIANS(E1549))+COS(RADIANS(G1556))*COS(RADIANS(E1549))*COS(RADIANS(V1539))))</f>
        <v>#DIV/0!</v>
      </c>
      <c r="W1556" s="3" t="e">
        <f>IF(DEGREES(ACOS(SIN(RADIANS(G1556))*SIN(RADIANS(E1549))+COS(RADIANS(G1556))*COS(RADIANS(E1549))*COS(RADIANS(W1539))))&gt;90,0,$F$4*$F$5/E1548^2*(SIN(RADIANS(G1556))*SIN(RADIANS(E1549))+COS(RADIANS(G1556))*COS(RADIANS(E1549))*COS(RADIANS(W1539))))</f>
        <v>#DIV/0!</v>
      </c>
      <c r="X1556" s="3" t="e">
        <f>IF(DEGREES(ACOS(SIN(RADIANS(G1556))*SIN(RADIANS(E1549))+COS(RADIANS(G1556))*COS(RADIANS(E1549))*COS(RADIANS(X1539))))&gt;90,0,$F$4*$F$5/E1548^2*(SIN(RADIANS(G1556))*SIN(RADIANS(E1549))+COS(RADIANS(G1556))*COS(RADIANS(E1549))*COS(RADIANS(X1539))))</f>
        <v>#DIV/0!</v>
      </c>
      <c r="Y1556" s="3" t="e">
        <f>IF(DEGREES(ACOS(SIN(RADIANS(G1556))*SIN(RADIANS(E1549))+COS(RADIANS(G1556))*COS(RADIANS(E1549))*COS(RADIANS(Y1539))))&gt;90,0,$F$4*$F$5/E1548^2*(SIN(RADIANS(G1556))*SIN(RADIANS(E1549))+COS(RADIANS(G1556))*COS(RADIANS(E1549))*COS(RADIANS(Y1539))))</f>
        <v>#DIV/0!</v>
      </c>
      <c r="Z1556" s="3" t="e">
        <f>IF(DEGREES(ACOS(SIN(RADIANS(G1556))*SIN(RADIANS(E1549))+COS(RADIANS(G1556))*COS(RADIANS(E1549))*COS(RADIANS(Z1539))))&gt;90,0,$F$4*$F$5/E1548^2*(SIN(RADIANS(G1556))*SIN(RADIANS(E1549))+COS(RADIANS(G1556))*COS(RADIANS(E1549))*COS(RADIANS(Z1539))))</f>
        <v>#DIV/0!</v>
      </c>
      <c r="AA1556" s="3" t="e">
        <f>IF(DEGREES(ACOS(SIN(RADIANS(G1556))*SIN(RADIANS(E1549))+COS(RADIANS(G1556))*COS(RADIANS(E1549))*COS(RADIANS(AA1539))))&gt;90,0,$F$4*$F$5/E1548^2*(SIN(RADIANS(G1556))*SIN(RADIANS(E1549))+COS(RADIANS(G1556))*COS(RADIANS(E1549))*COS(RADIANS(AA1539))))</f>
        <v>#DIV/0!</v>
      </c>
      <c r="AB1556" s="3" t="e">
        <f>IF(DEGREES(ACOS(SIN(RADIANS(G1556))*SIN(RADIANS(E1549))+COS(RADIANS(G1556))*COS(RADIANS(E1549))*COS(RADIANS(AB1539))))&gt;90,0,$F$4*$F$5/E1548^2*(SIN(RADIANS(G1556))*SIN(RADIANS(E1549))+COS(RADIANS(G1556))*COS(RADIANS(E1549))*COS(RADIANS(AB1539))))</f>
        <v>#DIV/0!</v>
      </c>
      <c r="AC1556" s="3" t="e">
        <f>IF(DEGREES(ACOS(SIN(RADIANS(G1556))*SIN(RADIANS(E1549))+COS(RADIANS(G1556))*COS(RADIANS(E1549))*COS(RADIANS(AC1539))))&gt;90,0,$F$4*$F$5/E1548^2*(SIN(RADIANS(G1556))*SIN(RADIANS(E1549))+COS(RADIANS(G1556))*COS(RADIANS(E1549))*COS(RADIANS(AC1539))))</f>
        <v>#DIV/0!</v>
      </c>
      <c r="AD1556" s="3" t="e">
        <f>IF(DEGREES(ACOS(SIN(RADIANS(G1556))*SIN(RADIANS(E1549))+COS(RADIANS(G1556))*COS(RADIANS(E1549))*COS(RADIANS(AD1539))))&gt;90,0,$F$4*$F$5/E1548^2*(SIN(RADIANS(G1556))*SIN(RADIANS(E1549))+COS(RADIANS(G1556))*COS(RADIANS(E1549))*COS(RADIANS(AD1539))))</f>
        <v>#DIV/0!</v>
      </c>
      <c r="AE1556" s="3" t="e">
        <f>IF(DEGREES(ACOS(SIN(RADIANS(G1556))*SIN(RADIANS(E1549))+COS(RADIANS(G1556))*COS(RADIANS(E1549))*COS(RADIANS(AE1539))))&gt;90,0,$F$4*$F$5/E1548^2*(SIN(RADIANS(G1556))*SIN(RADIANS(E1549))+COS(RADIANS(G1556))*COS(RADIANS(E1549))*COS(RADIANS(AE1539))))</f>
        <v>#DIV/0!</v>
      </c>
      <c r="AF1556" s="3" t="e">
        <f>IF(DEGREES(ACOS(SIN(RADIANS(G1556))*SIN(RADIANS(E1549))+COS(RADIANS(G1556))*COS(RADIANS(E1549))*COS(RADIANS(AF1539))))&gt;90,0,$F$4*$F$5/E1548^2*(SIN(RADIANS(G1556))*SIN(RADIANS(E1549))+COS(RADIANS(G1556))*COS(RADIANS(E1549))*COS(RADIANS(AF1539))))</f>
        <v>#DIV/0!</v>
      </c>
      <c r="AG1556" s="3" t="e">
        <f>IF(DEGREES(ACOS(SIN(RADIANS(G1556))*SIN(RADIANS(E1549))+COS(RADIANS(G1556))*COS(RADIANS(E1549))*COS(RADIANS(AG1539))))&gt;90,0,$F$4*$F$5/E1548^2*(SIN(RADIANS(G1556))*SIN(RADIANS(E1549))+COS(RADIANS(G1556))*COS(RADIANS(E1549))*COS(RADIANS(AG1539))))</f>
        <v>#DIV/0!</v>
      </c>
      <c r="AH1556" s="3" t="e">
        <f>IF(DEGREES(ACOS(SIN(RADIANS(G1556))*SIN(RADIANS(E1549))+COS(RADIANS(G1556))*COS(RADIANS(E1549))*COS(RADIANS(AH1539))))&gt;90,0,$F$4*$F$5/E1548^2*(SIN(RADIANS(G1556))*SIN(RADIANS(E1549))+COS(RADIANS(G1556))*COS(RADIANS(E1549))*COS(RADIANS(AH1539))))</f>
        <v>#DIV/0!</v>
      </c>
      <c r="AI1556" s="3" t="e">
        <f>IF(DEGREES(ACOS(SIN(RADIANS(G1556))*SIN(RADIANS(E1549))+COS(RADIANS(G1556))*COS(RADIANS(E1549))*COS(RADIANS(AI1539))))&gt;90,0,$F$4*$F$5/E1548^2*(SIN(RADIANS(G1556))*SIN(RADIANS(E1549))+COS(RADIANS(G1556))*COS(RADIANS(E1549))*COS(RADIANS(AI1539))))</f>
        <v>#DIV/0!</v>
      </c>
      <c r="AJ1556" s="3" t="e">
        <f>IF(DEGREES(ACOS(SIN(RADIANS(G1556))*SIN(RADIANS(E1549))+COS(RADIANS(G1556))*COS(RADIANS(E1549))*COS(RADIANS(AJ1539))))&gt;90,0,$F$4*$F$5/E1548^2*(SIN(RADIANS(G1556))*SIN(RADIANS(E1549))+COS(RADIANS(G1556))*COS(RADIANS(E1549))*COS(RADIANS(AJ1539))))</f>
        <v>#DIV/0!</v>
      </c>
      <c r="AK1556" s="3">
        <f>IF(DEGREES(ACOS(SIN(RADIANS(G1556))*SIN(RADIANS(E1549))+COS(RADIANS(G1556))*COS(RADIANS(E1549))*COS(RADIANS(AK1539))))&gt;90,0,$F$4*$F$5/E1548^2*(SIN(RADIANS(G1556))*SIN(RADIANS(E1549))+COS(RADIANS(G1556))*COS(RADIANS(E1549))*COS(RADIANS(AK1539))))</f>
        <v>0</v>
      </c>
      <c r="AL1556" s="3">
        <f>IF(DEGREES(ACOS(SIN(RADIANS(G1556))*SIN(RADIANS(E1549))+COS(RADIANS(G1556))*COS(RADIANS(E1549))*COS(RADIANS(AL1539))))&gt;90,0,$F$4*$F$5/E1548^2*(SIN(RADIANS(G1556))*SIN(RADIANS(E1549))+COS(RADIANS(G1556))*COS(RADIANS(E1549))*COS(RADIANS(AL1539))))</f>
        <v>0</v>
      </c>
      <c r="AM1556" s="3">
        <f>IF(DEGREES(ACOS(SIN(RADIANS(G1556))*SIN(RADIANS(E1549))+COS(RADIANS(G1556))*COS(RADIANS(E1549))*COS(RADIANS(AM1539))))&gt;90,0,$F$4*$F$5/E1548^2*(SIN(RADIANS(G1556))*SIN(RADIANS(E1549))+COS(RADIANS(G1556))*COS(RADIANS(E1549))*COS(RADIANS(AM1539))))</f>
        <v>0</v>
      </c>
      <c r="AN1556" s="3">
        <f>IF(DEGREES(ACOS(SIN(RADIANS(G1556))*SIN(RADIANS(E1549))+COS(RADIANS(G1556))*COS(RADIANS(E1549))*COS(RADIANS(AN1539))))&gt;90,0,$F$4*$F$5/E1548^2*(SIN(RADIANS(G1556))*SIN(RADIANS(E1549))+COS(RADIANS(G1556))*COS(RADIANS(E1549))*COS(RADIANS(AN1539))))</f>
        <v>0</v>
      </c>
      <c r="AO1556" s="3">
        <f>IF(DEGREES(ACOS(SIN(RADIANS(G1556))*SIN(RADIANS(E1549))+COS(RADIANS(G1556))*COS(RADIANS(E1549))*COS(RADIANS(AO1539))))&gt;90,0,$F$4*$F$5/E1548^2*(SIN(RADIANS(G1556))*SIN(RADIANS(E1549))+COS(RADIANS(G1556))*COS(RADIANS(E1549))*COS(RADIANS(AO1539))))</f>
        <v>0</v>
      </c>
      <c r="AP1556" s="3">
        <f>IF(DEGREES(ACOS(SIN(RADIANS(G1556))*SIN(RADIANS(E1549))+COS(RADIANS(G1556))*COS(RADIANS(E1549))*COS(RADIANS(AP1539))))&gt;90,0,$F$4*$F$5/E1548^2*(SIN(RADIANS(G1556))*SIN(RADIANS(E1549))+COS(RADIANS(G1556))*COS(RADIANS(E1549))*COS(RADIANS(AP1539))))</f>
        <v>0</v>
      </c>
      <c r="AQ1556" s="3">
        <f>IF(DEGREES(ACOS(SIN(RADIANS(G1556))*SIN(RADIANS(E1549))+COS(RADIANS(G1556))*COS(RADIANS(E1549))*COS(RADIANS(AQ1539))))&gt;90,0,$F$4*$F$5/E1548^2*(SIN(RADIANS(G1556))*SIN(RADIANS(E1549))+COS(RADIANS(G1556))*COS(RADIANS(E1549))*COS(RADIANS(AQ1539))))</f>
        <v>0</v>
      </c>
      <c r="AR1556" s="3">
        <f>IF(DEGREES(ACOS(SIN(RADIANS(G1556))*SIN(RADIANS(E1549))+COS(RADIANS(G1556))*COS(RADIANS(E1549))*COS(RADIANS(AR1539))))&gt;90,0,$F$4*$F$5/E1548^2*(SIN(RADIANS(G1556))*SIN(RADIANS(E1549))+COS(RADIANS(G1556))*COS(RADIANS(E1549))*COS(RADIANS(AR1539))))</f>
        <v>0</v>
      </c>
    </row>
    <row r="1557" spans="2:44" ht="15.75" customHeight="1" x14ac:dyDescent="0.2">
      <c r="G1557" s="3">
        <v>-70</v>
      </c>
      <c r="I1557" s="3">
        <f>IF(DEGREES(ACOS(SIN(RADIANS(G1557))*SIN(RADIANS(E1549))+COS(RADIANS(G1557))*COS(RADIANS(E1549))*COS(RADIANS(I1539))))&gt;90,0,$F$4*$F$5/E1548^2*(SIN(RADIANS(G1557))*SIN(RADIANS(E1549))+COS(RADIANS(G1557))*COS(RADIANS(E1549))*COS(RADIANS(I1539))))</f>
        <v>0</v>
      </c>
      <c r="J1557" s="3">
        <f>IF(DEGREES(ACOS(SIN(RADIANS(G1557))*SIN(RADIANS(E1549))+COS(RADIANS(G1557))*COS(RADIANS(E1549))*COS(RADIANS(J1539))))&gt;90,0,$F$4*$F$5/E1548^2*(SIN(RADIANS(G1557))*SIN(RADIANS(E1549))+COS(RADIANS(G1557))*COS(RADIANS(E1549))*COS(RADIANS(J1539))))</f>
        <v>0</v>
      </c>
      <c r="K1557" s="3">
        <f>IF(DEGREES(ACOS(SIN(RADIANS(G1557))*SIN(RADIANS(E1549))+COS(RADIANS(G1557))*COS(RADIANS(E1549))*COS(RADIANS(K1539))))&gt;90,0,$F$4*$F$5/E1548^2*(SIN(RADIANS(G1557))*SIN(RADIANS(E1549))+COS(RADIANS(G1557))*COS(RADIANS(E1549))*COS(RADIANS(K1539))))</f>
        <v>0</v>
      </c>
      <c r="L1557" s="3">
        <f>IF(DEGREES(ACOS(SIN(RADIANS(G1557))*SIN(RADIANS(E1549))+COS(RADIANS(G1557))*COS(RADIANS(E1549))*COS(RADIANS(L1539))))&gt;90,0,$F$4*$F$5/E1548^2*(SIN(RADIANS(G1557))*SIN(RADIANS(E1549))+COS(RADIANS(G1557))*COS(RADIANS(E1549))*COS(RADIANS(L1539))))</f>
        <v>0</v>
      </c>
      <c r="M1557" s="3">
        <f>IF(DEGREES(ACOS(SIN(RADIANS(G1557))*SIN(RADIANS(E1549))+COS(RADIANS(G1557))*COS(RADIANS(E1549))*COS(RADIANS(M1539))))&gt;90,0,$F$4*$F$5/E1548^2*(SIN(RADIANS(G1557))*SIN(RADIANS(E1549))+COS(RADIANS(G1557))*COS(RADIANS(E1549))*COS(RADIANS(M1539))))</f>
        <v>0</v>
      </c>
      <c r="N1557" s="3">
        <f>IF(DEGREES(ACOS(SIN(RADIANS(G1557))*SIN(RADIANS(E1549))+COS(RADIANS(G1557))*COS(RADIANS(E1549))*COS(RADIANS(N1539))))&gt;90,0,$F$4*$F$5/E1548^2*(SIN(RADIANS(G1557))*SIN(RADIANS(E1549))+COS(RADIANS(G1557))*COS(RADIANS(E1549))*COS(RADIANS(N1539))))</f>
        <v>0</v>
      </c>
      <c r="O1557" s="3">
        <f>IF(DEGREES(ACOS(SIN(RADIANS(G1557))*SIN(RADIANS(E1549))+COS(RADIANS(G1557))*COS(RADIANS(E1549))*COS(RADIANS(O1539))))&gt;90,0,$F$4*$F$5/E1548^2*(SIN(RADIANS(G1557))*SIN(RADIANS(E1549))+COS(RADIANS(G1557))*COS(RADIANS(E1549))*COS(RADIANS(O1539))))</f>
        <v>0</v>
      </c>
      <c r="P1557" s="3">
        <f>IF(DEGREES(ACOS(SIN(RADIANS(G1557))*SIN(RADIANS(E1549))+COS(RADIANS(G1557))*COS(RADIANS(E1549))*COS(RADIANS(P1539))))&gt;90,0,$F$4*$F$5/E1548^2*(SIN(RADIANS(G1557))*SIN(RADIANS(E1549))+COS(RADIANS(G1557))*COS(RADIANS(E1549))*COS(RADIANS(P1539))))</f>
        <v>0</v>
      </c>
      <c r="Q1557" s="3">
        <f>IF(DEGREES(ACOS(SIN(RADIANS(G1557))*SIN(RADIANS(E1549))+COS(RADIANS(G1557))*COS(RADIANS(E1549))*COS(RADIANS(Q1539))))&gt;90,0,$F$4*$F$5/E1548^2*(SIN(RADIANS(G1557))*SIN(RADIANS(E1549))+COS(RADIANS(G1557))*COS(RADIANS(E1549))*COS(RADIANS(Q1539))))</f>
        <v>0</v>
      </c>
      <c r="R1557" s="3" t="e">
        <f>IF(DEGREES(ACOS(SIN(RADIANS(G1557))*SIN(RADIANS(E1549))+COS(RADIANS(G1557))*COS(RADIANS(E1549))*COS(RADIANS(R1539))))&gt;90,0,$F$4*$F$5/E1548^2*(SIN(RADIANS(G1557))*SIN(RADIANS(E1549))+COS(RADIANS(G1557))*COS(RADIANS(E1549))*COS(RADIANS(R1539))))</f>
        <v>#DIV/0!</v>
      </c>
      <c r="S1557" s="3" t="e">
        <f>IF(DEGREES(ACOS(SIN(RADIANS(G1557))*SIN(RADIANS(E1549))+COS(RADIANS(G1557))*COS(RADIANS(E1549))*COS(RADIANS(S1539))))&gt;90,0,$F$4*$F$5/E1548^2*(SIN(RADIANS(G1557))*SIN(RADIANS(E1549))+COS(RADIANS(G1557))*COS(RADIANS(E1549))*COS(RADIANS(S1539))))</f>
        <v>#DIV/0!</v>
      </c>
      <c r="T1557" s="3" t="e">
        <f>IF(DEGREES(ACOS(SIN(RADIANS(G1557))*SIN(RADIANS(E1549))+COS(RADIANS(G1557))*COS(RADIANS(E1549))*COS(RADIANS(T1539))))&gt;90,0,$F$4*$F$5/E1548^2*(SIN(RADIANS(G1557))*SIN(RADIANS(E1549))+COS(RADIANS(G1557))*COS(RADIANS(E1549))*COS(RADIANS(T1539))))</f>
        <v>#DIV/0!</v>
      </c>
      <c r="U1557" s="3" t="e">
        <f>IF(DEGREES(ACOS(SIN(RADIANS(G1557))*SIN(RADIANS(E1549))+COS(RADIANS(G1557))*COS(RADIANS(E1549))*COS(RADIANS(U1539))))&gt;90,0,$F$4*$F$5/E1548^2*(SIN(RADIANS(G1557))*SIN(RADIANS(E1549))+COS(RADIANS(G1557))*COS(RADIANS(E1549))*COS(RADIANS(U1539))))</f>
        <v>#DIV/0!</v>
      </c>
      <c r="V1557" s="3" t="e">
        <f>IF(DEGREES(ACOS(SIN(RADIANS(G1557))*SIN(RADIANS(E1549))+COS(RADIANS(G1557))*COS(RADIANS(E1549))*COS(RADIANS(V1539))))&gt;90,0,$F$4*$F$5/E1548^2*(SIN(RADIANS(G1557))*SIN(RADIANS(E1549))+COS(RADIANS(G1557))*COS(RADIANS(E1549))*COS(RADIANS(V1539))))</f>
        <v>#DIV/0!</v>
      </c>
      <c r="W1557" s="3" t="e">
        <f>IF(DEGREES(ACOS(SIN(RADIANS(G1557))*SIN(RADIANS(E1549))+COS(RADIANS(G1557))*COS(RADIANS(E1549))*COS(RADIANS(W1539))))&gt;90,0,$F$4*$F$5/E1548^2*(SIN(RADIANS(G1557))*SIN(RADIANS(E1549))+COS(RADIANS(G1557))*COS(RADIANS(E1549))*COS(RADIANS(W1539))))</f>
        <v>#DIV/0!</v>
      </c>
      <c r="X1557" s="3" t="e">
        <f>IF(DEGREES(ACOS(SIN(RADIANS(G1557))*SIN(RADIANS(E1549))+COS(RADIANS(G1557))*COS(RADIANS(E1549))*COS(RADIANS(X1539))))&gt;90,0,$F$4*$F$5/E1548^2*(SIN(RADIANS(G1557))*SIN(RADIANS(E1549))+COS(RADIANS(G1557))*COS(RADIANS(E1549))*COS(RADIANS(X1539))))</f>
        <v>#DIV/0!</v>
      </c>
      <c r="Y1557" s="3" t="e">
        <f>IF(DEGREES(ACOS(SIN(RADIANS(G1557))*SIN(RADIANS(E1549))+COS(RADIANS(G1557))*COS(RADIANS(E1549))*COS(RADIANS(Y1539))))&gt;90,0,$F$4*$F$5/E1548^2*(SIN(RADIANS(G1557))*SIN(RADIANS(E1549))+COS(RADIANS(G1557))*COS(RADIANS(E1549))*COS(RADIANS(Y1539))))</f>
        <v>#DIV/0!</v>
      </c>
      <c r="Z1557" s="3" t="e">
        <f>IF(DEGREES(ACOS(SIN(RADIANS(G1557))*SIN(RADIANS(E1549))+COS(RADIANS(G1557))*COS(RADIANS(E1549))*COS(RADIANS(Z1539))))&gt;90,0,$F$4*$F$5/E1548^2*(SIN(RADIANS(G1557))*SIN(RADIANS(E1549))+COS(RADIANS(G1557))*COS(RADIANS(E1549))*COS(RADIANS(Z1539))))</f>
        <v>#DIV/0!</v>
      </c>
      <c r="AA1557" s="3" t="e">
        <f>IF(DEGREES(ACOS(SIN(RADIANS(G1557))*SIN(RADIANS(E1549))+COS(RADIANS(G1557))*COS(RADIANS(E1549))*COS(RADIANS(AA1539))))&gt;90,0,$F$4*$F$5/E1548^2*(SIN(RADIANS(G1557))*SIN(RADIANS(E1549))+COS(RADIANS(G1557))*COS(RADIANS(E1549))*COS(RADIANS(AA1539))))</f>
        <v>#DIV/0!</v>
      </c>
      <c r="AB1557" s="3" t="e">
        <f>IF(DEGREES(ACOS(SIN(RADIANS(G1557))*SIN(RADIANS(E1549))+COS(RADIANS(G1557))*COS(RADIANS(E1549))*COS(RADIANS(AB1539))))&gt;90,0,$F$4*$F$5/E1548^2*(SIN(RADIANS(G1557))*SIN(RADIANS(E1549))+COS(RADIANS(G1557))*COS(RADIANS(E1549))*COS(RADIANS(AB1539))))</f>
        <v>#DIV/0!</v>
      </c>
      <c r="AC1557" s="3" t="e">
        <f>IF(DEGREES(ACOS(SIN(RADIANS(G1557))*SIN(RADIANS(E1549))+COS(RADIANS(G1557))*COS(RADIANS(E1549))*COS(RADIANS(AC1539))))&gt;90,0,$F$4*$F$5/E1548^2*(SIN(RADIANS(G1557))*SIN(RADIANS(E1549))+COS(RADIANS(G1557))*COS(RADIANS(E1549))*COS(RADIANS(AC1539))))</f>
        <v>#DIV/0!</v>
      </c>
      <c r="AD1557" s="3" t="e">
        <f>IF(DEGREES(ACOS(SIN(RADIANS(G1557))*SIN(RADIANS(E1549))+COS(RADIANS(G1557))*COS(RADIANS(E1549))*COS(RADIANS(AD1539))))&gt;90,0,$F$4*$F$5/E1548^2*(SIN(RADIANS(G1557))*SIN(RADIANS(E1549))+COS(RADIANS(G1557))*COS(RADIANS(E1549))*COS(RADIANS(AD1539))))</f>
        <v>#DIV/0!</v>
      </c>
      <c r="AE1557" s="3" t="e">
        <f>IF(DEGREES(ACOS(SIN(RADIANS(G1557))*SIN(RADIANS(E1549))+COS(RADIANS(G1557))*COS(RADIANS(E1549))*COS(RADIANS(AE1539))))&gt;90,0,$F$4*$F$5/E1548^2*(SIN(RADIANS(G1557))*SIN(RADIANS(E1549))+COS(RADIANS(G1557))*COS(RADIANS(E1549))*COS(RADIANS(AE1539))))</f>
        <v>#DIV/0!</v>
      </c>
      <c r="AF1557" s="3" t="e">
        <f>IF(DEGREES(ACOS(SIN(RADIANS(G1557))*SIN(RADIANS(E1549))+COS(RADIANS(G1557))*COS(RADIANS(E1549))*COS(RADIANS(AF1539))))&gt;90,0,$F$4*$F$5/E1548^2*(SIN(RADIANS(G1557))*SIN(RADIANS(E1549))+COS(RADIANS(G1557))*COS(RADIANS(E1549))*COS(RADIANS(AF1539))))</f>
        <v>#DIV/0!</v>
      </c>
      <c r="AG1557" s="3" t="e">
        <f>IF(DEGREES(ACOS(SIN(RADIANS(G1557))*SIN(RADIANS(E1549))+COS(RADIANS(G1557))*COS(RADIANS(E1549))*COS(RADIANS(AG1539))))&gt;90,0,$F$4*$F$5/E1548^2*(SIN(RADIANS(G1557))*SIN(RADIANS(E1549))+COS(RADIANS(G1557))*COS(RADIANS(E1549))*COS(RADIANS(AG1539))))</f>
        <v>#DIV/0!</v>
      </c>
      <c r="AH1557" s="3" t="e">
        <f>IF(DEGREES(ACOS(SIN(RADIANS(G1557))*SIN(RADIANS(E1549))+COS(RADIANS(G1557))*COS(RADIANS(E1549))*COS(RADIANS(AH1539))))&gt;90,0,$F$4*$F$5/E1548^2*(SIN(RADIANS(G1557))*SIN(RADIANS(E1549))+COS(RADIANS(G1557))*COS(RADIANS(E1549))*COS(RADIANS(AH1539))))</f>
        <v>#DIV/0!</v>
      </c>
      <c r="AI1557" s="3" t="e">
        <f>IF(DEGREES(ACOS(SIN(RADIANS(G1557))*SIN(RADIANS(E1549))+COS(RADIANS(G1557))*COS(RADIANS(E1549))*COS(RADIANS(AI1539))))&gt;90,0,$F$4*$F$5/E1548^2*(SIN(RADIANS(G1557))*SIN(RADIANS(E1549))+COS(RADIANS(G1557))*COS(RADIANS(E1549))*COS(RADIANS(AI1539))))</f>
        <v>#DIV/0!</v>
      </c>
      <c r="AJ1557" s="3" t="e">
        <f>IF(DEGREES(ACOS(SIN(RADIANS(G1557))*SIN(RADIANS(E1549))+COS(RADIANS(G1557))*COS(RADIANS(E1549))*COS(RADIANS(AJ1539))))&gt;90,0,$F$4*$F$5/E1548^2*(SIN(RADIANS(G1557))*SIN(RADIANS(E1549))+COS(RADIANS(G1557))*COS(RADIANS(E1549))*COS(RADIANS(AJ1539))))</f>
        <v>#DIV/0!</v>
      </c>
      <c r="AK1557" s="3">
        <f>IF(DEGREES(ACOS(SIN(RADIANS(G1557))*SIN(RADIANS(E1549))+COS(RADIANS(G1557))*COS(RADIANS(E1549))*COS(RADIANS(AK1539))))&gt;90,0,$F$4*$F$5/E1548^2*(SIN(RADIANS(G1557))*SIN(RADIANS(E1549))+COS(RADIANS(G1557))*COS(RADIANS(E1549))*COS(RADIANS(AK1539))))</f>
        <v>0</v>
      </c>
      <c r="AL1557" s="3">
        <f>IF(DEGREES(ACOS(SIN(RADIANS(G1557))*SIN(RADIANS(E1549))+COS(RADIANS(G1557))*COS(RADIANS(E1549))*COS(RADIANS(AL1539))))&gt;90,0,$F$4*$F$5/E1548^2*(SIN(RADIANS(G1557))*SIN(RADIANS(E1549))+COS(RADIANS(G1557))*COS(RADIANS(E1549))*COS(RADIANS(AL1539))))</f>
        <v>0</v>
      </c>
      <c r="AM1557" s="3">
        <f>IF(DEGREES(ACOS(SIN(RADIANS(G1557))*SIN(RADIANS(E1549))+COS(RADIANS(G1557))*COS(RADIANS(E1549))*COS(RADIANS(AM1539))))&gt;90,0,$F$4*$F$5/E1548^2*(SIN(RADIANS(G1557))*SIN(RADIANS(E1549))+COS(RADIANS(G1557))*COS(RADIANS(E1549))*COS(RADIANS(AM1539))))</f>
        <v>0</v>
      </c>
      <c r="AN1557" s="3">
        <f>IF(DEGREES(ACOS(SIN(RADIANS(G1557))*SIN(RADIANS(E1549))+COS(RADIANS(G1557))*COS(RADIANS(E1549))*COS(RADIANS(AN1539))))&gt;90,0,$F$4*$F$5/E1548^2*(SIN(RADIANS(G1557))*SIN(RADIANS(E1549))+COS(RADIANS(G1557))*COS(RADIANS(E1549))*COS(RADIANS(AN1539))))</f>
        <v>0</v>
      </c>
      <c r="AO1557" s="3">
        <f>IF(DEGREES(ACOS(SIN(RADIANS(G1557))*SIN(RADIANS(E1549))+COS(RADIANS(G1557))*COS(RADIANS(E1549))*COS(RADIANS(AO1539))))&gt;90,0,$F$4*$F$5/E1548^2*(SIN(RADIANS(G1557))*SIN(RADIANS(E1549))+COS(RADIANS(G1557))*COS(RADIANS(E1549))*COS(RADIANS(AO1539))))</f>
        <v>0</v>
      </c>
      <c r="AP1557" s="3">
        <f>IF(DEGREES(ACOS(SIN(RADIANS(G1557))*SIN(RADIANS(E1549))+COS(RADIANS(G1557))*COS(RADIANS(E1549))*COS(RADIANS(AP1539))))&gt;90,0,$F$4*$F$5/E1548^2*(SIN(RADIANS(G1557))*SIN(RADIANS(E1549))+COS(RADIANS(G1557))*COS(RADIANS(E1549))*COS(RADIANS(AP1539))))</f>
        <v>0</v>
      </c>
      <c r="AQ1557" s="3">
        <f>IF(DEGREES(ACOS(SIN(RADIANS(G1557))*SIN(RADIANS(E1549))+COS(RADIANS(G1557))*COS(RADIANS(E1549))*COS(RADIANS(AQ1539))))&gt;90,0,$F$4*$F$5/E1548^2*(SIN(RADIANS(G1557))*SIN(RADIANS(E1549))+COS(RADIANS(G1557))*COS(RADIANS(E1549))*COS(RADIANS(AQ1539))))</f>
        <v>0</v>
      </c>
      <c r="AR1557" s="3">
        <f>IF(DEGREES(ACOS(SIN(RADIANS(G1557))*SIN(RADIANS(E1549))+COS(RADIANS(G1557))*COS(RADIANS(E1549))*COS(RADIANS(AR1539))))&gt;90,0,$F$4*$F$5/E1548^2*(SIN(RADIANS(G1557))*SIN(RADIANS(E1549))+COS(RADIANS(G1557))*COS(RADIANS(E1549))*COS(RADIANS(AR1539))))</f>
        <v>0</v>
      </c>
    </row>
    <row r="1558" spans="2:44" ht="15.75" customHeight="1" x14ac:dyDescent="0.2">
      <c r="G1558" s="3">
        <v>-80</v>
      </c>
      <c r="I1558" s="3">
        <f>IF(DEGREES(ACOS(SIN(RADIANS(G1558))*SIN(RADIANS(E1549))+COS(RADIANS(G1558))*COS(RADIANS(E1549))*COS(RADIANS(I1539))))&gt;90,0,$F$4*$F$5/E1548^2*(SIN(RADIANS(G1558))*SIN(RADIANS(E1549))+COS(RADIANS(G1558))*COS(RADIANS(E1549))*COS(RADIANS(I1539))))</f>
        <v>0</v>
      </c>
      <c r="J1558" s="3">
        <f>IF(DEGREES(ACOS(SIN(RADIANS(G1558))*SIN(RADIANS(E1549))+COS(RADIANS(G1558))*COS(RADIANS(E1549))*COS(RADIANS(J1539))))&gt;90,0,$F$4*$F$5/E1548^2*(SIN(RADIANS(G1558))*SIN(RADIANS(E1549))+COS(RADIANS(G1558))*COS(RADIANS(E1549))*COS(RADIANS(J1539))))</f>
        <v>0</v>
      </c>
      <c r="K1558" s="3">
        <f>IF(DEGREES(ACOS(SIN(RADIANS(G1558))*SIN(RADIANS(E1549))+COS(RADIANS(G1558))*COS(RADIANS(E1549))*COS(RADIANS(K1539))))&gt;90,0,$F$4*$F$5/E1548^2*(SIN(RADIANS(G1558))*SIN(RADIANS(E1549))+COS(RADIANS(G1558))*COS(RADIANS(E1549))*COS(RADIANS(K1539))))</f>
        <v>0</v>
      </c>
      <c r="L1558" s="3">
        <f>IF(DEGREES(ACOS(SIN(RADIANS(G1558))*SIN(RADIANS(E1549))+COS(RADIANS(G1558))*COS(RADIANS(E1549))*COS(RADIANS(L1539))))&gt;90,0,$F$4*$F$5/E1548^2*(SIN(RADIANS(G1558))*SIN(RADIANS(E1549))+COS(RADIANS(G1558))*COS(RADIANS(E1549))*COS(RADIANS(L1539))))</f>
        <v>0</v>
      </c>
      <c r="M1558" s="3">
        <f>IF(DEGREES(ACOS(SIN(RADIANS(G1558))*SIN(RADIANS(E1549))+COS(RADIANS(G1558))*COS(RADIANS(E1549))*COS(RADIANS(M1539))))&gt;90,0,$F$4*$F$5/E1548^2*(SIN(RADIANS(G1558))*SIN(RADIANS(E1549))+COS(RADIANS(G1558))*COS(RADIANS(E1549))*COS(RADIANS(M1539))))</f>
        <v>0</v>
      </c>
      <c r="N1558" s="3">
        <f>IF(DEGREES(ACOS(SIN(RADIANS(G1558))*SIN(RADIANS(E1549))+COS(RADIANS(G1558))*COS(RADIANS(E1549))*COS(RADIANS(N1539))))&gt;90,0,$F$4*$F$5/E1548^2*(SIN(RADIANS(G1558))*SIN(RADIANS(E1549))+COS(RADIANS(G1558))*COS(RADIANS(E1549))*COS(RADIANS(N1539))))</f>
        <v>0</v>
      </c>
      <c r="O1558" s="3">
        <f>IF(DEGREES(ACOS(SIN(RADIANS(G1558))*SIN(RADIANS(E1549))+COS(RADIANS(G1558))*COS(RADIANS(E1549))*COS(RADIANS(O1539))))&gt;90,0,$F$4*$F$5/E1548^2*(SIN(RADIANS(G1558))*SIN(RADIANS(E1549))+COS(RADIANS(G1558))*COS(RADIANS(E1549))*COS(RADIANS(O1539))))</f>
        <v>0</v>
      </c>
      <c r="P1558" s="3">
        <f>IF(DEGREES(ACOS(SIN(RADIANS(G1558))*SIN(RADIANS(E1549))+COS(RADIANS(G1558))*COS(RADIANS(E1549))*COS(RADIANS(P1539))))&gt;90,0,$F$4*$F$5/E1548^2*(SIN(RADIANS(G1558))*SIN(RADIANS(E1549))+COS(RADIANS(G1558))*COS(RADIANS(E1549))*COS(RADIANS(P1539))))</f>
        <v>0</v>
      </c>
      <c r="Q1558" s="3">
        <f>IF(DEGREES(ACOS(SIN(RADIANS(G1558))*SIN(RADIANS(E1549))+COS(RADIANS(G1558))*COS(RADIANS(E1549))*COS(RADIANS(Q1539))))&gt;90,0,$F$4*$F$5/E1548^2*(SIN(RADIANS(G1558))*SIN(RADIANS(E1549))+COS(RADIANS(G1558))*COS(RADIANS(E1549))*COS(RADIANS(Q1539))))</f>
        <v>0</v>
      </c>
      <c r="R1558" s="3" t="e">
        <f>IF(DEGREES(ACOS(SIN(RADIANS(G1558))*SIN(RADIANS(E1549))+COS(RADIANS(G1558))*COS(RADIANS(E1549))*COS(RADIANS(R1539))))&gt;90,0,$F$4*$F$5/E1548^2*(SIN(RADIANS(G1558))*SIN(RADIANS(E1549))+COS(RADIANS(G1558))*COS(RADIANS(E1549))*COS(RADIANS(R1539))))</f>
        <v>#DIV/0!</v>
      </c>
      <c r="S1558" s="3" t="e">
        <f>IF(DEGREES(ACOS(SIN(RADIANS(G1558))*SIN(RADIANS(E1549))+COS(RADIANS(G1558))*COS(RADIANS(E1549))*COS(RADIANS(S1539))))&gt;90,0,$F$4*$F$5/E1548^2*(SIN(RADIANS(G1558))*SIN(RADIANS(E1549))+COS(RADIANS(G1558))*COS(RADIANS(E1549))*COS(RADIANS(S1539))))</f>
        <v>#DIV/0!</v>
      </c>
      <c r="T1558" s="3" t="e">
        <f>IF(DEGREES(ACOS(SIN(RADIANS(G1558))*SIN(RADIANS(E1549))+COS(RADIANS(G1558))*COS(RADIANS(E1549))*COS(RADIANS(T1539))))&gt;90,0,$F$4*$F$5/E1548^2*(SIN(RADIANS(G1558))*SIN(RADIANS(E1549))+COS(RADIANS(G1558))*COS(RADIANS(E1549))*COS(RADIANS(T1539))))</f>
        <v>#DIV/0!</v>
      </c>
      <c r="U1558" s="3" t="e">
        <f>IF(DEGREES(ACOS(SIN(RADIANS(G1558))*SIN(RADIANS(E1549))+COS(RADIANS(G1558))*COS(RADIANS(E1549))*COS(RADIANS(U1539))))&gt;90,0,$F$4*$F$5/E1548^2*(SIN(RADIANS(G1558))*SIN(RADIANS(E1549))+COS(RADIANS(G1558))*COS(RADIANS(E1549))*COS(RADIANS(U1539))))</f>
        <v>#DIV/0!</v>
      </c>
      <c r="V1558" s="3" t="e">
        <f>IF(DEGREES(ACOS(SIN(RADIANS(G1558))*SIN(RADIANS(E1549))+COS(RADIANS(G1558))*COS(RADIANS(E1549))*COS(RADIANS(V1539))))&gt;90,0,$F$4*$F$5/E1548^2*(SIN(RADIANS(G1558))*SIN(RADIANS(E1549))+COS(RADIANS(G1558))*COS(RADIANS(E1549))*COS(RADIANS(V1539))))</f>
        <v>#DIV/0!</v>
      </c>
      <c r="W1558" s="3" t="e">
        <f>IF(DEGREES(ACOS(SIN(RADIANS(G1558))*SIN(RADIANS(E1549))+COS(RADIANS(G1558))*COS(RADIANS(E1549))*COS(RADIANS(W1539))))&gt;90,0,$F$4*$F$5/E1548^2*(SIN(RADIANS(G1558))*SIN(RADIANS(E1549))+COS(RADIANS(G1558))*COS(RADIANS(E1549))*COS(RADIANS(W1539))))</f>
        <v>#DIV/0!</v>
      </c>
      <c r="X1558" s="3" t="e">
        <f>IF(DEGREES(ACOS(SIN(RADIANS(G1558))*SIN(RADIANS(E1549))+COS(RADIANS(G1558))*COS(RADIANS(E1549))*COS(RADIANS(X1539))))&gt;90,0,$F$4*$F$5/E1548^2*(SIN(RADIANS(G1558))*SIN(RADIANS(E1549))+COS(RADIANS(G1558))*COS(RADIANS(E1549))*COS(RADIANS(X1539))))</f>
        <v>#DIV/0!</v>
      </c>
      <c r="Y1558" s="3" t="e">
        <f>IF(DEGREES(ACOS(SIN(RADIANS(G1558))*SIN(RADIANS(E1549))+COS(RADIANS(G1558))*COS(RADIANS(E1549))*COS(RADIANS(Y1539))))&gt;90,0,$F$4*$F$5/E1548^2*(SIN(RADIANS(G1558))*SIN(RADIANS(E1549))+COS(RADIANS(G1558))*COS(RADIANS(E1549))*COS(RADIANS(Y1539))))</f>
        <v>#DIV/0!</v>
      </c>
      <c r="Z1558" s="3" t="e">
        <f>IF(DEGREES(ACOS(SIN(RADIANS(G1558))*SIN(RADIANS(E1549))+COS(RADIANS(G1558))*COS(RADIANS(E1549))*COS(RADIANS(Z1539))))&gt;90,0,$F$4*$F$5/E1548^2*(SIN(RADIANS(G1558))*SIN(RADIANS(E1549))+COS(RADIANS(G1558))*COS(RADIANS(E1549))*COS(RADIANS(Z1539))))</f>
        <v>#DIV/0!</v>
      </c>
      <c r="AA1558" s="3" t="e">
        <f>IF(DEGREES(ACOS(SIN(RADIANS(G1558))*SIN(RADIANS(E1549))+COS(RADIANS(G1558))*COS(RADIANS(E1549))*COS(RADIANS(AA1539))))&gt;90,0,$F$4*$F$5/E1548^2*(SIN(RADIANS(G1558))*SIN(RADIANS(E1549))+COS(RADIANS(G1558))*COS(RADIANS(E1549))*COS(RADIANS(AA1539))))</f>
        <v>#DIV/0!</v>
      </c>
      <c r="AB1558" s="3" t="e">
        <f>IF(DEGREES(ACOS(SIN(RADIANS(G1558))*SIN(RADIANS(E1549))+COS(RADIANS(G1558))*COS(RADIANS(E1549))*COS(RADIANS(AB1539))))&gt;90,0,$F$4*$F$5/E1548^2*(SIN(RADIANS(G1558))*SIN(RADIANS(E1549))+COS(RADIANS(G1558))*COS(RADIANS(E1549))*COS(RADIANS(AB1539))))</f>
        <v>#DIV/0!</v>
      </c>
      <c r="AC1558" s="3" t="e">
        <f>IF(DEGREES(ACOS(SIN(RADIANS(G1558))*SIN(RADIANS(E1549))+COS(RADIANS(G1558))*COS(RADIANS(E1549))*COS(RADIANS(AC1539))))&gt;90,0,$F$4*$F$5/E1548^2*(SIN(RADIANS(G1558))*SIN(RADIANS(E1549))+COS(RADIANS(G1558))*COS(RADIANS(E1549))*COS(RADIANS(AC1539))))</f>
        <v>#DIV/0!</v>
      </c>
      <c r="AD1558" s="3" t="e">
        <f>IF(DEGREES(ACOS(SIN(RADIANS(G1558))*SIN(RADIANS(E1549))+COS(RADIANS(G1558))*COS(RADIANS(E1549))*COS(RADIANS(AD1539))))&gt;90,0,$F$4*$F$5/E1548^2*(SIN(RADIANS(G1558))*SIN(RADIANS(E1549))+COS(RADIANS(G1558))*COS(RADIANS(E1549))*COS(RADIANS(AD1539))))</f>
        <v>#DIV/0!</v>
      </c>
      <c r="AE1558" s="3" t="e">
        <f>IF(DEGREES(ACOS(SIN(RADIANS(G1558))*SIN(RADIANS(E1549))+COS(RADIANS(G1558))*COS(RADIANS(E1549))*COS(RADIANS(AE1539))))&gt;90,0,$F$4*$F$5/E1548^2*(SIN(RADIANS(G1558))*SIN(RADIANS(E1549))+COS(RADIANS(G1558))*COS(RADIANS(E1549))*COS(RADIANS(AE1539))))</f>
        <v>#DIV/0!</v>
      </c>
      <c r="AF1558" s="3" t="e">
        <f>IF(DEGREES(ACOS(SIN(RADIANS(G1558))*SIN(RADIANS(E1549))+COS(RADIANS(G1558))*COS(RADIANS(E1549))*COS(RADIANS(AF1539))))&gt;90,0,$F$4*$F$5/E1548^2*(SIN(RADIANS(G1558))*SIN(RADIANS(E1549))+COS(RADIANS(G1558))*COS(RADIANS(E1549))*COS(RADIANS(AF1539))))</f>
        <v>#DIV/0!</v>
      </c>
      <c r="AG1558" s="3" t="e">
        <f>IF(DEGREES(ACOS(SIN(RADIANS(G1558))*SIN(RADIANS(E1549))+COS(RADIANS(G1558))*COS(RADIANS(E1549))*COS(RADIANS(AG1539))))&gt;90,0,$F$4*$F$5/E1548^2*(SIN(RADIANS(G1558))*SIN(RADIANS(E1549))+COS(RADIANS(G1558))*COS(RADIANS(E1549))*COS(RADIANS(AG1539))))</f>
        <v>#DIV/0!</v>
      </c>
      <c r="AH1558" s="3" t="e">
        <f>IF(DEGREES(ACOS(SIN(RADIANS(G1558))*SIN(RADIANS(E1549))+COS(RADIANS(G1558))*COS(RADIANS(E1549))*COS(RADIANS(AH1539))))&gt;90,0,$F$4*$F$5/E1548^2*(SIN(RADIANS(G1558))*SIN(RADIANS(E1549))+COS(RADIANS(G1558))*COS(RADIANS(E1549))*COS(RADIANS(AH1539))))</f>
        <v>#DIV/0!</v>
      </c>
      <c r="AI1558" s="3" t="e">
        <f>IF(DEGREES(ACOS(SIN(RADIANS(G1558))*SIN(RADIANS(E1549))+COS(RADIANS(G1558))*COS(RADIANS(E1549))*COS(RADIANS(AI1539))))&gt;90,0,$F$4*$F$5/E1548^2*(SIN(RADIANS(G1558))*SIN(RADIANS(E1549))+COS(RADIANS(G1558))*COS(RADIANS(E1549))*COS(RADIANS(AI1539))))</f>
        <v>#DIV/0!</v>
      </c>
      <c r="AJ1558" s="3" t="e">
        <f>IF(DEGREES(ACOS(SIN(RADIANS(G1558))*SIN(RADIANS(E1549))+COS(RADIANS(G1558))*COS(RADIANS(E1549))*COS(RADIANS(AJ1539))))&gt;90,0,$F$4*$F$5/E1548^2*(SIN(RADIANS(G1558))*SIN(RADIANS(E1549))+COS(RADIANS(G1558))*COS(RADIANS(E1549))*COS(RADIANS(AJ1539))))</f>
        <v>#DIV/0!</v>
      </c>
      <c r="AK1558" s="3">
        <f>IF(DEGREES(ACOS(SIN(RADIANS(G1558))*SIN(RADIANS(E1549))+COS(RADIANS(G1558))*COS(RADIANS(E1549))*COS(RADIANS(AK1539))))&gt;90,0,$F$4*$F$5/E1548^2*(SIN(RADIANS(G1558))*SIN(RADIANS(E1549))+COS(RADIANS(G1558))*COS(RADIANS(E1549))*COS(RADIANS(AK1539))))</f>
        <v>0</v>
      </c>
      <c r="AL1558" s="3">
        <f>IF(DEGREES(ACOS(SIN(RADIANS(G1558))*SIN(RADIANS(E1549))+COS(RADIANS(G1558))*COS(RADIANS(E1549))*COS(RADIANS(AL1539))))&gt;90,0,$F$4*$F$5/E1548^2*(SIN(RADIANS(G1558))*SIN(RADIANS(E1549))+COS(RADIANS(G1558))*COS(RADIANS(E1549))*COS(RADIANS(AL1539))))</f>
        <v>0</v>
      </c>
      <c r="AM1558" s="3">
        <f>IF(DEGREES(ACOS(SIN(RADIANS(G1558))*SIN(RADIANS(E1549))+COS(RADIANS(G1558))*COS(RADIANS(E1549))*COS(RADIANS(AM1539))))&gt;90,0,$F$4*$F$5/E1548^2*(SIN(RADIANS(G1558))*SIN(RADIANS(E1549))+COS(RADIANS(G1558))*COS(RADIANS(E1549))*COS(RADIANS(AM1539))))</f>
        <v>0</v>
      </c>
      <c r="AN1558" s="3">
        <f>IF(DEGREES(ACOS(SIN(RADIANS(G1558))*SIN(RADIANS(E1549))+COS(RADIANS(G1558))*COS(RADIANS(E1549))*COS(RADIANS(AN1539))))&gt;90,0,$F$4*$F$5/E1548^2*(SIN(RADIANS(G1558))*SIN(RADIANS(E1549))+COS(RADIANS(G1558))*COS(RADIANS(E1549))*COS(RADIANS(AN1539))))</f>
        <v>0</v>
      </c>
      <c r="AO1558" s="3">
        <f>IF(DEGREES(ACOS(SIN(RADIANS(G1558))*SIN(RADIANS(E1549))+COS(RADIANS(G1558))*COS(RADIANS(E1549))*COS(RADIANS(AO1539))))&gt;90,0,$F$4*$F$5/E1548^2*(SIN(RADIANS(G1558))*SIN(RADIANS(E1549))+COS(RADIANS(G1558))*COS(RADIANS(E1549))*COS(RADIANS(AO1539))))</f>
        <v>0</v>
      </c>
      <c r="AP1558" s="3">
        <f>IF(DEGREES(ACOS(SIN(RADIANS(G1558))*SIN(RADIANS(E1549))+COS(RADIANS(G1558))*COS(RADIANS(E1549))*COS(RADIANS(AP1539))))&gt;90,0,$F$4*$F$5/E1548^2*(SIN(RADIANS(G1558))*SIN(RADIANS(E1549))+COS(RADIANS(G1558))*COS(RADIANS(E1549))*COS(RADIANS(AP1539))))</f>
        <v>0</v>
      </c>
      <c r="AQ1558" s="3">
        <f>IF(DEGREES(ACOS(SIN(RADIANS(G1558))*SIN(RADIANS(E1549))+COS(RADIANS(G1558))*COS(RADIANS(E1549))*COS(RADIANS(AQ1539))))&gt;90,0,$F$4*$F$5/E1548^2*(SIN(RADIANS(G1558))*SIN(RADIANS(E1549))+COS(RADIANS(G1558))*COS(RADIANS(E1549))*COS(RADIANS(AQ1539))))</f>
        <v>0</v>
      </c>
      <c r="AR1558" s="3">
        <f>IF(DEGREES(ACOS(SIN(RADIANS(G1558))*SIN(RADIANS(E1549))+COS(RADIANS(G1558))*COS(RADIANS(E1549))*COS(RADIANS(AR1539))))&gt;90,0,$F$4*$F$5/E1548^2*(SIN(RADIANS(G1558))*SIN(RADIANS(E1549))+COS(RADIANS(G1558))*COS(RADIANS(E1549))*COS(RADIANS(AR1539))))</f>
        <v>0</v>
      </c>
    </row>
    <row r="1559" spans="2:44" ht="15.75" customHeight="1" x14ac:dyDescent="0.2">
      <c r="G1559" s="3">
        <v>-90</v>
      </c>
      <c r="I1559" s="3" t="e">
        <f>IF(DEGREES(ACOS(SIN(RADIANS(G1559))*SIN(RADIANS(E1549))+COS(RADIANS(G1559))*COS(RADIANS(E1549))*COS(RADIANS(I1539))))&gt;90,0,$F$4*$F$5/E1548^2*(SIN(RADIANS(G1559))*SIN(RADIANS(E1549))+COS(RADIANS(G1559))*COS(RADIANS(E1549))*COS(RADIANS(I1539))))</f>
        <v>#DIV/0!</v>
      </c>
      <c r="J1559" s="3" t="e">
        <f>IF(DEGREES(ACOS(SIN(RADIANS(G1559))*SIN(RADIANS(E1549))+COS(RADIANS(G1559))*COS(RADIANS(E1549))*COS(RADIANS(J1539))))&gt;90,0,$F$4*$F$5/E1548^2*(SIN(RADIANS(G1559))*SIN(RADIANS(E1549))+COS(RADIANS(G1559))*COS(RADIANS(E1549))*COS(RADIANS(J1539))))</f>
        <v>#DIV/0!</v>
      </c>
      <c r="K1559" s="3" t="e">
        <f>IF(DEGREES(ACOS(SIN(RADIANS(G1559))*SIN(RADIANS(E1549))+COS(RADIANS(G1559))*COS(RADIANS(E1549))*COS(RADIANS(K1539))))&gt;90,0,$F$4*$F$5/E1548^2*(SIN(RADIANS(G1559))*SIN(RADIANS(E1549))+COS(RADIANS(G1559))*COS(RADIANS(E1549))*COS(RADIANS(K1539))))</f>
        <v>#DIV/0!</v>
      </c>
      <c r="L1559" s="3" t="e">
        <f>IF(DEGREES(ACOS(SIN(RADIANS(G1559))*SIN(RADIANS(E1549))+COS(RADIANS(G1559))*COS(RADIANS(E1549))*COS(RADIANS(L1539))))&gt;90,0,$F$4*$F$5/E1548^2*(SIN(RADIANS(G1559))*SIN(RADIANS(E1549))+COS(RADIANS(G1559))*COS(RADIANS(E1549))*COS(RADIANS(L1539))))</f>
        <v>#DIV/0!</v>
      </c>
      <c r="M1559" s="3" t="e">
        <f>IF(DEGREES(ACOS(SIN(RADIANS(G1559))*SIN(RADIANS(E1549))+COS(RADIANS(G1559))*COS(RADIANS(E1549))*COS(RADIANS(M1539))))&gt;90,0,$F$4*$F$5/E1548^2*(SIN(RADIANS(G1559))*SIN(RADIANS(E1549))+COS(RADIANS(G1559))*COS(RADIANS(E1549))*COS(RADIANS(M1539))))</f>
        <v>#DIV/0!</v>
      </c>
      <c r="N1559" s="3" t="e">
        <f>IF(DEGREES(ACOS(SIN(RADIANS(G1559))*SIN(RADIANS(E1549))+COS(RADIANS(G1559))*COS(RADIANS(E1549))*COS(RADIANS(N1539))))&gt;90,0,$F$4*$F$5/E1548^2*(SIN(RADIANS(G1559))*SIN(RADIANS(E1549))+COS(RADIANS(G1559))*COS(RADIANS(E1549))*COS(RADIANS(N1539))))</f>
        <v>#DIV/0!</v>
      </c>
      <c r="O1559" s="3" t="e">
        <f>IF(DEGREES(ACOS(SIN(RADIANS(G1559))*SIN(RADIANS(E1549))+COS(RADIANS(G1559))*COS(RADIANS(E1549))*COS(RADIANS(O1539))))&gt;90,0,$F$4*$F$5/E1548^2*(SIN(RADIANS(G1559))*SIN(RADIANS(E1549))+COS(RADIANS(G1559))*COS(RADIANS(E1549))*COS(RADIANS(O1539))))</f>
        <v>#DIV/0!</v>
      </c>
      <c r="P1559" s="3" t="e">
        <f>IF(DEGREES(ACOS(SIN(RADIANS(G1559))*SIN(RADIANS(E1549))+COS(RADIANS(G1559))*COS(RADIANS(E1549))*COS(RADIANS(P1539))))&gt;90,0,$F$4*$F$5/E1548^2*(SIN(RADIANS(G1559))*SIN(RADIANS(E1549))+COS(RADIANS(G1559))*COS(RADIANS(E1549))*COS(RADIANS(P1539))))</f>
        <v>#DIV/0!</v>
      </c>
      <c r="Q1559" s="3" t="e">
        <f>IF(DEGREES(ACOS(SIN(RADIANS(G1559))*SIN(RADIANS(E1549))+COS(RADIANS(G1559))*COS(RADIANS(E1549))*COS(RADIANS(Q1539))))&gt;90,0,$F$4*$F$5/E1548^2*(SIN(RADIANS(G1559))*SIN(RADIANS(E1549))+COS(RADIANS(G1559))*COS(RADIANS(E1549))*COS(RADIANS(Q1539))))</f>
        <v>#DIV/0!</v>
      </c>
      <c r="R1559" s="3" t="e">
        <f>IF(DEGREES(ACOS(SIN(RADIANS(G1559))*SIN(RADIANS(E1549))+COS(RADIANS(G1559))*COS(RADIANS(E1549))*COS(RADIANS(R1539))))&gt;90,0,$F$4*$F$5/E1548^2*(SIN(RADIANS(G1559))*SIN(RADIANS(E1549))+COS(RADIANS(G1559))*COS(RADIANS(E1549))*COS(RADIANS(R1539))))</f>
        <v>#DIV/0!</v>
      </c>
      <c r="S1559" s="3" t="e">
        <f>IF(DEGREES(ACOS(SIN(RADIANS(G1559))*SIN(RADIANS(E1549))+COS(RADIANS(G1559))*COS(RADIANS(E1549))*COS(RADIANS(S1539))))&gt;90,0,$F$4*$F$5/E1548^2*(SIN(RADIANS(G1559))*SIN(RADIANS(E1549))+COS(RADIANS(G1559))*COS(RADIANS(E1549))*COS(RADIANS(S1539))))</f>
        <v>#DIV/0!</v>
      </c>
      <c r="T1559" s="3" t="e">
        <f>IF(DEGREES(ACOS(SIN(RADIANS(G1559))*SIN(RADIANS(E1549))+COS(RADIANS(G1559))*COS(RADIANS(E1549))*COS(RADIANS(T1539))))&gt;90,0,$F$4*$F$5/E1548^2*(SIN(RADIANS(G1559))*SIN(RADIANS(E1549))+COS(RADIANS(G1559))*COS(RADIANS(E1549))*COS(RADIANS(T1539))))</f>
        <v>#DIV/0!</v>
      </c>
      <c r="U1559" s="3" t="e">
        <f>IF(DEGREES(ACOS(SIN(RADIANS(G1559))*SIN(RADIANS(E1549))+COS(RADIANS(G1559))*COS(RADIANS(E1549))*COS(RADIANS(U1539))))&gt;90,0,$F$4*$F$5/E1548^2*(SIN(RADIANS(G1559))*SIN(RADIANS(E1549))+COS(RADIANS(G1559))*COS(RADIANS(E1549))*COS(RADIANS(U1539))))</f>
        <v>#DIV/0!</v>
      </c>
      <c r="V1559" s="3" t="e">
        <f>IF(DEGREES(ACOS(SIN(RADIANS(G1559))*SIN(RADIANS(E1549))+COS(RADIANS(G1559))*COS(RADIANS(E1549))*COS(RADIANS(V1539))))&gt;90,0,$F$4*$F$5/E1548^2*(SIN(RADIANS(G1559))*SIN(RADIANS(E1549))+COS(RADIANS(G1559))*COS(RADIANS(E1549))*COS(RADIANS(V1539))))</f>
        <v>#DIV/0!</v>
      </c>
      <c r="W1559" s="3" t="e">
        <f>IF(DEGREES(ACOS(SIN(RADIANS(G1559))*SIN(RADIANS(E1549))+COS(RADIANS(G1559))*COS(RADIANS(E1549))*COS(RADIANS(W1539))))&gt;90,0,$F$4*$F$5/E1548^2*(SIN(RADIANS(G1559))*SIN(RADIANS(E1549))+COS(RADIANS(G1559))*COS(RADIANS(E1549))*COS(RADIANS(W1539))))</f>
        <v>#DIV/0!</v>
      </c>
      <c r="X1559" s="3" t="e">
        <f>IF(DEGREES(ACOS(SIN(RADIANS(G1559))*SIN(RADIANS(E1549))+COS(RADIANS(G1559))*COS(RADIANS(E1549))*COS(RADIANS(X1539))))&gt;90,0,$F$4*$F$5/E1548^2*(SIN(RADIANS(G1559))*SIN(RADIANS(E1549))+COS(RADIANS(G1559))*COS(RADIANS(E1549))*COS(RADIANS(X1539))))</f>
        <v>#DIV/0!</v>
      </c>
      <c r="Y1559" s="3" t="e">
        <f>IF(DEGREES(ACOS(SIN(RADIANS(G1559))*SIN(RADIANS(E1549))+COS(RADIANS(G1559))*COS(RADIANS(E1549))*COS(RADIANS(Y1539))))&gt;90,0,$F$4*$F$5/E1548^2*(SIN(RADIANS(G1559))*SIN(RADIANS(E1549))+COS(RADIANS(G1559))*COS(RADIANS(E1549))*COS(RADIANS(Y1539))))</f>
        <v>#DIV/0!</v>
      </c>
      <c r="Z1559" s="3" t="e">
        <f>IF(DEGREES(ACOS(SIN(RADIANS(G1559))*SIN(RADIANS(E1549))+COS(RADIANS(G1559))*COS(RADIANS(E1549))*COS(RADIANS(Z1539))))&gt;90,0,$F$4*$F$5/E1548^2*(SIN(RADIANS(G1559))*SIN(RADIANS(E1549))+COS(RADIANS(G1559))*COS(RADIANS(E1549))*COS(RADIANS(Z1539))))</f>
        <v>#DIV/0!</v>
      </c>
      <c r="AA1559" s="3" t="e">
        <f>IF(DEGREES(ACOS(SIN(RADIANS(G1559))*SIN(RADIANS(E1549))+COS(RADIANS(G1559))*COS(RADIANS(E1549))*COS(RADIANS(AA1539))))&gt;90,0,$F$4*$F$5/E1548^2*(SIN(RADIANS(G1559))*SIN(RADIANS(E1549))+COS(RADIANS(G1559))*COS(RADIANS(E1549))*COS(RADIANS(AA1539))))</f>
        <v>#DIV/0!</v>
      </c>
      <c r="AB1559" s="3" t="e">
        <f>IF(DEGREES(ACOS(SIN(RADIANS(G1559))*SIN(RADIANS(E1549))+COS(RADIANS(G1559))*COS(RADIANS(E1549))*COS(RADIANS(AB1539))))&gt;90,0,$F$4*$F$5/E1548^2*(SIN(RADIANS(G1559))*SIN(RADIANS(E1549))+COS(RADIANS(G1559))*COS(RADIANS(E1549))*COS(RADIANS(AB1539))))</f>
        <v>#DIV/0!</v>
      </c>
      <c r="AC1559" s="3" t="e">
        <f>IF(DEGREES(ACOS(SIN(RADIANS(G1559))*SIN(RADIANS(E1549))+COS(RADIANS(G1559))*COS(RADIANS(E1549))*COS(RADIANS(AC1539))))&gt;90,0,$F$4*$F$5/E1548^2*(SIN(RADIANS(G1559))*SIN(RADIANS(E1549))+COS(RADIANS(G1559))*COS(RADIANS(E1549))*COS(RADIANS(AC1539))))</f>
        <v>#DIV/0!</v>
      </c>
      <c r="AD1559" s="3" t="e">
        <f>IF(DEGREES(ACOS(SIN(RADIANS(G1559))*SIN(RADIANS(E1549))+COS(RADIANS(G1559))*COS(RADIANS(E1549))*COS(RADIANS(AD1539))))&gt;90,0,$F$4*$F$5/E1548^2*(SIN(RADIANS(G1559))*SIN(RADIANS(E1549))+COS(RADIANS(G1559))*COS(RADIANS(E1549))*COS(RADIANS(AD1539))))</f>
        <v>#DIV/0!</v>
      </c>
      <c r="AE1559" s="3" t="e">
        <f>IF(DEGREES(ACOS(SIN(RADIANS(G1559))*SIN(RADIANS(E1549))+COS(RADIANS(G1559))*COS(RADIANS(E1549))*COS(RADIANS(AE1539))))&gt;90,0,$F$4*$F$5/E1548^2*(SIN(RADIANS(G1559))*SIN(RADIANS(E1549))+COS(RADIANS(G1559))*COS(RADIANS(E1549))*COS(RADIANS(AE1539))))</f>
        <v>#DIV/0!</v>
      </c>
      <c r="AF1559" s="3" t="e">
        <f>IF(DEGREES(ACOS(SIN(RADIANS(G1559))*SIN(RADIANS(E1549))+COS(RADIANS(G1559))*COS(RADIANS(E1549))*COS(RADIANS(AF1539))))&gt;90,0,$F$4*$F$5/E1548^2*(SIN(RADIANS(G1559))*SIN(RADIANS(E1549))+COS(RADIANS(G1559))*COS(RADIANS(E1549))*COS(RADIANS(AF1539))))</f>
        <v>#DIV/0!</v>
      </c>
      <c r="AG1559" s="3" t="e">
        <f>IF(DEGREES(ACOS(SIN(RADIANS(G1559))*SIN(RADIANS(E1549))+COS(RADIANS(G1559))*COS(RADIANS(E1549))*COS(RADIANS(AG1539))))&gt;90,0,$F$4*$F$5/E1548^2*(SIN(RADIANS(G1559))*SIN(RADIANS(E1549))+COS(RADIANS(G1559))*COS(RADIANS(E1549))*COS(RADIANS(AG1539))))</f>
        <v>#DIV/0!</v>
      </c>
      <c r="AH1559" s="3" t="e">
        <f>IF(DEGREES(ACOS(SIN(RADIANS(G1559))*SIN(RADIANS(E1549))+COS(RADIANS(G1559))*COS(RADIANS(E1549))*COS(RADIANS(AH1539))))&gt;90,0,$F$4*$F$5/E1548^2*(SIN(RADIANS(G1559))*SIN(RADIANS(E1549))+COS(RADIANS(G1559))*COS(RADIANS(E1549))*COS(RADIANS(AH1539))))</f>
        <v>#DIV/0!</v>
      </c>
      <c r="AI1559" s="3" t="e">
        <f>IF(DEGREES(ACOS(SIN(RADIANS(G1559))*SIN(RADIANS(E1549))+COS(RADIANS(G1559))*COS(RADIANS(E1549))*COS(RADIANS(AI1539))))&gt;90,0,$F$4*$F$5/E1548^2*(SIN(RADIANS(G1559))*SIN(RADIANS(E1549))+COS(RADIANS(G1559))*COS(RADIANS(E1549))*COS(RADIANS(AI1539))))</f>
        <v>#DIV/0!</v>
      </c>
      <c r="AJ1559" s="3" t="e">
        <f>IF(DEGREES(ACOS(SIN(RADIANS(G1559))*SIN(RADIANS(E1549))+COS(RADIANS(G1559))*COS(RADIANS(E1549))*COS(RADIANS(AJ1539))))&gt;90,0,$F$4*$F$5/E1548^2*(SIN(RADIANS(G1559))*SIN(RADIANS(E1549))+COS(RADIANS(G1559))*COS(RADIANS(E1549))*COS(RADIANS(AJ1539))))</f>
        <v>#DIV/0!</v>
      </c>
      <c r="AK1559" s="3" t="e">
        <f>IF(DEGREES(ACOS(SIN(RADIANS(G1559))*SIN(RADIANS(E1549))+COS(RADIANS(G1559))*COS(RADIANS(E1549))*COS(RADIANS(AK1539))))&gt;90,0,$F$4*$F$5/E1548^2*(SIN(RADIANS(G1559))*SIN(RADIANS(E1549))+COS(RADIANS(G1559))*COS(RADIANS(E1549))*COS(RADIANS(AK1539))))</f>
        <v>#DIV/0!</v>
      </c>
      <c r="AL1559" s="3" t="e">
        <f>IF(DEGREES(ACOS(SIN(RADIANS(G1559))*SIN(RADIANS(E1549))+COS(RADIANS(G1559))*COS(RADIANS(E1549))*COS(RADIANS(AL1539))))&gt;90,0,$F$4*$F$5/E1548^2*(SIN(RADIANS(G1559))*SIN(RADIANS(E1549))+COS(RADIANS(G1559))*COS(RADIANS(E1549))*COS(RADIANS(AL1539))))</f>
        <v>#DIV/0!</v>
      </c>
      <c r="AM1559" s="3" t="e">
        <f>IF(DEGREES(ACOS(SIN(RADIANS(G1559))*SIN(RADIANS(E1549))+COS(RADIANS(G1559))*COS(RADIANS(E1549))*COS(RADIANS(AM1539))))&gt;90,0,$F$4*$F$5/E1548^2*(SIN(RADIANS(G1559))*SIN(RADIANS(E1549))+COS(RADIANS(G1559))*COS(RADIANS(E1549))*COS(RADIANS(AM1539))))</f>
        <v>#DIV/0!</v>
      </c>
      <c r="AN1559" s="3" t="e">
        <f>IF(DEGREES(ACOS(SIN(RADIANS(G1559))*SIN(RADIANS(E1549))+COS(RADIANS(G1559))*COS(RADIANS(E1549))*COS(RADIANS(AN1539))))&gt;90,0,$F$4*$F$5/E1548^2*(SIN(RADIANS(G1559))*SIN(RADIANS(E1549))+COS(RADIANS(G1559))*COS(RADIANS(E1549))*COS(RADIANS(AN1539))))</f>
        <v>#DIV/0!</v>
      </c>
      <c r="AO1559" s="3" t="e">
        <f>IF(DEGREES(ACOS(SIN(RADIANS(G1559))*SIN(RADIANS(E1549))+COS(RADIANS(G1559))*COS(RADIANS(E1549))*COS(RADIANS(AO1539))))&gt;90,0,$F$4*$F$5/E1548^2*(SIN(RADIANS(G1559))*SIN(RADIANS(E1549))+COS(RADIANS(G1559))*COS(RADIANS(E1549))*COS(RADIANS(AO1539))))</f>
        <v>#DIV/0!</v>
      </c>
      <c r="AP1559" s="3" t="e">
        <f>IF(DEGREES(ACOS(SIN(RADIANS(G1559))*SIN(RADIANS(E1549))+COS(RADIANS(G1559))*COS(RADIANS(E1549))*COS(RADIANS(AP1539))))&gt;90,0,$F$4*$F$5/E1548^2*(SIN(RADIANS(G1559))*SIN(RADIANS(E1549))+COS(RADIANS(G1559))*COS(RADIANS(E1549))*COS(RADIANS(AP1539))))</f>
        <v>#DIV/0!</v>
      </c>
      <c r="AQ1559" s="3" t="e">
        <f>IF(DEGREES(ACOS(SIN(RADIANS(G1559))*SIN(RADIANS(E1549))+COS(RADIANS(G1559))*COS(RADIANS(E1549))*COS(RADIANS(AQ1539))))&gt;90,0,$F$4*$F$5/E1548^2*(SIN(RADIANS(G1559))*SIN(RADIANS(E1549))+COS(RADIANS(G1559))*COS(RADIANS(E1549))*COS(RADIANS(AQ1539))))</f>
        <v>#DIV/0!</v>
      </c>
      <c r="AR1559" s="3" t="e">
        <f>IF(DEGREES(ACOS(SIN(RADIANS(G1559))*SIN(RADIANS(E1549))+COS(RADIANS(G1559))*COS(RADIANS(E1549))*COS(RADIANS(AR1539))))&gt;90,0,$F$4*$F$5/E1548^2*(SIN(RADIANS(G1559))*SIN(RADIANS(E1549))+COS(RADIANS(G1559))*COS(RADIANS(E1549))*COS(RADIANS(AR1539))))</f>
        <v>#DIV/0!</v>
      </c>
    </row>
    <row r="1560" spans="2:44" ht="15.75" customHeight="1" x14ac:dyDescent="0.2"/>
    <row r="1561" spans="2:44" ht="15.75" customHeight="1" x14ac:dyDescent="0.2">
      <c r="H1561" s="3" t="s">
        <v>771</v>
      </c>
      <c r="I1561" s="3">
        <v>180</v>
      </c>
      <c r="J1561" s="3">
        <v>170</v>
      </c>
      <c r="K1561" s="3">
        <v>160</v>
      </c>
      <c r="L1561" s="3">
        <v>150</v>
      </c>
      <c r="M1561" s="3">
        <v>140</v>
      </c>
      <c r="N1561" s="3">
        <v>130</v>
      </c>
      <c r="O1561" s="3">
        <v>120</v>
      </c>
      <c r="P1561" s="3">
        <v>110</v>
      </c>
      <c r="Q1561" s="3">
        <v>100</v>
      </c>
      <c r="R1561" s="3">
        <v>90</v>
      </c>
      <c r="S1561" s="3">
        <v>80</v>
      </c>
      <c r="T1561" s="3">
        <v>70</v>
      </c>
      <c r="U1561" s="3">
        <v>60</v>
      </c>
      <c r="V1561" s="3">
        <v>50</v>
      </c>
      <c r="W1561" s="3">
        <v>40</v>
      </c>
      <c r="X1561" s="3">
        <v>30</v>
      </c>
      <c r="Y1561" s="3">
        <v>20</v>
      </c>
      <c r="Z1561" s="3">
        <v>10</v>
      </c>
      <c r="AA1561" s="3">
        <v>0</v>
      </c>
      <c r="AB1561" s="3">
        <v>-10</v>
      </c>
      <c r="AC1561" s="3">
        <v>-20</v>
      </c>
      <c r="AD1561" s="3">
        <v>-30</v>
      </c>
      <c r="AE1561" s="3">
        <v>-40</v>
      </c>
      <c r="AF1561" s="3">
        <v>-50</v>
      </c>
      <c r="AG1561" s="3">
        <v>-60</v>
      </c>
      <c r="AH1561" s="3">
        <v>-70</v>
      </c>
      <c r="AI1561" s="3">
        <v>-80</v>
      </c>
      <c r="AJ1561" s="3">
        <v>-90</v>
      </c>
      <c r="AK1561" s="3">
        <v>-100</v>
      </c>
      <c r="AL1561" s="3">
        <v>-110</v>
      </c>
      <c r="AM1561" s="3">
        <v>-120</v>
      </c>
      <c r="AN1561" s="3">
        <v>-130</v>
      </c>
      <c r="AO1561" s="3">
        <v>-140</v>
      </c>
      <c r="AP1561" s="3">
        <v>-150</v>
      </c>
      <c r="AQ1561" s="3">
        <v>-160</v>
      </c>
      <c r="AR1561" s="3">
        <v>-170</v>
      </c>
    </row>
    <row r="1562" spans="2:44" ht="15.75" customHeight="1" x14ac:dyDescent="0.2">
      <c r="H1562" s="3" t="s">
        <v>782</v>
      </c>
      <c r="I1562" s="3">
        <f>IF(ABS(I1561-E1574)&gt;180,IF(ABS(I1561-E1574)&gt;360,ABS(I1561-E1574)-360,360-ABS(I1561-E1574)),ABS(I1561-E1574))</f>
        <v>180</v>
      </c>
      <c r="J1562" s="3">
        <f>IF(ABS(J1561-E1574)&gt;180,IF(ABS(J1561-E1574)&gt;360,ABS(J1561-E1574)-360,360-ABS(J1561-E1574)),ABS(J1561-E1574))</f>
        <v>170</v>
      </c>
      <c r="K1562" s="3">
        <f>IF(ABS(K1561-E1574)&gt;180,IF(ABS(K1561-E1574)&gt;360,ABS(K1561-E1574)-360,360-ABS(K1561-E1574)),ABS(K1561-E1574))</f>
        <v>160</v>
      </c>
      <c r="L1562" s="3">
        <f>IF(ABS(L1561-E1574)&gt;180,IF(ABS(L1561-E1574)&gt;360,ABS(L1561-E1574)-360,360-ABS(L1561-E1574)),ABS(L1561-E1574))</f>
        <v>150</v>
      </c>
      <c r="M1562" s="3">
        <f>IF(ABS(M1561-E1574)&gt;180,IF(ABS(M1561-E1574)&gt;360,ABS(M1561-E1574)-360,360-ABS(M1561-E1574)),ABS(M1561-E1574))</f>
        <v>140</v>
      </c>
      <c r="N1562" s="3">
        <f>IF(ABS(N1561-E1574)&gt;180,IF(ABS(N1561-E1574)&gt;360,ABS(N1561-E1574)-360,360-ABS(N1561-E1574)),ABS(N1561-E1574))</f>
        <v>130</v>
      </c>
      <c r="O1562" s="3">
        <f>IF(ABS(O1561-E1574)&gt;180,IF(ABS(O1561-E1574)&gt;360,ABS(O1561-E1574)-360,360-ABS(O1561-E1574)),ABS(O1561-E1574))</f>
        <v>120</v>
      </c>
      <c r="P1562" s="3">
        <f>IF(ABS(P1561-E1574)&gt;180,IF(ABS(P1561-E1574)&gt;360,ABS(P1561-E1574)-360,360-ABS(P1561-E1574)),ABS(P1561-E1574))</f>
        <v>110</v>
      </c>
      <c r="Q1562" s="3">
        <f>IF(ABS(Q1561-E1574)&gt;180,IF(ABS(Q1561-E1574)&gt;360,ABS(Q1561-E1574)-360,360-ABS(Q1561-E1574)),ABS(Q1561-E1574))</f>
        <v>100</v>
      </c>
      <c r="R1562" s="3">
        <f>IF(ABS(R1561-E1574)&gt;180,IF(ABS(R1561-E1574)&gt;360,ABS(R1561-E1574)-360,360-ABS(R1561-E1574)),ABS(R1561-E1574))</f>
        <v>90</v>
      </c>
      <c r="S1562" s="3">
        <f>IF(ABS(S1561-E1574)&gt;180,IF(ABS(S1561-E1574)&gt;360,ABS(S1561-E1574)-360,360-ABS(S1561-E1574)),ABS(S1561-E1574))</f>
        <v>80</v>
      </c>
      <c r="T1562" s="3">
        <f>IF(ABS(T1561-E1574)&gt;180,IF(ABS(T1561-E1574)&gt;360,ABS(T1561-E1574)-360,360-ABS(T1561-E1574)),ABS(T1561-E1574))</f>
        <v>70</v>
      </c>
      <c r="U1562" s="3">
        <f>IF(ABS(U1561-E1574)&gt;180,IF(ABS(U1561-E1574)&gt;360,ABS(U1561-E1574)-360,360-ABS(U1561-E1574)),ABS(U1561-E1574))</f>
        <v>60</v>
      </c>
      <c r="V1562" s="3">
        <f>IF(ABS(V1561-E1574)&gt;180,IF(ABS(V1561-E1574)&gt;360,ABS(V1561-E1574)-360,360-ABS(V1561-E1574)),ABS(V1561-E1574))</f>
        <v>50</v>
      </c>
      <c r="W1562" s="3">
        <f>IF(ABS(W1561-E1574)&gt;180,IF(ABS(W1561-E1574)&gt;360,ABS(W1561-E1574)-360,360-ABS(W1561-E1574)),ABS(W1561-E1574))</f>
        <v>40</v>
      </c>
      <c r="X1562" s="3">
        <f>IF(ABS(X1561-E1574)&gt;180,IF(ABS(X1561-E1574)&gt;360,ABS(X1561-E1574)-360,360-ABS(X1561-E1574)),ABS(X1561-E1574))</f>
        <v>30</v>
      </c>
      <c r="Y1562" s="3">
        <f>IF(ABS(Y1561-E1574)&gt;180,IF(ABS(Y1561-E1574)&gt;360,ABS(Y1561-E1574)-360,360-ABS(Y1561-E1574)),ABS(Y1561-E1574))</f>
        <v>20</v>
      </c>
      <c r="Z1562" s="3">
        <f>IF(ABS(Z1561-E1574)&gt;180,IF(ABS(Z1561-E1574)&gt;360,ABS(Z1561-E1574)-360,360-ABS(Z1561-E1574)),ABS(Z1561-E1574))</f>
        <v>10</v>
      </c>
      <c r="AA1562" s="3">
        <f>IF(ABS(AA1561-E1574)&gt;180,IF(ABS(AA1561-E1574)&gt;360,ABS(AA1561-E1574)-360,360-ABS(AA1561-E1574)),ABS(AA1561-E1574))</f>
        <v>0</v>
      </c>
      <c r="AB1562" s="3">
        <f>IF(ABS(AB1561-E1574)&gt;180,IF(ABS(AB1561-E1574)&gt;360,ABS(AB1561-E1574)-360,360-ABS(AB1561-E1574)),ABS(AB1561-E1574))</f>
        <v>10</v>
      </c>
      <c r="AC1562" s="3">
        <f>IF(ABS(AC1561-E1574)&gt;180,IF(ABS(AC1561-E1574)&gt;360,ABS(AC1561-E1574)-360,360-ABS(AC1561-E1574)),ABS(AC1561-E1574))</f>
        <v>20</v>
      </c>
      <c r="AD1562" s="3">
        <f>IF(ABS(AD1561-E1574)&gt;180,IF(ABS(AD1561-E1574)&gt;360,ABS(AD1561-E1574)-360,360-ABS(AD1561-E1574)),ABS(AD1561-E1574))</f>
        <v>30</v>
      </c>
      <c r="AE1562" s="3">
        <f>IF(ABS(AE1561-E1574)&gt;180,IF(ABS(AE1561-E1574)&gt;360,ABS(AE1561-E1574)-360,360-ABS(AE1561-E1574)),ABS(AE1561-E1574))</f>
        <v>40</v>
      </c>
      <c r="AF1562" s="3">
        <f>IF(ABS(AF1561-E1574)&gt;180,IF(ABS(AF1561-E1574)&gt;360,ABS(AF1561-E1574)-360,360-ABS(AF1561-E1574)),ABS(AF1561-E1574))</f>
        <v>50</v>
      </c>
      <c r="AG1562" s="3">
        <f>IF(ABS(AG1561-E1574)&gt;180,IF(ABS(AG1561-E1574)&gt;360,ABS(AG1561-E1574)-360,360-ABS(AG1561-E1574)),ABS(AG1561-E1574))</f>
        <v>60</v>
      </c>
      <c r="AH1562" s="3">
        <f>IF(ABS(AH1561-E1574)&gt;180,IF(ABS(AH1561-E1574)&gt;360,ABS(AH1561-E1574)-360,360-ABS(AH1561-E1574)),ABS(AH1561-E1574))</f>
        <v>70</v>
      </c>
      <c r="AI1562" s="3">
        <f>IF(ABS(AI1561-E1574)&gt;180,IF(ABS(AI1561-E1574)&gt;360,ABS(AI1561-E1574)-360,360-ABS(AI1561-E1574)),ABS(AI1561-E1574))</f>
        <v>80</v>
      </c>
      <c r="AJ1562" s="3">
        <f>IF(ABS(AJ1561-E1574)&gt;180,IF(ABS(AJ1561-E1574)&gt;360,ABS(AJ1561-E1574)-360,360-ABS(AJ1561-E1574)),ABS(AJ1561-E1574))</f>
        <v>90</v>
      </c>
      <c r="AK1562" s="3">
        <f>IF(ABS(AK1561-E1574)&gt;180,IF(ABS(AK1561-E1574)&gt;360,ABS(AK1561-E1574)-360,360-ABS(AK1561-E1574)),ABS(AK1561-E1574))</f>
        <v>100</v>
      </c>
      <c r="AL1562" s="3">
        <f>IF(ABS(AL1561-E1574)&gt;180,IF(ABS(AL1561-E1574)&gt;360,ABS(AL1561-E1574)-360,360-ABS(AL1561-E1574)),ABS(AL1561-E1574))</f>
        <v>110</v>
      </c>
      <c r="AM1562" s="3">
        <f>IF(ABS(AM1561-E1574)&gt;180,IF(ABS(AM1561-E1574)&gt;360,ABS(AM1561-E1574)-360,360-ABS(AM1561-E1574)),ABS(AM1561-E1574))</f>
        <v>120</v>
      </c>
      <c r="AN1562" s="3">
        <f>IF(ABS(AN1561-E1574)&gt;180,IF(ABS(AN1561-E1574)&gt;360,ABS(AN1561-E1574)-360,360-ABS(AN1561-E1574)),ABS(AN1561-E1574))</f>
        <v>130</v>
      </c>
      <c r="AO1562" s="3">
        <f>IF(ABS(AO1561-E1574)&gt;180,IF(ABS(AO1561-E1574)&gt;360,ABS(AO1561-E1574)-360,360-ABS(AO1561-E1574)),ABS(AO1561-E1574))</f>
        <v>140</v>
      </c>
      <c r="AP1562" s="3">
        <f>IF(ABS(AP1561-E1574)&gt;180,IF(ABS(AP1561-E1574)&gt;360,ABS(AP1561-E1574)-360,360-ABS(AP1561-E1574)),ABS(AP1561-E1574))</f>
        <v>150</v>
      </c>
      <c r="AQ1562" s="3">
        <f>IF(ABS(AQ1561-E1574)&gt;180,IF(ABS(AQ1561-E1574)&gt;360,ABS(AQ1561-E1574)-360,360-ABS(AQ1561-E1574)),ABS(AQ1561-E1574))</f>
        <v>160</v>
      </c>
      <c r="AR1562" s="3">
        <f>IF(ABS(AR1561-E1574)&gt;180,IF(ABS(AR1561-E1574)&gt;360,ABS(AR1561-E1574)-360,360-ABS(AR1561-E1574)),ABS(AR1561-E1574))</f>
        <v>170</v>
      </c>
    </row>
    <row r="1563" spans="2:44" ht="15.75" customHeight="1" x14ac:dyDescent="0.2">
      <c r="G1563" s="3" t="s">
        <v>736</v>
      </c>
    </row>
    <row r="1564" spans="2:44" ht="15.75" customHeight="1" x14ac:dyDescent="0.2">
      <c r="B1564" s="3" t="s">
        <v>791</v>
      </c>
      <c r="E1564" s="3">
        <v>660</v>
      </c>
      <c r="G1564" s="3">
        <v>90</v>
      </c>
      <c r="I1564" s="3" t="e">
        <f>IF(DEGREES(ACOS(SIN(RADIANS(G1564))*SIN(RADIANS(E1572))+COS(RADIANS(G1564))*COS(RADIANS(E1572))*COS(RADIANS(I1562))))&gt;90,0,$F$4*$F$5/E1571^2*(SIN(RADIANS(G1564))*SIN(RADIANS(E1572))+COS(RADIANS(G1564))*COS(RADIANS(E1572))*COS(RADIANS(I1562))))</f>
        <v>#DIV/0!</v>
      </c>
      <c r="J1564" s="3" t="e">
        <f>IF(DEGREES(ACOS(SIN(RADIANS(G1564))*SIN(RADIANS(E1572))+COS(RADIANS(G1564))*COS(RADIANS(E1572))*COS(RADIANS(J1562))))&gt;90,0,$F$4*$F$5/E1571^2*(SIN(RADIANS(G1564))*SIN(RADIANS(E1572))+COS(RADIANS(G1564))*COS(RADIANS(E1572))*COS(RADIANS(J1562))))</f>
        <v>#DIV/0!</v>
      </c>
      <c r="K1564" s="3" t="e">
        <f>IF(DEGREES(ACOS(SIN(RADIANS(G1564))*SIN(RADIANS(E1572))+COS(RADIANS(G1564))*COS(RADIANS(E1572))*COS(RADIANS(K1562))))&gt;90,0,$F$4*$F$5/E1571^2*(SIN(RADIANS(G1564))*SIN(RADIANS(E1572))+COS(RADIANS(G1564))*COS(RADIANS(E1572))*COS(RADIANS(K1562))))</f>
        <v>#DIV/0!</v>
      </c>
      <c r="L1564" s="3" t="e">
        <f>IF(DEGREES(ACOS(SIN(RADIANS(G1564))*SIN(RADIANS(E1572))+COS(RADIANS(G1564))*COS(RADIANS(E1572))*COS(RADIANS(L1562))))&gt;90,0,$F$4*$F$5/E1571^2*(SIN(RADIANS(G1564))*SIN(RADIANS(E1572))+COS(RADIANS(G1564))*COS(RADIANS(E1572))*COS(RADIANS(L1562))))</f>
        <v>#DIV/0!</v>
      </c>
      <c r="M1564" s="3" t="e">
        <f>IF(DEGREES(ACOS(SIN(RADIANS(G1564))*SIN(RADIANS(E1572))+COS(RADIANS(G1564))*COS(RADIANS(E1572))*COS(RADIANS(M1562))))&gt;90,0,$F$4*$F$5/E1571^2*(SIN(RADIANS(G1564))*SIN(RADIANS(E1572))+COS(RADIANS(G1564))*COS(RADIANS(E1572))*COS(RADIANS(M1562))))</f>
        <v>#DIV/0!</v>
      </c>
      <c r="N1564" s="3" t="e">
        <f>IF(DEGREES(ACOS(SIN(RADIANS(G1564))*SIN(RADIANS(E1572))+COS(RADIANS(G1564))*COS(RADIANS(E1572))*COS(RADIANS(N1562))))&gt;90,0,$F$4*$F$5/E1571^2*(SIN(RADIANS(G1564))*SIN(RADIANS(E1572))+COS(RADIANS(G1564))*COS(RADIANS(E1572))*COS(RADIANS(N1562))))</f>
        <v>#DIV/0!</v>
      </c>
      <c r="O1564" s="3" t="e">
        <f>IF(DEGREES(ACOS(SIN(RADIANS(G1564))*SIN(RADIANS(E1572))+COS(RADIANS(G1564))*COS(RADIANS(E1572))*COS(RADIANS(O1562))))&gt;90,0,$F$4*$F$5/E1571^2*(SIN(RADIANS(G1564))*SIN(RADIANS(E1572))+COS(RADIANS(G1564))*COS(RADIANS(E1572))*COS(RADIANS(O1562))))</f>
        <v>#DIV/0!</v>
      </c>
      <c r="P1564" s="3" t="e">
        <f>IF(DEGREES(ACOS(SIN(RADIANS(G1564))*SIN(RADIANS(E1572))+COS(RADIANS(G1564))*COS(RADIANS(E1572))*COS(RADIANS(P1562))))&gt;90,0,$F$4*$F$5/E1571^2*(SIN(RADIANS(G1564))*SIN(RADIANS(E1572))+COS(RADIANS(G1564))*COS(RADIANS(E1572))*COS(RADIANS(P1562))))</f>
        <v>#DIV/0!</v>
      </c>
      <c r="Q1564" s="3" t="e">
        <f>IF(DEGREES(ACOS(SIN(RADIANS(G1564))*SIN(RADIANS(E1572))+COS(RADIANS(G1564))*COS(RADIANS(E1572))*COS(RADIANS(Q1562))))&gt;90,0,$F$4*$F$5/E1571^2*(SIN(RADIANS(G1564))*SIN(RADIANS(E1572))+COS(RADIANS(G1564))*COS(RADIANS(E1572))*COS(RADIANS(Q1562))))</f>
        <v>#DIV/0!</v>
      </c>
      <c r="R1564" s="3" t="e">
        <f>IF(DEGREES(ACOS(SIN(RADIANS(G1564))*SIN(RADIANS(E1572))+COS(RADIANS(G1564))*COS(RADIANS(E1572))*COS(RADIANS(R1562))))&gt;90,0,$F$4*$F$5/E1571^2*(SIN(RADIANS(G1564))*SIN(RADIANS(E1572))+COS(RADIANS(G1564))*COS(RADIANS(E1572))*COS(RADIANS(R1562))))</f>
        <v>#DIV/0!</v>
      </c>
      <c r="S1564" s="3" t="e">
        <f>IF(DEGREES(ACOS(SIN(RADIANS(G1564))*SIN(RADIANS(E1572))+COS(RADIANS(G1564))*COS(RADIANS(E1572))*COS(RADIANS(S1562))))&gt;90,0,$F$4*$F$5/E1571^2*(SIN(RADIANS(G1564))*SIN(RADIANS(E1572))+COS(RADIANS(G1564))*COS(RADIANS(E1572))*COS(RADIANS(S1562))))</f>
        <v>#DIV/0!</v>
      </c>
      <c r="T1564" s="3" t="e">
        <f>IF(DEGREES(ACOS(SIN(RADIANS(G1564))*SIN(RADIANS(E1572))+COS(RADIANS(G1564))*COS(RADIANS(E1572))*COS(RADIANS(T1562))))&gt;90,0,$F$4*$F$5/E1571^2*(SIN(RADIANS(G1564))*SIN(RADIANS(E1572))+COS(RADIANS(G1564))*COS(RADIANS(E1572))*COS(RADIANS(T1562))))</f>
        <v>#DIV/0!</v>
      </c>
      <c r="U1564" s="3" t="e">
        <f>IF(DEGREES(ACOS(SIN(RADIANS(G1564))*SIN(RADIANS(E1572))+COS(RADIANS(G1564))*COS(RADIANS(E1572))*COS(RADIANS(U1562))))&gt;90,0,$F$4*$F$5/E1571^2*(SIN(RADIANS(G1564))*SIN(RADIANS(E1572))+COS(RADIANS(G1564))*COS(RADIANS(E1572))*COS(RADIANS(U1562))))</f>
        <v>#DIV/0!</v>
      </c>
      <c r="V1564" s="3" t="e">
        <f>IF(DEGREES(ACOS(SIN(RADIANS(G1564))*SIN(RADIANS(E1572))+COS(RADIANS(G1564))*COS(RADIANS(E1572))*COS(RADIANS(V1562))))&gt;90,0,$F$4*$F$5/E1571^2*(SIN(RADIANS(G1564))*SIN(RADIANS(E1572))+COS(RADIANS(G1564))*COS(RADIANS(E1572))*COS(RADIANS(V1562))))</f>
        <v>#DIV/0!</v>
      </c>
      <c r="W1564" s="3" t="e">
        <f>IF(DEGREES(ACOS(SIN(RADIANS(G1564))*SIN(RADIANS(E1572))+COS(RADIANS(G1564))*COS(RADIANS(E1572))*COS(RADIANS(W1562))))&gt;90,0,$F$4*$F$5/E1571^2*(SIN(RADIANS(G1564))*SIN(RADIANS(E1572))+COS(RADIANS(G1564))*COS(RADIANS(E1572))*COS(RADIANS(W1562))))</f>
        <v>#DIV/0!</v>
      </c>
      <c r="X1564" s="3" t="e">
        <f>IF(DEGREES(ACOS(SIN(RADIANS(G1564))*SIN(RADIANS(E1572))+COS(RADIANS(G1564))*COS(RADIANS(E1572))*COS(RADIANS(X1562))))&gt;90,0,$F$4*$F$5/E1571^2*(SIN(RADIANS(G1564))*SIN(RADIANS(E1572))+COS(RADIANS(G1564))*COS(RADIANS(E1572))*COS(RADIANS(X1562))))</f>
        <v>#DIV/0!</v>
      </c>
      <c r="Y1564" s="3" t="e">
        <f>IF(DEGREES(ACOS(SIN(RADIANS(G1564))*SIN(RADIANS(E1572))+COS(RADIANS(G1564))*COS(RADIANS(E1572))*COS(RADIANS(Y1562))))&gt;90,0,$F$4*$F$5/E1571^2*(SIN(RADIANS(G1564))*SIN(RADIANS(E1572))+COS(RADIANS(G1564))*COS(RADIANS(E1572))*COS(RADIANS(Y1562))))</f>
        <v>#DIV/0!</v>
      </c>
      <c r="Z1564" s="3" t="e">
        <f>IF(DEGREES(ACOS(SIN(RADIANS(G1564))*SIN(RADIANS(E1572))+COS(RADIANS(G1564))*COS(RADIANS(E1572))*COS(RADIANS(Z1562))))&gt;90,0,$F$4*$F$5/E1571^2*(SIN(RADIANS(G1564))*SIN(RADIANS(E1572))+COS(RADIANS(G1564))*COS(RADIANS(E1572))*COS(RADIANS(Z1562))))</f>
        <v>#DIV/0!</v>
      </c>
      <c r="AA1564" s="3" t="e">
        <f>IF(DEGREES(ACOS(SIN(RADIANS(G1564))*SIN(RADIANS(E1572))+COS(RADIANS(G1564))*COS(RADIANS(E1572))*COS(RADIANS(AA1562))))&gt;90,0,$F$4*$F$5/E1571^2*(SIN(RADIANS(G1564))*SIN(RADIANS(E1572))+COS(RADIANS(G1564))*COS(RADIANS(E1572))*COS(RADIANS(AA1562))))</f>
        <v>#DIV/0!</v>
      </c>
      <c r="AB1564" s="3" t="e">
        <f>IF(DEGREES(ACOS(SIN(RADIANS(G1564))*SIN(RADIANS(E1572))+COS(RADIANS(G1564))*COS(RADIANS(E1572))*COS(RADIANS(AB1562))))&gt;90,0,$F$4*$F$5/E1571^2*(SIN(RADIANS(G1564))*SIN(RADIANS(E1572))+COS(RADIANS(G1564))*COS(RADIANS(E1572))*COS(RADIANS(AB1562))))</f>
        <v>#DIV/0!</v>
      </c>
      <c r="AC1564" s="3" t="e">
        <f>IF(DEGREES(ACOS(SIN(RADIANS(G1564))*SIN(RADIANS(E1572))+COS(RADIANS(G1564))*COS(RADIANS(E1572))*COS(RADIANS(AC1562))))&gt;90,0,$F$4*$F$5/E1571^2*(SIN(RADIANS(G1564))*SIN(RADIANS(E1572))+COS(RADIANS(G1564))*COS(RADIANS(E1572))*COS(RADIANS(AC1562))))</f>
        <v>#DIV/0!</v>
      </c>
      <c r="AD1564" s="3" t="e">
        <f>IF(DEGREES(ACOS(SIN(RADIANS(G1564))*SIN(RADIANS(E1572))+COS(RADIANS(G1564))*COS(RADIANS(E1572))*COS(RADIANS(AD1562))))&gt;90,0,$F$4*$F$5/E1571^2*(SIN(RADIANS(G1564))*SIN(RADIANS(E1572))+COS(RADIANS(G1564))*COS(RADIANS(E1572))*COS(RADIANS(AD1562))))</f>
        <v>#DIV/0!</v>
      </c>
      <c r="AE1564" s="3" t="e">
        <f>IF(DEGREES(ACOS(SIN(RADIANS(G1564))*SIN(RADIANS(E1572))+COS(RADIANS(G1564))*COS(RADIANS(E1572))*COS(RADIANS(AE1562))))&gt;90,0,$F$4*$F$5/E1571^2*(SIN(RADIANS(G1564))*SIN(RADIANS(E1572))+COS(RADIANS(G1564))*COS(RADIANS(E1572))*COS(RADIANS(AE1562))))</f>
        <v>#DIV/0!</v>
      </c>
      <c r="AF1564" s="3" t="e">
        <f>IF(DEGREES(ACOS(SIN(RADIANS(G1564))*SIN(RADIANS(E1572))+COS(RADIANS(G1564))*COS(RADIANS(E1572))*COS(RADIANS(AF1562))))&gt;90,0,$F$4*$F$5/E1571^2*(SIN(RADIANS(G1564))*SIN(RADIANS(E1572))+COS(RADIANS(G1564))*COS(RADIANS(E1572))*COS(RADIANS(AF1562))))</f>
        <v>#DIV/0!</v>
      </c>
      <c r="AG1564" s="3" t="e">
        <f>IF(DEGREES(ACOS(SIN(RADIANS(G1564))*SIN(RADIANS(E1572))+COS(RADIANS(G1564))*COS(RADIANS(E1572))*COS(RADIANS(AG1562))))&gt;90,0,$F$4*$F$5/E1571^2*(SIN(RADIANS(G1564))*SIN(RADIANS(E1572))+COS(RADIANS(G1564))*COS(RADIANS(E1572))*COS(RADIANS(AG1562))))</f>
        <v>#DIV/0!</v>
      </c>
      <c r="AH1564" s="3" t="e">
        <f>IF(DEGREES(ACOS(SIN(RADIANS(G1564))*SIN(RADIANS(E1572))+COS(RADIANS(G1564))*COS(RADIANS(E1572))*COS(RADIANS(AH1562))))&gt;90,0,$F$4*$F$5/E1571^2*(SIN(RADIANS(G1564))*SIN(RADIANS(E1572))+COS(RADIANS(G1564))*COS(RADIANS(E1572))*COS(RADIANS(AH1562))))</f>
        <v>#DIV/0!</v>
      </c>
      <c r="AI1564" s="3" t="e">
        <f>IF(DEGREES(ACOS(SIN(RADIANS(G1564))*SIN(RADIANS(E1572))+COS(RADIANS(G1564))*COS(RADIANS(E1572))*COS(RADIANS(AI1562))))&gt;90,0,$F$4*$F$5/E1571^2*(SIN(RADIANS(G1564))*SIN(RADIANS(E1572))+COS(RADIANS(G1564))*COS(RADIANS(E1572))*COS(RADIANS(AI1562))))</f>
        <v>#DIV/0!</v>
      </c>
      <c r="AJ1564" s="3" t="e">
        <f>IF(DEGREES(ACOS(SIN(RADIANS(G1564))*SIN(RADIANS(E1572))+COS(RADIANS(G1564))*COS(RADIANS(E1572))*COS(RADIANS(AJ1562))))&gt;90,0,$F$4*$F$5/E1571^2*(SIN(RADIANS(G1564))*SIN(RADIANS(E1572))+COS(RADIANS(G1564))*COS(RADIANS(E1572))*COS(RADIANS(AJ1562))))</f>
        <v>#DIV/0!</v>
      </c>
      <c r="AK1564" s="3" t="e">
        <f>IF(DEGREES(ACOS(SIN(RADIANS(G1564))*SIN(RADIANS(E1572))+COS(RADIANS(G1564))*COS(RADIANS(E1572))*COS(RADIANS(AK1562))))&gt;90,0,$F$4*$F$5/E1571^2*(SIN(RADIANS(G1564))*SIN(RADIANS(E1572))+COS(RADIANS(G1564))*COS(RADIANS(E1572))*COS(RADIANS(AK1562))))</f>
        <v>#DIV/0!</v>
      </c>
      <c r="AL1564" s="3" t="e">
        <f>IF(DEGREES(ACOS(SIN(RADIANS(G1564))*SIN(RADIANS(E1572))+COS(RADIANS(G1564))*COS(RADIANS(E1572))*COS(RADIANS(AL1562))))&gt;90,0,$F$4*$F$5/E1571^2*(SIN(RADIANS(G1564))*SIN(RADIANS(E1572))+COS(RADIANS(G1564))*COS(RADIANS(E1572))*COS(RADIANS(AL1562))))</f>
        <v>#DIV/0!</v>
      </c>
      <c r="AM1564" s="3" t="e">
        <f>IF(DEGREES(ACOS(SIN(RADIANS(G1564))*SIN(RADIANS(E1572))+COS(RADIANS(G1564))*COS(RADIANS(E1572))*COS(RADIANS(AM1562))))&gt;90,0,$F$4*$F$5/E1571^2*(SIN(RADIANS(G1564))*SIN(RADIANS(E1572))+COS(RADIANS(G1564))*COS(RADIANS(E1572))*COS(RADIANS(AM1562))))</f>
        <v>#DIV/0!</v>
      </c>
      <c r="AN1564" s="3" t="e">
        <f>IF(DEGREES(ACOS(SIN(RADIANS(G1564))*SIN(RADIANS(E1572))+COS(RADIANS(G1564))*COS(RADIANS(E1572))*COS(RADIANS(AN1562))))&gt;90,0,$F$4*$F$5/E1571^2*(SIN(RADIANS(G1564))*SIN(RADIANS(E1572))+COS(RADIANS(G1564))*COS(RADIANS(E1572))*COS(RADIANS(AN1562))))</f>
        <v>#DIV/0!</v>
      </c>
      <c r="AO1564" s="3" t="e">
        <f>IF(DEGREES(ACOS(SIN(RADIANS(G1564))*SIN(RADIANS(E1572))+COS(RADIANS(G1564))*COS(RADIANS(E1572))*COS(RADIANS(AO1562))))&gt;90,0,$F$4*$F$5/E1571^2*(SIN(RADIANS(G1564))*SIN(RADIANS(E1572))+COS(RADIANS(G1564))*COS(RADIANS(E1572))*COS(RADIANS(AO1562))))</f>
        <v>#DIV/0!</v>
      </c>
      <c r="AP1564" s="3" t="e">
        <f>IF(DEGREES(ACOS(SIN(RADIANS(G1564))*SIN(RADIANS(E1572))+COS(RADIANS(G1564))*COS(RADIANS(E1572))*COS(RADIANS(AP1562))))&gt;90,0,$F$4*$F$5/E1571^2*(SIN(RADIANS(G1564))*SIN(RADIANS(E1572))+COS(RADIANS(G1564))*COS(RADIANS(E1572))*COS(RADIANS(AP1562))))</f>
        <v>#DIV/0!</v>
      </c>
      <c r="AQ1564" s="3" t="e">
        <f>IF(DEGREES(ACOS(SIN(RADIANS(G1564))*SIN(RADIANS(E1572))+COS(RADIANS(G1564))*COS(RADIANS(E1572))*COS(RADIANS(AQ1562))))&gt;90,0,$F$4*$F$5/E1571^2*(SIN(RADIANS(G1564))*SIN(RADIANS(E1572))+COS(RADIANS(G1564))*COS(RADIANS(E1572))*COS(RADIANS(AQ1562))))</f>
        <v>#DIV/0!</v>
      </c>
      <c r="AR1564" s="3" t="e">
        <f>IF(DEGREES(ACOS(SIN(RADIANS(G1564))*SIN(RADIANS(E1572))+COS(RADIANS(G1564))*COS(RADIANS(E1572))*COS(RADIANS(AR1562))))&gt;90,0,$F$4*$F$5/E1571^2*(SIN(RADIANS(G1564))*SIN(RADIANS(E1572))+COS(RADIANS(G1564))*COS(RADIANS(E1572))*COS(RADIANS(AR1562))))</f>
        <v>#DIV/0!</v>
      </c>
    </row>
    <row r="1565" spans="2:44" ht="15.75" customHeight="1" x14ac:dyDescent="0.2">
      <c r="B1565" s="3" t="s">
        <v>728</v>
      </c>
      <c r="E1565" s="3">
        <f t="array" ref="E1565">INDEX($D$1751:$AM$1751,0,MATCH(E1564-IF(E1564&lt;360,0,360),$D$1700:$AM$1700,0))+IF(E1564&gt;350,360,0)</f>
        <v>660</v>
      </c>
      <c r="G1565" s="3">
        <v>80</v>
      </c>
      <c r="I1565" s="3">
        <f>IF(DEGREES(ACOS(SIN(RADIANS(G1565))*SIN(RADIANS(E1572))+COS(RADIANS(G1565))*COS(RADIANS(E1572))*COS(RADIANS(I1562))))&gt;90,0,$F$4*$F$5/E1571^2*(SIN(RADIANS(G1565))*SIN(RADIANS(E1572))+COS(RADIANS(G1565))*COS(RADIANS(E1572))*COS(RADIANS(I1562))))</f>
        <v>0</v>
      </c>
      <c r="J1565" s="3">
        <f>IF(DEGREES(ACOS(SIN(RADIANS(G1565))*SIN(RADIANS(E1572))+COS(RADIANS(G1565))*COS(RADIANS(E1572))*COS(RADIANS(J1562))))&gt;90,0,$F$4*$F$5/E1571^2*(SIN(RADIANS(G1565))*SIN(RADIANS(E1572))+COS(RADIANS(G1565))*COS(RADIANS(E1572))*COS(RADIANS(J1562))))</f>
        <v>0</v>
      </c>
      <c r="K1565" s="3">
        <f>IF(DEGREES(ACOS(SIN(RADIANS(G1565))*SIN(RADIANS(E1572))+COS(RADIANS(G1565))*COS(RADIANS(E1572))*COS(RADIANS(K1562))))&gt;90,0,$F$4*$F$5/E1571^2*(SIN(RADIANS(G1565))*SIN(RADIANS(E1572))+COS(RADIANS(G1565))*COS(RADIANS(E1572))*COS(RADIANS(K1562))))</f>
        <v>0</v>
      </c>
      <c r="L1565" s="3">
        <f>IF(DEGREES(ACOS(SIN(RADIANS(G1565))*SIN(RADIANS(E1572))+COS(RADIANS(G1565))*COS(RADIANS(E1572))*COS(RADIANS(L1562))))&gt;90,0,$F$4*$F$5/E1571^2*(SIN(RADIANS(G1565))*SIN(RADIANS(E1572))+COS(RADIANS(G1565))*COS(RADIANS(E1572))*COS(RADIANS(L1562))))</f>
        <v>0</v>
      </c>
      <c r="M1565" s="3">
        <f>IF(DEGREES(ACOS(SIN(RADIANS(G1565))*SIN(RADIANS(E1572))+COS(RADIANS(G1565))*COS(RADIANS(E1572))*COS(RADIANS(M1562))))&gt;90,0,$F$4*$F$5/E1571^2*(SIN(RADIANS(G1565))*SIN(RADIANS(E1572))+COS(RADIANS(G1565))*COS(RADIANS(E1572))*COS(RADIANS(M1562))))</f>
        <v>0</v>
      </c>
      <c r="N1565" s="3">
        <f>IF(DEGREES(ACOS(SIN(RADIANS(G1565))*SIN(RADIANS(E1572))+COS(RADIANS(G1565))*COS(RADIANS(E1572))*COS(RADIANS(N1562))))&gt;90,0,$F$4*$F$5/E1571^2*(SIN(RADIANS(G1565))*SIN(RADIANS(E1572))+COS(RADIANS(G1565))*COS(RADIANS(E1572))*COS(RADIANS(N1562))))</f>
        <v>0</v>
      </c>
      <c r="O1565" s="3">
        <f>IF(DEGREES(ACOS(SIN(RADIANS(G1565))*SIN(RADIANS(E1572))+COS(RADIANS(G1565))*COS(RADIANS(E1572))*COS(RADIANS(O1562))))&gt;90,0,$F$4*$F$5/E1571^2*(SIN(RADIANS(G1565))*SIN(RADIANS(E1572))+COS(RADIANS(G1565))*COS(RADIANS(E1572))*COS(RADIANS(O1562))))</f>
        <v>0</v>
      </c>
      <c r="P1565" s="3">
        <f>IF(DEGREES(ACOS(SIN(RADIANS(G1565))*SIN(RADIANS(E1572))+COS(RADIANS(G1565))*COS(RADIANS(E1572))*COS(RADIANS(P1562))))&gt;90,0,$F$4*$F$5/E1571^2*(SIN(RADIANS(G1565))*SIN(RADIANS(E1572))+COS(RADIANS(G1565))*COS(RADIANS(E1572))*COS(RADIANS(P1562))))</f>
        <v>0</v>
      </c>
      <c r="Q1565" s="3">
        <f>IF(DEGREES(ACOS(SIN(RADIANS(G1565))*SIN(RADIANS(E1572))+COS(RADIANS(G1565))*COS(RADIANS(E1572))*COS(RADIANS(Q1562))))&gt;90,0,$F$4*$F$5/E1571^2*(SIN(RADIANS(G1565))*SIN(RADIANS(E1572))+COS(RADIANS(G1565))*COS(RADIANS(E1572))*COS(RADIANS(Q1562))))</f>
        <v>0</v>
      </c>
      <c r="R1565" s="3" t="e">
        <f>IF(DEGREES(ACOS(SIN(RADIANS(G1565))*SIN(RADIANS(E1572))+COS(RADIANS(G1565))*COS(RADIANS(E1572))*COS(RADIANS(R1562))))&gt;90,0,$F$4*$F$5/E1571^2*(SIN(RADIANS(G1565))*SIN(RADIANS(E1572))+COS(RADIANS(G1565))*COS(RADIANS(E1572))*COS(RADIANS(R1562))))</f>
        <v>#DIV/0!</v>
      </c>
      <c r="S1565" s="3" t="e">
        <f>IF(DEGREES(ACOS(SIN(RADIANS(G1565))*SIN(RADIANS(E1572))+COS(RADIANS(G1565))*COS(RADIANS(E1572))*COS(RADIANS(S1562))))&gt;90,0,$F$4*$F$5/E1571^2*(SIN(RADIANS(G1565))*SIN(RADIANS(E1572))+COS(RADIANS(G1565))*COS(RADIANS(E1572))*COS(RADIANS(S1562))))</f>
        <v>#DIV/0!</v>
      </c>
      <c r="T1565" s="3" t="e">
        <f>IF(DEGREES(ACOS(SIN(RADIANS(G1565))*SIN(RADIANS(E1572))+COS(RADIANS(G1565))*COS(RADIANS(E1572))*COS(RADIANS(T1562))))&gt;90,0,$F$4*$F$5/E1571^2*(SIN(RADIANS(G1565))*SIN(RADIANS(E1572))+COS(RADIANS(G1565))*COS(RADIANS(E1572))*COS(RADIANS(T1562))))</f>
        <v>#DIV/0!</v>
      </c>
      <c r="U1565" s="3" t="e">
        <f>IF(DEGREES(ACOS(SIN(RADIANS(G1565))*SIN(RADIANS(E1572))+COS(RADIANS(G1565))*COS(RADIANS(E1572))*COS(RADIANS(U1562))))&gt;90,0,$F$4*$F$5/E1571^2*(SIN(RADIANS(G1565))*SIN(RADIANS(E1572))+COS(RADIANS(G1565))*COS(RADIANS(E1572))*COS(RADIANS(U1562))))</f>
        <v>#DIV/0!</v>
      </c>
      <c r="V1565" s="3" t="e">
        <f>IF(DEGREES(ACOS(SIN(RADIANS(G1565))*SIN(RADIANS(E1572))+COS(RADIANS(G1565))*COS(RADIANS(E1572))*COS(RADIANS(V1562))))&gt;90,0,$F$4*$F$5/E1571^2*(SIN(RADIANS(G1565))*SIN(RADIANS(E1572))+COS(RADIANS(G1565))*COS(RADIANS(E1572))*COS(RADIANS(V1562))))</f>
        <v>#DIV/0!</v>
      </c>
      <c r="W1565" s="3" t="e">
        <f>IF(DEGREES(ACOS(SIN(RADIANS(G1565))*SIN(RADIANS(E1572))+COS(RADIANS(G1565))*COS(RADIANS(E1572))*COS(RADIANS(W1562))))&gt;90,0,$F$4*$F$5/E1571^2*(SIN(RADIANS(G1565))*SIN(RADIANS(E1572))+COS(RADIANS(G1565))*COS(RADIANS(E1572))*COS(RADIANS(W1562))))</f>
        <v>#DIV/0!</v>
      </c>
      <c r="X1565" s="3" t="e">
        <f>IF(DEGREES(ACOS(SIN(RADIANS(G1565))*SIN(RADIANS(E1572))+COS(RADIANS(G1565))*COS(RADIANS(E1572))*COS(RADIANS(X1562))))&gt;90,0,$F$4*$F$5/E1571^2*(SIN(RADIANS(G1565))*SIN(RADIANS(E1572))+COS(RADIANS(G1565))*COS(RADIANS(E1572))*COS(RADIANS(X1562))))</f>
        <v>#DIV/0!</v>
      </c>
      <c r="Y1565" s="3" t="e">
        <f>IF(DEGREES(ACOS(SIN(RADIANS(G1565))*SIN(RADIANS(E1572))+COS(RADIANS(G1565))*COS(RADIANS(E1572))*COS(RADIANS(Y1562))))&gt;90,0,$F$4*$F$5/E1571^2*(SIN(RADIANS(G1565))*SIN(RADIANS(E1572))+COS(RADIANS(G1565))*COS(RADIANS(E1572))*COS(RADIANS(Y1562))))</f>
        <v>#DIV/0!</v>
      </c>
      <c r="Z1565" s="3" t="e">
        <f>IF(DEGREES(ACOS(SIN(RADIANS(G1565))*SIN(RADIANS(E1572))+COS(RADIANS(G1565))*COS(RADIANS(E1572))*COS(RADIANS(Z1562))))&gt;90,0,$F$4*$F$5/E1571^2*(SIN(RADIANS(G1565))*SIN(RADIANS(E1572))+COS(RADIANS(G1565))*COS(RADIANS(E1572))*COS(RADIANS(Z1562))))</f>
        <v>#DIV/0!</v>
      </c>
      <c r="AA1565" s="3" t="e">
        <f>IF(DEGREES(ACOS(SIN(RADIANS(G1565))*SIN(RADIANS(E1572))+COS(RADIANS(G1565))*COS(RADIANS(E1572))*COS(RADIANS(AA1562))))&gt;90,0,$F$4*$F$5/E1571^2*(SIN(RADIANS(G1565))*SIN(RADIANS(E1572))+COS(RADIANS(G1565))*COS(RADIANS(E1572))*COS(RADIANS(AA1562))))</f>
        <v>#DIV/0!</v>
      </c>
      <c r="AB1565" s="3" t="e">
        <f>IF(DEGREES(ACOS(SIN(RADIANS(G1565))*SIN(RADIANS(E1572))+COS(RADIANS(G1565))*COS(RADIANS(E1572))*COS(RADIANS(AB1562))))&gt;90,0,$F$4*$F$5/E1571^2*(SIN(RADIANS(G1565))*SIN(RADIANS(E1572))+COS(RADIANS(G1565))*COS(RADIANS(E1572))*COS(RADIANS(AB1562))))</f>
        <v>#DIV/0!</v>
      </c>
      <c r="AC1565" s="3" t="e">
        <f>IF(DEGREES(ACOS(SIN(RADIANS(G1565))*SIN(RADIANS(E1572))+COS(RADIANS(G1565))*COS(RADIANS(E1572))*COS(RADIANS(AC1562))))&gt;90,0,$F$4*$F$5/E1571^2*(SIN(RADIANS(G1565))*SIN(RADIANS(E1572))+COS(RADIANS(G1565))*COS(RADIANS(E1572))*COS(RADIANS(AC1562))))</f>
        <v>#DIV/0!</v>
      </c>
      <c r="AD1565" s="3" t="e">
        <f>IF(DEGREES(ACOS(SIN(RADIANS(G1565))*SIN(RADIANS(E1572))+COS(RADIANS(G1565))*COS(RADIANS(E1572))*COS(RADIANS(AD1562))))&gt;90,0,$F$4*$F$5/E1571^2*(SIN(RADIANS(G1565))*SIN(RADIANS(E1572))+COS(RADIANS(G1565))*COS(RADIANS(E1572))*COS(RADIANS(AD1562))))</f>
        <v>#DIV/0!</v>
      </c>
      <c r="AE1565" s="3" t="e">
        <f>IF(DEGREES(ACOS(SIN(RADIANS(G1565))*SIN(RADIANS(E1572))+COS(RADIANS(G1565))*COS(RADIANS(E1572))*COS(RADIANS(AE1562))))&gt;90,0,$F$4*$F$5/E1571^2*(SIN(RADIANS(G1565))*SIN(RADIANS(E1572))+COS(RADIANS(G1565))*COS(RADIANS(E1572))*COS(RADIANS(AE1562))))</f>
        <v>#DIV/0!</v>
      </c>
      <c r="AF1565" s="3" t="e">
        <f>IF(DEGREES(ACOS(SIN(RADIANS(G1565))*SIN(RADIANS(E1572))+COS(RADIANS(G1565))*COS(RADIANS(E1572))*COS(RADIANS(AF1562))))&gt;90,0,$F$4*$F$5/E1571^2*(SIN(RADIANS(G1565))*SIN(RADIANS(E1572))+COS(RADIANS(G1565))*COS(RADIANS(E1572))*COS(RADIANS(AF1562))))</f>
        <v>#DIV/0!</v>
      </c>
      <c r="AG1565" s="3" t="e">
        <f>IF(DEGREES(ACOS(SIN(RADIANS(G1565))*SIN(RADIANS(E1572))+COS(RADIANS(G1565))*COS(RADIANS(E1572))*COS(RADIANS(AG1562))))&gt;90,0,$F$4*$F$5/E1571^2*(SIN(RADIANS(G1565))*SIN(RADIANS(E1572))+COS(RADIANS(G1565))*COS(RADIANS(E1572))*COS(RADIANS(AG1562))))</f>
        <v>#DIV/0!</v>
      </c>
      <c r="AH1565" s="3" t="e">
        <f>IF(DEGREES(ACOS(SIN(RADIANS(G1565))*SIN(RADIANS(E1572))+COS(RADIANS(G1565))*COS(RADIANS(E1572))*COS(RADIANS(AH1562))))&gt;90,0,$F$4*$F$5/E1571^2*(SIN(RADIANS(G1565))*SIN(RADIANS(E1572))+COS(RADIANS(G1565))*COS(RADIANS(E1572))*COS(RADIANS(AH1562))))</f>
        <v>#DIV/0!</v>
      </c>
      <c r="AI1565" s="3" t="e">
        <f>IF(DEGREES(ACOS(SIN(RADIANS(G1565))*SIN(RADIANS(E1572))+COS(RADIANS(G1565))*COS(RADIANS(E1572))*COS(RADIANS(AI1562))))&gt;90,0,$F$4*$F$5/E1571^2*(SIN(RADIANS(G1565))*SIN(RADIANS(E1572))+COS(RADIANS(G1565))*COS(RADIANS(E1572))*COS(RADIANS(AI1562))))</f>
        <v>#DIV/0!</v>
      </c>
      <c r="AJ1565" s="3" t="e">
        <f>IF(DEGREES(ACOS(SIN(RADIANS(G1565))*SIN(RADIANS(E1572))+COS(RADIANS(G1565))*COS(RADIANS(E1572))*COS(RADIANS(AJ1562))))&gt;90,0,$F$4*$F$5/E1571^2*(SIN(RADIANS(G1565))*SIN(RADIANS(E1572))+COS(RADIANS(G1565))*COS(RADIANS(E1572))*COS(RADIANS(AJ1562))))</f>
        <v>#DIV/0!</v>
      </c>
      <c r="AK1565" s="3">
        <f>IF(DEGREES(ACOS(SIN(RADIANS(G1565))*SIN(RADIANS(E1572))+COS(RADIANS(G1565))*COS(RADIANS(E1572))*COS(RADIANS(AK1562))))&gt;90,0,$F$4*$F$5/E1571^2*(SIN(RADIANS(G1565))*SIN(RADIANS(E1572))+COS(RADIANS(G1565))*COS(RADIANS(E1572))*COS(RADIANS(AK1562))))</f>
        <v>0</v>
      </c>
      <c r="AL1565" s="3">
        <f>IF(DEGREES(ACOS(SIN(RADIANS(G1565))*SIN(RADIANS(E1572))+COS(RADIANS(G1565))*COS(RADIANS(E1572))*COS(RADIANS(AL1562))))&gt;90,0,$F$4*$F$5/E1571^2*(SIN(RADIANS(G1565))*SIN(RADIANS(E1572))+COS(RADIANS(G1565))*COS(RADIANS(E1572))*COS(RADIANS(AL1562))))</f>
        <v>0</v>
      </c>
      <c r="AM1565" s="3">
        <f>IF(DEGREES(ACOS(SIN(RADIANS(G1565))*SIN(RADIANS(E1572))+COS(RADIANS(G1565))*COS(RADIANS(E1572))*COS(RADIANS(AM1562))))&gt;90,0,$F$4*$F$5/E1571^2*(SIN(RADIANS(G1565))*SIN(RADIANS(E1572))+COS(RADIANS(G1565))*COS(RADIANS(E1572))*COS(RADIANS(AM1562))))</f>
        <v>0</v>
      </c>
      <c r="AN1565" s="3">
        <f>IF(DEGREES(ACOS(SIN(RADIANS(G1565))*SIN(RADIANS(E1572))+COS(RADIANS(G1565))*COS(RADIANS(E1572))*COS(RADIANS(AN1562))))&gt;90,0,$F$4*$F$5/E1571^2*(SIN(RADIANS(G1565))*SIN(RADIANS(E1572))+COS(RADIANS(G1565))*COS(RADIANS(E1572))*COS(RADIANS(AN1562))))</f>
        <v>0</v>
      </c>
      <c r="AO1565" s="3">
        <f>IF(DEGREES(ACOS(SIN(RADIANS(G1565))*SIN(RADIANS(E1572))+COS(RADIANS(G1565))*COS(RADIANS(E1572))*COS(RADIANS(AO1562))))&gt;90,0,$F$4*$F$5/E1571^2*(SIN(RADIANS(G1565))*SIN(RADIANS(E1572))+COS(RADIANS(G1565))*COS(RADIANS(E1572))*COS(RADIANS(AO1562))))</f>
        <v>0</v>
      </c>
      <c r="AP1565" s="3">
        <f>IF(DEGREES(ACOS(SIN(RADIANS(G1565))*SIN(RADIANS(E1572))+COS(RADIANS(G1565))*COS(RADIANS(E1572))*COS(RADIANS(AP1562))))&gt;90,0,$F$4*$F$5/E1571^2*(SIN(RADIANS(G1565))*SIN(RADIANS(E1572))+COS(RADIANS(G1565))*COS(RADIANS(E1572))*COS(RADIANS(AP1562))))</f>
        <v>0</v>
      </c>
      <c r="AQ1565" s="3">
        <f>IF(DEGREES(ACOS(SIN(RADIANS(G1565))*SIN(RADIANS(E1572))+COS(RADIANS(G1565))*COS(RADIANS(E1572))*COS(RADIANS(AQ1562))))&gt;90,0,$F$4*$F$5/E1571^2*(SIN(RADIANS(G1565))*SIN(RADIANS(E1572))+COS(RADIANS(G1565))*COS(RADIANS(E1572))*COS(RADIANS(AQ1562))))</f>
        <v>0</v>
      </c>
      <c r="AR1565" s="3">
        <f>IF(DEGREES(ACOS(SIN(RADIANS(G1565))*SIN(RADIANS(E1572))+COS(RADIANS(G1565))*COS(RADIANS(E1572))*COS(RADIANS(AR1562))))&gt;90,0,$F$4*$F$5/E1571^2*(SIN(RADIANS(G1565))*SIN(RADIANS(E1572))+COS(RADIANS(G1565))*COS(RADIANS(E1572))*COS(RADIANS(AR1562))))</f>
        <v>0</v>
      </c>
    </row>
    <row r="1566" spans="2:44" ht="15.75" customHeight="1" x14ac:dyDescent="0.2">
      <c r="B1566" s="20" t="s">
        <v>784</v>
      </c>
      <c r="E1566" s="3">
        <f>IF(E1565-$F$13&lt;0,E1565-$F$13+360,IF(E1565-$F$13&gt;360,E1565-$F$13-360,E1565-$F$13))</f>
        <v>30</v>
      </c>
      <c r="G1566" s="3">
        <v>70</v>
      </c>
      <c r="I1566" s="3">
        <f>IF(DEGREES(ACOS(SIN(RADIANS(G1566))*SIN(RADIANS(E1572))+COS(RADIANS(G1566))*COS(RADIANS(E1572))*COS(RADIANS(I1562))))&gt;90,0,$F$4*$F$5/E1571^2*(SIN(RADIANS(G1566))*SIN(RADIANS(E1572))+COS(RADIANS(G1566))*COS(RADIANS(E1572))*COS(RADIANS(I1562))))</f>
        <v>0</v>
      </c>
      <c r="J1566" s="3">
        <f>IF(DEGREES(ACOS(SIN(RADIANS(G1566))*SIN(RADIANS(E1572))+COS(RADIANS(G1566))*COS(RADIANS(E1572))*COS(RADIANS(J1562))))&gt;90,0,$F$4*$F$5/E1571^2*(SIN(RADIANS(G1566))*SIN(RADIANS(E1572))+COS(RADIANS(G1566))*COS(RADIANS(E1572))*COS(RADIANS(J1562))))</f>
        <v>0</v>
      </c>
      <c r="K1566" s="3">
        <f>IF(DEGREES(ACOS(SIN(RADIANS(G1566))*SIN(RADIANS(E1572))+COS(RADIANS(G1566))*COS(RADIANS(E1572))*COS(RADIANS(K1562))))&gt;90,0,$F$4*$F$5/E1571^2*(SIN(RADIANS(G1566))*SIN(RADIANS(E1572))+COS(RADIANS(G1566))*COS(RADIANS(E1572))*COS(RADIANS(K1562))))</f>
        <v>0</v>
      </c>
      <c r="L1566" s="3">
        <f>IF(DEGREES(ACOS(SIN(RADIANS(G1566))*SIN(RADIANS(E1572))+COS(RADIANS(G1566))*COS(RADIANS(E1572))*COS(RADIANS(L1562))))&gt;90,0,$F$4*$F$5/E1571^2*(SIN(RADIANS(G1566))*SIN(RADIANS(E1572))+COS(RADIANS(G1566))*COS(RADIANS(E1572))*COS(RADIANS(L1562))))</f>
        <v>0</v>
      </c>
      <c r="M1566" s="3">
        <f>IF(DEGREES(ACOS(SIN(RADIANS(G1566))*SIN(RADIANS(E1572))+COS(RADIANS(G1566))*COS(RADIANS(E1572))*COS(RADIANS(M1562))))&gt;90,0,$F$4*$F$5/E1571^2*(SIN(RADIANS(G1566))*SIN(RADIANS(E1572))+COS(RADIANS(G1566))*COS(RADIANS(E1572))*COS(RADIANS(M1562))))</f>
        <v>0</v>
      </c>
      <c r="N1566" s="3">
        <f>IF(DEGREES(ACOS(SIN(RADIANS(G1566))*SIN(RADIANS(E1572))+COS(RADIANS(G1566))*COS(RADIANS(E1572))*COS(RADIANS(N1562))))&gt;90,0,$F$4*$F$5/E1571^2*(SIN(RADIANS(G1566))*SIN(RADIANS(E1572))+COS(RADIANS(G1566))*COS(RADIANS(E1572))*COS(RADIANS(N1562))))</f>
        <v>0</v>
      </c>
      <c r="O1566" s="3">
        <f>IF(DEGREES(ACOS(SIN(RADIANS(G1566))*SIN(RADIANS(E1572))+COS(RADIANS(G1566))*COS(RADIANS(E1572))*COS(RADIANS(O1562))))&gt;90,0,$F$4*$F$5/E1571^2*(SIN(RADIANS(G1566))*SIN(RADIANS(E1572))+COS(RADIANS(G1566))*COS(RADIANS(E1572))*COS(RADIANS(O1562))))</f>
        <v>0</v>
      </c>
      <c r="P1566" s="3">
        <f>IF(DEGREES(ACOS(SIN(RADIANS(G1566))*SIN(RADIANS(E1572))+COS(RADIANS(G1566))*COS(RADIANS(E1572))*COS(RADIANS(P1562))))&gt;90,0,$F$4*$F$5/E1571^2*(SIN(RADIANS(G1566))*SIN(RADIANS(E1572))+COS(RADIANS(G1566))*COS(RADIANS(E1572))*COS(RADIANS(P1562))))</f>
        <v>0</v>
      </c>
      <c r="Q1566" s="3">
        <f>IF(DEGREES(ACOS(SIN(RADIANS(G1566))*SIN(RADIANS(E1572))+COS(RADIANS(G1566))*COS(RADIANS(E1572))*COS(RADIANS(Q1562))))&gt;90,0,$F$4*$F$5/E1571^2*(SIN(RADIANS(G1566))*SIN(RADIANS(E1572))+COS(RADIANS(G1566))*COS(RADIANS(E1572))*COS(RADIANS(Q1562))))</f>
        <v>0</v>
      </c>
      <c r="R1566" s="3" t="e">
        <f>IF(DEGREES(ACOS(SIN(RADIANS(G1566))*SIN(RADIANS(E1572))+COS(RADIANS(G1566))*COS(RADIANS(E1572))*COS(RADIANS(R1562))))&gt;90,0,$F$4*$F$5/E1571^2*(SIN(RADIANS(G1566))*SIN(RADIANS(E1572))+COS(RADIANS(G1566))*COS(RADIANS(E1572))*COS(RADIANS(R1562))))</f>
        <v>#DIV/0!</v>
      </c>
      <c r="S1566" s="3" t="e">
        <f>IF(DEGREES(ACOS(SIN(RADIANS(G1566))*SIN(RADIANS(E1572))+COS(RADIANS(G1566))*COS(RADIANS(E1572))*COS(RADIANS(S1562))))&gt;90,0,$F$4*$F$5/E1571^2*(SIN(RADIANS(G1566))*SIN(RADIANS(E1572))+COS(RADIANS(G1566))*COS(RADIANS(E1572))*COS(RADIANS(S1562))))</f>
        <v>#DIV/0!</v>
      </c>
      <c r="T1566" s="3" t="e">
        <f>IF(DEGREES(ACOS(SIN(RADIANS(G1566))*SIN(RADIANS(E1572))+COS(RADIANS(G1566))*COS(RADIANS(E1572))*COS(RADIANS(T1562))))&gt;90,0,$F$4*$F$5/E1571^2*(SIN(RADIANS(G1566))*SIN(RADIANS(E1572))+COS(RADIANS(G1566))*COS(RADIANS(E1572))*COS(RADIANS(T1562))))</f>
        <v>#DIV/0!</v>
      </c>
      <c r="U1566" s="3" t="e">
        <f>IF(DEGREES(ACOS(SIN(RADIANS(G1566))*SIN(RADIANS(E1572))+COS(RADIANS(G1566))*COS(RADIANS(E1572))*COS(RADIANS(U1562))))&gt;90,0,$F$4*$F$5/E1571^2*(SIN(RADIANS(G1566))*SIN(RADIANS(E1572))+COS(RADIANS(G1566))*COS(RADIANS(E1572))*COS(RADIANS(U1562))))</f>
        <v>#DIV/0!</v>
      </c>
      <c r="V1566" s="3" t="e">
        <f>IF(DEGREES(ACOS(SIN(RADIANS(G1566))*SIN(RADIANS(E1572))+COS(RADIANS(G1566))*COS(RADIANS(E1572))*COS(RADIANS(V1562))))&gt;90,0,$F$4*$F$5/E1571^2*(SIN(RADIANS(G1566))*SIN(RADIANS(E1572))+COS(RADIANS(G1566))*COS(RADIANS(E1572))*COS(RADIANS(V1562))))</f>
        <v>#DIV/0!</v>
      </c>
      <c r="W1566" s="3" t="e">
        <f>IF(DEGREES(ACOS(SIN(RADIANS(G1566))*SIN(RADIANS(E1572))+COS(RADIANS(G1566))*COS(RADIANS(E1572))*COS(RADIANS(W1562))))&gt;90,0,$F$4*$F$5/E1571^2*(SIN(RADIANS(G1566))*SIN(RADIANS(E1572))+COS(RADIANS(G1566))*COS(RADIANS(E1572))*COS(RADIANS(W1562))))</f>
        <v>#DIV/0!</v>
      </c>
      <c r="X1566" s="3" t="e">
        <f>IF(DEGREES(ACOS(SIN(RADIANS(G1566))*SIN(RADIANS(E1572))+COS(RADIANS(G1566))*COS(RADIANS(E1572))*COS(RADIANS(X1562))))&gt;90,0,$F$4*$F$5/E1571^2*(SIN(RADIANS(G1566))*SIN(RADIANS(E1572))+COS(RADIANS(G1566))*COS(RADIANS(E1572))*COS(RADIANS(X1562))))</f>
        <v>#DIV/0!</v>
      </c>
      <c r="Y1566" s="3" t="e">
        <f>IF(DEGREES(ACOS(SIN(RADIANS(G1566))*SIN(RADIANS(E1572))+COS(RADIANS(G1566))*COS(RADIANS(E1572))*COS(RADIANS(Y1562))))&gt;90,0,$F$4*$F$5/E1571^2*(SIN(RADIANS(G1566))*SIN(RADIANS(E1572))+COS(RADIANS(G1566))*COS(RADIANS(E1572))*COS(RADIANS(Y1562))))</f>
        <v>#DIV/0!</v>
      </c>
      <c r="Z1566" s="3" t="e">
        <f>IF(DEGREES(ACOS(SIN(RADIANS(G1566))*SIN(RADIANS(E1572))+COS(RADIANS(G1566))*COS(RADIANS(E1572))*COS(RADIANS(Z1562))))&gt;90,0,$F$4*$F$5/E1571^2*(SIN(RADIANS(G1566))*SIN(RADIANS(E1572))+COS(RADIANS(G1566))*COS(RADIANS(E1572))*COS(RADIANS(Z1562))))</f>
        <v>#DIV/0!</v>
      </c>
      <c r="AA1566" s="3" t="e">
        <f>IF(DEGREES(ACOS(SIN(RADIANS(G1566))*SIN(RADIANS(E1572))+COS(RADIANS(G1566))*COS(RADIANS(E1572))*COS(RADIANS(AA1562))))&gt;90,0,$F$4*$F$5/E1571^2*(SIN(RADIANS(G1566))*SIN(RADIANS(E1572))+COS(RADIANS(G1566))*COS(RADIANS(E1572))*COS(RADIANS(AA1562))))</f>
        <v>#DIV/0!</v>
      </c>
      <c r="AB1566" s="3" t="e">
        <f>IF(DEGREES(ACOS(SIN(RADIANS(G1566))*SIN(RADIANS(E1572))+COS(RADIANS(G1566))*COS(RADIANS(E1572))*COS(RADIANS(AB1562))))&gt;90,0,$F$4*$F$5/E1571^2*(SIN(RADIANS(G1566))*SIN(RADIANS(E1572))+COS(RADIANS(G1566))*COS(RADIANS(E1572))*COS(RADIANS(AB1562))))</f>
        <v>#DIV/0!</v>
      </c>
      <c r="AC1566" s="3" t="e">
        <f>IF(DEGREES(ACOS(SIN(RADIANS(G1566))*SIN(RADIANS(E1572))+COS(RADIANS(G1566))*COS(RADIANS(E1572))*COS(RADIANS(AC1562))))&gt;90,0,$F$4*$F$5/E1571^2*(SIN(RADIANS(G1566))*SIN(RADIANS(E1572))+COS(RADIANS(G1566))*COS(RADIANS(E1572))*COS(RADIANS(AC1562))))</f>
        <v>#DIV/0!</v>
      </c>
      <c r="AD1566" s="3" t="e">
        <f>IF(DEGREES(ACOS(SIN(RADIANS(G1566))*SIN(RADIANS(E1572))+COS(RADIANS(G1566))*COS(RADIANS(E1572))*COS(RADIANS(AD1562))))&gt;90,0,$F$4*$F$5/E1571^2*(SIN(RADIANS(G1566))*SIN(RADIANS(E1572))+COS(RADIANS(G1566))*COS(RADIANS(E1572))*COS(RADIANS(AD1562))))</f>
        <v>#DIV/0!</v>
      </c>
      <c r="AE1566" s="3" t="e">
        <f>IF(DEGREES(ACOS(SIN(RADIANS(G1566))*SIN(RADIANS(E1572))+COS(RADIANS(G1566))*COS(RADIANS(E1572))*COS(RADIANS(AE1562))))&gt;90,0,$F$4*$F$5/E1571^2*(SIN(RADIANS(G1566))*SIN(RADIANS(E1572))+COS(RADIANS(G1566))*COS(RADIANS(E1572))*COS(RADIANS(AE1562))))</f>
        <v>#DIV/0!</v>
      </c>
      <c r="AF1566" s="3" t="e">
        <f>IF(DEGREES(ACOS(SIN(RADIANS(G1566))*SIN(RADIANS(E1572))+COS(RADIANS(G1566))*COS(RADIANS(E1572))*COS(RADIANS(AF1562))))&gt;90,0,$F$4*$F$5/E1571^2*(SIN(RADIANS(G1566))*SIN(RADIANS(E1572))+COS(RADIANS(G1566))*COS(RADIANS(E1572))*COS(RADIANS(AF1562))))</f>
        <v>#DIV/0!</v>
      </c>
      <c r="AG1566" s="3" t="e">
        <f>IF(DEGREES(ACOS(SIN(RADIANS(G1566))*SIN(RADIANS(E1572))+COS(RADIANS(G1566))*COS(RADIANS(E1572))*COS(RADIANS(AG1562))))&gt;90,0,$F$4*$F$5/E1571^2*(SIN(RADIANS(G1566))*SIN(RADIANS(E1572))+COS(RADIANS(G1566))*COS(RADIANS(E1572))*COS(RADIANS(AG1562))))</f>
        <v>#DIV/0!</v>
      </c>
      <c r="AH1566" s="3" t="e">
        <f>IF(DEGREES(ACOS(SIN(RADIANS(G1566))*SIN(RADIANS(E1572))+COS(RADIANS(G1566))*COS(RADIANS(E1572))*COS(RADIANS(AH1562))))&gt;90,0,$F$4*$F$5/E1571^2*(SIN(RADIANS(G1566))*SIN(RADIANS(E1572))+COS(RADIANS(G1566))*COS(RADIANS(E1572))*COS(RADIANS(AH1562))))</f>
        <v>#DIV/0!</v>
      </c>
      <c r="AI1566" s="3" t="e">
        <f>IF(DEGREES(ACOS(SIN(RADIANS(G1566))*SIN(RADIANS(E1572))+COS(RADIANS(G1566))*COS(RADIANS(E1572))*COS(RADIANS(AI1562))))&gt;90,0,$F$4*$F$5/E1571^2*(SIN(RADIANS(G1566))*SIN(RADIANS(E1572))+COS(RADIANS(G1566))*COS(RADIANS(E1572))*COS(RADIANS(AI1562))))</f>
        <v>#DIV/0!</v>
      </c>
      <c r="AJ1566" s="3" t="e">
        <f>IF(DEGREES(ACOS(SIN(RADIANS(G1566))*SIN(RADIANS(E1572))+COS(RADIANS(G1566))*COS(RADIANS(E1572))*COS(RADIANS(AJ1562))))&gt;90,0,$F$4*$F$5/E1571^2*(SIN(RADIANS(G1566))*SIN(RADIANS(E1572))+COS(RADIANS(G1566))*COS(RADIANS(E1572))*COS(RADIANS(AJ1562))))</f>
        <v>#DIV/0!</v>
      </c>
      <c r="AK1566" s="3">
        <f>IF(DEGREES(ACOS(SIN(RADIANS(G1566))*SIN(RADIANS(E1572))+COS(RADIANS(G1566))*COS(RADIANS(E1572))*COS(RADIANS(AK1562))))&gt;90,0,$F$4*$F$5/E1571^2*(SIN(RADIANS(G1566))*SIN(RADIANS(E1572))+COS(RADIANS(G1566))*COS(RADIANS(E1572))*COS(RADIANS(AK1562))))</f>
        <v>0</v>
      </c>
      <c r="AL1566" s="3">
        <f>IF(DEGREES(ACOS(SIN(RADIANS(G1566))*SIN(RADIANS(E1572))+COS(RADIANS(G1566))*COS(RADIANS(E1572))*COS(RADIANS(AL1562))))&gt;90,0,$F$4*$F$5/E1571^2*(SIN(RADIANS(G1566))*SIN(RADIANS(E1572))+COS(RADIANS(G1566))*COS(RADIANS(E1572))*COS(RADIANS(AL1562))))</f>
        <v>0</v>
      </c>
      <c r="AM1566" s="3">
        <f>IF(DEGREES(ACOS(SIN(RADIANS(G1566))*SIN(RADIANS(E1572))+COS(RADIANS(G1566))*COS(RADIANS(E1572))*COS(RADIANS(AM1562))))&gt;90,0,$F$4*$F$5/E1571^2*(SIN(RADIANS(G1566))*SIN(RADIANS(E1572))+COS(RADIANS(G1566))*COS(RADIANS(E1572))*COS(RADIANS(AM1562))))</f>
        <v>0</v>
      </c>
      <c r="AN1566" s="3">
        <f>IF(DEGREES(ACOS(SIN(RADIANS(G1566))*SIN(RADIANS(E1572))+COS(RADIANS(G1566))*COS(RADIANS(E1572))*COS(RADIANS(AN1562))))&gt;90,0,$F$4*$F$5/E1571^2*(SIN(RADIANS(G1566))*SIN(RADIANS(E1572))+COS(RADIANS(G1566))*COS(RADIANS(E1572))*COS(RADIANS(AN1562))))</f>
        <v>0</v>
      </c>
      <c r="AO1566" s="3">
        <f>IF(DEGREES(ACOS(SIN(RADIANS(G1566))*SIN(RADIANS(E1572))+COS(RADIANS(G1566))*COS(RADIANS(E1572))*COS(RADIANS(AO1562))))&gt;90,0,$F$4*$F$5/E1571^2*(SIN(RADIANS(G1566))*SIN(RADIANS(E1572))+COS(RADIANS(G1566))*COS(RADIANS(E1572))*COS(RADIANS(AO1562))))</f>
        <v>0</v>
      </c>
      <c r="AP1566" s="3">
        <f>IF(DEGREES(ACOS(SIN(RADIANS(G1566))*SIN(RADIANS(E1572))+COS(RADIANS(G1566))*COS(RADIANS(E1572))*COS(RADIANS(AP1562))))&gt;90,0,$F$4*$F$5/E1571^2*(SIN(RADIANS(G1566))*SIN(RADIANS(E1572))+COS(RADIANS(G1566))*COS(RADIANS(E1572))*COS(RADIANS(AP1562))))</f>
        <v>0</v>
      </c>
      <c r="AQ1566" s="3">
        <f>IF(DEGREES(ACOS(SIN(RADIANS(G1566))*SIN(RADIANS(E1572))+COS(RADIANS(G1566))*COS(RADIANS(E1572))*COS(RADIANS(AQ1562))))&gt;90,0,$F$4*$F$5/E1571^2*(SIN(RADIANS(G1566))*SIN(RADIANS(E1572))+COS(RADIANS(G1566))*COS(RADIANS(E1572))*COS(RADIANS(AQ1562))))</f>
        <v>0</v>
      </c>
      <c r="AR1566" s="3">
        <f>IF(DEGREES(ACOS(SIN(RADIANS(G1566))*SIN(RADIANS(E1572))+COS(RADIANS(G1566))*COS(RADIANS(E1572))*COS(RADIANS(AR1562))))&gt;90,0,$F$4*$F$5/E1571^2*(SIN(RADIANS(G1566))*SIN(RADIANS(E1572))+COS(RADIANS(G1566))*COS(RADIANS(E1572))*COS(RADIANS(AR1562))))</f>
        <v>0</v>
      </c>
    </row>
    <row r="1567" spans="2:44" ht="15.75" customHeight="1" x14ac:dyDescent="0.2">
      <c r="B1567" s="20" t="s">
        <v>729</v>
      </c>
      <c r="E1567" s="3">
        <f>IF(E1564&lt;360,E1564/360,(E1564-360)/360)</f>
        <v>0.83333333333333337</v>
      </c>
      <c r="G1567" s="3">
        <v>60</v>
      </c>
      <c r="I1567" s="3">
        <f>IF(DEGREES(ACOS(SIN(RADIANS(G1567))*SIN(RADIANS(E1572))+COS(RADIANS(G1567))*COS(RADIANS(E1572))*COS(RADIANS(I1562))))&gt;90,0,$F$4*$F$5/E1571^2*(SIN(RADIANS(G1567))*SIN(RADIANS(E1572))+COS(RADIANS(G1567))*COS(RADIANS(E1572))*COS(RADIANS(I1562))))</f>
        <v>0</v>
      </c>
      <c r="J1567" s="3">
        <f>IF(DEGREES(ACOS(SIN(RADIANS(G1567))*SIN(RADIANS(E1572))+COS(RADIANS(G1567))*COS(RADIANS(E1572))*COS(RADIANS(J1562))))&gt;90,0,$F$4*$F$5/E1571^2*(SIN(RADIANS(G1567))*SIN(RADIANS(E1572))+COS(RADIANS(G1567))*COS(RADIANS(E1572))*COS(RADIANS(J1562))))</f>
        <v>0</v>
      </c>
      <c r="K1567" s="3">
        <f>IF(DEGREES(ACOS(SIN(RADIANS(G1567))*SIN(RADIANS(E1572))+COS(RADIANS(G1567))*COS(RADIANS(E1572))*COS(RADIANS(K1562))))&gt;90,0,$F$4*$F$5/E1571^2*(SIN(RADIANS(G1567))*SIN(RADIANS(E1572))+COS(RADIANS(G1567))*COS(RADIANS(E1572))*COS(RADIANS(K1562))))</f>
        <v>0</v>
      </c>
      <c r="L1567" s="3">
        <f>IF(DEGREES(ACOS(SIN(RADIANS(G1567))*SIN(RADIANS(E1572))+COS(RADIANS(G1567))*COS(RADIANS(E1572))*COS(RADIANS(L1562))))&gt;90,0,$F$4*$F$5/E1571^2*(SIN(RADIANS(G1567))*SIN(RADIANS(E1572))+COS(RADIANS(G1567))*COS(RADIANS(E1572))*COS(RADIANS(L1562))))</f>
        <v>0</v>
      </c>
      <c r="M1567" s="3">
        <f>IF(DEGREES(ACOS(SIN(RADIANS(G1567))*SIN(RADIANS(E1572))+COS(RADIANS(G1567))*COS(RADIANS(E1572))*COS(RADIANS(M1562))))&gt;90,0,$F$4*$F$5/E1571^2*(SIN(RADIANS(G1567))*SIN(RADIANS(E1572))+COS(RADIANS(G1567))*COS(RADIANS(E1572))*COS(RADIANS(M1562))))</f>
        <v>0</v>
      </c>
      <c r="N1567" s="3">
        <f>IF(DEGREES(ACOS(SIN(RADIANS(G1567))*SIN(RADIANS(E1572))+COS(RADIANS(G1567))*COS(RADIANS(E1572))*COS(RADIANS(N1562))))&gt;90,0,$F$4*$F$5/E1571^2*(SIN(RADIANS(G1567))*SIN(RADIANS(E1572))+COS(RADIANS(G1567))*COS(RADIANS(E1572))*COS(RADIANS(N1562))))</f>
        <v>0</v>
      </c>
      <c r="O1567" s="3">
        <f>IF(DEGREES(ACOS(SIN(RADIANS(G1567))*SIN(RADIANS(E1572))+COS(RADIANS(G1567))*COS(RADIANS(E1572))*COS(RADIANS(O1562))))&gt;90,0,$F$4*$F$5/E1571^2*(SIN(RADIANS(G1567))*SIN(RADIANS(E1572))+COS(RADIANS(G1567))*COS(RADIANS(E1572))*COS(RADIANS(O1562))))</f>
        <v>0</v>
      </c>
      <c r="P1567" s="3">
        <f>IF(DEGREES(ACOS(SIN(RADIANS(G1567))*SIN(RADIANS(E1572))+COS(RADIANS(G1567))*COS(RADIANS(E1572))*COS(RADIANS(P1562))))&gt;90,0,$F$4*$F$5/E1571^2*(SIN(RADIANS(G1567))*SIN(RADIANS(E1572))+COS(RADIANS(G1567))*COS(RADIANS(E1572))*COS(RADIANS(P1562))))</f>
        <v>0</v>
      </c>
      <c r="Q1567" s="3">
        <f>IF(DEGREES(ACOS(SIN(RADIANS(G1567))*SIN(RADIANS(E1572))+COS(RADIANS(G1567))*COS(RADIANS(E1572))*COS(RADIANS(Q1562))))&gt;90,0,$F$4*$F$5/E1571^2*(SIN(RADIANS(G1567))*SIN(RADIANS(E1572))+COS(RADIANS(G1567))*COS(RADIANS(E1572))*COS(RADIANS(Q1562))))</f>
        <v>0</v>
      </c>
      <c r="R1567" s="3" t="e">
        <f>IF(DEGREES(ACOS(SIN(RADIANS(G1567))*SIN(RADIANS(E1572))+COS(RADIANS(G1567))*COS(RADIANS(E1572))*COS(RADIANS(R1562))))&gt;90,0,$F$4*$F$5/E1571^2*(SIN(RADIANS(G1567))*SIN(RADIANS(E1572))+COS(RADIANS(G1567))*COS(RADIANS(E1572))*COS(RADIANS(R1562))))</f>
        <v>#DIV/0!</v>
      </c>
      <c r="S1567" s="3" t="e">
        <f>IF(DEGREES(ACOS(SIN(RADIANS(G1567))*SIN(RADIANS(E1572))+COS(RADIANS(G1567))*COS(RADIANS(E1572))*COS(RADIANS(S1562))))&gt;90,0,$F$4*$F$5/E1571^2*(SIN(RADIANS(G1567))*SIN(RADIANS(E1572))+COS(RADIANS(G1567))*COS(RADIANS(E1572))*COS(RADIANS(S1562))))</f>
        <v>#DIV/0!</v>
      </c>
      <c r="T1567" s="3" t="e">
        <f>IF(DEGREES(ACOS(SIN(RADIANS(G1567))*SIN(RADIANS(E1572))+COS(RADIANS(G1567))*COS(RADIANS(E1572))*COS(RADIANS(T1562))))&gt;90,0,$F$4*$F$5/E1571^2*(SIN(RADIANS(G1567))*SIN(RADIANS(E1572))+COS(RADIANS(G1567))*COS(RADIANS(E1572))*COS(RADIANS(T1562))))</f>
        <v>#DIV/0!</v>
      </c>
      <c r="U1567" s="3" t="e">
        <f>IF(DEGREES(ACOS(SIN(RADIANS(G1567))*SIN(RADIANS(E1572))+COS(RADIANS(G1567))*COS(RADIANS(E1572))*COS(RADIANS(U1562))))&gt;90,0,$F$4*$F$5/E1571^2*(SIN(RADIANS(G1567))*SIN(RADIANS(E1572))+COS(RADIANS(G1567))*COS(RADIANS(E1572))*COS(RADIANS(U1562))))</f>
        <v>#DIV/0!</v>
      </c>
      <c r="V1567" s="3" t="e">
        <f>IF(DEGREES(ACOS(SIN(RADIANS(G1567))*SIN(RADIANS(E1572))+COS(RADIANS(G1567))*COS(RADIANS(E1572))*COS(RADIANS(V1562))))&gt;90,0,$F$4*$F$5/E1571^2*(SIN(RADIANS(G1567))*SIN(RADIANS(E1572))+COS(RADIANS(G1567))*COS(RADIANS(E1572))*COS(RADIANS(V1562))))</f>
        <v>#DIV/0!</v>
      </c>
      <c r="W1567" s="3" t="e">
        <f>IF(DEGREES(ACOS(SIN(RADIANS(G1567))*SIN(RADIANS(E1572))+COS(RADIANS(G1567))*COS(RADIANS(E1572))*COS(RADIANS(W1562))))&gt;90,0,$F$4*$F$5/E1571^2*(SIN(RADIANS(G1567))*SIN(RADIANS(E1572))+COS(RADIANS(G1567))*COS(RADIANS(E1572))*COS(RADIANS(W1562))))</f>
        <v>#DIV/0!</v>
      </c>
      <c r="X1567" s="3" t="e">
        <f>IF(DEGREES(ACOS(SIN(RADIANS(G1567))*SIN(RADIANS(E1572))+COS(RADIANS(G1567))*COS(RADIANS(E1572))*COS(RADIANS(X1562))))&gt;90,0,$F$4*$F$5/E1571^2*(SIN(RADIANS(G1567))*SIN(RADIANS(E1572))+COS(RADIANS(G1567))*COS(RADIANS(E1572))*COS(RADIANS(X1562))))</f>
        <v>#DIV/0!</v>
      </c>
      <c r="Y1567" s="3" t="e">
        <f>IF(DEGREES(ACOS(SIN(RADIANS(G1567))*SIN(RADIANS(E1572))+COS(RADIANS(G1567))*COS(RADIANS(E1572))*COS(RADIANS(Y1562))))&gt;90,0,$F$4*$F$5/E1571^2*(SIN(RADIANS(G1567))*SIN(RADIANS(E1572))+COS(RADIANS(G1567))*COS(RADIANS(E1572))*COS(RADIANS(Y1562))))</f>
        <v>#DIV/0!</v>
      </c>
      <c r="Z1567" s="3" t="e">
        <f>IF(DEGREES(ACOS(SIN(RADIANS(G1567))*SIN(RADIANS(E1572))+COS(RADIANS(G1567))*COS(RADIANS(E1572))*COS(RADIANS(Z1562))))&gt;90,0,$F$4*$F$5/E1571^2*(SIN(RADIANS(G1567))*SIN(RADIANS(E1572))+COS(RADIANS(G1567))*COS(RADIANS(E1572))*COS(RADIANS(Z1562))))</f>
        <v>#DIV/0!</v>
      </c>
      <c r="AA1567" s="3" t="e">
        <f>IF(DEGREES(ACOS(SIN(RADIANS(G1567))*SIN(RADIANS(E1572))+COS(RADIANS(G1567))*COS(RADIANS(E1572))*COS(RADIANS(AA1562))))&gt;90,0,$F$4*$F$5/E1571^2*(SIN(RADIANS(G1567))*SIN(RADIANS(E1572))+COS(RADIANS(G1567))*COS(RADIANS(E1572))*COS(RADIANS(AA1562))))</f>
        <v>#DIV/0!</v>
      </c>
      <c r="AB1567" s="3" t="e">
        <f>IF(DEGREES(ACOS(SIN(RADIANS(G1567))*SIN(RADIANS(E1572))+COS(RADIANS(G1567))*COS(RADIANS(E1572))*COS(RADIANS(AB1562))))&gt;90,0,$F$4*$F$5/E1571^2*(SIN(RADIANS(G1567))*SIN(RADIANS(E1572))+COS(RADIANS(G1567))*COS(RADIANS(E1572))*COS(RADIANS(AB1562))))</f>
        <v>#DIV/0!</v>
      </c>
      <c r="AC1567" s="3" t="e">
        <f>IF(DEGREES(ACOS(SIN(RADIANS(G1567))*SIN(RADIANS(E1572))+COS(RADIANS(G1567))*COS(RADIANS(E1572))*COS(RADIANS(AC1562))))&gt;90,0,$F$4*$F$5/E1571^2*(SIN(RADIANS(G1567))*SIN(RADIANS(E1572))+COS(RADIANS(G1567))*COS(RADIANS(E1572))*COS(RADIANS(AC1562))))</f>
        <v>#DIV/0!</v>
      </c>
      <c r="AD1567" s="3" t="e">
        <f>IF(DEGREES(ACOS(SIN(RADIANS(G1567))*SIN(RADIANS(E1572))+COS(RADIANS(G1567))*COS(RADIANS(E1572))*COS(RADIANS(AD1562))))&gt;90,0,$F$4*$F$5/E1571^2*(SIN(RADIANS(G1567))*SIN(RADIANS(E1572))+COS(RADIANS(G1567))*COS(RADIANS(E1572))*COS(RADIANS(AD1562))))</f>
        <v>#DIV/0!</v>
      </c>
      <c r="AE1567" s="3" t="e">
        <f>IF(DEGREES(ACOS(SIN(RADIANS(G1567))*SIN(RADIANS(E1572))+COS(RADIANS(G1567))*COS(RADIANS(E1572))*COS(RADIANS(AE1562))))&gt;90,0,$F$4*$F$5/E1571^2*(SIN(RADIANS(G1567))*SIN(RADIANS(E1572))+COS(RADIANS(G1567))*COS(RADIANS(E1572))*COS(RADIANS(AE1562))))</f>
        <v>#DIV/0!</v>
      </c>
      <c r="AF1567" s="3" t="e">
        <f>IF(DEGREES(ACOS(SIN(RADIANS(G1567))*SIN(RADIANS(E1572))+COS(RADIANS(G1567))*COS(RADIANS(E1572))*COS(RADIANS(AF1562))))&gt;90,0,$F$4*$F$5/E1571^2*(SIN(RADIANS(G1567))*SIN(RADIANS(E1572))+COS(RADIANS(G1567))*COS(RADIANS(E1572))*COS(RADIANS(AF1562))))</f>
        <v>#DIV/0!</v>
      </c>
      <c r="AG1567" s="3" t="e">
        <f>IF(DEGREES(ACOS(SIN(RADIANS(G1567))*SIN(RADIANS(E1572))+COS(RADIANS(G1567))*COS(RADIANS(E1572))*COS(RADIANS(AG1562))))&gt;90,0,$F$4*$F$5/E1571^2*(SIN(RADIANS(G1567))*SIN(RADIANS(E1572))+COS(RADIANS(G1567))*COS(RADIANS(E1572))*COS(RADIANS(AG1562))))</f>
        <v>#DIV/0!</v>
      </c>
      <c r="AH1567" s="3" t="e">
        <f>IF(DEGREES(ACOS(SIN(RADIANS(G1567))*SIN(RADIANS(E1572))+COS(RADIANS(G1567))*COS(RADIANS(E1572))*COS(RADIANS(AH1562))))&gt;90,0,$F$4*$F$5/E1571^2*(SIN(RADIANS(G1567))*SIN(RADIANS(E1572))+COS(RADIANS(G1567))*COS(RADIANS(E1572))*COS(RADIANS(AH1562))))</f>
        <v>#DIV/0!</v>
      </c>
      <c r="AI1567" s="3" t="e">
        <f>IF(DEGREES(ACOS(SIN(RADIANS(G1567))*SIN(RADIANS(E1572))+COS(RADIANS(G1567))*COS(RADIANS(E1572))*COS(RADIANS(AI1562))))&gt;90,0,$F$4*$F$5/E1571^2*(SIN(RADIANS(G1567))*SIN(RADIANS(E1572))+COS(RADIANS(G1567))*COS(RADIANS(E1572))*COS(RADIANS(AI1562))))</f>
        <v>#DIV/0!</v>
      </c>
      <c r="AJ1567" s="3" t="e">
        <f>IF(DEGREES(ACOS(SIN(RADIANS(G1567))*SIN(RADIANS(E1572))+COS(RADIANS(G1567))*COS(RADIANS(E1572))*COS(RADIANS(AJ1562))))&gt;90,0,$F$4*$F$5/E1571^2*(SIN(RADIANS(G1567))*SIN(RADIANS(E1572))+COS(RADIANS(G1567))*COS(RADIANS(E1572))*COS(RADIANS(AJ1562))))</f>
        <v>#DIV/0!</v>
      </c>
      <c r="AK1567" s="3">
        <f>IF(DEGREES(ACOS(SIN(RADIANS(G1567))*SIN(RADIANS(E1572))+COS(RADIANS(G1567))*COS(RADIANS(E1572))*COS(RADIANS(AK1562))))&gt;90,0,$F$4*$F$5/E1571^2*(SIN(RADIANS(G1567))*SIN(RADIANS(E1572))+COS(RADIANS(G1567))*COS(RADIANS(E1572))*COS(RADIANS(AK1562))))</f>
        <v>0</v>
      </c>
      <c r="AL1567" s="3">
        <f>IF(DEGREES(ACOS(SIN(RADIANS(G1567))*SIN(RADIANS(E1572))+COS(RADIANS(G1567))*COS(RADIANS(E1572))*COS(RADIANS(AL1562))))&gt;90,0,$F$4*$F$5/E1571^2*(SIN(RADIANS(G1567))*SIN(RADIANS(E1572))+COS(RADIANS(G1567))*COS(RADIANS(E1572))*COS(RADIANS(AL1562))))</f>
        <v>0</v>
      </c>
      <c r="AM1567" s="3">
        <f>IF(DEGREES(ACOS(SIN(RADIANS(G1567))*SIN(RADIANS(E1572))+COS(RADIANS(G1567))*COS(RADIANS(E1572))*COS(RADIANS(AM1562))))&gt;90,0,$F$4*$F$5/E1571^2*(SIN(RADIANS(G1567))*SIN(RADIANS(E1572))+COS(RADIANS(G1567))*COS(RADIANS(E1572))*COS(RADIANS(AM1562))))</f>
        <v>0</v>
      </c>
      <c r="AN1567" s="3">
        <f>IF(DEGREES(ACOS(SIN(RADIANS(G1567))*SIN(RADIANS(E1572))+COS(RADIANS(G1567))*COS(RADIANS(E1572))*COS(RADIANS(AN1562))))&gt;90,0,$F$4*$F$5/E1571^2*(SIN(RADIANS(G1567))*SIN(RADIANS(E1572))+COS(RADIANS(G1567))*COS(RADIANS(E1572))*COS(RADIANS(AN1562))))</f>
        <v>0</v>
      </c>
      <c r="AO1567" s="3">
        <f>IF(DEGREES(ACOS(SIN(RADIANS(G1567))*SIN(RADIANS(E1572))+COS(RADIANS(G1567))*COS(RADIANS(E1572))*COS(RADIANS(AO1562))))&gt;90,0,$F$4*$F$5/E1571^2*(SIN(RADIANS(G1567))*SIN(RADIANS(E1572))+COS(RADIANS(G1567))*COS(RADIANS(E1572))*COS(RADIANS(AO1562))))</f>
        <v>0</v>
      </c>
      <c r="AP1567" s="3">
        <f>IF(DEGREES(ACOS(SIN(RADIANS(G1567))*SIN(RADIANS(E1572))+COS(RADIANS(G1567))*COS(RADIANS(E1572))*COS(RADIANS(AP1562))))&gt;90,0,$F$4*$F$5/E1571^2*(SIN(RADIANS(G1567))*SIN(RADIANS(E1572))+COS(RADIANS(G1567))*COS(RADIANS(E1572))*COS(RADIANS(AP1562))))</f>
        <v>0</v>
      </c>
      <c r="AQ1567" s="3">
        <f>IF(DEGREES(ACOS(SIN(RADIANS(G1567))*SIN(RADIANS(E1572))+COS(RADIANS(G1567))*COS(RADIANS(E1572))*COS(RADIANS(AQ1562))))&gt;90,0,$F$4*$F$5/E1571^2*(SIN(RADIANS(G1567))*SIN(RADIANS(E1572))+COS(RADIANS(G1567))*COS(RADIANS(E1572))*COS(RADIANS(AQ1562))))</f>
        <v>0</v>
      </c>
      <c r="AR1567" s="3">
        <f>IF(DEGREES(ACOS(SIN(RADIANS(G1567))*SIN(RADIANS(E1572))+COS(RADIANS(G1567))*COS(RADIANS(E1572))*COS(RADIANS(AR1562))))&gt;90,0,$F$4*$F$5/E1571^2*(SIN(RADIANS(G1567))*SIN(RADIANS(E1572))+COS(RADIANS(G1567))*COS(RADIANS(E1572))*COS(RADIANS(AR1562))))</f>
        <v>0</v>
      </c>
    </row>
    <row r="1568" spans="2:44" ht="15.75" customHeight="1" x14ac:dyDescent="0.2">
      <c r="B1568" s="20" t="s">
        <v>785</v>
      </c>
      <c r="E1568" s="3">
        <f>E1567*$F$11</f>
        <v>0</v>
      </c>
      <c r="G1568" s="3">
        <v>50</v>
      </c>
      <c r="I1568" s="3">
        <f>IF(DEGREES(ACOS(SIN(RADIANS(G1568))*SIN(RADIANS(E1572))+COS(RADIANS(G1568))*COS(RADIANS(E1572))*COS(RADIANS(I1562))))&gt;90,0,$F$4*$F$5/E1571^2*(SIN(RADIANS(G1568))*SIN(RADIANS(E1572))+COS(RADIANS(G1568))*COS(RADIANS(E1572))*COS(RADIANS(I1562))))</f>
        <v>0</v>
      </c>
      <c r="J1568" s="3">
        <f>IF(DEGREES(ACOS(SIN(RADIANS(G1568))*SIN(RADIANS(E1572))+COS(RADIANS(G1568))*COS(RADIANS(E1572))*COS(RADIANS(J1562))))&gt;90,0,$F$4*$F$5/E1571^2*(SIN(RADIANS(G1568))*SIN(RADIANS(E1572))+COS(RADIANS(G1568))*COS(RADIANS(E1572))*COS(RADIANS(J1562))))</f>
        <v>0</v>
      </c>
      <c r="K1568" s="3">
        <f>IF(DEGREES(ACOS(SIN(RADIANS(G1568))*SIN(RADIANS(E1572))+COS(RADIANS(G1568))*COS(RADIANS(E1572))*COS(RADIANS(K1562))))&gt;90,0,$F$4*$F$5/E1571^2*(SIN(RADIANS(G1568))*SIN(RADIANS(E1572))+COS(RADIANS(G1568))*COS(RADIANS(E1572))*COS(RADIANS(K1562))))</f>
        <v>0</v>
      </c>
      <c r="L1568" s="3">
        <f>IF(DEGREES(ACOS(SIN(RADIANS(G1568))*SIN(RADIANS(E1572))+COS(RADIANS(G1568))*COS(RADIANS(E1572))*COS(RADIANS(L1562))))&gt;90,0,$F$4*$F$5/E1571^2*(SIN(RADIANS(G1568))*SIN(RADIANS(E1572))+COS(RADIANS(G1568))*COS(RADIANS(E1572))*COS(RADIANS(L1562))))</f>
        <v>0</v>
      </c>
      <c r="M1568" s="3">
        <f>IF(DEGREES(ACOS(SIN(RADIANS(G1568))*SIN(RADIANS(E1572))+COS(RADIANS(G1568))*COS(RADIANS(E1572))*COS(RADIANS(M1562))))&gt;90,0,$F$4*$F$5/E1571^2*(SIN(RADIANS(G1568))*SIN(RADIANS(E1572))+COS(RADIANS(G1568))*COS(RADIANS(E1572))*COS(RADIANS(M1562))))</f>
        <v>0</v>
      </c>
      <c r="N1568" s="3">
        <f>IF(DEGREES(ACOS(SIN(RADIANS(G1568))*SIN(RADIANS(E1572))+COS(RADIANS(G1568))*COS(RADIANS(E1572))*COS(RADIANS(N1562))))&gt;90,0,$F$4*$F$5/E1571^2*(SIN(RADIANS(G1568))*SIN(RADIANS(E1572))+COS(RADIANS(G1568))*COS(RADIANS(E1572))*COS(RADIANS(N1562))))</f>
        <v>0</v>
      </c>
      <c r="O1568" s="3">
        <f>IF(DEGREES(ACOS(SIN(RADIANS(G1568))*SIN(RADIANS(E1572))+COS(RADIANS(G1568))*COS(RADIANS(E1572))*COS(RADIANS(O1562))))&gt;90,0,$F$4*$F$5/E1571^2*(SIN(RADIANS(G1568))*SIN(RADIANS(E1572))+COS(RADIANS(G1568))*COS(RADIANS(E1572))*COS(RADIANS(O1562))))</f>
        <v>0</v>
      </c>
      <c r="P1568" s="3">
        <f>IF(DEGREES(ACOS(SIN(RADIANS(G1568))*SIN(RADIANS(E1572))+COS(RADIANS(G1568))*COS(RADIANS(E1572))*COS(RADIANS(P1562))))&gt;90,0,$F$4*$F$5/E1571^2*(SIN(RADIANS(G1568))*SIN(RADIANS(E1572))+COS(RADIANS(G1568))*COS(RADIANS(E1572))*COS(RADIANS(P1562))))</f>
        <v>0</v>
      </c>
      <c r="Q1568" s="3">
        <f>IF(DEGREES(ACOS(SIN(RADIANS(G1568))*SIN(RADIANS(E1572))+COS(RADIANS(G1568))*COS(RADIANS(E1572))*COS(RADIANS(Q1562))))&gt;90,0,$F$4*$F$5/E1571^2*(SIN(RADIANS(G1568))*SIN(RADIANS(E1572))+COS(RADIANS(G1568))*COS(RADIANS(E1572))*COS(RADIANS(Q1562))))</f>
        <v>0</v>
      </c>
      <c r="R1568" s="3" t="e">
        <f>IF(DEGREES(ACOS(SIN(RADIANS(G1568))*SIN(RADIANS(E1572))+COS(RADIANS(G1568))*COS(RADIANS(E1572))*COS(RADIANS(R1562))))&gt;90,0,$F$4*$F$5/E1571^2*(SIN(RADIANS(G1568))*SIN(RADIANS(E1572))+COS(RADIANS(G1568))*COS(RADIANS(E1572))*COS(RADIANS(R1562))))</f>
        <v>#DIV/0!</v>
      </c>
      <c r="S1568" s="3" t="e">
        <f>IF(DEGREES(ACOS(SIN(RADIANS(G1568))*SIN(RADIANS(E1572))+COS(RADIANS(G1568))*COS(RADIANS(E1572))*COS(RADIANS(S1562))))&gt;90,0,$F$4*$F$5/E1571^2*(SIN(RADIANS(G1568))*SIN(RADIANS(E1572))+COS(RADIANS(G1568))*COS(RADIANS(E1572))*COS(RADIANS(S1562))))</f>
        <v>#DIV/0!</v>
      </c>
      <c r="T1568" s="3" t="e">
        <f>IF(DEGREES(ACOS(SIN(RADIANS(G1568))*SIN(RADIANS(E1572))+COS(RADIANS(G1568))*COS(RADIANS(E1572))*COS(RADIANS(T1562))))&gt;90,0,$F$4*$F$5/E1571^2*(SIN(RADIANS(G1568))*SIN(RADIANS(E1572))+COS(RADIANS(G1568))*COS(RADIANS(E1572))*COS(RADIANS(T1562))))</f>
        <v>#DIV/0!</v>
      </c>
      <c r="U1568" s="3" t="e">
        <f>IF(DEGREES(ACOS(SIN(RADIANS(G1568))*SIN(RADIANS(E1572))+COS(RADIANS(G1568))*COS(RADIANS(E1572))*COS(RADIANS(U1562))))&gt;90,0,$F$4*$F$5/E1571^2*(SIN(RADIANS(G1568))*SIN(RADIANS(E1572))+COS(RADIANS(G1568))*COS(RADIANS(E1572))*COS(RADIANS(U1562))))</f>
        <v>#DIV/0!</v>
      </c>
      <c r="V1568" s="3" t="e">
        <f>IF(DEGREES(ACOS(SIN(RADIANS(G1568))*SIN(RADIANS(E1572))+COS(RADIANS(G1568))*COS(RADIANS(E1572))*COS(RADIANS(V1562))))&gt;90,0,$F$4*$F$5/E1571^2*(SIN(RADIANS(G1568))*SIN(RADIANS(E1572))+COS(RADIANS(G1568))*COS(RADIANS(E1572))*COS(RADIANS(V1562))))</f>
        <v>#DIV/0!</v>
      </c>
      <c r="W1568" s="3" t="e">
        <f>IF(DEGREES(ACOS(SIN(RADIANS(G1568))*SIN(RADIANS(E1572))+COS(RADIANS(G1568))*COS(RADIANS(E1572))*COS(RADIANS(W1562))))&gt;90,0,$F$4*$F$5/E1571^2*(SIN(RADIANS(G1568))*SIN(RADIANS(E1572))+COS(RADIANS(G1568))*COS(RADIANS(E1572))*COS(RADIANS(W1562))))</f>
        <v>#DIV/0!</v>
      </c>
      <c r="X1568" s="3" t="e">
        <f>IF(DEGREES(ACOS(SIN(RADIANS(G1568))*SIN(RADIANS(E1572))+COS(RADIANS(G1568))*COS(RADIANS(E1572))*COS(RADIANS(X1562))))&gt;90,0,$F$4*$F$5/E1571^2*(SIN(RADIANS(G1568))*SIN(RADIANS(E1572))+COS(RADIANS(G1568))*COS(RADIANS(E1572))*COS(RADIANS(X1562))))</f>
        <v>#DIV/0!</v>
      </c>
      <c r="Y1568" s="3" t="e">
        <f>IF(DEGREES(ACOS(SIN(RADIANS(G1568))*SIN(RADIANS(E1572))+COS(RADIANS(G1568))*COS(RADIANS(E1572))*COS(RADIANS(Y1562))))&gt;90,0,$F$4*$F$5/E1571^2*(SIN(RADIANS(G1568))*SIN(RADIANS(E1572))+COS(RADIANS(G1568))*COS(RADIANS(E1572))*COS(RADIANS(Y1562))))</f>
        <v>#DIV/0!</v>
      </c>
      <c r="Z1568" s="3" t="e">
        <f>IF(DEGREES(ACOS(SIN(RADIANS(G1568))*SIN(RADIANS(E1572))+COS(RADIANS(G1568))*COS(RADIANS(E1572))*COS(RADIANS(Z1562))))&gt;90,0,$F$4*$F$5/E1571^2*(SIN(RADIANS(G1568))*SIN(RADIANS(E1572))+COS(RADIANS(G1568))*COS(RADIANS(E1572))*COS(RADIANS(Z1562))))</f>
        <v>#DIV/0!</v>
      </c>
      <c r="AA1568" s="3" t="e">
        <f>IF(DEGREES(ACOS(SIN(RADIANS(G1568))*SIN(RADIANS(E1572))+COS(RADIANS(G1568))*COS(RADIANS(E1572))*COS(RADIANS(AA1562))))&gt;90,0,$F$4*$F$5/E1571^2*(SIN(RADIANS(G1568))*SIN(RADIANS(E1572))+COS(RADIANS(G1568))*COS(RADIANS(E1572))*COS(RADIANS(AA1562))))</f>
        <v>#DIV/0!</v>
      </c>
      <c r="AB1568" s="3" t="e">
        <f>IF(DEGREES(ACOS(SIN(RADIANS(G1568))*SIN(RADIANS(E1572))+COS(RADIANS(G1568))*COS(RADIANS(E1572))*COS(RADIANS(AB1562))))&gt;90,0,$F$4*$F$5/E1571^2*(SIN(RADIANS(G1568))*SIN(RADIANS(E1572))+COS(RADIANS(G1568))*COS(RADIANS(E1572))*COS(RADIANS(AB1562))))</f>
        <v>#DIV/0!</v>
      </c>
      <c r="AC1568" s="3" t="e">
        <f>IF(DEGREES(ACOS(SIN(RADIANS(G1568))*SIN(RADIANS(E1572))+COS(RADIANS(G1568))*COS(RADIANS(E1572))*COS(RADIANS(AC1562))))&gt;90,0,$F$4*$F$5/E1571^2*(SIN(RADIANS(G1568))*SIN(RADIANS(E1572))+COS(RADIANS(G1568))*COS(RADIANS(E1572))*COS(RADIANS(AC1562))))</f>
        <v>#DIV/0!</v>
      </c>
      <c r="AD1568" s="3" t="e">
        <f>IF(DEGREES(ACOS(SIN(RADIANS(G1568))*SIN(RADIANS(E1572))+COS(RADIANS(G1568))*COS(RADIANS(E1572))*COS(RADIANS(AD1562))))&gt;90,0,$F$4*$F$5/E1571^2*(SIN(RADIANS(G1568))*SIN(RADIANS(E1572))+COS(RADIANS(G1568))*COS(RADIANS(E1572))*COS(RADIANS(AD1562))))</f>
        <v>#DIV/0!</v>
      </c>
      <c r="AE1568" s="3" t="e">
        <f>IF(DEGREES(ACOS(SIN(RADIANS(G1568))*SIN(RADIANS(E1572))+COS(RADIANS(G1568))*COS(RADIANS(E1572))*COS(RADIANS(AE1562))))&gt;90,0,$F$4*$F$5/E1571^2*(SIN(RADIANS(G1568))*SIN(RADIANS(E1572))+COS(RADIANS(G1568))*COS(RADIANS(E1572))*COS(RADIANS(AE1562))))</f>
        <v>#DIV/0!</v>
      </c>
      <c r="AF1568" s="3" t="e">
        <f>IF(DEGREES(ACOS(SIN(RADIANS(G1568))*SIN(RADIANS(E1572))+COS(RADIANS(G1568))*COS(RADIANS(E1572))*COS(RADIANS(AF1562))))&gt;90,0,$F$4*$F$5/E1571^2*(SIN(RADIANS(G1568))*SIN(RADIANS(E1572))+COS(RADIANS(G1568))*COS(RADIANS(E1572))*COS(RADIANS(AF1562))))</f>
        <v>#DIV/0!</v>
      </c>
      <c r="AG1568" s="3" t="e">
        <f>IF(DEGREES(ACOS(SIN(RADIANS(G1568))*SIN(RADIANS(E1572))+COS(RADIANS(G1568))*COS(RADIANS(E1572))*COS(RADIANS(AG1562))))&gt;90,0,$F$4*$F$5/E1571^2*(SIN(RADIANS(G1568))*SIN(RADIANS(E1572))+COS(RADIANS(G1568))*COS(RADIANS(E1572))*COS(RADIANS(AG1562))))</f>
        <v>#DIV/0!</v>
      </c>
      <c r="AH1568" s="3" t="e">
        <f>IF(DEGREES(ACOS(SIN(RADIANS(G1568))*SIN(RADIANS(E1572))+COS(RADIANS(G1568))*COS(RADIANS(E1572))*COS(RADIANS(AH1562))))&gt;90,0,$F$4*$F$5/E1571^2*(SIN(RADIANS(G1568))*SIN(RADIANS(E1572))+COS(RADIANS(G1568))*COS(RADIANS(E1572))*COS(RADIANS(AH1562))))</f>
        <v>#DIV/0!</v>
      </c>
      <c r="AI1568" s="3" t="e">
        <f>IF(DEGREES(ACOS(SIN(RADIANS(G1568))*SIN(RADIANS(E1572))+COS(RADIANS(G1568))*COS(RADIANS(E1572))*COS(RADIANS(AI1562))))&gt;90,0,$F$4*$F$5/E1571^2*(SIN(RADIANS(G1568))*SIN(RADIANS(E1572))+COS(RADIANS(G1568))*COS(RADIANS(E1572))*COS(RADIANS(AI1562))))</f>
        <v>#DIV/0!</v>
      </c>
      <c r="AJ1568" s="3" t="e">
        <f>IF(DEGREES(ACOS(SIN(RADIANS(G1568))*SIN(RADIANS(E1572))+COS(RADIANS(G1568))*COS(RADIANS(E1572))*COS(RADIANS(AJ1562))))&gt;90,0,$F$4*$F$5/E1571^2*(SIN(RADIANS(G1568))*SIN(RADIANS(E1572))+COS(RADIANS(G1568))*COS(RADIANS(E1572))*COS(RADIANS(AJ1562))))</f>
        <v>#DIV/0!</v>
      </c>
      <c r="AK1568" s="3">
        <f>IF(DEGREES(ACOS(SIN(RADIANS(G1568))*SIN(RADIANS(E1572))+COS(RADIANS(G1568))*COS(RADIANS(E1572))*COS(RADIANS(AK1562))))&gt;90,0,$F$4*$F$5/E1571^2*(SIN(RADIANS(G1568))*SIN(RADIANS(E1572))+COS(RADIANS(G1568))*COS(RADIANS(E1572))*COS(RADIANS(AK1562))))</f>
        <v>0</v>
      </c>
      <c r="AL1568" s="3">
        <f>IF(DEGREES(ACOS(SIN(RADIANS(G1568))*SIN(RADIANS(E1572))+COS(RADIANS(G1568))*COS(RADIANS(E1572))*COS(RADIANS(AL1562))))&gt;90,0,$F$4*$F$5/E1571^2*(SIN(RADIANS(G1568))*SIN(RADIANS(E1572))+COS(RADIANS(G1568))*COS(RADIANS(E1572))*COS(RADIANS(AL1562))))</f>
        <v>0</v>
      </c>
      <c r="AM1568" s="3">
        <f>IF(DEGREES(ACOS(SIN(RADIANS(G1568))*SIN(RADIANS(E1572))+COS(RADIANS(G1568))*COS(RADIANS(E1572))*COS(RADIANS(AM1562))))&gt;90,0,$F$4*$F$5/E1571^2*(SIN(RADIANS(G1568))*SIN(RADIANS(E1572))+COS(RADIANS(G1568))*COS(RADIANS(E1572))*COS(RADIANS(AM1562))))</f>
        <v>0</v>
      </c>
      <c r="AN1568" s="3">
        <f>IF(DEGREES(ACOS(SIN(RADIANS(G1568))*SIN(RADIANS(E1572))+COS(RADIANS(G1568))*COS(RADIANS(E1572))*COS(RADIANS(AN1562))))&gt;90,0,$F$4*$F$5/E1571^2*(SIN(RADIANS(G1568))*SIN(RADIANS(E1572))+COS(RADIANS(G1568))*COS(RADIANS(E1572))*COS(RADIANS(AN1562))))</f>
        <v>0</v>
      </c>
      <c r="AO1568" s="3">
        <f>IF(DEGREES(ACOS(SIN(RADIANS(G1568))*SIN(RADIANS(E1572))+COS(RADIANS(G1568))*COS(RADIANS(E1572))*COS(RADIANS(AO1562))))&gt;90,0,$F$4*$F$5/E1571^2*(SIN(RADIANS(G1568))*SIN(RADIANS(E1572))+COS(RADIANS(G1568))*COS(RADIANS(E1572))*COS(RADIANS(AO1562))))</f>
        <v>0</v>
      </c>
      <c r="AP1568" s="3">
        <f>IF(DEGREES(ACOS(SIN(RADIANS(G1568))*SIN(RADIANS(E1572))+COS(RADIANS(G1568))*COS(RADIANS(E1572))*COS(RADIANS(AP1562))))&gt;90,0,$F$4*$F$5/E1571^2*(SIN(RADIANS(G1568))*SIN(RADIANS(E1572))+COS(RADIANS(G1568))*COS(RADIANS(E1572))*COS(RADIANS(AP1562))))</f>
        <v>0</v>
      </c>
      <c r="AQ1568" s="3">
        <f>IF(DEGREES(ACOS(SIN(RADIANS(G1568))*SIN(RADIANS(E1572))+COS(RADIANS(G1568))*COS(RADIANS(E1572))*COS(RADIANS(AQ1562))))&gt;90,0,$F$4*$F$5/E1571^2*(SIN(RADIANS(G1568))*SIN(RADIANS(E1572))+COS(RADIANS(G1568))*COS(RADIANS(E1572))*COS(RADIANS(AQ1562))))</f>
        <v>0</v>
      </c>
      <c r="AR1568" s="3">
        <f>IF(DEGREES(ACOS(SIN(RADIANS(G1568))*SIN(RADIANS(E1572))+COS(RADIANS(G1568))*COS(RADIANS(E1572))*COS(RADIANS(AR1562))))&gt;90,0,$F$4*$F$5/E1571^2*(SIN(RADIANS(G1568))*SIN(RADIANS(E1572))+COS(RADIANS(G1568))*COS(RADIANS(E1572))*COS(RADIANS(AR1562))))</f>
        <v>0</v>
      </c>
    </row>
    <row r="1569" spans="2:44" ht="15.75" customHeight="1" x14ac:dyDescent="0.2">
      <c r="B1569" s="20" t="s">
        <v>786</v>
      </c>
      <c r="E1569" s="3" t="str">
        <f>IF($F$10=0,"N/A",$F$10*(E1564/360)-ROUNDDOWN($F$10*(E1564/360),0))</f>
        <v>N/A</v>
      </c>
      <c r="G1569" s="3">
        <v>40</v>
      </c>
      <c r="I1569" s="3">
        <f>IF(DEGREES(ACOS(SIN(RADIANS(G1569))*SIN(RADIANS(E1572))+COS(RADIANS(G1569))*COS(RADIANS(E1572))*COS(RADIANS(I1562))))&gt;90,0,$F$4*$F$5/E1571^2*(SIN(RADIANS(G1569))*SIN(RADIANS(E1572))+COS(RADIANS(G1569))*COS(RADIANS(E1572))*COS(RADIANS(I1562))))</f>
        <v>0</v>
      </c>
      <c r="J1569" s="3">
        <f>IF(DEGREES(ACOS(SIN(RADIANS(G1569))*SIN(RADIANS(E1572))+COS(RADIANS(G1569))*COS(RADIANS(E1572))*COS(RADIANS(J1562))))&gt;90,0,$F$4*$F$5/E1571^2*(SIN(RADIANS(G1569))*SIN(RADIANS(E1572))+COS(RADIANS(G1569))*COS(RADIANS(E1572))*COS(RADIANS(J1562))))</f>
        <v>0</v>
      </c>
      <c r="K1569" s="3">
        <f>IF(DEGREES(ACOS(SIN(RADIANS(G1569))*SIN(RADIANS(E1572))+COS(RADIANS(G1569))*COS(RADIANS(E1572))*COS(RADIANS(K1562))))&gt;90,0,$F$4*$F$5/E1571^2*(SIN(RADIANS(G1569))*SIN(RADIANS(E1572))+COS(RADIANS(G1569))*COS(RADIANS(E1572))*COS(RADIANS(K1562))))</f>
        <v>0</v>
      </c>
      <c r="L1569" s="3">
        <f>IF(DEGREES(ACOS(SIN(RADIANS(G1569))*SIN(RADIANS(E1572))+COS(RADIANS(G1569))*COS(RADIANS(E1572))*COS(RADIANS(L1562))))&gt;90,0,$F$4*$F$5/E1571^2*(SIN(RADIANS(G1569))*SIN(RADIANS(E1572))+COS(RADIANS(G1569))*COS(RADIANS(E1572))*COS(RADIANS(L1562))))</f>
        <v>0</v>
      </c>
      <c r="M1569" s="3">
        <f>IF(DEGREES(ACOS(SIN(RADIANS(G1569))*SIN(RADIANS(E1572))+COS(RADIANS(G1569))*COS(RADIANS(E1572))*COS(RADIANS(M1562))))&gt;90,0,$F$4*$F$5/E1571^2*(SIN(RADIANS(G1569))*SIN(RADIANS(E1572))+COS(RADIANS(G1569))*COS(RADIANS(E1572))*COS(RADIANS(M1562))))</f>
        <v>0</v>
      </c>
      <c r="N1569" s="3">
        <f>IF(DEGREES(ACOS(SIN(RADIANS(G1569))*SIN(RADIANS(E1572))+COS(RADIANS(G1569))*COS(RADIANS(E1572))*COS(RADIANS(N1562))))&gt;90,0,$F$4*$F$5/E1571^2*(SIN(RADIANS(G1569))*SIN(RADIANS(E1572))+COS(RADIANS(G1569))*COS(RADIANS(E1572))*COS(RADIANS(N1562))))</f>
        <v>0</v>
      </c>
      <c r="O1569" s="3">
        <f>IF(DEGREES(ACOS(SIN(RADIANS(G1569))*SIN(RADIANS(E1572))+COS(RADIANS(G1569))*COS(RADIANS(E1572))*COS(RADIANS(O1562))))&gt;90,0,$F$4*$F$5/E1571^2*(SIN(RADIANS(G1569))*SIN(RADIANS(E1572))+COS(RADIANS(G1569))*COS(RADIANS(E1572))*COS(RADIANS(O1562))))</f>
        <v>0</v>
      </c>
      <c r="P1569" s="3">
        <f>IF(DEGREES(ACOS(SIN(RADIANS(G1569))*SIN(RADIANS(E1572))+COS(RADIANS(G1569))*COS(RADIANS(E1572))*COS(RADIANS(P1562))))&gt;90,0,$F$4*$F$5/E1571^2*(SIN(RADIANS(G1569))*SIN(RADIANS(E1572))+COS(RADIANS(G1569))*COS(RADIANS(E1572))*COS(RADIANS(P1562))))</f>
        <v>0</v>
      </c>
      <c r="Q1569" s="3">
        <f>IF(DEGREES(ACOS(SIN(RADIANS(G1569))*SIN(RADIANS(E1572))+COS(RADIANS(G1569))*COS(RADIANS(E1572))*COS(RADIANS(Q1562))))&gt;90,0,$F$4*$F$5/E1571^2*(SIN(RADIANS(G1569))*SIN(RADIANS(E1572))+COS(RADIANS(G1569))*COS(RADIANS(E1572))*COS(RADIANS(Q1562))))</f>
        <v>0</v>
      </c>
      <c r="R1569" s="3" t="e">
        <f>IF(DEGREES(ACOS(SIN(RADIANS(G1569))*SIN(RADIANS(E1572))+COS(RADIANS(G1569))*COS(RADIANS(E1572))*COS(RADIANS(R1562))))&gt;90,0,$F$4*$F$5/E1571^2*(SIN(RADIANS(G1569))*SIN(RADIANS(E1572))+COS(RADIANS(G1569))*COS(RADIANS(E1572))*COS(RADIANS(R1562))))</f>
        <v>#DIV/0!</v>
      </c>
      <c r="S1569" s="3" t="e">
        <f>IF(DEGREES(ACOS(SIN(RADIANS(G1569))*SIN(RADIANS(E1572))+COS(RADIANS(G1569))*COS(RADIANS(E1572))*COS(RADIANS(S1562))))&gt;90,0,$F$4*$F$5/E1571^2*(SIN(RADIANS(G1569))*SIN(RADIANS(E1572))+COS(RADIANS(G1569))*COS(RADIANS(E1572))*COS(RADIANS(S1562))))</f>
        <v>#DIV/0!</v>
      </c>
      <c r="T1569" s="3" t="e">
        <f>IF(DEGREES(ACOS(SIN(RADIANS(G1569))*SIN(RADIANS(E1572))+COS(RADIANS(G1569))*COS(RADIANS(E1572))*COS(RADIANS(T1562))))&gt;90,0,$F$4*$F$5/E1571^2*(SIN(RADIANS(G1569))*SIN(RADIANS(E1572))+COS(RADIANS(G1569))*COS(RADIANS(E1572))*COS(RADIANS(T1562))))</f>
        <v>#DIV/0!</v>
      </c>
      <c r="U1569" s="3" t="e">
        <f>IF(DEGREES(ACOS(SIN(RADIANS(G1569))*SIN(RADIANS(E1572))+COS(RADIANS(G1569))*COS(RADIANS(E1572))*COS(RADIANS(U1562))))&gt;90,0,$F$4*$F$5/E1571^2*(SIN(RADIANS(G1569))*SIN(RADIANS(E1572))+COS(RADIANS(G1569))*COS(RADIANS(E1572))*COS(RADIANS(U1562))))</f>
        <v>#DIV/0!</v>
      </c>
      <c r="V1569" s="3" t="e">
        <f>IF(DEGREES(ACOS(SIN(RADIANS(G1569))*SIN(RADIANS(E1572))+COS(RADIANS(G1569))*COS(RADIANS(E1572))*COS(RADIANS(V1562))))&gt;90,0,$F$4*$F$5/E1571^2*(SIN(RADIANS(G1569))*SIN(RADIANS(E1572))+COS(RADIANS(G1569))*COS(RADIANS(E1572))*COS(RADIANS(V1562))))</f>
        <v>#DIV/0!</v>
      </c>
      <c r="W1569" s="3" t="e">
        <f>IF(DEGREES(ACOS(SIN(RADIANS(G1569))*SIN(RADIANS(E1572))+COS(RADIANS(G1569))*COS(RADIANS(E1572))*COS(RADIANS(W1562))))&gt;90,0,$F$4*$F$5/E1571^2*(SIN(RADIANS(G1569))*SIN(RADIANS(E1572))+COS(RADIANS(G1569))*COS(RADIANS(E1572))*COS(RADIANS(W1562))))</f>
        <v>#DIV/0!</v>
      </c>
      <c r="X1569" s="3" t="e">
        <f>IF(DEGREES(ACOS(SIN(RADIANS(G1569))*SIN(RADIANS(E1572))+COS(RADIANS(G1569))*COS(RADIANS(E1572))*COS(RADIANS(X1562))))&gt;90,0,$F$4*$F$5/E1571^2*(SIN(RADIANS(G1569))*SIN(RADIANS(E1572))+COS(RADIANS(G1569))*COS(RADIANS(E1572))*COS(RADIANS(X1562))))</f>
        <v>#DIV/0!</v>
      </c>
      <c r="Y1569" s="3" t="e">
        <f>IF(DEGREES(ACOS(SIN(RADIANS(G1569))*SIN(RADIANS(E1572))+COS(RADIANS(G1569))*COS(RADIANS(E1572))*COS(RADIANS(Y1562))))&gt;90,0,$F$4*$F$5/E1571^2*(SIN(RADIANS(G1569))*SIN(RADIANS(E1572))+COS(RADIANS(G1569))*COS(RADIANS(E1572))*COS(RADIANS(Y1562))))</f>
        <v>#DIV/0!</v>
      </c>
      <c r="Z1569" s="3" t="e">
        <f>IF(DEGREES(ACOS(SIN(RADIANS(G1569))*SIN(RADIANS(E1572))+COS(RADIANS(G1569))*COS(RADIANS(E1572))*COS(RADIANS(Z1562))))&gt;90,0,$F$4*$F$5/E1571^2*(SIN(RADIANS(G1569))*SIN(RADIANS(E1572))+COS(RADIANS(G1569))*COS(RADIANS(E1572))*COS(RADIANS(Z1562))))</f>
        <v>#DIV/0!</v>
      </c>
      <c r="AA1569" s="3" t="e">
        <f>IF(DEGREES(ACOS(SIN(RADIANS(G1569))*SIN(RADIANS(E1572))+COS(RADIANS(G1569))*COS(RADIANS(E1572))*COS(RADIANS(AA1562))))&gt;90,0,$F$4*$F$5/E1571^2*(SIN(RADIANS(G1569))*SIN(RADIANS(E1572))+COS(RADIANS(G1569))*COS(RADIANS(E1572))*COS(RADIANS(AA1562))))</f>
        <v>#DIV/0!</v>
      </c>
      <c r="AB1569" s="3" t="e">
        <f>IF(DEGREES(ACOS(SIN(RADIANS(G1569))*SIN(RADIANS(E1572))+COS(RADIANS(G1569))*COS(RADIANS(E1572))*COS(RADIANS(AB1562))))&gt;90,0,$F$4*$F$5/E1571^2*(SIN(RADIANS(G1569))*SIN(RADIANS(E1572))+COS(RADIANS(G1569))*COS(RADIANS(E1572))*COS(RADIANS(AB1562))))</f>
        <v>#DIV/0!</v>
      </c>
      <c r="AC1569" s="3" t="e">
        <f>IF(DEGREES(ACOS(SIN(RADIANS(G1569))*SIN(RADIANS(E1572))+COS(RADIANS(G1569))*COS(RADIANS(E1572))*COS(RADIANS(AC1562))))&gt;90,0,$F$4*$F$5/E1571^2*(SIN(RADIANS(G1569))*SIN(RADIANS(E1572))+COS(RADIANS(G1569))*COS(RADIANS(E1572))*COS(RADIANS(AC1562))))</f>
        <v>#DIV/0!</v>
      </c>
      <c r="AD1569" s="3" t="e">
        <f>IF(DEGREES(ACOS(SIN(RADIANS(G1569))*SIN(RADIANS(E1572))+COS(RADIANS(G1569))*COS(RADIANS(E1572))*COS(RADIANS(AD1562))))&gt;90,0,$F$4*$F$5/E1571^2*(SIN(RADIANS(G1569))*SIN(RADIANS(E1572))+COS(RADIANS(G1569))*COS(RADIANS(E1572))*COS(RADIANS(AD1562))))</f>
        <v>#DIV/0!</v>
      </c>
      <c r="AE1569" s="3" t="e">
        <f>IF(DEGREES(ACOS(SIN(RADIANS(G1569))*SIN(RADIANS(E1572))+COS(RADIANS(G1569))*COS(RADIANS(E1572))*COS(RADIANS(AE1562))))&gt;90,0,$F$4*$F$5/E1571^2*(SIN(RADIANS(G1569))*SIN(RADIANS(E1572))+COS(RADIANS(G1569))*COS(RADIANS(E1572))*COS(RADIANS(AE1562))))</f>
        <v>#DIV/0!</v>
      </c>
      <c r="AF1569" s="3" t="e">
        <f>IF(DEGREES(ACOS(SIN(RADIANS(G1569))*SIN(RADIANS(E1572))+COS(RADIANS(G1569))*COS(RADIANS(E1572))*COS(RADIANS(AF1562))))&gt;90,0,$F$4*$F$5/E1571^2*(SIN(RADIANS(G1569))*SIN(RADIANS(E1572))+COS(RADIANS(G1569))*COS(RADIANS(E1572))*COS(RADIANS(AF1562))))</f>
        <v>#DIV/0!</v>
      </c>
      <c r="AG1569" s="3" t="e">
        <f>IF(DEGREES(ACOS(SIN(RADIANS(G1569))*SIN(RADIANS(E1572))+COS(RADIANS(G1569))*COS(RADIANS(E1572))*COS(RADIANS(AG1562))))&gt;90,0,$F$4*$F$5/E1571^2*(SIN(RADIANS(G1569))*SIN(RADIANS(E1572))+COS(RADIANS(G1569))*COS(RADIANS(E1572))*COS(RADIANS(AG1562))))</f>
        <v>#DIV/0!</v>
      </c>
      <c r="AH1569" s="3" t="e">
        <f>IF(DEGREES(ACOS(SIN(RADIANS(G1569))*SIN(RADIANS(E1572))+COS(RADIANS(G1569))*COS(RADIANS(E1572))*COS(RADIANS(AH1562))))&gt;90,0,$F$4*$F$5/E1571^2*(SIN(RADIANS(G1569))*SIN(RADIANS(E1572))+COS(RADIANS(G1569))*COS(RADIANS(E1572))*COS(RADIANS(AH1562))))</f>
        <v>#DIV/0!</v>
      </c>
      <c r="AI1569" s="3" t="e">
        <f>IF(DEGREES(ACOS(SIN(RADIANS(G1569))*SIN(RADIANS(E1572))+COS(RADIANS(G1569))*COS(RADIANS(E1572))*COS(RADIANS(AI1562))))&gt;90,0,$F$4*$F$5/E1571^2*(SIN(RADIANS(G1569))*SIN(RADIANS(E1572))+COS(RADIANS(G1569))*COS(RADIANS(E1572))*COS(RADIANS(AI1562))))</f>
        <v>#DIV/0!</v>
      </c>
      <c r="AJ1569" s="3" t="e">
        <f>IF(DEGREES(ACOS(SIN(RADIANS(G1569))*SIN(RADIANS(E1572))+COS(RADIANS(G1569))*COS(RADIANS(E1572))*COS(RADIANS(AJ1562))))&gt;90,0,$F$4*$F$5/E1571^2*(SIN(RADIANS(G1569))*SIN(RADIANS(E1572))+COS(RADIANS(G1569))*COS(RADIANS(E1572))*COS(RADIANS(AJ1562))))</f>
        <v>#DIV/0!</v>
      </c>
      <c r="AK1569" s="3">
        <f>IF(DEGREES(ACOS(SIN(RADIANS(G1569))*SIN(RADIANS(E1572))+COS(RADIANS(G1569))*COS(RADIANS(E1572))*COS(RADIANS(AK1562))))&gt;90,0,$F$4*$F$5/E1571^2*(SIN(RADIANS(G1569))*SIN(RADIANS(E1572))+COS(RADIANS(G1569))*COS(RADIANS(E1572))*COS(RADIANS(AK1562))))</f>
        <v>0</v>
      </c>
      <c r="AL1569" s="3">
        <f>IF(DEGREES(ACOS(SIN(RADIANS(G1569))*SIN(RADIANS(E1572))+COS(RADIANS(G1569))*COS(RADIANS(E1572))*COS(RADIANS(AL1562))))&gt;90,0,$F$4*$F$5/E1571^2*(SIN(RADIANS(G1569))*SIN(RADIANS(E1572))+COS(RADIANS(G1569))*COS(RADIANS(E1572))*COS(RADIANS(AL1562))))</f>
        <v>0</v>
      </c>
      <c r="AM1569" s="3">
        <f>IF(DEGREES(ACOS(SIN(RADIANS(G1569))*SIN(RADIANS(E1572))+COS(RADIANS(G1569))*COS(RADIANS(E1572))*COS(RADIANS(AM1562))))&gt;90,0,$F$4*$F$5/E1571^2*(SIN(RADIANS(G1569))*SIN(RADIANS(E1572))+COS(RADIANS(G1569))*COS(RADIANS(E1572))*COS(RADIANS(AM1562))))</f>
        <v>0</v>
      </c>
      <c r="AN1569" s="3">
        <f>IF(DEGREES(ACOS(SIN(RADIANS(G1569))*SIN(RADIANS(E1572))+COS(RADIANS(G1569))*COS(RADIANS(E1572))*COS(RADIANS(AN1562))))&gt;90,0,$F$4*$F$5/E1571^2*(SIN(RADIANS(G1569))*SIN(RADIANS(E1572))+COS(RADIANS(G1569))*COS(RADIANS(E1572))*COS(RADIANS(AN1562))))</f>
        <v>0</v>
      </c>
      <c r="AO1569" s="3">
        <f>IF(DEGREES(ACOS(SIN(RADIANS(G1569))*SIN(RADIANS(E1572))+COS(RADIANS(G1569))*COS(RADIANS(E1572))*COS(RADIANS(AO1562))))&gt;90,0,$F$4*$F$5/E1571^2*(SIN(RADIANS(G1569))*SIN(RADIANS(E1572))+COS(RADIANS(G1569))*COS(RADIANS(E1572))*COS(RADIANS(AO1562))))</f>
        <v>0</v>
      </c>
      <c r="AP1569" s="3">
        <f>IF(DEGREES(ACOS(SIN(RADIANS(G1569))*SIN(RADIANS(E1572))+COS(RADIANS(G1569))*COS(RADIANS(E1572))*COS(RADIANS(AP1562))))&gt;90,0,$F$4*$F$5/E1571^2*(SIN(RADIANS(G1569))*SIN(RADIANS(E1572))+COS(RADIANS(G1569))*COS(RADIANS(E1572))*COS(RADIANS(AP1562))))</f>
        <v>0</v>
      </c>
      <c r="AQ1569" s="3">
        <f>IF(DEGREES(ACOS(SIN(RADIANS(G1569))*SIN(RADIANS(E1572))+COS(RADIANS(G1569))*COS(RADIANS(E1572))*COS(RADIANS(AQ1562))))&gt;90,0,$F$4*$F$5/E1571^2*(SIN(RADIANS(G1569))*SIN(RADIANS(E1572))+COS(RADIANS(G1569))*COS(RADIANS(E1572))*COS(RADIANS(AQ1562))))</f>
        <v>0</v>
      </c>
      <c r="AR1569" s="3">
        <f>IF(DEGREES(ACOS(SIN(RADIANS(G1569))*SIN(RADIANS(E1572))+COS(RADIANS(G1569))*COS(RADIANS(E1572))*COS(RADIANS(AR1562))))&gt;90,0,$F$4*$F$5/E1571^2*(SIN(RADIANS(G1569))*SIN(RADIANS(E1572))+COS(RADIANS(G1569))*COS(RADIANS(E1572))*COS(RADIANS(AR1562))))</f>
        <v>0</v>
      </c>
    </row>
    <row r="1570" spans="2:44" ht="15.75" customHeight="1" x14ac:dyDescent="0.2">
      <c r="B1570" s="20" t="s">
        <v>787</v>
      </c>
      <c r="E1570" s="3" t="str">
        <f>IF($F$10=0,"N/A",E1569*$F$11/$F$10)</f>
        <v>N/A</v>
      </c>
      <c r="G1570" s="3">
        <v>30</v>
      </c>
      <c r="I1570" s="3">
        <f>IF(DEGREES(ACOS(SIN(RADIANS(G1570))*SIN(RADIANS(E1572))+COS(RADIANS(G1570))*COS(RADIANS(E1572))*COS(RADIANS(I1562))))&gt;90,0,$F$4*$F$5/E1571^2*(SIN(RADIANS(G1570))*SIN(RADIANS(E1572))+COS(RADIANS(G1570))*COS(RADIANS(E1572))*COS(RADIANS(I1562))))</f>
        <v>0</v>
      </c>
      <c r="J1570" s="3">
        <f>IF(DEGREES(ACOS(SIN(RADIANS(G1570))*SIN(RADIANS(E1572))+COS(RADIANS(G1570))*COS(RADIANS(E1572))*COS(RADIANS(J1562))))&gt;90,0,$F$4*$F$5/E1571^2*(SIN(RADIANS(G1570))*SIN(RADIANS(E1572))+COS(RADIANS(G1570))*COS(RADIANS(E1572))*COS(RADIANS(J1562))))</f>
        <v>0</v>
      </c>
      <c r="K1570" s="3">
        <f>IF(DEGREES(ACOS(SIN(RADIANS(G1570))*SIN(RADIANS(E1572))+COS(RADIANS(G1570))*COS(RADIANS(E1572))*COS(RADIANS(K1562))))&gt;90,0,$F$4*$F$5/E1571^2*(SIN(RADIANS(G1570))*SIN(RADIANS(E1572))+COS(RADIANS(G1570))*COS(RADIANS(E1572))*COS(RADIANS(K1562))))</f>
        <v>0</v>
      </c>
      <c r="L1570" s="3">
        <f>IF(DEGREES(ACOS(SIN(RADIANS(G1570))*SIN(RADIANS(E1572))+COS(RADIANS(G1570))*COS(RADIANS(E1572))*COS(RADIANS(L1562))))&gt;90,0,$F$4*$F$5/E1571^2*(SIN(RADIANS(G1570))*SIN(RADIANS(E1572))+COS(RADIANS(G1570))*COS(RADIANS(E1572))*COS(RADIANS(L1562))))</f>
        <v>0</v>
      </c>
      <c r="M1570" s="3">
        <f>IF(DEGREES(ACOS(SIN(RADIANS(G1570))*SIN(RADIANS(E1572))+COS(RADIANS(G1570))*COS(RADIANS(E1572))*COS(RADIANS(M1562))))&gt;90,0,$F$4*$F$5/E1571^2*(SIN(RADIANS(G1570))*SIN(RADIANS(E1572))+COS(RADIANS(G1570))*COS(RADIANS(E1572))*COS(RADIANS(M1562))))</f>
        <v>0</v>
      </c>
      <c r="N1570" s="3">
        <f>IF(DEGREES(ACOS(SIN(RADIANS(G1570))*SIN(RADIANS(E1572))+COS(RADIANS(G1570))*COS(RADIANS(E1572))*COS(RADIANS(N1562))))&gt;90,0,$F$4*$F$5/E1571^2*(SIN(RADIANS(G1570))*SIN(RADIANS(E1572))+COS(RADIANS(G1570))*COS(RADIANS(E1572))*COS(RADIANS(N1562))))</f>
        <v>0</v>
      </c>
      <c r="O1570" s="3">
        <f>IF(DEGREES(ACOS(SIN(RADIANS(G1570))*SIN(RADIANS(E1572))+COS(RADIANS(G1570))*COS(RADIANS(E1572))*COS(RADIANS(O1562))))&gt;90,0,$F$4*$F$5/E1571^2*(SIN(RADIANS(G1570))*SIN(RADIANS(E1572))+COS(RADIANS(G1570))*COS(RADIANS(E1572))*COS(RADIANS(O1562))))</f>
        <v>0</v>
      </c>
      <c r="P1570" s="3">
        <f>IF(DEGREES(ACOS(SIN(RADIANS(G1570))*SIN(RADIANS(E1572))+COS(RADIANS(G1570))*COS(RADIANS(E1572))*COS(RADIANS(P1562))))&gt;90,0,$F$4*$F$5/E1571^2*(SIN(RADIANS(G1570))*SIN(RADIANS(E1572))+COS(RADIANS(G1570))*COS(RADIANS(E1572))*COS(RADIANS(P1562))))</f>
        <v>0</v>
      </c>
      <c r="Q1570" s="3">
        <f>IF(DEGREES(ACOS(SIN(RADIANS(G1570))*SIN(RADIANS(E1572))+COS(RADIANS(G1570))*COS(RADIANS(E1572))*COS(RADIANS(Q1562))))&gt;90,0,$F$4*$F$5/E1571^2*(SIN(RADIANS(G1570))*SIN(RADIANS(E1572))+COS(RADIANS(G1570))*COS(RADIANS(E1572))*COS(RADIANS(Q1562))))</f>
        <v>0</v>
      </c>
      <c r="R1570" s="3" t="e">
        <f>IF(DEGREES(ACOS(SIN(RADIANS(G1570))*SIN(RADIANS(E1572))+COS(RADIANS(G1570))*COS(RADIANS(E1572))*COS(RADIANS(R1562))))&gt;90,0,$F$4*$F$5/E1571^2*(SIN(RADIANS(G1570))*SIN(RADIANS(E1572))+COS(RADIANS(G1570))*COS(RADIANS(E1572))*COS(RADIANS(R1562))))</f>
        <v>#DIV/0!</v>
      </c>
      <c r="S1570" s="3" t="e">
        <f>IF(DEGREES(ACOS(SIN(RADIANS(G1570))*SIN(RADIANS(E1572))+COS(RADIANS(G1570))*COS(RADIANS(E1572))*COS(RADIANS(S1562))))&gt;90,0,$F$4*$F$5/E1571^2*(SIN(RADIANS(G1570))*SIN(RADIANS(E1572))+COS(RADIANS(G1570))*COS(RADIANS(E1572))*COS(RADIANS(S1562))))</f>
        <v>#DIV/0!</v>
      </c>
      <c r="T1570" s="3" t="e">
        <f>IF(DEGREES(ACOS(SIN(RADIANS(G1570))*SIN(RADIANS(E1572))+COS(RADIANS(G1570))*COS(RADIANS(E1572))*COS(RADIANS(T1562))))&gt;90,0,$F$4*$F$5/E1571^2*(SIN(RADIANS(G1570))*SIN(RADIANS(E1572))+COS(RADIANS(G1570))*COS(RADIANS(E1572))*COS(RADIANS(T1562))))</f>
        <v>#DIV/0!</v>
      </c>
      <c r="U1570" s="3" t="e">
        <f>IF(DEGREES(ACOS(SIN(RADIANS(G1570))*SIN(RADIANS(E1572))+COS(RADIANS(G1570))*COS(RADIANS(E1572))*COS(RADIANS(U1562))))&gt;90,0,$F$4*$F$5/E1571^2*(SIN(RADIANS(G1570))*SIN(RADIANS(E1572))+COS(RADIANS(G1570))*COS(RADIANS(E1572))*COS(RADIANS(U1562))))</f>
        <v>#DIV/0!</v>
      </c>
      <c r="V1570" s="3" t="e">
        <f>IF(DEGREES(ACOS(SIN(RADIANS(G1570))*SIN(RADIANS(E1572))+COS(RADIANS(G1570))*COS(RADIANS(E1572))*COS(RADIANS(V1562))))&gt;90,0,$F$4*$F$5/E1571^2*(SIN(RADIANS(G1570))*SIN(RADIANS(E1572))+COS(RADIANS(G1570))*COS(RADIANS(E1572))*COS(RADIANS(V1562))))</f>
        <v>#DIV/0!</v>
      </c>
      <c r="W1570" s="3" t="e">
        <f>IF(DEGREES(ACOS(SIN(RADIANS(G1570))*SIN(RADIANS(E1572))+COS(RADIANS(G1570))*COS(RADIANS(E1572))*COS(RADIANS(W1562))))&gt;90,0,$F$4*$F$5/E1571^2*(SIN(RADIANS(G1570))*SIN(RADIANS(E1572))+COS(RADIANS(G1570))*COS(RADIANS(E1572))*COS(RADIANS(W1562))))</f>
        <v>#DIV/0!</v>
      </c>
      <c r="X1570" s="3" t="e">
        <f>IF(DEGREES(ACOS(SIN(RADIANS(G1570))*SIN(RADIANS(E1572))+COS(RADIANS(G1570))*COS(RADIANS(E1572))*COS(RADIANS(X1562))))&gt;90,0,$F$4*$F$5/E1571^2*(SIN(RADIANS(G1570))*SIN(RADIANS(E1572))+COS(RADIANS(G1570))*COS(RADIANS(E1572))*COS(RADIANS(X1562))))</f>
        <v>#DIV/0!</v>
      </c>
      <c r="Y1570" s="3" t="e">
        <f>IF(DEGREES(ACOS(SIN(RADIANS(G1570))*SIN(RADIANS(E1572))+COS(RADIANS(G1570))*COS(RADIANS(E1572))*COS(RADIANS(Y1562))))&gt;90,0,$F$4*$F$5/E1571^2*(SIN(RADIANS(G1570))*SIN(RADIANS(E1572))+COS(RADIANS(G1570))*COS(RADIANS(E1572))*COS(RADIANS(Y1562))))</f>
        <v>#DIV/0!</v>
      </c>
      <c r="Z1570" s="3" t="e">
        <f>IF(DEGREES(ACOS(SIN(RADIANS(G1570))*SIN(RADIANS(E1572))+COS(RADIANS(G1570))*COS(RADIANS(E1572))*COS(RADIANS(Z1562))))&gt;90,0,$F$4*$F$5/E1571^2*(SIN(RADIANS(G1570))*SIN(RADIANS(E1572))+COS(RADIANS(G1570))*COS(RADIANS(E1572))*COS(RADIANS(Z1562))))</f>
        <v>#DIV/0!</v>
      </c>
      <c r="AA1570" s="3" t="e">
        <f>IF(DEGREES(ACOS(SIN(RADIANS(G1570))*SIN(RADIANS(E1572))+COS(RADIANS(G1570))*COS(RADIANS(E1572))*COS(RADIANS(AA1562))))&gt;90,0,$F$4*$F$5/E1571^2*(SIN(RADIANS(G1570))*SIN(RADIANS(E1572))+COS(RADIANS(G1570))*COS(RADIANS(E1572))*COS(RADIANS(AA1562))))</f>
        <v>#DIV/0!</v>
      </c>
      <c r="AB1570" s="3" t="e">
        <f>IF(DEGREES(ACOS(SIN(RADIANS(G1570))*SIN(RADIANS(E1572))+COS(RADIANS(G1570))*COS(RADIANS(E1572))*COS(RADIANS(AB1562))))&gt;90,0,$F$4*$F$5/E1571^2*(SIN(RADIANS(G1570))*SIN(RADIANS(E1572))+COS(RADIANS(G1570))*COS(RADIANS(E1572))*COS(RADIANS(AB1562))))</f>
        <v>#DIV/0!</v>
      </c>
      <c r="AC1570" s="3" t="e">
        <f>IF(DEGREES(ACOS(SIN(RADIANS(G1570))*SIN(RADIANS(E1572))+COS(RADIANS(G1570))*COS(RADIANS(E1572))*COS(RADIANS(AC1562))))&gt;90,0,$F$4*$F$5/E1571^2*(SIN(RADIANS(G1570))*SIN(RADIANS(E1572))+COS(RADIANS(G1570))*COS(RADIANS(E1572))*COS(RADIANS(AC1562))))</f>
        <v>#DIV/0!</v>
      </c>
      <c r="AD1570" s="3" t="e">
        <f>IF(DEGREES(ACOS(SIN(RADIANS(G1570))*SIN(RADIANS(E1572))+COS(RADIANS(G1570))*COS(RADIANS(E1572))*COS(RADIANS(AD1562))))&gt;90,0,$F$4*$F$5/E1571^2*(SIN(RADIANS(G1570))*SIN(RADIANS(E1572))+COS(RADIANS(G1570))*COS(RADIANS(E1572))*COS(RADIANS(AD1562))))</f>
        <v>#DIV/0!</v>
      </c>
      <c r="AE1570" s="3" t="e">
        <f>IF(DEGREES(ACOS(SIN(RADIANS(G1570))*SIN(RADIANS(E1572))+COS(RADIANS(G1570))*COS(RADIANS(E1572))*COS(RADIANS(AE1562))))&gt;90,0,$F$4*$F$5/E1571^2*(SIN(RADIANS(G1570))*SIN(RADIANS(E1572))+COS(RADIANS(G1570))*COS(RADIANS(E1572))*COS(RADIANS(AE1562))))</f>
        <v>#DIV/0!</v>
      </c>
      <c r="AF1570" s="3" t="e">
        <f>IF(DEGREES(ACOS(SIN(RADIANS(G1570))*SIN(RADIANS(E1572))+COS(RADIANS(G1570))*COS(RADIANS(E1572))*COS(RADIANS(AF1562))))&gt;90,0,$F$4*$F$5/E1571^2*(SIN(RADIANS(G1570))*SIN(RADIANS(E1572))+COS(RADIANS(G1570))*COS(RADIANS(E1572))*COS(RADIANS(AF1562))))</f>
        <v>#DIV/0!</v>
      </c>
      <c r="AG1570" s="3" t="e">
        <f>IF(DEGREES(ACOS(SIN(RADIANS(G1570))*SIN(RADIANS(E1572))+COS(RADIANS(G1570))*COS(RADIANS(E1572))*COS(RADIANS(AG1562))))&gt;90,0,$F$4*$F$5/E1571^2*(SIN(RADIANS(G1570))*SIN(RADIANS(E1572))+COS(RADIANS(G1570))*COS(RADIANS(E1572))*COS(RADIANS(AG1562))))</f>
        <v>#DIV/0!</v>
      </c>
      <c r="AH1570" s="3" t="e">
        <f>IF(DEGREES(ACOS(SIN(RADIANS(G1570))*SIN(RADIANS(E1572))+COS(RADIANS(G1570))*COS(RADIANS(E1572))*COS(RADIANS(AH1562))))&gt;90,0,$F$4*$F$5/E1571^2*(SIN(RADIANS(G1570))*SIN(RADIANS(E1572))+COS(RADIANS(G1570))*COS(RADIANS(E1572))*COS(RADIANS(AH1562))))</f>
        <v>#DIV/0!</v>
      </c>
      <c r="AI1570" s="3" t="e">
        <f>IF(DEGREES(ACOS(SIN(RADIANS(G1570))*SIN(RADIANS(E1572))+COS(RADIANS(G1570))*COS(RADIANS(E1572))*COS(RADIANS(AI1562))))&gt;90,0,$F$4*$F$5/E1571^2*(SIN(RADIANS(G1570))*SIN(RADIANS(E1572))+COS(RADIANS(G1570))*COS(RADIANS(E1572))*COS(RADIANS(AI1562))))</f>
        <v>#DIV/0!</v>
      </c>
      <c r="AJ1570" s="3" t="e">
        <f>IF(DEGREES(ACOS(SIN(RADIANS(G1570))*SIN(RADIANS(E1572))+COS(RADIANS(G1570))*COS(RADIANS(E1572))*COS(RADIANS(AJ1562))))&gt;90,0,$F$4*$F$5/E1571^2*(SIN(RADIANS(G1570))*SIN(RADIANS(E1572))+COS(RADIANS(G1570))*COS(RADIANS(E1572))*COS(RADIANS(AJ1562))))</f>
        <v>#DIV/0!</v>
      </c>
      <c r="AK1570" s="3">
        <f>IF(DEGREES(ACOS(SIN(RADIANS(G1570))*SIN(RADIANS(E1572))+COS(RADIANS(G1570))*COS(RADIANS(E1572))*COS(RADIANS(AK1562))))&gt;90,0,$F$4*$F$5/E1571^2*(SIN(RADIANS(G1570))*SIN(RADIANS(E1572))+COS(RADIANS(G1570))*COS(RADIANS(E1572))*COS(RADIANS(AK1562))))</f>
        <v>0</v>
      </c>
      <c r="AL1570" s="3">
        <f>IF(DEGREES(ACOS(SIN(RADIANS(G1570))*SIN(RADIANS(E1572))+COS(RADIANS(G1570))*COS(RADIANS(E1572))*COS(RADIANS(AL1562))))&gt;90,0,$F$4*$F$5/E1571^2*(SIN(RADIANS(G1570))*SIN(RADIANS(E1572))+COS(RADIANS(G1570))*COS(RADIANS(E1572))*COS(RADIANS(AL1562))))</f>
        <v>0</v>
      </c>
      <c r="AM1570" s="3">
        <f>IF(DEGREES(ACOS(SIN(RADIANS(G1570))*SIN(RADIANS(E1572))+COS(RADIANS(G1570))*COS(RADIANS(E1572))*COS(RADIANS(AM1562))))&gt;90,0,$F$4*$F$5/E1571^2*(SIN(RADIANS(G1570))*SIN(RADIANS(E1572))+COS(RADIANS(G1570))*COS(RADIANS(E1572))*COS(RADIANS(AM1562))))</f>
        <v>0</v>
      </c>
      <c r="AN1570" s="3">
        <f>IF(DEGREES(ACOS(SIN(RADIANS(G1570))*SIN(RADIANS(E1572))+COS(RADIANS(G1570))*COS(RADIANS(E1572))*COS(RADIANS(AN1562))))&gt;90,0,$F$4*$F$5/E1571^2*(SIN(RADIANS(G1570))*SIN(RADIANS(E1572))+COS(RADIANS(G1570))*COS(RADIANS(E1572))*COS(RADIANS(AN1562))))</f>
        <v>0</v>
      </c>
      <c r="AO1570" s="3">
        <f>IF(DEGREES(ACOS(SIN(RADIANS(G1570))*SIN(RADIANS(E1572))+COS(RADIANS(G1570))*COS(RADIANS(E1572))*COS(RADIANS(AO1562))))&gt;90,0,$F$4*$F$5/E1571^2*(SIN(RADIANS(G1570))*SIN(RADIANS(E1572))+COS(RADIANS(G1570))*COS(RADIANS(E1572))*COS(RADIANS(AO1562))))</f>
        <v>0</v>
      </c>
      <c r="AP1570" s="3">
        <f>IF(DEGREES(ACOS(SIN(RADIANS(G1570))*SIN(RADIANS(E1572))+COS(RADIANS(G1570))*COS(RADIANS(E1572))*COS(RADIANS(AP1562))))&gt;90,0,$F$4*$F$5/E1571^2*(SIN(RADIANS(G1570))*SIN(RADIANS(E1572))+COS(RADIANS(G1570))*COS(RADIANS(E1572))*COS(RADIANS(AP1562))))</f>
        <v>0</v>
      </c>
      <c r="AQ1570" s="3">
        <f>IF(DEGREES(ACOS(SIN(RADIANS(G1570))*SIN(RADIANS(E1572))+COS(RADIANS(G1570))*COS(RADIANS(E1572))*COS(RADIANS(AQ1562))))&gt;90,0,$F$4*$F$5/E1571^2*(SIN(RADIANS(G1570))*SIN(RADIANS(E1572))+COS(RADIANS(G1570))*COS(RADIANS(E1572))*COS(RADIANS(AQ1562))))</f>
        <v>0</v>
      </c>
      <c r="AR1570" s="3">
        <f>IF(DEGREES(ACOS(SIN(RADIANS(G1570))*SIN(RADIANS(E1572))+COS(RADIANS(G1570))*COS(RADIANS(E1572))*COS(RADIANS(AR1562))))&gt;90,0,$F$4*$F$5/E1571^2*(SIN(RADIANS(G1570))*SIN(RADIANS(E1572))+COS(RADIANS(G1570))*COS(RADIANS(E1572))*COS(RADIANS(AR1562))))</f>
        <v>0</v>
      </c>
    </row>
    <row r="1571" spans="2:44" ht="15.75" customHeight="1" x14ac:dyDescent="0.2">
      <c r="B1571" s="20" t="s">
        <v>788</v>
      </c>
      <c r="E1571" s="3">
        <f>$F$6*(1-$F$7^2)/(1+$F$7*COS(RADIANS(E1565)))</f>
        <v>0</v>
      </c>
      <c r="G1571" s="3">
        <v>20</v>
      </c>
      <c r="I1571" s="3">
        <f>IF(DEGREES(ACOS(SIN(RADIANS(G1571))*SIN(RADIANS(E1572))+COS(RADIANS(G1571))*COS(RADIANS(E1572))*COS(RADIANS(I1562))))&gt;90,0,$F$4*$F$5/E1571^2*(SIN(RADIANS(G1571))*SIN(RADIANS(E1572))+COS(RADIANS(G1571))*COS(RADIANS(E1572))*COS(RADIANS(I1562))))</f>
        <v>0</v>
      </c>
      <c r="J1571" s="3">
        <f>IF(DEGREES(ACOS(SIN(RADIANS(G1571))*SIN(RADIANS(E1572))+COS(RADIANS(G1571))*COS(RADIANS(E1572))*COS(RADIANS(J1562))))&gt;90,0,$F$4*$F$5/E1571^2*(SIN(RADIANS(G1571))*SIN(RADIANS(E1572))+COS(RADIANS(G1571))*COS(RADIANS(E1572))*COS(RADIANS(J1562))))</f>
        <v>0</v>
      </c>
      <c r="K1571" s="3">
        <f>IF(DEGREES(ACOS(SIN(RADIANS(G1571))*SIN(RADIANS(E1572))+COS(RADIANS(G1571))*COS(RADIANS(E1572))*COS(RADIANS(K1562))))&gt;90,0,$F$4*$F$5/E1571^2*(SIN(RADIANS(G1571))*SIN(RADIANS(E1572))+COS(RADIANS(G1571))*COS(RADIANS(E1572))*COS(RADIANS(K1562))))</f>
        <v>0</v>
      </c>
      <c r="L1571" s="3">
        <f>IF(DEGREES(ACOS(SIN(RADIANS(G1571))*SIN(RADIANS(E1572))+COS(RADIANS(G1571))*COS(RADIANS(E1572))*COS(RADIANS(L1562))))&gt;90,0,$F$4*$F$5/E1571^2*(SIN(RADIANS(G1571))*SIN(RADIANS(E1572))+COS(RADIANS(G1571))*COS(RADIANS(E1572))*COS(RADIANS(L1562))))</f>
        <v>0</v>
      </c>
      <c r="M1571" s="3">
        <f>IF(DEGREES(ACOS(SIN(RADIANS(G1571))*SIN(RADIANS(E1572))+COS(RADIANS(G1571))*COS(RADIANS(E1572))*COS(RADIANS(M1562))))&gt;90,0,$F$4*$F$5/E1571^2*(SIN(RADIANS(G1571))*SIN(RADIANS(E1572))+COS(RADIANS(G1571))*COS(RADIANS(E1572))*COS(RADIANS(M1562))))</f>
        <v>0</v>
      </c>
      <c r="N1571" s="3">
        <f>IF(DEGREES(ACOS(SIN(RADIANS(G1571))*SIN(RADIANS(E1572))+COS(RADIANS(G1571))*COS(RADIANS(E1572))*COS(RADIANS(N1562))))&gt;90,0,$F$4*$F$5/E1571^2*(SIN(RADIANS(G1571))*SIN(RADIANS(E1572))+COS(RADIANS(G1571))*COS(RADIANS(E1572))*COS(RADIANS(N1562))))</f>
        <v>0</v>
      </c>
      <c r="O1571" s="3">
        <f>IF(DEGREES(ACOS(SIN(RADIANS(G1571))*SIN(RADIANS(E1572))+COS(RADIANS(G1571))*COS(RADIANS(E1572))*COS(RADIANS(O1562))))&gt;90,0,$F$4*$F$5/E1571^2*(SIN(RADIANS(G1571))*SIN(RADIANS(E1572))+COS(RADIANS(G1571))*COS(RADIANS(E1572))*COS(RADIANS(O1562))))</f>
        <v>0</v>
      </c>
      <c r="P1571" s="3">
        <f>IF(DEGREES(ACOS(SIN(RADIANS(G1571))*SIN(RADIANS(E1572))+COS(RADIANS(G1571))*COS(RADIANS(E1572))*COS(RADIANS(P1562))))&gt;90,0,$F$4*$F$5/E1571^2*(SIN(RADIANS(G1571))*SIN(RADIANS(E1572))+COS(RADIANS(G1571))*COS(RADIANS(E1572))*COS(RADIANS(P1562))))</f>
        <v>0</v>
      </c>
      <c r="Q1571" s="3">
        <f>IF(DEGREES(ACOS(SIN(RADIANS(G1571))*SIN(RADIANS(E1572))+COS(RADIANS(G1571))*COS(RADIANS(E1572))*COS(RADIANS(Q1562))))&gt;90,0,$F$4*$F$5/E1571^2*(SIN(RADIANS(G1571))*SIN(RADIANS(E1572))+COS(RADIANS(G1571))*COS(RADIANS(E1572))*COS(RADIANS(Q1562))))</f>
        <v>0</v>
      </c>
      <c r="R1571" s="3" t="e">
        <f>IF(DEGREES(ACOS(SIN(RADIANS(G1571))*SIN(RADIANS(E1572))+COS(RADIANS(G1571))*COS(RADIANS(E1572))*COS(RADIANS(R1562))))&gt;90,0,$F$4*$F$5/E1571^2*(SIN(RADIANS(G1571))*SIN(RADIANS(E1572))+COS(RADIANS(G1571))*COS(RADIANS(E1572))*COS(RADIANS(R1562))))</f>
        <v>#DIV/0!</v>
      </c>
      <c r="S1571" s="3" t="e">
        <f>IF(DEGREES(ACOS(SIN(RADIANS(G1571))*SIN(RADIANS(E1572))+COS(RADIANS(G1571))*COS(RADIANS(E1572))*COS(RADIANS(S1562))))&gt;90,0,$F$4*$F$5/E1571^2*(SIN(RADIANS(G1571))*SIN(RADIANS(E1572))+COS(RADIANS(G1571))*COS(RADIANS(E1572))*COS(RADIANS(S1562))))</f>
        <v>#DIV/0!</v>
      </c>
      <c r="T1571" s="3" t="e">
        <f>IF(DEGREES(ACOS(SIN(RADIANS(G1571))*SIN(RADIANS(E1572))+COS(RADIANS(G1571))*COS(RADIANS(E1572))*COS(RADIANS(T1562))))&gt;90,0,$F$4*$F$5/E1571^2*(SIN(RADIANS(G1571))*SIN(RADIANS(E1572))+COS(RADIANS(G1571))*COS(RADIANS(E1572))*COS(RADIANS(T1562))))</f>
        <v>#DIV/0!</v>
      </c>
      <c r="U1571" s="3" t="e">
        <f>IF(DEGREES(ACOS(SIN(RADIANS(G1571))*SIN(RADIANS(E1572))+COS(RADIANS(G1571))*COS(RADIANS(E1572))*COS(RADIANS(U1562))))&gt;90,0,$F$4*$F$5/E1571^2*(SIN(RADIANS(G1571))*SIN(RADIANS(E1572))+COS(RADIANS(G1571))*COS(RADIANS(E1572))*COS(RADIANS(U1562))))</f>
        <v>#DIV/0!</v>
      </c>
      <c r="V1571" s="3" t="e">
        <f>IF(DEGREES(ACOS(SIN(RADIANS(G1571))*SIN(RADIANS(E1572))+COS(RADIANS(G1571))*COS(RADIANS(E1572))*COS(RADIANS(V1562))))&gt;90,0,$F$4*$F$5/E1571^2*(SIN(RADIANS(G1571))*SIN(RADIANS(E1572))+COS(RADIANS(G1571))*COS(RADIANS(E1572))*COS(RADIANS(V1562))))</f>
        <v>#DIV/0!</v>
      </c>
      <c r="W1571" s="3" t="e">
        <f>IF(DEGREES(ACOS(SIN(RADIANS(G1571))*SIN(RADIANS(E1572))+COS(RADIANS(G1571))*COS(RADIANS(E1572))*COS(RADIANS(W1562))))&gt;90,0,$F$4*$F$5/E1571^2*(SIN(RADIANS(G1571))*SIN(RADIANS(E1572))+COS(RADIANS(G1571))*COS(RADIANS(E1572))*COS(RADIANS(W1562))))</f>
        <v>#DIV/0!</v>
      </c>
      <c r="X1571" s="3" t="e">
        <f>IF(DEGREES(ACOS(SIN(RADIANS(G1571))*SIN(RADIANS(E1572))+COS(RADIANS(G1571))*COS(RADIANS(E1572))*COS(RADIANS(X1562))))&gt;90,0,$F$4*$F$5/E1571^2*(SIN(RADIANS(G1571))*SIN(RADIANS(E1572))+COS(RADIANS(G1571))*COS(RADIANS(E1572))*COS(RADIANS(X1562))))</f>
        <v>#DIV/0!</v>
      </c>
      <c r="Y1571" s="3" t="e">
        <f>IF(DEGREES(ACOS(SIN(RADIANS(G1571))*SIN(RADIANS(E1572))+COS(RADIANS(G1571))*COS(RADIANS(E1572))*COS(RADIANS(Y1562))))&gt;90,0,$F$4*$F$5/E1571^2*(SIN(RADIANS(G1571))*SIN(RADIANS(E1572))+COS(RADIANS(G1571))*COS(RADIANS(E1572))*COS(RADIANS(Y1562))))</f>
        <v>#DIV/0!</v>
      </c>
      <c r="Z1571" s="3" t="e">
        <f>IF(DEGREES(ACOS(SIN(RADIANS(G1571))*SIN(RADIANS(E1572))+COS(RADIANS(G1571))*COS(RADIANS(E1572))*COS(RADIANS(Z1562))))&gt;90,0,$F$4*$F$5/E1571^2*(SIN(RADIANS(G1571))*SIN(RADIANS(E1572))+COS(RADIANS(G1571))*COS(RADIANS(E1572))*COS(RADIANS(Z1562))))</f>
        <v>#DIV/0!</v>
      </c>
      <c r="AA1571" s="3" t="e">
        <f>IF(DEGREES(ACOS(SIN(RADIANS(G1571))*SIN(RADIANS(E1572))+COS(RADIANS(G1571))*COS(RADIANS(E1572))*COS(RADIANS(AA1562))))&gt;90,0,$F$4*$F$5/E1571^2*(SIN(RADIANS(G1571))*SIN(RADIANS(E1572))+COS(RADIANS(G1571))*COS(RADIANS(E1572))*COS(RADIANS(AA1562))))</f>
        <v>#DIV/0!</v>
      </c>
      <c r="AB1571" s="3" t="e">
        <f>IF(DEGREES(ACOS(SIN(RADIANS(G1571))*SIN(RADIANS(E1572))+COS(RADIANS(G1571))*COS(RADIANS(E1572))*COS(RADIANS(AB1562))))&gt;90,0,$F$4*$F$5/E1571^2*(SIN(RADIANS(G1571))*SIN(RADIANS(E1572))+COS(RADIANS(G1571))*COS(RADIANS(E1572))*COS(RADIANS(AB1562))))</f>
        <v>#DIV/0!</v>
      </c>
      <c r="AC1571" s="3" t="e">
        <f>IF(DEGREES(ACOS(SIN(RADIANS(G1571))*SIN(RADIANS(E1572))+COS(RADIANS(G1571))*COS(RADIANS(E1572))*COS(RADIANS(AC1562))))&gt;90,0,$F$4*$F$5/E1571^2*(SIN(RADIANS(G1571))*SIN(RADIANS(E1572))+COS(RADIANS(G1571))*COS(RADIANS(E1572))*COS(RADIANS(AC1562))))</f>
        <v>#DIV/0!</v>
      </c>
      <c r="AD1571" s="3" t="e">
        <f>IF(DEGREES(ACOS(SIN(RADIANS(G1571))*SIN(RADIANS(E1572))+COS(RADIANS(G1571))*COS(RADIANS(E1572))*COS(RADIANS(AD1562))))&gt;90,0,$F$4*$F$5/E1571^2*(SIN(RADIANS(G1571))*SIN(RADIANS(E1572))+COS(RADIANS(G1571))*COS(RADIANS(E1572))*COS(RADIANS(AD1562))))</f>
        <v>#DIV/0!</v>
      </c>
      <c r="AE1571" s="3" t="e">
        <f>IF(DEGREES(ACOS(SIN(RADIANS(G1571))*SIN(RADIANS(E1572))+COS(RADIANS(G1571))*COS(RADIANS(E1572))*COS(RADIANS(AE1562))))&gt;90,0,$F$4*$F$5/E1571^2*(SIN(RADIANS(G1571))*SIN(RADIANS(E1572))+COS(RADIANS(G1571))*COS(RADIANS(E1572))*COS(RADIANS(AE1562))))</f>
        <v>#DIV/0!</v>
      </c>
      <c r="AF1571" s="3" t="e">
        <f>IF(DEGREES(ACOS(SIN(RADIANS(G1571))*SIN(RADIANS(E1572))+COS(RADIANS(G1571))*COS(RADIANS(E1572))*COS(RADIANS(AF1562))))&gt;90,0,$F$4*$F$5/E1571^2*(SIN(RADIANS(G1571))*SIN(RADIANS(E1572))+COS(RADIANS(G1571))*COS(RADIANS(E1572))*COS(RADIANS(AF1562))))</f>
        <v>#DIV/0!</v>
      </c>
      <c r="AG1571" s="3" t="e">
        <f>IF(DEGREES(ACOS(SIN(RADIANS(G1571))*SIN(RADIANS(E1572))+COS(RADIANS(G1571))*COS(RADIANS(E1572))*COS(RADIANS(AG1562))))&gt;90,0,$F$4*$F$5/E1571^2*(SIN(RADIANS(G1571))*SIN(RADIANS(E1572))+COS(RADIANS(G1571))*COS(RADIANS(E1572))*COS(RADIANS(AG1562))))</f>
        <v>#DIV/0!</v>
      </c>
      <c r="AH1571" s="3" t="e">
        <f>IF(DEGREES(ACOS(SIN(RADIANS(G1571))*SIN(RADIANS(E1572))+COS(RADIANS(G1571))*COS(RADIANS(E1572))*COS(RADIANS(AH1562))))&gt;90,0,$F$4*$F$5/E1571^2*(SIN(RADIANS(G1571))*SIN(RADIANS(E1572))+COS(RADIANS(G1571))*COS(RADIANS(E1572))*COS(RADIANS(AH1562))))</f>
        <v>#DIV/0!</v>
      </c>
      <c r="AI1571" s="3" t="e">
        <f>IF(DEGREES(ACOS(SIN(RADIANS(G1571))*SIN(RADIANS(E1572))+COS(RADIANS(G1571))*COS(RADIANS(E1572))*COS(RADIANS(AI1562))))&gt;90,0,$F$4*$F$5/E1571^2*(SIN(RADIANS(G1571))*SIN(RADIANS(E1572))+COS(RADIANS(G1571))*COS(RADIANS(E1572))*COS(RADIANS(AI1562))))</f>
        <v>#DIV/0!</v>
      </c>
      <c r="AJ1571" s="3" t="e">
        <f>IF(DEGREES(ACOS(SIN(RADIANS(G1571))*SIN(RADIANS(E1572))+COS(RADIANS(G1571))*COS(RADIANS(E1572))*COS(RADIANS(AJ1562))))&gt;90,0,$F$4*$F$5/E1571^2*(SIN(RADIANS(G1571))*SIN(RADIANS(E1572))+COS(RADIANS(G1571))*COS(RADIANS(E1572))*COS(RADIANS(AJ1562))))</f>
        <v>#DIV/0!</v>
      </c>
      <c r="AK1571" s="3">
        <f>IF(DEGREES(ACOS(SIN(RADIANS(G1571))*SIN(RADIANS(E1572))+COS(RADIANS(G1571))*COS(RADIANS(E1572))*COS(RADIANS(AK1562))))&gt;90,0,$F$4*$F$5/E1571^2*(SIN(RADIANS(G1571))*SIN(RADIANS(E1572))+COS(RADIANS(G1571))*COS(RADIANS(E1572))*COS(RADIANS(AK1562))))</f>
        <v>0</v>
      </c>
      <c r="AL1571" s="3">
        <f>IF(DEGREES(ACOS(SIN(RADIANS(G1571))*SIN(RADIANS(E1572))+COS(RADIANS(G1571))*COS(RADIANS(E1572))*COS(RADIANS(AL1562))))&gt;90,0,$F$4*$F$5/E1571^2*(SIN(RADIANS(G1571))*SIN(RADIANS(E1572))+COS(RADIANS(G1571))*COS(RADIANS(E1572))*COS(RADIANS(AL1562))))</f>
        <v>0</v>
      </c>
      <c r="AM1571" s="3">
        <f>IF(DEGREES(ACOS(SIN(RADIANS(G1571))*SIN(RADIANS(E1572))+COS(RADIANS(G1571))*COS(RADIANS(E1572))*COS(RADIANS(AM1562))))&gt;90,0,$F$4*$F$5/E1571^2*(SIN(RADIANS(G1571))*SIN(RADIANS(E1572))+COS(RADIANS(G1571))*COS(RADIANS(E1572))*COS(RADIANS(AM1562))))</f>
        <v>0</v>
      </c>
      <c r="AN1571" s="3">
        <f>IF(DEGREES(ACOS(SIN(RADIANS(G1571))*SIN(RADIANS(E1572))+COS(RADIANS(G1571))*COS(RADIANS(E1572))*COS(RADIANS(AN1562))))&gt;90,0,$F$4*$F$5/E1571^2*(SIN(RADIANS(G1571))*SIN(RADIANS(E1572))+COS(RADIANS(G1571))*COS(RADIANS(E1572))*COS(RADIANS(AN1562))))</f>
        <v>0</v>
      </c>
      <c r="AO1571" s="3">
        <f>IF(DEGREES(ACOS(SIN(RADIANS(G1571))*SIN(RADIANS(E1572))+COS(RADIANS(G1571))*COS(RADIANS(E1572))*COS(RADIANS(AO1562))))&gt;90,0,$F$4*$F$5/E1571^2*(SIN(RADIANS(G1571))*SIN(RADIANS(E1572))+COS(RADIANS(G1571))*COS(RADIANS(E1572))*COS(RADIANS(AO1562))))</f>
        <v>0</v>
      </c>
      <c r="AP1571" s="3">
        <f>IF(DEGREES(ACOS(SIN(RADIANS(G1571))*SIN(RADIANS(E1572))+COS(RADIANS(G1571))*COS(RADIANS(E1572))*COS(RADIANS(AP1562))))&gt;90,0,$F$4*$F$5/E1571^2*(SIN(RADIANS(G1571))*SIN(RADIANS(E1572))+COS(RADIANS(G1571))*COS(RADIANS(E1572))*COS(RADIANS(AP1562))))</f>
        <v>0</v>
      </c>
      <c r="AQ1571" s="3">
        <f>IF(DEGREES(ACOS(SIN(RADIANS(G1571))*SIN(RADIANS(E1572))+COS(RADIANS(G1571))*COS(RADIANS(E1572))*COS(RADIANS(AQ1562))))&gt;90,0,$F$4*$F$5/E1571^2*(SIN(RADIANS(G1571))*SIN(RADIANS(E1572))+COS(RADIANS(G1571))*COS(RADIANS(E1572))*COS(RADIANS(AQ1562))))</f>
        <v>0</v>
      </c>
      <c r="AR1571" s="3">
        <f>IF(DEGREES(ACOS(SIN(RADIANS(G1571))*SIN(RADIANS(E1572))+COS(RADIANS(G1571))*COS(RADIANS(E1572))*COS(RADIANS(AR1562))))&gt;90,0,$F$4*$F$5/E1571^2*(SIN(RADIANS(G1571))*SIN(RADIANS(E1572))+COS(RADIANS(G1571))*COS(RADIANS(E1572))*COS(RADIANS(AR1562))))</f>
        <v>0</v>
      </c>
    </row>
    <row r="1572" spans="2:44" ht="15.75" customHeight="1" x14ac:dyDescent="0.2">
      <c r="B1572" s="20" t="s">
        <v>737</v>
      </c>
      <c r="E1572" s="3">
        <f>IF($F$8&gt;90,180-$F$8,$F$8)*SIN(RADIANS(E1566))</f>
        <v>0</v>
      </c>
      <c r="G1572" s="3">
        <v>10</v>
      </c>
      <c r="I1572" s="3">
        <f>IF(DEGREES(ACOS(SIN(RADIANS(G1572))*SIN(RADIANS(E1572))+COS(RADIANS(G1572))*COS(RADIANS(E1572))*COS(RADIANS(I1562))))&gt;90,0,$F$4*$F$5/E1571^2*(SIN(RADIANS(G1572))*SIN(RADIANS(E1572))+COS(RADIANS(G1572))*COS(RADIANS(E1572))*COS(RADIANS(I1562))))</f>
        <v>0</v>
      </c>
      <c r="J1572" s="3">
        <f>IF(DEGREES(ACOS(SIN(RADIANS(G1572))*SIN(RADIANS(E1572))+COS(RADIANS(G1572))*COS(RADIANS(E1572))*COS(RADIANS(J1562))))&gt;90,0,$F$4*$F$5/E1571^2*(SIN(RADIANS(G1572))*SIN(RADIANS(E1572))+COS(RADIANS(G1572))*COS(RADIANS(E1572))*COS(RADIANS(J1562))))</f>
        <v>0</v>
      </c>
      <c r="K1572" s="3">
        <f>IF(DEGREES(ACOS(SIN(RADIANS(G1572))*SIN(RADIANS(E1572))+COS(RADIANS(G1572))*COS(RADIANS(E1572))*COS(RADIANS(K1562))))&gt;90,0,$F$4*$F$5/E1571^2*(SIN(RADIANS(G1572))*SIN(RADIANS(E1572))+COS(RADIANS(G1572))*COS(RADIANS(E1572))*COS(RADIANS(K1562))))</f>
        <v>0</v>
      </c>
      <c r="L1572" s="3">
        <f>IF(DEGREES(ACOS(SIN(RADIANS(G1572))*SIN(RADIANS(E1572))+COS(RADIANS(G1572))*COS(RADIANS(E1572))*COS(RADIANS(L1562))))&gt;90,0,$F$4*$F$5/E1571^2*(SIN(RADIANS(G1572))*SIN(RADIANS(E1572))+COS(RADIANS(G1572))*COS(RADIANS(E1572))*COS(RADIANS(L1562))))</f>
        <v>0</v>
      </c>
      <c r="M1572" s="3">
        <f>IF(DEGREES(ACOS(SIN(RADIANS(G1572))*SIN(RADIANS(E1572))+COS(RADIANS(G1572))*COS(RADIANS(E1572))*COS(RADIANS(M1562))))&gt;90,0,$F$4*$F$5/E1571^2*(SIN(RADIANS(G1572))*SIN(RADIANS(E1572))+COS(RADIANS(G1572))*COS(RADIANS(E1572))*COS(RADIANS(M1562))))</f>
        <v>0</v>
      </c>
      <c r="N1572" s="3">
        <f>IF(DEGREES(ACOS(SIN(RADIANS(G1572))*SIN(RADIANS(E1572))+COS(RADIANS(G1572))*COS(RADIANS(E1572))*COS(RADIANS(N1562))))&gt;90,0,$F$4*$F$5/E1571^2*(SIN(RADIANS(G1572))*SIN(RADIANS(E1572))+COS(RADIANS(G1572))*COS(RADIANS(E1572))*COS(RADIANS(N1562))))</f>
        <v>0</v>
      </c>
      <c r="O1572" s="3">
        <f>IF(DEGREES(ACOS(SIN(RADIANS(G1572))*SIN(RADIANS(E1572))+COS(RADIANS(G1572))*COS(RADIANS(E1572))*COS(RADIANS(O1562))))&gt;90,0,$F$4*$F$5/E1571^2*(SIN(RADIANS(G1572))*SIN(RADIANS(E1572))+COS(RADIANS(G1572))*COS(RADIANS(E1572))*COS(RADIANS(O1562))))</f>
        <v>0</v>
      </c>
      <c r="P1572" s="3">
        <f>IF(DEGREES(ACOS(SIN(RADIANS(G1572))*SIN(RADIANS(E1572))+COS(RADIANS(G1572))*COS(RADIANS(E1572))*COS(RADIANS(P1562))))&gt;90,0,$F$4*$F$5/E1571^2*(SIN(RADIANS(G1572))*SIN(RADIANS(E1572))+COS(RADIANS(G1572))*COS(RADIANS(E1572))*COS(RADIANS(P1562))))</f>
        <v>0</v>
      </c>
      <c r="Q1572" s="3">
        <f>IF(DEGREES(ACOS(SIN(RADIANS(G1572))*SIN(RADIANS(E1572))+COS(RADIANS(G1572))*COS(RADIANS(E1572))*COS(RADIANS(Q1562))))&gt;90,0,$F$4*$F$5/E1571^2*(SIN(RADIANS(G1572))*SIN(RADIANS(E1572))+COS(RADIANS(G1572))*COS(RADIANS(E1572))*COS(RADIANS(Q1562))))</f>
        <v>0</v>
      </c>
      <c r="R1572" s="3" t="e">
        <f>IF(DEGREES(ACOS(SIN(RADIANS(G1572))*SIN(RADIANS(E1572))+COS(RADIANS(G1572))*COS(RADIANS(E1572))*COS(RADIANS(R1562))))&gt;90,0,$F$4*$F$5/E1571^2*(SIN(RADIANS(G1572))*SIN(RADIANS(E1572))+COS(RADIANS(G1572))*COS(RADIANS(E1572))*COS(RADIANS(R1562))))</f>
        <v>#DIV/0!</v>
      </c>
      <c r="S1572" s="3" t="e">
        <f>IF(DEGREES(ACOS(SIN(RADIANS(G1572))*SIN(RADIANS(E1572))+COS(RADIANS(G1572))*COS(RADIANS(E1572))*COS(RADIANS(S1562))))&gt;90,0,$F$4*$F$5/E1571^2*(SIN(RADIANS(G1572))*SIN(RADIANS(E1572))+COS(RADIANS(G1572))*COS(RADIANS(E1572))*COS(RADIANS(S1562))))</f>
        <v>#DIV/0!</v>
      </c>
      <c r="T1572" s="3" t="e">
        <f>IF(DEGREES(ACOS(SIN(RADIANS(G1572))*SIN(RADIANS(E1572))+COS(RADIANS(G1572))*COS(RADIANS(E1572))*COS(RADIANS(T1562))))&gt;90,0,$F$4*$F$5/E1571^2*(SIN(RADIANS(G1572))*SIN(RADIANS(E1572))+COS(RADIANS(G1572))*COS(RADIANS(E1572))*COS(RADIANS(T1562))))</f>
        <v>#DIV/0!</v>
      </c>
      <c r="U1572" s="3" t="e">
        <f>IF(DEGREES(ACOS(SIN(RADIANS(G1572))*SIN(RADIANS(E1572))+COS(RADIANS(G1572))*COS(RADIANS(E1572))*COS(RADIANS(U1562))))&gt;90,0,$F$4*$F$5/E1571^2*(SIN(RADIANS(G1572))*SIN(RADIANS(E1572))+COS(RADIANS(G1572))*COS(RADIANS(E1572))*COS(RADIANS(U1562))))</f>
        <v>#DIV/0!</v>
      </c>
      <c r="V1572" s="3" t="e">
        <f>IF(DEGREES(ACOS(SIN(RADIANS(G1572))*SIN(RADIANS(E1572))+COS(RADIANS(G1572))*COS(RADIANS(E1572))*COS(RADIANS(V1562))))&gt;90,0,$F$4*$F$5/E1571^2*(SIN(RADIANS(G1572))*SIN(RADIANS(E1572))+COS(RADIANS(G1572))*COS(RADIANS(E1572))*COS(RADIANS(V1562))))</f>
        <v>#DIV/0!</v>
      </c>
      <c r="W1572" s="3" t="e">
        <f>IF(DEGREES(ACOS(SIN(RADIANS(G1572))*SIN(RADIANS(E1572))+COS(RADIANS(G1572))*COS(RADIANS(E1572))*COS(RADIANS(W1562))))&gt;90,0,$F$4*$F$5/E1571^2*(SIN(RADIANS(G1572))*SIN(RADIANS(E1572))+COS(RADIANS(G1572))*COS(RADIANS(E1572))*COS(RADIANS(W1562))))</f>
        <v>#DIV/0!</v>
      </c>
      <c r="X1572" s="3" t="e">
        <f>IF(DEGREES(ACOS(SIN(RADIANS(G1572))*SIN(RADIANS(E1572))+COS(RADIANS(G1572))*COS(RADIANS(E1572))*COS(RADIANS(X1562))))&gt;90,0,$F$4*$F$5/E1571^2*(SIN(RADIANS(G1572))*SIN(RADIANS(E1572))+COS(RADIANS(G1572))*COS(RADIANS(E1572))*COS(RADIANS(X1562))))</f>
        <v>#DIV/0!</v>
      </c>
      <c r="Y1572" s="3" t="e">
        <f>IF(DEGREES(ACOS(SIN(RADIANS(G1572))*SIN(RADIANS(E1572))+COS(RADIANS(G1572))*COS(RADIANS(E1572))*COS(RADIANS(Y1562))))&gt;90,0,$F$4*$F$5/E1571^2*(SIN(RADIANS(G1572))*SIN(RADIANS(E1572))+COS(RADIANS(G1572))*COS(RADIANS(E1572))*COS(RADIANS(Y1562))))</f>
        <v>#DIV/0!</v>
      </c>
      <c r="Z1572" s="3" t="e">
        <f>IF(DEGREES(ACOS(SIN(RADIANS(G1572))*SIN(RADIANS(E1572))+COS(RADIANS(G1572))*COS(RADIANS(E1572))*COS(RADIANS(Z1562))))&gt;90,0,$F$4*$F$5/E1571^2*(SIN(RADIANS(G1572))*SIN(RADIANS(E1572))+COS(RADIANS(G1572))*COS(RADIANS(E1572))*COS(RADIANS(Z1562))))</f>
        <v>#DIV/0!</v>
      </c>
      <c r="AA1572" s="3" t="e">
        <f>IF(DEGREES(ACOS(SIN(RADIANS(G1572))*SIN(RADIANS(E1572))+COS(RADIANS(G1572))*COS(RADIANS(E1572))*COS(RADIANS(AA1562))))&gt;90,0,$F$4*$F$5/E1571^2*(SIN(RADIANS(G1572))*SIN(RADIANS(E1572))+COS(RADIANS(G1572))*COS(RADIANS(E1572))*COS(RADIANS(AA1562))))</f>
        <v>#DIV/0!</v>
      </c>
      <c r="AB1572" s="3" t="e">
        <f>IF(DEGREES(ACOS(SIN(RADIANS(G1572))*SIN(RADIANS(E1572))+COS(RADIANS(G1572))*COS(RADIANS(E1572))*COS(RADIANS(AB1562))))&gt;90,0,$F$4*$F$5/E1571^2*(SIN(RADIANS(G1572))*SIN(RADIANS(E1572))+COS(RADIANS(G1572))*COS(RADIANS(E1572))*COS(RADIANS(AB1562))))</f>
        <v>#DIV/0!</v>
      </c>
      <c r="AC1572" s="3" t="e">
        <f>IF(DEGREES(ACOS(SIN(RADIANS(G1572))*SIN(RADIANS(E1572))+COS(RADIANS(G1572))*COS(RADIANS(E1572))*COS(RADIANS(AC1562))))&gt;90,0,$F$4*$F$5/E1571^2*(SIN(RADIANS(G1572))*SIN(RADIANS(E1572))+COS(RADIANS(G1572))*COS(RADIANS(E1572))*COS(RADIANS(AC1562))))</f>
        <v>#DIV/0!</v>
      </c>
      <c r="AD1572" s="3" t="e">
        <f>IF(DEGREES(ACOS(SIN(RADIANS(G1572))*SIN(RADIANS(E1572))+COS(RADIANS(G1572))*COS(RADIANS(E1572))*COS(RADIANS(AD1562))))&gt;90,0,$F$4*$F$5/E1571^2*(SIN(RADIANS(G1572))*SIN(RADIANS(E1572))+COS(RADIANS(G1572))*COS(RADIANS(E1572))*COS(RADIANS(AD1562))))</f>
        <v>#DIV/0!</v>
      </c>
      <c r="AE1572" s="3" t="e">
        <f>IF(DEGREES(ACOS(SIN(RADIANS(G1572))*SIN(RADIANS(E1572))+COS(RADIANS(G1572))*COS(RADIANS(E1572))*COS(RADIANS(AE1562))))&gt;90,0,$F$4*$F$5/E1571^2*(SIN(RADIANS(G1572))*SIN(RADIANS(E1572))+COS(RADIANS(G1572))*COS(RADIANS(E1572))*COS(RADIANS(AE1562))))</f>
        <v>#DIV/0!</v>
      </c>
      <c r="AF1572" s="3" t="e">
        <f>IF(DEGREES(ACOS(SIN(RADIANS(G1572))*SIN(RADIANS(E1572))+COS(RADIANS(G1572))*COS(RADIANS(E1572))*COS(RADIANS(AF1562))))&gt;90,0,$F$4*$F$5/E1571^2*(SIN(RADIANS(G1572))*SIN(RADIANS(E1572))+COS(RADIANS(G1572))*COS(RADIANS(E1572))*COS(RADIANS(AF1562))))</f>
        <v>#DIV/0!</v>
      </c>
      <c r="AG1572" s="3" t="e">
        <f>IF(DEGREES(ACOS(SIN(RADIANS(G1572))*SIN(RADIANS(E1572))+COS(RADIANS(G1572))*COS(RADIANS(E1572))*COS(RADIANS(AG1562))))&gt;90,0,$F$4*$F$5/E1571^2*(SIN(RADIANS(G1572))*SIN(RADIANS(E1572))+COS(RADIANS(G1572))*COS(RADIANS(E1572))*COS(RADIANS(AG1562))))</f>
        <v>#DIV/0!</v>
      </c>
      <c r="AH1572" s="3" t="e">
        <f>IF(DEGREES(ACOS(SIN(RADIANS(G1572))*SIN(RADIANS(E1572))+COS(RADIANS(G1572))*COS(RADIANS(E1572))*COS(RADIANS(AH1562))))&gt;90,0,$F$4*$F$5/E1571^2*(SIN(RADIANS(G1572))*SIN(RADIANS(E1572))+COS(RADIANS(G1572))*COS(RADIANS(E1572))*COS(RADIANS(AH1562))))</f>
        <v>#DIV/0!</v>
      </c>
      <c r="AI1572" s="3" t="e">
        <f>IF(DEGREES(ACOS(SIN(RADIANS(G1572))*SIN(RADIANS(E1572))+COS(RADIANS(G1572))*COS(RADIANS(E1572))*COS(RADIANS(AI1562))))&gt;90,0,$F$4*$F$5/E1571^2*(SIN(RADIANS(G1572))*SIN(RADIANS(E1572))+COS(RADIANS(G1572))*COS(RADIANS(E1572))*COS(RADIANS(AI1562))))</f>
        <v>#DIV/0!</v>
      </c>
      <c r="AJ1572" s="3" t="e">
        <f>IF(DEGREES(ACOS(SIN(RADIANS(G1572))*SIN(RADIANS(E1572))+COS(RADIANS(G1572))*COS(RADIANS(E1572))*COS(RADIANS(AJ1562))))&gt;90,0,$F$4*$F$5/E1571^2*(SIN(RADIANS(G1572))*SIN(RADIANS(E1572))+COS(RADIANS(G1572))*COS(RADIANS(E1572))*COS(RADIANS(AJ1562))))</f>
        <v>#DIV/0!</v>
      </c>
      <c r="AK1572" s="3">
        <f>IF(DEGREES(ACOS(SIN(RADIANS(G1572))*SIN(RADIANS(E1572))+COS(RADIANS(G1572))*COS(RADIANS(E1572))*COS(RADIANS(AK1562))))&gt;90,0,$F$4*$F$5/E1571^2*(SIN(RADIANS(G1572))*SIN(RADIANS(E1572))+COS(RADIANS(G1572))*COS(RADIANS(E1572))*COS(RADIANS(AK1562))))</f>
        <v>0</v>
      </c>
      <c r="AL1572" s="3">
        <f>IF(DEGREES(ACOS(SIN(RADIANS(G1572))*SIN(RADIANS(E1572))+COS(RADIANS(G1572))*COS(RADIANS(E1572))*COS(RADIANS(AL1562))))&gt;90,0,$F$4*$F$5/E1571^2*(SIN(RADIANS(G1572))*SIN(RADIANS(E1572))+COS(RADIANS(G1572))*COS(RADIANS(E1572))*COS(RADIANS(AL1562))))</f>
        <v>0</v>
      </c>
      <c r="AM1572" s="3">
        <f>IF(DEGREES(ACOS(SIN(RADIANS(G1572))*SIN(RADIANS(E1572))+COS(RADIANS(G1572))*COS(RADIANS(E1572))*COS(RADIANS(AM1562))))&gt;90,0,$F$4*$F$5/E1571^2*(SIN(RADIANS(G1572))*SIN(RADIANS(E1572))+COS(RADIANS(G1572))*COS(RADIANS(E1572))*COS(RADIANS(AM1562))))</f>
        <v>0</v>
      </c>
      <c r="AN1572" s="3">
        <f>IF(DEGREES(ACOS(SIN(RADIANS(G1572))*SIN(RADIANS(E1572))+COS(RADIANS(G1572))*COS(RADIANS(E1572))*COS(RADIANS(AN1562))))&gt;90,0,$F$4*$F$5/E1571^2*(SIN(RADIANS(G1572))*SIN(RADIANS(E1572))+COS(RADIANS(G1572))*COS(RADIANS(E1572))*COS(RADIANS(AN1562))))</f>
        <v>0</v>
      </c>
      <c r="AO1572" s="3">
        <f>IF(DEGREES(ACOS(SIN(RADIANS(G1572))*SIN(RADIANS(E1572))+COS(RADIANS(G1572))*COS(RADIANS(E1572))*COS(RADIANS(AO1562))))&gt;90,0,$F$4*$F$5/E1571^2*(SIN(RADIANS(G1572))*SIN(RADIANS(E1572))+COS(RADIANS(G1572))*COS(RADIANS(E1572))*COS(RADIANS(AO1562))))</f>
        <v>0</v>
      </c>
      <c r="AP1572" s="3">
        <f>IF(DEGREES(ACOS(SIN(RADIANS(G1572))*SIN(RADIANS(E1572))+COS(RADIANS(G1572))*COS(RADIANS(E1572))*COS(RADIANS(AP1562))))&gt;90,0,$F$4*$F$5/E1571^2*(SIN(RADIANS(G1572))*SIN(RADIANS(E1572))+COS(RADIANS(G1572))*COS(RADIANS(E1572))*COS(RADIANS(AP1562))))</f>
        <v>0</v>
      </c>
      <c r="AQ1572" s="3">
        <f>IF(DEGREES(ACOS(SIN(RADIANS(G1572))*SIN(RADIANS(E1572))+COS(RADIANS(G1572))*COS(RADIANS(E1572))*COS(RADIANS(AQ1562))))&gt;90,0,$F$4*$F$5/E1571^2*(SIN(RADIANS(G1572))*SIN(RADIANS(E1572))+COS(RADIANS(G1572))*COS(RADIANS(E1572))*COS(RADIANS(AQ1562))))</f>
        <v>0</v>
      </c>
      <c r="AR1572" s="3">
        <f>IF(DEGREES(ACOS(SIN(RADIANS(G1572))*SIN(RADIANS(E1572))+COS(RADIANS(G1572))*COS(RADIANS(E1572))*COS(RADIANS(AR1562))))&gt;90,0,$F$4*$F$5/E1571^2*(SIN(RADIANS(G1572))*SIN(RADIANS(E1572))+COS(RADIANS(G1572))*COS(RADIANS(E1572))*COS(RADIANS(AR1562))))</f>
        <v>0</v>
      </c>
    </row>
    <row r="1573" spans="2:44" ht="15.75" customHeight="1" x14ac:dyDescent="0.2">
      <c r="B1573" s="20" t="s">
        <v>789</v>
      </c>
      <c r="E1573" s="3">
        <f>IF($F$10=0,IF(E1564&lt;360,E1564,E1564-360),($F$10+1)*E1564)</f>
        <v>300</v>
      </c>
      <c r="G1573" s="3">
        <v>0</v>
      </c>
      <c r="I1573" s="3">
        <f>IF(DEGREES(ACOS(SIN(RADIANS(G1573))*SIN(RADIANS(E1572))+COS(RADIANS(G1573))*COS(RADIANS(E1572))*COS(RADIANS(I1562))))&gt;90,0,$F$4*$F$5/E1571^2*(SIN(RADIANS(G1573))*SIN(RADIANS(E1572))+COS(RADIANS(G1573))*COS(RADIANS(E1572))*COS(RADIANS(I1562))))</f>
        <v>0</v>
      </c>
      <c r="J1573" s="3">
        <f>IF(DEGREES(ACOS(SIN(RADIANS(G1573))*SIN(RADIANS(E1572))+COS(RADIANS(G1573))*COS(RADIANS(E1572))*COS(RADIANS(J1562))))&gt;90,0,$F$4*$F$5/E1571^2*(SIN(RADIANS(G1573))*SIN(RADIANS(E1572))+COS(RADIANS(G1573))*COS(RADIANS(E1572))*COS(RADIANS(J1562))))</f>
        <v>0</v>
      </c>
      <c r="K1573" s="3">
        <f>IF(DEGREES(ACOS(SIN(RADIANS(G1573))*SIN(RADIANS(E1572))+COS(RADIANS(G1573))*COS(RADIANS(E1572))*COS(RADIANS(K1562))))&gt;90,0,$F$4*$F$5/E1571^2*(SIN(RADIANS(G1573))*SIN(RADIANS(E1572))+COS(RADIANS(G1573))*COS(RADIANS(E1572))*COS(RADIANS(K1562))))</f>
        <v>0</v>
      </c>
      <c r="L1573" s="3">
        <f>IF(DEGREES(ACOS(SIN(RADIANS(G1573))*SIN(RADIANS(E1572))+COS(RADIANS(G1573))*COS(RADIANS(E1572))*COS(RADIANS(L1562))))&gt;90,0,$F$4*$F$5/E1571^2*(SIN(RADIANS(G1573))*SIN(RADIANS(E1572))+COS(RADIANS(G1573))*COS(RADIANS(E1572))*COS(RADIANS(L1562))))</f>
        <v>0</v>
      </c>
      <c r="M1573" s="3">
        <f>IF(DEGREES(ACOS(SIN(RADIANS(G1573))*SIN(RADIANS(E1572))+COS(RADIANS(G1573))*COS(RADIANS(E1572))*COS(RADIANS(M1562))))&gt;90,0,$F$4*$F$5/E1571^2*(SIN(RADIANS(G1573))*SIN(RADIANS(E1572))+COS(RADIANS(G1573))*COS(RADIANS(E1572))*COS(RADIANS(M1562))))</f>
        <v>0</v>
      </c>
      <c r="N1573" s="3">
        <f>IF(DEGREES(ACOS(SIN(RADIANS(G1573))*SIN(RADIANS(E1572))+COS(RADIANS(G1573))*COS(RADIANS(E1572))*COS(RADIANS(N1562))))&gt;90,0,$F$4*$F$5/E1571^2*(SIN(RADIANS(G1573))*SIN(RADIANS(E1572))+COS(RADIANS(G1573))*COS(RADIANS(E1572))*COS(RADIANS(N1562))))</f>
        <v>0</v>
      </c>
      <c r="O1573" s="3">
        <f>IF(DEGREES(ACOS(SIN(RADIANS(G1573))*SIN(RADIANS(E1572))+COS(RADIANS(G1573))*COS(RADIANS(E1572))*COS(RADIANS(O1562))))&gt;90,0,$F$4*$F$5/E1571^2*(SIN(RADIANS(G1573))*SIN(RADIANS(E1572))+COS(RADIANS(G1573))*COS(RADIANS(E1572))*COS(RADIANS(O1562))))</f>
        <v>0</v>
      </c>
      <c r="P1573" s="3">
        <f>IF(DEGREES(ACOS(SIN(RADIANS(G1573))*SIN(RADIANS(E1572))+COS(RADIANS(G1573))*COS(RADIANS(E1572))*COS(RADIANS(P1562))))&gt;90,0,$F$4*$F$5/E1571^2*(SIN(RADIANS(G1573))*SIN(RADIANS(E1572))+COS(RADIANS(G1573))*COS(RADIANS(E1572))*COS(RADIANS(P1562))))</f>
        <v>0</v>
      </c>
      <c r="Q1573" s="3">
        <f>IF(DEGREES(ACOS(SIN(RADIANS(G1573))*SIN(RADIANS(E1572))+COS(RADIANS(G1573))*COS(RADIANS(E1572))*COS(RADIANS(Q1562))))&gt;90,0,$F$4*$F$5/E1571^2*(SIN(RADIANS(G1573))*SIN(RADIANS(E1572))+COS(RADIANS(G1573))*COS(RADIANS(E1572))*COS(RADIANS(Q1562))))</f>
        <v>0</v>
      </c>
      <c r="R1573" s="3" t="e">
        <f>IF(DEGREES(ACOS(SIN(RADIANS(G1573))*SIN(RADIANS(E1572))+COS(RADIANS(G1573))*COS(RADIANS(E1572))*COS(RADIANS(R1562))))&gt;90,0,$F$4*$F$5/E1571^2*(SIN(RADIANS(G1573))*SIN(RADIANS(E1572))+COS(RADIANS(G1573))*COS(RADIANS(E1572))*COS(RADIANS(R1562))))</f>
        <v>#DIV/0!</v>
      </c>
      <c r="S1573" s="3" t="e">
        <f>IF(DEGREES(ACOS(SIN(RADIANS(G1573))*SIN(RADIANS(E1572))+COS(RADIANS(G1573))*COS(RADIANS(E1572))*COS(RADIANS(S1562))))&gt;90,0,$F$4*$F$5/E1571^2*(SIN(RADIANS(G1573))*SIN(RADIANS(E1572))+COS(RADIANS(G1573))*COS(RADIANS(E1572))*COS(RADIANS(S1562))))</f>
        <v>#DIV/0!</v>
      </c>
      <c r="T1573" s="3" t="e">
        <f>IF(DEGREES(ACOS(SIN(RADIANS(G1573))*SIN(RADIANS(E1572))+COS(RADIANS(G1573))*COS(RADIANS(E1572))*COS(RADIANS(T1562))))&gt;90,0,$F$4*$F$5/E1571^2*(SIN(RADIANS(G1573))*SIN(RADIANS(E1572))+COS(RADIANS(G1573))*COS(RADIANS(E1572))*COS(RADIANS(T1562))))</f>
        <v>#DIV/0!</v>
      </c>
      <c r="U1573" s="3" t="e">
        <f>IF(DEGREES(ACOS(SIN(RADIANS(G1573))*SIN(RADIANS(E1572))+COS(RADIANS(G1573))*COS(RADIANS(E1572))*COS(RADIANS(U1562))))&gt;90,0,$F$4*$F$5/E1571^2*(SIN(RADIANS(G1573))*SIN(RADIANS(E1572))+COS(RADIANS(G1573))*COS(RADIANS(E1572))*COS(RADIANS(U1562))))</f>
        <v>#DIV/0!</v>
      </c>
      <c r="V1573" s="3" t="e">
        <f>IF(DEGREES(ACOS(SIN(RADIANS(G1573))*SIN(RADIANS(E1572))+COS(RADIANS(G1573))*COS(RADIANS(E1572))*COS(RADIANS(V1562))))&gt;90,0,$F$4*$F$5/E1571^2*(SIN(RADIANS(G1573))*SIN(RADIANS(E1572))+COS(RADIANS(G1573))*COS(RADIANS(E1572))*COS(RADIANS(V1562))))</f>
        <v>#DIV/0!</v>
      </c>
      <c r="W1573" s="3" t="e">
        <f>IF(DEGREES(ACOS(SIN(RADIANS(G1573))*SIN(RADIANS(E1572))+COS(RADIANS(G1573))*COS(RADIANS(E1572))*COS(RADIANS(W1562))))&gt;90,0,$F$4*$F$5/E1571^2*(SIN(RADIANS(G1573))*SIN(RADIANS(E1572))+COS(RADIANS(G1573))*COS(RADIANS(E1572))*COS(RADIANS(W1562))))</f>
        <v>#DIV/0!</v>
      </c>
      <c r="X1573" s="3" t="e">
        <f>IF(DEGREES(ACOS(SIN(RADIANS(G1573))*SIN(RADIANS(E1572))+COS(RADIANS(G1573))*COS(RADIANS(E1572))*COS(RADIANS(X1562))))&gt;90,0,$F$4*$F$5/E1571^2*(SIN(RADIANS(G1573))*SIN(RADIANS(E1572))+COS(RADIANS(G1573))*COS(RADIANS(E1572))*COS(RADIANS(X1562))))</f>
        <v>#DIV/0!</v>
      </c>
      <c r="Y1573" s="3" t="e">
        <f>IF(DEGREES(ACOS(SIN(RADIANS(G1573))*SIN(RADIANS(E1572))+COS(RADIANS(G1573))*COS(RADIANS(E1572))*COS(RADIANS(Y1562))))&gt;90,0,$F$4*$F$5/E1571^2*(SIN(RADIANS(G1573))*SIN(RADIANS(E1572))+COS(RADIANS(G1573))*COS(RADIANS(E1572))*COS(RADIANS(Y1562))))</f>
        <v>#DIV/0!</v>
      </c>
      <c r="Z1573" s="3" t="e">
        <f>IF(DEGREES(ACOS(SIN(RADIANS(G1573))*SIN(RADIANS(E1572))+COS(RADIANS(G1573))*COS(RADIANS(E1572))*COS(RADIANS(Z1562))))&gt;90,0,$F$4*$F$5/E1571^2*(SIN(RADIANS(G1573))*SIN(RADIANS(E1572))+COS(RADIANS(G1573))*COS(RADIANS(E1572))*COS(RADIANS(Z1562))))</f>
        <v>#DIV/0!</v>
      </c>
      <c r="AA1573" s="3" t="e">
        <f>IF(DEGREES(ACOS(SIN(RADIANS(G1573))*SIN(RADIANS(E1572))+COS(RADIANS(G1573))*COS(RADIANS(E1572))*COS(RADIANS(AA1562))))&gt;90,0,$F$4*$F$5/E1571^2*(SIN(RADIANS(G1573))*SIN(RADIANS(E1572))+COS(RADIANS(G1573))*COS(RADIANS(E1572))*COS(RADIANS(AA1562))))</f>
        <v>#DIV/0!</v>
      </c>
      <c r="AB1573" s="3" t="e">
        <f>IF(DEGREES(ACOS(SIN(RADIANS(G1573))*SIN(RADIANS(E1572))+COS(RADIANS(G1573))*COS(RADIANS(E1572))*COS(RADIANS(AB1562))))&gt;90,0,$F$4*$F$5/E1571^2*(SIN(RADIANS(G1573))*SIN(RADIANS(E1572))+COS(RADIANS(G1573))*COS(RADIANS(E1572))*COS(RADIANS(AB1562))))</f>
        <v>#DIV/0!</v>
      </c>
      <c r="AC1573" s="3" t="e">
        <f>IF(DEGREES(ACOS(SIN(RADIANS(G1573))*SIN(RADIANS(E1572))+COS(RADIANS(G1573))*COS(RADIANS(E1572))*COS(RADIANS(AC1562))))&gt;90,0,$F$4*$F$5/E1571^2*(SIN(RADIANS(G1573))*SIN(RADIANS(E1572))+COS(RADIANS(G1573))*COS(RADIANS(E1572))*COS(RADIANS(AC1562))))</f>
        <v>#DIV/0!</v>
      </c>
      <c r="AD1573" s="3" t="e">
        <f>IF(DEGREES(ACOS(SIN(RADIANS(G1573))*SIN(RADIANS(E1572))+COS(RADIANS(G1573))*COS(RADIANS(E1572))*COS(RADIANS(AD1562))))&gt;90,0,$F$4*$F$5/E1571^2*(SIN(RADIANS(G1573))*SIN(RADIANS(E1572))+COS(RADIANS(G1573))*COS(RADIANS(E1572))*COS(RADIANS(AD1562))))</f>
        <v>#DIV/0!</v>
      </c>
      <c r="AE1573" s="3" t="e">
        <f>IF(DEGREES(ACOS(SIN(RADIANS(G1573))*SIN(RADIANS(E1572))+COS(RADIANS(G1573))*COS(RADIANS(E1572))*COS(RADIANS(AE1562))))&gt;90,0,$F$4*$F$5/E1571^2*(SIN(RADIANS(G1573))*SIN(RADIANS(E1572))+COS(RADIANS(G1573))*COS(RADIANS(E1572))*COS(RADIANS(AE1562))))</f>
        <v>#DIV/0!</v>
      </c>
      <c r="AF1573" s="3" t="e">
        <f>IF(DEGREES(ACOS(SIN(RADIANS(G1573))*SIN(RADIANS(E1572))+COS(RADIANS(G1573))*COS(RADIANS(E1572))*COS(RADIANS(AF1562))))&gt;90,0,$F$4*$F$5/E1571^2*(SIN(RADIANS(G1573))*SIN(RADIANS(E1572))+COS(RADIANS(G1573))*COS(RADIANS(E1572))*COS(RADIANS(AF1562))))</f>
        <v>#DIV/0!</v>
      </c>
      <c r="AG1573" s="3" t="e">
        <f>IF(DEGREES(ACOS(SIN(RADIANS(G1573))*SIN(RADIANS(E1572))+COS(RADIANS(G1573))*COS(RADIANS(E1572))*COS(RADIANS(AG1562))))&gt;90,0,$F$4*$F$5/E1571^2*(SIN(RADIANS(G1573))*SIN(RADIANS(E1572))+COS(RADIANS(G1573))*COS(RADIANS(E1572))*COS(RADIANS(AG1562))))</f>
        <v>#DIV/0!</v>
      </c>
      <c r="AH1573" s="3" t="e">
        <f>IF(DEGREES(ACOS(SIN(RADIANS(G1573))*SIN(RADIANS(E1572))+COS(RADIANS(G1573))*COS(RADIANS(E1572))*COS(RADIANS(AH1562))))&gt;90,0,$F$4*$F$5/E1571^2*(SIN(RADIANS(G1573))*SIN(RADIANS(E1572))+COS(RADIANS(G1573))*COS(RADIANS(E1572))*COS(RADIANS(AH1562))))</f>
        <v>#DIV/0!</v>
      </c>
      <c r="AI1573" s="3" t="e">
        <f>IF(DEGREES(ACOS(SIN(RADIANS(G1573))*SIN(RADIANS(E1572))+COS(RADIANS(G1573))*COS(RADIANS(E1572))*COS(RADIANS(AI1562))))&gt;90,0,$F$4*$F$5/E1571^2*(SIN(RADIANS(G1573))*SIN(RADIANS(E1572))+COS(RADIANS(G1573))*COS(RADIANS(E1572))*COS(RADIANS(AI1562))))</f>
        <v>#DIV/0!</v>
      </c>
      <c r="AJ1573" s="3" t="e">
        <f>IF(DEGREES(ACOS(SIN(RADIANS(G1573))*SIN(RADIANS(E1572))+COS(RADIANS(G1573))*COS(RADIANS(E1572))*COS(RADIANS(AJ1562))))&gt;90,0,$F$4*$F$5/E1571^2*(SIN(RADIANS(G1573))*SIN(RADIANS(E1572))+COS(RADIANS(G1573))*COS(RADIANS(E1572))*COS(RADIANS(AJ1562))))</f>
        <v>#DIV/0!</v>
      </c>
      <c r="AK1573" s="3">
        <f>IF(DEGREES(ACOS(SIN(RADIANS(G1573))*SIN(RADIANS(E1572))+COS(RADIANS(G1573))*COS(RADIANS(E1572))*COS(RADIANS(AK1562))))&gt;90,0,$F$4*$F$5/E1571^2*(SIN(RADIANS(G1573))*SIN(RADIANS(E1572))+COS(RADIANS(G1573))*COS(RADIANS(E1572))*COS(RADIANS(AK1562))))</f>
        <v>0</v>
      </c>
      <c r="AL1573" s="3">
        <f>IF(DEGREES(ACOS(SIN(RADIANS(G1573))*SIN(RADIANS(E1572))+COS(RADIANS(G1573))*COS(RADIANS(E1572))*COS(RADIANS(AL1562))))&gt;90,0,$F$4*$F$5/E1571^2*(SIN(RADIANS(G1573))*SIN(RADIANS(E1572))+COS(RADIANS(G1573))*COS(RADIANS(E1572))*COS(RADIANS(AL1562))))</f>
        <v>0</v>
      </c>
      <c r="AM1573" s="3">
        <f>IF(DEGREES(ACOS(SIN(RADIANS(G1573))*SIN(RADIANS(E1572))+COS(RADIANS(G1573))*COS(RADIANS(E1572))*COS(RADIANS(AM1562))))&gt;90,0,$F$4*$F$5/E1571^2*(SIN(RADIANS(G1573))*SIN(RADIANS(E1572))+COS(RADIANS(G1573))*COS(RADIANS(E1572))*COS(RADIANS(AM1562))))</f>
        <v>0</v>
      </c>
      <c r="AN1573" s="3">
        <f>IF(DEGREES(ACOS(SIN(RADIANS(G1573))*SIN(RADIANS(E1572))+COS(RADIANS(G1573))*COS(RADIANS(E1572))*COS(RADIANS(AN1562))))&gt;90,0,$F$4*$F$5/E1571^2*(SIN(RADIANS(G1573))*SIN(RADIANS(E1572))+COS(RADIANS(G1573))*COS(RADIANS(E1572))*COS(RADIANS(AN1562))))</f>
        <v>0</v>
      </c>
      <c r="AO1573" s="3">
        <f>IF(DEGREES(ACOS(SIN(RADIANS(G1573))*SIN(RADIANS(E1572))+COS(RADIANS(G1573))*COS(RADIANS(E1572))*COS(RADIANS(AO1562))))&gt;90,0,$F$4*$F$5/E1571^2*(SIN(RADIANS(G1573))*SIN(RADIANS(E1572))+COS(RADIANS(G1573))*COS(RADIANS(E1572))*COS(RADIANS(AO1562))))</f>
        <v>0</v>
      </c>
      <c r="AP1573" s="3">
        <f>IF(DEGREES(ACOS(SIN(RADIANS(G1573))*SIN(RADIANS(E1572))+COS(RADIANS(G1573))*COS(RADIANS(E1572))*COS(RADIANS(AP1562))))&gt;90,0,$F$4*$F$5/E1571^2*(SIN(RADIANS(G1573))*SIN(RADIANS(E1572))+COS(RADIANS(G1573))*COS(RADIANS(E1572))*COS(RADIANS(AP1562))))</f>
        <v>0</v>
      </c>
      <c r="AQ1573" s="3">
        <f>IF(DEGREES(ACOS(SIN(RADIANS(G1573))*SIN(RADIANS(E1572))+COS(RADIANS(G1573))*COS(RADIANS(E1572))*COS(RADIANS(AQ1562))))&gt;90,0,$F$4*$F$5/E1571^2*(SIN(RADIANS(G1573))*SIN(RADIANS(E1572))+COS(RADIANS(G1573))*COS(RADIANS(E1572))*COS(RADIANS(AQ1562))))</f>
        <v>0</v>
      </c>
      <c r="AR1573" s="3">
        <f>IF(DEGREES(ACOS(SIN(RADIANS(G1573))*SIN(RADIANS(E1572))+COS(RADIANS(G1573))*COS(RADIANS(E1572))*COS(RADIANS(AR1562))))&gt;90,0,$F$4*$F$5/E1571^2*(SIN(RADIANS(G1573))*SIN(RADIANS(E1572))+COS(RADIANS(G1573))*COS(RADIANS(E1572))*COS(RADIANS(AR1562))))</f>
        <v>0</v>
      </c>
    </row>
    <row r="1574" spans="2:44" ht="15.75" customHeight="1" x14ac:dyDescent="0.2">
      <c r="B1574" s="20" t="s">
        <v>790</v>
      </c>
      <c r="E1574" s="3">
        <f>E1573-E1565-360*ROUNDDOWN((E1573-E1565)/360,0)</f>
        <v>0</v>
      </c>
      <c r="G1574" s="3">
        <v>-10</v>
      </c>
      <c r="I1574" s="3">
        <f>IF(DEGREES(ACOS(SIN(RADIANS(G1574))*SIN(RADIANS(E1572))+COS(RADIANS(G1574))*COS(RADIANS(E1572))*COS(RADIANS(I1562))))&gt;90,0,$F$4*$F$5/E1571^2*(SIN(RADIANS(G1574))*SIN(RADIANS(E1572))+COS(RADIANS(G1574))*COS(RADIANS(E1572))*COS(RADIANS(I1562))))</f>
        <v>0</v>
      </c>
      <c r="J1574" s="3">
        <f>IF(DEGREES(ACOS(SIN(RADIANS(G1574))*SIN(RADIANS(E1572))+COS(RADIANS(G1574))*COS(RADIANS(E1572))*COS(RADIANS(J1562))))&gt;90,0,$F$4*$F$5/E1571^2*(SIN(RADIANS(G1574))*SIN(RADIANS(E1572))+COS(RADIANS(G1574))*COS(RADIANS(E1572))*COS(RADIANS(J1562))))</f>
        <v>0</v>
      </c>
      <c r="K1574" s="3">
        <f>IF(DEGREES(ACOS(SIN(RADIANS(G1574))*SIN(RADIANS(E1572))+COS(RADIANS(G1574))*COS(RADIANS(E1572))*COS(RADIANS(K1562))))&gt;90,0,$F$4*$F$5/E1571^2*(SIN(RADIANS(G1574))*SIN(RADIANS(E1572))+COS(RADIANS(G1574))*COS(RADIANS(E1572))*COS(RADIANS(K1562))))</f>
        <v>0</v>
      </c>
      <c r="L1574" s="3">
        <f>IF(DEGREES(ACOS(SIN(RADIANS(G1574))*SIN(RADIANS(E1572))+COS(RADIANS(G1574))*COS(RADIANS(E1572))*COS(RADIANS(L1562))))&gt;90,0,$F$4*$F$5/E1571^2*(SIN(RADIANS(G1574))*SIN(RADIANS(E1572))+COS(RADIANS(G1574))*COS(RADIANS(E1572))*COS(RADIANS(L1562))))</f>
        <v>0</v>
      </c>
      <c r="M1574" s="3">
        <f>IF(DEGREES(ACOS(SIN(RADIANS(G1574))*SIN(RADIANS(E1572))+COS(RADIANS(G1574))*COS(RADIANS(E1572))*COS(RADIANS(M1562))))&gt;90,0,$F$4*$F$5/E1571^2*(SIN(RADIANS(G1574))*SIN(RADIANS(E1572))+COS(RADIANS(G1574))*COS(RADIANS(E1572))*COS(RADIANS(M1562))))</f>
        <v>0</v>
      </c>
      <c r="N1574" s="3">
        <f>IF(DEGREES(ACOS(SIN(RADIANS(G1574))*SIN(RADIANS(E1572))+COS(RADIANS(G1574))*COS(RADIANS(E1572))*COS(RADIANS(N1562))))&gt;90,0,$F$4*$F$5/E1571^2*(SIN(RADIANS(G1574))*SIN(RADIANS(E1572))+COS(RADIANS(G1574))*COS(RADIANS(E1572))*COS(RADIANS(N1562))))</f>
        <v>0</v>
      </c>
      <c r="O1574" s="3">
        <f>IF(DEGREES(ACOS(SIN(RADIANS(G1574))*SIN(RADIANS(E1572))+COS(RADIANS(G1574))*COS(RADIANS(E1572))*COS(RADIANS(O1562))))&gt;90,0,$F$4*$F$5/E1571^2*(SIN(RADIANS(G1574))*SIN(RADIANS(E1572))+COS(RADIANS(G1574))*COS(RADIANS(E1572))*COS(RADIANS(O1562))))</f>
        <v>0</v>
      </c>
      <c r="P1574" s="3">
        <f>IF(DEGREES(ACOS(SIN(RADIANS(G1574))*SIN(RADIANS(E1572))+COS(RADIANS(G1574))*COS(RADIANS(E1572))*COS(RADIANS(P1562))))&gt;90,0,$F$4*$F$5/E1571^2*(SIN(RADIANS(G1574))*SIN(RADIANS(E1572))+COS(RADIANS(G1574))*COS(RADIANS(E1572))*COS(RADIANS(P1562))))</f>
        <v>0</v>
      </c>
      <c r="Q1574" s="3">
        <f>IF(DEGREES(ACOS(SIN(RADIANS(G1574))*SIN(RADIANS(E1572))+COS(RADIANS(G1574))*COS(RADIANS(E1572))*COS(RADIANS(Q1562))))&gt;90,0,$F$4*$F$5/E1571^2*(SIN(RADIANS(G1574))*SIN(RADIANS(E1572))+COS(RADIANS(G1574))*COS(RADIANS(E1572))*COS(RADIANS(Q1562))))</f>
        <v>0</v>
      </c>
      <c r="R1574" s="3" t="e">
        <f>IF(DEGREES(ACOS(SIN(RADIANS(G1574))*SIN(RADIANS(E1572))+COS(RADIANS(G1574))*COS(RADIANS(E1572))*COS(RADIANS(R1562))))&gt;90,0,$F$4*$F$5/E1571^2*(SIN(RADIANS(G1574))*SIN(RADIANS(E1572))+COS(RADIANS(G1574))*COS(RADIANS(E1572))*COS(RADIANS(R1562))))</f>
        <v>#DIV/0!</v>
      </c>
      <c r="S1574" s="3" t="e">
        <f>IF(DEGREES(ACOS(SIN(RADIANS(G1574))*SIN(RADIANS(E1572))+COS(RADIANS(G1574))*COS(RADIANS(E1572))*COS(RADIANS(S1562))))&gt;90,0,$F$4*$F$5/E1571^2*(SIN(RADIANS(G1574))*SIN(RADIANS(E1572))+COS(RADIANS(G1574))*COS(RADIANS(E1572))*COS(RADIANS(S1562))))</f>
        <v>#DIV/0!</v>
      </c>
      <c r="T1574" s="3" t="e">
        <f>IF(DEGREES(ACOS(SIN(RADIANS(G1574))*SIN(RADIANS(E1572))+COS(RADIANS(G1574))*COS(RADIANS(E1572))*COS(RADIANS(T1562))))&gt;90,0,$F$4*$F$5/E1571^2*(SIN(RADIANS(G1574))*SIN(RADIANS(E1572))+COS(RADIANS(G1574))*COS(RADIANS(E1572))*COS(RADIANS(T1562))))</f>
        <v>#DIV/0!</v>
      </c>
      <c r="U1574" s="3" t="e">
        <f>IF(DEGREES(ACOS(SIN(RADIANS(G1574))*SIN(RADIANS(E1572))+COS(RADIANS(G1574))*COS(RADIANS(E1572))*COS(RADIANS(U1562))))&gt;90,0,$F$4*$F$5/E1571^2*(SIN(RADIANS(G1574))*SIN(RADIANS(E1572))+COS(RADIANS(G1574))*COS(RADIANS(E1572))*COS(RADIANS(U1562))))</f>
        <v>#DIV/0!</v>
      </c>
      <c r="V1574" s="3" t="e">
        <f>IF(DEGREES(ACOS(SIN(RADIANS(G1574))*SIN(RADIANS(E1572))+COS(RADIANS(G1574))*COS(RADIANS(E1572))*COS(RADIANS(V1562))))&gt;90,0,$F$4*$F$5/E1571^2*(SIN(RADIANS(G1574))*SIN(RADIANS(E1572))+COS(RADIANS(G1574))*COS(RADIANS(E1572))*COS(RADIANS(V1562))))</f>
        <v>#DIV/0!</v>
      </c>
      <c r="W1574" s="3" t="e">
        <f>IF(DEGREES(ACOS(SIN(RADIANS(G1574))*SIN(RADIANS(E1572))+COS(RADIANS(G1574))*COS(RADIANS(E1572))*COS(RADIANS(W1562))))&gt;90,0,$F$4*$F$5/E1571^2*(SIN(RADIANS(G1574))*SIN(RADIANS(E1572))+COS(RADIANS(G1574))*COS(RADIANS(E1572))*COS(RADIANS(W1562))))</f>
        <v>#DIV/0!</v>
      </c>
      <c r="X1574" s="3" t="e">
        <f>IF(DEGREES(ACOS(SIN(RADIANS(G1574))*SIN(RADIANS(E1572))+COS(RADIANS(G1574))*COS(RADIANS(E1572))*COS(RADIANS(X1562))))&gt;90,0,$F$4*$F$5/E1571^2*(SIN(RADIANS(G1574))*SIN(RADIANS(E1572))+COS(RADIANS(G1574))*COS(RADIANS(E1572))*COS(RADIANS(X1562))))</f>
        <v>#DIV/0!</v>
      </c>
      <c r="Y1574" s="3" t="e">
        <f>IF(DEGREES(ACOS(SIN(RADIANS(G1574))*SIN(RADIANS(E1572))+COS(RADIANS(G1574))*COS(RADIANS(E1572))*COS(RADIANS(Y1562))))&gt;90,0,$F$4*$F$5/E1571^2*(SIN(RADIANS(G1574))*SIN(RADIANS(E1572))+COS(RADIANS(G1574))*COS(RADIANS(E1572))*COS(RADIANS(Y1562))))</f>
        <v>#DIV/0!</v>
      </c>
      <c r="Z1574" s="3" t="e">
        <f>IF(DEGREES(ACOS(SIN(RADIANS(G1574))*SIN(RADIANS(E1572))+COS(RADIANS(G1574))*COS(RADIANS(E1572))*COS(RADIANS(Z1562))))&gt;90,0,$F$4*$F$5/E1571^2*(SIN(RADIANS(G1574))*SIN(RADIANS(E1572))+COS(RADIANS(G1574))*COS(RADIANS(E1572))*COS(RADIANS(Z1562))))</f>
        <v>#DIV/0!</v>
      </c>
      <c r="AA1574" s="3" t="e">
        <f>IF(DEGREES(ACOS(SIN(RADIANS(G1574))*SIN(RADIANS(E1572))+COS(RADIANS(G1574))*COS(RADIANS(E1572))*COS(RADIANS(AA1562))))&gt;90,0,$F$4*$F$5/E1571^2*(SIN(RADIANS(G1574))*SIN(RADIANS(E1572))+COS(RADIANS(G1574))*COS(RADIANS(E1572))*COS(RADIANS(AA1562))))</f>
        <v>#DIV/0!</v>
      </c>
      <c r="AB1574" s="3" t="e">
        <f>IF(DEGREES(ACOS(SIN(RADIANS(G1574))*SIN(RADIANS(E1572))+COS(RADIANS(G1574))*COS(RADIANS(E1572))*COS(RADIANS(AB1562))))&gt;90,0,$F$4*$F$5/E1571^2*(SIN(RADIANS(G1574))*SIN(RADIANS(E1572))+COS(RADIANS(G1574))*COS(RADIANS(E1572))*COS(RADIANS(AB1562))))</f>
        <v>#DIV/0!</v>
      </c>
      <c r="AC1574" s="3" t="e">
        <f>IF(DEGREES(ACOS(SIN(RADIANS(G1574))*SIN(RADIANS(E1572))+COS(RADIANS(G1574))*COS(RADIANS(E1572))*COS(RADIANS(AC1562))))&gt;90,0,$F$4*$F$5/E1571^2*(SIN(RADIANS(G1574))*SIN(RADIANS(E1572))+COS(RADIANS(G1574))*COS(RADIANS(E1572))*COS(RADIANS(AC1562))))</f>
        <v>#DIV/0!</v>
      </c>
      <c r="AD1574" s="3" t="e">
        <f>IF(DEGREES(ACOS(SIN(RADIANS(G1574))*SIN(RADIANS(E1572))+COS(RADIANS(G1574))*COS(RADIANS(E1572))*COS(RADIANS(AD1562))))&gt;90,0,$F$4*$F$5/E1571^2*(SIN(RADIANS(G1574))*SIN(RADIANS(E1572))+COS(RADIANS(G1574))*COS(RADIANS(E1572))*COS(RADIANS(AD1562))))</f>
        <v>#DIV/0!</v>
      </c>
      <c r="AE1574" s="3" t="e">
        <f>IF(DEGREES(ACOS(SIN(RADIANS(G1574))*SIN(RADIANS(E1572))+COS(RADIANS(G1574))*COS(RADIANS(E1572))*COS(RADIANS(AE1562))))&gt;90,0,$F$4*$F$5/E1571^2*(SIN(RADIANS(G1574))*SIN(RADIANS(E1572))+COS(RADIANS(G1574))*COS(RADIANS(E1572))*COS(RADIANS(AE1562))))</f>
        <v>#DIV/0!</v>
      </c>
      <c r="AF1574" s="3" t="e">
        <f>IF(DEGREES(ACOS(SIN(RADIANS(G1574))*SIN(RADIANS(E1572))+COS(RADIANS(G1574))*COS(RADIANS(E1572))*COS(RADIANS(AF1562))))&gt;90,0,$F$4*$F$5/E1571^2*(SIN(RADIANS(G1574))*SIN(RADIANS(E1572))+COS(RADIANS(G1574))*COS(RADIANS(E1572))*COS(RADIANS(AF1562))))</f>
        <v>#DIV/0!</v>
      </c>
      <c r="AG1574" s="3" t="e">
        <f>IF(DEGREES(ACOS(SIN(RADIANS(G1574))*SIN(RADIANS(E1572))+COS(RADIANS(G1574))*COS(RADIANS(E1572))*COS(RADIANS(AG1562))))&gt;90,0,$F$4*$F$5/E1571^2*(SIN(RADIANS(G1574))*SIN(RADIANS(E1572))+COS(RADIANS(G1574))*COS(RADIANS(E1572))*COS(RADIANS(AG1562))))</f>
        <v>#DIV/0!</v>
      </c>
      <c r="AH1574" s="3" t="e">
        <f>IF(DEGREES(ACOS(SIN(RADIANS(G1574))*SIN(RADIANS(E1572))+COS(RADIANS(G1574))*COS(RADIANS(E1572))*COS(RADIANS(AH1562))))&gt;90,0,$F$4*$F$5/E1571^2*(SIN(RADIANS(G1574))*SIN(RADIANS(E1572))+COS(RADIANS(G1574))*COS(RADIANS(E1572))*COS(RADIANS(AH1562))))</f>
        <v>#DIV/0!</v>
      </c>
      <c r="AI1574" s="3" t="e">
        <f>IF(DEGREES(ACOS(SIN(RADIANS(G1574))*SIN(RADIANS(E1572))+COS(RADIANS(G1574))*COS(RADIANS(E1572))*COS(RADIANS(AI1562))))&gt;90,0,$F$4*$F$5/E1571^2*(SIN(RADIANS(G1574))*SIN(RADIANS(E1572))+COS(RADIANS(G1574))*COS(RADIANS(E1572))*COS(RADIANS(AI1562))))</f>
        <v>#DIV/0!</v>
      </c>
      <c r="AJ1574" s="3" t="e">
        <f>IF(DEGREES(ACOS(SIN(RADIANS(G1574))*SIN(RADIANS(E1572))+COS(RADIANS(G1574))*COS(RADIANS(E1572))*COS(RADIANS(AJ1562))))&gt;90,0,$F$4*$F$5/E1571^2*(SIN(RADIANS(G1574))*SIN(RADIANS(E1572))+COS(RADIANS(G1574))*COS(RADIANS(E1572))*COS(RADIANS(AJ1562))))</f>
        <v>#DIV/0!</v>
      </c>
      <c r="AK1574" s="3">
        <f>IF(DEGREES(ACOS(SIN(RADIANS(G1574))*SIN(RADIANS(E1572))+COS(RADIANS(G1574))*COS(RADIANS(E1572))*COS(RADIANS(AK1562))))&gt;90,0,$F$4*$F$5/E1571^2*(SIN(RADIANS(G1574))*SIN(RADIANS(E1572))+COS(RADIANS(G1574))*COS(RADIANS(E1572))*COS(RADIANS(AK1562))))</f>
        <v>0</v>
      </c>
      <c r="AL1574" s="3">
        <f>IF(DEGREES(ACOS(SIN(RADIANS(G1574))*SIN(RADIANS(E1572))+COS(RADIANS(G1574))*COS(RADIANS(E1572))*COS(RADIANS(AL1562))))&gt;90,0,$F$4*$F$5/E1571^2*(SIN(RADIANS(G1574))*SIN(RADIANS(E1572))+COS(RADIANS(G1574))*COS(RADIANS(E1572))*COS(RADIANS(AL1562))))</f>
        <v>0</v>
      </c>
      <c r="AM1574" s="3">
        <f>IF(DEGREES(ACOS(SIN(RADIANS(G1574))*SIN(RADIANS(E1572))+COS(RADIANS(G1574))*COS(RADIANS(E1572))*COS(RADIANS(AM1562))))&gt;90,0,$F$4*$F$5/E1571^2*(SIN(RADIANS(G1574))*SIN(RADIANS(E1572))+COS(RADIANS(G1574))*COS(RADIANS(E1572))*COS(RADIANS(AM1562))))</f>
        <v>0</v>
      </c>
      <c r="AN1574" s="3">
        <f>IF(DEGREES(ACOS(SIN(RADIANS(G1574))*SIN(RADIANS(E1572))+COS(RADIANS(G1574))*COS(RADIANS(E1572))*COS(RADIANS(AN1562))))&gt;90,0,$F$4*$F$5/E1571^2*(SIN(RADIANS(G1574))*SIN(RADIANS(E1572))+COS(RADIANS(G1574))*COS(RADIANS(E1572))*COS(RADIANS(AN1562))))</f>
        <v>0</v>
      </c>
      <c r="AO1574" s="3">
        <f>IF(DEGREES(ACOS(SIN(RADIANS(G1574))*SIN(RADIANS(E1572))+COS(RADIANS(G1574))*COS(RADIANS(E1572))*COS(RADIANS(AO1562))))&gt;90,0,$F$4*$F$5/E1571^2*(SIN(RADIANS(G1574))*SIN(RADIANS(E1572))+COS(RADIANS(G1574))*COS(RADIANS(E1572))*COS(RADIANS(AO1562))))</f>
        <v>0</v>
      </c>
      <c r="AP1574" s="3">
        <f>IF(DEGREES(ACOS(SIN(RADIANS(G1574))*SIN(RADIANS(E1572))+COS(RADIANS(G1574))*COS(RADIANS(E1572))*COS(RADIANS(AP1562))))&gt;90,0,$F$4*$F$5/E1571^2*(SIN(RADIANS(G1574))*SIN(RADIANS(E1572))+COS(RADIANS(G1574))*COS(RADIANS(E1572))*COS(RADIANS(AP1562))))</f>
        <v>0</v>
      </c>
      <c r="AQ1574" s="3">
        <f>IF(DEGREES(ACOS(SIN(RADIANS(G1574))*SIN(RADIANS(E1572))+COS(RADIANS(G1574))*COS(RADIANS(E1572))*COS(RADIANS(AQ1562))))&gt;90,0,$F$4*$F$5/E1571^2*(SIN(RADIANS(G1574))*SIN(RADIANS(E1572))+COS(RADIANS(G1574))*COS(RADIANS(E1572))*COS(RADIANS(AQ1562))))</f>
        <v>0</v>
      </c>
      <c r="AR1574" s="3">
        <f>IF(DEGREES(ACOS(SIN(RADIANS(G1574))*SIN(RADIANS(E1572))+COS(RADIANS(G1574))*COS(RADIANS(E1572))*COS(RADIANS(AR1562))))&gt;90,0,$F$4*$F$5/E1571^2*(SIN(RADIANS(G1574))*SIN(RADIANS(E1572))+COS(RADIANS(G1574))*COS(RADIANS(E1572))*COS(RADIANS(AR1562))))</f>
        <v>0</v>
      </c>
    </row>
    <row r="1575" spans="2:44" ht="15.75" customHeight="1" x14ac:dyDescent="0.2">
      <c r="G1575" s="3">
        <v>-20</v>
      </c>
      <c r="I1575" s="3">
        <f>IF(DEGREES(ACOS(SIN(RADIANS(G1575))*SIN(RADIANS(E1572))+COS(RADIANS(G1575))*COS(RADIANS(E1572))*COS(RADIANS(I1562))))&gt;90,0,$F$4*$F$5/E1571^2*(SIN(RADIANS(G1575))*SIN(RADIANS(E1572))+COS(RADIANS(G1575))*COS(RADIANS(E1572))*COS(RADIANS(I1562))))</f>
        <v>0</v>
      </c>
      <c r="J1575" s="3">
        <f>IF(DEGREES(ACOS(SIN(RADIANS(G1575))*SIN(RADIANS(E1572))+COS(RADIANS(G1575))*COS(RADIANS(E1572))*COS(RADIANS(J1562))))&gt;90,0,$F$4*$F$5/E1571^2*(SIN(RADIANS(G1575))*SIN(RADIANS(E1572))+COS(RADIANS(G1575))*COS(RADIANS(E1572))*COS(RADIANS(J1562))))</f>
        <v>0</v>
      </c>
      <c r="K1575" s="3">
        <f>IF(DEGREES(ACOS(SIN(RADIANS(G1575))*SIN(RADIANS(E1572))+COS(RADIANS(G1575))*COS(RADIANS(E1572))*COS(RADIANS(K1562))))&gt;90,0,$F$4*$F$5/E1571^2*(SIN(RADIANS(G1575))*SIN(RADIANS(E1572))+COS(RADIANS(G1575))*COS(RADIANS(E1572))*COS(RADIANS(K1562))))</f>
        <v>0</v>
      </c>
      <c r="L1575" s="3">
        <f>IF(DEGREES(ACOS(SIN(RADIANS(G1575))*SIN(RADIANS(E1572))+COS(RADIANS(G1575))*COS(RADIANS(E1572))*COS(RADIANS(L1562))))&gt;90,0,$F$4*$F$5/E1571^2*(SIN(RADIANS(G1575))*SIN(RADIANS(E1572))+COS(RADIANS(G1575))*COS(RADIANS(E1572))*COS(RADIANS(L1562))))</f>
        <v>0</v>
      </c>
      <c r="M1575" s="3">
        <f>IF(DEGREES(ACOS(SIN(RADIANS(G1575))*SIN(RADIANS(E1572))+COS(RADIANS(G1575))*COS(RADIANS(E1572))*COS(RADIANS(M1562))))&gt;90,0,$F$4*$F$5/E1571^2*(SIN(RADIANS(G1575))*SIN(RADIANS(E1572))+COS(RADIANS(G1575))*COS(RADIANS(E1572))*COS(RADIANS(M1562))))</f>
        <v>0</v>
      </c>
      <c r="N1575" s="3">
        <f>IF(DEGREES(ACOS(SIN(RADIANS(G1575))*SIN(RADIANS(E1572))+COS(RADIANS(G1575))*COS(RADIANS(E1572))*COS(RADIANS(N1562))))&gt;90,0,$F$4*$F$5/E1571^2*(SIN(RADIANS(G1575))*SIN(RADIANS(E1572))+COS(RADIANS(G1575))*COS(RADIANS(E1572))*COS(RADIANS(N1562))))</f>
        <v>0</v>
      </c>
      <c r="O1575" s="3">
        <f>IF(DEGREES(ACOS(SIN(RADIANS(G1575))*SIN(RADIANS(E1572))+COS(RADIANS(G1575))*COS(RADIANS(E1572))*COS(RADIANS(O1562))))&gt;90,0,$F$4*$F$5/E1571^2*(SIN(RADIANS(G1575))*SIN(RADIANS(E1572))+COS(RADIANS(G1575))*COS(RADIANS(E1572))*COS(RADIANS(O1562))))</f>
        <v>0</v>
      </c>
      <c r="P1575" s="3">
        <f>IF(DEGREES(ACOS(SIN(RADIANS(G1575))*SIN(RADIANS(E1572))+COS(RADIANS(G1575))*COS(RADIANS(E1572))*COS(RADIANS(P1562))))&gt;90,0,$F$4*$F$5/E1571^2*(SIN(RADIANS(G1575))*SIN(RADIANS(E1572))+COS(RADIANS(G1575))*COS(RADIANS(E1572))*COS(RADIANS(P1562))))</f>
        <v>0</v>
      </c>
      <c r="Q1575" s="3">
        <f>IF(DEGREES(ACOS(SIN(RADIANS(G1575))*SIN(RADIANS(E1572))+COS(RADIANS(G1575))*COS(RADIANS(E1572))*COS(RADIANS(Q1562))))&gt;90,0,$F$4*$F$5/E1571^2*(SIN(RADIANS(G1575))*SIN(RADIANS(E1572))+COS(RADIANS(G1575))*COS(RADIANS(E1572))*COS(RADIANS(Q1562))))</f>
        <v>0</v>
      </c>
      <c r="R1575" s="3" t="e">
        <f>IF(DEGREES(ACOS(SIN(RADIANS(G1575))*SIN(RADIANS(E1572))+COS(RADIANS(G1575))*COS(RADIANS(E1572))*COS(RADIANS(R1562))))&gt;90,0,$F$4*$F$5/E1571^2*(SIN(RADIANS(G1575))*SIN(RADIANS(E1572))+COS(RADIANS(G1575))*COS(RADIANS(E1572))*COS(RADIANS(R1562))))</f>
        <v>#DIV/0!</v>
      </c>
      <c r="S1575" s="3" t="e">
        <f>IF(DEGREES(ACOS(SIN(RADIANS(G1575))*SIN(RADIANS(E1572))+COS(RADIANS(G1575))*COS(RADIANS(E1572))*COS(RADIANS(S1562))))&gt;90,0,$F$4*$F$5/E1571^2*(SIN(RADIANS(G1575))*SIN(RADIANS(E1572))+COS(RADIANS(G1575))*COS(RADIANS(E1572))*COS(RADIANS(S1562))))</f>
        <v>#DIV/0!</v>
      </c>
      <c r="T1575" s="3" t="e">
        <f>IF(DEGREES(ACOS(SIN(RADIANS(G1575))*SIN(RADIANS(E1572))+COS(RADIANS(G1575))*COS(RADIANS(E1572))*COS(RADIANS(T1562))))&gt;90,0,$F$4*$F$5/E1571^2*(SIN(RADIANS(G1575))*SIN(RADIANS(E1572))+COS(RADIANS(G1575))*COS(RADIANS(E1572))*COS(RADIANS(T1562))))</f>
        <v>#DIV/0!</v>
      </c>
      <c r="U1575" s="3" t="e">
        <f>IF(DEGREES(ACOS(SIN(RADIANS(G1575))*SIN(RADIANS(E1572))+COS(RADIANS(G1575))*COS(RADIANS(E1572))*COS(RADIANS(U1562))))&gt;90,0,$F$4*$F$5/E1571^2*(SIN(RADIANS(G1575))*SIN(RADIANS(E1572))+COS(RADIANS(G1575))*COS(RADIANS(E1572))*COS(RADIANS(U1562))))</f>
        <v>#DIV/0!</v>
      </c>
      <c r="V1575" s="3" t="e">
        <f>IF(DEGREES(ACOS(SIN(RADIANS(G1575))*SIN(RADIANS(E1572))+COS(RADIANS(G1575))*COS(RADIANS(E1572))*COS(RADIANS(V1562))))&gt;90,0,$F$4*$F$5/E1571^2*(SIN(RADIANS(G1575))*SIN(RADIANS(E1572))+COS(RADIANS(G1575))*COS(RADIANS(E1572))*COS(RADIANS(V1562))))</f>
        <v>#DIV/0!</v>
      </c>
      <c r="W1575" s="3" t="e">
        <f>IF(DEGREES(ACOS(SIN(RADIANS(G1575))*SIN(RADIANS(E1572))+COS(RADIANS(G1575))*COS(RADIANS(E1572))*COS(RADIANS(W1562))))&gt;90,0,$F$4*$F$5/E1571^2*(SIN(RADIANS(G1575))*SIN(RADIANS(E1572))+COS(RADIANS(G1575))*COS(RADIANS(E1572))*COS(RADIANS(W1562))))</f>
        <v>#DIV/0!</v>
      </c>
      <c r="X1575" s="3" t="e">
        <f>IF(DEGREES(ACOS(SIN(RADIANS(G1575))*SIN(RADIANS(E1572))+COS(RADIANS(G1575))*COS(RADIANS(E1572))*COS(RADIANS(X1562))))&gt;90,0,$F$4*$F$5/E1571^2*(SIN(RADIANS(G1575))*SIN(RADIANS(E1572))+COS(RADIANS(G1575))*COS(RADIANS(E1572))*COS(RADIANS(X1562))))</f>
        <v>#DIV/0!</v>
      </c>
      <c r="Y1575" s="3" t="e">
        <f>IF(DEGREES(ACOS(SIN(RADIANS(G1575))*SIN(RADIANS(E1572))+COS(RADIANS(G1575))*COS(RADIANS(E1572))*COS(RADIANS(Y1562))))&gt;90,0,$F$4*$F$5/E1571^2*(SIN(RADIANS(G1575))*SIN(RADIANS(E1572))+COS(RADIANS(G1575))*COS(RADIANS(E1572))*COS(RADIANS(Y1562))))</f>
        <v>#DIV/0!</v>
      </c>
      <c r="Z1575" s="3" t="e">
        <f>IF(DEGREES(ACOS(SIN(RADIANS(G1575))*SIN(RADIANS(E1572))+COS(RADIANS(G1575))*COS(RADIANS(E1572))*COS(RADIANS(Z1562))))&gt;90,0,$F$4*$F$5/E1571^2*(SIN(RADIANS(G1575))*SIN(RADIANS(E1572))+COS(RADIANS(G1575))*COS(RADIANS(E1572))*COS(RADIANS(Z1562))))</f>
        <v>#DIV/0!</v>
      </c>
      <c r="AA1575" s="3" t="e">
        <f>IF(DEGREES(ACOS(SIN(RADIANS(G1575))*SIN(RADIANS(E1572))+COS(RADIANS(G1575))*COS(RADIANS(E1572))*COS(RADIANS(AA1562))))&gt;90,0,$F$4*$F$5/E1571^2*(SIN(RADIANS(G1575))*SIN(RADIANS(E1572))+COS(RADIANS(G1575))*COS(RADIANS(E1572))*COS(RADIANS(AA1562))))</f>
        <v>#DIV/0!</v>
      </c>
      <c r="AB1575" s="3" t="e">
        <f>IF(DEGREES(ACOS(SIN(RADIANS(G1575))*SIN(RADIANS(E1572))+COS(RADIANS(G1575))*COS(RADIANS(E1572))*COS(RADIANS(AB1562))))&gt;90,0,$F$4*$F$5/E1571^2*(SIN(RADIANS(G1575))*SIN(RADIANS(E1572))+COS(RADIANS(G1575))*COS(RADIANS(E1572))*COS(RADIANS(AB1562))))</f>
        <v>#DIV/0!</v>
      </c>
      <c r="AC1575" s="3" t="e">
        <f>IF(DEGREES(ACOS(SIN(RADIANS(G1575))*SIN(RADIANS(E1572))+COS(RADIANS(G1575))*COS(RADIANS(E1572))*COS(RADIANS(AC1562))))&gt;90,0,$F$4*$F$5/E1571^2*(SIN(RADIANS(G1575))*SIN(RADIANS(E1572))+COS(RADIANS(G1575))*COS(RADIANS(E1572))*COS(RADIANS(AC1562))))</f>
        <v>#DIV/0!</v>
      </c>
      <c r="AD1575" s="3" t="e">
        <f>IF(DEGREES(ACOS(SIN(RADIANS(G1575))*SIN(RADIANS(E1572))+COS(RADIANS(G1575))*COS(RADIANS(E1572))*COS(RADIANS(AD1562))))&gt;90,0,$F$4*$F$5/E1571^2*(SIN(RADIANS(G1575))*SIN(RADIANS(E1572))+COS(RADIANS(G1575))*COS(RADIANS(E1572))*COS(RADIANS(AD1562))))</f>
        <v>#DIV/0!</v>
      </c>
      <c r="AE1575" s="3" t="e">
        <f>IF(DEGREES(ACOS(SIN(RADIANS(G1575))*SIN(RADIANS(E1572))+COS(RADIANS(G1575))*COS(RADIANS(E1572))*COS(RADIANS(AE1562))))&gt;90,0,$F$4*$F$5/E1571^2*(SIN(RADIANS(G1575))*SIN(RADIANS(E1572))+COS(RADIANS(G1575))*COS(RADIANS(E1572))*COS(RADIANS(AE1562))))</f>
        <v>#DIV/0!</v>
      </c>
      <c r="AF1575" s="3" t="e">
        <f>IF(DEGREES(ACOS(SIN(RADIANS(G1575))*SIN(RADIANS(E1572))+COS(RADIANS(G1575))*COS(RADIANS(E1572))*COS(RADIANS(AF1562))))&gt;90,0,$F$4*$F$5/E1571^2*(SIN(RADIANS(G1575))*SIN(RADIANS(E1572))+COS(RADIANS(G1575))*COS(RADIANS(E1572))*COS(RADIANS(AF1562))))</f>
        <v>#DIV/0!</v>
      </c>
      <c r="AG1575" s="3" t="e">
        <f>IF(DEGREES(ACOS(SIN(RADIANS(G1575))*SIN(RADIANS(E1572))+COS(RADIANS(G1575))*COS(RADIANS(E1572))*COS(RADIANS(AG1562))))&gt;90,0,$F$4*$F$5/E1571^2*(SIN(RADIANS(G1575))*SIN(RADIANS(E1572))+COS(RADIANS(G1575))*COS(RADIANS(E1572))*COS(RADIANS(AG1562))))</f>
        <v>#DIV/0!</v>
      </c>
      <c r="AH1575" s="3" t="e">
        <f>IF(DEGREES(ACOS(SIN(RADIANS(G1575))*SIN(RADIANS(E1572))+COS(RADIANS(G1575))*COS(RADIANS(E1572))*COS(RADIANS(AH1562))))&gt;90,0,$F$4*$F$5/E1571^2*(SIN(RADIANS(G1575))*SIN(RADIANS(E1572))+COS(RADIANS(G1575))*COS(RADIANS(E1572))*COS(RADIANS(AH1562))))</f>
        <v>#DIV/0!</v>
      </c>
      <c r="AI1575" s="3" t="e">
        <f>IF(DEGREES(ACOS(SIN(RADIANS(G1575))*SIN(RADIANS(E1572))+COS(RADIANS(G1575))*COS(RADIANS(E1572))*COS(RADIANS(AI1562))))&gt;90,0,$F$4*$F$5/E1571^2*(SIN(RADIANS(G1575))*SIN(RADIANS(E1572))+COS(RADIANS(G1575))*COS(RADIANS(E1572))*COS(RADIANS(AI1562))))</f>
        <v>#DIV/0!</v>
      </c>
      <c r="AJ1575" s="3" t="e">
        <f>IF(DEGREES(ACOS(SIN(RADIANS(G1575))*SIN(RADIANS(E1572))+COS(RADIANS(G1575))*COS(RADIANS(E1572))*COS(RADIANS(AJ1562))))&gt;90,0,$F$4*$F$5/E1571^2*(SIN(RADIANS(G1575))*SIN(RADIANS(E1572))+COS(RADIANS(G1575))*COS(RADIANS(E1572))*COS(RADIANS(AJ1562))))</f>
        <v>#DIV/0!</v>
      </c>
      <c r="AK1575" s="3">
        <f>IF(DEGREES(ACOS(SIN(RADIANS(G1575))*SIN(RADIANS(E1572))+COS(RADIANS(G1575))*COS(RADIANS(E1572))*COS(RADIANS(AK1562))))&gt;90,0,$F$4*$F$5/E1571^2*(SIN(RADIANS(G1575))*SIN(RADIANS(E1572))+COS(RADIANS(G1575))*COS(RADIANS(E1572))*COS(RADIANS(AK1562))))</f>
        <v>0</v>
      </c>
      <c r="AL1575" s="3">
        <f>IF(DEGREES(ACOS(SIN(RADIANS(G1575))*SIN(RADIANS(E1572))+COS(RADIANS(G1575))*COS(RADIANS(E1572))*COS(RADIANS(AL1562))))&gt;90,0,$F$4*$F$5/E1571^2*(SIN(RADIANS(G1575))*SIN(RADIANS(E1572))+COS(RADIANS(G1575))*COS(RADIANS(E1572))*COS(RADIANS(AL1562))))</f>
        <v>0</v>
      </c>
      <c r="AM1575" s="3">
        <f>IF(DEGREES(ACOS(SIN(RADIANS(G1575))*SIN(RADIANS(E1572))+COS(RADIANS(G1575))*COS(RADIANS(E1572))*COS(RADIANS(AM1562))))&gt;90,0,$F$4*$F$5/E1571^2*(SIN(RADIANS(G1575))*SIN(RADIANS(E1572))+COS(RADIANS(G1575))*COS(RADIANS(E1572))*COS(RADIANS(AM1562))))</f>
        <v>0</v>
      </c>
      <c r="AN1575" s="3">
        <f>IF(DEGREES(ACOS(SIN(RADIANS(G1575))*SIN(RADIANS(E1572))+COS(RADIANS(G1575))*COS(RADIANS(E1572))*COS(RADIANS(AN1562))))&gt;90,0,$F$4*$F$5/E1571^2*(SIN(RADIANS(G1575))*SIN(RADIANS(E1572))+COS(RADIANS(G1575))*COS(RADIANS(E1572))*COS(RADIANS(AN1562))))</f>
        <v>0</v>
      </c>
      <c r="AO1575" s="3">
        <f>IF(DEGREES(ACOS(SIN(RADIANS(G1575))*SIN(RADIANS(E1572))+COS(RADIANS(G1575))*COS(RADIANS(E1572))*COS(RADIANS(AO1562))))&gt;90,0,$F$4*$F$5/E1571^2*(SIN(RADIANS(G1575))*SIN(RADIANS(E1572))+COS(RADIANS(G1575))*COS(RADIANS(E1572))*COS(RADIANS(AO1562))))</f>
        <v>0</v>
      </c>
      <c r="AP1575" s="3">
        <f>IF(DEGREES(ACOS(SIN(RADIANS(G1575))*SIN(RADIANS(E1572))+COS(RADIANS(G1575))*COS(RADIANS(E1572))*COS(RADIANS(AP1562))))&gt;90,0,$F$4*$F$5/E1571^2*(SIN(RADIANS(G1575))*SIN(RADIANS(E1572))+COS(RADIANS(G1575))*COS(RADIANS(E1572))*COS(RADIANS(AP1562))))</f>
        <v>0</v>
      </c>
      <c r="AQ1575" s="3">
        <f>IF(DEGREES(ACOS(SIN(RADIANS(G1575))*SIN(RADIANS(E1572))+COS(RADIANS(G1575))*COS(RADIANS(E1572))*COS(RADIANS(AQ1562))))&gt;90,0,$F$4*$F$5/E1571^2*(SIN(RADIANS(G1575))*SIN(RADIANS(E1572))+COS(RADIANS(G1575))*COS(RADIANS(E1572))*COS(RADIANS(AQ1562))))</f>
        <v>0</v>
      </c>
      <c r="AR1575" s="3">
        <f>IF(DEGREES(ACOS(SIN(RADIANS(G1575))*SIN(RADIANS(E1572))+COS(RADIANS(G1575))*COS(RADIANS(E1572))*COS(RADIANS(AR1562))))&gt;90,0,$F$4*$F$5/E1571^2*(SIN(RADIANS(G1575))*SIN(RADIANS(E1572))+COS(RADIANS(G1575))*COS(RADIANS(E1572))*COS(RADIANS(AR1562))))</f>
        <v>0</v>
      </c>
    </row>
    <row r="1576" spans="2:44" ht="15.75" customHeight="1" x14ac:dyDescent="0.2">
      <c r="G1576" s="3">
        <v>-30</v>
      </c>
      <c r="I1576" s="3">
        <f>IF(DEGREES(ACOS(SIN(RADIANS(G1576))*SIN(RADIANS(E1572))+COS(RADIANS(G1576))*COS(RADIANS(E1572))*COS(RADIANS(I1562))))&gt;90,0,$F$4*$F$5/E1571^2*(SIN(RADIANS(G1576))*SIN(RADIANS(E1572))+COS(RADIANS(G1576))*COS(RADIANS(E1572))*COS(RADIANS(I1562))))</f>
        <v>0</v>
      </c>
      <c r="J1576" s="3">
        <f>IF(DEGREES(ACOS(SIN(RADIANS(G1576))*SIN(RADIANS(E1572))+COS(RADIANS(G1576))*COS(RADIANS(E1572))*COS(RADIANS(J1562))))&gt;90,0,$F$4*$F$5/E1571^2*(SIN(RADIANS(G1576))*SIN(RADIANS(E1572))+COS(RADIANS(G1576))*COS(RADIANS(E1572))*COS(RADIANS(J1562))))</f>
        <v>0</v>
      </c>
      <c r="K1576" s="3">
        <f>IF(DEGREES(ACOS(SIN(RADIANS(G1576))*SIN(RADIANS(E1572))+COS(RADIANS(G1576))*COS(RADIANS(E1572))*COS(RADIANS(K1562))))&gt;90,0,$F$4*$F$5/E1571^2*(SIN(RADIANS(G1576))*SIN(RADIANS(E1572))+COS(RADIANS(G1576))*COS(RADIANS(E1572))*COS(RADIANS(K1562))))</f>
        <v>0</v>
      </c>
      <c r="L1576" s="3">
        <f>IF(DEGREES(ACOS(SIN(RADIANS(G1576))*SIN(RADIANS(E1572))+COS(RADIANS(G1576))*COS(RADIANS(E1572))*COS(RADIANS(L1562))))&gt;90,0,$F$4*$F$5/E1571^2*(SIN(RADIANS(G1576))*SIN(RADIANS(E1572))+COS(RADIANS(G1576))*COS(RADIANS(E1572))*COS(RADIANS(L1562))))</f>
        <v>0</v>
      </c>
      <c r="M1576" s="3">
        <f>IF(DEGREES(ACOS(SIN(RADIANS(G1576))*SIN(RADIANS(E1572))+COS(RADIANS(G1576))*COS(RADIANS(E1572))*COS(RADIANS(M1562))))&gt;90,0,$F$4*$F$5/E1571^2*(SIN(RADIANS(G1576))*SIN(RADIANS(E1572))+COS(RADIANS(G1576))*COS(RADIANS(E1572))*COS(RADIANS(M1562))))</f>
        <v>0</v>
      </c>
      <c r="N1576" s="3">
        <f>IF(DEGREES(ACOS(SIN(RADIANS(G1576))*SIN(RADIANS(E1572))+COS(RADIANS(G1576))*COS(RADIANS(E1572))*COS(RADIANS(N1562))))&gt;90,0,$F$4*$F$5/E1571^2*(SIN(RADIANS(G1576))*SIN(RADIANS(E1572))+COS(RADIANS(G1576))*COS(RADIANS(E1572))*COS(RADIANS(N1562))))</f>
        <v>0</v>
      </c>
      <c r="O1576" s="3">
        <f>IF(DEGREES(ACOS(SIN(RADIANS(G1576))*SIN(RADIANS(E1572))+COS(RADIANS(G1576))*COS(RADIANS(E1572))*COS(RADIANS(O1562))))&gt;90,0,$F$4*$F$5/E1571^2*(SIN(RADIANS(G1576))*SIN(RADIANS(E1572))+COS(RADIANS(G1576))*COS(RADIANS(E1572))*COS(RADIANS(O1562))))</f>
        <v>0</v>
      </c>
      <c r="P1576" s="3">
        <f>IF(DEGREES(ACOS(SIN(RADIANS(G1576))*SIN(RADIANS(E1572))+COS(RADIANS(G1576))*COS(RADIANS(E1572))*COS(RADIANS(P1562))))&gt;90,0,$F$4*$F$5/E1571^2*(SIN(RADIANS(G1576))*SIN(RADIANS(E1572))+COS(RADIANS(G1576))*COS(RADIANS(E1572))*COS(RADIANS(P1562))))</f>
        <v>0</v>
      </c>
      <c r="Q1576" s="3">
        <f>IF(DEGREES(ACOS(SIN(RADIANS(G1576))*SIN(RADIANS(E1572))+COS(RADIANS(G1576))*COS(RADIANS(E1572))*COS(RADIANS(Q1562))))&gt;90,0,$F$4*$F$5/E1571^2*(SIN(RADIANS(G1576))*SIN(RADIANS(E1572))+COS(RADIANS(G1576))*COS(RADIANS(E1572))*COS(RADIANS(Q1562))))</f>
        <v>0</v>
      </c>
      <c r="R1576" s="3" t="e">
        <f>IF(DEGREES(ACOS(SIN(RADIANS(G1576))*SIN(RADIANS(E1572))+COS(RADIANS(G1576))*COS(RADIANS(E1572))*COS(RADIANS(R1562))))&gt;90,0,$F$4*$F$5/E1571^2*(SIN(RADIANS(G1576))*SIN(RADIANS(E1572))+COS(RADIANS(G1576))*COS(RADIANS(E1572))*COS(RADIANS(R1562))))</f>
        <v>#DIV/0!</v>
      </c>
      <c r="S1576" s="3" t="e">
        <f>IF(DEGREES(ACOS(SIN(RADIANS(G1576))*SIN(RADIANS(E1572))+COS(RADIANS(G1576))*COS(RADIANS(E1572))*COS(RADIANS(S1562))))&gt;90,0,$F$4*$F$5/E1571^2*(SIN(RADIANS(G1576))*SIN(RADIANS(E1572))+COS(RADIANS(G1576))*COS(RADIANS(E1572))*COS(RADIANS(S1562))))</f>
        <v>#DIV/0!</v>
      </c>
      <c r="T1576" s="3" t="e">
        <f>IF(DEGREES(ACOS(SIN(RADIANS(G1576))*SIN(RADIANS(E1572))+COS(RADIANS(G1576))*COS(RADIANS(E1572))*COS(RADIANS(T1562))))&gt;90,0,$F$4*$F$5/E1571^2*(SIN(RADIANS(G1576))*SIN(RADIANS(E1572))+COS(RADIANS(G1576))*COS(RADIANS(E1572))*COS(RADIANS(T1562))))</f>
        <v>#DIV/0!</v>
      </c>
      <c r="U1576" s="3" t="e">
        <f>IF(DEGREES(ACOS(SIN(RADIANS(G1576))*SIN(RADIANS(E1572))+COS(RADIANS(G1576))*COS(RADIANS(E1572))*COS(RADIANS(U1562))))&gt;90,0,$F$4*$F$5/E1571^2*(SIN(RADIANS(G1576))*SIN(RADIANS(E1572))+COS(RADIANS(G1576))*COS(RADIANS(E1572))*COS(RADIANS(U1562))))</f>
        <v>#DIV/0!</v>
      </c>
      <c r="V1576" s="3" t="e">
        <f>IF(DEGREES(ACOS(SIN(RADIANS(G1576))*SIN(RADIANS(E1572))+COS(RADIANS(G1576))*COS(RADIANS(E1572))*COS(RADIANS(V1562))))&gt;90,0,$F$4*$F$5/E1571^2*(SIN(RADIANS(G1576))*SIN(RADIANS(E1572))+COS(RADIANS(G1576))*COS(RADIANS(E1572))*COS(RADIANS(V1562))))</f>
        <v>#DIV/0!</v>
      </c>
      <c r="W1576" s="3" t="e">
        <f>IF(DEGREES(ACOS(SIN(RADIANS(G1576))*SIN(RADIANS(E1572))+COS(RADIANS(G1576))*COS(RADIANS(E1572))*COS(RADIANS(W1562))))&gt;90,0,$F$4*$F$5/E1571^2*(SIN(RADIANS(G1576))*SIN(RADIANS(E1572))+COS(RADIANS(G1576))*COS(RADIANS(E1572))*COS(RADIANS(W1562))))</f>
        <v>#DIV/0!</v>
      </c>
      <c r="X1576" s="3" t="e">
        <f>IF(DEGREES(ACOS(SIN(RADIANS(G1576))*SIN(RADIANS(E1572))+COS(RADIANS(G1576))*COS(RADIANS(E1572))*COS(RADIANS(X1562))))&gt;90,0,$F$4*$F$5/E1571^2*(SIN(RADIANS(G1576))*SIN(RADIANS(E1572))+COS(RADIANS(G1576))*COS(RADIANS(E1572))*COS(RADIANS(X1562))))</f>
        <v>#DIV/0!</v>
      </c>
      <c r="Y1576" s="3" t="e">
        <f>IF(DEGREES(ACOS(SIN(RADIANS(G1576))*SIN(RADIANS(E1572))+COS(RADIANS(G1576))*COS(RADIANS(E1572))*COS(RADIANS(Y1562))))&gt;90,0,$F$4*$F$5/E1571^2*(SIN(RADIANS(G1576))*SIN(RADIANS(E1572))+COS(RADIANS(G1576))*COS(RADIANS(E1572))*COS(RADIANS(Y1562))))</f>
        <v>#DIV/0!</v>
      </c>
      <c r="Z1576" s="3" t="e">
        <f>IF(DEGREES(ACOS(SIN(RADIANS(G1576))*SIN(RADIANS(E1572))+COS(RADIANS(G1576))*COS(RADIANS(E1572))*COS(RADIANS(Z1562))))&gt;90,0,$F$4*$F$5/E1571^2*(SIN(RADIANS(G1576))*SIN(RADIANS(E1572))+COS(RADIANS(G1576))*COS(RADIANS(E1572))*COS(RADIANS(Z1562))))</f>
        <v>#DIV/0!</v>
      </c>
      <c r="AA1576" s="3" t="e">
        <f>IF(DEGREES(ACOS(SIN(RADIANS(G1576))*SIN(RADIANS(E1572))+COS(RADIANS(G1576))*COS(RADIANS(E1572))*COS(RADIANS(AA1562))))&gt;90,0,$F$4*$F$5/E1571^2*(SIN(RADIANS(G1576))*SIN(RADIANS(E1572))+COS(RADIANS(G1576))*COS(RADIANS(E1572))*COS(RADIANS(AA1562))))</f>
        <v>#DIV/0!</v>
      </c>
      <c r="AB1576" s="3" t="e">
        <f>IF(DEGREES(ACOS(SIN(RADIANS(G1576))*SIN(RADIANS(E1572))+COS(RADIANS(G1576))*COS(RADIANS(E1572))*COS(RADIANS(AB1562))))&gt;90,0,$F$4*$F$5/E1571^2*(SIN(RADIANS(G1576))*SIN(RADIANS(E1572))+COS(RADIANS(G1576))*COS(RADIANS(E1572))*COS(RADIANS(AB1562))))</f>
        <v>#DIV/0!</v>
      </c>
      <c r="AC1576" s="3" t="e">
        <f>IF(DEGREES(ACOS(SIN(RADIANS(G1576))*SIN(RADIANS(E1572))+COS(RADIANS(G1576))*COS(RADIANS(E1572))*COS(RADIANS(AC1562))))&gt;90,0,$F$4*$F$5/E1571^2*(SIN(RADIANS(G1576))*SIN(RADIANS(E1572))+COS(RADIANS(G1576))*COS(RADIANS(E1572))*COS(RADIANS(AC1562))))</f>
        <v>#DIV/0!</v>
      </c>
      <c r="AD1576" s="3" t="e">
        <f>IF(DEGREES(ACOS(SIN(RADIANS(G1576))*SIN(RADIANS(E1572))+COS(RADIANS(G1576))*COS(RADIANS(E1572))*COS(RADIANS(AD1562))))&gt;90,0,$F$4*$F$5/E1571^2*(SIN(RADIANS(G1576))*SIN(RADIANS(E1572))+COS(RADIANS(G1576))*COS(RADIANS(E1572))*COS(RADIANS(AD1562))))</f>
        <v>#DIV/0!</v>
      </c>
      <c r="AE1576" s="3" t="e">
        <f>IF(DEGREES(ACOS(SIN(RADIANS(G1576))*SIN(RADIANS(E1572))+COS(RADIANS(G1576))*COS(RADIANS(E1572))*COS(RADIANS(AE1562))))&gt;90,0,$F$4*$F$5/E1571^2*(SIN(RADIANS(G1576))*SIN(RADIANS(E1572))+COS(RADIANS(G1576))*COS(RADIANS(E1572))*COS(RADIANS(AE1562))))</f>
        <v>#DIV/0!</v>
      </c>
      <c r="AF1576" s="3" t="e">
        <f>IF(DEGREES(ACOS(SIN(RADIANS(G1576))*SIN(RADIANS(E1572))+COS(RADIANS(G1576))*COS(RADIANS(E1572))*COS(RADIANS(AF1562))))&gt;90,0,$F$4*$F$5/E1571^2*(SIN(RADIANS(G1576))*SIN(RADIANS(E1572))+COS(RADIANS(G1576))*COS(RADIANS(E1572))*COS(RADIANS(AF1562))))</f>
        <v>#DIV/0!</v>
      </c>
      <c r="AG1576" s="3" t="e">
        <f>IF(DEGREES(ACOS(SIN(RADIANS(G1576))*SIN(RADIANS(E1572))+COS(RADIANS(G1576))*COS(RADIANS(E1572))*COS(RADIANS(AG1562))))&gt;90,0,$F$4*$F$5/E1571^2*(SIN(RADIANS(G1576))*SIN(RADIANS(E1572))+COS(RADIANS(G1576))*COS(RADIANS(E1572))*COS(RADIANS(AG1562))))</f>
        <v>#DIV/0!</v>
      </c>
      <c r="AH1576" s="3" t="e">
        <f>IF(DEGREES(ACOS(SIN(RADIANS(G1576))*SIN(RADIANS(E1572))+COS(RADIANS(G1576))*COS(RADIANS(E1572))*COS(RADIANS(AH1562))))&gt;90,0,$F$4*$F$5/E1571^2*(SIN(RADIANS(G1576))*SIN(RADIANS(E1572))+COS(RADIANS(G1576))*COS(RADIANS(E1572))*COS(RADIANS(AH1562))))</f>
        <v>#DIV/0!</v>
      </c>
      <c r="AI1576" s="3" t="e">
        <f>IF(DEGREES(ACOS(SIN(RADIANS(G1576))*SIN(RADIANS(E1572))+COS(RADIANS(G1576))*COS(RADIANS(E1572))*COS(RADIANS(AI1562))))&gt;90,0,$F$4*$F$5/E1571^2*(SIN(RADIANS(G1576))*SIN(RADIANS(E1572))+COS(RADIANS(G1576))*COS(RADIANS(E1572))*COS(RADIANS(AI1562))))</f>
        <v>#DIV/0!</v>
      </c>
      <c r="AJ1576" s="3" t="e">
        <f>IF(DEGREES(ACOS(SIN(RADIANS(G1576))*SIN(RADIANS(E1572))+COS(RADIANS(G1576))*COS(RADIANS(E1572))*COS(RADIANS(AJ1562))))&gt;90,0,$F$4*$F$5/E1571^2*(SIN(RADIANS(G1576))*SIN(RADIANS(E1572))+COS(RADIANS(G1576))*COS(RADIANS(E1572))*COS(RADIANS(AJ1562))))</f>
        <v>#DIV/0!</v>
      </c>
      <c r="AK1576" s="3">
        <f>IF(DEGREES(ACOS(SIN(RADIANS(G1576))*SIN(RADIANS(E1572))+COS(RADIANS(G1576))*COS(RADIANS(E1572))*COS(RADIANS(AK1562))))&gt;90,0,$F$4*$F$5/E1571^2*(SIN(RADIANS(G1576))*SIN(RADIANS(E1572))+COS(RADIANS(G1576))*COS(RADIANS(E1572))*COS(RADIANS(AK1562))))</f>
        <v>0</v>
      </c>
      <c r="AL1576" s="3">
        <f>IF(DEGREES(ACOS(SIN(RADIANS(G1576))*SIN(RADIANS(E1572))+COS(RADIANS(G1576))*COS(RADIANS(E1572))*COS(RADIANS(AL1562))))&gt;90,0,$F$4*$F$5/E1571^2*(SIN(RADIANS(G1576))*SIN(RADIANS(E1572))+COS(RADIANS(G1576))*COS(RADIANS(E1572))*COS(RADIANS(AL1562))))</f>
        <v>0</v>
      </c>
      <c r="AM1576" s="3">
        <f>IF(DEGREES(ACOS(SIN(RADIANS(G1576))*SIN(RADIANS(E1572))+COS(RADIANS(G1576))*COS(RADIANS(E1572))*COS(RADIANS(AM1562))))&gt;90,0,$F$4*$F$5/E1571^2*(SIN(RADIANS(G1576))*SIN(RADIANS(E1572))+COS(RADIANS(G1576))*COS(RADIANS(E1572))*COS(RADIANS(AM1562))))</f>
        <v>0</v>
      </c>
      <c r="AN1576" s="3">
        <f>IF(DEGREES(ACOS(SIN(RADIANS(G1576))*SIN(RADIANS(E1572))+COS(RADIANS(G1576))*COS(RADIANS(E1572))*COS(RADIANS(AN1562))))&gt;90,0,$F$4*$F$5/E1571^2*(SIN(RADIANS(G1576))*SIN(RADIANS(E1572))+COS(RADIANS(G1576))*COS(RADIANS(E1572))*COS(RADIANS(AN1562))))</f>
        <v>0</v>
      </c>
      <c r="AO1576" s="3">
        <f>IF(DEGREES(ACOS(SIN(RADIANS(G1576))*SIN(RADIANS(E1572))+COS(RADIANS(G1576))*COS(RADIANS(E1572))*COS(RADIANS(AO1562))))&gt;90,0,$F$4*$F$5/E1571^2*(SIN(RADIANS(G1576))*SIN(RADIANS(E1572))+COS(RADIANS(G1576))*COS(RADIANS(E1572))*COS(RADIANS(AO1562))))</f>
        <v>0</v>
      </c>
      <c r="AP1576" s="3">
        <f>IF(DEGREES(ACOS(SIN(RADIANS(G1576))*SIN(RADIANS(E1572))+COS(RADIANS(G1576))*COS(RADIANS(E1572))*COS(RADIANS(AP1562))))&gt;90,0,$F$4*$F$5/E1571^2*(SIN(RADIANS(G1576))*SIN(RADIANS(E1572))+COS(RADIANS(G1576))*COS(RADIANS(E1572))*COS(RADIANS(AP1562))))</f>
        <v>0</v>
      </c>
      <c r="AQ1576" s="3">
        <f>IF(DEGREES(ACOS(SIN(RADIANS(G1576))*SIN(RADIANS(E1572))+COS(RADIANS(G1576))*COS(RADIANS(E1572))*COS(RADIANS(AQ1562))))&gt;90,0,$F$4*$F$5/E1571^2*(SIN(RADIANS(G1576))*SIN(RADIANS(E1572))+COS(RADIANS(G1576))*COS(RADIANS(E1572))*COS(RADIANS(AQ1562))))</f>
        <v>0</v>
      </c>
      <c r="AR1576" s="3">
        <f>IF(DEGREES(ACOS(SIN(RADIANS(G1576))*SIN(RADIANS(E1572))+COS(RADIANS(G1576))*COS(RADIANS(E1572))*COS(RADIANS(AR1562))))&gt;90,0,$F$4*$F$5/E1571^2*(SIN(RADIANS(G1576))*SIN(RADIANS(E1572))+COS(RADIANS(G1576))*COS(RADIANS(E1572))*COS(RADIANS(AR1562))))</f>
        <v>0</v>
      </c>
    </row>
    <row r="1577" spans="2:44" ht="15.75" customHeight="1" x14ac:dyDescent="0.2">
      <c r="G1577" s="3">
        <v>-40</v>
      </c>
      <c r="I1577" s="3">
        <f>IF(DEGREES(ACOS(SIN(RADIANS(G1577))*SIN(RADIANS(E1572))+COS(RADIANS(G1577))*COS(RADIANS(E1572))*COS(RADIANS(I1562))))&gt;90,0,$F$4*$F$5/E1571^2*(SIN(RADIANS(G1577))*SIN(RADIANS(E1572))+COS(RADIANS(G1577))*COS(RADIANS(E1572))*COS(RADIANS(I1562))))</f>
        <v>0</v>
      </c>
      <c r="J1577" s="3">
        <f>IF(DEGREES(ACOS(SIN(RADIANS(G1577))*SIN(RADIANS(E1572))+COS(RADIANS(G1577))*COS(RADIANS(E1572))*COS(RADIANS(J1562))))&gt;90,0,$F$4*$F$5/E1571^2*(SIN(RADIANS(G1577))*SIN(RADIANS(E1572))+COS(RADIANS(G1577))*COS(RADIANS(E1572))*COS(RADIANS(J1562))))</f>
        <v>0</v>
      </c>
      <c r="K1577" s="3">
        <f>IF(DEGREES(ACOS(SIN(RADIANS(G1577))*SIN(RADIANS(E1572))+COS(RADIANS(G1577))*COS(RADIANS(E1572))*COS(RADIANS(K1562))))&gt;90,0,$F$4*$F$5/E1571^2*(SIN(RADIANS(G1577))*SIN(RADIANS(E1572))+COS(RADIANS(G1577))*COS(RADIANS(E1572))*COS(RADIANS(K1562))))</f>
        <v>0</v>
      </c>
      <c r="L1577" s="3">
        <f>IF(DEGREES(ACOS(SIN(RADIANS(G1577))*SIN(RADIANS(E1572))+COS(RADIANS(G1577))*COS(RADIANS(E1572))*COS(RADIANS(L1562))))&gt;90,0,$F$4*$F$5/E1571^2*(SIN(RADIANS(G1577))*SIN(RADIANS(E1572))+COS(RADIANS(G1577))*COS(RADIANS(E1572))*COS(RADIANS(L1562))))</f>
        <v>0</v>
      </c>
      <c r="M1577" s="3">
        <f>IF(DEGREES(ACOS(SIN(RADIANS(G1577))*SIN(RADIANS(E1572))+COS(RADIANS(G1577))*COS(RADIANS(E1572))*COS(RADIANS(M1562))))&gt;90,0,$F$4*$F$5/E1571^2*(SIN(RADIANS(G1577))*SIN(RADIANS(E1572))+COS(RADIANS(G1577))*COS(RADIANS(E1572))*COS(RADIANS(M1562))))</f>
        <v>0</v>
      </c>
      <c r="N1577" s="3">
        <f>IF(DEGREES(ACOS(SIN(RADIANS(G1577))*SIN(RADIANS(E1572))+COS(RADIANS(G1577))*COS(RADIANS(E1572))*COS(RADIANS(N1562))))&gt;90,0,$F$4*$F$5/E1571^2*(SIN(RADIANS(G1577))*SIN(RADIANS(E1572))+COS(RADIANS(G1577))*COS(RADIANS(E1572))*COS(RADIANS(N1562))))</f>
        <v>0</v>
      </c>
      <c r="O1577" s="3">
        <f>IF(DEGREES(ACOS(SIN(RADIANS(G1577))*SIN(RADIANS(E1572))+COS(RADIANS(G1577))*COS(RADIANS(E1572))*COS(RADIANS(O1562))))&gt;90,0,$F$4*$F$5/E1571^2*(SIN(RADIANS(G1577))*SIN(RADIANS(E1572))+COS(RADIANS(G1577))*COS(RADIANS(E1572))*COS(RADIANS(O1562))))</f>
        <v>0</v>
      </c>
      <c r="P1577" s="3">
        <f>IF(DEGREES(ACOS(SIN(RADIANS(G1577))*SIN(RADIANS(E1572))+COS(RADIANS(G1577))*COS(RADIANS(E1572))*COS(RADIANS(P1562))))&gt;90,0,$F$4*$F$5/E1571^2*(SIN(RADIANS(G1577))*SIN(RADIANS(E1572))+COS(RADIANS(G1577))*COS(RADIANS(E1572))*COS(RADIANS(P1562))))</f>
        <v>0</v>
      </c>
      <c r="Q1577" s="3">
        <f>IF(DEGREES(ACOS(SIN(RADIANS(G1577))*SIN(RADIANS(E1572))+COS(RADIANS(G1577))*COS(RADIANS(E1572))*COS(RADIANS(Q1562))))&gt;90,0,$F$4*$F$5/E1571^2*(SIN(RADIANS(G1577))*SIN(RADIANS(E1572))+COS(RADIANS(G1577))*COS(RADIANS(E1572))*COS(RADIANS(Q1562))))</f>
        <v>0</v>
      </c>
      <c r="R1577" s="3" t="e">
        <f>IF(DEGREES(ACOS(SIN(RADIANS(G1577))*SIN(RADIANS(E1572))+COS(RADIANS(G1577))*COS(RADIANS(E1572))*COS(RADIANS(R1562))))&gt;90,0,$F$4*$F$5/E1571^2*(SIN(RADIANS(G1577))*SIN(RADIANS(E1572))+COS(RADIANS(G1577))*COS(RADIANS(E1572))*COS(RADIANS(R1562))))</f>
        <v>#DIV/0!</v>
      </c>
      <c r="S1577" s="3" t="e">
        <f>IF(DEGREES(ACOS(SIN(RADIANS(G1577))*SIN(RADIANS(E1572))+COS(RADIANS(G1577))*COS(RADIANS(E1572))*COS(RADIANS(S1562))))&gt;90,0,$F$4*$F$5/E1571^2*(SIN(RADIANS(G1577))*SIN(RADIANS(E1572))+COS(RADIANS(G1577))*COS(RADIANS(E1572))*COS(RADIANS(S1562))))</f>
        <v>#DIV/0!</v>
      </c>
      <c r="T1577" s="3" t="e">
        <f>IF(DEGREES(ACOS(SIN(RADIANS(G1577))*SIN(RADIANS(E1572))+COS(RADIANS(G1577))*COS(RADIANS(E1572))*COS(RADIANS(T1562))))&gt;90,0,$F$4*$F$5/E1571^2*(SIN(RADIANS(G1577))*SIN(RADIANS(E1572))+COS(RADIANS(G1577))*COS(RADIANS(E1572))*COS(RADIANS(T1562))))</f>
        <v>#DIV/0!</v>
      </c>
      <c r="U1577" s="3" t="e">
        <f>IF(DEGREES(ACOS(SIN(RADIANS(G1577))*SIN(RADIANS(E1572))+COS(RADIANS(G1577))*COS(RADIANS(E1572))*COS(RADIANS(U1562))))&gt;90,0,$F$4*$F$5/E1571^2*(SIN(RADIANS(G1577))*SIN(RADIANS(E1572))+COS(RADIANS(G1577))*COS(RADIANS(E1572))*COS(RADIANS(U1562))))</f>
        <v>#DIV/0!</v>
      </c>
      <c r="V1577" s="3" t="e">
        <f>IF(DEGREES(ACOS(SIN(RADIANS(G1577))*SIN(RADIANS(E1572))+COS(RADIANS(G1577))*COS(RADIANS(E1572))*COS(RADIANS(V1562))))&gt;90,0,$F$4*$F$5/E1571^2*(SIN(RADIANS(G1577))*SIN(RADIANS(E1572))+COS(RADIANS(G1577))*COS(RADIANS(E1572))*COS(RADIANS(V1562))))</f>
        <v>#DIV/0!</v>
      </c>
      <c r="W1577" s="3" t="e">
        <f>IF(DEGREES(ACOS(SIN(RADIANS(G1577))*SIN(RADIANS(E1572))+COS(RADIANS(G1577))*COS(RADIANS(E1572))*COS(RADIANS(W1562))))&gt;90,0,$F$4*$F$5/E1571^2*(SIN(RADIANS(G1577))*SIN(RADIANS(E1572))+COS(RADIANS(G1577))*COS(RADIANS(E1572))*COS(RADIANS(W1562))))</f>
        <v>#DIV/0!</v>
      </c>
      <c r="X1577" s="3" t="e">
        <f>IF(DEGREES(ACOS(SIN(RADIANS(G1577))*SIN(RADIANS(E1572))+COS(RADIANS(G1577))*COS(RADIANS(E1572))*COS(RADIANS(X1562))))&gt;90,0,$F$4*$F$5/E1571^2*(SIN(RADIANS(G1577))*SIN(RADIANS(E1572))+COS(RADIANS(G1577))*COS(RADIANS(E1572))*COS(RADIANS(X1562))))</f>
        <v>#DIV/0!</v>
      </c>
      <c r="Y1577" s="3" t="e">
        <f>IF(DEGREES(ACOS(SIN(RADIANS(G1577))*SIN(RADIANS(E1572))+COS(RADIANS(G1577))*COS(RADIANS(E1572))*COS(RADIANS(Y1562))))&gt;90,0,$F$4*$F$5/E1571^2*(SIN(RADIANS(G1577))*SIN(RADIANS(E1572))+COS(RADIANS(G1577))*COS(RADIANS(E1572))*COS(RADIANS(Y1562))))</f>
        <v>#DIV/0!</v>
      </c>
      <c r="Z1577" s="3" t="e">
        <f>IF(DEGREES(ACOS(SIN(RADIANS(G1577))*SIN(RADIANS(E1572))+COS(RADIANS(G1577))*COS(RADIANS(E1572))*COS(RADIANS(Z1562))))&gt;90,0,$F$4*$F$5/E1571^2*(SIN(RADIANS(G1577))*SIN(RADIANS(E1572))+COS(RADIANS(G1577))*COS(RADIANS(E1572))*COS(RADIANS(Z1562))))</f>
        <v>#DIV/0!</v>
      </c>
      <c r="AA1577" s="3" t="e">
        <f>IF(DEGREES(ACOS(SIN(RADIANS(G1577))*SIN(RADIANS(E1572))+COS(RADIANS(G1577))*COS(RADIANS(E1572))*COS(RADIANS(AA1562))))&gt;90,0,$F$4*$F$5/E1571^2*(SIN(RADIANS(G1577))*SIN(RADIANS(E1572))+COS(RADIANS(G1577))*COS(RADIANS(E1572))*COS(RADIANS(AA1562))))</f>
        <v>#DIV/0!</v>
      </c>
      <c r="AB1577" s="3" t="e">
        <f>IF(DEGREES(ACOS(SIN(RADIANS(G1577))*SIN(RADIANS(E1572))+COS(RADIANS(G1577))*COS(RADIANS(E1572))*COS(RADIANS(AB1562))))&gt;90,0,$F$4*$F$5/E1571^2*(SIN(RADIANS(G1577))*SIN(RADIANS(E1572))+COS(RADIANS(G1577))*COS(RADIANS(E1572))*COS(RADIANS(AB1562))))</f>
        <v>#DIV/0!</v>
      </c>
      <c r="AC1577" s="3" t="e">
        <f>IF(DEGREES(ACOS(SIN(RADIANS(G1577))*SIN(RADIANS(E1572))+COS(RADIANS(G1577))*COS(RADIANS(E1572))*COS(RADIANS(AC1562))))&gt;90,0,$F$4*$F$5/E1571^2*(SIN(RADIANS(G1577))*SIN(RADIANS(E1572))+COS(RADIANS(G1577))*COS(RADIANS(E1572))*COS(RADIANS(AC1562))))</f>
        <v>#DIV/0!</v>
      </c>
      <c r="AD1577" s="3" t="e">
        <f>IF(DEGREES(ACOS(SIN(RADIANS(G1577))*SIN(RADIANS(E1572))+COS(RADIANS(G1577))*COS(RADIANS(E1572))*COS(RADIANS(AD1562))))&gt;90,0,$F$4*$F$5/E1571^2*(SIN(RADIANS(G1577))*SIN(RADIANS(E1572))+COS(RADIANS(G1577))*COS(RADIANS(E1572))*COS(RADIANS(AD1562))))</f>
        <v>#DIV/0!</v>
      </c>
      <c r="AE1577" s="3" t="e">
        <f>IF(DEGREES(ACOS(SIN(RADIANS(G1577))*SIN(RADIANS(E1572))+COS(RADIANS(G1577))*COS(RADIANS(E1572))*COS(RADIANS(AE1562))))&gt;90,0,$F$4*$F$5/E1571^2*(SIN(RADIANS(G1577))*SIN(RADIANS(E1572))+COS(RADIANS(G1577))*COS(RADIANS(E1572))*COS(RADIANS(AE1562))))</f>
        <v>#DIV/0!</v>
      </c>
      <c r="AF1577" s="3" t="e">
        <f>IF(DEGREES(ACOS(SIN(RADIANS(G1577))*SIN(RADIANS(E1572))+COS(RADIANS(G1577))*COS(RADIANS(E1572))*COS(RADIANS(AF1562))))&gt;90,0,$F$4*$F$5/E1571^2*(SIN(RADIANS(G1577))*SIN(RADIANS(E1572))+COS(RADIANS(G1577))*COS(RADIANS(E1572))*COS(RADIANS(AF1562))))</f>
        <v>#DIV/0!</v>
      </c>
      <c r="AG1577" s="3" t="e">
        <f>IF(DEGREES(ACOS(SIN(RADIANS(G1577))*SIN(RADIANS(E1572))+COS(RADIANS(G1577))*COS(RADIANS(E1572))*COS(RADIANS(AG1562))))&gt;90,0,$F$4*$F$5/E1571^2*(SIN(RADIANS(G1577))*SIN(RADIANS(E1572))+COS(RADIANS(G1577))*COS(RADIANS(E1572))*COS(RADIANS(AG1562))))</f>
        <v>#DIV/0!</v>
      </c>
      <c r="AH1577" s="3" t="e">
        <f>IF(DEGREES(ACOS(SIN(RADIANS(G1577))*SIN(RADIANS(E1572))+COS(RADIANS(G1577))*COS(RADIANS(E1572))*COS(RADIANS(AH1562))))&gt;90,0,$F$4*$F$5/E1571^2*(SIN(RADIANS(G1577))*SIN(RADIANS(E1572))+COS(RADIANS(G1577))*COS(RADIANS(E1572))*COS(RADIANS(AH1562))))</f>
        <v>#DIV/0!</v>
      </c>
      <c r="AI1577" s="3" t="e">
        <f>IF(DEGREES(ACOS(SIN(RADIANS(G1577))*SIN(RADIANS(E1572))+COS(RADIANS(G1577))*COS(RADIANS(E1572))*COS(RADIANS(AI1562))))&gt;90,0,$F$4*$F$5/E1571^2*(SIN(RADIANS(G1577))*SIN(RADIANS(E1572))+COS(RADIANS(G1577))*COS(RADIANS(E1572))*COS(RADIANS(AI1562))))</f>
        <v>#DIV/0!</v>
      </c>
      <c r="AJ1577" s="3" t="e">
        <f>IF(DEGREES(ACOS(SIN(RADIANS(G1577))*SIN(RADIANS(E1572))+COS(RADIANS(G1577))*COS(RADIANS(E1572))*COS(RADIANS(AJ1562))))&gt;90,0,$F$4*$F$5/E1571^2*(SIN(RADIANS(G1577))*SIN(RADIANS(E1572))+COS(RADIANS(G1577))*COS(RADIANS(E1572))*COS(RADIANS(AJ1562))))</f>
        <v>#DIV/0!</v>
      </c>
      <c r="AK1577" s="3">
        <f>IF(DEGREES(ACOS(SIN(RADIANS(G1577))*SIN(RADIANS(E1572))+COS(RADIANS(G1577))*COS(RADIANS(E1572))*COS(RADIANS(AK1562))))&gt;90,0,$F$4*$F$5/E1571^2*(SIN(RADIANS(G1577))*SIN(RADIANS(E1572))+COS(RADIANS(G1577))*COS(RADIANS(E1572))*COS(RADIANS(AK1562))))</f>
        <v>0</v>
      </c>
      <c r="AL1577" s="3">
        <f>IF(DEGREES(ACOS(SIN(RADIANS(G1577))*SIN(RADIANS(E1572))+COS(RADIANS(G1577))*COS(RADIANS(E1572))*COS(RADIANS(AL1562))))&gt;90,0,$F$4*$F$5/E1571^2*(SIN(RADIANS(G1577))*SIN(RADIANS(E1572))+COS(RADIANS(G1577))*COS(RADIANS(E1572))*COS(RADIANS(AL1562))))</f>
        <v>0</v>
      </c>
      <c r="AM1577" s="3">
        <f>IF(DEGREES(ACOS(SIN(RADIANS(G1577))*SIN(RADIANS(E1572))+COS(RADIANS(G1577))*COS(RADIANS(E1572))*COS(RADIANS(AM1562))))&gt;90,0,$F$4*$F$5/E1571^2*(SIN(RADIANS(G1577))*SIN(RADIANS(E1572))+COS(RADIANS(G1577))*COS(RADIANS(E1572))*COS(RADIANS(AM1562))))</f>
        <v>0</v>
      </c>
      <c r="AN1577" s="3">
        <f>IF(DEGREES(ACOS(SIN(RADIANS(G1577))*SIN(RADIANS(E1572))+COS(RADIANS(G1577))*COS(RADIANS(E1572))*COS(RADIANS(AN1562))))&gt;90,0,$F$4*$F$5/E1571^2*(SIN(RADIANS(G1577))*SIN(RADIANS(E1572))+COS(RADIANS(G1577))*COS(RADIANS(E1572))*COS(RADIANS(AN1562))))</f>
        <v>0</v>
      </c>
      <c r="AO1577" s="3">
        <f>IF(DEGREES(ACOS(SIN(RADIANS(G1577))*SIN(RADIANS(E1572))+COS(RADIANS(G1577))*COS(RADIANS(E1572))*COS(RADIANS(AO1562))))&gt;90,0,$F$4*$F$5/E1571^2*(SIN(RADIANS(G1577))*SIN(RADIANS(E1572))+COS(RADIANS(G1577))*COS(RADIANS(E1572))*COS(RADIANS(AO1562))))</f>
        <v>0</v>
      </c>
      <c r="AP1577" s="3">
        <f>IF(DEGREES(ACOS(SIN(RADIANS(G1577))*SIN(RADIANS(E1572))+COS(RADIANS(G1577))*COS(RADIANS(E1572))*COS(RADIANS(AP1562))))&gt;90,0,$F$4*$F$5/E1571^2*(SIN(RADIANS(G1577))*SIN(RADIANS(E1572))+COS(RADIANS(G1577))*COS(RADIANS(E1572))*COS(RADIANS(AP1562))))</f>
        <v>0</v>
      </c>
      <c r="AQ1577" s="3">
        <f>IF(DEGREES(ACOS(SIN(RADIANS(G1577))*SIN(RADIANS(E1572))+COS(RADIANS(G1577))*COS(RADIANS(E1572))*COS(RADIANS(AQ1562))))&gt;90,0,$F$4*$F$5/E1571^2*(SIN(RADIANS(G1577))*SIN(RADIANS(E1572))+COS(RADIANS(G1577))*COS(RADIANS(E1572))*COS(RADIANS(AQ1562))))</f>
        <v>0</v>
      </c>
      <c r="AR1577" s="3">
        <f>IF(DEGREES(ACOS(SIN(RADIANS(G1577))*SIN(RADIANS(E1572))+COS(RADIANS(G1577))*COS(RADIANS(E1572))*COS(RADIANS(AR1562))))&gt;90,0,$F$4*$F$5/E1571^2*(SIN(RADIANS(G1577))*SIN(RADIANS(E1572))+COS(RADIANS(G1577))*COS(RADIANS(E1572))*COS(RADIANS(AR1562))))</f>
        <v>0</v>
      </c>
    </row>
    <row r="1578" spans="2:44" ht="15.75" customHeight="1" x14ac:dyDescent="0.2">
      <c r="G1578" s="3">
        <v>-50</v>
      </c>
      <c r="I1578" s="3">
        <f>IF(DEGREES(ACOS(SIN(RADIANS(G1578))*SIN(RADIANS(E1572))+COS(RADIANS(G1578))*COS(RADIANS(E1572))*COS(RADIANS(I1562))))&gt;90,0,$F$4*$F$5/E1571^2*(SIN(RADIANS(G1578))*SIN(RADIANS(E1572))+COS(RADIANS(G1578))*COS(RADIANS(E1572))*COS(RADIANS(I1562))))</f>
        <v>0</v>
      </c>
      <c r="J1578" s="3">
        <f>IF(DEGREES(ACOS(SIN(RADIANS(G1578))*SIN(RADIANS(E1572))+COS(RADIANS(G1578))*COS(RADIANS(E1572))*COS(RADIANS(J1562))))&gt;90,0,$F$4*$F$5/E1571^2*(SIN(RADIANS(G1578))*SIN(RADIANS(E1572))+COS(RADIANS(G1578))*COS(RADIANS(E1572))*COS(RADIANS(J1562))))</f>
        <v>0</v>
      </c>
      <c r="K1578" s="3">
        <f>IF(DEGREES(ACOS(SIN(RADIANS(G1578))*SIN(RADIANS(E1572))+COS(RADIANS(G1578))*COS(RADIANS(E1572))*COS(RADIANS(K1562))))&gt;90,0,$F$4*$F$5/E1571^2*(SIN(RADIANS(G1578))*SIN(RADIANS(E1572))+COS(RADIANS(G1578))*COS(RADIANS(E1572))*COS(RADIANS(K1562))))</f>
        <v>0</v>
      </c>
      <c r="L1578" s="3">
        <f>IF(DEGREES(ACOS(SIN(RADIANS(G1578))*SIN(RADIANS(E1572))+COS(RADIANS(G1578))*COS(RADIANS(E1572))*COS(RADIANS(L1562))))&gt;90,0,$F$4*$F$5/E1571^2*(SIN(RADIANS(G1578))*SIN(RADIANS(E1572))+COS(RADIANS(G1578))*COS(RADIANS(E1572))*COS(RADIANS(L1562))))</f>
        <v>0</v>
      </c>
      <c r="M1578" s="3">
        <f>IF(DEGREES(ACOS(SIN(RADIANS(G1578))*SIN(RADIANS(E1572))+COS(RADIANS(G1578))*COS(RADIANS(E1572))*COS(RADIANS(M1562))))&gt;90,0,$F$4*$F$5/E1571^2*(SIN(RADIANS(G1578))*SIN(RADIANS(E1572))+COS(RADIANS(G1578))*COS(RADIANS(E1572))*COS(RADIANS(M1562))))</f>
        <v>0</v>
      </c>
      <c r="N1578" s="3">
        <f>IF(DEGREES(ACOS(SIN(RADIANS(G1578))*SIN(RADIANS(E1572))+COS(RADIANS(G1578))*COS(RADIANS(E1572))*COS(RADIANS(N1562))))&gt;90,0,$F$4*$F$5/E1571^2*(SIN(RADIANS(G1578))*SIN(RADIANS(E1572))+COS(RADIANS(G1578))*COS(RADIANS(E1572))*COS(RADIANS(N1562))))</f>
        <v>0</v>
      </c>
      <c r="O1578" s="3">
        <f>IF(DEGREES(ACOS(SIN(RADIANS(G1578))*SIN(RADIANS(E1572))+COS(RADIANS(G1578))*COS(RADIANS(E1572))*COS(RADIANS(O1562))))&gt;90,0,$F$4*$F$5/E1571^2*(SIN(RADIANS(G1578))*SIN(RADIANS(E1572))+COS(RADIANS(G1578))*COS(RADIANS(E1572))*COS(RADIANS(O1562))))</f>
        <v>0</v>
      </c>
      <c r="P1578" s="3">
        <f>IF(DEGREES(ACOS(SIN(RADIANS(G1578))*SIN(RADIANS(E1572))+COS(RADIANS(G1578))*COS(RADIANS(E1572))*COS(RADIANS(P1562))))&gt;90,0,$F$4*$F$5/E1571^2*(SIN(RADIANS(G1578))*SIN(RADIANS(E1572))+COS(RADIANS(G1578))*COS(RADIANS(E1572))*COS(RADIANS(P1562))))</f>
        <v>0</v>
      </c>
      <c r="Q1578" s="3">
        <f>IF(DEGREES(ACOS(SIN(RADIANS(G1578))*SIN(RADIANS(E1572))+COS(RADIANS(G1578))*COS(RADIANS(E1572))*COS(RADIANS(Q1562))))&gt;90,0,$F$4*$F$5/E1571^2*(SIN(RADIANS(G1578))*SIN(RADIANS(E1572))+COS(RADIANS(G1578))*COS(RADIANS(E1572))*COS(RADIANS(Q1562))))</f>
        <v>0</v>
      </c>
      <c r="R1578" s="3" t="e">
        <f>IF(DEGREES(ACOS(SIN(RADIANS(G1578))*SIN(RADIANS(E1572))+COS(RADIANS(G1578))*COS(RADIANS(E1572))*COS(RADIANS(R1562))))&gt;90,0,$F$4*$F$5/E1571^2*(SIN(RADIANS(G1578))*SIN(RADIANS(E1572))+COS(RADIANS(G1578))*COS(RADIANS(E1572))*COS(RADIANS(R1562))))</f>
        <v>#DIV/0!</v>
      </c>
      <c r="S1578" s="3" t="e">
        <f>IF(DEGREES(ACOS(SIN(RADIANS(G1578))*SIN(RADIANS(E1572))+COS(RADIANS(G1578))*COS(RADIANS(E1572))*COS(RADIANS(S1562))))&gt;90,0,$F$4*$F$5/E1571^2*(SIN(RADIANS(G1578))*SIN(RADIANS(E1572))+COS(RADIANS(G1578))*COS(RADIANS(E1572))*COS(RADIANS(S1562))))</f>
        <v>#DIV/0!</v>
      </c>
      <c r="T1578" s="3" t="e">
        <f>IF(DEGREES(ACOS(SIN(RADIANS(G1578))*SIN(RADIANS(E1572))+COS(RADIANS(G1578))*COS(RADIANS(E1572))*COS(RADIANS(T1562))))&gt;90,0,$F$4*$F$5/E1571^2*(SIN(RADIANS(G1578))*SIN(RADIANS(E1572))+COS(RADIANS(G1578))*COS(RADIANS(E1572))*COS(RADIANS(T1562))))</f>
        <v>#DIV/0!</v>
      </c>
      <c r="U1578" s="3" t="e">
        <f>IF(DEGREES(ACOS(SIN(RADIANS(G1578))*SIN(RADIANS(E1572))+COS(RADIANS(G1578))*COS(RADIANS(E1572))*COS(RADIANS(U1562))))&gt;90,0,$F$4*$F$5/E1571^2*(SIN(RADIANS(G1578))*SIN(RADIANS(E1572))+COS(RADIANS(G1578))*COS(RADIANS(E1572))*COS(RADIANS(U1562))))</f>
        <v>#DIV/0!</v>
      </c>
      <c r="V1578" s="3" t="e">
        <f>IF(DEGREES(ACOS(SIN(RADIANS(G1578))*SIN(RADIANS(E1572))+COS(RADIANS(G1578))*COS(RADIANS(E1572))*COS(RADIANS(V1562))))&gt;90,0,$F$4*$F$5/E1571^2*(SIN(RADIANS(G1578))*SIN(RADIANS(E1572))+COS(RADIANS(G1578))*COS(RADIANS(E1572))*COS(RADIANS(V1562))))</f>
        <v>#DIV/0!</v>
      </c>
      <c r="W1578" s="3" t="e">
        <f>IF(DEGREES(ACOS(SIN(RADIANS(G1578))*SIN(RADIANS(E1572))+COS(RADIANS(G1578))*COS(RADIANS(E1572))*COS(RADIANS(W1562))))&gt;90,0,$F$4*$F$5/E1571^2*(SIN(RADIANS(G1578))*SIN(RADIANS(E1572))+COS(RADIANS(G1578))*COS(RADIANS(E1572))*COS(RADIANS(W1562))))</f>
        <v>#DIV/0!</v>
      </c>
      <c r="X1578" s="3" t="e">
        <f>IF(DEGREES(ACOS(SIN(RADIANS(G1578))*SIN(RADIANS(E1572))+COS(RADIANS(G1578))*COS(RADIANS(E1572))*COS(RADIANS(X1562))))&gt;90,0,$F$4*$F$5/E1571^2*(SIN(RADIANS(G1578))*SIN(RADIANS(E1572))+COS(RADIANS(G1578))*COS(RADIANS(E1572))*COS(RADIANS(X1562))))</f>
        <v>#DIV/0!</v>
      </c>
      <c r="Y1578" s="3" t="e">
        <f>IF(DEGREES(ACOS(SIN(RADIANS(G1578))*SIN(RADIANS(E1572))+COS(RADIANS(G1578))*COS(RADIANS(E1572))*COS(RADIANS(Y1562))))&gt;90,0,$F$4*$F$5/E1571^2*(SIN(RADIANS(G1578))*SIN(RADIANS(E1572))+COS(RADIANS(G1578))*COS(RADIANS(E1572))*COS(RADIANS(Y1562))))</f>
        <v>#DIV/0!</v>
      </c>
      <c r="Z1578" s="3" t="e">
        <f>IF(DEGREES(ACOS(SIN(RADIANS(G1578))*SIN(RADIANS(E1572))+COS(RADIANS(G1578))*COS(RADIANS(E1572))*COS(RADIANS(Z1562))))&gt;90,0,$F$4*$F$5/E1571^2*(SIN(RADIANS(G1578))*SIN(RADIANS(E1572))+COS(RADIANS(G1578))*COS(RADIANS(E1572))*COS(RADIANS(Z1562))))</f>
        <v>#DIV/0!</v>
      </c>
      <c r="AA1578" s="3" t="e">
        <f>IF(DEGREES(ACOS(SIN(RADIANS(G1578))*SIN(RADIANS(E1572))+COS(RADIANS(G1578))*COS(RADIANS(E1572))*COS(RADIANS(AA1562))))&gt;90,0,$F$4*$F$5/E1571^2*(SIN(RADIANS(G1578))*SIN(RADIANS(E1572))+COS(RADIANS(G1578))*COS(RADIANS(E1572))*COS(RADIANS(AA1562))))</f>
        <v>#DIV/0!</v>
      </c>
      <c r="AB1578" s="3" t="e">
        <f>IF(DEGREES(ACOS(SIN(RADIANS(G1578))*SIN(RADIANS(E1572))+COS(RADIANS(G1578))*COS(RADIANS(E1572))*COS(RADIANS(AB1562))))&gt;90,0,$F$4*$F$5/E1571^2*(SIN(RADIANS(G1578))*SIN(RADIANS(E1572))+COS(RADIANS(G1578))*COS(RADIANS(E1572))*COS(RADIANS(AB1562))))</f>
        <v>#DIV/0!</v>
      </c>
      <c r="AC1578" s="3" t="e">
        <f>IF(DEGREES(ACOS(SIN(RADIANS(G1578))*SIN(RADIANS(E1572))+COS(RADIANS(G1578))*COS(RADIANS(E1572))*COS(RADIANS(AC1562))))&gt;90,0,$F$4*$F$5/E1571^2*(SIN(RADIANS(G1578))*SIN(RADIANS(E1572))+COS(RADIANS(G1578))*COS(RADIANS(E1572))*COS(RADIANS(AC1562))))</f>
        <v>#DIV/0!</v>
      </c>
      <c r="AD1578" s="3" t="e">
        <f>IF(DEGREES(ACOS(SIN(RADIANS(G1578))*SIN(RADIANS(E1572))+COS(RADIANS(G1578))*COS(RADIANS(E1572))*COS(RADIANS(AD1562))))&gt;90,0,$F$4*$F$5/E1571^2*(SIN(RADIANS(G1578))*SIN(RADIANS(E1572))+COS(RADIANS(G1578))*COS(RADIANS(E1572))*COS(RADIANS(AD1562))))</f>
        <v>#DIV/0!</v>
      </c>
      <c r="AE1578" s="3" t="e">
        <f>IF(DEGREES(ACOS(SIN(RADIANS(G1578))*SIN(RADIANS(E1572))+COS(RADIANS(G1578))*COS(RADIANS(E1572))*COS(RADIANS(AE1562))))&gt;90,0,$F$4*$F$5/E1571^2*(SIN(RADIANS(G1578))*SIN(RADIANS(E1572))+COS(RADIANS(G1578))*COS(RADIANS(E1572))*COS(RADIANS(AE1562))))</f>
        <v>#DIV/0!</v>
      </c>
      <c r="AF1578" s="3" t="e">
        <f>IF(DEGREES(ACOS(SIN(RADIANS(G1578))*SIN(RADIANS(E1572))+COS(RADIANS(G1578))*COS(RADIANS(E1572))*COS(RADIANS(AF1562))))&gt;90,0,$F$4*$F$5/E1571^2*(SIN(RADIANS(G1578))*SIN(RADIANS(E1572))+COS(RADIANS(G1578))*COS(RADIANS(E1572))*COS(RADIANS(AF1562))))</f>
        <v>#DIV/0!</v>
      </c>
      <c r="AG1578" s="3" t="e">
        <f>IF(DEGREES(ACOS(SIN(RADIANS(G1578))*SIN(RADIANS(E1572))+COS(RADIANS(G1578))*COS(RADIANS(E1572))*COS(RADIANS(AG1562))))&gt;90,0,$F$4*$F$5/E1571^2*(SIN(RADIANS(G1578))*SIN(RADIANS(E1572))+COS(RADIANS(G1578))*COS(RADIANS(E1572))*COS(RADIANS(AG1562))))</f>
        <v>#DIV/0!</v>
      </c>
      <c r="AH1578" s="3" t="e">
        <f>IF(DEGREES(ACOS(SIN(RADIANS(G1578))*SIN(RADIANS(E1572))+COS(RADIANS(G1578))*COS(RADIANS(E1572))*COS(RADIANS(AH1562))))&gt;90,0,$F$4*$F$5/E1571^2*(SIN(RADIANS(G1578))*SIN(RADIANS(E1572))+COS(RADIANS(G1578))*COS(RADIANS(E1572))*COS(RADIANS(AH1562))))</f>
        <v>#DIV/0!</v>
      </c>
      <c r="AI1578" s="3" t="e">
        <f>IF(DEGREES(ACOS(SIN(RADIANS(G1578))*SIN(RADIANS(E1572))+COS(RADIANS(G1578))*COS(RADIANS(E1572))*COS(RADIANS(AI1562))))&gt;90,0,$F$4*$F$5/E1571^2*(SIN(RADIANS(G1578))*SIN(RADIANS(E1572))+COS(RADIANS(G1578))*COS(RADIANS(E1572))*COS(RADIANS(AI1562))))</f>
        <v>#DIV/0!</v>
      </c>
      <c r="AJ1578" s="3" t="e">
        <f>IF(DEGREES(ACOS(SIN(RADIANS(G1578))*SIN(RADIANS(E1572))+COS(RADIANS(G1578))*COS(RADIANS(E1572))*COS(RADIANS(AJ1562))))&gt;90,0,$F$4*$F$5/E1571^2*(SIN(RADIANS(G1578))*SIN(RADIANS(E1572))+COS(RADIANS(G1578))*COS(RADIANS(E1572))*COS(RADIANS(AJ1562))))</f>
        <v>#DIV/0!</v>
      </c>
      <c r="AK1578" s="3">
        <f>IF(DEGREES(ACOS(SIN(RADIANS(G1578))*SIN(RADIANS(E1572))+COS(RADIANS(G1578))*COS(RADIANS(E1572))*COS(RADIANS(AK1562))))&gt;90,0,$F$4*$F$5/E1571^2*(SIN(RADIANS(G1578))*SIN(RADIANS(E1572))+COS(RADIANS(G1578))*COS(RADIANS(E1572))*COS(RADIANS(AK1562))))</f>
        <v>0</v>
      </c>
      <c r="AL1578" s="3">
        <f>IF(DEGREES(ACOS(SIN(RADIANS(G1578))*SIN(RADIANS(E1572))+COS(RADIANS(G1578))*COS(RADIANS(E1572))*COS(RADIANS(AL1562))))&gt;90,0,$F$4*$F$5/E1571^2*(SIN(RADIANS(G1578))*SIN(RADIANS(E1572))+COS(RADIANS(G1578))*COS(RADIANS(E1572))*COS(RADIANS(AL1562))))</f>
        <v>0</v>
      </c>
      <c r="AM1578" s="3">
        <f>IF(DEGREES(ACOS(SIN(RADIANS(G1578))*SIN(RADIANS(E1572))+COS(RADIANS(G1578))*COS(RADIANS(E1572))*COS(RADIANS(AM1562))))&gt;90,0,$F$4*$F$5/E1571^2*(SIN(RADIANS(G1578))*SIN(RADIANS(E1572))+COS(RADIANS(G1578))*COS(RADIANS(E1572))*COS(RADIANS(AM1562))))</f>
        <v>0</v>
      </c>
      <c r="AN1578" s="3">
        <f>IF(DEGREES(ACOS(SIN(RADIANS(G1578))*SIN(RADIANS(E1572))+COS(RADIANS(G1578))*COS(RADIANS(E1572))*COS(RADIANS(AN1562))))&gt;90,0,$F$4*$F$5/E1571^2*(SIN(RADIANS(G1578))*SIN(RADIANS(E1572))+COS(RADIANS(G1578))*COS(RADIANS(E1572))*COS(RADIANS(AN1562))))</f>
        <v>0</v>
      </c>
      <c r="AO1578" s="3">
        <f>IF(DEGREES(ACOS(SIN(RADIANS(G1578))*SIN(RADIANS(E1572))+COS(RADIANS(G1578))*COS(RADIANS(E1572))*COS(RADIANS(AO1562))))&gt;90,0,$F$4*$F$5/E1571^2*(SIN(RADIANS(G1578))*SIN(RADIANS(E1572))+COS(RADIANS(G1578))*COS(RADIANS(E1572))*COS(RADIANS(AO1562))))</f>
        <v>0</v>
      </c>
      <c r="AP1578" s="3">
        <f>IF(DEGREES(ACOS(SIN(RADIANS(G1578))*SIN(RADIANS(E1572))+COS(RADIANS(G1578))*COS(RADIANS(E1572))*COS(RADIANS(AP1562))))&gt;90,0,$F$4*$F$5/E1571^2*(SIN(RADIANS(G1578))*SIN(RADIANS(E1572))+COS(RADIANS(G1578))*COS(RADIANS(E1572))*COS(RADIANS(AP1562))))</f>
        <v>0</v>
      </c>
      <c r="AQ1578" s="3">
        <f>IF(DEGREES(ACOS(SIN(RADIANS(G1578))*SIN(RADIANS(E1572))+COS(RADIANS(G1578))*COS(RADIANS(E1572))*COS(RADIANS(AQ1562))))&gt;90,0,$F$4*$F$5/E1571^2*(SIN(RADIANS(G1578))*SIN(RADIANS(E1572))+COS(RADIANS(G1578))*COS(RADIANS(E1572))*COS(RADIANS(AQ1562))))</f>
        <v>0</v>
      </c>
      <c r="AR1578" s="3">
        <f>IF(DEGREES(ACOS(SIN(RADIANS(G1578))*SIN(RADIANS(E1572))+COS(RADIANS(G1578))*COS(RADIANS(E1572))*COS(RADIANS(AR1562))))&gt;90,0,$F$4*$F$5/E1571^2*(SIN(RADIANS(G1578))*SIN(RADIANS(E1572))+COS(RADIANS(G1578))*COS(RADIANS(E1572))*COS(RADIANS(AR1562))))</f>
        <v>0</v>
      </c>
    </row>
    <row r="1579" spans="2:44" ht="15.75" customHeight="1" x14ac:dyDescent="0.2">
      <c r="G1579" s="3">
        <v>-60</v>
      </c>
      <c r="I1579" s="3">
        <f>IF(DEGREES(ACOS(SIN(RADIANS(G1579))*SIN(RADIANS(E1572))+COS(RADIANS(G1579))*COS(RADIANS(E1572))*COS(RADIANS(I1562))))&gt;90,0,$F$4*$F$5/E1571^2*(SIN(RADIANS(G1579))*SIN(RADIANS(E1572))+COS(RADIANS(G1579))*COS(RADIANS(E1572))*COS(RADIANS(I1562))))</f>
        <v>0</v>
      </c>
      <c r="J1579" s="3">
        <f>IF(DEGREES(ACOS(SIN(RADIANS(G1579))*SIN(RADIANS(E1572))+COS(RADIANS(G1579))*COS(RADIANS(E1572))*COS(RADIANS(J1562))))&gt;90,0,$F$4*$F$5/E1571^2*(SIN(RADIANS(G1579))*SIN(RADIANS(E1572))+COS(RADIANS(G1579))*COS(RADIANS(E1572))*COS(RADIANS(J1562))))</f>
        <v>0</v>
      </c>
      <c r="K1579" s="3">
        <f>IF(DEGREES(ACOS(SIN(RADIANS(G1579))*SIN(RADIANS(E1572))+COS(RADIANS(G1579))*COS(RADIANS(E1572))*COS(RADIANS(K1562))))&gt;90,0,$F$4*$F$5/E1571^2*(SIN(RADIANS(G1579))*SIN(RADIANS(E1572))+COS(RADIANS(G1579))*COS(RADIANS(E1572))*COS(RADIANS(K1562))))</f>
        <v>0</v>
      </c>
      <c r="L1579" s="3">
        <f>IF(DEGREES(ACOS(SIN(RADIANS(G1579))*SIN(RADIANS(E1572))+COS(RADIANS(G1579))*COS(RADIANS(E1572))*COS(RADIANS(L1562))))&gt;90,0,$F$4*$F$5/E1571^2*(SIN(RADIANS(G1579))*SIN(RADIANS(E1572))+COS(RADIANS(G1579))*COS(RADIANS(E1572))*COS(RADIANS(L1562))))</f>
        <v>0</v>
      </c>
      <c r="M1579" s="3">
        <f>IF(DEGREES(ACOS(SIN(RADIANS(G1579))*SIN(RADIANS(E1572))+COS(RADIANS(G1579))*COS(RADIANS(E1572))*COS(RADIANS(M1562))))&gt;90,0,$F$4*$F$5/E1571^2*(SIN(RADIANS(G1579))*SIN(RADIANS(E1572))+COS(RADIANS(G1579))*COS(RADIANS(E1572))*COS(RADIANS(M1562))))</f>
        <v>0</v>
      </c>
      <c r="N1579" s="3">
        <f>IF(DEGREES(ACOS(SIN(RADIANS(G1579))*SIN(RADIANS(E1572))+COS(RADIANS(G1579))*COS(RADIANS(E1572))*COS(RADIANS(N1562))))&gt;90,0,$F$4*$F$5/E1571^2*(SIN(RADIANS(G1579))*SIN(RADIANS(E1572))+COS(RADIANS(G1579))*COS(RADIANS(E1572))*COS(RADIANS(N1562))))</f>
        <v>0</v>
      </c>
      <c r="O1579" s="3">
        <f>IF(DEGREES(ACOS(SIN(RADIANS(G1579))*SIN(RADIANS(E1572))+COS(RADIANS(G1579))*COS(RADIANS(E1572))*COS(RADIANS(O1562))))&gt;90,0,$F$4*$F$5/E1571^2*(SIN(RADIANS(G1579))*SIN(RADIANS(E1572))+COS(RADIANS(G1579))*COS(RADIANS(E1572))*COS(RADIANS(O1562))))</f>
        <v>0</v>
      </c>
      <c r="P1579" s="3">
        <f>IF(DEGREES(ACOS(SIN(RADIANS(G1579))*SIN(RADIANS(E1572))+COS(RADIANS(G1579))*COS(RADIANS(E1572))*COS(RADIANS(P1562))))&gt;90,0,$F$4*$F$5/E1571^2*(SIN(RADIANS(G1579))*SIN(RADIANS(E1572))+COS(RADIANS(G1579))*COS(RADIANS(E1572))*COS(RADIANS(P1562))))</f>
        <v>0</v>
      </c>
      <c r="Q1579" s="3">
        <f>IF(DEGREES(ACOS(SIN(RADIANS(G1579))*SIN(RADIANS(E1572))+COS(RADIANS(G1579))*COS(RADIANS(E1572))*COS(RADIANS(Q1562))))&gt;90,0,$F$4*$F$5/E1571^2*(SIN(RADIANS(G1579))*SIN(RADIANS(E1572))+COS(RADIANS(G1579))*COS(RADIANS(E1572))*COS(RADIANS(Q1562))))</f>
        <v>0</v>
      </c>
      <c r="R1579" s="3" t="e">
        <f>IF(DEGREES(ACOS(SIN(RADIANS(G1579))*SIN(RADIANS(E1572))+COS(RADIANS(G1579))*COS(RADIANS(E1572))*COS(RADIANS(R1562))))&gt;90,0,$F$4*$F$5/E1571^2*(SIN(RADIANS(G1579))*SIN(RADIANS(E1572))+COS(RADIANS(G1579))*COS(RADIANS(E1572))*COS(RADIANS(R1562))))</f>
        <v>#DIV/0!</v>
      </c>
      <c r="S1579" s="3" t="e">
        <f>IF(DEGREES(ACOS(SIN(RADIANS(G1579))*SIN(RADIANS(E1572))+COS(RADIANS(G1579))*COS(RADIANS(E1572))*COS(RADIANS(S1562))))&gt;90,0,$F$4*$F$5/E1571^2*(SIN(RADIANS(G1579))*SIN(RADIANS(E1572))+COS(RADIANS(G1579))*COS(RADIANS(E1572))*COS(RADIANS(S1562))))</f>
        <v>#DIV/0!</v>
      </c>
      <c r="T1579" s="3" t="e">
        <f>IF(DEGREES(ACOS(SIN(RADIANS(G1579))*SIN(RADIANS(E1572))+COS(RADIANS(G1579))*COS(RADIANS(E1572))*COS(RADIANS(T1562))))&gt;90,0,$F$4*$F$5/E1571^2*(SIN(RADIANS(G1579))*SIN(RADIANS(E1572))+COS(RADIANS(G1579))*COS(RADIANS(E1572))*COS(RADIANS(T1562))))</f>
        <v>#DIV/0!</v>
      </c>
      <c r="U1579" s="3" t="e">
        <f>IF(DEGREES(ACOS(SIN(RADIANS(G1579))*SIN(RADIANS(E1572))+COS(RADIANS(G1579))*COS(RADIANS(E1572))*COS(RADIANS(U1562))))&gt;90,0,$F$4*$F$5/E1571^2*(SIN(RADIANS(G1579))*SIN(RADIANS(E1572))+COS(RADIANS(G1579))*COS(RADIANS(E1572))*COS(RADIANS(U1562))))</f>
        <v>#DIV/0!</v>
      </c>
      <c r="V1579" s="3" t="e">
        <f>IF(DEGREES(ACOS(SIN(RADIANS(G1579))*SIN(RADIANS(E1572))+COS(RADIANS(G1579))*COS(RADIANS(E1572))*COS(RADIANS(V1562))))&gt;90,0,$F$4*$F$5/E1571^2*(SIN(RADIANS(G1579))*SIN(RADIANS(E1572))+COS(RADIANS(G1579))*COS(RADIANS(E1572))*COS(RADIANS(V1562))))</f>
        <v>#DIV/0!</v>
      </c>
      <c r="W1579" s="3" t="e">
        <f>IF(DEGREES(ACOS(SIN(RADIANS(G1579))*SIN(RADIANS(E1572))+COS(RADIANS(G1579))*COS(RADIANS(E1572))*COS(RADIANS(W1562))))&gt;90,0,$F$4*$F$5/E1571^2*(SIN(RADIANS(G1579))*SIN(RADIANS(E1572))+COS(RADIANS(G1579))*COS(RADIANS(E1572))*COS(RADIANS(W1562))))</f>
        <v>#DIV/0!</v>
      </c>
      <c r="X1579" s="3" t="e">
        <f>IF(DEGREES(ACOS(SIN(RADIANS(G1579))*SIN(RADIANS(E1572))+COS(RADIANS(G1579))*COS(RADIANS(E1572))*COS(RADIANS(X1562))))&gt;90,0,$F$4*$F$5/E1571^2*(SIN(RADIANS(G1579))*SIN(RADIANS(E1572))+COS(RADIANS(G1579))*COS(RADIANS(E1572))*COS(RADIANS(X1562))))</f>
        <v>#DIV/0!</v>
      </c>
      <c r="Y1579" s="3" t="e">
        <f>IF(DEGREES(ACOS(SIN(RADIANS(G1579))*SIN(RADIANS(E1572))+COS(RADIANS(G1579))*COS(RADIANS(E1572))*COS(RADIANS(Y1562))))&gt;90,0,$F$4*$F$5/E1571^2*(SIN(RADIANS(G1579))*SIN(RADIANS(E1572))+COS(RADIANS(G1579))*COS(RADIANS(E1572))*COS(RADIANS(Y1562))))</f>
        <v>#DIV/0!</v>
      </c>
      <c r="Z1579" s="3" t="e">
        <f>IF(DEGREES(ACOS(SIN(RADIANS(G1579))*SIN(RADIANS(E1572))+COS(RADIANS(G1579))*COS(RADIANS(E1572))*COS(RADIANS(Z1562))))&gt;90,0,$F$4*$F$5/E1571^2*(SIN(RADIANS(G1579))*SIN(RADIANS(E1572))+COS(RADIANS(G1579))*COS(RADIANS(E1572))*COS(RADIANS(Z1562))))</f>
        <v>#DIV/0!</v>
      </c>
      <c r="AA1579" s="3" t="e">
        <f>IF(DEGREES(ACOS(SIN(RADIANS(G1579))*SIN(RADIANS(E1572))+COS(RADIANS(G1579))*COS(RADIANS(E1572))*COS(RADIANS(AA1562))))&gt;90,0,$F$4*$F$5/E1571^2*(SIN(RADIANS(G1579))*SIN(RADIANS(E1572))+COS(RADIANS(G1579))*COS(RADIANS(E1572))*COS(RADIANS(AA1562))))</f>
        <v>#DIV/0!</v>
      </c>
      <c r="AB1579" s="3" t="e">
        <f>IF(DEGREES(ACOS(SIN(RADIANS(G1579))*SIN(RADIANS(E1572))+COS(RADIANS(G1579))*COS(RADIANS(E1572))*COS(RADIANS(AB1562))))&gt;90,0,$F$4*$F$5/E1571^2*(SIN(RADIANS(G1579))*SIN(RADIANS(E1572))+COS(RADIANS(G1579))*COS(RADIANS(E1572))*COS(RADIANS(AB1562))))</f>
        <v>#DIV/0!</v>
      </c>
      <c r="AC1579" s="3" t="e">
        <f>IF(DEGREES(ACOS(SIN(RADIANS(G1579))*SIN(RADIANS(E1572))+COS(RADIANS(G1579))*COS(RADIANS(E1572))*COS(RADIANS(AC1562))))&gt;90,0,$F$4*$F$5/E1571^2*(SIN(RADIANS(G1579))*SIN(RADIANS(E1572))+COS(RADIANS(G1579))*COS(RADIANS(E1572))*COS(RADIANS(AC1562))))</f>
        <v>#DIV/0!</v>
      </c>
      <c r="AD1579" s="3" t="e">
        <f>IF(DEGREES(ACOS(SIN(RADIANS(G1579))*SIN(RADIANS(E1572))+COS(RADIANS(G1579))*COS(RADIANS(E1572))*COS(RADIANS(AD1562))))&gt;90,0,$F$4*$F$5/E1571^2*(SIN(RADIANS(G1579))*SIN(RADIANS(E1572))+COS(RADIANS(G1579))*COS(RADIANS(E1572))*COS(RADIANS(AD1562))))</f>
        <v>#DIV/0!</v>
      </c>
      <c r="AE1579" s="3" t="e">
        <f>IF(DEGREES(ACOS(SIN(RADIANS(G1579))*SIN(RADIANS(E1572))+COS(RADIANS(G1579))*COS(RADIANS(E1572))*COS(RADIANS(AE1562))))&gt;90,0,$F$4*$F$5/E1571^2*(SIN(RADIANS(G1579))*SIN(RADIANS(E1572))+COS(RADIANS(G1579))*COS(RADIANS(E1572))*COS(RADIANS(AE1562))))</f>
        <v>#DIV/0!</v>
      </c>
      <c r="AF1579" s="3" t="e">
        <f>IF(DEGREES(ACOS(SIN(RADIANS(G1579))*SIN(RADIANS(E1572))+COS(RADIANS(G1579))*COS(RADIANS(E1572))*COS(RADIANS(AF1562))))&gt;90,0,$F$4*$F$5/E1571^2*(SIN(RADIANS(G1579))*SIN(RADIANS(E1572))+COS(RADIANS(G1579))*COS(RADIANS(E1572))*COS(RADIANS(AF1562))))</f>
        <v>#DIV/0!</v>
      </c>
      <c r="AG1579" s="3" t="e">
        <f>IF(DEGREES(ACOS(SIN(RADIANS(G1579))*SIN(RADIANS(E1572))+COS(RADIANS(G1579))*COS(RADIANS(E1572))*COS(RADIANS(AG1562))))&gt;90,0,$F$4*$F$5/E1571^2*(SIN(RADIANS(G1579))*SIN(RADIANS(E1572))+COS(RADIANS(G1579))*COS(RADIANS(E1572))*COS(RADIANS(AG1562))))</f>
        <v>#DIV/0!</v>
      </c>
      <c r="AH1579" s="3" t="e">
        <f>IF(DEGREES(ACOS(SIN(RADIANS(G1579))*SIN(RADIANS(E1572))+COS(RADIANS(G1579))*COS(RADIANS(E1572))*COS(RADIANS(AH1562))))&gt;90,0,$F$4*$F$5/E1571^2*(SIN(RADIANS(G1579))*SIN(RADIANS(E1572))+COS(RADIANS(G1579))*COS(RADIANS(E1572))*COS(RADIANS(AH1562))))</f>
        <v>#DIV/0!</v>
      </c>
      <c r="AI1579" s="3" t="e">
        <f>IF(DEGREES(ACOS(SIN(RADIANS(G1579))*SIN(RADIANS(E1572))+COS(RADIANS(G1579))*COS(RADIANS(E1572))*COS(RADIANS(AI1562))))&gt;90,0,$F$4*$F$5/E1571^2*(SIN(RADIANS(G1579))*SIN(RADIANS(E1572))+COS(RADIANS(G1579))*COS(RADIANS(E1572))*COS(RADIANS(AI1562))))</f>
        <v>#DIV/0!</v>
      </c>
      <c r="AJ1579" s="3" t="e">
        <f>IF(DEGREES(ACOS(SIN(RADIANS(G1579))*SIN(RADIANS(E1572))+COS(RADIANS(G1579))*COS(RADIANS(E1572))*COS(RADIANS(AJ1562))))&gt;90,0,$F$4*$F$5/E1571^2*(SIN(RADIANS(G1579))*SIN(RADIANS(E1572))+COS(RADIANS(G1579))*COS(RADIANS(E1572))*COS(RADIANS(AJ1562))))</f>
        <v>#DIV/0!</v>
      </c>
      <c r="AK1579" s="3">
        <f>IF(DEGREES(ACOS(SIN(RADIANS(G1579))*SIN(RADIANS(E1572))+COS(RADIANS(G1579))*COS(RADIANS(E1572))*COS(RADIANS(AK1562))))&gt;90,0,$F$4*$F$5/E1571^2*(SIN(RADIANS(G1579))*SIN(RADIANS(E1572))+COS(RADIANS(G1579))*COS(RADIANS(E1572))*COS(RADIANS(AK1562))))</f>
        <v>0</v>
      </c>
      <c r="AL1579" s="3">
        <f>IF(DEGREES(ACOS(SIN(RADIANS(G1579))*SIN(RADIANS(E1572))+COS(RADIANS(G1579))*COS(RADIANS(E1572))*COS(RADIANS(AL1562))))&gt;90,0,$F$4*$F$5/E1571^2*(SIN(RADIANS(G1579))*SIN(RADIANS(E1572))+COS(RADIANS(G1579))*COS(RADIANS(E1572))*COS(RADIANS(AL1562))))</f>
        <v>0</v>
      </c>
      <c r="AM1579" s="3">
        <f>IF(DEGREES(ACOS(SIN(RADIANS(G1579))*SIN(RADIANS(E1572))+COS(RADIANS(G1579))*COS(RADIANS(E1572))*COS(RADIANS(AM1562))))&gt;90,0,$F$4*$F$5/E1571^2*(SIN(RADIANS(G1579))*SIN(RADIANS(E1572))+COS(RADIANS(G1579))*COS(RADIANS(E1572))*COS(RADIANS(AM1562))))</f>
        <v>0</v>
      </c>
      <c r="AN1579" s="3">
        <f>IF(DEGREES(ACOS(SIN(RADIANS(G1579))*SIN(RADIANS(E1572))+COS(RADIANS(G1579))*COS(RADIANS(E1572))*COS(RADIANS(AN1562))))&gt;90,0,$F$4*$F$5/E1571^2*(SIN(RADIANS(G1579))*SIN(RADIANS(E1572))+COS(RADIANS(G1579))*COS(RADIANS(E1572))*COS(RADIANS(AN1562))))</f>
        <v>0</v>
      </c>
      <c r="AO1579" s="3">
        <f>IF(DEGREES(ACOS(SIN(RADIANS(G1579))*SIN(RADIANS(E1572))+COS(RADIANS(G1579))*COS(RADIANS(E1572))*COS(RADIANS(AO1562))))&gt;90,0,$F$4*$F$5/E1571^2*(SIN(RADIANS(G1579))*SIN(RADIANS(E1572))+COS(RADIANS(G1579))*COS(RADIANS(E1572))*COS(RADIANS(AO1562))))</f>
        <v>0</v>
      </c>
      <c r="AP1579" s="3">
        <f>IF(DEGREES(ACOS(SIN(RADIANS(G1579))*SIN(RADIANS(E1572))+COS(RADIANS(G1579))*COS(RADIANS(E1572))*COS(RADIANS(AP1562))))&gt;90,0,$F$4*$F$5/E1571^2*(SIN(RADIANS(G1579))*SIN(RADIANS(E1572))+COS(RADIANS(G1579))*COS(RADIANS(E1572))*COS(RADIANS(AP1562))))</f>
        <v>0</v>
      </c>
      <c r="AQ1579" s="3">
        <f>IF(DEGREES(ACOS(SIN(RADIANS(G1579))*SIN(RADIANS(E1572))+COS(RADIANS(G1579))*COS(RADIANS(E1572))*COS(RADIANS(AQ1562))))&gt;90,0,$F$4*$F$5/E1571^2*(SIN(RADIANS(G1579))*SIN(RADIANS(E1572))+COS(RADIANS(G1579))*COS(RADIANS(E1572))*COS(RADIANS(AQ1562))))</f>
        <v>0</v>
      </c>
      <c r="AR1579" s="3">
        <f>IF(DEGREES(ACOS(SIN(RADIANS(G1579))*SIN(RADIANS(E1572))+COS(RADIANS(G1579))*COS(RADIANS(E1572))*COS(RADIANS(AR1562))))&gt;90,0,$F$4*$F$5/E1571^2*(SIN(RADIANS(G1579))*SIN(RADIANS(E1572))+COS(RADIANS(G1579))*COS(RADIANS(E1572))*COS(RADIANS(AR1562))))</f>
        <v>0</v>
      </c>
    </row>
    <row r="1580" spans="2:44" ht="15.75" customHeight="1" x14ac:dyDescent="0.2">
      <c r="G1580" s="3">
        <v>-70</v>
      </c>
      <c r="I1580" s="3">
        <f>IF(DEGREES(ACOS(SIN(RADIANS(G1580))*SIN(RADIANS(E1572))+COS(RADIANS(G1580))*COS(RADIANS(E1572))*COS(RADIANS(I1562))))&gt;90,0,$F$4*$F$5/E1571^2*(SIN(RADIANS(G1580))*SIN(RADIANS(E1572))+COS(RADIANS(G1580))*COS(RADIANS(E1572))*COS(RADIANS(I1562))))</f>
        <v>0</v>
      </c>
      <c r="J1580" s="3">
        <f>IF(DEGREES(ACOS(SIN(RADIANS(G1580))*SIN(RADIANS(E1572))+COS(RADIANS(G1580))*COS(RADIANS(E1572))*COS(RADIANS(J1562))))&gt;90,0,$F$4*$F$5/E1571^2*(SIN(RADIANS(G1580))*SIN(RADIANS(E1572))+COS(RADIANS(G1580))*COS(RADIANS(E1572))*COS(RADIANS(J1562))))</f>
        <v>0</v>
      </c>
      <c r="K1580" s="3">
        <f>IF(DEGREES(ACOS(SIN(RADIANS(G1580))*SIN(RADIANS(E1572))+COS(RADIANS(G1580))*COS(RADIANS(E1572))*COS(RADIANS(K1562))))&gt;90,0,$F$4*$F$5/E1571^2*(SIN(RADIANS(G1580))*SIN(RADIANS(E1572))+COS(RADIANS(G1580))*COS(RADIANS(E1572))*COS(RADIANS(K1562))))</f>
        <v>0</v>
      </c>
      <c r="L1580" s="3">
        <f>IF(DEGREES(ACOS(SIN(RADIANS(G1580))*SIN(RADIANS(E1572))+COS(RADIANS(G1580))*COS(RADIANS(E1572))*COS(RADIANS(L1562))))&gt;90,0,$F$4*$F$5/E1571^2*(SIN(RADIANS(G1580))*SIN(RADIANS(E1572))+COS(RADIANS(G1580))*COS(RADIANS(E1572))*COS(RADIANS(L1562))))</f>
        <v>0</v>
      </c>
      <c r="M1580" s="3">
        <f>IF(DEGREES(ACOS(SIN(RADIANS(G1580))*SIN(RADIANS(E1572))+COS(RADIANS(G1580))*COS(RADIANS(E1572))*COS(RADIANS(M1562))))&gt;90,0,$F$4*$F$5/E1571^2*(SIN(RADIANS(G1580))*SIN(RADIANS(E1572))+COS(RADIANS(G1580))*COS(RADIANS(E1572))*COS(RADIANS(M1562))))</f>
        <v>0</v>
      </c>
      <c r="N1580" s="3">
        <f>IF(DEGREES(ACOS(SIN(RADIANS(G1580))*SIN(RADIANS(E1572))+COS(RADIANS(G1580))*COS(RADIANS(E1572))*COS(RADIANS(N1562))))&gt;90,0,$F$4*$F$5/E1571^2*(SIN(RADIANS(G1580))*SIN(RADIANS(E1572))+COS(RADIANS(G1580))*COS(RADIANS(E1572))*COS(RADIANS(N1562))))</f>
        <v>0</v>
      </c>
      <c r="O1580" s="3">
        <f>IF(DEGREES(ACOS(SIN(RADIANS(G1580))*SIN(RADIANS(E1572))+COS(RADIANS(G1580))*COS(RADIANS(E1572))*COS(RADIANS(O1562))))&gt;90,0,$F$4*$F$5/E1571^2*(SIN(RADIANS(G1580))*SIN(RADIANS(E1572))+COS(RADIANS(G1580))*COS(RADIANS(E1572))*COS(RADIANS(O1562))))</f>
        <v>0</v>
      </c>
      <c r="P1580" s="3">
        <f>IF(DEGREES(ACOS(SIN(RADIANS(G1580))*SIN(RADIANS(E1572))+COS(RADIANS(G1580))*COS(RADIANS(E1572))*COS(RADIANS(P1562))))&gt;90,0,$F$4*$F$5/E1571^2*(SIN(RADIANS(G1580))*SIN(RADIANS(E1572))+COS(RADIANS(G1580))*COS(RADIANS(E1572))*COS(RADIANS(P1562))))</f>
        <v>0</v>
      </c>
      <c r="Q1580" s="3">
        <f>IF(DEGREES(ACOS(SIN(RADIANS(G1580))*SIN(RADIANS(E1572))+COS(RADIANS(G1580))*COS(RADIANS(E1572))*COS(RADIANS(Q1562))))&gt;90,0,$F$4*$F$5/E1571^2*(SIN(RADIANS(G1580))*SIN(RADIANS(E1572))+COS(RADIANS(G1580))*COS(RADIANS(E1572))*COS(RADIANS(Q1562))))</f>
        <v>0</v>
      </c>
      <c r="R1580" s="3" t="e">
        <f>IF(DEGREES(ACOS(SIN(RADIANS(G1580))*SIN(RADIANS(E1572))+COS(RADIANS(G1580))*COS(RADIANS(E1572))*COS(RADIANS(R1562))))&gt;90,0,$F$4*$F$5/E1571^2*(SIN(RADIANS(G1580))*SIN(RADIANS(E1572))+COS(RADIANS(G1580))*COS(RADIANS(E1572))*COS(RADIANS(R1562))))</f>
        <v>#DIV/0!</v>
      </c>
      <c r="S1580" s="3" t="e">
        <f>IF(DEGREES(ACOS(SIN(RADIANS(G1580))*SIN(RADIANS(E1572))+COS(RADIANS(G1580))*COS(RADIANS(E1572))*COS(RADIANS(S1562))))&gt;90,0,$F$4*$F$5/E1571^2*(SIN(RADIANS(G1580))*SIN(RADIANS(E1572))+COS(RADIANS(G1580))*COS(RADIANS(E1572))*COS(RADIANS(S1562))))</f>
        <v>#DIV/0!</v>
      </c>
      <c r="T1580" s="3" t="e">
        <f>IF(DEGREES(ACOS(SIN(RADIANS(G1580))*SIN(RADIANS(E1572))+COS(RADIANS(G1580))*COS(RADIANS(E1572))*COS(RADIANS(T1562))))&gt;90,0,$F$4*$F$5/E1571^2*(SIN(RADIANS(G1580))*SIN(RADIANS(E1572))+COS(RADIANS(G1580))*COS(RADIANS(E1572))*COS(RADIANS(T1562))))</f>
        <v>#DIV/0!</v>
      </c>
      <c r="U1580" s="3" t="e">
        <f>IF(DEGREES(ACOS(SIN(RADIANS(G1580))*SIN(RADIANS(E1572))+COS(RADIANS(G1580))*COS(RADIANS(E1572))*COS(RADIANS(U1562))))&gt;90,0,$F$4*$F$5/E1571^2*(SIN(RADIANS(G1580))*SIN(RADIANS(E1572))+COS(RADIANS(G1580))*COS(RADIANS(E1572))*COS(RADIANS(U1562))))</f>
        <v>#DIV/0!</v>
      </c>
      <c r="V1580" s="3" t="e">
        <f>IF(DEGREES(ACOS(SIN(RADIANS(G1580))*SIN(RADIANS(E1572))+COS(RADIANS(G1580))*COS(RADIANS(E1572))*COS(RADIANS(V1562))))&gt;90,0,$F$4*$F$5/E1571^2*(SIN(RADIANS(G1580))*SIN(RADIANS(E1572))+COS(RADIANS(G1580))*COS(RADIANS(E1572))*COS(RADIANS(V1562))))</f>
        <v>#DIV/0!</v>
      </c>
      <c r="W1580" s="3" t="e">
        <f>IF(DEGREES(ACOS(SIN(RADIANS(G1580))*SIN(RADIANS(E1572))+COS(RADIANS(G1580))*COS(RADIANS(E1572))*COS(RADIANS(W1562))))&gt;90,0,$F$4*$F$5/E1571^2*(SIN(RADIANS(G1580))*SIN(RADIANS(E1572))+COS(RADIANS(G1580))*COS(RADIANS(E1572))*COS(RADIANS(W1562))))</f>
        <v>#DIV/0!</v>
      </c>
      <c r="X1580" s="3" t="e">
        <f>IF(DEGREES(ACOS(SIN(RADIANS(G1580))*SIN(RADIANS(E1572))+COS(RADIANS(G1580))*COS(RADIANS(E1572))*COS(RADIANS(X1562))))&gt;90,0,$F$4*$F$5/E1571^2*(SIN(RADIANS(G1580))*SIN(RADIANS(E1572))+COS(RADIANS(G1580))*COS(RADIANS(E1572))*COS(RADIANS(X1562))))</f>
        <v>#DIV/0!</v>
      </c>
      <c r="Y1580" s="3" t="e">
        <f>IF(DEGREES(ACOS(SIN(RADIANS(G1580))*SIN(RADIANS(E1572))+COS(RADIANS(G1580))*COS(RADIANS(E1572))*COS(RADIANS(Y1562))))&gt;90,0,$F$4*$F$5/E1571^2*(SIN(RADIANS(G1580))*SIN(RADIANS(E1572))+COS(RADIANS(G1580))*COS(RADIANS(E1572))*COS(RADIANS(Y1562))))</f>
        <v>#DIV/0!</v>
      </c>
      <c r="Z1580" s="3" t="e">
        <f>IF(DEGREES(ACOS(SIN(RADIANS(G1580))*SIN(RADIANS(E1572))+COS(RADIANS(G1580))*COS(RADIANS(E1572))*COS(RADIANS(Z1562))))&gt;90,0,$F$4*$F$5/E1571^2*(SIN(RADIANS(G1580))*SIN(RADIANS(E1572))+COS(RADIANS(G1580))*COS(RADIANS(E1572))*COS(RADIANS(Z1562))))</f>
        <v>#DIV/0!</v>
      </c>
      <c r="AA1580" s="3" t="e">
        <f>IF(DEGREES(ACOS(SIN(RADIANS(G1580))*SIN(RADIANS(E1572))+COS(RADIANS(G1580))*COS(RADIANS(E1572))*COS(RADIANS(AA1562))))&gt;90,0,$F$4*$F$5/E1571^2*(SIN(RADIANS(G1580))*SIN(RADIANS(E1572))+COS(RADIANS(G1580))*COS(RADIANS(E1572))*COS(RADIANS(AA1562))))</f>
        <v>#DIV/0!</v>
      </c>
      <c r="AB1580" s="3" t="e">
        <f>IF(DEGREES(ACOS(SIN(RADIANS(G1580))*SIN(RADIANS(E1572))+COS(RADIANS(G1580))*COS(RADIANS(E1572))*COS(RADIANS(AB1562))))&gt;90,0,$F$4*$F$5/E1571^2*(SIN(RADIANS(G1580))*SIN(RADIANS(E1572))+COS(RADIANS(G1580))*COS(RADIANS(E1572))*COS(RADIANS(AB1562))))</f>
        <v>#DIV/0!</v>
      </c>
      <c r="AC1580" s="3" t="e">
        <f>IF(DEGREES(ACOS(SIN(RADIANS(G1580))*SIN(RADIANS(E1572))+COS(RADIANS(G1580))*COS(RADIANS(E1572))*COS(RADIANS(AC1562))))&gt;90,0,$F$4*$F$5/E1571^2*(SIN(RADIANS(G1580))*SIN(RADIANS(E1572))+COS(RADIANS(G1580))*COS(RADIANS(E1572))*COS(RADIANS(AC1562))))</f>
        <v>#DIV/0!</v>
      </c>
      <c r="AD1580" s="3" t="e">
        <f>IF(DEGREES(ACOS(SIN(RADIANS(G1580))*SIN(RADIANS(E1572))+COS(RADIANS(G1580))*COS(RADIANS(E1572))*COS(RADIANS(AD1562))))&gt;90,0,$F$4*$F$5/E1571^2*(SIN(RADIANS(G1580))*SIN(RADIANS(E1572))+COS(RADIANS(G1580))*COS(RADIANS(E1572))*COS(RADIANS(AD1562))))</f>
        <v>#DIV/0!</v>
      </c>
      <c r="AE1580" s="3" t="e">
        <f>IF(DEGREES(ACOS(SIN(RADIANS(G1580))*SIN(RADIANS(E1572))+COS(RADIANS(G1580))*COS(RADIANS(E1572))*COS(RADIANS(AE1562))))&gt;90,0,$F$4*$F$5/E1571^2*(SIN(RADIANS(G1580))*SIN(RADIANS(E1572))+COS(RADIANS(G1580))*COS(RADIANS(E1572))*COS(RADIANS(AE1562))))</f>
        <v>#DIV/0!</v>
      </c>
      <c r="AF1580" s="3" t="e">
        <f>IF(DEGREES(ACOS(SIN(RADIANS(G1580))*SIN(RADIANS(E1572))+COS(RADIANS(G1580))*COS(RADIANS(E1572))*COS(RADIANS(AF1562))))&gt;90,0,$F$4*$F$5/E1571^2*(SIN(RADIANS(G1580))*SIN(RADIANS(E1572))+COS(RADIANS(G1580))*COS(RADIANS(E1572))*COS(RADIANS(AF1562))))</f>
        <v>#DIV/0!</v>
      </c>
      <c r="AG1580" s="3" t="e">
        <f>IF(DEGREES(ACOS(SIN(RADIANS(G1580))*SIN(RADIANS(E1572))+COS(RADIANS(G1580))*COS(RADIANS(E1572))*COS(RADIANS(AG1562))))&gt;90,0,$F$4*$F$5/E1571^2*(SIN(RADIANS(G1580))*SIN(RADIANS(E1572))+COS(RADIANS(G1580))*COS(RADIANS(E1572))*COS(RADIANS(AG1562))))</f>
        <v>#DIV/0!</v>
      </c>
      <c r="AH1580" s="3" t="e">
        <f>IF(DEGREES(ACOS(SIN(RADIANS(G1580))*SIN(RADIANS(E1572))+COS(RADIANS(G1580))*COS(RADIANS(E1572))*COS(RADIANS(AH1562))))&gt;90,0,$F$4*$F$5/E1571^2*(SIN(RADIANS(G1580))*SIN(RADIANS(E1572))+COS(RADIANS(G1580))*COS(RADIANS(E1572))*COS(RADIANS(AH1562))))</f>
        <v>#DIV/0!</v>
      </c>
      <c r="AI1580" s="3" t="e">
        <f>IF(DEGREES(ACOS(SIN(RADIANS(G1580))*SIN(RADIANS(E1572))+COS(RADIANS(G1580))*COS(RADIANS(E1572))*COS(RADIANS(AI1562))))&gt;90,0,$F$4*$F$5/E1571^2*(SIN(RADIANS(G1580))*SIN(RADIANS(E1572))+COS(RADIANS(G1580))*COS(RADIANS(E1572))*COS(RADIANS(AI1562))))</f>
        <v>#DIV/0!</v>
      </c>
      <c r="AJ1580" s="3" t="e">
        <f>IF(DEGREES(ACOS(SIN(RADIANS(G1580))*SIN(RADIANS(E1572))+COS(RADIANS(G1580))*COS(RADIANS(E1572))*COS(RADIANS(AJ1562))))&gt;90,0,$F$4*$F$5/E1571^2*(SIN(RADIANS(G1580))*SIN(RADIANS(E1572))+COS(RADIANS(G1580))*COS(RADIANS(E1572))*COS(RADIANS(AJ1562))))</f>
        <v>#DIV/0!</v>
      </c>
      <c r="AK1580" s="3">
        <f>IF(DEGREES(ACOS(SIN(RADIANS(G1580))*SIN(RADIANS(E1572))+COS(RADIANS(G1580))*COS(RADIANS(E1572))*COS(RADIANS(AK1562))))&gt;90,0,$F$4*$F$5/E1571^2*(SIN(RADIANS(G1580))*SIN(RADIANS(E1572))+COS(RADIANS(G1580))*COS(RADIANS(E1572))*COS(RADIANS(AK1562))))</f>
        <v>0</v>
      </c>
      <c r="AL1580" s="3">
        <f>IF(DEGREES(ACOS(SIN(RADIANS(G1580))*SIN(RADIANS(E1572))+COS(RADIANS(G1580))*COS(RADIANS(E1572))*COS(RADIANS(AL1562))))&gt;90,0,$F$4*$F$5/E1571^2*(SIN(RADIANS(G1580))*SIN(RADIANS(E1572))+COS(RADIANS(G1580))*COS(RADIANS(E1572))*COS(RADIANS(AL1562))))</f>
        <v>0</v>
      </c>
      <c r="AM1580" s="3">
        <f>IF(DEGREES(ACOS(SIN(RADIANS(G1580))*SIN(RADIANS(E1572))+COS(RADIANS(G1580))*COS(RADIANS(E1572))*COS(RADIANS(AM1562))))&gt;90,0,$F$4*$F$5/E1571^2*(SIN(RADIANS(G1580))*SIN(RADIANS(E1572))+COS(RADIANS(G1580))*COS(RADIANS(E1572))*COS(RADIANS(AM1562))))</f>
        <v>0</v>
      </c>
      <c r="AN1580" s="3">
        <f>IF(DEGREES(ACOS(SIN(RADIANS(G1580))*SIN(RADIANS(E1572))+COS(RADIANS(G1580))*COS(RADIANS(E1572))*COS(RADIANS(AN1562))))&gt;90,0,$F$4*$F$5/E1571^2*(SIN(RADIANS(G1580))*SIN(RADIANS(E1572))+COS(RADIANS(G1580))*COS(RADIANS(E1572))*COS(RADIANS(AN1562))))</f>
        <v>0</v>
      </c>
      <c r="AO1580" s="3">
        <f>IF(DEGREES(ACOS(SIN(RADIANS(G1580))*SIN(RADIANS(E1572))+COS(RADIANS(G1580))*COS(RADIANS(E1572))*COS(RADIANS(AO1562))))&gt;90,0,$F$4*$F$5/E1571^2*(SIN(RADIANS(G1580))*SIN(RADIANS(E1572))+COS(RADIANS(G1580))*COS(RADIANS(E1572))*COS(RADIANS(AO1562))))</f>
        <v>0</v>
      </c>
      <c r="AP1580" s="3">
        <f>IF(DEGREES(ACOS(SIN(RADIANS(G1580))*SIN(RADIANS(E1572))+COS(RADIANS(G1580))*COS(RADIANS(E1572))*COS(RADIANS(AP1562))))&gt;90,0,$F$4*$F$5/E1571^2*(SIN(RADIANS(G1580))*SIN(RADIANS(E1572))+COS(RADIANS(G1580))*COS(RADIANS(E1572))*COS(RADIANS(AP1562))))</f>
        <v>0</v>
      </c>
      <c r="AQ1580" s="3">
        <f>IF(DEGREES(ACOS(SIN(RADIANS(G1580))*SIN(RADIANS(E1572))+COS(RADIANS(G1580))*COS(RADIANS(E1572))*COS(RADIANS(AQ1562))))&gt;90,0,$F$4*$F$5/E1571^2*(SIN(RADIANS(G1580))*SIN(RADIANS(E1572))+COS(RADIANS(G1580))*COS(RADIANS(E1572))*COS(RADIANS(AQ1562))))</f>
        <v>0</v>
      </c>
      <c r="AR1580" s="3">
        <f>IF(DEGREES(ACOS(SIN(RADIANS(G1580))*SIN(RADIANS(E1572))+COS(RADIANS(G1580))*COS(RADIANS(E1572))*COS(RADIANS(AR1562))))&gt;90,0,$F$4*$F$5/E1571^2*(SIN(RADIANS(G1580))*SIN(RADIANS(E1572))+COS(RADIANS(G1580))*COS(RADIANS(E1572))*COS(RADIANS(AR1562))))</f>
        <v>0</v>
      </c>
    </row>
    <row r="1581" spans="2:44" ht="15.75" customHeight="1" x14ac:dyDescent="0.2">
      <c r="G1581" s="3">
        <v>-80</v>
      </c>
      <c r="I1581" s="3">
        <f>IF(DEGREES(ACOS(SIN(RADIANS(G1581))*SIN(RADIANS(E1572))+COS(RADIANS(G1581))*COS(RADIANS(E1572))*COS(RADIANS(I1562))))&gt;90,0,$F$4*$F$5/E1571^2*(SIN(RADIANS(G1581))*SIN(RADIANS(E1572))+COS(RADIANS(G1581))*COS(RADIANS(E1572))*COS(RADIANS(I1562))))</f>
        <v>0</v>
      </c>
      <c r="J1581" s="3">
        <f>IF(DEGREES(ACOS(SIN(RADIANS(G1581))*SIN(RADIANS(E1572))+COS(RADIANS(G1581))*COS(RADIANS(E1572))*COS(RADIANS(J1562))))&gt;90,0,$F$4*$F$5/E1571^2*(SIN(RADIANS(G1581))*SIN(RADIANS(E1572))+COS(RADIANS(G1581))*COS(RADIANS(E1572))*COS(RADIANS(J1562))))</f>
        <v>0</v>
      </c>
      <c r="K1581" s="3">
        <f>IF(DEGREES(ACOS(SIN(RADIANS(G1581))*SIN(RADIANS(E1572))+COS(RADIANS(G1581))*COS(RADIANS(E1572))*COS(RADIANS(K1562))))&gt;90,0,$F$4*$F$5/E1571^2*(SIN(RADIANS(G1581))*SIN(RADIANS(E1572))+COS(RADIANS(G1581))*COS(RADIANS(E1572))*COS(RADIANS(K1562))))</f>
        <v>0</v>
      </c>
      <c r="L1581" s="3">
        <f>IF(DEGREES(ACOS(SIN(RADIANS(G1581))*SIN(RADIANS(E1572))+COS(RADIANS(G1581))*COS(RADIANS(E1572))*COS(RADIANS(L1562))))&gt;90,0,$F$4*$F$5/E1571^2*(SIN(RADIANS(G1581))*SIN(RADIANS(E1572))+COS(RADIANS(G1581))*COS(RADIANS(E1572))*COS(RADIANS(L1562))))</f>
        <v>0</v>
      </c>
      <c r="M1581" s="3">
        <f>IF(DEGREES(ACOS(SIN(RADIANS(G1581))*SIN(RADIANS(E1572))+COS(RADIANS(G1581))*COS(RADIANS(E1572))*COS(RADIANS(M1562))))&gt;90,0,$F$4*$F$5/E1571^2*(SIN(RADIANS(G1581))*SIN(RADIANS(E1572))+COS(RADIANS(G1581))*COS(RADIANS(E1572))*COS(RADIANS(M1562))))</f>
        <v>0</v>
      </c>
      <c r="N1581" s="3">
        <f>IF(DEGREES(ACOS(SIN(RADIANS(G1581))*SIN(RADIANS(E1572))+COS(RADIANS(G1581))*COS(RADIANS(E1572))*COS(RADIANS(N1562))))&gt;90,0,$F$4*$F$5/E1571^2*(SIN(RADIANS(G1581))*SIN(RADIANS(E1572))+COS(RADIANS(G1581))*COS(RADIANS(E1572))*COS(RADIANS(N1562))))</f>
        <v>0</v>
      </c>
      <c r="O1581" s="3">
        <f>IF(DEGREES(ACOS(SIN(RADIANS(G1581))*SIN(RADIANS(E1572))+COS(RADIANS(G1581))*COS(RADIANS(E1572))*COS(RADIANS(O1562))))&gt;90,0,$F$4*$F$5/E1571^2*(SIN(RADIANS(G1581))*SIN(RADIANS(E1572))+COS(RADIANS(G1581))*COS(RADIANS(E1572))*COS(RADIANS(O1562))))</f>
        <v>0</v>
      </c>
      <c r="P1581" s="3">
        <f>IF(DEGREES(ACOS(SIN(RADIANS(G1581))*SIN(RADIANS(E1572))+COS(RADIANS(G1581))*COS(RADIANS(E1572))*COS(RADIANS(P1562))))&gt;90,0,$F$4*$F$5/E1571^2*(SIN(RADIANS(G1581))*SIN(RADIANS(E1572))+COS(RADIANS(G1581))*COS(RADIANS(E1572))*COS(RADIANS(P1562))))</f>
        <v>0</v>
      </c>
      <c r="Q1581" s="3">
        <f>IF(DEGREES(ACOS(SIN(RADIANS(G1581))*SIN(RADIANS(E1572))+COS(RADIANS(G1581))*COS(RADIANS(E1572))*COS(RADIANS(Q1562))))&gt;90,0,$F$4*$F$5/E1571^2*(SIN(RADIANS(G1581))*SIN(RADIANS(E1572))+COS(RADIANS(G1581))*COS(RADIANS(E1572))*COS(RADIANS(Q1562))))</f>
        <v>0</v>
      </c>
      <c r="R1581" s="3" t="e">
        <f>IF(DEGREES(ACOS(SIN(RADIANS(G1581))*SIN(RADIANS(E1572))+COS(RADIANS(G1581))*COS(RADIANS(E1572))*COS(RADIANS(R1562))))&gt;90,0,$F$4*$F$5/E1571^2*(SIN(RADIANS(G1581))*SIN(RADIANS(E1572))+COS(RADIANS(G1581))*COS(RADIANS(E1572))*COS(RADIANS(R1562))))</f>
        <v>#DIV/0!</v>
      </c>
      <c r="S1581" s="3" t="e">
        <f>IF(DEGREES(ACOS(SIN(RADIANS(G1581))*SIN(RADIANS(E1572))+COS(RADIANS(G1581))*COS(RADIANS(E1572))*COS(RADIANS(S1562))))&gt;90,0,$F$4*$F$5/E1571^2*(SIN(RADIANS(G1581))*SIN(RADIANS(E1572))+COS(RADIANS(G1581))*COS(RADIANS(E1572))*COS(RADIANS(S1562))))</f>
        <v>#DIV/0!</v>
      </c>
      <c r="T1581" s="3" t="e">
        <f>IF(DEGREES(ACOS(SIN(RADIANS(G1581))*SIN(RADIANS(E1572))+COS(RADIANS(G1581))*COS(RADIANS(E1572))*COS(RADIANS(T1562))))&gt;90,0,$F$4*$F$5/E1571^2*(SIN(RADIANS(G1581))*SIN(RADIANS(E1572))+COS(RADIANS(G1581))*COS(RADIANS(E1572))*COS(RADIANS(T1562))))</f>
        <v>#DIV/0!</v>
      </c>
      <c r="U1581" s="3" t="e">
        <f>IF(DEGREES(ACOS(SIN(RADIANS(G1581))*SIN(RADIANS(E1572))+COS(RADIANS(G1581))*COS(RADIANS(E1572))*COS(RADIANS(U1562))))&gt;90,0,$F$4*$F$5/E1571^2*(SIN(RADIANS(G1581))*SIN(RADIANS(E1572))+COS(RADIANS(G1581))*COS(RADIANS(E1572))*COS(RADIANS(U1562))))</f>
        <v>#DIV/0!</v>
      </c>
      <c r="V1581" s="3" t="e">
        <f>IF(DEGREES(ACOS(SIN(RADIANS(G1581))*SIN(RADIANS(E1572))+COS(RADIANS(G1581))*COS(RADIANS(E1572))*COS(RADIANS(V1562))))&gt;90,0,$F$4*$F$5/E1571^2*(SIN(RADIANS(G1581))*SIN(RADIANS(E1572))+COS(RADIANS(G1581))*COS(RADIANS(E1572))*COS(RADIANS(V1562))))</f>
        <v>#DIV/0!</v>
      </c>
      <c r="W1581" s="3" t="e">
        <f>IF(DEGREES(ACOS(SIN(RADIANS(G1581))*SIN(RADIANS(E1572))+COS(RADIANS(G1581))*COS(RADIANS(E1572))*COS(RADIANS(W1562))))&gt;90,0,$F$4*$F$5/E1571^2*(SIN(RADIANS(G1581))*SIN(RADIANS(E1572))+COS(RADIANS(G1581))*COS(RADIANS(E1572))*COS(RADIANS(W1562))))</f>
        <v>#DIV/0!</v>
      </c>
      <c r="X1581" s="3" t="e">
        <f>IF(DEGREES(ACOS(SIN(RADIANS(G1581))*SIN(RADIANS(E1572))+COS(RADIANS(G1581))*COS(RADIANS(E1572))*COS(RADIANS(X1562))))&gt;90,0,$F$4*$F$5/E1571^2*(SIN(RADIANS(G1581))*SIN(RADIANS(E1572))+COS(RADIANS(G1581))*COS(RADIANS(E1572))*COS(RADIANS(X1562))))</f>
        <v>#DIV/0!</v>
      </c>
      <c r="Y1581" s="3" t="e">
        <f>IF(DEGREES(ACOS(SIN(RADIANS(G1581))*SIN(RADIANS(E1572))+COS(RADIANS(G1581))*COS(RADIANS(E1572))*COS(RADIANS(Y1562))))&gt;90,0,$F$4*$F$5/E1571^2*(SIN(RADIANS(G1581))*SIN(RADIANS(E1572))+COS(RADIANS(G1581))*COS(RADIANS(E1572))*COS(RADIANS(Y1562))))</f>
        <v>#DIV/0!</v>
      </c>
      <c r="Z1581" s="3" t="e">
        <f>IF(DEGREES(ACOS(SIN(RADIANS(G1581))*SIN(RADIANS(E1572))+COS(RADIANS(G1581))*COS(RADIANS(E1572))*COS(RADIANS(Z1562))))&gt;90,0,$F$4*$F$5/E1571^2*(SIN(RADIANS(G1581))*SIN(RADIANS(E1572))+COS(RADIANS(G1581))*COS(RADIANS(E1572))*COS(RADIANS(Z1562))))</f>
        <v>#DIV/0!</v>
      </c>
      <c r="AA1581" s="3" t="e">
        <f>IF(DEGREES(ACOS(SIN(RADIANS(G1581))*SIN(RADIANS(E1572))+COS(RADIANS(G1581))*COS(RADIANS(E1572))*COS(RADIANS(AA1562))))&gt;90,0,$F$4*$F$5/E1571^2*(SIN(RADIANS(G1581))*SIN(RADIANS(E1572))+COS(RADIANS(G1581))*COS(RADIANS(E1572))*COS(RADIANS(AA1562))))</f>
        <v>#DIV/0!</v>
      </c>
      <c r="AB1581" s="3" t="e">
        <f>IF(DEGREES(ACOS(SIN(RADIANS(G1581))*SIN(RADIANS(E1572))+COS(RADIANS(G1581))*COS(RADIANS(E1572))*COS(RADIANS(AB1562))))&gt;90,0,$F$4*$F$5/E1571^2*(SIN(RADIANS(G1581))*SIN(RADIANS(E1572))+COS(RADIANS(G1581))*COS(RADIANS(E1572))*COS(RADIANS(AB1562))))</f>
        <v>#DIV/0!</v>
      </c>
      <c r="AC1581" s="3" t="e">
        <f>IF(DEGREES(ACOS(SIN(RADIANS(G1581))*SIN(RADIANS(E1572))+COS(RADIANS(G1581))*COS(RADIANS(E1572))*COS(RADIANS(AC1562))))&gt;90,0,$F$4*$F$5/E1571^2*(SIN(RADIANS(G1581))*SIN(RADIANS(E1572))+COS(RADIANS(G1581))*COS(RADIANS(E1572))*COS(RADIANS(AC1562))))</f>
        <v>#DIV/0!</v>
      </c>
      <c r="AD1581" s="3" t="e">
        <f>IF(DEGREES(ACOS(SIN(RADIANS(G1581))*SIN(RADIANS(E1572))+COS(RADIANS(G1581))*COS(RADIANS(E1572))*COS(RADIANS(AD1562))))&gt;90,0,$F$4*$F$5/E1571^2*(SIN(RADIANS(G1581))*SIN(RADIANS(E1572))+COS(RADIANS(G1581))*COS(RADIANS(E1572))*COS(RADIANS(AD1562))))</f>
        <v>#DIV/0!</v>
      </c>
      <c r="AE1581" s="3" t="e">
        <f>IF(DEGREES(ACOS(SIN(RADIANS(G1581))*SIN(RADIANS(E1572))+COS(RADIANS(G1581))*COS(RADIANS(E1572))*COS(RADIANS(AE1562))))&gt;90,0,$F$4*$F$5/E1571^2*(SIN(RADIANS(G1581))*SIN(RADIANS(E1572))+COS(RADIANS(G1581))*COS(RADIANS(E1572))*COS(RADIANS(AE1562))))</f>
        <v>#DIV/0!</v>
      </c>
      <c r="AF1581" s="3" t="e">
        <f>IF(DEGREES(ACOS(SIN(RADIANS(G1581))*SIN(RADIANS(E1572))+COS(RADIANS(G1581))*COS(RADIANS(E1572))*COS(RADIANS(AF1562))))&gt;90,0,$F$4*$F$5/E1571^2*(SIN(RADIANS(G1581))*SIN(RADIANS(E1572))+COS(RADIANS(G1581))*COS(RADIANS(E1572))*COS(RADIANS(AF1562))))</f>
        <v>#DIV/0!</v>
      </c>
      <c r="AG1581" s="3" t="e">
        <f>IF(DEGREES(ACOS(SIN(RADIANS(G1581))*SIN(RADIANS(E1572))+COS(RADIANS(G1581))*COS(RADIANS(E1572))*COS(RADIANS(AG1562))))&gt;90,0,$F$4*$F$5/E1571^2*(SIN(RADIANS(G1581))*SIN(RADIANS(E1572))+COS(RADIANS(G1581))*COS(RADIANS(E1572))*COS(RADIANS(AG1562))))</f>
        <v>#DIV/0!</v>
      </c>
      <c r="AH1581" s="3" t="e">
        <f>IF(DEGREES(ACOS(SIN(RADIANS(G1581))*SIN(RADIANS(E1572))+COS(RADIANS(G1581))*COS(RADIANS(E1572))*COS(RADIANS(AH1562))))&gt;90,0,$F$4*$F$5/E1571^2*(SIN(RADIANS(G1581))*SIN(RADIANS(E1572))+COS(RADIANS(G1581))*COS(RADIANS(E1572))*COS(RADIANS(AH1562))))</f>
        <v>#DIV/0!</v>
      </c>
      <c r="AI1581" s="3" t="e">
        <f>IF(DEGREES(ACOS(SIN(RADIANS(G1581))*SIN(RADIANS(E1572))+COS(RADIANS(G1581))*COS(RADIANS(E1572))*COS(RADIANS(AI1562))))&gt;90,0,$F$4*$F$5/E1571^2*(SIN(RADIANS(G1581))*SIN(RADIANS(E1572))+COS(RADIANS(G1581))*COS(RADIANS(E1572))*COS(RADIANS(AI1562))))</f>
        <v>#DIV/0!</v>
      </c>
      <c r="AJ1581" s="3" t="e">
        <f>IF(DEGREES(ACOS(SIN(RADIANS(G1581))*SIN(RADIANS(E1572))+COS(RADIANS(G1581))*COS(RADIANS(E1572))*COS(RADIANS(AJ1562))))&gt;90,0,$F$4*$F$5/E1571^2*(SIN(RADIANS(G1581))*SIN(RADIANS(E1572))+COS(RADIANS(G1581))*COS(RADIANS(E1572))*COS(RADIANS(AJ1562))))</f>
        <v>#DIV/0!</v>
      </c>
      <c r="AK1581" s="3">
        <f>IF(DEGREES(ACOS(SIN(RADIANS(G1581))*SIN(RADIANS(E1572))+COS(RADIANS(G1581))*COS(RADIANS(E1572))*COS(RADIANS(AK1562))))&gt;90,0,$F$4*$F$5/E1571^2*(SIN(RADIANS(G1581))*SIN(RADIANS(E1572))+COS(RADIANS(G1581))*COS(RADIANS(E1572))*COS(RADIANS(AK1562))))</f>
        <v>0</v>
      </c>
      <c r="AL1581" s="3">
        <f>IF(DEGREES(ACOS(SIN(RADIANS(G1581))*SIN(RADIANS(E1572))+COS(RADIANS(G1581))*COS(RADIANS(E1572))*COS(RADIANS(AL1562))))&gt;90,0,$F$4*$F$5/E1571^2*(SIN(RADIANS(G1581))*SIN(RADIANS(E1572))+COS(RADIANS(G1581))*COS(RADIANS(E1572))*COS(RADIANS(AL1562))))</f>
        <v>0</v>
      </c>
      <c r="AM1581" s="3">
        <f>IF(DEGREES(ACOS(SIN(RADIANS(G1581))*SIN(RADIANS(E1572))+COS(RADIANS(G1581))*COS(RADIANS(E1572))*COS(RADIANS(AM1562))))&gt;90,0,$F$4*$F$5/E1571^2*(SIN(RADIANS(G1581))*SIN(RADIANS(E1572))+COS(RADIANS(G1581))*COS(RADIANS(E1572))*COS(RADIANS(AM1562))))</f>
        <v>0</v>
      </c>
      <c r="AN1581" s="3">
        <f>IF(DEGREES(ACOS(SIN(RADIANS(G1581))*SIN(RADIANS(E1572))+COS(RADIANS(G1581))*COS(RADIANS(E1572))*COS(RADIANS(AN1562))))&gt;90,0,$F$4*$F$5/E1571^2*(SIN(RADIANS(G1581))*SIN(RADIANS(E1572))+COS(RADIANS(G1581))*COS(RADIANS(E1572))*COS(RADIANS(AN1562))))</f>
        <v>0</v>
      </c>
      <c r="AO1581" s="3">
        <f>IF(DEGREES(ACOS(SIN(RADIANS(G1581))*SIN(RADIANS(E1572))+COS(RADIANS(G1581))*COS(RADIANS(E1572))*COS(RADIANS(AO1562))))&gt;90,0,$F$4*$F$5/E1571^2*(SIN(RADIANS(G1581))*SIN(RADIANS(E1572))+COS(RADIANS(G1581))*COS(RADIANS(E1572))*COS(RADIANS(AO1562))))</f>
        <v>0</v>
      </c>
      <c r="AP1581" s="3">
        <f>IF(DEGREES(ACOS(SIN(RADIANS(G1581))*SIN(RADIANS(E1572))+COS(RADIANS(G1581))*COS(RADIANS(E1572))*COS(RADIANS(AP1562))))&gt;90,0,$F$4*$F$5/E1571^2*(SIN(RADIANS(G1581))*SIN(RADIANS(E1572))+COS(RADIANS(G1581))*COS(RADIANS(E1572))*COS(RADIANS(AP1562))))</f>
        <v>0</v>
      </c>
      <c r="AQ1581" s="3">
        <f>IF(DEGREES(ACOS(SIN(RADIANS(G1581))*SIN(RADIANS(E1572))+COS(RADIANS(G1581))*COS(RADIANS(E1572))*COS(RADIANS(AQ1562))))&gt;90,0,$F$4*$F$5/E1571^2*(SIN(RADIANS(G1581))*SIN(RADIANS(E1572))+COS(RADIANS(G1581))*COS(RADIANS(E1572))*COS(RADIANS(AQ1562))))</f>
        <v>0</v>
      </c>
      <c r="AR1581" s="3">
        <f>IF(DEGREES(ACOS(SIN(RADIANS(G1581))*SIN(RADIANS(E1572))+COS(RADIANS(G1581))*COS(RADIANS(E1572))*COS(RADIANS(AR1562))))&gt;90,0,$F$4*$F$5/E1571^2*(SIN(RADIANS(G1581))*SIN(RADIANS(E1572))+COS(RADIANS(G1581))*COS(RADIANS(E1572))*COS(RADIANS(AR1562))))</f>
        <v>0</v>
      </c>
    </row>
    <row r="1582" spans="2:44" ht="15.75" customHeight="1" x14ac:dyDescent="0.2">
      <c r="G1582" s="3">
        <v>-90</v>
      </c>
      <c r="I1582" s="3" t="e">
        <f>IF(DEGREES(ACOS(SIN(RADIANS(G1582))*SIN(RADIANS(E1572))+COS(RADIANS(G1582))*COS(RADIANS(E1572))*COS(RADIANS(I1562))))&gt;90,0,$F$4*$F$5/E1571^2*(SIN(RADIANS(G1582))*SIN(RADIANS(E1572))+COS(RADIANS(G1582))*COS(RADIANS(E1572))*COS(RADIANS(I1562))))</f>
        <v>#DIV/0!</v>
      </c>
      <c r="J1582" s="3" t="e">
        <f>IF(DEGREES(ACOS(SIN(RADIANS(G1582))*SIN(RADIANS(E1572))+COS(RADIANS(G1582))*COS(RADIANS(E1572))*COS(RADIANS(J1562))))&gt;90,0,$F$4*$F$5/E1571^2*(SIN(RADIANS(G1582))*SIN(RADIANS(E1572))+COS(RADIANS(G1582))*COS(RADIANS(E1572))*COS(RADIANS(J1562))))</f>
        <v>#DIV/0!</v>
      </c>
      <c r="K1582" s="3" t="e">
        <f>IF(DEGREES(ACOS(SIN(RADIANS(G1582))*SIN(RADIANS(E1572))+COS(RADIANS(G1582))*COS(RADIANS(E1572))*COS(RADIANS(K1562))))&gt;90,0,$F$4*$F$5/E1571^2*(SIN(RADIANS(G1582))*SIN(RADIANS(E1572))+COS(RADIANS(G1582))*COS(RADIANS(E1572))*COS(RADIANS(K1562))))</f>
        <v>#DIV/0!</v>
      </c>
      <c r="L1582" s="3" t="e">
        <f>IF(DEGREES(ACOS(SIN(RADIANS(G1582))*SIN(RADIANS(E1572))+COS(RADIANS(G1582))*COS(RADIANS(E1572))*COS(RADIANS(L1562))))&gt;90,0,$F$4*$F$5/E1571^2*(SIN(RADIANS(G1582))*SIN(RADIANS(E1572))+COS(RADIANS(G1582))*COS(RADIANS(E1572))*COS(RADIANS(L1562))))</f>
        <v>#DIV/0!</v>
      </c>
      <c r="M1582" s="3" t="e">
        <f>IF(DEGREES(ACOS(SIN(RADIANS(G1582))*SIN(RADIANS(E1572))+COS(RADIANS(G1582))*COS(RADIANS(E1572))*COS(RADIANS(M1562))))&gt;90,0,$F$4*$F$5/E1571^2*(SIN(RADIANS(G1582))*SIN(RADIANS(E1572))+COS(RADIANS(G1582))*COS(RADIANS(E1572))*COS(RADIANS(M1562))))</f>
        <v>#DIV/0!</v>
      </c>
      <c r="N1582" s="3" t="e">
        <f>IF(DEGREES(ACOS(SIN(RADIANS(G1582))*SIN(RADIANS(E1572))+COS(RADIANS(G1582))*COS(RADIANS(E1572))*COS(RADIANS(N1562))))&gt;90,0,$F$4*$F$5/E1571^2*(SIN(RADIANS(G1582))*SIN(RADIANS(E1572))+COS(RADIANS(G1582))*COS(RADIANS(E1572))*COS(RADIANS(N1562))))</f>
        <v>#DIV/0!</v>
      </c>
      <c r="O1582" s="3" t="e">
        <f>IF(DEGREES(ACOS(SIN(RADIANS(G1582))*SIN(RADIANS(E1572))+COS(RADIANS(G1582))*COS(RADIANS(E1572))*COS(RADIANS(O1562))))&gt;90,0,$F$4*$F$5/E1571^2*(SIN(RADIANS(G1582))*SIN(RADIANS(E1572))+COS(RADIANS(G1582))*COS(RADIANS(E1572))*COS(RADIANS(O1562))))</f>
        <v>#DIV/0!</v>
      </c>
      <c r="P1582" s="3" t="e">
        <f>IF(DEGREES(ACOS(SIN(RADIANS(G1582))*SIN(RADIANS(E1572))+COS(RADIANS(G1582))*COS(RADIANS(E1572))*COS(RADIANS(P1562))))&gt;90,0,$F$4*$F$5/E1571^2*(SIN(RADIANS(G1582))*SIN(RADIANS(E1572))+COS(RADIANS(G1582))*COS(RADIANS(E1572))*COS(RADIANS(P1562))))</f>
        <v>#DIV/0!</v>
      </c>
      <c r="Q1582" s="3" t="e">
        <f>IF(DEGREES(ACOS(SIN(RADIANS(G1582))*SIN(RADIANS(E1572))+COS(RADIANS(G1582))*COS(RADIANS(E1572))*COS(RADIANS(Q1562))))&gt;90,0,$F$4*$F$5/E1571^2*(SIN(RADIANS(G1582))*SIN(RADIANS(E1572))+COS(RADIANS(G1582))*COS(RADIANS(E1572))*COS(RADIANS(Q1562))))</f>
        <v>#DIV/0!</v>
      </c>
      <c r="R1582" s="3" t="e">
        <f>IF(DEGREES(ACOS(SIN(RADIANS(G1582))*SIN(RADIANS(E1572))+COS(RADIANS(G1582))*COS(RADIANS(E1572))*COS(RADIANS(R1562))))&gt;90,0,$F$4*$F$5/E1571^2*(SIN(RADIANS(G1582))*SIN(RADIANS(E1572))+COS(RADIANS(G1582))*COS(RADIANS(E1572))*COS(RADIANS(R1562))))</f>
        <v>#DIV/0!</v>
      </c>
      <c r="S1582" s="3" t="e">
        <f>IF(DEGREES(ACOS(SIN(RADIANS(G1582))*SIN(RADIANS(E1572))+COS(RADIANS(G1582))*COS(RADIANS(E1572))*COS(RADIANS(S1562))))&gt;90,0,$F$4*$F$5/E1571^2*(SIN(RADIANS(G1582))*SIN(RADIANS(E1572))+COS(RADIANS(G1582))*COS(RADIANS(E1572))*COS(RADIANS(S1562))))</f>
        <v>#DIV/0!</v>
      </c>
      <c r="T1582" s="3" t="e">
        <f>IF(DEGREES(ACOS(SIN(RADIANS(G1582))*SIN(RADIANS(E1572))+COS(RADIANS(G1582))*COS(RADIANS(E1572))*COS(RADIANS(T1562))))&gt;90,0,$F$4*$F$5/E1571^2*(SIN(RADIANS(G1582))*SIN(RADIANS(E1572))+COS(RADIANS(G1582))*COS(RADIANS(E1572))*COS(RADIANS(T1562))))</f>
        <v>#DIV/0!</v>
      </c>
      <c r="U1582" s="3" t="e">
        <f>IF(DEGREES(ACOS(SIN(RADIANS(G1582))*SIN(RADIANS(E1572))+COS(RADIANS(G1582))*COS(RADIANS(E1572))*COS(RADIANS(U1562))))&gt;90,0,$F$4*$F$5/E1571^2*(SIN(RADIANS(G1582))*SIN(RADIANS(E1572))+COS(RADIANS(G1582))*COS(RADIANS(E1572))*COS(RADIANS(U1562))))</f>
        <v>#DIV/0!</v>
      </c>
      <c r="V1582" s="3" t="e">
        <f>IF(DEGREES(ACOS(SIN(RADIANS(G1582))*SIN(RADIANS(E1572))+COS(RADIANS(G1582))*COS(RADIANS(E1572))*COS(RADIANS(V1562))))&gt;90,0,$F$4*$F$5/E1571^2*(SIN(RADIANS(G1582))*SIN(RADIANS(E1572))+COS(RADIANS(G1582))*COS(RADIANS(E1572))*COS(RADIANS(V1562))))</f>
        <v>#DIV/0!</v>
      </c>
      <c r="W1582" s="3" t="e">
        <f>IF(DEGREES(ACOS(SIN(RADIANS(G1582))*SIN(RADIANS(E1572))+COS(RADIANS(G1582))*COS(RADIANS(E1572))*COS(RADIANS(W1562))))&gt;90,0,$F$4*$F$5/E1571^2*(SIN(RADIANS(G1582))*SIN(RADIANS(E1572))+COS(RADIANS(G1582))*COS(RADIANS(E1572))*COS(RADIANS(W1562))))</f>
        <v>#DIV/0!</v>
      </c>
      <c r="X1582" s="3" t="e">
        <f>IF(DEGREES(ACOS(SIN(RADIANS(G1582))*SIN(RADIANS(E1572))+COS(RADIANS(G1582))*COS(RADIANS(E1572))*COS(RADIANS(X1562))))&gt;90,0,$F$4*$F$5/E1571^2*(SIN(RADIANS(G1582))*SIN(RADIANS(E1572))+COS(RADIANS(G1582))*COS(RADIANS(E1572))*COS(RADIANS(X1562))))</f>
        <v>#DIV/0!</v>
      </c>
      <c r="Y1582" s="3" t="e">
        <f>IF(DEGREES(ACOS(SIN(RADIANS(G1582))*SIN(RADIANS(E1572))+COS(RADIANS(G1582))*COS(RADIANS(E1572))*COS(RADIANS(Y1562))))&gt;90,0,$F$4*$F$5/E1571^2*(SIN(RADIANS(G1582))*SIN(RADIANS(E1572))+COS(RADIANS(G1582))*COS(RADIANS(E1572))*COS(RADIANS(Y1562))))</f>
        <v>#DIV/0!</v>
      </c>
      <c r="Z1582" s="3" t="e">
        <f>IF(DEGREES(ACOS(SIN(RADIANS(G1582))*SIN(RADIANS(E1572))+COS(RADIANS(G1582))*COS(RADIANS(E1572))*COS(RADIANS(Z1562))))&gt;90,0,$F$4*$F$5/E1571^2*(SIN(RADIANS(G1582))*SIN(RADIANS(E1572))+COS(RADIANS(G1582))*COS(RADIANS(E1572))*COS(RADIANS(Z1562))))</f>
        <v>#DIV/0!</v>
      </c>
      <c r="AA1582" s="3" t="e">
        <f>IF(DEGREES(ACOS(SIN(RADIANS(G1582))*SIN(RADIANS(E1572))+COS(RADIANS(G1582))*COS(RADIANS(E1572))*COS(RADIANS(AA1562))))&gt;90,0,$F$4*$F$5/E1571^2*(SIN(RADIANS(G1582))*SIN(RADIANS(E1572))+COS(RADIANS(G1582))*COS(RADIANS(E1572))*COS(RADIANS(AA1562))))</f>
        <v>#DIV/0!</v>
      </c>
      <c r="AB1582" s="3" t="e">
        <f>IF(DEGREES(ACOS(SIN(RADIANS(G1582))*SIN(RADIANS(E1572))+COS(RADIANS(G1582))*COS(RADIANS(E1572))*COS(RADIANS(AB1562))))&gt;90,0,$F$4*$F$5/E1571^2*(SIN(RADIANS(G1582))*SIN(RADIANS(E1572))+COS(RADIANS(G1582))*COS(RADIANS(E1572))*COS(RADIANS(AB1562))))</f>
        <v>#DIV/0!</v>
      </c>
      <c r="AC1582" s="3" t="e">
        <f>IF(DEGREES(ACOS(SIN(RADIANS(G1582))*SIN(RADIANS(E1572))+COS(RADIANS(G1582))*COS(RADIANS(E1572))*COS(RADIANS(AC1562))))&gt;90,0,$F$4*$F$5/E1571^2*(SIN(RADIANS(G1582))*SIN(RADIANS(E1572))+COS(RADIANS(G1582))*COS(RADIANS(E1572))*COS(RADIANS(AC1562))))</f>
        <v>#DIV/0!</v>
      </c>
      <c r="AD1582" s="3" t="e">
        <f>IF(DEGREES(ACOS(SIN(RADIANS(G1582))*SIN(RADIANS(E1572))+COS(RADIANS(G1582))*COS(RADIANS(E1572))*COS(RADIANS(AD1562))))&gt;90,0,$F$4*$F$5/E1571^2*(SIN(RADIANS(G1582))*SIN(RADIANS(E1572))+COS(RADIANS(G1582))*COS(RADIANS(E1572))*COS(RADIANS(AD1562))))</f>
        <v>#DIV/0!</v>
      </c>
      <c r="AE1582" s="3" t="e">
        <f>IF(DEGREES(ACOS(SIN(RADIANS(G1582))*SIN(RADIANS(E1572))+COS(RADIANS(G1582))*COS(RADIANS(E1572))*COS(RADIANS(AE1562))))&gt;90,0,$F$4*$F$5/E1571^2*(SIN(RADIANS(G1582))*SIN(RADIANS(E1572))+COS(RADIANS(G1582))*COS(RADIANS(E1572))*COS(RADIANS(AE1562))))</f>
        <v>#DIV/0!</v>
      </c>
      <c r="AF1582" s="3" t="e">
        <f>IF(DEGREES(ACOS(SIN(RADIANS(G1582))*SIN(RADIANS(E1572))+COS(RADIANS(G1582))*COS(RADIANS(E1572))*COS(RADIANS(AF1562))))&gt;90,0,$F$4*$F$5/E1571^2*(SIN(RADIANS(G1582))*SIN(RADIANS(E1572))+COS(RADIANS(G1582))*COS(RADIANS(E1572))*COS(RADIANS(AF1562))))</f>
        <v>#DIV/0!</v>
      </c>
      <c r="AG1582" s="3" t="e">
        <f>IF(DEGREES(ACOS(SIN(RADIANS(G1582))*SIN(RADIANS(E1572))+COS(RADIANS(G1582))*COS(RADIANS(E1572))*COS(RADIANS(AG1562))))&gt;90,0,$F$4*$F$5/E1571^2*(SIN(RADIANS(G1582))*SIN(RADIANS(E1572))+COS(RADIANS(G1582))*COS(RADIANS(E1572))*COS(RADIANS(AG1562))))</f>
        <v>#DIV/0!</v>
      </c>
      <c r="AH1582" s="3" t="e">
        <f>IF(DEGREES(ACOS(SIN(RADIANS(G1582))*SIN(RADIANS(E1572))+COS(RADIANS(G1582))*COS(RADIANS(E1572))*COS(RADIANS(AH1562))))&gt;90,0,$F$4*$F$5/E1571^2*(SIN(RADIANS(G1582))*SIN(RADIANS(E1572))+COS(RADIANS(G1582))*COS(RADIANS(E1572))*COS(RADIANS(AH1562))))</f>
        <v>#DIV/0!</v>
      </c>
      <c r="AI1582" s="3" t="e">
        <f>IF(DEGREES(ACOS(SIN(RADIANS(G1582))*SIN(RADIANS(E1572))+COS(RADIANS(G1582))*COS(RADIANS(E1572))*COS(RADIANS(AI1562))))&gt;90,0,$F$4*$F$5/E1571^2*(SIN(RADIANS(G1582))*SIN(RADIANS(E1572))+COS(RADIANS(G1582))*COS(RADIANS(E1572))*COS(RADIANS(AI1562))))</f>
        <v>#DIV/0!</v>
      </c>
      <c r="AJ1582" s="3" t="e">
        <f>IF(DEGREES(ACOS(SIN(RADIANS(G1582))*SIN(RADIANS(E1572))+COS(RADIANS(G1582))*COS(RADIANS(E1572))*COS(RADIANS(AJ1562))))&gt;90,0,$F$4*$F$5/E1571^2*(SIN(RADIANS(G1582))*SIN(RADIANS(E1572))+COS(RADIANS(G1582))*COS(RADIANS(E1572))*COS(RADIANS(AJ1562))))</f>
        <v>#DIV/0!</v>
      </c>
      <c r="AK1582" s="3" t="e">
        <f>IF(DEGREES(ACOS(SIN(RADIANS(G1582))*SIN(RADIANS(E1572))+COS(RADIANS(G1582))*COS(RADIANS(E1572))*COS(RADIANS(AK1562))))&gt;90,0,$F$4*$F$5/E1571^2*(SIN(RADIANS(G1582))*SIN(RADIANS(E1572))+COS(RADIANS(G1582))*COS(RADIANS(E1572))*COS(RADIANS(AK1562))))</f>
        <v>#DIV/0!</v>
      </c>
      <c r="AL1582" s="3" t="e">
        <f>IF(DEGREES(ACOS(SIN(RADIANS(G1582))*SIN(RADIANS(E1572))+COS(RADIANS(G1582))*COS(RADIANS(E1572))*COS(RADIANS(AL1562))))&gt;90,0,$F$4*$F$5/E1571^2*(SIN(RADIANS(G1582))*SIN(RADIANS(E1572))+COS(RADIANS(G1582))*COS(RADIANS(E1572))*COS(RADIANS(AL1562))))</f>
        <v>#DIV/0!</v>
      </c>
      <c r="AM1582" s="3" t="e">
        <f>IF(DEGREES(ACOS(SIN(RADIANS(G1582))*SIN(RADIANS(E1572))+COS(RADIANS(G1582))*COS(RADIANS(E1572))*COS(RADIANS(AM1562))))&gt;90,0,$F$4*$F$5/E1571^2*(SIN(RADIANS(G1582))*SIN(RADIANS(E1572))+COS(RADIANS(G1582))*COS(RADIANS(E1572))*COS(RADIANS(AM1562))))</f>
        <v>#DIV/0!</v>
      </c>
      <c r="AN1582" s="3" t="e">
        <f>IF(DEGREES(ACOS(SIN(RADIANS(G1582))*SIN(RADIANS(E1572))+COS(RADIANS(G1582))*COS(RADIANS(E1572))*COS(RADIANS(AN1562))))&gt;90,0,$F$4*$F$5/E1571^2*(SIN(RADIANS(G1582))*SIN(RADIANS(E1572))+COS(RADIANS(G1582))*COS(RADIANS(E1572))*COS(RADIANS(AN1562))))</f>
        <v>#DIV/0!</v>
      </c>
      <c r="AO1582" s="3" t="e">
        <f>IF(DEGREES(ACOS(SIN(RADIANS(G1582))*SIN(RADIANS(E1572))+COS(RADIANS(G1582))*COS(RADIANS(E1572))*COS(RADIANS(AO1562))))&gt;90,0,$F$4*$F$5/E1571^2*(SIN(RADIANS(G1582))*SIN(RADIANS(E1572))+COS(RADIANS(G1582))*COS(RADIANS(E1572))*COS(RADIANS(AO1562))))</f>
        <v>#DIV/0!</v>
      </c>
      <c r="AP1582" s="3" t="e">
        <f>IF(DEGREES(ACOS(SIN(RADIANS(G1582))*SIN(RADIANS(E1572))+COS(RADIANS(G1582))*COS(RADIANS(E1572))*COS(RADIANS(AP1562))))&gt;90,0,$F$4*$F$5/E1571^2*(SIN(RADIANS(G1582))*SIN(RADIANS(E1572))+COS(RADIANS(G1582))*COS(RADIANS(E1572))*COS(RADIANS(AP1562))))</f>
        <v>#DIV/0!</v>
      </c>
      <c r="AQ1582" s="3" t="e">
        <f>IF(DEGREES(ACOS(SIN(RADIANS(G1582))*SIN(RADIANS(E1572))+COS(RADIANS(G1582))*COS(RADIANS(E1572))*COS(RADIANS(AQ1562))))&gt;90,0,$F$4*$F$5/E1571^2*(SIN(RADIANS(G1582))*SIN(RADIANS(E1572))+COS(RADIANS(G1582))*COS(RADIANS(E1572))*COS(RADIANS(AQ1562))))</f>
        <v>#DIV/0!</v>
      </c>
      <c r="AR1582" s="3" t="e">
        <f>IF(DEGREES(ACOS(SIN(RADIANS(G1582))*SIN(RADIANS(E1572))+COS(RADIANS(G1582))*COS(RADIANS(E1572))*COS(RADIANS(AR1562))))&gt;90,0,$F$4*$F$5/E1571^2*(SIN(RADIANS(G1582))*SIN(RADIANS(E1572))+COS(RADIANS(G1582))*COS(RADIANS(E1572))*COS(RADIANS(AR1562))))</f>
        <v>#DIV/0!</v>
      </c>
    </row>
    <row r="1583" spans="2:44" ht="15.75" customHeight="1" x14ac:dyDescent="0.2"/>
    <row r="1584" spans="2:44" ht="15.75" customHeight="1" x14ac:dyDescent="0.2">
      <c r="H1584" s="3" t="s">
        <v>771</v>
      </c>
      <c r="I1584" s="3">
        <v>180</v>
      </c>
      <c r="J1584" s="3">
        <v>170</v>
      </c>
      <c r="K1584" s="3">
        <v>160</v>
      </c>
      <c r="L1584" s="3">
        <v>150</v>
      </c>
      <c r="M1584" s="3">
        <v>140</v>
      </c>
      <c r="N1584" s="3">
        <v>130</v>
      </c>
      <c r="O1584" s="3">
        <v>120</v>
      </c>
      <c r="P1584" s="3">
        <v>110</v>
      </c>
      <c r="Q1584" s="3">
        <v>100</v>
      </c>
      <c r="R1584" s="3">
        <v>90</v>
      </c>
      <c r="S1584" s="3">
        <v>80</v>
      </c>
      <c r="T1584" s="3">
        <v>70</v>
      </c>
      <c r="U1584" s="3">
        <v>60</v>
      </c>
      <c r="V1584" s="3">
        <v>50</v>
      </c>
      <c r="W1584" s="3">
        <v>40</v>
      </c>
      <c r="X1584" s="3">
        <v>30</v>
      </c>
      <c r="Y1584" s="3">
        <v>20</v>
      </c>
      <c r="Z1584" s="3">
        <v>10</v>
      </c>
      <c r="AA1584" s="3">
        <v>0</v>
      </c>
      <c r="AB1584" s="3">
        <v>-10</v>
      </c>
      <c r="AC1584" s="3">
        <v>-20</v>
      </c>
      <c r="AD1584" s="3">
        <v>-30</v>
      </c>
      <c r="AE1584" s="3">
        <v>-40</v>
      </c>
      <c r="AF1584" s="3">
        <v>-50</v>
      </c>
      <c r="AG1584" s="3">
        <v>-60</v>
      </c>
      <c r="AH1584" s="3">
        <v>-70</v>
      </c>
      <c r="AI1584" s="3">
        <v>-80</v>
      </c>
      <c r="AJ1584" s="3">
        <v>-90</v>
      </c>
      <c r="AK1584" s="3">
        <v>-100</v>
      </c>
      <c r="AL1584" s="3">
        <v>-110</v>
      </c>
      <c r="AM1584" s="3">
        <v>-120</v>
      </c>
      <c r="AN1584" s="3">
        <v>-130</v>
      </c>
      <c r="AO1584" s="3">
        <v>-140</v>
      </c>
      <c r="AP1584" s="3">
        <v>-150</v>
      </c>
      <c r="AQ1584" s="3">
        <v>-160</v>
      </c>
      <c r="AR1584" s="3">
        <v>-170</v>
      </c>
    </row>
    <row r="1585" spans="2:44" ht="15.75" customHeight="1" x14ac:dyDescent="0.2">
      <c r="H1585" s="3" t="s">
        <v>782</v>
      </c>
      <c r="I1585" s="3">
        <f>IF(ABS(I1584-E1597)&gt;180,IF(ABS(I1584-E1597)&gt;360,ABS(I1584-E1597)-360,360-ABS(I1584-E1597)),ABS(I1584-E1597))</f>
        <v>180</v>
      </c>
      <c r="J1585" s="3">
        <f>IF(ABS(J1584-E1597)&gt;180,IF(ABS(J1584-E1597)&gt;360,ABS(J1584-E1597)-360,360-ABS(J1584-E1597)),ABS(J1584-E1597))</f>
        <v>170</v>
      </c>
      <c r="K1585" s="3">
        <f>IF(ABS(K1584-E1597)&gt;180,IF(ABS(K1584-E1597)&gt;360,ABS(K1584-E1597)-360,360-ABS(K1584-E1597)),ABS(K1584-E1597))</f>
        <v>160</v>
      </c>
      <c r="L1585" s="3">
        <f>IF(ABS(L1584-E1597)&gt;180,IF(ABS(L1584-E1597)&gt;360,ABS(L1584-E1597)-360,360-ABS(L1584-E1597)),ABS(L1584-E1597))</f>
        <v>150</v>
      </c>
      <c r="M1585" s="3">
        <f>IF(ABS(M1584-E1597)&gt;180,IF(ABS(M1584-E1597)&gt;360,ABS(M1584-E1597)-360,360-ABS(M1584-E1597)),ABS(M1584-E1597))</f>
        <v>140</v>
      </c>
      <c r="N1585" s="3">
        <f>IF(ABS(N1584-E1597)&gt;180,IF(ABS(N1584-E1597)&gt;360,ABS(N1584-E1597)-360,360-ABS(N1584-E1597)),ABS(N1584-E1597))</f>
        <v>130</v>
      </c>
      <c r="O1585" s="3">
        <f>IF(ABS(O1584-E1597)&gt;180,IF(ABS(O1584-E1597)&gt;360,ABS(O1584-E1597)-360,360-ABS(O1584-E1597)),ABS(O1584-E1597))</f>
        <v>120</v>
      </c>
      <c r="P1585" s="3">
        <f>IF(ABS(P1584-E1597)&gt;180,IF(ABS(P1584-E1597)&gt;360,ABS(P1584-E1597)-360,360-ABS(P1584-E1597)),ABS(P1584-E1597))</f>
        <v>110</v>
      </c>
      <c r="Q1585" s="3">
        <f>IF(ABS(Q1584-E1597)&gt;180,IF(ABS(Q1584-E1597)&gt;360,ABS(Q1584-E1597)-360,360-ABS(Q1584-E1597)),ABS(Q1584-E1597))</f>
        <v>100</v>
      </c>
      <c r="R1585" s="3">
        <f>IF(ABS(R1584-E1597)&gt;180,IF(ABS(R1584-E1597)&gt;360,ABS(R1584-E1597)-360,360-ABS(R1584-E1597)),ABS(R1584-E1597))</f>
        <v>90</v>
      </c>
      <c r="S1585" s="3">
        <f>IF(ABS(S1584-E1597)&gt;180,IF(ABS(S1584-E1597)&gt;360,ABS(S1584-E1597)-360,360-ABS(S1584-E1597)),ABS(S1584-E1597))</f>
        <v>80</v>
      </c>
      <c r="T1585" s="3">
        <f>IF(ABS(T1584-E1597)&gt;180,IF(ABS(T1584-E1597)&gt;360,ABS(T1584-E1597)-360,360-ABS(T1584-E1597)),ABS(T1584-E1597))</f>
        <v>70</v>
      </c>
      <c r="U1585" s="3">
        <f>IF(ABS(U1584-E1597)&gt;180,IF(ABS(U1584-E1597)&gt;360,ABS(U1584-E1597)-360,360-ABS(U1584-E1597)),ABS(U1584-E1597))</f>
        <v>60</v>
      </c>
      <c r="V1585" s="3">
        <f>IF(ABS(V1584-E1597)&gt;180,IF(ABS(V1584-E1597)&gt;360,ABS(V1584-E1597)-360,360-ABS(V1584-E1597)),ABS(V1584-E1597))</f>
        <v>50</v>
      </c>
      <c r="W1585" s="3">
        <f>IF(ABS(W1584-E1597)&gt;180,IF(ABS(W1584-E1597)&gt;360,ABS(W1584-E1597)-360,360-ABS(W1584-E1597)),ABS(W1584-E1597))</f>
        <v>40</v>
      </c>
      <c r="X1585" s="3">
        <f>IF(ABS(X1584-E1597)&gt;180,IF(ABS(X1584-E1597)&gt;360,ABS(X1584-E1597)-360,360-ABS(X1584-E1597)),ABS(X1584-E1597))</f>
        <v>30</v>
      </c>
      <c r="Y1585" s="3">
        <f>IF(ABS(Y1584-E1597)&gt;180,IF(ABS(Y1584-E1597)&gt;360,ABS(Y1584-E1597)-360,360-ABS(Y1584-E1597)),ABS(Y1584-E1597))</f>
        <v>20</v>
      </c>
      <c r="Z1585" s="3">
        <f>IF(ABS(Z1584-E1597)&gt;180,IF(ABS(Z1584-E1597)&gt;360,ABS(Z1584-E1597)-360,360-ABS(Z1584-E1597)),ABS(Z1584-E1597))</f>
        <v>10</v>
      </c>
      <c r="AA1585" s="3">
        <f>IF(ABS(AA1584-E1597)&gt;180,IF(ABS(AA1584-E1597)&gt;360,ABS(AA1584-E1597)-360,360-ABS(AA1584-E1597)),ABS(AA1584-E1597))</f>
        <v>0</v>
      </c>
      <c r="AB1585" s="3">
        <f>IF(ABS(AB1584-E1597)&gt;180,IF(ABS(AB1584-E1597)&gt;360,ABS(AB1584-E1597)-360,360-ABS(AB1584-E1597)),ABS(AB1584-E1597))</f>
        <v>10</v>
      </c>
      <c r="AC1585" s="3">
        <f>IF(ABS(AC1584-E1597)&gt;180,IF(ABS(AC1584-E1597)&gt;360,ABS(AC1584-E1597)-360,360-ABS(AC1584-E1597)),ABS(AC1584-E1597))</f>
        <v>20</v>
      </c>
      <c r="AD1585" s="3">
        <f>IF(ABS(AD1584-E1597)&gt;180,IF(ABS(AD1584-E1597)&gt;360,ABS(AD1584-E1597)-360,360-ABS(AD1584-E1597)),ABS(AD1584-E1597))</f>
        <v>30</v>
      </c>
      <c r="AE1585" s="3">
        <f>IF(ABS(AE1584-E1597)&gt;180,IF(ABS(AE1584-E1597)&gt;360,ABS(AE1584-E1597)-360,360-ABS(AE1584-E1597)),ABS(AE1584-E1597))</f>
        <v>40</v>
      </c>
      <c r="AF1585" s="3">
        <f>IF(ABS(AF1584-E1597)&gt;180,IF(ABS(AF1584-E1597)&gt;360,ABS(AF1584-E1597)-360,360-ABS(AF1584-E1597)),ABS(AF1584-E1597))</f>
        <v>50</v>
      </c>
      <c r="AG1585" s="3">
        <f>IF(ABS(AG1584-E1597)&gt;180,IF(ABS(AG1584-E1597)&gt;360,ABS(AG1584-E1597)-360,360-ABS(AG1584-E1597)),ABS(AG1584-E1597))</f>
        <v>60</v>
      </c>
      <c r="AH1585" s="3">
        <f>IF(ABS(AH1584-E1597)&gt;180,IF(ABS(AH1584-E1597)&gt;360,ABS(AH1584-E1597)-360,360-ABS(AH1584-E1597)),ABS(AH1584-E1597))</f>
        <v>70</v>
      </c>
      <c r="AI1585" s="3">
        <f>IF(ABS(AI1584-E1597)&gt;180,IF(ABS(AI1584-E1597)&gt;360,ABS(AI1584-E1597)-360,360-ABS(AI1584-E1597)),ABS(AI1584-E1597))</f>
        <v>80</v>
      </c>
      <c r="AJ1585" s="3">
        <f>IF(ABS(AJ1584-E1597)&gt;180,IF(ABS(AJ1584-E1597)&gt;360,ABS(AJ1584-E1597)-360,360-ABS(AJ1584-E1597)),ABS(AJ1584-E1597))</f>
        <v>90</v>
      </c>
      <c r="AK1585" s="3">
        <f>IF(ABS(AK1584-E1597)&gt;180,IF(ABS(AK1584-E1597)&gt;360,ABS(AK1584-E1597)-360,360-ABS(AK1584-E1597)),ABS(AK1584-E1597))</f>
        <v>100</v>
      </c>
      <c r="AL1585" s="3">
        <f>IF(ABS(AL1584-E1597)&gt;180,IF(ABS(AL1584-E1597)&gt;360,ABS(AL1584-E1597)-360,360-ABS(AL1584-E1597)),ABS(AL1584-E1597))</f>
        <v>110</v>
      </c>
      <c r="AM1585" s="3">
        <f>IF(ABS(AM1584-E1597)&gt;180,IF(ABS(AM1584-E1597)&gt;360,ABS(AM1584-E1597)-360,360-ABS(AM1584-E1597)),ABS(AM1584-E1597))</f>
        <v>120</v>
      </c>
      <c r="AN1585" s="3">
        <f>IF(ABS(AN1584-E1597)&gt;180,IF(ABS(AN1584-E1597)&gt;360,ABS(AN1584-E1597)-360,360-ABS(AN1584-E1597)),ABS(AN1584-E1597))</f>
        <v>130</v>
      </c>
      <c r="AO1585" s="3">
        <f>IF(ABS(AO1584-E1597)&gt;180,IF(ABS(AO1584-E1597)&gt;360,ABS(AO1584-E1597)-360,360-ABS(AO1584-E1597)),ABS(AO1584-E1597))</f>
        <v>140</v>
      </c>
      <c r="AP1585" s="3">
        <f>IF(ABS(AP1584-E1597)&gt;180,IF(ABS(AP1584-E1597)&gt;360,ABS(AP1584-E1597)-360,360-ABS(AP1584-E1597)),ABS(AP1584-E1597))</f>
        <v>150</v>
      </c>
      <c r="AQ1585" s="3">
        <f>IF(ABS(AQ1584-E1597)&gt;180,IF(ABS(AQ1584-E1597)&gt;360,ABS(AQ1584-E1597)-360,360-ABS(AQ1584-E1597)),ABS(AQ1584-E1597))</f>
        <v>160</v>
      </c>
      <c r="AR1585" s="3">
        <f>IF(ABS(AR1584-E1597)&gt;180,IF(ABS(AR1584-E1597)&gt;360,ABS(AR1584-E1597)-360,360-ABS(AR1584-E1597)),ABS(AR1584-E1597))</f>
        <v>170</v>
      </c>
    </row>
    <row r="1586" spans="2:44" ht="15.75" customHeight="1" x14ac:dyDescent="0.2">
      <c r="G1586" s="3" t="s">
        <v>736</v>
      </c>
    </row>
    <row r="1587" spans="2:44" ht="15.75" customHeight="1" x14ac:dyDescent="0.2">
      <c r="B1587" s="3" t="s">
        <v>791</v>
      </c>
      <c r="E1587" s="3">
        <v>670</v>
      </c>
      <c r="G1587" s="3">
        <v>90</v>
      </c>
      <c r="I1587" s="3" t="e">
        <f>IF(DEGREES(ACOS(SIN(RADIANS(G1587))*SIN(RADIANS(E1595))+COS(RADIANS(G1587))*COS(RADIANS(E1595))*COS(RADIANS(I1585))))&gt;90,0,$F$4*$F$5/E1594^2*(SIN(RADIANS(G1587))*SIN(RADIANS(E1595))+COS(RADIANS(G1587))*COS(RADIANS(E1595))*COS(RADIANS(I1585))))</f>
        <v>#DIV/0!</v>
      </c>
      <c r="J1587" s="3" t="e">
        <f>IF(DEGREES(ACOS(SIN(RADIANS(G1587))*SIN(RADIANS(E1595))+COS(RADIANS(G1587))*COS(RADIANS(E1595))*COS(RADIANS(J1585))))&gt;90,0,$F$4*$F$5/E1594^2*(SIN(RADIANS(G1587))*SIN(RADIANS(E1595))+COS(RADIANS(G1587))*COS(RADIANS(E1595))*COS(RADIANS(J1585))))</f>
        <v>#DIV/0!</v>
      </c>
      <c r="K1587" s="3" t="e">
        <f>IF(DEGREES(ACOS(SIN(RADIANS(G1587))*SIN(RADIANS(E1595))+COS(RADIANS(G1587))*COS(RADIANS(E1595))*COS(RADIANS(K1585))))&gt;90,0,$F$4*$F$5/E1594^2*(SIN(RADIANS(G1587))*SIN(RADIANS(E1595))+COS(RADIANS(G1587))*COS(RADIANS(E1595))*COS(RADIANS(K1585))))</f>
        <v>#DIV/0!</v>
      </c>
      <c r="L1587" s="3" t="e">
        <f>IF(DEGREES(ACOS(SIN(RADIANS(G1587))*SIN(RADIANS(E1595))+COS(RADIANS(G1587))*COS(RADIANS(E1595))*COS(RADIANS(L1585))))&gt;90,0,$F$4*$F$5/E1594^2*(SIN(RADIANS(G1587))*SIN(RADIANS(E1595))+COS(RADIANS(G1587))*COS(RADIANS(E1595))*COS(RADIANS(L1585))))</f>
        <v>#DIV/0!</v>
      </c>
      <c r="M1587" s="3" t="e">
        <f>IF(DEGREES(ACOS(SIN(RADIANS(G1587))*SIN(RADIANS(E1595))+COS(RADIANS(G1587))*COS(RADIANS(E1595))*COS(RADIANS(M1585))))&gt;90,0,$F$4*$F$5/E1594^2*(SIN(RADIANS(G1587))*SIN(RADIANS(E1595))+COS(RADIANS(G1587))*COS(RADIANS(E1595))*COS(RADIANS(M1585))))</f>
        <v>#DIV/0!</v>
      </c>
      <c r="N1587" s="3" t="e">
        <f>IF(DEGREES(ACOS(SIN(RADIANS(G1587))*SIN(RADIANS(E1595))+COS(RADIANS(G1587))*COS(RADIANS(E1595))*COS(RADIANS(N1585))))&gt;90,0,$F$4*$F$5/E1594^2*(SIN(RADIANS(G1587))*SIN(RADIANS(E1595))+COS(RADIANS(G1587))*COS(RADIANS(E1595))*COS(RADIANS(N1585))))</f>
        <v>#DIV/0!</v>
      </c>
      <c r="O1587" s="3" t="e">
        <f>IF(DEGREES(ACOS(SIN(RADIANS(G1587))*SIN(RADIANS(E1595))+COS(RADIANS(G1587))*COS(RADIANS(E1595))*COS(RADIANS(O1585))))&gt;90,0,$F$4*$F$5/E1594^2*(SIN(RADIANS(G1587))*SIN(RADIANS(E1595))+COS(RADIANS(G1587))*COS(RADIANS(E1595))*COS(RADIANS(O1585))))</f>
        <v>#DIV/0!</v>
      </c>
      <c r="P1587" s="3" t="e">
        <f>IF(DEGREES(ACOS(SIN(RADIANS(G1587))*SIN(RADIANS(E1595))+COS(RADIANS(G1587))*COS(RADIANS(E1595))*COS(RADIANS(P1585))))&gt;90,0,$F$4*$F$5/E1594^2*(SIN(RADIANS(G1587))*SIN(RADIANS(E1595))+COS(RADIANS(G1587))*COS(RADIANS(E1595))*COS(RADIANS(P1585))))</f>
        <v>#DIV/0!</v>
      </c>
      <c r="Q1587" s="3" t="e">
        <f>IF(DEGREES(ACOS(SIN(RADIANS(G1587))*SIN(RADIANS(E1595))+COS(RADIANS(G1587))*COS(RADIANS(E1595))*COS(RADIANS(Q1585))))&gt;90,0,$F$4*$F$5/E1594^2*(SIN(RADIANS(G1587))*SIN(RADIANS(E1595))+COS(RADIANS(G1587))*COS(RADIANS(E1595))*COS(RADIANS(Q1585))))</f>
        <v>#DIV/0!</v>
      </c>
      <c r="R1587" s="3" t="e">
        <f>IF(DEGREES(ACOS(SIN(RADIANS(G1587))*SIN(RADIANS(E1595))+COS(RADIANS(G1587))*COS(RADIANS(E1595))*COS(RADIANS(R1585))))&gt;90,0,$F$4*$F$5/E1594^2*(SIN(RADIANS(G1587))*SIN(RADIANS(E1595))+COS(RADIANS(G1587))*COS(RADIANS(E1595))*COS(RADIANS(R1585))))</f>
        <v>#DIV/0!</v>
      </c>
      <c r="S1587" s="3" t="e">
        <f>IF(DEGREES(ACOS(SIN(RADIANS(G1587))*SIN(RADIANS(E1595))+COS(RADIANS(G1587))*COS(RADIANS(E1595))*COS(RADIANS(S1585))))&gt;90,0,$F$4*$F$5/E1594^2*(SIN(RADIANS(G1587))*SIN(RADIANS(E1595))+COS(RADIANS(G1587))*COS(RADIANS(E1595))*COS(RADIANS(S1585))))</f>
        <v>#DIV/0!</v>
      </c>
      <c r="T1587" s="3" t="e">
        <f>IF(DEGREES(ACOS(SIN(RADIANS(G1587))*SIN(RADIANS(E1595))+COS(RADIANS(G1587))*COS(RADIANS(E1595))*COS(RADIANS(T1585))))&gt;90,0,$F$4*$F$5/E1594^2*(SIN(RADIANS(G1587))*SIN(RADIANS(E1595))+COS(RADIANS(G1587))*COS(RADIANS(E1595))*COS(RADIANS(T1585))))</f>
        <v>#DIV/0!</v>
      </c>
      <c r="U1587" s="3" t="e">
        <f>IF(DEGREES(ACOS(SIN(RADIANS(G1587))*SIN(RADIANS(E1595))+COS(RADIANS(G1587))*COS(RADIANS(E1595))*COS(RADIANS(U1585))))&gt;90,0,$F$4*$F$5/E1594^2*(SIN(RADIANS(G1587))*SIN(RADIANS(E1595))+COS(RADIANS(G1587))*COS(RADIANS(E1595))*COS(RADIANS(U1585))))</f>
        <v>#DIV/0!</v>
      </c>
      <c r="V1587" s="3" t="e">
        <f>IF(DEGREES(ACOS(SIN(RADIANS(G1587))*SIN(RADIANS(E1595))+COS(RADIANS(G1587))*COS(RADIANS(E1595))*COS(RADIANS(V1585))))&gt;90,0,$F$4*$F$5/E1594^2*(SIN(RADIANS(G1587))*SIN(RADIANS(E1595))+COS(RADIANS(G1587))*COS(RADIANS(E1595))*COS(RADIANS(V1585))))</f>
        <v>#DIV/0!</v>
      </c>
      <c r="W1587" s="3" t="e">
        <f>IF(DEGREES(ACOS(SIN(RADIANS(G1587))*SIN(RADIANS(E1595))+COS(RADIANS(G1587))*COS(RADIANS(E1595))*COS(RADIANS(W1585))))&gt;90,0,$F$4*$F$5/E1594^2*(SIN(RADIANS(G1587))*SIN(RADIANS(E1595))+COS(RADIANS(G1587))*COS(RADIANS(E1595))*COS(RADIANS(W1585))))</f>
        <v>#DIV/0!</v>
      </c>
      <c r="X1587" s="3" t="e">
        <f>IF(DEGREES(ACOS(SIN(RADIANS(G1587))*SIN(RADIANS(E1595))+COS(RADIANS(G1587))*COS(RADIANS(E1595))*COS(RADIANS(X1585))))&gt;90,0,$F$4*$F$5/E1594^2*(SIN(RADIANS(G1587))*SIN(RADIANS(E1595))+COS(RADIANS(G1587))*COS(RADIANS(E1595))*COS(RADIANS(X1585))))</f>
        <v>#DIV/0!</v>
      </c>
      <c r="Y1587" s="3" t="e">
        <f>IF(DEGREES(ACOS(SIN(RADIANS(G1587))*SIN(RADIANS(E1595))+COS(RADIANS(G1587))*COS(RADIANS(E1595))*COS(RADIANS(Y1585))))&gt;90,0,$F$4*$F$5/E1594^2*(SIN(RADIANS(G1587))*SIN(RADIANS(E1595))+COS(RADIANS(G1587))*COS(RADIANS(E1595))*COS(RADIANS(Y1585))))</f>
        <v>#DIV/0!</v>
      </c>
      <c r="Z1587" s="3" t="e">
        <f>IF(DEGREES(ACOS(SIN(RADIANS(G1587))*SIN(RADIANS(E1595))+COS(RADIANS(G1587))*COS(RADIANS(E1595))*COS(RADIANS(Z1585))))&gt;90,0,$F$4*$F$5/E1594^2*(SIN(RADIANS(G1587))*SIN(RADIANS(E1595))+COS(RADIANS(G1587))*COS(RADIANS(E1595))*COS(RADIANS(Z1585))))</f>
        <v>#DIV/0!</v>
      </c>
      <c r="AA1587" s="3" t="e">
        <f>IF(DEGREES(ACOS(SIN(RADIANS(G1587))*SIN(RADIANS(E1595))+COS(RADIANS(G1587))*COS(RADIANS(E1595))*COS(RADIANS(AA1585))))&gt;90,0,$F$4*$F$5/E1594^2*(SIN(RADIANS(G1587))*SIN(RADIANS(E1595))+COS(RADIANS(G1587))*COS(RADIANS(E1595))*COS(RADIANS(AA1585))))</f>
        <v>#DIV/0!</v>
      </c>
      <c r="AB1587" s="3" t="e">
        <f>IF(DEGREES(ACOS(SIN(RADIANS(G1587))*SIN(RADIANS(E1595))+COS(RADIANS(G1587))*COS(RADIANS(E1595))*COS(RADIANS(AB1585))))&gt;90,0,$F$4*$F$5/E1594^2*(SIN(RADIANS(G1587))*SIN(RADIANS(E1595))+COS(RADIANS(G1587))*COS(RADIANS(E1595))*COS(RADIANS(AB1585))))</f>
        <v>#DIV/0!</v>
      </c>
      <c r="AC1587" s="3" t="e">
        <f>IF(DEGREES(ACOS(SIN(RADIANS(G1587))*SIN(RADIANS(E1595))+COS(RADIANS(G1587))*COS(RADIANS(E1595))*COS(RADIANS(AC1585))))&gt;90,0,$F$4*$F$5/E1594^2*(SIN(RADIANS(G1587))*SIN(RADIANS(E1595))+COS(RADIANS(G1587))*COS(RADIANS(E1595))*COS(RADIANS(AC1585))))</f>
        <v>#DIV/0!</v>
      </c>
      <c r="AD1587" s="3" t="e">
        <f>IF(DEGREES(ACOS(SIN(RADIANS(G1587))*SIN(RADIANS(E1595))+COS(RADIANS(G1587))*COS(RADIANS(E1595))*COS(RADIANS(AD1585))))&gt;90,0,$F$4*$F$5/E1594^2*(SIN(RADIANS(G1587))*SIN(RADIANS(E1595))+COS(RADIANS(G1587))*COS(RADIANS(E1595))*COS(RADIANS(AD1585))))</f>
        <v>#DIV/0!</v>
      </c>
      <c r="AE1587" s="3" t="e">
        <f>IF(DEGREES(ACOS(SIN(RADIANS(G1587))*SIN(RADIANS(E1595))+COS(RADIANS(G1587))*COS(RADIANS(E1595))*COS(RADIANS(AE1585))))&gt;90,0,$F$4*$F$5/E1594^2*(SIN(RADIANS(G1587))*SIN(RADIANS(E1595))+COS(RADIANS(G1587))*COS(RADIANS(E1595))*COS(RADIANS(AE1585))))</f>
        <v>#DIV/0!</v>
      </c>
      <c r="AF1587" s="3" t="e">
        <f>IF(DEGREES(ACOS(SIN(RADIANS(G1587))*SIN(RADIANS(E1595))+COS(RADIANS(G1587))*COS(RADIANS(E1595))*COS(RADIANS(AF1585))))&gt;90,0,$F$4*$F$5/E1594^2*(SIN(RADIANS(G1587))*SIN(RADIANS(E1595))+COS(RADIANS(G1587))*COS(RADIANS(E1595))*COS(RADIANS(AF1585))))</f>
        <v>#DIV/0!</v>
      </c>
      <c r="AG1587" s="3" t="e">
        <f>IF(DEGREES(ACOS(SIN(RADIANS(G1587))*SIN(RADIANS(E1595))+COS(RADIANS(G1587))*COS(RADIANS(E1595))*COS(RADIANS(AG1585))))&gt;90,0,$F$4*$F$5/E1594^2*(SIN(RADIANS(G1587))*SIN(RADIANS(E1595))+COS(RADIANS(G1587))*COS(RADIANS(E1595))*COS(RADIANS(AG1585))))</f>
        <v>#DIV/0!</v>
      </c>
      <c r="AH1587" s="3" t="e">
        <f>IF(DEGREES(ACOS(SIN(RADIANS(G1587))*SIN(RADIANS(E1595))+COS(RADIANS(G1587))*COS(RADIANS(E1595))*COS(RADIANS(AH1585))))&gt;90,0,$F$4*$F$5/E1594^2*(SIN(RADIANS(G1587))*SIN(RADIANS(E1595))+COS(RADIANS(G1587))*COS(RADIANS(E1595))*COS(RADIANS(AH1585))))</f>
        <v>#DIV/0!</v>
      </c>
      <c r="AI1587" s="3" t="e">
        <f>IF(DEGREES(ACOS(SIN(RADIANS(G1587))*SIN(RADIANS(E1595))+COS(RADIANS(G1587))*COS(RADIANS(E1595))*COS(RADIANS(AI1585))))&gt;90,0,$F$4*$F$5/E1594^2*(SIN(RADIANS(G1587))*SIN(RADIANS(E1595))+COS(RADIANS(G1587))*COS(RADIANS(E1595))*COS(RADIANS(AI1585))))</f>
        <v>#DIV/0!</v>
      </c>
      <c r="AJ1587" s="3" t="e">
        <f>IF(DEGREES(ACOS(SIN(RADIANS(G1587))*SIN(RADIANS(E1595))+COS(RADIANS(G1587))*COS(RADIANS(E1595))*COS(RADIANS(AJ1585))))&gt;90,0,$F$4*$F$5/E1594^2*(SIN(RADIANS(G1587))*SIN(RADIANS(E1595))+COS(RADIANS(G1587))*COS(RADIANS(E1595))*COS(RADIANS(AJ1585))))</f>
        <v>#DIV/0!</v>
      </c>
      <c r="AK1587" s="3" t="e">
        <f>IF(DEGREES(ACOS(SIN(RADIANS(G1587))*SIN(RADIANS(E1595))+COS(RADIANS(G1587))*COS(RADIANS(E1595))*COS(RADIANS(AK1585))))&gt;90,0,$F$4*$F$5/E1594^2*(SIN(RADIANS(G1587))*SIN(RADIANS(E1595))+COS(RADIANS(G1587))*COS(RADIANS(E1595))*COS(RADIANS(AK1585))))</f>
        <v>#DIV/0!</v>
      </c>
      <c r="AL1587" s="3" t="e">
        <f>IF(DEGREES(ACOS(SIN(RADIANS(G1587))*SIN(RADIANS(E1595))+COS(RADIANS(G1587))*COS(RADIANS(E1595))*COS(RADIANS(AL1585))))&gt;90,0,$F$4*$F$5/E1594^2*(SIN(RADIANS(G1587))*SIN(RADIANS(E1595))+COS(RADIANS(G1587))*COS(RADIANS(E1595))*COS(RADIANS(AL1585))))</f>
        <v>#DIV/0!</v>
      </c>
      <c r="AM1587" s="3" t="e">
        <f>IF(DEGREES(ACOS(SIN(RADIANS(G1587))*SIN(RADIANS(E1595))+COS(RADIANS(G1587))*COS(RADIANS(E1595))*COS(RADIANS(AM1585))))&gt;90,0,$F$4*$F$5/E1594^2*(SIN(RADIANS(G1587))*SIN(RADIANS(E1595))+COS(RADIANS(G1587))*COS(RADIANS(E1595))*COS(RADIANS(AM1585))))</f>
        <v>#DIV/0!</v>
      </c>
      <c r="AN1587" s="3" t="e">
        <f>IF(DEGREES(ACOS(SIN(RADIANS(G1587))*SIN(RADIANS(E1595))+COS(RADIANS(G1587))*COS(RADIANS(E1595))*COS(RADIANS(AN1585))))&gt;90,0,$F$4*$F$5/E1594^2*(SIN(RADIANS(G1587))*SIN(RADIANS(E1595))+COS(RADIANS(G1587))*COS(RADIANS(E1595))*COS(RADIANS(AN1585))))</f>
        <v>#DIV/0!</v>
      </c>
      <c r="AO1587" s="3" t="e">
        <f>IF(DEGREES(ACOS(SIN(RADIANS(G1587))*SIN(RADIANS(E1595))+COS(RADIANS(G1587))*COS(RADIANS(E1595))*COS(RADIANS(AO1585))))&gt;90,0,$F$4*$F$5/E1594^2*(SIN(RADIANS(G1587))*SIN(RADIANS(E1595))+COS(RADIANS(G1587))*COS(RADIANS(E1595))*COS(RADIANS(AO1585))))</f>
        <v>#DIV/0!</v>
      </c>
      <c r="AP1587" s="3" t="e">
        <f>IF(DEGREES(ACOS(SIN(RADIANS(G1587))*SIN(RADIANS(E1595))+COS(RADIANS(G1587))*COS(RADIANS(E1595))*COS(RADIANS(AP1585))))&gt;90,0,$F$4*$F$5/E1594^2*(SIN(RADIANS(G1587))*SIN(RADIANS(E1595))+COS(RADIANS(G1587))*COS(RADIANS(E1595))*COS(RADIANS(AP1585))))</f>
        <v>#DIV/0!</v>
      </c>
      <c r="AQ1587" s="3" t="e">
        <f>IF(DEGREES(ACOS(SIN(RADIANS(G1587))*SIN(RADIANS(E1595))+COS(RADIANS(G1587))*COS(RADIANS(E1595))*COS(RADIANS(AQ1585))))&gt;90,0,$F$4*$F$5/E1594^2*(SIN(RADIANS(G1587))*SIN(RADIANS(E1595))+COS(RADIANS(G1587))*COS(RADIANS(E1595))*COS(RADIANS(AQ1585))))</f>
        <v>#DIV/0!</v>
      </c>
      <c r="AR1587" s="3" t="e">
        <f>IF(DEGREES(ACOS(SIN(RADIANS(G1587))*SIN(RADIANS(E1595))+COS(RADIANS(G1587))*COS(RADIANS(E1595))*COS(RADIANS(AR1585))))&gt;90,0,$F$4*$F$5/E1594^2*(SIN(RADIANS(G1587))*SIN(RADIANS(E1595))+COS(RADIANS(G1587))*COS(RADIANS(E1595))*COS(RADIANS(AR1585))))</f>
        <v>#DIV/0!</v>
      </c>
    </row>
    <row r="1588" spans="2:44" ht="15.75" customHeight="1" x14ac:dyDescent="0.2">
      <c r="B1588" s="3" t="s">
        <v>728</v>
      </c>
      <c r="E1588" s="3">
        <f t="array" ref="E1588">INDEX($D$1751:$AM$1751,0,MATCH(E1587-IF(E1587&lt;360,0,360),$D$1700:$AM$1700,0))+IF(E1587&gt;350,360,0)</f>
        <v>670</v>
      </c>
      <c r="G1588" s="3">
        <v>80</v>
      </c>
      <c r="I1588" s="3">
        <f>IF(DEGREES(ACOS(SIN(RADIANS(G1588))*SIN(RADIANS(E1595))+COS(RADIANS(G1588))*COS(RADIANS(E1595))*COS(RADIANS(I1585))))&gt;90,0,$F$4*$F$5/E1594^2*(SIN(RADIANS(G1588))*SIN(RADIANS(E1595))+COS(RADIANS(G1588))*COS(RADIANS(E1595))*COS(RADIANS(I1585))))</f>
        <v>0</v>
      </c>
      <c r="J1588" s="3">
        <f>IF(DEGREES(ACOS(SIN(RADIANS(G1588))*SIN(RADIANS(E1595))+COS(RADIANS(G1588))*COS(RADIANS(E1595))*COS(RADIANS(J1585))))&gt;90,0,$F$4*$F$5/E1594^2*(SIN(RADIANS(G1588))*SIN(RADIANS(E1595))+COS(RADIANS(G1588))*COS(RADIANS(E1595))*COS(RADIANS(J1585))))</f>
        <v>0</v>
      </c>
      <c r="K1588" s="3">
        <f>IF(DEGREES(ACOS(SIN(RADIANS(G1588))*SIN(RADIANS(E1595))+COS(RADIANS(G1588))*COS(RADIANS(E1595))*COS(RADIANS(K1585))))&gt;90,0,$F$4*$F$5/E1594^2*(SIN(RADIANS(G1588))*SIN(RADIANS(E1595))+COS(RADIANS(G1588))*COS(RADIANS(E1595))*COS(RADIANS(K1585))))</f>
        <v>0</v>
      </c>
      <c r="L1588" s="3">
        <f>IF(DEGREES(ACOS(SIN(RADIANS(G1588))*SIN(RADIANS(E1595))+COS(RADIANS(G1588))*COS(RADIANS(E1595))*COS(RADIANS(L1585))))&gt;90,0,$F$4*$F$5/E1594^2*(SIN(RADIANS(G1588))*SIN(RADIANS(E1595))+COS(RADIANS(G1588))*COS(RADIANS(E1595))*COS(RADIANS(L1585))))</f>
        <v>0</v>
      </c>
      <c r="M1588" s="3">
        <f>IF(DEGREES(ACOS(SIN(RADIANS(G1588))*SIN(RADIANS(E1595))+COS(RADIANS(G1588))*COS(RADIANS(E1595))*COS(RADIANS(M1585))))&gt;90,0,$F$4*$F$5/E1594^2*(SIN(RADIANS(G1588))*SIN(RADIANS(E1595))+COS(RADIANS(G1588))*COS(RADIANS(E1595))*COS(RADIANS(M1585))))</f>
        <v>0</v>
      </c>
      <c r="N1588" s="3">
        <f>IF(DEGREES(ACOS(SIN(RADIANS(G1588))*SIN(RADIANS(E1595))+COS(RADIANS(G1588))*COS(RADIANS(E1595))*COS(RADIANS(N1585))))&gt;90,0,$F$4*$F$5/E1594^2*(SIN(RADIANS(G1588))*SIN(RADIANS(E1595))+COS(RADIANS(G1588))*COS(RADIANS(E1595))*COS(RADIANS(N1585))))</f>
        <v>0</v>
      </c>
      <c r="O1588" s="3">
        <f>IF(DEGREES(ACOS(SIN(RADIANS(G1588))*SIN(RADIANS(E1595))+COS(RADIANS(G1588))*COS(RADIANS(E1595))*COS(RADIANS(O1585))))&gt;90,0,$F$4*$F$5/E1594^2*(SIN(RADIANS(G1588))*SIN(RADIANS(E1595))+COS(RADIANS(G1588))*COS(RADIANS(E1595))*COS(RADIANS(O1585))))</f>
        <v>0</v>
      </c>
      <c r="P1588" s="3">
        <f>IF(DEGREES(ACOS(SIN(RADIANS(G1588))*SIN(RADIANS(E1595))+COS(RADIANS(G1588))*COS(RADIANS(E1595))*COS(RADIANS(P1585))))&gt;90,0,$F$4*$F$5/E1594^2*(SIN(RADIANS(G1588))*SIN(RADIANS(E1595))+COS(RADIANS(G1588))*COS(RADIANS(E1595))*COS(RADIANS(P1585))))</f>
        <v>0</v>
      </c>
      <c r="Q1588" s="3">
        <f>IF(DEGREES(ACOS(SIN(RADIANS(G1588))*SIN(RADIANS(E1595))+COS(RADIANS(G1588))*COS(RADIANS(E1595))*COS(RADIANS(Q1585))))&gt;90,0,$F$4*$F$5/E1594^2*(SIN(RADIANS(G1588))*SIN(RADIANS(E1595))+COS(RADIANS(G1588))*COS(RADIANS(E1595))*COS(RADIANS(Q1585))))</f>
        <v>0</v>
      </c>
      <c r="R1588" s="3" t="e">
        <f>IF(DEGREES(ACOS(SIN(RADIANS(G1588))*SIN(RADIANS(E1595))+COS(RADIANS(G1588))*COS(RADIANS(E1595))*COS(RADIANS(R1585))))&gt;90,0,$F$4*$F$5/E1594^2*(SIN(RADIANS(G1588))*SIN(RADIANS(E1595))+COS(RADIANS(G1588))*COS(RADIANS(E1595))*COS(RADIANS(R1585))))</f>
        <v>#DIV/0!</v>
      </c>
      <c r="S1588" s="3" t="e">
        <f>IF(DEGREES(ACOS(SIN(RADIANS(G1588))*SIN(RADIANS(E1595))+COS(RADIANS(G1588))*COS(RADIANS(E1595))*COS(RADIANS(S1585))))&gt;90,0,$F$4*$F$5/E1594^2*(SIN(RADIANS(G1588))*SIN(RADIANS(E1595))+COS(RADIANS(G1588))*COS(RADIANS(E1595))*COS(RADIANS(S1585))))</f>
        <v>#DIV/0!</v>
      </c>
      <c r="T1588" s="3" t="e">
        <f>IF(DEGREES(ACOS(SIN(RADIANS(G1588))*SIN(RADIANS(E1595))+COS(RADIANS(G1588))*COS(RADIANS(E1595))*COS(RADIANS(T1585))))&gt;90,0,$F$4*$F$5/E1594^2*(SIN(RADIANS(G1588))*SIN(RADIANS(E1595))+COS(RADIANS(G1588))*COS(RADIANS(E1595))*COS(RADIANS(T1585))))</f>
        <v>#DIV/0!</v>
      </c>
      <c r="U1588" s="3" t="e">
        <f>IF(DEGREES(ACOS(SIN(RADIANS(G1588))*SIN(RADIANS(E1595))+COS(RADIANS(G1588))*COS(RADIANS(E1595))*COS(RADIANS(U1585))))&gt;90,0,$F$4*$F$5/E1594^2*(SIN(RADIANS(G1588))*SIN(RADIANS(E1595))+COS(RADIANS(G1588))*COS(RADIANS(E1595))*COS(RADIANS(U1585))))</f>
        <v>#DIV/0!</v>
      </c>
      <c r="V1588" s="3" t="e">
        <f>IF(DEGREES(ACOS(SIN(RADIANS(G1588))*SIN(RADIANS(E1595))+COS(RADIANS(G1588))*COS(RADIANS(E1595))*COS(RADIANS(V1585))))&gt;90,0,$F$4*$F$5/E1594^2*(SIN(RADIANS(G1588))*SIN(RADIANS(E1595))+COS(RADIANS(G1588))*COS(RADIANS(E1595))*COS(RADIANS(V1585))))</f>
        <v>#DIV/0!</v>
      </c>
      <c r="W1588" s="3" t="e">
        <f>IF(DEGREES(ACOS(SIN(RADIANS(G1588))*SIN(RADIANS(E1595))+COS(RADIANS(G1588))*COS(RADIANS(E1595))*COS(RADIANS(W1585))))&gt;90,0,$F$4*$F$5/E1594^2*(SIN(RADIANS(G1588))*SIN(RADIANS(E1595))+COS(RADIANS(G1588))*COS(RADIANS(E1595))*COS(RADIANS(W1585))))</f>
        <v>#DIV/0!</v>
      </c>
      <c r="X1588" s="3" t="e">
        <f>IF(DEGREES(ACOS(SIN(RADIANS(G1588))*SIN(RADIANS(E1595))+COS(RADIANS(G1588))*COS(RADIANS(E1595))*COS(RADIANS(X1585))))&gt;90,0,$F$4*$F$5/E1594^2*(SIN(RADIANS(G1588))*SIN(RADIANS(E1595))+COS(RADIANS(G1588))*COS(RADIANS(E1595))*COS(RADIANS(X1585))))</f>
        <v>#DIV/0!</v>
      </c>
      <c r="Y1588" s="3" t="e">
        <f>IF(DEGREES(ACOS(SIN(RADIANS(G1588))*SIN(RADIANS(E1595))+COS(RADIANS(G1588))*COS(RADIANS(E1595))*COS(RADIANS(Y1585))))&gt;90,0,$F$4*$F$5/E1594^2*(SIN(RADIANS(G1588))*SIN(RADIANS(E1595))+COS(RADIANS(G1588))*COS(RADIANS(E1595))*COS(RADIANS(Y1585))))</f>
        <v>#DIV/0!</v>
      </c>
      <c r="Z1588" s="3" t="e">
        <f>IF(DEGREES(ACOS(SIN(RADIANS(G1588))*SIN(RADIANS(E1595))+COS(RADIANS(G1588))*COS(RADIANS(E1595))*COS(RADIANS(Z1585))))&gt;90,0,$F$4*$F$5/E1594^2*(SIN(RADIANS(G1588))*SIN(RADIANS(E1595))+COS(RADIANS(G1588))*COS(RADIANS(E1595))*COS(RADIANS(Z1585))))</f>
        <v>#DIV/0!</v>
      </c>
      <c r="AA1588" s="3" t="e">
        <f>IF(DEGREES(ACOS(SIN(RADIANS(G1588))*SIN(RADIANS(E1595))+COS(RADIANS(G1588))*COS(RADIANS(E1595))*COS(RADIANS(AA1585))))&gt;90,0,$F$4*$F$5/E1594^2*(SIN(RADIANS(G1588))*SIN(RADIANS(E1595))+COS(RADIANS(G1588))*COS(RADIANS(E1595))*COS(RADIANS(AA1585))))</f>
        <v>#DIV/0!</v>
      </c>
      <c r="AB1588" s="3" t="e">
        <f>IF(DEGREES(ACOS(SIN(RADIANS(G1588))*SIN(RADIANS(E1595))+COS(RADIANS(G1588))*COS(RADIANS(E1595))*COS(RADIANS(AB1585))))&gt;90,0,$F$4*$F$5/E1594^2*(SIN(RADIANS(G1588))*SIN(RADIANS(E1595))+COS(RADIANS(G1588))*COS(RADIANS(E1595))*COS(RADIANS(AB1585))))</f>
        <v>#DIV/0!</v>
      </c>
      <c r="AC1588" s="3" t="e">
        <f>IF(DEGREES(ACOS(SIN(RADIANS(G1588))*SIN(RADIANS(E1595))+COS(RADIANS(G1588))*COS(RADIANS(E1595))*COS(RADIANS(AC1585))))&gt;90,0,$F$4*$F$5/E1594^2*(SIN(RADIANS(G1588))*SIN(RADIANS(E1595))+COS(RADIANS(G1588))*COS(RADIANS(E1595))*COS(RADIANS(AC1585))))</f>
        <v>#DIV/0!</v>
      </c>
      <c r="AD1588" s="3" t="e">
        <f>IF(DEGREES(ACOS(SIN(RADIANS(G1588))*SIN(RADIANS(E1595))+COS(RADIANS(G1588))*COS(RADIANS(E1595))*COS(RADIANS(AD1585))))&gt;90,0,$F$4*$F$5/E1594^2*(SIN(RADIANS(G1588))*SIN(RADIANS(E1595))+COS(RADIANS(G1588))*COS(RADIANS(E1595))*COS(RADIANS(AD1585))))</f>
        <v>#DIV/0!</v>
      </c>
      <c r="AE1588" s="3" t="e">
        <f>IF(DEGREES(ACOS(SIN(RADIANS(G1588))*SIN(RADIANS(E1595))+COS(RADIANS(G1588))*COS(RADIANS(E1595))*COS(RADIANS(AE1585))))&gt;90,0,$F$4*$F$5/E1594^2*(SIN(RADIANS(G1588))*SIN(RADIANS(E1595))+COS(RADIANS(G1588))*COS(RADIANS(E1595))*COS(RADIANS(AE1585))))</f>
        <v>#DIV/0!</v>
      </c>
      <c r="AF1588" s="3" t="e">
        <f>IF(DEGREES(ACOS(SIN(RADIANS(G1588))*SIN(RADIANS(E1595))+COS(RADIANS(G1588))*COS(RADIANS(E1595))*COS(RADIANS(AF1585))))&gt;90,0,$F$4*$F$5/E1594^2*(SIN(RADIANS(G1588))*SIN(RADIANS(E1595))+COS(RADIANS(G1588))*COS(RADIANS(E1595))*COS(RADIANS(AF1585))))</f>
        <v>#DIV/0!</v>
      </c>
      <c r="AG1588" s="3" t="e">
        <f>IF(DEGREES(ACOS(SIN(RADIANS(G1588))*SIN(RADIANS(E1595))+COS(RADIANS(G1588))*COS(RADIANS(E1595))*COS(RADIANS(AG1585))))&gt;90,0,$F$4*$F$5/E1594^2*(SIN(RADIANS(G1588))*SIN(RADIANS(E1595))+COS(RADIANS(G1588))*COS(RADIANS(E1595))*COS(RADIANS(AG1585))))</f>
        <v>#DIV/0!</v>
      </c>
      <c r="AH1588" s="3" t="e">
        <f>IF(DEGREES(ACOS(SIN(RADIANS(G1588))*SIN(RADIANS(E1595))+COS(RADIANS(G1588))*COS(RADIANS(E1595))*COS(RADIANS(AH1585))))&gt;90,0,$F$4*$F$5/E1594^2*(SIN(RADIANS(G1588))*SIN(RADIANS(E1595))+COS(RADIANS(G1588))*COS(RADIANS(E1595))*COS(RADIANS(AH1585))))</f>
        <v>#DIV/0!</v>
      </c>
      <c r="AI1588" s="3" t="e">
        <f>IF(DEGREES(ACOS(SIN(RADIANS(G1588))*SIN(RADIANS(E1595))+COS(RADIANS(G1588))*COS(RADIANS(E1595))*COS(RADIANS(AI1585))))&gt;90,0,$F$4*$F$5/E1594^2*(SIN(RADIANS(G1588))*SIN(RADIANS(E1595))+COS(RADIANS(G1588))*COS(RADIANS(E1595))*COS(RADIANS(AI1585))))</f>
        <v>#DIV/0!</v>
      </c>
      <c r="AJ1588" s="3" t="e">
        <f>IF(DEGREES(ACOS(SIN(RADIANS(G1588))*SIN(RADIANS(E1595))+COS(RADIANS(G1588))*COS(RADIANS(E1595))*COS(RADIANS(AJ1585))))&gt;90,0,$F$4*$F$5/E1594^2*(SIN(RADIANS(G1588))*SIN(RADIANS(E1595))+COS(RADIANS(G1588))*COS(RADIANS(E1595))*COS(RADIANS(AJ1585))))</f>
        <v>#DIV/0!</v>
      </c>
      <c r="AK1588" s="3">
        <f>IF(DEGREES(ACOS(SIN(RADIANS(G1588))*SIN(RADIANS(E1595))+COS(RADIANS(G1588))*COS(RADIANS(E1595))*COS(RADIANS(AK1585))))&gt;90,0,$F$4*$F$5/E1594^2*(SIN(RADIANS(G1588))*SIN(RADIANS(E1595))+COS(RADIANS(G1588))*COS(RADIANS(E1595))*COS(RADIANS(AK1585))))</f>
        <v>0</v>
      </c>
      <c r="AL1588" s="3">
        <f>IF(DEGREES(ACOS(SIN(RADIANS(G1588))*SIN(RADIANS(E1595))+COS(RADIANS(G1588))*COS(RADIANS(E1595))*COS(RADIANS(AL1585))))&gt;90,0,$F$4*$F$5/E1594^2*(SIN(RADIANS(G1588))*SIN(RADIANS(E1595))+COS(RADIANS(G1588))*COS(RADIANS(E1595))*COS(RADIANS(AL1585))))</f>
        <v>0</v>
      </c>
      <c r="AM1588" s="3">
        <f>IF(DEGREES(ACOS(SIN(RADIANS(G1588))*SIN(RADIANS(E1595))+COS(RADIANS(G1588))*COS(RADIANS(E1595))*COS(RADIANS(AM1585))))&gt;90,0,$F$4*$F$5/E1594^2*(SIN(RADIANS(G1588))*SIN(RADIANS(E1595))+COS(RADIANS(G1588))*COS(RADIANS(E1595))*COS(RADIANS(AM1585))))</f>
        <v>0</v>
      </c>
      <c r="AN1588" s="3">
        <f>IF(DEGREES(ACOS(SIN(RADIANS(G1588))*SIN(RADIANS(E1595))+COS(RADIANS(G1588))*COS(RADIANS(E1595))*COS(RADIANS(AN1585))))&gt;90,0,$F$4*$F$5/E1594^2*(SIN(RADIANS(G1588))*SIN(RADIANS(E1595))+COS(RADIANS(G1588))*COS(RADIANS(E1595))*COS(RADIANS(AN1585))))</f>
        <v>0</v>
      </c>
      <c r="AO1588" s="3">
        <f>IF(DEGREES(ACOS(SIN(RADIANS(G1588))*SIN(RADIANS(E1595))+COS(RADIANS(G1588))*COS(RADIANS(E1595))*COS(RADIANS(AO1585))))&gt;90,0,$F$4*$F$5/E1594^2*(SIN(RADIANS(G1588))*SIN(RADIANS(E1595))+COS(RADIANS(G1588))*COS(RADIANS(E1595))*COS(RADIANS(AO1585))))</f>
        <v>0</v>
      </c>
      <c r="AP1588" s="3">
        <f>IF(DEGREES(ACOS(SIN(RADIANS(G1588))*SIN(RADIANS(E1595))+COS(RADIANS(G1588))*COS(RADIANS(E1595))*COS(RADIANS(AP1585))))&gt;90,0,$F$4*$F$5/E1594^2*(SIN(RADIANS(G1588))*SIN(RADIANS(E1595))+COS(RADIANS(G1588))*COS(RADIANS(E1595))*COS(RADIANS(AP1585))))</f>
        <v>0</v>
      </c>
      <c r="AQ1588" s="3">
        <f>IF(DEGREES(ACOS(SIN(RADIANS(G1588))*SIN(RADIANS(E1595))+COS(RADIANS(G1588))*COS(RADIANS(E1595))*COS(RADIANS(AQ1585))))&gt;90,0,$F$4*$F$5/E1594^2*(SIN(RADIANS(G1588))*SIN(RADIANS(E1595))+COS(RADIANS(G1588))*COS(RADIANS(E1595))*COS(RADIANS(AQ1585))))</f>
        <v>0</v>
      </c>
      <c r="AR1588" s="3">
        <f>IF(DEGREES(ACOS(SIN(RADIANS(G1588))*SIN(RADIANS(E1595))+COS(RADIANS(G1588))*COS(RADIANS(E1595))*COS(RADIANS(AR1585))))&gt;90,0,$F$4*$F$5/E1594^2*(SIN(RADIANS(G1588))*SIN(RADIANS(E1595))+COS(RADIANS(G1588))*COS(RADIANS(E1595))*COS(RADIANS(AR1585))))</f>
        <v>0</v>
      </c>
    </row>
    <row r="1589" spans="2:44" ht="15.75" customHeight="1" x14ac:dyDescent="0.2">
      <c r="B1589" s="20" t="s">
        <v>784</v>
      </c>
      <c r="E1589" s="3">
        <f>IF(E1588-$F$13&lt;0,E1588-$F$13+360,IF(E1588-$F$13&gt;360,E1588-$F$13-360,E1588-$F$13))</f>
        <v>40</v>
      </c>
      <c r="G1589" s="3">
        <v>70</v>
      </c>
      <c r="I1589" s="3">
        <f>IF(DEGREES(ACOS(SIN(RADIANS(G1589))*SIN(RADIANS(E1595))+COS(RADIANS(G1589))*COS(RADIANS(E1595))*COS(RADIANS(I1585))))&gt;90,0,$F$4*$F$5/E1594^2*(SIN(RADIANS(G1589))*SIN(RADIANS(E1595))+COS(RADIANS(G1589))*COS(RADIANS(E1595))*COS(RADIANS(I1585))))</f>
        <v>0</v>
      </c>
      <c r="J1589" s="3">
        <f>IF(DEGREES(ACOS(SIN(RADIANS(G1589))*SIN(RADIANS(E1595))+COS(RADIANS(G1589))*COS(RADIANS(E1595))*COS(RADIANS(J1585))))&gt;90,0,$F$4*$F$5/E1594^2*(SIN(RADIANS(G1589))*SIN(RADIANS(E1595))+COS(RADIANS(G1589))*COS(RADIANS(E1595))*COS(RADIANS(J1585))))</f>
        <v>0</v>
      </c>
      <c r="K1589" s="3">
        <f>IF(DEGREES(ACOS(SIN(RADIANS(G1589))*SIN(RADIANS(E1595))+COS(RADIANS(G1589))*COS(RADIANS(E1595))*COS(RADIANS(K1585))))&gt;90,0,$F$4*$F$5/E1594^2*(SIN(RADIANS(G1589))*SIN(RADIANS(E1595))+COS(RADIANS(G1589))*COS(RADIANS(E1595))*COS(RADIANS(K1585))))</f>
        <v>0</v>
      </c>
      <c r="L1589" s="3">
        <f>IF(DEGREES(ACOS(SIN(RADIANS(G1589))*SIN(RADIANS(E1595))+COS(RADIANS(G1589))*COS(RADIANS(E1595))*COS(RADIANS(L1585))))&gt;90,0,$F$4*$F$5/E1594^2*(SIN(RADIANS(G1589))*SIN(RADIANS(E1595))+COS(RADIANS(G1589))*COS(RADIANS(E1595))*COS(RADIANS(L1585))))</f>
        <v>0</v>
      </c>
      <c r="M1589" s="3">
        <f>IF(DEGREES(ACOS(SIN(RADIANS(G1589))*SIN(RADIANS(E1595))+COS(RADIANS(G1589))*COS(RADIANS(E1595))*COS(RADIANS(M1585))))&gt;90,0,$F$4*$F$5/E1594^2*(SIN(RADIANS(G1589))*SIN(RADIANS(E1595))+COS(RADIANS(G1589))*COS(RADIANS(E1595))*COS(RADIANS(M1585))))</f>
        <v>0</v>
      </c>
      <c r="N1589" s="3">
        <f>IF(DEGREES(ACOS(SIN(RADIANS(G1589))*SIN(RADIANS(E1595))+COS(RADIANS(G1589))*COS(RADIANS(E1595))*COS(RADIANS(N1585))))&gt;90,0,$F$4*$F$5/E1594^2*(SIN(RADIANS(G1589))*SIN(RADIANS(E1595))+COS(RADIANS(G1589))*COS(RADIANS(E1595))*COS(RADIANS(N1585))))</f>
        <v>0</v>
      </c>
      <c r="O1589" s="3">
        <f>IF(DEGREES(ACOS(SIN(RADIANS(G1589))*SIN(RADIANS(E1595))+COS(RADIANS(G1589))*COS(RADIANS(E1595))*COS(RADIANS(O1585))))&gt;90,0,$F$4*$F$5/E1594^2*(SIN(RADIANS(G1589))*SIN(RADIANS(E1595))+COS(RADIANS(G1589))*COS(RADIANS(E1595))*COS(RADIANS(O1585))))</f>
        <v>0</v>
      </c>
      <c r="P1589" s="3">
        <f>IF(DEGREES(ACOS(SIN(RADIANS(G1589))*SIN(RADIANS(E1595))+COS(RADIANS(G1589))*COS(RADIANS(E1595))*COS(RADIANS(P1585))))&gt;90,0,$F$4*$F$5/E1594^2*(SIN(RADIANS(G1589))*SIN(RADIANS(E1595))+COS(RADIANS(G1589))*COS(RADIANS(E1595))*COS(RADIANS(P1585))))</f>
        <v>0</v>
      </c>
      <c r="Q1589" s="3">
        <f>IF(DEGREES(ACOS(SIN(RADIANS(G1589))*SIN(RADIANS(E1595))+COS(RADIANS(G1589))*COS(RADIANS(E1595))*COS(RADIANS(Q1585))))&gt;90,0,$F$4*$F$5/E1594^2*(SIN(RADIANS(G1589))*SIN(RADIANS(E1595))+COS(RADIANS(G1589))*COS(RADIANS(E1595))*COS(RADIANS(Q1585))))</f>
        <v>0</v>
      </c>
      <c r="R1589" s="3" t="e">
        <f>IF(DEGREES(ACOS(SIN(RADIANS(G1589))*SIN(RADIANS(E1595))+COS(RADIANS(G1589))*COS(RADIANS(E1595))*COS(RADIANS(R1585))))&gt;90,0,$F$4*$F$5/E1594^2*(SIN(RADIANS(G1589))*SIN(RADIANS(E1595))+COS(RADIANS(G1589))*COS(RADIANS(E1595))*COS(RADIANS(R1585))))</f>
        <v>#DIV/0!</v>
      </c>
      <c r="S1589" s="3" t="e">
        <f>IF(DEGREES(ACOS(SIN(RADIANS(G1589))*SIN(RADIANS(E1595))+COS(RADIANS(G1589))*COS(RADIANS(E1595))*COS(RADIANS(S1585))))&gt;90,0,$F$4*$F$5/E1594^2*(SIN(RADIANS(G1589))*SIN(RADIANS(E1595))+COS(RADIANS(G1589))*COS(RADIANS(E1595))*COS(RADIANS(S1585))))</f>
        <v>#DIV/0!</v>
      </c>
      <c r="T1589" s="3" t="e">
        <f>IF(DEGREES(ACOS(SIN(RADIANS(G1589))*SIN(RADIANS(E1595))+COS(RADIANS(G1589))*COS(RADIANS(E1595))*COS(RADIANS(T1585))))&gt;90,0,$F$4*$F$5/E1594^2*(SIN(RADIANS(G1589))*SIN(RADIANS(E1595))+COS(RADIANS(G1589))*COS(RADIANS(E1595))*COS(RADIANS(T1585))))</f>
        <v>#DIV/0!</v>
      </c>
      <c r="U1589" s="3" t="e">
        <f>IF(DEGREES(ACOS(SIN(RADIANS(G1589))*SIN(RADIANS(E1595))+COS(RADIANS(G1589))*COS(RADIANS(E1595))*COS(RADIANS(U1585))))&gt;90,0,$F$4*$F$5/E1594^2*(SIN(RADIANS(G1589))*SIN(RADIANS(E1595))+COS(RADIANS(G1589))*COS(RADIANS(E1595))*COS(RADIANS(U1585))))</f>
        <v>#DIV/0!</v>
      </c>
      <c r="V1589" s="3" t="e">
        <f>IF(DEGREES(ACOS(SIN(RADIANS(G1589))*SIN(RADIANS(E1595))+COS(RADIANS(G1589))*COS(RADIANS(E1595))*COS(RADIANS(V1585))))&gt;90,0,$F$4*$F$5/E1594^2*(SIN(RADIANS(G1589))*SIN(RADIANS(E1595))+COS(RADIANS(G1589))*COS(RADIANS(E1595))*COS(RADIANS(V1585))))</f>
        <v>#DIV/0!</v>
      </c>
      <c r="W1589" s="3" t="e">
        <f>IF(DEGREES(ACOS(SIN(RADIANS(G1589))*SIN(RADIANS(E1595))+COS(RADIANS(G1589))*COS(RADIANS(E1595))*COS(RADIANS(W1585))))&gt;90,0,$F$4*$F$5/E1594^2*(SIN(RADIANS(G1589))*SIN(RADIANS(E1595))+COS(RADIANS(G1589))*COS(RADIANS(E1595))*COS(RADIANS(W1585))))</f>
        <v>#DIV/0!</v>
      </c>
      <c r="X1589" s="3" t="e">
        <f>IF(DEGREES(ACOS(SIN(RADIANS(G1589))*SIN(RADIANS(E1595))+COS(RADIANS(G1589))*COS(RADIANS(E1595))*COS(RADIANS(X1585))))&gt;90,0,$F$4*$F$5/E1594^2*(SIN(RADIANS(G1589))*SIN(RADIANS(E1595))+COS(RADIANS(G1589))*COS(RADIANS(E1595))*COS(RADIANS(X1585))))</f>
        <v>#DIV/0!</v>
      </c>
      <c r="Y1589" s="3" t="e">
        <f>IF(DEGREES(ACOS(SIN(RADIANS(G1589))*SIN(RADIANS(E1595))+COS(RADIANS(G1589))*COS(RADIANS(E1595))*COS(RADIANS(Y1585))))&gt;90,0,$F$4*$F$5/E1594^2*(SIN(RADIANS(G1589))*SIN(RADIANS(E1595))+COS(RADIANS(G1589))*COS(RADIANS(E1595))*COS(RADIANS(Y1585))))</f>
        <v>#DIV/0!</v>
      </c>
      <c r="Z1589" s="3" t="e">
        <f>IF(DEGREES(ACOS(SIN(RADIANS(G1589))*SIN(RADIANS(E1595))+COS(RADIANS(G1589))*COS(RADIANS(E1595))*COS(RADIANS(Z1585))))&gt;90,0,$F$4*$F$5/E1594^2*(SIN(RADIANS(G1589))*SIN(RADIANS(E1595))+COS(RADIANS(G1589))*COS(RADIANS(E1595))*COS(RADIANS(Z1585))))</f>
        <v>#DIV/0!</v>
      </c>
      <c r="AA1589" s="3" t="e">
        <f>IF(DEGREES(ACOS(SIN(RADIANS(G1589))*SIN(RADIANS(E1595))+COS(RADIANS(G1589))*COS(RADIANS(E1595))*COS(RADIANS(AA1585))))&gt;90,0,$F$4*$F$5/E1594^2*(SIN(RADIANS(G1589))*SIN(RADIANS(E1595))+COS(RADIANS(G1589))*COS(RADIANS(E1595))*COS(RADIANS(AA1585))))</f>
        <v>#DIV/0!</v>
      </c>
      <c r="AB1589" s="3" t="e">
        <f>IF(DEGREES(ACOS(SIN(RADIANS(G1589))*SIN(RADIANS(E1595))+COS(RADIANS(G1589))*COS(RADIANS(E1595))*COS(RADIANS(AB1585))))&gt;90,0,$F$4*$F$5/E1594^2*(SIN(RADIANS(G1589))*SIN(RADIANS(E1595))+COS(RADIANS(G1589))*COS(RADIANS(E1595))*COS(RADIANS(AB1585))))</f>
        <v>#DIV/0!</v>
      </c>
      <c r="AC1589" s="3" t="e">
        <f>IF(DEGREES(ACOS(SIN(RADIANS(G1589))*SIN(RADIANS(E1595))+COS(RADIANS(G1589))*COS(RADIANS(E1595))*COS(RADIANS(AC1585))))&gt;90,0,$F$4*$F$5/E1594^2*(SIN(RADIANS(G1589))*SIN(RADIANS(E1595))+COS(RADIANS(G1589))*COS(RADIANS(E1595))*COS(RADIANS(AC1585))))</f>
        <v>#DIV/0!</v>
      </c>
      <c r="AD1589" s="3" t="e">
        <f>IF(DEGREES(ACOS(SIN(RADIANS(G1589))*SIN(RADIANS(E1595))+COS(RADIANS(G1589))*COS(RADIANS(E1595))*COS(RADIANS(AD1585))))&gt;90,0,$F$4*$F$5/E1594^2*(SIN(RADIANS(G1589))*SIN(RADIANS(E1595))+COS(RADIANS(G1589))*COS(RADIANS(E1595))*COS(RADIANS(AD1585))))</f>
        <v>#DIV/0!</v>
      </c>
      <c r="AE1589" s="3" t="e">
        <f>IF(DEGREES(ACOS(SIN(RADIANS(G1589))*SIN(RADIANS(E1595))+COS(RADIANS(G1589))*COS(RADIANS(E1595))*COS(RADIANS(AE1585))))&gt;90,0,$F$4*$F$5/E1594^2*(SIN(RADIANS(G1589))*SIN(RADIANS(E1595))+COS(RADIANS(G1589))*COS(RADIANS(E1595))*COS(RADIANS(AE1585))))</f>
        <v>#DIV/0!</v>
      </c>
      <c r="AF1589" s="3" t="e">
        <f>IF(DEGREES(ACOS(SIN(RADIANS(G1589))*SIN(RADIANS(E1595))+COS(RADIANS(G1589))*COS(RADIANS(E1595))*COS(RADIANS(AF1585))))&gt;90,0,$F$4*$F$5/E1594^2*(SIN(RADIANS(G1589))*SIN(RADIANS(E1595))+COS(RADIANS(G1589))*COS(RADIANS(E1595))*COS(RADIANS(AF1585))))</f>
        <v>#DIV/0!</v>
      </c>
      <c r="AG1589" s="3" t="e">
        <f>IF(DEGREES(ACOS(SIN(RADIANS(G1589))*SIN(RADIANS(E1595))+COS(RADIANS(G1589))*COS(RADIANS(E1595))*COS(RADIANS(AG1585))))&gt;90,0,$F$4*$F$5/E1594^2*(SIN(RADIANS(G1589))*SIN(RADIANS(E1595))+COS(RADIANS(G1589))*COS(RADIANS(E1595))*COS(RADIANS(AG1585))))</f>
        <v>#DIV/0!</v>
      </c>
      <c r="AH1589" s="3" t="e">
        <f>IF(DEGREES(ACOS(SIN(RADIANS(G1589))*SIN(RADIANS(E1595))+COS(RADIANS(G1589))*COS(RADIANS(E1595))*COS(RADIANS(AH1585))))&gt;90,0,$F$4*$F$5/E1594^2*(SIN(RADIANS(G1589))*SIN(RADIANS(E1595))+COS(RADIANS(G1589))*COS(RADIANS(E1595))*COS(RADIANS(AH1585))))</f>
        <v>#DIV/0!</v>
      </c>
      <c r="AI1589" s="3" t="e">
        <f>IF(DEGREES(ACOS(SIN(RADIANS(G1589))*SIN(RADIANS(E1595))+COS(RADIANS(G1589))*COS(RADIANS(E1595))*COS(RADIANS(AI1585))))&gt;90,0,$F$4*$F$5/E1594^2*(SIN(RADIANS(G1589))*SIN(RADIANS(E1595))+COS(RADIANS(G1589))*COS(RADIANS(E1595))*COS(RADIANS(AI1585))))</f>
        <v>#DIV/0!</v>
      </c>
      <c r="AJ1589" s="3" t="e">
        <f>IF(DEGREES(ACOS(SIN(RADIANS(G1589))*SIN(RADIANS(E1595))+COS(RADIANS(G1589))*COS(RADIANS(E1595))*COS(RADIANS(AJ1585))))&gt;90,0,$F$4*$F$5/E1594^2*(SIN(RADIANS(G1589))*SIN(RADIANS(E1595))+COS(RADIANS(G1589))*COS(RADIANS(E1595))*COS(RADIANS(AJ1585))))</f>
        <v>#DIV/0!</v>
      </c>
      <c r="AK1589" s="3">
        <f>IF(DEGREES(ACOS(SIN(RADIANS(G1589))*SIN(RADIANS(E1595))+COS(RADIANS(G1589))*COS(RADIANS(E1595))*COS(RADIANS(AK1585))))&gt;90,0,$F$4*$F$5/E1594^2*(SIN(RADIANS(G1589))*SIN(RADIANS(E1595))+COS(RADIANS(G1589))*COS(RADIANS(E1595))*COS(RADIANS(AK1585))))</f>
        <v>0</v>
      </c>
      <c r="AL1589" s="3">
        <f>IF(DEGREES(ACOS(SIN(RADIANS(G1589))*SIN(RADIANS(E1595))+COS(RADIANS(G1589))*COS(RADIANS(E1595))*COS(RADIANS(AL1585))))&gt;90,0,$F$4*$F$5/E1594^2*(SIN(RADIANS(G1589))*SIN(RADIANS(E1595))+COS(RADIANS(G1589))*COS(RADIANS(E1595))*COS(RADIANS(AL1585))))</f>
        <v>0</v>
      </c>
      <c r="AM1589" s="3">
        <f>IF(DEGREES(ACOS(SIN(RADIANS(G1589))*SIN(RADIANS(E1595))+COS(RADIANS(G1589))*COS(RADIANS(E1595))*COS(RADIANS(AM1585))))&gt;90,0,$F$4*$F$5/E1594^2*(SIN(RADIANS(G1589))*SIN(RADIANS(E1595))+COS(RADIANS(G1589))*COS(RADIANS(E1595))*COS(RADIANS(AM1585))))</f>
        <v>0</v>
      </c>
      <c r="AN1589" s="3">
        <f>IF(DEGREES(ACOS(SIN(RADIANS(G1589))*SIN(RADIANS(E1595))+COS(RADIANS(G1589))*COS(RADIANS(E1595))*COS(RADIANS(AN1585))))&gt;90,0,$F$4*$F$5/E1594^2*(SIN(RADIANS(G1589))*SIN(RADIANS(E1595))+COS(RADIANS(G1589))*COS(RADIANS(E1595))*COS(RADIANS(AN1585))))</f>
        <v>0</v>
      </c>
      <c r="AO1589" s="3">
        <f>IF(DEGREES(ACOS(SIN(RADIANS(G1589))*SIN(RADIANS(E1595))+COS(RADIANS(G1589))*COS(RADIANS(E1595))*COS(RADIANS(AO1585))))&gt;90,0,$F$4*$F$5/E1594^2*(SIN(RADIANS(G1589))*SIN(RADIANS(E1595))+COS(RADIANS(G1589))*COS(RADIANS(E1595))*COS(RADIANS(AO1585))))</f>
        <v>0</v>
      </c>
      <c r="AP1589" s="3">
        <f>IF(DEGREES(ACOS(SIN(RADIANS(G1589))*SIN(RADIANS(E1595))+COS(RADIANS(G1589))*COS(RADIANS(E1595))*COS(RADIANS(AP1585))))&gt;90,0,$F$4*$F$5/E1594^2*(SIN(RADIANS(G1589))*SIN(RADIANS(E1595))+COS(RADIANS(G1589))*COS(RADIANS(E1595))*COS(RADIANS(AP1585))))</f>
        <v>0</v>
      </c>
      <c r="AQ1589" s="3">
        <f>IF(DEGREES(ACOS(SIN(RADIANS(G1589))*SIN(RADIANS(E1595))+COS(RADIANS(G1589))*COS(RADIANS(E1595))*COS(RADIANS(AQ1585))))&gt;90,0,$F$4*$F$5/E1594^2*(SIN(RADIANS(G1589))*SIN(RADIANS(E1595))+COS(RADIANS(G1589))*COS(RADIANS(E1595))*COS(RADIANS(AQ1585))))</f>
        <v>0</v>
      </c>
      <c r="AR1589" s="3">
        <f>IF(DEGREES(ACOS(SIN(RADIANS(G1589))*SIN(RADIANS(E1595))+COS(RADIANS(G1589))*COS(RADIANS(E1595))*COS(RADIANS(AR1585))))&gt;90,0,$F$4*$F$5/E1594^2*(SIN(RADIANS(G1589))*SIN(RADIANS(E1595))+COS(RADIANS(G1589))*COS(RADIANS(E1595))*COS(RADIANS(AR1585))))</f>
        <v>0</v>
      </c>
    </row>
    <row r="1590" spans="2:44" ht="15.75" customHeight="1" x14ac:dyDescent="0.2">
      <c r="B1590" s="20" t="s">
        <v>729</v>
      </c>
      <c r="E1590" s="3">
        <f>IF(E1587&lt;360,E1587/360,(E1587-360)/360)</f>
        <v>0.86111111111111116</v>
      </c>
      <c r="G1590" s="3">
        <v>60</v>
      </c>
      <c r="I1590" s="3">
        <f>IF(DEGREES(ACOS(SIN(RADIANS(G1590))*SIN(RADIANS(E1595))+COS(RADIANS(G1590))*COS(RADIANS(E1595))*COS(RADIANS(I1585))))&gt;90,0,$F$4*$F$5/E1594^2*(SIN(RADIANS(G1590))*SIN(RADIANS(E1595))+COS(RADIANS(G1590))*COS(RADIANS(E1595))*COS(RADIANS(I1585))))</f>
        <v>0</v>
      </c>
      <c r="J1590" s="3">
        <f>IF(DEGREES(ACOS(SIN(RADIANS(G1590))*SIN(RADIANS(E1595))+COS(RADIANS(G1590))*COS(RADIANS(E1595))*COS(RADIANS(J1585))))&gt;90,0,$F$4*$F$5/E1594^2*(SIN(RADIANS(G1590))*SIN(RADIANS(E1595))+COS(RADIANS(G1590))*COS(RADIANS(E1595))*COS(RADIANS(J1585))))</f>
        <v>0</v>
      </c>
      <c r="K1590" s="3">
        <f>IF(DEGREES(ACOS(SIN(RADIANS(G1590))*SIN(RADIANS(E1595))+COS(RADIANS(G1590))*COS(RADIANS(E1595))*COS(RADIANS(K1585))))&gt;90,0,$F$4*$F$5/E1594^2*(SIN(RADIANS(G1590))*SIN(RADIANS(E1595))+COS(RADIANS(G1590))*COS(RADIANS(E1595))*COS(RADIANS(K1585))))</f>
        <v>0</v>
      </c>
      <c r="L1590" s="3">
        <f>IF(DEGREES(ACOS(SIN(RADIANS(G1590))*SIN(RADIANS(E1595))+COS(RADIANS(G1590))*COS(RADIANS(E1595))*COS(RADIANS(L1585))))&gt;90,0,$F$4*$F$5/E1594^2*(SIN(RADIANS(G1590))*SIN(RADIANS(E1595))+COS(RADIANS(G1590))*COS(RADIANS(E1595))*COS(RADIANS(L1585))))</f>
        <v>0</v>
      </c>
      <c r="M1590" s="3">
        <f>IF(DEGREES(ACOS(SIN(RADIANS(G1590))*SIN(RADIANS(E1595))+COS(RADIANS(G1590))*COS(RADIANS(E1595))*COS(RADIANS(M1585))))&gt;90,0,$F$4*$F$5/E1594^2*(SIN(RADIANS(G1590))*SIN(RADIANS(E1595))+COS(RADIANS(G1590))*COS(RADIANS(E1595))*COS(RADIANS(M1585))))</f>
        <v>0</v>
      </c>
      <c r="N1590" s="3">
        <f>IF(DEGREES(ACOS(SIN(RADIANS(G1590))*SIN(RADIANS(E1595))+COS(RADIANS(G1590))*COS(RADIANS(E1595))*COS(RADIANS(N1585))))&gt;90,0,$F$4*$F$5/E1594^2*(SIN(RADIANS(G1590))*SIN(RADIANS(E1595))+COS(RADIANS(G1590))*COS(RADIANS(E1595))*COS(RADIANS(N1585))))</f>
        <v>0</v>
      </c>
      <c r="O1590" s="3">
        <f>IF(DEGREES(ACOS(SIN(RADIANS(G1590))*SIN(RADIANS(E1595))+COS(RADIANS(G1590))*COS(RADIANS(E1595))*COS(RADIANS(O1585))))&gt;90,0,$F$4*$F$5/E1594^2*(SIN(RADIANS(G1590))*SIN(RADIANS(E1595))+COS(RADIANS(G1590))*COS(RADIANS(E1595))*COS(RADIANS(O1585))))</f>
        <v>0</v>
      </c>
      <c r="P1590" s="3">
        <f>IF(DEGREES(ACOS(SIN(RADIANS(G1590))*SIN(RADIANS(E1595))+COS(RADIANS(G1590))*COS(RADIANS(E1595))*COS(RADIANS(P1585))))&gt;90,0,$F$4*$F$5/E1594^2*(SIN(RADIANS(G1590))*SIN(RADIANS(E1595))+COS(RADIANS(G1590))*COS(RADIANS(E1595))*COS(RADIANS(P1585))))</f>
        <v>0</v>
      </c>
      <c r="Q1590" s="3">
        <f>IF(DEGREES(ACOS(SIN(RADIANS(G1590))*SIN(RADIANS(E1595))+COS(RADIANS(G1590))*COS(RADIANS(E1595))*COS(RADIANS(Q1585))))&gt;90,0,$F$4*$F$5/E1594^2*(SIN(RADIANS(G1590))*SIN(RADIANS(E1595))+COS(RADIANS(G1590))*COS(RADIANS(E1595))*COS(RADIANS(Q1585))))</f>
        <v>0</v>
      </c>
      <c r="R1590" s="3" t="e">
        <f>IF(DEGREES(ACOS(SIN(RADIANS(G1590))*SIN(RADIANS(E1595))+COS(RADIANS(G1590))*COS(RADIANS(E1595))*COS(RADIANS(R1585))))&gt;90,0,$F$4*$F$5/E1594^2*(SIN(RADIANS(G1590))*SIN(RADIANS(E1595))+COS(RADIANS(G1590))*COS(RADIANS(E1595))*COS(RADIANS(R1585))))</f>
        <v>#DIV/0!</v>
      </c>
      <c r="S1590" s="3" t="e">
        <f>IF(DEGREES(ACOS(SIN(RADIANS(G1590))*SIN(RADIANS(E1595))+COS(RADIANS(G1590))*COS(RADIANS(E1595))*COS(RADIANS(S1585))))&gt;90,0,$F$4*$F$5/E1594^2*(SIN(RADIANS(G1590))*SIN(RADIANS(E1595))+COS(RADIANS(G1590))*COS(RADIANS(E1595))*COS(RADIANS(S1585))))</f>
        <v>#DIV/0!</v>
      </c>
      <c r="T1590" s="3" t="e">
        <f>IF(DEGREES(ACOS(SIN(RADIANS(G1590))*SIN(RADIANS(E1595))+COS(RADIANS(G1590))*COS(RADIANS(E1595))*COS(RADIANS(T1585))))&gt;90,0,$F$4*$F$5/E1594^2*(SIN(RADIANS(G1590))*SIN(RADIANS(E1595))+COS(RADIANS(G1590))*COS(RADIANS(E1595))*COS(RADIANS(T1585))))</f>
        <v>#DIV/0!</v>
      </c>
      <c r="U1590" s="3" t="e">
        <f>IF(DEGREES(ACOS(SIN(RADIANS(G1590))*SIN(RADIANS(E1595))+COS(RADIANS(G1590))*COS(RADIANS(E1595))*COS(RADIANS(U1585))))&gt;90,0,$F$4*$F$5/E1594^2*(SIN(RADIANS(G1590))*SIN(RADIANS(E1595))+COS(RADIANS(G1590))*COS(RADIANS(E1595))*COS(RADIANS(U1585))))</f>
        <v>#DIV/0!</v>
      </c>
      <c r="V1590" s="3" t="e">
        <f>IF(DEGREES(ACOS(SIN(RADIANS(G1590))*SIN(RADIANS(E1595))+COS(RADIANS(G1590))*COS(RADIANS(E1595))*COS(RADIANS(V1585))))&gt;90,0,$F$4*$F$5/E1594^2*(SIN(RADIANS(G1590))*SIN(RADIANS(E1595))+COS(RADIANS(G1590))*COS(RADIANS(E1595))*COS(RADIANS(V1585))))</f>
        <v>#DIV/0!</v>
      </c>
      <c r="W1590" s="3" t="e">
        <f>IF(DEGREES(ACOS(SIN(RADIANS(G1590))*SIN(RADIANS(E1595))+COS(RADIANS(G1590))*COS(RADIANS(E1595))*COS(RADIANS(W1585))))&gt;90,0,$F$4*$F$5/E1594^2*(SIN(RADIANS(G1590))*SIN(RADIANS(E1595))+COS(RADIANS(G1590))*COS(RADIANS(E1595))*COS(RADIANS(W1585))))</f>
        <v>#DIV/0!</v>
      </c>
      <c r="X1590" s="3" t="e">
        <f>IF(DEGREES(ACOS(SIN(RADIANS(G1590))*SIN(RADIANS(E1595))+COS(RADIANS(G1590))*COS(RADIANS(E1595))*COS(RADIANS(X1585))))&gt;90,0,$F$4*$F$5/E1594^2*(SIN(RADIANS(G1590))*SIN(RADIANS(E1595))+COS(RADIANS(G1590))*COS(RADIANS(E1595))*COS(RADIANS(X1585))))</f>
        <v>#DIV/0!</v>
      </c>
      <c r="Y1590" s="3" t="e">
        <f>IF(DEGREES(ACOS(SIN(RADIANS(G1590))*SIN(RADIANS(E1595))+COS(RADIANS(G1590))*COS(RADIANS(E1595))*COS(RADIANS(Y1585))))&gt;90,0,$F$4*$F$5/E1594^2*(SIN(RADIANS(G1590))*SIN(RADIANS(E1595))+COS(RADIANS(G1590))*COS(RADIANS(E1595))*COS(RADIANS(Y1585))))</f>
        <v>#DIV/0!</v>
      </c>
      <c r="Z1590" s="3" t="e">
        <f>IF(DEGREES(ACOS(SIN(RADIANS(G1590))*SIN(RADIANS(E1595))+COS(RADIANS(G1590))*COS(RADIANS(E1595))*COS(RADIANS(Z1585))))&gt;90,0,$F$4*$F$5/E1594^2*(SIN(RADIANS(G1590))*SIN(RADIANS(E1595))+COS(RADIANS(G1590))*COS(RADIANS(E1595))*COS(RADIANS(Z1585))))</f>
        <v>#DIV/0!</v>
      </c>
      <c r="AA1590" s="3" t="e">
        <f>IF(DEGREES(ACOS(SIN(RADIANS(G1590))*SIN(RADIANS(E1595))+COS(RADIANS(G1590))*COS(RADIANS(E1595))*COS(RADIANS(AA1585))))&gt;90,0,$F$4*$F$5/E1594^2*(SIN(RADIANS(G1590))*SIN(RADIANS(E1595))+COS(RADIANS(G1590))*COS(RADIANS(E1595))*COS(RADIANS(AA1585))))</f>
        <v>#DIV/0!</v>
      </c>
      <c r="AB1590" s="3" t="e">
        <f>IF(DEGREES(ACOS(SIN(RADIANS(G1590))*SIN(RADIANS(E1595))+COS(RADIANS(G1590))*COS(RADIANS(E1595))*COS(RADIANS(AB1585))))&gt;90,0,$F$4*$F$5/E1594^2*(SIN(RADIANS(G1590))*SIN(RADIANS(E1595))+COS(RADIANS(G1590))*COS(RADIANS(E1595))*COS(RADIANS(AB1585))))</f>
        <v>#DIV/0!</v>
      </c>
      <c r="AC1590" s="3" t="e">
        <f>IF(DEGREES(ACOS(SIN(RADIANS(G1590))*SIN(RADIANS(E1595))+COS(RADIANS(G1590))*COS(RADIANS(E1595))*COS(RADIANS(AC1585))))&gt;90,0,$F$4*$F$5/E1594^2*(SIN(RADIANS(G1590))*SIN(RADIANS(E1595))+COS(RADIANS(G1590))*COS(RADIANS(E1595))*COS(RADIANS(AC1585))))</f>
        <v>#DIV/0!</v>
      </c>
      <c r="AD1590" s="3" t="e">
        <f>IF(DEGREES(ACOS(SIN(RADIANS(G1590))*SIN(RADIANS(E1595))+COS(RADIANS(G1590))*COS(RADIANS(E1595))*COS(RADIANS(AD1585))))&gt;90,0,$F$4*$F$5/E1594^2*(SIN(RADIANS(G1590))*SIN(RADIANS(E1595))+COS(RADIANS(G1590))*COS(RADIANS(E1595))*COS(RADIANS(AD1585))))</f>
        <v>#DIV/0!</v>
      </c>
      <c r="AE1590" s="3" t="e">
        <f>IF(DEGREES(ACOS(SIN(RADIANS(G1590))*SIN(RADIANS(E1595))+COS(RADIANS(G1590))*COS(RADIANS(E1595))*COS(RADIANS(AE1585))))&gt;90,0,$F$4*$F$5/E1594^2*(SIN(RADIANS(G1590))*SIN(RADIANS(E1595))+COS(RADIANS(G1590))*COS(RADIANS(E1595))*COS(RADIANS(AE1585))))</f>
        <v>#DIV/0!</v>
      </c>
      <c r="AF1590" s="3" t="e">
        <f>IF(DEGREES(ACOS(SIN(RADIANS(G1590))*SIN(RADIANS(E1595))+COS(RADIANS(G1590))*COS(RADIANS(E1595))*COS(RADIANS(AF1585))))&gt;90,0,$F$4*$F$5/E1594^2*(SIN(RADIANS(G1590))*SIN(RADIANS(E1595))+COS(RADIANS(G1590))*COS(RADIANS(E1595))*COS(RADIANS(AF1585))))</f>
        <v>#DIV/0!</v>
      </c>
      <c r="AG1590" s="3" t="e">
        <f>IF(DEGREES(ACOS(SIN(RADIANS(G1590))*SIN(RADIANS(E1595))+COS(RADIANS(G1590))*COS(RADIANS(E1595))*COS(RADIANS(AG1585))))&gt;90,0,$F$4*$F$5/E1594^2*(SIN(RADIANS(G1590))*SIN(RADIANS(E1595))+COS(RADIANS(G1590))*COS(RADIANS(E1595))*COS(RADIANS(AG1585))))</f>
        <v>#DIV/0!</v>
      </c>
      <c r="AH1590" s="3" t="e">
        <f>IF(DEGREES(ACOS(SIN(RADIANS(G1590))*SIN(RADIANS(E1595))+COS(RADIANS(G1590))*COS(RADIANS(E1595))*COS(RADIANS(AH1585))))&gt;90,0,$F$4*$F$5/E1594^2*(SIN(RADIANS(G1590))*SIN(RADIANS(E1595))+COS(RADIANS(G1590))*COS(RADIANS(E1595))*COS(RADIANS(AH1585))))</f>
        <v>#DIV/0!</v>
      </c>
      <c r="AI1590" s="3" t="e">
        <f>IF(DEGREES(ACOS(SIN(RADIANS(G1590))*SIN(RADIANS(E1595))+COS(RADIANS(G1590))*COS(RADIANS(E1595))*COS(RADIANS(AI1585))))&gt;90,0,$F$4*$F$5/E1594^2*(SIN(RADIANS(G1590))*SIN(RADIANS(E1595))+COS(RADIANS(G1590))*COS(RADIANS(E1595))*COS(RADIANS(AI1585))))</f>
        <v>#DIV/0!</v>
      </c>
      <c r="AJ1590" s="3" t="e">
        <f>IF(DEGREES(ACOS(SIN(RADIANS(G1590))*SIN(RADIANS(E1595))+COS(RADIANS(G1590))*COS(RADIANS(E1595))*COS(RADIANS(AJ1585))))&gt;90,0,$F$4*$F$5/E1594^2*(SIN(RADIANS(G1590))*SIN(RADIANS(E1595))+COS(RADIANS(G1590))*COS(RADIANS(E1595))*COS(RADIANS(AJ1585))))</f>
        <v>#DIV/0!</v>
      </c>
      <c r="AK1590" s="3">
        <f>IF(DEGREES(ACOS(SIN(RADIANS(G1590))*SIN(RADIANS(E1595))+COS(RADIANS(G1590))*COS(RADIANS(E1595))*COS(RADIANS(AK1585))))&gt;90,0,$F$4*$F$5/E1594^2*(SIN(RADIANS(G1590))*SIN(RADIANS(E1595))+COS(RADIANS(G1590))*COS(RADIANS(E1595))*COS(RADIANS(AK1585))))</f>
        <v>0</v>
      </c>
      <c r="AL1590" s="3">
        <f>IF(DEGREES(ACOS(SIN(RADIANS(G1590))*SIN(RADIANS(E1595))+COS(RADIANS(G1590))*COS(RADIANS(E1595))*COS(RADIANS(AL1585))))&gt;90,0,$F$4*$F$5/E1594^2*(SIN(RADIANS(G1590))*SIN(RADIANS(E1595))+COS(RADIANS(G1590))*COS(RADIANS(E1595))*COS(RADIANS(AL1585))))</f>
        <v>0</v>
      </c>
      <c r="AM1590" s="3">
        <f>IF(DEGREES(ACOS(SIN(RADIANS(G1590))*SIN(RADIANS(E1595))+COS(RADIANS(G1590))*COS(RADIANS(E1595))*COS(RADIANS(AM1585))))&gt;90,0,$F$4*$F$5/E1594^2*(SIN(RADIANS(G1590))*SIN(RADIANS(E1595))+COS(RADIANS(G1590))*COS(RADIANS(E1595))*COS(RADIANS(AM1585))))</f>
        <v>0</v>
      </c>
      <c r="AN1590" s="3">
        <f>IF(DEGREES(ACOS(SIN(RADIANS(G1590))*SIN(RADIANS(E1595))+COS(RADIANS(G1590))*COS(RADIANS(E1595))*COS(RADIANS(AN1585))))&gt;90,0,$F$4*$F$5/E1594^2*(SIN(RADIANS(G1590))*SIN(RADIANS(E1595))+COS(RADIANS(G1590))*COS(RADIANS(E1595))*COS(RADIANS(AN1585))))</f>
        <v>0</v>
      </c>
      <c r="AO1590" s="3">
        <f>IF(DEGREES(ACOS(SIN(RADIANS(G1590))*SIN(RADIANS(E1595))+COS(RADIANS(G1590))*COS(RADIANS(E1595))*COS(RADIANS(AO1585))))&gt;90,0,$F$4*$F$5/E1594^2*(SIN(RADIANS(G1590))*SIN(RADIANS(E1595))+COS(RADIANS(G1590))*COS(RADIANS(E1595))*COS(RADIANS(AO1585))))</f>
        <v>0</v>
      </c>
      <c r="AP1590" s="3">
        <f>IF(DEGREES(ACOS(SIN(RADIANS(G1590))*SIN(RADIANS(E1595))+COS(RADIANS(G1590))*COS(RADIANS(E1595))*COS(RADIANS(AP1585))))&gt;90,0,$F$4*$F$5/E1594^2*(SIN(RADIANS(G1590))*SIN(RADIANS(E1595))+COS(RADIANS(G1590))*COS(RADIANS(E1595))*COS(RADIANS(AP1585))))</f>
        <v>0</v>
      </c>
      <c r="AQ1590" s="3">
        <f>IF(DEGREES(ACOS(SIN(RADIANS(G1590))*SIN(RADIANS(E1595))+COS(RADIANS(G1590))*COS(RADIANS(E1595))*COS(RADIANS(AQ1585))))&gt;90,0,$F$4*$F$5/E1594^2*(SIN(RADIANS(G1590))*SIN(RADIANS(E1595))+COS(RADIANS(G1590))*COS(RADIANS(E1595))*COS(RADIANS(AQ1585))))</f>
        <v>0</v>
      </c>
      <c r="AR1590" s="3">
        <f>IF(DEGREES(ACOS(SIN(RADIANS(G1590))*SIN(RADIANS(E1595))+COS(RADIANS(G1590))*COS(RADIANS(E1595))*COS(RADIANS(AR1585))))&gt;90,0,$F$4*$F$5/E1594^2*(SIN(RADIANS(G1590))*SIN(RADIANS(E1595))+COS(RADIANS(G1590))*COS(RADIANS(E1595))*COS(RADIANS(AR1585))))</f>
        <v>0</v>
      </c>
    </row>
    <row r="1591" spans="2:44" ht="15.75" customHeight="1" x14ac:dyDescent="0.2">
      <c r="B1591" s="20" t="s">
        <v>785</v>
      </c>
      <c r="E1591" s="3">
        <f>E1590*$F$11</f>
        <v>0</v>
      </c>
      <c r="G1591" s="3">
        <v>50</v>
      </c>
      <c r="I1591" s="3">
        <f>IF(DEGREES(ACOS(SIN(RADIANS(G1591))*SIN(RADIANS(E1595))+COS(RADIANS(G1591))*COS(RADIANS(E1595))*COS(RADIANS(I1585))))&gt;90,0,$F$4*$F$5/E1594^2*(SIN(RADIANS(G1591))*SIN(RADIANS(E1595))+COS(RADIANS(G1591))*COS(RADIANS(E1595))*COS(RADIANS(I1585))))</f>
        <v>0</v>
      </c>
      <c r="J1591" s="3">
        <f>IF(DEGREES(ACOS(SIN(RADIANS(G1591))*SIN(RADIANS(E1595))+COS(RADIANS(G1591))*COS(RADIANS(E1595))*COS(RADIANS(J1585))))&gt;90,0,$F$4*$F$5/E1594^2*(SIN(RADIANS(G1591))*SIN(RADIANS(E1595))+COS(RADIANS(G1591))*COS(RADIANS(E1595))*COS(RADIANS(J1585))))</f>
        <v>0</v>
      </c>
      <c r="K1591" s="3">
        <f>IF(DEGREES(ACOS(SIN(RADIANS(G1591))*SIN(RADIANS(E1595))+COS(RADIANS(G1591))*COS(RADIANS(E1595))*COS(RADIANS(K1585))))&gt;90,0,$F$4*$F$5/E1594^2*(SIN(RADIANS(G1591))*SIN(RADIANS(E1595))+COS(RADIANS(G1591))*COS(RADIANS(E1595))*COS(RADIANS(K1585))))</f>
        <v>0</v>
      </c>
      <c r="L1591" s="3">
        <f>IF(DEGREES(ACOS(SIN(RADIANS(G1591))*SIN(RADIANS(E1595))+COS(RADIANS(G1591))*COS(RADIANS(E1595))*COS(RADIANS(L1585))))&gt;90,0,$F$4*$F$5/E1594^2*(SIN(RADIANS(G1591))*SIN(RADIANS(E1595))+COS(RADIANS(G1591))*COS(RADIANS(E1595))*COS(RADIANS(L1585))))</f>
        <v>0</v>
      </c>
      <c r="M1591" s="3">
        <f>IF(DEGREES(ACOS(SIN(RADIANS(G1591))*SIN(RADIANS(E1595))+COS(RADIANS(G1591))*COS(RADIANS(E1595))*COS(RADIANS(M1585))))&gt;90,0,$F$4*$F$5/E1594^2*(SIN(RADIANS(G1591))*SIN(RADIANS(E1595))+COS(RADIANS(G1591))*COS(RADIANS(E1595))*COS(RADIANS(M1585))))</f>
        <v>0</v>
      </c>
      <c r="N1591" s="3">
        <f>IF(DEGREES(ACOS(SIN(RADIANS(G1591))*SIN(RADIANS(E1595))+COS(RADIANS(G1591))*COS(RADIANS(E1595))*COS(RADIANS(N1585))))&gt;90,0,$F$4*$F$5/E1594^2*(SIN(RADIANS(G1591))*SIN(RADIANS(E1595))+COS(RADIANS(G1591))*COS(RADIANS(E1595))*COS(RADIANS(N1585))))</f>
        <v>0</v>
      </c>
      <c r="O1591" s="3">
        <f>IF(DEGREES(ACOS(SIN(RADIANS(G1591))*SIN(RADIANS(E1595))+COS(RADIANS(G1591))*COS(RADIANS(E1595))*COS(RADIANS(O1585))))&gt;90,0,$F$4*$F$5/E1594^2*(SIN(RADIANS(G1591))*SIN(RADIANS(E1595))+COS(RADIANS(G1591))*COS(RADIANS(E1595))*COS(RADIANS(O1585))))</f>
        <v>0</v>
      </c>
      <c r="P1591" s="3">
        <f>IF(DEGREES(ACOS(SIN(RADIANS(G1591))*SIN(RADIANS(E1595))+COS(RADIANS(G1591))*COS(RADIANS(E1595))*COS(RADIANS(P1585))))&gt;90,0,$F$4*$F$5/E1594^2*(SIN(RADIANS(G1591))*SIN(RADIANS(E1595))+COS(RADIANS(G1591))*COS(RADIANS(E1595))*COS(RADIANS(P1585))))</f>
        <v>0</v>
      </c>
      <c r="Q1591" s="3">
        <f>IF(DEGREES(ACOS(SIN(RADIANS(G1591))*SIN(RADIANS(E1595))+COS(RADIANS(G1591))*COS(RADIANS(E1595))*COS(RADIANS(Q1585))))&gt;90,0,$F$4*$F$5/E1594^2*(SIN(RADIANS(G1591))*SIN(RADIANS(E1595))+COS(RADIANS(G1591))*COS(RADIANS(E1595))*COS(RADIANS(Q1585))))</f>
        <v>0</v>
      </c>
      <c r="R1591" s="3" t="e">
        <f>IF(DEGREES(ACOS(SIN(RADIANS(G1591))*SIN(RADIANS(E1595))+COS(RADIANS(G1591))*COS(RADIANS(E1595))*COS(RADIANS(R1585))))&gt;90,0,$F$4*$F$5/E1594^2*(SIN(RADIANS(G1591))*SIN(RADIANS(E1595))+COS(RADIANS(G1591))*COS(RADIANS(E1595))*COS(RADIANS(R1585))))</f>
        <v>#DIV/0!</v>
      </c>
      <c r="S1591" s="3" t="e">
        <f>IF(DEGREES(ACOS(SIN(RADIANS(G1591))*SIN(RADIANS(E1595))+COS(RADIANS(G1591))*COS(RADIANS(E1595))*COS(RADIANS(S1585))))&gt;90,0,$F$4*$F$5/E1594^2*(SIN(RADIANS(G1591))*SIN(RADIANS(E1595))+COS(RADIANS(G1591))*COS(RADIANS(E1595))*COS(RADIANS(S1585))))</f>
        <v>#DIV/0!</v>
      </c>
      <c r="T1591" s="3" t="e">
        <f>IF(DEGREES(ACOS(SIN(RADIANS(G1591))*SIN(RADIANS(E1595))+COS(RADIANS(G1591))*COS(RADIANS(E1595))*COS(RADIANS(T1585))))&gt;90,0,$F$4*$F$5/E1594^2*(SIN(RADIANS(G1591))*SIN(RADIANS(E1595))+COS(RADIANS(G1591))*COS(RADIANS(E1595))*COS(RADIANS(T1585))))</f>
        <v>#DIV/0!</v>
      </c>
      <c r="U1591" s="3" t="e">
        <f>IF(DEGREES(ACOS(SIN(RADIANS(G1591))*SIN(RADIANS(E1595))+COS(RADIANS(G1591))*COS(RADIANS(E1595))*COS(RADIANS(U1585))))&gt;90,0,$F$4*$F$5/E1594^2*(SIN(RADIANS(G1591))*SIN(RADIANS(E1595))+COS(RADIANS(G1591))*COS(RADIANS(E1595))*COS(RADIANS(U1585))))</f>
        <v>#DIV/0!</v>
      </c>
      <c r="V1591" s="3" t="e">
        <f>IF(DEGREES(ACOS(SIN(RADIANS(G1591))*SIN(RADIANS(E1595))+COS(RADIANS(G1591))*COS(RADIANS(E1595))*COS(RADIANS(V1585))))&gt;90,0,$F$4*$F$5/E1594^2*(SIN(RADIANS(G1591))*SIN(RADIANS(E1595))+COS(RADIANS(G1591))*COS(RADIANS(E1595))*COS(RADIANS(V1585))))</f>
        <v>#DIV/0!</v>
      </c>
      <c r="W1591" s="3" t="e">
        <f>IF(DEGREES(ACOS(SIN(RADIANS(G1591))*SIN(RADIANS(E1595))+COS(RADIANS(G1591))*COS(RADIANS(E1595))*COS(RADIANS(W1585))))&gt;90,0,$F$4*$F$5/E1594^2*(SIN(RADIANS(G1591))*SIN(RADIANS(E1595))+COS(RADIANS(G1591))*COS(RADIANS(E1595))*COS(RADIANS(W1585))))</f>
        <v>#DIV/0!</v>
      </c>
      <c r="X1591" s="3" t="e">
        <f>IF(DEGREES(ACOS(SIN(RADIANS(G1591))*SIN(RADIANS(E1595))+COS(RADIANS(G1591))*COS(RADIANS(E1595))*COS(RADIANS(X1585))))&gt;90,0,$F$4*$F$5/E1594^2*(SIN(RADIANS(G1591))*SIN(RADIANS(E1595))+COS(RADIANS(G1591))*COS(RADIANS(E1595))*COS(RADIANS(X1585))))</f>
        <v>#DIV/0!</v>
      </c>
      <c r="Y1591" s="3" t="e">
        <f>IF(DEGREES(ACOS(SIN(RADIANS(G1591))*SIN(RADIANS(E1595))+COS(RADIANS(G1591))*COS(RADIANS(E1595))*COS(RADIANS(Y1585))))&gt;90,0,$F$4*$F$5/E1594^2*(SIN(RADIANS(G1591))*SIN(RADIANS(E1595))+COS(RADIANS(G1591))*COS(RADIANS(E1595))*COS(RADIANS(Y1585))))</f>
        <v>#DIV/0!</v>
      </c>
      <c r="Z1591" s="3" t="e">
        <f>IF(DEGREES(ACOS(SIN(RADIANS(G1591))*SIN(RADIANS(E1595))+COS(RADIANS(G1591))*COS(RADIANS(E1595))*COS(RADIANS(Z1585))))&gt;90,0,$F$4*$F$5/E1594^2*(SIN(RADIANS(G1591))*SIN(RADIANS(E1595))+COS(RADIANS(G1591))*COS(RADIANS(E1595))*COS(RADIANS(Z1585))))</f>
        <v>#DIV/0!</v>
      </c>
      <c r="AA1591" s="3" t="e">
        <f>IF(DEGREES(ACOS(SIN(RADIANS(G1591))*SIN(RADIANS(E1595))+COS(RADIANS(G1591))*COS(RADIANS(E1595))*COS(RADIANS(AA1585))))&gt;90,0,$F$4*$F$5/E1594^2*(SIN(RADIANS(G1591))*SIN(RADIANS(E1595))+COS(RADIANS(G1591))*COS(RADIANS(E1595))*COS(RADIANS(AA1585))))</f>
        <v>#DIV/0!</v>
      </c>
      <c r="AB1591" s="3" t="e">
        <f>IF(DEGREES(ACOS(SIN(RADIANS(G1591))*SIN(RADIANS(E1595))+COS(RADIANS(G1591))*COS(RADIANS(E1595))*COS(RADIANS(AB1585))))&gt;90,0,$F$4*$F$5/E1594^2*(SIN(RADIANS(G1591))*SIN(RADIANS(E1595))+COS(RADIANS(G1591))*COS(RADIANS(E1595))*COS(RADIANS(AB1585))))</f>
        <v>#DIV/0!</v>
      </c>
      <c r="AC1591" s="3" t="e">
        <f>IF(DEGREES(ACOS(SIN(RADIANS(G1591))*SIN(RADIANS(E1595))+COS(RADIANS(G1591))*COS(RADIANS(E1595))*COS(RADIANS(AC1585))))&gt;90,0,$F$4*$F$5/E1594^2*(SIN(RADIANS(G1591))*SIN(RADIANS(E1595))+COS(RADIANS(G1591))*COS(RADIANS(E1595))*COS(RADIANS(AC1585))))</f>
        <v>#DIV/0!</v>
      </c>
      <c r="AD1591" s="3" t="e">
        <f>IF(DEGREES(ACOS(SIN(RADIANS(G1591))*SIN(RADIANS(E1595))+COS(RADIANS(G1591))*COS(RADIANS(E1595))*COS(RADIANS(AD1585))))&gt;90,0,$F$4*$F$5/E1594^2*(SIN(RADIANS(G1591))*SIN(RADIANS(E1595))+COS(RADIANS(G1591))*COS(RADIANS(E1595))*COS(RADIANS(AD1585))))</f>
        <v>#DIV/0!</v>
      </c>
      <c r="AE1591" s="3" t="e">
        <f>IF(DEGREES(ACOS(SIN(RADIANS(G1591))*SIN(RADIANS(E1595))+COS(RADIANS(G1591))*COS(RADIANS(E1595))*COS(RADIANS(AE1585))))&gt;90,0,$F$4*$F$5/E1594^2*(SIN(RADIANS(G1591))*SIN(RADIANS(E1595))+COS(RADIANS(G1591))*COS(RADIANS(E1595))*COS(RADIANS(AE1585))))</f>
        <v>#DIV/0!</v>
      </c>
      <c r="AF1591" s="3" t="e">
        <f>IF(DEGREES(ACOS(SIN(RADIANS(G1591))*SIN(RADIANS(E1595))+COS(RADIANS(G1591))*COS(RADIANS(E1595))*COS(RADIANS(AF1585))))&gt;90,0,$F$4*$F$5/E1594^2*(SIN(RADIANS(G1591))*SIN(RADIANS(E1595))+COS(RADIANS(G1591))*COS(RADIANS(E1595))*COS(RADIANS(AF1585))))</f>
        <v>#DIV/0!</v>
      </c>
      <c r="AG1591" s="3" t="e">
        <f>IF(DEGREES(ACOS(SIN(RADIANS(G1591))*SIN(RADIANS(E1595))+COS(RADIANS(G1591))*COS(RADIANS(E1595))*COS(RADIANS(AG1585))))&gt;90,0,$F$4*$F$5/E1594^2*(SIN(RADIANS(G1591))*SIN(RADIANS(E1595))+COS(RADIANS(G1591))*COS(RADIANS(E1595))*COS(RADIANS(AG1585))))</f>
        <v>#DIV/0!</v>
      </c>
      <c r="AH1591" s="3" t="e">
        <f>IF(DEGREES(ACOS(SIN(RADIANS(G1591))*SIN(RADIANS(E1595))+COS(RADIANS(G1591))*COS(RADIANS(E1595))*COS(RADIANS(AH1585))))&gt;90,0,$F$4*$F$5/E1594^2*(SIN(RADIANS(G1591))*SIN(RADIANS(E1595))+COS(RADIANS(G1591))*COS(RADIANS(E1595))*COS(RADIANS(AH1585))))</f>
        <v>#DIV/0!</v>
      </c>
      <c r="AI1591" s="3" t="e">
        <f>IF(DEGREES(ACOS(SIN(RADIANS(G1591))*SIN(RADIANS(E1595))+COS(RADIANS(G1591))*COS(RADIANS(E1595))*COS(RADIANS(AI1585))))&gt;90,0,$F$4*$F$5/E1594^2*(SIN(RADIANS(G1591))*SIN(RADIANS(E1595))+COS(RADIANS(G1591))*COS(RADIANS(E1595))*COS(RADIANS(AI1585))))</f>
        <v>#DIV/0!</v>
      </c>
      <c r="AJ1591" s="3" t="e">
        <f>IF(DEGREES(ACOS(SIN(RADIANS(G1591))*SIN(RADIANS(E1595))+COS(RADIANS(G1591))*COS(RADIANS(E1595))*COS(RADIANS(AJ1585))))&gt;90,0,$F$4*$F$5/E1594^2*(SIN(RADIANS(G1591))*SIN(RADIANS(E1595))+COS(RADIANS(G1591))*COS(RADIANS(E1595))*COS(RADIANS(AJ1585))))</f>
        <v>#DIV/0!</v>
      </c>
      <c r="AK1591" s="3">
        <f>IF(DEGREES(ACOS(SIN(RADIANS(G1591))*SIN(RADIANS(E1595))+COS(RADIANS(G1591))*COS(RADIANS(E1595))*COS(RADIANS(AK1585))))&gt;90,0,$F$4*$F$5/E1594^2*(SIN(RADIANS(G1591))*SIN(RADIANS(E1595))+COS(RADIANS(G1591))*COS(RADIANS(E1595))*COS(RADIANS(AK1585))))</f>
        <v>0</v>
      </c>
      <c r="AL1591" s="3">
        <f>IF(DEGREES(ACOS(SIN(RADIANS(G1591))*SIN(RADIANS(E1595))+COS(RADIANS(G1591))*COS(RADIANS(E1595))*COS(RADIANS(AL1585))))&gt;90,0,$F$4*$F$5/E1594^2*(SIN(RADIANS(G1591))*SIN(RADIANS(E1595))+COS(RADIANS(G1591))*COS(RADIANS(E1595))*COS(RADIANS(AL1585))))</f>
        <v>0</v>
      </c>
      <c r="AM1591" s="3">
        <f>IF(DEGREES(ACOS(SIN(RADIANS(G1591))*SIN(RADIANS(E1595))+COS(RADIANS(G1591))*COS(RADIANS(E1595))*COS(RADIANS(AM1585))))&gt;90,0,$F$4*$F$5/E1594^2*(SIN(RADIANS(G1591))*SIN(RADIANS(E1595))+COS(RADIANS(G1591))*COS(RADIANS(E1595))*COS(RADIANS(AM1585))))</f>
        <v>0</v>
      </c>
      <c r="AN1591" s="3">
        <f>IF(DEGREES(ACOS(SIN(RADIANS(G1591))*SIN(RADIANS(E1595))+COS(RADIANS(G1591))*COS(RADIANS(E1595))*COS(RADIANS(AN1585))))&gt;90,0,$F$4*$F$5/E1594^2*(SIN(RADIANS(G1591))*SIN(RADIANS(E1595))+COS(RADIANS(G1591))*COS(RADIANS(E1595))*COS(RADIANS(AN1585))))</f>
        <v>0</v>
      </c>
      <c r="AO1591" s="3">
        <f>IF(DEGREES(ACOS(SIN(RADIANS(G1591))*SIN(RADIANS(E1595))+COS(RADIANS(G1591))*COS(RADIANS(E1595))*COS(RADIANS(AO1585))))&gt;90,0,$F$4*$F$5/E1594^2*(SIN(RADIANS(G1591))*SIN(RADIANS(E1595))+COS(RADIANS(G1591))*COS(RADIANS(E1595))*COS(RADIANS(AO1585))))</f>
        <v>0</v>
      </c>
      <c r="AP1591" s="3">
        <f>IF(DEGREES(ACOS(SIN(RADIANS(G1591))*SIN(RADIANS(E1595))+COS(RADIANS(G1591))*COS(RADIANS(E1595))*COS(RADIANS(AP1585))))&gt;90,0,$F$4*$F$5/E1594^2*(SIN(RADIANS(G1591))*SIN(RADIANS(E1595))+COS(RADIANS(G1591))*COS(RADIANS(E1595))*COS(RADIANS(AP1585))))</f>
        <v>0</v>
      </c>
      <c r="AQ1591" s="3">
        <f>IF(DEGREES(ACOS(SIN(RADIANS(G1591))*SIN(RADIANS(E1595))+COS(RADIANS(G1591))*COS(RADIANS(E1595))*COS(RADIANS(AQ1585))))&gt;90,0,$F$4*$F$5/E1594^2*(SIN(RADIANS(G1591))*SIN(RADIANS(E1595))+COS(RADIANS(G1591))*COS(RADIANS(E1595))*COS(RADIANS(AQ1585))))</f>
        <v>0</v>
      </c>
      <c r="AR1591" s="3">
        <f>IF(DEGREES(ACOS(SIN(RADIANS(G1591))*SIN(RADIANS(E1595))+COS(RADIANS(G1591))*COS(RADIANS(E1595))*COS(RADIANS(AR1585))))&gt;90,0,$F$4*$F$5/E1594^2*(SIN(RADIANS(G1591))*SIN(RADIANS(E1595))+COS(RADIANS(G1591))*COS(RADIANS(E1595))*COS(RADIANS(AR1585))))</f>
        <v>0</v>
      </c>
    </row>
    <row r="1592" spans="2:44" ht="15.75" customHeight="1" x14ac:dyDescent="0.2">
      <c r="B1592" s="20" t="s">
        <v>786</v>
      </c>
      <c r="E1592" s="3" t="str">
        <f>IF($F$10=0,"N/A",$F$10*(E1587/360)-ROUNDDOWN($F$10*(E1587/360),0))</f>
        <v>N/A</v>
      </c>
      <c r="G1592" s="3">
        <v>40</v>
      </c>
      <c r="I1592" s="3">
        <f>IF(DEGREES(ACOS(SIN(RADIANS(G1592))*SIN(RADIANS(E1595))+COS(RADIANS(G1592))*COS(RADIANS(E1595))*COS(RADIANS(I1585))))&gt;90,0,$F$4*$F$5/E1594^2*(SIN(RADIANS(G1592))*SIN(RADIANS(E1595))+COS(RADIANS(G1592))*COS(RADIANS(E1595))*COS(RADIANS(I1585))))</f>
        <v>0</v>
      </c>
      <c r="J1592" s="3">
        <f>IF(DEGREES(ACOS(SIN(RADIANS(G1592))*SIN(RADIANS(E1595))+COS(RADIANS(G1592))*COS(RADIANS(E1595))*COS(RADIANS(J1585))))&gt;90,0,$F$4*$F$5/E1594^2*(SIN(RADIANS(G1592))*SIN(RADIANS(E1595))+COS(RADIANS(G1592))*COS(RADIANS(E1595))*COS(RADIANS(J1585))))</f>
        <v>0</v>
      </c>
      <c r="K1592" s="3">
        <f>IF(DEGREES(ACOS(SIN(RADIANS(G1592))*SIN(RADIANS(E1595))+COS(RADIANS(G1592))*COS(RADIANS(E1595))*COS(RADIANS(K1585))))&gt;90,0,$F$4*$F$5/E1594^2*(SIN(RADIANS(G1592))*SIN(RADIANS(E1595))+COS(RADIANS(G1592))*COS(RADIANS(E1595))*COS(RADIANS(K1585))))</f>
        <v>0</v>
      </c>
      <c r="L1592" s="3">
        <f>IF(DEGREES(ACOS(SIN(RADIANS(G1592))*SIN(RADIANS(E1595))+COS(RADIANS(G1592))*COS(RADIANS(E1595))*COS(RADIANS(L1585))))&gt;90,0,$F$4*$F$5/E1594^2*(SIN(RADIANS(G1592))*SIN(RADIANS(E1595))+COS(RADIANS(G1592))*COS(RADIANS(E1595))*COS(RADIANS(L1585))))</f>
        <v>0</v>
      </c>
      <c r="M1592" s="3">
        <f>IF(DEGREES(ACOS(SIN(RADIANS(G1592))*SIN(RADIANS(E1595))+COS(RADIANS(G1592))*COS(RADIANS(E1595))*COS(RADIANS(M1585))))&gt;90,0,$F$4*$F$5/E1594^2*(SIN(RADIANS(G1592))*SIN(RADIANS(E1595))+COS(RADIANS(G1592))*COS(RADIANS(E1595))*COS(RADIANS(M1585))))</f>
        <v>0</v>
      </c>
      <c r="N1592" s="3">
        <f>IF(DEGREES(ACOS(SIN(RADIANS(G1592))*SIN(RADIANS(E1595))+COS(RADIANS(G1592))*COS(RADIANS(E1595))*COS(RADIANS(N1585))))&gt;90,0,$F$4*$F$5/E1594^2*(SIN(RADIANS(G1592))*SIN(RADIANS(E1595))+COS(RADIANS(G1592))*COS(RADIANS(E1595))*COS(RADIANS(N1585))))</f>
        <v>0</v>
      </c>
      <c r="O1592" s="3">
        <f>IF(DEGREES(ACOS(SIN(RADIANS(G1592))*SIN(RADIANS(E1595))+COS(RADIANS(G1592))*COS(RADIANS(E1595))*COS(RADIANS(O1585))))&gt;90,0,$F$4*$F$5/E1594^2*(SIN(RADIANS(G1592))*SIN(RADIANS(E1595))+COS(RADIANS(G1592))*COS(RADIANS(E1595))*COS(RADIANS(O1585))))</f>
        <v>0</v>
      </c>
      <c r="P1592" s="3">
        <f>IF(DEGREES(ACOS(SIN(RADIANS(G1592))*SIN(RADIANS(E1595))+COS(RADIANS(G1592))*COS(RADIANS(E1595))*COS(RADIANS(P1585))))&gt;90,0,$F$4*$F$5/E1594^2*(SIN(RADIANS(G1592))*SIN(RADIANS(E1595))+COS(RADIANS(G1592))*COS(RADIANS(E1595))*COS(RADIANS(P1585))))</f>
        <v>0</v>
      </c>
      <c r="Q1592" s="3">
        <f>IF(DEGREES(ACOS(SIN(RADIANS(G1592))*SIN(RADIANS(E1595))+COS(RADIANS(G1592))*COS(RADIANS(E1595))*COS(RADIANS(Q1585))))&gt;90,0,$F$4*$F$5/E1594^2*(SIN(RADIANS(G1592))*SIN(RADIANS(E1595))+COS(RADIANS(G1592))*COS(RADIANS(E1595))*COS(RADIANS(Q1585))))</f>
        <v>0</v>
      </c>
      <c r="R1592" s="3" t="e">
        <f>IF(DEGREES(ACOS(SIN(RADIANS(G1592))*SIN(RADIANS(E1595))+COS(RADIANS(G1592))*COS(RADIANS(E1595))*COS(RADIANS(R1585))))&gt;90,0,$F$4*$F$5/E1594^2*(SIN(RADIANS(G1592))*SIN(RADIANS(E1595))+COS(RADIANS(G1592))*COS(RADIANS(E1595))*COS(RADIANS(R1585))))</f>
        <v>#DIV/0!</v>
      </c>
      <c r="S1592" s="3" t="e">
        <f>IF(DEGREES(ACOS(SIN(RADIANS(G1592))*SIN(RADIANS(E1595))+COS(RADIANS(G1592))*COS(RADIANS(E1595))*COS(RADIANS(S1585))))&gt;90,0,$F$4*$F$5/E1594^2*(SIN(RADIANS(G1592))*SIN(RADIANS(E1595))+COS(RADIANS(G1592))*COS(RADIANS(E1595))*COS(RADIANS(S1585))))</f>
        <v>#DIV/0!</v>
      </c>
      <c r="T1592" s="3" t="e">
        <f>IF(DEGREES(ACOS(SIN(RADIANS(G1592))*SIN(RADIANS(E1595))+COS(RADIANS(G1592))*COS(RADIANS(E1595))*COS(RADIANS(T1585))))&gt;90,0,$F$4*$F$5/E1594^2*(SIN(RADIANS(G1592))*SIN(RADIANS(E1595))+COS(RADIANS(G1592))*COS(RADIANS(E1595))*COS(RADIANS(T1585))))</f>
        <v>#DIV/0!</v>
      </c>
      <c r="U1592" s="3" t="e">
        <f>IF(DEGREES(ACOS(SIN(RADIANS(G1592))*SIN(RADIANS(E1595))+COS(RADIANS(G1592))*COS(RADIANS(E1595))*COS(RADIANS(U1585))))&gt;90,0,$F$4*$F$5/E1594^2*(SIN(RADIANS(G1592))*SIN(RADIANS(E1595))+COS(RADIANS(G1592))*COS(RADIANS(E1595))*COS(RADIANS(U1585))))</f>
        <v>#DIV/0!</v>
      </c>
      <c r="V1592" s="3" t="e">
        <f>IF(DEGREES(ACOS(SIN(RADIANS(G1592))*SIN(RADIANS(E1595))+COS(RADIANS(G1592))*COS(RADIANS(E1595))*COS(RADIANS(V1585))))&gt;90,0,$F$4*$F$5/E1594^2*(SIN(RADIANS(G1592))*SIN(RADIANS(E1595))+COS(RADIANS(G1592))*COS(RADIANS(E1595))*COS(RADIANS(V1585))))</f>
        <v>#DIV/0!</v>
      </c>
      <c r="W1592" s="3" t="e">
        <f>IF(DEGREES(ACOS(SIN(RADIANS(G1592))*SIN(RADIANS(E1595))+COS(RADIANS(G1592))*COS(RADIANS(E1595))*COS(RADIANS(W1585))))&gt;90,0,$F$4*$F$5/E1594^2*(SIN(RADIANS(G1592))*SIN(RADIANS(E1595))+COS(RADIANS(G1592))*COS(RADIANS(E1595))*COS(RADIANS(W1585))))</f>
        <v>#DIV/0!</v>
      </c>
      <c r="X1592" s="3" t="e">
        <f>IF(DEGREES(ACOS(SIN(RADIANS(G1592))*SIN(RADIANS(E1595))+COS(RADIANS(G1592))*COS(RADIANS(E1595))*COS(RADIANS(X1585))))&gt;90,0,$F$4*$F$5/E1594^2*(SIN(RADIANS(G1592))*SIN(RADIANS(E1595))+COS(RADIANS(G1592))*COS(RADIANS(E1595))*COS(RADIANS(X1585))))</f>
        <v>#DIV/0!</v>
      </c>
      <c r="Y1592" s="3" t="e">
        <f>IF(DEGREES(ACOS(SIN(RADIANS(G1592))*SIN(RADIANS(E1595))+COS(RADIANS(G1592))*COS(RADIANS(E1595))*COS(RADIANS(Y1585))))&gt;90,0,$F$4*$F$5/E1594^2*(SIN(RADIANS(G1592))*SIN(RADIANS(E1595))+COS(RADIANS(G1592))*COS(RADIANS(E1595))*COS(RADIANS(Y1585))))</f>
        <v>#DIV/0!</v>
      </c>
      <c r="Z1592" s="3" t="e">
        <f>IF(DEGREES(ACOS(SIN(RADIANS(G1592))*SIN(RADIANS(E1595))+COS(RADIANS(G1592))*COS(RADIANS(E1595))*COS(RADIANS(Z1585))))&gt;90,0,$F$4*$F$5/E1594^2*(SIN(RADIANS(G1592))*SIN(RADIANS(E1595))+COS(RADIANS(G1592))*COS(RADIANS(E1595))*COS(RADIANS(Z1585))))</f>
        <v>#DIV/0!</v>
      </c>
      <c r="AA1592" s="3" t="e">
        <f>IF(DEGREES(ACOS(SIN(RADIANS(G1592))*SIN(RADIANS(E1595))+COS(RADIANS(G1592))*COS(RADIANS(E1595))*COS(RADIANS(AA1585))))&gt;90,0,$F$4*$F$5/E1594^2*(SIN(RADIANS(G1592))*SIN(RADIANS(E1595))+COS(RADIANS(G1592))*COS(RADIANS(E1595))*COS(RADIANS(AA1585))))</f>
        <v>#DIV/0!</v>
      </c>
      <c r="AB1592" s="3" t="e">
        <f>IF(DEGREES(ACOS(SIN(RADIANS(G1592))*SIN(RADIANS(E1595))+COS(RADIANS(G1592))*COS(RADIANS(E1595))*COS(RADIANS(AB1585))))&gt;90,0,$F$4*$F$5/E1594^2*(SIN(RADIANS(G1592))*SIN(RADIANS(E1595))+COS(RADIANS(G1592))*COS(RADIANS(E1595))*COS(RADIANS(AB1585))))</f>
        <v>#DIV/0!</v>
      </c>
      <c r="AC1592" s="3" t="e">
        <f>IF(DEGREES(ACOS(SIN(RADIANS(G1592))*SIN(RADIANS(E1595))+COS(RADIANS(G1592))*COS(RADIANS(E1595))*COS(RADIANS(AC1585))))&gt;90,0,$F$4*$F$5/E1594^2*(SIN(RADIANS(G1592))*SIN(RADIANS(E1595))+COS(RADIANS(G1592))*COS(RADIANS(E1595))*COS(RADIANS(AC1585))))</f>
        <v>#DIV/0!</v>
      </c>
      <c r="AD1592" s="3" t="e">
        <f>IF(DEGREES(ACOS(SIN(RADIANS(G1592))*SIN(RADIANS(E1595))+COS(RADIANS(G1592))*COS(RADIANS(E1595))*COS(RADIANS(AD1585))))&gt;90,0,$F$4*$F$5/E1594^2*(SIN(RADIANS(G1592))*SIN(RADIANS(E1595))+COS(RADIANS(G1592))*COS(RADIANS(E1595))*COS(RADIANS(AD1585))))</f>
        <v>#DIV/0!</v>
      </c>
      <c r="AE1592" s="3" t="e">
        <f>IF(DEGREES(ACOS(SIN(RADIANS(G1592))*SIN(RADIANS(E1595))+COS(RADIANS(G1592))*COS(RADIANS(E1595))*COS(RADIANS(AE1585))))&gt;90,0,$F$4*$F$5/E1594^2*(SIN(RADIANS(G1592))*SIN(RADIANS(E1595))+COS(RADIANS(G1592))*COS(RADIANS(E1595))*COS(RADIANS(AE1585))))</f>
        <v>#DIV/0!</v>
      </c>
      <c r="AF1592" s="3" t="e">
        <f>IF(DEGREES(ACOS(SIN(RADIANS(G1592))*SIN(RADIANS(E1595))+COS(RADIANS(G1592))*COS(RADIANS(E1595))*COS(RADIANS(AF1585))))&gt;90,0,$F$4*$F$5/E1594^2*(SIN(RADIANS(G1592))*SIN(RADIANS(E1595))+COS(RADIANS(G1592))*COS(RADIANS(E1595))*COS(RADIANS(AF1585))))</f>
        <v>#DIV/0!</v>
      </c>
      <c r="AG1592" s="3" t="e">
        <f>IF(DEGREES(ACOS(SIN(RADIANS(G1592))*SIN(RADIANS(E1595))+COS(RADIANS(G1592))*COS(RADIANS(E1595))*COS(RADIANS(AG1585))))&gt;90,0,$F$4*$F$5/E1594^2*(SIN(RADIANS(G1592))*SIN(RADIANS(E1595))+COS(RADIANS(G1592))*COS(RADIANS(E1595))*COS(RADIANS(AG1585))))</f>
        <v>#DIV/0!</v>
      </c>
      <c r="AH1592" s="3" t="e">
        <f>IF(DEGREES(ACOS(SIN(RADIANS(G1592))*SIN(RADIANS(E1595))+COS(RADIANS(G1592))*COS(RADIANS(E1595))*COS(RADIANS(AH1585))))&gt;90,0,$F$4*$F$5/E1594^2*(SIN(RADIANS(G1592))*SIN(RADIANS(E1595))+COS(RADIANS(G1592))*COS(RADIANS(E1595))*COS(RADIANS(AH1585))))</f>
        <v>#DIV/0!</v>
      </c>
      <c r="AI1592" s="3" t="e">
        <f>IF(DEGREES(ACOS(SIN(RADIANS(G1592))*SIN(RADIANS(E1595))+COS(RADIANS(G1592))*COS(RADIANS(E1595))*COS(RADIANS(AI1585))))&gt;90,0,$F$4*$F$5/E1594^2*(SIN(RADIANS(G1592))*SIN(RADIANS(E1595))+COS(RADIANS(G1592))*COS(RADIANS(E1595))*COS(RADIANS(AI1585))))</f>
        <v>#DIV/0!</v>
      </c>
      <c r="AJ1592" s="3" t="e">
        <f>IF(DEGREES(ACOS(SIN(RADIANS(G1592))*SIN(RADIANS(E1595))+COS(RADIANS(G1592))*COS(RADIANS(E1595))*COS(RADIANS(AJ1585))))&gt;90,0,$F$4*$F$5/E1594^2*(SIN(RADIANS(G1592))*SIN(RADIANS(E1595))+COS(RADIANS(G1592))*COS(RADIANS(E1595))*COS(RADIANS(AJ1585))))</f>
        <v>#DIV/0!</v>
      </c>
      <c r="AK1592" s="3">
        <f>IF(DEGREES(ACOS(SIN(RADIANS(G1592))*SIN(RADIANS(E1595))+COS(RADIANS(G1592))*COS(RADIANS(E1595))*COS(RADIANS(AK1585))))&gt;90,0,$F$4*$F$5/E1594^2*(SIN(RADIANS(G1592))*SIN(RADIANS(E1595))+COS(RADIANS(G1592))*COS(RADIANS(E1595))*COS(RADIANS(AK1585))))</f>
        <v>0</v>
      </c>
      <c r="AL1592" s="3">
        <f>IF(DEGREES(ACOS(SIN(RADIANS(G1592))*SIN(RADIANS(E1595))+COS(RADIANS(G1592))*COS(RADIANS(E1595))*COS(RADIANS(AL1585))))&gt;90,0,$F$4*$F$5/E1594^2*(SIN(RADIANS(G1592))*SIN(RADIANS(E1595))+COS(RADIANS(G1592))*COS(RADIANS(E1595))*COS(RADIANS(AL1585))))</f>
        <v>0</v>
      </c>
      <c r="AM1592" s="3">
        <f>IF(DEGREES(ACOS(SIN(RADIANS(G1592))*SIN(RADIANS(E1595))+COS(RADIANS(G1592))*COS(RADIANS(E1595))*COS(RADIANS(AM1585))))&gt;90,0,$F$4*$F$5/E1594^2*(SIN(RADIANS(G1592))*SIN(RADIANS(E1595))+COS(RADIANS(G1592))*COS(RADIANS(E1595))*COS(RADIANS(AM1585))))</f>
        <v>0</v>
      </c>
      <c r="AN1592" s="3">
        <f>IF(DEGREES(ACOS(SIN(RADIANS(G1592))*SIN(RADIANS(E1595))+COS(RADIANS(G1592))*COS(RADIANS(E1595))*COS(RADIANS(AN1585))))&gt;90,0,$F$4*$F$5/E1594^2*(SIN(RADIANS(G1592))*SIN(RADIANS(E1595))+COS(RADIANS(G1592))*COS(RADIANS(E1595))*COS(RADIANS(AN1585))))</f>
        <v>0</v>
      </c>
      <c r="AO1592" s="3">
        <f>IF(DEGREES(ACOS(SIN(RADIANS(G1592))*SIN(RADIANS(E1595))+COS(RADIANS(G1592))*COS(RADIANS(E1595))*COS(RADIANS(AO1585))))&gt;90,0,$F$4*$F$5/E1594^2*(SIN(RADIANS(G1592))*SIN(RADIANS(E1595))+COS(RADIANS(G1592))*COS(RADIANS(E1595))*COS(RADIANS(AO1585))))</f>
        <v>0</v>
      </c>
      <c r="AP1592" s="3">
        <f>IF(DEGREES(ACOS(SIN(RADIANS(G1592))*SIN(RADIANS(E1595))+COS(RADIANS(G1592))*COS(RADIANS(E1595))*COS(RADIANS(AP1585))))&gt;90,0,$F$4*$F$5/E1594^2*(SIN(RADIANS(G1592))*SIN(RADIANS(E1595))+COS(RADIANS(G1592))*COS(RADIANS(E1595))*COS(RADIANS(AP1585))))</f>
        <v>0</v>
      </c>
      <c r="AQ1592" s="3">
        <f>IF(DEGREES(ACOS(SIN(RADIANS(G1592))*SIN(RADIANS(E1595))+COS(RADIANS(G1592))*COS(RADIANS(E1595))*COS(RADIANS(AQ1585))))&gt;90,0,$F$4*$F$5/E1594^2*(SIN(RADIANS(G1592))*SIN(RADIANS(E1595))+COS(RADIANS(G1592))*COS(RADIANS(E1595))*COS(RADIANS(AQ1585))))</f>
        <v>0</v>
      </c>
      <c r="AR1592" s="3">
        <f>IF(DEGREES(ACOS(SIN(RADIANS(G1592))*SIN(RADIANS(E1595))+COS(RADIANS(G1592))*COS(RADIANS(E1595))*COS(RADIANS(AR1585))))&gt;90,0,$F$4*$F$5/E1594^2*(SIN(RADIANS(G1592))*SIN(RADIANS(E1595))+COS(RADIANS(G1592))*COS(RADIANS(E1595))*COS(RADIANS(AR1585))))</f>
        <v>0</v>
      </c>
    </row>
    <row r="1593" spans="2:44" ht="15.75" customHeight="1" x14ac:dyDescent="0.2">
      <c r="B1593" s="20" t="s">
        <v>787</v>
      </c>
      <c r="E1593" s="3" t="str">
        <f>IF($F$10=0,"N/A",E1592*$F$11/$F$10)</f>
        <v>N/A</v>
      </c>
      <c r="G1593" s="3">
        <v>30</v>
      </c>
      <c r="I1593" s="3">
        <f>IF(DEGREES(ACOS(SIN(RADIANS(G1593))*SIN(RADIANS(E1595))+COS(RADIANS(G1593))*COS(RADIANS(E1595))*COS(RADIANS(I1585))))&gt;90,0,$F$4*$F$5/E1594^2*(SIN(RADIANS(G1593))*SIN(RADIANS(E1595))+COS(RADIANS(G1593))*COS(RADIANS(E1595))*COS(RADIANS(I1585))))</f>
        <v>0</v>
      </c>
      <c r="J1593" s="3">
        <f>IF(DEGREES(ACOS(SIN(RADIANS(G1593))*SIN(RADIANS(E1595))+COS(RADIANS(G1593))*COS(RADIANS(E1595))*COS(RADIANS(J1585))))&gt;90,0,$F$4*$F$5/E1594^2*(SIN(RADIANS(G1593))*SIN(RADIANS(E1595))+COS(RADIANS(G1593))*COS(RADIANS(E1595))*COS(RADIANS(J1585))))</f>
        <v>0</v>
      </c>
      <c r="K1593" s="3">
        <f>IF(DEGREES(ACOS(SIN(RADIANS(G1593))*SIN(RADIANS(E1595))+COS(RADIANS(G1593))*COS(RADIANS(E1595))*COS(RADIANS(K1585))))&gt;90,0,$F$4*$F$5/E1594^2*(SIN(RADIANS(G1593))*SIN(RADIANS(E1595))+COS(RADIANS(G1593))*COS(RADIANS(E1595))*COS(RADIANS(K1585))))</f>
        <v>0</v>
      </c>
      <c r="L1593" s="3">
        <f>IF(DEGREES(ACOS(SIN(RADIANS(G1593))*SIN(RADIANS(E1595))+COS(RADIANS(G1593))*COS(RADIANS(E1595))*COS(RADIANS(L1585))))&gt;90,0,$F$4*$F$5/E1594^2*(SIN(RADIANS(G1593))*SIN(RADIANS(E1595))+COS(RADIANS(G1593))*COS(RADIANS(E1595))*COS(RADIANS(L1585))))</f>
        <v>0</v>
      </c>
      <c r="M1593" s="3">
        <f>IF(DEGREES(ACOS(SIN(RADIANS(G1593))*SIN(RADIANS(E1595))+COS(RADIANS(G1593))*COS(RADIANS(E1595))*COS(RADIANS(M1585))))&gt;90,0,$F$4*$F$5/E1594^2*(SIN(RADIANS(G1593))*SIN(RADIANS(E1595))+COS(RADIANS(G1593))*COS(RADIANS(E1595))*COS(RADIANS(M1585))))</f>
        <v>0</v>
      </c>
      <c r="N1593" s="3">
        <f>IF(DEGREES(ACOS(SIN(RADIANS(G1593))*SIN(RADIANS(E1595))+COS(RADIANS(G1593))*COS(RADIANS(E1595))*COS(RADIANS(N1585))))&gt;90,0,$F$4*$F$5/E1594^2*(SIN(RADIANS(G1593))*SIN(RADIANS(E1595))+COS(RADIANS(G1593))*COS(RADIANS(E1595))*COS(RADIANS(N1585))))</f>
        <v>0</v>
      </c>
      <c r="O1593" s="3">
        <f>IF(DEGREES(ACOS(SIN(RADIANS(G1593))*SIN(RADIANS(E1595))+COS(RADIANS(G1593))*COS(RADIANS(E1595))*COS(RADIANS(O1585))))&gt;90,0,$F$4*$F$5/E1594^2*(SIN(RADIANS(G1593))*SIN(RADIANS(E1595))+COS(RADIANS(G1593))*COS(RADIANS(E1595))*COS(RADIANS(O1585))))</f>
        <v>0</v>
      </c>
      <c r="P1593" s="3">
        <f>IF(DEGREES(ACOS(SIN(RADIANS(G1593))*SIN(RADIANS(E1595))+COS(RADIANS(G1593))*COS(RADIANS(E1595))*COS(RADIANS(P1585))))&gt;90,0,$F$4*$F$5/E1594^2*(SIN(RADIANS(G1593))*SIN(RADIANS(E1595))+COS(RADIANS(G1593))*COS(RADIANS(E1595))*COS(RADIANS(P1585))))</f>
        <v>0</v>
      </c>
      <c r="Q1593" s="3">
        <f>IF(DEGREES(ACOS(SIN(RADIANS(G1593))*SIN(RADIANS(E1595))+COS(RADIANS(G1593))*COS(RADIANS(E1595))*COS(RADIANS(Q1585))))&gt;90,0,$F$4*$F$5/E1594^2*(SIN(RADIANS(G1593))*SIN(RADIANS(E1595))+COS(RADIANS(G1593))*COS(RADIANS(E1595))*COS(RADIANS(Q1585))))</f>
        <v>0</v>
      </c>
      <c r="R1593" s="3" t="e">
        <f>IF(DEGREES(ACOS(SIN(RADIANS(G1593))*SIN(RADIANS(E1595))+COS(RADIANS(G1593))*COS(RADIANS(E1595))*COS(RADIANS(R1585))))&gt;90,0,$F$4*$F$5/E1594^2*(SIN(RADIANS(G1593))*SIN(RADIANS(E1595))+COS(RADIANS(G1593))*COS(RADIANS(E1595))*COS(RADIANS(R1585))))</f>
        <v>#DIV/0!</v>
      </c>
      <c r="S1593" s="3" t="e">
        <f>IF(DEGREES(ACOS(SIN(RADIANS(G1593))*SIN(RADIANS(E1595))+COS(RADIANS(G1593))*COS(RADIANS(E1595))*COS(RADIANS(S1585))))&gt;90,0,$F$4*$F$5/E1594^2*(SIN(RADIANS(G1593))*SIN(RADIANS(E1595))+COS(RADIANS(G1593))*COS(RADIANS(E1595))*COS(RADIANS(S1585))))</f>
        <v>#DIV/0!</v>
      </c>
      <c r="T1593" s="3" t="e">
        <f>IF(DEGREES(ACOS(SIN(RADIANS(G1593))*SIN(RADIANS(E1595))+COS(RADIANS(G1593))*COS(RADIANS(E1595))*COS(RADIANS(T1585))))&gt;90,0,$F$4*$F$5/E1594^2*(SIN(RADIANS(G1593))*SIN(RADIANS(E1595))+COS(RADIANS(G1593))*COS(RADIANS(E1595))*COS(RADIANS(T1585))))</f>
        <v>#DIV/0!</v>
      </c>
      <c r="U1593" s="3" t="e">
        <f>IF(DEGREES(ACOS(SIN(RADIANS(G1593))*SIN(RADIANS(E1595))+COS(RADIANS(G1593))*COS(RADIANS(E1595))*COS(RADIANS(U1585))))&gt;90,0,$F$4*$F$5/E1594^2*(SIN(RADIANS(G1593))*SIN(RADIANS(E1595))+COS(RADIANS(G1593))*COS(RADIANS(E1595))*COS(RADIANS(U1585))))</f>
        <v>#DIV/0!</v>
      </c>
      <c r="V1593" s="3" t="e">
        <f>IF(DEGREES(ACOS(SIN(RADIANS(G1593))*SIN(RADIANS(E1595))+COS(RADIANS(G1593))*COS(RADIANS(E1595))*COS(RADIANS(V1585))))&gt;90,0,$F$4*$F$5/E1594^2*(SIN(RADIANS(G1593))*SIN(RADIANS(E1595))+COS(RADIANS(G1593))*COS(RADIANS(E1595))*COS(RADIANS(V1585))))</f>
        <v>#DIV/0!</v>
      </c>
      <c r="W1593" s="3" t="e">
        <f>IF(DEGREES(ACOS(SIN(RADIANS(G1593))*SIN(RADIANS(E1595))+COS(RADIANS(G1593))*COS(RADIANS(E1595))*COS(RADIANS(W1585))))&gt;90,0,$F$4*$F$5/E1594^2*(SIN(RADIANS(G1593))*SIN(RADIANS(E1595))+COS(RADIANS(G1593))*COS(RADIANS(E1595))*COS(RADIANS(W1585))))</f>
        <v>#DIV/0!</v>
      </c>
      <c r="X1593" s="3" t="e">
        <f>IF(DEGREES(ACOS(SIN(RADIANS(G1593))*SIN(RADIANS(E1595))+COS(RADIANS(G1593))*COS(RADIANS(E1595))*COS(RADIANS(X1585))))&gt;90,0,$F$4*$F$5/E1594^2*(SIN(RADIANS(G1593))*SIN(RADIANS(E1595))+COS(RADIANS(G1593))*COS(RADIANS(E1595))*COS(RADIANS(X1585))))</f>
        <v>#DIV/0!</v>
      </c>
      <c r="Y1593" s="3" t="e">
        <f>IF(DEGREES(ACOS(SIN(RADIANS(G1593))*SIN(RADIANS(E1595))+COS(RADIANS(G1593))*COS(RADIANS(E1595))*COS(RADIANS(Y1585))))&gt;90,0,$F$4*$F$5/E1594^2*(SIN(RADIANS(G1593))*SIN(RADIANS(E1595))+COS(RADIANS(G1593))*COS(RADIANS(E1595))*COS(RADIANS(Y1585))))</f>
        <v>#DIV/0!</v>
      </c>
      <c r="Z1593" s="3" t="e">
        <f>IF(DEGREES(ACOS(SIN(RADIANS(G1593))*SIN(RADIANS(E1595))+COS(RADIANS(G1593))*COS(RADIANS(E1595))*COS(RADIANS(Z1585))))&gt;90,0,$F$4*$F$5/E1594^2*(SIN(RADIANS(G1593))*SIN(RADIANS(E1595))+COS(RADIANS(G1593))*COS(RADIANS(E1595))*COS(RADIANS(Z1585))))</f>
        <v>#DIV/0!</v>
      </c>
      <c r="AA1593" s="3" t="e">
        <f>IF(DEGREES(ACOS(SIN(RADIANS(G1593))*SIN(RADIANS(E1595))+COS(RADIANS(G1593))*COS(RADIANS(E1595))*COS(RADIANS(AA1585))))&gt;90,0,$F$4*$F$5/E1594^2*(SIN(RADIANS(G1593))*SIN(RADIANS(E1595))+COS(RADIANS(G1593))*COS(RADIANS(E1595))*COS(RADIANS(AA1585))))</f>
        <v>#DIV/0!</v>
      </c>
      <c r="AB1593" s="3" t="e">
        <f>IF(DEGREES(ACOS(SIN(RADIANS(G1593))*SIN(RADIANS(E1595))+COS(RADIANS(G1593))*COS(RADIANS(E1595))*COS(RADIANS(AB1585))))&gt;90,0,$F$4*$F$5/E1594^2*(SIN(RADIANS(G1593))*SIN(RADIANS(E1595))+COS(RADIANS(G1593))*COS(RADIANS(E1595))*COS(RADIANS(AB1585))))</f>
        <v>#DIV/0!</v>
      </c>
      <c r="AC1593" s="3" t="e">
        <f>IF(DEGREES(ACOS(SIN(RADIANS(G1593))*SIN(RADIANS(E1595))+COS(RADIANS(G1593))*COS(RADIANS(E1595))*COS(RADIANS(AC1585))))&gt;90,0,$F$4*$F$5/E1594^2*(SIN(RADIANS(G1593))*SIN(RADIANS(E1595))+COS(RADIANS(G1593))*COS(RADIANS(E1595))*COS(RADIANS(AC1585))))</f>
        <v>#DIV/0!</v>
      </c>
      <c r="AD1593" s="3" t="e">
        <f>IF(DEGREES(ACOS(SIN(RADIANS(G1593))*SIN(RADIANS(E1595))+COS(RADIANS(G1593))*COS(RADIANS(E1595))*COS(RADIANS(AD1585))))&gt;90,0,$F$4*$F$5/E1594^2*(SIN(RADIANS(G1593))*SIN(RADIANS(E1595))+COS(RADIANS(G1593))*COS(RADIANS(E1595))*COS(RADIANS(AD1585))))</f>
        <v>#DIV/0!</v>
      </c>
      <c r="AE1593" s="3" t="e">
        <f>IF(DEGREES(ACOS(SIN(RADIANS(G1593))*SIN(RADIANS(E1595))+COS(RADIANS(G1593))*COS(RADIANS(E1595))*COS(RADIANS(AE1585))))&gt;90,0,$F$4*$F$5/E1594^2*(SIN(RADIANS(G1593))*SIN(RADIANS(E1595))+COS(RADIANS(G1593))*COS(RADIANS(E1595))*COS(RADIANS(AE1585))))</f>
        <v>#DIV/0!</v>
      </c>
      <c r="AF1593" s="3" t="e">
        <f>IF(DEGREES(ACOS(SIN(RADIANS(G1593))*SIN(RADIANS(E1595))+COS(RADIANS(G1593))*COS(RADIANS(E1595))*COS(RADIANS(AF1585))))&gt;90,0,$F$4*$F$5/E1594^2*(SIN(RADIANS(G1593))*SIN(RADIANS(E1595))+COS(RADIANS(G1593))*COS(RADIANS(E1595))*COS(RADIANS(AF1585))))</f>
        <v>#DIV/0!</v>
      </c>
      <c r="AG1593" s="3" t="e">
        <f>IF(DEGREES(ACOS(SIN(RADIANS(G1593))*SIN(RADIANS(E1595))+COS(RADIANS(G1593))*COS(RADIANS(E1595))*COS(RADIANS(AG1585))))&gt;90,0,$F$4*$F$5/E1594^2*(SIN(RADIANS(G1593))*SIN(RADIANS(E1595))+COS(RADIANS(G1593))*COS(RADIANS(E1595))*COS(RADIANS(AG1585))))</f>
        <v>#DIV/0!</v>
      </c>
      <c r="AH1593" s="3" t="e">
        <f>IF(DEGREES(ACOS(SIN(RADIANS(G1593))*SIN(RADIANS(E1595))+COS(RADIANS(G1593))*COS(RADIANS(E1595))*COS(RADIANS(AH1585))))&gt;90,0,$F$4*$F$5/E1594^2*(SIN(RADIANS(G1593))*SIN(RADIANS(E1595))+COS(RADIANS(G1593))*COS(RADIANS(E1595))*COS(RADIANS(AH1585))))</f>
        <v>#DIV/0!</v>
      </c>
      <c r="AI1593" s="3" t="e">
        <f>IF(DEGREES(ACOS(SIN(RADIANS(G1593))*SIN(RADIANS(E1595))+COS(RADIANS(G1593))*COS(RADIANS(E1595))*COS(RADIANS(AI1585))))&gt;90,0,$F$4*$F$5/E1594^2*(SIN(RADIANS(G1593))*SIN(RADIANS(E1595))+COS(RADIANS(G1593))*COS(RADIANS(E1595))*COS(RADIANS(AI1585))))</f>
        <v>#DIV/0!</v>
      </c>
      <c r="AJ1593" s="3" t="e">
        <f>IF(DEGREES(ACOS(SIN(RADIANS(G1593))*SIN(RADIANS(E1595))+COS(RADIANS(G1593))*COS(RADIANS(E1595))*COS(RADIANS(AJ1585))))&gt;90,0,$F$4*$F$5/E1594^2*(SIN(RADIANS(G1593))*SIN(RADIANS(E1595))+COS(RADIANS(G1593))*COS(RADIANS(E1595))*COS(RADIANS(AJ1585))))</f>
        <v>#DIV/0!</v>
      </c>
      <c r="AK1593" s="3">
        <f>IF(DEGREES(ACOS(SIN(RADIANS(G1593))*SIN(RADIANS(E1595))+COS(RADIANS(G1593))*COS(RADIANS(E1595))*COS(RADIANS(AK1585))))&gt;90,0,$F$4*$F$5/E1594^2*(SIN(RADIANS(G1593))*SIN(RADIANS(E1595))+COS(RADIANS(G1593))*COS(RADIANS(E1595))*COS(RADIANS(AK1585))))</f>
        <v>0</v>
      </c>
      <c r="AL1593" s="3">
        <f>IF(DEGREES(ACOS(SIN(RADIANS(G1593))*SIN(RADIANS(E1595))+COS(RADIANS(G1593))*COS(RADIANS(E1595))*COS(RADIANS(AL1585))))&gt;90,0,$F$4*$F$5/E1594^2*(SIN(RADIANS(G1593))*SIN(RADIANS(E1595))+COS(RADIANS(G1593))*COS(RADIANS(E1595))*COS(RADIANS(AL1585))))</f>
        <v>0</v>
      </c>
      <c r="AM1593" s="3">
        <f>IF(DEGREES(ACOS(SIN(RADIANS(G1593))*SIN(RADIANS(E1595))+COS(RADIANS(G1593))*COS(RADIANS(E1595))*COS(RADIANS(AM1585))))&gt;90,0,$F$4*$F$5/E1594^2*(SIN(RADIANS(G1593))*SIN(RADIANS(E1595))+COS(RADIANS(G1593))*COS(RADIANS(E1595))*COS(RADIANS(AM1585))))</f>
        <v>0</v>
      </c>
      <c r="AN1593" s="3">
        <f>IF(DEGREES(ACOS(SIN(RADIANS(G1593))*SIN(RADIANS(E1595))+COS(RADIANS(G1593))*COS(RADIANS(E1595))*COS(RADIANS(AN1585))))&gt;90,0,$F$4*$F$5/E1594^2*(SIN(RADIANS(G1593))*SIN(RADIANS(E1595))+COS(RADIANS(G1593))*COS(RADIANS(E1595))*COS(RADIANS(AN1585))))</f>
        <v>0</v>
      </c>
      <c r="AO1593" s="3">
        <f>IF(DEGREES(ACOS(SIN(RADIANS(G1593))*SIN(RADIANS(E1595))+COS(RADIANS(G1593))*COS(RADIANS(E1595))*COS(RADIANS(AO1585))))&gt;90,0,$F$4*$F$5/E1594^2*(SIN(RADIANS(G1593))*SIN(RADIANS(E1595))+COS(RADIANS(G1593))*COS(RADIANS(E1595))*COS(RADIANS(AO1585))))</f>
        <v>0</v>
      </c>
      <c r="AP1593" s="3">
        <f>IF(DEGREES(ACOS(SIN(RADIANS(G1593))*SIN(RADIANS(E1595))+COS(RADIANS(G1593))*COS(RADIANS(E1595))*COS(RADIANS(AP1585))))&gt;90,0,$F$4*$F$5/E1594^2*(SIN(RADIANS(G1593))*SIN(RADIANS(E1595))+COS(RADIANS(G1593))*COS(RADIANS(E1595))*COS(RADIANS(AP1585))))</f>
        <v>0</v>
      </c>
      <c r="AQ1593" s="3">
        <f>IF(DEGREES(ACOS(SIN(RADIANS(G1593))*SIN(RADIANS(E1595))+COS(RADIANS(G1593))*COS(RADIANS(E1595))*COS(RADIANS(AQ1585))))&gt;90,0,$F$4*$F$5/E1594^2*(SIN(RADIANS(G1593))*SIN(RADIANS(E1595))+COS(RADIANS(G1593))*COS(RADIANS(E1595))*COS(RADIANS(AQ1585))))</f>
        <v>0</v>
      </c>
      <c r="AR1593" s="3">
        <f>IF(DEGREES(ACOS(SIN(RADIANS(G1593))*SIN(RADIANS(E1595))+COS(RADIANS(G1593))*COS(RADIANS(E1595))*COS(RADIANS(AR1585))))&gt;90,0,$F$4*$F$5/E1594^2*(SIN(RADIANS(G1593))*SIN(RADIANS(E1595))+COS(RADIANS(G1593))*COS(RADIANS(E1595))*COS(RADIANS(AR1585))))</f>
        <v>0</v>
      </c>
    </row>
    <row r="1594" spans="2:44" ht="15.75" customHeight="1" x14ac:dyDescent="0.2">
      <c r="B1594" s="20" t="s">
        <v>788</v>
      </c>
      <c r="E1594" s="3">
        <f>$F$6*(1-$F$7^2)/(1+$F$7*COS(RADIANS(E1588)))</f>
        <v>0</v>
      </c>
      <c r="G1594" s="3">
        <v>20</v>
      </c>
      <c r="I1594" s="3">
        <f>IF(DEGREES(ACOS(SIN(RADIANS(G1594))*SIN(RADIANS(E1595))+COS(RADIANS(G1594))*COS(RADIANS(E1595))*COS(RADIANS(I1585))))&gt;90,0,$F$4*$F$5/E1594^2*(SIN(RADIANS(G1594))*SIN(RADIANS(E1595))+COS(RADIANS(G1594))*COS(RADIANS(E1595))*COS(RADIANS(I1585))))</f>
        <v>0</v>
      </c>
      <c r="J1594" s="3">
        <f>IF(DEGREES(ACOS(SIN(RADIANS(G1594))*SIN(RADIANS(E1595))+COS(RADIANS(G1594))*COS(RADIANS(E1595))*COS(RADIANS(J1585))))&gt;90,0,$F$4*$F$5/E1594^2*(SIN(RADIANS(G1594))*SIN(RADIANS(E1595))+COS(RADIANS(G1594))*COS(RADIANS(E1595))*COS(RADIANS(J1585))))</f>
        <v>0</v>
      </c>
      <c r="K1594" s="3">
        <f>IF(DEGREES(ACOS(SIN(RADIANS(G1594))*SIN(RADIANS(E1595))+COS(RADIANS(G1594))*COS(RADIANS(E1595))*COS(RADIANS(K1585))))&gt;90,0,$F$4*$F$5/E1594^2*(SIN(RADIANS(G1594))*SIN(RADIANS(E1595))+COS(RADIANS(G1594))*COS(RADIANS(E1595))*COS(RADIANS(K1585))))</f>
        <v>0</v>
      </c>
      <c r="L1594" s="3">
        <f>IF(DEGREES(ACOS(SIN(RADIANS(G1594))*SIN(RADIANS(E1595))+COS(RADIANS(G1594))*COS(RADIANS(E1595))*COS(RADIANS(L1585))))&gt;90,0,$F$4*$F$5/E1594^2*(SIN(RADIANS(G1594))*SIN(RADIANS(E1595))+COS(RADIANS(G1594))*COS(RADIANS(E1595))*COS(RADIANS(L1585))))</f>
        <v>0</v>
      </c>
      <c r="M1594" s="3">
        <f>IF(DEGREES(ACOS(SIN(RADIANS(G1594))*SIN(RADIANS(E1595))+COS(RADIANS(G1594))*COS(RADIANS(E1595))*COS(RADIANS(M1585))))&gt;90,0,$F$4*$F$5/E1594^2*(SIN(RADIANS(G1594))*SIN(RADIANS(E1595))+COS(RADIANS(G1594))*COS(RADIANS(E1595))*COS(RADIANS(M1585))))</f>
        <v>0</v>
      </c>
      <c r="N1594" s="3">
        <f>IF(DEGREES(ACOS(SIN(RADIANS(G1594))*SIN(RADIANS(E1595))+COS(RADIANS(G1594))*COS(RADIANS(E1595))*COS(RADIANS(N1585))))&gt;90,0,$F$4*$F$5/E1594^2*(SIN(RADIANS(G1594))*SIN(RADIANS(E1595))+COS(RADIANS(G1594))*COS(RADIANS(E1595))*COS(RADIANS(N1585))))</f>
        <v>0</v>
      </c>
      <c r="O1594" s="3">
        <f>IF(DEGREES(ACOS(SIN(RADIANS(G1594))*SIN(RADIANS(E1595))+COS(RADIANS(G1594))*COS(RADIANS(E1595))*COS(RADIANS(O1585))))&gt;90,0,$F$4*$F$5/E1594^2*(SIN(RADIANS(G1594))*SIN(RADIANS(E1595))+COS(RADIANS(G1594))*COS(RADIANS(E1595))*COS(RADIANS(O1585))))</f>
        <v>0</v>
      </c>
      <c r="P1594" s="3">
        <f>IF(DEGREES(ACOS(SIN(RADIANS(G1594))*SIN(RADIANS(E1595))+COS(RADIANS(G1594))*COS(RADIANS(E1595))*COS(RADIANS(P1585))))&gt;90,0,$F$4*$F$5/E1594^2*(SIN(RADIANS(G1594))*SIN(RADIANS(E1595))+COS(RADIANS(G1594))*COS(RADIANS(E1595))*COS(RADIANS(P1585))))</f>
        <v>0</v>
      </c>
      <c r="Q1594" s="3">
        <f>IF(DEGREES(ACOS(SIN(RADIANS(G1594))*SIN(RADIANS(E1595))+COS(RADIANS(G1594))*COS(RADIANS(E1595))*COS(RADIANS(Q1585))))&gt;90,0,$F$4*$F$5/E1594^2*(SIN(RADIANS(G1594))*SIN(RADIANS(E1595))+COS(RADIANS(G1594))*COS(RADIANS(E1595))*COS(RADIANS(Q1585))))</f>
        <v>0</v>
      </c>
      <c r="R1594" s="3" t="e">
        <f>IF(DEGREES(ACOS(SIN(RADIANS(G1594))*SIN(RADIANS(E1595))+COS(RADIANS(G1594))*COS(RADIANS(E1595))*COS(RADIANS(R1585))))&gt;90,0,$F$4*$F$5/E1594^2*(SIN(RADIANS(G1594))*SIN(RADIANS(E1595))+COS(RADIANS(G1594))*COS(RADIANS(E1595))*COS(RADIANS(R1585))))</f>
        <v>#DIV/0!</v>
      </c>
      <c r="S1594" s="3" t="e">
        <f>IF(DEGREES(ACOS(SIN(RADIANS(G1594))*SIN(RADIANS(E1595))+COS(RADIANS(G1594))*COS(RADIANS(E1595))*COS(RADIANS(S1585))))&gt;90,0,$F$4*$F$5/E1594^2*(SIN(RADIANS(G1594))*SIN(RADIANS(E1595))+COS(RADIANS(G1594))*COS(RADIANS(E1595))*COS(RADIANS(S1585))))</f>
        <v>#DIV/0!</v>
      </c>
      <c r="T1594" s="3" t="e">
        <f>IF(DEGREES(ACOS(SIN(RADIANS(G1594))*SIN(RADIANS(E1595))+COS(RADIANS(G1594))*COS(RADIANS(E1595))*COS(RADIANS(T1585))))&gt;90,0,$F$4*$F$5/E1594^2*(SIN(RADIANS(G1594))*SIN(RADIANS(E1595))+COS(RADIANS(G1594))*COS(RADIANS(E1595))*COS(RADIANS(T1585))))</f>
        <v>#DIV/0!</v>
      </c>
      <c r="U1594" s="3" t="e">
        <f>IF(DEGREES(ACOS(SIN(RADIANS(G1594))*SIN(RADIANS(E1595))+COS(RADIANS(G1594))*COS(RADIANS(E1595))*COS(RADIANS(U1585))))&gt;90,0,$F$4*$F$5/E1594^2*(SIN(RADIANS(G1594))*SIN(RADIANS(E1595))+COS(RADIANS(G1594))*COS(RADIANS(E1595))*COS(RADIANS(U1585))))</f>
        <v>#DIV/0!</v>
      </c>
      <c r="V1594" s="3" t="e">
        <f>IF(DEGREES(ACOS(SIN(RADIANS(G1594))*SIN(RADIANS(E1595))+COS(RADIANS(G1594))*COS(RADIANS(E1595))*COS(RADIANS(V1585))))&gt;90,0,$F$4*$F$5/E1594^2*(SIN(RADIANS(G1594))*SIN(RADIANS(E1595))+COS(RADIANS(G1594))*COS(RADIANS(E1595))*COS(RADIANS(V1585))))</f>
        <v>#DIV/0!</v>
      </c>
      <c r="W1594" s="3" t="e">
        <f>IF(DEGREES(ACOS(SIN(RADIANS(G1594))*SIN(RADIANS(E1595))+COS(RADIANS(G1594))*COS(RADIANS(E1595))*COS(RADIANS(W1585))))&gt;90,0,$F$4*$F$5/E1594^2*(SIN(RADIANS(G1594))*SIN(RADIANS(E1595))+COS(RADIANS(G1594))*COS(RADIANS(E1595))*COS(RADIANS(W1585))))</f>
        <v>#DIV/0!</v>
      </c>
      <c r="X1594" s="3" t="e">
        <f>IF(DEGREES(ACOS(SIN(RADIANS(G1594))*SIN(RADIANS(E1595))+COS(RADIANS(G1594))*COS(RADIANS(E1595))*COS(RADIANS(X1585))))&gt;90,0,$F$4*$F$5/E1594^2*(SIN(RADIANS(G1594))*SIN(RADIANS(E1595))+COS(RADIANS(G1594))*COS(RADIANS(E1595))*COS(RADIANS(X1585))))</f>
        <v>#DIV/0!</v>
      </c>
      <c r="Y1594" s="3" t="e">
        <f>IF(DEGREES(ACOS(SIN(RADIANS(G1594))*SIN(RADIANS(E1595))+COS(RADIANS(G1594))*COS(RADIANS(E1595))*COS(RADIANS(Y1585))))&gt;90,0,$F$4*$F$5/E1594^2*(SIN(RADIANS(G1594))*SIN(RADIANS(E1595))+COS(RADIANS(G1594))*COS(RADIANS(E1595))*COS(RADIANS(Y1585))))</f>
        <v>#DIV/0!</v>
      </c>
      <c r="Z1594" s="3" t="e">
        <f>IF(DEGREES(ACOS(SIN(RADIANS(G1594))*SIN(RADIANS(E1595))+COS(RADIANS(G1594))*COS(RADIANS(E1595))*COS(RADIANS(Z1585))))&gt;90,0,$F$4*$F$5/E1594^2*(SIN(RADIANS(G1594))*SIN(RADIANS(E1595))+COS(RADIANS(G1594))*COS(RADIANS(E1595))*COS(RADIANS(Z1585))))</f>
        <v>#DIV/0!</v>
      </c>
      <c r="AA1594" s="3" t="e">
        <f>IF(DEGREES(ACOS(SIN(RADIANS(G1594))*SIN(RADIANS(E1595))+COS(RADIANS(G1594))*COS(RADIANS(E1595))*COS(RADIANS(AA1585))))&gt;90,0,$F$4*$F$5/E1594^2*(SIN(RADIANS(G1594))*SIN(RADIANS(E1595))+COS(RADIANS(G1594))*COS(RADIANS(E1595))*COS(RADIANS(AA1585))))</f>
        <v>#DIV/0!</v>
      </c>
      <c r="AB1594" s="3" t="e">
        <f>IF(DEGREES(ACOS(SIN(RADIANS(G1594))*SIN(RADIANS(E1595))+COS(RADIANS(G1594))*COS(RADIANS(E1595))*COS(RADIANS(AB1585))))&gt;90,0,$F$4*$F$5/E1594^2*(SIN(RADIANS(G1594))*SIN(RADIANS(E1595))+COS(RADIANS(G1594))*COS(RADIANS(E1595))*COS(RADIANS(AB1585))))</f>
        <v>#DIV/0!</v>
      </c>
      <c r="AC1594" s="3" t="e">
        <f>IF(DEGREES(ACOS(SIN(RADIANS(G1594))*SIN(RADIANS(E1595))+COS(RADIANS(G1594))*COS(RADIANS(E1595))*COS(RADIANS(AC1585))))&gt;90,0,$F$4*$F$5/E1594^2*(SIN(RADIANS(G1594))*SIN(RADIANS(E1595))+COS(RADIANS(G1594))*COS(RADIANS(E1595))*COS(RADIANS(AC1585))))</f>
        <v>#DIV/0!</v>
      </c>
      <c r="AD1594" s="3" t="e">
        <f>IF(DEGREES(ACOS(SIN(RADIANS(G1594))*SIN(RADIANS(E1595))+COS(RADIANS(G1594))*COS(RADIANS(E1595))*COS(RADIANS(AD1585))))&gt;90,0,$F$4*$F$5/E1594^2*(SIN(RADIANS(G1594))*SIN(RADIANS(E1595))+COS(RADIANS(G1594))*COS(RADIANS(E1595))*COS(RADIANS(AD1585))))</f>
        <v>#DIV/0!</v>
      </c>
      <c r="AE1594" s="3" t="e">
        <f>IF(DEGREES(ACOS(SIN(RADIANS(G1594))*SIN(RADIANS(E1595))+COS(RADIANS(G1594))*COS(RADIANS(E1595))*COS(RADIANS(AE1585))))&gt;90,0,$F$4*$F$5/E1594^2*(SIN(RADIANS(G1594))*SIN(RADIANS(E1595))+COS(RADIANS(G1594))*COS(RADIANS(E1595))*COS(RADIANS(AE1585))))</f>
        <v>#DIV/0!</v>
      </c>
      <c r="AF1594" s="3" t="e">
        <f>IF(DEGREES(ACOS(SIN(RADIANS(G1594))*SIN(RADIANS(E1595))+COS(RADIANS(G1594))*COS(RADIANS(E1595))*COS(RADIANS(AF1585))))&gt;90,0,$F$4*$F$5/E1594^2*(SIN(RADIANS(G1594))*SIN(RADIANS(E1595))+COS(RADIANS(G1594))*COS(RADIANS(E1595))*COS(RADIANS(AF1585))))</f>
        <v>#DIV/0!</v>
      </c>
      <c r="AG1594" s="3" t="e">
        <f>IF(DEGREES(ACOS(SIN(RADIANS(G1594))*SIN(RADIANS(E1595))+COS(RADIANS(G1594))*COS(RADIANS(E1595))*COS(RADIANS(AG1585))))&gt;90,0,$F$4*$F$5/E1594^2*(SIN(RADIANS(G1594))*SIN(RADIANS(E1595))+COS(RADIANS(G1594))*COS(RADIANS(E1595))*COS(RADIANS(AG1585))))</f>
        <v>#DIV/0!</v>
      </c>
      <c r="AH1594" s="3" t="e">
        <f>IF(DEGREES(ACOS(SIN(RADIANS(G1594))*SIN(RADIANS(E1595))+COS(RADIANS(G1594))*COS(RADIANS(E1595))*COS(RADIANS(AH1585))))&gt;90,0,$F$4*$F$5/E1594^2*(SIN(RADIANS(G1594))*SIN(RADIANS(E1595))+COS(RADIANS(G1594))*COS(RADIANS(E1595))*COS(RADIANS(AH1585))))</f>
        <v>#DIV/0!</v>
      </c>
      <c r="AI1594" s="3" t="e">
        <f>IF(DEGREES(ACOS(SIN(RADIANS(G1594))*SIN(RADIANS(E1595))+COS(RADIANS(G1594))*COS(RADIANS(E1595))*COS(RADIANS(AI1585))))&gt;90,0,$F$4*$F$5/E1594^2*(SIN(RADIANS(G1594))*SIN(RADIANS(E1595))+COS(RADIANS(G1594))*COS(RADIANS(E1595))*COS(RADIANS(AI1585))))</f>
        <v>#DIV/0!</v>
      </c>
      <c r="AJ1594" s="3" t="e">
        <f>IF(DEGREES(ACOS(SIN(RADIANS(G1594))*SIN(RADIANS(E1595))+COS(RADIANS(G1594))*COS(RADIANS(E1595))*COS(RADIANS(AJ1585))))&gt;90,0,$F$4*$F$5/E1594^2*(SIN(RADIANS(G1594))*SIN(RADIANS(E1595))+COS(RADIANS(G1594))*COS(RADIANS(E1595))*COS(RADIANS(AJ1585))))</f>
        <v>#DIV/0!</v>
      </c>
      <c r="AK1594" s="3">
        <f>IF(DEGREES(ACOS(SIN(RADIANS(G1594))*SIN(RADIANS(E1595))+COS(RADIANS(G1594))*COS(RADIANS(E1595))*COS(RADIANS(AK1585))))&gt;90,0,$F$4*$F$5/E1594^2*(SIN(RADIANS(G1594))*SIN(RADIANS(E1595))+COS(RADIANS(G1594))*COS(RADIANS(E1595))*COS(RADIANS(AK1585))))</f>
        <v>0</v>
      </c>
      <c r="AL1594" s="3">
        <f>IF(DEGREES(ACOS(SIN(RADIANS(G1594))*SIN(RADIANS(E1595))+COS(RADIANS(G1594))*COS(RADIANS(E1595))*COS(RADIANS(AL1585))))&gt;90,0,$F$4*$F$5/E1594^2*(SIN(RADIANS(G1594))*SIN(RADIANS(E1595))+COS(RADIANS(G1594))*COS(RADIANS(E1595))*COS(RADIANS(AL1585))))</f>
        <v>0</v>
      </c>
      <c r="AM1594" s="3">
        <f>IF(DEGREES(ACOS(SIN(RADIANS(G1594))*SIN(RADIANS(E1595))+COS(RADIANS(G1594))*COS(RADIANS(E1595))*COS(RADIANS(AM1585))))&gt;90,0,$F$4*$F$5/E1594^2*(SIN(RADIANS(G1594))*SIN(RADIANS(E1595))+COS(RADIANS(G1594))*COS(RADIANS(E1595))*COS(RADIANS(AM1585))))</f>
        <v>0</v>
      </c>
      <c r="AN1594" s="3">
        <f>IF(DEGREES(ACOS(SIN(RADIANS(G1594))*SIN(RADIANS(E1595))+COS(RADIANS(G1594))*COS(RADIANS(E1595))*COS(RADIANS(AN1585))))&gt;90,0,$F$4*$F$5/E1594^2*(SIN(RADIANS(G1594))*SIN(RADIANS(E1595))+COS(RADIANS(G1594))*COS(RADIANS(E1595))*COS(RADIANS(AN1585))))</f>
        <v>0</v>
      </c>
      <c r="AO1594" s="3">
        <f>IF(DEGREES(ACOS(SIN(RADIANS(G1594))*SIN(RADIANS(E1595))+COS(RADIANS(G1594))*COS(RADIANS(E1595))*COS(RADIANS(AO1585))))&gt;90,0,$F$4*$F$5/E1594^2*(SIN(RADIANS(G1594))*SIN(RADIANS(E1595))+COS(RADIANS(G1594))*COS(RADIANS(E1595))*COS(RADIANS(AO1585))))</f>
        <v>0</v>
      </c>
      <c r="AP1594" s="3">
        <f>IF(DEGREES(ACOS(SIN(RADIANS(G1594))*SIN(RADIANS(E1595))+COS(RADIANS(G1594))*COS(RADIANS(E1595))*COS(RADIANS(AP1585))))&gt;90,0,$F$4*$F$5/E1594^2*(SIN(RADIANS(G1594))*SIN(RADIANS(E1595))+COS(RADIANS(G1594))*COS(RADIANS(E1595))*COS(RADIANS(AP1585))))</f>
        <v>0</v>
      </c>
      <c r="AQ1594" s="3">
        <f>IF(DEGREES(ACOS(SIN(RADIANS(G1594))*SIN(RADIANS(E1595))+COS(RADIANS(G1594))*COS(RADIANS(E1595))*COS(RADIANS(AQ1585))))&gt;90,0,$F$4*$F$5/E1594^2*(SIN(RADIANS(G1594))*SIN(RADIANS(E1595))+COS(RADIANS(G1594))*COS(RADIANS(E1595))*COS(RADIANS(AQ1585))))</f>
        <v>0</v>
      </c>
      <c r="AR1594" s="3">
        <f>IF(DEGREES(ACOS(SIN(RADIANS(G1594))*SIN(RADIANS(E1595))+COS(RADIANS(G1594))*COS(RADIANS(E1595))*COS(RADIANS(AR1585))))&gt;90,0,$F$4*$F$5/E1594^2*(SIN(RADIANS(G1594))*SIN(RADIANS(E1595))+COS(RADIANS(G1594))*COS(RADIANS(E1595))*COS(RADIANS(AR1585))))</f>
        <v>0</v>
      </c>
    </row>
    <row r="1595" spans="2:44" ht="15.75" customHeight="1" x14ac:dyDescent="0.2">
      <c r="B1595" s="20" t="s">
        <v>737</v>
      </c>
      <c r="E1595" s="3">
        <f>IF($F$8&gt;90,180-$F$8,$F$8)*SIN(RADIANS(E1589))</f>
        <v>0</v>
      </c>
      <c r="G1595" s="3">
        <v>10</v>
      </c>
      <c r="I1595" s="3">
        <f>IF(DEGREES(ACOS(SIN(RADIANS(G1595))*SIN(RADIANS(E1595))+COS(RADIANS(G1595))*COS(RADIANS(E1595))*COS(RADIANS(I1585))))&gt;90,0,$F$4*$F$5/E1594^2*(SIN(RADIANS(G1595))*SIN(RADIANS(E1595))+COS(RADIANS(G1595))*COS(RADIANS(E1595))*COS(RADIANS(I1585))))</f>
        <v>0</v>
      </c>
      <c r="J1595" s="3">
        <f>IF(DEGREES(ACOS(SIN(RADIANS(G1595))*SIN(RADIANS(E1595))+COS(RADIANS(G1595))*COS(RADIANS(E1595))*COS(RADIANS(J1585))))&gt;90,0,$F$4*$F$5/E1594^2*(SIN(RADIANS(G1595))*SIN(RADIANS(E1595))+COS(RADIANS(G1595))*COS(RADIANS(E1595))*COS(RADIANS(J1585))))</f>
        <v>0</v>
      </c>
      <c r="K1595" s="3">
        <f>IF(DEGREES(ACOS(SIN(RADIANS(G1595))*SIN(RADIANS(E1595))+COS(RADIANS(G1595))*COS(RADIANS(E1595))*COS(RADIANS(K1585))))&gt;90,0,$F$4*$F$5/E1594^2*(SIN(RADIANS(G1595))*SIN(RADIANS(E1595))+COS(RADIANS(G1595))*COS(RADIANS(E1595))*COS(RADIANS(K1585))))</f>
        <v>0</v>
      </c>
      <c r="L1595" s="3">
        <f>IF(DEGREES(ACOS(SIN(RADIANS(G1595))*SIN(RADIANS(E1595))+COS(RADIANS(G1595))*COS(RADIANS(E1595))*COS(RADIANS(L1585))))&gt;90,0,$F$4*$F$5/E1594^2*(SIN(RADIANS(G1595))*SIN(RADIANS(E1595))+COS(RADIANS(G1595))*COS(RADIANS(E1595))*COS(RADIANS(L1585))))</f>
        <v>0</v>
      </c>
      <c r="M1595" s="3">
        <f>IF(DEGREES(ACOS(SIN(RADIANS(G1595))*SIN(RADIANS(E1595))+COS(RADIANS(G1595))*COS(RADIANS(E1595))*COS(RADIANS(M1585))))&gt;90,0,$F$4*$F$5/E1594^2*(SIN(RADIANS(G1595))*SIN(RADIANS(E1595))+COS(RADIANS(G1595))*COS(RADIANS(E1595))*COS(RADIANS(M1585))))</f>
        <v>0</v>
      </c>
      <c r="N1595" s="3">
        <f>IF(DEGREES(ACOS(SIN(RADIANS(G1595))*SIN(RADIANS(E1595))+COS(RADIANS(G1595))*COS(RADIANS(E1595))*COS(RADIANS(N1585))))&gt;90,0,$F$4*$F$5/E1594^2*(SIN(RADIANS(G1595))*SIN(RADIANS(E1595))+COS(RADIANS(G1595))*COS(RADIANS(E1595))*COS(RADIANS(N1585))))</f>
        <v>0</v>
      </c>
      <c r="O1595" s="3">
        <f>IF(DEGREES(ACOS(SIN(RADIANS(G1595))*SIN(RADIANS(E1595))+COS(RADIANS(G1595))*COS(RADIANS(E1595))*COS(RADIANS(O1585))))&gt;90,0,$F$4*$F$5/E1594^2*(SIN(RADIANS(G1595))*SIN(RADIANS(E1595))+COS(RADIANS(G1595))*COS(RADIANS(E1595))*COS(RADIANS(O1585))))</f>
        <v>0</v>
      </c>
      <c r="P1595" s="3">
        <f>IF(DEGREES(ACOS(SIN(RADIANS(G1595))*SIN(RADIANS(E1595))+COS(RADIANS(G1595))*COS(RADIANS(E1595))*COS(RADIANS(P1585))))&gt;90,0,$F$4*$F$5/E1594^2*(SIN(RADIANS(G1595))*SIN(RADIANS(E1595))+COS(RADIANS(G1595))*COS(RADIANS(E1595))*COS(RADIANS(P1585))))</f>
        <v>0</v>
      </c>
      <c r="Q1595" s="3">
        <f>IF(DEGREES(ACOS(SIN(RADIANS(G1595))*SIN(RADIANS(E1595))+COS(RADIANS(G1595))*COS(RADIANS(E1595))*COS(RADIANS(Q1585))))&gt;90,0,$F$4*$F$5/E1594^2*(SIN(RADIANS(G1595))*SIN(RADIANS(E1595))+COS(RADIANS(G1595))*COS(RADIANS(E1595))*COS(RADIANS(Q1585))))</f>
        <v>0</v>
      </c>
      <c r="R1595" s="3" t="e">
        <f>IF(DEGREES(ACOS(SIN(RADIANS(G1595))*SIN(RADIANS(E1595))+COS(RADIANS(G1595))*COS(RADIANS(E1595))*COS(RADIANS(R1585))))&gt;90,0,$F$4*$F$5/E1594^2*(SIN(RADIANS(G1595))*SIN(RADIANS(E1595))+COS(RADIANS(G1595))*COS(RADIANS(E1595))*COS(RADIANS(R1585))))</f>
        <v>#DIV/0!</v>
      </c>
      <c r="S1595" s="3" t="e">
        <f>IF(DEGREES(ACOS(SIN(RADIANS(G1595))*SIN(RADIANS(E1595))+COS(RADIANS(G1595))*COS(RADIANS(E1595))*COS(RADIANS(S1585))))&gt;90,0,$F$4*$F$5/E1594^2*(SIN(RADIANS(G1595))*SIN(RADIANS(E1595))+COS(RADIANS(G1595))*COS(RADIANS(E1595))*COS(RADIANS(S1585))))</f>
        <v>#DIV/0!</v>
      </c>
      <c r="T1595" s="3" t="e">
        <f>IF(DEGREES(ACOS(SIN(RADIANS(G1595))*SIN(RADIANS(E1595))+COS(RADIANS(G1595))*COS(RADIANS(E1595))*COS(RADIANS(T1585))))&gt;90,0,$F$4*$F$5/E1594^2*(SIN(RADIANS(G1595))*SIN(RADIANS(E1595))+COS(RADIANS(G1595))*COS(RADIANS(E1595))*COS(RADIANS(T1585))))</f>
        <v>#DIV/0!</v>
      </c>
      <c r="U1595" s="3" t="e">
        <f>IF(DEGREES(ACOS(SIN(RADIANS(G1595))*SIN(RADIANS(E1595))+COS(RADIANS(G1595))*COS(RADIANS(E1595))*COS(RADIANS(U1585))))&gt;90,0,$F$4*$F$5/E1594^2*(SIN(RADIANS(G1595))*SIN(RADIANS(E1595))+COS(RADIANS(G1595))*COS(RADIANS(E1595))*COS(RADIANS(U1585))))</f>
        <v>#DIV/0!</v>
      </c>
      <c r="V1595" s="3" t="e">
        <f>IF(DEGREES(ACOS(SIN(RADIANS(G1595))*SIN(RADIANS(E1595))+COS(RADIANS(G1595))*COS(RADIANS(E1595))*COS(RADIANS(V1585))))&gt;90,0,$F$4*$F$5/E1594^2*(SIN(RADIANS(G1595))*SIN(RADIANS(E1595))+COS(RADIANS(G1595))*COS(RADIANS(E1595))*COS(RADIANS(V1585))))</f>
        <v>#DIV/0!</v>
      </c>
      <c r="W1595" s="3" t="e">
        <f>IF(DEGREES(ACOS(SIN(RADIANS(G1595))*SIN(RADIANS(E1595))+COS(RADIANS(G1595))*COS(RADIANS(E1595))*COS(RADIANS(W1585))))&gt;90,0,$F$4*$F$5/E1594^2*(SIN(RADIANS(G1595))*SIN(RADIANS(E1595))+COS(RADIANS(G1595))*COS(RADIANS(E1595))*COS(RADIANS(W1585))))</f>
        <v>#DIV/0!</v>
      </c>
      <c r="X1595" s="3" t="e">
        <f>IF(DEGREES(ACOS(SIN(RADIANS(G1595))*SIN(RADIANS(E1595))+COS(RADIANS(G1595))*COS(RADIANS(E1595))*COS(RADIANS(X1585))))&gt;90,0,$F$4*$F$5/E1594^2*(SIN(RADIANS(G1595))*SIN(RADIANS(E1595))+COS(RADIANS(G1595))*COS(RADIANS(E1595))*COS(RADIANS(X1585))))</f>
        <v>#DIV/0!</v>
      </c>
      <c r="Y1595" s="3" t="e">
        <f>IF(DEGREES(ACOS(SIN(RADIANS(G1595))*SIN(RADIANS(E1595))+COS(RADIANS(G1595))*COS(RADIANS(E1595))*COS(RADIANS(Y1585))))&gt;90,0,$F$4*$F$5/E1594^2*(SIN(RADIANS(G1595))*SIN(RADIANS(E1595))+COS(RADIANS(G1595))*COS(RADIANS(E1595))*COS(RADIANS(Y1585))))</f>
        <v>#DIV/0!</v>
      </c>
      <c r="Z1595" s="3" t="e">
        <f>IF(DEGREES(ACOS(SIN(RADIANS(G1595))*SIN(RADIANS(E1595))+COS(RADIANS(G1595))*COS(RADIANS(E1595))*COS(RADIANS(Z1585))))&gt;90,0,$F$4*$F$5/E1594^2*(SIN(RADIANS(G1595))*SIN(RADIANS(E1595))+COS(RADIANS(G1595))*COS(RADIANS(E1595))*COS(RADIANS(Z1585))))</f>
        <v>#DIV/0!</v>
      </c>
      <c r="AA1595" s="3" t="e">
        <f>IF(DEGREES(ACOS(SIN(RADIANS(G1595))*SIN(RADIANS(E1595))+COS(RADIANS(G1595))*COS(RADIANS(E1595))*COS(RADIANS(AA1585))))&gt;90,0,$F$4*$F$5/E1594^2*(SIN(RADIANS(G1595))*SIN(RADIANS(E1595))+COS(RADIANS(G1595))*COS(RADIANS(E1595))*COS(RADIANS(AA1585))))</f>
        <v>#DIV/0!</v>
      </c>
      <c r="AB1595" s="3" t="e">
        <f>IF(DEGREES(ACOS(SIN(RADIANS(G1595))*SIN(RADIANS(E1595))+COS(RADIANS(G1595))*COS(RADIANS(E1595))*COS(RADIANS(AB1585))))&gt;90,0,$F$4*$F$5/E1594^2*(SIN(RADIANS(G1595))*SIN(RADIANS(E1595))+COS(RADIANS(G1595))*COS(RADIANS(E1595))*COS(RADIANS(AB1585))))</f>
        <v>#DIV/0!</v>
      </c>
      <c r="AC1595" s="3" t="e">
        <f>IF(DEGREES(ACOS(SIN(RADIANS(G1595))*SIN(RADIANS(E1595))+COS(RADIANS(G1595))*COS(RADIANS(E1595))*COS(RADIANS(AC1585))))&gt;90,0,$F$4*$F$5/E1594^2*(SIN(RADIANS(G1595))*SIN(RADIANS(E1595))+COS(RADIANS(G1595))*COS(RADIANS(E1595))*COS(RADIANS(AC1585))))</f>
        <v>#DIV/0!</v>
      </c>
      <c r="AD1595" s="3" t="e">
        <f>IF(DEGREES(ACOS(SIN(RADIANS(G1595))*SIN(RADIANS(E1595))+COS(RADIANS(G1595))*COS(RADIANS(E1595))*COS(RADIANS(AD1585))))&gt;90,0,$F$4*$F$5/E1594^2*(SIN(RADIANS(G1595))*SIN(RADIANS(E1595))+COS(RADIANS(G1595))*COS(RADIANS(E1595))*COS(RADIANS(AD1585))))</f>
        <v>#DIV/0!</v>
      </c>
      <c r="AE1595" s="3" t="e">
        <f>IF(DEGREES(ACOS(SIN(RADIANS(G1595))*SIN(RADIANS(E1595))+COS(RADIANS(G1595))*COS(RADIANS(E1595))*COS(RADIANS(AE1585))))&gt;90,0,$F$4*$F$5/E1594^2*(SIN(RADIANS(G1595))*SIN(RADIANS(E1595))+COS(RADIANS(G1595))*COS(RADIANS(E1595))*COS(RADIANS(AE1585))))</f>
        <v>#DIV/0!</v>
      </c>
      <c r="AF1595" s="3" t="e">
        <f>IF(DEGREES(ACOS(SIN(RADIANS(G1595))*SIN(RADIANS(E1595))+COS(RADIANS(G1595))*COS(RADIANS(E1595))*COS(RADIANS(AF1585))))&gt;90,0,$F$4*$F$5/E1594^2*(SIN(RADIANS(G1595))*SIN(RADIANS(E1595))+COS(RADIANS(G1595))*COS(RADIANS(E1595))*COS(RADIANS(AF1585))))</f>
        <v>#DIV/0!</v>
      </c>
      <c r="AG1595" s="3" t="e">
        <f>IF(DEGREES(ACOS(SIN(RADIANS(G1595))*SIN(RADIANS(E1595))+COS(RADIANS(G1595))*COS(RADIANS(E1595))*COS(RADIANS(AG1585))))&gt;90,0,$F$4*$F$5/E1594^2*(SIN(RADIANS(G1595))*SIN(RADIANS(E1595))+COS(RADIANS(G1595))*COS(RADIANS(E1595))*COS(RADIANS(AG1585))))</f>
        <v>#DIV/0!</v>
      </c>
      <c r="AH1595" s="3" t="e">
        <f>IF(DEGREES(ACOS(SIN(RADIANS(G1595))*SIN(RADIANS(E1595))+COS(RADIANS(G1595))*COS(RADIANS(E1595))*COS(RADIANS(AH1585))))&gt;90,0,$F$4*$F$5/E1594^2*(SIN(RADIANS(G1595))*SIN(RADIANS(E1595))+COS(RADIANS(G1595))*COS(RADIANS(E1595))*COS(RADIANS(AH1585))))</f>
        <v>#DIV/0!</v>
      </c>
      <c r="AI1595" s="3" t="e">
        <f>IF(DEGREES(ACOS(SIN(RADIANS(G1595))*SIN(RADIANS(E1595))+COS(RADIANS(G1595))*COS(RADIANS(E1595))*COS(RADIANS(AI1585))))&gt;90,0,$F$4*$F$5/E1594^2*(SIN(RADIANS(G1595))*SIN(RADIANS(E1595))+COS(RADIANS(G1595))*COS(RADIANS(E1595))*COS(RADIANS(AI1585))))</f>
        <v>#DIV/0!</v>
      </c>
      <c r="AJ1595" s="3" t="e">
        <f>IF(DEGREES(ACOS(SIN(RADIANS(G1595))*SIN(RADIANS(E1595))+COS(RADIANS(G1595))*COS(RADIANS(E1595))*COS(RADIANS(AJ1585))))&gt;90,0,$F$4*$F$5/E1594^2*(SIN(RADIANS(G1595))*SIN(RADIANS(E1595))+COS(RADIANS(G1595))*COS(RADIANS(E1595))*COS(RADIANS(AJ1585))))</f>
        <v>#DIV/0!</v>
      </c>
      <c r="AK1595" s="3">
        <f>IF(DEGREES(ACOS(SIN(RADIANS(G1595))*SIN(RADIANS(E1595))+COS(RADIANS(G1595))*COS(RADIANS(E1595))*COS(RADIANS(AK1585))))&gt;90,0,$F$4*$F$5/E1594^2*(SIN(RADIANS(G1595))*SIN(RADIANS(E1595))+COS(RADIANS(G1595))*COS(RADIANS(E1595))*COS(RADIANS(AK1585))))</f>
        <v>0</v>
      </c>
      <c r="AL1595" s="3">
        <f>IF(DEGREES(ACOS(SIN(RADIANS(G1595))*SIN(RADIANS(E1595))+COS(RADIANS(G1595))*COS(RADIANS(E1595))*COS(RADIANS(AL1585))))&gt;90,0,$F$4*$F$5/E1594^2*(SIN(RADIANS(G1595))*SIN(RADIANS(E1595))+COS(RADIANS(G1595))*COS(RADIANS(E1595))*COS(RADIANS(AL1585))))</f>
        <v>0</v>
      </c>
      <c r="AM1595" s="3">
        <f>IF(DEGREES(ACOS(SIN(RADIANS(G1595))*SIN(RADIANS(E1595))+COS(RADIANS(G1595))*COS(RADIANS(E1595))*COS(RADIANS(AM1585))))&gt;90,0,$F$4*$F$5/E1594^2*(SIN(RADIANS(G1595))*SIN(RADIANS(E1595))+COS(RADIANS(G1595))*COS(RADIANS(E1595))*COS(RADIANS(AM1585))))</f>
        <v>0</v>
      </c>
      <c r="AN1595" s="3">
        <f>IF(DEGREES(ACOS(SIN(RADIANS(G1595))*SIN(RADIANS(E1595))+COS(RADIANS(G1595))*COS(RADIANS(E1595))*COS(RADIANS(AN1585))))&gt;90,0,$F$4*$F$5/E1594^2*(SIN(RADIANS(G1595))*SIN(RADIANS(E1595))+COS(RADIANS(G1595))*COS(RADIANS(E1595))*COS(RADIANS(AN1585))))</f>
        <v>0</v>
      </c>
      <c r="AO1595" s="3">
        <f>IF(DEGREES(ACOS(SIN(RADIANS(G1595))*SIN(RADIANS(E1595))+COS(RADIANS(G1595))*COS(RADIANS(E1595))*COS(RADIANS(AO1585))))&gt;90,0,$F$4*$F$5/E1594^2*(SIN(RADIANS(G1595))*SIN(RADIANS(E1595))+COS(RADIANS(G1595))*COS(RADIANS(E1595))*COS(RADIANS(AO1585))))</f>
        <v>0</v>
      </c>
      <c r="AP1595" s="3">
        <f>IF(DEGREES(ACOS(SIN(RADIANS(G1595))*SIN(RADIANS(E1595))+COS(RADIANS(G1595))*COS(RADIANS(E1595))*COS(RADIANS(AP1585))))&gt;90,0,$F$4*$F$5/E1594^2*(SIN(RADIANS(G1595))*SIN(RADIANS(E1595))+COS(RADIANS(G1595))*COS(RADIANS(E1595))*COS(RADIANS(AP1585))))</f>
        <v>0</v>
      </c>
      <c r="AQ1595" s="3">
        <f>IF(DEGREES(ACOS(SIN(RADIANS(G1595))*SIN(RADIANS(E1595))+COS(RADIANS(G1595))*COS(RADIANS(E1595))*COS(RADIANS(AQ1585))))&gt;90,0,$F$4*$F$5/E1594^2*(SIN(RADIANS(G1595))*SIN(RADIANS(E1595))+COS(RADIANS(G1595))*COS(RADIANS(E1595))*COS(RADIANS(AQ1585))))</f>
        <v>0</v>
      </c>
      <c r="AR1595" s="3">
        <f>IF(DEGREES(ACOS(SIN(RADIANS(G1595))*SIN(RADIANS(E1595))+COS(RADIANS(G1595))*COS(RADIANS(E1595))*COS(RADIANS(AR1585))))&gt;90,0,$F$4*$F$5/E1594^2*(SIN(RADIANS(G1595))*SIN(RADIANS(E1595))+COS(RADIANS(G1595))*COS(RADIANS(E1595))*COS(RADIANS(AR1585))))</f>
        <v>0</v>
      </c>
    </row>
    <row r="1596" spans="2:44" ht="15.75" customHeight="1" x14ac:dyDescent="0.2">
      <c r="B1596" s="20" t="s">
        <v>789</v>
      </c>
      <c r="E1596" s="3">
        <f>IF($F$10=0,IF(E1587&lt;360,E1587,E1587-360),($F$10+1)*E1587)</f>
        <v>310</v>
      </c>
      <c r="G1596" s="3">
        <v>0</v>
      </c>
      <c r="I1596" s="3">
        <f>IF(DEGREES(ACOS(SIN(RADIANS(G1596))*SIN(RADIANS(E1595))+COS(RADIANS(G1596))*COS(RADIANS(E1595))*COS(RADIANS(I1585))))&gt;90,0,$F$4*$F$5/E1594^2*(SIN(RADIANS(G1596))*SIN(RADIANS(E1595))+COS(RADIANS(G1596))*COS(RADIANS(E1595))*COS(RADIANS(I1585))))</f>
        <v>0</v>
      </c>
      <c r="J1596" s="3">
        <f>IF(DEGREES(ACOS(SIN(RADIANS(G1596))*SIN(RADIANS(E1595))+COS(RADIANS(G1596))*COS(RADIANS(E1595))*COS(RADIANS(J1585))))&gt;90,0,$F$4*$F$5/E1594^2*(SIN(RADIANS(G1596))*SIN(RADIANS(E1595))+COS(RADIANS(G1596))*COS(RADIANS(E1595))*COS(RADIANS(J1585))))</f>
        <v>0</v>
      </c>
      <c r="K1596" s="3">
        <f>IF(DEGREES(ACOS(SIN(RADIANS(G1596))*SIN(RADIANS(E1595))+COS(RADIANS(G1596))*COS(RADIANS(E1595))*COS(RADIANS(K1585))))&gt;90,0,$F$4*$F$5/E1594^2*(SIN(RADIANS(G1596))*SIN(RADIANS(E1595))+COS(RADIANS(G1596))*COS(RADIANS(E1595))*COS(RADIANS(K1585))))</f>
        <v>0</v>
      </c>
      <c r="L1596" s="3">
        <f>IF(DEGREES(ACOS(SIN(RADIANS(G1596))*SIN(RADIANS(E1595))+COS(RADIANS(G1596))*COS(RADIANS(E1595))*COS(RADIANS(L1585))))&gt;90,0,$F$4*$F$5/E1594^2*(SIN(RADIANS(G1596))*SIN(RADIANS(E1595))+COS(RADIANS(G1596))*COS(RADIANS(E1595))*COS(RADIANS(L1585))))</f>
        <v>0</v>
      </c>
      <c r="M1596" s="3">
        <f>IF(DEGREES(ACOS(SIN(RADIANS(G1596))*SIN(RADIANS(E1595))+COS(RADIANS(G1596))*COS(RADIANS(E1595))*COS(RADIANS(M1585))))&gt;90,0,$F$4*$F$5/E1594^2*(SIN(RADIANS(G1596))*SIN(RADIANS(E1595))+COS(RADIANS(G1596))*COS(RADIANS(E1595))*COS(RADIANS(M1585))))</f>
        <v>0</v>
      </c>
      <c r="N1596" s="3">
        <f>IF(DEGREES(ACOS(SIN(RADIANS(G1596))*SIN(RADIANS(E1595))+COS(RADIANS(G1596))*COS(RADIANS(E1595))*COS(RADIANS(N1585))))&gt;90,0,$F$4*$F$5/E1594^2*(SIN(RADIANS(G1596))*SIN(RADIANS(E1595))+COS(RADIANS(G1596))*COS(RADIANS(E1595))*COS(RADIANS(N1585))))</f>
        <v>0</v>
      </c>
      <c r="O1596" s="3">
        <f>IF(DEGREES(ACOS(SIN(RADIANS(G1596))*SIN(RADIANS(E1595))+COS(RADIANS(G1596))*COS(RADIANS(E1595))*COS(RADIANS(O1585))))&gt;90,0,$F$4*$F$5/E1594^2*(SIN(RADIANS(G1596))*SIN(RADIANS(E1595))+COS(RADIANS(G1596))*COS(RADIANS(E1595))*COS(RADIANS(O1585))))</f>
        <v>0</v>
      </c>
      <c r="P1596" s="3">
        <f>IF(DEGREES(ACOS(SIN(RADIANS(G1596))*SIN(RADIANS(E1595))+COS(RADIANS(G1596))*COS(RADIANS(E1595))*COS(RADIANS(P1585))))&gt;90,0,$F$4*$F$5/E1594^2*(SIN(RADIANS(G1596))*SIN(RADIANS(E1595))+COS(RADIANS(G1596))*COS(RADIANS(E1595))*COS(RADIANS(P1585))))</f>
        <v>0</v>
      </c>
      <c r="Q1596" s="3">
        <f>IF(DEGREES(ACOS(SIN(RADIANS(G1596))*SIN(RADIANS(E1595))+COS(RADIANS(G1596))*COS(RADIANS(E1595))*COS(RADIANS(Q1585))))&gt;90,0,$F$4*$F$5/E1594^2*(SIN(RADIANS(G1596))*SIN(RADIANS(E1595))+COS(RADIANS(G1596))*COS(RADIANS(E1595))*COS(RADIANS(Q1585))))</f>
        <v>0</v>
      </c>
      <c r="R1596" s="3" t="e">
        <f>IF(DEGREES(ACOS(SIN(RADIANS(G1596))*SIN(RADIANS(E1595))+COS(RADIANS(G1596))*COS(RADIANS(E1595))*COS(RADIANS(R1585))))&gt;90,0,$F$4*$F$5/E1594^2*(SIN(RADIANS(G1596))*SIN(RADIANS(E1595))+COS(RADIANS(G1596))*COS(RADIANS(E1595))*COS(RADIANS(R1585))))</f>
        <v>#DIV/0!</v>
      </c>
      <c r="S1596" s="3" t="e">
        <f>IF(DEGREES(ACOS(SIN(RADIANS(G1596))*SIN(RADIANS(E1595))+COS(RADIANS(G1596))*COS(RADIANS(E1595))*COS(RADIANS(S1585))))&gt;90,0,$F$4*$F$5/E1594^2*(SIN(RADIANS(G1596))*SIN(RADIANS(E1595))+COS(RADIANS(G1596))*COS(RADIANS(E1595))*COS(RADIANS(S1585))))</f>
        <v>#DIV/0!</v>
      </c>
      <c r="T1596" s="3" t="e">
        <f>IF(DEGREES(ACOS(SIN(RADIANS(G1596))*SIN(RADIANS(E1595))+COS(RADIANS(G1596))*COS(RADIANS(E1595))*COS(RADIANS(T1585))))&gt;90,0,$F$4*$F$5/E1594^2*(SIN(RADIANS(G1596))*SIN(RADIANS(E1595))+COS(RADIANS(G1596))*COS(RADIANS(E1595))*COS(RADIANS(T1585))))</f>
        <v>#DIV/0!</v>
      </c>
      <c r="U1596" s="3" t="e">
        <f>IF(DEGREES(ACOS(SIN(RADIANS(G1596))*SIN(RADIANS(E1595))+COS(RADIANS(G1596))*COS(RADIANS(E1595))*COS(RADIANS(U1585))))&gt;90,0,$F$4*$F$5/E1594^2*(SIN(RADIANS(G1596))*SIN(RADIANS(E1595))+COS(RADIANS(G1596))*COS(RADIANS(E1595))*COS(RADIANS(U1585))))</f>
        <v>#DIV/0!</v>
      </c>
      <c r="V1596" s="3" t="e">
        <f>IF(DEGREES(ACOS(SIN(RADIANS(G1596))*SIN(RADIANS(E1595))+COS(RADIANS(G1596))*COS(RADIANS(E1595))*COS(RADIANS(V1585))))&gt;90,0,$F$4*$F$5/E1594^2*(SIN(RADIANS(G1596))*SIN(RADIANS(E1595))+COS(RADIANS(G1596))*COS(RADIANS(E1595))*COS(RADIANS(V1585))))</f>
        <v>#DIV/0!</v>
      </c>
      <c r="W1596" s="3" t="e">
        <f>IF(DEGREES(ACOS(SIN(RADIANS(G1596))*SIN(RADIANS(E1595))+COS(RADIANS(G1596))*COS(RADIANS(E1595))*COS(RADIANS(W1585))))&gt;90,0,$F$4*$F$5/E1594^2*(SIN(RADIANS(G1596))*SIN(RADIANS(E1595))+COS(RADIANS(G1596))*COS(RADIANS(E1595))*COS(RADIANS(W1585))))</f>
        <v>#DIV/0!</v>
      </c>
      <c r="X1596" s="3" t="e">
        <f>IF(DEGREES(ACOS(SIN(RADIANS(G1596))*SIN(RADIANS(E1595))+COS(RADIANS(G1596))*COS(RADIANS(E1595))*COS(RADIANS(X1585))))&gt;90,0,$F$4*$F$5/E1594^2*(SIN(RADIANS(G1596))*SIN(RADIANS(E1595))+COS(RADIANS(G1596))*COS(RADIANS(E1595))*COS(RADIANS(X1585))))</f>
        <v>#DIV/0!</v>
      </c>
      <c r="Y1596" s="3" t="e">
        <f>IF(DEGREES(ACOS(SIN(RADIANS(G1596))*SIN(RADIANS(E1595))+COS(RADIANS(G1596))*COS(RADIANS(E1595))*COS(RADIANS(Y1585))))&gt;90,0,$F$4*$F$5/E1594^2*(SIN(RADIANS(G1596))*SIN(RADIANS(E1595))+COS(RADIANS(G1596))*COS(RADIANS(E1595))*COS(RADIANS(Y1585))))</f>
        <v>#DIV/0!</v>
      </c>
      <c r="Z1596" s="3" t="e">
        <f>IF(DEGREES(ACOS(SIN(RADIANS(G1596))*SIN(RADIANS(E1595))+COS(RADIANS(G1596))*COS(RADIANS(E1595))*COS(RADIANS(Z1585))))&gt;90,0,$F$4*$F$5/E1594^2*(SIN(RADIANS(G1596))*SIN(RADIANS(E1595))+COS(RADIANS(G1596))*COS(RADIANS(E1595))*COS(RADIANS(Z1585))))</f>
        <v>#DIV/0!</v>
      </c>
      <c r="AA1596" s="3" t="e">
        <f>IF(DEGREES(ACOS(SIN(RADIANS(G1596))*SIN(RADIANS(E1595))+COS(RADIANS(G1596))*COS(RADIANS(E1595))*COS(RADIANS(AA1585))))&gt;90,0,$F$4*$F$5/E1594^2*(SIN(RADIANS(G1596))*SIN(RADIANS(E1595))+COS(RADIANS(G1596))*COS(RADIANS(E1595))*COS(RADIANS(AA1585))))</f>
        <v>#DIV/0!</v>
      </c>
      <c r="AB1596" s="3" t="e">
        <f>IF(DEGREES(ACOS(SIN(RADIANS(G1596))*SIN(RADIANS(E1595))+COS(RADIANS(G1596))*COS(RADIANS(E1595))*COS(RADIANS(AB1585))))&gt;90,0,$F$4*$F$5/E1594^2*(SIN(RADIANS(G1596))*SIN(RADIANS(E1595))+COS(RADIANS(G1596))*COS(RADIANS(E1595))*COS(RADIANS(AB1585))))</f>
        <v>#DIV/0!</v>
      </c>
      <c r="AC1596" s="3" t="e">
        <f>IF(DEGREES(ACOS(SIN(RADIANS(G1596))*SIN(RADIANS(E1595))+COS(RADIANS(G1596))*COS(RADIANS(E1595))*COS(RADIANS(AC1585))))&gt;90,0,$F$4*$F$5/E1594^2*(SIN(RADIANS(G1596))*SIN(RADIANS(E1595))+COS(RADIANS(G1596))*COS(RADIANS(E1595))*COS(RADIANS(AC1585))))</f>
        <v>#DIV/0!</v>
      </c>
      <c r="AD1596" s="3" t="e">
        <f>IF(DEGREES(ACOS(SIN(RADIANS(G1596))*SIN(RADIANS(E1595))+COS(RADIANS(G1596))*COS(RADIANS(E1595))*COS(RADIANS(AD1585))))&gt;90,0,$F$4*$F$5/E1594^2*(SIN(RADIANS(G1596))*SIN(RADIANS(E1595))+COS(RADIANS(G1596))*COS(RADIANS(E1595))*COS(RADIANS(AD1585))))</f>
        <v>#DIV/0!</v>
      </c>
      <c r="AE1596" s="3" t="e">
        <f>IF(DEGREES(ACOS(SIN(RADIANS(G1596))*SIN(RADIANS(E1595))+COS(RADIANS(G1596))*COS(RADIANS(E1595))*COS(RADIANS(AE1585))))&gt;90,0,$F$4*$F$5/E1594^2*(SIN(RADIANS(G1596))*SIN(RADIANS(E1595))+COS(RADIANS(G1596))*COS(RADIANS(E1595))*COS(RADIANS(AE1585))))</f>
        <v>#DIV/0!</v>
      </c>
      <c r="AF1596" s="3" t="e">
        <f>IF(DEGREES(ACOS(SIN(RADIANS(G1596))*SIN(RADIANS(E1595))+COS(RADIANS(G1596))*COS(RADIANS(E1595))*COS(RADIANS(AF1585))))&gt;90,0,$F$4*$F$5/E1594^2*(SIN(RADIANS(G1596))*SIN(RADIANS(E1595))+COS(RADIANS(G1596))*COS(RADIANS(E1595))*COS(RADIANS(AF1585))))</f>
        <v>#DIV/0!</v>
      </c>
      <c r="AG1596" s="3" t="e">
        <f>IF(DEGREES(ACOS(SIN(RADIANS(G1596))*SIN(RADIANS(E1595))+COS(RADIANS(G1596))*COS(RADIANS(E1595))*COS(RADIANS(AG1585))))&gt;90,0,$F$4*$F$5/E1594^2*(SIN(RADIANS(G1596))*SIN(RADIANS(E1595))+COS(RADIANS(G1596))*COS(RADIANS(E1595))*COS(RADIANS(AG1585))))</f>
        <v>#DIV/0!</v>
      </c>
      <c r="AH1596" s="3" t="e">
        <f>IF(DEGREES(ACOS(SIN(RADIANS(G1596))*SIN(RADIANS(E1595))+COS(RADIANS(G1596))*COS(RADIANS(E1595))*COS(RADIANS(AH1585))))&gt;90,0,$F$4*$F$5/E1594^2*(SIN(RADIANS(G1596))*SIN(RADIANS(E1595))+COS(RADIANS(G1596))*COS(RADIANS(E1595))*COS(RADIANS(AH1585))))</f>
        <v>#DIV/0!</v>
      </c>
      <c r="AI1596" s="3" t="e">
        <f>IF(DEGREES(ACOS(SIN(RADIANS(G1596))*SIN(RADIANS(E1595))+COS(RADIANS(G1596))*COS(RADIANS(E1595))*COS(RADIANS(AI1585))))&gt;90,0,$F$4*$F$5/E1594^2*(SIN(RADIANS(G1596))*SIN(RADIANS(E1595))+COS(RADIANS(G1596))*COS(RADIANS(E1595))*COS(RADIANS(AI1585))))</f>
        <v>#DIV/0!</v>
      </c>
      <c r="AJ1596" s="3" t="e">
        <f>IF(DEGREES(ACOS(SIN(RADIANS(G1596))*SIN(RADIANS(E1595))+COS(RADIANS(G1596))*COS(RADIANS(E1595))*COS(RADIANS(AJ1585))))&gt;90,0,$F$4*$F$5/E1594^2*(SIN(RADIANS(G1596))*SIN(RADIANS(E1595))+COS(RADIANS(G1596))*COS(RADIANS(E1595))*COS(RADIANS(AJ1585))))</f>
        <v>#DIV/0!</v>
      </c>
      <c r="AK1596" s="3">
        <f>IF(DEGREES(ACOS(SIN(RADIANS(G1596))*SIN(RADIANS(E1595))+COS(RADIANS(G1596))*COS(RADIANS(E1595))*COS(RADIANS(AK1585))))&gt;90,0,$F$4*$F$5/E1594^2*(SIN(RADIANS(G1596))*SIN(RADIANS(E1595))+COS(RADIANS(G1596))*COS(RADIANS(E1595))*COS(RADIANS(AK1585))))</f>
        <v>0</v>
      </c>
      <c r="AL1596" s="3">
        <f>IF(DEGREES(ACOS(SIN(RADIANS(G1596))*SIN(RADIANS(E1595))+COS(RADIANS(G1596))*COS(RADIANS(E1595))*COS(RADIANS(AL1585))))&gt;90,0,$F$4*$F$5/E1594^2*(SIN(RADIANS(G1596))*SIN(RADIANS(E1595))+COS(RADIANS(G1596))*COS(RADIANS(E1595))*COS(RADIANS(AL1585))))</f>
        <v>0</v>
      </c>
      <c r="AM1596" s="3">
        <f>IF(DEGREES(ACOS(SIN(RADIANS(G1596))*SIN(RADIANS(E1595))+COS(RADIANS(G1596))*COS(RADIANS(E1595))*COS(RADIANS(AM1585))))&gt;90,0,$F$4*$F$5/E1594^2*(SIN(RADIANS(G1596))*SIN(RADIANS(E1595))+COS(RADIANS(G1596))*COS(RADIANS(E1595))*COS(RADIANS(AM1585))))</f>
        <v>0</v>
      </c>
      <c r="AN1596" s="3">
        <f>IF(DEGREES(ACOS(SIN(RADIANS(G1596))*SIN(RADIANS(E1595))+COS(RADIANS(G1596))*COS(RADIANS(E1595))*COS(RADIANS(AN1585))))&gt;90,0,$F$4*$F$5/E1594^2*(SIN(RADIANS(G1596))*SIN(RADIANS(E1595))+COS(RADIANS(G1596))*COS(RADIANS(E1595))*COS(RADIANS(AN1585))))</f>
        <v>0</v>
      </c>
      <c r="AO1596" s="3">
        <f>IF(DEGREES(ACOS(SIN(RADIANS(G1596))*SIN(RADIANS(E1595))+COS(RADIANS(G1596))*COS(RADIANS(E1595))*COS(RADIANS(AO1585))))&gt;90,0,$F$4*$F$5/E1594^2*(SIN(RADIANS(G1596))*SIN(RADIANS(E1595))+COS(RADIANS(G1596))*COS(RADIANS(E1595))*COS(RADIANS(AO1585))))</f>
        <v>0</v>
      </c>
      <c r="AP1596" s="3">
        <f>IF(DEGREES(ACOS(SIN(RADIANS(G1596))*SIN(RADIANS(E1595))+COS(RADIANS(G1596))*COS(RADIANS(E1595))*COS(RADIANS(AP1585))))&gt;90,0,$F$4*$F$5/E1594^2*(SIN(RADIANS(G1596))*SIN(RADIANS(E1595))+COS(RADIANS(G1596))*COS(RADIANS(E1595))*COS(RADIANS(AP1585))))</f>
        <v>0</v>
      </c>
      <c r="AQ1596" s="3">
        <f>IF(DEGREES(ACOS(SIN(RADIANS(G1596))*SIN(RADIANS(E1595))+COS(RADIANS(G1596))*COS(RADIANS(E1595))*COS(RADIANS(AQ1585))))&gt;90,0,$F$4*$F$5/E1594^2*(SIN(RADIANS(G1596))*SIN(RADIANS(E1595))+COS(RADIANS(G1596))*COS(RADIANS(E1595))*COS(RADIANS(AQ1585))))</f>
        <v>0</v>
      </c>
      <c r="AR1596" s="3">
        <f>IF(DEGREES(ACOS(SIN(RADIANS(G1596))*SIN(RADIANS(E1595))+COS(RADIANS(G1596))*COS(RADIANS(E1595))*COS(RADIANS(AR1585))))&gt;90,0,$F$4*$F$5/E1594^2*(SIN(RADIANS(G1596))*SIN(RADIANS(E1595))+COS(RADIANS(G1596))*COS(RADIANS(E1595))*COS(RADIANS(AR1585))))</f>
        <v>0</v>
      </c>
    </row>
    <row r="1597" spans="2:44" ht="15.75" customHeight="1" x14ac:dyDescent="0.2">
      <c r="B1597" s="20" t="s">
        <v>790</v>
      </c>
      <c r="E1597" s="3">
        <f>E1596-E1588-360*ROUNDDOWN((E1596-E1588)/360,0)</f>
        <v>0</v>
      </c>
      <c r="G1597" s="3">
        <v>-10</v>
      </c>
      <c r="I1597" s="3">
        <f>IF(DEGREES(ACOS(SIN(RADIANS(G1597))*SIN(RADIANS(E1595))+COS(RADIANS(G1597))*COS(RADIANS(E1595))*COS(RADIANS(I1585))))&gt;90,0,$F$4*$F$5/E1594^2*(SIN(RADIANS(G1597))*SIN(RADIANS(E1595))+COS(RADIANS(G1597))*COS(RADIANS(E1595))*COS(RADIANS(I1585))))</f>
        <v>0</v>
      </c>
      <c r="J1597" s="3">
        <f>IF(DEGREES(ACOS(SIN(RADIANS(G1597))*SIN(RADIANS(E1595))+COS(RADIANS(G1597))*COS(RADIANS(E1595))*COS(RADIANS(J1585))))&gt;90,0,$F$4*$F$5/E1594^2*(SIN(RADIANS(G1597))*SIN(RADIANS(E1595))+COS(RADIANS(G1597))*COS(RADIANS(E1595))*COS(RADIANS(J1585))))</f>
        <v>0</v>
      </c>
      <c r="K1597" s="3">
        <f>IF(DEGREES(ACOS(SIN(RADIANS(G1597))*SIN(RADIANS(E1595))+COS(RADIANS(G1597))*COS(RADIANS(E1595))*COS(RADIANS(K1585))))&gt;90,0,$F$4*$F$5/E1594^2*(SIN(RADIANS(G1597))*SIN(RADIANS(E1595))+COS(RADIANS(G1597))*COS(RADIANS(E1595))*COS(RADIANS(K1585))))</f>
        <v>0</v>
      </c>
      <c r="L1597" s="3">
        <f>IF(DEGREES(ACOS(SIN(RADIANS(G1597))*SIN(RADIANS(E1595))+COS(RADIANS(G1597))*COS(RADIANS(E1595))*COS(RADIANS(L1585))))&gt;90,0,$F$4*$F$5/E1594^2*(SIN(RADIANS(G1597))*SIN(RADIANS(E1595))+COS(RADIANS(G1597))*COS(RADIANS(E1595))*COS(RADIANS(L1585))))</f>
        <v>0</v>
      </c>
      <c r="M1597" s="3">
        <f>IF(DEGREES(ACOS(SIN(RADIANS(G1597))*SIN(RADIANS(E1595))+COS(RADIANS(G1597))*COS(RADIANS(E1595))*COS(RADIANS(M1585))))&gt;90,0,$F$4*$F$5/E1594^2*(SIN(RADIANS(G1597))*SIN(RADIANS(E1595))+COS(RADIANS(G1597))*COS(RADIANS(E1595))*COS(RADIANS(M1585))))</f>
        <v>0</v>
      </c>
      <c r="N1597" s="3">
        <f>IF(DEGREES(ACOS(SIN(RADIANS(G1597))*SIN(RADIANS(E1595))+COS(RADIANS(G1597))*COS(RADIANS(E1595))*COS(RADIANS(N1585))))&gt;90,0,$F$4*$F$5/E1594^2*(SIN(RADIANS(G1597))*SIN(RADIANS(E1595))+COS(RADIANS(G1597))*COS(RADIANS(E1595))*COS(RADIANS(N1585))))</f>
        <v>0</v>
      </c>
      <c r="O1597" s="3">
        <f>IF(DEGREES(ACOS(SIN(RADIANS(G1597))*SIN(RADIANS(E1595))+COS(RADIANS(G1597))*COS(RADIANS(E1595))*COS(RADIANS(O1585))))&gt;90,0,$F$4*$F$5/E1594^2*(SIN(RADIANS(G1597))*SIN(RADIANS(E1595))+COS(RADIANS(G1597))*COS(RADIANS(E1595))*COS(RADIANS(O1585))))</f>
        <v>0</v>
      </c>
      <c r="P1597" s="3">
        <f>IF(DEGREES(ACOS(SIN(RADIANS(G1597))*SIN(RADIANS(E1595))+COS(RADIANS(G1597))*COS(RADIANS(E1595))*COS(RADIANS(P1585))))&gt;90,0,$F$4*$F$5/E1594^2*(SIN(RADIANS(G1597))*SIN(RADIANS(E1595))+COS(RADIANS(G1597))*COS(RADIANS(E1595))*COS(RADIANS(P1585))))</f>
        <v>0</v>
      </c>
      <c r="Q1597" s="3">
        <f>IF(DEGREES(ACOS(SIN(RADIANS(G1597))*SIN(RADIANS(E1595))+COS(RADIANS(G1597))*COS(RADIANS(E1595))*COS(RADIANS(Q1585))))&gt;90,0,$F$4*$F$5/E1594^2*(SIN(RADIANS(G1597))*SIN(RADIANS(E1595))+COS(RADIANS(G1597))*COS(RADIANS(E1595))*COS(RADIANS(Q1585))))</f>
        <v>0</v>
      </c>
      <c r="R1597" s="3" t="e">
        <f>IF(DEGREES(ACOS(SIN(RADIANS(G1597))*SIN(RADIANS(E1595))+COS(RADIANS(G1597))*COS(RADIANS(E1595))*COS(RADIANS(R1585))))&gt;90,0,$F$4*$F$5/E1594^2*(SIN(RADIANS(G1597))*SIN(RADIANS(E1595))+COS(RADIANS(G1597))*COS(RADIANS(E1595))*COS(RADIANS(R1585))))</f>
        <v>#DIV/0!</v>
      </c>
      <c r="S1597" s="3" t="e">
        <f>IF(DEGREES(ACOS(SIN(RADIANS(G1597))*SIN(RADIANS(E1595))+COS(RADIANS(G1597))*COS(RADIANS(E1595))*COS(RADIANS(S1585))))&gt;90,0,$F$4*$F$5/E1594^2*(SIN(RADIANS(G1597))*SIN(RADIANS(E1595))+COS(RADIANS(G1597))*COS(RADIANS(E1595))*COS(RADIANS(S1585))))</f>
        <v>#DIV/0!</v>
      </c>
      <c r="T1597" s="3" t="e">
        <f>IF(DEGREES(ACOS(SIN(RADIANS(G1597))*SIN(RADIANS(E1595))+COS(RADIANS(G1597))*COS(RADIANS(E1595))*COS(RADIANS(T1585))))&gt;90,0,$F$4*$F$5/E1594^2*(SIN(RADIANS(G1597))*SIN(RADIANS(E1595))+COS(RADIANS(G1597))*COS(RADIANS(E1595))*COS(RADIANS(T1585))))</f>
        <v>#DIV/0!</v>
      </c>
      <c r="U1597" s="3" t="e">
        <f>IF(DEGREES(ACOS(SIN(RADIANS(G1597))*SIN(RADIANS(E1595))+COS(RADIANS(G1597))*COS(RADIANS(E1595))*COS(RADIANS(U1585))))&gt;90,0,$F$4*$F$5/E1594^2*(SIN(RADIANS(G1597))*SIN(RADIANS(E1595))+COS(RADIANS(G1597))*COS(RADIANS(E1595))*COS(RADIANS(U1585))))</f>
        <v>#DIV/0!</v>
      </c>
      <c r="V1597" s="3" t="e">
        <f>IF(DEGREES(ACOS(SIN(RADIANS(G1597))*SIN(RADIANS(E1595))+COS(RADIANS(G1597))*COS(RADIANS(E1595))*COS(RADIANS(V1585))))&gt;90,0,$F$4*$F$5/E1594^2*(SIN(RADIANS(G1597))*SIN(RADIANS(E1595))+COS(RADIANS(G1597))*COS(RADIANS(E1595))*COS(RADIANS(V1585))))</f>
        <v>#DIV/0!</v>
      </c>
      <c r="W1597" s="3" t="e">
        <f>IF(DEGREES(ACOS(SIN(RADIANS(G1597))*SIN(RADIANS(E1595))+COS(RADIANS(G1597))*COS(RADIANS(E1595))*COS(RADIANS(W1585))))&gt;90,0,$F$4*$F$5/E1594^2*(SIN(RADIANS(G1597))*SIN(RADIANS(E1595))+COS(RADIANS(G1597))*COS(RADIANS(E1595))*COS(RADIANS(W1585))))</f>
        <v>#DIV/0!</v>
      </c>
      <c r="X1597" s="3" t="e">
        <f>IF(DEGREES(ACOS(SIN(RADIANS(G1597))*SIN(RADIANS(E1595))+COS(RADIANS(G1597))*COS(RADIANS(E1595))*COS(RADIANS(X1585))))&gt;90,0,$F$4*$F$5/E1594^2*(SIN(RADIANS(G1597))*SIN(RADIANS(E1595))+COS(RADIANS(G1597))*COS(RADIANS(E1595))*COS(RADIANS(X1585))))</f>
        <v>#DIV/0!</v>
      </c>
      <c r="Y1597" s="3" t="e">
        <f>IF(DEGREES(ACOS(SIN(RADIANS(G1597))*SIN(RADIANS(E1595))+COS(RADIANS(G1597))*COS(RADIANS(E1595))*COS(RADIANS(Y1585))))&gt;90,0,$F$4*$F$5/E1594^2*(SIN(RADIANS(G1597))*SIN(RADIANS(E1595))+COS(RADIANS(G1597))*COS(RADIANS(E1595))*COS(RADIANS(Y1585))))</f>
        <v>#DIV/0!</v>
      </c>
      <c r="Z1597" s="3" t="e">
        <f>IF(DEGREES(ACOS(SIN(RADIANS(G1597))*SIN(RADIANS(E1595))+COS(RADIANS(G1597))*COS(RADIANS(E1595))*COS(RADIANS(Z1585))))&gt;90,0,$F$4*$F$5/E1594^2*(SIN(RADIANS(G1597))*SIN(RADIANS(E1595))+COS(RADIANS(G1597))*COS(RADIANS(E1595))*COS(RADIANS(Z1585))))</f>
        <v>#DIV/0!</v>
      </c>
      <c r="AA1597" s="3" t="e">
        <f>IF(DEGREES(ACOS(SIN(RADIANS(G1597))*SIN(RADIANS(E1595))+COS(RADIANS(G1597))*COS(RADIANS(E1595))*COS(RADIANS(AA1585))))&gt;90,0,$F$4*$F$5/E1594^2*(SIN(RADIANS(G1597))*SIN(RADIANS(E1595))+COS(RADIANS(G1597))*COS(RADIANS(E1595))*COS(RADIANS(AA1585))))</f>
        <v>#DIV/0!</v>
      </c>
      <c r="AB1597" s="3" t="e">
        <f>IF(DEGREES(ACOS(SIN(RADIANS(G1597))*SIN(RADIANS(E1595))+COS(RADIANS(G1597))*COS(RADIANS(E1595))*COS(RADIANS(AB1585))))&gt;90,0,$F$4*$F$5/E1594^2*(SIN(RADIANS(G1597))*SIN(RADIANS(E1595))+COS(RADIANS(G1597))*COS(RADIANS(E1595))*COS(RADIANS(AB1585))))</f>
        <v>#DIV/0!</v>
      </c>
      <c r="AC1597" s="3" t="e">
        <f>IF(DEGREES(ACOS(SIN(RADIANS(G1597))*SIN(RADIANS(E1595))+COS(RADIANS(G1597))*COS(RADIANS(E1595))*COS(RADIANS(AC1585))))&gt;90,0,$F$4*$F$5/E1594^2*(SIN(RADIANS(G1597))*SIN(RADIANS(E1595))+COS(RADIANS(G1597))*COS(RADIANS(E1595))*COS(RADIANS(AC1585))))</f>
        <v>#DIV/0!</v>
      </c>
      <c r="AD1597" s="3" t="e">
        <f>IF(DEGREES(ACOS(SIN(RADIANS(G1597))*SIN(RADIANS(E1595))+COS(RADIANS(G1597))*COS(RADIANS(E1595))*COS(RADIANS(AD1585))))&gt;90,0,$F$4*$F$5/E1594^2*(SIN(RADIANS(G1597))*SIN(RADIANS(E1595))+COS(RADIANS(G1597))*COS(RADIANS(E1595))*COS(RADIANS(AD1585))))</f>
        <v>#DIV/0!</v>
      </c>
      <c r="AE1597" s="3" t="e">
        <f>IF(DEGREES(ACOS(SIN(RADIANS(G1597))*SIN(RADIANS(E1595))+COS(RADIANS(G1597))*COS(RADIANS(E1595))*COS(RADIANS(AE1585))))&gt;90,0,$F$4*$F$5/E1594^2*(SIN(RADIANS(G1597))*SIN(RADIANS(E1595))+COS(RADIANS(G1597))*COS(RADIANS(E1595))*COS(RADIANS(AE1585))))</f>
        <v>#DIV/0!</v>
      </c>
      <c r="AF1597" s="3" t="e">
        <f>IF(DEGREES(ACOS(SIN(RADIANS(G1597))*SIN(RADIANS(E1595))+COS(RADIANS(G1597))*COS(RADIANS(E1595))*COS(RADIANS(AF1585))))&gt;90,0,$F$4*$F$5/E1594^2*(SIN(RADIANS(G1597))*SIN(RADIANS(E1595))+COS(RADIANS(G1597))*COS(RADIANS(E1595))*COS(RADIANS(AF1585))))</f>
        <v>#DIV/0!</v>
      </c>
      <c r="AG1597" s="3" t="e">
        <f>IF(DEGREES(ACOS(SIN(RADIANS(G1597))*SIN(RADIANS(E1595))+COS(RADIANS(G1597))*COS(RADIANS(E1595))*COS(RADIANS(AG1585))))&gt;90,0,$F$4*$F$5/E1594^2*(SIN(RADIANS(G1597))*SIN(RADIANS(E1595))+COS(RADIANS(G1597))*COS(RADIANS(E1595))*COS(RADIANS(AG1585))))</f>
        <v>#DIV/0!</v>
      </c>
      <c r="AH1597" s="3" t="e">
        <f>IF(DEGREES(ACOS(SIN(RADIANS(G1597))*SIN(RADIANS(E1595))+COS(RADIANS(G1597))*COS(RADIANS(E1595))*COS(RADIANS(AH1585))))&gt;90,0,$F$4*$F$5/E1594^2*(SIN(RADIANS(G1597))*SIN(RADIANS(E1595))+COS(RADIANS(G1597))*COS(RADIANS(E1595))*COS(RADIANS(AH1585))))</f>
        <v>#DIV/0!</v>
      </c>
      <c r="AI1597" s="3" t="e">
        <f>IF(DEGREES(ACOS(SIN(RADIANS(G1597))*SIN(RADIANS(E1595))+COS(RADIANS(G1597))*COS(RADIANS(E1595))*COS(RADIANS(AI1585))))&gt;90,0,$F$4*$F$5/E1594^2*(SIN(RADIANS(G1597))*SIN(RADIANS(E1595))+COS(RADIANS(G1597))*COS(RADIANS(E1595))*COS(RADIANS(AI1585))))</f>
        <v>#DIV/0!</v>
      </c>
      <c r="AJ1597" s="3" t="e">
        <f>IF(DEGREES(ACOS(SIN(RADIANS(G1597))*SIN(RADIANS(E1595))+COS(RADIANS(G1597))*COS(RADIANS(E1595))*COS(RADIANS(AJ1585))))&gt;90,0,$F$4*$F$5/E1594^2*(SIN(RADIANS(G1597))*SIN(RADIANS(E1595))+COS(RADIANS(G1597))*COS(RADIANS(E1595))*COS(RADIANS(AJ1585))))</f>
        <v>#DIV/0!</v>
      </c>
      <c r="AK1597" s="3">
        <f>IF(DEGREES(ACOS(SIN(RADIANS(G1597))*SIN(RADIANS(E1595))+COS(RADIANS(G1597))*COS(RADIANS(E1595))*COS(RADIANS(AK1585))))&gt;90,0,$F$4*$F$5/E1594^2*(SIN(RADIANS(G1597))*SIN(RADIANS(E1595))+COS(RADIANS(G1597))*COS(RADIANS(E1595))*COS(RADIANS(AK1585))))</f>
        <v>0</v>
      </c>
      <c r="AL1597" s="3">
        <f>IF(DEGREES(ACOS(SIN(RADIANS(G1597))*SIN(RADIANS(E1595))+COS(RADIANS(G1597))*COS(RADIANS(E1595))*COS(RADIANS(AL1585))))&gt;90,0,$F$4*$F$5/E1594^2*(SIN(RADIANS(G1597))*SIN(RADIANS(E1595))+COS(RADIANS(G1597))*COS(RADIANS(E1595))*COS(RADIANS(AL1585))))</f>
        <v>0</v>
      </c>
      <c r="AM1597" s="3">
        <f>IF(DEGREES(ACOS(SIN(RADIANS(G1597))*SIN(RADIANS(E1595))+COS(RADIANS(G1597))*COS(RADIANS(E1595))*COS(RADIANS(AM1585))))&gt;90,0,$F$4*$F$5/E1594^2*(SIN(RADIANS(G1597))*SIN(RADIANS(E1595))+COS(RADIANS(G1597))*COS(RADIANS(E1595))*COS(RADIANS(AM1585))))</f>
        <v>0</v>
      </c>
      <c r="AN1597" s="3">
        <f>IF(DEGREES(ACOS(SIN(RADIANS(G1597))*SIN(RADIANS(E1595))+COS(RADIANS(G1597))*COS(RADIANS(E1595))*COS(RADIANS(AN1585))))&gt;90,0,$F$4*$F$5/E1594^2*(SIN(RADIANS(G1597))*SIN(RADIANS(E1595))+COS(RADIANS(G1597))*COS(RADIANS(E1595))*COS(RADIANS(AN1585))))</f>
        <v>0</v>
      </c>
      <c r="AO1597" s="3">
        <f>IF(DEGREES(ACOS(SIN(RADIANS(G1597))*SIN(RADIANS(E1595))+COS(RADIANS(G1597))*COS(RADIANS(E1595))*COS(RADIANS(AO1585))))&gt;90,0,$F$4*$F$5/E1594^2*(SIN(RADIANS(G1597))*SIN(RADIANS(E1595))+COS(RADIANS(G1597))*COS(RADIANS(E1595))*COS(RADIANS(AO1585))))</f>
        <v>0</v>
      </c>
      <c r="AP1597" s="3">
        <f>IF(DEGREES(ACOS(SIN(RADIANS(G1597))*SIN(RADIANS(E1595))+COS(RADIANS(G1597))*COS(RADIANS(E1595))*COS(RADIANS(AP1585))))&gt;90,0,$F$4*$F$5/E1594^2*(SIN(RADIANS(G1597))*SIN(RADIANS(E1595))+COS(RADIANS(G1597))*COS(RADIANS(E1595))*COS(RADIANS(AP1585))))</f>
        <v>0</v>
      </c>
      <c r="AQ1597" s="3">
        <f>IF(DEGREES(ACOS(SIN(RADIANS(G1597))*SIN(RADIANS(E1595))+COS(RADIANS(G1597))*COS(RADIANS(E1595))*COS(RADIANS(AQ1585))))&gt;90,0,$F$4*$F$5/E1594^2*(SIN(RADIANS(G1597))*SIN(RADIANS(E1595))+COS(RADIANS(G1597))*COS(RADIANS(E1595))*COS(RADIANS(AQ1585))))</f>
        <v>0</v>
      </c>
      <c r="AR1597" s="3">
        <f>IF(DEGREES(ACOS(SIN(RADIANS(G1597))*SIN(RADIANS(E1595))+COS(RADIANS(G1597))*COS(RADIANS(E1595))*COS(RADIANS(AR1585))))&gt;90,0,$F$4*$F$5/E1594^2*(SIN(RADIANS(G1597))*SIN(RADIANS(E1595))+COS(RADIANS(G1597))*COS(RADIANS(E1595))*COS(RADIANS(AR1585))))</f>
        <v>0</v>
      </c>
    </row>
    <row r="1598" spans="2:44" ht="15.75" customHeight="1" x14ac:dyDescent="0.2">
      <c r="G1598" s="3">
        <v>-20</v>
      </c>
      <c r="I1598" s="3">
        <f>IF(DEGREES(ACOS(SIN(RADIANS(G1598))*SIN(RADIANS(E1595))+COS(RADIANS(G1598))*COS(RADIANS(E1595))*COS(RADIANS(I1585))))&gt;90,0,$F$4*$F$5/E1594^2*(SIN(RADIANS(G1598))*SIN(RADIANS(E1595))+COS(RADIANS(G1598))*COS(RADIANS(E1595))*COS(RADIANS(I1585))))</f>
        <v>0</v>
      </c>
      <c r="J1598" s="3">
        <f>IF(DEGREES(ACOS(SIN(RADIANS(G1598))*SIN(RADIANS(E1595))+COS(RADIANS(G1598))*COS(RADIANS(E1595))*COS(RADIANS(J1585))))&gt;90,0,$F$4*$F$5/E1594^2*(SIN(RADIANS(G1598))*SIN(RADIANS(E1595))+COS(RADIANS(G1598))*COS(RADIANS(E1595))*COS(RADIANS(J1585))))</f>
        <v>0</v>
      </c>
      <c r="K1598" s="3">
        <f>IF(DEGREES(ACOS(SIN(RADIANS(G1598))*SIN(RADIANS(E1595))+COS(RADIANS(G1598))*COS(RADIANS(E1595))*COS(RADIANS(K1585))))&gt;90,0,$F$4*$F$5/E1594^2*(SIN(RADIANS(G1598))*SIN(RADIANS(E1595))+COS(RADIANS(G1598))*COS(RADIANS(E1595))*COS(RADIANS(K1585))))</f>
        <v>0</v>
      </c>
      <c r="L1598" s="3">
        <f>IF(DEGREES(ACOS(SIN(RADIANS(G1598))*SIN(RADIANS(E1595))+COS(RADIANS(G1598))*COS(RADIANS(E1595))*COS(RADIANS(L1585))))&gt;90,0,$F$4*$F$5/E1594^2*(SIN(RADIANS(G1598))*SIN(RADIANS(E1595))+COS(RADIANS(G1598))*COS(RADIANS(E1595))*COS(RADIANS(L1585))))</f>
        <v>0</v>
      </c>
      <c r="M1598" s="3">
        <f>IF(DEGREES(ACOS(SIN(RADIANS(G1598))*SIN(RADIANS(E1595))+COS(RADIANS(G1598))*COS(RADIANS(E1595))*COS(RADIANS(M1585))))&gt;90,0,$F$4*$F$5/E1594^2*(SIN(RADIANS(G1598))*SIN(RADIANS(E1595))+COS(RADIANS(G1598))*COS(RADIANS(E1595))*COS(RADIANS(M1585))))</f>
        <v>0</v>
      </c>
      <c r="N1598" s="3">
        <f>IF(DEGREES(ACOS(SIN(RADIANS(G1598))*SIN(RADIANS(E1595))+COS(RADIANS(G1598))*COS(RADIANS(E1595))*COS(RADIANS(N1585))))&gt;90,0,$F$4*$F$5/E1594^2*(SIN(RADIANS(G1598))*SIN(RADIANS(E1595))+COS(RADIANS(G1598))*COS(RADIANS(E1595))*COS(RADIANS(N1585))))</f>
        <v>0</v>
      </c>
      <c r="O1598" s="3">
        <f>IF(DEGREES(ACOS(SIN(RADIANS(G1598))*SIN(RADIANS(E1595))+COS(RADIANS(G1598))*COS(RADIANS(E1595))*COS(RADIANS(O1585))))&gt;90,0,$F$4*$F$5/E1594^2*(SIN(RADIANS(G1598))*SIN(RADIANS(E1595))+COS(RADIANS(G1598))*COS(RADIANS(E1595))*COS(RADIANS(O1585))))</f>
        <v>0</v>
      </c>
      <c r="P1598" s="3">
        <f>IF(DEGREES(ACOS(SIN(RADIANS(G1598))*SIN(RADIANS(E1595))+COS(RADIANS(G1598))*COS(RADIANS(E1595))*COS(RADIANS(P1585))))&gt;90,0,$F$4*$F$5/E1594^2*(SIN(RADIANS(G1598))*SIN(RADIANS(E1595))+COS(RADIANS(G1598))*COS(RADIANS(E1595))*COS(RADIANS(P1585))))</f>
        <v>0</v>
      </c>
      <c r="Q1598" s="3">
        <f>IF(DEGREES(ACOS(SIN(RADIANS(G1598))*SIN(RADIANS(E1595))+COS(RADIANS(G1598))*COS(RADIANS(E1595))*COS(RADIANS(Q1585))))&gt;90,0,$F$4*$F$5/E1594^2*(SIN(RADIANS(G1598))*SIN(RADIANS(E1595))+COS(RADIANS(G1598))*COS(RADIANS(E1595))*COS(RADIANS(Q1585))))</f>
        <v>0</v>
      </c>
      <c r="R1598" s="3" t="e">
        <f>IF(DEGREES(ACOS(SIN(RADIANS(G1598))*SIN(RADIANS(E1595))+COS(RADIANS(G1598))*COS(RADIANS(E1595))*COS(RADIANS(R1585))))&gt;90,0,$F$4*$F$5/E1594^2*(SIN(RADIANS(G1598))*SIN(RADIANS(E1595))+COS(RADIANS(G1598))*COS(RADIANS(E1595))*COS(RADIANS(R1585))))</f>
        <v>#DIV/0!</v>
      </c>
      <c r="S1598" s="3" t="e">
        <f>IF(DEGREES(ACOS(SIN(RADIANS(G1598))*SIN(RADIANS(E1595))+COS(RADIANS(G1598))*COS(RADIANS(E1595))*COS(RADIANS(S1585))))&gt;90,0,$F$4*$F$5/E1594^2*(SIN(RADIANS(G1598))*SIN(RADIANS(E1595))+COS(RADIANS(G1598))*COS(RADIANS(E1595))*COS(RADIANS(S1585))))</f>
        <v>#DIV/0!</v>
      </c>
      <c r="T1598" s="3" t="e">
        <f>IF(DEGREES(ACOS(SIN(RADIANS(G1598))*SIN(RADIANS(E1595))+COS(RADIANS(G1598))*COS(RADIANS(E1595))*COS(RADIANS(T1585))))&gt;90,0,$F$4*$F$5/E1594^2*(SIN(RADIANS(G1598))*SIN(RADIANS(E1595))+COS(RADIANS(G1598))*COS(RADIANS(E1595))*COS(RADIANS(T1585))))</f>
        <v>#DIV/0!</v>
      </c>
      <c r="U1598" s="3" t="e">
        <f>IF(DEGREES(ACOS(SIN(RADIANS(G1598))*SIN(RADIANS(E1595))+COS(RADIANS(G1598))*COS(RADIANS(E1595))*COS(RADIANS(U1585))))&gt;90,0,$F$4*$F$5/E1594^2*(SIN(RADIANS(G1598))*SIN(RADIANS(E1595))+COS(RADIANS(G1598))*COS(RADIANS(E1595))*COS(RADIANS(U1585))))</f>
        <v>#DIV/0!</v>
      </c>
      <c r="V1598" s="3" t="e">
        <f>IF(DEGREES(ACOS(SIN(RADIANS(G1598))*SIN(RADIANS(E1595))+COS(RADIANS(G1598))*COS(RADIANS(E1595))*COS(RADIANS(V1585))))&gt;90,0,$F$4*$F$5/E1594^2*(SIN(RADIANS(G1598))*SIN(RADIANS(E1595))+COS(RADIANS(G1598))*COS(RADIANS(E1595))*COS(RADIANS(V1585))))</f>
        <v>#DIV/0!</v>
      </c>
      <c r="W1598" s="3" t="e">
        <f>IF(DEGREES(ACOS(SIN(RADIANS(G1598))*SIN(RADIANS(E1595))+COS(RADIANS(G1598))*COS(RADIANS(E1595))*COS(RADIANS(W1585))))&gt;90,0,$F$4*$F$5/E1594^2*(SIN(RADIANS(G1598))*SIN(RADIANS(E1595))+COS(RADIANS(G1598))*COS(RADIANS(E1595))*COS(RADIANS(W1585))))</f>
        <v>#DIV/0!</v>
      </c>
      <c r="X1598" s="3" t="e">
        <f>IF(DEGREES(ACOS(SIN(RADIANS(G1598))*SIN(RADIANS(E1595))+COS(RADIANS(G1598))*COS(RADIANS(E1595))*COS(RADIANS(X1585))))&gt;90,0,$F$4*$F$5/E1594^2*(SIN(RADIANS(G1598))*SIN(RADIANS(E1595))+COS(RADIANS(G1598))*COS(RADIANS(E1595))*COS(RADIANS(X1585))))</f>
        <v>#DIV/0!</v>
      </c>
      <c r="Y1598" s="3" t="e">
        <f>IF(DEGREES(ACOS(SIN(RADIANS(G1598))*SIN(RADIANS(E1595))+COS(RADIANS(G1598))*COS(RADIANS(E1595))*COS(RADIANS(Y1585))))&gt;90,0,$F$4*$F$5/E1594^2*(SIN(RADIANS(G1598))*SIN(RADIANS(E1595))+COS(RADIANS(G1598))*COS(RADIANS(E1595))*COS(RADIANS(Y1585))))</f>
        <v>#DIV/0!</v>
      </c>
      <c r="Z1598" s="3" t="e">
        <f>IF(DEGREES(ACOS(SIN(RADIANS(G1598))*SIN(RADIANS(E1595))+COS(RADIANS(G1598))*COS(RADIANS(E1595))*COS(RADIANS(Z1585))))&gt;90,0,$F$4*$F$5/E1594^2*(SIN(RADIANS(G1598))*SIN(RADIANS(E1595))+COS(RADIANS(G1598))*COS(RADIANS(E1595))*COS(RADIANS(Z1585))))</f>
        <v>#DIV/0!</v>
      </c>
      <c r="AA1598" s="3" t="e">
        <f>IF(DEGREES(ACOS(SIN(RADIANS(G1598))*SIN(RADIANS(E1595))+COS(RADIANS(G1598))*COS(RADIANS(E1595))*COS(RADIANS(AA1585))))&gt;90,0,$F$4*$F$5/E1594^2*(SIN(RADIANS(G1598))*SIN(RADIANS(E1595))+COS(RADIANS(G1598))*COS(RADIANS(E1595))*COS(RADIANS(AA1585))))</f>
        <v>#DIV/0!</v>
      </c>
      <c r="AB1598" s="3" t="e">
        <f>IF(DEGREES(ACOS(SIN(RADIANS(G1598))*SIN(RADIANS(E1595))+COS(RADIANS(G1598))*COS(RADIANS(E1595))*COS(RADIANS(AB1585))))&gt;90,0,$F$4*$F$5/E1594^2*(SIN(RADIANS(G1598))*SIN(RADIANS(E1595))+COS(RADIANS(G1598))*COS(RADIANS(E1595))*COS(RADIANS(AB1585))))</f>
        <v>#DIV/0!</v>
      </c>
      <c r="AC1598" s="3" t="e">
        <f>IF(DEGREES(ACOS(SIN(RADIANS(G1598))*SIN(RADIANS(E1595))+COS(RADIANS(G1598))*COS(RADIANS(E1595))*COS(RADIANS(AC1585))))&gt;90,0,$F$4*$F$5/E1594^2*(SIN(RADIANS(G1598))*SIN(RADIANS(E1595))+COS(RADIANS(G1598))*COS(RADIANS(E1595))*COS(RADIANS(AC1585))))</f>
        <v>#DIV/0!</v>
      </c>
      <c r="AD1598" s="3" t="e">
        <f>IF(DEGREES(ACOS(SIN(RADIANS(G1598))*SIN(RADIANS(E1595))+COS(RADIANS(G1598))*COS(RADIANS(E1595))*COS(RADIANS(AD1585))))&gt;90,0,$F$4*$F$5/E1594^2*(SIN(RADIANS(G1598))*SIN(RADIANS(E1595))+COS(RADIANS(G1598))*COS(RADIANS(E1595))*COS(RADIANS(AD1585))))</f>
        <v>#DIV/0!</v>
      </c>
      <c r="AE1598" s="3" t="e">
        <f>IF(DEGREES(ACOS(SIN(RADIANS(G1598))*SIN(RADIANS(E1595))+COS(RADIANS(G1598))*COS(RADIANS(E1595))*COS(RADIANS(AE1585))))&gt;90,0,$F$4*$F$5/E1594^2*(SIN(RADIANS(G1598))*SIN(RADIANS(E1595))+COS(RADIANS(G1598))*COS(RADIANS(E1595))*COS(RADIANS(AE1585))))</f>
        <v>#DIV/0!</v>
      </c>
      <c r="AF1598" s="3" t="e">
        <f>IF(DEGREES(ACOS(SIN(RADIANS(G1598))*SIN(RADIANS(E1595))+COS(RADIANS(G1598))*COS(RADIANS(E1595))*COS(RADIANS(AF1585))))&gt;90,0,$F$4*$F$5/E1594^2*(SIN(RADIANS(G1598))*SIN(RADIANS(E1595))+COS(RADIANS(G1598))*COS(RADIANS(E1595))*COS(RADIANS(AF1585))))</f>
        <v>#DIV/0!</v>
      </c>
      <c r="AG1598" s="3" t="e">
        <f>IF(DEGREES(ACOS(SIN(RADIANS(G1598))*SIN(RADIANS(E1595))+COS(RADIANS(G1598))*COS(RADIANS(E1595))*COS(RADIANS(AG1585))))&gt;90,0,$F$4*$F$5/E1594^2*(SIN(RADIANS(G1598))*SIN(RADIANS(E1595))+COS(RADIANS(G1598))*COS(RADIANS(E1595))*COS(RADIANS(AG1585))))</f>
        <v>#DIV/0!</v>
      </c>
      <c r="AH1598" s="3" t="e">
        <f>IF(DEGREES(ACOS(SIN(RADIANS(G1598))*SIN(RADIANS(E1595))+COS(RADIANS(G1598))*COS(RADIANS(E1595))*COS(RADIANS(AH1585))))&gt;90,0,$F$4*$F$5/E1594^2*(SIN(RADIANS(G1598))*SIN(RADIANS(E1595))+COS(RADIANS(G1598))*COS(RADIANS(E1595))*COS(RADIANS(AH1585))))</f>
        <v>#DIV/0!</v>
      </c>
      <c r="AI1598" s="3" t="e">
        <f>IF(DEGREES(ACOS(SIN(RADIANS(G1598))*SIN(RADIANS(E1595))+COS(RADIANS(G1598))*COS(RADIANS(E1595))*COS(RADIANS(AI1585))))&gt;90,0,$F$4*$F$5/E1594^2*(SIN(RADIANS(G1598))*SIN(RADIANS(E1595))+COS(RADIANS(G1598))*COS(RADIANS(E1595))*COS(RADIANS(AI1585))))</f>
        <v>#DIV/0!</v>
      </c>
      <c r="AJ1598" s="3" t="e">
        <f>IF(DEGREES(ACOS(SIN(RADIANS(G1598))*SIN(RADIANS(E1595))+COS(RADIANS(G1598))*COS(RADIANS(E1595))*COS(RADIANS(AJ1585))))&gt;90,0,$F$4*$F$5/E1594^2*(SIN(RADIANS(G1598))*SIN(RADIANS(E1595))+COS(RADIANS(G1598))*COS(RADIANS(E1595))*COS(RADIANS(AJ1585))))</f>
        <v>#DIV/0!</v>
      </c>
      <c r="AK1598" s="3">
        <f>IF(DEGREES(ACOS(SIN(RADIANS(G1598))*SIN(RADIANS(E1595))+COS(RADIANS(G1598))*COS(RADIANS(E1595))*COS(RADIANS(AK1585))))&gt;90,0,$F$4*$F$5/E1594^2*(SIN(RADIANS(G1598))*SIN(RADIANS(E1595))+COS(RADIANS(G1598))*COS(RADIANS(E1595))*COS(RADIANS(AK1585))))</f>
        <v>0</v>
      </c>
      <c r="AL1598" s="3">
        <f>IF(DEGREES(ACOS(SIN(RADIANS(G1598))*SIN(RADIANS(E1595))+COS(RADIANS(G1598))*COS(RADIANS(E1595))*COS(RADIANS(AL1585))))&gt;90,0,$F$4*$F$5/E1594^2*(SIN(RADIANS(G1598))*SIN(RADIANS(E1595))+COS(RADIANS(G1598))*COS(RADIANS(E1595))*COS(RADIANS(AL1585))))</f>
        <v>0</v>
      </c>
      <c r="AM1598" s="3">
        <f>IF(DEGREES(ACOS(SIN(RADIANS(G1598))*SIN(RADIANS(E1595))+COS(RADIANS(G1598))*COS(RADIANS(E1595))*COS(RADIANS(AM1585))))&gt;90,0,$F$4*$F$5/E1594^2*(SIN(RADIANS(G1598))*SIN(RADIANS(E1595))+COS(RADIANS(G1598))*COS(RADIANS(E1595))*COS(RADIANS(AM1585))))</f>
        <v>0</v>
      </c>
      <c r="AN1598" s="3">
        <f>IF(DEGREES(ACOS(SIN(RADIANS(G1598))*SIN(RADIANS(E1595))+COS(RADIANS(G1598))*COS(RADIANS(E1595))*COS(RADIANS(AN1585))))&gt;90,0,$F$4*$F$5/E1594^2*(SIN(RADIANS(G1598))*SIN(RADIANS(E1595))+COS(RADIANS(G1598))*COS(RADIANS(E1595))*COS(RADIANS(AN1585))))</f>
        <v>0</v>
      </c>
      <c r="AO1598" s="3">
        <f>IF(DEGREES(ACOS(SIN(RADIANS(G1598))*SIN(RADIANS(E1595))+COS(RADIANS(G1598))*COS(RADIANS(E1595))*COS(RADIANS(AO1585))))&gt;90,0,$F$4*$F$5/E1594^2*(SIN(RADIANS(G1598))*SIN(RADIANS(E1595))+COS(RADIANS(G1598))*COS(RADIANS(E1595))*COS(RADIANS(AO1585))))</f>
        <v>0</v>
      </c>
      <c r="AP1598" s="3">
        <f>IF(DEGREES(ACOS(SIN(RADIANS(G1598))*SIN(RADIANS(E1595))+COS(RADIANS(G1598))*COS(RADIANS(E1595))*COS(RADIANS(AP1585))))&gt;90,0,$F$4*$F$5/E1594^2*(SIN(RADIANS(G1598))*SIN(RADIANS(E1595))+COS(RADIANS(G1598))*COS(RADIANS(E1595))*COS(RADIANS(AP1585))))</f>
        <v>0</v>
      </c>
      <c r="AQ1598" s="3">
        <f>IF(DEGREES(ACOS(SIN(RADIANS(G1598))*SIN(RADIANS(E1595))+COS(RADIANS(G1598))*COS(RADIANS(E1595))*COS(RADIANS(AQ1585))))&gt;90,0,$F$4*$F$5/E1594^2*(SIN(RADIANS(G1598))*SIN(RADIANS(E1595))+COS(RADIANS(G1598))*COS(RADIANS(E1595))*COS(RADIANS(AQ1585))))</f>
        <v>0</v>
      </c>
      <c r="AR1598" s="3">
        <f>IF(DEGREES(ACOS(SIN(RADIANS(G1598))*SIN(RADIANS(E1595))+COS(RADIANS(G1598))*COS(RADIANS(E1595))*COS(RADIANS(AR1585))))&gt;90,0,$F$4*$F$5/E1594^2*(SIN(RADIANS(G1598))*SIN(RADIANS(E1595))+COS(RADIANS(G1598))*COS(RADIANS(E1595))*COS(RADIANS(AR1585))))</f>
        <v>0</v>
      </c>
    </row>
    <row r="1599" spans="2:44" ht="15.75" customHeight="1" x14ac:dyDescent="0.2">
      <c r="G1599" s="3">
        <v>-30</v>
      </c>
      <c r="I1599" s="3">
        <f>IF(DEGREES(ACOS(SIN(RADIANS(G1599))*SIN(RADIANS(E1595))+COS(RADIANS(G1599))*COS(RADIANS(E1595))*COS(RADIANS(I1585))))&gt;90,0,$F$4*$F$5/E1594^2*(SIN(RADIANS(G1599))*SIN(RADIANS(E1595))+COS(RADIANS(G1599))*COS(RADIANS(E1595))*COS(RADIANS(I1585))))</f>
        <v>0</v>
      </c>
      <c r="J1599" s="3">
        <f>IF(DEGREES(ACOS(SIN(RADIANS(G1599))*SIN(RADIANS(E1595))+COS(RADIANS(G1599))*COS(RADIANS(E1595))*COS(RADIANS(J1585))))&gt;90,0,$F$4*$F$5/E1594^2*(SIN(RADIANS(G1599))*SIN(RADIANS(E1595))+COS(RADIANS(G1599))*COS(RADIANS(E1595))*COS(RADIANS(J1585))))</f>
        <v>0</v>
      </c>
      <c r="K1599" s="3">
        <f>IF(DEGREES(ACOS(SIN(RADIANS(G1599))*SIN(RADIANS(E1595))+COS(RADIANS(G1599))*COS(RADIANS(E1595))*COS(RADIANS(K1585))))&gt;90,0,$F$4*$F$5/E1594^2*(SIN(RADIANS(G1599))*SIN(RADIANS(E1595))+COS(RADIANS(G1599))*COS(RADIANS(E1595))*COS(RADIANS(K1585))))</f>
        <v>0</v>
      </c>
      <c r="L1599" s="3">
        <f>IF(DEGREES(ACOS(SIN(RADIANS(G1599))*SIN(RADIANS(E1595))+COS(RADIANS(G1599))*COS(RADIANS(E1595))*COS(RADIANS(L1585))))&gt;90,0,$F$4*$F$5/E1594^2*(SIN(RADIANS(G1599))*SIN(RADIANS(E1595))+COS(RADIANS(G1599))*COS(RADIANS(E1595))*COS(RADIANS(L1585))))</f>
        <v>0</v>
      </c>
      <c r="M1599" s="3">
        <f>IF(DEGREES(ACOS(SIN(RADIANS(G1599))*SIN(RADIANS(E1595))+COS(RADIANS(G1599))*COS(RADIANS(E1595))*COS(RADIANS(M1585))))&gt;90,0,$F$4*$F$5/E1594^2*(SIN(RADIANS(G1599))*SIN(RADIANS(E1595))+COS(RADIANS(G1599))*COS(RADIANS(E1595))*COS(RADIANS(M1585))))</f>
        <v>0</v>
      </c>
      <c r="N1599" s="3">
        <f>IF(DEGREES(ACOS(SIN(RADIANS(G1599))*SIN(RADIANS(E1595))+COS(RADIANS(G1599))*COS(RADIANS(E1595))*COS(RADIANS(N1585))))&gt;90,0,$F$4*$F$5/E1594^2*(SIN(RADIANS(G1599))*SIN(RADIANS(E1595))+COS(RADIANS(G1599))*COS(RADIANS(E1595))*COS(RADIANS(N1585))))</f>
        <v>0</v>
      </c>
      <c r="O1599" s="3">
        <f>IF(DEGREES(ACOS(SIN(RADIANS(G1599))*SIN(RADIANS(E1595))+COS(RADIANS(G1599))*COS(RADIANS(E1595))*COS(RADIANS(O1585))))&gt;90,0,$F$4*$F$5/E1594^2*(SIN(RADIANS(G1599))*SIN(RADIANS(E1595))+COS(RADIANS(G1599))*COS(RADIANS(E1595))*COS(RADIANS(O1585))))</f>
        <v>0</v>
      </c>
      <c r="P1599" s="3">
        <f>IF(DEGREES(ACOS(SIN(RADIANS(G1599))*SIN(RADIANS(E1595))+COS(RADIANS(G1599))*COS(RADIANS(E1595))*COS(RADIANS(P1585))))&gt;90,0,$F$4*$F$5/E1594^2*(SIN(RADIANS(G1599))*SIN(RADIANS(E1595))+COS(RADIANS(G1599))*COS(RADIANS(E1595))*COS(RADIANS(P1585))))</f>
        <v>0</v>
      </c>
      <c r="Q1599" s="3">
        <f>IF(DEGREES(ACOS(SIN(RADIANS(G1599))*SIN(RADIANS(E1595))+COS(RADIANS(G1599))*COS(RADIANS(E1595))*COS(RADIANS(Q1585))))&gt;90,0,$F$4*$F$5/E1594^2*(SIN(RADIANS(G1599))*SIN(RADIANS(E1595))+COS(RADIANS(G1599))*COS(RADIANS(E1595))*COS(RADIANS(Q1585))))</f>
        <v>0</v>
      </c>
      <c r="R1599" s="3" t="e">
        <f>IF(DEGREES(ACOS(SIN(RADIANS(G1599))*SIN(RADIANS(E1595))+COS(RADIANS(G1599))*COS(RADIANS(E1595))*COS(RADIANS(R1585))))&gt;90,0,$F$4*$F$5/E1594^2*(SIN(RADIANS(G1599))*SIN(RADIANS(E1595))+COS(RADIANS(G1599))*COS(RADIANS(E1595))*COS(RADIANS(R1585))))</f>
        <v>#DIV/0!</v>
      </c>
      <c r="S1599" s="3" t="e">
        <f>IF(DEGREES(ACOS(SIN(RADIANS(G1599))*SIN(RADIANS(E1595))+COS(RADIANS(G1599))*COS(RADIANS(E1595))*COS(RADIANS(S1585))))&gt;90,0,$F$4*$F$5/E1594^2*(SIN(RADIANS(G1599))*SIN(RADIANS(E1595))+COS(RADIANS(G1599))*COS(RADIANS(E1595))*COS(RADIANS(S1585))))</f>
        <v>#DIV/0!</v>
      </c>
      <c r="T1599" s="3" t="e">
        <f>IF(DEGREES(ACOS(SIN(RADIANS(G1599))*SIN(RADIANS(E1595))+COS(RADIANS(G1599))*COS(RADIANS(E1595))*COS(RADIANS(T1585))))&gt;90,0,$F$4*$F$5/E1594^2*(SIN(RADIANS(G1599))*SIN(RADIANS(E1595))+COS(RADIANS(G1599))*COS(RADIANS(E1595))*COS(RADIANS(T1585))))</f>
        <v>#DIV/0!</v>
      </c>
      <c r="U1599" s="3" t="e">
        <f>IF(DEGREES(ACOS(SIN(RADIANS(G1599))*SIN(RADIANS(E1595))+COS(RADIANS(G1599))*COS(RADIANS(E1595))*COS(RADIANS(U1585))))&gt;90,0,$F$4*$F$5/E1594^2*(SIN(RADIANS(G1599))*SIN(RADIANS(E1595))+COS(RADIANS(G1599))*COS(RADIANS(E1595))*COS(RADIANS(U1585))))</f>
        <v>#DIV/0!</v>
      </c>
      <c r="V1599" s="3" t="e">
        <f>IF(DEGREES(ACOS(SIN(RADIANS(G1599))*SIN(RADIANS(E1595))+COS(RADIANS(G1599))*COS(RADIANS(E1595))*COS(RADIANS(V1585))))&gt;90,0,$F$4*$F$5/E1594^2*(SIN(RADIANS(G1599))*SIN(RADIANS(E1595))+COS(RADIANS(G1599))*COS(RADIANS(E1595))*COS(RADIANS(V1585))))</f>
        <v>#DIV/0!</v>
      </c>
      <c r="W1599" s="3" t="e">
        <f>IF(DEGREES(ACOS(SIN(RADIANS(G1599))*SIN(RADIANS(E1595))+COS(RADIANS(G1599))*COS(RADIANS(E1595))*COS(RADIANS(W1585))))&gt;90,0,$F$4*$F$5/E1594^2*(SIN(RADIANS(G1599))*SIN(RADIANS(E1595))+COS(RADIANS(G1599))*COS(RADIANS(E1595))*COS(RADIANS(W1585))))</f>
        <v>#DIV/0!</v>
      </c>
      <c r="X1599" s="3" t="e">
        <f>IF(DEGREES(ACOS(SIN(RADIANS(G1599))*SIN(RADIANS(E1595))+COS(RADIANS(G1599))*COS(RADIANS(E1595))*COS(RADIANS(X1585))))&gt;90,0,$F$4*$F$5/E1594^2*(SIN(RADIANS(G1599))*SIN(RADIANS(E1595))+COS(RADIANS(G1599))*COS(RADIANS(E1595))*COS(RADIANS(X1585))))</f>
        <v>#DIV/0!</v>
      </c>
      <c r="Y1599" s="3" t="e">
        <f>IF(DEGREES(ACOS(SIN(RADIANS(G1599))*SIN(RADIANS(E1595))+COS(RADIANS(G1599))*COS(RADIANS(E1595))*COS(RADIANS(Y1585))))&gt;90,0,$F$4*$F$5/E1594^2*(SIN(RADIANS(G1599))*SIN(RADIANS(E1595))+COS(RADIANS(G1599))*COS(RADIANS(E1595))*COS(RADIANS(Y1585))))</f>
        <v>#DIV/0!</v>
      </c>
      <c r="Z1599" s="3" t="e">
        <f>IF(DEGREES(ACOS(SIN(RADIANS(G1599))*SIN(RADIANS(E1595))+COS(RADIANS(G1599))*COS(RADIANS(E1595))*COS(RADIANS(Z1585))))&gt;90,0,$F$4*$F$5/E1594^2*(SIN(RADIANS(G1599))*SIN(RADIANS(E1595))+COS(RADIANS(G1599))*COS(RADIANS(E1595))*COS(RADIANS(Z1585))))</f>
        <v>#DIV/0!</v>
      </c>
      <c r="AA1599" s="3" t="e">
        <f>IF(DEGREES(ACOS(SIN(RADIANS(G1599))*SIN(RADIANS(E1595))+COS(RADIANS(G1599))*COS(RADIANS(E1595))*COS(RADIANS(AA1585))))&gt;90,0,$F$4*$F$5/E1594^2*(SIN(RADIANS(G1599))*SIN(RADIANS(E1595))+COS(RADIANS(G1599))*COS(RADIANS(E1595))*COS(RADIANS(AA1585))))</f>
        <v>#DIV/0!</v>
      </c>
      <c r="AB1599" s="3" t="e">
        <f>IF(DEGREES(ACOS(SIN(RADIANS(G1599))*SIN(RADIANS(E1595))+COS(RADIANS(G1599))*COS(RADIANS(E1595))*COS(RADIANS(AB1585))))&gt;90,0,$F$4*$F$5/E1594^2*(SIN(RADIANS(G1599))*SIN(RADIANS(E1595))+COS(RADIANS(G1599))*COS(RADIANS(E1595))*COS(RADIANS(AB1585))))</f>
        <v>#DIV/0!</v>
      </c>
      <c r="AC1599" s="3" t="e">
        <f>IF(DEGREES(ACOS(SIN(RADIANS(G1599))*SIN(RADIANS(E1595))+COS(RADIANS(G1599))*COS(RADIANS(E1595))*COS(RADIANS(AC1585))))&gt;90,0,$F$4*$F$5/E1594^2*(SIN(RADIANS(G1599))*SIN(RADIANS(E1595))+COS(RADIANS(G1599))*COS(RADIANS(E1595))*COS(RADIANS(AC1585))))</f>
        <v>#DIV/0!</v>
      </c>
      <c r="AD1599" s="3" t="e">
        <f>IF(DEGREES(ACOS(SIN(RADIANS(G1599))*SIN(RADIANS(E1595))+COS(RADIANS(G1599))*COS(RADIANS(E1595))*COS(RADIANS(AD1585))))&gt;90,0,$F$4*$F$5/E1594^2*(SIN(RADIANS(G1599))*SIN(RADIANS(E1595))+COS(RADIANS(G1599))*COS(RADIANS(E1595))*COS(RADIANS(AD1585))))</f>
        <v>#DIV/0!</v>
      </c>
      <c r="AE1599" s="3" t="e">
        <f>IF(DEGREES(ACOS(SIN(RADIANS(G1599))*SIN(RADIANS(E1595))+COS(RADIANS(G1599))*COS(RADIANS(E1595))*COS(RADIANS(AE1585))))&gt;90,0,$F$4*$F$5/E1594^2*(SIN(RADIANS(G1599))*SIN(RADIANS(E1595))+COS(RADIANS(G1599))*COS(RADIANS(E1595))*COS(RADIANS(AE1585))))</f>
        <v>#DIV/0!</v>
      </c>
      <c r="AF1599" s="3" t="e">
        <f>IF(DEGREES(ACOS(SIN(RADIANS(G1599))*SIN(RADIANS(E1595))+COS(RADIANS(G1599))*COS(RADIANS(E1595))*COS(RADIANS(AF1585))))&gt;90,0,$F$4*$F$5/E1594^2*(SIN(RADIANS(G1599))*SIN(RADIANS(E1595))+COS(RADIANS(G1599))*COS(RADIANS(E1595))*COS(RADIANS(AF1585))))</f>
        <v>#DIV/0!</v>
      </c>
      <c r="AG1599" s="3" t="e">
        <f>IF(DEGREES(ACOS(SIN(RADIANS(G1599))*SIN(RADIANS(E1595))+COS(RADIANS(G1599))*COS(RADIANS(E1595))*COS(RADIANS(AG1585))))&gt;90,0,$F$4*$F$5/E1594^2*(SIN(RADIANS(G1599))*SIN(RADIANS(E1595))+COS(RADIANS(G1599))*COS(RADIANS(E1595))*COS(RADIANS(AG1585))))</f>
        <v>#DIV/0!</v>
      </c>
      <c r="AH1599" s="3" t="e">
        <f>IF(DEGREES(ACOS(SIN(RADIANS(G1599))*SIN(RADIANS(E1595))+COS(RADIANS(G1599))*COS(RADIANS(E1595))*COS(RADIANS(AH1585))))&gt;90,0,$F$4*$F$5/E1594^2*(SIN(RADIANS(G1599))*SIN(RADIANS(E1595))+COS(RADIANS(G1599))*COS(RADIANS(E1595))*COS(RADIANS(AH1585))))</f>
        <v>#DIV/0!</v>
      </c>
      <c r="AI1599" s="3" t="e">
        <f>IF(DEGREES(ACOS(SIN(RADIANS(G1599))*SIN(RADIANS(E1595))+COS(RADIANS(G1599))*COS(RADIANS(E1595))*COS(RADIANS(AI1585))))&gt;90,0,$F$4*$F$5/E1594^2*(SIN(RADIANS(G1599))*SIN(RADIANS(E1595))+COS(RADIANS(G1599))*COS(RADIANS(E1595))*COS(RADIANS(AI1585))))</f>
        <v>#DIV/0!</v>
      </c>
      <c r="AJ1599" s="3" t="e">
        <f>IF(DEGREES(ACOS(SIN(RADIANS(G1599))*SIN(RADIANS(E1595))+COS(RADIANS(G1599))*COS(RADIANS(E1595))*COS(RADIANS(AJ1585))))&gt;90,0,$F$4*$F$5/E1594^2*(SIN(RADIANS(G1599))*SIN(RADIANS(E1595))+COS(RADIANS(G1599))*COS(RADIANS(E1595))*COS(RADIANS(AJ1585))))</f>
        <v>#DIV/0!</v>
      </c>
      <c r="AK1599" s="3">
        <f>IF(DEGREES(ACOS(SIN(RADIANS(G1599))*SIN(RADIANS(E1595))+COS(RADIANS(G1599))*COS(RADIANS(E1595))*COS(RADIANS(AK1585))))&gt;90,0,$F$4*$F$5/E1594^2*(SIN(RADIANS(G1599))*SIN(RADIANS(E1595))+COS(RADIANS(G1599))*COS(RADIANS(E1595))*COS(RADIANS(AK1585))))</f>
        <v>0</v>
      </c>
      <c r="AL1599" s="3">
        <f>IF(DEGREES(ACOS(SIN(RADIANS(G1599))*SIN(RADIANS(E1595))+COS(RADIANS(G1599))*COS(RADIANS(E1595))*COS(RADIANS(AL1585))))&gt;90,0,$F$4*$F$5/E1594^2*(SIN(RADIANS(G1599))*SIN(RADIANS(E1595))+COS(RADIANS(G1599))*COS(RADIANS(E1595))*COS(RADIANS(AL1585))))</f>
        <v>0</v>
      </c>
      <c r="AM1599" s="3">
        <f>IF(DEGREES(ACOS(SIN(RADIANS(G1599))*SIN(RADIANS(E1595))+COS(RADIANS(G1599))*COS(RADIANS(E1595))*COS(RADIANS(AM1585))))&gt;90,0,$F$4*$F$5/E1594^2*(SIN(RADIANS(G1599))*SIN(RADIANS(E1595))+COS(RADIANS(G1599))*COS(RADIANS(E1595))*COS(RADIANS(AM1585))))</f>
        <v>0</v>
      </c>
      <c r="AN1599" s="3">
        <f>IF(DEGREES(ACOS(SIN(RADIANS(G1599))*SIN(RADIANS(E1595))+COS(RADIANS(G1599))*COS(RADIANS(E1595))*COS(RADIANS(AN1585))))&gt;90,0,$F$4*$F$5/E1594^2*(SIN(RADIANS(G1599))*SIN(RADIANS(E1595))+COS(RADIANS(G1599))*COS(RADIANS(E1595))*COS(RADIANS(AN1585))))</f>
        <v>0</v>
      </c>
      <c r="AO1599" s="3">
        <f>IF(DEGREES(ACOS(SIN(RADIANS(G1599))*SIN(RADIANS(E1595))+COS(RADIANS(G1599))*COS(RADIANS(E1595))*COS(RADIANS(AO1585))))&gt;90,0,$F$4*$F$5/E1594^2*(SIN(RADIANS(G1599))*SIN(RADIANS(E1595))+COS(RADIANS(G1599))*COS(RADIANS(E1595))*COS(RADIANS(AO1585))))</f>
        <v>0</v>
      </c>
      <c r="AP1599" s="3">
        <f>IF(DEGREES(ACOS(SIN(RADIANS(G1599))*SIN(RADIANS(E1595))+COS(RADIANS(G1599))*COS(RADIANS(E1595))*COS(RADIANS(AP1585))))&gt;90,0,$F$4*$F$5/E1594^2*(SIN(RADIANS(G1599))*SIN(RADIANS(E1595))+COS(RADIANS(G1599))*COS(RADIANS(E1595))*COS(RADIANS(AP1585))))</f>
        <v>0</v>
      </c>
      <c r="AQ1599" s="3">
        <f>IF(DEGREES(ACOS(SIN(RADIANS(G1599))*SIN(RADIANS(E1595))+COS(RADIANS(G1599))*COS(RADIANS(E1595))*COS(RADIANS(AQ1585))))&gt;90,0,$F$4*$F$5/E1594^2*(SIN(RADIANS(G1599))*SIN(RADIANS(E1595))+COS(RADIANS(G1599))*COS(RADIANS(E1595))*COS(RADIANS(AQ1585))))</f>
        <v>0</v>
      </c>
      <c r="AR1599" s="3">
        <f>IF(DEGREES(ACOS(SIN(RADIANS(G1599))*SIN(RADIANS(E1595))+COS(RADIANS(G1599))*COS(RADIANS(E1595))*COS(RADIANS(AR1585))))&gt;90,0,$F$4*$F$5/E1594^2*(SIN(RADIANS(G1599))*SIN(RADIANS(E1595))+COS(RADIANS(G1599))*COS(RADIANS(E1595))*COS(RADIANS(AR1585))))</f>
        <v>0</v>
      </c>
    </row>
    <row r="1600" spans="2:44" ht="15.75" customHeight="1" x14ac:dyDescent="0.2">
      <c r="G1600" s="3">
        <v>-40</v>
      </c>
      <c r="I1600" s="3">
        <f>IF(DEGREES(ACOS(SIN(RADIANS(G1600))*SIN(RADIANS(E1595))+COS(RADIANS(G1600))*COS(RADIANS(E1595))*COS(RADIANS(I1585))))&gt;90,0,$F$4*$F$5/E1594^2*(SIN(RADIANS(G1600))*SIN(RADIANS(E1595))+COS(RADIANS(G1600))*COS(RADIANS(E1595))*COS(RADIANS(I1585))))</f>
        <v>0</v>
      </c>
      <c r="J1600" s="3">
        <f>IF(DEGREES(ACOS(SIN(RADIANS(G1600))*SIN(RADIANS(E1595))+COS(RADIANS(G1600))*COS(RADIANS(E1595))*COS(RADIANS(J1585))))&gt;90,0,$F$4*$F$5/E1594^2*(SIN(RADIANS(G1600))*SIN(RADIANS(E1595))+COS(RADIANS(G1600))*COS(RADIANS(E1595))*COS(RADIANS(J1585))))</f>
        <v>0</v>
      </c>
      <c r="K1600" s="3">
        <f>IF(DEGREES(ACOS(SIN(RADIANS(G1600))*SIN(RADIANS(E1595))+COS(RADIANS(G1600))*COS(RADIANS(E1595))*COS(RADIANS(K1585))))&gt;90,0,$F$4*$F$5/E1594^2*(SIN(RADIANS(G1600))*SIN(RADIANS(E1595))+COS(RADIANS(G1600))*COS(RADIANS(E1595))*COS(RADIANS(K1585))))</f>
        <v>0</v>
      </c>
      <c r="L1600" s="3">
        <f>IF(DEGREES(ACOS(SIN(RADIANS(G1600))*SIN(RADIANS(E1595))+COS(RADIANS(G1600))*COS(RADIANS(E1595))*COS(RADIANS(L1585))))&gt;90,0,$F$4*$F$5/E1594^2*(SIN(RADIANS(G1600))*SIN(RADIANS(E1595))+COS(RADIANS(G1600))*COS(RADIANS(E1595))*COS(RADIANS(L1585))))</f>
        <v>0</v>
      </c>
      <c r="M1600" s="3">
        <f>IF(DEGREES(ACOS(SIN(RADIANS(G1600))*SIN(RADIANS(E1595))+COS(RADIANS(G1600))*COS(RADIANS(E1595))*COS(RADIANS(M1585))))&gt;90,0,$F$4*$F$5/E1594^2*(SIN(RADIANS(G1600))*SIN(RADIANS(E1595))+COS(RADIANS(G1600))*COS(RADIANS(E1595))*COS(RADIANS(M1585))))</f>
        <v>0</v>
      </c>
      <c r="N1600" s="3">
        <f>IF(DEGREES(ACOS(SIN(RADIANS(G1600))*SIN(RADIANS(E1595))+COS(RADIANS(G1600))*COS(RADIANS(E1595))*COS(RADIANS(N1585))))&gt;90,0,$F$4*$F$5/E1594^2*(SIN(RADIANS(G1600))*SIN(RADIANS(E1595))+COS(RADIANS(G1600))*COS(RADIANS(E1595))*COS(RADIANS(N1585))))</f>
        <v>0</v>
      </c>
      <c r="O1600" s="3">
        <f>IF(DEGREES(ACOS(SIN(RADIANS(G1600))*SIN(RADIANS(E1595))+COS(RADIANS(G1600))*COS(RADIANS(E1595))*COS(RADIANS(O1585))))&gt;90,0,$F$4*$F$5/E1594^2*(SIN(RADIANS(G1600))*SIN(RADIANS(E1595))+COS(RADIANS(G1600))*COS(RADIANS(E1595))*COS(RADIANS(O1585))))</f>
        <v>0</v>
      </c>
      <c r="P1600" s="3">
        <f>IF(DEGREES(ACOS(SIN(RADIANS(G1600))*SIN(RADIANS(E1595))+COS(RADIANS(G1600))*COS(RADIANS(E1595))*COS(RADIANS(P1585))))&gt;90,0,$F$4*$F$5/E1594^2*(SIN(RADIANS(G1600))*SIN(RADIANS(E1595))+COS(RADIANS(G1600))*COS(RADIANS(E1595))*COS(RADIANS(P1585))))</f>
        <v>0</v>
      </c>
      <c r="Q1600" s="3">
        <f>IF(DEGREES(ACOS(SIN(RADIANS(G1600))*SIN(RADIANS(E1595))+COS(RADIANS(G1600))*COS(RADIANS(E1595))*COS(RADIANS(Q1585))))&gt;90,0,$F$4*$F$5/E1594^2*(SIN(RADIANS(G1600))*SIN(RADIANS(E1595))+COS(RADIANS(G1600))*COS(RADIANS(E1595))*COS(RADIANS(Q1585))))</f>
        <v>0</v>
      </c>
      <c r="R1600" s="3" t="e">
        <f>IF(DEGREES(ACOS(SIN(RADIANS(G1600))*SIN(RADIANS(E1595))+COS(RADIANS(G1600))*COS(RADIANS(E1595))*COS(RADIANS(R1585))))&gt;90,0,$F$4*$F$5/E1594^2*(SIN(RADIANS(G1600))*SIN(RADIANS(E1595))+COS(RADIANS(G1600))*COS(RADIANS(E1595))*COS(RADIANS(R1585))))</f>
        <v>#DIV/0!</v>
      </c>
      <c r="S1600" s="3" t="e">
        <f>IF(DEGREES(ACOS(SIN(RADIANS(G1600))*SIN(RADIANS(E1595))+COS(RADIANS(G1600))*COS(RADIANS(E1595))*COS(RADIANS(S1585))))&gt;90,0,$F$4*$F$5/E1594^2*(SIN(RADIANS(G1600))*SIN(RADIANS(E1595))+COS(RADIANS(G1600))*COS(RADIANS(E1595))*COS(RADIANS(S1585))))</f>
        <v>#DIV/0!</v>
      </c>
      <c r="T1600" s="3" t="e">
        <f>IF(DEGREES(ACOS(SIN(RADIANS(G1600))*SIN(RADIANS(E1595))+COS(RADIANS(G1600))*COS(RADIANS(E1595))*COS(RADIANS(T1585))))&gt;90,0,$F$4*$F$5/E1594^2*(SIN(RADIANS(G1600))*SIN(RADIANS(E1595))+COS(RADIANS(G1600))*COS(RADIANS(E1595))*COS(RADIANS(T1585))))</f>
        <v>#DIV/0!</v>
      </c>
      <c r="U1600" s="3" t="e">
        <f>IF(DEGREES(ACOS(SIN(RADIANS(G1600))*SIN(RADIANS(E1595))+COS(RADIANS(G1600))*COS(RADIANS(E1595))*COS(RADIANS(U1585))))&gt;90,0,$F$4*$F$5/E1594^2*(SIN(RADIANS(G1600))*SIN(RADIANS(E1595))+COS(RADIANS(G1600))*COS(RADIANS(E1595))*COS(RADIANS(U1585))))</f>
        <v>#DIV/0!</v>
      </c>
      <c r="V1600" s="3" t="e">
        <f>IF(DEGREES(ACOS(SIN(RADIANS(G1600))*SIN(RADIANS(E1595))+COS(RADIANS(G1600))*COS(RADIANS(E1595))*COS(RADIANS(V1585))))&gt;90,0,$F$4*$F$5/E1594^2*(SIN(RADIANS(G1600))*SIN(RADIANS(E1595))+COS(RADIANS(G1600))*COS(RADIANS(E1595))*COS(RADIANS(V1585))))</f>
        <v>#DIV/0!</v>
      </c>
      <c r="W1600" s="3" t="e">
        <f>IF(DEGREES(ACOS(SIN(RADIANS(G1600))*SIN(RADIANS(E1595))+COS(RADIANS(G1600))*COS(RADIANS(E1595))*COS(RADIANS(W1585))))&gt;90,0,$F$4*$F$5/E1594^2*(SIN(RADIANS(G1600))*SIN(RADIANS(E1595))+COS(RADIANS(G1600))*COS(RADIANS(E1595))*COS(RADIANS(W1585))))</f>
        <v>#DIV/0!</v>
      </c>
      <c r="X1600" s="3" t="e">
        <f>IF(DEGREES(ACOS(SIN(RADIANS(G1600))*SIN(RADIANS(E1595))+COS(RADIANS(G1600))*COS(RADIANS(E1595))*COS(RADIANS(X1585))))&gt;90,0,$F$4*$F$5/E1594^2*(SIN(RADIANS(G1600))*SIN(RADIANS(E1595))+COS(RADIANS(G1600))*COS(RADIANS(E1595))*COS(RADIANS(X1585))))</f>
        <v>#DIV/0!</v>
      </c>
      <c r="Y1600" s="3" t="e">
        <f>IF(DEGREES(ACOS(SIN(RADIANS(G1600))*SIN(RADIANS(E1595))+COS(RADIANS(G1600))*COS(RADIANS(E1595))*COS(RADIANS(Y1585))))&gt;90,0,$F$4*$F$5/E1594^2*(SIN(RADIANS(G1600))*SIN(RADIANS(E1595))+COS(RADIANS(G1600))*COS(RADIANS(E1595))*COS(RADIANS(Y1585))))</f>
        <v>#DIV/0!</v>
      </c>
      <c r="Z1600" s="3" t="e">
        <f>IF(DEGREES(ACOS(SIN(RADIANS(G1600))*SIN(RADIANS(E1595))+COS(RADIANS(G1600))*COS(RADIANS(E1595))*COS(RADIANS(Z1585))))&gt;90,0,$F$4*$F$5/E1594^2*(SIN(RADIANS(G1600))*SIN(RADIANS(E1595))+COS(RADIANS(G1600))*COS(RADIANS(E1595))*COS(RADIANS(Z1585))))</f>
        <v>#DIV/0!</v>
      </c>
      <c r="AA1600" s="3" t="e">
        <f>IF(DEGREES(ACOS(SIN(RADIANS(G1600))*SIN(RADIANS(E1595))+COS(RADIANS(G1600))*COS(RADIANS(E1595))*COS(RADIANS(AA1585))))&gt;90,0,$F$4*$F$5/E1594^2*(SIN(RADIANS(G1600))*SIN(RADIANS(E1595))+COS(RADIANS(G1600))*COS(RADIANS(E1595))*COS(RADIANS(AA1585))))</f>
        <v>#DIV/0!</v>
      </c>
      <c r="AB1600" s="3" t="e">
        <f>IF(DEGREES(ACOS(SIN(RADIANS(G1600))*SIN(RADIANS(E1595))+COS(RADIANS(G1600))*COS(RADIANS(E1595))*COS(RADIANS(AB1585))))&gt;90,0,$F$4*$F$5/E1594^2*(SIN(RADIANS(G1600))*SIN(RADIANS(E1595))+COS(RADIANS(G1600))*COS(RADIANS(E1595))*COS(RADIANS(AB1585))))</f>
        <v>#DIV/0!</v>
      </c>
      <c r="AC1600" s="3" t="e">
        <f>IF(DEGREES(ACOS(SIN(RADIANS(G1600))*SIN(RADIANS(E1595))+COS(RADIANS(G1600))*COS(RADIANS(E1595))*COS(RADIANS(AC1585))))&gt;90,0,$F$4*$F$5/E1594^2*(SIN(RADIANS(G1600))*SIN(RADIANS(E1595))+COS(RADIANS(G1600))*COS(RADIANS(E1595))*COS(RADIANS(AC1585))))</f>
        <v>#DIV/0!</v>
      </c>
      <c r="AD1600" s="3" t="e">
        <f>IF(DEGREES(ACOS(SIN(RADIANS(G1600))*SIN(RADIANS(E1595))+COS(RADIANS(G1600))*COS(RADIANS(E1595))*COS(RADIANS(AD1585))))&gt;90,0,$F$4*$F$5/E1594^2*(SIN(RADIANS(G1600))*SIN(RADIANS(E1595))+COS(RADIANS(G1600))*COS(RADIANS(E1595))*COS(RADIANS(AD1585))))</f>
        <v>#DIV/0!</v>
      </c>
      <c r="AE1600" s="3" t="e">
        <f>IF(DEGREES(ACOS(SIN(RADIANS(G1600))*SIN(RADIANS(E1595))+COS(RADIANS(G1600))*COS(RADIANS(E1595))*COS(RADIANS(AE1585))))&gt;90,0,$F$4*$F$5/E1594^2*(SIN(RADIANS(G1600))*SIN(RADIANS(E1595))+COS(RADIANS(G1600))*COS(RADIANS(E1595))*COS(RADIANS(AE1585))))</f>
        <v>#DIV/0!</v>
      </c>
      <c r="AF1600" s="3" t="e">
        <f>IF(DEGREES(ACOS(SIN(RADIANS(G1600))*SIN(RADIANS(E1595))+COS(RADIANS(G1600))*COS(RADIANS(E1595))*COS(RADIANS(AF1585))))&gt;90,0,$F$4*$F$5/E1594^2*(SIN(RADIANS(G1600))*SIN(RADIANS(E1595))+COS(RADIANS(G1600))*COS(RADIANS(E1595))*COS(RADIANS(AF1585))))</f>
        <v>#DIV/0!</v>
      </c>
      <c r="AG1600" s="3" t="e">
        <f>IF(DEGREES(ACOS(SIN(RADIANS(G1600))*SIN(RADIANS(E1595))+COS(RADIANS(G1600))*COS(RADIANS(E1595))*COS(RADIANS(AG1585))))&gt;90,0,$F$4*$F$5/E1594^2*(SIN(RADIANS(G1600))*SIN(RADIANS(E1595))+COS(RADIANS(G1600))*COS(RADIANS(E1595))*COS(RADIANS(AG1585))))</f>
        <v>#DIV/0!</v>
      </c>
      <c r="AH1600" s="3" t="e">
        <f>IF(DEGREES(ACOS(SIN(RADIANS(G1600))*SIN(RADIANS(E1595))+COS(RADIANS(G1600))*COS(RADIANS(E1595))*COS(RADIANS(AH1585))))&gt;90,0,$F$4*$F$5/E1594^2*(SIN(RADIANS(G1600))*SIN(RADIANS(E1595))+COS(RADIANS(G1600))*COS(RADIANS(E1595))*COS(RADIANS(AH1585))))</f>
        <v>#DIV/0!</v>
      </c>
      <c r="AI1600" s="3" t="e">
        <f>IF(DEGREES(ACOS(SIN(RADIANS(G1600))*SIN(RADIANS(E1595))+COS(RADIANS(G1600))*COS(RADIANS(E1595))*COS(RADIANS(AI1585))))&gt;90,0,$F$4*$F$5/E1594^2*(SIN(RADIANS(G1600))*SIN(RADIANS(E1595))+COS(RADIANS(G1600))*COS(RADIANS(E1595))*COS(RADIANS(AI1585))))</f>
        <v>#DIV/0!</v>
      </c>
      <c r="AJ1600" s="3" t="e">
        <f>IF(DEGREES(ACOS(SIN(RADIANS(G1600))*SIN(RADIANS(E1595))+COS(RADIANS(G1600))*COS(RADIANS(E1595))*COS(RADIANS(AJ1585))))&gt;90,0,$F$4*$F$5/E1594^2*(SIN(RADIANS(G1600))*SIN(RADIANS(E1595))+COS(RADIANS(G1600))*COS(RADIANS(E1595))*COS(RADIANS(AJ1585))))</f>
        <v>#DIV/0!</v>
      </c>
      <c r="AK1600" s="3">
        <f>IF(DEGREES(ACOS(SIN(RADIANS(G1600))*SIN(RADIANS(E1595))+COS(RADIANS(G1600))*COS(RADIANS(E1595))*COS(RADIANS(AK1585))))&gt;90,0,$F$4*$F$5/E1594^2*(SIN(RADIANS(G1600))*SIN(RADIANS(E1595))+COS(RADIANS(G1600))*COS(RADIANS(E1595))*COS(RADIANS(AK1585))))</f>
        <v>0</v>
      </c>
      <c r="AL1600" s="3">
        <f>IF(DEGREES(ACOS(SIN(RADIANS(G1600))*SIN(RADIANS(E1595))+COS(RADIANS(G1600))*COS(RADIANS(E1595))*COS(RADIANS(AL1585))))&gt;90,0,$F$4*$F$5/E1594^2*(SIN(RADIANS(G1600))*SIN(RADIANS(E1595))+COS(RADIANS(G1600))*COS(RADIANS(E1595))*COS(RADIANS(AL1585))))</f>
        <v>0</v>
      </c>
      <c r="AM1600" s="3">
        <f>IF(DEGREES(ACOS(SIN(RADIANS(G1600))*SIN(RADIANS(E1595))+COS(RADIANS(G1600))*COS(RADIANS(E1595))*COS(RADIANS(AM1585))))&gt;90,0,$F$4*$F$5/E1594^2*(SIN(RADIANS(G1600))*SIN(RADIANS(E1595))+COS(RADIANS(G1600))*COS(RADIANS(E1595))*COS(RADIANS(AM1585))))</f>
        <v>0</v>
      </c>
      <c r="AN1600" s="3">
        <f>IF(DEGREES(ACOS(SIN(RADIANS(G1600))*SIN(RADIANS(E1595))+COS(RADIANS(G1600))*COS(RADIANS(E1595))*COS(RADIANS(AN1585))))&gt;90,0,$F$4*$F$5/E1594^2*(SIN(RADIANS(G1600))*SIN(RADIANS(E1595))+COS(RADIANS(G1600))*COS(RADIANS(E1595))*COS(RADIANS(AN1585))))</f>
        <v>0</v>
      </c>
      <c r="AO1600" s="3">
        <f>IF(DEGREES(ACOS(SIN(RADIANS(G1600))*SIN(RADIANS(E1595))+COS(RADIANS(G1600))*COS(RADIANS(E1595))*COS(RADIANS(AO1585))))&gt;90,0,$F$4*$F$5/E1594^2*(SIN(RADIANS(G1600))*SIN(RADIANS(E1595))+COS(RADIANS(G1600))*COS(RADIANS(E1595))*COS(RADIANS(AO1585))))</f>
        <v>0</v>
      </c>
      <c r="AP1600" s="3">
        <f>IF(DEGREES(ACOS(SIN(RADIANS(G1600))*SIN(RADIANS(E1595))+COS(RADIANS(G1600))*COS(RADIANS(E1595))*COS(RADIANS(AP1585))))&gt;90,0,$F$4*$F$5/E1594^2*(SIN(RADIANS(G1600))*SIN(RADIANS(E1595))+COS(RADIANS(G1600))*COS(RADIANS(E1595))*COS(RADIANS(AP1585))))</f>
        <v>0</v>
      </c>
      <c r="AQ1600" s="3">
        <f>IF(DEGREES(ACOS(SIN(RADIANS(G1600))*SIN(RADIANS(E1595))+COS(RADIANS(G1600))*COS(RADIANS(E1595))*COS(RADIANS(AQ1585))))&gt;90,0,$F$4*$F$5/E1594^2*(SIN(RADIANS(G1600))*SIN(RADIANS(E1595))+COS(RADIANS(G1600))*COS(RADIANS(E1595))*COS(RADIANS(AQ1585))))</f>
        <v>0</v>
      </c>
      <c r="AR1600" s="3">
        <f>IF(DEGREES(ACOS(SIN(RADIANS(G1600))*SIN(RADIANS(E1595))+COS(RADIANS(G1600))*COS(RADIANS(E1595))*COS(RADIANS(AR1585))))&gt;90,0,$F$4*$F$5/E1594^2*(SIN(RADIANS(G1600))*SIN(RADIANS(E1595))+COS(RADIANS(G1600))*COS(RADIANS(E1595))*COS(RADIANS(AR1585))))</f>
        <v>0</v>
      </c>
    </row>
    <row r="1601" spans="2:44" ht="15.75" customHeight="1" x14ac:dyDescent="0.2">
      <c r="G1601" s="3">
        <v>-50</v>
      </c>
      <c r="I1601" s="3">
        <f>IF(DEGREES(ACOS(SIN(RADIANS(G1601))*SIN(RADIANS(E1595))+COS(RADIANS(G1601))*COS(RADIANS(E1595))*COS(RADIANS(I1585))))&gt;90,0,$F$4*$F$5/E1594^2*(SIN(RADIANS(G1601))*SIN(RADIANS(E1595))+COS(RADIANS(G1601))*COS(RADIANS(E1595))*COS(RADIANS(I1585))))</f>
        <v>0</v>
      </c>
      <c r="J1601" s="3">
        <f>IF(DEGREES(ACOS(SIN(RADIANS(G1601))*SIN(RADIANS(E1595))+COS(RADIANS(G1601))*COS(RADIANS(E1595))*COS(RADIANS(J1585))))&gt;90,0,$F$4*$F$5/E1594^2*(SIN(RADIANS(G1601))*SIN(RADIANS(E1595))+COS(RADIANS(G1601))*COS(RADIANS(E1595))*COS(RADIANS(J1585))))</f>
        <v>0</v>
      </c>
      <c r="K1601" s="3">
        <f>IF(DEGREES(ACOS(SIN(RADIANS(G1601))*SIN(RADIANS(E1595))+COS(RADIANS(G1601))*COS(RADIANS(E1595))*COS(RADIANS(K1585))))&gt;90,0,$F$4*$F$5/E1594^2*(SIN(RADIANS(G1601))*SIN(RADIANS(E1595))+COS(RADIANS(G1601))*COS(RADIANS(E1595))*COS(RADIANS(K1585))))</f>
        <v>0</v>
      </c>
      <c r="L1601" s="3">
        <f>IF(DEGREES(ACOS(SIN(RADIANS(G1601))*SIN(RADIANS(E1595))+COS(RADIANS(G1601))*COS(RADIANS(E1595))*COS(RADIANS(L1585))))&gt;90,0,$F$4*$F$5/E1594^2*(SIN(RADIANS(G1601))*SIN(RADIANS(E1595))+COS(RADIANS(G1601))*COS(RADIANS(E1595))*COS(RADIANS(L1585))))</f>
        <v>0</v>
      </c>
      <c r="M1601" s="3">
        <f>IF(DEGREES(ACOS(SIN(RADIANS(G1601))*SIN(RADIANS(E1595))+COS(RADIANS(G1601))*COS(RADIANS(E1595))*COS(RADIANS(M1585))))&gt;90,0,$F$4*$F$5/E1594^2*(SIN(RADIANS(G1601))*SIN(RADIANS(E1595))+COS(RADIANS(G1601))*COS(RADIANS(E1595))*COS(RADIANS(M1585))))</f>
        <v>0</v>
      </c>
      <c r="N1601" s="3">
        <f>IF(DEGREES(ACOS(SIN(RADIANS(G1601))*SIN(RADIANS(E1595))+COS(RADIANS(G1601))*COS(RADIANS(E1595))*COS(RADIANS(N1585))))&gt;90,0,$F$4*$F$5/E1594^2*(SIN(RADIANS(G1601))*SIN(RADIANS(E1595))+COS(RADIANS(G1601))*COS(RADIANS(E1595))*COS(RADIANS(N1585))))</f>
        <v>0</v>
      </c>
      <c r="O1601" s="3">
        <f>IF(DEGREES(ACOS(SIN(RADIANS(G1601))*SIN(RADIANS(E1595))+COS(RADIANS(G1601))*COS(RADIANS(E1595))*COS(RADIANS(O1585))))&gt;90,0,$F$4*$F$5/E1594^2*(SIN(RADIANS(G1601))*SIN(RADIANS(E1595))+COS(RADIANS(G1601))*COS(RADIANS(E1595))*COS(RADIANS(O1585))))</f>
        <v>0</v>
      </c>
      <c r="P1601" s="3">
        <f>IF(DEGREES(ACOS(SIN(RADIANS(G1601))*SIN(RADIANS(E1595))+COS(RADIANS(G1601))*COS(RADIANS(E1595))*COS(RADIANS(P1585))))&gt;90,0,$F$4*$F$5/E1594^2*(SIN(RADIANS(G1601))*SIN(RADIANS(E1595))+COS(RADIANS(G1601))*COS(RADIANS(E1595))*COS(RADIANS(P1585))))</f>
        <v>0</v>
      </c>
      <c r="Q1601" s="3">
        <f>IF(DEGREES(ACOS(SIN(RADIANS(G1601))*SIN(RADIANS(E1595))+COS(RADIANS(G1601))*COS(RADIANS(E1595))*COS(RADIANS(Q1585))))&gt;90,0,$F$4*$F$5/E1594^2*(SIN(RADIANS(G1601))*SIN(RADIANS(E1595))+COS(RADIANS(G1601))*COS(RADIANS(E1595))*COS(RADIANS(Q1585))))</f>
        <v>0</v>
      </c>
      <c r="R1601" s="3" t="e">
        <f>IF(DEGREES(ACOS(SIN(RADIANS(G1601))*SIN(RADIANS(E1595))+COS(RADIANS(G1601))*COS(RADIANS(E1595))*COS(RADIANS(R1585))))&gt;90,0,$F$4*$F$5/E1594^2*(SIN(RADIANS(G1601))*SIN(RADIANS(E1595))+COS(RADIANS(G1601))*COS(RADIANS(E1595))*COS(RADIANS(R1585))))</f>
        <v>#DIV/0!</v>
      </c>
      <c r="S1601" s="3" t="e">
        <f>IF(DEGREES(ACOS(SIN(RADIANS(G1601))*SIN(RADIANS(E1595))+COS(RADIANS(G1601))*COS(RADIANS(E1595))*COS(RADIANS(S1585))))&gt;90,0,$F$4*$F$5/E1594^2*(SIN(RADIANS(G1601))*SIN(RADIANS(E1595))+COS(RADIANS(G1601))*COS(RADIANS(E1595))*COS(RADIANS(S1585))))</f>
        <v>#DIV/0!</v>
      </c>
      <c r="T1601" s="3" t="e">
        <f>IF(DEGREES(ACOS(SIN(RADIANS(G1601))*SIN(RADIANS(E1595))+COS(RADIANS(G1601))*COS(RADIANS(E1595))*COS(RADIANS(T1585))))&gt;90,0,$F$4*$F$5/E1594^2*(SIN(RADIANS(G1601))*SIN(RADIANS(E1595))+COS(RADIANS(G1601))*COS(RADIANS(E1595))*COS(RADIANS(T1585))))</f>
        <v>#DIV/0!</v>
      </c>
      <c r="U1601" s="3" t="e">
        <f>IF(DEGREES(ACOS(SIN(RADIANS(G1601))*SIN(RADIANS(E1595))+COS(RADIANS(G1601))*COS(RADIANS(E1595))*COS(RADIANS(U1585))))&gt;90,0,$F$4*$F$5/E1594^2*(SIN(RADIANS(G1601))*SIN(RADIANS(E1595))+COS(RADIANS(G1601))*COS(RADIANS(E1595))*COS(RADIANS(U1585))))</f>
        <v>#DIV/0!</v>
      </c>
      <c r="V1601" s="3" t="e">
        <f>IF(DEGREES(ACOS(SIN(RADIANS(G1601))*SIN(RADIANS(E1595))+COS(RADIANS(G1601))*COS(RADIANS(E1595))*COS(RADIANS(V1585))))&gt;90,0,$F$4*$F$5/E1594^2*(SIN(RADIANS(G1601))*SIN(RADIANS(E1595))+COS(RADIANS(G1601))*COS(RADIANS(E1595))*COS(RADIANS(V1585))))</f>
        <v>#DIV/0!</v>
      </c>
      <c r="W1601" s="3" t="e">
        <f>IF(DEGREES(ACOS(SIN(RADIANS(G1601))*SIN(RADIANS(E1595))+COS(RADIANS(G1601))*COS(RADIANS(E1595))*COS(RADIANS(W1585))))&gt;90,0,$F$4*$F$5/E1594^2*(SIN(RADIANS(G1601))*SIN(RADIANS(E1595))+COS(RADIANS(G1601))*COS(RADIANS(E1595))*COS(RADIANS(W1585))))</f>
        <v>#DIV/0!</v>
      </c>
      <c r="X1601" s="3" t="e">
        <f>IF(DEGREES(ACOS(SIN(RADIANS(G1601))*SIN(RADIANS(E1595))+COS(RADIANS(G1601))*COS(RADIANS(E1595))*COS(RADIANS(X1585))))&gt;90,0,$F$4*$F$5/E1594^2*(SIN(RADIANS(G1601))*SIN(RADIANS(E1595))+COS(RADIANS(G1601))*COS(RADIANS(E1595))*COS(RADIANS(X1585))))</f>
        <v>#DIV/0!</v>
      </c>
      <c r="Y1601" s="3" t="e">
        <f>IF(DEGREES(ACOS(SIN(RADIANS(G1601))*SIN(RADIANS(E1595))+COS(RADIANS(G1601))*COS(RADIANS(E1595))*COS(RADIANS(Y1585))))&gt;90,0,$F$4*$F$5/E1594^2*(SIN(RADIANS(G1601))*SIN(RADIANS(E1595))+COS(RADIANS(G1601))*COS(RADIANS(E1595))*COS(RADIANS(Y1585))))</f>
        <v>#DIV/0!</v>
      </c>
      <c r="Z1601" s="3" t="e">
        <f>IF(DEGREES(ACOS(SIN(RADIANS(G1601))*SIN(RADIANS(E1595))+COS(RADIANS(G1601))*COS(RADIANS(E1595))*COS(RADIANS(Z1585))))&gt;90,0,$F$4*$F$5/E1594^2*(SIN(RADIANS(G1601))*SIN(RADIANS(E1595))+COS(RADIANS(G1601))*COS(RADIANS(E1595))*COS(RADIANS(Z1585))))</f>
        <v>#DIV/0!</v>
      </c>
      <c r="AA1601" s="3" t="e">
        <f>IF(DEGREES(ACOS(SIN(RADIANS(G1601))*SIN(RADIANS(E1595))+COS(RADIANS(G1601))*COS(RADIANS(E1595))*COS(RADIANS(AA1585))))&gt;90,0,$F$4*$F$5/E1594^2*(SIN(RADIANS(G1601))*SIN(RADIANS(E1595))+COS(RADIANS(G1601))*COS(RADIANS(E1595))*COS(RADIANS(AA1585))))</f>
        <v>#DIV/0!</v>
      </c>
      <c r="AB1601" s="3" t="e">
        <f>IF(DEGREES(ACOS(SIN(RADIANS(G1601))*SIN(RADIANS(E1595))+COS(RADIANS(G1601))*COS(RADIANS(E1595))*COS(RADIANS(AB1585))))&gt;90,0,$F$4*$F$5/E1594^2*(SIN(RADIANS(G1601))*SIN(RADIANS(E1595))+COS(RADIANS(G1601))*COS(RADIANS(E1595))*COS(RADIANS(AB1585))))</f>
        <v>#DIV/0!</v>
      </c>
      <c r="AC1601" s="3" t="e">
        <f>IF(DEGREES(ACOS(SIN(RADIANS(G1601))*SIN(RADIANS(E1595))+COS(RADIANS(G1601))*COS(RADIANS(E1595))*COS(RADIANS(AC1585))))&gt;90,0,$F$4*$F$5/E1594^2*(SIN(RADIANS(G1601))*SIN(RADIANS(E1595))+COS(RADIANS(G1601))*COS(RADIANS(E1595))*COS(RADIANS(AC1585))))</f>
        <v>#DIV/0!</v>
      </c>
      <c r="AD1601" s="3" t="e">
        <f>IF(DEGREES(ACOS(SIN(RADIANS(G1601))*SIN(RADIANS(E1595))+COS(RADIANS(G1601))*COS(RADIANS(E1595))*COS(RADIANS(AD1585))))&gt;90,0,$F$4*$F$5/E1594^2*(SIN(RADIANS(G1601))*SIN(RADIANS(E1595))+COS(RADIANS(G1601))*COS(RADIANS(E1595))*COS(RADIANS(AD1585))))</f>
        <v>#DIV/0!</v>
      </c>
      <c r="AE1601" s="3" t="e">
        <f>IF(DEGREES(ACOS(SIN(RADIANS(G1601))*SIN(RADIANS(E1595))+COS(RADIANS(G1601))*COS(RADIANS(E1595))*COS(RADIANS(AE1585))))&gt;90,0,$F$4*$F$5/E1594^2*(SIN(RADIANS(G1601))*SIN(RADIANS(E1595))+COS(RADIANS(G1601))*COS(RADIANS(E1595))*COS(RADIANS(AE1585))))</f>
        <v>#DIV/0!</v>
      </c>
      <c r="AF1601" s="3" t="e">
        <f>IF(DEGREES(ACOS(SIN(RADIANS(G1601))*SIN(RADIANS(E1595))+COS(RADIANS(G1601))*COS(RADIANS(E1595))*COS(RADIANS(AF1585))))&gt;90,0,$F$4*$F$5/E1594^2*(SIN(RADIANS(G1601))*SIN(RADIANS(E1595))+COS(RADIANS(G1601))*COS(RADIANS(E1595))*COS(RADIANS(AF1585))))</f>
        <v>#DIV/0!</v>
      </c>
      <c r="AG1601" s="3" t="e">
        <f>IF(DEGREES(ACOS(SIN(RADIANS(G1601))*SIN(RADIANS(E1595))+COS(RADIANS(G1601))*COS(RADIANS(E1595))*COS(RADIANS(AG1585))))&gt;90,0,$F$4*$F$5/E1594^2*(SIN(RADIANS(G1601))*SIN(RADIANS(E1595))+COS(RADIANS(G1601))*COS(RADIANS(E1595))*COS(RADIANS(AG1585))))</f>
        <v>#DIV/0!</v>
      </c>
      <c r="AH1601" s="3" t="e">
        <f>IF(DEGREES(ACOS(SIN(RADIANS(G1601))*SIN(RADIANS(E1595))+COS(RADIANS(G1601))*COS(RADIANS(E1595))*COS(RADIANS(AH1585))))&gt;90,0,$F$4*$F$5/E1594^2*(SIN(RADIANS(G1601))*SIN(RADIANS(E1595))+COS(RADIANS(G1601))*COS(RADIANS(E1595))*COS(RADIANS(AH1585))))</f>
        <v>#DIV/0!</v>
      </c>
      <c r="AI1601" s="3" t="e">
        <f>IF(DEGREES(ACOS(SIN(RADIANS(G1601))*SIN(RADIANS(E1595))+COS(RADIANS(G1601))*COS(RADIANS(E1595))*COS(RADIANS(AI1585))))&gt;90,0,$F$4*$F$5/E1594^2*(SIN(RADIANS(G1601))*SIN(RADIANS(E1595))+COS(RADIANS(G1601))*COS(RADIANS(E1595))*COS(RADIANS(AI1585))))</f>
        <v>#DIV/0!</v>
      </c>
      <c r="AJ1601" s="3" t="e">
        <f>IF(DEGREES(ACOS(SIN(RADIANS(G1601))*SIN(RADIANS(E1595))+COS(RADIANS(G1601))*COS(RADIANS(E1595))*COS(RADIANS(AJ1585))))&gt;90,0,$F$4*$F$5/E1594^2*(SIN(RADIANS(G1601))*SIN(RADIANS(E1595))+COS(RADIANS(G1601))*COS(RADIANS(E1595))*COS(RADIANS(AJ1585))))</f>
        <v>#DIV/0!</v>
      </c>
      <c r="AK1601" s="3">
        <f>IF(DEGREES(ACOS(SIN(RADIANS(G1601))*SIN(RADIANS(E1595))+COS(RADIANS(G1601))*COS(RADIANS(E1595))*COS(RADIANS(AK1585))))&gt;90,0,$F$4*$F$5/E1594^2*(SIN(RADIANS(G1601))*SIN(RADIANS(E1595))+COS(RADIANS(G1601))*COS(RADIANS(E1595))*COS(RADIANS(AK1585))))</f>
        <v>0</v>
      </c>
      <c r="AL1601" s="3">
        <f>IF(DEGREES(ACOS(SIN(RADIANS(G1601))*SIN(RADIANS(E1595))+COS(RADIANS(G1601))*COS(RADIANS(E1595))*COS(RADIANS(AL1585))))&gt;90,0,$F$4*$F$5/E1594^2*(SIN(RADIANS(G1601))*SIN(RADIANS(E1595))+COS(RADIANS(G1601))*COS(RADIANS(E1595))*COS(RADIANS(AL1585))))</f>
        <v>0</v>
      </c>
      <c r="AM1601" s="3">
        <f>IF(DEGREES(ACOS(SIN(RADIANS(G1601))*SIN(RADIANS(E1595))+COS(RADIANS(G1601))*COS(RADIANS(E1595))*COS(RADIANS(AM1585))))&gt;90,0,$F$4*$F$5/E1594^2*(SIN(RADIANS(G1601))*SIN(RADIANS(E1595))+COS(RADIANS(G1601))*COS(RADIANS(E1595))*COS(RADIANS(AM1585))))</f>
        <v>0</v>
      </c>
      <c r="AN1601" s="3">
        <f>IF(DEGREES(ACOS(SIN(RADIANS(G1601))*SIN(RADIANS(E1595))+COS(RADIANS(G1601))*COS(RADIANS(E1595))*COS(RADIANS(AN1585))))&gt;90,0,$F$4*$F$5/E1594^2*(SIN(RADIANS(G1601))*SIN(RADIANS(E1595))+COS(RADIANS(G1601))*COS(RADIANS(E1595))*COS(RADIANS(AN1585))))</f>
        <v>0</v>
      </c>
      <c r="AO1601" s="3">
        <f>IF(DEGREES(ACOS(SIN(RADIANS(G1601))*SIN(RADIANS(E1595))+COS(RADIANS(G1601))*COS(RADIANS(E1595))*COS(RADIANS(AO1585))))&gt;90,0,$F$4*$F$5/E1594^2*(SIN(RADIANS(G1601))*SIN(RADIANS(E1595))+COS(RADIANS(G1601))*COS(RADIANS(E1595))*COS(RADIANS(AO1585))))</f>
        <v>0</v>
      </c>
      <c r="AP1601" s="3">
        <f>IF(DEGREES(ACOS(SIN(RADIANS(G1601))*SIN(RADIANS(E1595))+COS(RADIANS(G1601))*COS(RADIANS(E1595))*COS(RADIANS(AP1585))))&gt;90,0,$F$4*$F$5/E1594^2*(SIN(RADIANS(G1601))*SIN(RADIANS(E1595))+COS(RADIANS(G1601))*COS(RADIANS(E1595))*COS(RADIANS(AP1585))))</f>
        <v>0</v>
      </c>
      <c r="AQ1601" s="3">
        <f>IF(DEGREES(ACOS(SIN(RADIANS(G1601))*SIN(RADIANS(E1595))+COS(RADIANS(G1601))*COS(RADIANS(E1595))*COS(RADIANS(AQ1585))))&gt;90,0,$F$4*$F$5/E1594^2*(SIN(RADIANS(G1601))*SIN(RADIANS(E1595))+COS(RADIANS(G1601))*COS(RADIANS(E1595))*COS(RADIANS(AQ1585))))</f>
        <v>0</v>
      </c>
      <c r="AR1601" s="3">
        <f>IF(DEGREES(ACOS(SIN(RADIANS(G1601))*SIN(RADIANS(E1595))+COS(RADIANS(G1601))*COS(RADIANS(E1595))*COS(RADIANS(AR1585))))&gt;90,0,$F$4*$F$5/E1594^2*(SIN(RADIANS(G1601))*SIN(RADIANS(E1595))+COS(RADIANS(G1601))*COS(RADIANS(E1595))*COS(RADIANS(AR1585))))</f>
        <v>0</v>
      </c>
    </row>
    <row r="1602" spans="2:44" ht="15.75" customHeight="1" x14ac:dyDescent="0.2">
      <c r="G1602" s="3">
        <v>-60</v>
      </c>
      <c r="I1602" s="3">
        <f>IF(DEGREES(ACOS(SIN(RADIANS(G1602))*SIN(RADIANS(E1595))+COS(RADIANS(G1602))*COS(RADIANS(E1595))*COS(RADIANS(I1585))))&gt;90,0,$F$4*$F$5/E1594^2*(SIN(RADIANS(G1602))*SIN(RADIANS(E1595))+COS(RADIANS(G1602))*COS(RADIANS(E1595))*COS(RADIANS(I1585))))</f>
        <v>0</v>
      </c>
      <c r="J1602" s="3">
        <f>IF(DEGREES(ACOS(SIN(RADIANS(G1602))*SIN(RADIANS(E1595))+COS(RADIANS(G1602))*COS(RADIANS(E1595))*COS(RADIANS(J1585))))&gt;90,0,$F$4*$F$5/E1594^2*(SIN(RADIANS(G1602))*SIN(RADIANS(E1595))+COS(RADIANS(G1602))*COS(RADIANS(E1595))*COS(RADIANS(J1585))))</f>
        <v>0</v>
      </c>
      <c r="K1602" s="3">
        <f>IF(DEGREES(ACOS(SIN(RADIANS(G1602))*SIN(RADIANS(E1595))+COS(RADIANS(G1602))*COS(RADIANS(E1595))*COS(RADIANS(K1585))))&gt;90,0,$F$4*$F$5/E1594^2*(SIN(RADIANS(G1602))*SIN(RADIANS(E1595))+COS(RADIANS(G1602))*COS(RADIANS(E1595))*COS(RADIANS(K1585))))</f>
        <v>0</v>
      </c>
      <c r="L1602" s="3">
        <f>IF(DEGREES(ACOS(SIN(RADIANS(G1602))*SIN(RADIANS(E1595))+COS(RADIANS(G1602))*COS(RADIANS(E1595))*COS(RADIANS(L1585))))&gt;90,0,$F$4*$F$5/E1594^2*(SIN(RADIANS(G1602))*SIN(RADIANS(E1595))+COS(RADIANS(G1602))*COS(RADIANS(E1595))*COS(RADIANS(L1585))))</f>
        <v>0</v>
      </c>
      <c r="M1602" s="3">
        <f>IF(DEGREES(ACOS(SIN(RADIANS(G1602))*SIN(RADIANS(E1595))+COS(RADIANS(G1602))*COS(RADIANS(E1595))*COS(RADIANS(M1585))))&gt;90,0,$F$4*$F$5/E1594^2*(SIN(RADIANS(G1602))*SIN(RADIANS(E1595))+COS(RADIANS(G1602))*COS(RADIANS(E1595))*COS(RADIANS(M1585))))</f>
        <v>0</v>
      </c>
      <c r="N1602" s="3">
        <f>IF(DEGREES(ACOS(SIN(RADIANS(G1602))*SIN(RADIANS(E1595))+COS(RADIANS(G1602))*COS(RADIANS(E1595))*COS(RADIANS(N1585))))&gt;90,0,$F$4*$F$5/E1594^2*(SIN(RADIANS(G1602))*SIN(RADIANS(E1595))+COS(RADIANS(G1602))*COS(RADIANS(E1595))*COS(RADIANS(N1585))))</f>
        <v>0</v>
      </c>
      <c r="O1602" s="3">
        <f>IF(DEGREES(ACOS(SIN(RADIANS(G1602))*SIN(RADIANS(E1595))+COS(RADIANS(G1602))*COS(RADIANS(E1595))*COS(RADIANS(O1585))))&gt;90,0,$F$4*$F$5/E1594^2*(SIN(RADIANS(G1602))*SIN(RADIANS(E1595))+COS(RADIANS(G1602))*COS(RADIANS(E1595))*COS(RADIANS(O1585))))</f>
        <v>0</v>
      </c>
      <c r="P1602" s="3">
        <f>IF(DEGREES(ACOS(SIN(RADIANS(G1602))*SIN(RADIANS(E1595))+COS(RADIANS(G1602))*COS(RADIANS(E1595))*COS(RADIANS(P1585))))&gt;90,0,$F$4*$F$5/E1594^2*(SIN(RADIANS(G1602))*SIN(RADIANS(E1595))+COS(RADIANS(G1602))*COS(RADIANS(E1595))*COS(RADIANS(P1585))))</f>
        <v>0</v>
      </c>
      <c r="Q1602" s="3">
        <f>IF(DEGREES(ACOS(SIN(RADIANS(G1602))*SIN(RADIANS(E1595))+COS(RADIANS(G1602))*COS(RADIANS(E1595))*COS(RADIANS(Q1585))))&gt;90,0,$F$4*$F$5/E1594^2*(SIN(RADIANS(G1602))*SIN(RADIANS(E1595))+COS(RADIANS(G1602))*COS(RADIANS(E1595))*COS(RADIANS(Q1585))))</f>
        <v>0</v>
      </c>
      <c r="R1602" s="3" t="e">
        <f>IF(DEGREES(ACOS(SIN(RADIANS(G1602))*SIN(RADIANS(E1595))+COS(RADIANS(G1602))*COS(RADIANS(E1595))*COS(RADIANS(R1585))))&gt;90,0,$F$4*$F$5/E1594^2*(SIN(RADIANS(G1602))*SIN(RADIANS(E1595))+COS(RADIANS(G1602))*COS(RADIANS(E1595))*COS(RADIANS(R1585))))</f>
        <v>#DIV/0!</v>
      </c>
      <c r="S1602" s="3" t="e">
        <f>IF(DEGREES(ACOS(SIN(RADIANS(G1602))*SIN(RADIANS(E1595))+COS(RADIANS(G1602))*COS(RADIANS(E1595))*COS(RADIANS(S1585))))&gt;90,0,$F$4*$F$5/E1594^2*(SIN(RADIANS(G1602))*SIN(RADIANS(E1595))+COS(RADIANS(G1602))*COS(RADIANS(E1595))*COS(RADIANS(S1585))))</f>
        <v>#DIV/0!</v>
      </c>
      <c r="T1602" s="3" t="e">
        <f>IF(DEGREES(ACOS(SIN(RADIANS(G1602))*SIN(RADIANS(E1595))+COS(RADIANS(G1602))*COS(RADIANS(E1595))*COS(RADIANS(T1585))))&gt;90,0,$F$4*$F$5/E1594^2*(SIN(RADIANS(G1602))*SIN(RADIANS(E1595))+COS(RADIANS(G1602))*COS(RADIANS(E1595))*COS(RADIANS(T1585))))</f>
        <v>#DIV/0!</v>
      </c>
      <c r="U1602" s="3" t="e">
        <f>IF(DEGREES(ACOS(SIN(RADIANS(G1602))*SIN(RADIANS(E1595))+COS(RADIANS(G1602))*COS(RADIANS(E1595))*COS(RADIANS(U1585))))&gt;90,0,$F$4*$F$5/E1594^2*(SIN(RADIANS(G1602))*SIN(RADIANS(E1595))+COS(RADIANS(G1602))*COS(RADIANS(E1595))*COS(RADIANS(U1585))))</f>
        <v>#DIV/0!</v>
      </c>
      <c r="V1602" s="3" t="e">
        <f>IF(DEGREES(ACOS(SIN(RADIANS(G1602))*SIN(RADIANS(E1595))+COS(RADIANS(G1602))*COS(RADIANS(E1595))*COS(RADIANS(V1585))))&gt;90,0,$F$4*$F$5/E1594^2*(SIN(RADIANS(G1602))*SIN(RADIANS(E1595))+COS(RADIANS(G1602))*COS(RADIANS(E1595))*COS(RADIANS(V1585))))</f>
        <v>#DIV/0!</v>
      </c>
      <c r="W1602" s="3" t="e">
        <f>IF(DEGREES(ACOS(SIN(RADIANS(G1602))*SIN(RADIANS(E1595))+COS(RADIANS(G1602))*COS(RADIANS(E1595))*COS(RADIANS(W1585))))&gt;90,0,$F$4*$F$5/E1594^2*(SIN(RADIANS(G1602))*SIN(RADIANS(E1595))+COS(RADIANS(G1602))*COS(RADIANS(E1595))*COS(RADIANS(W1585))))</f>
        <v>#DIV/0!</v>
      </c>
      <c r="X1602" s="3" t="e">
        <f>IF(DEGREES(ACOS(SIN(RADIANS(G1602))*SIN(RADIANS(E1595))+COS(RADIANS(G1602))*COS(RADIANS(E1595))*COS(RADIANS(X1585))))&gt;90,0,$F$4*$F$5/E1594^2*(SIN(RADIANS(G1602))*SIN(RADIANS(E1595))+COS(RADIANS(G1602))*COS(RADIANS(E1595))*COS(RADIANS(X1585))))</f>
        <v>#DIV/0!</v>
      </c>
      <c r="Y1602" s="3" t="e">
        <f>IF(DEGREES(ACOS(SIN(RADIANS(G1602))*SIN(RADIANS(E1595))+COS(RADIANS(G1602))*COS(RADIANS(E1595))*COS(RADIANS(Y1585))))&gt;90,0,$F$4*$F$5/E1594^2*(SIN(RADIANS(G1602))*SIN(RADIANS(E1595))+COS(RADIANS(G1602))*COS(RADIANS(E1595))*COS(RADIANS(Y1585))))</f>
        <v>#DIV/0!</v>
      </c>
      <c r="Z1602" s="3" t="e">
        <f>IF(DEGREES(ACOS(SIN(RADIANS(G1602))*SIN(RADIANS(E1595))+COS(RADIANS(G1602))*COS(RADIANS(E1595))*COS(RADIANS(Z1585))))&gt;90,0,$F$4*$F$5/E1594^2*(SIN(RADIANS(G1602))*SIN(RADIANS(E1595))+COS(RADIANS(G1602))*COS(RADIANS(E1595))*COS(RADIANS(Z1585))))</f>
        <v>#DIV/0!</v>
      </c>
      <c r="AA1602" s="3" t="e">
        <f>IF(DEGREES(ACOS(SIN(RADIANS(G1602))*SIN(RADIANS(E1595))+COS(RADIANS(G1602))*COS(RADIANS(E1595))*COS(RADIANS(AA1585))))&gt;90,0,$F$4*$F$5/E1594^2*(SIN(RADIANS(G1602))*SIN(RADIANS(E1595))+COS(RADIANS(G1602))*COS(RADIANS(E1595))*COS(RADIANS(AA1585))))</f>
        <v>#DIV/0!</v>
      </c>
      <c r="AB1602" s="3" t="e">
        <f>IF(DEGREES(ACOS(SIN(RADIANS(G1602))*SIN(RADIANS(E1595))+COS(RADIANS(G1602))*COS(RADIANS(E1595))*COS(RADIANS(AB1585))))&gt;90,0,$F$4*$F$5/E1594^2*(SIN(RADIANS(G1602))*SIN(RADIANS(E1595))+COS(RADIANS(G1602))*COS(RADIANS(E1595))*COS(RADIANS(AB1585))))</f>
        <v>#DIV/0!</v>
      </c>
      <c r="AC1602" s="3" t="e">
        <f>IF(DEGREES(ACOS(SIN(RADIANS(G1602))*SIN(RADIANS(E1595))+COS(RADIANS(G1602))*COS(RADIANS(E1595))*COS(RADIANS(AC1585))))&gt;90,0,$F$4*$F$5/E1594^2*(SIN(RADIANS(G1602))*SIN(RADIANS(E1595))+COS(RADIANS(G1602))*COS(RADIANS(E1595))*COS(RADIANS(AC1585))))</f>
        <v>#DIV/0!</v>
      </c>
      <c r="AD1602" s="3" t="e">
        <f>IF(DEGREES(ACOS(SIN(RADIANS(G1602))*SIN(RADIANS(E1595))+COS(RADIANS(G1602))*COS(RADIANS(E1595))*COS(RADIANS(AD1585))))&gt;90,0,$F$4*$F$5/E1594^2*(SIN(RADIANS(G1602))*SIN(RADIANS(E1595))+COS(RADIANS(G1602))*COS(RADIANS(E1595))*COS(RADIANS(AD1585))))</f>
        <v>#DIV/0!</v>
      </c>
      <c r="AE1602" s="3" t="e">
        <f>IF(DEGREES(ACOS(SIN(RADIANS(G1602))*SIN(RADIANS(E1595))+COS(RADIANS(G1602))*COS(RADIANS(E1595))*COS(RADIANS(AE1585))))&gt;90,0,$F$4*$F$5/E1594^2*(SIN(RADIANS(G1602))*SIN(RADIANS(E1595))+COS(RADIANS(G1602))*COS(RADIANS(E1595))*COS(RADIANS(AE1585))))</f>
        <v>#DIV/0!</v>
      </c>
      <c r="AF1602" s="3" t="e">
        <f>IF(DEGREES(ACOS(SIN(RADIANS(G1602))*SIN(RADIANS(E1595))+COS(RADIANS(G1602))*COS(RADIANS(E1595))*COS(RADIANS(AF1585))))&gt;90,0,$F$4*$F$5/E1594^2*(SIN(RADIANS(G1602))*SIN(RADIANS(E1595))+COS(RADIANS(G1602))*COS(RADIANS(E1595))*COS(RADIANS(AF1585))))</f>
        <v>#DIV/0!</v>
      </c>
      <c r="AG1602" s="3" t="e">
        <f>IF(DEGREES(ACOS(SIN(RADIANS(G1602))*SIN(RADIANS(E1595))+COS(RADIANS(G1602))*COS(RADIANS(E1595))*COS(RADIANS(AG1585))))&gt;90,0,$F$4*$F$5/E1594^2*(SIN(RADIANS(G1602))*SIN(RADIANS(E1595))+COS(RADIANS(G1602))*COS(RADIANS(E1595))*COS(RADIANS(AG1585))))</f>
        <v>#DIV/0!</v>
      </c>
      <c r="AH1602" s="3" t="e">
        <f>IF(DEGREES(ACOS(SIN(RADIANS(G1602))*SIN(RADIANS(E1595))+COS(RADIANS(G1602))*COS(RADIANS(E1595))*COS(RADIANS(AH1585))))&gt;90,0,$F$4*$F$5/E1594^2*(SIN(RADIANS(G1602))*SIN(RADIANS(E1595))+COS(RADIANS(G1602))*COS(RADIANS(E1595))*COS(RADIANS(AH1585))))</f>
        <v>#DIV/0!</v>
      </c>
      <c r="AI1602" s="3" t="e">
        <f>IF(DEGREES(ACOS(SIN(RADIANS(G1602))*SIN(RADIANS(E1595))+COS(RADIANS(G1602))*COS(RADIANS(E1595))*COS(RADIANS(AI1585))))&gt;90,0,$F$4*$F$5/E1594^2*(SIN(RADIANS(G1602))*SIN(RADIANS(E1595))+COS(RADIANS(G1602))*COS(RADIANS(E1595))*COS(RADIANS(AI1585))))</f>
        <v>#DIV/0!</v>
      </c>
      <c r="AJ1602" s="3" t="e">
        <f>IF(DEGREES(ACOS(SIN(RADIANS(G1602))*SIN(RADIANS(E1595))+COS(RADIANS(G1602))*COS(RADIANS(E1595))*COS(RADIANS(AJ1585))))&gt;90,0,$F$4*$F$5/E1594^2*(SIN(RADIANS(G1602))*SIN(RADIANS(E1595))+COS(RADIANS(G1602))*COS(RADIANS(E1595))*COS(RADIANS(AJ1585))))</f>
        <v>#DIV/0!</v>
      </c>
      <c r="AK1602" s="3">
        <f>IF(DEGREES(ACOS(SIN(RADIANS(G1602))*SIN(RADIANS(E1595))+COS(RADIANS(G1602))*COS(RADIANS(E1595))*COS(RADIANS(AK1585))))&gt;90,0,$F$4*$F$5/E1594^2*(SIN(RADIANS(G1602))*SIN(RADIANS(E1595))+COS(RADIANS(G1602))*COS(RADIANS(E1595))*COS(RADIANS(AK1585))))</f>
        <v>0</v>
      </c>
      <c r="AL1602" s="3">
        <f>IF(DEGREES(ACOS(SIN(RADIANS(G1602))*SIN(RADIANS(E1595))+COS(RADIANS(G1602))*COS(RADIANS(E1595))*COS(RADIANS(AL1585))))&gt;90,0,$F$4*$F$5/E1594^2*(SIN(RADIANS(G1602))*SIN(RADIANS(E1595))+COS(RADIANS(G1602))*COS(RADIANS(E1595))*COS(RADIANS(AL1585))))</f>
        <v>0</v>
      </c>
      <c r="AM1602" s="3">
        <f>IF(DEGREES(ACOS(SIN(RADIANS(G1602))*SIN(RADIANS(E1595))+COS(RADIANS(G1602))*COS(RADIANS(E1595))*COS(RADIANS(AM1585))))&gt;90,0,$F$4*$F$5/E1594^2*(SIN(RADIANS(G1602))*SIN(RADIANS(E1595))+COS(RADIANS(G1602))*COS(RADIANS(E1595))*COS(RADIANS(AM1585))))</f>
        <v>0</v>
      </c>
      <c r="AN1602" s="3">
        <f>IF(DEGREES(ACOS(SIN(RADIANS(G1602))*SIN(RADIANS(E1595))+COS(RADIANS(G1602))*COS(RADIANS(E1595))*COS(RADIANS(AN1585))))&gt;90,0,$F$4*$F$5/E1594^2*(SIN(RADIANS(G1602))*SIN(RADIANS(E1595))+COS(RADIANS(G1602))*COS(RADIANS(E1595))*COS(RADIANS(AN1585))))</f>
        <v>0</v>
      </c>
      <c r="AO1602" s="3">
        <f>IF(DEGREES(ACOS(SIN(RADIANS(G1602))*SIN(RADIANS(E1595))+COS(RADIANS(G1602))*COS(RADIANS(E1595))*COS(RADIANS(AO1585))))&gt;90,0,$F$4*$F$5/E1594^2*(SIN(RADIANS(G1602))*SIN(RADIANS(E1595))+COS(RADIANS(G1602))*COS(RADIANS(E1595))*COS(RADIANS(AO1585))))</f>
        <v>0</v>
      </c>
      <c r="AP1602" s="3">
        <f>IF(DEGREES(ACOS(SIN(RADIANS(G1602))*SIN(RADIANS(E1595))+COS(RADIANS(G1602))*COS(RADIANS(E1595))*COS(RADIANS(AP1585))))&gt;90,0,$F$4*$F$5/E1594^2*(SIN(RADIANS(G1602))*SIN(RADIANS(E1595))+COS(RADIANS(G1602))*COS(RADIANS(E1595))*COS(RADIANS(AP1585))))</f>
        <v>0</v>
      </c>
      <c r="AQ1602" s="3">
        <f>IF(DEGREES(ACOS(SIN(RADIANS(G1602))*SIN(RADIANS(E1595))+COS(RADIANS(G1602))*COS(RADIANS(E1595))*COS(RADIANS(AQ1585))))&gt;90,0,$F$4*$F$5/E1594^2*(SIN(RADIANS(G1602))*SIN(RADIANS(E1595))+COS(RADIANS(G1602))*COS(RADIANS(E1595))*COS(RADIANS(AQ1585))))</f>
        <v>0</v>
      </c>
      <c r="AR1602" s="3">
        <f>IF(DEGREES(ACOS(SIN(RADIANS(G1602))*SIN(RADIANS(E1595))+COS(RADIANS(G1602))*COS(RADIANS(E1595))*COS(RADIANS(AR1585))))&gt;90,0,$F$4*$F$5/E1594^2*(SIN(RADIANS(G1602))*SIN(RADIANS(E1595))+COS(RADIANS(G1602))*COS(RADIANS(E1595))*COS(RADIANS(AR1585))))</f>
        <v>0</v>
      </c>
    </row>
    <row r="1603" spans="2:44" ht="15.75" customHeight="1" x14ac:dyDescent="0.2">
      <c r="G1603" s="3">
        <v>-70</v>
      </c>
      <c r="I1603" s="3">
        <f>IF(DEGREES(ACOS(SIN(RADIANS(G1603))*SIN(RADIANS(E1595))+COS(RADIANS(G1603))*COS(RADIANS(E1595))*COS(RADIANS(I1585))))&gt;90,0,$F$4*$F$5/E1594^2*(SIN(RADIANS(G1603))*SIN(RADIANS(E1595))+COS(RADIANS(G1603))*COS(RADIANS(E1595))*COS(RADIANS(I1585))))</f>
        <v>0</v>
      </c>
      <c r="J1603" s="3">
        <f>IF(DEGREES(ACOS(SIN(RADIANS(G1603))*SIN(RADIANS(E1595))+COS(RADIANS(G1603))*COS(RADIANS(E1595))*COS(RADIANS(J1585))))&gt;90,0,$F$4*$F$5/E1594^2*(SIN(RADIANS(G1603))*SIN(RADIANS(E1595))+COS(RADIANS(G1603))*COS(RADIANS(E1595))*COS(RADIANS(J1585))))</f>
        <v>0</v>
      </c>
      <c r="K1603" s="3">
        <f>IF(DEGREES(ACOS(SIN(RADIANS(G1603))*SIN(RADIANS(E1595))+COS(RADIANS(G1603))*COS(RADIANS(E1595))*COS(RADIANS(K1585))))&gt;90,0,$F$4*$F$5/E1594^2*(SIN(RADIANS(G1603))*SIN(RADIANS(E1595))+COS(RADIANS(G1603))*COS(RADIANS(E1595))*COS(RADIANS(K1585))))</f>
        <v>0</v>
      </c>
      <c r="L1603" s="3">
        <f>IF(DEGREES(ACOS(SIN(RADIANS(G1603))*SIN(RADIANS(E1595))+COS(RADIANS(G1603))*COS(RADIANS(E1595))*COS(RADIANS(L1585))))&gt;90,0,$F$4*$F$5/E1594^2*(SIN(RADIANS(G1603))*SIN(RADIANS(E1595))+COS(RADIANS(G1603))*COS(RADIANS(E1595))*COS(RADIANS(L1585))))</f>
        <v>0</v>
      </c>
      <c r="M1603" s="3">
        <f>IF(DEGREES(ACOS(SIN(RADIANS(G1603))*SIN(RADIANS(E1595))+COS(RADIANS(G1603))*COS(RADIANS(E1595))*COS(RADIANS(M1585))))&gt;90,0,$F$4*$F$5/E1594^2*(SIN(RADIANS(G1603))*SIN(RADIANS(E1595))+COS(RADIANS(G1603))*COS(RADIANS(E1595))*COS(RADIANS(M1585))))</f>
        <v>0</v>
      </c>
      <c r="N1603" s="3">
        <f>IF(DEGREES(ACOS(SIN(RADIANS(G1603))*SIN(RADIANS(E1595))+COS(RADIANS(G1603))*COS(RADIANS(E1595))*COS(RADIANS(N1585))))&gt;90,0,$F$4*$F$5/E1594^2*(SIN(RADIANS(G1603))*SIN(RADIANS(E1595))+COS(RADIANS(G1603))*COS(RADIANS(E1595))*COS(RADIANS(N1585))))</f>
        <v>0</v>
      </c>
      <c r="O1603" s="3">
        <f>IF(DEGREES(ACOS(SIN(RADIANS(G1603))*SIN(RADIANS(E1595))+COS(RADIANS(G1603))*COS(RADIANS(E1595))*COS(RADIANS(O1585))))&gt;90,0,$F$4*$F$5/E1594^2*(SIN(RADIANS(G1603))*SIN(RADIANS(E1595))+COS(RADIANS(G1603))*COS(RADIANS(E1595))*COS(RADIANS(O1585))))</f>
        <v>0</v>
      </c>
      <c r="P1603" s="3">
        <f>IF(DEGREES(ACOS(SIN(RADIANS(G1603))*SIN(RADIANS(E1595))+COS(RADIANS(G1603))*COS(RADIANS(E1595))*COS(RADIANS(P1585))))&gt;90,0,$F$4*$F$5/E1594^2*(SIN(RADIANS(G1603))*SIN(RADIANS(E1595))+COS(RADIANS(G1603))*COS(RADIANS(E1595))*COS(RADIANS(P1585))))</f>
        <v>0</v>
      </c>
      <c r="Q1603" s="3">
        <f>IF(DEGREES(ACOS(SIN(RADIANS(G1603))*SIN(RADIANS(E1595))+COS(RADIANS(G1603))*COS(RADIANS(E1595))*COS(RADIANS(Q1585))))&gt;90,0,$F$4*$F$5/E1594^2*(SIN(RADIANS(G1603))*SIN(RADIANS(E1595))+COS(RADIANS(G1603))*COS(RADIANS(E1595))*COS(RADIANS(Q1585))))</f>
        <v>0</v>
      </c>
      <c r="R1603" s="3" t="e">
        <f>IF(DEGREES(ACOS(SIN(RADIANS(G1603))*SIN(RADIANS(E1595))+COS(RADIANS(G1603))*COS(RADIANS(E1595))*COS(RADIANS(R1585))))&gt;90,0,$F$4*$F$5/E1594^2*(SIN(RADIANS(G1603))*SIN(RADIANS(E1595))+COS(RADIANS(G1603))*COS(RADIANS(E1595))*COS(RADIANS(R1585))))</f>
        <v>#DIV/0!</v>
      </c>
      <c r="S1603" s="3" t="e">
        <f>IF(DEGREES(ACOS(SIN(RADIANS(G1603))*SIN(RADIANS(E1595))+COS(RADIANS(G1603))*COS(RADIANS(E1595))*COS(RADIANS(S1585))))&gt;90,0,$F$4*$F$5/E1594^2*(SIN(RADIANS(G1603))*SIN(RADIANS(E1595))+COS(RADIANS(G1603))*COS(RADIANS(E1595))*COS(RADIANS(S1585))))</f>
        <v>#DIV/0!</v>
      </c>
      <c r="T1603" s="3" t="e">
        <f>IF(DEGREES(ACOS(SIN(RADIANS(G1603))*SIN(RADIANS(E1595))+COS(RADIANS(G1603))*COS(RADIANS(E1595))*COS(RADIANS(T1585))))&gt;90,0,$F$4*$F$5/E1594^2*(SIN(RADIANS(G1603))*SIN(RADIANS(E1595))+COS(RADIANS(G1603))*COS(RADIANS(E1595))*COS(RADIANS(T1585))))</f>
        <v>#DIV/0!</v>
      </c>
      <c r="U1603" s="3" t="e">
        <f>IF(DEGREES(ACOS(SIN(RADIANS(G1603))*SIN(RADIANS(E1595))+COS(RADIANS(G1603))*COS(RADIANS(E1595))*COS(RADIANS(U1585))))&gt;90,0,$F$4*$F$5/E1594^2*(SIN(RADIANS(G1603))*SIN(RADIANS(E1595))+COS(RADIANS(G1603))*COS(RADIANS(E1595))*COS(RADIANS(U1585))))</f>
        <v>#DIV/0!</v>
      </c>
      <c r="V1603" s="3" t="e">
        <f>IF(DEGREES(ACOS(SIN(RADIANS(G1603))*SIN(RADIANS(E1595))+COS(RADIANS(G1603))*COS(RADIANS(E1595))*COS(RADIANS(V1585))))&gt;90,0,$F$4*$F$5/E1594^2*(SIN(RADIANS(G1603))*SIN(RADIANS(E1595))+COS(RADIANS(G1603))*COS(RADIANS(E1595))*COS(RADIANS(V1585))))</f>
        <v>#DIV/0!</v>
      </c>
      <c r="W1603" s="3" t="e">
        <f>IF(DEGREES(ACOS(SIN(RADIANS(G1603))*SIN(RADIANS(E1595))+COS(RADIANS(G1603))*COS(RADIANS(E1595))*COS(RADIANS(W1585))))&gt;90,0,$F$4*$F$5/E1594^2*(SIN(RADIANS(G1603))*SIN(RADIANS(E1595))+COS(RADIANS(G1603))*COS(RADIANS(E1595))*COS(RADIANS(W1585))))</f>
        <v>#DIV/0!</v>
      </c>
      <c r="X1603" s="3" t="e">
        <f>IF(DEGREES(ACOS(SIN(RADIANS(G1603))*SIN(RADIANS(E1595))+COS(RADIANS(G1603))*COS(RADIANS(E1595))*COS(RADIANS(X1585))))&gt;90,0,$F$4*$F$5/E1594^2*(SIN(RADIANS(G1603))*SIN(RADIANS(E1595))+COS(RADIANS(G1603))*COS(RADIANS(E1595))*COS(RADIANS(X1585))))</f>
        <v>#DIV/0!</v>
      </c>
      <c r="Y1603" s="3" t="e">
        <f>IF(DEGREES(ACOS(SIN(RADIANS(G1603))*SIN(RADIANS(E1595))+COS(RADIANS(G1603))*COS(RADIANS(E1595))*COS(RADIANS(Y1585))))&gt;90,0,$F$4*$F$5/E1594^2*(SIN(RADIANS(G1603))*SIN(RADIANS(E1595))+COS(RADIANS(G1603))*COS(RADIANS(E1595))*COS(RADIANS(Y1585))))</f>
        <v>#DIV/0!</v>
      </c>
      <c r="Z1603" s="3" t="e">
        <f>IF(DEGREES(ACOS(SIN(RADIANS(G1603))*SIN(RADIANS(E1595))+COS(RADIANS(G1603))*COS(RADIANS(E1595))*COS(RADIANS(Z1585))))&gt;90,0,$F$4*$F$5/E1594^2*(SIN(RADIANS(G1603))*SIN(RADIANS(E1595))+COS(RADIANS(G1603))*COS(RADIANS(E1595))*COS(RADIANS(Z1585))))</f>
        <v>#DIV/0!</v>
      </c>
      <c r="AA1603" s="3" t="e">
        <f>IF(DEGREES(ACOS(SIN(RADIANS(G1603))*SIN(RADIANS(E1595))+COS(RADIANS(G1603))*COS(RADIANS(E1595))*COS(RADIANS(AA1585))))&gt;90,0,$F$4*$F$5/E1594^2*(SIN(RADIANS(G1603))*SIN(RADIANS(E1595))+COS(RADIANS(G1603))*COS(RADIANS(E1595))*COS(RADIANS(AA1585))))</f>
        <v>#DIV/0!</v>
      </c>
      <c r="AB1603" s="3" t="e">
        <f>IF(DEGREES(ACOS(SIN(RADIANS(G1603))*SIN(RADIANS(E1595))+COS(RADIANS(G1603))*COS(RADIANS(E1595))*COS(RADIANS(AB1585))))&gt;90,0,$F$4*$F$5/E1594^2*(SIN(RADIANS(G1603))*SIN(RADIANS(E1595))+COS(RADIANS(G1603))*COS(RADIANS(E1595))*COS(RADIANS(AB1585))))</f>
        <v>#DIV/0!</v>
      </c>
      <c r="AC1603" s="3" t="e">
        <f>IF(DEGREES(ACOS(SIN(RADIANS(G1603))*SIN(RADIANS(E1595))+COS(RADIANS(G1603))*COS(RADIANS(E1595))*COS(RADIANS(AC1585))))&gt;90,0,$F$4*$F$5/E1594^2*(SIN(RADIANS(G1603))*SIN(RADIANS(E1595))+COS(RADIANS(G1603))*COS(RADIANS(E1595))*COS(RADIANS(AC1585))))</f>
        <v>#DIV/0!</v>
      </c>
      <c r="AD1603" s="3" t="e">
        <f>IF(DEGREES(ACOS(SIN(RADIANS(G1603))*SIN(RADIANS(E1595))+COS(RADIANS(G1603))*COS(RADIANS(E1595))*COS(RADIANS(AD1585))))&gt;90,0,$F$4*$F$5/E1594^2*(SIN(RADIANS(G1603))*SIN(RADIANS(E1595))+COS(RADIANS(G1603))*COS(RADIANS(E1595))*COS(RADIANS(AD1585))))</f>
        <v>#DIV/0!</v>
      </c>
      <c r="AE1603" s="3" t="e">
        <f>IF(DEGREES(ACOS(SIN(RADIANS(G1603))*SIN(RADIANS(E1595))+COS(RADIANS(G1603))*COS(RADIANS(E1595))*COS(RADIANS(AE1585))))&gt;90,0,$F$4*$F$5/E1594^2*(SIN(RADIANS(G1603))*SIN(RADIANS(E1595))+COS(RADIANS(G1603))*COS(RADIANS(E1595))*COS(RADIANS(AE1585))))</f>
        <v>#DIV/0!</v>
      </c>
      <c r="AF1603" s="3" t="e">
        <f>IF(DEGREES(ACOS(SIN(RADIANS(G1603))*SIN(RADIANS(E1595))+COS(RADIANS(G1603))*COS(RADIANS(E1595))*COS(RADIANS(AF1585))))&gt;90,0,$F$4*$F$5/E1594^2*(SIN(RADIANS(G1603))*SIN(RADIANS(E1595))+COS(RADIANS(G1603))*COS(RADIANS(E1595))*COS(RADIANS(AF1585))))</f>
        <v>#DIV/0!</v>
      </c>
      <c r="AG1603" s="3" t="e">
        <f>IF(DEGREES(ACOS(SIN(RADIANS(G1603))*SIN(RADIANS(E1595))+COS(RADIANS(G1603))*COS(RADIANS(E1595))*COS(RADIANS(AG1585))))&gt;90,0,$F$4*$F$5/E1594^2*(SIN(RADIANS(G1603))*SIN(RADIANS(E1595))+COS(RADIANS(G1603))*COS(RADIANS(E1595))*COS(RADIANS(AG1585))))</f>
        <v>#DIV/0!</v>
      </c>
      <c r="AH1603" s="3" t="e">
        <f>IF(DEGREES(ACOS(SIN(RADIANS(G1603))*SIN(RADIANS(E1595))+COS(RADIANS(G1603))*COS(RADIANS(E1595))*COS(RADIANS(AH1585))))&gt;90,0,$F$4*$F$5/E1594^2*(SIN(RADIANS(G1603))*SIN(RADIANS(E1595))+COS(RADIANS(G1603))*COS(RADIANS(E1595))*COS(RADIANS(AH1585))))</f>
        <v>#DIV/0!</v>
      </c>
      <c r="AI1603" s="3" t="e">
        <f>IF(DEGREES(ACOS(SIN(RADIANS(G1603))*SIN(RADIANS(E1595))+COS(RADIANS(G1603))*COS(RADIANS(E1595))*COS(RADIANS(AI1585))))&gt;90,0,$F$4*$F$5/E1594^2*(SIN(RADIANS(G1603))*SIN(RADIANS(E1595))+COS(RADIANS(G1603))*COS(RADIANS(E1595))*COS(RADIANS(AI1585))))</f>
        <v>#DIV/0!</v>
      </c>
      <c r="AJ1603" s="3" t="e">
        <f>IF(DEGREES(ACOS(SIN(RADIANS(G1603))*SIN(RADIANS(E1595))+COS(RADIANS(G1603))*COS(RADIANS(E1595))*COS(RADIANS(AJ1585))))&gt;90,0,$F$4*$F$5/E1594^2*(SIN(RADIANS(G1603))*SIN(RADIANS(E1595))+COS(RADIANS(G1603))*COS(RADIANS(E1595))*COS(RADIANS(AJ1585))))</f>
        <v>#DIV/0!</v>
      </c>
      <c r="AK1603" s="3">
        <f>IF(DEGREES(ACOS(SIN(RADIANS(G1603))*SIN(RADIANS(E1595))+COS(RADIANS(G1603))*COS(RADIANS(E1595))*COS(RADIANS(AK1585))))&gt;90,0,$F$4*$F$5/E1594^2*(SIN(RADIANS(G1603))*SIN(RADIANS(E1595))+COS(RADIANS(G1603))*COS(RADIANS(E1595))*COS(RADIANS(AK1585))))</f>
        <v>0</v>
      </c>
      <c r="AL1603" s="3">
        <f>IF(DEGREES(ACOS(SIN(RADIANS(G1603))*SIN(RADIANS(E1595))+COS(RADIANS(G1603))*COS(RADIANS(E1595))*COS(RADIANS(AL1585))))&gt;90,0,$F$4*$F$5/E1594^2*(SIN(RADIANS(G1603))*SIN(RADIANS(E1595))+COS(RADIANS(G1603))*COS(RADIANS(E1595))*COS(RADIANS(AL1585))))</f>
        <v>0</v>
      </c>
      <c r="AM1603" s="3">
        <f>IF(DEGREES(ACOS(SIN(RADIANS(G1603))*SIN(RADIANS(E1595))+COS(RADIANS(G1603))*COS(RADIANS(E1595))*COS(RADIANS(AM1585))))&gt;90,0,$F$4*$F$5/E1594^2*(SIN(RADIANS(G1603))*SIN(RADIANS(E1595))+COS(RADIANS(G1603))*COS(RADIANS(E1595))*COS(RADIANS(AM1585))))</f>
        <v>0</v>
      </c>
      <c r="AN1603" s="3">
        <f>IF(DEGREES(ACOS(SIN(RADIANS(G1603))*SIN(RADIANS(E1595))+COS(RADIANS(G1603))*COS(RADIANS(E1595))*COS(RADIANS(AN1585))))&gt;90,0,$F$4*$F$5/E1594^2*(SIN(RADIANS(G1603))*SIN(RADIANS(E1595))+COS(RADIANS(G1603))*COS(RADIANS(E1595))*COS(RADIANS(AN1585))))</f>
        <v>0</v>
      </c>
      <c r="AO1603" s="3">
        <f>IF(DEGREES(ACOS(SIN(RADIANS(G1603))*SIN(RADIANS(E1595))+COS(RADIANS(G1603))*COS(RADIANS(E1595))*COS(RADIANS(AO1585))))&gt;90,0,$F$4*$F$5/E1594^2*(SIN(RADIANS(G1603))*SIN(RADIANS(E1595))+COS(RADIANS(G1603))*COS(RADIANS(E1595))*COS(RADIANS(AO1585))))</f>
        <v>0</v>
      </c>
      <c r="AP1603" s="3">
        <f>IF(DEGREES(ACOS(SIN(RADIANS(G1603))*SIN(RADIANS(E1595))+COS(RADIANS(G1603))*COS(RADIANS(E1595))*COS(RADIANS(AP1585))))&gt;90,0,$F$4*$F$5/E1594^2*(SIN(RADIANS(G1603))*SIN(RADIANS(E1595))+COS(RADIANS(G1603))*COS(RADIANS(E1595))*COS(RADIANS(AP1585))))</f>
        <v>0</v>
      </c>
      <c r="AQ1603" s="3">
        <f>IF(DEGREES(ACOS(SIN(RADIANS(G1603))*SIN(RADIANS(E1595))+COS(RADIANS(G1603))*COS(RADIANS(E1595))*COS(RADIANS(AQ1585))))&gt;90,0,$F$4*$F$5/E1594^2*(SIN(RADIANS(G1603))*SIN(RADIANS(E1595))+COS(RADIANS(G1603))*COS(RADIANS(E1595))*COS(RADIANS(AQ1585))))</f>
        <v>0</v>
      </c>
      <c r="AR1603" s="3">
        <f>IF(DEGREES(ACOS(SIN(RADIANS(G1603))*SIN(RADIANS(E1595))+COS(RADIANS(G1603))*COS(RADIANS(E1595))*COS(RADIANS(AR1585))))&gt;90,0,$F$4*$F$5/E1594^2*(SIN(RADIANS(G1603))*SIN(RADIANS(E1595))+COS(RADIANS(G1603))*COS(RADIANS(E1595))*COS(RADIANS(AR1585))))</f>
        <v>0</v>
      </c>
    </row>
    <row r="1604" spans="2:44" ht="15.75" customHeight="1" x14ac:dyDescent="0.2">
      <c r="G1604" s="3">
        <v>-80</v>
      </c>
      <c r="I1604" s="3">
        <f>IF(DEGREES(ACOS(SIN(RADIANS(G1604))*SIN(RADIANS(E1595))+COS(RADIANS(G1604))*COS(RADIANS(E1595))*COS(RADIANS(I1585))))&gt;90,0,$F$4*$F$5/E1594^2*(SIN(RADIANS(G1604))*SIN(RADIANS(E1595))+COS(RADIANS(G1604))*COS(RADIANS(E1595))*COS(RADIANS(I1585))))</f>
        <v>0</v>
      </c>
      <c r="J1604" s="3">
        <f>IF(DEGREES(ACOS(SIN(RADIANS(G1604))*SIN(RADIANS(E1595))+COS(RADIANS(G1604))*COS(RADIANS(E1595))*COS(RADIANS(J1585))))&gt;90,0,$F$4*$F$5/E1594^2*(SIN(RADIANS(G1604))*SIN(RADIANS(E1595))+COS(RADIANS(G1604))*COS(RADIANS(E1595))*COS(RADIANS(J1585))))</f>
        <v>0</v>
      </c>
      <c r="K1604" s="3">
        <f>IF(DEGREES(ACOS(SIN(RADIANS(G1604))*SIN(RADIANS(E1595))+COS(RADIANS(G1604))*COS(RADIANS(E1595))*COS(RADIANS(K1585))))&gt;90,0,$F$4*$F$5/E1594^2*(SIN(RADIANS(G1604))*SIN(RADIANS(E1595))+COS(RADIANS(G1604))*COS(RADIANS(E1595))*COS(RADIANS(K1585))))</f>
        <v>0</v>
      </c>
      <c r="L1604" s="3">
        <f>IF(DEGREES(ACOS(SIN(RADIANS(G1604))*SIN(RADIANS(E1595))+COS(RADIANS(G1604))*COS(RADIANS(E1595))*COS(RADIANS(L1585))))&gt;90,0,$F$4*$F$5/E1594^2*(SIN(RADIANS(G1604))*SIN(RADIANS(E1595))+COS(RADIANS(G1604))*COS(RADIANS(E1595))*COS(RADIANS(L1585))))</f>
        <v>0</v>
      </c>
      <c r="M1604" s="3">
        <f>IF(DEGREES(ACOS(SIN(RADIANS(G1604))*SIN(RADIANS(E1595))+COS(RADIANS(G1604))*COS(RADIANS(E1595))*COS(RADIANS(M1585))))&gt;90,0,$F$4*$F$5/E1594^2*(SIN(RADIANS(G1604))*SIN(RADIANS(E1595))+COS(RADIANS(G1604))*COS(RADIANS(E1595))*COS(RADIANS(M1585))))</f>
        <v>0</v>
      </c>
      <c r="N1604" s="3">
        <f>IF(DEGREES(ACOS(SIN(RADIANS(G1604))*SIN(RADIANS(E1595))+COS(RADIANS(G1604))*COS(RADIANS(E1595))*COS(RADIANS(N1585))))&gt;90,0,$F$4*$F$5/E1594^2*(SIN(RADIANS(G1604))*SIN(RADIANS(E1595))+COS(RADIANS(G1604))*COS(RADIANS(E1595))*COS(RADIANS(N1585))))</f>
        <v>0</v>
      </c>
      <c r="O1604" s="3">
        <f>IF(DEGREES(ACOS(SIN(RADIANS(G1604))*SIN(RADIANS(E1595))+COS(RADIANS(G1604))*COS(RADIANS(E1595))*COS(RADIANS(O1585))))&gt;90,0,$F$4*$F$5/E1594^2*(SIN(RADIANS(G1604))*SIN(RADIANS(E1595))+COS(RADIANS(G1604))*COS(RADIANS(E1595))*COS(RADIANS(O1585))))</f>
        <v>0</v>
      </c>
      <c r="P1604" s="3">
        <f>IF(DEGREES(ACOS(SIN(RADIANS(G1604))*SIN(RADIANS(E1595))+COS(RADIANS(G1604))*COS(RADIANS(E1595))*COS(RADIANS(P1585))))&gt;90,0,$F$4*$F$5/E1594^2*(SIN(RADIANS(G1604))*SIN(RADIANS(E1595))+COS(RADIANS(G1604))*COS(RADIANS(E1595))*COS(RADIANS(P1585))))</f>
        <v>0</v>
      </c>
      <c r="Q1604" s="3">
        <f>IF(DEGREES(ACOS(SIN(RADIANS(G1604))*SIN(RADIANS(E1595))+COS(RADIANS(G1604))*COS(RADIANS(E1595))*COS(RADIANS(Q1585))))&gt;90,0,$F$4*$F$5/E1594^2*(SIN(RADIANS(G1604))*SIN(RADIANS(E1595))+COS(RADIANS(G1604))*COS(RADIANS(E1595))*COS(RADIANS(Q1585))))</f>
        <v>0</v>
      </c>
      <c r="R1604" s="3" t="e">
        <f>IF(DEGREES(ACOS(SIN(RADIANS(G1604))*SIN(RADIANS(E1595))+COS(RADIANS(G1604))*COS(RADIANS(E1595))*COS(RADIANS(R1585))))&gt;90,0,$F$4*$F$5/E1594^2*(SIN(RADIANS(G1604))*SIN(RADIANS(E1595))+COS(RADIANS(G1604))*COS(RADIANS(E1595))*COS(RADIANS(R1585))))</f>
        <v>#DIV/0!</v>
      </c>
      <c r="S1604" s="3" t="e">
        <f>IF(DEGREES(ACOS(SIN(RADIANS(G1604))*SIN(RADIANS(E1595))+COS(RADIANS(G1604))*COS(RADIANS(E1595))*COS(RADIANS(S1585))))&gt;90,0,$F$4*$F$5/E1594^2*(SIN(RADIANS(G1604))*SIN(RADIANS(E1595))+COS(RADIANS(G1604))*COS(RADIANS(E1595))*COS(RADIANS(S1585))))</f>
        <v>#DIV/0!</v>
      </c>
      <c r="T1604" s="3" t="e">
        <f>IF(DEGREES(ACOS(SIN(RADIANS(G1604))*SIN(RADIANS(E1595))+COS(RADIANS(G1604))*COS(RADIANS(E1595))*COS(RADIANS(T1585))))&gt;90,0,$F$4*$F$5/E1594^2*(SIN(RADIANS(G1604))*SIN(RADIANS(E1595))+COS(RADIANS(G1604))*COS(RADIANS(E1595))*COS(RADIANS(T1585))))</f>
        <v>#DIV/0!</v>
      </c>
      <c r="U1604" s="3" t="e">
        <f>IF(DEGREES(ACOS(SIN(RADIANS(G1604))*SIN(RADIANS(E1595))+COS(RADIANS(G1604))*COS(RADIANS(E1595))*COS(RADIANS(U1585))))&gt;90,0,$F$4*$F$5/E1594^2*(SIN(RADIANS(G1604))*SIN(RADIANS(E1595))+COS(RADIANS(G1604))*COS(RADIANS(E1595))*COS(RADIANS(U1585))))</f>
        <v>#DIV/0!</v>
      </c>
      <c r="V1604" s="3" t="e">
        <f>IF(DEGREES(ACOS(SIN(RADIANS(G1604))*SIN(RADIANS(E1595))+COS(RADIANS(G1604))*COS(RADIANS(E1595))*COS(RADIANS(V1585))))&gt;90,0,$F$4*$F$5/E1594^2*(SIN(RADIANS(G1604))*SIN(RADIANS(E1595))+COS(RADIANS(G1604))*COS(RADIANS(E1595))*COS(RADIANS(V1585))))</f>
        <v>#DIV/0!</v>
      </c>
      <c r="W1604" s="3" t="e">
        <f>IF(DEGREES(ACOS(SIN(RADIANS(G1604))*SIN(RADIANS(E1595))+COS(RADIANS(G1604))*COS(RADIANS(E1595))*COS(RADIANS(W1585))))&gt;90,0,$F$4*$F$5/E1594^2*(SIN(RADIANS(G1604))*SIN(RADIANS(E1595))+COS(RADIANS(G1604))*COS(RADIANS(E1595))*COS(RADIANS(W1585))))</f>
        <v>#DIV/0!</v>
      </c>
      <c r="X1604" s="3" t="e">
        <f>IF(DEGREES(ACOS(SIN(RADIANS(G1604))*SIN(RADIANS(E1595))+COS(RADIANS(G1604))*COS(RADIANS(E1595))*COS(RADIANS(X1585))))&gt;90,0,$F$4*$F$5/E1594^2*(SIN(RADIANS(G1604))*SIN(RADIANS(E1595))+COS(RADIANS(G1604))*COS(RADIANS(E1595))*COS(RADIANS(X1585))))</f>
        <v>#DIV/0!</v>
      </c>
      <c r="Y1604" s="3" t="e">
        <f>IF(DEGREES(ACOS(SIN(RADIANS(G1604))*SIN(RADIANS(E1595))+COS(RADIANS(G1604))*COS(RADIANS(E1595))*COS(RADIANS(Y1585))))&gt;90,0,$F$4*$F$5/E1594^2*(SIN(RADIANS(G1604))*SIN(RADIANS(E1595))+COS(RADIANS(G1604))*COS(RADIANS(E1595))*COS(RADIANS(Y1585))))</f>
        <v>#DIV/0!</v>
      </c>
      <c r="Z1604" s="3" t="e">
        <f>IF(DEGREES(ACOS(SIN(RADIANS(G1604))*SIN(RADIANS(E1595))+COS(RADIANS(G1604))*COS(RADIANS(E1595))*COS(RADIANS(Z1585))))&gt;90,0,$F$4*$F$5/E1594^2*(SIN(RADIANS(G1604))*SIN(RADIANS(E1595))+COS(RADIANS(G1604))*COS(RADIANS(E1595))*COS(RADIANS(Z1585))))</f>
        <v>#DIV/0!</v>
      </c>
      <c r="AA1604" s="3" t="e">
        <f>IF(DEGREES(ACOS(SIN(RADIANS(G1604))*SIN(RADIANS(E1595))+COS(RADIANS(G1604))*COS(RADIANS(E1595))*COS(RADIANS(AA1585))))&gt;90,0,$F$4*$F$5/E1594^2*(SIN(RADIANS(G1604))*SIN(RADIANS(E1595))+COS(RADIANS(G1604))*COS(RADIANS(E1595))*COS(RADIANS(AA1585))))</f>
        <v>#DIV/0!</v>
      </c>
      <c r="AB1604" s="3" t="e">
        <f>IF(DEGREES(ACOS(SIN(RADIANS(G1604))*SIN(RADIANS(E1595))+COS(RADIANS(G1604))*COS(RADIANS(E1595))*COS(RADIANS(AB1585))))&gt;90,0,$F$4*$F$5/E1594^2*(SIN(RADIANS(G1604))*SIN(RADIANS(E1595))+COS(RADIANS(G1604))*COS(RADIANS(E1595))*COS(RADIANS(AB1585))))</f>
        <v>#DIV/0!</v>
      </c>
      <c r="AC1604" s="3" t="e">
        <f>IF(DEGREES(ACOS(SIN(RADIANS(G1604))*SIN(RADIANS(E1595))+COS(RADIANS(G1604))*COS(RADIANS(E1595))*COS(RADIANS(AC1585))))&gt;90,0,$F$4*$F$5/E1594^2*(SIN(RADIANS(G1604))*SIN(RADIANS(E1595))+COS(RADIANS(G1604))*COS(RADIANS(E1595))*COS(RADIANS(AC1585))))</f>
        <v>#DIV/0!</v>
      </c>
      <c r="AD1604" s="3" t="e">
        <f>IF(DEGREES(ACOS(SIN(RADIANS(G1604))*SIN(RADIANS(E1595))+COS(RADIANS(G1604))*COS(RADIANS(E1595))*COS(RADIANS(AD1585))))&gt;90,0,$F$4*$F$5/E1594^2*(SIN(RADIANS(G1604))*SIN(RADIANS(E1595))+COS(RADIANS(G1604))*COS(RADIANS(E1595))*COS(RADIANS(AD1585))))</f>
        <v>#DIV/0!</v>
      </c>
      <c r="AE1604" s="3" t="e">
        <f>IF(DEGREES(ACOS(SIN(RADIANS(G1604))*SIN(RADIANS(E1595))+COS(RADIANS(G1604))*COS(RADIANS(E1595))*COS(RADIANS(AE1585))))&gt;90,0,$F$4*$F$5/E1594^2*(SIN(RADIANS(G1604))*SIN(RADIANS(E1595))+COS(RADIANS(G1604))*COS(RADIANS(E1595))*COS(RADIANS(AE1585))))</f>
        <v>#DIV/0!</v>
      </c>
      <c r="AF1604" s="3" t="e">
        <f>IF(DEGREES(ACOS(SIN(RADIANS(G1604))*SIN(RADIANS(E1595))+COS(RADIANS(G1604))*COS(RADIANS(E1595))*COS(RADIANS(AF1585))))&gt;90,0,$F$4*$F$5/E1594^2*(SIN(RADIANS(G1604))*SIN(RADIANS(E1595))+COS(RADIANS(G1604))*COS(RADIANS(E1595))*COS(RADIANS(AF1585))))</f>
        <v>#DIV/0!</v>
      </c>
      <c r="AG1604" s="3" t="e">
        <f>IF(DEGREES(ACOS(SIN(RADIANS(G1604))*SIN(RADIANS(E1595))+COS(RADIANS(G1604))*COS(RADIANS(E1595))*COS(RADIANS(AG1585))))&gt;90,0,$F$4*$F$5/E1594^2*(SIN(RADIANS(G1604))*SIN(RADIANS(E1595))+COS(RADIANS(G1604))*COS(RADIANS(E1595))*COS(RADIANS(AG1585))))</f>
        <v>#DIV/0!</v>
      </c>
      <c r="AH1604" s="3" t="e">
        <f>IF(DEGREES(ACOS(SIN(RADIANS(G1604))*SIN(RADIANS(E1595))+COS(RADIANS(G1604))*COS(RADIANS(E1595))*COS(RADIANS(AH1585))))&gt;90,0,$F$4*$F$5/E1594^2*(SIN(RADIANS(G1604))*SIN(RADIANS(E1595))+COS(RADIANS(G1604))*COS(RADIANS(E1595))*COS(RADIANS(AH1585))))</f>
        <v>#DIV/0!</v>
      </c>
      <c r="AI1604" s="3" t="e">
        <f>IF(DEGREES(ACOS(SIN(RADIANS(G1604))*SIN(RADIANS(E1595))+COS(RADIANS(G1604))*COS(RADIANS(E1595))*COS(RADIANS(AI1585))))&gt;90,0,$F$4*$F$5/E1594^2*(SIN(RADIANS(G1604))*SIN(RADIANS(E1595))+COS(RADIANS(G1604))*COS(RADIANS(E1595))*COS(RADIANS(AI1585))))</f>
        <v>#DIV/0!</v>
      </c>
      <c r="AJ1604" s="3" t="e">
        <f>IF(DEGREES(ACOS(SIN(RADIANS(G1604))*SIN(RADIANS(E1595))+COS(RADIANS(G1604))*COS(RADIANS(E1595))*COS(RADIANS(AJ1585))))&gt;90,0,$F$4*$F$5/E1594^2*(SIN(RADIANS(G1604))*SIN(RADIANS(E1595))+COS(RADIANS(G1604))*COS(RADIANS(E1595))*COS(RADIANS(AJ1585))))</f>
        <v>#DIV/0!</v>
      </c>
      <c r="AK1604" s="3">
        <f>IF(DEGREES(ACOS(SIN(RADIANS(G1604))*SIN(RADIANS(E1595))+COS(RADIANS(G1604))*COS(RADIANS(E1595))*COS(RADIANS(AK1585))))&gt;90,0,$F$4*$F$5/E1594^2*(SIN(RADIANS(G1604))*SIN(RADIANS(E1595))+COS(RADIANS(G1604))*COS(RADIANS(E1595))*COS(RADIANS(AK1585))))</f>
        <v>0</v>
      </c>
      <c r="AL1604" s="3">
        <f>IF(DEGREES(ACOS(SIN(RADIANS(G1604))*SIN(RADIANS(E1595))+COS(RADIANS(G1604))*COS(RADIANS(E1595))*COS(RADIANS(AL1585))))&gt;90,0,$F$4*$F$5/E1594^2*(SIN(RADIANS(G1604))*SIN(RADIANS(E1595))+COS(RADIANS(G1604))*COS(RADIANS(E1595))*COS(RADIANS(AL1585))))</f>
        <v>0</v>
      </c>
      <c r="AM1604" s="3">
        <f>IF(DEGREES(ACOS(SIN(RADIANS(G1604))*SIN(RADIANS(E1595))+COS(RADIANS(G1604))*COS(RADIANS(E1595))*COS(RADIANS(AM1585))))&gt;90,0,$F$4*$F$5/E1594^2*(SIN(RADIANS(G1604))*SIN(RADIANS(E1595))+COS(RADIANS(G1604))*COS(RADIANS(E1595))*COS(RADIANS(AM1585))))</f>
        <v>0</v>
      </c>
      <c r="AN1604" s="3">
        <f>IF(DEGREES(ACOS(SIN(RADIANS(G1604))*SIN(RADIANS(E1595))+COS(RADIANS(G1604))*COS(RADIANS(E1595))*COS(RADIANS(AN1585))))&gt;90,0,$F$4*$F$5/E1594^2*(SIN(RADIANS(G1604))*SIN(RADIANS(E1595))+COS(RADIANS(G1604))*COS(RADIANS(E1595))*COS(RADIANS(AN1585))))</f>
        <v>0</v>
      </c>
      <c r="AO1604" s="3">
        <f>IF(DEGREES(ACOS(SIN(RADIANS(G1604))*SIN(RADIANS(E1595))+COS(RADIANS(G1604))*COS(RADIANS(E1595))*COS(RADIANS(AO1585))))&gt;90,0,$F$4*$F$5/E1594^2*(SIN(RADIANS(G1604))*SIN(RADIANS(E1595))+COS(RADIANS(G1604))*COS(RADIANS(E1595))*COS(RADIANS(AO1585))))</f>
        <v>0</v>
      </c>
      <c r="AP1604" s="3">
        <f>IF(DEGREES(ACOS(SIN(RADIANS(G1604))*SIN(RADIANS(E1595))+COS(RADIANS(G1604))*COS(RADIANS(E1595))*COS(RADIANS(AP1585))))&gt;90,0,$F$4*$F$5/E1594^2*(SIN(RADIANS(G1604))*SIN(RADIANS(E1595))+COS(RADIANS(G1604))*COS(RADIANS(E1595))*COS(RADIANS(AP1585))))</f>
        <v>0</v>
      </c>
      <c r="AQ1604" s="3">
        <f>IF(DEGREES(ACOS(SIN(RADIANS(G1604))*SIN(RADIANS(E1595))+COS(RADIANS(G1604))*COS(RADIANS(E1595))*COS(RADIANS(AQ1585))))&gt;90,0,$F$4*$F$5/E1594^2*(SIN(RADIANS(G1604))*SIN(RADIANS(E1595))+COS(RADIANS(G1604))*COS(RADIANS(E1595))*COS(RADIANS(AQ1585))))</f>
        <v>0</v>
      </c>
      <c r="AR1604" s="3">
        <f>IF(DEGREES(ACOS(SIN(RADIANS(G1604))*SIN(RADIANS(E1595))+COS(RADIANS(G1604))*COS(RADIANS(E1595))*COS(RADIANS(AR1585))))&gt;90,0,$F$4*$F$5/E1594^2*(SIN(RADIANS(G1604))*SIN(RADIANS(E1595))+COS(RADIANS(G1604))*COS(RADIANS(E1595))*COS(RADIANS(AR1585))))</f>
        <v>0</v>
      </c>
    </row>
    <row r="1605" spans="2:44" ht="15.75" customHeight="1" x14ac:dyDescent="0.2">
      <c r="G1605" s="3">
        <v>-90</v>
      </c>
      <c r="I1605" s="3" t="e">
        <f>IF(DEGREES(ACOS(SIN(RADIANS(G1605))*SIN(RADIANS(E1595))+COS(RADIANS(G1605))*COS(RADIANS(E1595))*COS(RADIANS(I1585))))&gt;90,0,$F$4*$F$5/E1594^2*(SIN(RADIANS(G1605))*SIN(RADIANS(E1595))+COS(RADIANS(G1605))*COS(RADIANS(E1595))*COS(RADIANS(I1585))))</f>
        <v>#DIV/0!</v>
      </c>
      <c r="J1605" s="3" t="e">
        <f>IF(DEGREES(ACOS(SIN(RADIANS(G1605))*SIN(RADIANS(E1595))+COS(RADIANS(G1605))*COS(RADIANS(E1595))*COS(RADIANS(J1585))))&gt;90,0,$F$4*$F$5/E1594^2*(SIN(RADIANS(G1605))*SIN(RADIANS(E1595))+COS(RADIANS(G1605))*COS(RADIANS(E1595))*COS(RADIANS(J1585))))</f>
        <v>#DIV/0!</v>
      </c>
      <c r="K1605" s="3" t="e">
        <f>IF(DEGREES(ACOS(SIN(RADIANS(G1605))*SIN(RADIANS(E1595))+COS(RADIANS(G1605))*COS(RADIANS(E1595))*COS(RADIANS(K1585))))&gt;90,0,$F$4*$F$5/E1594^2*(SIN(RADIANS(G1605))*SIN(RADIANS(E1595))+COS(RADIANS(G1605))*COS(RADIANS(E1595))*COS(RADIANS(K1585))))</f>
        <v>#DIV/0!</v>
      </c>
      <c r="L1605" s="3" t="e">
        <f>IF(DEGREES(ACOS(SIN(RADIANS(G1605))*SIN(RADIANS(E1595))+COS(RADIANS(G1605))*COS(RADIANS(E1595))*COS(RADIANS(L1585))))&gt;90,0,$F$4*$F$5/E1594^2*(SIN(RADIANS(G1605))*SIN(RADIANS(E1595))+COS(RADIANS(G1605))*COS(RADIANS(E1595))*COS(RADIANS(L1585))))</f>
        <v>#DIV/0!</v>
      </c>
      <c r="M1605" s="3" t="e">
        <f>IF(DEGREES(ACOS(SIN(RADIANS(G1605))*SIN(RADIANS(E1595))+COS(RADIANS(G1605))*COS(RADIANS(E1595))*COS(RADIANS(M1585))))&gt;90,0,$F$4*$F$5/E1594^2*(SIN(RADIANS(G1605))*SIN(RADIANS(E1595))+COS(RADIANS(G1605))*COS(RADIANS(E1595))*COS(RADIANS(M1585))))</f>
        <v>#DIV/0!</v>
      </c>
      <c r="N1605" s="3" t="e">
        <f>IF(DEGREES(ACOS(SIN(RADIANS(G1605))*SIN(RADIANS(E1595))+COS(RADIANS(G1605))*COS(RADIANS(E1595))*COS(RADIANS(N1585))))&gt;90,0,$F$4*$F$5/E1594^2*(SIN(RADIANS(G1605))*SIN(RADIANS(E1595))+COS(RADIANS(G1605))*COS(RADIANS(E1595))*COS(RADIANS(N1585))))</f>
        <v>#DIV/0!</v>
      </c>
      <c r="O1605" s="3" t="e">
        <f>IF(DEGREES(ACOS(SIN(RADIANS(G1605))*SIN(RADIANS(E1595))+COS(RADIANS(G1605))*COS(RADIANS(E1595))*COS(RADIANS(O1585))))&gt;90,0,$F$4*$F$5/E1594^2*(SIN(RADIANS(G1605))*SIN(RADIANS(E1595))+COS(RADIANS(G1605))*COS(RADIANS(E1595))*COS(RADIANS(O1585))))</f>
        <v>#DIV/0!</v>
      </c>
      <c r="P1605" s="3" t="e">
        <f>IF(DEGREES(ACOS(SIN(RADIANS(G1605))*SIN(RADIANS(E1595))+COS(RADIANS(G1605))*COS(RADIANS(E1595))*COS(RADIANS(P1585))))&gt;90,0,$F$4*$F$5/E1594^2*(SIN(RADIANS(G1605))*SIN(RADIANS(E1595))+COS(RADIANS(G1605))*COS(RADIANS(E1595))*COS(RADIANS(P1585))))</f>
        <v>#DIV/0!</v>
      </c>
      <c r="Q1605" s="3" t="e">
        <f>IF(DEGREES(ACOS(SIN(RADIANS(G1605))*SIN(RADIANS(E1595))+COS(RADIANS(G1605))*COS(RADIANS(E1595))*COS(RADIANS(Q1585))))&gt;90,0,$F$4*$F$5/E1594^2*(SIN(RADIANS(G1605))*SIN(RADIANS(E1595))+COS(RADIANS(G1605))*COS(RADIANS(E1595))*COS(RADIANS(Q1585))))</f>
        <v>#DIV/0!</v>
      </c>
      <c r="R1605" s="3" t="e">
        <f>IF(DEGREES(ACOS(SIN(RADIANS(G1605))*SIN(RADIANS(E1595))+COS(RADIANS(G1605))*COS(RADIANS(E1595))*COS(RADIANS(R1585))))&gt;90,0,$F$4*$F$5/E1594^2*(SIN(RADIANS(G1605))*SIN(RADIANS(E1595))+COS(RADIANS(G1605))*COS(RADIANS(E1595))*COS(RADIANS(R1585))))</f>
        <v>#DIV/0!</v>
      </c>
      <c r="S1605" s="3" t="e">
        <f>IF(DEGREES(ACOS(SIN(RADIANS(G1605))*SIN(RADIANS(E1595))+COS(RADIANS(G1605))*COS(RADIANS(E1595))*COS(RADIANS(S1585))))&gt;90,0,$F$4*$F$5/E1594^2*(SIN(RADIANS(G1605))*SIN(RADIANS(E1595))+COS(RADIANS(G1605))*COS(RADIANS(E1595))*COS(RADIANS(S1585))))</f>
        <v>#DIV/0!</v>
      </c>
      <c r="T1605" s="3" t="e">
        <f>IF(DEGREES(ACOS(SIN(RADIANS(G1605))*SIN(RADIANS(E1595))+COS(RADIANS(G1605))*COS(RADIANS(E1595))*COS(RADIANS(T1585))))&gt;90,0,$F$4*$F$5/E1594^2*(SIN(RADIANS(G1605))*SIN(RADIANS(E1595))+COS(RADIANS(G1605))*COS(RADIANS(E1595))*COS(RADIANS(T1585))))</f>
        <v>#DIV/0!</v>
      </c>
      <c r="U1605" s="3" t="e">
        <f>IF(DEGREES(ACOS(SIN(RADIANS(G1605))*SIN(RADIANS(E1595))+COS(RADIANS(G1605))*COS(RADIANS(E1595))*COS(RADIANS(U1585))))&gt;90,0,$F$4*$F$5/E1594^2*(SIN(RADIANS(G1605))*SIN(RADIANS(E1595))+COS(RADIANS(G1605))*COS(RADIANS(E1595))*COS(RADIANS(U1585))))</f>
        <v>#DIV/0!</v>
      </c>
      <c r="V1605" s="3" t="e">
        <f>IF(DEGREES(ACOS(SIN(RADIANS(G1605))*SIN(RADIANS(E1595))+COS(RADIANS(G1605))*COS(RADIANS(E1595))*COS(RADIANS(V1585))))&gt;90,0,$F$4*$F$5/E1594^2*(SIN(RADIANS(G1605))*SIN(RADIANS(E1595))+COS(RADIANS(G1605))*COS(RADIANS(E1595))*COS(RADIANS(V1585))))</f>
        <v>#DIV/0!</v>
      </c>
      <c r="W1605" s="3" t="e">
        <f>IF(DEGREES(ACOS(SIN(RADIANS(G1605))*SIN(RADIANS(E1595))+COS(RADIANS(G1605))*COS(RADIANS(E1595))*COS(RADIANS(W1585))))&gt;90,0,$F$4*$F$5/E1594^2*(SIN(RADIANS(G1605))*SIN(RADIANS(E1595))+COS(RADIANS(G1605))*COS(RADIANS(E1595))*COS(RADIANS(W1585))))</f>
        <v>#DIV/0!</v>
      </c>
      <c r="X1605" s="3" t="e">
        <f>IF(DEGREES(ACOS(SIN(RADIANS(G1605))*SIN(RADIANS(E1595))+COS(RADIANS(G1605))*COS(RADIANS(E1595))*COS(RADIANS(X1585))))&gt;90,0,$F$4*$F$5/E1594^2*(SIN(RADIANS(G1605))*SIN(RADIANS(E1595))+COS(RADIANS(G1605))*COS(RADIANS(E1595))*COS(RADIANS(X1585))))</f>
        <v>#DIV/0!</v>
      </c>
      <c r="Y1605" s="3" t="e">
        <f>IF(DEGREES(ACOS(SIN(RADIANS(G1605))*SIN(RADIANS(E1595))+COS(RADIANS(G1605))*COS(RADIANS(E1595))*COS(RADIANS(Y1585))))&gt;90,0,$F$4*$F$5/E1594^2*(SIN(RADIANS(G1605))*SIN(RADIANS(E1595))+COS(RADIANS(G1605))*COS(RADIANS(E1595))*COS(RADIANS(Y1585))))</f>
        <v>#DIV/0!</v>
      </c>
      <c r="Z1605" s="3" t="e">
        <f>IF(DEGREES(ACOS(SIN(RADIANS(G1605))*SIN(RADIANS(E1595))+COS(RADIANS(G1605))*COS(RADIANS(E1595))*COS(RADIANS(Z1585))))&gt;90,0,$F$4*$F$5/E1594^2*(SIN(RADIANS(G1605))*SIN(RADIANS(E1595))+COS(RADIANS(G1605))*COS(RADIANS(E1595))*COS(RADIANS(Z1585))))</f>
        <v>#DIV/0!</v>
      </c>
      <c r="AA1605" s="3" t="e">
        <f>IF(DEGREES(ACOS(SIN(RADIANS(G1605))*SIN(RADIANS(E1595))+COS(RADIANS(G1605))*COS(RADIANS(E1595))*COS(RADIANS(AA1585))))&gt;90,0,$F$4*$F$5/E1594^2*(SIN(RADIANS(G1605))*SIN(RADIANS(E1595))+COS(RADIANS(G1605))*COS(RADIANS(E1595))*COS(RADIANS(AA1585))))</f>
        <v>#DIV/0!</v>
      </c>
      <c r="AB1605" s="3" t="e">
        <f>IF(DEGREES(ACOS(SIN(RADIANS(G1605))*SIN(RADIANS(E1595))+COS(RADIANS(G1605))*COS(RADIANS(E1595))*COS(RADIANS(AB1585))))&gt;90,0,$F$4*$F$5/E1594^2*(SIN(RADIANS(G1605))*SIN(RADIANS(E1595))+COS(RADIANS(G1605))*COS(RADIANS(E1595))*COS(RADIANS(AB1585))))</f>
        <v>#DIV/0!</v>
      </c>
      <c r="AC1605" s="3" t="e">
        <f>IF(DEGREES(ACOS(SIN(RADIANS(G1605))*SIN(RADIANS(E1595))+COS(RADIANS(G1605))*COS(RADIANS(E1595))*COS(RADIANS(AC1585))))&gt;90,0,$F$4*$F$5/E1594^2*(SIN(RADIANS(G1605))*SIN(RADIANS(E1595))+COS(RADIANS(G1605))*COS(RADIANS(E1595))*COS(RADIANS(AC1585))))</f>
        <v>#DIV/0!</v>
      </c>
      <c r="AD1605" s="3" t="e">
        <f>IF(DEGREES(ACOS(SIN(RADIANS(G1605))*SIN(RADIANS(E1595))+COS(RADIANS(G1605))*COS(RADIANS(E1595))*COS(RADIANS(AD1585))))&gt;90,0,$F$4*$F$5/E1594^2*(SIN(RADIANS(G1605))*SIN(RADIANS(E1595))+COS(RADIANS(G1605))*COS(RADIANS(E1595))*COS(RADIANS(AD1585))))</f>
        <v>#DIV/0!</v>
      </c>
      <c r="AE1605" s="3" t="e">
        <f>IF(DEGREES(ACOS(SIN(RADIANS(G1605))*SIN(RADIANS(E1595))+COS(RADIANS(G1605))*COS(RADIANS(E1595))*COS(RADIANS(AE1585))))&gt;90,0,$F$4*$F$5/E1594^2*(SIN(RADIANS(G1605))*SIN(RADIANS(E1595))+COS(RADIANS(G1605))*COS(RADIANS(E1595))*COS(RADIANS(AE1585))))</f>
        <v>#DIV/0!</v>
      </c>
      <c r="AF1605" s="3" t="e">
        <f>IF(DEGREES(ACOS(SIN(RADIANS(G1605))*SIN(RADIANS(E1595))+COS(RADIANS(G1605))*COS(RADIANS(E1595))*COS(RADIANS(AF1585))))&gt;90,0,$F$4*$F$5/E1594^2*(SIN(RADIANS(G1605))*SIN(RADIANS(E1595))+COS(RADIANS(G1605))*COS(RADIANS(E1595))*COS(RADIANS(AF1585))))</f>
        <v>#DIV/0!</v>
      </c>
      <c r="AG1605" s="3" t="e">
        <f>IF(DEGREES(ACOS(SIN(RADIANS(G1605))*SIN(RADIANS(E1595))+COS(RADIANS(G1605))*COS(RADIANS(E1595))*COS(RADIANS(AG1585))))&gt;90,0,$F$4*$F$5/E1594^2*(SIN(RADIANS(G1605))*SIN(RADIANS(E1595))+COS(RADIANS(G1605))*COS(RADIANS(E1595))*COS(RADIANS(AG1585))))</f>
        <v>#DIV/0!</v>
      </c>
      <c r="AH1605" s="3" t="e">
        <f>IF(DEGREES(ACOS(SIN(RADIANS(G1605))*SIN(RADIANS(E1595))+COS(RADIANS(G1605))*COS(RADIANS(E1595))*COS(RADIANS(AH1585))))&gt;90,0,$F$4*$F$5/E1594^2*(SIN(RADIANS(G1605))*SIN(RADIANS(E1595))+COS(RADIANS(G1605))*COS(RADIANS(E1595))*COS(RADIANS(AH1585))))</f>
        <v>#DIV/0!</v>
      </c>
      <c r="AI1605" s="3" t="e">
        <f>IF(DEGREES(ACOS(SIN(RADIANS(G1605))*SIN(RADIANS(E1595))+COS(RADIANS(G1605))*COS(RADIANS(E1595))*COS(RADIANS(AI1585))))&gt;90,0,$F$4*$F$5/E1594^2*(SIN(RADIANS(G1605))*SIN(RADIANS(E1595))+COS(RADIANS(G1605))*COS(RADIANS(E1595))*COS(RADIANS(AI1585))))</f>
        <v>#DIV/0!</v>
      </c>
      <c r="AJ1605" s="3" t="e">
        <f>IF(DEGREES(ACOS(SIN(RADIANS(G1605))*SIN(RADIANS(E1595))+COS(RADIANS(G1605))*COS(RADIANS(E1595))*COS(RADIANS(AJ1585))))&gt;90,0,$F$4*$F$5/E1594^2*(SIN(RADIANS(G1605))*SIN(RADIANS(E1595))+COS(RADIANS(G1605))*COS(RADIANS(E1595))*COS(RADIANS(AJ1585))))</f>
        <v>#DIV/0!</v>
      </c>
      <c r="AK1605" s="3" t="e">
        <f>IF(DEGREES(ACOS(SIN(RADIANS(G1605))*SIN(RADIANS(E1595))+COS(RADIANS(G1605))*COS(RADIANS(E1595))*COS(RADIANS(AK1585))))&gt;90,0,$F$4*$F$5/E1594^2*(SIN(RADIANS(G1605))*SIN(RADIANS(E1595))+COS(RADIANS(G1605))*COS(RADIANS(E1595))*COS(RADIANS(AK1585))))</f>
        <v>#DIV/0!</v>
      </c>
      <c r="AL1605" s="3" t="e">
        <f>IF(DEGREES(ACOS(SIN(RADIANS(G1605))*SIN(RADIANS(E1595))+COS(RADIANS(G1605))*COS(RADIANS(E1595))*COS(RADIANS(AL1585))))&gt;90,0,$F$4*$F$5/E1594^2*(SIN(RADIANS(G1605))*SIN(RADIANS(E1595))+COS(RADIANS(G1605))*COS(RADIANS(E1595))*COS(RADIANS(AL1585))))</f>
        <v>#DIV/0!</v>
      </c>
      <c r="AM1605" s="3" t="e">
        <f>IF(DEGREES(ACOS(SIN(RADIANS(G1605))*SIN(RADIANS(E1595))+COS(RADIANS(G1605))*COS(RADIANS(E1595))*COS(RADIANS(AM1585))))&gt;90,0,$F$4*$F$5/E1594^2*(SIN(RADIANS(G1605))*SIN(RADIANS(E1595))+COS(RADIANS(G1605))*COS(RADIANS(E1595))*COS(RADIANS(AM1585))))</f>
        <v>#DIV/0!</v>
      </c>
      <c r="AN1605" s="3" t="e">
        <f>IF(DEGREES(ACOS(SIN(RADIANS(G1605))*SIN(RADIANS(E1595))+COS(RADIANS(G1605))*COS(RADIANS(E1595))*COS(RADIANS(AN1585))))&gt;90,0,$F$4*$F$5/E1594^2*(SIN(RADIANS(G1605))*SIN(RADIANS(E1595))+COS(RADIANS(G1605))*COS(RADIANS(E1595))*COS(RADIANS(AN1585))))</f>
        <v>#DIV/0!</v>
      </c>
      <c r="AO1605" s="3" t="e">
        <f>IF(DEGREES(ACOS(SIN(RADIANS(G1605))*SIN(RADIANS(E1595))+COS(RADIANS(G1605))*COS(RADIANS(E1595))*COS(RADIANS(AO1585))))&gt;90,0,$F$4*$F$5/E1594^2*(SIN(RADIANS(G1605))*SIN(RADIANS(E1595))+COS(RADIANS(G1605))*COS(RADIANS(E1595))*COS(RADIANS(AO1585))))</f>
        <v>#DIV/0!</v>
      </c>
      <c r="AP1605" s="3" t="e">
        <f>IF(DEGREES(ACOS(SIN(RADIANS(G1605))*SIN(RADIANS(E1595))+COS(RADIANS(G1605))*COS(RADIANS(E1595))*COS(RADIANS(AP1585))))&gt;90,0,$F$4*$F$5/E1594^2*(SIN(RADIANS(G1605))*SIN(RADIANS(E1595))+COS(RADIANS(G1605))*COS(RADIANS(E1595))*COS(RADIANS(AP1585))))</f>
        <v>#DIV/0!</v>
      </c>
      <c r="AQ1605" s="3" t="e">
        <f>IF(DEGREES(ACOS(SIN(RADIANS(G1605))*SIN(RADIANS(E1595))+COS(RADIANS(G1605))*COS(RADIANS(E1595))*COS(RADIANS(AQ1585))))&gt;90,0,$F$4*$F$5/E1594^2*(SIN(RADIANS(G1605))*SIN(RADIANS(E1595))+COS(RADIANS(G1605))*COS(RADIANS(E1595))*COS(RADIANS(AQ1585))))</f>
        <v>#DIV/0!</v>
      </c>
      <c r="AR1605" s="3" t="e">
        <f>IF(DEGREES(ACOS(SIN(RADIANS(G1605))*SIN(RADIANS(E1595))+COS(RADIANS(G1605))*COS(RADIANS(E1595))*COS(RADIANS(AR1585))))&gt;90,0,$F$4*$F$5/E1594^2*(SIN(RADIANS(G1605))*SIN(RADIANS(E1595))+COS(RADIANS(G1605))*COS(RADIANS(E1595))*COS(RADIANS(AR1585))))</f>
        <v>#DIV/0!</v>
      </c>
    </row>
    <row r="1606" spans="2:44" ht="15.75" customHeight="1" x14ac:dyDescent="0.2"/>
    <row r="1607" spans="2:44" ht="15.75" customHeight="1" x14ac:dyDescent="0.2">
      <c r="H1607" s="3" t="s">
        <v>771</v>
      </c>
      <c r="I1607" s="3">
        <v>180</v>
      </c>
      <c r="J1607" s="3">
        <v>170</v>
      </c>
      <c r="K1607" s="3">
        <v>160</v>
      </c>
      <c r="L1607" s="3">
        <v>150</v>
      </c>
      <c r="M1607" s="3">
        <v>140</v>
      </c>
      <c r="N1607" s="3">
        <v>130</v>
      </c>
      <c r="O1607" s="3">
        <v>120</v>
      </c>
      <c r="P1607" s="3">
        <v>110</v>
      </c>
      <c r="Q1607" s="3">
        <v>100</v>
      </c>
      <c r="R1607" s="3">
        <v>90</v>
      </c>
      <c r="S1607" s="3">
        <v>80</v>
      </c>
      <c r="T1607" s="3">
        <v>70</v>
      </c>
      <c r="U1607" s="3">
        <v>60</v>
      </c>
      <c r="V1607" s="3">
        <v>50</v>
      </c>
      <c r="W1607" s="3">
        <v>40</v>
      </c>
      <c r="X1607" s="3">
        <v>30</v>
      </c>
      <c r="Y1607" s="3">
        <v>20</v>
      </c>
      <c r="Z1607" s="3">
        <v>10</v>
      </c>
      <c r="AA1607" s="3">
        <v>0</v>
      </c>
      <c r="AB1607" s="3">
        <v>-10</v>
      </c>
      <c r="AC1607" s="3">
        <v>-20</v>
      </c>
      <c r="AD1607" s="3">
        <v>-30</v>
      </c>
      <c r="AE1607" s="3">
        <v>-40</v>
      </c>
      <c r="AF1607" s="3">
        <v>-50</v>
      </c>
      <c r="AG1607" s="3">
        <v>-60</v>
      </c>
      <c r="AH1607" s="3">
        <v>-70</v>
      </c>
      <c r="AI1607" s="3">
        <v>-80</v>
      </c>
      <c r="AJ1607" s="3">
        <v>-90</v>
      </c>
      <c r="AK1607" s="3">
        <v>-100</v>
      </c>
      <c r="AL1607" s="3">
        <v>-110</v>
      </c>
      <c r="AM1607" s="3">
        <v>-120</v>
      </c>
      <c r="AN1607" s="3">
        <v>-130</v>
      </c>
      <c r="AO1607" s="3">
        <v>-140</v>
      </c>
      <c r="AP1607" s="3">
        <v>-150</v>
      </c>
      <c r="AQ1607" s="3">
        <v>-160</v>
      </c>
      <c r="AR1607" s="3">
        <v>-170</v>
      </c>
    </row>
    <row r="1608" spans="2:44" ht="15.75" customHeight="1" x14ac:dyDescent="0.2">
      <c r="H1608" s="3" t="s">
        <v>782</v>
      </c>
      <c r="I1608" s="3">
        <f>IF(ABS(I1607-E1620)&gt;180,IF(ABS(I1607-E1620)&gt;360,ABS(I1607-E1620)-360,360-ABS(I1607-E1620)),ABS(I1607-E1620))</f>
        <v>180</v>
      </c>
      <c r="J1608" s="3">
        <f>IF(ABS(J1607-E1620)&gt;180,IF(ABS(J1607-E1620)&gt;360,ABS(J1607-E1620)-360,360-ABS(J1607-E1620)),ABS(J1607-E1620))</f>
        <v>170</v>
      </c>
      <c r="K1608" s="3">
        <f>IF(ABS(K1607-E1620)&gt;180,IF(ABS(K1607-E1620)&gt;360,ABS(K1607-E1620)-360,360-ABS(K1607-E1620)),ABS(K1607-E1620))</f>
        <v>160</v>
      </c>
      <c r="L1608" s="3">
        <f>IF(ABS(L1607-E1620)&gt;180,IF(ABS(L1607-E1620)&gt;360,ABS(L1607-E1620)-360,360-ABS(L1607-E1620)),ABS(L1607-E1620))</f>
        <v>150</v>
      </c>
      <c r="M1608" s="3">
        <f>IF(ABS(M1607-E1620)&gt;180,IF(ABS(M1607-E1620)&gt;360,ABS(M1607-E1620)-360,360-ABS(M1607-E1620)),ABS(M1607-E1620))</f>
        <v>140</v>
      </c>
      <c r="N1608" s="3">
        <f>IF(ABS(N1607-E1620)&gt;180,IF(ABS(N1607-E1620)&gt;360,ABS(N1607-E1620)-360,360-ABS(N1607-E1620)),ABS(N1607-E1620))</f>
        <v>130</v>
      </c>
      <c r="O1608" s="3">
        <f>IF(ABS(O1607-E1620)&gt;180,IF(ABS(O1607-E1620)&gt;360,ABS(O1607-E1620)-360,360-ABS(O1607-E1620)),ABS(O1607-E1620))</f>
        <v>120</v>
      </c>
      <c r="P1608" s="3">
        <f>IF(ABS(P1607-E1620)&gt;180,IF(ABS(P1607-E1620)&gt;360,ABS(P1607-E1620)-360,360-ABS(P1607-E1620)),ABS(P1607-E1620))</f>
        <v>110</v>
      </c>
      <c r="Q1608" s="3">
        <f>IF(ABS(Q1607-E1620)&gt;180,IF(ABS(Q1607-E1620)&gt;360,ABS(Q1607-E1620)-360,360-ABS(Q1607-E1620)),ABS(Q1607-E1620))</f>
        <v>100</v>
      </c>
      <c r="R1608" s="3">
        <f>IF(ABS(R1607-E1620)&gt;180,IF(ABS(R1607-E1620)&gt;360,ABS(R1607-E1620)-360,360-ABS(R1607-E1620)),ABS(R1607-E1620))</f>
        <v>90</v>
      </c>
      <c r="S1608" s="3">
        <f>IF(ABS(S1607-E1620)&gt;180,IF(ABS(S1607-E1620)&gt;360,ABS(S1607-E1620)-360,360-ABS(S1607-E1620)),ABS(S1607-E1620))</f>
        <v>80</v>
      </c>
      <c r="T1608" s="3">
        <f>IF(ABS(T1607-E1620)&gt;180,IF(ABS(T1607-E1620)&gt;360,ABS(T1607-E1620)-360,360-ABS(T1607-E1620)),ABS(T1607-E1620))</f>
        <v>70</v>
      </c>
      <c r="U1608" s="3">
        <f>IF(ABS(U1607-E1620)&gt;180,IF(ABS(U1607-E1620)&gt;360,ABS(U1607-E1620)-360,360-ABS(U1607-E1620)),ABS(U1607-E1620))</f>
        <v>60</v>
      </c>
      <c r="V1608" s="3">
        <f>IF(ABS(V1607-E1620)&gt;180,IF(ABS(V1607-E1620)&gt;360,ABS(V1607-E1620)-360,360-ABS(V1607-E1620)),ABS(V1607-E1620))</f>
        <v>50</v>
      </c>
      <c r="W1608" s="3">
        <f>IF(ABS(W1607-E1620)&gt;180,IF(ABS(W1607-E1620)&gt;360,ABS(W1607-E1620)-360,360-ABS(W1607-E1620)),ABS(W1607-E1620))</f>
        <v>40</v>
      </c>
      <c r="X1608" s="3">
        <f>IF(ABS(X1607-E1620)&gt;180,IF(ABS(X1607-E1620)&gt;360,ABS(X1607-E1620)-360,360-ABS(X1607-E1620)),ABS(X1607-E1620))</f>
        <v>30</v>
      </c>
      <c r="Y1608" s="3">
        <f>IF(ABS(Y1607-E1620)&gt;180,IF(ABS(Y1607-E1620)&gt;360,ABS(Y1607-E1620)-360,360-ABS(Y1607-E1620)),ABS(Y1607-E1620))</f>
        <v>20</v>
      </c>
      <c r="Z1608" s="3">
        <f>IF(ABS(Z1607-E1620)&gt;180,IF(ABS(Z1607-E1620)&gt;360,ABS(Z1607-E1620)-360,360-ABS(Z1607-E1620)),ABS(Z1607-E1620))</f>
        <v>10</v>
      </c>
      <c r="AA1608" s="3">
        <f>IF(ABS(AA1607-E1620)&gt;180,IF(ABS(AA1607-E1620)&gt;360,ABS(AA1607-E1620)-360,360-ABS(AA1607-E1620)),ABS(AA1607-E1620))</f>
        <v>0</v>
      </c>
      <c r="AB1608" s="3">
        <f>IF(ABS(AB1607-E1620)&gt;180,IF(ABS(AB1607-E1620)&gt;360,ABS(AB1607-E1620)-360,360-ABS(AB1607-E1620)),ABS(AB1607-E1620))</f>
        <v>10</v>
      </c>
      <c r="AC1608" s="3">
        <f>IF(ABS(AC1607-E1620)&gt;180,IF(ABS(AC1607-E1620)&gt;360,ABS(AC1607-E1620)-360,360-ABS(AC1607-E1620)),ABS(AC1607-E1620))</f>
        <v>20</v>
      </c>
      <c r="AD1608" s="3">
        <f>IF(ABS(AD1607-E1620)&gt;180,IF(ABS(AD1607-E1620)&gt;360,ABS(AD1607-E1620)-360,360-ABS(AD1607-E1620)),ABS(AD1607-E1620))</f>
        <v>30</v>
      </c>
      <c r="AE1608" s="3">
        <f>IF(ABS(AE1607-E1620)&gt;180,IF(ABS(AE1607-E1620)&gt;360,ABS(AE1607-E1620)-360,360-ABS(AE1607-E1620)),ABS(AE1607-E1620))</f>
        <v>40</v>
      </c>
      <c r="AF1608" s="3">
        <f>IF(ABS(AF1607-E1620)&gt;180,IF(ABS(AF1607-E1620)&gt;360,ABS(AF1607-E1620)-360,360-ABS(AF1607-E1620)),ABS(AF1607-E1620))</f>
        <v>50</v>
      </c>
      <c r="AG1608" s="3">
        <f>IF(ABS(AG1607-E1620)&gt;180,IF(ABS(AG1607-E1620)&gt;360,ABS(AG1607-E1620)-360,360-ABS(AG1607-E1620)),ABS(AG1607-E1620))</f>
        <v>60</v>
      </c>
      <c r="AH1608" s="3">
        <f>IF(ABS(AH1607-E1620)&gt;180,IF(ABS(AH1607-E1620)&gt;360,ABS(AH1607-E1620)-360,360-ABS(AH1607-E1620)),ABS(AH1607-E1620))</f>
        <v>70</v>
      </c>
      <c r="AI1608" s="3">
        <f>IF(ABS(AI1607-E1620)&gt;180,IF(ABS(AI1607-E1620)&gt;360,ABS(AI1607-E1620)-360,360-ABS(AI1607-E1620)),ABS(AI1607-E1620))</f>
        <v>80</v>
      </c>
      <c r="AJ1608" s="3">
        <f>IF(ABS(AJ1607-E1620)&gt;180,IF(ABS(AJ1607-E1620)&gt;360,ABS(AJ1607-E1620)-360,360-ABS(AJ1607-E1620)),ABS(AJ1607-E1620))</f>
        <v>90</v>
      </c>
      <c r="AK1608" s="3">
        <f>IF(ABS(AK1607-E1620)&gt;180,IF(ABS(AK1607-E1620)&gt;360,ABS(AK1607-E1620)-360,360-ABS(AK1607-E1620)),ABS(AK1607-E1620))</f>
        <v>100</v>
      </c>
      <c r="AL1608" s="3">
        <f>IF(ABS(AL1607-E1620)&gt;180,IF(ABS(AL1607-E1620)&gt;360,ABS(AL1607-E1620)-360,360-ABS(AL1607-E1620)),ABS(AL1607-E1620))</f>
        <v>110</v>
      </c>
      <c r="AM1608" s="3">
        <f>IF(ABS(AM1607-E1620)&gt;180,IF(ABS(AM1607-E1620)&gt;360,ABS(AM1607-E1620)-360,360-ABS(AM1607-E1620)),ABS(AM1607-E1620))</f>
        <v>120</v>
      </c>
      <c r="AN1608" s="3">
        <f>IF(ABS(AN1607-E1620)&gt;180,IF(ABS(AN1607-E1620)&gt;360,ABS(AN1607-E1620)-360,360-ABS(AN1607-E1620)),ABS(AN1607-E1620))</f>
        <v>130</v>
      </c>
      <c r="AO1608" s="3">
        <f>IF(ABS(AO1607-E1620)&gt;180,IF(ABS(AO1607-E1620)&gt;360,ABS(AO1607-E1620)-360,360-ABS(AO1607-E1620)),ABS(AO1607-E1620))</f>
        <v>140</v>
      </c>
      <c r="AP1608" s="3">
        <f>IF(ABS(AP1607-E1620)&gt;180,IF(ABS(AP1607-E1620)&gt;360,ABS(AP1607-E1620)-360,360-ABS(AP1607-E1620)),ABS(AP1607-E1620))</f>
        <v>150</v>
      </c>
      <c r="AQ1608" s="3">
        <f>IF(ABS(AQ1607-E1620)&gt;180,IF(ABS(AQ1607-E1620)&gt;360,ABS(AQ1607-E1620)-360,360-ABS(AQ1607-E1620)),ABS(AQ1607-E1620))</f>
        <v>160</v>
      </c>
      <c r="AR1608" s="3">
        <f>IF(ABS(AR1607-E1620)&gt;180,IF(ABS(AR1607-E1620)&gt;360,ABS(AR1607-E1620)-360,360-ABS(AR1607-E1620)),ABS(AR1607-E1620))</f>
        <v>170</v>
      </c>
    </row>
    <row r="1609" spans="2:44" ht="15.75" customHeight="1" x14ac:dyDescent="0.2">
      <c r="G1609" s="3" t="s">
        <v>736</v>
      </c>
    </row>
    <row r="1610" spans="2:44" ht="15.75" customHeight="1" x14ac:dyDescent="0.2">
      <c r="B1610" s="3" t="s">
        <v>791</v>
      </c>
      <c r="E1610" s="3">
        <v>680</v>
      </c>
      <c r="G1610" s="3">
        <v>90</v>
      </c>
      <c r="I1610" s="3" t="e">
        <f>IF(DEGREES(ACOS(SIN(RADIANS(G1610))*SIN(RADIANS(E1618))+COS(RADIANS(G1610))*COS(RADIANS(E1618))*COS(RADIANS(I1608))))&gt;90,0,$F$4*$F$5/E1617^2*(SIN(RADIANS(G1610))*SIN(RADIANS(E1618))+COS(RADIANS(G1610))*COS(RADIANS(E1618))*COS(RADIANS(I1608))))</f>
        <v>#DIV/0!</v>
      </c>
      <c r="J1610" s="3" t="e">
        <f>IF(DEGREES(ACOS(SIN(RADIANS(G1610))*SIN(RADIANS(E1618))+COS(RADIANS(G1610))*COS(RADIANS(E1618))*COS(RADIANS(J1608))))&gt;90,0,$F$4*$F$5/E1617^2*(SIN(RADIANS(G1610))*SIN(RADIANS(E1618))+COS(RADIANS(G1610))*COS(RADIANS(E1618))*COS(RADIANS(J1608))))</f>
        <v>#DIV/0!</v>
      </c>
      <c r="K1610" s="3" t="e">
        <f>IF(DEGREES(ACOS(SIN(RADIANS(G1610))*SIN(RADIANS(E1618))+COS(RADIANS(G1610))*COS(RADIANS(E1618))*COS(RADIANS(K1608))))&gt;90,0,$F$4*$F$5/E1617^2*(SIN(RADIANS(G1610))*SIN(RADIANS(E1618))+COS(RADIANS(G1610))*COS(RADIANS(E1618))*COS(RADIANS(K1608))))</f>
        <v>#DIV/0!</v>
      </c>
      <c r="L1610" s="3" t="e">
        <f>IF(DEGREES(ACOS(SIN(RADIANS(G1610))*SIN(RADIANS(E1618))+COS(RADIANS(G1610))*COS(RADIANS(E1618))*COS(RADIANS(L1608))))&gt;90,0,$F$4*$F$5/E1617^2*(SIN(RADIANS(G1610))*SIN(RADIANS(E1618))+COS(RADIANS(G1610))*COS(RADIANS(E1618))*COS(RADIANS(L1608))))</f>
        <v>#DIV/0!</v>
      </c>
      <c r="M1610" s="3" t="e">
        <f>IF(DEGREES(ACOS(SIN(RADIANS(G1610))*SIN(RADIANS(E1618))+COS(RADIANS(G1610))*COS(RADIANS(E1618))*COS(RADIANS(M1608))))&gt;90,0,$F$4*$F$5/E1617^2*(SIN(RADIANS(G1610))*SIN(RADIANS(E1618))+COS(RADIANS(G1610))*COS(RADIANS(E1618))*COS(RADIANS(M1608))))</f>
        <v>#DIV/0!</v>
      </c>
      <c r="N1610" s="3" t="e">
        <f>IF(DEGREES(ACOS(SIN(RADIANS(G1610))*SIN(RADIANS(E1618))+COS(RADIANS(G1610))*COS(RADIANS(E1618))*COS(RADIANS(N1608))))&gt;90,0,$F$4*$F$5/E1617^2*(SIN(RADIANS(G1610))*SIN(RADIANS(E1618))+COS(RADIANS(G1610))*COS(RADIANS(E1618))*COS(RADIANS(N1608))))</f>
        <v>#DIV/0!</v>
      </c>
      <c r="O1610" s="3" t="e">
        <f>IF(DEGREES(ACOS(SIN(RADIANS(G1610))*SIN(RADIANS(E1618))+COS(RADIANS(G1610))*COS(RADIANS(E1618))*COS(RADIANS(O1608))))&gt;90,0,$F$4*$F$5/E1617^2*(SIN(RADIANS(G1610))*SIN(RADIANS(E1618))+COS(RADIANS(G1610))*COS(RADIANS(E1618))*COS(RADIANS(O1608))))</f>
        <v>#DIV/0!</v>
      </c>
      <c r="P1610" s="3" t="e">
        <f>IF(DEGREES(ACOS(SIN(RADIANS(G1610))*SIN(RADIANS(E1618))+COS(RADIANS(G1610))*COS(RADIANS(E1618))*COS(RADIANS(P1608))))&gt;90,0,$F$4*$F$5/E1617^2*(SIN(RADIANS(G1610))*SIN(RADIANS(E1618))+COS(RADIANS(G1610))*COS(RADIANS(E1618))*COS(RADIANS(P1608))))</f>
        <v>#DIV/0!</v>
      </c>
      <c r="Q1610" s="3" t="e">
        <f>IF(DEGREES(ACOS(SIN(RADIANS(G1610))*SIN(RADIANS(E1618))+COS(RADIANS(G1610))*COS(RADIANS(E1618))*COS(RADIANS(Q1608))))&gt;90,0,$F$4*$F$5/E1617^2*(SIN(RADIANS(G1610))*SIN(RADIANS(E1618))+COS(RADIANS(G1610))*COS(RADIANS(E1618))*COS(RADIANS(Q1608))))</f>
        <v>#DIV/0!</v>
      </c>
      <c r="R1610" s="3" t="e">
        <f>IF(DEGREES(ACOS(SIN(RADIANS(G1610))*SIN(RADIANS(E1618))+COS(RADIANS(G1610))*COS(RADIANS(E1618))*COS(RADIANS(R1608))))&gt;90,0,$F$4*$F$5/E1617^2*(SIN(RADIANS(G1610))*SIN(RADIANS(E1618))+COS(RADIANS(G1610))*COS(RADIANS(E1618))*COS(RADIANS(R1608))))</f>
        <v>#DIV/0!</v>
      </c>
      <c r="S1610" s="3" t="e">
        <f>IF(DEGREES(ACOS(SIN(RADIANS(G1610))*SIN(RADIANS(E1618))+COS(RADIANS(G1610))*COS(RADIANS(E1618))*COS(RADIANS(S1608))))&gt;90,0,$F$4*$F$5/E1617^2*(SIN(RADIANS(G1610))*SIN(RADIANS(E1618))+COS(RADIANS(G1610))*COS(RADIANS(E1618))*COS(RADIANS(S1608))))</f>
        <v>#DIV/0!</v>
      </c>
      <c r="T1610" s="3" t="e">
        <f>IF(DEGREES(ACOS(SIN(RADIANS(G1610))*SIN(RADIANS(E1618))+COS(RADIANS(G1610))*COS(RADIANS(E1618))*COS(RADIANS(T1608))))&gt;90,0,$F$4*$F$5/E1617^2*(SIN(RADIANS(G1610))*SIN(RADIANS(E1618))+COS(RADIANS(G1610))*COS(RADIANS(E1618))*COS(RADIANS(T1608))))</f>
        <v>#DIV/0!</v>
      </c>
      <c r="U1610" s="3" t="e">
        <f>IF(DEGREES(ACOS(SIN(RADIANS(G1610))*SIN(RADIANS(E1618))+COS(RADIANS(G1610))*COS(RADIANS(E1618))*COS(RADIANS(U1608))))&gt;90,0,$F$4*$F$5/E1617^2*(SIN(RADIANS(G1610))*SIN(RADIANS(E1618))+COS(RADIANS(G1610))*COS(RADIANS(E1618))*COS(RADIANS(U1608))))</f>
        <v>#DIV/0!</v>
      </c>
      <c r="V1610" s="3" t="e">
        <f>IF(DEGREES(ACOS(SIN(RADIANS(G1610))*SIN(RADIANS(E1618))+COS(RADIANS(G1610))*COS(RADIANS(E1618))*COS(RADIANS(V1608))))&gt;90,0,$F$4*$F$5/E1617^2*(SIN(RADIANS(G1610))*SIN(RADIANS(E1618))+COS(RADIANS(G1610))*COS(RADIANS(E1618))*COS(RADIANS(V1608))))</f>
        <v>#DIV/0!</v>
      </c>
      <c r="W1610" s="3" t="e">
        <f>IF(DEGREES(ACOS(SIN(RADIANS(G1610))*SIN(RADIANS(E1618))+COS(RADIANS(G1610))*COS(RADIANS(E1618))*COS(RADIANS(W1608))))&gt;90,0,$F$4*$F$5/E1617^2*(SIN(RADIANS(G1610))*SIN(RADIANS(E1618))+COS(RADIANS(G1610))*COS(RADIANS(E1618))*COS(RADIANS(W1608))))</f>
        <v>#DIV/0!</v>
      </c>
      <c r="X1610" s="3" t="e">
        <f>IF(DEGREES(ACOS(SIN(RADIANS(G1610))*SIN(RADIANS(E1618))+COS(RADIANS(G1610))*COS(RADIANS(E1618))*COS(RADIANS(X1608))))&gt;90,0,$F$4*$F$5/E1617^2*(SIN(RADIANS(G1610))*SIN(RADIANS(E1618))+COS(RADIANS(G1610))*COS(RADIANS(E1618))*COS(RADIANS(X1608))))</f>
        <v>#DIV/0!</v>
      </c>
      <c r="Y1610" s="3" t="e">
        <f>IF(DEGREES(ACOS(SIN(RADIANS(G1610))*SIN(RADIANS(E1618))+COS(RADIANS(G1610))*COS(RADIANS(E1618))*COS(RADIANS(Y1608))))&gt;90,0,$F$4*$F$5/E1617^2*(SIN(RADIANS(G1610))*SIN(RADIANS(E1618))+COS(RADIANS(G1610))*COS(RADIANS(E1618))*COS(RADIANS(Y1608))))</f>
        <v>#DIV/0!</v>
      </c>
      <c r="Z1610" s="3" t="e">
        <f>IF(DEGREES(ACOS(SIN(RADIANS(G1610))*SIN(RADIANS(E1618))+COS(RADIANS(G1610))*COS(RADIANS(E1618))*COS(RADIANS(Z1608))))&gt;90,0,$F$4*$F$5/E1617^2*(SIN(RADIANS(G1610))*SIN(RADIANS(E1618))+COS(RADIANS(G1610))*COS(RADIANS(E1618))*COS(RADIANS(Z1608))))</f>
        <v>#DIV/0!</v>
      </c>
      <c r="AA1610" s="3" t="e">
        <f>IF(DEGREES(ACOS(SIN(RADIANS(G1610))*SIN(RADIANS(E1618))+COS(RADIANS(G1610))*COS(RADIANS(E1618))*COS(RADIANS(AA1608))))&gt;90,0,$F$4*$F$5/E1617^2*(SIN(RADIANS(G1610))*SIN(RADIANS(E1618))+COS(RADIANS(G1610))*COS(RADIANS(E1618))*COS(RADIANS(AA1608))))</f>
        <v>#DIV/0!</v>
      </c>
      <c r="AB1610" s="3" t="e">
        <f>IF(DEGREES(ACOS(SIN(RADIANS(G1610))*SIN(RADIANS(E1618))+COS(RADIANS(G1610))*COS(RADIANS(E1618))*COS(RADIANS(AB1608))))&gt;90,0,$F$4*$F$5/E1617^2*(SIN(RADIANS(G1610))*SIN(RADIANS(E1618))+COS(RADIANS(G1610))*COS(RADIANS(E1618))*COS(RADIANS(AB1608))))</f>
        <v>#DIV/0!</v>
      </c>
      <c r="AC1610" s="3" t="e">
        <f>IF(DEGREES(ACOS(SIN(RADIANS(G1610))*SIN(RADIANS(E1618))+COS(RADIANS(G1610))*COS(RADIANS(E1618))*COS(RADIANS(AC1608))))&gt;90,0,$F$4*$F$5/E1617^2*(SIN(RADIANS(G1610))*SIN(RADIANS(E1618))+COS(RADIANS(G1610))*COS(RADIANS(E1618))*COS(RADIANS(AC1608))))</f>
        <v>#DIV/0!</v>
      </c>
      <c r="AD1610" s="3" t="e">
        <f>IF(DEGREES(ACOS(SIN(RADIANS(G1610))*SIN(RADIANS(E1618))+COS(RADIANS(G1610))*COS(RADIANS(E1618))*COS(RADIANS(AD1608))))&gt;90,0,$F$4*$F$5/E1617^2*(SIN(RADIANS(G1610))*SIN(RADIANS(E1618))+COS(RADIANS(G1610))*COS(RADIANS(E1618))*COS(RADIANS(AD1608))))</f>
        <v>#DIV/0!</v>
      </c>
      <c r="AE1610" s="3" t="e">
        <f>IF(DEGREES(ACOS(SIN(RADIANS(G1610))*SIN(RADIANS(E1618))+COS(RADIANS(G1610))*COS(RADIANS(E1618))*COS(RADIANS(AE1608))))&gt;90,0,$F$4*$F$5/E1617^2*(SIN(RADIANS(G1610))*SIN(RADIANS(E1618))+COS(RADIANS(G1610))*COS(RADIANS(E1618))*COS(RADIANS(AE1608))))</f>
        <v>#DIV/0!</v>
      </c>
      <c r="AF1610" s="3" t="e">
        <f>IF(DEGREES(ACOS(SIN(RADIANS(G1610))*SIN(RADIANS(E1618))+COS(RADIANS(G1610))*COS(RADIANS(E1618))*COS(RADIANS(AF1608))))&gt;90,0,$F$4*$F$5/E1617^2*(SIN(RADIANS(G1610))*SIN(RADIANS(E1618))+COS(RADIANS(G1610))*COS(RADIANS(E1618))*COS(RADIANS(AF1608))))</f>
        <v>#DIV/0!</v>
      </c>
      <c r="AG1610" s="3" t="e">
        <f>IF(DEGREES(ACOS(SIN(RADIANS(G1610))*SIN(RADIANS(E1618))+COS(RADIANS(G1610))*COS(RADIANS(E1618))*COS(RADIANS(AG1608))))&gt;90,0,$F$4*$F$5/E1617^2*(SIN(RADIANS(G1610))*SIN(RADIANS(E1618))+COS(RADIANS(G1610))*COS(RADIANS(E1618))*COS(RADIANS(AG1608))))</f>
        <v>#DIV/0!</v>
      </c>
      <c r="AH1610" s="3" t="e">
        <f>IF(DEGREES(ACOS(SIN(RADIANS(G1610))*SIN(RADIANS(E1618))+COS(RADIANS(G1610))*COS(RADIANS(E1618))*COS(RADIANS(AH1608))))&gt;90,0,$F$4*$F$5/E1617^2*(SIN(RADIANS(G1610))*SIN(RADIANS(E1618))+COS(RADIANS(G1610))*COS(RADIANS(E1618))*COS(RADIANS(AH1608))))</f>
        <v>#DIV/0!</v>
      </c>
      <c r="AI1610" s="3" t="e">
        <f>IF(DEGREES(ACOS(SIN(RADIANS(G1610))*SIN(RADIANS(E1618))+COS(RADIANS(G1610))*COS(RADIANS(E1618))*COS(RADIANS(AI1608))))&gt;90,0,$F$4*$F$5/E1617^2*(SIN(RADIANS(G1610))*SIN(RADIANS(E1618))+COS(RADIANS(G1610))*COS(RADIANS(E1618))*COS(RADIANS(AI1608))))</f>
        <v>#DIV/0!</v>
      </c>
      <c r="AJ1610" s="3" t="e">
        <f>IF(DEGREES(ACOS(SIN(RADIANS(G1610))*SIN(RADIANS(E1618))+COS(RADIANS(G1610))*COS(RADIANS(E1618))*COS(RADIANS(AJ1608))))&gt;90,0,$F$4*$F$5/E1617^2*(SIN(RADIANS(G1610))*SIN(RADIANS(E1618))+COS(RADIANS(G1610))*COS(RADIANS(E1618))*COS(RADIANS(AJ1608))))</f>
        <v>#DIV/0!</v>
      </c>
      <c r="AK1610" s="3" t="e">
        <f>IF(DEGREES(ACOS(SIN(RADIANS(G1610))*SIN(RADIANS(E1618))+COS(RADIANS(G1610))*COS(RADIANS(E1618))*COS(RADIANS(AK1608))))&gt;90,0,$F$4*$F$5/E1617^2*(SIN(RADIANS(G1610))*SIN(RADIANS(E1618))+COS(RADIANS(G1610))*COS(RADIANS(E1618))*COS(RADIANS(AK1608))))</f>
        <v>#DIV/0!</v>
      </c>
      <c r="AL1610" s="3" t="e">
        <f>IF(DEGREES(ACOS(SIN(RADIANS(G1610))*SIN(RADIANS(E1618))+COS(RADIANS(G1610))*COS(RADIANS(E1618))*COS(RADIANS(AL1608))))&gt;90,0,$F$4*$F$5/E1617^2*(SIN(RADIANS(G1610))*SIN(RADIANS(E1618))+COS(RADIANS(G1610))*COS(RADIANS(E1618))*COS(RADIANS(AL1608))))</f>
        <v>#DIV/0!</v>
      </c>
      <c r="AM1610" s="3" t="e">
        <f>IF(DEGREES(ACOS(SIN(RADIANS(G1610))*SIN(RADIANS(E1618))+COS(RADIANS(G1610))*COS(RADIANS(E1618))*COS(RADIANS(AM1608))))&gt;90,0,$F$4*$F$5/E1617^2*(SIN(RADIANS(G1610))*SIN(RADIANS(E1618))+COS(RADIANS(G1610))*COS(RADIANS(E1618))*COS(RADIANS(AM1608))))</f>
        <v>#DIV/0!</v>
      </c>
      <c r="AN1610" s="3" t="e">
        <f>IF(DEGREES(ACOS(SIN(RADIANS(G1610))*SIN(RADIANS(E1618))+COS(RADIANS(G1610))*COS(RADIANS(E1618))*COS(RADIANS(AN1608))))&gt;90,0,$F$4*$F$5/E1617^2*(SIN(RADIANS(G1610))*SIN(RADIANS(E1618))+COS(RADIANS(G1610))*COS(RADIANS(E1618))*COS(RADIANS(AN1608))))</f>
        <v>#DIV/0!</v>
      </c>
      <c r="AO1610" s="3" t="e">
        <f>IF(DEGREES(ACOS(SIN(RADIANS(G1610))*SIN(RADIANS(E1618))+COS(RADIANS(G1610))*COS(RADIANS(E1618))*COS(RADIANS(AO1608))))&gt;90,0,$F$4*$F$5/E1617^2*(SIN(RADIANS(G1610))*SIN(RADIANS(E1618))+COS(RADIANS(G1610))*COS(RADIANS(E1618))*COS(RADIANS(AO1608))))</f>
        <v>#DIV/0!</v>
      </c>
      <c r="AP1610" s="3" t="e">
        <f>IF(DEGREES(ACOS(SIN(RADIANS(G1610))*SIN(RADIANS(E1618))+COS(RADIANS(G1610))*COS(RADIANS(E1618))*COS(RADIANS(AP1608))))&gt;90,0,$F$4*$F$5/E1617^2*(SIN(RADIANS(G1610))*SIN(RADIANS(E1618))+COS(RADIANS(G1610))*COS(RADIANS(E1618))*COS(RADIANS(AP1608))))</f>
        <v>#DIV/0!</v>
      </c>
      <c r="AQ1610" s="3" t="e">
        <f>IF(DEGREES(ACOS(SIN(RADIANS(G1610))*SIN(RADIANS(E1618))+COS(RADIANS(G1610))*COS(RADIANS(E1618))*COS(RADIANS(AQ1608))))&gt;90,0,$F$4*$F$5/E1617^2*(SIN(RADIANS(G1610))*SIN(RADIANS(E1618))+COS(RADIANS(G1610))*COS(RADIANS(E1618))*COS(RADIANS(AQ1608))))</f>
        <v>#DIV/0!</v>
      </c>
      <c r="AR1610" s="3" t="e">
        <f>IF(DEGREES(ACOS(SIN(RADIANS(G1610))*SIN(RADIANS(E1618))+COS(RADIANS(G1610))*COS(RADIANS(E1618))*COS(RADIANS(AR1608))))&gt;90,0,$F$4*$F$5/E1617^2*(SIN(RADIANS(G1610))*SIN(RADIANS(E1618))+COS(RADIANS(G1610))*COS(RADIANS(E1618))*COS(RADIANS(AR1608))))</f>
        <v>#DIV/0!</v>
      </c>
    </row>
    <row r="1611" spans="2:44" ht="15.75" customHeight="1" x14ac:dyDescent="0.2">
      <c r="B1611" s="3" t="s">
        <v>728</v>
      </c>
      <c r="E1611" s="3">
        <f t="array" ref="E1611">INDEX($D$1751:$AM$1751,0,MATCH(E1610-IF(E1610&lt;360,0,360),$D$1700:$AM$1700,0))+IF(E1610&gt;350,360,0)</f>
        <v>680</v>
      </c>
      <c r="G1611" s="3">
        <v>80</v>
      </c>
      <c r="I1611" s="3">
        <f>IF(DEGREES(ACOS(SIN(RADIANS(G1611))*SIN(RADIANS(E1618))+COS(RADIANS(G1611))*COS(RADIANS(E1618))*COS(RADIANS(I1608))))&gt;90,0,$F$4*$F$5/E1617^2*(SIN(RADIANS(G1611))*SIN(RADIANS(E1618))+COS(RADIANS(G1611))*COS(RADIANS(E1618))*COS(RADIANS(I1608))))</f>
        <v>0</v>
      </c>
      <c r="J1611" s="3">
        <f>IF(DEGREES(ACOS(SIN(RADIANS(G1611))*SIN(RADIANS(E1618))+COS(RADIANS(G1611))*COS(RADIANS(E1618))*COS(RADIANS(J1608))))&gt;90,0,$F$4*$F$5/E1617^2*(SIN(RADIANS(G1611))*SIN(RADIANS(E1618))+COS(RADIANS(G1611))*COS(RADIANS(E1618))*COS(RADIANS(J1608))))</f>
        <v>0</v>
      </c>
      <c r="K1611" s="3">
        <f>IF(DEGREES(ACOS(SIN(RADIANS(G1611))*SIN(RADIANS(E1618))+COS(RADIANS(G1611))*COS(RADIANS(E1618))*COS(RADIANS(K1608))))&gt;90,0,$F$4*$F$5/E1617^2*(SIN(RADIANS(G1611))*SIN(RADIANS(E1618))+COS(RADIANS(G1611))*COS(RADIANS(E1618))*COS(RADIANS(K1608))))</f>
        <v>0</v>
      </c>
      <c r="L1611" s="3">
        <f>IF(DEGREES(ACOS(SIN(RADIANS(G1611))*SIN(RADIANS(E1618))+COS(RADIANS(G1611))*COS(RADIANS(E1618))*COS(RADIANS(L1608))))&gt;90,0,$F$4*$F$5/E1617^2*(SIN(RADIANS(G1611))*SIN(RADIANS(E1618))+COS(RADIANS(G1611))*COS(RADIANS(E1618))*COS(RADIANS(L1608))))</f>
        <v>0</v>
      </c>
      <c r="M1611" s="3">
        <f>IF(DEGREES(ACOS(SIN(RADIANS(G1611))*SIN(RADIANS(E1618))+COS(RADIANS(G1611))*COS(RADIANS(E1618))*COS(RADIANS(M1608))))&gt;90,0,$F$4*$F$5/E1617^2*(SIN(RADIANS(G1611))*SIN(RADIANS(E1618))+COS(RADIANS(G1611))*COS(RADIANS(E1618))*COS(RADIANS(M1608))))</f>
        <v>0</v>
      </c>
      <c r="N1611" s="3">
        <f>IF(DEGREES(ACOS(SIN(RADIANS(G1611))*SIN(RADIANS(E1618))+COS(RADIANS(G1611))*COS(RADIANS(E1618))*COS(RADIANS(N1608))))&gt;90,0,$F$4*$F$5/E1617^2*(SIN(RADIANS(G1611))*SIN(RADIANS(E1618))+COS(RADIANS(G1611))*COS(RADIANS(E1618))*COS(RADIANS(N1608))))</f>
        <v>0</v>
      </c>
      <c r="O1611" s="3">
        <f>IF(DEGREES(ACOS(SIN(RADIANS(G1611))*SIN(RADIANS(E1618))+COS(RADIANS(G1611))*COS(RADIANS(E1618))*COS(RADIANS(O1608))))&gt;90,0,$F$4*$F$5/E1617^2*(SIN(RADIANS(G1611))*SIN(RADIANS(E1618))+COS(RADIANS(G1611))*COS(RADIANS(E1618))*COS(RADIANS(O1608))))</f>
        <v>0</v>
      </c>
      <c r="P1611" s="3">
        <f>IF(DEGREES(ACOS(SIN(RADIANS(G1611))*SIN(RADIANS(E1618))+COS(RADIANS(G1611))*COS(RADIANS(E1618))*COS(RADIANS(P1608))))&gt;90,0,$F$4*$F$5/E1617^2*(SIN(RADIANS(G1611))*SIN(RADIANS(E1618))+COS(RADIANS(G1611))*COS(RADIANS(E1618))*COS(RADIANS(P1608))))</f>
        <v>0</v>
      </c>
      <c r="Q1611" s="3">
        <f>IF(DEGREES(ACOS(SIN(RADIANS(G1611))*SIN(RADIANS(E1618))+COS(RADIANS(G1611))*COS(RADIANS(E1618))*COS(RADIANS(Q1608))))&gt;90,0,$F$4*$F$5/E1617^2*(SIN(RADIANS(G1611))*SIN(RADIANS(E1618))+COS(RADIANS(G1611))*COS(RADIANS(E1618))*COS(RADIANS(Q1608))))</f>
        <v>0</v>
      </c>
      <c r="R1611" s="3" t="e">
        <f>IF(DEGREES(ACOS(SIN(RADIANS(G1611))*SIN(RADIANS(E1618))+COS(RADIANS(G1611))*COS(RADIANS(E1618))*COS(RADIANS(R1608))))&gt;90,0,$F$4*$F$5/E1617^2*(SIN(RADIANS(G1611))*SIN(RADIANS(E1618))+COS(RADIANS(G1611))*COS(RADIANS(E1618))*COS(RADIANS(R1608))))</f>
        <v>#DIV/0!</v>
      </c>
      <c r="S1611" s="3" t="e">
        <f>IF(DEGREES(ACOS(SIN(RADIANS(G1611))*SIN(RADIANS(E1618))+COS(RADIANS(G1611))*COS(RADIANS(E1618))*COS(RADIANS(S1608))))&gt;90,0,$F$4*$F$5/E1617^2*(SIN(RADIANS(G1611))*SIN(RADIANS(E1618))+COS(RADIANS(G1611))*COS(RADIANS(E1618))*COS(RADIANS(S1608))))</f>
        <v>#DIV/0!</v>
      </c>
      <c r="T1611" s="3" t="e">
        <f>IF(DEGREES(ACOS(SIN(RADIANS(G1611))*SIN(RADIANS(E1618))+COS(RADIANS(G1611))*COS(RADIANS(E1618))*COS(RADIANS(T1608))))&gt;90,0,$F$4*$F$5/E1617^2*(SIN(RADIANS(G1611))*SIN(RADIANS(E1618))+COS(RADIANS(G1611))*COS(RADIANS(E1618))*COS(RADIANS(T1608))))</f>
        <v>#DIV/0!</v>
      </c>
      <c r="U1611" s="3" t="e">
        <f>IF(DEGREES(ACOS(SIN(RADIANS(G1611))*SIN(RADIANS(E1618))+COS(RADIANS(G1611))*COS(RADIANS(E1618))*COS(RADIANS(U1608))))&gt;90,0,$F$4*$F$5/E1617^2*(SIN(RADIANS(G1611))*SIN(RADIANS(E1618))+COS(RADIANS(G1611))*COS(RADIANS(E1618))*COS(RADIANS(U1608))))</f>
        <v>#DIV/0!</v>
      </c>
      <c r="V1611" s="3" t="e">
        <f>IF(DEGREES(ACOS(SIN(RADIANS(G1611))*SIN(RADIANS(E1618))+COS(RADIANS(G1611))*COS(RADIANS(E1618))*COS(RADIANS(V1608))))&gt;90,0,$F$4*$F$5/E1617^2*(SIN(RADIANS(G1611))*SIN(RADIANS(E1618))+COS(RADIANS(G1611))*COS(RADIANS(E1618))*COS(RADIANS(V1608))))</f>
        <v>#DIV/0!</v>
      </c>
      <c r="W1611" s="3" t="e">
        <f>IF(DEGREES(ACOS(SIN(RADIANS(G1611))*SIN(RADIANS(E1618))+COS(RADIANS(G1611))*COS(RADIANS(E1618))*COS(RADIANS(W1608))))&gt;90,0,$F$4*$F$5/E1617^2*(SIN(RADIANS(G1611))*SIN(RADIANS(E1618))+COS(RADIANS(G1611))*COS(RADIANS(E1618))*COS(RADIANS(W1608))))</f>
        <v>#DIV/0!</v>
      </c>
      <c r="X1611" s="3" t="e">
        <f>IF(DEGREES(ACOS(SIN(RADIANS(G1611))*SIN(RADIANS(E1618))+COS(RADIANS(G1611))*COS(RADIANS(E1618))*COS(RADIANS(X1608))))&gt;90,0,$F$4*$F$5/E1617^2*(SIN(RADIANS(G1611))*SIN(RADIANS(E1618))+COS(RADIANS(G1611))*COS(RADIANS(E1618))*COS(RADIANS(X1608))))</f>
        <v>#DIV/0!</v>
      </c>
      <c r="Y1611" s="3" t="e">
        <f>IF(DEGREES(ACOS(SIN(RADIANS(G1611))*SIN(RADIANS(E1618))+COS(RADIANS(G1611))*COS(RADIANS(E1618))*COS(RADIANS(Y1608))))&gt;90,0,$F$4*$F$5/E1617^2*(SIN(RADIANS(G1611))*SIN(RADIANS(E1618))+COS(RADIANS(G1611))*COS(RADIANS(E1618))*COS(RADIANS(Y1608))))</f>
        <v>#DIV/0!</v>
      </c>
      <c r="Z1611" s="3" t="e">
        <f>IF(DEGREES(ACOS(SIN(RADIANS(G1611))*SIN(RADIANS(E1618))+COS(RADIANS(G1611))*COS(RADIANS(E1618))*COS(RADIANS(Z1608))))&gt;90,0,$F$4*$F$5/E1617^2*(SIN(RADIANS(G1611))*SIN(RADIANS(E1618))+COS(RADIANS(G1611))*COS(RADIANS(E1618))*COS(RADIANS(Z1608))))</f>
        <v>#DIV/0!</v>
      </c>
      <c r="AA1611" s="3" t="e">
        <f>IF(DEGREES(ACOS(SIN(RADIANS(G1611))*SIN(RADIANS(E1618))+COS(RADIANS(G1611))*COS(RADIANS(E1618))*COS(RADIANS(AA1608))))&gt;90,0,$F$4*$F$5/E1617^2*(SIN(RADIANS(G1611))*SIN(RADIANS(E1618))+COS(RADIANS(G1611))*COS(RADIANS(E1618))*COS(RADIANS(AA1608))))</f>
        <v>#DIV/0!</v>
      </c>
      <c r="AB1611" s="3" t="e">
        <f>IF(DEGREES(ACOS(SIN(RADIANS(G1611))*SIN(RADIANS(E1618))+COS(RADIANS(G1611))*COS(RADIANS(E1618))*COS(RADIANS(AB1608))))&gt;90,0,$F$4*$F$5/E1617^2*(SIN(RADIANS(G1611))*SIN(RADIANS(E1618))+COS(RADIANS(G1611))*COS(RADIANS(E1618))*COS(RADIANS(AB1608))))</f>
        <v>#DIV/0!</v>
      </c>
      <c r="AC1611" s="3" t="e">
        <f>IF(DEGREES(ACOS(SIN(RADIANS(G1611))*SIN(RADIANS(E1618))+COS(RADIANS(G1611))*COS(RADIANS(E1618))*COS(RADIANS(AC1608))))&gt;90,0,$F$4*$F$5/E1617^2*(SIN(RADIANS(G1611))*SIN(RADIANS(E1618))+COS(RADIANS(G1611))*COS(RADIANS(E1618))*COS(RADIANS(AC1608))))</f>
        <v>#DIV/0!</v>
      </c>
      <c r="AD1611" s="3" t="e">
        <f>IF(DEGREES(ACOS(SIN(RADIANS(G1611))*SIN(RADIANS(E1618))+COS(RADIANS(G1611))*COS(RADIANS(E1618))*COS(RADIANS(AD1608))))&gt;90,0,$F$4*$F$5/E1617^2*(SIN(RADIANS(G1611))*SIN(RADIANS(E1618))+COS(RADIANS(G1611))*COS(RADIANS(E1618))*COS(RADIANS(AD1608))))</f>
        <v>#DIV/0!</v>
      </c>
      <c r="AE1611" s="3" t="e">
        <f>IF(DEGREES(ACOS(SIN(RADIANS(G1611))*SIN(RADIANS(E1618))+COS(RADIANS(G1611))*COS(RADIANS(E1618))*COS(RADIANS(AE1608))))&gt;90,0,$F$4*$F$5/E1617^2*(SIN(RADIANS(G1611))*SIN(RADIANS(E1618))+COS(RADIANS(G1611))*COS(RADIANS(E1618))*COS(RADIANS(AE1608))))</f>
        <v>#DIV/0!</v>
      </c>
      <c r="AF1611" s="3" t="e">
        <f>IF(DEGREES(ACOS(SIN(RADIANS(G1611))*SIN(RADIANS(E1618))+COS(RADIANS(G1611))*COS(RADIANS(E1618))*COS(RADIANS(AF1608))))&gt;90,0,$F$4*$F$5/E1617^2*(SIN(RADIANS(G1611))*SIN(RADIANS(E1618))+COS(RADIANS(G1611))*COS(RADIANS(E1618))*COS(RADIANS(AF1608))))</f>
        <v>#DIV/0!</v>
      </c>
      <c r="AG1611" s="3" t="e">
        <f>IF(DEGREES(ACOS(SIN(RADIANS(G1611))*SIN(RADIANS(E1618))+COS(RADIANS(G1611))*COS(RADIANS(E1618))*COS(RADIANS(AG1608))))&gt;90,0,$F$4*$F$5/E1617^2*(SIN(RADIANS(G1611))*SIN(RADIANS(E1618))+COS(RADIANS(G1611))*COS(RADIANS(E1618))*COS(RADIANS(AG1608))))</f>
        <v>#DIV/0!</v>
      </c>
      <c r="AH1611" s="3" t="e">
        <f>IF(DEGREES(ACOS(SIN(RADIANS(G1611))*SIN(RADIANS(E1618))+COS(RADIANS(G1611))*COS(RADIANS(E1618))*COS(RADIANS(AH1608))))&gt;90,0,$F$4*$F$5/E1617^2*(SIN(RADIANS(G1611))*SIN(RADIANS(E1618))+COS(RADIANS(G1611))*COS(RADIANS(E1618))*COS(RADIANS(AH1608))))</f>
        <v>#DIV/0!</v>
      </c>
      <c r="AI1611" s="3" t="e">
        <f>IF(DEGREES(ACOS(SIN(RADIANS(G1611))*SIN(RADIANS(E1618))+COS(RADIANS(G1611))*COS(RADIANS(E1618))*COS(RADIANS(AI1608))))&gt;90,0,$F$4*$F$5/E1617^2*(SIN(RADIANS(G1611))*SIN(RADIANS(E1618))+COS(RADIANS(G1611))*COS(RADIANS(E1618))*COS(RADIANS(AI1608))))</f>
        <v>#DIV/0!</v>
      </c>
      <c r="AJ1611" s="3" t="e">
        <f>IF(DEGREES(ACOS(SIN(RADIANS(G1611))*SIN(RADIANS(E1618))+COS(RADIANS(G1611))*COS(RADIANS(E1618))*COS(RADIANS(AJ1608))))&gt;90,0,$F$4*$F$5/E1617^2*(SIN(RADIANS(G1611))*SIN(RADIANS(E1618))+COS(RADIANS(G1611))*COS(RADIANS(E1618))*COS(RADIANS(AJ1608))))</f>
        <v>#DIV/0!</v>
      </c>
      <c r="AK1611" s="3">
        <f>IF(DEGREES(ACOS(SIN(RADIANS(G1611))*SIN(RADIANS(E1618))+COS(RADIANS(G1611))*COS(RADIANS(E1618))*COS(RADIANS(AK1608))))&gt;90,0,$F$4*$F$5/E1617^2*(SIN(RADIANS(G1611))*SIN(RADIANS(E1618))+COS(RADIANS(G1611))*COS(RADIANS(E1618))*COS(RADIANS(AK1608))))</f>
        <v>0</v>
      </c>
      <c r="AL1611" s="3">
        <f>IF(DEGREES(ACOS(SIN(RADIANS(G1611))*SIN(RADIANS(E1618))+COS(RADIANS(G1611))*COS(RADIANS(E1618))*COS(RADIANS(AL1608))))&gt;90,0,$F$4*$F$5/E1617^2*(SIN(RADIANS(G1611))*SIN(RADIANS(E1618))+COS(RADIANS(G1611))*COS(RADIANS(E1618))*COS(RADIANS(AL1608))))</f>
        <v>0</v>
      </c>
      <c r="AM1611" s="3">
        <f>IF(DEGREES(ACOS(SIN(RADIANS(G1611))*SIN(RADIANS(E1618))+COS(RADIANS(G1611))*COS(RADIANS(E1618))*COS(RADIANS(AM1608))))&gt;90,0,$F$4*$F$5/E1617^2*(SIN(RADIANS(G1611))*SIN(RADIANS(E1618))+COS(RADIANS(G1611))*COS(RADIANS(E1618))*COS(RADIANS(AM1608))))</f>
        <v>0</v>
      </c>
      <c r="AN1611" s="3">
        <f>IF(DEGREES(ACOS(SIN(RADIANS(G1611))*SIN(RADIANS(E1618))+COS(RADIANS(G1611))*COS(RADIANS(E1618))*COS(RADIANS(AN1608))))&gt;90,0,$F$4*$F$5/E1617^2*(SIN(RADIANS(G1611))*SIN(RADIANS(E1618))+COS(RADIANS(G1611))*COS(RADIANS(E1618))*COS(RADIANS(AN1608))))</f>
        <v>0</v>
      </c>
      <c r="AO1611" s="3">
        <f>IF(DEGREES(ACOS(SIN(RADIANS(G1611))*SIN(RADIANS(E1618))+COS(RADIANS(G1611))*COS(RADIANS(E1618))*COS(RADIANS(AO1608))))&gt;90,0,$F$4*$F$5/E1617^2*(SIN(RADIANS(G1611))*SIN(RADIANS(E1618))+COS(RADIANS(G1611))*COS(RADIANS(E1618))*COS(RADIANS(AO1608))))</f>
        <v>0</v>
      </c>
      <c r="AP1611" s="3">
        <f>IF(DEGREES(ACOS(SIN(RADIANS(G1611))*SIN(RADIANS(E1618))+COS(RADIANS(G1611))*COS(RADIANS(E1618))*COS(RADIANS(AP1608))))&gt;90,0,$F$4*$F$5/E1617^2*(SIN(RADIANS(G1611))*SIN(RADIANS(E1618))+COS(RADIANS(G1611))*COS(RADIANS(E1618))*COS(RADIANS(AP1608))))</f>
        <v>0</v>
      </c>
      <c r="AQ1611" s="3">
        <f>IF(DEGREES(ACOS(SIN(RADIANS(G1611))*SIN(RADIANS(E1618))+COS(RADIANS(G1611))*COS(RADIANS(E1618))*COS(RADIANS(AQ1608))))&gt;90,0,$F$4*$F$5/E1617^2*(SIN(RADIANS(G1611))*SIN(RADIANS(E1618))+COS(RADIANS(G1611))*COS(RADIANS(E1618))*COS(RADIANS(AQ1608))))</f>
        <v>0</v>
      </c>
      <c r="AR1611" s="3">
        <f>IF(DEGREES(ACOS(SIN(RADIANS(G1611))*SIN(RADIANS(E1618))+COS(RADIANS(G1611))*COS(RADIANS(E1618))*COS(RADIANS(AR1608))))&gt;90,0,$F$4*$F$5/E1617^2*(SIN(RADIANS(G1611))*SIN(RADIANS(E1618))+COS(RADIANS(G1611))*COS(RADIANS(E1618))*COS(RADIANS(AR1608))))</f>
        <v>0</v>
      </c>
    </row>
    <row r="1612" spans="2:44" ht="15.75" customHeight="1" x14ac:dyDescent="0.2">
      <c r="B1612" s="20" t="s">
        <v>784</v>
      </c>
      <c r="E1612" s="3">
        <f>IF(E1611-$F$13&lt;0,E1611-$F$13+360,IF(E1611-$F$13&gt;360,E1611-$F$13-360,E1611-$F$13))</f>
        <v>50</v>
      </c>
      <c r="G1612" s="3">
        <v>70</v>
      </c>
      <c r="I1612" s="3">
        <f>IF(DEGREES(ACOS(SIN(RADIANS(G1612))*SIN(RADIANS(E1618))+COS(RADIANS(G1612))*COS(RADIANS(E1618))*COS(RADIANS(I1608))))&gt;90,0,$F$4*$F$5/E1617^2*(SIN(RADIANS(G1612))*SIN(RADIANS(E1618))+COS(RADIANS(G1612))*COS(RADIANS(E1618))*COS(RADIANS(I1608))))</f>
        <v>0</v>
      </c>
      <c r="J1612" s="3">
        <f>IF(DEGREES(ACOS(SIN(RADIANS(G1612))*SIN(RADIANS(E1618))+COS(RADIANS(G1612))*COS(RADIANS(E1618))*COS(RADIANS(J1608))))&gt;90,0,$F$4*$F$5/E1617^2*(SIN(RADIANS(G1612))*SIN(RADIANS(E1618))+COS(RADIANS(G1612))*COS(RADIANS(E1618))*COS(RADIANS(J1608))))</f>
        <v>0</v>
      </c>
      <c r="K1612" s="3">
        <f>IF(DEGREES(ACOS(SIN(RADIANS(G1612))*SIN(RADIANS(E1618))+COS(RADIANS(G1612))*COS(RADIANS(E1618))*COS(RADIANS(K1608))))&gt;90,0,$F$4*$F$5/E1617^2*(SIN(RADIANS(G1612))*SIN(RADIANS(E1618))+COS(RADIANS(G1612))*COS(RADIANS(E1618))*COS(RADIANS(K1608))))</f>
        <v>0</v>
      </c>
      <c r="L1612" s="3">
        <f>IF(DEGREES(ACOS(SIN(RADIANS(G1612))*SIN(RADIANS(E1618))+COS(RADIANS(G1612))*COS(RADIANS(E1618))*COS(RADIANS(L1608))))&gt;90,0,$F$4*$F$5/E1617^2*(SIN(RADIANS(G1612))*SIN(RADIANS(E1618))+COS(RADIANS(G1612))*COS(RADIANS(E1618))*COS(RADIANS(L1608))))</f>
        <v>0</v>
      </c>
      <c r="M1612" s="3">
        <f>IF(DEGREES(ACOS(SIN(RADIANS(G1612))*SIN(RADIANS(E1618))+COS(RADIANS(G1612))*COS(RADIANS(E1618))*COS(RADIANS(M1608))))&gt;90,0,$F$4*$F$5/E1617^2*(SIN(RADIANS(G1612))*SIN(RADIANS(E1618))+COS(RADIANS(G1612))*COS(RADIANS(E1618))*COS(RADIANS(M1608))))</f>
        <v>0</v>
      </c>
      <c r="N1612" s="3">
        <f>IF(DEGREES(ACOS(SIN(RADIANS(G1612))*SIN(RADIANS(E1618))+COS(RADIANS(G1612))*COS(RADIANS(E1618))*COS(RADIANS(N1608))))&gt;90,0,$F$4*$F$5/E1617^2*(SIN(RADIANS(G1612))*SIN(RADIANS(E1618))+COS(RADIANS(G1612))*COS(RADIANS(E1618))*COS(RADIANS(N1608))))</f>
        <v>0</v>
      </c>
      <c r="O1612" s="3">
        <f>IF(DEGREES(ACOS(SIN(RADIANS(G1612))*SIN(RADIANS(E1618))+COS(RADIANS(G1612))*COS(RADIANS(E1618))*COS(RADIANS(O1608))))&gt;90,0,$F$4*$F$5/E1617^2*(SIN(RADIANS(G1612))*SIN(RADIANS(E1618))+COS(RADIANS(G1612))*COS(RADIANS(E1618))*COS(RADIANS(O1608))))</f>
        <v>0</v>
      </c>
      <c r="P1612" s="3">
        <f>IF(DEGREES(ACOS(SIN(RADIANS(G1612))*SIN(RADIANS(E1618))+COS(RADIANS(G1612))*COS(RADIANS(E1618))*COS(RADIANS(P1608))))&gt;90,0,$F$4*$F$5/E1617^2*(SIN(RADIANS(G1612))*SIN(RADIANS(E1618))+COS(RADIANS(G1612))*COS(RADIANS(E1618))*COS(RADIANS(P1608))))</f>
        <v>0</v>
      </c>
      <c r="Q1612" s="3">
        <f>IF(DEGREES(ACOS(SIN(RADIANS(G1612))*SIN(RADIANS(E1618))+COS(RADIANS(G1612))*COS(RADIANS(E1618))*COS(RADIANS(Q1608))))&gt;90,0,$F$4*$F$5/E1617^2*(SIN(RADIANS(G1612))*SIN(RADIANS(E1618))+COS(RADIANS(G1612))*COS(RADIANS(E1618))*COS(RADIANS(Q1608))))</f>
        <v>0</v>
      </c>
      <c r="R1612" s="3" t="e">
        <f>IF(DEGREES(ACOS(SIN(RADIANS(G1612))*SIN(RADIANS(E1618))+COS(RADIANS(G1612))*COS(RADIANS(E1618))*COS(RADIANS(R1608))))&gt;90,0,$F$4*$F$5/E1617^2*(SIN(RADIANS(G1612))*SIN(RADIANS(E1618))+COS(RADIANS(G1612))*COS(RADIANS(E1618))*COS(RADIANS(R1608))))</f>
        <v>#DIV/0!</v>
      </c>
      <c r="S1612" s="3" t="e">
        <f>IF(DEGREES(ACOS(SIN(RADIANS(G1612))*SIN(RADIANS(E1618))+COS(RADIANS(G1612))*COS(RADIANS(E1618))*COS(RADIANS(S1608))))&gt;90,0,$F$4*$F$5/E1617^2*(SIN(RADIANS(G1612))*SIN(RADIANS(E1618))+COS(RADIANS(G1612))*COS(RADIANS(E1618))*COS(RADIANS(S1608))))</f>
        <v>#DIV/0!</v>
      </c>
      <c r="T1612" s="3" t="e">
        <f>IF(DEGREES(ACOS(SIN(RADIANS(G1612))*SIN(RADIANS(E1618))+COS(RADIANS(G1612))*COS(RADIANS(E1618))*COS(RADIANS(T1608))))&gt;90,0,$F$4*$F$5/E1617^2*(SIN(RADIANS(G1612))*SIN(RADIANS(E1618))+COS(RADIANS(G1612))*COS(RADIANS(E1618))*COS(RADIANS(T1608))))</f>
        <v>#DIV/0!</v>
      </c>
      <c r="U1612" s="3" t="e">
        <f>IF(DEGREES(ACOS(SIN(RADIANS(G1612))*SIN(RADIANS(E1618))+COS(RADIANS(G1612))*COS(RADIANS(E1618))*COS(RADIANS(U1608))))&gt;90,0,$F$4*$F$5/E1617^2*(SIN(RADIANS(G1612))*SIN(RADIANS(E1618))+COS(RADIANS(G1612))*COS(RADIANS(E1618))*COS(RADIANS(U1608))))</f>
        <v>#DIV/0!</v>
      </c>
      <c r="V1612" s="3" t="e">
        <f>IF(DEGREES(ACOS(SIN(RADIANS(G1612))*SIN(RADIANS(E1618))+COS(RADIANS(G1612))*COS(RADIANS(E1618))*COS(RADIANS(V1608))))&gt;90,0,$F$4*$F$5/E1617^2*(SIN(RADIANS(G1612))*SIN(RADIANS(E1618))+COS(RADIANS(G1612))*COS(RADIANS(E1618))*COS(RADIANS(V1608))))</f>
        <v>#DIV/0!</v>
      </c>
      <c r="W1612" s="3" t="e">
        <f>IF(DEGREES(ACOS(SIN(RADIANS(G1612))*SIN(RADIANS(E1618))+COS(RADIANS(G1612))*COS(RADIANS(E1618))*COS(RADIANS(W1608))))&gt;90,0,$F$4*$F$5/E1617^2*(SIN(RADIANS(G1612))*SIN(RADIANS(E1618))+COS(RADIANS(G1612))*COS(RADIANS(E1618))*COS(RADIANS(W1608))))</f>
        <v>#DIV/0!</v>
      </c>
      <c r="X1612" s="3" t="e">
        <f>IF(DEGREES(ACOS(SIN(RADIANS(G1612))*SIN(RADIANS(E1618))+COS(RADIANS(G1612))*COS(RADIANS(E1618))*COS(RADIANS(X1608))))&gt;90,0,$F$4*$F$5/E1617^2*(SIN(RADIANS(G1612))*SIN(RADIANS(E1618))+COS(RADIANS(G1612))*COS(RADIANS(E1618))*COS(RADIANS(X1608))))</f>
        <v>#DIV/0!</v>
      </c>
      <c r="Y1612" s="3" t="e">
        <f>IF(DEGREES(ACOS(SIN(RADIANS(G1612))*SIN(RADIANS(E1618))+COS(RADIANS(G1612))*COS(RADIANS(E1618))*COS(RADIANS(Y1608))))&gt;90,0,$F$4*$F$5/E1617^2*(SIN(RADIANS(G1612))*SIN(RADIANS(E1618))+COS(RADIANS(G1612))*COS(RADIANS(E1618))*COS(RADIANS(Y1608))))</f>
        <v>#DIV/0!</v>
      </c>
      <c r="Z1612" s="3" t="e">
        <f>IF(DEGREES(ACOS(SIN(RADIANS(G1612))*SIN(RADIANS(E1618))+COS(RADIANS(G1612))*COS(RADIANS(E1618))*COS(RADIANS(Z1608))))&gt;90,0,$F$4*$F$5/E1617^2*(SIN(RADIANS(G1612))*SIN(RADIANS(E1618))+COS(RADIANS(G1612))*COS(RADIANS(E1618))*COS(RADIANS(Z1608))))</f>
        <v>#DIV/0!</v>
      </c>
      <c r="AA1612" s="3" t="e">
        <f>IF(DEGREES(ACOS(SIN(RADIANS(G1612))*SIN(RADIANS(E1618))+COS(RADIANS(G1612))*COS(RADIANS(E1618))*COS(RADIANS(AA1608))))&gt;90,0,$F$4*$F$5/E1617^2*(SIN(RADIANS(G1612))*SIN(RADIANS(E1618))+COS(RADIANS(G1612))*COS(RADIANS(E1618))*COS(RADIANS(AA1608))))</f>
        <v>#DIV/0!</v>
      </c>
      <c r="AB1612" s="3" t="e">
        <f>IF(DEGREES(ACOS(SIN(RADIANS(G1612))*SIN(RADIANS(E1618))+COS(RADIANS(G1612))*COS(RADIANS(E1618))*COS(RADIANS(AB1608))))&gt;90,0,$F$4*$F$5/E1617^2*(SIN(RADIANS(G1612))*SIN(RADIANS(E1618))+COS(RADIANS(G1612))*COS(RADIANS(E1618))*COS(RADIANS(AB1608))))</f>
        <v>#DIV/0!</v>
      </c>
      <c r="AC1612" s="3" t="e">
        <f>IF(DEGREES(ACOS(SIN(RADIANS(G1612))*SIN(RADIANS(E1618))+COS(RADIANS(G1612))*COS(RADIANS(E1618))*COS(RADIANS(AC1608))))&gt;90,0,$F$4*$F$5/E1617^2*(SIN(RADIANS(G1612))*SIN(RADIANS(E1618))+COS(RADIANS(G1612))*COS(RADIANS(E1618))*COS(RADIANS(AC1608))))</f>
        <v>#DIV/0!</v>
      </c>
      <c r="AD1612" s="3" t="e">
        <f>IF(DEGREES(ACOS(SIN(RADIANS(G1612))*SIN(RADIANS(E1618))+COS(RADIANS(G1612))*COS(RADIANS(E1618))*COS(RADIANS(AD1608))))&gt;90,0,$F$4*$F$5/E1617^2*(SIN(RADIANS(G1612))*SIN(RADIANS(E1618))+COS(RADIANS(G1612))*COS(RADIANS(E1618))*COS(RADIANS(AD1608))))</f>
        <v>#DIV/0!</v>
      </c>
      <c r="AE1612" s="3" t="e">
        <f>IF(DEGREES(ACOS(SIN(RADIANS(G1612))*SIN(RADIANS(E1618))+COS(RADIANS(G1612))*COS(RADIANS(E1618))*COS(RADIANS(AE1608))))&gt;90,0,$F$4*$F$5/E1617^2*(SIN(RADIANS(G1612))*SIN(RADIANS(E1618))+COS(RADIANS(G1612))*COS(RADIANS(E1618))*COS(RADIANS(AE1608))))</f>
        <v>#DIV/0!</v>
      </c>
      <c r="AF1612" s="3" t="e">
        <f>IF(DEGREES(ACOS(SIN(RADIANS(G1612))*SIN(RADIANS(E1618))+COS(RADIANS(G1612))*COS(RADIANS(E1618))*COS(RADIANS(AF1608))))&gt;90,0,$F$4*$F$5/E1617^2*(SIN(RADIANS(G1612))*SIN(RADIANS(E1618))+COS(RADIANS(G1612))*COS(RADIANS(E1618))*COS(RADIANS(AF1608))))</f>
        <v>#DIV/0!</v>
      </c>
      <c r="AG1612" s="3" t="e">
        <f>IF(DEGREES(ACOS(SIN(RADIANS(G1612))*SIN(RADIANS(E1618))+COS(RADIANS(G1612))*COS(RADIANS(E1618))*COS(RADIANS(AG1608))))&gt;90,0,$F$4*$F$5/E1617^2*(SIN(RADIANS(G1612))*SIN(RADIANS(E1618))+COS(RADIANS(G1612))*COS(RADIANS(E1618))*COS(RADIANS(AG1608))))</f>
        <v>#DIV/0!</v>
      </c>
      <c r="AH1612" s="3" t="e">
        <f>IF(DEGREES(ACOS(SIN(RADIANS(G1612))*SIN(RADIANS(E1618))+COS(RADIANS(G1612))*COS(RADIANS(E1618))*COS(RADIANS(AH1608))))&gt;90,0,$F$4*$F$5/E1617^2*(SIN(RADIANS(G1612))*SIN(RADIANS(E1618))+COS(RADIANS(G1612))*COS(RADIANS(E1618))*COS(RADIANS(AH1608))))</f>
        <v>#DIV/0!</v>
      </c>
      <c r="AI1612" s="3" t="e">
        <f>IF(DEGREES(ACOS(SIN(RADIANS(G1612))*SIN(RADIANS(E1618))+COS(RADIANS(G1612))*COS(RADIANS(E1618))*COS(RADIANS(AI1608))))&gt;90,0,$F$4*$F$5/E1617^2*(SIN(RADIANS(G1612))*SIN(RADIANS(E1618))+COS(RADIANS(G1612))*COS(RADIANS(E1618))*COS(RADIANS(AI1608))))</f>
        <v>#DIV/0!</v>
      </c>
      <c r="AJ1612" s="3" t="e">
        <f>IF(DEGREES(ACOS(SIN(RADIANS(G1612))*SIN(RADIANS(E1618))+COS(RADIANS(G1612))*COS(RADIANS(E1618))*COS(RADIANS(AJ1608))))&gt;90,0,$F$4*$F$5/E1617^2*(SIN(RADIANS(G1612))*SIN(RADIANS(E1618))+COS(RADIANS(G1612))*COS(RADIANS(E1618))*COS(RADIANS(AJ1608))))</f>
        <v>#DIV/0!</v>
      </c>
      <c r="AK1612" s="3">
        <f>IF(DEGREES(ACOS(SIN(RADIANS(G1612))*SIN(RADIANS(E1618))+COS(RADIANS(G1612))*COS(RADIANS(E1618))*COS(RADIANS(AK1608))))&gt;90,0,$F$4*$F$5/E1617^2*(SIN(RADIANS(G1612))*SIN(RADIANS(E1618))+COS(RADIANS(G1612))*COS(RADIANS(E1618))*COS(RADIANS(AK1608))))</f>
        <v>0</v>
      </c>
      <c r="AL1612" s="3">
        <f>IF(DEGREES(ACOS(SIN(RADIANS(G1612))*SIN(RADIANS(E1618))+COS(RADIANS(G1612))*COS(RADIANS(E1618))*COS(RADIANS(AL1608))))&gt;90,0,$F$4*$F$5/E1617^2*(SIN(RADIANS(G1612))*SIN(RADIANS(E1618))+COS(RADIANS(G1612))*COS(RADIANS(E1618))*COS(RADIANS(AL1608))))</f>
        <v>0</v>
      </c>
      <c r="AM1612" s="3">
        <f>IF(DEGREES(ACOS(SIN(RADIANS(G1612))*SIN(RADIANS(E1618))+COS(RADIANS(G1612))*COS(RADIANS(E1618))*COS(RADIANS(AM1608))))&gt;90,0,$F$4*$F$5/E1617^2*(SIN(RADIANS(G1612))*SIN(RADIANS(E1618))+COS(RADIANS(G1612))*COS(RADIANS(E1618))*COS(RADIANS(AM1608))))</f>
        <v>0</v>
      </c>
      <c r="AN1612" s="3">
        <f>IF(DEGREES(ACOS(SIN(RADIANS(G1612))*SIN(RADIANS(E1618))+COS(RADIANS(G1612))*COS(RADIANS(E1618))*COS(RADIANS(AN1608))))&gt;90,0,$F$4*$F$5/E1617^2*(SIN(RADIANS(G1612))*SIN(RADIANS(E1618))+COS(RADIANS(G1612))*COS(RADIANS(E1618))*COS(RADIANS(AN1608))))</f>
        <v>0</v>
      </c>
      <c r="AO1612" s="3">
        <f>IF(DEGREES(ACOS(SIN(RADIANS(G1612))*SIN(RADIANS(E1618))+COS(RADIANS(G1612))*COS(RADIANS(E1618))*COS(RADIANS(AO1608))))&gt;90,0,$F$4*$F$5/E1617^2*(SIN(RADIANS(G1612))*SIN(RADIANS(E1618))+COS(RADIANS(G1612))*COS(RADIANS(E1618))*COS(RADIANS(AO1608))))</f>
        <v>0</v>
      </c>
      <c r="AP1612" s="3">
        <f>IF(DEGREES(ACOS(SIN(RADIANS(G1612))*SIN(RADIANS(E1618))+COS(RADIANS(G1612))*COS(RADIANS(E1618))*COS(RADIANS(AP1608))))&gt;90,0,$F$4*$F$5/E1617^2*(SIN(RADIANS(G1612))*SIN(RADIANS(E1618))+COS(RADIANS(G1612))*COS(RADIANS(E1618))*COS(RADIANS(AP1608))))</f>
        <v>0</v>
      </c>
      <c r="AQ1612" s="3">
        <f>IF(DEGREES(ACOS(SIN(RADIANS(G1612))*SIN(RADIANS(E1618))+COS(RADIANS(G1612))*COS(RADIANS(E1618))*COS(RADIANS(AQ1608))))&gt;90,0,$F$4*$F$5/E1617^2*(SIN(RADIANS(G1612))*SIN(RADIANS(E1618))+COS(RADIANS(G1612))*COS(RADIANS(E1618))*COS(RADIANS(AQ1608))))</f>
        <v>0</v>
      </c>
      <c r="AR1612" s="3">
        <f>IF(DEGREES(ACOS(SIN(RADIANS(G1612))*SIN(RADIANS(E1618))+COS(RADIANS(G1612))*COS(RADIANS(E1618))*COS(RADIANS(AR1608))))&gt;90,0,$F$4*$F$5/E1617^2*(SIN(RADIANS(G1612))*SIN(RADIANS(E1618))+COS(RADIANS(G1612))*COS(RADIANS(E1618))*COS(RADIANS(AR1608))))</f>
        <v>0</v>
      </c>
    </row>
    <row r="1613" spans="2:44" ht="15.75" customHeight="1" x14ac:dyDescent="0.2">
      <c r="B1613" s="20" t="s">
        <v>729</v>
      </c>
      <c r="E1613" s="3">
        <f>IF(E1610&lt;360,E1610/360,(E1610-360)/360)</f>
        <v>0.88888888888888884</v>
      </c>
      <c r="G1613" s="3">
        <v>60</v>
      </c>
      <c r="I1613" s="3">
        <f>IF(DEGREES(ACOS(SIN(RADIANS(G1613))*SIN(RADIANS(E1618))+COS(RADIANS(G1613))*COS(RADIANS(E1618))*COS(RADIANS(I1608))))&gt;90,0,$F$4*$F$5/E1617^2*(SIN(RADIANS(G1613))*SIN(RADIANS(E1618))+COS(RADIANS(G1613))*COS(RADIANS(E1618))*COS(RADIANS(I1608))))</f>
        <v>0</v>
      </c>
      <c r="J1613" s="3">
        <f>IF(DEGREES(ACOS(SIN(RADIANS(G1613))*SIN(RADIANS(E1618))+COS(RADIANS(G1613))*COS(RADIANS(E1618))*COS(RADIANS(J1608))))&gt;90,0,$F$4*$F$5/E1617^2*(SIN(RADIANS(G1613))*SIN(RADIANS(E1618))+COS(RADIANS(G1613))*COS(RADIANS(E1618))*COS(RADIANS(J1608))))</f>
        <v>0</v>
      </c>
      <c r="K1613" s="3">
        <f>IF(DEGREES(ACOS(SIN(RADIANS(G1613))*SIN(RADIANS(E1618))+COS(RADIANS(G1613))*COS(RADIANS(E1618))*COS(RADIANS(K1608))))&gt;90,0,$F$4*$F$5/E1617^2*(SIN(RADIANS(G1613))*SIN(RADIANS(E1618))+COS(RADIANS(G1613))*COS(RADIANS(E1618))*COS(RADIANS(K1608))))</f>
        <v>0</v>
      </c>
      <c r="L1613" s="3">
        <f>IF(DEGREES(ACOS(SIN(RADIANS(G1613))*SIN(RADIANS(E1618))+COS(RADIANS(G1613))*COS(RADIANS(E1618))*COS(RADIANS(L1608))))&gt;90,0,$F$4*$F$5/E1617^2*(SIN(RADIANS(G1613))*SIN(RADIANS(E1618))+COS(RADIANS(G1613))*COS(RADIANS(E1618))*COS(RADIANS(L1608))))</f>
        <v>0</v>
      </c>
      <c r="M1613" s="3">
        <f>IF(DEGREES(ACOS(SIN(RADIANS(G1613))*SIN(RADIANS(E1618))+COS(RADIANS(G1613))*COS(RADIANS(E1618))*COS(RADIANS(M1608))))&gt;90,0,$F$4*$F$5/E1617^2*(SIN(RADIANS(G1613))*SIN(RADIANS(E1618))+COS(RADIANS(G1613))*COS(RADIANS(E1618))*COS(RADIANS(M1608))))</f>
        <v>0</v>
      </c>
      <c r="N1613" s="3">
        <f>IF(DEGREES(ACOS(SIN(RADIANS(G1613))*SIN(RADIANS(E1618))+COS(RADIANS(G1613))*COS(RADIANS(E1618))*COS(RADIANS(N1608))))&gt;90,0,$F$4*$F$5/E1617^2*(SIN(RADIANS(G1613))*SIN(RADIANS(E1618))+COS(RADIANS(G1613))*COS(RADIANS(E1618))*COS(RADIANS(N1608))))</f>
        <v>0</v>
      </c>
      <c r="O1613" s="3">
        <f>IF(DEGREES(ACOS(SIN(RADIANS(G1613))*SIN(RADIANS(E1618))+COS(RADIANS(G1613))*COS(RADIANS(E1618))*COS(RADIANS(O1608))))&gt;90,0,$F$4*$F$5/E1617^2*(SIN(RADIANS(G1613))*SIN(RADIANS(E1618))+COS(RADIANS(G1613))*COS(RADIANS(E1618))*COS(RADIANS(O1608))))</f>
        <v>0</v>
      </c>
      <c r="P1613" s="3">
        <f>IF(DEGREES(ACOS(SIN(RADIANS(G1613))*SIN(RADIANS(E1618))+COS(RADIANS(G1613))*COS(RADIANS(E1618))*COS(RADIANS(P1608))))&gt;90,0,$F$4*$F$5/E1617^2*(SIN(RADIANS(G1613))*SIN(RADIANS(E1618))+COS(RADIANS(G1613))*COS(RADIANS(E1618))*COS(RADIANS(P1608))))</f>
        <v>0</v>
      </c>
      <c r="Q1613" s="3">
        <f>IF(DEGREES(ACOS(SIN(RADIANS(G1613))*SIN(RADIANS(E1618))+COS(RADIANS(G1613))*COS(RADIANS(E1618))*COS(RADIANS(Q1608))))&gt;90,0,$F$4*$F$5/E1617^2*(SIN(RADIANS(G1613))*SIN(RADIANS(E1618))+COS(RADIANS(G1613))*COS(RADIANS(E1618))*COS(RADIANS(Q1608))))</f>
        <v>0</v>
      </c>
      <c r="R1613" s="3" t="e">
        <f>IF(DEGREES(ACOS(SIN(RADIANS(G1613))*SIN(RADIANS(E1618))+COS(RADIANS(G1613))*COS(RADIANS(E1618))*COS(RADIANS(R1608))))&gt;90,0,$F$4*$F$5/E1617^2*(SIN(RADIANS(G1613))*SIN(RADIANS(E1618))+COS(RADIANS(G1613))*COS(RADIANS(E1618))*COS(RADIANS(R1608))))</f>
        <v>#DIV/0!</v>
      </c>
      <c r="S1613" s="3" t="e">
        <f>IF(DEGREES(ACOS(SIN(RADIANS(G1613))*SIN(RADIANS(E1618))+COS(RADIANS(G1613))*COS(RADIANS(E1618))*COS(RADIANS(S1608))))&gt;90,0,$F$4*$F$5/E1617^2*(SIN(RADIANS(G1613))*SIN(RADIANS(E1618))+COS(RADIANS(G1613))*COS(RADIANS(E1618))*COS(RADIANS(S1608))))</f>
        <v>#DIV/0!</v>
      </c>
      <c r="T1613" s="3" t="e">
        <f>IF(DEGREES(ACOS(SIN(RADIANS(G1613))*SIN(RADIANS(E1618))+COS(RADIANS(G1613))*COS(RADIANS(E1618))*COS(RADIANS(T1608))))&gt;90,0,$F$4*$F$5/E1617^2*(SIN(RADIANS(G1613))*SIN(RADIANS(E1618))+COS(RADIANS(G1613))*COS(RADIANS(E1618))*COS(RADIANS(T1608))))</f>
        <v>#DIV/0!</v>
      </c>
      <c r="U1613" s="3" t="e">
        <f>IF(DEGREES(ACOS(SIN(RADIANS(G1613))*SIN(RADIANS(E1618))+COS(RADIANS(G1613))*COS(RADIANS(E1618))*COS(RADIANS(U1608))))&gt;90,0,$F$4*$F$5/E1617^2*(SIN(RADIANS(G1613))*SIN(RADIANS(E1618))+COS(RADIANS(G1613))*COS(RADIANS(E1618))*COS(RADIANS(U1608))))</f>
        <v>#DIV/0!</v>
      </c>
      <c r="V1613" s="3" t="e">
        <f>IF(DEGREES(ACOS(SIN(RADIANS(G1613))*SIN(RADIANS(E1618))+COS(RADIANS(G1613))*COS(RADIANS(E1618))*COS(RADIANS(V1608))))&gt;90,0,$F$4*$F$5/E1617^2*(SIN(RADIANS(G1613))*SIN(RADIANS(E1618))+COS(RADIANS(G1613))*COS(RADIANS(E1618))*COS(RADIANS(V1608))))</f>
        <v>#DIV/0!</v>
      </c>
      <c r="W1613" s="3" t="e">
        <f>IF(DEGREES(ACOS(SIN(RADIANS(G1613))*SIN(RADIANS(E1618))+COS(RADIANS(G1613))*COS(RADIANS(E1618))*COS(RADIANS(W1608))))&gt;90,0,$F$4*$F$5/E1617^2*(SIN(RADIANS(G1613))*SIN(RADIANS(E1618))+COS(RADIANS(G1613))*COS(RADIANS(E1618))*COS(RADIANS(W1608))))</f>
        <v>#DIV/0!</v>
      </c>
      <c r="X1613" s="3" t="e">
        <f>IF(DEGREES(ACOS(SIN(RADIANS(G1613))*SIN(RADIANS(E1618))+COS(RADIANS(G1613))*COS(RADIANS(E1618))*COS(RADIANS(X1608))))&gt;90,0,$F$4*$F$5/E1617^2*(SIN(RADIANS(G1613))*SIN(RADIANS(E1618))+COS(RADIANS(G1613))*COS(RADIANS(E1618))*COS(RADIANS(X1608))))</f>
        <v>#DIV/0!</v>
      </c>
      <c r="Y1613" s="3" t="e">
        <f>IF(DEGREES(ACOS(SIN(RADIANS(G1613))*SIN(RADIANS(E1618))+COS(RADIANS(G1613))*COS(RADIANS(E1618))*COS(RADIANS(Y1608))))&gt;90,0,$F$4*$F$5/E1617^2*(SIN(RADIANS(G1613))*SIN(RADIANS(E1618))+COS(RADIANS(G1613))*COS(RADIANS(E1618))*COS(RADIANS(Y1608))))</f>
        <v>#DIV/0!</v>
      </c>
      <c r="Z1613" s="3" t="e">
        <f>IF(DEGREES(ACOS(SIN(RADIANS(G1613))*SIN(RADIANS(E1618))+COS(RADIANS(G1613))*COS(RADIANS(E1618))*COS(RADIANS(Z1608))))&gt;90,0,$F$4*$F$5/E1617^2*(SIN(RADIANS(G1613))*SIN(RADIANS(E1618))+COS(RADIANS(G1613))*COS(RADIANS(E1618))*COS(RADIANS(Z1608))))</f>
        <v>#DIV/0!</v>
      </c>
      <c r="AA1613" s="3" t="e">
        <f>IF(DEGREES(ACOS(SIN(RADIANS(G1613))*SIN(RADIANS(E1618))+COS(RADIANS(G1613))*COS(RADIANS(E1618))*COS(RADIANS(AA1608))))&gt;90,0,$F$4*$F$5/E1617^2*(SIN(RADIANS(G1613))*SIN(RADIANS(E1618))+COS(RADIANS(G1613))*COS(RADIANS(E1618))*COS(RADIANS(AA1608))))</f>
        <v>#DIV/0!</v>
      </c>
      <c r="AB1613" s="3" t="e">
        <f>IF(DEGREES(ACOS(SIN(RADIANS(G1613))*SIN(RADIANS(E1618))+COS(RADIANS(G1613))*COS(RADIANS(E1618))*COS(RADIANS(AB1608))))&gt;90,0,$F$4*$F$5/E1617^2*(SIN(RADIANS(G1613))*SIN(RADIANS(E1618))+COS(RADIANS(G1613))*COS(RADIANS(E1618))*COS(RADIANS(AB1608))))</f>
        <v>#DIV/0!</v>
      </c>
      <c r="AC1613" s="3" t="e">
        <f>IF(DEGREES(ACOS(SIN(RADIANS(G1613))*SIN(RADIANS(E1618))+COS(RADIANS(G1613))*COS(RADIANS(E1618))*COS(RADIANS(AC1608))))&gt;90,0,$F$4*$F$5/E1617^2*(SIN(RADIANS(G1613))*SIN(RADIANS(E1618))+COS(RADIANS(G1613))*COS(RADIANS(E1618))*COS(RADIANS(AC1608))))</f>
        <v>#DIV/0!</v>
      </c>
      <c r="AD1613" s="3" t="e">
        <f>IF(DEGREES(ACOS(SIN(RADIANS(G1613))*SIN(RADIANS(E1618))+COS(RADIANS(G1613))*COS(RADIANS(E1618))*COS(RADIANS(AD1608))))&gt;90,0,$F$4*$F$5/E1617^2*(SIN(RADIANS(G1613))*SIN(RADIANS(E1618))+COS(RADIANS(G1613))*COS(RADIANS(E1618))*COS(RADIANS(AD1608))))</f>
        <v>#DIV/0!</v>
      </c>
      <c r="AE1613" s="3" t="e">
        <f>IF(DEGREES(ACOS(SIN(RADIANS(G1613))*SIN(RADIANS(E1618))+COS(RADIANS(G1613))*COS(RADIANS(E1618))*COS(RADIANS(AE1608))))&gt;90,0,$F$4*$F$5/E1617^2*(SIN(RADIANS(G1613))*SIN(RADIANS(E1618))+COS(RADIANS(G1613))*COS(RADIANS(E1618))*COS(RADIANS(AE1608))))</f>
        <v>#DIV/0!</v>
      </c>
      <c r="AF1613" s="3" t="e">
        <f>IF(DEGREES(ACOS(SIN(RADIANS(G1613))*SIN(RADIANS(E1618))+COS(RADIANS(G1613))*COS(RADIANS(E1618))*COS(RADIANS(AF1608))))&gt;90,0,$F$4*$F$5/E1617^2*(SIN(RADIANS(G1613))*SIN(RADIANS(E1618))+COS(RADIANS(G1613))*COS(RADIANS(E1618))*COS(RADIANS(AF1608))))</f>
        <v>#DIV/0!</v>
      </c>
      <c r="AG1613" s="3" t="e">
        <f>IF(DEGREES(ACOS(SIN(RADIANS(G1613))*SIN(RADIANS(E1618))+COS(RADIANS(G1613))*COS(RADIANS(E1618))*COS(RADIANS(AG1608))))&gt;90,0,$F$4*$F$5/E1617^2*(SIN(RADIANS(G1613))*SIN(RADIANS(E1618))+COS(RADIANS(G1613))*COS(RADIANS(E1618))*COS(RADIANS(AG1608))))</f>
        <v>#DIV/0!</v>
      </c>
      <c r="AH1613" s="3" t="e">
        <f>IF(DEGREES(ACOS(SIN(RADIANS(G1613))*SIN(RADIANS(E1618))+COS(RADIANS(G1613))*COS(RADIANS(E1618))*COS(RADIANS(AH1608))))&gt;90,0,$F$4*$F$5/E1617^2*(SIN(RADIANS(G1613))*SIN(RADIANS(E1618))+COS(RADIANS(G1613))*COS(RADIANS(E1618))*COS(RADIANS(AH1608))))</f>
        <v>#DIV/0!</v>
      </c>
      <c r="AI1613" s="3" t="e">
        <f>IF(DEGREES(ACOS(SIN(RADIANS(G1613))*SIN(RADIANS(E1618))+COS(RADIANS(G1613))*COS(RADIANS(E1618))*COS(RADIANS(AI1608))))&gt;90,0,$F$4*$F$5/E1617^2*(SIN(RADIANS(G1613))*SIN(RADIANS(E1618))+COS(RADIANS(G1613))*COS(RADIANS(E1618))*COS(RADIANS(AI1608))))</f>
        <v>#DIV/0!</v>
      </c>
      <c r="AJ1613" s="3" t="e">
        <f>IF(DEGREES(ACOS(SIN(RADIANS(G1613))*SIN(RADIANS(E1618))+COS(RADIANS(G1613))*COS(RADIANS(E1618))*COS(RADIANS(AJ1608))))&gt;90,0,$F$4*$F$5/E1617^2*(SIN(RADIANS(G1613))*SIN(RADIANS(E1618))+COS(RADIANS(G1613))*COS(RADIANS(E1618))*COS(RADIANS(AJ1608))))</f>
        <v>#DIV/0!</v>
      </c>
      <c r="AK1613" s="3">
        <f>IF(DEGREES(ACOS(SIN(RADIANS(G1613))*SIN(RADIANS(E1618))+COS(RADIANS(G1613))*COS(RADIANS(E1618))*COS(RADIANS(AK1608))))&gt;90,0,$F$4*$F$5/E1617^2*(SIN(RADIANS(G1613))*SIN(RADIANS(E1618))+COS(RADIANS(G1613))*COS(RADIANS(E1618))*COS(RADIANS(AK1608))))</f>
        <v>0</v>
      </c>
      <c r="AL1613" s="3">
        <f>IF(DEGREES(ACOS(SIN(RADIANS(G1613))*SIN(RADIANS(E1618))+COS(RADIANS(G1613))*COS(RADIANS(E1618))*COS(RADIANS(AL1608))))&gt;90,0,$F$4*$F$5/E1617^2*(SIN(RADIANS(G1613))*SIN(RADIANS(E1618))+COS(RADIANS(G1613))*COS(RADIANS(E1618))*COS(RADIANS(AL1608))))</f>
        <v>0</v>
      </c>
      <c r="AM1613" s="3">
        <f>IF(DEGREES(ACOS(SIN(RADIANS(G1613))*SIN(RADIANS(E1618))+COS(RADIANS(G1613))*COS(RADIANS(E1618))*COS(RADIANS(AM1608))))&gt;90,0,$F$4*$F$5/E1617^2*(SIN(RADIANS(G1613))*SIN(RADIANS(E1618))+COS(RADIANS(G1613))*COS(RADIANS(E1618))*COS(RADIANS(AM1608))))</f>
        <v>0</v>
      </c>
      <c r="AN1613" s="3">
        <f>IF(DEGREES(ACOS(SIN(RADIANS(G1613))*SIN(RADIANS(E1618))+COS(RADIANS(G1613))*COS(RADIANS(E1618))*COS(RADIANS(AN1608))))&gt;90,0,$F$4*$F$5/E1617^2*(SIN(RADIANS(G1613))*SIN(RADIANS(E1618))+COS(RADIANS(G1613))*COS(RADIANS(E1618))*COS(RADIANS(AN1608))))</f>
        <v>0</v>
      </c>
      <c r="AO1613" s="3">
        <f>IF(DEGREES(ACOS(SIN(RADIANS(G1613))*SIN(RADIANS(E1618))+COS(RADIANS(G1613))*COS(RADIANS(E1618))*COS(RADIANS(AO1608))))&gt;90,0,$F$4*$F$5/E1617^2*(SIN(RADIANS(G1613))*SIN(RADIANS(E1618))+COS(RADIANS(G1613))*COS(RADIANS(E1618))*COS(RADIANS(AO1608))))</f>
        <v>0</v>
      </c>
      <c r="AP1613" s="3">
        <f>IF(DEGREES(ACOS(SIN(RADIANS(G1613))*SIN(RADIANS(E1618))+COS(RADIANS(G1613))*COS(RADIANS(E1618))*COS(RADIANS(AP1608))))&gt;90,0,$F$4*$F$5/E1617^2*(SIN(RADIANS(G1613))*SIN(RADIANS(E1618))+COS(RADIANS(G1613))*COS(RADIANS(E1618))*COS(RADIANS(AP1608))))</f>
        <v>0</v>
      </c>
      <c r="AQ1613" s="3">
        <f>IF(DEGREES(ACOS(SIN(RADIANS(G1613))*SIN(RADIANS(E1618))+COS(RADIANS(G1613))*COS(RADIANS(E1618))*COS(RADIANS(AQ1608))))&gt;90,0,$F$4*$F$5/E1617^2*(SIN(RADIANS(G1613))*SIN(RADIANS(E1618))+COS(RADIANS(G1613))*COS(RADIANS(E1618))*COS(RADIANS(AQ1608))))</f>
        <v>0</v>
      </c>
      <c r="AR1613" s="3">
        <f>IF(DEGREES(ACOS(SIN(RADIANS(G1613))*SIN(RADIANS(E1618))+COS(RADIANS(G1613))*COS(RADIANS(E1618))*COS(RADIANS(AR1608))))&gt;90,0,$F$4*$F$5/E1617^2*(SIN(RADIANS(G1613))*SIN(RADIANS(E1618))+COS(RADIANS(G1613))*COS(RADIANS(E1618))*COS(RADIANS(AR1608))))</f>
        <v>0</v>
      </c>
    </row>
    <row r="1614" spans="2:44" ht="15.75" customHeight="1" x14ac:dyDescent="0.2">
      <c r="B1614" s="20" t="s">
        <v>785</v>
      </c>
      <c r="E1614" s="3">
        <f>E1613*$F$11</f>
        <v>0</v>
      </c>
      <c r="G1614" s="3">
        <v>50</v>
      </c>
      <c r="I1614" s="3">
        <f>IF(DEGREES(ACOS(SIN(RADIANS(G1614))*SIN(RADIANS(E1618))+COS(RADIANS(G1614))*COS(RADIANS(E1618))*COS(RADIANS(I1608))))&gt;90,0,$F$4*$F$5/E1617^2*(SIN(RADIANS(G1614))*SIN(RADIANS(E1618))+COS(RADIANS(G1614))*COS(RADIANS(E1618))*COS(RADIANS(I1608))))</f>
        <v>0</v>
      </c>
      <c r="J1614" s="3">
        <f>IF(DEGREES(ACOS(SIN(RADIANS(G1614))*SIN(RADIANS(E1618))+COS(RADIANS(G1614))*COS(RADIANS(E1618))*COS(RADIANS(J1608))))&gt;90,0,$F$4*$F$5/E1617^2*(SIN(RADIANS(G1614))*SIN(RADIANS(E1618))+COS(RADIANS(G1614))*COS(RADIANS(E1618))*COS(RADIANS(J1608))))</f>
        <v>0</v>
      </c>
      <c r="K1614" s="3">
        <f>IF(DEGREES(ACOS(SIN(RADIANS(G1614))*SIN(RADIANS(E1618))+COS(RADIANS(G1614))*COS(RADIANS(E1618))*COS(RADIANS(K1608))))&gt;90,0,$F$4*$F$5/E1617^2*(SIN(RADIANS(G1614))*SIN(RADIANS(E1618))+COS(RADIANS(G1614))*COS(RADIANS(E1618))*COS(RADIANS(K1608))))</f>
        <v>0</v>
      </c>
      <c r="L1614" s="3">
        <f>IF(DEGREES(ACOS(SIN(RADIANS(G1614))*SIN(RADIANS(E1618))+COS(RADIANS(G1614))*COS(RADIANS(E1618))*COS(RADIANS(L1608))))&gt;90,0,$F$4*$F$5/E1617^2*(SIN(RADIANS(G1614))*SIN(RADIANS(E1618))+COS(RADIANS(G1614))*COS(RADIANS(E1618))*COS(RADIANS(L1608))))</f>
        <v>0</v>
      </c>
      <c r="M1614" s="3">
        <f>IF(DEGREES(ACOS(SIN(RADIANS(G1614))*SIN(RADIANS(E1618))+COS(RADIANS(G1614))*COS(RADIANS(E1618))*COS(RADIANS(M1608))))&gt;90,0,$F$4*$F$5/E1617^2*(SIN(RADIANS(G1614))*SIN(RADIANS(E1618))+COS(RADIANS(G1614))*COS(RADIANS(E1618))*COS(RADIANS(M1608))))</f>
        <v>0</v>
      </c>
      <c r="N1614" s="3">
        <f>IF(DEGREES(ACOS(SIN(RADIANS(G1614))*SIN(RADIANS(E1618))+COS(RADIANS(G1614))*COS(RADIANS(E1618))*COS(RADIANS(N1608))))&gt;90,0,$F$4*$F$5/E1617^2*(SIN(RADIANS(G1614))*SIN(RADIANS(E1618))+COS(RADIANS(G1614))*COS(RADIANS(E1618))*COS(RADIANS(N1608))))</f>
        <v>0</v>
      </c>
      <c r="O1614" s="3">
        <f>IF(DEGREES(ACOS(SIN(RADIANS(G1614))*SIN(RADIANS(E1618))+COS(RADIANS(G1614))*COS(RADIANS(E1618))*COS(RADIANS(O1608))))&gt;90,0,$F$4*$F$5/E1617^2*(SIN(RADIANS(G1614))*SIN(RADIANS(E1618))+COS(RADIANS(G1614))*COS(RADIANS(E1618))*COS(RADIANS(O1608))))</f>
        <v>0</v>
      </c>
      <c r="P1614" s="3">
        <f>IF(DEGREES(ACOS(SIN(RADIANS(G1614))*SIN(RADIANS(E1618))+COS(RADIANS(G1614))*COS(RADIANS(E1618))*COS(RADIANS(P1608))))&gt;90,0,$F$4*$F$5/E1617^2*(SIN(RADIANS(G1614))*SIN(RADIANS(E1618))+COS(RADIANS(G1614))*COS(RADIANS(E1618))*COS(RADIANS(P1608))))</f>
        <v>0</v>
      </c>
      <c r="Q1614" s="3">
        <f>IF(DEGREES(ACOS(SIN(RADIANS(G1614))*SIN(RADIANS(E1618))+COS(RADIANS(G1614))*COS(RADIANS(E1618))*COS(RADIANS(Q1608))))&gt;90,0,$F$4*$F$5/E1617^2*(SIN(RADIANS(G1614))*SIN(RADIANS(E1618))+COS(RADIANS(G1614))*COS(RADIANS(E1618))*COS(RADIANS(Q1608))))</f>
        <v>0</v>
      </c>
      <c r="R1614" s="3" t="e">
        <f>IF(DEGREES(ACOS(SIN(RADIANS(G1614))*SIN(RADIANS(E1618))+COS(RADIANS(G1614))*COS(RADIANS(E1618))*COS(RADIANS(R1608))))&gt;90,0,$F$4*$F$5/E1617^2*(SIN(RADIANS(G1614))*SIN(RADIANS(E1618))+COS(RADIANS(G1614))*COS(RADIANS(E1618))*COS(RADIANS(R1608))))</f>
        <v>#DIV/0!</v>
      </c>
      <c r="S1614" s="3" t="e">
        <f>IF(DEGREES(ACOS(SIN(RADIANS(G1614))*SIN(RADIANS(E1618))+COS(RADIANS(G1614))*COS(RADIANS(E1618))*COS(RADIANS(S1608))))&gt;90,0,$F$4*$F$5/E1617^2*(SIN(RADIANS(G1614))*SIN(RADIANS(E1618))+COS(RADIANS(G1614))*COS(RADIANS(E1618))*COS(RADIANS(S1608))))</f>
        <v>#DIV/0!</v>
      </c>
      <c r="T1614" s="3" t="e">
        <f>IF(DEGREES(ACOS(SIN(RADIANS(G1614))*SIN(RADIANS(E1618))+COS(RADIANS(G1614))*COS(RADIANS(E1618))*COS(RADIANS(T1608))))&gt;90,0,$F$4*$F$5/E1617^2*(SIN(RADIANS(G1614))*SIN(RADIANS(E1618))+COS(RADIANS(G1614))*COS(RADIANS(E1618))*COS(RADIANS(T1608))))</f>
        <v>#DIV/0!</v>
      </c>
      <c r="U1614" s="3" t="e">
        <f>IF(DEGREES(ACOS(SIN(RADIANS(G1614))*SIN(RADIANS(E1618))+COS(RADIANS(G1614))*COS(RADIANS(E1618))*COS(RADIANS(U1608))))&gt;90,0,$F$4*$F$5/E1617^2*(SIN(RADIANS(G1614))*SIN(RADIANS(E1618))+COS(RADIANS(G1614))*COS(RADIANS(E1618))*COS(RADIANS(U1608))))</f>
        <v>#DIV/0!</v>
      </c>
      <c r="V1614" s="3" t="e">
        <f>IF(DEGREES(ACOS(SIN(RADIANS(G1614))*SIN(RADIANS(E1618))+COS(RADIANS(G1614))*COS(RADIANS(E1618))*COS(RADIANS(V1608))))&gt;90,0,$F$4*$F$5/E1617^2*(SIN(RADIANS(G1614))*SIN(RADIANS(E1618))+COS(RADIANS(G1614))*COS(RADIANS(E1618))*COS(RADIANS(V1608))))</f>
        <v>#DIV/0!</v>
      </c>
      <c r="W1614" s="3" t="e">
        <f>IF(DEGREES(ACOS(SIN(RADIANS(G1614))*SIN(RADIANS(E1618))+COS(RADIANS(G1614))*COS(RADIANS(E1618))*COS(RADIANS(W1608))))&gt;90,0,$F$4*$F$5/E1617^2*(SIN(RADIANS(G1614))*SIN(RADIANS(E1618))+COS(RADIANS(G1614))*COS(RADIANS(E1618))*COS(RADIANS(W1608))))</f>
        <v>#DIV/0!</v>
      </c>
      <c r="X1614" s="3" t="e">
        <f>IF(DEGREES(ACOS(SIN(RADIANS(G1614))*SIN(RADIANS(E1618))+COS(RADIANS(G1614))*COS(RADIANS(E1618))*COS(RADIANS(X1608))))&gt;90,0,$F$4*$F$5/E1617^2*(SIN(RADIANS(G1614))*SIN(RADIANS(E1618))+COS(RADIANS(G1614))*COS(RADIANS(E1618))*COS(RADIANS(X1608))))</f>
        <v>#DIV/0!</v>
      </c>
      <c r="Y1614" s="3" t="e">
        <f>IF(DEGREES(ACOS(SIN(RADIANS(G1614))*SIN(RADIANS(E1618))+COS(RADIANS(G1614))*COS(RADIANS(E1618))*COS(RADIANS(Y1608))))&gt;90,0,$F$4*$F$5/E1617^2*(SIN(RADIANS(G1614))*SIN(RADIANS(E1618))+COS(RADIANS(G1614))*COS(RADIANS(E1618))*COS(RADIANS(Y1608))))</f>
        <v>#DIV/0!</v>
      </c>
      <c r="Z1614" s="3" t="e">
        <f>IF(DEGREES(ACOS(SIN(RADIANS(G1614))*SIN(RADIANS(E1618))+COS(RADIANS(G1614))*COS(RADIANS(E1618))*COS(RADIANS(Z1608))))&gt;90,0,$F$4*$F$5/E1617^2*(SIN(RADIANS(G1614))*SIN(RADIANS(E1618))+COS(RADIANS(G1614))*COS(RADIANS(E1618))*COS(RADIANS(Z1608))))</f>
        <v>#DIV/0!</v>
      </c>
      <c r="AA1614" s="3" t="e">
        <f>IF(DEGREES(ACOS(SIN(RADIANS(G1614))*SIN(RADIANS(E1618))+COS(RADIANS(G1614))*COS(RADIANS(E1618))*COS(RADIANS(AA1608))))&gt;90,0,$F$4*$F$5/E1617^2*(SIN(RADIANS(G1614))*SIN(RADIANS(E1618))+COS(RADIANS(G1614))*COS(RADIANS(E1618))*COS(RADIANS(AA1608))))</f>
        <v>#DIV/0!</v>
      </c>
      <c r="AB1614" s="3" t="e">
        <f>IF(DEGREES(ACOS(SIN(RADIANS(G1614))*SIN(RADIANS(E1618))+COS(RADIANS(G1614))*COS(RADIANS(E1618))*COS(RADIANS(AB1608))))&gt;90,0,$F$4*$F$5/E1617^2*(SIN(RADIANS(G1614))*SIN(RADIANS(E1618))+COS(RADIANS(G1614))*COS(RADIANS(E1618))*COS(RADIANS(AB1608))))</f>
        <v>#DIV/0!</v>
      </c>
      <c r="AC1614" s="3" t="e">
        <f>IF(DEGREES(ACOS(SIN(RADIANS(G1614))*SIN(RADIANS(E1618))+COS(RADIANS(G1614))*COS(RADIANS(E1618))*COS(RADIANS(AC1608))))&gt;90,0,$F$4*$F$5/E1617^2*(SIN(RADIANS(G1614))*SIN(RADIANS(E1618))+COS(RADIANS(G1614))*COS(RADIANS(E1618))*COS(RADIANS(AC1608))))</f>
        <v>#DIV/0!</v>
      </c>
      <c r="AD1614" s="3" t="e">
        <f>IF(DEGREES(ACOS(SIN(RADIANS(G1614))*SIN(RADIANS(E1618))+COS(RADIANS(G1614))*COS(RADIANS(E1618))*COS(RADIANS(AD1608))))&gt;90,0,$F$4*$F$5/E1617^2*(SIN(RADIANS(G1614))*SIN(RADIANS(E1618))+COS(RADIANS(G1614))*COS(RADIANS(E1618))*COS(RADIANS(AD1608))))</f>
        <v>#DIV/0!</v>
      </c>
      <c r="AE1614" s="3" t="e">
        <f>IF(DEGREES(ACOS(SIN(RADIANS(G1614))*SIN(RADIANS(E1618))+COS(RADIANS(G1614))*COS(RADIANS(E1618))*COS(RADIANS(AE1608))))&gt;90,0,$F$4*$F$5/E1617^2*(SIN(RADIANS(G1614))*SIN(RADIANS(E1618))+COS(RADIANS(G1614))*COS(RADIANS(E1618))*COS(RADIANS(AE1608))))</f>
        <v>#DIV/0!</v>
      </c>
      <c r="AF1614" s="3" t="e">
        <f>IF(DEGREES(ACOS(SIN(RADIANS(G1614))*SIN(RADIANS(E1618))+COS(RADIANS(G1614))*COS(RADIANS(E1618))*COS(RADIANS(AF1608))))&gt;90,0,$F$4*$F$5/E1617^2*(SIN(RADIANS(G1614))*SIN(RADIANS(E1618))+COS(RADIANS(G1614))*COS(RADIANS(E1618))*COS(RADIANS(AF1608))))</f>
        <v>#DIV/0!</v>
      </c>
      <c r="AG1614" s="3" t="e">
        <f>IF(DEGREES(ACOS(SIN(RADIANS(G1614))*SIN(RADIANS(E1618))+COS(RADIANS(G1614))*COS(RADIANS(E1618))*COS(RADIANS(AG1608))))&gt;90,0,$F$4*$F$5/E1617^2*(SIN(RADIANS(G1614))*SIN(RADIANS(E1618))+COS(RADIANS(G1614))*COS(RADIANS(E1618))*COS(RADIANS(AG1608))))</f>
        <v>#DIV/0!</v>
      </c>
      <c r="AH1614" s="3" t="e">
        <f>IF(DEGREES(ACOS(SIN(RADIANS(G1614))*SIN(RADIANS(E1618))+COS(RADIANS(G1614))*COS(RADIANS(E1618))*COS(RADIANS(AH1608))))&gt;90,0,$F$4*$F$5/E1617^2*(SIN(RADIANS(G1614))*SIN(RADIANS(E1618))+COS(RADIANS(G1614))*COS(RADIANS(E1618))*COS(RADIANS(AH1608))))</f>
        <v>#DIV/0!</v>
      </c>
      <c r="AI1614" s="3" t="e">
        <f>IF(DEGREES(ACOS(SIN(RADIANS(G1614))*SIN(RADIANS(E1618))+COS(RADIANS(G1614))*COS(RADIANS(E1618))*COS(RADIANS(AI1608))))&gt;90,0,$F$4*$F$5/E1617^2*(SIN(RADIANS(G1614))*SIN(RADIANS(E1618))+COS(RADIANS(G1614))*COS(RADIANS(E1618))*COS(RADIANS(AI1608))))</f>
        <v>#DIV/0!</v>
      </c>
      <c r="AJ1614" s="3" t="e">
        <f>IF(DEGREES(ACOS(SIN(RADIANS(G1614))*SIN(RADIANS(E1618))+COS(RADIANS(G1614))*COS(RADIANS(E1618))*COS(RADIANS(AJ1608))))&gt;90,0,$F$4*$F$5/E1617^2*(SIN(RADIANS(G1614))*SIN(RADIANS(E1618))+COS(RADIANS(G1614))*COS(RADIANS(E1618))*COS(RADIANS(AJ1608))))</f>
        <v>#DIV/0!</v>
      </c>
      <c r="AK1614" s="3">
        <f>IF(DEGREES(ACOS(SIN(RADIANS(G1614))*SIN(RADIANS(E1618))+COS(RADIANS(G1614))*COS(RADIANS(E1618))*COS(RADIANS(AK1608))))&gt;90,0,$F$4*$F$5/E1617^2*(SIN(RADIANS(G1614))*SIN(RADIANS(E1618))+COS(RADIANS(G1614))*COS(RADIANS(E1618))*COS(RADIANS(AK1608))))</f>
        <v>0</v>
      </c>
      <c r="AL1614" s="3">
        <f>IF(DEGREES(ACOS(SIN(RADIANS(G1614))*SIN(RADIANS(E1618))+COS(RADIANS(G1614))*COS(RADIANS(E1618))*COS(RADIANS(AL1608))))&gt;90,0,$F$4*$F$5/E1617^2*(SIN(RADIANS(G1614))*SIN(RADIANS(E1618))+COS(RADIANS(G1614))*COS(RADIANS(E1618))*COS(RADIANS(AL1608))))</f>
        <v>0</v>
      </c>
      <c r="AM1614" s="3">
        <f>IF(DEGREES(ACOS(SIN(RADIANS(G1614))*SIN(RADIANS(E1618))+COS(RADIANS(G1614))*COS(RADIANS(E1618))*COS(RADIANS(AM1608))))&gt;90,0,$F$4*$F$5/E1617^2*(SIN(RADIANS(G1614))*SIN(RADIANS(E1618))+COS(RADIANS(G1614))*COS(RADIANS(E1618))*COS(RADIANS(AM1608))))</f>
        <v>0</v>
      </c>
      <c r="AN1614" s="3">
        <f>IF(DEGREES(ACOS(SIN(RADIANS(G1614))*SIN(RADIANS(E1618))+COS(RADIANS(G1614))*COS(RADIANS(E1618))*COS(RADIANS(AN1608))))&gt;90,0,$F$4*$F$5/E1617^2*(SIN(RADIANS(G1614))*SIN(RADIANS(E1618))+COS(RADIANS(G1614))*COS(RADIANS(E1618))*COS(RADIANS(AN1608))))</f>
        <v>0</v>
      </c>
      <c r="AO1614" s="3">
        <f>IF(DEGREES(ACOS(SIN(RADIANS(G1614))*SIN(RADIANS(E1618))+COS(RADIANS(G1614))*COS(RADIANS(E1618))*COS(RADIANS(AO1608))))&gt;90,0,$F$4*$F$5/E1617^2*(SIN(RADIANS(G1614))*SIN(RADIANS(E1618))+COS(RADIANS(G1614))*COS(RADIANS(E1618))*COS(RADIANS(AO1608))))</f>
        <v>0</v>
      </c>
      <c r="AP1614" s="3">
        <f>IF(DEGREES(ACOS(SIN(RADIANS(G1614))*SIN(RADIANS(E1618))+COS(RADIANS(G1614))*COS(RADIANS(E1618))*COS(RADIANS(AP1608))))&gt;90,0,$F$4*$F$5/E1617^2*(SIN(RADIANS(G1614))*SIN(RADIANS(E1618))+COS(RADIANS(G1614))*COS(RADIANS(E1618))*COS(RADIANS(AP1608))))</f>
        <v>0</v>
      </c>
      <c r="AQ1614" s="3">
        <f>IF(DEGREES(ACOS(SIN(RADIANS(G1614))*SIN(RADIANS(E1618))+COS(RADIANS(G1614))*COS(RADIANS(E1618))*COS(RADIANS(AQ1608))))&gt;90,0,$F$4*$F$5/E1617^2*(SIN(RADIANS(G1614))*SIN(RADIANS(E1618))+COS(RADIANS(G1614))*COS(RADIANS(E1618))*COS(RADIANS(AQ1608))))</f>
        <v>0</v>
      </c>
      <c r="AR1614" s="3">
        <f>IF(DEGREES(ACOS(SIN(RADIANS(G1614))*SIN(RADIANS(E1618))+COS(RADIANS(G1614))*COS(RADIANS(E1618))*COS(RADIANS(AR1608))))&gt;90,0,$F$4*$F$5/E1617^2*(SIN(RADIANS(G1614))*SIN(RADIANS(E1618))+COS(RADIANS(G1614))*COS(RADIANS(E1618))*COS(RADIANS(AR1608))))</f>
        <v>0</v>
      </c>
    </row>
    <row r="1615" spans="2:44" ht="15.75" customHeight="1" x14ac:dyDescent="0.2">
      <c r="B1615" s="20" t="s">
        <v>786</v>
      </c>
      <c r="E1615" s="3" t="str">
        <f>IF($F$10=0,"N/A",$F$10*(E1610/360)-ROUNDDOWN($F$10*(E1610/360),0))</f>
        <v>N/A</v>
      </c>
      <c r="G1615" s="3">
        <v>40</v>
      </c>
      <c r="I1615" s="3">
        <f>IF(DEGREES(ACOS(SIN(RADIANS(G1615))*SIN(RADIANS(E1618))+COS(RADIANS(G1615))*COS(RADIANS(E1618))*COS(RADIANS(I1608))))&gt;90,0,$F$4*$F$5/E1617^2*(SIN(RADIANS(G1615))*SIN(RADIANS(E1618))+COS(RADIANS(G1615))*COS(RADIANS(E1618))*COS(RADIANS(I1608))))</f>
        <v>0</v>
      </c>
      <c r="J1615" s="3">
        <f>IF(DEGREES(ACOS(SIN(RADIANS(G1615))*SIN(RADIANS(E1618))+COS(RADIANS(G1615))*COS(RADIANS(E1618))*COS(RADIANS(J1608))))&gt;90,0,$F$4*$F$5/E1617^2*(SIN(RADIANS(G1615))*SIN(RADIANS(E1618))+COS(RADIANS(G1615))*COS(RADIANS(E1618))*COS(RADIANS(J1608))))</f>
        <v>0</v>
      </c>
      <c r="K1615" s="3">
        <f>IF(DEGREES(ACOS(SIN(RADIANS(G1615))*SIN(RADIANS(E1618))+COS(RADIANS(G1615))*COS(RADIANS(E1618))*COS(RADIANS(K1608))))&gt;90,0,$F$4*$F$5/E1617^2*(SIN(RADIANS(G1615))*SIN(RADIANS(E1618))+COS(RADIANS(G1615))*COS(RADIANS(E1618))*COS(RADIANS(K1608))))</f>
        <v>0</v>
      </c>
      <c r="L1615" s="3">
        <f>IF(DEGREES(ACOS(SIN(RADIANS(G1615))*SIN(RADIANS(E1618))+COS(RADIANS(G1615))*COS(RADIANS(E1618))*COS(RADIANS(L1608))))&gt;90,0,$F$4*$F$5/E1617^2*(SIN(RADIANS(G1615))*SIN(RADIANS(E1618))+COS(RADIANS(G1615))*COS(RADIANS(E1618))*COS(RADIANS(L1608))))</f>
        <v>0</v>
      </c>
      <c r="M1615" s="3">
        <f>IF(DEGREES(ACOS(SIN(RADIANS(G1615))*SIN(RADIANS(E1618))+COS(RADIANS(G1615))*COS(RADIANS(E1618))*COS(RADIANS(M1608))))&gt;90,0,$F$4*$F$5/E1617^2*(SIN(RADIANS(G1615))*SIN(RADIANS(E1618))+COS(RADIANS(G1615))*COS(RADIANS(E1618))*COS(RADIANS(M1608))))</f>
        <v>0</v>
      </c>
      <c r="N1615" s="3">
        <f>IF(DEGREES(ACOS(SIN(RADIANS(G1615))*SIN(RADIANS(E1618))+COS(RADIANS(G1615))*COS(RADIANS(E1618))*COS(RADIANS(N1608))))&gt;90,0,$F$4*$F$5/E1617^2*(SIN(RADIANS(G1615))*SIN(RADIANS(E1618))+COS(RADIANS(G1615))*COS(RADIANS(E1618))*COS(RADIANS(N1608))))</f>
        <v>0</v>
      </c>
      <c r="O1615" s="3">
        <f>IF(DEGREES(ACOS(SIN(RADIANS(G1615))*SIN(RADIANS(E1618))+COS(RADIANS(G1615))*COS(RADIANS(E1618))*COS(RADIANS(O1608))))&gt;90,0,$F$4*$F$5/E1617^2*(SIN(RADIANS(G1615))*SIN(RADIANS(E1618))+COS(RADIANS(G1615))*COS(RADIANS(E1618))*COS(RADIANS(O1608))))</f>
        <v>0</v>
      </c>
      <c r="P1615" s="3">
        <f>IF(DEGREES(ACOS(SIN(RADIANS(G1615))*SIN(RADIANS(E1618))+COS(RADIANS(G1615))*COS(RADIANS(E1618))*COS(RADIANS(P1608))))&gt;90,0,$F$4*$F$5/E1617^2*(SIN(RADIANS(G1615))*SIN(RADIANS(E1618))+COS(RADIANS(G1615))*COS(RADIANS(E1618))*COS(RADIANS(P1608))))</f>
        <v>0</v>
      </c>
      <c r="Q1615" s="3">
        <f>IF(DEGREES(ACOS(SIN(RADIANS(G1615))*SIN(RADIANS(E1618))+COS(RADIANS(G1615))*COS(RADIANS(E1618))*COS(RADIANS(Q1608))))&gt;90,0,$F$4*$F$5/E1617^2*(SIN(RADIANS(G1615))*SIN(RADIANS(E1618))+COS(RADIANS(G1615))*COS(RADIANS(E1618))*COS(RADIANS(Q1608))))</f>
        <v>0</v>
      </c>
      <c r="R1615" s="3" t="e">
        <f>IF(DEGREES(ACOS(SIN(RADIANS(G1615))*SIN(RADIANS(E1618))+COS(RADIANS(G1615))*COS(RADIANS(E1618))*COS(RADIANS(R1608))))&gt;90,0,$F$4*$F$5/E1617^2*(SIN(RADIANS(G1615))*SIN(RADIANS(E1618))+COS(RADIANS(G1615))*COS(RADIANS(E1618))*COS(RADIANS(R1608))))</f>
        <v>#DIV/0!</v>
      </c>
      <c r="S1615" s="3" t="e">
        <f>IF(DEGREES(ACOS(SIN(RADIANS(G1615))*SIN(RADIANS(E1618))+COS(RADIANS(G1615))*COS(RADIANS(E1618))*COS(RADIANS(S1608))))&gt;90,0,$F$4*$F$5/E1617^2*(SIN(RADIANS(G1615))*SIN(RADIANS(E1618))+COS(RADIANS(G1615))*COS(RADIANS(E1618))*COS(RADIANS(S1608))))</f>
        <v>#DIV/0!</v>
      </c>
      <c r="T1615" s="3" t="e">
        <f>IF(DEGREES(ACOS(SIN(RADIANS(G1615))*SIN(RADIANS(E1618))+COS(RADIANS(G1615))*COS(RADIANS(E1618))*COS(RADIANS(T1608))))&gt;90,0,$F$4*$F$5/E1617^2*(SIN(RADIANS(G1615))*SIN(RADIANS(E1618))+COS(RADIANS(G1615))*COS(RADIANS(E1618))*COS(RADIANS(T1608))))</f>
        <v>#DIV/0!</v>
      </c>
      <c r="U1615" s="3" t="e">
        <f>IF(DEGREES(ACOS(SIN(RADIANS(G1615))*SIN(RADIANS(E1618))+COS(RADIANS(G1615))*COS(RADIANS(E1618))*COS(RADIANS(U1608))))&gt;90,0,$F$4*$F$5/E1617^2*(SIN(RADIANS(G1615))*SIN(RADIANS(E1618))+COS(RADIANS(G1615))*COS(RADIANS(E1618))*COS(RADIANS(U1608))))</f>
        <v>#DIV/0!</v>
      </c>
      <c r="V1615" s="3" t="e">
        <f>IF(DEGREES(ACOS(SIN(RADIANS(G1615))*SIN(RADIANS(E1618))+COS(RADIANS(G1615))*COS(RADIANS(E1618))*COS(RADIANS(V1608))))&gt;90,0,$F$4*$F$5/E1617^2*(SIN(RADIANS(G1615))*SIN(RADIANS(E1618))+COS(RADIANS(G1615))*COS(RADIANS(E1618))*COS(RADIANS(V1608))))</f>
        <v>#DIV/0!</v>
      </c>
      <c r="W1615" s="3" t="e">
        <f>IF(DEGREES(ACOS(SIN(RADIANS(G1615))*SIN(RADIANS(E1618))+COS(RADIANS(G1615))*COS(RADIANS(E1618))*COS(RADIANS(W1608))))&gt;90,0,$F$4*$F$5/E1617^2*(SIN(RADIANS(G1615))*SIN(RADIANS(E1618))+COS(RADIANS(G1615))*COS(RADIANS(E1618))*COS(RADIANS(W1608))))</f>
        <v>#DIV/0!</v>
      </c>
      <c r="X1615" s="3" t="e">
        <f>IF(DEGREES(ACOS(SIN(RADIANS(G1615))*SIN(RADIANS(E1618))+COS(RADIANS(G1615))*COS(RADIANS(E1618))*COS(RADIANS(X1608))))&gt;90,0,$F$4*$F$5/E1617^2*(SIN(RADIANS(G1615))*SIN(RADIANS(E1618))+COS(RADIANS(G1615))*COS(RADIANS(E1618))*COS(RADIANS(X1608))))</f>
        <v>#DIV/0!</v>
      </c>
      <c r="Y1615" s="3" t="e">
        <f>IF(DEGREES(ACOS(SIN(RADIANS(G1615))*SIN(RADIANS(E1618))+COS(RADIANS(G1615))*COS(RADIANS(E1618))*COS(RADIANS(Y1608))))&gt;90,0,$F$4*$F$5/E1617^2*(SIN(RADIANS(G1615))*SIN(RADIANS(E1618))+COS(RADIANS(G1615))*COS(RADIANS(E1618))*COS(RADIANS(Y1608))))</f>
        <v>#DIV/0!</v>
      </c>
      <c r="Z1615" s="3" t="e">
        <f>IF(DEGREES(ACOS(SIN(RADIANS(G1615))*SIN(RADIANS(E1618))+COS(RADIANS(G1615))*COS(RADIANS(E1618))*COS(RADIANS(Z1608))))&gt;90,0,$F$4*$F$5/E1617^2*(SIN(RADIANS(G1615))*SIN(RADIANS(E1618))+COS(RADIANS(G1615))*COS(RADIANS(E1618))*COS(RADIANS(Z1608))))</f>
        <v>#DIV/0!</v>
      </c>
      <c r="AA1615" s="3" t="e">
        <f>IF(DEGREES(ACOS(SIN(RADIANS(G1615))*SIN(RADIANS(E1618))+COS(RADIANS(G1615))*COS(RADIANS(E1618))*COS(RADIANS(AA1608))))&gt;90,0,$F$4*$F$5/E1617^2*(SIN(RADIANS(G1615))*SIN(RADIANS(E1618))+COS(RADIANS(G1615))*COS(RADIANS(E1618))*COS(RADIANS(AA1608))))</f>
        <v>#DIV/0!</v>
      </c>
      <c r="AB1615" s="3" t="e">
        <f>IF(DEGREES(ACOS(SIN(RADIANS(G1615))*SIN(RADIANS(E1618))+COS(RADIANS(G1615))*COS(RADIANS(E1618))*COS(RADIANS(AB1608))))&gt;90,0,$F$4*$F$5/E1617^2*(SIN(RADIANS(G1615))*SIN(RADIANS(E1618))+COS(RADIANS(G1615))*COS(RADIANS(E1618))*COS(RADIANS(AB1608))))</f>
        <v>#DIV/0!</v>
      </c>
      <c r="AC1615" s="3" t="e">
        <f>IF(DEGREES(ACOS(SIN(RADIANS(G1615))*SIN(RADIANS(E1618))+COS(RADIANS(G1615))*COS(RADIANS(E1618))*COS(RADIANS(AC1608))))&gt;90,0,$F$4*$F$5/E1617^2*(SIN(RADIANS(G1615))*SIN(RADIANS(E1618))+COS(RADIANS(G1615))*COS(RADIANS(E1618))*COS(RADIANS(AC1608))))</f>
        <v>#DIV/0!</v>
      </c>
      <c r="AD1615" s="3" t="e">
        <f>IF(DEGREES(ACOS(SIN(RADIANS(G1615))*SIN(RADIANS(E1618))+COS(RADIANS(G1615))*COS(RADIANS(E1618))*COS(RADIANS(AD1608))))&gt;90,0,$F$4*$F$5/E1617^2*(SIN(RADIANS(G1615))*SIN(RADIANS(E1618))+COS(RADIANS(G1615))*COS(RADIANS(E1618))*COS(RADIANS(AD1608))))</f>
        <v>#DIV/0!</v>
      </c>
      <c r="AE1615" s="3" t="e">
        <f>IF(DEGREES(ACOS(SIN(RADIANS(G1615))*SIN(RADIANS(E1618))+COS(RADIANS(G1615))*COS(RADIANS(E1618))*COS(RADIANS(AE1608))))&gt;90,0,$F$4*$F$5/E1617^2*(SIN(RADIANS(G1615))*SIN(RADIANS(E1618))+COS(RADIANS(G1615))*COS(RADIANS(E1618))*COS(RADIANS(AE1608))))</f>
        <v>#DIV/0!</v>
      </c>
      <c r="AF1615" s="3" t="e">
        <f>IF(DEGREES(ACOS(SIN(RADIANS(G1615))*SIN(RADIANS(E1618))+COS(RADIANS(G1615))*COS(RADIANS(E1618))*COS(RADIANS(AF1608))))&gt;90,0,$F$4*$F$5/E1617^2*(SIN(RADIANS(G1615))*SIN(RADIANS(E1618))+COS(RADIANS(G1615))*COS(RADIANS(E1618))*COS(RADIANS(AF1608))))</f>
        <v>#DIV/0!</v>
      </c>
      <c r="AG1615" s="3" t="e">
        <f>IF(DEGREES(ACOS(SIN(RADIANS(G1615))*SIN(RADIANS(E1618))+COS(RADIANS(G1615))*COS(RADIANS(E1618))*COS(RADIANS(AG1608))))&gt;90,0,$F$4*$F$5/E1617^2*(SIN(RADIANS(G1615))*SIN(RADIANS(E1618))+COS(RADIANS(G1615))*COS(RADIANS(E1618))*COS(RADIANS(AG1608))))</f>
        <v>#DIV/0!</v>
      </c>
      <c r="AH1615" s="3" t="e">
        <f>IF(DEGREES(ACOS(SIN(RADIANS(G1615))*SIN(RADIANS(E1618))+COS(RADIANS(G1615))*COS(RADIANS(E1618))*COS(RADIANS(AH1608))))&gt;90,0,$F$4*$F$5/E1617^2*(SIN(RADIANS(G1615))*SIN(RADIANS(E1618))+COS(RADIANS(G1615))*COS(RADIANS(E1618))*COS(RADIANS(AH1608))))</f>
        <v>#DIV/0!</v>
      </c>
      <c r="AI1615" s="3" t="e">
        <f>IF(DEGREES(ACOS(SIN(RADIANS(G1615))*SIN(RADIANS(E1618))+COS(RADIANS(G1615))*COS(RADIANS(E1618))*COS(RADIANS(AI1608))))&gt;90,0,$F$4*$F$5/E1617^2*(SIN(RADIANS(G1615))*SIN(RADIANS(E1618))+COS(RADIANS(G1615))*COS(RADIANS(E1618))*COS(RADIANS(AI1608))))</f>
        <v>#DIV/0!</v>
      </c>
      <c r="AJ1615" s="3" t="e">
        <f>IF(DEGREES(ACOS(SIN(RADIANS(G1615))*SIN(RADIANS(E1618))+COS(RADIANS(G1615))*COS(RADIANS(E1618))*COS(RADIANS(AJ1608))))&gt;90,0,$F$4*$F$5/E1617^2*(SIN(RADIANS(G1615))*SIN(RADIANS(E1618))+COS(RADIANS(G1615))*COS(RADIANS(E1618))*COS(RADIANS(AJ1608))))</f>
        <v>#DIV/0!</v>
      </c>
      <c r="AK1615" s="3">
        <f>IF(DEGREES(ACOS(SIN(RADIANS(G1615))*SIN(RADIANS(E1618))+COS(RADIANS(G1615))*COS(RADIANS(E1618))*COS(RADIANS(AK1608))))&gt;90,0,$F$4*$F$5/E1617^2*(SIN(RADIANS(G1615))*SIN(RADIANS(E1618))+COS(RADIANS(G1615))*COS(RADIANS(E1618))*COS(RADIANS(AK1608))))</f>
        <v>0</v>
      </c>
      <c r="AL1615" s="3">
        <f>IF(DEGREES(ACOS(SIN(RADIANS(G1615))*SIN(RADIANS(E1618))+COS(RADIANS(G1615))*COS(RADIANS(E1618))*COS(RADIANS(AL1608))))&gt;90,0,$F$4*$F$5/E1617^2*(SIN(RADIANS(G1615))*SIN(RADIANS(E1618))+COS(RADIANS(G1615))*COS(RADIANS(E1618))*COS(RADIANS(AL1608))))</f>
        <v>0</v>
      </c>
      <c r="AM1615" s="3">
        <f>IF(DEGREES(ACOS(SIN(RADIANS(G1615))*SIN(RADIANS(E1618))+COS(RADIANS(G1615))*COS(RADIANS(E1618))*COS(RADIANS(AM1608))))&gt;90,0,$F$4*$F$5/E1617^2*(SIN(RADIANS(G1615))*SIN(RADIANS(E1618))+COS(RADIANS(G1615))*COS(RADIANS(E1618))*COS(RADIANS(AM1608))))</f>
        <v>0</v>
      </c>
      <c r="AN1615" s="3">
        <f>IF(DEGREES(ACOS(SIN(RADIANS(G1615))*SIN(RADIANS(E1618))+COS(RADIANS(G1615))*COS(RADIANS(E1618))*COS(RADIANS(AN1608))))&gt;90,0,$F$4*$F$5/E1617^2*(SIN(RADIANS(G1615))*SIN(RADIANS(E1618))+COS(RADIANS(G1615))*COS(RADIANS(E1618))*COS(RADIANS(AN1608))))</f>
        <v>0</v>
      </c>
      <c r="AO1615" s="3">
        <f>IF(DEGREES(ACOS(SIN(RADIANS(G1615))*SIN(RADIANS(E1618))+COS(RADIANS(G1615))*COS(RADIANS(E1618))*COS(RADIANS(AO1608))))&gt;90,0,$F$4*$F$5/E1617^2*(SIN(RADIANS(G1615))*SIN(RADIANS(E1618))+COS(RADIANS(G1615))*COS(RADIANS(E1618))*COS(RADIANS(AO1608))))</f>
        <v>0</v>
      </c>
      <c r="AP1615" s="3">
        <f>IF(DEGREES(ACOS(SIN(RADIANS(G1615))*SIN(RADIANS(E1618))+COS(RADIANS(G1615))*COS(RADIANS(E1618))*COS(RADIANS(AP1608))))&gt;90,0,$F$4*$F$5/E1617^2*(SIN(RADIANS(G1615))*SIN(RADIANS(E1618))+COS(RADIANS(G1615))*COS(RADIANS(E1618))*COS(RADIANS(AP1608))))</f>
        <v>0</v>
      </c>
      <c r="AQ1615" s="3">
        <f>IF(DEGREES(ACOS(SIN(RADIANS(G1615))*SIN(RADIANS(E1618))+COS(RADIANS(G1615))*COS(RADIANS(E1618))*COS(RADIANS(AQ1608))))&gt;90,0,$F$4*$F$5/E1617^2*(SIN(RADIANS(G1615))*SIN(RADIANS(E1618))+COS(RADIANS(G1615))*COS(RADIANS(E1618))*COS(RADIANS(AQ1608))))</f>
        <v>0</v>
      </c>
      <c r="AR1615" s="3">
        <f>IF(DEGREES(ACOS(SIN(RADIANS(G1615))*SIN(RADIANS(E1618))+COS(RADIANS(G1615))*COS(RADIANS(E1618))*COS(RADIANS(AR1608))))&gt;90,0,$F$4*$F$5/E1617^2*(SIN(RADIANS(G1615))*SIN(RADIANS(E1618))+COS(RADIANS(G1615))*COS(RADIANS(E1618))*COS(RADIANS(AR1608))))</f>
        <v>0</v>
      </c>
    </row>
    <row r="1616" spans="2:44" ht="15.75" customHeight="1" x14ac:dyDescent="0.2">
      <c r="B1616" s="20" t="s">
        <v>787</v>
      </c>
      <c r="E1616" s="3" t="str">
        <f>IF($F$10=0,"N/A",E1615*$F$11/$F$10)</f>
        <v>N/A</v>
      </c>
      <c r="G1616" s="3">
        <v>30</v>
      </c>
      <c r="I1616" s="3">
        <f>IF(DEGREES(ACOS(SIN(RADIANS(G1616))*SIN(RADIANS(E1618))+COS(RADIANS(G1616))*COS(RADIANS(E1618))*COS(RADIANS(I1608))))&gt;90,0,$F$4*$F$5/E1617^2*(SIN(RADIANS(G1616))*SIN(RADIANS(E1618))+COS(RADIANS(G1616))*COS(RADIANS(E1618))*COS(RADIANS(I1608))))</f>
        <v>0</v>
      </c>
      <c r="J1616" s="3">
        <f>IF(DEGREES(ACOS(SIN(RADIANS(G1616))*SIN(RADIANS(E1618))+COS(RADIANS(G1616))*COS(RADIANS(E1618))*COS(RADIANS(J1608))))&gt;90,0,$F$4*$F$5/E1617^2*(SIN(RADIANS(G1616))*SIN(RADIANS(E1618))+COS(RADIANS(G1616))*COS(RADIANS(E1618))*COS(RADIANS(J1608))))</f>
        <v>0</v>
      </c>
      <c r="K1616" s="3">
        <f>IF(DEGREES(ACOS(SIN(RADIANS(G1616))*SIN(RADIANS(E1618))+COS(RADIANS(G1616))*COS(RADIANS(E1618))*COS(RADIANS(K1608))))&gt;90,0,$F$4*$F$5/E1617^2*(SIN(RADIANS(G1616))*SIN(RADIANS(E1618))+COS(RADIANS(G1616))*COS(RADIANS(E1618))*COS(RADIANS(K1608))))</f>
        <v>0</v>
      </c>
      <c r="L1616" s="3">
        <f>IF(DEGREES(ACOS(SIN(RADIANS(G1616))*SIN(RADIANS(E1618))+COS(RADIANS(G1616))*COS(RADIANS(E1618))*COS(RADIANS(L1608))))&gt;90,0,$F$4*$F$5/E1617^2*(SIN(RADIANS(G1616))*SIN(RADIANS(E1618))+COS(RADIANS(G1616))*COS(RADIANS(E1618))*COS(RADIANS(L1608))))</f>
        <v>0</v>
      </c>
      <c r="M1616" s="3">
        <f>IF(DEGREES(ACOS(SIN(RADIANS(G1616))*SIN(RADIANS(E1618))+COS(RADIANS(G1616))*COS(RADIANS(E1618))*COS(RADIANS(M1608))))&gt;90,0,$F$4*$F$5/E1617^2*(SIN(RADIANS(G1616))*SIN(RADIANS(E1618))+COS(RADIANS(G1616))*COS(RADIANS(E1618))*COS(RADIANS(M1608))))</f>
        <v>0</v>
      </c>
      <c r="N1616" s="3">
        <f>IF(DEGREES(ACOS(SIN(RADIANS(G1616))*SIN(RADIANS(E1618))+COS(RADIANS(G1616))*COS(RADIANS(E1618))*COS(RADIANS(N1608))))&gt;90,0,$F$4*$F$5/E1617^2*(SIN(RADIANS(G1616))*SIN(RADIANS(E1618))+COS(RADIANS(G1616))*COS(RADIANS(E1618))*COS(RADIANS(N1608))))</f>
        <v>0</v>
      </c>
      <c r="O1616" s="3">
        <f>IF(DEGREES(ACOS(SIN(RADIANS(G1616))*SIN(RADIANS(E1618))+COS(RADIANS(G1616))*COS(RADIANS(E1618))*COS(RADIANS(O1608))))&gt;90,0,$F$4*$F$5/E1617^2*(SIN(RADIANS(G1616))*SIN(RADIANS(E1618))+COS(RADIANS(G1616))*COS(RADIANS(E1618))*COS(RADIANS(O1608))))</f>
        <v>0</v>
      </c>
      <c r="P1616" s="3">
        <f>IF(DEGREES(ACOS(SIN(RADIANS(G1616))*SIN(RADIANS(E1618))+COS(RADIANS(G1616))*COS(RADIANS(E1618))*COS(RADIANS(P1608))))&gt;90,0,$F$4*$F$5/E1617^2*(SIN(RADIANS(G1616))*SIN(RADIANS(E1618))+COS(RADIANS(G1616))*COS(RADIANS(E1618))*COS(RADIANS(P1608))))</f>
        <v>0</v>
      </c>
      <c r="Q1616" s="3">
        <f>IF(DEGREES(ACOS(SIN(RADIANS(G1616))*SIN(RADIANS(E1618))+COS(RADIANS(G1616))*COS(RADIANS(E1618))*COS(RADIANS(Q1608))))&gt;90,0,$F$4*$F$5/E1617^2*(SIN(RADIANS(G1616))*SIN(RADIANS(E1618))+COS(RADIANS(G1616))*COS(RADIANS(E1618))*COS(RADIANS(Q1608))))</f>
        <v>0</v>
      </c>
      <c r="R1616" s="3" t="e">
        <f>IF(DEGREES(ACOS(SIN(RADIANS(G1616))*SIN(RADIANS(E1618))+COS(RADIANS(G1616))*COS(RADIANS(E1618))*COS(RADIANS(R1608))))&gt;90,0,$F$4*$F$5/E1617^2*(SIN(RADIANS(G1616))*SIN(RADIANS(E1618))+COS(RADIANS(G1616))*COS(RADIANS(E1618))*COS(RADIANS(R1608))))</f>
        <v>#DIV/0!</v>
      </c>
      <c r="S1616" s="3" t="e">
        <f>IF(DEGREES(ACOS(SIN(RADIANS(G1616))*SIN(RADIANS(E1618))+COS(RADIANS(G1616))*COS(RADIANS(E1618))*COS(RADIANS(S1608))))&gt;90,0,$F$4*$F$5/E1617^2*(SIN(RADIANS(G1616))*SIN(RADIANS(E1618))+COS(RADIANS(G1616))*COS(RADIANS(E1618))*COS(RADIANS(S1608))))</f>
        <v>#DIV/0!</v>
      </c>
      <c r="T1616" s="3" t="e">
        <f>IF(DEGREES(ACOS(SIN(RADIANS(G1616))*SIN(RADIANS(E1618))+COS(RADIANS(G1616))*COS(RADIANS(E1618))*COS(RADIANS(T1608))))&gt;90,0,$F$4*$F$5/E1617^2*(SIN(RADIANS(G1616))*SIN(RADIANS(E1618))+COS(RADIANS(G1616))*COS(RADIANS(E1618))*COS(RADIANS(T1608))))</f>
        <v>#DIV/0!</v>
      </c>
      <c r="U1616" s="3" t="e">
        <f>IF(DEGREES(ACOS(SIN(RADIANS(G1616))*SIN(RADIANS(E1618))+COS(RADIANS(G1616))*COS(RADIANS(E1618))*COS(RADIANS(U1608))))&gt;90,0,$F$4*$F$5/E1617^2*(SIN(RADIANS(G1616))*SIN(RADIANS(E1618))+COS(RADIANS(G1616))*COS(RADIANS(E1618))*COS(RADIANS(U1608))))</f>
        <v>#DIV/0!</v>
      </c>
      <c r="V1616" s="3" t="e">
        <f>IF(DEGREES(ACOS(SIN(RADIANS(G1616))*SIN(RADIANS(E1618))+COS(RADIANS(G1616))*COS(RADIANS(E1618))*COS(RADIANS(V1608))))&gt;90,0,$F$4*$F$5/E1617^2*(SIN(RADIANS(G1616))*SIN(RADIANS(E1618))+COS(RADIANS(G1616))*COS(RADIANS(E1618))*COS(RADIANS(V1608))))</f>
        <v>#DIV/0!</v>
      </c>
      <c r="W1616" s="3" t="e">
        <f>IF(DEGREES(ACOS(SIN(RADIANS(G1616))*SIN(RADIANS(E1618))+COS(RADIANS(G1616))*COS(RADIANS(E1618))*COS(RADIANS(W1608))))&gt;90,0,$F$4*$F$5/E1617^2*(SIN(RADIANS(G1616))*SIN(RADIANS(E1618))+COS(RADIANS(G1616))*COS(RADIANS(E1618))*COS(RADIANS(W1608))))</f>
        <v>#DIV/0!</v>
      </c>
      <c r="X1616" s="3" t="e">
        <f>IF(DEGREES(ACOS(SIN(RADIANS(G1616))*SIN(RADIANS(E1618))+COS(RADIANS(G1616))*COS(RADIANS(E1618))*COS(RADIANS(X1608))))&gt;90,0,$F$4*$F$5/E1617^2*(SIN(RADIANS(G1616))*SIN(RADIANS(E1618))+COS(RADIANS(G1616))*COS(RADIANS(E1618))*COS(RADIANS(X1608))))</f>
        <v>#DIV/0!</v>
      </c>
      <c r="Y1616" s="3" t="e">
        <f>IF(DEGREES(ACOS(SIN(RADIANS(G1616))*SIN(RADIANS(E1618))+COS(RADIANS(G1616))*COS(RADIANS(E1618))*COS(RADIANS(Y1608))))&gt;90,0,$F$4*$F$5/E1617^2*(SIN(RADIANS(G1616))*SIN(RADIANS(E1618))+COS(RADIANS(G1616))*COS(RADIANS(E1618))*COS(RADIANS(Y1608))))</f>
        <v>#DIV/0!</v>
      </c>
      <c r="Z1616" s="3" t="e">
        <f>IF(DEGREES(ACOS(SIN(RADIANS(G1616))*SIN(RADIANS(E1618))+COS(RADIANS(G1616))*COS(RADIANS(E1618))*COS(RADIANS(Z1608))))&gt;90,0,$F$4*$F$5/E1617^2*(SIN(RADIANS(G1616))*SIN(RADIANS(E1618))+COS(RADIANS(G1616))*COS(RADIANS(E1618))*COS(RADIANS(Z1608))))</f>
        <v>#DIV/0!</v>
      </c>
      <c r="AA1616" s="3" t="e">
        <f>IF(DEGREES(ACOS(SIN(RADIANS(G1616))*SIN(RADIANS(E1618))+COS(RADIANS(G1616))*COS(RADIANS(E1618))*COS(RADIANS(AA1608))))&gt;90,0,$F$4*$F$5/E1617^2*(SIN(RADIANS(G1616))*SIN(RADIANS(E1618))+COS(RADIANS(G1616))*COS(RADIANS(E1618))*COS(RADIANS(AA1608))))</f>
        <v>#DIV/0!</v>
      </c>
      <c r="AB1616" s="3" t="e">
        <f>IF(DEGREES(ACOS(SIN(RADIANS(G1616))*SIN(RADIANS(E1618))+COS(RADIANS(G1616))*COS(RADIANS(E1618))*COS(RADIANS(AB1608))))&gt;90,0,$F$4*$F$5/E1617^2*(SIN(RADIANS(G1616))*SIN(RADIANS(E1618))+COS(RADIANS(G1616))*COS(RADIANS(E1618))*COS(RADIANS(AB1608))))</f>
        <v>#DIV/0!</v>
      </c>
      <c r="AC1616" s="3" t="e">
        <f>IF(DEGREES(ACOS(SIN(RADIANS(G1616))*SIN(RADIANS(E1618))+COS(RADIANS(G1616))*COS(RADIANS(E1618))*COS(RADIANS(AC1608))))&gt;90,0,$F$4*$F$5/E1617^2*(SIN(RADIANS(G1616))*SIN(RADIANS(E1618))+COS(RADIANS(G1616))*COS(RADIANS(E1618))*COS(RADIANS(AC1608))))</f>
        <v>#DIV/0!</v>
      </c>
      <c r="AD1616" s="3" t="e">
        <f>IF(DEGREES(ACOS(SIN(RADIANS(G1616))*SIN(RADIANS(E1618))+COS(RADIANS(G1616))*COS(RADIANS(E1618))*COS(RADIANS(AD1608))))&gt;90,0,$F$4*$F$5/E1617^2*(SIN(RADIANS(G1616))*SIN(RADIANS(E1618))+COS(RADIANS(G1616))*COS(RADIANS(E1618))*COS(RADIANS(AD1608))))</f>
        <v>#DIV/0!</v>
      </c>
      <c r="AE1616" s="3" t="e">
        <f>IF(DEGREES(ACOS(SIN(RADIANS(G1616))*SIN(RADIANS(E1618))+COS(RADIANS(G1616))*COS(RADIANS(E1618))*COS(RADIANS(AE1608))))&gt;90,0,$F$4*$F$5/E1617^2*(SIN(RADIANS(G1616))*SIN(RADIANS(E1618))+COS(RADIANS(G1616))*COS(RADIANS(E1618))*COS(RADIANS(AE1608))))</f>
        <v>#DIV/0!</v>
      </c>
      <c r="AF1616" s="3" t="e">
        <f>IF(DEGREES(ACOS(SIN(RADIANS(G1616))*SIN(RADIANS(E1618))+COS(RADIANS(G1616))*COS(RADIANS(E1618))*COS(RADIANS(AF1608))))&gt;90,0,$F$4*$F$5/E1617^2*(SIN(RADIANS(G1616))*SIN(RADIANS(E1618))+COS(RADIANS(G1616))*COS(RADIANS(E1618))*COS(RADIANS(AF1608))))</f>
        <v>#DIV/0!</v>
      </c>
      <c r="AG1616" s="3" t="e">
        <f>IF(DEGREES(ACOS(SIN(RADIANS(G1616))*SIN(RADIANS(E1618))+COS(RADIANS(G1616))*COS(RADIANS(E1618))*COS(RADIANS(AG1608))))&gt;90,0,$F$4*$F$5/E1617^2*(SIN(RADIANS(G1616))*SIN(RADIANS(E1618))+COS(RADIANS(G1616))*COS(RADIANS(E1618))*COS(RADIANS(AG1608))))</f>
        <v>#DIV/0!</v>
      </c>
      <c r="AH1616" s="3" t="e">
        <f>IF(DEGREES(ACOS(SIN(RADIANS(G1616))*SIN(RADIANS(E1618))+COS(RADIANS(G1616))*COS(RADIANS(E1618))*COS(RADIANS(AH1608))))&gt;90,0,$F$4*$F$5/E1617^2*(SIN(RADIANS(G1616))*SIN(RADIANS(E1618))+COS(RADIANS(G1616))*COS(RADIANS(E1618))*COS(RADIANS(AH1608))))</f>
        <v>#DIV/0!</v>
      </c>
      <c r="AI1616" s="3" t="e">
        <f>IF(DEGREES(ACOS(SIN(RADIANS(G1616))*SIN(RADIANS(E1618))+COS(RADIANS(G1616))*COS(RADIANS(E1618))*COS(RADIANS(AI1608))))&gt;90,0,$F$4*$F$5/E1617^2*(SIN(RADIANS(G1616))*SIN(RADIANS(E1618))+COS(RADIANS(G1616))*COS(RADIANS(E1618))*COS(RADIANS(AI1608))))</f>
        <v>#DIV/0!</v>
      </c>
      <c r="AJ1616" s="3" t="e">
        <f>IF(DEGREES(ACOS(SIN(RADIANS(G1616))*SIN(RADIANS(E1618))+COS(RADIANS(G1616))*COS(RADIANS(E1618))*COS(RADIANS(AJ1608))))&gt;90,0,$F$4*$F$5/E1617^2*(SIN(RADIANS(G1616))*SIN(RADIANS(E1618))+COS(RADIANS(G1616))*COS(RADIANS(E1618))*COS(RADIANS(AJ1608))))</f>
        <v>#DIV/0!</v>
      </c>
      <c r="AK1616" s="3">
        <f>IF(DEGREES(ACOS(SIN(RADIANS(G1616))*SIN(RADIANS(E1618))+COS(RADIANS(G1616))*COS(RADIANS(E1618))*COS(RADIANS(AK1608))))&gt;90,0,$F$4*$F$5/E1617^2*(SIN(RADIANS(G1616))*SIN(RADIANS(E1618))+COS(RADIANS(G1616))*COS(RADIANS(E1618))*COS(RADIANS(AK1608))))</f>
        <v>0</v>
      </c>
      <c r="AL1616" s="3">
        <f>IF(DEGREES(ACOS(SIN(RADIANS(G1616))*SIN(RADIANS(E1618))+COS(RADIANS(G1616))*COS(RADIANS(E1618))*COS(RADIANS(AL1608))))&gt;90,0,$F$4*$F$5/E1617^2*(SIN(RADIANS(G1616))*SIN(RADIANS(E1618))+COS(RADIANS(G1616))*COS(RADIANS(E1618))*COS(RADIANS(AL1608))))</f>
        <v>0</v>
      </c>
      <c r="AM1616" s="3">
        <f>IF(DEGREES(ACOS(SIN(RADIANS(G1616))*SIN(RADIANS(E1618))+COS(RADIANS(G1616))*COS(RADIANS(E1618))*COS(RADIANS(AM1608))))&gt;90,0,$F$4*$F$5/E1617^2*(SIN(RADIANS(G1616))*SIN(RADIANS(E1618))+COS(RADIANS(G1616))*COS(RADIANS(E1618))*COS(RADIANS(AM1608))))</f>
        <v>0</v>
      </c>
      <c r="AN1616" s="3">
        <f>IF(DEGREES(ACOS(SIN(RADIANS(G1616))*SIN(RADIANS(E1618))+COS(RADIANS(G1616))*COS(RADIANS(E1618))*COS(RADIANS(AN1608))))&gt;90,0,$F$4*$F$5/E1617^2*(SIN(RADIANS(G1616))*SIN(RADIANS(E1618))+COS(RADIANS(G1616))*COS(RADIANS(E1618))*COS(RADIANS(AN1608))))</f>
        <v>0</v>
      </c>
      <c r="AO1616" s="3">
        <f>IF(DEGREES(ACOS(SIN(RADIANS(G1616))*SIN(RADIANS(E1618))+COS(RADIANS(G1616))*COS(RADIANS(E1618))*COS(RADIANS(AO1608))))&gt;90,0,$F$4*$F$5/E1617^2*(SIN(RADIANS(G1616))*SIN(RADIANS(E1618))+COS(RADIANS(G1616))*COS(RADIANS(E1618))*COS(RADIANS(AO1608))))</f>
        <v>0</v>
      </c>
      <c r="AP1616" s="3">
        <f>IF(DEGREES(ACOS(SIN(RADIANS(G1616))*SIN(RADIANS(E1618))+COS(RADIANS(G1616))*COS(RADIANS(E1618))*COS(RADIANS(AP1608))))&gt;90,0,$F$4*$F$5/E1617^2*(SIN(RADIANS(G1616))*SIN(RADIANS(E1618))+COS(RADIANS(G1616))*COS(RADIANS(E1618))*COS(RADIANS(AP1608))))</f>
        <v>0</v>
      </c>
      <c r="AQ1616" s="3">
        <f>IF(DEGREES(ACOS(SIN(RADIANS(G1616))*SIN(RADIANS(E1618))+COS(RADIANS(G1616))*COS(RADIANS(E1618))*COS(RADIANS(AQ1608))))&gt;90,0,$F$4*$F$5/E1617^2*(SIN(RADIANS(G1616))*SIN(RADIANS(E1618))+COS(RADIANS(G1616))*COS(RADIANS(E1618))*COS(RADIANS(AQ1608))))</f>
        <v>0</v>
      </c>
      <c r="AR1616" s="3">
        <f>IF(DEGREES(ACOS(SIN(RADIANS(G1616))*SIN(RADIANS(E1618))+COS(RADIANS(G1616))*COS(RADIANS(E1618))*COS(RADIANS(AR1608))))&gt;90,0,$F$4*$F$5/E1617^2*(SIN(RADIANS(G1616))*SIN(RADIANS(E1618))+COS(RADIANS(G1616))*COS(RADIANS(E1618))*COS(RADIANS(AR1608))))</f>
        <v>0</v>
      </c>
    </row>
    <row r="1617" spans="2:44" ht="15.75" customHeight="1" x14ac:dyDescent="0.2">
      <c r="B1617" s="20" t="s">
        <v>788</v>
      </c>
      <c r="E1617" s="3">
        <f>$F$6*(1-$F$7^2)/(1+$F$7*COS(RADIANS(E1611)))</f>
        <v>0</v>
      </c>
      <c r="G1617" s="3">
        <v>20</v>
      </c>
      <c r="I1617" s="3">
        <f>IF(DEGREES(ACOS(SIN(RADIANS(G1617))*SIN(RADIANS(E1618))+COS(RADIANS(G1617))*COS(RADIANS(E1618))*COS(RADIANS(I1608))))&gt;90,0,$F$4*$F$5/E1617^2*(SIN(RADIANS(G1617))*SIN(RADIANS(E1618))+COS(RADIANS(G1617))*COS(RADIANS(E1618))*COS(RADIANS(I1608))))</f>
        <v>0</v>
      </c>
      <c r="J1617" s="3">
        <f>IF(DEGREES(ACOS(SIN(RADIANS(G1617))*SIN(RADIANS(E1618))+COS(RADIANS(G1617))*COS(RADIANS(E1618))*COS(RADIANS(J1608))))&gt;90,0,$F$4*$F$5/E1617^2*(SIN(RADIANS(G1617))*SIN(RADIANS(E1618))+COS(RADIANS(G1617))*COS(RADIANS(E1618))*COS(RADIANS(J1608))))</f>
        <v>0</v>
      </c>
      <c r="K1617" s="3">
        <f>IF(DEGREES(ACOS(SIN(RADIANS(G1617))*SIN(RADIANS(E1618))+COS(RADIANS(G1617))*COS(RADIANS(E1618))*COS(RADIANS(K1608))))&gt;90,0,$F$4*$F$5/E1617^2*(SIN(RADIANS(G1617))*SIN(RADIANS(E1618))+COS(RADIANS(G1617))*COS(RADIANS(E1618))*COS(RADIANS(K1608))))</f>
        <v>0</v>
      </c>
      <c r="L1617" s="3">
        <f>IF(DEGREES(ACOS(SIN(RADIANS(G1617))*SIN(RADIANS(E1618))+COS(RADIANS(G1617))*COS(RADIANS(E1618))*COS(RADIANS(L1608))))&gt;90,0,$F$4*$F$5/E1617^2*(SIN(RADIANS(G1617))*SIN(RADIANS(E1618))+COS(RADIANS(G1617))*COS(RADIANS(E1618))*COS(RADIANS(L1608))))</f>
        <v>0</v>
      </c>
      <c r="M1617" s="3">
        <f>IF(DEGREES(ACOS(SIN(RADIANS(G1617))*SIN(RADIANS(E1618))+COS(RADIANS(G1617))*COS(RADIANS(E1618))*COS(RADIANS(M1608))))&gt;90,0,$F$4*$F$5/E1617^2*(SIN(RADIANS(G1617))*SIN(RADIANS(E1618))+COS(RADIANS(G1617))*COS(RADIANS(E1618))*COS(RADIANS(M1608))))</f>
        <v>0</v>
      </c>
      <c r="N1617" s="3">
        <f>IF(DEGREES(ACOS(SIN(RADIANS(G1617))*SIN(RADIANS(E1618))+COS(RADIANS(G1617))*COS(RADIANS(E1618))*COS(RADIANS(N1608))))&gt;90,0,$F$4*$F$5/E1617^2*(SIN(RADIANS(G1617))*SIN(RADIANS(E1618))+COS(RADIANS(G1617))*COS(RADIANS(E1618))*COS(RADIANS(N1608))))</f>
        <v>0</v>
      </c>
      <c r="O1617" s="3">
        <f>IF(DEGREES(ACOS(SIN(RADIANS(G1617))*SIN(RADIANS(E1618))+COS(RADIANS(G1617))*COS(RADIANS(E1618))*COS(RADIANS(O1608))))&gt;90,0,$F$4*$F$5/E1617^2*(SIN(RADIANS(G1617))*SIN(RADIANS(E1618))+COS(RADIANS(G1617))*COS(RADIANS(E1618))*COS(RADIANS(O1608))))</f>
        <v>0</v>
      </c>
      <c r="P1617" s="3">
        <f>IF(DEGREES(ACOS(SIN(RADIANS(G1617))*SIN(RADIANS(E1618))+COS(RADIANS(G1617))*COS(RADIANS(E1618))*COS(RADIANS(P1608))))&gt;90,0,$F$4*$F$5/E1617^2*(SIN(RADIANS(G1617))*SIN(RADIANS(E1618))+COS(RADIANS(G1617))*COS(RADIANS(E1618))*COS(RADIANS(P1608))))</f>
        <v>0</v>
      </c>
      <c r="Q1617" s="3">
        <f>IF(DEGREES(ACOS(SIN(RADIANS(G1617))*SIN(RADIANS(E1618))+COS(RADIANS(G1617))*COS(RADIANS(E1618))*COS(RADIANS(Q1608))))&gt;90,0,$F$4*$F$5/E1617^2*(SIN(RADIANS(G1617))*SIN(RADIANS(E1618))+COS(RADIANS(G1617))*COS(RADIANS(E1618))*COS(RADIANS(Q1608))))</f>
        <v>0</v>
      </c>
      <c r="R1617" s="3" t="e">
        <f>IF(DEGREES(ACOS(SIN(RADIANS(G1617))*SIN(RADIANS(E1618))+COS(RADIANS(G1617))*COS(RADIANS(E1618))*COS(RADIANS(R1608))))&gt;90,0,$F$4*$F$5/E1617^2*(SIN(RADIANS(G1617))*SIN(RADIANS(E1618))+COS(RADIANS(G1617))*COS(RADIANS(E1618))*COS(RADIANS(R1608))))</f>
        <v>#DIV/0!</v>
      </c>
      <c r="S1617" s="3" t="e">
        <f>IF(DEGREES(ACOS(SIN(RADIANS(G1617))*SIN(RADIANS(E1618))+COS(RADIANS(G1617))*COS(RADIANS(E1618))*COS(RADIANS(S1608))))&gt;90,0,$F$4*$F$5/E1617^2*(SIN(RADIANS(G1617))*SIN(RADIANS(E1618))+COS(RADIANS(G1617))*COS(RADIANS(E1618))*COS(RADIANS(S1608))))</f>
        <v>#DIV/0!</v>
      </c>
      <c r="T1617" s="3" t="e">
        <f>IF(DEGREES(ACOS(SIN(RADIANS(G1617))*SIN(RADIANS(E1618))+COS(RADIANS(G1617))*COS(RADIANS(E1618))*COS(RADIANS(T1608))))&gt;90,0,$F$4*$F$5/E1617^2*(SIN(RADIANS(G1617))*SIN(RADIANS(E1618))+COS(RADIANS(G1617))*COS(RADIANS(E1618))*COS(RADIANS(T1608))))</f>
        <v>#DIV/0!</v>
      </c>
      <c r="U1617" s="3" t="e">
        <f>IF(DEGREES(ACOS(SIN(RADIANS(G1617))*SIN(RADIANS(E1618))+COS(RADIANS(G1617))*COS(RADIANS(E1618))*COS(RADIANS(U1608))))&gt;90,0,$F$4*$F$5/E1617^2*(SIN(RADIANS(G1617))*SIN(RADIANS(E1618))+COS(RADIANS(G1617))*COS(RADIANS(E1618))*COS(RADIANS(U1608))))</f>
        <v>#DIV/0!</v>
      </c>
      <c r="V1617" s="3" t="e">
        <f>IF(DEGREES(ACOS(SIN(RADIANS(G1617))*SIN(RADIANS(E1618))+COS(RADIANS(G1617))*COS(RADIANS(E1618))*COS(RADIANS(V1608))))&gt;90,0,$F$4*$F$5/E1617^2*(SIN(RADIANS(G1617))*SIN(RADIANS(E1618))+COS(RADIANS(G1617))*COS(RADIANS(E1618))*COS(RADIANS(V1608))))</f>
        <v>#DIV/0!</v>
      </c>
      <c r="W1617" s="3" t="e">
        <f>IF(DEGREES(ACOS(SIN(RADIANS(G1617))*SIN(RADIANS(E1618))+COS(RADIANS(G1617))*COS(RADIANS(E1618))*COS(RADIANS(W1608))))&gt;90,0,$F$4*$F$5/E1617^2*(SIN(RADIANS(G1617))*SIN(RADIANS(E1618))+COS(RADIANS(G1617))*COS(RADIANS(E1618))*COS(RADIANS(W1608))))</f>
        <v>#DIV/0!</v>
      </c>
      <c r="X1617" s="3" t="e">
        <f>IF(DEGREES(ACOS(SIN(RADIANS(G1617))*SIN(RADIANS(E1618))+COS(RADIANS(G1617))*COS(RADIANS(E1618))*COS(RADIANS(X1608))))&gt;90,0,$F$4*$F$5/E1617^2*(SIN(RADIANS(G1617))*SIN(RADIANS(E1618))+COS(RADIANS(G1617))*COS(RADIANS(E1618))*COS(RADIANS(X1608))))</f>
        <v>#DIV/0!</v>
      </c>
      <c r="Y1617" s="3" t="e">
        <f>IF(DEGREES(ACOS(SIN(RADIANS(G1617))*SIN(RADIANS(E1618))+COS(RADIANS(G1617))*COS(RADIANS(E1618))*COS(RADIANS(Y1608))))&gt;90,0,$F$4*$F$5/E1617^2*(SIN(RADIANS(G1617))*SIN(RADIANS(E1618))+COS(RADIANS(G1617))*COS(RADIANS(E1618))*COS(RADIANS(Y1608))))</f>
        <v>#DIV/0!</v>
      </c>
      <c r="Z1617" s="3" t="e">
        <f>IF(DEGREES(ACOS(SIN(RADIANS(G1617))*SIN(RADIANS(E1618))+COS(RADIANS(G1617))*COS(RADIANS(E1618))*COS(RADIANS(Z1608))))&gt;90,0,$F$4*$F$5/E1617^2*(SIN(RADIANS(G1617))*SIN(RADIANS(E1618))+COS(RADIANS(G1617))*COS(RADIANS(E1618))*COS(RADIANS(Z1608))))</f>
        <v>#DIV/0!</v>
      </c>
      <c r="AA1617" s="3" t="e">
        <f>IF(DEGREES(ACOS(SIN(RADIANS(G1617))*SIN(RADIANS(E1618))+COS(RADIANS(G1617))*COS(RADIANS(E1618))*COS(RADIANS(AA1608))))&gt;90,0,$F$4*$F$5/E1617^2*(SIN(RADIANS(G1617))*SIN(RADIANS(E1618))+COS(RADIANS(G1617))*COS(RADIANS(E1618))*COS(RADIANS(AA1608))))</f>
        <v>#DIV/0!</v>
      </c>
      <c r="AB1617" s="3" t="e">
        <f>IF(DEGREES(ACOS(SIN(RADIANS(G1617))*SIN(RADIANS(E1618))+COS(RADIANS(G1617))*COS(RADIANS(E1618))*COS(RADIANS(AB1608))))&gt;90,0,$F$4*$F$5/E1617^2*(SIN(RADIANS(G1617))*SIN(RADIANS(E1618))+COS(RADIANS(G1617))*COS(RADIANS(E1618))*COS(RADIANS(AB1608))))</f>
        <v>#DIV/0!</v>
      </c>
      <c r="AC1617" s="3" t="e">
        <f>IF(DEGREES(ACOS(SIN(RADIANS(G1617))*SIN(RADIANS(E1618))+COS(RADIANS(G1617))*COS(RADIANS(E1618))*COS(RADIANS(AC1608))))&gt;90,0,$F$4*$F$5/E1617^2*(SIN(RADIANS(G1617))*SIN(RADIANS(E1618))+COS(RADIANS(G1617))*COS(RADIANS(E1618))*COS(RADIANS(AC1608))))</f>
        <v>#DIV/0!</v>
      </c>
      <c r="AD1617" s="3" t="e">
        <f>IF(DEGREES(ACOS(SIN(RADIANS(G1617))*SIN(RADIANS(E1618))+COS(RADIANS(G1617))*COS(RADIANS(E1618))*COS(RADIANS(AD1608))))&gt;90,0,$F$4*$F$5/E1617^2*(SIN(RADIANS(G1617))*SIN(RADIANS(E1618))+COS(RADIANS(G1617))*COS(RADIANS(E1618))*COS(RADIANS(AD1608))))</f>
        <v>#DIV/0!</v>
      </c>
      <c r="AE1617" s="3" t="e">
        <f>IF(DEGREES(ACOS(SIN(RADIANS(G1617))*SIN(RADIANS(E1618))+COS(RADIANS(G1617))*COS(RADIANS(E1618))*COS(RADIANS(AE1608))))&gt;90,0,$F$4*$F$5/E1617^2*(SIN(RADIANS(G1617))*SIN(RADIANS(E1618))+COS(RADIANS(G1617))*COS(RADIANS(E1618))*COS(RADIANS(AE1608))))</f>
        <v>#DIV/0!</v>
      </c>
      <c r="AF1617" s="3" t="e">
        <f>IF(DEGREES(ACOS(SIN(RADIANS(G1617))*SIN(RADIANS(E1618))+COS(RADIANS(G1617))*COS(RADIANS(E1618))*COS(RADIANS(AF1608))))&gt;90,0,$F$4*$F$5/E1617^2*(SIN(RADIANS(G1617))*SIN(RADIANS(E1618))+COS(RADIANS(G1617))*COS(RADIANS(E1618))*COS(RADIANS(AF1608))))</f>
        <v>#DIV/0!</v>
      </c>
      <c r="AG1617" s="3" t="e">
        <f>IF(DEGREES(ACOS(SIN(RADIANS(G1617))*SIN(RADIANS(E1618))+COS(RADIANS(G1617))*COS(RADIANS(E1618))*COS(RADIANS(AG1608))))&gt;90,0,$F$4*$F$5/E1617^2*(SIN(RADIANS(G1617))*SIN(RADIANS(E1618))+COS(RADIANS(G1617))*COS(RADIANS(E1618))*COS(RADIANS(AG1608))))</f>
        <v>#DIV/0!</v>
      </c>
      <c r="AH1617" s="3" t="e">
        <f>IF(DEGREES(ACOS(SIN(RADIANS(G1617))*SIN(RADIANS(E1618))+COS(RADIANS(G1617))*COS(RADIANS(E1618))*COS(RADIANS(AH1608))))&gt;90,0,$F$4*$F$5/E1617^2*(SIN(RADIANS(G1617))*SIN(RADIANS(E1618))+COS(RADIANS(G1617))*COS(RADIANS(E1618))*COS(RADIANS(AH1608))))</f>
        <v>#DIV/0!</v>
      </c>
      <c r="AI1617" s="3" t="e">
        <f>IF(DEGREES(ACOS(SIN(RADIANS(G1617))*SIN(RADIANS(E1618))+COS(RADIANS(G1617))*COS(RADIANS(E1618))*COS(RADIANS(AI1608))))&gt;90,0,$F$4*$F$5/E1617^2*(SIN(RADIANS(G1617))*SIN(RADIANS(E1618))+COS(RADIANS(G1617))*COS(RADIANS(E1618))*COS(RADIANS(AI1608))))</f>
        <v>#DIV/0!</v>
      </c>
      <c r="AJ1617" s="3" t="e">
        <f>IF(DEGREES(ACOS(SIN(RADIANS(G1617))*SIN(RADIANS(E1618))+COS(RADIANS(G1617))*COS(RADIANS(E1618))*COS(RADIANS(AJ1608))))&gt;90,0,$F$4*$F$5/E1617^2*(SIN(RADIANS(G1617))*SIN(RADIANS(E1618))+COS(RADIANS(G1617))*COS(RADIANS(E1618))*COS(RADIANS(AJ1608))))</f>
        <v>#DIV/0!</v>
      </c>
      <c r="AK1617" s="3">
        <f>IF(DEGREES(ACOS(SIN(RADIANS(G1617))*SIN(RADIANS(E1618))+COS(RADIANS(G1617))*COS(RADIANS(E1618))*COS(RADIANS(AK1608))))&gt;90,0,$F$4*$F$5/E1617^2*(SIN(RADIANS(G1617))*SIN(RADIANS(E1618))+COS(RADIANS(G1617))*COS(RADIANS(E1618))*COS(RADIANS(AK1608))))</f>
        <v>0</v>
      </c>
      <c r="AL1617" s="3">
        <f>IF(DEGREES(ACOS(SIN(RADIANS(G1617))*SIN(RADIANS(E1618))+COS(RADIANS(G1617))*COS(RADIANS(E1618))*COS(RADIANS(AL1608))))&gt;90,0,$F$4*$F$5/E1617^2*(SIN(RADIANS(G1617))*SIN(RADIANS(E1618))+COS(RADIANS(G1617))*COS(RADIANS(E1618))*COS(RADIANS(AL1608))))</f>
        <v>0</v>
      </c>
      <c r="AM1617" s="3">
        <f>IF(DEGREES(ACOS(SIN(RADIANS(G1617))*SIN(RADIANS(E1618))+COS(RADIANS(G1617))*COS(RADIANS(E1618))*COS(RADIANS(AM1608))))&gt;90,0,$F$4*$F$5/E1617^2*(SIN(RADIANS(G1617))*SIN(RADIANS(E1618))+COS(RADIANS(G1617))*COS(RADIANS(E1618))*COS(RADIANS(AM1608))))</f>
        <v>0</v>
      </c>
      <c r="AN1617" s="3">
        <f>IF(DEGREES(ACOS(SIN(RADIANS(G1617))*SIN(RADIANS(E1618))+COS(RADIANS(G1617))*COS(RADIANS(E1618))*COS(RADIANS(AN1608))))&gt;90,0,$F$4*$F$5/E1617^2*(SIN(RADIANS(G1617))*SIN(RADIANS(E1618))+COS(RADIANS(G1617))*COS(RADIANS(E1618))*COS(RADIANS(AN1608))))</f>
        <v>0</v>
      </c>
      <c r="AO1617" s="3">
        <f>IF(DEGREES(ACOS(SIN(RADIANS(G1617))*SIN(RADIANS(E1618))+COS(RADIANS(G1617))*COS(RADIANS(E1618))*COS(RADIANS(AO1608))))&gt;90,0,$F$4*$F$5/E1617^2*(SIN(RADIANS(G1617))*SIN(RADIANS(E1618))+COS(RADIANS(G1617))*COS(RADIANS(E1618))*COS(RADIANS(AO1608))))</f>
        <v>0</v>
      </c>
      <c r="AP1617" s="3">
        <f>IF(DEGREES(ACOS(SIN(RADIANS(G1617))*SIN(RADIANS(E1618))+COS(RADIANS(G1617))*COS(RADIANS(E1618))*COS(RADIANS(AP1608))))&gt;90,0,$F$4*$F$5/E1617^2*(SIN(RADIANS(G1617))*SIN(RADIANS(E1618))+COS(RADIANS(G1617))*COS(RADIANS(E1618))*COS(RADIANS(AP1608))))</f>
        <v>0</v>
      </c>
      <c r="AQ1617" s="3">
        <f>IF(DEGREES(ACOS(SIN(RADIANS(G1617))*SIN(RADIANS(E1618))+COS(RADIANS(G1617))*COS(RADIANS(E1618))*COS(RADIANS(AQ1608))))&gt;90,0,$F$4*$F$5/E1617^2*(SIN(RADIANS(G1617))*SIN(RADIANS(E1618))+COS(RADIANS(G1617))*COS(RADIANS(E1618))*COS(RADIANS(AQ1608))))</f>
        <v>0</v>
      </c>
      <c r="AR1617" s="3">
        <f>IF(DEGREES(ACOS(SIN(RADIANS(G1617))*SIN(RADIANS(E1618))+COS(RADIANS(G1617))*COS(RADIANS(E1618))*COS(RADIANS(AR1608))))&gt;90,0,$F$4*$F$5/E1617^2*(SIN(RADIANS(G1617))*SIN(RADIANS(E1618))+COS(RADIANS(G1617))*COS(RADIANS(E1618))*COS(RADIANS(AR1608))))</f>
        <v>0</v>
      </c>
    </row>
    <row r="1618" spans="2:44" ht="15.75" customHeight="1" x14ac:dyDescent="0.2">
      <c r="B1618" s="20" t="s">
        <v>737</v>
      </c>
      <c r="E1618" s="3">
        <f>IF($F$8&gt;90,180-$F$8,$F$8)*SIN(RADIANS(E1612))</f>
        <v>0</v>
      </c>
      <c r="G1618" s="3">
        <v>10</v>
      </c>
      <c r="I1618" s="3">
        <f>IF(DEGREES(ACOS(SIN(RADIANS(G1618))*SIN(RADIANS(E1618))+COS(RADIANS(G1618))*COS(RADIANS(E1618))*COS(RADIANS(I1608))))&gt;90,0,$F$4*$F$5/E1617^2*(SIN(RADIANS(G1618))*SIN(RADIANS(E1618))+COS(RADIANS(G1618))*COS(RADIANS(E1618))*COS(RADIANS(I1608))))</f>
        <v>0</v>
      </c>
      <c r="J1618" s="3">
        <f>IF(DEGREES(ACOS(SIN(RADIANS(G1618))*SIN(RADIANS(E1618))+COS(RADIANS(G1618))*COS(RADIANS(E1618))*COS(RADIANS(J1608))))&gt;90,0,$F$4*$F$5/E1617^2*(SIN(RADIANS(G1618))*SIN(RADIANS(E1618))+COS(RADIANS(G1618))*COS(RADIANS(E1618))*COS(RADIANS(J1608))))</f>
        <v>0</v>
      </c>
      <c r="K1618" s="3">
        <f>IF(DEGREES(ACOS(SIN(RADIANS(G1618))*SIN(RADIANS(E1618))+COS(RADIANS(G1618))*COS(RADIANS(E1618))*COS(RADIANS(K1608))))&gt;90,0,$F$4*$F$5/E1617^2*(SIN(RADIANS(G1618))*SIN(RADIANS(E1618))+COS(RADIANS(G1618))*COS(RADIANS(E1618))*COS(RADIANS(K1608))))</f>
        <v>0</v>
      </c>
      <c r="L1618" s="3">
        <f>IF(DEGREES(ACOS(SIN(RADIANS(G1618))*SIN(RADIANS(E1618))+COS(RADIANS(G1618))*COS(RADIANS(E1618))*COS(RADIANS(L1608))))&gt;90,0,$F$4*$F$5/E1617^2*(SIN(RADIANS(G1618))*SIN(RADIANS(E1618))+COS(RADIANS(G1618))*COS(RADIANS(E1618))*COS(RADIANS(L1608))))</f>
        <v>0</v>
      </c>
      <c r="M1618" s="3">
        <f>IF(DEGREES(ACOS(SIN(RADIANS(G1618))*SIN(RADIANS(E1618))+COS(RADIANS(G1618))*COS(RADIANS(E1618))*COS(RADIANS(M1608))))&gt;90,0,$F$4*$F$5/E1617^2*(SIN(RADIANS(G1618))*SIN(RADIANS(E1618))+COS(RADIANS(G1618))*COS(RADIANS(E1618))*COS(RADIANS(M1608))))</f>
        <v>0</v>
      </c>
      <c r="N1618" s="3">
        <f>IF(DEGREES(ACOS(SIN(RADIANS(G1618))*SIN(RADIANS(E1618))+COS(RADIANS(G1618))*COS(RADIANS(E1618))*COS(RADIANS(N1608))))&gt;90,0,$F$4*$F$5/E1617^2*(SIN(RADIANS(G1618))*SIN(RADIANS(E1618))+COS(RADIANS(G1618))*COS(RADIANS(E1618))*COS(RADIANS(N1608))))</f>
        <v>0</v>
      </c>
      <c r="O1618" s="3">
        <f>IF(DEGREES(ACOS(SIN(RADIANS(G1618))*SIN(RADIANS(E1618))+COS(RADIANS(G1618))*COS(RADIANS(E1618))*COS(RADIANS(O1608))))&gt;90,0,$F$4*$F$5/E1617^2*(SIN(RADIANS(G1618))*SIN(RADIANS(E1618))+COS(RADIANS(G1618))*COS(RADIANS(E1618))*COS(RADIANS(O1608))))</f>
        <v>0</v>
      </c>
      <c r="P1618" s="3">
        <f>IF(DEGREES(ACOS(SIN(RADIANS(G1618))*SIN(RADIANS(E1618))+COS(RADIANS(G1618))*COS(RADIANS(E1618))*COS(RADIANS(P1608))))&gt;90,0,$F$4*$F$5/E1617^2*(SIN(RADIANS(G1618))*SIN(RADIANS(E1618))+COS(RADIANS(G1618))*COS(RADIANS(E1618))*COS(RADIANS(P1608))))</f>
        <v>0</v>
      </c>
      <c r="Q1618" s="3">
        <f>IF(DEGREES(ACOS(SIN(RADIANS(G1618))*SIN(RADIANS(E1618))+COS(RADIANS(G1618))*COS(RADIANS(E1618))*COS(RADIANS(Q1608))))&gt;90,0,$F$4*$F$5/E1617^2*(SIN(RADIANS(G1618))*SIN(RADIANS(E1618))+COS(RADIANS(G1618))*COS(RADIANS(E1618))*COS(RADIANS(Q1608))))</f>
        <v>0</v>
      </c>
      <c r="R1618" s="3" t="e">
        <f>IF(DEGREES(ACOS(SIN(RADIANS(G1618))*SIN(RADIANS(E1618))+COS(RADIANS(G1618))*COS(RADIANS(E1618))*COS(RADIANS(R1608))))&gt;90,0,$F$4*$F$5/E1617^2*(SIN(RADIANS(G1618))*SIN(RADIANS(E1618))+COS(RADIANS(G1618))*COS(RADIANS(E1618))*COS(RADIANS(R1608))))</f>
        <v>#DIV/0!</v>
      </c>
      <c r="S1618" s="3" t="e">
        <f>IF(DEGREES(ACOS(SIN(RADIANS(G1618))*SIN(RADIANS(E1618))+COS(RADIANS(G1618))*COS(RADIANS(E1618))*COS(RADIANS(S1608))))&gt;90,0,$F$4*$F$5/E1617^2*(SIN(RADIANS(G1618))*SIN(RADIANS(E1618))+COS(RADIANS(G1618))*COS(RADIANS(E1618))*COS(RADIANS(S1608))))</f>
        <v>#DIV/0!</v>
      </c>
      <c r="T1618" s="3" t="e">
        <f>IF(DEGREES(ACOS(SIN(RADIANS(G1618))*SIN(RADIANS(E1618))+COS(RADIANS(G1618))*COS(RADIANS(E1618))*COS(RADIANS(T1608))))&gt;90,0,$F$4*$F$5/E1617^2*(SIN(RADIANS(G1618))*SIN(RADIANS(E1618))+COS(RADIANS(G1618))*COS(RADIANS(E1618))*COS(RADIANS(T1608))))</f>
        <v>#DIV/0!</v>
      </c>
      <c r="U1618" s="3" t="e">
        <f>IF(DEGREES(ACOS(SIN(RADIANS(G1618))*SIN(RADIANS(E1618))+COS(RADIANS(G1618))*COS(RADIANS(E1618))*COS(RADIANS(U1608))))&gt;90,0,$F$4*$F$5/E1617^2*(SIN(RADIANS(G1618))*SIN(RADIANS(E1618))+COS(RADIANS(G1618))*COS(RADIANS(E1618))*COS(RADIANS(U1608))))</f>
        <v>#DIV/0!</v>
      </c>
      <c r="V1618" s="3" t="e">
        <f>IF(DEGREES(ACOS(SIN(RADIANS(G1618))*SIN(RADIANS(E1618))+COS(RADIANS(G1618))*COS(RADIANS(E1618))*COS(RADIANS(V1608))))&gt;90,0,$F$4*$F$5/E1617^2*(SIN(RADIANS(G1618))*SIN(RADIANS(E1618))+COS(RADIANS(G1618))*COS(RADIANS(E1618))*COS(RADIANS(V1608))))</f>
        <v>#DIV/0!</v>
      </c>
      <c r="W1618" s="3" t="e">
        <f>IF(DEGREES(ACOS(SIN(RADIANS(G1618))*SIN(RADIANS(E1618))+COS(RADIANS(G1618))*COS(RADIANS(E1618))*COS(RADIANS(W1608))))&gt;90,0,$F$4*$F$5/E1617^2*(SIN(RADIANS(G1618))*SIN(RADIANS(E1618))+COS(RADIANS(G1618))*COS(RADIANS(E1618))*COS(RADIANS(W1608))))</f>
        <v>#DIV/0!</v>
      </c>
      <c r="X1618" s="3" t="e">
        <f>IF(DEGREES(ACOS(SIN(RADIANS(G1618))*SIN(RADIANS(E1618))+COS(RADIANS(G1618))*COS(RADIANS(E1618))*COS(RADIANS(X1608))))&gt;90,0,$F$4*$F$5/E1617^2*(SIN(RADIANS(G1618))*SIN(RADIANS(E1618))+COS(RADIANS(G1618))*COS(RADIANS(E1618))*COS(RADIANS(X1608))))</f>
        <v>#DIV/0!</v>
      </c>
      <c r="Y1618" s="3" t="e">
        <f>IF(DEGREES(ACOS(SIN(RADIANS(G1618))*SIN(RADIANS(E1618))+COS(RADIANS(G1618))*COS(RADIANS(E1618))*COS(RADIANS(Y1608))))&gt;90,0,$F$4*$F$5/E1617^2*(SIN(RADIANS(G1618))*SIN(RADIANS(E1618))+COS(RADIANS(G1618))*COS(RADIANS(E1618))*COS(RADIANS(Y1608))))</f>
        <v>#DIV/0!</v>
      </c>
      <c r="Z1618" s="3" t="e">
        <f>IF(DEGREES(ACOS(SIN(RADIANS(G1618))*SIN(RADIANS(E1618))+COS(RADIANS(G1618))*COS(RADIANS(E1618))*COS(RADIANS(Z1608))))&gt;90,0,$F$4*$F$5/E1617^2*(SIN(RADIANS(G1618))*SIN(RADIANS(E1618))+COS(RADIANS(G1618))*COS(RADIANS(E1618))*COS(RADIANS(Z1608))))</f>
        <v>#DIV/0!</v>
      </c>
      <c r="AA1618" s="3" t="e">
        <f>IF(DEGREES(ACOS(SIN(RADIANS(G1618))*SIN(RADIANS(E1618))+COS(RADIANS(G1618))*COS(RADIANS(E1618))*COS(RADIANS(AA1608))))&gt;90,0,$F$4*$F$5/E1617^2*(SIN(RADIANS(G1618))*SIN(RADIANS(E1618))+COS(RADIANS(G1618))*COS(RADIANS(E1618))*COS(RADIANS(AA1608))))</f>
        <v>#DIV/0!</v>
      </c>
      <c r="AB1618" s="3" t="e">
        <f>IF(DEGREES(ACOS(SIN(RADIANS(G1618))*SIN(RADIANS(E1618))+COS(RADIANS(G1618))*COS(RADIANS(E1618))*COS(RADIANS(AB1608))))&gt;90,0,$F$4*$F$5/E1617^2*(SIN(RADIANS(G1618))*SIN(RADIANS(E1618))+COS(RADIANS(G1618))*COS(RADIANS(E1618))*COS(RADIANS(AB1608))))</f>
        <v>#DIV/0!</v>
      </c>
      <c r="AC1618" s="3" t="e">
        <f>IF(DEGREES(ACOS(SIN(RADIANS(G1618))*SIN(RADIANS(E1618))+COS(RADIANS(G1618))*COS(RADIANS(E1618))*COS(RADIANS(AC1608))))&gt;90,0,$F$4*$F$5/E1617^2*(SIN(RADIANS(G1618))*SIN(RADIANS(E1618))+COS(RADIANS(G1618))*COS(RADIANS(E1618))*COS(RADIANS(AC1608))))</f>
        <v>#DIV/0!</v>
      </c>
      <c r="AD1618" s="3" t="e">
        <f>IF(DEGREES(ACOS(SIN(RADIANS(G1618))*SIN(RADIANS(E1618))+COS(RADIANS(G1618))*COS(RADIANS(E1618))*COS(RADIANS(AD1608))))&gt;90,0,$F$4*$F$5/E1617^2*(SIN(RADIANS(G1618))*SIN(RADIANS(E1618))+COS(RADIANS(G1618))*COS(RADIANS(E1618))*COS(RADIANS(AD1608))))</f>
        <v>#DIV/0!</v>
      </c>
      <c r="AE1618" s="3" t="e">
        <f>IF(DEGREES(ACOS(SIN(RADIANS(G1618))*SIN(RADIANS(E1618))+COS(RADIANS(G1618))*COS(RADIANS(E1618))*COS(RADIANS(AE1608))))&gt;90,0,$F$4*$F$5/E1617^2*(SIN(RADIANS(G1618))*SIN(RADIANS(E1618))+COS(RADIANS(G1618))*COS(RADIANS(E1618))*COS(RADIANS(AE1608))))</f>
        <v>#DIV/0!</v>
      </c>
      <c r="AF1618" s="3" t="e">
        <f>IF(DEGREES(ACOS(SIN(RADIANS(G1618))*SIN(RADIANS(E1618))+COS(RADIANS(G1618))*COS(RADIANS(E1618))*COS(RADIANS(AF1608))))&gt;90,0,$F$4*$F$5/E1617^2*(SIN(RADIANS(G1618))*SIN(RADIANS(E1618))+COS(RADIANS(G1618))*COS(RADIANS(E1618))*COS(RADIANS(AF1608))))</f>
        <v>#DIV/0!</v>
      </c>
      <c r="AG1618" s="3" t="e">
        <f>IF(DEGREES(ACOS(SIN(RADIANS(G1618))*SIN(RADIANS(E1618))+COS(RADIANS(G1618))*COS(RADIANS(E1618))*COS(RADIANS(AG1608))))&gt;90,0,$F$4*$F$5/E1617^2*(SIN(RADIANS(G1618))*SIN(RADIANS(E1618))+COS(RADIANS(G1618))*COS(RADIANS(E1618))*COS(RADIANS(AG1608))))</f>
        <v>#DIV/0!</v>
      </c>
      <c r="AH1618" s="3" t="e">
        <f>IF(DEGREES(ACOS(SIN(RADIANS(G1618))*SIN(RADIANS(E1618))+COS(RADIANS(G1618))*COS(RADIANS(E1618))*COS(RADIANS(AH1608))))&gt;90,0,$F$4*$F$5/E1617^2*(SIN(RADIANS(G1618))*SIN(RADIANS(E1618))+COS(RADIANS(G1618))*COS(RADIANS(E1618))*COS(RADIANS(AH1608))))</f>
        <v>#DIV/0!</v>
      </c>
      <c r="AI1618" s="3" t="e">
        <f>IF(DEGREES(ACOS(SIN(RADIANS(G1618))*SIN(RADIANS(E1618))+COS(RADIANS(G1618))*COS(RADIANS(E1618))*COS(RADIANS(AI1608))))&gt;90,0,$F$4*$F$5/E1617^2*(SIN(RADIANS(G1618))*SIN(RADIANS(E1618))+COS(RADIANS(G1618))*COS(RADIANS(E1618))*COS(RADIANS(AI1608))))</f>
        <v>#DIV/0!</v>
      </c>
      <c r="AJ1618" s="3" t="e">
        <f>IF(DEGREES(ACOS(SIN(RADIANS(G1618))*SIN(RADIANS(E1618))+COS(RADIANS(G1618))*COS(RADIANS(E1618))*COS(RADIANS(AJ1608))))&gt;90,0,$F$4*$F$5/E1617^2*(SIN(RADIANS(G1618))*SIN(RADIANS(E1618))+COS(RADIANS(G1618))*COS(RADIANS(E1618))*COS(RADIANS(AJ1608))))</f>
        <v>#DIV/0!</v>
      </c>
      <c r="AK1618" s="3">
        <f>IF(DEGREES(ACOS(SIN(RADIANS(G1618))*SIN(RADIANS(E1618))+COS(RADIANS(G1618))*COS(RADIANS(E1618))*COS(RADIANS(AK1608))))&gt;90,0,$F$4*$F$5/E1617^2*(SIN(RADIANS(G1618))*SIN(RADIANS(E1618))+COS(RADIANS(G1618))*COS(RADIANS(E1618))*COS(RADIANS(AK1608))))</f>
        <v>0</v>
      </c>
      <c r="AL1618" s="3">
        <f>IF(DEGREES(ACOS(SIN(RADIANS(G1618))*SIN(RADIANS(E1618))+COS(RADIANS(G1618))*COS(RADIANS(E1618))*COS(RADIANS(AL1608))))&gt;90,0,$F$4*$F$5/E1617^2*(SIN(RADIANS(G1618))*SIN(RADIANS(E1618))+COS(RADIANS(G1618))*COS(RADIANS(E1618))*COS(RADIANS(AL1608))))</f>
        <v>0</v>
      </c>
      <c r="AM1618" s="3">
        <f>IF(DEGREES(ACOS(SIN(RADIANS(G1618))*SIN(RADIANS(E1618))+COS(RADIANS(G1618))*COS(RADIANS(E1618))*COS(RADIANS(AM1608))))&gt;90,0,$F$4*$F$5/E1617^2*(SIN(RADIANS(G1618))*SIN(RADIANS(E1618))+COS(RADIANS(G1618))*COS(RADIANS(E1618))*COS(RADIANS(AM1608))))</f>
        <v>0</v>
      </c>
      <c r="AN1618" s="3">
        <f>IF(DEGREES(ACOS(SIN(RADIANS(G1618))*SIN(RADIANS(E1618))+COS(RADIANS(G1618))*COS(RADIANS(E1618))*COS(RADIANS(AN1608))))&gt;90,0,$F$4*$F$5/E1617^2*(SIN(RADIANS(G1618))*SIN(RADIANS(E1618))+COS(RADIANS(G1618))*COS(RADIANS(E1618))*COS(RADIANS(AN1608))))</f>
        <v>0</v>
      </c>
      <c r="AO1618" s="3">
        <f>IF(DEGREES(ACOS(SIN(RADIANS(G1618))*SIN(RADIANS(E1618))+COS(RADIANS(G1618))*COS(RADIANS(E1618))*COS(RADIANS(AO1608))))&gt;90,0,$F$4*$F$5/E1617^2*(SIN(RADIANS(G1618))*SIN(RADIANS(E1618))+COS(RADIANS(G1618))*COS(RADIANS(E1618))*COS(RADIANS(AO1608))))</f>
        <v>0</v>
      </c>
      <c r="AP1618" s="3">
        <f>IF(DEGREES(ACOS(SIN(RADIANS(G1618))*SIN(RADIANS(E1618))+COS(RADIANS(G1618))*COS(RADIANS(E1618))*COS(RADIANS(AP1608))))&gt;90,0,$F$4*$F$5/E1617^2*(SIN(RADIANS(G1618))*SIN(RADIANS(E1618))+COS(RADIANS(G1618))*COS(RADIANS(E1618))*COS(RADIANS(AP1608))))</f>
        <v>0</v>
      </c>
      <c r="AQ1618" s="3">
        <f>IF(DEGREES(ACOS(SIN(RADIANS(G1618))*SIN(RADIANS(E1618))+COS(RADIANS(G1618))*COS(RADIANS(E1618))*COS(RADIANS(AQ1608))))&gt;90,0,$F$4*$F$5/E1617^2*(SIN(RADIANS(G1618))*SIN(RADIANS(E1618))+COS(RADIANS(G1618))*COS(RADIANS(E1618))*COS(RADIANS(AQ1608))))</f>
        <v>0</v>
      </c>
      <c r="AR1618" s="3">
        <f>IF(DEGREES(ACOS(SIN(RADIANS(G1618))*SIN(RADIANS(E1618))+COS(RADIANS(G1618))*COS(RADIANS(E1618))*COS(RADIANS(AR1608))))&gt;90,0,$F$4*$F$5/E1617^2*(SIN(RADIANS(G1618))*SIN(RADIANS(E1618))+COS(RADIANS(G1618))*COS(RADIANS(E1618))*COS(RADIANS(AR1608))))</f>
        <v>0</v>
      </c>
    </row>
    <row r="1619" spans="2:44" ht="15.75" customHeight="1" x14ac:dyDescent="0.2">
      <c r="B1619" s="20" t="s">
        <v>789</v>
      </c>
      <c r="E1619" s="3">
        <f>IF($F$10=0,IF(E1610&lt;360,E1610,E1610-360),($F$10+1)*E1610)</f>
        <v>320</v>
      </c>
      <c r="G1619" s="3">
        <v>0</v>
      </c>
      <c r="I1619" s="3">
        <f>IF(DEGREES(ACOS(SIN(RADIANS(G1619))*SIN(RADIANS(E1618))+COS(RADIANS(G1619))*COS(RADIANS(E1618))*COS(RADIANS(I1608))))&gt;90,0,$F$4*$F$5/E1617^2*(SIN(RADIANS(G1619))*SIN(RADIANS(E1618))+COS(RADIANS(G1619))*COS(RADIANS(E1618))*COS(RADIANS(I1608))))</f>
        <v>0</v>
      </c>
      <c r="J1619" s="3">
        <f>IF(DEGREES(ACOS(SIN(RADIANS(G1619))*SIN(RADIANS(E1618))+COS(RADIANS(G1619))*COS(RADIANS(E1618))*COS(RADIANS(J1608))))&gt;90,0,$F$4*$F$5/E1617^2*(SIN(RADIANS(G1619))*SIN(RADIANS(E1618))+COS(RADIANS(G1619))*COS(RADIANS(E1618))*COS(RADIANS(J1608))))</f>
        <v>0</v>
      </c>
      <c r="K1619" s="3">
        <f>IF(DEGREES(ACOS(SIN(RADIANS(G1619))*SIN(RADIANS(E1618))+COS(RADIANS(G1619))*COS(RADIANS(E1618))*COS(RADIANS(K1608))))&gt;90,0,$F$4*$F$5/E1617^2*(SIN(RADIANS(G1619))*SIN(RADIANS(E1618))+COS(RADIANS(G1619))*COS(RADIANS(E1618))*COS(RADIANS(K1608))))</f>
        <v>0</v>
      </c>
      <c r="L1619" s="3">
        <f>IF(DEGREES(ACOS(SIN(RADIANS(G1619))*SIN(RADIANS(E1618))+COS(RADIANS(G1619))*COS(RADIANS(E1618))*COS(RADIANS(L1608))))&gt;90,0,$F$4*$F$5/E1617^2*(SIN(RADIANS(G1619))*SIN(RADIANS(E1618))+COS(RADIANS(G1619))*COS(RADIANS(E1618))*COS(RADIANS(L1608))))</f>
        <v>0</v>
      </c>
      <c r="M1619" s="3">
        <f>IF(DEGREES(ACOS(SIN(RADIANS(G1619))*SIN(RADIANS(E1618))+COS(RADIANS(G1619))*COS(RADIANS(E1618))*COS(RADIANS(M1608))))&gt;90,0,$F$4*$F$5/E1617^2*(SIN(RADIANS(G1619))*SIN(RADIANS(E1618))+COS(RADIANS(G1619))*COS(RADIANS(E1618))*COS(RADIANS(M1608))))</f>
        <v>0</v>
      </c>
      <c r="N1619" s="3">
        <f>IF(DEGREES(ACOS(SIN(RADIANS(G1619))*SIN(RADIANS(E1618))+COS(RADIANS(G1619))*COS(RADIANS(E1618))*COS(RADIANS(N1608))))&gt;90,0,$F$4*$F$5/E1617^2*(SIN(RADIANS(G1619))*SIN(RADIANS(E1618))+COS(RADIANS(G1619))*COS(RADIANS(E1618))*COS(RADIANS(N1608))))</f>
        <v>0</v>
      </c>
      <c r="O1619" s="3">
        <f>IF(DEGREES(ACOS(SIN(RADIANS(G1619))*SIN(RADIANS(E1618))+COS(RADIANS(G1619))*COS(RADIANS(E1618))*COS(RADIANS(O1608))))&gt;90,0,$F$4*$F$5/E1617^2*(SIN(RADIANS(G1619))*SIN(RADIANS(E1618))+COS(RADIANS(G1619))*COS(RADIANS(E1618))*COS(RADIANS(O1608))))</f>
        <v>0</v>
      </c>
      <c r="P1619" s="3">
        <f>IF(DEGREES(ACOS(SIN(RADIANS(G1619))*SIN(RADIANS(E1618))+COS(RADIANS(G1619))*COS(RADIANS(E1618))*COS(RADIANS(P1608))))&gt;90,0,$F$4*$F$5/E1617^2*(SIN(RADIANS(G1619))*SIN(RADIANS(E1618))+COS(RADIANS(G1619))*COS(RADIANS(E1618))*COS(RADIANS(P1608))))</f>
        <v>0</v>
      </c>
      <c r="Q1619" s="3">
        <f>IF(DEGREES(ACOS(SIN(RADIANS(G1619))*SIN(RADIANS(E1618))+COS(RADIANS(G1619))*COS(RADIANS(E1618))*COS(RADIANS(Q1608))))&gt;90,0,$F$4*$F$5/E1617^2*(SIN(RADIANS(G1619))*SIN(RADIANS(E1618))+COS(RADIANS(G1619))*COS(RADIANS(E1618))*COS(RADIANS(Q1608))))</f>
        <v>0</v>
      </c>
      <c r="R1619" s="3" t="e">
        <f>IF(DEGREES(ACOS(SIN(RADIANS(G1619))*SIN(RADIANS(E1618))+COS(RADIANS(G1619))*COS(RADIANS(E1618))*COS(RADIANS(R1608))))&gt;90,0,$F$4*$F$5/E1617^2*(SIN(RADIANS(G1619))*SIN(RADIANS(E1618))+COS(RADIANS(G1619))*COS(RADIANS(E1618))*COS(RADIANS(R1608))))</f>
        <v>#DIV/0!</v>
      </c>
      <c r="S1619" s="3" t="e">
        <f>IF(DEGREES(ACOS(SIN(RADIANS(G1619))*SIN(RADIANS(E1618))+COS(RADIANS(G1619))*COS(RADIANS(E1618))*COS(RADIANS(S1608))))&gt;90,0,$F$4*$F$5/E1617^2*(SIN(RADIANS(G1619))*SIN(RADIANS(E1618))+COS(RADIANS(G1619))*COS(RADIANS(E1618))*COS(RADIANS(S1608))))</f>
        <v>#DIV/0!</v>
      </c>
      <c r="T1619" s="3" t="e">
        <f>IF(DEGREES(ACOS(SIN(RADIANS(G1619))*SIN(RADIANS(E1618))+COS(RADIANS(G1619))*COS(RADIANS(E1618))*COS(RADIANS(T1608))))&gt;90,0,$F$4*$F$5/E1617^2*(SIN(RADIANS(G1619))*SIN(RADIANS(E1618))+COS(RADIANS(G1619))*COS(RADIANS(E1618))*COS(RADIANS(T1608))))</f>
        <v>#DIV/0!</v>
      </c>
      <c r="U1619" s="3" t="e">
        <f>IF(DEGREES(ACOS(SIN(RADIANS(G1619))*SIN(RADIANS(E1618))+COS(RADIANS(G1619))*COS(RADIANS(E1618))*COS(RADIANS(U1608))))&gt;90,0,$F$4*$F$5/E1617^2*(SIN(RADIANS(G1619))*SIN(RADIANS(E1618))+COS(RADIANS(G1619))*COS(RADIANS(E1618))*COS(RADIANS(U1608))))</f>
        <v>#DIV/0!</v>
      </c>
      <c r="V1619" s="3" t="e">
        <f>IF(DEGREES(ACOS(SIN(RADIANS(G1619))*SIN(RADIANS(E1618))+COS(RADIANS(G1619))*COS(RADIANS(E1618))*COS(RADIANS(V1608))))&gt;90,0,$F$4*$F$5/E1617^2*(SIN(RADIANS(G1619))*SIN(RADIANS(E1618))+COS(RADIANS(G1619))*COS(RADIANS(E1618))*COS(RADIANS(V1608))))</f>
        <v>#DIV/0!</v>
      </c>
      <c r="W1619" s="3" t="e">
        <f>IF(DEGREES(ACOS(SIN(RADIANS(G1619))*SIN(RADIANS(E1618))+COS(RADIANS(G1619))*COS(RADIANS(E1618))*COS(RADIANS(W1608))))&gt;90,0,$F$4*$F$5/E1617^2*(SIN(RADIANS(G1619))*SIN(RADIANS(E1618))+COS(RADIANS(G1619))*COS(RADIANS(E1618))*COS(RADIANS(W1608))))</f>
        <v>#DIV/0!</v>
      </c>
      <c r="X1619" s="3" t="e">
        <f>IF(DEGREES(ACOS(SIN(RADIANS(G1619))*SIN(RADIANS(E1618))+COS(RADIANS(G1619))*COS(RADIANS(E1618))*COS(RADIANS(X1608))))&gt;90,0,$F$4*$F$5/E1617^2*(SIN(RADIANS(G1619))*SIN(RADIANS(E1618))+COS(RADIANS(G1619))*COS(RADIANS(E1618))*COS(RADIANS(X1608))))</f>
        <v>#DIV/0!</v>
      </c>
      <c r="Y1619" s="3" t="e">
        <f>IF(DEGREES(ACOS(SIN(RADIANS(G1619))*SIN(RADIANS(E1618))+COS(RADIANS(G1619))*COS(RADIANS(E1618))*COS(RADIANS(Y1608))))&gt;90,0,$F$4*$F$5/E1617^2*(SIN(RADIANS(G1619))*SIN(RADIANS(E1618))+COS(RADIANS(G1619))*COS(RADIANS(E1618))*COS(RADIANS(Y1608))))</f>
        <v>#DIV/0!</v>
      </c>
      <c r="Z1619" s="3" t="e">
        <f>IF(DEGREES(ACOS(SIN(RADIANS(G1619))*SIN(RADIANS(E1618))+COS(RADIANS(G1619))*COS(RADIANS(E1618))*COS(RADIANS(Z1608))))&gt;90,0,$F$4*$F$5/E1617^2*(SIN(RADIANS(G1619))*SIN(RADIANS(E1618))+COS(RADIANS(G1619))*COS(RADIANS(E1618))*COS(RADIANS(Z1608))))</f>
        <v>#DIV/0!</v>
      </c>
      <c r="AA1619" s="3" t="e">
        <f>IF(DEGREES(ACOS(SIN(RADIANS(G1619))*SIN(RADIANS(E1618))+COS(RADIANS(G1619))*COS(RADIANS(E1618))*COS(RADIANS(AA1608))))&gt;90,0,$F$4*$F$5/E1617^2*(SIN(RADIANS(G1619))*SIN(RADIANS(E1618))+COS(RADIANS(G1619))*COS(RADIANS(E1618))*COS(RADIANS(AA1608))))</f>
        <v>#DIV/0!</v>
      </c>
      <c r="AB1619" s="3" t="e">
        <f>IF(DEGREES(ACOS(SIN(RADIANS(G1619))*SIN(RADIANS(E1618))+COS(RADIANS(G1619))*COS(RADIANS(E1618))*COS(RADIANS(AB1608))))&gt;90,0,$F$4*$F$5/E1617^2*(SIN(RADIANS(G1619))*SIN(RADIANS(E1618))+COS(RADIANS(G1619))*COS(RADIANS(E1618))*COS(RADIANS(AB1608))))</f>
        <v>#DIV/0!</v>
      </c>
      <c r="AC1619" s="3" t="e">
        <f>IF(DEGREES(ACOS(SIN(RADIANS(G1619))*SIN(RADIANS(E1618))+COS(RADIANS(G1619))*COS(RADIANS(E1618))*COS(RADIANS(AC1608))))&gt;90,0,$F$4*$F$5/E1617^2*(SIN(RADIANS(G1619))*SIN(RADIANS(E1618))+COS(RADIANS(G1619))*COS(RADIANS(E1618))*COS(RADIANS(AC1608))))</f>
        <v>#DIV/0!</v>
      </c>
      <c r="AD1619" s="3" t="e">
        <f>IF(DEGREES(ACOS(SIN(RADIANS(G1619))*SIN(RADIANS(E1618))+COS(RADIANS(G1619))*COS(RADIANS(E1618))*COS(RADIANS(AD1608))))&gt;90,0,$F$4*$F$5/E1617^2*(SIN(RADIANS(G1619))*SIN(RADIANS(E1618))+COS(RADIANS(G1619))*COS(RADIANS(E1618))*COS(RADIANS(AD1608))))</f>
        <v>#DIV/0!</v>
      </c>
      <c r="AE1619" s="3" t="e">
        <f>IF(DEGREES(ACOS(SIN(RADIANS(G1619))*SIN(RADIANS(E1618))+COS(RADIANS(G1619))*COS(RADIANS(E1618))*COS(RADIANS(AE1608))))&gt;90,0,$F$4*$F$5/E1617^2*(SIN(RADIANS(G1619))*SIN(RADIANS(E1618))+COS(RADIANS(G1619))*COS(RADIANS(E1618))*COS(RADIANS(AE1608))))</f>
        <v>#DIV/0!</v>
      </c>
      <c r="AF1619" s="3" t="e">
        <f>IF(DEGREES(ACOS(SIN(RADIANS(G1619))*SIN(RADIANS(E1618))+COS(RADIANS(G1619))*COS(RADIANS(E1618))*COS(RADIANS(AF1608))))&gt;90,0,$F$4*$F$5/E1617^2*(SIN(RADIANS(G1619))*SIN(RADIANS(E1618))+COS(RADIANS(G1619))*COS(RADIANS(E1618))*COS(RADIANS(AF1608))))</f>
        <v>#DIV/0!</v>
      </c>
      <c r="AG1619" s="3" t="e">
        <f>IF(DEGREES(ACOS(SIN(RADIANS(G1619))*SIN(RADIANS(E1618))+COS(RADIANS(G1619))*COS(RADIANS(E1618))*COS(RADIANS(AG1608))))&gt;90,0,$F$4*$F$5/E1617^2*(SIN(RADIANS(G1619))*SIN(RADIANS(E1618))+COS(RADIANS(G1619))*COS(RADIANS(E1618))*COS(RADIANS(AG1608))))</f>
        <v>#DIV/0!</v>
      </c>
      <c r="AH1619" s="3" t="e">
        <f>IF(DEGREES(ACOS(SIN(RADIANS(G1619))*SIN(RADIANS(E1618))+COS(RADIANS(G1619))*COS(RADIANS(E1618))*COS(RADIANS(AH1608))))&gt;90,0,$F$4*$F$5/E1617^2*(SIN(RADIANS(G1619))*SIN(RADIANS(E1618))+COS(RADIANS(G1619))*COS(RADIANS(E1618))*COS(RADIANS(AH1608))))</f>
        <v>#DIV/0!</v>
      </c>
      <c r="AI1619" s="3" t="e">
        <f>IF(DEGREES(ACOS(SIN(RADIANS(G1619))*SIN(RADIANS(E1618))+COS(RADIANS(G1619))*COS(RADIANS(E1618))*COS(RADIANS(AI1608))))&gt;90,0,$F$4*$F$5/E1617^2*(SIN(RADIANS(G1619))*SIN(RADIANS(E1618))+COS(RADIANS(G1619))*COS(RADIANS(E1618))*COS(RADIANS(AI1608))))</f>
        <v>#DIV/0!</v>
      </c>
      <c r="AJ1619" s="3" t="e">
        <f>IF(DEGREES(ACOS(SIN(RADIANS(G1619))*SIN(RADIANS(E1618))+COS(RADIANS(G1619))*COS(RADIANS(E1618))*COS(RADIANS(AJ1608))))&gt;90,0,$F$4*$F$5/E1617^2*(SIN(RADIANS(G1619))*SIN(RADIANS(E1618))+COS(RADIANS(G1619))*COS(RADIANS(E1618))*COS(RADIANS(AJ1608))))</f>
        <v>#DIV/0!</v>
      </c>
      <c r="AK1619" s="3">
        <f>IF(DEGREES(ACOS(SIN(RADIANS(G1619))*SIN(RADIANS(E1618))+COS(RADIANS(G1619))*COS(RADIANS(E1618))*COS(RADIANS(AK1608))))&gt;90,0,$F$4*$F$5/E1617^2*(SIN(RADIANS(G1619))*SIN(RADIANS(E1618))+COS(RADIANS(G1619))*COS(RADIANS(E1618))*COS(RADIANS(AK1608))))</f>
        <v>0</v>
      </c>
      <c r="AL1619" s="3">
        <f>IF(DEGREES(ACOS(SIN(RADIANS(G1619))*SIN(RADIANS(E1618))+COS(RADIANS(G1619))*COS(RADIANS(E1618))*COS(RADIANS(AL1608))))&gt;90,0,$F$4*$F$5/E1617^2*(SIN(RADIANS(G1619))*SIN(RADIANS(E1618))+COS(RADIANS(G1619))*COS(RADIANS(E1618))*COS(RADIANS(AL1608))))</f>
        <v>0</v>
      </c>
      <c r="AM1619" s="3">
        <f>IF(DEGREES(ACOS(SIN(RADIANS(G1619))*SIN(RADIANS(E1618))+COS(RADIANS(G1619))*COS(RADIANS(E1618))*COS(RADIANS(AM1608))))&gt;90,0,$F$4*$F$5/E1617^2*(SIN(RADIANS(G1619))*SIN(RADIANS(E1618))+COS(RADIANS(G1619))*COS(RADIANS(E1618))*COS(RADIANS(AM1608))))</f>
        <v>0</v>
      </c>
      <c r="AN1619" s="3">
        <f>IF(DEGREES(ACOS(SIN(RADIANS(G1619))*SIN(RADIANS(E1618))+COS(RADIANS(G1619))*COS(RADIANS(E1618))*COS(RADIANS(AN1608))))&gt;90,0,$F$4*$F$5/E1617^2*(SIN(RADIANS(G1619))*SIN(RADIANS(E1618))+COS(RADIANS(G1619))*COS(RADIANS(E1618))*COS(RADIANS(AN1608))))</f>
        <v>0</v>
      </c>
      <c r="AO1619" s="3">
        <f>IF(DEGREES(ACOS(SIN(RADIANS(G1619))*SIN(RADIANS(E1618))+COS(RADIANS(G1619))*COS(RADIANS(E1618))*COS(RADIANS(AO1608))))&gt;90,0,$F$4*$F$5/E1617^2*(SIN(RADIANS(G1619))*SIN(RADIANS(E1618))+COS(RADIANS(G1619))*COS(RADIANS(E1618))*COS(RADIANS(AO1608))))</f>
        <v>0</v>
      </c>
      <c r="AP1619" s="3">
        <f>IF(DEGREES(ACOS(SIN(RADIANS(G1619))*SIN(RADIANS(E1618))+COS(RADIANS(G1619))*COS(RADIANS(E1618))*COS(RADIANS(AP1608))))&gt;90,0,$F$4*$F$5/E1617^2*(SIN(RADIANS(G1619))*SIN(RADIANS(E1618))+COS(RADIANS(G1619))*COS(RADIANS(E1618))*COS(RADIANS(AP1608))))</f>
        <v>0</v>
      </c>
      <c r="AQ1619" s="3">
        <f>IF(DEGREES(ACOS(SIN(RADIANS(G1619))*SIN(RADIANS(E1618))+COS(RADIANS(G1619))*COS(RADIANS(E1618))*COS(RADIANS(AQ1608))))&gt;90,0,$F$4*$F$5/E1617^2*(SIN(RADIANS(G1619))*SIN(RADIANS(E1618))+COS(RADIANS(G1619))*COS(RADIANS(E1618))*COS(RADIANS(AQ1608))))</f>
        <v>0</v>
      </c>
      <c r="AR1619" s="3">
        <f>IF(DEGREES(ACOS(SIN(RADIANS(G1619))*SIN(RADIANS(E1618))+COS(RADIANS(G1619))*COS(RADIANS(E1618))*COS(RADIANS(AR1608))))&gt;90,0,$F$4*$F$5/E1617^2*(SIN(RADIANS(G1619))*SIN(RADIANS(E1618))+COS(RADIANS(G1619))*COS(RADIANS(E1618))*COS(RADIANS(AR1608))))</f>
        <v>0</v>
      </c>
    </row>
    <row r="1620" spans="2:44" ht="15.75" customHeight="1" x14ac:dyDescent="0.2">
      <c r="B1620" s="20" t="s">
        <v>790</v>
      </c>
      <c r="E1620" s="3">
        <f>E1619-E1611-360*ROUNDDOWN((E1619-E1611)/360,0)</f>
        <v>0</v>
      </c>
      <c r="G1620" s="3">
        <v>-10</v>
      </c>
      <c r="I1620" s="3">
        <f>IF(DEGREES(ACOS(SIN(RADIANS(G1620))*SIN(RADIANS(E1618))+COS(RADIANS(G1620))*COS(RADIANS(E1618))*COS(RADIANS(I1608))))&gt;90,0,$F$4*$F$5/E1617^2*(SIN(RADIANS(G1620))*SIN(RADIANS(E1618))+COS(RADIANS(G1620))*COS(RADIANS(E1618))*COS(RADIANS(I1608))))</f>
        <v>0</v>
      </c>
      <c r="J1620" s="3">
        <f>IF(DEGREES(ACOS(SIN(RADIANS(G1620))*SIN(RADIANS(E1618))+COS(RADIANS(G1620))*COS(RADIANS(E1618))*COS(RADIANS(J1608))))&gt;90,0,$F$4*$F$5/E1617^2*(SIN(RADIANS(G1620))*SIN(RADIANS(E1618))+COS(RADIANS(G1620))*COS(RADIANS(E1618))*COS(RADIANS(J1608))))</f>
        <v>0</v>
      </c>
      <c r="K1620" s="3">
        <f>IF(DEGREES(ACOS(SIN(RADIANS(G1620))*SIN(RADIANS(E1618))+COS(RADIANS(G1620))*COS(RADIANS(E1618))*COS(RADIANS(K1608))))&gt;90,0,$F$4*$F$5/E1617^2*(SIN(RADIANS(G1620))*SIN(RADIANS(E1618))+COS(RADIANS(G1620))*COS(RADIANS(E1618))*COS(RADIANS(K1608))))</f>
        <v>0</v>
      </c>
      <c r="L1620" s="3">
        <f>IF(DEGREES(ACOS(SIN(RADIANS(G1620))*SIN(RADIANS(E1618))+COS(RADIANS(G1620))*COS(RADIANS(E1618))*COS(RADIANS(L1608))))&gt;90,0,$F$4*$F$5/E1617^2*(SIN(RADIANS(G1620))*SIN(RADIANS(E1618))+COS(RADIANS(G1620))*COS(RADIANS(E1618))*COS(RADIANS(L1608))))</f>
        <v>0</v>
      </c>
      <c r="M1620" s="3">
        <f>IF(DEGREES(ACOS(SIN(RADIANS(G1620))*SIN(RADIANS(E1618))+COS(RADIANS(G1620))*COS(RADIANS(E1618))*COS(RADIANS(M1608))))&gt;90,0,$F$4*$F$5/E1617^2*(SIN(RADIANS(G1620))*SIN(RADIANS(E1618))+COS(RADIANS(G1620))*COS(RADIANS(E1618))*COS(RADIANS(M1608))))</f>
        <v>0</v>
      </c>
      <c r="N1620" s="3">
        <f>IF(DEGREES(ACOS(SIN(RADIANS(G1620))*SIN(RADIANS(E1618))+COS(RADIANS(G1620))*COS(RADIANS(E1618))*COS(RADIANS(N1608))))&gt;90,0,$F$4*$F$5/E1617^2*(SIN(RADIANS(G1620))*SIN(RADIANS(E1618))+COS(RADIANS(G1620))*COS(RADIANS(E1618))*COS(RADIANS(N1608))))</f>
        <v>0</v>
      </c>
      <c r="O1620" s="3">
        <f>IF(DEGREES(ACOS(SIN(RADIANS(G1620))*SIN(RADIANS(E1618))+COS(RADIANS(G1620))*COS(RADIANS(E1618))*COS(RADIANS(O1608))))&gt;90,0,$F$4*$F$5/E1617^2*(SIN(RADIANS(G1620))*SIN(RADIANS(E1618))+COS(RADIANS(G1620))*COS(RADIANS(E1618))*COS(RADIANS(O1608))))</f>
        <v>0</v>
      </c>
      <c r="P1620" s="3">
        <f>IF(DEGREES(ACOS(SIN(RADIANS(G1620))*SIN(RADIANS(E1618))+COS(RADIANS(G1620))*COS(RADIANS(E1618))*COS(RADIANS(P1608))))&gt;90,0,$F$4*$F$5/E1617^2*(SIN(RADIANS(G1620))*SIN(RADIANS(E1618))+COS(RADIANS(G1620))*COS(RADIANS(E1618))*COS(RADIANS(P1608))))</f>
        <v>0</v>
      </c>
      <c r="Q1620" s="3">
        <f>IF(DEGREES(ACOS(SIN(RADIANS(G1620))*SIN(RADIANS(E1618))+COS(RADIANS(G1620))*COS(RADIANS(E1618))*COS(RADIANS(Q1608))))&gt;90,0,$F$4*$F$5/E1617^2*(SIN(RADIANS(G1620))*SIN(RADIANS(E1618))+COS(RADIANS(G1620))*COS(RADIANS(E1618))*COS(RADIANS(Q1608))))</f>
        <v>0</v>
      </c>
      <c r="R1620" s="3" t="e">
        <f>IF(DEGREES(ACOS(SIN(RADIANS(G1620))*SIN(RADIANS(E1618))+COS(RADIANS(G1620))*COS(RADIANS(E1618))*COS(RADIANS(R1608))))&gt;90,0,$F$4*$F$5/E1617^2*(SIN(RADIANS(G1620))*SIN(RADIANS(E1618))+COS(RADIANS(G1620))*COS(RADIANS(E1618))*COS(RADIANS(R1608))))</f>
        <v>#DIV/0!</v>
      </c>
      <c r="S1620" s="3" t="e">
        <f>IF(DEGREES(ACOS(SIN(RADIANS(G1620))*SIN(RADIANS(E1618))+COS(RADIANS(G1620))*COS(RADIANS(E1618))*COS(RADIANS(S1608))))&gt;90,0,$F$4*$F$5/E1617^2*(SIN(RADIANS(G1620))*SIN(RADIANS(E1618))+COS(RADIANS(G1620))*COS(RADIANS(E1618))*COS(RADIANS(S1608))))</f>
        <v>#DIV/0!</v>
      </c>
      <c r="T1620" s="3" t="e">
        <f>IF(DEGREES(ACOS(SIN(RADIANS(G1620))*SIN(RADIANS(E1618))+COS(RADIANS(G1620))*COS(RADIANS(E1618))*COS(RADIANS(T1608))))&gt;90,0,$F$4*$F$5/E1617^2*(SIN(RADIANS(G1620))*SIN(RADIANS(E1618))+COS(RADIANS(G1620))*COS(RADIANS(E1618))*COS(RADIANS(T1608))))</f>
        <v>#DIV/0!</v>
      </c>
      <c r="U1620" s="3" t="e">
        <f>IF(DEGREES(ACOS(SIN(RADIANS(G1620))*SIN(RADIANS(E1618))+COS(RADIANS(G1620))*COS(RADIANS(E1618))*COS(RADIANS(U1608))))&gt;90,0,$F$4*$F$5/E1617^2*(SIN(RADIANS(G1620))*SIN(RADIANS(E1618))+COS(RADIANS(G1620))*COS(RADIANS(E1618))*COS(RADIANS(U1608))))</f>
        <v>#DIV/0!</v>
      </c>
      <c r="V1620" s="3" t="e">
        <f>IF(DEGREES(ACOS(SIN(RADIANS(G1620))*SIN(RADIANS(E1618))+COS(RADIANS(G1620))*COS(RADIANS(E1618))*COS(RADIANS(V1608))))&gt;90,0,$F$4*$F$5/E1617^2*(SIN(RADIANS(G1620))*SIN(RADIANS(E1618))+COS(RADIANS(G1620))*COS(RADIANS(E1618))*COS(RADIANS(V1608))))</f>
        <v>#DIV/0!</v>
      </c>
      <c r="W1620" s="3" t="e">
        <f>IF(DEGREES(ACOS(SIN(RADIANS(G1620))*SIN(RADIANS(E1618))+COS(RADIANS(G1620))*COS(RADIANS(E1618))*COS(RADIANS(W1608))))&gt;90,0,$F$4*$F$5/E1617^2*(SIN(RADIANS(G1620))*SIN(RADIANS(E1618))+COS(RADIANS(G1620))*COS(RADIANS(E1618))*COS(RADIANS(W1608))))</f>
        <v>#DIV/0!</v>
      </c>
      <c r="X1620" s="3" t="e">
        <f>IF(DEGREES(ACOS(SIN(RADIANS(G1620))*SIN(RADIANS(E1618))+COS(RADIANS(G1620))*COS(RADIANS(E1618))*COS(RADIANS(X1608))))&gt;90,0,$F$4*$F$5/E1617^2*(SIN(RADIANS(G1620))*SIN(RADIANS(E1618))+COS(RADIANS(G1620))*COS(RADIANS(E1618))*COS(RADIANS(X1608))))</f>
        <v>#DIV/0!</v>
      </c>
      <c r="Y1620" s="3" t="e">
        <f>IF(DEGREES(ACOS(SIN(RADIANS(G1620))*SIN(RADIANS(E1618))+COS(RADIANS(G1620))*COS(RADIANS(E1618))*COS(RADIANS(Y1608))))&gt;90,0,$F$4*$F$5/E1617^2*(SIN(RADIANS(G1620))*SIN(RADIANS(E1618))+COS(RADIANS(G1620))*COS(RADIANS(E1618))*COS(RADIANS(Y1608))))</f>
        <v>#DIV/0!</v>
      </c>
      <c r="Z1620" s="3" t="e">
        <f>IF(DEGREES(ACOS(SIN(RADIANS(G1620))*SIN(RADIANS(E1618))+COS(RADIANS(G1620))*COS(RADIANS(E1618))*COS(RADIANS(Z1608))))&gt;90,0,$F$4*$F$5/E1617^2*(SIN(RADIANS(G1620))*SIN(RADIANS(E1618))+COS(RADIANS(G1620))*COS(RADIANS(E1618))*COS(RADIANS(Z1608))))</f>
        <v>#DIV/0!</v>
      </c>
      <c r="AA1620" s="3" t="e">
        <f>IF(DEGREES(ACOS(SIN(RADIANS(G1620))*SIN(RADIANS(E1618))+COS(RADIANS(G1620))*COS(RADIANS(E1618))*COS(RADIANS(AA1608))))&gt;90,0,$F$4*$F$5/E1617^2*(SIN(RADIANS(G1620))*SIN(RADIANS(E1618))+COS(RADIANS(G1620))*COS(RADIANS(E1618))*COS(RADIANS(AA1608))))</f>
        <v>#DIV/0!</v>
      </c>
      <c r="AB1620" s="3" t="e">
        <f>IF(DEGREES(ACOS(SIN(RADIANS(G1620))*SIN(RADIANS(E1618))+COS(RADIANS(G1620))*COS(RADIANS(E1618))*COS(RADIANS(AB1608))))&gt;90,0,$F$4*$F$5/E1617^2*(SIN(RADIANS(G1620))*SIN(RADIANS(E1618))+COS(RADIANS(G1620))*COS(RADIANS(E1618))*COS(RADIANS(AB1608))))</f>
        <v>#DIV/0!</v>
      </c>
      <c r="AC1620" s="3" t="e">
        <f>IF(DEGREES(ACOS(SIN(RADIANS(G1620))*SIN(RADIANS(E1618))+COS(RADIANS(G1620))*COS(RADIANS(E1618))*COS(RADIANS(AC1608))))&gt;90,0,$F$4*$F$5/E1617^2*(SIN(RADIANS(G1620))*SIN(RADIANS(E1618))+COS(RADIANS(G1620))*COS(RADIANS(E1618))*COS(RADIANS(AC1608))))</f>
        <v>#DIV/0!</v>
      </c>
      <c r="AD1620" s="3" t="e">
        <f>IF(DEGREES(ACOS(SIN(RADIANS(G1620))*SIN(RADIANS(E1618))+COS(RADIANS(G1620))*COS(RADIANS(E1618))*COS(RADIANS(AD1608))))&gt;90,0,$F$4*$F$5/E1617^2*(SIN(RADIANS(G1620))*SIN(RADIANS(E1618))+COS(RADIANS(G1620))*COS(RADIANS(E1618))*COS(RADIANS(AD1608))))</f>
        <v>#DIV/0!</v>
      </c>
      <c r="AE1620" s="3" t="e">
        <f>IF(DEGREES(ACOS(SIN(RADIANS(G1620))*SIN(RADIANS(E1618))+COS(RADIANS(G1620))*COS(RADIANS(E1618))*COS(RADIANS(AE1608))))&gt;90,0,$F$4*$F$5/E1617^2*(SIN(RADIANS(G1620))*SIN(RADIANS(E1618))+COS(RADIANS(G1620))*COS(RADIANS(E1618))*COS(RADIANS(AE1608))))</f>
        <v>#DIV/0!</v>
      </c>
      <c r="AF1620" s="3" t="e">
        <f>IF(DEGREES(ACOS(SIN(RADIANS(G1620))*SIN(RADIANS(E1618))+COS(RADIANS(G1620))*COS(RADIANS(E1618))*COS(RADIANS(AF1608))))&gt;90,0,$F$4*$F$5/E1617^2*(SIN(RADIANS(G1620))*SIN(RADIANS(E1618))+COS(RADIANS(G1620))*COS(RADIANS(E1618))*COS(RADIANS(AF1608))))</f>
        <v>#DIV/0!</v>
      </c>
      <c r="AG1620" s="3" t="e">
        <f>IF(DEGREES(ACOS(SIN(RADIANS(G1620))*SIN(RADIANS(E1618))+COS(RADIANS(G1620))*COS(RADIANS(E1618))*COS(RADIANS(AG1608))))&gt;90,0,$F$4*$F$5/E1617^2*(SIN(RADIANS(G1620))*SIN(RADIANS(E1618))+COS(RADIANS(G1620))*COS(RADIANS(E1618))*COS(RADIANS(AG1608))))</f>
        <v>#DIV/0!</v>
      </c>
      <c r="AH1620" s="3" t="e">
        <f>IF(DEGREES(ACOS(SIN(RADIANS(G1620))*SIN(RADIANS(E1618))+COS(RADIANS(G1620))*COS(RADIANS(E1618))*COS(RADIANS(AH1608))))&gt;90,0,$F$4*$F$5/E1617^2*(SIN(RADIANS(G1620))*SIN(RADIANS(E1618))+COS(RADIANS(G1620))*COS(RADIANS(E1618))*COS(RADIANS(AH1608))))</f>
        <v>#DIV/0!</v>
      </c>
      <c r="AI1620" s="3" t="e">
        <f>IF(DEGREES(ACOS(SIN(RADIANS(G1620))*SIN(RADIANS(E1618))+COS(RADIANS(G1620))*COS(RADIANS(E1618))*COS(RADIANS(AI1608))))&gt;90,0,$F$4*$F$5/E1617^2*(SIN(RADIANS(G1620))*SIN(RADIANS(E1618))+COS(RADIANS(G1620))*COS(RADIANS(E1618))*COS(RADIANS(AI1608))))</f>
        <v>#DIV/0!</v>
      </c>
      <c r="AJ1620" s="3" t="e">
        <f>IF(DEGREES(ACOS(SIN(RADIANS(G1620))*SIN(RADIANS(E1618))+COS(RADIANS(G1620))*COS(RADIANS(E1618))*COS(RADIANS(AJ1608))))&gt;90,0,$F$4*$F$5/E1617^2*(SIN(RADIANS(G1620))*SIN(RADIANS(E1618))+COS(RADIANS(G1620))*COS(RADIANS(E1618))*COS(RADIANS(AJ1608))))</f>
        <v>#DIV/0!</v>
      </c>
      <c r="AK1620" s="3">
        <f>IF(DEGREES(ACOS(SIN(RADIANS(G1620))*SIN(RADIANS(E1618))+COS(RADIANS(G1620))*COS(RADIANS(E1618))*COS(RADIANS(AK1608))))&gt;90,0,$F$4*$F$5/E1617^2*(SIN(RADIANS(G1620))*SIN(RADIANS(E1618))+COS(RADIANS(G1620))*COS(RADIANS(E1618))*COS(RADIANS(AK1608))))</f>
        <v>0</v>
      </c>
      <c r="AL1620" s="3">
        <f>IF(DEGREES(ACOS(SIN(RADIANS(G1620))*SIN(RADIANS(E1618))+COS(RADIANS(G1620))*COS(RADIANS(E1618))*COS(RADIANS(AL1608))))&gt;90,0,$F$4*$F$5/E1617^2*(SIN(RADIANS(G1620))*SIN(RADIANS(E1618))+COS(RADIANS(G1620))*COS(RADIANS(E1618))*COS(RADIANS(AL1608))))</f>
        <v>0</v>
      </c>
      <c r="AM1620" s="3">
        <f>IF(DEGREES(ACOS(SIN(RADIANS(G1620))*SIN(RADIANS(E1618))+COS(RADIANS(G1620))*COS(RADIANS(E1618))*COS(RADIANS(AM1608))))&gt;90,0,$F$4*$F$5/E1617^2*(SIN(RADIANS(G1620))*SIN(RADIANS(E1618))+COS(RADIANS(G1620))*COS(RADIANS(E1618))*COS(RADIANS(AM1608))))</f>
        <v>0</v>
      </c>
      <c r="AN1620" s="3">
        <f>IF(DEGREES(ACOS(SIN(RADIANS(G1620))*SIN(RADIANS(E1618))+COS(RADIANS(G1620))*COS(RADIANS(E1618))*COS(RADIANS(AN1608))))&gt;90,0,$F$4*$F$5/E1617^2*(SIN(RADIANS(G1620))*SIN(RADIANS(E1618))+COS(RADIANS(G1620))*COS(RADIANS(E1618))*COS(RADIANS(AN1608))))</f>
        <v>0</v>
      </c>
      <c r="AO1620" s="3">
        <f>IF(DEGREES(ACOS(SIN(RADIANS(G1620))*SIN(RADIANS(E1618))+COS(RADIANS(G1620))*COS(RADIANS(E1618))*COS(RADIANS(AO1608))))&gt;90,0,$F$4*$F$5/E1617^2*(SIN(RADIANS(G1620))*SIN(RADIANS(E1618))+COS(RADIANS(G1620))*COS(RADIANS(E1618))*COS(RADIANS(AO1608))))</f>
        <v>0</v>
      </c>
      <c r="AP1620" s="3">
        <f>IF(DEGREES(ACOS(SIN(RADIANS(G1620))*SIN(RADIANS(E1618))+COS(RADIANS(G1620))*COS(RADIANS(E1618))*COS(RADIANS(AP1608))))&gt;90,0,$F$4*$F$5/E1617^2*(SIN(RADIANS(G1620))*SIN(RADIANS(E1618))+COS(RADIANS(G1620))*COS(RADIANS(E1618))*COS(RADIANS(AP1608))))</f>
        <v>0</v>
      </c>
      <c r="AQ1620" s="3">
        <f>IF(DEGREES(ACOS(SIN(RADIANS(G1620))*SIN(RADIANS(E1618))+COS(RADIANS(G1620))*COS(RADIANS(E1618))*COS(RADIANS(AQ1608))))&gt;90,0,$F$4*$F$5/E1617^2*(SIN(RADIANS(G1620))*SIN(RADIANS(E1618))+COS(RADIANS(G1620))*COS(RADIANS(E1618))*COS(RADIANS(AQ1608))))</f>
        <v>0</v>
      </c>
      <c r="AR1620" s="3">
        <f>IF(DEGREES(ACOS(SIN(RADIANS(G1620))*SIN(RADIANS(E1618))+COS(RADIANS(G1620))*COS(RADIANS(E1618))*COS(RADIANS(AR1608))))&gt;90,0,$F$4*$F$5/E1617^2*(SIN(RADIANS(G1620))*SIN(RADIANS(E1618))+COS(RADIANS(G1620))*COS(RADIANS(E1618))*COS(RADIANS(AR1608))))</f>
        <v>0</v>
      </c>
    </row>
    <row r="1621" spans="2:44" ht="15.75" customHeight="1" x14ac:dyDescent="0.2">
      <c r="G1621" s="3">
        <v>-20</v>
      </c>
      <c r="I1621" s="3">
        <f>IF(DEGREES(ACOS(SIN(RADIANS(G1621))*SIN(RADIANS(E1618))+COS(RADIANS(G1621))*COS(RADIANS(E1618))*COS(RADIANS(I1608))))&gt;90,0,$F$4*$F$5/E1617^2*(SIN(RADIANS(G1621))*SIN(RADIANS(E1618))+COS(RADIANS(G1621))*COS(RADIANS(E1618))*COS(RADIANS(I1608))))</f>
        <v>0</v>
      </c>
      <c r="J1621" s="3">
        <f>IF(DEGREES(ACOS(SIN(RADIANS(G1621))*SIN(RADIANS(E1618))+COS(RADIANS(G1621))*COS(RADIANS(E1618))*COS(RADIANS(J1608))))&gt;90,0,$F$4*$F$5/E1617^2*(SIN(RADIANS(G1621))*SIN(RADIANS(E1618))+COS(RADIANS(G1621))*COS(RADIANS(E1618))*COS(RADIANS(J1608))))</f>
        <v>0</v>
      </c>
      <c r="K1621" s="3">
        <f>IF(DEGREES(ACOS(SIN(RADIANS(G1621))*SIN(RADIANS(E1618))+COS(RADIANS(G1621))*COS(RADIANS(E1618))*COS(RADIANS(K1608))))&gt;90,0,$F$4*$F$5/E1617^2*(SIN(RADIANS(G1621))*SIN(RADIANS(E1618))+COS(RADIANS(G1621))*COS(RADIANS(E1618))*COS(RADIANS(K1608))))</f>
        <v>0</v>
      </c>
      <c r="L1621" s="3">
        <f>IF(DEGREES(ACOS(SIN(RADIANS(G1621))*SIN(RADIANS(E1618))+COS(RADIANS(G1621))*COS(RADIANS(E1618))*COS(RADIANS(L1608))))&gt;90,0,$F$4*$F$5/E1617^2*(SIN(RADIANS(G1621))*SIN(RADIANS(E1618))+COS(RADIANS(G1621))*COS(RADIANS(E1618))*COS(RADIANS(L1608))))</f>
        <v>0</v>
      </c>
      <c r="M1621" s="3">
        <f>IF(DEGREES(ACOS(SIN(RADIANS(G1621))*SIN(RADIANS(E1618))+COS(RADIANS(G1621))*COS(RADIANS(E1618))*COS(RADIANS(M1608))))&gt;90,0,$F$4*$F$5/E1617^2*(SIN(RADIANS(G1621))*SIN(RADIANS(E1618))+COS(RADIANS(G1621))*COS(RADIANS(E1618))*COS(RADIANS(M1608))))</f>
        <v>0</v>
      </c>
      <c r="N1621" s="3">
        <f>IF(DEGREES(ACOS(SIN(RADIANS(G1621))*SIN(RADIANS(E1618))+COS(RADIANS(G1621))*COS(RADIANS(E1618))*COS(RADIANS(N1608))))&gt;90,0,$F$4*$F$5/E1617^2*(SIN(RADIANS(G1621))*SIN(RADIANS(E1618))+COS(RADIANS(G1621))*COS(RADIANS(E1618))*COS(RADIANS(N1608))))</f>
        <v>0</v>
      </c>
      <c r="O1621" s="3">
        <f>IF(DEGREES(ACOS(SIN(RADIANS(G1621))*SIN(RADIANS(E1618))+COS(RADIANS(G1621))*COS(RADIANS(E1618))*COS(RADIANS(O1608))))&gt;90,0,$F$4*$F$5/E1617^2*(SIN(RADIANS(G1621))*SIN(RADIANS(E1618))+COS(RADIANS(G1621))*COS(RADIANS(E1618))*COS(RADIANS(O1608))))</f>
        <v>0</v>
      </c>
      <c r="P1621" s="3">
        <f>IF(DEGREES(ACOS(SIN(RADIANS(G1621))*SIN(RADIANS(E1618))+COS(RADIANS(G1621))*COS(RADIANS(E1618))*COS(RADIANS(P1608))))&gt;90,0,$F$4*$F$5/E1617^2*(SIN(RADIANS(G1621))*SIN(RADIANS(E1618))+COS(RADIANS(G1621))*COS(RADIANS(E1618))*COS(RADIANS(P1608))))</f>
        <v>0</v>
      </c>
      <c r="Q1621" s="3">
        <f>IF(DEGREES(ACOS(SIN(RADIANS(G1621))*SIN(RADIANS(E1618))+COS(RADIANS(G1621))*COS(RADIANS(E1618))*COS(RADIANS(Q1608))))&gt;90,0,$F$4*$F$5/E1617^2*(SIN(RADIANS(G1621))*SIN(RADIANS(E1618))+COS(RADIANS(G1621))*COS(RADIANS(E1618))*COS(RADIANS(Q1608))))</f>
        <v>0</v>
      </c>
      <c r="R1621" s="3" t="e">
        <f>IF(DEGREES(ACOS(SIN(RADIANS(G1621))*SIN(RADIANS(E1618))+COS(RADIANS(G1621))*COS(RADIANS(E1618))*COS(RADIANS(R1608))))&gt;90,0,$F$4*$F$5/E1617^2*(SIN(RADIANS(G1621))*SIN(RADIANS(E1618))+COS(RADIANS(G1621))*COS(RADIANS(E1618))*COS(RADIANS(R1608))))</f>
        <v>#DIV/0!</v>
      </c>
      <c r="S1621" s="3" t="e">
        <f>IF(DEGREES(ACOS(SIN(RADIANS(G1621))*SIN(RADIANS(E1618))+COS(RADIANS(G1621))*COS(RADIANS(E1618))*COS(RADIANS(S1608))))&gt;90,0,$F$4*$F$5/E1617^2*(SIN(RADIANS(G1621))*SIN(RADIANS(E1618))+COS(RADIANS(G1621))*COS(RADIANS(E1618))*COS(RADIANS(S1608))))</f>
        <v>#DIV/0!</v>
      </c>
      <c r="T1621" s="3" t="e">
        <f>IF(DEGREES(ACOS(SIN(RADIANS(G1621))*SIN(RADIANS(E1618))+COS(RADIANS(G1621))*COS(RADIANS(E1618))*COS(RADIANS(T1608))))&gt;90,0,$F$4*$F$5/E1617^2*(SIN(RADIANS(G1621))*SIN(RADIANS(E1618))+COS(RADIANS(G1621))*COS(RADIANS(E1618))*COS(RADIANS(T1608))))</f>
        <v>#DIV/0!</v>
      </c>
      <c r="U1621" s="3" t="e">
        <f>IF(DEGREES(ACOS(SIN(RADIANS(G1621))*SIN(RADIANS(E1618))+COS(RADIANS(G1621))*COS(RADIANS(E1618))*COS(RADIANS(U1608))))&gt;90,0,$F$4*$F$5/E1617^2*(SIN(RADIANS(G1621))*SIN(RADIANS(E1618))+COS(RADIANS(G1621))*COS(RADIANS(E1618))*COS(RADIANS(U1608))))</f>
        <v>#DIV/0!</v>
      </c>
      <c r="V1621" s="3" t="e">
        <f>IF(DEGREES(ACOS(SIN(RADIANS(G1621))*SIN(RADIANS(E1618))+COS(RADIANS(G1621))*COS(RADIANS(E1618))*COS(RADIANS(V1608))))&gt;90,0,$F$4*$F$5/E1617^2*(SIN(RADIANS(G1621))*SIN(RADIANS(E1618))+COS(RADIANS(G1621))*COS(RADIANS(E1618))*COS(RADIANS(V1608))))</f>
        <v>#DIV/0!</v>
      </c>
      <c r="W1621" s="3" t="e">
        <f>IF(DEGREES(ACOS(SIN(RADIANS(G1621))*SIN(RADIANS(E1618))+COS(RADIANS(G1621))*COS(RADIANS(E1618))*COS(RADIANS(W1608))))&gt;90,0,$F$4*$F$5/E1617^2*(SIN(RADIANS(G1621))*SIN(RADIANS(E1618))+COS(RADIANS(G1621))*COS(RADIANS(E1618))*COS(RADIANS(W1608))))</f>
        <v>#DIV/0!</v>
      </c>
      <c r="X1621" s="3" t="e">
        <f>IF(DEGREES(ACOS(SIN(RADIANS(G1621))*SIN(RADIANS(E1618))+COS(RADIANS(G1621))*COS(RADIANS(E1618))*COS(RADIANS(X1608))))&gt;90,0,$F$4*$F$5/E1617^2*(SIN(RADIANS(G1621))*SIN(RADIANS(E1618))+COS(RADIANS(G1621))*COS(RADIANS(E1618))*COS(RADIANS(X1608))))</f>
        <v>#DIV/0!</v>
      </c>
      <c r="Y1621" s="3" t="e">
        <f>IF(DEGREES(ACOS(SIN(RADIANS(G1621))*SIN(RADIANS(E1618))+COS(RADIANS(G1621))*COS(RADIANS(E1618))*COS(RADIANS(Y1608))))&gt;90,0,$F$4*$F$5/E1617^2*(SIN(RADIANS(G1621))*SIN(RADIANS(E1618))+COS(RADIANS(G1621))*COS(RADIANS(E1618))*COS(RADIANS(Y1608))))</f>
        <v>#DIV/0!</v>
      </c>
      <c r="Z1621" s="3" t="e">
        <f>IF(DEGREES(ACOS(SIN(RADIANS(G1621))*SIN(RADIANS(E1618))+COS(RADIANS(G1621))*COS(RADIANS(E1618))*COS(RADIANS(Z1608))))&gt;90,0,$F$4*$F$5/E1617^2*(SIN(RADIANS(G1621))*SIN(RADIANS(E1618))+COS(RADIANS(G1621))*COS(RADIANS(E1618))*COS(RADIANS(Z1608))))</f>
        <v>#DIV/0!</v>
      </c>
      <c r="AA1621" s="3" t="e">
        <f>IF(DEGREES(ACOS(SIN(RADIANS(G1621))*SIN(RADIANS(E1618))+COS(RADIANS(G1621))*COS(RADIANS(E1618))*COS(RADIANS(AA1608))))&gt;90,0,$F$4*$F$5/E1617^2*(SIN(RADIANS(G1621))*SIN(RADIANS(E1618))+COS(RADIANS(G1621))*COS(RADIANS(E1618))*COS(RADIANS(AA1608))))</f>
        <v>#DIV/0!</v>
      </c>
      <c r="AB1621" s="3" t="e">
        <f>IF(DEGREES(ACOS(SIN(RADIANS(G1621))*SIN(RADIANS(E1618))+COS(RADIANS(G1621))*COS(RADIANS(E1618))*COS(RADIANS(AB1608))))&gt;90,0,$F$4*$F$5/E1617^2*(SIN(RADIANS(G1621))*SIN(RADIANS(E1618))+COS(RADIANS(G1621))*COS(RADIANS(E1618))*COS(RADIANS(AB1608))))</f>
        <v>#DIV/0!</v>
      </c>
      <c r="AC1621" s="3" t="e">
        <f>IF(DEGREES(ACOS(SIN(RADIANS(G1621))*SIN(RADIANS(E1618))+COS(RADIANS(G1621))*COS(RADIANS(E1618))*COS(RADIANS(AC1608))))&gt;90,0,$F$4*$F$5/E1617^2*(SIN(RADIANS(G1621))*SIN(RADIANS(E1618))+COS(RADIANS(G1621))*COS(RADIANS(E1618))*COS(RADIANS(AC1608))))</f>
        <v>#DIV/0!</v>
      </c>
      <c r="AD1621" s="3" t="e">
        <f>IF(DEGREES(ACOS(SIN(RADIANS(G1621))*SIN(RADIANS(E1618))+COS(RADIANS(G1621))*COS(RADIANS(E1618))*COS(RADIANS(AD1608))))&gt;90,0,$F$4*$F$5/E1617^2*(SIN(RADIANS(G1621))*SIN(RADIANS(E1618))+COS(RADIANS(G1621))*COS(RADIANS(E1618))*COS(RADIANS(AD1608))))</f>
        <v>#DIV/0!</v>
      </c>
      <c r="AE1621" s="3" t="e">
        <f>IF(DEGREES(ACOS(SIN(RADIANS(G1621))*SIN(RADIANS(E1618))+COS(RADIANS(G1621))*COS(RADIANS(E1618))*COS(RADIANS(AE1608))))&gt;90,0,$F$4*$F$5/E1617^2*(SIN(RADIANS(G1621))*SIN(RADIANS(E1618))+COS(RADIANS(G1621))*COS(RADIANS(E1618))*COS(RADIANS(AE1608))))</f>
        <v>#DIV/0!</v>
      </c>
      <c r="AF1621" s="3" t="e">
        <f>IF(DEGREES(ACOS(SIN(RADIANS(G1621))*SIN(RADIANS(E1618))+COS(RADIANS(G1621))*COS(RADIANS(E1618))*COS(RADIANS(AF1608))))&gt;90,0,$F$4*$F$5/E1617^2*(SIN(RADIANS(G1621))*SIN(RADIANS(E1618))+COS(RADIANS(G1621))*COS(RADIANS(E1618))*COS(RADIANS(AF1608))))</f>
        <v>#DIV/0!</v>
      </c>
      <c r="AG1621" s="3" t="e">
        <f>IF(DEGREES(ACOS(SIN(RADIANS(G1621))*SIN(RADIANS(E1618))+COS(RADIANS(G1621))*COS(RADIANS(E1618))*COS(RADIANS(AG1608))))&gt;90,0,$F$4*$F$5/E1617^2*(SIN(RADIANS(G1621))*SIN(RADIANS(E1618))+COS(RADIANS(G1621))*COS(RADIANS(E1618))*COS(RADIANS(AG1608))))</f>
        <v>#DIV/0!</v>
      </c>
      <c r="AH1621" s="3" t="e">
        <f>IF(DEGREES(ACOS(SIN(RADIANS(G1621))*SIN(RADIANS(E1618))+COS(RADIANS(G1621))*COS(RADIANS(E1618))*COS(RADIANS(AH1608))))&gt;90,0,$F$4*$F$5/E1617^2*(SIN(RADIANS(G1621))*SIN(RADIANS(E1618))+COS(RADIANS(G1621))*COS(RADIANS(E1618))*COS(RADIANS(AH1608))))</f>
        <v>#DIV/0!</v>
      </c>
      <c r="AI1621" s="3" t="e">
        <f>IF(DEGREES(ACOS(SIN(RADIANS(G1621))*SIN(RADIANS(E1618))+COS(RADIANS(G1621))*COS(RADIANS(E1618))*COS(RADIANS(AI1608))))&gt;90,0,$F$4*$F$5/E1617^2*(SIN(RADIANS(G1621))*SIN(RADIANS(E1618))+COS(RADIANS(G1621))*COS(RADIANS(E1618))*COS(RADIANS(AI1608))))</f>
        <v>#DIV/0!</v>
      </c>
      <c r="AJ1621" s="3" t="e">
        <f>IF(DEGREES(ACOS(SIN(RADIANS(G1621))*SIN(RADIANS(E1618))+COS(RADIANS(G1621))*COS(RADIANS(E1618))*COS(RADIANS(AJ1608))))&gt;90,0,$F$4*$F$5/E1617^2*(SIN(RADIANS(G1621))*SIN(RADIANS(E1618))+COS(RADIANS(G1621))*COS(RADIANS(E1618))*COS(RADIANS(AJ1608))))</f>
        <v>#DIV/0!</v>
      </c>
      <c r="AK1621" s="3">
        <f>IF(DEGREES(ACOS(SIN(RADIANS(G1621))*SIN(RADIANS(E1618))+COS(RADIANS(G1621))*COS(RADIANS(E1618))*COS(RADIANS(AK1608))))&gt;90,0,$F$4*$F$5/E1617^2*(SIN(RADIANS(G1621))*SIN(RADIANS(E1618))+COS(RADIANS(G1621))*COS(RADIANS(E1618))*COS(RADIANS(AK1608))))</f>
        <v>0</v>
      </c>
      <c r="AL1621" s="3">
        <f>IF(DEGREES(ACOS(SIN(RADIANS(G1621))*SIN(RADIANS(E1618))+COS(RADIANS(G1621))*COS(RADIANS(E1618))*COS(RADIANS(AL1608))))&gt;90,0,$F$4*$F$5/E1617^2*(SIN(RADIANS(G1621))*SIN(RADIANS(E1618))+COS(RADIANS(G1621))*COS(RADIANS(E1618))*COS(RADIANS(AL1608))))</f>
        <v>0</v>
      </c>
      <c r="AM1621" s="3">
        <f>IF(DEGREES(ACOS(SIN(RADIANS(G1621))*SIN(RADIANS(E1618))+COS(RADIANS(G1621))*COS(RADIANS(E1618))*COS(RADIANS(AM1608))))&gt;90,0,$F$4*$F$5/E1617^2*(SIN(RADIANS(G1621))*SIN(RADIANS(E1618))+COS(RADIANS(G1621))*COS(RADIANS(E1618))*COS(RADIANS(AM1608))))</f>
        <v>0</v>
      </c>
      <c r="AN1621" s="3">
        <f>IF(DEGREES(ACOS(SIN(RADIANS(G1621))*SIN(RADIANS(E1618))+COS(RADIANS(G1621))*COS(RADIANS(E1618))*COS(RADIANS(AN1608))))&gt;90,0,$F$4*$F$5/E1617^2*(SIN(RADIANS(G1621))*SIN(RADIANS(E1618))+COS(RADIANS(G1621))*COS(RADIANS(E1618))*COS(RADIANS(AN1608))))</f>
        <v>0</v>
      </c>
      <c r="AO1621" s="3">
        <f>IF(DEGREES(ACOS(SIN(RADIANS(G1621))*SIN(RADIANS(E1618))+COS(RADIANS(G1621))*COS(RADIANS(E1618))*COS(RADIANS(AO1608))))&gt;90,0,$F$4*$F$5/E1617^2*(SIN(RADIANS(G1621))*SIN(RADIANS(E1618))+COS(RADIANS(G1621))*COS(RADIANS(E1618))*COS(RADIANS(AO1608))))</f>
        <v>0</v>
      </c>
      <c r="AP1621" s="3">
        <f>IF(DEGREES(ACOS(SIN(RADIANS(G1621))*SIN(RADIANS(E1618))+COS(RADIANS(G1621))*COS(RADIANS(E1618))*COS(RADIANS(AP1608))))&gt;90,0,$F$4*$F$5/E1617^2*(SIN(RADIANS(G1621))*SIN(RADIANS(E1618))+COS(RADIANS(G1621))*COS(RADIANS(E1618))*COS(RADIANS(AP1608))))</f>
        <v>0</v>
      </c>
      <c r="AQ1621" s="3">
        <f>IF(DEGREES(ACOS(SIN(RADIANS(G1621))*SIN(RADIANS(E1618))+COS(RADIANS(G1621))*COS(RADIANS(E1618))*COS(RADIANS(AQ1608))))&gt;90,0,$F$4*$F$5/E1617^2*(SIN(RADIANS(G1621))*SIN(RADIANS(E1618))+COS(RADIANS(G1621))*COS(RADIANS(E1618))*COS(RADIANS(AQ1608))))</f>
        <v>0</v>
      </c>
      <c r="AR1621" s="3">
        <f>IF(DEGREES(ACOS(SIN(RADIANS(G1621))*SIN(RADIANS(E1618))+COS(RADIANS(G1621))*COS(RADIANS(E1618))*COS(RADIANS(AR1608))))&gt;90,0,$F$4*$F$5/E1617^2*(SIN(RADIANS(G1621))*SIN(RADIANS(E1618))+COS(RADIANS(G1621))*COS(RADIANS(E1618))*COS(RADIANS(AR1608))))</f>
        <v>0</v>
      </c>
    </row>
    <row r="1622" spans="2:44" ht="15.75" customHeight="1" x14ac:dyDescent="0.2">
      <c r="G1622" s="3">
        <v>-30</v>
      </c>
      <c r="I1622" s="3">
        <f>IF(DEGREES(ACOS(SIN(RADIANS(G1622))*SIN(RADIANS(E1618))+COS(RADIANS(G1622))*COS(RADIANS(E1618))*COS(RADIANS(I1608))))&gt;90,0,$F$4*$F$5/E1617^2*(SIN(RADIANS(G1622))*SIN(RADIANS(E1618))+COS(RADIANS(G1622))*COS(RADIANS(E1618))*COS(RADIANS(I1608))))</f>
        <v>0</v>
      </c>
      <c r="J1622" s="3">
        <f>IF(DEGREES(ACOS(SIN(RADIANS(G1622))*SIN(RADIANS(E1618))+COS(RADIANS(G1622))*COS(RADIANS(E1618))*COS(RADIANS(J1608))))&gt;90,0,$F$4*$F$5/E1617^2*(SIN(RADIANS(G1622))*SIN(RADIANS(E1618))+COS(RADIANS(G1622))*COS(RADIANS(E1618))*COS(RADIANS(J1608))))</f>
        <v>0</v>
      </c>
      <c r="K1622" s="3">
        <f>IF(DEGREES(ACOS(SIN(RADIANS(G1622))*SIN(RADIANS(E1618))+COS(RADIANS(G1622))*COS(RADIANS(E1618))*COS(RADIANS(K1608))))&gt;90,0,$F$4*$F$5/E1617^2*(SIN(RADIANS(G1622))*SIN(RADIANS(E1618))+COS(RADIANS(G1622))*COS(RADIANS(E1618))*COS(RADIANS(K1608))))</f>
        <v>0</v>
      </c>
      <c r="L1622" s="3">
        <f>IF(DEGREES(ACOS(SIN(RADIANS(G1622))*SIN(RADIANS(E1618))+COS(RADIANS(G1622))*COS(RADIANS(E1618))*COS(RADIANS(L1608))))&gt;90,0,$F$4*$F$5/E1617^2*(SIN(RADIANS(G1622))*SIN(RADIANS(E1618))+COS(RADIANS(G1622))*COS(RADIANS(E1618))*COS(RADIANS(L1608))))</f>
        <v>0</v>
      </c>
      <c r="M1622" s="3">
        <f>IF(DEGREES(ACOS(SIN(RADIANS(G1622))*SIN(RADIANS(E1618))+COS(RADIANS(G1622))*COS(RADIANS(E1618))*COS(RADIANS(M1608))))&gt;90,0,$F$4*$F$5/E1617^2*(SIN(RADIANS(G1622))*SIN(RADIANS(E1618))+COS(RADIANS(G1622))*COS(RADIANS(E1618))*COS(RADIANS(M1608))))</f>
        <v>0</v>
      </c>
      <c r="N1622" s="3">
        <f>IF(DEGREES(ACOS(SIN(RADIANS(G1622))*SIN(RADIANS(E1618))+COS(RADIANS(G1622))*COS(RADIANS(E1618))*COS(RADIANS(N1608))))&gt;90,0,$F$4*$F$5/E1617^2*(SIN(RADIANS(G1622))*SIN(RADIANS(E1618))+COS(RADIANS(G1622))*COS(RADIANS(E1618))*COS(RADIANS(N1608))))</f>
        <v>0</v>
      </c>
      <c r="O1622" s="3">
        <f>IF(DEGREES(ACOS(SIN(RADIANS(G1622))*SIN(RADIANS(E1618))+COS(RADIANS(G1622))*COS(RADIANS(E1618))*COS(RADIANS(O1608))))&gt;90,0,$F$4*$F$5/E1617^2*(SIN(RADIANS(G1622))*SIN(RADIANS(E1618))+COS(RADIANS(G1622))*COS(RADIANS(E1618))*COS(RADIANS(O1608))))</f>
        <v>0</v>
      </c>
      <c r="P1622" s="3">
        <f>IF(DEGREES(ACOS(SIN(RADIANS(G1622))*SIN(RADIANS(E1618))+COS(RADIANS(G1622))*COS(RADIANS(E1618))*COS(RADIANS(P1608))))&gt;90,0,$F$4*$F$5/E1617^2*(SIN(RADIANS(G1622))*SIN(RADIANS(E1618))+COS(RADIANS(G1622))*COS(RADIANS(E1618))*COS(RADIANS(P1608))))</f>
        <v>0</v>
      </c>
      <c r="Q1622" s="3">
        <f>IF(DEGREES(ACOS(SIN(RADIANS(G1622))*SIN(RADIANS(E1618))+COS(RADIANS(G1622))*COS(RADIANS(E1618))*COS(RADIANS(Q1608))))&gt;90,0,$F$4*$F$5/E1617^2*(SIN(RADIANS(G1622))*SIN(RADIANS(E1618))+COS(RADIANS(G1622))*COS(RADIANS(E1618))*COS(RADIANS(Q1608))))</f>
        <v>0</v>
      </c>
      <c r="R1622" s="3" t="e">
        <f>IF(DEGREES(ACOS(SIN(RADIANS(G1622))*SIN(RADIANS(E1618))+COS(RADIANS(G1622))*COS(RADIANS(E1618))*COS(RADIANS(R1608))))&gt;90,0,$F$4*$F$5/E1617^2*(SIN(RADIANS(G1622))*SIN(RADIANS(E1618))+COS(RADIANS(G1622))*COS(RADIANS(E1618))*COS(RADIANS(R1608))))</f>
        <v>#DIV/0!</v>
      </c>
      <c r="S1622" s="3" t="e">
        <f>IF(DEGREES(ACOS(SIN(RADIANS(G1622))*SIN(RADIANS(E1618))+COS(RADIANS(G1622))*COS(RADIANS(E1618))*COS(RADIANS(S1608))))&gt;90,0,$F$4*$F$5/E1617^2*(SIN(RADIANS(G1622))*SIN(RADIANS(E1618))+COS(RADIANS(G1622))*COS(RADIANS(E1618))*COS(RADIANS(S1608))))</f>
        <v>#DIV/0!</v>
      </c>
      <c r="T1622" s="3" t="e">
        <f>IF(DEGREES(ACOS(SIN(RADIANS(G1622))*SIN(RADIANS(E1618))+COS(RADIANS(G1622))*COS(RADIANS(E1618))*COS(RADIANS(T1608))))&gt;90,0,$F$4*$F$5/E1617^2*(SIN(RADIANS(G1622))*SIN(RADIANS(E1618))+COS(RADIANS(G1622))*COS(RADIANS(E1618))*COS(RADIANS(T1608))))</f>
        <v>#DIV/0!</v>
      </c>
      <c r="U1622" s="3" t="e">
        <f>IF(DEGREES(ACOS(SIN(RADIANS(G1622))*SIN(RADIANS(E1618))+COS(RADIANS(G1622))*COS(RADIANS(E1618))*COS(RADIANS(U1608))))&gt;90,0,$F$4*$F$5/E1617^2*(SIN(RADIANS(G1622))*SIN(RADIANS(E1618))+COS(RADIANS(G1622))*COS(RADIANS(E1618))*COS(RADIANS(U1608))))</f>
        <v>#DIV/0!</v>
      </c>
      <c r="V1622" s="3" t="e">
        <f>IF(DEGREES(ACOS(SIN(RADIANS(G1622))*SIN(RADIANS(E1618))+COS(RADIANS(G1622))*COS(RADIANS(E1618))*COS(RADIANS(V1608))))&gt;90,0,$F$4*$F$5/E1617^2*(SIN(RADIANS(G1622))*SIN(RADIANS(E1618))+COS(RADIANS(G1622))*COS(RADIANS(E1618))*COS(RADIANS(V1608))))</f>
        <v>#DIV/0!</v>
      </c>
      <c r="W1622" s="3" t="e">
        <f>IF(DEGREES(ACOS(SIN(RADIANS(G1622))*SIN(RADIANS(E1618))+COS(RADIANS(G1622))*COS(RADIANS(E1618))*COS(RADIANS(W1608))))&gt;90,0,$F$4*$F$5/E1617^2*(SIN(RADIANS(G1622))*SIN(RADIANS(E1618))+COS(RADIANS(G1622))*COS(RADIANS(E1618))*COS(RADIANS(W1608))))</f>
        <v>#DIV/0!</v>
      </c>
      <c r="X1622" s="3" t="e">
        <f>IF(DEGREES(ACOS(SIN(RADIANS(G1622))*SIN(RADIANS(E1618))+COS(RADIANS(G1622))*COS(RADIANS(E1618))*COS(RADIANS(X1608))))&gt;90,0,$F$4*$F$5/E1617^2*(SIN(RADIANS(G1622))*SIN(RADIANS(E1618))+COS(RADIANS(G1622))*COS(RADIANS(E1618))*COS(RADIANS(X1608))))</f>
        <v>#DIV/0!</v>
      </c>
      <c r="Y1622" s="3" t="e">
        <f>IF(DEGREES(ACOS(SIN(RADIANS(G1622))*SIN(RADIANS(E1618))+COS(RADIANS(G1622))*COS(RADIANS(E1618))*COS(RADIANS(Y1608))))&gt;90,0,$F$4*$F$5/E1617^2*(SIN(RADIANS(G1622))*SIN(RADIANS(E1618))+COS(RADIANS(G1622))*COS(RADIANS(E1618))*COS(RADIANS(Y1608))))</f>
        <v>#DIV/0!</v>
      </c>
      <c r="Z1622" s="3" t="e">
        <f>IF(DEGREES(ACOS(SIN(RADIANS(G1622))*SIN(RADIANS(E1618))+COS(RADIANS(G1622))*COS(RADIANS(E1618))*COS(RADIANS(Z1608))))&gt;90,0,$F$4*$F$5/E1617^2*(SIN(RADIANS(G1622))*SIN(RADIANS(E1618))+COS(RADIANS(G1622))*COS(RADIANS(E1618))*COS(RADIANS(Z1608))))</f>
        <v>#DIV/0!</v>
      </c>
      <c r="AA1622" s="3" t="e">
        <f>IF(DEGREES(ACOS(SIN(RADIANS(G1622))*SIN(RADIANS(E1618))+COS(RADIANS(G1622))*COS(RADIANS(E1618))*COS(RADIANS(AA1608))))&gt;90,0,$F$4*$F$5/E1617^2*(SIN(RADIANS(G1622))*SIN(RADIANS(E1618))+COS(RADIANS(G1622))*COS(RADIANS(E1618))*COS(RADIANS(AA1608))))</f>
        <v>#DIV/0!</v>
      </c>
      <c r="AB1622" s="3" t="e">
        <f>IF(DEGREES(ACOS(SIN(RADIANS(G1622))*SIN(RADIANS(E1618))+COS(RADIANS(G1622))*COS(RADIANS(E1618))*COS(RADIANS(AB1608))))&gt;90,0,$F$4*$F$5/E1617^2*(SIN(RADIANS(G1622))*SIN(RADIANS(E1618))+COS(RADIANS(G1622))*COS(RADIANS(E1618))*COS(RADIANS(AB1608))))</f>
        <v>#DIV/0!</v>
      </c>
      <c r="AC1622" s="3" t="e">
        <f>IF(DEGREES(ACOS(SIN(RADIANS(G1622))*SIN(RADIANS(E1618))+COS(RADIANS(G1622))*COS(RADIANS(E1618))*COS(RADIANS(AC1608))))&gt;90,0,$F$4*$F$5/E1617^2*(SIN(RADIANS(G1622))*SIN(RADIANS(E1618))+COS(RADIANS(G1622))*COS(RADIANS(E1618))*COS(RADIANS(AC1608))))</f>
        <v>#DIV/0!</v>
      </c>
      <c r="AD1622" s="3" t="e">
        <f>IF(DEGREES(ACOS(SIN(RADIANS(G1622))*SIN(RADIANS(E1618))+COS(RADIANS(G1622))*COS(RADIANS(E1618))*COS(RADIANS(AD1608))))&gt;90,0,$F$4*$F$5/E1617^2*(SIN(RADIANS(G1622))*SIN(RADIANS(E1618))+COS(RADIANS(G1622))*COS(RADIANS(E1618))*COS(RADIANS(AD1608))))</f>
        <v>#DIV/0!</v>
      </c>
      <c r="AE1622" s="3" t="e">
        <f>IF(DEGREES(ACOS(SIN(RADIANS(G1622))*SIN(RADIANS(E1618))+COS(RADIANS(G1622))*COS(RADIANS(E1618))*COS(RADIANS(AE1608))))&gt;90,0,$F$4*$F$5/E1617^2*(SIN(RADIANS(G1622))*SIN(RADIANS(E1618))+COS(RADIANS(G1622))*COS(RADIANS(E1618))*COS(RADIANS(AE1608))))</f>
        <v>#DIV/0!</v>
      </c>
      <c r="AF1622" s="3" t="e">
        <f>IF(DEGREES(ACOS(SIN(RADIANS(G1622))*SIN(RADIANS(E1618))+COS(RADIANS(G1622))*COS(RADIANS(E1618))*COS(RADIANS(AF1608))))&gt;90,0,$F$4*$F$5/E1617^2*(SIN(RADIANS(G1622))*SIN(RADIANS(E1618))+COS(RADIANS(G1622))*COS(RADIANS(E1618))*COS(RADIANS(AF1608))))</f>
        <v>#DIV/0!</v>
      </c>
      <c r="AG1622" s="3" t="e">
        <f>IF(DEGREES(ACOS(SIN(RADIANS(G1622))*SIN(RADIANS(E1618))+COS(RADIANS(G1622))*COS(RADIANS(E1618))*COS(RADIANS(AG1608))))&gt;90,0,$F$4*$F$5/E1617^2*(SIN(RADIANS(G1622))*SIN(RADIANS(E1618))+COS(RADIANS(G1622))*COS(RADIANS(E1618))*COS(RADIANS(AG1608))))</f>
        <v>#DIV/0!</v>
      </c>
      <c r="AH1622" s="3" t="e">
        <f>IF(DEGREES(ACOS(SIN(RADIANS(G1622))*SIN(RADIANS(E1618))+COS(RADIANS(G1622))*COS(RADIANS(E1618))*COS(RADIANS(AH1608))))&gt;90,0,$F$4*$F$5/E1617^2*(SIN(RADIANS(G1622))*SIN(RADIANS(E1618))+COS(RADIANS(G1622))*COS(RADIANS(E1618))*COS(RADIANS(AH1608))))</f>
        <v>#DIV/0!</v>
      </c>
      <c r="AI1622" s="3" t="e">
        <f>IF(DEGREES(ACOS(SIN(RADIANS(G1622))*SIN(RADIANS(E1618))+COS(RADIANS(G1622))*COS(RADIANS(E1618))*COS(RADIANS(AI1608))))&gt;90,0,$F$4*$F$5/E1617^2*(SIN(RADIANS(G1622))*SIN(RADIANS(E1618))+COS(RADIANS(G1622))*COS(RADIANS(E1618))*COS(RADIANS(AI1608))))</f>
        <v>#DIV/0!</v>
      </c>
      <c r="AJ1622" s="3" t="e">
        <f>IF(DEGREES(ACOS(SIN(RADIANS(G1622))*SIN(RADIANS(E1618))+COS(RADIANS(G1622))*COS(RADIANS(E1618))*COS(RADIANS(AJ1608))))&gt;90,0,$F$4*$F$5/E1617^2*(SIN(RADIANS(G1622))*SIN(RADIANS(E1618))+COS(RADIANS(G1622))*COS(RADIANS(E1618))*COS(RADIANS(AJ1608))))</f>
        <v>#DIV/0!</v>
      </c>
      <c r="AK1622" s="3">
        <f>IF(DEGREES(ACOS(SIN(RADIANS(G1622))*SIN(RADIANS(E1618))+COS(RADIANS(G1622))*COS(RADIANS(E1618))*COS(RADIANS(AK1608))))&gt;90,0,$F$4*$F$5/E1617^2*(SIN(RADIANS(G1622))*SIN(RADIANS(E1618))+COS(RADIANS(G1622))*COS(RADIANS(E1618))*COS(RADIANS(AK1608))))</f>
        <v>0</v>
      </c>
      <c r="AL1622" s="3">
        <f>IF(DEGREES(ACOS(SIN(RADIANS(G1622))*SIN(RADIANS(E1618))+COS(RADIANS(G1622))*COS(RADIANS(E1618))*COS(RADIANS(AL1608))))&gt;90,0,$F$4*$F$5/E1617^2*(SIN(RADIANS(G1622))*SIN(RADIANS(E1618))+COS(RADIANS(G1622))*COS(RADIANS(E1618))*COS(RADIANS(AL1608))))</f>
        <v>0</v>
      </c>
      <c r="AM1622" s="3">
        <f>IF(DEGREES(ACOS(SIN(RADIANS(G1622))*SIN(RADIANS(E1618))+COS(RADIANS(G1622))*COS(RADIANS(E1618))*COS(RADIANS(AM1608))))&gt;90,0,$F$4*$F$5/E1617^2*(SIN(RADIANS(G1622))*SIN(RADIANS(E1618))+COS(RADIANS(G1622))*COS(RADIANS(E1618))*COS(RADIANS(AM1608))))</f>
        <v>0</v>
      </c>
      <c r="AN1622" s="3">
        <f>IF(DEGREES(ACOS(SIN(RADIANS(G1622))*SIN(RADIANS(E1618))+COS(RADIANS(G1622))*COS(RADIANS(E1618))*COS(RADIANS(AN1608))))&gt;90,0,$F$4*$F$5/E1617^2*(SIN(RADIANS(G1622))*SIN(RADIANS(E1618))+COS(RADIANS(G1622))*COS(RADIANS(E1618))*COS(RADIANS(AN1608))))</f>
        <v>0</v>
      </c>
      <c r="AO1622" s="3">
        <f>IF(DEGREES(ACOS(SIN(RADIANS(G1622))*SIN(RADIANS(E1618))+COS(RADIANS(G1622))*COS(RADIANS(E1618))*COS(RADIANS(AO1608))))&gt;90,0,$F$4*$F$5/E1617^2*(SIN(RADIANS(G1622))*SIN(RADIANS(E1618))+COS(RADIANS(G1622))*COS(RADIANS(E1618))*COS(RADIANS(AO1608))))</f>
        <v>0</v>
      </c>
      <c r="AP1622" s="3">
        <f>IF(DEGREES(ACOS(SIN(RADIANS(G1622))*SIN(RADIANS(E1618))+COS(RADIANS(G1622))*COS(RADIANS(E1618))*COS(RADIANS(AP1608))))&gt;90,0,$F$4*$F$5/E1617^2*(SIN(RADIANS(G1622))*SIN(RADIANS(E1618))+COS(RADIANS(G1622))*COS(RADIANS(E1618))*COS(RADIANS(AP1608))))</f>
        <v>0</v>
      </c>
      <c r="AQ1622" s="3">
        <f>IF(DEGREES(ACOS(SIN(RADIANS(G1622))*SIN(RADIANS(E1618))+COS(RADIANS(G1622))*COS(RADIANS(E1618))*COS(RADIANS(AQ1608))))&gt;90,0,$F$4*$F$5/E1617^2*(SIN(RADIANS(G1622))*SIN(RADIANS(E1618))+COS(RADIANS(G1622))*COS(RADIANS(E1618))*COS(RADIANS(AQ1608))))</f>
        <v>0</v>
      </c>
      <c r="AR1622" s="3">
        <f>IF(DEGREES(ACOS(SIN(RADIANS(G1622))*SIN(RADIANS(E1618))+COS(RADIANS(G1622))*COS(RADIANS(E1618))*COS(RADIANS(AR1608))))&gt;90,0,$F$4*$F$5/E1617^2*(SIN(RADIANS(G1622))*SIN(RADIANS(E1618))+COS(RADIANS(G1622))*COS(RADIANS(E1618))*COS(RADIANS(AR1608))))</f>
        <v>0</v>
      </c>
    </row>
    <row r="1623" spans="2:44" ht="15.75" customHeight="1" x14ac:dyDescent="0.2">
      <c r="G1623" s="3">
        <v>-40</v>
      </c>
      <c r="I1623" s="3">
        <f>IF(DEGREES(ACOS(SIN(RADIANS(G1623))*SIN(RADIANS(E1618))+COS(RADIANS(G1623))*COS(RADIANS(E1618))*COS(RADIANS(I1608))))&gt;90,0,$F$4*$F$5/E1617^2*(SIN(RADIANS(G1623))*SIN(RADIANS(E1618))+COS(RADIANS(G1623))*COS(RADIANS(E1618))*COS(RADIANS(I1608))))</f>
        <v>0</v>
      </c>
      <c r="J1623" s="3">
        <f>IF(DEGREES(ACOS(SIN(RADIANS(G1623))*SIN(RADIANS(E1618))+COS(RADIANS(G1623))*COS(RADIANS(E1618))*COS(RADIANS(J1608))))&gt;90,0,$F$4*$F$5/E1617^2*(SIN(RADIANS(G1623))*SIN(RADIANS(E1618))+COS(RADIANS(G1623))*COS(RADIANS(E1618))*COS(RADIANS(J1608))))</f>
        <v>0</v>
      </c>
      <c r="K1623" s="3">
        <f>IF(DEGREES(ACOS(SIN(RADIANS(G1623))*SIN(RADIANS(E1618))+COS(RADIANS(G1623))*COS(RADIANS(E1618))*COS(RADIANS(K1608))))&gt;90,0,$F$4*$F$5/E1617^2*(SIN(RADIANS(G1623))*SIN(RADIANS(E1618))+COS(RADIANS(G1623))*COS(RADIANS(E1618))*COS(RADIANS(K1608))))</f>
        <v>0</v>
      </c>
      <c r="L1623" s="3">
        <f>IF(DEGREES(ACOS(SIN(RADIANS(G1623))*SIN(RADIANS(E1618))+COS(RADIANS(G1623))*COS(RADIANS(E1618))*COS(RADIANS(L1608))))&gt;90,0,$F$4*$F$5/E1617^2*(SIN(RADIANS(G1623))*SIN(RADIANS(E1618))+COS(RADIANS(G1623))*COS(RADIANS(E1618))*COS(RADIANS(L1608))))</f>
        <v>0</v>
      </c>
      <c r="M1623" s="3">
        <f>IF(DEGREES(ACOS(SIN(RADIANS(G1623))*SIN(RADIANS(E1618))+COS(RADIANS(G1623))*COS(RADIANS(E1618))*COS(RADIANS(M1608))))&gt;90,0,$F$4*$F$5/E1617^2*(SIN(RADIANS(G1623))*SIN(RADIANS(E1618))+COS(RADIANS(G1623))*COS(RADIANS(E1618))*COS(RADIANS(M1608))))</f>
        <v>0</v>
      </c>
      <c r="N1623" s="3">
        <f>IF(DEGREES(ACOS(SIN(RADIANS(G1623))*SIN(RADIANS(E1618))+COS(RADIANS(G1623))*COS(RADIANS(E1618))*COS(RADIANS(N1608))))&gt;90,0,$F$4*$F$5/E1617^2*(SIN(RADIANS(G1623))*SIN(RADIANS(E1618))+COS(RADIANS(G1623))*COS(RADIANS(E1618))*COS(RADIANS(N1608))))</f>
        <v>0</v>
      </c>
      <c r="O1623" s="3">
        <f>IF(DEGREES(ACOS(SIN(RADIANS(G1623))*SIN(RADIANS(E1618))+COS(RADIANS(G1623))*COS(RADIANS(E1618))*COS(RADIANS(O1608))))&gt;90,0,$F$4*$F$5/E1617^2*(SIN(RADIANS(G1623))*SIN(RADIANS(E1618))+COS(RADIANS(G1623))*COS(RADIANS(E1618))*COS(RADIANS(O1608))))</f>
        <v>0</v>
      </c>
      <c r="P1623" s="3">
        <f>IF(DEGREES(ACOS(SIN(RADIANS(G1623))*SIN(RADIANS(E1618))+COS(RADIANS(G1623))*COS(RADIANS(E1618))*COS(RADIANS(P1608))))&gt;90,0,$F$4*$F$5/E1617^2*(SIN(RADIANS(G1623))*SIN(RADIANS(E1618))+COS(RADIANS(G1623))*COS(RADIANS(E1618))*COS(RADIANS(P1608))))</f>
        <v>0</v>
      </c>
      <c r="Q1623" s="3">
        <f>IF(DEGREES(ACOS(SIN(RADIANS(G1623))*SIN(RADIANS(E1618))+COS(RADIANS(G1623))*COS(RADIANS(E1618))*COS(RADIANS(Q1608))))&gt;90,0,$F$4*$F$5/E1617^2*(SIN(RADIANS(G1623))*SIN(RADIANS(E1618))+COS(RADIANS(G1623))*COS(RADIANS(E1618))*COS(RADIANS(Q1608))))</f>
        <v>0</v>
      </c>
      <c r="R1623" s="3" t="e">
        <f>IF(DEGREES(ACOS(SIN(RADIANS(G1623))*SIN(RADIANS(E1618))+COS(RADIANS(G1623))*COS(RADIANS(E1618))*COS(RADIANS(R1608))))&gt;90,0,$F$4*$F$5/E1617^2*(SIN(RADIANS(G1623))*SIN(RADIANS(E1618))+COS(RADIANS(G1623))*COS(RADIANS(E1618))*COS(RADIANS(R1608))))</f>
        <v>#DIV/0!</v>
      </c>
      <c r="S1623" s="3" t="e">
        <f>IF(DEGREES(ACOS(SIN(RADIANS(G1623))*SIN(RADIANS(E1618))+COS(RADIANS(G1623))*COS(RADIANS(E1618))*COS(RADIANS(S1608))))&gt;90,0,$F$4*$F$5/E1617^2*(SIN(RADIANS(G1623))*SIN(RADIANS(E1618))+COS(RADIANS(G1623))*COS(RADIANS(E1618))*COS(RADIANS(S1608))))</f>
        <v>#DIV/0!</v>
      </c>
      <c r="T1623" s="3" t="e">
        <f>IF(DEGREES(ACOS(SIN(RADIANS(G1623))*SIN(RADIANS(E1618))+COS(RADIANS(G1623))*COS(RADIANS(E1618))*COS(RADIANS(T1608))))&gt;90,0,$F$4*$F$5/E1617^2*(SIN(RADIANS(G1623))*SIN(RADIANS(E1618))+COS(RADIANS(G1623))*COS(RADIANS(E1618))*COS(RADIANS(T1608))))</f>
        <v>#DIV/0!</v>
      </c>
      <c r="U1623" s="3" t="e">
        <f>IF(DEGREES(ACOS(SIN(RADIANS(G1623))*SIN(RADIANS(E1618))+COS(RADIANS(G1623))*COS(RADIANS(E1618))*COS(RADIANS(U1608))))&gt;90,0,$F$4*$F$5/E1617^2*(SIN(RADIANS(G1623))*SIN(RADIANS(E1618))+COS(RADIANS(G1623))*COS(RADIANS(E1618))*COS(RADIANS(U1608))))</f>
        <v>#DIV/0!</v>
      </c>
      <c r="V1623" s="3" t="e">
        <f>IF(DEGREES(ACOS(SIN(RADIANS(G1623))*SIN(RADIANS(E1618))+COS(RADIANS(G1623))*COS(RADIANS(E1618))*COS(RADIANS(V1608))))&gt;90,0,$F$4*$F$5/E1617^2*(SIN(RADIANS(G1623))*SIN(RADIANS(E1618))+COS(RADIANS(G1623))*COS(RADIANS(E1618))*COS(RADIANS(V1608))))</f>
        <v>#DIV/0!</v>
      </c>
      <c r="W1623" s="3" t="e">
        <f>IF(DEGREES(ACOS(SIN(RADIANS(G1623))*SIN(RADIANS(E1618))+COS(RADIANS(G1623))*COS(RADIANS(E1618))*COS(RADIANS(W1608))))&gt;90,0,$F$4*$F$5/E1617^2*(SIN(RADIANS(G1623))*SIN(RADIANS(E1618))+COS(RADIANS(G1623))*COS(RADIANS(E1618))*COS(RADIANS(W1608))))</f>
        <v>#DIV/0!</v>
      </c>
      <c r="X1623" s="3" t="e">
        <f>IF(DEGREES(ACOS(SIN(RADIANS(G1623))*SIN(RADIANS(E1618))+COS(RADIANS(G1623))*COS(RADIANS(E1618))*COS(RADIANS(X1608))))&gt;90,0,$F$4*$F$5/E1617^2*(SIN(RADIANS(G1623))*SIN(RADIANS(E1618))+COS(RADIANS(G1623))*COS(RADIANS(E1618))*COS(RADIANS(X1608))))</f>
        <v>#DIV/0!</v>
      </c>
      <c r="Y1623" s="3" t="e">
        <f>IF(DEGREES(ACOS(SIN(RADIANS(G1623))*SIN(RADIANS(E1618))+COS(RADIANS(G1623))*COS(RADIANS(E1618))*COS(RADIANS(Y1608))))&gt;90,0,$F$4*$F$5/E1617^2*(SIN(RADIANS(G1623))*SIN(RADIANS(E1618))+COS(RADIANS(G1623))*COS(RADIANS(E1618))*COS(RADIANS(Y1608))))</f>
        <v>#DIV/0!</v>
      </c>
      <c r="Z1623" s="3" t="e">
        <f>IF(DEGREES(ACOS(SIN(RADIANS(G1623))*SIN(RADIANS(E1618))+COS(RADIANS(G1623))*COS(RADIANS(E1618))*COS(RADIANS(Z1608))))&gt;90,0,$F$4*$F$5/E1617^2*(SIN(RADIANS(G1623))*SIN(RADIANS(E1618))+COS(RADIANS(G1623))*COS(RADIANS(E1618))*COS(RADIANS(Z1608))))</f>
        <v>#DIV/0!</v>
      </c>
      <c r="AA1623" s="3" t="e">
        <f>IF(DEGREES(ACOS(SIN(RADIANS(G1623))*SIN(RADIANS(E1618))+COS(RADIANS(G1623))*COS(RADIANS(E1618))*COS(RADIANS(AA1608))))&gt;90,0,$F$4*$F$5/E1617^2*(SIN(RADIANS(G1623))*SIN(RADIANS(E1618))+COS(RADIANS(G1623))*COS(RADIANS(E1618))*COS(RADIANS(AA1608))))</f>
        <v>#DIV/0!</v>
      </c>
      <c r="AB1623" s="3" t="e">
        <f>IF(DEGREES(ACOS(SIN(RADIANS(G1623))*SIN(RADIANS(E1618))+COS(RADIANS(G1623))*COS(RADIANS(E1618))*COS(RADIANS(AB1608))))&gt;90,0,$F$4*$F$5/E1617^2*(SIN(RADIANS(G1623))*SIN(RADIANS(E1618))+COS(RADIANS(G1623))*COS(RADIANS(E1618))*COS(RADIANS(AB1608))))</f>
        <v>#DIV/0!</v>
      </c>
      <c r="AC1623" s="3" t="e">
        <f>IF(DEGREES(ACOS(SIN(RADIANS(G1623))*SIN(RADIANS(E1618))+COS(RADIANS(G1623))*COS(RADIANS(E1618))*COS(RADIANS(AC1608))))&gt;90,0,$F$4*$F$5/E1617^2*(SIN(RADIANS(G1623))*SIN(RADIANS(E1618))+COS(RADIANS(G1623))*COS(RADIANS(E1618))*COS(RADIANS(AC1608))))</f>
        <v>#DIV/0!</v>
      </c>
      <c r="AD1623" s="3" t="e">
        <f>IF(DEGREES(ACOS(SIN(RADIANS(G1623))*SIN(RADIANS(E1618))+COS(RADIANS(G1623))*COS(RADIANS(E1618))*COS(RADIANS(AD1608))))&gt;90,0,$F$4*$F$5/E1617^2*(SIN(RADIANS(G1623))*SIN(RADIANS(E1618))+COS(RADIANS(G1623))*COS(RADIANS(E1618))*COS(RADIANS(AD1608))))</f>
        <v>#DIV/0!</v>
      </c>
      <c r="AE1623" s="3" t="e">
        <f>IF(DEGREES(ACOS(SIN(RADIANS(G1623))*SIN(RADIANS(E1618))+COS(RADIANS(G1623))*COS(RADIANS(E1618))*COS(RADIANS(AE1608))))&gt;90,0,$F$4*$F$5/E1617^2*(SIN(RADIANS(G1623))*SIN(RADIANS(E1618))+COS(RADIANS(G1623))*COS(RADIANS(E1618))*COS(RADIANS(AE1608))))</f>
        <v>#DIV/0!</v>
      </c>
      <c r="AF1623" s="3" t="e">
        <f>IF(DEGREES(ACOS(SIN(RADIANS(G1623))*SIN(RADIANS(E1618))+COS(RADIANS(G1623))*COS(RADIANS(E1618))*COS(RADIANS(AF1608))))&gt;90,0,$F$4*$F$5/E1617^2*(SIN(RADIANS(G1623))*SIN(RADIANS(E1618))+COS(RADIANS(G1623))*COS(RADIANS(E1618))*COS(RADIANS(AF1608))))</f>
        <v>#DIV/0!</v>
      </c>
      <c r="AG1623" s="3" t="e">
        <f>IF(DEGREES(ACOS(SIN(RADIANS(G1623))*SIN(RADIANS(E1618))+COS(RADIANS(G1623))*COS(RADIANS(E1618))*COS(RADIANS(AG1608))))&gt;90,0,$F$4*$F$5/E1617^2*(SIN(RADIANS(G1623))*SIN(RADIANS(E1618))+COS(RADIANS(G1623))*COS(RADIANS(E1618))*COS(RADIANS(AG1608))))</f>
        <v>#DIV/0!</v>
      </c>
      <c r="AH1623" s="3" t="e">
        <f>IF(DEGREES(ACOS(SIN(RADIANS(G1623))*SIN(RADIANS(E1618))+COS(RADIANS(G1623))*COS(RADIANS(E1618))*COS(RADIANS(AH1608))))&gt;90,0,$F$4*$F$5/E1617^2*(SIN(RADIANS(G1623))*SIN(RADIANS(E1618))+COS(RADIANS(G1623))*COS(RADIANS(E1618))*COS(RADIANS(AH1608))))</f>
        <v>#DIV/0!</v>
      </c>
      <c r="AI1623" s="3" t="e">
        <f>IF(DEGREES(ACOS(SIN(RADIANS(G1623))*SIN(RADIANS(E1618))+COS(RADIANS(G1623))*COS(RADIANS(E1618))*COS(RADIANS(AI1608))))&gt;90,0,$F$4*$F$5/E1617^2*(SIN(RADIANS(G1623))*SIN(RADIANS(E1618))+COS(RADIANS(G1623))*COS(RADIANS(E1618))*COS(RADIANS(AI1608))))</f>
        <v>#DIV/0!</v>
      </c>
      <c r="AJ1623" s="3" t="e">
        <f>IF(DEGREES(ACOS(SIN(RADIANS(G1623))*SIN(RADIANS(E1618))+COS(RADIANS(G1623))*COS(RADIANS(E1618))*COS(RADIANS(AJ1608))))&gt;90,0,$F$4*$F$5/E1617^2*(SIN(RADIANS(G1623))*SIN(RADIANS(E1618))+COS(RADIANS(G1623))*COS(RADIANS(E1618))*COS(RADIANS(AJ1608))))</f>
        <v>#DIV/0!</v>
      </c>
      <c r="AK1623" s="3">
        <f>IF(DEGREES(ACOS(SIN(RADIANS(G1623))*SIN(RADIANS(E1618))+COS(RADIANS(G1623))*COS(RADIANS(E1618))*COS(RADIANS(AK1608))))&gt;90,0,$F$4*$F$5/E1617^2*(SIN(RADIANS(G1623))*SIN(RADIANS(E1618))+COS(RADIANS(G1623))*COS(RADIANS(E1618))*COS(RADIANS(AK1608))))</f>
        <v>0</v>
      </c>
      <c r="AL1623" s="3">
        <f>IF(DEGREES(ACOS(SIN(RADIANS(G1623))*SIN(RADIANS(E1618))+COS(RADIANS(G1623))*COS(RADIANS(E1618))*COS(RADIANS(AL1608))))&gt;90,0,$F$4*$F$5/E1617^2*(SIN(RADIANS(G1623))*SIN(RADIANS(E1618))+COS(RADIANS(G1623))*COS(RADIANS(E1618))*COS(RADIANS(AL1608))))</f>
        <v>0</v>
      </c>
      <c r="AM1623" s="3">
        <f>IF(DEGREES(ACOS(SIN(RADIANS(G1623))*SIN(RADIANS(E1618))+COS(RADIANS(G1623))*COS(RADIANS(E1618))*COS(RADIANS(AM1608))))&gt;90,0,$F$4*$F$5/E1617^2*(SIN(RADIANS(G1623))*SIN(RADIANS(E1618))+COS(RADIANS(G1623))*COS(RADIANS(E1618))*COS(RADIANS(AM1608))))</f>
        <v>0</v>
      </c>
      <c r="AN1623" s="3">
        <f>IF(DEGREES(ACOS(SIN(RADIANS(G1623))*SIN(RADIANS(E1618))+COS(RADIANS(G1623))*COS(RADIANS(E1618))*COS(RADIANS(AN1608))))&gt;90,0,$F$4*$F$5/E1617^2*(SIN(RADIANS(G1623))*SIN(RADIANS(E1618))+COS(RADIANS(G1623))*COS(RADIANS(E1618))*COS(RADIANS(AN1608))))</f>
        <v>0</v>
      </c>
      <c r="AO1623" s="3">
        <f>IF(DEGREES(ACOS(SIN(RADIANS(G1623))*SIN(RADIANS(E1618))+COS(RADIANS(G1623))*COS(RADIANS(E1618))*COS(RADIANS(AO1608))))&gt;90,0,$F$4*$F$5/E1617^2*(SIN(RADIANS(G1623))*SIN(RADIANS(E1618))+COS(RADIANS(G1623))*COS(RADIANS(E1618))*COS(RADIANS(AO1608))))</f>
        <v>0</v>
      </c>
      <c r="AP1623" s="3">
        <f>IF(DEGREES(ACOS(SIN(RADIANS(G1623))*SIN(RADIANS(E1618))+COS(RADIANS(G1623))*COS(RADIANS(E1618))*COS(RADIANS(AP1608))))&gt;90,0,$F$4*$F$5/E1617^2*(SIN(RADIANS(G1623))*SIN(RADIANS(E1618))+COS(RADIANS(G1623))*COS(RADIANS(E1618))*COS(RADIANS(AP1608))))</f>
        <v>0</v>
      </c>
      <c r="AQ1623" s="3">
        <f>IF(DEGREES(ACOS(SIN(RADIANS(G1623))*SIN(RADIANS(E1618))+COS(RADIANS(G1623))*COS(RADIANS(E1618))*COS(RADIANS(AQ1608))))&gt;90,0,$F$4*$F$5/E1617^2*(SIN(RADIANS(G1623))*SIN(RADIANS(E1618))+COS(RADIANS(G1623))*COS(RADIANS(E1618))*COS(RADIANS(AQ1608))))</f>
        <v>0</v>
      </c>
      <c r="AR1623" s="3">
        <f>IF(DEGREES(ACOS(SIN(RADIANS(G1623))*SIN(RADIANS(E1618))+COS(RADIANS(G1623))*COS(RADIANS(E1618))*COS(RADIANS(AR1608))))&gt;90,0,$F$4*$F$5/E1617^2*(SIN(RADIANS(G1623))*SIN(RADIANS(E1618))+COS(RADIANS(G1623))*COS(RADIANS(E1618))*COS(RADIANS(AR1608))))</f>
        <v>0</v>
      </c>
    </row>
    <row r="1624" spans="2:44" ht="15.75" customHeight="1" x14ac:dyDescent="0.2">
      <c r="G1624" s="3">
        <v>-50</v>
      </c>
      <c r="I1624" s="3">
        <f>IF(DEGREES(ACOS(SIN(RADIANS(G1624))*SIN(RADIANS(E1618))+COS(RADIANS(G1624))*COS(RADIANS(E1618))*COS(RADIANS(I1608))))&gt;90,0,$F$4*$F$5/E1617^2*(SIN(RADIANS(G1624))*SIN(RADIANS(E1618))+COS(RADIANS(G1624))*COS(RADIANS(E1618))*COS(RADIANS(I1608))))</f>
        <v>0</v>
      </c>
      <c r="J1624" s="3">
        <f>IF(DEGREES(ACOS(SIN(RADIANS(G1624))*SIN(RADIANS(E1618))+COS(RADIANS(G1624))*COS(RADIANS(E1618))*COS(RADIANS(J1608))))&gt;90,0,$F$4*$F$5/E1617^2*(SIN(RADIANS(G1624))*SIN(RADIANS(E1618))+COS(RADIANS(G1624))*COS(RADIANS(E1618))*COS(RADIANS(J1608))))</f>
        <v>0</v>
      </c>
      <c r="K1624" s="3">
        <f>IF(DEGREES(ACOS(SIN(RADIANS(G1624))*SIN(RADIANS(E1618))+COS(RADIANS(G1624))*COS(RADIANS(E1618))*COS(RADIANS(K1608))))&gt;90,0,$F$4*$F$5/E1617^2*(SIN(RADIANS(G1624))*SIN(RADIANS(E1618))+COS(RADIANS(G1624))*COS(RADIANS(E1618))*COS(RADIANS(K1608))))</f>
        <v>0</v>
      </c>
      <c r="L1624" s="3">
        <f>IF(DEGREES(ACOS(SIN(RADIANS(G1624))*SIN(RADIANS(E1618))+COS(RADIANS(G1624))*COS(RADIANS(E1618))*COS(RADIANS(L1608))))&gt;90,0,$F$4*$F$5/E1617^2*(SIN(RADIANS(G1624))*SIN(RADIANS(E1618))+COS(RADIANS(G1624))*COS(RADIANS(E1618))*COS(RADIANS(L1608))))</f>
        <v>0</v>
      </c>
      <c r="M1624" s="3">
        <f>IF(DEGREES(ACOS(SIN(RADIANS(G1624))*SIN(RADIANS(E1618))+COS(RADIANS(G1624))*COS(RADIANS(E1618))*COS(RADIANS(M1608))))&gt;90,0,$F$4*$F$5/E1617^2*(SIN(RADIANS(G1624))*SIN(RADIANS(E1618))+COS(RADIANS(G1624))*COS(RADIANS(E1618))*COS(RADIANS(M1608))))</f>
        <v>0</v>
      </c>
      <c r="N1624" s="3">
        <f>IF(DEGREES(ACOS(SIN(RADIANS(G1624))*SIN(RADIANS(E1618))+COS(RADIANS(G1624))*COS(RADIANS(E1618))*COS(RADIANS(N1608))))&gt;90,0,$F$4*$F$5/E1617^2*(SIN(RADIANS(G1624))*SIN(RADIANS(E1618))+COS(RADIANS(G1624))*COS(RADIANS(E1618))*COS(RADIANS(N1608))))</f>
        <v>0</v>
      </c>
      <c r="O1624" s="3">
        <f>IF(DEGREES(ACOS(SIN(RADIANS(G1624))*SIN(RADIANS(E1618))+COS(RADIANS(G1624))*COS(RADIANS(E1618))*COS(RADIANS(O1608))))&gt;90,0,$F$4*$F$5/E1617^2*(SIN(RADIANS(G1624))*SIN(RADIANS(E1618))+COS(RADIANS(G1624))*COS(RADIANS(E1618))*COS(RADIANS(O1608))))</f>
        <v>0</v>
      </c>
      <c r="P1624" s="3">
        <f>IF(DEGREES(ACOS(SIN(RADIANS(G1624))*SIN(RADIANS(E1618))+COS(RADIANS(G1624))*COS(RADIANS(E1618))*COS(RADIANS(P1608))))&gt;90,0,$F$4*$F$5/E1617^2*(SIN(RADIANS(G1624))*SIN(RADIANS(E1618))+COS(RADIANS(G1624))*COS(RADIANS(E1618))*COS(RADIANS(P1608))))</f>
        <v>0</v>
      </c>
      <c r="Q1624" s="3">
        <f>IF(DEGREES(ACOS(SIN(RADIANS(G1624))*SIN(RADIANS(E1618))+COS(RADIANS(G1624))*COS(RADIANS(E1618))*COS(RADIANS(Q1608))))&gt;90,0,$F$4*$F$5/E1617^2*(SIN(RADIANS(G1624))*SIN(RADIANS(E1618))+COS(RADIANS(G1624))*COS(RADIANS(E1618))*COS(RADIANS(Q1608))))</f>
        <v>0</v>
      </c>
      <c r="R1624" s="3" t="e">
        <f>IF(DEGREES(ACOS(SIN(RADIANS(G1624))*SIN(RADIANS(E1618))+COS(RADIANS(G1624))*COS(RADIANS(E1618))*COS(RADIANS(R1608))))&gt;90,0,$F$4*$F$5/E1617^2*(SIN(RADIANS(G1624))*SIN(RADIANS(E1618))+COS(RADIANS(G1624))*COS(RADIANS(E1618))*COS(RADIANS(R1608))))</f>
        <v>#DIV/0!</v>
      </c>
      <c r="S1624" s="3" t="e">
        <f>IF(DEGREES(ACOS(SIN(RADIANS(G1624))*SIN(RADIANS(E1618))+COS(RADIANS(G1624))*COS(RADIANS(E1618))*COS(RADIANS(S1608))))&gt;90,0,$F$4*$F$5/E1617^2*(SIN(RADIANS(G1624))*SIN(RADIANS(E1618))+COS(RADIANS(G1624))*COS(RADIANS(E1618))*COS(RADIANS(S1608))))</f>
        <v>#DIV/0!</v>
      </c>
      <c r="T1624" s="3" t="e">
        <f>IF(DEGREES(ACOS(SIN(RADIANS(G1624))*SIN(RADIANS(E1618))+COS(RADIANS(G1624))*COS(RADIANS(E1618))*COS(RADIANS(T1608))))&gt;90,0,$F$4*$F$5/E1617^2*(SIN(RADIANS(G1624))*SIN(RADIANS(E1618))+COS(RADIANS(G1624))*COS(RADIANS(E1618))*COS(RADIANS(T1608))))</f>
        <v>#DIV/0!</v>
      </c>
      <c r="U1624" s="3" t="e">
        <f>IF(DEGREES(ACOS(SIN(RADIANS(G1624))*SIN(RADIANS(E1618))+COS(RADIANS(G1624))*COS(RADIANS(E1618))*COS(RADIANS(U1608))))&gt;90,0,$F$4*$F$5/E1617^2*(SIN(RADIANS(G1624))*SIN(RADIANS(E1618))+COS(RADIANS(G1624))*COS(RADIANS(E1618))*COS(RADIANS(U1608))))</f>
        <v>#DIV/0!</v>
      </c>
      <c r="V1624" s="3" t="e">
        <f>IF(DEGREES(ACOS(SIN(RADIANS(G1624))*SIN(RADIANS(E1618))+COS(RADIANS(G1624))*COS(RADIANS(E1618))*COS(RADIANS(V1608))))&gt;90,0,$F$4*$F$5/E1617^2*(SIN(RADIANS(G1624))*SIN(RADIANS(E1618))+COS(RADIANS(G1624))*COS(RADIANS(E1618))*COS(RADIANS(V1608))))</f>
        <v>#DIV/0!</v>
      </c>
      <c r="W1624" s="3" t="e">
        <f>IF(DEGREES(ACOS(SIN(RADIANS(G1624))*SIN(RADIANS(E1618))+COS(RADIANS(G1624))*COS(RADIANS(E1618))*COS(RADIANS(W1608))))&gt;90,0,$F$4*$F$5/E1617^2*(SIN(RADIANS(G1624))*SIN(RADIANS(E1618))+COS(RADIANS(G1624))*COS(RADIANS(E1618))*COS(RADIANS(W1608))))</f>
        <v>#DIV/0!</v>
      </c>
      <c r="X1624" s="3" t="e">
        <f>IF(DEGREES(ACOS(SIN(RADIANS(G1624))*SIN(RADIANS(E1618))+COS(RADIANS(G1624))*COS(RADIANS(E1618))*COS(RADIANS(X1608))))&gt;90,0,$F$4*$F$5/E1617^2*(SIN(RADIANS(G1624))*SIN(RADIANS(E1618))+COS(RADIANS(G1624))*COS(RADIANS(E1618))*COS(RADIANS(X1608))))</f>
        <v>#DIV/0!</v>
      </c>
      <c r="Y1624" s="3" t="e">
        <f>IF(DEGREES(ACOS(SIN(RADIANS(G1624))*SIN(RADIANS(E1618))+COS(RADIANS(G1624))*COS(RADIANS(E1618))*COS(RADIANS(Y1608))))&gt;90,0,$F$4*$F$5/E1617^2*(SIN(RADIANS(G1624))*SIN(RADIANS(E1618))+COS(RADIANS(G1624))*COS(RADIANS(E1618))*COS(RADIANS(Y1608))))</f>
        <v>#DIV/0!</v>
      </c>
      <c r="Z1624" s="3" t="e">
        <f>IF(DEGREES(ACOS(SIN(RADIANS(G1624))*SIN(RADIANS(E1618))+COS(RADIANS(G1624))*COS(RADIANS(E1618))*COS(RADIANS(Z1608))))&gt;90,0,$F$4*$F$5/E1617^2*(SIN(RADIANS(G1624))*SIN(RADIANS(E1618))+COS(RADIANS(G1624))*COS(RADIANS(E1618))*COS(RADIANS(Z1608))))</f>
        <v>#DIV/0!</v>
      </c>
      <c r="AA1624" s="3" t="e">
        <f>IF(DEGREES(ACOS(SIN(RADIANS(G1624))*SIN(RADIANS(E1618))+COS(RADIANS(G1624))*COS(RADIANS(E1618))*COS(RADIANS(AA1608))))&gt;90,0,$F$4*$F$5/E1617^2*(SIN(RADIANS(G1624))*SIN(RADIANS(E1618))+COS(RADIANS(G1624))*COS(RADIANS(E1618))*COS(RADIANS(AA1608))))</f>
        <v>#DIV/0!</v>
      </c>
      <c r="AB1624" s="3" t="e">
        <f>IF(DEGREES(ACOS(SIN(RADIANS(G1624))*SIN(RADIANS(E1618))+COS(RADIANS(G1624))*COS(RADIANS(E1618))*COS(RADIANS(AB1608))))&gt;90,0,$F$4*$F$5/E1617^2*(SIN(RADIANS(G1624))*SIN(RADIANS(E1618))+COS(RADIANS(G1624))*COS(RADIANS(E1618))*COS(RADIANS(AB1608))))</f>
        <v>#DIV/0!</v>
      </c>
      <c r="AC1624" s="3" t="e">
        <f>IF(DEGREES(ACOS(SIN(RADIANS(G1624))*SIN(RADIANS(E1618))+COS(RADIANS(G1624))*COS(RADIANS(E1618))*COS(RADIANS(AC1608))))&gt;90,0,$F$4*$F$5/E1617^2*(SIN(RADIANS(G1624))*SIN(RADIANS(E1618))+COS(RADIANS(G1624))*COS(RADIANS(E1618))*COS(RADIANS(AC1608))))</f>
        <v>#DIV/0!</v>
      </c>
      <c r="AD1624" s="3" t="e">
        <f>IF(DEGREES(ACOS(SIN(RADIANS(G1624))*SIN(RADIANS(E1618))+COS(RADIANS(G1624))*COS(RADIANS(E1618))*COS(RADIANS(AD1608))))&gt;90,0,$F$4*$F$5/E1617^2*(SIN(RADIANS(G1624))*SIN(RADIANS(E1618))+COS(RADIANS(G1624))*COS(RADIANS(E1618))*COS(RADIANS(AD1608))))</f>
        <v>#DIV/0!</v>
      </c>
      <c r="AE1624" s="3" t="e">
        <f>IF(DEGREES(ACOS(SIN(RADIANS(G1624))*SIN(RADIANS(E1618))+COS(RADIANS(G1624))*COS(RADIANS(E1618))*COS(RADIANS(AE1608))))&gt;90,0,$F$4*$F$5/E1617^2*(SIN(RADIANS(G1624))*SIN(RADIANS(E1618))+COS(RADIANS(G1624))*COS(RADIANS(E1618))*COS(RADIANS(AE1608))))</f>
        <v>#DIV/0!</v>
      </c>
      <c r="AF1624" s="3" t="e">
        <f>IF(DEGREES(ACOS(SIN(RADIANS(G1624))*SIN(RADIANS(E1618))+COS(RADIANS(G1624))*COS(RADIANS(E1618))*COS(RADIANS(AF1608))))&gt;90,0,$F$4*$F$5/E1617^2*(SIN(RADIANS(G1624))*SIN(RADIANS(E1618))+COS(RADIANS(G1624))*COS(RADIANS(E1618))*COS(RADIANS(AF1608))))</f>
        <v>#DIV/0!</v>
      </c>
      <c r="AG1624" s="3" t="e">
        <f>IF(DEGREES(ACOS(SIN(RADIANS(G1624))*SIN(RADIANS(E1618))+COS(RADIANS(G1624))*COS(RADIANS(E1618))*COS(RADIANS(AG1608))))&gt;90,0,$F$4*$F$5/E1617^2*(SIN(RADIANS(G1624))*SIN(RADIANS(E1618))+COS(RADIANS(G1624))*COS(RADIANS(E1618))*COS(RADIANS(AG1608))))</f>
        <v>#DIV/0!</v>
      </c>
      <c r="AH1624" s="3" t="e">
        <f>IF(DEGREES(ACOS(SIN(RADIANS(G1624))*SIN(RADIANS(E1618))+COS(RADIANS(G1624))*COS(RADIANS(E1618))*COS(RADIANS(AH1608))))&gt;90,0,$F$4*$F$5/E1617^2*(SIN(RADIANS(G1624))*SIN(RADIANS(E1618))+COS(RADIANS(G1624))*COS(RADIANS(E1618))*COS(RADIANS(AH1608))))</f>
        <v>#DIV/0!</v>
      </c>
      <c r="AI1624" s="3" t="e">
        <f>IF(DEGREES(ACOS(SIN(RADIANS(G1624))*SIN(RADIANS(E1618))+COS(RADIANS(G1624))*COS(RADIANS(E1618))*COS(RADIANS(AI1608))))&gt;90,0,$F$4*$F$5/E1617^2*(SIN(RADIANS(G1624))*SIN(RADIANS(E1618))+COS(RADIANS(G1624))*COS(RADIANS(E1618))*COS(RADIANS(AI1608))))</f>
        <v>#DIV/0!</v>
      </c>
      <c r="AJ1624" s="3" t="e">
        <f>IF(DEGREES(ACOS(SIN(RADIANS(G1624))*SIN(RADIANS(E1618))+COS(RADIANS(G1624))*COS(RADIANS(E1618))*COS(RADIANS(AJ1608))))&gt;90,0,$F$4*$F$5/E1617^2*(SIN(RADIANS(G1624))*SIN(RADIANS(E1618))+COS(RADIANS(G1624))*COS(RADIANS(E1618))*COS(RADIANS(AJ1608))))</f>
        <v>#DIV/0!</v>
      </c>
      <c r="AK1624" s="3">
        <f>IF(DEGREES(ACOS(SIN(RADIANS(G1624))*SIN(RADIANS(E1618))+COS(RADIANS(G1624))*COS(RADIANS(E1618))*COS(RADIANS(AK1608))))&gt;90,0,$F$4*$F$5/E1617^2*(SIN(RADIANS(G1624))*SIN(RADIANS(E1618))+COS(RADIANS(G1624))*COS(RADIANS(E1618))*COS(RADIANS(AK1608))))</f>
        <v>0</v>
      </c>
      <c r="AL1624" s="3">
        <f>IF(DEGREES(ACOS(SIN(RADIANS(G1624))*SIN(RADIANS(E1618))+COS(RADIANS(G1624))*COS(RADIANS(E1618))*COS(RADIANS(AL1608))))&gt;90,0,$F$4*$F$5/E1617^2*(SIN(RADIANS(G1624))*SIN(RADIANS(E1618))+COS(RADIANS(G1624))*COS(RADIANS(E1618))*COS(RADIANS(AL1608))))</f>
        <v>0</v>
      </c>
      <c r="AM1624" s="3">
        <f>IF(DEGREES(ACOS(SIN(RADIANS(G1624))*SIN(RADIANS(E1618))+COS(RADIANS(G1624))*COS(RADIANS(E1618))*COS(RADIANS(AM1608))))&gt;90,0,$F$4*$F$5/E1617^2*(SIN(RADIANS(G1624))*SIN(RADIANS(E1618))+COS(RADIANS(G1624))*COS(RADIANS(E1618))*COS(RADIANS(AM1608))))</f>
        <v>0</v>
      </c>
      <c r="AN1624" s="3">
        <f>IF(DEGREES(ACOS(SIN(RADIANS(G1624))*SIN(RADIANS(E1618))+COS(RADIANS(G1624))*COS(RADIANS(E1618))*COS(RADIANS(AN1608))))&gt;90,0,$F$4*$F$5/E1617^2*(SIN(RADIANS(G1624))*SIN(RADIANS(E1618))+COS(RADIANS(G1624))*COS(RADIANS(E1618))*COS(RADIANS(AN1608))))</f>
        <v>0</v>
      </c>
      <c r="AO1624" s="3">
        <f>IF(DEGREES(ACOS(SIN(RADIANS(G1624))*SIN(RADIANS(E1618))+COS(RADIANS(G1624))*COS(RADIANS(E1618))*COS(RADIANS(AO1608))))&gt;90,0,$F$4*$F$5/E1617^2*(SIN(RADIANS(G1624))*SIN(RADIANS(E1618))+COS(RADIANS(G1624))*COS(RADIANS(E1618))*COS(RADIANS(AO1608))))</f>
        <v>0</v>
      </c>
      <c r="AP1624" s="3">
        <f>IF(DEGREES(ACOS(SIN(RADIANS(G1624))*SIN(RADIANS(E1618))+COS(RADIANS(G1624))*COS(RADIANS(E1618))*COS(RADIANS(AP1608))))&gt;90,0,$F$4*$F$5/E1617^2*(SIN(RADIANS(G1624))*SIN(RADIANS(E1618))+COS(RADIANS(G1624))*COS(RADIANS(E1618))*COS(RADIANS(AP1608))))</f>
        <v>0</v>
      </c>
      <c r="AQ1624" s="3">
        <f>IF(DEGREES(ACOS(SIN(RADIANS(G1624))*SIN(RADIANS(E1618))+COS(RADIANS(G1624))*COS(RADIANS(E1618))*COS(RADIANS(AQ1608))))&gt;90,0,$F$4*$F$5/E1617^2*(SIN(RADIANS(G1624))*SIN(RADIANS(E1618))+COS(RADIANS(G1624))*COS(RADIANS(E1618))*COS(RADIANS(AQ1608))))</f>
        <v>0</v>
      </c>
      <c r="AR1624" s="3">
        <f>IF(DEGREES(ACOS(SIN(RADIANS(G1624))*SIN(RADIANS(E1618))+COS(RADIANS(G1624))*COS(RADIANS(E1618))*COS(RADIANS(AR1608))))&gt;90,0,$F$4*$F$5/E1617^2*(SIN(RADIANS(G1624))*SIN(RADIANS(E1618))+COS(RADIANS(G1624))*COS(RADIANS(E1618))*COS(RADIANS(AR1608))))</f>
        <v>0</v>
      </c>
    </row>
    <row r="1625" spans="2:44" ht="15.75" customHeight="1" x14ac:dyDescent="0.2">
      <c r="G1625" s="3">
        <v>-60</v>
      </c>
      <c r="I1625" s="3">
        <f>IF(DEGREES(ACOS(SIN(RADIANS(G1625))*SIN(RADIANS(E1618))+COS(RADIANS(G1625))*COS(RADIANS(E1618))*COS(RADIANS(I1608))))&gt;90,0,$F$4*$F$5/E1617^2*(SIN(RADIANS(G1625))*SIN(RADIANS(E1618))+COS(RADIANS(G1625))*COS(RADIANS(E1618))*COS(RADIANS(I1608))))</f>
        <v>0</v>
      </c>
      <c r="J1625" s="3">
        <f>IF(DEGREES(ACOS(SIN(RADIANS(G1625))*SIN(RADIANS(E1618))+COS(RADIANS(G1625))*COS(RADIANS(E1618))*COS(RADIANS(J1608))))&gt;90,0,$F$4*$F$5/E1617^2*(SIN(RADIANS(G1625))*SIN(RADIANS(E1618))+COS(RADIANS(G1625))*COS(RADIANS(E1618))*COS(RADIANS(J1608))))</f>
        <v>0</v>
      </c>
      <c r="K1625" s="3">
        <f>IF(DEGREES(ACOS(SIN(RADIANS(G1625))*SIN(RADIANS(E1618))+COS(RADIANS(G1625))*COS(RADIANS(E1618))*COS(RADIANS(K1608))))&gt;90,0,$F$4*$F$5/E1617^2*(SIN(RADIANS(G1625))*SIN(RADIANS(E1618))+COS(RADIANS(G1625))*COS(RADIANS(E1618))*COS(RADIANS(K1608))))</f>
        <v>0</v>
      </c>
      <c r="L1625" s="3">
        <f>IF(DEGREES(ACOS(SIN(RADIANS(G1625))*SIN(RADIANS(E1618))+COS(RADIANS(G1625))*COS(RADIANS(E1618))*COS(RADIANS(L1608))))&gt;90,0,$F$4*$F$5/E1617^2*(SIN(RADIANS(G1625))*SIN(RADIANS(E1618))+COS(RADIANS(G1625))*COS(RADIANS(E1618))*COS(RADIANS(L1608))))</f>
        <v>0</v>
      </c>
      <c r="M1625" s="3">
        <f>IF(DEGREES(ACOS(SIN(RADIANS(G1625))*SIN(RADIANS(E1618))+COS(RADIANS(G1625))*COS(RADIANS(E1618))*COS(RADIANS(M1608))))&gt;90,0,$F$4*$F$5/E1617^2*(SIN(RADIANS(G1625))*SIN(RADIANS(E1618))+COS(RADIANS(G1625))*COS(RADIANS(E1618))*COS(RADIANS(M1608))))</f>
        <v>0</v>
      </c>
      <c r="N1625" s="3">
        <f>IF(DEGREES(ACOS(SIN(RADIANS(G1625))*SIN(RADIANS(E1618))+COS(RADIANS(G1625))*COS(RADIANS(E1618))*COS(RADIANS(N1608))))&gt;90,0,$F$4*$F$5/E1617^2*(SIN(RADIANS(G1625))*SIN(RADIANS(E1618))+COS(RADIANS(G1625))*COS(RADIANS(E1618))*COS(RADIANS(N1608))))</f>
        <v>0</v>
      </c>
      <c r="O1625" s="3">
        <f>IF(DEGREES(ACOS(SIN(RADIANS(G1625))*SIN(RADIANS(E1618))+COS(RADIANS(G1625))*COS(RADIANS(E1618))*COS(RADIANS(O1608))))&gt;90,0,$F$4*$F$5/E1617^2*(SIN(RADIANS(G1625))*SIN(RADIANS(E1618))+COS(RADIANS(G1625))*COS(RADIANS(E1618))*COS(RADIANS(O1608))))</f>
        <v>0</v>
      </c>
      <c r="P1625" s="3">
        <f>IF(DEGREES(ACOS(SIN(RADIANS(G1625))*SIN(RADIANS(E1618))+COS(RADIANS(G1625))*COS(RADIANS(E1618))*COS(RADIANS(P1608))))&gt;90,0,$F$4*$F$5/E1617^2*(SIN(RADIANS(G1625))*SIN(RADIANS(E1618))+COS(RADIANS(G1625))*COS(RADIANS(E1618))*COS(RADIANS(P1608))))</f>
        <v>0</v>
      </c>
      <c r="Q1625" s="3">
        <f>IF(DEGREES(ACOS(SIN(RADIANS(G1625))*SIN(RADIANS(E1618))+COS(RADIANS(G1625))*COS(RADIANS(E1618))*COS(RADIANS(Q1608))))&gt;90,0,$F$4*$F$5/E1617^2*(SIN(RADIANS(G1625))*SIN(RADIANS(E1618))+COS(RADIANS(G1625))*COS(RADIANS(E1618))*COS(RADIANS(Q1608))))</f>
        <v>0</v>
      </c>
      <c r="R1625" s="3" t="e">
        <f>IF(DEGREES(ACOS(SIN(RADIANS(G1625))*SIN(RADIANS(E1618))+COS(RADIANS(G1625))*COS(RADIANS(E1618))*COS(RADIANS(R1608))))&gt;90,0,$F$4*$F$5/E1617^2*(SIN(RADIANS(G1625))*SIN(RADIANS(E1618))+COS(RADIANS(G1625))*COS(RADIANS(E1618))*COS(RADIANS(R1608))))</f>
        <v>#DIV/0!</v>
      </c>
      <c r="S1625" s="3" t="e">
        <f>IF(DEGREES(ACOS(SIN(RADIANS(G1625))*SIN(RADIANS(E1618))+COS(RADIANS(G1625))*COS(RADIANS(E1618))*COS(RADIANS(S1608))))&gt;90,0,$F$4*$F$5/E1617^2*(SIN(RADIANS(G1625))*SIN(RADIANS(E1618))+COS(RADIANS(G1625))*COS(RADIANS(E1618))*COS(RADIANS(S1608))))</f>
        <v>#DIV/0!</v>
      </c>
      <c r="T1625" s="3" t="e">
        <f>IF(DEGREES(ACOS(SIN(RADIANS(G1625))*SIN(RADIANS(E1618))+COS(RADIANS(G1625))*COS(RADIANS(E1618))*COS(RADIANS(T1608))))&gt;90,0,$F$4*$F$5/E1617^2*(SIN(RADIANS(G1625))*SIN(RADIANS(E1618))+COS(RADIANS(G1625))*COS(RADIANS(E1618))*COS(RADIANS(T1608))))</f>
        <v>#DIV/0!</v>
      </c>
      <c r="U1625" s="3" t="e">
        <f>IF(DEGREES(ACOS(SIN(RADIANS(G1625))*SIN(RADIANS(E1618))+COS(RADIANS(G1625))*COS(RADIANS(E1618))*COS(RADIANS(U1608))))&gt;90,0,$F$4*$F$5/E1617^2*(SIN(RADIANS(G1625))*SIN(RADIANS(E1618))+COS(RADIANS(G1625))*COS(RADIANS(E1618))*COS(RADIANS(U1608))))</f>
        <v>#DIV/0!</v>
      </c>
      <c r="V1625" s="3" t="e">
        <f>IF(DEGREES(ACOS(SIN(RADIANS(G1625))*SIN(RADIANS(E1618))+COS(RADIANS(G1625))*COS(RADIANS(E1618))*COS(RADIANS(V1608))))&gt;90,0,$F$4*$F$5/E1617^2*(SIN(RADIANS(G1625))*SIN(RADIANS(E1618))+COS(RADIANS(G1625))*COS(RADIANS(E1618))*COS(RADIANS(V1608))))</f>
        <v>#DIV/0!</v>
      </c>
      <c r="W1625" s="3" t="e">
        <f>IF(DEGREES(ACOS(SIN(RADIANS(G1625))*SIN(RADIANS(E1618))+COS(RADIANS(G1625))*COS(RADIANS(E1618))*COS(RADIANS(W1608))))&gt;90,0,$F$4*$F$5/E1617^2*(SIN(RADIANS(G1625))*SIN(RADIANS(E1618))+COS(RADIANS(G1625))*COS(RADIANS(E1618))*COS(RADIANS(W1608))))</f>
        <v>#DIV/0!</v>
      </c>
      <c r="X1625" s="3" t="e">
        <f>IF(DEGREES(ACOS(SIN(RADIANS(G1625))*SIN(RADIANS(E1618))+COS(RADIANS(G1625))*COS(RADIANS(E1618))*COS(RADIANS(X1608))))&gt;90,0,$F$4*$F$5/E1617^2*(SIN(RADIANS(G1625))*SIN(RADIANS(E1618))+COS(RADIANS(G1625))*COS(RADIANS(E1618))*COS(RADIANS(X1608))))</f>
        <v>#DIV/0!</v>
      </c>
      <c r="Y1625" s="3" t="e">
        <f>IF(DEGREES(ACOS(SIN(RADIANS(G1625))*SIN(RADIANS(E1618))+COS(RADIANS(G1625))*COS(RADIANS(E1618))*COS(RADIANS(Y1608))))&gt;90,0,$F$4*$F$5/E1617^2*(SIN(RADIANS(G1625))*SIN(RADIANS(E1618))+COS(RADIANS(G1625))*COS(RADIANS(E1618))*COS(RADIANS(Y1608))))</f>
        <v>#DIV/0!</v>
      </c>
      <c r="Z1625" s="3" t="e">
        <f>IF(DEGREES(ACOS(SIN(RADIANS(G1625))*SIN(RADIANS(E1618))+COS(RADIANS(G1625))*COS(RADIANS(E1618))*COS(RADIANS(Z1608))))&gt;90,0,$F$4*$F$5/E1617^2*(SIN(RADIANS(G1625))*SIN(RADIANS(E1618))+COS(RADIANS(G1625))*COS(RADIANS(E1618))*COS(RADIANS(Z1608))))</f>
        <v>#DIV/0!</v>
      </c>
      <c r="AA1625" s="3" t="e">
        <f>IF(DEGREES(ACOS(SIN(RADIANS(G1625))*SIN(RADIANS(E1618))+COS(RADIANS(G1625))*COS(RADIANS(E1618))*COS(RADIANS(AA1608))))&gt;90,0,$F$4*$F$5/E1617^2*(SIN(RADIANS(G1625))*SIN(RADIANS(E1618))+COS(RADIANS(G1625))*COS(RADIANS(E1618))*COS(RADIANS(AA1608))))</f>
        <v>#DIV/0!</v>
      </c>
      <c r="AB1625" s="3" t="e">
        <f>IF(DEGREES(ACOS(SIN(RADIANS(G1625))*SIN(RADIANS(E1618))+COS(RADIANS(G1625))*COS(RADIANS(E1618))*COS(RADIANS(AB1608))))&gt;90,0,$F$4*$F$5/E1617^2*(SIN(RADIANS(G1625))*SIN(RADIANS(E1618))+COS(RADIANS(G1625))*COS(RADIANS(E1618))*COS(RADIANS(AB1608))))</f>
        <v>#DIV/0!</v>
      </c>
      <c r="AC1625" s="3" t="e">
        <f>IF(DEGREES(ACOS(SIN(RADIANS(G1625))*SIN(RADIANS(E1618))+COS(RADIANS(G1625))*COS(RADIANS(E1618))*COS(RADIANS(AC1608))))&gt;90,0,$F$4*$F$5/E1617^2*(SIN(RADIANS(G1625))*SIN(RADIANS(E1618))+COS(RADIANS(G1625))*COS(RADIANS(E1618))*COS(RADIANS(AC1608))))</f>
        <v>#DIV/0!</v>
      </c>
      <c r="AD1625" s="3" t="e">
        <f>IF(DEGREES(ACOS(SIN(RADIANS(G1625))*SIN(RADIANS(E1618))+COS(RADIANS(G1625))*COS(RADIANS(E1618))*COS(RADIANS(AD1608))))&gt;90,0,$F$4*$F$5/E1617^2*(SIN(RADIANS(G1625))*SIN(RADIANS(E1618))+COS(RADIANS(G1625))*COS(RADIANS(E1618))*COS(RADIANS(AD1608))))</f>
        <v>#DIV/0!</v>
      </c>
      <c r="AE1625" s="3" t="e">
        <f>IF(DEGREES(ACOS(SIN(RADIANS(G1625))*SIN(RADIANS(E1618))+COS(RADIANS(G1625))*COS(RADIANS(E1618))*COS(RADIANS(AE1608))))&gt;90,0,$F$4*$F$5/E1617^2*(SIN(RADIANS(G1625))*SIN(RADIANS(E1618))+COS(RADIANS(G1625))*COS(RADIANS(E1618))*COS(RADIANS(AE1608))))</f>
        <v>#DIV/0!</v>
      </c>
      <c r="AF1625" s="3" t="e">
        <f>IF(DEGREES(ACOS(SIN(RADIANS(G1625))*SIN(RADIANS(E1618))+COS(RADIANS(G1625))*COS(RADIANS(E1618))*COS(RADIANS(AF1608))))&gt;90,0,$F$4*$F$5/E1617^2*(SIN(RADIANS(G1625))*SIN(RADIANS(E1618))+COS(RADIANS(G1625))*COS(RADIANS(E1618))*COS(RADIANS(AF1608))))</f>
        <v>#DIV/0!</v>
      </c>
      <c r="AG1625" s="3" t="e">
        <f>IF(DEGREES(ACOS(SIN(RADIANS(G1625))*SIN(RADIANS(E1618))+COS(RADIANS(G1625))*COS(RADIANS(E1618))*COS(RADIANS(AG1608))))&gt;90,0,$F$4*$F$5/E1617^2*(SIN(RADIANS(G1625))*SIN(RADIANS(E1618))+COS(RADIANS(G1625))*COS(RADIANS(E1618))*COS(RADIANS(AG1608))))</f>
        <v>#DIV/0!</v>
      </c>
      <c r="AH1625" s="3" t="e">
        <f>IF(DEGREES(ACOS(SIN(RADIANS(G1625))*SIN(RADIANS(E1618))+COS(RADIANS(G1625))*COS(RADIANS(E1618))*COS(RADIANS(AH1608))))&gt;90,0,$F$4*$F$5/E1617^2*(SIN(RADIANS(G1625))*SIN(RADIANS(E1618))+COS(RADIANS(G1625))*COS(RADIANS(E1618))*COS(RADIANS(AH1608))))</f>
        <v>#DIV/0!</v>
      </c>
      <c r="AI1625" s="3" t="e">
        <f>IF(DEGREES(ACOS(SIN(RADIANS(G1625))*SIN(RADIANS(E1618))+COS(RADIANS(G1625))*COS(RADIANS(E1618))*COS(RADIANS(AI1608))))&gt;90,0,$F$4*$F$5/E1617^2*(SIN(RADIANS(G1625))*SIN(RADIANS(E1618))+COS(RADIANS(G1625))*COS(RADIANS(E1618))*COS(RADIANS(AI1608))))</f>
        <v>#DIV/0!</v>
      </c>
      <c r="AJ1625" s="3" t="e">
        <f>IF(DEGREES(ACOS(SIN(RADIANS(G1625))*SIN(RADIANS(E1618))+COS(RADIANS(G1625))*COS(RADIANS(E1618))*COS(RADIANS(AJ1608))))&gt;90,0,$F$4*$F$5/E1617^2*(SIN(RADIANS(G1625))*SIN(RADIANS(E1618))+COS(RADIANS(G1625))*COS(RADIANS(E1618))*COS(RADIANS(AJ1608))))</f>
        <v>#DIV/0!</v>
      </c>
      <c r="AK1625" s="3">
        <f>IF(DEGREES(ACOS(SIN(RADIANS(G1625))*SIN(RADIANS(E1618))+COS(RADIANS(G1625))*COS(RADIANS(E1618))*COS(RADIANS(AK1608))))&gt;90,0,$F$4*$F$5/E1617^2*(SIN(RADIANS(G1625))*SIN(RADIANS(E1618))+COS(RADIANS(G1625))*COS(RADIANS(E1618))*COS(RADIANS(AK1608))))</f>
        <v>0</v>
      </c>
      <c r="AL1625" s="3">
        <f>IF(DEGREES(ACOS(SIN(RADIANS(G1625))*SIN(RADIANS(E1618))+COS(RADIANS(G1625))*COS(RADIANS(E1618))*COS(RADIANS(AL1608))))&gt;90,0,$F$4*$F$5/E1617^2*(SIN(RADIANS(G1625))*SIN(RADIANS(E1618))+COS(RADIANS(G1625))*COS(RADIANS(E1618))*COS(RADIANS(AL1608))))</f>
        <v>0</v>
      </c>
      <c r="AM1625" s="3">
        <f>IF(DEGREES(ACOS(SIN(RADIANS(G1625))*SIN(RADIANS(E1618))+COS(RADIANS(G1625))*COS(RADIANS(E1618))*COS(RADIANS(AM1608))))&gt;90,0,$F$4*$F$5/E1617^2*(SIN(RADIANS(G1625))*SIN(RADIANS(E1618))+COS(RADIANS(G1625))*COS(RADIANS(E1618))*COS(RADIANS(AM1608))))</f>
        <v>0</v>
      </c>
      <c r="AN1625" s="3">
        <f>IF(DEGREES(ACOS(SIN(RADIANS(G1625))*SIN(RADIANS(E1618))+COS(RADIANS(G1625))*COS(RADIANS(E1618))*COS(RADIANS(AN1608))))&gt;90,0,$F$4*$F$5/E1617^2*(SIN(RADIANS(G1625))*SIN(RADIANS(E1618))+COS(RADIANS(G1625))*COS(RADIANS(E1618))*COS(RADIANS(AN1608))))</f>
        <v>0</v>
      </c>
      <c r="AO1625" s="3">
        <f>IF(DEGREES(ACOS(SIN(RADIANS(G1625))*SIN(RADIANS(E1618))+COS(RADIANS(G1625))*COS(RADIANS(E1618))*COS(RADIANS(AO1608))))&gt;90,0,$F$4*$F$5/E1617^2*(SIN(RADIANS(G1625))*SIN(RADIANS(E1618))+COS(RADIANS(G1625))*COS(RADIANS(E1618))*COS(RADIANS(AO1608))))</f>
        <v>0</v>
      </c>
      <c r="AP1625" s="3">
        <f>IF(DEGREES(ACOS(SIN(RADIANS(G1625))*SIN(RADIANS(E1618))+COS(RADIANS(G1625))*COS(RADIANS(E1618))*COS(RADIANS(AP1608))))&gt;90,0,$F$4*$F$5/E1617^2*(SIN(RADIANS(G1625))*SIN(RADIANS(E1618))+COS(RADIANS(G1625))*COS(RADIANS(E1618))*COS(RADIANS(AP1608))))</f>
        <v>0</v>
      </c>
      <c r="AQ1625" s="3">
        <f>IF(DEGREES(ACOS(SIN(RADIANS(G1625))*SIN(RADIANS(E1618))+COS(RADIANS(G1625))*COS(RADIANS(E1618))*COS(RADIANS(AQ1608))))&gt;90,0,$F$4*$F$5/E1617^2*(SIN(RADIANS(G1625))*SIN(RADIANS(E1618))+COS(RADIANS(G1625))*COS(RADIANS(E1618))*COS(RADIANS(AQ1608))))</f>
        <v>0</v>
      </c>
      <c r="AR1625" s="3">
        <f>IF(DEGREES(ACOS(SIN(RADIANS(G1625))*SIN(RADIANS(E1618))+COS(RADIANS(G1625))*COS(RADIANS(E1618))*COS(RADIANS(AR1608))))&gt;90,0,$F$4*$F$5/E1617^2*(SIN(RADIANS(G1625))*SIN(RADIANS(E1618))+COS(RADIANS(G1625))*COS(RADIANS(E1618))*COS(RADIANS(AR1608))))</f>
        <v>0</v>
      </c>
    </row>
    <row r="1626" spans="2:44" ht="15.75" customHeight="1" x14ac:dyDescent="0.2">
      <c r="G1626" s="3">
        <v>-70</v>
      </c>
      <c r="I1626" s="3">
        <f>IF(DEGREES(ACOS(SIN(RADIANS(G1626))*SIN(RADIANS(E1618))+COS(RADIANS(G1626))*COS(RADIANS(E1618))*COS(RADIANS(I1608))))&gt;90,0,$F$4*$F$5/E1617^2*(SIN(RADIANS(G1626))*SIN(RADIANS(E1618))+COS(RADIANS(G1626))*COS(RADIANS(E1618))*COS(RADIANS(I1608))))</f>
        <v>0</v>
      </c>
      <c r="J1626" s="3">
        <f>IF(DEGREES(ACOS(SIN(RADIANS(G1626))*SIN(RADIANS(E1618))+COS(RADIANS(G1626))*COS(RADIANS(E1618))*COS(RADIANS(J1608))))&gt;90,0,$F$4*$F$5/E1617^2*(SIN(RADIANS(G1626))*SIN(RADIANS(E1618))+COS(RADIANS(G1626))*COS(RADIANS(E1618))*COS(RADIANS(J1608))))</f>
        <v>0</v>
      </c>
      <c r="K1626" s="3">
        <f>IF(DEGREES(ACOS(SIN(RADIANS(G1626))*SIN(RADIANS(E1618))+COS(RADIANS(G1626))*COS(RADIANS(E1618))*COS(RADIANS(K1608))))&gt;90,0,$F$4*$F$5/E1617^2*(SIN(RADIANS(G1626))*SIN(RADIANS(E1618))+COS(RADIANS(G1626))*COS(RADIANS(E1618))*COS(RADIANS(K1608))))</f>
        <v>0</v>
      </c>
      <c r="L1626" s="3">
        <f>IF(DEGREES(ACOS(SIN(RADIANS(G1626))*SIN(RADIANS(E1618))+COS(RADIANS(G1626))*COS(RADIANS(E1618))*COS(RADIANS(L1608))))&gt;90,0,$F$4*$F$5/E1617^2*(SIN(RADIANS(G1626))*SIN(RADIANS(E1618))+COS(RADIANS(G1626))*COS(RADIANS(E1618))*COS(RADIANS(L1608))))</f>
        <v>0</v>
      </c>
      <c r="M1626" s="3">
        <f>IF(DEGREES(ACOS(SIN(RADIANS(G1626))*SIN(RADIANS(E1618))+COS(RADIANS(G1626))*COS(RADIANS(E1618))*COS(RADIANS(M1608))))&gt;90,0,$F$4*$F$5/E1617^2*(SIN(RADIANS(G1626))*SIN(RADIANS(E1618))+COS(RADIANS(G1626))*COS(RADIANS(E1618))*COS(RADIANS(M1608))))</f>
        <v>0</v>
      </c>
      <c r="N1626" s="3">
        <f>IF(DEGREES(ACOS(SIN(RADIANS(G1626))*SIN(RADIANS(E1618))+COS(RADIANS(G1626))*COS(RADIANS(E1618))*COS(RADIANS(N1608))))&gt;90,0,$F$4*$F$5/E1617^2*(SIN(RADIANS(G1626))*SIN(RADIANS(E1618))+COS(RADIANS(G1626))*COS(RADIANS(E1618))*COS(RADIANS(N1608))))</f>
        <v>0</v>
      </c>
      <c r="O1626" s="3">
        <f>IF(DEGREES(ACOS(SIN(RADIANS(G1626))*SIN(RADIANS(E1618))+COS(RADIANS(G1626))*COS(RADIANS(E1618))*COS(RADIANS(O1608))))&gt;90,0,$F$4*$F$5/E1617^2*(SIN(RADIANS(G1626))*SIN(RADIANS(E1618))+COS(RADIANS(G1626))*COS(RADIANS(E1618))*COS(RADIANS(O1608))))</f>
        <v>0</v>
      </c>
      <c r="P1626" s="3">
        <f>IF(DEGREES(ACOS(SIN(RADIANS(G1626))*SIN(RADIANS(E1618))+COS(RADIANS(G1626))*COS(RADIANS(E1618))*COS(RADIANS(P1608))))&gt;90,0,$F$4*$F$5/E1617^2*(SIN(RADIANS(G1626))*SIN(RADIANS(E1618))+COS(RADIANS(G1626))*COS(RADIANS(E1618))*COS(RADIANS(P1608))))</f>
        <v>0</v>
      </c>
      <c r="Q1626" s="3">
        <f>IF(DEGREES(ACOS(SIN(RADIANS(G1626))*SIN(RADIANS(E1618))+COS(RADIANS(G1626))*COS(RADIANS(E1618))*COS(RADIANS(Q1608))))&gt;90,0,$F$4*$F$5/E1617^2*(SIN(RADIANS(G1626))*SIN(RADIANS(E1618))+COS(RADIANS(G1626))*COS(RADIANS(E1618))*COS(RADIANS(Q1608))))</f>
        <v>0</v>
      </c>
      <c r="R1626" s="3" t="e">
        <f>IF(DEGREES(ACOS(SIN(RADIANS(G1626))*SIN(RADIANS(E1618))+COS(RADIANS(G1626))*COS(RADIANS(E1618))*COS(RADIANS(R1608))))&gt;90,0,$F$4*$F$5/E1617^2*(SIN(RADIANS(G1626))*SIN(RADIANS(E1618))+COS(RADIANS(G1626))*COS(RADIANS(E1618))*COS(RADIANS(R1608))))</f>
        <v>#DIV/0!</v>
      </c>
      <c r="S1626" s="3" t="e">
        <f>IF(DEGREES(ACOS(SIN(RADIANS(G1626))*SIN(RADIANS(E1618))+COS(RADIANS(G1626))*COS(RADIANS(E1618))*COS(RADIANS(S1608))))&gt;90,0,$F$4*$F$5/E1617^2*(SIN(RADIANS(G1626))*SIN(RADIANS(E1618))+COS(RADIANS(G1626))*COS(RADIANS(E1618))*COS(RADIANS(S1608))))</f>
        <v>#DIV/0!</v>
      </c>
      <c r="T1626" s="3" t="e">
        <f>IF(DEGREES(ACOS(SIN(RADIANS(G1626))*SIN(RADIANS(E1618))+COS(RADIANS(G1626))*COS(RADIANS(E1618))*COS(RADIANS(T1608))))&gt;90,0,$F$4*$F$5/E1617^2*(SIN(RADIANS(G1626))*SIN(RADIANS(E1618))+COS(RADIANS(G1626))*COS(RADIANS(E1618))*COS(RADIANS(T1608))))</f>
        <v>#DIV/0!</v>
      </c>
      <c r="U1626" s="3" t="e">
        <f>IF(DEGREES(ACOS(SIN(RADIANS(G1626))*SIN(RADIANS(E1618))+COS(RADIANS(G1626))*COS(RADIANS(E1618))*COS(RADIANS(U1608))))&gt;90,0,$F$4*$F$5/E1617^2*(SIN(RADIANS(G1626))*SIN(RADIANS(E1618))+COS(RADIANS(G1626))*COS(RADIANS(E1618))*COS(RADIANS(U1608))))</f>
        <v>#DIV/0!</v>
      </c>
      <c r="V1626" s="3" t="e">
        <f>IF(DEGREES(ACOS(SIN(RADIANS(G1626))*SIN(RADIANS(E1618))+COS(RADIANS(G1626))*COS(RADIANS(E1618))*COS(RADIANS(V1608))))&gt;90,0,$F$4*$F$5/E1617^2*(SIN(RADIANS(G1626))*SIN(RADIANS(E1618))+COS(RADIANS(G1626))*COS(RADIANS(E1618))*COS(RADIANS(V1608))))</f>
        <v>#DIV/0!</v>
      </c>
      <c r="W1626" s="3" t="e">
        <f>IF(DEGREES(ACOS(SIN(RADIANS(G1626))*SIN(RADIANS(E1618))+COS(RADIANS(G1626))*COS(RADIANS(E1618))*COS(RADIANS(W1608))))&gt;90,0,$F$4*$F$5/E1617^2*(SIN(RADIANS(G1626))*SIN(RADIANS(E1618))+COS(RADIANS(G1626))*COS(RADIANS(E1618))*COS(RADIANS(W1608))))</f>
        <v>#DIV/0!</v>
      </c>
      <c r="X1626" s="3" t="e">
        <f>IF(DEGREES(ACOS(SIN(RADIANS(G1626))*SIN(RADIANS(E1618))+COS(RADIANS(G1626))*COS(RADIANS(E1618))*COS(RADIANS(X1608))))&gt;90,0,$F$4*$F$5/E1617^2*(SIN(RADIANS(G1626))*SIN(RADIANS(E1618))+COS(RADIANS(G1626))*COS(RADIANS(E1618))*COS(RADIANS(X1608))))</f>
        <v>#DIV/0!</v>
      </c>
      <c r="Y1626" s="3" t="e">
        <f>IF(DEGREES(ACOS(SIN(RADIANS(G1626))*SIN(RADIANS(E1618))+COS(RADIANS(G1626))*COS(RADIANS(E1618))*COS(RADIANS(Y1608))))&gt;90,0,$F$4*$F$5/E1617^2*(SIN(RADIANS(G1626))*SIN(RADIANS(E1618))+COS(RADIANS(G1626))*COS(RADIANS(E1618))*COS(RADIANS(Y1608))))</f>
        <v>#DIV/0!</v>
      </c>
      <c r="Z1626" s="3" t="e">
        <f>IF(DEGREES(ACOS(SIN(RADIANS(G1626))*SIN(RADIANS(E1618))+COS(RADIANS(G1626))*COS(RADIANS(E1618))*COS(RADIANS(Z1608))))&gt;90,0,$F$4*$F$5/E1617^2*(SIN(RADIANS(G1626))*SIN(RADIANS(E1618))+COS(RADIANS(G1626))*COS(RADIANS(E1618))*COS(RADIANS(Z1608))))</f>
        <v>#DIV/0!</v>
      </c>
      <c r="AA1626" s="3" t="e">
        <f>IF(DEGREES(ACOS(SIN(RADIANS(G1626))*SIN(RADIANS(E1618))+COS(RADIANS(G1626))*COS(RADIANS(E1618))*COS(RADIANS(AA1608))))&gt;90,0,$F$4*$F$5/E1617^2*(SIN(RADIANS(G1626))*SIN(RADIANS(E1618))+COS(RADIANS(G1626))*COS(RADIANS(E1618))*COS(RADIANS(AA1608))))</f>
        <v>#DIV/0!</v>
      </c>
      <c r="AB1626" s="3" t="e">
        <f>IF(DEGREES(ACOS(SIN(RADIANS(G1626))*SIN(RADIANS(E1618))+COS(RADIANS(G1626))*COS(RADIANS(E1618))*COS(RADIANS(AB1608))))&gt;90,0,$F$4*$F$5/E1617^2*(SIN(RADIANS(G1626))*SIN(RADIANS(E1618))+COS(RADIANS(G1626))*COS(RADIANS(E1618))*COS(RADIANS(AB1608))))</f>
        <v>#DIV/0!</v>
      </c>
      <c r="AC1626" s="3" t="e">
        <f>IF(DEGREES(ACOS(SIN(RADIANS(G1626))*SIN(RADIANS(E1618))+COS(RADIANS(G1626))*COS(RADIANS(E1618))*COS(RADIANS(AC1608))))&gt;90,0,$F$4*$F$5/E1617^2*(SIN(RADIANS(G1626))*SIN(RADIANS(E1618))+COS(RADIANS(G1626))*COS(RADIANS(E1618))*COS(RADIANS(AC1608))))</f>
        <v>#DIV/0!</v>
      </c>
      <c r="AD1626" s="3" t="e">
        <f>IF(DEGREES(ACOS(SIN(RADIANS(G1626))*SIN(RADIANS(E1618))+COS(RADIANS(G1626))*COS(RADIANS(E1618))*COS(RADIANS(AD1608))))&gt;90,0,$F$4*$F$5/E1617^2*(SIN(RADIANS(G1626))*SIN(RADIANS(E1618))+COS(RADIANS(G1626))*COS(RADIANS(E1618))*COS(RADIANS(AD1608))))</f>
        <v>#DIV/0!</v>
      </c>
      <c r="AE1626" s="3" t="e">
        <f>IF(DEGREES(ACOS(SIN(RADIANS(G1626))*SIN(RADIANS(E1618))+COS(RADIANS(G1626))*COS(RADIANS(E1618))*COS(RADIANS(AE1608))))&gt;90,0,$F$4*$F$5/E1617^2*(SIN(RADIANS(G1626))*SIN(RADIANS(E1618))+COS(RADIANS(G1626))*COS(RADIANS(E1618))*COS(RADIANS(AE1608))))</f>
        <v>#DIV/0!</v>
      </c>
      <c r="AF1626" s="3" t="e">
        <f>IF(DEGREES(ACOS(SIN(RADIANS(G1626))*SIN(RADIANS(E1618))+COS(RADIANS(G1626))*COS(RADIANS(E1618))*COS(RADIANS(AF1608))))&gt;90,0,$F$4*$F$5/E1617^2*(SIN(RADIANS(G1626))*SIN(RADIANS(E1618))+COS(RADIANS(G1626))*COS(RADIANS(E1618))*COS(RADIANS(AF1608))))</f>
        <v>#DIV/0!</v>
      </c>
      <c r="AG1626" s="3" t="e">
        <f>IF(DEGREES(ACOS(SIN(RADIANS(G1626))*SIN(RADIANS(E1618))+COS(RADIANS(G1626))*COS(RADIANS(E1618))*COS(RADIANS(AG1608))))&gt;90,0,$F$4*$F$5/E1617^2*(SIN(RADIANS(G1626))*SIN(RADIANS(E1618))+COS(RADIANS(G1626))*COS(RADIANS(E1618))*COS(RADIANS(AG1608))))</f>
        <v>#DIV/0!</v>
      </c>
      <c r="AH1626" s="3" t="e">
        <f>IF(DEGREES(ACOS(SIN(RADIANS(G1626))*SIN(RADIANS(E1618))+COS(RADIANS(G1626))*COS(RADIANS(E1618))*COS(RADIANS(AH1608))))&gt;90,0,$F$4*$F$5/E1617^2*(SIN(RADIANS(G1626))*SIN(RADIANS(E1618))+COS(RADIANS(G1626))*COS(RADIANS(E1618))*COS(RADIANS(AH1608))))</f>
        <v>#DIV/0!</v>
      </c>
      <c r="AI1626" s="3" t="e">
        <f>IF(DEGREES(ACOS(SIN(RADIANS(G1626))*SIN(RADIANS(E1618))+COS(RADIANS(G1626))*COS(RADIANS(E1618))*COS(RADIANS(AI1608))))&gt;90,0,$F$4*$F$5/E1617^2*(SIN(RADIANS(G1626))*SIN(RADIANS(E1618))+COS(RADIANS(G1626))*COS(RADIANS(E1618))*COS(RADIANS(AI1608))))</f>
        <v>#DIV/0!</v>
      </c>
      <c r="AJ1626" s="3" t="e">
        <f>IF(DEGREES(ACOS(SIN(RADIANS(G1626))*SIN(RADIANS(E1618))+COS(RADIANS(G1626))*COS(RADIANS(E1618))*COS(RADIANS(AJ1608))))&gt;90,0,$F$4*$F$5/E1617^2*(SIN(RADIANS(G1626))*SIN(RADIANS(E1618))+COS(RADIANS(G1626))*COS(RADIANS(E1618))*COS(RADIANS(AJ1608))))</f>
        <v>#DIV/0!</v>
      </c>
      <c r="AK1626" s="3">
        <f>IF(DEGREES(ACOS(SIN(RADIANS(G1626))*SIN(RADIANS(E1618))+COS(RADIANS(G1626))*COS(RADIANS(E1618))*COS(RADIANS(AK1608))))&gt;90,0,$F$4*$F$5/E1617^2*(SIN(RADIANS(G1626))*SIN(RADIANS(E1618))+COS(RADIANS(G1626))*COS(RADIANS(E1618))*COS(RADIANS(AK1608))))</f>
        <v>0</v>
      </c>
      <c r="AL1626" s="3">
        <f>IF(DEGREES(ACOS(SIN(RADIANS(G1626))*SIN(RADIANS(E1618))+COS(RADIANS(G1626))*COS(RADIANS(E1618))*COS(RADIANS(AL1608))))&gt;90,0,$F$4*$F$5/E1617^2*(SIN(RADIANS(G1626))*SIN(RADIANS(E1618))+COS(RADIANS(G1626))*COS(RADIANS(E1618))*COS(RADIANS(AL1608))))</f>
        <v>0</v>
      </c>
      <c r="AM1626" s="3">
        <f>IF(DEGREES(ACOS(SIN(RADIANS(G1626))*SIN(RADIANS(E1618))+COS(RADIANS(G1626))*COS(RADIANS(E1618))*COS(RADIANS(AM1608))))&gt;90,0,$F$4*$F$5/E1617^2*(SIN(RADIANS(G1626))*SIN(RADIANS(E1618))+COS(RADIANS(G1626))*COS(RADIANS(E1618))*COS(RADIANS(AM1608))))</f>
        <v>0</v>
      </c>
      <c r="AN1626" s="3">
        <f>IF(DEGREES(ACOS(SIN(RADIANS(G1626))*SIN(RADIANS(E1618))+COS(RADIANS(G1626))*COS(RADIANS(E1618))*COS(RADIANS(AN1608))))&gt;90,0,$F$4*$F$5/E1617^2*(SIN(RADIANS(G1626))*SIN(RADIANS(E1618))+COS(RADIANS(G1626))*COS(RADIANS(E1618))*COS(RADIANS(AN1608))))</f>
        <v>0</v>
      </c>
      <c r="AO1626" s="3">
        <f>IF(DEGREES(ACOS(SIN(RADIANS(G1626))*SIN(RADIANS(E1618))+COS(RADIANS(G1626))*COS(RADIANS(E1618))*COS(RADIANS(AO1608))))&gt;90,0,$F$4*$F$5/E1617^2*(SIN(RADIANS(G1626))*SIN(RADIANS(E1618))+COS(RADIANS(G1626))*COS(RADIANS(E1618))*COS(RADIANS(AO1608))))</f>
        <v>0</v>
      </c>
      <c r="AP1626" s="3">
        <f>IF(DEGREES(ACOS(SIN(RADIANS(G1626))*SIN(RADIANS(E1618))+COS(RADIANS(G1626))*COS(RADIANS(E1618))*COS(RADIANS(AP1608))))&gt;90,0,$F$4*$F$5/E1617^2*(SIN(RADIANS(G1626))*SIN(RADIANS(E1618))+COS(RADIANS(G1626))*COS(RADIANS(E1618))*COS(RADIANS(AP1608))))</f>
        <v>0</v>
      </c>
      <c r="AQ1626" s="3">
        <f>IF(DEGREES(ACOS(SIN(RADIANS(G1626))*SIN(RADIANS(E1618))+COS(RADIANS(G1626))*COS(RADIANS(E1618))*COS(RADIANS(AQ1608))))&gt;90,0,$F$4*$F$5/E1617^2*(SIN(RADIANS(G1626))*SIN(RADIANS(E1618))+COS(RADIANS(G1626))*COS(RADIANS(E1618))*COS(RADIANS(AQ1608))))</f>
        <v>0</v>
      </c>
      <c r="AR1626" s="3">
        <f>IF(DEGREES(ACOS(SIN(RADIANS(G1626))*SIN(RADIANS(E1618))+COS(RADIANS(G1626))*COS(RADIANS(E1618))*COS(RADIANS(AR1608))))&gt;90,0,$F$4*$F$5/E1617^2*(SIN(RADIANS(G1626))*SIN(RADIANS(E1618))+COS(RADIANS(G1626))*COS(RADIANS(E1618))*COS(RADIANS(AR1608))))</f>
        <v>0</v>
      </c>
    </row>
    <row r="1627" spans="2:44" ht="15.75" customHeight="1" x14ac:dyDescent="0.2">
      <c r="G1627" s="3">
        <v>-80</v>
      </c>
      <c r="I1627" s="3">
        <f>IF(DEGREES(ACOS(SIN(RADIANS(G1627))*SIN(RADIANS(E1618))+COS(RADIANS(G1627))*COS(RADIANS(E1618))*COS(RADIANS(I1608))))&gt;90,0,$F$4*$F$5/E1617^2*(SIN(RADIANS(G1627))*SIN(RADIANS(E1618))+COS(RADIANS(G1627))*COS(RADIANS(E1618))*COS(RADIANS(I1608))))</f>
        <v>0</v>
      </c>
      <c r="J1627" s="3">
        <f>IF(DEGREES(ACOS(SIN(RADIANS(G1627))*SIN(RADIANS(E1618))+COS(RADIANS(G1627))*COS(RADIANS(E1618))*COS(RADIANS(J1608))))&gt;90,0,$F$4*$F$5/E1617^2*(SIN(RADIANS(G1627))*SIN(RADIANS(E1618))+COS(RADIANS(G1627))*COS(RADIANS(E1618))*COS(RADIANS(J1608))))</f>
        <v>0</v>
      </c>
      <c r="K1627" s="3">
        <f>IF(DEGREES(ACOS(SIN(RADIANS(G1627))*SIN(RADIANS(E1618))+COS(RADIANS(G1627))*COS(RADIANS(E1618))*COS(RADIANS(K1608))))&gt;90,0,$F$4*$F$5/E1617^2*(SIN(RADIANS(G1627))*SIN(RADIANS(E1618))+COS(RADIANS(G1627))*COS(RADIANS(E1618))*COS(RADIANS(K1608))))</f>
        <v>0</v>
      </c>
      <c r="L1627" s="3">
        <f>IF(DEGREES(ACOS(SIN(RADIANS(G1627))*SIN(RADIANS(E1618))+COS(RADIANS(G1627))*COS(RADIANS(E1618))*COS(RADIANS(L1608))))&gt;90,0,$F$4*$F$5/E1617^2*(SIN(RADIANS(G1627))*SIN(RADIANS(E1618))+COS(RADIANS(G1627))*COS(RADIANS(E1618))*COS(RADIANS(L1608))))</f>
        <v>0</v>
      </c>
      <c r="M1627" s="3">
        <f>IF(DEGREES(ACOS(SIN(RADIANS(G1627))*SIN(RADIANS(E1618))+COS(RADIANS(G1627))*COS(RADIANS(E1618))*COS(RADIANS(M1608))))&gt;90,0,$F$4*$F$5/E1617^2*(SIN(RADIANS(G1627))*SIN(RADIANS(E1618))+COS(RADIANS(G1627))*COS(RADIANS(E1618))*COS(RADIANS(M1608))))</f>
        <v>0</v>
      </c>
      <c r="N1627" s="3">
        <f>IF(DEGREES(ACOS(SIN(RADIANS(G1627))*SIN(RADIANS(E1618))+COS(RADIANS(G1627))*COS(RADIANS(E1618))*COS(RADIANS(N1608))))&gt;90,0,$F$4*$F$5/E1617^2*(SIN(RADIANS(G1627))*SIN(RADIANS(E1618))+COS(RADIANS(G1627))*COS(RADIANS(E1618))*COS(RADIANS(N1608))))</f>
        <v>0</v>
      </c>
      <c r="O1627" s="3">
        <f>IF(DEGREES(ACOS(SIN(RADIANS(G1627))*SIN(RADIANS(E1618))+COS(RADIANS(G1627))*COS(RADIANS(E1618))*COS(RADIANS(O1608))))&gt;90,0,$F$4*$F$5/E1617^2*(SIN(RADIANS(G1627))*SIN(RADIANS(E1618))+COS(RADIANS(G1627))*COS(RADIANS(E1618))*COS(RADIANS(O1608))))</f>
        <v>0</v>
      </c>
      <c r="P1627" s="3">
        <f>IF(DEGREES(ACOS(SIN(RADIANS(G1627))*SIN(RADIANS(E1618))+COS(RADIANS(G1627))*COS(RADIANS(E1618))*COS(RADIANS(P1608))))&gt;90,0,$F$4*$F$5/E1617^2*(SIN(RADIANS(G1627))*SIN(RADIANS(E1618))+COS(RADIANS(G1627))*COS(RADIANS(E1618))*COS(RADIANS(P1608))))</f>
        <v>0</v>
      </c>
      <c r="Q1627" s="3">
        <f>IF(DEGREES(ACOS(SIN(RADIANS(G1627))*SIN(RADIANS(E1618))+COS(RADIANS(G1627))*COS(RADIANS(E1618))*COS(RADIANS(Q1608))))&gt;90,0,$F$4*$F$5/E1617^2*(SIN(RADIANS(G1627))*SIN(RADIANS(E1618))+COS(RADIANS(G1627))*COS(RADIANS(E1618))*COS(RADIANS(Q1608))))</f>
        <v>0</v>
      </c>
      <c r="R1627" s="3" t="e">
        <f>IF(DEGREES(ACOS(SIN(RADIANS(G1627))*SIN(RADIANS(E1618))+COS(RADIANS(G1627))*COS(RADIANS(E1618))*COS(RADIANS(R1608))))&gt;90,0,$F$4*$F$5/E1617^2*(SIN(RADIANS(G1627))*SIN(RADIANS(E1618))+COS(RADIANS(G1627))*COS(RADIANS(E1618))*COS(RADIANS(R1608))))</f>
        <v>#DIV/0!</v>
      </c>
      <c r="S1627" s="3" t="e">
        <f>IF(DEGREES(ACOS(SIN(RADIANS(G1627))*SIN(RADIANS(E1618))+COS(RADIANS(G1627))*COS(RADIANS(E1618))*COS(RADIANS(S1608))))&gt;90,0,$F$4*$F$5/E1617^2*(SIN(RADIANS(G1627))*SIN(RADIANS(E1618))+COS(RADIANS(G1627))*COS(RADIANS(E1618))*COS(RADIANS(S1608))))</f>
        <v>#DIV/0!</v>
      </c>
      <c r="T1627" s="3" t="e">
        <f>IF(DEGREES(ACOS(SIN(RADIANS(G1627))*SIN(RADIANS(E1618))+COS(RADIANS(G1627))*COS(RADIANS(E1618))*COS(RADIANS(T1608))))&gt;90,0,$F$4*$F$5/E1617^2*(SIN(RADIANS(G1627))*SIN(RADIANS(E1618))+COS(RADIANS(G1627))*COS(RADIANS(E1618))*COS(RADIANS(T1608))))</f>
        <v>#DIV/0!</v>
      </c>
      <c r="U1627" s="3" t="e">
        <f>IF(DEGREES(ACOS(SIN(RADIANS(G1627))*SIN(RADIANS(E1618))+COS(RADIANS(G1627))*COS(RADIANS(E1618))*COS(RADIANS(U1608))))&gt;90,0,$F$4*$F$5/E1617^2*(SIN(RADIANS(G1627))*SIN(RADIANS(E1618))+COS(RADIANS(G1627))*COS(RADIANS(E1618))*COS(RADIANS(U1608))))</f>
        <v>#DIV/0!</v>
      </c>
      <c r="V1627" s="3" t="e">
        <f>IF(DEGREES(ACOS(SIN(RADIANS(G1627))*SIN(RADIANS(E1618))+COS(RADIANS(G1627))*COS(RADIANS(E1618))*COS(RADIANS(V1608))))&gt;90,0,$F$4*$F$5/E1617^2*(SIN(RADIANS(G1627))*SIN(RADIANS(E1618))+COS(RADIANS(G1627))*COS(RADIANS(E1618))*COS(RADIANS(V1608))))</f>
        <v>#DIV/0!</v>
      </c>
      <c r="W1627" s="3" t="e">
        <f>IF(DEGREES(ACOS(SIN(RADIANS(G1627))*SIN(RADIANS(E1618))+COS(RADIANS(G1627))*COS(RADIANS(E1618))*COS(RADIANS(W1608))))&gt;90,0,$F$4*$F$5/E1617^2*(SIN(RADIANS(G1627))*SIN(RADIANS(E1618))+COS(RADIANS(G1627))*COS(RADIANS(E1618))*COS(RADIANS(W1608))))</f>
        <v>#DIV/0!</v>
      </c>
      <c r="X1627" s="3" t="e">
        <f>IF(DEGREES(ACOS(SIN(RADIANS(G1627))*SIN(RADIANS(E1618))+COS(RADIANS(G1627))*COS(RADIANS(E1618))*COS(RADIANS(X1608))))&gt;90,0,$F$4*$F$5/E1617^2*(SIN(RADIANS(G1627))*SIN(RADIANS(E1618))+COS(RADIANS(G1627))*COS(RADIANS(E1618))*COS(RADIANS(X1608))))</f>
        <v>#DIV/0!</v>
      </c>
      <c r="Y1627" s="3" t="e">
        <f>IF(DEGREES(ACOS(SIN(RADIANS(G1627))*SIN(RADIANS(E1618))+COS(RADIANS(G1627))*COS(RADIANS(E1618))*COS(RADIANS(Y1608))))&gt;90,0,$F$4*$F$5/E1617^2*(SIN(RADIANS(G1627))*SIN(RADIANS(E1618))+COS(RADIANS(G1627))*COS(RADIANS(E1618))*COS(RADIANS(Y1608))))</f>
        <v>#DIV/0!</v>
      </c>
      <c r="Z1627" s="3" t="e">
        <f>IF(DEGREES(ACOS(SIN(RADIANS(G1627))*SIN(RADIANS(E1618))+COS(RADIANS(G1627))*COS(RADIANS(E1618))*COS(RADIANS(Z1608))))&gt;90,0,$F$4*$F$5/E1617^2*(SIN(RADIANS(G1627))*SIN(RADIANS(E1618))+COS(RADIANS(G1627))*COS(RADIANS(E1618))*COS(RADIANS(Z1608))))</f>
        <v>#DIV/0!</v>
      </c>
      <c r="AA1627" s="3" t="e">
        <f>IF(DEGREES(ACOS(SIN(RADIANS(G1627))*SIN(RADIANS(E1618))+COS(RADIANS(G1627))*COS(RADIANS(E1618))*COS(RADIANS(AA1608))))&gt;90,0,$F$4*$F$5/E1617^2*(SIN(RADIANS(G1627))*SIN(RADIANS(E1618))+COS(RADIANS(G1627))*COS(RADIANS(E1618))*COS(RADIANS(AA1608))))</f>
        <v>#DIV/0!</v>
      </c>
      <c r="AB1627" s="3" t="e">
        <f>IF(DEGREES(ACOS(SIN(RADIANS(G1627))*SIN(RADIANS(E1618))+COS(RADIANS(G1627))*COS(RADIANS(E1618))*COS(RADIANS(AB1608))))&gt;90,0,$F$4*$F$5/E1617^2*(SIN(RADIANS(G1627))*SIN(RADIANS(E1618))+COS(RADIANS(G1627))*COS(RADIANS(E1618))*COS(RADIANS(AB1608))))</f>
        <v>#DIV/0!</v>
      </c>
      <c r="AC1627" s="3" t="e">
        <f>IF(DEGREES(ACOS(SIN(RADIANS(G1627))*SIN(RADIANS(E1618))+COS(RADIANS(G1627))*COS(RADIANS(E1618))*COS(RADIANS(AC1608))))&gt;90,0,$F$4*$F$5/E1617^2*(SIN(RADIANS(G1627))*SIN(RADIANS(E1618))+COS(RADIANS(G1627))*COS(RADIANS(E1618))*COS(RADIANS(AC1608))))</f>
        <v>#DIV/0!</v>
      </c>
      <c r="AD1627" s="3" t="e">
        <f>IF(DEGREES(ACOS(SIN(RADIANS(G1627))*SIN(RADIANS(E1618))+COS(RADIANS(G1627))*COS(RADIANS(E1618))*COS(RADIANS(AD1608))))&gt;90,0,$F$4*$F$5/E1617^2*(SIN(RADIANS(G1627))*SIN(RADIANS(E1618))+COS(RADIANS(G1627))*COS(RADIANS(E1618))*COS(RADIANS(AD1608))))</f>
        <v>#DIV/0!</v>
      </c>
      <c r="AE1627" s="3" t="e">
        <f>IF(DEGREES(ACOS(SIN(RADIANS(G1627))*SIN(RADIANS(E1618))+COS(RADIANS(G1627))*COS(RADIANS(E1618))*COS(RADIANS(AE1608))))&gt;90,0,$F$4*$F$5/E1617^2*(SIN(RADIANS(G1627))*SIN(RADIANS(E1618))+COS(RADIANS(G1627))*COS(RADIANS(E1618))*COS(RADIANS(AE1608))))</f>
        <v>#DIV/0!</v>
      </c>
      <c r="AF1627" s="3" t="e">
        <f>IF(DEGREES(ACOS(SIN(RADIANS(G1627))*SIN(RADIANS(E1618))+COS(RADIANS(G1627))*COS(RADIANS(E1618))*COS(RADIANS(AF1608))))&gt;90,0,$F$4*$F$5/E1617^2*(SIN(RADIANS(G1627))*SIN(RADIANS(E1618))+COS(RADIANS(G1627))*COS(RADIANS(E1618))*COS(RADIANS(AF1608))))</f>
        <v>#DIV/0!</v>
      </c>
      <c r="AG1627" s="3" t="e">
        <f>IF(DEGREES(ACOS(SIN(RADIANS(G1627))*SIN(RADIANS(E1618))+COS(RADIANS(G1627))*COS(RADIANS(E1618))*COS(RADIANS(AG1608))))&gt;90,0,$F$4*$F$5/E1617^2*(SIN(RADIANS(G1627))*SIN(RADIANS(E1618))+COS(RADIANS(G1627))*COS(RADIANS(E1618))*COS(RADIANS(AG1608))))</f>
        <v>#DIV/0!</v>
      </c>
      <c r="AH1627" s="3" t="e">
        <f>IF(DEGREES(ACOS(SIN(RADIANS(G1627))*SIN(RADIANS(E1618))+COS(RADIANS(G1627))*COS(RADIANS(E1618))*COS(RADIANS(AH1608))))&gt;90,0,$F$4*$F$5/E1617^2*(SIN(RADIANS(G1627))*SIN(RADIANS(E1618))+COS(RADIANS(G1627))*COS(RADIANS(E1618))*COS(RADIANS(AH1608))))</f>
        <v>#DIV/0!</v>
      </c>
      <c r="AI1627" s="3" t="e">
        <f>IF(DEGREES(ACOS(SIN(RADIANS(G1627))*SIN(RADIANS(E1618))+COS(RADIANS(G1627))*COS(RADIANS(E1618))*COS(RADIANS(AI1608))))&gt;90,0,$F$4*$F$5/E1617^2*(SIN(RADIANS(G1627))*SIN(RADIANS(E1618))+COS(RADIANS(G1627))*COS(RADIANS(E1618))*COS(RADIANS(AI1608))))</f>
        <v>#DIV/0!</v>
      </c>
      <c r="AJ1627" s="3" t="e">
        <f>IF(DEGREES(ACOS(SIN(RADIANS(G1627))*SIN(RADIANS(E1618))+COS(RADIANS(G1627))*COS(RADIANS(E1618))*COS(RADIANS(AJ1608))))&gt;90,0,$F$4*$F$5/E1617^2*(SIN(RADIANS(G1627))*SIN(RADIANS(E1618))+COS(RADIANS(G1627))*COS(RADIANS(E1618))*COS(RADIANS(AJ1608))))</f>
        <v>#DIV/0!</v>
      </c>
      <c r="AK1627" s="3">
        <f>IF(DEGREES(ACOS(SIN(RADIANS(G1627))*SIN(RADIANS(E1618))+COS(RADIANS(G1627))*COS(RADIANS(E1618))*COS(RADIANS(AK1608))))&gt;90,0,$F$4*$F$5/E1617^2*(SIN(RADIANS(G1627))*SIN(RADIANS(E1618))+COS(RADIANS(G1627))*COS(RADIANS(E1618))*COS(RADIANS(AK1608))))</f>
        <v>0</v>
      </c>
      <c r="AL1627" s="3">
        <f>IF(DEGREES(ACOS(SIN(RADIANS(G1627))*SIN(RADIANS(E1618))+COS(RADIANS(G1627))*COS(RADIANS(E1618))*COS(RADIANS(AL1608))))&gt;90,0,$F$4*$F$5/E1617^2*(SIN(RADIANS(G1627))*SIN(RADIANS(E1618))+COS(RADIANS(G1627))*COS(RADIANS(E1618))*COS(RADIANS(AL1608))))</f>
        <v>0</v>
      </c>
      <c r="AM1627" s="3">
        <f>IF(DEGREES(ACOS(SIN(RADIANS(G1627))*SIN(RADIANS(E1618))+COS(RADIANS(G1627))*COS(RADIANS(E1618))*COS(RADIANS(AM1608))))&gt;90,0,$F$4*$F$5/E1617^2*(SIN(RADIANS(G1627))*SIN(RADIANS(E1618))+COS(RADIANS(G1627))*COS(RADIANS(E1618))*COS(RADIANS(AM1608))))</f>
        <v>0</v>
      </c>
      <c r="AN1627" s="3">
        <f>IF(DEGREES(ACOS(SIN(RADIANS(G1627))*SIN(RADIANS(E1618))+COS(RADIANS(G1627))*COS(RADIANS(E1618))*COS(RADIANS(AN1608))))&gt;90,0,$F$4*$F$5/E1617^2*(SIN(RADIANS(G1627))*SIN(RADIANS(E1618))+COS(RADIANS(G1627))*COS(RADIANS(E1618))*COS(RADIANS(AN1608))))</f>
        <v>0</v>
      </c>
      <c r="AO1627" s="3">
        <f>IF(DEGREES(ACOS(SIN(RADIANS(G1627))*SIN(RADIANS(E1618))+COS(RADIANS(G1627))*COS(RADIANS(E1618))*COS(RADIANS(AO1608))))&gt;90,0,$F$4*$F$5/E1617^2*(SIN(RADIANS(G1627))*SIN(RADIANS(E1618))+COS(RADIANS(G1627))*COS(RADIANS(E1618))*COS(RADIANS(AO1608))))</f>
        <v>0</v>
      </c>
      <c r="AP1627" s="3">
        <f>IF(DEGREES(ACOS(SIN(RADIANS(G1627))*SIN(RADIANS(E1618))+COS(RADIANS(G1627))*COS(RADIANS(E1618))*COS(RADIANS(AP1608))))&gt;90,0,$F$4*$F$5/E1617^2*(SIN(RADIANS(G1627))*SIN(RADIANS(E1618))+COS(RADIANS(G1627))*COS(RADIANS(E1618))*COS(RADIANS(AP1608))))</f>
        <v>0</v>
      </c>
      <c r="AQ1627" s="3">
        <f>IF(DEGREES(ACOS(SIN(RADIANS(G1627))*SIN(RADIANS(E1618))+COS(RADIANS(G1627))*COS(RADIANS(E1618))*COS(RADIANS(AQ1608))))&gt;90,0,$F$4*$F$5/E1617^2*(SIN(RADIANS(G1627))*SIN(RADIANS(E1618))+COS(RADIANS(G1627))*COS(RADIANS(E1618))*COS(RADIANS(AQ1608))))</f>
        <v>0</v>
      </c>
      <c r="AR1627" s="3">
        <f>IF(DEGREES(ACOS(SIN(RADIANS(G1627))*SIN(RADIANS(E1618))+COS(RADIANS(G1627))*COS(RADIANS(E1618))*COS(RADIANS(AR1608))))&gt;90,0,$F$4*$F$5/E1617^2*(SIN(RADIANS(G1627))*SIN(RADIANS(E1618))+COS(RADIANS(G1627))*COS(RADIANS(E1618))*COS(RADIANS(AR1608))))</f>
        <v>0</v>
      </c>
    </row>
    <row r="1628" spans="2:44" ht="15.75" customHeight="1" x14ac:dyDescent="0.2">
      <c r="G1628" s="3">
        <v>-90</v>
      </c>
      <c r="I1628" s="3" t="e">
        <f>IF(DEGREES(ACOS(SIN(RADIANS(G1628))*SIN(RADIANS(E1618))+COS(RADIANS(G1628))*COS(RADIANS(E1618))*COS(RADIANS(I1608))))&gt;90,0,$F$4*$F$5/E1617^2*(SIN(RADIANS(G1628))*SIN(RADIANS(E1618))+COS(RADIANS(G1628))*COS(RADIANS(E1618))*COS(RADIANS(I1608))))</f>
        <v>#DIV/0!</v>
      </c>
      <c r="J1628" s="3" t="e">
        <f>IF(DEGREES(ACOS(SIN(RADIANS(G1628))*SIN(RADIANS(E1618))+COS(RADIANS(G1628))*COS(RADIANS(E1618))*COS(RADIANS(J1608))))&gt;90,0,$F$4*$F$5/E1617^2*(SIN(RADIANS(G1628))*SIN(RADIANS(E1618))+COS(RADIANS(G1628))*COS(RADIANS(E1618))*COS(RADIANS(J1608))))</f>
        <v>#DIV/0!</v>
      </c>
      <c r="K1628" s="3" t="e">
        <f>IF(DEGREES(ACOS(SIN(RADIANS(G1628))*SIN(RADIANS(E1618))+COS(RADIANS(G1628))*COS(RADIANS(E1618))*COS(RADIANS(K1608))))&gt;90,0,$F$4*$F$5/E1617^2*(SIN(RADIANS(G1628))*SIN(RADIANS(E1618))+COS(RADIANS(G1628))*COS(RADIANS(E1618))*COS(RADIANS(K1608))))</f>
        <v>#DIV/0!</v>
      </c>
      <c r="L1628" s="3" t="e">
        <f>IF(DEGREES(ACOS(SIN(RADIANS(G1628))*SIN(RADIANS(E1618))+COS(RADIANS(G1628))*COS(RADIANS(E1618))*COS(RADIANS(L1608))))&gt;90,0,$F$4*$F$5/E1617^2*(SIN(RADIANS(G1628))*SIN(RADIANS(E1618))+COS(RADIANS(G1628))*COS(RADIANS(E1618))*COS(RADIANS(L1608))))</f>
        <v>#DIV/0!</v>
      </c>
      <c r="M1628" s="3" t="e">
        <f>IF(DEGREES(ACOS(SIN(RADIANS(G1628))*SIN(RADIANS(E1618))+COS(RADIANS(G1628))*COS(RADIANS(E1618))*COS(RADIANS(M1608))))&gt;90,0,$F$4*$F$5/E1617^2*(SIN(RADIANS(G1628))*SIN(RADIANS(E1618))+COS(RADIANS(G1628))*COS(RADIANS(E1618))*COS(RADIANS(M1608))))</f>
        <v>#DIV/0!</v>
      </c>
      <c r="N1628" s="3" t="e">
        <f>IF(DEGREES(ACOS(SIN(RADIANS(G1628))*SIN(RADIANS(E1618))+COS(RADIANS(G1628))*COS(RADIANS(E1618))*COS(RADIANS(N1608))))&gt;90,0,$F$4*$F$5/E1617^2*(SIN(RADIANS(G1628))*SIN(RADIANS(E1618))+COS(RADIANS(G1628))*COS(RADIANS(E1618))*COS(RADIANS(N1608))))</f>
        <v>#DIV/0!</v>
      </c>
      <c r="O1628" s="3" t="e">
        <f>IF(DEGREES(ACOS(SIN(RADIANS(G1628))*SIN(RADIANS(E1618))+COS(RADIANS(G1628))*COS(RADIANS(E1618))*COS(RADIANS(O1608))))&gt;90,0,$F$4*$F$5/E1617^2*(SIN(RADIANS(G1628))*SIN(RADIANS(E1618))+COS(RADIANS(G1628))*COS(RADIANS(E1618))*COS(RADIANS(O1608))))</f>
        <v>#DIV/0!</v>
      </c>
      <c r="P1628" s="3" t="e">
        <f>IF(DEGREES(ACOS(SIN(RADIANS(G1628))*SIN(RADIANS(E1618))+COS(RADIANS(G1628))*COS(RADIANS(E1618))*COS(RADIANS(P1608))))&gt;90,0,$F$4*$F$5/E1617^2*(SIN(RADIANS(G1628))*SIN(RADIANS(E1618))+COS(RADIANS(G1628))*COS(RADIANS(E1618))*COS(RADIANS(P1608))))</f>
        <v>#DIV/0!</v>
      </c>
      <c r="Q1628" s="3" t="e">
        <f>IF(DEGREES(ACOS(SIN(RADIANS(G1628))*SIN(RADIANS(E1618))+COS(RADIANS(G1628))*COS(RADIANS(E1618))*COS(RADIANS(Q1608))))&gt;90,0,$F$4*$F$5/E1617^2*(SIN(RADIANS(G1628))*SIN(RADIANS(E1618))+COS(RADIANS(G1628))*COS(RADIANS(E1618))*COS(RADIANS(Q1608))))</f>
        <v>#DIV/0!</v>
      </c>
      <c r="R1628" s="3" t="e">
        <f>IF(DEGREES(ACOS(SIN(RADIANS(G1628))*SIN(RADIANS(E1618))+COS(RADIANS(G1628))*COS(RADIANS(E1618))*COS(RADIANS(R1608))))&gt;90,0,$F$4*$F$5/E1617^2*(SIN(RADIANS(G1628))*SIN(RADIANS(E1618))+COS(RADIANS(G1628))*COS(RADIANS(E1618))*COS(RADIANS(R1608))))</f>
        <v>#DIV/0!</v>
      </c>
      <c r="S1628" s="3" t="e">
        <f>IF(DEGREES(ACOS(SIN(RADIANS(G1628))*SIN(RADIANS(E1618))+COS(RADIANS(G1628))*COS(RADIANS(E1618))*COS(RADIANS(S1608))))&gt;90,0,$F$4*$F$5/E1617^2*(SIN(RADIANS(G1628))*SIN(RADIANS(E1618))+COS(RADIANS(G1628))*COS(RADIANS(E1618))*COS(RADIANS(S1608))))</f>
        <v>#DIV/0!</v>
      </c>
      <c r="T1628" s="3" t="e">
        <f>IF(DEGREES(ACOS(SIN(RADIANS(G1628))*SIN(RADIANS(E1618))+COS(RADIANS(G1628))*COS(RADIANS(E1618))*COS(RADIANS(T1608))))&gt;90,0,$F$4*$F$5/E1617^2*(SIN(RADIANS(G1628))*SIN(RADIANS(E1618))+COS(RADIANS(G1628))*COS(RADIANS(E1618))*COS(RADIANS(T1608))))</f>
        <v>#DIV/0!</v>
      </c>
      <c r="U1628" s="3" t="e">
        <f>IF(DEGREES(ACOS(SIN(RADIANS(G1628))*SIN(RADIANS(E1618))+COS(RADIANS(G1628))*COS(RADIANS(E1618))*COS(RADIANS(U1608))))&gt;90,0,$F$4*$F$5/E1617^2*(SIN(RADIANS(G1628))*SIN(RADIANS(E1618))+COS(RADIANS(G1628))*COS(RADIANS(E1618))*COS(RADIANS(U1608))))</f>
        <v>#DIV/0!</v>
      </c>
      <c r="V1628" s="3" t="e">
        <f>IF(DEGREES(ACOS(SIN(RADIANS(G1628))*SIN(RADIANS(E1618))+COS(RADIANS(G1628))*COS(RADIANS(E1618))*COS(RADIANS(V1608))))&gt;90,0,$F$4*$F$5/E1617^2*(SIN(RADIANS(G1628))*SIN(RADIANS(E1618))+COS(RADIANS(G1628))*COS(RADIANS(E1618))*COS(RADIANS(V1608))))</f>
        <v>#DIV/0!</v>
      </c>
      <c r="W1628" s="3" t="e">
        <f>IF(DEGREES(ACOS(SIN(RADIANS(G1628))*SIN(RADIANS(E1618))+COS(RADIANS(G1628))*COS(RADIANS(E1618))*COS(RADIANS(W1608))))&gt;90,0,$F$4*$F$5/E1617^2*(SIN(RADIANS(G1628))*SIN(RADIANS(E1618))+COS(RADIANS(G1628))*COS(RADIANS(E1618))*COS(RADIANS(W1608))))</f>
        <v>#DIV/0!</v>
      </c>
      <c r="X1628" s="3" t="e">
        <f>IF(DEGREES(ACOS(SIN(RADIANS(G1628))*SIN(RADIANS(E1618))+COS(RADIANS(G1628))*COS(RADIANS(E1618))*COS(RADIANS(X1608))))&gt;90,0,$F$4*$F$5/E1617^2*(SIN(RADIANS(G1628))*SIN(RADIANS(E1618))+COS(RADIANS(G1628))*COS(RADIANS(E1618))*COS(RADIANS(X1608))))</f>
        <v>#DIV/0!</v>
      </c>
      <c r="Y1628" s="3" t="e">
        <f>IF(DEGREES(ACOS(SIN(RADIANS(G1628))*SIN(RADIANS(E1618))+COS(RADIANS(G1628))*COS(RADIANS(E1618))*COS(RADIANS(Y1608))))&gt;90,0,$F$4*$F$5/E1617^2*(SIN(RADIANS(G1628))*SIN(RADIANS(E1618))+COS(RADIANS(G1628))*COS(RADIANS(E1618))*COS(RADIANS(Y1608))))</f>
        <v>#DIV/0!</v>
      </c>
      <c r="Z1628" s="3" t="e">
        <f>IF(DEGREES(ACOS(SIN(RADIANS(G1628))*SIN(RADIANS(E1618))+COS(RADIANS(G1628))*COS(RADIANS(E1618))*COS(RADIANS(Z1608))))&gt;90,0,$F$4*$F$5/E1617^2*(SIN(RADIANS(G1628))*SIN(RADIANS(E1618))+COS(RADIANS(G1628))*COS(RADIANS(E1618))*COS(RADIANS(Z1608))))</f>
        <v>#DIV/0!</v>
      </c>
      <c r="AA1628" s="3" t="e">
        <f>IF(DEGREES(ACOS(SIN(RADIANS(G1628))*SIN(RADIANS(E1618))+COS(RADIANS(G1628))*COS(RADIANS(E1618))*COS(RADIANS(AA1608))))&gt;90,0,$F$4*$F$5/E1617^2*(SIN(RADIANS(G1628))*SIN(RADIANS(E1618))+COS(RADIANS(G1628))*COS(RADIANS(E1618))*COS(RADIANS(AA1608))))</f>
        <v>#DIV/0!</v>
      </c>
      <c r="AB1628" s="3" t="e">
        <f>IF(DEGREES(ACOS(SIN(RADIANS(G1628))*SIN(RADIANS(E1618))+COS(RADIANS(G1628))*COS(RADIANS(E1618))*COS(RADIANS(AB1608))))&gt;90,0,$F$4*$F$5/E1617^2*(SIN(RADIANS(G1628))*SIN(RADIANS(E1618))+COS(RADIANS(G1628))*COS(RADIANS(E1618))*COS(RADIANS(AB1608))))</f>
        <v>#DIV/0!</v>
      </c>
      <c r="AC1628" s="3" t="e">
        <f>IF(DEGREES(ACOS(SIN(RADIANS(G1628))*SIN(RADIANS(E1618))+COS(RADIANS(G1628))*COS(RADIANS(E1618))*COS(RADIANS(AC1608))))&gt;90,0,$F$4*$F$5/E1617^2*(SIN(RADIANS(G1628))*SIN(RADIANS(E1618))+COS(RADIANS(G1628))*COS(RADIANS(E1618))*COS(RADIANS(AC1608))))</f>
        <v>#DIV/0!</v>
      </c>
      <c r="AD1628" s="3" t="e">
        <f>IF(DEGREES(ACOS(SIN(RADIANS(G1628))*SIN(RADIANS(E1618))+COS(RADIANS(G1628))*COS(RADIANS(E1618))*COS(RADIANS(AD1608))))&gt;90,0,$F$4*$F$5/E1617^2*(SIN(RADIANS(G1628))*SIN(RADIANS(E1618))+COS(RADIANS(G1628))*COS(RADIANS(E1618))*COS(RADIANS(AD1608))))</f>
        <v>#DIV/0!</v>
      </c>
      <c r="AE1628" s="3" t="e">
        <f>IF(DEGREES(ACOS(SIN(RADIANS(G1628))*SIN(RADIANS(E1618))+COS(RADIANS(G1628))*COS(RADIANS(E1618))*COS(RADIANS(AE1608))))&gt;90,0,$F$4*$F$5/E1617^2*(SIN(RADIANS(G1628))*SIN(RADIANS(E1618))+COS(RADIANS(G1628))*COS(RADIANS(E1618))*COS(RADIANS(AE1608))))</f>
        <v>#DIV/0!</v>
      </c>
      <c r="AF1628" s="3" t="e">
        <f>IF(DEGREES(ACOS(SIN(RADIANS(G1628))*SIN(RADIANS(E1618))+COS(RADIANS(G1628))*COS(RADIANS(E1618))*COS(RADIANS(AF1608))))&gt;90,0,$F$4*$F$5/E1617^2*(SIN(RADIANS(G1628))*SIN(RADIANS(E1618))+COS(RADIANS(G1628))*COS(RADIANS(E1618))*COS(RADIANS(AF1608))))</f>
        <v>#DIV/0!</v>
      </c>
      <c r="AG1628" s="3" t="e">
        <f>IF(DEGREES(ACOS(SIN(RADIANS(G1628))*SIN(RADIANS(E1618))+COS(RADIANS(G1628))*COS(RADIANS(E1618))*COS(RADIANS(AG1608))))&gt;90,0,$F$4*$F$5/E1617^2*(SIN(RADIANS(G1628))*SIN(RADIANS(E1618))+COS(RADIANS(G1628))*COS(RADIANS(E1618))*COS(RADIANS(AG1608))))</f>
        <v>#DIV/0!</v>
      </c>
      <c r="AH1628" s="3" t="e">
        <f>IF(DEGREES(ACOS(SIN(RADIANS(G1628))*SIN(RADIANS(E1618))+COS(RADIANS(G1628))*COS(RADIANS(E1618))*COS(RADIANS(AH1608))))&gt;90,0,$F$4*$F$5/E1617^2*(SIN(RADIANS(G1628))*SIN(RADIANS(E1618))+COS(RADIANS(G1628))*COS(RADIANS(E1618))*COS(RADIANS(AH1608))))</f>
        <v>#DIV/0!</v>
      </c>
      <c r="AI1628" s="3" t="e">
        <f>IF(DEGREES(ACOS(SIN(RADIANS(G1628))*SIN(RADIANS(E1618))+COS(RADIANS(G1628))*COS(RADIANS(E1618))*COS(RADIANS(AI1608))))&gt;90,0,$F$4*$F$5/E1617^2*(SIN(RADIANS(G1628))*SIN(RADIANS(E1618))+COS(RADIANS(G1628))*COS(RADIANS(E1618))*COS(RADIANS(AI1608))))</f>
        <v>#DIV/0!</v>
      </c>
      <c r="AJ1628" s="3" t="e">
        <f>IF(DEGREES(ACOS(SIN(RADIANS(G1628))*SIN(RADIANS(E1618))+COS(RADIANS(G1628))*COS(RADIANS(E1618))*COS(RADIANS(AJ1608))))&gt;90,0,$F$4*$F$5/E1617^2*(SIN(RADIANS(G1628))*SIN(RADIANS(E1618))+COS(RADIANS(G1628))*COS(RADIANS(E1618))*COS(RADIANS(AJ1608))))</f>
        <v>#DIV/0!</v>
      </c>
      <c r="AK1628" s="3" t="e">
        <f>IF(DEGREES(ACOS(SIN(RADIANS(G1628))*SIN(RADIANS(E1618))+COS(RADIANS(G1628))*COS(RADIANS(E1618))*COS(RADIANS(AK1608))))&gt;90,0,$F$4*$F$5/E1617^2*(SIN(RADIANS(G1628))*SIN(RADIANS(E1618))+COS(RADIANS(G1628))*COS(RADIANS(E1618))*COS(RADIANS(AK1608))))</f>
        <v>#DIV/0!</v>
      </c>
      <c r="AL1628" s="3" t="e">
        <f>IF(DEGREES(ACOS(SIN(RADIANS(G1628))*SIN(RADIANS(E1618))+COS(RADIANS(G1628))*COS(RADIANS(E1618))*COS(RADIANS(AL1608))))&gt;90,0,$F$4*$F$5/E1617^2*(SIN(RADIANS(G1628))*SIN(RADIANS(E1618))+COS(RADIANS(G1628))*COS(RADIANS(E1618))*COS(RADIANS(AL1608))))</f>
        <v>#DIV/0!</v>
      </c>
      <c r="AM1628" s="3" t="e">
        <f>IF(DEGREES(ACOS(SIN(RADIANS(G1628))*SIN(RADIANS(E1618))+COS(RADIANS(G1628))*COS(RADIANS(E1618))*COS(RADIANS(AM1608))))&gt;90,0,$F$4*$F$5/E1617^2*(SIN(RADIANS(G1628))*SIN(RADIANS(E1618))+COS(RADIANS(G1628))*COS(RADIANS(E1618))*COS(RADIANS(AM1608))))</f>
        <v>#DIV/0!</v>
      </c>
      <c r="AN1628" s="3" t="e">
        <f>IF(DEGREES(ACOS(SIN(RADIANS(G1628))*SIN(RADIANS(E1618))+COS(RADIANS(G1628))*COS(RADIANS(E1618))*COS(RADIANS(AN1608))))&gt;90,0,$F$4*$F$5/E1617^2*(SIN(RADIANS(G1628))*SIN(RADIANS(E1618))+COS(RADIANS(G1628))*COS(RADIANS(E1618))*COS(RADIANS(AN1608))))</f>
        <v>#DIV/0!</v>
      </c>
      <c r="AO1628" s="3" t="e">
        <f>IF(DEGREES(ACOS(SIN(RADIANS(G1628))*SIN(RADIANS(E1618))+COS(RADIANS(G1628))*COS(RADIANS(E1618))*COS(RADIANS(AO1608))))&gt;90,0,$F$4*$F$5/E1617^2*(SIN(RADIANS(G1628))*SIN(RADIANS(E1618))+COS(RADIANS(G1628))*COS(RADIANS(E1618))*COS(RADIANS(AO1608))))</f>
        <v>#DIV/0!</v>
      </c>
      <c r="AP1628" s="3" t="e">
        <f>IF(DEGREES(ACOS(SIN(RADIANS(G1628))*SIN(RADIANS(E1618))+COS(RADIANS(G1628))*COS(RADIANS(E1618))*COS(RADIANS(AP1608))))&gt;90,0,$F$4*$F$5/E1617^2*(SIN(RADIANS(G1628))*SIN(RADIANS(E1618))+COS(RADIANS(G1628))*COS(RADIANS(E1618))*COS(RADIANS(AP1608))))</f>
        <v>#DIV/0!</v>
      </c>
      <c r="AQ1628" s="3" t="e">
        <f>IF(DEGREES(ACOS(SIN(RADIANS(G1628))*SIN(RADIANS(E1618))+COS(RADIANS(G1628))*COS(RADIANS(E1618))*COS(RADIANS(AQ1608))))&gt;90,0,$F$4*$F$5/E1617^2*(SIN(RADIANS(G1628))*SIN(RADIANS(E1618))+COS(RADIANS(G1628))*COS(RADIANS(E1618))*COS(RADIANS(AQ1608))))</f>
        <v>#DIV/0!</v>
      </c>
      <c r="AR1628" s="3" t="e">
        <f>IF(DEGREES(ACOS(SIN(RADIANS(G1628))*SIN(RADIANS(E1618))+COS(RADIANS(G1628))*COS(RADIANS(E1618))*COS(RADIANS(AR1608))))&gt;90,0,$F$4*$F$5/E1617^2*(SIN(RADIANS(G1628))*SIN(RADIANS(E1618))+COS(RADIANS(G1628))*COS(RADIANS(E1618))*COS(RADIANS(AR1608))))</f>
        <v>#DIV/0!</v>
      </c>
    </row>
    <row r="1629" spans="2:44" ht="15.75" customHeight="1" x14ac:dyDescent="0.2"/>
    <row r="1630" spans="2:44" ht="15.75" customHeight="1" x14ac:dyDescent="0.2">
      <c r="H1630" s="3" t="s">
        <v>771</v>
      </c>
      <c r="I1630" s="3">
        <v>180</v>
      </c>
      <c r="J1630" s="3">
        <v>170</v>
      </c>
      <c r="K1630" s="3">
        <v>160</v>
      </c>
      <c r="L1630" s="3">
        <v>150</v>
      </c>
      <c r="M1630" s="3">
        <v>140</v>
      </c>
      <c r="N1630" s="3">
        <v>130</v>
      </c>
      <c r="O1630" s="3">
        <v>120</v>
      </c>
      <c r="P1630" s="3">
        <v>110</v>
      </c>
      <c r="Q1630" s="3">
        <v>100</v>
      </c>
      <c r="R1630" s="3">
        <v>90</v>
      </c>
      <c r="S1630" s="3">
        <v>80</v>
      </c>
      <c r="T1630" s="3">
        <v>70</v>
      </c>
      <c r="U1630" s="3">
        <v>60</v>
      </c>
      <c r="V1630" s="3">
        <v>50</v>
      </c>
      <c r="W1630" s="3">
        <v>40</v>
      </c>
      <c r="X1630" s="3">
        <v>30</v>
      </c>
      <c r="Y1630" s="3">
        <v>20</v>
      </c>
      <c r="Z1630" s="3">
        <v>10</v>
      </c>
      <c r="AA1630" s="3">
        <v>0</v>
      </c>
      <c r="AB1630" s="3">
        <v>-10</v>
      </c>
      <c r="AC1630" s="3">
        <v>-20</v>
      </c>
      <c r="AD1630" s="3">
        <v>-30</v>
      </c>
      <c r="AE1630" s="3">
        <v>-40</v>
      </c>
      <c r="AF1630" s="3">
        <v>-50</v>
      </c>
      <c r="AG1630" s="3">
        <v>-60</v>
      </c>
      <c r="AH1630" s="3">
        <v>-70</v>
      </c>
      <c r="AI1630" s="3">
        <v>-80</v>
      </c>
      <c r="AJ1630" s="3">
        <v>-90</v>
      </c>
      <c r="AK1630" s="3">
        <v>-100</v>
      </c>
      <c r="AL1630" s="3">
        <v>-110</v>
      </c>
      <c r="AM1630" s="3">
        <v>-120</v>
      </c>
      <c r="AN1630" s="3">
        <v>-130</v>
      </c>
      <c r="AO1630" s="3">
        <v>-140</v>
      </c>
      <c r="AP1630" s="3">
        <v>-150</v>
      </c>
      <c r="AQ1630" s="3">
        <v>-160</v>
      </c>
      <c r="AR1630" s="3">
        <v>-170</v>
      </c>
    </row>
    <row r="1631" spans="2:44" ht="15.75" customHeight="1" x14ac:dyDescent="0.2">
      <c r="H1631" s="3" t="s">
        <v>782</v>
      </c>
      <c r="I1631" s="3">
        <f>IF(ABS(I1630-E1643)&gt;180,IF(ABS(I1630-E1643)&gt;360,ABS(I1630-E1643)-360,360-ABS(I1630-E1643)),ABS(I1630-E1643))</f>
        <v>180</v>
      </c>
      <c r="J1631" s="3">
        <f>IF(ABS(J1630-E1643)&gt;180,IF(ABS(J1630-E1643)&gt;360,ABS(J1630-E1643)-360,360-ABS(J1630-E1643)),ABS(J1630-E1643))</f>
        <v>170</v>
      </c>
      <c r="K1631" s="3">
        <f>IF(ABS(K1630-E1643)&gt;180,IF(ABS(K1630-E1643)&gt;360,ABS(K1630-E1643)-360,360-ABS(K1630-E1643)),ABS(K1630-E1643))</f>
        <v>160</v>
      </c>
      <c r="L1631" s="3">
        <f>IF(ABS(L1630-E1643)&gt;180,IF(ABS(L1630-E1643)&gt;360,ABS(L1630-E1643)-360,360-ABS(L1630-E1643)),ABS(L1630-E1643))</f>
        <v>150</v>
      </c>
      <c r="M1631" s="3">
        <f>IF(ABS(M1630-E1643)&gt;180,IF(ABS(M1630-E1643)&gt;360,ABS(M1630-E1643)-360,360-ABS(M1630-E1643)),ABS(M1630-E1643))</f>
        <v>140</v>
      </c>
      <c r="N1631" s="3">
        <f>IF(ABS(N1630-E1643)&gt;180,IF(ABS(N1630-E1643)&gt;360,ABS(N1630-E1643)-360,360-ABS(N1630-E1643)),ABS(N1630-E1643))</f>
        <v>130</v>
      </c>
      <c r="O1631" s="3">
        <f>IF(ABS(O1630-E1643)&gt;180,IF(ABS(O1630-E1643)&gt;360,ABS(O1630-E1643)-360,360-ABS(O1630-E1643)),ABS(O1630-E1643))</f>
        <v>120</v>
      </c>
      <c r="P1631" s="3">
        <f>IF(ABS(P1630-E1643)&gt;180,IF(ABS(P1630-E1643)&gt;360,ABS(P1630-E1643)-360,360-ABS(P1630-E1643)),ABS(P1630-E1643))</f>
        <v>110</v>
      </c>
      <c r="Q1631" s="3">
        <f>IF(ABS(Q1630-E1643)&gt;180,IF(ABS(Q1630-E1643)&gt;360,ABS(Q1630-E1643)-360,360-ABS(Q1630-E1643)),ABS(Q1630-E1643))</f>
        <v>100</v>
      </c>
      <c r="R1631" s="3">
        <f>IF(ABS(R1630-E1643)&gt;180,IF(ABS(R1630-E1643)&gt;360,ABS(R1630-E1643)-360,360-ABS(R1630-E1643)),ABS(R1630-E1643))</f>
        <v>90</v>
      </c>
      <c r="S1631" s="3">
        <f>IF(ABS(S1630-E1643)&gt;180,IF(ABS(S1630-E1643)&gt;360,ABS(S1630-E1643)-360,360-ABS(S1630-E1643)),ABS(S1630-E1643))</f>
        <v>80</v>
      </c>
      <c r="T1631" s="3">
        <f>IF(ABS(T1630-E1643)&gt;180,IF(ABS(T1630-E1643)&gt;360,ABS(T1630-E1643)-360,360-ABS(T1630-E1643)),ABS(T1630-E1643))</f>
        <v>70</v>
      </c>
      <c r="U1631" s="3">
        <f>IF(ABS(U1630-E1643)&gt;180,IF(ABS(U1630-E1643)&gt;360,ABS(U1630-E1643)-360,360-ABS(U1630-E1643)),ABS(U1630-E1643))</f>
        <v>60</v>
      </c>
      <c r="V1631" s="3">
        <f>IF(ABS(V1630-E1643)&gt;180,IF(ABS(V1630-E1643)&gt;360,ABS(V1630-E1643)-360,360-ABS(V1630-E1643)),ABS(V1630-E1643))</f>
        <v>50</v>
      </c>
      <c r="W1631" s="3">
        <f>IF(ABS(W1630-E1643)&gt;180,IF(ABS(W1630-E1643)&gt;360,ABS(W1630-E1643)-360,360-ABS(W1630-E1643)),ABS(W1630-E1643))</f>
        <v>40</v>
      </c>
      <c r="X1631" s="3">
        <f>IF(ABS(X1630-E1643)&gt;180,IF(ABS(X1630-E1643)&gt;360,ABS(X1630-E1643)-360,360-ABS(X1630-E1643)),ABS(X1630-E1643))</f>
        <v>30</v>
      </c>
      <c r="Y1631" s="3">
        <f>IF(ABS(Y1630-E1643)&gt;180,IF(ABS(Y1630-E1643)&gt;360,ABS(Y1630-E1643)-360,360-ABS(Y1630-E1643)),ABS(Y1630-E1643))</f>
        <v>20</v>
      </c>
      <c r="Z1631" s="3">
        <f>IF(ABS(Z1630-E1643)&gt;180,IF(ABS(Z1630-E1643)&gt;360,ABS(Z1630-E1643)-360,360-ABS(Z1630-E1643)),ABS(Z1630-E1643))</f>
        <v>10</v>
      </c>
      <c r="AA1631" s="3">
        <f>IF(ABS(AA1630-E1643)&gt;180,IF(ABS(AA1630-E1643)&gt;360,ABS(AA1630-E1643)-360,360-ABS(AA1630-E1643)),ABS(AA1630-E1643))</f>
        <v>0</v>
      </c>
      <c r="AB1631" s="3">
        <f>IF(ABS(AB1630-E1643)&gt;180,IF(ABS(AB1630-E1643)&gt;360,ABS(AB1630-E1643)-360,360-ABS(AB1630-E1643)),ABS(AB1630-E1643))</f>
        <v>10</v>
      </c>
      <c r="AC1631" s="3">
        <f>IF(ABS(AC1630-E1643)&gt;180,IF(ABS(AC1630-E1643)&gt;360,ABS(AC1630-E1643)-360,360-ABS(AC1630-E1643)),ABS(AC1630-E1643))</f>
        <v>20</v>
      </c>
      <c r="AD1631" s="3">
        <f>IF(ABS(AD1630-E1643)&gt;180,IF(ABS(AD1630-E1643)&gt;360,ABS(AD1630-E1643)-360,360-ABS(AD1630-E1643)),ABS(AD1630-E1643))</f>
        <v>30</v>
      </c>
      <c r="AE1631" s="3">
        <f>IF(ABS(AE1630-E1643)&gt;180,IF(ABS(AE1630-E1643)&gt;360,ABS(AE1630-E1643)-360,360-ABS(AE1630-E1643)),ABS(AE1630-E1643))</f>
        <v>40</v>
      </c>
      <c r="AF1631" s="3">
        <f>IF(ABS(AF1630-E1643)&gt;180,IF(ABS(AF1630-E1643)&gt;360,ABS(AF1630-E1643)-360,360-ABS(AF1630-E1643)),ABS(AF1630-E1643))</f>
        <v>50</v>
      </c>
      <c r="AG1631" s="3">
        <f>IF(ABS(AG1630-E1643)&gt;180,IF(ABS(AG1630-E1643)&gt;360,ABS(AG1630-E1643)-360,360-ABS(AG1630-E1643)),ABS(AG1630-E1643))</f>
        <v>60</v>
      </c>
      <c r="AH1631" s="3">
        <f>IF(ABS(AH1630-E1643)&gt;180,IF(ABS(AH1630-E1643)&gt;360,ABS(AH1630-E1643)-360,360-ABS(AH1630-E1643)),ABS(AH1630-E1643))</f>
        <v>70</v>
      </c>
      <c r="AI1631" s="3">
        <f>IF(ABS(AI1630-E1643)&gt;180,IF(ABS(AI1630-E1643)&gt;360,ABS(AI1630-E1643)-360,360-ABS(AI1630-E1643)),ABS(AI1630-E1643))</f>
        <v>80</v>
      </c>
      <c r="AJ1631" s="3">
        <f>IF(ABS(AJ1630-E1643)&gt;180,IF(ABS(AJ1630-E1643)&gt;360,ABS(AJ1630-E1643)-360,360-ABS(AJ1630-E1643)),ABS(AJ1630-E1643))</f>
        <v>90</v>
      </c>
      <c r="AK1631" s="3">
        <f>IF(ABS(AK1630-E1643)&gt;180,IF(ABS(AK1630-E1643)&gt;360,ABS(AK1630-E1643)-360,360-ABS(AK1630-E1643)),ABS(AK1630-E1643))</f>
        <v>100</v>
      </c>
      <c r="AL1631" s="3">
        <f>IF(ABS(AL1630-E1643)&gt;180,IF(ABS(AL1630-E1643)&gt;360,ABS(AL1630-E1643)-360,360-ABS(AL1630-E1643)),ABS(AL1630-E1643))</f>
        <v>110</v>
      </c>
      <c r="AM1631" s="3">
        <f>IF(ABS(AM1630-E1643)&gt;180,IF(ABS(AM1630-E1643)&gt;360,ABS(AM1630-E1643)-360,360-ABS(AM1630-E1643)),ABS(AM1630-E1643))</f>
        <v>120</v>
      </c>
      <c r="AN1631" s="3">
        <f>IF(ABS(AN1630-E1643)&gt;180,IF(ABS(AN1630-E1643)&gt;360,ABS(AN1630-E1643)-360,360-ABS(AN1630-E1643)),ABS(AN1630-E1643))</f>
        <v>130</v>
      </c>
      <c r="AO1631" s="3">
        <f>IF(ABS(AO1630-E1643)&gt;180,IF(ABS(AO1630-E1643)&gt;360,ABS(AO1630-E1643)-360,360-ABS(AO1630-E1643)),ABS(AO1630-E1643))</f>
        <v>140</v>
      </c>
      <c r="AP1631" s="3">
        <f>IF(ABS(AP1630-E1643)&gt;180,IF(ABS(AP1630-E1643)&gt;360,ABS(AP1630-E1643)-360,360-ABS(AP1630-E1643)),ABS(AP1630-E1643))</f>
        <v>150</v>
      </c>
      <c r="AQ1631" s="3">
        <f>IF(ABS(AQ1630-E1643)&gt;180,IF(ABS(AQ1630-E1643)&gt;360,ABS(AQ1630-E1643)-360,360-ABS(AQ1630-E1643)),ABS(AQ1630-E1643))</f>
        <v>160</v>
      </c>
      <c r="AR1631" s="3">
        <f>IF(ABS(AR1630-E1643)&gt;180,IF(ABS(AR1630-E1643)&gt;360,ABS(AR1630-E1643)-360,360-ABS(AR1630-E1643)),ABS(AR1630-E1643))</f>
        <v>170</v>
      </c>
    </row>
    <row r="1632" spans="2:44" ht="15.75" customHeight="1" x14ac:dyDescent="0.2">
      <c r="G1632" s="3" t="s">
        <v>736</v>
      </c>
    </row>
    <row r="1633" spans="2:44" ht="15.75" customHeight="1" x14ac:dyDescent="0.2">
      <c r="B1633" s="3" t="s">
        <v>791</v>
      </c>
      <c r="E1633" s="3">
        <v>690</v>
      </c>
      <c r="G1633" s="3">
        <v>90</v>
      </c>
      <c r="I1633" s="3" t="e">
        <f>IF(DEGREES(ACOS(SIN(RADIANS(G1633))*SIN(RADIANS(E1641))+COS(RADIANS(G1633))*COS(RADIANS(E1641))*COS(RADIANS(I1631))))&gt;90,0,$F$4*$F$5/E1640^2*(SIN(RADIANS(G1633))*SIN(RADIANS(E1641))+COS(RADIANS(G1633))*COS(RADIANS(E1641))*COS(RADIANS(I1631))))</f>
        <v>#DIV/0!</v>
      </c>
      <c r="J1633" s="3" t="e">
        <f>IF(DEGREES(ACOS(SIN(RADIANS(G1633))*SIN(RADIANS(E1641))+COS(RADIANS(G1633))*COS(RADIANS(E1641))*COS(RADIANS(J1631))))&gt;90,0,$F$4*$F$5/E1640^2*(SIN(RADIANS(G1633))*SIN(RADIANS(E1641))+COS(RADIANS(G1633))*COS(RADIANS(E1641))*COS(RADIANS(J1631))))</f>
        <v>#DIV/0!</v>
      </c>
      <c r="K1633" s="3" t="e">
        <f>IF(DEGREES(ACOS(SIN(RADIANS(G1633))*SIN(RADIANS(E1641))+COS(RADIANS(G1633))*COS(RADIANS(E1641))*COS(RADIANS(K1631))))&gt;90,0,$F$4*$F$5/E1640^2*(SIN(RADIANS(G1633))*SIN(RADIANS(E1641))+COS(RADIANS(G1633))*COS(RADIANS(E1641))*COS(RADIANS(K1631))))</f>
        <v>#DIV/0!</v>
      </c>
      <c r="L1633" s="3" t="e">
        <f>IF(DEGREES(ACOS(SIN(RADIANS(G1633))*SIN(RADIANS(E1641))+COS(RADIANS(G1633))*COS(RADIANS(E1641))*COS(RADIANS(L1631))))&gt;90,0,$F$4*$F$5/E1640^2*(SIN(RADIANS(G1633))*SIN(RADIANS(E1641))+COS(RADIANS(G1633))*COS(RADIANS(E1641))*COS(RADIANS(L1631))))</f>
        <v>#DIV/0!</v>
      </c>
      <c r="M1633" s="3" t="e">
        <f>IF(DEGREES(ACOS(SIN(RADIANS(G1633))*SIN(RADIANS(E1641))+COS(RADIANS(G1633))*COS(RADIANS(E1641))*COS(RADIANS(M1631))))&gt;90,0,$F$4*$F$5/E1640^2*(SIN(RADIANS(G1633))*SIN(RADIANS(E1641))+COS(RADIANS(G1633))*COS(RADIANS(E1641))*COS(RADIANS(M1631))))</f>
        <v>#DIV/0!</v>
      </c>
      <c r="N1633" s="3" t="e">
        <f>IF(DEGREES(ACOS(SIN(RADIANS(G1633))*SIN(RADIANS(E1641))+COS(RADIANS(G1633))*COS(RADIANS(E1641))*COS(RADIANS(N1631))))&gt;90,0,$F$4*$F$5/E1640^2*(SIN(RADIANS(G1633))*SIN(RADIANS(E1641))+COS(RADIANS(G1633))*COS(RADIANS(E1641))*COS(RADIANS(N1631))))</f>
        <v>#DIV/0!</v>
      </c>
      <c r="O1633" s="3" t="e">
        <f>IF(DEGREES(ACOS(SIN(RADIANS(G1633))*SIN(RADIANS(E1641))+COS(RADIANS(G1633))*COS(RADIANS(E1641))*COS(RADIANS(O1631))))&gt;90,0,$F$4*$F$5/E1640^2*(SIN(RADIANS(G1633))*SIN(RADIANS(E1641))+COS(RADIANS(G1633))*COS(RADIANS(E1641))*COS(RADIANS(O1631))))</f>
        <v>#DIV/0!</v>
      </c>
      <c r="P1633" s="3" t="e">
        <f>IF(DEGREES(ACOS(SIN(RADIANS(G1633))*SIN(RADIANS(E1641))+COS(RADIANS(G1633))*COS(RADIANS(E1641))*COS(RADIANS(P1631))))&gt;90,0,$F$4*$F$5/E1640^2*(SIN(RADIANS(G1633))*SIN(RADIANS(E1641))+COS(RADIANS(G1633))*COS(RADIANS(E1641))*COS(RADIANS(P1631))))</f>
        <v>#DIV/0!</v>
      </c>
      <c r="Q1633" s="3" t="e">
        <f>IF(DEGREES(ACOS(SIN(RADIANS(G1633))*SIN(RADIANS(E1641))+COS(RADIANS(G1633))*COS(RADIANS(E1641))*COS(RADIANS(Q1631))))&gt;90,0,$F$4*$F$5/E1640^2*(SIN(RADIANS(G1633))*SIN(RADIANS(E1641))+COS(RADIANS(G1633))*COS(RADIANS(E1641))*COS(RADIANS(Q1631))))</f>
        <v>#DIV/0!</v>
      </c>
      <c r="R1633" s="3" t="e">
        <f>IF(DEGREES(ACOS(SIN(RADIANS(G1633))*SIN(RADIANS(E1641))+COS(RADIANS(G1633))*COS(RADIANS(E1641))*COS(RADIANS(R1631))))&gt;90,0,$F$4*$F$5/E1640^2*(SIN(RADIANS(G1633))*SIN(RADIANS(E1641))+COS(RADIANS(G1633))*COS(RADIANS(E1641))*COS(RADIANS(R1631))))</f>
        <v>#DIV/0!</v>
      </c>
      <c r="S1633" s="3" t="e">
        <f>IF(DEGREES(ACOS(SIN(RADIANS(G1633))*SIN(RADIANS(E1641))+COS(RADIANS(G1633))*COS(RADIANS(E1641))*COS(RADIANS(S1631))))&gt;90,0,$F$4*$F$5/E1640^2*(SIN(RADIANS(G1633))*SIN(RADIANS(E1641))+COS(RADIANS(G1633))*COS(RADIANS(E1641))*COS(RADIANS(S1631))))</f>
        <v>#DIV/0!</v>
      </c>
      <c r="T1633" s="3" t="e">
        <f>IF(DEGREES(ACOS(SIN(RADIANS(G1633))*SIN(RADIANS(E1641))+COS(RADIANS(G1633))*COS(RADIANS(E1641))*COS(RADIANS(T1631))))&gt;90,0,$F$4*$F$5/E1640^2*(SIN(RADIANS(G1633))*SIN(RADIANS(E1641))+COS(RADIANS(G1633))*COS(RADIANS(E1641))*COS(RADIANS(T1631))))</f>
        <v>#DIV/0!</v>
      </c>
      <c r="U1633" s="3" t="e">
        <f>IF(DEGREES(ACOS(SIN(RADIANS(G1633))*SIN(RADIANS(E1641))+COS(RADIANS(G1633))*COS(RADIANS(E1641))*COS(RADIANS(U1631))))&gt;90,0,$F$4*$F$5/E1640^2*(SIN(RADIANS(G1633))*SIN(RADIANS(E1641))+COS(RADIANS(G1633))*COS(RADIANS(E1641))*COS(RADIANS(U1631))))</f>
        <v>#DIV/0!</v>
      </c>
      <c r="V1633" s="3" t="e">
        <f>IF(DEGREES(ACOS(SIN(RADIANS(G1633))*SIN(RADIANS(E1641))+COS(RADIANS(G1633))*COS(RADIANS(E1641))*COS(RADIANS(V1631))))&gt;90,0,$F$4*$F$5/E1640^2*(SIN(RADIANS(G1633))*SIN(RADIANS(E1641))+COS(RADIANS(G1633))*COS(RADIANS(E1641))*COS(RADIANS(V1631))))</f>
        <v>#DIV/0!</v>
      </c>
      <c r="W1633" s="3" t="e">
        <f>IF(DEGREES(ACOS(SIN(RADIANS(G1633))*SIN(RADIANS(E1641))+COS(RADIANS(G1633))*COS(RADIANS(E1641))*COS(RADIANS(W1631))))&gt;90,0,$F$4*$F$5/E1640^2*(SIN(RADIANS(G1633))*SIN(RADIANS(E1641))+COS(RADIANS(G1633))*COS(RADIANS(E1641))*COS(RADIANS(W1631))))</f>
        <v>#DIV/0!</v>
      </c>
      <c r="X1633" s="3" t="e">
        <f>IF(DEGREES(ACOS(SIN(RADIANS(G1633))*SIN(RADIANS(E1641))+COS(RADIANS(G1633))*COS(RADIANS(E1641))*COS(RADIANS(X1631))))&gt;90,0,$F$4*$F$5/E1640^2*(SIN(RADIANS(G1633))*SIN(RADIANS(E1641))+COS(RADIANS(G1633))*COS(RADIANS(E1641))*COS(RADIANS(X1631))))</f>
        <v>#DIV/0!</v>
      </c>
      <c r="Y1633" s="3" t="e">
        <f>IF(DEGREES(ACOS(SIN(RADIANS(G1633))*SIN(RADIANS(E1641))+COS(RADIANS(G1633))*COS(RADIANS(E1641))*COS(RADIANS(Y1631))))&gt;90,0,$F$4*$F$5/E1640^2*(SIN(RADIANS(G1633))*SIN(RADIANS(E1641))+COS(RADIANS(G1633))*COS(RADIANS(E1641))*COS(RADIANS(Y1631))))</f>
        <v>#DIV/0!</v>
      </c>
      <c r="Z1633" s="3" t="e">
        <f>IF(DEGREES(ACOS(SIN(RADIANS(G1633))*SIN(RADIANS(E1641))+COS(RADIANS(G1633))*COS(RADIANS(E1641))*COS(RADIANS(Z1631))))&gt;90,0,$F$4*$F$5/E1640^2*(SIN(RADIANS(G1633))*SIN(RADIANS(E1641))+COS(RADIANS(G1633))*COS(RADIANS(E1641))*COS(RADIANS(Z1631))))</f>
        <v>#DIV/0!</v>
      </c>
      <c r="AA1633" s="3" t="e">
        <f>IF(DEGREES(ACOS(SIN(RADIANS(G1633))*SIN(RADIANS(E1641))+COS(RADIANS(G1633))*COS(RADIANS(E1641))*COS(RADIANS(AA1631))))&gt;90,0,$F$4*$F$5/E1640^2*(SIN(RADIANS(G1633))*SIN(RADIANS(E1641))+COS(RADIANS(G1633))*COS(RADIANS(E1641))*COS(RADIANS(AA1631))))</f>
        <v>#DIV/0!</v>
      </c>
      <c r="AB1633" s="3" t="e">
        <f>IF(DEGREES(ACOS(SIN(RADIANS(G1633))*SIN(RADIANS(E1641))+COS(RADIANS(G1633))*COS(RADIANS(E1641))*COS(RADIANS(AB1631))))&gt;90,0,$F$4*$F$5/E1640^2*(SIN(RADIANS(G1633))*SIN(RADIANS(E1641))+COS(RADIANS(G1633))*COS(RADIANS(E1641))*COS(RADIANS(AB1631))))</f>
        <v>#DIV/0!</v>
      </c>
      <c r="AC1633" s="3" t="e">
        <f>IF(DEGREES(ACOS(SIN(RADIANS(G1633))*SIN(RADIANS(E1641))+COS(RADIANS(G1633))*COS(RADIANS(E1641))*COS(RADIANS(AC1631))))&gt;90,0,$F$4*$F$5/E1640^2*(SIN(RADIANS(G1633))*SIN(RADIANS(E1641))+COS(RADIANS(G1633))*COS(RADIANS(E1641))*COS(RADIANS(AC1631))))</f>
        <v>#DIV/0!</v>
      </c>
      <c r="AD1633" s="3" t="e">
        <f>IF(DEGREES(ACOS(SIN(RADIANS(G1633))*SIN(RADIANS(E1641))+COS(RADIANS(G1633))*COS(RADIANS(E1641))*COS(RADIANS(AD1631))))&gt;90,0,$F$4*$F$5/E1640^2*(SIN(RADIANS(G1633))*SIN(RADIANS(E1641))+COS(RADIANS(G1633))*COS(RADIANS(E1641))*COS(RADIANS(AD1631))))</f>
        <v>#DIV/0!</v>
      </c>
      <c r="AE1633" s="3" t="e">
        <f>IF(DEGREES(ACOS(SIN(RADIANS(G1633))*SIN(RADIANS(E1641))+COS(RADIANS(G1633))*COS(RADIANS(E1641))*COS(RADIANS(AE1631))))&gt;90,0,$F$4*$F$5/E1640^2*(SIN(RADIANS(G1633))*SIN(RADIANS(E1641))+COS(RADIANS(G1633))*COS(RADIANS(E1641))*COS(RADIANS(AE1631))))</f>
        <v>#DIV/0!</v>
      </c>
      <c r="AF1633" s="3" t="e">
        <f>IF(DEGREES(ACOS(SIN(RADIANS(G1633))*SIN(RADIANS(E1641))+COS(RADIANS(G1633))*COS(RADIANS(E1641))*COS(RADIANS(AF1631))))&gt;90,0,$F$4*$F$5/E1640^2*(SIN(RADIANS(G1633))*SIN(RADIANS(E1641))+COS(RADIANS(G1633))*COS(RADIANS(E1641))*COS(RADIANS(AF1631))))</f>
        <v>#DIV/0!</v>
      </c>
      <c r="AG1633" s="3" t="e">
        <f>IF(DEGREES(ACOS(SIN(RADIANS(G1633))*SIN(RADIANS(E1641))+COS(RADIANS(G1633))*COS(RADIANS(E1641))*COS(RADIANS(AG1631))))&gt;90,0,$F$4*$F$5/E1640^2*(SIN(RADIANS(G1633))*SIN(RADIANS(E1641))+COS(RADIANS(G1633))*COS(RADIANS(E1641))*COS(RADIANS(AG1631))))</f>
        <v>#DIV/0!</v>
      </c>
      <c r="AH1633" s="3" t="e">
        <f>IF(DEGREES(ACOS(SIN(RADIANS(G1633))*SIN(RADIANS(E1641))+COS(RADIANS(G1633))*COS(RADIANS(E1641))*COS(RADIANS(AH1631))))&gt;90,0,$F$4*$F$5/E1640^2*(SIN(RADIANS(G1633))*SIN(RADIANS(E1641))+COS(RADIANS(G1633))*COS(RADIANS(E1641))*COS(RADIANS(AH1631))))</f>
        <v>#DIV/0!</v>
      </c>
      <c r="AI1633" s="3" t="e">
        <f>IF(DEGREES(ACOS(SIN(RADIANS(G1633))*SIN(RADIANS(E1641))+COS(RADIANS(G1633))*COS(RADIANS(E1641))*COS(RADIANS(AI1631))))&gt;90,0,$F$4*$F$5/E1640^2*(SIN(RADIANS(G1633))*SIN(RADIANS(E1641))+COS(RADIANS(G1633))*COS(RADIANS(E1641))*COS(RADIANS(AI1631))))</f>
        <v>#DIV/0!</v>
      </c>
      <c r="AJ1633" s="3" t="e">
        <f>IF(DEGREES(ACOS(SIN(RADIANS(G1633))*SIN(RADIANS(E1641))+COS(RADIANS(G1633))*COS(RADIANS(E1641))*COS(RADIANS(AJ1631))))&gt;90,0,$F$4*$F$5/E1640^2*(SIN(RADIANS(G1633))*SIN(RADIANS(E1641))+COS(RADIANS(G1633))*COS(RADIANS(E1641))*COS(RADIANS(AJ1631))))</f>
        <v>#DIV/0!</v>
      </c>
      <c r="AK1633" s="3" t="e">
        <f>IF(DEGREES(ACOS(SIN(RADIANS(G1633))*SIN(RADIANS(E1641))+COS(RADIANS(G1633))*COS(RADIANS(E1641))*COS(RADIANS(AK1631))))&gt;90,0,$F$4*$F$5/E1640^2*(SIN(RADIANS(G1633))*SIN(RADIANS(E1641))+COS(RADIANS(G1633))*COS(RADIANS(E1641))*COS(RADIANS(AK1631))))</f>
        <v>#DIV/0!</v>
      </c>
      <c r="AL1633" s="3" t="e">
        <f>IF(DEGREES(ACOS(SIN(RADIANS(G1633))*SIN(RADIANS(E1641))+COS(RADIANS(G1633))*COS(RADIANS(E1641))*COS(RADIANS(AL1631))))&gt;90,0,$F$4*$F$5/E1640^2*(SIN(RADIANS(G1633))*SIN(RADIANS(E1641))+COS(RADIANS(G1633))*COS(RADIANS(E1641))*COS(RADIANS(AL1631))))</f>
        <v>#DIV/0!</v>
      </c>
      <c r="AM1633" s="3" t="e">
        <f>IF(DEGREES(ACOS(SIN(RADIANS(G1633))*SIN(RADIANS(E1641))+COS(RADIANS(G1633))*COS(RADIANS(E1641))*COS(RADIANS(AM1631))))&gt;90,0,$F$4*$F$5/E1640^2*(SIN(RADIANS(G1633))*SIN(RADIANS(E1641))+COS(RADIANS(G1633))*COS(RADIANS(E1641))*COS(RADIANS(AM1631))))</f>
        <v>#DIV/0!</v>
      </c>
      <c r="AN1633" s="3" t="e">
        <f>IF(DEGREES(ACOS(SIN(RADIANS(G1633))*SIN(RADIANS(E1641))+COS(RADIANS(G1633))*COS(RADIANS(E1641))*COS(RADIANS(AN1631))))&gt;90,0,$F$4*$F$5/E1640^2*(SIN(RADIANS(G1633))*SIN(RADIANS(E1641))+COS(RADIANS(G1633))*COS(RADIANS(E1641))*COS(RADIANS(AN1631))))</f>
        <v>#DIV/0!</v>
      </c>
      <c r="AO1633" s="3" t="e">
        <f>IF(DEGREES(ACOS(SIN(RADIANS(G1633))*SIN(RADIANS(E1641))+COS(RADIANS(G1633))*COS(RADIANS(E1641))*COS(RADIANS(AO1631))))&gt;90,0,$F$4*$F$5/E1640^2*(SIN(RADIANS(G1633))*SIN(RADIANS(E1641))+COS(RADIANS(G1633))*COS(RADIANS(E1641))*COS(RADIANS(AO1631))))</f>
        <v>#DIV/0!</v>
      </c>
      <c r="AP1633" s="3" t="e">
        <f>IF(DEGREES(ACOS(SIN(RADIANS(G1633))*SIN(RADIANS(E1641))+COS(RADIANS(G1633))*COS(RADIANS(E1641))*COS(RADIANS(AP1631))))&gt;90,0,$F$4*$F$5/E1640^2*(SIN(RADIANS(G1633))*SIN(RADIANS(E1641))+COS(RADIANS(G1633))*COS(RADIANS(E1641))*COS(RADIANS(AP1631))))</f>
        <v>#DIV/0!</v>
      </c>
      <c r="AQ1633" s="3" t="e">
        <f>IF(DEGREES(ACOS(SIN(RADIANS(G1633))*SIN(RADIANS(E1641))+COS(RADIANS(G1633))*COS(RADIANS(E1641))*COS(RADIANS(AQ1631))))&gt;90,0,$F$4*$F$5/E1640^2*(SIN(RADIANS(G1633))*SIN(RADIANS(E1641))+COS(RADIANS(G1633))*COS(RADIANS(E1641))*COS(RADIANS(AQ1631))))</f>
        <v>#DIV/0!</v>
      </c>
      <c r="AR1633" s="3" t="e">
        <f>IF(DEGREES(ACOS(SIN(RADIANS(G1633))*SIN(RADIANS(E1641))+COS(RADIANS(G1633))*COS(RADIANS(E1641))*COS(RADIANS(AR1631))))&gt;90,0,$F$4*$F$5/E1640^2*(SIN(RADIANS(G1633))*SIN(RADIANS(E1641))+COS(RADIANS(G1633))*COS(RADIANS(E1641))*COS(RADIANS(AR1631))))</f>
        <v>#DIV/0!</v>
      </c>
    </row>
    <row r="1634" spans="2:44" ht="15.75" customHeight="1" x14ac:dyDescent="0.2">
      <c r="B1634" s="3" t="s">
        <v>728</v>
      </c>
      <c r="E1634" s="3">
        <f t="array" ref="E1634">INDEX($D$1751:$AM$1751,0,MATCH(E1633-IF(E1633&lt;360,0,360),$D$1700:$AM$1700,0))+IF(E1633&gt;350,360,0)</f>
        <v>690</v>
      </c>
      <c r="G1634" s="3">
        <v>80</v>
      </c>
      <c r="I1634" s="3">
        <f>IF(DEGREES(ACOS(SIN(RADIANS(G1634))*SIN(RADIANS(E1641))+COS(RADIANS(G1634))*COS(RADIANS(E1641))*COS(RADIANS(I1631))))&gt;90,0,$F$4*$F$5/E1640^2*(SIN(RADIANS(G1634))*SIN(RADIANS(E1641))+COS(RADIANS(G1634))*COS(RADIANS(E1641))*COS(RADIANS(I1631))))</f>
        <v>0</v>
      </c>
      <c r="J1634" s="3">
        <f>IF(DEGREES(ACOS(SIN(RADIANS(G1634))*SIN(RADIANS(E1641))+COS(RADIANS(G1634))*COS(RADIANS(E1641))*COS(RADIANS(J1631))))&gt;90,0,$F$4*$F$5/E1640^2*(SIN(RADIANS(G1634))*SIN(RADIANS(E1641))+COS(RADIANS(G1634))*COS(RADIANS(E1641))*COS(RADIANS(J1631))))</f>
        <v>0</v>
      </c>
      <c r="K1634" s="3">
        <f>IF(DEGREES(ACOS(SIN(RADIANS(G1634))*SIN(RADIANS(E1641))+COS(RADIANS(G1634))*COS(RADIANS(E1641))*COS(RADIANS(K1631))))&gt;90,0,$F$4*$F$5/E1640^2*(SIN(RADIANS(G1634))*SIN(RADIANS(E1641))+COS(RADIANS(G1634))*COS(RADIANS(E1641))*COS(RADIANS(K1631))))</f>
        <v>0</v>
      </c>
      <c r="L1634" s="3">
        <f>IF(DEGREES(ACOS(SIN(RADIANS(G1634))*SIN(RADIANS(E1641))+COS(RADIANS(G1634))*COS(RADIANS(E1641))*COS(RADIANS(L1631))))&gt;90,0,$F$4*$F$5/E1640^2*(SIN(RADIANS(G1634))*SIN(RADIANS(E1641))+COS(RADIANS(G1634))*COS(RADIANS(E1641))*COS(RADIANS(L1631))))</f>
        <v>0</v>
      </c>
      <c r="M1634" s="3">
        <f>IF(DEGREES(ACOS(SIN(RADIANS(G1634))*SIN(RADIANS(E1641))+COS(RADIANS(G1634))*COS(RADIANS(E1641))*COS(RADIANS(M1631))))&gt;90,0,$F$4*$F$5/E1640^2*(SIN(RADIANS(G1634))*SIN(RADIANS(E1641))+COS(RADIANS(G1634))*COS(RADIANS(E1641))*COS(RADIANS(M1631))))</f>
        <v>0</v>
      </c>
      <c r="N1634" s="3">
        <f>IF(DEGREES(ACOS(SIN(RADIANS(G1634))*SIN(RADIANS(E1641))+COS(RADIANS(G1634))*COS(RADIANS(E1641))*COS(RADIANS(N1631))))&gt;90,0,$F$4*$F$5/E1640^2*(SIN(RADIANS(G1634))*SIN(RADIANS(E1641))+COS(RADIANS(G1634))*COS(RADIANS(E1641))*COS(RADIANS(N1631))))</f>
        <v>0</v>
      </c>
      <c r="O1634" s="3">
        <f>IF(DEGREES(ACOS(SIN(RADIANS(G1634))*SIN(RADIANS(E1641))+COS(RADIANS(G1634))*COS(RADIANS(E1641))*COS(RADIANS(O1631))))&gt;90,0,$F$4*$F$5/E1640^2*(SIN(RADIANS(G1634))*SIN(RADIANS(E1641))+COS(RADIANS(G1634))*COS(RADIANS(E1641))*COS(RADIANS(O1631))))</f>
        <v>0</v>
      </c>
      <c r="P1634" s="3">
        <f>IF(DEGREES(ACOS(SIN(RADIANS(G1634))*SIN(RADIANS(E1641))+COS(RADIANS(G1634))*COS(RADIANS(E1641))*COS(RADIANS(P1631))))&gt;90,0,$F$4*$F$5/E1640^2*(SIN(RADIANS(G1634))*SIN(RADIANS(E1641))+COS(RADIANS(G1634))*COS(RADIANS(E1641))*COS(RADIANS(P1631))))</f>
        <v>0</v>
      </c>
      <c r="Q1634" s="3">
        <f>IF(DEGREES(ACOS(SIN(RADIANS(G1634))*SIN(RADIANS(E1641))+COS(RADIANS(G1634))*COS(RADIANS(E1641))*COS(RADIANS(Q1631))))&gt;90,0,$F$4*$F$5/E1640^2*(SIN(RADIANS(G1634))*SIN(RADIANS(E1641))+COS(RADIANS(G1634))*COS(RADIANS(E1641))*COS(RADIANS(Q1631))))</f>
        <v>0</v>
      </c>
      <c r="R1634" s="3" t="e">
        <f>IF(DEGREES(ACOS(SIN(RADIANS(G1634))*SIN(RADIANS(E1641))+COS(RADIANS(G1634))*COS(RADIANS(E1641))*COS(RADIANS(R1631))))&gt;90,0,$F$4*$F$5/E1640^2*(SIN(RADIANS(G1634))*SIN(RADIANS(E1641))+COS(RADIANS(G1634))*COS(RADIANS(E1641))*COS(RADIANS(R1631))))</f>
        <v>#DIV/0!</v>
      </c>
      <c r="S1634" s="3" t="e">
        <f>IF(DEGREES(ACOS(SIN(RADIANS(G1634))*SIN(RADIANS(E1641))+COS(RADIANS(G1634))*COS(RADIANS(E1641))*COS(RADIANS(S1631))))&gt;90,0,$F$4*$F$5/E1640^2*(SIN(RADIANS(G1634))*SIN(RADIANS(E1641))+COS(RADIANS(G1634))*COS(RADIANS(E1641))*COS(RADIANS(S1631))))</f>
        <v>#DIV/0!</v>
      </c>
      <c r="T1634" s="3" t="e">
        <f>IF(DEGREES(ACOS(SIN(RADIANS(G1634))*SIN(RADIANS(E1641))+COS(RADIANS(G1634))*COS(RADIANS(E1641))*COS(RADIANS(T1631))))&gt;90,0,$F$4*$F$5/E1640^2*(SIN(RADIANS(G1634))*SIN(RADIANS(E1641))+COS(RADIANS(G1634))*COS(RADIANS(E1641))*COS(RADIANS(T1631))))</f>
        <v>#DIV/0!</v>
      </c>
      <c r="U1634" s="3" t="e">
        <f>IF(DEGREES(ACOS(SIN(RADIANS(G1634))*SIN(RADIANS(E1641))+COS(RADIANS(G1634))*COS(RADIANS(E1641))*COS(RADIANS(U1631))))&gt;90,0,$F$4*$F$5/E1640^2*(SIN(RADIANS(G1634))*SIN(RADIANS(E1641))+COS(RADIANS(G1634))*COS(RADIANS(E1641))*COS(RADIANS(U1631))))</f>
        <v>#DIV/0!</v>
      </c>
      <c r="V1634" s="3" t="e">
        <f>IF(DEGREES(ACOS(SIN(RADIANS(G1634))*SIN(RADIANS(E1641))+COS(RADIANS(G1634))*COS(RADIANS(E1641))*COS(RADIANS(V1631))))&gt;90,0,$F$4*$F$5/E1640^2*(SIN(RADIANS(G1634))*SIN(RADIANS(E1641))+COS(RADIANS(G1634))*COS(RADIANS(E1641))*COS(RADIANS(V1631))))</f>
        <v>#DIV/0!</v>
      </c>
      <c r="W1634" s="3" t="e">
        <f>IF(DEGREES(ACOS(SIN(RADIANS(G1634))*SIN(RADIANS(E1641))+COS(RADIANS(G1634))*COS(RADIANS(E1641))*COS(RADIANS(W1631))))&gt;90,0,$F$4*$F$5/E1640^2*(SIN(RADIANS(G1634))*SIN(RADIANS(E1641))+COS(RADIANS(G1634))*COS(RADIANS(E1641))*COS(RADIANS(W1631))))</f>
        <v>#DIV/0!</v>
      </c>
      <c r="X1634" s="3" t="e">
        <f>IF(DEGREES(ACOS(SIN(RADIANS(G1634))*SIN(RADIANS(E1641))+COS(RADIANS(G1634))*COS(RADIANS(E1641))*COS(RADIANS(X1631))))&gt;90,0,$F$4*$F$5/E1640^2*(SIN(RADIANS(G1634))*SIN(RADIANS(E1641))+COS(RADIANS(G1634))*COS(RADIANS(E1641))*COS(RADIANS(X1631))))</f>
        <v>#DIV/0!</v>
      </c>
      <c r="Y1634" s="3" t="e">
        <f>IF(DEGREES(ACOS(SIN(RADIANS(G1634))*SIN(RADIANS(E1641))+COS(RADIANS(G1634))*COS(RADIANS(E1641))*COS(RADIANS(Y1631))))&gt;90,0,$F$4*$F$5/E1640^2*(SIN(RADIANS(G1634))*SIN(RADIANS(E1641))+COS(RADIANS(G1634))*COS(RADIANS(E1641))*COS(RADIANS(Y1631))))</f>
        <v>#DIV/0!</v>
      </c>
      <c r="Z1634" s="3" t="e">
        <f>IF(DEGREES(ACOS(SIN(RADIANS(G1634))*SIN(RADIANS(E1641))+COS(RADIANS(G1634))*COS(RADIANS(E1641))*COS(RADIANS(Z1631))))&gt;90,0,$F$4*$F$5/E1640^2*(SIN(RADIANS(G1634))*SIN(RADIANS(E1641))+COS(RADIANS(G1634))*COS(RADIANS(E1641))*COS(RADIANS(Z1631))))</f>
        <v>#DIV/0!</v>
      </c>
      <c r="AA1634" s="3" t="e">
        <f>IF(DEGREES(ACOS(SIN(RADIANS(G1634))*SIN(RADIANS(E1641))+COS(RADIANS(G1634))*COS(RADIANS(E1641))*COS(RADIANS(AA1631))))&gt;90,0,$F$4*$F$5/E1640^2*(SIN(RADIANS(G1634))*SIN(RADIANS(E1641))+COS(RADIANS(G1634))*COS(RADIANS(E1641))*COS(RADIANS(AA1631))))</f>
        <v>#DIV/0!</v>
      </c>
      <c r="AB1634" s="3" t="e">
        <f>IF(DEGREES(ACOS(SIN(RADIANS(G1634))*SIN(RADIANS(E1641))+COS(RADIANS(G1634))*COS(RADIANS(E1641))*COS(RADIANS(AB1631))))&gt;90,0,$F$4*$F$5/E1640^2*(SIN(RADIANS(G1634))*SIN(RADIANS(E1641))+COS(RADIANS(G1634))*COS(RADIANS(E1641))*COS(RADIANS(AB1631))))</f>
        <v>#DIV/0!</v>
      </c>
      <c r="AC1634" s="3" t="e">
        <f>IF(DEGREES(ACOS(SIN(RADIANS(G1634))*SIN(RADIANS(E1641))+COS(RADIANS(G1634))*COS(RADIANS(E1641))*COS(RADIANS(AC1631))))&gt;90,0,$F$4*$F$5/E1640^2*(SIN(RADIANS(G1634))*SIN(RADIANS(E1641))+COS(RADIANS(G1634))*COS(RADIANS(E1641))*COS(RADIANS(AC1631))))</f>
        <v>#DIV/0!</v>
      </c>
      <c r="AD1634" s="3" t="e">
        <f>IF(DEGREES(ACOS(SIN(RADIANS(G1634))*SIN(RADIANS(E1641))+COS(RADIANS(G1634))*COS(RADIANS(E1641))*COS(RADIANS(AD1631))))&gt;90,0,$F$4*$F$5/E1640^2*(SIN(RADIANS(G1634))*SIN(RADIANS(E1641))+COS(RADIANS(G1634))*COS(RADIANS(E1641))*COS(RADIANS(AD1631))))</f>
        <v>#DIV/0!</v>
      </c>
      <c r="AE1634" s="3" t="e">
        <f>IF(DEGREES(ACOS(SIN(RADIANS(G1634))*SIN(RADIANS(E1641))+COS(RADIANS(G1634))*COS(RADIANS(E1641))*COS(RADIANS(AE1631))))&gt;90,0,$F$4*$F$5/E1640^2*(SIN(RADIANS(G1634))*SIN(RADIANS(E1641))+COS(RADIANS(G1634))*COS(RADIANS(E1641))*COS(RADIANS(AE1631))))</f>
        <v>#DIV/0!</v>
      </c>
      <c r="AF1634" s="3" t="e">
        <f>IF(DEGREES(ACOS(SIN(RADIANS(G1634))*SIN(RADIANS(E1641))+COS(RADIANS(G1634))*COS(RADIANS(E1641))*COS(RADIANS(AF1631))))&gt;90,0,$F$4*$F$5/E1640^2*(SIN(RADIANS(G1634))*SIN(RADIANS(E1641))+COS(RADIANS(G1634))*COS(RADIANS(E1641))*COS(RADIANS(AF1631))))</f>
        <v>#DIV/0!</v>
      </c>
      <c r="AG1634" s="3" t="e">
        <f>IF(DEGREES(ACOS(SIN(RADIANS(G1634))*SIN(RADIANS(E1641))+COS(RADIANS(G1634))*COS(RADIANS(E1641))*COS(RADIANS(AG1631))))&gt;90,0,$F$4*$F$5/E1640^2*(SIN(RADIANS(G1634))*SIN(RADIANS(E1641))+COS(RADIANS(G1634))*COS(RADIANS(E1641))*COS(RADIANS(AG1631))))</f>
        <v>#DIV/0!</v>
      </c>
      <c r="AH1634" s="3" t="e">
        <f>IF(DEGREES(ACOS(SIN(RADIANS(G1634))*SIN(RADIANS(E1641))+COS(RADIANS(G1634))*COS(RADIANS(E1641))*COS(RADIANS(AH1631))))&gt;90,0,$F$4*$F$5/E1640^2*(SIN(RADIANS(G1634))*SIN(RADIANS(E1641))+COS(RADIANS(G1634))*COS(RADIANS(E1641))*COS(RADIANS(AH1631))))</f>
        <v>#DIV/0!</v>
      </c>
      <c r="AI1634" s="3" t="e">
        <f>IF(DEGREES(ACOS(SIN(RADIANS(G1634))*SIN(RADIANS(E1641))+COS(RADIANS(G1634))*COS(RADIANS(E1641))*COS(RADIANS(AI1631))))&gt;90,0,$F$4*$F$5/E1640^2*(SIN(RADIANS(G1634))*SIN(RADIANS(E1641))+COS(RADIANS(G1634))*COS(RADIANS(E1641))*COS(RADIANS(AI1631))))</f>
        <v>#DIV/0!</v>
      </c>
      <c r="AJ1634" s="3" t="e">
        <f>IF(DEGREES(ACOS(SIN(RADIANS(G1634))*SIN(RADIANS(E1641))+COS(RADIANS(G1634))*COS(RADIANS(E1641))*COS(RADIANS(AJ1631))))&gt;90,0,$F$4*$F$5/E1640^2*(SIN(RADIANS(G1634))*SIN(RADIANS(E1641))+COS(RADIANS(G1634))*COS(RADIANS(E1641))*COS(RADIANS(AJ1631))))</f>
        <v>#DIV/0!</v>
      </c>
      <c r="AK1634" s="3">
        <f>IF(DEGREES(ACOS(SIN(RADIANS(G1634))*SIN(RADIANS(E1641))+COS(RADIANS(G1634))*COS(RADIANS(E1641))*COS(RADIANS(AK1631))))&gt;90,0,$F$4*$F$5/E1640^2*(SIN(RADIANS(G1634))*SIN(RADIANS(E1641))+COS(RADIANS(G1634))*COS(RADIANS(E1641))*COS(RADIANS(AK1631))))</f>
        <v>0</v>
      </c>
      <c r="AL1634" s="3">
        <f>IF(DEGREES(ACOS(SIN(RADIANS(G1634))*SIN(RADIANS(E1641))+COS(RADIANS(G1634))*COS(RADIANS(E1641))*COS(RADIANS(AL1631))))&gt;90,0,$F$4*$F$5/E1640^2*(SIN(RADIANS(G1634))*SIN(RADIANS(E1641))+COS(RADIANS(G1634))*COS(RADIANS(E1641))*COS(RADIANS(AL1631))))</f>
        <v>0</v>
      </c>
      <c r="AM1634" s="3">
        <f>IF(DEGREES(ACOS(SIN(RADIANS(G1634))*SIN(RADIANS(E1641))+COS(RADIANS(G1634))*COS(RADIANS(E1641))*COS(RADIANS(AM1631))))&gt;90,0,$F$4*$F$5/E1640^2*(SIN(RADIANS(G1634))*SIN(RADIANS(E1641))+COS(RADIANS(G1634))*COS(RADIANS(E1641))*COS(RADIANS(AM1631))))</f>
        <v>0</v>
      </c>
      <c r="AN1634" s="3">
        <f>IF(DEGREES(ACOS(SIN(RADIANS(G1634))*SIN(RADIANS(E1641))+COS(RADIANS(G1634))*COS(RADIANS(E1641))*COS(RADIANS(AN1631))))&gt;90,0,$F$4*$F$5/E1640^2*(SIN(RADIANS(G1634))*SIN(RADIANS(E1641))+COS(RADIANS(G1634))*COS(RADIANS(E1641))*COS(RADIANS(AN1631))))</f>
        <v>0</v>
      </c>
      <c r="AO1634" s="3">
        <f>IF(DEGREES(ACOS(SIN(RADIANS(G1634))*SIN(RADIANS(E1641))+COS(RADIANS(G1634))*COS(RADIANS(E1641))*COS(RADIANS(AO1631))))&gt;90,0,$F$4*$F$5/E1640^2*(SIN(RADIANS(G1634))*SIN(RADIANS(E1641))+COS(RADIANS(G1634))*COS(RADIANS(E1641))*COS(RADIANS(AO1631))))</f>
        <v>0</v>
      </c>
      <c r="AP1634" s="3">
        <f>IF(DEGREES(ACOS(SIN(RADIANS(G1634))*SIN(RADIANS(E1641))+COS(RADIANS(G1634))*COS(RADIANS(E1641))*COS(RADIANS(AP1631))))&gt;90,0,$F$4*$F$5/E1640^2*(SIN(RADIANS(G1634))*SIN(RADIANS(E1641))+COS(RADIANS(G1634))*COS(RADIANS(E1641))*COS(RADIANS(AP1631))))</f>
        <v>0</v>
      </c>
      <c r="AQ1634" s="3">
        <f>IF(DEGREES(ACOS(SIN(RADIANS(G1634))*SIN(RADIANS(E1641))+COS(RADIANS(G1634))*COS(RADIANS(E1641))*COS(RADIANS(AQ1631))))&gt;90,0,$F$4*$F$5/E1640^2*(SIN(RADIANS(G1634))*SIN(RADIANS(E1641))+COS(RADIANS(G1634))*COS(RADIANS(E1641))*COS(RADIANS(AQ1631))))</f>
        <v>0</v>
      </c>
      <c r="AR1634" s="3">
        <f>IF(DEGREES(ACOS(SIN(RADIANS(G1634))*SIN(RADIANS(E1641))+COS(RADIANS(G1634))*COS(RADIANS(E1641))*COS(RADIANS(AR1631))))&gt;90,0,$F$4*$F$5/E1640^2*(SIN(RADIANS(G1634))*SIN(RADIANS(E1641))+COS(RADIANS(G1634))*COS(RADIANS(E1641))*COS(RADIANS(AR1631))))</f>
        <v>0</v>
      </c>
    </row>
    <row r="1635" spans="2:44" ht="15.75" customHeight="1" x14ac:dyDescent="0.2">
      <c r="B1635" s="20" t="s">
        <v>784</v>
      </c>
      <c r="E1635" s="3">
        <f>IF(E1634-$F$13&lt;0,E1634-$F$13+360,IF(E1634-$F$13&gt;360,E1634-$F$13-360,E1634-$F$13))</f>
        <v>60</v>
      </c>
      <c r="G1635" s="3">
        <v>70</v>
      </c>
      <c r="I1635" s="3">
        <f>IF(DEGREES(ACOS(SIN(RADIANS(G1635))*SIN(RADIANS(E1641))+COS(RADIANS(G1635))*COS(RADIANS(E1641))*COS(RADIANS(I1631))))&gt;90,0,$F$4*$F$5/E1640^2*(SIN(RADIANS(G1635))*SIN(RADIANS(E1641))+COS(RADIANS(G1635))*COS(RADIANS(E1641))*COS(RADIANS(I1631))))</f>
        <v>0</v>
      </c>
      <c r="J1635" s="3">
        <f>IF(DEGREES(ACOS(SIN(RADIANS(G1635))*SIN(RADIANS(E1641))+COS(RADIANS(G1635))*COS(RADIANS(E1641))*COS(RADIANS(J1631))))&gt;90,0,$F$4*$F$5/E1640^2*(SIN(RADIANS(G1635))*SIN(RADIANS(E1641))+COS(RADIANS(G1635))*COS(RADIANS(E1641))*COS(RADIANS(J1631))))</f>
        <v>0</v>
      </c>
      <c r="K1635" s="3">
        <f>IF(DEGREES(ACOS(SIN(RADIANS(G1635))*SIN(RADIANS(E1641))+COS(RADIANS(G1635))*COS(RADIANS(E1641))*COS(RADIANS(K1631))))&gt;90,0,$F$4*$F$5/E1640^2*(SIN(RADIANS(G1635))*SIN(RADIANS(E1641))+COS(RADIANS(G1635))*COS(RADIANS(E1641))*COS(RADIANS(K1631))))</f>
        <v>0</v>
      </c>
      <c r="L1635" s="3">
        <f>IF(DEGREES(ACOS(SIN(RADIANS(G1635))*SIN(RADIANS(E1641))+COS(RADIANS(G1635))*COS(RADIANS(E1641))*COS(RADIANS(L1631))))&gt;90,0,$F$4*$F$5/E1640^2*(SIN(RADIANS(G1635))*SIN(RADIANS(E1641))+COS(RADIANS(G1635))*COS(RADIANS(E1641))*COS(RADIANS(L1631))))</f>
        <v>0</v>
      </c>
      <c r="M1635" s="3">
        <f>IF(DEGREES(ACOS(SIN(RADIANS(G1635))*SIN(RADIANS(E1641))+COS(RADIANS(G1635))*COS(RADIANS(E1641))*COS(RADIANS(M1631))))&gt;90,0,$F$4*$F$5/E1640^2*(SIN(RADIANS(G1635))*SIN(RADIANS(E1641))+COS(RADIANS(G1635))*COS(RADIANS(E1641))*COS(RADIANS(M1631))))</f>
        <v>0</v>
      </c>
      <c r="N1635" s="3">
        <f>IF(DEGREES(ACOS(SIN(RADIANS(G1635))*SIN(RADIANS(E1641))+COS(RADIANS(G1635))*COS(RADIANS(E1641))*COS(RADIANS(N1631))))&gt;90,0,$F$4*$F$5/E1640^2*(SIN(RADIANS(G1635))*SIN(RADIANS(E1641))+COS(RADIANS(G1635))*COS(RADIANS(E1641))*COS(RADIANS(N1631))))</f>
        <v>0</v>
      </c>
      <c r="O1635" s="3">
        <f>IF(DEGREES(ACOS(SIN(RADIANS(G1635))*SIN(RADIANS(E1641))+COS(RADIANS(G1635))*COS(RADIANS(E1641))*COS(RADIANS(O1631))))&gt;90,0,$F$4*$F$5/E1640^2*(SIN(RADIANS(G1635))*SIN(RADIANS(E1641))+COS(RADIANS(G1635))*COS(RADIANS(E1641))*COS(RADIANS(O1631))))</f>
        <v>0</v>
      </c>
      <c r="P1635" s="3">
        <f>IF(DEGREES(ACOS(SIN(RADIANS(G1635))*SIN(RADIANS(E1641))+COS(RADIANS(G1635))*COS(RADIANS(E1641))*COS(RADIANS(P1631))))&gt;90,0,$F$4*$F$5/E1640^2*(SIN(RADIANS(G1635))*SIN(RADIANS(E1641))+COS(RADIANS(G1635))*COS(RADIANS(E1641))*COS(RADIANS(P1631))))</f>
        <v>0</v>
      </c>
      <c r="Q1635" s="3">
        <f>IF(DEGREES(ACOS(SIN(RADIANS(G1635))*SIN(RADIANS(E1641))+COS(RADIANS(G1635))*COS(RADIANS(E1641))*COS(RADIANS(Q1631))))&gt;90,0,$F$4*$F$5/E1640^2*(SIN(RADIANS(G1635))*SIN(RADIANS(E1641))+COS(RADIANS(G1635))*COS(RADIANS(E1641))*COS(RADIANS(Q1631))))</f>
        <v>0</v>
      </c>
      <c r="R1635" s="3" t="e">
        <f>IF(DEGREES(ACOS(SIN(RADIANS(G1635))*SIN(RADIANS(E1641))+COS(RADIANS(G1635))*COS(RADIANS(E1641))*COS(RADIANS(R1631))))&gt;90,0,$F$4*$F$5/E1640^2*(SIN(RADIANS(G1635))*SIN(RADIANS(E1641))+COS(RADIANS(G1635))*COS(RADIANS(E1641))*COS(RADIANS(R1631))))</f>
        <v>#DIV/0!</v>
      </c>
      <c r="S1635" s="3" t="e">
        <f>IF(DEGREES(ACOS(SIN(RADIANS(G1635))*SIN(RADIANS(E1641))+COS(RADIANS(G1635))*COS(RADIANS(E1641))*COS(RADIANS(S1631))))&gt;90,0,$F$4*$F$5/E1640^2*(SIN(RADIANS(G1635))*SIN(RADIANS(E1641))+COS(RADIANS(G1635))*COS(RADIANS(E1641))*COS(RADIANS(S1631))))</f>
        <v>#DIV/0!</v>
      </c>
      <c r="T1635" s="3" t="e">
        <f>IF(DEGREES(ACOS(SIN(RADIANS(G1635))*SIN(RADIANS(E1641))+COS(RADIANS(G1635))*COS(RADIANS(E1641))*COS(RADIANS(T1631))))&gt;90,0,$F$4*$F$5/E1640^2*(SIN(RADIANS(G1635))*SIN(RADIANS(E1641))+COS(RADIANS(G1635))*COS(RADIANS(E1641))*COS(RADIANS(T1631))))</f>
        <v>#DIV/0!</v>
      </c>
      <c r="U1635" s="3" t="e">
        <f>IF(DEGREES(ACOS(SIN(RADIANS(G1635))*SIN(RADIANS(E1641))+COS(RADIANS(G1635))*COS(RADIANS(E1641))*COS(RADIANS(U1631))))&gt;90,0,$F$4*$F$5/E1640^2*(SIN(RADIANS(G1635))*SIN(RADIANS(E1641))+COS(RADIANS(G1635))*COS(RADIANS(E1641))*COS(RADIANS(U1631))))</f>
        <v>#DIV/0!</v>
      </c>
      <c r="V1635" s="3" t="e">
        <f>IF(DEGREES(ACOS(SIN(RADIANS(G1635))*SIN(RADIANS(E1641))+COS(RADIANS(G1635))*COS(RADIANS(E1641))*COS(RADIANS(V1631))))&gt;90,0,$F$4*$F$5/E1640^2*(SIN(RADIANS(G1635))*SIN(RADIANS(E1641))+COS(RADIANS(G1635))*COS(RADIANS(E1641))*COS(RADIANS(V1631))))</f>
        <v>#DIV/0!</v>
      </c>
      <c r="W1635" s="3" t="e">
        <f>IF(DEGREES(ACOS(SIN(RADIANS(G1635))*SIN(RADIANS(E1641))+COS(RADIANS(G1635))*COS(RADIANS(E1641))*COS(RADIANS(W1631))))&gt;90,0,$F$4*$F$5/E1640^2*(SIN(RADIANS(G1635))*SIN(RADIANS(E1641))+COS(RADIANS(G1635))*COS(RADIANS(E1641))*COS(RADIANS(W1631))))</f>
        <v>#DIV/0!</v>
      </c>
      <c r="X1635" s="3" t="e">
        <f>IF(DEGREES(ACOS(SIN(RADIANS(G1635))*SIN(RADIANS(E1641))+COS(RADIANS(G1635))*COS(RADIANS(E1641))*COS(RADIANS(X1631))))&gt;90,0,$F$4*$F$5/E1640^2*(SIN(RADIANS(G1635))*SIN(RADIANS(E1641))+COS(RADIANS(G1635))*COS(RADIANS(E1641))*COS(RADIANS(X1631))))</f>
        <v>#DIV/0!</v>
      </c>
      <c r="Y1635" s="3" t="e">
        <f>IF(DEGREES(ACOS(SIN(RADIANS(G1635))*SIN(RADIANS(E1641))+COS(RADIANS(G1635))*COS(RADIANS(E1641))*COS(RADIANS(Y1631))))&gt;90,0,$F$4*$F$5/E1640^2*(SIN(RADIANS(G1635))*SIN(RADIANS(E1641))+COS(RADIANS(G1635))*COS(RADIANS(E1641))*COS(RADIANS(Y1631))))</f>
        <v>#DIV/0!</v>
      </c>
      <c r="Z1635" s="3" t="e">
        <f>IF(DEGREES(ACOS(SIN(RADIANS(G1635))*SIN(RADIANS(E1641))+COS(RADIANS(G1635))*COS(RADIANS(E1641))*COS(RADIANS(Z1631))))&gt;90,0,$F$4*$F$5/E1640^2*(SIN(RADIANS(G1635))*SIN(RADIANS(E1641))+COS(RADIANS(G1635))*COS(RADIANS(E1641))*COS(RADIANS(Z1631))))</f>
        <v>#DIV/0!</v>
      </c>
      <c r="AA1635" s="3" t="e">
        <f>IF(DEGREES(ACOS(SIN(RADIANS(G1635))*SIN(RADIANS(E1641))+COS(RADIANS(G1635))*COS(RADIANS(E1641))*COS(RADIANS(AA1631))))&gt;90,0,$F$4*$F$5/E1640^2*(SIN(RADIANS(G1635))*SIN(RADIANS(E1641))+COS(RADIANS(G1635))*COS(RADIANS(E1641))*COS(RADIANS(AA1631))))</f>
        <v>#DIV/0!</v>
      </c>
      <c r="AB1635" s="3" t="e">
        <f>IF(DEGREES(ACOS(SIN(RADIANS(G1635))*SIN(RADIANS(E1641))+COS(RADIANS(G1635))*COS(RADIANS(E1641))*COS(RADIANS(AB1631))))&gt;90,0,$F$4*$F$5/E1640^2*(SIN(RADIANS(G1635))*SIN(RADIANS(E1641))+COS(RADIANS(G1635))*COS(RADIANS(E1641))*COS(RADIANS(AB1631))))</f>
        <v>#DIV/0!</v>
      </c>
      <c r="AC1635" s="3" t="e">
        <f>IF(DEGREES(ACOS(SIN(RADIANS(G1635))*SIN(RADIANS(E1641))+COS(RADIANS(G1635))*COS(RADIANS(E1641))*COS(RADIANS(AC1631))))&gt;90,0,$F$4*$F$5/E1640^2*(SIN(RADIANS(G1635))*SIN(RADIANS(E1641))+COS(RADIANS(G1635))*COS(RADIANS(E1641))*COS(RADIANS(AC1631))))</f>
        <v>#DIV/0!</v>
      </c>
      <c r="AD1635" s="3" t="e">
        <f>IF(DEGREES(ACOS(SIN(RADIANS(G1635))*SIN(RADIANS(E1641))+COS(RADIANS(G1635))*COS(RADIANS(E1641))*COS(RADIANS(AD1631))))&gt;90,0,$F$4*$F$5/E1640^2*(SIN(RADIANS(G1635))*SIN(RADIANS(E1641))+COS(RADIANS(G1635))*COS(RADIANS(E1641))*COS(RADIANS(AD1631))))</f>
        <v>#DIV/0!</v>
      </c>
      <c r="AE1635" s="3" t="e">
        <f>IF(DEGREES(ACOS(SIN(RADIANS(G1635))*SIN(RADIANS(E1641))+COS(RADIANS(G1635))*COS(RADIANS(E1641))*COS(RADIANS(AE1631))))&gt;90,0,$F$4*$F$5/E1640^2*(SIN(RADIANS(G1635))*SIN(RADIANS(E1641))+COS(RADIANS(G1635))*COS(RADIANS(E1641))*COS(RADIANS(AE1631))))</f>
        <v>#DIV/0!</v>
      </c>
      <c r="AF1635" s="3" t="e">
        <f>IF(DEGREES(ACOS(SIN(RADIANS(G1635))*SIN(RADIANS(E1641))+COS(RADIANS(G1635))*COS(RADIANS(E1641))*COS(RADIANS(AF1631))))&gt;90,0,$F$4*$F$5/E1640^2*(SIN(RADIANS(G1635))*SIN(RADIANS(E1641))+COS(RADIANS(G1635))*COS(RADIANS(E1641))*COS(RADIANS(AF1631))))</f>
        <v>#DIV/0!</v>
      </c>
      <c r="AG1635" s="3" t="e">
        <f>IF(DEGREES(ACOS(SIN(RADIANS(G1635))*SIN(RADIANS(E1641))+COS(RADIANS(G1635))*COS(RADIANS(E1641))*COS(RADIANS(AG1631))))&gt;90,0,$F$4*$F$5/E1640^2*(SIN(RADIANS(G1635))*SIN(RADIANS(E1641))+COS(RADIANS(G1635))*COS(RADIANS(E1641))*COS(RADIANS(AG1631))))</f>
        <v>#DIV/0!</v>
      </c>
      <c r="AH1635" s="3" t="e">
        <f>IF(DEGREES(ACOS(SIN(RADIANS(G1635))*SIN(RADIANS(E1641))+COS(RADIANS(G1635))*COS(RADIANS(E1641))*COS(RADIANS(AH1631))))&gt;90,0,$F$4*$F$5/E1640^2*(SIN(RADIANS(G1635))*SIN(RADIANS(E1641))+COS(RADIANS(G1635))*COS(RADIANS(E1641))*COS(RADIANS(AH1631))))</f>
        <v>#DIV/0!</v>
      </c>
      <c r="AI1635" s="3" t="e">
        <f>IF(DEGREES(ACOS(SIN(RADIANS(G1635))*SIN(RADIANS(E1641))+COS(RADIANS(G1635))*COS(RADIANS(E1641))*COS(RADIANS(AI1631))))&gt;90,0,$F$4*$F$5/E1640^2*(SIN(RADIANS(G1635))*SIN(RADIANS(E1641))+COS(RADIANS(G1635))*COS(RADIANS(E1641))*COS(RADIANS(AI1631))))</f>
        <v>#DIV/0!</v>
      </c>
      <c r="AJ1635" s="3" t="e">
        <f>IF(DEGREES(ACOS(SIN(RADIANS(G1635))*SIN(RADIANS(E1641))+COS(RADIANS(G1635))*COS(RADIANS(E1641))*COS(RADIANS(AJ1631))))&gt;90,0,$F$4*$F$5/E1640^2*(SIN(RADIANS(G1635))*SIN(RADIANS(E1641))+COS(RADIANS(G1635))*COS(RADIANS(E1641))*COS(RADIANS(AJ1631))))</f>
        <v>#DIV/0!</v>
      </c>
      <c r="AK1635" s="3">
        <f>IF(DEGREES(ACOS(SIN(RADIANS(G1635))*SIN(RADIANS(E1641))+COS(RADIANS(G1635))*COS(RADIANS(E1641))*COS(RADIANS(AK1631))))&gt;90,0,$F$4*$F$5/E1640^2*(SIN(RADIANS(G1635))*SIN(RADIANS(E1641))+COS(RADIANS(G1635))*COS(RADIANS(E1641))*COS(RADIANS(AK1631))))</f>
        <v>0</v>
      </c>
      <c r="AL1635" s="3">
        <f>IF(DEGREES(ACOS(SIN(RADIANS(G1635))*SIN(RADIANS(E1641))+COS(RADIANS(G1635))*COS(RADIANS(E1641))*COS(RADIANS(AL1631))))&gt;90,0,$F$4*$F$5/E1640^2*(SIN(RADIANS(G1635))*SIN(RADIANS(E1641))+COS(RADIANS(G1635))*COS(RADIANS(E1641))*COS(RADIANS(AL1631))))</f>
        <v>0</v>
      </c>
      <c r="AM1635" s="3">
        <f>IF(DEGREES(ACOS(SIN(RADIANS(G1635))*SIN(RADIANS(E1641))+COS(RADIANS(G1635))*COS(RADIANS(E1641))*COS(RADIANS(AM1631))))&gt;90,0,$F$4*$F$5/E1640^2*(SIN(RADIANS(G1635))*SIN(RADIANS(E1641))+COS(RADIANS(G1635))*COS(RADIANS(E1641))*COS(RADIANS(AM1631))))</f>
        <v>0</v>
      </c>
      <c r="AN1635" s="3">
        <f>IF(DEGREES(ACOS(SIN(RADIANS(G1635))*SIN(RADIANS(E1641))+COS(RADIANS(G1635))*COS(RADIANS(E1641))*COS(RADIANS(AN1631))))&gt;90,0,$F$4*$F$5/E1640^2*(SIN(RADIANS(G1635))*SIN(RADIANS(E1641))+COS(RADIANS(G1635))*COS(RADIANS(E1641))*COS(RADIANS(AN1631))))</f>
        <v>0</v>
      </c>
      <c r="AO1635" s="3">
        <f>IF(DEGREES(ACOS(SIN(RADIANS(G1635))*SIN(RADIANS(E1641))+COS(RADIANS(G1635))*COS(RADIANS(E1641))*COS(RADIANS(AO1631))))&gt;90,0,$F$4*$F$5/E1640^2*(SIN(RADIANS(G1635))*SIN(RADIANS(E1641))+COS(RADIANS(G1635))*COS(RADIANS(E1641))*COS(RADIANS(AO1631))))</f>
        <v>0</v>
      </c>
      <c r="AP1635" s="3">
        <f>IF(DEGREES(ACOS(SIN(RADIANS(G1635))*SIN(RADIANS(E1641))+COS(RADIANS(G1635))*COS(RADIANS(E1641))*COS(RADIANS(AP1631))))&gt;90,0,$F$4*$F$5/E1640^2*(SIN(RADIANS(G1635))*SIN(RADIANS(E1641))+COS(RADIANS(G1635))*COS(RADIANS(E1641))*COS(RADIANS(AP1631))))</f>
        <v>0</v>
      </c>
      <c r="AQ1635" s="3">
        <f>IF(DEGREES(ACOS(SIN(RADIANS(G1635))*SIN(RADIANS(E1641))+COS(RADIANS(G1635))*COS(RADIANS(E1641))*COS(RADIANS(AQ1631))))&gt;90,0,$F$4*$F$5/E1640^2*(SIN(RADIANS(G1635))*SIN(RADIANS(E1641))+COS(RADIANS(G1635))*COS(RADIANS(E1641))*COS(RADIANS(AQ1631))))</f>
        <v>0</v>
      </c>
      <c r="AR1635" s="3">
        <f>IF(DEGREES(ACOS(SIN(RADIANS(G1635))*SIN(RADIANS(E1641))+COS(RADIANS(G1635))*COS(RADIANS(E1641))*COS(RADIANS(AR1631))))&gt;90,0,$F$4*$F$5/E1640^2*(SIN(RADIANS(G1635))*SIN(RADIANS(E1641))+COS(RADIANS(G1635))*COS(RADIANS(E1641))*COS(RADIANS(AR1631))))</f>
        <v>0</v>
      </c>
    </row>
    <row r="1636" spans="2:44" ht="15.75" customHeight="1" x14ac:dyDescent="0.2">
      <c r="B1636" s="20" t="s">
        <v>729</v>
      </c>
      <c r="E1636" s="3">
        <f>IF(E1633&lt;360,E1633/360,(E1633-360)/360)</f>
        <v>0.91666666666666663</v>
      </c>
      <c r="G1636" s="3">
        <v>60</v>
      </c>
      <c r="I1636" s="3">
        <f>IF(DEGREES(ACOS(SIN(RADIANS(G1636))*SIN(RADIANS(E1641))+COS(RADIANS(G1636))*COS(RADIANS(E1641))*COS(RADIANS(I1631))))&gt;90,0,$F$4*$F$5/E1640^2*(SIN(RADIANS(G1636))*SIN(RADIANS(E1641))+COS(RADIANS(G1636))*COS(RADIANS(E1641))*COS(RADIANS(I1631))))</f>
        <v>0</v>
      </c>
      <c r="J1636" s="3">
        <f>IF(DEGREES(ACOS(SIN(RADIANS(G1636))*SIN(RADIANS(E1641))+COS(RADIANS(G1636))*COS(RADIANS(E1641))*COS(RADIANS(J1631))))&gt;90,0,$F$4*$F$5/E1640^2*(SIN(RADIANS(G1636))*SIN(RADIANS(E1641))+COS(RADIANS(G1636))*COS(RADIANS(E1641))*COS(RADIANS(J1631))))</f>
        <v>0</v>
      </c>
      <c r="K1636" s="3">
        <f>IF(DEGREES(ACOS(SIN(RADIANS(G1636))*SIN(RADIANS(E1641))+COS(RADIANS(G1636))*COS(RADIANS(E1641))*COS(RADIANS(K1631))))&gt;90,0,$F$4*$F$5/E1640^2*(SIN(RADIANS(G1636))*SIN(RADIANS(E1641))+COS(RADIANS(G1636))*COS(RADIANS(E1641))*COS(RADIANS(K1631))))</f>
        <v>0</v>
      </c>
      <c r="L1636" s="3">
        <f>IF(DEGREES(ACOS(SIN(RADIANS(G1636))*SIN(RADIANS(E1641))+COS(RADIANS(G1636))*COS(RADIANS(E1641))*COS(RADIANS(L1631))))&gt;90,0,$F$4*$F$5/E1640^2*(SIN(RADIANS(G1636))*SIN(RADIANS(E1641))+COS(RADIANS(G1636))*COS(RADIANS(E1641))*COS(RADIANS(L1631))))</f>
        <v>0</v>
      </c>
      <c r="M1636" s="3">
        <f>IF(DEGREES(ACOS(SIN(RADIANS(G1636))*SIN(RADIANS(E1641))+COS(RADIANS(G1636))*COS(RADIANS(E1641))*COS(RADIANS(M1631))))&gt;90,0,$F$4*$F$5/E1640^2*(SIN(RADIANS(G1636))*SIN(RADIANS(E1641))+COS(RADIANS(G1636))*COS(RADIANS(E1641))*COS(RADIANS(M1631))))</f>
        <v>0</v>
      </c>
      <c r="N1636" s="3">
        <f>IF(DEGREES(ACOS(SIN(RADIANS(G1636))*SIN(RADIANS(E1641))+COS(RADIANS(G1636))*COS(RADIANS(E1641))*COS(RADIANS(N1631))))&gt;90,0,$F$4*$F$5/E1640^2*(SIN(RADIANS(G1636))*SIN(RADIANS(E1641))+COS(RADIANS(G1636))*COS(RADIANS(E1641))*COS(RADIANS(N1631))))</f>
        <v>0</v>
      </c>
      <c r="O1636" s="3">
        <f>IF(DEGREES(ACOS(SIN(RADIANS(G1636))*SIN(RADIANS(E1641))+COS(RADIANS(G1636))*COS(RADIANS(E1641))*COS(RADIANS(O1631))))&gt;90,0,$F$4*$F$5/E1640^2*(SIN(RADIANS(G1636))*SIN(RADIANS(E1641))+COS(RADIANS(G1636))*COS(RADIANS(E1641))*COS(RADIANS(O1631))))</f>
        <v>0</v>
      </c>
      <c r="P1636" s="3">
        <f>IF(DEGREES(ACOS(SIN(RADIANS(G1636))*SIN(RADIANS(E1641))+COS(RADIANS(G1636))*COS(RADIANS(E1641))*COS(RADIANS(P1631))))&gt;90,0,$F$4*$F$5/E1640^2*(SIN(RADIANS(G1636))*SIN(RADIANS(E1641))+COS(RADIANS(G1636))*COS(RADIANS(E1641))*COS(RADIANS(P1631))))</f>
        <v>0</v>
      </c>
      <c r="Q1636" s="3">
        <f>IF(DEGREES(ACOS(SIN(RADIANS(G1636))*SIN(RADIANS(E1641))+COS(RADIANS(G1636))*COS(RADIANS(E1641))*COS(RADIANS(Q1631))))&gt;90,0,$F$4*$F$5/E1640^2*(SIN(RADIANS(G1636))*SIN(RADIANS(E1641))+COS(RADIANS(G1636))*COS(RADIANS(E1641))*COS(RADIANS(Q1631))))</f>
        <v>0</v>
      </c>
      <c r="R1636" s="3" t="e">
        <f>IF(DEGREES(ACOS(SIN(RADIANS(G1636))*SIN(RADIANS(E1641))+COS(RADIANS(G1636))*COS(RADIANS(E1641))*COS(RADIANS(R1631))))&gt;90,0,$F$4*$F$5/E1640^2*(SIN(RADIANS(G1636))*SIN(RADIANS(E1641))+COS(RADIANS(G1636))*COS(RADIANS(E1641))*COS(RADIANS(R1631))))</f>
        <v>#DIV/0!</v>
      </c>
      <c r="S1636" s="3" t="e">
        <f>IF(DEGREES(ACOS(SIN(RADIANS(G1636))*SIN(RADIANS(E1641))+COS(RADIANS(G1636))*COS(RADIANS(E1641))*COS(RADIANS(S1631))))&gt;90,0,$F$4*$F$5/E1640^2*(SIN(RADIANS(G1636))*SIN(RADIANS(E1641))+COS(RADIANS(G1636))*COS(RADIANS(E1641))*COS(RADIANS(S1631))))</f>
        <v>#DIV/0!</v>
      </c>
      <c r="T1636" s="3" t="e">
        <f>IF(DEGREES(ACOS(SIN(RADIANS(G1636))*SIN(RADIANS(E1641))+COS(RADIANS(G1636))*COS(RADIANS(E1641))*COS(RADIANS(T1631))))&gt;90,0,$F$4*$F$5/E1640^2*(SIN(RADIANS(G1636))*SIN(RADIANS(E1641))+COS(RADIANS(G1636))*COS(RADIANS(E1641))*COS(RADIANS(T1631))))</f>
        <v>#DIV/0!</v>
      </c>
      <c r="U1636" s="3" t="e">
        <f>IF(DEGREES(ACOS(SIN(RADIANS(G1636))*SIN(RADIANS(E1641))+COS(RADIANS(G1636))*COS(RADIANS(E1641))*COS(RADIANS(U1631))))&gt;90,0,$F$4*$F$5/E1640^2*(SIN(RADIANS(G1636))*SIN(RADIANS(E1641))+COS(RADIANS(G1636))*COS(RADIANS(E1641))*COS(RADIANS(U1631))))</f>
        <v>#DIV/0!</v>
      </c>
      <c r="V1636" s="3" t="e">
        <f>IF(DEGREES(ACOS(SIN(RADIANS(G1636))*SIN(RADIANS(E1641))+COS(RADIANS(G1636))*COS(RADIANS(E1641))*COS(RADIANS(V1631))))&gt;90,0,$F$4*$F$5/E1640^2*(SIN(RADIANS(G1636))*SIN(RADIANS(E1641))+COS(RADIANS(G1636))*COS(RADIANS(E1641))*COS(RADIANS(V1631))))</f>
        <v>#DIV/0!</v>
      </c>
      <c r="W1636" s="3" t="e">
        <f>IF(DEGREES(ACOS(SIN(RADIANS(G1636))*SIN(RADIANS(E1641))+COS(RADIANS(G1636))*COS(RADIANS(E1641))*COS(RADIANS(W1631))))&gt;90,0,$F$4*$F$5/E1640^2*(SIN(RADIANS(G1636))*SIN(RADIANS(E1641))+COS(RADIANS(G1636))*COS(RADIANS(E1641))*COS(RADIANS(W1631))))</f>
        <v>#DIV/0!</v>
      </c>
      <c r="X1636" s="3" t="e">
        <f>IF(DEGREES(ACOS(SIN(RADIANS(G1636))*SIN(RADIANS(E1641))+COS(RADIANS(G1636))*COS(RADIANS(E1641))*COS(RADIANS(X1631))))&gt;90,0,$F$4*$F$5/E1640^2*(SIN(RADIANS(G1636))*SIN(RADIANS(E1641))+COS(RADIANS(G1636))*COS(RADIANS(E1641))*COS(RADIANS(X1631))))</f>
        <v>#DIV/0!</v>
      </c>
      <c r="Y1636" s="3" t="e">
        <f>IF(DEGREES(ACOS(SIN(RADIANS(G1636))*SIN(RADIANS(E1641))+COS(RADIANS(G1636))*COS(RADIANS(E1641))*COS(RADIANS(Y1631))))&gt;90,0,$F$4*$F$5/E1640^2*(SIN(RADIANS(G1636))*SIN(RADIANS(E1641))+COS(RADIANS(G1636))*COS(RADIANS(E1641))*COS(RADIANS(Y1631))))</f>
        <v>#DIV/0!</v>
      </c>
      <c r="Z1636" s="3" t="e">
        <f>IF(DEGREES(ACOS(SIN(RADIANS(G1636))*SIN(RADIANS(E1641))+COS(RADIANS(G1636))*COS(RADIANS(E1641))*COS(RADIANS(Z1631))))&gt;90,0,$F$4*$F$5/E1640^2*(SIN(RADIANS(G1636))*SIN(RADIANS(E1641))+COS(RADIANS(G1636))*COS(RADIANS(E1641))*COS(RADIANS(Z1631))))</f>
        <v>#DIV/0!</v>
      </c>
      <c r="AA1636" s="3" t="e">
        <f>IF(DEGREES(ACOS(SIN(RADIANS(G1636))*SIN(RADIANS(E1641))+COS(RADIANS(G1636))*COS(RADIANS(E1641))*COS(RADIANS(AA1631))))&gt;90,0,$F$4*$F$5/E1640^2*(SIN(RADIANS(G1636))*SIN(RADIANS(E1641))+COS(RADIANS(G1636))*COS(RADIANS(E1641))*COS(RADIANS(AA1631))))</f>
        <v>#DIV/0!</v>
      </c>
      <c r="AB1636" s="3" t="e">
        <f>IF(DEGREES(ACOS(SIN(RADIANS(G1636))*SIN(RADIANS(E1641))+COS(RADIANS(G1636))*COS(RADIANS(E1641))*COS(RADIANS(AB1631))))&gt;90,0,$F$4*$F$5/E1640^2*(SIN(RADIANS(G1636))*SIN(RADIANS(E1641))+COS(RADIANS(G1636))*COS(RADIANS(E1641))*COS(RADIANS(AB1631))))</f>
        <v>#DIV/0!</v>
      </c>
      <c r="AC1636" s="3" t="e">
        <f>IF(DEGREES(ACOS(SIN(RADIANS(G1636))*SIN(RADIANS(E1641))+COS(RADIANS(G1636))*COS(RADIANS(E1641))*COS(RADIANS(AC1631))))&gt;90,0,$F$4*$F$5/E1640^2*(SIN(RADIANS(G1636))*SIN(RADIANS(E1641))+COS(RADIANS(G1636))*COS(RADIANS(E1641))*COS(RADIANS(AC1631))))</f>
        <v>#DIV/0!</v>
      </c>
      <c r="AD1636" s="3" t="e">
        <f>IF(DEGREES(ACOS(SIN(RADIANS(G1636))*SIN(RADIANS(E1641))+COS(RADIANS(G1636))*COS(RADIANS(E1641))*COS(RADIANS(AD1631))))&gt;90,0,$F$4*$F$5/E1640^2*(SIN(RADIANS(G1636))*SIN(RADIANS(E1641))+COS(RADIANS(G1636))*COS(RADIANS(E1641))*COS(RADIANS(AD1631))))</f>
        <v>#DIV/0!</v>
      </c>
      <c r="AE1636" s="3" t="e">
        <f>IF(DEGREES(ACOS(SIN(RADIANS(G1636))*SIN(RADIANS(E1641))+COS(RADIANS(G1636))*COS(RADIANS(E1641))*COS(RADIANS(AE1631))))&gt;90,0,$F$4*$F$5/E1640^2*(SIN(RADIANS(G1636))*SIN(RADIANS(E1641))+COS(RADIANS(G1636))*COS(RADIANS(E1641))*COS(RADIANS(AE1631))))</f>
        <v>#DIV/0!</v>
      </c>
      <c r="AF1636" s="3" t="e">
        <f>IF(DEGREES(ACOS(SIN(RADIANS(G1636))*SIN(RADIANS(E1641))+COS(RADIANS(G1636))*COS(RADIANS(E1641))*COS(RADIANS(AF1631))))&gt;90,0,$F$4*$F$5/E1640^2*(SIN(RADIANS(G1636))*SIN(RADIANS(E1641))+COS(RADIANS(G1636))*COS(RADIANS(E1641))*COS(RADIANS(AF1631))))</f>
        <v>#DIV/0!</v>
      </c>
      <c r="AG1636" s="3" t="e">
        <f>IF(DEGREES(ACOS(SIN(RADIANS(G1636))*SIN(RADIANS(E1641))+COS(RADIANS(G1636))*COS(RADIANS(E1641))*COS(RADIANS(AG1631))))&gt;90,0,$F$4*$F$5/E1640^2*(SIN(RADIANS(G1636))*SIN(RADIANS(E1641))+COS(RADIANS(G1636))*COS(RADIANS(E1641))*COS(RADIANS(AG1631))))</f>
        <v>#DIV/0!</v>
      </c>
      <c r="AH1636" s="3" t="e">
        <f>IF(DEGREES(ACOS(SIN(RADIANS(G1636))*SIN(RADIANS(E1641))+COS(RADIANS(G1636))*COS(RADIANS(E1641))*COS(RADIANS(AH1631))))&gt;90,0,$F$4*$F$5/E1640^2*(SIN(RADIANS(G1636))*SIN(RADIANS(E1641))+COS(RADIANS(G1636))*COS(RADIANS(E1641))*COS(RADIANS(AH1631))))</f>
        <v>#DIV/0!</v>
      </c>
      <c r="AI1636" s="3" t="e">
        <f>IF(DEGREES(ACOS(SIN(RADIANS(G1636))*SIN(RADIANS(E1641))+COS(RADIANS(G1636))*COS(RADIANS(E1641))*COS(RADIANS(AI1631))))&gt;90,0,$F$4*$F$5/E1640^2*(SIN(RADIANS(G1636))*SIN(RADIANS(E1641))+COS(RADIANS(G1636))*COS(RADIANS(E1641))*COS(RADIANS(AI1631))))</f>
        <v>#DIV/0!</v>
      </c>
      <c r="AJ1636" s="3" t="e">
        <f>IF(DEGREES(ACOS(SIN(RADIANS(G1636))*SIN(RADIANS(E1641))+COS(RADIANS(G1636))*COS(RADIANS(E1641))*COS(RADIANS(AJ1631))))&gt;90,0,$F$4*$F$5/E1640^2*(SIN(RADIANS(G1636))*SIN(RADIANS(E1641))+COS(RADIANS(G1636))*COS(RADIANS(E1641))*COS(RADIANS(AJ1631))))</f>
        <v>#DIV/0!</v>
      </c>
      <c r="AK1636" s="3">
        <f>IF(DEGREES(ACOS(SIN(RADIANS(G1636))*SIN(RADIANS(E1641))+COS(RADIANS(G1636))*COS(RADIANS(E1641))*COS(RADIANS(AK1631))))&gt;90,0,$F$4*$F$5/E1640^2*(SIN(RADIANS(G1636))*SIN(RADIANS(E1641))+COS(RADIANS(G1636))*COS(RADIANS(E1641))*COS(RADIANS(AK1631))))</f>
        <v>0</v>
      </c>
      <c r="AL1636" s="3">
        <f>IF(DEGREES(ACOS(SIN(RADIANS(G1636))*SIN(RADIANS(E1641))+COS(RADIANS(G1636))*COS(RADIANS(E1641))*COS(RADIANS(AL1631))))&gt;90,0,$F$4*$F$5/E1640^2*(SIN(RADIANS(G1636))*SIN(RADIANS(E1641))+COS(RADIANS(G1636))*COS(RADIANS(E1641))*COS(RADIANS(AL1631))))</f>
        <v>0</v>
      </c>
      <c r="AM1636" s="3">
        <f>IF(DEGREES(ACOS(SIN(RADIANS(G1636))*SIN(RADIANS(E1641))+COS(RADIANS(G1636))*COS(RADIANS(E1641))*COS(RADIANS(AM1631))))&gt;90,0,$F$4*$F$5/E1640^2*(SIN(RADIANS(G1636))*SIN(RADIANS(E1641))+COS(RADIANS(G1636))*COS(RADIANS(E1641))*COS(RADIANS(AM1631))))</f>
        <v>0</v>
      </c>
      <c r="AN1636" s="3">
        <f>IF(DEGREES(ACOS(SIN(RADIANS(G1636))*SIN(RADIANS(E1641))+COS(RADIANS(G1636))*COS(RADIANS(E1641))*COS(RADIANS(AN1631))))&gt;90,0,$F$4*$F$5/E1640^2*(SIN(RADIANS(G1636))*SIN(RADIANS(E1641))+COS(RADIANS(G1636))*COS(RADIANS(E1641))*COS(RADIANS(AN1631))))</f>
        <v>0</v>
      </c>
      <c r="AO1636" s="3">
        <f>IF(DEGREES(ACOS(SIN(RADIANS(G1636))*SIN(RADIANS(E1641))+COS(RADIANS(G1636))*COS(RADIANS(E1641))*COS(RADIANS(AO1631))))&gt;90,0,$F$4*$F$5/E1640^2*(SIN(RADIANS(G1636))*SIN(RADIANS(E1641))+COS(RADIANS(G1636))*COS(RADIANS(E1641))*COS(RADIANS(AO1631))))</f>
        <v>0</v>
      </c>
      <c r="AP1636" s="3">
        <f>IF(DEGREES(ACOS(SIN(RADIANS(G1636))*SIN(RADIANS(E1641))+COS(RADIANS(G1636))*COS(RADIANS(E1641))*COS(RADIANS(AP1631))))&gt;90,0,$F$4*$F$5/E1640^2*(SIN(RADIANS(G1636))*SIN(RADIANS(E1641))+COS(RADIANS(G1636))*COS(RADIANS(E1641))*COS(RADIANS(AP1631))))</f>
        <v>0</v>
      </c>
      <c r="AQ1636" s="3">
        <f>IF(DEGREES(ACOS(SIN(RADIANS(G1636))*SIN(RADIANS(E1641))+COS(RADIANS(G1636))*COS(RADIANS(E1641))*COS(RADIANS(AQ1631))))&gt;90,0,$F$4*$F$5/E1640^2*(SIN(RADIANS(G1636))*SIN(RADIANS(E1641))+COS(RADIANS(G1636))*COS(RADIANS(E1641))*COS(RADIANS(AQ1631))))</f>
        <v>0</v>
      </c>
      <c r="AR1636" s="3">
        <f>IF(DEGREES(ACOS(SIN(RADIANS(G1636))*SIN(RADIANS(E1641))+COS(RADIANS(G1636))*COS(RADIANS(E1641))*COS(RADIANS(AR1631))))&gt;90,0,$F$4*$F$5/E1640^2*(SIN(RADIANS(G1636))*SIN(RADIANS(E1641))+COS(RADIANS(G1636))*COS(RADIANS(E1641))*COS(RADIANS(AR1631))))</f>
        <v>0</v>
      </c>
    </row>
    <row r="1637" spans="2:44" ht="15.75" customHeight="1" x14ac:dyDescent="0.2">
      <c r="B1637" s="20" t="s">
        <v>785</v>
      </c>
      <c r="E1637" s="3">
        <f>E1636*$F$11</f>
        <v>0</v>
      </c>
      <c r="G1637" s="3">
        <v>50</v>
      </c>
      <c r="I1637" s="3">
        <f>IF(DEGREES(ACOS(SIN(RADIANS(G1637))*SIN(RADIANS(E1641))+COS(RADIANS(G1637))*COS(RADIANS(E1641))*COS(RADIANS(I1631))))&gt;90,0,$F$4*$F$5/E1640^2*(SIN(RADIANS(G1637))*SIN(RADIANS(E1641))+COS(RADIANS(G1637))*COS(RADIANS(E1641))*COS(RADIANS(I1631))))</f>
        <v>0</v>
      </c>
      <c r="J1637" s="3">
        <f>IF(DEGREES(ACOS(SIN(RADIANS(G1637))*SIN(RADIANS(E1641))+COS(RADIANS(G1637))*COS(RADIANS(E1641))*COS(RADIANS(J1631))))&gt;90,0,$F$4*$F$5/E1640^2*(SIN(RADIANS(G1637))*SIN(RADIANS(E1641))+COS(RADIANS(G1637))*COS(RADIANS(E1641))*COS(RADIANS(J1631))))</f>
        <v>0</v>
      </c>
      <c r="K1637" s="3">
        <f>IF(DEGREES(ACOS(SIN(RADIANS(G1637))*SIN(RADIANS(E1641))+COS(RADIANS(G1637))*COS(RADIANS(E1641))*COS(RADIANS(K1631))))&gt;90,0,$F$4*$F$5/E1640^2*(SIN(RADIANS(G1637))*SIN(RADIANS(E1641))+COS(RADIANS(G1637))*COS(RADIANS(E1641))*COS(RADIANS(K1631))))</f>
        <v>0</v>
      </c>
      <c r="L1637" s="3">
        <f>IF(DEGREES(ACOS(SIN(RADIANS(G1637))*SIN(RADIANS(E1641))+COS(RADIANS(G1637))*COS(RADIANS(E1641))*COS(RADIANS(L1631))))&gt;90,0,$F$4*$F$5/E1640^2*(SIN(RADIANS(G1637))*SIN(RADIANS(E1641))+COS(RADIANS(G1637))*COS(RADIANS(E1641))*COS(RADIANS(L1631))))</f>
        <v>0</v>
      </c>
      <c r="M1637" s="3">
        <f>IF(DEGREES(ACOS(SIN(RADIANS(G1637))*SIN(RADIANS(E1641))+COS(RADIANS(G1637))*COS(RADIANS(E1641))*COS(RADIANS(M1631))))&gt;90,0,$F$4*$F$5/E1640^2*(SIN(RADIANS(G1637))*SIN(RADIANS(E1641))+COS(RADIANS(G1637))*COS(RADIANS(E1641))*COS(RADIANS(M1631))))</f>
        <v>0</v>
      </c>
      <c r="N1637" s="3">
        <f>IF(DEGREES(ACOS(SIN(RADIANS(G1637))*SIN(RADIANS(E1641))+COS(RADIANS(G1637))*COS(RADIANS(E1641))*COS(RADIANS(N1631))))&gt;90,0,$F$4*$F$5/E1640^2*(SIN(RADIANS(G1637))*SIN(RADIANS(E1641))+COS(RADIANS(G1637))*COS(RADIANS(E1641))*COS(RADIANS(N1631))))</f>
        <v>0</v>
      </c>
      <c r="O1637" s="3">
        <f>IF(DEGREES(ACOS(SIN(RADIANS(G1637))*SIN(RADIANS(E1641))+COS(RADIANS(G1637))*COS(RADIANS(E1641))*COS(RADIANS(O1631))))&gt;90,0,$F$4*$F$5/E1640^2*(SIN(RADIANS(G1637))*SIN(RADIANS(E1641))+COS(RADIANS(G1637))*COS(RADIANS(E1641))*COS(RADIANS(O1631))))</f>
        <v>0</v>
      </c>
      <c r="P1637" s="3">
        <f>IF(DEGREES(ACOS(SIN(RADIANS(G1637))*SIN(RADIANS(E1641))+COS(RADIANS(G1637))*COS(RADIANS(E1641))*COS(RADIANS(P1631))))&gt;90,0,$F$4*$F$5/E1640^2*(SIN(RADIANS(G1637))*SIN(RADIANS(E1641))+COS(RADIANS(G1637))*COS(RADIANS(E1641))*COS(RADIANS(P1631))))</f>
        <v>0</v>
      </c>
      <c r="Q1637" s="3">
        <f>IF(DEGREES(ACOS(SIN(RADIANS(G1637))*SIN(RADIANS(E1641))+COS(RADIANS(G1637))*COS(RADIANS(E1641))*COS(RADIANS(Q1631))))&gt;90,0,$F$4*$F$5/E1640^2*(SIN(RADIANS(G1637))*SIN(RADIANS(E1641))+COS(RADIANS(G1637))*COS(RADIANS(E1641))*COS(RADIANS(Q1631))))</f>
        <v>0</v>
      </c>
      <c r="R1637" s="3" t="e">
        <f>IF(DEGREES(ACOS(SIN(RADIANS(G1637))*SIN(RADIANS(E1641))+COS(RADIANS(G1637))*COS(RADIANS(E1641))*COS(RADIANS(R1631))))&gt;90,0,$F$4*$F$5/E1640^2*(SIN(RADIANS(G1637))*SIN(RADIANS(E1641))+COS(RADIANS(G1637))*COS(RADIANS(E1641))*COS(RADIANS(R1631))))</f>
        <v>#DIV/0!</v>
      </c>
      <c r="S1637" s="3" t="e">
        <f>IF(DEGREES(ACOS(SIN(RADIANS(G1637))*SIN(RADIANS(E1641))+COS(RADIANS(G1637))*COS(RADIANS(E1641))*COS(RADIANS(S1631))))&gt;90,0,$F$4*$F$5/E1640^2*(SIN(RADIANS(G1637))*SIN(RADIANS(E1641))+COS(RADIANS(G1637))*COS(RADIANS(E1641))*COS(RADIANS(S1631))))</f>
        <v>#DIV/0!</v>
      </c>
      <c r="T1637" s="3" t="e">
        <f>IF(DEGREES(ACOS(SIN(RADIANS(G1637))*SIN(RADIANS(E1641))+COS(RADIANS(G1637))*COS(RADIANS(E1641))*COS(RADIANS(T1631))))&gt;90,0,$F$4*$F$5/E1640^2*(SIN(RADIANS(G1637))*SIN(RADIANS(E1641))+COS(RADIANS(G1637))*COS(RADIANS(E1641))*COS(RADIANS(T1631))))</f>
        <v>#DIV/0!</v>
      </c>
      <c r="U1637" s="3" t="e">
        <f>IF(DEGREES(ACOS(SIN(RADIANS(G1637))*SIN(RADIANS(E1641))+COS(RADIANS(G1637))*COS(RADIANS(E1641))*COS(RADIANS(U1631))))&gt;90,0,$F$4*$F$5/E1640^2*(SIN(RADIANS(G1637))*SIN(RADIANS(E1641))+COS(RADIANS(G1637))*COS(RADIANS(E1641))*COS(RADIANS(U1631))))</f>
        <v>#DIV/0!</v>
      </c>
      <c r="V1637" s="3" t="e">
        <f>IF(DEGREES(ACOS(SIN(RADIANS(G1637))*SIN(RADIANS(E1641))+COS(RADIANS(G1637))*COS(RADIANS(E1641))*COS(RADIANS(V1631))))&gt;90,0,$F$4*$F$5/E1640^2*(SIN(RADIANS(G1637))*SIN(RADIANS(E1641))+COS(RADIANS(G1637))*COS(RADIANS(E1641))*COS(RADIANS(V1631))))</f>
        <v>#DIV/0!</v>
      </c>
      <c r="W1637" s="3" t="e">
        <f>IF(DEGREES(ACOS(SIN(RADIANS(G1637))*SIN(RADIANS(E1641))+COS(RADIANS(G1637))*COS(RADIANS(E1641))*COS(RADIANS(W1631))))&gt;90,0,$F$4*$F$5/E1640^2*(SIN(RADIANS(G1637))*SIN(RADIANS(E1641))+COS(RADIANS(G1637))*COS(RADIANS(E1641))*COS(RADIANS(W1631))))</f>
        <v>#DIV/0!</v>
      </c>
      <c r="X1637" s="3" t="e">
        <f>IF(DEGREES(ACOS(SIN(RADIANS(G1637))*SIN(RADIANS(E1641))+COS(RADIANS(G1637))*COS(RADIANS(E1641))*COS(RADIANS(X1631))))&gt;90,0,$F$4*$F$5/E1640^2*(SIN(RADIANS(G1637))*SIN(RADIANS(E1641))+COS(RADIANS(G1637))*COS(RADIANS(E1641))*COS(RADIANS(X1631))))</f>
        <v>#DIV/0!</v>
      </c>
      <c r="Y1637" s="3" t="e">
        <f>IF(DEGREES(ACOS(SIN(RADIANS(G1637))*SIN(RADIANS(E1641))+COS(RADIANS(G1637))*COS(RADIANS(E1641))*COS(RADIANS(Y1631))))&gt;90,0,$F$4*$F$5/E1640^2*(SIN(RADIANS(G1637))*SIN(RADIANS(E1641))+COS(RADIANS(G1637))*COS(RADIANS(E1641))*COS(RADIANS(Y1631))))</f>
        <v>#DIV/0!</v>
      </c>
      <c r="Z1637" s="3" t="e">
        <f>IF(DEGREES(ACOS(SIN(RADIANS(G1637))*SIN(RADIANS(E1641))+COS(RADIANS(G1637))*COS(RADIANS(E1641))*COS(RADIANS(Z1631))))&gt;90,0,$F$4*$F$5/E1640^2*(SIN(RADIANS(G1637))*SIN(RADIANS(E1641))+COS(RADIANS(G1637))*COS(RADIANS(E1641))*COS(RADIANS(Z1631))))</f>
        <v>#DIV/0!</v>
      </c>
      <c r="AA1637" s="3" t="e">
        <f>IF(DEGREES(ACOS(SIN(RADIANS(G1637))*SIN(RADIANS(E1641))+COS(RADIANS(G1637))*COS(RADIANS(E1641))*COS(RADIANS(AA1631))))&gt;90,0,$F$4*$F$5/E1640^2*(SIN(RADIANS(G1637))*SIN(RADIANS(E1641))+COS(RADIANS(G1637))*COS(RADIANS(E1641))*COS(RADIANS(AA1631))))</f>
        <v>#DIV/0!</v>
      </c>
      <c r="AB1637" s="3" t="e">
        <f>IF(DEGREES(ACOS(SIN(RADIANS(G1637))*SIN(RADIANS(E1641))+COS(RADIANS(G1637))*COS(RADIANS(E1641))*COS(RADIANS(AB1631))))&gt;90,0,$F$4*$F$5/E1640^2*(SIN(RADIANS(G1637))*SIN(RADIANS(E1641))+COS(RADIANS(G1637))*COS(RADIANS(E1641))*COS(RADIANS(AB1631))))</f>
        <v>#DIV/0!</v>
      </c>
      <c r="AC1637" s="3" t="e">
        <f>IF(DEGREES(ACOS(SIN(RADIANS(G1637))*SIN(RADIANS(E1641))+COS(RADIANS(G1637))*COS(RADIANS(E1641))*COS(RADIANS(AC1631))))&gt;90,0,$F$4*$F$5/E1640^2*(SIN(RADIANS(G1637))*SIN(RADIANS(E1641))+COS(RADIANS(G1637))*COS(RADIANS(E1641))*COS(RADIANS(AC1631))))</f>
        <v>#DIV/0!</v>
      </c>
      <c r="AD1637" s="3" t="e">
        <f>IF(DEGREES(ACOS(SIN(RADIANS(G1637))*SIN(RADIANS(E1641))+COS(RADIANS(G1637))*COS(RADIANS(E1641))*COS(RADIANS(AD1631))))&gt;90,0,$F$4*$F$5/E1640^2*(SIN(RADIANS(G1637))*SIN(RADIANS(E1641))+COS(RADIANS(G1637))*COS(RADIANS(E1641))*COS(RADIANS(AD1631))))</f>
        <v>#DIV/0!</v>
      </c>
      <c r="AE1637" s="3" t="e">
        <f>IF(DEGREES(ACOS(SIN(RADIANS(G1637))*SIN(RADIANS(E1641))+COS(RADIANS(G1637))*COS(RADIANS(E1641))*COS(RADIANS(AE1631))))&gt;90,0,$F$4*$F$5/E1640^2*(SIN(RADIANS(G1637))*SIN(RADIANS(E1641))+COS(RADIANS(G1637))*COS(RADIANS(E1641))*COS(RADIANS(AE1631))))</f>
        <v>#DIV/0!</v>
      </c>
      <c r="AF1637" s="3" t="e">
        <f>IF(DEGREES(ACOS(SIN(RADIANS(G1637))*SIN(RADIANS(E1641))+COS(RADIANS(G1637))*COS(RADIANS(E1641))*COS(RADIANS(AF1631))))&gt;90,0,$F$4*$F$5/E1640^2*(SIN(RADIANS(G1637))*SIN(RADIANS(E1641))+COS(RADIANS(G1637))*COS(RADIANS(E1641))*COS(RADIANS(AF1631))))</f>
        <v>#DIV/0!</v>
      </c>
      <c r="AG1637" s="3" t="e">
        <f>IF(DEGREES(ACOS(SIN(RADIANS(G1637))*SIN(RADIANS(E1641))+COS(RADIANS(G1637))*COS(RADIANS(E1641))*COS(RADIANS(AG1631))))&gt;90,0,$F$4*$F$5/E1640^2*(SIN(RADIANS(G1637))*SIN(RADIANS(E1641))+COS(RADIANS(G1637))*COS(RADIANS(E1641))*COS(RADIANS(AG1631))))</f>
        <v>#DIV/0!</v>
      </c>
      <c r="AH1637" s="3" t="e">
        <f>IF(DEGREES(ACOS(SIN(RADIANS(G1637))*SIN(RADIANS(E1641))+COS(RADIANS(G1637))*COS(RADIANS(E1641))*COS(RADIANS(AH1631))))&gt;90,0,$F$4*$F$5/E1640^2*(SIN(RADIANS(G1637))*SIN(RADIANS(E1641))+COS(RADIANS(G1637))*COS(RADIANS(E1641))*COS(RADIANS(AH1631))))</f>
        <v>#DIV/0!</v>
      </c>
      <c r="AI1637" s="3" t="e">
        <f>IF(DEGREES(ACOS(SIN(RADIANS(G1637))*SIN(RADIANS(E1641))+COS(RADIANS(G1637))*COS(RADIANS(E1641))*COS(RADIANS(AI1631))))&gt;90,0,$F$4*$F$5/E1640^2*(SIN(RADIANS(G1637))*SIN(RADIANS(E1641))+COS(RADIANS(G1637))*COS(RADIANS(E1641))*COS(RADIANS(AI1631))))</f>
        <v>#DIV/0!</v>
      </c>
      <c r="AJ1637" s="3" t="e">
        <f>IF(DEGREES(ACOS(SIN(RADIANS(G1637))*SIN(RADIANS(E1641))+COS(RADIANS(G1637))*COS(RADIANS(E1641))*COS(RADIANS(AJ1631))))&gt;90,0,$F$4*$F$5/E1640^2*(SIN(RADIANS(G1637))*SIN(RADIANS(E1641))+COS(RADIANS(G1637))*COS(RADIANS(E1641))*COS(RADIANS(AJ1631))))</f>
        <v>#DIV/0!</v>
      </c>
      <c r="AK1637" s="3">
        <f>IF(DEGREES(ACOS(SIN(RADIANS(G1637))*SIN(RADIANS(E1641))+COS(RADIANS(G1637))*COS(RADIANS(E1641))*COS(RADIANS(AK1631))))&gt;90,0,$F$4*$F$5/E1640^2*(SIN(RADIANS(G1637))*SIN(RADIANS(E1641))+COS(RADIANS(G1637))*COS(RADIANS(E1641))*COS(RADIANS(AK1631))))</f>
        <v>0</v>
      </c>
      <c r="AL1637" s="3">
        <f>IF(DEGREES(ACOS(SIN(RADIANS(G1637))*SIN(RADIANS(E1641))+COS(RADIANS(G1637))*COS(RADIANS(E1641))*COS(RADIANS(AL1631))))&gt;90,0,$F$4*$F$5/E1640^2*(SIN(RADIANS(G1637))*SIN(RADIANS(E1641))+COS(RADIANS(G1637))*COS(RADIANS(E1641))*COS(RADIANS(AL1631))))</f>
        <v>0</v>
      </c>
      <c r="AM1637" s="3">
        <f>IF(DEGREES(ACOS(SIN(RADIANS(G1637))*SIN(RADIANS(E1641))+COS(RADIANS(G1637))*COS(RADIANS(E1641))*COS(RADIANS(AM1631))))&gt;90,0,$F$4*$F$5/E1640^2*(SIN(RADIANS(G1637))*SIN(RADIANS(E1641))+COS(RADIANS(G1637))*COS(RADIANS(E1641))*COS(RADIANS(AM1631))))</f>
        <v>0</v>
      </c>
      <c r="AN1637" s="3">
        <f>IF(DEGREES(ACOS(SIN(RADIANS(G1637))*SIN(RADIANS(E1641))+COS(RADIANS(G1637))*COS(RADIANS(E1641))*COS(RADIANS(AN1631))))&gt;90,0,$F$4*$F$5/E1640^2*(SIN(RADIANS(G1637))*SIN(RADIANS(E1641))+COS(RADIANS(G1637))*COS(RADIANS(E1641))*COS(RADIANS(AN1631))))</f>
        <v>0</v>
      </c>
      <c r="AO1637" s="3">
        <f>IF(DEGREES(ACOS(SIN(RADIANS(G1637))*SIN(RADIANS(E1641))+COS(RADIANS(G1637))*COS(RADIANS(E1641))*COS(RADIANS(AO1631))))&gt;90,0,$F$4*$F$5/E1640^2*(SIN(RADIANS(G1637))*SIN(RADIANS(E1641))+COS(RADIANS(G1637))*COS(RADIANS(E1641))*COS(RADIANS(AO1631))))</f>
        <v>0</v>
      </c>
      <c r="AP1637" s="3">
        <f>IF(DEGREES(ACOS(SIN(RADIANS(G1637))*SIN(RADIANS(E1641))+COS(RADIANS(G1637))*COS(RADIANS(E1641))*COS(RADIANS(AP1631))))&gt;90,0,$F$4*$F$5/E1640^2*(SIN(RADIANS(G1637))*SIN(RADIANS(E1641))+COS(RADIANS(G1637))*COS(RADIANS(E1641))*COS(RADIANS(AP1631))))</f>
        <v>0</v>
      </c>
      <c r="AQ1637" s="3">
        <f>IF(DEGREES(ACOS(SIN(RADIANS(G1637))*SIN(RADIANS(E1641))+COS(RADIANS(G1637))*COS(RADIANS(E1641))*COS(RADIANS(AQ1631))))&gt;90,0,$F$4*$F$5/E1640^2*(SIN(RADIANS(G1637))*SIN(RADIANS(E1641))+COS(RADIANS(G1637))*COS(RADIANS(E1641))*COS(RADIANS(AQ1631))))</f>
        <v>0</v>
      </c>
      <c r="AR1637" s="3">
        <f>IF(DEGREES(ACOS(SIN(RADIANS(G1637))*SIN(RADIANS(E1641))+COS(RADIANS(G1637))*COS(RADIANS(E1641))*COS(RADIANS(AR1631))))&gt;90,0,$F$4*$F$5/E1640^2*(SIN(RADIANS(G1637))*SIN(RADIANS(E1641))+COS(RADIANS(G1637))*COS(RADIANS(E1641))*COS(RADIANS(AR1631))))</f>
        <v>0</v>
      </c>
    </row>
    <row r="1638" spans="2:44" ht="15.75" customHeight="1" x14ac:dyDescent="0.2">
      <c r="B1638" s="20" t="s">
        <v>786</v>
      </c>
      <c r="E1638" s="3" t="str">
        <f>IF($F$10=0,"N/A",$F$10*(E1633/360)-ROUNDDOWN($F$10*(E1633/360),0))</f>
        <v>N/A</v>
      </c>
      <c r="G1638" s="3">
        <v>40</v>
      </c>
      <c r="I1638" s="3">
        <f>IF(DEGREES(ACOS(SIN(RADIANS(G1638))*SIN(RADIANS(E1641))+COS(RADIANS(G1638))*COS(RADIANS(E1641))*COS(RADIANS(I1631))))&gt;90,0,$F$4*$F$5/E1640^2*(SIN(RADIANS(G1638))*SIN(RADIANS(E1641))+COS(RADIANS(G1638))*COS(RADIANS(E1641))*COS(RADIANS(I1631))))</f>
        <v>0</v>
      </c>
      <c r="J1638" s="3">
        <f>IF(DEGREES(ACOS(SIN(RADIANS(G1638))*SIN(RADIANS(E1641))+COS(RADIANS(G1638))*COS(RADIANS(E1641))*COS(RADIANS(J1631))))&gt;90,0,$F$4*$F$5/E1640^2*(SIN(RADIANS(G1638))*SIN(RADIANS(E1641))+COS(RADIANS(G1638))*COS(RADIANS(E1641))*COS(RADIANS(J1631))))</f>
        <v>0</v>
      </c>
      <c r="K1638" s="3">
        <f>IF(DEGREES(ACOS(SIN(RADIANS(G1638))*SIN(RADIANS(E1641))+COS(RADIANS(G1638))*COS(RADIANS(E1641))*COS(RADIANS(K1631))))&gt;90,0,$F$4*$F$5/E1640^2*(SIN(RADIANS(G1638))*SIN(RADIANS(E1641))+COS(RADIANS(G1638))*COS(RADIANS(E1641))*COS(RADIANS(K1631))))</f>
        <v>0</v>
      </c>
      <c r="L1638" s="3">
        <f>IF(DEGREES(ACOS(SIN(RADIANS(G1638))*SIN(RADIANS(E1641))+COS(RADIANS(G1638))*COS(RADIANS(E1641))*COS(RADIANS(L1631))))&gt;90,0,$F$4*$F$5/E1640^2*(SIN(RADIANS(G1638))*SIN(RADIANS(E1641))+COS(RADIANS(G1638))*COS(RADIANS(E1641))*COS(RADIANS(L1631))))</f>
        <v>0</v>
      </c>
      <c r="M1638" s="3">
        <f>IF(DEGREES(ACOS(SIN(RADIANS(G1638))*SIN(RADIANS(E1641))+COS(RADIANS(G1638))*COS(RADIANS(E1641))*COS(RADIANS(M1631))))&gt;90,0,$F$4*$F$5/E1640^2*(SIN(RADIANS(G1638))*SIN(RADIANS(E1641))+COS(RADIANS(G1638))*COS(RADIANS(E1641))*COS(RADIANS(M1631))))</f>
        <v>0</v>
      </c>
      <c r="N1638" s="3">
        <f>IF(DEGREES(ACOS(SIN(RADIANS(G1638))*SIN(RADIANS(E1641))+COS(RADIANS(G1638))*COS(RADIANS(E1641))*COS(RADIANS(N1631))))&gt;90,0,$F$4*$F$5/E1640^2*(SIN(RADIANS(G1638))*SIN(RADIANS(E1641))+COS(RADIANS(G1638))*COS(RADIANS(E1641))*COS(RADIANS(N1631))))</f>
        <v>0</v>
      </c>
      <c r="O1638" s="3">
        <f>IF(DEGREES(ACOS(SIN(RADIANS(G1638))*SIN(RADIANS(E1641))+COS(RADIANS(G1638))*COS(RADIANS(E1641))*COS(RADIANS(O1631))))&gt;90,0,$F$4*$F$5/E1640^2*(SIN(RADIANS(G1638))*SIN(RADIANS(E1641))+COS(RADIANS(G1638))*COS(RADIANS(E1641))*COS(RADIANS(O1631))))</f>
        <v>0</v>
      </c>
      <c r="P1638" s="3">
        <f>IF(DEGREES(ACOS(SIN(RADIANS(G1638))*SIN(RADIANS(E1641))+COS(RADIANS(G1638))*COS(RADIANS(E1641))*COS(RADIANS(P1631))))&gt;90,0,$F$4*$F$5/E1640^2*(SIN(RADIANS(G1638))*SIN(RADIANS(E1641))+COS(RADIANS(G1638))*COS(RADIANS(E1641))*COS(RADIANS(P1631))))</f>
        <v>0</v>
      </c>
      <c r="Q1638" s="3">
        <f>IF(DEGREES(ACOS(SIN(RADIANS(G1638))*SIN(RADIANS(E1641))+COS(RADIANS(G1638))*COS(RADIANS(E1641))*COS(RADIANS(Q1631))))&gt;90,0,$F$4*$F$5/E1640^2*(SIN(RADIANS(G1638))*SIN(RADIANS(E1641))+COS(RADIANS(G1638))*COS(RADIANS(E1641))*COS(RADIANS(Q1631))))</f>
        <v>0</v>
      </c>
      <c r="R1638" s="3" t="e">
        <f>IF(DEGREES(ACOS(SIN(RADIANS(G1638))*SIN(RADIANS(E1641))+COS(RADIANS(G1638))*COS(RADIANS(E1641))*COS(RADIANS(R1631))))&gt;90,0,$F$4*$F$5/E1640^2*(SIN(RADIANS(G1638))*SIN(RADIANS(E1641))+COS(RADIANS(G1638))*COS(RADIANS(E1641))*COS(RADIANS(R1631))))</f>
        <v>#DIV/0!</v>
      </c>
      <c r="S1638" s="3" t="e">
        <f>IF(DEGREES(ACOS(SIN(RADIANS(G1638))*SIN(RADIANS(E1641))+COS(RADIANS(G1638))*COS(RADIANS(E1641))*COS(RADIANS(S1631))))&gt;90,0,$F$4*$F$5/E1640^2*(SIN(RADIANS(G1638))*SIN(RADIANS(E1641))+COS(RADIANS(G1638))*COS(RADIANS(E1641))*COS(RADIANS(S1631))))</f>
        <v>#DIV/0!</v>
      </c>
      <c r="T1638" s="3" t="e">
        <f>IF(DEGREES(ACOS(SIN(RADIANS(G1638))*SIN(RADIANS(E1641))+COS(RADIANS(G1638))*COS(RADIANS(E1641))*COS(RADIANS(T1631))))&gt;90,0,$F$4*$F$5/E1640^2*(SIN(RADIANS(G1638))*SIN(RADIANS(E1641))+COS(RADIANS(G1638))*COS(RADIANS(E1641))*COS(RADIANS(T1631))))</f>
        <v>#DIV/0!</v>
      </c>
      <c r="U1638" s="3" t="e">
        <f>IF(DEGREES(ACOS(SIN(RADIANS(G1638))*SIN(RADIANS(E1641))+COS(RADIANS(G1638))*COS(RADIANS(E1641))*COS(RADIANS(U1631))))&gt;90,0,$F$4*$F$5/E1640^2*(SIN(RADIANS(G1638))*SIN(RADIANS(E1641))+COS(RADIANS(G1638))*COS(RADIANS(E1641))*COS(RADIANS(U1631))))</f>
        <v>#DIV/0!</v>
      </c>
      <c r="V1638" s="3" t="e">
        <f>IF(DEGREES(ACOS(SIN(RADIANS(G1638))*SIN(RADIANS(E1641))+COS(RADIANS(G1638))*COS(RADIANS(E1641))*COS(RADIANS(V1631))))&gt;90,0,$F$4*$F$5/E1640^2*(SIN(RADIANS(G1638))*SIN(RADIANS(E1641))+COS(RADIANS(G1638))*COS(RADIANS(E1641))*COS(RADIANS(V1631))))</f>
        <v>#DIV/0!</v>
      </c>
      <c r="W1638" s="3" t="e">
        <f>IF(DEGREES(ACOS(SIN(RADIANS(G1638))*SIN(RADIANS(E1641))+COS(RADIANS(G1638))*COS(RADIANS(E1641))*COS(RADIANS(W1631))))&gt;90,0,$F$4*$F$5/E1640^2*(SIN(RADIANS(G1638))*SIN(RADIANS(E1641))+COS(RADIANS(G1638))*COS(RADIANS(E1641))*COS(RADIANS(W1631))))</f>
        <v>#DIV/0!</v>
      </c>
      <c r="X1638" s="3" t="e">
        <f>IF(DEGREES(ACOS(SIN(RADIANS(G1638))*SIN(RADIANS(E1641))+COS(RADIANS(G1638))*COS(RADIANS(E1641))*COS(RADIANS(X1631))))&gt;90,0,$F$4*$F$5/E1640^2*(SIN(RADIANS(G1638))*SIN(RADIANS(E1641))+COS(RADIANS(G1638))*COS(RADIANS(E1641))*COS(RADIANS(X1631))))</f>
        <v>#DIV/0!</v>
      </c>
      <c r="Y1638" s="3" t="e">
        <f>IF(DEGREES(ACOS(SIN(RADIANS(G1638))*SIN(RADIANS(E1641))+COS(RADIANS(G1638))*COS(RADIANS(E1641))*COS(RADIANS(Y1631))))&gt;90,0,$F$4*$F$5/E1640^2*(SIN(RADIANS(G1638))*SIN(RADIANS(E1641))+COS(RADIANS(G1638))*COS(RADIANS(E1641))*COS(RADIANS(Y1631))))</f>
        <v>#DIV/0!</v>
      </c>
      <c r="Z1638" s="3" t="e">
        <f>IF(DEGREES(ACOS(SIN(RADIANS(G1638))*SIN(RADIANS(E1641))+COS(RADIANS(G1638))*COS(RADIANS(E1641))*COS(RADIANS(Z1631))))&gt;90,0,$F$4*$F$5/E1640^2*(SIN(RADIANS(G1638))*SIN(RADIANS(E1641))+COS(RADIANS(G1638))*COS(RADIANS(E1641))*COS(RADIANS(Z1631))))</f>
        <v>#DIV/0!</v>
      </c>
      <c r="AA1638" s="3" t="e">
        <f>IF(DEGREES(ACOS(SIN(RADIANS(G1638))*SIN(RADIANS(E1641))+COS(RADIANS(G1638))*COS(RADIANS(E1641))*COS(RADIANS(AA1631))))&gt;90,0,$F$4*$F$5/E1640^2*(SIN(RADIANS(G1638))*SIN(RADIANS(E1641))+COS(RADIANS(G1638))*COS(RADIANS(E1641))*COS(RADIANS(AA1631))))</f>
        <v>#DIV/0!</v>
      </c>
      <c r="AB1638" s="3" t="e">
        <f>IF(DEGREES(ACOS(SIN(RADIANS(G1638))*SIN(RADIANS(E1641))+COS(RADIANS(G1638))*COS(RADIANS(E1641))*COS(RADIANS(AB1631))))&gt;90,0,$F$4*$F$5/E1640^2*(SIN(RADIANS(G1638))*SIN(RADIANS(E1641))+COS(RADIANS(G1638))*COS(RADIANS(E1641))*COS(RADIANS(AB1631))))</f>
        <v>#DIV/0!</v>
      </c>
      <c r="AC1638" s="3" t="e">
        <f>IF(DEGREES(ACOS(SIN(RADIANS(G1638))*SIN(RADIANS(E1641))+COS(RADIANS(G1638))*COS(RADIANS(E1641))*COS(RADIANS(AC1631))))&gt;90,0,$F$4*$F$5/E1640^2*(SIN(RADIANS(G1638))*SIN(RADIANS(E1641))+COS(RADIANS(G1638))*COS(RADIANS(E1641))*COS(RADIANS(AC1631))))</f>
        <v>#DIV/0!</v>
      </c>
      <c r="AD1638" s="3" t="e">
        <f>IF(DEGREES(ACOS(SIN(RADIANS(G1638))*SIN(RADIANS(E1641))+COS(RADIANS(G1638))*COS(RADIANS(E1641))*COS(RADIANS(AD1631))))&gt;90,0,$F$4*$F$5/E1640^2*(SIN(RADIANS(G1638))*SIN(RADIANS(E1641))+COS(RADIANS(G1638))*COS(RADIANS(E1641))*COS(RADIANS(AD1631))))</f>
        <v>#DIV/0!</v>
      </c>
      <c r="AE1638" s="3" t="e">
        <f>IF(DEGREES(ACOS(SIN(RADIANS(G1638))*SIN(RADIANS(E1641))+COS(RADIANS(G1638))*COS(RADIANS(E1641))*COS(RADIANS(AE1631))))&gt;90,0,$F$4*$F$5/E1640^2*(SIN(RADIANS(G1638))*SIN(RADIANS(E1641))+COS(RADIANS(G1638))*COS(RADIANS(E1641))*COS(RADIANS(AE1631))))</f>
        <v>#DIV/0!</v>
      </c>
      <c r="AF1638" s="3" t="e">
        <f>IF(DEGREES(ACOS(SIN(RADIANS(G1638))*SIN(RADIANS(E1641))+COS(RADIANS(G1638))*COS(RADIANS(E1641))*COS(RADIANS(AF1631))))&gt;90,0,$F$4*$F$5/E1640^2*(SIN(RADIANS(G1638))*SIN(RADIANS(E1641))+COS(RADIANS(G1638))*COS(RADIANS(E1641))*COS(RADIANS(AF1631))))</f>
        <v>#DIV/0!</v>
      </c>
      <c r="AG1638" s="3" t="e">
        <f>IF(DEGREES(ACOS(SIN(RADIANS(G1638))*SIN(RADIANS(E1641))+COS(RADIANS(G1638))*COS(RADIANS(E1641))*COS(RADIANS(AG1631))))&gt;90,0,$F$4*$F$5/E1640^2*(SIN(RADIANS(G1638))*SIN(RADIANS(E1641))+COS(RADIANS(G1638))*COS(RADIANS(E1641))*COS(RADIANS(AG1631))))</f>
        <v>#DIV/0!</v>
      </c>
      <c r="AH1638" s="3" t="e">
        <f>IF(DEGREES(ACOS(SIN(RADIANS(G1638))*SIN(RADIANS(E1641))+COS(RADIANS(G1638))*COS(RADIANS(E1641))*COS(RADIANS(AH1631))))&gt;90,0,$F$4*$F$5/E1640^2*(SIN(RADIANS(G1638))*SIN(RADIANS(E1641))+COS(RADIANS(G1638))*COS(RADIANS(E1641))*COS(RADIANS(AH1631))))</f>
        <v>#DIV/0!</v>
      </c>
      <c r="AI1638" s="3" t="e">
        <f>IF(DEGREES(ACOS(SIN(RADIANS(G1638))*SIN(RADIANS(E1641))+COS(RADIANS(G1638))*COS(RADIANS(E1641))*COS(RADIANS(AI1631))))&gt;90,0,$F$4*$F$5/E1640^2*(SIN(RADIANS(G1638))*SIN(RADIANS(E1641))+COS(RADIANS(G1638))*COS(RADIANS(E1641))*COS(RADIANS(AI1631))))</f>
        <v>#DIV/0!</v>
      </c>
      <c r="AJ1638" s="3" t="e">
        <f>IF(DEGREES(ACOS(SIN(RADIANS(G1638))*SIN(RADIANS(E1641))+COS(RADIANS(G1638))*COS(RADIANS(E1641))*COS(RADIANS(AJ1631))))&gt;90,0,$F$4*$F$5/E1640^2*(SIN(RADIANS(G1638))*SIN(RADIANS(E1641))+COS(RADIANS(G1638))*COS(RADIANS(E1641))*COS(RADIANS(AJ1631))))</f>
        <v>#DIV/0!</v>
      </c>
      <c r="AK1638" s="3">
        <f>IF(DEGREES(ACOS(SIN(RADIANS(G1638))*SIN(RADIANS(E1641))+COS(RADIANS(G1638))*COS(RADIANS(E1641))*COS(RADIANS(AK1631))))&gt;90,0,$F$4*$F$5/E1640^2*(SIN(RADIANS(G1638))*SIN(RADIANS(E1641))+COS(RADIANS(G1638))*COS(RADIANS(E1641))*COS(RADIANS(AK1631))))</f>
        <v>0</v>
      </c>
      <c r="AL1638" s="3">
        <f>IF(DEGREES(ACOS(SIN(RADIANS(G1638))*SIN(RADIANS(E1641))+COS(RADIANS(G1638))*COS(RADIANS(E1641))*COS(RADIANS(AL1631))))&gt;90,0,$F$4*$F$5/E1640^2*(SIN(RADIANS(G1638))*SIN(RADIANS(E1641))+COS(RADIANS(G1638))*COS(RADIANS(E1641))*COS(RADIANS(AL1631))))</f>
        <v>0</v>
      </c>
      <c r="AM1638" s="3">
        <f>IF(DEGREES(ACOS(SIN(RADIANS(G1638))*SIN(RADIANS(E1641))+COS(RADIANS(G1638))*COS(RADIANS(E1641))*COS(RADIANS(AM1631))))&gt;90,0,$F$4*$F$5/E1640^2*(SIN(RADIANS(G1638))*SIN(RADIANS(E1641))+COS(RADIANS(G1638))*COS(RADIANS(E1641))*COS(RADIANS(AM1631))))</f>
        <v>0</v>
      </c>
      <c r="AN1638" s="3">
        <f>IF(DEGREES(ACOS(SIN(RADIANS(G1638))*SIN(RADIANS(E1641))+COS(RADIANS(G1638))*COS(RADIANS(E1641))*COS(RADIANS(AN1631))))&gt;90,0,$F$4*$F$5/E1640^2*(SIN(RADIANS(G1638))*SIN(RADIANS(E1641))+COS(RADIANS(G1638))*COS(RADIANS(E1641))*COS(RADIANS(AN1631))))</f>
        <v>0</v>
      </c>
      <c r="AO1638" s="3">
        <f>IF(DEGREES(ACOS(SIN(RADIANS(G1638))*SIN(RADIANS(E1641))+COS(RADIANS(G1638))*COS(RADIANS(E1641))*COS(RADIANS(AO1631))))&gt;90,0,$F$4*$F$5/E1640^2*(SIN(RADIANS(G1638))*SIN(RADIANS(E1641))+COS(RADIANS(G1638))*COS(RADIANS(E1641))*COS(RADIANS(AO1631))))</f>
        <v>0</v>
      </c>
      <c r="AP1638" s="3">
        <f>IF(DEGREES(ACOS(SIN(RADIANS(G1638))*SIN(RADIANS(E1641))+COS(RADIANS(G1638))*COS(RADIANS(E1641))*COS(RADIANS(AP1631))))&gt;90,0,$F$4*$F$5/E1640^2*(SIN(RADIANS(G1638))*SIN(RADIANS(E1641))+COS(RADIANS(G1638))*COS(RADIANS(E1641))*COS(RADIANS(AP1631))))</f>
        <v>0</v>
      </c>
      <c r="AQ1638" s="3">
        <f>IF(DEGREES(ACOS(SIN(RADIANS(G1638))*SIN(RADIANS(E1641))+COS(RADIANS(G1638))*COS(RADIANS(E1641))*COS(RADIANS(AQ1631))))&gt;90,0,$F$4*$F$5/E1640^2*(SIN(RADIANS(G1638))*SIN(RADIANS(E1641))+COS(RADIANS(G1638))*COS(RADIANS(E1641))*COS(RADIANS(AQ1631))))</f>
        <v>0</v>
      </c>
      <c r="AR1638" s="3">
        <f>IF(DEGREES(ACOS(SIN(RADIANS(G1638))*SIN(RADIANS(E1641))+COS(RADIANS(G1638))*COS(RADIANS(E1641))*COS(RADIANS(AR1631))))&gt;90,0,$F$4*$F$5/E1640^2*(SIN(RADIANS(G1638))*SIN(RADIANS(E1641))+COS(RADIANS(G1638))*COS(RADIANS(E1641))*COS(RADIANS(AR1631))))</f>
        <v>0</v>
      </c>
    </row>
    <row r="1639" spans="2:44" ht="15.75" customHeight="1" x14ac:dyDescent="0.2">
      <c r="B1639" s="20" t="s">
        <v>787</v>
      </c>
      <c r="E1639" s="3" t="str">
        <f>IF($F$10=0,"N/A",E1638*$F$11/$F$10)</f>
        <v>N/A</v>
      </c>
      <c r="G1639" s="3">
        <v>30</v>
      </c>
      <c r="I1639" s="3">
        <f>IF(DEGREES(ACOS(SIN(RADIANS(G1639))*SIN(RADIANS(E1641))+COS(RADIANS(G1639))*COS(RADIANS(E1641))*COS(RADIANS(I1631))))&gt;90,0,$F$4*$F$5/E1640^2*(SIN(RADIANS(G1639))*SIN(RADIANS(E1641))+COS(RADIANS(G1639))*COS(RADIANS(E1641))*COS(RADIANS(I1631))))</f>
        <v>0</v>
      </c>
      <c r="J1639" s="3">
        <f>IF(DEGREES(ACOS(SIN(RADIANS(G1639))*SIN(RADIANS(E1641))+COS(RADIANS(G1639))*COS(RADIANS(E1641))*COS(RADIANS(J1631))))&gt;90,0,$F$4*$F$5/E1640^2*(SIN(RADIANS(G1639))*SIN(RADIANS(E1641))+COS(RADIANS(G1639))*COS(RADIANS(E1641))*COS(RADIANS(J1631))))</f>
        <v>0</v>
      </c>
      <c r="K1639" s="3">
        <f>IF(DEGREES(ACOS(SIN(RADIANS(G1639))*SIN(RADIANS(E1641))+COS(RADIANS(G1639))*COS(RADIANS(E1641))*COS(RADIANS(K1631))))&gt;90,0,$F$4*$F$5/E1640^2*(SIN(RADIANS(G1639))*SIN(RADIANS(E1641))+COS(RADIANS(G1639))*COS(RADIANS(E1641))*COS(RADIANS(K1631))))</f>
        <v>0</v>
      </c>
      <c r="L1639" s="3">
        <f>IF(DEGREES(ACOS(SIN(RADIANS(G1639))*SIN(RADIANS(E1641))+COS(RADIANS(G1639))*COS(RADIANS(E1641))*COS(RADIANS(L1631))))&gt;90,0,$F$4*$F$5/E1640^2*(SIN(RADIANS(G1639))*SIN(RADIANS(E1641))+COS(RADIANS(G1639))*COS(RADIANS(E1641))*COS(RADIANS(L1631))))</f>
        <v>0</v>
      </c>
      <c r="M1639" s="3">
        <f>IF(DEGREES(ACOS(SIN(RADIANS(G1639))*SIN(RADIANS(E1641))+COS(RADIANS(G1639))*COS(RADIANS(E1641))*COS(RADIANS(M1631))))&gt;90,0,$F$4*$F$5/E1640^2*(SIN(RADIANS(G1639))*SIN(RADIANS(E1641))+COS(RADIANS(G1639))*COS(RADIANS(E1641))*COS(RADIANS(M1631))))</f>
        <v>0</v>
      </c>
      <c r="N1639" s="3">
        <f>IF(DEGREES(ACOS(SIN(RADIANS(G1639))*SIN(RADIANS(E1641))+COS(RADIANS(G1639))*COS(RADIANS(E1641))*COS(RADIANS(N1631))))&gt;90,0,$F$4*$F$5/E1640^2*(SIN(RADIANS(G1639))*SIN(RADIANS(E1641))+COS(RADIANS(G1639))*COS(RADIANS(E1641))*COS(RADIANS(N1631))))</f>
        <v>0</v>
      </c>
      <c r="O1639" s="3">
        <f>IF(DEGREES(ACOS(SIN(RADIANS(G1639))*SIN(RADIANS(E1641))+COS(RADIANS(G1639))*COS(RADIANS(E1641))*COS(RADIANS(O1631))))&gt;90,0,$F$4*$F$5/E1640^2*(SIN(RADIANS(G1639))*SIN(RADIANS(E1641))+COS(RADIANS(G1639))*COS(RADIANS(E1641))*COS(RADIANS(O1631))))</f>
        <v>0</v>
      </c>
      <c r="P1639" s="3">
        <f>IF(DEGREES(ACOS(SIN(RADIANS(G1639))*SIN(RADIANS(E1641))+COS(RADIANS(G1639))*COS(RADIANS(E1641))*COS(RADIANS(P1631))))&gt;90,0,$F$4*$F$5/E1640^2*(SIN(RADIANS(G1639))*SIN(RADIANS(E1641))+COS(RADIANS(G1639))*COS(RADIANS(E1641))*COS(RADIANS(P1631))))</f>
        <v>0</v>
      </c>
      <c r="Q1639" s="3">
        <f>IF(DEGREES(ACOS(SIN(RADIANS(G1639))*SIN(RADIANS(E1641))+COS(RADIANS(G1639))*COS(RADIANS(E1641))*COS(RADIANS(Q1631))))&gt;90,0,$F$4*$F$5/E1640^2*(SIN(RADIANS(G1639))*SIN(RADIANS(E1641))+COS(RADIANS(G1639))*COS(RADIANS(E1641))*COS(RADIANS(Q1631))))</f>
        <v>0</v>
      </c>
      <c r="R1639" s="3" t="e">
        <f>IF(DEGREES(ACOS(SIN(RADIANS(G1639))*SIN(RADIANS(E1641))+COS(RADIANS(G1639))*COS(RADIANS(E1641))*COS(RADIANS(R1631))))&gt;90,0,$F$4*$F$5/E1640^2*(SIN(RADIANS(G1639))*SIN(RADIANS(E1641))+COS(RADIANS(G1639))*COS(RADIANS(E1641))*COS(RADIANS(R1631))))</f>
        <v>#DIV/0!</v>
      </c>
      <c r="S1639" s="3" t="e">
        <f>IF(DEGREES(ACOS(SIN(RADIANS(G1639))*SIN(RADIANS(E1641))+COS(RADIANS(G1639))*COS(RADIANS(E1641))*COS(RADIANS(S1631))))&gt;90,0,$F$4*$F$5/E1640^2*(SIN(RADIANS(G1639))*SIN(RADIANS(E1641))+COS(RADIANS(G1639))*COS(RADIANS(E1641))*COS(RADIANS(S1631))))</f>
        <v>#DIV/0!</v>
      </c>
      <c r="T1639" s="3" t="e">
        <f>IF(DEGREES(ACOS(SIN(RADIANS(G1639))*SIN(RADIANS(E1641))+COS(RADIANS(G1639))*COS(RADIANS(E1641))*COS(RADIANS(T1631))))&gt;90,0,$F$4*$F$5/E1640^2*(SIN(RADIANS(G1639))*SIN(RADIANS(E1641))+COS(RADIANS(G1639))*COS(RADIANS(E1641))*COS(RADIANS(T1631))))</f>
        <v>#DIV/0!</v>
      </c>
      <c r="U1639" s="3" t="e">
        <f>IF(DEGREES(ACOS(SIN(RADIANS(G1639))*SIN(RADIANS(E1641))+COS(RADIANS(G1639))*COS(RADIANS(E1641))*COS(RADIANS(U1631))))&gt;90,0,$F$4*$F$5/E1640^2*(SIN(RADIANS(G1639))*SIN(RADIANS(E1641))+COS(RADIANS(G1639))*COS(RADIANS(E1641))*COS(RADIANS(U1631))))</f>
        <v>#DIV/0!</v>
      </c>
      <c r="V1639" s="3" t="e">
        <f>IF(DEGREES(ACOS(SIN(RADIANS(G1639))*SIN(RADIANS(E1641))+COS(RADIANS(G1639))*COS(RADIANS(E1641))*COS(RADIANS(V1631))))&gt;90,0,$F$4*$F$5/E1640^2*(SIN(RADIANS(G1639))*SIN(RADIANS(E1641))+COS(RADIANS(G1639))*COS(RADIANS(E1641))*COS(RADIANS(V1631))))</f>
        <v>#DIV/0!</v>
      </c>
      <c r="W1639" s="3" t="e">
        <f>IF(DEGREES(ACOS(SIN(RADIANS(G1639))*SIN(RADIANS(E1641))+COS(RADIANS(G1639))*COS(RADIANS(E1641))*COS(RADIANS(W1631))))&gt;90,0,$F$4*$F$5/E1640^2*(SIN(RADIANS(G1639))*SIN(RADIANS(E1641))+COS(RADIANS(G1639))*COS(RADIANS(E1641))*COS(RADIANS(W1631))))</f>
        <v>#DIV/0!</v>
      </c>
      <c r="X1639" s="3" t="e">
        <f>IF(DEGREES(ACOS(SIN(RADIANS(G1639))*SIN(RADIANS(E1641))+COS(RADIANS(G1639))*COS(RADIANS(E1641))*COS(RADIANS(X1631))))&gt;90,0,$F$4*$F$5/E1640^2*(SIN(RADIANS(G1639))*SIN(RADIANS(E1641))+COS(RADIANS(G1639))*COS(RADIANS(E1641))*COS(RADIANS(X1631))))</f>
        <v>#DIV/0!</v>
      </c>
      <c r="Y1639" s="3" t="e">
        <f>IF(DEGREES(ACOS(SIN(RADIANS(G1639))*SIN(RADIANS(E1641))+COS(RADIANS(G1639))*COS(RADIANS(E1641))*COS(RADIANS(Y1631))))&gt;90,0,$F$4*$F$5/E1640^2*(SIN(RADIANS(G1639))*SIN(RADIANS(E1641))+COS(RADIANS(G1639))*COS(RADIANS(E1641))*COS(RADIANS(Y1631))))</f>
        <v>#DIV/0!</v>
      </c>
      <c r="Z1639" s="3" t="e">
        <f>IF(DEGREES(ACOS(SIN(RADIANS(G1639))*SIN(RADIANS(E1641))+COS(RADIANS(G1639))*COS(RADIANS(E1641))*COS(RADIANS(Z1631))))&gt;90,0,$F$4*$F$5/E1640^2*(SIN(RADIANS(G1639))*SIN(RADIANS(E1641))+COS(RADIANS(G1639))*COS(RADIANS(E1641))*COS(RADIANS(Z1631))))</f>
        <v>#DIV/0!</v>
      </c>
      <c r="AA1639" s="3" t="e">
        <f>IF(DEGREES(ACOS(SIN(RADIANS(G1639))*SIN(RADIANS(E1641))+COS(RADIANS(G1639))*COS(RADIANS(E1641))*COS(RADIANS(AA1631))))&gt;90,0,$F$4*$F$5/E1640^2*(SIN(RADIANS(G1639))*SIN(RADIANS(E1641))+COS(RADIANS(G1639))*COS(RADIANS(E1641))*COS(RADIANS(AA1631))))</f>
        <v>#DIV/0!</v>
      </c>
      <c r="AB1639" s="3" t="e">
        <f>IF(DEGREES(ACOS(SIN(RADIANS(G1639))*SIN(RADIANS(E1641))+COS(RADIANS(G1639))*COS(RADIANS(E1641))*COS(RADIANS(AB1631))))&gt;90,0,$F$4*$F$5/E1640^2*(SIN(RADIANS(G1639))*SIN(RADIANS(E1641))+COS(RADIANS(G1639))*COS(RADIANS(E1641))*COS(RADIANS(AB1631))))</f>
        <v>#DIV/0!</v>
      </c>
      <c r="AC1639" s="3" t="e">
        <f>IF(DEGREES(ACOS(SIN(RADIANS(G1639))*SIN(RADIANS(E1641))+COS(RADIANS(G1639))*COS(RADIANS(E1641))*COS(RADIANS(AC1631))))&gt;90,0,$F$4*$F$5/E1640^2*(SIN(RADIANS(G1639))*SIN(RADIANS(E1641))+COS(RADIANS(G1639))*COS(RADIANS(E1641))*COS(RADIANS(AC1631))))</f>
        <v>#DIV/0!</v>
      </c>
      <c r="AD1639" s="3" t="e">
        <f>IF(DEGREES(ACOS(SIN(RADIANS(G1639))*SIN(RADIANS(E1641))+COS(RADIANS(G1639))*COS(RADIANS(E1641))*COS(RADIANS(AD1631))))&gt;90,0,$F$4*$F$5/E1640^2*(SIN(RADIANS(G1639))*SIN(RADIANS(E1641))+COS(RADIANS(G1639))*COS(RADIANS(E1641))*COS(RADIANS(AD1631))))</f>
        <v>#DIV/0!</v>
      </c>
      <c r="AE1639" s="3" t="e">
        <f>IF(DEGREES(ACOS(SIN(RADIANS(G1639))*SIN(RADIANS(E1641))+COS(RADIANS(G1639))*COS(RADIANS(E1641))*COS(RADIANS(AE1631))))&gt;90,0,$F$4*$F$5/E1640^2*(SIN(RADIANS(G1639))*SIN(RADIANS(E1641))+COS(RADIANS(G1639))*COS(RADIANS(E1641))*COS(RADIANS(AE1631))))</f>
        <v>#DIV/0!</v>
      </c>
      <c r="AF1639" s="3" t="e">
        <f>IF(DEGREES(ACOS(SIN(RADIANS(G1639))*SIN(RADIANS(E1641))+COS(RADIANS(G1639))*COS(RADIANS(E1641))*COS(RADIANS(AF1631))))&gt;90,0,$F$4*$F$5/E1640^2*(SIN(RADIANS(G1639))*SIN(RADIANS(E1641))+COS(RADIANS(G1639))*COS(RADIANS(E1641))*COS(RADIANS(AF1631))))</f>
        <v>#DIV/0!</v>
      </c>
      <c r="AG1639" s="3" t="e">
        <f>IF(DEGREES(ACOS(SIN(RADIANS(G1639))*SIN(RADIANS(E1641))+COS(RADIANS(G1639))*COS(RADIANS(E1641))*COS(RADIANS(AG1631))))&gt;90,0,$F$4*$F$5/E1640^2*(SIN(RADIANS(G1639))*SIN(RADIANS(E1641))+COS(RADIANS(G1639))*COS(RADIANS(E1641))*COS(RADIANS(AG1631))))</f>
        <v>#DIV/0!</v>
      </c>
      <c r="AH1639" s="3" t="e">
        <f>IF(DEGREES(ACOS(SIN(RADIANS(G1639))*SIN(RADIANS(E1641))+COS(RADIANS(G1639))*COS(RADIANS(E1641))*COS(RADIANS(AH1631))))&gt;90,0,$F$4*$F$5/E1640^2*(SIN(RADIANS(G1639))*SIN(RADIANS(E1641))+COS(RADIANS(G1639))*COS(RADIANS(E1641))*COS(RADIANS(AH1631))))</f>
        <v>#DIV/0!</v>
      </c>
      <c r="AI1639" s="3" t="e">
        <f>IF(DEGREES(ACOS(SIN(RADIANS(G1639))*SIN(RADIANS(E1641))+COS(RADIANS(G1639))*COS(RADIANS(E1641))*COS(RADIANS(AI1631))))&gt;90,0,$F$4*$F$5/E1640^2*(SIN(RADIANS(G1639))*SIN(RADIANS(E1641))+COS(RADIANS(G1639))*COS(RADIANS(E1641))*COS(RADIANS(AI1631))))</f>
        <v>#DIV/0!</v>
      </c>
      <c r="AJ1639" s="3" t="e">
        <f>IF(DEGREES(ACOS(SIN(RADIANS(G1639))*SIN(RADIANS(E1641))+COS(RADIANS(G1639))*COS(RADIANS(E1641))*COS(RADIANS(AJ1631))))&gt;90,0,$F$4*$F$5/E1640^2*(SIN(RADIANS(G1639))*SIN(RADIANS(E1641))+COS(RADIANS(G1639))*COS(RADIANS(E1641))*COS(RADIANS(AJ1631))))</f>
        <v>#DIV/0!</v>
      </c>
      <c r="AK1639" s="3">
        <f>IF(DEGREES(ACOS(SIN(RADIANS(G1639))*SIN(RADIANS(E1641))+COS(RADIANS(G1639))*COS(RADIANS(E1641))*COS(RADIANS(AK1631))))&gt;90,0,$F$4*$F$5/E1640^2*(SIN(RADIANS(G1639))*SIN(RADIANS(E1641))+COS(RADIANS(G1639))*COS(RADIANS(E1641))*COS(RADIANS(AK1631))))</f>
        <v>0</v>
      </c>
      <c r="AL1639" s="3">
        <f>IF(DEGREES(ACOS(SIN(RADIANS(G1639))*SIN(RADIANS(E1641))+COS(RADIANS(G1639))*COS(RADIANS(E1641))*COS(RADIANS(AL1631))))&gt;90,0,$F$4*$F$5/E1640^2*(SIN(RADIANS(G1639))*SIN(RADIANS(E1641))+COS(RADIANS(G1639))*COS(RADIANS(E1641))*COS(RADIANS(AL1631))))</f>
        <v>0</v>
      </c>
      <c r="AM1639" s="3">
        <f>IF(DEGREES(ACOS(SIN(RADIANS(G1639))*SIN(RADIANS(E1641))+COS(RADIANS(G1639))*COS(RADIANS(E1641))*COS(RADIANS(AM1631))))&gt;90,0,$F$4*$F$5/E1640^2*(SIN(RADIANS(G1639))*SIN(RADIANS(E1641))+COS(RADIANS(G1639))*COS(RADIANS(E1641))*COS(RADIANS(AM1631))))</f>
        <v>0</v>
      </c>
      <c r="AN1639" s="3">
        <f>IF(DEGREES(ACOS(SIN(RADIANS(G1639))*SIN(RADIANS(E1641))+COS(RADIANS(G1639))*COS(RADIANS(E1641))*COS(RADIANS(AN1631))))&gt;90,0,$F$4*$F$5/E1640^2*(SIN(RADIANS(G1639))*SIN(RADIANS(E1641))+COS(RADIANS(G1639))*COS(RADIANS(E1641))*COS(RADIANS(AN1631))))</f>
        <v>0</v>
      </c>
      <c r="AO1639" s="3">
        <f>IF(DEGREES(ACOS(SIN(RADIANS(G1639))*SIN(RADIANS(E1641))+COS(RADIANS(G1639))*COS(RADIANS(E1641))*COS(RADIANS(AO1631))))&gt;90,0,$F$4*$F$5/E1640^2*(SIN(RADIANS(G1639))*SIN(RADIANS(E1641))+COS(RADIANS(G1639))*COS(RADIANS(E1641))*COS(RADIANS(AO1631))))</f>
        <v>0</v>
      </c>
      <c r="AP1639" s="3">
        <f>IF(DEGREES(ACOS(SIN(RADIANS(G1639))*SIN(RADIANS(E1641))+COS(RADIANS(G1639))*COS(RADIANS(E1641))*COS(RADIANS(AP1631))))&gt;90,0,$F$4*$F$5/E1640^2*(SIN(RADIANS(G1639))*SIN(RADIANS(E1641))+COS(RADIANS(G1639))*COS(RADIANS(E1641))*COS(RADIANS(AP1631))))</f>
        <v>0</v>
      </c>
      <c r="AQ1639" s="3">
        <f>IF(DEGREES(ACOS(SIN(RADIANS(G1639))*SIN(RADIANS(E1641))+COS(RADIANS(G1639))*COS(RADIANS(E1641))*COS(RADIANS(AQ1631))))&gt;90,0,$F$4*$F$5/E1640^2*(SIN(RADIANS(G1639))*SIN(RADIANS(E1641))+COS(RADIANS(G1639))*COS(RADIANS(E1641))*COS(RADIANS(AQ1631))))</f>
        <v>0</v>
      </c>
      <c r="AR1639" s="3">
        <f>IF(DEGREES(ACOS(SIN(RADIANS(G1639))*SIN(RADIANS(E1641))+COS(RADIANS(G1639))*COS(RADIANS(E1641))*COS(RADIANS(AR1631))))&gt;90,0,$F$4*$F$5/E1640^2*(SIN(RADIANS(G1639))*SIN(RADIANS(E1641))+COS(RADIANS(G1639))*COS(RADIANS(E1641))*COS(RADIANS(AR1631))))</f>
        <v>0</v>
      </c>
    </row>
    <row r="1640" spans="2:44" ht="15.75" customHeight="1" x14ac:dyDescent="0.2">
      <c r="B1640" s="20" t="s">
        <v>788</v>
      </c>
      <c r="E1640" s="3">
        <f>$F$6*(1-$F$7^2)/(1+$F$7*COS(RADIANS(E1634)))</f>
        <v>0</v>
      </c>
      <c r="G1640" s="3">
        <v>20</v>
      </c>
      <c r="I1640" s="3">
        <f>IF(DEGREES(ACOS(SIN(RADIANS(G1640))*SIN(RADIANS(E1641))+COS(RADIANS(G1640))*COS(RADIANS(E1641))*COS(RADIANS(I1631))))&gt;90,0,$F$4*$F$5/E1640^2*(SIN(RADIANS(G1640))*SIN(RADIANS(E1641))+COS(RADIANS(G1640))*COS(RADIANS(E1641))*COS(RADIANS(I1631))))</f>
        <v>0</v>
      </c>
      <c r="J1640" s="3">
        <f>IF(DEGREES(ACOS(SIN(RADIANS(G1640))*SIN(RADIANS(E1641))+COS(RADIANS(G1640))*COS(RADIANS(E1641))*COS(RADIANS(J1631))))&gt;90,0,$F$4*$F$5/E1640^2*(SIN(RADIANS(G1640))*SIN(RADIANS(E1641))+COS(RADIANS(G1640))*COS(RADIANS(E1641))*COS(RADIANS(J1631))))</f>
        <v>0</v>
      </c>
      <c r="K1640" s="3">
        <f>IF(DEGREES(ACOS(SIN(RADIANS(G1640))*SIN(RADIANS(E1641))+COS(RADIANS(G1640))*COS(RADIANS(E1641))*COS(RADIANS(K1631))))&gt;90,0,$F$4*$F$5/E1640^2*(SIN(RADIANS(G1640))*SIN(RADIANS(E1641))+COS(RADIANS(G1640))*COS(RADIANS(E1641))*COS(RADIANS(K1631))))</f>
        <v>0</v>
      </c>
      <c r="L1640" s="3">
        <f>IF(DEGREES(ACOS(SIN(RADIANS(G1640))*SIN(RADIANS(E1641))+COS(RADIANS(G1640))*COS(RADIANS(E1641))*COS(RADIANS(L1631))))&gt;90,0,$F$4*$F$5/E1640^2*(SIN(RADIANS(G1640))*SIN(RADIANS(E1641))+COS(RADIANS(G1640))*COS(RADIANS(E1641))*COS(RADIANS(L1631))))</f>
        <v>0</v>
      </c>
      <c r="M1640" s="3">
        <f>IF(DEGREES(ACOS(SIN(RADIANS(G1640))*SIN(RADIANS(E1641))+COS(RADIANS(G1640))*COS(RADIANS(E1641))*COS(RADIANS(M1631))))&gt;90,0,$F$4*$F$5/E1640^2*(SIN(RADIANS(G1640))*SIN(RADIANS(E1641))+COS(RADIANS(G1640))*COS(RADIANS(E1641))*COS(RADIANS(M1631))))</f>
        <v>0</v>
      </c>
      <c r="N1640" s="3">
        <f>IF(DEGREES(ACOS(SIN(RADIANS(G1640))*SIN(RADIANS(E1641))+COS(RADIANS(G1640))*COS(RADIANS(E1641))*COS(RADIANS(N1631))))&gt;90,0,$F$4*$F$5/E1640^2*(SIN(RADIANS(G1640))*SIN(RADIANS(E1641))+COS(RADIANS(G1640))*COS(RADIANS(E1641))*COS(RADIANS(N1631))))</f>
        <v>0</v>
      </c>
      <c r="O1640" s="3">
        <f>IF(DEGREES(ACOS(SIN(RADIANS(G1640))*SIN(RADIANS(E1641))+COS(RADIANS(G1640))*COS(RADIANS(E1641))*COS(RADIANS(O1631))))&gt;90,0,$F$4*$F$5/E1640^2*(SIN(RADIANS(G1640))*SIN(RADIANS(E1641))+COS(RADIANS(G1640))*COS(RADIANS(E1641))*COS(RADIANS(O1631))))</f>
        <v>0</v>
      </c>
      <c r="P1640" s="3">
        <f>IF(DEGREES(ACOS(SIN(RADIANS(G1640))*SIN(RADIANS(E1641))+COS(RADIANS(G1640))*COS(RADIANS(E1641))*COS(RADIANS(P1631))))&gt;90,0,$F$4*$F$5/E1640^2*(SIN(RADIANS(G1640))*SIN(RADIANS(E1641))+COS(RADIANS(G1640))*COS(RADIANS(E1641))*COS(RADIANS(P1631))))</f>
        <v>0</v>
      </c>
      <c r="Q1640" s="3">
        <f>IF(DEGREES(ACOS(SIN(RADIANS(G1640))*SIN(RADIANS(E1641))+COS(RADIANS(G1640))*COS(RADIANS(E1641))*COS(RADIANS(Q1631))))&gt;90,0,$F$4*$F$5/E1640^2*(SIN(RADIANS(G1640))*SIN(RADIANS(E1641))+COS(RADIANS(G1640))*COS(RADIANS(E1641))*COS(RADIANS(Q1631))))</f>
        <v>0</v>
      </c>
      <c r="R1640" s="3" t="e">
        <f>IF(DEGREES(ACOS(SIN(RADIANS(G1640))*SIN(RADIANS(E1641))+COS(RADIANS(G1640))*COS(RADIANS(E1641))*COS(RADIANS(R1631))))&gt;90,0,$F$4*$F$5/E1640^2*(SIN(RADIANS(G1640))*SIN(RADIANS(E1641))+COS(RADIANS(G1640))*COS(RADIANS(E1641))*COS(RADIANS(R1631))))</f>
        <v>#DIV/0!</v>
      </c>
      <c r="S1640" s="3" t="e">
        <f>IF(DEGREES(ACOS(SIN(RADIANS(G1640))*SIN(RADIANS(E1641))+COS(RADIANS(G1640))*COS(RADIANS(E1641))*COS(RADIANS(S1631))))&gt;90,0,$F$4*$F$5/E1640^2*(SIN(RADIANS(G1640))*SIN(RADIANS(E1641))+COS(RADIANS(G1640))*COS(RADIANS(E1641))*COS(RADIANS(S1631))))</f>
        <v>#DIV/0!</v>
      </c>
      <c r="T1640" s="3" t="e">
        <f>IF(DEGREES(ACOS(SIN(RADIANS(G1640))*SIN(RADIANS(E1641))+COS(RADIANS(G1640))*COS(RADIANS(E1641))*COS(RADIANS(T1631))))&gt;90,0,$F$4*$F$5/E1640^2*(SIN(RADIANS(G1640))*SIN(RADIANS(E1641))+COS(RADIANS(G1640))*COS(RADIANS(E1641))*COS(RADIANS(T1631))))</f>
        <v>#DIV/0!</v>
      </c>
      <c r="U1640" s="3" t="e">
        <f>IF(DEGREES(ACOS(SIN(RADIANS(G1640))*SIN(RADIANS(E1641))+COS(RADIANS(G1640))*COS(RADIANS(E1641))*COS(RADIANS(U1631))))&gt;90,0,$F$4*$F$5/E1640^2*(SIN(RADIANS(G1640))*SIN(RADIANS(E1641))+COS(RADIANS(G1640))*COS(RADIANS(E1641))*COS(RADIANS(U1631))))</f>
        <v>#DIV/0!</v>
      </c>
      <c r="V1640" s="3" t="e">
        <f>IF(DEGREES(ACOS(SIN(RADIANS(G1640))*SIN(RADIANS(E1641))+COS(RADIANS(G1640))*COS(RADIANS(E1641))*COS(RADIANS(V1631))))&gt;90,0,$F$4*$F$5/E1640^2*(SIN(RADIANS(G1640))*SIN(RADIANS(E1641))+COS(RADIANS(G1640))*COS(RADIANS(E1641))*COS(RADIANS(V1631))))</f>
        <v>#DIV/0!</v>
      </c>
      <c r="W1640" s="3" t="e">
        <f>IF(DEGREES(ACOS(SIN(RADIANS(G1640))*SIN(RADIANS(E1641))+COS(RADIANS(G1640))*COS(RADIANS(E1641))*COS(RADIANS(W1631))))&gt;90,0,$F$4*$F$5/E1640^2*(SIN(RADIANS(G1640))*SIN(RADIANS(E1641))+COS(RADIANS(G1640))*COS(RADIANS(E1641))*COS(RADIANS(W1631))))</f>
        <v>#DIV/0!</v>
      </c>
      <c r="X1640" s="3" t="e">
        <f>IF(DEGREES(ACOS(SIN(RADIANS(G1640))*SIN(RADIANS(E1641))+COS(RADIANS(G1640))*COS(RADIANS(E1641))*COS(RADIANS(X1631))))&gt;90,0,$F$4*$F$5/E1640^2*(SIN(RADIANS(G1640))*SIN(RADIANS(E1641))+COS(RADIANS(G1640))*COS(RADIANS(E1641))*COS(RADIANS(X1631))))</f>
        <v>#DIV/0!</v>
      </c>
      <c r="Y1640" s="3" t="e">
        <f>IF(DEGREES(ACOS(SIN(RADIANS(G1640))*SIN(RADIANS(E1641))+COS(RADIANS(G1640))*COS(RADIANS(E1641))*COS(RADIANS(Y1631))))&gt;90,0,$F$4*$F$5/E1640^2*(SIN(RADIANS(G1640))*SIN(RADIANS(E1641))+COS(RADIANS(G1640))*COS(RADIANS(E1641))*COS(RADIANS(Y1631))))</f>
        <v>#DIV/0!</v>
      </c>
      <c r="Z1640" s="3" t="e">
        <f>IF(DEGREES(ACOS(SIN(RADIANS(G1640))*SIN(RADIANS(E1641))+COS(RADIANS(G1640))*COS(RADIANS(E1641))*COS(RADIANS(Z1631))))&gt;90,0,$F$4*$F$5/E1640^2*(SIN(RADIANS(G1640))*SIN(RADIANS(E1641))+COS(RADIANS(G1640))*COS(RADIANS(E1641))*COS(RADIANS(Z1631))))</f>
        <v>#DIV/0!</v>
      </c>
      <c r="AA1640" s="3" t="e">
        <f>IF(DEGREES(ACOS(SIN(RADIANS(G1640))*SIN(RADIANS(E1641))+COS(RADIANS(G1640))*COS(RADIANS(E1641))*COS(RADIANS(AA1631))))&gt;90,0,$F$4*$F$5/E1640^2*(SIN(RADIANS(G1640))*SIN(RADIANS(E1641))+COS(RADIANS(G1640))*COS(RADIANS(E1641))*COS(RADIANS(AA1631))))</f>
        <v>#DIV/0!</v>
      </c>
      <c r="AB1640" s="3" t="e">
        <f>IF(DEGREES(ACOS(SIN(RADIANS(G1640))*SIN(RADIANS(E1641))+COS(RADIANS(G1640))*COS(RADIANS(E1641))*COS(RADIANS(AB1631))))&gt;90,0,$F$4*$F$5/E1640^2*(SIN(RADIANS(G1640))*SIN(RADIANS(E1641))+COS(RADIANS(G1640))*COS(RADIANS(E1641))*COS(RADIANS(AB1631))))</f>
        <v>#DIV/0!</v>
      </c>
      <c r="AC1640" s="3" t="e">
        <f>IF(DEGREES(ACOS(SIN(RADIANS(G1640))*SIN(RADIANS(E1641))+COS(RADIANS(G1640))*COS(RADIANS(E1641))*COS(RADIANS(AC1631))))&gt;90,0,$F$4*$F$5/E1640^2*(SIN(RADIANS(G1640))*SIN(RADIANS(E1641))+COS(RADIANS(G1640))*COS(RADIANS(E1641))*COS(RADIANS(AC1631))))</f>
        <v>#DIV/0!</v>
      </c>
      <c r="AD1640" s="3" t="e">
        <f>IF(DEGREES(ACOS(SIN(RADIANS(G1640))*SIN(RADIANS(E1641))+COS(RADIANS(G1640))*COS(RADIANS(E1641))*COS(RADIANS(AD1631))))&gt;90,0,$F$4*$F$5/E1640^2*(SIN(RADIANS(G1640))*SIN(RADIANS(E1641))+COS(RADIANS(G1640))*COS(RADIANS(E1641))*COS(RADIANS(AD1631))))</f>
        <v>#DIV/0!</v>
      </c>
      <c r="AE1640" s="3" t="e">
        <f>IF(DEGREES(ACOS(SIN(RADIANS(G1640))*SIN(RADIANS(E1641))+COS(RADIANS(G1640))*COS(RADIANS(E1641))*COS(RADIANS(AE1631))))&gt;90,0,$F$4*$F$5/E1640^2*(SIN(RADIANS(G1640))*SIN(RADIANS(E1641))+COS(RADIANS(G1640))*COS(RADIANS(E1641))*COS(RADIANS(AE1631))))</f>
        <v>#DIV/0!</v>
      </c>
      <c r="AF1640" s="3" t="e">
        <f>IF(DEGREES(ACOS(SIN(RADIANS(G1640))*SIN(RADIANS(E1641))+COS(RADIANS(G1640))*COS(RADIANS(E1641))*COS(RADIANS(AF1631))))&gt;90,0,$F$4*$F$5/E1640^2*(SIN(RADIANS(G1640))*SIN(RADIANS(E1641))+COS(RADIANS(G1640))*COS(RADIANS(E1641))*COS(RADIANS(AF1631))))</f>
        <v>#DIV/0!</v>
      </c>
      <c r="AG1640" s="3" t="e">
        <f>IF(DEGREES(ACOS(SIN(RADIANS(G1640))*SIN(RADIANS(E1641))+COS(RADIANS(G1640))*COS(RADIANS(E1641))*COS(RADIANS(AG1631))))&gt;90,0,$F$4*$F$5/E1640^2*(SIN(RADIANS(G1640))*SIN(RADIANS(E1641))+COS(RADIANS(G1640))*COS(RADIANS(E1641))*COS(RADIANS(AG1631))))</f>
        <v>#DIV/0!</v>
      </c>
      <c r="AH1640" s="3" t="e">
        <f>IF(DEGREES(ACOS(SIN(RADIANS(G1640))*SIN(RADIANS(E1641))+COS(RADIANS(G1640))*COS(RADIANS(E1641))*COS(RADIANS(AH1631))))&gt;90,0,$F$4*$F$5/E1640^2*(SIN(RADIANS(G1640))*SIN(RADIANS(E1641))+COS(RADIANS(G1640))*COS(RADIANS(E1641))*COS(RADIANS(AH1631))))</f>
        <v>#DIV/0!</v>
      </c>
      <c r="AI1640" s="3" t="e">
        <f>IF(DEGREES(ACOS(SIN(RADIANS(G1640))*SIN(RADIANS(E1641))+COS(RADIANS(G1640))*COS(RADIANS(E1641))*COS(RADIANS(AI1631))))&gt;90,0,$F$4*$F$5/E1640^2*(SIN(RADIANS(G1640))*SIN(RADIANS(E1641))+COS(RADIANS(G1640))*COS(RADIANS(E1641))*COS(RADIANS(AI1631))))</f>
        <v>#DIV/0!</v>
      </c>
      <c r="AJ1640" s="3" t="e">
        <f>IF(DEGREES(ACOS(SIN(RADIANS(G1640))*SIN(RADIANS(E1641))+COS(RADIANS(G1640))*COS(RADIANS(E1641))*COS(RADIANS(AJ1631))))&gt;90,0,$F$4*$F$5/E1640^2*(SIN(RADIANS(G1640))*SIN(RADIANS(E1641))+COS(RADIANS(G1640))*COS(RADIANS(E1641))*COS(RADIANS(AJ1631))))</f>
        <v>#DIV/0!</v>
      </c>
      <c r="AK1640" s="3">
        <f>IF(DEGREES(ACOS(SIN(RADIANS(G1640))*SIN(RADIANS(E1641))+COS(RADIANS(G1640))*COS(RADIANS(E1641))*COS(RADIANS(AK1631))))&gt;90,0,$F$4*$F$5/E1640^2*(SIN(RADIANS(G1640))*SIN(RADIANS(E1641))+COS(RADIANS(G1640))*COS(RADIANS(E1641))*COS(RADIANS(AK1631))))</f>
        <v>0</v>
      </c>
      <c r="AL1640" s="3">
        <f>IF(DEGREES(ACOS(SIN(RADIANS(G1640))*SIN(RADIANS(E1641))+COS(RADIANS(G1640))*COS(RADIANS(E1641))*COS(RADIANS(AL1631))))&gt;90,0,$F$4*$F$5/E1640^2*(SIN(RADIANS(G1640))*SIN(RADIANS(E1641))+COS(RADIANS(G1640))*COS(RADIANS(E1641))*COS(RADIANS(AL1631))))</f>
        <v>0</v>
      </c>
      <c r="AM1640" s="3">
        <f>IF(DEGREES(ACOS(SIN(RADIANS(G1640))*SIN(RADIANS(E1641))+COS(RADIANS(G1640))*COS(RADIANS(E1641))*COS(RADIANS(AM1631))))&gt;90,0,$F$4*$F$5/E1640^2*(SIN(RADIANS(G1640))*SIN(RADIANS(E1641))+COS(RADIANS(G1640))*COS(RADIANS(E1641))*COS(RADIANS(AM1631))))</f>
        <v>0</v>
      </c>
      <c r="AN1640" s="3">
        <f>IF(DEGREES(ACOS(SIN(RADIANS(G1640))*SIN(RADIANS(E1641))+COS(RADIANS(G1640))*COS(RADIANS(E1641))*COS(RADIANS(AN1631))))&gt;90,0,$F$4*$F$5/E1640^2*(SIN(RADIANS(G1640))*SIN(RADIANS(E1641))+COS(RADIANS(G1640))*COS(RADIANS(E1641))*COS(RADIANS(AN1631))))</f>
        <v>0</v>
      </c>
      <c r="AO1640" s="3">
        <f>IF(DEGREES(ACOS(SIN(RADIANS(G1640))*SIN(RADIANS(E1641))+COS(RADIANS(G1640))*COS(RADIANS(E1641))*COS(RADIANS(AO1631))))&gt;90,0,$F$4*$F$5/E1640^2*(SIN(RADIANS(G1640))*SIN(RADIANS(E1641))+COS(RADIANS(G1640))*COS(RADIANS(E1641))*COS(RADIANS(AO1631))))</f>
        <v>0</v>
      </c>
      <c r="AP1640" s="3">
        <f>IF(DEGREES(ACOS(SIN(RADIANS(G1640))*SIN(RADIANS(E1641))+COS(RADIANS(G1640))*COS(RADIANS(E1641))*COS(RADIANS(AP1631))))&gt;90,0,$F$4*$F$5/E1640^2*(SIN(RADIANS(G1640))*SIN(RADIANS(E1641))+COS(RADIANS(G1640))*COS(RADIANS(E1641))*COS(RADIANS(AP1631))))</f>
        <v>0</v>
      </c>
      <c r="AQ1640" s="3">
        <f>IF(DEGREES(ACOS(SIN(RADIANS(G1640))*SIN(RADIANS(E1641))+COS(RADIANS(G1640))*COS(RADIANS(E1641))*COS(RADIANS(AQ1631))))&gt;90,0,$F$4*$F$5/E1640^2*(SIN(RADIANS(G1640))*SIN(RADIANS(E1641))+COS(RADIANS(G1640))*COS(RADIANS(E1641))*COS(RADIANS(AQ1631))))</f>
        <v>0</v>
      </c>
      <c r="AR1640" s="3">
        <f>IF(DEGREES(ACOS(SIN(RADIANS(G1640))*SIN(RADIANS(E1641))+COS(RADIANS(G1640))*COS(RADIANS(E1641))*COS(RADIANS(AR1631))))&gt;90,0,$F$4*$F$5/E1640^2*(SIN(RADIANS(G1640))*SIN(RADIANS(E1641))+COS(RADIANS(G1640))*COS(RADIANS(E1641))*COS(RADIANS(AR1631))))</f>
        <v>0</v>
      </c>
    </row>
    <row r="1641" spans="2:44" ht="15.75" customHeight="1" x14ac:dyDescent="0.2">
      <c r="B1641" s="20" t="s">
        <v>737</v>
      </c>
      <c r="E1641" s="3">
        <f>IF($F$8&gt;90,180-$F$8,$F$8)*SIN(RADIANS(E1635))</f>
        <v>0</v>
      </c>
      <c r="G1641" s="3">
        <v>10</v>
      </c>
      <c r="I1641" s="3">
        <f>IF(DEGREES(ACOS(SIN(RADIANS(G1641))*SIN(RADIANS(E1641))+COS(RADIANS(G1641))*COS(RADIANS(E1641))*COS(RADIANS(I1631))))&gt;90,0,$F$4*$F$5/E1640^2*(SIN(RADIANS(G1641))*SIN(RADIANS(E1641))+COS(RADIANS(G1641))*COS(RADIANS(E1641))*COS(RADIANS(I1631))))</f>
        <v>0</v>
      </c>
      <c r="J1641" s="3">
        <f>IF(DEGREES(ACOS(SIN(RADIANS(G1641))*SIN(RADIANS(E1641))+COS(RADIANS(G1641))*COS(RADIANS(E1641))*COS(RADIANS(J1631))))&gt;90,0,$F$4*$F$5/E1640^2*(SIN(RADIANS(G1641))*SIN(RADIANS(E1641))+COS(RADIANS(G1641))*COS(RADIANS(E1641))*COS(RADIANS(J1631))))</f>
        <v>0</v>
      </c>
      <c r="K1641" s="3">
        <f>IF(DEGREES(ACOS(SIN(RADIANS(G1641))*SIN(RADIANS(E1641))+COS(RADIANS(G1641))*COS(RADIANS(E1641))*COS(RADIANS(K1631))))&gt;90,0,$F$4*$F$5/E1640^2*(SIN(RADIANS(G1641))*SIN(RADIANS(E1641))+COS(RADIANS(G1641))*COS(RADIANS(E1641))*COS(RADIANS(K1631))))</f>
        <v>0</v>
      </c>
      <c r="L1641" s="3">
        <f>IF(DEGREES(ACOS(SIN(RADIANS(G1641))*SIN(RADIANS(E1641))+COS(RADIANS(G1641))*COS(RADIANS(E1641))*COS(RADIANS(L1631))))&gt;90,0,$F$4*$F$5/E1640^2*(SIN(RADIANS(G1641))*SIN(RADIANS(E1641))+COS(RADIANS(G1641))*COS(RADIANS(E1641))*COS(RADIANS(L1631))))</f>
        <v>0</v>
      </c>
      <c r="M1641" s="3">
        <f>IF(DEGREES(ACOS(SIN(RADIANS(G1641))*SIN(RADIANS(E1641))+COS(RADIANS(G1641))*COS(RADIANS(E1641))*COS(RADIANS(M1631))))&gt;90,0,$F$4*$F$5/E1640^2*(SIN(RADIANS(G1641))*SIN(RADIANS(E1641))+COS(RADIANS(G1641))*COS(RADIANS(E1641))*COS(RADIANS(M1631))))</f>
        <v>0</v>
      </c>
      <c r="N1641" s="3">
        <f>IF(DEGREES(ACOS(SIN(RADIANS(G1641))*SIN(RADIANS(E1641))+COS(RADIANS(G1641))*COS(RADIANS(E1641))*COS(RADIANS(N1631))))&gt;90,0,$F$4*$F$5/E1640^2*(SIN(RADIANS(G1641))*SIN(RADIANS(E1641))+COS(RADIANS(G1641))*COS(RADIANS(E1641))*COS(RADIANS(N1631))))</f>
        <v>0</v>
      </c>
      <c r="O1641" s="3">
        <f>IF(DEGREES(ACOS(SIN(RADIANS(G1641))*SIN(RADIANS(E1641))+COS(RADIANS(G1641))*COS(RADIANS(E1641))*COS(RADIANS(O1631))))&gt;90,0,$F$4*$F$5/E1640^2*(SIN(RADIANS(G1641))*SIN(RADIANS(E1641))+COS(RADIANS(G1641))*COS(RADIANS(E1641))*COS(RADIANS(O1631))))</f>
        <v>0</v>
      </c>
      <c r="P1641" s="3">
        <f>IF(DEGREES(ACOS(SIN(RADIANS(G1641))*SIN(RADIANS(E1641))+COS(RADIANS(G1641))*COS(RADIANS(E1641))*COS(RADIANS(P1631))))&gt;90,0,$F$4*$F$5/E1640^2*(SIN(RADIANS(G1641))*SIN(RADIANS(E1641))+COS(RADIANS(G1641))*COS(RADIANS(E1641))*COS(RADIANS(P1631))))</f>
        <v>0</v>
      </c>
      <c r="Q1641" s="3">
        <f>IF(DEGREES(ACOS(SIN(RADIANS(G1641))*SIN(RADIANS(E1641))+COS(RADIANS(G1641))*COS(RADIANS(E1641))*COS(RADIANS(Q1631))))&gt;90,0,$F$4*$F$5/E1640^2*(SIN(RADIANS(G1641))*SIN(RADIANS(E1641))+COS(RADIANS(G1641))*COS(RADIANS(E1641))*COS(RADIANS(Q1631))))</f>
        <v>0</v>
      </c>
      <c r="R1641" s="3" t="e">
        <f>IF(DEGREES(ACOS(SIN(RADIANS(G1641))*SIN(RADIANS(E1641))+COS(RADIANS(G1641))*COS(RADIANS(E1641))*COS(RADIANS(R1631))))&gt;90,0,$F$4*$F$5/E1640^2*(SIN(RADIANS(G1641))*SIN(RADIANS(E1641))+COS(RADIANS(G1641))*COS(RADIANS(E1641))*COS(RADIANS(R1631))))</f>
        <v>#DIV/0!</v>
      </c>
      <c r="S1641" s="3" t="e">
        <f>IF(DEGREES(ACOS(SIN(RADIANS(G1641))*SIN(RADIANS(E1641))+COS(RADIANS(G1641))*COS(RADIANS(E1641))*COS(RADIANS(S1631))))&gt;90,0,$F$4*$F$5/E1640^2*(SIN(RADIANS(G1641))*SIN(RADIANS(E1641))+COS(RADIANS(G1641))*COS(RADIANS(E1641))*COS(RADIANS(S1631))))</f>
        <v>#DIV/0!</v>
      </c>
      <c r="T1641" s="3" t="e">
        <f>IF(DEGREES(ACOS(SIN(RADIANS(G1641))*SIN(RADIANS(E1641))+COS(RADIANS(G1641))*COS(RADIANS(E1641))*COS(RADIANS(T1631))))&gt;90,0,$F$4*$F$5/E1640^2*(SIN(RADIANS(G1641))*SIN(RADIANS(E1641))+COS(RADIANS(G1641))*COS(RADIANS(E1641))*COS(RADIANS(T1631))))</f>
        <v>#DIV/0!</v>
      </c>
      <c r="U1641" s="3" t="e">
        <f>IF(DEGREES(ACOS(SIN(RADIANS(G1641))*SIN(RADIANS(E1641))+COS(RADIANS(G1641))*COS(RADIANS(E1641))*COS(RADIANS(U1631))))&gt;90,0,$F$4*$F$5/E1640^2*(SIN(RADIANS(G1641))*SIN(RADIANS(E1641))+COS(RADIANS(G1641))*COS(RADIANS(E1641))*COS(RADIANS(U1631))))</f>
        <v>#DIV/0!</v>
      </c>
      <c r="V1641" s="3" t="e">
        <f>IF(DEGREES(ACOS(SIN(RADIANS(G1641))*SIN(RADIANS(E1641))+COS(RADIANS(G1641))*COS(RADIANS(E1641))*COS(RADIANS(V1631))))&gt;90,0,$F$4*$F$5/E1640^2*(SIN(RADIANS(G1641))*SIN(RADIANS(E1641))+COS(RADIANS(G1641))*COS(RADIANS(E1641))*COS(RADIANS(V1631))))</f>
        <v>#DIV/0!</v>
      </c>
      <c r="W1641" s="3" t="e">
        <f>IF(DEGREES(ACOS(SIN(RADIANS(G1641))*SIN(RADIANS(E1641))+COS(RADIANS(G1641))*COS(RADIANS(E1641))*COS(RADIANS(W1631))))&gt;90,0,$F$4*$F$5/E1640^2*(SIN(RADIANS(G1641))*SIN(RADIANS(E1641))+COS(RADIANS(G1641))*COS(RADIANS(E1641))*COS(RADIANS(W1631))))</f>
        <v>#DIV/0!</v>
      </c>
      <c r="X1641" s="3" t="e">
        <f>IF(DEGREES(ACOS(SIN(RADIANS(G1641))*SIN(RADIANS(E1641))+COS(RADIANS(G1641))*COS(RADIANS(E1641))*COS(RADIANS(X1631))))&gt;90,0,$F$4*$F$5/E1640^2*(SIN(RADIANS(G1641))*SIN(RADIANS(E1641))+COS(RADIANS(G1641))*COS(RADIANS(E1641))*COS(RADIANS(X1631))))</f>
        <v>#DIV/0!</v>
      </c>
      <c r="Y1641" s="3" t="e">
        <f>IF(DEGREES(ACOS(SIN(RADIANS(G1641))*SIN(RADIANS(E1641))+COS(RADIANS(G1641))*COS(RADIANS(E1641))*COS(RADIANS(Y1631))))&gt;90,0,$F$4*$F$5/E1640^2*(SIN(RADIANS(G1641))*SIN(RADIANS(E1641))+COS(RADIANS(G1641))*COS(RADIANS(E1641))*COS(RADIANS(Y1631))))</f>
        <v>#DIV/0!</v>
      </c>
      <c r="Z1641" s="3" t="e">
        <f>IF(DEGREES(ACOS(SIN(RADIANS(G1641))*SIN(RADIANS(E1641))+COS(RADIANS(G1641))*COS(RADIANS(E1641))*COS(RADIANS(Z1631))))&gt;90,0,$F$4*$F$5/E1640^2*(SIN(RADIANS(G1641))*SIN(RADIANS(E1641))+COS(RADIANS(G1641))*COS(RADIANS(E1641))*COS(RADIANS(Z1631))))</f>
        <v>#DIV/0!</v>
      </c>
      <c r="AA1641" s="3" t="e">
        <f>IF(DEGREES(ACOS(SIN(RADIANS(G1641))*SIN(RADIANS(E1641))+COS(RADIANS(G1641))*COS(RADIANS(E1641))*COS(RADIANS(AA1631))))&gt;90,0,$F$4*$F$5/E1640^2*(SIN(RADIANS(G1641))*SIN(RADIANS(E1641))+COS(RADIANS(G1641))*COS(RADIANS(E1641))*COS(RADIANS(AA1631))))</f>
        <v>#DIV/0!</v>
      </c>
      <c r="AB1641" s="3" t="e">
        <f>IF(DEGREES(ACOS(SIN(RADIANS(G1641))*SIN(RADIANS(E1641))+COS(RADIANS(G1641))*COS(RADIANS(E1641))*COS(RADIANS(AB1631))))&gt;90,0,$F$4*$F$5/E1640^2*(SIN(RADIANS(G1641))*SIN(RADIANS(E1641))+COS(RADIANS(G1641))*COS(RADIANS(E1641))*COS(RADIANS(AB1631))))</f>
        <v>#DIV/0!</v>
      </c>
      <c r="AC1641" s="3" t="e">
        <f>IF(DEGREES(ACOS(SIN(RADIANS(G1641))*SIN(RADIANS(E1641))+COS(RADIANS(G1641))*COS(RADIANS(E1641))*COS(RADIANS(AC1631))))&gt;90,0,$F$4*$F$5/E1640^2*(SIN(RADIANS(G1641))*SIN(RADIANS(E1641))+COS(RADIANS(G1641))*COS(RADIANS(E1641))*COS(RADIANS(AC1631))))</f>
        <v>#DIV/0!</v>
      </c>
      <c r="AD1641" s="3" t="e">
        <f>IF(DEGREES(ACOS(SIN(RADIANS(G1641))*SIN(RADIANS(E1641))+COS(RADIANS(G1641))*COS(RADIANS(E1641))*COS(RADIANS(AD1631))))&gt;90,0,$F$4*$F$5/E1640^2*(SIN(RADIANS(G1641))*SIN(RADIANS(E1641))+COS(RADIANS(G1641))*COS(RADIANS(E1641))*COS(RADIANS(AD1631))))</f>
        <v>#DIV/0!</v>
      </c>
      <c r="AE1641" s="3" t="e">
        <f>IF(DEGREES(ACOS(SIN(RADIANS(G1641))*SIN(RADIANS(E1641))+COS(RADIANS(G1641))*COS(RADIANS(E1641))*COS(RADIANS(AE1631))))&gt;90,0,$F$4*$F$5/E1640^2*(SIN(RADIANS(G1641))*SIN(RADIANS(E1641))+COS(RADIANS(G1641))*COS(RADIANS(E1641))*COS(RADIANS(AE1631))))</f>
        <v>#DIV/0!</v>
      </c>
      <c r="AF1641" s="3" t="e">
        <f>IF(DEGREES(ACOS(SIN(RADIANS(G1641))*SIN(RADIANS(E1641))+COS(RADIANS(G1641))*COS(RADIANS(E1641))*COS(RADIANS(AF1631))))&gt;90,0,$F$4*$F$5/E1640^2*(SIN(RADIANS(G1641))*SIN(RADIANS(E1641))+COS(RADIANS(G1641))*COS(RADIANS(E1641))*COS(RADIANS(AF1631))))</f>
        <v>#DIV/0!</v>
      </c>
      <c r="AG1641" s="3" t="e">
        <f>IF(DEGREES(ACOS(SIN(RADIANS(G1641))*SIN(RADIANS(E1641))+COS(RADIANS(G1641))*COS(RADIANS(E1641))*COS(RADIANS(AG1631))))&gt;90,0,$F$4*$F$5/E1640^2*(SIN(RADIANS(G1641))*SIN(RADIANS(E1641))+COS(RADIANS(G1641))*COS(RADIANS(E1641))*COS(RADIANS(AG1631))))</f>
        <v>#DIV/0!</v>
      </c>
      <c r="AH1641" s="3" t="e">
        <f>IF(DEGREES(ACOS(SIN(RADIANS(G1641))*SIN(RADIANS(E1641))+COS(RADIANS(G1641))*COS(RADIANS(E1641))*COS(RADIANS(AH1631))))&gt;90,0,$F$4*$F$5/E1640^2*(SIN(RADIANS(G1641))*SIN(RADIANS(E1641))+COS(RADIANS(G1641))*COS(RADIANS(E1641))*COS(RADIANS(AH1631))))</f>
        <v>#DIV/0!</v>
      </c>
      <c r="AI1641" s="3" t="e">
        <f>IF(DEGREES(ACOS(SIN(RADIANS(G1641))*SIN(RADIANS(E1641))+COS(RADIANS(G1641))*COS(RADIANS(E1641))*COS(RADIANS(AI1631))))&gt;90,0,$F$4*$F$5/E1640^2*(SIN(RADIANS(G1641))*SIN(RADIANS(E1641))+COS(RADIANS(G1641))*COS(RADIANS(E1641))*COS(RADIANS(AI1631))))</f>
        <v>#DIV/0!</v>
      </c>
      <c r="AJ1641" s="3" t="e">
        <f>IF(DEGREES(ACOS(SIN(RADIANS(G1641))*SIN(RADIANS(E1641))+COS(RADIANS(G1641))*COS(RADIANS(E1641))*COS(RADIANS(AJ1631))))&gt;90,0,$F$4*$F$5/E1640^2*(SIN(RADIANS(G1641))*SIN(RADIANS(E1641))+COS(RADIANS(G1641))*COS(RADIANS(E1641))*COS(RADIANS(AJ1631))))</f>
        <v>#DIV/0!</v>
      </c>
      <c r="AK1641" s="3">
        <f>IF(DEGREES(ACOS(SIN(RADIANS(G1641))*SIN(RADIANS(E1641))+COS(RADIANS(G1641))*COS(RADIANS(E1641))*COS(RADIANS(AK1631))))&gt;90,0,$F$4*$F$5/E1640^2*(SIN(RADIANS(G1641))*SIN(RADIANS(E1641))+COS(RADIANS(G1641))*COS(RADIANS(E1641))*COS(RADIANS(AK1631))))</f>
        <v>0</v>
      </c>
      <c r="AL1641" s="3">
        <f>IF(DEGREES(ACOS(SIN(RADIANS(G1641))*SIN(RADIANS(E1641))+COS(RADIANS(G1641))*COS(RADIANS(E1641))*COS(RADIANS(AL1631))))&gt;90,0,$F$4*$F$5/E1640^2*(SIN(RADIANS(G1641))*SIN(RADIANS(E1641))+COS(RADIANS(G1641))*COS(RADIANS(E1641))*COS(RADIANS(AL1631))))</f>
        <v>0</v>
      </c>
      <c r="AM1641" s="3">
        <f>IF(DEGREES(ACOS(SIN(RADIANS(G1641))*SIN(RADIANS(E1641))+COS(RADIANS(G1641))*COS(RADIANS(E1641))*COS(RADIANS(AM1631))))&gt;90,0,$F$4*$F$5/E1640^2*(SIN(RADIANS(G1641))*SIN(RADIANS(E1641))+COS(RADIANS(G1641))*COS(RADIANS(E1641))*COS(RADIANS(AM1631))))</f>
        <v>0</v>
      </c>
      <c r="AN1641" s="3">
        <f>IF(DEGREES(ACOS(SIN(RADIANS(G1641))*SIN(RADIANS(E1641))+COS(RADIANS(G1641))*COS(RADIANS(E1641))*COS(RADIANS(AN1631))))&gt;90,0,$F$4*$F$5/E1640^2*(SIN(RADIANS(G1641))*SIN(RADIANS(E1641))+COS(RADIANS(G1641))*COS(RADIANS(E1641))*COS(RADIANS(AN1631))))</f>
        <v>0</v>
      </c>
      <c r="AO1641" s="3">
        <f>IF(DEGREES(ACOS(SIN(RADIANS(G1641))*SIN(RADIANS(E1641))+COS(RADIANS(G1641))*COS(RADIANS(E1641))*COS(RADIANS(AO1631))))&gt;90,0,$F$4*$F$5/E1640^2*(SIN(RADIANS(G1641))*SIN(RADIANS(E1641))+COS(RADIANS(G1641))*COS(RADIANS(E1641))*COS(RADIANS(AO1631))))</f>
        <v>0</v>
      </c>
      <c r="AP1641" s="3">
        <f>IF(DEGREES(ACOS(SIN(RADIANS(G1641))*SIN(RADIANS(E1641))+COS(RADIANS(G1641))*COS(RADIANS(E1641))*COS(RADIANS(AP1631))))&gt;90,0,$F$4*$F$5/E1640^2*(SIN(RADIANS(G1641))*SIN(RADIANS(E1641))+COS(RADIANS(G1641))*COS(RADIANS(E1641))*COS(RADIANS(AP1631))))</f>
        <v>0</v>
      </c>
      <c r="AQ1641" s="3">
        <f>IF(DEGREES(ACOS(SIN(RADIANS(G1641))*SIN(RADIANS(E1641))+COS(RADIANS(G1641))*COS(RADIANS(E1641))*COS(RADIANS(AQ1631))))&gt;90,0,$F$4*$F$5/E1640^2*(SIN(RADIANS(G1641))*SIN(RADIANS(E1641))+COS(RADIANS(G1641))*COS(RADIANS(E1641))*COS(RADIANS(AQ1631))))</f>
        <v>0</v>
      </c>
      <c r="AR1641" s="3">
        <f>IF(DEGREES(ACOS(SIN(RADIANS(G1641))*SIN(RADIANS(E1641))+COS(RADIANS(G1641))*COS(RADIANS(E1641))*COS(RADIANS(AR1631))))&gt;90,0,$F$4*$F$5/E1640^2*(SIN(RADIANS(G1641))*SIN(RADIANS(E1641))+COS(RADIANS(G1641))*COS(RADIANS(E1641))*COS(RADIANS(AR1631))))</f>
        <v>0</v>
      </c>
    </row>
    <row r="1642" spans="2:44" ht="15.75" customHeight="1" x14ac:dyDescent="0.2">
      <c r="B1642" s="20" t="s">
        <v>789</v>
      </c>
      <c r="E1642" s="3">
        <f>IF($F$10=0,IF(E1633&lt;360,E1633,E1633-360),($F$10+1)*E1633)</f>
        <v>330</v>
      </c>
      <c r="G1642" s="3">
        <v>0</v>
      </c>
      <c r="I1642" s="3">
        <f>IF(DEGREES(ACOS(SIN(RADIANS(G1642))*SIN(RADIANS(E1641))+COS(RADIANS(G1642))*COS(RADIANS(E1641))*COS(RADIANS(I1631))))&gt;90,0,$F$4*$F$5/E1640^2*(SIN(RADIANS(G1642))*SIN(RADIANS(E1641))+COS(RADIANS(G1642))*COS(RADIANS(E1641))*COS(RADIANS(I1631))))</f>
        <v>0</v>
      </c>
      <c r="J1642" s="3">
        <f>IF(DEGREES(ACOS(SIN(RADIANS(G1642))*SIN(RADIANS(E1641))+COS(RADIANS(G1642))*COS(RADIANS(E1641))*COS(RADIANS(J1631))))&gt;90,0,$F$4*$F$5/E1640^2*(SIN(RADIANS(G1642))*SIN(RADIANS(E1641))+COS(RADIANS(G1642))*COS(RADIANS(E1641))*COS(RADIANS(J1631))))</f>
        <v>0</v>
      </c>
      <c r="K1642" s="3">
        <f>IF(DEGREES(ACOS(SIN(RADIANS(G1642))*SIN(RADIANS(E1641))+COS(RADIANS(G1642))*COS(RADIANS(E1641))*COS(RADIANS(K1631))))&gt;90,0,$F$4*$F$5/E1640^2*(SIN(RADIANS(G1642))*SIN(RADIANS(E1641))+COS(RADIANS(G1642))*COS(RADIANS(E1641))*COS(RADIANS(K1631))))</f>
        <v>0</v>
      </c>
      <c r="L1642" s="3">
        <f>IF(DEGREES(ACOS(SIN(RADIANS(G1642))*SIN(RADIANS(E1641))+COS(RADIANS(G1642))*COS(RADIANS(E1641))*COS(RADIANS(L1631))))&gt;90,0,$F$4*$F$5/E1640^2*(SIN(RADIANS(G1642))*SIN(RADIANS(E1641))+COS(RADIANS(G1642))*COS(RADIANS(E1641))*COS(RADIANS(L1631))))</f>
        <v>0</v>
      </c>
      <c r="M1642" s="3">
        <f>IF(DEGREES(ACOS(SIN(RADIANS(G1642))*SIN(RADIANS(E1641))+COS(RADIANS(G1642))*COS(RADIANS(E1641))*COS(RADIANS(M1631))))&gt;90,0,$F$4*$F$5/E1640^2*(SIN(RADIANS(G1642))*SIN(RADIANS(E1641))+COS(RADIANS(G1642))*COS(RADIANS(E1641))*COS(RADIANS(M1631))))</f>
        <v>0</v>
      </c>
      <c r="N1642" s="3">
        <f>IF(DEGREES(ACOS(SIN(RADIANS(G1642))*SIN(RADIANS(E1641))+COS(RADIANS(G1642))*COS(RADIANS(E1641))*COS(RADIANS(N1631))))&gt;90,0,$F$4*$F$5/E1640^2*(SIN(RADIANS(G1642))*SIN(RADIANS(E1641))+COS(RADIANS(G1642))*COS(RADIANS(E1641))*COS(RADIANS(N1631))))</f>
        <v>0</v>
      </c>
      <c r="O1642" s="3">
        <f>IF(DEGREES(ACOS(SIN(RADIANS(G1642))*SIN(RADIANS(E1641))+COS(RADIANS(G1642))*COS(RADIANS(E1641))*COS(RADIANS(O1631))))&gt;90,0,$F$4*$F$5/E1640^2*(SIN(RADIANS(G1642))*SIN(RADIANS(E1641))+COS(RADIANS(G1642))*COS(RADIANS(E1641))*COS(RADIANS(O1631))))</f>
        <v>0</v>
      </c>
      <c r="P1642" s="3">
        <f>IF(DEGREES(ACOS(SIN(RADIANS(G1642))*SIN(RADIANS(E1641))+COS(RADIANS(G1642))*COS(RADIANS(E1641))*COS(RADIANS(P1631))))&gt;90,0,$F$4*$F$5/E1640^2*(SIN(RADIANS(G1642))*SIN(RADIANS(E1641))+COS(RADIANS(G1642))*COS(RADIANS(E1641))*COS(RADIANS(P1631))))</f>
        <v>0</v>
      </c>
      <c r="Q1642" s="3">
        <f>IF(DEGREES(ACOS(SIN(RADIANS(G1642))*SIN(RADIANS(E1641))+COS(RADIANS(G1642))*COS(RADIANS(E1641))*COS(RADIANS(Q1631))))&gt;90,0,$F$4*$F$5/E1640^2*(SIN(RADIANS(G1642))*SIN(RADIANS(E1641))+COS(RADIANS(G1642))*COS(RADIANS(E1641))*COS(RADIANS(Q1631))))</f>
        <v>0</v>
      </c>
      <c r="R1642" s="3" t="e">
        <f>IF(DEGREES(ACOS(SIN(RADIANS(G1642))*SIN(RADIANS(E1641))+COS(RADIANS(G1642))*COS(RADIANS(E1641))*COS(RADIANS(R1631))))&gt;90,0,$F$4*$F$5/E1640^2*(SIN(RADIANS(G1642))*SIN(RADIANS(E1641))+COS(RADIANS(G1642))*COS(RADIANS(E1641))*COS(RADIANS(R1631))))</f>
        <v>#DIV/0!</v>
      </c>
      <c r="S1642" s="3" t="e">
        <f>IF(DEGREES(ACOS(SIN(RADIANS(G1642))*SIN(RADIANS(E1641))+COS(RADIANS(G1642))*COS(RADIANS(E1641))*COS(RADIANS(S1631))))&gt;90,0,$F$4*$F$5/E1640^2*(SIN(RADIANS(G1642))*SIN(RADIANS(E1641))+COS(RADIANS(G1642))*COS(RADIANS(E1641))*COS(RADIANS(S1631))))</f>
        <v>#DIV/0!</v>
      </c>
      <c r="T1642" s="3" t="e">
        <f>IF(DEGREES(ACOS(SIN(RADIANS(G1642))*SIN(RADIANS(E1641))+COS(RADIANS(G1642))*COS(RADIANS(E1641))*COS(RADIANS(T1631))))&gt;90,0,$F$4*$F$5/E1640^2*(SIN(RADIANS(G1642))*SIN(RADIANS(E1641))+COS(RADIANS(G1642))*COS(RADIANS(E1641))*COS(RADIANS(T1631))))</f>
        <v>#DIV/0!</v>
      </c>
      <c r="U1642" s="3" t="e">
        <f>IF(DEGREES(ACOS(SIN(RADIANS(G1642))*SIN(RADIANS(E1641))+COS(RADIANS(G1642))*COS(RADIANS(E1641))*COS(RADIANS(U1631))))&gt;90,0,$F$4*$F$5/E1640^2*(SIN(RADIANS(G1642))*SIN(RADIANS(E1641))+COS(RADIANS(G1642))*COS(RADIANS(E1641))*COS(RADIANS(U1631))))</f>
        <v>#DIV/0!</v>
      </c>
      <c r="V1642" s="3" t="e">
        <f>IF(DEGREES(ACOS(SIN(RADIANS(G1642))*SIN(RADIANS(E1641))+COS(RADIANS(G1642))*COS(RADIANS(E1641))*COS(RADIANS(V1631))))&gt;90,0,$F$4*$F$5/E1640^2*(SIN(RADIANS(G1642))*SIN(RADIANS(E1641))+COS(RADIANS(G1642))*COS(RADIANS(E1641))*COS(RADIANS(V1631))))</f>
        <v>#DIV/0!</v>
      </c>
      <c r="W1642" s="3" t="e">
        <f>IF(DEGREES(ACOS(SIN(RADIANS(G1642))*SIN(RADIANS(E1641))+COS(RADIANS(G1642))*COS(RADIANS(E1641))*COS(RADIANS(W1631))))&gt;90,0,$F$4*$F$5/E1640^2*(SIN(RADIANS(G1642))*SIN(RADIANS(E1641))+COS(RADIANS(G1642))*COS(RADIANS(E1641))*COS(RADIANS(W1631))))</f>
        <v>#DIV/0!</v>
      </c>
      <c r="X1642" s="3" t="e">
        <f>IF(DEGREES(ACOS(SIN(RADIANS(G1642))*SIN(RADIANS(E1641))+COS(RADIANS(G1642))*COS(RADIANS(E1641))*COS(RADIANS(X1631))))&gt;90,0,$F$4*$F$5/E1640^2*(SIN(RADIANS(G1642))*SIN(RADIANS(E1641))+COS(RADIANS(G1642))*COS(RADIANS(E1641))*COS(RADIANS(X1631))))</f>
        <v>#DIV/0!</v>
      </c>
      <c r="Y1642" s="3" t="e">
        <f>IF(DEGREES(ACOS(SIN(RADIANS(G1642))*SIN(RADIANS(E1641))+COS(RADIANS(G1642))*COS(RADIANS(E1641))*COS(RADIANS(Y1631))))&gt;90,0,$F$4*$F$5/E1640^2*(SIN(RADIANS(G1642))*SIN(RADIANS(E1641))+COS(RADIANS(G1642))*COS(RADIANS(E1641))*COS(RADIANS(Y1631))))</f>
        <v>#DIV/0!</v>
      </c>
      <c r="Z1642" s="3" t="e">
        <f>IF(DEGREES(ACOS(SIN(RADIANS(G1642))*SIN(RADIANS(E1641))+COS(RADIANS(G1642))*COS(RADIANS(E1641))*COS(RADIANS(Z1631))))&gt;90,0,$F$4*$F$5/E1640^2*(SIN(RADIANS(G1642))*SIN(RADIANS(E1641))+COS(RADIANS(G1642))*COS(RADIANS(E1641))*COS(RADIANS(Z1631))))</f>
        <v>#DIV/0!</v>
      </c>
      <c r="AA1642" s="3" t="e">
        <f>IF(DEGREES(ACOS(SIN(RADIANS(G1642))*SIN(RADIANS(E1641))+COS(RADIANS(G1642))*COS(RADIANS(E1641))*COS(RADIANS(AA1631))))&gt;90,0,$F$4*$F$5/E1640^2*(SIN(RADIANS(G1642))*SIN(RADIANS(E1641))+COS(RADIANS(G1642))*COS(RADIANS(E1641))*COS(RADIANS(AA1631))))</f>
        <v>#DIV/0!</v>
      </c>
      <c r="AB1642" s="3" t="e">
        <f>IF(DEGREES(ACOS(SIN(RADIANS(G1642))*SIN(RADIANS(E1641))+COS(RADIANS(G1642))*COS(RADIANS(E1641))*COS(RADIANS(AB1631))))&gt;90,0,$F$4*$F$5/E1640^2*(SIN(RADIANS(G1642))*SIN(RADIANS(E1641))+COS(RADIANS(G1642))*COS(RADIANS(E1641))*COS(RADIANS(AB1631))))</f>
        <v>#DIV/0!</v>
      </c>
      <c r="AC1642" s="3" t="e">
        <f>IF(DEGREES(ACOS(SIN(RADIANS(G1642))*SIN(RADIANS(E1641))+COS(RADIANS(G1642))*COS(RADIANS(E1641))*COS(RADIANS(AC1631))))&gt;90,0,$F$4*$F$5/E1640^2*(SIN(RADIANS(G1642))*SIN(RADIANS(E1641))+COS(RADIANS(G1642))*COS(RADIANS(E1641))*COS(RADIANS(AC1631))))</f>
        <v>#DIV/0!</v>
      </c>
      <c r="AD1642" s="3" t="e">
        <f>IF(DEGREES(ACOS(SIN(RADIANS(G1642))*SIN(RADIANS(E1641))+COS(RADIANS(G1642))*COS(RADIANS(E1641))*COS(RADIANS(AD1631))))&gt;90,0,$F$4*$F$5/E1640^2*(SIN(RADIANS(G1642))*SIN(RADIANS(E1641))+COS(RADIANS(G1642))*COS(RADIANS(E1641))*COS(RADIANS(AD1631))))</f>
        <v>#DIV/0!</v>
      </c>
      <c r="AE1642" s="3" t="e">
        <f>IF(DEGREES(ACOS(SIN(RADIANS(G1642))*SIN(RADIANS(E1641))+COS(RADIANS(G1642))*COS(RADIANS(E1641))*COS(RADIANS(AE1631))))&gt;90,0,$F$4*$F$5/E1640^2*(SIN(RADIANS(G1642))*SIN(RADIANS(E1641))+COS(RADIANS(G1642))*COS(RADIANS(E1641))*COS(RADIANS(AE1631))))</f>
        <v>#DIV/0!</v>
      </c>
      <c r="AF1642" s="3" t="e">
        <f>IF(DEGREES(ACOS(SIN(RADIANS(G1642))*SIN(RADIANS(E1641))+COS(RADIANS(G1642))*COS(RADIANS(E1641))*COS(RADIANS(AF1631))))&gt;90,0,$F$4*$F$5/E1640^2*(SIN(RADIANS(G1642))*SIN(RADIANS(E1641))+COS(RADIANS(G1642))*COS(RADIANS(E1641))*COS(RADIANS(AF1631))))</f>
        <v>#DIV/0!</v>
      </c>
      <c r="AG1642" s="3" t="e">
        <f>IF(DEGREES(ACOS(SIN(RADIANS(G1642))*SIN(RADIANS(E1641))+COS(RADIANS(G1642))*COS(RADIANS(E1641))*COS(RADIANS(AG1631))))&gt;90,0,$F$4*$F$5/E1640^2*(SIN(RADIANS(G1642))*SIN(RADIANS(E1641))+COS(RADIANS(G1642))*COS(RADIANS(E1641))*COS(RADIANS(AG1631))))</f>
        <v>#DIV/0!</v>
      </c>
      <c r="AH1642" s="3" t="e">
        <f>IF(DEGREES(ACOS(SIN(RADIANS(G1642))*SIN(RADIANS(E1641))+COS(RADIANS(G1642))*COS(RADIANS(E1641))*COS(RADIANS(AH1631))))&gt;90,0,$F$4*$F$5/E1640^2*(SIN(RADIANS(G1642))*SIN(RADIANS(E1641))+COS(RADIANS(G1642))*COS(RADIANS(E1641))*COS(RADIANS(AH1631))))</f>
        <v>#DIV/0!</v>
      </c>
      <c r="AI1642" s="3" t="e">
        <f>IF(DEGREES(ACOS(SIN(RADIANS(G1642))*SIN(RADIANS(E1641))+COS(RADIANS(G1642))*COS(RADIANS(E1641))*COS(RADIANS(AI1631))))&gt;90,0,$F$4*$F$5/E1640^2*(SIN(RADIANS(G1642))*SIN(RADIANS(E1641))+COS(RADIANS(G1642))*COS(RADIANS(E1641))*COS(RADIANS(AI1631))))</f>
        <v>#DIV/0!</v>
      </c>
      <c r="AJ1642" s="3" t="e">
        <f>IF(DEGREES(ACOS(SIN(RADIANS(G1642))*SIN(RADIANS(E1641))+COS(RADIANS(G1642))*COS(RADIANS(E1641))*COS(RADIANS(AJ1631))))&gt;90,0,$F$4*$F$5/E1640^2*(SIN(RADIANS(G1642))*SIN(RADIANS(E1641))+COS(RADIANS(G1642))*COS(RADIANS(E1641))*COS(RADIANS(AJ1631))))</f>
        <v>#DIV/0!</v>
      </c>
      <c r="AK1642" s="3">
        <f>IF(DEGREES(ACOS(SIN(RADIANS(G1642))*SIN(RADIANS(E1641))+COS(RADIANS(G1642))*COS(RADIANS(E1641))*COS(RADIANS(AK1631))))&gt;90,0,$F$4*$F$5/E1640^2*(SIN(RADIANS(G1642))*SIN(RADIANS(E1641))+COS(RADIANS(G1642))*COS(RADIANS(E1641))*COS(RADIANS(AK1631))))</f>
        <v>0</v>
      </c>
      <c r="AL1642" s="3">
        <f>IF(DEGREES(ACOS(SIN(RADIANS(G1642))*SIN(RADIANS(E1641))+COS(RADIANS(G1642))*COS(RADIANS(E1641))*COS(RADIANS(AL1631))))&gt;90,0,$F$4*$F$5/E1640^2*(SIN(RADIANS(G1642))*SIN(RADIANS(E1641))+COS(RADIANS(G1642))*COS(RADIANS(E1641))*COS(RADIANS(AL1631))))</f>
        <v>0</v>
      </c>
      <c r="AM1642" s="3">
        <f>IF(DEGREES(ACOS(SIN(RADIANS(G1642))*SIN(RADIANS(E1641))+COS(RADIANS(G1642))*COS(RADIANS(E1641))*COS(RADIANS(AM1631))))&gt;90,0,$F$4*$F$5/E1640^2*(SIN(RADIANS(G1642))*SIN(RADIANS(E1641))+COS(RADIANS(G1642))*COS(RADIANS(E1641))*COS(RADIANS(AM1631))))</f>
        <v>0</v>
      </c>
      <c r="AN1642" s="3">
        <f>IF(DEGREES(ACOS(SIN(RADIANS(G1642))*SIN(RADIANS(E1641))+COS(RADIANS(G1642))*COS(RADIANS(E1641))*COS(RADIANS(AN1631))))&gt;90,0,$F$4*$F$5/E1640^2*(SIN(RADIANS(G1642))*SIN(RADIANS(E1641))+COS(RADIANS(G1642))*COS(RADIANS(E1641))*COS(RADIANS(AN1631))))</f>
        <v>0</v>
      </c>
      <c r="AO1642" s="3">
        <f>IF(DEGREES(ACOS(SIN(RADIANS(G1642))*SIN(RADIANS(E1641))+COS(RADIANS(G1642))*COS(RADIANS(E1641))*COS(RADIANS(AO1631))))&gt;90,0,$F$4*$F$5/E1640^2*(SIN(RADIANS(G1642))*SIN(RADIANS(E1641))+COS(RADIANS(G1642))*COS(RADIANS(E1641))*COS(RADIANS(AO1631))))</f>
        <v>0</v>
      </c>
      <c r="AP1642" s="3">
        <f>IF(DEGREES(ACOS(SIN(RADIANS(G1642))*SIN(RADIANS(E1641))+COS(RADIANS(G1642))*COS(RADIANS(E1641))*COS(RADIANS(AP1631))))&gt;90,0,$F$4*$F$5/E1640^2*(SIN(RADIANS(G1642))*SIN(RADIANS(E1641))+COS(RADIANS(G1642))*COS(RADIANS(E1641))*COS(RADIANS(AP1631))))</f>
        <v>0</v>
      </c>
      <c r="AQ1642" s="3">
        <f>IF(DEGREES(ACOS(SIN(RADIANS(G1642))*SIN(RADIANS(E1641))+COS(RADIANS(G1642))*COS(RADIANS(E1641))*COS(RADIANS(AQ1631))))&gt;90,0,$F$4*$F$5/E1640^2*(SIN(RADIANS(G1642))*SIN(RADIANS(E1641))+COS(RADIANS(G1642))*COS(RADIANS(E1641))*COS(RADIANS(AQ1631))))</f>
        <v>0</v>
      </c>
      <c r="AR1642" s="3">
        <f>IF(DEGREES(ACOS(SIN(RADIANS(G1642))*SIN(RADIANS(E1641))+COS(RADIANS(G1642))*COS(RADIANS(E1641))*COS(RADIANS(AR1631))))&gt;90,0,$F$4*$F$5/E1640^2*(SIN(RADIANS(G1642))*SIN(RADIANS(E1641))+COS(RADIANS(G1642))*COS(RADIANS(E1641))*COS(RADIANS(AR1631))))</f>
        <v>0</v>
      </c>
    </row>
    <row r="1643" spans="2:44" ht="15.75" customHeight="1" x14ac:dyDescent="0.2">
      <c r="B1643" s="20" t="s">
        <v>790</v>
      </c>
      <c r="E1643" s="3">
        <f>E1642-E1634-360*ROUNDDOWN((E1642-E1634)/360,0)</f>
        <v>0</v>
      </c>
      <c r="G1643" s="3">
        <v>-10</v>
      </c>
      <c r="I1643" s="3">
        <f>IF(DEGREES(ACOS(SIN(RADIANS(G1643))*SIN(RADIANS(E1641))+COS(RADIANS(G1643))*COS(RADIANS(E1641))*COS(RADIANS(I1631))))&gt;90,0,$F$4*$F$5/E1640^2*(SIN(RADIANS(G1643))*SIN(RADIANS(E1641))+COS(RADIANS(G1643))*COS(RADIANS(E1641))*COS(RADIANS(I1631))))</f>
        <v>0</v>
      </c>
      <c r="J1643" s="3">
        <f>IF(DEGREES(ACOS(SIN(RADIANS(G1643))*SIN(RADIANS(E1641))+COS(RADIANS(G1643))*COS(RADIANS(E1641))*COS(RADIANS(J1631))))&gt;90,0,$F$4*$F$5/E1640^2*(SIN(RADIANS(G1643))*SIN(RADIANS(E1641))+COS(RADIANS(G1643))*COS(RADIANS(E1641))*COS(RADIANS(J1631))))</f>
        <v>0</v>
      </c>
      <c r="K1643" s="3">
        <f>IF(DEGREES(ACOS(SIN(RADIANS(G1643))*SIN(RADIANS(E1641))+COS(RADIANS(G1643))*COS(RADIANS(E1641))*COS(RADIANS(K1631))))&gt;90,0,$F$4*$F$5/E1640^2*(SIN(RADIANS(G1643))*SIN(RADIANS(E1641))+COS(RADIANS(G1643))*COS(RADIANS(E1641))*COS(RADIANS(K1631))))</f>
        <v>0</v>
      </c>
      <c r="L1643" s="3">
        <f>IF(DEGREES(ACOS(SIN(RADIANS(G1643))*SIN(RADIANS(E1641))+COS(RADIANS(G1643))*COS(RADIANS(E1641))*COS(RADIANS(L1631))))&gt;90,0,$F$4*$F$5/E1640^2*(SIN(RADIANS(G1643))*SIN(RADIANS(E1641))+COS(RADIANS(G1643))*COS(RADIANS(E1641))*COS(RADIANS(L1631))))</f>
        <v>0</v>
      </c>
      <c r="M1643" s="3">
        <f>IF(DEGREES(ACOS(SIN(RADIANS(G1643))*SIN(RADIANS(E1641))+COS(RADIANS(G1643))*COS(RADIANS(E1641))*COS(RADIANS(M1631))))&gt;90,0,$F$4*$F$5/E1640^2*(SIN(RADIANS(G1643))*SIN(RADIANS(E1641))+COS(RADIANS(G1643))*COS(RADIANS(E1641))*COS(RADIANS(M1631))))</f>
        <v>0</v>
      </c>
      <c r="N1643" s="3">
        <f>IF(DEGREES(ACOS(SIN(RADIANS(G1643))*SIN(RADIANS(E1641))+COS(RADIANS(G1643))*COS(RADIANS(E1641))*COS(RADIANS(N1631))))&gt;90,0,$F$4*$F$5/E1640^2*(SIN(RADIANS(G1643))*SIN(RADIANS(E1641))+COS(RADIANS(G1643))*COS(RADIANS(E1641))*COS(RADIANS(N1631))))</f>
        <v>0</v>
      </c>
      <c r="O1643" s="3">
        <f>IF(DEGREES(ACOS(SIN(RADIANS(G1643))*SIN(RADIANS(E1641))+COS(RADIANS(G1643))*COS(RADIANS(E1641))*COS(RADIANS(O1631))))&gt;90,0,$F$4*$F$5/E1640^2*(SIN(RADIANS(G1643))*SIN(RADIANS(E1641))+COS(RADIANS(G1643))*COS(RADIANS(E1641))*COS(RADIANS(O1631))))</f>
        <v>0</v>
      </c>
      <c r="P1643" s="3">
        <f>IF(DEGREES(ACOS(SIN(RADIANS(G1643))*SIN(RADIANS(E1641))+COS(RADIANS(G1643))*COS(RADIANS(E1641))*COS(RADIANS(P1631))))&gt;90,0,$F$4*$F$5/E1640^2*(SIN(RADIANS(G1643))*SIN(RADIANS(E1641))+COS(RADIANS(G1643))*COS(RADIANS(E1641))*COS(RADIANS(P1631))))</f>
        <v>0</v>
      </c>
      <c r="Q1643" s="3">
        <f>IF(DEGREES(ACOS(SIN(RADIANS(G1643))*SIN(RADIANS(E1641))+COS(RADIANS(G1643))*COS(RADIANS(E1641))*COS(RADIANS(Q1631))))&gt;90,0,$F$4*$F$5/E1640^2*(SIN(RADIANS(G1643))*SIN(RADIANS(E1641))+COS(RADIANS(G1643))*COS(RADIANS(E1641))*COS(RADIANS(Q1631))))</f>
        <v>0</v>
      </c>
      <c r="R1643" s="3" t="e">
        <f>IF(DEGREES(ACOS(SIN(RADIANS(G1643))*SIN(RADIANS(E1641))+COS(RADIANS(G1643))*COS(RADIANS(E1641))*COS(RADIANS(R1631))))&gt;90,0,$F$4*$F$5/E1640^2*(SIN(RADIANS(G1643))*SIN(RADIANS(E1641))+COS(RADIANS(G1643))*COS(RADIANS(E1641))*COS(RADIANS(R1631))))</f>
        <v>#DIV/0!</v>
      </c>
      <c r="S1643" s="3" t="e">
        <f>IF(DEGREES(ACOS(SIN(RADIANS(G1643))*SIN(RADIANS(E1641))+COS(RADIANS(G1643))*COS(RADIANS(E1641))*COS(RADIANS(S1631))))&gt;90,0,$F$4*$F$5/E1640^2*(SIN(RADIANS(G1643))*SIN(RADIANS(E1641))+COS(RADIANS(G1643))*COS(RADIANS(E1641))*COS(RADIANS(S1631))))</f>
        <v>#DIV/0!</v>
      </c>
      <c r="T1643" s="3" t="e">
        <f>IF(DEGREES(ACOS(SIN(RADIANS(G1643))*SIN(RADIANS(E1641))+COS(RADIANS(G1643))*COS(RADIANS(E1641))*COS(RADIANS(T1631))))&gt;90,0,$F$4*$F$5/E1640^2*(SIN(RADIANS(G1643))*SIN(RADIANS(E1641))+COS(RADIANS(G1643))*COS(RADIANS(E1641))*COS(RADIANS(T1631))))</f>
        <v>#DIV/0!</v>
      </c>
      <c r="U1643" s="3" t="e">
        <f>IF(DEGREES(ACOS(SIN(RADIANS(G1643))*SIN(RADIANS(E1641))+COS(RADIANS(G1643))*COS(RADIANS(E1641))*COS(RADIANS(U1631))))&gt;90,0,$F$4*$F$5/E1640^2*(SIN(RADIANS(G1643))*SIN(RADIANS(E1641))+COS(RADIANS(G1643))*COS(RADIANS(E1641))*COS(RADIANS(U1631))))</f>
        <v>#DIV/0!</v>
      </c>
      <c r="V1643" s="3" t="e">
        <f>IF(DEGREES(ACOS(SIN(RADIANS(G1643))*SIN(RADIANS(E1641))+COS(RADIANS(G1643))*COS(RADIANS(E1641))*COS(RADIANS(V1631))))&gt;90,0,$F$4*$F$5/E1640^2*(SIN(RADIANS(G1643))*SIN(RADIANS(E1641))+COS(RADIANS(G1643))*COS(RADIANS(E1641))*COS(RADIANS(V1631))))</f>
        <v>#DIV/0!</v>
      </c>
      <c r="W1643" s="3" t="e">
        <f>IF(DEGREES(ACOS(SIN(RADIANS(G1643))*SIN(RADIANS(E1641))+COS(RADIANS(G1643))*COS(RADIANS(E1641))*COS(RADIANS(W1631))))&gt;90,0,$F$4*$F$5/E1640^2*(SIN(RADIANS(G1643))*SIN(RADIANS(E1641))+COS(RADIANS(G1643))*COS(RADIANS(E1641))*COS(RADIANS(W1631))))</f>
        <v>#DIV/0!</v>
      </c>
      <c r="X1643" s="3" t="e">
        <f>IF(DEGREES(ACOS(SIN(RADIANS(G1643))*SIN(RADIANS(E1641))+COS(RADIANS(G1643))*COS(RADIANS(E1641))*COS(RADIANS(X1631))))&gt;90,0,$F$4*$F$5/E1640^2*(SIN(RADIANS(G1643))*SIN(RADIANS(E1641))+COS(RADIANS(G1643))*COS(RADIANS(E1641))*COS(RADIANS(X1631))))</f>
        <v>#DIV/0!</v>
      </c>
      <c r="Y1643" s="3" t="e">
        <f>IF(DEGREES(ACOS(SIN(RADIANS(G1643))*SIN(RADIANS(E1641))+COS(RADIANS(G1643))*COS(RADIANS(E1641))*COS(RADIANS(Y1631))))&gt;90,0,$F$4*$F$5/E1640^2*(SIN(RADIANS(G1643))*SIN(RADIANS(E1641))+COS(RADIANS(G1643))*COS(RADIANS(E1641))*COS(RADIANS(Y1631))))</f>
        <v>#DIV/0!</v>
      </c>
      <c r="Z1643" s="3" t="e">
        <f>IF(DEGREES(ACOS(SIN(RADIANS(G1643))*SIN(RADIANS(E1641))+COS(RADIANS(G1643))*COS(RADIANS(E1641))*COS(RADIANS(Z1631))))&gt;90,0,$F$4*$F$5/E1640^2*(SIN(RADIANS(G1643))*SIN(RADIANS(E1641))+COS(RADIANS(G1643))*COS(RADIANS(E1641))*COS(RADIANS(Z1631))))</f>
        <v>#DIV/0!</v>
      </c>
      <c r="AA1643" s="3" t="e">
        <f>IF(DEGREES(ACOS(SIN(RADIANS(G1643))*SIN(RADIANS(E1641))+COS(RADIANS(G1643))*COS(RADIANS(E1641))*COS(RADIANS(AA1631))))&gt;90,0,$F$4*$F$5/E1640^2*(SIN(RADIANS(G1643))*SIN(RADIANS(E1641))+COS(RADIANS(G1643))*COS(RADIANS(E1641))*COS(RADIANS(AA1631))))</f>
        <v>#DIV/0!</v>
      </c>
      <c r="AB1643" s="3" t="e">
        <f>IF(DEGREES(ACOS(SIN(RADIANS(G1643))*SIN(RADIANS(E1641))+COS(RADIANS(G1643))*COS(RADIANS(E1641))*COS(RADIANS(AB1631))))&gt;90,0,$F$4*$F$5/E1640^2*(SIN(RADIANS(G1643))*SIN(RADIANS(E1641))+COS(RADIANS(G1643))*COS(RADIANS(E1641))*COS(RADIANS(AB1631))))</f>
        <v>#DIV/0!</v>
      </c>
      <c r="AC1643" s="3" t="e">
        <f>IF(DEGREES(ACOS(SIN(RADIANS(G1643))*SIN(RADIANS(E1641))+COS(RADIANS(G1643))*COS(RADIANS(E1641))*COS(RADIANS(AC1631))))&gt;90,0,$F$4*$F$5/E1640^2*(SIN(RADIANS(G1643))*SIN(RADIANS(E1641))+COS(RADIANS(G1643))*COS(RADIANS(E1641))*COS(RADIANS(AC1631))))</f>
        <v>#DIV/0!</v>
      </c>
      <c r="AD1643" s="3" t="e">
        <f>IF(DEGREES(ACOS(SIN(RADIANS(G1643))*SIN(RADIANS(E1641))+COS(RADIANS(G1643))*COS(RADIANS(E1641))*COS(RADIANS(AD1631))))&gt;90,0,$F$4*$F$5/E1640^2*(SIN(RADIANS(G1643))*SIN(RADIANS(E1641))+COS(RADIANS(G1643))*COS(RADIANS(E1641))*COS(RADIANS(AD1631))))</f>
        <v>#DIV/0!</v>
      </c>
      <c r="AE1643" s="3" t="e">
        <f>IF(DEGREES(ACOS(SIN(RADIANS(G1643))*SIN(RADIANS(E1641))+COS(RADIANS(G1643))*COS(RADIANS(E1641))*COS(RADIANS(AE1631))))&gt;90,0,$F$4*$F$5/E1640^2*(SIN(RADIANS(G1643))*SIN(RADIANS(E1641))+COS(RADIANS(G1643))*COS(RADIANS(E1641))*COS(RADIANS(AE1631))))</f>
        <v>#DIV/0!</v>
      </c>
      <c r="AF1643" s="3" t="e">
        <f>IF(DEGREES(ACOS(SIN(RADIANS(G1643))*SIN(RADIANS(E1641))+COS(RADIANS(G1643))*COS(RADIANS(E1641))*COS(RADIANS(AF1631))))&gt;90,0,$F$4*$F$5/E1640^2*(SIN(RADIANS(G1643))*SIN(RADIANS(E1641))+COS(RADIANS(G1643))*COS(RADIANS(E1641))*COS(RADIANS(AF1631))))</f>
        <v>#DIV/0!</v>
      </c>
      <c r="AG1643" s="3" t="e">
        <f>IF(DEGREES(ACOS(SIN(RADIANS(G1643))*SIN(RADIANS(E1641))+COS(RADIANS(G1643))*COS(RADIANS(E1641))*COS(RADIANS(AG1631))))&gt;90,0,$F$4*$F$5/E1640^2*(SIN(RADIANS(G1643))*SIN(RADIANS(E1641))+COS(RADIANS(G1643))*COS(RADIANS(E1641))*COS(RADIANS(AG1631))))</f>
        <v>#DIV/0!</v>
      </c>
      <c r="AH1643" s="3" t="e">
        <f>IF(DEGREES(ACOS(SIN(RADIANS(G1643))*SIN(RADIANS(E1641))+COS(RADIANS(G1643))*COS(RADIANS(E1641))*COS(RADIANS(AH1631))))&gt;90,0,$F$4*$F$5/E1640^2*(SIN(RADIANS(G1643))*SIN(RADIANS(E1641))+COS(RADIANS(G1643))*COS(RADIANS(E1641))*COS(RADIANS(AH1631))))</f>
        <v>#DIV/0!</v>
      </c>
      <c r="AI1643" s="3" t="e">
        <f>IF(DEGREES(ACOS(SIN(RADIANS(G1643))*SIN(RADIANS(E1641))+COS(RADIANS(G1643))*COS(RADIANS(E1641))*COS(RADIANS(AI1631))))&gt;90,0,$F$4*$F$5/E1640^2*(SIN(RADIANS(G1643))*SIN(RADIANS(E1641))+COS(RADIANS(G1643))*COS(RADIANS(E1641))*COS(RADIANS(AI1631))))</f>
        <v>#DIV/0!</v>
      </c>
      <c r="AJ1643" s="3" t="e">
        <f>IF(DEGREES(ACOS(SIN(RADIANS(G1643))*SIN(RADIANS(E1641))+COS(RADIANS(G1643))*COS(RADIANS(E1641))*COS(RADIANS(AJ1631))))&gt;90,0,$F$4*$F$5/E1640^2*(SIN(RADIANS(G1643))*SIN(RADIANS(E1641))+COS(RADIANS(G1643))*COS(RADIANS(E1641))*COS(RADIANS(AJ1631))))</f>
        <v>#DIV/0!</v>
      </c>
      <c r="AK1643" s="3">
        <f>IF(DEGREES(ACOS(SIN(RADIANS(G1643))*SIN(RADIANS(E1641))+COS(RADIANS(G1643))*COS(RADIANS(E1641))*COS(RADIANS(AK1631))))&gt;90,0,$F$4*$F$5/E1640^2*(SIN(RADIANS(G1643))*SIN(RADIANS(E1641))+COS(RADIANS(G1643))*COS(RADIANS(E1641))*COS(RADIANS(AK1631))))</f>
        <v>0</v>
      </c>
      <c r="AL1643" s="3">
        <f>IF(DEGREES(ACOS(SIN(RADIANS(G1643))*SIN(RADIANS(E1641))+COS(RADIANS(G1643))*COS(RADIANS(E1641))*COS(RADIANS(AL1631))))&gt;90,0,$F$4*$F$5/E1640^2*(SIN(RADIANS(G1643))*SIN(RADIANS(E1641))+COS(RADIANS(G1643))*COS(RADIANS(E1641))*COS(RADIANS(AL1631))))</f>
        <v>0</v>
      </c>
      <c r="AM1643" s="3">
        <f>IF(DEGREES(ACOS(SIN(RADIANS(G1643))*SIN(RADIANS(E1641))+COS(RADIANS(G1643))*COS(RADIANS(E1641))*COS(RADIANS(AM1631))))&gt;90,0,$F$4*$F$5/E1640^2*(SIN(RADIANS(G1643))*SIN(RADIANS(E1641))+COS(RADIANS(G1643))*COS(RADIANS(E1641))*COS(RADIANS(AM1631))))</f>
        <v>0</v>
      </c>
      <c r="AN1643" s="3">
        <f>IF(DEGREES(ACOS(SIN(RADIANS(G1643))*SIN(RADIANS(E1641))+COS(RADIANS(G1643))*COS(RADIANS(E1641))*COS(RADIANS(AN1631))))&gt;90,0,$F$4*$F$5/E1640^2*(SIN(RADIANS(G1643))*SIN(RADIANS(E1641))+COS(RADIANS(G1643))*COS(RADIANS(E1641))*COS(RADIANS(AN1631))))</f>
        <v>0</v>
      </c>
      <c r="AO1643" s="3">
        <f>IF(DEGREES(ACOS(SIN(RADIANS(G1643))*SIN(RADIANS(E1641))+COS(RADIANS(G1643))*COS(RADIANS(E1641))*COS(RADIANS(AO1631))))&gt;90,0,$F$4*$F$5/E1640^2*(SIN(RADIANS(G1643))*SIN(RADIANS(E1641))+COS(RADIANS(G1643))*COS(RADIANS(E1641))*COS(RADIANS(AO1631))))</f>
        <v>0</v>
      </c>
      <c r="AP1643" s="3">
        <f>IF(DEGREES(ACOS(SIN(RADIANS(G1643))*SIN(RADIANS(E1641))+COS(RADIANS(G1643))*COS(RADIANS(E1641))*COS(RADIANS(AP1631))))&gt;90,0,$F$4*$F$5/E1640^2*(SIN(RADIANS(G1643))*SIN(RADIANS(E1641))+COS(RADIANS(G1643))*COS(RADIANS(E1641))*COS(RADIANS(AP1631))))</f>
        <v>0</v>
      </c>
      <c r="AQ1643" s="3">
        <f>IF(DEGREES(ACOS(SIN(RADIANS(G1643))*SIN(RADIANS(E1641))+COS(RADIANS(G1643))*COS(RADIANS(E1641))*COS(RADIANS(AQ1631))))&gt;90,0,$F$4*$F$5/E1640^2*(SIN(RADIANS(G1643))*SIN(RADIANS(E1641))+COS(RADIANS(G1643))*COS(RADIANS(E1641))*COS(RADIANS(AQ1631))))</f>
        <v>0</v>
      </c>
      <c r="AR1643" s="3">
        <f>IF(DEGREES(ACOS(SIN(RADIANS(G1643))*SIN(RADIANS(E1641))+COS(RADIANS(G1643))*COS(RADIANS(E1641))*COS(RADIANS(AR1631))))&gt;90,0,$F$4*$F$5/E1640^2*(SIN(RADIANS(G1643))*SIN(RADIANS(E1641))+COS(RADIANS(G1643))*COS(RADIANS(E1641))*COS(RADIANS(AR1631))))</f>
        <v>0</v>
      </c>
    </row>
    <row r="1644" spans="2:44" ht="15.75" customHeight="1" x14ac:dyDescent="0.2">
      <c r="G1644" s="3">
        <v>-20</v>
      </c>
      <c r="I1644" s="3">
        <f>IF(DEGREES(ACOS(SIN(RADIANS(G1644))*SIN(RADIANS(E1641))+COS(RADIANS(G1644))*COS(RADIANS(E1641))*COS(RADIANS(I1631))))&gt;90,0,$F$4*$F$5/E1640^2*(SIN(RADIANS(G1644))*SIN(RADIANS(E1641))+COS(RADIANS(G1644))*COS(RADIANS(E1641))*COS(RADIANS(I1631))))</f>
        <v>0</v>
      </c>
      <c r="J1644" s="3">
        <f>IF(DEGREES(ACOS(SIN(RADIANS(G1644))*SIN(RADIANS(E1641))+COS(RADIANS(G1644))*COS(RADIANS(E1641))*COS(RADIANS(J1631))))&gt;90,0,$F$4*$F$5/E1640^2*(SIN(RADIANS(G1644))*SIN(RADIANS(E1641))+COS(RADIANS(G1644))*COS(RADIANS(E1641))*COS(RADIANS(J1631))))</f>
        <v>0</v>
      </c>
      <c r="K1644" s="3">
        <f>IF(DEGREES(ACOS(SIN(RADIANS(G1644))*SIN(RADIANS(E1641))+COS(RADIANS(G1644))*COS(RADIANS(E1641))*COS(RADIANS(K1631))))&gt;90,0,$F$4*$F$5/E1640^2*(SIN(RADIANS(G1644))*SIN(RADIANS(E1641))+COS(RADIANS(G1644))*COS(RADIANS(E1641))*COS(RADIANS(K1631))))</f>
        <v>0</v>
      </c>
      <c r="L1644" s="3">
        <f>IF(DEGREES(ACOS(SIN(RADIANS(G1644))*SIN(RADIANS(E1641))+COS(RADIANS(G1644))*COS(RADIANS(E1641))*COS(RADIANS(L1631))))&gt;90,0,$F$4*$F$5/E1640^2*(SIN(RADIANS(G1644))*SIN(RADIANS(E1641))+COS(RADIANS(G1644))*COS(RADIANS(E1641))*COS(RADIANS(L1631))))</f>
        <v>0</v>
      </c>
      <c r="M1644" s="3">
        <f>IF(DEGREES(ACOS(SIN(RADIANS(G1644))*SIN(RADIANS(E1641))+COS(RADIANS(G1644))*COS(RADIANS(E1641))*COS(RADIANS(M1631))))&gt;90,0,$F$4*$F$5/E1640^2*(SIN(RADIANS(G1644))*SIN(RADIANS(E1641))+COS(RADIANS(G1644))*COS(RADIANS(E1641))*COS(RADIANS(M1631))))</f>
        <v>0</v>
      </c>
      <c r="N1644" s="3">
        <f>IF(DEGREES(ACOS(SIN(RADIANS(G1644))*SIN(RADIANS(E1641))+COS(RADIANS(G1644))*COS(RADIANS(E1641))*COS(RADIANS(N1631))))&gt;90,0,$F$4*$F$5/E1640^2*(SIN(RADIANS(G1644))*SIN(RADIANS(E1641))+COS(RADIANS(G1644))*COS(RADIANS(E1641))*COS(RADIANS(N1631))))</f>
        <v>0</v>
      </c>
      <c r="O1644" s="3">
        <f>IF(DEGREES(ACOS(SIN(RADIANS(G1644))*SIN(RADIANS(E1641))+COS(RADIANS(G1644))*COS(RADIANS(E1641))*COS(RADIANS(O1631))))&gt;90,0,$F$4*$F$5/E1640^2*(SIN(RADIANS(G1644))*SIN(RADIANS(E1641))+COS(RADIANS(G1644))*COS(RADIANS(E1641))*COS(RADIANS(O1631))))</f>
        <v>0</v>
      </c>
      <c r="P1644" s="3">
        <f>IF(DEGREES(ACOS(SIN(RADIANS(G1644))*SIN(RADIANS(E1641))+COS(RADIANS(G1644))*COS(RADIANS(E1641))*COS(RADIANS(P1631))))&gt;90,0,$F$4*$F$5/E1640^2*(SIN(RADIANS(G1644))*SIN(RADIANS(E1641))+COS(RADIANS(G1644))*COS(RADIANS(E1641))*COS(RADIANS(P1631))))</f>
        <v>0</v>
      </c>
      <c r="Q1644" s="3">
        <f>IF(DEGREES(ACOS(SIN(RADIANS(G1644))*SIN(RADIANS(E1641))+COS(RADIANS(G1644))*COS(RADIANS(E1641))*COS(RADIANS(Q1631))))&gt;90,0,$F$4*$F$5/E1640^2*(SIN(RADIANS(G1644))*SIN(RADIANS(E1641))+COS(RADIANS(G1644))*COS(RADIANS(E1641))*COS(RADIANS(Q1631))))</f>
        <v>0</v>
      </c>
      <c r="R1644" s="3" t="e">
        <f>IF(DEGREES(ACOS(SIN(RADIANS(G1644))*SIN(RADIANS(E1641))+COS(RADIANS(G1644))*COS(RADIANS(E1641))*COS(RADIANS(R1631))))&gt;90,0,$F$4*$F$5/E1640^2*(SIN(RADIANS(G1644))*SIN(RADIANS(E1641))+COS(RADIANS(G1644))*COS(RADIANS(E1641))*COS(RADIANS(R1631))))</f>
        <v>#DIV/0!</v>
      </c>
      <c r="S1644" s="3" t="e">
        <f>IF(DEGREES(ACOS(SIN(RADIANS(G1644))*SIN(RADIANS(E1641))+COS(RADIANS(G1644))*COS(RADIANS(E1641))*COS(RADIANS(S1631))))&gt;90,0,$F$4*$F$5/E1640^2*(SIN(RADIANS(G1644))*SIN(RADIANS(E1641))+COS(RADIANS(G1644))*COS(RADIANS(E1641))*COS(RADIANS(S1631))))</f>
        <v>#DIV/0!</v>
      </c>
      <c r="T1644" s="3" t="e">
        <f>IF(DEGREES(ACOS(SIN(RADIANS(G1644))*SIN(RADIANS(E1641))+COS(RADIANS(G1644))*COS(RADIANS(E1641))*COS(RADIANS(T1631))))&gt;90,0,$F$4*$F$5/E1640^2*(SIN(RADIANS(G1644))*SIN(RADIANS(E1641))+COS(RADIANS(G1644))*COS(RADIANS(E1641))*COS(RADIANS(T1631))))</f>
        <v>#DIV/0!</v>
      </c>
      <c r="U1644" s="3" t="e">
        <f>IF(DEGREES(ACOS(SIN(RADIANS(G1644))*SIN(RADIANS(E1641))+COS(RADIANS(G1644))*COS(RADIANS(E1641))*COS(RADIANS(U1631))))&gt;90,0,$F$4*$F$5/E1640^2*(SIN(RADIANS(G1644))*SIN(RADIANS(E1641))+COS(RADIANS(G1644))*COS(RADIANS(E1641))*COS(RADIANS(U1631))))</f>
        <v>#DIV/0!</v>
      </c>
      <c r="V1644" s="3" t="e">
        <f>IF(DEGREES(ACOS(SIN(RADIANS(G1644))*SIN(RADIANS(E1641))+COS(RADIANS(G1644))*COS(RADIANS(E1641))*COS(RADIANS(V1631))))&gt;90,0,$F$4*$F$5/E1640^2*(SIN(RADIANS(G1644))*SIN(RADIANS(E1641))+COS(RADIANS(G1644))*COS(RADIANS(E1641))*COS(RADIANS(V1631))))</f>
        <v>#DIV/0!</v>
      </c>
      <c r="W1644" s="3" t="e">
        <f>IF(DEGREES(ACOS(SIN(RADIANS(G1644))*SIN(RADIANS(E1641))+COS(RADIANS(G1644))*COS(RADIANS(E1641))*COS(RADIANS(W1631))))&gt;90,0,$F$4*$F$5/E1640^2*(SIN(RADIANS(G1644))*SIN(RADIANS(E1641))+COS(RADIANS(G1644))*COS(RADIANS(E1641))*COS(RADIANS(W1631))))</f>
        <v>#DIV/0!</v>
      </c>
      <c r="X1644" s="3" t="e">
        <f>IF(DEGREES(ACOS(SIN(RADIANS(G1644))*SIN(RADIANS(E1641))+COS(RADIANS(G1644))*COS(RADIANS(E1641))*COS(RADIANS(X1631))))&gt;90,0,$F$4*$F$5/E1640^2*(SIN(RADIANS(G1644))*SIN(RADIANS(E1641))+COS(RADIANS(G1644))*COS(RADIANS(E1641))*COS(RADIANS(X1631))))</f>
        <v>#DIV/0!</v>
      </c>
      <c r="Y1644" s="3" t="e">
        <f>IF(DEGREES(ACOS(SIN(RADIANS(G1644))*SIN(RADIANS(E1641))+COS(RADIANS(G1644))*COS(RADIANS(E1641))*COS(RADIANS(Y1631))))&gt;90,0,$F$4*$F$5/E1640^2*(SIN(RADIANS(G1644))*SIN(RADIANS(E1641))+COS(RADIANS(G1644))*COS(RADIANS(E1641))*COS(RADIANS(Y1631))))</f>
        <v>#DIV/0!</v>
      </c>
      <c r="Z1644" s="3" t="e">
        <f>IF(DEGREES(ACOS(SIN(RADIANS(G1644))*SIN(RADIANS(E1641))+COS(RADIANS(G1644))*COS(RADIANS(E1641))*COS(RADIANS(Z1631))))&gt;90,0,$F$4*$F$5/E1640^2*(SIN(RADIANS(G1644))*SIN(RADIANS(E1641))+COS(RADIANS(G1644))*COS(RADIANS(E1641))*COS(RADIANS(Z1631))))</f>
        <v>#DIV/0!</v>
      </c>
      <c r="AA1644" s="3" t="e">
        <f>IF(DEGREES(ACOS(SIN(RADIANS(G1644))*SIN(RADIANS(E1641))+COS(RADIANS(G1644))*COS(RADIANS(E1641))*COS(RADIANS(AA1631))))&gt;90,0,$F$4*$F$5/E1640^2*(SIN(RADIANS(G1644))*SIN(RADIANS(E1641))+COS(RADIANS(G1644))*COS(RADIANS(E1641))*COS(RADIANS(AA1631))))</f>
        <v>#DIV/0!</v>
      </c>
      <c r="AB1644" s="3" t="e">
        <f>IF(DEGREES(ACOS(SIN(RADIANS(G1644))*SIN(RADIANS(E1641))+COS(RADIANS(G1644))*COS(RADIANS(E1641))*COS(RADIANS(AB1631))))&gt;90,0,$F$4*$F$5/E1640^2*(SIN(RADIANS(G1644))*SIN(RADIANS(E1641))+COS(RADIANS(G1644))*COS(RADIANS(E1641))*COS(RADIANS(AB1631))))</f>
        <v>#DIV/0!</v>
      </c>
      <c r="AC1644" s="3" t="e">
        <f>IF(DEGREES(ACOS(SIN(RADIANS(G1644))*SIN(RADIANS(E1641))+COS(RADIANS(G1644))*COS(RADIANS(E1641))*COS(RADIANS(AC1631))))&gt;90,0,$F$4*$F$5/E1640^2*(SIN(RADIANS(G1644))*SIN(RADIANS(E1641))+COS(RADIANS(G1644))*COS(RADIANS(E1641))*COS(RADIANS(AC1631))))</f>
        <v>#DIV/0!</v>
      </c>
      <c r="AD1644" s="3" t="e">
        <f>IF(DEGREES(ACOS(SIN(RADIANS(G1644))*SIN(RADIANS(E1641))+COS(RADIANS(G1644))*COS(RADIANS(E1641))*COS(RADIANS(AD1631))))&gt;90,0,$F$4*$F$5/E1640^2*(SIN(RADIANS(G1644))*SIN(RADIANS(E1641))+COS(RADIANS(G1644))*COS(RADIANS(E1641))*COS(RADIANS(AD1631))))</f>
        <v>#DIV/0!</v>
      </c>
      <c r="AE1644" s="3" t="e">
        <f>IF(DEGREES(ACOS(SIN(RADIANS(G1644))*SIN(RADIANS(E1641))+COS(RADIANS(G1644))*COS(RADIANS(E1641))*COS(RADIANS(AE1631))))&gt;90,0,$F$4*$F$5/E1640^2*(SIN(RADIANS(G1644))*SIN(RADIANS(E1641))+COS(RADIANS(G1644))*COS(RADIANS(E1641))*COS(RADIANS(AE1631))))</f>
        <v>#DIV/0!</v>
      </c>
      <c r="AF1644" s="3" t="e">
        <f>IF(DEGREES(ACOS(SIN(RADIANS(G1644))*SIN(RADIANS(E1641))+COS(RADIANS(G1644))*COS(RADIANS(E1641))*COS(RADIANS(AF1631))))&gt;90,0,$F$4*$F$5/E1640^2*(SIN(RADIANS(G1644))*SIN(RADIANS(E1641))+COS(RADIANS(G1644))*COS(RADIANS(E1641))*COS(RADIANS(AF1631))))</f>
        <v>#DIV/0!</v>
      </c>
      <c r="AG1644" s="3" t="e">
        <f>IF(DEGREES(ACOS(SIN(RADIANS(G1644))*SIN(RADIANS(E1641))+COS(RADIANS(G1644))*COS(RADIANS(E1641))*COS(RADIANS(AG1631))))&gt;90,0,$F$4*$F$5/E1640^2*(SIN(RADIANS(G1644))*SIN(RADIANS(E1641))+COS(RADIANS(G1644))*COS(RADIANS(E1641))*COS(RADIANS(AG1631))))</f>
        <v>#DIV/0!</v>
      </c>
      <c r="AH1644" s="3" t="e">
        <f>IF(DEGREES(ACOS(SIN(RADIANS(G1644))*SIN(RADIANS(E1641))+COS(RADIANS(G1644))*COS(RADIANS(E1641))*COS(RADIANS(AH1631))))&gt;90,0,$F$4*$F$5/E1640^2*(SIN(RADIANS(G1644))*SIN(RADIANS(E1641))+COS(RADIANS(G1644))*COS(RADIANS(E1641))*COS(RADIANS(AH1631))))</f>
        <v>#DIV/0!</v>
      </c>
      <c r="AI1644" s="3" t="e">
        <f>IF(DEGREES(ACOS(SIN(RADIANS(G1644))*SIN(RADIANS(E1641))+COS(RADIANS(G1644))*COS(RADIANS(E1641))*COS(RADIANS(AI1631))))&gt;90,0,$F$4*$F$5/E1640^2*(SIN(RADIANS(G1644))*SIN(RADIANS(E1641))+COS(RADIANS(G1644))*COS(RADIANS(E1641))*COS(RADIANS(AI1631))))</f>
        <v>#DIV/0!</v>
      </c>
      <c r="AJ1644" s="3" t="e">
        <f>IF(DEGREES(ACOS(SIN(RADIANS(G1644))*SIN(RADIANS(E1641))+COS(RADIANS(G1644))*COS(RADIANS(E1641))*COS(RADIANS(AJ1631))))&gt;90,0,$F$4*$F$5/E1640^2*(SIN(RADIANS(G1644))*SIN(RADIANS(E1641))+COS(RADIANS(G1644))*COS(RADIANS(E1641))*COS(RADIANS(AJ1631))))</f>
        <v>#DIV/0!</v>
      </c>
      <c r="AK1644" s="3">
        <f>IF(DEGREES(ACOS(SIN(RADIANS(G1644))*SIN(RADIANS(E1641))+COS(RADIANS(G1644))*COS(RADIANS(E1641))*COS(RADIANS(AK1631))))&gt;90,0,$F$4*$F$5/E1640^2*(SIN(RADIANS(G1644))*SIN(RADIANS(E1641))+COS(RADIANS(G1644))*COS(RADIANS(E1641))*COS(RADIANS(AK1631))))</f>
        <v>0</v>
      </c>
      <c r="AL1644" s="3">
        <f>IF(DEGREES(ACOS(SIN(RADIANS(G1644))*SIN(RADIANS(E1641))+COS(RADIANS(G1644))*COS(RADIANS(E1641))*COS(RADIANS(AL1631))))&gt;90,0,$F$4*$F$5/E1640^2*(SIN(RADIANS(G1644))*SIN(RADIANS(E1641))+COS(RADIANS(G1644))*COS(RADIANS(E1641))*COS(RADIANS(AL1631))))</f>
        <v>0</v>
      </c>
      <c r="AM1644" s="3">
        <f>IF(DEGREES(ACOS(SIN(RADIANS(G1644))*SIN(RADIANS(E1641))+COS(RADIANS(G1644))*COS(RADIANS(E1641))*COS(RADIANS(AM1631))))&gt;90,0,$F$4*$F$5/E1640^2*(SIN(RADIANS(G1644))*SIN(RADIANS(E1641))+COS(RADIANS(G1644))*COS(RADIANS(E1641))*COS(RADIANS(AM1631))))</f>
        <v>0</v>
      </c>
      <c r="AN1644" s="3">
        <f>IF(DEGREES(ACOS(SIN(RADIANS(G1644))*SIN(RADIANS(E1641))+COS(RADIANS(G1644))*COS(RADIANS(E1641))*COS(RADIANS(AN1631))))&gt;90,0,$F$4*$F$5/E1640^2*(SIN(RADIANS(G1644))*SIN(RADIANS(E1641))+COS(RADIANS(G1644))*COS(RADIANS(E1641))*COS(RADIANS(AN1631))))</f>
        <v>0</v>
      </c>
      <c r="AO1644" s="3">
        <f>IF(DEGREES(ACOS(SIN(RADIANS(G1644))*SIN(RADIANS(E1641))+COS(RADIANS(G1644))*COS(RADIANS(E1641))*COS(RADIANS(AO1631))))&gt;90,0,$F$4*$F$5/E1640^2*(SIN(RADIANS(G1644))*SIN(RADIANS(E1641))+COS(RADIANS(G1644))*COS(RADIANS(E1641))*COS(RADIANS(AO1631))))</f>
        <v>0</v>
      </c>
      <c r="AP1644" s="3">
        <f>IF(DEGREES(ACOS(SIN(RADIANS(G1644))*SIN(RADIANS(E1641))+COS(RADIANS(G1644))*COS(RADIANS(E1641))*COS(RADIANS(AP1631))))&gt;90,0,$F$4*$F$5/E1640^2*(SIN(RADIANS(G1644))*SIN(RADIANS(E1641))+COS(RADIANS(G1644))*COS(RADIANS(E1641))*COS(RADIANS(AP1631))))</f>
        <v>0</v>
      </c>
      <c r="AQ1644" s="3">
        <f>IF(DEGREES(ACOS(SIN(RADIANS(G1644))*SIN(RADIANS(E1641))+COS(RADIANS(G1644))*COS(RADIANS(E1641))*COS(RADIANS(AQ1631))))&gt;90,0,$F$4*$F$5/E1640^2*(SIN(RADIANS(G1644))*SIN(RADIANS(E1641))+COS(RADIANS(G1644))*COS(RADIANS(E1641))*COS(RADIANS(AQ1631))))</f>
        <v>0</v>
      </c>
      <c r="AR1644" s="3">
        <f>IF(DEGREES(ACOS(SIN(RADIANS(G1644))*SIN(RADIANS(E1641))+COS(RADIANS(G1644))*COS(RADIANS(E1641))*COS(RADIANS(AR1631))))&gt;90,0,$F$4*$F$5/E1640^2*(SIN(RADIANS(G1644))*SIN(RADIANS(E1641))+COS(RADIANS(G1644))*COS(RADIANS(E1641))*COS(RADIANS(AR1631))))</f>
        <v>0</v>
      </c>
    </row>
    <row r="1645" spans="2:44" ht="15.75" customHeight="1" x14ac:dyDescent="0.2">
      <c r="G1645" s="3">
        <v>-30</v>
      </c>
      <c r="I1645" s="3">
        <f>IF(DEGREES(ACOS(SIN(RADIANS(G1645))*SIN(RADIANS(E1641))+COS(RADIANS(G1645))*COS(RADIANS(E1641))*COS(RADIANS(I1631))))&gt;90,0,$F$4*$F$5/E1640^2*(SIN(RADIANS(G1645))*SIN(RADIANS(E1641))+COS(RADIANS(G1645))*COS(RADIANS(E1641))*COS(RADIANS(I1631))))</f>
        <v>0</v>
      </c>
      <c r="J1645" s="3">
        <f>IF(DEGREES(ACOS(SIN(RADIANS(G1645))*SIN(RADIANS(E1641))+COS(RADIANS(G1645))*COS(RADIANS(E1641))*COS(RADIANS(J1631))))&gt;90,0,$F$4*$F$5/E1640^2*(SIN(RADIANS(G1645))*SIN(RADIANS(E1641))+COS(RADIANS(G1645))*COS(RADIANS(E1641))*COS(RADIANS(J1631))))</f>
        <v>0</v>
      </c>
      <c r="K1645" s="3">
        <f>IF(DEGREES(ACOS(SIN(RADIANS(G1645))*SIN(RADIANS(E1641))+COS(RADIANS(G1645))*COS(RADIANS(E1641))*COS(RADIANS(K1631))))&gt;90,0,$F$4*$F$5/E1640^2*(SIN(RADIANS(G1645))*SIN(RADIANS(E1641))+COS(RADIANS(G1645))*COS(RADIANS(E1641))*COS(RADIANS(K1631))))</f>
        <v>0</v>
      </c>
      <c r="L1645" s="3">
        <f>IF(DEGREES(ACOS(SIN(RADIANS(G1645))*SIN(RADIANS(E1641))+COS(RADIANS(G1645))*COS(RADIANS(E1641))*COS(RADIANS(L1631))))&gt;90,0,$F$4*$F$5/E1640^2*(SIN(RADIANS(G1645))*SIN(RADIANS(E1641))+COS(RADIANS(G1645))*COS(RADIANS(E1641))*COS(RADIANS(L1631))))</f>
        <v>0</v>
      </c>
      <c r="M1645" s="3">
        <f>IF(DEGREES(ACOS(SIN(RADIANS(G1645))*SIN(RADIANS(E1641))+COS(RADIANS(G1645))*COS(RADIANS(E1641))*COS(RADIANS(M1631))))&gt;90,0,$F$4*$F$5/E1640^2*(SIN(RADIANS(G1645))*SIN(RADIANS(E1641))+COS(RADIANS(G1645))*COS(RADIANS(E1641))*COS(RADIANS(M1631))))</f>
        <v>0</v>
      </c>
      <c r="N1645" s="3">
        <f>IF(DEGREES(ACOS(SIN(RADIANS(G1645))*SIN(RADIANS(E1641))+COS(RADIANS(G1645))*COS(RADIANS(E1641))*COS(RADIANS(N1631))))&gt;90,0,$F$4*$F$5/E1640^2*(SIN(RADIANS(G1645))*SIN(RADIANS(E1641))+COS(RADIANS(G1645))*COS(RADIANS(E1641))*COS(RADIANS(N1631))))</f>
        <v>0</v>
      </c>
      <c r="O1645" s="3">
        <f>IF(DEGREES(ACOS(SIN(RADIANS(G1645))*SIN(RADIANS(E1641))+COS(RADIANS(G1645))*COS(RADIANS(E1641))*COS(RADIANS(O1631))))&gt;90,0,$F$4*$F$5/E1640^2*(SIN(RADIANS(G1645))*SIN(RADIANS(E1641))+COS(RADIANS(G1645))*COS(RADIANS(E1641))*COS(RADIANS(O1631))))</f>
        <v>0</v>
      </c>
      <c r="P1645" s="3">
        <f>IF(DEGREES(ACOS(SIN(RADIANS(G1645))*SIN(RADIANS(E1641))+COS(RADIANS(G1645))*COS(RADIANS(E1641))*COS(RADIANS(P1631))))&gt;90,0,$F$4*$F$5/E1640^2*(SIN(RADIANS(G1645))*SIN(RADIANS(E1641))+COS(RADIANS(G1645))*COS(RADIANS(E1641))*COS(RADIANS(P1631))))</f>
        <v>0</v>
      </c>
      <c r="Q1645" s="3">
        <f>IF(DEGREES(ACOS(SIN(RADIANS(G1645))*SIN(RADIANS(E1641))+COS(RADIANS(G1645))*COS(RADIANS(E1641))*COS(RADIANS(Q1631))))&gt;90,0,$F$4*$F$5/E1640^2*(SIN(RADIANS(G1645))*SIN(RADIANS(E1641))+COS(RADIANS(G1645))*COS(RADIANS(E1641))*COS(RADIANS(Q1631))))</f>
        <v>0</v>
      </c>
      <c r="R1645" s="3" t="e">
        <f>IF(DEGREES(ACOS(SIN(RADIANS(G1645))*SIN(RADIANS(E1641))+COS(RADIANS(G1645))*COS(RADIANS(E1641))*COS(RADIANS(R1631))))&gt;90,0,$F$4*$F$5/E1640^2*(SIN(RADIANS(G1645))*SIN(RADIANS(E1641))+COS(RADIANS(G1645))*COS(RADIANS(E1641))*COS(RADIANS(R1631))))</f>
        <v>#DIV/0!</v>
      </c>
      <c r="S1645" s="3" t="e">
        <f>IF(DEGREES(ACOS(SIN(RADIANS(G1645))*SIN(RADIANS(E1641))+COS(RADIANS(G1645))*COS(RADIANS(E1641))*COS(RADIANS(S1631))))&gt;90,0,$F$4*$F$5/E1640^2*(SIN(RADIANS(G1645))*SIN(RADIANS(E1641))+COS(RADIANS(G1645))*COS(RADIANS(E1641))*COS(RADIANS(S1631))))</f>
        <v>#DIV/0!</v>
      </c>
      <c r="T1645" s="3" t="e">
        <f>IF(DEGREES(ACOS(SIN(RADIANS(G1645))*SIN(RADIANS(E1641))+COS(RADIANS(G1645))*COS(RADIANS(E1641))*COS(RADIANS(T1631))))&gt;90,0,$F$4*$F$5/E1640^2*(SIN(RADIANS(G1645))*SIN(RADIANS(E1641))+COS(RADIANS(G1645))*COS(RADIANS(E1641))*COS(RADIANS(T1631))))</f>
        <v>#DIV/0!</v>
      </c>
      <c r="U1645" s="3" t="e">
        <f>IF(DEGREES(ACOS(SIN(RADIANS(G1645))*SIN(RADIANS(E1641))+COS(RADIANS(G1645))*COS(RADIANS(E1641))*COS(RADIANS(U1631))))&gt;90,0,$F$4*$F$5/E1640^2*(SIN(RADIANS(G1645))*SIN(RADIANS(E1641))+COS(RADIANS(G1645))*COS(RADIANS(E1641))*COS(RADIANS(U1631))))</f>
        <v>#DIV/0!</v>
      </c>
      <c r="V1645" s="3" t="e">
        <f>IF(DEGREES(ACOS(SIN(RADIANS(G1645))*SIN(RADIANS(E1641))+COS(RADIANS(G1645))*COS(RADIANS(E1641))*COS(RADIANS(V1631))))&gt;90,0,$F$4*$F$5/E1640^2*(SIN(RADIANS(G1645))*SIN(RADIANS(E1641))+COS(RADIANS(G1645))*COS(RADIANS(E1641))*COS(RADIANS(V1631))))</f>
        <v>#DIV/0!</v>
      </c>
      <c r="W1645" s="3" t="e">
        <f>IF(DEGREES(ACOS(SIN(RADIANS(G1645))*SIN(RADIANS(E1641))+COS(RADIANS(G1645))*COS(RADIANS(E1641))*COS(RADIANS(W1631))))&gt;90,0,$F$4*$F$5/E1640^2*(SIN(RADIANS(G1645))*SIN(RADIANS(E1641))+COS(RADIANS(G1645))*COS(RADIANS(E1641))*COS(RADIANS(W1631))))</f>
        <v>#DIV/0!</v>
      </c>
      <c r="X1645" s="3" t="e">
        <f>IF(DEGREES(ACOS(SIN(RADIANS(G1645))*SIN(RADIANS(E1641))+COS(RADIANS(G1645))*COS(RADIANS(E1641))*COS(RADIANS(X1631))))&gt;90,0,$F$4*$F$5/E1640^2*(SIN(RADIANS(G1645))*SIN(RADIANS(E1641))+COS(RADIANS(G1645))*COS(RADIANS(E1641))*COS(RADIANS(X1631))))</f>
        <v>#DIV/0!</v>
      </c>
      <c r="Y1645" s="3" t="e">
        <f>IF(DEGREES(ACOS(SIN(RADIANS(G1645))*SIN(RADIANS(E1641))+COS(RADIANS(G1645))*COS(RADIANS(E1641))*COS(RADIANS(Y1631))))&gt;90,0,$F$4*$F$5/E1640^2*(SIN(RADIANS(G1645))*SIN(RADIANS(E1641))+COS(RADIANS(G1645))*COS(RADIANS(E1641))*COS(RADIANS(Y1631))))</f>
        <v>#DIV/0!</v>
      </c>
      <c r="Z1645" s="3" t="e">
        <f>IF(DEGREES(ACOS(SIN(RADIANS(G1645))*SIN(RADIANS(E1641))+COS(RADIANS(G1645))*COS(RADIANS(E1641))*COS(RADIANS(Z1631))))&gt;90,0,$F$4*$F$5/E1640^2*(SIN(RADIANS(G1645))*SIN(RADIANS(E1641))+COS(RADIANS(G1645))*COS(RADIANS(E1641))*COS(RADIANS(Z1631))))</f>
        <v>#DIV/0!</v>
      </c>
      <c r="AA1645" s="3" t="e">
        <f>IF(DEGREES(ACOS(SIN(RADIANS(G1645))*SIN(RADIANS(E1641))+COS(RADIANS(G1645))*COS(RADIANS(E1641))*COS(RADIANS(AA1631))))&gt;90,0,$F$4*$F$5/E1640^2*(SIN(RADIANS(G1645))*SIN(RADIANS(E1641))+COS(RADIANS(G1645))*COS(RADIANS(E1641))*COS(RADIANS(AA1631))))</f>
        <v>#DIV/0!</v>
      </c>
      <c r="AB1645" s="3" t="e">
        <f>IF(DEGREES(ACOS(SIN(RADIANS(G1645))*SIN(RADIANS(E1641))+COS(RADIANS(G1645))*COS(RADIANS(E1641))*COS(RADIANS(AB1631))))&gt;90,0,$F$4*$F$5/E1640^2*(SIN(RADIANS(G1645))*SIN(RADIANS(E1641))+COS(RADIANS(G1645))*COS(RADIANS(E1641))*COS(RADIANS(AB1631))))</f>
        <v>#DIV/0!</v>
      </c>
      <c r="AC1645" s="3" t="e">
        <f>IF(DEGREES(ACOS(SIN(RADIANS(G1645))*SIN(RADIANS(E1641))+COS(RADIANS(G1645))*COS(RADIANS(E1641))*COS(RADIANS(AC1631))))&gt;90,0,$F$4*$F$5/E1640^2*(SIN(RADIANS(G1645))*SIN(RADIANS(E1641))+COS(RADIANS(G1645))*COS(RADIANS(E1641))*COS(RADIANS(AC1631))))</f>
        <v>#DIV/0!</v>
      </c>
      <c r="AD1645" s="3" t="e">
        <f>IF(DEGREES(ACOS(SIN(RADIANS(G1645))*SIN(RADIANS(E1641))+COS(RADIANS(G1645))*COS(RADIANS(E1641))*COS(RADIANS(AD1631))))&gt;90,0,$F$4*$F$5/E1640^2*(SIN(RADIANS(G1645))*SIN(RADIANS(E1641))+COS(RADIANS(G1645))*COS(RADIANS(E1641))*COS(RADIANS(AD1631))))</f>
        <v>#DIV/0!</v>
      </c>
      <c r="AE1645" s="3" t="e">
        <f>IF(DEGREES(ACOS(SIN(RADIANS(G1645))*SIN(RADIANS(E1641))+COS(RADIANS(G1645))*COS(RADIANS(E1641))*COS(RADIANS(AE1631))))&gt;90,0,$F$4*$F$5/E1640^2*(SIN(RADIANS(G1645))*SIN(RADIANS(E1641))+COS(RADIANS(G1645))*COS(RADIANS(E1641))*COS(RADIANS(AE1631))))</f>
        <v>#DIV/0!</v>
      </c>
      <c r="AF1645" s="3" t="e">
        <f>IF(DEGREES(ACOS(SIN(RADIANS(G1645))*SIN(RADIANS(E1641))+COS(RADIANS(G1645))*COS(RADIANS(E1641))*COS(RADIANS(AF1631))))&gt;90,0,$F$4*$F$5/E1640^2*(SIN(RADIANS(G1645))*SIN(RADIANS(E1641))+COS(RADIANS(G1645))*COS(RADIANS(E1641))*COS(RADIANS(AF1631))))</f>
        <v>#DIV/0!</v>
      </c>
      <c r="AG1645" s="3" t="e">
        <f>IF(DEGREES(ACOS(SIN(RADIANS(G1645))*SIN(RADIANS(E1641))+COS(RADIANS(G1645))*COS(RADIANS(E1641))*COS(RADIANS(AG1631))))&gt;90,0,$F$4*$F$5/E1640^2*(SIN(RADIANS(G1645))*SIN(RADIANS(E1641))+COS(RADIANS(G1645))*COS(RADIANS(E1641))*COS(RADIANS(AG1631))))</f>
        <v>#DIV/0!</v>
      </c>
      <c r="AH1645" s="3" t="e">
        <f>IF(DEGREES(ACOS(SIN(RADIANS(G1645))*SIN(RADIANS(E1641))+COS(RADIANS(G1645))*COS(RADIANS(E1641))*COS(RADIANS(AH1631))))&gt;90,0,$F$4*$F$5/E1640^2*(SIN(RADIANS(G1645))*SIN(RADIANS(E1641))+COS(RADIANS(G1645))*COS(RADIANS(E1641))*COS(RADIANS(AH1631))))</f>
        <v>#DIV/0!</v>
      </c>
      <c r="AI1645" s="3" t="e">
        <f>IF(DEGREES(ACOS(SIN(RADIANS(G1645))*SIN(RADIANS(E1641))+COS(RADIANS(G1645))*COS(RADIANS(E1641))*COS(RADIANS(AI1631))))&gt;90,0,$F$4*$F$5/E1640^2*(SIN(RADIANS(G1645))*SIN(RADIANS(E1641))+COS(RADIANS(G1645))*COS(RADIANS(E1641))*COS(RADIANS(AI1631))))</f>
        <v>#DIV/0!</v>
      </c>
      <c r="AJ1645" s="3" t="e">
        <f>IF(DEGREES(ACOS(SIN(RADIANS(G1645))*SIN(RADIANS(E1641))+COS(RADIANS(G1645))*COS(RADIANS(E1641))*COS(RADIANS(AJ1631))))&gt;90,0,$F$4*$F$5/E1640^2*(SIN(RADIANS(G1645))*SIN(RADIANS(E1641))+COS(RADIANS(G1645))*COS(RADIANS(E1641))*COS(RADIANS(AJ1631))))</f>
        <v>#DIV/0!</v>
      </c>
      <c r="AK1645" s="3">
        <f>IF(DEGREES(ACOS(SIN(RADIANS(G1645))*SIN(RADIANS(E1641))+COS(RADIANS(G1645))*COS(RADIANS(E1641))*COS(RADIANS(AK1631))))&gt;90,0,$F$4*$F$5/E1640^2*(SIN(RADIANS(G1645))*SIN(RADIANS(E1641))+COS(RADIANS(G1645))*COS(RADIANS(E1641))*COS(RADIANS(AK1631))))</f>
        <v>0</v>
      </c>
      <c r="AL1645" s="3">
        <f>IF(DEGREES(ACOS(SIN(RADIANS(G1645))*SIN(RADIANS(E1641))+COS(RADIANS(G1645))*COS(RADIANS(E1641))*COS(RADIANS(AL1631))))&gt;90,0,$F$4*$F$5/E1640^2*(SIN(RADIANS(G1645))*SIN(RADIANS(E1641))+COS(RADIANS(G1645))*COS(RADIANS(E1641))*COS(RADIANS(AL1631))))</f>
        <v>0</v>
      </c>
      <c r="AM1645" s="3">
        <f>IF(DEGREES(ACOS(SIN(RADIANS(G1645))*SIN(RADIANS(E1641))+COS(RADIANS(G1645))*COS(RADIANS(E1641))*COS(RADIANS(AM1631))))&gt;90,0,$F$4*$F$5/E1640^2*(SIN(RADIANS(G1645))*SIN(RADIANS(E1641))+COS(RADIANS(G1645))*COS(RADIANS(E1641))*COS(RADIANS(AM1631))))</f>
        <v>0</v>
      </c>
      <c r="AN1645" s="3">
        <f>IF(DEGREES(ACOS(SIN(RADIANS(G1645))*SIN(RADIANS(E1641))+COS(RADIANS(G1645))*COS(RADIANS(E1641))*COS(RADIANS(AN1631))))&gt;90,0,$F$4*$F$5/E1640^2*(SIN(RADIANS(G1645))*SIN(RADIANS(E1641))+COS(RADIANS(G1645))*COS(RADIANS(E1641))*COS(RADIANS(AN1631))))</f>
        <v>0</v>
      </c>
      <c r="AO1645" s="3">
        <f>IF(DEGREES(ACOS(SIN(RADIANS(G1645))*SIN(RADIANS(E1641))+COS(RADIANS(G1645))*COS(RADIANS(E1641))*COS(RADIANS(AO1631))))&gt;90,0,$F$4*$F$5/E1640^2*(SIN(RADIANS(G1645))*SIN(RADIANS(E1641))+COS(RADIANS(G1645))*COS(RADIANS(E1641))*COS(RADIANS(AO1631))))</f>
        <v>0</v>
      </c>
      <c r="AP1645" s="3">
        <f>IF(DEGREES(ACOS(SIN(RADIANS(G1645))*SIN(RADIANS(E1641))+COS(RADIANS(G1645))*COS(RADIANS(E1641))*COS(RADIANS(AP1631))))&gt;90,0,$F$4*$F$5/E1640^2*(SIN(RADIANS(G1645))*SIN(RADIANS(E1641))+COS(RADIANS(G1645))*COS(RADIANS(E1641))*COS(RADIANS(AP1631))))</f>
        <v>0</v>
      </c>
      <c r="AQ1645" s="3">
        <f>IF(DEGREES(ACOS(SIN(RADIANS(G1645))*SIN(RADIANS(E1641))+COS(RADIANS(G1645))*COS(RADIANS(E1641))*COS(RADIANS(AQ1631))))&gt;90,0,$F$4*$F$5/E1640^2*(SIN(RADIANS(G1645))*SIN(RADIANS(E1641))+COS(RADIANS(G1645))*COS(RADIANS(E1641))*COS(RADIANS(AQ1631))))</f>
        <v>0</v>
      </c>
      <c r="AR1645" s="3">
        <f>IF(DEGREES(ACOS(SIN(RADIANS(G1645))*SIN(RADIANS(E1641))+COS(RADIANS(G1645))*COS(RADIANS(E1641))*COS(RADIANS(AR1631))))&gt;90,0,$F$4*$F$5/E1640^2*(SIN(RADIANS(G1645))*SIN(RADIANS(E1641))+COS(RADIANS(G1645))*COS(RADIANS(E1641))*COS(RADIANS(AR1631))))</f>
        <v>0</v>
      </c>
    </row>
    <row r="1646" spans="2:44" ht="15.75" customHeight="1" x14ac:dyDescent="0.2">
      <c r="G1646" s="3">
        <v>-40</v>
      </c>
      <c r="I1646" s="3">
        <f>IF(DEGREES(ACOS(SIN(RADIANS(G1646))*SIN(RADIANS(E1641))+COS(RADIANS(G1646))*COS(RADIANS(E1641))*COS(RADIANS(I1631))))&gt;90,0,$F$4*$F$5/E1640^2*(SIN(RADIANS(G1646))*SIN(RADIANS(E1641))+COS(RADIANS(G1646))*COS(RADIANS(E1641))*COS(RADIANS(I1631))))</f>
        <v>0</v>
      </c>
      <c r="J1646" s="3">
        <f>IF(DEGREES(ACOS(SIN(RADIANS(G1646))*SIN(RADIANS(E1641))+COS(RADIANS(G1646))*COS(RADIANS(E1641))*COS(RADIANS(J1631))))&gt;90,0,$F$4*$F$5/E1640^2*(SIN(RADIANS(G1646))*SIN(RADIANS(E1641))+COS(RADIANS(G1646))*COS(RADIANS(E1641))*COS(RADIANS(J1631))))</f>
        <v>0</v>
      </c>
      <c r="K1646" s="3">
        <f>IF(DEGREES(ACOS(SIN(RADIANS(G1646))*SIN(RADIANS(E1641))+COS(RADIANS(G1646))*COS(RADIANS(E1641))*COS(RADIANS(K1631))))&gt;90,0,$F$4*$F$5/E1640^2*(SIN(RADIANS(G1646))*SIN(RADIANS(E1641))+COS(RADIANS(G1646))*COS(RADIANS(E1641))*COS(RADIANS(K1631))))</f>
        <v>0</v>
      </c>
      <c r="L1646" s="3">
        <f>IF(DEGREES(ACOS(SIN(RADIANS(G1646))*SIN(RADIANS(E1641))+COS(RADIANS(G1646))*COS(RADIANS(E1641))*COS(RADIANS(L1631))))&gt;90,0,$F$4*$F$5/E1640^2*(SIN(RADIANS(G1646))*SIN(RADIANS(E1641))+COS(RADIANS(G1646))*COS(RADIANS(E1641))*COS(RADIANS(L1631))))</f>
        <v>0</v>
      </c>
      <c r="M1646" s="3">
        <f>IF(DEGREES(ACOS(SIN(RADIANS(G1646))*SIN(RADIANS(E1641))+COS(RADIANS(G1646))*COS(RADIANS(E1641))*COS(RADIANS(M1631))))&gt;90,0,$F$4*$F$5/E1640^2*(SIN(RADIANS(G1646))*SIN(RADIANS(E1641))+COS(RADIANS(G1646))*COS(RADIANS(E1641))*COS(RADIANS(M1631))))</f>
        <v>0</v>
      </c>
      <c r="N1646" s="3">
        <f>IF(DEGREES(ACOS(SIN(RADIANS(G1646))*SIN(RADIANS(E1641))+COS(RADIANS(G1646))*COS(RADIANS(E1641))*COS(RADIANS(N1631))))&gt;90,0,$F$4*$F$5/E1640^2*(SIN(RADIANS(G1646))*SIN(RADIANS(E1641))+COS(RADIANS(G1646))*COS(RADIANS(E1641))*COS(RADIANS(N1631))))</f>
        <v>0</v>
      </c>
      <c r="O1646" s="3">
        <f>IF(DEGREES(ACOS(SIN(RADIANS(G1646))*SIN(RADIANS(E1641))+COS(RADIANS(G1646))*COS(RADIANS(E1641))*COS(RADIANS(O1631))))&gt;90,0,$F$4*$F$5/E1640^2*(SIN(RADIANS(G1646))*SIN(RADIANS(E1641))+COS(RADIANS(G1646))*COS(RADIANS(E1641))*COS(RADIANS(O1631))))</f>
        <v>0</v>
      </c>
      <c r="P1646" s="3">
        <f>IF(DEGREES(ACOS(SIN(RADIANS(G1646))*SIN(RADIANS(E1641))+COS(RADIANS(G1646))*COS(RADIANS(E1641))*COS(RADIANS(P1631))))&gt;90,0,$F$4*$F$5/E1640^2*(SIN(RADIANS(G1646))*SIN(RADIANS(E1641))+COS(RADIANS(G1646))*COS(RADIANS(E1641))*COS(RADIANS(P1631))))</f>
        <v>0</v>
      </c>
      <c r="Q1646" s="3">
        <f>IF(DEGREES(ACOS(SIN(RADIANS(G1646))*SIN(RADIANS(E1641))+COS(RADIANS(G1646))*COS(RADIANS(E1641))*COS(RADIANS(Q1631))))&gt;90,0,$F$4*$F$5/E1640^2*(SIN(RADIANS(G1646))*SIN(RADIANS(E1641))+COS(RADIANS(G1646))*COS(RADIANS(E1641))*COS(RADIANS(Q1631))))</f>
        <v>0</v>
      </c>
      <c r="R1646" s="3" t="e">
        <f>IF(DEGREES(ACOS(SIN(RADIANS(G1646))*SIN(RADIANS(E1641))+COS(RADIANS(G1646))*COS(RADIANS(E1641))*COS(RADIANS(R1631))))&gt;90,0,$F$4*$F$5/E1640^2*(SIN(RADIANS(G1646))*SIN(RADIANS(E1641))+COS(RADIANS(G1646))*COS(RADIANS(E1641))*COS(RADIANS(R1631))))</f>
        <v>#DIV/0!</v>
      </c>
      <c r="S1646" s="3" t="e">
        <f>IF(DEGREES(ACOS(SIN(RADIANS(G1646))*SIN(RADIANS(E1641))+COS(RADIANS(G1646))*COS(RADIANS(E1641))*COS(RADIANS(S1631))))&gt;90,0,$F$4*$F$5/E1640^2*(SIN(RADIANS(G1646))*SIN(RADIANS(E1641))+COS(RADIANS(G1646))*COS(RADIANS(E1641))*COS(RADIANS(S1631))))</f>
        <v>#DIV/0!</v>
      </c>
      <c r="T1646" s="3" t="e">
        <f>IF(DEGREES(ACOS(SIN(RADIANS(G1646))*SIN(RADIANS(E1641))+COS(RADIANS(G1646))*COS(RADIANS(E1641))*COS(RADIANS(T1631))))&gt;90,0,$F$4*$F$5/E1640^2*(SIN(RADIANS(G1646))*SIN(RADIANS(E1641))+COS(RADIANS(G1646))*COS(RADIANS(E1641))*COS(RADIANS(T1631))))</f>
        <v>#DIV/0!</v>
      </c>
      <c r="U1646" s="3" t="e">
        <f>IF(DEGREES(ACOS(SIN(RADIANS(G1646))*SIN(RADIANS(E1641))+COS(RADIANS(G1646))*COS(RADIANS(E1641))*COS(RADIANS(U1631))))&gt;90,0,$F$4*$F$5/E1640^2*(SIN(RADIANS(G1646))*SIN(RADIANS(E1641))+COS(RADIANS(G1646))*COS(RADIANS(E1641))*COS(RADIANS(U1631))))</f>
        <v>#DIV/0!</v>
      </c>
      <c r="V1646" s="3" t="e">
        <f>IF(DEGREES(ACOS(SIN(RADIANS(G1646))*SIN(RADIANS(E1641))+COS(RADIANS(G1646))*COS(RADIANS(E1641))*COS(RADIANS(V1631))))&gt;90,0,$F$4*$F$5/E1640^2*(SIN(RADIANS(G1646))*SIN(RADIANS(E1641))+COS(RADIANS(G1646))*COS(RADIANS(E1641))*COS(RADIANS(V1631))))</f>
        <v>#DIV/0!</v>
      </c>
      <c r="W1646" s="3" t="e">
        <f>IF(DEGREES(ACOS(SIN(RADIANS(G1646))*SIN(RADIANS(E1641))+COS(RADIANS(G1646))*COS(RADIANS(E1641))*COS(RADIANS(W1631))))&gt;90,0,$F$4*$F$5/E1640^2*(SIN(RADIANS(G1646))*SIN(RADIANS(E1641))+COS(RADIANS(G1646))*COS(RADIANS(E1641))*COS(RADIANS(W1631))))</f>
        <v>#DIV/0!</v>
      </c>
      <c r="X1646" s="3" t="e">
        <f>IF(DEGREES(ACOS(SIN(RADIANS(G1646))*SIN(RADIANS(E1641))+COS(RADIANS(G1646))*COS(RADIANS(E1641))*COS(RADIANS(X1631))))&gt;90,0,$F$4*$F$5/E1640^2*(SIN(RADIANS(G1646))*SIN(RADIANS(E1641))+COS(RADIANS(G1646))*COS(RADIANS(E1641))*COS(RADIANS(X1631))))</f>
        <v>#DIV/0!</v>
      </c>
      <c r="Y1646" s="3" t="e">
        <f>IF(DEGREES(ACOS(SIN(RADIANS(G1646))*SIN(RADIANS(E1641))+COS(RADIANS(G1646))*COS(RADIANS(E1641))*COS(RADIANS(Y1631))))&gt;90,0,$F$4*$F$5/E1640^2*(SIN(RADIANS(G1646))*SIN(RADIANS(E1641))+COS(RADIANS(G1646))*COS(RADIANS(E1641))*COS(RADIANS(Y1631))))</f>
        <v>#DIV/0!</v>
      </c>
      <c r="Z1646" s="3" t="e">
        <f>IF(DEGREES(ACOS(SIN(RADIANS(G1646))*SIN(RADIANS(E1641))+COS(RADIANS(G1646))*COS(RADIANS(E1641))*COS(RADIANS(Z1631))))&gt;90,0,$F$4*$F$5/E1640^2*(SIN(RADIANS(G1646))*SIN(RADIANS(E1641))+COS(RADIANS(G1646))*COS(RADIANS(E1641))*COS(RADIANS(Z1631))))</f>
        <v>#DIV/0!</v>
      </c>
      <c r="AA1646" s="3" t="e">
        <f>IF(DEGREES(ACOS(SIN(RADIANS(G1646))*SIN(RADIANS(E1641))+COS(RADIANS(G1646))*COS(RADIANS(E1641))*COS(RADIANS(AA1631))))&gt;90,0,$F$4*$F$5/E1640^2*(SIN(RADIANS(G1646))*SIN(RADIANS(E1641))+COS(RADIANS(G1646))*COS(RADIANS(E1641))*COS(RADIANS(AA1631))))</f>
        <v>#DIV/0!</v>
      </c>
      <c r="AB1646" s="3" t="e">
        <f>IF(DEGREES(ACOS(SIN(RADIANS(G1646))*SIN(RADIANS(E1641))+COS(RADIANS(G1646))*COS(RADIANS(E1641))*COS(RADIANS(AB1631))))&gt;90,0,$F$4*$F$5/E1640^2*(SIN(RADIANS(G1646))*SIN(RADIANS(E1641))+COS(RADIANS(G1646))*COS(RADIANS(E1641))*COS(RADIANS(AB1631))))</f>
        <v>#DIV/0!</v>
      </c>
      <c r="AC1646" s="3" t="e">
        <f>IF(DEGREES(ACOS(SIN(RADIANS(G1646))*SIN(RADIANS(E1641))+COS(RADIANS(G1646))*COS(RADIANS(E1641))*COS(RADIANS(AC1631))))&gt;90,0,$F$4*$F$5/E1640^2*(SIN(RADIANS(G1646))*SIN(RADIANS(E1641))+COS(RADIANS(G1646))*COS(RADIANS(E1641))*COS(RADIANS(AC1631))))</f>
        <v>#DIV/0!</v>
      </c>
      <c r="AD1646" s="3" t="e">
        <f>IF(DEGREES(ACOS(SIN(RADIANS(G1646))*SIN(RADIANS(E1641))+COS(RADIANS(G1646))*COS(RADIANS(E1641))*COS(RADIANS(AD1631))))&gt;90,0,$F$4*$F$5/E1640^2*(SIN(RADIANS(G1646))*SIN(RADIANS(E1641))+COS(RADIANS(G1646))*COS(RADIANS(E1641))*COS(RADIANS(AD1631))))</f>
        <v>#DIV/0!</v>
      </c>
      <c r="AE1646" s="3" t="e">
        <f>IF(DEGREES(ACOS(SIN(RADIANS(G1646))*SIN(RADIANS(E1641))+COS(RADIANS(G1646))*COS(RADIANS(E1641))*COS(RADIANS(AE1631))))&gt;90,0,$F$4*$F$5/E1640^2*(SIN(RADIANS(G1646))*SIN(RADIANS(E1641))+COS(RADIANS(G1646))*COS(RADIANS(E1641))*COS(RADIANS(AE1631))))</f>
        <v>#DIV/0!</v>
      </c>
      <c r="AF1646" s="3" t="e">
        <f>IF(DEGREES(ACOS(SIN(RADIANS(G1646))*SIN(RADIANS(E1641))+COS(RADIANS(G1646))*COS(RADIANS(E1641))*COS(RADIANS(AF1631))))&gt;90,0,$F$4*$F$5/E1640^2*(SIN(RADIANS(G1646))*SIN(RADIANS(E1641))+COS(RADIANS(G1646))*COS(RADIANS(E1641))*COS(RADIANS(AF1631))))</f>
        <v>#DIV/0!</v>
      </c>
      <c r="AG1646" s="3" t="e">
        <f>IF(DEGREES(ACOS(SIN(RADIANS(G1646))*SIN(RADIANS(E1641))+COS(RADIANS(G1646))*COS(RADIANS(E1641))*COS(RADIANS(AG1631))))&gt;90,0,$F$4*$F$5/E1640^2*(SIN(RADIANS(G1646))*SIN(RADIANS(E1641))+COS(RADIANS(G1646))*COS(RADIANS(E1641))*COS(RADIANS(AG1631))))</f>
        <v>#DIV/0!</v>
      </c>
      <c r="AH1646" s="3" t="e">
        <f>IF(DEGREES(ACOS(SIN(RADIANS(G1646))*SIN(RADIANS(E1641))+COS(RADIANS(G1646))*COS(RADIANS(E1641))*COS(RADIANS(AH1631))))&gt;90,0,$F$4*$F$5/E1640^2*(SIN(RADIANS(G1646))*SIN(RADIANS(E1641))+COS(RADIANS(G1646))*COS(RADIANS(E1641))*COS(RADIANS(AH1631))))</f>
        <v>#DIV/0!</v>
      </c>
      <c r="AI1646" s="3" t="e">
        <f>IF(DEGREES(ACOS(SIN(RADIANS(G1646))*SIN(RADIANS(E1641))+COS(RADIANS(G1646))*COS(RADIANS(E1641))*COS(RADIANS(AI1631))))&gt;90,0,$F$4*$F$5/E1640^2*(SIN(RADIANS(G1646))*SIN(RADIANS(E1641))+COS(RADIANS(G1646))*COS(RADIANS(E1641))*COS(RADIANS(AI1631))))</f>
        <v>#DIV/0!</v>
      </c>
      <c r="AJ1646" s="3" t="e">
        <f>IF(DEGREES(ACOS(SIN(RADIANS(G1646))*SIN(RADIANS(E1641))+COS(RADIANS(G1646))*COS(RADIANS(E1641))*COS(RADIANS(AJ1631))))&gt;90,0,$F$4*$F$5/E1640^2*(SIN(RADIANS(G1646))*SIN(RADIANS(E1641))+COS(RADIANS(G1646))*COS(RADIANS(E1641))*COS(RADIANS(AJ1631))))</f>
        <v>#DIV/0!</v>
      </c>
      <c r="AK1646" s="3">
        <f>IF(DEGREES(ACOS(SIN(RADIANS(G1646))*SIN(RADIANS(E1641))+COS(RADIANS(G1646))*COS(RADIANS(E1641))*COS(RADIANS(AK1631))))&gt;90,0,$F$4*$F$5/E1640^2*(SIN(RADIANS(G1646))*SIN(RADIANS(E1641))+COS(RADIANS(G1646))*COS(RADIANS(E1641))*COS(RADIANS(AK1631))))</f>
        <v>0</v>
      </c>
      <c r="AL1646" s="3">
        <f>IF(DEGREES(ACOS(SIN(RADIANS(G1646))*SIN(RADIANS(E1641))+COS(RADIANS(G1646))*COS(RADIANS(E1641))*COS(RADIANS(AL1631))))&gt;90,0,$F$4*$F$5/E1640^2*(SIN(RADIANS(G1646))*SIN(RADIANS(E1641))+COS(RADIANS(G1646))*COS(RADIANS(E1641))*COS(RADIANS(AL1631))))</f>
        <v>0</v>
      </c>
      <c r="AM1646" s="3">
        <f>IF(DEGREES(ACOS(SIN(RADIANS(G1646))*SIN(RADIANS(E1641))+COS(RADIANS(G1646))*COS(RADIANS(E1641))*COS(RADIANS(AM1631))))&gt;90,0,$F$4*$F$5/E1640^2*(SIN(RADIANS(G1646))*SIN(RADIANS(E1641))+COS(RADIANS(G1646))*COS(RADIANS(E1641))*COS(RADIANS(AM1631))))</f>
        <v>0</v>
      </c>
      <c r="AN1646" s="3">
        <f>IF(DEGREES(ACOS(SIN(RADIANS(G1646))*SIN(RADIANS(E1641))+COS(RADIANS(G1646))*COS(RADIANS(E1641))*COS(RADIANS(AN1631))))&gt;90,0,$F$4*$F$5/E1640^2*(SIN(RADIANS(G1646))*SIN(RADIANS(E1641))+COS(RADIANS(G1646))*COS(RADIANS(E1641))*COS(RADIANS(AN1631))))</f>
        <v>0</v>
      </c>
      <c r="AO1646" s="3">
        <f>IF(DEGREES(ACOS(SIN(RADIANS(G1646))*SIN(RADIANS(E1641))+COS(RADIANS(G1646))*COS(RADIANS(E1641))*COS(RADIANS(AO1631))))&gt;90,0,$F$4*$F$5/E1640^2*(SIN(RADIANS(G1646))*SIN(RADIANS(E1641))+COS(RADIANS(G1646))*COS(RADIANS(E1641))*COS(RADIANS(AO1631))))</f>
        <v>0</v>
      </c>
      <c r="AP1646" s="3">
        <f>IF(DEGREES(ACOS(SIN(RADIANS(G1646))*SIN(RADIANS(E1641))+COS(RADIANS(G1646))*COS(RADIANS(E1641))*COS(RADIANS(AP1631))))&gt;90,0,$F$4*$F$5/E1640^2*(SIN(RADIANS(G1646))*SIN(RADIANS(E1641))+COS(RADIANS(G1646))*COS(RADIANS(E1641))*COS(RADIANS(AP1631))))</f>
        <v>0</v>
      </c>
      <c r="AQ1646" s="3">
        <f>IF(DEGREES(ACOS(SIN(RADIANS(G1646))*SIN(RADIANS(E1641))+COS(RADIANS(G1646))*COS(RADIANS(E1641))*COS(RADIANS(AQ1631))))&gt;90,0,$F$4*$F$5/E1640^2*(SIN(RADIANS(G1646))*SIN(RADIANS(E1641))+COS(RADIANS(G1646))*COS(RADIANS(E1641))*COS(RADIANS(AQ1631))))</f>
        <v>0</v>
      </c>
      <c r="AR1646" s="3">
        <f>IF(DEGREES(ACOS(SIN(RADIANS(G1646))*SIN(RADIANS(E1641))+COS(RADIANS(G1646))*COS(RADIANS(E1641))*COS(RADIANS(AR1631))))&gt;90,0,$F$4*$F$5/E1640^2*(SIN(RADIANS(G1646))*SIN(RADIANS(E1641))+COS(RADIANS(G1646))*COS(RADIANS(E1641))*COS(RADIANS(AR1631))))</f>
        <v>0</v>
      </c>
    </row>
    <row r="1647" spans="2:44" ht="15.75" customHeight="1" x14ac:dyDescent="0.2">
      <c r="G1647" s="3">
        <v>-50</v>
      </c>
      <c r="I1647" s="3">
        <f>IF(DEGREES(ACOS(SIN(RADIANS(G1647))*SIN(RADIANS(E1641))+COS(RADIANS(G1647))*COS(RADIANS(E1641))*COS(RADIANS(I1631))))&gt;90,0,$F$4*$F$5/E1640^2*(SIN(RADIANS(G1647))*SIN(RADIANS(E1641))+COS(RADIANS(G1647))*COS(RADIANS(E1641))*COS(RADIANS(I1631))))</f>
        <v>0</v>
      </c>
      <c r="J1647" s="3">
        <f>IF(DEGREES(ACOS(SIN(RADIANS(G1647))*SIN(RADIANS(E1641))+COS(RADIANS(G1647))*COS(RADIANS(E1641))*COS(RADIANS(J1631))))&gt;90,0,$F$4*$F$5/E1640^2*(SIN(RADIANS(G1647))*SIN(RADIANS(E1641))+COS(RADIANS(G1647))*COS(RADIANS(E1641))*COS(RADIANS(J1631))))</f>
        <v>0</v>
      </c>
      <c r="K1647" s="3">
        <f>IF(DEGREES(ACOS(SIN(RADIANS(G1647))*SIN(RADIANS(E1641))+COS(RADIANS(G1647))*COS(RADIANS(E1641))*COS(RADIANS(K1631))))&gt;90,0,$F$4*$F$5/E1640^2*(SIN(RADIANS(G1647))*SIN(RADIANS(E1641))+COS(RADIANS(G1647))*COS(RADIANS(E1641))*COS(RADIANS(K1631))))</f>
        <v>0</v>
      </c>
      <c r="L1647" s="3">
        <f>IF(DEGREES(ACOS(SIN(RADIANS(G1647))*SIN(RADIANS(E1641))+COS(RADIANS(G1647))*COS(RADIANS(E1641))*COS(RADIANS(L1631))))&gt;90,0,$F$4*$F$5/E1640^2*(SIN(RADIANS(G1647))*SIN(RADIANS(E1641))+COS(RADIANS(G1647))*COS(RADIANS(E1641))*COS(RADIANS(L1631))))</f>
        <v>0</v>
      </c>
      <c r="M1647" s="3">
        <f>IF(DEGREES(ACOS(SIN(RADIANS(G1647))*SIN(RADIANS(E1641))+COS(RADIANS(G1647))*COS(RADIANS(E1641))*COS(RADIANS(M1631))))&gt;90,0,$F$4*$F$5/E1640^2*(SIN(RADIANS(G1647))*SIN(RADIANS(E1641))+COS(RADIANS(G1647))*COS(RADIANS(E1641))*COS(RADIANS(M1631))))</f>
        <v>0</v>
      </c>
      <c r="N1647" s="3">
        <f>IF(DEGREES(ACOS(SIN(RADIANS(G1647))*SIN(RADIANS(E1641))+COS(RADIANS(G1647))*COS(RADIANS(E1641))*COS(RADIANS(N1631))))&gt;90,0,$F$4*$F$5/E1640^2*(SIN(RADIANS(G1647))*SIN(RADIANS(E1641))+COS(RADIANS(G1647))*COS(RADIANS(E1641))*COS(RADIANS(N1631))))</f>
        <v>0</v>
      </c>
      <c r="O1647" s="3">
        <f>IF(DEGREES(ACOS(SIN(RADIANS(G1647))*SIN(RADIANS(E1641))+COS(RADIANS(G1647))*COS(RADIANS(E1641))*COS(RADIANS(O1631))))&gt;90,0,$F$4*$F$5/E1640^2*(SIN(RADIANS(G1647))*SIN(RADIANS(E1641))+COS(RADIANS(G1647))*COS(RADIANS(E1641))*COS(RADIANS(O1631))))</f>
        <v>0</v>
      </c>
      <c r="P1647" s="3">
        <f>IF(DEGREES(ACOS(SIN(RADIANS(G1647))*SIN(RADIANS(E1641))+COS(RADIANS(G1647))*COS(RADIANS(E1641))*COS(RADIANS(P1631))))&gt;90,0,$F$4*$F$5/E1640^2*(SIN(RADIANS(G1647))*SIN(RADIANS(E1641))+COS(RADIANS(G1647))*COS(RADIANS(E1641))*COS(RADIANS(P1631))))</f>
        <v>0</v>
      </c>
      <c r="Q1647" s="3">
        <f>IF(DEGREES(ACOS(SIN(RADIANS(G1647))*SIN(RADIANS(E1641))+COS(RADIANS(G1647))*COS(RADIANS(E1641))*COS(RADIANS(Q1631))))&gt;90,0,$F$4*$F$5/E1640^2*(SIN(RADIANS(G1647))*SIN(RADIANS(E1641))+COS(RADIANS(G1647))*COS(RADIANS(E1641))*COS(RADIANS(Q1631))))</f>
        <v>0</v>
      </c>
      <c r="R1647" s="3" t="e">
        <f>IF(DEGREES(ACOS(SIN(RADIANS(G1647))*SIN(RADIANS(E1641))+COS(RADIANS(G1647))*COS(RADIANS(E1641))*COS(RADIANS(R1631))))&gt;90,0,$F$4*$F$5/E1640^2*(SIN(RADIANS(G1647))*SIN(RADIANS(E1641))+COS(RADIANS(G1647))*COS(RADIANS(E1641))*COS(RADIANS(R1631))))</f>
        <v>#DIV/0!</v>
      </c>
      <c r="S1647" s="3" t="e">
        <f>IF(DEGREES(ACOS(SIN(RADIANS(G1647))*SIN(RADIANS(E1641))+COS(RADIANS(G1647))*COS(RADIANS(E1641))*COS(RADIANS(S1631))))&gt;90,0,$F$4*$F$5/E1640^2*(SIN(RADIANS(G1647))*SIN(RADIANS(E1641))+COS(RADIANS(G1647))*COS(RADIANS(E1641))*COS(RADIANS(S1631))))</f>
        <v>#DIV/0!</v>
      </c>
      <c r="T1647" s="3" t="e">
        <f>IF(DEGREES(ACOS(SIN(RADIANS(G1647))*SIN(RADIANS(E1641))+COS(RADIANS(G1647))*COS(RADIANS(E1641))*COS(RADIANS(T1631))))&gt;90,0,$F$4*$F$5/E1640^2*(SIN(RADIANS(G1647))*SIN(RADIANS(E1641))+COS(RADIANS(G1647))*COS(RADIANS(E1641))*COS(RADIANS(T1631))))</f>
        <v>#DIV/0!</v>
      </c>
      <c r="U1647" s="3" t="e">
        <f>IF(DEGREES(ACOS(SIN(RADIANS(G1647))*SIN(RADIANS(E1641))+COS(RADIANS(G1647))*COS(RADIANS(E1641))*COS(RADIANS(U1631))))&gt;90,0,$F$4*$F$5/E1640^2*(SIN(RADIANS(G1647))*SIN(RADIANS(E1641))+COS(RADIANS(G1647))*COS(RADIANS(E1641))*COS(RADIANS(U1631))))</f>
        <v>#DIV/0!</v>
      </c>
      <c r="V1647" s="3" t="e">
        <f>IF(DEGREES(ACOS(SIN(RADIANS(G1647))*SIN(RADIANS(E1641))+COS(RADIANS(G1647))*COS(RADIANS(E1641))*COS(RADIANS(V1631))))&gt;90,0,$F$4*$F$5/E1640^2*(SIN(RADIANS(G1647))*SIN(RADIANS(E1641))+COS(RADIANS(G1647))*COS(RADIANS(E1641))*COS(RADIANS(V1631))))</f>
        <v>#DIV/0!</v>
      </c>
      <c r="W1647" s="3" t="e">
        <f>IF(DEGREES(ACOS(SIN(RADIANS(G1647))*SIN(RADIANS(E1641))+COS(RADIANS(G1647))*COS(RADIANS(E1641))*COS(RADIANS(W1631))))&gt;90,0,$F$4*$F$5/E1640^2*(SIN(RADIANS(G1647))*SIN(RADIANS(E1641))+COS(RADIANS(G1647))*COS(RADIANS(E1641))*COS(RADIANS(W1631))))</f>
        <v>#DIV/0!</v>
      </c>
      <c r="X1647" s="3" t="e">
        <f>IF(DEGREES(ACOS(SIN(RADIANS(G1647))*SIN(RADIANS(E1641))+COS(RADIANS(G1647))*COS(RADIANS(E1641))*COS(RADIANS(X1631))))&gt;90,0,$F$4*$F$5/E1640^2*(SIN(RADIANS(G1647))*SIN(RADIANS(E1641))+COS(RADIANS(G1647))*COS(RADIANS(E1641))*COS(RADIANS(X1631))))</f>
        <v>#DIV/0!</v>
      </c>
      <c r="Y1647" s="3" t="e">
        <f>IF(DEGREES(ACOS(SIN(RADIANS(G1647))*SIN(RADIANS(E1641))+COS(RADIANS(G1647))*COS(RADIANS(E1641))*COS(RADIANS(Y1631))))&gt;90,0,$F$4*$F$5/E1640^2*(SIN(RADIANS(G1647))*SIN(RADIANS(E1641))+COS(RADIANS(G1647))*COS(RADIANS(E1641))*COS(RADIANS(Y1631))))</f>
        <v>#DIV/0!</v>
      </c>
      <c r="Z1647" s="3" t="e">
        <f>IF(DEGREES(ACOS(SIN(RADIANS(G1647))*SIN(RADIANS(E1641))+COS(RADIANS(G1647))*COS(RADIANS(E1641))*COS(RADIANS(Z1631))))&gt;90,0,$F$4*$F$5/E1640^2*(SIN(RADIANS(G1647))*SIN(RADIANS(E1641))+COS(RADIANS(G1647))*COS(RADIANS(E1641))*COS(RADIANS(Z1631))))</f>
        <v>#DIV/0!</v>
      </c>
      <c r="AA1647" s="3" t="e">
        <f>IF(DEGREES(ACOS(SIN(RADIANS(G1647))*SIN(RADIANS(E1641))+COS(RADIANS(G1647))*COS(RADIANS(E1641))*COS(RADIANS(AA1631))))&gt;90,0,$F$4*$F$5/E1640^2*(SIN(RADIANS(G1647))*SIN(RADIANS(E1641))+COS(RADIANS(G1647))*COS(RADIANS(E1641))*COS(RADIANS(AA1631))))</f>
        <v>#DIV/0!</v>
      </c>
      <c r="AB1647" s="3" t="e">
        <f>IF(DEGREES(ACOS(SIN(RADIANS(G1647))*SIN(RADIANS(E1641))+COS(RADIANS(G1647))*COS(RADIANS(E1641))*COS(RADIANS(AB1631))))&gt;90,0,$F$4*$F$5/E1640^2*(SIN(RADIANS(G1647))*SIN(RADIANS(E1641))+COS(RADIANS(G1647))*COS(RADIANS(E1641))*COS(RADIANS(AB1631))))</f>
        <v>#DIV/0!</v>
      </c>
      <c r="AC1647" s="3" t="e">
        <f>IF(DEGREES(ACOS(SIN(RADIANS(G1647))*SIN(RADIANS(E1641))+COS(RADIANS(G1647))*COS(RADIANS(E1641))*COS(RADIANS(AC1631))))&gt;90,0,$F$4*$F$5/E1640^2*(SIN(RADIANS(G1647))*SIN(RADIANS(E1641))+COS(RADIANS(G1647))*COS(RADIANS(E1641))*COS(RADIANS(AC1631))))</f>
        <v>#DIV/0!</v>
      </c>
      <c r="AD1647" s="3" t="e">
        <f>IF(DEGREES(ACOS(SIN(RADIANS(G1647))*SIN(RADIANS(E1641))+COS(RADIANS(G1647))*COS(RADIANS(E1641))*COS(RADIANS(AD1631))))&gt;90,0,$F$4*$F$5/E1640^2*(SIN(RADIANS(G1647))*SIN(RADIANS(E1641))+COS(RADIANS(G1647))*COS(RADIANS(E1641))*COS(RADIANS(AD1631))))</f>
        <v>#DIV/0!</v>
      </c>
      <c r="AE1647" s="3" t="e">
        <f>IF(DEGREES(ACOS(SIN(RADIANS(G1647))*SIN(RADIANS(E1641))+COS(RADIANS(G1647))*COS(RADIANS(E1641))*COS(RADIANS(AE1631))))&gt;90,0,$F$4*$F$5/E1640^2*(SIN(RADIANS(G1647))*SIN(RADIANS(E1641))+COS(RADIANS(G1647))*COS(RADIANS(E1641))*COS(RADIANS(AE1631))))</f>
        <v>#DIV/0!</v>
      </c>
      <c r="AF1647" s="3" t="e">
        <f>IF(DEGREES(ACOS(SIN(RADIANS(G1647))*SIN(RADIANS(E1641))+COS(RADIANS(G1647))*COS(RADIANS(E1641))*COS(RADIANS(AF1631))))&gt;90,0,$F$4*$F$5/E1640^2*(SIN(RADIANS(G1647))*SIN(RADIANS(E1641))+COS(RADIANS(G1647))*COS(RADIANS(E1641))*COS(RADIANS(AF1631))))</f>
        <v>#DIV/0!</v>
      </c>
      <c r="AG1647" s="3" t="e">
        <f>IF(DEGREES(ACOS(SIN(RADIANS(G1647))*SIN(RADIANS(E1641))+COS(RADIANS(G1647))*COS(RADIANS(E1641))*COS(RADIANS(AG1631))))&gt;90,0,$F$4*$F$5/E1640^2*(SIN(RADIANS(G1647))*SIN(RADIANS(E1641))+COS(RADIANS(G1647))*COS(RADIANS(E1641))*COS(RADIANS(AG1631))))</f>
        <v>#DIV/0!</v>
      </c>
      <c r="AH1647" s="3" t="e">
        <f>IF(DEGREES(ACOS(SIN(RADIANS(G1647))*SIN(RADIANS(E1641))+COS(RADIANS(G1647))*COS(RADIANS(E1641))*COS(RADIANS(AH1631))))&gt;90,0,$F$4*$F$5/E1640^2*(SIN(RADIANS(G1647))*SIN(RADIANS(E1641))+COS(RADIANS(G1647))*COS(RADIANS(E1641))*COS(RADIANS(AH1631))))</f>
        <v>#DIV/0!</v>
      </c>
      <c r="AI1647" s="3" t="e">
        <f>IF(DEGREES(ACOS(SIN(RADIANS(G1647))*SIN(RADIANS(E1641))+COS(RADIANS(G1647))*COS(RADIANS(E1641))*COS(RADIANS(AI1631))))&gt;90,0,$F$4*$F$5/E1640^2*(SIN(RADIANS(G1647))*SIN(RADIANS(E1641))+COS(RADIANS(G1647))*COS(RADIANS(E1641))*COS(RADIANS(AI1631))))</f>
        <v>#DIV/0!</v>
      </c>
      <c r="AJ1647" s="3" t="e">
        <f>IF(DEGREES(ACOS(SIN(RADIANS(G1647))*SIN(RADIANS(E1641))+COS(RADIANS(G1647))*COS(RADIANS(E1641))*COS(RADIANS(AJ1631))))&gt;90,0,$F$4*$F$5/E1640^2*(SIN(RADIANS(G1647))*SIN(RADIANS(E1641))+COS(RADIANS(G1647))*COS(RADIANS(E1641))*COS(RADIANS(AJ1631))))</f>
        <v>#DIV/0!</v>
      </c>
      <c r="AK1647" s="3">
        <f>IF(DEGREES(ACOS(SIN(RADIANS(G1647))*SIN(RADIANS(E1641))+COS(RADIANS(G1647))*COS(RADIANS(E1641))*COS(RADIANS(AK1631))))&gt;90,0,$F$4*$F$5/E1640^2*(SIN(RADIANS(G1647))*SIN(RADIANS(E1641))+COS(RADIANS(G1647))*COS(RADIANS(E1641))*COS(RADIANS(AK1631))))</f>
        <v>0</v>
      </c>
      <c r="AL1647" s="3">
        <f>IF(DEGREES(ACOS(SIN(RADIANS(G1647))*SIN(RADIANS(E1641))+COS(RADIANS(G1647))*COS(RADIANS(E1641))*COS(RADIANS(AL1631))))&gt;90,0,$F$4*$F$5/E1640^2*(SIN(RADIANS(G1647))*SIN(RADIANS(E1641))+COS(RADIANS(G1647))*COS(RADIANS(E1641))*COS(RADIANS(AL1631))))</f>
        <v>0</v>
      </c>
      <c r="AM1647" s="3">
        <f>IF(DEGREES(ACOS(SIN(RADIANS(G1647))*SIN(RADIANS(E1641))+COS(RADIANS(G1647))*COS(RADIANS(E1641))*COS(RADIANS(AM1631))))&gt;90,0,$F$4*$F$5/E1640^2*(SIN(RADIANS(G1647))*SIN(RADIANS(E1641))+COS(RADIANS(G1647))*COS(RADIANS(E1641))*COS(RADIANS(AM1631))))</f>
        <v>0</v>
      </c>
      <c r="AN1647" s="3">
        <f>IF(DEGREES(ACOS(SIN(RADIANS(G1647))*SIN(RADIANS(E1641))+COS(RADIANS(G1647))*COS(RADIANS(E1641))*COS(RADIANS(AN1631))))&gt;90,0,$F$4*$F$5/E1640^2*(SIN(RADIANS(G1647))*SIN(RADIANS(E1641))+COS(RADIANS(G1647))*COS(RADIANS(E1641))*COS(RADIANS(AN1631))))</f>
        <v>0</v>
      </c>
      <c r="AO1647" s="3">
        <f>IF(DEGREES(ACOS(SIN(RADIANS(G1647))*SIN(RADIANS(E1641))+COS(RADIANS(G1647))*COS(RADIANS(E1641))*COS(RADIANS(AO1631))))&gt;90,0,$F$4*$F$5/E1640^2*(SIN(RADIANS(G1647))*SIN(RADIANS(E1641))+COS(RADIANS(G1647))*COS(RADIANS(E1641))*COS(RADIANS(AO1631))))</f>
        <v>0</v>
      </c>
      <c r="AP1647" s="3">
        <f>IF(DEGREES(ACOS(SIN(RADIANS(G1647))*SIN(RADIANS(E1641))+COS(RADIANS(G1647))*COS(RADIANS(E1641))*COS(RADIANS(AP1631))))&gt;90,0,$F$4*$F$5/E1640^2*(SIN(RADIANS(G1647))*SIN(RADIANS(E1641))+COS(RADIANS(G1647))*COS(RADIANS(E1641))*COS(RADIANS(AP1631))))</f>
        <v>0</v>
      </c>
      <c r="AQ1647" s="3">
        <f>IF(DEGREES(ACOS(SIN(RADIANS(G1647))*SIN(RADIANS(E1641))+COS(RADIANS(G1647))*COS(RADIANS(E1641))*COS(RADIANS(AQ1631))))&gt;90,0,$F$4*$F$5/E1640^2*(SIN(RADIANS(G1647))*SIN(RADIANS(E1641))+COS(RADIANS(G1647))*COS(RADIANS(E1641))*COS(RADIANS(AQ1631))))</f>
        <v>0</v>
      </c>
      <c r="AR1647" s="3">
        <f>IF(DEGREES(ACOS(SIN(RADIANS(G1647))*SIN(RADIANS(E1641))+COS(RADIANS(G1647))*COS(RADIANS(E1641))*COS(RADIANS(AR1631))))&gt;90,0,$F$4*$F$5/E1640^2*(SIN(RADIANS(G1647))*SIN(RADIANS(E1641))+COS(RADIANS(G1647))*COS(RADIANS(E1641))*COS(RADIANS(AR1631))))</f>
        <v>0</v>
      </c>
    </row>
    <row r="1648" spans="2:44" ht="15.75" customHeight="1" x14ac:dyDescent="0.2">
      <c r="G1648" s="3">
        <v>-60</v>
      </c>
      <c r="I1648" s="3">
        <f>IF(DEGREES(ACOS(SIN(RADIANS(G1648))*SIN(RADIANS(E1641))+COS(RADIANS(G1648))*COS(RADIANS(E1641))*COS(RADIANS(I1631))))&gt;90,0,$F$4*$F$5/E1640^2*(SIN(RADIANS(G1648))*SIN(RADIANS(E1641))+COS(RADIANS(G1648))*COS(RADIANS(E1641))*COS(RADIANS(I1631))))</f>
        <v>0</v>
      </c>
      <c r="J1648" s="3">
        <f>IF(DEGREES(ACOS(SIN(RADIANS(G1648))*SIN(RADIANS(E1641))+COS(RADIANS(G1648))*COS(RADIANS(E1641))*COS(RADIANS(J1631))))&gt;90,0,$F$4*$F$5/E1640^2*(SIN(RADIANS(G1648))*SIN(RADIANS(E1641))+COS(RADIANS(G1648))*COS(RADIANS(E1641))*COS(RADIANS(J1631))))</f>
        <v>0</v>
      </c>
      <c r="K1648" s="3">
        <f>IF(DEGREES(ACOS(SIN(RADIANS(G1648))*SIN(RADIANS(E1641))+COS(RADIANS(G1648))*COS(RADIANS(E1641))*COS(RADIANS(K1631))))&gt;90,0,$F$4*$F$5/E1640^2*(SIN(RADIANS(G1648))*SIN(RADIANS(E1641))+COS(RADIANS(G1648))*COS(RADIANS(E1641))*COS(RADIANS(K1631))))</f>
        <v>0</v>
      </c>
      <c r="L1648" s="3">
        <f>IF(DEGREES(ACOS(SIN(RADIANS(G1648))*SIN(RADIANS(E1641))+COS(RADIANS(G1648))*COS(RADIANS(E1641))*COS(RADIANS(L1631))))&gt;90,0,$F$4*$F$5/E1640^2*(SIN(RADIANS(G1648))*SIN(RADIANS(E1641))+COS(RADIANS(G1648))*COS(RADIANS(E1641))*COS(RADIANS(L1631))))</f>
        <v>0</v>
      </c>
      <c r="M1648" s="3">
        <f>IF(DEGREES(ACOS(SIN(RADIANS(G1648))*SIN(RADIANS(E1641))+COS(RADIANS(G1648))*COS(RADIANS(E1641))*COS(RADIANS(M1631))))&gt;90,0,$F$4*$F$5/E1640^2*(SIN(RADIANS(G1648))*SIN(RADIANS(E1641))+COS(RADIANS(G1648))*COS(RADIANS(E1641))*COS(RADIANS(M1631))))</f>
        <v>0</v>
      </c>
      <c r="N1648" s="3">
        <f>IF(DEGREES(ACOS(SIN(RADIANS(G1648))*SIN(RADIANS(E1641))+COS(RADIANS(G1648))*COS(RADIANS(E1641))*COS(RADIANS(N1631))))&gt;90,0,$F$4*$F$5/E1640^2*(SIN(RADIANS(G1648))*SIN(RADIANS(E1641))+COS(RADIANS(G1648))*COS(RADIANS(E1641))*COS(RADIANS(N1631))))</f>
        <v>0</v>
      </c>
      <c r="O1648" s="3">
        <f>IF(DEGREES(ACOS(SIN(RADIANS(G1648))*SIN(RADIANS(E1641))+COS(RADIANS(G1648))*COS(RADIANS(E1641))*COS(RADIANS(O1631))))&gt;90,0,$F$4*$F$5/E1640^2*(SIN(RADIANS(G1648))*SIN(RADIANS(E1641))+COS(RADIANS(G1648))*COS(RADIANS(E1641))*COS(RADIANS(O1631))))</f>
        <v>0</v>
      </c>
      <c r="P1648" s="3">
        <f>IF(DEGREES(ACOS(SIN(RADIANS(G1648))*SIN(RADIANS(E1641))+COS(RADIANS(G1648))*COS(RADIANS(E1641))*COS(RADIANS(P1631))))&gt;90,0,$F$4*$F$5/E1640^2*(SIN(RADIANS(G1648))*SIN(RADIANS(E1641))+COS(RADIANS(G1648))*COS(RADIANS(E1641))*COS(RADIANS(P1631))))</f>
        <v>0</v>
      </c>
      <c r="Q1648" s="3">
        <f>IF(DEGREES(ACOS(SIN(RADIANS(G1648))*SIN(RADIANS(E1641))+COS(RADIANS(G1648))*COS(RADIANS(E1641))*COS(RADIANS(Q1631))))&gt;90,0,$F$4*$F$5/E1640^2*(SIN(RADIANS(G1648))*SIN(RADIANS(E1641))+COS(RADIANS(G1648))*COS(RADIANS(E1641))*COS(RADIANS(Q1631))))</f>
        <v>0</v>
      </c>
      <c r="R1648" s="3" t="e">
        <f>IF(DEGREES(ACOS(SIN(RADIANS(G1648))*SIN(RADIANS(E1641))+COS(RADIANS(G1648))*COS(RADIANS(E1641))*COS(RADIANS(R1631))))&gt;90,0,$F$4*$F$5/E1640^2*(SIN(RADIANS(G1648))*SIN(RADIANS(E1641))+COS(RADIANS(G1648))*COS(RADIANS(E1641))*COS(RADIANS(R1631))))</f>
        <v>#DIV/0!</v>
      </c>
      <c r="S1648" s="3" t="e">
        <f>IF(DEGREES(ACOS(SIN(RADIANS(G1648))*SIN(RADIANS(E1641))+COS(RADIANS(G1648))*COS(RADIANS(E1641))*COS(RADIANS(S1631))))&gt;90,0,$F$4*$F$5/E1640^2*(SIN(RADIANS(G1648))*SIN(RADIANS(E1641))+COS(RADIANS(G1648))*COS(RADIANS(E1641))*COS(RADIANS(S1631))))</f>
        <v>#DIV/0!</v>
      </c>
      <c r="T1648" s="3" t="e">
        <f>IF(DEGREES(ACOS(SIN(RADIANS(G1648))*SIN(RADIANS(E1641))+COS(RADIANS(G1648))*COS(RADIANS(E1641))*COS(RADIANS(T1631))))&gt;90,0,$F$4*$F$5/E1640^2*(SIN(RADIANS(G1648))*SIN(RADIANS(E1641))+COS(RADIANS(G1648))*COS(RADIANS(E1641))*COS(RADIANS(T1631))))</f>
        <v>#DIV/0!</v>
      </c>
      <c r="U1648" s="3" t="e">
        <f>IF(DEGREES(ACOS(SIN(RADIANS(G1648))*SIN(RADIANS(E1641))+COS(RADIANS(G1648))*COS(RADIANS(E1641))*COS(RADIANS(U1631))))&gt;90,0,$F$4*$F$5/E1640^2*(SIN(RADIANS(G1648))*SIN(RADIANS(E1641))+COS(RADIANS(G1648))*COS(RADIANS(E1641))*COS(RADIANS(U1631))))</f>
        <v>#DIV/0!</v>
      </c>
      <c r="V1648" s="3" t="e">
        <f>IF(DEGREES(ACOS(SIN(RADIANS(G1648))*SIN(RADIANS(E1641))+COS(RADIANS(G1648))*COS(RADIANS(E1641))*COS(RADIANS(V1631))))&gt;90,0,$F$4*$F$5/E1640^2*(SIN(RADIANS(G1648))*SIN(RADIANS(E1641))+COS(RADIANS(G1648))*COS(RADIANS(E1641))*COS(RADIANS(V1631))))</f>
        <v>#DIV/0!</v>
      </c>
      <c r="W1648" s="3" t="e">
        <f>IF(DEGREES(ACOS(SIN(RADIANS(G1648))*SIN(RADIANS(E1641))+COS(RADIANS(G1648))*COS(RADIANS(E1641))*COS(RADIANS(W1631))))&gt;90,0,$F$4*$F$5/E1640^2*(SIN(RADIANS(G1648))*SIN(RADIANS(E1641))+COS(RADIANS(G1648))*COS(RADIANS(E1641))*COS(RADIANS(W1631))))</f>
        <v>#DIV/0!</v>
      </c>
      <c r="X1648" s="3" t="e">
        <f>IF(DEGREES(ACOS(SIN(RADIANS(G1648))*SIN(RADIANS(E1641))+COS(RADIANS(G1648))*COS(RADIANS(E1641))*COS(RADIANS(X1631))))&gt;90,0,$F$4*$F$5/E1640^2*(SIN(RADIANS(G1648))*SIN(RADIANS(E1641))+COS(RADIANS(G1648))*COS(RADIANS(E1641))*COS(RADIANS(X1631))))</f>
        <v>#DIV/0!</v>
      </c>
      <c r="Y1648" s="3" t="e">
        <f>IF(DEGREES(ACOS(SIN(RADIANS(G1648))*SIN(RADIANS(E1641))+COS(RADIANS(G1648))*COS(RADIANS(E1641))*COS(RADIANS(Y1631))))&gt;90,0,$F$4*$F$5/E1640^2*(SIN(RADIANS(G1648))*SIN(RADIANS(E1641))+COS(RADIANS(G1648))*COS(RADIANS(E1641))*COS(RADIANS(Y1631))))</f>
        <v>#DIV/0!</v>
      </c>
      <c r="Z1648" s="3" t="e">
        <f>IF(DEGREES(ACOS(SIN(RADIANS(G1648))*SIN(RADIANS(E1641))+COS(RADIANS(G1648))*COS(RADIANS(E1641))*COS(RADIANS(Z1631))))&gt;90,0,$F$4*$F$5/E1640^2*(SIN(RADIANS(G1648))*SIN(RADIANS(E1641))+COS(RADIANS(G1648))*COS(RADIANS(E1641))*COS(RADIANS(Z1631))))</f>
        <v>#DIV/0!</v>
      </c>
      <c r="AA1648" s="3" t="e">
        <f>IF(DEGREES(ACOS(SIN(RADIANS(G1648))*SIN(RADIANS(E1641))+COS(RADIANS(G1648))*COS(RADIANS(E1641))*COS(RADIANS(AA1631))))&gt;90,0,$F$4*$F$5/E1640^2*(SIN(RADIANS(G1648))*SIN(RADIANS(E1641))+COS(RADIANS(G1648))*COS(RADIANS(E1641))*COS(RADIANS(AA1631))))</f>
        <v>#DIV/0!</v>
      </c>
      <c r="AB1648" s="3" t="e">
        <f>IF(DEGREES(ACOS(SIN(RADIANS(G1648))*SIN(RADIANS(E1641))+COS(RADIANS(G1648))*COS(RADIANS(E1641))*COS(RADIANS(AB1631))))&gt;90,0,$F$4*$F$5/E1640^2*(SIN(RADIANS(G1648))*SIN(RADIANS(E1641))+COS(RADIANS(G1648))*COS(RADIANS(E1641))*COS(RADIANS(AB1631))))</f>
        <v>#DIV/0!</v>
      </c>
      <c r="AC1648" s="3" t="e">
        <f>IF(DEGREES(ACOS(SIN(RADIANS(G1648))*SIN(RADIANS(E1641))+COS(RADIANS(G1648))*COS(RADIANS(E1641))*COS(RADIANS(AC1631))))&gt;90,0,$F$4*$F$5/E1640^2*(SIN(RADIANS(G1648))*SIN(RADIANS(E1641))+COS(RADIANS(G1648))*COS(RADIANS(E1641))*COS(RADIANS(AC1631))))</f>
        <v>#DIV/0!</v>
      </c>
      <c r="AD1648" s="3" t="e">
        <f>IF(DEGREES(ACOS(SIN(RADIANS(G1648))*SIN(RADIANS(E1641))+COS(RADIANS(G1648))*COS(RADIANS(E1641))*COS(RADIANS(AD1631))))&gt;90,0,$F$4*$F$5/E1640^2*(SIN(RADIANS(G1648))*SIN(RADIANS(E1641))+COS(RADIANS(G1648))*COS(RADIANS(E1641))*COS(RADIANS(AD1631))))</f>
        <v>#DIV/0!</v>
      </c>
      <c r="AE1648" s="3" t="e">
        <f>IF(DEGREES(ACOS(SIN(RADIANS(G1648))*SIN(RADIANS(E1641))+COS(RADIANS(G1648))*COS(RADIANS(E1641))*COS(RADIANS(AE1631))))&gt;90,0,$F$4*$F$5/E1640^2*(SIN(RADIANS(G1648))*SIN(RADIANS(E1641))+COS(RADIANS(G1648))*COS(RADIANS(E1641))*COS(RADIANS(AE1631))))</f>
        <v>#DIV/0!</v>
      </c>
      <c r="AF1648" s="3" t="e">
        <f>IF(DEGREES(ACOS(SIN(RADIANS(G1648))*SIN(RADIANS(E1641))+COS(RADIANS(G1648))*COS(RADIANS(E1641))*COS(RADIANS(AF1631))))&gt;90,0,$F$4*$F$5/E1640^2*(SIN(RADIANS(G1648))*SIN(RADIANS(E1641))+COS(RADIANS(G1648))*COS(RADIANS(E1641))*COS(RADIANS(AF1631))))</f>
        <v>#DIV/0!</v>
      </c>
      <c r="AG1648" s="3" t="e">
        <f>IF(DEGREES(ACOS(SIN(RADIANS(G1648))*SIN(RADIANS(E1641))+COS(RADIANS(G1648))*COS(RADIANS(E1641))*COS(RADIANS(AG1631))))&gt;90,0,$F$4*$F$5/E1640^2*(SIN(RADIANS(G1648))*SIN(RADIANS(E1641))+COS(RADIANS(G1648))*COS(RADIANS(E1641))*COS(RADIANS(AG1631))))</f>
        <v>#DIV/0!</v>
      </c>
      <c r="AH1648" s="3" t="e">
        <f>IF(DEGREES(ACOS(SIN(RADIANS(G1648))*SIN(RADIANS(E1641))+COS(RADIANS(G1648))*COS(RADIANS(E1641))*COS(RADIANS(AH1631))))&gt;90,0,$F$4*$F$5/E1640^2*(SIN(RADIANS(G1648))*SIN(RADIANS(E1641))+COS(RADIANS(G1648))*COS(RADIANS(E1641))*COS(RADIANS(AH1631))))</f>
        <v>#DIV/0!</v>
      </c>
      <c r="AI1648" s="3" t="e">
        <f>IF(DEGREES(ACOS(SIN(RADIANS(G1648))*SIN(RADIANS(E1641))+COS(RADIANS(G1648))*COS(RADIANS(E1641))*COS(RADIANS(AI1631))))&gt;90,0,$F$4*$F$5/E1640^2*(SIN(RADIANS(G1648))*SIN(RADIANS(E1641))+COS(RADIANS(G1648))*COS(RADIANS(E1641))*COS(RADIANS(AI1631))))</f>
        <v>#DIV/0!</v>
      </c>
      <c r="AJ1648" s="3" t="e">
        <f>IF(DEGREES(ACOS(SIN(RADIANS(G1648))*SIN(RADIANS(E1641))+COS(RADIANS(G1648))*COS(RADIANS(E1641))*COS(RADIANS(AJ1631))))&gt;90,0,$F$4*$F$5/E1640^2*(SIN(RADIANS(G1648))*SIN(RADIANS(E1641))+COS(RADIANS(G1648))*COS(RADIANS(E1641))*COS(RADIANS(AJ1631))))</f>
        <v>#DIV/0!</v>
      </c>
      <c r="AK1648" s="3">
        <f>IF(DEGREES(ACOS(SIN(RADIANS(G1648))*SIN(RADIANS(E1641))+COS(RADIANS(G1648))*COS(RADIANS(E1641))*COS(RADIANS(AK1631))))&gt;90,0,$F$4*$F$5/E1640^2*(SIN(RADIANS(G1648))*SIN(RADIANS(E1641))+COS(RADIANS(G1648))*COS(RADIANS(E1641))*COS(RADIANS(AK1631))))</f>
        <v>0</v>
      </c>
      <c r="AL1648" s="3">
        <f>IF(DEGREES(ACOS(SIN(RADIANS(G1648))*SIN(RADIANS(E1641))+COS(RADIANS(G1648))*COS(RADIANS(E1641))*COS(RADIANS(AL1631))))&gt;90,0,$F$4*$F$5/E1640^2*(SIN(RADIANS(G1648))*SIN(RADIANS(E1641))+COS(RADIANS(G1648))*COS(RADIANS(E1641))*COS(RADIANS(AL1631))))</f>
        <v>0</v>
      </c>
      <c r="AM1648" s="3">
        <f>IF(DEGREES(ACOS(SIN(RADIANS(G1648))*SIN(RADIANS(E1641))+COS(RADIANS(G1648))*COS(RADIANS(E1641))*COS(RADIANS(AM1631))))&gt;90,0,$F$4*$F$5/E1640^2*(SIN(RADIANS(G1648))*SIN(RADIANS(E1641))+COS(RADIANS(G1648))*COS(RADIANS(E1641))*COS(RADIANS(AM1631))))</f>
        <v>0</v>
      </c>
      <c r="AN1648" s="3">
        <f>IF(DEGREES(ACOS(SIN(RADIANS(G1648))*SIN(RADIANS(E1641))+COS(RADIANS(G1648))*COS(RADIANS(E1641))*COS(RADIANS(AN1631))))&gt;90,0,$F$4*$F$5/E1640^2*(SIN(RADIANS(G1648))*SIN(RADIANS(E1641))+COS(RADIANS(G1648))*COS(RADIANS(E1641))*COS(RADIANS(AN1631))))</f>
        <v>0</v>
      </c>
      <c r="AO1648" s="3">
        <f>IF(DEGREES(ACOS(SIN(RADIANS(G1648))*SIN(RADIANS(E1641))+COS(RADIANS(G1648))*COS(RADIANS(E1641))*COS(RADIANS(AO1631))))&gt;90,0,$F$4*$F$5/E1640^2*(SIN(RADIANS(G1648))*SIN(RADIANS(E1641))+COS(RADIANS(G1648))*COS(RADIANS(E1641))*COS(RADIANS(AO1631))))</f>
        <v>0</v>
      </c>
      <c r="AP1648" s="3">
        <f>IF(DEGREES(ACOS(SIN(RADIANS(G1648))*SIN(RADIANS(E1641))+COS(RADIANS(G1648))*COS(RADIANS(E1641))*COS(RADIANS(AP1631))))&gt;90,0,$F$4*$F$5/E1640^2*(SIN(RADIANS(G1648))*SIN(RADIANS(E1641))+COS(RADIANS(G1648))*COS(RADIANS(E1641))*COS(RADIANS(AP1631))))</f>
        <v>0</v>
      </c>
      <c r="AQ1648" s="3">
        <f>IF(DEGREES(ACOS(SIN(RADIANS(G1648))*SIN(RADIANS(E1641))+COS(RADIANS(G1648))*COS(RADIANS(E1641))*COS(RADIANS(AQ1631))))&gt;90,0,$F$4*$F$5/E1640^2*(SIN(RADIANS(G1648))*SIN(RADIANS(E1641))+COS(RADIANS(G1648))*COS(RADIANS(E1641))*COS(RADIANS(AQ1631))))</f>
        <v>0</v>
      </c>
      <c r="AR1648" s="3">
        <f>IF(DEGREES(ACOS(SIN(RADIANS(G1648))*SIN(RADIANS(E1641))+COS(RADIANS(G1648))*COS(RADIANS(E1641))*COS(RADIANS(AR1631))))&gt;90,0,$F$4*$F$5/E1640^2*(SIN(RADIANS(G1648))*SIN(RADIANS(E1641))+COS(RADIANS(G1648))*COS(RADIANS(E1641))*COS(RADIANS(AR1631))))</f>
        <v>0</v>
      </c>
    </row>
    <row r="1649" spans="2:44" ht="15.75" customHeight="1" x14ac:dyDescent="0.2">
      <c r="G1649" s="3">
        <v>-70</v>
      </c>
      <c r="I1649" s="3">
        <f>IF(DEGREES(ACOS(SIN(RADIANS(G1649))*SIN(RADIANS(E1641))+COS(RADIANS(G1649))*COS(RADIANS(E1641))*COS(RADIANS(I1631))))&gt;90,0,$F$4*$F$5/E1640^2*(SIN(RADIANS(G1649))*SIN(RADIANS(E1641))+COS(RADIANS(G1649))*COS(RADIANS(E1641))*COS(RADIANS(I1631))))</f>
        <v>0</v>
      </c>
      <c r="J1649" s="3">
        <f>IF(DEGREES(ACOS(SIN(RADIANS(G1649))*SIN(RADIANS(E1641))+COS(RADIANS(G1649))*COS(RADIANS(E1641))*COS(RADIANS(J1631))))&gt;90,0,$F$4*$F$5/E1640^2*(SIN(RADIANS(G1649))*SIN(RADIANS(E1641))+COS(RADIANS(G1649))*COS(RADIANS(E1641))*COS(RADIANS(J1631))))</f>
        <v>0</v>
      </c>
      <c r="K1649" s="3">
        <f>IF(DEGREES(ACOS(SIN(RADIANS(G1649))*SIN(RADIANS(E1641))+COS(RADIANS(G1649))*COS(RADIANS(E1641))*COS(RADIANS(K1631))))&gt;90,0,$F$4*$F$5/E1640^2*(SIN(RADIANS(G1649))*SIN(RADIANS(E1641))+COS(RADIANS(G1649))*COS(RADIANS(E1641))*COS(RADIANS(K1631))))</f>
        <v>0</v>
      </c>
      <c r="L1649" s="3">
        <f>IF(DEGREES(ACOS(SIN(RADIANS(G1649))*SIN(RADIANS(E1641))+COS(RADIANS(G1649))*COS(RADIANS(E1641))*COS(RADIANS(L1631))))&gt;90,0,$F$4*$F$5/E1640^2*(SIN(RADIANS(G1649))*SIN(RADIANS(E1641))+COS(RADIANS(G1649))*COS(RADIANS(E1641))*COS(RADIANS(L1631))))</f>
        <v>0</v>
      </c>
      <c r="M1649" s="3">
        <f>IF(DEGREES(ACOS(SIN(RADIANS(G1649))*SIN(RADIANS(E1641))+COS(RADIANS(G1649))*COS(RADIANS(E1641))*COS(RADIANS(M1631))))&gt;90,0,$F$4*$F$5/E1640^2*(SIN(RADIANS(G1649))*SIN(RADIANS(E1641))+COS(RADIANS(G1649))*COS(RADIANS(E1641))*COS(RADIANS(M1631))))</f>
        <v>0</v>
      </c>
      <c r="N1649" s="3">
        <f>IF(DEGREES(ACOS(SIN(RADIANS(G1649))*SIN(RADIANS(E1641))+COS(RADIANS(G1649))*COS(RADIANS(E1641))*COS(RADIANS(N1631))))&gt;90,0,$F$4*$F$5/E1640^2*(SIN(RADIANS(G1649))*SIN(RADIANS(E1641))+COS(RADIANS(G1649))*COS(RADIANS(E1641))*COS(RADIANS(N1631))))</f>
        <v>0</v>
      </c>
      <c r="O1649" s="3">
        <f>IF(DEGREES(ACOS(SIN(RADIANS(G1649))*SIN(RADIANS(E1641))+COS(RADIANS(G1649))*COS(RADIANS(E1641))*COS(RADIANS(O1631))))&gt;90,0,$F$4*$F$5/E1640^2*(SIN(RADIANS(G1649))*SIN(RADIANS(E1641))+COS(RADIANS(G1649))*COS(RADIANS(E1641))*COS(RADIANS(O1631))))</f>
        <v>0</v>
      </c>
      <c r="P1649" s="3">
        <f>IF(DEGREES(ACOS(SIN(RADIANS(G1649))*SIN(RADIANS(E1641))+COS(RADIANS(G1649))*COS(RADIANS(E1641))*COS(RADIANS(P1631))))&gt;90,0,$F$4*$F$5/E1640^2*(SIN(RADIANS(G1649))*SIN(RADIANS(E1641))+COS(RADIANS(G1649))*COS(RADIANS(E1641))*COS(RADIANS(P1631))))</f>
        <v>0</v>
      </c>
      <c r="Q1649" s="3">
        <f>IF(DEGREES(ACOS(SIN(RADIANS(G1649))*SIN(RADIANS(E1641))+COS(RADIANS(G1649))*COS(RADIANS(E1641))*COS(RADIANS(Q1631))))&gt;90,0,$F$4*$F$5/E1640^2*(SIN(RADIANS(G1649))*SIN(RADIANS(E1641))+COS(RADIANS(G1649))*COS(RADIANS(E1641))*COS(RADIANS(Q1631))))</f>
        <v>0</v>
      </c>
      <c r="R1649" s="3" t="e">
        <f>IF(DEGREES(ACOS(SIN(RADIANS(G1649))*SIN(RADIANS(E1641))+COS(RADIANS(G1649))*COS(RADIANS(E1641))*COS(RADIANS(R1631))))&gt;90,0,$F$4*$F$5/E1640^2*(SIN(RADIANS(G1649))*SIN(RADIANS(E1641))+COS(RADIANS(G1649))*COS(RADIANS(E1641))*COS(RADIANS(R1631))))</f>
        <v>#DIV/0!</v>
      </c>
      <c r="S1649" s="3" t="e">
        <f>IF(DEGREES(ACOS(SIN(RADIANS(G1649))*SIN(RADIANS(E1641))+COS(RADIANS(G1649))*COS(RADIANS(E1641))*COS(RADIANS(S1631))))&gt;90,0,$F$4*$F$5/E1640^2*(SIN(RADIANS(G1649))*SIN(RADIANS(E1641))+COS(RADIANS(G1649))*COS(RADIANS(E1641))*COS(RADIANS(S1631))))</f>
        <v>#DIV/0!</v>
      </c>
      <c r="T1649" s="3" t="e">
        <f>IF(DEGREES(ACOS(SIN(RADIANS(G1649))*SIN(RADIANS(E1641))+COS(RADIANS(G1649))*COS(RADIANS(E1641))*COS(RADIANS(T1631))))&gt;90,0,$F$4*$F$5/E1640^2*(SIN(RADIANS(G1649))*SIN(RADIANS(E1641))+COS(RADIANS(G1649))*COS(RADIANS(E1641))*COS(RADIANS(T1631))))</f>
        <v>#DIV/0!</v>
      </c>
      <c r="U1649" s="3" t="e">
        <f>IF(DEGREES(ACOS(SIN(RADIANS(G1649))*SIN(RADIANS(E1641))+COS(RADIANS(G1649))*COS(RADIANS(E1641))*COS(RADIANS(U1631))))&gt;90,0,$F$4*$F$5/E1640^2*(SIN(RADIANS(G1649))*SIN(RADIANS(E1641))+COS(RADIANS(G1649))*COS(RADIANS(E1641))*COS(RADIANS(U1631))))</f>
        <v>#DIV/0!</v>
      </c>
      <c r="V1649" s="3" t="e">
        <f>IF(DEGREES(ACOS(SIN(RADIANS(G1649))*SIN(RADIANS(E1641))+COS(RADIANS(G1649))*COS(RADIANS(E1641))*COS(RADIANS(V1631))))&gt;90,0,$F$4*$F$5/E1640^2*(SIN(RADIANS(G1649))*SIN(RADIANS(E1641))+COS(RADIANS(G1649))*COS(RADIANS(E1641))*COS(RADIANS(V1631))))</f>
        <v>#DIV/0!</v>
      </c>
      <c r="W1649" s="3" t="e">
        <f>IF(DEGREES(ACOS(SIN(RADIANS(G1649))*SIN(RADIANS(E1641))+COS(RADIANS(G1649))*COS(RADIANS(E1641))*COS(RADIANS(W1631))))&gt;90,0,$F$4*$F$5/E1640^2*(SIN(RADIANS(G1649))*SIN(RADIANS(E1641))+COS(RADIANS(G1649))*COS(RADIANS(E1641))*COS(RADIANS(W1631))))</f>
        <v>#DIV/0!</v>
      </c>
      <c r="X1649" s="3" t="e">
        <f>IF(DEGREES(ACOS(SIN(RADIANS(G1649))*SIN(RADIANS(E1641))+COS(RADIANS(G1649))*COS(RADIANS(E1641))*COS(RADIANS(X1631))))&gt;90,0,$F$4*$F$5/E1640^2*(SIN(RADIANS(G1649))*SIN(RADIANS(E1641))+COS(RADIANS(G1649))*COS(RADIANS(E1641))*COS(RADIANS(X1631))))</f>
        <v>#DIV/0!</v>
      </c>
      <c r="Y1649" s="3" t="e">
        <f>IF(DEGREES(ACOS(SIN(RADIANS(G1649))*SIN(RADIANS(E1641))+COS(RADIANS(G1649))*COS(RADIANS(E1641))*COS(RADIANS(Y1631))))&gt;90,0,$F$4*$F$5/E1640^2*(SIN(RADIANS(G1649))*SIN(RADIANS(E1641))+COS(RADIANS(G1649))*COS(RADIANS(E1641))*COS(RADIANS(Y1631))))</f>
        <v>#DIV/0!</v>
      </c>
      <c r="Z1649" s="3" t="e">
        <f>IF(DEGREES(ACOS(SIN(RADIANS(G1649))*SIN(RADIANS(E1641))+COS(RADIANS(G1649))*COS(RADIANS(E1641))*COS(RADIANS(Z1631))))&gt;90,0,$F$4*$F$5/E1640^2*(SIN(RADIANS(G1649))*SIN(RADIANS(E1641))+COS(RADIANS(G1649))*COS(RADIANS(E1641))*COS(RADIANS(Z1631))))</f>
        <v>#DIV/0!</v>
      </c>
      <c r="AA1649" s="3" t="e">
        <f>IF(DEGREES(ACOS(SIN(RADIANS(G1649))*SIN(RADIANS(E1641))+COS(RADIANS(G1649))*COS(RADIANS(E1641))*COS(RADIANS(AA1631))))&gt;90,0,$F$4*$F$5/E1640^2*(SIN(RADIANS(G1649))*SIN(RADIANS(E1641))+COS(RADIANS(G1649))*COS(RADIANS(E1641))*COS(RADIANS(AA1631))))</f>
        <v>#DIV/0!</v>
      </c>
      <c r="AB1649" s="3" t="e">
        <f>IF(DEGREES(ACOS(SIN(RADIANS(G1649))*SIN(RADIANS(E1641))+COS(RADIANS(G1649))*COS(RADIANS(E1641))*COS(RADIANS(AB1631))))&gt;90,0,$F$4*$F$5/E1640^2*(SIN(RADIANS(G1649))*SIN(RADIANS(E1641))+COS(RADIANS(G1649))*COS(RADIANS(E1641))*COS(RADIANS(AB1631))))</f>
        <v>#DIV/0!</v>
      </c>
      <c r="AC1649" s="3" t="e">
        <f>IF(DEGREES(ACOS(SIN(RADIANS(G1649))*SIN(RADIANS(E1641))+COS(RADIANS(G1649))*COS(RADIANS(E1641))*COS(RADIANS(AC1631))))&gt;90,0,$F$4*$F$5/E1640^2*(SIN(RADIANS(G1649))*SIN(RADIANS(E1641))+COS(RADIANS(G1649))*COS(RADIANS(E1641))*COS(RADIANS(AC1631))))</f>
        <v>#DIV/0!</v>
      </c>
      <c r="AD1649" s="3" t="e">
        <f>IF(DEGREES(ACOS(SIN(RADIANS(G1649))*SIN(RADIANS(E1641))+COS(RADIANS(G1649))*COS(RADIANS(E1641))*COS(RADIANS(AD1631))))&gt;90,0,$F$4*$F$5/E1640^2*(SIN(RADIANS(G1649))*SIN(RADIANS(E1641))+COS(RADIANS(G1649))*COS(RADIANS(E1641))*COS(RADIANS(AD1631))))</f>
        <v>#DIV/0!</v>
      </c>
      <c r="AE1649" s="3" t="e">
        <f>IF(DEGREES(ACOS(SIN(RADIANS(G1649))*SIN(RADIANS(E1641))+COS(RADIANS(G1649))*COS(RADIANS(E1641))*COS(RADIANS(AE1631))))&gt;90,0,$F$4*$F$5/E1640^2*(SIN(RADIANS(G1649))*SIN(RADIANS(E1641))+COS(RADIANS(G1649))*COS(RADIANS(E1641))*COS(RADIANS(AE1631))))</f>
        <v>#DIV/0!</v>
      </c>
      <c r="AF1649" s="3" t="e">
        <f>IF(DEGREES(ACOS(SIN(RADIANS(G1649))*SIN(RADIANS(E1641))+COS(RADIANS(G1649))*COS(RADIANS(E1641))*COS(RADIANS(AF1631))))&gt;90,0,$F$4*$F$5/E1640^2*(SIN(RADIANS(G1649))*SIN(RADIANS(E1641))+COS(RADIANS(G1649))*COS(RADIANS(E1641))*COS(RADIANS(AF1631))))</f>
        <v>#DIV/0!</v>
      </c>
      <c r="AG1649" s="3" t="e">
        <f>IF(DEGREES(ACOS(SIN(RADIANS(G1649))*SIN(RADIANS(E1641))+COS(RADIANS(G1649))*COS(RADIANS(E1641))*COS(RADIANS(AG1631))))&gt;90,0,$F$4*$F$5/E1640^2*(SIN(RADIANS(G1649))*SIN(RADIANS(E1641))+COS(RADIANS(G1649))*COS(RADIANS(E1641))*COS(RADIANS(AG1631))))</f>
        <v>#DIV/0!</v>
      </c>
      <c r="AH1649" s="3" t="e">
        <f>IF(DEGREES(ACOS(SIN(RADIANS(G1649))*SIN(RADIANS(E1641))+COS(RADIANS(G1649))*COS(RADIANS(E1641))*COS(RADIANS(AH1631))))&gt;90,0,$F$4*$F$5/E1640^2*(SIN(RADIANS(G1649))*SIN(RADIANS(E1641))+COS(RADIANS(G1649))*COS(RADIANS(E1641))*COS(RADIANS(AH1631))))</f>
        <v>#DIV/0!</v>
      </c>
      <c r="AI1649" s="3" t="e">
        <f>IF(DEGREES(ACOS(SIN(RADIANS(G1649))*SIN(RADIANS(E1641))+COS(RADIANS(G1649))*COS(RADIANS(E1641))*COS(RADIANS(AI1631))))&gt;90,0,$F$4*$F$5/E1640^2*(SIN(RADIANS(G1649))*SIN(RADIANS(E1641))+COS(RADIANS(G1649))*COS(RADIANS(E1641))*COS(RADIANS(AI1631))))</f>
        <v>#DIV/0!</v>
      </c>
      <c r="AJ1649" s="3" t="e">
        <f>IF(DEGREES(ACOS(SIN(RADIANS(G1649))*SIN(RADIANS(E1641))+COS(RADIANS(G1649))*COS(RADIANS(E1641))*COS(RADIANS(AJ1631))))&gt;90,0,$F$4*$F$5/E1640^2*(SIN(RADIANS(G1649))*SIN(RADIANS(E1641))+COS(RADIANS(G1649))*COS(RADIANS(E1641))*COS(RADIANS(AJ1631))))</f>
        <v>#DIV/0!</v>
      </c>
      <c r="AK1649" s="3">
        <f>IF(DEGREES(ACOS(SIN(RADIANS(G1649))*SIN(RADIANS(E1641))+COS(RADIANS(G1649))*COS(RADIANS(E1641))*COS(RADIANS(AK1631))))&gt;90,0,$F$4*$F$5/E1640^2*(SIN(RADIANS(G1649))*SIN(RADIANS(E1641))+COS(RADIANS(G1649))*COS(RADIANS(E1641))*COS(RADIANS(AK1631))))</f>
        <v>0</v>
      </c>
      <c r="AL1649" s="3">
        <f>IF(DEGREES(ACOS(SIN(RADIANS(G1649))*SIN(RADIANS(E1641))+COS(RADIANS(G1649))*COS(RADIANS(E1641))*COS(RADIANS(AL1631))))&gt;90,0,$F$4*$F$5/E1640^2*(SIN(RADIANS(G1649))*SIN(RADIANS(E1641))+COS(RADIANS(G1649))*COS(RADIANS(E1641))*COS(RADIANS(AL1631))))</f>
        <v>0</v>
      </c>
      <c r="AM1649" s="3">
        <f>IF(DEGREES(ACOS(SIN(RADIANS(G1649))*SIN(RADIANS(E1641))+COS(RADIANS(G1649))*COS(RADIANS(E1641))*COS(RADIANS(AM1631))))&gt;90,0,$F$4*$F$5/E1640^2*(SIN(RADIANS(G1649))*SIN(RADIANS(E1641))+COS(RADIANS(G1649))*COS(RADIANS(E1641))*COS(RADIANS(AM1631))))</f>
        <v>0</v>
      </c>
      <c r="AN1649" s="3">
        <f>IF(DEGREES(ACOS(SIN(RADIANS(G1649))*SIN(RADIANS(E1641))+COS(RADIANS(G1649))*COS(RADIANS(E1641))*COS(RADIANS(AN1631))))&gt;90,0,$F$4*$F$5/E1640^2*(SIN(RADIANS(G1649))*SIN(RADIANS(E1641))+COS(RADIANS(G1649))*COS(RADIANS(E1641))*COS(RADIANS(AN1631))))</f>
        <v>0</v>
      </c>
      <c r="AO1649" s="3">
        <f>IF(DEGREES(ACOS(SIN(RADIANS(G1649))*SIN(RADIANS(E1641))+COS(RADIANS(G1649))*COS(RADIANS(E1641))*COS(RADIANS(AO1631))))&gt;90,0,$F$4*$F$5/E1640^2*(SIN(RADIANS(G1649))*SIN(RADIANS(E1641))+COS(RADIANS(G1649))*COS(RADIANS(E1641))*COS(RADIANS(AO1631))))</f>
        <v>0</v>
      </c>
      <c r="AP1649" s="3">
        <f>IF(DEGREES(ACOS(SIN(RADIANS(G1649))*SIN(RADIANS(E1641))+COS(RADIANS(G1649))*COS(RADIANS(E1641))*COS(RADIANS(AP1631))))&gt;90,0,$F$4*$F$5/E1640^2*(SIN(RADIANS(G1649))*SIN(RADIANS(E1641))+COS(RADIANS(G1649))*COS(RADIANS(E1641))*COS(RADIANS(AP1631))))</f>
        <v>0</v>
      </c>
      <c r="AQ1649" s="3">
        <f>IF(DEGREES(ACOS(SIN(RADIANS(G1649))*SIN(RADIANS(E1641))+COS(RADIANS(G1649))*COS(RADIANS(E1641))*COS(RADIANS(AQ1631))))&gt;90,0,$F$4*$F$5/E1640^2*(SIN(RADIANS(G1649))*SIN(RADIANS(E1641))+COS(RADIANS(G1649))*COS(RADIANS(E1641))*COS(RADIANS(AQ1631))))</f>
        <v>0</v>
      </c>
      <c r="AR1649" s="3">
        <f>IF(DEGREES(ACOS(SIN(RADIANS(G1649))*SIN(RADIANS(E1641))+COS(RADIANS(G1649))*COS(RADIANS(E1641))*COS(RADIANS(AR1631))))&gt;90,0,$F$4*$F$5/E1640^2*(SIN(RADIANS(G1649))*SIN(RADIANS(E1641))+COS(RADIANS(G1649))*COS(RADIANS(E1641))*COS(RADIANS(AR1631))))</f>
        <v>0</v>
      </c>
    </row>
    <row r="1650" spans="2:44" ht="15.75" customHeight="1" x14ac:dyDescent="0.2">
      <c r="G1650" s="3">
        <v>-80</v>
      </c>
      <c r="I1650" s="3">
        <f>IF(DEGREES(ACOS(SIN(RADIANS(G1650))*SIN(RADIANS(E1641))+COS(RADIANS(G1650))*COS(RADIANS(E1641))*COS(RADIANS(I1631))))&gt;90,0,$F$4*$F$5/E1640^2*(SIN(RADIANS(G1650))*SIN(RADIANS(E1641))+COS(RADIANS(G1650))*COS(RADIANS(E1641))*COS(RADIANS(I1631))))</f>
        <v>0</v>
      </c>
      <c r="J1650" s="3">
        <f>IF(DEGREES(ACOS(SIN(RADIANS(G1650))*SIN(RADIANS(E1641))+COS(RADIANS(G1650))*COS(RADIANS(E1641))*COS(RADIANS(J1631))))&gt;90,0,$F$4*$F$5/E1640^2*(SIN(RADIANS(G1650))*SIN(RADIANS(E1641))+COS(RADIANS(G1650))*COS(RADIANS(E1641))*COS(RADIANS(J1631))))</f>
        <v>0</v>
      </c>
      <c r="K1650" s="3">
        <f>IF(DEGREES(ACOS(SIN(RADIANS(G1650))*SIN(RADIANS(E1641))+COS(RADIANS(G1650))*COS(RADIANS(E1641))*COS(RADIANS(K1631))))&gt;90,0,$F$4*$F$5/E1640^2*(SIN(RADIANS(G1650))*SIN(RADIANS(E1641))+COS(RADIANS(G1650))*COS(RADIANS(E1641))*COS(RADIANS(K1631))))</f>
        <v>0</v>
      </c>
      <c r="L1650" s="3">
        <f>IF(DEGREES(ACOS(SIN(RADIANS(G1650))*SIN(RADIANS(E1641))+COS(RADIANS(G1650))*COS(RADIANS(E1641))*COS(RADIANS(L1631))))&gt;90,0,$F$4*$F$5/E1640^2*(SIN(RADIANS(G1650))*SIN(RADIANS(E1641))+COS(RADIANS(G1650))*COS(RADIANS(E1641))*COS(RADIANS(L1631))))</f>
        <v>0</v>
      </c>
      <c r="M1650" s="3">
        <f>IF(DEGREES(ACOS(SIN(RADIANS(G1650))*SIN(RADIANS(E1641))+COS(RADIANS(G1650))*COS(RADIANS(E1641))*COS(RADIANS(M1631))))&gt;90,0,$F$4*$F$5/E1640^2*(SIN(RADIANS(G1650))*SIN(RADIANS(E1641))+COS(RADIANS(G1650))*COS(RADIANS(E1641))*COS(RADIANS(M1631))))</f>
        <v>0</v>
      </c>
      <c r="N1650" s="3">
        <f>IF(DEGREES(ACOS(SIN(RADIANS(G1650))*SIN(RADIANS(E1641))+COS(RADIANS(G1650))*COS(RADIANS(E1641))*COS(RADIANS(N1631))))&gt;90,0,$F$4*$F$5/E1640^2*(SIN(RADIANS(G1650))*SIN(RADIANS(E1641))+COS(RADIANS(G1650))*COS(RADIANS(E1641))*COS(RADIANS(N1631))))</f>
        <v>0</v>
      </c>
      <c r="O1650" s="3">
        <f>IF(DEGREES(ACOS(SIN(RADIANS(G1650))*SIN(RADIANS(E1641))+COS(RADIANS(G1650))*COS(RADIANS(E1641))*COS(RADIANS(O1631))))&gt;90,0,$F$4*$F$5/E1640^2*(SIN(RADIANS(G1650))*SIN(RADIANS(E1641))+COS(RADIANS(G1650))*COS(RADIANS(E1641))*COS(RADIANS(O1631))))</f>
        <v>0</v>
      </c>
      <c r="P1650" s="3">
        <f>IF(DEGREES(ACOS(SIN(RADIANS(G1650))*SIN(RADIANS(E1641))+COS(RADIANS(G1650))*COS(RADIANS(E1641))*COS(RADIANS(P1631))))&gt;90,0,$F$4*$F$5/E1640^2*(SIN(RADIANS(G1650))*SIN(RADIANS(E1641))+COS(RADIANS(G1650))*COS(RADIANS(E1641))*COS(RADIANS(P1631))))</f>
        <v>0</v>
      </c>
      <c r="Q1650" s="3">
        <f>IF(DEGREES(ACOS(SIN(RADIANS(G1650))*SIN(RADIANS(E1641))+COS(RADIANS(G1650))*COS(RADIANS(E1641))*COS(RADIANS(Q1631))))&gt;90,0,$F$4*$F$5/E1640^2*(SIN(RADIANS(G1650))*SIN(RADIANS(E1641))+COS(RADIANS(G1650))*COS(RADIANS(E1641))*COS(RADIANS(Q1631))))</f>
        <v>0</v>
      </c>
      <c r="R1650" s="3" t="e">
        <f>IF(DEGREES(ACOS(SIN(RADIANS(G1650))*SIN(RADIANS(E1641))+COS(RADIANS(G1650))*COS(RADIANS(E1641))*COS(RADIANS(R1631))))&gt;90,0,$F$4*$F$5/E1640^2*(SIN(RADIANS(G1650))*SIN(RADIANS(E1641))+COS(RADIANS(G1650))*COS(RADIANS(E1641))*COS(RADIANS(R1631))))</f>
        <v>#DIV/0!</v>
      </c>
      <c r="S1650" s="3" t="e">
        <f>IF(DEGREES(ACOS(SIN(RADIANS(G1650))*SIN(RADIANS(E1641))+COS(RADIANS(G1650))*COS(RADIANS(E1641))*COS(RADIANS(S1631))))&gt;90,0,$F$4*$F$5/E1640^2*(SIN(RADIANS(G1650))*SIN(RADIANS(E1641))+COS(RADIANS(G1650))*COS(RADIANS(E1641))*COS(RADIANS(S1631))))</f>
        <v>#DIV/0!</v>
      </c>
      <c r="T1650" s="3" t="e">
        <f>IF(DEGREES(ACOS(SIN(RADIANS(G1650))*SIN(RADIANS(E1641))+COS(RADIANS(G1650))*COS(RADIANS(E1641))*COS(RADIANS(T1631))))&gt;90,0,$F$4*$F$5/E1640^2*(SIN(RADIANS(G1650))*SIN(RADIANS(E1641))+COS(RADIANS(G1650))*COS(RADIANS(E1641))*COS(RADIANS(T1631))))</f>
        <v>#DIV/0!</v>
      </c>
      <c r="U1650" s="3" t="e">
        <f>IF(DEGREES(ACOS(SIN(RADIANS(G1650))*SIN(RADIANS(E1641))+COS(RADIANS(G1650))*COS(RADIANS(E1641))*COS(RADIANS(U1631))))&gt;90,0,$F$4*$F$5/E1640^2*(SIN(RADIANS(G1650))*SIN(RADIANS(E1641))+COS(RADIANS(G1650))*COS(RADIANS(E1641))*COS(RADIANS(U1631))))</f>
        <v>#DIV/0!</v>
      </c>
      <c r="V1650" s="3" t="e">
        <f>IF(DEGREES(ACOS(SIN(RADIANS(G1650))*SIN(RADIANS(E1641))+COS(RADIANS(G1650))*COS(RADIANS(E1641))*COS(RADIANS(V1631))))&gt;90,0,$F$4*$F$5/E1640^2*(SIN(RADIANS(G1650))*SIN(RADIANS(E1641))+COS(RADIANS(G1650))*COS(RADIANS(E1641))*COS(RADIANS(V1631))))</f>
        <v>#DIV/0!</v>
      </c>
      <c r="W1650" s="3" t="e">
        <f>IF(DEGREES(ACOS(SIN(RADIANS(G1650))*SIN(RADIANS(E1641))+COS(RADIANS(G1650))*COS(RADIANS(E1641))*COS(RADIANS(W1631))))&gt;90,0,$F$4*$F$5/E1640^2*(SIN(RADIANS(G1650))*SIN(RADIANS(E1641))+COS(RADIANS(G1650))*COS(RADIANS(E1641))*COS(RADIANS(W1631))))</f>
        <v>#DIV/0!</v>
      </c>
      <c r="X1650" s="3" t="e">
        <f>IF(DEGREES(ACOS(SIN(RADIANS(G1650))*SIN(RADIANS(E1641))+COS(RADIANS(G1650))*COS(RADIANS(E1641))*COS(RADIANS(X1631))))&gt;90,0,$F$4*$F$5/E1640^2*(SIN(RADIANS(G1650))*SIN(RADIANS(E1641))+COS(RADIANS(G1650))*COS(RADIANS(E1641))*COS(RADIANS(X1631))))</f>
        <v>#DIV/0!</v>
      </c>
      <c r="Y1650" s="3" t="e">
        <f>IF(DEGREES(ACOS(SIN(RADIANS(G1650))*SIN(RADIANS(E1641))+COS(RADIANS(G1650))*COS(RADIANS(E1641))*COS(RADIANS(Y1631))))&gt;90,0,$F$4*$F$5/E1640^2*(SIN(RADIANS(G1650))*SIN(RADIANS(E1641))+COS(RADIANS(G1650))*COS(RADIANS(E1641))*COS(RADIANS(Y1631))))</f>
        <v>#DIV/0!</v>
      </c>
      <c r="Z1650" s="3" t="e">
        <f>IF(DEGREES(ACOS(SIN(RADIANS(G1650))*SIN(RADIANS(E1641))+COS(RADIANS(G1650))*COS(RADIANS(E1641))*COS(RADIANS(Z1631))))&gt;90,0,$F$4*$F$5/E1640^2*(SIN(RADIANS(G1650))*SIN(RADIANS(E1641))+COS(RADIANS(G1650))*COS(RADIANS(E1641))*COS(RADIANS(Z1631))))</f>
        <v>#DIV/0!</v>
      </c>
      <c r="AA1650" s="3" t="e">
        <f>IF(DEGREES(ACOS(SIN(RADIANS(G1650))*SIN(RADIANS(E1641))+COS(RADIANS(G1650))*COS(RADIANS(E1641))*COS(RADIANS(AA1631))))&gt;90,0,$F$4*$F$5/E1640^2*(SIN(RADIANS(G1650))*SIN(RADIANS(E1641))+COS(RADIANS(G1650))*COS(RADIANS(E1641))*COS(RADIANS(AA1631))))</f>
        <v>#DIV/0!</v>
      </c>
      <c r="AB1650" s="3" t="e">
        <f>IF(DEGREES(ACOS(SIN(RADIANS(G1650))*SIN(RADIANS(E1641))+COS(RADIANS(G1650))*COS(RADIANS(E1641))*COS(RADIANS(AB1631))))&gt;90,0,$F$4*$F$5/E1640^2*(SIN(RADIANS(G1650))*SIN(RADIANS(E1641))+COS(RADIANS(G1650))*COS(RADIANS(E1641))*COS(RADIANS(AB1631))))</f>
        <v>#DIV/0!</v>
      </c>
      <c r="AC1650" s="3" t="e">
        <f>IF(DEGREES(ACOS(SIN(RADIANS(G1650))*SIN(RADIANS(E1641))+COS(RADIANS(G1650))*COS(RADIANS(E1641))*COS(RADIANS(AC1631))))&gt;90,0,$F$4*$F$5/E1640^2*(SIN(RADIANS(G1650))*SIN(RADIANS(E1641))+COS(RADIANS(G1650))*COS(RADIANS(E1641))*COS(RADIANS(AC1631))))</f>
        <v>#DIV/0!</v>
      </c>
      <c r="AD1650" s="3" t="e">
        <f>IF(DEGREES(ACOS(SIN(RADIANS(G1650))*SIN(RADIANS(E1641))+COS(RADIANS(G1650))*COS(RADIANS(E1641))*COS(RADIANS(AD1631))))&gt;90,0,$F$4*$F$5/E1640^2*(SIN(RADIANS(G1650))*SIN(RADIANS(E1641))+COS(RADIANS(G1650))*COS(RADIANS(E1641))*COS(RADIANS(AD1631))))</f>
        <v>#DIV/0!</v>
      </c>
      <c r="AE1650" s="3" t="e">
        <f>IF(DEGREES(ACOS(SIN(RADIANS(G1650))*SIN(RADIANS(E1641))+COS(RADIANS(G1650))*COS(RADIANS(E1641))*COS(RADIANS(AE1631))))&gt;90,0,$F$4*$F$5/E1640^2*(SIN(RADIANS(G1650))*SIN(RADIANS(E1641))+COS(RADIANS(G1650))*COS(RADIANS(E1641))*COS(RADIANS(AE1631))))</f>
        <v>#DIV/0!</v>
      </c>
      <c r="AF1650" s="3" t="e">
        <f>IF(DEGREES(ACOS(SIN(RADIANS(G1650))*SIN(RADIANS(E1641))+COS(RADIANS(G1650))*COS(RADIANS(E1641))*COS(RADIANS(AF1631))))&gt;90,0,$F$4*$F$5/E1640^2*(SIN(RADIANS(G1650))*SIN(RADIANS(E1641))+COS(RADIANS(G1650))*COS(RADIANS(E1641))*COS(RADIANS(AF1631))))</f>
        <v>#DIV/0!</v>
      </c>
      <c r="AG1650" s="3" t="e">
        <f>IF(DEGREES(ACOS(SIN(RADIANS(G1650))*SIN(RADIANS(E1641))+COS(RADIANS(G1650))*COS(RADIANS(E1641))*COS(RADIANS(AG1631))))&gt;90,0,$F$4*$F$5/E1640^2*(SIN(RADIANS(G1650))*SIN(RADIANS(E1641))+COS(RADIANS(G1650))*COS(RADIANS(E1641))*COS(RADIANS(AG1631))))</f>
        <v>#DIV/0!</v>
      </c>
      <c r="AH1650" s="3" t="e">
        <f>IF(DEGREES(ACOS(SIN(RADIANS(G1650))*SIN(RADIANS(E1641))+COS(RADIANS(G1650))*COS(RADIANS(E1641))*COS(RADIANS(AH1631))))&gt;90,0,$F$4*$F$5/E1640^2*(SIN(RADIANS(G1650))*SIN(RADIANS(E1641))+COS(RADIANS(G1650))*COS(RADIANS(E1641))*COS(RADIANS(AH1631))))</f>
        <v>#DIV/0!</v>
      </c>
      <c r="AI1650" s="3" t="e">
        <f>IF(DEGREES(ACOS(SIN(RADIANS(G1650))*SIN(RADIANS(E1641))+COS(RADIANS(G1650))*COS(RADIANS(E1641))*COS(RADIANS(AI1631))))&gt;90,0,$F$4*$F$5/E1640^2*(SIN(RADIANS(G1650))*SIN(RADIANS(E1641))+COS(RADIANS(G1650))*COS(RADIANS(E1641))*COS(RADIANS(AI1631))))</f>
        <v>#DIV/0!</v>
      </c>
      <c r="AJ1650" s="3" t="e">
        <f>IF(DEGREES(ACOS(SIN(RADIANS(G1650))*SIN(RADIANS(E1641))+COS(RADIANS(G1650))*COS(RADIANS(E1641))*COS(RADIANS(AJ1631))))&gt;90,0,$F$4*$F$5/E1640^2*(SIN(RADIANS(G1650))*SIN(RADIANS(E1641))+COS(RADIANS(G1650))*COS(RADIANS(E1641))*COS(RADIANS(AJ1631))))</f>
        <v>#DIV/0!</v>
      </c>
      <c r="AK1650" s="3">
        <f>IF(DEGREES(ACOS(SIN(RADIANS(G1650))*SIN(RADIANS(E1641))+COS(RADIANS(G1650))*COS(RADIANS(E1641))*COS(RADIANS(AK1631))))&gt;90,0,$F$4*$F$5/E1640^2*(SIN(RADIANS(G1650))*SIN(RADIANS(E1641))+COS(RADIANS(G1650))*COS(RADIANS(E1641))*COS(RADIANS(AK1631))))</f>
        <v>0</v>
      </c>
      <c r="AL1650" s="3">
        <f>IF(DEGREES(ACOS(SIN(RADIANS(G1650))*SIN(RADIANS(E1641))+COS(RADIANS(G1650))*COS(RADIANS(E1641))*COS(RADIANS(AL1631))))&gt;90,0,$F$4*$F$5/E1640^2*(SIN(RADIANS(G1650))*SIN(RADIANS(E1641))+COS(RADIANS(G1650))*COS(RADIANS(E1641))*COS(RADIANS(AL1631))))</f>
        <v>0</v>
      </c>
      <c r="AM1650" s="3">
        <f>IF(DEGREES(ACOS(SIN(RADIANS(G1650))*SIN(RADIANS(E1641))+COS(RADIANS(G1650))*COS(RADIANS(E1641))*COS(RADIANS(AM1631))))&gt;90,0,$F$4*$F$5/E1640^2*(SIN(RADIANS(G1650))*SIN(RADIANS(E1641))+COS(RADIANS(G1650))*COS(RADIANS(E1641))*COS(RADIANS(AM1631))))</f>
        <v>0</v>
      </c>
      <c r="AN1650" s="3">
        <f>IF(DEGREES(ACOS(SIN(RADIANS(G1650))*SIN(RADIANS(E1641))+COS(RADIANS(G1650))*COS(RADIANS(E1641))*COS(RADIANS(AN1631))))&gt;90,0,$F$4*$F$5/E1640^2*(SIN(RADIANS(G1650))*SIN(RADIANS(E1641))+COS(RADIANS(G1650))*COS(RADIANS(E1641))*COS(RADIANS(AN1631))))</f>
        <v>0</v>
      </c>
      <c r="AO1650" s="3">
        <f>IF(DEGREES(ACOS(SIN(RADIANS(G1650))*SIN(RADIANS(E1641))+COS(RADIANS(G1650))*COS(RADIANS(E1641))*COS(RADIANS(AO1631))))&gt;90,0,$F$4*$F$5/E1640^2*(SIN(RADIANS(G1650))*SIN(RADIANS(E1641))+COS(RADIANS(G1650))*COS(RADIANS(E1641))*COS(RADIANS(AO1631))))</f>
        <v>0</v>
      </c>
      <c r="AP1650" s="3">
        <f>IF(DEGREES(ACOS(SIN(RADIANS(G1650))*SIN(RADIANS(E1641))+COS(RADIANS(G1650))*COS(RADIANS(E1641))*COS(RADIANS(AP1631))))&gt;90,0,$F$4*$F$5/E1640^2*(SIN(RADIANS(G1650))*SIN(RADIANS(E1641))+COS(RADIANS(G1650))*COS(RADIANS(E1641))*COS(RADIANS(AP1631))))</f>
        <v>0</v>
      </c>
      <c r="AQ1650" s="3">
        <f>IF(DEGREES(ACOS(SIN(RADIANS(G1650))*SIN(RADIANS(E1641))+COS(RADIANS(G1650))*COS(RADIANS(E1641))*COS(RADIANS(AQ1631))))&gt;90,0,$F$4*$F$5/E1640^2*(SIN(RADIANS(G1650))*SIN(RADIANS(E1641))+COS(RADIANS(G1650))*COS(RADIANS(E1641))*COS(RADIANS(AQ1631))))</f>
        <v>0</v>
      </c>
      <c r="AR1650" s="3">
        <f>IF(DEGREES(ACOS(SIN(RADIANS(G1650))*SIN(RADIANS(E1641))+COS(RADIANS(G1650))*COS(RADIANS(E1641))*COS(RADIANS(AR1631))))&gt;90,0,$F$4*$F$5/E1640^2*(SIN(RADIANS(G1650))*SIN(RADIANS(E1641))+COS(RADIANS(G1650))*COS(RADIANS(E1641))*COS(RADIANS(AR1631))))</f>
        <v>0</v>
      </c>
    </row>
    <row r="1651" spans="2:44" ht="15.75" customHeight="1" x14ac:dyDescent="0.2">
      <c r="G1651" s="3">
        <v>-90</v>
      </c>
      <c r="I1651" s="3" t="e">
        <f>IF(DEGREES(ACOS(SIN(RADIANS(G1651))*SIN(RADIANS(E1641))+COS(RADIANS(G1651))*COS(RADIANS(E1641))*COS(RADIANS(I1631))))&gt;90,0,$F$4*$F$5/E1640^2*(SIN(RADIANS(G1651))*SIN(RADIANS(E1641))+COS(RADIANS(G1651))*COS(RADIANS(E1641))*COS(RADIANS(I1631))))</f>
        <v>#DIV/0!</v>
      </c>
      <c r="J1651" s="3" t="e">
        <f>IF(DEGREES(ACOS(SIN(RADIANS(G1651))*SIN(RADIANS(E1641))+COS(RADIANS(G1651))*COS(RADIANS(E1641))*COS(RADIANS(J1631))))&gt;90,0,$F$4*$F$5/E1640^2*(SIN(RADIANS(G1651))*SIN(RADIANS(E1641))+COS(RADIANS(G1651))*COS(RADIANS(E1641))*COS(RADIANS(J1631))))</f>
        <v>#DIV/0!</v>
      </c>
      <c r="K1651" s="3" t="e">
        <f>IF(DEGREES(ACOS(SIN(RADIANS(G1651))*SIN(RADIANS(E1641))+COS(RADIANS(G1651))*COS(RADIANS(E1641))*COS(RADIANS(K1631))))&gt;90,0,$F$4*$F$5/E1640^2*(SIN(RADIANS(G1651))*SIN(RADIANS(E1641))+COS(RADIANS(G1651))*COS(RADIANS(E1641))*COS(RADIANS(K1631))))</f>
        <v>#DIV/0!</v>
      </c>
      <c r="L1651" s="3" t="e">
        <f>IF(DEGREES(ACOS(SIN(RADIANS(G1651))*SIN(RADIANS(E1641))+COS(RADIANS(G1651))*COS(RADIANS(E1641))*COS(RADIANS(L1631))))&gt;90,0,$F$4*$F$5/E1640^2*(SIN(RADIANS(G1651))*SIN(RADIANS(E1641))+COS(RADIANS(G1651))*COS(RADIANS(E1641))*COS(RADIANS(L1631))))</f>
        <v>#DIV/0!</v>
      </c>
      <c r="M1651" s="3" t="e">
        <f>IF(DEGREES(ACOS(SIN(RADIANS(G1651))*SIN(RADIANS(E1641))+COS(RADIANS(G1651))*COS(RADIANS(E1641))*COS(RADIANS(M1631))))&gt;90,0,$F$4*$F$5/E1640^2*(SIN(RADIANS(G1651))*SIN(RADIANS(E1641))+COS(RADIANS(G1651))*COS(RADIANS(E1641))*COS(RADIANS(M1631))))</f>
        <v>#DIV/0!</v>
      </c>
      <c r="N1651" s="3" t="e">
        <f>IF(DEGREES(ACOS(SIN(RADIANS(G1651))*SIN(RADIANS(E1641))+COS(RADIANS(G1651))*COS(RADIANS(E1641))*COS(RADIANS(N1631))))&gt;90,0,$F$4*$F$5/E1640^2*(SIN(RADIANS(G1651))*SIN(RADIANS(E1641))+COS(RADIANS(G1651))*COS(RADIANS(E1641))*COS(RADIANS(N1631))))</f>
        <v>#DIV/0!</v>
      </c>
      <c r="O1651" s="3" t="e">
        <f>IF(DEGREES(ACOS(SIN(RADIANS(G1651))*SIN(RADIANS(E1641))+COS(RADIANS(G1651))*COS(RADIANS(E1641))*COS(RADIANS(O1631))))&gt;90,0,$F$4*$F$5/E1640^2*(SIN(RADIANS(G1651))*SIN(RADIANS(E1641))+COS(RADIANS(G1651))*COS(RADIANS(E1641))*COS(RADIANS(O1631))))</f>
        <v>#DIV/0!</v>
      </c>
      <c r="P1651" s="3" t="e">
        <f>IF(DEGREES(ACOS(SIN(RADIANS(G1651))*SIN(RADIANS(E1641))+COS(RADIANS(G1651))*COS(RADIANS(E1641))*COS(RADIANS(P1631))))&gt;90,0,$F$4*$F$5/E1640^2*(SIN(RADIANS(G1651))*SIN(RADIANS(E1641))+COS(RADIANS(G1651))*COS(RADIANS(E1641))*COS(RADIANS(P1631))))</f>
        <v>#DIV/0!</v>
      </c>
      <c r="Q1651" s="3" t="e">
        <f>IF(DEGREES(ACOS(SIN(RADIANS(G1651))*SIN(RADIANS(E1641))+COS(RADIANS(G1651))*COS(RADIANS(E1641))*COS(RADIANS(Q1631))))&gt;90,0,$F$4*$F$5/E1640^2*(SIN(RADIANS(G1651))*SIN(RADIANS(E1641))+COS(RADIANS(G1651))*COS(RADIANS(E1641))*COS(RADIANS(Q1631))))</f>
        <v>#DIV/0!</v>
      </c>
      <c r="R1651" s="3" t="e">
        <f>IF(DEGREES(ACOS(SIN(RADIANS(G1651))*SIN(RADIANS(E1641))+COS(RADIANS(G1651))*COS(RADIANS(E1641))*COS(RADIANS(R1631))))&gt;90,0,$F$4*$F$5/E1640^2*(SIN(RADIANS(G1651))*SIN(RADIANS(E1641))+COS(RADIANS(G1651))*COS(RADIANS(E1641))*COS(RADIANS(R1631))))</f>
        <v>#DIV/0!</v>
      </c>
      <c r="S1651" s="3" t="e">
        <f>IF(DEGREES(ACOS(SIN(RADIANS(G1651))*SIN(RADIANS(E1641))+COS(RADIANS(G1651))*COS(RADIANS(E1641))*COS(RADIANS(S1631))))&gt;90,0,$F$4*$F$5/E1640^2*(SIN(RADIANS(G1651))*SIN(RADIANS(E1641))+COS(RADIANS(G1651))*COS(RADIANS(E1641))*COS(RADIANS(S1631))))</f>
        <v>#DIV/0!</v>
      </c>
      <c r="T1651" s="3" t="e">
        <f>IF(DEGREES(ACOS(SIN(RADIANS(G1651))*SIN(RADIANS(E1641))+COS(RADIANS(G1651))*COS(RADIANS(E1641))*COS(RADIANS(T1631))))&gt;90,0,$F$4*$F$5/E1640^2*(SIN(RADIANS(G1651))*SIN(RADIANS(E1641))+COS(RADIANS(G1651))*COS(RADIANS(E1641))*COS(RADIANS(T1631))))</f>
        <v>#DIV/0!</v>
      </c>
      <c r="U1651" s="3" t="e">
        <f>IF(DEGREES(ACOS(SIN(RADIANS(G1651))*SIN(RADIANS(E1641))+COS(RADIANS(G1651))*COS(RADIANS(E1641))*COS(RADIANS(U1631))))&gt;90,0,$F$4*$F$5/E1640^2*(SIN(RADIANS(G1651))*SIN(RADIANS(E1641))+COS(RADIANS(G1651))*COS(RADIANS(E1641))*COS(RADIANS(U1631))))</f>
        <v>#DIV/0!</v>
      </c>
      <c r="V1651" s="3" t="e">
        <f>IF(DEGREES(ACOS(SIN(RADIANS(G1651))*SIN(RADIANS(E1641))+COS(RADIANS(G1651))*COS(RADIANS(E1641))*COS(RADIANS(V1631))))&gt;90,0,$F$4*$F$5/E1640^2*(SIN(RADIANS(G1651))*SIN(RADIANS(E1641))+COS(RADIANS(G1651))*COS(RADIANS(E1641))*COS(RADIANS(V1631))))</f>
        <v>#DIV/0!</v>
      </c>
      <c r="W1651" s="3" t="e">
        <f>IF(DEGREES(ACOS(SIN(RADIANS(G1651))*SIN(RADIANS(E1641))+COS(RADIANS(G1651))*COS(RADIANS(E1641))*COS(RADIANS(W1631))))&gt;90,0,$F$4*$F$5/E1640^2*(SIN(RADIANS(G1651))*SIN(RADIANS(E1641))+COS(RADIANS(G1651))*COS(RADIANS(E1641))*COS(RADIANS(W1631))))</f>
        <v>#DIV/0!</v>
      </c>
      <c r="X1651" s="3" t="e">
        <f>IF(DEGREES(ACOS(SIN(RADIANS(G1651))*SIN(RADIANS(E1641))+COS(RADIANS(G1651))*COS(RADIANS(E1641))*COS(RADIANS(X1631))))&gt;90,0,$F$4*$F$5/E1640^2*(SIN(RADIANS(G1651))*SIN(RADIANS(E1641))+COS(RADIANS(G1651))*COS(RADIANS(E1641))*COS(RADIANS(X1631))))</f>
        <v>#DIV/0!</v>
      </c>
      <c r="Y1651" s="3" t="e">
        <f>IF(DEGREES(ACOS(SIN(RADIANS(G1651))*SIN(RADIANS(E1641))+COS(RADIANS(G1651))*COS(RADIANS(E1641))*COS(RADIANS(Y1631))))&gt;90,0,$F$4*$F$5/E1640^2*(SIN(RADIANS(G1651))*SIN(RADIANS(E1641))+COS(RADIANS(G1651))*COS(RADIANS(E1641))*COS(RADIANS(Y1631))))</f>
        <v>#DIV/0!</v>
      </c>
      <c r="Z1651" s="3" t="e">
        <f>IF(DEGREES(ACOS(SIN(RADIANS(G1651))*SIN(RADIANS(E1641))+COS(RADIANS(G1651))*COS(RADIANS(E1641))*COS(RADIANS(Z1631))))&gt;90,0,$F$4*$F$5/E1640^2*(SIN(RADIANS(G1651))*SIN(RADIANS(E1641))+COS(RADIANS(G1651))*COS(RADIANS(E1641))*COS(RADIANS(Z1631))))</f>
        <v>#DIV/0!</v>
      </c>
      <c r="AA1651" s="3" t="e">
        <f>IF(DEGREES(ACOS(SIN(RADIANS(G1651))*SIN(RADIANS(E1641))+COS(RADIANS(G1651))*COS(RADIANS(E1641))*COS(RADIANS(AA1631))))&gt;90,0,$F$4*$F$5/E1640^2*(SIN(RADIANS(G1651))*SIN(RADIANS(E1641))+COS(RADIANS(G1651))*COS(RADIANS(E1641))*COS(RADIANS(AA1631))))</f>
        <v>#DIV/0!</v>
      </c>
      <c r="AB1651" s="3" t="e">
        <f>IF(DEGREES(ACOS(SIN(RADIANS(G1651))*SIN(RADIANS(E1641))+COS(RADIANS(G1651))*COS(RADIANS(E1641))*COS(RADIANS(AB1631))))&gt;90,0,$F$4*$F$5/E1640^2*(SIN(RADIANS(G1651))*SIN(RADIANS(E1641))+COS(RADIANS(G1651))*COS(RADIANS(E1641))*COS(RADIANS(AB1631))))</f>
        <v>#DIV/0!</v>
      </c>
      <c r="AC1651" s="3" t="e">
        <f>IF(DEGREES(ACOS(SIN(RADIANS(G1651))*SIN(RADIANS(E1641))+COS(RADIANS(G1651))*COS(RADIANS(E1641))*COS(RADIANS(AC1631))))&gt;90,0,$F$4*$F$5/E1640^2*(SIN(RADIANS(G1651))*SIN(RADIANS(E1641))+COS(RADIANS(G1651))*COS(RADIANS(E1641))*COS(RADIANS(AC1631))))</f>
        <v>#DIV/0!</v>
      </c>
      <c r="AD1651" s="3" t="e">
        <f>IF(DEGREES(ACOS(SIN(RADIANS(G1651))*SIN(RADIANS(E1641))+COS(RADIANS(G1651))*COS(RADIANS(E1641))*COS(RADIANS(AD1631))))&gt;90,0,$F$4*$F$5/E1640^2*(SIN(RADIANS(G1651))*SIN(RADIANS(E1641))+COS(RADIANS(G1651))*COS(RADIANS(E1641))*COS(RADIANS(AD1631))))</f>
        <v>#DIV/0!</v>
      </c>
      <c r="AE1651" s="3" t="e">
        <f>IF(DEGREES(ACOS(SIN(RADIANS(G1651))*SIN(RADIANS(E1641))+COS(RADIANS(G1651))*COS(RADIANS(E1641))*COS(RADIANS(AE1631))))&gt;90,0,$F$4*$F$5/E1640^2*(SIN(RADIANS(G1651))*SIN(RADIANS(E1641))+COS(RADIANS(G1651))*COS(RADIANS(E1641))*COS(RADIANS(AE1631))))</f>
        <v>#DIV/0!</v>
      </c>
      <c r="AF1651" s="3" t="e">
        <f>IF(DEGREES(ACOS(SIN(RADIANS(G1651))*SIN(RADIANS(E1641))+COS(RADIANS(G1651))*COS(RADIANS(E1641))*COS(RADIANS(AF1631))))&gt;90,0,$F$4*$F$5/E1640^2*(SIN(RADIANS(G1651))*SIN(RADIANS(E1641))+COS(RADIANS(G1651))*COS(RADIANS(E1641))*COS(RADIANS(AF1631))))</f>
        <v>#DIV/0!</v>
      </c>
      <c r="AG1651" s="3" t="e">
        <f>IF(DEGREES(ACOS(SIN(RADIANS(G1651))*SIN(RADIANS(E1641))+COS(RADIANS(G1651))*COS(RADIANS(E1641))*COS(RADIANS(AG1631))))&gt;90,0,$F$4*$F$5/E1640^2*(SIN(RADIANS(G1651))*SIN(RADIANS(E1641))+COS(RADIANS(G1651))*COS(RADIANS(E1641))*COS(RADIANS(AG1631))))</f>
        <v>#DIV/0!</v>
      </c>
      <c r="AH1651" s="3" t="e">
        <f>IF(DEGREES(ACOS(SIN(RADIANS(G1651))*SIN(RADIANS(E1641))+COS(RADIANS(G1651))*COS(RADIANS(E1641))*COS(RADIANS(AH1631))))&gt;90,0,$F$4*$F$5/E1640^2*(SIN(RADIANS(G1651))*SIN(RADIANS(E1641))+COS(RADIANS(G1651))*COS(RADIANS(E1641))*COS(RADIANS(AH1631))))</f>
        <v>#DIV/0!</v>
      </c>
      <c r="AI1651" s="3" t="e">
        <f>IF(DEGREES(ACOS(SIN(RADIANS(G1651))*SIN(RADIANS(E1641))+COS(RADIANS(G1651))*COS(RADIANS(E1641))*COS(RADIANS(AI1631))))&gt;90,0,$F$4*$F$5/E1640^2*(SIN(RADIANS(G1651))*SIN(RADIANS(E1641))+COS(RADIANS(G1651))*COS(RADIANS(E1641))*COS(RADIANS(AI1631))))</f>
        <v>#DIV/0!</v>
      </c>
      <c r="AJ1651" s="3" t="e">
        <f>IF(DEGREES(ACOS(SIN(RADIANS(G1651))*SIN(RADIANS(E1641))+COS(RADIANS(G1651))*COS(RADIANS(E1641))*COS(RADIANS(AJ1631))))&gt;90,0,$F$4*$F$5/E1640^2*(SIN(RADIANS(G1651))*SIN(RADIANS(E1641))+COS(RADIANS(G1651))*COS(RADIANS(E1641))*COS(RADIANS(AJ1631))))</f>
        <v>#DIV/0!</v>
      </c>
      <c r="AK1651" s="3" t="e">
        <f>IF(DEGREES(ACOS(SIN(RADIANS(G1651))*SIN(RADIANS(E1641))+COS(RADIANS(G1651))*COS(RADIANS(E1641))*COS(RADIANS(AK1631))))&gt;90,0,$F$4*$F$5/E1640^2*(SIN(RADIANS(G1651))*SIN(RADIANS(E1641))+COS(RADIANS(G1651))*COS(RADIANS(E1641))*COS(RADIANS(AK1631))))</f>
        <v>#DIV/0!</v>
      </c>
      <c r="AL1651" s="3" t="e">
        <f>IF(DEGREES(ACOS(SIN(RADIANS(G1651))*SIN(RADIANS(E1641))+COS(RADIANS(G1651))*COS(RADIANS(E1641))*COS(RADIANS(AL1631))))&gt;90,0,$F$4*$F$5/E1640^2*(SIN(RADIANS(G1651))*SIN(RADIANS(E1641))+COS(RADIANS(G1651))*COS(RADIANS(E1641))*COS(RADIANS(AL1631))))</f>
        <v>#DIV/0!</v>
      </c>
      <c r="AM1651" s="3" t="e">
        <f>IF(DEGREES(ACOS(SIN(RADIANS(G1651))*SIN(RADIANS(E1641))+COS(RADIANS(G1651))*COS(RADIANS(E1641))*COS(RADIANS(AM1631))))&gt;90,0,$F$4*$F$5/E1640^2*(SIN(RADIANS(G1651))*SIN(RADIANS(E1641))+COS(RADIANS(G1651))*COS(RADIANS(E1641))*COS(RADIANS(AM1631))))</f>
        <v>#DIV/0!</v>
      </c>
      <c r="AN1651" s="3" t="e">
        <f>IF(DEGREES(ACOS(SIN(RADIANS(G1651))*SIN(RADIANS(E1641))+COS(RADIANS(G1651))*COS(RADIANS(E1641))*COS(RADIANS(AN1631))))&gt;90,0,$F$4*$F$5/E1640^2*(SIN(RADIANS(G1651))*SIN(RADIANS(E1641))+COS(RADIANS(G1651))*COS(RADIANS(E1641))*COS(RADIANS(AN1631))))</f>
        <v>#DIV/0!</v>
      </c>
      <c r="AO1651" s="3" t="e">
        <f>IF(DEGREES(ACOS(SIN(RADIANS(G1651))*SIN(RADIANS(E1641))+COS(RADIANS(G1651))*COS(RADIANS(E1641))*COS(RADIANS(AO1631))))&gt;90,0,$F$4*$F$5/E1640^2*(SIN(RADIANS(G1651))*SIN(RADIANS(E1641))+COS(RADIANS(G1651))*COS(RADIANS(E1641))*COS(RADIANS(AO1631))))</f>
        <v>#DIV/0!</v>
      </c>
      <c r="AP1651" s="3" t="e">
        <f>IF(DEGREES(ACOS(SIN(RADIANS(G1651))*SIN(RADIANS(E1641))+COS(RADIANS(G1651))*COS(RADIANS(E1641))*COS(RADIANS(AP1631))))&gt;90,0,$F$4*$F$5/E1640^2*(SIN(RADIANS(G1651))*SIN(RADIANS(E1641))+COS(RADIANS(G1651))*COS(RADIANS(E1641))*COS(RADIANS(AP1631))))</f>
        <v>#DIV/0!</v>
      </c>
      <c r="AQ1651" s="3" t="e">
        <f>IF(DEGREES(ACOS(SIN(RADIANS(G1651))*SIN(RADIANS(E1641))+COS(RADIANS(G1651))*COS(RADIANS(E1641))*COS(RADIANS(AQ1631))))&gt;90,0,$F$4*$F$5/E1640^2*(SIN(RADIANS(G1651))*SIN(RADIANS(E1641))+COS(RADIANS(G1651))*COS(RADIANS(E1641))*COS(RADIANS(AQ1631))))</f>
        <v>#DIV/0!</v>
      </c>
      <c r="AR1651" s="3" t="e">
        <f>IF(DEGREES(ACOS(SIN(RADIANS(G1651))*SIN(RADIANS(E1641))+COS(RADIANS(G1651))*COS(RADIANS(E1641))*COS(RADIANS(AR1631))))&gt;90,0,$F$4*$F$5/E1640^2*(SIN(RADIANS(G1651))*SIN(RADIANS(E1641))+COS(RADIANS(G1651))*COS(RADIANS(E1641))*COS(RADIANS(AR1631))))</f>
        <v>#DIV/0!</v>
      </c>
    </row>
    <row r="1652" spans="2:44" ht="15.75" customHeight="1" x14ac:dyDescent="0.2"/>
    <row r="1653" spans="2:44" ht="15.75" customHeight="1" x14ac:dyDescent="0.2">
      <c r="H1653" s="3" t="s">
        <v>771</v>
      </c>
      <c r="I1653" s="3">
        <v>180</v>
      </c>
      <c r="J1653" s="3">
        <v>170</v>
      </c>
      <c r="K1653" s="3">
        <v>160</v>
      </c>
      <c r="L1653" s="3">
        <v>150</v>
      </c>
      <c r="M1653" s="3">
        <v>140</v>
      </c>
      <c r="N1653" s="3">
        <v>130</v>
      </c>
      <c r="O1653" s="3">
        <v>120</v>
      </c>
      <c r="P1653" s="3">
        <v>110</v>
      </c>
      <c r="Q1653" s="3">
        <v>100</v>
      </c>
      <c r="R1653" s="3">
        <v>90</v>
      </c>
      <c r="S1653" s="3">
        <v>80</v>
      </c>
      <c r="T1653" s="3">
        <v>70</v>
      </c>
      <c r="U1653" s="3">
        <v>60</v>
      </c>
      <c r="V1653" s="3">
        <v>50</v>
      </c>
      <c r="W1653" s="3">
        <v>40</v>
      </c>
      <c r="X1653" s="3">
        <v>30</v>
      </c>
      <c r="Y1653" s="3">
        <v>20</v>
      </c>
      <c r="Z1653" s="3">
        <v>10</v>
      </c>
      <c r="AA1653" s="3">
        <v>0</v>
      </c>
      <c r="AB1653" s="3">
        <v>-10</v>
      </c>
      <c r="AC1653" s="3">
        <v>-20</v>
      </c>
      <c r="AD1653" s="3">
        <v>-30</v>
      </c>
      <c r="AE1653" s="3">
        <v>-40</v>
      </c>
      <c r="AF1653" s="3">
        <v>-50</v>
      </c>
      <c r="AG1653" s="3">
        <v>-60</v>
      </c>
      <c r="AH1653" s="3">
        <v>-70</v>
      </c>
      <c r="AI1653" s="3">
        <v>-80</v>
      </c>
      <c r="AJ1653" s="3">
        <v>-90</v>
      </c>
      <c r="AK1653" s="3">
        <v>-100</v>
      </c>
      <c r="AL1653" s="3">
        <v>-110</v>
      </c>
      <c r="AM1653" s="3">
        <v>-120</v>
      </c>
      <c r="AN1653" s="3">
        <v>-130</v>
      </c>
      <c r="AO1653" s="3">
        <v>-140</v>
      </c>
      <c r="AP1653" s="3">
        <v>-150</v>
      </c>
      <c r="AQ1653" s="3">
        <v>-160</v>
      </c>
      <c r="AR1653" s="3">
        <v>-170</v>
      </c>
    </row>
    <row r="1654" spans="2:44" ht="15.75" customHeight="1" x14ac:dyDescent="0.2">
      <c r="H1654" s="3" t="s">
        <v>782</v>
      </c>
      <c r="I1654" s="3">
        <f>IF(ABS(I1653-E1666)&gt;180,IF(ABS(I1653-E1666)&gt;360,ABS(I1653-E1666)-360,360-ABS(I1653-E1666)),ABS(I1653-E1666))</f>
        <v>180</v>
      </c>
      <c r="J1654" s="3">
        <f>IF(ABS(J1653-E1666)&gt;180,IF(ABS(J1653-E1666)&gt;360,ABS(J1653-E1666)-360,360-ABS(J1653-E1666)),ABS(J1653-E1666))</f>
        <v>170</v>
      </c>
      <c r="K1654" s="3">
        <f>IF(ABS(K1653-E1666)&gt;180,IF(ABS(K1653-E1666)&gt;360,ABS(K1653-E1666)-360,360-ABS(K1653-E1666)),ABS(K1653-E1666))</f>
        <v>160</v>
      </c>
      <c r="L1654" s="3">
        <f>IF(ABS(L1653-E1666)&gt;180,IF(ABS(L1653-E1666)&gt;360,ABS(L1653-E1666)-360,360-ABS(L1653-E1666)),ABS(L1653-E1666))</f>
        <v>150</v>
      </c>
      <c r="M1654" s="3">
        <f>IF(ABS(M1653-E1666)&gt;180,IF(ABS(M1653-E1666)&gt;360,ABS(M1653-E1666)-360,360-ABS(M1653-E1666)),ABS(M1653-E1666))</f>
        <v>140</v>
      </c>
      <c r="N1654" s="3">
        <f>IF(ABS(N1653-E1666)&gt;180,IF(ABS(N1653-E1666)&gt;360,ABS(N1653-E1666)-360,360-ABS(N1653-E1666)),ABS(N1653-E1666))</f>
        <v>130</v>
      </c>
      <c r="O1654" s="3">
        <f>IF(ABS(O1653-E1666)&gt;180,IF(ABS(O1653-E1666)&gt;360,ABS(O1653-E1666)-360,360-ABS(O1653-E1666)),ABS(O1653-E1666))</f>
        <v>120</v>
      </c>
      <c r="P1654" s="3">
        <f>IF(ABS(P1653-E1666)&gt;180,IF(ABS(P1653-E1666)&gt;360,ABS(P1653-E1666)-360,360-ABS(P1653-E1666)),ABS(P1653-E1666))</f>
        <v>110</v>
      </c>
      <c r="Q1654" s="3">
        <f>IF(ABS(Q1653-E1666)&gt;180,IF(ABS(Q1653-E1666)&gt;360,ABS(Q1653-E1666)-360,360-ABS(Q1653-E1666)),ABS(Q1653-E1666))</f>
        <v>100</v>
      </c>
      <c r="R1654" s="3">
        <f>IF(ABS(R1653-E1666)&gt;180,IF(ABS(R1653-E1666)&gt;360,ABS(R1653-E1666)-360,360-ABS(R1653-E1666)),ABS(R1653-E1666))</f>
        <v>90</v>
      </c>
      <c r="S1654" s="3">
        <f>IF(ABS(S1653-E1666)&gt;180,IF(ABS(S1653-E1666)&gt;360,ABS(S1653-E1666)-360,360-ABS(S1653-E1666)),ABS(S1653-E1666))</f>
        <v>80</v>
      </c>
      <c r="T1654" s="3">
        <f>IF(ABS(T1653-E1666)&gt;180,IF(ABS(T1653-E1666)&gt;360,ABS(T1653-E1666)-360,360-ABS(T1653-E1666)),ABS(T1653-E1666))</f>
        <v>70</v>
      </c>
      <c r="U1654" s="3">
        <f>IF(ABS(U1653-E1666)&gt;180,IF(ABS(U1653-E1666)&gt;360,ABS(U1653-E1666)-360,360-ABS(U1653-E1666)),ABS(U1653-E1666))</f>
        <v>60</v>
      </c>
      <c r="V1654" s="3">
        <f>IF(ABS(V1653-E1666)&gt;180,IF(ABS(V1653-E1666)&gt;360,ABS(V1653-E1666)-360,360-ABS(V1653-E1666)),ABS(V1653-E1666))</f>
        <v>50</v>
      </c>
      <c r="W1654" s="3">
        <f>IF(ABS(W1653-E1666)&gt;180,IF(ABS(W1653-E1666)&gt;360,ABS(W1653-E1666)-360,360-ABS(W1653-E1666)),ABS(W1653-E1666))</f>
        <v>40</v>
      </c>
      <c r="X1654" s="3">
        <f>IF(ABS(X1653-E1666)&gt;180,IF(ABS(X1653-E1666)&gt;360,ABS(X1653-E1666)-360,360-ABS(X1653-E1666)),ABS(X1653-E1666))</f>
        <v>30</v>
      </c>
      <c r="Y1654" s="3">
        <f>IF(ABS(Y1653-E1666)&gt;180,IF(ABS(Y1653-E1666)&gt;360,ABS(Y1653-E1666)-360,360-ABS(Y1653-E1666)),ABS(Y1653-E1666))</f>
        <v>20</v>
      </c>
      <c r="Z1654" s="3">
        <f>IF(ABS(Z1653-E1666)&gt;180,IF(ABS(Z1653-E1666)&gt;360,ABS(Z1653-E1666)-360,360-ABS(Z1653-E1666)),ABS(Z1653-E1666))</f>
        <v>10</v>
      </c>
      <c r="AA1654" s="3">
        <f>IF(ABS(AA1653-E1666)&gt;180,IF(ABS(AA1653-E1666)&gt;360,ABS(AA1653-E1666)-360,360-ABS(AA1653-E1666)),ABS(AA1653-E1666))</f>
        <v>0</v>
      </c>
      <c r="AB1654" s="3">
        <f>IF(ABS(AB1653-E1666)&gt;180,IF(ABS(AB1653-E1666)&gt;360,ABS(AB1653-E1666)-360,360-ABS(AB1653-E1666)),ABS(AB1653-E1666))</f>
        <v>10</v>
      </c>
      <c r="AC1654" s="3">
        <f>IF(ABS(AC1653-E1666)&gt;180,IF(ABS(AC1653-E1666)&gt;360,ABS(AC1653-E1666)-360,360-ABS(AC1653-E1666)),ABS(AC1653-E1666))</f>
        <v>20</v>
      </c>
      <c r="AD1654" s="3">
        <f>IF(ABS(AD1653-E1666)&gt;180,IF(ABS(AD1653-E1666)&gt;360,ABS(AD1653-E1666)-360,360-ABS(AD1653-E1666)),ABS(AD1653-E1666))</f>
        <v>30</v>
      </c>
      <c r="AE1654" s="3">
        <f>IF(ABS(AE1653-E1666)&gt;180,IF(ABS(AE1653-E1666)&gt;360,ABS(AE1653-E1666)-360,360-ABS(AE1653-E1666)),ABS(AE1653-E1666))</f>
        <v>40</v>
      </c>
      <c r="AF1654" s="3">
        <f>IF(ABS(AF1653-E1666)&gt;180,IF(ABS(AF1653-E1666)&gt;360,ABS(AF1653-E1666)-360,360-ABS(AF1653-E1666)),ABS(AF1653-E1666))</f>
        <v>50</v>
      </c>
      <c r="AG1654" s="3">
        <f>IF(ABS(AG1653-E1666)&gt;180,IF(ABS(AG1653-E1666)&gt;360,ABS(AG1653-E1666)-360,360-ABS(AG1653-E1666)),ABS(AG1653-E1666))</f>
        <v>60</v>
      </c>
      <c r="AH1654" s="3">
        <f>IF(ABS(AH1653-E1666)&gt;180,IF(ABS(AH1653-E1666)&gt;360,ABS(AH1653-E1666)-360,360-ABS(AH1653-E1666)),ABS(AH1653-E1666))</f>
        <v>70</v>
      </c>
      <c r="AI1654" s="3">
        <f>IF(ABS(AI1653-E1666)&gt;180,IF(ABS(AI1653-E1666)&gt;360,ABS(AI1653-E1666)-360,360-ABS(AI1653-E1666)),ABS(AI1653-E1666))</f>
        <v>80</v>
      </c>
      <c r="AJ1654" s="3">
        <f>IF(ABS(AJ1653-E1666)&gt;180,IF(ABS(AJ1653-E1666)&gt;360,ABS(AJ1653-E1666)-360,360-ABS(AJ1653-E1666)),ABS(AJ1653-E1666))</f>
        <v>90</v>
      </c>
      <c r="AK1654" s="3">
        <f>IF(ABS(AK1653-E1666)&gt;180,IF(ABS(AK1653-E1666)&gt;360,ABS(AK1653-E1666)-360,360-ABS(AK1653-E1666)),ABS(AK1653-E1666))</f>
        <v>100</v>
      </c>
      <c r="AL1654" s="3">
        <f>IF(ABS(AL1653-E1666)&gt;180,IF(ABS(AL1653-E1666)&gt;360,ABS(AL1653-E1666)-360,360-ABS(AL1653-E1666)),ABS(AL1653-E1666))</f>
        <v>110</v>
      </c>
      <c r="AM1654" s="3">
        <f>IF(ABS(AM1653-E1666)&gt;180,IF(ABS(AM1653-E1666)&gt;360,ABS(AM1653-E1666)-360,360-ABS(AM1653-E1666)),ABS(AM1653-E1666))</f>
        <v>120</v>
      </c>
      <c r="AN1654" s="3">
        <f>IF(ABS(AN1653-E1666)&gt;180,IF(ABS(AN1653-E1666)&gt;360,ABS(AN1653-E1666)-360,360-ABS(AN1653-E1666)),ABS(AN1653-E1666))</f>
        <v>130</v>
      </c>
      <c r="AO1654" s="3">
        <f>IF(ABS(AO1653-E1666)&gt;180,IF(ABS(AO1653-E1666)&gt;360,ABS(AO1653-E1666)-360,360-ABS(AO1653-E1666)),ABS(AO1653-E1666))</f>
        <v>140</v>
      </c>
      <c r="AP1654" s="3">
        <f>IF(ABS(AP1653-E1666)&gt;180,IF(ABS(AP1653-E1666)&gt;360,ABS(AP1653-E1666)-360,360-ABS(AP1653-E1666)),ABS(AP1653-E1666))</f>
        <v>150</v>
      </c>
      <c r="AQ1654" s="3">
        <f>IF(ABS(AQ1653-E1666)&gt;180,IF(ABS(AQ1653-E1666)&gt;360,ABS(AQ1653-E1666)-360,360-ABS(AQ1653-E1666)),ABS(AQ1653-E1666))</f>
        <v>160</v>
      </c>
      <c r="AR1654" s="3">
        <f>IF(ABS(AR1653-E1666)&gt;180,IF(ABS(AR1653-E1666)&gt;360,ABS(AR1653-E1666)-360,360-ABS(AR1653-E1666)),ABS(AR1653-E1666))</f>
        <v>170</v>
      </c>
    </row>
    <row r="1655" spans="2:44" ht="15.75" customHeight="1" x14ac:dyDescent="0.2">
      <c r="G1655" s="3" t="s">
        <v>736</v>
      </c>
    </row>
    <row r="1656" spans="2:44" ht="15.75" customHeight="1" x14ac:dyDescent="0.2">
      <c r="B1656" s="3" t="s">
        <v>791</v>
      </c>
      <c r="E1656" s="3">
        <v>700</v>
      </c>
      <c r="G1656" s="3">
        <v>90</v>
      </c>
      <c r="I1656" s="3" t="e">
        <f>IF(DEGREES(ACOS(SIN(RADIANS(G1656))*SIN(RADIANS(E1664))+COS(RADIANS(G1656))*COS(RADIANS(E1664))*COS(RADIANS(I1654))))&gt;90,0,$F$4*$F$5/E1663^2*(SIN(RADIANS(G1656))*SIN(RADIANS(E1664))+COS(RADIANS(G1656))*COS(RADIANS(E1664))*COS(RADIANS(I1654))))</f>
        <v>#DIV/0!</v>
      </c>
      <c r="J1656" s="3" t="e">
        <f>IF(DEGREES(ACOS(SIN(RADIANS(G1656))*SIN(RADIANS(E1664))+COS(RADIANS(G1656))*COS(RADIANS(E1664))*COS(RADIANS(J1654))))&gt;90,0,$F$4*$F$5/E1663^2*(SIN(RADIANS(G1656))*SIN(RADIANS(E1664))+COS(RADIANS(G1656))*COS(RADIANS(E1664))*COS(RADIANS(J1654))))</f>
        <v>#DIV/0!</v>
      </c>
      <c r="K1656" s="3" t="e">
        <f>IF(DEGREES(ACOS(SIN(RADIANS(G1656))*SIN(RADIANS(E1664))+COS(RADIANS(G1656))*COS(RADIANS(E1664))*COS(RADIANS(K1654))))&gt;90,0,$F$4*$F$5/E1663^2*(SIN(RADIANS(G1656))*SIN(RADIANS(E1664))+COS(RADIANS(G1656))*COS(RADIANS(E1664))*COS(RADIANS(K1654))))</f>
        <v>#DIV/0!</v>
      </c>
      <c r="L1656" s="3" t="e">
        <f>IF(DEGREES(ACOS(SIN(RADIANS(G1656))*SIN(RADIANS(E1664))+COS(RADIANS(G1656))*COS(RADIANS(E1664))*COS(RADIANS(L1654))))&gt;90,0,$F$4*$F$5/E1663^2*(SIN(RADIANS(G1656))*SIN(RADIANS(E1664))+COS(RADIANS(G1656))*COS(RADIANS(E1664))*COS(RADIANS(L1654))))</f>
        <v>#DIV/0!</v>
      </c>
      <c r="M1656" s="3" t="e">
        <f>IF(DEGREES(ACOS(SIN(RADIANS(G1656))*SIN(RADIANS(E1664))+COS(RADIANS(G1656))*COS(RADIANS(E1664))*COS(RADIANS(M1654))))&gt;90,0,$F$4*$F$5/E1663^2*(SIN(RADIANS(G1656))*SIN(RADIANS(E1664))+COS(RADIANS(G1656))*COS(RADIANS(E1664))*COS(RADIANS(M1654))))</f>
        <v>#DIV/0!</v>
      </c>
      <c r="N1656" s="3" t="e">
        <f>IF(DEGREES(ACOS(SIN(RADIANS(G1656))*SIN(RADIANS(E1664))+COS(RADIANS(G1656))*COS(RADIANS(E1664))*COS(RADIANS(N1654))))&gt;90,0,$F$4*$F$5/E1663^2*(SIN(RADIANS(G1656))*SIN(RADIANS(E1664))+COS(RADIANS(G1656))*COS(RADIANS(E1664))*COS(RADIANS(N1654))))</f>
        <v>#DIV/0!</v>
      </c>
      <c r="O1656" s="3" t="e">
        <f>IF(DEGREES(ACOS(SIN(RADIANS(G1656))*SIN(RADIANS(E1664))+COS(RADIANS(G1656))*COS(RADIANS(E1664))*COS(RADIANS(O1654))))&gt;90,0,$F$4*$F$5/E1663^2*(SIN(RADIANS(G1656))*SIN(RADIANS(E1664))+COS(RADIANS(G1656))*COS(RADIANS(E1664))*COS(RADIANS(O1654))))</f>
        <v>#DIV/0!</v>
      </c>
      <c r="P1656" s="3" t="e">
        <f>IF(DEGREES(ACOS(SIN(RADIANS(G1656))*SIN(RADIANS(E1664))+COS(RADIANS(G1656))*COS(RADIANS(E1664))*COS(RADIANS(P1654))))&gt;90,0,$F$4*$F$5/E1663^2*(SIN(RADIANS(G1656))*SIN(RADIANS(E1664))+COS(RADIANS(G1656))*COS(RADIANS(E1664))*COS(RADIANS(P1654))))</f>
        <v>#DIV/0!</v>
      </c>
      <c r="Q1656" s="3" t="e">
        <f>IF(DEGREES(ACOS(SIN(RADIANS(G1656))*SIN(RADIANS(E1664))+COS(RADIANS(G1656))*COS(RADIANS(E1664))*COS(RADIANS(Q1654))))&gt;90,0,$F$4*$F$5/E1663^2*(SIN(RADIANS(G1656))*SIN(RADIANS(E1664))+COS(RADIANS(G1656))*COS(RADIANS(E1664))*COS(RADIANS(Q1654))))</f>
        <v>#DIV/0!</v>
      </c>
      <c r="R1656" s="3" t="e">
        <f>IF(DEGREES(ACOS(SIN(RADIANS(G1656))*SIN(RADIANS(E1664))+COS(RADIANS(G1656))*COS(RADIANS(E1664))*COS(RADIANS(R1654))))&gt;90,0,$F$4*$F$5/E1663^2*(SIN(RADIANS(G1656))*SIN(RADIANS(E1664))+COS(RADIANS(G1656))*COS(RADIANS(E1664))*COS(RADIANS(R1654))))</f>
        <v>#DIV/0!</v>
      </c>
      <c r="S1656" s="3" t="e">
        <f>IF(DEGREES(ACOS(SIN(RADIANS(G1656))*SIN(RADIANS(E1664))+COS(RADIANS(G1656))*COS(RADIANS(E1664))*COS(RADIANS(S1654))))&gt;90,0,$F$4*$F$5/E1663^2*(SIN(RADIANS(G1656))*SIN(RADIANS(E1664))+COS(RADIANS(G1656))*COS(RADIANS(E1664))*COS(RADIANS(S1654))))</f>
        <v>#DIV/0!</v>
      </c>
      <c r="T1656" s="3" t="e">
        <f>IF(DEGREES(ACOS(SIN(RADIANS(G1656))*SIN(RADIANS(E1664))+COS(RADIANS(G1656))*COS(RADIANS(E1664))*COS(RADIANS(T1654))))&gt;90,0,$F$4*$F$5/E1663^2*(SIN(RADIANS(G1656))*SIN(RADIANS(E1664))+COS(RADIANS(G1656))*COS(RADIANS(E1664))*COS(RADIANS(T1654))))</f>
        <v>#DIV/0!</v>
      </c>
      <c r="U1656" s="3" t="e">
        <f>IF(DEGREES(ACOS(SIN(RADIANS(G1656))*SIN(RADIANS(E1664))+COS(RADIANS(G1656))*COS(RADIANS(E1664))*COS(RADIANS(U1654))))&gt;90,0,$F$4*$F$5/E1663^2*(SIN(RADIANS(G1656))*SIN(RADIANS(E1664))+COS(RADIANS(G1656))*COS(RADIANS(E1664))*COS(RADIANS(U1654))))</f>
        <v>#DIV/0!</v>
      </c>
      <c r="V1656" s="3" t="e">
        <f>IF(DEGREES(ACOS(SIN(RADIANS(G1656))*SIN(RADIANS(E1664))+COS(RADIANS(G1656))*COS(RADIANS(E1664))*COS(RADIANS(V1654))))&gt;90,0,$F$4*$F$5/E1663^2*(SIN(RADIANS(G1656))*SIN(RADIANS(E1664))+COS(RADIANS(G1656))*COS(RADIANS(E1664))*COS(RADIANS(V1654))))</f>
        <v>#DIV/0!</v>
      </c>
      <c r="W1656" s="3" t="e">
        <f>IF(DEGREES(ACOS(SIN(RADIANS(G1656))*SIN(RADIANS(E1664))+COS(RADIANS(G1656))*COS(RADIANS(E1664))*COS(RADIANS(W1654))))&gt;90,0,$F$4*$F$5/E1663^2*(SIN(RADIANS(G1656))*SIN(RADIANS(E1664))+COS(RADIANS(G1656))*COS(RADIANS(E1664))*COS(RADIANS(W1654))))</f>
        <v>#DIV/0!</v>
      </c>
      <c r="X1656" s="3" t="e">
        <f>IF(DEGREES(ACOS(SIN(RADIANS(G1656))*SIN(RADIANS(E1664))+COS(RADIANS(G1656))*COS(RADIANS(E1664))*COS(RADIANS(X1654))))&gt;90,0,$F$4*$F$5/E1663^2*(SIN(RADIANS(G1656))*SIN(RADIANS(E1664))+COS(RADIANS(G1656))*COS(RADIANS(E1664))*COS(RADIANS(X1654))))</f>
        <v>#DIV/0!</v>
      </c>
      <c r="Y1656" s="3" t="e">
        <f>IF(DEGREES(ACOS(SIN(RADIANS(G1656))*SIN(RADIANS(E1664))+COS(RADIANS(G1656))*COS(RADIANS(E1664))*COS(RADIANS(Y1654))))&gt;90,0,$F$4*$F$5/E1663^2*(SIN(RADIANS(G1656))*SIN(RADIANS(E1664))+COS(RADIANS(G1656))*COS(RADIANS(E1664))*COS(RADIANS(Y1654))))</f>
        <v>#DIV/0!</v>
      </c>
      <c r="Z1656" s="3" t="e">
        <f>IF(DEGREES(ACOS(SIN(RADIANS(G1656))*SIN(RADIANS(E1664))+COS(RADIANS(G1656))*COS(RADIANS(E1664))*COS(RADIANS(Z1654))))&gt;90,0,$F$4*$F$5/E1663^2*(SIN(RADIANS(G1656))*SIN(RADIANS(E1664))+COS(RADIANS(G1656))*COS(RADIANS(E1664))*COS(RADIANS(Z1654))))</f>
        <v>#DIV/0!</v>
      </c>
      <c r="AA1656" s="3" t="e">
        <f>IF(DEGREES(ACOS(SIN(RADIANS(G1656))*SIN(RADIANS(E1664))+COS(RADIANS(G1656))*COS(RADIANS(E1664))*COS(RADIANS(AA1654))))&gt;90,0,$F$4*$F$5/E1663^2*(SIN(RADIANS(G1656))*SIN(RADIANS(E1664))+COS(RADIANS(G1656))*COS(RADIANS(E1664))*COS(RADIANS(AA1654))))</f>
        <v>#DIV/0!</v>
      </c>
      <c r="AB1656" s="3" t="e">
        <f>IF(DEGREES(ACOS(SIN(RADIANS(G1656))*SIN(RADIANS(E1664))+COS(RADIANS(G1656))*COS(RADIANS(E1664))*COS(RADIANS(AB1654))))&gt;90,0,$F$4*$F$5/E1663^2*(SIN(RADIANS(G1656))*SIN(RADIANS(E1664))+COS(RADIANS(G1656))*COS(RADIANS(E1664))*COS(RADIANS(AB1654))))</f>
        <v>#DIV/0!</v>
      </c>
      <c r="AC1656" s="3" t="e">
        <f>IF(DEGREES(ACOS(SIN(RADIANS(G1656))*SIN(RADIANS(E1664))+COS(RADIANS(G1656))*COS(RADIANS(E1664))*COS(RADIANS(AC1654))))&gt;90,0,$F$4*$F$5/E1663^2*(SIN(RADIANS(G1656))*SIN(RADIANS(E1664))+COS(RADIANS(G1656))*COS(RADIANS(E1664))*COS(RADIANS(AC1654))))</f>
        <v>#DIV/0!</v>
      </c>
      <c r="AD1656" s="3" t="e">
        <f>IF(DEGREES(ACOS(SIN(RADIANS(G1656))*SIN(RADIANS(E1664))+COS(RADIANS(G1656))*COS(RADIANS(E1664))*COS(RADIANS(AD1654))))&gt;90,0,$F$4*$F$5/E1663^2*(SIN(RADIANS(G1656))*SIN(RADIANS(E1664))+COS(RADIANS(G1656))*COS(RADIANS(E1664))*COS(RADIANS(AD1654))))</f>
        <v>#DIV/0!</v>
      </c>
      <c r="AE1656" s="3" t="e">
        <f>IF(DEGREES(ACOS(SIN(RADIANS(G1656))*SIN(RADIANS(E1664))+COS(RADIANS(G1656))*COS(RADIANS(E1664))*COS(RADIANS(AE1654))))&gt;90,0,$F$4*$F$5/E1663^2*(SIN(RADIANS(G1656))*SIN(RADIANS(E1664))+COS(RADIANS(G1656))*COS(RADIANS(E1664))*COS(RADIANS(AE1654))))</f>
        <v>#DIV/0!</v>
      </c>
      <c r="AF1656" s="3" t="e">
        <f>IF(DEGREES(ACOS(SIN(RADIANS(G1656))*SIN(RADIANS(E1664))+COS(RADIANS(G1656))*COS(RADIANS(E1664))*COS(RADIANS(AF1654))))&gt;90,0,$F$4*$F$5/E1663^2*(SIN(RADIANS(G1656))*SIN(RADIANS(E1664))+COS(RADIANS(G1656))*COS(RADIANS(E1664))*COS(RADIANS(AF1654))))</f>
        <v>#DIV/0!</v>
      </c>
      <c r="AG1656" s="3" t="e">
        <f>IF(DEGREES(ACOS(SIN(RADIANS(G1656))*SIN(RADIANS(E1664))+COS(RADIANS(G1656))*COS(RADIANS(E1664))*COS(RADIANS(AG1654))))&gt;90,0,$F$4*$F$5/E1663^2*(SIN(RADIANS(G1656))*SIN(RADIANS(E1664))+COS(RADIANS(G1656))*COS(RADIANS(E1664))*COS(RADIANS(AG1654))))</f>
        <v>#DIV/0!</v>
      </c>
      <c r="AH1656" s="3" t="e">
        <f>IF(DEGREES(ACOS(SIN(RADIANS(G1656))*SIN(RADIANS(E1664))+COS(RADIANS(G1656))*COS(RADIANS(E1664))*COS(RADIANS(AH1654))))&gt;90,0,$F$4*$F$5/E1663^2*(SIN(RADIANS(G1656))*SIN(RADIANS(E1664))+COS(RADIANS(G1656))*COS(RADIANS(E1664))*COS(RADIANS(AH1654))))</f>
        <v>#DIV/0!</v>
      </c>
      <c r="AI1656" s="3" t="e">
        <f>IF(DEGREES(ACOS(SIN(RADIANS(G1656))*SIN(RADIANS(E1664))+COS(RADIANS(G1656))*COS(RADIANS(E1664))*COS(RADIANS(AI1654))))&gt;90,0,$F$4*$F$5/E1663^2*(SIN(RADIANS(G1656))*SIN(RADIANS(E1664))+COS(RADIANS(G1656))*COS(RADIANS(E1664))*COS(RADIANS(AI1654))))</f>
        <v>#DIV/0!</v>
      </c>
      <c r="AJ1656" s="3" t="e">
        <f>IF(DEGREES(ACOS(SIN(RADIANS(G1656))*SIN(RADIANS(E1664))+COS(RADIANS(G1656))*COS(RADIANS(E1664))*COS(RADIANS(AJ1654))))&gt;90,0,$F$4*$F$5/E1663^2*(SIN(RADIANS(G1656))*SIN(RADIANS(E1664))+COS(RADIANS(G1656))*COS(RADIANS(E1664))*COS(RADIANS(AJ1654))))</f>
        <v>#DIV/0!</v>
      </c>
      <c r="AK1656" s="3" t="e">
        <f>IF(DEGREES(ACOS(SIN(RADIANS(G1656))*SIN(RADIANS(E1664))+COS(RADIANS(G1656))*COS(RADIANS(E1664))*COS(RADIANS(AK1654))))&gt;90,0,$F$4*$F$5/E1663^2*(SIN(RADIANS(G1656))*SIN(RADIANS(E1664))+COS(RADIANS(G1656))*COS(RADIANS(E1664))*COS(RADIANS(AK1654))))</f>
        <v>#DIV/0!</v>
      </c>
      <c r="AL1656" s="3" t="e">
        <f>IF(DEGREES(ACOS(SIN(RADIANS(G1656))*SIN(RADIANS(E1664))+COS(RADIANS(G1656))*COS(RADIANS(E1664))*COS(RADIANS(AL1654))))&gt;90,0,$F$4*$F$5/E1663^2*(SIN(RADIANS(G1656))*SIN(RADIANS(E1664))+COS(RADIANS(G1656))*COS(RADIANS(E1664))*COS(RADIANS(AL1654))))</f>
        <v>#DIV/0!</v>
      </c>
      <c r="AM1656" s="3" t="e">
        <f>IF(DEGREES(ACOS(SIN(RADIANS(G1656))*SIN(RADIANS(E1664))+COS(RADIANS(G1656))*COS(RADIANS(E1664))*COS(RADIANS(AM1654))))&gt;90,0,$F$4*$F$5/E1663^2*(SIN(RADIANS(G1656))*SIN(RADIANS(E1664))+COS(RADIANS(G1656))*COS(RADIANS(E1664))*COS(RADIANS(AM1654))))</f>
        <v>#DIV/0!</v>
      </c>
      <c r="AN1656" s="3" t="e">
        <f>IF(DEGREES(ACOS(SIN(RADIANS(G1656))*SIN(RADIANS(E1664))+COS(RADIANS(G1656))*COS(RADIANS(E1664))*COS(RADIANS(AN1654))))&gt;90,0,$F$4*$F$5/E1663^2*(SIN(RADIANS(G1656))*SIN(RADIANS(E1664))+COS(RADIANS(G1656))*COS(RADIANS(E1664))*COS(RADIANS(AN1654))))</f>
        <v>#DIV/0!</v>
      </c>
      <c r="AO1656" s="3" t="e">
        <f>IF(DEGREES(ACOS(SIN(RADIANS(G1656))*SIN(RADIANS(E1664))+COS(RADIANS(G1656))*COS(RADIANS(E1664))*COS(RADIANS(AO1654))))&gt;90,0,$F$4*$F$5/E1663^2*(SIN(RADIANS(G1656))*SIN(RADIANS(E1664))+COS(RADIANS(G1656))*COS(RADIANS(E1664))*COS(RADIANS(AO1654))))</f>
        <v>#DIV/0!</v>
      </c>
      <c r="AP1656" s="3" t="e">
        <f>IF(DEGREES(ACOS(SIN(RADIANS(G1656))*SIN(RADIANS(E1664))+COS(RADIANS(G1656))*COS(RADIANS(E1664))*COS(RADIANS(AP1654))))&gt;90,0,$F$4*$F$5/E1663^2*(SIN(RADIANS(G1656))*SIN(RADIANS(E1664))+COS(RADIANS(G1656))*COS(RADIANS(E1664))*COS(RADIANS(AP1654))))</f>
        <v>#DIV/0!</v>
      </c>
      <c r="AQ1656" s="3" t="e">
        <f>IF(DEGREES(ACOS(SIN(RADIANS(G1656))*SIN(RADIANS(E1664))+COS(RADIANS(G1656))*COS(RADIANS(E1664))*COS(RADIANS(AQ1654))))&gt;90,0,$F$4*$F$5/E1663^2*(SIN(RADIANS(G1656))*SIN(RADIANS(E1664))+COS(RADIANS(G1656))*COS(RADIANS(E1664))*COS(RADIANS(AQ1654))))</f>
        <v>#DIV/0!</v>
      </c>
      <c r="AR1656" s="3" t="e">
        <f>IF(DEGREES(ACOS(SIN(RADIANS(G1656))*SIN(RADIANS(E1664))+COS(RADIANS(G1656))*COS(RADIANS(E1664))*COS(RADIANS(AR1654))))&gt;90,0,$F$4*$F$5/E1663^2*(SIN(RADIANS(G1656))*SIN(RADIANS(E1664))+COS(RADIANS(G1656))*COS(RADIANS(E1664))*COS(RADIANS(AR1654))))</f>
        <v>#DIV/0!</v>
      </c>
    </row>
    <row r="1657" spans="2:44" ht="15.75" customHeight="1" x14ac:dyDescent="0.2">
      <c r="B1657" s="3" t="s">
        <v>728</v>
      </c>
      <c r="E1657" s="3">
        <f t="array" ref="E1657">INDEX($D$1751:$AM$1751,0,MATCH(E1656-IF(E1656&lt;360,0,360),$D$1700:$AM$1700,0))+IF(E1656&gt;350,360,0)</f>
        <v>700</v>
      </c>
      <c r="G1657" s="3">
        <v>80</v>
      </c>
      <c r="I1657" s="3">
        <f>IF(DEGREES(ACOS(SIN(RADIANS(G1657))*SIN(RADIANS(E1664))+COS(RADIANS(G1657))*COS(RADIANS(E1664))*COS(RADIANS(I1654))))&gt;90,0,$F$4*$F$5/E1663^2*(SIN(RADIANS(G1657))*SIN(RADIANS(E1664))+COS(RADIANS(G1657))*COS(RADIANS(E1664))*COS(RADIANS(I1654))))</f>
        <v>0</v>
      </c>
      <c r="J1657" s="3">
        <f>IF(DEGREES(ACOS(SIN(RADIANS(G1657))*SIN(RADIANS(E1664))+COS(RADIANS(G1657))*COS(RADIANS(E1664))*COS(RADIANS(J1654))))&gt;90,0,$F$4*$F$5/E1663^2*(SIN(RADIANS(G1657))*SIN(RADIANS(E1664))+COS(RADIANS(G1657))*COS(RADIANS(E1664))*COS(RADIANS(J1654))))</f>
        <v>0</v>
      </c>
      <c r="K1657" s="3">
        <f>IF(DEGREES(ACOS(SIN(RADIANS(G1657))*SIN(RADIANS(E1664))+COS(RADIANS(G1657))*COS(RADIANS(E1664))*COS(RADIANS(K1654))))&gt;90,0,$F$4*$F$5/E1663^2*(SIN(RADIANS(G1657))*SIN(RADIANS(E1664))+COS(RADIANS(G1657))*COS(RADIANS(E1664))*COS(RADIANS(K1654))))</f>
        <v>0</v>
      </c>
      <c r="L1657" s="3">
        <f>IF(DEGREES(ACOS(SIN(RADIANS(G1657))*SIN(RADIANS(E1664))+COS(RADIANS(G1657))*COS(RADIANS(E1664))*COS(RADIANS(L1654))))&gt;90,0,$F$4*$F$5/E1663^2*(SIN(RADIANS(G1657))*SIN(RADIANS(E1664))+COS(RADIANS(G1657))*COS(RADIANS(E1664))*COS(RADIANS(L1654))))</f>
        <v>0</v>
      </c>
      <c r="M1657" s="3">
        <f>IF(DEGREES(ACOS(SIN(RADIANS(G1657))*SIN(RADIANS(E1664))+COS(RADIANS(G1657))*COS(RADIANS(E1664))*COS(RADIANS(M1654))))&gt;90,0,$F$4*$F$5/E1663^2*(SIN(RADIANS(G1657))*SIN(RADIANS(E1664))+COS(RADIANS(G1657))*COS(RADIANS(E1664))*COS(RADIANS(M1654))))</f>
        <v>0</v>
      </c>
      <c r="N1657" s="3">
        <f>IF(DEGREES(ACOS(SIN(RADIANS(G1657))*SIN(RADIANS(E1664))+COS(RADIANS(G1657))*COS(RADIANS(E1664))*COS(RADIANS(N1654))))&gt;90,0,$F$4*$F$5/E1663^2*(SIN(RADIANS(G1657))*SIN(RADIANS(E1664))+COS(RADIANS(G1657))*COS(RADIANS(E1664))*COS(RADIANS(N1654))))</f>
        <v>0</v>
      </c>
      <c r="O1657" s="3">
        <f>IF(DEGREES(ACOS(SIN(RADIANS(G1657))*SIN(RADIANS(E1664))+COS(RADIANS(G1657))*COS(RADIANS(E1664))*COS(RADIANS(O1654))))&gt;90,0,$F$4*$F$5/E1663^2*(SIN(RADIANS(G1657))*SIN(RADIANS(E1664))+COS(RADIANS(G1657))*COS(RADIANS(E1664))*COS(RADIANS(O1654))))</f>
        <v>0</v>
      </c>
      <c r="P1657" s="3">
        <f>IF(DEGREES(ACOS(SIN(RADIANS(G1657))*SIN(RADIANS(E1664))+COS(RADIANS(G1657))*COS(RADIANS(E1664))*COS(RADIANS(P1654))))&gt;90,0,$F$4*$F$5/E1663^2*(SIN(RADIANS(G1657))*SIN(RADIANS(E1664))+COS(RADIANS(G1657))*COS(RADIANS(E1664))*COS(RADIANS(P1654))))</f>
        <v>0</v>
      </c>
      <c r="Q1657" s="3">
        <f>IF(DEGREES(ACOS(SIN(RADIANS(G1657))*SIN(RADIANS(E1664))+COS(RADIANS(G1657))*COS(RADIANS(E1664))*COS(RADIANS(Q1654))))&gt;90,0,$F$4*$F$5/E1663^2*(SIN(RADIANS(G1657))*SIN(RADIANS(E1664))+COS(RADIANS(G1657))*COS(RADIANS(E1664))*COS(RADIANS(Q1654))))</f>
        <v>0</v>
      </c>
      <c r="R1657" s="3" t="e">
        <f>IF(DEGREES(ACOS(SIN(RADIANS(G1657))*SIN(RADIANS(E1664))+COS(RADIANS(G1657))*COS(RADIANS(E1664))*COS(RADIANS(R1654))))&gt;90,0,$F$4*$F$5/E1663^2*(SIN(RADIANS(G1657))*SIN(RADIANS(E1664))+COS(RADIANS(G1657))*COS(RADIANS(E1664))*COS(RADIANS(R1654))))</f>
        <v>#DIV/0!</v>
      </c>
      <c r="S1657" s="3" t="e">
        <f>IF(DEGREES(ACOS(SIN(RADIANS(G1657))*SIN(RADIANS(E1664))+COS(RADIANS(G1657))*COS(RADIANS(E1664))*COS(RADIANS(S1654))))&gt;90,0,$F$4*$F$5/E1663^2*(SIN(RADIANS(G1657))*SIN(RADIANS(E1664))+COS(RADIANS(G1657))*COS(RADIANS(E1664))*COS(RADIANS(S1654))))</f>
        <v>#DIV/0!</v>
      </c>
      <c r="T1657" s="3" t="e">
        <f>IF(DEGREES(ACOS(SIN(RADIANS(G1657))*SIN(RADIANS(E1664))+COS(RADIANS(G1657))*COS(RADIANS(E1664))*COS(RADIANS(T1654))))&gt;90,0,$F$4*$F$5/E1663^2*(SIN(RADIANS(G1657))*SIN(RADIANS(E1664))+COS(RADIANS(G1657))*COS(RADIANS(E1664))*COS(RADIANS(T1654))))</f>
        <v>#DIV/0!</v>
      </c>
      <c r="U1657" s="3" t="e">
        <f>IF(DEGREES(ACOS(SIN(RADIANS(G1657))*SIN(RADIANS(E1664))+COS(RADIANS(G1657))*COS(RADIANS(E1664))*COS(RADIANS(U1654))))&gt;90,0,$F$4*$F$5/E1663^2*(SIN(RADIANS(G1657))*SIN(RADIANS(E1664))+COS(RADIANS(G1657))*COS(RADIANS(E1664))*COS(RADIANS(U1654))))</f>
        <v>#DIV/0!</v>
      </c>
      <c r="V1657" s="3" t="e">
        <f>IF(DEGREES(ACOS(SIN(RADIANS(G1657))*SIN(RADIANS(E1664))+COS(RADIANS(G1657))*COS(RADIANS(E1664))*COS(RADIANS(V1654))))&gt;90,0,$F$4*$F$5/E1663^2*(SIN(RADIANS(G1657))*SIN(RADIANS(E1664))+COS(RADIANS(G1657))*COS(RADIANS(E1664))*COS(RADIANS(V1654))))</f>
        <v>#DIV/0!</v>
      </c>
      <c r="W1657" s="3" t="e">
        <f>IF(DEGREES(ACOS(SIN(RADIANS(G1657))*SIN(RADIANS(E1664))+COS(RADIANS(G1657))*COS(RADIANS(E1664))*COS(RADIANS(W1654))))&gt;90,0,$F$4*$F$5/E1663^2*(SIN(RADIANS(G1657))*SIN(RADIANS(E1664))+COS(RADIANS(G1657))*COS(RADIANS(E1664))*COS(RADIANS(W1654))))</f>
        <v>#DIV/0!</v>
      </c>
      <c r="X1657" s="3" t="e">
        <f>IF(DEGREES(ACOS(SIN(RADIANS(G1657))*SIN(RADIANS(E1664))+COS(RADIANS(G1657))*COS(RADIANS(E1664))*COS(RADIANS(X1654))))&gt;90,0,$F$4*$F$5/E1663^2*(SIN(RADIANS(G1657))*SIN(RADIANS(E1664))+COS(RADIANS(G1657))*COS(RADIANS(E1664))*COS(RADIANS(X1654))))</f>
        <v>#DIV/0!</v>
      </c>
      <c r="Y1657" s="3" t="e">
        <f>IF(DEGREES(ACOS(SIN(RADIANS(G1657))*SIN(RADIANS(E1664))+COS(RADIANS(G1657))*COS(RADIANS(E1664))*COS(RADIANS(Y1654))))&gt;90,0,$F$4*$F$5/E1663^2*(SIN(RADIANS(G1657))*SIN(RADIANS(E1664))+COS(RADIANS(G1657))*COS(RADIANS(E1664))*COS(RADIANS(Y1654))))</f>
        <v>#DIV/0!</v>
      </c>
      <c r="Z1657" s="3" t="e">
        <f>IF(DEGREES(ACOS(SIN(RADIANS(G1657))*SIN(RADIANS(E1664))+COS(RADIANS(G1657))*COS(RADIANS(E1664))*COS(RADIANS(Z1654))))&gt;90,0,$F$4*$F$5/E1663^2*(SIN(RADIANS(G1657))*SIN(RADIANS(E1664))+COS(RADIANS(G1657))*COS(RADIANS(E1664))*COS(RADIANS(Z1654))))</f>
        <v>#DIV/0!</v>
      </c>
      <c r="AA1657" s="3" t="e">
        <f>IF(DEGREES(ACOS(SIN(RADIANS(G1657))*SIN(RADIANS(E1664))+COS(RADIANS(G1657))*COS(RADIANS(E1664))*COS(RADIANS(AA1654))))&gt;90,0,$F$4*$F$5/E1663^2*(SIN(RADIANS(G1657))*SIN(RADIANS(E1664))+COS(RADIANS(G1657))*COS(RADIANS(E1664))*COS(RADIANS(AA1654))))</f>
        <v>#DIV/0!</v>
      </c>
      <c r="AB1657" s="3" t="e">
        <f>IF(DEGREES(ACOS(SIN(RADIANS(G1657))*SIN(RADIANS(E1664))+COS(RADIANS(G1657))*COS(RADIANS(E1664))*COS(RADIANS(AB1654))))&gt;90,0,$F$4*$F$5/E1663^2*(SIN(RADIANS(G1657))*SIN(RADIANS(E1664))+COS(RADIANS(G1657))*COS(RADIANS(E1664))*COS(RADIANS(AB1654))))</f>
        <v>#DIV/0!</v>
      </c>
      <c r="AC1657" s="3" t="e">
        <f>IF(DEGREES(ACOS(SIN(RADIANS(G1657))*SIN(RADIANS(E1664))+COS(RADIANS(G1657))*COS(RADIANS(E1664))*COS(RADIANS(AC1654))))&gt;90,0,$F$4*$F$5/E1663^2*(SIN(RADIANS(G1657))*SIN(RADIANS(E1664))+COS(RADIANS(G1657))*COS(RADIANS(E1664))*COS(RADIANS(AC1654))))</f>
        <v>#DIV/0!</v>
      </c>
      <c r="AD1657" s="3" t="e">
        <f>IF(DEGREES(ACOS(SIN(RADIANS(G1657))*SIN(RADIANS(E1664))+COS(RADIANS(G1657))*COS(RADIANS(E1664))*COS(RADIANS(AD1654))))&gt;90,0,$F$4*$F$5/E1663^2*(SIN(RADIANS(G1657))*SIN(RADIANS(E1664))+COS(RADIANS(G1657))*COS(RADIANS(E1664))*COS(RADIANS(AD1654))))</f>
        <v>#DIV/0!</v>
      </c>
      <c r="AE1657" s="3" t="e">
        <f>IF(DEGREES(ACOS(SIN(RADIANS(G1657))*SIN(RADIANS(E1664))+COS(RADIANS(G1657))*COS(RADIANS(E1664))*COS(RADIANS(AE1654))))&gt;90,0,$F$4*$F$5/E1663^2*(SIN(RADIANS(G1657))*SIN(RADIANS(E1664))+COS(RADIANS(G1657))*COS(RADIANS(E1664))*COS(RADIANS(AE1654))))</f>
        <v>#DIV/0!</v>
      </c>
      <c r="AF1657" s="3" t="e">
        <f>IF(DEGREES(ACOS(SIN(RADIANS(G1657))*SIN(RADIANS(E1664))+COS(RADIANS(G1657))*COS(RADIANS(E1664))*COS(RADIANS(AF1654))))&gt;90,0,$F$4*$F$5/E1663^2*(SIN(RADIANS(G1657))*SIN(RADIANS(E1664))+COS(RADIANS(G1657))*COS(RADIANS(E1664))*COS(RADIANS(AF1654))))</f>
        <v>#DIV/0!</v>
      </c>
      <c r="AG1657" s="3" t="e">
        <f>IF(DEGREES(ACOS(SIN(RADIANS(G1657))*SIN(RADIANS(E1664))+COS(RADIANS(G1657))*COS(RADIANS(E1664))*COS(RADIANS(AG1654))))&gt;90,0,$F$4*$F$5/E1663^2*(SIN(RADIANS(G1657))*SIN(RADIANS(E1664))+COS(RADIANS(G1657))*COS(RADIANS(E1664))*COS(RADIANS(AG1654))))</f>
        <v>#DIV/0!</v>
      </c>
      <c r="AH1657" s="3" t="e">
        <f>IF(DEGREES(ACOS(SIN(RADIANS(G1657))*SIN(RADIANS(E1664))+COS(RADIANS(G1657))*COS(RADIANS(E1664))*COS(RADIANS(AH1654))))&gt;90,0,$F$4*$F$5/E1663^2*(SIN(RADIANS(G1657))*SIN(RADIANS(E1664))+COS(RADIANS(G1657))*COS(RADIANS(E1664))*COS(RADIANS(AH1654))))</f>
        <v>#DIV/0!</v>
      </c>
      <c r="AI1657" s="3" t="e">
        <f>IF(DEGREES(ACOS(SIN(RADIANS(G1657))*SIN(RADIANS(E1664))+COS(RADIANS(G1657))*COS(RADIANS(E1664))*COS(RADIANS(AI1654))))&gt;90,0,$F$4*$F$5/E1663^2*(SIN(RADIANS(G1657))*SIN(RADIANS(E1664))+COS(RADIANS(G1657))*COS(RADIANS(E1664))*COS(RADIANS(AI1654))))</f>
        <v>#DIV/0!</v>
      </c>
      <c r="AJ1657" s="3" t="e">
        <f>IF(DEGREES(ACOS(SIN(RADIANS(G1657))*SIN(RADIANS(E1664))+COS(RADIANS(G1657))*COS(RADIANS(E1664))*COS(RADIANS(AJ1654))))&gt;90,0,$F$4*$F$5/E1663^2*(SIN(RADIANS(G1657))*SIN(RADIANS(E1664))+COS(RADIANS(G1657))*COS(RADIANS(E1664))*COS(RADIANS(AJ1654))))</f>
        <v>#DIV/0!</v>
      </c>
      <c r="AK1657" s="3">
        <f>IF(DEGREES(ACOS(SIN(RADIANS(G1657))*SIN(RADIANS(E1664))+COS(RADIANS(G1657))*COS(RADIANS(E1664))*COS(RADIANS(AK1654))))&gt;90,0,$F$4*$F$5/E1663^2*(SIN(RADIANS(G1657))*SIN(RADIANS(E1664))+COS(RADIANS(G1657))*COS(RADIANS(E1664))*COS(RADIANS(AK1654))))</f>
        <v>0</v>
      </c>
      <c r="AL1657" s="3">
        <f>IF(DEGREES(ACOS(SIN(RADIANS(G1657))*SIN(RADIANS(E1664))+COS(RADIANS(G1657))*COS(RADIANS(E1664))*COS(RADIANS(AL1654))))&gt;90,0,$F$4*$F$5/E1663^2*(SIN(RADIANS(G1657))*SIN(RADIANS(E1664))+COS(RADIANS(G1657))*COS(RADIANS(E1664))*COS(RADIANS(AL1654))))</f>
        <v>0</v>
      </c>
      <c r="AM1657" s="3">
        <f>IF(DEGREES(ACOS(SIN(RADIANS(G1657))*SIN(RADIANS(E1664))+COS(RADIANS(G1657))*COS(RADIANS(E1664))*COS(RADIANS(AM1654))))&gt;90,0,$F$4*$F$5/E1663^2*(SIN(RADIANS(G1657))*SIN(RADIANS(E1664))+COS(RADIANS(G1657))*COS(RADIANS(E1664))*COS(RADIANS(AM1654))))</f>
        <v>0</v>
      </c>
      <c r="AN1657" s="3">
        <f>IF(DEGREES(ACOS(SIN(RADIANS(G1657))*SIN(RADIANS(E1664))+COS(RADIANS(G1657))*COS(RADIANS(E1664))*COS(RADIANS(AN1654))))&gt;90,0,$F$4*$F$5/E1663^2*(SIN(RADIANS(G1657))*SIN(RADIANS(E1664))+COS(RADIANS(G1657))*COS(RADIANS(E1664))*COS(RADIANS(AN1654))))</f>
        <v>0</v>
      </c>
      <c r="AO1657" s="3">
        <f>IF(DEGREES(ACOS(SIN(RADIANS(G1657))*SIN(RADIANS(E1664))+COS(RADIANS(G1657))*COS(RADIANS(E1664))*COS(RADIANS(AO1654))))&gt;90,0,$F$4*$F$5/E1663^2*(SIN(RADIANS(G1657))*SIN(RADIANS(E1664))+COS(RADIANS(G1657))*COS(RADIANS(E1664))*COS(RADIANS(AO1654))))</f>
        <v>0</v>
      </c>
      <c r="AP1657" s="3">
        <f>IF(DEGREES(ACOS(SIN(RADIANS(G1657))*SIN(RADIANS(E1664))+COS(RADIANS(G1657))*COS(RADIANS(E1664))*COS(RADIANS(AP1654))))&gt;90,0,$F$4*$F$5/E1663^2*(SIN(RADIANS(G1657))*SIN(RADIANS(E1664))+COS(RADIANS(G1657))*COS(RADIANS(E1664))*COS(RADIANS(AP1654))))</f>
        <v>0</v>
      </c>
      <c r="AQ1657" s="3">
        <f>IF(DEGREES(ACOS(SIN(RADIANS(G1657))*SIN(RADIANS(E1664))+COS(RADIANS(G1657))*COS(RADIANS(E1664))*COS(RADIANS(AQ1654))))&gt;90,0,$F$4*$F$5/E1663^2*(SIN(RADIANS(G1657))*SIN(RADIANS(E1664))+COS(RADIANS(G1657))*COS(RADIANS(E1664))*COS(RADIANS(AQ1654))))</f>
        <v>0</v>
      </c>
      <c r="AR1657" s="3">
        <f>IF(DEGREES(ACOS(SIN(RADIANS(G1657))*SIN(RADIANS(E1664))+COS(RADIANS(G1657))*COS(RADIANS(E1664))*COS(RADIANS(AR1654))))&gt;90,0,$F$4*$F$5/E1663^2*(SIN(RADIANS(G1657))*SIN(RADIANS(E1664))+COS(RADIANS(G1657))*COS(RADIANS(E1664))*COS(RADIANS(AR1654))))</f>
        <v>0</v>
      </c>
    </row>
    <row r="1658" spans="2:44" ht="15.75" customHeight="1" x14ac:dyDescent="0.2">
      <c r="B1658" s="20" t="s">
        <v>784</v>
      </c>
      <c r="E1658" s="3">
        <f>IF(E1657-$F$13&lt;0,E1657-$F$13+360,IF(E1657-$F$13&gt;360,E1657-$F$13-360,E1657-$F$13))</f>
        <v>70</v>
      </c>
      <c r="G1658" s="3">
        <v>70</v>
      </c>
      <c r="I1658" s="3">
        <f>IF(DEGREES(ACOS(SIN(RADIANS(G1658))*SIN(RADIANS(E1664))+COS(RADIANS(G1658))*COS(RADIANS(E1664))*COS(RADIANS(I1654))))&gt;90,0,$F$4*$F$5/E1663^2*(SIN(RADIANS(G1658))*SIN(RADIANS(E1664))+COS(RADIANS(G1658))*COS(RADIANS(E1664))*COS(RADIANS(I1654))))</f>
        <v>0</v>
      </c>
      <c r="J1658" s="3">
        <f>IF(DEGREES(ACOS(SIN(RADIANS(G1658))*SIN(RADIANS(E1664))+COS(RADIANS(G1658))*COS(RADIANS(E1664))*COS(RADIANS(J1654))))&gt;90,0,$F$4*$F$5/E1663^2*(SIN(RADIANS(G1658))*SIN(RADIANS(E1664))+COS(RADIANS(G1658))*COS(RADIANS(E1664))*COS(RADIANS(J1654))))</f>
        <v>0</v>
      </c>
      <c r="K1658" s="3">
        <f>IF(DEGREES(ACOS(SIN(RADIANS(G1658))*SIN(RADIANS(E1664))+COS(RADIANS(G1658))*COS(RADIANS(E1664))*COS(RADIANS(K1654))))&gt;90,0,$F$4*$F$5/E1663^2*(SIN(RADIANS(G1658))*SIN(RADIANS(E1664))+COS(RADIANS(G1658))*COS(RADIANS(E1664))*COS(RADIANS(K1654))))</f>
        <v>0</v>
      </c>
      <c r="L1658" s="3">
        <f>IF(DEGREES(ACOS(SIN(RADIANS(G1658))*SIN(RADIANS(E1664))+COS(RADIANS(G1658))*COS(RADIANS(E1664))*COS(RADIANS(L1654))))&gt;90,0,$F$4*$F$5/E1663^2*(SIN(RADIANS(G1658))*SIN(RADIANS(E1664))+COS(RADIANS(G1658))*COS(RADIANS(E1664))*COS(RADIANS(L1654))))</f>
        <v>0</v>
      </c>
      <c r="M1658" s="3">
        <f>IF(DEGREES(ACOS(SIN(RADIANS(G1658))*SIN(RADIANS(E1664))+COS(RADIANS(G1658))*COS(RADIANS(E1664))*COS(RADIANS(M1654))))&gt;90,0,$F$4*$F$5/E1663^2*(SIN(RADIANS(G1658))*SIN(RADIANS(E1664))+COS(RADIANS(G1658))*COS(RADIANS(E1664))*COS(RADIANS(M1654))))</f>
        <v>0</v>
      </c>
      <c r="N1658" s="3">
        <f>IF(DEGREES(ACOS(SIN(RADIANS(G1658))*SIN(RADIANS(E1664))+COS(RADIANS(G1658))*COS(RADIANS(E1664))*COS(RADIANS(N1654))))&gt;90,0,$F$4*$F$5/E1663^2*(SIN(RADIANS(G1658))*SIN(RADIANS(E1664))+COS(RADIANS(G1658))*COS(RADIANS(E1664))*COS(RADIANS(N1654))))</f>
        <v>0</v>
      </c>
      <c r="O1658" s="3">
        <f>IF(DEGREES(ACOS(SIN(RADIANS(G1658))*SIN(RADIANS(E1664))+COS(RADIANS(G1658))*COS(RADIANS(E1664))*COS(RADIANS(O1654))))&gt;90,0,$F$4*$F$5/E1663^2*(SIN(RADIANS(G1658))*SIN(RADIANS(E1664))+COS(RADIANS(G1658))*COS(RADIANS(E1664))*COS(RADIANS(O1654))))</f>
        <v>0</v>
      </c>
      <c r="P1658" s="3">
        <f>IF(DEGREES(ACOS(SIN(RADIANS(G1658))*SIN(RADIANS(E1664))+COS(RADIANS(G1658))*COS(RADIANS(E1664))*COS(RADIANS(P1654))))&gt;90,0,$F$4*$F$5/E1663^2*(SIN(RADIANS(G1658))*SIN(RADIANS(E1664))+COS(RADIANS(G1658))*COS(RADIANS(E1664))*COS(RADIANS(P1654))))</f>
        <v>0</v>
      </c>
      <c r="Q1658" s="3">
        <f>IF(DEGREES(ACOS(SIN(RADIANS(G1658))*SIN(RADIANS(E1664))+COS(RADIANS(G1658))*COS(RADIANS(E1664))*COS(RADIANS(Q1654))))&gt;90,0,$F$4*$F$5/E1663^2*(SIN(RADIANS(G1658))*SIN(RADIANS(E1664))+COS(RADIANS(G1658))*COS(RADIANS(E1664))*COS(RADIANS(Q1654))))</f>
        <v>0</v>
      </c>
      <c r="R1658" s="3" t="e">
        <f>IF(DEGREES(ACOS(SIN(RADIANS(G1658))*SIN(RADIANS(E1664))+COS(RADIANS(G1658))*COS(RADIANS(E1664))*COS(RADIANS(R1654))))&gt;90,0,$F$4*$F$5/E1663^2*(SIN(RADIANS(G1658))*SIN(RADIANS(E1664))+COS(RADIANS(G1658))*COS(RADIANS(E1664))*COS(RADIANS(R1654))))</f>
        <v>#DIV/0!</v>
      </c>
      <c r="S1658" s="3" t="e">
        <f>IF(DEGREES(ACOS(SIN(RADIANS(G1658))*SIN(RADIANS(E1664))+COS(RADIANS(G1658))*COS(RADIANS(E1664))*COS(RADIANS(S1654))))&gt;90,0,$F$4*$F$5/E1663^2*(SIN(RADIANS(G1658))*SIN(RADIANS(E1664))+COS(RADIANS(G1658))*COS(RADIANS(E1664))*COS(RADIANS(S1654))))</f>
        <v>#DIV/0!</v>
      </c>
      <c r="T1658" s="3" t="e">
        <f>IF(DEGREES(ACOS(SIN(RADIANS(G1658))*SIN(RADIANS(E1664))+COS(RADIANS(G1658))*COS(RADIANS(E1664))*COS(RADIANS(T1654))))&gt;90,0,$F$4*$F$5/E1663^2*(SIN(RADIANS(G1658))*SIN(RADIANS(E1664))+COS(RADIANS(G1658))*COS(RADIANS(E1664))*COS(RADIANS(T1654))))</f>
        <v>#DIV/0!</v>
      </c>
      <c r="U1658" s="3" t="e">
        <f>IF(DEGREES(ACOS(SIN(RADIANS(G1658))*SIN(RADIANS(E1664))+COS(RADIANS(G1658))*COS(RADIANS(E1664))*COS(RADIANS(U1654))))&gt;90,0,$F$4*$F$5/E1663^2*(SIN(RADIANS(G1658))*SIN(RADIANS(E1664))+COS(RADIANS(G1658))*COS(RADIANS(E1664))*COS(RADIANS(U1654))))</f>
        <v>#DIV/0!</v>
      </c>
      <c r="V1658" s="3" t="e">
        <f>IF(DEGREES(ACOS(SIN(RADIANS(G1658))*SIN(RADIANS(E1664))+COS(RADIANS(G1658))*COS(RADIANS(E1664))*COS(RADIANS(V1654))))&gt;90,0,$F$4*$F$5/E1663^2*(SIN(RADIANS(G1658))*SIN(RADIANS(E1664))+COS(RADIANS(G1658))*COS(RADIANS(E1664))*COS(RADIANS(V1654))))</f>
        <v>#DIV/0!</v>
      </c>
      <c r="W1658" s="3" t="e">
        <f>IF(DEGREES(ACOS(SIN(RADIANS(G1658))*SIN(RADIANS(E1664))+COS(RADIANS(G1658))*COS(RADIANS(E1664))*COS(RADIANS(W1654))))&gt;90,0,$F$4*$F$5/E1663^2*(SIN(RADIANS(G1658))*SIN(RADIANS(E1664))+COS(RADIANS(G1658))*COS(RADIANS(E1664))*COS(RADIANS(W1654))))</f>
        <v>#DIV/0!</v>
      </c>
      <c r="X1658" s="3" t="e">
        <f>IF(DEGREES(ACOS(SIN(RADIANS(G1658))*SIN(RADIANS(E1664))+COS(RADIANS(G1658))*COS(RADIANS(E1664))*COS(RADIANS(X1654))))&gt;90,0,$F$4*$F$5/E1663^2*(SIN(RADIANS(G1658))*SIN(RADIANS(E1664))+COS(RADIANS(G1658))*COS(RADIANS(E1664))*COS(RADIANS(X1654))))</f>
        <v>#DIV/0!</v>
      </c>
      <c r="Y1658" s="3" t="e">
        <f>IF(DEGREES(ACOS(SIN(RADIANS(G1658))*SIN(RADIANS(E1664))+COS(RADIANS(G1658))*COS(RADIANS(E1664))*COS(RADIANS(Y1654))))&gt;90,0,$F$4*$F$5/E1663^2*(SIN(RADIANS(G1658))*SIN(RADIANS(E1664))+COS(RADIANS(G1658))*COS(RADIANS(E1664))*COS(RADIANS(Y1654))))</f>
        <v>#DIV/0!</v>
      </c>
      <c r="Z1658" s="3" t="e">
        <f>IF(DEGREES(ACOS(SIN(RADIANS(G1658))*SIN(RADIANS(E1664))+COS(RADIANS(G1658))*COS(RADIANS(E1664))*COS(RADIANS(Z1654))))&gt;90,0,$F$4*$F$5/E1663^2*(SIN(RADIANS(G1658))*SIN(RADIANS(E1664))+COS(RADIANS(G1658))*COS(RADIANS(E1664))*COS(RADIANS(Z1654))))</f>
        <v>#DIV/0!</v>
      </c>
      <c r="AA1658" s="3" t="e">
        <f>IF(DEGREES(ACOS(SIN(RADIANS(G1658))*SIN(RADIANS(E1664))+COS(RADIANS(G1658))*COS(RADIANS(E1664))*COS(RADIANS(AA1654))))&gt;90,0,$F$4*$F$5/E1663^2*(SIN(RADIANS(G1658))*SIN(RADIANS(E1664))+COS(RADIANS(G1658))*COS(RADIANS(E1664))*COS(RADIANS(AA1654))))</f>
        <v>#DIV/0!</v>
      </c>
      <c r="AB1658" s="3" t="e">
        <f>IF(DEGREES(ACOS(SIN(RADIANS(G1658))*SIN(RADIANS(E1664))+COS(RADIANS(G1658))*COS(RADIANS(E1664))*COS(RADIANS(AB1654))))&gt;90,0,$F$4*$F$5/E1663^2*(SIN(RADIANS(G1658))*SIN(RADIANS(E1664))+COS(RADIANS(G1658))*COS(RADIANS(E1664))*COS(RADIANS(AB1654))))</f>
        <v>#DIV/0!</v>
      </c>
      <c r="AC1658" s="3" t="e">
        <f>IF(DEGREES(ACOS(SIN(RADIANS(G1658))*SIN(RADIANS(E1664))+COS(RADIANS(G1658))*COS(RADIANS(E1664))*COS(RADIANS(AC1654))))&gt;90,0,$F$4*$F$5/E1663^2*(SIN(RADIANS(G1658))*SIN(RADIANS(E1664))+COS(RADIANS(G1658))*COS(RADIANS(E1664))*COS(RADIANS(AC1654))))</f>
        <v>#DIV/0!</v>
      </c>
      <c r="AD1658" s="3" t="e">
        <f>IF(DEGREES(ACOS(SIN(RADIANS(G1658))*SIN(RADIANS(E1664))+COS(RADIANS(G1658))*COS(RADIANS(E1664))*COS(RADIANS(AD1654))))&gt;90,0,$F$4*$F$5/E1663^2*(SIN(RADIANS(G1658))*SIN(RADIANS(E1664))+COS(RADIANS(G1658))*COS(RADIANS(E1664))*COS(RADIANS(AD1654))))</f>
        <v>#DIV/0!</v>
      </c>
      <c r="AE1658" s="3" t="e">
        <f>IF(DEGREES(ACOS(SIN(RADIANS(G1658))*SIN(RADIANS(E1664))+COS(RADIANS(G1658))*COS(RADIANS(E1664))*COS(RADIANS(AE1654))))&gt;90,0,$F$4*$F$5/E1663^2*(SIN(RADIANS(G1658))*SIN(RADIANS(E1664))+COS(RADIANS(G1658))*COS(RADIANS(E1664))*COS(RADIANS(AE1654))))</f>
        <v>#DIV/0!</v>
      </c>
      <c r="AF1658" s="3" t="e">
        <f>IF(DEGREES(ACOS(SIN(RADIANS(G1658))*SIN(RADIANS(E1664))+COS(RADIANS(G1658))*COS(RADIANS(E1664))*COS(RADIANS(AF1654))))&gt;90,0,$F$4*$F$5/E1663^2*(SIN(RADIANS(G1658))*SIN(RADIANS(E1664))+COS(RADIANS(G1658))*COS(RADIANS(E1664))*COS(RADIANS(AF1654))))</f>
        <v>#DIV/0!</v>
      </c>
      <c r="AG1658" s="3" t="e">
        <f>IF(DEGREES(ACOS(SIN(RADIANS(G1658))*SIN(RADIANS(E1664))+COS(RADIANS(G1658))*COS(RADIANS(E1664))*COS(RADIANS(AG1654))))&gt;90,0,$F$4*$F$5/E1663^2*(SIN(RADIANS(G1658))*SIN(RADIANS(E1664))+COS(RADIANS(G1658))*COS(RADIANS(E1664))*COS(RADIANS(AG1654))))</f>
        <v>#DIV/0!</v>
      </c>
      <c r="AH1658" s="3" t="e">
        <f>IF(DEGREES(ACOS(SIN(RADIANS(G1658))*SIN(RADIANS(E1664))+COS(RADIANS(G1658))*COS(RADIANS(E1664))*COS(RADIANS(AH1654))))&gt;90,0,$F$4*$F$5/E1663^2*(SIN(RADIANS(G1658))*SIN(RADIANS(E1664))+COS(RADIANS(G1658))*COS(RADIANS(E1664))*COS(RADIANS(AH1654))))</f>
        <v>#DIV/0!</v>
      </c>
      <c r="AI1658" s="3" t="e">
        <f>IF(DEGREES(ACOS(SIN(RADIANS(G1658))*SIN(RADIANS(E1664))+COS(RADIANS(G1658))*COS(RADIANS(E1664))*COS(RADIANS(AI1654))))&gt;90,0,$F$4*$F$5/E1663^2*(SIN(RADIANS(G1658))*SIN(RADIANS(E1664))+COS(RADIANS(G1658))*COS(RADIANS(E1664))*COS(RADIANS(AI1654))))</f>
        <v>#DIV/0!</v>
      </c>
      <c r="AJ1658" s="3" t="e">
        <f>IF(DEGREES(ACOS(SIN(RADIANS(G1658))*SIN(RADIANS(E1664))+COS(RADIANS(G1658))*COS(RADIANS(E1664))*COS(RADIANS(AJ1654))))&gt;90,0,$F$4*$F$5/E1663^2*(SIN(RADIANS(G1658))*SIN(RADIANS(E1664))+COS(RADIANS(G1658))*COS(RADIANS(E1664))*COS(RADIANS(AJ1654))))</f>
        <v>#DIV/0!</v>
      </c>
      <c r="AK1658" s="3">
        <f>IF(DEGREES(ACOS(SIN(RADIANS(G1658))*SIN(RADIANS(E1664))+COS(RADIANS(G1658))*COS(RADIANS(E1664))*COS(RADIANS(AK1654))))&gt;90,0,$F$4*$F$5/E1663^2*(SIN(RADIANS(G1658))*SIN(RADIANS(E1664))+COS(RADIANS(G1658))*COS(RADIANS(E1664))*COS(RADIANS(AK1654))))</f>
        <v>0</v>
      </c>
      <c r="AL1658" s="3">
        <f>IF(DEGREES(ACOS(SIN(RADIANS(G1658))*SIN(RADIANS(E1664))+COS(RADIANS(G1658))*COS(RADIANS(E1664))*COS(RADIANS(AL1654))))&gt;90,0,$F$4*$F$5/E1663^2*(SIN(RADIANS(G1658))*SIN(RADIANS(E1664))+COS(RADIANS(G1658))*COS(RADIANS(E1664))*COS(RADIANS(AL1654))))</f>
        <v>0</v>
      </c>
      <c r="AM1658" s="3">
        <f>IF(DEGREES(ACOS(SIN(RADIANS(G1658))*SIN(RADIANS(E1664))+COS(RADIANS(G1658))*COS(RADIANS(E1664))*COS(RADIANS(AM1654))))&gt;90,0,$F$4*$F$5/E1663^2*(SIN(RADIANS(G1658))*SIN(RADIANS(E1664))+COS(RADIANS(G1658))*COS(RADIANS(E1664))*COS(RADIANS(AM1654))))</f>
        <v>0</v>
      </c>
      <c r="AN1658" s="3">
        <f>IF(DEGREES(ACOS(SIN(RADIANS(G1658))*SIN(RADIANS(E1664))+COS(RADIANS(G1658))*COS(RADIANS(E1664))*COS(RADIANS(AN1654))))&gt;90,0,$F$4*$F$5/E1663^2*(SIN(RADIANS(G1658))*SIN(RADIANS(E1664))+COS(RADIANS(G1658))*COS(RADIANS(E1664))*COS(RADIANS(AN1654))))</f>
        <v>0</v>
      </c>
      <c r="AO1658" s="3">
        <f>IF(DEGREES(ACOS(SIN(RADIANS(G1658))*SIN(RADIANS(E1664))+COS(RADIANS(G1658))*COS(RADIANS(E1664))*COS(RADIANS(AO1654))))&gt;90,0,$F$4*$F$5/E1663^2*(SIN(RADIANS(G1658))*SIN(RADIANS(E1664))+COS(RADIANS(G1658))*COS(RADIANS(E1664))*COS(RADIANS(AO1654))))</f>
        <v>0</v>
      </c>
      <c r="AP1658" s="3">
        <f>IF(DEGREES(ACOS(SIN(RADIANS(G1658))*SIN(RADIANS(E1664))+COS(RADIANS(G1658))*COS(RADIANS(E1664))*COS(RADIANS(AP1654))))&gt;90,0,$F$4*$F$5/E1663^2*(SIN(RADIANS(G1658))*SIN(RADIANS(E1664))+COS(RADIANS(G1658))*COS(RADIANS(E1664))*COS(RADIANS(AP1654))))</f>
        <v>0</v>
      </c>
      <c r="AQ1658" s="3">
        <f>IF(DEGREES(ACOS(SIN(RADIANS(G1658))*SIN(RADIANS(E1664))+COS(RADIANS(G1658))*COS(RADIANS(E1664))*COS(RADIANS(AQ1654))))&gt;90,0,$F$4*$F$5/E1663^2*(SIN(RADIANS(G1658))*SIN(RADIANS(E1664))+COS(RADIANS(G1658))*COS(RADIANS(E1664))*COS(RADIANS(AQ1654))))</f>
        <v>0</v>
      </c>
      <c r="AR1658" s="3">
        <f>IF(DEGREES(ACOS(SIN(RADIANS(G1658))*SIN(RADIANS(E1664))+COS(RADIANS(G1658))*COS(RADIANS(E1664))*COS(RADIANS(AR1654))))&gt;90,0,$F$4*$F$5/E1663^2*(SIN(RADIANS(G1658))*SIN(RADIANS(E1664))+COS(RADIANS(G1658))*COS(RADIANS(E1664))*COS(RADIANS(AR1654))))</f>
        <v>0</v>
      </c>
    </row>
    <row r="1659" spans="2:44" ht="15.75" customHeight="1" x14ac:dyDescent="0.2">
      <c r="B1659" s="20" t="s">
        <v>729</v>
      </c>
      <c r="E1659" s="3">
        <f>IF(E1656&lt;360,E1656/360,(E1656-360)/360)</f>
        <v>0.94444444444444442</v>
      </c>
      <c r="G1659" s="3">
        <v>60</v>
      </c>
      <c r="I1659" s="3">
        <f>IF(DEGREES(ACOS(SIN(RADIANS(G1659))*SIN(RADIANS(E1664))+COS(RADIANS(G1659))*COS(RADIANS(E1664))*COS(RADIANS(I1654))))&gt;90,0,$F$4*$F$5/E1663^2*(SIN(RADIANS(G1659))*SIN(RADIANS(E1664))+COS(RADIANS(G1659))*COS(RADIANS(E1664))*COS(RADIANS(I1654))))</f>
        <v>0</v>
      </c>
      <c r="J1659" s="3">
        <f>IF(DEGREES(ACOS(SIN(RADIANS(G1659))*SIN(RADIANS(E1664))+COS(RADIANS(G1659))*COS(RADIANS(E1664))*COS(RADIANS(J1654))))&gt;90,0,$F$4*$F$5/E1663^2*(SIN(RADIANS(G1659))*SIN(RADIANS(E1664))+COS(RADIANS(G1659))*COS(RADIANS(E1664))*COS(RADIANS(J1654))))</f>
        <v>0</v>
      </c>
      <c r="K1659" s="3">
        <f>IF(DEGREES(ACOS(SIN(RADIANS(G1659))*SIN(RADIANS(E1664))+COS(RADIANS(G1659))*COS(RADIANS(E1664))*COS(RADIANS(K1654))))&gt;90,0,$F$4*$F$5/E1663^2*(SIN(RADIANS(G1659))*SIN(RADIANS(E1664))+COS(RADIANS(G1659))*COS(RADIANS(E1664))*COS(RADIANS(K1654))))</f>
        <v>0</v>
      </c>
      <c r="L1659" s="3">
        <f>IF(DEGREES(ACOS(SIN(RADIANS(G1659))*SIN(RADIANS(E1664))+COS(RADIANS(G1659))*COS(RADIANS(E1664))*COS(RADIANS(L1654))))&gt;90,0,$F$4*$F$5/E1663^2*(SIN(RADIANS(G1659))*SIN(RADIANS(E1664))+COS(RADIANS(G1659))*COS(RADIANS(E1664))*COS(RADIANS(L1654))))</f>
        <v>0</v>
      </c>
      <c r="M1659" s="3">
        <f>IF(DEGREES(ACOS(SIN(RADIANS(G1659))*SIN(RADIANS(E1664))+COS(RADIANS(G1659))*COS(RADIANS(E1664))*COS(RADIANS(M1654))))&gt;90,0,$F$4*$F$5/E1663^2*(SIN(RADIANS(G1659))*SIN(RADIANS(E1664))+COS(RADIANS(G1659))*COS(RADIANS(E1664))*COS(RADIANS(M1654))))</f>
        <v>0</v>
      </c>
      <c r="N1659" s="3">
        <f>IF(DEGREES(ACOS(SIN(RADIANS(G1659))*SIN(RADIANS(E1664))+COS(RADIANS(G1659))*COS(RADIANS(E1664))*COS(RADIANS(N1654))))&gt;90,0,$F$4*$F$5/E1663^2*(SIN(RADIANS(G1659))*SIN(RADIANS(E1664))+COS(RADIANS(G1659))*COS(RADIANS(E1664))*COS(RADIANS(N1654))))</f>
        <v>0</v>
      </c>
      <c r="O1659" s="3">
        <f>IF(DEGREES(ACOS(SIN(RADIANS(G1659))*SIN(RADIANS(E1664))+COS(RADIANS(G1659))*COS(RADIANS(E1664))*COS(RADIANS(O1654))))&gt;90,0,$F$4*$F$5/E1663^2*(SIN(RADIANS(G1659))*SIN(RADIANS(E1664))+COS(RADIANS(G1659))*COS(RADIANS(E1664))*COS(RADIANS(O1654))))</f>
        <v>0</v>
      </c>
      <c r="P1659" s="3">
        <f>IF(DEGREES(ACOS(SIN(RADIANS(G1659))*SIN(RADIANS(E1664))+COS(RADIANS(G1659))*COS(RADIANS(E1664))*COS(RADIANS(P1654))))&gt;90,0,$F$4*$F$5/E1663^2*(SIN(RADIANS(G1659))*SIN(RADIANS(E1664))+COS(RADIANS(G1659))*COS(RADIANS(E1664))*COS(RADIANS(P1654))))</f>
        <v>0</v>
      </c>
      <c r="Q1659" s="3">
        <f>IF(DEGREES(ACOS(SIN(RADIANS(G1659))*SIN(RADIANS(E1664))+COS(RADIANS(G1659))*COS(RADIANS(E1664))*COS(RADIANS(Q1654))))&gt;90,0,$F$4*$F$5/E1663^2*(SIN(RADIANS(G1659))*SIN(RADIANS(E1664))+COS(RADIANS(G1659))*COS(RADIANS(E1664))*COS(RADIANS(Q1654))))</f>
        <v>0</v>
      </c>
      <c r="R1659" s="3" t="e">
        <f>IF(DEGREES(ACOS(SIN(RADIANS(G1659))*SIN(RADIANS(E1664))+COS(RADIANS(G1659))*COS(RADIANS(E1664))*COS(RADIANS(R1654))))&gt;90,0,$F$4*$F$5/E1663^2*(SIN(RADIANS(G1659))*SIN(RADIANS(E1664))+COS(RADIANS(G1659))*COS(RADIANS(E1664))*COS(RADIANS(R1654))))</f>
        <v>#DIV/0!</v>
      </c>
      <c r="S1659" s="3" t="e">
        <f>IF(DEGREES(ACOS(SIN(RADIANS(G1659))*SIN(RADIANS(E1664))+COS(RADIANS(G1659))*COS(RADIANS(E1664))*COS(RADIANS(S1654))))&gt;90,0,$F$4*$F$5/E1663^2*(SIN(RADIANS(G1659))*SIN(RADIANS(E1664))+COS(RADIANS(G1659))*COS(RADIANS(E1664))*COS(RADIANS(S1654))))</f>
        <v>#DIV/0!</v>
      </c>
      <c r="T1659" s="3" t="e">
        <f>IF(DEGREES(ACOS(SIN(RADIANS(G1659))*SIN(RADIANS(E1664))+COS(RADIANS(G1659))*COS(RADIANS(E1664))*COS(RADIANS(T1654))))&gt;90,0,$F$4*$F$5/E1663^2*(SIN(RADIANS(G1659))*SIN(RADIANS(E1664))+COS(RADIANS(G1659))*COS(RADIANS(E1664))*COS(RADIANS(T1654))))</f>
        <v>#DIV/0!</v>
      </c>
      <c r="U1659" s="3" t="e">
        <f>IF(DEGREES(ACOS(SIN(RADIANS(G1659))*SIN(RADIANS(E1664))+COS(RADIANS(G1659))*COS(RADIANS(E1664))*COS(RADIANS(U1654))))&gt;90,0,$F$4*$F$5/E1663^2*(SIN(RADIANS(G1659))*SIN(RADIANS(E1664))+COS(RADIANS(G1659))*COS(RADIANS(E1664))*COS(RADIANS(U1654))))</f>
        <v>#DIV/0!</v>
      </c>
      <c r="V1659" s="3" t="e">
        <f>IF(DEGREES(ACOS(SIN(RADIANS(G1659))*SIN(RADIANS(E1664))+COS(RADIANS(G1659))*COS(RADIANS(E1664))*COS(RADIANS(V1654))))&gt;90,0,$F$4*$F$5/E1663^2*(SIN(RADIANS(G1659))*SIN(RADIANS(E1664))+COS(RADIANS(G1659))*COS(RADIANS(E1664))*COS(RADIANS(V1654))))</f>
        <v>#DIV/0!</v>
      </c>
      <c r="W1659" s="3" t="e">
        <f>IF(DEGREES(ACOS(SIN(RADIANS(G1659))*SIN(RADIANS(E1664))+COS(RADIANS(G1659))*COS(RADIANS(E1664))*COS(RADIANS(W1654))))&gt;90,0,$F$4*$F$5/E1663^2*(SIN(RADIANS(G1659))*SIN(RADIANS(E1664))+COS(RADIANS(G1659))*COS(RADIANS(E1664))*COS(RADIANS(W1654))))</f>
        <v>#DIV/0!</v>
      </c>
      <c r="X1659" s="3" t="e">
        <f>IF(DEGREES(ACOS(SIN(RADIANS(G1659))*SIN(RADIANS(E1664))+COS(RADIANS(G1659))*COS(RADIANS(E1664))*COS(RADIANS(X1654))))&gt;90,0,$F$4*$F$5/E1663^2*(SIN(RADIANS(G1659))*SIN(RADIANS(E1664))+COS(RADIANS(G1659))*COS(RADIANS(E1664))*COS(RADIANS(X1654))))</f>
        <v>#DIV/0!</v>
      </c>
      <c r="Y1659" s="3" t="e">
        <f>IF(DEGREES(ACOS(SIN(RADIANS(G1659))*SIN(RADIANS(E1664))+COS(RADIANS(G1659))*COS(RADIANS(E1664))*COS(RADIANS(Y1654))))&gt;90,0,$F$4*$F$5/E1663^2*(SIN(RADIANS(G1659))*SIN(RADIANS(E1664))+COS(RADIANS(G1659))*COS(RADIANS(E1664))*COS(RADIANS(Y1654))))</f>
        <v>#DIV/0!</v>
      </c>
      <c r="Z1659" s="3" t="e">
        <f>IF(DEGREES(ACOS(SIN(RADIANS(G1659))*SIN(RADIANS(E1664))+COS(RADIANS(G1659))*COS(RADIANS(E1664))*COS(RADIANS(Z1654))))&gt;90,0,$F$4*$F$5/E1663^2*(SIN(RADIANS(G1659))*SIN(RADIANS(E1664))+COS(RADIANS(G1659))*COS(RADIANS(E1664))*COS(RADIANS(Z1654))))</f>
        <v>#DIV/0!</v>
      </c>
      <c r="AA1659" s="3" t="e">
        <f>IF(DEGREES(ACOS(SIN(RADIANS(G1659))*SIN(RADIANS(E1664))+COS(RADIANS(G1659))*COS(RADIANS(E1664))*COS(RADIANS(AA1654))))&gt;90,0,$F$4*$F$5/E1663^2*(SIN(RADIANS(G1659))*SIN(RADIANS(E1664))+COS(RADIANS(G1659))*COS(RADIANS(E1664))*COS(RADIANS(AA1654))))</f>
        <v>#DIV/0!</v>
      </c>
      <c r="AB1659" s="3" t="e">
        <f>IF(DEGREES(ACOS(SIN(RADIANS(G1659))*SIN(RADIANS(E1664))+COS(RADIANS(G1659))*COS(RADIANS(E1664))*COS(RADIANS(AB1654))))&gt;90,0,$F$4*$F$5/E1663^2*(SIN(RADIANS(G1659))*SIN(RADIANS(E1664))+COS(RADIANS(G1659))*COS(RADIANS(E1664))*COS(RADIANS(AB1654))))</f>
        <v>#DIV/0!</v>
      </c>
      <c r="AC1659" s="3" t="e">
        <f>IF(DEGREES(ACOS(SIN(RADIANS(G1659))*SIN(RADIANS(E1664))+COS(RADIANS(G1659))*COS(RADIANS(E1664))*COS(RADIANS(AC1654))))&gt;90,0,$F$4*$F$5/E1663^2*(SIN(RADIANS(G1659))*SIN(RADIANS(E1664))+COS(RADIANS(G1659))*COS(RADIANS(E1664))*COS(RADIANS(AC1654))))</f>
        <v>#DIV/0!</v>
      </c>
      <c r="AD1659" s="3" t="e">
        <f>IF(DEGREES(ACOS(SIN(RADIANS(G1659))*SIN(RADIANS(E1664))+COS(RADIANS(G1659))*COS(RADIANS(E1664))*COS(RADIANS(AD1654))))&gt;90,0,$F$4*$F$5/E1663^2*(SIN(RADIANS(G1659))*SIN(RADIANS(E1664))+COS(RADIANS(G1659))*COS(RADIANS(E1664))*COS(RADIANS(AD1654))))</f>
        <v>#DIV/0!</v>
      </c>
      <c r="AE1659" s="3" t="e">
        <f>IF(DEGREES(ACOS(SIN(RADIANS(G1659))*SIN(RADIANS(E1664))+COS(RADIANS(G1659))*COS(RADIANS(E1664))*COS(RADIANS(AE1654))))&gt;90,0,$F$4*$F$5/E1663^2*(SIN(RADIANS(G1659))*SIN(RADIANS(E1664))+COS(RADIANS(G1659))*COS(RADIANS(E1664))*COS(RADIANS(AE1654))))</f>
        <v>#DIV/0!</v>
      </c>
      <c r="AF1659" s="3" t="e">
        <f>IF(DEGREES(ACOS(SIN(RADIANS(G1659))*SIN(RADIANS(E1664))+COS(RADIANS(G1659))*COS(RADIANS(E1664))*COS(RADIANS(AF1654))))&gt;90,0,$F$4*$F$5/E1663^2*(SIN(RADIANS(G1659))*SIN(RADIANS(E1664))+COS(RADIANS(G1659))*COS(RADIANS(E1664))*COS(RADIANS(AF1654))))</f>
        <v>#DIV/0!</v>
      </c>
      <c r="AG1659" s="3" t="e">
        <f>IF(DEGREES(ACOS(SIN(RADIANS(G1659))*SIN(RADIANS(E1664))+COS(RADIANS(G1659))*COS(RADIANS(E1664))*COS(RADIANS(AG1654))))&gt;90,0,$F$4*$F$5/E1663^2*(SIN(RADIANS(G1659))*SIN(RADIANS(E1664))+COS(RADIANS(G1659))*COS(RADIANS(E1664))*COS(RADIANS(AG1654))))</f>
        <v>#DIV/0!</v>
      </c>
      <c r="AH1659" s="3" t="e">
        <f>IF(DEGREES(ACOS(SIN(RADIANS(G1659))*SIN(RADIANS(E1664))+COS(RADIANS(G1659))*COS(RADIANS(E1664))*COS(RADIANS(AH1654))))&gt;90,0,$F$4*$F$5/E1663^2*(SIN(RADIANS(G1659))*SIN(RADIANS(E1664))+COS(RADIANS(G1659))*COS(RADIANS(E1664))*COS(RADIANS(AH1654))))</f>
        <v>#DIV/0!</v>
      </c>
      <c r="AI1659" s="3" t="e">
        <f>IF(DEGREES(ACOS(SIN(RADIANS(G1659))*SIN(RADIANS(E1664))+COS(RADIANS(G1659))*COS(RADIANS(E1664))*COS(RADIANS(AI1654))))&gt;90,0,$F$4*$F$5/E1663^2*(SIN(RADIANS(G1659))*SIN(RADIANS(E1664))+COS(RADIANS(G1659))*COS(RADIANS(E1664))*COS(RADIANS(AI1654))))</f>
        <v>#DIV/0!</v>
      </c>
      <c r="AJ1659" s="3" t="e">
        <f>IF(DEGREES(ACOS(SIN(RADIANS(G1659))*SIN(RADIANS(E1664))+COS(RADIANS(G1659))*COS(RADIANS(E1664))*COS(RADIANS(AJ1654))))&gt;90,0,$F$4*$F$5/E1663^2*(SIN(RADIANS(G1659))*SIN(RADIANS(E1664))+COS(RADIANS(G1659))*COS(RADIANS(E1664))*COS(RADIANS(AJ1654))))</f>
        <v>#DIV/0!</v>
      </c>
      <c r="AK1659" s="3">
        <f>IF(DEGREES(ACOS(SIN(RADIANS(G1659))*SIN(RADIANS(E1664))+COS(RADIANS(G1659))*COS(RADIANS(E1664))*COS(RADIANS(AK1654))))&gt;90,0,$F$4*$F$5/E1663^2*(SIN(RADIANS(G1659))*SIN(RADIANS(E1664))+COS(RADIANS(G1659))*COS(RADIANS(E1664))*COS(RADIANS(AK1654))))</f>
        <v>0</v>
      </c>
      <c r="AL1659" s="3">
        <f>IF(DEGREES(ACOS(SIN(RADIANS(G1659))*SIN(RADIANS(E1664))+COS(RADIANS(G1659))*COS(RADIANS(E1664))*COS(RADIANS(AL1654))))&gt;90,0,$F$4*$F$5/E1663^2*(SIN(RADIANS(G1659))*SIN(RADIANS(E1664))+COS(RADIANS(G1659))*COS(RADIANS(E1664))*COS(RADIANS(AL1654))))</f>
        <v>0</v>
      </c>
      <c r="AM1659" s="3">
        <f>IF(DEGREES(ACOS(SIN(RADIANS(G1659))*SIN(RADIANS(E1664))+COS(RADIANS(G1659))*COS(RADIANS(E1664))*COS(RADIANS(AM1654))))&gt;90,0,$F$4*$F$5/E1663^2*(SIN(RADIANS(G1659))*SIN(RADIANS(E1664))+COS(RADIANS(G1659))*COS(RADIANS(E1664))*COS(RADIANS(AM1654))))</f>
        <v>0</v>
      </c>
      <c r="AN1659" s="3">
        <f>IF(DEGREES(ACOS(SIN(RADIANS(G1659))*SIN(RADIANS(E1664))+COS(RADIANS(G1659))*COS(RADIANS(E1664))*COS(RADIANS(AN1654))))&gt;90,0,$F$4*$F$5/E1663^2*(SIN(RADIANS(G1659))*SIN(RADIANS(E1664))+COS(RADIANS(G1659))*COS(RADIANS(E1664))*COS(RADIANS(AN1654))))</f>
        <v>0</v>
      </c>
      <c r="AO1659" s="3">
        <f>IF(DEGREES(ACOS(SIN(RADIANS(G1659))*SIN(RADIANS(E1664))+COS(RADIANS(G1659))*COS(RADIANS(E1664))*COS(RADIANS(AO1654))))&gt;90,0,$F$4*$F$5/E1663^2*(SIN(RADIANS(G1659))*SIN(RADIANS(E1664))+COS(RADIANS(G1659))*COS(RADIANS(E1664))*COS(RADIANS(AO1654))))</f>
        <v>0</v>
      </c>
      <c r="AP1659" s="3">
        <f>IF(DEGREES(ACOS(SIN(RADIANS(G1659))*SIN(RADIANS(E1664))+COS(RADIANS(G1659))*COS(RADIANS(E1664))*COS(RADIANS(AP1654))))&gt;90,0,$F$4*$F$5/E1663^2*(SIN(RADIANS(G1659))*SIN(RADIANS(E1664))+COS(RADIANS(G1659))*COS(RADIANS(E1664))*COS(RADIANS(AP1654))))</f>
        <v>0</v>
      </c>
      <c r="AQ1659" s="3">
        <f>IF(DEGREES(ACOS(SIN(RADIANS(G1659))*SIN(RADIANS(E1664))+COS(RADIANS(G1659))*COS(RADIANS(E1664))*COS(RADIANS(AQ1654))))&gt;90,0,$F$4*$F$5/E1663^2*(SIN(RADIANS(G1659))*SIN(RADIANS(E1664))+COS(RADIANS(G1659))*COS(RADIANS(E1664))*COS(RADIANS(AQ1654))))</f>
        <v>0</v>
      </c>
      <c r="AR1659" s="3">
        <f>IF(DEGREES(ACOS(SIN(RADIANS(G1659))*SIN(RADIANS(E1664))+COS(RADIANS(G1659))*COS(RADIANS(E1664))*COS(RADIANS(AR1654))))&gt;90,0,$F$4*$F$5/E1663^2*(SIN(RADIANS(G1659))*SIN(RADIANS(E1664))+COS(RADIANS(G1659))*COS(RADIANS(E1664))*COS(RADIANS(AR1654))))</f>
        <v>0</v>
      </c>
    </row>
    <row r="1660" spans="2:44" ht="15.75" customHeight="1" x14ac:dyDescent="0.2">
      <c r="B1660" s="20" t="s">
        <v>785</v>
      </c>
      <c r="E1660" s="3">
        <f>E1659*$F$11</f>
        <v>0</v>
      </c>
      <c r="G1660" s="3">
        <v>50</v>
      </c>
      <c r="I1660" s="3">
        <f>IF(DEGREES(ACOS(SIN(RADIANS(G1660))*SIN(RADIANS(E1664))+COS(RADIANS(G1660))*COS(RADIANS(E1664))*COS(RADIANS(I1654))))&gt;90,0,$F$4*$F$5/E1663^2*(SIN(RADIANS(G1660))*SIN(RADIANS(E1664))+COS(RADIANS(G1660))*COS(RADIANS(E1664))*COS(RADIANS(I1654))))</f>
        <v>0</v>
      </c>
      <c r="J1660" s="3">
        <f>IF(DEGREES(ACOS(SIN(RADIANS(G1660))*SIN(RADIANS(E1664))+COS(RADIANS(G1660))*COS(RADIANS(E1664))*COS(RADIANS(J1654))))&gt;90,0,$F$4*$F$5/E1663^2*(SIN(RADIANS(G1660))*SIN(RADIANS(E1664))+COS(RADIANS(G1660))*COS(RADIANS(E1664))*COS(RADIANS(J1654))))</f>
        <v>0</v>
      </c>
      <c r="K1660" s="3">
        <f>IF(DEGREES(ACOS(SIN(RADIANS(G1660))*SIN(RADIANS(E1664))+COS(RADIANS(G1660))*COS(RADIANS(E1664))*COS(RADIANS(K1654))))&gt;90,0,$F$4*$F$5/E1663^2*(SIN(RADIANS(G1660))*SIN(RADIANS(E1664))+COS(RADIANS(G1660))*COS(RADIANS(E1664))*COS(RADIANS(K1654))))</f>
        <v>0</v>
      </c>
      <c r="L1660" s="3">
        <f>IF(DEGREES(ACOS(SIN(RADIANS(G1660))*SIN(RADIANS(E1664))+COS(RADIANS(G1660))*COS(RADIANS(E1664))*COS(RADIANS(L1654))))&gt;90,0,$F$4*$F$5/E1663^2*(SIN(RADIANS(G1660))*SIN(RADIANS(E1664))+COS(RADIANS(G1660))*COS(RADIANS(E1664))*COS(RADIANS(L1654))))</f>
        <v>0</v>
      </c>
      <c r="M1660" s="3">
        <f>IF(DEGREES(ACOS(SIN(RADIANS(G1660))*SIN(RADIANS(E1664))+COS(RADIANS(G1660))*COS(RADIANS(E1664))*COS(RADIANS(M1654))))&gt;90,0,$F$4*$F$5/E1663^2*(SIN(RADIANS(G1660))*SIN(RADIANS(E1664))+COS(RADIANS(G1660))*COS(RADIANS(E1664))*COS(RADIANS(M1654))))</f>
        <v>0</v>
      </c>
      <c r="N1660" s="3">
        <f>IF(DEGREES(ACOS(SIN(RADIANS(G1660))*SIN(RADIANS(E1664))+COS(RADIANS(G1660))*COS(RADIANS(E1664))*COS(RADIANS(N1654))))&gt;90,0,$F$4*$F$5/E1663^2*(SIN(RADIANS(G1660))*SIN(RADIANS(E1664))+COS(RADIANS(G1660))*COS(RADIANS(E1664))*COS(RADIANS(N1654))))</f>
        <v>0</v>
      </c>
      <c r="O1660" s="3">
        <f>IF(DEGREES(ACOS(SIN(RADIANS(G1660))*SIN(RADIANS(E1664))+COS(RADIANS(G1660))*COS(RADIANS(E1664))*COS(RADIANS(O1654))))&gt;90,0,$F$4*$F$5/E1663^2*(SIN(RADIANS(G1660))*SIN(RADIANS(E1664))+COS(RADIANS(G1660))*COS(RADIANS(E1664))*COS(RADIANS(O1654))))</f>
        <v>0</v>
      </c>
      <c r="P1660" s="3">
        <f>IF(DEGREES(ACOS(SIN(RADIANS(G1660))*SIN(RADIANS(E1664))+COS(RADIANS(G1660))*COS(RADIANS(E1664))*COS(RADIANS(P1654))))&gt;90,0,$F$4*$F$5/E1663^2*(SIN(RADIANS(G1660))*SIN(RADIANS(E1664))+COS(RADIANS(G1660))*COS(RADIANS(E1664))*COS(RADIANS(P1654))))</f>
        <v>0</v>
      </c>
      <c r="Q1660" s="3">
        <f>IF(DEGREES(ACOS(SIN(RADIANS(G1660))*SIN(RADIANS(E1664))+COS(RADIANS(G1660))*COS(RADIANS(E1664))*COS(RADIANS(Q1654))))&gt;90,0,$F$4*$F$5/E1663^2*(SIN(RADIANS(G1660))*SIN(RADIANS(E1664))+COS(RADIANS(G1660))*COS(RADIANS(E1664))*COS(RADIANS(Q1654))))</f>
        <v>0</v>
      </c>
      <c r="R1660" s="3" t="e">
        <f>IF(DEGREES(ACOS(SIN(RADIANS(G1660))*SIN(RADIANS(E1664))+COS(RADIANS(G1660))*COS(RADIANS(E1664))*COS(RADIANS(R1654))))&gt;90,0,$F$4*$F$5/E1663^2*(SIN(RADIANS(G1660))*SIN(RADIANS(E1664))+COS(RADIANS(G1660))*COS(RADIANS(E1664))*COS(RADIANS(R1654))))</f>
        <v>#DIV/0!</v>
      </c>
      <c r="S1660" s="3" t="e">
        <f>IF(DEGREES(ACOS(SIN(RADIANS(G1660))*SIN(RADIANS(E1664))+COS(RADIANS(G1660))*COS(RADIANS(E1664))*COS(RADIANS(S1654))))&gt;90,0,$F$4*$F$5/E1663^2*(SIN(RADIANS(G1660))*SIN(RADIANS(E1664))+COS(RADIANS(G1660))*COS(RADIANS(E1664))*COS(RADIANS(S1654))))</f>
        <v>#DIV/0!</v>
      </c>
      <c r="T1660" s="3" t="e">
        <f>IF(DEGREES(ACOS(SIN(RADIANS(G1660))*SIN(RADIANS(E1664))+COS(RADIANS(G1660))*COS(RADIANS(E1664))*COS(RADIANS(T1654))))&gt;90,0,$F$4*$F$5/E1663^2*(SIN(RADIANS(G1660))*SIN(RADIANS(E1664))+COS(RADIANS(G1660))*COS(RADIANS(E1664))*COS(RADIANS(T1654))))</f>
        <v>#DIV/0!</v>
      </c>
      <c r="U1660" s="3" t="e">
        <f>IF(DEGREES(ACOS(SIN(RADIANS(G1660))*SIN(RADIANS(E1664))+COS(RADIANS(G1660))*COS(RADIANS(E1664))*COS(RADIANS(U1654))))&gt;90,0,$F$4*$F$5/E1663^2*(SIN(RADIANS(G1660))*SIN(RADIANS(E1664))+COS(RADIANS(G1660))*COS(RADIANS(E1664))*COS(RADIANS(U1654))))</f>
        <v>#DIV/0!</v>
      </c>
      <c r="V1660" s="3" t="e">
        <f>IF(DEGREES(ACOS(SIN(RADIANS(G1660))*SIN(RADIANS(E1664))+COS(RADIANS(G1660))*COS(RADIANS(E1664))*COS(RADIANS(V1654))))&gt;90,0,$F$4*$F$5/E1663^2*(SIN(RADIANS(G1660))*SIN(RADIANS(E1664))+COS(RADIANS(G1660))*COS(RADIANS(E1664))*COS(RADIANS(V1654))))</f>
        <v>#DIV/0!</v>
      </c>
      <c r="W1660" s="3" t="e">
        <f>IF(DEGREES(ACOS(SIN(RADIANS(G1660))*SIN(RADIANS(E1664))+COS(RADIANS(G1660))*COS(RADIANS(E1664))*COS(RADIANS(W1654))))&gt;90,0,$F$4*$F$5/E1663^2*(SIN(RADIANS(G1660))*SIN(RADIANS(E1664))+COS(RADIANS(G1660))*COS(RADIANS(E1664))*COS(RADIANS(W1654))))</f>
        <v>#DIV/0!</v>
      </c>
      <c r="X1660" s="3" t="e">
        <f>IF(DEGREES(ACOS(SIN(RADIANS(G1660))*SIN(RADIANS(E1664))+COS(RADIANS(G1660))*COS(RADIANS(E1664))*COS(RADIANS(X1654))))&gt;90,0,$F$4*$F$5/E1663^2*(SIN(RADIANS(G1660))*SIN(RADIANS(E1664))+COS(RADIANS(G1660))*COS(RADIANS(E1664))*COS(RADIANS(X1654))))</f>
        <v>#DIV/0!</v>
      </c>
      <c r="Y1660" s="3" t="e">
        <f>IF(DEGREES(ACOS(SIN(RADIANS(G1660))*SIN(RADIANS(E1664))+COS(RADIANS(G1660))*COS(RADIANS(E1664))*COS(RADIANS(Y1654))))&gt;90,0,$F$4*$F$5/E1663^2*(SIN(RADIANS(G1660))*SIN(RADIANS(E1664))+COS(RADIANS(G1660))*COS(RADIANS(E1664))*COS(RADIANS(Y1654))))</f>
        <v>#DIV/0!</v>
      </c>
      <c r="Z1660" s="3" t="e">
        <f>IF(DEGREES(ACOS(SIN(RADIANS(G1660))*SIN(RADIANS(E1664))+COS(RADIANS(G1660))*COS(RADIANS(E1664))*COS(RADIANS(Z1654))))&gt;90,0,$F$4*$F$5/E1663^2*(SIN(RADIANS(G1660))*SIN(RADIANS(E1664))+COS(RADIANS(G1660))*COS(RADIANS(E1664))*COS(RADIANS(Z1654))))</f>
        <v>#DIV/0!</v>
      </c>
      <c r="AA1660" s="3" t="e">
        <f>IF(DEGREES(ACOS(SIN(RADIANS(G1660))*SIN(RADIANS(E1664))+COS(RADIANS(G1660))*COS(RADIANS(E1664))*COS(RADIANS(AA1654))))&gt;90,0,$F$4*$F$5/E1663^2*(SIN(RADIANS(G1660))*SIN(RADIANS(E1664))+COS(RADIANS(G1660))*COS(RADIANS(E1664))*COS(RADIANS(AA1654))))</f>
        <v>#DIV/0!</v>
      </c>
      <c r="AB1660" s="3" t="e">
        <f>IF(DEGREES(ACOS(SIN(RADIANS(G1660))*SIN(RADIANS(E1664))+COS(RADIANS(G1660))*COS(RADIANS(E1664))*COS(RADIANS(AB1654))))&gt;90,0,$F$4*$F$5/E1663^2*(SIN(RADIANS(G1660))*SIN(RADIANS(E1664))+COS(RADIANS(G1660))*COS(RADIANS(E1664))*COS(RADIANS(AB1654))))</f>
        <v>#DIV/0!</v>
      </c>
      <c r="AC1660" s="3" t="e">
        <f>IF(DEGREES(ACOS(SIN(RADIANS(G1660))*SIN(RADIANS(E1664))+COS(RADIANS(G1660))*COS(RADIANS(E1664))*COS(RADIANS(AC1654))))&gt;90,0,$F$4*$F$5/E1663^2*(SIN(RADIANS(G1660))*SIN(RADIANS(E1664))+COS(RADIANS(G1660))*COS(RADIANS(E1664))*COS(RADIANS(AC1654))))</f>
        <v>#DIV/0!</v>
      </c>
      <c r="AD1660" s="3" t="e">
        <f>IF(DEGREES(ACOS(SIN(RADIANS(G1660))*SIN(RADIANS(E1664))+COS(RADIANS(G1660))*COS(RADIANS(E1664))*COS(RADIANS(AD1654))))&gt;90,0,$F$4*$F$5/E1663^2*(SIN(RADIANS(G1660))*SIN(RADIANS(E1664))+COS(RADIANS(G1660))*COS(RADIANS(E1664))*COS(RADIANS(AD1654))))</f>
        <v>#DIV/0!</v>
      </c>
      <c r="AE1660" s="3" t="e">
        <f>IF(DEGREES(ACOS(SIN(RADIANS(G1660))*SIN(RADIANS(E1664))+COS(RADIANS(G1660))*COS(RADIANS(E1664))*COS(RADIANS(AE1654))))&gt;90,0,$F$4*$F$5/E1663^2*(SIN(RADIANS(G1660))*SIN(RADIANS(E1664))+COS(RADIANS(G1660))*COS(RADIANS(E1664))*COS(RADIANS(AE1654))))</f>
        <v>#DIV/0!</v>
      </c>
      <c r="AF1660" s="3" t="e">
        <f>IF(DEGREES(ACOS(SIN(RADIANS(G1660))*SIN(RADIANS(E1664))+COS(RADIANS(G1660))*COS(RADIANS(E1664))*COS(RADIANS(AF1654))))&gt;90,0,$F$4*$F$5/E1663^2*(SIN(RADIANS(G1660))*SIN(RADIANS(E1664))+COS(RADIANS(G1660))*COS(RADIANS(E1664))*COS(RADIANS(AF1654))))</f>
        <v>#DIV/0!</v>
      </c>
      <c r="AG1660" s="3" t="e">
        <f>IF(DEGREES(ACOS(SIN(RADIANS(G1660))*SIN(RADIANS(E1664))+COS(RADIANS(G1660))*COS(RADIANS(E1664))*COS(RADIANS(AG1654))))&gt;90,0,$F$4*$F$5/E1663^2*(SIN(RADIANS(G1660))*SIN(RADIANS(E1664))+COS(RADIANS(G1660))*COS(RADIANS(E1664))*COS(RADIANS(AG1654))))</f>
        <v>#DIV/0!</v>
      </c>
      <c r="AH1660" s="3" t="e">
        <f>IF(DEGREES(ACOS(SIN(RADIANS(G1660))*SIN(RADIANS(E1664))+COS(RADIANS(G1660))*COS(RADIANS(E1664))*COS(RADIANS(AH1654))))&gt;90,0,$F$4*$F$5/E1663^2*(SIN(RADIANS(G1660))*SIN(RADIANS(E1664))+COS(RADIANS(G1660))*COS(RADIANS(E1664))*COS(RADIANS(AH1654))))</f>
        <v>#DIV/0!</v>
      </c>
      <c r="AI1660" s="3" t="e">
        <f>IF(DEGREES(ACOS(SIN(RADIANS(G1660))*SIN(RADIANS(E1664))+COS(RADIANS(G1660))*COS(RADIANS(E1664))*COS(RADIANS(AI1654))))&gt;90,0,$F$4*$F$5/E1663^2*(SIN(RADIANS(G1660))*SIN(RADIANS(E1664))+COS(RADIANS(G1660))*COS(RADIANS(E1664))*COS(RADIANS(AI1654))))</f>
        <v>#DIV/0!</v>
      </c>
      <c r="AJ1660" s="3" t="e">
        <f>IF(DEGREES(ACOS(SIN(RADIANS(G1660))*SIN(RADIANS(E1664))+COS(RADIANS(G1660))*COS(RADIANS(E1664))*COS(RADIANS(AJ1654))))&gt;90,0,$F$4*$F$5/E1663^2*(SIN(RADIANS(G1660))*SIN(RADIANS(E1664))+COS(RADIANS(G1660))*COS(RADIANS(E1664))*COS(RADIANS(AJ1654))))</f>
        <v>#DIV/0!</v>
      </c>
      <c r="AK1660" s="3">
        <f>IF(DEGREES(ACOS(SIN(RADIANS(G1660))*SIN(RADIANS(E1664))+COS(RADIANS(G1660))*COS(RADIANS(E1664))*COS(RADIANS(AK1654))))&gt;90,0,$F$4*$F$5/E1663^2*(SIN(RADIANS(G1660))*SIN(RADIANS(E1664))+COS(RADIANS(G1660))*COS(RADIANS(E1664))*COS(RADIANS(AK1654))))</f>
        <v>0</v>
      </c>
      <c r="AL1660" s="3">
        <f>IF(DEGREES(ACOS(SIN(RADIANS(G1660))*SIN(RADIANS(E1664))+COS(RADIANS(G1660))*COS(RADIANS(E1664))*COS(RADIANS(AL1654))))&gt;90,0,$F$4*$F$5/E1663^2*(SIN(RADIANS(G1660))*SIN(RADIANS(E1664))+COS(RADIANS(G1660))*COS(RADIANS(E1664))*COS(RADIANS(AL1654))))</f>
        <v>0</v>
      </c>
      <c r="AM1660" s="3">
        <f>IF(DEGREES(ACOS(SIN(RADIANS(G1660))*SIN(RADIANS(E1664))+COS(RADIANS(G1660))*COS(RADIANS(E1664))*COS(RADIANS(AM1654))))&gt;90,0,$F$4*$F$5/E1663^2*(SIN(RADIANS(G1660))*SIN(RADIANS(E1664))+COS(RADIANS(G1660))*COS(RADIANS(E1664))*COS(RADIANS(AM1654))))</f>
        <v>0</v>
      </c>
      <c r="AN1660" s="3">
        <f>IF(DEGREES(ACOS(SIN(RADIANS(G1660))*SIN(RADIANS(E1664))+COS(RADIANS(G1660))*COS(RADIANS(E1664))*COS(RADIANS(AN1654))))&gt;90,0,$F$4*$F$5/E1663^2*(SIN(RADIANS(G1660))*SIN(RADIANS(E1664))+COS(RADIANS(G1660))*COS(RADIANS(E1664))*COS(RADIANS(AN1654))))</f>
        <v>0</v>
      </c>
      <c r="AO1660" s="3">
        <f>IF(DEGREES(ACOS(SIN(RADIANS(G1660))*SIN(RADIANS(E1664))+COS(RADIANS(G1660))*COS(RADIANS(E1664))*COS(RADIANS(AO1654))))&gt;90,0,$F$4*$F$5/E1663^2*(SIN(RADIANS(G1660))*SIN(RADIANS(E1664))+COS(RADIANS(G1660))*COS(RADIANS(E1664))*COS(RADIANS(AO1654))))</f>
        <v>0</v>
      </c>
      <c r="AP1660" s="3">
        <f>IF(DEGREES(ACOS(SIN(RADIANS(G1660))*SIN(RADIANS(E1664))+COS(RADIANS(G1660))*COS(RADIANS(E1664))*COS(RADIANS(AP1654))))&gt;90,0,$F$4*$F$5/E1663^2*(SIN(RADIANS(G1660))*SIN(RADIANS(E1664))+COS(RADIANS(G1660))*COS(RADIANS(E1664))*COS(RADIANS(AP1654))))</f>
        <v>0</v>
      </c>
      <c r="AQ1660" s="3">
        <f>IF(DEGREES(ACOS(SIN(RADIANS(G1660))*SIN(RADIANS(E1664))+COS(RADIANS(G1660))*COS(RADIANS(E1664))*COS(RADIANS(AQ1654))))&gt;90,0,$F$4*$F$5/E1663^2*(SIN(RADIANS(G1660))*SIN(RADIANS(E1664))+COS(RADIANS(G1660))*COS(RADIANS(E1664))*COS(RADIANS(AQ1654))))</f>
        <v>0</v>
      </c>
      <c r="AR1660" s="3">
        <f>IF(DEGREES(ACOS(SIN(RADIANS(G1660))*SIN(RADIANS(E1664))+COS(RADIANS(G1660))*COS(RADIANS(E1664))*COS(RADIANS(AR1654))))&gt;90,0,$F$4*$F$5/E1663^2*(SIN(RADIANS(G1660))*SIN(RADIANS(E1664))+COS(RADIANS(G1660))*COS(RADIANS(E1664))*COS(RADIANS(AR1654))))</f>
        <v>0</v>
      </c>
    </row>
    <row r="1661" spans="2:44" ht="15.75" customHeight="1" x14ac:dyDescent="0.2">
      <c r="B1661" s="20" t="s">
        <v>786</v>
      </c>
      <c r="E1661" s="3" t="str">
        <f>IF($F$10=0,"N/A",$F$10*(E1656/360)-ROUNDDOWN($F$10*(E1656/360),0))</f>
        <v>N/A</v>
      </c>
      <c r="G1661" s="3">
        <v>40</v>
      </c>
      <c r="I1661" s="3">
        <f>IF(DEGREES(ACOS(SIN(RADIANS(G1661))*SIN(RADIANS(E1664))+COS(RADIANS(G1661))*COS(RADIANS(E1664))*COS(RADIANS(I1654))))&gt;90,0,$F$4*$F$5/E1663^2*(SIN(RADIANS(G1661))*SIN(RADIANS(E1664))+COS(RADIANS(G1661))*COS(RADIANS(E1664))*COS(RADIANS(I1654))))</f>
        <v>0</v>
      </c>
      <c r="J1661" s="3">
        <f>IF(DEGREES(ACOS(SIN(RADIANS(G1661))*SIN(RADIANS(E1664))+COS(RADIANS(G1661))*COS(RADIANS(E1664))*COS(RADIANS(J1654))))&gt;90,0,$F$4*$F$5/E1663^2*(SIN(RADIANS(G1661))*SIN(RADIANS(E1664))+COS(RADIANS(G1661))*COS(RADIANS(E1664))*COS(RADIANS(J1654))))</f>
        <v>0</v>
      </c>
      <c r="K1661" s="3">
        <f>IF(DEGREES(ACOS(SIN(RADIANS(G1661))*SIN(RADIANS(E1664))+COS(RADIANS(G1661))*COS(RADIANS(E1664))*COS(RADIANS(K1654))))&gt;90,0,$F$4*$F$5/E1663^2*(SIN(RADIANS(G1661))*SIN(RADIANS(E1664))+COS(RADIANS(G1661))*COS(RADIANS(E1664))*COS(RADIANS(K1654))))</f>
        <v>0</v>
      </c>
      <c r="L1661" s="3">
        <f>IF(DEGREES(ACOS(SIN(RADIANS(G1661))*SIN(RADIANS(E1664))+COS(RADIANS(G1661))*COS(RADIANS(E1664))*COS(RADIANS(L1654))))&gt;90,0,$F$4*$F$5/E1663^2*(SIN(RADIANS(G1661))*SIN(RADIANS(E1664))+COS(RADIANS(G1661))*COS(RADIANS(E1664))*COS(RADIANS(L1654))))</f>
        <v>0</v>
      </c>
      <c r="M1661" s="3">
        <f>IF(DEGREES(ACOS(SIN(RADIANS(G1661))*SIN(RADIANS(E1664))+COS(RADIANS(G1661))*COS(RADIANS(E1664))*COS(RADIANS(M1654))))&gt;90,0,$F$4*$F$5/E1663^2*(SIN(RADIANS(G1661))*SIN(RADIANS(E1664))+COS(RADIANS(G1661))*COS(RADIANS(E1664))*COS(RADIANS(M1654))))</f>
        <v>0</v>
      </c>
      <c r="N1661" s="3">
        <f>IF(DEGREES(ACOS(SIN(RADIANS(G1661))*SIN(RADIANS(E1664))+COS(RADIANS(G1661))*COS(RADIANS(E1664))*COS(RADIANS(N1654))))&gt;90,0,$F$4*$F$5/E1663^2*(SIN(RADIANS(G1661))*SIN(RADIANS(E1664))+COS(RADIANS(G1661))*COS(RADIANS(E1664))*COS(RADIANS(N1654))))</f>
        <v>0</v>
      </c>
      <c r="O1661" s="3">
        <f>IF(DEGREES(ACOS(SIN(RADIANS(G1661))*SIN(RADIANS(E1664))+COS(RADIANS(G1661))*COS(RADIANS(E1664))*COS(RADIANS(O1654))))&gt;90,0,$F$4*$F$5/E1663^2*(SIN(RADIANS(G1661))*SIN(RADIANS(E1664))+COS(RADIANS(G1661))*COS(RADIANS(E1664))*COS(RADIANS(O1654))))</f>
        <v>0</v>
      </c>
      <c r="P1661" s="3">
        <f>IF(DEGREES(ACOS(SIN(RADIANS(G1661))*SIN(RADIANS(E1664))+COS(RADIANS(G1661))*COS(RADIANS(E1664))*COS(RADIANS(P1654))))&gt;90,0,$F$4*$F$5/E1663^2*(SIN(RADIANS(G1661))*SIN(RADIANS(E1664))+COS(RADIANS(G1661))*COS(RADIANS(E1664))*COS(RADIANS(P1654))))</f>
        <v>0</v>
      </c>
      <c r="Q1661" s="3">
        <f>IF(DEGREES(ACOS(SIN(RADIANS(G1661))*SIN(RADIANS(E1664))+COS(RADIANS(G1661))*COS(RADIANS(E1664))*COS(RADIANS(Q1654))))&gt;90,0,$F$4*$F$5/E1663^2*(SIN(RADIANS(G1661))*SIN(RADIANS(E1664))+COS(RADIANS(G1661))*COS(RADIANS(E1664))*COS(RADIANS(Q1654))))</f>
        <v>0</v>
      </c>
      <c r="R1661" s="3" t="e">
        <f>IF(DEGREES(ACOS(SIN(RADIANS(G1661))*SIN(RADIANS(E1664))+COS(RADIANS(G1661))*COS(RADIANS(E1664))*COS(RADIANS(R1654))))&gt;90,0,$F$4*$F$5/E1663^2*(SIN(RADIANS(G1661))*SIN(RADIANS(E1664))+COS(RADIANS(G1661))*COS(RADIANS(E1664))*COS(RADIANS(R1654))))</f>
        <v>#DIV/0!</v>
      </c>
      <c r="S1661" s="3" t="e">
        <f>IF(DEGREES(ACOS(SIN(RADIANS(G1661))*SIN(RADIANS(E1664))+COS(RADIANS(G1661))*COS(RADIANS(E1664))*COS(RADIANS(S1654))))&gt;90,0,$F$4*$F$5/E1663^2*(SIN(RADIANS(G1661))*SIN(RADIANS(E1664))+COS(RADIANS(G1661))*COS(RADIANS(E1664))*COS(RADIANS(S1654))))</f>
        <v>#DIV/0!</v>
      </c>
      <c r="T1661" s="3" t="e">
        <f>IF(DEGREES(ACOS(SIN(RADIANS(G1661))*SIN(RADIANS(E1664))+COS(RADIANS(G1661))*COS(RADIANS(E1664))*COS(RADIANS(T1654))))&gt;90,0,$F$4*$F$5/E1663^2*(SIN(RADIANS(G1661))*SIN(RADIANS(E1664))+COS(RADIANS(G1661))*COS(RADIANS(E1664))*COS(RADIANS(T1654))))</f>
        <v>#DIV/0!</v>
      </c>
      <c r="U1661" s="3" t="e">
        <f>IF(DEGREES(ACOS(SIN(RADIANS(G1661))*SIN(RADIANS(E1664))+COS(RADIANS(G1661))*COS(RADIANS(E1664))*COS(RADIANS(U1654))))&gt;90,0,$F$4*$F$5/E1663^2*(SIN(RADIANS(G1661))*SIN(RADIANS(E1664))+COS(RADIANS(G1661))*COS(RADIANS(E1664))*COS(RADIANS(U1654))))</f>
        <v>#DIV/0!</v>
      </c>
      <c r="V1661" s="3" t="e">
        <f>IF(DEGREES(ACOS(SIN(RADIANS(G1661))*SIN(RADIANS(E1664))+COS(RADIANS(G1661))*COS(RADIANS(E1664))*COS(RADIANS(V1654))))&gt;90,0,$F$4*$F$5/E1663^2*(SIN(RADIANS(G1661))*SIN(RADIANS(E1664))+COS(RADIANS(G1661))*COS(RADIANS(E1664))*COS(RADIANS(V1654))))</f>
        <v>#DIV/0!</v>
      </c>
      <c r="W1661" s="3" t="e">
        <f>IF(DEGREES(ACOS(SIN(RADIANS(G1661))*SIN(RADIANS(E1664))+COS(RADIANS(G1661))*COS(RADIANS(E1664))*COS(RADIANS(W1654))))&gt;90,0,$F$4*$F$5/E1663^2*(SIN(RADIANS(G1661))*SIN(RADIANS(E1664))+COS(RADIANS(G1661))*COS(RADIANS(E1664))*COS(RADIANS(W1654))))</f>
        <v>#DIV/0!</v>
      </c>
      <c r="X1661" s="3" t="e">
        <f>IF(DEGREES(ACOS(SIN(RADIANS(G1661))*SIN(RADIANS(E1664))+COS(RADIANS(G1661))*COS(RADIANS(E1664))*COS(RADIANS(X1654))))&gt;90,0,$F$4*$F$5/E1663^2*(SIN(RADIANS(G1661))*SIN(RADIANS(E1664))+COS(RADIANS(G1661))*COS(RADIANS(E1664))*COS(RADIANS(X1654))))</f>
        <v>#DIV/0!</v>
      </c>
      <c r="Y1661" s="3" t="e">
        <f>IF(DEGREES(ACOS(SIN(RADIANS(G1661))*SIN(RADIANS(E1664))+COS(RADIANS(G1661))*COS(RADIANS(E1664))*COS(RADIANS(Y1654))))&gt;90,0,$F$4*$F$5/E1663^2*(SIN(RADIANS(G1661))*SIN(RADIANS(E1664))+COS(RADIANS(G1661))*COS(RADIANS(E1664))*COS(RADIANS(Y1654))))</f>
        <v>#DIV/0!</v>
      </c>
      <c r="Z1661" s="3" t="e">
        <f>IF(DEGREES(ACOS(SIN(RADIANS(G1661))*SIN(RADIANS(E1664))+COS(RADIANS(G1661))*COS(RADIANS(E1664))*COS(RADIANS(Z1654))))&gt;90,0,$F$4*$F$5/E1663^2*(SIN(RADIANS(G1661))*SIN(RADIANS(E1664))+COS(RADIANS(G1661))*COS(RADIANS(E1664))*COS(RADIANS(Z1654))))</f>
        <v>#DIV/0!</v>
      </c>
      <c r="AA1661" s="3" t="e">
        <f>IF(DEGREES(ACOS(SIN(RADIANS(G1661))*SIN(RADIANS(E1664))+COS(RADIANS(G1661))*COS(RADIANS(E1664))*COS(RADIANS(AA1654))))&gt;90,0,$F$4*$F$5/E1663^2*(SIN(RADIANS(G1661))*SIN(RADIANS(E1664))+COS(RADIANS(G1661))*COS(RADIANS(E1664))*COS(RADIANS(AA1654))))</f>
        <v>#DIV/0!</v>
      </c>
      <c r="AB1661" s="3" t="e">
        <f>IF(DEGREES(ACOS(SIN(RADIANS(G1661))*SIN(RADIANS(E1664))+COS(RADIANS(G1661))*COS(RADIANS(E1664))*COS(RADIANS(AB1654))))&gt;90,0,$F$4*$F$5/E1663^2*(SIN(RADIANS(G1661))*SIN(RADIANS(E1664))+COS(RADIANS(G1661))*COS(RADIANS(E1664))*COS(RADIANS(AB1654))))</f>
        <v>#DIV/0!</v>
      </c>
      <c r="AC1661" s="3" t="e">
        <f>IF(DEGREES(ACOS(SIN(RADIANS(G1661))*SIN(RADIANS(E1664))+COS(RADIANS(G1661))*COS(RADIANS(E1664))*COS(RADIANS(AC1654))))&gt;90,0,$F$4*$F$5/E1663^2*(SIN(RADIANS(G1661))*SIN(RADIANS(E1664))+COS(RADIANS(G1661))*COS(RADIANS(E1664))*COS(RADIANS(AC1654))))</f>
        <v>#DIV/0!</v>
      </c>
      <c r="AD1661" s="3" t="e">
        <f>IF(DEGREES(ACOS(SIN(RADIANS(G1661))*SIN(RADIANS(E1664))+COS(RADIANS(G1661))*COS(RADIANS(E1664))*COS(RADIANS(AD1654))))&gt;90,0,$F$4*$F$5/E1663^2*(SIN(RADIANS(G1661))*SIN(RADIANS(E1664))+COS(RADIANS(G1661))*COS(RADIANS(E1664))*COS(RADIANS(AD1654))))</f>
        <v>#DIV/0!</v>
      </c>
      <c r="AE1661" s="3" t="e">
        <f>IF(DEGREES(ACOS(SIN(RADIANS(G1661))*SIN(RADIANS(E1664))+COS(RADIANS(G1661))*COS(RADIANS(E1664))*COS(RADIANS(AE1654))))&gt;90,0,$F$4*$F$5/E1663^2*(SIN(RADIANS(G1661))*SIN(RADIANS(E1664))+COS(RADIANS(G1661))*COS(RADIANS(E1664))*COS(RADIANS(AE1654))))</f>
        <v>#DIV/0!</v>
      </c>
      <c r="AF1661" s="3" t="e">
        <f>IF(DEGREES(ACOS(SIN(RADIANS(G1661))*SIN(RADIANS(E1664))+COS(RADIANS(G1661))*COS(RADIANS(E1664))*COS(RADIANS(AF1654))))&gt;90,0,$F$4*$F$5/E1663^2*(SIN(RADIANS(G1661))*SIN(RADIANS(E1664))+COS(RADIANS(G1661))*COS(RADIANS(E1664))*COS(RADIANS(AF1654))))</f>
        <v>#DIV/0!</v>
      </c>
      <c r="AG1661" s="3" t="e">
        <f>IF(DEGREES(ACOS(SIN(RADIANS(G1661))*SIN(RADIANS(E1664))+COS(RADIANS(G1661))*COS(RADIANS(E1664))*COS(RADIANS(AG1654))))&gt;90,0,$F$4*$F$5/E1663^2*(SIN(RADIANS(G1661))*SIN(RADIANS(E1664))+COS(RADIANS(G1661))*COS(RADIANS(E1664))*COS(RADIANS(AG1654))))</f>
        <v>#DIV/0!</v>
      </c>
      <c r="AH1661" s="3" t="e">
        <f>IF(DEGREES(ACOS(SIN(RADIANS(G1661))*SIN(RADIANS(E1664))+COS(RADIANS(G1661))*COS(RADIANS(E1664))*COS(RADIANS(AH1654))))&gt;90,0,$F$4*$F$5/E1663^2*(SIN(RADIANS(G1661))*SIN(RADIANS(E1664))+COS(RADIANS(G1661))*COS(RADIANS(E1664))*COS(RADIANS(AH1654))))</f>
        <v>#DIV/0!</v>
      </c>
      <c r="AI1661" s="3" t="e">
        <f>IF(DEGREES(ACOS(SIN(RADIANS(G1661))*SIN(RADIANS(E1664))+COS(RADIANS(G1661))*COS(RADIANS(E1664))*COS(RADIANS(AI1654))))&gt;90,0,$F$4*$F$5/E1663^2*(SIN(RADIANS(G1661))*SIN(RADIANS(E1664))+COS(RADIANS(G1661))*COS(RADIANS(E1664))*COS(RADIANS(AI1654))))</f>
        <v>#DIV/0!</v>
      </c>
      <c r="AJ1661" s="3" t="e">
        <f>IF(DEGREES(ACOS(SIN(RADIANS(G1661))*SIN(RADIANS(E1664))+COS(RADIANS(G1661))*COS(RADIANS(E1664))*COS(RADIANS(AJ1654))))&gt;90,0,$F$4*$F$5/E1663^2*(SIN(RADIANS(G1661))*SIN(RADIANS(E1664))+COS(RADIANS(G1661))*COS(RADIANS(E1664))*COS(RADIANS(AJ1654))))</f>
        <v>#DIV/0!</v>
      </c>
      <c r="AK1661" s="3">
        <f>IF(DEGREES(ACOS(SIN(RADIANS(G1661))*SIN(RADIANS(E1664))+COS(RADIANS(G1661))*COS(RADIANS(E1664))*COS(RADIANS(AK1654))))&gt;90,0,$F$4*$F$5/E1663^2*(SIN(RADIANS(G1661))*SIN(RADIANS(E1664))+COS(RADIANS(G1661))*COS(RADIANS(E1664))*COS(RADIANS(AK1654))))</f>
        <v>0</v>
      </c>
      <c r="AL1661" s="3">
        <f>IF(DEGREES(ACOS(SIN(RADIANS(G1661))*SIN(RADIANS(E1664))+COS(RADIANS(G1661))*COS(RADIANS(E1664))*COS(RADIANS(AL1654))))&gt;90,0,$F$4*$F$5/E1663^2*(SIN(RADIANS(G1661))*SIN(RADIANS(E1664))+COS(RADIANS(G1661))*COS(RADIANS(E1664))*COS(RADIANS(AL1654))))</f>
        <v>0</v>
      </c>
      <c r="AM1661" s="3">
        <f>IF(DEGREES(ACOS(SIN(RADIANS(G1661))*SIN(RADIANS(E1664))+COS(RADIANS(G1661))*COS(RADIANS(E1664))*COS(RADIANS(AM1654))))&gt;90,0,$F$4*$F$5/E1663^2*(SIN(RADIANS(G1661))*SIN(RADIANS(E1664))+COS(RADIANS(G1661))*COS(RADIANS(E1664))*COS(RADIANS(AM1654))))</f>
        <v>0</v>
      </c>
      <c r="AN1661" s="3">
        <f>IF(DEGREES(ACOS(SIN(RADIANS(G1661))*SIN(RADIANS(E1664))+COS(RADIANS(G1661))*COS(RADIANS(E1664))*COS(RADIANS(AN1654))))&gt;90,0,$F$4*$F$5/E1663^2*(SIN(RADIANS(G1661))*SIN(RADIANS(E1664))+COS(RADIANS(G1661))*COS(RADIANS(E1664))*COS(RADIANS(AN1654))))</f>
        <v>0</v>
      </c>
      <c r="AO1661" s="3">
        <f>IF(DEGREES(ACOS(SIN(RADIANS(G1661))*SIN(RADIANS(E1664))+COS(RADIANS(G1661))*COS(RADIANS(E1664))*COS(RADIANS(AO1654))))&gt;90,0,$F$4*$F$5/E1663^2*(SIN(RADIANS(G1661))*SIN(RADIANS(E1664))+COS(RADIANS(G1661))*COS(RADIANS(E1664))*COS(RADIANS(AO1654))))</f>
        <v>0</v>
      </c>
      <c r="AP1661" s="3">
        <f>IF(DEGREES(ACOS(SIN(RADIANS(G1661))*SIN(RADIANS(E1664))+COS(RADIANS(G1661))*COS(RADIANS(E1664))*COS(RADIANS(AP1654))))&gt;90,0,$F$4*$F$5/E1663^2*(SIN(RADIANS(G1661))*SIN(RADIANS(E1664))+COS(RADIANS(G1661))*COS(RADIANS(E1664))*COS(RADIANS(AP1654))))</f>
        <v>0</v>
      </c>
      <c r="AQ1661" s="3">
        <f>IF(DEGREES(ACOS(SIN(RADIANS(G1661))*SIN(RADIANS(E1664))+COS(RADIANS(G1661))*COS(RADIANS(E1664))*COS(RADIANS(AQ1654))))&gt;90,0,$F$4*$F$5/E1663^2*(SIN(RADIANS(G1661))*SIN(RADIANS(E1664))+COS(RADIANS(G1661))*COS(RADIANS(E1664))*COS(RADIANS(AQ1654))))</f>
        <v>0</v>
      </c>
      <c r="AR1661" s="3">
        <f>IF(DEGREES(ACOS(SIN(RADIANS(G1661))*SIN(RADIANS(E1664))+COS(RADIANS(G1661))*COS(RADIANS(E1664))*COS(RADIANS(AR1654))))&gt;90,0,$F$4*$F$5/E1663^2*(SIN(RADIANS(G1661))*SIN(RADIANS(E1664))+COS(RADIANS(G1661))*COS(RADIANS(E1664))*COS(RADIANS(AR1654))))</f>
        <v>0</v>
      </c>
    </row>
    <row r="1662" spans="2:44" ht="15.75" customHeight="1" x14ac:dyDescent="0.2">
      <c r="B1662" s="20" t="s">
        <v>787</v>
      </c>
      <c r="E1662" s="3" t="str">
        <f>IF($F$10=0,"N/A",E1661*$F$11/$F$10)</f>
        <v>N/A</v>
      </c>
      <c r="G1662" s="3">
        <v>30</v>
      </c>
      <c r="I1662" s="3">
        <f>IF(DEGREES(ACOS(SIN(RADIANS(G1662))*SIN(RADIANS(E1664))+COS(RADIANS(G1662))*COS(RADIANS(E1664))*COS(RADIANS(I1654))))&gt;90,0,$F$4*$F$5/E1663^2*(SIN(RADIANS(G1662))*SIN(RADIANS(E1664))+COS(RADIANS(G1662))*COS(RADIANS(E1664))*COS(RADIANS(I1654))))</f>
        <v>0</v>
      </c>
      <c r="J1662" s="3">
        <f>IF(DEGREES(ACOS(SIN(RADIANS(G1662))*SIN(RADIANS(E1664))+COS(RADIANS(G1662))*COS(RADIANS(E1664))*COS(RADIANS(J1654))))&gt;90,0,$F$4*$F$5/E1663^2*(SIN(RADIANS(G1662))*SIN(RADIANS(E1664))+COS(RADIANS(G1662))*COS(RADIANS(E1664))*COS(RADIANS(J1654))))</f>
        <v>0</v>
      </c>
      <c r="K1662" s="3">
        <f>IF(DEGREES(ACOS(SIN(RADIANS(G1662))*SIN(RADIANS(E1664))+COS(RADIANS(G1662))*COS(RADIANS(E1664))*COS(RADIANS(K1654))))&gt;90,0,$F$4*$F$5/E1663^2*(SIN(RADIANS(G1662))*SIN(RADIANS(E1664))+COS(RADIANS(G1662))*COS(RADIANS(E1664))*COS(RADIANS(K1654))))</f>
        <v>0</v>
      </c>
      <c r="L1662" s="3">
        <f>IF(DEGREES(ACOS(SIN(RADIANS(G1662))*SIN(RADIANS(E1664))+COS(RADIANS(G1662))*COS(RADIANS(E1664))*COS(RADIANS(L1654))))&gt;90,0,$F$4*$F$5/E1663^2*(SIN(RADIANS(G1662))*SIN(RADIANS(E1664))+COS(RADIANS(G1662))*COS(RADIANS(E1664))*COS(RADIANS(L1654))))</f>
        <v>0</v>
      </c>
      <c r="M1662" s="3">
        <f>IF(DEGREES(ACOS(SIN(RADIANS(G1662))*SIN(RADIANS(E1664))+COS(RADIANS(G1662))*COS(RADIANS(E1664))*COS(RADIANS(M1654))))&gt;90,0,$F$4*$F$5/E1663^2*(SIN(RADIANS(G1662))*SIN(RADIANS(E1664))+COS(RADIANS(G1662))*COS(RADIANS(E1664))*COS(RADIANS(M1654))))</f>
        <v>0</v>
      </c>
      <c r="N1662" s="3">
        <f>IF(DEGREES(ACOS(SIN(RADIANS(G1662))*SIN(RADIANS(E1664))+COS(RADIANS(G1662))*COS(RADIANS(E1664))*COS(RADIANS(N1654))))&gt;90,0,$F$4*$F$5/E1663^2*(SIN(RADIANS(G1662))*SIN(RADIANS(E1664))+COS(RADIANS(G1662))*COS(RADIANS(E1664))*COS(RADIANS(N1654))))</f>
        <v>0</v>
      </c>
      <c r="O1662" s="3">
        <f>IF(DEGREES(ACOS(SIN(RADIANS(G1662))*SIN(RADIANS(E1664))+COS(RADIANS(G1662))*COS(RADIANS(E1664))*COS(RADIANS(O1654))))&gt;90,0,$F$4*$F$5/E1663^2*(SIN(RADIANS(G1662))*SIN(RADIANS(E1664))+COS(RADIANS(G1662))*COS(RADIANS(E1664))*COS(RADIANS(O1654))))</f>
        <v>0</v>
      </c>
      <c r="P1662" s="3">
        <f>IF(DEGREES(ACOS(SIN(RADIANS(G1662))*SIN(RADIANS(E1664))+COS(RADIANS(G1662))*COS(RADIANS(E1664))*COS(RADIANS(P1654))))&gt;90,0,$F$4*$F$5/E1663^2*(SIN(RADIANS(G1662))*SIN(RADIANS(E1664))+COS(RADIANS(G1662))*COS(RADIANS(E1664))*COS(RADIANS(P1654))))</f>
        <v>0</v>
      </c>
      <c r="Q1662" s="3">
        <f>IF(DEGREES(ACOS(SIN(RADIANS(G1662))*SIN(RADIANS(E1664))+COS(RADIANS(G1662))*COS(RADIANS(E1664))*COS(RADIANS(Q1654))))&gt;90,0,$F$4*$F$5/E1663^2*(SIN(RADIANS(G1662))*SIN(RADIANS(E1664))+COS(RADIANS(G1662))*COS(RADIANS(E1664))*COS(RADIANS(Q1654))))</f>
        <v>0</v>
      </c>
      <c r="R1662" s="3" t="e">
        <f>IF(DEGREES(ACOS(SIN(RADIANS(G1662))*SIN(RADIANS(E1664))+COS(RADIANS(G1662))*COS(RADIANS(E1664))*COS(RADIANS(R1654))))&gt;90,0,$F$4*$F$5/E1663^2*(SIN(RADIANS(G1662))*SIN(RADIANS(E1664))+COS(RADIANS(G1662))*COS(RADIANS(E1664))*COS(RADIANS(R1654))))</f>
        <v>#DIV/0!</v>
      </c>
      <c r="S1662" s="3" t="e">
        <f>IF(DEGREES(ACOS(SIN(RADIANS(G1662))*SIN(RADIANS(E1664))+COS(RADIANS(G1662))*COS(RADIANS(E1664))*COS(RADIANS(S1654))))&gt;90,0,$F$4*$F$5/E1663^2*(SIN(RADIANS(G1662))*SIN(RADIANS(E1664))+COS(RADIANS(G1662))*COS(RADIANS(E1664))*COS(RADIANS(S1654))))</f>
        <v>#DIV/0!</v>
      </c>
      <c r="T1662" s="3" t="e">
        <f>IF(DEGREES(ACOS(SIN(RADIANS(G1662))*SIN(RADIANS(E1664))+COS(RADIANS(G1662))*COS(RADIANS(E1664))*COS(RADIANS(T1654))))&gt;90,0,$F$4*$F$5/E1663^2*(SIN(RADIANS(G1662))*SIN(RADIANS(E1664))+COS(RADIANS(G1662))*COS(RADIANS(E1664))*COS(RADIANS(T1654))))</f>
        <v>#DIV/0!</v>
      </c>
      <c r="U1662" s="3" t="e">
        <f>IF(DEGREES(ACOS(SIN(RADIANS(G1662))*SIN(RADIANS(E1664))+COS(RADIANS(G1662))*COS(RADIANS(E1664))*COS(RADIANS(U1654))))&gt;90,0,$F$4*$F$5/E1663^2*(SIN(RADIANS(G1662))*SIN(RADIANS(E1664))+COS(RADIANS(G1662))*COS(RADIANS(E1664))*COS(RADIANS(U1654))))</f>
        <v>#DIV/0!</v>
      </c>
      <c r="V1662" s="3" t="e">
        <f>IF(DEGREES(ACOS(SIN(RADIANS(G1662))*SIN(RADIANS(E1664))+COS(RADIANS(G1662))*COS(RADIANS(E1664))*COS(RADIANS(V1654))))&gt;90,0,$F$4*$F$5/E1663^2*(SIN(RADIANS(G1662))*SIN(RADIANS(E1664))+COS(RADIANS(G1662))*COS(RADIANS(E1664))*COS(RADIANS(V1654))))</f>
        <v>#DIV/0!</v>
      </c>
      <c r="W1662" s="3" t="e">
        <f>IF(DEGREES(ACOS(SIN(RADIANS(G1662))*SIN(RADIANS(E1664))+COS(RADIANS(G1662))*COS(RADIANS(E1664))*COS(RADIANS(W1654))))&gt;90,0,$F$4*$F$5/E1663^2*(SIN(RADIANS(G1662))*SIN(RADIANS(E1664))+COS(RADIANS(G1662))*COS(RADIANS(E1664))*COS(RADIANS(W1654))))</f>
        <v>#DIV/0!</v>
      </c>
      <c r="X1662" s="3" t="e">
        <f>IF(DEGREES(ACOS(SIN(RADIANS(G1662))*SIN(RADIANS(E1664))+COS(RADIANS(G1662))*COS(RADIANS(E1664))*COS(RADIANS(X1654))))&gt;90,0,$F$4*$F$5/E1663^2*(SIN(RADIANS(G1662))*SIN(RADIANS(E1664))+COS(RADIANS(G1662))*COS(RADIANS(E1664))*COS(RADIANS(X1654))))</f>
        <v>#DIV/0!</v>
      </c>
      <c r="Y1662" s="3" t="e">
        <f>IF(DEGREES(ACOS(SIN(RADIANS(G1662))*SIN(RADIANS(E1664))+COS(RADIANS(G1662))*COS(RADIANS(E1664))*COS(RADIANS(Y1654))))&gt;90,0,$F$4*$F$5/E1663^2*(SIN(RADIANS(G1662))*SIN(RADIANS(E1664))+COS(RADIANS(G1662))*COS(RADIANS(E1664))*COS(RADIANS(Y1654))))</f>
        <v>#DIV/0!</v>
      </c>
      <c r="Z1662" s="3" t="e">
        <f>IF(DEGREES(ACOS(SIN(RADIANS(G1662))*SIN(RADIANS(E1664))+COS(RADIANS(G1662))*COS(RADIANS(E1664))*COS(RADIANS(Z1654))))&gt;90,0,$F$4*$F$5/E1663^2*(SIN(RADIANS(G1662))*SIN(RADIANS(E1664))+COS(RADIANS(G1662))*COS(RADIANS(E1664))*COS(RADIANS(Z1654))))</f>
        <v>#DIV/0!</v>
      </c>
      <c r="AA1662" s="3" t="e">
        <f>IF(DEGREES(ACOS(SIN(RADIANS(G1662))*SIN(RADIANS(E1664))+COS(RADIANS(G1662))*COS(RADIANS(E1664))*COS(RADIANS(AA1654))))&gt;90,0,$F$4*$F$5/E1663^2*(SIN(RADIANS(G1662))*SIN(RADIANS(E1664))+COS(RADIANS(G1662))*COS(RADIANS(E1664))*COS(RADIANS(AA1654))))</f>
        <v>#DIV/0!</v>
      </c>
      <c r="AB1662" s="3" t="e">
        <f>IF(DEGREES(ACOS(SIN(RADIANS(G1662))*SIN(RADIANS(E1664))+COS(RADIANS(G1662))*COS(RADIANS(E1664))*COS(RADIANS(AB1654))))&gt;90,0,$F$4*$F$5/E1663^2*(SIN(RADIANS(G1662))*SIN(RADIANS(E1664))+COS(RADIANS(G1662))*COS(RADIANS(E1664))*COS(RADIANS(AB1654))))</f>
        <v>#DIV/0!</v>
      </c>
      <c r="AC1662" s="3" t="e">
        <f>IF(DEGREES(ACOS(SIN(RADIANS(G1662))*SIN(RADIANS(E1664))+COS(RADIANS(G1662))*COS(RADIANS(E1664))*COS(RADIANS(AC1654))))&gt;90,0,$F$4*$F$5/E1663^2*(SIN(RADIANS(G1662))*SIN(RADIANS(E1664))+COS(RADIANS(G1662))*COS(RADIANS(E1664))*COS(RADIANS(AC1654))))</f>
        <v>#DIV/0!</v>
      </c>
      <c r="AD1662" s="3" t="e">
        <f>IF(DEGREES(ACOS(SIN(RADIANS(G1662))*SIN(RADIANS(E1664))+COS(RADIANS(G1662))*COS(RADIANS(E1664))*COS(RADIANS(AD1654))))&gt;90,0,$F$4*$F$5/E1663^2*(SIN(RADIANS(G1662))*SIN(RADIANS(E1664))+COS(RADIANS(G1662))*COS(RADIANS(E1664))*COS(RADIANS(AD1654))))</f>
        <v>#DIV/0!</v>
      </c>
      <c r="AE1662" s="3" t="e">
        <f>IF(DEGREES(ACOS(SIN(RADIANS(G1662))*SIN(RADIANS(E1664))+COS(RADIANS(G1662))*COS(RADIANS(E1664))*COS(RADIANS(AE1654))))&gt;90,0,$F$4*$F$5/E1663^2*(SIN(RADIANS(G1662))*SIN(RADIANS(E1664))+COS(RADIANS(G1662))*COS(RADIANS(E1664))*COS(RADIANS(AE1654))))</f>
        <v>#DIV/0!</v>
      </c>
      <c r="AF1662" s="3" t="e">
        <f>IF(DEGREES(ACOS(SIN(RADIANS(G1662))*SIN(RADIANS(E1664))+COS(RADIANS(G1662))*COS(RADIANS(E1664))*COS(RADIANS(AF1654))))&gt;90,0,$F$4*$F$5/E1663^2*(SIN(RADIANS(G1662))*SIN(RADIANS(E1664))+COS(RADIANS(G1662))*COS(RADIANS(E1664))*COS(RADIANS(AF1654))))</f>
        <v>#DIV/0!</v>
      </c>
      <c r="AG1662" s="3" t="e">
        <f>IF(DEGREES(ACOS(SIN(RADIANS(G1662))*SIN(RADIANS(E1664))+COS(RADIANS(G1662))*COS(RADIANS(E1664))*COS(RADIANS(AG1654))))&gt;90,0,$F$4*$F$5/E1663^2*(SIN(RADIANS(G1662))*SIN(RADIANS(E1664))+COS(RADIANS(G1662))*COS(RADIANS(E1664))*COS(RADIANS(AG1654))))</f>
        <v>#DIV/0!</v>
      </c>
      <c r="AH1662" s="3" t="e">
        <f>IF(DEGREES(ACOS(SIN(RADIANS(G1662))*SIN(RADIANS(E1664))+COS(RADIANS(G1662))*COS(RADIANS(E1664))*COS(RADIANS(AH1654))))&gt;90,0,$F$4*$F$5/E1663^2*(SIN(RADIANS(G1662))*SIN(RADIANS(E1664))+COS(RADIANS(G1662))*COS(RADIANS(E1664))*COS(RADIANS(AH1654))))</f>
        <v>#DIV/0!</v>
      </c>
      <c r="AI1662" s="3" t="e">
        <f>IF(DEGREES(ACOS(SIN(RADIANS(G1662))*SIN(RADIANS(E1664))+COS(RADIANS(G1662))*COS(RADIANS(E1664))*COS(RADIANS(AI1654))))&gt;90,0,$F$4*$F$5/E1663^2*(SIN(RADIANS(G1662))*SIN(RADIANS(E1664))+COS(RADIANS(G1662))*COS(RADIANS(E1664))*COS(RADIANS(AI1654))))</f>
        <v>#DIV/0!</v>
      </c>
      <c r="AJ1662" s="3" t="e">
        <f>IF(DEGREES(ACOS(SIN(RADIANS(G1662))*SIN(RADIANS(E1664))+COS(RADIANS(G1662))*COS(RADIANS(E1664))*COS(RADIANS(AJ1654))))&gt;90,0,$F$4*$F$5/E1663^2*(SIN(RADIANS(G1662))*SIN(RADIANS(E1664))+COS(RADIANS(G1662))*COS(RADIANS(E1664))*COS(RADIANS(AJ1654))))</f>
        <v>#DIV/0!</v>
      </c>
      <c r="AK1662" s="3">
        <f>IF(DEGREES(ACOS(SIN(RADIANS(G1662))*SIN(RADIANS(E1664))+COS(RADIANS(G1662))*COS(RADIANS(E1664))*COS(RADIANS(AK1654))))&gt;90,0,$F$4*$F$5/E1663^2*(SIN(RADIANS(G1662))*SIN(RADIANS(E1664))+COS(RADIANS(G1662))*COS(RADIANS(E1664))*COS(RADIANS(AK1654))))</f>
        <v>0</v>
      </c>
      <c r="AL1662" s="3">
        <f>IF(DEGREES(ACOS(SIN(RADIANS(G1662))*SIN(RADIANS(E1664))+COS(RADIANS(G1662))*COS(RADIANS(E1664))*COS(RADIANS(AL1654))))&gt;90,0,$F$4*$F$5/E1663^2*(SIN(RADIANS(G1662))*SIN(RADIANS(E1664))+COS(RADIANS(G1662))*COS(RADIANS(E1664))*COS(RADIANS(AL1654))))</f>
        <v>0</v>
      </c>
      <c r="AM1662" s="3">
        <f>IF(DEGREES(ACOS(SIN(RADIANS(G1662))*SIN(RADIANS(E1664))+COS(RADIANS(G1662))*COS(RADIANS(E1664))*COS(RADIANS(AM1654))))&gt;90,0,$F$4*$F$5/E1663^2*(SIN(RADIANS(G1662))*SIN(RADIANS(E1664))+COS(RADIANS(G1662))*COS(RADIANS(E1664))*COS(RADIANS(AM1654))))</f>
        <v>0</v>
      </c>
      <c r="AN1662" s="3">
        <f>IF(DEGREES(ACOS(SIN(RADIANS(G1662))*SIN(RADIANS(E1664))+COS(RADIANS(G1662))*COS(RADIANS(E1664))*COS(RADIANS(AN1654))))&gt;90,0,$F$4*$F$5/E1663^2*(SIN(RADIANS(G1662))*SIN(RADIANS(E1664))+COS(RADIANS(G1662))*COS(RADIANS(E1664))*COS(RADIANS(AN1654))))</f>
        <v>0</v>
      </c>
      <c r="AO1662" s="3">
        <f>IF(DEGREES(ACOS(SIN(RADIANS(G1662))*SIN(RADIANS(E1664))+COS(RADIANS(G1662))*COS(RADIANS(E1664))*COS(RADIANS(AO1654))))&gt;90,0,$F$4*$F$5/E1663^2*(SIN(RADIANS(G1662))*SIN(RADIANS(E1664))+COS(RADIANS(G1662))*COS(RADIANS(E1664))*COS(RADIANS(AO1654))))</f>
        <v>0</v>
      </c>
      <c r="AP1662" s="3">
        <f>IF(DEGREES(ACOS(SIN(RADIANS(G1662))*SIN(RADIANS(E1664))+COS(RADIANS(G1662))*COS(RADIANS(E1664))*COS(RADIANS(AP1654))))&gt;90,0,$F$4*$F$5/E1663^2*(SIN(RADIANS(G1662))*SIN(RADIANS(E1664))+COS(RADIANS(G1662))*COS(RADIANS(E1664))*COS(RADIANS(AP1654))))</f>
        <v>0</v>
      </c>
      <c r="AQ1662" s="3">
        <f>IF(DEGREES(ACOS(SIN(RADIANS(G1662))*SIN(RADIANS(E1664))+COS(RADIANS(G1662))*COS(RADIANS(E1664))*COS(RADIANS(AQ1654))))&gt;90,0,$F$4*$F$5/E1663^2*(SIN(RADIANS(G1662))*SIN(RADIANS(E1664))+COS(RADIANS(G1662))*COS(RADIANS(E1664))*COS(RADIANS(AQ1654))))</f>
        <v>0</v>
      </c>
      <c r="AR1662" s="3">
        <f>IF(DEGREES(ACOS(SIN(RADIANS(G1662))*SIN(RADIANS(E1664))+COS(RADIANS(G1662))*COS(RADIANS(E1664))*COS(RADIANS(AR1654))))&gt;90,0,$F$4*$F$5/E1663^2*(SIN(RADIANS(G1662))*SIN(RADIANS(E1664))+COS(RADIANS(G1662))*COS(RADIANS(E1664))*COS(RADIANS(AR1654))))</f>
        <v>0</v>
      </c>
    </row>
    <row r="1663" spans="2:44" ht="15.75" customHeight="1" x14ac:dyDescent="0.2">
      <c r="B1663" s="20" t="s">
        <v>788</v>
      </c>
      <c r="E1663" s="3">
        <f>$F$6*(1-$F$7^2)/(1+$F$7*COS(RADIANS(E1657)))</f>
        <v>0</v>
      </c>
      <c r="G1663" s="3">
        <v>20</v>
      </c>
      <c r="I1663" s="3">
        <f>IF(DEGREES(ACOS(SIN(RADIANS(G1663))*SIN(RADIANS(E1664))+COS(RADIANS(G1663))*COS(RADIANS(E1664))*COS(RADIANS(I1654))))&gt;90,0,$F$4*$F$5/E1663^2*(SIN(RADIANS(G1663))*SIN(RADIANS(E1664))+COS(RADIANS(G1663))*COS(RADIANS(E1664))*COS(RADIANS(I1654))))</f>
        <v>0</v>
      </c>
      <c r="J1663" s="3">
        <f>IF(DEGREES(ACOS(SIN(RADIANS(G1663))*SIN(RADIANS(E1664))+COS(RADIANS(G1663))*COS(RADIANS(E1664))*COS(RADIANS(J1654))))&gt;90,0,$F$4*$F$5/E1663^2*(SIN(RADIANS(G1663))*SIN(RADIANS(E1664))+COS(RADIANS(G1663))*COS(RADIANS(E1664))*COS(RADIANS(J1654))))</f>
        <v>0</v>
      </c>
      <c r="K1663" s="3">
        <f>IF(DEGREES(ACOS(SIN(RADIANS(G1663))*SIN(RADIANS(E1664))+COS(RADIANS(G1663))*COS(RADIANS(E1664))*COS(RADIANS(K1654))))&gt;90,0,$F$4*$F$5/E1663^2*(SIN(RADIANS(G1663))*SIN(RADIANS(E1664))+COS(RADIANS(G1663))*COS(RADIANS(E1664))*COS(RADIANS(K1654))))</f>
        <v>0</v>
      </c>
      <c r="L1663" s="3">
        <f>IF(DEGREES(ACOS(SIN(RADIANS(G1663))*SIN(RADIANS(E1664))+COS(RADIANS(G1663))*COS(RADIANS(E1664))*COS(RADIANS(L1654))))&gt;90,0,$F$4*$F$5/E1663^2*(SIN(RADIANS(G1663))*SIN(RADIANS(E1664))+COS(RADIANS(G1663))*COS(RADIANS(E1664))*COS(RADIANS(L1654))))</f>
        <v>0</v>
      </c>
      <c r="M1663" s="3">
        <f>IF(DEGREES(ACOS(SIN(RADIANS(G1663))*SIN(RADIANS(E1664))+COS(RADIANS(G1663))*COS(RADIANS(E1664))*COS(RADIANS(M1654))))&gt;90,0,$F$4*$F$5/E1663^2*(SIN(RADIANS(G1663))*SIN(RADIANS(E1664))+COS(RADIANS(G1663))*COS(RADIANS(E1664))*COS(RADIANS(M1654))))</f>
        <v>0</v>
      </c>
      <c r="N1663" s="3">
        <f>IF(DEGREES(ACOS(SIN(RADIANS(G1663))*SIN(RADIANS(E1664))+COS(RADIANS(G1663))*COS(RADIANS(E1664))*COS(RADIANS(N1654))))&gt;90,0,$F$4*$F$5/E1663^2*(SIN(RADIANS(G1663))*SIN(RADIANS(E1664))+COS(RADIANS(G1663))*COS(RADIANS(E1664))*COS(RADIANS(N1654))))</f>
        <v>0</v>
      </c>
      <c r="O1663" s="3">
        <f>IF(DEGREES(ACOS(SIN(RADIANS(G1663))*SIN(RADIANS(E1664))+COS(RADIANS(G1663))*COS(RADIANS(E1664))*COS(RADIANS(O1654))))&gt;90,0,$F$4*$F$5/E1663^2*(SIN(RADIANS(G1663))*SIN(RADIANS(E1664))+COS(RADIANS(G1663))*COS(RADIANS(E1664))*COS(RADIANS(O1654))))</f>
        <v>0</v>
      </c>
      <c r="P1663" s="3">
        <f>IF(DEGREES(ACOS(SIN(RADIANS(G1663))*SIN(RADIANS(E1664))+COS(RADIANS(G1663))*COS(RADIANS(E1664))*COS(RADIANS(P1654))))&gt;90,0,$F$4*$F$5/E1663^2*(SIN(RADIANS(G1663))*SIN(RADIANS(E1664))+COS(RADIANS(G1663))*COS(RADIANS(E1664))*COS(RADIANS(P1654))))</f>
        <v>0</v>
      </c>
      <c r="Q1663" s="3">
        <f>IF(DEGREES(ACOS(SIN(RADIANS(G1663))*SIN(RADIANS(E1664))+COS(RADIANS(G1663))*COS(RADIANS(E1664))*COS(RADIANS(Q1654))))&gt;90,0,$F$4*$F$5/E1663^2*(SIN(RADIANS(G1663))*SIN(RADIANS(E1664))+COS(RADIANS(G1663))*COS(RADIANS(E1664))*COS(RADIANS(Q1654))))</f>
        <v>0</v>
      </c>
      <c r="R1663" s="3" t="e">
        <f>IF(DEGREES(ACOS(SIN(RADIANS(G1663))*SIN(RADIANS(E1664))+COS(RADIANS(G1663))*COS(RADIANS(E1664))*COS(RADIANS(R1654))))&gt;90,0,$F$4*$F$5/E1663^2*(SIN(RADIANS(G1663))*SIN(RADIANS(E1664))+COS(RADIANS(G1663))*COS(RADIANS(E1664))*COS(RADIANS(R1654))))</f>
        <v>#DIV/0!</v>
      </c>
      <c r="S1663" s="3" t="e">
        <f>IF(DEGREES(ACOS(SIN(RADIANS(G1663))*SIN(RADIANS(E1664))+COS(RADIANS(G1663))*COS(RADIANS(E1664))*COS(RADIANS(S1654))))&gt;90,0,$F$4*$F$5/E1663^2*(SIN(RADIANS(G1663))*SIN(RADIANS(E1664))+COS(RADIANS(G1663))*COS(RADIANS(E1664))*COS(RADIANS(S1654))))</f>
        <v>#DIV/0!</v>
      </c>
      <c r="T1663" s="3" t="e">
        <f>IF(DEGREES(ACOS(SIN(RADIANS(G1663))*SIN(RADIANS(E1664))+COS(RADIANS(G1663))*COS(RADIANS(E1664))*COS(RADIANS(T1654))))&gt;90,0,$F$4*$F$5/E1663^2*(SIN(RADIANS(G1663))*SIN(RADIANS(E1664))+COS(RADIANS(G1663))*COS(RADIANS(E1664))*COS(RADIANS(T1654))))</f>
        <v>#DIV/0!</v>
      </c>
      <c r="U1663" s="3" t="e">
        <f>IF(DEGREES(ACOS(SIN(RADIANS(G1663))*SIN(RADIANS(E1664))+COS(RADIANS(G1663))*COS(RADIANS(E1664))*COS(RADIANS(U1654))))&gt;90,0,$F$4*$F$5/E1663^2*(SIN(RADIANS(G1663))*SIN(RADIANS(E1664))+COS(RADIANS(G1663))*COS(RADIANS(E1664))*COS(RADIANS(U1654))))</f>
        <v>#DIV/0!</v>
      </c>
      <c r="V1663" s="3" t="e">
        <f>IF(DEGREES(ACOS(SIN(RADIANS(G1663))*SIN(RADIANS(E1664))+COS(RADIANS(G1663))*COS(RADIANS(E1664))*COS(RADIANS(V1654))))&gt;90,0,$F$4*$F$5/E1663^2*(SIN(RADIANS(G1663))*SIN(RADIANS(E1664))+COS(RADIANS(G1663))*COS(RADIANS(E1664))*COS(RADIANS(V1654))))</f>
        <v>#DIV/0!</v>
      </c>
      <c r="W1663" s="3" t="e">
        <f>IF(DEGREES(ACOS(SIN(RADIANS(G1663))*SIN(RADIANS(E1664))+COS(RADIANS(G1663))*COS(RADIANS(E1664))*COS(RADIANS(W1654))))&gt;90,0,$F$4*$F$5/E1663^2*(SIN(RADIANS(G1663))*SIN(RADIANS(E1664))+COS(RADIANS(G1663))*COS(RADIANS(E1664))*COS(RADIANS(W1654))))</f>
        <v>#DIV/0!</v>
      </c>
      <c r="X1663" s="3" t="e">
        <f>IF(DEGREES(ACOS(SIN(RADIANS(G1663))*SIN(RADIANS(E1664))+COS(RADIANS(G1663))*COS(RADIANS(E1664))*COS(RADIANS(X1654))))&gt;90,0,$F$4*$F$5/E1663^2*(SIN(RADIANS(G1663))*SIN(RADIANS(E1664))+COS(RADIANS(G1663))*COS(RADIANS(E1664))*COS(RADIANS(X1654))))</f>
        <v>#DIV/0!</v>
      </c>
      <c r="Y1663" s="3" t="e">
        <f>IF(DEGREES(ACOS(SIN(RADIANS(G1663))*SIN(RADIANS(E1664))+COS(RADIANS(G1663))*COS(RADIANS(E1664))*COS(RADIANS(Y1654))))&gt;90,0,$F$4*$F$5/E1663^2*(SIN(RADIANS(G1663))*SIN(RADIANS(E1664))+COS(RADIANS(G1663))*COS(RADIANS(E1664))*COS(RADIANS(Y1654))))</f>
        <v>#DIV/0!</v>
      </c>
      <c r="Z1663" s="3" t="e">
        <f>IF(DEGREES(ACOS(SIN(RADIANS(G1663))*SIN(RADIANS(E1664))+COS(RADIANS(G1663))*COS(RADIANS(E1664))*COS(RADIANS(Z1654))))&gt;90,0,$F$4*$F$5/E1663^2*(SIN(RADIANS(G1663))*SIN(RADIANS(E1664))+COS(RADIANS(G1663))*COS(RADIANS(E1664))*COS(RADIANS(Z1654))))</f>
        <v>#DIV/0!</v>
      </c>
      <c r="AA1663" s="3" t="e">
        <f>IF(DEGREES(ACOS(SIN(RADIANS(G1663))*SIN(RADIANS(E1664))+COS(RADIANS(G1663))*COS(RADIANS(E1664))*COS(RADIANS(AA1654))))&gt;90,0,$F$4*$F$5/E1663^2*(SIN(RADIANS(G1663))*SIN(RADIANS(E1664))+COS(RADIANS(G1663))*COS(RADIANS(E1664))*COS(RADIANS(AA1654))))</f>
        <v>#DIV/0!</v>
      </c>
      <c r="AB1663" s="3" t="e">
        <f>IF(DEGREES(ACOS(SIN(RADIANS(G1663))*SIN(RADIANS(E1664))+COS(RADIANS(G1663))*COS(RADIANS(E1664))*COS(RADIANS(AB1654))))&gt;90,0,$F$4*$F$5/E1663^2*(SIN(RADIANS(G1663))*SIN(RADIANS(E1664))+COS(RADIANS(G1663))*COS(RADIANS(E1664))*COS(RADIANS(AB1654))))</f>
        <v>#DIV/0!</v>
      </c>
      <c r="AC1663" s="3" t="e">
        <f>IF(DEGREES(ACOS(SIN(RADIANS(G1663))*SIN(RADIANS(E1664))+COS(RADIANS(G1663))*COS(RADIANS(E1664))*COS(RADIANS(AC1654))))&gt;90,0,$F$4*$F$5/E1663^2*(SIN(RADIANS(G1663))*SIN(RADIANS(E1664))+COS(RADIANS(G1663))*COS(RADIANS(E1664))*COS(RADIANS(AC1654))))</f>
        <v>#DIV/0!</v>
      </c>
      <c r="AD1663" s="3" t="e">
        <f>IF(DEGREES(ACOS(SIN(RADIANS(G1663))*SIN(RADIANS(E1664))+COS(RADIANS(G1663))*COS(RADIANS(E1664))*COS(RADIANS(AD1654))))&gt;90,0,$F$4*$F$5/E1663^2*(SIN(RADIANS(G1663))*SIN(RADIANS(E1664))+COS(RADIANS(G1663))*COS(RADIANS(E1664))*COS(RADIANS(AD1654))))</f>
        <v>#DIV/0!</v>
      </c>
      <c r="AE1663" s="3" t="e">
        <f>IF(DEGREES(ACOS(SIN(RADIANS(G1663))*SIN(RADIANS(E1664))+COS(RADIANS(G1663))*COS(RADIANS(E1664))*COS(RADIANS(AE1654))))&gt;90,0,$F$4*$F$5/E1663^2*(SIN(RADIANS(G1663))*SIN(RADIANS(E1664))+COS(RADIANS(G1663))*COS(RADIANS(E1664))*COS(RADIANS(AE1654))))</f>
        <v>#DIV/0!</v>
      </c>
      <c r="AF1663" s="3" t="e">
        <f>IF(DEGREES(ACOS(SIN(RADIANS(G1663))*SIN(RADIANS(E1664))+COS(RADIANS(G1663))*COS(RADIANS(E1664))*COS(RADIANS(AF1654))))&gt;90,0,$F$4*$F$5/E1663^2*(SIN(RADIANS(G1663))*SIN(RADIANS(E1664))+COS(RADIANS(G1663))*COS(RADIANS(E1664))*COS(RADIANS(AF1654))))</f>
        <v>#DIV/0!</v>
      </c>
      <c r="AG1663" s="3" t="e">
        <f>IF(DEGREES(ACOS(SIN(RADIANS(G1663))*SIN(RADIANS(E1664))+COS(RADIANS(G1663))*COS(RADIANS(E1664))*COS(RADIANS(AG1654))))&gt;90,0,$F$4*$F$5/E1663^2*(SIN(RADIANS(G1663))*SIN(RADIANS(E1664))+COS(RADIANS(G1663))*COS(RADIANS(E1664))*COS(RADIANS(AG1654))))</f>
        <v>#DIV/0!</v>
      </c>
      <c r="AH1663" s="3" t="e">
        <f>IF(DEGREES(ACOS(SIN(RADIANS(G1663))*SIN(RADIANS(E1664))+COS(RADIANS(G1663))*COS(RADIANS(E1664))*COS(RADIANS(AH1654))))&gt;90,0,$F$4*$F$5/E1663^2*(SIN(RADIANS(G1663))*SIN(RADIANS(E1664))+COS(RADIANS(G1663))*COS(RADIANS(E1664))*COS(RADIANS(AH1654))))</f>
        <v>#DIV/0!</v>
      </c>
      <c r="AI1663" s="3" t="e">
        <f>IF(DEGREES(ACOS(SIN(RADIANS(G1663))*SIN(RADIANS(E1664))+COS(RADIANS(G1663))*COS(RADIANS(E1664))*COS(RADIANS(AI1654))))&gt;90,0,$F$4*$F$5/E1663^2*(SIN(RADIANS(G1663))*SIN(RADIANS(E1664))+COS(RADIANS(G1663))*COS(RADIANS(E1664))*COS(RADIANS(AI1654))))</f>
        <v>#DIV/0!</v>
      </c>
      <c r="AJ1663" s="3" t="e">
        <f>IF(DEGREES(ACOS(SIN(RADIANS(G1663))*SIN(RADIANS(E1664))+COS(RADIANS(G1663))*COS(RADIANS(E1664))*COS(RADIANS(AJ1654))))&gt;90,0,$F$4*$F$5/E1663^2*(SIN(RADIANS(G1663))*SIN(RADIANS(E1664))+COS(RADIANS(G1663))*COS(RADIANS(E1664))*COS(RADIANS(AJ1654))))</f>
        <v>#DIV/0!</v>
      </c>
      <c r="AK1663" s="3">
        <f>IF(DEGREES(ACOS(SIN(RADIANS(G1663))*SIN(RADIANS(E1664))+COS(RADIANS(G1663))*COS(RADIANS(E1664))*COS(RADIANS(AK1654))))&gt;90,0,$F$4*$F$5/E1663^2*(SIN(RADIANS(G1663))*SIN(RADIANS(E1664))+COS(RADIANS(G1663))*COS(RADIANS(E1664))*COS(RADIANS(AK1654))))</f>
        <v>0</v>
      </c>
      <c r="AL1663" s="3">
        <f>IF(DEGREES(ACOS(SIN(RADIANS(G1663))*SIN(RADIANS(E1664))+COS(RADIANS(G1663))*COS(RADIANS(E1664))*COS(RADIANS(AL1654))))&gt;90,0,$F$4*$F$5/E1663^2*(SIN(RADIANS(G1663))*SIN(RADIANS(E1664))+COS(RADIANS(G1663))*COS(RADIANS(E1664))*COS(RADIANS(AL1654))))</f>
        <v>0</v>
      </c>
      <c r="AM1663" s="3">
        <f>IF(DEGREES(ACOS(SIN(RADIANS(G1663))*SIN(RADIANS(E1664))+COS(RADIANS(G1663))*COS(RADIANS(E1664))*COS(RADIANS(AM1654))))&gt;90,0,$F$4*$F$5/E1663^2*(SIN(RADIANS(G1663))*SIN(RADIANS(E1664))+COS(RADIANS(G1663))*COS(RADIANS(E1664))*COS(RADIANS(AM1654))))</f>
        <v>0</v>
      </c>
      <c r="AN1663" s="3">
        <f>IF(DEGREES(ACOS(SIN(RADIANS(G1663))*SIN(RADIANS(E1664))+COS(RADIANS(G1663))*COS(RADIANS(E1664))*COS(RADIANS(AN1654))))&gt;90,0,$F$4*$F$5/E1663^2*(SIN(RADIANS(G1663))*SIN(RADIANS(E1664))+COS(RADIANS(G1663))*COS(RADIANS(E1664))*COS(RADIANS(AN1654))))</f>
        <v>0</v>
      </c>
      <c r="AO1663" s="3">
        <f>IF(DEGREES(ACOS(SIN(RADIANS(G1663))*SIN(RADIANS(E1664))+COS(RADIANS(G1663))*COS(RADIANS(E1664))*COS(RADIANS(AO1654))))&gt;90,0,$F$4*$F$5/E1663^2*(SIN(RADIANS(G1663))*SIN(RADIANS(E1664))+COS(RADIANS(G1663))*COS(RADIANS(E1664))*COS(RADIANS(AO1654))))</f>
        <v>0</v>
      </c>
      <c r="AP1663" s="3">
        <f>IF(DEGREES(ACOS(SIN(RADIANS(G1663))*SIN(RADIANS(E1664))+COS(RADIANS(G1663))*COS(RADIANS(E1664))*COS(RADIANS(AP1654))))&gt;90,0,$F$4*$F$5/E1663^2*(SIN(RADIANS(G1663))*SIN(RADIANS(E1664))+COS(RADIANS(G1663))*COS(RADIANS(E1664))*COS(RADIANS(AP1654))))</f>
        <v>0</v>
      </c>
      <c r="AQ1663" s="3">
        <f>IF(DEGREES(ACOS(SIN(RADIANS(G1663))*SIN(RADIANS(E1664))+COS(RADIANS(G1663))*COS(RADIANS(E1664))*COS(RADIANS(AQ1654))))&gt;90,0,$F$4*$F$5/E1663^2*(SIN(RADIANS(G1663))*SIN(RADIANS(E1664))+COS(RADIANS(G1663))*COS(RADIANS(E1664))*COS(RADIANS(AQ1654))))</f>
        <v>0</v>
      </c>
      <c r="AR1663" s="3">
        <f>IF(DEGREES(ACOS(SIN(RADIANS(G1663))*SIN(RADIANS(E1664))+COS(RADIANS(G1663))*COS(RADIANS(E1664))*COS(RADIANS(AR1654))))&gt;90,0,$F$4*$F$5/E1663^2*(SIN(RADIANS(G1663))*SIN(RADIANS(E1664))+COS(RADIANS(G1663))*COS(RADIANS(E1664))*COS(RADIANS(AR1654))))</f>
        <v>0</v>
      </c>
    </row>
    <row r="1664" spans="2:44" ht="15.75" customHeight="1" x14ac:dyDescent="0.2">
      <c r="B1664" s="20" t="s">
        <v>737</v>
      </c>
      <c r="E1664" s="3">
        <f>IF($F$8&gt;90,180-$F$8,$F$8)*SIN(RADIANS(E1658))</f>
        <v>0</v>
      </c>
      <c r="G1664" s="3">
        <v>10</v>
      </c>
      <c r="I1664" s="3">
        <f>IF(DEGREES(ACOS(SIN(RADIANS(G1664))*SIN(RADIANS(E1664))+COS(RADIANS(G1664))*COS(RADIANS(E1664))*COS(RADIANS(I1654))))&gt;90,0,$F$4*$F$5/E1663^2*(SIN(RADIANS(G1664))*SIN(RADIANS(E1664))+COS(RADIANS(G1664))*COS(RADIANS(E1664))*COS(RADIANS(I1654))))</f>
        <v>0</v>
      </c>
      <c r="J1664" s="3">
        <f>IF(DEGREES(ACOS(SIN(RADIANS(G1664))*SIN(RADIANS(E1664))+COS(RADIANS(G1664))*COS(RADIANS(E1664))*COS(RADIANS(J1654))))&gt;90,0,$F$4*$F$5/E1663^2*(SIN(RADIANS(G1664))*SIN(RADIANS(E1664))+COS(RADIANS(G1664))*COS(RADIANS(E1664))*COS(RADIANS(J1654))))</f>
        <v>0</v>
      </c>
      <c r="K1664" s="3">
        <f>IF(DEGREES(ACOS(SIN(RADIANS(G1664))*SIN(RADIANS(E1664))+COS(RADIANS(G1664))*COS(RADIANS(E1664))*COS(RADIANS(K1654))))&gt;90,0,$F$4*$F$5/E1663^2*(SIN(RADIANS(G1664))*SIN(RADIANS(E1664))+COS(RADIANS(G1664))*COS(RADIANS(E1664))*COS(RADIANS(K1654))))</f>
        <v>0</v>
      </c>
      <c r="L1664" s="3">
        <f>IF(DEGREES(ACOS(SIN(RADIANS(G1664))*SIN(RADIANS(E1664))+COS(RADIANS(G1664))*COS(RADIANS(E1664))*COS(RADIANS(L1654))))&gt;90,0,$F$4*$F$5/E1663^2*(SIN(RADIANS(G1664))*SIN(RADIANS(E1664))+COS(RADIANS(G1664))*COS(RADIANS(E1664))*COS(RADIANS(L1654))))</f>
        <v>0</v>
      </c>
      <c r="M1664" s="3">
        <f>IF(DEGREES(ACOS(SIN(RADIANS(G1664))*SIN(RADIANS(E1664))+COS(RADIANS(G1664))*COS(RADIANS(E1664))*COS(RADIANS(M1654))))&gt;90,0,$F$4*$F$5/E1663^2*(SIN(RADIANS(G1664))*SIN(RADIANS(E1664))+COS(RADIANS(G1664))*COS(RADIANS(E1664))*COS(RADIANS(M1654))))</f>
        <v>0</v>
      </c>
      <c r="N1664" s="3">
        <f>IF(DEGREES(ACOS(SIN(RADIANS(G1664))*SIN(RADIANS(E1664))+COS(RADIANS(G1664))*COS(RADIANS(E1664))*COS(RADIANS(N1654))))&gt;90,0,$F$4*$F$5/E1663^2*(SIN(RADIANS(G1664))*SIN(RADIANS(E1664))+COS(RADIANS(G1664))*COS(RADIANS(E1664))*COS(RADIANS(N1654))))</f>
        <v>0</v>
      </c>
      <c r="O1664" s="3">
        <f>IF(DEGREES(ACOS(SIN(RADIANS(G1664))*SIN(RADIANS(E1664))+COS(RADIANS(G1664))*COS(RADIANS(E1664))*COS(RADIANS(O1654))))&gt;90,0,$F$4*$F$5/E1663^2*(SIN(RADIANS(G1664))*SIN(RADIANS(E1664))+COS(RADIANS(G1664))*COS(RADIANS(E1664))*COS(RADIANS(O1654))))</f>
        <v>0</v>
      </c>
      <c r="P1664" s="3">
        <f>IF(DEGREES(ACOS(SIN(RADIANS(G1664))*SIN(RADIANS(E1664))+COS(RADIANS(G1664))*COS(RADIANS(E1664))*COS(RADIANS(P1654))))&gt;90,0,$F$4*$F$5/E1663^2*(SIN(RADIANS(G1664))*SIN(RADIANS(E1664))+COS(RADIANS(G1664))*COS(RADIANS(E1664))*COS(RADIANS(P1654))))</f>
        <v>0</v>
      </c>
      <c r="Q1664" s="3">
        <f>IF(DEGREES(ACOS(SIN(RADIANS(G1664))*SIN(RADIANS(E1664))+COS(RADIANS(G1664))*COS(RADIANS(E1664))*COS(RADIANS(Q1654))))&gt;90,0,$F$4*$F$5/E1663^2*(SIN(RADIANS(G1664))*SIN(RADIANS(E1664))+COS(RADIANS(G1664))*COS(RADIANS(E1664))*COS(RADIANS(Q1654))))</f>
        <v>0</v>
      </c>
      <c r="R1664" s="3" t="e">
        <f>IF(DEGREES(ACOS(SIN(RADIANS(G1664))*SIN(RADIANS(E1664))+COS(RADIANS(G1664))*COS(RADIANS(E1664))*COS(RADIANS(R1654))))&gt;90,0,$F$4*$F$5/E1663^2*(SIN(RADIANS(G1664))*SIN(RADIANS(E1664))+COS(RADIANS(G1664))*COS(RADIANS(E1664))*COS(RADIANS(R1654))))</f>
        <v>#DIV/0!</v>
      </c>
      <c r="S1664" s="3" t="e">
        <f>IF(DEGREES(ACOS(SIN(RADIANS(G1664))*SIN(RADIANS(E1664))+COS(RADIANS(G1664))*COS(RADIANS(E1664))*COS(RADIANS(S1654))))&gt;90,0,$F$4*$F$5/E1663^2*(SIN(RADIANS(G1664))*SIN(RADIANS(E1664))+COS(RADIANS(G1664))*COS(RADIANS(E1664))*COS(RADIANS(S1654))))</f>
        <v>#DIV/0!</v>
      </c>
      <c r="T1664" s="3" t="e">
        <f>IF(DEGREES(ACOS(SIN(RADIANS(G1664))*SIN(RADIANS(E1664))+COS(RADIANS(G1664))*COS(RADIANS(E1664))*COS(RADIANS(T1654))))&gt;90,0,$F$4*$F$5/E1663^2*(SIN(RADIANS(G1664))*SIN(RADIANS(E1664))+COS(RADIANS(G1664))*COS(RADIANS(E1664))*COS(RADIANS(T1654))))</f>
        <v>#DIV/0!</v>
      </c>
      <c r="U1664" s="3" t="e">
        <f>IF(DEGREES(ACOS(SIN(RADIANS(G1664))*SIN(RADIANS(E1664))+COS(RADIANS(G1664))*COS(RADIANS(E1664))*COS(RADIANS(U1654))))&gt;90,0,$F$4*$F$5/E1663^2*(SIN(RADIANS(G1664))*SIN(RADIANS(E1664))+COS(RADIANS(G1664))*COS(RADIANS(E1664))*COS(RADIANS(U1654))))</f>
        <v>#DIV/0!</v>
      </c>
      <c r="V1664" s="3" t="e">
        <f>IF(DEGREES(ACOS(SIN(RADIANS(G1664))*SIN(RADIANS(E1664))+COS(RADIANS(G1664))*COS(RADIANS(E1664))*COS(RADIANS(V1654))))&gt;90,0,$F$4*$F$5/E1663^2*(SIN(RADIANS(G1664))*SIN(RADIANS(E1664))+COS(RADIANS(G1664))*COS(RADIANS(E1664))*COS(RADIANS(V1654))))</f>
        <v>#DIV/0!</v>
      </c>
      <c r="W1664" s="3" t="e">
        <f>IF(DEGREES(ACOS(SIN(RADIANS(G1664))*SIN(RADIANS(E1664))+COS(RADIANS(G1664))*COS(RADIANS(E1664))*COS(RADIANS(W1654))))&gt;90,0,$F$4*$F$5/E1663^2*(SIN(RADIANS(G1664))*SIN(RADIANS(E1664))+COS(RADIANS(G1664))*COS(RADIANS(E1664))*COS(RADIANS(W1654))))</f>
        <v>#DIV/0!</v>
      </c>
      <c r="X1664" s="3" t="e">
        <f>IF(DEGREES(ACOS(SIN(RADIANS(G1664))*SIN(RADIANS(E1664))+COS(RADIANS(G1664))*COS(RADIANS(E1664))*COS(RADIANS(X1654))))&gt;90,0,$F$4*$F$5/E1663^2*(SIN(RADIANS(G1664))*SIN(RADIANS(E1664))+COS(RADIANS(G1664))*COS(RADIANS(E1664))*COS(RADIANS(X1654))))</f>
        <v>#DIV/0!</v>
      </c>
      <c r="Y1664" s="3" t="e">
        <f>IF(DEGREES(ACOS(SIN(RADIANS(G1664))*SIN(RADIANS(E1664))+COS(RADIANS(G1664))*COS(RADIANS(E1664))*COS(RADIANS(Y1654))))&gt;90,0,$F$4*$F$5/E1663^2*(SIN(RADIANS(G1664))*SIN(RADIANS(E1664))+COS(RADIANS(G1664))*COS(RADIANS(E1664))*COS(RADIANS(Y1654))))</f>
        <v>#DIV/0!</v>
      </c>
      <c r="Z1664" s="3" t="e">
        <f>IF(DEGREES(ACOS(SIN(RADIANS(G1664))*SIN(RADIANS(E1664))+COS(RADIANS(G1664))*COS(RADIANS(E1664))*COS(RADIANS(Z1654))))&gt;90,0,$F$4*$F$5/E1663^2*(SIN(RADIANS(G1664))*SIN(RADIANS(E1664))+COS(RADIANS(G1664))*COS(RADIANS(E1664))*COS(RADIANS(Z1654))))</f>
        <v>#DIV/0!</v>
      </c>
      <c r="AA1664" s="3" t="e">
        <f>IF(DEGREES(ACOS(SIN(RADIANS(G1664))*SIN(RADIANS(E1664))+COS(RADIANS(G1664))*COS(RADIANS(E1664))*COS(RADIANS(AA1654))))&gt;90,0,$F$4*$F$5/E1663^2*(SIN(RADIANS(G1664))*SIN(RADIANS(E1664))+COS(RADIANS(G1664))*COS(RADIANS(E1664))*COS(RADIANS(AA1654))))</f>
        <v>#DIV/0!</v>
      </c>
      <c r="AB1664" s="3" t="e">
        <f>IF(DEGREES(ACOS(SIN(RADIANS(G1664))*SIN(RADIANS(E1664))+COS(RADIANS(G1664))*COS(RADIANS(E1664))*COS(RADIANS(AB1654))))&gt;90,0,$F$4*$F$5/E1663^2*(SIN(RADIANS(G1664))*SIN(RADIANS(E1664))+COS(RADIANS(G1664))*COS(RADIANS(E1664))*COS(RADIANS(AB1654))))</f>
        <v>#DIV/0!</v>
      </c>
      <c r="AC1664" s="3" t="e">
        <f>IF(DEGREES(ACOS(SIN(RADIANS(G1664))*SIN(RADIANS(E1664))+COS(RADIANS(G1664))*COS(RADIANS(E1664))*COS(RADIANS(AC1654))))&gt;90,0,$F$4*$F$5/E1663^2*(SIN(RADIANS(G1664))*SIN(RADIANS(E1664))+COS(RADIANS(G1664))*COS(RADIANS(E1664))*COS(RADIANS(AC1654))))</f>
        <v>#DIV/0!</v>
      </c>
      <c r="AD1664" s="3" t="e">
        <f>IF(DEGREES(ACOS(SIN(RADIANS(G1664))*SIN(RADIANS(E1664))+COS(RADIANS(G1664))*COS(RADIANS(E1664))*COS(RADIANS(AD1654))))&gt;90,0,$F$4*$F$5/E1663^2*(SIN(RADIANS(G1664))*SIN(RADIANS(E1664))+COS(RADIANS(G1664))*COS(RADIANS(E1664))*COS(RADIANS(AD1654))))</f>
        <v>#DIV/0!</v>
      </c>
      <c r="AE1664" s="3" t="e">
        <f>IF(DEGREES(ACOS(SIN(RADIANS(G1664))*SIN(RADIANS(E1664))+COS(RADIANS(G1664))*COS(RADIANS(E1664))*COS(RADIANS(AE1654))))&gt;90,0,$F$4*$F$5/E1663^2*(SIN(RADIANS(G1664))*SIN(RADIANS(E1664))+COS(RADIANS(G1664))*COS(RADIANS(E1664))*COS(RADIANS(AE1654))))</f>
        <v>#DIV/0!</v>
      </c>
      <c r="AF1664" s="3" t="e">
        <f>IF(DEGREES(ACOS(SIN(RADIANS(G1664))*SIN(RADIANS(E1664))+COS(RADIANS(G1664))*COS(RADIANS(E1664))*COS(RADIANS(AF1654))))&gt;90,0,$F$4*$F$5/E1663^2*(SIN(RADIANS(G1664))*SIN(RADIANS(E1664))+COS(RADIANS(G1664))*COS(RADIANS(E1664))*COS(RADIANS(AF1654))))</f>
        <v>#DIV/0!</v>
      </c>
      <c r="AG1664" s="3" t="e">
        <f>IF(DEGREES(ACOS(SIN(RADIANS(G1664))*SIN(RADIANS(E1664))+COS(RADIANS(G1664))*COS(RADIANS(E1664))*COS(RADIANS(AG1654))))&gt;90,0,$F$4*$F$5/E1663^2*(SIN(RADIANS(G1664))*SIN(RADIANS(E1664))+COS(RADIANS(G1664))*COS(RADIANS(E1664))*COS(RADIANS(AG1654))))</f>
        <v>#DIV/0!</v>
      </c>
      <c r="AH1664" s="3" t="e">
        <f>IF(DEGREES(ACOS(SIN(RADIANS(G1664))*SIN(RADIANS(E1664))+COS(RADIANS(G1664))*COS(RADIANS(E1664))*COS(RADIANS(AH1654))))&gt;90,0,$F$4*$F$5/E1663^2*(SIN(RADIANS(G1664))*SIN(RADIANS(E1664))+COS(RADIANS(G1664))*COS(RADIANS(E1664))*COS(RADIANS(AH1654))))</f>
        <v>#DIV/0!</v>
      </c>
      <c r="AI1664" s="3" t="e">
        <f>IF(DEGREES(ACOS(SIN(RADIANS(G1664))*SIN(RADIANS(E1664))+COS(RADIANS(G1664))*COS(RADIANS(E1664))*COS(RADIANS(AI1654))))&gt;90,0,$F$4*$F$5/E1663^2*(SIN(RADIANS(G1664))*SIN(RADIANS(E1664))+COS(RADIANS(G1664))*COS(RADIANS(E1664))*COS(RADIANS(AI1654))))</f>
        <v>#DIV/0!</v>
      </c>
      <c r="AJ1664" s="3" t="e">
        <f>IF(DEGREES(ACOS(SIN(RADIANS(G1664))*SIN(RADIANS(E1664))+COS(RADIANS(G1664))*COS(RADIANS(E1664))*COS(RADIANS(AJ1654))))&gt;90,0,$F$4*$F$5/E1663^2*(SIN(RADIANS(G1664))*SIN(RADIANS(E1664))+COS(RADIANS(G1664))*COS(RADIANS(E1664))*COS(RADIANS(AJ1654))))</f>
        <v>#DIV/0!</v>
      </c>
      <c r="AK1664" s="3">
        <f>IF(DEGREES(ACOS(SIN(RADIANS(G1664))*SIN(RADIANS(E1664))+COS(RADIANS(G1664))*COS(RADIANS(E1664))*COS(RADIANS(AK1654))))&gt;90,0,$F$4*$F$5/E1663^2*(SIN(RADIANS(G1664))*SIN(RADIANS(E1664))+COS(RADIANS(G1664))*COS(RADIANS(E1664))*COS(RADIANS(AK1654))))</f>
        <v>0</v>
      </c>
      <c r="AL1664" s="3">
        <f>IF(DEGREES(ACOS(SIN(RADIANS(G1664))*SIN(RADIANS(E1664))+COS(RADIANS(G1664))*COS(RADIANS(E1664))*COS(RADIANS(AL1654))))&gt;90,0,$F$4*$F$5/E1663^2*(SIN(RADIANS(G1664))*SIN(RADIANS(E1664))+COS(RADIANS(G1664))*COS(RADIANS(E1664))*COS(RADIANS(AL1654))))</f>
        <v>0</v>
      </c>
      <c r="AM1664" s="3">
        <f>IF(DEGREES(ACOS(SIN(RADIANS(G1664))*SIN(RADIANS(E1664))+COS(RADIANS(G1664))*COS(RADIANS(E1664))*COS(RADIANS(AM1654))))&gt;90,0,$F$4*$F$5/E1663^2*(SIN(RADIANS(G1664))*SIN(RADIANS(E1664))+COS(RADIANS(G1664))*COS(RADIANS(E1664))*COS(RADIANS(AM1654))))</f>
        <v>0</v>
      </c>
      <c r="AN1664" s="3">
        <f>IF(DEGREES(ACOS(SIN(RADIANS(G1664))*SIN(RADIANS(E1664))+COS(RADIANS(G1664))*COS(RADIANS(E1664))*COS(RADIANS(AN1654))))&gt;90,0,$F$4*$F$5/E1663^2*(SIN(RADIANS(G1664))*SIN(RADIANS(E1664))+COS(RADIANS(G1664))*COS(RADIANS(E1664))*COS(RADIANS(AN1654))))</f>
        <v>0</v>
      </c>
      <c r="AO1664" s="3">
        <f>IF(DEGREES(ACOS(SIN(RADIANS(G1664))*SIN(RADIANS(E1664))+COS(RADIANS(G1664))*COS(RADIANS(E1664))*COS(RADIANS(AO1654))))&gt;90,0,$F$4*$F$5/E1663^2*(SIN(RADIANS(G1664))*SIN(RADIANS(E1664))+COS(RADIANS(G1664))*COS(RADIANS(E1664))*COS(RADIANS(AO1654))))</f>
        <v>0</v>
      </c>
      <c r="AP1664" s="3">
        <f>IF(DEGREES(ACOS(SIN(RADIANS(G1664))*SIN(RADIANS(E1664))+COS(RADIANS(G1664))*COS(RADIANS(E1664))*COS(RADIANS(AP1654))))&gt;90,0,$F$4*$F$5/E1663^2*(SIN(RADIANS(G1664))*SIN(RADIANS(E1664))+COS(RADIANS(G1664))*COS(RADIANS(E1664))*COS(RADIANS(AP1654))))</f>
        <v>0</v>
      </c>
      <c r="AQ1664" s="3">
        <f>IF(DEGREES(ACOS(SIN(RADIANS(G1664))*SIN(RADIANS(E1664))+COS(RADIANS(G1664))*COS(RADIANS(E1664))*COS(RADIANS(AQ1654))))&gt;90,0,$F$4*$F$5/E1663^2*(SIN(RADIANS(G1664))*SIN(RADIANS(E1664))+COS(RADIANS(G1664))*COS(RADIANS(E1664))*COS(RADIANS(AQ1654))))</f>
        <v>0</v>
      </c>
      <c r="AR1664" s="3">
        <f>IF(DEGREES(ACOS(SIN(RADIANS(G1664))*SIN(RADIANS(E1664))+COS(RADIANS(G1664))*COS(RADIANS(E1664))*COS(RADIANS(AR1654))))&gt;90,0,$F$4*$F$5/E1663^2*(SIN(RADIANS(G1664))*SIN(RADIANS(E1664))+COS(RADIANS(G1664))*COS(RADIANS(E1664))*COS(RADIANS(AR1654))))</f>
        <v>0</v>
      </c>
    </row>
    <row r="1665" spans="2:44" ht="15.75" customHeight="1" x14ac:dyDescent="0.2">
      <c r="B1665" s="20" t="s">
        <v>789</v>
      </c>
      <c r="E1665" s="3">
        <f>IF($F$10=0,IF(E1656&lt;360,E1656,E1656-360),($F$10+1)*E1656)</f>
        <v>340</v>
      </c>
      <c r="G1665" s="3">
        <v>0</v>
      </c>
      <c r="I1665" s="3">
        <f>IF(DEGREES(ACOS(SIN(RADIANS(G1665))*SIN(RADIANS(E1664))+COS(RADIANS(G1665))*COS(RADIANS(E1664))*COS(RADIANS(I1654))))&gt;90,0,$F$4*$F$5/E1663^2*(SIN(RADIANS(G1665))*SIN(RADIANS(E1664))+COS(RADIANS(G1665))*COS(RADIANS(E1664))*COS(RADIANS(I1654))))</f>
        <v>0</v>
      </c>
      <c r="J1665" s="3">
        <f>IF(DEGREES(ACOS(SIN(RADIANS(G1665))*SIN(RADIANS(E1664))+COS(RADIANS(G1665))*COS(RADIANS(E1664))*COS(RADIANS(J1654))))&gt;90,0,$F$4*$F$5/E1663^2*(SIN(RADIANS(G1665))*SIN(RADIANS(E1664))+COS(RADIANS(G1665))*COS(RADIANS(E1664))*COS(RADIANS(J1654))))</f>
        <v>0</v>
      </c>
      <c r="K1665" s="3">
        <f>IF(DEGREES(ACOS(SIN(RADIANS(G1665))*SIN(RADIANS(E1664))+COS(RADIANS(G1665))*COS(RADIANS(E1664))*COS(RADIANS(K1654))))&gt;90,0,$F$4*$F$5/E1663^2*(SIN(RADIANS(G1665))*SIN(RADIANS(E1664))+COS(RADIANS(G1665))*COS(RADIANS(E1664))*COS(RADIANS(K1654))))</f>
        <v>0</v>
      </c>
      <c r="L1665" s="3">
        <f>IF(DEGREES(ACOS(SIN(RADIANS(G1665))*SIN(RADIANS(E1664))+COS(RADIANS(G1665))*COS(RADIANS(E1664))*COS(RADIANS(L1654))))&gt;90,0,$F$4*$F$5/E1663^2*(SIN(RADIANS(G1665))*SIN(RADIANS(E1664))+COS(RADIANS(G1665))*COS(RADIANS(E1664))*COS(RADIANS(L1654))))</f>
        <v>0</v>
      </c>
      <c r="M1665" s="3">
        <f>IF(DEGREES(ACOS(SIN(RADIANS(G1665))*SIN(RADIANS(E1664))+COS(RADIANS(G1665))*COS(RADIANS(E1664))*COS(RADIANS(M1654))))&gt;90,0,$F$4*$F$5/E1663^2*(SIN(RADIANS(G1665))*SIN(RADIANS(E1664))+COS(RADIANS(G1665))*COS(RADIANS(E1664))*COS(RADIANS(M1654))))</f>
        <v>0</v>
      </c>
      <c r="N1665" s="3">
        <f>IF(DEGREES(ACOS(SIN(RADIANS(G1665))*SIN(RADIANS(E1664))+COS(RADIANS(G1665))*COS(RADIANS(E1664))*COS(RADIANS(N1654))))&gt;90,0,$F$4*$F$5/E1663^2*(SIN(RADIANS(G1665))*SIN(RADIANS(E1664))+COS(RADIANS(G1665))*COS(RADIANS(E1664))*COS(RADIANS(N1654))))</f>
        <v>0</v>
      </c>
      <c r="O1665" s="3">
        <f>IF(DEGREES(ACOS(SIN(RADIANS(G1665))*SIN(RADIANS(E1664))+COS(RADIANS(G1665))*COS(RADIANS(E1664))*COS(RADIANS(O1654))))&gt;90,0,$F$4*$F$5/E1663^2*(SIN(RADIANS(G1665))*SIN(RADIANS(E1664))+COS(RADIANS(G1665))*COS(RADIANS(E1664))*COS(RADIANS(O1654))))</f>
        <v>0</v>
      </c>
      <c r="P1665" s="3">
        <f>IF(DEGREES(ACOS(SIN(RADIANS(G1665))*SIN(RADIANS(E1664))+COS(RADIANS(G1665))*COS(RADIANS(E1664))*COS(RADIANS(P1654))))&gt;90,0,$F$4*$F$5/E1663^2*(SIN(RADIANS(G1665))*SIN(RADIANS(E1664))+COS(RADIANS(G1665))*COS(RADIANS(E1664))*COS(RADIANS(P1654))))</f>
        <v>0</v>
      </c>
      <c r="Q1665" s="3">
        <f>IF(DEGREES(ACOS(SIN(RADIANS(G1665))*SIN(RADIANS(E1664))+COS(RADIANS(G1665))*COS(RADIANS(E1664))*COS(RADIANS(Q1654))))&gt;90,0,$F$4*$F$5/E1663^2*(SIN(RADIANS(G1665))*SIN(RADIANS(E1664))+COS(RADIANS(G1665))*COS(RADIANS(E1664))*COS(RADIANS(Q1654))))</f>
        <v>0</v>
      </c>
      <c r="R1665" s="3" t="e">
        <f>IF(DEGREES(ACOS(SIN(RADIANS(G1665))*SIN(RADIANS(E1664))+COS(RADIANS(G1665))*COS(RADIANS(E1664))*COS(RADIANS(R1654))))&gt;90,0,$F$4*$F$5/E1663^2*(SIN(RADIANS(G1665))*SIN(RADIANS(E1664))+COS(RADIANS(G1665))*COS(RADIANS(E1664))*COS(RADIANS(R1654))))</f>
        <v>#DIV/0!</v>
      </c>
      <c r="S1665" s="3" t="e">
        <f>IF(DEGREES(ACOS(SIN(RADIANS(G1665))*SIN(RADIANS(E1664))+COS(RADIANS(G1665))*COS(RADIANS(E1664))*COS(RADIANS(S1654))))&gt;90,0,$F$4*$F$5/E1663^2*(SIN(RADIANS(G1665))*SIN(RADIANS(E1664))+COS(RADIANS(G1665))*COS(RADIANS(E1664))*COS(RADIANS(S1654))))</f>
        <v>#DIV/0!</v>
      </c>
      <c r="T1665" s="3" t="e">
        <f>IF(DEGREES(ACOS(SIN(RADIANS(G1665))*SIN(RADIANS(E1664))+COS(RADIANS(G1665))*COS(RADIANS(E1664))*COS(RADIANS(T1654))))&gt;90,0,$F$4*$F$5/E1663^2*(SIN(RADIANS(G1665))*SIN(RADIANS(E1664))+COS(RADIANS(G1665))*COS(RADIANS(E1664))*COS(RADIANS(T1654))))</f>
        <v>#DIV/0!</v>
      </c>
      <c r="U1665" s="3" t="e">
        <f>IF(DEGREES(ACOS(SIN(RADIANS(G1665))*SIN(RADIANS(E1664))+COS(RADIANS(G1665))*COS(RADIANS(E1664))*COS(RADIANS(U1654))))&gt;90,0,$F$4*$F$5/E1663^2*(SIN(RADIANS(G1665))*SIN(RADIANS(E1664))+COS(RADIANS(G1665))*COS(RADIANS(E1664))*COS(RADIANS(U1654))))</f>
        <v>#DIV/0!</v>
      </c>
      <c r="V1665" s="3" t="e">
        <f>IF(DEGREES(ACOS(SIN(RADIANS(G1665))*SIN(RADIANS(E1664))+COS(RADIANS(G1665))*COS(RADIANS(E1664))*COS(RADIANS(V1654))))&gt;90,0,$F$4*$F$5/E1663^2*(SIN(RADIANS(G1665))*SIN(RADIANS(E1664))+COS(RADIANS(G1665))*COS(RADIANS(E1664))*COS(RADIANS(V1654))))</f>
        <v>#DIV/0!</v>
      </c>
      <c r="W1665" s="3" t="e">
        <f>IF(DEGREES(ACOS(SIN(RADIANS(G1665))*SIN(RADIANS(E1664))+COS(RADIANS(G1665))*COS(RADIANS(E1664))*COS(RADIANS(W1654))))&gt;90,0,$F$4*$F$5/E1663^2*(SIN(RADIANS(G1665))*SIN(RADIANS(E1664))+COS(RADIANS(G1665))*COS(RADIANS(E1664))*COS(RADIANS(W1654))))</f>
        <v>#DIV/0!</v>
      </c>
      <c r="X1665" s="3" t="e">
        <f>IF(DEGREES(ACOS(SIN(RADIANS(G1665))*SIN(RADIANS(E1664))+COS(RADIANS(G1665))*COS(RADIANS(E1664))*COS(RADIANS(X1654))))&gt;90,0,$F$4*$F$5/E1663^2*(SIN(RADIANS(G1665))*SIN(RADIANS(E1664))+COS(RADIANS(G1665))*COS(RADIANS(E1664))*COS(RADIANS(X1654))))</f>
        <v>#DIV/0!</v>
      </c>
      <c r="Y1665" s="3" t="e">
        <f>IF(DEGREES(ACOS(SIN(RADIANS(G1665))*SIN(RADIANS(E1664))+COS(RADIANS(G1665))*COS(RADIANS(E1664))*COS(RADIANS(Y1654))))&gt;90,0,$F$4*$F$5/E1663^2*(SIN(RADIANS(G1665))*SIN(RADIANS(E1664))+COS(RADIANS(G1665))*COS(RADIANS(E1664))*COS(RADIANS(Y1654))))</f>
        <v>#DIV/0!</v>
      </c>
      <c r="Z1665" s="3" t="e">
        <f>IF(DEGREES(ACOS(SIN(RADIANS(G1665))*SIN(RADIANS(E1664))+COS(RADIANS(G1665))*COS(RADIANS(E1664))*COS(RADIANS(Z1654))))&gt;90,0,$F$4*$F$5/E1663^2*(SIN(RADIANS(G1665))*SIN(RADIANS(E1664))+COS(RADIANS(G1665))*COS(RADIANS(E1664))*COS(RADIANS(Z1654))))</f>
        <v>#DIV/0!</v>
      </c>
      <c r="AA1665" s="3" t="e">
        <f>IF(DEGREES(ACOS(SIN(RADIANS(G1665))*SIN(RADIANS(E1664))+COS(RADIANS(G1665))*COS(RADIANS(E1664))*COS(RADIANS(AA1654))))&gt;90,0,$F$4*$F$5/E1663^2*(SIN(RADIANS(G1665))*SIN(RADIANS(E1664))+COS(RADIANS(G1665))*COS(RADIANS(E1664))*COS(RADIANS(AA1654))))</f>
        <v>#DIV/0!</v>
      </c>
      <c r="AB1665" s="3" t="e">
        <f>IF(DEGREES(ACOS(SIN(RADIANS(G1665))*SIN(RADIANS(E1664))+COS(RADIANS(G1665))*COS(RADIANS(E1664))*COS(RADIANS(AB1654))))&gt;90,0,$F$4*$F$5/E1663^2*(SIN(RADIANS(G1665))*SIN(RADIANS(E1664))+COS(RADIANS(G1665))*COS(RADIANS(E1664))*COS(RADIANS(AB1654))))</f>
        <v>#DIV/0!</v>
      </c>
      <c r="AC1665" s="3" t="e">
        <f>IF(DEGREES(ACOS(SIN(RADIANS(G1665))*SIN(RADIANS(E1664))+COS(RADIANS(G1665))*COS(RADIANS(E1664))*COS(RADIANS(AC1654))))&gt;90,0,$F$4*$F$5/E1663^2*(SIN(RADIANS(G1665))*SIN(RADIANS(E1664))+COS(RADIANS(G1665))*COS(RADIANS(E1664))*COS(RADIANS(AC1654))))</f>
        <v>#DIV/0!</v>
      </c>
      <c r="AD1665" s="3" t="e">
        <f>IF(DEGREES(ACOS(SIN(RADIANS(G1665))*SIN(RADIANS(E1664))+COS(RADIANS(G1665))*COS(RADIANS(E1664))*COS(RADIANS(AD1654))))&gt;90,0,$F$4*$F$5/E1663^2*(SIN(RADIANS(G1665))*SIN(RADIANS(E1664))+COS(RADIANS(G1665))*COS(RADIANS(E1664))*COS(RADIANS(AD1654))))</f>
        <v>#DIV/0!</v>
      </c>
      <c r="AE1665" s="3" t="e">
        <f>IF(DEGREES(ACOS(SIN(RADIANS(G1665))*SIN(RADIANS(E1664))+COS(RADIANS(G1665))*COS(RADIANS(E1664))*COS(RADIANS(AE1654))))&gt;90,0,$F$4*$F$5/E1663^2*(SIN(RADIANS(G1665))*SIN(RADIANS(E1664))+COS(RADIANS(G1665))*COS(RADIANS(E1664))*COS(RADIANS(AE1654))))</f>
        <v>#DIV/0!</v>
      </c>
      <c r="AF1665" s="3" t="e">
        <f>IF(DEGREES(ACOS(SIN(RADIANS(G1665))*SIN(RADIANS(E1664))+COS(RADIANS(G1665))*COS(RADIANS(E1664))*COS(RADIANS(AF1654))))&gt;90,0,$F$4*$F$5/E1663^2*(SIN(RADIANS(G1665))*SIN(RADIANS(E1664))+COS(RADIANS(G1665))*COS(RADIANS(E1664))*COS(RADIANS(AF1654))))</f>
        <v>#DIV/0!</v>
      </c>
      <c r="AG1665" s="3" t="e">
        <f>IF(DEGREES(ACOS(SIN(RADIANS(G1665))*SIN(RADIANS(E1664))+COS(RADIANS(G1665))*COS(RADIANS(E1664))*COS(RADIANS(AG1654))))&gt;90,0,$F$4*$F$5/E1663^2*(SIN(RADIANS(G1665))*SIN(RADIANS(E1664))+COS(RADIANS(G1665))*COS(RADIANS(E1664))*COS(RADIANS(AG1654))))</f>
        <v>#DIV/0!</v>
      </c>
      <c r="AH1665" s="3" t="e">
        <f>IF(DEGREES(ACOS(SIN(RADIANS(G1665))*SIN(RADIANS(E1664))+COS(RADIANS(G1665))*COS(RADIANS(E1664))*COS(RADIANS(AH1654))))&gt;90,0,$F$4*$F$5/E1663^2*(SIN(RADIANS(G1665))*SIN(RADIANS(E1664))+COS(RADIANS(G1665))*COS(RADIANS(E1664))*COS(RADIANS(AH1654))))</f>
        <v>#DIV/0!</v>
      </c>
      <c r="AI1665" s="3" t="e">
        <f>IF(DEGREES(ACOS(SIN(RADIANS(G1665))*SIN(RADIANS(E1664))+COS(RADIANS(G1665))*COS(RADIANS(E1664))*COS(RADIANS(AI1654))))&gt;90,0,$F$4*$F$5/E1663^2*(SIN(RADIANS(G1665))*SIN(RADIANS(E1664))+COS(RADIANS(G1665))*COS(RADIANS(E1664))*COS(RADIANS(AI1654))))</f>
        <v>#DIV/0!</v>
      </c>
      <c r="AJ1665" s="3" t="e">
        <f>IF(DEGREES(ACOS(SIN(RADIANS(G1665))*SIN(RADIANS(E1664))+COS(RADIANS(G1665))*COS(RADIANS(E1664))*COS(RADIANS(AJ1654))))&gt;90,0,$F$4*$F$5/E1663^2*(SIN(RADIANS(G1665))*SIN(RADIANS(E1664))+COS(RADIANS(G1665))*COS(RADIANS(E1664))*COS(RADIANS(AJ1654))))</f>
        <v>#DIV/0!</v>
      </c>
      <c r="AK1665" s="3">
        <f>IF(DEGREES(ACOS(SIN(RADIANS(G1665))*SIN(RADIANS(E1664))+COS(RADIANS(G1665))*COS(RADIANS(E1664))*COS(RADIANS(AK1654))))&gt;90,0,$F$4*$F$5/E1663^2*(SIN(RADIANS(G1665))*SIN(RADIANS(E1664))+COS(RADIANS(G1665))*COS(RADIANS(E1664))*COS(RADIANS(AK1654))))</f>
        <v>0</v>
      </c>
      <c r="AL1665" s="3">
        <f>IF(DEGREES(ACOS(SIN(RADIANS(G1665))*SIN(RADIANS(E1664))+COS(RADIANS(G1665))*COS(RADIANS(E1664))*COS(RADIANS(AL1654))))&gt;90,0,$F$4*$F$5/E1663^2*(SIN(RADIANS(G1665))*SIN(RADIANS(E1664))+COS(RADIANS(G1665))*COS(RADIANS(E1664))*COS(RADIANS(AL1654))))</f>
        <v>0</v>
      </c>
      <c r="AM1665" s="3">
        <f>IF(DEGREES(ACOS(SIN(RADIANS(G1665))*SIN(RADIANS(E1664))+COS(RADIANS(G1665))*COS(RADIANS(E1664))*COS(RADIANS(AM1654))))&gt;90,0,$F$4*$F$5/E1663^2*(SIN(RADIANS(G1665))*SIN(RADIANS(E1664))+COS(RADIANS(G1665))*COS(RADIANS(E1664))*COS(RADIANS(AM1654))))</f>
        <v>0</v>
      </c>
      <c r="AN1665" s="3">
        <f>IF(DEGREES(ACOS(SIN(RADIANS(G1665))*SIN(RADIANS(E1664))+COS(RADIANS(G1665))*COS(RADIANS(E1664))*COS(RADIANS(AN1654))))&gt;90,0,$F$4*$F$5/E1663^2*(SIN(RADIANS(G1665))*SIN(RADIANS(E1664))+COS(RADIANS(G1665))*COS(RADIANS(E1664))*COS(RADIANS(AN1654))))</f>
        <v>0</v>
      </c>
      <c r="AO1665" s="3">
        <f>IF(DEGREES(ACOS(SIN(RADIANS(G1665))*SIN(RADIANS(E1664))+COS(RADIANS(G1665))*COS(RADIANS(E1664))*COS(RADIANS(AO1654))))&gt;90,0,$F$4*$F$5/E1663^2*(SIN(RADIANS(G1665))*SIN(RADIANS(E1664))+COS(RADIANS(G1665))*COS(RADIANS(E1664))*COS(RADIANS(AO1654))))</f>
        <v>0</v>
      </c>
      <c r="AP1665" s="3">
        <f>IF(DEGREES(ACOS(SIN(RADIANS(G1665))*SIN(RADIANS(E1664))+COS(RADIANS(G1665))*COS(RADIANS(E1664))*COS(RADIANS(AP1654))))&gt;90,0,$F$4*$F$5/E1663^2*(SIN(RADIANS(G1665))*SIN(RADIANS(E1664))+COS(RADIANS(G1665))*COS(RADIANS(E1664))*COS(RADIANS(AP1654))))</f>
        <v>0</v>
      </c>
      <c r="AQ1665" s="3">
        <f>IF(DEGREES(ACOS(SIN(RADIANS(G1665))*SIN(RADIANS(E1664))+COS(RADIANS(G1665))*COS(RADIANS(E1664))*COS(RADIANS(AQ1654))))&gt;90,0,$F$4*$F$5/E1663^2*(SIN(RADIANS(G1665))*SIN(RADIANS(E1664))+COS(RADIANS(G1665))*COS(RADIANS(E1664))*COS(RADIANS(AQ1654))))</f>
        <v>0</v>
      </c>
      <c r="AR1665" s="3">
        <f>IF(DEGREES(ACOS(SIN(RADIANS(G1665))*SIN(RADIANS(E1664))+COS(RADIANS(G1665))*COS(RADIANS(E1664))*COS(RADIANS(AR1654))))&gt;90,0,$F$4*$F$5/E1663^2*(SIN(RADIANS(G1665))*SIN(RADIANS(E1664))+COS(RADIANS(G1665))*COS(RADIANS(E1664))*COS(RADIANS(AR1654))))</f>
        <v>0</v>
      </c>
    </row>
    <row r="1666" spans="2:44" ht="15.75" customHeight="1" x14ac:dyDescent="0.2">
      <c r="B1666" s="20" t="s">
        <v>790</v>
      </c>
      <c r="E1666" s="3">
        <f>E1665-E1657-360*ROUNDDOWN((E1665-E1657)/360,0)</f>
        <v>0</v>
      </c>
      <c r="G1666" s="3">
        <v>-10</v>
      </c>
      <c r="I1666" s="3">
        <f>IF(DEGREES(ACOS(SIN(RADIANS(G1666))*SIN(RADIANS(E1664))+COS(RADIANS(G1666))*COS(RADIANS(E1664))*COS(RADIANS(I1654))))&gt;90,0,$F$4*$F$5/E1663^2*(SIN(RADIANS(G1666))*SIN(RADIANS(E1664))+COS(RADIANS(G1666))*COS(RADIANS(E1664))*COS(RADIANS(I1654))))</f>
        <v>0</v>
      </c>
      <c r="J1666" s="3">
        <f>IF(DEGREES(ACOS(SIN(RADIANS(G1666))*SIN(RADIANS(E1664))+COS(RADIANS(G1666))*COS(RADIANS(E1664))*COS(RADIANS(J1654))))&gt;90,0,$F$4*$F$5/E1663^2*(SIN(RADIANS(G1666))*SIN(RADIANS(E1664))+COS(RADIANS(G1666))*COS(RADIANS(E1664))*COS(RADIANS(J1654))))</f>
        <v>0</v>
      </c>
      <c r="K1666" s="3">
        <f>IF(DEGREES(ACOS(SIN(RADIANS(G1666))*SIN(RADIANS(E1664))+COS(RADIANS(G1666))*COS(RADIANS(E1664))*COS(RADIANS(K1654))))&gt;90,0,$F$4*$F$5/E1663^2*(SIN(RADIANS(G1666))*SIN(RADIANS(E1664))+COS(RADIANS(G1666))*COS(RADIANS(E1664))*COS(RADIANS(K1654))))</f>
        <v>0</v>
      </c>
      <c r="L1666" s="3">
        <f>IF(DEGREES(ACOS(SIN(RADIANS(G1666))*SIN(RADIANS(E1664))+COS(RADIANS(G1666))*COS(RADIANS(E1664))*COS(RADIANS(L1654))))&gt;90,0,$F$4*$F$5/E1663^2*(SIN(RADIANS(G1666))*SIN(RADIANS(E1664))+COS(RADIANS(G1666))*COS(RADIANS(E1664))*COS(RADIANS(L1654))))</f>
        <v>0</v>
      </c>
      <c r="M1666" s="3">
        <f>IF(DEGREES(ACOS(SIN(RADIANS(G1666))*SIN(RADIANS(E1664))+COS(RADIANS(G1666))*COS(RADIANS(E1664))*COS(RADIANS(M1654))))&gt;90,0,$F$4*$F$5/E1663^2*(SIN(RADIANS(G1666))*SIN(RADIANS(E1664))+COS(RADIANS(G1666))*COS(RADIANS(E1664))*COS(RADIANS(M1654))))</f>
        <v>0</v>
      </c>
      <c r="N1666" s="3">
        <f>IF(DEGREES(ACOS(SIN(RADIANS(G1666))*SIN(RADIANS(E1664))+COS(RADIANS(G1666))*COS(RADIANS(E1664))*COS(RADIANS(N1654))))&gt;90,0,$F$4*$F$5/E1663^2*(SIN(RADIANS(G1666))*SIN(RADIANS(E1664))+COS(RADIANS(G1666))*COS(RADIANS(E1664))*COS(RADIANS(N1654))))</f>
        <v>0</v>
      </c>
      <c r="O1666" s="3">
        <f>IF(DEGREES(ACOS(SIN(RADIANS(G1666))*SIN(RADIANS(E1664))+COS(RADIANS(G1666))*COS(RADIANS(E1664))*COS(RADIANS(O1654))))&gt;90,0,$F$4*$F$5/E1663^2*(SIN(RADIANS(G1666))*SIN(RADIANS(E1664))+COS(RADIANS(G1666))*COS(RADIANS(E1664))*COS(RADIANS(O1654))))</f>
        <v>0</v>
      </c>
      <c r="P1666" s="3">
        <f>IF(DEGREES(ACOS(SIN(RADIANS(G1666))*SIN(RADIANS(E1664))+COS(RADIANS(G1666))*COS(RADIANS(E1664))*COS(RADIANS(P1654))))&gt;90,0,$F$4*$F$5/E1663^2*(SIN(RADIANS(G1666))*SIN(RADIANS(E1664))+COS(RADIANS(G1666))*COS(RADIANS(E1664))*COS(RADIANS(P1654))))</f>
        <v>0</v>
      </c>
      <c r="Q1666" s="3">
        <f>IF(DEGREES(ACOS(SIN(RADIANS(G1666))*SIN(RADIANS(E1664))+COS(RADIANS(G1666))*COS(RADIANS(E1664))*COS(RADIANS(Q1654))))&gt;90,0,$F$4*$F$5/E1663^2*(SIN(RADIANS(G1666))*SIN(RADIANS(E1664))+COS(RADIANS(G1666))*COS(RADIANS(E1664))*COS(RADIANS(Q1654))))</f>
        <v>0</v>
      </c>
      <c r="R1666" s="3" t="e">
        <f>IF(DEGREES(ACOS(SIN(RADIANS(G1666))*SIN(RADIANS(E1664))+COS(RADIANS(G1666))*COS(RADIANS(E1664))*COS(RADIANS(R1654))))&gt;90,0,$F$4*$F$5/E1663^2*(SIN(RADIANS(G1666))*SIN(RADIANS(E1664))+COS(RADIANS(G1666))*COS(RADIANS(E1664))*COS(RADIANS(R1654))))</f>
        <v>#DIV/0!</v>
      </c>
      <c r="S1666" s="3" t="e">
        <f>IF(DEGREES(ACOS(SIN(RADIANS(G1666))*SIN(RADIANS(E1664))+COS(RADIANS(G1666))*COS(RADIANS(E1664))*COS(RADIANS(S1654))))&gt;90,0,$F$4*$F$5/E1663^2*(SIN(RADIANS(G1666))*SIN(RADIANS(E1664))+COS(RADIANS(G1666))*COS(RADIANS(E1664))*COS(RADIANS(S1654))))</f>
        <v>#DIV/0!</v>
      </c>
      <c r="T1666" s="3" t="e">
        <f>IF(DEGREES(ACOS(SIN(RADIANS(G1666))*SIN(RADIANS(E1664))+COS(RADIANS(G1666))*COS(RADIANS(E1664))*COS(RADIANS(T1654))))&gt;90,0,$F$4*$F$5/E1663^2*(SIN(RADIANS(G1666))*SIN(RADIANS(E1664))+COS(RADIANS(G1666))*COS(RADIANS(E1664))*COS(RADIANS(T1654))))</f>
        <v>#DIV/0!</v>
      </c>
      <c r="U1666" s="3" t="e">
        <f>IF(DEGREES(ACOS(SIN(RADIANS(G1666))*SIN(RADIANS(E1664))+COS(RADIANS(G1666))*COS(RADIANS(E1664))*COS(RADIANS(U1654))))&gt;90,0,$F$4*$F$5/E1663^2*(SIN(RADIANS(G1666))*SIN(RADIANS(E1664))+COS(RADIANS(G1666))*COS(RADIANS(E1664))*COS(RADIANS(U1654))))</f>
        <v>#DIV/0!</v>
      </c>
      <c r="V1666" s="3" t="e">
        <f>IF(DEGREES(ACOS(SIN(RADIANS(G1666))*SIN(RADIANS(E1664))+COS(RADIANS(G1666))*COS(RADIANS(E1664))*COS(RADIANS(V1654))))&gt;90,0,$F$4*$F$5/E1663^2*(SIN(RADIANS(G1666))*SIN(RADIANS(E1664))+COS(RADIANS(G1666))*COS(RADIANS(E1664))*COS(RADIANS(V1654))))</f>
        <v>#DIV/0!</v>
      </c>
      <c r="W1666" s="3" t="e">
        <f>IF(DEGREES(ACOS(SIN(RADIANS(G1666))*SIN(RADIANS(E1664))+COS(RADIANS(G1666))*COS(RADIANS(E1664))*COS(RADIANS(W1654))))&gt;90,0,$F$4*$F$5/E1663^2*(SIN(RADIANS(G1666))*SIN(RADIANS(E1664))+COS(RADIANS(G1666))*COS(RADIANS(E1664))*COS(RADIANS(W1654))))</f>
        <v>#DIV/0!</v>
      </c>
      <c r="X1666" s="3" t="e">
        <f>IF(DEGREES(ACOS(SIN(RADIANS(G1666))*SIN(RADIANS(E1664))+COS(RADIANS(G1666))*COS(RADIANS(E1664))*COS(RADIANS(X1654))))&gt;90,0,$F$4*$F$5/E1663^2*(SIN(RADIANS(G1666))*SIN(RADIANS(E1664))+COS(RADIANS(G1666))*COS(RADIANS(E1664))*COS(RADIANS(X1654))))</f>
        <v>#DIV/0!</v>
      </c>
      <c r="Y1666" s="3" t="e">
        <f>IF(DEGREES(ACOS(SIN(RADIANS(G1666))*SIN(RADIANS(E1664))+COS(RADIANS(G1666))*COS(RADIANS(E1664))*COS(RADIANS(Y1654))))&gt;90,0,$F$4*$F$5/E1663^2*(SIN(RADIANS(G1666))*SIN(RADIANS(E1664))+COS(RADIANS(G1666))*COS(RADIANS(E1664))*COS(RADIANS(Y1654))))</f>
        <v>#DIV/0!</v>
      </c>
      <c r="Z1666" s="3" t="e">
        <f>IF(DEGREES(ACOS(SIN(RADIANS(G1666))*SIN(RADIANS(E1664))+COS(RADIANS(G1666))*COS(RADIANS(E1664))*COS(RADIANS(Z1654))))&gt;90,0,$F$4*$F$5/E1663^2*(SIN(RADIANS(G1666))*SIN(RADIANS(E1664))+COS(RADIANS(G1666))*COS(RADIANS(E1664))*COS(RADIANS(Z1654))))</f>
        <v>#DIV/0!</v>
      </c>
      <c r="AA1666" s="3" t="e">
        <f>IF(DEGREES(ACOS(SIN(RADIANS(G1666))*SIN(RADIANS(E1664))+COS(RADIANS(G1666))*COS(RADIANS(E1664))*COS(RADIANS(AA1654))))&gt;90,0,$F$4*$F$5/E1663^2*(SIN(RADIANS(G1666))*SIN(RADIANS(E1664))+COS(RADIANS(G1666))*COS(RADIANS(E1664))*COS(RADIANS(AA1654))))</f>
        <v>#DIV/0!</v>
      </c>
      <c r="AB1666" s="3" t="e">
        <f>IF(DEGREES(ACOS(SIN(RADIANS(G1666))*SIN(RADIANS(E1664))+COS(RADIANS(G1666))*COS(RADIANS(E1664))*COS(RADIANS(AB1654))))&gt;90,0,$F$4*$F$5/E1663^2*(SIN(RADIANS(G1666))*SIN(RADIANS(E1664))+COS(RADIANS(G1666))*COS(RADIANS(E1664))*COS(RADIANS(AB1654))))</f>
        <v>#DIV/0!</v>
      </c>
      <c r="AC1666" s="3" t="e">
        <f>IF(DEGREES(ACOS(SIN(RADIANS(G1666))*SIN(RADIANS(E1664))+COS(RADIANS(G1666))*COS(RADIANS(E1664))*COS(RADIANS(AC1654))))&gt;90,0,$F$4*$F$5/E1663^2*(SIN(RADIANS(G1666))*SIN(RADIANS(E1664))+COS(RADIANS(G1666))*COS(RADIANS(E1664))*COS(RADIANS(AC1654))))</f>
        <v>#DIV/0!</v>
      </c>
      <c r="AD1666" s="3" t="e">
        <f>IF(DEGREES(ACOS(SIN(RADIANS(G1666))*SIN(RADIANS(E1664))+COS(RADIANS(G1666))*COS(RADIANS(E1664))*COS(RADIANS(AD1654))))&gt;90,0,$F$4*$F$5/E1663^2*(SIN(RADIANS(G1666))*SIN(RADIANS(E1664))+COS(RADIANS(G1666))*COS(RADIANS(E1664))*COS(RADIANS(AD1654))))</f>
        <v>#DIV/0!</v>
      </c>
      <c r="AE1666" s="3" t="e">
        <f>IF(DEGREES(ACOS(SIN(RADIANS(G1666))*SIN(RADIANS(E1664))+COS(RADIANS(G1666))*COS(RADIANS(E1664))*COS(RADIANS(AE1654))))&gt;90,0,$F$4*$F$5/E1663^2*(SIN(RADIANS(G1666))*SIN(RADIANS(E1664))+COS(RADIANS(G1666))*COS(RADIANS(E1664))*COS(RADIANS(AE1654))))</f>
        <v>#DIV/0!</v>
      </c>
      <c r="AF1666" s="3" t="e">
        <f>IF(DEGREES(ACOS(SIN(RADIANS(G1666))*SIN(RADIANS(E1664))+COS(RADIANS(G1666))*COS(RADIANS(E1664))*COS(RADIANS(AF1654))))&gt;90,0,$F$4*$F$5/E1663^2*(SIN(RADIANS(G1666))*SIN(RADIANS(E1664))+COS(RADIANS(G1666))*COS(RADIANS(E1664))*COS(RADIANS(AF1654))))</f>
        <v>#DIV/0!</v>
      </c>
      <c r="AG1666" s="3" t="e">
        <f>IF(DEGREES(ACOS(SIN(RADIANS(G1666))*SIN(RADIANS(E1664))+COS(RADIANS(G1666))*COS(RADIANS(E1664))*COS(RADIANS(AG1654))))&gt;90,0,$F$4*$F$5/E1663^2*(SIN(RADIANS(G1666))*SIN(RADIANS(E1664))+COS(RADIANS(G1666))*COS(RADIANS(E1664))*COS(RADIANS(AG1654))))</f>
        <v>#DIV/0!</v>
      </c>
      <c r="AH1666" s="3" t="e">
        <f>IF(DEGREES(ACOS(SIN(RADIANS(G1666))*SIN(RADIANS(E1664))+COS(RADIANS(G1666))*COS(RADIANS(E1664))*COS(RADIANS(AH1654))))&gt;90,0,$F$4*$F$5/E1663^2*(SIN(RADIANS(G1666))*SIN(RADIANS(E1664))+COS(RADIANS(G1666))*COS(RADIANS(E1664))*COS(RADIANS(AH1654))))</f>
        <v>#DIV/0!</v>
      </c>
      <c r="AI1666" s="3" t="e">
        <f>IF(DEGREES(ACOS(SIN(RADIANS(G1666))*SIN(RADIANS(E1664))+COS(RADIANS(G1666))*COS(RADIANS(E1664))*COS(RADIANS(AI1654))))&gt;90,0,$F$4*$F$5/E1663^2*(SIN(RADIANS(G1666))*SIN(RADIANS(E1664))+COS(RADIANS(G1666))*COS(RADIANS(E1664))*COS(RADIANS(AI1654))))</f>
        <v>#DIV/0!</v>
      </c>
      <c r="AJ1666" s="3" t="e">
        <f>IF(DEGREES(ACOS(SIN(RADIANS(G1666))*SIN(RADIANS(E1664))+COS(RADIANS(G1666))*COS(RADIANS(E1664))*COS(RADIANS(AJ1654))))&gt;90,0,$F$4*$F$5/E1663^2*(SIN(RADIANS(G1666))*SIN(RADIANS(E1664))+COS(RADIANS(G1666))*COS(RADIANS(E1664))*COS(RADIANS(AJ1654))))</f>
        <v>#DIV/0!</v>
      </c>
      <c r="AK1666" s="3">
        <f>IF(DEGREES(ACOS(SIN(RADIANS(G1666))*SIN(RADIANS(E1664))+COS(RADIANS(G1666))*COS(RADIANS(E1664))*COS(RADIANS(AK1654))))&gt;90,0,$F$4*$F$5/E1663^2*(SIN(RADIANS(G1666))*SIN(RADIANS(E1664))+COS(RADIANS(G1666))*COS(RADIANS(E1664))*COS(RADIANS(AK1654))))</f>
        <v>0</v>
      </c>
      <c r="AL1666" s="3">
        <f>IF(DEGREES(ACOS(SIN(RADIANS(G1666))*SIN(RADIANS(E1664))+COS(RADIANS(G1666))*COS(RADIANS(E1664))*COS(RADIANS(AL1654))))&gt;90,0,$F$4*$F$5/E1663^2*(SIN(RADIANS(G1666))*SIN(RADIANS(E1664))+COS(RADIANS(G1666))*COS(RADIANS(E1664))*COS(RADIANS(AL1654))))</f>
        <v>0</v>
      </c>
      <c r="AM1666" s="3">
        <f>IF(DEGREES(ACOS(SIN(RADIANS(G1666))*SIN(RADIANS(E1664))+COS(RADIANS(G1666))*COS(RADIANS(E1664))*COS(RADIANS(AM1654))))&gt;90,0,$F$4*$F$5/E1663^2*(SIN(RADIANS(G1666))*SIN(RADIANS(E1664))+COS(RADIANS(G1666))*COS(RADIANS(E1664))*COS(RADIANS(AM1654))))</f>
        <v>0</v>
      </c>
      <c r="AN1666" s="3">
        <f>IF(DEGREES(ACOS(SIN(RADIANS(G1666))*SIN(RADIANS(E1664))+COS(RADIANS(G1666))*COS(RADIANS(E1664))*COS(RADIANS(AN1654))))&gt;90,0,$F$4*$F$5/E1663^2*(SIN(RADIANS(G1666))*SIN(RADIANS(E1664))+COS(RADIANS(G1666))*COS(RADIANS(E1664))*COS(RADIANS(AN1654))))</f>
        <v>0</v>
      </c>
      <c r="AO1666" s="3">
        <f>IF(DEGREES(ACOS(SIN(RADIANS(G1666))*SIN(RADIANS(E1664))+COS(RADIANS(G1666))*COS(RADIANS(E1664))*COS(RADIANS(AO1654))))&gt;90,0,$F$4*$F$5/E1663^2*(SIN(RADIANS(G1666))*SIN(RADIANS(E1664))+COS(RADIANS(G1666))*COS(RADIANS(E1664))*COS(RADIANS(AO1654))))</f>
        <v>0</v>
      </c>
      <c r="AP1666" s="3">
        <f>IF(DEGREES(ACOS(SIN(RADIANS(G1666))*SIN(RADIANS(E1664))+COS(RADIANS(G1666))*COS(RADIANS(E1664))*COS(RADIANS(AP1654))))&gt;90,0,$F$4*$F$5/E1663^2*(SIN(RADIANS(G1666))*SIN(RADIANS(E1664))+COS(RADIANS(G1666))*COS(RADIANS(E1664))*COS(RADIANS(AP1654))))</f>
        <v>0</v>
      </c>
      <c r="AQ1666" s="3">
        <f>IF(DEGREES(ACOS(SIN(RADIANS(G1666))*SIN(RADIANS(E1664))+COS(RADIANS(G1666))*COS(RADIANS(E1664))*COS(RADIANS(AQ1654))))&gt;90,0,$F$4*$F$5/E1663^2*(SIN(RADIANS(G1666))*SIN(RADIANS(E1664))+COS(RADIANS(G1666))*COS(RADIANS(E1664))*COS(RADIANS(AQ1654))))</f>
        <v>0</v>
      </c>
      <c r="AR1666" s="3">
        <f>IF(DEGREES(ACOS(SIN(RADIANS(G1666))*SIN(RADIANS(E1664))+COS(RADIANS(G1666))*COS(RADIANS(E1664))*COS(RADIANS(AR1654))))&gt;90,0,$F$4*$F$5/E1663^2*(SIN(RADIANS(G1666))*SIN(RADIANS(E1664))+COS(RADIANS(G1666))*COS(RADIANS(E1664))*COS(RADIANS(AR1654))))</f>
        <v>0</v>
      </c>
    </row>
    <row r="1667" spans="2:44" ht="15.75" customHeight="1" x14ac:dyDescent="0.2">
      <c r="G1667" s="3">
        <v>-20</v>
      </c>
      <c r="I1667" s="3">
        <f>IF(DEGREES(ACOS(SIN(RADIANS(G1667))*SIN(RADIANS(E1664))+COS(RADIANS(G1667))*COS(RADIANS(E1664))*COS(RADIANS(I1654))))&gt;90,0,$F$4*$F$5/E1663^2*(SIN(RADIANS(G1667))*SIN(RADIANS(E1664))+COS(RADIANS(G1667))*COS(RADIANS(E1664))*COS(RADIANS(I1654))))</f>
        <v>0</v>
      </c>
      <c r="J1667" s="3">
        <f>IF(DEGREES(ACOS(SIN(RADIANS(G1667))*SIN(RADIANS(E1664))+COS(RADIANS(G1667))*COS(RADIANS(E1664))*COS(RADIANS(J1654))))&gt;90,0,$F$4*$F$5/E1663^2*(SIN(RADIANS(G1667))*SIN(RADIANS(E1664))+COS(RADIANS(G1667))*COS(RADIANS(E1664))*COS(RADIANS(J1654))))</f>
        <v>0</v>
      </c>
      <c r="K1667" s="3">
        <f>IF(DEGREES(ACOS(SIN(RADIANS(G1667))*SIN(RADIANS(E1664))+COS(RADIANS(G1667))*COS(RADIANS(E1664))*COS(RADIANS(K1654))))&gt;90,0,$F$4*$F$5/E1663^2*(SIN(RADIANS(G1667))*SIN(RADIANS(E1664))+COS(RADIANS(G1667))*COS(RADIANS(E1664))*COS(RADIANS(K1654))))</f>
        <v>0</v>
      </c>
      <c r="L1667" s="3">
        <f>IF(DEGREES(ACOS(SIN(RADIANS(G1667))*SIN(RADIANS(E1664))+COS(RADIANS(G1667))*COS(RADIANS(E1664))*COS(RADIANS(L1654))))&gt;90,0,$F$4*$F$5/E1663^2*(SIN(RADIANS(G1667))*SIN(RADIANS(E1664))+COS(RADIANS(G1667))*COS(RADIANS(E1664))*COS(RADIANS(L1654))))</f>
        <v>0</v>
      </c>
      <c r="M1667" s="3">
        <f>IF(DEGREES(ACOS(SIN(RADIANS(G1667))*SIN(RADIANS(E1664))+COS(RADIANS(G1667))*COS(RADIANS(E1664))*COS(RADIANS(M1654))))&gt;90,0,$F$4*$F$5/E1663^2*(SIN(RADIANS(G1667))*SIN(RADIANS(E1664))+COS(RADIANS(G1667))*COS(RADIANS(E1664))*COS(RADIANS(M1654))))</f>
        <v>0</v>
      </c>
      <c r="N1667" s="3">
        <f>IF(DEGREES(ACOS(SIN(RADIANS(G1667))*SIN(RADIANS(E1664))+COS(RADIANS(G1667))*COS(RADIANS(E1664))*COS(RADIANS(N1654))))&gt;90,0,$F$4*$F$5/E1663^2*(SIN(RADIANS(G1667))*SIN(RADIANS(E1664))+COS(RADIANS(G1667))*COS(RADIANS(E1664))*COS(RADIANS(N1654))))</f>
        <v>0</v>
      </c>
      <c r="O1667" s="3">
        <f>IF(DEGREES(ACOS(SIN(RADIANS(G1667))*SIN(RADIANS(E1664))+COS(RADIANS(G1667))*COS(RADIANS(E1664))*COS(RADIANS(O1654))))&gt;90,0,$F$4*$F$5/E1663^2*(SIN(RADIANS(G1667))*SIN(RADIANS(E1664))+COS(RADIANS(G1667))*COS(RADIANS(E1664))*COS(RADIANS(O1654))))</f>
        <v>0</v>
      </c>
      <c r="P1667" s="3">
        <f>IF(DEGREES(ACOS(SIN(RADIANS(G1667))*SIN(RADIANS(E1664))+COS(RADIANS(G1667))*COS(RADIANS(E1664))*COS(RADIANS(P1654))))&gt;90,0,$F$4*$F$5/E1663^2*(SIN(RADIANS(G1667))*SIN(RADIANS(E1664))+COS(RADIANS(G1667))*COS(RADIANS(E1664))*COS(RADIANS(P1654))))</f>
        <v>0</v>
      </c>
      <c r="Q1667" s="3">
        <f>IF(DEGREES(ACOS(SIN(RADIANS(G1667))*SIN(RADIANS(E1664))+COS(RADIANS(G1667))*COS(RADIANS(E1664))*COS(RADIANS(Q1654))))&gt;90,0,$F$4*$F$5/E1663^2*(SIN(RADIANS(G1667))*SIN(RADIANS(E1664))+COS(RADIANS(G1667))*COS(RADIANS(E1664))*COS(RADIANS(Q1654))))</f>
        <v>0</v>
      </c>
      <c r="R1667" s="3" t="e">
        <f>IF(DEGREES(ACOS(SIN(RADIANS(G1667))*SIN(RADIANS(E1664))+COS(RADIANS(G1667))*COS(RADIANS(E1664))*COS(RADIANS(R1654))))&gt;90,0,$F$4*$F$5/E1663^2*(SIN(RADIANS(G1667))*SIN(RADIANS(E1664))+COS(RADIANS(G1667))*COS(RADIANS(E1664))*COS(RADIANS(R1654))))</f>
        <v>#DIV/0!</v>
      </c>
      <c r="S1667" s="3" t="e">
        <f>IF(DEGREES(ACOS(SIN(RADIANS(G1667))*SIN(RADIANS(E1664))+COS(RADIANS(G1667))*COS(RADIANS(E1664))*COS(RADIANS(S1654))))&gt;90,0,$F$4*$F$5/E1663^2*(SIN(RADIANS(G1667))*SIN(RADIANS(E1664))+COS(RADIANS(G1667))*COS(RADIANS(E1664))*COS(RADIANS(S1654))))</f>
        <v>#DIV/0!</v>
      </c>
      <c r="T1667" s="3" t="e">
        <f>IF(DEGREES(ACOS(SIN(RADIANS(G1667))*SIN(RADIANS(E1664))+COS(RADIANS(G1667))*COS(RADIANS(E1664))*COS(RADIANS(T1654))))&gt;90,0,$F$4*$F$5/E1663^2*(SIN(RADIANS(G1667))*SIN(RADIANS(E1664))+COS(RADIANS(G1667))*COS(RADIANS(E1664))*COS(RADIANS(T1654))))</f>
        <v>#DIV/0!</v>
      </c>
      <c r="U1667" s="3" t="e">
        <f>IF(DEGREES(ACOS(SIN(RADIANS(G1667))*SIN(RADIANS(E1664))+COS(RADIANS(G1667))*COS(RADIANS(E1664))*COS(RADIANS(U1654))))&gt;90,0,$F$4*$F$5/E1663^2*(SIN(RADIANS(G1667))*SIN(RADIANS(E1664))+COS(RADIANS(G1667))*COS(RADIANS(E1664))*COS(RADIANS(U1654))))</f>
        <v>#DIV/0!</v>
      </c>
      <c r="V1667" s="3" t="e">
        <f>IF(DEGREES(ACOS(SIN(RADIANS(G1667))*SIN(RADIANS(E1664))+COS(RADIANS(G1667))*COS(RADIANS(E1664))*COS(RADIANS(V1654))))&gt;90,0,$F$4*$F$5/E1663^2*(SIN(RADIANS(G1667))*SIN(RADIANS(E1664))+COS(RADIANS(G1667))*COS(RADIANS(E1664))*COS(RADIANS(V1654))))</f>
        <v>#DIV/0!</v>
      </c>
      <c r="W1667" s="3" t="e">
        <f>IF(DEGREES(ACOS(SIN(RADIANS(G1667))*SIN(RADIANS(E1664))+COS(RADIANS(G1667))*COS(RADIANS(E1664))*COS(RADIANS(W1654))))&gt;90,0,$F$4*$F$5/E1663^2*(SIN(RADIANS(G1667))*SIN(RADIANS(E1664))+COS(RADIANS(G1667))*COS(RADIANS(E1664))*COS(RADIANS(W1654))))</f>
        <v>#DIV/0!</v>
      </c>
      <c r="X1667" s="3" t="e">
        <f>IF(DEGREES(ACOS(SIN(RADIANS(G1667))*SIN(RADIANS(E1664))+COS(RADIANS(G1667))*COS(RADIANS(E1664))*COS(RADIANS(X1654))))&gt;90,0,$F$4*$F$5/E1663^2*(SIN(RADIANS(G1667))*SIN(RADIANS(E1664))+COS(RADIANS(G1667))*COS(RADIANS(E1664))*COS(RADIANS(X1654))))</f>
        <v>#DIV/0!</v>
      </c>
      <c r="Y1667" s="3" t="e">
        <f>IF(DEGREES(ACOS(SIN(RADIANS(G1667))*SIN(RADIANS(E1664))+COS(RADIANS(G1667))*COS(RADIANS(E1664))*COS(RADIANS(Y1654))))&gt;90,0,$F$4*$F$5/E1663^2*(SIN(RADIANS(G1667))*SIN(RADIANS(E1664))+COS(RADIANS(G1667))*COS(RADIANS(E1664))*COS(RADIANS(Y1654))))</f>
        <v>#DIV/0!</v>
      </c>
      <c r="Z1667" s="3" t="e">
        <f>IF(DEGREES(ACOS(SIN(RADIANS(G1667))*SIN(RADIANS(E1664))+COS(RADIANS(G1667))*COS(RADIANS(E1664))*COS(RADIANS(Z1654))))&gt;90,0,$F$4*$F$5/E1663^2*(SIN(RADIANS(G1667))*SIN(RADIANS(E1664))+COS(RADIANS(G1667))*COS(RADIANS(E1664))*COS(RADIANS(Z1654))))</f>
        <v>#DIV/0!</v>
      </c>
      <c r="AA1667" s="3" t="e">
        <f>IF(DEGREES(ACOS(SIN(RADIANS(G1667))*SIN(RADIANS(E1664))+COS(RADIANS(G1667))*COS(RADIANS(E1664))*COS(RADIANS(AA1654))))&gt;90,0,$F$4*$F$5/E1663^2*(SIN(RADIANS(G1667))*SIN(RADIANS(E1664))+COS(RADIANS(G1667))*COS(RADIANS(E1664))*COS(RADIANS(AA1654))))</f>
        <v>#DIV/0!</v>
      </c>
      <c r="AB1667" s="3" t="e">
        <f>IF(DEGREES(ACOS(SIN(RADIANS(G1667))*SIN(RADIANS(E1664))+COS(RADIANS(G1667))*COS(RADIANS(E1664))*COS(RADIANS(AB1654))))&gt;90,0,$F$4*$F$5/E1663^2*(SIN(RADIANS(G1667))*SIN(RADIANS(E1664))+COS(RADIANS(G1667))*COS(RADIANS(E1664))*COS(RADIANS(AB1654))))</f>
        <v>#DIV/0!</v>
      </c>
      <c r="AC1667" s="3" t="e">
        <f>IF(DEGREES(ACOS(SIN(RADIANS(G1667))*SIN(RADIANS(E1664))+COS(RADIANS(G1667))*COS(RADIANS(E1664))*COS(RADIANS(AC1654))))&gt;90,0,$F$4*$F$5/E1663^2*(SIN(RADIANS(G1667))*SIN(RADIANS(E1664))+COS(RADIANS(G1667))*COS(RADIANS(E1664))*COS(RADIANS(AC1654))))</f>
        <v>#DIV/0!</v>
      </c>
      <c r="AD1667" s="3" t="e">
        <f>IF(DEGREES(ACOS(SIN(RADIANS(G1667))*SIN(RADIANS(E1664))+COS(RADIANS(G1667))*COS(RADIANS(E1664))*COS(RADIANS(AD1654))))&gt;90,0,$F$4*$F$5/E1663^2*(SIN(RADIANS(G1667))*SIN(RADIANS(E1664))+COS(RADIANS(G1667))*COS(RADIANS(E1664))*COS(RADIANS(AD1654))))</f>
        <v>#DIV/0!</v>
      </c>
      <c r="AE1667" s="3" t="e">
        <f>IF(DEGREES(ACOS(SIN(RADIANS(G1667))*SIN(RADIANS(E1664))+COS(RADIANS(G1667))*COS(RADIANS(E1664))*COS(RADIANS(AE1654))))&gt;90,0,$F$4*$F$5/E1663^2*(SIN(RADIANS(G1667))*SIN(RADIANS(E1664))+COS(RADIANS(G1667))*COS(RADIANS(E1664))*COS(RADIANS(AE1654))))</f>
        <v>#DIV/0!</v>
      </c>
      <c r="AF1667" s="3" t="e">
        <f>IF(DEGREES(ACOS(SIN(RADIANS(G1667))*SIN(RADIANS(E1664))+COS(RADIANS(G1667))*COS(RADIANS(E1664))*COS(RADIANS(AF1654))))&gt;90,0,$F$4*$F$5/E1663^2*(SIN(RADIANS(G1667))*SIN(RADIANS(E1664))+COS(RADIANS(G1667))*COS(RADIANS(E1664))*COS(RADIANS(AF1654))))</f>
        <v>#DIV/0!</v>
      </c>
      <c r="AG1667" s="3" t="e">
        <f>IF(DEGREES(ACOS(SIN(RADIANS(G1667))*SIN(RADIANS(E1664))+COS(RADIANS(G1667))*COS(RADIANS(E1664))*COS(RADIANS(AG1654))))&gt;90,0,$F$4*$F$5/E1663^2*(SIN(RADIANS(G1667))*SIN(RADIANS(E1664))+COS(RADIANS(G1667))*COS(RADIANS(E1664))*COS(RADIANS(AG1654))))</f>
        <v>#DIV/0!</v>
      </c>
      <c r="AH1667" s="3" t="e">
        <f>IF(DEGREES(ACOS(SIN(RADIANS(G1667))*SIN(RADIANS(E1664))+COS(RADIANS(G1667))*COS(RADIANS(E1664))*COS(RADIANS(AH1654))))&gt;90,0,$F$4*$F$5/E1663^2*(SIN(RADIANS(G1667))*SIN(RADIANS(E1664))+COS(RADIANS(G1667))*COS(RADIANS(E1664))*COS(RADIANS(AH1654))))</f>
        <v>#DIV/0!</v>
      </c>
      <c r="AI1667" s="3" t="e">
        <f>IF(DEGREES(ACOS(SIN(RADIANS(G1667))*SIN(RADIANS(E1664))+COS(RADIANS(G1667))*COS(RADIANS(E1664))*COS(RADIANS(AI1654))))&gt;90,0,$F$4*$F$5/E1663^2*(SIN(RADIANS(G1667))*SIN(RADIANS(E1664))+COS(RADIANS(G1667))*COS(RADIANS(E1664))*COS(RADIANS(AI1654))))</f>
        <v>#DIV/0!</v>
      </c>
      <c r="AJ1667" s="3" t="e">
        <f>IF(DEGREES(ACOS(SIN(RADIANS(G1667))*SIN(RADIANS(E1664))+COS(RADIANS(G1667))*COS(RADIANS(E1664))*COS(RADIANS(AJ1654))))&gt;90,0,$F$4*$F$5/E1663^2*(SIN(RADIANS(G1667))*SIN(RADIANS(E1664))+COS(RADIANS(G1667))*COS(RADIANS(E1664))*COS(RADIANS(AJ1654))))</f>
        <v>#DIV/0!</v>
      </c>
      <c r="AK1667" s="3">
        <f>IF(DEGREES(ACOS(SIN(RADIANS(G1667))*SIN(RADIANS(E1664))+COS(RADIANS(G1667))*COS(RADIANS(E1664))*COS(RADIANS(AK1654))))&gt;90,0,$F$4*$F$5/E1663^2*(SIN(RADIANS(G1667))*SIN(RADIANS(E1664))+COS(RADIANS(G1667))*COS(RADIANS(E1664))*COS(RADIANS(AK1654))))</f>
        <v>0</v>
      </c>
      <c r="AL1667" s="3">
        <f>IF(DEGREES(ACOS(SIN(RADIANS(G1667))*SIN(RADIANS(E1664))+COS(RADIANS(G1667))*COS(RADIANS(E1664))*COS(RADIANS(AL1654))))&gt;90,0,$F$4*$F$5/E1663^2*(SIN(RADIANS(G1667))*SIN(RADIANS(E1664))+COS(RADIANS(G1667))*COS(RADIANS(E1664))*COS(RADIANS(AL1654))))</f>
        <v>0</v>
      </c>
      <c r="AM1667" s="3">
        <f>IF(DEGREES(ACOS(SIN(RADIANS(G1667))*SIN(RADIANS(E1664))+COS(RADIANS(G1667))*COS(RADIANS(E1664))*COS(RADIANS(AM1654))))&gt;90,0,$F$4*$F$5/E1663^2*(SIN(RADIANS(G1667))*SIN(RADIANS(E1664))+COS(RADIANS(G1667))*COS(RADIANS(E1664))*COS(RADIANS(AM1654))))</f>
        <v>0</v>
      </c>
      <c r="AN1667" s="3">
        <f>IF(DEGREES(ACOS(SIN(RADIANS(G1667))*SIN(RADIANS(E1664))+COS(RADIANS(G1667))*COS(RADIANS(E1664))*COS(RADIANS(AN1654))))&gt;90,0,$F$4*$F$5/E1663^2*(SIN(RADIANS(G1667))*SIN(RADIANS(E1664))+COS(RADIANS(G1667))*COS(RADIANS(E1664))*COS(RADIANS(AN1654))))</f>
        <v>0</v>
      </c>
      <c r="AO1667" s="3">
        <f>IF(DEGREES(ACOS(SIN(RADIANS(G1667))*SIN(RADIANS(E1664))+COS(RADIANS(G1667))*COS(RADIANS(E1664))*COS(RADIANS(AO1654))))&gt;90,0,$F$4*$F$5/E1663^2*(SIN(RADIANS(G1667))*SIN(RADIANS(E1664))+COS(RADIANS(G1667))*COS(RADIANS(E1664))*COS(RADIANS(AO1654))))</f>
        <v>0</v>
      </c>
      <c r="AP1667" s="3">
        <f>IF(DEGREES(ACOS(SIN(RADIANS(G1667))*SIN(RADIANS(E1664))+COS(RADIANS(G1667))*COS(RADIANS(E1664))*COS(RADIANS(AP1654))))&gt;90,0,$F$4*$F$5/E1663^2*(SIN(RADIANS(G1667))*SIN(RADIANS(E1664))+COS(RADIANS(G1667))*COS(RADIANS(E1664))*COS(RADIANS(AP1654))))</f>
        <v>0</v>
      </c>
      <c r="AQ1667" s="3">
        <f>IF(DEGREES(ACOS(SIN(RADIANS(G1667))*SIN(RADIANS(E1664))+COS(RADIANS(G1667))*COS(RADIANS(E1664))*COS(RADIANS(AQ1654))))&gt;90,0,$F$4*$F$5/E1663^2*(SIN(RADIANS(G1667))*SIN(RADIANS(E1664))+COS(RADIANS(G1667))*COS(RADIANS(E1664))*COS(RADIANS(AQ1654))))</f>
        <v>0</v>
      </c>
      <c r="AR1667" s="3">
        <f>IF(DEGREES(ACOS(SIN(RADIANS(G1667))*SIN(RADIANS(E1664))+COS(RADIANS(G1667))*COS(RADIANS(E1664))*COS(RADIANS(AR1654))))&gt;90,0,$F$4*$F$5/E1663^2*(SIN(RADIANS(G1667))*SIN(RADIANS(E1664))+COS(RADIANS(G1667))*COS(RADIANS(E1664))*COS(RADIANS(AR1654))))</f>
        <v>0</v>
      </c>
    </row>
    <row r="1668" spans="2:44" ht="15.75" customHeight="1" x14ac:dyDescent="0.2">
      <c r="G1668" s="3">
        <v>-30</v>
      </c>
      <c r="I1668" s="3">
        <f>IF(DEGREES(ACOS(SIN(RADIANS(G1668))*SIN(RADIANS(E1664))+COS(RADIANS(G1668))*COS(RADIANS(E1664))*COS(RADIANS(I1654))))&gt;90,0,$F$4*$F$5/E1663^2*(SIN(RADIANS(G1668))*SIN(RADIANS(E1664))+COS(RADIANS(G1668))*COS(RADIANS(E1664))*COS(RADIANS(I1654))))</f>
        <v>0</v>
      </c>
      <c r="J1668" s="3">
        <f>IF(DEGREES(ACOS(SIN(RADIANS(G1668))*SIN(RADIANS(E1664))+COS(RADIANS(G1668))*COS(RADIANS(E1664))*COS(RADIANS(J1654))))&gt;90,0,$F$4*$F$5/E1663^2*(SIN(RADIANS(G1668))*SIN(RADIANS(E1664))+COS(RADIANS(G1668))*COS(RADIANS(E1664))*COS(RADIANS(J1654))))</f>
        <v>0</v>
      </c>
      <c r="K1668" s="3">
        <f>IF(DEGREES(ACOS(SIN(RADIANS(G1668))*SIN(RADIANS(E1664))+COS(RADIANS(G1668))*COS(RADIANS(E1664))*COS(RADIANS(K1654))))&gt;90,0,$F$4*$F$5/E1663^2*(SIN(RADIANS(G1668))*SIN(RADIANS(E1664))+COS(RADIANS(G1668))*COS(RADIANS(E1664))*COS(RADIANS(K1654))))</f>
        <v>0</v>
      </c>
      <c r="L1668" s="3">
        <f>IF(DEGREES(ACOS(SIN(RADIANS(G1668))*SIN(RADIANS(E1664))+COS(RADIANS(G1668))*COS(RADIANS(E1664))*COS(RADIANS(L1654))))&gt;90,0,$F$4*$F$5/E1663^2*(SIN(RADIANS(G1668))*SIN(RADIANS(E1664))+COS(RADIANS(G1668))*COS(RADIANS(E1664))*COS(RADIANS(L1654))))</f>
        <v>0</v>
      </c>
      <c r="M1668" s="3">
        <f>IF(DEGREES(ACOS(SIN(RADIANS(G1668))*SIN(RADIANS(E1664))+COS(RADIANS(G1668))*COS(RADIANS(E1664))*COS(RADIANS(M1654))))&gt;90,0,$F$4*$F$5/E1663^2*(SIN(RADIANS(G1668))*SIN(RADIANS(E1664))+COS(RADIANS(G1668))*COS(RADIANS(E1664))*COS(RADIANS(M1654))))</f>
        <v>0</v>
      </c>
      <c r="N1668" s="3">
        <f>IF(DEGREES(ACOS(SIN(RADIANS(G1668))*SIN(RADIANS(E1664))+COS(RADIANS(G1668))*COS(RADIANS(E1664))*COS(RADIANS(N1654))))&gt;90,0,$F$4*$F$5/E1663^2*(SIN(RADIANS(G1668))*SIN(RADIANS(E1664))+COS(RADIANS(G1668))*COS(RADIANS(E1664))*COS(RADIANS(N1654))))</f>
        <v>0</v>
      </c>
      <c r="O1668" s="3">
        <f>IF(DEGREES(ACOS(SIN(RADIANS(G1668))*SIN(RADIANS(E1664))+COS(RADIANS(G1668))*COS(RADIANS(E1664))*COS(RADIANS(O1654))))&gt;90,0,$F$4*$F$5/E1663^2*(SIN(RADIANS(G1668))*SIN(RADIANS(E1664))+COS(RADIANS(G1668))*COS(RADIANS(E1664))*COS(RADIANS(O1654))))</f>
        <v>0</v>
      </c>
      <c r="P1668" s="3">
        <f>IF(DEGREES(ACOS(SIN(RADIANS(G1668))*SIN(RADIANS(E1664))+COS(RADIANS(G1668))*COS(RADIANS(E1664))*COS(RADIANS(P1654))))&gt;90,0,$F$4*$F$5/E1663^2*(SIN(RADIANS(G1668))*SIN(RADIANS(E1664))+COS(RADIANS(G1668))*COS(RADIANS(E1664))*COS(RADIANS(P1654))))</f>
        <v>0</v>
      </c>
      <c r="Q1668" s="3">
        <f>IF(DEGREES(ACOS(SIN(RADIANS(G1668))*SIN(RADIANS(E1664))+COS(RADIANS(G1668))*COS(RADIANS(E1664))*COS(RADIANS(Q1654))))&gt;90,0,$F$4*$F$5/E1663^2*(SIN(RADIANS(G1668))*SIN(RADIANS(E1664))+COS(RADIANS(G1668))*COS(RADIANS(E1664))*COS(RADIANS(Q1654))))</f>
        <v>0</v>
      </c>
      <c r="R1668" s="3" t="e">
        <f>IF(DEGREES(ACOS(SIN(RADIANS(G1668))*SIN(RADIANS(E1664))+COS(RADIANS(G1668))*COS(RADIANS(E1664))*COS(RADIANS(R1654))))&gt;90,0,$F$4*$F$5/E1663^2*(SIN(RADIANS(G1668))*SIN(RADIANS(E1664))+COS(RADIANS(G1668))*COS(RADIANS(E1664))*COS(RADIANS(R1654))))</f>
        <v>#DIV/0!</v>
      </c>
      <c r="S1668" s="3" t="e">
        <f>IF(DEGREES(ACOS(SIN(RADIANS(G1668))*SIN(RADIANS(E1664))+COS(RADIANS(G1668))*COS(RADIANS(E1664))*COS(RADIANS(S1654))))&gt;90,0,$F$4*$F$5/E1663^2*(SIN(RADIANS(G1668))*SIN(RADIANS(E1664))+COS(RADIANS(G1668))*COS(RADIANS(E1664))*COS(RADIANS(S1654))))</f>
        <v>#DIV/0!</v>
      </c>
      <c r="T1668" s="3" t="e">
        <f>IF(DEGREES(ACOS(SIN(RADIANS(G1668))*SIN(RADIANS(E1664))+COS(RADIANS(G1668))*COS(RADIANS(E1664))*COS(RADIANS(T1654))))&gt;90,0,$F$4*$F$5/E1663^2*(SIN(RADIANS(G1668))*SIN(RADIANS(E1664))+COS(RADIANS(G1668))*COS(RADIANS(E1664))*COS(RADIANS(T1654))))</f>
        <v>#DIV/0!</v>
      </c>
      <c r="U1668" s="3" t="e">
        <f>IF(DEGREES(ACOS(SIN(RADIANS(G1668))*SIN(RADIANS(E1664))+COS(RADIANS(G1668))*COS(RADIANS(E1664))*COS(RADIANS(U1654))))&gt;90,0,$F$4*$F$5/E1663^2*(SIN(RADIANS(G1668))*SIN(RADIANS(E1664))+COS(RADIANS(G1668))*COS(RADIANS(E1664))*COS(RADIANS(U1654))))</f>
        <v>#DIV/0!</v>
      </c>
      <c r="V1668" s="3" t="e">
        <f>IF(DEGREES(ACOS(SIN(RADIANS(G1668))*SIN(RADIANS(E1664))+COS(RADIANS(G1668))*COS(RADIANS(E1664))*COS(RADIANS(V1654))))&gt;90,0,$F$4*$F$5/E1663^2*(SIN(RADIANS(G1668))*SIN(RADIANS(E1664))+COS(RADIANS(G1668))*COS(RADIANS(E1664))*COS(RADIANS(V1654))))</f>
        <v>#DIV/0!</v>
      </c>
      <c r="W1668" s="3" t="e">
        <f>IF(DEGREES(ACOS(SIN(RADIANS(G1668))*SIN(RADIANS(E1664))+COS(RADIANS(G1668))*COS(RADIANS(E1664))*COS(RADIANS(W1654))))&gt;90,0,$F$4*$F$5/E1663^2*(SIN(RADIANS(G1668))*SIN(RADIANS(E1664))+COS(RADIANS(G1668))*COS(RADIANS(E1664))*COS(RADIANS(W1654))))</f>
        <v>#DIV/0!</v>
      </c>
      <c r="X1668" s="3" t="e">
        <f>IF(DEGREES(ACOS(SIN(RADIANS(G1668))*SIN(RADIANS(E1664))+COS(RADIANS(G1668))*COS(RADIANS(E1664))*COS(RADIANS(X1654))))&gt;90,0,$F$4*$F$5/E1663^2*(SIN(RADIANS(G1668))*SIN(RADIANS(E1664))+COS(RADIANS(G1668))*COS(RADIANS(E1664))*COS(RADIANS(X1654))))</f>
        <v>#DIV/0!</v>
      </c>
      <c r="Y1668" s="3" t="e">
        <f>IF(DEGREES(ACOS(SIN(RADIANS(G1668))*SIN(RADIANS(E1664))+COS(RADIANS(G1668))*COS(RADIANS(E1664))*COS(RADIANS(Y1654))))&gt;90,0,$F$4*$F$5/E1663^2*(SIN(RADIANS(G1668))*SIN(RADIANS(E1664))+COS(RADIANS(G1668))*COS(RADIANS(E1664))*COS(RADIANS(Y1654))))</f>
        <v>#DIV/0!</v>
      </c>
      <c r="Z1668" s="3" t="e">
        <f>IF(DEGREES(ACOS(SIN(RADIANS(G1668))*SIN(RADIANS(E1664))+COS(RADIANS(G1668))*COS(RADIANS(E1664))*COS(RADIANS(Z1654))))&gt;90,0,$F$4*$F$5/E1663^2*(SIN(RADIANS(G1668))*SIN(RADIANS(E1664))+COS(RADIANS(G1668))*COS(RADIANS(E1664))*COS(RADIANS(Z1654))))</f>
        <v>#DIV/0!</v>
      </c>
      <c r="AA1668" s="3" t="e">
        <f>IF(DEGREES(ACOS(SIN(RADIANS(G1668))*SIN(RADIANS(E1664))+COS(RADIANS(G1668))*COS(RADIANS(E1664))*COS(RADIANS(AA1654))))&gt;90,0,$F$4*$F$5/E1663^2*(SIN(RADIANS(G1668))*SIN(RADIANS(E1664))+COS(RADIANS(G1668))*COS(RADIANS(E1664))*COS(RADIANS(AA1654))))</f>
        <v>#DIV/0!</v>
      </c>
      <c r="AB1668" s="3" t="e">
        <f>IF(DEGREES(ACOS(SIN(RADIANS(G1668))*SIN(RADIANS(E1664))+COS(RADIANS(G1668))*COS(RADIANS(E1664))*COS(RADIANS(AB1654))))&gt;90,0,$F$4*$F$5/E1663^2*(SIN(RADIANS(G1668))*SIN(RADIANS(E1664))+COS(RADIANS(G1668))*COS(RADIANS(E1664))*COS(RADIANS(AB1654))))</f>
        <v>#DIV/0!</v>
      </c>
      <c r="AC1668" s="3" t="e">
        <f>IF(DEGREES(ACOS(SIN(RADIANS(G1668))*SIN(RADIANS(E1664))+COS(RADIANS(G1668))*COS(RADIANS(E1664))*COS(RADIANS(AC1654))))&gt;90,0,$F$4*$F$5/E1663^2*(SIN(RADIANS(G1668))*SIN(RADIANS(E1664))+COS(RADIANS(G1668))*COS(RADIANS(E1664))*COS(RADIANS(AC1654))))</f>
        <v>#DIV/0!</v>
      </c>
      <c r="AD1668" s="3" t="e">
        <f>IF(DEGREES(ACOS(SIN(RADIANS(G1668))*SIN(RADIANS(E1664))+COS(RADIANS(G1668))*COS(RADIANS(E1664))*COS(RADIANS(AD1654))))&gt;90,0,$F$4*$F$5/E1663^2*(SIN(RADIANS(G1668))*SIN(RADIANS(E1664))+COS(RADIANS(G1668))*COS(RADIANS(E1664))*COS(RADIANS(AD1654))))</f>
        <v>#DIV/0!</v>
      </c>
      <c r="AE1668" s="3" t="e">
        <f>IF(DEGREES(ACOS(SIN(RADIANS(G1668))*SIN(RADIANS(E1664))+COS(RADIANS(G1668))*COS(RADIANS(E1664))*COS(RADIANS(AE1654))))&gt;90,0,$F$4*$F$5/E1663^2*(SIN(RADIANS(G1668))*SIN(RADIANS(E1664))+COS(RADIANS(G1668))*COS(RADIANS(E1664))*COS(RADIANS(AE1654))))</f>
        <v>#DIV/0!</v>
      </c>
      <c r="AF1668" s="3" t="e">
        <f>IF(DEGREES(ACOS(SIN(RADIANS(G1668))*SIN(RADIANS(E1664))+COS(RADIANS(G1668))*COS(RADIANS(E1664))*COS(RADIANS(AF1654))))&gt;90,0,$F$4*$F$5/E1663^2*(SIN(RADIANS(G1668))*SIN(RADIANS(E1664))+COS(RADIANS(G1668))*COS(RADIANS(E1664))*COS(RADIANS(AF1654))))</f>
        <v>#DIV/0!</v>
      </c>
      <c r="AG1668" s="3" t="e">
        <f>IF(DEGREES(ACOS(SIN(RADIANS(G1668))*SIN(RADIANS(E1664))+COS(RADIANS(G1668))*COS(RADIANS(E1664))*COS(RADIANS(AG1654))))&gt;90,0,$F$4*$F$5/E1663^2*(SIN(RADIANS(G1668))*SIN(RADIANS(E1664))+COS(RADIANS(G1668))*COS(RADIANS(E1664))*COS(RADIANS(AG1654))))</f>
        <v>#DIV/0!</v>
      </c>
      <c r="AH1668" s="3" t="e">
        <f>IF(DEGREES(ACOS(SIN(RADIANS(G1668))*SIN(RADIANS(E1664))+COS(RADIANS(G1668))*COS(RADIANS(E1664))*COS(RADIANS(AH1654))))&gt;90,0,$F$4*$F$5/E1663^2*(SIN(RADIANS(G1668))*SIN(RADIANS(E1664))+COS(RADIANS(G1668))*COS(RADIANS(E1664))*COS(RADIANS(AH1654))))</f>
        <v>#DIV/0!</v>
      </c>
      <c r="AI1668" s="3" t="e">
        <f>IF(DEGREES(ACOS(SIN(RADIANS(G1668))*SIN(RADIANS(E1664))+COS(RADIANS(G1668))*COS(RADIANS(E1664))*COS(RADIANS(AI1654))))&gt;90,0,$F$4*$F$5/E1663^2*(SIN(RADIANS(G1668))*SIN(RADIANS(E1664))+COS(RADIANS(G1668))*COS(RADIANS(E1664))*COS(RADIANS(AI1654))))</f>
        <v>#DIV/0!</v>
      </c>
      <c r="AJ1668" s="3" t="e">
        <f>IF(DEGREES(ACOS(SIN(RADIANS(G1668))*SIN(RADIANS(E1664))+COS(RADIANS(G1668))*COS(RADIANS(E1664))*COS(RADIANS(AJ1654))))&gt;90,0,$F$4*$F$5/E1663^2*(SIN(RADIANS(G1668))*SIN(RADIANS(E1664))+COS(RADIANS(G1668))*COS(RADIANS(E1664))*COS(RADIANS(AJ1654))))</f>
        <v>#DIV/0!</v>
      </c>
      <c r="AK1668" s="3">
        <f>IF(DEGREES(ACOS(SIN(RADIANS(G1668))*SIN(RADIANS(E1664))+COS(RADIANS(G1668))*COS(RADIANS(E1664))*COS(RADIANS(AK1654))))&gt;90,0,$F$4*$F$5/E1663^2*(SIN(RADIANS(G1668))*SIN(RADIANS(E1664))+COS(RADIANS(G1668))*COS(RADIANS(E1664))*COS(RADIANS(AK1654))))</f>
        <v>0</v>
      </c>
      <c r="AL1668" s="3">
        <f>IF(DEGREES(ACOS(SIN(RADIANS(G1668))*SIN(RADIANS(E1664))+COS(RADIANS(G1668))*COS(RADIANS(E1664))*COS(RADIANS(AL1654))))&gt;90,0,$F$4*$F$5/E1663^2*(SIN(RADIANS(G1668))*SIN(RADIANS(E1664))+COS(RADIANS(G1668))*COS(RADIANS(E1664))*COS(RADIANS(AL1654))))</f>
        <v>0</v>
      </c>
      <c r="AM1668" s="3">
        <f>IF(DEGREES(ACOS(SIN(RADIANS(G1668))*SIN(RADIANS(E1664))+COS(RADIANS(G1668))*COS(RADIANS(E1664))*COS(RADIANS(AM1654))))&gt;90,0,$F$4*$F$5/E1663^2*(SIN(RADIANS(G1668))*SIN(RADIANS(E1664))+COS(RADIANS(G1668))*COS(RADIANS(E1664))*COS(RADIANS(AM1654))))</f>
        <v>0</v>
      </c>
      <c r="AN1668" s="3">
        <f>IF(DEGREES(ACOS(SIN(RADIANS(G1668))*SIN(RADIANS(E1664))+COS(RADIANS(G1668))*COS(RADIANS(E1664))*COS(RADIANS(AN1654))))&gt;90,0,$F$4*$F$5/E1663^2*(SIN(RADIANS(G1668))*SIN(RADIANS(E1664))+COS(RADIANS(G1668))*COS(RADIANS(E1664))*COS(RADIANS(AN1654))))</f>
        <v>0</v>
      </c>
      <c r="AO1668" s="3">
        <f>IF(DEGREES(ACOS(SIN(RADIANS(G1668))*SIN(RADIANS(E1664))+COS(RADIANS(G1668))*COS(RADIANS(E1664))*COS(RADIANS(AO1654))))&gt;90,0,$F$4*$F$5/E1663^2*(SIN(RADIANS(G1668))*SIN(RADIANS(E1664))+COS(RADIANS(G1668))*COS(RADIANS(E1664))*COS(RADIANS(AO1654))))</f>
        <v>0</v>
      </c>
      <c r="AP1668" s="3">
        <f>IF(DEGREES(ACOS(SIN(RADIANS(G1668))*SIN(RADIANS(E1664))+COS(RADIANS(G1668))*COS(RADIANS(E1664))*COS(RADIANS(AP1654))))&gt;90,0,$F$4*$F$5/E1663^2*(SIN(RADIANS(G1668))*SIN(RADIANS(E1664))+COS(RADIANS(G1668))*COS(RADIANS(E1664))*COS(RADIANS(AP1654))))</f>
        <v>0</v>
      </c>
      <c r="AQ1668" s="3">
        <f>IF(DEGREES(ACOS(SIN(RADIANS(G1668))*SIN(RADIANS(E1664))+COS(RADIANS(G1668))*COS(RADIANS(E1664))*COS(RADIANS(AQ1654))))&gt;90,0,$F$4*$F$5/E1663^2*(SIN(RADIANS(G1668))*SIN(RADIANS(E1664))+COS(RADIANS(G1668))*COS(RADIANS(E1664))*COS(RADIANS(AQ1654))))</f>
        <v>0</v>
      </c>
      <c r="AR1668" s="3">
        <f>IF(DEGREES(ACOS(SIN(RADIANS(G1668))*SIN(RADIANS(E1664))+COS(RADIANS(G1668))*COS(RADIANS(E1664))*COS(RADIANS(AR1654))))&gt;90,0,$F$4*$F$5/E1663^2*(SIN(RADIANS(G1668))*SIN(RADIANS(E1664))+COS(RADIANS(G1668))*COS(RADIANS(E1664))*COS(RADIANS(AR1654))))</f>
        <v>0</v>
      </c>
    </row>
    <row r="1669" spans="2:44" ht="15.75" customHeight="1" x14ac:dyDescent="0.2">
      <c r="G1669" s="3">
        <v>-40</v>
      </c>
      <c r="I1669" s="3">
        <f>IF(DEGREES(ACOS(SIN(RADIANS(G1669))*SIN(RADIANS(E1664))+COS(RADIANS(G1669))*COS(RADIANS(E1664))*COS(RADIANS(I1654))))&gt;90,0,$F$4*$F$5/E1663^2*(SIN(RADIANS(G1669))*SIN(RADIANS(E1664))+COS(RADIANS(G1669))*COS(RADIANS(E1664))*COS(RADIANS(I1654))))</f>
        <v>0</v>
      </c>
      <c r="J1669" s="3">
        <f>IF(DEGREES(ACOS(SIN(RADIANS(G1669))*SIN(RADIANS(E1664))+COS(RADIANS(G1669))*COS(RADIANS(E1664))*COS(RADIANS(J1654))))&gt;90,0,$F$4*$F$5/E1663^2*(SIN(RADIANS(G1669))*SIN(RADIANS(E1664))+COS(RADIANS(G1669))*COS(RADIANS(E1664))*COS(RADIANS(J1654))))</f>
        <v>0</v>
      </c>
      <c r="K1669" s="3">
        <f>IF(DEGREES(ACOS(SIN(RADIANS(G1669))*SIN(RADIANS(E1664))+COS(RADIANS(G1669))*COS(RADIANS(E1664))*COS(RADIANS(K1654))))&gt;90,0,$F$4*$F$5/E1663^2*(SIN(RADIANS(G1669))*SIN(RADIANS(E1664))+COS(RADIANS(G1669))*COS(RADIANS(E1664))*COS(RADIANS(K1654))))</f>
        <v>0</v>
      </c>
      <c r="L1669" s="3">
        <f>IF(DEGREES(ACOS(SIN(RADIANS(G1669))*SIN(RADIANS(E1664))+COS(RADIANS(G1669))*COS(RADIANS(E1664))*COS(RADIANS(L1654))))&gt;90,0,$F$4*$F$5/E1663^2*(SIN(RADIANS(G1669))*SIN(RADIANS(E1664))+COS(RADIANS(G1669))*COS(RADIANS(E1664))*COS(RADIANS(L1654))))</f>
        <v>0</v>
      </c>
      <c r="M1669" s="3">
        <f>IF(DEGREES(ACOS(SIN(RADIANS(G1669))*SIN(RADIANS(E1664))+COS(RADIANS(G1669))*COS(RADIANS(E1664))*COS(RADIANS(M1654))))&gt;90,0,$F$4*$F$5/E1663^2*(SIN(RADIANS(G1669))*SIN(RADIANS(E1664))+COS(RADIANS(G1669))*COS(RADIANS(E1664))*COS(RADIANS(M1654))))</f>
        <v>0</v>
      </c>
      <c r="N1669" s="3">
        <f>IF(DEGREES(ACOS(SIN(RADIANS(G1669))*SIN(RADIANS(E1664))+COS(RADIANS(G1669))*COS(RADIANS(E1664))*COS(RADIANS(N1654))))&gt;90,0,$F$4*$F$5/E1663^2*(SIN(RADIANS(G1669))*SIN(RADIANS(E1664))+COS(RADIANS(G1669))*COS(RADIANS(E1664))*COS(RADIANS(N1654))))</f>
        <v>0</v>
      </c>
      <c r="O1669" s="3">
        <f>IF(DEGREES(ACOS(SIN(RADIANS(G1669))*SIN(RADIANS(E1664))+COS(RADIANS(G1669))*COS(RADIANS(E1664))*COS(RADIANS(O1654))))&gt;90,0,$F$4*$F$5/E1663^2*(SIN(RADIANS(G1669))*SIN(RADIANS(E1664))+COS(RADIANS(G1669))*COS(RADIANS(E1664))*COS(RADIANS(O1654))))</f>
        <v>0</v>
      </c>
      <c r="P1669" s="3">
        <f>IF(DEGREES(ACOS(SIN(RADIANS(G1669))*SIN(RADIANS(E1664))+COS(RADIANS(G1669))*COS(RADIANS(E1664))*COS(RADIANS(P1654))))&gt;90,0,$F$4*$F$5/E1663^2*(SIN(RADIANS(G1669))*SIN(RADIANS(E1664))+COS(RADIANS(G1669))*COS(RADIANS(E1664))*COS(RADIANS(P1654))))</f>
        <v>0</v>
      </c>
      <c r="Q1669" s="3">
        <f>IF(DEGREES(ACOS(SIN(RADIANS(G1669))*SIN(RADIANS(E1664))+COS(RADIANS(G1669))*COS(RADIANS(E1664))*COS(RADIANS(Q1654))))&gt;90,0,$F$4*$F$5/E1663^2*(SIN(RADIANS(G1669))*SIN(RADIANS(E1664))+COS(RADIANS(G1669))*COS(RADIANS(E1664))*COS(RADIANS(Q1654))))</f>
        <v>0</v>
      </c>
      <c r="R1669" s="3" t="e">
        <f>IF(DEGREES(ACOS(SIN(RADIANS(G1669))*SIN(RADIANS(E1664))+COS(RADIANS(G1669))*COS(RADIANS(E1664))*COS(RADIANS(R1654))))&gt;90,0,$F$4*$F$5/E1663^2*(SIN(RADIANS(G1669))*SIN(RADIANS(E1664))+COS(RADIANS(G1669))*COS(RADIANS(E1664))*COS(RADIANS(R1654))))</f>
        <v>#DIV/0!</v>
      </c>
      <c r="S1669" s="3" t="e">
        <f>IF(DEGREES(ACOS(SIN(RADIANS(G1669))*SIN(RADIANS(E1664))+COS(RADIANS(G1669))*COS(RADIANS(E1664))*COS(RADIANS(S1654))))&gt;90,0,$F$4*$F$5/E1663^2*(SIN(RADIANS(G1669))*SIN(RADIANS(E1664))+COS(RADIANS(G1669))*COS(RADIANS(E1664))*COS(RADIANS(S1654))))</f>
        <v>#DIV/0!</v>
      </c>
      <c r="T1669" s="3" t="e">
        <f>IF(DEGREES(ACOS(SIN(RADIANS(G1669))*SIN(RADIANS(E1664))+COS(RADIANS(G1669))*COS(RADIANS(E1664))*COS(RADIANS(T1654))))&gt;90,0,$F$4*$F$5/E1663^2*(SIN(RADIANS(G1669))*SIN(RADIANS(E1664))+COS(RADIANS(G1669))*COS(RADIANS(E1664))*COS(RADIANS(T1654))))</f>
        <v>#DIV/0!</v>
      </c>
      <c r="U1669" s="3" t="e">
        <f>IF(DEGREES(ACOS(SIN(RADIANS(G1669))*SIN(RADIANS(E1664))+COS(RADIANS(G1669))*COS(RADIANS(E1664))*COS(RADIANS(U1654))))&gt;90,0,$F$4*$F$5/E1663^2*(SIN(RADIANS(G1669))*SIN(RADIANS(E1664))+COS(RADIANS(G1669))*COS(RADIANS(E1664))*COS(RADIANS(U1654))))</f>
        <v>#DIV/0!</v>
      </c>
      <c r="V1669" s="3" t="e">
        <f>IF(DEGREES(ACOS(SIN(RADIANS(G1669))*SIN(RADIANS(E1664))+COS(RADIANS(G1669))*COS(RADIANS(E1664))*COS(RADIANS(V1654))))&gt;90,0,$F$4*$F$5/E1663^2*(SIN(RADIANS(G1669))*SIN(RADIANS(E1664))+COS(RADIANS(G1669))*COS(RADIANS(E1664))*COS(RADIANS(V1654))))</f>
        <v>#DIV/0!</v>
      </c>
      <c r="W1669" s="3" t="e">
        <f>IF(DEGREES(ACOS(SIN(RADIANS(G1669))*SIN(RADIANS(E1664))+COS(RADIANS(G1669))*COS(RADIANS(E1664))*COS(RADIANS(W1654))))&gt;90,0,$F$4*$F$5/E1663^2*(SIN(RADIANS(G1669))*SIN(RADIANS(E1664))+COS(RADIANS(G1669))*COS(RADIANS(E1664))*COS(RADIANS(W1654))))</f>
        <v>#DIV/0!</v>
      </c>
      <c r="X1669" s="3" t="e">
        <f>IF(DEGREES(ACOS(SIN(RADIANS(G1669))*SIN(RADIANS(E1664))+COS(RADIANS(G1669))*COS(RADIANS(E1664))*COS(RADIANS(X1654))))&gt;90,0,$F$4*$F$5/E1663^2*(SIN(RADIANS(G1669))*SIN(RADIANS(E1664))+COS(RADIANS(G1669))*COS(RADIANS(E1664))*COS(RADIANS(X1654))))</f>
        <v>#DIV/0!</v>
      </c>
      <c r="Y1669" s="3" t="e">
        <f>IF(DEGREES(ACOS(SIN(RADIANS(G1669))*SIN(RADIANS(E1664))+COS(RADIANS(G1669))*COS(RADIANS(E1664))*COS(RADIANS(Y1654))))&gt;90,0,$F$4*$F$5/E1663^2*(SIN(RADIANS(G1669))*SIN(RADIANS(E1664))+COS(RADIANS(G1669))*COS(RADIANS(E1664))*COS(RADIANS(Y1654))))</f>
        <v>#DIV/0!</v>
      </c>
      <c r="Z1669" s="3" t="e">
        <f>IF(DEGREES(ACOS(SIN(RADIANS(G1669))*SIN(RADIANS(E1664))+COS(RADIANS(G1669))*COS(RADIANS(E1664))*COS(RADIANS(Z1654))))&gt;90,0,$F$4*$F$5/E1663^2*(SIN(RADIANS(G1669))*SIN(RADIANS(E1664))+COS(RADIANS(G1669))*COS(RADIANS(E1664))*COS(RADIANS(Z1654))))</f>
        <v>#DIV/0!</v>
      </c>
      <c r="AA1669" s="3" t="e">
        <f>IF(DEGREES(ACOS(SIN(RADIANS(G1669))*SIN(RADIANS(E1664))+COS(RADIANS(G1669))*COS(RADIANS(E1664))*COS(RADIANS(AA1654))))&gt;90,0,$F$4*$F$5/E1663^2*(SIN(RADIANS(G1669))*SIN(RADIANS(E1664))+COS(RADIANS(G1669))*COS(RADIANS(E1664))*COS(RADIANS(AA1654))))</f>
        <v>#DIV/0!</v>
      </c>
      <c r="AB1669" s="3" t="e">
        <f>IF(DEGREES(ACOS(SIN(RADIANS(G1669))*SIN(RADIANS(E1664))+COS(RADIANS(G1669))*COS(RADIANS(E1664))*COS(RADIANS(AB1654))))&gt;90,0,$F$4*$F$5/E1663^2*(SIN(RADIANS(G1669))*SIN(RADIANS(E1664))+COS(RADIANS(G1669))*COS(RADIANS(E1664))*COS(RADIANS(AB1654))))</f>
        <v>#DIV/0!</v>
      </c>
      <c r="AC1669" s="3" t="e">
        <f>IF(DEGREES(ACOS(SIN(RADIANS(G1669))*SIN(RADIANS(E1664))+COS(RADIANS(G1669))*COS(RADIANS(E1664))*COS(RADIANS(AC1654))))&gt;90,0,$F$4*$F$5/E1663^2*(SIN(RADIANS(G1669))*SIN(RADIANS(E1664))+COS(RADIANS(G1669))*COS(RADIANS(E1664))*COS(RADIANS(AC1654))))</f>
        <v>#DIV/0!</v>
      </c>
      <c r="AD1669" s="3" t="e">
        <f>IF(DEGREES(ACOS(SIN(RADIANS(G1669))*SIN(RADIANS(E1664))+COS(RADIANS(G1669))*COS(RADIANS(E1664))*COS(RADIANS(AD1654))))&gt;90,0,$F$4*$F$5/E1663^2*(SIN(RADIANS(G1669))*SIN(RADIANS(E1664))+COS(RADIANS(G1669))*COS(RADIANS(E1664))*COS(RADIANS(AD1654))))</f>
        <v>#DIV/0!</v>
      </c>
      <c r="AE1669" s="3" t="e">
        <f>IF(DEGREES(ACOS(SIN(RADIANS(G1669))*SIN(RADIANS(E1664))+COS(RADIANS(G1669))*COS(RADIANS(E1664))*COS(RADIANS(AE1654))))&gt;90,0,$F$4*$F$5/E1663^2*(SIN(RADIANS(G1669))*SIN(RADIANS(E1664))+COS(RADIANS(G1669))*COS(RADIANS(E1664))*COS(RADIANS(AE1654))))</f>
        <v>#DIV/0!</v>
      </c>
      <c r="AF1669" s="3" t="e">
        <f>IF(DEGREES(ACOS(SIN(RADIANS(G1669))*SIN(RADIANS(E1664))+COS(RADIANS(G1669))*COS(RADIANS(E1664))*COS(RADIANS(AF1654))))&gt;90,0,$F$4*$F$5/E1663^2*(SIN(RADIANS(G1669))*SIN(RADIANS(E1664))+COS(RADIANS(G1669))*COS(RADIANS(E1664))*COS(RADIANS(AF1654))))</f>
        <v>#DIV/0!</v>
      </c>
      <c r="AG1669" s="3" t="e">
        <f>IF(DEGREES(ACOS(SIN(RADIANS(G1669))*SIN(RADIANS(E1664))+COS(RADIANS(G1669))*COS(RADIANS(E1664))*COS(RADIANS(AG1654))))&gt;90,0,$F$4*$F$5/E1663^2*(SIN(RADIANS(G1669))*SIN(RADIANS(E1664))+COS(RADIANS(G1669))*COS(RADIANS(E1664))*COS(RADIANS(AG1654))))</f>
        <v>#DIV/0!</v>
      </c>
      <c r="AH1669" s="3" t="e">
        <f>IF(DEGREES(ACOS(SIN(RADIANS(G1669))*SIN(RADIANS(E1664))+COS(RADIANS(G1669))*COS(RADIANS(E1664))*COS(RADIANS(AH1654))))&gt;90,0,$F$4*$F$5/E1663^2*(SIN(RADIANS(G1669))*SIN(RADIANS(E1664))+COS(RADIANS(G1669))*COS(RADIANS(E1664))*COS(RADIANS(AH1654))))</f>
        <v>#DIV/0!</v>
      </c>
      <c r="AI1669" s="3" t="e">
        <f>IF(DEGREES(ACOS(SIN(RADIANS(G1669))*SIN(RADIANS(E1664))+COS(RADIANS(G1669))*COS(RADIANS(E1664))*COS(RADIANS(AI1654))))&gt;90,0,$F$4*$F$5/E1663^2*(SIN(RADIANS(G1669))*SIN(RADIANS(E1664))+COS(RADIANS(G1669))*COS(RADIANS(E1664))*COS(RADIANS(AI1654))))</f>
        <v>#DIV/0!</v>
      </c>
      <c r="AJ1669" s="3" t="e">
        <f>IF(DEGREES(ACOS(SIN(RADIANS(G1669))*SIN(RADIANS(E1664))+COS(RADIANS(G1669))*COS(RADIANS(E1664))*COS(RADIANS(AJ1654))))&gt;90,0,$F$4*$F$5/E1663^2*(SIN(RADIANS(G1669))*SIN(RADIANS(E1664))+COS(RADIANS(G1669))*COS(RADIANS(E1664))*COS(RADIANS(AJ1654))))</f>
        <v>#DIV/0!</v>
      </c>
      <c r="AK1669" s="3">
        <f>IF(DEGREES(ACOS(SIN(RADIANS(G1669))*SIN(RADIANS(E1664))+COS(RADIANS(G1669))*COS(RADIANS(E1664))*COS(RADIANS(AK1654))))&gt;90,0,$F$4*$F$5/E1663^2*(SIN(RADIANS(G1669))*SIN(RADIANS(E1664))+COS(RADIANS(G1669))*COS(RADIANS(E1664))*COS(RADIANS(AK1654))))</f>
        <v>0</v>
      </c>
      <c r="AL1669" s="3">
        <f>IF(DEGREES(ACOS(SIN(RADIANS(G1669))*SIN(RADIANS(E1664))+COS(RADIANS(G1669))*COS(RADIANS(E1664))*COS(RADIANS(AL1654))))&gt;90,0,$F$4*$F$5/E1663^2*(SIN(RADIANS(G1669))*SIN(RADIANS(E1664))+COS(RADIANS(G1669))*COS(RADIANS(E1664))*COS(RADIANS(AL1654))))</f>
        <v>0</v>
      </c>
      <c r="AM1669" s="3">
        <f>IF(DEGREES(ACOS(SIN(RADIANS(G1669))*SIN(RADIANS(E1664))+COS(RADIANS(G1669))*COS(RADIANS(E1664))*COS(RADIANS(AM1654))))&gt;90,0,$F$4*$F$5/E1663^2*(SIN(RADIANS(G1669))*SIN(RADIANS(E1664))+COS(RADIANS(G1669))*COS(RADIANS(E1664))*COS(RADIANS(AM1654))))</f>
        <v>0</v>
      </c>
      <c r="AN1669" s="3">
        <f>IF(DEGREES(ACOS(SIN(RADIANS(G1669))*SIN(RADIANS(E1664))+COS(RADIANS(G1669))*COS(RADIANS(E1664))*COS(RADIANS(AN1654))))&gt;90,0,$F$4*$F$5/E1663^2*(SIN(RADIANS(G1669))*SIN(RADIANS(E1664))+COS(RADIANS(G1669))*COS(RADIANS(E1664))*COS(RADIANS(AN1654))))</f>
        <v>0</v>
      </c>
      <c r="AO1669" s="3">
        <f>IF(DEGREES(ACOS(SIN(RADIANS(G1669))*SIN(RADIANS(E1664))+COS(RADIANS(G1669))*COS(RADIANS(E1664))*COS(RADIANS(AO1654))))&gt;90,0,$F$4*$F$5/E1663^2*(SIN(RADIANS(G1669))*SIN(RADIANS(E1664))+COS(RADIANS(G1669))*COS(RADIANS(E1664))*COS(RADIANS(AO1654))))</f>
        <v>0</v>
      </c>
      <c r="AP1669" s="3">
        <f>IF(DEGREES(ACOS(SIN(RADIANS(G1669))*SIN(RADIANS(E1664))+COS(RADIANS(G1669))*COS(RADIANS(E1664))*COS(RADIANS(AP1654))))&gt;90,0,$F$4*$F$5/E1663^2*(SIN(RADIANS(G1669))*SIN(RADIANS(E1664))+COS(RADIANS(G1669))*COS(RADIANS(E1664))*COS(RADIANS(AP1654))))</f>
        <v>0</v>
      </c>
      <c r="AQ1669" s="3">
        <f>IF(DEGREES(ACOS(SIN(RADIANS(G1669))*SIN(RADIANS(E1664))+COS(RADIANS(G1669))*COS(RADIANS(E1664))*COS(RADIANS(AQ1654))))&gt;90,0,$F$4*$F$5/E1663^2*(SIN(RADIANS(G1669))*SIN(RADIANS(E1664))+COS(RADIANS(G1669))*COS(RADIANS(E1664))*COS(RADIANS(AQ1654))))</f>
        <v>0</v>
      </c>
      <c r="AR1669" s="3">
        <f>IF(DEGREES(ACOS(SIN(RADIANS(G1669))*SIN(RADIANS(E1664))+COS(RADIANS(G1669))*COS(RADIANS(E1664))*COS(RADIANS(AR1654))))&gt;90,0,$F$4*$F$5/E1663^2*(SIN(RADIANS(G1669))*SIN(RADIANS(E1664))+COS(RADIANS(G1669))*COS(RADIANS(E1664))*COS(RADIANS(AR1654))))</f>
        <v>0</v>
      </c>
    </row>
    <row r="1670" spans="2:44" ht="15.75" customHeight="1" x14ac:dyDescent="0.2">
      <c r="G1670" s="3">
        <v>-50</v>
      </c>
      <c r="I1670" s="3">
        <f>IF(DEGREES(ACOS(SIN(RADIANS(G1670))*SIN(RADIANS(E1664))+COS(RADIANS(G1670))*COS(RADIANS(E1664))*COS(RADIANS(I1654))))&gt;90,0,$F$4*$F$5/E1663^2*(SIN(RADIANS(G1670))*SIN(RADIANS(E1664))+COS(RADIANS(G1670))*COS(RADIANS(E1664))*COS(RADIANS(I1654))))</f>
        <v>0</v>
      </c>
      <c r="J1670" s="3">
        <f>IF(DEGREES(ACOS(SIN(RADIANS(G1670))*SIN(RADIANS(E1664))+COS(RADIANS(G1670))*COS(RADIANS(E1664))*COS(RADIANS(J1654))))&gt;90,0,$F$4*$F$5/E1663^2*(SIN(RADIANS(G1670))*SIN(RADIANS(E1664))+COS(RADIANS(G1670))*COS(RADIANS(E1664))*COS(RADIANS(J1654))))</f>
        <v>0</v>
      </c>
      <c r="K1670" s="3">
        <f>IF(DEGREES(ACOS(SIN(RADIANS(G1670))*SIN(RADIANS(E1664))+COS(RADIANS(G1670))*COS(RADIANS(E1664))*COS(RADIANS(K1654))))&gt;90,0,$F$4*$F$5/E1663^2*(SIN(RADIANS(G1670))*SIN(RADIANS(E1664))+COS(RADIANS(G1670))*COS(RADIANS(E1664))*COS(RADIANS(K1654))))</f>
        <v>0</v>
      </c>
      <c r="L1670" s="3">
        <f>IF(DEGREES(ACOS(SIN(RADIANS(G1670))*SIN(RADIANS(E1664))+COS(RADIANS(G1670))*COS(RADIANS(E1664))*COS(RADIANS(L1654))))&gt;90,0,$F$4*$F$5/E1663^2*(SIN(RADIANS(G1670))*SIN(RADIANS(E1664))+COS(RADIANS(G1670))*COS(RADIANS(E1664))*COS(RADIANS(L1654))))</f>
        <v>0</v>
      </c>
      <c r="M1670" s="3">
        <f>IF(DEGREES(ACOS(SIN(RADIANS(G1670))*SIN(RADIANS(E1664))+COS(RADIANS(G1670))*COS(RADIANS(E1664))*COS(RADIANS(M1654))))&gt;90,0,$F$4*$F$5/E1663^2*(SIN(RADIANS(G1670))*SIN(RADIANS(E1664))+COS(RADIANS(G1670))*COS(RADIANS(E1664))*COS(RADIANS(M1654))))</f>
        <v>0</v>
      </c>
      <c r="N1670" s="3">
        <f>IF(DEGREES(ACOS(SIN(RADIANS(G1670))*SIN(RADIANS(E1664))+COS(RADIANS(G1670))*COS(RADIANS(E1664))*COS(RADIANS(N1654))))&gt;90,0,$F$4*$F$5/E1663^2*(SIN(RADIANS(G1670))*SIN(RADIANS(E1664))+COS(RADIANS(G1670))*COS(RADIANS(E1664))*COS(RADIANS(N1654))))</f>
        <v>0</v>
      </c>
      <c r="O1670" s="3">
        <f>IF(DEGREES(ACOS(SIN(RADIANS(G1670))*SIN(RADIANS(E1664))+COS(RADIANS(G1670))*COS(RADIANS(E1664))*COS(RADIANS(O1654))))&gt;90,0,$F$4*$F$5/E1663^2*(SIN(RADIANS(G1670))*SIN(RADIANS(E1664))+COS(RADIANS(G1670))*COS(RADIANS(E1664))*COS(RADIANS(O1654))))</f>
        <v>0</v>
      </c>
      <c r="P1670" s="3">
        <f>IF(DEGREES(ACOS(SIN(RADIANS(G1670))*SIN(RADIANS(E1664))+COS(RADIANS(G1670))*COS(RADIANS(E1664))*COS(RADIANS(P1654))))&gt;90,0,$F$4*$F$5/E1663^2*(SIN(RADIANS(G1670))*SIN(RADIANS(E1664))+COS(RADIANS(G1670))*COS(RADIANS(E1664))*COS(RADIANS(P1654))))</f>
        <v>0</v>
      </c>
      <c r="Q1670" s="3">
        <f>IF(DEGREES(ACOS(SIN(RADIANS(G1670))*SIN(RADIANS(E1664))+COS(RADIANS(G1670))*COS(RADIANS(E1664))*COS(RADIANS(Q1654))))&gt;90,0,$F$4*$F$5/E1663^2*(SIN(RADIANS(G1670))*SIN(RADIANS(E1664))+COS(RADIANS(G1670))*COS(RADIANS(E1664))*COS(RADIANS(Q1654))))</f>
        <v>0</v>
      </c>
      <c r="R1670" s="3" t="e">
        <f>IF(DEGREES(ACOS(SIN(RADIANS(G1670))*SIN(RADIANS(E1664))+COS(RADIANS(G1670))*COS(RADIANS(E1664))*COS(RADIANS(R1654))))&gt;90,0,$F$4*$F$5/E1663^2*(SIN(RADIANS(G1670))*SIN(RADIANS(E1664))+COS(RADIANS(G1670))*COS(RADIANS(E1664))*COS(RADIANS(R1654))))</f>
        <v>#DIV/0!</v>
      </c>
      <c r="S1670" s="3" t="e">
        <f>IF(DEGREES(ACOS(SIN(RADIANS(G1670))*SIN(RADIANS(E1664))+COS(RADIANS(G1670))*COS(RADIANS(E1664))*COS(RADIANS(S1654))))&gt;90,0,$F$4*$F$5/E1663^2*(SIN(RADIANS(G1670))*SIN(RADIANS(E1664))+COS(RADIANS(G1670))*COS(RADIANS(E1664))*COS(RADIANS(S1654))))</f>
        <v>#DIV/0!</v>
      </c>
      <c r="T1670" s="3" t="e">
        <f>IF(DEGREES(ACOS(SIN(RADIANS(G1670))*SIN(RADIANS(E1664))+COS(RADIANS(G1670))*COS(RADIANS(E1664))*COS(RADIANS(T1654))))&gt;90,0,$F$4*$F$5/E1663^2*(SIN(RADIANS(G1670))*SIN(RADIANS(E1664))+COS(RADIANS(G1670))*COS(RADIANS(E1664))*COS(RADIANS(T1654))))</f>
        <v>#DIV/0!</v>
      </c>
      <c r="U1670" s="3" t="e">
        <f>IF(DEGREES(ACOS(SIN(RADIANS(G1670))*SIN(RADIANS(E1664))+COS(RADIANS(G1670))*COS(RADIANS(E1664))*COS(RADIANS(U1654))))&gt;90,0,$F$4*$F$5/E1663^2*(SIN(RADIANS(G1670))*SIN(RADIANS(E1664))+COS(RADIANS(G1670))*COS(RADIANS(E1664))*COS(RADIANS(U1654))))</f>
        <v>#DIV/0!</v>
      </c>
      <c r="V1670" s="3" t="e">
        <f>IF(DEGREES(ACOS(SIN(RADIANS(G1670))*SIN(RADIANS(E1664))+COS(RADIANS(G1670))*COS(RADIANS(E1664))*COS(RADIANS(V1654))))&gt;90,0,$F$4*$F$5/E1663^2*(SIN(RADIANS(G1670))*SIN(RADIANS(E1664))+COS(RADIANS(G1670))*COS(RADIANS(E1664))*COS(RADIANS(V1654))))</f>
        <v>#DIV/0!</v>
      </c>
      <c r="W1670" s="3" t="e">
        <f>IF(DEGREES(ACOS(SIN(RADIANS(G1670))*SIN(RADIANS(E1664))+COS(RADIANS(G1670))*COS(RADIANS(E1664))*COS(RADIANS(W1654))))&gt;90,0,$F$4*$F$5/E1663^2*(SIN(RADIANS(G1670))*SIN(RADIANS(E1664))+COS(RADIANS(G1670))*COS(RADIANS(E1664))*COS(RADIANS(W1654))))</f>
        <v>#DIV/0!</v>
      </c>
      <c r="X1670" s="3" t="e">
        <f>IF(DEGREES(ACOS(SIN(RADIANS(G1670))*SIN(RADIANS(E1664))+COS(RADIANS(G1670))*COS(RADIANS(E1664))*COS(RADIANS(X1654))))&gt;90,0,$F$4*$F$5/E1663^2*(SIN(RADIANS(G1670))*SIN(RADIANS(E1664))+COS(RADIANS(G1670))*COS(RADIANS(E1664))*COS(RADIANS(X1654))))</f>
        <v>#DIV/0!</v>
      </c>
      <c r="Y1670" s="3" t="e">
        <f>IF(DEGREES(ACOS(SIN(RADIANS(G1670))*SIN(RADIANS(E1664))+COS(RADIANS(G1670))*COS(RADIANS(E1664))*COS(RADIANS(Y1654))))&gt;90,0,$F$4*$F$5/E1663^2*(SIN(RADIANS(G1670))*SIN(RADIANS(E1664))+COS(RADIANS(G1670))*COS(RADIANS(E1664))*COS(RADIANS(Y1654))))</f>
        <v>#DIV/0!</v>
      </c>
      <c r="Z1670" s="3" t="e">
        <f>IF(DEGREES(ACOS(SIN(RADIANS(G1670))*SIN(RADIANS(E1664))+COS(RADIANS(G1670))*COS(RADIANS(E1664))*COS(RADIANS(Z1654))))&gt;90,0,$F$4*$F$5/E1663^2*(SIN(RADIANS(G1670))*SIN(RADIANS(E1664))+COS(RADIANS(G1670))*COS(RADIANS(E1664))*COS(RADIANS(Z1654))))</f>
        <v>#DIV/0!</v>
      </c>
      <c r="AA1670" s="3" t="e">
        <f>IF(DEGREES(ACOS(SIN(RADIANS(G1670))*SIN(RADIANS(E1664))+COS(RADIANS(G1670))*COS(RADIANS(E1664))*COS(RADIANS(AA1654))))&gt;90,0,$F$4*$F$5/E1663^2*(SIN(RADIANS(G1670))*SIN(RADIANS(E1664))+COS(RADIANS(G1670))*COS(RADIANS(E1664))*COS(RADIANS(AA1654))))</f>
        <v>#DIV/0!</v>
      </c>
      <c r="AB1670" s="3" t="e">
        <f>IF(DEGREES(ACOS(SIN(RADIANS(G1670))*SIN(RADIANS(E1664))+COS(RADIANS(G1670))*COS(RADIANS(E1664))*COS(RADIANS(AB1654))))&gt;90,0,$F$4*$F$5/E1663^2*(SIN(RADIANS(G1670))*SIN(RADIANS(E1664))+COS(RADIANS(G1670))*COS(RADIANS(E1664))*COS(RADIANS(AB1654))))</f>
        <v>#DIV/0!</v>
      </c>
      <c r="AC1670" s="3" t="e">
        <f>IF(DEGREES(ACOS(SIN(RADIANS(G1670))*SIN(RADIANS(E1664))+COS(RADIANS(G1670))*COS(RADIANS(E1664))*COS(RADIANS(AC1654))))&gt;90,0,$F$4*$F$5/E1663^2*(SIN(RADIANS(G1670))*SIN(RADIANS(E1664))+COS(RADIANS(G1670))*COS(RADIANS(E1664))*COS(RADIANS(AC1654))))</f>
        <v>#DIV/0!</v>
      </c>
      <c r="AD1670" s="3" t="e">
        <f>IF(DEGREES(ACOS(SIN(RADIANS(G1670))*SIN(RADIANS(E1664))+COS(RADIANS(G1670))*COS(RADIANS(E1664))*COS(RADIANS(AD1654))))&gt;90,0,$F$4*$F$5/E1663^2*(SIN(RADIANS(G1670))*SIN(RADIANS(E1664))+COS(RADIANS(G1670))*COS(RADIANS(E1664))*COS(RADIANS(AD1654))))</f>
        <v>#DIV/0!</v>
      </c>
      <c r="AE1670" s="3" t="e">
        <f>IF(DEGREES(ACOS(SIN(RADIANS(G1670))*SIN(RADIANS(E1664))+COS(RADIANS(G1670))*COS(RADIANS(E1664))*COS(RADIANS(AE1654))))&gt;90,0,$F$4*$F$5/E1663^2*(SIN(RADIANS(G1670))*SIN(RADIANS(E1664))+COS(RADIANS(G1670))*COS(RADIANS(E1664))*COS(RADIANS(AE1654))))</f>
        <v>#DIV/0!</v>
      </c>
      <c r="AF1670" s="3" t="e">
        <f>IF(DEGREES(ACOS(SIN(RADIANS(G1670))*SIN(RADIANS(E1664))+COS(RADIANS(G1670))*COS(RADIANS(E1664))*COS(RADIANS(AF1654))))&gt;90,0,$F$4*$F$5/E1663^2*(SIN(RADIANS(G1670))*SIN(RADIANS(E1664))+COS(RADIANS(G1670))*COS(RADIANS(E1664))*COS(RADIANS(AF1654))))</f>
        <v>#DIV/0!</v>
      </c>
      <c r="AG1670" s="3" t="e">
        <f>IF(DEGREES(ACOS(SIN(RADIANS(G1670))*SIN(RADIANS(E1664))+COS(RADIANS(G1670))*COS(RADIANS(E1664))*COS(RADIANS(AG1654))))&gt;90,0,$F$4*$F$5/E1663^2*(SIN(RADIANS(G1670))*SIN(RADIANS(E1664))+COS(RADIANS(G1670))*COS(RADIANS(E1664))*COS(RADIANS(AG1654))))</f>
        <v>#DIV/0!</v>
      </c>
      <c r="AH1670" s="3" t="e">
        <f>IF(DEGREES(ACOS(SIN(RADIANS(G1670))*SIN(RADIANS(E1664))+COS(RADIANS(G1670))*COS(RADIANS(E1664))*COS(RADIANS(AH1654))))&gt;90,0,$F$4*$F$5/E1663^2*(SIN(RADIANS(G1670))*SIN(RADIANS(E1664))+COS(RADIANS(G1670))*COS(RADIANS(E1664))*COS(RADIANS(AH1654))))</f>
        <v>#DIV/0!</v>
      </c>
      <c r="AI1670" s="3" t="e">
        <f>IF(DEGREES(ACOS(SIN(RADIANS(G1670))*SIN(RADIANS(E1664))+COS(RADIANS(G1670))*COS(RADIANS(E1664))*COS(RADIANS(AI1654))))&gt;90,0,$F$4*$F$5/E1663^2*(SIN(RADIANS(G1670))*SIN(RADIANS(E1664))+COS(RADIANS(G1670))*COS(RADIANS(E1664))*COS(RADIANS(AI1654))))</f>
        <v>#DIV/0!</v>
      </c>
      <c r="AJ1670" s="3" t="e">
        <f>IF(DEGREES(ACOS(SIN(RADIANS(G1670))*SIN(RADIANS(E1664))+COS(RADIANS(G1670))*COS(RADIANS(E1664))*COS(RADIANS(AJ1654))))&gt;90,0,$F$4*$F$5/E1663^2*(SIN(RADIANS(G1670))*SIN(RADIANS(E1664))+COS(RADIANS(G1670))*COS(RADIANS(E1664))*COS(RADIANS(AJ1654))))</f>
        <v>#DIV/0!</v>
      </c>
      <c r="AK1670" s="3">
        <f>IF(DEGREES(ACOS(SIN(RADIANS(G1670))*SIN(RADIANS(E1664))+COS(RADIANS(G1670))*COS(RADIANS(E1664))*COS(RADIANS(AK1654))))&gt;90,0,$F$4*$F$5/E1663^2*(SIN(RADIANS(G1670))*SIN(RADIANS(E1664))+COS(RADIANS(G1670))*COS(RADIANS(E1664))*COS(RADIANS(AK1654))))</f>
        <v>0</v>
      </c>
      <c r="AL1670" s="3">
        <f>IF(DEGREES(ACOS(SIN(RADIANS(G1670))*SIN(RADIANS(E1664))+COS(RADIANS(G1670))*COS(RADIANS(E1664))*COS(RADIANS(AL1654))))&gt;90,0,$F$4*$F$5/E1663^2*(SIN(RADIANS(G1670))*SIN(RADIANS(E1664))+COS(RADIANS(G1670))*COS(RADIANS(E1664))*COS(RADIANS(AL1654))))</f>
        <v>0</v>
      </c>
      <c r="AM1670" s="3">
        <f>IF(DEGREES(ACOS(SIN(RADIANS(G1670))*SIN(RADIANS(E1664))+COS(RADIANS(G1670))*COS(RADIANS(E1664))*COS(RADIANS(AM1654))))&gt;90,0,$F$4*$F$5/E1663^2*(SIN(RADIANS(G1670))*SIN(RADIANS(E1664))+COS(RADIANS(G1670))*COS(RADIANS(E1664))*COS(RADIANS(AM1654))))</f>
        <v>0</v>
      </c>
      <c r="AN1670" s="3">
        <f>IF(DEGREES(ACOS(SIN(RADIANS(G1670))*SIN(RADIANS(E1664))+COS(RADIANS(G1670))*COS(RADIANS(E1664))*COS(RADIANS(AN1654))))&gt;90,0,$F$4*$F$5/E1663^2*(SIN(RADIANS(G1670))*SIN(RADIANS(E1664))+COS(RADIANS(G1670))*COS(RADIANS(E1664))*COS(RADIANS(AN1654))))</f>
        <v>0</v>
      </c>
      <c r="AO1670" s="3">
        <f>IF(DEGREES(ACOS(SIN(RADIANS(G1670))*SIN(RADIANS(E1664))+COS(RADIANS(G1670))*COS(RADIANS(E1664))*COS(RADIANS(AO1654))))&gt;90,0,$F$4*$F$5/E1663^2*(SIN(RADIANS(G1670))*SIN(RADIANS(E1664))+COS(RADIANS(G1670))*COS(RADIANS(E1664))*COS(RADIANS(AO1654))))</f>
        <v>0</v>
      </c>
      <c r="AP1670" s="3">
        <f>IF(DEGREES(ACOS(SIN(RADIANS(G1670))*SIN(RADIANS(E1664))+COS(RADIANS(G1670))*COS(RADIANS(E1664))*COS(RADIANS(AP1654))))&gt;90,0,$F$4*$F$5/E1663^2*(SIN(RADIANS(G1670))*SIN(RADIANS(E1664))+COS(RADIANS(G1670))*COS(RADIANS(E1664))*COS(RADIANS(AP1654))))</f>
        <v>0</v>
      </c>
      <c r="AQ1670" s="3">
        <f>IF(DEGREES(ACOS(SIN(RADIANS(G1670))*SIN(RADIANS(E1664))+COS(RADIANS(G1670))*COS(RADIANS(E1664))*COS(RADIANS(AQ1654))))&gt;90,0,$F$4*$F$5/E1663^2*(SIN(RADIANS(G1670))*SIN(RADIANS(E1664))+COS(RADIANS(G1670))*COS(RADIANS(E1664))*COS(RADIANS(AQ1654))))</f>
        <v>0</v>
      </c>
      <c r="AR1670" s="3">
        <f>IF(DEGREES(ACOS(SIN(RADIANS(G1670))*SIN(RADIANS(E1664))+COS(RADIANS(G1670))*COS(RADIANS(E1664))*COS(RADIANS(AR1654))))&gt;90,0,$F$4*$F$5/E1663^2*(SIN(RADIANS(G1670))*SIN(RADIANS(E1664))+COS(RADIANS(G1670))*COS(RADIANS(E1664))*COS(RADIANS(AR1654))))</f>
        <v>0</v>
      </c>
    </row>
    <row r="1671" spans="2:44" ht="15.75" customHeight="1" x14ac:dyDescent="0.2">
      <c r="G1671" s="3">
        <v>-60</v>
      </c>
      <c r="I1671" s="3">
        <f>IF(DEGREES(ACOS(SIN(RADIANS(G1671))*SIN(RADIANS(E1664))+COS(RADIANS(G1671))*COS(RADIANS(E1664))*COS(RADIANS(I1654))))&gt;90,0,$F$4*$F$5/E1663^2*(SIN(RADIANS(G1671))*SIN(RADIANS(E1664))+COS(RADIANS(G1671))*COS(RADIANS(E1664))*COS(RADIANS(I1654))))</f>
        <v>0</v>
      </c>
      <c r="J1671" s="3">
        <f>IF(DEGREES(ACOS(SIN(RADIANS(G1671))*SIN(RADIANS(E1664))+COS(RADIANS(G1671))*COS(RADIANS(E1664))*COS(RADIANS(J1654))))&gt;90,0,$F$4*$F$5/E1663^2*(SIN(RADIANS(G1671))*SIN(RADIANS(E1664))+COS(RADIANS(G1671))*COS(RADIANS(E1664))*COS(RADIANS(J1654))))</f>
        <v>0</v>
      </c>
      <c r="K1671" s="3">
        <f>IF(DEGREES(ACOS(SIN(RADIANS(G1671))*SIN(RADIANS(E1664))+COS(RADIANS(G1671))*COS(RADIANS(E1664))*COS(RADIANS(K1654))))&gt;90,0,$F$4*$F$5/E1663^2*(SIN(RADIANS(G1671))*SIN(RADIANS(E1664))+COS(RADIANS(G1671))*COS(RADIANS(E1664))*COS(RADIANS(K1654))))</f>
        <v>0</v>
      </c>
      <c r="L1671" s="3">
        <f>IF(DEGREES(ACOS(SIN(RADIANS(G1671))*SIN(RADIANS(E1664))+COS(RADIANS(G1671))*COS(RADIANS(E1664))*COS(RADIANS(L1654))))&gt;90,0,$F$4*$F$5/E1663^2*(SIN(RADIANS(G1671))*SIN(RADIANS(E1664))+COS(RADIANS(G1671))*COS(RADIANS(E1664))*COS(RADIANS(L1654))))</f>
        <v>0</v>
      </c>
      <c r="M1671" s="3">
        <f>IF(DEGREES(ACOS(SIN(RADIANS(G1671))*SIN(RADIANS(E1664))+COS(RADIANS(G1671))*COS(RADIANS(E1664))*COS(RADIANS(M1654))))&gt;90,0,$F$4*$F$5/E1663^2*(SIN(RADIANS(G1671))*SIN(RADIANS(E1664))+COS(RADIANS(G1671))*COS(RADIANS(E1664))*COS(RADIANS(M1654))))</f>
        <v>0</v>
      </c>
      <c r="N1671" s="3">
        <f>IF(DEGREES(ACOS(SIN(RADIANS(G1671))*SIN(RADIANS(E1664))+COS(RADIANS(G1671))*COS(RADIANS(E1664))*COS(RADIANS(N1654))))&gt;90,0,$F$4*$F$5/E1663^2*(SIN(RADIANS(G1671))*SIN(RADIANS(E1664))+COS(RADIANS(G1671))*COS(RADIANS(E1664))*COS(RADIANS(N1654))))</f>
        <v>0</v>
      </c>
      <c r="O1671" s="3">
        <f>IF(DEGREES(ACOS(SIN(RADIANS(G1671))*SIN(RADIANS(E1664))+COS(RADIANS(G1671))*COS(RADIANS(E1664))*COS(RADIANS(O1654))))&gt;90,0,$F$4*$F$5/E1663^2*(SIN(RADIANS(G1671))*SIN(RADIANS(E1664))+COS(RADIANS(G1671))*COS(RADIANS(E1664))*COS(RADIANS(O1654))))</f>
        <v>0</v>
      </c>
      <c r="P1671" s="3">
        <f>IF(DEGREES(ACOS(SIN(RADIANS(G1671))*SIN(RADIANS(E1664))+COS(RADIANS(G1671))*COS(RADIANS(E1664))*COS(RADIANS(P1654))))&gt;90,0,$F$4*$F$5/E1663^2*(SIN(RADIANS(G1671))*SIN(RADIANS(E1664))+COS(RADIANS(G1671))*COS(RADIANS(E1664))*COS(RADIANS(P1654))))</f>
        <v>0</v>
      </c>
      <c r="Q1671" s="3">
        <f>IF(DEGREES(ACOS(SIN(RADIANS(G1671))*SIN(RADIANS(E1664))+COS(RADIANS(G1671))*COS(RADIANS(E1664))*COS(RADIANS(Q1654))))&gt;90,0,$F$4*$F$5/E1663^2*(SIN(RADIANS(G1671))*SIN(RADIANS(E1664))+COS(RADIANS(G1671))*COS(RADIANS(E1664))*COS(RADIANS(Q1654))))</f>
        <v>0</v>
      </c>
      <c r="R1671" s="3" t="e">
        <f>IF(DEGREES(ACOS(SIN(RADIANS(G1671))*SIN(RADIANS(E1664))+COS(RADIANS(G1671))*COS(RADIANS(E1664))*COS(RADIANS(R1654))))&gt;90,0,$F$4*$F$5/E1663^2*(SIN(RADIANS(G1671))*SIN(RADIANS(E1664))+COS(RADIANS(G1671))*COS(RADIANS(E1664))*COS(RADIANS(R1654))))</f>
        <v>#DIV/0!</v>
      </c>
      <c r="S1671" s="3" t="e">
        <f>IF(DEGREES(ACOS(SIN(RADIANS(G1671))*SIN(RADIANS(E1664))+COS(RADIANS(G1671))*COS(RADIANS(E1664))*COS(RADIANS(S1654))))&gt;90,0,$F$4*$F$5/E1663^2*(SIN(RADIANS(G1671))*SIN(RADIANS(E1664))+COS(RADIANS(G1671))*COS(RADIANS(E1664))*COS(RADIANS(S1654))))</f>
        <v>#DIV/0!</v>
      </c>
      <c r="T1671" s="3" t="e">
        <f>IF(DEGREES(ACOS(SIN(RADIANS(G1671))*SIN(RADIANS(E1664))+COS(RADIANS(G1671))*COS(RADIANS(E1664))*COS(RADIANS(T1654))))&gt;90,0,$F$4*$F$5/E1663^2*(SIN(RADIANS(G1671))*SIN(RADIANS(E1664))+COS(RADIANS(G1671))*COS(RADIANS(E1664))*COS(RADIANS(T1654))))</f>
        <v>#DIV/0!</v>
      </c>
      <c r="U1671" s="3" t="e">
        <f>IF(DEGREES(ACOS(SIN(RADIANS(G1671))*SIN(RADIANS(E1664))+COS(RADIANS(G1671))*COS(RADIANS(E1664))*COS(RADIANS(U1654))))&gt;90,0,$F$4*$F$5/E1663^2*(SIN(RADIANS(G1671))*SIN(RADIANS(E1664))+COS(RADIANS(G1671))*COS(RADIANS(E1664))*COS(RADIANS(U1654))))</f>
        <v>#DIV/0!</v>
      </c>
      <c r="V1671" s="3" t="e">
        <f>IF(DEGREES(ACOS(SIN(RADIANS(G1671))*SIN(RADIANS(E1664))+COS(RADIANS(G1671))*COS(RADIANS(E1664))*COS(RADIANS(V1654))))&gt;90,0,$F$4*$F$5/E1663^2*(SIN(RADIANS(G1671))*SIN(RADIANS(E1664))+COS(RADIANS(G1671))*COS(RADIANS(E1664))*COS(RADIANS(V1654))))</f>
        <v>#DIV/0!</v>
      </c>
      <c r="W1671" s="3" t="e">
        <f>IF(DEGREES(ACOS(SIN(RADIANS(G1671))*SIN(RADIANS(E1664))+COS(RADIANS(G1671))*COS(RADIANS(E1664))*COS(RADIANS(W1654))))&gt;90,0,$F$4*$F$5/E1663^2*(SIN(RADIANS(G1671))*SIN(RADIANS(E1664))+COS(RADIANS(G1671))*COS(RADIANS(E1664))*COS(RADIANS(W1654))))</f>
        <v>#DIV/0!</v>
      </c>
      <c r="X1671" s="3" t="e">
        <f>IF(DEGREES(ACOS(SIN(RADIANS(G1671))*SIN(RADIANS(E1664))+COS(RADIANS(G1671))*COS(RADIANS(E1664))*COS(RADIANS(X1654))))&gt;90,0,$F$4*$F$5/E1663^2*(SIN(RADIANS(G1671))*SIN(RADIANS(E1664))+COS(RADIANS(G1671))*COS(RADIANS(E1664))*COS(RADIANS(X1654))))</f>
        <v>#DIV/0!</v>
      </c>
      <c r="Y1671" s="3" t="e">
        <f>IF(DEGREES(ACOS(SIN(RADIANS(G1671))*SIN(RADIANS(E1664))+COS(RADIANS(G1671))*COS(RADIANS(E1664))*COS(RADIANS(Y1654))))&gt;90,0,$F$4*$F$5/E1663^2*(SIN(RADIANS(G1671))*SIN(RADIANS(E1664))+COS(RADIANS(G1671))*COS(RADIANS(E1664))*COS(RADIANS(Y1654))))</f>
        <v>#DIV/0!</v>
      </c>
      <c r="Z1671" s="3" t="e">
        <f>IF(DEGREES(ACOS(SIN(RADIANS(G1671))*SIN(RADIANS(E1664))+COS(RADIANS(G1671))*COS(RADIANS(E1664))*COS(RADIANS(Z1654))))&gt;90,0,$F$4*$F$5/E1663^2*(SIN(RADIANS(G1671))*SIN(RADIANS(E1664))+COS(RADIANS(G1671))*COS(RADIANS(E1664))*COS(RADIANS(Z1654))))</f>
        <v>#DIV/0!</v>
      </c>
      <c r="AA1671" s="3" t="e">
        <f>IF(DEGREES(ACOS(SIN(RADIANS(G1671))*SIN(RADIANS(E1664))+COS(RADIANS(G1671))*COS(RADIANS(E1664))*COS(RADIANS(AA1654))))&gt;90,0,$F$4*$F$5/E1663^2*(SIN(RADIANS(G1671))*SIN(RADIANS(E1664))+COS(RADIANS(G1671))*COS(RADIANS(E1664))*COS(RADIANS(AA1654))))</f>
        <v>#DIV/0!</v>
      </c>
      <c r="AB1671" s="3" t="e">
        <f>IF(DEGREES(ACOS(SIN(RADIANS(G1671))*SIN(RADIANS(E1664))+COS(RADIANS(G1671))*COS(RADIANS(E1664))*COS(RADIANS(AB1654))))&gt;90,0,$F$4*$F$5/E1663^2*(SIN(RADIANS(G1671))*SIN(RADIANS(E1664))+COS(RADIANS(G1671))*COS(RADIANS(E1664))*COS(RADIANS(AB1654))))</f>
        <v>#DIV/0!</v>
      </c>
      <c r="AC1671" s="3" t="e">
        <f>IF(DEGREES(ACOS(SIN(RADIANS(G1671))*SIN(RADIANS(E1664))+COS(RADIANS(G1671))*COS(RADIANS(E1664))*COS(RADIANS(AC1654))))&gt;90,0,$F$4*$F$5/E1663^2*(SIN(RADIANS(G1671))*SIN(RADIANS(E1664))+COS(RADIANS(G1671))*COS(RADIANS(E1664))*COS(RADIANS(AC1654))))</f>
        <v>#DIV/0!</v>
      </c>
      <c r="AD1671" s="3" t="e">
        <f>IF(DEGREES(ACOS(SIN(RADIANS(G1671))*SIN(RADIANS(E1664))+COS(RADIANS(G1671))*COS(RADIANS(E1664))*COS(RADIANS(AD1654))))&gt;90,0,$F$4*$F$5/E1663^2*(SIN(RADIANS(G1671))*SIN(RADIANS(E1664))+COS(RADIANS(G1671))*COS(RADIANS(E1664))*COS(RADIANS(AD1654))))</f>
        <v>#DIV/0!</v>
      </c>
      <c r="AE1671" s="3" t="e">
        <f>IF(DEGREES(ACOS(SIN(RADIANS(G1671))*SIN(RADIANS(E1664))+COS(RADIANS(G1671))*COS(RADIANS(E1664))*COS(RADIANS(AE1654))))&gt;90,0,$F$4*$F$5/E1663^2*(SIN(RADIANS(G1671))*SIN(RADIANS(E1664))+COS(RADIANS(G1671))*COS(RADIANS(E1664))*COS(RADIANS(AE1654))))</f>
        <v>#DIV/0!</v>
      </c>
      <c r="AF1671" s="3" t="e">
        <f>IF(DEGREES(ACOS(SIN(RADIANS(G1671))*SIN(RADIANS(E1664))+COS(RADIANS(G1671))*COS(RADIANS(E1664))*COS(RADIANS(AF1654))))&gt;90,0,$F$4*$F$5/E1663^2*(SIN(RADIANS(G1671))*SIN(RADIANS(E1664))+COS(RADIANS(G1671))*COS(RADIANS(E1664))*COS(RADIANS(AF1654))))</f>
        <v>#DIV/0!</v>
      </c>
      <c r="AG1671" s="3" t="e">
        <f>IF(DEGREES(ACOS(SIN(RADIANS(G1671))*SIN(RADIANS(E1664))+COS(RADIANS(G1671))*COS(RADIANS(E1664))*COS(RADIANS(AG1654))))&gt;90,0,$F$4*$F$5/E1663^2*(SIN(RADIANS(G1671))*SIN(RADIANS(E1664))+COS(RADIANS(G1671))*COS(RADIANS(E1664))*COS(RADIANS(AG1654))))</f>
        <v>#DIV/0!</v>
      </c>
      <c r="AH1671" s="3" t="e">
        <f>IF(DEGREES(ACOS(SIN(RADIANS(G1671))*SIN(RADIANS(E1664))+COS(RADIANS(G1671))*COS(RADIANS(E1664))*COS(RADIANS(AH1654))))&gt;90,0,$F$4*$F$5/E1663^2*(SIN(RADIANS(G1671))*SIN(RADIANS(E1664))+COS(RADIANS(G1671))*COS(RADIANS(E1664))*COS(RADIANS(AH1654))))</f>
        <v>#DIV/0!</v>
      </c>
      <c r="AI1671" s="3" t="e">
        <f>IF(DEGREES(ACOS(SIN(RADIANS(G1671))*SIN(RADIANS(E1664))+COS(RADIANS(G1671))*COS(RADIANS(E1664))*COS(RADIANS(AI1654))))&gt;90,0,$F$4*$F$5/E1663^2*(SIN(RADIANS(G1671))*SIN(RADIANS(E1664))+COS(RADIANS(G1671))*COS(RADIANS(E1664))*COS(RADIANS(AI1654))))</f>
        <v>#DIV/0!</v>
      </c>
      <c r="AJ1671" s="3" t="e">
        <f>IF(DEGREES(ACOS(SIN(RADIANS(G1671))*SIN(RADIANS(E1664))+COS(RADIANS(G1671))*COS(RADIANS(E1664))*COS(RADIANS(AJ1654))))&gt;90,0,$F$4*$F$5/E1663^2*(SIN(RADIANS(G1671))*SIN(RADIANS(E1664))+COS(RADIANS(G1671))*COS(RADIANS(E1664))*COS(RADIANS(AJ1654))))</f>
        <v>#DIV/0!</v>
      </c>
      <c r="AK1671" s="3">
        <f>IF(DEGREES(ACOS(SIN(RADIANS(G1671))*SIN(RADIANS(E1664))+COS(RADIANS(G1671))*COS(RADIANS(E1664))*COS(RADIANS(AK1654))))&gt;90,0,$F$4*$F$5/E1663^2*(SIN(RADIANS(G1671))*SIN(RADIANS(E1664))+COS(RADIANS(G1671))*COS(RADIANS(E1664))*COS(RADIANS(AK1654))))</f>
        <v>0</v>
      </c>
      <c r="AL1671" s="3">
        <f>IF(DEGREES(ACOS(SIN(RADIANS(G1671))*SIN(RADIANS(E1664))+COS(RADIANS(G1671))*COS(RADIANS(E1664))*COS(RADIANS(AL1654))))&gt;90,0,$F$4*$F$5/E1663^2*(SIN(RADIANS(G1671))*SIN(RADIANS(E1664))+COS(RADIANS(G1671))*COS(RADIANS(E1664))*COS(RADIANS(AL1654))))</f>
        <v>0</v>
      </c>
      <c r="AM1671" s="3">
        <f>IF(DEGREES(ACOS(SIN(RADIANS(G1671))*SIN(RADIANS(E1664))+COS(RADIANS(G1671))*COS(RADIANS(E1664))*COS(RADIANS(AM1654))))&gt;90,0,$F$4*$F$5/E1663^2*(SIN(RADIANS(G1671))*SIN(RADIANS(E1664))+COS(RADIANS(G1671))*COS(RADIANS(E1664))*COS(RADIANS(AM1654))))</f>
        <v>0</v>
      </c>
      <c r="AN1671" s="3">
        <f>IF(DEGREES(ACOS(SIN(RADIANS(G1671))*SIN(RADIANS(E1664))+COS(RADIANS(G1671))*COS(RADIANS(E1664))*COS(RADIANS(AN1654))))&gt;90,0,$F$4*$F$5/E1663^2*(SIN(RADIANS(G1671))*SIN(RADIANS(E1664))+COS(RADIANS(G1671))*COS(RADIANS(E1664))*COS(RADIANS(AN1654))))</f>
        <v>0</v>
      </c>
      <c r="AO1671" s="3">
        <f>IF(DEGREES(ACOS(SIN(RADIANS(G1671))*SIN(RADIANS(E1664))+COS(RADIANS(G1671))*COS(RADIANS(E1664))*COS(RADIANS(AO1654))))&gt;90,0,$F$4*$F$5/E1663^2*(SIN(RADIANS(G1671))*SIN(RADIANS(E1664))+COS(RADIANS(G1671))*COS(RADIANS(E1664))*COS(RADIANS(AO1654))))</f>
        <v>0</v>
      </c>
      <c r="AP1671" s="3">
        <f>IF(DEGREES(ACOS(SIN(RADIANS(G1671))*SIN(RADIANS(E1664))+COS(RADIANS(G1671))*COS(RADIANS(E1664))*COS(RADIANS(AP1654))))&gt;90,0,$F$4*$F$5/E1663^2*(SIN(RADIANS(G1671))*SIN(RADIANS(E1664))+COS(RADIANS(G1671))*COS(RADIANS(E1664))*COS(RADIANS(AP1654))))</f>
        <v>0</v>
      </c>
      <c r="AQ1671" s="3">
        <f>IF(DEGREES(ACOS(SIN(RADIANS(G1671))*SIN(RADIANS(E1664))+COS(RADIANS(G1671))*COS(RADIANS(E1664))*COS(RADIANS(AQ1654))))&gt;90,0,$F$4*$F$5/E1663^2*(SIN(RADIANS(G1671))*SIN(RADIANS(E1664))+COS(RADIANS(G1671))*COS(RADIANS(E1664))*COS(RADIANS(AQ1654))))</f>
        <v>0</v>
      </c>
      <c r="AR1671" s="3">
        <f>IF(DEGREES(ACOS(SIN(RADIANS(G1671))*SIN(RADIANS(E1664))+COS(RADIANS(G1671))*COS(RADIANS(E1664))*COS(RADIANS(AR1654))))&gt;90,0,$F$4*$F$5/E1663^2*(SIN(RADIANS(G1671))*SIN(RADIANS(E1664))+COS(RADIANS(G1671))*COS(RADIANS(E1664))*COS(RADIANS(AR1654))))</f>
        <v>0</v>
      </c>
    </row>
    <row r="1672" spans="2:44" ht="15.75" customHeight="1" x14ac:dyDescent="0.2">
      <c r="G1672" s="3">
        <v>-70</v>
      </c>
      <c r="I1672" s="3">
        <f>IF(DEGREES(ACOS(SIN(RADIANS(G1672))*SIN(RADIANS(E1664))+COS(RADIANS(G1672))*COS(RADIANS(E1664))*COS(RADIANS(I1654))))&gt;90,0,$F$4*$F$5/E1663^2*(SIN(RADIANS(G1672))*SIN(RADIANS(E1664))+COS(RADIANS(G1672))*COS(RADIANS(E1664))*COS(RADIANS(I1654))))</f>
        <v>0</v>
      </c>
      <c r="J1672" s="3">
        <f>IF(DEGREES(ACOS(SIN(RADIANS(G1672))*SIN(RADIANS(E1664))+COS(RADIANS(G1672))*COS(RADIANS(E1664))*COS(RADIANS(J1654))))&gt;90,0,$F$4*$F$5/E1663^2*(SIN(RADIANS(G1672))*SIN(RADIANS(E1664))+COS(RADIANS(G1672))*COS(RADIANS(E1664))*COS(RADIANS(J1654))))</f>
        <v>0</v>
      </c>
      <c r="K1672" s="3">
        <f>IF(DEGREES(ACOS(SIN(RADIANS(G1672))*SIN(RADIANS(E1664))+COS(RADIANS(G1672))*COS(RADIANS(E1664))*COS(RADIANS(K1654))))&gt;90,0,$F$4*$F$5/E1663^2*(SIN(RADIANS(G1672))*SIN(RADIANS(E1664))+COS(RADIANS(G1672))*COS(RADIANS(E1664))*COS(RADIANS(K1654))))</f>
        <v>0</v>
      </c>
      <c r="L1672" s="3">
        <f>IF(DEGREES(ACOS(SIN(RADIANS(G1672))*SIN(RADIANS(E1664))+COS(RADIANS(G1672))*COS(RADIANS(E1664))*COS(RADIANS(L1654))))&gt;90,0,$F$4*$F$5/E1663^2*(SIN(RADIANS(G1672))*SIN(RADIANS(E1664))+COS(RADIANS(G1672))*COS(RADIANS(E1664))*COS(RADIANS(L1654))))</f>
        <v>0</v>
      </c>
      <c r="M1672" s="3">
        <f>IF(DEGREES(ACOS(SIN(RADIANS(G1672))*SIN(RADIANS(E1664))+COS(RADIANS(G1672))*COS(RADIANS(E1664))*COS(RADIANS(M1654))))&gt;90,0,$F$4*$F$5/E1663^2*(SIN(RADIANS(G1672))*SIN(RADIANS(E1664))+COS(RADIANS(G1672))*COS(RADIANS(E1664))*COS(RADIANS(M1654))))</f>
        <v>0</v>
      </c>
      <c r="N1672" s="3">
        <f>IF(DEGREES(ACOS(SIN(RADIANS(G1672))*SIN(RADIANS(E1664))+COS(RADIANS(G1672))*COS(RADIANS(E1664))*COS(RADIANS(N1654))))&gt;90,0,$F$4*$F$5/E1663^2*(SIN(RADIANS(G1672))*SIN(RADIANS(E1664))+COS(RADIANS(G1672))*COS(RADIANS(E1664))*COS(RADIANS(N1654))))</f>
        <v>0</v>
      </c>
      <c r="O1672" s="3">
        <f>IF(DEGREES(ACOS(SIN(RADIANS(G1672))*SIN(RADIANS(E1664))+COS(RADIANS(G1672))*COS(RADIANS(E1664))*COS(RADIANS(O1654))))&gt;90,0,$F$4*$F$5/E1663^2*(SIN(RADIANS(G1672))*SIN(RADIANS(E1664))+COS(RADIANS(G1672))*COS(RADIANS(E1664))*COS(RADIANS(O1654))))</f>
        <v>0</v>
      </c>
      <c r="P1672" s="3">
        <f>IF(DEGREES(ACOS(SIN(RADIANS(G1672))*SIN(RADIANS(E1664))+COS(RADIANS(G1672))*COS(RADIANS(E1664))*COS(RADIANS(P1654))))&gt;90,0,$F$4*$F$5/E1663^2*(SIN(RADIANS(G1672))*SIN(RADIANS(E1664))+COS(RADIANS(G1672))*COS(RADIANS(E1664))*COS(RADIANS(P1654))))</f>
        <v>0</v>
      </c>
      <c r="Q1672" s="3">
        <f>IF(DEGREES(ACOS(SIN(RADIANS(G1672))*SIN(RADIANS(E1664))+COS(RADIANS(G1672))*COS(RADIANS(E1664))*COS(RADIANS(Q1654))))&gt;90,0,$F$4*$F$5/E1663^2*(SIN(RADIANS(G1672))*SIN(RADIANS(E1664))+COS(RADIANS(G1672))*COS(RADIANS(E1664))*COS(RADIANS(Q1654))))</f>
        <v>0</v>
      </c>
      <c r="R1672" s="3" t="e">
        <f>IF(DEGREES(ACOS(SIN(RADIANS(G1672))*SIN(RADIANS(E1664))+COS(RADIANS(G1672))*COS(RADIANS(E1664))*COS(RADIANS(R1654))))&gt;90,0,$F$4*$F$5/E1663^2*(SIN(RADIANS(G1672))*SIN(RADIANS(E1664))+COS(RADIANS(G1672))*COS(RADIANS(E1664))*COS(RADIANS(R1654))))</f>
        <v>#DIV/0!</v>
      </c>
      <c r="S1672" s="3" t="e">
        <f>IF(DEGREES(ACOS(SIN(RADIANS(G1672))*SIN(RADIANS(E1664))+COS(RADIANS(G1672))*COS(RADIANS(E1664))*COS(RADIANS(S1654))))&gt;90,0,$F$4*$F$5/E1663^2*(SIN(RADIANS(G1672))*SIN(RADIANS(E1664))+COS(RADIANS(G1672))*COS(RADIANS(E1664))*COS(RADIANS(S1654))))</f>
        <v>#DIV/0!</v>
      </c>
      <c r="T1672" s="3" t="e">
        <f>IF(DEGREES(ACOS(SIN(RADIANS(G1672))*SIN(RADIANS(E1664))+COS(RADIANS(G1672))*COS(RADIANS(E1664))*COS(RADIANS(T1654))))&gt;90,0,$F$4*$F$5/E1663^2*(SIN(RADIANS(G1672))*SIN(RADIANS(E1664))+COS(RADIANS(G1672))*COS(RADIANS(E1664))*COS(RADIANS(T1654))))</f>
        <v>#DIV/0!</v>
      </c>
      <c r="U1672" s="3" t="e">
        <f>IF(DEGREES(ACOS(SIN(RADIANS(G1672))*SIN(RADIANS(E1664))+COS(RADIANS(G1672))*COS(RADIANS(E1664))*COS(RADIANS(U1654))))&gt;90,0,$F$4*$F$5/E1663^2*(SIN(RADIANS(G1672))*SIN(RADIANS(E1664))+COS(RADIANS(G1672))*COS(RADIANS(E1664))*COS(RADIANS(U1654))))</f>
        <v>#DIV/0!</v>
      </c>
      <c r="V1672" s="3" t="e">
        <f>IF(DEGREES(ACOS(SIN(RADIANS(G1672))*SIN(RADIANS(E1664))+COS(RADIANS(G1672))*COS(RADIANS(E1664))*COS(RADIANS(V1654))))&gt;90,0,$F$4*$F$5/E1663^2*(SIN(RADIANS(G1672))*SIN(RADIANS(E1664))+COS(RADIANS(G1672))*COS(RADIANS(E1664))*COS(RADIANS(V1654))))</f>
        <v>#DIV/0!</v>
      </c>
      <c r="W1672" s="3" t="e">
        <f>IF(DEGREES(ACOS(SIN(RADIANS(G1672))*SIN(RADIANS(E1664))+COS(RADIANS(G1672))*COS(RADIANS(E1664))*COS(RADIANS(W1654))))&gt;90,0,$F$4*$F$5/E1663^2*(SIN(RADIANS(G1672))*SIN(RADIANS(E1664))+COS(RADIANS(G1672))*COS(RADIANS(E1664))*COS(RADIANS(W1654))))</f>
        <v>#DIV/0!</v>
      </c>
      <c r="X1672" s="3" t="e">
        <f>IF(DEGREES(ACOS(SIN(RADIANS(G1672))*SIN(RADIANS(E1664))+COS(RADIANS(G1672))*COS(RADIANS(E1664))*COS(RADIANS(X1654))))&gt;90,0,$F$4*$F$5/E1663^2*(SIN(RADIANS(G1672))*SIN(RADIANS(E1664))+COS(RADIANS(G1672))*COS(RADIANS(E1664))*COS(RADIANS(X1654))))</f>
        <v>#DIV/0!</v>
      </c>
      <c r="Y1672" s="3" t="e">
        <f>IF(DEGREES(ACOS(SIN(RADIANS(G1672))*SIN(RADIANS(E1664))+COS(RADIANS(G1672))*COS(RADIANS(E1664))*COS(RADIANS(Y1654))))&gt;90,0,$F$4*$F$5/E1663^2*(SIN(RADIANS(G1672))*SIN(RADIANS(E1664))+COS(RADIANS(G1672))*COS(RADIANS(E1664))*COS(RADIANS(Y1654))))</f>
        <v>#DIV/0!</v>
      </c>
      <c r="Z1672" s="3" t="e">
        <f>IF(DEGREES(ACOS(SIN(RADIANS(G1672))*SIN(RADIANS(E1664))+COS(RADIANS(G1672))*COS(RADIANS(E1664))*COS(RADIANS(Z1654))))&gt;90,0,$F$4*$F$5/E1663^2*(SIN(RADIANS(G1672))*SIN(RADIANS(E1664))+COS(RADIANS(G1672))*COS(RADIANS(E1664))*COS(RADIANS(Z1654))))</f>
        <v>#DIV/0!</v>
      </c>
      <c r="AA1672" s="3" t="e">
        <f>IF(DEGREES(ACOS(SIN(RADIANS(G1672))*SIN(RADIANS(E1664))+COS(RADIANS(G1672))*COS(RADIANS(E1664))*COS(RADIANS(AA1654))))&gt;90,0,$F$4*$F$5/E1663^2*(SIN(RADIANS(G1672))*SIN(RADIANS(E1664))+COS(RADIANS(G1672))*COS(RADIANS(E1664))*COS(RADIANS(AA1654))))</f>
        <v>#DIV/0!</v>
      </c>
      <c r="AB1672" s="3" t="e">
        <f>IF(DEGREES(ACOS(SIN(RADIANS(G1672))*SIN(RADIANS(E1664))+COS(RADIANS(G1672))*COS(RADIANS(E1664))*COS(RADIANS(AB1654))))&gt;90,0,$F$4*$F$5/E1663^2*(SIN(RADIANS(G1672))*SIN(RADIANS(E1664))+COS(RADIANS(G1672))*COS(RADIANS(E1664))*COS(RADIANS(AB1654))))</f>
        <v>#DIV/0!</v>
      </c>
      <c r="AC1672" s="3" t="e">
        <f>IF(DEGREES(ACOS(SIN(RADIANS(G1672))*SIN(RADIANS(E1664))+COS(RADIANS(G1672))*COS(RADIANS(E1664))*COS(RADIANS(AC1654))))&gt;90,0,$F$4*$F$5/E1663^2*(SIN(RADIANS(G1672))*SIN(RADIANS(E1664))+COS(RADIANS(G1672))*COS(RADIANS(E1664))*COS(RADIANS(AC1654))))</f>
        <v>#DIV/0!</v>
      </c>
      <c r="AD1672" s="3" t="e">
        <f>IF(DEGREES(ACOS(SIN(RADIANS(G1672))*SIN(RADIANS(E1664))+COS(RADIANS(G1672))*COS(RADIANS(E1664))*COS(RADIANS(AD1654))))&gt;90,0,$F$4*$F$5/E1663^2*(SIN(RADIANS(G1672))*SIN(RADIANS(E1664))+COS(RADIANS(G1672))*COS(RADIANS(E1664))*COS(RADIANS(AD1654))))</f>
        <v>#DIV/0!</v>
      </c>
      <c r="AE1672" s="3" t="e">
        <f>IF(DEGREES(ACOS(SIN(RADIANS(G1672))*SIN(RADIANS(E1664))+COS(RADIANS(G1672))*COS(RADIANS(E1664))*COS(RADIANS(AE1654))))&gt;90,0,$F$4*$F$5/E1663^2*(SIN(RADIANS(G1672))*SIN(RADIANS(E1664))+COS(RADIANS(G1672))*COS(RADIANS(E1664))*COS(RADIANS(AE1654))))</f>
        <v>#DIV/0!</v>
      </c>
      <c r="AF1672" s="3" t="e">
        <f>IF(DEGREES(ACOS(SIN(RADIANS(G1672))*SIN(RADIANS(E1664))+COS(RADIANS(G1672))*COS(RADIANS(E1664))*COS(RADIANS(AF1654))))&gt;90,0,$F$4*$F$5/E1663^2*(SIN(RADIANS(G1672))*SIN(RADIANS(E1664))+COS(RADIANS(G1672))*COS(RADIANS(E1664))*COS(RADIANS(AF1654))))</f>
        <v>#DIV/0!</v>
      </c>
      <c r="AG1672" s="3" t="e">
        <f>IF(DEGREES(ACOS(SIN(RADIANS(G1672))*SIN(RADIANS(E1664))+COS(RADIANS(G1672))*COS(RADIANS(E1664))*COS(RADIANS(AG1654))))&gt;90,0,$F$4*$F$5/E1663^2*(SIN(RADIANS(G1672))*SIN(RADIANS(E1664))+COS(RADIANS(G1672))*COS(RADIANS(E1664))*COS(RADIANS(AG1654))))</f>
        <v>#DIV/0!</v>
      </c>
      <c r="AH1672" s="3" t="e">
        <f>IF(DEGREES(ACOS(SIN(RADIANS(G1672))*SIN(RADIANS(E1664))+COS(RADIANS(G1672))*COS(RADIANS(E1664))*COS(RADIANS(AH1654))))&gt;90,0,$F$4*$F$5/E1663^2*(SIN(RADIANS(G1672))*SIN(RADIANS(E1664))+COS(RADIANS(G1672))*COS(RADIANS(E1664))*COS(RADIANS(AH1654))))</f>
        <v>#DIV/0!</v>
      </c>
      <c r="AI1672" s="3" t="e">
        <f>IF(DEGREES(ACOS(SIN(RADIANS(G1672))*SIN(RADIANS(E1664))+COS(RADIANS(G1672))*COS(RADIANS(E1664))*COS(RADIANS(AI1654))))&gt;90,0,$F$4*$F$5/E1663^2*(SIN(RADIANS(G1672))*SIN(RADIANS(E1664))+COS(RADIANS(G1672))*COS(RADIANS(E1664))*COS(RADIANS(AI1654))))</f>
        <v>#DIV/0!</v>
      </c>
      <c r="AJ1672" s="3" t="e">
        <f>IF(DEGREES(ACOS(SIN(RADIANS(G1672))*SIN(RADIANS(E1664))+COS(RADIANS(G1672))*COS(RADIANS(E1664))*COS(RADIANS(AJ1654))))&gt;90,0,$F$4*$F$5/E1663^2*(SIN(RADIANS(G1672))*SIN(RADIANS(E1664))+COS(RADIANS(G1672))*COS(RADIANS(E1664))*COS(RADIANS(AJ1654))))</f>
        <v>#DIV/0!</v>
      </c>
      <c r="AK1672" s="3">
        <f>IF(DEGREES(ACOS(SIN(RADIANS(G1672))*SIN(RADIANS(E1664))+COS(RADIANS(G1672))*COS(RADIANS(E1664))*COS(RADIANS(AK1654))))&gt;90,0,$F$4*$F$5/E1663^2*(SIN(RADIANS(G1672))*SIN(RADIANS(E1664))+COS(RADIANS(G1672))*COS(RADIANS(E1664))*COS(RADIANS(AK1654))))</f>
        <v>0</v>
      </c>
      <c r="AL1672" s="3">
        <f>IF(DEGREES(ACOS(SIN(RADIANS(G1672))*SIN(RADIANS(E1664))+COS(RADIANS(G1672))*COS(RADIANS(E1664))*COS(RADIANS(AL1654))))&gt;90,0,$F$4*$F$5/E1663^2*(SIN(RADIANS(G1672))*SIN(RADIANS(E1664))+COS(RADIANS(G1672))*COS(RADIANS(E1664))*COS(RADIANS(AL1654))))</f>
        <v>0</v>
      </c>
      <c r="AM1672" s="3">
        <f>IF(DEGREES(ACOS(SIN(RADIANS(G1672))*SIN(RADIANS(E1664))+COS(RADIANS(G1672))*COS(RADIANS(E1664))*COS(RADIANS(AM1654))))&gt;90,0,$F$4*$F$5/E1663^2*(SIN(RADIANS(G1672))*SIN(RADIANS(E1664))+COS(RADIANS(G1672))*COS(RADIANS(E1664))*COS(RADIANS(AM1654))))</f>
        <v>0</v>
      </c>
      <c r="AN1672" s="3">
        <f>IF(DEGREES(ACOS(SIN(RADIANS(G1672))*SIN(RADIANS(E1664))+COS(RADIANS(G1672))*COS(RADIANS(E1664))*COS(RADIANS(AN1654))))&gt;90,0,$F$4*$F$5/E1663^2*(SIN(RADIANS(G1672))*SIN(RADIANS(E1664))+COS(RADIANS(G1672))*COS(RADIANS(E1664))*COS(RADIANS(AN1654))))</f>
        <v>0</v>
      </c>
      <c r="AO1672" s="3">
        <f>IF(DEGREES(ACOS(SIN(RADIANS(G1672))*SIN(RADIANS(E1664))+COS(RADIANS(G1672))*COS(RADIANS(E1664))*COS(RADIANS(AO1654))))&gt;90,0,$F$4*$F$5/E1663^2*(SIN(RADIANS(G1672))*SIN(RADIANS(E1664))+COS(RADIANS(G1672))*COS(RADIANS(E1664))*COS(RADIANS(AO1654))))</f>
        <v>0</v>
      </c>
      <c r="AP1672" s="3">
        <f>IF(DEGREES(ACOS(SIN(RADIANS(G1672))*SIN(RADIANS(E1664))+COS(RADIANS(G1672))*COS(RADIANS(E1664))*COS(RADIANS(AP1654))))&gt;90,0,$F$4*$F$5/E1663^2*(SIN(RADIANS(G1672))*SIN(RADIANS(E1664))+COS(RADIANS(G1672))*COS(RADIANS(E1664))*COS(RADIANS(AP1654))))</f>
        <v>0</v>
      </c>
      <c r="AQ1672" s="3">
        <f>IF(DEGREES(ACOS(SIN(RADIANS(G1672))*SIN(RADIANS(E1664))+COS(RADIANS(G1672))*COS(RADIANS(E1664))*COS(RADIANS(AQ1654))))&gt;90,0,$F$4*$F$5/E1663^2*(SIN(RADIANS(G1672))*SIN(RADIANS(E1664))+COS(RADIANS(G1672))*COS(RADIANS(E1664))*COS(RADIANS(AQ1654))))</f>
        <v>0</v>
      </c>
      <c r="AR1672" s="3">
        <f>IF(DEGREES(ACOS(SIN(RADIANS(G1672))*SIN(RADIANS(E1664))+COS(RADIANS(G1672))*COS(RADIANS(E1664))*COS(RADIANS(AR1654))))&gt;90,0,$F$4*$F$5/E1663^2*(SIN(RADIANS(G1672))*SIN(RADIANS(E1664))+COS(RADIANS(G1672))*COS(RADIANS(E1664))*COS(RADIANS(AR1654))))</f>
        <v>0</v>
      </c>
    </row>
    <row r="1673" spans="2:44" ht="15.75" customHeight="1" x14ac:dyDescent="0.2">
      <c r="G1673" s="3">
        <v>-80</v>
      </c>
      <c r="I1673" s="3">
        <f>IF(DEGREES(ACOS(SIN(RADIANS(G1673))*SIN(RADIANS(E1664))+COS(RADIANS(G1673))*COS(RADIANS(E1664))*COS(RADIANS(I1654))))&gt;90,0,$F$4*$F$5/E1663^2*(SIN(RADIANS(G1673))*SIN(RADIANS(E1664))+COS(RADIANS(G1673))*COS(RADIANS(E1664))*COS(RADIANS(I1654))))</f>
        <v>0</v>
      </c>
      <c r="J1673" s="3">
        <f>IF(DEGREES(ACOS(SIN(RADIANS(G1673))*SIN(RADIANS(E1664))+COS(RADIANS(G1673))*COS(RADIANS(E1664))*COS(RADIANS(J1654))))&gt;90,0,$F$4*$F$5/E1663^2*(SIN(RADIANS(G1673))*SIN(RADIANS(E1664))+COS(RADIANS(G1673))*COS(RADIANS(E1664))*COS(RADIANS(J1654))))</f>
        <v>0</v>
      </c>
      <c r="K1673" s="3">
        <f>IF(DEGREES(ACOS(SIN(RADIANS(G1673))*SIN(RADIANS(E1664))+COS(RADIANS(G1673))*COS(RADIANS(E1664))*COS(RADIANS(K1654))))&gt;90,0,$F$4*$F$5/E1663^2*(SIN(RADIANS(G1673))*SIN(RADIANS(E1664))+COS(RADIANS(G1673))*COS(RADIANS(E1664))*COS(RADIANS(K1654))))</f>
        <v>0</v>
      </c>
      <c r="L1673" s="3">
        <f>IF(DEGREES(ACOS(SIN(RADIANS(G1673))*SIN(RADIANS(E1664))+COS(RADIANS(G1673))*COS(RADIANS(E1664))*COS(RADIANS(L1654))))&gt;90,0,$F$4*$F$5/E1663^2*(SIN(RADIANS(G1673))*SIN(RADIANS(E1664))+COS(RADIANS(G1673))*COS(RADIANS(E1664))*COS(RADIANS(L1654))))</f>
        <v>0</v>
      </c>
      <c r="M1673" s="3">
        <f>IF(DEGREES(ACOS(SIN(RADIANS(G1673))*SIN(RADIANS(E1664))+COS(RADIANS(G1673))*COS(RADIANS(E1664))*COS(RADIANS(M1654))))&gt;90,0,$F$4*$F$5/E1663^2*(SIN(RADIANS(G1673))*SIN(RADIANS(E1664))+COS(RADIANS(G1673))*COS(RADIANS(E1664))*COS(RADIANS(M1654))))</f>
        <v>0</v>
      </c>
      <c r="N1673" s="3">
        <f>IF(DEGREES(ACOS(SIN(RADIANS(G1673))*SIN(RADIANS(E1664))+COS(RADIANS(G1673))*COS(RADIANS(E1664))*COS(RADIANS(N1654))))&gt;90,0,$F$4*$F$5/E1663^2*(SIN(RADIANS(G1673))*SIN(RADIANS(E1664))+COS(RADIANS(G1673))*COS(RADIANS(E1664))*COS(RADIANS(N1654))))</f>
        <v>0</v>
      </c>
      <c r="O1673" s="3">
        <f>IF(DEGREES(ACOS(SIN(RADIANS(G1673))*SIN(RADIANS(E1664))+COS(RADIANS(G1673))*COS(RADIANS(E1664))*COS(RADIANS(O1654))))&gt;90,0,$F$4*$F$5/E1663^2*(SIN(RADIANS(G1673))*SIN(RADIANS(E1664))+COS(RADIANS(G1673))*COS(RADIANS(E1664))*COS(RADIANS(O1654))))</f>
        <v>0</v>
      </c>
      <c r="P1673" s="3">
        <f>IF(DEGREES(ACOS(SIN(RADIANS(G1673))*SIN(RADIANS(E1664))+COS(RADIANS(G1673))*COS(RADIANS(E1664))*COS(RADIANS(P1654))))&gt;90,0,$F$4*$F$5/E1663^2*(SIN(RADIANS(G1673))*SIN(RADIANS(E1664))+COS(RADIANS(G1673))*COS(RADIANS(E1664))*COS(RADIANS(P1654))))</f>
        <v>0</v>
      </c>
      <c r="Q1673" s="3">
        <f>IF(DEGREES(ACOS(SIN(RADIANS(G1673))*SIN(RADIANS(E1664))+COS(RADIANS(G1673))*COS(RADIANS(E1664))*COS(RADIANS(Q1654))))&gt;90,0,$F$4*$F$5/E1663^2*(SIN(RADIANS(G1673))*SIN(RADIANS(E1664))+COS(RADIANS(G1673))*COS(RADIANS(E1664))*COS(RADIANS(Q1654))))</f>
        <v>0</v>
      </c>
      <c r="R1673" s="3" t="e">
        <f>IF(DEGREES(ACOS(SIN(RADIANS(G1673))*SIN(RADIANS(E1664))+COS(RADIANS(G1673))*COS(RADIANS(E1664))*COS(RADIANS(R1654))))&gt;90,0,$F$4*$F$5/E1663^2*(SIN(RADIANS(G1673))*SIN(RADIANS(E1664))+COS(RADIANS(G1673))*COS(RADIANS(E1664))*COS(RADIANS(R1654))))</f>
        <v>#DIV/0!</v>
      </c>
      <c r="S1673" s="3" t="e">
        <f>IF(DEGREES(ACOS(SIN(RADIANS(G1673))*SIN(RADIANS(E1664))+COS(RADIANS(G1673))*COS(RADIANS(E1664))*COS(RADIANS(S1654))))&gt;90,0,$F$4*$F$5/E1663^2*(SIN(RADIANS(G1673))*SIN(RADIANS(E1664))+COS(RADIANS(G1673))*COS(RADIANS(E1664))*COS(RADIANS(S1654))))</f>
        <v>#DIV/0!</v>
      </c>
      <c r="T1673" s="3" t="e">
        <f>IF(DEGREES(ACOS(SIN(RADIANS(G1673))*SIN(RADIANS(E1664))+COS(RADIANS(G1673))*COS(RADIANS(E1664))*COS(RADIANS(T1654))))&gt;90,0,$F$4*$F$5/E1663^2*(SIN(RADIANS(G1673))*SIN(RADIANS(E1664))+COS(RADIANS(G1673))*COS(RADIANS(E1664))*COS(RADIANS(T1654))))</f>
        <v>#DIV/0!</v>
      </c>
      <c r="U1673" s="3" t="e">
        <f>IF(DEGREES(ACOS(SIN(RADIANS(G1673))*SIN(RADIANS(E1664))+COS(RADIANS(G1673))*COS(RADIANS(E1664))*COS(RADIANS(U1654))))&gt;90,0,$F$4*$F$5/E1663^2*(SIN(RADIANS(G1673))*SIN(RADIANS(E1664))+COS(RADIANS(G1673))*COS(RADIANS(E1664))*COS(RADIANS(U1654))))</f>
        <v>#DIV/0!</v>
      </c>
      <c r="V1673" s="3" t="e">
        <f>IF(DEGREES(ACOS(SIN(RADIANS(G1673))*SIN(RADIANS(E1664))+COS(RADIANS(G1673))*COS(RADIANS(E1664))*COS(RADIANS(V1654))))&gt;90,0,$F$4*$F$5/E1663^2*(SIN(RADIANS(G1673))*SIN(RADIANS(E1664))+COS(RADIANS(G1673))*COS(RADIANS(E1664))*COS(RADIANS(V1654))))</f>
        <v>#DIV/0!</v>
      </c>
      <c r="W1673" s="3" t="e">
        <f>IF(DEGREES(ACOS(SIN(RADIANS(G1673))*SIN(RADIANS(E1664))+COS(RADIANS(G1673))*COS(RADIANS(E1664))*COS(RADIANS(W1654))))&gt;90,0,$F$4*$F$5/E1663^2*(SIN(RADIANS(G1673))*SIN(RADIANS(E1664))+COS(RADIANS(G1673))*COS(RADIANS(E1664))*COS(RADIANS(W1654))))</f>
        <v>#DIV/0!</v>
      </c>
      <c r="X1673" s="3" t="e">
        <f>IF(DEGREES(ACOS(SIN(RADIANS(G1673))*SIN(RADIANS(E1664))+COS(RADIANS(G1673))*COS(RADIANS(E1664))*COS(RADIANS(X1654))))&gt;90,0,$F$4*$F$5/E1663^2*(SIN(RADIANS(G1673))*SIN(RADIANS(E1664))+COS(RADIANS(G1673))*COS(RADIANS(E1664))*COS(RADIANS(X1654))))</f>
        <v>#DIV/0!</v>
      </c>
      <c r="Y1673" s="3" t="e">
        <f>IF(DEGREES(ACOS(SIN(RADIANS(G1673))*SIN(RADIANS(E1664))+COS(RADIANS(G1673))*COS(RADIANS(E1664))*COS(RADIANS(Y1654))))&gt;90,0,$F$4*$F$5/E1663^2*(SIN(RADIANS(G1673))*SIN(RADIANS(E1664))+COS(RADIANS(G1673))*COS(RADIANS(E1664))*COS(RADIANS(Y1654))))</f>
        <v>#DIV/0!</v>
      </c>
      <c r="Z1673" s="3" t="e">
        <f>IF(DEGREES(ACOS(SIN(RADIANS(G1673))*SIN(RADIANS(E1664))+COS(RADIANS(G1673))*COS(RADIANS(E1664))*COS(RADIANS(Z1654))))&gt;90,0,$F$4*$F$5/E1663^2*(SIN(RADIANS(G1673))*SIN(RADIANS(E1664))+COS(RADIANS(G1673))*COS(RADIANS(E1664))*COS(RADIANS(Z1654))))</f>
        <v>#DIV/0!</v>
      </c>
      <c r="AA1673" s="3" t="e">
        <f>IF(DEGREES(ACOS(SIN(RADIANS(G1673))*SIN(RADIANS(E1664))+COS(RADIANS(G1673))*COS(RADIANS(E1664))*COS(RADIANS(AA1654))))&gt;90,0,$F$4*$F$5/E1663^2*(SIN(RADIANS(G1673))*SIN(RADIANS(E1664))+COS(RADIANS(G1673))*COS(RADIANS(E1664))*COS(RADIANS(AA1654))))</f>
        <v>#DIV/0!</v>
      </c>
      <c r="AB1673" s="3" t="e">
        <f>IF(DEGREES(ACOS(SIN(RADIANS(G1673))*SIN(RADIANS(E1664))+COS(RADIANS(G1673))*COS(RADIANS(E1664))*COS(RADIANS(AB1654))))&gt;90,0,$F$4*$F$5/E1663^2*(SIN(RADIANS(G1673))*SIN(RADIANS(E1664))+COS(RADIANS(G1673))*COS(RADIANS(E1664))*COS(RADIANS(AB1654))))</f>
        <v>#DIV/0!</v>
      </c>
      <c r="AC1673" s="3" t="e">
        <f>IF(DEGREES(ACOS(SIN(RADIANS(G1673))*SIN(RADIANS(E1664))+COS(RADIANS(G1673))*COS(RADIANS(E1664))*COS(RADIANS(AC1654))))&gt;90,0,$F$4*$F$5/E1663^2*(SIN(RADIANS(G1673))*SIN(RADIANS(E1664))+COS(RADIANS(G1673))*COS(RADIANS(E1664))*COS(RADIANS(AC1654))))</f>
        <v>#DIV/0!</v>
      </c>
      <c r="AD1673" s="3" t="e">
        <f>IF(DEGREES(ACOS(SIN(RADIANS(G1673))*SIN(RADIANS(E1664))+COS(RADIANS(G1673))*COS(RADIANS(E1664))*COS(RADIANS(AD1654))))&gt;90,0,$F$4*$F$5/E1663^2*(SIN(RADIANS(G1673))*SIN(RADIANS(E1664))+COS(RADIANS(G1673))*COS(RADIANS(E1664))*COS(RADIANS(AD1654))))</f>
        <v>#DIV/0!</v>
      </c>
      <c r="AE1673" s="3" t="e">
        <f>IF(DEGREES(ACOS(SIN(RADIANS(G1673))*SIN(RADIANS(E1664))+COS(RADIANS(G1673))*COS(RADIANS(E1664))*COS(RADIANS(AE1654))))&gt;90,0,$F$4*$F$5/E1663^2*(SIN(RADIANS(G1673))*SIN(RADIANS(E1664))+COS(RADIANS(G1673))*COS(RADIANS(E1664))*COS(RADIANS(AE1654))))</f>
        <v>#DIV/0!</v>
      </c>
      <c r="AF1673" s="3" t="e">
        <f>IF(DEGREES(ACOS(SIN(RADIANS(G1673))*SIN(RADIANS(E1664))+COS(RADIANS(G1673))*COS(RADIANS(E1664))*COS(RADIANS(AF1654))))&gt;90,0,$F$4*$F$5/E1663^2*(SIN(RADIANS(G1673))*SIN(RADIANS(E1664))+COS(RADIANS(G1673))*COS(RADIANS(E1664))*COS(RADIANS(AF1654))))</f>
        <v>#DIV/0!</v>
      </c>
      <c r="AG1673" s="3" t="e">
        <f>IF(DEGREES(ACOS(SIN(RADIANS(G1673))*SIN(RADIANS(E1664))+COS(RADIANS(G1673))*COS(RADIANS(E1664))*COS(RADIANS(AG1654))))&gt;90,0,$F$4*$F$5/E1663^2*(SIN(RADIANS(G1673))*SIN(RADIANS(E1664))+COS(RADIANS(G1673))*COS(RADIANS(E1664))*COS(RADIANS(AG1654))))</f>
        <v>#DIV/0!</v>
      </c>
      <c r="AH1673" s="3" t="e">
        <f>IF(DEGREES(ACOS(SIN(RADIANS(G1673))*SIN(RADIANS(E1664))+COS(RADIANS(G1673))*COS(RADIANS(E1664))*COS(RADIANS(AH1654))))&gt;90,0,$F$4*$F$5/E1663^2*(SIN(RADIANS(G1673))*SIN(RADIANS(E1664))+COS(RADIANS(G1673))*COS(RADIANS(E1664))*COS(RADIANS(AH1654))))</f>
        <v>#DIV/0!</v>
      </c>
      <c r="AI1673" s="3" t="e">
        <f>IF(DEGREES(ACOS(SIN(RADIANS(G1673))*SIN(RADIANS(E1664))+COS(RADIANS(G1673))*COS(RADIANS(E1664))*COS(RADIANS(AI1654))))&gt;90,0,$F$4*$F$5/E1663^2*(SIN(RADIANS(G1673))*SIN(RADIANS(E1664))+COS(RADIANS(G1673))*COS(RADIANS(E1664))*COS(RADIANS(AI1654))))</f>
        <v>#DIV/0!</v>
      </c>
      <c r="AJ1673" s="3" t="e">
        <f>IF(DEGREES(ACOS(SIN(RADIANS(G1673))*SIN(RADIANS(E1664))+COS(RADIANS(G1673))*COS(RADIANS(E1664))*COS(RADIANS(AJ1654))))&gt;90,0,$F$4*$F$5/E1663^2*(SIN(RADIANS(G1673))*SIN(RADIANS(E1664))+COS(RADIANS(G1673))*COS(RADIANS(E1664))*COS(RADIANS(AJ1654))))</f>
        <v>#DIV/0!</v>
      </c>
      <c r="AK1673" s="3">
        <f>IF(DEGREES(ACOS(SIN(RADIANS(G1673))*SIN(RADIANS(E1664))+COS(RADIANS(G1673))*COS(RADIANS(E1664))*COS(RADIANS(AK1654))))&gt;90,0,$F$4*$F$5/E1663^2*(SIN(RADIANS(G1673))*SIN(RADIANS(E1664))+COS(RADIANS(G1673))*COS(RADIANS(E1664))*COS(RADIANS(AK1654))))</f>
        <v>0</v>
      </c>
      <c r="AL1673" s="3">
        <f>IF(DEGREES(ACOS(SIN(RADIANS(G1673))*SIN(RADIANS(E1664))+COS(RADIANS(G1673))*COS(RADIANS(E1664))*COS(RADIANS(AL1654))))&gt;90,0,$F$4*$F$5/E1663^2*(SIN(RADIANS(G1673))*SIN(RADIANS(E1664))+COS(RADIANS(G1673))*COS(RADIANS(E1664))*COS(RADIANS(AL1654))))</f>
        <v>0</v>
      </c>
      <c r="AM1673" s="3">
        <f>IF(DEGREES(ACOS(SIN(RADIANS(G1673))*SIN(RADIANS(E1664))+COS(RADIANS(G1673))*COS(RADIANS(E1664))*COS(RADIANS(AM1654))))&gt;90,0,$F$4*$F$5/E1663^2*(SIN(RADIANS(G1673))*SIN(RADIANS(E1664))+COS(RADIANS(G1673))*COS(RADIANS(E1664))*COS(RADIANS(AM1654))))</f>
        <v>0</v>
      </c>
      <c r="AN1673" s="3">
        <f>IF(DEGREES(ACOS(SIN(RADIANS(G1673))*SIN(RADIANS(E1664))+COS(RADIANS(G1673))*COS(RADIANS(E1664))*COS(RADIANS(AN1654))))&gt;90,0,$F$4*$F$5/E1663^2*(SIN(RADIANS(G1673))*SIN(RADIANS(E1664))+COS(RADIANS(G1673))*COS(RADIANS(E1664))*COS(RADIANS(AN1654))))</f>
        <v>0</v>
      </c>
      <c r="AO1673" s="3">
        <f>IF(DEGREES(ACOS(SIN(RADIANS(G1673))*SIN(RADIANS(E1664))+COS(RADIANS(G1673))*COS(RADIANS(E1664))*COS(RADIANS(AO1654))))&gt;90,0,$F$4*$F$5/E1663^2*(SIN(RADIANS(G1673))*SIN(RADIANS(E1664))+COS(RADIANS(G1673))*COS(RADIANS(E1664))*COS(RADIANS(AO1654))))</f>
        <v>0</v>
      </c>
      <c r="AP1673" s="3">
        <f>IF(DEGREES(ACOS(SIN(RADIANS(G1673))*SIN(RADIANS(E1664))+COS(RADIANS(G1673))*COS(RADIANS(E1664))*COS(RADIANS(AP1654))))&gt;90,0,$F$4*$F$5/E1663^2*(SIN(RADIANS(G1673))*SIN(RADIANS(E1664))+COS(RADIANS(G1673))*COS(RADIANS(E1664))*COS(RADIANS(AP1654))))</f>
        <v>0</v>
      </c>
      <c r="AQ1673" s="3">
        <f>IF(DEGREES(ACOS(SIN(RADIANS(G1673))*SIN(RADIANS(E1664))+COS(RADIANS(G1673))*COS(RADIANS(E1664))*COS(RADIANS(AQ1654))))&gt;90,0,$F$4*$F$5/E1663^2*(SIN(RADIANS(G1673))*SIN(RADIANS(E1664))+COS(RADIANS(G1673))*COS(RADIANS(E1664))*COS(RADIANS(AQ1654))))</f>
        <v>0</v>
      </c>
      <c r="AR1673" s="3">
        <f>IF(DEGREES(ACOS(SIN(RADIANS(G1673))*SIN(RADIANS(E1664))+COS(RADIANS(G1673))*COS(RADIANS(E1664))*COS(RADIANS(AR1654))))&gt;90,0,$F$4*$F$5/E1663^2*(SIN(RADIANS(G1673))*SIN(RADIANS(E1664))+COS(RADIANS(G1673))*COS(RADIANS(E1664))*COS(RADIANS(AR1654))))</f>
        <v>0</v>
      </c>
    </row>
    <row r="1674" spans="2:44" ht="15.75" customHeight="1" x14ac:dyDescent="0.2">
      <c r="G1674" s="3">
        <v>-90</v>
      </c>
      <c r="I1674" s="3" t="e">
        <f>IF(DEGREES(ACOS(SIN(RADIANS(G1674))*SIN(RADIANS(E1664))+COS(RADIANS(G1674))*COS(RADIANS(E1664))*COS(RADIANS(I1654))))&gt;90,0,$F$4*$F$5/E1663^2*(SIN(RADIANS(G1674))*SIN(RADIANS(E1664))+COS(RADIANS(G1674))*COS(RADIANS(E1664))*COS(RADIANS(I1654))))</f>
        <v>#DIV/0!</v>
      </c>
      <c r="J1674" s="3" t="e">
        <f>IF(DEGREES(ACOS(SIN(RADIANS(G1674))*SIN(RADIANS(E1664))+COS(RADIANS(G1674))*COS(RADIANS(E1664))*COS(RADIANS(J1654))))&gt;90,0,$F$4*$F$5/E1663^2*(SIN(RADIANS(G1674))*SIN(RADIANS(E1664))+COS(RADIANS(G1674))*COS(RADIANS(E1664))*COS(RADIANS(J1654))))</f>
        <v>#DIV/0!</v>
      </c>
      <c r="K1674" s="3" t="e">
        <f>IF(DEGREES(ACOS(SIN(RADIANS(G1674))*SIN(RADIANS(E1664))+COS(RADIANS(G1674))*COS(RADIANS(E1664))*COS(RADIANS(K1654))))&gt;90,0,$F$4*$F$5/E1663^2*(SIN(RADIANS(G1674))*SIN(RADIANS(E1664))+COS(RADIANS(G1674))*COS(RADIANS(E1664))*COS(RADIANS(K1654))))</f>
        <v>#DIV/0!</v>
      </c>
      <c r="L1674" s="3" t="e">
        <f>IF(DEGREES(ACOS(SIN(RADIANS(G1674))*SIN(RADIANS(E1664))+COS(RADIANS(G1674))*COS(RADIANS(E1664))*COS(RADIANS(L1654))))&gt;90,0,$F$4*$F$5/E1663^2*(SIN(RADIANS(G1674))*SIN(RADIANS(E1664))+COS(RADIANS(G1674))*COS(RADIANS(E1664))*COS(RADIANS(L1654))))</f>
        <v>#DIV/0!</v>
      </c>
      <c r="M1674" s="3" t="e">
        <f>IF(DEGREES(ACOS(SIN(RADIANS(G1674))*SIN(RADIANS(E1664))+COS(RADIANS(G1674))*COS(RADIANS(E1664))*COS(RADIANS(M1654))))&gt;90,0,$F$4*$F$5/E1663^2*(SIN(RADIANS(G1674))*SIN(RADIANS(E1664))+COS(RADIANS(G1674))*COS(RADIANS(E1664))*COS(RADIANS(M1654))))</f>
        <v>#DIV/0!</v>
      </c>
      <c r="N1674" s="3" t="e">
        <f>IF(DEGREES(ACOS(SIN(RADIANS(G1674))*SIN(RADIANS(E1664))+COS(RADIANS(G1674))*COS(RADIANS(E1664))*COS(RADIANS(N1654))))&gt;90,0,$F$4*$F$5/E1663^2*(SIN(RADIANS(G1674))*SIN(RADIANS(E1664))+COS(RADIANS(G1674))*COS(RADIANS(E1664))*COS(RADIANS(N1654))))</f>
        <v>#DIV/0!</v>
      </c>
      <c r="O1674" s="3" t="e">
        <f>IF(DEGREES(ACOS(SIN(RADIANS(G1674))*SIN(RADIANS(E1664))+COS(RADIANS(G1674))*COS(RADIANS(E1664))*COS(RADIANS(O1654))))&gt;90,0,$F$4*$F$5/E1663^2*(SIN(RADIANS(G1674))*SIN(RADIANS(E1664))+COS(RADIANS(G1674))*COS(RADIANS(E1664))*COS(RADIANS(O1654))))</f>
        <v>#DIV/0!</v>
      </c>
      <c r="P1674" s="3" t="e">
        <f>IF(DEGREES(ACOS(SIN(RADIANS(G1674))*SIN(RADIANS(E1664))+COS(RADIANS(G1674))*COS(RADIANS(E1664))*COS(RADIANS(P1654))))&gt;90,0,$F$4*$F$5/E1663^2*(SIN(RADIANS(G1674))*SIN(RADIANS(E1664))+COS(RADIANS(G1674))*COS(RADIANS(E1664))*COS(RADIANS(P1654))))</f>
        <v>#DIV/0!</v>
      </c>
      <c r="Q1674" s="3" t="e">
        <f>IF(DEGREES(ACOS(SIN(RADIANS(G1674))*SIN(RADIANS(E1664))+COS(RADIANS(G1674))*COS(RADIANS(E1664))*COS(RADIANS(Q1654))))&gt;90,0,$F$4*$F$5/E1663^2*(SIN(RADIANS(G1674))*SIN(RADIANS(E1664))+COS(RADIANS(G1674))*COS(RADIANS(E1664))*COS(RADIANS(Q1654))))</f>
        <v>#DIV/0!</v>
      </c>
      <c r="R1674" s="3" t="e">
        <f>IF(DEGREES(ACOS(SIN(RADIANS(G1674))*SIN(RADIANS(E1664))+COS(RADIANS(G1674))*COS(RADIANS(E1664))*COS(RADIANS(R1654))))&gt;90,0,$F$4*$F$5/E1663^2*(SIN(RADIANS(G1674))*SIN(RADIANS(E1664))+COS(RADIANS(G1674))*COS(RADIANS(E1664))*COS(RADIANS(R1654))))</f>
        <v>#DIV/0!</v>
      </c>
      <c r="S1674" s="3" t="e">
        <f>IF(DEGREES(ACOS(SIN(RADIANS(G1674))*SIN(RADIANS(E1664))+COS(RADIANS(G1674))*COS(RADIANS(E1664))*COS(RADIANS(S1654))))&gt;90,0,$F$4*$F$5/E1663^2*(SIN(RADIANS(G1674))*SIN(RADIANS(E1664))+COS(RADIANS(G1674))*COS(RADIANS(E1664))*COS(RADIANS(S1654))))</f>
        <v>#DIV/0!</v>
      </c>
      <c r="T1674" s="3" t="e">
        <f>IF(DEGREES(ACOS(SIN(RADIANS(G1674))*SIN(RADIANS(E1664))+COS(RADIANS(G1674))*COS(RADIANS(E1664))*COS(RADIANS(T1654))))&gt;90,0,$F$4*$F$5/E1663^2*(SIN(RADIANS(G1674))*SIN(RADIANS(E1664))+COS(RADIANS(G1674))*COS(RADIANS(E1664))*COS(RADIANS(T1654))))</f>
        <v>#DIV/0!</v>
      </c>
      <c r="U1674" s="3" t="e">
        <f>IF(DEGREES(ACOS(SIN(RADIANS(G1674))*SIN(RADIANS(E1664))+COS(RADIANS(G1674))*COS(RADIANS(E1664))*COS(RADIANS(U1654))))&gt;90,0,$F$4*$F$5/E1663^2*(SIN(RADIANS(G1674))*SIN(RADIANS(E1664))+COS(RADIANS(G1674))*COS(RADIANS(E1664))*COS(RADIANS(U1654))))</f>
        <v>#DIV/0!</v>
      </c>
      <c r="V1674" s="3" t="e">
        <f>IF(DEGREES(ACOS(SIN(RADIANS(G1674))*SIN(RADIANS(E1664))+COS(RADIANS(G1674))*COS(RADIANS(E1664))*COS(RADIANS(V1654))))&gt;90,0,$F$4*$F$5/E1663^2*(SIN(RADIANS(G1674))*SIN(RADIANS(E1664))+COS(RADIANS(G1674))*COS(RADIANS(E1664))*COS(RADIANS(V1654))))</f>
        <v>#DIV/0!</v>
      </c>
      <c r="W1674" s="3" t="e">
        <f>IF(DEGREES(ACOS(SIN(RADIANS(G1674))*SIN(RADIANS(E1664))+COS(RADIANS(G1674))*COS(RADIANS(E1664))*COS(RADIANS(W1654))))&gt;90,0,$F$4*$F$5/E1663^2*(SIN(RADIANS(G1674))*SIN(RADIANS(E1664))+COS(RADIANS(G1674))*COS(RADIANS(E1664))*COS(RADIANS(W1654))))</f>
        <v>#DIV/0!</v>
      </c>
      <c r="X1674" s="3" t="e">
        <f>IF(DEGREES(ACOS(SIN(RADIANS(G1674))*SIN(RADIANS(E1664))+COS(RADIANS(G1674))*COS(RADIANS(E1664))*COS(RADIANS(X1654))))&gt;90,0,$F$4*$F$5/E1663^2*(SIN(RADIANS(G1674))*SIN(RADIANS(E1664))+COS(RADIANS(G1674))*COS(RADIANS(E1664))*COS(RADIANS(X1654))))</f>
        <v>#DIV/0!</v>
      </c>
      <c r="Y1674" s="3" t="e">
        <f>IF(DEGREES(ACOS(SIN(RADIANS(G1674))*SIN(RADIANS(E1664))+COS(RADIANS(G1674))*COS(RADIANS(E1664))*COS(RADIANS(Y1654))))&gt;90,0,$F$4*$F$5/E1663^2*(SIN(RADIANS(G1674))*SIN(RADIANS(E1664))+COS(RADIANS(G1674))*COS(RADIANS(E1664))*COS(RADIANS(Y1654))))</f>
        <v>#DIV/0!</v>
      </c>
      <c r="Z1674" s="3" t="e">
        <f>IF(DEGREES(ACOS(SIN(RADIANS(G1674))*SIN(RADIANS(E1664))+COS(RADIANS(G1674))*COS(RADIANS(E1664))*COS(RADIANS(Z1654))))&gt;90,0,$F$4*$F$5/E1663^2*(SIN(RADIANS(G1674))*SIN(RADIANS(E1664))+COS(RADIANS(G1674))*COS(RADIANS(E1664))*COS(RADIANS(Z1654))))</f>
        <v>#DIV/0!</v>
      </c>
      <c r="AA1674" s="3" t="e">
        <f>IF(DEGREES(ACOS(SIN(RADIANS(G1674))*SIN(RADIANS(E1664))+COS(RADIANS(G1674))*COS(RADIANS(E1664))*COS(RADIANS(AA1654))))&gt;90,0,$F$4*$F$5/E1663^2*(SIN(RADIANS(G1674))*SIN(RADIANS(E1664))+COS(RADIANS(G1674))*COS(RADIANS(E1664))*COS(RADIANS(AA1654))))</f>
        <v>#DIV/0!</v>
      </c>
      <c r="AB1674" s="3" t="e">
        <f>IF(DEGREES(ACOS(SIN(RADIANS(G1674))*SIN(RADIANS(E1664))+COS(RADIANS(G1674))*COS(RADIANS(E1664))*COS(RADIANS(AB1654))))&gt;90,0,$F$4*$F$5/E1663^2*(SIN(RADIANS(G1674))*SIN(RADIANS(E1664))+COS(RADIANS(G1674))*COS(RADIANS(E1664))*COS(RADIANS(AB1654))))</f>
        <v>#DIV/0!</v>
      </c>
      <c r="AC1674" s="3" t="e">
        <f>IF(DEGREES(ACOS(SIN(RADIANS(G1674))*SIN(RADIANS(E1664))+COS(RADIANS(G1674))*COS(RADIANS(E1664))*COS(RADIANS(AC1654))))&gt;90,0,$F$4*$F$5/E1663^2*(SIN(RADIANS(G1674))*SIN(RADIANS(E1664))+COS(RADIANS(G1674))*COS(RADIANS(E1664))*COS(RADIANS(AC1654))))</f>
        <v>#DIV/0!</v>
      </c>
      <c r="AD1674" s="3" t="e">
        <f>IF(DEGREES(ACOS(SIN(RADIANS(G1674))*SIN(RADIANS(E1664))+COS(RADIANS(G1674))*COS(RADIANS(E1664))*COS(RADIANS(AD1654))))&gt;90,0,$F$4*$F$5/E1663^2*(SIN(RADIANS(G1674))*SIN(RADIANS(E1664))+COS(RADIANS(G1674))*COS(RADIANS(E1664))*COS(RADIANS(AD1654))))</f>
        <v>#DIV/0!</v>
      </c>
      <c r="AE1674" s="3" t="e">
        <f>IF(DEGREES(ACOS(SIN(RADIANS(G1674))*SIN(RADIANS(E1664))+COS(RADIANS(G1674))*COS(RADIANS(E1664))*COS(RADIANS(AE1654))))&gt;90,0,$F$4*$F$5/E1663^2*(SIN(RADIANS(G1674))*SIN(RADIANS(E1664))+COS(RADIANS(G1674))*COS(RADIANS(E1664))*COS(RADIANS(AE1654))))</f>
        <v>#DIV/0!</v>
      </c>
      <c r="AF1674" s="3" t="e">
        <f>IF(DEGREES(ACOS(SIN(RADIANS(G1674))*SIN(RADIANS(E1664))+COS(RADIANS(G1674))*COS(RADIANS(E1664))*COS(RADIANS(AF1654))))&gt;90,0,$F$4*$F$5/E1663^2*(SIN(RADIANS(G1674))*SIN(RADIANS(E1664))+COS(RADIANS(G1674))*COS(RADIANS(E1664))*COS(RADIANS(AF1654))))</f>
        <v>#DIV/0!</v>
      </c>
      <c r="AG1674" s="3" t="e">
        <f>IF(DEGREES(ACOS(SIN(RADIANS(G1674))*SIN(RADIANS(E1664))+COS(RADIANS(G1674))*COS(RADIANS(E1664))*COS(RADIANS(AG1654))))&gt;90,0,$F$4*$F$5/E1663^2*(SIN(RADIANS(G1674))*SIN(RADIANS(E1664))+COS(RADIANS(G1674))*COS(RADIANS(E1664))*COS(RADIANS(AG1654))))</f>
        <v>#DIV/0!</v>
      </c>
      <c r="AH1674" s="3" t="e">
        <f>IF(DEGREES(ACOS(SIN(RADIANS(G1674))*SIN(RADIANS(E1664))+COS(RADIANS(G1674))*COS(RADIANS(E1664))*COS(RADIANS(AH1654))))&gt;90,0,$F$4*$F$5/E1663^2*(SIN(RADIANS(G1674))*SIN(RADIANS(E1664))+COS(RADIANS(G1674))*COS(RADIANS(E1664))*COS(RADIANS(AH1654))))</f>
        <v>#DIV/0!</v>
      </c>
      <c r="AI1674" s="3" t="e">
        <f>IF(DEGREES(ACOS(SIN(RADIANS(G1674))*SIN(RADIANS(E1664))+COS(RADIANS(G1674))*COS(RADIANS(E1664))*COS(RADIANS(AI1654))))&gt;90,0,$F$4*$F$5/E1663^2*(SIN(RADIANS(G1674))*SIN(RADIANS(E1664))+COS(RADIANS(G1674))*COS(RADIANS(E1664))*COS(RADIANS(AI1654))))</f>
        <v>#DIV/0!</v>
      </c>
      <c r="AJ1674" s="3" t="e">
        <f>IF(DEGREES(ACOS(SIN(RADIANS(G1674))*SIN(RADIANS(E1664))+COS(RADIANS(G1674))*COS(RADIANS(E1664))*COS(RADIANS(AJ1654))))&gt;90,0,$F$4*$F$5/E1663^2*(SIN(RADIANS(G1674))*SIN(RADIANS(E1664))+COS(RADIANS(G1674))*COS(RADIANS(E1664))*COS(RADIANS(AJ1654))))</f>
        <v>#DIV/0!</v>
      </c>
      <c r="AK1674" s="3" t="e">
        <f>IF(DEGREES(ACOS(SIN(RADIANS(G1674))*SIN(RADIANS(E1664))+COS(RADIANS(G1674))*COS(RADIANS(E1664))*COS(RADIANS(AK1654))))&gt;90,0,$F$4*$F$5/E1663^2*(SIN(RADIANS(G1674))*SIN(RADIANS(E1664))+COS(RADIANS(G1674))*COS(RADIANS(E1664))*COS(RADIANS(AK1654))))</f>
        <v>#DIV/0!</v>
      </c>
      <c r="AL1674" s="3" t="e">
        <f>IF(DEGREES(ACOS(SIN(RADIANS(G1674))*SIN(RADIANS(E1664))+COS(RADIANS(G1674))*COS(RADIANS(E1664))*COS(RADIANS(AL1654))))&gt;90,0,$F$4*$F$5/E1663^2*(SIN(RADIANS(G1674))*SIN(RADIANS(E1664))+COS(RADIANS(G1674))*COS(RADIANS(E1664))*COS(RADIANS(AL1654))))</f>
        <v>#DIV/0!</v>
      </c>
      <c r="AM1674" s="3" t="e">
        <f>IF(DEGREES(ACOS(SIN(RADIANS(G1674))*SIN(RADIANS(E1664))+COS(RADIANS(G1674))*COS(RADIANS(E1664))*COS(RADIANS(AM1654))))&gt;90,0,$F$4*$F$5/E1663^2*(SIN(RADIANS(G1674))*SIN(RADIANS(E1664))+COS(RADIANS(G1674))*COS(RADIANS(E1664))*COS(RADIANS(AM1654))))</f>
        <v>#DIV/0!</v>
      </c>
      <c r="AN1674" s="3" t="e">
        <f>IF(DEGREES(ACOS(SIN(RADIANS(G1674))*SIN(RADIANS(E1664))+COS(RADIANS(G1674))*COS(RADIANS(E1664))*COS(RADIANS(AN1654))))&gt;90,0,$F$4*$F$5/E1663^2*(SIN(RADIANS(G1674))*SIN(RADIANS(E1664))+COS(RADIANS(G1674))*COS(RADIANS(E1664))*COS(RADIANS(AN1654))))</f>
        <v>#DIV/0!</v>
      </c>
      <c r="AO1674" s="3" t="e">
        <f>IF(DEGREES(ACOS(SIN(RADIANS(G1674))*SIN(RADIANS(E1664))+COS(RADIANS(G1674))*COS(RADIANS(E1664))*COS(RADIANS(AO1654))))&gt;90,0,$F$4*$F$5/E1663^2*(SIN(RADIANS(G1674))*SIN(RADIANS(E1664))+COS(RADIANS(G1674))*COS(RADIANS(E1664))*COS(RADIANS(AO1654))))</f>
        <v>#DIV/0!</v>
      </c>
      <c r="AP1674" s="3" t="e">
        <f>IF(DEGREES(ACOS(SIN(RADIANS(G1674))*SIN(RADIANS(E1664))+COS(RADIANS(G1674))*COS(RADIANS(E1664))*COS(RADIANS(AP1654))))&gt;90,0,$F$4*$F$5/E1663^2*(SIN(RADIANS(G1674))*SIN(RADIANS(E1664))+COS(RADIANS(G1674))*COS(RADIANS(E1664))*COS(RADIANS(AP1654))))</f>
        <v>#DIV/0!</v>
      </c>
      <c r="AQ1674" s="3" t="e">
        <f>IF(DEGREES(ACOS(SIN(RADIANS(G1674))*SIN(RADIANS(E1664))+COS(RADIANS(G1674))*COS(RADIANS(E1664))*COS(RADIANS(AQ1654))))&gt;90,0,$F$4*$F$5/E1663^2*(SIN(RADIANS(G1674))*SIN(RADIANS(E1664))+COS(RADIANS(G1674))*COS(RADIANS(E1664))*COS(RADIANS(AQ1654))))</f>
        <v>#DIV/0!</v>
      </c>
      <c r="AR1674" s="3" t="e">
        <f>IF(DEGREES(ACOS(SIN(RADIANS(G1674))*SIN(RADIANS(E1664))+COS(RADIANS(G1674))*COS(RADIANS(E1664))*COS(RADIANS(AR1654))))&gt;90,0,$F$4*$F$5/E1663^2*(SIN(RADIANS(G1674))*SIN(RADIANS(E1664))+COS(RADIANS(G1674))*COS(RADIANS(E1664))*COS(RADIANS(AR1654))))</f>
        <v>#DIV/0!</v>
      </c>
    </row>
    <row r="1675" spans="2:44" ht="15.75" customHeight="1" x14ac:dyDescent="0.2"/>
    <row r="1676" spans="2:44" ht="15.75" customHeight="1" x14ac:dyDescent="0.2">
      <c r="H1676" s="3" t="s">
        <v>771</v>
      </c>
      <c r="I1676" s="3">
        <v>180</v>
      </c>
      <c r="J1676" s="3">
        <v>170</v>
      </c>
      <c r="K1676" s="3">
        <v>160</v>
      </c>
      <c r="L1676" s="3">
        <v>150</v>
      </c>
      <c r="M1676" s="3">
        <v>140</v>
      </c>
      <c r="N1676" s="3">
        <v>130</v>
      </c>
      <c r="O1676" s="3">
        <v>120</v>
      </c>
      <c r="P1676" s="3">
        <v>110</v>
      </c>
      <c r="Q1676" s="3">
        <v>100</v>
      </c>
      <c r="R1676" s="3">
        <v>90</v>
      </c>
      <c r="S1676" s="3">
        <v>80</v>
      </c>
      <c r="T1676" s="3">
        <v>70</v>
      </c>
      <c r="U1676" s="3">
        <v>60</v>
      </c>
      <c r="V1676" s="3">
        <v>50</v>
      </c>
      <c r="W1676" s="3">
        <v>40</v>
      </c>
      <c r="X1676" s="3">
        <v>30</v>
      </c>
      <c r="Y1676" s="3">
        <v>20</v>
      </c>
      <c r="Z1676" s="3">
        <v>10</v>
      </c>
      <c r="AA1676" s="3">
        <v>0</v>
      </c>
      <c r="AB1676" s="3">
        <v>-10</v>
      </c>
      <c r="AC1676" s="3">
        <v>-20</v>
      </c>
      <c r="AD1676" s="3">
        <v>-30</v>
      </c>
      <c r="AE1676" s="3">
        <v>-40</v>
      </c>
      <c r="AF1676" s="3">
        <v>-50</v>
      </c>
      <c r="AG1676" s="3">
        <v>-60</v>
      </c>
      <c r="AH1676" s="3">
        <v>-70</v>
      </c>
      <c r="AI1676" s="3">
        <v>-80</v>
      </c>
      <c r="AJ1676" s="3">
        <v>-90</v>
      </c>
      <c r="AK1676" s="3">
        <v>-100</v>
      </c>
      <c r="AL1676" s="3">
        <v>-110</v>
      </c>
      <c r="AM1676" s="3">
        <v>-120</v>
      </c>
      <c r="AN1676" s="3">
        <v>-130</v>
      </c>
      <c r="AO1676" s="3">
        <v>-140</v>
      </c>
      <c r="AP1676" s="3">
        <v>-150</v>
      </c>
      <c r="AQ1676" s="3">
        <v>-160</v>
      </c>
      <c r="AR1676" s="3">
        <v>-170</v>
      </c>
    </row>
    <row r="1677" spans="2:44" ht="15.75" customHeight="1" x14ac:dyDescent="0.2">
      <c r="H1677" s="3" t="s">
        <v>782</v>
      </c>
      <c r="I1677" s="3">
        <f>IF(ABS(I1676-E1689)&gt;180,IF(ABS(I1676-E1689)&gt;360,ABS(I1676-E1689)-360,360-ABS(I1676-E1689)),ABS(I1676-E1689))</f>
        <v>180</v>
      </c>
      <c r="J1677" s="3">
        <f>IF(ABS(J1676-E1689)&gt;180,IF(ABS(J1676-E1689)&gt;360,ABS(J1676-E1689)-360,360-ABS(J1676-E1689)),ABS(J1676-E1689))</f>
        <v>170</v>
      </c>
      <c r="K1677" s="3">
        <f>IF(ABS(K1676-E1689)&gt;180,IF(ABS(K1676-E1689)&gt;360,ABS(K1676-E1689)-360,360-ABS(K1676-E1689)),ABS(K1676-E1689))</f>
        <v>160</v>
      </c>
      <c r="L1677" s="3">
        <f>IF(ABS(L1676-E1689)&gt;180,IF(ABS(L1676-E1689)&gt;360,ABS(L1676-E1689)-360,360-ABS(L1676-E1689)),ABS(L1676-E1689))</f>
        <v>150</v>
      </c>
      <c r="M1677" s="3">
        <f>IF(ABS(M1676-E1689)&gt;180,IF(ABS(M1676-E1689)&gt;360,ABS(M1676-E1689)-360,360-ABS(M1676-E1689)),ABS(M1676-E1689))</f>
        <v>140</v>
      </c>
      <c r="N1677" s="3">
        <f>IF(ABS(N1676-E1689)&gt;180,IF(ABS(N1676-E1689)&gt;360,ABS(N1676-E1689)-360,360-ABS(N1676-E1689)),ABS(N1676-E1689))</f>
        <v>130</v>
      </c>
      <c r="O1677" s="3">
        <f>IF(ABS(O1676-E1689)&gt;180,IF(ABS(O1676-E1689)&gt;360,ABS(O1676-E1689)-360,360-ABS(O1676-E1689)),ABS(O1676-E1689))</f>
        <v>120</v>
      </c>
      <c r="P1677" s="3">
        <f>IF(ABS(P1676-E1689)&gt;180,IF(ABS(P1676-E1689)&gt;360,ABS(P1676-E1689)-360,360-ABS(P1676-E1689)),ABS(P1676-E1689))</f>
        <v>110</v>
      </c>
      <c r="Q1677" s="3">
        <f>IF(ABS(Q1676-E1689)&gt;180,IF(ABS(Q1676-E1689)&gt;360,ABS(Q1676-E1689)-360,360-ABS(Q1676-E1689)),ABS(Q1676-E1689))</f>
        <v>100</v>
      </c>
      <c r="R1677" s="3">
        <f>IF(ABS(R1676-E1689)&gt;180,IF(ABS(R1676-E1689)&gt;360,ABS(R1676-E1689)-360,360-ABS(R1676-E1689)),ABS(R1676-E1689))</f>
        <v>90</v>
      </c>
      <c r="S1677" s="3">
        <f>IF(ABS(S1676-E1689)&gt;180,IF(ABS(S1676-E1689)&gt;360,ABS(S1676-E1689)-360,360-ABS(S1676-E1689)),ABS(S1676-E1689))</f>
        <v>80</v>
      </c>
      <c r="T1677" s="3">
        <f>IF(ABS(T1676-E1689)&gt;180,IF(ABS(T1676-E1689)&gt;360,ABS(T1676-E1689)-360,360-ABS(T1676-E1689)),ABS(T1676-E1689))</f>
        <v>70</v>
      </c>
      <c r="U1677" s="3">
        <f>IF(ABS(U1676-E1689)&gt;180,IF(ABS(U1676-E1689)&gt;360,ABS(U1676-E1689)-360,360-ABS(U1676-E1689)),ABS(U1676-E1689))</f>
        <v>60</v>
      </c>
      <c r="V1677" s="3">
        <f>IF(ABS(V1676-E1689)&gt;180,IF(ABS(V1676-E1689)&gt;360,ABS(V1676-E1689)-360,360-ABS(V1676-E1689)),ABS(V1676-E1689))</f>
        <v>50</v>
      </c>
      <c r="W1677" s="3">
        <f>IF(ABS(W1676-E1689)&gt;180,IF(ABS(W1676-E1689)&gt;360,ABS(W1676-E1689)-360,360-ABS(W1676-E1689)),ABS(W1676-E1689))</f>
        <v>40</v>
      </c>
      <c r="X1677" s="3">
        <f>IF(ABS(X1676-E1689)&gt;180,IF(ABS(X1676-E1689)&gt;360,ABS(X1676-E1689)-360,360-ABS(X1676-E1689)),ABS(X1676-E1689))</f>
        <v>30</v>
      </c>
      <c r="Y1677" s="3">
        <f>IF(ABS(Y1676-E1689)&gt;180,IF(ABS(Y1676-E1689)&gt;360,ABS(Y1676-E1689)-360,360-ABS(Y1676-E1689)),ABS(Y1676-E1689))</f>
        <v>20</v>
      </c>
      <c r="Z1677" s="3">
        <f>IF(ABS(Z1676-E1689)&gt;180,IF(ABS(Z1676-E1689)&gt;360,ABS(Z1676-E1689)-360,360-ABS(Z1676-E1689)),ABS(Z1676-E1689))</f>
        <v>10</v>
      </c>
      <c r="AA1677" s="3">
        <f>IF(ABS(AA1676-E1689)&gt;180,IF(ABS(AA1676-E1689)&gt;360,ABS(AA1676-E1689)-360,360-ABS(AA1676-E1689)),ABS(AA1676-E1689))</f>
        <v>0</v>
      </c>
      <c r="AB1677" s="3">
        <f>IF(ABS(AB1676-E1689)&gt;180,IF(ABS(AB1676-E1689)&gt;360,ABS(AB1676-E1689)-360,360-ABS(AB1676-E1689)),ABS(AB1676-E1689))</f>
        <v>10</v>
      </c>
      <c r="AC1677" s="3">
        <f>IF(ABS(AC1676-E1689)&gt;180,IF(ABS(AC1676-E1689)&gt;360,ABS(AC1676-E1689)-360,360-ABS(AC1676-E1689)),ABS(AC1676-E1689))</f>
        <v>20</v>
      </c>
      <c r="AD1677" s="3">
        <f>IF(ABS(AD1676-E1689)&gt;180,IF(ABS(AD1676-E1689)&gt;360,ABS(AD1676-E1689)-360,360-ABS(AD1676-E1689)),ABS(AD1676-E1689))</f>
        <v>30</v>
      </c>
      <c r="AE1677" s="3">
        <f>IF(ABS(AE1676-E1689)&gt;180,IF(ABS(AE1676-E1689)&gt;360,ABS(AE1676-E1689)-360,360-ABS(AE1676-E1689)),ABS(AE1676-E1689))</f>
        <v>40</v>
      </c>
      <c r="AF1677" s="3">
        <f>IF(ABS(AF1676-E1689)&gt;180,IF(ABS(AF1676-E1689)&gt;360,ABS(AF1676-E1689)-360,360-ABS(AF1676-E1689)),ABS(AF1676-E1689))</f>
        <v>50</v>
      </c>
      <c r="AG1677" s="3">
        <f>IF(ABS(AG1676-E1689)&gt;180,IF(ABS(AG1676-E1689)&gt;360,ABS(AG1676-E1689)-360,360-ABS(AG1676-E1689)),ABS(AG1676-E1689))</f>
        <v>60</v>
      </c>
      <c r="AH1677" s="3">
        <f>IF(ABS(AH1676-E1689)&gt;180,IF(ABS(AH1676-E1689)&gt;360,ABS(AH1676-E1689)-360,360-ABS(AH1676-E1689)),ABS(AH1676-E1689))</f>
        <v>70</v>
      </c>
      <c r="AI1677" s="3">
        <f>IF(ABS(AI1676-E1689)&gt;180,IF(ABS(AI1676-E1689)&gt;360,ABS(AI1676-E1689)-360,360-ABS(AI1676-E1689)),ABS(AI1676-E1689))</f>
        <v>80</v>
      </c>
      <c r="AJ1677" s="3">
        <f>IF(ABS(AJ1676-E1689)&gt;180,IF(ABS(AJ1676-E1689)&gt;360,ABS(AJ1676-E1689)-360,360-ABS(AJ1676-E1689)),ABS(AJ1676-E1689))</f>
        <v>90</v>
      </c>
      <c r="AK1677" s="3">
        <f>IF(ABS(AK1676-E1689)&gt;180,IF(ABS(AK1676-E1689)&gt;360,ABS(AK1676-E1689)-360,360-ABS(AK1676-E1689)),ABS(AK1676-E1689))</f>
        <v>100</v>
      </c>
      <c r="AL1677" s="3">
        <f>IF(ABS(AL1676-E1689)&gt;180,IF(ABS(AL1676-E1689)&gt;360,ABS(AL1676-E1689)-360,360-ABS(AL1676-E1689)),ABS(AL1676-E1689))</f>
        <v>110</v>
      </c>
      <c r="AM1677" s="3">
        <f>IF(ABS(AM1676-E1689)&gt;180,IF(ABS(AM1676-E1689)&gt;360,ABS(AM1676-E1689)-360,360-ABS(AM1676-E1689)),ABS(AM1676-E1689))</f>
        <v>120</v>
      </c>
      <c r="AN1677" s="3">
        <f>IF(ABS(AN1676-E1689)&gt;180,IF(ABS(AN1676-E1689)&gt;360,ABS(AN1676-E1689)-360,360-ABS(AN1676-E1689)),ABS(AN1676-E1689))</f>
        <v>130</v>
      </c>
      <c r="AO1677" s="3">
        <f>IF(ABS(AO1676-E1689)&gt;180,IF(ABS(AO1676-E1689)&gt;360,ABS(AO1676-E1689)-360,360-ABS(AO1676-E1689)),ABS(AO1676-E1689))</f>
        <v>140</v>
      </c>
      <c r="AP1677" s="3">
        <f>IF(ABS(AP1676-E1689)&gt;180,IF(ABS(AP1676-E1689)&gt;360,ABS(AP1676-E1689)-360,360-ABS(AP1676-E1689)),ABS(AP1676-E1689))</f>
        <v>150</v>
      </c>
      <c r="AQ1677" s="3">
        <f>IF(ABS(AQ1676-E1689)&gt;180,IF(ABS(AQ1676-E1689)&gt;360,ABS(AQ1676-E1689)-360,360-ABS(AQ1676-E1689)),ABS(AQ1676-E1689))</f>
        <v>160</v>
      </c>
      <c r="AR1677" s="3">
        <f>IF(ABS(AR1676-E1689)&gt;180,IF(ABS(AR1676-E1689)&gt;360,ABS(AR1676-E1689)-360,360-ABS(AR1676-E1689)),ABS(AR1676-E1689))</f>
        <v>170</v>
      </c>
    </row>
    <row r="1678" spans="2:44" ht="15.75" customHeight="1" x14ac:dyDescent="0.2">
      <c r="G1678" s="3" t="s">
        <v>736</v>
      </c>
    </row>
    <row r="1679" spans="2:44" ht="15.75" customHeight="1" x14ac:dyDescent="0.2">
      <c r="B1679" s="3" t="s">
        <v>791</v>
      </c>
      <c r="E1679" s="3">
        <v>710</v>
      </c>
      <c r="G1679" s="3">
        <v>90</v>
      </c>
      <c r="I1679" s="3" t="e">
        <f>IF(DEGREES(ACOS(SIN(RADIANS(G1679))*SIN(RADIANS(E1687))+COS(RADIANS(G1679))*COS(RADIANS(E1687))*COS(RADIANS(I1677))))&gt;90,0,$F$4*$F$5/E1686^2*(SIN(RADIANS(G1679))*SIN(RADIANS(E1687))+COS(RADIANS(G1679))*COS(RADIANS(E1687))*COS(RADIANS(I1677))))</f>
        <v>#DIV/0!</v>
      </c>
      <c r="J1679" s="3" t="e">
        <f>IF(DEGREES(ACOS(SIN(RADIANS(G1679))*SIN(RADIANS(E1687))+COS(RADIANS(G1679))*COS(RADIANS(E1687))*COS(RADIANS(J1677))))&gt;90,0,$F$4*$F$5/E1686^2*(SIN(RADIANS(G1679))*SIN(RADIANS(E1687))+COS(RADIANS(G1679))*COS(RADIANS(E1687))*COS(RADIANS(J1677))))</f>
        <v>#DIV/0!</v>
      </c>
      <c r="K1679" s="3" t="e">
        <f>IF(DEGREES(ACOS(SIN(RADIANS(G1679))*SIN(RADIANS(E1687))+COS(RADIANS(G1679))*COS(RADIANS(E1687))*COS(RADIANS(K1677))))&gt;90,0,$F$4*$F$5/E1686^2*(SIN(RADIANS(G1679))*SIN(RADIANS(E1687))+COS(RADIANS(G1679))*COS(RADIANS(E1687))*COS(RADIANS(K1677))))</f>
        <v>#DIV/0!</v>
      </c>
      <c r="L1679" s="3" t="e">
        <f>IF(DEGREES(ACOS(SIN(RADIANS(G1679))*SIN(RADIANS(E1687))+COS(RADIANS(G1679))*COS(RADIANS(E1687))*COS(RADIANS(L1677))))&gt;90,0,$F$4*$F$5/E1686^2*(SIN(RADIANS(G1679))*SIN(RADIANS(E1687))+COS(RADIANS(G1679))*COS(RADIANS(E1687))*COS(RADIANS(L1677))))</f>
        <v>#DIV/0!</v>
      </c>
      <c r="M1679" s="3" t="e">
        <f>IF(DEGREES(ACOS(SIN(RADIANS(G1679))*SIN(RADIANS(E1687))+COS(RADIANS(G1679))*COS(RADIANS(E1687))*COS(RADIANS(M1677))))&gt;90,0,$F$4*$F$5/E1686^2*(SIN(RADIANS(G1679))*SIN(RADIANS(E1687))+COS(RADIANS(G1679))*COS(RADIANS(E1687))*COS(RADIANS(M1677))))</f>
        <v>#DIV/0!</v>
      </c>
      <c r="N1679" s="3" t="e">
        <f>IF(DEGREES(ACOS(SIN(RADIANS(G1679))*SIN(RADIANS(E1687))+COS(RADIANS(G1679))*COS(RADIANS(E1687))*COS(RADIANS(N1677))))&gt;90,0,$F$4*$F$5/E1686^2*(SIN(RADIANS(G1679))*SIN(RADIANS(E1687))+COS(RADIANS(G1679))*COS(RADIANS(E1687))*COS(RADIANS(N1677))))</f>
        <v>#DIV/0!</v>
      </c>
      <c r="O1679" s="3" t="e">
        <f>IF(DEGREES(ACOS(SIN(RADIANS(G1679))*SIN(RADIANS(E1687))+COS(RADIANS(G1679))*COS(RADIANS(E1687))*COS(RADIANS(O1677))))&gt;90,0,$F$4*$F$5/E1686^2*(SIN(RADIANS(G1679))*SIN(RADIANS(E1687))+COS(RADIANS(G1679))*COS(RADIANS(E1687))*COS(RADIANS(O1677))))</f>
        <v>#DIV/0!</v>
      </c>
      <c r="P1679" s="3" t="e">
        <f>IF(DEGREES(ACOS(SIN(RADIANS(G1679))*SIN(RADIANS(E1687))+COS(RADIANS(G1679))*COS(RADIANS(E1687))*COS(RADIANS(P1677))))&gt;90,0,$F$4*$F$5/E1686^2*(SIN(RADIANS(G1679))*SIN(RADIANS(E1687))+COS(RADIANS(G1679))*COS(RADIANS(E1687))*COS(RADIANS(P1677))))</f>
        <v>#DIV/0!</v>
      </c>
      <c r="Q1679" s="3" t="e">
        <f>IF(DEGREES(ACOS(SIN(RADIANS(G1679))*SIN(RADIANS(E1687))+COS(RADIANS(G1679))*COS(RADIANS(E1687))*COS(RADIANS(Q1677))))&gt;90,0,$F$4*$F$5/E1686^2*(SIN(RADIANS(G1679))*SIN(RADIANS(E1687))+COS(RADIANS(G1679))*COS(RADIANS(E1687))*COS(RADIANS(Q1677))))</f>
        <v>#DIV/0!</v>
      </c>
      <c r="R1679" s="3" t="e">
        <f>IF(DEGREES(ACOS(SIN(RADIANS(G1679))*SIN(RADIANS(E1687))+COS(RADIANS(G1679))*COS(RADIANS(E1687))*COS(RADIANS(R1677))))&gt;90,0,$F$4*$F$5/E1686^2*(SIN(RADIANS(G1679))*SIN(RADIANS(E1687))+COS(RADIANS(G1679))*COS(RADIANS(E1687))*COS(RADIANS(R1677))))</f>
        <v>#DIV/0!</v>
      </c>
      <c r="S1679" s="3" t="e">
        <f>IF(DEGREES(ACOS(SIN(RADIANS(G1679))*SIN(RADIANS(E1687))+COS(RADIANS(G1679))*COS(RADIANS(E1687))*COS(RADIANS(S1677))))&gt;90,0,$F$4*$F$5/E1686^2*(SIN(RADIANS(G1679))*SIN(RADIANS(E1687))+COS(RADIANS(G1679))*COS(RADIANS(E1687))*COS(RADIANS(S1677))))</f>
        <v>#DIV/0!</v>
      </c>
      <c r="T1679" s="3" t="e">
        <f>IF(DEGREES(ACOS(SIN(RADIANS(G1679))*SIN(RADIANS(E1687))+COS(RADIANS(G1679))*COS(RADIANS(E1687))*COS(RADIANS(T1677))))&gt;90,0,$F$4*$F$5/E1686^2*(SIN(RADIANS(G1679))*SIN(RADIANS(E1687))+COS(RADIANS(G1679))*COS(RADIANS(E1687))*COS(RADIANS(T1677))))</f>
        <v>#DIV/0!</v>
      </c>
      <c r="U1679" s="3" t="e">
        <f>IF(DEGREES(ACOS(SIN(RADIANS(G1679))*SIN(RADIANS(E1687))+COS(RADIANS(G1679))*COS(RADIANS(E1687))*COS(RADIANS(U1677))))&gt;90,0,$F$4*$F$5/E1686^2*(SIN(RADIANS(G1679))*SIN(RADIANS(E1687))+COS(RADIANS(G1679))*COS(RADIANS(E1687))*COS(RADIANS(U1677))))</f>
        <v>#DIV/0!</v>
      </c>
      <c r="V1679" s="3" t="e">
        <f>IF(DEGREES(ACOS(SIN(RADIANS(G1679))*SIN(RADIANS(E1687))+COS(RADIANS(G1679))*COS(RADIANS(E1687))*COS(RADIANS(V1677))))&gt;90,0,$F$4*$F$5/E1686^2*(SIN(RADIANS(G1679))*SIN(RADIANS(E1687))+COS(RADIANS(G1679))*COS(RADIANS(E1687))*COS(RADIANS(V1677))))</f>
        <v>#DIV/0!</v>
      </c>
      <c r="W1679" s="3" t="e">
        <f>IF(DEGREES(ACOS(SIN(RADIANS(G1679))*SIN(RADIANS(E1687))+COS(RADIANS(G1679))*COS(RADIANS(E1687))*COS(RADIANS(W1677))))&gt;90,0,$F$4*$F$5/E1686^2*(SIN(RADIANS(G1679))*SIN(RADIANS(E1687))+COS(RADIANS(G1679))*COS(RADIANS(E1687))*COS(RADIANS(W1677))))</f>
        <v>#DIV/0!</v>
      </c>
      <c r="X1679" s="3" t="e">
        <f>IF(DEGREES(ACOS(SIN(RADIANS(G1679))*SIN(RADIANS(E1687))+COS(RADIANS(G1679))*COS(RADIANS(E1687))*COS(RADIANS(X1677))))&gt;90,0,$F$4*$F$5/E1686^2*(SIN(RADIANS(G1679))*SIN(RADIANS(E1687))+COS(RADIANS(G1679))*COS(RADIANS(E1687))*COS(RADIANS(X1677))))</f>
        <v>#DIV/0!</v>
      </c>
      <c r="Y1679" s="3" t="e">
        <f>IF(DEGREES(ACOS(SIN(RADIANS(G1679))*SIN(RADIANS(E1687))+COS(RADIANS(G1679))*COS(RADIANS(E1687))*COS(RADIANS(Y1677))))&gt;90,0,$F$4*$F$5/E1686^2*(SIN(RADIANS(G1679))*SIN(RADIANS(E1687))+COS(RADIANS(G1679))*COS(RADIANS(E1687))*COS(RADIANS(Y1677))))</f>
        <v>#DIV/0!</v>
      </c>
      <c r="Z1679" s="3" t="e">
        <f>IF(DEGREES(ACOS(SIN(RADIANS(G1679))*SIN(RADIANS(E1687))+COS(RADIANS(G1679))*COS(RADIANS(E1687))*COS(RADIANS(Z1677))))&gt;90,0,$F$4*$F$5/E1686^2*(SIN(RADIANS(G1679))*SIN(RADIANS(E1687))+COS(RADIANS(G1679))*COS(RADIANS(E1687))*COS(RADIANS(Z1677))))</f>
        <v>#DIV/0!</v>
      </c>
      <c r="AA1679" s="3" t="e">
        <f>IF(DEGREES(ACOS(SIN(RADIANS(G1679))*SIN(RADIANS(E1687))+COS(RADIANS(G1679))*COS(RADIANS(E1687))*COS(RADIANS(AA1677))))&gt;90,0,$F$4*$F$5/E1686^2*(SIN(RADIANS(G1679))*SIN(RADIANS(E1687))+COS(RADIANS(G1679))*COS(RADIANS(E1687))*COS(RADIANS(AA1677))))</f>
        <v>#DIV/0!</v>
      </c>
      <c r="AB1679" s="3" t="e">
        <f>IF(DEGREES(ACOS(SIN(RADIANS(G1679))*SIN(RADIANS(E1687))+COS(RADIANS(G1679))*COS(RADIANS(E1687))*COS(RADIANS(AB1677))))&gt;90,0,$F$4*$F$5/E1686^2*(SIN(RADIANS(G1679))*SIN(RADIANS(E1687))+COS(RADIANS(G1679))*COS(RADIANS(E1687))*COS(RADIANS(AB1677))))</f>
        <v>#DIV/0!</v>
      </c>
      <c r="AC1679" s="3" t="e">
        <f>IF(DEGREES(ACOS(SIN(RADIANS(G1679))*SIN(RADIANS(E1687))+COS(RADIANS(G1679))*COS(RADIANS(E1687))*COS(RADIANS(AC1677))))&gt;90,0,$F$4*$F$5/E1686^2*(SIN(RADIANS(G1679))*SIN(RADIANS(E1687))+COS(RADIANS(G1679))*COS(RADIANS(E1687))*COS(RADIANS(AC1677))))</f>
        <v>#DIV/0!</v>
      </c>
      <c r="AD1679" s="3" t="e">
        <f>IF(DEGREES(ACOS(SIN(RADIANS(G1679))*SIN(RADIANS(E1687))+COS(RADIANS(G1679))*COS(RADIANS(E1687))*COS(RADIANS(AD1677))))&gt;90,0,$F$4*$F$5/E1686^2*(SIN(RADIANS(G1679))*SIN(RADIANS(E1687))+COS(RADIANS(G1679))*COS(RADIANS(E1687))*COS(RADIANS(AD1677))))</f>
        <v>#DIV/0!</v>
      </c>
      <c r="AE1679" s="3" t="e">
        <f>IF(DEGREES(ACOS(SIN(RADIANS(G1679))*SIN(RADIANS(E1687))+COS(RADIANS(G1679))*COS(RADIANS(E1687))*COS(RADIANS(AE1677))))&gt;90,0,$F$4*$F$5/E1686^2*(SIN(RADIANS(G1679))*SIN(RADIANS(E1687))+COS(RADIANS(G1679))*COS(RADIANS(E1687))*COS(RADIANS(AE1677))))</f>
        <v>#DIV/0!</v>
      </c>
      <c r="AF1679" s="3" t="e">
        <f>IF(DEGREES(ACOS(SIN(RADIANS(G1679))*SIN(RADIANS(E1687))+COS(RADIANS(G1679))*COS(RADIANS(E1687))*COS(RADIANS(AF1677))))&gt;90,0,$F$4*$F$5/E1686^2*(SIN(RADIANS(G1679))*SIN(RADIANS(E1687))+COS(RADIANS(G1679))*COS(RADIANS(E1687))*COS(RADIANS(AF1677))))</f>
        <v>#DIV/0!</v>
      </c>
      <c r="AG1679" s="3" t="e">
        <f>IF(DEGREES(ACOS(SIN(RADIANS(G1679))*SIN(RADIANS(E1687))+COS(RADIANS(G1679))*COS(RADIANS(E1687))*COS(RADIANS(AG1677))))&gt;90,0,$F$4*$F$5/E1686^2*(SIN(RADIANS(G1679))*SIN(RADIANS(E1687))+COS(RADIANS(G1679))*COS(RADIANS(E1687))*COS(RADIANS(AG1677))))</f>
        <v>#DIV/0!</v>
      </c>
      <c r="AH1679" s="3" t="e">
        <f>IF(DEGREES(ACOS(SIN(RADIANS(G1679))*SIN(RADIANS(E1687))+COS(RADIANS(G1679))*COS(RADIANS(E1687))*COS(RADIANS(AH1677))))&gt;90,0,$F$4*$F$5/E1686^2*(SIN(RADIANS(G1679))*SIN(RADIANS(E1687))+COS(RADIANS(G1679))*COS(RADIANS(E1687))*COS(RADIANS(AH1677))))</f>
        <v>#DIV/0!</v>
      </c>
      <c r="AI1679" s="3" t="e">
        <f>IF(DEGREES(ACOS(SIN(RADIANS(G1679))*SIN(RADIANS(E1687))+COS(RADIANS(G1679))*COS(RADIANS(E1687))*COS(RADIANS(AI1677))))&gt;90,0,$F$4*$F$5/E1686^2*(SIN(RADIANS(G1679))*SIN(RADIANS(E1687))+COS(RADIANS(G1679))*COS(RADIANS(E1687))*COS(RADIANS(AI1677))))</f>
        <v>#DIV/0!</v>
      </c>
      <c r="AJ1679" s="3" t="e">
        <f>IF(DEGREES(ACOS(SIN(RADIANS(G1679))*SIN(RADIANS(E1687))+COS(RADIANS(G1679))*COS(RADIANS(E1687))*COS(RADIANS(AJ1677))))&gt;90,0,$F$4*$F$5/E1686^2*(SIN(RADIANS(G1679))*SIN(RADIANS(E1687))+COS(RADIANS(G1679))*COS(RADIANS(E1687))*COS(RADIANS(AJ1677))))</f>
        <v>#DIV/0!</v>
      </c>
      <c r="AK1679" s="3" t="e">
        <f>IF(DEGREES(ACOS(SIN(RADIANS(G1679))*SIN(RADIANS(E1687))+COS(RADIANS(G1679))*COS(RADIANS(E1687))*COS(RADIANS(AK1677))))&gt;90,0,$F$4*$F$5/E1686^2*(SIN(RADIANS(G1679))*SIN(RADIANS(E1687))+COS(RADIANS(G1679))*COS(RADIANS(E1687))*COS(RADIANS(AK1677))))</f>
        <v>#DIV/0!</v>
      </c>
      <c r="AL1679" s="3" t="e">
        <f>IF(DEGREES(ACOS(SIN(RADIANS(G1679))*SIN(RADIANS(E1687))+COS(RADIANS(G1679))*COS(RADIANS(E1687))*COS(RADIANS(AL1677))))&gt;90,0,$F$4*$F$5/E1686^2*(SIN(RADIANS(G1679))*SIN(RADIANS(E1687))+COS(RADIANS(G1679))*COS(RADIANS(E1687))*COS(RADIANS(AL1677))))</f>
        <v>#DIV/0!</v>
      </c>
      <c r="AM1679" s="3" t="e">
        <f>IF(DEGREES(ACOS(SIN(RADIANS(G1679))*SIN(RADIANS(E1687))+COS(RADIANS(G1679))*COS(RADIANS(E1687))*COS(RADIANS(AM1677))))&gt;90,0,$F$4*$F$5/E1686^2*(SIN(RADIANS(G1679))*SIN(RADIANS(E1687))+COS(RADIANS(G1679))*COS(RADIANS(E1687))*COS(RADIANS(AM1677))))</f>
        <v>#DIV/0!</v>
      </c>
      <c r="AN1679" s="3" t="e">
        <f>IF(DEGREES(ACOS(SIN(RADIANS(G1679))*SIN(RADIANS(E1687))+COS(RADIANS(G1679))*COS(RADIANS(E1687))*COS(RADIANS(AN1677))))&gt;90,0,$F$4*$F$5/E1686^2*(SIN(RADIANS(G1679))*SIN(RADIANS(E1687))+COS(RADIANS(G1679))*COS(RADIANS(E1687))*COS(RADIANS(AN1677))))</f>
        <v>#DIV/0!</v>
      </c>
      <c r="AO1679" s="3" t="e">
        <f>IF(DEGREES(ACOS(SIN(RADIANS(G1679))*SIN(RADIANS(E1687))+COS(RADIANS(G1679))*COS(RADIANS(E1687))*COS(RADIANS(AO1677))))&gt;90,0,$F$4*$F$5/E1686^2*(SIN(RADIANS(G1679))*SIN(RADIANS(E1687))+COS(RADIANS(G1679))*COS(RADIANS(E1687))*COS(RADIANS(AO1677))))</f>
        <v>#DIV/0!</v>
      </c>
      <c r="AP1679" s="3" t="e">
        <f>IF(DEGREES(ACOS(SIN(RADIANS(G1679))*SIN(RADIANS(E1687))+COS(RADIANS(G1679))*COS(RADIANS(E1687))*COS(RADIANS(AP1677))))&gt;90,0,$F$4*$F$5/E1686^2*(SIN(RADIANS(G1679))*SIN(RADIANS(E1687))+COS(RADIANS(G1679))*COS(RADIANS(E1687))*COS(RADIANS(AP1677))))</f>
        <v>#DIV/0!</v>
      </c>
      <c r="AQ1679" s="3" t="e">
        <f>IF(DEGREES(ACOS(SIN(RADIANS(G1679))*SIN(RADIANS(E1687))+COS(RADIANS(G1679))*COS(RADIANS(E1687))*COS(RADIANS(AQ1677))))&gt;90,0,$F$4*$F$5/E1686^2*(SIN(RADIANS(G1679))*SIN(RADIANS(E1687))+COS(RADIANS(G1679))*COS(RADIANS(E1687))*COS(RADIANS(AQ1677))))</f>
        <v>#DIV/0!</v>
      </c>
      <c r="AR1679" s="3" t="e">
        <f>IF(DEGREES(ACOS(SIN(RADIANS(G1679))*SIN(RADIANS(E1687))+COS(RADIANS(G1679))*COS(RADIANS(E1687))*COS(RADIANS(AR1677))))&gt;90,0,$F$4*$F$5/E1686^2*(SIN(RADIANS(G1679))*SIN(RADIANS(E1687))+COS(RADIANS(G1679))*COS(RADIANS(E1687))*COS(RADIANS(AR1677))))</f>
        <v>#DIV/0!</v>
      </c>
    </row>
    <row r="1680" spans="2:44" ht="15.75" customHeight="1" x14ac:dyDescent="0.2">
      <c r="B1680" s="3" t="s">
        <v>728</v>
      </c>
      <c r="E1680" s="3">
        <f t="array" ref="E1680">INDEX($D$1751:$AM$1751,0,MATCH(E1679-IF(E1679&lt;360,0,360),$D$1700:$AM$1700,0))+IF(E1679&gt;350,360,0)</f>
        <v>710</v>
      </c>
      <c r="G1680" s="3">
        <v>80</v>
      </c>
      <c r="I1680" s="3">
        <f>IF(DEGREES(ACOS(SIN(RADIANS(G1680))*SIN(RADIANS(E1687))+COS(RADIANS(G1680))*COS(RADIANS(E1687))*COS(RADIANS(I1677))))&gt;90,0,$F$4*$F$5/E1686^2*(SIN(RADIANS(G1680))*SIN(RADIANS(E1687))+COS(RADIANS(G1680))*COS(RADIANS(E1687))*COS(RADIANS(I1677))))</f>
        <v>0</v>
      </c>
      <c r="J1680" s="3">
        <f>IF(DEGREES(ACOS(SIN(RADIANS(G1680))*SIN(RADIANS(E1687))+COS(RADIANS(G1680))*COS(RADIANS(E1687))*COS(RADIANS(J1677))))&gt;90,0,$F$4*$F$5/E1686^2*(SIN(RADIANS(G1680))*SIN(RADIANS(E1687))+COS(RADIANS(G1680))*COS(RADIANS(E1687))*COS(RADIANS(J1677))))</f>
        <v>0</v>
      </c>
      <c r="K1680" s="3">
        <f>IF(DEGREES(ACOS(SIN(RADIANS(G1680))*SIN(RADIANS(E1687))+COS(RADIANS(G1680))*COS(RADIANS(E1687))*COS(RADIANS(K1677))))&gt;90,0,$F$4*$F$5/E1686^2*(SIN(RADIANS(G1680))*SIN(RADIANS(E1687))+COS(RADIANS(G1680))*COS(RADIANS(E1687))*COS(RADIANS(K1677))))</f>
        <v>0</v>
      </c>
      <c r="L1680" s="3">
        <f>IF(DEGREES(ACOS(SIN(RADIANS(G1680))*SIN(RADIANS(E1687))+COS(RADIANS(G1680))*COS(RADIANS(E1687))*COS(RADIANS(L1677))))&gt;90,0,$F$4*$F$5/E1686^2*(SIN(RADIANS(G1680))*SIN(RADIANS(E1687))+COS(RADIANS(G1680))*COS(RADIANS(E1687))*COS(RADIANS(L1677))))</f>
        <v>0</v>
      </c>
      <c r="M1680" s="3">
        <f>IF(DEGREES(ACOS(SIN(RADIANS(G1680))*SIN(RADIANS(E1687))+COS(RADIANS(G1680))*COS(RADIANS(E1687))*COS(RADIANS(M1677))))&gt;90,0,$F$4*$F$5/E1686^2*(SIN(RADIANS(G1680))*SIN(RADIANS(E1687))+COS(RADIANS(G1680))*COS(RADIANS(E1687))*COS(RADIANS(M1677))))</f>
        <v>0</v>
      </c>
      <c r="N1680" s="3">
        <f>IF(DEGREES(ACOS(SIN(RADIANS(G1680))*SIN(RADIANS(E1687))+COS(RADIANS(G1680))*COS(RADIANS(E1687))*COS(RADIANS(N1677))))&gt;90,0,$F$4*$F$5/E1686^2*(SIN(RADIANS(G1680))*SIN(RADIANS(E1687))+COS(RADIANS(G1680))*COS(RADIANS(E1687))*COS(RADIANS(N1677))))</f>
        <v>0</v>
      </c>
      <c r="O1680" s="3">
        <f>IF(DEGREES(ACOS(SIN(RADIANS(G1680))*SIN(RADIANS(E1687))+COS(RADIANS(G1680))*COS(RADIANS(E1687))*COS(RADIANS(O1677))))&gt;90,0,$F$4*$F$5/E1686^2*(SIN(RADIANS(G1680))*SIN(RADIANS(E1687))+COS(RADIANS(G1680))*COS(RADIANS(E1687))*COS(RADIANS(O1677))))</f>
        <v>0</v>
      </c>
      <c r="P1680" s="3">
        <f>IF(DEGREES(ACOS(SIN(RADIANS(G1680))*SIN(RADIANS(E1687))+COS(RADIANS(G1680))*COS(RADIANS(E1687))*COS(RADIANS(P1677))))&gt;90,0,$F$4*$F$5/E1686^2*(SIN(RADIANS(G1680))*SIN(RADIANS(E1687))+COS(RADIANS(G1680))*COS(RADIANS(E1687))*COS(RADIANS(P1677))))</f>
        <v>0</v>
      </c>
      <c r="Q1680" s="3">
        <f>IF(DEGREES(ACOS(SIN(RADIANS(G1680))*SIN(RADIANS(E1687))+COS(RADIANS(G1680))*COS(RADIANS(E1687))*COS(RADIANS(Q1677))))&gt;90,0,$F$4*$F$5/E1686^2*(SIN(RADIANS(G1680))*SIN(RADIANS(E1687))+COS(RADIANS(G1680))*COS(RADIANS(E1687))*COS(RADIANS(Q1677))))</f>
        <v>0</v>
      </c>
      <c r="R1680" s="3" t="e">
        <f>IF(DEGREES(ACOS(SIN(RADIANS(G1680))*SIN(RADIANS(E1687))+COS(RADIANS(G1680))*COS(RADIANS(E1687))*COS(RADIANS(R1677))))&gt;90,0,$F$4*$F$5/E1686^2*(SIN(RADIANS(G1680))*SIN(RADIANS(E1687))+COS(RADIANS(G1680))*COS(RADIANS(E1687))*COS(RADIANS(R1677))))</f>
        <v>#DIV/0!</v>
      </c>
      <c r="S1680" s="3" t="e">
        <f>IF(DEGREES(ACOS(SIN(RADIANS(G1680))*SIN(RADIANS(E1687))+COS(RADIANS(G1680))*COS(RADIANS(E1687))*COS(RADIANS(S1677))))&gt;90,0,$F$4*$F$5/E1686^2*(SIN(RADIANS(G1680))*SIN(RADIANS(E1687))+COS(RADIANS(G1680))*COS(RADIANS(E1687))*COS(RADIANS(S1677))))</f>
        <v>#DIV/0!</v>
      </c>
      <c r="T1680" s="3" t="e">
        <f>IF(DEGREES(ACOS(SIN(RADIANS(G1680))*SIN(RADIANS(E1687))+COS(RADIANS(G1680))*COS(RADIANS(E1687))*COS(RADIANS(T1677))))&gt;90,0,$F$4*$F$5/E1686^2*(SIN(RADIANS(G1680))*SIN(RADIANS(E1687))+COS(RADIANS(G1680))*COS(RADIANS(E1687))*COS(RADIANS(T1677))))</f>
        <v>#DIV/0!</v>
      </c>
      <c r="U1680" s="3" t="e">
        <f>IF(DEGREES(ACOS(SIN(RADIANS(G1680))*SIN(RADIANS(E1687))+COS(RADIANS(G1680))*COS(RADIANS(E1687))*COS(RADIANS(U1677))))&gt;90,0,$F$4*$F$5/E1686^2*(SIN(RADIANS(G1680))*SIN(RADIANS(E1687))+COS(RADIANS(G1680))*COS(RADIANS(E1687))*COS(RADIANS(U1677))))</f>
        <v>#DIV/0!</v>
      </c>
      <c r="V1680" s="3" t="e">
        <f>IF(DEGREES(ACOS(SIN(RADIANS(G1680))*SIN(RADIANS(E1687))+COS(RADIANS(G1680))*COS(RADIANS(E1687))*COS(RADIANS(V1677))))&gt;90,0,$F$4*$F$5/E1686^2*(SIN(RADIANS(G1680))*SIN(RADIANS(E1687))+COS(RADIANS(G1680))*COS(RADIANS(E1687))*COS(RADIANS(V1677))))</f>
        <v>#DIV/0!</v>
      </c>
      <c r="W1680" s="3" t="e">
        <f>IF(DEGREES(ACOS(SIN(RADIANS(G1680))*SIN(RADIANS(E1687))+COS(RADIANS(G1680))*COS(RADIANS(E1687))*COS(RADIANS(W1677))))&gt;90,0,$F$4*$F$5/E1686^2*(SIN(RADIANS(G1680))*SIN(RADIANS(E1687))+COS(RADIANS(G1680))*COS(RADIANS(E1687))*COS(RADIANS(W1677))))</f>
        <v>#DIV/0!</v>
      </c>
      <c r="X1680" s="3" t="e">
        <f>IF(DEGREES(ACOS(SIN(RADIANS(G1680))*SIN(RADIANS(E1687))+COS(RADIANS(G1680))*COS(RADIANS(E1687))*COS(RADIANS(X1677))))&gt;90,0,$F$4*$F$5/E1686^2*(SIN(RADIANS(G1680))*SIN(RADIANS(E1687))+COS(RADIANS(G1680))*COS(RADIANS(E1687))*COS(RADIANS(X1677))))</f>
        <v>#DIV/0!</v>
      </c>
      <c r="Y1680" s="3" t="e">
        <f>IF(DEGREES(ACOS(SIN(RADIANS(G1680))*SIN(RADIANS(E1687))+COS(RADIANS(G1680))*COS(RADIANS(E1687))*COS(RADIANS(Y1677))))&gt;90,0,$F$4*$F$5/E1686^2*(SIN(RADIANS(G1680))*SIN(RADIANS(E1687))+COS(RADIANS(G1680))*COS(RADIANS(E1687))*COS(RADIANS(Y1677))))</f>
        <v>#DIV/0!</v>
      </c>
      <c r="Z1680" s="3" t="e">
        <f>IF(DEGREES(ACOS(SIN(RADIANS(G1680))*SIN(RADIANS(E1687))+COS(RADIANS(G1680))*COS(RADIANS(E1687))*COS(RADIANS(Z1677))))&gt;90,0,$F$4*$F$5/E1686^2*(SIN(RADIANS(G1680))*SIN(RADIANS(E1687))+COS(RADIANS(G1680))*COS(RADIANS(E1687))*COS(RADIANS(Z1677))))</f>
        <v>#DIV/0!</v>
      </c>
      <c r="AA1680" s="3" t="e">
        <f>IF(DEGREES(ACOS(SIN(RADIANS(G1680))*SIN(RADIANS(E1687))+COS(RADIANS(G1680))*COS(RADIANS(E1687))*COS(RADIANS(AA1677))))&gt;90,0,$F$4*$F$5/E1686^2*(SIN(RADIANS(G1680))*SIN(RADIANS(E1687))+COS(RADIANS(G1680))*COS(RADIANS(E1687))*COS(RADIANS(AA1677))))</f>
        <v>#DIV/0!</v>
      </c>
      <c r="AB1680" s="3" t="e">
        <f>IF(DEGREES(ACOS(SIN(RADIANS(G1680))*SIN(RADIANS(E1687))+COS(RADIANS(G1680))*COS(RADIANS(E1687))*COS(RADIANS(AB1677))))&gt;90,0,$F$4*$F$5/E1686^2*(SIN(RADIANS(G1680))*SIN(RADIANS(E1687))+COS(RADIANS(G1680))*COS(RADIANS(E1687))*COS(RADIANS(AB1677))))</f>
        <v>#DIV/0!</v>
      </c>
      <c r="AC1680" s="3" t="e">
        <f>IF(DEGREES(ACOS(SIN(RADIANS(G1680))*SIN(RADIANS(E1687))+COS(RADIANS(G1680))*COS(RADIANS(E1687))*COS(RADIANS(AC1677))))&gt;90,0,$F$4*$F$5/E1686^2*(SIN(RADIANS(G1680))*SIN(RADIANS(E1687))+COS(RADIANS(G1680))*COS(RADIANS(E1687))*COS(RADIANS(AC1677))))</f>
        <v>#DIV/0!</v>
      </c>
      <c r="AD1680" s="3" t="e">
        <f>IF(DEGREES(ACOS(SIN(RADIANS(G1680))*SIN(RADIANS(E1687))+COS(RADIANS(G1680))*COS(RADIANS(E1687))*COS(RADIANS(AD1677))))&gt;90,0,$F$4*$F$5/E1686^2*(SIN(RADIANS(G1680))*SIN(RADIANS(E1687))+COS(RADIANS(G1680))*COS(RADIANS(E1687))*COS(RADIANS(AD1677))))</f>
        <v>#DIV/0!</v>
      </c>
      <c r="AE1680" s="3" t="e">
        <f>IF(DEGREES(ACOS(SIN(RADIANS(G1680))*SIN(RADIANS(E1687))+COS(RADIANS(G1680))*COS(RADIANS(E1687))*COS(RADIANS(AE1677))))&gt;90,0,$F$4*$F$5/E1686^2*(SIN(RADIANS(G1680))*SIN(RADIANS(E1687))+COS(RADIANS(G1680))*COS(RADIANS(E1687))*COS(RADIANS(AE1677))))</f>
        <v>#DIV/0!</v>
      </c>
      <c r="AF1680" s="3" t="e">
        <f>IF(DEGREES(ACOS(SIN(RADIANS(G1680))*SIN(RADIANS(E1687))+COS(RADIANS(G1680))*COS(RADIANS(E1687))*COS(RADIANS(AF1677))))&gt;90,0,$F$4*$F$5/E1686^2*(SIN(RADIANS(G1680))*SIN(RADIANS(E1687))+COS(RADIANS(G1680))*COS(RADIANS(E1687))*COS(RADIANS(AF1677))))</f>
        <v>#DIV/0!</v>
      </c>
      <c r="AG1680" s="3" t="e">
        <f>IF(DEGREES(ACOS(SIN(RADIANS(G1680))*SIN(RADIANS(E1687))+COS(RADIANS(G1680))*COS(RADIANS(E1687))*COS(RADIANS(AG1677))))&gt;90,0,$F$4*$F$5/E1686^2*(SIN(RADIANS(G1680))*SIN(RADIANS(E1687))+COS(RADIANS(G1680))*COS(RADIANS(E1687))*COS(RADIANS(AG1677))))</f>
        <v>#DIV/0!</v>
      </c>
      <c r="AH1680" s="3" t="e">
        <f>IF(DEGREES(ACOS(SIN(RADIANS(G1680))*SIN(RADIANS(E1687))+COS(RADIANS(G1680))*COS(RADIANS(E1687))*COS(RADIANS(AH1677))))&gt;90,0,$F$4*$F$5/E1686^2*(SIN(RADIANS(G1680))*SIN(RADIANS(E1687))+COS(RADIANS(G1680))*COS(RADIANS(E1687))*COS(RADIANS(AH1677))))</f>
        <v>#DIV/0!</v>
      </c>
      <c r="AI1680" s="3" t="e">
        <f>IF(DEGREES(ACOS(SIN(RADIANS(G1680))*SIN(RADIANS(E1687))+COS(RADIANS(G1680))*COS(RADIANS(E1687))*COS(RADIANS(AI1677))))&gt;90,0,$F$4*$F$5/E1686^2*(SIN(RADIANS(G1680))*SIN(RADIANS(E1687))+COS(RADIANS(G1680))*COS(RADIANS(E1687))*COS(RADIANS(AI1677))))</f>
        <v>#DIV/0!</v>
      </c>
      <c r="AJ1680" s="3" t="e">
        <f>IF(DEGREES(ACOS(SIN(RADIANS(G1680))*SIN(RADIANS(E1687))+COS(RADIANS(G1680))*COS(RADIANS(E1687))*COS(RADIANS(AJ1677))))&gt;90,0,$F$4*$F$5/E1686^2*(SIN(RADIANS(G1680))*SIN(RADIANS(E1687))+COS(RADIANS(G1680))*COS(RADIANS(E1687))*COS(RADIANS(AJ1677))))</f>
        <v>#DIV/0!</v>
      </c>
      <c r="AK1680" s="3">
        <f>IF(DEGREES(ACOS(SIN(RADIANS(G1680))*SIN(RADIANS(E1687))+COS(RADIANS(G1680))*COS(RADIANS(E1687))*COS(RADIANS(AK1677))))&gt;90,0,$F$4*$F$5/E1686^2*(SIN(RADIANS(G1680))*SIN(RADIANS(E1687))+COS(RADIANS(G1680))*COS(RADIANS(E1687))*COS(RADIANS(AK1677))))</f>
        <v>0</v>
      </c>
      <c r="AL1680" s="3">
        <f>IF(DEGREES(ACOS(SIN(RADIANS(G1680))*SIN(RADIANS(E1687))+COS(RADIANS(G1680))*COS(RADIANS(E1687))*COS(RADIANS(AL1677))))&gt;90,0,$F$4*$F$5/E1686^2*(SIN(RADIANS(G1680))*SIN(RADIANS(E1687))+COS(RADIANS(G1680))*COS(RADIANS(E1687))*COS(RADIANS(AL1677))))</f>
        <v>0</v>
      </c>
      <c r="AM1680" s="3">
        <f>IF(DEGREES(ACOS(SIN(RADIANS(G1680))*SIN(RADIANS(E1687))+COS(RADIANS(G1680))*COS(RADIANS(E1687))*COS(RADIANS(AM1677))))&gt;90,0,$F$4*$F$5/E1686^2*(SIN(RADIANS(G1680))*SIN(RADIANS(E1687))+COS(RADIANS(G1680))*COS(RADIANS(E1687))*COS(RADIANS(AM1677))))</f>
        <v>0</v>
      </c>
      <c r="AN1680" s="3">
        <f>IF(DEGREES(ACOS(SIN(RADIANS(G1680))*SIN(RADIANS(E1687))+COS(RADIANS(G1680))*COS(RADIANS(E1687))*COS(RADIANS(AN1677))))&gt;90,0,$F$4*$F$5/E1686^2*(SIN(RADIANS(G1680))*SIN(RADIANS(E1687))+COS(RADIANS(G1680))*COS(RADIANS(E1687))*COS(RADIANS(AN1677))))</f>
        <v>0</v>
      </c>
      <c r="AO1680" s="3">
        <f>IF(DEGREES(ACOS(SIN(RADIANS(G1680))*SIN(RADIANS(E1687))+COS(RADIANS(G1680))*COS(RADIANS(E1687))*COS(RADIANS(AO1677))))&gt;90,0,$F$4*$F$5/E1686^2*(SIN(RADIANS(G1680))*SIN(RADIANS(E1687))+COS(RADIANS(G1680))*COS(RADIANS(E1687))*COS(RADIANS(AO1677))))</f>
        <v>0</v>
      </c>
      <c r="AP1680" s="3">
        <f>IF(DEGREES(ACOS(SIN(RADIANS(G1680))*SIN(RADIANS(E1687))+COS(RADIANS(G1680))*COS(RADIANS(E1687))*COS(RADIANS(AP1677))))&gt;90,0,$F$4*$F$5/E1686^2*(SIN(RADIANS(G1680))*SIN(RADIANS(E1687))+COS(RADIANS(G1680))*COS(RADIANS(E1687))*COS(RADIANS(AP1677))))</f>
        <v>0</v>
      </c>
      <c r="AQ1680" s="3">
        <f>IF(DEGREES(ACOS(SIN(RADIANS(G1680))*SIN(RADIANS(E1687))+COS(RADIANS(G1680))*COS(RADIANS(E1687))*COS(RADIANS(AQ1677))))&gt;90,0,$F$4*$F$5/E1686^2*(SIN(RADIANS(G1680))*SIN(RADIANS(E1687))+COS(RADIANS(G1680))*COS(RADIANS(E1687))*COS(RADIANS(AQ1677))))</f>
        <v>0</v>
      </c>
      <c r="AR1680" s="3">
        <f>IF(DEGREES(ACOS(SIN(RADIANS(G1680))*SIN(RADIANS(E1687))+COS(RADIANS(G1680))*COS(RADIANS(E1687))*COS(RADIANS(AR1677))))&gt;90,0,$F$4*$F$5/E1686^2*(SIN(RADIANS(G1680))*SIN(RADIANS(E1687))+COS(RADIANS(G1680))*COS(RADIANS(E1687))*COS(RADIANS(AR1677))))</f>
        <v>0</v>
      </c>
    </row>
    <row r="1681" spans="2:44" ht="15.75" customHeight="1" x14ac:dyDescent="0.2">
      <c r="B1681" s="20" t="s">
        <v>784</v>
      </c>
      <c r="E1681" s="3">
        <f>IF(E1680-$F$13&lt;0,E1680-$F$13+360,IF(E1680-$F$13&gt;360,E1680-$F$13-360,E1680-$F$13))</f>
        <v>80</v>
      </c>
      <c r="G1681" s="3">
        <v>70</v>
      </c>
      <c r="I1681" s="3">
        <f>IF(DEGREES(ACOS(SIN(RADIANS(G1681))*SIN(RADIANS(E1687))+COS(RADIANS(G1681))*COS(RADIANS(E1687))*COS(RADIANS(I1677))))&gt;90,0,$F$4*$F$5/E1686^2*(SIN(RADIANS(G1681))*SIN(RADIANS(E1687))+COS(RADIANS(G1681))*COS(RADIANS(E1687))*COS(RADIANS(I1677))))</f>
        <v>0</v>
      </c>
      <c r="J1681" s="3">
        <f>IF(DEGREES(ACOS(SIN(RADIANS(G1681))*SIN(RADIANS(E1687))+COS(RADIANS(G1681))*COS(RADIANS(E1687))*COS(RADIANS(J1677))))&gt;90,0,$F$4*$F$5/E1686^2*(SIN(RADIANS(G1681))*SIN(RADIANS(E1687))+COS(RADIANS(G1681))*COS(RADIANS(E1687))*COS(RADIANS(J1677))))</f>
        <v>0</v>
      </c>
      <c r="K1681" s="3">
        <f>IF(DEGREES(ACOS(SIN(RADIANS(G1681))*SIN(RADIANS(E1687))+COS(RADIANS(G1681))*COS(RADIANS(E1687))*COS(RADIANS(K1677))))&gt;90,0,$F$4*$F$5/E1686^2*(SIN(RADIANS(G1681))*SIN(RADIANS(E1687))+COS(RADIANS(G1681))*COS(RADIANS(E1687))*COS(RADIANS(K1677))))</f>
        <v>0</v>
      </c>
      <c r="L1681" s="3">
        <f>IF(DEGREES(ACOS(SIN(RADIANS(G1681))*SIN(RADIANS(E1687))+COS(RADIANS(G1681))*COS(RADIANS(E1687))*COS(RADIANS(L1677))))&gt;90,0,$F$4*$F$5/E1686^2*(SIN(RADIANS(G1681))*SIN(RADIANS(E1687))+COS(RADIANS(G1681))*COS(RADIANS(E1687))*COS(RADIANS(L1677))))</f>
        <v>0</v>
      </c>
      <c r="M1681" s="3">
        <f>IF(DEGREES(ACOS(SIN(RADIANS(G1681))*SIN(RADIANS(E1687))+COS(RADIANS(G1681))*COS(RADIANS(E1687))*COS(RADIANS(M1677))))&gt;90,0,$F$4*$F$5/E1686^2*(SIN(RADIANS(G1681))*SIN(RADIANS(E1687))+COS(RADIANS(G1681))*COS(RADIANS(E1687))*COS(RADIANS(M1677))))</f>
        <v>0</v>
      </c>
      <c r="N1681" s="3">
        <f>IF(DEGREES(ACOS(SIN(RADIANS(G1681))*SIN(RADIANS(E1687))+COS(RADIANS(G1681))*COS(RADIANS(E1687))*COS(RADIANS(N1677))))&gt;90,0,$F$4*$F$5/E1686^2*(SIN(RADIANS(G1681))*SIN(RADIANS(E1687))+COS(RADIANS(G1681))*COS(RADIANS(E1687))*COS(RADIANS(N1677))))</f>
        <v>0</v>
      </c>
      <c r="O1681" s="3">
        <f>IF(DEGREES(ACOS(SIN(RADIANS(G1681))*SIN(RADIANS(E1687))+COS(RADIANS(G1681))*COS(RADIANS(E1687))*COS(RADIANS(O1677))))&gt;90,0,$F$4*$F$5/E1686^2*(SIN(RADIANS(G1681))*SIN(RADIANS(E1687))+COS(RADIANS(G1681))*COS(RADIANS(E1687))*COS(RADIANS(O1677))))</f>
        <v>0</v>
      </c>
      <c r="P1681" s="3">
        <f>IF(DEGREES(ACOS(SIN(RADIANS(G1681))*SIN(RADIANS(E1687))+COS(RADIANS(G1681))*COS(RADIANS(E1687))*COS(RADIANS(P1677))))&gt;90,0,$F$4*$F$5/E1686^2*(SIN(RADIANS(G1681))*SIN(RADIANS(E1687))+COS(RADIANS(G1681))*COS(RADIANS(E1687))*COS(RADIANS(P1677))))</f>
        <v>0</v>
      </c>
      <c r="Q1681" s="3">
        <f>IF(DEGREES(ACOS(SIN(RADIANS(G1681))*SIN(RADIANS(E1687))+COS(RADIANS(G1681))*COS(RADIANS(E1687))*COS(RADIANS(Q1677))))&gt;90,0,$F$4*$F$5/E1686^2*(SIN(RADIANS(G1681))*SIN(RADIANS(E1687))+COS(RADIANS(G1681))*COS(RADIANS(E1687))*COS(RADIANS(Q1677))))</f>
        <v>0</v>
      </c>
      <c r="R1681" s="3" t="e">
        <f>IF(DEGREES(ACOS(SIN(RADIANS(G1681))*SIN(RADIANS(E1687))+COS(RADIANS(G1681))*COS(RADIANS(E1687))*COS(RADIANS(R1677))))&gt;90,0,$F$4*$F$5/E1686^2*(SIN(RADIANS(G1681))*SIN(RADIANS(E1687))+COS(RADIANS(G1681))*COS(RADIANS(E1687))*COS(RADIANS(R1677))))</f>
        <v>#DIV/0!</v>
      </c>
      <c r="S1681" s="3" t="e">
        <f>IF(DEGREES(ACOS(SIN(RADIANS(G1681))*SIN(RADIANS(E1687))+COS(RADIANS(G1681))*COS(RADIANS(E1687))*COS(RADIANS(S1677))))&gt;90,0,$F$4*$F$5/E1686^2*(SIN(RADIANS(G1681))*SIN(RADIANS(E1687))+COS(RADIANS(G1681))*COS(RADIANS(E1687))*COS(RADIANS(S1677))))</f>
        <v>#DIV/0!</v>
      </c>
      <c r="T1681" s="3" t="e">
        <f>IF(DEGREES(ACOS(SIN(RADIANS(G1681))*SIN(RADIANS(E1687))+COS(RADIANS(G1681))*COS(RADIANS(E1687))*COS(RADIANS(T1677))))&gt;90,0,$F$4*$F$5/E1686^2*(SIN(RADIANS(G1681))*SIN(RADIANS(E1687))+COS(RADIANS(G1681))*COS(RADIANS(E1687))*COS(RADIANS(T1677))))</f>
        <v>#DIV/0!</v>
      </c>
      <c r="U1681" s="3" t="e">
        <f>IF(DEGREES(ACOS(SIN(RADIANS(G1681))*SIN(RADIANS(E1687))+COS(RADIANS(G1681))*COS(RADIANS(E1687))*COS(RADIANS(U1677))))&gt;90,0,$F$4*$F$5/E1686^2*(SIN(RADIANS(G1681))*SIN(RADIANS(E1687))+COS(RADIANS(G1681))*COS(RADIANS(E1687))*COS(RADIANS(U1677))))</f>
        <v>#DIV/0!</v>
      </c>
      <c r="V1681" s="3" t="e">
        <f>IF(DEGREES(ACOS(SIN(RADIANS(G1681))*SIN(RADIANS(E1687))+COS(RADIANS(G1681))*COS(RADIANS(E1687))*COS(RADIANS(V1677))))&gt;90,0,$F$4*$F$5/E1686^2*(SIN(RADIANS(G1681))*SIN(RADIANS(E1687))+COS(RADIANS(G1681))*COS(RADIANS(E1687))*COS(RADIANS(V1677))))</f>
        <v>#DIV/0!</v>
      </c>
      <c r="W1681" s="3" t="e">
        <f>IF(DEGREES(ACOS(SIN(RADIANS(G1681))*SIN(RADIANS(E1687))+COS(RADIANS(G1681))*COS(RADIANS(E1687))*COS(RADIANS(W1677))))&gt;90,0,$F$4*$F$5/E1686^2*(SIN(RADIANS(G1681))*SIN(RADIANS(E1687))+COS(RADIANS(G1681))*COS(RADIANS(E1687))*COS(RADIANS(W1677))))</f>
        <v>#DIV/0!</v>
      </c>
      <c r="X1681" s="3" t="e">
        <f>IF(DEGREES(ACOS(SIN(RADIANS(G1681))*SIN(RADIANS(E1687))+COS(RADIANS(G1681))*COS(RADIANS(E1687))*COS(RADIANS(X1677))))&gt;90,0,$F$4*$F$5/E1686^2*(SIN(RADIANS(G1681))*SIN(RADIANS(E1687))+COS(RADIANS(G1681))*COS(RADIANS(E1687))*COS(RADIANS(X1677))))</f>
        <v>#DIV/0!</v>
      </c>
      <c r="Y1681" s="3" t="e">
        <f>IF(DEGREES(ACOS(SIN(RADIANS(G1681))*SIN(RADIANS(E1687))+COS(RADIANS(G1681))*COS(RADIANS(E1687))*COS(RADIANS(Y1677))))&gt;90,0,$F$4*$F$5/E1686^2*(SIN(RADIANS(G1681))*SIN(RADIANS(E1687))+COS(RADIANS(G1681))*COS(RADIANS(E1687))*COS(RADIANS(Y1677))))</f>
        <v>#DIV/0!</v>
      </c>
      <c r="Z1681" s="3" t="e">
        <f>IF(DEGREES(ACOS(SIN(RADIANS(G1681))*SIN(RADIANS(E1687))+COS(RADIANS(G1681))*COS(RADIANS(E1687))*COS(RADIANS(Z1677))))&gt;90,0,$F$4*$F$5/E1686^2*(SIN(RADIANS(G1681))*SIN(RADIANS(E1687))+COS(RADIANS(G1681))*COS(RADIANS(E1687))*COS(RADIANS(Z1677))))</f>
        <v>#DIV/0!</v>
      </c>
      <c r="AA1681" s="3" t="e">
        <f>IF(DEGREES(ACOS(SIN(RADIANS(G1681))*SIN(RADIANS(E1687))+COS(RADIANS(G1681))*COS(RADIANS(E1687))*COS(RADIANS(AA1677))))&gt;90,0,$F$4*$F$5/E1686^2*(SIN(RADIANS(G1681))*SIN(RADIANS(E1687))+COS(RADIANS(G1681))*COS(RADIANS(E1687))*COS(RADIANS(AA1677))))</f>
        <v>#DIV/0!</v>
      </c>
      <c r="AB1681" s="3" t="e">
        <f>IF(DEGREES(ACOS(SIN(RADIANS(G1681))*SIN(RADIANS(E1687))+COS(RADIANS(G1681))*COS(RADIANS(E1687))*COS(RADIANS(AB1677))))&gt;90,0,$F$4*$F$5/E1686^2*(SIN(RADIANS(G1681))*SIN(RADIANS(E1687))+COS(RADIANS(G1681))*COS(RADIANS(E1687))*COS(RADIANS(AB1677))))</f>
        <v>#DIV/0!</v>
      </c>
      <c r="AC1681" s="3" t="e">
        <f>IF(DEGREES(ACOS(SIN(RADIANS(G1681))*SIN(RADIANS(E1687))+COS(RADIANS(G1681))*COS(RADIANS(E1687))*COS(RADIANS(AC1677))))&gt;90,0,$F$4*$F$5/E1686^2*(SIN(RADIANS(G1681))*SIN(RADIANS(E1687))+COS(RADIANS(G1681))*COS(RADIANS(E1687))*COS(RADIANS(AC1677))))</f>
        <v>#DIV/0!</v>
      </c>
      <c r="AD1681" s="3" t="e">
        <f>IF(DEGREES(ACOS(SIN(RADIANS(G1681))*SIN(RADIANS(E1687))+COS(RADIANS(G1681))*COS(RADIANS(E1687))*COS(RADIANS(AD1677))))&gt;90,0,$F$4*$F$5/E1686^2*(SIN(RADIANS(G1681))*SIN(RADIANS(E1687))+COS(RADIANS(G1681))*COS(RADIANS(E1687))*COS(RADIANS(AD1677))))</f>
        <v>#DIV/0!</v>
      </c>
      <c r="AE1681" s="3" t="e">
        <f>IF(DEGREES(ACOS(SIN(RADIANS(G1681))*SIN(RADIANS(E1687))+COS(RADIANS(G1681))*COS(RADIANS(E1687))*COS(RADIANS(AE1677))))&gt;90,0,$F$4*$F$5/E1686^2*(SIN(RADIANS(G1681))*SIN(RADIANS(E1687))+COS(RADIANS(G1681))*COS(RADIANS(E1687))*COS(RADIANS(AE1677))))</f>
        <v>#DIV/0!</v>
      </c>
      <c r="AF1681" s="3" t="e">
        <f>IF(DEGREES(ACOS(SIN(RADIANS(G1681))*SIN(RADIANS(E1687))+COS(RADIANS(G1681))*COS(RADIANS(E1687))*COS(RADIANS(AF1677))))&gt;90,0,$F$4*$F$5/E1686^2*(SIN(RADIANS(G1681))*SIN(RADIANS(E1687))+COS(RADIANS(G1681))*COS(RADIANS(E1687))*COS(RADIANS(AF1677))))</f>
        <v>#DIV/0!</v>
      </c>
      <c r="AG1681" s="3" t="e">
        <f>IF(DEGREES(ACOS(SIN(RADIANS(G1681))*SIN(RADIANS(E1687))+COS(RADIANS(G1681))*COS(RADIANS(E1687))*COS(RADIANS(AG1677))))&gt;90,0,$F$4*$F$5/E1686^2*(SIN(RADIANS(G1681))*SIN(RADIANS(E1687))+COS(RADIANS(G1681))*COS(RADIANS(E1687))*COS(RADIANS(AG1677))))</f>
        <v>#DIV/0!</v>
      </c>
      <c r="AH1681" s="3" t="e">
        <f>IF(DEGREES(ACOS(SIN(RADIANS(G1681))*SIN(RADIANS(E1687))+COS(RADIANS(G1681))*COS(RADIANS(E1687))*COS(RADIANS(AH1677))))&gt;90,0,$F$4*$F$5/E1686^2*(SIN(RADIANS(G1681))*SIN(RADIANS(E1687))+COS(RADIANS(G1681))*COS(RADIANS(E1687))*COS(RADIANS(AH1677))))</f>
        <v>#DIV/0!</v>
      </c>
      <c r="AI1681" s="3" t="e">
        <f>IF(DEGREES(ACOS(SIN(RADIANS(G1681))*SIN(RADIANS(E1687))+COS(RADIANS(G1681))*COS(RADIANS(E1687))*COS(RADIANS(AI1677))))&gt;90,0,$F$4*$F$5/E1686^2*(SIN(RADIANS(G1681))*SIN(RADIANS(E1687))+COS(RADIANS(G1681))*COS(RADIANS(E1687))*COS(RADIANS(AI1677))))</f>
        <v>#DIV/0!</v>
      </c>
      <c r="AJ1681" s="3" t="e">
        <f>IF(DEGREES(ACOS(SIN(RADIANS(G1681))*SIN(RADIANS(E1687))+COS(RADIANS(G1681))*COS(RADIANS(E1687))*COS(RADIANS(AJ1677))))&gt;90,0,$F$4*$F$5/E1686^2*(SIN(RADIANS(G1681))*SIN(RADIANS(E1687))+COS(RADIANS(G1681))*COS(RADIANS(E1687))*COS(RADIANS(AJ1677))))</f>
        <v>#DIV/0!</v>
      </c>
      <c r="AK1681" s="3">
        <f>IF(DEGREES(ACOS(SIN(RADIANS(G1681))*SIN(RADIANS(E1687))+COS(RADIANS(G1681))*COS(RADIANS(E1687))*COS(RADIANS(AK1677))))&gt;90,0,$F$4*$F$5/E1686^2*(SIN(RADIANS(G1681))*SIN(RADIANS(E1687))+COS(RADIANS(G1681))*COS(RADIANS(E1687))*COS(RADIANS(AK1677))))</f>
        <v>0</v>
      </c>
      <c r="AL1681" s="3">
        <f>IF(DEGREES(ACOS(SIN(RADIANS(G1681))*SIN(RADIANS(E1687))+COS(RADIANS(G1681))*COS(RADIANS(E1687))*COS(RADIANS(AL1677))))&gt;90,0,$F$4*$F$5/E1686^2*(SIN(RADIANS(G1681))*SIN(RADIANS(E1687))+COS(RADIANS(G1681))*COS(RADIANS(E1687))*COS(RADIANS(AL1677))))</f>
        <v>0</v>
      </c>
      <c r="AM1681" s="3">
        <f>IF(DEGREES(ACOS(SIN(RADIANS(G1681))*SIN(RADIANS(E1687))+COS(RADIANS(G1681))*COS(RADIANS(E1687))*COS(RADIANS(AM1677))))&gt;90,0,$F$4*$F$5/E1686^2*(SIN(RADIANS(G1681))*SIN(RADIANS(E1687))+COS(RADIANS(G1681))*COS(RADIANS(E1687))*COS(RADIANS(AM1677))))</f>
        <v>0</v>
      </c>
      <c r="AN1681" s="3">
        <f>IF(DEGREES(ACOS(SIN(RADIANS(G1681))*SIN(RADIANS(E1687))+COS(RADIANS(G1681))*COS(RADIANS(E1687))*COS(RADIANS(AN1677))))&gt;90,0,$F$4*$F$5/E1686^2*(SIN(RADIANS(G1681))*SIN(RADIANS(E1687))+COS(RADIANS(G1681))*COS(RADIANS(E1687))*COS(RADIANS(AN1677))))</f>
        <v>0</v>
      </c>
      <c r="AO1681" s="3">
        <f>IF(DEGREES(ACOS(SIN(RADIANS(G1681))*SIN(RADIANS(E1687))+COS(RADIANS(G1681))*COS(RADIANS(E1687))*COS(RADIANS(AO1677))))&gt;90,0,$F$4*$F$5/E1686^2*(SIN(RADIANS(G1681))*SIN(RADIANS(E1687))+COS(RADIANS(G1681))*COS(RADIANS(E1687))*COS(RADIANS(AO1677))))</f>
        <v>0</v>
      </c>
      <c r="AP1681" s="3">
        <f>IF(DEGREES(ACOS(SIN(RADIANS(G1681))*SIN(RADIANS(E1687))+COS(RADIANS(G1681))*COS(RADIANS(E1687))*COS(RADIANS(AP1677))))&gt;90,0,$F$4*$F$5/E1686^2*(SIN(RADIANS(G1681))*SIN(RADIANS(E1687))+COS(RADIANS(G1681))*COS(RADIANS(E1687))*COS(RADIANS(AP1677))))</f>
        <v>0</v>
      </c>
      <c r="AQ1681" s="3">
        <f>IF(DEGREES(ACOS(SIN(RADIANS(G1681))*SIN(RADIANS(E1687))+COS(RADIANS(G1681))*COS(RADIANS(E1687))*COS(RADIANS(AQ1677))))&gt;90,0,$F$4*$F$5/E1686^2*(SIN(RADIANS(G1681))*SIN(RADIANS(E1687))+COS(RADIANS(G1681))*COS(RADIANS(E1687))*COS(RADIANS(AQ1677))))</f>
        <v>0</v>
      </c>
      <c r="AR1681" s="3">
        <f>IF(DEGREES(ACOS(SIN(RADIANS(G1681))*SIN(RADIANS(E1687))+COS(RADIANS(G1681))*COS(RADIANS(E1687))*COS(RADIANS(AR1677))))&gt;90,0,$F$4*$F$5/E1686^2*(SIN(RADIANS(G1681))*SIN(RADIANS(E1687))+COS(RADIANS(G1681))*COS(RADIANS(E1687))*COS(RADIANS(AR1677))))</f>
        <v>0</v>
      </c>
    </row>
    <row r="1682" spans="2:44" ht="15.75" customHeight="1" x14ac:dyDescent="0.2">
      <c r="B1682" s="20" t="s">
        <v>729</v>
      </c>
      <c r="E1682" s="3">
        <f>IF(E1679&lt;360,E1679/360,(E1679-360)/360)</f>
        <v>0.97222222222222221</v>
      </c>
      <c r="G1682" s="3">
        <v>60</v>
      </c>
      <c r="I1682" s="3">
        <f>IF(DEGREES(ACOS(SIN(RADIANS(G1682))*SIN(RADIANS(E1687))+COS(RADIANS(G1682))*COS(RADIANS(E1687))*COS(RADIANS(I1677))))&gt;90,0,$F$4*$F$5/E1686^2*(SIN(RADIANS(G1682))*SIN(RADIANS(E1687))+COS(RADIANS(G1682))*COS(RADIANS(E1687))*COS(RADIANS(I1677))))</f>
        <v>0</v>
      </c>
      <c r="J1682" s="3">
        <f>IF(DEGREES(ACOS(SIN(RADIANS(G1682))*SIN(RADIANS(E1687))+COS(RADIANS(G1682))*COS(RADIANS(E1687))*COS(RADIANS(J1677))))&gt;90,0,$F$4*$F$5/E1686^2*(SIN(RADIANS(G1682))*SIN(RADIANS(E1687))+COS(RADIANS(G1682))*COS(RADIANS(E1687))*COS(RADIANS(J1677))))</f>
        <v>0</v>
      </c>
      <c r="K1682" s="3">
        <f>IF(DEGREES(ACOS(SIN(RADIANS(G1682))*SIN(RADIANS(E1687))+COS(RADIANS(G1682))*COS(RADIANS(E1687))*COS(RADIANS(K1677))))&gt;90,0,$F$4*$F$5/E1686^2*(SIN(RADIANS(G1682))*SIN(RADIANS(E1687))+COS(RADIANS(G1682))*COS(RADIANS(E1687))*COS(RADIANS(K1677))))</f>
        <v>0</v>
      </c>
      <c r="L1682" s="3">
        <f>IF(DEGREES(ACOS(SIN(RADIANS(G1682))*SIN(RADIANS(E1687))+COS(RADIANS(G1682))*COS(RADIANS(E1687))*COS(RADIANS(L1677))))&gt;90,0,$F$4*$F$5/E1686^2*(SIN(RADIANS(G1682))*SIN(RADIANS(E1687))+COS(RADIANS(G1682))*COS(RADIANS(E1687))*COS(RADIANS(L1677))))</f>
        <v>0</v>
      </c>
      <c r="M1682" s="3">
        <f>IF(DEGREES(ACOS(SIN(RADIANS(G1682))*SIN(RADIANS(E1687))+COS(RADIANS(G1682))*COS(RADIANS(E1687))*COS(RADIANS(M1677))))&gt;90,0,$F$4*$F$5/E1686^2*(SIN(RADIANS(G1682))*SIN(RADIANS(E1687))+COS(RADIANS(G1682))*COS(RADIANS(E1687))*COS(RADIANS(M1677))))</f>
        <v>0</v>
      </c>
      <c r="N1682" s="3">
        <f>IF(DEGREES(ACOS(SIN(RADIANS(G1682))*SIN(RADIANS(E1687))+COS(RADIANS(G1682))*COS(RADIANS(E1687))*COS(RADIANS(N1677))))&gt;90,0,$F$4*$F$5/E1686^2*(SIN(RADIANS(G1682))*SIN(RADIANS(E1687))+COS(RADIANS(G1682))*COS(RADIANS(E1687))*COS(RADIANS(N1677))))</f>
        <v>0</v>
      </c>
      <c r="O1682" s="3">
        <f>IF(DEGREES(ACOS(SIN(RADIANS(G1682))*SIN(RADIANS(E1687))+COS(RADIANS(G1682))*COS(RADIANS(E1687))*COS(RADIANS(O1677))))&gt;90,0,$F$4*$F$5/E1686^2*(SIN(RADIANS(G1682))*SIN(RADIANS(E1687))+COS(RADIANS(G1682))*COS(RADIANS(E1687))*COS(RADIANS(O1677))))</f>
        <v>0</v>
      </c>
      <c r="P1682" s="3">
        <f>IF(DEGREES(ACOS(SIN(RADIANS(G1682))*SIN(RADIANS(E1687))+COS(RADIANS(G1682))*COS(RADIANS(E1687))*COS(RADIANS(P1677))))&gt;90,0,$F$4*$F$5/E1686^2*(SIN(RADIANS(G1682))*SIN(RADIANS(E1687))+COS(RADIANS(G1682))*COS(RADIANS(E1687))*COS(RADIANS(P1677))))</f>
        <v>0</v>
      </c>
      <c r="Q1682" s="3">
        <f>IF(DEGREES(ACOS(SIN(RADIANS(G1682))*SIN(RADIANS(E1687))+COS(RADIANS(G1682))*COS(RADIANS(E1687))*COS(RADIANS(Q1677))))&gt;90,0,$F$4*$F$5/E1686^2*(SIN(RADIANS(G1682))*SIN(RADIANS(E1687))+COS(RADIANS(G1682))*COS(RADIANS(E1687))*COS(RADIANS(Q1677))))</f>
        <v>0</v>
      </c>
      <c r="R1682" s="3" t="e">
        <f>IF(DEGREES(ACOS(SIN(RADIANS(G1682))*SIN(RADIANS(E1687))+COS(RADIANS(G1682))*COS(RADIANS(E1687))*COS(RADIANS(R1677))))&gt;90,0,$F$4*$F$5/E1686^2*(SIN(RADIANS(G1682))*SIN(RADIANS(E1687))+COS(RADIANS(G1682))*COS(RADIANS(E1687))*COS(RADIANS(R1677))))</f>
        <v>#DIV/0!</v>
      </c>
      <c r="S1682" s="3" t="e">
        <f>IF(DEGREES(ACOS(SIN(RADIANS(G1682))*SIN(RADIANS(E1687))+COS(RADIANS(G1682))*COS(RADIANS(E1687))*COS(RADIANS(S1677))))&gt;90,0,$F$4*$F$5/E1686^2*(SIN(RADIANS(G1682))*SIN(RADIANS(E1687))+COS(RADIANS(G1682))*COS(RADIANS(E1687))*COS(RADIANS(S1677))))</f>
        <v>#DIV/0!</v>
      </c>
      <c r="T1682" s="3" t="e">
        <f>IF(DEGREES(ACOS(SIN(RADIANS(G1682))*SIN(RADIANS(E1687))+COS(RADIANS(G1682))*COS(RADIANS(E1687))*COS(RADIANS(T1677))))&gt;90,0,$F$4*$F$5/E1686^2*(SIN(RADIANS(G1682))*SIN(RADIANS(E1687))+COS(RADIANS(G1682))*COS(RADIANS(E1687))*COS(RADIANS(T1677))))</f>
        <v>#DIV/0!</v>
      </c>
      <c r="U1682" s="3" t="e">
        <f>IF(DEGREES(ACOS(SIN(RADIANS(G1682))*SIN(RADIANS(E1687))+COS(RADIANS(G1682))*COS(RADIANS(E1687))*COS(RADIANS(U1677))))&gt;90,0,$F$4*$F$5/E1686^2*(SIN(RADIANS(G1682))*SIN(RADIANS(E1687))+COS(RADIANS(G1682))*COS(RADIANS(E1687))*COS(RADIANS(U1677))))</f>
        <v>#DIV/0!</v>
      </c>
      <c r="V1682" s="3" t="e">
        <f>IF(DEGREES(ACOS(SIN(RADIANS(G1682))*SIN(RADIANS(E1687))+COS(RADIANS(G1682))*COS(RADIANS(E1687))*COS(RADIANS(V1677))))&gt;90,0,$F$4*$F$5/E1686^2*(SIN(RADIANS(G1682))*SIN(RADIANS(E1687))+COS(RADIANS(G1682))*COS(RADIANS(E1687))*COS(RADIANS(V1677))))</f>
        <v>#DIV/0!</v>
      </c>
      <c r="W1682" s="3" t="e">
        <f>IF(DEGREES(ACOS(SIN(RADIANS(G1682))*SIN(RADIANS(E1687))+COS(RADIANS(G1682))*COS(RADIANS(E1687))*COS(RADIANS(W1677))))&gt;90,0,$F$4*$F$5/E1686^2*(SIN(RADIANS(G1682))*SIN(RADIANS(E1687))+COS(RADIANS(G1682))*COS(RADIANS(E1687))*COS(RADIANS(W1677))))</f>
        <v>#DIV/0!</v>
      </c>
      <c r="X1682" s="3" t="e">
        <f>IF(DEGREES(ACOS(SIN(RADIANS(G1682))*SIN(RADIANS(E1687))+COS(RADIANS(G1682))*COS(RADIANS(E1687))*COS(RADIANS(X1677))))&gt;90,0,$F$4*$F$5/E1686^2*(SIN(RADIANS(G1682))*SIN(RADIANS(E1687))+COS(RADIANS(G1682))*COS(RADIANS(E1687))*COS(RADIANS(X1677))))</f>
        <v>#DIV/0!</v>
      </c>
      <c r="Y1682" s="3" t="e">
        <f>IF(DEGREES(ACOS(SIN(RADIANS(G1682))*SIN(RADIANS(E1687))+COS(RADIANS(G1682))*COS(RADIANS(E1687))*COS(RADIANS(Y1677))))&gt;90,0,$F$4*$F$5/E1686^2*(SIN(RADIANS(G1682))*SIN(RADIANS(E1687))+COS(RADIANS(G1682))*COS(RADIANS(E1687))*COS(RADIANS(Y1677))))</f>
        <v>#DIV/0!</v>
      </c>
      <c r="Z1682" s="3" t="e">
        <f>IF(DEGREES(ACOS(SIN(RADIANS(G1682))*SIN(RADIANS(E1687))+COS(RADIANS(G1682))*COS(RADIANS(E1687))*COS(RADIANS(Z1677))))&gt;90,0,$F$4*$F$5/E1686^2*(SIN(RADIANS(G1682))*SIN(RADIANS(E1687))+COS(RADIANS(G1682))*COS(RADIANS(E1687))*COS(RADIANS(Z1677))))</f>
        <v>#DIV/0!</v>
      </c>
      <c r="AA1682" s="3" t="e">
        <f>IF(DEGREES(ACOS(SIN(RADIANS(G1682))*SIN(RADIANS(E1687))+COS(RADIANS(G1682))*COS(RADIANS(E1687))*COS(RADIANS(AA1677))))&gt;90,0,$F$4*$F$5/E1686^2*(SIN(RADIANS(G1682))*SIN(RADIANS(E1687))+COS(RADIANS(G1682))*COS(RADIANS(E1687))*COS(RADIANS(AA1677))))</f>
        <v>#DIV/0!</v>
      </c>
      <c r="AB1682" s="3" t="e">
        <f>IF(DEGREES(ACOS(SIN(RADIANS(G1682))*SIN(RADIANS(E1687))+COS(RADIANS(G1682))*COS(RADIANS(E1687))*COS(RADIANS(AB1677))))&gt;90,0,$F$4*$F$5/E1686^2*(SIN(RADIANS(G1682))*SIN(RADIANS(E1687))+COS(RADIANS(G1682))*COS(RADIANS(E1687))*COS(RADIANS(AB1677))))</f>
        <v>#DIV/0!</v>
      </c>
      <c r="AC1682" s="3" t="e">
        <f>IF(DEGREES(ACOS(SIN(RADIANS(G1682))*SIN(RADIANS(E1687))+COS(RADIANS(G1682))*COS(RADIANS(E1687))*COS(RADIANS(AC1677))))&gt;90,0,$F$4*$F$5/E1686^2*(SIN(RADIANS(G1682))*SIN(RADIANS(E1687))+COS(RADIANS(G1682))*COS(RADIANS(E1687))*COS(RADIANS(AC1677))))</f>
        <v>#DIV/0!</v>
      </c>
      <c r="AD1682" s="3" t="e">
        <f>IF(DEGREES(ACOS(SIN(RADIANS(G1682))*SIN(RADIANS(E1687))+COS(RADIANS(G1682))*COS(RADIANS(E1687))*COS(RADIANS(AD1677))))&gt;90,0,$F$4*$F$5/E1686^2*(SIN(RADIANS(G1682))*SIN(RADIANS(E1687))+COS(RADIANS(G1682))*COS(RADIANS(E1687))*COS(RADIANS(AD1677))))</f>
        <v>#DIV/0!</v>
      </c>
      <c r="AE1682" s="3" t="e">
        <f>IF(DEGREES(ACOS(SIN(RADIANS(G1682))*SIN(RADIANS(E1687))+COS(RADIANS(G1682))*COS(RADIANS(E1687))*COS(RADIANS(AE1677))))&gt;90,0,$F$4*$F$5/E1686^2*(SIN(RADIANS(G1682))*SIN(RADIANS(E1687))+COS(RADIANS(G1682))*COS(RADIANS(E1687))*COS(RADIANS(AE1677))))</f>
        <v>#DIV/0!</v>
      </c>
      <c r="AF1682" s="3" t="e">
        <f>IF(DEGREES(ACOS(SIN(RADIANS(G1682))*SIN(RADIANS(E1687))+COS(RADIANS(G1682))*COS(RADIANS(E1687))*COS(RADIANS(AF1677))))&gt;90,0,$F$4*$F$5/E1686^2*(SIN(RADIANS(G1682))*SIN(RADIANS(E1687))+COS(RADIANS(G1682))*COS(RADIANS(E1687))*COS(RADIANS(AF1677))))</f>
        <v>#DIV/0!</v>
      </c>
      <c r="AG1682" s="3" t="e">
        <f>IF(DEGREES(ACOS(SIN(RADIANS(G1682))*SIN(RADIANS(E1687))+COS(RADIANS(G1682))*COS(RADIANS(E1687))*COS(RADIANS(AG1677))))&gt;90,0,$F$4*$F$5/E1686^2*(SIN(RADIANS(G1682))*SIN(RADIANS(E1687))+COS(RADIANS(G1682))*COS(RADIANS(E1687))*COS(RADIANS(AG1677))))</f>
        <v>#DIV/0!</v>
      </c>
      <c r="AH1682" s="3" t="e">
        <f>IF(DEGREES(ACOS(SIN(RADIANS(G1682))*SIN(RADIANS(E1687))+COS(RADIANS(G1682))*COS(RADIANS(E1687))*COS(RADIANS(AH1677))))&gt;90,0,$F$4*$F$5/E1686^2*(SIN(RADIANS(G1682))*SIN(RADIANS(E1687))+COS(RADIANS(G1682))*COS(RADIANS(E1687))*COS(RADIANS(AH1677))))</f>
        <v>#DIV/0!</v>
      </c>
      <c r="AI1682" s="3" t="e">
        <f>IF(DEGREES(ACOS(SIN(RADIANS(G1682))*SIN(RADIANS(E1687))+COS(RADIANS(G1682))*COS(RADIANS(E1687))*COS(RADIANS(AI1677))))&gt;90,0,$F$4*$F$5/E1686^2*(SIN(RADIANS(G1682))*SIN(RADIANS(E1687))+COS(RADIANS(G1682))*COS(RADIANS(E1687))*COS(RADIANS(AI1677))))</f>
        <v>#DIV/0!</v>
      </c>
      <c r="AJ1682" s="3" t="e">
        <f>IF(DEGREES(ACOS(SIN(RADIANS(G1682))*SIN(RADIANS(E1687))+COS(RADIANS(G1682))*COS(RADIANS(E1687))*COS(RADIANS(AJ1677))))&gt;90,0,$F$4*$F$5/E1686^2*(SIN(RADIANS(G1682))*SIN(RADIANS(E1687))+COS(RADIANS(G1682))*COS(RADIANS(E1687))*COS(RADIANS(AJ1677))))</f>
        <v>#DIV/0!</v>
      </c>
      <c r="AK1682" s="3">
        <f>IF(DEGREES(ACOS(SIN(RADIANS(G1682))*SIN(RADIANS(E1687))+COS(RADIANS(G1682))*COS(RADIANS(E1687))*COS(RADIANS(AK1677))))&gt;90,0,$F$4*$F$5/E1686^2*(SIN(RADIANS(G1682))*SIN(RADIANS(E1687))+COS(RADIANS(G1682))*COS(RADIANS(E1687))*COS(RADIANS(AK1677))))</f>
        <v>0</v>
      </c>
      <c r="AL1682" s="3">
        <f>IF(DEGREES(ACOS(SIN(RADIANS(G1682))*SIN(RADIANS(E1687))+COS(RADIANS(G1682))*COS(RADIANS(E1687))*COS(RADIANS(AL1677))))&gt;90,0,$F$4*$F$5/E1686^2*(SIN(RADIANS(G1682))*SIN(RADIANS(E1687))+COS(RADIANS(G1682))*COS(RADIANS(E1687))*COS(RADIANS(AL1677))))</f>
        <v>0</v>
      </c>
      <c r="AM1682" s="3">
        <f>IF(DEGREES(ACOS(SIN(RADIANS(G1682))*SIN(RADIANS(E1687))+COS(RADIANS(G1682))*COS(RADIANS(E1687))*COS(RADIANS(AM1677))))&gt;90,0,$F$4*$F$5/E1686^2*(SIN(RADIANS(G1682))*SIN(RADIANS(E1687))+COS(RADIANS(G1682))*COS(RADIANS(E1687))*COS(RADIANS(AM1677))))</f>
        <v>0</v>
      </c>
      <c r="AN1682" s="3">
        <f>IF(DEGREES(ACOS(SIN(RADIANS(G1682))*SIN(RADIANS(E1687))+COS(RADIANS(G1682))*COS(RADIANS(E1687))*COS(RADIANS(AN1677))))&gt;90,0,$F$4*$F$5/E1686^2*(SIN(RADIANS(G1682))*SIN(RADIANS(E1687))+COS(RADIANS(G1682))*COS(RADIANS(E1687))*COS(RADIANS(AN1677))))</f>
        <v>0</v>
      </c>
      <c r="AO1682" s="3">
        <f>IF(DEGREES(ACOS(SIN(RADIANS(G1682))*SIN(RADIANS(E1687))+COS(RADIANS(G1682))*COS(RADIANS(E1687))*COS(RADIANS(AO1677))))&gt;90,0,$F$4*$F$5/E1686^2*(SIN(RADIANS(G1682))*SIN(RADIANS(E1687))+COS(RADIANS(G1682))*COS(RADIANS(E1687))*COS(RADIANS(AO1677))))</f>
        <v>0</v>
      </c>
      <c r="AP1682" s="3">
        <f>IF(DEGREES(ACOS(SIN(RADIANS(G1682))*SIN(RADIANS(E1687))+COS(RADIANS(G1682))*COS(RADIANS(E1687))*COS(RADIANS(AP1677))))&gt;90,0,$F$4*$F$5/E1686^2*(SIN(RADIANS(G1682))*SIN(RADIANS(E1687))+COS(RADIANS(G1682))*COS(RADIANS(E1687))*COS(RADIANS(AP1677))))</f>
        <v>0</v>
      </c>
      <c r="AQ1682" s="3">
        <f>IF(DEGREES(ACOS(SIN(RADIANS(G1682))*SIN(RADIANS(E1687))+COS(RADIANS(G1682))*COS(RADIANS(E1687))*COS(RADIANS(AQ1677))))&gt;90,0,$F$4*$F$5/E1686^2*(SIN(RADIANS(G1682))*SIN(RADIANS(E1687))+COS(RADIANS(G1682))*COS(RADIANS(E1687))*COS(RADIANS(AQ1677))))</f>
        <v>0</v>
      </c>
      <c r="AR1682" s="3">
        <f>IF(DEGREES(ACOS(SIN(RADIANS(G1682))*SIN(RADIANS(E1687))+COS(RADIANS(G1682))*COS(RADIANS(E1687))*COS(RADIANS(AR1677))))&gt;90,0,$F$4*$F$5/E1686^2*(SIN(RADIANS(G1682))*SIN(RADIANS(E1687))+COS(RADIANS(G1682))*COS(RADIANS(E1687))*COS(RADIANS(AR1677))))</f>
        <v>0</v>
      </c>
    </row>
    <row r="1683" spans="2:44" ht="15.75" customHeight="1" x14ac:dyDescent="0.2">
      <c r="B1683" s="20" t="s">
        <v>785</v>
      </c>
      <c r="E1683" s="3">
        <f>E1682*$F$11</f>
        <v>0</v>
      </c>
      <c r="G1683" s="3">
        <v>50</v>
      </c>
      <c r="I1683" s="3">
        <f>IF(DEGREES(ACOS(SIN(RADIANS(G1683))*SIN(RADIANS(E1687))+COS(RADIANS(G1683))*COS(RADIANS(E1687))*COS(RADIANS(I1677))))&gt;90,0,$F$4*$F$5/E1686^2*(SIN(RADIANS(G1683))*SIN(RADIANS(E1687))+COS(RADIANS(G1683))*COS(RADIANS(E1687))*COS(RADIANS(I1677))))</f>
        <v>0</v>
      </c>
      <c r="J1683" s="3">
        <f>IF(DEGREES(ACOS(SIN(RADIANS(G1683))*SIN(RADIANS(E1687))+COS(RADIANS(G1683))*COS(RADIANS(E1687))*COS(RADIANS(J1677))))&gt;90,0,$F$4*$F$5/E1686^2*(SIN(RADIANS(G1683))*SIN(RADIANS(E1687))+COS(RADIANS(G1683))*COS(RADIANS(E1687))*COS(RADIANS(J1677))))</f>
        <v>0</v>
      </c>
      <c r="K1683" s="3">
        <f>IF(DEGREES(ACOS(SIN(RADIANS(G1683))*SIN(RADIANS(E1687))+COS(RADIANS(G1683))*COS(RADIANS(E1687))*COS(RADIANS(K1677))))&gt;90,0,$F$4*$F$5/E1686^2*(SIN(RADIANS(G1683))*SIN(RADIANS(E1687))+COS(RADIANS(G1683))*COS(RADIANS(E1687))*COS(RADIANS(K1677))))</f>
        <v>0</v>
      </c>
      <c r="L1683" s="3">
        <f>IF(DEGREES(ACOS(SIN(RADIANS(G1683))*SIN(RADIANS(E1687))+COS(RADIANS(G1683))*COS(RADIANS(E1687))*COS(RADIANS(L1677))))&gt;90,0,$F$4*$F$5/E1686^2*(SIN(RADIANS(G1683))*SIN(RADIANS(E1687))+COS(RADIANS(G1683))*COS(RADIANS(E1687))*COS(RADIANS(L1677))))</f>
        <v>0</v>
      </c>
      <c r="M1683" s="3">
        <f>IF(DEGREES(ACOS(SIN(RADIANS(G1683))*SIN(RADIANS(E1687))+COS(RADIANS(G1683))*COS(RADIANS(E1687))*COS(RADIANS(M1677))))&gt;90,0,$F$4*$F$5/E1686^2*(SIN(RADIANS(G1683))*SIN(RADIANS(E1687))+COS(RADIANS(G1683))*COS(RADIANS(E1687))*COS(RADIANS(M1677))))</f>
        <v>0</v>
      </c>
      <c r="N1683" s="3">
        <f>IF(DEGREES(ACOS(SIN(RADIANS(G1683))*SIN(RADIANS(E1687))+COS(RADIANS(G1683))*COS(RADIANS(E1687))*COS(RADIANS(N1677))))&gt;90,0,$F$4*$F$5/E1686^2*(SIN(RADIANS(G1683))*SIN(RADIANS(E1687))+COS(RADIANS(G1683))*COS(RADIANS(E1687))*COS(RADIANS(N1677))))</f>
        <v>0</v>
      </c>
      <c r="O1683" s="3">
        <f>IF(DEGREES(ACOS(SIN(RADIANS(G1683))*SIN(RADIANS(E1687))+COS(RADIANS(G1683))*COS(RADIANS(E1687))*COS(RADIANS(O1677))))&gt;90,0,$F$4*$F$5/E1686^2*(SIN(RADIANS(G1683))*SIN(RADIANS(E1687))+COS(RADIANS(G1683))*COS(RADIANS(E1687))*COS(RADIANS(O1677))))</f>
        <v>0</v>
      </c>
      <c r="P1683" s="3">
        <f>IF(DEGREES(ACOS(SIN(RADIANS(G1683))*SIN(RADIANS(E1687))+COS(RADIANS(G1683))*COS(RADIANS(E1687))*COS(RADIANS(P1677))))&gt;90,0,$F$4*$F$5/E1686^2*(SIN(RADIANS(G1683))*SIN(RADIANS(E1687))+COS(RADIANS(G1683))*COS(RADIANS(E1687))*COS(RADIANS(P1677))))</f>
        <v>0</v>
      </c>
      <c r="Q1683" s="3">
        <f>IF(DEGREES(ACOS(SIN(RADIANS(G1683))*SIN(RADIANS(E1687))+COS(RADIANS(G1683))*COS(RADIANS(E1687))*COS(RADIANS(Q1677))))&gt;90,0,$F$4*$F$5/E1686^2*(SIN(RADIANS(G1683))*SIN(RADIANS(E1687))+COS(RADIANS(G1683))*COS(RADIANS(E1687))*COS(RADIANS(Q1677))))</f>
        <v>0</v>
      </c>
      <c r="R1683" s="3" t="e">
        <f>IF(DEGREES(ACOS(SIN(RADIANS(G1683))*SIN(RADIANS(E1687))+COS(RADIANS(G1683))*COS(RADIANS(E1687))*COS(RADIANS(R1677))))&gt;90,0,$F$4*$F$5/E1686^2*(SIN(RADIANS(G1683))*SIN(RADIANS(E1687))+COS(RADIANS(G1683))*COS(RADIANS(E1687))*COS(RADIANS(R1677))))</f>
        <v>#DIV/0!</v>
      </c>
      <c r="S1683" s="3" t="e">
        <f>IF(DEGREES(ACOS(SIN(RADIANS(G1683))*SIN(RADIANS(E1687))+COS(RADIANS(G1683))*COS(RADIANS(E1687))*COS(RADIANS(S1677))))&gt;90,0,$F$4*$F$5/E1686^2*(SIN(RADIANS(G1683))*SIN(RADIANS(E1687))+COS(RADIANS(G1683))*COS(RADIANS(E1687))*COS(RADIANS(S1677))))</f>
        <v>#DIV/0!</v>
      </c>
      <c r="T1683" s="3" t="e">
        <f>IF(DEGREES(ACOS(SIN(RADIANS(G1683))*SIN(RADIANS(E1687))+COS(RADIANS(G1683))*COS(RADIANS(E1687))*COS(RADIANS(T1677))))&gt;90,0,$F$4*$F$5/E1686^2*(SIN(RADIANS(G1683))*SIN(RADIANS(E1687))+COS(RADIANS(G1683))*COS(RADIANS(E1687))*COS(RADIANS(T1677))))</f>
        <v>#DIV/0!</v>
      </c>
      <c r="U1683" s="3" t="e">
        <f>IF(DEGREES(ACOS(SIN(RADIANS(G1683))*SIN(RADIANS(E1687))+COS(RADIANS(G1683))*COS(RADIANS(E1687))*COS(RADIANS(U1677))))&gt;90,0,$F$4*$F$5/E1686^2*(SIN(RADIANS(G1683))*SIN(RADIANS(E1687))+COS(RADIANS(G1683))*COS(RADIANS(E1687))*COS(RADIANS(U1677))))</f>
        <v>#DIV/0!</v>
      </c>
      <c r="V1683" s="3" t="e">
        <f>IF(DEGREES(ACOS(SIN(RADIANS(G1683))*SIN(RADIANS(E1687))+COS(RADIANS(G1683))*COS(RADIANS(E1687))*COS(RADIANS(V1677))))&gt;90,0,$F$4*$F$5/E1686^2*(SIN(RADIANS(G1683))*SIN(RADIANS(E1687))+COS(RADIANS(G1683))*COS(RADIANS(E1687))*COS(RADIANS(V1677))))</f>
        <v>#DIV/0!</v>
      </c>
      <c r="W1683" s="3" t="e">
        <f>IF(DEGREES(ACOS(SIN(RADIANS(G1683))*SIN(RADIANS(E1687))+COS(RADIANS(G1683))*COS(RADIANS(E1687))*COS(RADIANS(W1677))))&gt;90,0,$F$4*$F$5/E1686^2*(SIN(RADIANS(G1683))*SIN(RADIANS(E1687))+COS(RADIANS(G1683))*COS(RADIANS(E1687))*COS(RADIANS(W1677))))</f>
        <v>#DIV/0!</v>
      </c>
      <c r="X1683" s="3" t="e">
        <f>IF(DEGREES(ACOS(SIN(RADIANS(G1683))*SIN(RADIANS(E1687))+COS(RADIANS(G1683))*COS(RADIANS(E1687))*COS(RADIANS(X1677))))&gt;90,0,$F$4*$F$5/E1686^2*(SIN(RADIANS(G1683))*SIN(RADIANS(E1687))+COS(RADIANS(G1683))*COS(RADIANS(E1687))*COS(RADIANS(X1677))))</f>
        <v>#DIV/0!</v>
      </c>
      <c r="Y1683" s="3" t="e">
        <f>IF(DEGREES(ACOS(SIN(RADIANS(G1683))*SIN(RADIANS(E1687))+COS(RADIANS(G1683))*COS(RADIANS(E1687))*COS(RADIANS(Y1677))))&gt;90,0,$F$4*$F$5/E1686^2*(SIN(RADIANS(G1683))*SIN(RADIANS(E1687))+COS(RADIANS(G1683))*COS(RADIANS(E1687))*COS(RADIANS(Y1677))))</f>
        <v>#DIV/0!</v>
      </c>
      <c r="Z1683" s="3" t="e">
        <f>IF(DEGREES(ACOS(SIN(RADIANS(G1683))*SIN(RADIANS(E1687))+COS(RADIANS(G1683))*COS(RADIANS(E1687))*COS(RADIANS(Z1677))))&gt;90,0,$F$4*$F$5/E1686^2*(SIN(RADIANS(G1683))*SIN(RADIANS(E1687))+COS(RADIANS(G1683))*COS(RADIANS(E1687))*COS(RADIANS(Z1677))))</f>
        <v>#DIV/0!</v>
      </c>
      <c r="AA1683" s="3" t="e">
        <f>IF(DEGREES(ACOS(SIN(RADIANS(G1683))*SIN(RADIANS(E1687))+COS(RADIANS(G1683))*COS(RADIANS(E1687))*COS(RADIANS(AA1677))))&gt;90,0,$F$4*$F$5/E1686^2*(SIN(RADIANS(G1683))*SIN(RADIANS(E1687))+COS(RADIANS(G1683))*COS(RADIANS(E1687))*COS(RADIANS(AA1677))))</f>
        <v>#DIV/0!</v>
      </c>
      <c r="AB1683" s="3" t="e">
        <f>IF(DEGREES(ACOS(SIN(RADIANS(G1683))*SIN(RADIANS(E1687))+COS(RADIANS(G1683))*COS(RADIANS(E1687))*COS(RADIANS(AB1677))))&gt;90,0,$F$4*$F$5/E1686^2*(SIN(RADIANS(G1683))*SIN(RADIANS(E1687))+COS(RADIANS(G1683))*COS(RADIANS(E1687))*COS(RADIANS(AB1677))))</f>
        <v>#DIV/0!</v>
      </c>
      <c r="AC1683" s="3" t="e">
        <f>IF(DEGREES(ACOS(SIN(RADIANS(G1683))*SIN(RADIANS(E1687))+COS(RADIANS(G1683))*COS(RADIANS(E1687))*COS(RADIANS(AC1677))))&gt;90,0,$F$4*$F$5/E1686^2*(SIN(RADIANS(G1683))*SIN(RADIANS(E1687))+COS(RADIANS(G1683))*COS(RADIANS(E1687))*COS(RADIANS(AC1677))))</f>
        <v>#DIV/0!</v>
      </c>
      <c r="AD1683" s="3" t="e">
        <f>IF(DEGREES(ACOS(SIN(RADIANS(G1683))*SIN(RADIANS(E1687))+COS(RADIANS(G1683))*COS(RADIANS(E1687))*COS(RADIANS(AD1677))))&gt;90,0,$F$4*$F$5/E1686^2*(SIN(RADIANS(G1683))*SIN(RADIANS(E1687))+COS(RADIANS(G1683))*COS(RADIANS(E1687))*COS(RADIANS(AD1677))))</f>
        <v>#DIV/0!</v>
      </c>
      <c r="AE1683" s="3" t="e">
        <f>IF(DEGREES(ACOS(SIN(RADIANS(G1683))*SIN(RADIANS(E1687))+COS(RADIANS(G1683))*COS(RADIANS(E1687))*COS(RADIANS(AE1677))))&gt;90,0,$F$4*$F$5/E1686^2*(SIN(RADIANS(G1683))*SIN(RADIANS(E1687))+COS(RADIANS(G1683))*COS(RADIANS(E1687))*COS(RADIANS(AE1677))))</f>
        <v>#DIV/0!</v>
      </c>
      <c r="AF1683" s="3" t="e">
        <f>IF(DEGREES(ACOS(SIN(RADIANS(G1683))*SIN(RADIANS(E1687))+COS(RADIANS(G1683))*COS(RADIANS(E1687))*COS(RADIANS(AF1677))))&gt;90,0,$F$4*$F$5/E1686^2*(SIN(RADIANS(G1683))*SIN(RADIANS(E1687))+COS(RADIANS(G1683))*COS(RADIANS(E1687))*COS(RADIANS(AF1677))))</f>
        <v>#DIV/0!</v>
      </c>
      <c r="AG1683" s="3" t="e">
        <f>IF(DEGREES(ACOS(SIN(RADIANS(G1683))*SIN(RADIANS(E1687))+COS(RADIANS(G1683))*COS(RADIANS(E1687))*COS(RADIANS(AG1677))))&gt;90,0,$F$4*$F$5/E1686^2*(SIN(RADIANS(G1683))*SIN(RADIANS(E1687))+COS(RADIANS(G1683))*COS(RADIANS(E1687))*COS(RADIANS(AG1677))))</f>
        <v>#DIV/0!</v>
      </c>
      <c r="AH1683" s="3" t="e">
        <f>IF(DEGREES(ACOS(SIN(RADIANS(G1683))*SIN(RADIANS(E1687))+COS(RADIANS(G1683))*COS(RADIANS(E1687))*COS(RADIANS(AH1677))))&gt;90,0,$F$4*$F$5/E1686^2*(SIN(RADIANS(G1683))*SIN(RADIANS(E1687))+COS(RADIANS(G1683))*COS(RADIANS(E1687))*COS(RADIANS(AH1677))))</f>
        <v>#DIV/0!</v>
      </c>
      <c r="AI1683" s="3" t="e">
        <f>IF(DEGREES(ACOS(SIN(RADIANS(G1683))*SIN(RADIANS(E1687))+COS(RADIANS(G1683))*COS(RADIANS(E1687))*COS(RADIANS(AI1677))))&gt;90,0,$F$4*$F$5/E1686^2*(SIN(RADIANS(G1683))*SIN(RADIANS(E1687))+COS(RADIANS(G1683))*COS(RADIANS(E1687))*COS(RADIANS(AI1677))))</f>
        <v>#DIV/0!</v>
      </c>
      <c r="AJ1683" s="3" t="e">
        <f>IF(DEGREES(ACOS(SIN(RADIANS(G1683))*SIN(RADIANS(E1687))+COS(RADIANS(G1683))*COS(RADIANS(E1687))*COS(RADIANS(AJ1677))))&gt;90,0,$F$4*$F$5/E1686^2*(SIN(RADIANS(G1683))*SIN(RADIANS(E1687))+COS(RADIANS(G1683))*COS(RADIANS(E1687))*COS(RADIANS(AJ1677))))</f>
        <v>#DIV/0!</v>
      </c>
      <c r="AK1683" s="3">
        <f>IF(DEGREES(ACOS(SIN(RADIANS(G1683))*SIN(RADIANS(E1687))+COS(RADIANS(G1683))*COS(RADIANS(E1687))*COS(RADIANS(AK1677))))&gt;90,0,$F$4*$F$5/E1686^2*(SIN(RADIANS(G1683))*SIN(RADIANS(E1687))+COS(RADIANS(G1683))*COS(RADIANS(E1687))*COS(RADIANS(AK1677))))</f>
        <v>0</v>
      </c>
      <c r="AL1683" s="3">
        <f>IF(DEGREES(ACOS(SIN(RADIANS(G1683))*SIN(RADIANS(E1687))+COS(RADIANS(G1683))*COS(RADIANS(E1687))*COS(RADIANS(AL1677))))&gt;90,0,$F$4*$F$5/E1686^2*(SIN(RADIANS(G1683))*SIN(RADIANS(E1687))+COS(RADIANS(G1683))*COS(RADIANS(E1687))*COS(RADIANS(AL1677))))</f>
        <v>0</v>
      </c>
      <c r="AM1683" s="3">
        <f>IF(DEGREES(ACOS(SIN(RADIANS(G1683))*SIN(RADIANS(E1687))+COS(RADIANS(G1683))*COS(RADIANS(E1687))*COS(RADIANS(AM1677))))&gt;90,0,$F$4*$F$5/E1686^2*(SIN(RADIANS(G1683))*SIN(RADIANS(E1687))+COS(RADIANS(G1683))*COS(RADIANS(E1687))*COS(RADIANS(AM1677))))</f>
        <v>0</v>
      </c>
      <c r="AN1683" s="3">
        <f>IF(DEGREES(ACOS(SIN(RADIANS(G1683))*SIN(RADIANS(E1687))+COS(RADIANS(G1683))*COS(RADIANS(E1687))*COS(RADIANS(AN1677))))&gt;90,0,$F$4*$F$5/E1686^2*(SIN(RADIANS(G1683))*SIN(RADIANS(E1687))+COS(RADIANS(G1683))*COS(RADIANS(E1687))*COS(RADIANS(AN1677))))</f>
        <v>0</v>
      </c>
      <c r="AO1683" s="3">
        <f>IF(DEGREES(ACOS(SIN(RADIANS(G1683))*SIN(RADIANS(E1687))+COS(RADIANS(G1683))*COS(RADIANS(E1687))*COS(RADIANS(AO1677))))&gt;90,0,$F$4*$F$5/E1686^2*(SIN(RADIANS(G1683))*SIN(RADIANS(E1687))+COS(RADIANS(G1683))*COS(RADIANS(E1687))*COS(RADIANS(AO1677))))</f>
        <v>0</v>
      </c>
      <c r="AP1683" s="3">
        <f>IF(DEGREES(ACOS(SIN(RADIANS(G1683))*SIN(RADIANS(E1687))+COS(RADIANS(G1683))*COS(RADIANS(E1687))*COS(RADIANS(AP1677))))&gt;90,0,$F$4*$F$5/E1686^2*(SIN(RADIANS(G1683))*SIN(RADIANS(E1687))+COS(RADIANS(G1683))*COS(RADIANS(E1687))*COS(RADIANS(AP1677))))</f>
        <v>0</v>
      </c>
      <c r="AQ1683" s="3">
        <f>IF(DEGREES(ACOS(SIN(RADIANS(G1683))*SIN(RADIANS(E1687))+COS(RADIANS(G1683))*COS(RADIANS(E1687))*COS(RADIANS(AQ1677))))&gt;90,0,$F$4*$F$5/E1686^2*(SIN(RADIANS(G1683))*SIN(RADIANS(E1687))+COS(RADIANS(G1683))*COS(RADIANS(E1687))*COS(RADIANS(AQ1677))))</f>
        <v>0</v>
      </c>
      <c r="AR1683" s="3">
        <f>IF(DEGREES(ACOS(SIN(RADIANS(G1683))*SIN(RADIANS(E1687))+COS(RADIANS(G1683))*COS(RADIANS(E1687))*COS(RADIANS(AR1677))))&gt;90,0,$F$4*$F$5/E1686^2*(SIN(RADIANS(G1683))*SIN(RADIANS(E1687))+COS(RADIANS(G1683))*COS(RADIANS(E1687))*COS(RADIANS(AR1677))))</f>
        <v>0</v>
      </c>
    </row>
    <row r="1684" spans="2:44" ht="15.75" customHeight="1" x14ac:dyDescent="0.2">
      <c r="B1684" s="20" t="s">
        <v>786</v>
      </c>
      <c r="E1684" s="3" t="str">
        <f>IF($F$10=0,"N/A",$F$10*(E1679/360)-ROUNDDOWN($F$10*(E1679/360),0))</f>
        <v>N/A</v>
      </c>
      <c r="G1684" s="3">
        <v>40</v>
      </c>
      <c r="I1684" s="3">
        <f>IF(DEGREES(ACOS(SIN(RADIANS(G1684))*SIN(RADIANS(E1687))+COS(RADIANS(G1684))*COS(RADIANS(E1687))*COS(RADIANS(I1677))))&gt;90,0,$F$4*$F$5/E1686^2*(SIN(RADIANS(G1684))*SIN(RADIANS(E1687))+COS(RADIANS(G1684))*COS(RADIANS(E1687))*COS(RADIANS(I1677))))</f>
        <v>0</v>
      </c>
      <c r="J1684" s="3">
        <f>IF(DEGREES(ACOS(SIN(RADIANS(G1684))*SIN(RADIANS(E1687))+COS(RADIANS(G1684))*COS(RADIANS(E1687))*COS(RADIANS(J1677))))&gt;90,0,$F$4*$F$5/E1686^2*(SIN(RADIANS(G1684))*SIN(RADIANS(E1687))+COS(RADIANS(G1684))*COS(RADIANS(E1687))*COS(RADIANS(J1677))))</f>
        <v>0</v>
      </c>
      <c r="K1684" s="3">
        <f>IF(DEGREES(ACOS(SIN(RADIANS(G1684))*SIN(RADIANS(E1687))+COS(RADIANS(G1684))*COS(RADIANS(E1687))*COS(RADIANS(K1677))))&gt;90,0,$F$4*$F$5/E1686^2*(SIN(RADIANS(G1684))*SIN(RADIANS(E1687))+COS(RADIANS(G1684))*COS(RADIANS(E1687))*COS(RADIANS(K1677))))</f>
        <v>0</v>
      </c>
      <c r="L1684" s="3">
        <f>IF(DEGREES(ACOS(SIN(RADIANS(G1684))*SIN(RADIANS(E1687))+COS(RADIANS(G1684))*COS(RADIANS(E1687))*COS(RADIANS(L1677))))&gt;90,0,$F$4*$F$5/E1686^2*(SIN(RADIANS(G1684))*SIN(RADIANS(E1687))+COS(RADIANS(G1684))*COS(RADIANS(E1687))*COS(RADIANS(L1677))))</f>
        <v>0</v>
      </c>
      <c r="M1684" s="3">
        <f>IF(DEGREES(ACOS(SIN(RADIANS(G1684))*SIN(RADIANS(E1687))+COS(RADIANS(G1684))*COS(RADIANS(E1687))*COS(RADIANS(M1677))))&gt;90,0,$F$4*$F$5/E1686^2*(SIN(RADIANS(G1684))*SIN(RADIANS(E1687))+COS(RADIANS(G1684))*COS(RADIANS(E1687))*COS(RADIANS(M1677))))</f>
        <v>0</v>
      </c>
      <c r="N1684" s="3">
        <f>IF(DEGREES(ACOS(SIN(RADIANS(G1684))*SIN(RADIANS(E1687))+COS(RADIANS(G1684))*COS(RADIANS(E1687))*COS(RADIANS(N1677))))&gt;90,0,$F$4*$F$5/E1686^2*(SIN(RADIANS(G1684))*SIN(RADIANS(E1687))+COS(RADIANS(G1684))*COS(RADIANS(E1687))*COS(RADIANS(N1677))))</f>
        <v>0</v>
      </c>
      <c r="O1684" s="3">
        <f>IF(DEGREES(ACOS(SIN(RADIANS(G1684))*SIN(RADIANS(E1687))+COS(RADIANS(G1684))*COS(RADIANS(E1687))*COS(RADIANS(O1677))))&gt;90,0,$F$4*$F$5/E1686^2*(SIN(RADIANS(G1684))*SIN(RADIANS(E1687))+COS(RADIANS(G1684))*COS(RADIANS(E1687))*COS(RADIANS(O1677))))</f>
        <v>0</v>
      </c>
      <c r="P1684" s="3">
        <f>IF(DEGREES(ACOS(SIN(RADIANS(G1684))*SIN(RADIANS(E1687))+COS(RADIANS(G1684))*COS(RADIANS(E1687))*COS(RADIANS(P1677))))&gt;90,0,$F$4*$F$5/E1686^2*(SIN(RADIANS(G1684))*SIN(RADIANS(E1687))+COS(RADIANS(G1684))*COS(RADIANS(E1687))*COS(RADIANS(P1677))))</f>
        <v>0</v>
      </c>
      <c r="Q1684" s="3">
        <f>IF(DEGREES(ACOS(SIN(RADIANS(G1684))*SIN(RADIANS(E1687))+COS(RADIANS(G1684))*COS(RADIANS(E1687))*COS(RADIANS(Q1677))))&gt;90,0,$F$4*$F$5/E1686^2*(SIN(RADIANS(G1684))*SIN(RADIANS(E1687))+COS(RADIANS(G1684))*COS(RADIANS(E1687))*COS(RADIANS(Q1677))))</f>
        <v>0</v>
      </c>
      <c r="R1684" s="3" t="e">
        <f>IF(DEGREES(ACOS(SIN(RADIANS(G1684))*SIN(RADIANS(E1687))+COS(RADIANS(G1684))*COS(RADIANS(E1687))*COS(RADIANS(R1677))))&gt;90,0,$F$4*$F$5/E1686^2*(SIN(RADIANS(G1684))*SIN(RADIANS(E1687))+COS(RADIANS(G1684))*COS(RADIANS(E1687))*COS(RADIANS(R1677))))</f>
        <v>#DIV/0!</v>
      </c>
      <c r="S1684" s="3" t="e">
        <f>IF(DEGREES(ACOS(SIN(RADIANS(G1684))*SIN(RADIANS(E1687))+COS(RADIANS(G1684))*COS(RADIANS(E1687))*COS(RADIANS(S1677))))&gt;90,0,$F$4*$F$5/E1686^2*(SIN(RADIANS(G1684))*SIN(RADIANS(E1687))+COS(RADIANS(G1684))*COS(RADIANS(E1687))*COS(RADIANS(S1677))))</f>
        <v>#DIV/0!</v>
      </c>
      <c r="T1684" s="3" t="e">
        <f>IF(DEGREES(ACOS(SIN(RADIANS(G1684))*SIN(RADIANS(E1687))+COS(RADIANS(G1684))*COS(RADIANS(E1687))*COS(RADIANS(T1677))))&gt;90,0,$F$4*$F$5/E1686^2*(SIN(RADIANS(G1684))*SIN(RADIANS(E1687))+COS(RADIANS(G1684))*COS(RADIANS(E1687))*COS(RADIANS(T1677))))</f>
        <v>#DIV/0!</v>
      </c>
      <c r="U1684" s="3" t="e">
        <f>IF(DEGREES(ACOS(SIN(RADIANS(G1684))*SIN(RADIANS(E1687))+COS(RADIANS(G1684))*COS(RADIANS(E1687))*COS(RADIANS(U1677))))&gt;90,0,$F$4*$F$5/E1686^2*(SIN(RADIANS(G1684))*SIN(RADIANS(E1687))+COS(RADIANS(G1684))*COS(RADIANS(E1687))*COS(RADIANS(U1677))))</f>
        <v>#DIV/0!</v>
      </c>
      <c r="V1684" s="3" t="e">
        <f>IF(DEGREES(ACOS(SIN(RADIANS(G1684))*SIN(RADIANS(E1687))+COS(RADIANS(G1684))*COS(RADIANS(E1687))*COS(RADIANS(V1677))))&gt;90,0,$F$4*$F$5/E1686^2*(SIN(RADIANS(G1684))*SIN(RADIANS(E1687))+COS(RADIANS(G1684))*COS(RADIANS(E1687))*COS(RADIANS(V1677))))</f>
        <v>#DIV/0!</v>
      </c>
      <c r="W1684" s="3" t="e">
        <f>IF(DEGREES(ACOS(SIN(RADIANS(G1684))*SIN(RADIANS(E1687))+COS(RADIANS(G1684))*COS(RADIANS(E1687))*COS(RADIANS(W1677))))&gt;90,0,$F$4*$F$5/E1686^2*(SIN(RADIANS(G1684))*SIN(RADIANS(E1687))+COS(RADIANS(G1684))*COS(RADIANS(E1687))*COS(RADIANS(W1677))))</f>
        <v>#DIV/0!</v>
      </c>
      <c r="X1684" s="3" t="e">
        <f>IF(DEGREES(ACOS(SIN(RADIANS(G1684))*SIN(RADIANS(E1687))+COS(RADIANS(G1684))*COS(RADIANS(E1687))*COS(RADIANS(X1677))))&gt;90,0,$F$4*$F$5/E1686^2*(SIN(RADIANS(G1684))*SIN(RADIANS(E1687))+COS(RADIANS(G1684))*COS(RADIANS(E1687))*COS(RADIANS(X1677))))</f>
        <v>#DIV/0!</v>
      </c>
      <c r="Y1684" s="3" t="e">
        <f>IF(DEGREES(ACOS(SIN(RADIANS(G1684))*SIN(RADIANS(E1687))+COS(RADIANS(G1684))*COS(RADIANS(E1687))*COS(RADIANS(Y1677))))&gt;90,0,$F$4*$F$5/E1686^2*(SIN(RADIANS(G1684))*SIN(RADIANS(E1687))+COS(RADIANS(G1684))*COS(RADIANS(E1687))*COS(RADIANS(Y1677))))</f>
        <v>#DIV/0!</v>
      </c>
      <c r="Z1684" s="3" t="e">
        <f>IF(DEGREES(ACOS(SIN(RADIANS(G1684))*SIN(RADIANS(E1687))+COS(RADIANS(G1684))*COS(RADIANS(E1687))*COS(RADIANS(Z1677))))&gt;90,0,$F$4*$F$5/E1686^2*(SIN(RADIANS(G1684))*SIN(RADIANS(E1687))+COS(RADIANS(G1684))*COS(RADIANS(E1687))*COS(RADIANS(Z1677))))</f>
        <v>#DIV/0!</v>
      </c>
      <c r="AA1684" s="3" t="e">
        <f>IF(DEGREES(ACOS(SIN(RADIANS(G1684))*SIN(RADIANS(E1687))+COS(RADIANS(G1684))*COS(RADIANS(E1687))*COS(RADIANS(AA1677))))&gt;90,0,$F$4*$F$5/E1686^2*(SIN(RADIANS(G1684))*SIN(RADIANS(E1687))+COS(RADIANS(G1684))*COS(RADIANS(E1687))*COS(RADIANS(AA1677))))</f>
        <v>#DIV/0!</v>
      </c>
      <c r="AB1684" s="3" t="e">
        <f>IF(DEGREES(ACOS(SIN(RADIANS(G1684))*SIN(RADIANS(E1687))+COS(RADIANS(G1684))*COS(RADIANS(E1687))*COS(RADIANS(AB1677))))&gt;90,0,$F$4*$F$5/E1686^2*(SIN(RADIANS(G1684))*SIN(RADIANS(E1687))+COS(RADIANS(G1684))*COS(RADIANS(E1687))*COS(RADIANS(AB1677))))</f>
        <v>#DIV/0!</v>
      </c>
      <c r="AC1684" s="3" t="e">
        <f>IF(DEGREES(ACOS(SIN(RADIANS(G1684))*SIN(RADIANS(E1687))+COS(RADIANS(G1684))*COS(RADIANS(E1687))*COS(RADIANS(AC1677))))&gt;90,0,$F$4*$F$5/E1686^2*(SIN(RADIANS(G1684))*SIN(RADIANS(E1687))+COS(RADIANS(G1684))*COS(RADIANS(E1687))*COS(RADIANS(AC1677))))</f>
        <v>#DIV/0!</v>
      </c>
      <c r="AD1684" s="3" t="e">
        <f>IF(DEGREES(ACOS(SIN(RADIANS(G1684))*SIN(RADIANS(E1687))+COS(RADIANS(G1684))*COS(RADIANS(E1687))*COS(RADIANS(AD1677))))&gt;90,0,$F$4*$F$5/E1686^2*(SIN(RADIANS(G1684))*SIN(RADIANS(E1687))+COS(RADIANS(G1684))*COS(RADIANS(E1687))*COS(RADIANS(AD1677))))</f>
        <v>#DIV/0!</v>
      </c>
      <c r="AE1684" s="3" t="e">
        <f>IF(DEGREES(ACOS(SIN(RADIANS(G1684))*SIN(RADIANS(E1687))+COS(RADIANS(G1684))*COS(RADIANS(E1687))*COS(RADIANS(AE1677))))&gt;90,0,$F$4*$F$5/E1686^2*(SIN(RADIANS(G1684))*SIN(RADIANS(E1687))+COS(RADIANS(G1684))*COS(RADIANS(E1687))*COS(RADIANS(AE1677))))</f>
        <v>#DIV/0!</v>
      </c>
      <c r="AF1684" s="3" t="e">
        <f>IF(DEGREES(ACOS(SIN(RADIANS(G1684))*SIN(RADIANS(E1687))+COS(RADIANS(G1684))*COS(RADIANS(E1687))*COS(RADIANS(AF1677))))&gt;90,0,$F$4*$F$5/E1686^2*(SIN(RADIANS(G1684))*SIN(RADIANS(E1687))+COS(RADIANS(G1684))*COS(RADIANS(E1687))*COS(RADIANS(AF1677))))</f>
        <v>#DIV/0!</v>
      </c>
      <c r="AG1684" s="3" t="e">
        <f>IF(DEGREES(ACOS(SIN(RADIANS(G1684))*SIN(RADIANS(E1687))+COS(RADIANS(G1684))*COS(RADIANS(E1687))*COS(RADIANS(AG1677))))&gt;90,0,$F$4*$F$5/E1686^2*(SIN(RADIANS(G1684))*SIN(RADIANS(E1687))+COS(RADIANS(G1684))*COS(RADIANS(E1687))*COS(RADIANS(AG1677))))</f>
        <v>#DIV/0!</v>
      </c>
      <c r="AH1684" s="3" t="e">
        <f>IF(DEGREES(ACOS(SIN(RADIANS(G1684))*SIN(RADIANS(E1687))+COS(RADIANS(G1684))*COS(RADIANS(E1687))*COS(RADIANS(AH1677))))&gt;90,0,$F$4*$F$5/E1686^2*(SIN(RADIANS(G1684))*SIN(RADIANS(E1687))+COS(RADIANS(G1684))*COS(RADIANS(E1687))*COS(RADIANS(AH1677))))</f>
        <v>#DIV/0!</v>
      </c>
      <c r="AI1684" s="3" t="e">
        <f>IF(DEGREES(ACOS(SIN(RADIANS(G1684))*SIN(RADIANS(E1687))+COS(RADIANS(G1684))*COS(RADIANS(E1687))*COS(RADIANS(AI1677))))&gt;90,0,$F$4*$F$5/E1686^2*(SIN(RADIANS(G1684))*SIN(RADIANS(E1687))+COS(RADIANS(G1684))*COS(RADIANS(E1687))*COS(RADIANS(AI1677))))</f>
        <v>#DIV/0!</v>
      </c>
      <c r="AJ1684" s="3" t="e">
        <f>IF(DEGREES(ACOS(SIN(RADIANS(G1684))*SIN(RADIANS(E1687))+COS(RADIANS(G1684))*COS(RADIANS(E1687))*COS(RADIANS(AJ1677))))&gt;90,0,$F$4*$F$5/E1686^2*(SIN(RADIANS(G1684))*SIN(RADIANS(E1687))+COS(RADIANS(G1684))*COS(RADIANS(E1687))*COS(RADIANS(AJ1677))))</f>
        <v>#DIV/0!</v>
      </c>
      <c r="AK1684" s="3">
        <f>IF(DEGREES(ACOS(SIN(RADIANS(G1684))*SIN(RADIANS(E1687))+COS(RADIANS(G1684))*COS(RADIANS(E1687))*COS(RADIANS(AK1677))))&gt;90,0,$F$4*$F$5/E1686^2*(SIN(RADIANS(G1684))*SIN(RADIANS(E1687))+COS(RADIANS(G1684))*COS(RADIANS(E1687))*COS(RADIANS(AK1677))))</f>
        <v>0</v>
      </c>
      <c r="AL1684" s="3">
        <f>IF(DEGREES(ACOS(SIN(RADIANS(G1684))*SIN(RADIANS(E1687))+COS(RADIANS(G1684))*COS(RADIANS(E1687))*COS(RADIANS(AL1677))))&gt;90,0,$F$4*$F$5/E1686^2*(SIN(RADIANS(G1684))*SIN(RADIANS(E1687))+COS(RADIANS(G1684))*COS(RADIANS(E1687))*COS(RADIANS(AL1677))))</f>
        <v>0</v>
      </c>
      <c r="AM1684" s="3">
        <f>IF(DEGREES(ACOS(SIN(RADIANS(G1684))*SIN(RADIANS(E1687))+COS(RADIANS(G1684))*COS(RADIANS(E1687))*COS(RADIANS(AM1677))))&gt;90,0,$F$4*$F$5/E1686^2*(SIN(RADIANS(G1684))*SIN(RADIANS(E1687))+COS(RADIANS(G1684))*COS(RADIANS(E1687))*COS(RADIANS(AM1677))))</f>
        <v>0</v>
      </c>
      <c r="AN1684" s="3">
        <f>IF(DEGREES(ACOS(SIN(RADIANS(G1684))*SIN(RADIANS(E1687))+COS(RADIANS(G1684))*COS(RADIANS(E1687))*COS(RADIANS(AN1677))))&gt;90,0,$F$4*$F$5/E1686^2*(SIN(RADIANS(G1684))*SIN(RADIANS(E1687))+COS(RADIANS(G1684))*COS(RADIANS(E1687))*COS(RADIANS(AN1677))))</f>
        <v>0</v>
      </c>
      <c r="AO1684" s="3">
        <f>IF(DEGREES(ACOS(SIN(RADIANS(G1684))*SIN(RADIANS(E1687))+COS(RADIANS(G1684))*COS(RADIANS(E1687))*COS(RADIANS(AO1677))))&gt;90,0,$F$4*$F$5/E1686^2*(SIN(RADIANS(G1684))*SIN(RADIANS(E1687))+COS(RADIANS(G1684))*COS(RADIANS(E1687))*COS(RADIANS(AO1677))))</f>
        <v>0</v>
      </c>
      <c r="AP1684" s="3">
        <f>IF(DEGREES(ACOS(SIN(RADIANS(G1684))*SIN(RADIANS(E1687))+COS(RADIANS(G1684))*COS(RADIANS(E1687))*COS(RADIANS(AP1677))))&gt;90,0,$F$4*$F$5/E1686^2*(SIN(RADIANS(G1684))*SIN(RADIANS(E1687))+COS(RADIANS(G1684))*COS(RADIANS(E1687))*COS(RADIANS(AP1677))))</f>
        <v>0</v>
      </c>
      <c r="AQ1684" s="3">
        <f>IF(DEGREES(ACOS(SIN(RADIANS(G1684))*SIN(RADIANS(E1687))+COS(RADIANS(G1684))*COS(RADIANS(E1687))*COS(RADIANS(AQ1677))))&gt;90,0,$F$4*$F$5/E1686^2*(SIN(RADIANS(G1684))*SIN(RADIANS(E1687))+COS(RADIANS(G1684))*COS(RADIANS(E1687))*COS(RADIANS(AQ1677))))</f>
        <v>0</v>
      </c>
      <c r="AR1684" s="3">
        <f>IF(DEGREES(ACOS(SIN(RADIANS(G1684))*SIN(RADIANS(E1687))+COS(RADIANS(G1684))*COS(RADIANS(E1687))*COS(RADIANS(AR1677))))&gt;90,0,$F$4*$F$5/E1686^2*(SIN(RADIANS(G1684))*SIN(RADIANS(E1687))+COS(RADIANS(G1684))*COS(RADIANS(E1687))*COS(RADIANS(AR1677))))</f>
        <v>0</v>
      </c>
    </row>
    <row r="1685" spans="2:44" ht="15.75" customHeight="1" x14ac:dyDescent="0.2">
      <c r="B1685" s="20" t="s">
        <v>787</v>
      </c>
      <c r="E1685" s="3" t="str">
        <f>IF($F$10=0,"N/A",E1684*$F$11/$F$10)</f>
        <v>N/A</v>
      </c>
      <c r="G1685" s="3">
        <v>30</v>
      </c>
      <c r="I1685" s="3">
        <f>IF(DEGREES(ACOS(SIN(RADIANS(G1685))*SIN(RADIANS(E1687))+COS(RADIANS(G1685))*COS(RADIANS(E1687))*COS(RADIANS(I1677))))&gt;90,0,$F$4*$F$5/E1686^2*(SIN(RADIANS(G1685))*SIN(RADIANS(E1687))+COS(RADIANS(G1685))*COS(RADIANS(E1687))*COS(RADIANS(I1677))))</f>
        <v>0</v>
      </c>
      <c r="J1685" s="3">
        <f>IF(DEGREES(ACOS(SIN(RADIANS(G1685))*SIN(RADIANS(E1687))+COS(RADIANS(G1685))*COS(RADIANS(E1687))*COS(RADIANS(J1677))))&gt;90,0,$F$4*$F$5/E1686^2*(SIN(RADIANS(G1685))*SIN(RADIANS(E1687))+COS(RADIANS(G1685))*COS(RADIANS(E1687))*COS(RADIANS(J1677))))</f>
        <v>0</v>
      </c>
      <c r="K1685" s="3">
        <f>IF(DEGREES(ACOS(SIN(RADIANS(G1685))*SIN(RADIANS(E1687))+COS(RADIANS(G1685))*COS(RADIANS(E1687))*COS(RADIANS(K1677))))&gt;90,0,$F$4*$F$5/E1686^2*(SIN(RADIANS(G1685))*SIN(RADIANS(E1687))+COS(RADIANS(G1685))*COS(RADIANS(E1687))*COS(RADIANS(K1677))))</f>
        <v>0</v>
      </c>
      <c r="L1685" s="3">
        <f>IF(DEGREES(ACOS(SIN(RADIANS(G1685))*SIN(RADIANS(E1687))+COS(RADIANS(G1685))*COS(RADIANS(E1687))*COS(RADIANS(L1677))))&gt;90,0,$F$4*$F$5/E1686^2*(SIN(RADIANS(G1685))*SIN(RADIANS(E1687))+COS(RADIANS(G1685))*COS(RADIANS(E1687))*COS(RADIANS(L1677))))</f>
        <v>0</v>
      </c>
      <c r="M1685" s="3">
        <f>IF(DEGREES(ACOS(SIN(RADIANS(G1685))*SIN(RADIANS(E1687))+COS(RADIANS(G1685))*COS(RADIANS(E1687))*COS(RADIANS(M1677))))&gt;90,0,$F$4*$F$5/E1686^2*(SIN(RADIANS(G1685))*SIN(RADIANS(E1687))+COS(RADIANS(G1685))*COS(RADIANS(E1687))*COS(RADIANS(M1677))))</f>
        <v>0</v>
      </c>
      <c r="N1685" s="3">
        <f>IF(DEGREES(ACOS(SIN(RADIANS(G1685))*SIN(RADIANS(E1687))+COS(RADIANS(G1685))*COS(RADIANS(E1687))*COS(RADIANS(N1677))))&gt;90,0,$F$4*$F$5/E1686^2*(SIN(RADIANS(G1685))*SIN(RADIANS(E1687))+COS(RADIANS(G1685))*COS(RADIANS(E1687))*COS(RADIANS(N1677))))</f>
        <v>0</v>
      </c>
      <c r="O1685" s="3">
        <f>IF(DEGREES(ACOS(SIN(RADIANS(G1685))*SIN(RADIANS(E1687))+COS(RADIANS(G1685))*COS(RADIANS(E1687))*COS(RADIANS(O1677))))&gt;90,0,$F$4*$F$5/E1686^2*(SIN(RADIANS(G1685))*SIN(RADIANS(E1687))+COS(RADIANS(G1685))*COS(RADIANS(E1687))*COS(RADIANS(O1677))))</f>
        <v>0</v>
      </c>
      <c r="P1685" s="3">
        <f>IF(DEGREES(ACOS(SIN(RADIANS(G1685))*SIN(RADIANS(E1687))+COS(RADIANS(G1685))*COS(RADIANS(E1687))*COS(RADIANS(P1677))))&gt;90,0,$F$4*$F$5/E1686^2*(SIN(RADIANS(G1685))*SIN(RADIANS(E1687))+COS(RADIANS(G1685))*COS(RADIANS(E1687))*COS(RADIANS(P1677))))</f>
        <v>0</v>
      </c>
      <c r="Q1685" s="3">
        <f>IF(DEGREES(ACOS(SIN(RADIANS(G1685))*SIN(RADIANS(E1687))+COS(RADIANS(G1685))*COS(RADIANS(E1687))*COS(RADIANS(Q1677))))&gt;90,0,$F$4*$F$5/E1686^2*(SIN(RADIANS(G1685))*SIN(RADIANS(E1687))+COS(RADIANS(G1685))*COS(RADIANS(E1687))*COS(RADIANS(Q1677))))</f>
        <v>0</v>
      </c>
      <c r="R1685" s="3" t="e">
        <f>IF(DEGREES(ACOS(SIN(RADIANS(G1685))*SIN(RADIANS(E1687))+COS(RADIANS(G1685))*COS(RADIANS(E1687))*COS(RADIANS(R1677))))&gt;90,0,$F$4*$F$5/E1686^2*(SIN(RADIANS(G1685))*SIN(RADIANS(E1687))+COS(RADIANS(G1685))*COS(RADIANS(E1687))*COS(RADIANS(R1677))))</f>
        <v>#DIV/0!</v>
      </c>
      <c r="S1685" s="3" t="e">
        <f>IF(DEGREES(ACOS(SIN(RADIANS(G1685))*SIN(RADIANS(E1687))+COS(RADIANS(G1685))*COS(RADIANS(E1687))*COS(RADIANS(S1677))))&gt;90,0,$F$4*$F$5/E1686^2*(SIN(RADIANS(G1685))*SIN(RADIANS(E1687))+COS(RADIANS(G1685))*COS(RADIANS(E1687))*COS(RADIANS(S1677))))</f>
        <v>#DIV/0!</v>
      </c>
      <c r="T1685" s="3" t="e">
        <f>IF(DEGREES(ACOS(SIN(RADIANS(G1685))*SIN(RADIANS(E1687))+COS(RADIANS(G1685))*COS(RADIANS(E1687))*COS(RADIANS(T1677))))&gt;90,0,$F$4*$F$5/E1686^2*(SIN(RADIANS(G1685))*SIN(RADIANS(E1687))+COS(RADIANS(G1685))*COS(RADIANS(E1687))*COS(RADIANS(T1677))))</f>
        <v>#DIV/0!</v>
      </c>
      <c r="U1685" s="3" t="e">
        <f>IF(DEGREES(ACOS(SIN(RADIANS(G1685))*SIN(RADIANS(E1687))+COS(RADIANS(G1685))*COS(RADIANS(E1687))*COS(RADIANS(U1677))))&gt;90,0,$F$4*$F$5/E1686^2*(SIN(RADIANS(G1685))*SIN(RADIANS(E1687))+COS(RADIANS(G1685))*COS(RADIANS(E1687))*COS(RADIANS(U1677))))</f>
        <v>#DIV/0!</v>
      </c>
      <c r="V1685" s="3" t="e">
        <f>IF(DEGREES(ACOS(SIN(RADIANS(G1685))*SIN(RADIANS(E1687))+COS(RADIANS(G1685))*COS(RADIANS(E1687))*COS(RADIANS(V1677))))&gt;90,0,$F$4*$F$5/E1686^2*(SIN(RADIANS(G1685))*SIN(RADIANS(E1687))+COS(RADIANS(G1685))*COS(RADIANS(E1687))*COS(RADIANS(V1677))))</f>
        <v>#DIV/0!</v>
      </c>
      <c r="W1685" s="3" t="e">
        <f>IF(DEGREES(ACOS(SIN(RADIANS(G1685))*SIN(RADIANS(E1687))+COS(RADIANS(G1685))*COS(RADIANS(E1687))*COS(RADIANS(W1677))))&gt;90,0,$F$4*$F$5/E1686^2*(SIN(RADIANS(G1685))*SIN(RADIANS(E1687))+COS(RADIANS(G1685))*COS(RADIANS(E1687))*COS(RADIANS(W1677))))</f>
        <v>#DIV/0!</v>
      </c>
      <c r="X1685" s="3" t="e">
        <f>IF(DEGREES(ACOS(SIN(RADIANS(G1685))*SIN(RADIANS(E1687))+COS(RADIANS(G1685))*COS(RADIANS(E1687))*COS(RADIANS(X1677))))&gt;90,0,$F$4*$F$5/E1686^2*(SIN(RADIANS(G1685))*SIN(RADIANS(E1687))+COS(RADIANS(G1685))*COS(RADIANS(E1687))*COS(RADIANS(X1677))))</f>
        <v>#DIV/0!</v>
      </c>
      <c r="Y1685" s="3" t="e">
        <f>IF(DEGREES(ACOS(SIN(RADIANS(G1685))*SIN(RADIANS(E1687))+COS(RADIANS(G1685))*COS(RADIANS(E1687))*COS(RADIANS(Y1677))))&gt;90,0,$F$4*$F$5/E1686^2*(SIN(RADIANS(G1685))*SIN(RADIANS(E1687))+COS(RADIANS(G1685))*COS(RADIANS(E1687))*COS(RADIANS(Y1677))))</f>
        <v>#DIV/0!</v>
      </c>
      <c r="Z1685" s="3" t="e">
        <f>IF(DEGREES(ACOS(SIN(RADIANS(G1685))*SIN(RADIANS(E1687))+COS(RADIANS(G1685))*COS(RADIANS(E1687))*COS(RADIANS(Z1677))))&gt;90,0,$F$4*$F$5/E1686^2*(SIN(RADIANS(G1685))*SIN(RADIANS(E1687))+COS(RADIANS(G1685))*COS(RADIANS(E1687))*COS(RADIANS(Z1677))))</f>
        <v>#DIV/0!</v>
      </c>
      <c r="AA1685" s="3" t="e">
        <f>IF(DEGREES(ACOS(SIN(RADIANS(G1685))*SIN(RADIANS(E1687))+COS(RADIANS(G1685))*COS(RADIANS(E1687))*COS(RADIANS(AA1677))))&gt;90,0,$F$4*$F$5/E1686^2*(SIN(RADIANS(G1685))*SIN(RADIANS(E1687))+COS(RADIANS(G1685))*COS(RADIANS(E1687))*COS(RADIANS(AA1677))))</f>
        <v>#DIV/0!</v>
      </c>
      <c r="AB1685" s="3" t="e">
        <f>IF(DEGREES(ACOS(SIN(RADIANS(G1685))*SIN(RADIANS(E1687))+COS(RADIANS(G1685))*COS(RADIANS(E1687))*COS(RADIANS(AB1677))))&gt;90,0,$F$4*$F$5/E1686^2*(SIN(RADIANS(G1685))*SIN(RADIANS(E1687))+COS(RADIANS(G1685))*COS(RADIANS(E1687))*COS(RADIANS(AB1677))))</f>
        <v>#DIV/0!</v>
      </c>
      <c r="AC1685" s="3" t="e">
        <f>IF(DEGREES(ACOS(SIN(RADIANS(G1685))*SIN(RADIANS(E1687))+COS(RADIANS(G1685))*COS(RADIANS(E1687))*COS(RADIANS(AC1677))))&gt;90,0,$F$4*$F$5/E1686^2*(SIN(RADIANS(G1685))*SIN(RADIANS(E1687))+COS(RADIANS(G1685))*COS(RADIANS(E1687))*COS(RADIANS(AC1677))))</f>
        <v>#DIV/0!</v>
      </c>
      <c r="AD1685" s="3" t="e">
        <f>IF(DEGREES(ACOS(SIN(RADIANS(G1685))*SIN(RADIANS(E1687))+COS(RADIANS(G1685))*COS(RADIANS(E1687))*COS(RADIANS(AD1677))))&gt;90,0,$F$4*$F$5/E1686^2*(SIN(RADIANS(G1685))*SIN(RADIANS(E1687))+COS(RADIANS(G1685))*COS(RADIANS(E1687))*COS(RADIANS(AD1677))))</f>
        <v>#DIV/0!</v>
      </c>
      <c r="AE1685" s="3" t="e">
        <f>IF(DEGREES(ACOS(SIN(RADIANS(G1685))*SIN(RADIANS(E1687))+COS(RADIANS(G1685))*COS(RADIANS(E1687))*COS(RADIANS(AE1677))))&gt;90,0,$F$4*$F$5/E1686^2*(SIN(RADIANS(G1685))*SIN(RADIANS(E1687))+COS(RADIANS(G1685))*COS(RADIANS(E1687))*COS(RADIANS(AE1677))))</f>
        <v>#DIV/0!</v>
      </c>
      <c r="AF1685" s="3" t="e">
        <f>IF(DEGREES(ACOS(SIN(RADIANS(G1685))*SIN(RADIANS(E1687))+COS(RADIANS(G1685))*COS(RADIANS(E1687))*COS(RADIANS(AF1677))))&gt;90,0,$F$4*$F$5/E1686^2*(SIN(RADIANS(G1685))*SIN(RADIANS(E1687))+COS(RADIANS(G1685))*COS(RADIANS(E1687))*COS(RADIANS(AF1677))))</f>
        <v>#DIV/0!</v>
      </c>
      <c r="AG1685" s="3" t="e">
        <f>IF(DEGREES(ACOS(SIN(RADIANS(G1685))*SIN(RADIANS(E1687))+COS(RADIANS(G1685))*COS(RADIANS(E1687))*COS(RADIANS(AG1677))))&gt;90,0,$F$4*$F$5/E1686^2*(SIN(RADIANS(G1685))*SIN(RADIANS(E1687))+COS(RADIANS(G1685))*COS(RADIANS(E1687))*COS(RADIANS(AG1677))))</f>
        <v>#DIV/0!</v>
      </c>
      <c r="AH1685" s="3" t="e">
        <f>IF(DEGREES(ACOS(SIN(RADIANS(G1685))*SIN(RADIANS(E1687))+COS(RADIANS(G1685))*COS(RADIANS(E1687))*COS(RADIANS(AH1677))))&gt;90,0,$F$4*$F$5/E1686^2*(SIN(RADIANS(G1685))*SIN(RADIANS(E1687))+COS(RADIANS(G1685))*COS(RADIANS(E1687))*COS(RADIANS(AH1677))))</f>
        <v>#DIV/0!</v>
      </c>
      <c r="AI1685" s="3" t="e">
        <f>IF(DEGREES(ACOS(SIN(RADIANS(G1685))*SIN(RADIANS(E1687))+COS(RADIANS(G1685))*COS(RADIANS(E1687))*COS(RADIANS(AI1677))))&gt;90,0,$F$4*$F$5/E1686^2*(SIN(RADIANS(G1685))*SIN(RADIANS(E1687))+COS(RADIANS(G1685))*COS(RADIANS(E1687))*COS(RADIANS(AI1677))))</f>
        <v>#DIV/0!</v>
      </c>
      <c r="AJ1685" s="3" t="e">
        <f>IF(DEGREES(ACOS(SIN(RADIANS(G1685))*SIN(RADIANS(E1687))+COS(RADIANS(G1685))*COS(RADIANS(E1687))*COS(RADIANS(AJ1677))))&gt;90,0,$F$4*$F$5/E1686^2*(SIN(RADIANS(G1685))*SIN(RADIANS(E1687))+COS(RADIANS(G1685))*COS(RADIANS(E1687))*COS(RADIANS(AJ1677))))</f>
        <v>#DIV/0!</v>
      </c>
      <c r="AK1685" s="3">
        <f>IF(DEGREES(ACOS(SIN(RADIANS(G1685))*SIN(RADIANS(E1687))+COS(RADIANS(G1685))*COS(RADIANS(E1687))*COS(RADIANS(AK1677))))&gt;90,0,$F$4*$F$5/E1686^2*(SIN(RADIANS(G1685))*SIN(RADIANS(E1687))+COS(RADIANS(G1685))*COS(RADIANS(E1687))*COS(RADIANS(AK1677))))</f>
        <v>0</v>
      </c>
      <c r="AL1685" s="3">
        <f>IF(DEGREES(ACOS(SIN(RADIANS(G1685))*SIN(RADIANS(E1687))+COS(RADIANS(G1685))*COS(RADIANS(E1687))*COS(RADIANS(AL1677))))&gt;90,0,$F$4*$F$5/E1686^2*(SIN(RADIANS(G1685))*SIN(RADIANS(E1687))+COS(RADIANS(G1685))*COS(RADIANS(E1687))*COS(RADIANS(AL1677))))</f>
        <v>0</v>
      </c>
      <c r="AM1685" s="3">
        <f>IF(DEGREES(ACOS(SIN(RADIANS(G1685))*SIN(RADIANS(E1687))+COS(RADIANS(G1685))*COS(RADIANS(E1687))*COS(RADIANS(AM1677))))&gt;90,0,$F$4*$F$5/E1686^2*(SIN(RADIANS(G1685))*SIN(RADIANS(E1687))+COS(RADIANS(G1685))*COS(RADIANS(E1687))*COS(RADIANS(AM1677))))</f>
        <v>0</v>
      </c>
      <c r="AN1685" s="3">
        <f>IF(DEGREES(ACOS(SIN(RADIANS(G1685))*SIN(RADIANS(E1687))+COS(RADIANS(G1685))*COS(RADIANS(E1687))*COS(RADIANS(AN1677))))&gt;90,0,$F$4*$F$5/E1686^2*(SIN(RADIANS(G1685))*SIN(RADIANS(E1687))+COS(RADIANS(G1685))*COS(RADIANS(E1687))*COS(RADIANS(AN1677))))</f>
        <v>0</v>
      </c>
      <c r="AO1685" s="3">
        <f>IF(DEGREES(ACOS(SIN(RADIANS(G1685))*SIN(RADIANS(E1687))+COS(RADIANS(G1685))*COS(RADIANS(E1687))*COS(RADIANS(AO1677))))&gt;90,0,$F$4*$F$5/E1686^2*(SIN(RADIANS(G1685))*SIN(RADIANS(E1687))+COS(RADIANS(G1685))*COS(RADIANS(E1687))*COS(RADIANS(AO1677))))</f>
        <v>0</v>
      </c>
      <c r="AP1685" s="3">
        <f>IF(DEGREES(ACOS(SIN(RADIANS(G1685))*SIN(RADIANS(E1687))+COS(RADIANS(G1685))*COS(RADIANS(E1687))*COS(RADIANS(AP1677))))&gt;90,0,$F$4*$F$5/E1686^2*(SIN(RADIANS(G1685))*SIN(RADIANS(E1687))+COS(RADIANS(G1685))*COS(RADIANS(E1687))*COS(RADIANS(AP1677))))</f>
        <v>0</v>
      </c>
      <c r="AQ1685" s="3">
        <f>IF(DEGREES(ACOS(SIN(RADIANS(G1685))*SIN(RADIANS(E1687))+COS(RADIANS(G1685))*COS(RADIANS(E1687))*COS(RADIANS(AQ1677))))&gt;90,0,$F$4*$F$5/E1686^2*(SIN(RADIANS(G1685))*SIN(RADIANS(E1687))+COS(RADIANS(G1685))*COS(RADIANS(E1687))*COS(RADIANS(AQ1677))))</f>
        <v>0</v>
      </c>
      <c r="AR1685" s="3">
        <f>IF(DEGREES(ACOS(SIN(RADIANS(G1685))*SIN(RADIANS(E1687))+COS(RADIANS(G1685))*COS(RADIANS(E1687))*COS(RADIANS(AR1677))))&gt;90,0,$F$4*$F$5/E1686^2*(SIN(RADIANS(G1685))*SIN(RADIANS(E1687))+COS(RADIANS(G1685))*COS(RADIANS(E1687))*COS(RADIANS(AR1677))))</f>
        <v>0</v>
      </c>
    </row>
    <row r="1686" spans="2:44" ht="15.75" customHeight="1" x14ac:dyDescent="0.2">
      <c r="B1686" s="20" t="s">
        <v>788</v>
      </c>
      <c r="E1686" s="3">
        <f>$F$6*(1-$F$7^2)/(1+$F$7*COS(RADIANS(E1680)))</f>
        <v>0</v>
      </c>
      <c r="G1686" s="3">
        <v>20</v>
      </c>
      <c r="I1686" s="3">
        <f>IF(DEGREES(ACOS(SIN(RADIANS(G1686))*SIN(RADIANS(E1687))+COS(RADIANS(G1686))*COS(RADIANS(E1687))*COS(RADIANS(I1677))))&gt;90,0,$F$4*$F$5/E1686^2*(SIN(RADIANS(G1686))*SIN(RADIANS(E1687))+COS(RADIANS(G1686))*COS(RADIANS(E1687))*COS(RADIANS(I1677))))</f>
        <v>0</v>
      </c>
      <c r="J1686" s="3">
        <f>IF(DEGREES(ACOS(SIN(RADIANS(G1686))*SIN(RADIANS(E1687))+COS(RADIANS(G1686))*COS(RADIANS(E1687))*COS(RADIANS(J1677))))&gt;90,0,$F$4*$F$5/E1686^2*(SIN(RADIANS(G1686))*SIN(RADIANS(E1687))+COS(RADIANS(G1686))*COS(RADIANS(E1687))*COS(RADIANS(J1677))))</f>
        <v>0</v>
      </c>
      <c r="K1686" s="3">
        <f>IF(DEGREES(ACOS(SIN(RADIANS(G1686))*SIN(RADIANS(E1687))+COS(RADIANS(G1686))*COS(RADIANS(E1687))*COS(RADIANS(K1677))))&gt;90,0,$F$4*$F$5/E1686^2*(SIN(RADIANS(G1686))*SIN(RADIANS(E1687))+COS(RADIANS(G1686))*COS(RADIANS(E1687))*COS(RADIANS(K1677))))</f>
        <v>0</v>
      </c>
      <c r="L1686" s="3">
        <f>IF(DEGREES(ACOS(SIN(RADIANS(G1686))*SIN(RADIANS(E1687))+COS(RADIANS(G1686))*COS(RADIANS(E1687))*COS(RADIANS(L1677))))&gt;90,0,$F$4*$F$5/E1686^2*(SIN(RADIANS(G1686))*SIN(RADIANS(E1687))+COS(RADIANS(G1686))*COS(RADIANS(E1687))*COS(RADIANS(L1677))))</f>
        <v>0</v>
      </c>
      <c r="M1686" s="3">
        <f>IF(DEGREES(ACOS(SIN(RADIANS(G1686))*SIN(RADIANS(E1687))+COS(RADIANS(G1686))*COS(RADIANS(E1687))*COS(RADIANS(M1677))))&gt;90,0,$F$4*$F$5/E1686^2*(SIN(RADIANS(G1686))*SIN(RADIANS(E1687))+COS(RADIANS(G1686))*COS(RADIANS(E1687))*COS(RADIANS(M1677))))</f>
        <v>0</v>
      </c>
      <c r="N1686" s="3">
        <f>IF(DEGREES(ACOS(SIN(RADIANS(G1686))*SIN(RADIANS(E1687))+COS(RADIANS(G1686))*COS(RADIANS(E1687))*COS(RADIANS(N1677))))&gt;90,0,$F$4*$F$5/E1686^2*(SIN(RADIANS(G1686))*SIN(RADIANS(E1687))+COS(RADIANS(G1686))*COS(RADIANS(E1687))*COS(RADIANS(N1677))))</f>
        <v>0</v>
      </c>
      <c r="O1686" s="3">
        <f>IF(DEGREES(ACOS(SIN(RADIANS(G1686))*SIN(RADIANS(E1687))+COS(RADIANS(G1686))*COS(RADIANS(E1687))*COS(RADIANS(O1677))))&gt;90,0,$F$4*$F$5/E1686^2*(SIN(RADIANS(G1686))*SIN(RADIANS(E1687))+COS(RADIANS(G1686))*COS(RADIANS(E1687))*COS(RADIANS(O1677))))</f>
        <v>0</v>
      </c>
      <c r="P1686" s="3">
        <f>IF(DEGREES(ACOS(SIN(RADIANS(G1686))*SIN(RADIANS(E1687))+COS(RADIANS(G1686))*COS(RADIANS(E1687))*COS(RADIANS(P1677))))&gt;90,0,$F$4*$F$5/E1686^2*(SIN(RADIANS(G1686))*SIN(RADIANS(E1687))+COS(RADIANS(G1686))*COS(RADIANS(E1687))*COS(RADIANS(P1677))))</f>
        <v>0</v>
      </c>
      <c r="Q1686" s="3">
        <f>IF(DEGREES(ACOS(SIN(RADIANS(G1686))*SIN(RADIANS(E1687))+COS(RADIANS(G1686))*COS(RADIANS(E1687))*COS(RADIANS(Q1677))))&gt;90,0,$F$4*$F$5/E1686^2*(SIN(RADIANS(G1686))*SIN(RADIANS(E1687))+COS(RADIANS(G1686))*COS(RADIANS(E1687))*COS(RADIANS(Q1677))))</f>
        <v>0</v>
      </c>
      <c r="R1686" s="3" t="e">
        <f>IF(DEGREES(ACOS(SIN(RADIANS(G1686))*SIN(RADIANS(E1687))+COS(RADIANS(G1686))*COS(RADIANS(E1687))*COS(RADIANS(R1677))))&gt;90,0,$F$4*$F$5/E1686^2*(SIN(RADIANS(G1686))*SIN(RADIANS(E1687))+COS(RADIANS(G1686))*COS(RADIANS(E1687))*COS(RADIANS(R1677))))</f>
        <v>#DIV/0!</v>
      </c>
      <c r="S1686" s="3" t="e">
        <f>IF(DEGREES(ACOS(SIN(RADIANS(G1686))*SIN(RADIANS(E1687))+COS(RADIANS(G1686))*COS(RADIANS(E1687))*COS(RADIANS(S1677))))&gt;90,0,$F$4*$F$5/E1686^2*(SIN(RADIANS(G1686))*SIN(RADIANS(E1687))+COS(RADIANS(G1686))*COS(RADIANS(E1687))*COS(RADIANS(S1677))))</f>
        <v>#DIV/0!</v>
      </c>
      <c r="T1686" s="3" t="e">
        <f>IF(DEGREES(ACOS(SIN(RADIANS(G1686))*SIN(RADIANS(E1687))+COS(RADIANS(G1686))*COS(RADIANS(E1687))*COS(RADIANS(T1677))))&gt;90,0,$F$4*$F$5/E1686^2*(SIN(RADIANS(G1686))*SIN(RADIANS(E1687))+COS(RADIANS(G1686))*COS(RADIANS(E1687))*COS(RADIANS(T1677))))</f>
        <v>#DIV/0!</v>
      </c>
      <c r="U1686" s="3" t="e">
        <f>IF(DEGREES(ACOS(SIN(RADIANS(G1686))*SIN(RADIANS(E1687))+COS(RADIANS(G1686))*COS(RADIANS(E1687))*COS(RADIANS(U1677))))&gt;90,0,$F$4*$F$5/E1686^2*(SIN(RADIANS(G1686))*SIN(RADIANS(E1687))+COS(RADIANS(G1686))*COS(RADIANS(E1687))*COS(RADIANS(U1677))))</f>
        <v>#DIV/0!</v>
      </c>
      <c r="V1686" s="3" t="e">
        <f>IF(DEGREES(ACOS(SIN(RADIANS(G1686))*SIN(RADIANS(E1687))+COS(RADIANS(G1686))*COS(RADIANS(E1687))*COS(RADIANS(V1677))))&gt;90,0,$F$4*$F$5/E1686^2*(SIN(RADIANS(G1686))*SIN(RADIANS(E1687))+COS(RADIANS(G1686))*COS(RADIANS(E1687))*COS(RADIANS(V1677))))</f>
        <v>#DIV/0!</v>
      </c>
      <c r="W1686" s="3" t="e">
        <f>IF(DEGREES(ACOS(SIN(RADIANS(G1686))*SIN(RADIANS(E1687))+COS(RADIANS(G1686))*COS(RADIANS(E1687))*COS(RADIANS(W1677))))&gt;90,0,$F$4*$F$5/E1686^2*(SIN(RADIANS(G1686))*SIN(RADIANS(E1687))+COS(RADIANS(G1686))*COS(RADIANS(E1687))*COS(RADIANS(W1677))))</f>
        <v>#DIV/0!</v>
      </c>
      <c r="X1686" s="3" t="e">
        <f>IF(DEGREES(ACOS(SIN(RADIANS(G1686))*SIN(RADIANS(E1687))+COS(RADIANS(G1686))*COS(RADIANS(E1687))*COS(RADIANS(X1677))))&gt;90,0,$F$4*$F$5/E1686^2*(SIN(RADIANS(G1686))*SIN(RADIANS(E1687))+COS(RADIANS(G1686))*COS(RADIANS(E1687))*COS(RADIANS(X1677))))</f>
        <v>#DIV/0!</v>
      </c>
      <c r="Y1686" s="3" t="e">
        <f>IF(DEGREES(ACOS(SIN(RADIANS(G1686))*SIN(RADIANS(E1687))+COS(RADIANS(G1686))*COS(RADIANS(E1687))*COS(RADIANS(Y1677))))&gt;90,0,$F$4*$F$5/E1686^2*(SIN(RADIANS(G1686))*SIN(RADIANS(E1687))+COS(RADIANS(G1686))*COS(RADIANS(E1687))*COS(RADIANS(Y1677))))</f>
        <v>#DIV/0!</v>
      </c>
      <c r="Z1686" s="3" t="e">
        <f>IF(DEGREES(ACOS(SIN(RADIANS(G1686))*SIN(RADIANS(E1687))+COS(RADIANS(G1686))*COS(RADIANS(E1687))*COS(RADIANS(Z1677))))&gt;90,0,$F$4*$F$5/E1686^2*(SIN(RADIANS(G1686))*SIN(RADIANS(E1687))+COS(RADIANS(G1686))*COS(RADIANS(E1687))*COS(RADIANS(Z1677))))</f>
        <v>#DIV/0!</v>
      </c>
      <c r="AA1686" s="3" t="e">
        <f>IF(DEGREES(ACOS(SIN(RADIANS(G1686))*SIN(RADIANS(E1687))+COS(RADIANS(G1686))*COS(RADIANS(E1687))*COS(RADIANS(AA1677))))&gt;90,0,$F$4*$F$5/E1686^2*(SIN(RADIANS(G1686))*SIN(RADIANS(E1687))+COS(RADIANS(G1686))*COS(RADIANS(E1687))*COS(RADIANS(AA1677))))</f>
        <v>#DIV/0!</v>
      </c>
      <c r="AB1686" s="3" t="e">
        <f>IF(DEGREES(ACOS(SIN(RADIANS(G1686))*SIN(RADIANS(E1687))+COS(RADIANS(G1686))*COS(RADIANS(E1687))*COS(RADIANS(AB1677))))&gt;90,0,$F$4*$F$5/E1686^2*(SIN(RADIANS(G1686))*SIN(RADIANS(E1687))+COS(RADIANS(G1686))*COS(RADIANS(E1687))*COS(RADIANS(AB1677))))</f>
        <v>#DIV/0!</v>
      </c>
      <c r="AC1686" s="3" t="e">
        <f>IF(DEGREES(ACOS(SIN(RADIANS(G1686))*SIN(RADIANS(E1687))+COS(RADIANS(G1686))*COS(RADIANS(E1687))*COS(RADIANS(AC1677))))&gt;90,0,$F$4*$F$5/E1686^2*(SIN(RADIANS(G1686))*SIN(RADIANS(E1687))+COS(RADIANS(G1686))*COS(RADIANS(E1687))*COS(RADIANS(AC1677))))</f>
        <v>#DIV/0!</v>
      </c>
      <c r="AD1686" s="3" t="e">
        <f>IF(DEGREES(ACOS(SIN(RADIANS(G1686))*SIN(RADIANS(E1687))+COS(RADIANS(G1686))*COS(RADIANS(E1687))*COS(RADIANS(AD1677))))&gt;90,0,$F$4*$F$5/E1686^2*(SIN(RADIANS(G1686))*SIN(RADIANS(E1687))+COS(RADIANS(G1686))*COS(RADIANS(E1687))*COS(RADIANS(AD1677))))</f>
        <v>#DIV/0!</v>
      </c>
      <c r="AE1686" s="3" t="e">
        <f>IF(DEGREES(ACOS(SIN(RADIANS(G1686))*SIN(RADIANS(E1687))+COS(RADIANS(G1686))*COS(RADIANS(E1687))*COS(RADIANS(AE1677))))&gt;90,0,$F$4*$F$5/E1686^2*(SIN(RADIANS(G1686))*SIN(RADIANS(E1687))+COS(RADIANS(G1686))*COS(RADIANS(E1687))*COS(RADIANS(AE1677))))</f>
        <v>#DIV/0!</v>
      </c>
      <c r="AF1686" s="3" t="e">
        <f>IF(DEGREES(ACOS(SIN(RADIANS(G1686))*SIN(RADIANS(E1687))+COS(RADIANS(G1686))*COS(RADIANS(E1687))*COS(RADIANS(AF1677))))&gt;90,0,$F$4*$F$5/E1686^2*(SIN(RADIANS(G1686))*SIN(RADIANS(E1687))+COS(RADIANS(G1686))*COS(RADIANS(E1687))*COS(RADIANS(AF1677))))</f>
        <v>#DIV/0!</v>
      </c>
      <c r="AG1686" s="3" t="e">
        <f>IF(DEGREES(ACOS(SIN(RADIANS(G1686))*SIN(RADIANS(E1687))+COS(RADIANS(G1686))*COS(RADIANS(E1687))*COS(RADIANS(AG1677))))&gt;90,0,$F$4*$F$5/E1686^2*(SIN(RADIANS(G1686))*SIN(RADIANS(E1687))+COS(RADIANS(G1686))*COS(RADIANS(E1687))*COS(RADIANS(AG1677))))</f>
        <v>#DIV/0!</v>
      </c>
      <c r="AH1686" s="3" t="e">
        <f>IF(DEGREES(ACOS(SIN(RADIANS(G1686))*SIN(RADIANS(E1687))+COS(RADIANS(G1686))*COS(RADIANS(E1687))*COS(RADIANS(AH1677))))&gt;90,0,$F$4*$F$5/E1686^2*(SIN(RADIANS(G1686))*SIN(RADIANS(E1687))+COS(RADIANS(G1686))*COS(RADIANS(E1687))*COS(RADIANS(AH1677))))</f>
        <v>#DIV/0!</v>
      </c>
      <c r="AI1686" s="3" t="e">
        <f>IF(DEGREES(ACOS(SIN(RADIANS(G1686))*SIN(RADIANS(E1687))+COS(RADIANS(G1686))*COS(RADIANS(E1687))*COS(RADIANS(AI1677))))&gt;90,0,$F$4*$F$5/E1686^2*(SIN(RADIANS(G1686))*SIN(RADIANS(E1687))+COS(RADIANS(G1686))*COS(RADIANS(E1687))*COS(RADIANS(AI1677))))</f>
        <v>#DIV/0!</v>
      </c>
      <c r="AJ1686" s="3" t="e">
        <f>IF(DEGREES(ACOS(SIN(RADIANS(G1686))*SIN(RADIANS(E1687))+COS(RADIANS(G1686))*COS(RADIANS(E1687))*COS(RADIANS(AJ1677))))&gt;90,0,$F$4*$F$5/E1686^2*(SIN(RADIANS(G1686))*SIN(RADIANS(E1687))+COS(RADIANS(G1686))*COS(RADIANS(E1687))*COS(RADIANS(AJ1677))))</f>
        <v>#DIV/0!</v>
      </c>
      <c r="AK1686" s="3">
        <f>IF(DEGREES(ACOS(SIN(RADIANS(G1686))*SIN(RADIANS(E1687))+COS(RADIANS(G1686))*COS(RADIANS(E1687))*COS(RADIANS(AK1677))))&gt;90,0,$F$4*$F$5/E1686^2*(SIN(RADIANS(G1686))*SIN(RADIANS(E1687))+COS(RADIANS(G1686))*COS(RADIANS(E1687))*COS(RADIANS(AK1677))))</f>
        <v>0</v>
      </c>
      <c r="AL1686" s="3">
        <f>IF(DEGREES(ACOS(SIN(RADIANS(G1686))*SIN(RADIANS(E1687))+COS(RADIANS(G1686))*COS(RADIANS(E1687))*COS(RADIANS(AL1677))))&gt;90,0,$F$4*$F$5/E1686^2*(SIN(RADIANS(G1686))*SIN(RADIANS(E1687))+COS(RADIANS(G1686))*COS(RADIANS(E1687))*COS(RADIANS(AL1677))))</f>
        <v>0</v>
      </c>
      <c r="AM1686" s="3">
        <f>IF(DEGREES(ACOS(SIN(RADIANS(G1686))*SIN(RADIANS(E1687))+COS(RADIANS(G1686))*COS(RADIANS(E1687))*COS(RADIANS(AM1677))))&gt;90,0,$F$4*$F$5/E1686^2*(SIN(RADIANS(G1686))*SIN(RADIANS(E1687))+COS(RADIANS(G1686))*COS(RADIANS(E1687))*COS(RADIANS(AM1677))))</f>
        <v>0</v>
      </c>
      <c r="AN1686" s="3">
        <f>IF(DEGREES(ACOS(SIN(RADIANS(G1686))*SIN(RADIANS(E1687))+COS(RADIANS(G1686))*COS(RADIANS(E1687))*COS(RADIANS(AN1677))))&gt;90,0,$F$4*$F$5/E1686^2*(SIN(RADIANS(G1686))*SIN(RADIANS(E1687))+COS(RADIANS(G1686))*COS(RADIANS(E1687))*COS(RADIANS(AN1677))))</f>
        <v>0</v>
      </c>
      <c r="AO1686" s="3">
        <f>IF(DEGREES(ACOS(SIN(RADIANS(G1686))*SIN(RADIANS(E1687))+COS(RADIANS(G1686))*COS(RADIANS(E1687))*COS(RADIANS(AO1677))))&gt;90,0,$F$4*$F$5/E1686^2*(SIN(RADIANS(G1686))*SIN(RADIANS(E1687))+COS(RADIANS(G1686))*COS(RADIANS(E1687))*COS(RADIANS(AO1677))))</f>
        <v>0</v>
      </c>
      <c r="AP1686" s="3">
        <f>IF(DEGREES(ACOS(SIN(RADIANS(G1686))*SIN(RADIANS(E1687))+COS(RADIANS(G1686))*COS(RADIANS(E1687))*COS(RADIANS(AP1677))))&gt;90,0,$F$4*$F$5/E1686^2*(SIN(RADIANS(G1686))*SIN(RADIANS(E1687))+COS(RADIANS(G1686))*COS(RADIANS(E1687))*COS(RADIANS(AP1677))))</f>
        <v>0</v>
      </c>
      <c r="AQ1686" s="3">
        <f>IF(DEGREES(ACOS(SIN(RADIANS(G1686))*SIN(RADIANS(E1687))+COS(RADIANS(G1686))*COS(RADIANS(E1687))*COS(RADIANS(AQ1677))))&gt;90,0,$F$4*$F$5/E1686^2*(SIN(RADIANS(G1686))*SIN(RADIANS(E1687))+COS(RADIANS(G1686))*COS(RADIANS(E1687))*COS(RADIANS(AQ1677))))</f>
        <v>0</v>
      </c>
      <c r="AR1686" s="3">
        <f>IF(DEGREES(ACOS(SIN(RADIANS(G1686))*SIN(RADIANS(E1687))+COS(RADIANS(G1686))*COS(RADIANS(E1687))*COS(RADIANS(AR1677))))&gt;90,0,$F$4*$F$5/E1686^2*(SIN(RADIANS(G1686))*SIN(RADIANS(E1687))+COS(RADIANS(G1686))*COS(RADIANS(E1687))*COS(RADIANS(AR1677))))</f>
        <v>0</v>
      </c>
    </row>
    <row r="1687" spans="2:44" ht="15.75" customHeight="1" x14ac:dyDescent="0.2">
      <c r="B1687" s="20" t="s">
        <v>737</v>
      </c>
      <c r="E1687" s="3">
        <f>IF($F$8&gt;90,180-$F$8,$F$8)*SIN(RADIANS(E1681))</f>
        <v>0</v>
      </c>
      <c r="G1687" s="3">
        <v>10</v>
      </c>
      <c r="I1687" s="3">
        <f>IF(DEGREES(ACOS(SIN(RADIANS(G1687))*SIN(RADIANS(E1687))+COS(RADIANS(G1687))*COS(RADIANS(E1687))*COS(RADIANS(I1677))))&gt;90,0,$F$4*$F$5/E1686^2*(SIN(RADIANS(G1687))*SIN(RADIANS(E1687))+COS(RADIANS(G1687))*COS(RADIANS(E1687))*COS(RADIANS(I1677))))</f>
        <v>0</v>
      </c>
      <c r="J1687" s="3">
        <f>IF(DEGREES(ACOS(SIN(RADIANS(G1687))*SIN(RADIANS(E1687))+COS(RADIANS(G1687))*COS(RADIANS(E1687))*COS(RADIANS(J1677))))&gt;90,0,$F$4*$F$5/E1686^2*(SIN(RADIANS(G1687))*SIN(RADIANS(E1687))+COS(RADIANS(G1687))*COS(RADIANS(E1687))*COS(RADIANS(J1677))))</f>
        <v>0</v>
      </c>
      <c r="K1687" s="3">
        <f>IF(DEGREES(ACOS(SIN(RADIANS(G1687))*SIN(RADIANS(E1687))+COS(RADIANS(G1687))*COS(RADIANS(E1687))*COS(RADIANS(K1677))))&gt;90,0,$F$4*$F$5/E1686^2*(SIN(RADIANS(G1687))*SIN(RADIANS(E1687))+COS(RADIANS(G1687))*COS(RADIANS(E1687))*COS(RADIANS(K1677))))</f>
        <v>0</v>
      </c>
      <c r="L1687" s="3">
        <f>IF(DEGREES(ACOS(SIN(RADIANS(G1687))*SIN(RADIANS(E1687))+COS(RADIANS(G1687))*COS(RADIANS(E1687))*COS(RADIANS(L1677))))&gt;90,0,$F$4*$F$5/E1686^2*(SIN(RADIANS(G1687))*SIN(RADIANS(E1687))+COS(RADIANS(G1687))*COS(RADIANS(E1687))*COS(RADIANS(L1677))))</f>
        <v>0</v>
      </c>
      <c r="M1687" s="3">
        <f>IF(DEGREES(ACOS(SIN(RADIANS(G1687))*SIN(RADIANS(E1687))+COS(RADIANS(G1687))*COS(RADIANS(E1687))*COS(RADIANS(M1677))))&gt;90,0,$F$4*$F$5/E1686^2*(SIN(RADIANS(G1687))*SIN(RADIANS(E1687))+COS(RADIANS(G1687))*COS(RADIANS(E1687))*COS(RADIANS(M1677))))</f>
        <v>0</v>
      </c>
      <c r="N1687" s="3">
        <f>IF(DEGREES(ACOS(SIN(RADIANS(G1687))*SIN(RADIANS(E1687))+COS(RADIANS(G1687))*COS(RADIANS(E1687))*COS(RADIANS(N1677))))&gt;90,0,$F$4*$F$5/E1686^2*(SIN(RADIANS(G1687))*SIN(RADIANS(E1687))+COS(RADIANS(G1687))*COS(RADIANS(E1687))*COS(RADIANS(N1677))))</f>
        <v>0</v>
      </c>
      <c r="O1687" s="3">
        <f>IF(DEGREES(ACOS(SIN(RADIANS(G1687))*SIN(RADIANS(E1687))+COS(RADIANS(G1687))*COS(RADIANS(E1687))*COS(RADIANS(O1677))))&gt;90,0,$F$4*$F$5/E1686^2*(SIN(RADIANS(G1687))*SIN(RADIANS(E1687))+COS(RADIANS(G1687))*COS(RADIANS(E1687))*COS(RADIANS(O1677))))</f>
        <v>0</v>
      </c>
      <c r="P1687" s="3">
        <f>IF(DEGREES(ACOS(SIN(RADIANS(G1687))*SIN(RADIANS(E1687))+COS(RADIANS(G1687))*COS(RADIANS(E1687))*COS(RADIANS(P1677))))&gt;90,0,$F$4*$F$5/E1686^2*(SIN(RADIANS(G1687))*SIN(RADIANS(E1687))+COS(RADIANS(G1687))*COS(RADIANS(E1687))*COS(RADIANS(P1677))))</f>
        <v>0</v>
      </c>
      <c r="Q1687" s="3">
        <f>IF(DEGREES(ACOS(SIN(RADIANS(G1687))*SIN(RADIANS(E1687))+COS(RADIANS(G1687))*COS(RADIANS(E1687))*COS(RADIANS(Q1677))))&gt;90,0,$F$4*$F$5/E1686^2*(SIN(RADIANS(G1687))*SIN(RADIANS(E1687))+COS(RADIANS(G1687))*COS(RADIANS(E1687))*COS(RADIANS(Q1677))))</f>
        <v>0</v>
      </c>
      <c r="R1687" s="3" t="e">
        <f>IF(DEGREES(ACOS(SIN(RADIANS(G1687))*SIN(RADIANS(E1687))+COS(RADIANS(G1687))*COS(RADIANS(E1687))*COS(RADIANS(R1677))))&gt;90,0,$F$4*$F$5/E1686^2*(SIN(RADIANS(G1687))*SIN(RADIANS(E1687))+COS(RADIANS(G1687))*COS(RADIANS(E1687))*COS(RADIANS(R1677))))</f>
        <v>#DIV/0!</v>
      </c>
      <c r="S1687" s="3" t="e">
        <f>IF(DEGREES(ACOS(SIN(RADIANS(G1687))*SIN(RADIANS(E1687))+COS(RADIANS(G1687))*COS(RADIANS(E1687))*COS(RADIANS(S1677))))&gt;90,0,$F$4*$F$5/E1686^2*(SIN(RADIANS(G1687))*SIN(RADIANS(E1687))+COS(RADIANS(G1687))*COS(RADIANS(E1687))*COS(RADIANS(S1677))))</f>
        <v>#DIV/0!</v>
      </c>
      <c r="T1687" s="3" t="e">
        <f>IF(DEGREES(ACOS(SIN(RADIANS(G1687))*SIN(RADIANS(E1687))+COS(RADIANS(G1687))*COS(RADIANS(E1687))*COS(RADIANS(T1677))))&gt;90,0,$F$4*$F$5/E1686^2*(SIN(RADIANS(G1687))*SIN(RADIANS(E1687))+COS(RADIANS(G1687))*COS(RADIANS(E1687))*COS(RADIANS(T1677))))</f>
        <v>#DIV/0!</v>
      </c>
      <c r="U1687" s="3" t="e">
        <f>IF(DEGREES(ACOS(SIN(RADIANS(G1687))*SIN(RADIANS(E1687))+COS(RADIANS(G1687))*COS(RADIANS(E1687))*COS(RADIANS(U1677))))&gt;90,0,$F$4*$F$5/E1686^2*(SIN(RADIANS(G1687))*SIN(RADIANS(E1687))+COS(RADIANS(G1687))*COS(RADIANS(E1687))*COS(RADIANS(U1677))))</f>
        <v>#DIV/0!</v>
      </c>
      <c r="V1687" s="3" t="e">
        <f>IF(DEGREES(ACOS(SIN(RADIANS(G1687))*SIN(RADIANS(E1687))+COS(RADIANS(G1687))*COS(RADIANS(E1687))*COS(RADIANS(V1677))))&gt;90,0,$F$4*$F$5/E1686^2*(SIN(RADIANS(G1687))*SIN(RADIANS(E1687))+COS(RADIANS(G1687))*COS(RADIANS(E1687))*COS(RADIANS(V1677))))</f>
        <v>#DIV/0!</v>
      </c>
      <c r="W1687" s="3" t="e">
        <f>IF(DEGREES(ACOS(SIN(RADIANS(G1687))*SIN(RADIANS(E1687))+COS(RADIANS(G1687))*COS(RADIANS(E1687))*COS(RADIANS(W1677))))&gt;90,0,$F$4*$F$5/E1686^2*(SIN(RADIANS(G1687))*SIN(RADIANS(E1687))+COS(RADIANS(G1687))*COS(RADIANS(E1687))*COS(RADIANS(W1677))))</f>
        <v>#DIV/0!</v>
      </c>
      <c r="X1687" s="3" t="e">
        <f>IF(DEGREES(ACOS(SIN(RADIANS(G1687))*SIN(RADIANS(E1687))+COS(RADIANS(G1687))*COS(RADIANS(E1687))*COS(RADIANS(X1677))))&gt;90,0,$F$4*$F$5/E1686^2*(SIN(RADIANS(G1687))*SIN(RADIANS(E1687))+COS(RADIANS(G1687))*COS(RADIANS(E1687))*COS(RADIANS(X1677))))</f>
        <v>#DIV/0!</v>
      </c>
      <c r="Y1687" s="3" t="e">
        <f>IF(DEGREES(ACOS(SIN(RADIANS(G1687))*SIN(RADIANS(E1687))+COS(RADIANS(G1687))*COS(RADIANS(E1687))*COS(RADIANS(Y1677))))&gt;90,0,$F$4*$F$5/E1686^2*(SIN(RADIANS(G1687))*SIN(RADIANS(E1687))+COS(RADIANS(G1687))*COS(RADIANS(E1687))*COS(RADIANS(Y1677))))</f>
        <v>#DIV/0!</v>
      </c>
      <c r="Z1687" s="3" t="e">
        <f>IF(DEGREES(ACOS(SIN(RADIANS(G1687))*SIN(RADIANS(E1687))+COS(RADIANS(G1687))*COS(RADIANS(E1687))*COS(RADIANS(Z1677))))&gt;90,0,$F$4*$F$5/E1686^2*(SIN(RADIANS(G1687))*SIN(RADIANS(E1687))+COS(RADIANS(G1687))*COS(RADIANS(E1687))*COS(RADIANS(Z1677))))</f>
        <v>#DIV/0!</v>
      </c>
      <c r="AA1687" s="3" t="e">
        <f>IF(DEGREES(ACOS(SIN(RADIANS(G1687))*SIN(RADIANS(E1687))+COS(RADIANS(G1687))*COS(RADIANS(E1687))*COS(RADIANS(AA1677))))&gt;90,0,$F$4*$F$5/E1686^2*(SIN(RADIANS(G1687))*SIN(RADIANS(E1687))+COS(RADIANS(G1687))*COS(RADIANS(E1687))*COS(RADIANS(AA1677))))</f>
        <v>#DIV/0!</v>
      </c>
      <c r="AB1687" s="3" t="e">
        <f>IF(DEGREES(ACOS(SIN(RADIANS(G1687))*SIN(RADIANS(E1687))+COS(RADIANS(G1687))*COS(RADIANS(E1687))*COS(RADIANS(AB1677))))&gt;90,0,$F$4*$F$5/E1686^2*(SIN(RADIANS(G1687))*SIN(RADIANS(E1687))+COS(RADIANS(G1687))*COS(RADIANS(E1687))*COS(RADIANS(AB1677))))</f>
        <v>#DIV/0!</v>
      </c>
      <c r="AC1687" s="3" t="e">
        <f>IF(DEGREES(ACOS(SIN(RADIANS(G1687))*SIN(RADIANS(E1687))+COS(RADIANS(G1687))*COS(RADIANS(E1687))*COS(RADIANS(AC1677))))&gt;90,0,$F$4*$F$5/E1686^2*(SIN(RADIANS(G1687))*SIN(RADIANS(E1687))+COS(RADIANS(G1687))*COS(RADIANS(E1687))*COS(RADIANS(AC1677))))</f>
        <v>#DIV/0!</v>
      </c>
      <c r="AD1687" s="3" t="e">
        <f>IF(DEGREES(ACOS(SIN(RADIANS(G1687))*SIN(RADIANS(E1687))+COS(RADIANS(G1687))*COS(RADIANS(E1687))*COS(RADIANS(AD1677))))&gt;90,0,$F$4*$F$5/E1686^2*(SIN(RADIANS(G1687))*SIN(RADIANS(E1687))+COS(RADIANS(G1687))*COS(RADIANS(E1687))*COS(RADIANS(AD1677))))</f>
        <v>#DIV/0!</v>
      </c>
      <c r="AE1687" s="3" t="e">
        <f>IF(DEGREES(ACOS(SIN(RADIANS(G1687))*SIN(RADIANS(E1687))+COS(RADIANS(G1687))*COS(RADIANS(E1687))*COS(RADIANS(AE1677))))&gt;90,0,$F$4*$F$5/E1686^2*(SIN(RADIANS(G1687))*SIN(RADIANS(E1687))+COS(RADIANS(G1687))*COS(RADIANS(E1687))*COS(RADIANS(AE1677))))</f>
        <v>#DIV/0!</v>
      </c>
      <c r="AF1687" s="3" t="e">
        <f>IF(DEGREES(ACOS(SIN(RADIANS(G1687))*SIN(RADIANS(E1687))+COS(RADIANS(G1687))*COS(RADIANS(E1687))*COS(RADIANS(AF1677))))&gt;90,0,$F$4*$F$5/E1686^2*(SIN(RADIANS(G1687))*SIN(RADIANS(E1687))+COS(RADIANS(G1687))*COS(RADIANS(E1687))*COS(RADIANS(AF1677))))</f>
        <v>#DIV/0!</v>
      </c>
      <c r="AG1687" s="3" t="e">
        <f>IF(DEGREES(ACOS(SIN(RADIANS(G1687))*SIN(RADIANS(E1687))+COS(RADIANS(G1687))*COS(RADIANS(E1687))*COS(RADIANS(AG1677))))&gt;90,0,$F$4*$F$5/E1686^2*(SIN(RADIANS(G1687))*SIN(RADIANS(E1687))+COS(RADIANS(G1687))*COS(RADIANS(E1687))*COS(RADIANS(AG1677))))</f>
        <v>#DIV/0!</v>
      </c>
      <c r="AH1687" s="3" t="e">
        <f>IF(DEGREES(ACOS(SIN(RADIANS(G1687))*SIN(RADIANS(E1687))+COS(RADIANS(G1687))*COS(RADIANS(E1687))*COS(RADIANS(AH1677))))&gt;90,0,$F$4*$F$5/E1686^2*(SIN(RADIANS(G1687))*SIN(RADIANS(E1687))+COS(RADIANS(G1687))*COS(RADIANS(E1687))*COS(RADIANS(AH1677))))</f>
        <v>#DIV/0!</v>
      </c>
      <c r="AI1687" s="3" t="e">
        <f>IF(DEGREES(ACOS(SIN(RADIANS(G1687))*SIN(RADIANS(E1687))+COS(RADIANS(G1687))*COS(RADIANS(E1687))*COS(RADIANS(AI1677))))&gt;90,0,$F$4*$F$5/E1686^2*(SIN(RADIANS(G1687))*SIN(RADIANS(E1687))+COS(RADIANS(G1687))*COS(RADIANS(E1687))*COS(RADIANS(AI1677))))</f>
        <v>#DIV/0!</v>
      </c>
      <c r="AJ1687" s="3" t="e">
        <f>IF(DEGREES(ACOS(SIN(RADIANS(G1687))*SIN(RADIANS(E1687))+COS(RADIANS(G1687))*COS(RADIANS(E1687))*COS(RADIANS(AJ1677))))&gt;90,0,$F$4*$F$5/E1686^2*(SIN(RADIANS(G1687))*SIN(RADIANS(E1687))+COS(RADIANS(G1687))*COS(RADIANS(E1687))*COS(RADIANS(AJ1677))))</f>
        <v>#DIV/0!</v>
      </c>
      <c r="AK1687" s="3">
        <f>IF(DEGREES(ACOS(SIN(RADIANS(G1687))*SIN(RADIANS(E1687))+COS(RADIANS(G1687))*COS(RADIANS(E1687))*COS(RADIANS(AK1677))))&gt;90,0,$F$4*$F$5/E1686^2*(SIN(RADIANS(G1687))*SIN(RADIANS(E1687))+COS(RADIANS(G1687))*COS(RADIANS(E1687))*COS(RADIANS(AK1677))))</f>
        <v>0</v>
      </c>
      <c r="AL1687" s="3">
        <f>IF(DEGREES(ACOS(SIN(RADIANS(G1687))*SIN(RADIANS(E1687))+COS(RADIANS(G1687))*COS(RADIANS(E1687))*COS(RADIANS(AL1677))))&gt;90,0,$F$4*$F$5/E1686^2*(SIN(RADIANS(G1687))*SIN(RADIANS(E1687))+COS(RADIANS(G1687))*COS(RADIANS(E1687))*COS(RADIANS(AL1677))))</f>
        <v>0</v>
      </c>
      <c r="AM1687" s="3">
        <f>IF(DEGREES(ACOS(SIN(RADIANS(G1687))*SIN(RADIANS(E1687))+COS(RADIANS(G1687))*COS(RADIANS(E1687))*COS(RADIANS(AM1677))))&gt;90,0,$F$4*$F$5/E1686^2*(SIN(RADIANS(G1687))*SIN(RADIANS(E1687))+COS(RADIANS(G1687))*COS(RADIANS(E1687))*COS(RADIANS(AM1677))))</f>
        <v>0</v>
      </c>
      <c r="AN1687" s="3">
        <f>IF(DEGREES(ACOS(SIN(RADIANS(G1687))*SIN(RADIANS(E1687))+COS(RADIANS(G1687))*COS(RADIANS(E1687))*COS(RADIANS(AN1677))))&gt;90,0,$F$4*$F$5/E1686^2*(SIN(RADIANS(G1687))*SIN(RADIANS(E1687))+COS(RADIANS(G1687))*COS(RADIANS(E1687))*COS(RADIANS(AN1677))))</f>
        <v>0</v>
      </c>
      <c r="AO1687" s="3">
        <f>IF(DEGREES(ACOS(SIN(RADIANS(G1687))*SIN(RADIANS(E1687))+COS(RADIANS(G1687))*COS(RADIANS(E1687))*COS(RADIANS(AO1677))))&gt;90,0,$F$4*$F$5/E1686^2*(SIN(RADIANS(G1687))*SIN(RADIANS(E1687))+COS(RADIANS(G1687))*COS(RADIANS(E1687))*COS(RADIANS(AO1677))))</f>
        <v>0</v>
      </c>
      <c r="AP1687" s="3">
        <f>IF(DEGREES(ACOS(SIN(RADIANS(G1687))*SIN(RADIANS(E1687))+COS(RADIANS(G1687))*COS(RADIANS(E1687))*COS(RADIANS(AP1677))))&gt;90,0,$F$4*$F$5/E1686^2*(SIN(RADIANS(G1687))*SIN(RADIANS(E1687))+COS(RADIANS(G1687))*COS(RADIANS(E1687))*COS(RADIANS(AP1677))))</f>
        <v>0</v>
      </c>
      <c r="AQ1687" s="3">
        <f>IF(DEGREES(ACOS(SIN(RADIANS(G1687))*SIN(RADIANS(E1687))+COS(RADIANS(G1687))*COS(RADIANS(E1687))*COS(RADIANS(AQ1677))))&gt;90,0,$F$4*$F$5/E1686^2*(SIN(RADIANS(G1687))*SIN(RADIANS(E1687))+COS(RADIANS(G1687))*COS(RADIANS(E1687))*COS(RADIANS(AQ1677))))</f>
        <v>0</v>
      </c>
      <c r="AR1687" s="3">
        <f>IF(DEGREES(ACOS(SIN(RADIANS(G1687))*SIN(RADIANS(E1687))+COS(RADIANS(G1687))*COS(RADIANS(E1687))*COS(RADIANS(AR1677))))&gt;90,0,$F$4*$F$5/E1686^2*(SIN(RADIANS(G1687))*SIN(RADIANS(E1687))+COS(RADIANS(G1687))*COS(RADIANS(E1687))*COS(RADIANS(AR1677))))</f>
        <v>0</v>
      </c>
    </row>
    <row r="1688" spans="2:44" ht="15.75" customHeight="1" x14ac:dyDescent="0.2">
      <c r="B1688" s="20" t="s">
        <v>789</v>
      </c>
      <c r="E1688" s="3">
        <f>IF($F$10=0,IF(E1679&lt;360,E1679,E1679-360),($F$10+1)*E1679)</f>
        <v>350</v>
      </c>
      <c r="G1688" s="3">
        <v>0</v>
      </c>
      <c r="I1688" s="3">
        <f>IF(DEGREES(ACOS(SIN(RADIANS(G1688))*SIN(RADIANS(E1687))+COS(RADIANS(G1688))*COS(RADIANS(E1687))*COS(RADIANS(I1677))))&gt;90,0,$F$4*$F$5/E1686^2*(SIN(RADIANS(G1688))*SIN(RADIANS(E1687))+COS(RADIANS(G1688))*COS(RADIANS(E1687))*COS(RADIANS(I1677))))</f>
        <v>0</v>
      </c>
      <c r="J1688" s="3">
        <f>IF(DEGREES(ACOS(SIN(RADIANS(G1688))*SIN(RADIANS(E1687))+COS(RADIANS(G1688))*COS(RADIANS(E1687))*COS(RADIANS(J1677))))&gt;90,0,$F$4*$F$5/E1686^2*(SIN(RADIANS(G1688))*SIN(RADIANS(E1687))+COS(RADIANS(G1688))*COS(RADIANS(E1687))*COS(RADIANS(J1677))))</f>
        <v>0</v>
      </c>
      <c r="K1688" s="3">
        <f>IF(DEGREES(ACOS(SIN(RADIANS(G1688))*SIN(RADIANS(E1687))+COS(RADIANS(G1688))*COS(RADIANS(E1687))*COS(RADIANS(K1677))))&gt;90,0,$F$4*$F$5/E1686^2*(SIN(RADIANS(G1688))*SIN(RADIANS(E1687))+COS(RADIANS(G1688))*COS(RADIANS(E1687))*COS(RADIANS(K1677))))</f>
        <v>0</v>
      </c>
      <c r="L1688" s="3">
        <f>IF(DEGREES(ACOS(SIN(RADIANS(G1688))*SIN(RADIANS(E1687))+COS(RADIANS(G1688))*COS(RADIANS(E1687))*COS(RADIANS(L1677))))&gt;90,0,$F$4*$F$5/E1686^2*(SIN(RADIANS(G1688))*SIN(RADIANS(E1687))+COS(RADIANS(G1688))*COS(RADIANS(E1687))*COS(RADIANS(L1677))))</f>
        <v>0</v>
      </c>
      <c r="M1688" s="3">
        <f>IF(DEGREES(ACOS(SIN(RADIANS(G1688))*SIN(RADIANS(E1687))+COS(RADIANS(G1688))*COS(RADIANS(E1687))*COS(RADIANS(M1677))))&gt;90,0,$F$4*$F$5/E1686^2*(SIN(RADIANS(G1688))*SIN(RADIANS(E1687))+COS(RADIANS(G1688))*COS(RADIANS(E1687))*COS(RADIANS(M1677))))</f>
        <v>0</v>
      </c>
      <c r="N1688" s="3">
        <f>IF(DEGREES(ACOS(SIN(RADIANS(G1688))*SIN(RADIANS(E1687))+COS(RADIANS(G1688))*COS(RADIANS(E1687))*COS(RADIANS(N1677))))&gt;90,0,$F$4*$F$5/E1686^2*(SIN(RADIANS(G1688))*SIN(RADIANS(E1687))+COS(RADIANS(G1688))*COS(RADIANS(E1687))*COS(RADIANS(N1677))))</f>
        <v>0</v>
      </c>
      <c r="O1688" s="3">
        <f>IF(DEGREES(ACOS(SIN(RADIANS(G1688))*SIN(RADIANS(E1687))+COS(RADIANS(G1688))*COS(RADIANS(E1687))*COS(RADIANS(O1677))))&gt;90,0,$F$4*$F$5/E1686^2*(SIN(RADIANS(G1688))*SIN(RADIANS(E1687))+COS(RADIANS(G1688))*COS(RADIANS(E1687))*COS(RADIANS(O1677))))</f>
        <v>0</v>
      </c>
      <c r="P1688" s="3">
        <f>IF(DEGREES(ACOS(SIN(RADIANS(G1688))*SIN(RADIANS(E1687))+COS(RADIANS(G1688))*COS(RADIANS(E1687))*COS(RADIANS(P1677))))&gt;90,0,$F$4*$F$5/E1686^2*(SIN(RADIANS(G1688))*SIN(RADIANS(E1687))+COS(RADIANS(G1688))*COS(RADIANS(E1687))*COS(RADIANS(P1677))))</f>
        <v>0</v>
      </c>
      <c r="Q1688" s="3">
        <f>IF(DEGREES(ACOS(SIN(RADIANS(G1688))*SIN(RADIANS(E1687))+COS(RADIANS(G1688))*COS(RADIANS(E1687))*COS(RADIANS(Q1677))))&gt;90,0,$F$4*$F$5/E1686^2*(SIN(RADIANS(G1688))*SIN(RADIANS(E1687))+COS(RADIANS(G1688))*COS(RADIANS(E1687))*COS(RADIANS(Q1677))))</f>
        <v>0</v>
      </c>
      <c r="R1688" s="3" t="e">
        <f>IF(DEGREES(ACOS(SIN(RADIANS(G1688))*SIN(RADIANS(E1687))+COS(RADIANS(G1688))*COS(RADIANS(E1687))*COS(RADIANS(R1677))))&gt;90,0,$F$4*$F$5/E1686^2*(SIN(RADIANS(G1688))*SIN(RADIANS(E1687))+COS(RADIANS(G1688))*COS(RADIANS(E1687))*COS(RADIANS(R1677))))</f>
        <v>#DIV/0!</v>
      </c>
      <c r="S1688" s="3" t="e">
        <f>IF(DEGREES(ACOS(SIN(RADIANS(G1688))*SIN(RADIANS(E1687))+COS(RADIANS(G1688))*COS(RADIANS(E1687))*COS(RADIANS(S1677))))&gt;90,0,$F$4*$F$5/E1686^2*(SIN(RADIANS(G1688))*SIN(RADIANS(E1687))+COS(RADIANS(G1688))*COS(RADIANS(E1687))*COS(RADIANS(S1677))))</f>
        <v>#DIV/0!</v>
      </c>
      <c r="T1688" s="3" t="e">
        <f>IF(DEGREES(ACOS(SIN(RADIANS(G1688))*SIN(RADIANS(E1687))+COS(RADIANS(G1688))*COS(RADIANS(E1687))*COS(RADIANS(T1677))))&gt;90,0,$F$4*$F$5/E1686^2*(SIN(RADIANS(G1688))*SIN(RADIANS(E1687))+COS(RADIANS(G1688))*COS(RADIANS(E1687))*COS(RADIANS(T1677))))</f>
        <v>#DIV/0!</v>
      </c>
      <c r="U1688" s="3" t="e">
        <f>IF(DEGREES(ACOS(SIN(RADIANS(G1688))*SIN(RADIANS(E1687))+COS(RADIANS(G1688))*COS(RADIANS(E1687))*COS(RADIANS(U1677))))&gt;90,0,$F$4*$F$5/E1686^2*(SIN(RADIANS(G1688))*SIN(RADIANS(E1687))+COS(RADIANS(G1688))*COS(RADIANS(E1687))*COS(RADIANS(U1677))))</f>
        <v>#DIV/0!</v>
      </c>
      <c r="V1688" s="3" t="e">
        <f>IF(DEGREES(ACOS(SIN(RADIANS(G1688))*SIN(RADIANS(E1687))+COS(RADIANS(G1688))*COS(RADIANS(E1687))*COS(RADIANS(V1677))))&gt;90,0,$F$4*$F$5/E1686^2*(SIN(RADIANS(G1688))*SIN(RADIANS(E1687))+COS(RADIANS(G1688))*COS(RADIANS(E1687))*COS(RADIANS(V1677))))</f>
        <v>#DIV/0!</v>
      </c>
      <c r="W1688" s="3" t="e">
        <f>IF(DEGREES(ACOS(SIN(RADIANS(G1688))*SIN(RADIANS(E1687))+COS(RADIANS(G1688))*COS(RADIANS(E1687))*COS(RADIANS(W1677))))&gt;90,0,$F$4*$F$5/E1686^2*(SIN(RADIANS(G1688))*SIN(RADIANS(E1687))+COS(RADIANS(G1688))*COS(RADIANS(E1687))*COS(RADIANS(W1677))))</f>
        <v>#DIV/0!</v>
      </c>
      <c r="X1688" s="3" t="e">
        <f>IF(DEGREES(ACOS(SIN(RADIANS(G1688))*SIN(RADIANS(E1687))+COS(RADIANS(G1688))*COS(RADIANS(E1687))*COS(RADIANS(X1677))))&gt;90,0,$F$4*$F$5/E1686^2*(SIN(RADIANS(G1688))*SIN(RADIANS(E1687))+COS(RADIANS(G1688))*COS(RADIANS(E1687))*COS(RADIANS(X1677))))</f>
        <v>#DIV/0!</v>
      </c>
      <c r="Y1688" s="3" t="e">
        <f>IF(DEGREES(ACOS(SIN(RADIANS(G1688))*SIN(RADIANS(E1687))+COS(RADIANS(G1688))*COS(RADIANS(E1687))*COS(RADIANS(Y1677))))&gt;90,0,$F$4*$F$5/E1686^2*(SIN(RADIANS(G1688))*SIN(RADIANS(E1687))+COS(RADIANS(G1688))*COS(RADIANS(E1687))*COS(RADIANS(Y1677))))</f>
        <v>#DIV/0!</v>
      </c>
      <c r="Z1688" s="3" t="e">
        <f>IF(DEGREES(ACOS(SIN(RADIANS(G1688))*SIN(RADIANS(E1687))+COS(RADIANS(G1688))*COS(RADIANS(E1687))*COS(RADIANS(Z1677))))&gt;90,0,$F$4*$F$5/E1686^2*(SIN(RADIANS(G1688))*SIN(RADIANS(E1687))+COS(RADIANS(G1688))*COS(RADIANS(E1687))*COS(RADIANS(Z1677))))</f>
        <v>#DIV/0!</v>
      </c>
      <c r="AA1688" s="3" t="e">
        <f>IF(DEGREES(ACOS(SIN(RADIANS(G1688))*SIN(RADIANS(E1687))+COS(RADIANS(G1688))*COS(RADIANS(E1687))*COS(RADIANS(AA1677))))&gt;90,0,$F$4*$F$5/E1686^2*(SIN(RADIANS(G1688))*SIN(RADIANS(E1687))+COS(RADIANS(G1688))*COS(RADIANS(E1687))*COS(RADIANS(AA1677))))</f>
        <v>#DIV/0!</v>
      </c>
      <c r="AB1688" s="3" t="e">
        <f>IF(DEGREES(ACOS(SIN(RADIANS(G1688))*SIN(RADIANS(E1687))+COS(RADIANS(G1688))*COS(RADIANS(E1687))*COS(RADIANS(AB1677))))&gt;90,0,$F$4*$F$5/E1686^2*(SIN(RADIANS(G1688))*SIN(RADIANS(E1687))+COS(RADIANS(G1688))*COS(RADIANS(E1687))*COS(RADIANS(AB1677))))</f>
        <v>#DIV/0!</v>
      </c>
      <c r="AC1688" s="3" t="e">
        <f>IF(DEGREES(ACOS(SIN(RADIANS(G1688))*SIN(RADIANS(E1687))+COS(RADIANS(G1688))*COS(RADIANS(E1687))*COS(RADIANS(AC1677))))&gt;90,0,$F$4*$F$5/E1686^2*(SIN(RADIANS(G1688))*SIN(RADIANS(E1687))+COS(RADIANS(G1688))*COS(RADIANS(E1687))*COS(RADIANS(AC1677))))</f>
        <v>#DIV/0!</v>
      </c>
      <c r="AD1688" s="3" t="e">
        <f>IF(DEGREES(ACOS(SIN(RADIANS(G1688))*SIN(RADIANS(E1687))+COS(RADIANS(G1688))*COS(RADIANS(E1687))*COS(RADIANS(AD1677))))&gt;90,0,$F$4*$F$5/E1686^2*(SIN(RADIANS(G1688))*SIN(RADIANS(E1687))+COS(RADIANS(G1688))*COS(RADIANS(E1687))*COS(RADIANS(AD1677))))</f>
        <v>#DIV/0!</v>
      </c>
      <c r="AE1688" s="3" t="e">
        <f>IF(DEGREES(ACOS(SIN(RADIANS(G1688))*SIN(RADIANS(E1687))+COS(RADIANS(G1688))*COS(RADIANS(E1687))*COS(RADIANS(AE1677))))&gt;90,0,$F$4*$F$5/E1686^2*(SIN(RADIANS(G1688))*SIN(RADIANS(E1687))+COS(RADIANS(G1688))*COS(RADIANS(E1687))*COS(RADIANS(AE1677))))</f>
        <v>#DIV/0!</v>
      </c>
      <c r="AF1688" s="3" t="e">
        <f>IF(DEGREES(ACOS(SIN(RADIANS(G1688))*SIN(RADIANS(E1687))+COS(RADIANS(G1688))*COS(RADIANS(E1687))*COS(RADIANS(AF1677))))&gt;90,0,$F$4*$F$5/E1686^2*(SIN(RADIANS(G1688))*SIN(RADIANS(E1687))+COS(RADIANS(G1688))*COS(RADIANS(E1687))*COS(RADIANS(AF1677))))</f>
        <v>#DIV/0!</v>
      </c>
      <c r="AG1688" s="3" t="e">
        <f>IF(DEGREES(ACOS(SIN(RADIANS(G1688))*SIN(RADIANS(E1687))+COS(RADIANS(G1688))*COS(RADIANS(E1687))*COS(RADIANS(AG1677))))&gt;90,0,$F$4*$F$5/E1686^2*(SIN(RADIANS(G1688))*SIN(RADIANS(E1687))+COS(RADIANS(G1688))*COS(RADIANS(E1687))*COS(RADIANS(AG1677))))</f>
        <v>#DIV/0!</v>
      </c>
      <c r="AH1688" s="3" t="e">
        <f>IF(DEGREES(ACOS(SIN(RADIANS(G1688))*SIN(RADIANS(E1687))+COS(RADIANS(G1688))*COS(RADIANS(E1687))*COS(RADIANS(AH1677))))&gt;90,0,$F$4*$F$5/E1686^2*(SIN(RADIANS(G1688))*SIN(RADIANS(E1687))+COS(RADIANS(G1688))*COS(RADIANS(E1687))*COS(RADIANS(AH1677))))</f>
        <v>#DIV/0!</v>
      </c>
      <c r="AI1688" s="3" t="e">
        <f>IF(DEGREES(ACOS(SIN(RADIANS(G1688))*SIN(RADIANS(E1687))+COS(RADIANS(G1688))*COS(RADIANS(E1687))*COS(RADIANS(AI1677))))&gt;90,0,$F$4*$F$5/E1686^2*(SIN(RADIANS(G1688))*SIN(RADIANS(E1687))+COS(RADIANS(G1688))*COS(RADIANS(E1687))*COS(RADIANS(AI1677))))</f>
        <v>#DIV/0!</v>
      </c>
      <c r="AJ1688" s="3" t="e">
        <f>IF(DEGREES(ACOS(SIN(RADIANS(G1688))*SIN(RADIANS(E1687))+COS(RADIANS(G1688))*COS(RADIANS(E1687))*COS(RADIANS(AJ1677))))&gt;90,0,$F$4*$F$5/E1686^2*(SIN(RADIANS(G1688))*SIN(RADIANS(E1687))+COS(RADIANS(G1688))*COS(RADIANS(E1687))*COS(RADIANS(AJ1677))))</f>
        <v>#DIV/0!</v>
      </c>
      <c r="AK1688" s="3">
        <f>IF(DEGREES(ACOS(SIN(RADIANS(G1688))*SIN(RADIANS(E1687))+COS(RADIANS(G1688))*COS(RADIANS(E1687))*COS(RADIANS(AK1677))))&gt;90,0,$F$4*$F$5/E1686^2*(SIN(RADIANS(G1688))*SIN(RADIANS(E1687))+COS(RADIANS(G1688))*COS(RADIANS(E1687))*COS(RADIANS(AK1677))))</f>
        <v>0</v>
      </c>
      <c r="AL1688" s="3">
        <f>IF(DEGREES(ACOS(SIN(RADIANS(G1688))*SIN(RADIANS(E1687))+COS(RADIANS(G1688))*COS(RADIANS(E1687))*COS(RADIANS(AL1677))))&gt;90,0,$F$4*$F$5/E1686^2*(SIN(RADIANS(G1688))*SIN(RADIANS(E1687))+COS(RADIANS(G1688))*COS(RADIANS(E1687))*COS(RADIANS(AL1677))))</f>
        <v>0</v>
      </c>
      <c r="AM1688" s="3">
        <f>IF(DEGREES(ACOS(SIN(RADIANS(G1688))*SIN(RADIANS(E1687))+COS(RADIANS(G1688))*COS(RADIANS(E1687))*COS(RADIANS(AM1677))))&gt;90,0,$F$4*$F$5/E1686^2*(SIN(RADIANS(G1688))*SIN(RADIANS(E1687))+COS(RADIANS(G1688))*COS(RADIANS(E1687))*COS(RADIANS(AM1677))))</f>
        <v>0</v>
      </c>
      <c r="AN1688" s="3">
        <f>IF(DEGREES(ACOS(SIN(RADIANS(G1688))*SIN(RADIANS(E1687))+COS(RADIANS(G1688))*COS(RADIANS(E1687))*COS(RADIANS(AN1677))))&gt;90,0,$F$4*$F$5/E1686^2*(SIN(RADIANS(G1688))*SIN(RADIANS(E1687))+COS(RADIANS(G1688))*COS(RADIANS(E1687))*COS(RADIANS(AN1677))))</f>
        <v>0</v>
      </c>
      <c r="AO1688" s="3">
        <f>IF(DEGREES(ACOS(SIN(RADIANS(G1688))*SIN(RADIANS(E1687))+COS(RADIANS(G1688))*COS(RADIANS(E1687))*COS(RADIANS(AO1677))))&gt;90,0,$F$4*$F$5/E1686^2*(SIN(RADIANS(G1688))*SIN(RADIANS(E1687))+COS(RADIANS(G1688))*COS(RADIANS(E1687))*COS(RADIANS(AO1677))))</f>
        <v>0</v>
      </c>
      <c r="AP1688" s="3">
        <f>IF(DEGREES(ACOS(SIN(RADIANS(G1688))*SIN(RADIANS(E1687))+COS(RADIANS(G1688))*COS(RADIANS(E1687))*COS(RADIANS(AP1677))))&gt;90,0,$F$4*$F$5/E1686^2*(SIN(RADIANS(G1688))*SIN(RADIANS(E1687))+COS(RADIANS(G1688))*COS(RADIANS(E1687))*COS(RADIANS(AP1677))))</f>
        <v>0</v>
      </c>
      <c r="AQ1688" s="3">
        <f>IF(DEGREES(ACOS(SIN(RADIANS(G1688))*SIN(RADIANS(E1687))+COS(RADIANS(G1688))*COS(RADIANS(E1687))*COS(RADIANS(AQ1677))))&gt;90,0,$F$4*$F$5/E1686^2*(SIN(RADIANS(G1688))*SIN(RADIANS(E1687))+COS(RADIANS(G1688))*COS(RADIANS(E1687))*COS(RADIANS(AQ1677))))</f>
        <v>0</v>
      </c>
      <c r="AR1688" s="3">
        <f>IF(DEGREES(ACOS(SIN(RADIANS(G1688))*SIN(RADIANS(E1687))+COS(RADIANS(G1688))*COS(RADIANS(E1687))*COS(RADIANS(AR1677))))&gt;90,0,$F$4*$F$5/E1686^2*(SIN(RADIANS(G1688))*SIN(RADIANS(E1687))+COS(RADIANS(G1688))*COS(RADIANS(E1687))*COS(RADIANS(AR1677))))</f>
        <v>0</v>
      </c>
    </row>
    <row r="1689" spans="2:44" ht="15.75" customHeight="1" x14ac:dyDescent="0.2">
      <c r="B1689" s="20" t="s">
        <v>790</v>
      </c>
      <c r="E1689" s="3">
        <f>E1688-E1680-360*ROUNDDOWN((E1688-E1680)/360,0)</f>
        <v>0</v>
      </c>
      <c r="G1689" s="3">
        <v>-10</v>
      </c>
      <c r="I1689" s="3">
        <f>IF(DEGREES(ACOS(SIN(RADIANS(G1689))*SIN(RADIANS(E1687))+COS(RADIANS(G1689))*COS(RADIANS(E1687))*COS(RADIANS(I1677))))&gt;90,0,$F$4*$F$5/E1686^2*(SIN(RADIANS(G1689))*SIN(RADIANS(E1687))+COS(RADIANS(G1689))*COS(RADIANS(E1687))*COS(RADIANS(I1677))))</f>
        <v>0</v>
      </c>
      <c r="J1689" s="3">
        <f>IF(DEGREES(ACOS(SIN(RADIANS(G1689))*SIN(RADIANS(E1687))+COS(RADIANS(G1689))*COS(RADIANS(E1687))*COS(RADIANS(J1677))))&gt;90,0,$F$4*$F$5/E1686^2*(SIN(RADIANS(G1689))*SIN(RADIANS(E1687))+COS(RADIANS(G1689))*COS(RADIANS(E1687))*COS(RADIANS(J1677))))</f>
        <v>0</v>
      </c>
      <c r="K1689" s="3">
        <f>IF(DEGREES(ACOS(SIN(RADIANS(G1689))*SIN(RADIANS(E1687))+COS(RADIANS(G1689))*COS(RADIANS(E1687))*COS(RADIANS(K1677))))&gt;90,0,$F$4*$F$5/E1686^2*(SIN(RADIANS(G1689))*SIN(RADIANS(E1687))+COS(RADIANS(G1689))*COS(RADIANS(E1687))*COS(RADIANS(K1677))))</f>
        <v>0</v>
      </c>
      <c r="L1689" s="3">
        <f>IF(DEGREES(ACOS(SIN(RADIANS(G1689))*SIN(RADIANS(E1687))+COS(RADIANS(G1689))*COS(RADIANS(E1687))*COS(RADIANS(L1677))))&gt;90,0,$F$4*$F$5/E1686^2*(SIN(RADIANS(G1689))*SIN(RADIANS(E1687))+COS(RADIANS(G1689))*COS(RADIANS(E1687))*COS(RADIANS(L1677))))</f>
        <v>0</v>
      </c>
      <c r="M1689" s="3">
        <f>IF(DEGREES(ACOS(SIN(RADIANS(G1689))*SIN(RADIANS(E1687))+COS(RADIANS(G1689))*COS(RADIANS(E1687))*COS(RADIANS(M1677))))&gt;90,0,$F$4*$F$5/E1686^2*(SIN(RADIANS(G1689))*SIN(RADIANS(E1687))+COS(RADIANS(G1689))*COS(RADIANS(E1687))*COS(RADIANS(M1677))))</f>
        <v>0</v>
      </c>
      <c r="N1689" s="3">
        <f>IF(DEGREES(ACOS(SIN(RADIANS(G1689))*SIN(RADIANS(E1687))+COS(RADIANS(G1689))*COS(RADIANS(E1687))*COS(RADIANS(N1677))))&gt;90,0,$F$4*$F$5/E1686^2*(SIN(RADIANS(G1689))*SIN(RADIANS(E1687))+COS(RADIANS(G1689))*COS(RADIANS(E1687))*COS(RADIANS(N1677))))</f>
        <v>0</v>
      </c>
      <c r="O1689" s="3">
        <f>IF(DEGREES(ACOS(SIN(RADIANS(G1689))*SIN(RADIANS(E1687))+COS(RADIANS(G1689))*COS(RADIANS(E1687))*COS(RADIANS(O1677))))&gt;90,0,$F$4*$F$5/E1686^2*(SIN(RADIANS(G1689))*SIN(RADIANS(E1687))+COS(RADIANS(G1689))*COS(RADIANS(E1687))*COS(RADIANS(O1677))))</f>
        <v>0</v>
      </c>
      <c r="P1689" s="3">
        <f>IF(DEGREES(ACOS(SIN(RADIANS(G1689))*SIN(RADIANS(E1687))+COS(RADIANS(G1689))*COS(RADIANS(E1687))*COS(RADIANS(P1677))))&gt;90,0,$F$4*$F$5/E1686^2*(SIN(RADIANS(G1689))*SIN(RADIANS(E1687))+COS(RADIANS(G1689))*COS(RADIANS(E1687))*COS(RADIANS(P1677))))</f>
        <v>0</v>
      </c>
      <c r="Q1689" s="3">
        <f>IF(DEGREES(ACOS(SIN(RADIANS(G1689))*SIN(RADIANS(E1687))+COS(RADIANS(G1689))*COS(RADIANS(E1687))*COS(RADIANS(Q1677))))&gt;90,0,$F$4*$F$5/E1686^2*(SIN(RADIANS(G1689))*SIN(RADIANS(E1687))+COS(RADIANS(G1689))*COS(RADIANS(E1687))*COS(RADIANS(Q1677))))</f>
        <v>0</v>
      </c>
      <c r="R1689" s="3" t="e">
        <f>IF(DEGREES(ACOS(SIN(RADIANS(G1689))*SIN(RADIANS(E1687))+COS(RADIANS(G1689))*COS(RADIANS(E1687))*COS(RADIANS(R1677))))&gt;90,0,$F$4*$F$5/E1686^2*(SIN(RADIANS(G1689))*SIN(RADIANS(E1687))+COS(RADIANS(G1689))*COS(RADIANS(E1687))*COS(RADIANS(R1677))))</f>
        <v>#DIV/0!</v>
      </c>
      <c r="S1689" s="3" t="e">
        <f>IF(DEGREES(ACOS(SIN(RADIANS(G1689))*SIN(RADIANS(E1687))+COS(RADIANS(G1689))*COS(RADIANS(E1687))*COS(RADIANS(S1677))))&gt;90,0,$F$4*$F$5/E1686^2*(SIN(RADIANS(G1689))*SIN(RADIANS(E1687))+COS(RADIANS(G1689))*COS(RADIANS(E1687))*COS(RADIANS(S1677))))</f>
        <v>#DIV/0!</v>
      </c>
      <c r="T1689" s="3" t="e">
        <f>IF(DEGREES(ACOS(SIN(RADIANS(G1689))*SIN(RADIANS(E1687))+COS(RADIANS(G1689))*COS(RADIANS(E1687))*COS(RADIANS(T1677))))&gt;90,0,$F$4*$F$5/E1686^2*(SIN(RADIANS(G1689))*SIN(RADIANS(E1687))+COS(RADIANS(G1689))*COS(RADIANS(E1687))*COS(RADIANS(T1677))))</f>
        <v>#DIV/0!</v>
      </c>
      <c r="U1689" s="3" t="e">
        <f>IF(DEGREES(ACOS(SIN(RADIANS(G1689))*SIN(RADIANS(E1687))+COS(RADIANS(G1689))*COS(RADIANS(E1687))*COS(RADIANS(U1677))))&gt;90,0,$F$4*$F$5/E1686^2*(SIN(RADIANS(G1689))*SIN(RADIANS(E1687))+COS(RADIANS(G1689))*COS(RADIANS(E1687))*COS(RADIANS(U1677))))</f>
        <v>#DIV/0!</v>
      </c>
      <c r="V1689" s="3" t="e">
        <f>IF(DEGREES(ACOS(SIN(RADIANS(G1689))*SIN(RADIANS(E1687))+COS(RADIANS(G1689))*COS(RADIANS(E1687))*COS(RADIANS(V1677))))&gt;90,0,$F$4*$F$5/E1686^2*(SIN(RADIANS(G1689))*SIN(RADIANS(E1687))+COS(RADIANS(G1689))*COS(RADIANS(E1687))*COS(RADIANS(V1677))))</f>
        <v>#DIV/0!</v>
      </c>
      <c r="W1689" s="3" t="e">
        <f>IF(DEGREES(ACOS(SIN(RADIANS(G1689))*SIN(RADIANS(E1687))+COS(RADIANS(G1689))*COS(RADIANS(E1687))*COS(RADIANS(W1677))))&gt;90,0,$F$4*$F$5/E1686^2*(SIN(RADIANS(G1689))*SIN(RADIANS(E1687))+COS(RADIANS(G1689))*COS(RADIANS(E1687))*COS(RADIANS(W1677))))</f>
        <v>#DIV/0!</v>
      </c>
      <c r="X1689" s="3" t="e">
        <f>IF(DEGREES(ACOS(SIN(RADIANS(G1689))*SIN(RADIANS(E1687))+COS(RADIANS(G1689))*COS(RADIANS(E1687))*COS(RADIANS(X1677))))&gt;90,0,$F$4*$F$5/E1686^2*(SIN(RADIANS(G1689))*SIN(RADIANS(E1687))+COS(RADIANS(G1689))*COS(RADIANS(E1687))*COS(RADIANS(X1677))))</f>
        <v>#DIV/0!</v>
      </c>
      <c r="Y1689" s="3" t="e">
        <f>IF(DEGREES(ACOS(SIN(RADIANS(G1689))*SIN(RADIANS(E1687))+COS(RADIANS(G1689))*COS(RADIANS(E1687))*COS(RADIANS(Y1677))))&gt;90,0,$F$4*$F$5/E1686^2*(SIN(RADIANS(G1689))*SIN(RADIANS(E1687))+COS(RADIANS(G1689))*COS(RADIANS(E1687))*COS(RADIANS(Y1677))))</f>
        <v>#DIV/0!</v>
      </c>
      <c r="Z1689" s="3" t="e">
        <f>IF(DEGREES(ACOS(SIN(RADIANS(G1689))*SIN(RADIANS(E1687))+COS(RADIANS(G1689))*COS(RADIANS(E1687))*COS(RADIANS(Z1677))))&gt;90,0,$F$4*$F$5/E1686^2*(SIN(RADIANS(G1689))*SIN(RADIANS(E1687))+COS(RADIANS(G1689))*COS(RADIANS(E1687))*COS(RADIANS(Z1677))))</f>
        <v>#DIV/0!</v>
      </c>
      <c r="AA1689" s="3" t="e">
        <f>IF(DEGREES(ACOS(SIN(RADIANS(G1689))*SIN(RADIANS(E1687))+COS(RADIANS(G1689))*COS(RADIANS(E1687))*COS(RADIANS(AA1677))))&gt;90,0,$F$4*$F$5/E1686^2*(SIN(RADIANS(G1689))*SIN(RADIANS(E1687))+COS(RADIANS(G1689))*COS(RADIANS(E1687))*COS(RADIANS(AA1677))))</f>
        <v>#DIV/0!</v>
      </c>
      <c r="AB1689" s="3" t="e">
        <f>IF(DEGREES(ACOS(SIN(RADIANS(G1689))*SIN(RADIANS(E1687))+COS(RADIANS(G1689))*COS(RADIANS(E1687))*COS(RADIANS(AB1677))))&gt;90,0,$F$4*$F$5/E1686^2*(SIN(RADIANS(G1689))*SIN(RADIANS(E1687))+COS(RADIANS(G1689))*COS(RADIANS(E1687))*COS(RADIANS(AB1677))))</f>
        <v>#DIV/0!</v>
      </c>
      <c r="AC1689" s="3" t="e">
        <f>IF(DEGREES(ACOS(SIN(RADIANS(G1689))*SIN(RADIANS(E1687))+COS(RADIANS(G1689))*COS(RADIANS(E1687))*COS(RADIANS(AC1677))))&gt;90,0,$F$4*$F$5/E1686^2*(SIN(RADIANS(G1689))*SIN(RADIANS(E1687))+COS(RADIANS(G1689))*COS(RADIANS(E1687))*COS(RADIANS(AC1677))))</f>
        <v>#DIV/0!</v>
      </c>
      <c r="AD1689" s="3" t="e">
        <f>IF(DEGREES(ACOS(SIN(RADIANS(G1689))*SIN(RADIANS(E1687))+COS(RADIANS(G1689))*COS(RADIANS(E1687))*COS(RADIANS(AD1677))))&gt;90,0,$F$4*$F$5/E1686^2*(SIN(RADIANS(G1689))*SIN(RADIANS(E1687))+COS(RADIANS(G1689))*COS(RADIANS(E1687))*COS(RADIANS(AD1677))))</f>
        <v>#DIV/0!</v>
      </c>
      <c r="AE1689" s="3" t="e">
        <f>IF(DEGREES(ACOS(SIN(RADIANS(G1689))*SIN(RADIANS(E1687))+COS(RADIANS(G1689))*COS(RADIANS(E1687))*COS(RADIANS(AE1677))))&gt;90,0,$F$4*$F$5/E1686^2*(SIN(RADIANS(G1689))*SIN(RADIANS(E1687))+COS(RADIANS(G1689))*COS(RADIANS(E1687))*COS(RADIANS(AE1677))))</f>
        <v>#DIV/0!</v>
      </c>
      <c r="AF1689" s="3" t="e">
        <f>IF(DEGREES(ACOS(SIN(RADIANS(G1689))*SIN(RADIANS(E1687))+COS(RADIANS(G1689))*COS(RADIANS(E1687))*COS(RADIANS(AF1677))))&gt;90,0,$F$4*$F$5/E1686^2*(SIN(RADIANS(G1689))*SIN(RADIANS(E1687))+COS(RADIANS(G1689))*COS(RADIANS(E1687))*COS(RADIANS(AF1677))))</f>
        <v>#DIV/0!</v>
      </c>
      <c r="AG1689" s="3" t="e">
        <f>IF(DEGREES(ACOS(SIN(RADIANS(G1689))*SIN(RADIANS(E1687))+COS(RADIANS(G1689))*COS(RADIANS(E1687))*COS(RADIANS(AG1677))))&gt;90,0,$F$4*$F$5/E1686^2*(SIN(RADIANS(G1689))*SIN(RADIANS(E1687))+COS(RADIANS(G1689))*COS(RADIANS(E1687))*COS(RADIANS(AG1677))))</f>
        <v>#DIV/0!</v>
      </c>
      <c r="AH1689" s="3" t="e">
        <f>IF(DEGREES(ACOS(SIN(RADIANS(G1689))*SIN(RADIANS(E1687))+COS(RADIANS(G1689))*COS(RADIANS(E1687))*COS(RADIANS(AH1677))))&gt;90,0,$F$4*$F$5/E1686^2*(SIN(RADIANS(G1689))*SIN(RADIANS(E1687))+COS(RADIANS(G1689))*COS(RADIANS(E1687))*COS(RADIANS(AH1677))))</f>
        <v>#DIV/0!</v>
      </c>
      <c r="AI1689" s="3" t="e">
        <f>IF(DEGREES(ACOS(SIN(RADIANS(G1689))*SIN(RADIANS(E1687))+COS(RADIANS(G1689))*COS(RADIANS(E1687))*COS(RADIANS(AI1677))))&gt;90,0,$F$4*$F$5/E1686^2*(SIN(RADIANS(G1689))*SIN(RADIANS(E1687))+COS(RADIANS(G1689))*COS(RADIANS(E1687))*COS(RADIANS(AI1677))))</f>
        <v>#DIV/0!</v>
      </c>
      <c r="AJ1689" s="3" t="e">
        <f>IF(DEGREES(ACOS(SIN(RADIANS(G1689))*SIN(RADIANS(E1687))+COS(RADIANS(G1689))*COS(RADIANS(E1687))*COS(RADIANS(AJ1677))))&gt;90,0,$F$4*$F$5/E1686^2*(SIN(RADIANS(G1689))*SIN(RADIANS(E1687))+COS(RADIANS(G1689))*COS(RADIANS(E1687))*COS(RADIANS(AJ1677))))</f>
        <v>#DIV/0!</v>
      </c>
      <c r="AK1689" s="3">
        <f>IF(DEGREES(ACOS(SIN(RADIANS(G1689))*SIN(RADIANS(E1687))+COS(RADIANS(G1689))*COS(RADIANS(E1687))*COS(RADIANS(AK1677))))&gt;90,0,$F$4*$F$5/E1686^2*(SIN(RADIANS(G1689))*SIN(RADIANS(E1687))+COS(RADIANS(G1689))*COS(RADIANS(E1687))*COS(RADIANS(AK1677))))</f>
        <v>0</v>
      </c>
      <c r="AL1689" s="3">
        <f>IF(DEGREES(ACOS(SIN(RADIANS(G1689))*SIN(RADIANS(E1687))+COS(RADIANS(G1689))*COS(RADIANS(E1687))*COS(RADIANS(AL1677))))&gt;90,0,$F$4*$F$5/E1686^2*(SIN(RADIANS(G1689))*SIN(RADIANS(E1687))+COS(RADIANS(G1689))*COS(RADIANS(E1687))*COS(RADIANS(AL1677))))</f>
        <v>0</v>
      </c>
      <c r="AM1689" s="3">
        <f>IF(DEGREES(ACOS(SIN(RADIANS(G1689))*SIN(RADIANS(E1687))+COS(RADIANS(G1689))*COS(RADIANS(E1687))*COS(RADIANS(AM1677))))&gt;90,0,$F$4*$F$5/E1686^2*(SIN(RADIANS(G1689))*SIN(RADIANS(E1687))+COS(RADIANS(G1689))*COS(RADIANS(E1687))*COS(RADIANS(AM1677))))</f>
        <v>0</v>
      </c>
      <c r="AN1689" s="3">
        <f>IF(DEGREES(ACOS(SIN(RADIANS(G1689))*SIN(RADIANS(E1687))+COS(RADIANS(G1689))*COS(RADIANS(E1687))*COS(RADIANS(AN1677))))&gt;90,0,$F$4*$F$5/E1686^2*(SIN(RADIANS(G1689))*SIN(RADIANS(E1687))+COS(RADIANS(G1689))*COS(RADIANS(E1687))*COS(RADIANS(AN1677))))</f>
        <v>0</v>
      </c>
      <c r="AO1689" s="3">
        <f>IF(DEGREES(ACOS(SIN(RADIANS(G1689))*SIN(RADIANS(E1687))+COS(RADIANS(G1689))*COS(RADIANS(E1687))*COS(RADIANS(AO1677))))&gt;90,0,$F$4*$F$5/E1686^2*(SIN(RADIANS(G1689))*SIN(RADIANS(E1687))+COS(RADIANS(G1689))*COS(RADIANS(E1687))*COS(RADIANS(AO1677))))</f>
        <v>0</v>
      </c>
      <c r="AP1689" s="3">
        <f>IF(DEGREES(ACOS(SIN(RADIANS(G1689))*SIN(RADIANS(E1687))+COS(RADIANS(G1689))*COS(RADIANS(E1687))*COS(RADIANS(AP1677))))&gt;90,0,$F$4*$F$5/E1686^2*(SIN(RADIANS(G1689))*SIN(RADIANS(E1687))+COS(RADIANS(G1689))*COS(RADIANS(E1687))*COS(RADIANS(AP1677))))</f>
        <v>0</v>
      </c>
      <c r="AQ1689" s="3">
        <f>IF(DEGREES(ACOS(SIN(RADIANS(G1689))*SIN(RADIANS(E1687))+COS(RADIANS(G1689))*COS(RADIANS(E1687))*COS(RADIANS(AQ1677))))&gt;90,0,$F$4*$F$5/E1686^2*(SIN(RADIANS(G1689))*SIN(RADIANS(E1687))+COS(RADIANS(G1689))*COS(RADIANS(E1687))*COS(RADIANS(AQ1677))))</f>
        <v>0</v>
      </c>
      <c r="AR1689" s="3">
        <f>IF(DEGREES(ACOS(SIN(RADIANS(G1689))*SIN(RADIANS(E1687))+COS(RADIANS(G1689))*COS(RADIANS(E1687))*COS(RADIANS(AR1677))))&gt;90,0,$F$4*$F$5/E1686^2*(SIN(RADIANS(G1689))*SIN(RADIANS(E1687))+COS(RADIANS(G1689))*COS(RADIANS(E1687))*COS(RADIANS(AR1677))))</f>
        <v>0</v>
      </c>
    </row>
    <row r="1690" spans="2:44" ht="15.75" customHeight="1" x14ac:dyDescent="0.2">
      <c r="G1690" s="3">
        <v>-20</v>
      </c>
      <c r="I1690" s="3">
        <f>IF(DEGREES(ACOS(SIN(RADIANS(G1690))*SIN(RADIANS(E1687))+COS(RADIANS(G1690))*COS(RADIANS(E1687))*COS(RADIANS(I1677))))&gt;90,0,$F$4*$F$5/E1686^2*(SIN(RADIANS(G1690))*SIN(RADIANS(E1687))+COS(RADIANS(G1690))*COS(RADIANS(E1687))*COS(RADIANS(I1677))))</f>
        <v>0</v>
      </c>
      <c r="J1690" s="3">
        <f>IF(DEGREES(ACOS(SIN(RADIANS(G1690))*SIN(RADIANS(E1687))+COS(RADIANS(G1690))*COS(RADIANS(E1687))*COS(RADIANS(J1677))))&gt;90,0,$F$4*$F$5/E1686^2*(SIN(RADIANS(G1690))*SIN(RADIANS(E1687))+COS(RADIANS(G1690))*COS(RADIANS(E1687))*COS(RADIANS(J1677))))</f>
        <v>0</v>
      </c>
      <c r="K1690" s="3">
        <f>IF(DEGREES(ACOS(SIN(RADIANS(G1690))*SIN(RADIANS(E1687))+COS(RADIANS(G1690))*COS(RADIANS(E1687))*COS(RADIANS(K1677))))&gt;90,0,$F$4*$F$5/E1686^2*(SIN(RADIANS(G1690))*SIN(RADIANS(E1687))+COS(RADIANS(G1690))*COS(RADIANS(E1687))*COS(RADIANS(K1677))))</f>
        <v>0</v>
      </c>
      <c r="L1690" s="3">
        <f>IF(DEGREES(ACOS(SIN(RADIANS(G1690))*SIN(RADIANS(E1687))+COS(RADIANS(G1690))*COS(RADIANS(E1687))*COS(RADIANS(L1677))))&gt;90,0,$F$4*$F$5/E1686^2*(SIN(RADIANS(G1690))*SIN(RADIANS(E1687))+COS(RADIANS(G1690))*COS(RADIANS(E1687))*COS(RADIANS(L1677))))</f>
        <v>0</v>
      </c>
      <c r="M1690" s="3">
        <f>IF(DEGREES(ACOS(SIN(RADIANS(G1690))*SIN(RADIANS(E1687))+COS(RADIANS(G1690))*COS(RADIANS(E1687))*COS(RADIANS(M1677))))&gt;90,0,$F$4*$F$5/E1686^2*(SIN(RADIANS(G1690))*SIN(RADIANS(E1687))+COS(RADIANS(G1690))*COS(RADIANS(E1687))*COS(RADIANS(M1677))))</f>
        <v>0</v>
      </c>
      <c r="N1690" s="3">
        <f>IF(DEGREES(ACOS(SIN(RADIANS(G1690))*SIN(RADIANS(E1687))+COS(RADIANS(G1690))*COS(RADIANS(E1687))*COS(RADIANS(N1677))))&gt;90,0,$F$4*$F$5/E1686^2*(SIN(RADIANS(G1690))*SIN(RADIANS(E1687))+COS(RADIANS(G1690))*COS(RADIANS(E1687))*COS(RADIANS(N1677))))</f>
        <v>0</v>
      </c>
      <c r="O1690" s="3">
        <f>IF(DEGREES(ACOS(SIN(RADIANS(G1690))*SIN(RADIANS(E1687))+COS(RADIANS(G1690))*COS(RADIANS(E1687))*COS(RADIANS(O1677))))&gt;90,0,$F$4*$F$5/E1686^2*(SIN(RADIANS(G1690))*SIN(RADIANS(E1687))+COS(RADIANS(G1690))*COS(RADIANS(E1687))*COS(RADIANS(O1677))))</f>
        <v>0</v>
      </c>
      <c r="P1690" s="3">
        <f>IF(DEGREES(ACOS(SIN(RADIANS(G1690))*SIN(RADIANS(E1687))+COS(RADIANS(G1690))*COS(RADIANS(E1687))*COS(RADIANS(P1677))))&gt;90,0,$F$4*$F$5/E1686^2*(SIN(RADIANS(G1690))*SIN(RADIANS(E1687))+COS(RADIANS(G1690))*COS(RADIANS(E1687))*COS(RADIANS(P1677))))</f>
        <v>0</v>
      </c>
      <c r="Q1690" s="3">
        <f>IF(DEGREES(ACOS(SIN(RADIANS(G1690))*SIN(RADIANS(E1687))+COS(RADIANS(G1690))*COS(RADIANS(E1687))*COS(RADIANS(Q1677))))&gt;90,0,$F$4*$F$5/E1686^2*(SIN(RADIANS(G1690))*SIN(RADIANS(E1687))+COS(RADIANS(G1690))*COS(RADIANS(E1687))*COS(RADIANS(Q1677))))</f>
        <v>0</v>
      </c>
      <c r="R1690" s="3" t="e">
        <f>IF(DEGREES(ACOS(SIN(RADIANS(G1690))*SIN(RADIANS(E1687))+COS(RADIANS(G1690))*COS(RADIANS(E1687))*COS(RADIANS(R1677))))&gt;90,0,$F$4*$F$5/E1686^2*(SIN(RADIANS(G1690))*SIN(RADIANS(E1687))+COS(RADIANS(G1690))*COS(RADIANS(E1687))*COS(RADIANS(R1677))))</f>
        <v>#DIV/0!</v>
      </c>
      <c r="S1690" s="3" t="e">
        <f>IF(DEGREES(ACOS(SIN(RADIANS(G1690))*SIN(RADIANS(E1687))+COS(RADIANS(G1690))*COS(RADIANS(E1687))*COS(RADIANS(S1677))))&gt;90,0,$F$4*$F$5/E1686^2*(SIN(RADIANS(G1690))*SIN(RADIANS(E1687))+COS(RADIANS(G1690))*COS(RADIANS(E1687))*COS(RADIANS(S1677))))</f>
        <v>#DIV/0!</v>
      </c>
      <c r="T1690" s="3" t="e">
        <f>IF(DEGREES(ACOS(SIN(RADIANS(G1690))*SIN(RADIANS(E1687))+COS(RADIANS(G1690))*COS(RADIANS(E1687))*COS(RADIANS(T1677))))&gt;90,0,$F$4*$F$5/E1686^2*(SIN(RADIANS(G1690))*SIN(RADIANS(E1687))+COS(RADIANS(G1690))*COS(RADIANS(E1687))*COS(RADIANS(T1677))))</f>
        <v>#DIV/0!</v>
      </c>
      <c r="U1690" s="3" t="e">
        <f>IF(DEGREES(ACOS(SIN(RADIANS(G1690))*SIN(RADIANS(E1687))+COS(RADIANS(G1690))*COS(RADIANS(E1687))*COS(RADIANS(U1677))))&gt;90,0,$F$4*$F$5/E1686^2*(SIN(RADIANS(G1690))*SIN(RADIANS(E1687))+COS(RADIANS(G1690))*COS(RADIANS(E1687))*COS(RADIANS(U1677))))</f>
        <v>#DIV/0!</v>
      </c>
      <c r="V1690" s="3" t="e">
        <f>IF(DEGREES(ACOS(SIN(RADIANS(G1690))*SIN(RADIANS(E1687))+COS(RADIANS(G1690))*COS(RADIANS(E1687))*COS(RADIANS(V1677))))&gt;90,0,$F$4*$F$5/E1686^2*(SIN(RADIANS(G1690))*SIN(RADIANS(E1687))+COS(RADIANS(G1690))*COS(RADIANS(E1687))*COS(RADIANS(V1677))))</f>
        <v>#DIV/0!</v>
      </c>
      <c r="W1690" s="3" t="e">
        <f>IF(DEGREES(ACOS(SIN(RADIANS(G1690))*SIN(RADIANS(E1687))+COS(RADIANS(G1690))*COS(RADIANS(E1687))*COS(RADIANS(W1677))))&gt;90,0,$F$4*$F$5/E1686^2*(SIN(RADIANS(G1690))*SIN(RADIANS(E1687))+COS(RADIANS(G1690))*COS(RADIANS(E1687))*COS(RADIANS(W1677))))</f>
        <v>#DIV/0!</v>
      </c>
      <c r="X1690" s="3" t="e">
        <f>IF(DEGREES(ACOS(SIN(RADIANS(G1690))*SIN(RADIANS(E1687))+COS(RADIANS(G1690))*COS(RADIANS(E1687))*COS(RADIANS(X1677))))&gt;90,0,$F$4*$F$5/E1686^2*(SIN(RADIANS(G1690))*SIN(RADIANS(E1687))+COS(RADIANS(G1690))*COS(RADIANS(E1687))*COS(RADIANS(X1677))))</f>
        <v>#DIV/0!</v>
      </c>
      <c r="Y1690" s="3" t="e">
        <f>IF(DEGREES(ACOS(SIN(RADIANS(G1690))*SIN(RADIANS(E1687))+COS(RADIANS(G1690))*COS(RADIANS(E1687))*COS(RADIANS(Y1677))))&gt;90,0,$F$4*$F$5/E1686^2*(SIN(RADIANS(G1690))*SIN(RADIANS(E1687))+COS(RADIANS(G1690))*COS(RADIANS(E1687))*COS(RADIANS(Y1677))))</f>
        <v>#DIV/0!</v>
      </c>
      <c r="Z1690" s="3" t="e">
        <f>IF(DEGREES(ACOS(SIN(RADIANS(G1690))*SIN(RADIANS(E1687))+COS(RADIANS(G1690))*COS(RADIANS(E1687))*COS(RADIANS(Z1677))))&gt;90,0,$F$4*$F$5/E1686^2*(SIN(RADIANS(G1690))*SIN(RADIANS(E1687))+COS(RADIANS(G1690))*COS(RADIANS(E1687))*COS(RADIANS(Z1677))))</f>
        <v>#DIV/0!</v>
      </c>
      <c r="AA1690" s="3" t="e">
        <f>IF(DEGREES(ACOS(SIN(RADIANS(G1690))*SIN(RADIANS(E1687))+COS(RADIANS(G1690))*COS(RADIANS(E1687))*COS(RADIANS(AA1677))))&gt;90,0,$F$4*$F$5/E1686^2*(SIN(RADIANS(G1690))*SIN(RADIANS(E1687))+COS(RADIANS(G1690))*COS(RADIANS(E1687))*COS(RADIANS(AA1677))))</f>
        <v>#DIV/0!</v>
      </c>
      <c r="AB1690" s="3" t="e">
        <f>IF(DEGREES(ACOS(SIN(RADIANS(G1690))*SIN(RADIANS(E1687))+COS(RADIANS(G1690))*COS(RADIANS(E1687))*COS(RADIANS(AB1677))))&gt;90,0,$F$4*$F$5/E1686^2*(SIN(RADIANS(G1690))*SIN(RADIANS(E1687))+COS(RADIANS(G1690))*COS(RADIANS(E1687))*COS(RADIANS(AB1677))))</f>
        <v>#DIV/0!</v>
      </c>
      <c r="AC1690" s="3" t="e">
        <f>IF(DEGREES(ACOS(SIN(RADIANS(G1690))*SIN(RADIANS(E1687))+COS(RADIANS(G1690))*COS(RADIANS(E1687))*COS(RADIANS(AC1677))))&gt;90,0,$F$4*$F$5/E1686^2*(SIN(RADIANS(G1690))*SIN(RADIANS(E1687))+COS(RADIANS(G1690))*COS(RADIANS(E1687))*COS(RADIANS(AC1677))))</f>
        <v>#DIV/0!</v>
      </c>
      <c r="AD1690" s="3" t="e">
        <f>IF(DEGREES(ACOS(SIN(RADIANS(G1690))*SIN(RADIANS(E1687))+COS(RADIANS(G1690))*COS(RADIANS(E1687))*COS(RADIANS(AD1677))))&gt;90,0,$F$4*$F$5/E1686^2*(SIN(RADIANS(G1690))*SIN(RADIANS(E1687))+COS(RADIANS(G1690))*COS(RADIANS(E1687))*COS(RADIANS(AD1677))))</f>
        <v>#DIV/0!</v>
      </c>
      <c r="AE1690" s="3" t="e">
        <f>IF(DEGREES(ACOS(SIN(RADIANS(G1690))*SIN(RADIANS(E1687))+COS(RADIANS(G1690))*COS(RADIANS(E1687))*COS(RADIANS(AE1677))))&gt;90,0,$F$4*$F$5/E1686^2*(SIN(RADIANS(G1690))*SIN(RADIANS(E1687))+COS(RADIANS(G1690))*COS(RADIANS(E1687))*COS(RADIANS(AE1677))))</f>
        <v>#DIV/0!</v>
      </c>
      <c r="AF1690" s="3" t="e">
        <f>IF(DEGREES(ACOS(SIN(RADIANS(G1690))*SIN(RADIANS(E1687))+COS(RADIANS(G1690))*COS(RADIANS(E1687))*COS(RADIANS(AF1677))))&gt;90,0,$F$4*$F$5/E1686^2*(SIN(RADIANS(G1690))*SIN(RADIANS(E1687))+COS(RADIANS(G1690))*COS(RADIANS(E1687))*COS(RADIANS(AF1677))))</f>
        <v>#DIV/0!</v>
      </c>
      <c r="AG1690" s="3" t="e">
        <f>IF(DEGREES(ACOS(SIN(RADIANS(G1690))*SIN(RADIANS(E1687))+COS(RADIANS(G1690))*COS(RADIANS(E1687))*COS(RADIANS(AG1677))))&gt;90,0,$F$4*$F$5/E1686^2*(SIN(RADIANS(G1690))*SIN(RADIANS(E1687))+COS(RADIANS(G1690))*COS(RADIANS(E1687))*COS(RADIANS(AG1677))))</f>
        <v>#DIV/0!</v>
      </c>
      <c r="AH1690" s="3" t="e">
        <f>IF(DEGREES(ACOS(SIN(RADIANS(G1690))*SIN(RADIANS(E1687))+COS(RADIANS(G1690))*COS(RADIANS(E1687))*COS(RADIANS(AH1677))))&gt;90,0,$F$4*$F$5/E1686^2*(SIN(RADIANS(G1690))*SIN(RADIANS(E1687))+COS(RADIANS(G1690))*COS(RADIANS(E1687))*COS(RADIANS(AH1677))))</f>
        <v>#DIV/0!</v>
      </c>
      <c r="AI1690" s="3" t="e">
        <f>IF(DEGREES(ACOS(SIN(RADIANS(G1690))*SIN(RADIANS(E1687))+COS(RADIANS(G1690))*COS(RADIANS(E1687))*COS(RADIANS(AI1677))))&gt;90,0,$F$4*$F$5/E1686^2*(SIN(RADIANS(G1690))*SIN(RADIANS(E1687))+COS(RADIANS(G1690))*COS(RADIANS(E1687))*COS(RADIANS(AI1677))))</f>
        <v>#DIV/0!</v>
      </c>
      <c r="AJ1690" s="3" t="e">
        <f>IF(DEGREES(ACOS(SIN(RADIANS(G1690))*SIN(RADIANS(E1687))+COS(RADIANS(G1690))*COS(RADIANS(E1687))*COS(RADIANS(AJ1677))))&gt;90,0,$F$4*$F$5/E1686^2*(SIN(RADIANS(G1690))*SIN(RADIANS(E1687))+COS(RADIANS(G1690))*COS(RADIANS(E1687))*COS(RADIANS(AJ1677))))</f>
        <v>#DIV/0!</v>
      </c>
      <c r="AK1690" s="3">
        <f>IF(DEGREES(ACOS(SIN(RADIANS(G1690))*SIN(RADIANS(E1687))+COS(RADIANS(G1690))*COS(RADIANS(E1687))*COS(RADIANS(AK1677))))&gt;90,0,$F$4*$F$5/E1686^2*(SIN(RADIANS(G1690))*SIN(RADIANS(E1687))+COS(RADIANS(G1690))*COS(RADIANS(E1687))*COS(RADIANS(AK1677))))</f>
        <v>0</v>
      </c>
      <c r="AL1690" s="3">
        <f>IF(DEGREES(ACOS(SIN(RADIANS(G1690))*SIN(RADIANS(E1687))+COS(RADIANS(G1690))*COS(RADIANS(E1687))*COS(RADIANS(AL1677))))&gt;90,0,$F$4*$F$5/E1686^2*(SIN(RADIANS(G1690))*SIN(RADIANS(E1687))+COS(RADIANS(G1690))*COS(RADIANS(E1687))*COS(RADIANS(AL1677))))</f>
        <v>0</v>
      </c>
      <c r="AM1690" s="3">
        <f>IF(DEGREES(ACOS(SIN(RADIANS(G1690))*SIN(RADIANS(E1687))+COS(RADIANS(G1690))*COS(RADIANS(E1687))*COS(RADIANS(AM1677))))&gt;90,0,$F$4*$F$5/E1686^2*(SIN(RADIANS(G1690))*SIN(RADIANS(E1687))+COS(RADIANS(G1690))*COS(RADIANS(E1687))*COS(RADIANS(AM1677))))</f>
        <v>0</v>
      </c>
      <c r="AN1690" s="3">
        <f>IF(DEGREES(ACOS(SIN(RADIANS(G1690))*SIN(RADIANS(E1687))+COS(RADIANS(G1690))*COS(RADIANS(E1687))*COS(RADIANS(AN1677))))&gt;90,0,$F$4*$F$5/E1686^2*(SIN(RADIANS(G1690))*SIN(RADIANS(E1687))+COS(RADIANS(G1690))*COS(RADIANS(E1687))*COS(RADIANS(AN1677))))</f>
        <v>0</v>
      </c>
      <c r="AO1690" s="3">
        <f>IF(DEGREES(ACOS(SIN(RADIANS(G1690))*SIN(RADIANS(E1687))+COS(RADIANS(G1690))*COS(RADIANS(E1687))*COS(RADIANS(AO1677))))&gt;90,0,$F$4*$F$5/E1686^2*(SIN(RADIANS(G1690))*SIN(RADIANS(E1687))+COS(RADIANS(G1690))*COS(RADIANS(E1687))*COS(RADIANS(AO1677))))</f>
        <v>0</v>
      </c>
      <c r="AP1690" s="3">
        <f>IF(DEGREES(ACOS(SIN(RADIANS(G1690))*SIN(RADIANS(E1687))+COS(RADIANS(G1690))*COS(RADIANS(E1687))*COS(RADIANS(AP1677))))&gt;90,0,$F$4*$F$5/E1686^2*(SIN(RADIANS(G1690))*SIN(RADIANS(E1687))+COS(RADIANS(G1690))*COS(RADIANS(E1687))*COS(RADIANS(AP1677))))</f>
        <v>0</v>
      </c>
      <c r="AQ1690" s="3">
        <f>IF(DEGREES(ACOS(SIN(RADIANS(G1690))*SIN(RADIANS(E1687))+COS(RADIANS(G1690))*COS(RADIANS(E1687))*COS(RADIANS(AQ1677))))&gt;90,0,$F$4*$F$5/E1686^2*(SIN(RADIANS(G1690))*SIN(RADIANS(E1687))+COS(RADIANS(G1690))*COS(RADIANS(E1687))*COS(RADIANS(AQ1677))))</f>
        <v>0</v>
      </c>
      <c r="AR1690" s="3">
        <f>IF(DEGREES(ACOS(SIN(RADIANS(G1690))*SIN(RADIANS(E1687))+COS(RADIANS(G1690))*COS(RADIANS(E1687))*COS(RADIANS(AR1677))))&gt;90,0,$F$4*$F$5/E1686^2*(SIN(RADIANS(G1690))*SIN(RADIANS(E1687))+COS(RADIANS(G1690))*COS(RADIANS(E1687))*COS(RADIANS(AR1677))))</f>
        <v>0</v>
      </c>
    </row>
    <row r="1691" spans="2:44" ht="15.75" customHeight="1" x14ac:dyDescent="0.2">
      <c r="G1691" s="3">
        <v>-30</v>
      </c>
      <c r="I1691" s="3">
        <f>IF(DEGREES(ACOS(SIN(RADIANS(G1691))*SIN(RADIANS(E1687))+COS(RADIANS(G1691))*COS(RADIANS(E1687))*COS(RADIANS(I1677))))&gt;90,0,$F$4*$F$5/E1686^2*(SIN(RADIANS(G1691))*SIN(RADIANS(E1687))+COS(RADIANS(G1691))*COS(RADIANS(E1687))*COS(RADIANS(I1677))))</f>
        <v>0</v>
      </c>
      <c r="J1691" s="3">
        <f>IF(DEGREES(ACOS(SIN(RADIANS(G1691))*SIN(RADIANS(E1687))+COS(RADIANS(G1691))*COS(RADIANS(E1687))*COS(RADIANS(J1677))))&gt;90,0,$F$4*$F$5/E1686^2*(SIN(RADIANS(G1691))*SIN(RADIANS(E1687))+COS(RADIANS(G1691))*COS(RADIANS(E1687))*COS(RADIANS(J1677))))</f>
        <v>0</v>
      </c>
      <c r="K1691" s="3">
        <f>IF(DEGREES(ACOS(SIN(RADIANS(G1691))*SIN(RADIANS(E1687))+COS(RADIANS(G1691))*COS(RADIANS(E1687))*COS(RADIANS(K1677))))&gt;90,0,$F$4*$F$5/E1686^2*(SIN(RADIANS(G1691))*SIN(RADIANS(E1687))+COS(RADIANS(G1691))*COS(RADIANS(E1687))*COS(RADIANS(K1677))))</f>
        <v>0</v>
      </c>
      <c r="L1691" s="3">
        <f>IF(DEGREES(ACOS(SIN(RADIANS(G1691))*SIN(RADIANS(E1687))+COS(RADIANS(G1691))*COS(RADIANS(E1687))*COS(RADIANS(L1677))))&gt;90,0,$F$4*$F$5/E1686^2*(SIN(RADIANS(G1691))*SIN(RADIANS(E1687))+COS(RADIANS(G1691))*COS(RADIANS(E1687))*COS(RADIANS(L1677))))</f>
        <v>0</v>
      </c>
      <c r="M1691" s="3">
        <f>IF(DEGREES(ACOS(SIN(RADIANS(G1691))*SIN(RADIANS(E1687))+COS(RADIANS(G1691))*COS(RADIANS(E1687))*COS(RADIANS(M1677))))&gt;90,0,$F$4*$F$5/E1686^2*(SIN(RADIANS(G1691))*SIN(RADIANS(E1687))+COS(RADIANS(G1691))*COS(RADIANS(E1687))*COS(RADIANS(M1677))))</f>
        <v>0</v>
      </c>
      <c r="N1691" s="3">
        <f>IF(DEGREES(ACOS(SIN(RADIANS(G1691))*SIN(RADIANS(E1687))+COS(RADIANS(G1691))*COS(RADIANS(E1687))*COS(RADIANS(N1677))))&gt;90,0,$F$4*$F$5/E1686^2*(SIN(RADIANS(G1691))*SIN(RADIANS(E1687))+COS(RADIANS(G1691))*COS(RADIANS(E1687))*COS(RADIANS(N1677))))</f>
        <v>0</v>
      </c>
      <c r="O1691" s="3">
        <f>IF(DEGREES(ACOS(SIN(RADIANS(G1691))*SIN(RADIANS(E1687))+COS(RADIANS(G1691))*COS(RADIANS(E1687))*COS(RADIANS(O1677))))&gt;90,0,$F$4*$F$5/E1686^2*(SIN(RADIANS(G1691))*SIN(RADIANS(E1687))+COS(RADIANS(G1691))*COS(RADIANS(E1687))*COS(RADIANS(O1677))))</f>
        <v>0</v>
      </c>
      <c r="P1691" s="3">
        <f>IF(DEGREES(ACOS(SIN(RADIANS(G1691))*SIN(RADIANS(E1687))+COS(RADIANS(G1691))*COS(RADIANS(E1687))*COS(RADIANS(P1677))))&gt;90,0,$F$4*$F$5/E1686^2*(SIN(RADIANS(G1691))*SIN(RADIANS(E1687))+COS(RADIANS(G1691))*COS(RADIANS(E1687))*COS(RADIANS(P1677))))</f>
        <v>0</v>
      </c>
      <c r="Q1691" s="3">
        <f>IF(DEGREES(ACOS(SIN(RADIANS(G1691))*SIN(RADIANS(E1687))+COS(RADIANS(G1691))*COS(RADIANS(E1687))*COS(RADIANS(Q1677))))&gt;90,0,$F$4*$F$5/E1686^2*(SIN(RADIANS(G1691))*SIN(RADIANS(E1687))+COS(RADIANS(G1691))*COS(RADIANS(E1687))*COS(RADIANS(Q1677))))</f>
        <v>0</v>
      </c>
      <c r="R1691" s="3" t="e">
        <f>IF(DEGREES(ACOS(SIN(RADIANS(G1691))*SIN(RADIANS(E1687))+COS(RADIANS(G1691))*COS(RADIANS(E1687))*COS(RADIANS(R1677))))&gt;90,0,$F$4*$F$5/E1686^2*(SIN(RADIANS(G1691))*SIN(RADIANS(E1687))+COS(RADIANS(G1691))*COS(RADIANS(E1687))*COS(RADIANS(R1677))))</f>
        <v>#DIV/0!</v>
      </c>
      <c r="S1691" s="3" t="e">
        <f>IF(DEGREES(ACOS(SIN(RADIANS(G1691))*SIN(RADIANS(E1687))+COS(RADIANS(G1691))*COS(RADIANS(E1687))*COS(RADIANS(S1677))))&gt;90,0,$F$4*$F$5/E1686^2*(SIN(RADIANS(G1691))*SIN(RADIANS(E1687))+COS(RADIANS(G1691))*COS(RADIANS(E1687))*COS(RADIANS(S1677))))</f>
        <v>#DIV/0!</v>
      </c>
      <c r="T1691" s="3" t="e">
        <f>IF(DEGREES(ACOS(SIN(RADIANS(G1691))*SIN(RADIANS(E1687))+COS(RADIANS(G1691))*COS(RADIANS(E1687))*COS(RADIANS(T1677))))&gt;90,0,$F$4*$F$5/E1686^2*(SIN(RADIANS(G1691))*SIN(RADIANS(E1687))+COS(RADIANS(G1691))*COS(RADIANS(E1687))*COS(RADIANS(T1677))))</f>
        <v>#DIV/0!</v>
      </c>
      <c r="U1691" s="3" t="e">
        <f>IF(DEGREES(ACOS(SIN(RADIANS(G1691))*SIN(RADIANS(E1687))+COS(RADIANS(G1691))*COS(RADIANS(E1687))*COS(RADIANS(U1677))))&gt;90,0,$F$4*$F$5/E1686^2*(SIN(RADIANS(G1691))*SIN(RADIANS(E1687))+COS(RADIANS(G1691))*COS(RADIANS(E1687))*COS(RADIANS(U1677))))</f>
        <v>#DIV/0!</v>
      </c>
      <c r="V1691" s="3" t="e">
        <f>IF(DEGREES(ACOS(SIN(RADIANS(G1691))*SIN(RADIANS(E1687))+COS(RADIANS(G1691))*COS(RADIANS(E1687))*COS(RADIANS(V1677))))&gt;90,0,$F$4*$F$5/E1686^2*(SIN(RADIANS(G1691))*SIN(RADIANS(E1687))+COS(RADIANS(G1691))*COS(RADIANS(E1687))*COS(RADIANS(V1677))))</f>
        <v>#DIV/0!</v>
      </c>
      <c r="W1691" s="3" t="e">
        <f>IF(DEGREES(ACOS(SIN(RADIANS(G1691))*SIN(RADIANS(E1687))+COS(RADIANS(G1691))*COS(RADIANS(E1687))*COS(RADIANS(W1677))))&gt;90,0,$F$4*$F$5/E1686^2*(SIN(RADIANS(G1691))*SIN(RADIANS(E1687))+COS(RADIANS(G1691))*COS(RADIANS(E1687))*COS(RADIANS(W1677))))</f>
        <v>#DIV/0!</v>
      </c>
      <c r="X1691" s="3" t="e">
        <f>IF(DEGREES(ACOS(SIN(RADIANS(G1691))*SIN(RADIANS(E1687))+COS(RADIANS(G1691))*COS(RADIANS(E1687))*COS(RADIANS(X1677))))&gt;90,0,$F$4*$F$5/E1686^2*(SIN(RADIANS(G1691))*SIN(RADIANS(E1687))+COS(RADIANS(G1691))*COS(RADIANS(E1687))*COS(RADIANS(X1677))))</f>
        <v>#DIV/0!</v>
      </c>
      <c r="Y1691" s="3" t="e">
        <f>IF(DEGREES(ACOS(SIN(RADIANS(G1691))*SIN(RADIANS(E1687))+COS(RADIANS(G1691))*COS(RADIANS(E1687))*COS(RADIANS(Y1677))))&gt;90,0,$F$4*$F$5/E1686^2*(SIN(RADIANS(G1691))*SIN(RADIANS(E1687))+COS(RADIANS(G1691))*COS(RADIANS(E1687))*COS(RADIANS(Y1677))))</f>
        <v>#DIV/0!</v>
      </c>
      <c r="Z1691" s="3" t="e">
        <f>IF(DEGREES(ACOS(SIN(RADIANS(G1691))*SIN(RADIANS(E1687))+COS(RADIANS(G1691))*COS(RADIANS(E1687))*COS(RADIANS(Z1677))))&gt;90,0,$F$4*$F$5/E1686^2*(SIN(RADIANS(G1691))*SIN(RADIANS(E1687))+COS(RADIANS(G1691))*COS(RADIANS(E1687))*COS(RADIANS(Z1677))))</f>
        <v>#DIV/0!</v>
      </c>
      <c r="AA1691" s="3" t="e">
        <f>IF(DEGREES(ACOS(SIN(RADIANS(G1691))*SIN(RADIANS(E1687))+COS(RADIANS(G1691))*COS(RADIANS(E1687))*COS(RADIANS(AA1677))))&gt;90,0,$F$4*$F$5/E1686^2*(SIN(RADIANS(G1691))*SIN(RADIANS(E1687))+COS(RADIANS(G1691))*COS(RADIANS(E1687))*COS(RADIANS(AA1677))))</f>
        <v>#DIV/0!</v>
      </c>
      <c r="AB1691" s="3" t="e">
        <f>IF(DEGREES(ACOS(SIN(RADIANS(G1691))*SIN(RADIANS(E1687))+COS(RADIANS(G1691))*COS(RADIANS(E1687))*COS(RADIANS(AB1677))))&gt;90,0,$F$4*$F$5/E1686^2*(SIN(RADIANS(G1691))*SIN(RADIANS(E1687))+COS(RADIANS(G1691))*COS(RADIANS(E1687))*COS(RADIANS(AB1677))))</f>
        <v>#DIV/0!</v>
      </c>
      <c r="AC1691" s="3" t="e">
        <f>IF(DEGREES(ACOS(SIN(RADIANS(G1691))*SIN(RADIANS(E1687))+COS(RADIANS(G1691))*COS(RADIANS(E1687))*COS(RADIANS(AC1677))))&gt;90,0,$F$4*$F$5/E1686^2*(SIN(RADIANS(G1691))*SIN(RADIANS(E1687))+COS(RADIANS(G1691))*COS(RADIANS(E1687))*COS(RADIANS(AC1677))))</f>
        <v>#DIV/0!</v>
      </c>
      <c r="AD1691" s="3" t="e">
        <f>IF(DEGREES(ACOS(SIN(RADIANS(G1691))*SIN(RADIANS(E1687))+COS(RADIANS(G1691))*COS(RADIANS(E1687))*COS(RADIANS(AD1677))))&gt;90,0,$F$4*$F$5/E1686^2*(SIN(RADIANS(G1691))*SIN(RADIANS(E1687))+COS(RADIANS(G1691))*COS(RADIANS(E1687))*COS(RADIANS(AD1677))))</f>
        <v>#DIV/0!</v>
      </c>
      <c r="AE1691" s="3" t="e">
        <f>IF(DEGREES(ACOS(SIN(RADIANS(G1691))*SIN(RADIANS(E1687))+COS(RADIANS(G1691))*COS(RADIANS(E1687))*COS(RADIANS(AE1677))))&gt;90,0,$F$4*$F$5/E1686^2*(SIN(RADIANS(G1691))*SIN(RADIANS(E1687))+COS(RADIANS(G1691))*COS(RADIANS(E1687))*COS(RADIANS(AE1677))))</f>
        <v>#DIV/0!</v>
      </c>
      <c r="AF1691" s="3" t="e">
        <f>IF(DEGREES(ACOS(SIN(RADIANS(G1691))*SIN(RADIANS(E1687))+COS(RADIANS(G1691))*COS(RADIANS(E1687))*COS(RADIANS(AF1677))))&gt;90,0,$F$4*$F$5/E1686^2*(SIN(RADIANS(G1691))*SIN(RADIANS(E1687))+COS(RADIANS(G1691))*COS(RADIANS(E1687))*COS(RADIANS(AF1677))))</f>
        <v>#DIV/0!</v>
      </c>
      <c r="AG1691" s="3" t="e">
        <f>IF(DEGREES(ACOS(SIN(RADIANS(G1691))*SIN(RADIANS(E1687))+COS(RADIANS(G1691))*COS(RADIANS(E1687))*COS(RADIANS(AG1677))))&gt;90,0,$F$4*$F$5/E1686^2*(SIN(RADIANS(G1691))*SIN(RADIANS(E1687))+COS(RADIANS(G1691))*COS(RADIANS(E1687))*COS(RADIANS(AG1677))))</f>
        <v>#DIV/0!</v>
      </c>
      <c r="AH1691" s="3" t="e">
        <f>IF(DEGREES(ACOS(SIN(RADIANS(G1691))*SIN(RADIANS(E1687))+COS(RADIANS(G1691))*COS(RADIANS(E1687))*COS(RADIANS(AH1677))))&gt;90,0,$F$4*$F$5/E1686^2*(SIN(RADIANS(G1691))*SIN(RADIANS(E1687))+COS(RADIANS(G1691))*COS(RADIANS(E1687))*COS(RADIANS(AH1677))))</f>
        <v>#DIV/0!</v>
      </c>
      <c r="AI1691" s="3" t="e">
        <f>IF(DEGREES(ACOS(SIN(RADIANS(G1691))*SIN(RADIANS(E1687))+COS(RADIANS(G1691))*COS(RADIANS(E1687))*COS(RADIANS(AI1677))))&gt;90,0,$F$4*$F$5/E1686^2*(SIN(RADIANS(G1691))*SIN(RADIANS(E1687))+COS(RADIANS(G1691))*COS(RADIANS(E1687))*COS(RADIANS(AI1677))))</f>
        <v>#DIV/0!</v>
      </c>
      <c r="AJ1691" s="3" t="e">
        <f>IF(DEGREES(ACOS(SIN(RADIANS(G1691))*SIN(RADIANS(E1687))+COS(RADIANS(G1691))*COS(RADIANS(E1687))*COS(RADIANS(AJ1677))))&gt;90,0,$F$4*$F$5/E1686^2*(SIN(RADIANS(G1691))*SIN(RADIANS(E1687))+COS(RADIANS(G1691))*COS(RADIANS(E1687))*COS(RADIANS(AJ1677))))</f>
        <v>#DIV/0!</v>
      </c>
      <c r="AK1691" s="3">
        <f>IF(DEGREES(ACOS(SIN(RADIANS(G1691))*SIN(RADIANS(E1687))+COS(RADIANS(G1691))*COS(RADIANS(E1687))*COS(RADIANS(AK1677))))&gt;90,0,$F$4*$F$5/E1686^2*(SIN(RADIANS(G1691))*SIN(RADIANS(E1687))+COS(RADIANS(G1691))*COS(RADIANS(E1687))*COS(RADIANS(AK1677))))</f>
        <v>0</v>
      </c>
      <c r="AL1691" s="3">
        <f>IF(DEGREES(ACOS(SIN(RADIANS(G1691))*SIN(RADIANS(E1687))+COS(RADIANS(G1691))*COS(RADIANS(E1687))*COS(RADIANS(AL1677))))&gt;90,0,$F$4*$F$5/E1686^2*(SIN(RADIANS(G1691))*SIN(RADIANS(E1687))+COS(RADIANS(G1691))*COS(RADIANS(E1687))*COS(RADIANS(AL1677))))</f>
        <v>0</v>
      </c>
      <c r="AM1691" s="3">
        <f>IF(DEGREES(ACOS(SIN(RADIANS(G1691))*SIN(RADIANS(E1687))+COS(RADIANS(G1691))*COS(RADIANS(E1687))*COS(RADIANS(AM1677))))&gt;90,0,$F$4*$F$5/E1686^2*(SIN(RADIANS(G1691))*SIN(RADIANS(E1687))+COS(RADIANS(G1691))*COS(RADIANS(E1687))*COS(RADIANS(AM1677))))</f>
        <v>0</v>
      </c>
      <c r="AN1691" s="3">
        <f>IF(DEGREES(ACOS(SIN(RADIANS(G1691))*SIN(RADIANS(E1687))+COS(RADIANS(G1691))*COS(RADIANS(E1687))*COS(RADIANS(AN1677))))&gt;90,0,$F$4*$F$5/E1686^2*(SIN(RADIANS(G1691))*SIN(RADIANS(E1687))+COS(RADIANS(G1691))*COS(RADIANS(E1687))*COS(RADIANS(AN1677))))</f>
        <v>0</v>
      </c>
      <c r="AO1691" s="3">
        <f>IF(DEGREES(ACOS(SIN(RADIANS(G1691))*SIN(RADIANS(E1687))+COS(RADIANS(G1691))*COS(RADIANS(E1687))*COS(RADIANS(AO1677))))&gt;90,0,$F$4*$F$5/E1686^2*(SIN(RADIANS(G1691))*SIN(RADIANS(E1687))+COS(RADIANS(G1691))*COS(RADIANS(E1687))*COS(RADIANS(AO1677))))</f>
        <v>0</v>
      </c>
      <c r="AP1691" s="3">
        <f>IF(DEGREES(ACOS(SIN(RADIANS(G1691))*SIN(RADIANS(E1687))+COS(RADIANS(G1691))*COS(RADIANS(E1687))*COS(RADIANS(AP1677))))&gt;90,0,$F$4*$F$5/E1686^2*(SIN(RADIANS(G1691))*SIN(RADIANS(E1687))+COS(RADIANS(G1691))*COS(RADIANS(E1687))*COS(RADIANS(AP1677))))</f>
        <v>0</v>
      </c>
      <c r="AQ1691" s="3">
        <f>IF(DEGREES(ACOS(SIN(RADIANS(G1691))*SIN(RADIANS(E1687))+COS(RADIANS(G1691))*COS(RADIANS(E1687))*COS(RADIANS(AQ1677))))&gt;90,0,$F$4*$F$5/E1686^2*(SIN(RADIANS(G1691))*SIN(RADIANS(E1687))+COS(RADIANS(G1691))*COS(RADIANS(E1687))*COS(RADIANS(AQ1677))))</f>
        <v>0</v>
      </c>
      <c r="AR1691" s="3">
        <f>IF(DEGREES(ACOS(SIN(RADIANS(G1691))*SIN(RADIANS(E1687))+COS(RADIANS(G1691))*COS(RADIANS(E1687))*COS(RADIANS(AR1677))))&gt;90,0,$F$4*$F$5/E1686^2*(SIN(RADIANS(G1691))*SIN(RADIANS(E1687))+COS(RADIANS(G1691))*COS(RADIANS(E1687))*COS(RADIANS(AR1677))))</f>
        <v>0</v>
      </c>
    </row>
    <row r="1692" spans="2:44" ht="15.75" customHeight="1" x14ac:dyDescent="0.2">
      <c r="G1692" s="3">
        <v>-40</v>
      </c>
      <c r="I1692" s="3">
        <f>IF(DEGREES(ACOS(SIN(RADIANS(G1692))*SIN(RADIANS(E1687))+COS(RADIANS(G1692))*COS(RADIANS(E1687))*COS(RADIANS(I1677))))&gt;90,0,$F$4*$F$5/E1686^2*(SIN(RADIANS(G1692))*SIN(RADIANS(E1687))+COS(RADIANS(G1692))*COS(RADIANS(E1687))*COS(RADIANS(I1677))))</f>
        <v>0</v>
      </c>
      <c r="J1692" s="3">
        <f>IF(DEGREES(ACOS(SIN(RADIANS(G1692))*SIN(RADIANS(E1687))+COS(RADIANS(G1692))*COS(RADIANS(E1687))*COS(RADIANS(J1677))))&gt;90,0,$F$4*$F$5/E1686^2*(SIN(RADIANS(G1692))*SIN(RADIANS(E1687))+COS(RADIANS(G1692))*COS(RADIANS(E1687))*COS(RADIANS(J1677))))</f>
        <v>0</v>
      </c>
      <c r="K1692" s="3">
        <f>IF(DEGREES(ACOS(SIN(RADIANS(G1692))*SIN(RADIANS(E1687))+COS(RADIANS(G1692))*COS(RADIANS(E1687))*COS(RADIANS(K1677))))&gt;90,0,$F$4*$F$5/E1686^2*(SIN(RADIANS(G1692))*SIN(RADIANS(E1687))+COS(RADIANS(G1692))*COS(RADIANS(E1687))*COS(RADIANS(K1677))))</f>
        <v>0</v>
      </c>
      <c r="L1692" s="3">
        <f>IF(DEGREES(ACOS(SIN(RADIANS(G1692))*SIN(RADIANS(E1687))+COS(RADIANS(G1692))*COS(RADIANS(E1687))*COS(RADIANS(L1677))))&gt;90,0,$F$4*$F$5/E1686^2*(SIN(RADIANS(G1692))*SIN(RADIANS(E1687))+COS(RADIANS(G1692))*COS(RADIANS(E1687))*COS(RADIANS(L1677))))</f>
        <v>0</v>
      </c>
      <c r="M1692" s="3">
        <f>IF(DEGREES(ACOS(SIN(RADIANS(G1692))*SIN(RADIANS(E1687))+COS(RADIANS(G1692))*COS(RADIANS(E1687))*COS(RADIANS(M1677))))&gt;90,0,$F$4*$F$5/E1686^2*(SIN(RADIANS(G1692))*SIN(RADIANS(E1687))+COS(RADIANS(G1692))*COS(RADIANS(E1687))*COS(RADIANS(M1677))))</f>
        <v>0</v>
      </c>
      <c r="N1692" s="3">
        <f>IF(DEGREES(ACOS(SIN(RADIANS(G1692))*SIN(RADIANS(E1687))+COS(RADIANS(G1692))*COS(RADIANS(E1687))*COS(RADIANS(N1677))))&gt;90,0,$F$4*$F$5/E1686^2*(SIN(RADIANS(G1692))*SIN(RADIANS(E1687))+COS(RADIANS(G1692))*COS(RADIANS(E1687))*COS(RADIANS(N1677))))</f>
        <v>0</v>
      </c>
      <c r="O1692" s="3">
        <f>IF(DEGREES(ACOS(SIN(RADIANS(G1692))*SIN(RADIANS(E1687))+COS(RADIANS(G1692))*COS(RADIANS(E1687))*COS(RADIANS(O1677))))&gt;90,0,$F$4*$F$5/E1686^2*(SIN(RADIANS(G1692))*SIN(RADIANS(E1687))+COS(RADIANS(G1692))*COS(RADIANS(E1687))*COS(RADIANS(O1677))))</f>
        <v>0</v>
      </c>
      <c r="P1692" s="3">
        <f>IF(DEGREES(ACOS(SIN(RADIANS(G1692))*SIN(RADIANS(E1687))+COS(RADIANS(G1692))*COS(RADIANS(E1687))*COS(RADIANS(P1677))))&gt;90,0,$F$4*$F$5/E1686^2*(SIN(RADIANS(G1692))*SIN(RADIANS(E1687))+COS(RADIANS(G1692))*COS(RADIANS(E1687))*COS(RADIANS(P1677))))</f>
        <v>0</v>
      </c>
      <c r="Q1692" s="3">
        <f>IF(DEGREES(ACOS(SIN(RADIANS(G1692))*SIN(RADIANS(E1687))+COS(RADIANS(G1692))*COS(RADIANS(E1687))*COS(RADIANS(Q1677))))&gt;90,0,$F$4*$F$5/E1686^2*(SIN(RADIANS(G1692))*SIN(RADIANS(E1687))+COS(RADIANS(G1692))*COS(RADIANS(E1687))*COS(RADIANS(Q1677))))</f>
        <v>0</v>
      </c>
      <c r="R1692" s="3" t="e">
        <f>IF(DEGREES(ACOS(SIN(RADIANS(G1692))*SIN(RADIANS(E1687))+COS(RADIANS(G1692))*COS(RADIANS(E1687))*COS(RADIANS(R1677))))&gt;90,0,$F$4*$F$5/E1686^2*(SIN(RADIANS(G1692))*SIN(RADIANS(E1687))+COS(RADIANS(G1692))*COS(RADIANS(E1687))*COS(RADIANS(R1677))))</f>
        <v>#DIV/0!</v>
      </c>
      <c r="S1692" s="3" t="e">
        <f>IF(DEGREES(ACOS(SIN(RADIANS(G1692))*SIN(RADIANS(E1687))+COS(RADIANS(G1692))*COS(RADIANS(E1687))*COS(RADIANS(S1677))))&gt;90,0,$F$4*$F$5/E1686^2*(SIN(RADIANS(G1692))*SIN(RADIANS(E1687))+COS(RADIANS(G1692))*COS(RADIANS(E1687))*COS(RADIANS(S1677))))</f>
        <v>#DIV/0!</v>
      </c>
      <c r="T1692" s="3" t="e">
        <f>IF(DEGREES(ACOS(SIN(RADIANS(G1692))*SIN(RADIANS(E1687))+COS(RADIANS(G1692))*COS(RADIANS(E1687))*COS(RADIANS(T1677))))&gt;90,0,$F$4*$F$5/E1686^2*(SIN(RADIANS(G1692))*SIN(RADIANS(E1687))+COS(RADIANS(G1692))*COS(RADIANS(E1687))*COS(RADIANS(T1677))))</f>
        <v>#DIV/0!</v>
      </c>
      <c r="U1692" s="3" t="e">
        <f>IF(DEGREES(ACOS(SIN(RADIANS(G1692))*SIN(RADIANS(E1687))+COS(RADIANS(G1692))*COS(RADIANS(E1687))*COS(RADIANS(U1677))))&gt;90,0,$F$4*$F$5/E1686^2*(SIN(RADIANS(G1692))*SIN(RADIANS(E1687))+COS(RADIANS(G1692))*COS(RADIANS(E1687))*COS(RADIANS(U1677))))</f>
        <v>#DIV/0!</v>
      </c>
      <c r="V1692" s="3" t="e">
        <f>IF(DEGREES(ACOS(SIN(RADIANS(G1692))*SIN(RADIANS(E1687))+COS(RADIANS(G1692))*COS(RADIANS(E1687))*COS(RADIANS(V1677))))&gt;90,0,$F$4*$F$5/E1686^2*(SIN(RADIANS(G1692))*SIN(RADIANS(E1687))+COS(RADIANS(G1692))*COS(RADIANS(E1687))*COS(RADIANS(V1677))))</f>
        <v>#DIV/0!</v>
      </c>
      <c r="W1692" s="3" t="e">
        <f>IF(DEGREES(ACOS(SIN(RADIANS(G1692))*SIN(RADIANS(E1687))+COS(RADIANS(G1692))*COS(RADIANS(E1687))*COS(RADIANS(W1677))))&gt;90,0,$F$4*$F$5/E1686^2*(SIN(RADIANS(G1692))*SIN(RADIANS(E1687))+COS(RADIANS(G1692))*COS(RADIANS(E1687))*COS(RADIANS(W1677))))</f>
        <v>#DIV/0!</v>
      </c>
      <c r="X1692" s="3" t="e">
        <f>IF(DEGREES(ACOS(SIN(RADIANS(G1692))*SIN(RADIANS(E1687))+COS(RADIANS(G1692))*COS(RADIANS(E1687))*COS(RADIANS(X1677))))&gt;90,0,$F$4*$F$5/E1686^2*(SIN(RADIANS(G1692))*SIN(RADIANS(E1687))+COS(RADIANS(G1692))*COS(RADIANS(E1687))*COS(RADIANS(X1677))))</f>
        <v>#DIV/0!</v>
      </c>
      <c r="Y1692" s="3" t="e">
        <f>IF(DEGREES(ACOS(SIN(RADIANS(G1692))*SIN(RADIANS(E1687))+COS(RADIANS(G1692))*COS(RADIANS(E1687))*COS(RADIANS(Y1677))))&gt;90,0,$F$4*$F$5/E1686^2*(SIN(RADIANS(G1692))*SIN(RADIANS(E1687))+COS(RADIANS(G1692))*COS(RADIANS(E1687))*COS(RADIANS(Y1677))))</f>
        <v>#DIV/0!</v>
      </c>
      <c r="Z1692" s="3" t="e">
        <f>IF(DEGREES(ACOS(SIN(RADIANS(G1692))*SIN(RADIANS(E1687))+COS(RADIANS(G1692))*COS(RADIANS(E1687))*COS(RADIANS(Z1677))))&gt;90,0,$F$4*$F$5/E1686^2*(SIN(RADIANS(G1692))*SIN(RADIANS(E1687))+COS(RADIANS(G1692))*COS(RADIANS(E1687))*COS(RADIANS(Z1677))))</f>
        <v>#DIV/0!</v>
      </c>
      <c r="AA1692" s="3" t="e">
        <f>IF(DEGREES(ACOS(SIN(RADIANS(G1692))*SIN(RADIANS(E1687))+COS(RADIANS(G1692))*COS(RADIANS(E1687))*COS(RADIANS(AA1677))))&gt;90,0,$F$4*$F$5/E1686^2*(SIN(RADIANS(G1692))*SIN(RADIANS(E1687))+COS(RADIANS(G1692))*COS(RADIANS(E1687))*COS(RADIANS(AA1677))))</f>
        <v>#DIV/0!</v>
      </c>
      <c r="AB1692" s="3" t="e">
        <f>IF(DEGREES(ACOS(SIN(RADIANS(G1692))*SIN(RADIANS(E1687))+COS(RADIANS(G1692))*COS(RADIANS(E1687))*COS(RADIANS(AB1677))))&gt;90,0,$F$4*$F$5/E1686^2*(SIN(RADIANS(G1692))*SIN(RADIANS(E1687))+COS(RADIANS(G1692))*COS(RADIANS(E1687))*COS(RADIANS(AB1677))))</f>
        <v>#DIV/0!</v>
      </c>
      <c r="AC1692" s="3" t="e">
        <f>IF(DEGREES(ACOS(SIN(RADIANS(G1692))*SIN(RADIANS(E1687))+COS(RADIANS(G1692))*COS(RADIANS(E1687))*COS(RADIANS(AC1677))))&gt;90,0,$F$4*$F$5/E1686^2*(SIN(RADIANS(G1692))*SIN(RADIANS(E1687))+COS(RADIANS(G1692))*COS(RADIANS(E1687))*COS(RADIANS(AC1677))))</f>
        <v>#DIV/0!</v>
      </c>
      <c r="AD1692" s="3" t="e">
        <f>IF(DEGREES(ACOS(SIN(RADIANS(G1692))*SIN(RADIANS(E1687))+COS(RADIANS(G1692))*COS(RADIANS(E1687))*COS(RADIANS(AD1677))))&gt;90,0,$F$4*$F$5/E1686^2*(SIN(RADIANS(G1692))*SIN(RADIANS(E1687))+COS(RADIANS(G1692))*COS(RADIANS(E1687))*COS(RADIANS(AD1677))))</f>
        <v>#DIV/0!</v>
      </c>
      <c r="AE1692" s="3" t="e">
        <f>IF(DEGREES(ACOS(SIN(RADIANS(G1692))*SIN(RADIANS(E1687))+COS(RADIANS(G1692))*COS(RADIANS(E1687))*COS(RADIANS(AE1677))))&gt;90,0,$F$4*$F$5/E1686^2*(SIN(RADIANS(G1692))*SIN(RADIANS(E1687))+COS(RADIANS(G1692))*COS(RADIANS(E1687))*COS(RADIANS(AE1677))))</f>
        <v>#DIV/0!</v>
      </c>
      <c r="AF1692" s="3" t="e">
        <f>IF(DEGREES(ACOS(SIN(RADIANS(G1692))*SIN(RADIANS(E1687))+COS(RADIANS(G1692))*COS(RADIANS(E1687))*COS(RADIANS(AF1677))))&gt;90,0,$F$4*$F$5/E1686^2*(SIN(RADIANS(G1692))*SIN(RADIANS(E1687))+COS(RADIANS(G1692))*COS(RADIANS(E1687))*COS(RADIANS(AF1677))))</f>
        <v>#DIV/0!</v>
      </c>
      <c r="AG1692" s="3" t="e">
        <f>IF(DEGREES(ACOS(SIN(RADIANS(G1692))*SIN(RADIANS(E1687))+COS(RADIANS(G1692))*COS(RADIANS(E1687))*COS(RADIANS(AG1677))))&gt;90,0,$F$4*$F$5/E1686^2*(SIN(RADIANS(G1692))*SIN(RADIANS(E1687))+COS(RADIANS(G1692))*COS(RADIANS(E1687))*COS(RADIANS(AG1677))))</f>
        <v>#DIV/0!</v>
      </c>
      <c r="AH1692" s="3" t="e">
        <f>IF(DEGREES(ACOS(SIN(RADIANS(G1692))*SIN(RADIANS(E1687))+COS(RADIANS(G1692))*COS(RADIANS(E1687))*COS(RADIANS(AH1677))))&gt;90,0,$F$4*$F$5/E1686^2*(SIN(RADIANS(G1692))*SIN(RADIANS(E1687))+COS(RADIANS(G1692))*COS(RADIANS(E1687))*COS(RADIANS(AH1677))))</f>
        <v>#DIV/0!</v>
      </c>
      <c r="AI1692" s="3" t="e">
        <f>IF(DEGREES(ACOS(SIN(RADIANS(G1692))*SIN(RADIANS(E1687))+COS(RADIANS(G1692))*COS(RADIANS(E1687))*COS(RADIANS(AI1677))))&gt;90,0,$F$4*$F$5/E1686^2*(SIN(RADIANS(G1692))*SIN(RADIANS(E1687))+COS(RADIANS(G1692))*COS(RADIANS(E1687))*COS(RADIANS(AI1677))))</f>
        <v>#DIV/0!</v>
      </c>
      <c r="AJ1692" s="3" t="e">
        <f>IF(DEGREES(ACOS(SIN(RADIANS(G1692))*SIN(RADIANS(E1687))+COS(RADIANS(G1692))*COS(RADIANS(E1687))*COS(RADIANS(AJ1677))))&gt;90,0,$F$4*$F$5/E1686^2*(SIN(RADIANS(G1692))*SIN(RADIANS(E1687))+COS(RADIANS(G1692))*COS(RADIANS(E1687))*COS(RADIANS(AJ1677))))</f>
        <v>#DIV/0!</v>
      </c>
      <c r="AK1692" s="3">
        <f>IF(DEGREES(ACOS(SIN(RADIANS(G1692))*SIN(RADIANS(E1687))+COS(RADIANS(G1692))*COS(RADIANS(E1687))*COS(RADIANS(AK1677))))&gt;90,0,$F$4*$F$5/E1686^2*(SIN(RADIANS(G1692))*SIN(RADIANS(E1687))+COS(RADIANS(G1692))*COS(RADIANS(E1687))*COS(RADIANS(AK1677))))</f>
        <v>0</v>
      </c>
      <c r="AL1692" s="3">
        <f>IF(DEGREES(ACOS(SIN(RADIANS(G1692))*SIN(RADIANS(E1687))+COS(RADIANS(G1692))*COS(RADIANS(E1687))*COS(RADIANS(AL1677))))&gt;90,0,$F$4*$F$5/E1686^2*(SIN(RADIANS(G1692))*SIN(RADIANS(E1687))+COS(RADIANS(G1692))*COS(RADIANS(E1687))*COS(RADIANS(AL1677))))</f>
        <v>0</v>
      </c>
      <c r="AM1692" s="3">
        <f>IF(DEGREES(ACOS(SIN(RADIANS(G1692))*SIN(RADIANS(E1687))+COS(RADIANS(G1692))*COS(RADIANS(E1687))*COS(RADIANS(AM1677))))&gt;90,0,$F$4*$F$5/E1686^2*(SIN(RADIANS(G1692))*SIN(RADIANS(E1687))+COS(RADIANS(G1692))*COS(RADIANS(E1687))*COS(RADIANS(AM1677))))</f>
        <v>0</v>
      </c>
      <c r="AN1692" s="3">
        <f>IF(DEGREES(ACOS(SIN(RADIANS(G1692))*SIN(RADIANS(E1687))+COS(RADIANS(G1692))*COS(RADIANS(E1687))*COS(RADIANS(AN1677))))&gt;90,0,$F$4*$F$5/E1686^2*(SIN(RADIANS(G1692))*SIN(RADIANS(E1687))+COS(RADIANS(G1692))*COS(RADIANS(E1687))*COS(RADIANS(AN1677))))</f>
        <v>0</v>
      </c>
      <c r="AO1692" s="3">
        <f>IF(DEGREES(ACOS(SIN(RADIANS(G1692))*SIN(RADIANS(E1687))+COS(RADIANS(G1692))*COS(RADIANS(E1687))*COS(RADIANS(AO1677))))&gt;90,0,$F$4*$F$5/E1686^2*(SIN(RADIANS(G1692))*SIN(RADIANS(E1687))+COS(RADIANS(G1692))*COS(RADIANS(E1687))*COS(RADIANS(AO1677))))</f>
        <v>0</v>
      </c>
      <c r="AP1692" s="3">
        <f>IF(DEGREES(ACOS(SIN(RADIANS(G1692))*SIN(RADIANS(E1687))+COS(RADIANS(G1692))*COS(RADIANS(E1687))*COS(RADIANS(AP1677))))&gt;90,0,$F$4*$F$5/E1686^2*(SIN(RADIANS(G1692))*SIN(RADIANS(E1687))+COS(RADIANS(G1692))*COS(RADIANS(E1687))*COS(RADIANS(AP1677))))</f>
        <v>0</v>
      </c>
      <c r="AQ1692" s="3">
        <f>IF(DEGREES(ACOS(SIN(RADIANS(G1692))*SIN(RADIANS(E1687))+COS(RADIANS(G1692))*COS(RADIANS(E1687))*COS(RADIANS(AQ1677))))&gt;90,0,$F$4*$F$5/E1686^2*(SIN(RADIANS(G1692))*SIN(RADIANS(E1687))+COS(RADIANS(G1692))*COS(RADIANS(E1687))*COS(RADIANS(AQ1677))))</f>
        <v>0</v>
      </c>
      <c r="AR1692" s="3">
        <f>IF(DEGREES(ACOS(SIN(RADIANS(G1692))*SIN(RADIANS(E1687))+COS(RADIANS(G1692))*COS(RADIANS(E1687))*COS(RADIANS(AR1677))))&gt;90,0,$F$4*$F$5/E1686^2*(SIN(RADIANS(G1692))*SIN(RADIANS(E1687))+COS(RADIANS(G1692))*COS(RADIANS(E1687))*COS(RADIANS(AR1677))))</f>
        <v>0</v>
      </c>
    </row>
    <row r="1693" spans="2:44" ht="15.75" customHeight="1" x14ac:dyDescent="0.2">
      <c r="G1693" s="3">
        <v>-50</v>
      </c>
      <c r="I1693" s="3">
        <f>IF(DEGREES(ACOS(SIN(RADIANS(G1693))*SIN(RADIANS(E1687))+COS(RADIANS(G1693))*COS(RADIANS(E1687))*COS(RADIANS(I1677))))&gt;90,0,$F$4*$F$5/E1686^2*(SIN(RADIANS(G1693))*SIN(RADIANS(E1687))+COS(RADIANS(G1693))*COS(RADIANS(E1687))*COS(RADIANS(I1677))))</f>
        <v>0</v>
      </c>
      <c r="J1693" s="3">
        <f>IF(DEGREES(ACOS(SIN(RADIANS(G1693))*SIN(RADIANS(E1687))+COS(RADIANS(G1693))*COS(RADIANS(E1687))*COS(RADIANS(J1677))))&gt;90,0,$F$4*$F$5/E1686^2*(SIN(RADIANS(G1693))*SIN(RADIANS(E1687))+COS(RADIANS(G1693))*COS(RADIANS(E1687))*COS(RADIANS(J1677))))</f>
        <v>0</v>
      </c>
      <c r="K1693" s="3">
        <f>IF(DEGREES(ACOS(SIN(RADIANS(G1693))*SIN(RADIANS(E1687))+COS(RADIANS(G1693))*COS(RADIANS(E1687))*COS(RADIANS(K1677))))&gt;90,0,$F$4*$F$5/E1686^2*(SIN(RADIANS(G1693))*SIN(RADIANS(E1687))+COS(RADIANS(G1693))*COS(RADIANS(E1687))*COS(RADIANS(K1677))))</f>
        <v>0</v>
      </c>
      <c r="L1693" s="3">
        <f>IF(DEGREES(ACOS(SIN(RADIANS(G1693))*SIN(RADIANS(E1687))+COS(RADIANS(G1693))*COS(RADIANS(E1687))*COS(RADIANS(L1677))))&gt;90,0,$F$4*$F$5/E1686^2*(SIN(RADIANS(G1693))*SIN(RADIANS(E1687))+COS(RADIANS(G1693))*COS(RADIANS(E1687))*COS(RADIANS(L1677))))</f>
        <v>0</v>
      </c>
      <c r="M1693" s="3">
        <f>IF(DEGREES(ACOS(SIN(RADIANS(G1693))*SIN(RADIANS(E1687))+COS(RADIANS(G1693))*COS(RADIANS(E1687))*COS(RADIANS(M1677))))&gt;90,0,$F$4*$F$5/E1686^2*(SIN(RADIANS(G1693))*SIN(RADIANS(E1687))+COS(RADIANS(G1693))*COS(RADIANS(E1687))*COS(RADIANS(M1677))))</f>
        <v>0</v>
      </c>
      <c r="N1693" s="3">
        <f>IF(DEGREES(ACOS(SIN(RADIANS(G1693))*SIN(RADIANS(E1687))+COS(RADIANS(G1693))*COS(RADIANS(E1687))*COS(RADIANS(N1677))))&gt;90,0,$F$4*$F$5/E1686^2*(SIN(RADIANS(G1693))*SIN(RADIANS(E1687))+COS(RADIANS(G1693))*COS(RADIANS(E1687))*COS(RADIANS(N1677))))</f>
        <v>0</v>
      </c>
      <c r="O1693" s="3">
        <f>IF(DEGREES(ACOS(SIN(RADIANS(G1693))*SIN(RADIANS(E1687))+COS(RADIANS(G1693))*COS(RADIANS(E1687))*COS(RADIANS(O1677))))&gt;90,0,$F$4*$F$5/E1686^2*(SIN(RADIANS(G1693))*SIN(RADIANS(E1687))+COS(RADIANS(G1693))*COS(RADIANS(E1687))*COS(RADIANS(O1677))))</f>
        <v>0</v>
      </c>
      <c r="P1693" s="3">
        <f>IF(DEGREES(ACOS(SIN(RADIANS(G1693))*SIN(RADIANS(E1687))+COS(RADIANS(G1693))*COS(RADIANS(E1687))*COS(RADIANS(P1677))))&gt;90,0,$F$4*$F$5/E1686^2*(SIN(RADIANS(G1693))*SIN(RADIANS(E1687))+COS(RADIANS(G1693))*COS(RADIANS(E1687))*COS(RADIANS(P1677))))</f>
        <v>0</v>
      </c>
      <c r="Q1693" s="3">
        <f>IF(DEGREES(ACOS(SIN(RADIANS(G1693))*SIN(RADIANS(E1687))+COS(RADIANS(G1693))*COS(RADIANS(E1687))*COS(RADIANS(Q1677))))&gt;90,0,$F$4*$F$5/E1686^2*(SIN(RADIANS(G1693))*SIN(RADIANS(E1687))+COS(RADIANS(G1693))*COS(RADIANS(E1687))*COS(RADIANS(Q1677))))</f>
        <v>0</v>
      </c>
      <c r="R1693" s="3" t="e">
        <f>IF(DEGREES(ACOS(SIN(RADIANS(G1693))*SIN(RADIANS(E1687))+COS(RADIANS(G1693))*COS(RADIANS(E1687))*COS(RADIANS(R1677))))&gt;90,0,$F$4*$F$5/E1686^2*(SIN(RADIANS(G1693))*SIN(RADIANS(E1687))+COS(RADIANS(G1693))*COS(RADIANS(E1687))*COS(RADIANS(R1677))))</f>
        <v>#DIV/0!</v>
      </c>
      <c r="S1693" s="3" t="e">
        <f>IF(DEGREES(ACOS(SIN(RADIANS(G1693))*SIN(RADIANS(E1687))+COS(RADIANS(G1693))*COS(RADIANS(E1687))*COS(RADIANS(S1677))))&gt;90,0,$F$4*$F$5/E1686^2*(SIN(RADIANS(G1693))*SIN(RADIANS(E1687))+COS(RADIANS(G1693))*COS(RADIANS(E1687))*COS(RADIANS(S1677))))</f>
        <v>#DIV/0!</v>
      </c>
      <c r="T1693" s="3" t="e">
        <f>IF(DEGREES(ACOS(SIN(RADIANS(G1693))*SIN(RADIANS(E1687))+COS(RADIANS(G1693))*COS(RADIANS(E1687))*COS(RADIANS(T1677))))&gt;90,0,$F$4*$F$5/E1686^2*(SIN(RADIANS(G1693))*SIN(RADIANS(E1687))+COS(RADIANS(G1693))*COS(RADIANS(E1687))*COS(RADIANS(T1677))))</f>
        <v>#DIV/0!</v>
      </c>
      <c r="U1693" s="3" t="e">
        <f>IF(DEGREES(ACOS(SIN(RADIANS(G1693))*SIN(RADIANS(E1687))+COS(RADIANS(G1693))*COS(RADIANS(E1687))*COS(RADIANS(U1677))))&gt;90,0,$F$4*$F$5/E1686^2*(SIN(RADIANS(G1693))*SIN(RADIANS(E1687))+COS(RADIANS(G1693))*COS(RADIANS(E1687))*COS(RADIANS(U1677))))</f>
        <v>#DIV/0!</v>
      </c>
      <c r="V1693" s="3" t="e">
        <f>IF(DEGREES(ACOS(SIN(RADIANS(G1693))*SIN(RADIANS(E1687))+COS(RADIANS(G1693))*COS(RADIANS(E1687))*COS(RADIANS(V1677))))&gt;90,0,$F$4*$F$5/E1686^2*(SIN(RADIANS(G1693))*SIN(RADIANS(E1687))+COS(RADIANS(G1693))*COS(RADIANS(E1687))*COS(RADIANS(V1677))))</f>
        <v>#DIV/0!</v>
      </c>
      <c r="W1693" s="3" t="e">
        <f>IF(DEGREES(ACOS(SIN(RADIANS(G1693))*SIN(RADIANS(E1687))+COS(RADIANS(G1693))*COS(RADIANS(E1687))*COS(RADIANS(W1677))))&gt;90,0,$F$4*$F$5/E1686^2*(SIN(RADIANS(G1693))*SIN(RADIANS(E1687))+COS(RADIANS(G1693))*COS(RADIANS(E1687))*COS(RADIANS(W1677))))</f>
        <v>#DIV/0!</v>
      </c>
      <c r="X1693" s="3" t="e">
        <f>IF(DEGREES(ACOS(SIN(RADIANS(G1693))*SIN(RADIANS(E1687))+COS(RADIANS(G1693))*COS(RADIANS(E1687))*COS(RADIANS(X1677))))&gt;90,0,$F$4*$F$5/E1686^2*(SIN(RADIANS(G1693))*SIN(RADIANS(E1687))+COS(RADIANS(G1693))*COS(RADIANS(E1687))*COS(RADIANS(X1677))))</f>
        <v>#DIV/0!</v>
      </c>
      <c r="Y1693" s="3" t="e">
        <f>IF(DEGREES(ACOS(SIN(RADIANS(G1693))*SIN(RADIANS(E1687))+COS(RADIANS(G1693))*COS(RADIANS(E1687))*COS(RADIANS(Y1677))))&gt;90,0,$F$4*$F$5/E1686^2*(SIN(RADIANS(G1693))*SIN(RADIANS(E1687))+COS(RADIANS(G1693))*COS(RADIANS(E1687))*COS(RADIANS(Y1677))))</f>
        <v>#DIV/0!</v>
      </c>
      <c r="Z1693" s="3" t="e">
        <f>IF(DEGREES(ACOS(SIN(RADIANS(G1693))*SIN(RADIANS(E1687))+COS(RADIANS(G1693))*COS(RADIANS(E1687))*COS(RADIANS(Z1677))))&gt;90,0,$F$4*$F$5/E1686^2*(SIN(RADIANS(G1693))*SIN(RADIANS(E1687))+COS(RADIANS(G1693))*COS(RADIANS(E1687))*COS(RADIANS(Z1677))))</f>
        <v>#DIV/0!</v>
      </c>
      <c r="AA1693" s="3" t="e">
        <f>IF(DEGREES(ACOS(SIN(RADIANS(G1693))*SIN(RADIANS(E1687))+COS(RADIANS(G1693))*COS(RADIANS(E1687))*COS(RADIANS(AA1677))))&gt;90,0,$F$4*$F$5/E1686^2*(SIN(RADIANS(G1693))*SIN(RADIANS(E1687))+COS(RADIANS(G1693))*COS(RADIANS(E1687))*COS(RADIANS(AA1677))))</f>
        <v>#DIV/0!</v>
      </c>
      <c r="AB1693" s="3" t="e">
        <f>IF(DEGREES(ACOS(SIN(RADIANS(G1693))*SIN(RADIANS(E1687))+COS(RADIANS(G1693))*COS(RADIANS(E1687))*COS(RADIANS(AB1677))))&gt;90,0,$F$4*$F$5/E1686^2*(SIN(RADIANS(G1693))*SIN(RADIANS(E1687))+COS(RADIANS(G1693))*COS(RADIANS(E1687))*COS(RADIANS(AB1677))))</f>
        <v>#DIV/0!</v>
      </c>
      <c r="AC1693" s="3" t="e">
        <f>IF(DEGREES(ACOS(SIN(RADIANS(G1693))*SIN(RADIANS(E1687))+COS(RADIANS(G1693))*COS(RADIANS(E1687))*COS(RADIANS(AC1677))))&gt;90,0,$F$4*$F$5/E1686^2*(SIN(RADIANS(G1693))*SIN(RADIANS(E1687))+COS(RADIANS(G1693))*COS(RADIANS(E1687))*COS(RADIANS(AC1677))))</f>
        <v>#DIV/0!</v>
      </c>
      <c r="AD1693" s="3" t="e">
        <f>IF(DEGREES(ACOS(SIN(RADIANS(G1693))*SIN(RADIANS(E1687))+COS(RADIANS(G1693))*COS(RADIANS(E1687))*COS(RADIANS(AD1677))))&gt;90,0,$F$4*$F$5/E1686^2*(SIN(RADIANS(G1693))*SIN(RADIANS(E1687))+COS(RADIANS(G1693))*COS(RADIANS(E1687))*COS(RADIANS(AD1677))))</f>
        <v>#DIV/0!</v>
      </c>
      <c r="AE1693" s="3" t="e">
        <f>IF(DEGREES(ACOS(SIN(RADIANS(G1693))*SIN(RADIANS(E1687))+COS(RADIANS(G1693))*COS(RADIANS(E1687))*COS(RADIANS(AE1677))))&gt;90,0,$F$4*$F$5/E1686^2*(SIN(RADIANS(G1693))*SIN(RADIANS(E1687))+COS(RADIANS(G1693))*COS(RADIANS(E1687))*COS(RADIANS(AE1677))))</f>
        <v>#DIV/0!</v>
      </c>
      <c r="AF1693" s="3" t="e">
        <f>IF(DEGREES(ACOS(SIN(RADIANS(G1693))*SIN(RADIANS(E1687))+COS(RADIANS(G1693))*COS(RADIANS(E1687))*COS(RADIANS(AF1677))))&gt;90,0,$F$4*$F$5/E1686^2*(SIN(RADIANS(G1693))*SIN(RADIANS(E1687))+COS(RADIANS(G1693))*COS(RADIANS(E1687))*COS(RADIANS(AF1677))))</f>
        <v>#DIV/0!</v>
      </c>
      <c r="AG1693" s="3" t="e">
        <f>IF(DEGREES(ACOS(SIN(RADIANS(G1693))*SIN(RADIANS(E1687))+COS(RADIANS(G1693))*COS(RADIANS(E1687))*COS(RADIANS(AG1677))))&gt;90,0,$F$4*$F$5/E1686^2*(SIN(RADIANS(G1693))*SIN(RADIANS(E1687))+COS(RADIANS(G1693))*COS(RADIANS(E1687))*COS(RADIANS(AG1677))))</f>
        <v>#DIV/0!</v>
      </c>
      <c r="AH1693" s="3" t="e">
        <f>IF(DEGREES(ACOS(SIN(RADIANS(G1693))*SIN(RADIANS(E1687))+COS(RADIANS(G1693))*COS(RADIANS(E1687))*COS(RADIANS(AH1677))))&gt;90,0,$F$4*$F$5/E1686^2*(SIN(RADIANS(G1693))*SIN(RADIANS(E1687))+COS(RADIANS(G1693))*COS(RADIANS(E1687))*COS(RADIANS(AH1677))))</f>
        <v>#DIV/0!</v>
      </c>
      <c r="AI1693" s="3" t="e">
        <f>IF(DEGREES(ACOS(SIN(RADIANS(G1693))*SIN(RADIANS(E1687))+COS(RADIANS(G1693))*COS(RADIANS(E1687))*COS(RADIANS(AI1677))))&gt;90,0,$F$4*$F$5/E1686^2*(SIN(RADIANS(G1693))*SIN(RADIANS(E1687))+COS(RADIANS(G1693))*COS(RADIANS(E1687))*COS(RADIANS(AI1677))))</f>
        <v>#DIV/0!</v>
      </c>
      <c r="AJ1693" s="3" t="e">
        <f>IF(DEGREES(ACOS(SIN(RADIANS(G1693))*SIN(RADIANS(E1687))+COS(RADIANS(G1693))*COS(RADIANS(E1687))*COS(RADIANS(AJ1677))))&gt;90,0,$F$4*$F$5/E1686^2*(SIN(RADIANS(G1693))*SIN(RADIANS(E1687))+COS(RADIANS(G1693))*COS(RADIANS(E1687))*COS(RADIANS(AJ1677))))</f>
        <v>#DIV/0!</v>
      </c>
      <c r="AK1693" s="3">
        <f>IF(DEGREES(ACOS(SIN(RADIANS(G1693))*SIN(RADIANS(E1687))+COS(RADIANS(G1693))*COS(RADIANS(E1687))*COS(RADIANS(AK1677))))&gt;90,0,$F$4*$F$5/E1686^2*(SIN(RADIANS(G1693))*SIN(RADIANS(E1687))+COS(RADIANS(G1693))*COS(RADIANS(E1687))*COS(RADIANS(AK1677))))</f>
        <v>0</v>
      </c>
      <c r="AL1693" s="3">
        <f>IF(DEGREES(ACOS(SIN(RADIANS(G1693))*SIN(RADIANS(E1687))+COS(RADIANS(G1693))*COS(RADIANS(E1687))*COS(RADIANS(AL1677))))&gt;90,0,$F$4*$F$5/E1686^2*(SIN(RADIANS(G1693))*SIN(RADIANS(E1687))+COS(RADIANS(G1693))*COS(RADIANS(E1687))*COS(RADIANS(AL1677))))</f>
        <v>0</v>
      </c>
      <c r="AM1693" s="3">
        <f>IF(DEGREES(ACOS(SIN(RADIANS(G1693))*SIN(RADIANS(E1687))+COS(RADIANS(G1693))*COS(RADIANS(E1687))*COS(RADIANS(AM1677))))&gt;90,0,$F$4*$F$5/E1686^2*(SIN(RADIANS(G1693))*SIN(RADIANS(E1687))+COS(RADIANS(G1693))*COS(RADIANS(E1687))*COS(RADIANS(AM1677))))</f>
        <v>0</v>
      </c>
      <c r="AN1693" s="3">
        <f>IF(DEGREES(ACOS(SIN(RADIANS(G1693))*SIN(RADIANS(E1687))+COS(RADIANS(G1693))*COS(RADIANS(E1687))*COS(RADIANS(AN1677))))&gt;90,0,$F$4*$F$5/E1686^2*(SIN(RADIANS(G1693))*SIN(RADIANS(E1687))+COS(RADIANS(G1693))*COS(RADIANS(E1687))*COS(RADIANS(AN1677))))</f>
        <v>0</v>
      </c>
      <c r="AO1693" s="3">
        <f>IF(DEGREES(ACOS(SIN(RADIANS(G1693))*SIN(RADIANS(E1687))+COS(RADIANS(G1693))*COS(RADIANS(E1687))*COS(RADIANS(AO1677))))&gt;90,0,$F$4*$F$5/E1686^2*(SIN(RADIANS(G1693))*SIN(RADIANS(E1687))+COS(RADIANS(G1693))*COS(RADIANS(E1687))*COS(RADIANS(AO1677))))</f>
        <v>0</v>
      </c>
      <c r="AP1693" s="3">
        <f>IF(DEGREES(ACOS(SIN(RADIANS(G1693))*SIN(RADIANS(E1687))+COS(RADIANS(G1693))*COS(RADIANS(E1687))*COS(RADIANS(AP1677))))&gt;90,0,$F$4*$F$5/E1686^2*(SIN(RADIANS(G1693))*SIN(RADIANS(E1687))+COS(RADIANS(G1693))*COS(RADIANS(E1687))*COS(RADIANS(AP1677))))</f>
        <v>0</v>
      </c>
      <c r="AQ1693" s="3">
        <f>IF(DEGREES(ACOS(SIN(RADIANS(G1693))*SIN(RADIANS(E1687))+COS(RADIANS(G1693))*COS(RADIANS(E1687))*COS(RADIANS(AQ1677))))&gt;90,0,$F$4*$F$5/E1686^2*(SIN(RADIANS(G1693))*SIN(RADIANS(E1687))+COS(RADIANS(G1693))*COS(RADIANS(E1687))*COS(RADIANS(AQ1677))))</f>
        <v>0</v>
      </c>
      <c r="AR1693" s="3">
        <f>IF(DEGREES(ACOS(SIN(RADIANS(G1693))*SIN(RADIANS(E1687))+COS(RADIANS(G1693))*COS(RADIANS(E1687))*COS(RADIANS(AR1677))))&gt;90,0,$F$4*$F$5/E1686^2*(SIN(RADIANS(G1693))*SIN(RADIANS(E1687))+COS(RADIANS(G1693))*COS(RADIANS(E1687))*COS(RADIANS(AR1677))))</f>
        <v>0</v>
      </c>
    </row>
    <row r="1694" spans="2:44" ht="15.75" customHeight="1" x14ac:dyDescent="0.2">
      <c r="G1694" s="3">
        <v>-60</v>
      </c>
      <c r="I1694" s="3">
        <f>IF(DEGREES(ACOS(SIN(RADIANS(G1694))*SIN(RADIANS(E1687))+COS(RADIANS(G1694))*COS(RADIANS(E1687))*COS(RADIANS(I1677))))&gt;90,0,$F$4*$F$5/E1686^2*(SIN(RADIANS(G1694))*SIN(RADIANS(E1687))+COS(RADIANS(G1694))*COS(RADIANS(E1687))*COS(RADIANS(I1677))))</f>
        <v>0</v>
      </c>
      <c r="J1694" s="3">
        <f>IF(DEGREES(ACOS(SIN(RADIANS(G1694))*SIN(RADIANS(E1687))+COS(RADIANS(G1694))*COS(RADIANS(E1687))*COS(RADIANS(J1677))))&gt;90,0,$F$4*$F$5/E1686^2*(SIN(RADIANS(G1694))*SIN(RADIANS(E1687))+COS(RADIANS(G1694))*COS(RADIANS(E1687))*COS(RADIANS(J1677))))</f>
        <v>0</v>
      </c>
      <c r="K1694" s="3">
        <f>IF(DEGREES(ACOS(SIN(RADIANS(G1694))*SIN(RADIANS(E1687))+COS(RADIANS(G1694))*COS(RADIANS(E1687))*COS(RADIANS(K1677))))&gt;90,0,$F$4*$F$5/E1686^2*(SIN(RADIANS(G1694))*SIN(RADIANS(E1687))+COS(RADIANS(G1694))*COS(RADIANS(E1687))*COS(RADIANS(K1677))))</f>
        <v>0</v>
      </c>
      <c r="L1694" s="3">
        <f>IF(DEGREES(ACOS(SIN(RADIANS(G1694))*SIN(RADIANS(E1687))+COS(RADIANS(G1694))*COS(RADIANS(E1687))*COS(RADIANS(L1677))))&gt;90,0,$F$4*$F$5/E1686^2*(SIN(RADIANS(G1694))*SIN(RADIANS(E1687))+COS(RADIANS(G1694))*COS(RADIANS(E1687))*COS(RADIANS(L1677))))</f>
        <v>0</v>
      </c>
      <c r="M1694" s="3">
        <f>IF(DEGREES(ACOS(SIN(RADIANS(G1694))*SIN(RADIANS(E1687))+COS(RADIANS(G1694))*COS(RADIANS(E1687))*COS(RADIANS(M1677))))&gt;90,0,$F$4*$F$5/E1686^2*(SIN(RADIANS(G1694))*SIN(RADIANS(E1687))+COS(RADIANS(G1694))*COS(RADIANS(E1687))*COS(RADIANS(M1677))))</f>
        <v>0</v>
      </c>
      <c r="N1694" s="3">
        <f>IF(DEGREES(ACOS(SIN(RADIANS(G1694))*SIN(RADIANS(E1687))+COS(RADIANS(G1694))*COS(RADIANS(E1687))*COS(RADIANS(N1677))))&gt;90,0,$F$4*$F$5/E1686^2*(SIN(RADIANS(G1694))*SIN(RADIANS(E1687))+COS(RADIANS(G1694))*COS(RADIANS(E1687))*COS(RADIANS(N1677))))</f>
        <v>0</v>
      </c>
      <c r="O1694" s="3">
        <f>IF(DEGREES(ACOS(SIN(RADIANS(G1694))*SIN(RADIANS(E1687))+COS(RADIANS(G1694))*COS(RADIANS(E1687))*COS(RADIANS(O1677))))&gt;90,0,$F$4*$F$5/E1686^2*(SIN(RADIANS(G1694))*SIN(RADIANS(E1687))+COS(RADIANS(G1694))*COS(RADIANS(E1687))*COS(RADIANS(O1677))))</f>
        <v>0</v>
      </c>
      <c r="P1694" s="3">
        <f>IF(DEGREES(ACOS(SIN(RADIANS(G1694))*SIN(RADIANS(E1687))+COS(RADIANS(G1694))*COS(RADIANS(E1687))*COS(RADIANS(P1677))))&gt;90,0,$F$4*$F$5/E1686^2*(SIN(RADIANS(G1694))*SIN(RADIANS(E1687))+COS(RADIANS(G1694))*COS(RADIANS(E1687))*COS(RADIANS(P1677))))</f>
        <v>0</v>
      </c>
      <c r="Q1694" s="3">
        <f>IF(DEGREES(ACOS(SIN(RADIANS(G1694))*SIN(RADIANS(E1687))+COS(RADIANS(G1694))*COS(RADIANS(E1687))*COS(RADIANS(Q1677))))&gt;90,0,$F$4*$F$5/E1686^2*(SIN(RADIANS(G1694))*SIN(RADIANS(E1687))+COS(RADIANS(G1694))*COS(RADIANS(E1687))*COS(RADIANS(Q1677))))</f>
        <v>0</v>
      </c>
      <c r="R1694" s="3" t="e">
        <f>IF(DEGREES(ACOS(SIN(RADIANS(G1694))*SIN(RADIANS(E1687))+COS(RADIANS(G1694))*COS(RADIANS(E1687))*COS(RADIANS(R1677))))&gt;90,0,$F$4*$F$5/E1686^2*(SIN(RADIANS(G1694))*SIN(RADIANS(E1687))+COS(RADIANS(G1694))*COS(RADIANS(E1687))*COS(RADIANS(R1677))))</f>
        <v>#DIV/0!</v>
      </c>
      <c r="S1694" s="3" t="e">
        <f>IF(DEGREES(ACOS(SIN(RADIANS(G1694))*SIN(RADIANS(E1687))+COS(RADIANS(G1694))*COS(RADIANS(E1687))*COS(RADIANS(S1677))))&gt;90,0,$F$4*$F$5/E1686^2*(SIN(RADIANS(G1694))*SIN(RADIANS(E1687))+COS(RADIANS(G1694))*COS(RADIANS(E1687))*COS(RADIANS(S1677))))</f>
        <v>#DIV/0!</v>
      </c>
      <c r="T1694" s="3" t="e">
        <f>IF(DEGREES(ACOS(SIN(RADIANS(G1694))*SIN(RADIANS(E1687))+COS(RADIANS(G1694))*COS(RADIANS(E1687))*COS(RADIANS(T1677))))&gt;90,0,$F$4*$F$5/E1686^2*(SIN(RADIANS(G1694))*SIN(RADIANS(E1687))+COS(RADIANS(G1694))*COS(RADIANS(E1687))*COS(RADIANS(T1677))))</f>
        <v>#DIV/0!</v>
      </c>
      <c r="U1694" s="3" t="e">
        <f>IF(DEGREES(ACOS(SIN(RADIANS(G1694))*SIN(RADIANS(E1687))+COS(RADIANS(G1694))*COS(RADIANS(E1687))*COS(RADIANS(U1677))))&gt;90,0,$F$4*$F$5/E1686^2*(SIN(RADIANS(G1694))*SIN(RADIANS(E1687))+COS(RADIANS(G1694))*COS(RADIANS(E1687))*COS(RADIANS(U1677))))</f>
        <v>#DIV/0!</v>
      </c>
      <c r="V1694" s="3" t="e">
        <f>IF(DEGREES(ACOS(SIN(RADIANS(G1694))*SIN(RADIANS(E1687))+COS(RADIANS(G1694))*COS(RADIANS(E1687))*COS(RADIANS(V1677))))&gt;90,0,$F$4*$F$5/E1686^2*(SIN(RADIANS(G1694))*SIN(RADIANS(E1687))+COS(RADIANS(G1694))*COS(RADIANS(E1687))*COS(RADIANS(V1677))))</f>
        <v>#DIV/0!</v>
      </c>
      <c r="W1694" s="3" t="e">
        <f>IF(DEGREES(ACOS(SIN(RADIANS(G1694))*SIN(RADIANS(E1687))+COS(RADIANS(G1694))*COS(RADIANS(E1687))*COS(RADIANS(W1677))))&gt;90,0,$F$4*$F$5/E1686^2*(SIN(RADIANS(G1694))*SIN(RADIANS(E1687))+COS(RADIANS(G1694))*COS(RADIANS(E1687))*COS(RADIANS(W1677))))</f>
        <v>#DIV/0!</v>
      </c>
      <c r="X1694" s="3" t="e">
        <f>IF(DEGREES(ACOS(SIN(RADIANS(G1694))*SIN(RADIANS(E1687))+COS(RADIANS(G1694))*COS(RADIANS(E1687))*COS(RADIANS(X1677))))&gt;90,0,$F$4*$F$5/E1686^2*(SIN(RADIANS(G1694))*SIN(RADIANS(E1687))+COS(RADIANS(G1694))*COS(RADIANS(E1687))*COS(RADIANS(X1677))))</f>
        <v>#DIV/0!</v>
      </c>
      <c r="Y1694" s="3" t="e">
        <f>IF(DEGREES(ACOS(SIN(RADIANS(G1694))*SIN(RADIANS(E1687))+COS(RADIANS(G1694))*COS(RADIANS(E1687))*COS(RADIANS(Y1677))))&gt;90,0,$F$4*$F$5/E1686^2*(SIN(RADIANS(G1694))*SIN(RADIANS(E1687))+COS(RADIANS(G1694))*COS(RADIANS(E1687))*COS(RADIANS(Y1677))))</f>
        <v>#DIV/0!</v>
      </c>
      <c r="Z1694" s="3" t="e">
        <f>IF(DEGREES(ACOS(SIN(RADIANS(G1694))*SIN(RADIANS(E1687))+COS(RADIANS(G1694))*COS(RADIANS(E1687))*COS(RADIANS(Z1677))))&gt;90,0,$F$4*$F$5/E1686^2*(SIN(RADIANS(G1694))*SIN(RADIANS(E1687))+COS(RADIANS(G1694))*COS(RADIANS(E1687))*COS(RADIANS(Z1677))))</f>
        <v>#DIV/0!</v>
      </c>
      <c r="AA1694" s="3" t="e">
        <f>IF(DEGREES(ACOS(SIN(RADIANS(G1694))*SIN(RADIANS(E1687))+COS(RADIANS(G1694))*COS(RADIANS(E1687))*COS(RADIANS(AA1677))))&gt;90,0,$F$4*$F$5/E1686^2*(SIN(RADIANS(G1694))*SIN(RADIANS(E1687))+COS(RADIANS(G1694))*COS(RADIANS(E1687))*COS(RADIANS(AA1677))))</f>
        <v>#DIV/0!</v>
      </c>
      <c r="AB1694" s="3" t="e">
        <f>IF(DEGREES(ACOS(SIN(RADIANS(G1694))*SIN(RADIANS(E1687))+COS(RADIANS(G1694))*COS(RADIANS(E1687))*COS(RADIANS(AB1677))))&gt;90,0,$F$4*$F$5/E1686^2*(SIN(RADIANS(G1694))*SIN(RADIANS(E1687))+COS(RADIANS(G1694))*COS(RADIANS(E1687))*COS(RADIANS(AB1677))))</f>
        <v>#DIV/0!</v>
      </c>
      <c r="AC1694" s="3" t="e">
        <f>IF(DEGREES(ACOS(SIN(RADIANS(G1694))*SIN(RADIANS(E1687))+COS(RADIANS(G1694))*COS(RADIANS(E1687))*COS(RADIANS(AC1677))))&gt;90,0,$F$4*$F$5/E1686^2*(SIN(RADIANS(G1694))*SIN(RADIANS(E1687))+COS(RADIANS(G1694))*COS(RADIANS(E1687))*COS(RADIANS(AC1677))))</f>
        <v>#DIV/0!</v>
      </c>
      <c r="AD1694" s="3" t="e">
        <f>IF(DEGREES(ACOS(SIN(RADIANS(G1694))*SIN(RADIANS(E1687))+COS(RADIANS(G1694))*COS(RADIANS(E1687))*COS(RADIANS(AD1677))))&gt;90,0,$F$4*$F$5/E1686^2*(SIN(RADIANS(G1694))*SIN(RADIANS(E1687))+COS(RADIANS(G1694))*COS(RADIANS(E1687))*COS(RADIANS(AD1677))))</f>
        <v>#DIV/0!</v>
      </c>
      <c r="AE1694" s="3" t="e">
        <f>IF(DEGREES(ACOS(SIN(RADIANS(G1694))*SIN(RADIANS(E1687))+COS(RADIANS(G1694))*COS(RADIANS(E1687))*COS(RADIANS(AE1677))))&gt;90,0,$F$4*$F$5/E1686^2*(SIN(RADIANS(G1694))*SIN(RADIANS(E1687))+COS(RADIANS(G1694))*COS(RADIANS(E1687))*COS(RADIANS(AE1677))))</f>
        <v>#DIV/0!</v>
      </c>
      <c r="AF1694" s="3" t="e">
        <f>IF(DEGREES(ACOS(SIN(RADIANS(G1694))*SIN(RADIANS(E1687))+COS(RADIANS(G1694))*COS(RADIANS(E1687))*COS(RADIANS(AF1677))))&gt;90,0,$F$4*$F$5/E1686^2*(SIN(RADIANS(G1694))*SIN(RADIANS(E1687))+COS(RADIANS(G1694))*COS(RADIANS(E1687))*COS(RADIANS(AF1677))))</f>
        <v>#DIV/0!</v>
      </c>
      <c r="AG1694" s="3" t="e">
        <f>IF(DEGREES(ACOS(SIN(RADIANS(G1694))*SIN(RADIANS(E1687))+COS(RADIANS(G1694))*COS(RADIANS(E1687))*COS(RADIANS(AG1677))))&gt;90,0,$F$4*$F$5/E1686^2*(SIN(RADIANS(G1694))*SIN(RADIANS(E1687))+COS(RADIANS(G1694))*COS(RADIANS(E1687))*COS(RADIANS(AG1677))))</f>
        <v>#DIV/0!</v>
      </c>
      <c r="AH1694" s="3" t="e">
        <f>IF(DEGREES(ACOS(SIN(RADIANS(G1694))*SIN(RADIANS(E1687))+COS(RADIANS(G1694))*COS(RADIANS(E1687))*COS(RADIANS(AH1677))))&gt;90,0,$F$4*$F$5/E1686^2*(SIN(RADIANS(G1694))*SIN(RADIANS(E1687))+COS(RADIANS(G1694))*COS(RADIANS(E1687))*COS(RADIANS(AH1677))))</f>
        <v>#DIV/0!</v>
      </c>
      <c r="AI1694" s="3" t="e">
        <f>IF(DEGREES(ACOS(SIN(RADIANS(G1694))*SIN(RADIANS(E1687))+COS(RADIANS(G1694))*COS(RADIANS(E1687))*COS(RADIANS(AI1677))))&gt;90,0,$F$4*$F$5/E1686^2*(SIN(RADIANS(G1694))*SIN(RADIANS(E1687))+COS(RADIANS(G1694))*COS(RADIANS(E1687))*COS(RADIANS(AI1677))))</f>
        <v>#DIV/0!</v>
      </c>
      <c r="AJ1694" s="3" t="e">
        <f>IF(DEGREES(ACOS(SIN(RADIANS(G1694))*SIN(RADIANS(E1687))+COS(RADIANS(G1694))*COS(RADIANS(E1687))*COS(RADIANS(AJ1677))))&gt;90,0,$F$4*$F$5/E1686^2*(SIN(RADIANS(G1694))*SIN(RADIANS(E1687))+COS(RADIANS(G1694))*COS(RADIANS(E1687))*COS(RADIANS(AJ1677))))</f>
        <v>#DIV/0!</v>
      </c>
      <c r="AK1694" s="3">
        <f>IF(DEGREES(ACOS(SIN(RADIANS(G1694))*SIN(RADIANS(E1687))+COS(RADIANS(G1694))*COS(RADIANS(E1687))*COS(RADIANS(AK1677))))&gt;90,0,$F$4*$F$5/E1686^2*(SIN(RADIANS(G1694))*SIN(RADIANS(E1687))+COS(RADIANS(G1694))*COS(RADIANS(E1687))*COS(RADIANS(AK1677))))</f>
        <v>0</v>
      </c>
      <c r="AL1694" s="3">
        <f>IF(DEGREES(ACOS(SIN(RADIANS(G1694))*SIN(RADIANS(E1687))+COS(RADIANS(G1694))*COS(RADIANS(E1687))*COS(RADIANS(AL1677))))&gt;90,0,$F$4*$F$5/E1686^2*(SIN(RADIANS(G1694))*SIN(RADIANS(E1687))+COS(RADIANS(G1694))*COS(RADIANS(E1687))*COS(RADIANS(AL1677))))</f>
        <v>0</v>
      </c>
      <c r="AM1694" s="3">
        <f>IF(DEGREES(ACOS(SIN(RADIANS(G1694))*SIN(RADIANS(E1687))+COS(RADIANS(G1694))*COS(RADIANS(E1687))*COS(RADIANS(AM1677))))&gt;90,0,$F$4*$F$5/E1686^2*(SIN(RADIANS(G1694))*SIN(RADIANS(E1687))+COS(RADIANS(G1694))*COS(RADIANS(E1687))*COS(RADIANS(AM1677))))</f>
        <v>0</v>
      </c>
      <c r="AN1694" s="3">
        <f>IF(DEGREES(ACOS(SIN(RADIANS(G1694))*SIN(RADIANS(E1687))+COS(RADIANS(G1694))*COS(RADIANS(E1687))*COS(RADIANS(AN1677))))&gt;90,0,$F$4*$F$5/E1686^2*(SIN(RADIANS(G1694))*SIN(RADIANS(E1687))+COS(RADIANS(G1694))*COS(RADIANS(E1687))*COS(RADIANS(AN1677))))</f>
        <v>0</v>
      </c>
      <c r="AO1694" s="3">
        <f>IF(DEGREES(ACOS(SIN(RADIANS(G1694))*SIN(RADIANS(E1687))+COS(RADIANS(G1694))*COS(RADIANS(E1687))*COS(RADIANS(AO1677))))&gt;90,0,$F$4*$F$5/E1686^2*(SIN(RADIANS(G1694))*SIN(RADIANS(E1687))+COS(RADIANS(G1694))*COS(RADIANS(E1687))*COS(RADIANS(AO1677))))</f>
        <v>0</v>
      </c>
      <c r="AP1694" s="3">
        <f>IF(DEGREES(ACOS(SIN(RADIANS(G1694))*SIN(RADIANS(E1687))+COS(RADIANS(G1694))*COS(RADIANS(E1687))*COS(RADIANS(AP1677))))&gt;90,0,$F$4*$F$5/E1686^2*(SIN(RADIANS(G1694))*SIN(RADIANS(E1687))+COS(RADIANS(G1694))*COS(RADIANS(E1687))*COS(RADIANS(AP1677))))</f>
        <v>0</v>
      </c>
      <c r="AQ1694" s="3">
        <f>IF(DEGREES(ACOS(SIN(RADIANS(G1694))*SIN(RADIANS(E1687))+COS(RADIANS(G1694))*COS(RADIANS(E1687))*COS(RADIANS(AQ1677))))&gt;90,0,$F$4*$F$5/E1686^2*(SIN(RADIANS(G1694))*SIN(RADIANS(E1687))+COS(RADIANS(G1694))*COS(RADIANS(E1687))*COS(RADIANS(AQ1677))))</f>
        <v>0</v>
      </c>
      <c r="AR1694" s="3">
        <f>IF(DEGREES(ACOS(SIN(RADIANS(G1694))*SIN(RADIANS(E1687))+COS(RADIANS(G1694))*COS(RADIANS(E1687))*COS(RADIANS(AR1677))))&gt;90,0,$F$4*$F$5/E1686^2*(SIN(RADIANS(G1694))*SIN(RADIANS(E1687))+COS(RADIANS(G1694))*COS(RADIANS(E1687))*COS(RADIANS(AR1677))))</f>
        <v>0</v>
      </c>
    </row>
    <row r="1695" spans="2:44" ht="15.75" customHeight="1" x14ac:dyDescent="0.2">
      <c r="G1695" s="3">
        <v>-70</v>
      </c>
      <c r="I1695" s="3">
        <f>IF(DEGREES(ACOS(SIN(RADIANS(G1695))*SIN(RADIANS(E1687))+COS(RADIANS(G1695))*COS(RADIANS(E1687))*COS(RADIANS(I1677))))&gt;90,0,$F$4*$F$5/E1686^2*(SIN(RADIANS(G1695))*SIN(RADIANS(E1687))+COS(RADIANS(G1695))*COS(RADIANS(E1687))*COS(RADIANS(I1677))))</f>
        <v>0</v>
      </c>
      <c r="J1695" s="3">
        <f>IF(DEGREES(ACOS(SIN(RADIANS(G1695))*SIN(RADIANS(E1687))+COS(RADIANS(G1695))*COS(RADIANS(E1687))*COS(RADIANS(J1677))))&gt;90,0,$F$4*$F$5/E1686^2*(SIN(RADIANS(G1695))*SIN(RADIANS(E1687))+COS(RADIANS(G1695))*COS(RADIANS(E1687))*COS(RADIANS(J1677))))</f>
        <v>0</v>
      </c>
      <c r="K1695" s="3">
        <f>IF(DEGREES(ACOS(SIN(RADIANS(G1695))*SIN(RADIANS(E1687))+COS(RADIANS(G1695))*COS(RADIANS(E1687))*COS(RADIANS(K1677))))&gt;90,0,$F$4*$F$5/E1686^2*(SIN(RADIANS(G1695))*SIN(RADIANS(E1687))+COS(RADIANS(G1695))*COS(RADIANS(E1687))*COS(RADIANS(K1677))))</f>
        <v>0</v>
      </c>
      <c r="L1695" s="3">
        <f>IF(DEGREES(ACOS(SIN(RADIANS(G1695))*SIN(RADIANS(E1687))+COS(RADIANS(G1695))*COS(RADIANS(E1687))*COS(RADIANS(L1677))))&gt;90,0,$F$4*$F$5/E1686^2*(SIN(RADIANS(G1695))*SIN(RADIANS(E1687))+COS(RADIANS(G1695))*COS(RADIANS(E1687))*COS(RADIANS(L1677))))</f>
        <v>0</v>
      </c>
      <c r="M1695" s="3">
        <f>IF(DEGREES(ACOS(SIN(RADIANS(G1695))*SIN(RADIANS(E1687))+COS(RADIANS(G1695))*COS(RADIANS(E1687))*COS(RADIANS(M1677))))&gt;90,0,$F$4*$F$5/E1686^2*(SIN(RADIANS(G1695))*SIN(RADIANS(E1687))+COS(RADIANS(G1695))*COS(RADIANS(E1687))*COS(RADIANS(M1677))))</f>
        <v>0</v>
      </c>
      <c r="N1695" s="3">
        <f>IF(DEGREES(ACOS(SIN(RADIANS(G1695))*SIN(RADIANS(E1687))+COS(RADIANS(G1695))*COS(RADIANS(E1687))*COS(RADIANS(N1677))))&gt;90,0,$F$4*$F$5/E1686^2*(SIN(RADIANS(G1695))*SIN(RADIANS(E1687))+COS(RADIANS(G1695))*COS(RADIANS(E1687))*COS(RADIANS(N1677))))</f>
        <v>0</v>
      </c>
      <c r="O1695" s="3">
        <f>IF(DEGREES(ACOS(SIN(RADIANS(G1695))*SIN(RADIANS(E1687))+COS(RADIANS(G1695))*COS(RADIANS(E1687))*COS(RADIANS(O1677))))&gt;90,0,$F$4*$F$5/E1686^2*(SIN(RADIANS(G1695))*SIN(RADIANS(E1687))+COS(RADIANS(G1695))*COS(RADIANS(E1687))*COS(RADIANS(O1677))))</f>
        <v>0</v>
      </c>
      <c r="P1695" s="3">
        <f>IF(DEGREES(ACOS(SIN(RADIANS(G1695))*SIN(RADIANS(E1687))+COS(RADIANS(G1695))*COS(RADIANS(E1687))*COS(RADIANS(P1677))))&gt;90,0,$F$4*$F$5/E1686^2*(SIN(RADIANS(G1695))*SIN(RADIANS(E1687))+COS(RADIANS(G1695))*COS(RADIANS(E1687))*COS(RADIANS(P1677))))</f>
        <v>0</v>
      </c>
      <c r="Q1695" s="3">
        <f>IF(DEGREES(ACOS(SIN(RADIANS(G1695))*SIN(RADIANS(E1687))+COS(RADIANS(G1695))*COS(RADIANS(E1687))*COS(RADIANS(Q1677))))&gt;90,0,$F$4*$F$5/E1686^2*(SIN(RADIANS(G1695))*SIN(RADIANS(E1687))+COS(RADIANS(G1695))*COS(RADIANS(E1687))*COS(RADIANS(Q1677))))</f>
        <v>0</v>
      </c>
      <c r="R1695" s="3" t="e">
        <f>IF(DEGREES(ACOS(SIN(RADIANS(G1695))*SIN(RADIANS(E1687))+COS(RADIANS(G1695))*COS(RADIANS(E1687))*COS(RADIANS(R1677))))&gt;90,0,$F$4*$F$5/E1686^2*(SIN(RADIANS(G1695))*SIN(RADIANS(E1687))+COS(RADIANS(G1695))*COS(RADIANS(E1687))*COS(RADIANS(R1677))))</f>
        <v>#DIV/0!</v>
      </c>
      <c r="S1695" s="3" t="e">
        <f>IF(DEGREES(ACOS(SIN(RADIANS(G1695))*SIN(RADIANS(E1687))+COS(RADIANS(G1695))*COS(RADIANS(E1687))*COS(RADIANS(S1677))))&gt;90,0,$F$4*$F$5/E1686^2*(SIN(RADIANS(G1695))*SIN(RADIANS(E1687))+COS(RADIANS(G1695))*COS(RADIANS(E1687))*COS(RADIANS(S1677))))</f>
        <v>#DIV/0!</v>
      </c>
      <c r="T1695" s="3" t="e">
        <f>IF(DEGREES(ACOS(SIN(RADIANS(G1695))*SIN(RADIANS(E1687))+COS(RADIANS(G1695))*COS(RADIANS(E1687))*COS(RADIANS(T1677))))&gt;90,0,$F$4*$F$5/E1686^2*(SIN(RADIANS(G1695))*SIN(RADIANS(E1687))+COS(RADIANS(G1695))*COS(RADIANS(E1687))*COS(RADIANS(T1677))))</f>
        <v>#DIV/0!</v>
      </c>
      <c r="U1695" s="3" t="e">
        <f>IF(DEGREES(ACOS(SIN(RADIANS(G1695))*SIN(RADIANS(E1687))+COS(RADIANS(G1695))*COS(RADIANS(E1687))*COS(RADIANS(U1677))))&gt;90,0,$F$4*$F$5/E1686^2*(SIN(RADIANS(G1695))*SIN(RADIANS(E1687))+COS(RADIANS(G1695))*COS(RADIANS(E1687))*COS(RADIANS(U1677))))</f>
        <v>#DIV/0!</v>
      </c>
      <c r="V1695" s="3" t="e">
        <f>IF(DEGREES(ACOS(SIN(RADIANS(G1695))*SIN(RADIANS(E1687))+COS(RADIANS(G1695))*COS(RADIANS(E1687))*COS(RADIANS(V1677))))&gt;90,0,$F$4*$F$5/E1686^2*(SIN(RADIANS(G1695))*SIN(RADIANS(E1687))+COS(RADIANS(G1695))*COS(RADIANS(E1687))*COS(RADIANS(V1677))))</f>
        <v>#DIV/0!</v>
      </c>
      <c r="W1695" s="3" t="e">
        <f>IF(DEGREES(ACOS(SIN(RADIANS(G1695))*SIN(RADIANS(E1687))+COS(RADIANS(G1695))*COS(RADIANS(E1687))*COS(RADIANS(W1677))))&gt;90,0,$F$4*$F$5/E1686^2*(SIN(RADIANS(G1695))*SIN(RADIANS(E1687))+COS(RADIANS(G1695))*COS(RADIANS(E1687))*COS(RADIANS(W1677))))</f>
        <v>#DIV/0!</v>
      </c>
      <c r="X1695" s="3" t="e">
        <f>IF(DEGREES(ACOS(SIN(RADIANS(G1695))*SIN(RADIANS(E1687))+COS(RADIANS(G1695))*COS(RADIANS(E1687))*COS(RADIANS(X1677))))&gt;90,0,$F$4*$F$5/E1686^2*(SIN(RADIANS(G1695))*SIN(RADIANS(E1687))+COS(RADIANS(G1695))*COS(RADIANS(E1687))*COS(RADIANS(X1677))))</f>
        <v>#DIV/0!</v>
      </c>
      <c r="Y1695" s="3" t="e">
        <f>IF(DEGREES(ACOS(SIN(RADIANS(G1695))*SIN(RADIANS(E1687))+COS(RADIANS(G1695))*COS(RADIANS(E1687))*COS(RADIANS(Y1677))))&gt;90,0,$F$4*$F$5/E1686^2*(SIN(RADIANS(G1695))*SIN(RADIANS(E1687))+COS(RADIANS(G1695))*COS(RADIANS(E1687))*COS(RADIANS(Y1677))))</f>
        <v>#DIV/0!</v>
      </c>
      <c r="Z1695" s="3" t="e">
        <f>IF(DEGREES(ACOS(SIN(RADIANS(G1695))*SIN(RADIANS(E1687))+COS(RADIANS(G1695))*COS(RADIANS(E1687))*COS(RADIANS(Z1677))))&gt;90,0,$F$4*$F$5/E1686^2*(SIN(RADIANS(G1695))*SIN(RADIANS(E1687))+COS(RADIANS(G1695))*COS(RADIANS(E1687))*COS(RADIANS(Z1677))))</f>
        <v>#DIV/0!</v>
      </c>
      <c r="AA1695" s="3" t="e">
        <f>IF(DEGREES(ACOS(SIN(RADIANS(G1695))*SIN(RADIANS(E1687))+COS(RADIANS(G1695))*COS(RADIANS(E1687))*COS(RADIANS(AA1677))))&gt;90,0,$F$4*$F$5/E1686^2*(SIN(RADIANS(G1695))*SIN(RADIANS(E1687))+COS(RADIANS(G1695))*COS(RADIANS(E1687))*COS(RADIANS(AA1677))))</f>
        <v>#DIV/0!</v>
      </c>
      <c r="AB1695" s="3" t="e">
        <f>IF(DEGREES(ACOS(SIN(RADIANS(G1695))*SIN(RADIANS(E1687))+COS(RADIANS(G1695))*COS(RADIANS(E1687))*COS(RADIANS(AB1677))))&gt;90,0,$F$4*$F$5/E1686^2*(SIN(RADIANS(G1695))*SIN(RADIANS(E1687))+COS(RADIANS(G1695))*COS(RADIANS(E1687))*COS(RADIANS(AB1677))))</f>
        <v>#DIV/0!</v>
      </c>
      <c r="AC1695" s="3" t="e">
        <f>IF(DEGREES(ACOS(SIN(RADIANS(G1695))*SIN(RADIANS(E1687))+COS(RADIANS(G1695))*COS(RADIANS(E1687))*COS(RADIANS(AC1677))))&gt;90,0,$F$4*$F$5/E1686^2*(SIN(RADIANS(G1695))*SIN(RADIANS(E1687))+COS(RADIANS(G1695))*COS(RADIANS(E1687))*COS(RADIANS(AC1677))))</f>
        <v>#DIV/0!</v>
      </c>
      <c r="AD1695" s="3" t="e">
        <f>IF(DEGREES(ACOS(SIN(RADIANS(G1695))*SIN(RADIANS(E1687))+COS(RADIANS(G1695))*COS(RADIANS(E1687))*COS(RADIANS(AD1677))))&gt;90,0,$F$4*$F$5/E1686^2*(SIN(RADIANS(G1695))*SIN(RADIANS(E1687))+COS(RADIANS(G1695))*COS(RADIANS(E1687))*COS(RADIANS(AD1677))))</f>
        <v>#DIV/0!</v>
      </c>
      <c r="AE1695" s="3" t="e">
        <f>IF(DEGREES(ACOS(SIN(RADIANS(G1695))*SIN(RADIANS(E1687))+COS(RADIANS(G1695))*COS(RADIANS(E1687))*COS(RADIANS(AE1677))))&gt;90,0,$F$4*$F$5/E1686^2*(SIN(RADIANS(G1695))*SIN(RADIANS(E1687))+COS(RADIANS(G1695))*COS(RADIANS(E1687))*COS(RADIANS(AE1677))))</f>
        <v>#DIV/0!</v>
      </c>
      <c r="AF1695" s="3" t="e">
        <f>IF(DEGREES(ACOS(SIN(RADIANS(G1695))*SIN(RADIANS(E1687))+COS(RADIANS(G1695))*COS(RADIANS(E1687))*COS(RADIANS(AF1677))))&gt;90,0,$F$4*$F$5/E1686^2*(SIN(RADIANS(G1695))*SIN(RADIANS(E1687))+COS(RADIANS(G1695))*COS(RADIANS(E1687))*COS(RADIANS(AF1677))))</f>
        <v>#DIV/0!</v>
      </c>
      <c r="AG1695" s="3" t="e">
        <f>IF(DEGREES(ACOS(SIN(RADIANS(G1695))*SIN(RADIANS(E1687))+COS(RADIANS(G1695))*COS(RADIANS(E1687))*COS(RADIANS(AG1677))))&gt;90,0,$F$4*$F$5/E1686^2*(SIN(RADIANS(G1695))*SIN(RADIANS(E1687))+COS(RADIANS(G1695))*COS(RADIANS(E1687))*COS(RADIANS(AG1677))))</f>
        <v>#DIV/0!</v>
      </c>
      <c r="AH1695" s="3" t="e">
        <f>IF(DEGREES(ACOS(SIN(RADIANS(G1695))*SIN(RADIANS(E1687))+COS(RADIANS(G1695))*COS(RADIANS(E1687))*COS(RADIANS(AH1677))))&gt;90,0,$F$4*$F$5/E1686^2*(SIN(RADIANS(G1695))*SIN(RADIANS(E1687))+COS(RADIANS(G1695))*COS(RADIANS(E1687))*COS(RADIANS(AH1677))))</f>
        <v>#DIV/0!</v>
      </c>
      <c r="AI1695" s="3" t="e">
        <f>IF(DEGREES(ACOS(SIN(RADIANS(G1695))*SIN(RADIANS(E1687))+COS(RADIANS(G1695))*COS(RADIANS(E1687))*COS(RADIANS(AI1677))))&gt;90,0,$F$4*$F$5/E1686^2*(SIN(RADIANS(G1695))*SIN(RADIANS(E1687))+COS(RADIANS(G1695))*COS(RADIANS(E1687))*COS(RADIANS(AI1677))))</f>
        <v>#DIV/0!</v>
      </c>
      <c r="AJ1695" s="3" t="e">
        <f>IF(DEGREES(ACOS(SIN(RADIANS(G1695))*SIN(RADIANS(E1687))+COS(RADIANS(G1695))*COS(RADIANS(E1687))*COS(RADIANS(AJ1677))))&gt;90,0,$F$4*$F$5/E1686^2*(SIN(RADIANS(G1695))*SIN(RADIANS(E1687))+COS(RADIANS(G1695))*COS(RADIANS(E1687))*COS(RADIANS(AJ1677))))</f>
        <v>#DIV/0!</v>
      </c>
      <c r="AK1695" s="3">
        <f>IF(DEGREES(ACOS(SIN(RADIANS(G1695))*SIN(RADIANS(E1687))+COS(RADIANS(G1695))*COS(RADIANS(E1687))*COS(RADIANS(AK1677))))&gt;90,0,$F$4*$F$5/E1686^2*(SIN(RADIANS(G1695))*SIN(RADIANS(E1687))+COS(RADIANS(G1695))*COS(RADIANS(E1687))*COS(RADIANS(AK1677))))</f>
        <v>0</v>
      </c>
      <c r="AL1695" s="3">
        <f>IF(DEGREES(ACOS(SIN(RADIANS(G1695))*SIN(RADIANS(E1687))+COS(RADIANS(G1695))*COS(RADIANS(E1687))*COS(RADIANS(AL1677))))&gt;90,0,$F$4*$F$5/E1686^2*(SIN(RADIANS(G1695))*SIN(RADIANS(E1687))+COS(RADIANS(G1695))*COS(RADIANS(E1687))*COS(RADIANS(AL1677))))</f>
        <v>0</v>
      </c>
      <c r="AM1695" s="3">
        <f>IF(DEGREES(ACOS(SIN(RADIANS(G1695))*SIN(RADIANS(E1687))+COS(RADIANS(G1695))*COS(RADIANS(E1687))*COS(RADIANS(AM1677))))&gt;90,0,$F$4*$F$5/E1686^2*(SIN(RADIANS(G1695))*SIN(RADIANS(E1687))+COS(RADIANS(G1695))*COS(RADIANS(E1687))*COS(RADIANS(AM1677))))</f>
        <v>0</v>
      </c>
      <c r="AN1695" s="3">
        <f>IF(DEGREES(ACOS(SIN(RADIANS(G1695))*SIN(RADIANS(E1687))+COS(RADIANS(G1695))*COS(RADIANS(E1687))*COS(RADIANS(AN1677))))&gt;90,0,$F$4*$F$5/E1686^2*(SIN(RADIANS(G1695))*SIN(RADIANS(E1687))+COS(RADIANS(G1695))*COS(RADIANS(E1687))*COS(RADIANS(AN1677))))</f>
        <v>0</v>
      </c>
      <c r="AO1695" s="3">
        <f>IF(DEGREES(ACOS(SIN(RADIANS(G1695))*SIN(RADIANS(E1687))+COS(RADIANS(G1695))*COS(RADIANS(E1687))*COS(RADIANS(AO1677))))&gt;90,0,$F$4*$F$5/E1686^2*(SIN(RADIANS(G1695))*SIN(RADIANS(E1687))+COS(RADIANS(G1695))*COS(RADIANS(E1687))*COS(RADIANS(AO1677))))</f>
        <v>0</v>
      </c>
      <c r="AP1695" s="3">
        <f>IF(DEGREES(ACOS(SIN(RADIANS(G1695))*SIN(RADIANS(E1687))+COS(RADIANS(G1695))*COS(RADIANS(E1687))*COS(RADIANS(AP1677))))&gt;90,0,$F$4*$F$5/E1686^2*(SIN(RADIANS(G1695))*SIN(RADIANS(E1687))+COS(RADIANS(G1695))*COS(RADIANS(E1687))*COS(RADIANS(AP1677))))</f>
        <v>0</v>
      </c>
      <c r="AQ1695" s="3">
        <f>IF(DEGREES(ACOS(SIN(RADIANS(G1695))*SIN(RADIANS(E1687))+COS(RADIANS(G1695))*COS(RADIANS(E1687))*COS(RADIANS(AQ1677))))&gt;90,0,$F$4*$F$5/E1686^2*(SIN(RADIANS(G1695))*SIN(RADIANS(E1687))+COS(RADIANS(G1695))*COS(RADIANS(E1687))*COS(RADIANS(AQ1677))))</f>
        <v>0</v>
      </c>
      <c r="AR1695" s="3">
        <f>IF(DEGREES(ACOS(SIN(RADIANS(G1695))*SIN(RADIANS(E1687))+COS(RADIANS(G1695))*COS(RADIANS(E1687))*COS(RADIANS(AR1677))))&gt;90,0,$F$4*$F$5/E1686^2*(SIN(RADIANS(G1695))*SIN(RADIANS(E1687))+COS(RADIANS(G1695))*COS(RADIANS(E1687))*COS(RADIANS(AR1677))))</f>
        <v>0</v>
      </c>
    </row>
    <row r="1696" spans="2:44" ht="15.75" customHeight="1" x14ac:dyDescent="0.2">
      <c r="G1696" s="3">
        <v>-80</v>
      </c>
      <c r="I1696" s="3">
        <f>IF(DEGREES(ACOS(SIN(RADIANS(G1696))*SIN(RADIANS(E1687))+COS(RADIANS(G1696))*COS(RADIANS(E1687))*COS(RADIANS(I1677))))&gt;90,0,$F$4*$F$5/E1686^2*(SIN(RADIANS(G1696))*SIN(RADIANS(E1687))+COS(RADIANS(G1696))*COS(RADIANS(E1687))*COS(RADIANS(I1677))))</f>
        <v>0</v>
      </c>
      <c r="J1696" s="3">
        <f>IF(DEGREES(ACOS(SIN(RADIANS(G1696))*SIN(RADIANS(E1687))+COS(RADIANS(G1696))*COS(RADIANS(E1687))*COS(RADIANS(J1677))))&gt;90,0,$F$4*$F$5/E1686^2*(SIN(RADIANS(G1696))*SIN(RADIANS(E1687))+COS(RADIANS(G1696))*COS(RADIANS(E1687))*COS(RADIANS(J1677))))</f>
        <v>0</v>
      </c>
      <c r="K1696" s="3">
        <f>IF(DEGREES(ACOS(SIN(RADIANS(G1696))*SIN(RADIANS(E1687))+COS(RADIANS(G1696))*COS(RADIANS(E1687))*COS(RADIANS(K1677))))&gt;90,0,$F$4*$F$5/E1686^2*(SIN(RADIANS(G1696))*SIN(RADIANS(E1687))+COS(RADIANS(G1696))*COS(RADIANS(E1687))*COS(RADIANS(K1677))))</f>
        <v>0</v>
      </c>
      <c r="L1696" s="3">
        <f>IF(DEGREES(ACOS(SIN(RADIANS(G1696))*SIN(RADIANS(E1687))+COS(RADIANS(G1696))*COS(RADIANS(E1687))*COS(RADIANS(L1677))))&gt;90,0,$F$4*$F$5/E1686^2*(SIN(RADIANS(G1696))*SIN(RADIANS(E1687))+COS(RADIANS(G1696))*COS(RADIANS(E1687))*COS(RADIANS(L1677))))</f>
        <v>0</v>
      </c>
      <c r="M1696" s="3">
        <f>IF(DEGREES(ACOS(SIN(RADIANS(G1696))*SIN(RADIANS(E1687))+COS(RADIANS(G1696))*COS(RADIANS(E1687))*COS(RADIANS(M1677))))&gt;90,0,$F$4*$F$5/E1686^2*(SIN(RADIANS(G1696))*SIN(RADIANS(E1687))+COS(RADIANS(G1696))*COS(RADIANS(E1687))*COS(RADIANS(M1677))))</f>
        <v>0</v>
      </c>
      <c r="N1696" s="3">
        <f>IF(DEGREES(ACOS(SIN(RADIANS(G1696))*SIN(RADIANS(E1687))+COS(RADIANS(G1696))*COS(RADIANS(E1687))*COS(RADIANS(N1677))))&gt;90,0,$F$4*$F$5/E1686^2*(SIN(RADIANS(G1696))*SIN(RADIANS(E1687))+COS(RADIANS(G1696))*COS(RADIANS(E1687))*COS(RADIANS(N1677))))</f>
        <v>0</v>
      </c>
      <c r="O1696" s="3">
        <f>IF(DEGREES(ACOS(SIN(RADIANS(G1696))*SIN(RADIANS(E1687))+COS(RADIANS(G1696))*COS(RADIANS(E1687))*COS(RADIANS(O1677))))&gt;90,0,$F$4*$F$5/E1686^2*(SIN(RADIANS(G1696))*SIN(RADIANS(E1687))+COS(RADIANS(G1696))*COS(RADIANS(E1687))*COS(RADIANS(O1677))))</f>
        <v>0</v>
      </c>
      <c r="P1696" s="3">
        <f>IF(DEGREES(ACOS(SIN(RADIANS(G1696))*SIN(RADIANS(E1687))+COS(RADIANS(G1696))*COS(RADIANS(E1687))*COS(RADIANS(P1677))))&gt;90,0,$F$4*$F$5/E1686^2*(SIN(RADIANS(G1696))*SIN(RADIANS(E1687))+COS(RADIANS(G1696))*COS(RADIANS(E1687))*COS(RADIANS(P1677))))</f>
        <v>0</v>
      </c>
      <c r="Q1696" s="3">
        <f>IF(DEGREES(ACOS(SIN(RADIANS(G1696))*SIN(RADIANS(E1687))+COS(RADIANS(G1696))*COS(RADIANS(E1687))*COS(RADIANS(Q1677))))&gt;90,0,$F$4*$F$5/E1686^2*(SIN(RADIANS(G1696))*SIN(RADIANS(E1687))+COS(RADIANS(G1696))*COS(RADIANS(E1687))*COS(RADIANS(Q1677))))</f>
        <v>0</v>
      </c>
      <c r="R1696" s="3" t="e">
        <f>IF(DEGREES(ACOS(SIN(RADIANS(G1696))*SIN(RADIANS(E1687))+COS(RADIANS(G1696))*COS(RADIANS(E1687))*COS(RADIANS(R1677))))&gt;90,0,$F$4*$F$5/E1686^2*(SIN(RADIANS(G1696))*SIN(RADIANS(E1687))+COS(RADIANS(G1696))*COS(RADIANS(E1687))*COS(RADIANS(R1677))))</f>
        <v>#DIV/0!</v>
      </c>
      <c r="S1696" s="3" t="e">
        <f>IF(DEGREES(ACOS(SIN(RADIANS(G1696))*SIN(RADIANS(E1687))+COS(RADIANS(G1696))*COS(RADIANS(E1687))*COS(RADIANS(S1677))))&gt;90,0,$F$4*$F$5/E1686^2*(SIN(RADIANS(G1696))*SIN(RADIANS(E1687))+COS(RADIANS(G1696))*COS(RADIANS(E1687))*COS(RADIANS(S1677))))</f>
        <v>#DIV/0!</v>
      </c>
      <c r="T1696" s="3" t="e">
        <f>IF(DEGREES(ACOS(SIN(RADIANS(G1696))*SIN(RADIANS(E1687))+COS(RADIANS(G1696))*COS(RADIANS(E1687))*COS(RADIANS(T1677))))&gt;90,0,$F$4*$F$5/E1686^2*(SIN(RADIANS(G1696))*SIN(RADIANS(E1687))+COS(RADIANS(G1696))*COS(RADIANS(E1687))*COS(RADIANS(T1677))))</f>
        <v>#DIV/0!</v>
      </c>
      <c r="U1696" s="3" t="e">
        <f>IF(DEGREES(ACOS(SIN(RADIANS(G1696))*SIN(RADIANS(E1687))+COS(RADIANS(G1696))*COS(RADIANS(E1687))*COS(RADIANS(U1677))))&gt;90,0,$F$4*$F$5/E1686^2*(SIN(RADIANS(G1696))*SIN(RADIANS(E1687))+COS(RADIANS(G1696))*COS(RADIANS(E1687))*COS(RADIANS(U1677))))</f>
        <v>#DIV/0!</v>
      </c>
      <c r="V1696" s="3" t="e">
        <f>IF(DEGREES(ACOS(SIN(RADIANS(G1696))*SIN(RADIANS(E1687))+COS(RADIANS(G1696))*COS(RADIANS(E1687))*COS(RADIANS(V1677))))&gt;90,0,$F$4*$F$5/E1686^2*(SIN(RADIANS(G1696))*SIN(RADIANS(E1687))+COS(RADIANS(G1696))*COS(RADIANS(E1687))*COS(RADIANS(V1677))))</f>
        <v>#DIV/0!</v>
      </c>
      <c r="W1696" s="3" t="e">
        <f>IF(DEGREES(ACOS(SIN(RADIANS(G1696))*SIN(RADIANS(E1687))+COS(RADIANS(G1696))*COS(RADIANS(E1687))*COS(RADIANS(W1677))))&gt;90,0,$F$4*$F$5/E1686^2*(SIN(RADIANS(G1696))*SIN(RADIANS(E1687))+COS(RADIANS(G1696))*COS(RADIANS(E1687))*COS(RADIANS(W1677))))</f>
        <v>#DIV/0!</v>
      </c>
      <c r="X1696" s="3" t="e">
        <f>IF(DEGREES(ACOS(SIN(RADIANS(G1696))*SIN(RADIANS(E1687))+COS(RADIANS(G1696))*COS(RADIANS(E1687))*COS(RADIANS(X1677))))&gt;90,0,$F$4*$F$5/E1686^2*(SIN(RADIANS(G1696))*SIN(RADIANS(E1687))+COS(RADIANS(G1696))*COS(RADIANS(E1687))*COS(RADIANS(X1677))))</f>
        <v>#DIV/0!</v>
      </c>
      <c r="Y1696" s="3" t="e">
        <f>IF(DEGREES(ACOS(SIN(RADIANS(G1696))*SIN(RADIANS(E1687))+COS(RADIANS(G1696))*COS(RADIANS(E1687))*COS(RADIANS(Y1677))))&gt;90,0,$F$4*$F$5/E1686^2*(SIN(RADIANS(G1696))*SIN(RADIANS(E1687))+COS(RADIANS(G1696))*COS(RADIANS(E1687))*COS(RADIANS(Y1677))))</f>
        <v>#DIV/0!</v>
      </c>
      <c r="Z1696" s="3" t="e">
        <f>IF(DEGREES(ACOS(SIN(RADIANS(G1696))*SIN(RADIANS(E1687))+COS(RADIANS(G1696))*COS(RADIANS(E1687))*COS(RADIANS(Z1677))))&gt;90,0,$F$4*$F$5/E1686^2*(SIN(RADIANS(G1696))*SIN(RADIANS(E1687))+COS(RADIANS(G1696))*COS(RADIANS(E1687))*COS(RADIANS(Z1677))))</f>
        <v>#DIV/0!</v>
      </c>
      <c r="AA1696" s="3" t="e">
        <f>IF(DEGREES(ACOS(SIN(RADIANS(G1696))*SIN(RADIANS(E1687))+COS(RADIANS(G1696))*COS(RADIANS(E1687))*COS(RADIANS(AA1677))))&gt;90,0,$F$4*$F$5/E1686^2*(SIN(RADIANS(G1696))*SIN(RADIANS(E1687))+COS(RADIANS(G1696))*COS(RADIANS(E1687))*COS(RADIANS(AA1677))))</f>
        <v>#DIV/0!</v>
      </c>
      <c r="AB1696" s="3" t="e">
        <f>IF(DEGREES(ACOS(SIN(RADIANS(G1696))*SIN(RADIANS(E1687))+COS(RADIANS(G1696))*COS(RADIANS(E1687))*COS(RADIANS(AB1677))))&gt;90,0,$F$4*$F$5/E1686^2*(SIN(RADIANS(G1696))*SIN(RADIANS(E1687))+COS(RADIANS(G1696))*COS(RADIANS(E1687))*COS(RADIANS(AB1677))))</f>
        <v>#DIV/0!</v>
      </c>
      <c r="AC1696" s="3" t="e">
        <f>IF(DEGREES(ACOS(SIN(RADIANS(G1696))*SIN(RADIANS(E1687))+COS(RADIANS(G1696))*COS(RADIANS(E1687))*COS(RADIANS(AC1677))))&gt;90,0,$F$4*$F$5/E1686^2*(SIN(RADIANS(G1696))*SIN(RADIANS(E1687))+COS(RADIANS(G1696))*COS(RADIANS(E1687))*COS(RADIANS(AC1677))))</f>
        <v>#DIV/0!</v>
      </c>
      <c r="AD1696" s="3" t="e">
        <f>IF(DEGREES(ACOS(SIN(RADIANS(G1696))*SIN(RADIANS(E1687))+COS(RADIANS(G1696))*COS(RADIANS(E1687))*COS(RADIANS(AD1677))))&gt;90,0,$F$4*$F$5/E1686^2*(SIN(RADIANS(G1696))*SIN(RADIANS(E1687))+COS(RADIANS(G1696))*COS(RADIANS(E1687))*COS(RADIANS(AD1677))))</f>
        <v>#DIV/0!</v>
      </c>
      <c r="AE1696" s="3" t="e">
        <f>IF(DEGREES(ACOS(SIN(RADIANS(G1696))*SIN(RADIANS(E1687))+COS(RADIANS(G1696))*COS(RADIANS(E1687))*COS(RADIANS(AE1677))))&gt;90,0,$F$4*$F$5/E1686^2*(SIN(RADIANS(G1696))*SIN(RADIANS(E1687))+COS(RADIANS(G1696))*COS(RADIANS(E1687))*COS(RADIANS(AE1677))))</f>
        <v>#DIV/0!</v>
      </c>
      <c r="AF1696" s="3" t="e">
        <f>IF(DEGREES(ACOS(SIN(RADIANS(G1696))*SIN(RADIANS(E1687))+COS(RADIANS(G1696))*COS(RADIANS(E1687))*COS(RADIANS(AF1677))))&gt;90,0,$F$4*$F$5/E1686^2*(SIN(RADIANS(G1696))*SIN(RADIANS(E1687))+COS(RADIANS(G1696))*COS(RADIANS(E1687))*COS(RADIANS(AF1677))))</f>
        <v>#DIV/0!</v>
      </c>
      <c r="AG1696" s="3" t="e">
        <f>IF(DEGREES(ACOS(SIN(RADIANS(G1696))*SIN(RADIANS(E1687))+COS(RADIANS(G1696))*COS(RADIANS(E1687))*COS(RADIANS(AG1677))))&gt;90,0,$F$4*$F$5/E1686^2*(SIN(RADIANS(G1696))*SIN(RADIANS(E1687))+COS(RADIANS(G1696))*COS(RADIANS(E1687))*COS(RADIANS(AG1677))))</f>
        <v>#DIV/0!</v>
      </c>
      <c r="AH1696" s="3" t="e">
        <f>IF(DEGREES(ACOS(SIN(RADIANS(G1696))*SIN(RADIANS(E1687))+COS(RADIANS(G1696))*COS(RADIANS(E1687))*COS(RADIANS(AH1677))))&gt;90,0,$F$4*$F$5/E1686^2*(SIN(RADIANS(G1696))*SIN(RADIANS(E1687))+COS(RADIANS(G1696))*COS(RADIANS(E1687))*COS(RADIANS(AH1677))))</f>
        <v>#DIV/0!</v>
      </c>
      <c r="AI1696" s="3" t="e">
        <f>IF(DEGREES(ACOS(SIN(RADIANS(G1696))*SIN(RADIANS(E1687))+COS(RADIANS(G1696))*COS(RADIANS(E1687))*COS(RADIANS(AI1677))))&gt;90,0,$F$4*$F$5/E1686^2*(SIN(RADIANS(G1696))*SIN(RADIANS(E1687))+COS(RADIANS(G1696))*COS(RADIANS(E1687))*COS(RADIANS(AI1677))))</f>
        <v>#DIV/0!</v>
      </c>
      <c r="AJ1696" s="3" t="e">
        <f>IF(DEGREES(ACOS(SIN(RADIANS(G1696))*SIN(RADIANS(E1687))+COS(RADIANS(G1696))*COS(RADIANS(E1687))*COS(RADIANS(AJ1677))))&gt;90,0,$F$4*$F$5/E1686^2*(SIN(RADIANS(G1696))*SIN(RADIANS(E1687))+COS(RADIANS(G1696))*COS(RADIANS(E1687))*COS(RADIANS(AJ1677))))</f>
        <v>#DIV/0!</v>
      </c>
      <c r="AK1696" s="3">
        <f>IF(DEGREES(ACOS(SIN(RADIANS(G1696))*SIN(RADIANS(E1687))+COS(RADIANS(G1696))*COS(RADIANS(E1687))*COS(RADIANS(AK1677))))&gt;90,0,$F$4*$F$5/E1686^2*(SIN(RADIANS(G1696))*SIN(RADIANS(E1687))+COS(RADIANS(G1696))*COS(RADIANS(E1687))*COS(RADIANS(AK1677))))</f>
        <v>0</v>
      </c>
      <c r="AL1696" s="3">
        <f>IF(DEGREES(ACOS(SIN(RADIANS(G1696))*SIN(RADIANS(E1687))+COS(RADIANS(G1696))*COS(RADIANS(E1687))*COS(RADIANS(AL1677))))&gt;90,0,$F$4*$F$5/E1686^2*(SIN(RADIANS(G1696))*SIN(RADIANS(E1687))+COS(RADIANS(G1696))*COS(RADIANS(E1687))*COS(RADIANS(AL1677))))</f>
        <v>0</v>
      </c>
      <c r="AM1696" s="3">
        <f>IF(DEGREES(ACOS(SIN(RADIANS(G1696))*SIN(RADIANS(E1687))+COS(RADIANS(G1696))*COS(RADIANS(E1687))*COS(RADIANS(AM1677))))&gt;90,0,$F$4*$F$5/E1686^2*(SIN(RADIANS(G1696))*SIN(RADIANS(E1687))+COS(RADIANS(G1696))*COS(RADIANS(E1687))*COS(RADIANS(AM1677))))</f>
        <v>0</v>
      </c>
      <c r="AN1696" s="3">
        <f>IF(DEGREES(ACOS(SIN(RADIANS(G1696))*SIN(RADIANS(E1687))+COS(RADIANS(G1696))*COS(RADIANS(E1687))*COS(RADIANS(AN1677))))&gt;90,0,$F$4*$F$5/E1686^2*(SIN(RADIANS(G1696))*SIN(RADIANS(E1687))+COS(RADIANS(G1696))*COS(RADIANS(E1687))*COS(RADIANS(AN1677))))</f>
        <v>0</v>
      </c>
      <c r="AO1696" s="3">
        <f>IF(DEGREES(ACOS(SIN(RADIANS(G1696))*SIN(RADIANS(E1687))+COS(RADIANS(G1696))*COS(RADIANS(E1687))*COS(RADIANS(AO1677))))&gt;90,0,$F$4*$F$5/E1686^2*(SIN(RADIANS(G1696))*SIN(RADIANS(E1687))+COS(RADIANS(G1696))*COS(RADIANS(E1687))*COS(RADIANS(AO1677))))</f>
        <v>0</v>
      </c>
      <c r="AP1696" s="3">
        <f>IF(DEGREES(ACOS(SIN(RADIANS(G1696))*SIN(RADIANS(E1687))+COS(RADIANS(G1696))*COS(RADIANS(E1687))*COS(RADIANS(AP1677))))&gt;90,0,$F$4*$F$5/E1686^2*(SIN(RADIANS(G1696))*SIN(RADIANS(E1687))+COS(RADIANS(G1696))*COS(RADIANS(E1687))*COS(RADIANS(AP1677))))</f>
        <v>0</v>
      </c>
      <c r="AQ1696" s="3">
        <f>IF(DEGREES(ACOS(SIN(RADIANS(G1696))*SIN(RADIANS(E1687))+COS(RADIANS(G1696))*COS(RADIANS(E1687))*COS(RADIANS(AQ1677))))&gt;90,0,$F$4*$F$5/E1686^2*(SIN(RADIANS(G1696))*SIN(RADIANS(E1687))+COS(RADIANS(G1696))*COS(RADIANS(E1687))*COS(RADIANS(AQ1677))))</f>
        <v>0</v>
      </c>
      <c r="AR1696" s="3">
        <f>IF(DEGREES(ACOS(SIN(RADIANS(G1696))*SIN(RADIANS(E1687))+COS(RADIANS(G1696))*COS(RADIANS(E1687))*COS(RADIANS(AR1677))))&gt;90,0,$F$4*$F$5/E1686^2*(SIN(RADIANS(G1696))*SIN(RADIANS(E1687))+COS(RADIANS(G1696))*COS(RADIANS(E1687))*COS(RADIANS(AR1677))))</f>
        <v>0</v>
      </c>
    </row>
    <row r="1697" spans="1:44" ht="15.75" customHeight="1" x14ac:dyDescent="0.2">
      <c r="G1697" s="3">
        <v>-90</v>
      </c>
      <c r="I1697" s="3" t="e">
        <f>IF(DEGREES(ACOS(SIN(RADIANS(G1697))*SIN(RADIANS(E1687))+COS(RADIANS(G1697))*COS(RADIANS(E1687))*COS(RADIANS(I1677))))&gt;90,0,$F$4*$F$5/E1686^2*(SIN(RADIANS(G1697))*SIN(RADIANS(E1687))+COS(RADIANS(G1697))*COS(RADIANS(E1687))*COS(RADIANS(I1677))))</f>
        <v>#DIV/0!</v>
      </c>
      <c r="J1697" s="3" t="e">
        <f>IF(DEGREES(ACOS(SIN(RADIANS(G1697))*SIN(RADIANS(E1687))+COS(RADIANS(G1697))*COS(RADIANS(E1687))*COS(RADIANS(J1677))))&gt;90,0,$F$4*$F$5/E1686^2*(SIN(RADIANS(G1697))*SIN(RADIANS(E1687))+COS(RADIANS(G1697))*COS(RADIANS(E1687))*COS(RADIANS(J1677))))</f>
        <v>#DIV/0!</v>
      </c>
      <c r="K1697" s="3" t="e">
        <f>IF(DEGREES(ACOS(SIN(RADIANS(G1697))*SIN(RADIANS(E1687))+COS(RADIANS(G1697))*COS(RADIANS(E1687))*COS(RADIANS(K1677))))&gt;90,0,$F$4*$F$5/E1686^2*(SIN(RADIANS(G1697))*SIN(RADIANS(E1687))+COS(RADIANS(G1697))*COS(RADIANS(E1687))*COS(RADIANS(K1677))))</f>
        <v>#DIV/0!</v>
      </c>
      <c r="L1697" s="3" t="e">
        <f>IF(DEGREES(ACOS(SIN(RADIANS(G1697))*SIN(RADIANS(E1687))+COS(RADIANS(G1697))*COS(RADIANS(E1687))*COS(RADIANS(L1677))))&gt;90,0,$F$4*$F$5/E1686^2*(SIN(RADIANS(G1697))*SIN(RADIANS(E1687))+COS(RADIANS(G1697))*COS(RADIANS(E1687))*COS(RADIANS(L1677))))</f>
        <v>#DIV/0!</v>
      </c>
      <c r="M1697" s="3" t="e">
        <f>IF(DEGREES(ACOS(SIN(RADIANS(G1697))*SIN(RADIANS(E1687))+COS(RADIANS(G1697))*COS(RADIANS(E1687))*COS(RADIANS(M1677))))&gt;90,0,$F$4*$F$5/E1686^2*(SIN(RADIANS(G1697))*SIN(RADIANS(E1687))+COS(RADIANS(G1697))*COS(RADIANS(E1687))*COS(RADIANS(M1677))))</f>
        <v>#DIV/0!</v>
      </c>
      <c r="N1697" s="3" t="e">
        <f>IF(DEGREES(ACOS(SIN(RADIANS(G1697))*SIN(RADIANS(E1687))+COS(RADIANS(G1697))*COS(RADIANS(E1687))*COS(RADIANS(N1677))))&gt;90,0,$F$4*$F$5/E1686^2*(SIN(RADIANS(G1697))*SIN(RADIANS(E1687))+COS(RADIANS(G1697))*COS(RADIANS(E1687))*COS(RADIANS(N1677))))</f>
        <v>#DIV/0!</v>
      </c>
      <c r="O1697" s="3" t="e">
        <f>IF(DEGREES(ACOS(SIN(RADIANS(G1697))*SIN(RADIANS(E1687))+COS(RADIANS(G1697))*COS(RADIANS(E1687))*COS(RADIANS(O1677))))&gt;90,0,$F$4*$F$5/E1686^2*(SIN(RADIANS(G1697))*SIN(RADIANS(E1687))+COS(RADIANS(G1697))*COS(RADIANS(E1687))*COS(RADIANS(O1677))))</f>
        <v>#DIV/0!</v>
      </c>
      <c r="P1697" s="3" t="e">
        <f>IF(DEGREES(ACOS(SIN(RADIANS(G1697))*SIN(RADIANS(E1687))+COS(RADIANS(G1697))*COS(RADIANS(E1687))*COS(RADIANS(P1677))))&gt;90,0,$F$4*$F$5/E1686^2*(SIN(RADIANS(G1697))*SIN(RADIANS(E1687))+COS(RADIANS(G1697))*COS(RADIANS(E1687))*COS(RADIANS(P1677))))</f>
        <v>#DIV/0!</v>
      </c>
      <c r="Q1697" s="3" t="e">
        <f>IF(DEGREES(ACOS(SIN(RADIANS(G1697))*SIN(RADIANS(E1687))+COS(RADIANS(G1697))*COS(RADIANS(E1687))*COS(RADIANS(Q1677))))&gt;90,0,$F$4*$F$5/E1686^2*(SIN(RADIANS(G1697))*SIN(RADIANS(E1687))+COS(RADIANS(G1697))*COS(RADIANS(E1687))*COS(RADIANS(Q1677))))</f>
        <v>#DIV/0!</v>
      </c>
      <c r="R1697" s="3" t="e">
        <f>IF(DEGREES(ACOS(SIN(RADIANS(G1697))*SIN(RADIANS(E1687))+COS(RADIANS(G1697))*COS(RADIANS(E1687))*COS(RADIANS(R1677))))&gt;90,0,$F$4*$F$5/E1686^2*(SIN(RADIANS(G1697))*SIN(RADIANS(E1687))+COS(RADIANS(G1697))*COS(RADIANS(E1687))*COS(RADIANS(R1677))))</f>
        <v>#DIV/0!</v>
      </c>
      <c r="S1697" s="3" t="e">
        <f>IF(DEGREES(ACOS(SIN(RADIANS(G1697))*SIN(RADIANS(E1687))+COS(RADIANS(G1697))*COS(RADIANS(E1687))*COS(RADIANS(S1677))))&gt;90,0,$F$4*$F$5/E1686^2*(SIN(RADIANS(G1697))*SIN(RADIANS(E1687))+COS(RADIANS(G1697))*COS(RADIANS(E1687))*COS(RADIANS(S1677))))</f>
        <v>#DIV/0!</v>
      </c>
      <c r="T1697" s="3" t="e">
        <f>IF(DEGREES(ACOS(SIN(RADIANS(G1697))*SIN(RADIANS(E1687))+COS(RADIANS(G1697))*COS(RADIANS(E1687))*COS(RADIANS(T1677))))&gt;90,0,$F$4*$F$5/E1686^2*(SIN(RADIANS(G1697))*SIN(RADIANS(E1687))+COS(RADIANS(G1697))*COS(RADIANS(E1687))*COS(RADIANS(T1677))))</f>
        <v>#DIV/0!</v>
      </c>
      <c r="U1697" s="3" t="e">
        <f>IF(DEGREES(ACOS(SIN(RADIANS(G1697))*SIN(RADIANS(E1687))+COS(RADIANS(G1697))*COS(RADIANS(E1687))*COS(RADIANS(U1677))))&gt;90,0,$F$4*$F$5/E1686^2*(SIN(RADIANS(G1697))*SIN(RADIANS(E1687))+COS(RADIANS(G1697))*COS(RADIANS(E1687))*COS(RADIANS(U1677))))</f>
        <v>#DIV/0!</v>
      </c>
      <c r="V1697" s="3" t="e">
        <f>IF(DEGREES(ACOS(SIN(RADIANS(G1697))*SIN(RADIANS(E1687))+COS(RADIANS(G1697))*COS(RADIANS(E1687))*COS(RADIANS(V1677))))&gt;90,0,$F$4*$F$5/E1686^2*(SIN(RADIANS(G1697))*SIN(RADIANS(E1687))+COS(RADIANS(G1697))*COS(RADIANS(E1687))*COS(RADIANS(V1677))))</f>
        <v>#DIV/0!</v>
      </c>
      <c r="W1697" s="3" t="e">
        <f>IF(DEGREES(ACOS(SIN(RADIANS(G1697))*SIN(RADIANS(E1687))+COS(RADIANS(G1697))*COS(RADIANS(E1687))*COS(RADIANS(W1677))))&gt;90,0,$F$4*$F$5/E1686^2*(SIN(RADIANS(G1697))*SIN(RADIANS(E1687))+COS(RADIANS(G1697))*COS(RADIANS(E1687))*COS(RADIANS(W1677))))</f>
        <v>#DIV/0!</v>
      </c>
      <c r="X1697" s="3" t="e">
        <f>IF(DEGREES(ACOS(SIN(RADIANS(G1697))*SIN(RADIANS(E1687))+COS(RADIANS(G1697))*COS(RADIANS(E1687))*COS(RADIANS(X1677))))&gt;90,0,$F$4*$F$5/E1686^2*(SIN(RADIANS(G1697))*SIN(RADIANS(E1687))+COS(RADIANS(G1697))*COS(RADIANS(E1687))*COS(RADIANS(X1677))))</f>
        <v>#DIV/0!</v>
      </c>
      <c r="Y1697" s="3" t="e">
        <f>IF(DEGREES(ACOS(SIN(RADIANS(G1697))*SIN(RADIANS(E1687))+COS(RADIANS(G1697))*COS(RADIANS(E1687))*COS(RADIANS(Y1677))))&gt;90,0,$F$4*$F$5/E1686^2*(SIN(RADIANS(G1697))*SIN(RADIANS(E1687))+COS(RADIANS(G1697))*COS(RADIANS(E1687))*COS(RADIANS(Y1677))))</f>
        <v>#DIV/0!</v>
      </c>
      <c r="Z1697" s="3" t="e">
        <f>IF(DEGREES(ACOS(SIN(RADIANS(G1697))*SIN(RADIANS(E1687))+COS(RADIANS(G1697))*COS(RADIANS(E1687))*COS(RADIANS(Z1677))))&gt;90,0,$F$4*$F$5/E1686^2*(SIN(RADIANS(G1697))*SIN(RADIANS(E1687))+COS(RADIANS(G1697))*COS(RADIANS(E1687))*COS(RADIANS(Z1677))))</f>
        <v>#DIV/0!</v>
      </c>
      <c r="AA1697" s="3" t="e">
        <f>IF(DEGREES(ACOS(SIN(RADIANS(G1697))*SIN(RADIANS(E1687))+COS(RADIANS(G1697))*COS(RADIANS(E1687))*COS(RADIANS(AA1677))))&gt;90,0,$F$4*$F$5/E1686^2*(SIN(RADIANS(G1697))*SIN(RADIANS(E1687))+COS(RADIANS(G1697))*COS(RADIANS(E1687))*COS(RADIANS(AA1677))))</f>
        <v>#DIV/0!</v>
      </c>
      <c r="AB1697" s="3" t="e">
        <f>IF(DEGREES(ACOS(SIN(RADIANS(G1697))*SIN(RADIANS(E1687))+COS(RADIANS(G1697))*COS(RADIANS(E1687))*COS(RADIANS(AB1677))))&gt;90,0,$F$4*$F$5/E1686^2*(SIN(RADIANS(G1697))*SIN(RADIANS(E1687))+COS(RADIANS(G1697))*COS(RADIANS(E1687))*COS(RADIANS(AB1677))))</f>
        <v>#DIV/0!</v>
      </c>
      <c r="AC1697" s="3" t="e">
        <f>IF(DEGREES(ACOS(SIN(RADIANS(G1697))*SIN(RADIANS(E1687))+COS(RADIANS(G1697))*COS(RADIANS(E1687))*COS(RADIANS(AC1677))))&gt;90,0,$F$4*$F$5/E1686^2*(SIN(RADIANS(G1697))*SIN(RADIANS(E1687))+COS(RADIANS(G1697))*COS(RADIANS(E1687))*COS(RADIANS(AC1677))))</f>
        <v>#DIV/0!</v>
      </c>
      <c r="AD1697" s="3" t="e">
        <f>IF(DEGREES(ACOS(SIN(RADIANS(G1697))*SIN(RADIANS(E1687))+COS(RADIANS(G1697))*COS(RADIANS(E1687))*COS(RADIANS(AD1677))))&gt;90,0,$F$4*$F$5/E1686^2*(SIN(RADIANS(G1697))*SIN(RADIANS(E1687))+COS(RADIANS(G1697))*COS(RADIANS(E1687))*COS(RADIANS(AD1677))))</f>
        <v>#DIV/0!</v>
      </c>
      <c r="AE1697" s="3" t="e">
        <f>IF(DEGREES(ACOS(SIN(RADIANS(G1697))*SIN(RADIANS(E1687))+COS(RADIANS(G1697))*COS(RADIANS(E1687))*COS(RADIANS(AE1677))))&gt;90,0,$F$4*$F$5/E1686^2*(SIN(RADIANS(G1697))*SIN(RADIANS(E1687))+COS(RADIANS(G1697))*COS(RADIANS(E1687))*COS(RADIANS(AE1677))))</f>
        <v>#DIV/0!</v>
      </c>
      <c r="AF1697" s="3" t="e">
        <f>IF(DEGREES(ACOS(SIN(RADIANS(G1697))*SIN(RADIANS(E1687))+COS(RADIANS(G1697))*COS(RADIANS(E1687))*COS(RADIANS(AF1677))))&gt;90,0,$F$4*$F$5/E1686^2*(SIN(RADIANS(G1697))*SIN(RADIANS(E1687))+COS(RADIANS(G1697))*COS(RADIANS(E1687))*COS(RADIANS(AF1677))))</f>
        <v>#DIV/0!</v>
      </c>
      <c r="AG1697" s="3" t="e">
        <f>IF(DEGREES(ACOS(SIN(RADIANS(G1697))*SIN(RADIANS(E1687))+COS(RADIANS(G1697))*COS(RADIANS(E1687))*COS(RADIANS(AG1677))))&gt;90,0,$F$4*$F$5/E1686^2*(SIN(RADIANS(G1697))*SIN(RADIANS(E1687))+COS(RADIANS(G1697))*COS(RADIANS(E1687))*COS(RADIANS(AG1677))))</f>
        <v>#DIV/0!</v>
      </c>
      <c r="AH1697" s="3" t="e">
        <f>IF(DEGREES(ACOS(SIN(RADIANS(G1697))*SIN(RADIANS(E1687))+COS(RADIANS(G1697))*COS(RADIANS(E1687))*COS(RADIANS(AH1677))))&gt;90,0,$F$4*$F$5/E1686^2*(SIN(RADIANS(G1697))*SIN(RADIANS(E1687))+COS(RADIANS(G1697))*COS(RADIANS(E1687))*COS(RADIANS(AH1677))))</f>
        <v>#DIV/0!</v>
      </c>
      <c r="AI1697" s="3" t="e">
        <f>IF(DEGREES(ACOS(SIN(RADIANS(G1697))*SIN(RADIANS(E1687))+COS(RADIANS(G1697))*COS(RADIANS(E1687))*COS(RADIANS(AI1677))))&gt;90,0,$F$4*$F$5/E1686^2*(SIN(RADIANS(G1697))*SIN(RADIANS(E1687))+COS(RADIANS(G1697))*COS(RADIANS(E1687))*COS(RADIANS(AI1677))))</f>
        <v>#DIV/0!</v>
      </c>
      <c r="AJ1697" s="3" t="e">
        <f>IF(DEGREES(ACOS(SIN(RADIANS(G1697))*SIN(RADIANS(E1687))+COS(RADIANS(G1697))*COS(RADIANS(E1687))*COS(RADIANS(AJ1677))))&gt;90,0,$F$4*$F$5/E1686^2*(SIN(RADIANS(G1697))*SIN(RADIANS(E1687))+COS(RADIANS(G1697))*COS(RADIANS(E1687))*COS(RADIANS(AJ1677))))</f>
        <v>#DIV/0!</v>
      </c>
      <c r="AK1697" s="3" t="e">
        <f>IF(DEGREES(ACOS(SIN(RADIANS(G1697))*SIN(RADIANS(E1687))+COS(RADIANS(G1697))*COS(RADIANS(E1687))*COS(RADIANS(AK1677))))&gt;90,0,$F$4*$F$5/E1686^2*(SIN(RADIANS(G1697))*SIN(RADIANS(E1687))+COS(RADIANS(G1697))*COS(RADIANS(E1687))*COS(RADIANS(AK1677))))</f>
        <v>#DIV/0!</v>
      </c>
      <c r="AL1697" s="3" t="e">
        <f>IF(DEGREES(ACOS(SIN(RADIANS(G1697))*SIN(RADIANS(E1687))+COS(RADIANS(G1697))*COS(RADIANS(E1687))*COS(RADIANS(AL1677))))&gt;90,0,$F$4*$F$5/E1686^2*(SIN(RADIANS(G1697))*SIN(RADIANS(E1687))+COS(RADIANS(G1697))*COS(RADIANS(E1687))*COS(RADIANS(AL1677))))</f>
        <v>#DIV/0!</v>
      </c>
      <c r="AM1697" s="3" t="e">
        <f>IF(DEGREES(ACOS(SIN(RADIANS(G1697))*SIN(RADIANS(E1687))+COS(RADIANS(G1697))*COS(RADIANS(E1687))*COS(RADIANS(AM1677))))&gt;90,0,$F$4*$F$5/E1686^2*(SIN(RADIANS(G1697))*SIN(RADIANS(E1687))+COS(RADIANS(G1697))*COS(RADIANS(E1687))*COS(RADIANS(AM1677))))</f>
        <v>#DIV/0!</v>
      </c>
      <c r="AN1697" s="3" t="e">
        <f>IF(DEGREES(ACOS(SIN(RADIANS(G1697))*SIN(RADIANS(E1687))+COS(RADIANS(G1697))*COS(RADIANS(E1687))*COS(RADIANS(AN1677))))&gt;90,0,$F$4*$F$5/E1686^2*(SIN(RADIANS(G1697))*SIN(RADIANS(E1687))+COS(RADIANS(G1697))*COS(RADIANS(E1687))*COS(RADIANS(AN1677))))</f>
        <v>#DIV/0!</v>
      </c>
      <c r="AO1697" s="3" t="e">
        <f>IF(DEGREES(ACOS(SIN(RADIANS(G1697))*SIN(RADIANS(E1687))+COS(RADIANS(G1697))*COS(RADIANS(E1687))*COS(RADIANS(AO1677))))&gt;90,0,$F$4*$F$5/E1686^2*(SIN(RADIANS(G1697))*SIN(RADIANS(E1687))+COS(RADIANS(G1697))*COS(RADIANS(E1687))*COS(RADIANS(AO1677))))</f>
        <v>#DIV/0!</v>
      </c>
      <c r="AP1697" s="3" t="e">
        <f>IF(DEGREES(ACOS(SIN(RADIANS(G1697))*SIN(RADIANS(E1687))+COS(RADIANS(G1697))*COS(RADIANS(E1687))*COS(RADIANS(AP1677))))&gt;90,0,$F$4*$F$5/E1686^2*(SIN(RADIANS(G1697))*SIN(RADIANS(E1687))+COS(RADIANS(G1697))*COS(RADIANS(E1687))*COS(RADIANS(AP1677))))</f>
        <v>#DIV/0!</v>
      </c>
      <c r="AQ1697" s="3" t="e">
        <f>IF(DEGREES(ACOS(SIN(RADIANS(G1697))*SIN(RADIANS(E1687))+COS(RADIANS(G1697))*COS(RADIANS(E1687))*COS(RADIANS(AQ1677))))&gt;90,0,$F$4*$F$5/E1686^2*(SIN(RADIANS(G1697))*SIN(RADIANS(E1687))+COS(RADIANS(G1697))*COS(RADIANS(E1687))*COS(RADIANS(AQ1677))))</f>
        <v>#DIV/0!</v>
      </c>
      <c r="AR1697" s="3" t="e">
        <f>IF(DEGREES(ACOS(SIN(RADIANS(G1697))*SIN(RADIANS(E1687))+COS(RADIANS(G1697))*COS(RADIANS(E1687))*COS(RADIANS(AR1677))))&gt;90,0,$F$4*$F$5/E1686^2*(SIN(RADIANS(G1697))*SIN(RADIANS(E1687))+COS(RADIANS(G1697))*COS(RADIANS(E1687))*COS(RADIANS(AR1677))))</f>
        <v>#DIV/0!</v>
      </c>
    </row>
    <row r="1698" spans="1:44" ht="15.75" customHeight="1" x14ac:dyDescent="0.2"/>
    <row r="1699" spans="1:44" ht="15.75" customHeight="1" x14ac:dyDescent="0.2">
      <c r="A1699" s="3" t="s">
        <v>792</v>
      </c>
    </row>
    <row r="1700" spans="1:44" ht="15.75" customHeight="1" x14ac:dyDescent="0.2">
      <c r="B1700" s="3" t="s">
        <v>755</v>
      </c>
      <c r="D1700" s="3">
        <v>0</v>
      </c>
      <c r="E1700" s="3">
        <v>10</v>
      </c>
      <c r="F1700" s="3">
        <v>20</v>
      </c>
      <c r="G1700" s="3">
        <v>30</v>
      </c>
      <c r="H1700" s="3">
        <v>40</v>
      </c>
      <c r="I1700" s="3">
        <v>50</v>
      </c>
      <c r="J1700" s="3">
        <v>60</v>
      </c>
      <c r="K1700" s="3">
        <v>70</v>
      </c>
      <c r="L1700" s="3">
        <v>80</v>
      </c>
      <c r="M1700" s="3">
        <v>90</v>
      </c>
      <c r="N1700" s="3">
        <v>100</v>
      </c>
      <c r="O1700" s="3">
        <v>110</v>
      </c>
      <c r="P1700" s="3">
        <v>120</v>
      </c>
      <c r="Q1700" s="3">
        <v>130</v>
      </c>
      <c r="R1700" s="3">
        <v>140</v>
      </c>
      <c r="S1700" s="3">
        <v>150</v>
      </c>
      <c r="T1700" s="3">
        <v>160</v>
      </c>
      <c r="U1700" s="3">
        <v>170</v>
      </c>
      <c r="V1700" s="3">
        <v>180</v>
      </c>
      <c r="W1700" s="3">
        <v>190</v>
      </c>
      <c r="X1700" s="3">
        <v>200</v>
      </c>
      <c r="Y1700" s="3">
        <v>210</v>
      </c>
      <c r="Z1700" s="3">
        <v>220</v>
      </c>
      <c r="AA1700" s="3">
        <v>230</v>
      </c>
      <c r="AB1700" s="3">
        <v>240</v>
      </c>
      <c r="AC1700" s="3">
        <v>250</v>
      </c>
      <c r="AD1700" s="3">
        <v>260</v>
      </c>
      <c r="AE1700" s="3">
        <v>270</v>
      </c>
      <c r="AF1700" s="3">
        <v>280</v>
      </c>
      <c r="AG1700" s="3">
        <v>290</v>
      </c>
      <c r="AH1700" s="3">
        <v>300</v>
      </c>
      <c r="AI1700" s="3">
        <v>310</v>
      </c>
      <c r="AJ1700" s="3">
        <v>320</v>
      </c>
      <c r="AK1700" s="3">
        <v>330</v>
      </c>
      <c r="AL1700" s="3">
        <v>340</v>
      </c>
      <c r="AM1700" s="3">
        <v>350</v>
      </c>
    </row>
    <row r="1701" spans="1:44" ht="15.75" customHeight="1" x14ac:dyDescent="0.2">
      <c r="B1701" s="3" t="s">
        <v>754</v>
      </c>
      <c r="D1701" s="3">
        <f t="shared" ref="D1701:AM1701" si="29">IF(D1700=0,0,D1700-DEGREES((RADIANS(D1700)-$F$7*SIN(RADIANS(D1700))-RADIANS(D$1700))/(1-$F$7*COS(RADIANS(D1700)))))</f>
        <v>0</v>
      </c>
      <c r="E1701" s="3">
        <f t="shared" si="29"/>
        <v>10</v>
      </c>
      <c r="F1701" s="3">
        <f t="shared" si="29"/>
        <v>20</v>
      </c>
      <c r="G1701" s="3">
        <f t="shared" si="29"/>
        <v>30</v>
      </c>
      <c r="H1701" s="3">
        <f t="shared" si="29"/>
        <v>40</v>
      </c>
      <c r="I1701" s="3">
        <f t="shared" si="29"/>
        <v>50</v>
      </c>
      <c r="J1701" s="3">
        <f t="shared" si="29"/>
        <v>60</v>
      </c>
      <c r="K1701" s="3">
        <f t="shared" si="29"/>
        <v>70</v>
      </c>
      <c r="L1701" s="3">
        <f t="shared" si="29"/>
        <v>80</v>
      </c>
      <c r="M1701" s="3">
        <f t="shared" si="29"/>
        <v>90</v>
      </c>
      <c r="N1701" s="3">
        <f t="shared" si="29"/>
        <v>100</v>
      </c>
      <c r="O1701" s="3">
        <f t="shared" si="29"/>
        <v>110</v>
      </c>
      <c r="P1701" s="3">
        <f t="shared" si="29"/>
        <v>120</v>
      </c>
      <c r="Q1701" s="3">
        <f t="shared" si="29"/>
        <v>130</v>
      </c>
      <c r="R1701" s="3">
        <f t="shared" si="29"/>
        <v>140</v>
      </c>
      <c r="S1701" s="3">
        <f t="shared" si="29"/>
        <v>150</v>
      </c>
      <c r="T1701" s="3">
        <f t="shared" si="29"/>
        <v>160</v>
      </c>
      <c r="U1701" s="3">
        <f t="shared" si="29"/>
        <v>170</v>
      </c>
      <c r="V1701" s="3">
        <f t="shared" si="29"/>
        <v>180</v>
      </c>
      <c r="W1701" s="3">
        <f t="shared" si="29"/>
        <v>190</v>
      </c>
      <c r="X1701" s="3">
        <f t="shared" si="29"/>
        <v>200</v>
      </c>
      <c r="Y1701" s="3">
        <f t="shared" si="29"/>
        <v>210</v>
      </c>
      <c r="Z1701" s="3">
        <f t="shared" si="29"/>
        <v>220</v>
      </c>
      <c r="AA1701" s="3">
        <f t="shared" si="29"/>
        <v>230</v>
      </c>
      <c r="AB1701" s="3">
        <f t="shared" si="29"/>
        <v>240</v>
      </c>
      <c r="AC1701" s="3">
        <f t="shared" si="29"/>
        <v>250</v>
      </c>
      <c r="AD1701" s="3">
        <f t="shared" si="29"/>
        <v>260</v>
      </c>
      <c r="AE1701" s="3">
        <f t="shared" si="29"/>
        <v>270</v>
      </c>
      <c r="AF1701" s="3">
        <f t="shared" si="29"/>
        <v>280</v>
      </c>
      <c r="AG1701" s="3">
        <f t="shared" si="29"/>
        <v>290</v>
      </c>
      <c r="AH1701" s="3">
        <f t="shared" si="29"/>
        <v>300</v>
      </c>
      <c r="AI1701" s="3">
        <f t="shared" si="29"/>
        <v>310</v>
      </c>
      <c r="AJ1701" s="3">
        <f t="shared" si="29"/>
        <v>320</v>
      </c>
      <c r="AK1701" s="3">
        <f t="shared" si="29"/>
        <v>330</v>
      </c>
      <c r="AL1701" s="3">
        <f t="shared" si="29"/>
        <v>340</v>
      </c>
      <c r="AM1701" s="3">
        <f t="shared" si="29"/>
        <v>350</v>
      </c>
    </row>
    <row r="1702" spans="1:44" ht="15.75" customHeight="1" x14ac:dyDescent="0.2">
      <c r="D1702" s="3">
        <f t="shared" ref="D1702:AM1702" si="30">IF(D1701=0,0,D1701-DEGREES((RADIANS(D1701)-$F$7*SIN(RADIANS(D1701))-RADIANS(D$1700))/(1-$F$7*COS(RADIANS(D1701)))))</f>
        <v>0</v>
      </c>
      <c r="E1702" s="3">
        <f t="shared" si="30"/>
        <v>10</v>
      </c>
      <c r="F1702" s="3">
        <f t="shared" si="30"/>
        <v>20</v>
      </c>
      <c r="G1702" s="3">
        <f t="shared" si="30"/>
        <v>30</v>
      </c>
      <c r="H1702" s="3">
        <f t="shared" si="30"/>
        <v>40</v>
      </c>
      <c r="I1702" s="3">
        <f t="shared" si="30"/>
        <v>50</v>
      </c>
      <c r="J1702" s="3">
        <f t="shared" si="30"/>
        <v>60</v>
      </c>
      <c r="K1702" s="3">
        <f t="shared" si="30"/>
        <v>70</v>
      </c>
      <c r="L1702" s="3">
        <f t="shared" si="30"/>
        <v>80</v>
      </c>
      <c r="M1702" s="3">
        <f t="shared" si="30"/>
        <v>90</v>
      </c>
      <c r="N1702" s="3">
        <f t="shared" si="30"/>
        <v>100</v>
      </c>
      <c r="O1702" s="3">
        <f t="shared" si="30"/>
        <v>110</v>
      </c>
      <c r="P1702" s="3">
        <f t="shared" si="30"/>
        <v>120</v>
      </c>
      <c r="Q1702" s="3">
        <f t="shared" si="30"/>
        <v>130</v>
      </c>
      <c r="R1702" s="3">
        <f t="shared" si="30"/>
        <v>140</v>
      </c>
      <c r="S1702" s="3">
        <f t="shared" si="30"/>
        <v>150</v>
      </c>
      <c r="T1702" s="3">
        <f t="shared" si="30"/>
        <v>160</v>
      </c>
      <c r="U1702" s="3">
        <f t="shared" si="30"/>
        <v>170</v>
      </c>
      <c r="V1702" s="3">
        <f t="shared" si="30"/>
        <v>180</v>
      </c>
      <c r="W1702" s="3">
        <f t="shared" si="30"/>
        <v>190</v>
      </c>
      <c r="X1702" s="3">
        <f t="shared" si="30"/>
        <v>200</v>
      </c>
      <c r="Y1702" s="3">
        <f t="shared" si="30"/>
        <v>210</v>
      </c>
      <c r="Z1702" s="3">
        <f t="shared" si="30"/>
        <v>220</v>
      </c>
      <c r="AA1702" s="3">
        <f t="shared" si="30"/>
        <v>230</v>
      </c>
      <c r="AB1702" s="3">
        <f t="shared" si="30"/>
        <v>240</v>
      </c>
      <c r="AC1702" s="3">
        <f t="shared" si="30"/>
        <v>250</v>
      </c>
      <c r="AD1702" s="3">
        <f t="shared" si="30"/>
        <v>260</v>
      </c>
      <c r="AE1702" s="3">
        <f t="shared" si="30"/>
        <v>270</v>
      </c>
      <c r="AF1702" s="3">
        <f t="shared" si="30"/>
        <v>280</v>
      </c>
      <c r="AG1702" s="3">
        <f t="shared" si="30"/>
        <v>290</v>
      </c>
      <c r="AH1702" s="3">
        <f t="shared" si="30"/>
        <v>300</v>
      </c>
      <c r="AI1702" s="3">
        <f t="shared" si="30"/>
        <v>310</v>
      </c>
      <c r="AJ1702" s="3">
        <f t="shared" si="30"/>
        <v>320</v>
      </c>
      <c r="AK1702" s="3">
        <f t="shared" si="30"/>
        <v>330</v>
      </c>
      <c r="AL1702" s="3">
        <f t="shared" si="30"/>
        <v>340</v>
      </c>
      <c r="AM1702" s="3">
        <f t="shared" si="30"/>
        <v>350</v>
      </c>
    </row>
    <row r="1703" spans="1:44" ht="15.75" customHeight="1" x14ac:dyDescent="0.2">
      <c r="D1703" s="3">
        <f t="shared" ref="D1703:AM1703" si="31">IF(D1702=0,0,D1702-DEGREES((RADIANS(D1702)-$F$7*SIN(RADIANS(D1702))-RADIANS(D$1700))/(1-$F$7*COS(RADIANS(D1702)))))</f>
        <v>0</v>
      </c>
      <c r="E1703" s="3">
        <f t="shared" si="31"/>
        <v>10</v>
      </c>
      <c r="F1703" s="3">
        <f t="shared" si="31"/>
        <v>20</v>
      </c>
      <c r="G1703" s="3">
        <f t="shared" si="31"/>
        <v>30</v>
      </c>
      <c r="H1703" s="3">
        <f t="shared" si="31"/>
        <v>40</v>
      </c>
      <c r="I1703" s="3">
        <f t="shared" si="31"/>
        <v>50</v>
      </c>
      <c r="J1703" s="3">
        <f t="shared" si="31"/>
        <v>60</v>
      </c>
      <c r="K1703" s="3">
        <f t="shared" si="31"/>
        <v>70</v>
      </c>
      <c r="L1703" s="3">
        <f t="shared" si="31"/>
        <v>80</v>
      </c>
      <c r="M1703" s="3">
        <f t="shared" si="31"/>
        <v>90</v>
      </c>
      <c r="N1703" s="3">
        <f t="shared" si="31"/>
        <v>100</v>
      </c>
      <c r="O1703" s="3">
        <f t="shared" si="31"/>
        <v>110</v>
      </c>
      <c r="P1703" s="3">
        <f t="shared" si="31"/>
        <v>120</v>
      </c>
      <c r="Q1703" s="3">
        <f t="shared" si="31"/>
        <v>130</v>
      </c>
      <c r="R1703" s="3">
        <f t="shared" si="31"/>
        <v>140</v>
      </c>
      <c r="S1703" s="3">
        <f t="shared" si="31"/>
        <v>150</v>
      </c>
      <c r="T1703" s="3">
        <f t="shared" si="31"/>
        <v>160</v>
      </c>
      <c r="U1703" s="3">
        <f t="shared" si="31"/>
        <v>170</v>
      </c>
      <c r="V1703" s="3">
        <f t="shared" si="31"/>
        <v>180</v>
      </c>
      <c r="W1703" s="3">
        <f t="shared" si="31"/>
        <v>190</v>
      </c>
      <c r="X1703" s="3">
        <f t="shared" si="31"/>
        <v>200</v>
      </c>
      <c r="Y1703" s="3">
        <f t="shared" si="31"/>
        <v>210</v>
      </c>
      <c r="Z1703" s="3">
        <f t="shared" si="31"/>
        <v>220</v>
      </c>
      <c r="AA1703" s="3">
        <f t="shared" si="31"/>
        <v>230</v>
      </c>
      <c r="AB1703" s="3">
        <f t="shared" si="31"/>
        <v>240</v>
      </c>
      <c r="AC1703" s="3">
        <f t="shared" si="31"/>
        <v>250</v>
      </c>
      <c r="AD1703" s="3">
        <f t="shared" si="31"/>
        <v>260</v>
      </c>
      <c r="AE1703" s="3">
        <f t="shared" si="31"/>
        <v>270</v>
      </c>
      <c r="AF1703" s="3">
        <f t="shared" si="31"/>
        <v>280</v>
      </c>
      <c r="AG1703" s="3">
        <f t="shared" si="31"/>
        <v>290</v>
      </c>
      <c r="AH1703" s="3">
        <f t="shared" si="31"/>
        <v>300</v>
      </c>
      <c r="AI1703" s="3">
        <f t="shared" si="31"/>
        <v>310</v>
      </c>
      <c r="AJ1703" s="3">
        <f t="shared" si="31"/>
        <v>320</v>
      </c>
      <c r="AK1703" s="3">
        <f t="shared" si="31"/>
        <v>330</v>
      </c>
      <c r="AL1703" s="3">
        <f t="shared" si="31"/>
        <v>340</v>
      </c>
      <c r="AM1703" s="3">
        <f t="shared" si="31"/>
        <v>350</v>
      </c>
    </row>
    <row r="1704" spans="1:44" ht="15.75" customHeight="1" x14ac:dyDescent="0.2">
      <c r="D1704" s="3">
        <f t="shared" ref="D1704:AM1704" si="32">IF(D1703=0,0,D1703-DEGREES((RADIANS(D1703)-$F$7*SIN(RADIANS(D1703))-RADIANS(D$1700))/(1-$F$7*COS(RADIANS(D1703)))))</f>
        <v>0</v>
      </c>
      <c r="E1704" s="3">
        <f t="shared" si="32"/>
        <v>10</v>
      </c>
      <c r="F1704" s="3">
        <f t="shared" si="32"/>
        <v>20</v>
      </c>
      <c r="G1704" s="3">
        <f t="shared" si="32"/>
        <v>30</v>
      </c>
      <c r="H1704" s="3">
        <f t="shared" si="32"/>
        <v>40</v>
      </c>
      <c r="I1704" s="3">
        <f t="shared" si="32"/>
        <v>50</v>
      </c>
      <c r="J1704" s="3">
        <f t="shared" si="32"/>
        <v>60</v>
      </c>
      <c r="K1704" s="3">
        <f t="shared" si="32"/>
        <v>70</v>
      </c>
      <c r="L1704" s="3">
        <f t="shared" si="32"/>
        <v>80</v>
      </c>
      <c r="M1704" s="3">
        <f t="shared" si="32"/>
        <v>90</v>
      </c>
      <c r="N1704" s="3">
        <f t="shared" si="32"/>
        <v>100</v>
      </c>
      <c r="O1704" s="3">
        <f t="shared" si="32"/>
        <v>110</v>
      </c>
      <c r="P1704" s="3">
        <f t="shared" si="32"/>
        <v>120</v>
      </c>
      <c r="Q1704" s="3">
        <f t="shared" si="32"/>
        <v>130</v>
      </c>
      <c r="R1704" s="3">
        <f t="shared" si="32"/>
        <v>140</v>
      </c>
      <c r="S1704" s="3">
        <f t="shared" si="32"/>
        <v>150</v>
      </c>
      <c r="T1704" s="3">
        <f t="shared" si="32"/>
        <v>160</v>
      </c>
      <c r="U1704" s="3">
        <f t="shared" si="32"/>
        <v>170</v>
      </c>
      <c r="V1704" s="3">
        <f t="shared" si="32"/>
        <v>180</v>
      </c>
      <c r="W1704" s="3">
        <f t="shared" si="32"/>
        <v>190</v>
      </c>
      <c r="X1704" s="3">
        <f t="shared" si="32"/>
        <v>200</v>
      </c>
      <c r="Y1704" s="3">
        <f t="shared" si="32"/>
        <v>210</v>
      </c>
      <c r="Z1704" s="3">
        <f t="shared" si="32"/>
        <v>220</v>
      </c>
      <c r="AA1704" s="3">
        <f t="shared" si="32"/>
        <v>230</v>
      </c>
      <c r="AB1704" s="3">
        <f t="shared" si="32"/>
        <v>240</v>
      </c>
      <c r="AC1704" s="3">
        <f t="shared" si="32"/>
        <v>250</v>
      </c>
      <c r="AD1704" s="3">
        <f t="shared" si="32"/>
        <v>260</v>
      </c>
      <c r="AE1704" s="3">
        <f t="shared" si="32"/>
        <v>270</v>
      </c>
      <c r="AF1704" s="3">
        <f t="shared" si="32"/>
        <v>280</v>
      </c>
      <c r="AG1704" s="3">
        <f t="shared" si="32"/>
        <v>290</v>
      </c>
      <c r="AH1704" s="3">
        <f t="shared" si="32"/>
        <v>300</v>
      </c>
      <c r="AI1704" s="3">
        <f t="shared" si="32"/>
        <v>310</v>
      </c>
      <c r="AJ1704" s="3">
        <f t="shared" si="32"/>
        <v>320</v>
      </c>
      <c r="AK1704" s="3">
        <f t="shared" si="32"/>
        <v>330</v>
      </c>
      <c r="AL1704" s="3">
        <f t="shared" si="32"/>
        <v>340</v>
      </c>
      <c r="AM1704" s="3">
        <f t="shared" si="32"/>
        <v>350</v>
      </c>
    </row>
    <row r="1705" spans="1:44" ht="15.75" customHeight="1" x14ac:dyDescent="0.2">
      <c r="D1705" s="3">
        <f t="shared" ref="D1705:AM1705" si="33">IF(D1704=0,0,D1704-DEGREES((RADIANS(D1704)-$F$7*SIN(RADIANS(D1704))-RADIANS(D$1700))/(1-$F$7*COS(RADIANS(D1704)))))</f>
        <v>0</v>
      </c>
      <c r="E1705" s="3">
        <f t="shared" si="33"/>
        <v>10</v>
      </c>
      <c r="F1705" s="3">
        <f t="shared" si="33"/>
        <v>20</v>
      </c>
      <c r="G1705" s="3">
        <f t="shared" si="33"/>
        <v>30</v>
      </c>
      <c r="H1705" s="3">
        <f t="shared" si="33"/>
        <v>40</v>
      </c>
      <c r="I1705" s="3">
        <f t="shared" si="33"/>
        <v>50</v>
      </c>
      <c r="J1705" s="3">
        <f t="shared" si="33"/>
        <v>60</v>
      </c>
      <c r="K1705" s="3">
        <f t="shared" si="33"/>
        <v>70</v>
      </c>
      <c r="L1705" s="3">
        <f t="shared" si="33"/>
        <v>80</v>
      </c>
      <c r="M1705" s="3">
        <f t="shared" si="33"/>
        <v>90</v>
      </c>
      <c r="N1705" s="3">
        <f t="shared" si="33"/>
        <v>100</v>
      </c>
      <c r="O1705" s="3">
        <f t="shared" si="33"/>
        <v>110</v>
      </c>
      <c r="P1705" s="3">
        <f t="shared" si="33"/>
        <v>120</v>
      </c>
      <c r="Q1705" s="3">
        <f t="shared" si="33"/>
        <v>130</v>
      </c>
      <c r="R1705" s="3">
        <f t="shared" si="33"/>
        <v>140</v>
      </c>
      <c r="S1705" s="3">
        <f t="shared" si="33"/>
        <v>150</v>
      </c>
      <c r="T1705" s="3">
        <f t="shared" si="33"/>
        <v>160</v>
      </c>
      <c r="U1705" s="3">
        <f t="shared" si="33"/>
        <v>170</v>
      </c>
      <c r="V1705" s="3">
        <f t="shared" si="33"/>
        <v>180</v>
      </c>
      <c r="W1705" s="3">
        <f t="shared" si="33"/>
        <v>190</v>
      </c>
      <c r="X1705" s="3">
        <f t="shared" si="33"/>
        <v>200</v>
      </c>
      <c r="Y1705" s="3">
        <f t="shared" si="33"/>
        <v>210</v>
      </c>
      <c r="Z1705" s="3">
        <f t="shared" si="33"/>
        <v>220</v>
      </c>
      <c r="AA1705" s="3">
        <f t="shared" si="33"/>
        <v>230</v>
      </c>
      <c r="AB1705" s="3">
        <f t="shared" si="33"/>
        <v>240</v>
      </c>
      <c r="AC1705" s="3">
        <f t="shared" si="33"/>
        <v>250</v>
      </c>
      <c r="AD1705" s="3">
        <f t="shared" si="33"/>
        <v>260</v>
      </c>
      <c r="AE1705" s="3">
        <f t="shared" si="33"/>
        <v>270</v>
      </c>
      <c r="AF1705" s="3">
        <f t="shared" si="33"/>
        <v>280</v>
      </c>
      <c r="AG1705" s="3">
        <f t="shared" si="33"/>
        <v>290</v>
      </c>
      <c r="AH1705" s="3">
        <f t="shared" si="33"/>
        <v>300</v>
      </c>
      <c r="AI1705" s="3">
        <f t="shared" si="33"/>
        <v>310</v>
      </c>
      <c r="AJ1705" s="3">
        <f t="shared" si="33"/>
        <v>320</v>
      </c>
      <c r="AK1705" s="3">
        <f t="shared" si="33"/>
        <v>330</v>
      </c>
      <c r="AL1705" s="3">
        <f t="shared" si="33"/>
        <v>340</v>
      </c>
      <c r="AM1705" s="3">
        <f t="shared" si="33"/>
        <v>350</v>
      </c>
    </row>
    <row r="1706" spans="1:44" ht="15.75" customHeight="1" x14ac:dyDescent="0.2">
      <c r="D1706" s="3">
        <f t="shared" ref="D1706:AM1706" si="34">IF(D1705=0,0,D1705-DEGREES((RADIANS(D1705)-$F$7*SIN(RADIANS(D1705))-RADIANS(D$1700))/(1-$F$7*COS(RADIANS(D1705)))))</f>
        <v>0</v>
      </c>
      <c r="E1706" s="3">
        <f t="shared" si="34"/>
        <v>10</v>
      </c>
      <c r="F1706" s="3">
        <f t="shared" si="34"/>
        <v>20</v>
      </c>
      <c r="G1706" s="3">
        <f t="shared" si="34"/>
        <v>30</v>
      </c>
      <c r="H1706" s="3">
        <f t="shared" si="34"/>
        <v>40</v>
      </c>
      <c r="I1706" s="3">
        <f t="shared" si="34"/>
        <v>50</v>
      </c>
      <c r="J1706" s="3">
        <f t="shared" si="34"/>
        <v>60</v>
      </c>
      <c r="K1706" s="3">
        <f t="shared" si="34"/>
        <v>70</v>
      </c>
      <c r="L1706" s="3">
        <f t="shared" si="34"/>
        <v>80</v>
      </c>
      <c r="M1706" s="3">
        <f t="shared" si="34"/>
        <v>90</v>
      </c>
      <c r="N1706" s="3">
        <f t="shared" si="34"/>
        <v>100</v>
      </c>
      <c r="O1706" s="3">
        <f t="shared" si="34"/>
        <v>110</v>
      </c>
      <c r="P1706" s="3">
        <f t="shared" si="34"/>
        <v>120</v>
      </c>
      <c r="Q1706" s="3">
        <f t="shared" si="34"/>
        <v>130</v>
      </c>
      <c r="R1706" s="3">
        <f t="shared" si="34"/>
        <v>140</v>
      </c>
      <c r="S1706" s="3">
        <f t="shared" si="34"/>
        <v>150</v>
      </c>
      <c r="T1706" s="3">
        <f t="shared" si="34"/>
        <v>160</v>
      </c>
      <c r="U1706" s="3">
        <f t="shared" si="34"/>
        <v>170</v>
      </c>
      <c r="V1706" s="3">
        <f t="shared" si="34"/>
        <v>180</v>
      </c>
      <c r="W1706" s="3">
        <f t="shared" si="34"/>
        <v>190</v>
      </c>
      <c r="X1706" s="3">
        <f t="shared" si="34"/>
        <v>200</v>
      </c>
      <c r="Y1706" s="3">
        <f t="shared" si="34"/>
        <v>210</v>
      </c>
      <c r="Z1706" s="3">
        <f t="shared" si="34"/>
        <v>220</v>
      </c>
      <c r="AA1706" s="3">
        <f t="shared" si="34"/>
        <v>230</v>
      </c>
      <c r="AB1706" s="3">
        <f t="shared" si="34"/>
        <v>240</v>
      </c>
      <c r="AC1706" s="3">
        <f t="shared" si="34"/>
        <v>250</v>
      </c>
      <c r="AD1706" s="3">
        <f t="shared" si="34"/>
        <v>260</v>
      </c>
      <c r="AE1706" s="3">
        <f t="shared" si="34"/>
        <v>270</v>
      </c>
      <c r="AF1706" s="3">
        <f t="shared" si="34"/>
        <v>280</v>
      </c>
      <c r="AG1706" s="3">
        <f t="shared" si="34"/>
        <v>290</v>
      </c>
      <c r="AH1706" s="3">
        <f t="shared" si="34"/>
        <v>300</v>
      </c>
      <c r="AI1706" s="3">
        <f t="shared" si="34"/>
        <v>310</v>
      </c>
      <c r="AJ1706" s="3">
        <f t="shared" si="34"/>
        <v>320</v>
      </c>
      <c r="AK1706" s="3">
        <f t="shared" si="34"/>
        <v>330</v>
      </c>
      <c r="AL1706" s="3">
        <f t="shared" si="34"/>
        <v>340</v>
      </c>
      <c r="AM1706" s="3">
        <f t="shared" si="34"/>
        <v>350</v>
      </c>
    </row>
    <row r="1707" spans="1:44" ht="15.75" customHeight="1" x14ac:dyDescent="0.2">
      <c r="D1707" s="3">
        <f t="shared" ref="D1707:AM1707" si="35">IF(D1706=0,0,D1706-DEGREES((RADIANS(D1706)-$F$7*SIN(RADIANS(D1706))-RADIANS(D$1700))/(1-$F$7*COS(RADIANS(D1706)))))</f>
        <v>0</v>
      </c>
      <c r="E1707" s="3">
        <f t="shared" si="35"/>
        <v>10</v>
      </c>
      <c r="F1707" s="3">
        <f t="shared" si="35"/>
        <v>20</v>
      </c>
      <c r="G1707" s="3">
        <f t="shared" si="35"/>
        <v>30</v>
      </c>
      <c r="H1707" s="3">
        <f t="shared" si="35"/>
        <v>40</v>
      </c>
      <c r="I1707" s="3">
        <f t="shared" si="35"/>
        <v>50</v>
      </c>
      <c r="J1707" s="3">
        <f t="shared" si="35"/>
        <v>60</v>
      </c>
      <c r="K1707" s="3">
        <f t="shared" si="35"/>
        <v>70</v>
      </c>
      <c r="L1707" s="3">
        <f t="shared" si="35"/>
        <v>80</v>
      </c>
      <c r="M1707" s="3">
        <f t="shared" si="35"/>
        <v>90</v>
      </c>
      <c r="N1707" s="3">
        <f t="shared" si="35"/>
        <v>100</v>
      </c>
      <c r="O1707" s="3">
        <f t="shared" si="35"/>
        <v>110</v>
      </c>
      <c r="P1707" s="3">
        <f t="shared" si="35"/>
        <v>120</v>
      </c>
      <c r="Q1707" s="3">
        <f t="shared" si="35"/>
        <v>130</v>
      </c>
      <c r="R1707" s="3">
        <f t="shared" si="35"/>
        <v>140</v>
      </c>
      <c r="S1707" s="3">
        <f t="shared" si="35"/>
        <v>150</v>
      </c>
      <c r="T1707" s="3">
        <f t="shared" si="35"/>
        <v>160</v>
      </c>
      <c r="U1707" s="3">
        <f t="shared" si="35"/>
        <v>170</v>
      </c>
      <c r="V1707" s="3">
        <f t="shared" si="35"/>
        <v>180</v>
      </c>
      <c r="W1707" s="3">
        <f t="shared" si="35"/>
        <v>190</v>
      </c>
      <c r="X1707" s="3">
        <f t="shared" si="35"/>
        <v>200</v>
      </c>
      <c r="Y1707" s="3">
        <f t="shared" si="35"/>
        <v>210</v>
      </c>
      <c r="Z1707" s="3">
        <f t="shared" si="35"/>
        <v>220</v>
      </c>
      <c r="AA1707" s="3">
        <f t="shared" si="35"/>
        <v>230</v>
      </c>
      <c r="AB1707" s="3">
        <f t="shared" si="35"/>
        <v>240</v>
      </c>
      <c r="AC1707" s="3">
        <f t="shared" si="35"/>
        <v>250</v>
      </c>
      <c r="AD1707" s="3">
        <f t="shared" si="35"/>
        <v>260</v>
      </c>
      <c r="AE1707" s="3">
        <f t="shared" si="35"/>
        <v>270</v>
      </c>
      <c r="AF1707" s="3">
        <f t="shared" si="35"/>
        <v>280</v>
      </c>
      <c r="AG1707" s="3">
        <f t="shared" si="35"/>
        <v>290</v>
      </c>
      <c r="AH1707" s="3">
        <f t="shared" si="35"/>
        <v>300</v>
      </c>
      <c r="AI1707" s="3">
        <f t="shared" si="35"/>
        <v>310</v>
      </c>
      <c r="AJ1707" s="3">
        <f t="shared" si="35"/>
        <v>320</v>
      </c>
      <c r="AK1707" s="3">
        <f t="shared" si="35"/>
        <v>330</v>
      </c>
      <c r="AL1707" s="3">
        <f t="shared" si="35"/>
        <v>340</v>
      </c>
      <c r="AM1707" s="3">
        <f t="shared" si="35"/>
        <v>350</v>
      </c>
    </row>
    <row r="1708" spans="1:44" ht="15.75" customHeight="1" x14ac:dyDescent="0.2">
      <c r="D1708" s="3">
        <f t="shared" ref="D1708:AM1708" si="36">IF(D1707=0,0,D1707-DEGREES((RADIANS(D1707)-$F$7*SIN(RADIANS(D1707))-RADIANS(D$1700))/(1-$F$7*COS(RADIANS(D1707)))))</f>
        <v>0</v>
      </c>
      <c r="E1708" s="3">
        <f t="shared" si="36"/>
        <v>10</v>
      </c>
      <c r="F1708" s="3">
        <f t="shared" si="36"/>
        <v>20</v>
      </c>
      <c r="G1708" s="3">
        <f t="shared" si="36"/>
        <v>30</v>
      </c>
      <c r="H1708" s="3">
        <f t="shared" si="36"/>
        <v>40</v>
      </c>
      <c r="I1708" s="3">
        <f t="shared" si="36"/>
        <v>50</v>
      </c>
      <c r="J1708" s="3">
        <f t="shared" si="36"/>
        <v>60</v>
      </c>
      <c r="K1708" s="3">
        <f t="shared" si="36"/>
        <v>70</v>
      </c>
      <c r="L1708" s="3">
        <f t="shared" si="36"/>
        <v>80</v>
      </c>
      <c r="M1708" s="3">
        <f t="shared" si="36"/>
        <v>90</v>
      </c>
      <c r="N1708" s="3">
        <f t="shared" si="36"/>
        <v>100</v>
      </c>
      <c r="O1708" s="3">
        <f t="shared" si="36"/>
        <v>110</v>
      </c>
      <c r="P1708" s="3">
        <f t="shared" si="36"/>
        <v>120</v>
      </c>
      <c r="Q1708" s="3">
        <f t="shared" si="36"/>
        <v>130</v>
      </c>
      <c r="R1708" s="3">
        <f t="shared" si="36"/>
        <v>140</v>
      </c>
      <c r="S1708" s="3">
        <f t="shared" si="36"/>
        <v>150</v>
      </c>
      <c r="T1708" s="3">
        <f t="shared" si="36"/>
        <v>160</v>
      </c>
      <c r="U1708" s="3">
        <f t="shared" si="36"/>
        <v>170</v>
      </c>
      <c r="V1708" s="3">
        <f t="shared" si="36"/>
        <v>180</v>
      </c>
      <c r="W1708" s="3">
        <f t="shared" si="36"/>
        <v>190</v>
      </c>
      <c r="X1708" s="3">
        <f t="shared" si="36"/>
        <v>200</v>
      </c>
      <c r="Y1708" s="3">
        <f t="shared" si="36"/>
        <v>210</v>
      </c>
      <c r="Z1708" s="3">
        <f t="shared" si="36"/>
        <v>220</v>
      </c>
      <c r="AA1708" s="3">
        <f t="shared" si="36"/>
        <v>230</v>
      </c>
      <c r="AB1708" s="3">
        <f t="shared" si="36"/>
        <v>240</v>
      </c>
      <c r="AC1708" s="3">
        <f t="shared" si="36"/>
        <v>250</v>
      </c>
      <c r="AD1708" s="3">
        <f t="shared" si="36"/>
        <v>260</v>
      </c>
      <c r="AE1708" s="3">
        <f t="shared" si="36"/>
        <v>270</v>
      </c>
      <c r="AF1708" s="3">
        <f t="shared" si="36"/>
        <v>280</v>
      </c>
      <c r="AG1708" s="3">
        <f t="shared" si="36"/>
        <v>290</v>
      </c>
      <c r="AH1708" s="3">
        <f t="shared" si="36"/>
        <v>300</v>
      </c>
      <c r="AI1708" s="3">
        <f t="shared" si="36"/>
        <v>310</v>
      </c>
      <c r="AJ1708" s="3">
        <f t="shared" si="36"/>
        <v>320</v>
      </c>
      <c r="AK1708" s="3">
        <f t="shared" si="36"/>
        <v>330</v>
      </c>
      <c r="AL1708" s="3">
        <f t="shared" si="36"/>
        <v>340</v>
      </c>
      <c r="AM1708" s="3">
        <f t="shared" si="36"/>
        <v>350</v>
      </c>
    </row>
    <row r="1709" spans="1:44" ht="15.75" customHeight="1" x14ac:dyDescent="0.2">
      <c r="D1709" s="3">
        <f t="shared" ref="D1709:AM1709" si="37">IF(D1708=0,0,D1708-DEGREES((RADIANS(D1708)-$F$7*SIN(RADIANS(D1708))-RADIANS(D$1700))/(1-$F$7*COS(RADIANS(D1708)))))</f>
        <v>0</v>
      </c>
      <c r="E1709" s="3">
        <f t="shared" si="37"/>
        <v>10</v>
      </c>
      <c r="F1709" s="3">
        <f t="shared" si="37"/>
        <v>20</v>
      </c>
      <c r="G1709" s="3">
        <f t="shared" si="37"/>
        <v>30</v>
      </c>
      <c r="H1709" s="3">
        <f t="shared" si="37"/>
        <v>40</v>
      </c>
      <c r="I1709" s="3">
        <f t="shared" si="37"/>
        <v>50</v>
      </c>
      <c r="J1709" s="3">
        <f t="shared" si="37"/>
        <v>60</v>
      </c>
      <c r="K1709" s="3">
        <f t="shared" si="37"/>
        <v>70</v>
      </c>
      <c r="L1709" s="3">
        <f t="shared" si="37"/>
        <v>80</v>
      </c>
      <c r="M1709" s="3">
        <f t="shared" si="37"/>
        <v>90</v>
      </c>
      <c r="N1709" s="3">
        <f t="shared" si="37"/>
        <v>100</v>
      </c>
      <c r="O1709" s="3">
        <f t="shared" si="37"/>
        <v>110</v>
      </c>
      <c r="P1709" s="3">
        <f t="shared" si="37"/>
        <v>120</v>
      </c>
      <c r="Q1709" s="3">
        <f t="shared" si="37"/>
        <v>130</v>
      </c>
      <c r="R1709" s="3">
        <f t="shared" si="37"/>
        <v>140</v>
      </c>
      <c r="S1709" s="3">
        <f t="shared" si="37"/>
        <v>150</v>
      </c>
      <c r="T1709" s="3">
        <f t="shared" si="37"/>
        <v>160</v>
      </c>
      <c r="U1709" s="3">
        <f t="shared" si="37"/>
        <v>170</v>
      </c>
      <c r="V1709" s="3">
        <f t="shared" si="37"/>
        <v>180</v>
      </c>
      <c r="W1709" s="3">
        <f t="shared" si="37"/>
        <v>190</v>
      </c>
      <c r="X1709" s="3">
        <f t="shared" si="37"/>
        <v>200</v>
      </c>
      <c r="Y1709" s="3">
        <f t="shared" si="37"/>
        <v>210</v>
      </c>
      <c r="Z1709" s="3">
        <f t="shared" si="37"/>
        <v>220</v>
      </c>
      <c r="AA1709" s="3">
        <f t="shared" si="37"/>
        <v>230</v>
      </c>
      <c r="AB1709" s="3">
        <f t="shared" si="37"/>
        <v>240</v>
      </c>
      <c r="AC1709" s="3">
        <f t="shared" si="37"/>
        <v>250</v>
      </c>
      <c r="AD1709" s="3">
        <f t="shared" si="37"/>
        <v>260</v>
      </c>
      <c r="AE1709" s="3">
        <f t="shared" si="37"/>
        <v>270</v>
      </c>
      <c r="AF1709" s="3">
        <f t="shared" si="37"/>
        <v>280</v>
      </c>
      <c r="AG1709" s="3">
        <f t="shared" si="37"/>
        <v>290</v>
      </c>
      <c r="AH1709" s="3">
        <f t="shared" si="37"/>
        <v>300</v>
      </c>
      <c r="AI1709" s="3">
        <f t="shared" si="37"/>
        <v>310</v>
      </c>
      <c r="AJ1709" s="3">
        <f t="shared" si="37"/>
        <v>320</v>
      </c>
      <c r="AK1709" s="3">
        <f t="shared" si="37"/>
        <v>330</v>
      </c>
      <c r="AL1709" s="3">
        <f t="shared" si="37"/>
        <v>340</v>
      </c>
      <c r="AM1709" s="3">
        <f t="shared" si="37"/>
        <v>350</v>
      </c>
    </row>
    <row r="1710" spans="1:44" ht="15.75" customHeight="1" x14ac:dyDescent="0.2">
      <c r="D1710" s="3">
        <f t="shared" ref="D1710:AM1710" si="38">IF(D1709=0,0,D1709-DEGREES((RADIANS(D1709)-$F$7*SIN(RADIANS(D1709))-RADIANS(D$1700))/(1-$F$7*COS(RADIANS(D1709)))))</f>
        <v>0</v>
      </c>
      <c r="E1710" s="3">
        <f t="shared" si="38"/>
        <v>10</v>
      </c>
      <c r="F1710" s="3">
        <f t="shared" si="38"/>
        <v>20</v>
      </c>
      <c r="G1710" s="3">
        <f t="shared" si="38"/>
        <v>30</v>
      </c>
      <c r="H1710" s="3">
        <f t="shared" si="38"/>
        <v>40</v>
      </c>
      <c r="I1710" s="3">
        <f t="shared" si="38"/>
        <v>50</v>
      </c>
      <c r="J1710" s="3">
        <f t="shared" si="38"/>
        <v>60</v>
      </c>
      <c r="K1710" s="3">
        <f t="shared" si="38"/>
        <v>70</v>
      </c>
      <c r="L1710" s="3">
        <f t="shared" si="38"/>
        <v>80</v>
      </c>
      <c r="M1710" s="3">
        <f t="shared" si="38"/>
        <v>90</v>
      </c>
      <c r="N1710" s="3">
        <f t="shared" si="38"/>
        <v>100</v>
      </c>
      <c r="O1710" s="3">
        <f t="shared" si="38"/>
        <v>110</v>
      </c>
      <c r="P1710" s="3">
        <f t="shared" si="38"/>
        <v>120</v>
      </c>
      <c r="Q1710" s="3">
        <f t="shared" si="38"/>
        <v>130</v>
      </c>
      <c r="R1710" s="3">
        <f t="shared" si="38"/>
        <v>140</v>
      </c>
      <c r="S1710" s="3">
        <f t="shared" si="38"/>
        <v>150</v>
      </c>
      <c r="T1710" s="3">
        <f t="shared" si="38"/>
        <v>160</v>
      </c>
      <c r="U1710" s="3">
        <f t="shared" si="38"/>
        <v>170</v>
      </c>
      <c r="V1710" s="3">
        <f t="shared" si="38"/>
        <v>180</v>
      </c>
      <c r="W1710" s="3">
        <f t="shared" si="38"/>
        <v>190</v>
      </c>
      <c r="X1710" s="3">
        <f t="shared" si="38"/>
        <v>200</v>
      </c>
      <c r="Y1710" s="3">
        <f t="shared" si="38"/>
        <v>210</v>
      </c>
      <c r="Z1710" s="3">
        <f t="shared" si="38"/>
        <v>220</v>
      </c>
      <c r="AA1710" s="3">
        <f t="shared" si="38"/>
        <v>230</v>
      </c>
      <c r="AB1710" s="3">
        <f t="shared" si="38"/>
        <v>240</v>
      </c>
      <c r="AC1710" s="3">
        <f t="shared" si="38"/>
        <v>250</v>
      </c>
      <c r="AD1710" s="3">
        <f t="shared" si="38"/>
        <v>260</v>
      </c>
      <c r="AE1710" s="3">
        <f t="shared" si="38"/>
        <v>270</v>
      </c>
      <c r="AF1710" s="3">
        <f t="shared" si="38"/>
        <v>280</v>
      </c>
      <c r="AG1710" s="3">
        <f t="shared" si="38"/>
        <v>290</v>
      </c>
      <c r="AH1710" s="3">
        <f t="shared" si="38"/>
        <v>300</v>
      </c>
      <c r="AI1710" s="3">
        <f t="shared" si="38"/>
        <v>310</v>
      </c>
      <c r="AJ1710" s="3">
        <f t="shared" si="38"/>
        <v>320</v>
      </c>
      <c r="AK1710" s="3">
        <f t="shared" si="38"/>
        <v>330</v>
      </c>
      <c r="AL1710" s="3">
        <f t="shared" si="38"/>
        <v>340</v>
      </c>
      <c r="AM1710" s="3">
        <f t="shared" si="38"/>
        <v>350</v>
      </c>
    </row>
    <row r="1711" spans="1:44" ht="15.75" customHeight="1" x14ac:dyDescent="0.2">
      <c r="D1711" s="3">
        <f t="shared" ref="D1711:AM1711" si="39">IF(D1710=0,0,D1710-DEGREES((RADIANS(D1710)-$F$7*SIN(RADIANS(D1710))-RADIANS(D$1700))/(1-$F$7*COS(RADIANS(D1710)))))</f>
        <v>0</v>
      </c>
      <c r="E1711" s="3">
        <f t="shared" si="39"/>
        <v>10</v>
      </c>
      <c r="F1711" s="3">
        <f t="shared" si="39"/>
        <v>20</v>
      </c>
      <c r="G1711" s="3">
        <f t="shared" si="39"/>
        <v>30</v>
      </c>
      <c r="H1711" s="3">
        <f t="shared" si="39"/>
        <v>40</v>
      </c>
      <c r="I1711" s="3">
        <f t="shared" si="39"/>
        <v>50</v>
      </c>
      <c r="J1711" s="3">
        <f t="shared" si="39"/>
        <v>60</v>
      </c>
      <c r="K1711" s="3">
        <f t="shared" si="39"/>
        <v>70</v>
      </c>
      <c r="L1711" s="3">
        <f t="shared" si="39"/>
        <v>80</v>
      </c>
      <c r="M1711" s="3">
        <f t="shared" si="39"/>
        <v>90</v>
      </c>
      <c r="N1711" s="3">
        <f t="shared" si="39"/>
        <v>100</v>
      </c>
      <c r="O1711" s="3">
        <f t="shared" si="39"/>
        <v>110</v>
      </c>
      <c r="P1711" s="3">
        <f t="shared" si="39"/>
        <v>120</v>
      </c>
      <c r="Q1711" s="3">
        <f t="shared" si="39"/>
        <v>130</v>
      </c>
      <c r="R1711" s="3">
        <f t="shared" si="39"/>
        <v>140</v>
      </c>
      <c r="S1711" s="3">
        <f t="shared" si="39"/>
        <v>150</v>
      </c>
      <c r="T1711" s="3">
        <f t="shared" si="39"/>
        <v>160</v>
      </c>
      <c r="U1711" s="3">
        <f t="shared" si="39"/>
        <v>170</v>
      </c>
      <c r="V1711" s="3">
        <f t="shared" si="39"/>
        <v>180</v>
      </c>
      <c r="W1711" s="3">
        <f t="shared" si="39"/>
        <v>190</v>
      </c>
      <c r="X1711" s="3">
        <f t="shared" si="39"/>
        <v>200</v>
      </c>
      <c r="Y1711" s="3">
        <f t="shared" si="39"/>
        <v>210</v>
      </c>
      <c r="Z1711" s="3">
        <f t="shared" si="39"/>
        <v>220</v>
      </c>
      <c r="AA1711" s="3">
        <f t="shared" si="39"/>
        <v>230</v>
      </c>
      <c r="AB1711" s="3">
        <f t="shared" si="39"/>
        <v>240</v>
      </c>
      <c r="AC1711" s="3">
        <f t="shared" si="39"/>
        <v>250</v>
      </c>
      <c r="AD1711" s="3">
        <f t="shared" si="39"/>
        <v>260</v>
      </c>
      <c r="AE1711" s="3">
        <f t="shared" si="39"/>
        <v>270</v>
      </c>
      <c r="AF1711" s="3">
        <f t="shared" si="39"/>
        <v>280</v>
      </c>
      <c r="AG1711" s="3">
        <f t="shared" si="39"/>
        <v>290</v>
      </c>
      <c r="AH1711" s="3">
        <f t="shared" si="39"/>
        <v>300</v>
      </c>
      <c r="AI1711" s="3">
        <f t="shared" si="39"/>
        <v>310</v>
      </c>
      <c r="AJ1711" s="3">
        <f t="shared" si="39"/>
        <v>320</v>
      </c>
      <c r="AK1711" s="3">
        <f t="shared" si="39"/>
        <v>330</v>
      </c>
      <c r="AL1711" s="3">
        <f t="shared" si="39"/>
        <v>340</v>
      </c>
      <c r="AM1711" s="3">
        <f t="shared" si="39"/>
        <v>350</v>
      </c>
    </row>
    <row r="1712" spans="1:44" ht="15.75" customHeight="1" x14ac:dyDescent="0.2">
      <c r="D1712" s="3">
        <f t="shared" ref="D1712:AM1712" si="40">IF(D1711=0,0,D1711-DEGREES((RADIANS(D1711)-$F$7*SIN(RADIANS(D1711))-RADIANS(D$1700))/(1-$F$7*COS(RADIANS(D1711)))))</f>
        <v>0</v>
      </c>
      <c r="E1712" s="3">
        <f t="shared" si="40"/>
        <v>10</v>
      </c>
      <c r="F1712" s="3">
        <f t="shared" si="40"/>
        <v>20</v>
      </c>
      <c r="G1712" s="3">
        <f t="shared" si="40"/>
        <v>30</v>
      </c>
      <c r="H1712" s="3">
        <f t="shared" si="40"/>
        <v>40</v>
      </c>
      <c r="I1712" s="3">
        <f t="shared" si="40"/>
        <v>50</v>
      </c>
      <c r="J1712" s="3">
        <f t="shared" si="40"/>
        <v>60</v>
      </c>
      <c r="K1712" s="3">
        <f t="shared" si="40"/>
        <v>70</v>
      </c>
      <c r="L1712" s="3">
        <f t="shared" si="40"/>
        <v>80</v>
      </c>
      <c r="M1712" s="3">
        <f t="shared" si="40"/>
        <v>90</v>
      </c>
      <c r="N1712" s="3">
        <f t="shared" si="40"/>
        <v>100</v>
      </c>
      <c r="O1712" s="3">
        <f t="shared" si="40"/>
        <v>110</v>
      </c>
      <c r="P1712" s="3">
        <f t="shared" si="40"/>
        <v>120</v>
      </c>
      <c r="Q1712" s="3">
        <f t="shared" si="40"/>
        <v>130</v>
      </c>
      <c r="R1712" s="3">
        <f t="shared" si="40"/>
        <v>140</v>
      </c>
      <c r="S1712" s="3">
        <f t="shared" si="40"/>
        <v>150</v>
      </c>
      <c r="T1712" s="3">
        <f t="shared" si="40"/>
        <v>160</v>
      </c>
      <c r="U1712" s="3">
        <f t="shared" si="40"/>
        <v>170</v>
      </c>
      <c r="V1712" s="3">
        <f t="shared" si="40"/>
        <v>180</v>
      </c>
      <c r="W1712" s="3">
        <f t="shared" si="40"/>
        <v>190</v>
      </c>
      <c r="X1712" s="3">
        <f t="shared" si="40"/>
        <v>200</v>
      </c>
      <c r="Y1712" s="3">
        <f t="shared" si="40"/>
        <v>210</v>
      </c>
      <c r="Z1712" s="3">
        <f t="shared" si="40"/>
        <v>220</v>
      </c>
      <c r="AA1712" s="3">
        <f t="shared" si="40"/>
        <v>230</v>
      </c>
      <c r="AB1712" s="3">
        <f t="shared" si="40"/>
        <v>240</v>
      </c>
      <c r="AC1712" s="3">
        <f t="shared" si="40"/>
        <v>250</v>
      </c>
      <c r="AD1712" s="3">
        <f t="shared" si="40"/>
        <v>260</v>
      </c>
      <c r="AE1712" s="3">
        <f t="shared" si="40"/>
        <v>270</v>
      </c>
      <c r="AF1712" s="3">
        <f t="shared" si="40"/>
        <v>280</v>
      </c>
      <c r="AG1712" s="3">
        <f t="shared" si="40"/>
        <v>290</v>
      </c>
      <c r="AH1712" s="3">
        <f t="shared" si="40"/>
        <v>300</v>
      </c>
      <c r="AI1712" s="3">
        <f t="shared" si="40"/>
        <v>310</v>
      </c>
      <c r="AJ1712" s="3">
        <f t="shared" si="40"/>
        <v>320</v>
      </c>
      <c r="AK1712" s="3">
        <f t="shared" si="40"/>
        <v>330</v>
      </c>
      <c r="AL1712" s="3">
        <f t="shared" si="40"/>
        <v>340</v>
      </c>
      <c r="AM1712" s="3">
        <f t="shared" si="40"/>
        <v>350</v>
      </c>
    </row>
    <row r="1713" spans="4:39" ht="15.75" customHeight="1" x14ac:dyDescent="0.2">
      <c r="D1713" s="3">
        <f t="shared" ref="D1713:AM1713" si="41">IF(D1712=0,0,D1712-DEGREES((RADIANS(D1712)-$F$7*SIN(RADIANS(D1712))-RADIANS(D$1700))/(1-$F$7*COS(RADIANS(D1712)))))</f>
        <v>0</v>
      </c>
      <c r="E1713" s="3">
        <f t="shared" si="41"/>
        <v>10</v>
      </c>
      <c r="F1713" s="3">
        <f t="shared" si="41"/>
        <v>20</v>
      </c>
      <c r="G1713" s="3">
        <f t="shared" si="41"/>
        <v>30</v>
      </c>
      <c r="H1713" s="3">
        <f t="shared" si="41"/>
        <v>40</v>
      </c>
      <c r="I1713" s="3">
        <f t="shared" si="41"/>
        <v>50</v>
      </c>
      <c r="J1713" s="3">
        <f t="shared" si="41"/>
        <v>60</v>
      </c>
      <c r="K1713" s="3">
        <f t="shared" si="41"/>
        <v>70</v>
      </c>
      <c r="L1713" s="3">
        <f t="shared" si="41"/>
        <v>80</v>
      </c>
      <c r="M1713" s="3">
        <f t="shared" si="41"/>
        <v>90</v>
      </c>
      <c r="N1713" s="3">
        <f t="shared" si="41"/>
        <v>100</v>
      </c>
      <c r="O1713" s="3">
        <f t="shared" si="41"/>
        <v>110</v>
      </c>
      <c r="P1713" s="3">
        <f t="shared" si="41"/>
        <v>120</v>
      </c>
      <c r="Q1713" s="3">
        <f t="shared" si="41"/>
        <v>130</v>
      </c>
      <c r="R1713" s="3">
        <f t="shared" si="41"/>
        <v>140</v>
      </c>
      <c r="S1713" s="3">
        <f t="shared" si="41"/>
        <v>150</v>
      </c>
      <c r="T1713" s="3">
        <f t="shared" si="41"/>
        <v>160</v>
      </c>
      <c r="U1713" s="3">
        <f t="shared" si="41"/>
        <v>170</v>
      </c>
      <c r="V1713" s="3">
        <f t="shared" si="41"/>
        <v>180</v>
      </c>
      <c r="W1713" s="3">
        <f t="shared" si="41"/>
        <v>190</v>
      </c>
      <c r="X1713" s="3">
        <f t="shared" si="41"/>
        <v>200</v>
      </c>
      <c r="Y1713" s="3">
        <f t="shared" si="41"/>
        <v>210</v>
      </c>
      <c r="Z1713" s="3">
        <f t="shared" si="41"/>
        <v>220</v>
      </c>
      <c r="AA1713" s="3">
        <f t="shared" si="41"/>
        <v>230</v>
      </c>
      <c r="AB1713" s="3">
        <f t="shared" si="41"/>
        <v>240</v>
      </c>
      <c r="AC1713" s="3">
        <f t="shared" si="41"/>
        <v>250</v>
      </c>
      <c r="AD1713" s="3">
        <f t="shared" si="41"/>
        <v>260</v>
      </c>
      <c r="AE1713" s="3">
        <f t="shared" si="41"/>
        <v>270</v>
      </c>
      <c r="AF1713" s="3">
        <f t="shared" si="41"/>
        <v>280</v>
      </c>
      <c r="AG1713" s="3">
        <f t="shared" si="41"/>
        <v>290</v>
      </c>
      <c r="AH1713" s="3">
        <f t="shared" si="41"/>
        <v>300</v>
      </c>
      <c r="AI1713" s="3">
        <f t="shared" si="41"/>
        <v>310</v>
      </c>
      <c r="AJ1713" s="3">
        <f t="shared" si="41"/>
        <v>320</v>
      </c>
      <c r="AK1713" s="3">
        <f t="shared" si="41"/>
        <v>330</v>
      </c>
      <c r="AL1713" s="3">
        <f t="shared" si="41"/>
        <v>340</v>
      </c>
      <c r="AM1713" s="3">
        <f t="shared" si="41"/>
        <v>350</v>
      </c>
    </row>
    <row r="1714" spans="4:39" ht="15.75" customHeight="1" x14ac:dyDescent="0.2">
      <c r="D1714" s="3">
        <f t="shared" ref="D1714:AM1714" si="42">IF(D1713=0,0,D1713-DEGREES((RADIANS(D1713)-$F$7*SIN(RADIANS(D1713))-RADIANS(D$1700))/(1-$F$7*COS(RADIANS(D1713)))))</f>
        <v>0</v>
      </c>
      <c r="E1714" s="3">
        <f t="shared" si="42"/>
        <v>10</v>
      </c>
      <c r="F1714" s="3">
        <f t="shared" si="42"/>
        <v>20</v>
      </c>
      <c r="G1714" s="3">
        <f t="shared" si="42"/>
        <v>30</v>
      </c>
      <c r="H1714" s="3">
        <f t="shared" si="42"/>
        <v>40</v>
      </c>
      <c r="I1714" s="3">
        <f t="shared" si="42"/>
        <v>50</v>
      </c>
      <c r="J1714" s="3">
        <f t="shared" si="42"/>
        <v>60</v>
      </c>
      <c r="K1714" s="3">
        <f t="shared" si="42"/>
        <v>70</v>
      </c>
      <c r="L1714" s="3">
        <f t="shared" si="42"/>
        <v>80</v>
      </c>
      <c r="M1714" s="3">
        <f t="shared" si="42"/>
        <v>90</v>
      </c>
      <c r="N1714" s="3">
        <f t="shared" si="42"/>
        <v>100</v>
      </c>
      <c r="O1714" s="3">
        <f t="shared" si="42"/>
        <v>110</v>
      </c>
      <c r="P1714" s="3">
        <f t="shared" si="42"/>
        <v>120</v>
      </c>
      <c r="Q1714" s="3">
        <f t="shared" si="42"/>
        <v>130</v>
      </c>
      <c r="R1714" s="3">
        <f t="shared" si="42"/>
        <v>140</v>
      </c>
      <c r="S1714" s="3">
        <f t="shared" si="42"/>
        <v>150</v>
      </c>
      <c r="T1714" s="3">
        <f t="shared" si="42"/>
        <v>160</v>
      </c>
      <c r="U1714" s="3">
        <f t="shared" si="42"/>
        <v>170</v>
      </c>
      <c r="V1714" s="3">
        <f t="shared" si="42"/>
        <v>180</v>
      </c>
      <c r="W1714" s="3">
        <f t="shared" si="42"/>
        <v>190</v>
      </c>
      <c r="X1714" s="3">
        <f t="shared" si="42"/>
        <v>200</v>
      </c>
      <c r="Y1714" s="3">
        <f t="shared" si="42"/>
        <v>210</v>
      </c>
      <c r="Z1714" s="3">
        <f t="shared" si="42"/>
        <v>220</v>
      </c>
      <c r="AA1714" s="3">
        <f t="shared" si="42"/>
        <v>230</v>
      </c>
      <c r="AB1714" s="3">
        <f t="shared" si="42"/>
        <v>240</v>
      </c>
      <c r="AC1714" s="3">
        <f t="shared" si="42"/>
        <v>250</v>
      </c>
      <c r="AD1714" s="3">
        <f t="shared" si="42"/>
        <v>260</v>
      </c>
      <c r="AE1714" s="3">
        <f t="shared" si="42"/>
        <v>270</v>
      </c>
      <c r="AF1714" s="3">
        <f t="shared" si="42"/>
        <v>280</v>
      </c>
      <c r="AG1714" s="3">
        <f t="shared" si="42"/>
        <v>290</v>
      </c>
      <c r="AH1714" s="3">
        <f t="shared" si="42"/>
        <v>300</v>
      </c>
      <c r="AI1714" s="3">
        <f t="shared" si="42"/>
        <v>310</v>
      </c>
      <c r="AJ1714" s="3">
        <f t="shared" si="42"/>
        <v>320</v>
      </c>
      <c r="AK1714" s="3">
        <f t="shared" si="42"/>
        <v>330</v>
      </c>
      <c r="AL1714" s="3">
        <f t="shared" si="42"/>
        <v>340</v>
      </c>
      <c r="AM1714" s="3">
        <f t="shared" si="42"/>
        <v>350</v>
      </c>
    </row>
    <row r="1715" spans="4:39" ht="15.75" customHeight="1" x14ac:dyDescent="0.2">
      <c r="D1715" s="3">
        <f t="shared" ref="D1715:AM1715" si="43">IF(D1714=0,0,D1714-DEGREES((RADIANS(D1714)-$F$7*SIN(RADIANS(D1714))-RADIANS(D$1700))/(1-$F$7*COS(RADIANS(D1714)))))</f>
        <v>0</v>
      </c>
      <c r="E1715" s="3">
        <f t="shared" si="43"/>
        <v>10</v>
      </c>
      <c r="F1715" s="3">
        <f t="shared" si="43"/>
        <v>20</v>
      </c>
      <c r="G1715" s="3">
        <f t="shared" si="43"/>
        <v>30</v>
      </c>
      <c r="H1715" s="3">
        <f t="shared" si="43"/>
        <v>40</v>
      </c>
      <c r="I1715" s="3">
        <f t="shared" si="43"/>
        <v>50</v>
      </c>
      <c r="J1715" s="3">
        <f t="shared" si="43"/>
        <v>60</v>
      </c>
      <c r="K1715" s="3">
        <f t="shared" si="43"/>
        <v>70</v>
      </c>
      <c r="L1715" s="3">
        <f t="shared" si="43"/>
        <v>80</v>
      </c>
      <c r="M1715" s="3">
        <f t="shared" si="43"/>
        <v>90</v>
      </c>
      <c r="N1715" s="3">
        <f t="shared" si="43"/>
        <v>100</v>
      </c>
      <c r="O1715" s="3">
        <f t="shared" si="43"/>
        <v>110</v>
      </c>
      <c r="P1715" s="3">
        <f t="shared" si="43"/>
        <v>120</v>
      </c>
      <c r="Q1715" s="3">
        <f t="shared" si="43"/>
        <v>130</v>
      </c>
      <c r="R1715" s="3">
        <f t="shared" si="43"/>
        <v>140</v>
      </c>
      <c r="S1715" s="3">
        <f t="shared" si="43"/>
        <v>150</v>
      </c>
      <c r="T1715" s="3">
        <f t="shared" si="43"/>
        <v>160</v>
      </c>
      <c r="U1715" s="3">
        <f t="shared" si="43"/>
        <v>170</v>
      </c>
      <c r="V1715" s="3">
        <f t="shared" si="43"/>
        <v>180</v>
      </c>
      <c r="W1715" s="3">
        <f t="shared" si="43"/>
        <v>190</v>
      </c>
      <c r="X1715" s="3">
        <f t="shared" si="43"/>
        <v>200</v>
      </c>
      <c r="Y1715" s="3">
        <f t="shared" si="43"/>
        <v>210</v>
      </c>
      <c r="Z1715" s="3">
        <f t="shared" si="43"/>
        <v>220</v>
      </c>
      <c r="AA1715" s="3">
        <f t="shared" si="43"/>
        <v>230</v>
      </c>
      <c r="AB1715" s="3">
        <f t="shared" si="43"/>
        <v>240</v>
      </c>
      <c r="AC1715" s="3">
        <f t="shared" si="43"/>
        <v>250</v>
      </c>
      <c r="AD1715" s="3">
        <f t="shared" si="43"/>
        <v>260</v>
      </c>
      <c r="AE1715" s="3">
        <f t="shared" si="43"/>
        <v>270</v>
      </c>
      <c r="AF1715" s="3">
        <f t="shared" si="43"/>
        <v>280</v>
      </c>
      <c r="AG1715" s="3">
        <f t="shared" si="43"/>
        <v>290</v>
      </c>
      <c r="AH1715" s="3">
        <f t="shared" si="43"/>
        <v>300</v>
      </c>
      <c r="AI1715" s="3">
        <f t="shared" si="43"/>
        <v>310</v>
      </c>
      <c r="AJ1715" s="3">
        <f t="shared" si="43"/>
        <v>320</v>
      </c>
      <c r="AK1715" s="3">
        <f t="shared" si="43"/>
        <v>330</v>
      </c>
      <c r="AL1715" s="3">
        <f t="shared" si="43"/>
        <v>340</v>
      </c>
      <c r="AM1715" s="3">
        <f t="shared" si="43"/>
        <v>350</v>
      </c>
    </row>
    <row r="1716" spans="4:39" ht="15.75" customHeight="1" x14ac:dyDescent="0.2">
      <c r="D1716" s="3">
        <f t="shared" ref="D1716:AM1716" si="44">IF(D1715=0,0,D1715-DEGREES((RADIANS(D1715)-$F$7*SIN(RADIANS(D1715))-RADIANS(D$1700))/(1-$F$7*COS(RADIANS(D1715)))))</f>
        <v>0</v>
      </c>
      <c r="E1716" s="3">
        <f t="shared" si="44"/>
        <v>10</v>
      </c>
      <c r="F1716" s="3">
        <f t="shared" si="44"/>
        <v>20</v>
      </c>
      <c r="G1716" s="3">
        <f t="shared" si="44"/>
        <v>30</v>
      </c>
      <c r="H1716" s="3">
        <f t="shared" si="44"/>
        <v>40</v>
      </c>
      <c r="I1716" s="3">
        <f t="shared" si="44"/>
        <v>50</v>
      </c>
      <c r="J1716" s="3">
        <f t="shared" si="44"/>
        <v>60</v>
      </c>
      <c r="K1716" s="3">
        <f t="shared" si="44"/>
        <v>70</v>
      </c>
      <c r="L1716" s="3">
        <f t="shared" si="44"/>
        <v>80</v>
      </c>
      <c r="M1716" s="3">
        <f t="shared" si="44"/>
        <v>90</v>
      </c>
      <c r="N1716" s="3">
        <f t="shared" si="44"/>
        <v>100</v>
      </c>
      <c r="O1716" s="3">
        <f t="shared" si="44"/>
        <v>110</v>
      </c>
      <c r="P1716" s="3">
        <f t="shared" si="44"/>
        <v>120</v>
      </c>
      <c r="Q1716" s="3">
        <f t="shared" si="44"/>
        <v>130</v>
      </c>
      <c r="R1716" s="3">
        <f t="shared" si="44"/>
        <v>140</v>
      </c>
      <c r="S1716" s="3">
        <f t="shared" si="44"/>
        <v>150</v>
      </c>
      <c r="T1716" s="3">
        <f t="shared" si="44"/>
        <v>160</v>
      </c>
      <c r="U1716" s="3">
        <f t="shared" si="44"/>
        <v>170</v>
      </c>
      <c r="V1716" s="3">
        <f t="shared" si="44"/>
        <v>180</v>
      </c>
      <c r="W1716" s="3">
        <f t="shared" si="44"/>
        <v>190</v>
      </c>
      <c r="X1716" s="3">
        <f t="shared" si="44"/>
        <v>200</v>
      </c>
      <c r="Y1716" s="3">
        <f t="shared" si="44"/>
        <v>210</v>
      </c>
      <c r="Z1716" s="3">
        <f t="shared" si="44"/>
        <v>220</v>
      </c>
      <c r="AA1716" s="3">
        <f t="shared" si="44"/>
        <v>230</v>
      </c>
      <c r="AB1716" s="3">
        <f t="shared" si="44"/>
        <v>240</v>
      </c>
      <c r="AC1716" s="3">
        <f t="shared" si="44"/>
        <v>250</v>
      </c>
      <c r="AD1716" s="3">
        <f t="shared" si="44"/>
        <v>260</v>
      </c>
      <c r="AE1716" s="3">
        <f t="shared" si="44"/>
        <v>270</v>
      </c>
      <c r="AF1716" s="3">
        <f t="shared" si="44"/>
        <v>280</v>
      </c>
      <c r="AG1716" s="3">
        <f t="shared" si="44"/>
        <v>290</v>
      </c>
      <c r="AH1716" s="3">
        <f t="shared" si="44"/>
        <v>300</v>
      </c>
      <c r="AI1716" s="3">
        <f t="shared" si="44"/>
        <v>310</v>
      </c>
      <c r="AJ1716" s="3">
        <f t="shared" si="44"/>
        <v>320</v>
      </c>
      <c r="AK1716" s="3">
        <f t="shared" si="44"/>
        <v>330</v>
      </c>
      <c r="AL1716" s="3">
        <f t="shared" si="44"/>
        <v>340</v>
      </c>
      <c r="AM1716" s="3">
        <f t="shared" si="44"/>
        <v>350</v>
      </c>
    </row>
    <row r="1717" spans="4:39" ht="15.75" customHeight="1" x14ac:dyDescent="0.2">
      <c r="D1717" s="3">
        <f t="shared" ref="D1717:AM1717" si="45">IF(D1716=0,0,D1716-DEGREES((RADIANS(D1716)-$F$7*SIN(RADIANS(D1716))-RADIANS(D$1700))/(1-$F$7*COS(RADIANS(D1716)))))</f>
        <v>0</v>
      </c>
      <c r="E1717" s="3">
        <f t="shared" si="45"/>
        <v>10</v>
      </c>
      <c r="F1717" s="3">
        <f t="shared" si="45"/>
        <v>20</v>
      </c>
      <c r="G1717" s="3">
        <f t="shared" si="45"/>
        <v>30</v>
      </c>
      <c r="H1717" s="3">
        <f t="shared" si="45"/>
        <v>40</v>
      </c>
      <c r="I1717" s="3">
        <f t="shared" si="45"/>
        <v>50</v>
      </c>
      <c r="J1717" s="3">
        <f t="shared" si="45"/>
        <v>60</v>
      </c>
      <c r="K1717" s="3">
        <f t="shared" si="45"/>
        <v>70</v>
      </c>
      <c r="L1717" s="3">
        <f t="shared" si="45"/>
        <v>80</v>
      </c>
      <c r="M1717" s="3">
        <f t="shared" si="45"/>
        <v>90</v>
      </c>
      <c r="N1717" s="3">
        <f t="shared" si="45"/>
        <v>100</v>
      </c>
      <c r="O1717" s="3">
        <f t="shared" si="45"/>
        <v>110</v>
      </c>
      <c r="P1717" s="3">
        <f t="shared" si="45"/>
        <v>120</v>
      </c>
      <c r="Q1717" s="3">
        <f t="shared" si="45"/>
        <v>130</v>
      </c>
      <c r="R1717" s="3">
        <f t="shared" si="45"/>
        <v>140</v>
      </c>
      <c r="S1717" s="3">
        <f t="shared" si="45"/>
        <v>150</v>
      </c>
      <c r="T1717" s="3">
        <f t="shared" si="45"/>
        <v>160</v>
      </c>
      <c r="U1717" s="3">
        <f t="shared" si="45"/>
        <v>170</v>
      </c>
      <c r="V1717" s="3">
        <f t="shared" si="45"/>
        <v>180</v>
      </c>
      <c r="W1717" s="3">
        <f t="shared" si="45"/>
        <v>190</v>
      </c>
      <c r="X1717" s="3">
        <f t="shared" si="45"/>
        <v>200</v>
      </c>
      <c r="Y1717" s="3">
        <f t="shared" si="45"/>
        <v>210</v>
      </c>
      <c r="Z1717" s="3">
        <f t="shared" si="45"/>
        <v>220</v>
      </c>
      <c r="AA1717" s="3">
        <f t="shared" si="45"/>
        <v>230</v>
      </c>
      <c r="AB1717" s="3">
        <f t="shared" si="45"/>
        <v>240</v>
      </c>
      <c r="AC1717" s="3">
        <f t="shared" si="45"/>
        <v>250</v>
      </c>
      <c r="AD1717" s="3">
        <f t="shared" si="45"/>
        <v>260</v>
      </c>
      <c r="AE1717" s="3">
        <f t="shared" si="45"/>
        <v>270</v>
      </c>
      <c r="AF1717" s="3">
        <f t="shared" si="45"/>
        <v>280</v>
      </c>
      <c r="AG1717" s="3">
        <f t="shared" si="45"/>
        <v>290</v>
      </c>
      <c r="AH1717" s="3">
        <f t="shared" si="45"/>
        <v>300</v>
      </c>
      <c r="AI1717" s="3">
        <f t="shared" si="45"/>
        <v>310</v>
      </c>
      <c r="AJ1717" s="3">
        <f t="shared" si="45"/>
        <v>320</v>
      </c>
      <c r="AK1717" s="3">
        <f t="shared" si="45"/>
        <v>330</v>
      </c>
      <c r="AL1717" s="3">
        <f t="shared" si="45"/>
        <v>340</v>
      </c>
      <c r="AM1717" s="3">
        <f t="shared" si="45"/>
        <v>350</v>
      </c>
    </row>
    <row r="1718" spans="4:39" ht="15.75" customHeight="1" x14ac:dyDescent="0.2">
      <c r="D1718" s="3">
        <f t="shared" ref="D1718:AM1718" si="46">IF(D1717=0,0,D1717-DEGREES((RADIANS(D1717)-$F$7*SIN(RADIANS(D1717))-RADIANS(D$1700))/(1-$F$7*COS(RADIANS(D1717)))))</f>
        <v>0</v>
      </c>
      <c r="E1718" s="3">
        <f t="shared" si="46"/>
        <v>10</v>
      </c>
      <c r="F1718" s="3">
        <f t="shared" si="46"/>
        <v>20</v>
      </c>
      <c r="G1718" s="3">
        <f t="shared" si="46"/>
        <v>30</v>
      </c>
      <c r="H1718" s="3">
        <f t="shared" si="46"/>
        <v>40</v>
      </c>
      <c r="I1718" s="3">
        <f t="shared" si="46"/>
        <v>50</v>
      </c>
      <c r="J1718" s="3">
        <f t="shared" si="46"/>
        <v>60</v>
      </c>
      <c r="K1718" s="3">
        <f t="shared" si="46"/>
        <v>70</v>
      </c>
      <c r="L1718" s="3">
        <f t="shared" si="46"/>
        <v>80</v>
      </c>
      <c r="M1718" s="3">
        <f t="shared" si="46"/>
        <v>90</v>
      </c>
      <c r="N1718" s="3">
        <f t="shared" si="46"/>
        <v>100</v>
      </c>
      <c r="O1718" s="3">
        <f t="shared" si="46"/>
        <v>110</v>
      </c>
      <c r="P1718" s="3">
        <f t="shared" si="46"/>
        <v>120</v>
      </c>
      <c r="Q1718" s="3">
        <f t="shared" si="46"/>
        <v>130</v>
      </c>
      <c r="R1718" s="3">
        <f t="shared" si="46"/>
        <v>140</v>
      </c>
      <c r="S1718" s="3">
        <f t="shared" si="46"/>
        <v>150</v>
      </c>
      <c r="T1718" s="3">
        <f t="shared" si="46"/>
        <v>160</v>
      </c>
      <c r="U1718" s="3">
        <f t="shared" si="46"/>
        <v>170</v>
      </c>
      <c r="V1718" s="3">
        <f t="shared" si="46"/>
        <v>180</v>
      </c>
      <c r="W1718" s="3">
        <f t="shared" si="46"/>
        <v>190</v>
      </c>
      <c r="X1718" s="3">
        <f t="shared" si="46"/>
        <v>200</v>
      </c>
      <c r="Y1718" s="3">
        <f t="shared" si="46"/>
        <v>210</v>
      </c>
      <c r="Z1718" s="3">
        <f t="shared" si="46"/>
        <v>220</v>
      </c>
      <c r="AA1718" s="3">
        <f t="shared" si="46"/>
        <v>230</v>
      </c>
      <c r="AB1718" s="3">
        <f t="shared" si="46"/>
        <v>240</v>
      </c>
      <c r="AC1718" s="3">
        <f t="shared" si="46"/>
        <v>250</v>
      </c>
      <c r="AD1718" s="3">
        <f t="shared" si="46"/>
        <v>260</v>
      </c>
      <c r="AE1718" s="3">
        <f t="shared" si="46"/>
        <v>270</v>
      </c>
      <c r="AF1718" s="3">
        <f t="shared" si="46"/>
        <v>280</v>
      </c>
      <c r="AG1718" s="3">
        <f t="shared" si="46"/>
        <v>290</v>
      </c>
      <c r="AH1718" s="3">
        <f t="shared" si="46"/>
        <v>300</v>
      </c>
      <c r="AI1718" s="3">
        <f t="shared" si="46"/>
        <v>310</v>
      </c>
      <c r="AJ1718" s="3">
        <f t="shared" si="46"/>
        <v>320</v>
      </c>
      <c r="AK1718" s="3">
        <f t="shared" si="46"/>
        <v>330</v>
      </c>
      <c r="AL1718" s="3">
        <f t="shared" si="46"/>
        <v>340</v>
      </c>
      <c r="AM1718" s="3">
        <f t="shared" si="46"/>
        <v>350</v>
      </c>
    </row>
    <row r="1719" spans="4:39" ht="15.75" customHeight="1" x14ac:dyDescent="0.2">
      <c r="D1719" s="3">
        <f t="shared" ref="D1719:AM1719" si="47">IF(D1718=0,0,D1718-DEGREES((RADIANS(D1718)-$F$7*SIN(RADIANS(D1718))-RADIANS(D$1700))/(1-$F$7*COS(RADIANS(D1718)))))</f>
        <v>0</v>
      </c>
      <c r="E1719" s="3">
        <f t="shared" si="47"/>
        <v>10</v>
      </c>
      <c r="F1719" s="3">
        <f t="shared" si="47"/>
        <v>20</v>
      </c>
      <c r="G1719" s="3">
        <f t="shared" si="47"/>
        <v>30</v>
      </c>
      <c r="H1719" s="3">
        <f t="shared" si="47"/>
        <v>40</v>
      </c>
      <c r="I1719" s="3">
        <f t="shared" si="47"/>
        <v>50</v>
      </c>
      <c r="J1719" s="3">
        <f t="shared" si="47"/>
        <v>60</v>
      </c>
      <c r="K1719" s="3">
        <f t="shared" si="47"/>
        <v>70</v>
      </c>
      <c r="L1719" s="3">
        <f t="shared" si="47"/>
        <v>80</v>
      </c>
      <c r="M1719" s="3">
        <f t="shared" si="47"/>
        <v>90</v>
      </c>
      <c r="N1719" s="3">
        <f t="shared" si="47"/>
        <v>100</v>
      </c>
      <c r="O1719" s="3">
        <f t="shared" si="47"/>
        <v>110</v>
      </c>
      <c r="P1719" s="3">
        <f t="shared" si="47"/>
        <v>120</v>
      </c>
      <c r="Q1719" s="3">
        <f t="shared" si="47"/>
        <v>130</v>
      </c>
      <c r="R1719" s="3">
        <f t="shared" si="47"/>
        <v>140</v>
      </c>
      <c r="S1719" s="3">
        <f t="shared" si="47"/>
        <v>150</v>
      </c>
      <c r="T1719" s="3">
        <f t="shared" si="47"/>
        <v>160</v>
      </c>
      <c r="U1719" s="3">
        <f t="shared" si="47"/>
        <v>170</v>
      </c>
      <c r="V1719" s="3">
        <f t="shared" si="47"/>
        <v>180</v>
      </c>
      <c r="W1719" s="3">
        <f t="shared" si="47"/>
        <v>190</v>
      </c>
      <c r="X1719" s="3">
        <f t="shared" si="47"/>
        <v>200</v>
      </c>
      <c r="Y1719" s="3">
        <f t="shared" si="47"/>
        <v>210</v>
      </c>
      <c r="Z1719" s="3">
        <f t="shared" si="47"/>
        <v>220</v>
      </c>
      <c r="AA1719" s="3">
        <f t="shared" si="47"/>
        <v>230</v>
      </c>
      <c r="AB1719" s="3">
        <f t="shared" si="47"/>
        <v>240</v>
      </c>
      <c r="AC1719" s="3">
        <f t="shared" si="47"/>
        <v>250</v>
      </c>
      <c r="AD1719" s="3">
        <f t="shared" si="47"/>
        <v>260</v>
      </c>
      <c r="AE1719" s="3">
        <f t="shared" si="47"/>
        <v>270</v>
      </c>
      <c r="AF1719" s="3">
        <f t="shared" si="47"/>
        <v>280</v>
      </c>
      <c r="AG1719" s="3">
        <f t="shared" si="47"/>
        <v>290</v>
      </c>
      <c r="AH1719" s="3">
        <f t="shared" si="47"/>
        <v>300</v>
      </c>
      <c r="AI1719" s="3">
        <f t="shared" si="47"/>
        <v>310</v>
      </c>
      <c r="AJ1719" s="3">
        <f t="shared" si="47"/>
        <v>320</v>
      </c>
      <c r="AK1719" s="3">
        <f t="shared" si="47"/>
        <v>330</v>
      </c>
      <c r="AL1719" s="3">
        <f t="shared" si="47"/>
        <v>340</v>
      </c>
      <c r="AM1719" s="3">
        <f t="shared" si="47"/>
        <v>350</v>
      </c>
    </row>
    <row r="1720" spans="4:39" ht="15.75" customHeight="1" x14ac:dyDescent="0.2">
      <c r="D1720" s="3">
        <f t="shared" ref="D1720:AM1720" si="48">IF(D1719=0,0,D1719-DEGREES((RADIANS(D1719)-$F$7*SIN(RADIANS(D1719))-RADIANS(D$1700))/(1-$F$7*COS(RADIANS(D1719)))))</f>
        <v>0</v>
      </c>
      <c r="E1720" s="3">
        <f t="shared" si="48"/>
        <v>10</v>
      </c>
      <c r="F1720" s="3">
        <f t="shared" si="48"/>
        <v>20</v>
      </c>
      <c r="G1720" s="3">
        <f t="shared" si="48"/>
        <v>30</v>
      </c>
      <c r="H1720" s="3">
        <f t="shared" si="48"/>
        <v>40</v>
      </c>
      <c r="I1720" s="3">
        <f t="shared" si="48"/>
        <v>50</v>
      </c>
      <c r="J1720" s="3">
        <f t="shared" si="48"/>
        <v>60</v>
      </c>
      <c r="K1720" s="3">
        <f t="shared" si="48"/>
        <v>70</v>
      </c>
      <c r="L1720" s="3">
        <f t="shared" si="48"/>
        <v>80</v>
      </c>
      <c r="M1720" s="3">
        <f t="shared" si="48"/>
        <v>90</v>
      </c>
      <c r="N1720" s="3">
        <f t="shared" si="48"/>
        <v>100</v>
      </c>
      <c r="O1720" s="3">
        <f t="shared" si="48"/>
        <v>110</v>
      </c>
      <c r="P1720" s="3">
        <f t="shared" si="48"/>
        <v>120</v>
      </c>
      <c r="Q1720" s="3">
        <f t="shared" si="48"/>
        <v>130</v>
      </c>
      <c r="R1720" s="3">
        <f t="shared" si="48"/>
        <v>140</v>
      </c>
      <c r="S1720" s="3">
        <f t="shared" si="48"/>
        <v>150</v>
      </c>
      <c r="T1720" s="3">
        <f t="shared" si="48"/>
        <v>160</v>
      </c>
      <c r="U1720" s="3">
        <f t="shared" si="48"/>
        <v>170</v>
      </c>
      <c r="V1720" s="3">
        <f t="shared" si="48"/>
        <v>180</v>
      </c>
      <c r="W1720" s="3">
        <f t="shared" si="48"/>
        <v>190</v>
      </c>
      <c r="X1720" s="3">
        <f t="shared" si="48"/>
        <v>200</v>
      </c>
      <c r="Y1720" s="3">
        <f t="shared" si="48"/>
        <v>210</v>
      </c>
      <c r="Z1720" s="3">
        <f t="shared" si="48"/>
        <v>220</v>
      </c>
      <c r="AA1720" s="3">
        <f t="shared" si="48"/>
        <v>230</v>
      </c>
      <c r="AB1720" s="3">
        <f t="shared" si="48"/>
        <v>240</v>
      </c>
      <c r="AC1720" s="3">
        <f t="shared" si="48"/>
        <v>250</v>
      </c>
      <c r="AD1720" s="3">
        <f t="shared" si="48"/>
        <v>260</v>
      </c>
      <c r="AE1720" s="3">
        <f t="shared" si="48"/>
        <v>270</v>
      </c>
      <c r="AF1720" s="3">
        <f t="shared" si="48"/>
        <v>280</v>
      </c>
      <c r="AG1720" s="3">
        <f t="shared" si="48"/>
        <v>290</v>
      </c>
      <c r="AH1720" s="3">
        <f t="shared" si="48"/>
        <v>300</v>
      </c>
      <c r="AI1720" s="3">
        <f t="shared" si="48"/>
        <v>310</v>
      </c>
      <c r="AJ1720" s="3">
        <f t="shared" si="48"/>
        <v>320</v>
      </c>
      <c r="AK1720" s="3">
        <f t="shared" si="48"/>
        <v>330</v>
      </c>
      <c r="AL1720" s="3">
        <f t="shared" si="48"/>
        <v>340</v>
      </c>
      <c r="AM1720" s="3">
        <f t="shared" si="48"/>
        <v>350</v>
      </c>
    </row>
    <row r="1721" spans="4:39" ht="15.75" customHeight="1" x14ac:dyDescent="0.2">
      <c r="D1721" s="3">
        <f t="shared" ref="D1721:AM1721" si="49">IF(D1720=0,0,D1720-DEGREES((RADIANS(D1720)-$F$7*SIN(RADIANS(D1720))-RADIANS(D$1700))/(1-$F$7*COS(RADIANS(D1720)))))</f>
        <v>0</v>
      </c>
      <c r="E1721" s="3">
        <f t="shared" si="49"/>
        <v>10</v>
      </c>
      <c r="F1721" s="3">
        <f t="shared" si="49"/>
        <v>20</v>
      </c>
      <c r="G1721" s="3">
        <f t="shared" si="49"/>
        <v>30</v>
      </c>
      <c r="H1721" s="3">
        <f t="shared" si="49"/>
        <v>40</v>
      </c>
      <c r="I1721" s="3">
        <f t="shared" si="49"/>
        <v>50</v>
      </c>
      <c r="J1721" s="3">
        <f t="shared" si="49"/>
        <v>60</v>
      </c>
      <c r="K1721" s="3">
        <f t="shared" si="49"/>
        <v>70</v>
      </c>
      <c r="L1721" s="3">
        <f t="shared" si="49"/>
        <v>80</v>
      </c>
      <c r="M1721" s="3">
        <f t="shared" si="49"/>
        <v>90</v>
      </c>
      <c r="N1721" s="3">
        <f t="shared" si="49"/>
        <v>100</v>
      </c>
      <c r="O1721" s="3">
        <f t="shared" si="49"/>
        <v>110</v>
      </c>
      <c r="P1721" s="3">
        <f t="shared" si="49"/>
        <v>120</v>
      </c>
      <c r="Q1721" s="3">
        <f t="shared" si="49"/>
        <v>130</v>
      </c>
      <c r="R1721" s="3">
        <f t="shared" si="49"/>
        <v>140</v>
      </c>
      <c r="S1721" s="3">
        <f t="shared" si="49"/>
        <v>150</v>
      </c>
      <c r="T1721" s="3">
        <f t="shared" si="49"/>
        <v>160</v>
      </c>
      <c r="U1721" s="3">
        <f t="shared" si="49"/>
        <v>170</v>
      </c>
      <c r="V1721" s="3">
        <f t="shared" si="49"/>
        <v>180</v>
      </c>
      <c r="W1721" s="3">
        <f t="shared" si="49"/>
        <v>190</v>
      </c>
      <c r="X1721" s="3">
        <f t="shared" si="49"/>
        <v>200</v>
      </c>
      <c r="Y1721" s="3">
        <f t="shared" si="49"/>
        <v>210</v>
      </c>
      <c r="Z1721" s="3">
        <f t="shared" si="49"/>
        <v>220</v>
      </c>
      <c r="AA1721" s="3">
        <f t="shared" si="49"/>
        <v>230</v>
      </c>
      <c r="AB1721" s="3">
        <f t="shared" si="49"/>
        <v>240</v>
      </c>
      <c r="AC1721" s="3">
        <f t="shared" si="49"/>
        <v>250</v>
      </c>
      <c r="AD1721" s="3">
        <f t="shared" si="49"/>
        <v>260</v>
      </c>
      <c r="AE1721" s="3">
        <f t="shared" si="49"/>
        <v>270</v>
      </c>
      <c r="AF1721" s="3">
        <f t="shared" si="49"/>
        <v>280</v>
      </c>
      <c r="AG1721" s="3">
        <f t="shared" si="49"/>
        <v>290</v>
      </c>
      <c r="AH1721" s="3">
        <f t="shared" si="49"/>
        <v>300</v>
      </c>
      <c r="AI1721" s="3">
        <f t="shared" si="49"/>
        <v>310</v>
      </c>
      <c r="AJ1721" s="3">
        <f t="shared" si="49"/>
        <v>320</v>
      </c>
      <c r="AK1721" s="3">
        <f t="shared" si="49"/>
        <v>330</v>
      </c>
      <c r="AL1721" s="3">
        <f t="shared" si="49"/>
        <v>340</v>
      </c>
      <c r="AM1721" s="3">
        <f t="shared" si="49"/>
        <v>350</v>
      </c>
    </row>
    <row r="1722" spans="4:39" ht="15.75" customHeight="1" x14ac:dyDescent="0.2">
      <c r="D1722" s="3">
        <f t="shared" ref="D1722:AM1722" si="50">IF(D1721=0,0,D1721-DEGREES((RADIANS(D1721)-$F$7*SIN(RADIANS(D1721))-RADIANS(D$1700))/(1-$F$7*COS(RADIANS(D1721)))))</f>
        <v>0</v>
      </c>
      <c r="E1722" s="3">
        <f t="shared" si="50"/>
        <v>10</v>
      </c>
      <c r="F1722" s="3">
        <f t="shared" si="50"/>
        <v>20</v>
      </c>
      <c r="G1722" s="3">
        <f t="shared" si="50"/>
        <v>30</v>
      </c>
      <c r="H1722" s="3">
        <f t="shared" si="50"/>
        <v>40</v>
      </c>
      <c r="I1722" s="3">
        <f t="shared" si="50"/>
        <v>50</v>
      </c>
      <c r="J1722" s="3">
        <f t="shared" si="50"/>
        <v>60</v>
      </c>
      <c r="K1722" s="3">
        <f t="shared" si="50"/>
        <v>70</v>
      </c>
      <c r="L1722" s="3">
        <f t="shared" si="50"/>
        <v>80</v>
      </c>
      <c r="M1722" s="3">
        <f t="shared" si="50"/>
        <v>90</v>
      </c>
      <c r="N1722" s="3">
        <f t="shared" si="50"/>
        <v>100</v>
      </c>
      <c r="O1722" s="3">
        <f t="shared" si="50"/>
        <v>110</v>
      </c>
      <c r="P1722" s="3">
        <f t="shared" si="50"/>
        <v>120</v>
      </c>
      <c r="Q1722" s="3">
        <f t="shared" si="50"/>
        <v>130</v>
      </c>
      <c r="R1722" s="3">
        <f t="shared" si="50"/>
        <v>140</v>
      </c>
      <c r="S1722" s="3">
        <f t="shared" si="50"/>
        <v>150</v>
      </c>
      <c r="T1722" s="3">
        <f t="shared" si="50"/>
        <v>160</v>
      </c>
      <c r="U1722" s="3">
        <f t="shared" si="50"/>
        <v>170</v>
      </c>
      <c r="V1722" s="3">
        <f t="shared" si="50"/>
        <v>180</v>
      </c>
      <c r="W1722" s="3">
        <f t="shared" si="50"/>
        <v>190</v>
      </c>
      <c r="X1722" s="3">
        <f t="shared" si="50"/>
        <v>200</v>
      </c>
      <c r="Y1722" s="3">
        <f t="shared" si="50"/>
        <v>210</v>
      </c>
      <c r="Z1722" s="3">
        <f t="shared" si="50"/>
        <v>220</v>
      </c>
      <c r="AA1722" s="3">
        <f t="shared" si="50"/>
        <v>230</v>
      </c>
      <c r="AB1722" s="3">
        <f t="shared" si="50"/>
        <v>240</v>
      </c>
      <c r="AC1722" s="3">
        <f t="shared" si="50"/>
        <v>250</v>
      </c>
      <c r="AD1722" s="3">
        <f t="shared" si="50"/>
        <v>260</v>
      </c>
      <c r="AE1722" s="3">
        <f t="shared" si="50"/>
        <v>270</v>
      </c>
      <c r="AF1722" s="3">
        <f t="shared" si="50"/>
        <v>280</v>
      </c>
      <c r="AG1722" s="3">
        <f t="shared" si="50"/>
        <v>290</v>
      </c>
      <c r="AH1722" s="3">
        <f t="shared" si="50"/>
        <v>300</v>
      </c>
      <c r="AI1722" s="3">
        <f t="shared" si="50"/>
        <v>310</v>
      </c>
      <c r="AJ1722" s="3">
        <f t="shared" si="50"/>
        <v>320</v>
      </c>
      <c r="AK1722" s="3">
        <f t="shared" si="50"/>
        <v>330</v>
      </c>
      <c r="AL1722" s="3">
        <f t="shared" si="50"/>
        <v>340</v>
      </c>
      <c r="AM1722" s="3">
        <f t="shared" si="50"/>
        <v>350</v>
      </c>
    </row>
    <row r="1723" spans="4:39" ht="15.75" customHeight="1" x14ac:dyDescent="0.2">
      <c r="D1723" s="3">
        <f t="shared" ref="D1723:AM1723" si="51">IF(D1722=0,0,D1722-DEGREES((RADIANS(D1722)-$F$7*SIN(RADIANS(D1722))-RADIANS(D$1700))/(1-$F$7*COS(RADIANS(D1722)))))</f>
        <v>0</v>
      </c>
      <c r="E1723" s="3">
        <f t="shared" si="51"/>
        <v>10</v>
      </c>
      <c r="F1723" s="3">
        <f t="shared" si="51"/>
        <v>20</v>
      </c>
      <c r="G1723" s="3">
        <f t="shared" si="51"/>
        <v>30</v>
      </c>
      <c r="H1723" s="3">
        <f t="shared" si="51"/>
        <v>40</v>
      </c>
      <c r="I1723" s="3">
        <f t="shared" si="51"/>
        <v>50</v>
      </c>
      <c r="J1723" s="3">
        <f t="shared" si="51"/>
        <v>60</v>
      </c>
      <c r="K1723" s="3">
        <f t="shared" si="51"/>
        <v>70</v>
      </c>
      <c r="L1723" s="3">
        <f t="shared" si="51"/>
        <v>80</v>
      </c>
      <c r="M1723" s="3">
        <f t="shared" si="51"/>
        <v>90</v>
      </c>
      <c r="N1723" s="3">
        <f t="shared" si="51"/>
        <v>100</v>
      </c>
      <c r="O1723" s="3">
        <f t="shared" si="51"/>
        <v>110</v>
      </c>
      <c r="P1723" s="3">
        <f t="shared" si="51"/>
        <v>120</v>
      </c>
      <c r="Q1723" s="3">
        <f t="shared" si="51"/>
        <v>130</v>
      </c>
      <c r="R1723" s="3">
        <f t="shared" si="51"/>
        <v>140</v>
      </c>
      <c r="S1723" s="3">
        <f t="shared" si="51"/>
        <v>150</v>
      </c>
      <c r="T1723" s="3">
        <f t="shared" si="51"/>
        <v>160</v>
      </c>
      <c r="U1723" s="3">
        <f t="shared" si="51"/>
        <v>170</v>
      </c>
      <c r="V1723" s="3">
        <f t="shared" si="51"/>
        <v>180</v>
      </c>
      <c r="W1723" s="3">
        <f t="shared" si="51"/>
        <v>190</v>
      </c>
      <c r="X1723" s="3">
        <f t="shared" si="51"/>
        <v>200</v>
      </c>
      <c r="Y1723" s="3">
        <f t="shared" si="51"/>
        <v>210</v>
      </c>
      <c r="Z1723" s="3">
        <f t="shared" si="51"/>
        <v>220</v>
      </c>
      <c r="AA1723" s="3">
        <f t="shared" si="51"/>
        <v>230</v>
      </c>
      <c r="AB1723" s="3">
        <f t="shared" si="51"/>
        <v>240</v>
      </c>
      <c r="AC1723" s="3">
        <f t="shared" si="51"/>
        <v>250</v>
      </c>
      <c r="AD1723" s="3">
        <f t="shared" si="51"/>
        <v>260</v>
      </c>
      <c r="AE1723" s="3">
        <f t="shared" si="51"/>
        <v>270</v>
      </c>
      <c r="AF1723" s="3">
        <f t="shared" si="51"/>
        <v>280</v>
      </c>
      <c r="AG1723" s="3">
        <f t="shared" si="51"/>
        <v>290</v>
      </c>
      <c r="AH1723" s="3">
        <f t="shared" si="51"/>
        <v>300</v>
      </c>
      <c r="AI1723" s="3">
        <f t="shared" si="51"/>
        <v>310</v>
      </c>
      <c r="AJ1723" s="3">
        <f t="shared" si="51"/>
        <v>320</v>
      </c>
      <c r="AK1723" s="3">
        <f t="shared" si="51"/>
        <v>330</v>
      </c>
      <c r="AL1723" s="3">
        <f t="shared" si="51"/>
        <v>340</v>
      </c>
      <c r="AM1723" s="3">
        <f t="shared" si="51"/>
        <v>350</v>
      </c>
    </row>
    <row r="1724" spans="4:39" ht="15.75" customHeight="1" x14ac:dyDescent="0.2">
      <c r="D1724" s="3">
        <f t="shared" ref="D1724:AM1724" si="52">IF(D1723=0,0,D1723-DEGREES((RADIANS(D1723)-$F$7*SIN(RADIANS(D1723))-RADIANS(D$1700))/(1-$F$7*COS(RADIANS(D1723)))))</f>
        <v>0</v>
      </c>
      <c r="E1724" s="3">
        <f t="shared" si="52"/>
        <v>10</v>
      </c>
      <c r="F1724" s="3">
        <f t="shared" si="52"/>
        <v>20</v>
      </c>
      <c r="G1724" s="3">
        <f t="shared" si="52"/>
        <v>30</v>
      </c>
      <c r="H1724" s="3">
        <f t="shared" si="52"/>
        <v>40</v>
      </c>
      <c r="I1724" s="3">
        <f t="shared" si="52"/>
        <v>50</v>
      </c>
      <c r="J1724" s="3">
        <f t="shared" si="52"/>
        <v>60</v>
      </c>
      <c r="K1724" s="3">
        <f t="shared" si="52"/>
        <v>70</v>
      </c>
      <c r="L1724" s="3">
        <f t="shared" si="52"/>
        <v>80</v>
      </c>
      <c r="M1724" s="3">
        <f t="shared" si="52"/>
        <v>90</v>
      </c>
      <c r="N1724" s="3">
        <f t="shared" si="52"/>
        <v>100</v>
      </c>
      <c r="O1724" s="3">
        <f t="shared" si="52"/>
        <v>110</v>
      </c>
      <c r="P1724" s="3">
        <f t="shared" si="52"/>
        <v>120</v>
      </c>
      <c r="Q1724" s="3">
        <f t="shared" si="52"/>
        <v>130</v>
      </c>
      <c r="R1724" s="3">
        <f t="shared" si="52"/>
        <v>140</v>
      </c>
      <c r="S1724" s="3">
        <f t="shared" si="52"/>
        <v>150</v>
      </c>
      <c r="T1724" s="3">
        <f t="shared" si="52"/>
        <v>160</v>
      </c>
      <c r="U1724" s="3">
        <f t="shared" si="52"/>
        <v>170</v>
      </c>
      <c r="V1724" s="3">
        <f t="shared" si="52"/>
        <v>180</v>
      </c>
      <c r="W1724" s="3">
        <f t="shared" si="52"/>
        <v>190</v>
      </c>
      <c r="X1724" s="3">
        <f t="shared" si="52"/>
        <v>200</v>
      </c>
      <c r="Y1724" s="3">
        <f t="shared" si="52"/>
        <v>210</v>
      </c>
      <c r="Z1724" s="3">
        <f t="shared" si="52"/>
        <v>220</v>
      </c>
      <c r="AA1724" s="3">
        <f t="shared" si="52"/>
        <v>230</v>
      </c>
      <c r="AB1724" s="3">
        <f t="shared" si="52"/>
        <v>240</v>
      </c>
      <c r="AC1724" s="3">
        <f t="shared" si="52"/>
        <v>250</v>
      </c>
      <c r="AD1724" s="3">
        <f t="shared" si="52"/>
        <v>260</v>
      </c>
      <c r="AE1724" s="3">
        <f t="shared" si="52"/>
        <v>270</v>
      </c>
      <c r="AF1724" s="3">
        <f t="shared" si="52"/>
        <v>280</v>
      </c>
      <c r="AG1724" s="3">
        <f t="shared" si="52"/>
        <v>290</v>
      </c>
      <c r="AH1724" s="3">
        <f t="shared" si="52"/>
        <v>300</v>
      </c>
      <c r="AI1724" s="3">
        <f t="shared" si="52"/>
        <v>310</v>
      </c>
      <c r="AJ1724" s="3">
        <f t="shared" si="52"/>
        <v>320</v>
      </c>
      <c r="AK1724" s="3">
        <f t="shared" si="52"/>
        <v>330</v>
      </c>
      <c r="AL1724" s="3">
        <f t="shared" si="52"/>
        <v>340</v>
      </c>
      <c r="AM1724" s="3">
        <f t="shared" si="52"/>
        <v>350</v>
      </c>
    </row>
    <row r="1725" spans="4:39" ht="15.75" customHeight="1" x14ac:dyDescent="0.2">
      <c r="D1725" s="3">
        <f t="shared" ref="D1725:AM1725" si="53">IF(D1724=0,0,D1724-DEGREES((RADIANS(D1724)-$F$7*SIN(RADIANS(D1724))-RADIANS(D$1700))/(1-$F$7*COS(RADIANS(D1724)))))</f>
        <v>0</v>
      </c>
      <c r="E1725" s="3">
        <f t="shared" si="53"/>
        <v>10</v>
      </c>
      <c r="F1725" s="3">
        <f t="shared" si="53"/>
        <v>20</v>
      </c>
      <c r="G1725" s="3">
        <f t="shared" si="53"/>
        <v>30</v>
      </c>
      <c r="H1725" s="3">
        <f t="shared" si="53"/>
        <v>40</v>
      </c>
      <c r="I1725" s="3">
        <f t="shared" si="53"/>
        <v>50</v>
      </c>
      <c r="J1725" s="3">
        <f t="shared" si="53"/>
        <v>60</v>
      </c>
      <c r="K1725" s="3">
        <f t="shared" si="53"/>
        <v>70</v>
      </c>
      <c r="L1725" s="3">
        <f t="shared" si="53"/>
        <v>80</v>
      </c>
      <c r="M1725" s="3">
        <f t="shared" si="53"/>
        <v>90</v>
      </c>
      <c r="N1725" s="3">
        <f t="shared" si="53"/>
        <v>100</v>
      </c>
      <c r="O1725" s="3">
        <f t="shared" si="53"/>
        <v>110</v>
      </c>
      <c r="P1725" s="3">
        <f t="shared" si="53"/>
        <v>120</v>
      </c>
      <c r="Q1725" s="3">
        <f t="shared" si="53"/>
        <v>130</v>
      </c>
      <c r="R1725" s="3">
        <f t="shared" si="53"/>
        <v>140</v>
      </c>
      <c r="S1725" s="3">
        <f t="shared" si="53"/>
        <v>150</v>
      </c>
      <c r="T1725" s="3">
        <f t="shared" si="53"/>
        <v>160</v>
      </c>
      <c r="U1725" s="3">
        <f t="shared" si="53"/>
        <v>170</v>
      </c>
      <c r="V1725" s="3">
        <f t="shared" si="53"/>
        <v>180</v>
      </c>
      <c r="W1725" s="3">
        <f t="shared" si="53"/>
        <v>190</v>
      </c>
      <c r="X1725" s="3">
        <f t="shared" si="53"/>
        <v>200</v>
      </c>
      <c r="Y1725" s="3">
        <f t="shared" si="53"/>
        <v>210</v>
      </c>
      <c r="Z1725" s="3">
        <f t="shared" si="53"/>
        <v>220</v>
      </c>
      <c r="AA1725" s="3">
        <f t="shared" si="53"/>
        <v>230</v>
      </c>
      <c r="AB1725" s="3">
        <f t="shared" si="53"/>
        <v>240</v>
      </c>
      <c r="AC1725" s="3">
        <f t="shared" si="53"/>
        <v>250</v>
      </c>
      <c r="AD1725" s="3">
        <f t="shared" si="53"/>
        <v>260</v>
      </c>
      <c r="AE1725" s="3">
        <f t="shared" si="53"/>
        <v>270</v>
      </c>
      <c r="AF1725" s="3">
        <f t="shared" si="53"/>
        <v>280</v>
      </c>
      <c r="AG1725" s="3">
        <f t="shared" si="53"/>
        <v>290</v>
      </c>
      <c r="AH1725" s="3">
        <f t="shared" si="53"/>
        <v>300</v>
      </c>
      <c r="AI1725" s="3">
        <f t="shared" si="53"/>
        <v>310</v>
      </c>
      <c r="AJ1725" s="3">
        <f t="shared" si="53"/>
        <v>320</v>
      </c>
      <c r="AK1725" s="3">
        <f t="shared" si="53"/>
        <v>330</v>
      </c>
      <c r="AL1725" s="3">
        <f t="shared" si="53"/>
        <v>340</v>
      </c>
      <c r="AM1725" s="3">
        <f t="shared" si="53"/>
        <v>350</v>
      </c>
    </row>
    <row r="1726" spans="4:39" ht="15.75" customHeight="1" x14ac:dyDescent="0.2">
      <c r="D1726" s="3">
        <f t="shared" ref="D1726:AM1726" si="54">IF(D1725=0,0,D1725-DEGREES((RADIANS(D1725)-$F$7*SIN(RADIANS(D1725))-RADIANS(D$1700))/(1-$F$7*COS(RADIANS(D1725)))))</f>
        <v>0</v>
      </c>
      <c r="E1726" s="3">
        <f t="shared" si="54"/>
        <v>10</v>
      </c>
      <c r="F1726" s="3">
        <f t="shared" si="54"/>
        <v>20</v>
      </c>
      <c r="G1726" s="3">
        <f t="shared" si="54"/>
        <v>30</v>
      </c>
      <c r="H1726" s="3">
        <f t="shared" si="54"/>
        <v>40</v>
      </c>
      <c r="I1726" s="3">
        <f t="shared" si="54"/>
        <v>50</v>
      </c>
      <c r="J1726" s="3">
        <f t="shared" si="54"/>
        <v>60</v>
      </c>
      <c r="K1726" s="3">
        <f t="shared" si="54"/>
        <v>70</v>
      </c>
      <c r="L1726" s="3">
        <f t="shared" si="54"/>
        <v>80</v>
      </c>
      <c r="M1726" s="3">
        <f t="shared" si="54"/>
        <v>90</v>
      </c>
      <c r="N1726" s="3">
        <f t="shared" si="54"/>
        <v>100</v>
      </c>
      <c r="O1726" s="3">
        <f t="shared" si="54"/>
        <v>110</v>
      </c>
      <c r="P1726" s="3">
        <f t="shared" si="54"/>
        <v>120</v>
      </c>
      <c r="Q1726" s="3">
        <f t="shared" si="54"/>
        <v>130</v>
      </c>
      <c r="R1726" s="3">
        <f t="shared" si="54"/>
        <v>140</v>
      </c>
      <c r="S1726" s="3">
        <f t="shared" si="54"/>
        <v>150</v>
      </c>
      <c r="T1726" s="3">
        <f t="shared" si="54"/>
        <v>160</v>
      </c>
      <c r="U1726" s="3">
        <f t="shared" si="54"/>
        <v>170</v>
      </c>
      <c r="V1726" s="3">
        <f t="shared" si="54"/>
        <v>180</v>
      </c>
      <c r="W1726" s="3">
        <f t="shared" si="54"/>
        <v>190</v>
      </c>
      <c r="X1726" s="3">
        <f t="shared" si="54"/>
        <v>200</v>
      </c>
      <c r="Y1726" s="3">
        <f t="shared" si="54"/>
        <v>210</v>
      </c>
      <c r="Z1726" s="3">
        <f t="shared" si="54"/>
        <v>220</v>
      </c>
      <c r="AA1726" s="3">
        <f t="shared" si="54"/>
        <v>230</v>
      </c>
      <c r="AB1726" s="3">
        <f t="shared" si="54"/>
        <v>240</v>
      </c>
      <c r="AC1726" s="3">
        <f t="shared" si="54"/>
        <v>250</v>
      </c>
      <c r="AD1726" s="3">
        <f t="shared" si="54"/>
        <v>260</v>
      </c>
      <c r="AE1726" s="3">
        <f t="shared" si="54"/>
        <v>270</v>
      </c>
      <c r="AF1726" s="3">
        <f t="shared" si="54"/>
        <v>280</v>
      </c>
      <c r="AG1726" s="3">
        <f t="shared" si="54"/>
        <v>290</v>
      </c>
      <c r="AH1726" s="3">
        <f t="shared" si="54"/>
        <v>300</v>
      </c>
      <c r="AI1726" s="3">
        <f t="shared" si="54"/>
        <v>310</v>
      </c>
      <c r="AJ1726" s="3">
        <f t="shared" si="54"/>
        <v>320</v>
      </c>
      <c r="AK1726" s="3">
        <f t="shared" si="54"/>
        <v>330</v>
      </c>
      <c r="AL1726" s="3">
        <f t="shared" si="54"/>
        <v>340</v>
      </c>
      <c r="AM1726" s="3">
        <f t="shared" si="54"/>
        <v>350</v>
      </c>
    </row>
    <row r="1727" spans="4:39" ht="15.75" customHeight="1" x14ac:dyDescent="0.2">
      <c r="D1727" s="3">
        <f t="shared" ref="D1727:AM1727" si="55">IF(D1726=0,0,D1726-DEGREES((RADIANS(D1726)-$F$7*SIN(RADIANS(D1726))-RADIANS(D$1700))/(1-$F$7*COS(RADIANS(D1726)))))</f>
        <v>0</v>
      </c>
      <c r="E1727" s="3">
        <f t="shared" si="55"/>
        <v>10</v>
      </c>
      <c r="F1727" s="3">
        <f t="shared" si="55"/>
        <v>20</v>
      </c>
      <c r="G1727" s="3">
        <f t="shared" si="55"/>
        <v>30</v>
      </c>
      <c r="H1727" s="3">
        <f t="shared" si="55"/>
        <v>40</v>
      </c>
      <c r="I1727" s="3">
        <f t="shared" si="55"/>
        <v>50</v>
      </c>
      <c r="J1727" s="3">
        <f t="shared" si="55"/>
        <v>60</v>
      </c>
      <c r="K1727" s="3">
        <f t="shared" si="55"/>
        <v>70</v>
      </c>
      <c r="L1727" s="3">
        <f t="shared" si="55"/>
        <v>80</v>
      </c>
      <c r="M1727" s="3">
        <f t="shared" si="55"/>
        <v>90</v>
      </c>
      <c r="N1727" s="3">
        <f t="shared" si="55"/>
        <v>100</v>
      </c>
      <c r="O1727" s="3">
        <f t="shared" si="55"/>
        <v>110</v>
      </c>
      <c r="P1727" s="3">
        <f t="shared" si="55"/>
        <v>120</v>
      </c>
      <c r="Q1727" s="3">
        <f t="shared" si="55"/>
        <v>130</v>
      </c>
      <c r="R1727" s="3">
        <f t="shared" si="55"/>
        <v>140</v>
      </c>
      <c r="S1727" s="3">
        <f t="shared" si="55"/>
        <v>150</v>
      </c>
      <c r="T1727" s="3">
        <f t="shared" si="55"/>
        <v>160</v>
      </c>
      <c r="U1727" s="3">
        <f t="shared" si="55"/>
        <v>170</v>
      </c>
      <c r="V1727" s="3">
        <f t="shared" si="55"/>
        <v>180</v>
      </c>
      <c r="W1727" s="3">
        <f t="shared" si="55"/>
        <v>190</v>
      </c>
      <c r="X1727" s="3">
        <f t="shared" si="55"/>
        <v>200</v>
      </c>
      <c r="Y1727" s="3">
        <f t="shared" si="55"/>
        <v>210</v>
      </c>
      <c r="Z1727" s="3">
        <f t="shared" si="55"/>
        <v>220</v>
      </c>
      <c r="AA1727" s="3">
        <f t="shared" si="55"/>
        <v>230</v>
      </c>
      <c r="AB1727" s="3">
        <f t="shared" si="55"/>
        <v>240</v>
      </c>
      <c r="AC1727" s="3">
        <f t="shared" si="55"/>
        <v>250</v>
      </c>
      <c r="AD1727" s="3">
        <f t="shared" si="55"/>
        <v>260</v>
      </c>
      <c r="AE1727" s="3">
        <f t="shared" si="55"/>
        <v>270</v>
      </c>
      <c r="AF1727" s="3">
        <f t="shared" si="55"/>
        <v>280</v>
      </c>
      <c r="AG1727" s="3">
        <f t="shared" si="55"/>
        <v>290</v>
      </c>
      <c r="AH1727" s="3">
        <f t="shared" si="55"/>
        <v>300</v>
      </c>
      <c r="AI1727" s="3">
        <f t="shared" si="55"/>
        <v>310</v>
      </c>
      <c r="AJ1727" s="3">
        <f t="shared" si="55"/>
        <v>320</v>
      </c>
      <c r="AK1727" s="3">
        <f t="shared" si="55"/>
        <v>330</v>
      </c>
      <c r="AL1727" s="3">
        <f t="shared" si="55"/>
        <v>340</v>
      </c>
      <c r="AM1727" s="3">
        <f t="shared" si="55"/>
        <v>350</v>
      </c>
    </row>
    <row r="1728" spans="4:39" ht="15.75" customHeight="1" x14ac:dyDescent="0.2">
      <c r="D1728" s="3">
        <f t="shared" ref="D1728:AM1728" si="56">IF(D1727=0,0,D1727-DEGREES((RADIANS(D1727)-$F$7*SIN(RADIANS(D1727))-RADIANS(D$1700))/(1-$F$7*COS(RADIANS(D1727)))))</f>
        <v>0</v>
      </c>
      <c r="E1728" s="3">
        <f t="shared" si="56"/>
        <v>10</v>
      </c>
      <c r="F1728" s="3">
        <f t="shared" si="56"/>
        <v>20</v>
      </c>
      <c r="G1728" s="3">
        <f t="shared" si="56"/>
        <v>30</v>
      </c>
      <c r="H1728" s="3">
        <f t="shared" si="56"/>
        <v>40</v>
      </c>
      <c r="I1728" s="3">
        <f t="shared" si="56"/>
        <v>50</v>
      </c>
      <c r="J1728" s="3">
        <f t="shared" si="56"/>
        <v>60</v>
      </c>
      <c r="K1728" s="3">
        <f t="shared" si="56"/>
        <v>70</v>
      </c>
      <c r="L1728" s="3">
        <f t="shared" si="56"/>
        <v>80</v>
      </c>
      <c r="M1728" s="3">
        <f t="shared" si="56"/>
        <v>90</v>
      </c>
      <c r="N1728" s="3">
        <f t="shared" si="56"/>
        <v>100</v>
      </c>
      <c r="O1728" s="3">
        <f t="shared" si="56"/>
        <v>110</v>
      </c>
      <c r="P1728" s="3">
        <f t="shared" si="56"/>
        <v>120</v>
      </c>
      <c r="Q1728" s="3">
        <f t="shared" si="56"/>
        <v>130</v>
      </c>
      <c r="R1728" s="3">
        <f t="shared" si="56"/>
        <v>140</v>
      </c>
      <c r="S1728" s="3">
        <f t="shared" si="56"/>
        <v>150</v>
      </c>
      <c r="T1728" s="3">
        <f t="shared" si="56"/>
        <v>160</v>
      </c>
      <c r="U1728" s="3">
        <f t="shared" si="56"/>
        <v>170</v>
      </c>
      <c r="V1728" s="3">
        <f t="shared" si="56"/>
        <v>180</v>
      </c>
      <c r="W1728" s="3">
        <f t="shared" si="56"/>
        <v>190</v>
      </c>
      <c r="X1728" s="3">
        <f t="shared" si="56"/>
        <v>200</v>
      </c>
      <c r="Y1728" s="3">
        <f t="shared" si="56"/>
        <v>210</v>
      </c>
      <c r="Z1728" s="3">
        <f t="shared" si="56"/>
        <v>220</v>
      </c>
      <c r="AA1728" s="3">
        <f t="shared" si="56"/>
        <v>230</v>
      </c>
      <c r="AB1728" s="3">
        <f t="shared" si="56"/>
        <v>240</v>
      </c>
      <c r="AC1728" s="3">
        <f t="shared" si="56"/>
        <v>250</v>
      </c>
      <c r="AD1728" s="3">
        <f t="shared" si="56"/>
        <v>260</v>
      </c>
      <c r="AE1728" s="3">
        <f t="shared" si="56"/>
        <v>270</v>
      </c>
      <c r="AF1728" s="3">
        <f t="shared" si="56"/>
        <v>280</v>
      </c>
      <c r="AG1728" s="3">
        <f t="shared" si="56"/>
        <v>290</v>
      </c>
      <c r="AH1728" s="3">
        <f t="shared" si="56"/>
        <v>300</v>
      </c>
      <c r="AI1728" s="3">
        <f t="shared" si="56"/>
        <v>310</v>
      </c>
      <c r="AJ1728" s="3">
        <f t="shared" si="56"/>
        <v>320</v>
      </c>
      <c r="AK1728" s="3">
        <f t="shared" si="56"/>
        <v>330</v>
      </c>
      <c r="AL1728" s="3">
        <f t="shared" si="56"/>
        <v>340</v>
      </c>
      <c r="AM1728" s="3">
        <f t="shared" si="56"/>
        <v>350</v>
      </c>
    </row>
    <row r="1729" spans="4:39" ht="15.75" customHeight="1" x14ac:dyDescent="0.2">
      <c r="D1729" s="3">
        <f t="shared" ref="D1729:AM1729" si="57">IF(D1728=0,0,D1728-DEGREES((RADIANS(D1728)-$F$7*SIN(RADIANS(D1728))-RADIANS(D$1700))/(1-$F$7*COS(RADIANS(D1728)))))</f>
        <v>0</v>
      </c>
      <c r="E1729" s="3">
        <f t="shared" si="57"/>
        <v>10</v>
      </c>
      <c r="F1729" s="3">
        <f t="shared" si="57"/>
        <v>20</v>
      </c>
      <c r="G1729" s="3">
        <f t="shared" si="57"/>
        <v>30</v>
      </c>
      <c r="H1729" s="3">
        <f t="shared" si="57"/>
        <v>40</v>
      </c>
      <c r="I1729" s="3">
        <f t="shared" si="57"/>
        <v>50</v>
      </c>
      <c r="J1729" s="3">
        <f t="shared" si="57"/>
        <v>60</v>
      </c>
      <c r="K1729" s="3">
        <f t="shared" si="57"/>
        <v>70</v>
      </c>
      <c r="L1729" s="3">
        <f t="shared" si="57"/>
        <v>80</v>
      </c>
      <c r="M1729" s="3">
        <f t="shared" si="57"/>
        <v>90</v>
      </c>
      <c r="N1729" s="3">
        <f t="shared" si="57"/>
        <v>100</v>
      </c>
      <c r="O1729" s="3">
        <f t="shared" si="57"/>
        <v>110</v>
      </c>
      <c r="P1729" s="3">
        <f t="shared" si="57"/>
        <v>120</v>
      </c>
      <c r="Q1729" s="3">
        <f t="shared" si="57"/>
        <v>130</v>
      </c>
      <c r="R1729" s="3">
        <f t="shared" si="57"/>
        <v>140</v>
      </c>
      <c r="S1729" s="3">
        <f t="shared" si="57"/>
        <v>150</v>
      </c>
      <c r="T1729" s="3">
        <f t="shared" si="57"/>
        <v>160</v>
      </c>
      <c r="U1729" s="3">
        <f t="shared" si="57"/>
        <v>170</v>
      </c>
      <c r="V1729" s="3">
        <f t="shared" si="57"/>
        <v>180</v>
      </c>
      <c r="W1729" s="3">
        <f t="shared" si="57"/>
        <v>190</v>
      </c>
      <c r="X1729" s="3">
        <f t="shared" si="57"/>
        <v>200</v>
      </c>
      <c r="Y1729" s="3">
        <f t="shared" si="57"/>
        <v>210</v>
      </c>
      <c r="Z1729" s="3">
        <f t="shared" si="57"/>
        <v>220</v>
      </c>
      <c r="AA1729" s="3">
        <f t="shared" si="57"/>
        <v>230</v>
      </c>
      <c r="AB1729" s="3">
        <f t="shared" si="57"/>
        <v>240</v>
      </c>
      <c r="AC1729" s="3">
        <f t="shared" si="57"/>
        <v>250</v>
      </c>
      <c r="AD1729" s="3">
        <f t="shared" si="57"/>
        <v>260</v>
      </c>
      <c r="AE1729" s="3">
        <f t="shared" si="57"/>
        <v>270</v>
      </c>
      <c r="AF1729" s="3">
        <f t="shared" si="57"/>
        <v>280</v>
      </c>
      <c r="AG1729" s="3">
        <f t="shared" si="57"/>
        <v>290</v>
      </c>
      <c r="AH1729" s="3">
        <f t="shared" si="57"/>
        <v>300</v>
      </c>
      <c r="AI1729" s="3">
        <f t="shared" si="57"/>
        <v>310</v>
      </c>
      <c r="AJ1729" s="3">
        <f t="shared" si="57"/>
        <v>320</v>
      </c>
      <c r="AK1729" s="3">
        <f t="shared" si="57"/>
        <v>330</v>
      </c>
      <c r="AL1729" s="3">
        <f t="shared" si="57"/>
        <v>340</v>
      </c>
      <c r="AM1729" s="3">
        <f t="shared" si="57"/>
        <v>350</v>
      </c>
    </row>
    <row r="1730" spans="4:39" ht="15.75" customHeight="1" x14ac:dyDescent="0.2">
      <c r="D1730" s="3">
        <f t="shared" ref="D1730:AM1730" si="58">IF(D1729=0,0,D1729-DEGREES((RADIANS(D1729)-$F$7*SIN(RADIANS(D1729))-RADIANS(D$1700))/(1-$F$7*COS(RADIANS(D1729)))))</f>
        <v>0</v>
      </c>
      <c r="E1730" s="3">
        <f t="shared" si="58"/>
        <v>10</v>
      </c>
      <c r="F1730" s="3">
        <f t="shared" si="58"/>
        <v>20</v>
      </c>
      <c r="G1730" s="3">
        <f t="shared" si="58"/>
        <v>30</v>
      </c>
      <c r="H1730" s="3">
        <f t="shared" si="58"/>
        <v>40</v>
      </c>
      <c r="I1730" s="3">
        <f t="shared" si="58"/>
        <v>50</v>
      </c>
      <c r="J1730" s="3">
        <f t="shared" si="58"/>
        <v>60</v>
      </c>
      <c r="K1730" s="3">
        <f t="shared" si="58"/>
        <v>70</v>
      </c>
      <c r="L1730" s="3">
        <f t="shared" si="58"/>
        <v>80</v>
      </c>
      <c r="M1730" s="3">
        <f t="shared" si="58"/>
        <v>90</v>
      </c>
      <c r="N1730" s="3">
        <f t="shared" si="58"/>
        <v>100</v>
      </c>
      <c r="O1730" s="3">
        <f t="shared" si="58"/>
        <v>110</v>
      </c>
      <c r="P1730" s="3">
        <f t="shared" si="58"/>
        <v>120</v>
      </c>
      <c r="Q1730" s="3">
        <f t="shared" si="58"/>
        <v>130</v>
      </c>
      <c r="R1730" s="3">
        <f t="shared" si="58"/>
        <v>140</v>
      </c>
      <c r="S1730" s="3">
        <f t="shared" si="58"/>
        <v>150</v>
      </c>
      <c r="T1730" s="3">
        <f t="shared" si="58"/>
        <v>160</v>
      </c>
      <c r="U1730" s="3">
        <f t="shared" si="58"/>
        <v>170</v>
      </c>
      <c r="V1730" s="3">
        <f t="shared" si="58"/>
        <v>180</v>
      </c>
      <c r="W1730" s="3">
        <f t="shared" si="58"/>
        <v>190</v>
      </c>
      <c r="X1730" s="3">
        <f t="shared" si="58"/>
        <v>200</v>
      </c>
      <c r="Y1730" s="3">
        <f t="shared" si="58"/>
        <v>210</v>
      </c>
      <c r="Z1730" s="3">
        <f t="shared" si="58"/>
        <v>220</v>
      </c>
      <c r="AA1730" s="3">
        <f t="shared" si="58"/>
        <v>230</v>
      </c>
      <c r="AB1730" s="3">
        <f t="shared" si="58"/>
        <v>240</v>
      </c>
      <c r="AC1730" s="3">
        <f t="shared" si="58"/>
        <v>250</v>
      </c>
      <c r="AD1730" s="3">
        <f t="shared" si="58"/>
        <v>260</v>
      </c>
      <c r="AE1730" s="3">
        <f t="shared" si="58"/>
        <v>270</v>
      </c>
      <c r="AF1730" s="3">
        <f t="shared" si="58"/>
        <v>280</v>
      </c>
      <c r="AG1730" s="3">
        <f t="shared" si="58"/>
        <v>290</v>
      </c>
      <c r="AH1730" s="3">
        <f t="shared" si="58"/>
        <v>300</v>
      </c>
      <c r="AI1730" s="3">
        <f t="shared" si="58"/>
        <v>310</v>
      </c>
      <c r="AJ1730" s="3">
        <f t="shared" si="58"/>
        <v>320</v>
      </c>
      <c r="AK1730" s="3">
        <f t="shared" si="58"/>
        <v>330</v>
      </c>
      <c r="AL1730" s="3">
        <f t="shared" si="58"/>
        <v>340</v>
      </c>
      <c r="AM1730" s="3">
        <f t="shared" si="58"/>
        <v>350</v>
      </c>
    </row>
    <row r="1731" spans="4:39" ht="15.75" customHeight="1" x14ac:dyDescent="0.2">
      <c r="D1731" s="3">
        <f t="shared" ref="D1731:AM1731" si="59">IF(D1730=0,0,D1730-DEGREES((RADIANS(D1730)-$F$7*SIN(RADIANS(D1730))-RADIANS(D$1700))/(1-$F$7*COS(RADIANS(D1730)))))</f>
        <v>0</v>
      </c>
      <c r="E1731" s="3">
        <f t="shared" si="59"/>
        <v>10</v>
      </c>
      <c r="F1731" s="3">
        <f t="shared" si="59"/>
        <v>20</v>
      </c>
      <c r="G1731" s="3">
        <f t="shared" si="59"/>
        <v>30</v>
      </c>
      <c r="H1731" s="3">
        <f t="shared" si="59"/>
        <v>40</v>
      </c>
      <c r="I1731" s="3">
        <f t="shared" si="59"/>
        <v>50</v>
      </c>
      <c r="J1731" s="3">
        <f t="shared" si="59"/>
        <v>60</v>
      </c>
      <c r="K1731" s="3">
        <f t="shared" si="59"/>
        <v>70</v>
      </c>
      <c r="L1731" s="3">
        <f t="shared" si="59"/>
        <v>80</v>
      </c>
      <c r="M1731" s="3">
        <f t="shared" si="59"/>
        <v>90</v>
      </c>
      <c r="N1731" s="3">
        <f t="shared" si="59"/>
        <v>100</v>
      </c>
      <c r="O1731" s="3">
        <f t="shared" si="59"/>
        <v>110</v>
      </c>
      <c r="P1731" s="3">
        <f t="shared" si="59"/>
        <v>120</v>
      </c>
      <c r="Q1731" s="3">
        <f t="shared" si="59"/>
        <v>130</v>
      </c>
      <c r="R1731" s="3">
        <f t="shared" si="59"/>
        <v>140</v>
      </c>
      <c r="S1731" s="3">
        <f t="shared" si="59"/>
        <v>150</v>
      </c>
      <c r="T1731" s="3">
        <f t="shared" si="59"/>
        <v>160</v>
      </c>
      <c r="U1731" s="3">
        <f t="shared" si="59"/>
        <v>170</v>
      </c>
      <c r="V1731" s="3">
        <f t="shared" si="59"/>
        <v>180</v>
      </c>
      <c r="W1731" s="3">
        <f t="shared" si="59"/>
        <v>190</v>
      </c>
      <c r="X1731" s="3">
        <f t="shared" si="59"/>
        <v>200</v>
      </c>
      <c r="Y1731" s="3">
        <f t="shared" si="59"/>
        <v>210</v>
      </c>
      <c r="Z1731" s="3">
        <f t="shared" si="59"/>
        <v>220</v>
      </c>
      <c r="AA1731" s="3">
        <f t="shared" si="59"/>
        <v>230</v>
      </c>
      <c r="AB1731" s="3">
        <f t="shared" si="59"/>
        <v>240</v>
      </c>
      <c r="AC1731" s="3">
        <f t="shared" si="59"/>
        <v>250</v>
      </c>
      <c r="AD1731" s="3">
        <f t="shared" si="59"/>
        <v>260</v>
      </c>
      <c r="AE1731" s="3">
        <f t="shared" si="59"/>
        <v>270</v>
      </c>
      <c r="AF1731" s="3">
        <f t="shared" si="59"/>
        <v>280</v>
      </c>
      <c r="AG1731" s="3">
        <f t="shared" si="59"/>
        <v>290</v>
      </c>
      <c r="AH1731" s="3">
        <f t="shared" si="59"/>
        <v>300</v>
      </c>
      <c r="AI1731" s="3">
        <f t="shared" si="59"/>
        <v>310</v>
      </c>
      <c r="AJ1731" s="3">
        <f t="shared" si="59"/>
        <v>320</v>
      </c>
      <c r="AK1731" s="3">
        <f t="shared" si="59"/>
        <v>330</v>
      </c>
      <c r="AL1731" s="3">
        <f t="shared" si="59"/>
        <v>340</v>
      </c>
      <c r="AM1731" s="3">
        <f t="shared" si="59"/>
        <v>350</v>
      </c>
    </row>
    <row r="1732" spans="4:39" ht="15.75" customHeight="1" x14ac:dyDescent="0.2">
      <c r="D1732" s="3">
        <f t="shared" ref="D1732:AM1732" si="60">IF(D1731=0,0,D1731-DEGREES((RADIANS(D1731)-$F$7*SIN(RADIANS(D1731))-RADIANS(D$1700))/(1-$F$7*COS(RADIANS(D1731)))))</f>
        <v>0</v>
      </c>
      <c r="E1732" s="3">
        <f t="shared" si="60"/>
        <v>10</v>
      </c>
      <c r="F1732" s="3">
        <f t="shared" si="60"/>
        <v>20</v>
      </c>
      <c r="G1732" s="3">
        <f t="shared" si="60"/>
        <v>30</v>
      </c>
      <c r="H1732" s="3">
        <f t="shared" si="60"/>
        <v>40</v>
      </c>
      <c r="I1732" s="3">
        <f t="shared" si="60"/>
        <v>50</v>
      </c>
      <c r="J1732" s="3">
        <f t="shared" si="60"/>
        <v>60</v>
      </c>
      <c r="K1732" s="3">
        <f t="shared" si="60"/>
        <v>70</v>
      </c>
      <c r="L1732" s="3">
        <f t="shared" si="60"/>
        <v>80</v>
      </c>
      <c r="M1732" s="3">
        <f t="shared" si="60"/>
        <v>90</v>
      </c>
      <c r="N1732" s="3">
        <f t="shared" si="60"/>
        <v>100</v>
      </c>
      <c r="O1732" s="3">
        <f t="shared" si="60"/>
        <v>110</v>
      </c>
      <c r="P1732" s="3">
        <f t="shared" si="60"/>
        <v>120</v>
      </c>
      <c r="Q1732" s="3">
        <f t="shared" si="60"/>
        <v>130</v>
      </c>
      <c r="R1732" s="3">
        <f t="shared" si="60"/>
        <v>140</v>
      </c>
      <c r="S1732" s="3">
        <f t="shared" si="60"/>
        <v>150</v>
      </c>
      <c r="T1732" s="3">
        <f t="shared" si="60"/>
        <v>160</v>
      </c>
      <c r="U1732" s="3">
        <f t="shared" si="60"/>
        <v>170</v>
      </c>
      <c r="V1732" s="3">
        <f t="shared" si="60"/>
        <v>180</v>
      </c>
      <c r="W1732" s="3">
        <f t="shared" si="60"/>
        <v>190</v>
      </c>
      <c r="X1732" s="3">
        <f t="shared" si="60"/>
        <v>200</v>
      </c>
      <c r="Y1732" s="3">
        <f t="shared" si="60"/>
        <v>210</v>
      </c>
      <c r="Z1732" s="3">
        <f t="shared" si="60"/>
        <v>220</v>
      </c>
      <c r="AA1732" s="3">
        <f t="shared" si="60"/>
        <v>230</v>
      </c>
      <c r="AB1732" s="3">
        <f t="shared" si="60"/>
        <v>240</v>
      </c>
      <c r="AC1732" s="3">
        <f t="shared" si="60"/>
        <v>250</v>
      </c>
      <c r="AD1732" s="3">
        <f t="shared" si="60"/>
        <v>260</v>
      </c>
      <c r="AE1732" s="3">
        <f t="shared" si="60"/>
        <v>270</v>
      </c>
      <c r="AF1732" s="3">
        <f t="shared" si="60"/>
        <v>280</v>
      </c>
      <c r="AG1732" s="3">
        <f t="shared" si="60"/>
        <v>290</v>
      </c>
      <c r="AH1732" s="3">
        <f t="shared" si="60"/>
        <v>300</v>
      </c>
      <c r="AI1732" s="3">
        <f t="shared" si="60"/>
        <v>310</v>
      </c>
      <c r="AJ1732" s="3">
        <f t="shared" si="60"/>
        <v>320</v>
      </c>
      <c r="AK1732" s="3">
        <f t="shared" si="60"/>
        <v>330</v>
      </c>
      <c r="AL1732" s="3">
        <f t="shared" si="60"/>
        <v>340</v>
      </c>
      <c r="AM1732" s="3">
        <f t="shared" si="60"/>
        <v>350</v>
      </c>
    </row>
    <row r="1733" spans="4:39" ht="15.75" customHeight="1" x14ac:dyDescent="0.2">
      <c r="D1733" s="3">
        <f t="shared" ref="D1733:AM1733" si="61">IF(D1732=0,0,D1732-DEGREES((RADIANS(D1732)-$F$7*SIN(RADIANS(D1732))-RADIANS(D$1700))/(1-$F$7*COS(RADIANS(D1732)))))</f>
        <v>0</v>
      </c>
      <c r="E1733" s="3">
        <f t="shared" si="61"/>
        <v>10</v>
      </c>
      <c r="F1733" s="3">
        <f t="shared" si="61"/>
        <v>20</v>
      </c>
      <c r="G1733" s="3">
        <f t="shared" si="61"/>
        <v>30</v>
      </c>
      <c r="H1733" s="3">
        <f t="shared" si="61"/>
        <v>40</v>
      </c>
      <c r="I1733" s="3">
        <f t="shared" si="61"/>
        <v>50</v>
      </c>
      <c r="J1733" s="3">
        <f t="shared" si="61"/>
        <v>60</v>
      </c>
      <c r="K1733" s="3">
        <f t="shared" si="61"/>
        <v>70</v>
      </c>
      <c r="L1733" s="3">
        <f t="shared" si="61"/>
        <v>80</v>
      </c>
      <c r="M1733" s="3">
        <f t="shared" si="61"/>
        <v>90</v>
      </c>
      <c r="N1733" s="3">
        <f t="shared" si="61"/>
        <v>100</v>
      </c>
      <c r="O1733" s="3">
        <f t="shared" si="61"/>
        <v>110</v>
      </c>
      <c r="P1733" s="3">
        <f t="shared" si="61"/>
        <v>120</v>
      </c>
      <c r="Q1733" s="3">
        <f t="shared" si="61"/>
        <v>130</v>
      </c>
      <c r="R1733" s="3">
        <f t="shared" si="61"/>
        <v>140</v>
      </c>
      <c r="S1733" s="3">
        <f t="shared" si="61"/>
        <v>150</v>
      </c>
      <c r="T1733" s="3">
        <f t="shared" si="61"/>
        <v>160</v>
      </c>
      <c r="U1733" s="3">
        <f t="shared" si="61"/>
        <v>170</v>
      </c>
      <c r="V1733" s="3">
        <f t="shared" si="61"/>
        <v>180</v>
      </c>
      <c r="W1733" s="3">
        <f t="shared" si="61"/>
        <v>190</v>
      </c>
      <c r="X1733" s="3">
        <f t="shared" si="61"/>
        <v>200</v>
      </c>
      <c r="Y1733" s="3">
        <f t="shared" si="61"/>
        <v>210</v>
      </c>
      <c r="Z1733" s="3">
        <f t="shared" si="61"/>
        <v>220</v>
      </c>
      <c r="AA1733" s="3">
        <f t="shared" si="61"/>
        <v>230</v>
      </c>
      <c r="AB1733" s="3">
        <f t="shared" si="61"/>
        <v>240</v>
      </c>
      <c r="AC1733" s="3">
        <f t="shared" si="61"/>
        <v>250</v>
      </c>
      <c r="AD1733" s="3">
        <f t="shared" si="61"/>
        <v>260</v>
      </c>
      <c r="AE1733" s="3">
        <f t="shared" si="61"/>
        <v>270</v>
      </c>
      <c r="AF1733" s="3">
        <f t="shared" si="61"/>
        <v>280</v>
      </c>
      <c r="AG1733" s="3">
        <f t="shared" si="61"/>
        <v>290</v>
      </c>
      <c r="AH1733" s="3">
        <f t="shared" si="61"/>
        <v>300</v>
      </c>
      <c r="AI1733" s="3">
        <f t="shared" si="61"/>
        <v>310</v>
      </c>
      <c r="AJ1733" s="3">
        <f t="shared" si="61"/>
        <v>320</v>
      </c>
      <c r="AK1733" s="3">
        <f t="shared" si="61"/>
        <v>330</v>
      </c>
      <c r="AL1733" s="3">
        <f t="shared" si="61"/>
        <v>340</v>
      </c>
      <c r="AM1733" s="3">
        <f t="shared" si="61"/>
        <v>350</v>
      </c>
    </row>
    <row r="1734" spans="4:39" ht="15.75" customHeight="1" x14ac:dyDescent="0.2">
      <c r="D1734" s="3">
        <f t="shared" ref="D1734:AM1734" si="62">IF(D1733=0,0,D1733-DEGREES((RADIANS(D1733)-$F$7*SIN(RADIANS(D1733))-RADIANS(D$1700))/(1-$F$7*COS(RADIANS(D1733)))))</f>
        <v>0</v>
      </c>
      <c r="E1734" s="3">
        <f t="shared" si="62"/>
        <v>10</v>
      </c>
      <c r="F1734" s="3">
        <f t="shared" si="62"/>
        <v>20</v>
      </c>
      <c r="G1734" s="3">
        <f t="shared" si="62"/>
        <v>30</v>
      </c>
      <c r="H1734" s="3">
        <f t="shared" si="62"/>
        <v>40</v>
      </c>
      <c r="I1734" s="3">
        <f t="shared" si="62"/>
        <v>50</v>
      </c>
      <c r="J1734" s="3">
        <f t="shared" si="62"/>
        <v>60</v>
      </c>
      <c r="K1734" s="3">
        <f t="shared" si="62"/>
        <v>70</v>
      </c>
      <c r="L1734" s="3">
        <f t="shared" si="62"/>
        <v>80</v>
      </c>
      <c r="M1734" s="3">
        <f t="shared" si="62"/>
        <v>90</v>
      </c>
      <c r="N1734" s="3">
        <f t="shared" si="62"/>
        <v>100</v>
      </c>
      <c r="O1734" s="3">
        <f t="shared" si="62"/>
        <v>110</v>
      </c>
      <c r="P1734" s="3">
        <f t="shared" si="62"/>
        <v>120</v>
      </c>
      <c r="Q1734" s="3">
        <f t="shared" si="62"/>
        <v>130</v>
      </c>
      <c r="R1734" s="3">
        <f t="shared" si="62"/>
        <v>140</v>
      </c>
      <c r="S1734" s="3">
        <f t="shared" si="62"/>
        <v>150</v>
      </c>
      <c r="T1734" s="3">
        <f t="shared" si="62"/>
        <v>160</v>
      </c>
      <c r="U1734" s="3">
        <f t="shared" si="62"/>
        <v>170</v>
      </c>
      <c r="V1734" s="3">
        <f t="shared" si="62"/>
        <v>180</v>
      </c>
      <c r="W1734" s="3">
        <f t="shared" si="62"/>
        <v>190</v>
      </c>
      <c r="X1734" s="3">
        <f t="shared" si="62"/>
        <v>200</v>
      </c>
      <c r="Y1734" s="3">
        <f t="shared" si="62"/>
        <v>210</v>
      </c>
      <c r="Z1734" s="3">
        <f t="shared" si="62"/>
        <v>220</v>
      </c>
      <c r="AA1734" s="3">
        <f t="shared" si="62"/>
        <v>230</v>
      </c>
      <c r="AB1734" s="3">
        <f t="shared" si="62"/>
        <v>240</v>
      </c>
      <c r="AC1734" s="3">
        <f t="shared" si="62"/>
        <v>250</v>
      </c>
      <c r="AD1734" s="3">
        <f t="shared" si="62"/>
        <v>260</v>
      </c>
      <c r="AE1734" s="3">
        <f t="shared" si="62"/>
        <v>270</v>
      </c>
      <c r="AF1734" s="3">
        <f t="shared" si="62"/>
        <v>280</v>
      </c>
      <c r="AG1734" s="3">
        <f t="shared" si="62"/>
        <v>290</v>
      </c>
      <c r="AH1734" s="3">
        <f t="shared" si="62"/>
        <v>300</v>
      </c>
      <c r="AI1734" s="3">
        <f t="shared" si="62"/>
        <v>310</v>
      </c>
      <c r="AJ1734" s="3">
        <f t="shared" si="62"/>
        <v>320</v>
      </c>
      <c r="AK1734" s="3">
        <f t="shared" si="62"/>
        <v>330</v>
      </c>
      <c r="AL1734" s="3">
        <f t="shared" si="62"/>
        <v>340</v>
      </c>
      <c r="AM1734" s="3">
        <f t="shared" si="62"/>
        <v>350</v>
      </c>
    </row>
    <row r="1735" spans="4:39" ht="15.75" customHeight="1" x14ac:dyDescent="0.2">
      <c r="D1735" s="3">
        <f t="shared" ref="D1735:AM1735" si="63">IF(D1734=0,0,D1734-DEGREES((RADIANS(D1734)-$F$7*SIN(RADIANS(D1734))-RADIANS(D$1700))/(1-$F$7*COS(RADIANS(D1734)))))</f>
        <v>0</v>
      </c>
      <c r="E1735" s="3">
        <f t="shared" si="63"/>
        <v>10</v>
      </c>
      <c r="F1735" s="3">
        <f t="shared" si="63"/>
        <v>20</v>
      </c>
      <c r="G1735" s="3">
        <f t="shared" si="63"/>
        <v>30</v>
      </c>
      <c r="H1735" s="3">
        <f t="shared" si="63"/>
        <v>40</v>
      </c>
      <c r="I1735" s="3">
        <f t="shared" si="63"/>
        <v>50</v>
      </c>
      <c r="J1735" s="3">
        <f t="shared" si="63"/>
        <v>60</v>
      </c>
      <c r="K1735" s="3">
        <f t="shared" si="63"/>
        <v>70</v>
      </c>
      <c r="L1735" s="3">
        <f t="shared" si="63"/>
        <v>80</v>
      </c>
      <c r="M1735" s="3">
        <f t="shared" si="63"/>
        <v>90</v>
      </c>
      <c r="N1735" s="3">
        <f t="shared" si="63"/>
        <v>100</v>
      </c>
      <c r="O1735" s="3">
        <f t="shared" si="63"/>
        <v>110</v>
      </c>
      <c r="P1735" s="3">
        <f t="shared" si="63"/>
        <v>120</v>
      </c>
      <c r="Q1735" s="3">
        <f t="shared" si="63"/>
        <v>130</v>
      </c>
      <c r="R1735" s="3">
        <f t="shared" si="63"/>
        <v>140</v>
      </c>
      <c r="S1735" s="3">
        <f t="shared" si="63"/>
        <v>150</v>
      </c>
      <c r="T1735" s="3">
        <f t="shared" si="63"/>
        <v>160</v>
      </c>
      <c r="U1735" s="3">
        <f t="shared" si="63"/>
        <v>170</v>
      </c>
      <c r="V1735" s="3">
        <f t="shared" si="63"/>
        <v>180</v>
      </c>
      <c r="W1735" s="3">
        <f t="shared" si="63"/>
        <v>190</v>
      </c>
      <c r="X1735" s="3">
        <f t="shared" si="63"/>
        <v>200</v>
      </c>
      <c r="Y1735" s="3">
        <f t="shared" si="63"/>
        <v>210</v>
      </c>
      <c r="Z1735" s="3">
        <f t="shared" si="63"/>
        <v>220</v>
      </c>
      <c r="AA1735" s="3">
        <f t="shared" si="63"/>
        <v>230</v>
      </c>
      <c r="AB1735" s="3">
        <f t="shared" si="63"/>
        <v>240</v>
      </c>
      <c r="AC1735" s="3">
        <f t="shared" si="63"/>
        <v>250</v>
      </c>
      <c r="AD1735" s="3">
        <f t="shared" si="63"/>
        <v>260</v>
      </c>
      <c r="AE1735" s="3">
        <f t="shared" si="63"/>
        <v>270</v>
      </c>
      <c r="AF1735" s="3">
        <f t="shared" si="63"/>
        <v>280</v>
      </c>
      <c r="AG1735" s="3">
        <f t="shared" si="63"/>
        <v>290</v>
      </c>
      <c r="AH1735" s="3">
        <f t="shared" si="63"/>
        <v>300</v>
      </c>
      <c r="AI1735" s="3">
        <f t="shared" si="63"/>
        <v>310</v>
      </c>
      <c r="AJ1735" s="3">
        <f t="shared" si="63"/>
        <v>320</v>
      </c>
      <c r="AK1735" s="3">
        <f t="shared" si="63"/>
        <v>330</v>
      </c>
      <c r="AL1735" s="3">
        <f t="shared" si="63"/>
        <v>340</v>
      </c>
      <c r="AM1735" s="3">
        <f t="shared" si="63"/>
        <v>350</v>
      </c>
    </row>
    <row r="1736" spans="4:39" ht="15.75" customHeight="1" x14ac:dyDescent="0.2">
      <c r="D1736" s="3">
        <f t="shared" ref="D1736:AM1736" si="64">IF(D1735=0,0,D1735-DEGREES((RADIANS(D1735)-$F$7*SIN(RADIANS(D1735))-RADIANS(D$1700))/(1-$F$7*COS(RADIANS(D1735)))))</f>
        <v>0</v>
      </c>
      <c r="E1736" s="3">
        <f t="shared" si="64"/>
        <v>10</v>
      </c>
      <c r="F1736" s="3">
        <f t="shared" si="64"/>
        <v>20</v>
      </c>
      <c r="G1736" s="3">
        <f t="shared" si="64"/>
        <v>30</v>
      </c>
      <c r="H1736" s="3">
        <f t="shared" si="64"/>
        <v>40</v>
      </c>
      <c r="I1736" s="3">
        <f t="shared" si="64"/>
        <v>50</v>
      </c>
      <c r="J1736" s="3">
        <f t="shared" si="64"/>
        <v>60</v>
      </c>
      <c r="K1736" s="3">
        <f t="shared" si="64"/>
        <v>70</v>
      </c>
      <c r="L1736" s="3">
        <f t="shared" si="64"/>
        <v>80</v>
      </c>
      <c r="M1736" s="3">
        <f t="shared" si="64"/>
        <v>90</v>
      </c>
      <c r="N1736" s="3">
        <f t="shared" si="64"/>
        <v>100</v>
      </c>
      <c r="O1736" s="3">
        <f t="shared" si="64"/>
        <v>110</v>
      </c>
      <c r="P1736" s="3">
        <f t="shared" si="64"/>
        <v>120</v>
      </c>
      <c r="Q1736" s="3">
        <f t="shared" si="64"/>
        <v>130</v>
      </c>
      <c r="R1736" s="3">
        <f t="shared" si="64"/>
        <v>140</v>
      </c>
      <c r="S1736" s="3">
        <f t="shared" si="64"/>
        <v>150</v>
      </c>
      <c r="T1736" s="3">
        <f t="shared" si="64"/>
        <v>160</v>
      </c>
      <c r="U1736" s="3">
        <f t="shared" si="64"/>
        <v>170</v>
      </c>
      <c r="V1736" s="3">
        <f t="shared" si="64"/>
        <v>180</v>
      </c>
      <c r="W1736" s="3">
        <f t="shared" si="64"/>
        <v>190</v>
      </c>
      <c r="X1736" s="3">
        <f t="shared" si="64"/>
        <v>200</v>
      </c>
      <c r="Y1736" s="3">
        <f t="shared" si="64"/>
        <v>210</v>
      </c>
      <c r="Z1736" s="3">
        <f t="shared" si="64"/>
        <v>220</v>
      </c>
      <c r="AA1736" s="3">
        <f t="shared" si="64"/>
        <v>230</v>
      </c>
      <c r="AB1736" s="3">
        <f t="shared" si="64"/>
        <v>240</v>
      </c>
      <c r="AC1736" s="3">
        <f t="shared" si="64"/>
        <v>250</v>
      </c>
      <c r="AD1736" s="3">
        <f t="shared" si="64"/>
        <v>260</v>
      </c>
      <c r="AE1736" s="3">
        <f t="shared" si="64"/>
        <v>270</v>
      </c>
      <c r="AF1736" s="3">
        <f t="shared" si="64"/>
        <v>280</v>
      </c>
      <c r="AG1736" s="3">
        <f t="shared" si="64"/>
        <v>290</v>
      </c>
      <c r="AH1736" s="3">
        <f t="shared" si="64"/>
        <v>300</v>
      </c>
      <c r="AI1736" s="3">
        <f t="shared" si="64"/>
        <v>310</v>
      </c>
      <c r="AJ1736" s="3">
        <f t="shared" si="64"/>
        <v>320</v>
      </c>
      <c r="AK1736" s="3">
        <f t="shared" si="64"/>
        <v>330</v>
      </c>
      <c r="AL1736" s="3">
        <f t="shared" si="64"/>
        <v>340</v>
      </c>
      <c r="AM1736" s="3">
        <f t="shared" si="64"/>
        <v>350</v>
      </c>
    </row>
    <row r="1737" spans="4:39" ht="15.75" customHeight="1" x14ac:dyDescent="0.2">
      <c r="D1737" s="3">
        <f t="shared" ref="D1737:AM1737" si="65">IF(D1736=0,0,D1736-DEGREES((RADIANS(D1736)-$F$7*SIN(RADIANS(D1736))-RADIANS(D$1700))/(1-$F$7*COS(RADIANS(D1736)))))</f>
        <v>0</v>
      </c>
      <c r="E1737" s="3">
        <f t="shared" si="65"/>
        <v>10</v>
      </c>
      <c r="F1737" s="3">
        <f t="shared" si="65"/>
        <v>20</v>
      </c>
      <c r="G1737" s="3">
        <f t="shared" si="65"/>
        <v>30</v>
      </c>
      <c r="H1737" s="3">
        <f t="shared" si="65"/>
        <v>40</v>
      </c>
      <c r="I1737" s="3">
        <f t="shared" si="65"/>
        <v>50</v>
      </c>
      <c r="J1737" s="3">
        <f t="shared" si="65"/>
        <v>60</v>
      </c>
      <c r="K1737" s="3">
        <f t="shared" si="65"/>
        <v>70</v>
      </c>
      <c r="L1737" s="3">
        <f t="shared" si="65"/>
        <v>80</v>
      </c>
      <c r="M1737" s="3">
        <f t="shared" si="65"/>
        <v>90</v>
      </c>
      <c r="N1737" s="3">
        <f t="shared" si="65"/>
        <v>100</v>
      </c>
      <c r="O1737" s="3">
        <f t="shared" si="65"/>
        <v>110</v>
      </c>
      <c r="P1737" s="3">
        <f t="shared" si="65"/>
        <v>120</v>
      </c>
      <c r="Q1737" s="3">
        <f t="shared" si="65"/>
        <v>130</v>
      </c>
      <c r="R1737" s="3">
        <f t="shared" si="65"/>
        <v>140</v>
      </c>
      <c r="S1737" s="3">
        <f t="shared" si="65"/>
        <v>150</v>
      </c>
      <c r="T1737" s="3">
        <f t="shared" si="65"/>
        <v>160</v>
      </c>
      <c r="U1737" s="3">
        <f t="shared" si="65"/>
        <v>170</v>
      </c>
      <c r="V1737" s="3">
        <f t="shared" si="65"/>
        <v>180</v>
      </c>
      <c r="W1737" s="3">
        <f t="shared" si="65"/>
        <v>190</v>
      </c>
      <c r="X1737" s="3">
        <f t="shared" si="65"/>
        <v>200</v>
      </c>
      <c r="Y1737" s="3">
        <f t="shared" si="65"/>
        <v>210</v>
      </c>
      <c r="Z1737" s="3">
        <f t="shared" si="65"/>
        <v>220</v>
      </c>
      <c r="AA1737" s="3">
        <f t="shared" si="65"/>
        <v>230</v>
      </c>
      <c r="AB1737" s="3">
        <f t="shared" si="65"/>
        <v>240</v>
      </c>
      <c r="AC1737" s="3">
        <f t="shared" si="65"/>
        <v>250</v>
      </c>
      <c r="AD1737" s="3">
        <f t="shared" si="65"/>
        <v>260</v>
      </c>
      <c r="AE1737" s="3">
        <f t="shared" si="65"/>
        <v>270</v>
      </c>
      <c r="AF1737" s="3">
        <f t="shared" si="65"/>
        <v>280</v>
      </c>
      <c r="AG1737" s="3">
        <f t="shared" si="65"/>
        <v>290</v>
      </c>
      <c r="AH1737" s="3">
        <f t="shared" si="65"/>
        <v>300</v>
      </c>
      <c r="AI1737" s="3">
        <f t="shared" si="65"/>
        <v>310</v>
      </c>
      <c r="AJ1737" s="3">
        <f t="shared" si="65"/>
        <v>320</v>
      </c>
      <c r="AK1737" s="3">
        <f t="shared" si="65"/>
        <v>330</v>
      </c>
      <c r="AL1737" s="3">
        <f t="shared" si="65"/>
        <v>340</v>
      </c>
      <c r="AM1737" s="3">
        <f t="shared" si="65"/>
        <v>350</v>
      </c>
    </row>
    <row r="1738" spans="4:39" ht="15.75" customHeight="1" x14ac:dyDescent="0.2">
      <c r="D1738" s="3">
        <f t="shared" ref="D1738:AM1738" si="66">IF(D1737=0,0,D1737-DEGREES((RADIANS(D1737)-$F$7*SIN(RADIANS(D1737))-RADIANS(D$1700))/(1-$F$7*COS(RADIANS(D1737)))))</f>
        <v>0</v>
      </c>
      <c r="E1738" s="3">
        <f t="shared" si="66"/>
        <v>10</v>
      </c>
      <c r="F1738" s="3">
        <f t="shared" si="66"/>
        <v>20</v>
      </c>
      <c r="G1738" s="3">
        <f t="shared" si="66"/>
        <v>30</v>
      </c>
      <c r="H1738" s="3">
        <f t="shared" si="66"/>
        <v>40</v>
      </c>
      <c r="I1738" s="3">
        <f t="shared" si="66"/>
        <v>50</v>
      </c>
      <c r="J1738" s="3">
        <f t="shared" si="66"/>
        <v>60</v>
      </c>
      <c r="K1738" s="3">
        <f t="shared" si="66"/>
        <v>70</v>
      </c>
      <c r="L1738" s="3">
        <f t="shared" si="66"/>
        <v>80</v>
      </c>
      <c r="M1738" s="3">
        <f t="shared" si="66"/>
        <v>90</v>
      </c>
      <c r="N1738" s="3">
        <f t="shared" si="66"/>
        <v>100</v>
      </c>
      <c r="O1738" s="3">
        <f t="shared" si="66"/>
        <v>110</v>
      </c>
      <c r="P1738" s="3">
        <f t="shared" si="66"/>
        <v>120</v>
      </c>
      <c r="Q1738" s="3">
        <f t="shared" si="66"/>
        <v>130</v>
      </c>
      <c r="R1738" s="3">
        <f t="shared" si="66"/>
        <v>140</v>
      </c>
      <c r="S1738" s="3">
        <f t="shared" si="66"/>
        <v>150</v>
      </c>
      <c r="T1738" s="3">
        <f t="shared" si="66"/>
        <v>160</v>
      </c>
      <c r="U1738" s="3">
        <f t="shared" si="66"/>
        <v>170</v>
      </c>
      <c r="V1738" s="3">
        <f t="shared" si="66"/>
        <v>180</v>
      </c>
      <c r="W1738" s="3">
        <f t="shared" si="66"/>
        <v>190</v>
      </c>
      <c r="X1738" s="3">
        <f t="shared" si="66"/>
        <v>200</v>
      </c>
      <c r="Y1738" s="3">
        <f t="shared" si="66"/>
        <v>210</v>
      </c>
      <c r="Z1738" s="3">
        <f t="shared" si="66"/>
        <v>220</v>
      </c>
      <c r="AA1738" s="3">
        <f t="shared" si="66"/>
        <v>230</v>
      </c>
      <c r="AB1738" s="3">
        <f t="shared" si="66"/>
        <v>240</v>
      </c>
      <c r="AC1738" s="3">
        <f t="shared" si="66"/>
        <v>250</v>
      </c>
      <c r="AD1738" s="3">
        <f t="shared" si="66"/>
        <v>260</v>
      </c>
      <c r="AE1738" s="3">
        <f t="shared" si="66"/>
        <v>270</v>
      </c>
      <c r="AF1738" s="3">
        <f t="shared" si="66"/>
        <v>280</v>
      </c>
      <c r="AG1738" s="3">
        <f t="shared" si="66"/>
        <v>290</v>
      </c>
      <c r="AH1738" s="3">
        <f t="shared" si="66"/>
        <v>300</v>
      </c>
      <c r="AI1738" s="3">
        <f t="shared" si="66"/>
        <v>310</v>
      </c>
      <c r="AJ1738" s="3">
        <f t="shared" si="66"/>
        <v>320</v>
      </c>
      <c r="AK1738" s="3">
        <f t="shared" si="66"/>
        <v>330</v>
      </c>
      <c r="AL1738" s="3">
        <f t="shared" si="66"/>
        <v>340</v>
      </c>
      <c r="AM1738" s="3">
        <f t="shared" si="66"/>
        <v>350</v>
      </c>
    </row>
    <row r="1739" spans="4:39" ht="15.75" customHeight="1" x14ac:dyDescent="0.2">
      <c r="D1739" s="3">
        <f t="shared" ref="D1739:AM1739" si="67">IF(D1738=0,0,D1738-DEGREES((RADIANS(D1738)-$F$7*SIN(RADIANS(D1738))-RADIANS(D$1700))/(1-$F$7*COS(RADIANS(D1738)))))</f>
        <v>0</v>
      </c>
      <c r="E1739" s="3">
        <f t="shared" si="67"/>
        <v>10</v>
      </c>
      <c r="F1739" s="3">
        <f t="shared" si="67"/>
        <v>20</v>
      </c>
      <c r="G1739" s="3">
        <f t="shared" si="67"/>
        <v>30</v>
      </c>
      <c r="H1739" s="3">
        <f t="shared" si="67"/>
        <v>40</v>
      </c>
      <c r="I1739" s="3">
        <f t="shared" si="67"/>
        <v>50</v>
      </c>
      <c r="J1739" s="3">
        <f t="shared" si="67"/>
        <v>60</v>
      </c>
      <c r="K1739" s="3">
        <f t="shared" si="67"/>
        <v>70</v>
      </c>
      <c r="L1739" s="3">
        <f t="shared" si="67"/>
        <v>80</v>
      </c>
      <c r="M1739" s="3">
        <f t="shared" si="67"/>
        <v>90</v>
      </c>
      <c r="N1739" s="3">
        <f t="shared" si="67"/>
        <v>100</v>
      </c>
      <c r="O1739" s="3">
        <f t="shared" si="67"/>
        <v>110</v>
      </c>
      <c r="P1739" s="3">
        <f t="shared" si="67"/>
        <v>120</v>
      </c>
      <c r="Q1739" s="3">
        <f t="shared" si="67"/>
        <v>130</v>
      </c>
      <c r="R1739" s="3">
        <f t="shared" si="67"/>
        <v>140</v>
      </c>
      <c r="S1739" s="3">
        <f t="shared" si="67"/>
        <v>150</v>
      </c>
      <c r="T1739" s="3">
        <f t="shared" si="67"/>
        <v>160</v>
      </c>
      <c r="U1739" s="3">
        <f t="shared" si="67"/>
        <v>170</v>
      </c>
      <c r="V1739" s="3">
        <f t="shared" si="67"/>
        <v>180</v>
      </c>
      <c r="W1739" s="3">
        <f t="shared" si="67"/>
        <v>190</v>
      </c>
      <c r="X1739" s="3">
        <f t="shared" si="67"/>
        <v>200</v>
      </c>
      <c r="Y1739" s="3">
        <f t="shared" si="67"/>
        <v>210</v>
      </c>
      <c r="Z1739" s="3">
        <f t="shared" si="67"/>
        <v>220</v>
      </c>
      <c r="AA1739" s="3">
        <f t="shared" si="67"/>
        <v>230</v>
      </c>
      <c r="AB1739" s="3">
        <f t="shared" si="67"/>
        <v>240</v>
      </c>
      <c r="AC1739" s="3">
        <f t="shared" si="67"/>
        <v>250</v>
      </c>
      <c r="AD1739" s="3">
        <f t="shared" si="67"/>
        <v>260</v>
      </c>
      <c r="AE1739" s="3">
        <f t="shared" si="67"/>
        <v>270</v>
      </c>
      <c r="AF1739" s="3">
        <f t="shared" si="67"/>
        <v>280</v>
      </c>
      <c r="AG1739" s="3">
        <f t="shared" si="67"/>
        <v>290</v>
      </c>
      <c r="AH1739" s="3">
        <f t="shared" si="67"/>
        <v>300</v>
      </c>
      <c r="AI1739" s="3">
        <f t="shared" si="67"/>
        <v>310</v>
      </c>
      <c r="AJ1739" s="3">
        <f t="shared" si="67"/>
        <v>320</v>
      </c>
      <c r="AK1739" s="3">
        <f t="shared" si="67"/>
        <v>330</v>
      </c>
      <c r="AL1739" s="3">
        <f t="shared" si="67"/>
        <v>340</v>
      </c>
      <c r="AM1739" s="3">
        <f t="shared" si="67"/>
        <v>350</v>
      </c>
    </row>
    <row r="1740" spans="4:39" ht="15.75" customHeight="1" x14ac:dyDescent="0.2">
      <c r="D1740" s="3">
        <f t="shared" ref="D1740:AM1740" si="68">IF(D1739=0,0,D1739-DEGREES((RADIANS(D1739)-$F$7*SIN(RADIANS(D1739))-RADIANS(D$1700))/(1-$F$7*COS(RADIANS(D1739)))))</f>
        <v>0</v>
      </c>
      <c r="E1740" s="3">
        <f t="shared" si="68"/>
        <v>10</v>
      </c>
      <c r="F1740" s="3">
        <f t="shared" si="68"/>
        <v>20</v>
      </c>
      <c r="G1740" s="3">
        <f t="shared" si="68"/>
        <v>30</v>
      </c>
      <c r="H1740" s="3">
        <f t="shared" si="68"/>
        <v>40</v>
      </c>
      <c r="I1740" s="3">
        <f t="shared" si="68"/>
        <v>50</v>
      </c>
      <c r="J1740" s="3">
        <f t="shared" si="68"/>
        <v>60</v>
      </c>
      <c r="K1740" s="3">
        <f t="shared" si="68"/>
        <v>70</v>
      </c>
      <c r="L1740" s="3">
        <f t="shared" si="68"/>
        <v>80</v>
      </c>
      <c r="M1740" s="3">
        <f t="shared" si="68"/>
        <v>90</v>
      </c>
      <c r="N1740" s="3">
        <f t="shared" si="68"/>
        <v>100</v>
      </c>
      <c r="O1740" s="3">
        <f t="shared" si="68"/>
        <v>110</v>
      </c>
      <c r="P1740" s="3">
        <f t="shared" si="68"/>
        <v>120</v>
      </c>
      <c r="Q1740" s="3">
        <f t="shared" si="68"/>
        <v>130</v>
      </c>
      <c r="R1740" s="3">
        <f t="shared" si="68"/>
        <v>140</v>
      </c>
      <c r="S1740" s="3">
        <f t="shared" si="68"/>
        <v>150</v>
      </c>
      <c r="T1740" s="3">
        <f t="shared" si="68"/>
        <v>160</v>
      </c>
      <c r="U1740" s="3">
        <f t="shared" si="68"/>
        <v>170</v>
      </c>
      <c r="V1740" s="3">
        <f t="shared" si="68"/>
        <v>180</v>
      </c>
      <c r="W1740" s="3">
        <f t="shared" si="68"/>
        <v>190</v>
      </c>
      <c r="X1740" s="3">
        <f t="shared" si="68"/>
        <v>200</v>
      </c>
      <c r="Y1740" s="3">
        <f t="shared" si="68"/>
        <v>210</v>
      </c>
      <c r="Z1740" s="3">
        <f t="shared" si="68"/>
        <v>220</v>
      </c>
      <c r="AA1740" s="3">
        <f t="shared" si="68"/>
        <v>230</v>
      </c>
      <c r="AB1740" s="3">
        <f t="shared" si="68"/>
        <v>240</v>
      </c>
      <c r="AC1740" s="3">
        <f t="shared" si="68"/>
        <v>250</v>
      </c>
      <c r="AD1740" s="3">
        <f t="shared" si="68"/>
        <v>260</v>
      </c>
      <c r="AE1740" s="3">
        <f t="shared" si="68"/>
        <v>270</v>
      </c>
      <c r="AF1740" s="3">
        <f t="shared" si="68"/>
        <v>280</v>
      </c>
      <c r="AG1740" s="3">
        <f t="shared" si="68"/>
        <v>290</v>
      </c>
      <c r="AH1740" s="3">
        <f t="shared" si="68"/>
        <v>300</v>
      </c>
      <c r="AI1740" s="3">
        <f t="shared" si="68"/>
        <v>310</v>
      </c>
      <c r="AJ1740" s="3">
        <f t="shared" si="68"/>
        <v>320</v>
      </c>
      <c r="AK1740" s="3">
        <f t="shared" si="68"/>
        <v>330</v>
      </c>
      <c r="AL1740" s="3">
        <f t="shared" si="68"/>
        <v>340</v>
      </c>
      <c r="AM1740" s="3">
        <f t="shared" si="68"/>
        <v>350</v>
      </c>
    </row>
    <row r="1741" spans="4:39" ht="15.75" customHeight="1" x14ac:dyDescent="0.2">
      <c r="D1741" s="3">
        <f t="shared" ref="D1741:AM1741" si="69">IF(D1740=0,0,D1740-DEGREES((RADIANS(D1740)-$F$7*SIN(RADIANS(D1740))-RADIANS(D$1700))/(1-$F$7*COS(RADIANS(D1740)))))</f>
        <v>0</v>
      </c>
      <c r="E1741" s="3">
        <f t="shared" si="69"/>
        <v>10</v>
      </c>
      <c r="F1741" s="3">
        <f t="shared" si="69"/>
        <v>20</v>
      </c>
      <c r="G1741" s="3">
        <f t="shared" si="69"/>
        <v>30</v>
      </c>
      <c r="H1741" s="3">
        <f t="shared" si="69"/>
        <v>40</v>
      </c>
      <c r="I1741" s="3">
        <f t="shared" si="69"/>
        <v>50</v>
      </c>
      <c r="J1741" s="3">
        <f t="shared" si="69"/>
        <v>60</v>
      </c>
      <c r="K1741" s="3">
        <f t="shared" si="69"/>
        <v>70</v>
      </c>
      <c r="L1741" s="3">
        <f t="shared" si="69"/>
        <v>80</v>
      </c>
      <c r="M1741" s="3">
        <f t="shared" si="69"/>
        <v>90</v>
      </c>
      <c r="N1741" s="3">
        <f t="shared" si="69"/>
        <v>100</v>
      </c>
      <c r="O1741" s="3">
        <f t="shared" si="69"/>
        <v>110</v>
      </c>
      <c r="P1741" s="3">
        <f t="shared" si="69"/>
        <v>120</v>
      </c>
      <c r="Q1741" s="3">
        <f t="shared" si="69"/>
        <v>130</v>
      </c>
      <c r="R1741" s="3">
        <f t="shared" si="69"/>
        <v>140</v>
      </c>
      <c r="S1741" s="3">
        <f t="shared" si="69"/>
        <v>150</v>
      </c>
      <c r="T1741" s="3">
        <f t="shared" si="69"/>
        <v>160</v>
      </c>
      <c r="U1741" s="3">
        <f t="shared" si="69"/>
        <v>170</v>
      </c>
      <c r="V1741" s="3">
        <f t="shared" si="69"/>
        <v>180</v>
      </c>
      <c r="W1741" s="3">
        <f t="shared" si="69"/>
        <v>190</v>
      </c>
      <c r="X1741" s="3">
        <f t="shared" si="69"/>
        <v>200</v>
      </c>
      <c r="Y1741" s="3">
        <f t="shared" si="69"/>
        <v>210</v>
      </c>
      <c r="Z1741" s="3">
        <f t="shared" si="69"/>
        <v>220</v>
      </c>
      <c r="AA1741" s="3">
        <f t="shared" si="69"/>
        <v>230</v>
      </c>
      <c r="AB1741" s="3">
        <f t="shared" si="69"/>
        <v>240</v>
      </c>
      <c r="AC1741" s="3">
        <f t="shared" si="69"/>
        <v>250</v>
      </c>
      <c r="AD1741" s="3">
        <f t="shared" si="69"/>
        <v>260</v>
      </c>
      <c r="AE1741" s="3">
        <f t="shared" si="69"/>
        <v>270</v>
      </c>
      <c r="AF1741" s="3">
        <f t="shared" si="69"/>
        <v>280</v>
      </c>
      <c r="AG1741" s="3">
        <f t="shared" si="69"/>
        <v>290</v>
      </c>
      <c r="AH1741" s="3">
        <f t="shared" si="69"/>
        <v>300</v>
      </c>
      <c r="AI1741" s="3">
        <f t="shared" si="69"/>
        <v>310</v>
      </c>
      <c r="AJ1741" s="3">
        <f t="shared" si="69"/>
        <v>320</v>
      </c>
      <c r="AK1741" s="3">
        <f t="shared" si="69"/>
        <v>330</v>
      </c>
      <c r="AL1741" s="3">
        <f t="shared" si="69"/>
        <v>340</v>
      </c>
      <c r="AM1741" s="3">
        <f t="shared" si="69"/>
        <v>350</v>
      </c>
    </row>
    <row r="1742" spans="4:39" ht="15.75" customHeight="1" x14ac:dyDescent="0.2">
      <c r="D1742" s="3">
        <f t="shared" ref="D1742:AM1742" si="70">IF(D1741=0,0,D1741-DEGREES((RADIANS(D1741)-$F$7*SIN(RADIANS(D1741))-RADIANS(D$1700))/(1-$F$7*COS(RADIANS(D1741)))))</f>
        <v>0</v>
      </c>
      <c r="E1742" s="3">
        <f t="shared" si="70"/>
        <v>10</v>
      </c>
      <c r="F1742" s="3">
        <f t="shared" si="70"/>
        <v>20</v>
      </c>
      <c r="G1742" s="3">
        <f t="shared" si="70"/>
        <v>30</v>
      </c>
      <c r="H1742" s="3">
        <f t="shared" si="70"/>
        <v>40</v>
      </c>
      <c r="I1742" s="3">
        <f t="shared" si="70"/>
        <v>50</v>
      </c>
      <c r="J1742" s="3">
        <f t="shared" si="70"/>
        <v>60</v>
      </c>
      <c r="K1742" s="3">
        <f t="shared" si="70"/>
        <v>70</v>
      </c>
      <c r="L1742" s="3">
        <f t="shared" si="70"/>
        <v>80</v>
      </c>
      <c r="M1742" s="3">
        <f t="shared" si="70"/>
        <v>90</v>
      </c>
      <c r="N1742" s="3">
        <f t="shared" si="70"/>
        <v>100</v>
      </c>
      <c r="O1742" s="3">
        <f t="shared" si="70"/>
        <v>110</v>
      </c>
      <c r="P1742" s="3">
        <f t="shared" si="70"/>
        <v>120</v>
      </c>
      <c r="Q1742" s="3">
        <f t="shared" si="70"/>
        <v>130</v>
      </c>
      <c r="R1742" s="3">
        <f t="shared" si="70"/>
        <v>140</v>
      </c>
      <c r="S1742" s="3">
        <f t="shared" si="70"/>
        <v>150</v>
      </c>
      <c r="T1742" s="3">
        <f t="shared" si="70"/>
        <v>160</v>
      </c>
      <c r="U1742" s="3">
        <f t="shared" si="70"/>
        <v>170</v>
      </c>
      <c r="V1742" s="3">
        <f t="shared" si="70"/>
        <v>180</v>
      </c>
      <c r="W1742" s="3">
        <f t="shared" si="70"/>
        <v>190</v>
      </c>
      <c r="X1742" s="3">
        <f t="shared" si="70"/>
        <v>200</v>
      </c>
      <c r="Y1742" s="3">
        <f t="shared" si="70"/>
        <v>210</v>
      </c>
      <c r="Z1742" s="3">
        <f t="shared" si="70"/>
        <v>220</v>
      </c>
      <c r="AA1742" s="3">
        <f t="shared" si="70"/>
        <v>230</v>
      </c>
      <c r="AB1742" s="3">
        <f t="shared" si="70"/>
        <v>240</v>
      </c>
      <c r="AC1742" s="3">
        <f t="shared" si="70"/>
        <v>250</v>
      </c>
      <c r="AD1742" s="3">
        <f t="shared" si="70"/>
        <v>260</v>
      </c>
      <c r="AE1742" s="3">
        <f t="shared" si="70"/>
        <v>270</v>
      </c>
      <c r="AF1742" s="3">
        <f t="shared" si="70"/>
        <v>280</v>
      </c>
      <c r="AG1742" s="3">
        <f t="shared" si="70"/>
        <v>290</v>
      </c>
      <c r="AH1742" s="3">
        <f t="shared" si="70"/>
        <v>300</v>
      </c>
      <c r="AI1742" s="3">
        <f t="shared" si="70"/>
        <v>310</v>
      </c>
      <c r="AJ1742" s="3">
        <f t="shared" si="70"/>
        <v>320</v>
      </c>
      <c r="AK1742" s="3">
        <f t="shared" si="70"/>
        <v>330</v>
      </c>
      <c r="AL1742" s="3">
        <f t="shared" si="70"/>
        <v>340</v>
      </c>
      <c r="AM1742" s="3">
        <f t="shared" si="70"/>
        <v>350</v>
      </c>
    </row>
    <row r="1743" spans="4:39" ht="15.75" customHeight="1" x14ac:dyDescent="0.2">
      <c r="D1743" s="3">
        <f t="shared" ref="D1743:AM1743" si="71">IF(D1742=0,0,D1742-DEGREES((RADIANS(D1742)-$F$7*SIN(RADIANS(D1742))-RADIANS(D$1700))/(1-$F$7*COS(RADIANS(D1742)))))</f>
        <v>0</v>
      </c>
      <c r="E1743" s="3">
        <f t="shared" si="71"/>
        <v>10</v>
      </c>
      <c r="F1743" s="3">
        <f t="shared" si="71"/>
        <v>20</v>
      </c>
      <c r="G1743" s="3">
        <f t="shared" si="71"/>
        <v>30</v>
      </c>
      <c r="H1743" s="3">
        <f t="shared" si="71"/>
        <v>40</v>
      </c>
      <c r="I1743" s="3">
        <f t="shared" si="71"/>
        <v>50</v>
      </c>
      <c r="J1743" s="3">
        <f t="shared" si="71"/>
        <v>60</v>
      </c>
      <c r="K1743" s="3">
        <f t="shared" si="71"/>
        <v>70</v>
      </c>
      <c r="L1743" s="3">
        <f t="shared" si="71"/>
        <v>80</v>
      </c>
      <c r="M1743" s="3">
        <f t="shared" si="71"/>
        <v>90</v>
      </c>
      <c r="N1743" s="3">
        <f t="shared" si="71"/>
        <v>100</v>
      </c>
      <c r="O1743" s="3">
        <f t="shared" si="71"/>
        <v>110</v>
      </c>
      <c r="P1743" s="3">
        <f t="shared" si="71"/>
        <v>120</v>
      </c>
      <c r="Q1743" s="3">
        <f t="shared" si="71"/>
        <v>130</v>
      </c>
      <c r="R1743" s="3">
        <f t="shared" si="71"/>
        <v>140</v>
      </c>
      <c r="S1743" s="3">
        <f t="shared" si="71"/>
        <v>150</v>
      </c>
      <c r="T1743" s="3">
        <f t="shared" si="71"/>
        <v>160</v>
      </c>
      <c r="U1743" s="3">
        <f t="shared" si="71"/>
        <v>170</v>
      </c>
      <c r="V1743" s="3">
        <f t="shared" si="71"/>
        <v>180</v>
      </c>
      <c r="W1743" s="3">
        <f t="shared" si="71"/>
        <v>190</v>
      </c>
      <c r="X1743" s="3">
        <f t="shared" si="71"/>
        <v>200</v>
      </c>
      <c r="Y1743" s="3">
        <f t="shared" si="71"/>
        <v>210</v>
      </c>
      <c r="Z1743" s="3">
        <f t="shared" si="71"/>
        <v>220</v>
      </c>
      <c r="AA1743" s="3">
        <f t="shared" si="71"/>
        <v>230</v>
      </c>
      <c r="AB1743" s="3">
        <f t="shared" si="71"/>
        <v>240</v>
      </c>
      <c r="AC1743" s="3">
        <f t="shared" si="71"/>
        <v>250</v>
      </c>
      <c r="AD1743" s="3">
        <f t="shared" si="71"/>
        <v>260</v>
      </c>
      <c r="AE1743" s="3">
        <f t="shared" si="71"/>
        <v>270</v>
      </c>
      <c r="AF1743" s="3">
        <f t="shared" si="71"/>
        <v>280</v>
      </c>
      <c r="AG1743" s="3">
        <f t="shared" si="71"/>
        <v>290</v>
      </c>
      <c r="AH1743" s="3">
        <f t="shared" si="71"/>
        <v>300</v>
      </c>
      <c r="AI1743" s="3">
        <f t="shared" si="71"/>
        <v>310</v>
      </c>
      <c r="AJ1743" s="3">
        <f t="shared" si="71"/>
        <v>320</v>
      </c>
      <c r="AK1743" s="3">
        <f t="shared" si="71"/>
        <v>330</v>
      </c>
      <c r="AL1743" s="3">
        <f t="shared" si="71"/>
        <v>340</v>
      </c>
      <c r="AM1743" s="3">
        <f t="shared" si="71"/>
        <v>350</v>
      </c>
    </row>
    <row r="1744" spans="4:39" ht="15.75" customHeight="1" x14ac:dyDescent="0.2">
      <c r="D1744" s="3">
        <f t="shared" ref="D1744:AM1744" si="72">IF(D1743=0,0,D1743-DEGREES((RADIANS(D1743)-$F$7*SIN(RADIANS(D1743))-RADIANS(D$1700))/(1-$F$7*COS(RADIANS(D1743)))))</f>
        <v>0</v>
      </c>
      <c r="E1744" s="3">
        <f t="shared" si="72"/>
        <v>10</v>
      </c>
      <c r="F1744" s="3">
        <f t="shared" si="72"/>
        <v>20</v>
      </c>
      <c r="G1744" s="3">
        <f t="shared" si="72"/>
        <v>30</v>
      </c>
      <c r="H1744" s="3">
        <f t="shared" si="72"/>
        <v>40</v>
      </c>
      <c r="I1744" s="3">
        <f t="shared" si="72"/>
        <v>50</v>
      </c>
      <c r="J1744" s="3">
        <f t="shared" si="72"/>
        <v>60</v>
      </c>
      <c r="K1744" s="3">
        <f t="shared" si="72"/>
        <v>70</v>
      </c>
      <c r="L1744" s="3">
        <f t="shared" si="72"/>
        <v>80</v>
      </c>
      <c r="M1744" s="3">
        <f t="shared" si="72"/>
        <v>90</v>
      </c>
      <c r="N1744" s="3">
        <f t="shared" si="72"/>
        <v>100</v>
      </c>
      <c r="O1744" s="3">
        <f t="shared" si="72"/>
        <v>110</v>
      </c>
      <c r="P1744" s="3">
        <f t="shared" si="72"/>
        <v>120</v>
      </c>
      <c r="Q1744" s="3">
        <f t="shared" si="72"/>
        <v>130</v>
      </c>
      <c r="R1744" s="3">
        <f t="shared" si="72"/>
        <v>140</v>
      </c>
      <c r="S1744" s="3">
        <f t="shared" si="72"/>
        <v>150</v>
      </c>
      <c r="T1744" s="3">
        <f t="shared" si="72"/>
        <v>160</v>
      </c>
      <c r="U1744" s="3">
        <f t="shared" si="72"/>
        <v>170</v>
      </c>
      <c r="V1744" s="3">
        <f t="shared" si="72"/>
        <v>180</v>
      </c>
      <c r="W1744" s="3">
        <f t="shared" si="72"/>
        <v>190</v>
      </c>
      <c r="X1744" s="3">
        <f t="shared" si="72"/>
        <v>200</v>
      </c>
      <c r="Y1744" s="3">
        <f t="shared" si="72"/>
        <v>210</v>
      </c>
      <c r="Z1744" s="3">
        <f t="shared" si="72"/>
        <v>220</v>
      </c>
      <c r="AA1744" s="3">
        <f t="shared" si="72"/>
        <v>230</v>
      </c>
      <c r="AB1744" s="3">
        <f t="shared" si="72"/>
        <v>240</v>
      </c>
      <c r="AC1744" s="3">
        <f t="shared" si="72"/>
        <v>250</v>
      </c>
      <c r="AD1744" s="3">
        <f t="shared" si="72"/>
        <v>260</v>
      </c>
      <c r="AE1744" s="3">
        <f t="shared" si="72"/>
        <v>270</v>
      </c>
      <c r="AF1744" s="3">
        <f t="shared" si="72"/>
        <v>280</v>
      </c>
      <c r="AG1744" s="3">
        <f t="shared" si="72"/>
        <v>290</v>
      </c>
      <c r="AH1744" s="3">
        <f t="shared" si="72"/>
        <v>300</v>
      </c>
      <c r="AI1744" s="3">
        <f t="shared" si="72"/>
        <v>310</v>
      </c>
      <c r="AJ1744" s="3">
        <f t="shared" si="72"/>
        <v>320</v>
      </c>
      <c r="AK1744" s="3">
        <f t="shared" si="72"/>
        <v>330</v>
      </c>
      <c r="AL1744" s="3">
        <f t="shared" si="72"/>
        <v>340</v>
      </c>
      <c r="AM1744" s="3">
        <f t="shared" si="72"/>
        <v>350</v>
      </c>
    </row>
    <row r="1745" spans="2:39" ht="15.75" customHeight="1" x14ac:dyDescent="0.2">
      <c r="D1745" s="3">
        <f t="shared" ref="D1745:AM1745" si="73">IF(D1744=0,0,D1744-DEGREES((RADIANS(D1744)-$F$7*SIN(RADIANS(D1744))-RADIANS(D$1700))/(1-$F$7*COS(RADIANS(D1744)))))</f>
        <v>0</v>
      </c>
      <c r="E1745" s="3">
        <f t="shared" si="73"/>
        <v>10</v>
      </c>
      <c r="F1745" s="3">
        <f t="shared" si="73"/>
        <v>20</v>
      </c>
      <c r="G1745" s="3">
        <f t="shared" si="73"/>
        <v>30</v>
      </c>
      <c r="H1745" s="3">
        <f t="shared" si="73"/>
        <v>40</v>
      </c>
      <c r="I1745" s="3">
        <f t="shared" si="73"/>
        <v>50</v>
      </c>
      <c r="J1745" s="3">
        <f t="shared" si="73"/>
        <v>60</v>
      </c>
      <c r="K1745" s="3">
        <f t="shared" si="73"/>
        <v>70</v>
      </c>
      <c r="L1745" s="3">
        <f t="shared" si="73"/>
        <v>80</v>
      </c>
      <c r="M1745" s="3">
        <f t="shared" si="73"/>
        <v>90</v>
      </c>
      <c r="N1745" s="3">
        <f t="shared" si="73"/>
        <v>100</v>
      </c>
      <c r="O1745" s="3">
        <f t="shared" si="73"/>
        <v>110</v>
      </c>
      <c r="P1745" s="3">
        <f t="shared" si="73"/>
        <v>120</v>
      </c>
      <c r="Q1745" s="3">
        <f t="shared" si="73"/>
        <v>130</v>
      </c>
      <c r="R1745" s="3">
        <f t="shared" si="73"/>
        <v>140</v>
      </c>
      <c r="S1745" s="3">
        <f t="shared" si="73"/>
        <v>150</v>
      </c>
      <c r="T1745" s="3">
        <f t="shared" si="73"/>
        <v>160</v>
      </c>
      <c r="U1745" s="3">
        <f t="shared" si="73"/>
        <v>170</v>
      </c>
      <c r="V1745" s="3">
        <f t="shared" si="73"/>
        <v>180</v>
      </c>
      <c r="W1745" s="3">
        <f t="shared" si="73"/>
        <v>190</v>
      </c>
      <c r="X1745" s="3">
        <f t="shared" si="73"/>
        <v>200</v>
      </c>
      <c r="Y1745" s="3">
        <f t="shared" si="73"/>
        <v>210</v>
      </c>
      <c r="Z1745" s="3">
        <f t="shared" si="73"/>
        <v>220</v>
      </c>
      <c r="AA1745" s="3">
        <f t="shared" si="73"/>
        <v>230</v>
      </c>
      <c r="AB1745" s="3">
        <f t="shared" si="73"/>
        <v>240</v>
      </c>
      <c r="AC1745" s="3">
        <f t="shared" si="73"/>
        <v>250</v>
      </c>
      <c r="AD1745" s="3">
        <f t="shared" si="73"/>
        <v>260</v>
      </c>
      <c r="AE1745" s="3">
        <f t="shared" si="73"/>
        <v>270</v>
      </c>
      <c r="AF1745" s="3">
        <f t="shared" si="73"/>
        <v>280</v>
      </c>
      <c r="AG1745" s="3">
        <f t="shared" si="73"/>
        <v>290</v>
      </c>
      <c r="AH1745" s="3">
        <f t="shared" si="73"/>
        <v>300</v>
      </c>
      <c r="AI1745" s="3">
        <f t="shared" si="73"/>
        <v>310</v>
      </c>
      <c r="AJ1745" s="3">
        <f t="shared" si="73"/>
        <v>320</v>
      </c>
      <c r="AK1745" s="3">
        <f t="shared" si="73"/>
        <v>330</v>
      </c>
      <c r="AL1745" s="3">
        <f t="shared" si="73"/>
        <v>340</v>
      </c>
      <c r="AM1745" s="3">
        <f t="shared" si="73"/>
        <v>350</v>
      </c>
    </row>
    <row r="1746" spans="2:39" ht="15.75" customHeight="1" x14ac:dyDescent="0.2">
      <c r="D1746" s="3">
        <f t="shared" ref="D1746:AM1746" si="74">IF(D1745=0,0,D1745-DEGREES((RADIANS(D1745)-$F$7*SIN(RADIANS(D1745))-RADIANS(D$1700))/(1-$F$7*COS(RADIANS(D1745)))))</f>
        <v>0</v>
      </c>
      <c r="E1746" s="3">
        <f t="shared" si="74"/>
        <v>10</v>
      </c>
      <c r="F1746" s="3">
        <f t="shared" si="74"/>
        <v>20</v>
      </c>
      <c r="G1746" s="3">
        <f t="shared" si="74"/>
        <v>30</v>
      </c>
      <c r="H1746" s="3">
        <f t="shared" si="74"/>
        <v>40</v>
      </c>
      <c r="I1746" s="3">
        <f t="shared" si="74"/>
        <v>50</v>
      </c>
      <c r="J1746" s="3">
        <f t="shared" si="74"/>
        <v>60</v>
      </c>
      <c r="K1746" s="3">
        <f t="shared" si="74"/>
        <v>70</v>
      </c>
      <c r="L1746" s="3">
        <f t="shared" si="74"/>
        <v>80</v>
      </c>
      <c r="M1746" s="3">
        <f t="shared" si="74"/>
        <v>90</v>
      </c>
      <c r="N1746" s="3">
        <f t="shared" si="74"/>
        <v>100</v>
      </c>
      <c r="O1746" s="3">
        <f t="shared" si="74"/>
        <v>110</v>
      </c>
      <c r="P1746" s="3">
        <f t="shared" si="74"/>
        <v>120</v>
      </c>
      <c r="Q1746" s="3">
        <f t="shared" si="74"/>
        <v>130</v>
      </c>
      <c r="R1746" s="3">
        <f t="shared" si="74"/>
        <v>140</v>
      </c>
      <c r="S1746" s="3">
        <f t="shared" si="74"/>
        <v>150</v>
      </c>
      <c r="T1746" s="3">
        <f t="shared" si="74"/>
        <v>160</v>
      </c>
      <c r="U1746" s="3">
        <f t="shared" si="74"/>
        <v>170</v>
      </c>
      <c r="V1746" s="3">
        <f t="shared" si="74"/>
        <v>180</v>
      </c>
      <c r="W1746" s="3">
        <f t="shared" si="74"/>
        <v>190</v>
      </c>
      <c r="X1746" s="3">
        <f t="shared" si="74"/>
        <v>200</v>
      </c>
      <c r="Y1746" s="3">
        <f t="shared" si="74"/>
        <v>210</v>
      </c>
      <c r="Z1746" s="3">
        <f t="shared" si="74"/>
        <v>220</v>
      </c>
      <c r="AA1746" s="3">
        <f t="shared" si="74"/>
        <v>230</v>
      </c>
      <c r="AB1746" s="3">
        <f t="shared" si="74"/>
        <v>240</v>
      </c>
      <c r="AC1746" s="3">
        <f t="shared" si="74"/>
        <v>250</v>
      </c>
      <c r="AD1746" s="3">
        <f t="shared" si="74"/>
        <v>260</v>
      </c>
      <c r="AE1746" s="3">
        <f t="shared" si="74"/>
        <v>270</v>
      </c>
      <c r="AF1746" s="3">
        <f t="shared" si="74"/>
        <v>280</v>
      </c>
      <c r="AG1746" s="3">
        <f t="shared" si="74"/>
        <v>290</v>
      </c>
      <c r="AH1746" s="3">
        <f t="shared" si="74"/>
        <v>300</v>
      </c>
      <c r="AI1746" s="3">
        <f t="shared" si="74"/>
        <v>310</v>
      </c>
      <c r="AJ1746" s="3">
        <f t="shared" si="74"/>
        <v>320</v>
      </c>
      <c r="AK1746" s="3">
        <f t="shared" si="74"/>
        <v>330</v>
      </c>
      <c r="AL1746" s="3">
        <f t="shared" si="74"/>
        <v>340</v>
      </c>
      <c r="AM1746" s="3">
        <f t="shared" si="74"/>
        <v>350</v>
      </c>
    </row>
    <row r="1747" spans="2:39" ht="15.75" customHeight="1" x14ac:dyDescent="0.2">
      <c r="D1747" s="3">
        <f t="shared" ref="D1747:AM1747" si="75">IF(D1746=0,0,D1746-DEGREES((RADIANS(D1746)-$F$7*SIN(RADIANS(D1746))-RADIANS(D$1700))/(1-$F$7*COS(RADIANS(D1746)))))</f>
        <v>0</v>
      </c>
      <c r="E1747" s="3">
        <f t="shared" si="75"/>
        <v>10</v>
      </c>
      <c r="F1747" s="3">
        <f t="shared" si="75"/>
        <v>20</v>
      </c>
      <c r="G1747" s="3">
        <f t="shared" si="75"/>
        <v>30</v>
      </c>
      <c r="H1747" s="3">
        <f t="shared" si="75"/>
        <v>40</v>
      </c>
      <c r="I1747" s="3">
        <f t="shared" si="75"/>
        <v>50</v>
      </c>
      <c r="J1747" s="3">
        <f t="shared" si="75"/>
        <v>60</v>
      </c>
      <c r="K1747" s="3">
        <f t="shared" si="75"/>
        <v>70</v>
      </c>
      <c r="L1747" s="3">
        <f t="shared" si="75"/>
        <v>80</v>
      </c>
      <c r="M1747" s="3">
        <f t="shared" si="75"/>
        <v>90</v>
      </c>
      <c r="N1747" s="3">
        <f t="shared" si="75"/>
        <v>100</v>
      </c>
      <c r="O1747" s="3">
        <f t="shared" si="75"/>
        <v>110</v>
      </c>
      <c r="P1747" s="3">
        <f t="shared" si="75"/>
        <v>120</v>
      </c>
      <c r="Q1747" s="3">
        <f t="shared" si="75"/>
        <v>130</v>
      </c>
      <c r="R1747" s="3">
        <f t="shared" si="75"/>
        <v>140</v>
      </c>
      <c r="S1747" s="3">
        <f t="shared" si="75"/>
        <v>150</v>
      </c>
      <c r="T1747" s="3">
        <f t="shared" si="75"/>
        <v>160</v>
      </c>
      <c r="U1747" s="3">
        <f t="shared" si="75"/>
        <v>170</v>
      </c>
      <c r="V1747" s="3">
        <f t="shared" si="75"/>
        <v>180</v>
      </c>
      <c r="W1747" s="3">
        <f t="shared" si="75"/>
        <v>190</v>
      </c>
      <c r="X1747" s="3">
        <f t="shared" si="75"/>
        <v>200</v>
      </c>
      <c r="Y1747" s="3">
        <f t="shared" si="75"/>
        <v>210</v>
      </c>
      <c r="Z1747" s="3">
        <f t="shared" si="75"/>
        <v>220</v>
      </c>
      <c r="AA1747" s="3">
        <f t="shared" si="75"/>
        <v>230</v>
      </c>
      <c r="AB1747" s="3">
        <f t="shared" si="75"/>
        <v>240</v>
      </c>
      <c r="AC1747" s="3">
        <f t="shared" si="75"/>
        <v>250</v>
      </c>
      <c r="AD1747" s="3">
        <f t="shared" si="75"/>
        <v>260</v>
      </c>
      <c r="AE1747" s="3">
        <f t="shared" si="75"/>
        <v>270</v>
      </c>
      <c r="AF1747" s="3">
        <f t="shared" si="75"/>
        <v>280</v>
      </c>
      <c r="AG1747" s="3">
        <f t="shared" si="75"/>
        <v>290</v>
      </c>
      <c r="AH1747" s="3">
        <f t="shared" si="75"/>
        <v>300</v>
      </c>
      <c r="AI1747" s="3">
        <f t="shared" si="75"/>
        <v>310</v>
      </c>
      <c r="AJ1747" s="3">
        <f t="shared" si="75"/>
        <v>320</v>
      </c>
      <c r="AK1747" s="3">
        <f t="shared" si="75"/>
        <v>330</v>
      </c>
      <c r="AL1747" s="3">
        <f t="shared" si="75"/>
        <v>340</v>
      </c>
      <c r="AM1747" s="3">
        <f t="shared" si="75"/>
        <v>350</v>
      </c>
    </row>
    <row r="1748" spans="2:39" ht="15.75" customHeight="1" x14ac:dyDescent="0.2">
      <c r="D1748" s="3">
        <f t="shared" ref="D1748:AM1748" si="76">IF(D1747=0,0,D1747-DEGREES((RADIANS(D1747)-$F$7*SIN(RADIANS(D1747))-RADIANS(D$1700))/(1-$F$7*COS(RADIANS(D1747)))))</f>
        <v>0</v>
      </c>
      <c r="E1748" s="3">
        <f t="shared" si="76"/>
        <v>10</v>
      </c>
      <c r="F1748" s="3">
        <f t="shared" si="76"/>
        <v>20</v>
      </c>
      <c r="G1748" s="3">
        <f t="shared" si="76"/>
        <v>30</v>
      </c>
      <c r="H1748" s="3">
        <f t="shared" si="76"/>
        <v>40</v>
      </c>
      <c r="I1748" s="3">
        <f t="shared" si="76"/>
        <v>50</v>
      </c>
      <c r="J1748" s="3">
        <f t="shared" si="76"/>
        <v>60</v>
      </c>
      <c r="K1748" s="3">
        <f t="shared" si="76"/>
        <v>70</v>
      </c>
      <c r="L1748" s="3">
        <f t="shared" si="76"/>
        <v>80</v>
      </c>
      <c r="M1748" s="3">
        <f t="shared" si="76"/>
        <v>90</v>
      </c>
      <c r="N1748" s="3">
        <f t="shared" si="76"/>
        <v>100</v>
      </c>
      <c r="O1748" s="3">
        <f t="shared" si="76"/>
        <v>110</v>
      </c>
      <c r="P1748" s="3">
        <f t="shared" si="76"/>
        <v>120</v>
      </c>
      <c r="Q1748" s="3">
        <f t="shared" si="76"/>
        <v>130</v>
      </c>
      <c r="R1748" s="3">
        <f t="shared" si="76"/>
        <v>140</v>
      </c>
      <c r="S1748" s="3">
        <f t="shared" si="76"/>
        <v>150</v>
      </c>
      <c r="T1748" s="3">
        <f t="shared" si="76"/>
        <v>160</v>
      </c>
      <c r="U1748" s="3">
        <f t="shared" si="76"/>
        <v>170</v>
      </c>
      <c r="V1748" s="3">
        <f t="shared" si="76"/>
        <v>180</v>
      </c>
      <c r="W1748" s="3">
        <f t="shared" si="76"/>
        <v>190</v>
      </c>
      <c r="X1748" s="3">
        <f t="shared" si="76"/>
        <v>200</v>
      </c>
      <c r="Y1748" s="3">
        <f t="shared" si="76"/>
        <v>210</v>
      </c>
      <c r="Z1748" s="3">
        <f t="shared" si="76"/>
        <v>220</v>
      </c>
      <c r="AA1748" s="3">
        <f t="shared" si="76"/>
        <v>230</v>
      </c>
      <c r="AB1748" s="3">
        <f t="shared" si="76"/>
        <v>240</v>
      </c>
      <c r="AC1748" s="3">
        <f t="shared" si="76"/>
        <v>250</v>
      </c>
      <c r="AD1748" s="3">
        <f t="shared" si="76"/>
        <v>260</v>
      </c>
      <c r="AE1748" s="3">
        <f t="shared" si="76"/>
        <v>270</v>
      </c>
      <c r="AF1748" s="3">
        <f t="shared" si="76"/>
        <v>280</v>
      </c>
      <c r="AG1748" s="3">
        <f t="shared" si="76"/>
        <v>290</v>
      </c>
      <c r="AH1748" s="3">
        <f t="shared" si="76"/>
        <v>300</v>
      </c>
      <c r="AI1748" s="3">
        <f t="shared" si="76"/>
        <v>310</v>
      </c>
      <c r="AJ1748" s="3">
        <f t="shared" si="76"/>
        <v>320</v>
      </c>
      <c r="AK1748" s="3">
        <f t="shared" si="76"/>
        <v>330</v>
      </c>
      <c r="AL1748" s="3">
        <f t="shared" si="76"/>
        <v>340</v>
      </c>
      <c r="AM1748" s="3">
        <f t="shared" si="76"/>
        <v>350</v>
      </c>
    </row>
    <row r="1749" spans="2:39" ht="15.75" customHeight="1" x14ac:dyDescent="0.2">
      <c r="D1749" s="3">
        <f t="shared" ref="D1749:AM1749" si="77">IF(D1748=0,0,D1748-DEGREES((RADIANS(D1748)-$F$7*SIN(RADIANS(D1748))-RADIANS(D$1700))/(1-$F$7*COS(RADIANS(D1748)))))</f>
        <v>0</v>
      </c>
      <c r="E1749" s="3">
        <f t="shared" si="77"/>
        <v>10</v>
      </c>
      <c r="F1749" s="3">
        <f t="shared" si="77"/>
        <v>20</v>
      </c>
      <c r="G1749" s="3">
        <f t="shared" si="77"/>
        <v>30</v>
      </c>
      <c r="H1749" s="3">
        <f t="shared" si="77"/>
        <v>40</v>
      </c>
      <c r="I1749" s="3">
        <f t="shared" si="77"/>
        <v>50</v>
      </c>
      <c r="J1749" s="3">
        <f t="shared" si="77"/>
        <v>60</v>
      </c>
      <c r="K1749" s="3">
        <f t="shared" si="77"/>
        <v>70</v>
      </c>
      <c r="L1749" s="3">
        <f t="shared" si="77"/>
        <v>80</v>
      </c>
      <c r="M1749" s="3">
        <f t="shared" si="77"/>
        <v>90</v>
      </c>
      <c r="N1749" s="3">
        <f t="shared" si="77"/>
        <v>100</v>
      </c>
      <c r="O1749" s="3">
        <f t="shared" si="77"/>
        <v>110</v>
      </c>
      <c r="P1749" s="3">
        <f t="shared" si="77"/>
        <v>120</v>
      </c>
      <c r="Q1749" s="3">
        <f t="shared" si="77"/>
        <v>130</v>
      </c>
      <c r="R1749" s="3">
        <f t="shared" si="77"/>
        <v>140</v>
      </c>
      <c r="S1749" s="3">
        <f t="shared" si="77"/>
        <v>150</v>
      </c>
      <c r="T1749" s="3">
        <f t="shared" si="77"/>
        <v>160</v>
      </c>
      <c r="U1749" s="3">
        <f t="shared" si="77"/>
        <v>170</v>
      </c>
      <c r="V1749" s="3">
        <f t="shared" si="77"/>
        <v>180</v>
      </c>
      <c r="W1749" s="3">
        <f t="shared" si="77"/>
        <v>190</v>
      </c>
      <c r="X1749" s="3">
        <f t="shared" si="77"/>
        <v>200</v>
      </c>
      <c r="Y1749" s="3">
        <f t="shared" si="77"/>
        <v>210</v>
      </c>
      <c r="Z1749" s="3">
        <f t="shared" si="77"/>
        <v>220</v>
      </c>
      <c r="AA1749" s="3">
        <f t="shared" si="77"/>
        <v>230</v>
      </c>
      <c r="AB1749" s="3">
        <f t="shared" si="77"/>
        <v>240</v>
      </c>
      <c r="AC1749" s="3">
        <f t="shared" si="77"/>
        <v>250</v>
      </c>
      <c r="AD1749" s="3">
        <f t="shared" si="77"/>
        <v>260</v>
      </c>
      <c r="AE1749" s="3">
        <f t="shared" si="77"/>
        <v>270</v>
      </c>
      <c r="AF1749" s="3">
        <f t="shared" si="77"/>
        <v>280</v>
      </c>
      <c r="AG1749" s="3">
        <f t="shared" si="77"/>
        <v>290</v>
      </c>
      <c r="AH1749" s="3">
        <f t="shared" si="77"/>
        <v>300</v>
      </c>
      <c r="AI1749" s="3">
        <f t="shared" si="77"/>
        <v>310</v>
      </c>
      <c r="AJ1749" s="3">
        <f t="shared" si="77"/>
        <v>320</v>
      </c>
      <c r="AK1749" s="3">
        <f t="shared" si="77"/>
        <v>330</v>
      </c>
      <c r="AL1749" s="3">
        <f t="shared" si="77"/>
        <v>340</v>
      </c>
      <c r="AM1749" s="3">
        <f t="shared" si="77"/>
        <v>350</v>
      </c>
    </row>
    <row r="1750" spans="2:39" ht="15.75" customHeight="1" x14ac:dyDescent="0.2">
      <c r="D1750" s="3">
        <f t="shared" ref="D1750:AM1750" si="78">IF(D1749=0,0,D1749-DEGREES((RADIANS(D1749)-$F$7*SIN(RADIANS(D1749))-RADIANS(D$1700))/(1-$F$7*COS(RADIANS(D1749)))))</f>
        <v>0</v>
      </c>
      <c r="E1750" s="3">
        <f t="shared" si="78"/>
        <v>10</v>
      </c>
      <c r="F1750" s="3">
        <f t="shared" si="78"/>
        <v>20</v>
      </c>
      <c r="G1750" s="3">
        <f t="shared" si="78"/>
        <v>30</v>
      </c>
      <c r="H1750" s="3">
        <f t="shared" si="78"/>
        <v>40</v>
      </c>
      <c r="I1750" s="3">
        <f t="shared" si="78"/>
        <v>50</v>
      </c>
      <c r="J1750" s="3">
        <f t="shared" si="78"/>
        <v>60</v>
      </c>
      <c r="K1750" s="3">
        <f t="shared" si="78"/>
        <v>70</v>
      </c>
      <c r="L1750" s="3">
        <f t="shared" si="78"/>
        <v>80</v>
      </c>
      <c r="M1750" s="3">
        <f t="shared" si="78"/>
        <v>90</v>
      </c>
      <c r="N1750" s="3">
        <f t="shared" si="78"/>
        <v>100</v>
      </c>
      <c r="O1750" s="3">
        <f t="shared" si="78"/>
        <v>110</v>
      </c>
      <c r="P1750" s="3">
        <f t="shared" si="78"/>
        <v>120</v>
      </c>
      <c r="Q1750" s="3">
        <f t="shared" si="78"/>
        <v>130</v>
      </c>
      <c r="R1750" s="3">
        <f t="shared" si="78"/>
        <v>140</v>
      </c>
      <c r="S1750" s="3">
        <f t="shared" si="78"/>
        <v>150</v>
      </c>
      <c r="T1750" s="3">
        <f t="shared" si="78"/>
        <v>160</v>
      </c>
      <c r="U1750" s="3">
        <f t="shared" si="78"/>
        <v>170</v>
      </c>
      <c r="V1750" s="3">
        <f t="shared" si="78"/>
        <v>180</v>
      </c>
      <c r="W1750" s="3">
        <f t="shared" si="78"/>
        <v>190</v>
      </c>
      <c r="X1750" s="3">
        <f t="shared" si="78"/>
        <v>200</v>
      </c>
      <c r="Y1750" s="3">
        <f t="shared" si="78"/>
        <v>210</v>
      </c>
      <c r="Z1750" s="3">
        <f t="shared" si="78"/>
        <v>220</v>
      </c>
      <c r="AA1750" s="3">
        <f t="shared" si="78"/>
        <v>230</v>
      </c>
      <c r="AB1750" s="3">
        <f t="shared" si="78"/>
        <v>240</v>
      </c>
      <c r="AC1750" s="3">
        <f t="shared" si="78"/>
        <v>250</v>
      </c>
      <c r="AD1750" s="3">
        <f t="shared" si="78"/>
        <v>260</v>
      </c>
      <c r="AE1750" s="3">
        <f t="shared" si="78"/>
        <v>270</v>
      </c>
      <c r="AF1750" s="3">
        <f t="shared" si="78"/>
        <v>280</v>
      </c>
      <c r="AG1750" s="3">
        <f t="shared" si="78"/>
        <v>290</v>
      </c>
      <c r="AH1750" s="3">
        <f t="shared" si="78"/>
        <v>300</v>
      </c>
      <c r="AI1750" s="3">
        <f t="shared" si="78"/>
        <v>310</v>
      </c>
      <c r="AJ1750" s="3">
        <f t="shared" si="78"/>
        <v>320</v>
      </c>
      <c r="AK1750" s="3">
        <f t="shared" si="78"/>
        <v>330</v>
      </c>
      <c r="AL1750" s="3">
        <f t="shared" si="78"/>
        <v>340</v>
      </c>
      <c r="AM1750" s="3">
        <f t="shared" si="78"/>
        <v>350</v>
      </c>
    </row>
    <row r="1751" spans="2:39" ht="15.75" customHeight="1" x14ac:dyDescent="0.2">
      <c r="B1751" s="3" t="s">
        <v>753</v>
      </c>
      <c r="D1751" s="3">
        <f t="shared" ref="D1751:AM1751" si="79">DEGREES(ACOS((COS(RADIANS(D1750))-$F$7)/(1-$F$7*COS(RADIANS(D1750)))))*IF(D1750&gt;180,-1,1)+IF(D1750&gt;180,360,0)</f>
        <v>0</v>
      </c>
      <c r="E1751" s="3">
        <f t="shared" si="79"/>
        <v>10.000000000000014</v>
      </c>
      <c r="F1751" s="3">
        <f t="shared" si="79"/>
        <v>19.999999999999989</v>
      </c>
      <c r="G1751" s="3">
        <f t="shared" si="79"/>
        <v>29.999999999999993</v>
      </c>
      <c r="H1751" s="3">
        <f t="shared" si="79"/>
        <v>40.000000000000007</v>
      </c>
      <c r="I1751" s="3">
        <f t="shared" si="79"/>
        <v>49.999999999999986</v>
      </c>
      <c r="J1751" s="3">
        <f t="shared" si="79"/>
        <v>59.999999999999986</v>
      </c>
      <c r="K1751" s="3">
        <f t="shared" si="79"/>
        <v>70</v>
      </c>
      <c r="L1751" s="3">
        <f t="shared" si="79"/>
        <v>80</v>
      </c>
      <c r="M1751" s="3">
        <f t="shared" si="79"/>
        <v>90</v>
      </c>
      <c r="N1751" s="3">
        <f t="shared" si="79"/>
        <v>100</v>
      </c>
      <c r="O1751" s="3">
        <f t="shared" si="79"/>
        <v>110</v>
      </c>
      <c r="P1751" s="3">
        <f t="shared" si="79"/>
        <v>119.99999999999999</v>
      </c>
      <c r="Q1751" s="3">
        <f t="shared" si="79"/>
        <v>130</v>
      </c>
      <c r="R1751" s="3">
        <f t="shared" si="79"/>
        <v>140</v>
      </c>
      <c r="S1751" s="3">
        <f t="shared" si="79"/>
        <v>150.00000000000003</v>
      </c>
      <c r="T1751" s="3">
        <f t="shared" si="79"/>
        <v>160.00000000000003</v>
      </c>
      <c r="U1751" s="3">
        <f t="shared" si="79"/>
        <v>170</v>
      </c>
      <c r="V1751" s="3">
        <f t="shared" si="79"/>
        <v>180</v>
      </c>
      <c r="W1751" s="3">
        <f t="shared" si="79"/>
        <v>190</v>
      </c>
      <c r="X1751" s="3">
        <f t="shared" si="79"/>
        <v>199.99999999999997</v>
      </c>
      <c r="Y1751" s="3">
        <f t="shared" si="79"/>
        <v>210.00000000000003</v>
      </c>
      <c r="Z1751" s="3">
        <f t="shared" si="79"/>
        <v>220</v>
      </c>
      <c r="AA1751" s="3">
        <f t="shared" si="79"/>
        <v>230</v>
      </c>
      <c r="AB1751" s="3">
        <f t="shared" si="79"/>
        <v>240</v>
      </c>
      <c r="AC1751" s="3">
        <f t="shared" si="79"/>
        <v>250</v>
      </c>
      <c r="AD1751" s="3">
        <f t="shared" si="79"/>
        <v>260</v>
      </c>
      <c r="AE1751" s="3">
        <f t="shared" si="79"/>
        <v>270</v>
      </c>
      <c r="AF1751" s="3">
        <f t="shared" si="79"/>
        <v>280</v>
      </c>
      <c r="AG1751" s="3">
        <f t="shared" si="79"/>
        <v>290</v>
      </c>
      <c r="AH1751" s="3">
        <f t="shared" si="79"/>
        <v>300</v>
      </c>
      <c r="AI1751" s="3">
        <f t="shared" si="79"/>
        <v>310</v>
      </c>
      <c r="AJ1751" s="3">
        <f t="shared" si="79"/>
        <v>320</v>
      </c>
      <c r="AK1751" s="3">
        <f t="shared" si="79"/>
        <v>330</v>
      </c>
      <c r="AL1751" s="3">
        <f t="shared" si="79"/>
        <v>340</v>
      </c>
      <c r="AM1751" s="3">
        <f t="shared" si="79"/>
        <v>350</v>
      </c>
    </row>
  </sheetData>
  <conditionalFormatting sqref="I23:AR41">
    <cfRule type="cellIs" dxfId="72" priority="1" operator="lessThan">
      <formula>0.00001</formula>
    </cfRule>
    <cfRule type="colorScale" priority="2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I46:AR64">
    <cfRule type="cellIs" dxfId="71" priority="3" operator="lessThan">
      <formula>0.00001</formula>
    </cfRule>
    <cfRule type="colorScale" priority="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9:AR87">
    <cfRule type="cellIs" dxfId="70" priority="5" operator="lessThan">
      <formula>0.00001</formula>
    </cfRule>
    <cfRule type="colorScale" priority="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2:AR110">
    <cfRule type="cellIs" dxfId="69" priority="7" operator="lessThan">
      <formula>0.00001</formula>
    </cfRule>
    <cfRule type="colorScale" priority="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5:AR133">
    <cfRule type="cellIs" dxfId="68" priority="9" operator="lessThan">
      <formula>0.00001</formula>
    </cfRule>
    <cfRule type="colorScale" priority="1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8:AR156">
    <cfRule type="cellIs" dxfId="67" priority="11" operator="lessThan">
      <formula>0.00001</formula>
    </cfRule>
    <cfRule type="colorScale" priority="1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1:AR179">
    <cfRule type="cellIs" dxfId="66" priority="13" operator="lessThan">
      <formula>0.00001</formula>
    </cfRule>
    <cfRule type="colorScale" priority="1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84:AR202">
    <cfRule type="cellIs" dxfId="65" priority="15" operator="lessThan">
      <formula>0.00001</formula>
    </cfRule>
    <cfRule type="colorScale" priority="1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07:AR225">
    <cfRule type="cellIs" dxfId="64" priority="17" operator="lessThan">
      <formula>0.00001</formula>
    </cfRule>
    <cfRule type="colorScale" priority="1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30:AR248">
    <cfRule type="cellIs" dxfId="63" priority="19" operator="lessThan">
      <formula>0.00001</formula>
    </cfRule>
    <cfRule type="colorScale" priority="2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53:AR271">
    <cfRule type="cellIs" dxfId="62" priority="21" operator="lessThan">
      <formula>0.00001</formula>
    </cfRule>
    <cfRule type="colorScale" priority="2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76:AR294">
    <cfRule type="cellIs" dxfId="61" priority="23" operator="lessThan">
      <formula>0.00001</formula>
    </cfRule>
    <cfRule type="colorScale" priority="2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99:AR317">
    <cfRule type="cellIs" dxfId="60" priority="25" operator="lessThan">
      <formula>0.00001</formula>
    </cfRule>
    <cfRule type="colorScale" priority="2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22:AR340">
    <cfRule type="cellIs" dxfId="59" priority="27" operator="lessThan">
      <formula>0.00001</formula>
    </cfRule>
    <cfRule type="colorScale" priority="2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45:AR363">
    <cfRule type="cellIs" dxfId="58" priority="29" operator="lessThan">
      <formula>0.00001</formula>
    </cfRule>
    <cfRule type="colorScale" priority="3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68:AR386">
    <cfRule type="cellIs" dxfId="57" priority="31" operator="lessThan">
      <formula>0.00001</formula>
    </cfRule>
    <cfRule type="colorScale" priority="3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91:AR409">
    <cfRule type="cellIs" dxfId="56" priority="33" operator="lessThan">
      <formula>0.00001</formula>
    </cfRule>
    <cfRule type="colorScale" priority="3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14:AR432">
    <cfRule type="cellIs" dxfId="55" priority="35" operator="lessThan">
      <formula>0.00001</formula>
    </cfRule>
    <cfRule type="colorScale" priority="3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37:AR455">
    <cfRule type="cellIs" dxfId="54" priority="37" operator="lessThan">
      <formula>0.00001</formula>
    </cfRule>
    <cfRule type="colorScale" priority="3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60:AR478">
    <cfRule type="cellIs" dxfId="53" priority="39" operator="lessThan">
      <formula>0.00001</formula>
    </cfRule>
    <cfRule type="colorScale" priority="4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83:AR501">
    <cfRule type="cellIs" dxfId="52" priority="41" operator="lessThan">
      <formula>0.00001</formula>
    </cfRule>
    <cfRule type="colorScale" priority="4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06:AR524">
    <cfRule type="cellIs" dxfId="51" priority="43" operator="lessThan">
      <formula>0.00001</formula>
    </cfRule>
    <cfRule type="colorScale" priority="4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29:AR547">
    <cfRule type="cellIs" dxfId="50" priority="45" operator="lessThan">
      <formula>0.00001</formula>
    </cfRule>
    <cfRule type="colorScale" priority="4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52:AR570">
    <cfRule type="cellIs" dxfId="49" priority="47" operator="lessThan">
      <formula>0.00001</formula>
    </cfRule>
    <cfRule type="colorScale" priority="4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75:AR593">
    <cfRule type="cellIs" dxfId="48" priority="49" operator="lessThan">
      <formula>0.00001</formula>
    </cfRule>
    <cfRule type="colorScale" priority="5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98:AR616">
    <cfRule type="cellIs" dxfId="47" priority="51" operator="lessThan">
      <formula>0.00001</formula>
    </cfRule>
    <cfRule type="colorScale" priority="5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21:AR639">
    <cfRule type="cellIs" dxfId="46" priority="53" operator="lessThan">
      <formula>0.00001</formula>
    </cfRule>
    <cfRule type="colorScale" priority="5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44:AR662">
    <cfRule type="cellIs" dxfId="45" priority="55" operator="lessThan">
      <formula>0.00001</formula>
    </cfRule>
    <cfRule type="colorScale" priority="5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67:AR685">
    <cfRule type="cellIs" dxfId="44" priority="57" operator="lessThan">
      <formula>0.00001</formula>
    </cfRule>
    <cfRule type="colorScale" priority="5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90:AR708">
    <cfRule type="cellIs" dxfId="43" priority="59" operator="lessThan">
      <formula>0.00001</formula>
    </cfRule>
    <cfRule type="colorScale" priority="6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13:AR731">
    <cfRule type="cellIs" dxfId="42" priority="61" operator="lessThan">
      <formula>0.00001</formula>
    </cfRule>
    <cfRule type="colorScale" priority="6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36:AR754">
    <cfRule type="cellIs" dxfId="41" priority="63" operator="lessThan">
      <formula>0.00001</formula>
    </cfRule>
    <cfRule type="colorScale" priority="6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59:AR777">
    <cfRule type="cellIs" dxfId="40" priority="65" operator="lessThan">
      <formula>0.00001</formula>
    </cfRule>
    <cfRule type="colorScale" priority="6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82:AR800">
    <cfRule type="cellIs" dxfId="39" priority="67" operator="lessThan">
      <formula>0.00001</formula>
    </cfRule>
    <cfRule type="colorScale" priority="6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05:AR823">
    <cfRule type="cellIs" dxfId="38" priority="69" operator="lessThan">
      <formula>0.00001</formula>
    </cfRule>
    <cfRule type="colorScale" priority="7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28:AR846">
    <cfRule type="cellIs" dxfId="37" priority="71" operator="lessThan">
      <formula>0.00001</formula>
    </cfRule>
    <cfRule type="colorScale" priority="7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51:AR869">
    <cfRule type="colorScale" priority="74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36" priority="73" operator="lessThan">
      <formula>0.00001</formula>
    </cfRule>
  </conditionalFormatting>
  <conditionalFormatting sqref="I874:AR892">
    <cfRule type="cellIs" dxfId="35" priority="75" operator="lessThan">
      <formula>0.00001</formula>
    </cfRule>
    <cfRule type="colorScale" priority="7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97:AR915">
    <cfRule type="cellIs" dxfId="34" priority="77" operator="lessThan">
      <formula>0.00001</formula>
    </cfRule>
    <cfRule type="colorScale" priority="7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20:AR938">
    <cfRule type="cellIs" dxfId="33" priority="79" operator="lessThan">
      <formula>0.00001</formula>
    </cfRule>
    <cfRule type="colorScale" priority="8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43:AR961">
    <cfRule type="cellIs" dxfId="32" priority="81" operator="lessThan">
      <formula>0.00001</formula>
    </cfRule>
    <cfRule type="colorScale" priority="8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66:AR984">
    <cfRule type="cellIs" dxfId="31" priority="83" operator="lessThan">
      <formula>0.00001</formula>
    </cfRule>
    <cfRule type="colorScale" priority="8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89:AR1007">
    <cfRule type="cellIs" dxfId="30" priority="85" operator="lessThan">
      <formula>0.00001</formula>
    </cfRule>
    <cfRule type="colorScale" priority="8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12:AR1030">
    <cfRule type="cellIs" dxfId="29" priority="87" operator="lessThan">
      <formula>0.00001</formula>
    </cfRule>
    <cfRule type="colorScale" priority="8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35:AR1053">
    <cfRule type="cellIs" dxfId="28" priority="89" operator="lessThan">
      <formula>0.00001</formula>
    </cfRule>
    <cfRule type="colorScale" priority="9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58:AR1076">
    <cfRule type="cellIs" dxfId="27" priority="91" operator="lessThan">
      <formula>0.00001</formula>
    </cfRule>
    <cfRule type="colorScale" priority="9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81:AR1099">
    <cfRule type="cellIs" dxfId="26" priority="93" operator="lessThan">
      <formula>0.00001</formula>
    </cfRule>
    <cfRule type="colorScale" priority="9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04:AR1122">
    <cfRule type="cellIs" dxfId="25" priority="95" operator="lessThan">
      <formula>0.00001</formula>
    </cfRule>
    <cfRule type="colorScale" priority="9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27:AR1145">
    <cfRule type="cellIs" dxfId="24" priority="97" operator="lessThan">
      <formula>0.00001</formula>
    </cfRule>
    <cfRule type="colorScale" priority="9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50:AR1168">
    <cfRule type="cellIs" dxfId="23" priority="99" operator="lessThan">
      <formula>0.00001</formula>
    </cfRule>
    <cfRule type="colorScale" priority="10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73:AR1191">
    <cfRule type="cellIs" dxfId="22" priority="101" operator="lessThan">
      <formula>0.00001</formula>
    </cfRule>
    <cfRule type="colorScale" priority="10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96:AR1214">
    <cfRule type="cellIs" dxfId="21" priority="103" operator="lessThan">
      <formula>0.00001</formula>
    </cfRule>
    <cfRule type="colorScale" priority="10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19:AR1237">
    <cfRule type="cellIs" dxfId="20" priority="105" operator="lessThan">
      <formula>0.00001</formula>
    </cfRule>
    <cfRule type="colorScale" priority="10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42:AR1260">
    <cfRule type="cellIs" dxfId="19" priority="107" operator="lessThan">
      <formula>0.00001</formula>
    </cfRule>
    <cfRule type="colorScale" priority="10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65:AR1283">
    <cfRule type="colorScale" priority="110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18" priority="109" operator="lessThan">
      <formula>0.00001</formula>
    </cfRule>
  </conditionalFormatting>
  <conditionalFormatting sqref="I1288:AR1306">
    <cfRule type="cellIs" dxfId="17" priority="111" operator="lessThan">
      <formula>0.00001</formula>
    </cfRule>
    <cfRule type="colorScale" priority="11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11:AR1329">
    <cfRule type="cellIs" dxfId="16" priority="113" operator="lessThan">
      <formula>0.00001</formula>
    </cfRule>
    <cfRule type="colorScale" priority="11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34:AR1352">
    <cfRule type="cellIs" dxfId="15" priority="115" operator="lessThan">
      <formula>0.00001</formula>
    </cfRule>
    <cfRule type="colorScale" priority="11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57:AR1375">
    <cfRule type="cellIs" dxfId="14" priority="117" operator="lessThan">
      <formula>0.00001</formula>
    </cfRule>
    <cfRule type="colorScale" priority="11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80:AR1398">
    <cfRule type="cellIs" dxfId="13" priority="119" operator="lessThan">
      <formula>0.00001</formula>
    </cfRule>
    <cfRule type="colorScale" priority="12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03:AR1421">
    <cfRule type="cellIs" dxfId="12" priority="121" operator="lessThan">
      <formula>0.00001</formula>
    </cfRule>
    <cfRule type="colorScale" priority="12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26:AR1444">
    <cfRule type="cellIs" dxfId="11" priority="123" operator="lessThan">
      <formula>0.00001</formula>
    </cfRule>
    <cfRule type="colorScale" priority="12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49:AR1467">
    <cfRule type="cellIs" dxfId="10" priority="125" operator="lessThan">
      <formula>0.00001</formula>
    </cfRule>
    <cfRule type="colorScale" priority="12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72:AR1490">
    <cfRule type="colorScale" priority="128">
      <colorScale>
        <cfvo type="min"/>
        <cfvo type="percentile" val="75"/>
        <cfvo type="max"/>
        <color rgb="FF63BE7B"/>
        <color rgb="FFFFEB84"/>
        <color rgb="FFF8696B"/>
      </colorScale>
    </cfRule>
    <cfRule type="cellIs" dxfId="9" priority="127" operator="lessThan">
      <formula>0.00001</formula>
    </cfRule>
  </conditionalFormatting>
  <conditionalFormatting sqref="I1495:AR1513">
    <cfRule type="cellIs" dxfId="8" priority="129" operator="lessThan">
      <formula>0.00001</formula>
    </cfRule>
    <cfRule type="colorScale" priority="13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18:AR1536">
    <cfRule type="cellIs" dxfId="7" priority="131" operator="lessThan">
      <formula>0.00001</formula>
    </cfRule>
    <cfRule type="colorScale" priority="13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41:AR1559">
    <cfRule type="cellIs" dxfId="6" priority="133" operator="lessThan">
      <formula>0.00001</formula>
    </cfRule>
    <cfRule type="colorScale" priority="13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64:AR1582">
    <cfRule type="cellIs" dxfId="5" priority="135" operator="lessThan">
      <formula>0.00001</formula>
    </cfRule>
    <cfRule type="colorScale" priority="13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87:AR1605">
    <cfRule type="cellIs" dxfId="4" priority="137" operator="lessThan">
      <formula>0.00001</formula>
    </cfRule>
    <cfRule type="colorScale" priority="13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10:AR1628">
    <cfRule type="cellIs" dxfId="3" priority="139" operator="lessThan">
      <formula>0.00001</formula>
    </cfRule>
    <cfRule type="colorScale" priority="14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33:AR1651">
    <cfRule type="cellIs" dxfId="2" priority="141" operator="lessThan">
      <formula>0.00001</formula>
    </cfRule>
    <cfRule type="colorScale" priority="14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56:AR1674">
    <cfRule type="cellIs" dxfId="1" priority="143" operator="lessThan">
      <formula>0.00001</formula>
    </cfRule>
    <cfRule type="colorScale" priority="14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79:AR1697">
    <cfRule type="cellIs" dxfId="0" priority="145" operator="lessThan">
      <formula>0.00001</formula>
    </cfRule>
    <cfRule type="colorScale" priority="14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P1000"/>
  <sheetViews>
    <sheetView workbookViewId="0"/>
  </sheetViews>
  <sheetFormatPr baseColWidth="10" defaultColWidth="14.5" defaultRowHeight="15" customHeight="1" x14ac:dyDescent="0.2"/>
  <cols>
    <col min="1" max="2" width="8.6640625" customWidth="1"/>
    <col min="3" max="3" width="10.5" customWidth="1"/>
    <col min="4" max="4" width="9.6640625" customWidth="1"/>
    <col min="5" max="5" width="12" customWidth="1"/>
    <col min="6" max="6" width="8.6640625" customWidth="1"/>
    <col min="7" max="7" width="10" customWidth="1"/>
    <col min="8" max="8" width="11.5" customWidth="1"/>
    <col min="9" max="9" width="8.83203125" customWidth="1"/>
    <col min="10" max="10" width="16.33203125" customWidth="1"/>
    <col min="11" max="11" width="11.33203125" customWidth="1"/>
    <col min="12" max="12" width="12.83203125" customWidth="1"/>
    <col min="13" max="13" width="15" customWidth="1"/>
    <col min="14" max="26" width="8.6640625" customWidth="1"/>
  </cols>
  <sheetData>
    <row r="2" spans="2:16" x14ac:dyDescent="0.2">
      <c r="B2" s="31" t="s">
        <v>71</v>
      </c>
    </row>
    <row r="3" spans="2:16" x14ac:dyDescent="0.2">
      <c r="J3" s="13" t="s">
        <v>793</v>
      </c>
      <c r="P3" s="3" t="s">
        <v>794</v>
      </c>
    </row>
    <row r="4" spans="2:16" x14ac:dyDescent="0.2">
      <c r="B4" s="3" t="s">
        <v>795</v>
      </c>
      <c r="F4" s="4"/>
      <c r="P4" s="3" t="s">
        <v>796</v>
      </c>
    </row>
    <row r="5" spans="2:16" x14ac:dyDescent="0.2">
      <c r="B5" s="3" t="s">
        <v>797</v>
      </c>
      <c r="F5" s="5"/>
      <c r="J5" s="3" t="s">
        <v>798</v>
      </c>
      <c r="L5" s="4"/>
      <c r="P5" s="3" t="s">
        <v>799</v>
      </c>
    </row>
    <row r="6" spans="2:16" x14ac:dyDescent="0.2">
      <c r="B6" s="3" t="s">
        <v>800</v>
      </c>
      <c r="F6" s="4"/>
      <c r="J6" s="3" t="s">
        <v>801</v>
      </c>
      <c r="L6" s="3" t="e">
        <f>((1-(F7+F6))*F4*5.97*(10^24)/(4*PI()*(F5*6371000)^2))*(G10*IF(F10&gt;0,F10,F8)*4.64/10^7*EXP(-H10*L5)+G11*IF(F11&gt;0,F11,F8)*1.55/10^7*EXP(-H11*L5)+G12*IF(F12&gt;0,F12,F8)*1.64/10^8*EXP(-H12*L5)+G13*IF(F13&gt;0,F13,F8)*6.24/10^8*EXP(-H13*L5))</f>
        <v>#DIV/0!</v>
      </c>
    </row>
    <row r="7" spans="2:16" x14ac:dyDescent="0.2">
      <c r="B7" s="3" t="s">
        <v>802</v>
      </c>
      <c r="F7" s="5"/>
      <c r="J7" s="3" t="s">
        <v>803</v>
      </c>
      <c r="L7" s="3" t="e">
        <f>(5.97*10^24)*F4*(1.2/10^11)*EXP(-0.3391*L5)/(4*PI()*(F5*6371000)^2)</f>
        <v>#DIV/0!</v>
      </c>
      <c r="P7" s="3" t="s">
        <v>329</v>
      </c>
    </row>
    <row r="8" spans="2:16" x14ac:dyDescent="0.2">
      <c r="B8" s="3" t="s">
        <v>804</v>
      </c>
      <c r="F8" s="4"/>
      <c r="J8" s="3" t="s">
        <v>805</v>
      </c>
      <c r="L8" s="3" t="e">
        <f>(63/16*PI())*(6.67408*10^-11)^1.5*(F16*1.98847*10^30)^2.5*(F5*6371000)^3*(F15)^2/(500*(F17*1.496*10^11)^7.5)</f>
        <v>#DIV/0!</v>
      </c>
      <c r="P8" s="3" t="s">
        <v>806</v>
      </c>
    </row>
    <row r="9" spans="2:16" x14ac:dyDescent="0.2">
      <c r="B9" s="3" t="s">
        <v>807</v>
      </c>
      <c r="G9" s="3" t="s">
        <v>808</v>
      </c>
      <c r="H9" s="3" t="s">
        <v>809</v>
      </c>
      <c r="J9" s="3" t="s">
        <v>810</v>
      </c>
      <c r="L9" s="8" t="e">
        <f>L6+L7+L8</f>
        <v>#DIV/0!</v>
      </c>
      <c r="P9" s="2" t="s">
        <v>811</v>
      </c>
    </row>
    <row r="10" spans="2:16" x14ac:dyDescent="0.2">
      <c r="C10" s="3" t="s">
        <v>812</v>
      </c>
      <c r="F10" s="6"/>
      <c r="G10" s="3">
        <v>2.9200000000000002E-5</v>
      </c>
      <c r="H10" s="3">
        <v>0.495</v>
      </c>
      <c r="J10" s="20" t="s">
        <v>813</v>
      </c>
      <c r="L10" s="9" t="e">
        <f>(L9*4*PI()*(F5*6371000)^2)/10^12</f>
        <v>#DIV/0!</v>
      </c>
      <c r="P10" s="3" t="s">
        <v>814</v>
      </c>
    </row>
    <row r="11" spans="2:16" x14ac:dyDescent="0.2">
      <c r="C11" s="3" t="s">
        <v>815</v>
      </c>
      <c r="F11" s="7"/>
      <c r="G11" s="3">
        <v>2.6400000000000001E-5</v>
      </c>
      <c r="H11" s="3">
        <v>4.99E-2</v>
      </c>
      <c r="P11" s="2" t="s">
        <v>816</v>
      </c>
    </row>
    <row r="12" spans="2:16" x14ac:dyDescent="0.2">
      <c r="C12" s="3" t="s">
        <v>817</v>
      </c>
      <c r="F12" s="6"/>
      <c r="G12" s="3">
        <v>5.6899999999999995E-4</v>
      </c>
      <c r="H12" s="3">
        <v>0.99</v>
      </c>
      <c r="P12" s="3" t="s">
        <v>378</v>
      </c>
    </row>
    <row r="13" spans="2:16" x14ac:dyDescent="0.2">
      <c r="C13" s="3" t="s">
        <v>818</v>
      </c>
      <c r="F13" s="7"/>
      <c r="G13" s="3">
        <v>9.4599999999999996E-5</v>
      </c>
      <c r="H13" s="3">
        <v>0.154</v>
      </c>
      <c r="P13" s="2" t="s">
        <v>819</v>
      </c>
    </row>
    <row r="14" spans="2:16" x14ac:dyDescent="0.2">
      <c r="B14" s="3" t="s">
        <v>820</v>
      </c>
      <c r="P14" s="3" t="s">
        <v>821</v>
      </c>
    </row>
    <row r="15" spans="2:16" x14ac:dyDescent="0.2">
      <c r="B15" s="3" t="s">
        <v>252</v>
      </c>
      <c r="F15" s="4"/>
      <c r="H15" s="16" t="s">
        <v>76</v>
      </c>
      <c r="I15" s="17"/>
      <c r="J15" s="17"/>
      <c r="K15" s="17"/>
      <c r="L15" s="17"/>
      <c r="M15" s="17"/>
      <c r="N15" s="18"/>
      <c r="P15" s="2" t="s">
        <v>822</v>
      </c>
    </row>
    <row r="16" spans="2:16" x14ac:dyDescent="0.2">
      <c r="B16" s="3" t="s">
        <v>823</v>
      </c>
      <c r="F16" s="5"/>
      <c r="H16" s="19"/>
      <c r="N16" s="22"/>
    </row>
    <row r="17" spans="2:16" x14ac:dyDescent="0.2">
      <c r="B17" s="3" t="s">
        <v>226</v>
      </c>
      <c r="F17" s="4"/>
      <c r="H17" s="19"/>
      <c r="K17" s="3" t="s">
        <v>302</v>
      </c>
      <c r="L17" s="3" t="s">
        <v>303</v>
      </c>
      <c r="M17" s="3" t="s">
        <v>304</v>
      </c>
      <c r="N17" s="22"/>
      <c r="P17" s="3" t="s">
        <v>824</v>
      </c>
    </row>
    <row r="18" spans="2:16" x14ac:dyDescent="0.2">
      <c r="B18" s="3" t="s">
        <v>825</v>
      </c>
      <c r="F18" s="9" t="e">
        <f>(F15^2*6.67408*10^-11*F16*1.988*10^30*F4*5.972*10^24/((1-F15^2)*F17*1.496*10^11*4*PI()*(F5*6.371*10^6)^2*L8)/(3.156*10^16))-(0.01^2*6.67408*10^-11*F16*1.988*10^30*F4*5.972*10^24/((1-0.01^2)*F17*1.496*10^11*4*PI()*(F5*6.371*10^6)^2*((63/16*PI())*(6.67408*10^-11)^1.5*(F16*1.98847*10^30)^2.5*(F5*6371000)^3*(0.01)^2/(500*(F17*1.496*10^11)^7.5)))/(3.156*10^16))</f>
        <v>#DIV/0!</v>
      </c>
      <c r="H18" s="19" t="s">
        <v>307</v>
      </c>
      <c r="K18" s="26" t="e">
        <f>IF(F260&lt;0,0,F260)</f>
        <v>#DIV/0!</v>
      </c>
      <c r="L18" s="26" t="e">
        <f>IF(H260&lt;0,0,IF(H260&gt;F24,IF(H260=H259,H260,"OUT OF RANGE"),H260))</f>
        <v>#DIV/0!</v>
      </c>
      <c r="M18" s="32" t="e">
        <f t="shared" ref="M18:M19" si="0">L18-K18</f>
        <v>#DIV/0!</v>
      </c>
      <c r="N18" s="22"/>
      <c r="P18" s="3" t="s">
        <v>826</v>
      </c>
    </row>
    <row r="19" spans="2:16" x14ac:dyDescent="0.2">
      <c r="H19" s="19" t="s">
        <v>309</v>
      </c>
      <c r="K19" s="24" t="e">
        <f>IF(B260&lt;0,0,B260)</f>
        <v>#DIV/0!</v>
      </c>
      <c r="L19" s="24" t="e">
        <f>IF(D260&lt;0,0,IF(D260&gt;F24,IF(D260=D259,D260,"OUT OF RANGE"),D260))</f>
        <v>#DIV/0!</v>
      </c>
      <c r="M19" s="33" t="e">
        <f t="shared" si="0"/>
        <v>#DIV/0!</v>
      </c>
      <c r="N19" s="22"/>
    </row>
    <row r="20" spans="2:16" x14ac:dyDescent="0.2">
      <c r="H20" s="19"/>
      <c r="K20" s="3" t="s">
        <v>827</v>
      </c>
      <c r="N20" s="22"/>
    </row>
    <row r="21" spans="2:16" ht="15.75" customHeight="1" x14ac:dyDescent="0.2">
      <c r="B21" s="13" t="s">
        <v>828</v>
      </c>
      <c r="H21" s="19"/>
      <c r="K21" s="3" t="s">
        <v>829</v>
      </c>
      <c r="N21" s="22"/>
    </row>
    <row r="22" spans="2:16" ht="15.75" customHeight="1" x14ac:dyDescent="0.2">
      <c r="H22" s="27"/>
      <c r="I22" s="28"/>
      <c r="J22" s="28"/>
      <c r="K22" s="28" t="s">
        <v>830</v>
      </c>
      <c r="L22" s="28"/>
      <c r="M22" s="28"/>
      <c r="N22" s="30"/>
    </row>
    <row r="23" spans="2:16" ht="15.75" customHeight="1" x14ac:dyDescent="0.2">
      <c r="B23" s="3" t="s">
        <v>831</v>
      </c>
      <c r="F23" s="4"/>
    </row>
    <row r="24" spans="2:16" ht="15.75" customHeight="1" x14ac:dyDescent="0.2">
      <c r="B24" s="3" t="s">
        <v>832</v>
      </c>
      <c r="F24" s="5"/>
    </row>
    <row r="25" spans="2:16" ht="15.75" customHeight="1" x14ac:dyDescent="0.2">
      <c r="B25" s="3" t="s">
        <v>833</v>
      </c>
      <c r="F25" s="3">
        <v>2</v>
      </c>
    </row>
    <row r="26" spans="2:16" ht="15.75" customHeight="1" x14ac:dyDescent="0.2">
      <c r="B26" s="3" t="s">
        <v>834</v>
      </c>
      <c r="F26" s="3">
        <v>0.19</v>
      </c>
    </row>
    <row r="27" spans="2:16" ht="15.75" customHeight="1" x14ac:dyDescent="0.2">
      <c r="B27" s="3" t="s">
        <v>835</v>
      </c>
      <c r="F27" s="3">
        <v>6.7000000000000004E-2</v>
      </c>
    </row>
    <row r="28" spans="2:16" ht="15.75" customHeight="1" x14ac:dyDescent="0.2">
      <c r="B28" s="3" t="s">
        <v>836</v>
      </c>
      <c r="F28" s="3">
        <v>0.04</v>
      </c>
    </row>
    <row r="29" spans="2:16" ht="15.75" customHeight="1" x14ac:dyDescent="0.2"/>
    <row r="30" spans="2:16" ht="15.75" customHeight="1" x14ac:dyDescent="0.2"/>
    <row r="31" spans="2:16" ht="15.75" customHeight="1" x14ac:dyDescent="0.2"/>
    <row r="32" spans="2:16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spans="2:10" ht="15.75" customHeight="1" x14ac:dyDescent="0.2"/>
    <row r="50" spans="2:10" ht="15.75" customHeight="1" x14ac:dyDescent="0.2"/>
    <row r="51" spans="2:10" ht="15.75" customHeight="1" x14ac:dyDescent="0.2">
      <c r="B51" s="3" t="s">
        <v>321</v>
      </c>
      <c r="C51" s="3" t="s">
        <v>376</v>
      </c>
      <c r="D51" s="3" t="s">
        <v>837</v>
      </c>
      <c r="E51" s="3" t="s">
        <v>838</v>
      </c>
      <c r="F51" s="3" t="s">
        <v>839</v>
      </c>
    </row>
    <row r="52" spans="2:10" ht="15.75" customHeight="1" x14ac:dyDescent="0.2">
      <c r="B52" s="3">
        <f>F23</f>
        <v>0</v>
      </c>
      <c r="C52" s="3" t="e">
        <f t="shared" ref="C52:C152" si="1">((1-(F$7+F$6))*F$4*5.97*(10^24)/(4*PI()*(F$5*6370000)^2))*(G$10*IF(F$10&gt;0,F$10,F$8)*4.64/10^7*EXP(-H$10*B52)+G$11*IF(F$11&gt;0,F$11,F$8)*1.55/10^7*EXP(-H$11*B52)+G$12*IF(F$12&gt;0,F$12,F$8)*1.64/10^8*EXP(-H$12*B52)+G$13*IF(F$13&gt;0,F$13,F$8)*6.24/10^8*EXP(-H$13*B52))</f>
        <v>#DIV/0!</v>
      </c>
      <c r="D52" s="3" t="e">
        <f t="shared" ref="D52:D152" si="2">(5.97*10^24)*F$4*(1.2/10^11)*EXP(-0.3391*B52)/(4*PI()*(F$5*6371000)^2)</f>
        <v>#DIV/0!</v>
      </c>
      <c r="E52" s="3" t="e">
        <f t="shared" ref="E52:E152" si="3">(63/16*PI())*(6.67408*10^-11)^1.5*(F$16*1.98847*10^30)^2.5*(F$5*6371000)^3*(F$15)^2/(500*(F$17*1.496*10^11)^7.5)</f>
        <v>#DIV/0!</v>
      </c>
      <c r="F52" s="8" t="e">
        <f t="shared" ref="F52:F152" si="4">C52+D52+E52</f>
        <v>#DIV/0!</v>
      </c>
      <c r="G52" s="3">
        <f t="shared" ref="G52:G152" si="5">F$25</f>
        <v>2</v>
      </c>
      <c r="H52" s="3">
        <f t="shared" ref="H52:H152" si="6">F$26</f>
        <v>0.19</v>
      </c>
      <c r="I52" s="3">
        <f t="shared" ref="I52:I152" si="7">F$27</f>
        <v>6.7000000000000004E-2</v>
      </c>
      <c r="J52" s="3">
        <f t="shared" ref="J52:J152" si="8">F$28</f>
        <v>0.04</v>
      </c>
    </row>
    <row r="53" spans="2:10" ht="15.75" customHeight="1" x14ac:dyDescent="0.2">
      <c r="B53" s="3">
        <f t="shared" ref="B53:B152" si="9">B52+(F$24-F$23)/100</f>
        <v>0</v>
      </c>
      <c r="C53" s="3" t="e">
        <f t="shared" si="1"/>
        <v>#DIV/0!</v>
      </c>
      <c r="D53" s="3" t="e">
        <f t="shared" si="2"/>
        <v>#DIV/0!</v>
      </c>
      <c r="E53" s="3" t="e">
        <f t="shared" si="3"/>
        <v>#DIV/0!</v>
      </c>
      <c r="F53" s="9" t="e">
        <f t="shared" si="4"/>
        <v>#DIV/0!</v>
      </c>
      <c r="G53" s="3">
        <f t="shared" si="5"/>
        <v>2</v>
      </c>
      <c r="H53" s="3">
        <f t="shared" si="6"/>
        <v>0.19</v>
      </c>
      <c r="I53" s="3">
        <f t="shared" si="7"/>
        <v>6.7000000000000004E-2</v>
      </c>
      <c r="J53" s="3">
        <f t="shared" si="8"/>
        <v>0.04</v>
      </c>
    </row>
    <row r="54" spans="2:10" ht="15.75" customHeight="1" x14ac:dyDescent="0.2">
      <c r="B54" s="3">
        <f t="shared" si="9"/>
        <v>0</v>
      </c>
      <c r="C54" s="3" t="e">
        <f t="shared" si="1"/>
        <v>#DIV/0!</v>
      </c>
      <c r="D54" s="3" t="e">
        <f t="shared" si="2"/>
        <v>#DIV/0!</v>
      </c>
      <c r="E54" s="3" t="e">
        <f t="shared" si="3"/>
        <v>#DIV/0!</v>
      </c>
      <c r="F54" s="8" t="e">
        <f t="shared" si="4"/>
        <v>#DIV/0!</v>
      </c>
      <c r="G54" s="3">
        <f t="shared" si="5"/>
        <v>2</v>
      </c>
      <c r="H54" s="3">
        <f t="shared" si="6"/>
        <v>0.19</v>
      </c>
      <c r="I54" s="3">
        <f t="shared" si="7"/>
        <v>6.7000000000000004E-2</v>
      </c>
      <c r="J54" s="3">
        <f t="shared" si="8"/>
        <v>0.04</v>
      </c>
    </row>
    <row r="55" spans="2:10" ht="15.75" customHeight="1" x14ac:dyDescent="0.2">
      <c r="B55" s="3">
        <f t="shared" si="9"/>
        <v>0</v>
      </c>
      <c r="C55" s="3" t="e">
        <f t="shared" si="1"/>
        <v>#DIV/0!</v>
      </c>
      <c r="D55" s="3" t="e">
        <f t="shared" si="2"/>
        <v>#DIV/0!</v>
      </c>
      <c r="E55" s="3" t="e">
        <f t="shared" si="3"/>
        <v>#DIV/0!</v>
      </c>
      <c r="F55" s="9" t="e">
        <f t="shared" si="4"/>
        <v>#DIV/0!</v>
      </c>
      <c r="G55" s="3">
        <f t="shared" si="5"/>
        <v>2</v>
      </c>
      <c r="H55" s="3">
        <f t="shared" si="6"/>
        <v>0.19</v>
      </c>
      <c r="I55" s="3">
        <f t="shared" si="7"/>
        <v>6.7000000000000004E-2</v>
      </c>
      <c r="J55" s="3">
        <f t="shared" si="8"/>
        <v>0.04</v>
      </c>
    </row>
    <row r="56" spans="2:10" ht="15.75" customHeight="1" x14ac:dyDescent="0.2">
      <c r="B56" s="3">
        <f t="shared" si="9"/>
        <v>0</v>
      </c>
      <c r="C56" s="3" t="e">
        <f t="shared" si="1"/>
        <v>#DIV/0!</v>
      </c>
      <c r="D56" s="3" t="e">
        <f t="shared" si="2"/>
        <v>#DIV/0!</v>
      </c>
      <c r="E56" s="3" t="e">
        <f t="shared" si="3"/>
        <v>#DIV/0!</v>
      </c>
      <c r="F56" s="8" t="e">
        <f t="shared" si="4"/>
        <v>#DIV/0!</v>
      </c>
      <c r="G56" s="3">
        <f t="shared" si="5"/>
        <v>2</v>
      </c>
      <c r="H56" s="3">
        <f t="shared" si="6"/>
        <v>0.19</v>
      </c>
      <c r="I56" s="3">
        <f t="shared" si="7"/>
        <v>6.7000000000000004E-2</v>
      </c>
      <c r="J56" s="3">
        <f t="shared" si="8"/>
        <v>0.04</v>
      </c>
    </row>
    <row r="57" spans="2:10" ht="15.75" customHeight="1" x14ac:dyDescent="0.2">
      <c r="B57" s="3">
        <f t="shared" si="9"/>
        <v>0</v>
      </c>
      <c r="C57" s="3" t="e">
        <f t="shared" si="1"/>
        <v>#DIV/0!</v>
      </c>
      <c r="D57" s="3" t="e">
        <f t="shared" si="2"/>
        <v>#DIV/0!</v>
      </c>
      <c r="E57" s="3" t="e">
        <f t="shared" si="3"/>
        <v>#DIV/0!</v>
      </c>
      <c r="F57" s="9" t="e">
        <f t="shared" si="4"/>
        <v>#DIV/0!</v>
      </c>
      <c r="G57" s="3">
        <f t="shared" si="5"/>
        <v>2</v>
      </c>
      <c r="H57" s="3">
        <f t="shared" si="6"/>
        <v>0.19</v>
      </c>
      <c r="I57" s="3">
        <f t="shared" si="7"/>
        <v>6.7000000000000004E-2</v>
      </c>
      <c r="J57" s="3">
        <f t="shared" si="8"/>
        <v>0.04</v>
      </c>
    </row>
    <row r="58" spans="2:10" ht="15.75" customHeight="1" x14ac:dyDescent="0.2">
      <c r="B58" s="3">
        <f t="shared" si="9"/>
        <v>0</v>
      </c>
      <c r="C58" s="3" t="e">
        <f t="shared" si="1"/>
        <v>#DIV/0!</v>
      </c>
      <c r="D58" s="3" t="e">
        <f t="shared" si="2"/>
        <v>#DIV/0!</v>
      </c>
      <c r="E58" s="3" t="e">
        <f t="shared" si="3"/>
        <v>#DIV/0!</v>
      </c>
      <c r="F58" s="8" t="e">
        <f t="shared" si="4"/>
        <v>#DIV/0!</v>
      </c>
      <c r="G58" s="3">
        <f t="shared" si="5"/>
        <v>2</v>
      </c>
      <c r="H58" s="3">
        <f t="shared" si="6"/>
        <v>0.19</v>
      </c>
      <c r="I58" s="3">
        <f t="shared" si="7"/>
        <v>6.7000000000000004E-2</v>
      </c>
      <c r="J58" s="3">
        <f t="shared" si="8"/>
        <v>0.04</v>
      </c>
    </row>
    <row r="59" spans="2:10" ht="15.75" customHeight="1" x14ac:dyDescent="0.2">
      <c r="B59" s="3">
        <f t="shared" si="9"/>
        <v>0</v>
      </c>
      <c r="C59" s="3" t="e">
        <f t="shared" si="1"/>
        <v>#DIV/0!</v>
      </c>
      <c r="D59" s="3" t="e">
        <f t="shared" si="2"/>
        <v>#DIV/0!</v>
      </c>
      <c r="E59" s="3" t="e">
        <f t="shared" si="3"/>
        <v>#DIV/0!</v>
      </c>
      <c r="F59" s="9" t="e">
        <f t="shared" si="4"/>
        <v>#DIV/0!</v>
      </c>
      <c r="G59" s="3">
        <f t="shared" si="5"/>
        <v>2</v>
      </c>
      <c r="H59" s="3">
        <f t="shared" si="6"/>
        <v>0.19</v>
      </c>
      <c r="I59" s="3">
        <f t="shared" si="7"/>
        <v>6.7000000000000004E-2</v>
      </c>
      <c r="J59" s="3">
        <f t="shared" si="8"/>
        <v>0.04</v>
      </c>
    </row>
    <row r="60" spans="2:10" ht="15.75" customHeight="1" x14ac:dyDescent="0.2">
      <c r="B60" s="3">
        <f t="shared" si="9"/>
        <v>0</v>
      </c>
      <c r="C60" s="3" t="e">
        <f t="shared" si="1"/>
        <v>#DIV/0!</v>
      </c>
      <c r="D60" s="3" t="e">
        <f t="shared" si="2"/>
        <v>#DIV/0!</v>
      </c>
      <c r="E60" s="3" t="e">
        <f t="shared" si="3"/>
        <v>#DIV/0!</v>
      </c>
      <c r="F60" s="8" t="e">
        <f t="shared" si="4"/>
        <v>#DIV/0!</v>
      </c>
      <c r="G60" s="3">
        <f t="shared" si="5"/>
        <v>2</v>
      </c>
      <c r="H60" s="3">
        <f t="shared" si="6"/>
        <v>0.19</v>
      </c>
      <c r="I60" s="3">
        <f t="shared" si="7"/>
        <v>6.7000000000000004E-2</v>
      </c>
      <c r="J60" s="3">
        <f t="shared" si="8"/>
        <v>0.04</v>
      </c>
    </row>
    <row r="61" spans="2:10" ht="15.75" customHeight="1" x14ac:dyDescent="0.2">
      <c r="B61" s="3">
        <f t="shared" si="9"/>
        <v>0</v>
      </c>
      <c r="C61" s="3" t="e">
        <f t="shared" si="1"/>
        <v>#DIV/0!</v>
      </c>
      <c r="D61" s="3" t="e">
        <f t="shared" si="2"/>
        <v>#DIV/0!</v>
      </c>
      <c r="E61" s="3" t="e">
        <f t="shared" si="3"/>
        <v>#DIV/0!</v>
      </c>
      <c r="F61" s="9" t="e">
        <f t="shared" si="4"/>
        <v>#DIV/0!</v>
      </c>
      <c r="G61" s="3">
        <f t="shared" si="5"/>
        <v>2</v>
      </c>
      <c r="H61" s="3">
        <f t="shared" si="6"/>
        <v>0.19</v>
      </c>
      <c r="I61" s="3">
        <f t="shared" si="7"/>
        <v>6.7000000000000004E-2</v>
      </c>
      <c r="J61" s="3">
        <f t="shared" si="8"/>
        <v>0.04</v>
      </c>
    </row>
    <row r="62" spans="2:10" ht="15.75" customHeight="1" x14ac:dyDescent="0.2">
      <c r="B62" s="3">
        <f t="shared" si="9"/>
        <v>0</v>
      </c>
      <c r="C62" s="3" t="e">
        <f t="shared" si="1"/>
        <v>#DIV/0!</v>
      </c>
      <c r="D62" s="3" t="e">
        <f t="shared" si="2"/>
        <v>#DIV/0!</v>
      </c>
      <c r="E62" s="3" t="e">
        <f t="shared" si="3"/>
        <v>#DIV/0!</v>
      </c>
      <c r="F62" s="8" t="e">
        <f t="shared" si="4"/>
        <v>#DIV/0!</v>
      </c>
      <c r="G62" s="3">
        <f t="shared" si="5"/>
        <v>2</v>
      </c>
      <c r="H62" s="3">
        <f t="shared" si="6"/>
        <v>0.19</v>
      </c>
      <c r="I62" s="3">
        <f t="shared" si="7"/>
        <v>6.7000000000000004E-2</v>
      </c>
      <c r="J62" s="3">
        <f t="shared" si="8"/>
        <v>0.04</v>
      </c>
    </row>
    <row r="63" spans="2:10" ht="15.75" customHeight="1" x14ac:dyDescent="0.2">
      <c r="B63" s="3">
        <f t="shared" si="9"/>
        <v>0</v>
      </c>
      <c r="C63" s="3" t="e">
        <f t="shared" si="1"/>
        <v>#DIV/0!</v>
      </c>
      <c r="D63" s="3" t="e">
        <f t="shared" si="2"/>
        <v>#DIV/0!</v>
      </c>
      <c r="E63" s="3" t="e">
        <f t="shared" si="3"/>
        <v>#DIV/0!</v>
      </c>
      <c r="F63" s="9" t="e">
        <f t="shared" si="4"/>
        <v>#DIV/0!</v>
      </c>
      <c r="G63" s="3">
        <f t="shared" si="5"/>
        <v>2</v>
      </c>
      <c r="H63" s="3">
        <f t="shared" si="6"/>
        <v>0.19</v>
      </c>
      <c r="I63" s="3">
        <f t="shared" si="7"/>
        <v>6.7000000000000004E-2</v>
      </c>
      <c r="J63" s="3">
        <f t="shared" si="8"/>
        <v>0.04</v>
      </c>
    </row>
    <row r="64" spans="2:10" ht="15.75" customHeight="1" x14ac:dyDescent="0.2">
      <c r="B64" s="3">
        <f t="shared" si="9"/>
        <v>0</v>
      </c>
      <c r="C64" s="3" t="e">
        <f t="shared" si="1"/>
        <v>#DIV/0!</v>
      </c>
      <c r="D64" s="3" t="e">
        <f t="shared" si="2"/>
        <v>#DIV/0!</v>
      </c>
      <c r="E64" s="3" t="e">
        <f t="shared" si="3"/>
        <v>#DIV/0!</v>
      </c>
      <c r="F64" s="8" t="e">
        <f t="shared" si="4"/>
        <v>#DIV/0!</v>
      </c>
      <c r="G64" s="3">
        <f t="shared" si="5"/>
        <v>2</v>
      </c>
      <c r="H64" s="3">
        <f t="shared" si="6"/>
        <v>0.19</v>
      </c>
      <c r="I64" s="3">
        <f t="shared" si="7"/>
        <v>6.7000000000000004E-2</v>
      </c>
      <c r="J64" s="3">
        <f t="shared" si="8"/>
        <v>0.04</v>
      </c>
    </row>
    <row r="65" spans="2:10" ht="15.75" customHeight="1" x14ac:dyDescent="0.2">
      <c r="B65" s="3">
        <f t="shared" si="9"/>
        <v>0</v>
      </c>
      <c r="C65" s="3" t="e">
        <f t="shared" si="1"/>
        <v>#DIV/0!</v>
      </c>
      <c r="D65" s="3" t="e">
        <f t="shared" si="2"/>
        <v>#DIV/0!</v>
      </c>
      <c r="E65" s="3" t="e">
        <f t="shared" si="3"/>
        <v>#DIV/0!</v>
      </c>
      <c r="F65" s="9" t="e">
        <f t="shared" si="4"/>
        <v>#DIV/0!</v>
      </c>
      <c r="G65" s="3">
        <f t="shared" si="5"/>
        <v>2</v>
      </c>
      <c r="H65" s="3">
        <f t="shared" si="6"/>
        <v>0.19</v>
      </c>
      <c r="I65" s="3">
        <f t="shared" si="7"/>
        <v>6.7000000000000004E-2</v>
      </c>
      <c r="J65" s="3">
        <f t="shared" si="8"/>
        <v>0.04</v>
      </c>
    </row>
    <row r="66" spans="2:10" ht="15.75" customHeight="1" x14ac:dyDescent="0.2">
      <c r="B66" s="3">
        <f t="shared" si="9"/>
        <v>0</v>
      </c>
      <c r="C66" s="3" t="e">
        <f t="shared" si="1"/>
        <v>#DIV/0!</v>
      </c>
      <c r="D66" s="3" t="e">
        <f t="shared" si="2"/>
        <v>#DIV/0!</v>
      </c>
      <c r="E66" s="3" t="e">
        <f t="shared" si="3"/>
        <v>#DIV/0!</v>
      </c>
      <c r="F66" s="8" t="e">
        <f t="shared" si="4"/>
        <v>#DIV/0!</v>
      </c>
      <c r="G66" s="3">
        <f t="shared" si="5"/>
        <v>2</v>
      </c>
      <c r="H66" s="3">
        <f t="shared" si="6"/>
        <v>0.19</v>
      </c>
      <c r="I66" s="3">
        <f t="shared" si="7"/>
        <v>6.7000000000000004E-2</v>
      </c>
      <c r="J66" s="3">
        <f t="shared" si="8"/>
        <v>0.04</v>
      </c>
    </row>
    <row r="67" spans="2:10" ht="15.75" customHeight="1" x14ac:dyDescent="0.2">
      <c r="B67" s="3">
        <f t="shared" si="9"/>
        <v>0</v>
      </c>
      <c r="C67" s="3" t="e">
        <f t="shared" si="1"/>
        <v>#DIV/0!</v>
      </c>
      <c r="D67" s="3" t="e">
        <f t="shared" si="2"/>
        <v>#DIV/0!</v>
      </c>
      <c r="E67" s="3" t="e">
        <f t="shared" si="3"/>
        <v>#DIV/0!</v>
      </c>
      <c r="F67" s="9" t="e">
        <f t="shared" si="4"/>
        <v>#DIV/0!</v>
      </c>
      <c r="G67" s="3">
        <f t="shared" si="5"/>
        <v>2</v>
      </c>
      <c r="H67" s="3">
        <f t="shared" si="6"/>
        <v>0.19</v>
      </c>
      <c r="I67" s="3">
        <f t="shared" si="7"/>
        <v>6.7000000000000004E-2</v>
      </c>
      <c r="J67" s="3">
        <f t="shared" si="8"/>
        <v>0.04</v>
      </c>
    </row>
    <row r="68" spans="2:10" ht="15.75" customHeight="1" x14ac:dyDescent="0.2">
      <c r="B68" s="3">
        <f t="shared" si="9"/>
        <v>0</v>
      </c>
      <c r="C68" s="3" t="e">
        <f t="shared" si="1"/>
        <v>#DIV/0!</v>
      </c>
      <c r="D68" s="3" t="e">
        <f t="shared" si="2"/>
        <v>#DIV/0!</v>
      </c>
      <c r="E68" s="3" t="e">
        <f t="shared" si="3"/>
        <v>#DIV/0!</v>
      </c>
      <c r="F68" s="8" t="e">
        <f t="shared" si="4"/>
        <v>#DIV/0!</v>
      </c>
      <c r="G68" s="3">
        <f t="shared" si="5"/>
        <v>2</v>
      </c>
      <c r="H68" s="3">
        <f t="shared" si="6"/>
        <v>0.19</v>
      </c>
      <c r="I68" s="3">
        <f t="shared" si="7"/>
        <v>6.7000000000000004E-2</v>
      </c>
      <c r="J68" s="3">
        <f t="shared" si="8"/>
        <v>0.04</v>
      </c>
    </row>
    <row r="69" spans="2:10" ht="15.75" customHeight="1" x14ac:dyDescent="0.2">
      <c r="B69" s="3">
        <f t="shared" si="9"/>
        <v>0</v>
      </c>
      <c r="C69" s="3" t="e">
        <f t="shared" si="1"/>
        <v>#DIV/0!</v>
      </c>
      <c r="D69" s="3" t="e">
        <f t="shared" si="2"/>
        <v>#DIV/0!</v>
      </c>
      <c r="E69" s="3" t="e">
        <f t="shared" si="3"/>
        <v>#DIV/0!</v>
      </c>
      <c r="F69" s="9" t="e">
        <f t="shared" si="4"/>
        <v>#DIV/0!</v>
      </c>
      <c r="G69" s="3">
        <f t="shared" si="5"/>
        <v>2</v>
      </c>
      <c r="H69" s="3">
        <f t="shared" si="6"/>
        <v>0.19</v>
      </c>
      <c r="I69" s="3">
        <f t="shared" si="7"/>
        <v>6.7000000000000004E-2</v>
      </c>
      <c r="J69" s="3">
        <f t="shared" si="8"/>
        <v>0.04</v>
      </c>
    </row>
    <row r="70" spans="2:10" ht="15.75" customHeight="1" x14ac:dyDescent="0.2">
      <c r="B70" s="3">
        <f t="shared" si="9"/>
        <v>0</v>
      </c>
      <c r="C70" s="3" t="e">
        <f t="shared" si="1"/>
        <v>#DIV/0!</v>
      </c>
      <c r="D70" s="3" t="e">
        <f t="shared" si="2"/>
        <v>#DIV/0!</v>
      </c>
      <c r="E70" s="3" t="e">
        <f t="shared" si="3"/>
        <v>#DIV/0!</v>
      </c>
      <c r="F70" s="8" t="e">
        <f t="shared" si="4"/>
        <v>#DIV/0!</v>
      </c>
      <c r="G70" s="3">
        <f t="shared" si="5"/>
        <v>2</v>
      </c>
      <c r="H70" s="3">
        <f t="shared" si="6"/>
        <v>0.19</v>
      </c>
      <c r="I70" s="3">
        <f t="shared" si="7"/>
        <v>6.7000000000000004E-2</v>
      </c>
      <c r="J70" s="3">
        <f t="shared" si="8"/>
        <v>0.04</v>
      </c>
    </row>
    <row r="71" spans="2:10" ht="15.75" customHeight="1" x14ac:dyDescent="0.2">
      <c r="B71" s="3">
        <f t="shared" si="9"/>
        <v>0</v>
      </c>
      <c r="C71" s="3" t="e">
        <f t="shared" si="1"/>
        <v>#DIV/0!</v>
      </c>
      <c r="D71" s="3" t="e">
        <f t="shared" si="2"/>
        <v>#DIV/0!</v>
      </c>
      <c r="E71" s="3" t="e">
        <f t="shared" si="3"/>
        <v>#DIV/0!</v>
      </c>
      <c r="F71" s="9" t="e">
        <f t="shared" si="4"/>
        <v>#DIV/0!</v>
      </c>
      <c r="G71" s="3">
        <f t="shared" si="5"/>
        <v>2</v>
      </c>
      <c r="H71" s="3">
        <f t="shared" si="6"/>
        <v>0.19</v>
      </c>
      <c r="I71" s="3">
        <f t="shared" si="7"/>
        <v>6.7000000000000004E-2</v>
      </c>
      <c r="J71" s="3">
        <f t="shared" si="8"/>
        <v>0.04</v>
      </c>
    </row>
    <row r="72" spans="2:10" ht="15.75" customHeight="1" x14ac:dyDescent="0.2">
      <c r="B72" s="3">
        <f t="shared" si="9"/>
        <v>0</v>
      </c>
      <c r="C72" s="3" t="e">
        <f t="shared" si="1"/>
        <v>#DIV/0!</v>
      </c>
      <c r="D72" s="3" t="e">
        <f t="shared" si="2"/>
        <v>#DIV/0!</v>
      </c>
      <c r="E72" s="3" t="e">
        <f t="shared" si="3"/>
        <v>#DIV/0!</v>
      </c>
      <c r="F72" s="8" t="e">
        <f t="shared" si="4"/>
        <v>#DIV/0!</v>
      </c>
      <c r="G72" s="3">
        <f t="shared" si="5"/>
        <v>2</v>
      </c>
      <c r="H72" s="3">
        <f t="shared" si="6"/>
        <v>0.19</v>
      </c>
      <c r="I72" s="3">
        <f t="shared" si="7"/>
        <v>6.7000000000000004E-2</v>
      </c>
      <c r="J72" s="3">
        <f t="shared" si="8"/>
        <v>0.04</v>
      </c>
    </row>
    <row r="73" spans="2:10" ht="15.75" customHeight="1" x14ac:dyDescent="0.2">
      <c r="B73" s="3">
        <f t="shared" si="9"/>
        <v>0</v>
      </c>
      <c r="C73" s="3" t="e">
        <f t="shared" si="1"/>
        <v>#DIV/0!</v>
      </c>
      <c r="D73" s="3" t="e">
        <f t="shared" si="2"/>
        <v>#DIV/0!</v>
      </c>
      <c r="E73" s="3" t="e">
        <f t="shared" si="3"/>
        <v>#DIV/0!</v>
      </c>
      <c r="F73" s="9" t="e">
        <f t="shared" si="4"/>
        <v>#DIV/0!</v>
      </c>
      <c r="G73" s="3">
        <f t="shared" si="5"/>
        <v>2</v>
      </c>
      <c r="H73" s="3">
        <f t="shared" si="6"/>
        <v>0.19</v>
      </c>
      <c r="I73" s="3">
        <f t="shared" si="7"/>
        <v>6.7000000000000004E-2</v>
      </c>
      <c r="J73" s="3">
        <f t="shared" si="8"/>
        <v>0.04</v>
      </c>
    </row>
    <row r="74" spans="2:10" ht="15.75" customHeight="1" x14ac:dyDescent="0.2">
      <c r="B74" s="3">
        <f t="shared" si="9"/>
        <v>0</v>
      </c>
      <c r="C74" s="3" t="e">
        <f t="shared" si="1"/>
        <v>#DIV/0!</v>
      </c>
      <c r="D74" s="3" t="e">
        <f t="shared" si="2"/>
        <v>#DIV/0!</v>
      </c>
      <c r="E74" s="3" t="e">
        <f t="shared" si="3"/>
        <v>#DIV/0!</v>
      </c>
      <c r="F74" s="8" t="e">
        <f t="shared" si="4"/>
        <v>#DIV/0!</v>
      </c>
      <c r="G74" s="3">
        <f t="shared" si="5"/>
        <v>2</v>
      </c>
      <c r="H74" s="3">
        <f t="shared" si="6"/>
        <v>0.19</v>
      </c>
      <c r="I74" s="3">
        <f t="shared" si="7"/>
        <v>6.7000000000000004E-2</v>
      </c>
      <c r="J74" s="3">
        <f t="shared" si="8"/>
        <v>0.04</v>
      </c>
    </row>
    <row r="75" spans="2:10" ht="15.75" customHeight="1" x14ac:dyDescent="0.2">
      <c r="B75" s="3">
        <f t="shared" si="9"/>
        <v>0</v>
      </c>
      <c r="C75" s="3" t="e">
        <f t="shared" si="1"/>
        <v>#DIV/0!</v>
      </c>
      <c r="D75" s="3" t="e">
        <f t="shared" si="2"/>
        <v>#DIV/0!</v>
      </c>
      <c r="E75" s="3" t="e">
        <f t="shared" si="3"/>
        <v>#DIV/0!</v>
      </c>
      <c r="F75" s="9" t="e">
        <f t="shared" si="4"/>
        <v>#DIV/0!</v>
      </c>
      <c r="G75" s="3">
        <f t="shared" si="5"/>
        <v>2</v>
      </c>
      <c r="H75" s="3">
        <f t="shared" si="6"/>
        <v>0.19</v>
      </c>
      <c r="I75" s="3">
        <f t="shared" si="7"/>
        <v>6.7000000000000004E-2</v>
      </c>
      <c r="J75" s="3">
        <f t="shared" si="8"/>
        <v>0.04</v>
      </c>
    </row>
    <row r="76" spans="2:10" ht="15.75" customHeight="1" x14ac:dyDescent="0.2">
      <c r="B76" s="3">
        <f t="shared" si="9"/>
        <v>0</v>
      </c>
      <c r="C76" s="3" t="e">
        <f t="shared" si="1"/>
        <v>#DIV/0!</v>
      </c>
      <c r="D76" s="3" t="e">
        <f t="shared" si="2"/>
        <v>#DIV/0!</v>
      </c>
      <c r="E76" s="3" t="e">
        <f t="shared" si="3"/>
        <v>#DIV/0!</v>
      </c>
      <c r="F76" s="8" t="e">
        <f t="shared" si="4"/>
        <v>#DIV/0!</v>
      </c>
      <c r="G76" s="3">
        <f t="shared" si="5"/>
        <v>2</v>
      </c>
      <c r="H76" s="3">
        <f t="shared" si="6"/>
        <v>0.19</v>
      </c>
      <c r="I76" s="3">
        <f t="shared" si="7"/>
        <v>6.7000000000000004E-2</v>
      </c>
      <c r="J76" s="3">
        <f t="shared" si="8"/>
        <v>0.04</v>
      </c>
    </row>
    <row r="77" spans="2:10" ht="15.75" customHeight="1" x14ac:dyDescent="0.2">
      <c r="B77" s="3">
        <f t="shared" si="9"/>
        <v>0</v>
      </c>
      <c r="C77" s="3" t="e">
        <f t="shared" si="1"/>
        <v>#DIV/0!</v>
      </c>
      <c r="D77" s="3" t="e">
        <f t="shared" si="2"/>
        <v>#DIV/0!</v>
      </c>
      <c r="E77" s="3" t="e">
        <f t="shared" si="3"/>
        <v>#DIV/0!</v>
      </c>
      <c r="F77" s="9" t="e">
        <f t="shared" si="4"/>
        <v>#DIV/0!</v>
      </c>
      <c r="G77" s="3">
        <f t="shared" si="5"/>
        <v>2</v>
      </c>
      <c r="H77" s="3">
        <f t="shared" si="6"/>
        <v>0.19</v>
      </c>
      <c r="I77" s="3">
        <f t="shared" si="7"/>
        <v>6.7000000000000004E-2</v>
      </c>
      <c r="J77" s="3">
        <f t="shared" si="8"/>
        <v>0.04</v>
      </c>
    </row>
    <row r="78" spans="2:10" ht="15.75" customHeight="1" x14ac:dyDescent="0.2">
      <c r="B78" s="3">
        <f t="shared" si="9"/>
        <v>0</v>
      </c>
      <c r="C78" s="3" t="e">
        <f t="shared" si="1"/>
        <v>#DIV/0!</v>
      </c>
      <c r="D78" s="3" t="e">
        <f t="shared" si="2"/>
        <v>#DIV/0!</v>
      </c>
      <c r="E78" s="3" t="e">
        <f t="shared" si="3"/>
        <v>#DIV/0!</v>
      </c>
      <c r="F78" s="8" t="e">
        <f t="shared" si="4"/>
        <v>#DIV/0!</v>
      </c>
      <c r="G78" s="3">
        <f t="shared" si="5"/>
        <v>2</v>
      </c>
      <c r="H78" s="3">
        <f t="shared" si="6"/>
        <v>0.19</v>
      </c>
      <c r="I78" s="3">
        <f t="shared" si="7"/>
        <v>6.7000000000000004E-2</v>
      </c>
      <c r="J78" s="3">
        <f t="shared" si="8"/>
        <v>0.04</v>
      </c>
    </row>
    <row r="79" spans="2:10" ht="15.75" customHeight="1" x14ac:dyDescent="0.2">
      <c r="B79" s="3">
        <f t="shared" si="9"/>
        <v>0</v>
      </c>
      <c r="C79" s="3" t="e">
        <f t="shared" si="1"/>
        <v>#DIV/0!</v>
      </c>
      <c r="D79" s="3" t="e">
        <f t="shared" si="2"/>
        <v>#DIV/0!</v>
      </c>
      <c r="E79" s="3" t="e">
        <f t="shared" si="3"/>
        <v>#DIV/0!</v>
      </c>
      <c r="F79" s="9" t="e">
        <f t="shared" si="4"/>
        <v>#DIV/0!</v>
      </c>
      <c r="G79" s="3">
        <f t="shared" si="5"/>
        <v>2</v>
      </c>
      <c r="H79" s="3">
        <f t="shared" si="6"/>
        <v>0.19</v>
      </c>
      <c r="I79" s="3">
        <f t="shared" si="7"/>
        <v>6.7000000000000004E-2</v>
      </c>
      <c r="J79" s="3">
        <f t="shared" si="8"/>
        <v>0.04</v>
      </c>
    </row>
    <row r="80" spans="2:10" ht="15.75" customHeight="1" x14ac:dyDescent="0.2">
      <c r="B80" s="3">
        <f t="shared" si="9"/>
        <v>0</v>
      </c>
      <c r="C80" s="3" t="e">
        <f t="shared" si="1"/>
        <v>#DIV/0!</v>
      </c>
      <c r="D80" s="3" t="e">
        <f t="shared" si="2"/>
        <v>#DIV/0!</v>
      </c>
      <c r="E80" s="3" t="e">
        <f t="shared" si="3"/>
        <v>#DIV/0!</v>
      </c>
      <c r="F80" s="8" t="e">
        <f t="shared" si="4"/>
        <v>#DIV/0!</v>
      </c>
      <c r="G80" s="3">
        <f t="shared" si="5"/>
        <v>2</v>
      </c>
      <c r="H80" s="3">
        <f t="shared" si="6"/>
        <v>0.19</v>
      </c>
      <c r="I80" s="3">
        <f t="shared" si="7"/>
        <v>6.7000000000000004E-2</v>
      </c>
      <c r="J80" s="3">
        <f t="shared" si="8"/>
        <v>0.04</v>
      </c>
    </row>
    <row r="81" spans="2:10" ht="15.75" customHeight="1" x14ac:dyDescent="0.2">
      <c r="B81" s="3">
        <f t="shared" si="9"/>
        <v>0</v>
      </c>
      <c r="C81" s="3" t="e">
        <f t="shared" si="1"/>
        <v>#DIV/0!</v>
      </c>
      <c r="D81" s="3" t="e">
        <f t="shared" si="2"/>
        <v>#DIV/0!</v>
      </c>
      <c r="E81" s="3" t="e">
        <f t="shared" si="3"/>
        <v>#DIV/0!</v>
      </c>
      <c r="F81" s="9" t="e">
        <f t="shared" si="4"/>
        <v>#DIV/0!</v>
      </c>
      <c r="G81" s="3">
        <f t="shared" si="5"/>
        <v>2</v>
      </c>
      <c r="H81" s="3">
        <f t="shared" si="6"/>
        <v>0.19</v>
      </c>
      <c r="I81" s="3">
        <f t="shared" si="7"/>
        <v>6.7000000000000004E-2</v>
      </c>
      <c r="J81" s="3">
        <f t="shared" si="8"/>
        <v>0.04</v>
      </c>
    </row>
    <row r="82" spans="2:10" ht="15.75" customHeight="1" x14ac:dyDescent="0.2">
      <c r="B82" s="3">
        <f t="shared" si="9"/>
        <v>0</v>
      </c>
      <c r="C82" s="3" t="e">
        <f t="shared" si="1"/>
        <v>#DIV/0!</v>
      </c>
      <c r="D82" s="3" t="e">
        <f t="shared" si="2"/>
        <v>#DIV/0!</v>
      </c>
      <c r="E82" s="3" t="e">
        <f t="shared" si="3"/>
        <v>#DIV/0!</v>
      </c>
      <c r="F82" s="8" t="e">
        <f t="shared" si="4"/>
        <v>#DIV/0!</v>
      </c>
      <c r="G82" s="3">
        <f t="shared" si="5"/>
        <v>2</v>
      </c>
      <c r="H82" s="3">
        <f t="shared" si="6"/>
        <v>0.19</v>
      </c>
      <c r="I82" s="3">
        <f t="shared" si="7"/>
        <v>6.7000000000000004E-2</v>
      </c>
      <c r="J82" s="3">
        <f t="shared" si="8"/>
        <v>0.04</v>
      </c>
    </row>
    <row r="83" spans="2:10" ht="15.75" customHeight="1" x14ac:dyDescent="0.2">
      <c r="B83" s="3">
        <f t="shared" si="9"/>
        <v>0</v>
      </c>
      <c r="C83" s="3" t="e">
        <f t="shared" si="1"/>
        <v>#DIV/0!</v>
      </c>
      <c r="D83" s="3" t="e">
        <f t="shared" si="2"/>
        <v>#DIV/0!</v>
      </c>
      <c r="E83" s="3" t="e">
        <f t="shared" si="3"/>
        <v>#DIV/0!</v>
      </c>
      <c r="F83" s="9" t="e">
        <f t="shared" si="4"/>
        <v>#DIV/0!</v>
      </c>
      <c r="G83" s="3">
        <f t="shared" si="5"/>
        <v>2</v>
      </c>
      <c r="H83" s="3">
        <f t="shared" si="6"/>
        <v>0.19</v>
      </c>
      <c r="I83" s="3">
        <f t="shared" si="7"/>
        <v>6.7000000000000004E-2</v>
      </c>
      <c r="J83" s="3">
        <f t="shared" si="8"/>
        <v>0.04</v>
      </c>
    </row>
    <row r="84" spans="2:10" ht="15.75" customHeight="1" x14ac:dyDescent="0.2">
      <c r="B84" s="3">
        <f t="shared" si="9"/>
        <v>0</v>
      </c>
      <c r="C84" s="3" t="e">
        <f t="shared" si="1"/>
        <v>#DIV/0!</v>
      </c>
      <c r="D84" s="3" t="e">
        <f t="shared" si="2"/>
        <v>#DIV/0!</v>
      </c>
      <c r="E84" s="3" t="e">
        <f t="shared" si="3"/>
        <v>#DIV/0!</v>
      </c>
      <c r="F84" s="8" t="e">
        <f t="shared" si="4"/>
        <v>#DIV/0!</v>
      </c>
      <c r="G84" s="3">
        <f t="shared" si="5"/>
        <v>2</v>
      </c>
      <c r="H84" s="3">
        <f t="shared" si="6"/>
        <v>0.19</v>
      </c>
      <c r="I84" s="3">
        <f t="shared" si="7"/>
        <v>6.7000000000000004E-2</v>
      </c>
      <c r="J84" s="3">
        <f t="shared" si="8"/>
        <v>0.04</v>
      </c>
    </row>
    <row r="85" spans="2:10" ht="15.75" customHeight="1" x14ac:dyDescent="0.2">
      <c r="B85" s="3">
        <f t="shared" si="9"/>
        <v>0</v>
      </c>
      <c r="C85" s="3" t="e">
        <f t="shared" si="1"/>
        <v>#DIV/0!</v>
      </c>
      <c r="D85" s="3" t="e">
        <f t="shared" si="2"/>
        <v>#DIV/0!</v>
      </c>
      <c r="E85" s="3" t="e">
        <f t="shared" si="3"/>
        <v>#DIV/0!</v>
      </c>
      <c r="F85" s="9" t="e">
        <f t="shared" si="4"/>
        <v>#DIV/0!</v>
      </c>
      <c r="G85" s="3">
        <f t="shared" si="5"/>
        <v>2</v>
      </c>
      <c r="H85" s="3">
        <f t="shared" si="6"/>
        <v>0.19</v>
      </c>
      <c r="I85" s="3">
        <f t="shared" si="7"/>
        <v>6.7000000000000004E-2</v>
      </c>
      <c r="J85" s="3">
        <f t="shared" si="8"/>
        <v>0.04</v>
      </c>
    </row>
    <row r="86" spans="2:10" ht="15.75" customHeight="1" x14ac:dyDescent="0.2">
      <c r="B86" s="3">
        <f t="shared" si="9"/>
        <v>0</v>
      </c>
      <c r="C86" s="3" t="e">
        <f t="shared" si="1"/>
        <v>#DIV/0!</v>
      </c>
      <c r="D86" s="3" t="e">
        <f t="shared" si="2"/>
        <v>#DIV/0!</v>
      </c>
      <c r="E86" s="3" t="e">
        <f t="shared" si="3"/>
        <v>#DIV/0!</v>
      </c>
      <c r="F86" s="8" t="e">
        <f t="shared" si="4"/>
        <v>#DIV/0!</v>
      </c>
      <c r="G86" s="3">
        <f t="shared" si="5"/>
        <v>2</v>
      </c>
      <c r="H86" s="3">
        <f t="shared" si="6"/>
        <v>0.19</v>
      </c>
      <c r="I86" s="3">
        <f t="shared" si="7"/>
        <v>6.7000000000000004E-2</v>
      </c>
      <c r="J86" s="3">
        <f t="shared" si="8"/>
        <v>0.04</v>
      </c>
    </row>
    <row r="87" spans="2:10" ht="15.75" customHeight="1" x14ac:dyDescent="0.2">
      <c r="B87" s="3">
        <f t="shared" si="9"/>
        <v>0</v>
      </c>
      <c r="C87" s="3" t="e">
        <f t="shared" si="1"/>
        <v>#DIV/0!</v>
      </c>
      <c r="D87" s="3" t="e">
        <f t="shared" si="2"/>
        <v>#DIV/0!</v>
      </c>
      <c r="E87" s="3" t="e">
        <f t="shared" si="3"/>
        <v>#DIV/0!</v>
      </c>
      <c r="F87" s="9" t="e">
        <f t="shared" si="4"/>
        <v>#DIV/0!</v>
      </c>
      <c r="G87" s="3">
        <f t="shared" si="5"/>
        <v>2</v>
      </c>
      <c r="H87" s="3">
        <f t="shared" si="6"/>
        <v>0.19</v>
      </c>
      <c r="I87" s="3">
        <f t="shared" si="7"/>
        <v>6.7000000000000004E-2</v>
      </c>
      <c r="J87" s="3">
        <f t="shared" si="8"/>
        <v>0.04</v>
      </c>
    </row>
    <row r="88" spans="2:10" ht="15.75" customHeight="1" x14ac:dyDescent="0.2">
      <c r="B88" s="3">
        <f t="shared" si="9"/>
        <v>0</v>
      </c>
      <c r="C88" s="3" t="e">
        <f t="shared" si="1"/>
        <v>#DIV/0!</v>
      </c>
      <c r="D88" s="3" t="e">
        <f t="shared" si="2"/>
        <v>#DIV/0!</v>
      </c>
      <c r="E88" s="3" t="e">
        <f t="shared" si="3"/>
        <v>#DIV/0!</v>
      </c>
      <c r="F88" s="8" t="e">
        <f t="shared" si="4"/>
        <v>#DIV/0!</v>
      </c>
      <c r="G88" s="3">
        <f t="shared" si="5"/>
        <v>2</v>
      </c>
      <c r="H88" s="3">
        <f t="shared" si="6"/>
        <v>0.19</v>
      </c>
      <c r="I88" s="3">
        <f t="shared" si="7"/>
        <v>6.7000000000000004E-2</v>
      </c>
      <c r="J88" s="3">
        <f t="shared" si="8"/>
        <v>0.04</v>
      </c>
    </row>
    <row r="89" spans="2:10" ht="15.75" customHeight="1" x14ac:dyDescent="0.2">
      <c r="B89" s="3">
        <f t="shared" si="9"/>
        <v>0</v>
      </c>
      <c r="C89" s="3" t="e">
        <f t="shared" si="1"/>
        <v>#DIV/0!</v>
      </c>
      <c r="D89" s="3" t="e">
        <f t="shared" si="2"/>
        <v>#DIV/0!</v>
      </c>
      <c r="E89" s="3" t="e">
        <f t="shared" si="3"/>
        <v>#DIV/0!</v>
      </c>
      <c r="F89" s="9" t="e">
        <f t="shared" si="4"/>
        <v>#DIV/0!</v>
      </c>
      <c r="G89" s="3">
        <f t="shared" si="5"/>
        <v>2</v>
      </c>
      <c r="H89" s="3">
        <f t="shared" si="6"/>
        <v>0.19</v>
      </c>
      <c r="I89" s="3">
        <f t="shared" si="7"/>
        <v>6.7000000000000004E-2</v>
      </c>
      <c r="J89" s="3">
        <f t="shared" si="8"/>
        <v>0.04</v>
      </c>
    </row>
    <row r="90" spans="2:10" ht="15.75" customHeight="1" x14ac:dyDescent="0.2">
      <c r="B90" s="3">
        <f t="shared" si="9"/>
        <v>0</v>
      </c>
      <c r="C90" s="3" t="e">
        <f t="shared" si="1"/>
        <v>#DIV/0!</v>
      </c>
      <c r="D90" s="3" t="e">
        <f t="shared" si="2"/>
        <v>#DIV/0!</v>
      </c>
      <c r="E90" s="3" t="e">
        <f t="shared" si="3"/>
        <v>#DIV/0!</v>
      </c>
      <c r="F90" s="8" t="e">
        <f t="shared" si="4"/>
        <v>#DIV/0!</v>
      </c>
      <c r="G90" s="3">
        <f t="shared" si="5"/>
        <v>2</v>
      </c>
      <c r="H90" s="3">
        <f t="shared" si="6"/>
        <v>0.19</v>
      </c>
      <c r="I90" s="3">
        <f t="shared" si="7"/>
        <v>6.7000000000000004E-2</v>
      </c>
      <c r="J90" s="3">
        <f t="shared" si="8"/>
        <v>0.04</v>
      </c>
    </row>
    <row r="91" spans="2:10" ht="15.75" customHeight="1" x14ac:dyDescent="0.2">
      <c r="B91" s="3">
        <f t="shared" si="9"/>
        <v>0</v>
      </c>
      <c r="C91" s="3" t="e">
        <f t="shared" si="1"/>
        <v>#DIV/0!</v>
      </c>
      <c r="D91" s="3" t="e">
        <f t="shared" si="2"/>
        <v>#DIV/0!</v>
      </c>
      <c r="E91" s="3" t="e">
        <f t="shared" si="3"/>
        <v>#DIV/0!</v>
      </c>
      <c r="F91" s="9" t="e">
        <f t="shared" si="4"/>
        <v>#DIV/0!</v>
      </c>
      <c r="G91" s="3">
        <f t="shared" si="5"/>
        <v>2</v>
      </c>
      <c r="H91" s="3">
        <f t="shared" si="6"/>
        <v>0.19</v>
      </c>
      <c r="I91" s="3">
        <f t="shared" si="7"/>
        <v>6.7000000000000004E-2</v>
      </c>
      <c r="J91" s="3">
        <f t="shared" si="8"/>
        <v>0.04</v>
      </c>
    </row>
    <row r="92" spans="2:10" ht="15.75" customHeight="1" x14ac:dyDescent="0.2">
      <c r="B92" s="3">
        <f t="shared" si="9"/>
        <v>0</v>
      </c>
      <c r="C92" s="3" t="e">
        <f t="shared" si="1"/>
        <v>#DIV/0!</v>
      </c>
      <c r="D92" s="3" t="e">
        <f t="shared" si="2"/>
        <v>#DIV/0!</v>
      </c>
      <c r="E92" s="3" t="e">
        <f t="shared" si="3"/>
        <v>#DIV/0!</v>
      </c>
      <c r="F92" s="8" t="e">
        <f t="shared" si="4"/>
        <v>#DIV/0!</v>
      </c>
      <c r="G92" s="3">
        <f t="shared" si="5"/>
        <v>2</v>
      </c>
      <c r="H92" s="3">
        <f t="shared" si="6"/>
        <v>0.19</v>
      </c>
      <c r="I92" s="3">
        <f t="shared" si="7"/>
        <v>6.7000000000000004E-2</v>
      </c>
      <c r="J92" s="3">
        <f t="shared" si="8"/>
        <v>0.04</v>
      </c>
    </row>
    <row r="93" spans="2:10" ht="15.75" customHeight="1" x14ac:dyDescent="0.2">
      <c r="B93" s="3">
        <f t="shared" si="9"/>
        <v>0</v>
      </c>
      <c r="C93" s="3" t="e">
        <f t="shared" si="1"/>
        <v>#DIV/0!</v>
      </c>
      <c r="D93" s="3" t="e">
        <f t="shared" si="2"/>
        <v>#DIV/0!</v>
      </c>
      <c r="E93" s="3" t="e">
        <f t="shared" si="3"/>
        <v>#DIV/0!</v>
      </c>
      <c r="F93" s="9" t="e">
        <f t="shared" si="4"/>
        <v>#DIV/0!</v>
      </c>
      <c r="G93" s="3">
        <f t="shared" si="5"/>
        <v>2</v>
      </c>
      <c r="H93" s="3">
        <f t="shared" si="6"/>
        <v>0.19</v>
      </c>
      <c r="I93" s="3">
        <f t="shared" si="7"/>
        <v>6.7000000000000004E-2</v>
      </c>
      <c r="J93" s="3">
        <f t="shared" si="8"/>
        <v>0.04</v>
      </c>
    </row>
    <row r="94" spans="2:10" ht="15.75" customHeight="1" x14ac:dyDescent="0.2">
      <c r="B94" s="3">
        <f t="shared" si="9"/>
        <v>0</v>
      </c>
      <c r="C94" s="3" t="e">
        <f t="shared" si="1"/>
        <v>#DIV/0!</v>
      </c>
      <c r="D94" s="3" t="e">
        <f t="shared" si="2"/>
        <v>#DIV/0!</v>
      </c>
      <c r="E94" s="3" t="e">
        <f t="shared" si="3"/>
        <v>#DIV/0!</v>
      </c>
      <c r="F94" s="8" t="e">
        <f t="shared" si="4"/>
        <v>#DIV/0!</v>
      </c>
      <c r="G94" s="3">
        <f t="shared" si="5"/>
        <v>2</v>
      </c>
      <c r="H94" s="3">
        <f t="shared" si="6"/>
        <v>0.19</v>
      </c>
      <c r="I94" s="3">
        <f t="shared" si="7"/>
        <v>6.7000000000000004E-2</v>
      </c>
      <c r="J94" s="3">
        <f t="shared" si="8"/>
        <v>0.04</v>
      </c>
    </row>
    <row r="95" spans="2:10" ht="15.75" customHeight="1" x14ac:dyDescent="0.2">
      <c r="B95" s="3">
        <f t="shared" si="9"/>
        <v>0</v>
      </c>
      <c r="C95" s="3" t="e">
        <f t="shared" si="1"/>
        <v>#DIV/0!</v>
      </c>
      <c r="D95" s="3" t="e">
        <f t="shared" si="2"/>
        <v>#DIV/0!</v>
      </c>
      <c r="E95" s="3" t="e">
        <f t="shared" si="3"/>
        <v>#DIV/0!</v>
      </c>
      <c r="F95" s="9" t="e">
        <f t="shared" si="4"/>
        <v>#DIV/0!</v>
      </c>
      <c r="G95" s="3">
        <f t="shared" si="5"/>
        <v>2</v>
      </c>
      <c r="H95" s="3">
        <f t="shared" si="6"/>
        <v>0.19</v>
      </c>
      <c r="I95" s="3">
        <f t="shared" si="7"/>
        <v>6.7000000000000004E-2</v>
      </c>
      <c r="J95" s="3">
        <f t="shared" si="8"/>
        <v>0.04</v>
      </c>
    </row>
    <row r="96" spans="2:10" ht="15.75" customHeight="1" x14ac:dyDescent="0.2">
      <c r="B96" s="3">
        <f t="shared" si="9"/>
        <v>0</v>
      </c>
      <c r="C96" s="3" t="e">
        <f t="shared" si="1"/>
        <v>#DIV/0!</v>
      </c>
      <c r="D96" s="3" t="e">
        <f t="shared" si="2"/>
        <v>#DIV/0!</v>
      </c>
      <c r="E96" s="3" t="e">
        <f t="shared" si="3"/>
        <v>#DIV/0!</v>
      </c>
      <c r="F96" s="8" t="e">
        <f t="shared" si="4"/>
        <v>#DIV/0!</v>
      </c>
      <c r="G96" s="3">
        <f t="shared" si="5"/>
        <v>2</v>
      </c>
      <c r="H96" s="3">
        <f t="shared" si="6"/>
        <v>0.19</v>
      </c>
      <c r="I96" s="3">
        <f t="shared" si="7"/>
        <v>6.7000000000000004E-2</v>
      </c>
      <c r="J96" s="3">
        <f t="shared" si="8"/>
        <v>0.04</v>
      </c>
    </row>
    <row r="97" spans="2:10" ht="15.75" customHeight="1" x14ac:dyDescent="0.2">
      <c r="B97" s="3">
        <f t="shared" si="9"/>
        <v>0</v>
      </c>
      <c r="C97" s="3" t="e">
        <f t="shared" si="1"/>
        <v>#DIV/0!</v>
      </c>
      <c r="D97" s="3" t="e">
        <f t="shared" si="2"/>
        <v>#DIV/0!</v>
      </c>
      <c r="E97" s="3" t="e">
        <f t="shared" si="3"/>
        <v>#DIV/0!</v>
      </c>
      <c r="F97" s="9" t="e">
        <f t="shared" si="4"/>
        <v>#DIV/0!</v>
      </c>
      <c r="G97" s="3">
        <f t="shared" si="5"/>
        <v>2</v>
      </c>
      <c r="H97" s="3">
        <f t="shared" si="6"/>
        <v>0.19</v>
      </c>
      <c r="I97" s="3">
        <f t="shared" si="7"/>
        <v>6.7000000000000004E-2</v>
      </c>
      <c r="J97" s="3">
        <f t="shared" si="8"/>
        <v>0.04</v>
      </c>
    </row>
    <row r="98" spans="2:10" ht="15.75" customHeight="1" x14ac:dyDescent="0.2">
      <c r="B98" s="3">
        <f t="shared" si="9"/>
        <v>0</v>
      </c>
      <c r="C98" s="3" t="e">
        <f t="shared" si="1"/>
        <v>#DIV/0!</v>
      </c>
      <c r="D98" s="3" t="e">
        <f t="shared" si="2"/>
        <v>#DIV/0!</v>
      </c>
      <c r="E98" s="3" t="e">
        <f t="shared" si="3"/>
        <v>#DIV/0!</v>
      </c>
      <c r="F98" s="8" t="e">
        <f t="shared" si="4"/>
        <v>#DIV/0!</v>
      </c>
      <c r="G98" s="3">
        <f t="shared" si="5"/>
        <v>2</v>
      </c>
      <c r="H98" s="3">
        <f t="shared" si="6"/>
        <v>0.19</v>
      </c>
      <c r="I98" s="3">
        <f t="shared" si="7"/>
        <v>6.7000000000000004E-2</v>
      </c>
      <c r="J98" s="3">
        <f t="shared" si="8"/>
        <v>0.04</v>
      </c>
    </row>
    <row r="99" spans="2:10" ht="15.75" customHeight="1" x14ac:dyDescent="0.2">
      <c r="B99" s="3">
        <f t="shared" si="9"/>
        <v>0</v>
      </c>
      <c r="C99" s="3" t="e">
        <f t="shared" si="1"/>
        <v>#DIV/0!</v>
      </c>
      <c r="D99" s="3" t="e">
        <f t="shared" si="2"/>
        <v>#DIV/0!</v>
      </c>
      <c r="E99" s="3" t="e">
        <f t="shared" si="3"/>
        <v>#DIV/0!</v>
      </c>
      <c r="F99" s="9" t="e">
        <f t="shared" si="4"/>
        <v>#DIV/0!</v>
      </c>
      <c r="G99" s="3">
        <f t="shared" si="5"/>
        <v>2</v>
      </c>
      <c r="H99" s="3">
        <f t="shared" si="6"/>
        <v>0.19</v>
      </c>
      <c r="I99" s="3">
        <f t="shared" si="7"/>
        <v>6.7000000000000004E-2</v>
      </c>
      <c r="J99" s="3">
        <f t="shared" si="8"/>
        <v>0.04</v>
      </c>
    </row>
    <row r="100" spans="2:10" ht="15.75" customHeight="1" x14ac:dyDescent="0.2">
      <c r="B100" s="3">
        <f t="shared" si="9"/>
        <v>0</v>
      </c>
      <c r="C100" s="3" t="e">
        <f t="shared" si="1"/>
        <v>#DIV/0!</v>
      </c>
      <c r="D100" s="3" t="e">
        <f t="shared" si="2"/>
        <v>#DIV/0!</v>
      </c>
      <c r="E100" s="3" t="e">
        <f t="shared" si="3"/>
        <v>#DIV/0!</v>
      </c>
      <c r="F100" s="8" t="e">
        <f t="shared" si="4"/>
        <v>#DIV/0!</v>
      </c>
      <c r="G100" s="3">
        <f t="shared" si="5"/>
        <v>2</v>
      </c>
      <c r="H100" s="3">
        <f t="shared" si="6"/>
        <v>0.19</v>
      </c>
      <c r="I100" s="3">
        <f t="shared" si="7"/>
        <v>6.7000000000000004E-2</v>
      </c>
      <c r="J100" s="3">
        <f t="shared" si="8"/>
        <v>0.04</v>
      </c>
    </row>
    <row r="101" spans="2:10" ht="15.75" customHeight="1" x14ac:dyDescent="0.2">
      <c r="B101" s="3">
        <f t="shared" si="9"/>
        <v>0</v>
      </c>
      <c r="C101" s="3" t="e">
        <f t="shared" si="1"/>
        <v>#DIV/0!</v>
      </c>
      <c r="D101" s="3" t="e">
        <f t="shared" si="2"/>
        <v>#DIV/0!</v>
      </c>
      <c r="E101" s="3" t="e">
        <f t="shared" si="3"/>
        <v>#DIV/0!</v>
      </c>
      <c r="F101" s="9" t="e">
        <f t="shared" si="4"/>
        <v>#DIV/0!</v>
      </c>
      <c r="G101" s="3">
        <f t="shared" si="5"/>
        <v>2</v>
      </c>
      <c r="H101" s="3">
        <f t="shared" si="6"/>
        <v>0.19</v>
      </c>
      <c r="I101" s="3">
        <f t="shared" si="7"/>
        <v>6.7000000000000004E-2</v>
      </c>
      <c r="J101" s="3">
        <f t="shared" si="8"/>
        <v>0.04</v>
      </c>
    </row>
    <row r="102" spans="2:10" ht="15.75" customHeight="1" x14ac:dyDescent="0.2">
      <c r="B102" s="3">
        <f t="shared" si="9"/>
        <v>0</v>
      </c>
      <c r="C102" s="3" t="e">
        <f t="shared" si="1"/>
        <v>#DIV/0!</v>
      </c>
      <c r="D102" s="3" t="e">
        <f t="shared" si="2"/>
        <v>#DIV/0!</v>
      </c>
      <c r="E102" s="3" t="e">
        <f t="shared" si="3"/>
        <v>#DIV/0!</v>
      </c>
      <c r="F102" s="8" t="e">
        <f t="shared" si="4"/>
        <v>#DIV/0!</v>
      </c>
      <c r="G102" s="3">
        <f t="shared" si="5"/>
        <v>2</v>
      </c>
      <c r="H102" s="3">
        <f t="shared" si="6"/>
        <v>0.19</v>
      </c>
      <c r="I102" s="3">
        <f t="shared" si="7"/>
        <v>6.7000000000000004E-2</v>
      </c>
      <c r="J102" s="3">
        <f t="shared" si="8"/>
        <v>0.04</v>
      </c>
    </row>
    <row r="103" spans="2:10" ht="15.75" customHeight="1" x14ac:dyDescent="0.2">
      <c r="B103" s="3">
        <f t="shared" si="9"/>
        <v>0</v>
      </c>
      <c r="C103" s="3" t="e">
        <f t="shared" si="1"/>
        <v>#DIV/0!</v>
      </c>
      <c r="D103" s="3" t="e">
        <f t="shared" si="2"/>
        <v>#DIV/0!</v>
      </c>
      <c r="E103" s="3" t="e">
        <f t="shared" si="3"/>
        <v>#DIV/0!</v>
      </c>
      <c r="F103" s="9" t="e">
        <f t="shared" si="4"/>
        <v>#DIV/0!</v>
      </c>
      <c r="G103" s="3">
        <f t="shared" si="5"/>
        <v>2</v>
      </c>
      <c r="H103" s="3">
        <f t="shared" si="6"/>
        <v>0.19</v>
      </c>
      <c r="I103" s="3">
        <f t="shared" si="7"/>
        <v>6.7000000000000004E-2</v>
      </c>
      <c r="J103" s="3">
        <f t="shared" si="8"/>
        <v>0.04</v>
      </c>
    </row>
    <row r="104" spans="2:10" ht="15.75" customHeight="1" x14ac:dyDescent="0.2">
      <c r="B104" s="3">
        <f t="shared" si="9"/>
        <v>0</v>
      </c>
      <c r="C104" s="3" t="e">
        <f t="shared" si="1"/>
        <v>#DIV/0!</v>
      </c>
      <c r="D104" s="3" t="e">
        <f t="shared" si="2"/>
        <v>#DIV/0!</v>
      </c>
      <c r="E104" s="3" t="e">
        <f t="shared" si="3"/>
        <v>#DIV/0!</v>
      </c>
      <c r="F104" s="8" t="e">
        <f t="shared" si="4"/>
        <v>#DIV/0!</v>
      </c>
      <c r="G104" s="3">
        <f t="shared" si="5"/>
        <v>2</v>
      </c>
      <c r="H104" s="3">
        <f t="shared" si="6"/>
        <v>0.19</v>
      </c>
      <c r="I104" s="3">
        <f t="shared" si="7"/>
        <v>6.7000000000000004E-2</v>
      </c>
      <c r="J104" s="3">
        <f t="shared" si="8"/>
        <v>0.04</v>
      </c>
    </row>
    <row r="105" spans="2:10" ht="15.75" customHeight="1" x14ac:dyDescent="0.2">
      <c r="B105" s="3">
        <f t="shared" si="9"/>
        <v>0</v>
      </c>
      <c r="C105" s="3" t="e">
        <f t="shared" si="1"/>
        <v>#DIV/0!</v>
      </c>
      <c r="D105" s="3" t="e">
        <f t="shared" si="2"/>
        <v>#DIV/0!</v>
      </c>
      <c r="E105" s="3" t="e">
        <f t="shared" si="3"/>
        <v>#DIV/0!</v>
      </c>
      <c r="F105" s="9" t="e">
        <f t="shared" si="4"/>
        <v>#DIV/0!</v>
      </c>
      <c r="G105" s="3">
        <f t="shared" si="5"/>
        <v>2</v>
      </c>
      <c r="H105" s="3">
        <f t="shared" si="6"/>
        <v>0.19</v>
      </c>
      <c r="I105" s="3">
        <f t="shared" si="7"/>
        <v>6.7000000000000004E-2</v>
      </c>
      <c r="J105" s="3">
        <f t="shared" si="8"/>
        <v>0.04</v>
      </c>
    </row>
    <row r="106" spans="2:10" ht="15.75" customHeight="1" x14ac:dyDescent="0.2">
      <c r="B106" s="3">
        <f t="shared" si="9"/>
        <v>0</v>
      </c>
      <c r="C106" s="3" t="e">
        <f t="shared" si="1"/>
        <v>#DIV/0!</v>
      </c>
      <c r="D106" s="3" t="e">
        <f t="shared" si="2"/>
        <v>#DIV/0!</v>
      </c>
      <c r="E106" s="3" t="e">
        <f t="shared" si="3"/>
        <v>#DIV/0!</v>
      </c>
      <c r="F106" s="8" t="e">
        <f t="shared" si="4"/>
        <v>#DIV/0!</v>
      </c>
      <c r="G106" s="3">
        <f t="shared" si="5"/>
        <v>2</v>
      </c>
      <c r="H106" s="3">
        <f t="shared" si="6"/>
        <v>0.19</v>
      </c>
      <c r="I106" s="3">
        <f t="shared" si="7"/>
        <v>6.7000000000000004E-2</v>
      </c>
      <c r="J106" s="3">
        <f t="shared" si="8"/>
        <v>0.04</v>
      </c>
    </row>
    <row r="107" spans="2:10" ht="15.75" customHeight="1" x14ac:dyDescent="0.2">
      <c r="B107" s="3">
        <f t="shared" si="9"/>
        <v>0</v>
      </c>
      <c r="C107" s="3" t="e">
        <f t="shared" si="1"/>
        <v>#DIV/0!</v>
      </c>
      <c r="D107" s="3" t="e">
        <f t="shared" si="2"/>
        <v>#DIV/0!</v>
      </c>
      <c r="E107" s="3" t="e">
        <f t="shared" si="3"/>
        <v>#DIV/0!</v>
      </c>
      <c r="F107" s="9" t="e">
        <f t="shared" si="4"/>
        <v>#DIV/0!</v>
      </c>
      <c r="G107" s="3">
        <f t="shared" si="5"/>
        <v>2</v>
      </c>
      <c r="H107" s="3">
        <f t="shared" si="6"/>
        <v>0.19</v>
      </c>
      <c r="I107" s="3">
        <f t="shared" si="7"/>
        <v>6.7000000000000004E-2</v>
      </c>
      <c r="J107" s="3">
        <f t="shared" si="8"/>
        <v>0.04</v>
      </c>
    </row>
    <row r="108" spans="2:10" ht="15.75" customHeight="1" x14ac:dyDescent="0.2">
      <c r="B108" s="3">
        <f t="shared" si="9"/>
        <v>0</v>
      </c>
      <c r="C108" s="3" t="e">
        <f t="shared" si="1"/>
        <v>#DIV/0!</v>
      </c>
      <c r="D108" s="3" t="e">
        <f t="shared" si="2"/>
        <v>#DIV/0!</v>
      </c>
      <c r="E108" s="3" t="e">
        <f t="shared" si="3"/>
        <v>#DIV/0!</v>
      </c>
      <c r="F108" s="8" t="e">
        <f t="shared" si="4"/>
        <v>#DIV/0!</v>
      </c>
      <c r="G108" s="3">
        <f t="shared" si="5"/>
        <v>2</v>
      </c>
      <c r="H108" s="3">
        <f t="shared" si="6"/>
        <v>0.19</v>
      </c>
      <c r="I108" s="3">
        <f t="shared" si="7"/>
        <v>6.7000000000000004E-2</v>
      </c>
      <c r="J108" s="3">
        <f t="shared" si="8"/>
        <v>0.04</v>
      </c>
    </row>
    <row r="109" spans="2:10" ht="15.75" customHeight="1" x14ac:dyDescent="0.2">
      <c r="B109" s="3">
        <f t="shared" si="9"/>
        <v>0</v>
      </c>
      <c r="C109" s="3" t="e">
        <f t="shared" si="1"/>
        <v>#DIV/0!</v>
      </c>
      <c r="D109" s="3" t="e">
        <f t="shared" si="2"/>
        <v>#DIV/0!</v>
      </c>
      <c r="E109" s="3" t="e">
        <f t="shared" si="3"/>
        <v>#DIV/0!</v>
      </c>
      <c r="F109" s="9" t="e">
        <f t="shared" si="4"/>
        <v>#DIV/0!</v>
      </c>
      <c r="G109" s="3">
        <f t="shared" si="5"/>
        <v>2</v>
      </c>
      <c r="H109" s="3">
        <f t="shared" si="6"/>
        <v>0.19</v>
      </c>
      <c r="I109" s="3">
        <f t="shared" si="7"/>
        <v>6.7000000000000004E-2</v>
      </c>
      <c r="J109" s="3">
        <f t="shared" si="8"/>
        <v>0.04</v>
      </c>
    </row>
    <row r="110" spans="2:10" ht="15.75" customHeight="1" x14ac:dyDescent="0.2">
      <c r="B110" s="3">
        <f t="shared" si="9"/>
        <v>0</v>
      </c>
      <c r="C110" s="3" t="e">
        <f t="shared" si="1"/>
        <v>#DIV/0!</v>
      </c>
      <c r="D110" s="3" t="e">
        <f t="shared" si="2"/>
        <v>#DIV/0!</v>
      </c>
      <c r="E110" s="3" t="e">
        <f t="shared" si="3"/>
        <v>#DIV/0!</v>
      </c>
      <c r="F110" s="8" t="e">
        <f t="shared" si="4"/>
        <v>#DIV/0!</v>
      </c>
      <c r="G110" s="3">
        <f t="shared" si="5"/>
        <v>2</v>
      </c>
      <c r="H110" s="3">
        <f t="shared" si="6"/>
        <v>0.19</v>
      </c>
      <c r="I110" s="3">
        <f t="shared" si="7"/>
        <v>6.7000000000000004E-2</v>
      </c>
      <c r="J110" s="3">
        <f t="shared" si="8"/>
        <v>0.04</v>
      </c>
    </row>
    <row r="111" spans="2:10" ht="15.75" customHeight="1" x14ac:dyDescent="0.2">
      <c r="B111" s="3">
        <f t="shared" si="9"/>
        <v>0</v>
      </c>
      <c r="C111" s="3" t="e">
        <f t="shared" si="1"/>
        <v>#DIV/0!</v>
      </c>
      <c r="D111" s="3" t="e">
        <f t="shared" si="2"/>
        <v>#DIV/0!</v>
      </c>
      <c r="E111" s="3" t="e">
        <f t="shared" si="3"/>
        <v>#DIV/0!</v>
      </c>
      <c r="F111" s="9" t="e">
        <f t="shared" si="4"/>
        <v>#DIV/0!</v>
      </c>
      <c r="G111" s="3">
        <f t="shared" si="5"/>
        <v>2</v>
      </c>
      <c r="H111" s="3">
        <f t="shared" si="6"/>
        <v>0.19</v>
      </c>
      <c r="I111" s="3">
        <f t="shared" si="7"/>
        <v>6.7000000000000004E-2</v>
      </c>
      <c r="J111" s="3">
        <f t="shared" si="8"/>
        <v>0.04</v>
      </c>
    </row>
    <row r="112" spans="2:10" ht="15.75" customHeight="1" x14ac:dyDescent="0.2">
      <c r="B112" s="3">
        <f t="shared" si="9"/>
        <v>0</v>
      </c>
      <c r="C112" s="3" t="e">
        <f t="shared" si="1"/>
        <v>#DIV/0!</v>
      </c>
      <c r="D112" s="3" t="e">
        <f t="shared" si="2"/>
        <v>#DIV/0!</v>
      </c>
      <c r="E112" s="3" t="e">
        <f t="shared" si="3"/>
        <v>#DIV/0!</v>
      </c>
      <c r="F112" s="8" t="e">
        <f t="shared" si="4"/>
        <v>#DIV/0!</v>
      </c>
      <c r="G112" s="3">
        <f t="shared" si="5"/>
        <v>2</v>
      </c>
      <c r="H112" s="3">
        <f t="shared" si="6"/>
        <v>0.19</v>
      </c>
      <c r="I112" s="3">
        <f t="shared" si="7"/>
        <v>6.7000000000000004E-2</v>
      </c>
      <c r="J112" s="3">
        <f t="shared" si="8"/>
        <v>0.04</v>
      </c>
    </row>
    <row r="113" spans="2:10" ht="15.75" customHeight="1" x14ac:dyDescent="0.2">
      <c r="B113" s="3">
        <f t="shared" si="9"/>
        <v>0</v>
      </c>
      <c r="C113" s="3" t="e">
        <f t="shared" si="1"/>
        <v>#DIV/0!</v>
      </c>
      <c r="D113" s="3" t="e">
        <f t="shared" si="2"/>
        <v>#DIV/0!</v>
      </c>
      <c r="E113" s="3" t="e">
        <f t="shared" si="3"/>
        <v>#DIV/0!</v>
      </c>
      <c r="F113" s="9" t="e">
        <f t="shared" si="4"/>
        <v>#DIV/0!</v>
      </c>
      <c r="G113" s="3">
        <f t="shared" si="5"/>
        <v>2</v>
      </c>
      <c r="H113" s="3">
        <f t="shared" si="6"/>
        <v>0.19</v>
      </c>
      <c r="I113" s="3">
        <f t="shared" si="7"/>
        <v>6.7000000000000004E-2</v>
      </c>
      <c r="J113" s="3">
        <f t="shared" si="8"/>
        <v>0.04</v>
      </c>
    </row>
    <row r="114" spans="2:10" ht="15.75" customHeight="1" x14ac:dyDescent="0.2">
      <c r="B114" s="3">
        <f t="shared" si="9"/>
        <v>0</v>
      </c>
      <c r="C114" s="3" t="e">
        <f t="shared" si="1"/>
        <v>#DIV/0!</v>
      </c>
      <c r="D114" s="3" t="e">
        <f t="shared" si="2"/>
        <v>#DIV/0!</v>
      </c>
      <c r="E114" s="3" t="e">
        <f t="shared" si="3"/>
        <v>#DIV/0!</v>
      </c>
      <c r="F114" s="8" t="e">
        <f t="shared" si="4"/>
        <v>#DIV/0!</v>
      </c>
      <c r="G114" s="3">
        <f t="shared" si="5"/>
        <v>2</v>
      </c>
      <c r="H114" s="3">
        <f t="shared" si="6"/>
        <v>0.19</v>
      </c>
      <c r="I114" s="3">
        <f t="shared" si="7"/>
        <v>6.7000000000000004E-2</v>
      </c>
      <c r="J114" s="3">
        <f t="shared" si="8"/>
        <v>0.04</v>
      </c>
    </row>
    <row r="115" spans="2:10" ht="15.75" customHeight="1" x14ac:dyDescent="0.2">
      <c r="B115" s="3">
        <f t="shared" si="9"/>
        <v>0</v>
      </c>
      <c r="C115" s="3" t="e">
        <f t="shared" si="1"/>
        <v>#DIV/0!</v>
      </c>
      <c r="D115" s="3" t="e">
        <f t="shared" si="2"/>
        <v>#DIV/0!</v>
      </c>
      <c r="E115" s="3" t="e">
        <f t="shared" si="3"/>
        <v>#DIV/0!</v>
      </c>
      <c r="F115" s="9" t="e">
        <f t="shared" si="4"/>
        <v>#DIV/0!</v>
      </c>
      <c r="G115" s="3">
        <f t="shared" si="5"/>
        <v>2</v>
      </c>
      <c r="H115" s="3">
        <f t="shared" si="6"/>
        <v>0.19</v>
      </c>
      <c r="I115" s="3">
        <f t="shared" si="7"/>
        <v>6.7000000000000004E-2</v>
      </c>
      <c r="J115" s="3">
        <f t="shared" si="8"/>
        <v>0.04</v>
      </c>
    </row>
    <row r="116" spans="2:10" ht="15.75" customHeight="1" x14ac:dyDescent="0.2">
      <c r="B116" s="3">
        <f t="shared" si="9"/>
        <v>0</v>
      </c>
      <c r="C116" s="3" t="e">
        <f t="shared" si="1"/>
        <v>#DIV/0!</v>
      </c>
      <c r="D116" s="3" t="e">
        <f t="shared" si="2"/>
        <v>#DIV/0!</v>
      </c>
      <c r="E116" s="3" t="e">
        <f t="shared" si="3"/>
        <v>#DIV/0!</v>
      </c>
      <c r="F116" s="8" t="e">
        <f t="shared" si="4"/>
        <v>#DIV/0!</v>
      </c>
      <c r="G116" s="3">
        <f t="shared" si="5"/>
        <v>2</v>
      </c>
      <c r="H116" s="3">
        <f t="shared" si="6"/>
        <v>0.19</v>
      </c>
      <c r="I116" s="3">
        <f t="shared" si="7"/>
        <v>6.7000000000000004E-2</v>
      </c>
      <c r="J116" s="3">
        <f t="shared" si="8"/>
        <v>0.04</v>
      </c>
    </row>
    <row r="117" spans="2:10" ht="15.75" customHeight="1" x14ac:dyDescent="0.2">
      <c r="B117" s="3">
        <f t="shared" si="9"/>
        <v>0</v>
      </c>
      <c r="C117" s="3" t="e">
        <f t="shared" si="1"/>
        <v>#DIV/0!</v>
      </c>
      <c r="D117" s="3" t="e">
        <f t="shared" si="2"/>
        <v>#DIV/0!</v>
      </c>
      <c r="E117" s="3" t="e">
        <f t="shared" si="3"/>
        <v>#DIV/0!</v>
      </c>
      <c r="F117" s="9" t="e">
        <f t="shared" si="4"/>
        <v>#DIV/0!</v>
      </c>
      <c r="G117" s="3">
        <f t="shared" si="5"/>
        <v>2</v>
      </c>
      <c r="H117" s="3">
        <f t="shared" si="6"/>
        <v>0.19</v>
      </c>
      <c r="I117" s="3">
        <f t="shared" si="7"/>
        <v>6.7000000000000004E-2</v>
      </c>
      <c r="J117" s="3">
        <f t="shared" si="8"/>
        <v>0.04</v>
      </c>
    </row>
    <row r="118" spans="2:10" ht="15.75" customHeight="1" x14ac:dyDescent="0.2">
      <c r="B118" s="3">
        <f t="shared" si="9"/>
        <v>0</v>
      </c>
      <c r="C118" s="3" t="e">
        <f t="shared" si="1"/>
        <v>#DIV/0!</v>
      </c>
      <c r="D118" s="3" t="e">
        <f t="shared" si="2"/>
        <v>#DIV/0!</v>
      </c>
      <c r="E118" s="3" t="e">
        <f t="shared" si="3"/>
        <v>#DIV/0!</v>
      </c>
      <c r="F118" s="8" t="e">
        <f t="shared" si="4"/>
        <v>#DIV/0!</v>
      </c>
      <c r="G118" s="3">
        <f t="shared" si="5"/>
        <v>2</v>
      </c>
      <c r="H118" s="3">
        <f t="shared" si="6"/>
        <v>0.19</v>
      </c>
      <c r="I118" s="3">
        <f t="shared" si="7"/>
        <v>6.7000000000000004E-2</v>
      </c>
      <c r="J118" s="3">
        <f t="shared" si="8"/>
        <v>0.04</v>
      </c>
    </row>
    <row r="119" spans="2:10" ht="15.75" customHeight="1" x14ac:dyDescent="0.2">
      <c r="B119" s="3">
        <f t="shared" si="9"/>
        <v>0</v>
      </c>
      <c r="C119" s="3" t="e">
        <f t="shared" si="1"/>
        <v>#DIV/0!</v>
      </c>
      <c r="D119" s="3" t="e">
        <f t="shared" si="2"/>
        <v>#DIV/0!</v>
      </c>
      <c r="E119" s="3" t="e">
        <f t="shared" si="3"/>
        <v>#DIV/0!</v>
      </c>
      <c r="F119" s="9" t="e">
        <f t="shared" si="4"/>
        <v>#DIV/0!</v>
      </c>
      <c r="G119" s="3">
        <f t="shared" si="5"/>
        <v>2</v>
      </c>
      <c r="H119" s="3">
        <f t="shared" si="6"/>
        <v>0.19</v>
      </c>
      <c r="I119" s="3">
        <f t="shared" si="7"/>
        <v>6.7000000000000004E-2</v>
      </c>
      <c r="J119" s="3">
        <f t="shared" si="8"/>
        <v>0.04</v>
      </c>
    </row>
    <row r="120" spans="2:10" ht="15.75" customHeight="1" x14ac:dyDescent="0.2">
      <c r="B120" s="3">
        <f t="shared" si="9"/>
        <v>0</v>
      </c>
      <c r="C120" s="3" t="e">
        <f t="shared" si="1"/>
        <v>#DIV/0!</v>
      </c>
      <c r="D120" s="3" t="e">
        <f t="shared" si="2"/>
        <v>#DIV/0!</v>
      </c>
      <c r="E120" s="3" t="e">
        <f t="shared" si="3"/>
        <v>#DIV/0!</v>
      </c>
      <c r="F120" s="8" t="e">
        <f t="shared" si="4"/>
        <v>#DIV/0!</v>
      </c>
      <c r="G120" s="3">
        <f t="shared" si="5"/>
        <v>2</v>
      </c>
      <c r="H120" s="3">
        <f t="shared" si="6"/>
        <v>0.19</v>
      </c>
      <c r="I120" s="3">
        <f t="shared" si="7"/>
        <v>6.7000000000000004E-2</v>
      </c>
      <c r="J120" s="3">
        <f t="shared" si="8"/>
        <v>0.04</v>
      </c>
    </row>
    <row r="121" spans="2:10" ht="15.75" customHeight="1" x14ac:dyDescent="0.2">
      <c r="B121" s="3">
        <f t="shared" si="9"/>
        <v>0</v>
      </c>
      <c r="C121" s="3" t="e">
        <f t="shared" si="1"/>
        <v>#DIV/0!</v>
      </c>
      <c r="D121" s="3" t="e">
        <f t="shared" si="2"/>
        <v>#DIV/0!</v>
      </c>
      <c r="E121" s="3" t="e">
        <f t="shared" si="3"/>
        <v>#DIV/0!</v>
      </c>
      <c r="F121" s="9" t="e">
        <f t="shared" si="4"/>
        <v>#DIV/0!</v>
      </c>
      <c r="G121" s="3">
        <f t="shared" si="5"/>
        <v>2</v>
      </c>
      <c r="H121" s="3">
        <f t="shared" si="6"/>
        <v>0.19</v>
      </c>
      <c r="I121" s="3">
        <f t="shared" si="7"/>
        <v>6.7000000000000004E-2</v>
      </c>
      <c r="J121" s="3">
        <f t="shared" si="8"/>
        <v>0.04</v>
      </c>
    </row>
    <row r="122" spans="2:10" ht="15.75" customHeight="1" x14ac:dyDescent="0.2">
      <c r="B122" s="3">
        <f t="shared" si="9"/>
        <v>0</v>
      </c>
      <c r="C122" s="3" t="e">
        <f t="shared" si="1"/>
        <v>#DIV/0!</v>
      </c>
      <c r="D122" s="3" t="e">
        <f t="shared" si="2"/>
        <v>#DIV/0!</v>
      </c>
      <c r="E122" s="3" t="e">
        <f t="shared" si="3"/>
        <v>#DIV/0!</v>
      </c>
      <c r="F122" s="8" t="e">
        <f t="shared" si="4"/>
        <v>#DIV/0!</v>
      </c>
      <c r="G122" s="3">
        <f t="shared" si="5"/>
        <v>2</v>
      </c>
      <c r="H122" s="3">
        <f t="shared" si="6"/>
        <v>0.19</v>
      </c>
      <c r="I122" s="3">
        <f t="shared" si="7"/>
        <v>6.7000000000000004E-2</v>
      </c>
      <c r="J122" s="3">
        <f t="shared" si="8"/>
        <v>0.04</v>
      </c>
    </row>
    <row r="123" spans="2:10" ht="15.75" customHeight="1" x14ac:dyDescent="0.2">
      <c r="B123" s="3">
        <f t="shared" si="9"/>
        <v>0</v>
      </c>
      <c r="C123" s="3" t="e">
        <f t="shared" si="1"/>
        <v>#DIV/0!</v>
      </c>
      <c r="D123" s="3" t="e">
        <f t="shared" si="2"/>
        <v>#DIV/0!</v>
      </c>
      <c r="E123" s="3" t="e">
        <f t="shared" si="3"/>
        <v>#DIV/0!</v>
      </c>
      <c r="F123" s="9" t="e">
        <f t="shared" si="4"/>
        <v>#DIV/0!</v>
      </c>
      <c r="G123" s="3">
        <f t="shared" si="5"/>
        <v>2</v>
      </c>
      <c r="H123" s="3">
        <f t="shared" si="6"/>
        <v>0.19</v>
      </c>
      <c r="I123" s="3">
        <f t="shared" si="7"/>
        <v>6.7000000000000004E-2</v>
      </c>
      <c r="J123" s="3">
        <f t="shared" si="8"/>
        <v>0.04</v>
      </c>
    </row>
    <row r="124" spans="2:10" ht="15.75" customHeight="1" x14ac:dyDescent="0.2">
      <c r="B124" s="3">
        <f t="shared" si="9"/>
        <v>0</v>
      </c>
      <c r="C124" s="3" t="e">
        <f t="shared" si="1"/>
        <v>#DIV/0!</v>
      </c>
      <c r="D124" s="3" t="e">
        <f t="shared" si="2"/>
        <v>#DIV/0!</v>
      </c>
      <c r="E124" s="3" t="e">
        <f t="shared" si="3"/>
        <v>#DIV/0!</v>
      </c>
      <c r="F124" s="8" t="e">
        <f t="shared" si="4"/>
        <v>#DIV/0!</v>
      </c>
      <c r="G124" s="3">
        <f t="shared" si="5"/>
        <v>2</v>
      </c>
      <c r="H124" s="3">
        <f t="shared" si="6"/>
        <v>0.19</v>
      </c>
      <c r="I124" s="3">
        <f t="shared" si="7"/>
        <v>6.7000000000000004E-2</v>
      </c>
      <c r="J124" s="3">
        <f t="shared" si="8"/>
        <v>0.04</v>
      </c>
    </row>
    <row r="125" spans="2:10" ht="15.75" customHeight="1" x14ac:dyDescent="0.2">
      <c r="B125" s="3">
        <f t="shared" si="9"/>
        <v>0</v>
      </c>
      <c r="C125" s="3" t="e">
        <f t="shared" si="1"/>
        <v>#DIV/0!</v>
      </c>
      <c r="D125" s="3" t="e">
        <f t="shared" si="2"/>
        <v>#DIV/0!</v>
      </c>
      <c r="E125" s="3" t="e">
        <f t="shared" si="3"/>
        <v>#DIV/0!</v>
      </c>
      <c r="F125" s="9" t="e">
        <f t="shared" si="4"/>
        <v>#DIV/0!</v>
      </c>
      <c r="G125" s="3">
        <f t="shared" si="5"/>
        <v>2</v>
      </c>
      <c r="H125" s="3">
        <f t="shared" si="6"/>
        <v>0.19</v>
      </c>
      <c r="I125" s="3">
        <f t="shared" si="7"/>
        <v>6.7000000000000004E-2</v>
      </c>
      <c r="J125" s="3">
        <f t="shared" si="8"/>
        <v>0.04</v>
      </c>
    </row>
    <row r="126" spans="2:10" ht="15.75" customHeight="1" x14ac:dyDescent="0.2">
      <c r="B126" s="3">
        <f t="shared" si="9"/>
        <v>0</v>
      </c>
      <c r="C126" s="3" t="e">
        <f t="shared" si="1"/>
        <v>#DIV/0!</v>
      </c>
      <c r="D126" s="3" t="e">
        <f t="shared" si="2"/>
        <v>#DIV/0!</v>
      </c>
      <c r="E126" s="3" t="e">
        <f t="shared" si="3"/>
        <v>#DIV/0!</v>
      </c>
      <c r="F126" s="8" t="e">
        <f t="shared" si="4"/>
        <v>#DIV/0!</v>
      </c>
      <c r="G126" s="3">
        <f t="shared" si="5"/>
        <v>2</v>
      </c>
      <c r="H126" s="3">
        <f t="shared" si="6"/>
        <v>0.19</v>
      </c>
      <c r="I126" s="3">
        <f t="shared" si="7"/>
        <v>6.7000000000000004E-2</v>
      </c>
      <c r="J126" s="3">
        <f t="shared" si="8"/>
        <v>0.04</v>
      </c>
    </row>
    <row r="127" spans="2:10" ht="15.75" customHeight="1" x14ac:dyDescent="0.2">
      <c r="B127" s="3">
        <f t="shared" si="9"/>
        <v>0</v>
      </c>
      <c r="C127" s="3" t="e">
        <f t="shared" si="1"/>
        <v>#DIV/0!</v>
      </c>
      <c r="D127" s="3" t="e">
        <f t="shared" si="2"/>
        <v>#DIV/0!</v>
      </c>
      <c r="E127" s="3" t="e">
        <f t="shared" si="3"/>
        <v>#DIV/0!</v>
      </c>
      <c r="F127" s="9" t="e">
        <f t="shared" si="4"/>
        <v>#DIV/0!</v>
      </c>
      <c r="G127" s="3">
        <f t="shared" si="5"/>
        <v>2</v>
      </c>
      <c r="H127" s="3">
        <f t="shared" si="6"/>
        <v>0.19</v>
      </c>
      <c r="I127" s="3">
        <f t="shared" si="7"/>
        <v>6.7000000000000004E-2</v>
      </c>
      <c r="J127" s="3">
        <f t="shared" si="8"/>
        <v>0.04</v>
      </c>
    </row>
    <row r="128" spans="2:10" ht="15.75" customHeight="1" x14ac:dyDescent="0.2">
      <c r="B128" s="3">
        <f t="shared" si="9"/>
        <v>0</v>
      </c>
      <c r="C128" s="3" t="e">
        <f t="shared" si="1"/>
        <v>#DIV/0!</v>
      </c>
      <c r="D128" s="3" t="e">
        <f t="shared" si="2"/>
        <v>#DIV/0!</v>
      </c>
      <c r="E128" s="3" t="e">
        <f t="shared" si="3"/>
        <v>#DIV/0!</v>
      </c>
      <c r="F128" s="8" t="e">
        <f t="shared" si="4"/>
        <v>#DIV/0!</v>
      </c>
      <c r="G128" s="3">
        <f t="shared" si="5"/>
        <v>2</v>
      </c>
      <c r="H128" s="3">
        <f t="shared" si="6"/>
        <v>0.19</v>
      </c>
      <c r="I128" s="3">
        <f t="shared" si="7"/>
        <v>6.7000000000000004E-2</v>
      </c>
      <c r="J128" s="3">
        <f t="shared" si="8"/>
        <v>0.04</v>
      </c>
    </row>
    <row r="129" spans="2:10" ht="15.75" customHeight="1" x14ac:dyDescent="0.2">
      <c r="B129" s="3">
        <f t="shared" si="9"/>
        <v>0</v>
      </c>
      <c r="C129" s="3" t="e">
        <f t="shared" si="1"/>
        <v>#DIV/0!</v>
      </c>
      <c r="D129" s="3" t="e">
        <f t="shared" si="2"/>
        <v>#DIV/0!</v>
      </c>
      <c r="E129" s="3" t="e">
        <f t="shared" si="3"/>
        <v>#DIV/0!</v>
      </c>
      <c r="F129" s="9" t="e">
        <f t="shared" si="4"/>
        <v>#DIV/0!</v>
      </c>
      <c r="G129" s="3">
        <f t="shared" si="5"/>
        <v>2</v>
      </c>
      <c r="H129" s="3">
        <f t="shared" si="6"/>
        <v>0.19</v>
      </c>
      <c r="I129" s="3">
        <f t="shared" si="7"/>
        <v>6.7000000000000004E-2</v>
      </c>
      <c r="J129" s="3">
        <f t="shared" si="8"/>
        <v>0.04</v>
      </c>
    </row>
    <row r="130" spans="2:10" ht="15.75" customHeight="1" x14ac:dyDescent="0.2">
      <c r="B130" s="3">
        <f t="shared" si="9"/>
        <v>0</v>
      </c>
      <c r="C130" s="3" t="e">
        <f t="shared" si="1"/>
        <v>#DIV/0!</v>
      </c>
      <c r="D130" s="3" t="e">
        <f t="shared" si="2"/>
        <v>#DIV/0!</v>
      </c>
      <c r="E130" s="3" t="e">
        <f t="shared" si="3"/>
        <v>#DIV/0!</v>
      </c>
      <c r="F130" s="8" t="e">
        <f t="shared" si="4"/>
        <v>#DIV/0!</v>
      </c>
      <c r="G130" s="3">
        <f t="shared" si="5"/>
        <v>2</v>
      </c>
      <c r="H130" s="3">
        <f t="shared" si="6"/>
        <v>0.19</v>
      </c>
      <c r="I130" s="3">
        <f t="shared" si="7"/>
        <v>6.7000000000000004E-2</v>
      </c>
      <c r="J130" s="3">
        <f t="shared" si="8"/>
        <v>0.04</v>
      </c>
    </row>
    <row r="131" spans="2:10" ht="15.75" customHeight="1" x14ac:dyDescent="0.2">
      <c r="B131" s="3">
        <f t="shared" si="9"/>
        <v>0</v>
      </c>
      <c r="C131" s="3" t="e">
        <f t="shared" si="1"/>
        <v>#DIV/0!</v>
      </c>
      <c r="D131" s="3" t="e">
        <f t="shared" si="2"/>
        <v>#DIV/0!</v>
      </c>
      <c r="E131" s="3" t="e">
        <f t="shared" si="3"/>
        <v>#DIV/0!</v>
      </c>
      <c r="F131" s="9" t="e">
        <f t="shared" si="4"/>
        <v>#DIV/0!</v>
      </c>
      <c r="G131" s="3">
        <f t="shared" si="5"/>
        <v>2</v>
      </c>
      <c r="H131" s="3">
        <f t="shared" si="6"/>
        <v>0.19</v>
      </c>
      <c r="I131" s="3">
        <f t="shared" si="7"/>
        <v>6.7000000000000004E-2</v>
      </c>
      <c r="J131" s="3">
        <f t="shared" si="8"/>
        <v>0.04</v>
      </c>
    </row>
    <row r="132" spans="2:10" ht="15.75" customHeight="1" x14ac:dyDescent="0.2">
      <c r="B132" s="3">
        <f t="shared" si="9"/>
        <v>0</v>
      </c>
      <c r="C132" s="3" t="e">
        <f t="shared" si="1"/>
        <v>#DIV/0!</v>
      </c>
      <c r="D132" s="3" t="e">
        <f t="shared" si="2"/>
        <v>#DIV/0!</v>
      </c>
      <c r="E132" s="3" t="e">
        <f t="shared" si="3"/>
        <v>#DIV/0!</v>
      </c>
      <c r="F132" s="8" t="e">
        <f t="shared" si="4"/>
        <v>#DIV/0!</v>
      </c>
      <c r="G132" s="3">
        <f t="shared" si="5"/>
        <v>2</v>
      </c>
      <c r="H132" s="3">
        <f t="shared" si="6"/>
        <v>0.19</v>
      </c>
      <c r="I132" s="3">
        <f t="shared" si="7"/>
        <v>6.7000000000000004E-2</v>
      </c>
      <c r="J132" s="3">
        <f t="shared" si="8"/>
        <v>0.04</v>
      </c>
    </row>
    <row r="133" spans="2:10" ht="15.75" customHeight="1" x14ac:dyDescent="0.2">
      <c r="B133" s="3">
        <f t="shared" si="9"/>
        <v>0</v>
      </c>
      <c r="C133" s="3" t="e">
        <f t="shared" si="1"/>
        <v>#DIV/0!</v>
      </c>
      <c r="D133" s="3" t="e">
        <f t="shared" si="2"/>
        <v>#DIV/0!</v>
      </c>
      <c r="E133" s="3" t="e">
        <f t="shared" si="3"/>
        <v>#DIV/0!</v>
      </c>
      <c r="F133" s="9" t="e">
        <f t="shared" si="4"/>
        <v>#DIV/0!</v>
      </c>
      <c r="G133" s="3">
        <f t="shared" si="5"/>
        <v>2</v>
      </c>
      <c r="H133" s="3">
        <f t="shared" si="6"/>
        <v>0.19</v>
      </c>
      <c r="I133" s="3">
        <f t="shared" si="7"/>
        <v>6.7000000000000004E-2</v>
      </c>
      <c r="J133" s="3">
        <f t="shared" si="8"/>
        <v>0.04</v>
      </c>
    </row>
    <row r="134" spans="2:10" ht="15.75" customHeight="1" x14ac:dyDescent="0.2">
      <c r="B134" s="3">
        <f t="shared" si="9"/>
        <v>0</v>
      </c>
      <c r="C134" s="3" t="e">
        <f t="shared" si="1"/>
        <v>#DIV/0!</v>
      </c>
      <c r="D134" s="3" t="e">
        <f t="shared" si="2"/>
        <v>#DIV/0!</v>
      </c>
      <c r="E134" s="3" t="e">
        <f t="shared" si="3"/>
        <v>#DIV/0!</v>
      </c>
      <c r="F134" s="8" t="e">
        <f t="shared" si="4"/>
        <v>#DIV/0!</v>
      </c>
      <c r="G134" s="3">
        <f t="shared" si="5"/>
        <v>2</v>
      </c>
      <c r="H134" s="3">
        <f t="shared" si="6"/>
        <v>0.19</v>
      </c>
      <c r="I134" s="3">
        <f t="shared" si="7"/>
        <v>6.7000000000000004E-2</v>
      </c>
      <c r="J134" s="3">
        <f t="shared" si="8"/>
        <v>0.04</v>
      </c>
    </row>
    <row r="135" spans="2:10" ht="15.75" customHeight="1" x14ac:dyDescent="0.2">
      <c r="B135" s="3">
        <f t="shared" si="9"/>
        <v>0</v>
      </c>
      <c r="C135" s="3" t="e">
        <f t="shared" si="1"/>
        <v>#DIV/0!</v>
      </c>
      <c r="D135" s="3" t="e">
        <f t="shared" si="2"/>
        <v>#DIV/0!</v>
      </c>
      <c r="E135" s="3" t="e">
        <f t="shared" si="3"/>
        <v>#DIV/0!</v>
      </c>
      <c r="F135" s="9" t="e">
        <f t="shared" si="4"/>
        <v>#DIV/0!</v>
      </c>
      <c r="G135" s="3">
        <f t="shared" si="5"/>
        <v>2</v>
      </c>
      <c r="H135" s="3">
        <f t="shared" si="6"/>
        <v>0.19</v>
      </c>
      <c r="I135" s="3">
        <f t="shared" si="7"/>
        <v>6.7000000000000004E-2</v>
      </c>
      <c r="J135" s="3">
        <f t="shared" si="8"/>
        <v>0.04</v>
      </c>
    </row>
    <row r="136" spans="2:10" ht="15.75" customHeight="1" x14ac:dyDescent="0.2">
      <c r="B136" s="3">
        <f t="shared" si="9"/>
        <v>0</v>
      </c>
      <c r="C136" s="3" t="e">
        <f t="shared" si="1"/>
        <v>#DIV/0!</v>
      </c>
      <c r="D136" s="3" t="e">
        <f t="shared" si="2"/>
        <v>#DIV/0!</v>
      </c>
      <c r="E136" s="3" t="e">
        <f t="shared" si="3"/>
        <v>#DIV/0!</v>
      </c>
      <c r="F136" s="8" t="e">
        <f t="shared" si="4"/>
        <v>#DIV/0!</v>
      </c>
      <c r="G136" s="3">
        <f t="shared" si="5"/>
        <v>2</v>
      </c>
      <c r="H136" s="3">
        <f t="shared" si="6"/>
        <v>0.19</v>
      </c>
      <c r="I136" s="3">
        <f t="shared" si="7"/>
        <v>6.7000000000000004E-2</v>
      </c>
      <c r="J136" s="3">
        <f t="shared" si="8"/>
        <v>0.04</v>
      </c>
    </row>
    <row r="137" spans="2:10" ht="15.75" customHeight="1" x14ac:dyDescent="0.2">
      <c r="B137" s="3">
        <f t="shared" si="9"/>
        <v>0</v>
      </c>
      <c r="C137" s="3" t="e">
        <f t="shared" si="1"/>
        <v>#DIV/0!</v>
      </c>
      <c r="D137" s="3" t="e">
        <f t="shared" si="2"/>
        <v>#DIV/0!</v>
      </c>
      <c r="E137" s="3" t="e">
        <f t="shared" si="3"/>
        <v>#DIV/0!</v>
      </c>
      <c r="F137" s="9" t="e">
        <f t="shared" si="4"/>
        <v>#DIV/0!</v>
      </c>
      <c r="G137" s="3">
        <f t="shared" si="5"/>
        <v>2</v>
      </c>
      <c r="H137" s="3">
        <f t="shared" si="6"/>
        <v>0.19</v>
      </c>
      <c r="I137" s="3">
        <f t="shared" si="7"/>
        <v>6.7000000000000004E-2</v>
      </c>
      <c r="J137" s="3">
        <f t="shared" si="8"/>
        <v>0.04</v>
      </c>
    </row>
    <row r="138" spans="2:10" ht="15.75" customHeight="1" x14ac:dyDescent="0.2">
      <c r="B138" s="3">
        <f t="shared" si="9"/>
        <v>0</v>
      </c>
      <c r="C138" s="3" t="e">
        <f t="shared" si="1"/>
        <v>#DIV/0!</v>
      </c>
      <c r="D138" s="3" t="e">
        <f t="shared" si="2"/>
        <v>#DIV/0!</v>
      </c>
      <c r="E138" s="3" t="e">
        <f t="shared" si="3"/>
        <v>#DIV/0!</v>
      </c>
      <c r="F138" s="8" t="e">
        <f t="shared" si="4"/>
        <v>#DIV/0!</v>
      </c>
      <c r="G138" s="3">
        <f t="shared" si="5"/>
        <v>2</v>
      </c>
      <c r="H138" s="3">
        <f t="shared" si="6"/>
        <v>0.19</v>
      </c>
      <c r="I138" s="3">
        <f t="shared" si="7"/>
        <v>6.7000000000000004E-2</v>
      </c>
      <c r="J138" s="3">
        <f t="shared" si="8"/>
        <v>0.04</v>
      </c>
    </row>
    <row r="139" spans="2:10" ht="15.75" customHeight="1" x14ac:dyDescent="0.2">
      <c r="B139" s="3">
        <f t="shared" si="9"/>
        <v>0</v>
      </c>
      <c r="C139" s="3" t="e">
        <f t="shared" si="1"/>
        <v>#DIV/0!</v>
      </c>
      <c r="D139" s="3" t="e">
        <f t="shared" si="2"/>
        <v>#DIV/0!</v>
      </c>
      <c r="E139" s="3" t="e">
        <f t="shared" si="3"/>
        <v>#DIV/0!</v>
      </c>
      <c r="F139" s="9" t="e">
        <f t="shared" si="4"/>
        <v>#DIV/0!</v>
      </c>
      <c r="G139" s="3">
        <f t="shared" si="5"/>
        <v>2</v>
      </c>
      <c r="H139" s="3">
        <f t="shared" si="6"/>
        <v>0.19</v>
      </c>
      <c r="I139" s="3">
        <f t="shared" si="7"/>
        <v>6.7000000000000004E-2</v>
      </c>
      <c r="J139" s="3">
        <f t="shared" si="8"/>
        <v>0.04</v>
      </c>
    </row>
    <row r="140" spans="2:10" ht="15.75" customHeight="1" x14ac:dyDescent="0.2">
      <c r="B140" s="3">
        <f t="shared" si="9"/>
        <v>0</v>
      </c>
      <c r="C140" s="3" t="e">
        <f t="shared" si="1"/>
        <v>#DIV/0!</v>
      </c>
      <c r="D140" s="3" t="e">
        <f t="shared" si="2"/>
        <v>#DIV/0!</v>
      </c>
      <c r="E140" s="3" t="e">
        <f t="shared" si="3"/>
        <v>#DIV/0!</v>
      </c>
      <c r="F140" s="8" t="e">
        <f t="shared" si="4"/>
        <v>#DIV/0!</v>
      </c>
      <c r="G140" s="3">
        <f t="shared" si="5"/>
        <v>2</v>
      </c>
      <c r="H140" s="3">
        <f t="shared" si="6"/>
        <v>0.19</v>
      </c>
      <c r="I140" s="3">
        <f t="shared" si="7"/>
        <v>6.7000000000000004E-2</v>
      </c>
      <c r="J140" s="3">
        <f t="shared" si="8"/>
        <v>0.04</v>
      </c>
    </row>
    <row r="141" spans="2:10" ht="15.75" customHeight="1" x14ac:dyDescent="0.2">
      <c r="B141" s="3">
        <f t="shared" si="9"/>
        <v>0</v>
      </c>
      <c r="C141" s="3" t="e">
        <f t="shared" si="1"/>
        <v>#DIV/0!</v>
      </c>
      <c r="D141" s="3" t="e">
        <f t="shared" si="2"/>
        <v>#DIV/0!</v>
      </c>
      <c r="E141" s="3" t="e">
        <f t="shared" si="3"/>
        <v>#DIV/0!</v>
      </c>
      <c r="F141" s="9" t="e">
        <f t="shared" si="4"/>
        <v>#DIV/0!</v>
      </c>
      <c r="G141" s="3">
        <f t="shared" si="5"/>
        <v>2</v>
      </c>
      <c r="H141" s="3">
        <f t="shared" si="6"/>
        <v>0.19</v>
      </c>
      <c r="I141" s="3">
        <f t="shared" si="7"/>
        <v>6.7000000000000004E-2</v>
      </c>
      <c r="J141" s="3">
        <f t="shared" si="8"/>
        <v>0.04</v>
      </c>
    </row>
    <row r="142" spans="2:10" ht="15.75" customHeight="1" x14ac:dyDescent="0.2">
      <c r="B142" s="3">
        <f t="shared" si="9"/>
        <v>0</v>
      </c>
      <c r="C142" s="3" t="e">
        <f t="shared" si="1"/>
        <v>#DIV/0!</v>
      </c>
      <c r="D142" s="3" t="e">
        <f t="shared" si="2"/>
        <v>#DIV/0!</v>
      </c>
      <c r="E142" s="3" t="e">
        <f t="shared" si="3"/>
        <v>#DIV/0!</v>
      </c>
      <c r="F142" s="8" t="e">
        <f t="shared" si="4"/>
        <v>#DIV/0!</v>
      </c>
      <c r="G142" s="3">
        <f t="shared" si="5"/>
        <v>2</v>
      </c>
      <c r="H142" s="3">
        <f t="shared" si="6"/>
        <v>0.19</v>
      </c>
      <c r="I142" s="3">
        <f t="shared" si="7"/>
        <v>6.7000000000000004E-2</v>
      </c>
      <c r="J142" s="3">
        <f t="shared" si="8"/>
        <v>0.04</v>
      </c>
    </row>
    <row r="143" spans="2:10" ht="15.75" customHeight="1" x14ac:dyDescent="0.2">
      <c r="B143" s="3">
        <f t="shared" si="9"/>
        <v>0</v>
      </c>
      <c r="C143" s="3" t="e">
        <f t="shared" si="1"/>
        <v>#DIV/0!</v>
      </c>
      <c r="D143" s="3" t="e">
        <f t="shared" si="2"/>
        <v>#DIV/0!</v>
      </c>
      <c r="E143" s="3" t="e">
        <f t="shared" si="3"/>
        <v>#DIV/0!</v>
      </c>
      <c r="F143" s="9" t="e">
        <f t="shared" si="4"/>
        <v>#DIV/0!</v>
      </c>
      <c r="G143" s="3">
        <f t="shared" si="5"/>
        <v>2</v>
      </c>
      <c r="H143" s="3">
        <f t="shared" si="6"/>
        <v>0.19</v>
      </c>
      <c r="I143" s="3">
        <f t="shared" si="7"/>
        <v>6.7000000000000004E-2</v>
      </c>
      <c r="J143" s="3">
        <f t="shared" si="8"/>
        <v>0.04</v>
      </c>
    </row>
    <row r="144" spans="2:10" ht="15.75" customHeight="1" x14ac:dyDescent="0.2">
      <c r="B144" s="3">
        <f t="shared" si="9"/>
        <v>0</v>
      </c>
      <c r="C144" s="3" t="e">
        <f t="shared" si="1"/>
        <v>#DIV/0!</v>
      </c>
      <c r="D144" s="3" t="e">
        <f t="shared" si="2"/>
        <v>#DIV/0!</v>
      </c>
      <c r="E144" s="3" t="e">
        <f t="shared" si="3"/>
        <v>#DIV/0!</v>
      </c>
      <c r="F144" s="8" t="e">
        <f t="shared" si="4"/>
        <v>#DIV/0!</v>
      </c>
      <c r="G144" s="3">
        <f t="shared" si="5"/>
        <v>2</v>
      </c>
      <c r="H144" s="3">
        <f t="shared" si="6"/>
        <v>0.19</v>
      </c>
      <c r="I144" s="3">
        <f t="shared" si="7"/>
        <v>6.7000000000000004E-2</v>
      </c>
      <c r="J144" s="3">
        <f t="shared" si="8"/>
        <v>0.04</v>
      </c>
    </row>
    <row r="145" spans="2:10" ht="15.75" customHeight="1" x14ac:dyDescent="0.2">
      <c r="B145" s="3">
        <f t="shared" si="9"/>
        <v>0</v>
      </c>
      <c r="C145" s="3" t="e">
        <f t="shared" si="1"/>
        <v>#DIV/0!</v>
      </c>
      <c r="D145" s="3" t="e">
        <f t="shared" si="2"/>
        <v>#DIV/0!</v>
      </c>
      <c r="E145" s="3" t="e">
        <f t="shared" si="3"/>
        <v>#DIV/0!</v>
      </c>
      <c r="F145" s="9" t="e">
        <f t="shared" si="4"/>
        <v>#DIV/0!</v>
      </c>
      <c r="G145" s="3">
        <f t="shared" si="5"/>
        <v>2</v>
      </c>
      <c r="H145" s="3">
        <f t="shared" si="6"/>
        <v>0.19</v>
      </c>
      <c r="I145" s="3">
        <f t="shared" si="7"/>
        <v>6.7000000000000004E-2</v>
      </c>
      <c r="J145" s="3">
        <f t="shared" si="8"/>
        <v>0.04</v>
      </c>
    </row>
    <row r="146" spans="2:10" ht="15.75" customHeight="1" x14ac:dyDescent="0.2">
      <c r="B146" s="3">
        <f t="shared" si="9"/>
        <v>0</v>
      </c>
      <c r="C146" s="3" t="e">
        <f t="shared" si="1"/>
        <v>#DIV/0!</v>
      </c>
      <c r="D146" s="3" t="e">
        <f t="shared" si="2"/>
        <v>#DIV/0!</v>
      </c>
      <c r="E146" s="3" t="e">
        <f t="shared" si="3"/>
        <v>#DIV/0!</v>
      </c>
      <c r="F146" s="8" t="e">
        <f t="shared" si="4"/>
        <v>#DIV/0!</v>
      </c>
      <c r="G146" s="3">
        <f t="shared" si="5"/>
        <v>2</v>
      </c>
      <c r="H146" s="3">
        <f t="shared" si="6"/>
        <v>0.19</v>
      </c>
      <c r="I146" s="3">
        <f t="shared" si="7"/>
        <v>6.7000000000000004E-2</v>
      </c>
      <c r="J146" s="3">
        <f t="shared" si="8"/>
        <v>0.04</v>
      </c>
    </row>
    <row r="147" spans="2:10" ht="15.75" customHeight="1" x14ac:dyDescent="0.2">
      <c r="B147" s="3">
        <f t="shared" si="9"/>
        <v>0</v>
      </c>
      <c r="C147" s="3" t="e">
        <f t="shared" si="1"/>
        <v>#DIV/0!</v>
      </c>
      <c r="D147" s="3" t="e">
        <f t="shared" si="2"/>
        <v>#DIV/0!</v>
      </c>
      <c r="E147" s="3" t="e">
        <f t="shared" si="3"/>
        <v>#DIV/0!</v>
      </c>
      <c r="F147" s="9" t="e">
        <f t="shared" si="4"/>
        <v>#DIV/0!</v>
      </c>
      <c r="G147" s="3">
        <f t="shared" si="5"/>
        <v>2</v>
      </c>
      <c r="H147" s="3">
        <f t="shared" si="6"/>
        <v>0.19</v>
      </c>
      <c r="I147" s="3">
        <f t="shared" si="7"/>
        <v>6.7000000000000004E-2</v>
      </c>
      <c r="J147" s="3">
        <f t="shared" si="8"/>
        <v>0.04</v>
      </c>
    </row>
    <row r="148" spans="2:10" ht="15.75" customHeight="1" x14ac:dyDescent="0.2">
      <c r="B148" s="3">
        <f t="shared" si="9"/>
        <v>0</v>
      </c>
      <c r="C148" s="3" t="e">
        <f t="shared" si="1"/>
        <v>#DIV/0!</v>
      </c>
      <c r="D148" s="3" t="e">
        <f t="shared" si="2"/>
        <v>#DIV/0!</v>
      </c>
      <c r="E148" s="3" t="e">
        <f t="shared" si="3"/>
        <v>#DIV/0!</v>
      </c>
      <c r="F148" s="8" t="e">
        <f t="shared" si="4"/>
        <v>#DIV/0!</v>
      </c>
      <c r="G148" s="3">
        <f t="shared" si="5"/>
        <v>2</v>
      </c>
      <c r="H148" s="3">
        <f t="shared" si="6"/>
        <v>0.19</v>
      </c>
      <c r="I148" s="3">
        <f t="shared" si="7"/>
        <v>6.7000000000000004E-2</v>
      </c>
      <c r="J148" s="3">
        <f t="shared" si="8"/>
        <v>0.04</v>
      </c>
    </row>
    <row r="149" spans="2:10" ht="15.75" customHeight="1" x14ac:dyDescent="0.2">
      <c r="B149" s="3">
        <f t="shared" si="9"/>
        <v>0</v>
      </c>
      <c r="C149" s="3" t="e">
        <f t="shared" si="1"/>
        <v>#DIV/0!</v>
      </c>
      <c r="D149" s="3" t="e">
        <f t="shared" si="2"/>
        <v>#DIV/0!</v>
      </c>
      <c r="E149" s="3" t="e">
        <f t="shared" si="3"/>
        <v>#DIV/0!</v>
      </c>
      <c r="F149" s="9" t="e">
        <f t="shared" si="4"/>
        <v>#DIV/0!</v>
      </c>
      <c r="G149" s="3">
        <f t="shared" si="5"/>
        <v>2</v>
      </c>
      <c r="H149" s="3">
        <f t="shared" si="6"/>
        <v>0.19</v>
      </c>
      <c r="I149" s="3">
        <f t="shared" si="7"/>
        <v>6.7000000000000004E-2</v>
      </c>
      <c r="J149" s="3">
        <f t="shared" si="8"/>
        <v>0.04</v>
      </c>
    </row>
    <row r="150" spans="2:10" ht="15.75" customHeight="1" x14ac:dyDescent="0.2">
      <c r="B150" s="3">
        <f t="shared" si="9"/>
        <v>0</v>
      </c>
      <c r="C150" s="3" t="e">
        <f t="shared" si="1"/>
        <v>#DIV/0!</v>
      </c>
      <c r="D150" s="3" t="e">
        <f t="shared" si="2"/>
        <v>#DIV/0!</v>
      </c>
      <c r="E150" s="3" t="e">
        <f t="shared" si="3"/>
        <v>#DIV/0!</v>
      </c>
      <c r="F150" s="8" t="e">
        <f t="shared" si="4"/>
        <v>#DIV/0!</v>
      </c>
      <c r="G150" s="3">
        <f t="shared" si="5"/>
        <v>2</v>
      </c>
      <c r="H150" s="3">
        <f t="shared" si="6"/>
        <v>0.19</v>
      </c>
      <c r="I150" s="3">
        <f t="shared" si="7"/>
        <v>6.7000000000000004E-2</v>
      </c>
      <c r="J150" s="3">
        <f t="shared" si="8"/>
        <v>0.04</v>
      </c>
    </row>
    <row r="151" spans="2:10" ht="15.75" customHeight="1" x14ac:dyDescent="0.2">
      <c r="B151" s="3">
        <f t="shared" si="9"/>
        <v>0</v>
      </c>
      <c r="C151" s="3" t="e">
        <f t="shared" si="1"/>
        <v>#DIV/0!</v>
      </c>
      <c r="D151" s="3" t="e">
        <f t="shared" si="2"/>
        <v>#DIV/0!</v>
      </c>
      <c r="E151" s="3" t="e">
        <f t="shared" si="3"/>
        <v>#DIV/0!</v>
      </c>
      <c r="F151" s="9" t="e">
        <f t="shared" si="4"/>
        <v>#DIV/0!</v>
      </c>
      <c r="G151" s="3">
        <f t="shared" si="5"/>
        <v>2</v>
      </c>
      <c r="H151" s="3">
        <f t="shared" si="6"/>
        <v>0.19</v>
      </c>
      <c r="I151" s="3">
        <f t="shared" si="7"/>
        <v>6.7000000000000004E-2</v>
      </c>
      <c r="J151" s="3">
        <f t="shared" si="8"/>
        <v>0.04</v>
      </c>
    </row>
    <row r="152" spans="2:10" ht="15.75" customHeight="1" x14ac:dyDescent="0.2">
      <c r="B152" s="3">
        <f t="shared" si="9"/>
        <v>0</v>
      </c>
      <c r="C152" s="3" t="e">
        <f t="shared" si="1"/>
        <v>#DIV/0!</v>
      </c>
      <c r="D152" s="3" t="e">
        <f t="shared" si="2"/>
        <v>#DIV/0!</v>
      </c>
      <c r="E152" s="3" t="e">
        <f t="shared" si="3"/>
        <v>#DIV/0!</v>
      </c>
      <c r="F152" s="8" t="e">
        <f t="shared" si="4"/>
        <v>#DIV/0!</v>
      </c>
      <c r="G152" s="3">
        <f t="shared" si="5"/>
        <v>2</v>
      </c>
      <c r="H152" s="3">
        <f t="shared" si="6"/>
        <v>0.19</v>
      </c>
      <c r="I152" s="3">
        <f t="shared" si="7"/>
        <v>6.7000000000000004E-2</v>
      </c>
      <c r="J152" s="3">
        <f t="shared" si="8"/>
        <v>0.04</v>
      </c>
    </row>
    <row r="153" spans="2:10" ht="15.75" customHeight="1" x14ac:dyDescent="0.2"/>
    <row r="154" spans="2:10" ht="15.75" customHeight="1" x14ac:dyDescent="0.2"/>
    <row r="155" spans="2:10" ht="15.75" customHeight="1" x14ac:dyDescent="0.2"/>
    <row r="156" spans="2:10" ht="15.75" customHeight="1" x14ac:dyDescent="0.2">
      <c r="B156" s="3" t="s">
        <v>840</v>
      </c>
    </row>
    <row r="157" spans="2:10" ht="15.75" customHeight="1" x14ac:dyDescent="0.2"/>
    <row r="158" spans="2:10" ht="15.75" customHeight="1" x14ac:dyDescent="0.2">
      <c r="B158" s="3" t="s">
        <v>841</v>
      </c>
      <c r="D158" s="3" t="s">
        <v>842</v>
      </c>
      <c r="F158" s="3" t="s">
        <v>843</v>
      </c>
      <c r="H158" s="3" t="s">
        <v>844</v>
      </c>
    </row>
    <row r="159" spans="2:10" ht="15.75" customHeight="1" x14ac:dyDescent="0.2">
      <c r="B159" s="3" t="s">
        <v>341</v>
      </c>
      <c r="C159" s="3" t="s">
        <v>845</v>
      </c>
      <c r="D159" s="3" t="s">
        <v>341</v>
      </c>
      <c r="E159" s="3" t="s">
        <v>845</v>
      </c>
      <c r="F159" s="3" t="s">
        <v>341</v>
      </c>
      <c r="G159" s="3" t="s">
        <v>845</v>
      </c>
      <c r="H159" s="3" t="s">
        <v>341</v>
      </c>
      <c r="I159" s="3" t="s">
        <v>845</v>
      </c>
    </row>
    <row r="160" spans="2:10" ht="15.75" customHeight="1" x14ac:dyDescent="0.2">
      <c r="B160" s="3" t="e">
        <f t="array" ref="B160">ROUND(IF(F$52&lt;$F$25,0,INDEX($B$52:$B$152,MATCH($F$25,F$52:F$152,-1))),IF($F$24&gt;100,0,2-INT(LOG10(($F$24-F23)/100))))</f>
        <v>#DIV/0!</v>
      </c>
      <c r="C160" s="3" t="e">
        <f t="shared" ref="C160:C260" si="10">((1-(F$7+F$6))*F$4*5.97*(10^24)/(4*PI()*(F$5*6370000)^2))*(G$10*IF(F$10&gt;0,F$10,F$8)*4.64/10^7*EXP(-H$10*B160)+G$11*IF(F$11&gt;0,F$11,F$8)*1.55/10^7*EXP(-H$11*B160)+G$12*IF(F$12&gt;0,F$12,F$8)*1.64/10^8*EXP(-H$12*B160)+G$13*IF(F$13&gt;0,F$13,F$8)*6.24/10^8*EXP(-H$13*B160))+(5.97*10^24)*F$4*(1.2/10^11)*EXP(-0.3391*B160)/(4*PI()*(F$5*6371000)^2)+(63/16*PI())*(6.67408*10^-11)^1.5*(F$16*1.98847*10^30)^2.5*(F$5*6371000)^3*(F$15)^2/(500*(F$17*1.496*10^11)^7.5)</f>
        <v>#DIV/0!</v>
      </c>
      <c r="D160" s="3" t="e">
        <f t="array" ref="D160">INDEX($B$52:$B$152,MATCH($F$28,F$52:F$152,-1))</f>
        <v>#N/A</v>
      </c>
      <c r="E160" s="3" t="e">
        <f t="shared" ref="E160:E260" si="11">((1-(F$7+F$6))*F$4*5.97*(10^24)/(4*PI()*(F$5*6370000)^2))*(G$10*IF(F$10&gt;0,F$10,F$8)*4.64/10^7*EXP(-H$10*D160)+G$11*IF(F$11&gt;0,F$11,F$8)*1.55/10^7*EXP(-H$11*D160)+G$12*IF(F$12&gt;0,F$12,F$8)*1.64/10^8*EXP(-H$12*D160)+G$13*IF(F$13&gt;0,F$13,F$8)*6.24/10^8*EXP(-H$13*D160))+(5.97*10^24)*F$4*(1.2/10^11)*EXP(-0.3391*D160)/(4*PI()*(F$5*6371000)^2)+(63/16*PI())*(6.67408*10^-11)^1.5*(F$16*1.98847*10^30)^2.5*(F$5*6371000)^3*(F$15)^2/(500*(F$17*1.496*10^11)^7.5)</f>
        <v>#DIV/0!</v>
      </c>
      <c r="F160" s="3" t="e">
        <f t="array" ref="F160">INDEX($B$52:$B$152,MATCH($F$26,F$52:F$152,-1))</f>
        <v>#N/A</v>
      </c>
      <c r="G160" s="3" t="e">
        <f t="shared" ref="G160:G260" si="12">((1-(F$7+F$6))*F$4*5.97*(10^24)/(4*PI()*(F$5*6370000)^2))*(G$10*IF(F$10&gt;0,F$10,F$8)*4.64/10^7*EXP(-H$10*F160)+G$11*IF(F$11&gt;0,F$11,F$8)*1.55/10^7*EXP(-H$11*F160)+G$12*IF(F$12&gt;0,F$12,F$8)*1.64/10^8*EXP(-H$12*F160)+G$13*IF(F$13&gt;0,F$13,F$8)*6.24/10^8*EXP(-H$13*F160))+(5.97*10^24)*F$4*(1.2/10^11)*EXP(-0.3391*F160)/(4*PI()*(F$5*6371000)^2)+(63/16*PI())*(6.67408*10^-11)^1.5*(F$16*1.98847*10^30)^2.5*(F$5*6371000)^3*(F$15)^2/(500*(F$17*1.496*10^11)^7.5)</f>
        <v>#DIV/0!</v>
      </c>
      <c r="H160" s="3" t="e">
        <f t="array" ref="H160">INDEX($B$52:$B$152,MATCH($F$27,F$52:F$152,-1))</f>
        <v>#N/A</v>
      </c>
      <c r="I160" s="3" t="e">
        <f t="shared" ref="I160:I260" si="13">((1-(F$7+F$6))*F$4*5.97*(10^24)/(4*PI()*(F$5*6370000)^2))*(G$10*IF(F$10&gt;0,F$10,F$8)*4.64/10^7*EXP(-H$10*H160)+G$11*IF(F$11&gt;0,F$11,F$8)*1.55/10^7*EXP(-H$11*H160)+G$12*IF(F$12&gt;0,F$12,F$8)*1.64/10^8*EXP(-H$12*H160)+G$13*IF(F$13&gt;0,F$13,F$8)*6.24/10^8*EXP(-H$13*H160))+(5.97*10^24)*F$4*(1.2/10^11)*EXP(-0.3391*H160)/(4*PI()*(F$5*6371000)^2)+(63/16*PI())*(6.67408*10^-11)^1.5*(F$16*1.98847*10^30)^2.5*(F$5*6371000)^3*(F$15)^2/(500*(F$17*1.496*10^11)^7.5)</f>
        <v>#DIV/0!</v>
      </c>
    </row>
    <row r="161" spans="2:9" ht="15.75" customHeight="1" x14ac:dyDescent="0.2">
      <c r="B161" s="3" t="e">
        <f>B160+(B152-B151)/2*IF(C160&gt;F25,1,-1)</f>
        <v>#DIV/0!</v>
      </c>
      <c r="C161" s="3" t="e">
        <f t="shared" si="10"/>
        <v>#DIV/0!</v>
      </c>
      <c r="D161" s="3" t="e">
        <f>D160+(B152-B151)/2*IF(E160&gt;F28,1,-1)</f>
        <v>#N/A</v>
      </c>
      <c r="E161" s="3" t="e">
        <f t="shared" si="11"/>
        <v>#DIV/0!</v>
      </c>
      <c r="F161" s="3" t="e">
        <f>F160+(B152-B151)/2*IF(G160&gt;F26,1,-1)</f>
        <v>#N/A</v>
      </c>
      <c r="G161" s="3" t="e">
        <f t="shared" si="12"/>
        <v>#DIV/0!</v>
      </c>
      <c r="H161" s="3" t="e">
        <f>H160+(B152-B151)/2*IF(I160&gt;F27,1,-1)</f>
        <v>#N/A</v>
      </c>
      <c r="I161" s="3" t="e">
        <f t="shared" si="13"/>
        <v>#DIV/0!</v>
      </c>
    </row>
    <row r="162" spans="2:9" ht="15.75" customHeight="1" x14ac:dyDescent="0.2">
      <c r="B162" s="3" t="e">
        <f t="shared" ref="B162:B260" si="14">IF(C161=F$25,B161,B161+ABS(B161-B160)*IF(C161&gt;$F$25,1,-1)*IF(ABS(C161-$F$25)&gt;ABS(C160-$F$25),0.5,1))</f>
        <v>#DIV/0!</v>
      </c>
      <c r="C162" s="3" t="e">
        <f t="shared" si="10"/>
        <v>#DIV/0!</v>
      </c>
      <c r="D162" s="3" t="e">
        <f t="shared" ref="D162:D260" si="15">IF(E161=F$28,D161,D161+ABS(D161-D160)*IF(E161&gt;$F$28,1,-1)*IF(ABS(E161-$F$28)&gt;ABS(E160-$F$28),0.5,1))</f>
        <v>#DIV/0!</v>
      </c>
      <c r="E162" s="3" t="e">
        <f t="shared" si="11"/>
        <v>#DIV/0!</v>
      </c>
      <c r="F162" s="3" t="e">
        <f t="shared" ref="F162:F260" si="16">IF(G161=F$26,F161,F161+ABS(F161-F160)*IF(G161&gt;$F$26,1,-1)*IF(ABS(G161-$F$26)&gt;ABS(G160-$F$26),0.5,1))</f>
        <v>#DIV/0!</v>
      </c>
      <c r="G162" s="3" t="e">
        <f t="shared" si="12"/>
        <v>#DIV/0!</v>
      </c>
      <c r="H162" s="3" t="e">
        <f t="shared" ref="H162:H260" si="17">IF(I161=F$27,H161,H161+ABS(H161-H160)*IF(I161&gt;$F$27,1,-1)*IF(ABS(I161-$F$27)&gt;ABS(I160-$F$27),0.5,1))</f>
        <v>#DIV/0!</v>
      </c>
      <c r="I162" s="3" t="e">
        <f t="shared" si="13"/>
        <v>#DIV/0!</v>
      </c>
    </row>
    <row r="163" spans="2:9" ht="15.75" customHeight="1" x14ac:dyDescent="0.2">
      <c r="B163" s="3" t="e">
        <f t="shared" si="14"/>
        <v>#DIV/0!</v>
      </c>
      <c r="C163" s="3" t="e">
        <f t="shared" si="10"/>
        <v>#DIV/0!</v>
      </c>
      <c r="D163" s="3" t="e">
        <f t="shared" si="15"/>
        <v>#DIV/0!</v>
      </c>
      <c r="E163" s="3" t="e">
        <f t="shared" si="11"/>
        <v>#DIV/0!</v>
      </c>
      <c r="F163" s="3" t="e">
        <f t="shared" si="16"/>
        <v>#DIV/0!</v>
      </c>
      <c r="G163" s="3" t="e">
        <f t="shared" si="12"/>
        <v>#DIV/0!</v>
      </c>
      <c r="H163" s="3" t="e">
        <f t="shared" si="17"/>
        <v>#DIV/0!</v>
      </c>
      <c r="I163" s="3" t="e">
        <f t="shared" si="13"/>
        <v>#DIV/0!</v>
      </c>
    </row>
    <row r="164" spans="2:9" ht="15.75" customHeight="1" x14ac:dyDescent="0.2">
      <c r="B164" s="3" t="e">
        <f t="shared" si="14"/>
        <v>#DIV/0!</v>
      </c>
      <c r="C164" s="3" t="e">
        <f t="shared" si="10"/>
        <v>#DIV/0!</v>
      </c>
      <c r="D164" s="3" t="e">
        <f t="shared" si="15"/>
        <v>#DIV/0!</v>
      </c>
      <c r="E164" s="3" t="e">
        <f t="shared" si="11"/>
        <v>#DIV/0!</v>
      </c>
      <c r="F164" s="3" t="e">
        <f t="shared" si="16"/>
        <v>#DIV/0!</v>
      </c>
      <c r="G164" s="3" t="e">
        <f t="shared" si="12"/>
        <v>#DIV/0!</v>
      </c>
      <c r="H164" s="3" t="e">
        <f t="shared" si="17"/>
        <v>#DIV/0!</v>
      </c>
      <c r="I164" s="3" t="e">
        <f t="shared" si="13"/>
        <v>#DIV/0!</v>
      </c>
    </row>
    <row r="165" spans="2:9" ht="15.75" customHeight="1" x14ac:dyDescent="0.2">
      <c r="B165" s="3" t="e">
        <f t="shared" si="14"/>
        <v>#DIV/0!</v>
      </c>
      <c r="C165" s="3" t="e">
        <f t="shared" si="10"/>
        <v>#DIV/0!</v>
      </c>
      <c r="D165" s="3" t="e">
        <f t="shared" si="15"/>
        <v>#DIV/0!</v>
      </c>
      <c r="E165" s="3" t="e">
        <f t="shared" si="11"/>
        <v>#DIV/0!</v>
      </c>
      <c r="F165" s="3" t="e">
        <f t="shared" si="16"/>
        <v>#DIV/0!</v>
      </c>
      <c r="G165" s="3" t="e">
        <f t="shared" si="12"/>
        <v>#DIV/0!</v>
      </c>
      <c r="H165" s="3" t="e">
        <f t="shared" si="17"/>
        <v>#DIV/0!</v>
      </c>
      <c r="I165" s="3" t="e">
        <f t="shared" si="13"/>
        <v>#DIV/0!</v>
      </c>
    </row>
    <row r="166" spans="2:9" ht="15.75" customHeight="1" x14ac:dyDescent="0.2">
      <c r="B166" s="3" t="e">
        <f t="shared" si="14"/>
        <v>#DIV/0!</v>
      </c>
      <c r="C166" s="3" t="e">
        <f t="shared" si="10"/>
        <v>#DIV/0!</v>
      </c>
      <c r="D166" s="3" t="e">
        <f t="shared" si="15"/>
        <v>#DIV/0!</v>
      </c>
      <c r="E166" s="3" t="e">
        <f t="shared" si="11"/>
        <v>#DIV/0!</v>
      </c>
      <c r="F166" s="3" t="e">
        <f t="shared" si="16"/>
        <v>#DIV/0!</v>
      </c>
      <c r="G166" s="3" t="e">
        <f t="shared" si="12"/>
        <v>#DIV/0!</v>
      </c>
      <c r="H166" s="3" t="e">
        <f t="shared" si="17"/>
        <v>#DIV/0!</v>
      </c>
      <c r="I166" s="3" t="e">
        <f t="shared" si="13"/>
        <v>#DIV/0!</v>
      </c>
    </row>
    <row r="167" spans="2:9" ht="15.75" customHeight="1" x14ac:dyDescent="0.2">
      <c r="B167" s="3" t="e">
        <f t="shared" si="14"/>
        <v>#DIV/0!</v>
      </c>
      <c r="C167" s="3" t="e">
        <f t="shared" si="10"/>
        <v>#DIV/0!</v>
      </c>
      <c r="D167" s="3" t="e">
        <f t="shared" si="15"/>
        <v>#DIV/0!</v>
      </c>
      <c r="E167" s="3" t="e">
        <f t="shared" si="11"/>
        <v>#DIV/0!</v>
      </c>
      <c r="F167" s="3" t="e">
        <f t="shared" si="16"/>
        <v>#DIV/0!</v>
      </c>
      <c r="G167" s="3" t="e">
        <f t="shared" si="12"/>
        <v>#DIV/0!</v>
      </c>
      <c r="H167" s="3" t="e">
        <f t="shared" si="17"/>
        <v>#DIV/0!</v>
      </c>
      <c r="I167" s="3" t="e">
        <f t="shared" si="13"/>
        <v>#DIV/0!</v>
      </c>
    </row>
    <row r="168" spans="2:9" ht="15.75" customHeight="1" x14ac:dyDescent="0.2">
      <c r="B168" s="3" t="e">
        <f t="shared" si="14"/>
        <v>#DIV/0!</v>
      </c>
      <c r="C168" s="3" t="e">
        <f t="shared" si="10"/>
        <v>#DIV/0!</v>
      </c>
      <c r="D168" s="3" t="e">
        <f t="shared" si="15"/>
        <v>#DIV/0!</v>
      </c>
      <c r="E168" s="3" t="e">
        <f t="shared" si="11"/>
        <v>#DIV/0!</v>
      </c>
      <c r="F168" s="3" t="e">
        <f t="shared" si="16"/>
        <v>#DIV/0!</v>
      </c>
      <c r="G168" s="3" t="e">
        <f t="shared" si="12"/>
        <v>#DIV/0!</v>
      </c>
      <c r="H168" s="3" t="e">
        <f t="shared" si="17"/>
        <v>#DIV/0!</v>
      </c>
      <c r="I168" s="3" t="e">
        <f t="shared" si="13"/>
        <v>#DIV/0!</v>
      </c>
    </row>
    <row r="169" spans="2:9" ht="15.75" customHeight="1" x14ac:dyDescent="0.2">
      <c r="B169" s="3" t="e">
        <f t="shared" si="14"/>
        <v>#DIV/0!</v>
      </c>
      <c r="C169" s="3" t="e">
        <f t="shared" si="10"/>
        <v>#DIV/0!</v>
      </c>
      <c r="D169" s="3" t="e">
        <f t="shared" si="15"/>
        <v>#DIV/0!</v>
      </c>
      <c r="E169" s="3" t="e">
        <f t="shared" si="11"/>
        <v>#DIV/0!</v>
      </c>
      <c r="F169" s="3" t="e">
        <f t="shared" si="16"/>
        <v>#DIV/0!</v>
      </c>
      <c r="G169" s="3" t="e">
        <f t="shared" si="12"/>
        <v>#DIV/0!</v>
      </c>
      <c r="H169" s="3" t="e">
        <f t="shared" si="17"/>
        <v>#DIV/0!</v>
      </c>
      <c r="I169" s="3" t="e">
        <f t="shared" si="13"/>
        <v>#DIV/0!</v>
      </c>
    </row>
    <row r="170" spans="2:9" ht="15.75" customHeight="1" x14ac:dyDescent="0.2">
      <c r="B170" s="3" t="e">
        <f t="shared" si="14"/>
        <v>#DIV/0!</v>
      </c>
      <c r="C170" s="3" t="e">
        <f t="shared" si="10"/>
        <v>#DIV/0!</v>
      </c>
      <c r="D170" s="3" t="e">
        <f t="shared" si="15"/>
        <v>#DIV/0!</v>
      </c>
      <c r="E170" s="3" t="e">
        <f t="shared" si="11"/>
        <v>#DIV/0!</v>
      </c>
      <c r="F170" s="3" t="e">
        <f t="shared" si="16"/>
        <v>#DIV/0!</v>
      </c>
      <c r="G170" s="3" t="e">
        <f t="shared" si="12"/>
        <v>#DIV/0!</v>
      </c>
      <c r="H170" s="3" t="e">
        <f t="shared" si="17"/>
        <v>#DIV/0!</v>
      </c>
      <c r="I170" s="3" t="e">
        <f t="shared" si="13"/>
        <v>#DIV/0!</v>
      </c>
    </row>
    <row r="171" spans="2:9" ht="15.75" customHeight="1" x14ac:dyDescent="0.2">
      <c r="B171" s="3" t="e">
        <f t="shared" si="14"/>
        <v>#DIV/0!</v>
      </c>
      <c r="C171" s="3" t="e">
        <f t="shared" si="10"/>
        <v>#DIV/0!</v>
      </c>
      <c r="D171" s="3" t="e">
        <f t="shared" si="15"/>
        <v>#DIV/0!</v>
      </c>
      <c r="E171" s="3" t="e">
        <f t="shared" si="11"/>
        <v>#DIV/0!</v>
      </c>
      <c r="F171" s="3" t="e">
        <f t="shared" si="16"/>
        <v>#DIV/0!</v>
      </c>
      <c r="G171" s="3" t="e">
        <f t="shared" si="12"/>
        <v>#DIV/0!</v>
      </c>
      <c r="H171" s="3" t="e">
        <f t="shared" si="17"/>
        <v>#DIV/0!</v>
      </c>
      <c r="I171" s="3" t="e">
        <f t="shared" si="13"/>
        <v>#DIV/0!</v>
      </c>
    </row>
    <row r="172" spans="2:9" ht="15.75" customHeight="1" x14ac:dyDescent="0.2">
      <c r="B172" s="3" t="e">
        <f t="shared" si="14"/>
        <v>#DIV/0!</v>
      </c>
      <c r="C172" s="3" t="e">
        <f t="shared" si="10"/>
        <v>#DIV/0!</v>
      </c>
      <c r="D172" s="3" t="e">
        <f t="shared" si="15"/>
        <v>#DIV/0!</v>
      </c>
      <c r="E172" s="3" t="e">
        <f t="shared" si="11"/>
        <v>#DIV/0!</v>
      </c>
      <c r="F172" s="3" t="e">
        <f t="shared" si="16"/>
        <v>#DIV/0!</v>
      </c>
      <c r="G172" s="3" t="e">
        <f t="shared" si="12"/>
        <v>#DIV/0!</v>
      </c>
      <c r="H172" s="3" t="e">
        <f t="shared" si="17"/>
        <v>#DIV/0!</v>
      </c>
      <c r="I172" s="3" t="e">
        <f t="shared" si="13"/>
        <v>#DIV/0!</v>
      </c>
    </row>
    <row r="173" spans="2:9" ht="15.75" customHeight="1" x14ac:dyDescent="0.2">
      <c r="B173" s="3" t="e">
        <f t="shared" si="14"/>
        <v>#DIV/0!</v>
      </c>
      <c r="C173" s="3" t="e">
        <f t="shared" si="10"/>
        <v>#DIV/0!</v>
      </c>
      <c r="D173" s="3" t="e">
        <f t="shared" si="15"/>
        <v>#DIV/0!</v>
      </c>
      <c r="E173" s="3" t="e">
        <f t="shared" si="11"/>
        <v>#DIV/0!</v>
      </c>
      <c r="F173" s="3" t="e">
        <f t="shared" si="16"/>
        <v>#DIV/0!</v>
      </c>
      <c r="G173" s="3" t="e">
        <f t="shared" si="12"/>
        <v>#DIV/0!</v>
      </c>
      <c r="H173" s="3" t="e">
        <f t="shared" si="17"/>
        <v>#DIV/0!</v>
      </c>
      <c r="I173" s="3" t="e">
        <f t="shared" si="13"/>
        <v>#DIV/0!</v>
      </c>
    </row>
    <row r="174" spans="2:9" ht="15.75" customHeight="1" x14ac:dyDescent="0.2">
      <c r="B174" s="3" t="e">
        <f t="shared" si="14"/>
        <v>#DIV/0!</v>
      </c>
      <c r="C174" s="3" t="e">
        <f t="shared" si="10"/>
        <v>#DIV/0!</v>
      </c>
      <c r="D174" s="3" t="e">
        <f t="shared" si="15"/>
        <v>#DIV/0!</v>
      </c>
      <c r="E174" s="3" t="e">
        <f t="shared" si="11"/>
        <v>#DIV/0!</v>
      </c>
      <c r="F174" s="3" t="e">
        <f t="shared" si="16"/>
        <v>#DIV/0!</v>
      </c>
      <c r="G174" s="3" t="e">
        <f t="shared" si="12"/>
        <v>#DIV/0!</v>
      </c>
      <c r="H174" s="3" t="e">
        <f t="shared" si="17"/>
        <v>#DIV/0!</v>
      </c>
      <c r="I174" s="3" t="e">
        <f t="shared" si="13"/>
        <v>#DIV/0!</v>
      </c>
    </row>
    <row r="175" spans="2:9" ht="15.75" customHeight="1" x14ac:dyDescent="0.2">
      <c r="B175" s="3" t="e">
        <f t="shared" si="14"/>
        <v>#DIV/0!</v>
      </c>
      <c r="C175" s="3" t="e">
        <f t="shared" si="10"/>
        <v>#DIV/0!</v>
      </c>
      <c r="D175" s="3" t="e">
        <f t="shared" si="15"/>
        <v>#DIV/0!</v>
      </c>
      <c r="E175" s="3" t="e">
        <f t="shared" si="11"/>
        <v>#DIV/0!</v>
      </c>
      <c r="F175" s="3" t="e">
        <f t="shared" si="16"/>
        <v>#DIV/0!</v>
      </c>
      <c r="G175" s="3" t="e">
        <f t="shared" si="12"/>
        <v>#DIV/0!</v>
      </c>
      <c r="H175" s="3" t="e">
        <f t="shared" si="17"/>
        <v>#DIV/0!</v>
      </c>
      <c r="I175" s="3" t="e">
        <f t="shared" si="13"/>
        <v>#DIV/0!</v>
      </c>
    </row>
    <row r="176" spans="2:9" ht="15.75" customHeight="1" x14ac:dyDescent="0.2">
      <c r="B176" s="3" t="e">
        <f t="shared" si="14"/>
        <v>#DIV/0!</v>
      </c>
      <c r="C176" s="3" t="e">
        <f t="shared" si="10"/>
        <v>#DIV/0!</v>
      </c>
      <c r="D176" s="3" t="e">
        <f t="shared" si="15"/>
        <v>#DIV/0!</v>
      </c>
      <c r="E176" s="3" t="e">
        <f t="shared" si="11"/>
        <v>#DIV/0!</v>
      </c>
      <c r="F176" s="3" t="e">
        <f t="shared" si="16"/>
        <v>#DIV/0!</v>
      </c>
      <c r="G176" s="3" t="e">
        <f t="shared" si="12"/>
        <v>#DIV/0!</v>
      </c>
      <c r="H176" s="3" t="e">
        <f t="shared" si="17"/>
        <v>#DIV/0!</v>
      </c>
      <c r="I176" s="3" t="e">
        <f t="shared" si="13"/>
        <v>#DIV/0!</v>
      </c>
    </row>
    <row r="177" spans="2:9" ht="15.75" customHeight="1" x14ac:dyDescent="0.2">
      <c r="B177" s="3" t="e">
        <f t="shared" si="14"/>
        <v>#DIV/0!</v>
      </c>
      <c r="C177" s="3" t="e">
        <f t="shared" si="10"/>
        <v>#DIV/0!</v>
      </c>
      <c r="D177" s="3" t="e">
        <f t="shared" si="15"/>
        <v>#DIV/0!</v>
      </c>
      <c r="E177" s="3" t="e">
        <f t="shared" si="11"/>
        <v>#DIV/0!</v>
      </c>
      <c r="F177" s="3" t="e">
        <f t="shared" si="16"/>
        <v>#DIV/0!</v>
      </c>
      <c r="G177" s="3" t="e">
        <f t="shared" si="12"/>
        <v>#DIV/0!</v>
      </c>
      <c r="H177" s="3" t="e">
        <f t="shared" si="17"/>
        <v>#DIV/0!</v>
      </c>
      <c r="I177" s="3" t="e">
        <f t="shared" si="13"/>
        <v>#DIV/0!</v>
      </c>
    </row>
    <row r="178" spans="2:9" ht="15.75" customHeight="1" x14ac:dyDescent="0.2">
      <c r="B178" s="3" t="e">
        <f t="shared" si="14"/>
        <v>#DIV/0!</v>
      </c>
      <c r="C178" s="3" t="e">
        <f t="shared" si="10"/>
        <v>#DIV/0!</v>
      </c>
      <c r="D178" s="3" t="e">
        <f t="shared" si="15"/>
        <v>#DIV/0!</v>
      </c>
      <c r="E178" s="3" t="e">
        <f t="shared" si="11"/>
        <v>#DIV/0!</v>
      </c>
      <c r="F178" s="3" t="e">
        <f t="shared" si="16"/>
        <v>#DIV/0!</v>
      </c>
      <c r="G178" s="3" t="e">
        <f t="shared" si="12"/>
        <v>#DIV/0!</v>
      </c>
      <c r="H178" s="3" t="e">
        <f t="shared" si="17"/>
        <v>#DIV/0!</v>
      </c>
      <c r="I178" s="3" t="e">
        <f t="shared" si="13"/>
        <v>#DIV/0!</v>
      </c>
    </row>
    <row r="179" spans="2:9" ht="15.75" customHeight="1" x14ac:dyDescent="0.2">
      <c r="B179" s="3" t="e">
        <f t="shared" si="14"/>
        <v>#DIV/0!</v>
      </c>
      <c r="C179" s="3" t="e">
        <f t="shared" si="10"/>
        <v>#DIV/0!</v>
      </c>
      <c r="D179" s="3" t="e">
        <f t="shared" si="15"/>
        <v>#DIV/0!</v>
      </c>
      <c r="E179" s="3" t="e">
        <f t="shared" si="11"/>
        <v>#DIV/0!</v>
      </c>
      <c r="F179" s="3" t="e">
        <f t="shared" si="16"/>
        <v>#DIV/0!</v>
      </c>
      <c r="G179" s="3" t="e">
        <f t="shared" si="12"/>
        <v>#DIV/0!</v>
      </c>
      <c r="H179" s="3" t="e">
        <f t="shared" si="17"/>
        <v>#DIV/0!</v>
      </c>
      <c r="I179" s="3" t="e">
        <f t="shared" si="13"/>
        <v>#DIV/0!</v>
      </c>
    </row>
    <row r="180" spans="2:9" ht="15.75" customHeight="1" x14ac:dyDescent="0.2">
      <c r="B180" s="3" t="e">
        <f t="shared" si="14"/>
        <v>#DIV/0!</v>
      </c>
      <c r="C180" s="3" t="e">
        <f t="shared" si="10"/>
        <v>#DIV/0!</v>
      </c>
      <c r="D180" s="3" t="e">
        <f t="shared" si="15"/>
        <v>#DIV/0!</v>
      </c>
      <c r="E180" s="3" t="e">
        <f t="shared" si="11"/>
        <v>#DIV/0!</v>
      </c>
      <c r="F180" s="3" t="e">
        <f t="shared" si="16"/>
        <v>#DIV/0!</v>
      </c>
      <c r="G180" s="3" t="e">
        <f t="shared" si="12"/>
        <v>#DIV/0!</v>
      </c>
      <c r="H180" s="3" t="e">
        <f t="shared" si="17"/>
        <v>#DIV/0!</v>
      </c>
      <c r="I180" s="3" t="e">
        <f t="shared" si="13"/>
        <v>#DIV/0!</v>
      </c>
    </row>
    <row r="181" spans="2:9" ht="15.75" customHeight="1" x14ac:dyDescent="0.2">
      <c r="B181" s="3" t="e">
        <f t="shared" si="14"/>
        <v>#DIV/0!</v>
      </c>
      <c r="C181" s="3" t="e">
        <f t="shared" si="10"/>
        <v>#DIV/0!</v>
      </c>
      <c r="D181" s="3" t="e">
        <f t="shared" si="15"/>
        <v>#DIV/0!</v>
      </c>
      <c r="E181" s="3" t="e">
        <f t="shared" si="11"/>
        <v>#DIV/0!</v>
      </c>
      <c r="F181" s="3" t="e">
        <f t="shared" si="16"/>
        <v>#DIV/0!</v>
      </c>
      <c r="G181" s="3" t="e">
        <f t="shared" si="12"/>
        <v>#DIV/0!</v>
      </c>
      <c r="H181" s="3" t="e">
        <f t="shared" si="17"/>
        <v>#DIV/0!</v>
      </c>
      <c r="I181" s="3" t="e">
        <f t="shared" si="13"/>
        <v>#DIV/0!</v>
      </c>
    </row>
    <row r="182" spans="2:9" ht="15.75" customHeight="1" x14ac:dyDescent="0.2">
      <c r="B182" s="3" t="e">
        <f t="shared" si="14"/>
        <v>#DIV/0!</v>
      </c>
      <c r="C182" s="3" t="e">
        <f t="shared" si="10"/>
        <v>#DIV/0!</v>
      </c>
      <c r="D182" s="3" t="e">
        <f t="shared" si="15"/>
        <v>#DIV/0!</v>
      </c>
      <c r="E182" s="3" t="e">
        <f t="shared" si="11"/>
        <v>#DIV/0!</v>
      </c>
      <c r="F182" s="3" t="e">
        <f t="shared" si="16"/>
        <v>#DIV/0!</v>
      </c>
      <c r="G182" s="3" t="e">
        <f t="shared" si="12"/>
        <v>#DIV/0!</v>
      </c>
      <c r="H182" s="3" t="e">
        <f t="shared" si="17"/>
        <v>#DIV/0!</v>
      </c>
      <c r="I182" s="3" t="e">
        <f t="shared" si="13"/>
        <v>#DIV/0!</v>
      </c>
    </row>
    <row r="183" spans="2:9" ht="15.75" customHeight="1" x14ac:dyDescent="0.2">
      <c r="B183" s="3" t="e">
        <f t="shared" si="14"/>
        <v>#DIV/0!</v>
      </c>
      <c r="C183" s="3" t="e">
        <f t="shared" si="10"/>
        <v>#DIV/0!</v>
      </c>
      <c r="D183" s="3" t="e">
        <f t="shared" si="15"/>
        <v>#DIV/0!</v>
      </c>
      <c r="E183" s="3" t="e">
        <f t="shared" si="11"/>
        <v>#DIV/0!</v>
      </c>
      <c r="F183" s="3" t="e">
        <f t="shared" si="16"/>
        <v>#DIV/0!</v>
      </c>
      <c r="G183" s="3" t="e">
        <f t="shared" si="12"/>
        <v>#DIV/0!</v>
      </c>
      <c r="H183" s="3" t="e">
        <f t="shared" si="17"/>
        <v>#DIV/0!</v>
      </c>
      <c r="I183" s="3" t="e">
        <f t="shared" si="13"/>
        <v>#DIV/0!</v>
      </c>
    </row>
    <row r="184" spans="2:9" ht="15.75" customHeight="1" x14ac:dyDescent="0.2">
      <c r="B184" s="3" t="e">
        <f t="shared" si="14"/>
        <v>#DIV/0!</v>
      </c>
      <c r="C184" s="3" t="e">
        <f t="shared" si="10"/>
        <v>#DIV/0!</v>
      </c>
      <c r="D184" s="3" t="e">
        <f t="shared" si="15"/>
        <v>#DIV/0!</v>
      </c>
      <c r="E184" s="3" t="e">
        <f t="shared" si="11"/>
        <v>#DIV/0!</v>
      </c>
      <c r="F184" s="3" t="e">
        <f t="shared" si="16"/>
        <v>#DIV/0!</v>
      </c>
      <c r="G184" s="3" t="e">
        <f t="shared" si="12"/>
        <v>#DIV/0!</v>
      </c>
      <c r="H184" s="3" t="e">
        <f t="shared" si="17"/>
        <v>#DIV/0!</v>
      </c>
      <c r="I184" s="3" t="e">
        <f t="shared" si="13"/>
        <v>#DIV/0!</v>
      </c>
    </row>
    <row r="185" spans="2:9" ht="15.75" customHeight="1" x14ac:dyDescent="0.2">
      <c r="B185" s="3" t="e">
        <f t="shared" si="14"/>
        <v>#DIV/0!</v>
      </c>
      <c r="C185" s="3" t="e">
        <f t="shared" si="10"/>
        <v>#DIV/0!</v>
      </c>
      <c r="D185" s="3" t="e">
        <f t="shared" si="15"/>
        <v>#DIV/0!</v>
      </c>
      <c r="E185" s="3" t="e">
        <f t="shared" si="11"/>
        <v>#DIV/0!</v>
      </c>
      <c r="F185" s="3" t="e">
        <f t="shared" si="16"/>
        <v>#DIV/0!</v>
      </c>
      <c r="G185" s="3" t="e">
        <f t="shared" si="12"/>
        <v>#DIV/0!</v>
      </c>
      <c r="H185" s="3" t="e">
        <f t="shared" si="17"/>
        <v>#DIV/0!</v>
      </c>
      <c r="I185" s="3" t="e">
        <f t="shared" si="13"/>
        <v>#DIV/0!</v>
      </c>
    </row>
    <row r="186" spans="2:9" ht="15.75" customHeight="1" x14ac:dyDescent="0.2">
      <c r="B186" s="3" t="e">
        <f t="shared" si="14"/>
        <v>#DIV/0!</v>
      </c>
      <c r="C186" s="3" t="e">
        <f t="shared" si="10"/>
        <v>#DIV/0!</v>
      </c>
      <c r="D186" s="3" t="e">
        <f t="shared" si="15"/>
        <v>#DIV/0!</v>
      </c>
      <c r="E186" s="3" t="e">
        <f t="shared" si="11"/>
        <v>#DIV/0!</v>
      </c>
      <c r="F186" s="3" t="e">
        <f t="shared" si="16"/>
        <v>#DIV/0!</v>
      </c>
      <c r="G186" s="3" t="e">
        <f t="shared" si="12"/>
        <v>#DIV/0!</v>
      </c>
      <c r="H186" s="3" t="e">
        <f t="shared" si="17"/>
        <v>#DIV/0!</v>
      </c>
      <c r="I186" s="3" t="e">
        <f t="shared" si="13"/>
        <v>#DIV/0!</v>
      </c>
    </row>
    <row r="187" spans="2:9" ht="15.75" customHeight="1" x14ac:dyDescent="0.2">
      <c r="B187" s="3" t="e">
        <f t="shared" si="14"/>
        <v>#DIV/0!</v>
      </c>
      <c r="C187" s="3" t="e">
        <f t="shared" si="10"/>
        <v>#DIV/0!</v>
      </c>
      <c r="D187" s="3" t="e">
        <f t="shared" si="15"/>
        <v>#DIV/0!</v>
      </c>
      <c r="E187" s="3" t="e">
        <f t="shared" si="11"/>
        <v>#DIV/0!</v>
      </c>
      <c r="F187" s="3" t="e">
        <f t="shared" si="16"/>
        <v>#DIV/0!</v>
      </c>
      <c r="G187" s="3" t="e">
        <f t="shared" si="12"/>
        <v>#DIV/0!</v>
      </c>
      <c r="H187" s="3" t="e">
        <f t="shared" si="17"/>
        <v>#DIV/0!</v>
      </c>
      <c r="I187" s="3" t="e">
        <f t="shared" si="13"/>
        <v>#DIV/0!</v>
      </c>
    </row>
    <row r="188" spans="2:9" ht="15.75" customHeight="1" x14ac:dyDescent="0.2">
      <c r="B188" s="3" t="e">
        <f t="shared" si="14"/>
        <v>#DIV/0!</v>
      </c>
      <c r="C188" s="3" t="e">
        <f t="shared" si="10"/>
        <v>#DIV/0!</v>
      </c>
      <c r="D188" s="3" t="e">
        <f t="shared" si="15"/>
        <v>#DIV/0!</v>
      </c>
      <c r="E188" s="3" t="e">
        <f t="shared" si="11"/>
        <v>#DIV/0!</v>
      </c>
      <c r="F188" s="3" t="e">
        <f t="shared" si="16"/>
        <v>#DIV/0!</v>
      </c>
      <c r="G188" s="3" t="e">
        <f t="shared" si="12"/>
        <v>#DIV/0!</v>
      </c>
      <c r="H188" s="3" t="e">
        <f t="shared" si="17"/>
        <v>#DIV/0!</v>
      </c>
      <c r="I188" s="3" t="e">
        <f t="shared" si="13"/>
        <v>#DIV/0!</v>
      </c>
    </row>
    <row r="189" spans="2:9" ht="15.75" customHeight="1" x14ac:dyDescent="0.2">
      <c r="B189" s="3" t="e">
        <f t="shared" si="14"/>
        <v>#DIV/0!</v>
      </c>
      <c r="C189" s="3" t="e">
        <f t="shared" si="10"/>
        <v>#DIV/0!</v>
      </c>
      <c r="D189" s="3" t="e">
        <f t="shared" si="15"/>
        <v>#DIV/0!</v>
      </c>
      <c r="E189" s="3" t="e">
        <f t="shared" si="11"/>
        <v>#DIV/0!</v>
      </c>
      <c r="F189" s="3" t="e">
        <f t="shared" si="16"/>
        <v>#DIV/0!</v>
      </c>
      <c r="G189" s="3" t="e">
        <f t="shared" si="12"/>
        <v>#DIV/0!</v>
      </c>
      <c r="H189" s="3" t="e">
        <f t="shared" si="17"/>
        <v>#DIV/0!</v>
      </c>
      <c r="I189" s="3" t="e">
        <f t="shared" si="13"/>
        <v>#DIV/0!</v>
      </c>
    </row>
    <row r="190" spans="2:9" ht="15.75" customHeight="1" x14ac:dyDescent="0.2">
      <c r="B190" s="3" t="e">
        <f t="shared" si="14"/>
        <v>#DIV/0!</v>
      </c>
      <c r="C190" s="3" t="e">
        <f t="shared" si="10"/>
        <v>#DIV/0!</v>
      </c>
      <c r="D190" s="3" t="e">
        <f t="shared" si="15"/>
        <v>#DIV/0!</v>
      </c>
      <c r="E190" s="3" t="e">
        <f t="shared" si="11"/>
        <v>#DIV/0!</v>
      </c>
      <c r="F190" s="3" t="e">
        <f t="shared" si="16"/>
        <v>#DIV/0!</v>
      </c>
      <c r="G190" s="3" t="e">
        <f t="shared" si="12"/>
        <v>#DIV/0!</v>
      </c>
      <c r="H190" s="3" t="e">
        <f t="shared" si="17"/>
        <v>#DIV/0!</v>
      </c>
      <c r="I190" s="3" t="e">
        <f t="shared" si="13"/>
        <v>#DIV/0!</v>
      </c>
    </row>
    <row r="191" spans="2:9" ht="15.75" customHeight="1" x14ac:dyDescent="0.2">
      <c r="B191" s="3" t="e">
        <f t="shared" si="14"/>
        <v>#DIV/0!</v>
      </c>
      <c r="C191" s="3" t="e">
        <f t="shared" si="10"/>
        <v>#DIV/0!</v>
      </c>
      <c r="D191" s="3" t="e">
        <f t="shared" si="15"/>
        <v>#DIV/0!</v>
      </c>
      <c r="E191" s="3" t="e">
        <f t="shared" si="11"/>
        <v>#DIV/0!</v>
      </c>
      <c r="F191" s="3" t="e">
        <f t="shared" si="16"/>
        <v>#DIV/0!</v>
      </c>
      <c r="G191" s="3" t="e">
        <f t="shared" si="12"/>
        <v>#DIV/0!</v>
      </c>
      <c r="H191" s="3" t="e">
        <f t="shared" si="17"/>
        <v>#DIV/0!</v>
      </c>
      <c r="I191" s="3" t="e">
        <f t="shared" si="13"/>
        <v>#DIV/0!</v>
      </c>
    </row>
    <row r="192" spans="2:9" ht="15.75" customHeight="1" x14ac:dyDescent="0.2">
      <c r="B192" s="3" t="e">
        <f t="shared" si="14"/>
        <v>#DIV/0!</v>
      </c>
      <c r="C192" s="3" t="e">
        <f t="shared" si="10"/>
        <v>#DIV/0!</v>
      </c>
      <c r="D192" s="3" t="e">
        <f t="shared" si="15"/>
        <v>#DIV/0!</v>
      </c>
      <c r="E192" s="3" t="e">
        <f t="shared" si="11"/>
        <v>#DIV/0!</v>
      </c>
      <c r="F192" s="3" t="e">
        <f t="shared" si="16"/>
        <v>#DIV/0!</v>
      </c>
      <c r="G192" s="3" t="e">
        <f t="shared" si="12"/>
        <v>#DIV/0!</v>
      </c>
      <c r="H192" s="3" t="e">
        <f t="shared" si="17"/>
        <v>#DIV/0!</v>
      </c>
      <c r="I192" s="3" t="e">
        <f t="shared" si="13"/>
        <v>#DIV/0!</v>
      </c>
    </row>
    <row r="193" spans="2:9" ht="15.75" customHeight="1" x14ac:dyDescent="0.2">
      <c r="B193" s="3" t="e">
        <f t="shared" si="14"/>
        <v>#DIV/0!</v>
      </c>
      <c r="C193" s="3" t="e">
        <f t="shared" si="10"/>
        <v>#DIV/0!</v>
      </c>
      <c r="D193" s="3" t="e">
        <f t="shared" si="15"/>
        <v>#DIV/0!</v>
      </c>
      <c r="E193" s="3" t="e">
        <f t="shared" si="11"/>
        <v>#DIV/0!</v>
      </c>
      <c r="F193" s="3" t="e">
        <f t="shared" si="16"/>
        <v>#DIV/0!</v>
      </c>
      <c r="G193" s="3" t="e">
        <f t="shared" si="12"/>
        <v>#DIV/0!</v>
      </c>
      <c r="H193" s="3" t="e">
        <f t="shared" si="17"/>
        <v>#DIV/0!</v>
      </c>
      <c r="I193" s="3" t="e">
        <f t="shared" si="13"/>
        <v>#DIV/0!</v>
      </c>
    </row>
    <row r="194" spans="2:9" ht="15.75" customHeight="1" x14ac:dyDescent="0.2">
      <c r="B194" s="3" t="e">
        <f t="shared" si="14"/>
        <v>#DIV/0!</v>
      </c>
      <c r="C194" s="3" t="e">
        <f t="shared" si="10"/>
        <v>#DIV/0!</v>
      </c>
      <c r="D194" s="3" t="e">
        <f t="shared" si="15"/>
        <v>#DIV/0!</v>
      </c>
      <c r="E194" s="3" t="e">
        <f t="shared" si="11"/>
        <v>#DIV/0!</v>
      </c>
      <c r="F194" s="3" t="e">
        <f t="shared" si="16"/>
        <v>#DIV/0!</v>
      </c>
      <c r="G194" s="3" t="e">
        <f t="shared" si="12"/>
        <v>#DIV/0!</v>
      </c>
      <c r="H194" s="3" t="e">
        <f t="shared" si="17"/>
        <v>#DIV/0!</v>
      </c>
      <c r="I194" s="3" t="e">
        <f t="shared" si="13"/>
        <v>#DIV/0!</v>
      </c>
    </row>
    <row r="195" spans="2:9" ht="15.75" customHeight="1" x14ac:dyDescent="0.2">
      <c r="B195" s="3" t="e">
        <f t="shared" si="14"/>
        <v>#DIV/0!</v>
      </c>
      <c r="C195" s="3" t="e">
        <f t="shared" si="10"/>
        <v>#DIV/0!</v>
      </c>
      <c r="D195" s="3" t="e">
        <f t="shared" si="15"/>
        <v>#DIV/0!</v>
      </c>
      <c r="E195" s="3" t="e">
        <f t="shared" si="11"/>
        <v>#DIV/0!</v>
      </c>
      <c r="F195" s="3" t="e">
        <f t="shared" si="16"/>
        <v>#DIV/0!</v>
      </c>
      <c r="G195" s="3" t="e">
        <f t="shared" si="12"/>
        <v>#DIV/0!</v>
      </c>
      <c r="H195" s="3" t="e">
        <f t="shared" si="17"/>
        <v>#DIV/0!</v>
      </c>
      <c r="I195" s="3" t="e">
        <f t="shared" si="13"/>
        <v>#DIV/0!</v>
      </c>
    </row>
    <row r="196" spans="2:9" ht="15.75" customHeight="1" x14ac:dyDescent="0.2">
      <c r="B196" s="3" t="e">
        <f t="shared" si="14"/>
        <v>#DIV/0!</v>
      </c>
      <c r="C196" s="3" t="e">
        <f t="shared" si="10"/>
        <v>#DIV/0!</v>
      </c>
      <c r="D196" s="3" t="e">
        <f t="shared" si="15"/>
        <v>#DIV/0!</v>
      </c>
      <c r="E196" s="3" t="e">
        <f t="shared" si="11"/>
        <v>#DIV/0!</v>
      </c>
      <c r="F196" s="3" t="e">
        <f t="shared" si="16"/>
        <v>#DIV/0!</v>
      </c>
      <c r="G196" s="3" t="e">
        <f t="shared" si="12"/>
        <v>#DIV/0!</v>
      </c>
      <c r="H196" s="3" t="e">
        <f t="shared" si="17"/>
        <v>#DIV/0!</v>
      </c>
      <c r="I196" s="3" t="e">
        <f t="shared" si="13"/>
        <v>#DIV/0!</v>
      </c>
    </row>
    <row r="197" spans="2:9" ht="15.75" customHeight="1" x14ac:dyDescent="0.2">
      <c r="B197" s="3" t="e">
        <f t="shared" si="14"/>
        <v>#DIV/0!</v>
      </c>
      <c r="C197" s="3" t="e">
        <f t="shared" si="10"/>
        <v>#DIV/0!</v>
      </c>
      <c r="D197" s="3" t="e">
        <f t="shared" si="15"/>
        <v>#DIV/0!</v>
      </c>
      <c r="E197" s="3" t="e">
        <f t="shared" si="11"/>
        <v>#DIV/0!</v>
      </c>
      <c r="F197" s="3" t="e">
        <f t="shared" si="16"/>
        <v>#DIV/0!</v>
      </c>
      <c r="G197" s="3" t="e">
        <f t="shared" si="12"/>
        <v>#DIV/0!</v>
      </c>
      <c r="H197" s="3" t="e">
        <f t="shared" si="17"/>
        <v>#DIV/0!</v>
      </c>
      <c r="I197" s="3" t="e">
        <f t="shared" si="13"/>
        <v>#DIV/0!</v>
      </c>
    </row>
    <row r="198" spans="2:9" ht="15.75" customHeight="1" x14ac:dyDescent="0.2">
      <c r="B198" s="3" t="e">
        <f t="shared" si="14"/>
        <v>#DIV/0!</v>
      </c>
      <c r="C198" s="3" t="e">
        <f t="shared" si="10"/>
        <v>#DIV/0!</v>
      </c>
      <c r="D198" s="3" t="e">
        <f t="shared" si="15"/>
        <v>#DIV/0!</v>
      </c>
      <c r="E198" s="3" t="e">
        <f t="shared" si="11"/>
        <v>#DIV/0!</v>
      </c>
      <c r="F198" s="3" t="e">
        <f t="shared" si="16"/>
        <v>#DIV/0!</v>
      </c>
      <c r="G198" s="3" t="e">
        <f t="shared" si="12"/>
        <v>#DIV/0!</v>
      </c>
      <c r="H198" s="3" t="e">
        <f t="shared" si="17"/>
        <v>#DIV/0!</v>
      </c>
      <c r="I198" s="3" t="e">
        <f t="shared" si="13"/>
        <v>#DIV/0!</v>
      </c>
    </row>
    <row r="199" spans="2:9" ht="15.75" customHeight="1" x14ac:dyDescent="0.2">
      <c r="B199" s="3" t="e">
        <f t="shared" si="14"/>
        <v>#DIV/0!</v>
      </c>
      <c r="C199" s="3" t="e">
        <f t="shared" si="10"/>
        <v>#DIV/0!</v>
      </c>
      <c r="D199" s="3" t="e">
        <f t="shared" si="15"/>
        <v>#DIV/0!</v>
      </c>
      <c r="E199" s="3" t="e">
        <f t="shared" si="11"/>
        <v>#DIV/0!</v>
      </c>
      <c r="F199" s="3" t="e">
        <f t="shared" si="16"/>
        <v>#DIV/0!</v>
      </c>
      <c r="G199" s="3" t="e">
        <f t="shared" si="12"/>
        <v>#DIV/0!</v>
      </c>
      <c r="H199" s="3" t="e">
        <f t="shared" si="17"/>
        <v>#DIV/0!</v>
      </c>
      <c r="I199" s="3" t="e">
        <f t="shared" si="13"/>
        <v>#DIV/0!</v>
      </c>
    </row>
    <row r="200" spans="2:9" ht="15.75" customHeight="1" x14ac:dyDescent="0.2">
      <c r="B200" s="3" t="e">
        <f t="shared" si="14"/>
        <v>#DIV/0!</v>
      </c>
      <c r="C200" s="3" t="e">
        <f t="shared" si="10"/>
        <v>#DIV/0!</v>
      </c>
      <c r="D200" s="3" t="e">
        <f t="shared" si="15"/>
        <v>#DIV/0!</v>
      </c>
      <c r="E200" s="3" t="e">
        <f t="shared" si="11"/>
        <v>#DIV/0!</v>
      </c>
      <c r="F200" s="3" t="e">
        <f t="shared" si="16"/>
        <v>#DIV/0!</v>
      </c>
      <c r="G200" s="3" t="e">
        <f t="shared" si="12"/>
        <v>#DIV/0!</v>
      </c>
      <c r="H200" s="3" t="e">
        <f t="shared" si="17"/>
        <v>#DIV/0!</v>
      </c>
      <c r="I200" s="3" t="e">
        <f t="shared" si="13"/>
        <v>#DIV/0!</v>
      </c>
    </row>
    <row r="201" spans="2:9" ht="15.75" customHeight="1" x14ac:dyDescent="0.2">
      <c r="B201" s="3" t="e">
        <f t="shared" si="14"/>
        <v>#DIV/0!</v>
      </c>
      <c r="C201" s="3" t="e">
        <f t="shared" si="10"/>
        <v>#DIV/0!</v>
      </c>
      <c r="D201" s="3" t="e">
        <f t="shared" si="15"/>
        <v>#DIV/0!</v>
      </c>
      <c r="E201" s="3" t="e">
        <f t="shared" si="11"/>
        <v>#DIV/0!</v>
      </c>
      <c r="F201" s="3" t="e">
        <f t="shared" si="16"/>
        <v>#DIV/0!</v>
      </c>
      <c r="G201" s="3" t="e">
        <f t="shared" si="12"/>
        <v>#DIV/0!</v>
      </c>
      <c r="H201" s="3" t="e">
        <f t="shared" si="17"/>
        <v>#DIV/0!</v>
      </c>
      <c r="I201" s="3" t="e">
        <f t="shared" si="13"/>
        <v>#DIV/0!</v>
      </c>
    </row>
    <row r="202" spans="2:9" ht="15.75" customHeight="1" x14ac:dyDescent="0.2">
      <c r="B202" s="3" t="e">
        <f t="shared" si="14"/>
        <v>#DIV/0!</v>
      </c>
      <c r="C202" s="3" t="e">
        <f t="shared" si="10"/>
        <v>#DIV/0!</v>
      </c>
      <c r="D202" s="3" t="e">
        <f t="shared" si="15"/>
        <v>#DIV/0!</v>
      </c>
      <c r="E202" s="3" t="e">
        <f t="shared" si="11"/>
        <v>#DIV/0!</v>
      </c>
      <c r="F202" s="3" t="e">
        <f t="shared" si="16"/>
        <v>#DIV/0!</v>
      </c>
      <c r="G202" s="3" t="e">
        <f t="shared" si="12"/>
        <v>#DIV/0!</v>
      </c>
      <c r="H202" s="3" t="e">
        <f t="shared" si="17"/>
        <v>#DIV/0!</v>
      </c>
      <c r="I202" s="3" t="e">
        <f t="shared" si="13"/>
        <v>#DIV/0!</v>
      </c>
    </row>
    <row r="203" spans="2:9" ht="15.75" customHeight="1" x14ac:dyDescent="0.2">
      <c r="B203" s="3" t="e">
        <f t="shared" si="14"/>
        <v>#DIV/0!</v>
      </c>
      <c r="C203" s="3" t="e">
        <f t="shared" si="10"/>
        <v>#DIV/0!</v>
      </c>
      <c r="D203" s="3" t="e">
        <f t="shared" si="15"/>
        <v>#DIV/0!</v>
      </c>
      <c r="E203" s="3" t="e">
        <f t="shared" si="11"/>
        <v>#DIV/0!</v>
      </c>
      <c r="F203" s="3" t="e">
        <f t="shared" si="16"/>
        <v>#DIV/0!</v>
      </c>
      <c r="G203" s="3" t="e">
        <f t="shared" si="12"/>
        <v>#DIV/0!</v>
      </c>
      <c r="H203" s="3" t="e">
        <f t="shared" si="17"/>
        <v>#DIV/0!</v>
      </c>
      <c r="I203" s="3" t="e">
        <f t="shared" si="13"/>
        <v>#DIV/0!</v>
      </c>
    </row>
    <row r="204" spans="2:9" ht="15.75" customHeight="1" x14ac:dyDescent="0.2">
      <c r="B204" s="3" t="e">
        <f t="shared" si="14"/>
        <v>#DIV/0!</v>
      </c>
      <c r="C204" s="3" t="e">
        <f t="shared" si="10"/>
        <v>#DIV/0!</v>
      </c>
      <c r="D204" s="3" t="e">
        <f t="shared" si="15"/>
        <v>#DIV/0!</v>
      </c>
      <c r="E204" s="3" t="e">
        <f t="shared" si="11"/>
        <v>#DIV/0!</v>
      </c>
      <c r="F204" s="3" t="e">
        <f t="shared" si="16"/>
        <v>#DIV/0!</v>
      </c>
      <c r="G204" s="3" t="e">
        <f t="shared" si="12"/>
        <v>#DIV/0!</v>
      </c>
      <c r="H204" s="3" t="e">
        <f t="shared" si="17"/>
        <v>#DIV/0!</v>
      </c>
      <c r="I204" s="3" t="e">
        <f t="shared" si="13"/>
        <v>#DIV/0!</v>
      </c>
    </row>
    <row r="205" spans="2:9" ht="15.75" customHeight="1" x14ac:dyDescent="0.2">
      <c r="B205" s="3" t="e">
        <f t="shared" si="14"/>
        <v>#DIV/0!</v>
      </c>
      <c r="C205" s="3" t="e">
        <f t="shared" si="10"/>
        <v>#DIV/0!</v>
      </c>
      <c r="D205" s="3" t="e">
        <f t="shared" si="15"/>
        <v>#DIV/0!</v>
      </c>
      <c r="E205" s="3" t="e">
        <f t="shared" si="11"/>
        <v>#DIV/0!</v>
      </c>
      <c r="F205" s="3" t="e">
        <f t="shared" si="16"/>
        <v>#DIV/0!</v>
      </c>
      <c r="G205" s="3" t="e">
        <f t="shared" si="12"/>
        <v>#DIV/0!</v>
      </c>
      <c r="H205" s="3" t="e">
        <f t="shared" si="17"/>
        <v>#DIV/0!</v>
      </c>
      <c r="I205" s="3" t="e">
        <f t="shared" si="13"/>
        <v>#DIV/0!</v>
      </c>
    </row>
    <row r="206" spans="2:9" ht="15.75" customHeight="1" x14ac:dyDescent="0.2">
      <c r="B206" s="3" t="e">
        <f t="shared" si="14"/>
        <v>#DIV/0!</v>
      </c>
      <c r="C206" s="3" t="e">
        <f t="shared" si="10"/>
        <v>#DIV/0!</v>
      </c>
      <c r="D206" s="3" t="e">
        <f t="shared" si="15"/>
        <v>#DIV/0!</v>
      </c>
      <c r="E206" s="3" t="e">
        <f t="shared" si="11"/>
        <v>#DIV/0!</v>
      </c>
      <c r="F206" s="3" t="e">
        <f t="shared" si="16"/>
        <v>#DIV/0!</v>
      </c>
      <c r="G206" s="3" t="e">
        <f t="shared" si="12"/>
        <v>#DIV/0!</v>
      </c>
      <c r="H206" s="3" t="e">
        <f t="shared" si="17"/>
        <v>#DIV/0!</v>
      </c>
      <c r="I206" s="3" t="e">
        <f t="shared" si="13"/>
        <v>#DIV/0!</v>
      </c>
    </row>
    <row r="207" spans="2:9" ht="15.75" customHeight="1" x14ac:dyDescent="0.2">
      <c r="B207" s="3" t="e">
        <f t="shared" si="14"/>
        <v>#DIV/0!</v>
      </c>
      <c r="C207" s="3" t="e">
        <f t="shared" si="10"/>
        <v>#DIV/0!</v>
      </c>
      <c r="D207" s="3" t="e">
        <f t="shared" si="15"/>
        <v>#DIV/0!</v>
      </c>
      <c r="E207" s="3" t="e">
        <f t="shared" si="11"/>
        <v>#DIV/0!</v>
      </c>
      <c r="F207" s="3" t="e">
        <f t="shared" si="16"/>
        <v>#DIV/0!</v>
      </c>
      <c r="G207" s="3" t="e">
        <f t="shared" si="12"/>
        <v>#DIV/0!</v>
      </c>
      <c r="H207" s="3" t="e">
        <f t="shared" si="17"/>
        <v>#DIV/0!</v>
      </c>
      <c r="I207" s="3" t="e">
        <f t="shared" si="13"/>
        <v>#DIV/0!</v>
      </c>
    </row>
    <row r="208" spans="2:9" ht="15.75" customHeight="1" x14ac:dyDescent="0.2">
      <c r="B208" s="3" t="e">
        <f t="shared" si="14"/>
        <v>#DIV/0!</v>
      </c>
      <c r="C208" s="3" t="e">
        <f t="shared" si="10"/>
        <v>#DIV/0!</v>
      </c>
      <c r="D208" s="3" t="e">
        <f t="shared" si="15"/>
        <v>#DIV/0!</v>
      </c>
      <c r="E208" s="3" t="e">
        <f t="shared" si="11"/>
        <v>#DIV/0!</v>
      </c>
      <c r="F208" s="3" t="e">
        <f t="shared" si="16"/>
        <v>#DIV/0!</v>
      </c>
      <c r="G208" s="3" t="e">
        <f t="shared" si="12"/>
        <v>#DIV/0!</v>
      </c>
      <c r="H208" s="3" t="e">
        <f t="shared" si="17"/>
        <v>#DIV/0!</v>
      </c>
      <c r="I208" s="3" t="e">
        <f t="shared" si="13"/>
        <v>#DIV/0!</v>
      </c>
    </row>
    <row r="209" spans="2:9" ht="15.75" customHeight="1" x14ac:dyDescent="0.2">
      <c r="B209" s="3" t="e">
        <f t="shared" si="14"/>
        <v>#DIV/0!</v>
      </c>
      <c r="C209" s="3" t="e">
        <f t="shared" si="10"/>
        <v>#DIV/0!</v>
      </c>
      <c r="D209" s="3" t="e">
        <f t="shared" si="15"/>
        <v>#DIV/0!</v>
      </c>
      <c r="E209" s="3" t="e">
        <f t="shared" si="11"/>
        <v>#DIV/0!</v>
      </c>
      <c r="F209" s="3" t="e">
        <f t="shared" si="16"/>
        <v>#DIV/0!</v>
      </c>
      <c r="G209" s="3" t="e">
        <f t="shared" si="12"/>
        <v>#DIV/0!</v>
      </c>
      <c r="H209" s="3" t="e">
        <f t="shared" si="17"/>
        <v>#DIV/0!</v>
      </c>
      <c r="I209" s="3" t="e">
        <f t="shared" si="13"/>
        <v>#DIV/0!</v>
      </c>
    </row>
    <row r="210" spans="2:9" ht="15.75" customHeight="1" x14ac:dyDescent="0.2">
      <c r="B210" s="3" t="e">
        <f t="shared" si="14"/>
        <v>#DIV/0!</v>
      </c>
      <c r="C210" s="3" t="e">
        <f t="shared" si="10"/>
        <v>#DIV/0!</v>
      </c>
      <c r="D210" s="3" t="e">
        <f t="shared" si="15"/>
        <v>#DIV/0!</v>
      </c>
      <c r="E210" s="3" t="e">
        <f t="shared" si="11"/>
        <v>#DIV/0!</v>
      </c>
      <c r="F210" s="3" t="e">
        <f t="shared" si="16"/>
        <v>#DIV/0!</v>
      </c>
      <c r="G210" s="3" t="e">
        <f t="shared" si="12"/>
        <v>#DIV/0!</v>
      </c>
      <c r="H210" s="3" t="e">
        <f t="shared" si="17"/>
        <v>#DIV/0!</v>
      </c>
      <c r="I210" s="3" t="e">
        <f t="shared" si="13"/>
        <v>#DIV/0!</v>
      </c>
    </row>
    <row r="211" spans="2:9" ht="15.75" customHeight="1" x14ac:dyDescent="0.2">
      <c r="B211" s="3" t="e">
        <f t="shared" si="14"/>
        <v>#DIV/0!</v>
      </c>
      <c r="C211" s="3" t="e">
        <f t="shared" si="10"/>
        <v>#DIV/0!</v>
      </c>
      <c r="D211" s="3" t="e">
        <f t="shared" si="15"/>
        <v>#DIV/0!</v>
      </c>
      <c r="E211" s="3" t="e">
        <f t="shared" si="11"/>
        <v>#DIV/0!</v>
      </c>
      <c r="F211" s="3" t="e">
        <f t="shared" si="16"/>
        <v>#DIV/0!</v>
      </c>
      <c r="G211" s="3" t="e">
        <f t="shared" si="12"/>
        <v>#DIV/0!</v>
      </c>
      <c r="H211" s="3" t="e">
        <f t="shared" si="17"/>
        <v>#DIV/0!</v>
      </c>
      <c r="I211" s="3" t="e">
        <f t="shared" si="13"/>
        <v>#DIV/0!</v>
      </c>
    </row>
    <row r="212" spans="2:9" ht="15.75" customHeight="1" x14ac:dyDescent="0.2">
      <c r="B212" s="3" t="e">
        <f t="shared" si="14"/>
        <v>#DIV/0!</v>
      </c>
      <c r="C212" s="3" t="e">
        <f t="shared" si="10"/>
        <v>#DIV/0!</v>
      </c>
      <c r="D212" s="3" t="e">
        <f t="shared" si="15"/>
        <v>#DIV/0!</v>
      </c>
      <c r="E212" s="3" t="e">
        <f t="shared" si="11"/>
        <v>#DIV/0!</v>
      </c>
      <c r="F212" s="3" t="e">
        <f t="shared" si="16"/>
        <v>#DIV/0!</v>
      </c>
      <c r="G212" s="3" t="e">
        <f t="shared" si="12"/>
        <v>#DIV/0!</v>
      </c>
      <c r="H212" s="3" t="e">
        <f t="shared" si="17"/>
        <v>#DIV/0!</v>
      </c>
      <c r="I212" s="3" t="e">
        <f t="shared" si="13"/>
        <v>#DIV/0!</v>
      </c>
    </row>
    <row r="213" spans="2:9" ht="15.75" customHeight="1" x14ac:dyDescent="0.2">
      <c r="B213" s="3" t="e">
        <f t="shared" si="14"/>
        <v>#DIV/0!</v>
      </c>
      <c r="C213" s="3" t="e">
        <f t="shared" si="10"/>
        <v>#DIV/0!</v>
      </c>
      <c r="D213" s="3" t="e">
        <f t="shared" si="15"/>
        <v>#DIV/0!</v>
      </c>
      <c r="E213" s="3" t="e">
        <f t="shared" si="11"/>
        <v>#DIV/0!</v>
      </c>
      <c r="F213" s="3" t="e">
        <f t="shared" si="16"/>
        <v>#DIV/0!</v>
      </c>
      <c r="G213" s="3" t="e">
        <f t="shared" si="12"/>
        <v>#DIV/0!</v>
      </c>
      <c r="H213" s="3" t="e">
        <f t="shared" si="17"/>
        <v>#DIV/0!</v>
      </c>
      <c r="I213" s="3" t="e">
        <f t="shared" si="13"/>
        <v>#DIV/0!</v>
      </c>
    </row>
    <row r="214" spans="2:9" ht="15.75" customHeight="1" x14ac:dyDescent="0.2">
      <c r="B214" s="3" t="e">
        <f t="shared" si="14"/>
        <v>#DIV/0!</v>
      </c>
      <c r="C214" s="3" t="e">
        <f t="shared" si="10"/>
        <v>#DIV/0!</v>
      </c>
      <c r="D214" s="3" t="e">
        <f t="shared" si="15"/>
        <v>#DIV/0!</v>
      </c>
      <c r="E214" s="3" t="e">
        <f t="shared" si="11"/>
        <v>#DIV/0!</v>
      </c>
      <c r="F214" s="3" t="e">
        <f t="shared" si="16"/>
        <v>#DIV/0!</v>
      </c>
      <c r="G214" s="3" t="e">
        <f t="shared" si="12"/>
        <v>#DIV/0!</v>
      </c>
      <c r="H214" s="3" t="e">
        <f t="shared" si="17"/>
        <v>#DIV/0!</v>
      </c>
      <c r="I214" s="3" t="e">
        <f t="shared" si="13"/>
        <v>#DIV/0!</v>
      </c>
    </row>
    <row r="215" spans="2:9" ht="15.75" customHeight="1" x14ac:dyDescent="0.2">
      <c r="B215" s="3" t="e">
        <f t="shared" si="14"/>
        <v>#DIV/0!</v>
      </c>
      <c r="C215" s="3" t="e">
        <f t="shared" si="10"/>
        <v>#DIV/0!</v>
      </c>
      <c r="D215" s="3" t="e">
        <f t="shared" si="15"/>
        <v>#DIV/0!</v>
      </c>
      <c r="E215" s="3" t="e">
        <f t="shared" si="11"/>
        <v>#DIV/0!</v>
      </c>
      <c r="F215" s="3" t="e">
        <f t="shared" si="16"/>
        <v>#DIV/0!</v>
      </c>
      <c r="G215" s="3" t="e">
        <f t="shared" si="12"/>
        <v>#DIV/0!</v>
      </c>
      <c r="H215" s="3" t="e">
        <f t="shared" si="17"/>
        <v>#DIV/0!</v>
      </c>
      <c r="I215" s="3" t="e">
        <f t="shared" si="13"/>
        <v>#DIV/0!</v>
      </c>
    </row>
    <row r="216" spans="2:9" ht="15.75" customHeight="1" x14ac:dyDescent="0.2">
      <c r="B216" s="3" t="e">
        <f t="shared" si="14"/>
        <v>#DIV/0!</v>
      </c>
      <c r="C216" s="3" t="e">
        <f t="shared" si="10"/>
        <v>#DIV/0!</v>
      </c>
      <c r="D216" s="3" t="e">
        <f t="shared" si="15"/>
        <v>#DIV/0!</v>
      </c>
      <c r="E216" s="3" t="e">
        <f t="shared" si="11"/>
        <v>#DIV/0!</v>
      </c>
      <c r="F216" s="3" t="e">
        <f t="shared" si="16"/>
        <v>#DIV/0!</v>
      </c>
      <c r="G216" s="3" t="e">
        <f t="shared" si="12"/>
        <v>#DIV/0!</v>
      </c>
      <c r="H216" s="3" t="e">
        <f t="shared" si="17"/>
        <v>#DIV/0!</v>
      </c>
      <c r="I216" s="3" t="e">
        <f t="shared" si="13"/>
        <v>#DIV/0!</v>
      </c>
    </row>
    <row r="217" spans="2:9" ht="15.75" customHeight="1" x14ac:dyDescent="0.2">
      <c r="B217" s="3" t="e">
        <f t="shared" si="14"/>
        <v>#DIV/0!</v>
      </c>
      <c r="C217" s="3" t="e">
        <f t="shared" si="10"/>
        <v>#DIV/0!</v>
      </c>
      <c r="D217" s="3" t="e">
        <f t="shared" si="15"/>
        <v>#DIV/0!</v>
      </c>
      <c r="E217" s="3" t="e">
        <f t="shared" si="11"/>
        <v>#DIV/0!</v>
      </c>
      <c r="F217" s="3" t="e">
        <f t="shared" si="16"/>
        <v>#DIV/0!</v>
      </c>
      <c r="G217" s="3" t="e">
        <f t="shared" si="12"/>
        <v>#DIV/0!</v>
      </c>
      <c r="H217" s="3" t="e">
        <f t="shared" si="17"/>
        <v>#DIV/0!</v>
      </c>
      <c r="I217" s="3" t="e">
        <f t="shared" si="13"/>
        <v>#DIV/0!</v>
      </c>
    </row>
    <row r="218" spans="2:9" ht="15.75" customHeight="1" x14ac:dyDescent="0.2">
      <c r="B218" s="3" t="e">
        <f t="shared" si="14"/>
        <v>#DIV/0!</v>
      </c>
      <c r="C218" s="3" t="e">
        <f t="shared" si="10"/>
        <v>#DIV/0!</v>
      </c>
      <c r="D218" s="3" t="e">
        <f t="shared" si="15"/>
        <v>#DIV/0!</v>
      </c>
      <c r="E218" s="3" t="e">
        <f t="shared" si="11"/>
        <v>#DIV/0!</v>
      </c>
      <c r="F218" s="3" t="e">
        <f t="shared" si="16"/>
        <v>#DIV/0!</v>
      </c>
      <c r="G218" s="3" t="e">
        <f t="shared" si="12"/>
        <v>#DIV/0!</v>
      </c>
      <c r="H218" s="3" t="e">
        <f t="shared" si="17"/>
        <v>#DIV/0!</v>
      </c>
      <c r="I218" s="3" t="e">
        <f t="shared" si="13"/>
        <v>#DIV/0!</v>
      </c>
    </row>
    <row r="219" spans="2:9" ht="15.75" customHeight="1" x14ac:dyDescent="0.2">
      <c r="B219" s="3" t="e">
        <f t="shared" si="14"/>
        <v>#DIV/0!</v>
      </c>
      <c r="C219" s="3" t="e">
        <f t="shared" si="10"/>
        <v>#DIV/0!</v>
      </c>
      <c r="D219" s="3" t="e">
        <f t="shared" si="15"/>
        <v>#DIV/0!</v>
      </c>
      <c r="E219" s="3" t="e">
        <f t="shared" si="11"/>
        <v>#DIV/0!</v>
      </c>
      <c r="F219" s="3" t="e">
        <f t="shared" si="16"/>
        <v>#DIV/0!</v>
      </c>
      <c r="G219" s="3" t="e">
        <f t="shared" si="12"/>
        <v>#DIV/0!</v>
      </c>
      <c r="H219" s="3" t="e">
        <f t="shared" si="17"/>
        <v>#DIV/0!</v>
      </c>
      <c r="I219" s="3" t="e">
        <f t="shared" si="13"/>
        <v>#DIV/0!</v>
      </c>
    </row>
    <row r="220" spans="2:9" ht="15.75" customHeight="1" x14ac:dyDescent="0.2">
      <c r="B220" s="3" t="e">
        <f t="shared" si="14"/>
        <v>#DIV/0!</v>
      </c>
      <c r="C220" s="3" t="e">
        <f t="shared" si="10"/>
        <v>#DIV/0!</v>
      </c>
      <c r="D220" s="3" t="e">
        <f t="shared" si="15"/>
        <v>#DIV/0!</v>
      </c>
      <c r="E220" s="3" t="e">
        <f t="shared" si="11"/>
        <v>#DIV/0!</v>
      </c>
      <c r="F220" s="3" t="e">
        <f t="shared" si="16"/>
        <v>#DIV/0!</v>
      </c>
      <c r="G220" s="3" t="e">
        <f t="shared" si="12"/>
        <v>#DIV/0!</v>
      </c>
      <c r="H220" s="3" t="e">
        <f t="shared" si="17"/>
        <v>#DIV/0!</v>
      </c>
      <c r="I220" s="3" t="e">
        <f t="shared" si="13"/>
        <v>#DIV/0!</v>
      </c>
    </row>
    <row r="221" spans="2:9" ht="15.75" customHeight="1" x14ac:dyDescent="0.2">
      <c r="B221" s="3" t="e">
        <f t="shared" si="14"/>
        <v>#DIV/0!</v>
      </c>
      <c r="C221" s="3" t="e">
        <f t="shared" si="10"/>
        <v>#DIV/0!</v>
      </c>
      <c r="D221" s="3" t="e">
        <f t="shared" si="15"/>
        <v>#DIV/0!</v>
      </c>
      <c r="E221" s="3" t="e">
        <f t="shared" si="11"/>
        <v>#DIV/0!</v>
      </c>
      <c r="F221" s="3" t="e">
        <f t="shared" si="16"/>
        <v>#DIV/0!</v>
      </c>
      <c r="G221" s="3" t="e">
        <f t="shared" si="12"/>
        <v>#DIV/0!</v>
      </c>
      <c r="H221" s="3" t="e">
        <f t="shared" si="17"/>
        <v>#DIV/0!</v>
      </c>
      <c r="I221" s="3" t="e">
        <f t="shared" si="13"/>
        <v>#DIV/0!</v>
      </c>
    </row>
    <row r="222" spans="2:9" ht="15.75" customHeight="1" x14ac:dyDescent="0.2">
      <c r="B222" s="3" t="e">
        <f t="shared" si="14"/>
        <v>#DIV/0!</v>
      </c>
      <c r="C222" s="3" t="e">
        <f t="shared" si="10"/>
        <v>#DIV/0!</v>
      </c>
      <c r="D222" s="3" t="e">
        <f t="shared" si="15"/>
        <v>#DIV/0!</v>
      </c>
      <c r="E222" s="3" t="e">
        <f t="shared" si="11"/>
        <v>#DIV/0!</v>
      </c>
      <c r="F222" s="3" t="e">
        <f t="shared" si="16"/>
        <v>#DIV/0!</v>
      </c>
      <c r="G222" s="3" t="e">
        <f t="shared" si="12"/>
        <v>#DIV/0!</v>
      </c>
      <c r="H222" s="3" t="e">
        <f t="shared" si="17"/>
        <v>#DIV/0!</v>
      </c>
      <c r="I222" s="3" t="e">
        <f t="shared" si="13"/>
        <v>#DIV/0!</v>
      </c>
    </row>
    <row r="223" spans="2:9" ht="15.75" customHeight="1" x14ac:dyDescent="0.2">
      <c r="B223" s="3" t="e">
        <f t="shared" si="14"/>
        <v>#DIV/0!</v>
      </c>
      <c r="C223" s="3" t="e">
        <f t="shared" si="10"/>
        <v>#DIV/0!</v>
      </c>
      <c r="D223" s="3" t="e">
        <f t="shared" si="15"/>
        <v>#DIV/0!</v>
      </c>
      <c r="E223" s="3" t="e">
        <f t="shared" si="11"/>
        <v>#DIV/0!</v>
      </c>
      <c r="F223" s="3" t="e">
        <f t="shared" si="16"/>
        <v>#DIV/0!</v>
      </c>
      <c r="G223" s="3" t="e">
        <f t="shared" si="12"/>
        <v>#DIV/0!</v>
      </c>
      <c r="H223" s="3" t="e">
        <f t="shared" si="17"/>
        <v>#DIV/0!</v>
      </c>
      <c r="I223" s="3" t="e">
        <f t="shared" si="13"/>
        <v>#DIV/0!</v>
      </c>
    </row>
    <row r="224" spans="2:9" ht="15.75" customHeight="1" x14ac:dyDescent="0.2">
      <c r="B224" s="3" t="e">
        <f t="shared" si="14"/>
        <v>#DIV/0!</v>
      </c>
      <c r="C224" s="3" t="e">
        <f t="shared" si="10"/>
        <v>#DIV/0!</v>
      </c>
      <c r="D224" s="3" t="e">
        <f t="shared" si="15"/>
        <v>#DIV/0!</v>
      </c>
      <c r="E224" s="3" t="e">
        <f t="shared" si="11"/>
        <v>#DIV/0!</v>
      </c>
      <c r="F224" s="3" t="e">
        <f t="shared" si="16"/>
        <v>#DIV/0!</v>
      </c>
      <c r="G224" s="3" t="e">
        <f t="shared" si="12"/>
        <v>#DIV/0!</v>
      </c>
      <c r="H224" s="3" t="e">
        <f t="shared" si="17"/>
        <v>#DIV/0!</v>
      </c>
      <c r="I224" s="3" t="e">
        <f t="shared" si="13"/>
        <v>#DIV/0!</v>
      </c>
    </row>
    <row r="225" spans="2:9" ht="15.75" customHeight="1" x14ac:dyDescent="0.2">
      <c r="B225" s="3" t="e">
        <f t="shared" si="14"/>
        <v>#DIV/0!</v>
      </c>
      <c r="C225" s="3" t="e">
        <f t="shared" si="10"/>
        <v>#DIV/0!</v>
      </c>
      <c r="D225" s="3" t="e">
        <f t="shared" si="15"/>
        <v>#DIV/0!</v>
      </c>
      <c r="E225" s="3" t="e">
        <f t="shared" si="11"/>
        <v>#DIV/0!</v>
      </c>
      <c r="F225" s="3" t="e">
        <f t="shared" si="16"/>
        <v>#DIV/0!</v>
      </c>
      <c r="G225" s="3" t="e">
        <f t="shared" si="12"/>
        <v>#DIV/0!</v>
      </c>
      <c r="H225" s="3" t="e">
        <f t="shared" si="17"/>
        <v>#DIV/0!</v>
      </c>
      <c r="I225" s="3" t="e">
        <f t="shared" si="13"/>
        <v>#DIV/0!</v>
      </c>
    </row>
    <row r="226" spans="2:9" ht="15.75" customHeight="1" x14ac:dyDescent="0.2">
      <c r="B226" s="3" t="e">
        <f t="shared" si="14"/>
        <v>#DIV/0!</v>
      </c>
      <c r="C226" s="3" t="e">
        <f t="shared" si="10"/>
        <v>#DIV/0!</v>
      </c>
      <c r="D226" s="3" t="e">
        <f t="shared" si="15"/>
        <v>#DIV/0!</v>
      </c>
      <c r="E226" s="3" t="e">
        <f t="shared" si="11"/>
        <v>#DIV/0!</v>
      </c>
      <c r="F226" s="3" t="e">
        <f t="shared" si="16"/>
        <v>#DIV/0!</v>
      </c>
      <c r="G226" s="3" t="e">
        <f t="shared" si="12"/>
        <v>#DIV/0!</v>
      </c>
      <c r="H226" s="3" t="e">
        <f t="shared" si="17"/>
        <v>#DIV/0!</v>
      </c>
      <c r="I226" s="3" t="e">
        <f t="shared" si="13"/>
        <v>#DIV/0!</v>
      </c>
    </row>
    <row r="227" spans="2:9" ht="15.75" customHeight="1" x14ac:dyDescent="0.2">
      <c r="B227" s="3" t="e">
        <f t="shared" si="14"/>
        <v>#DIV/0!</v>
      </c>
      <c r="C227" s="3" t="e">
        <f t="shared" si="10"/>
        <v>#DIV/0!</v>
      </c>
      <c r="D227" s="3" t="e">
        <f t="shared" si="15"/>
        <v>#DIV/0!</v>
      </c>
      <c r="E227" s="3" t="e">
        <f t="shared" si="11"/>
        <v>#DIV/0!</v>
      </c>
      <c r="F227" s="3" t="e">
        <f t="shared" si="16"/>
        <v>#DIV/0!</v>
      </c>
      <c r="G227" s="3" t="e">
        <f t="shared" si="12"/>
        <v>#DIV/0!</v>
      </c>
      <c r="H227" s="3" t="e">
        <f t="shared" si="17"/>
        <v>#DIV/0!</v>
      </c>
      <c r="I227" s="3" t="e">
        <f t="shared" si="13"/>
        <v>#DIV/0!</v>
      </c>
    </row>
    <row r="228" spans="2:9" ht="15.75" customHeight="1" x14ac:dyDescent="0.2">
      <c r="B228" s="3" t="e">
        <f t="shared" si="14"/>
        <v>#DIV/0!</v>
      </c>
      <c r="C228" s="3" t="e">
        <f t="shared" si="10"/>
        <v>#DIV/0!</v>
      </c>
      <c r="D228" s="3" t="e">
        <f t="shared" si="15"/>
        <v>#DIV/0!</v>
      </c>
      <c r="E228" s="3" t="e">
        <f t="shared" si="11"/>
        <v>#DIV/0!</v>
      </c>
      <c r="F228" s="3" t="e">
        <f t="shared" si="16"/>
        <v>#DIV/0!</v>
      </c>
      <c r="G228" s="3" t="e">
        <f t="shared" si="12"/>
        <v>#DIV/0!</v>
      </c>
      <c r="H228" s="3" t="e">
        <f t="shared" si="17"/>
        <v>#DIV/0!</v>
      </c>
      <c r="I228" s="3" t="e">
        <f t="shared" si="13"/>
        <v>#DIV/0!</v>
      </c>
    </row>
    <row r="229" spans="2:9" ht="15.75" customHeight="1" x14ac:dyDescent="0.2">
      <c r="B229" s="3" t="e">
        <f t="shared" si="14"/>
        <v>#DIV/0!</v>
      </c>
      <c r="C229" s="3" t="e">
        <f t="shared" si="10"/>
        <v>#DIV/0!</v>
      </c>
      <c r="D229" s="3" t="e">
        <f t="shared" si="15"/>
        <v>#DIV/0!</v>
      </c>
      <c r="E229" s="3" t="e">
        <f t="shared" si="11"/>
        <v>#DIV/0!</v>
      </c>
      <c r="F229" s="3" t="e">
        <f t="shared" si="16"/>
        <v>#DIV/0!</v>
      </c>
      <c r="G229" s="3" t="e">
        <f t="shared" si="12"/>
        <v>#DIV/0!</v>
      </c>
      <c r="H229" s="3" t="e">
        <f t="shared" si="17"/>
        <v>#DIV/0!</v>
      </c>
      <c r="I229" s="3" t="e">
        <f t="shared" si="13"/>
        <v>#DIV/0!</v>
      </c>
    </row>
    <row r="230" spans="2:9" ht="15.75" customHeight="1" x14ac:dyDescent="0.2">
      <c r="B230" s="3" t="e">
        <f t="shared" si="14"/>
        <v>#DIV/0!</v>
      </c>
      <c r="C230" s="3" t="e">
        <f t="shared" si="10"/>
        <v>#DIV/0!</v>
      </c>
      <c r="D230" s="3" t="e">
        <f t="shared" si="15"/>
        <v>#DIV/0!</v>
      </c>
      <c r="E230" s="3" t="e">
        <f t="shared" si="11"/>
        <v>#DIV/0!</v>
      </c>
      <c r="F230" s="3" t="e">
        <f t="shared" si="16"/>
        <v>#DIV/0!</v>
      </c>
      <c r="G230" s="3" t="e">
        <f t="shared" si="12"/>
        <v>#DIV/0!</v>
      </c>
      <c r="H230" s="3" t="e">
        <f t="shared" si="17"/>
        <v>#DIV/0!</v>
      </c>
      <c r="I230" s="3" t="e">
        <f t="shared" si="13"/>
        <v>#DIV/0!</v>
      </c>
    </row>
    <row r="231" spans="2:9" ht="15.75" customHeight="1" x14ac:dyDescent="0.2">
      <c r="B231" s="3" t="e">
        <f t="shared" si="14"/>
        <v>#DIV/0!</v>
      </c>
      <c r="C231" s="3" t="e">
        <f t="shared" si="10"/>
        <v>#DIV/0!</v>
      </c>
      <c r="D231" s="3" t="e">
        <f t="shared" si="15"/>
        <v>#DIV/0!</v>
      </c>
      <c r="E231" s="3" t="e">
        <f t="shared" si="11"/>
        <v>#DIV/0!</v>
      </c>
      <c r="F231" s="3" t="e">
        <f t="shared" si="16"/>
        <v>#DIV/0!</v>
      </c>
      <c r="G231" s="3" t="e">
        <f t="shared" si="12"/>
        <v>#DIV/0!</v>
      </c>
      <c r="H231" s="3" t="e">
        <f t="shared" si="17"/>
        <v>#DIV/0!</v>
      </c>
      <c r="I231" s="3" t="e">
        <f t="shared" si="13"/>
        <v>#DIV/0!</v>
      </c>
    </row>
    <row r="232" spans="2:9" ht="15.75" customHeight="1" x14ac:dyDescent="0.2">
      <c r="B232" s="3" t="e">
        <f t="shared" si="14"/>
        <v>#DIV/0!</v>
      </c>
      <c r="C232" s="3" t="e">
        <f t="shared" si="10"/>
        <v>#DIV/0!</v>
      </c>
      <c r="D232" s="3" t="e">
        <f t="shared" si="15"/>
        <v>#DIV/0!</v>
      </c>
      <c r="E232" s="3" t="e">
        <f t="shared" si="11"/>
        <v>#DIV/0!</v>
      </c>
      <c r="F232" s="3" t="e">
        <f t="shared" si="16"/>
        <v>#DIV/0!</v>
      </c>
      <c r="G232" s="3" t="e">
        <f t="shared" si="12"/>
        <v>#DIV/0!</v>
      </c>
      <c r="H232" s="3" t="e">
        <f t="shared" si="17"/>
        <v>#DIV/0!</v>
      </c>
      <c r="I232" s="3" t="e">
        <f t="shared" si="13"/>
        <v>#DIV/0!</v>
      </c>
    </row>
    <row r="233" spans="2:9" ht="15.75" customHeight="1" x14ac:dyDescent="0.2">
      <c r="B233" s="3" t="e">
        <f t="shared" si="14"/>
        <v>#DIV/0!</v>
      </c>
      <c r="C233" s="3" t="e">
        <f t="shared" si="10"/>
        <v>#DIV/0!</v>
      </c>
      <c r="D233" s="3" t="e">
        <f t="shared" si="15"/>
        <v>#DIV/0!</v>
      </c>
      <c r="E233" s="3" t="e">
        <f t="shared" si="11"/>
        <v>#DIV/0!</v>
      </c>
      <c r="F233" s="3" t="e">
        <f t="shared" si="16"/>
        <v>#DIV/0!</v>
      </c>
      <c r="G233" s="3" t="e">
        <f t="shared" si="12"/>
        <v>#DIV/0!</v>
      </c>
      <c r="H233" s="3" t="e">
        <f t="shared" si="17"/>
        <v>#DIV/0!</v>
      </c>
      <c r="I233" s="3" t="e">
        <f t="shared" si="13"/>
        <v>#DIV/0!</v>
      </c>
    </row>
    <row r="234" spans="2:9" ht="15.75" customHeight="1" x14ac:dyDescent="0.2">
      <c r="B234" s="3" t="e">
        <f t="shared" si="14"/>
        <v>#DIV/0!</v>
      </c>
      <c r="C234" s="3" t="e">
        <f t="shared" si="10"/>
        <v>#DIV/0!</v>
      </c>
      <c r="D234" s="3" t="e">
        <f t="shared" si="15"/>
        <v>#DIV/0!</v>
      </c>
      <c r="E234" s="3" t="e">
        <f t="shared" si="11"/>
        <v>#DIV/0!</v>
      </c>
      <c r="F234" s="3" t="e">
        <f t="shared" si="16"/>
        <v>#DIV/0!</v>
      </c>
      <c r="G234" s="3" t="e">
        <f t="shared" si="12"/>
        <v>#DIV/0!</v>
      </c>
      <c r="H234" s="3" t="e">
        <f t="shared" si="17"/>
        <v>#DIV/0!</v>
      </c>
      <c r="I234" s="3" t="e">
        <f t="shared" si="13"/>
        <v>#DIV/0!</v>
      </c>
    </row>
    <row r="235" spans="2:9" ht="15.75" customHeight="1" x14ac:dyDescent="0.2">
      <c r="B235" s="3" t="e">
        <f t="shared" si="14"/>
        <v>#DIV/0!</v>
      </c>
      <c r="C235" s="3" t="e">
        <f t="shared" si="10"/>
        <v>#DIV/0!</v>
      </c>
      <c r="D235" s="3" t="e">
        <f t="shared" si="15"/>
        <v>#DIV/0!</v>
      </c>
      <c r="E235" s="3" t="e">
        <f t="shared" si="11"/>
        <v>#DIV/0!</v>
      </c>
      <c r="F235" s="3" t="e">
        <f t="shared" si="16"/>
        <v>#DIV/0!</v>
      </c>
      <c r="G235" s="3" t="e">
        <f t="shared" si="12"/>
        <v>#DIV/0!</v>
      </c>
      <c r="H235" s="3" t="e">
        <f t="shared" si="17"/>
        <v>#DIV/0!</v>
      </c>
      <c r="I235" s="3" t="e">
        <f t="shared" si="13"/>
        <v>#DIV/0!</v>
      </c>
    </row>
    <row r="236" spans="2:9" ht="15.75" customHeight="1" x14ac:dyDescent="0.2">
      <c r="B236" s="3" t="e">
        <f t="shared" si="14"/>
        <v>#DIV/0!</v>
      </c>
      <c r="C236" s="3" t="e">
        <f t="shared" si="10"/>
        <v>#DIV/0!</v>
      </c>
      <c r="D236" s="3" t="e">
        <f t="shared" si="15"/>
        <v>#DIV/0!</v>
      </c>
      <c r="E236" s="3" t="e">
        <f t="shared" si="11"/>
        <v>#DIV/0!</v>
      </c>
      <c r="F236" s="3" t="e">
        <f t="shared" si="16"/>
        <v>#DIV/0!</v>
      </c>
      <c r="G236" s="3" t="e">
        <f t="shared" si="12"/>
        <v>#DIV/0!</v>
      </c>
      <c r="H236" s="3" t="e">
        <f t="shared" si="17"/>
        <v>#DIV/0!</v>
      </c>
      <c r="I236" s="3" t="e">
        <f t="shared" si="13"/>
        <v>#DIV/0!</v>
      </c>
    </row>
    <row r="237" spans="2:9" ht="15.75" customHeight="1" x14ac:dyDescent="0.2">
      <c r="B237" s="3" t="e">
        <f t="shared" si="14"/>
        <v>#DIV/0!</v>
      </c>
      <c r="C237" s="3" t="e">
        <f t="shared" si="10"/>
        <v>#DIV/0!</v>
      </c>
      <c r="D237" s="3" t="e">
        <f t="shared" si="15"/>
        <v>#DIV/0!</v>
      </c>
      <c r="E237" s="3" t="e">
        <f t="shared" si="11"/>
        <v>#DIV/0!</v>
      </c>
      <c r="F237" s="3" t="e">
        <f t="shared" si="16"/>
        <v>#DIV/0!</v>
      </c>
      <c r="G237" s="3" t="e">
        <f t="shared" si="12"/>
        <v>#DIV/0!</v>
      </c>
      <c r="H237" s="3" t="e">
        <f t="shared" si="17"/>
        <v>#DIV/0!</v>
      </c>
      <c r="I237" s="3" t="e">
        <f t="shared" si="13"/>
        <v>#DIV/0!</v>
      </c>
    </row>
    <row r="238" spans="2:9" ht="15.75" customHeight="1" x14ac:dyDescent="0.2">
      <c r="B238" s="3" t="e">
        <f t="shared" si="14"/>
        <v>#DIV/0!</v>
      </c>
      <c r="C238" s="3" t="e">
        <f t="shared" si="10"/>
        <v>#DIV/0!</v>
      </c>
      <c r="D238" s="3" t="e">
        <f t="shared" si="15"/>
        <v>#DIV/0!</v>
      </c>
      <c r="E238" s="3" t="e">
        <f t="shared" si="11"/>
        <v>#DIV/0!</v>
      </c>
      <c r="F238" s="3" t="e">
        <f t="shared" si="16"/>
        <v>#DIV/0!</v>
      </c>
      <c r="G238" s="3" t="e">
        <f t="shared" si="12"/>
        <v>#DIV/0!</v>
      </c>
      <c r="H238" s="3" t="e">
        <f t="shared" si="17"/>
        <v>#DIV/0!</v>
      </c>
      <c r="I238" s="3" t="e">
        <f t="shared" si="13"/>
        <v>#DIV/0!</v>
      </c>
    </row>
    <row r="239" spans="2:9" ht="15.75" customHeight="1" x14ac:dyDescent="0.2">
      <c r="B239" s="3" t="e">
        <f t="shared" si="14"/>
        <v>#DIV/0!</v>
      </c>
      <c r="C239" s="3" t="e">
        <f t="shared" si="10"/>
        <v>#DIV/0!</v>
      </c>
      <c r="D239" s="3" t="e">
        <f t="shared" si="15"/>
        <v>#DIV/0!</v>
      </c>
      <c r="E239" s="3" t="e">
        <f t="shared" si="11"/>
        <v>#DIV/0!</v>
      </c>
      <c r="F239" s="3" t="e">
        <f t="shared" si="16"/>
        <v>#DIV/0!</v>
      </c>
      <c r="G239" s="3" t="e">
        <f t="shared" si="12"/>
        <v>#DIV/0!</v>
      </c>
      <c r="H239" s="3" t="e">
        <f t="shared" si="17"/>
        <v>#DIV/0!</v>
      </c>
      <c r="I239" s="3" t="e">
        <f t="shared" si="13"/>
        <v>#DIV/0!</v>
      </c>
    </row>
    <row r="240" spans="2:9" ht="15.75" customHeight="1" x14ac:dyDescent="0.2">
      <c r="B240" s="3" t="e">
        <f t="shared" si="14"/>
        <v>#DIV/0!</v>
      </c>
      <c r="C240" s="3" t="e">
        <f t="shared" si="10"/>
        <v>#DIV/0!</v>
      </c>
      <c r="D240" s="3" t="e">
        <f t="shared" si="15"/>
        <v>#DIV/0!</v>
      </c>
      <c r="E240" s="3" t="e">
        <f t="shared" si="11"/>
        <v>#DIV/0!</v>
      </c>
      <c r="F240" s="3" t="e">
        <f t="shared" si="16"/>
        <v>#DIV/0!</v>
      </c>
      <c r="G240" s="3" t="e">
        <f t="shared" si="12"/>
        <v>#DIV/0!</v>
      </c>
      <c r="H240" s="3" t="e">
        <f t="shared" si="17"/>
        <v>#DIV/0!</v>
      </c>
      <c r="I240" s="3" t="e">
        <f t="shared" si="13"/>
        <v>#DIV/0!</v>
      </c>
    </row>
    <row r="241" spans="2:9" ht="15.75" customHeight="1" x14ac:dyDescent="0.2">
      <c r="B241" s="3" t="e">
        <f t="shared" si="14"/>
        <v>#DIV/0!</v>
      </c>
      <c r="C241" s="3" t="e">
        <f t="shared" si="10"/>
        <v>#DIV/0!</v>
      </c>
      <c r="D241" s="3" t="e">
        <f t="shared" si="15"/>
        <v>#DIV/0!</v>
      </c>
      <c r="E241" s="3" t="e">
        <f t="shared" si="11"/>
        <v>#DIV/0!</v>
      </c>
      <c r="F241" s="3" t="e">
        <f t="shared" si="16"/>
        <v>#DIV/0!</v>
      </c>
      <c r="G241" s="3" t="e">
        <f t="shared" si="12"/>
        <v>#DIV/0!</v>
      </c>
      <c r="H241" s="3" t="e">
        <f t="shared" si="17"/>
        <v>#DIV/0!</v>
      </c>
      <c r="I241" s="3" t="e">
        <f t="shared" si="13"/>
        <v>#DIV/0!</v>
      </c>
    </row>
    <row r="242" spans="2:9" ht="15.75" customHeight="1" x14ac:dyDescent="0.2">
      <c r="B242" s="3" t="e">
        <f t="shared" si="14"/>
        <v>#DIV/0!</v>
      </c>
      <c r="C242" s="3" t="e">
        <f t="shared" si="10"/>
        <v>#DIV/0!</v>
      </c>
      <c r="D242" s="3" t="e">
        <f t="shared" si="15"/>
        <v>#DIV/0!</v>
      </c>
      <c r="E242" s="3" t="e">
        <f t="shared" si="11"/>
        <v>#DIV/0!</v>
      </c>
      <c r="F242" s="3" t="e">
        <f t="shared" si="16"/>
        <v>#DIV/0!</v>
      </c>
      <c r="G242" s="3" t="e">
        <f t="shared" si="12"/>
        <v>#DIV/0!</v>
      </c>
      <c r="H242" s="3" t="e">
        <f t="shared" si="17"/>
        <v>#DIV/0!</v>
      </c>
      <c r="I242" s="3" t="e">
        <f t="shared" si="13"/>
        <v>#DIV/0!</v>
      </c>
    </row>
    <row r="243" spans="2:9" ht="15.75" customHeight="1" x14ac:dyDescent="0.2">
      <c r="B243" s="3" t="e">
        <f t="shared" si="14"/>
        <v>#DIV/0!</v>
      </c>
      <c r="C243" s="3" t="e">
        <f t="shared" si="10"/>
        <v>#DIV/0!</v>
      </c>
      <c r="D243" s="3" t="e">
        <f t="shared" si="15"/>
        <v>#DIV/0!</v>
      </c>
      <c r="E243" s="3" t="e">
        <f t="shared" si="11"/>
        <v>#DIV/0!</v>
      </c>
      <c r="F243" s="3" t="e">
        <f t="shared" si="16"/>
        <v>#DIV/0!</v>
      </c>
      <c r="G243" s="3" t="e">
        <f t="shared" si="12"/>
        <v>#DIV/0!</v>
      </c>
      <c r="H243" s="3" t="e">
        <f t="shared" si="17"/>
        <v>#DIV/0!</v>
      </c>
      <c r="I243" s="3" t="e">
        <f t="shared" si="13"/>
        <v>#DIV/0!</v>
      </c>
    </row>
    <row r="244" spans="2:9" ht="15.75" customHeight="1" x14ac:dyDescent="0.2">
      <c r="B244" s="3" t="e">
        <f t="shared" si="14"/>
        <v>#DIV/0!</v>
      </c>
      <c r="C244" s="3" t="e">
        <f t="shared" si="10"/>
        <v>#DIV/0!</v>
      </c>
      <c r="D244" s="3" t="e">
        <f t="shared" si="15"/>
        <v>#DIV/0!</v>
      </c>
      <c r="E244" s="3" t="e">
        <f t="shared" si="11"/>
        <v>#DIV/0!</v>
      </c>
      <c r="F244" s="3" t="e">
        <f t="shared" si="16"/>
        <v>#DIV/0!</v>
      </c>
      <c r="G244" s="3" t="e">
        <f t="shared" si="12"/>
        <v>#DIV/0!</v>
      </c>
      <c r="H244" s="3" t="e">
        <f t="shared" si="17"/>
        <v>#DIV/0!</v>
      </c>
      <c r="I244" s="3" t="e">
        <f t="shared" si="13"/>
        <v>#DIV/0!</v>
      </c>
    </row>
    <row r="245" spans="2:9" ht="15.75" customHeight="1" x14ac:dyDescent="0.2">
      <c r="B245" s="3" t="e">
        <f t="shared" si="14"/>
        <v>#DIV/0!</v>
      </c>
      <c r="C245" s="3" t="e">
        <f t="shared" si="10"/>
        <v>#DIV/0!</v>
      </c>
      <c r="D245" s="3" t="e">
        <f t="shared" si="15"/>
        <v>#DIV/0!</v>
      </c>
      <c r="E245" s="3" t="e">
        <f t="shared" si="11"/>
        <v>#DIV/0!</v>
      </c>
      <c r="F245" s="3" t="e">
        <f t="shared" si="16"/>
        <v>#DIV/0!</v>
      </c>
      <c r="G245" s="3" t="e">
        <f t="shared" si="12"/>
        <v>#DIV/0!</v>
      </c>
      <c r="H245" s="3" t="e">
        <f t="shared" si="17"/>
        <v>#DIV/0!</v>
      </c>
      <c r="I245" s="3" t="e">
        <f t="shared" si="13"/>
        <v>#DIV/0!</v>
      </c>
    </row>
    <row r="246" spans="2:9" ht="15.75" customHeight="1" x14ac:dyDescent="0.2">
      <c r="B246" s="3" t="e">
        <f t="shared" si="14"/>
        <v>#DIV/0!</v>
      </c>
      <c r="C246" s="3" t="e">
        <f t="shared" si="10"/>
        <v>#DIV/0!</v>
      </c>
      <c r="D246" s="3" t="e">
        <f t="shared" si="15"/>
        <v>#DIV/0!</v>
      </c>
      <c r="E246" s="3" t="e">
        <f t="shared" si="11"/>
        <v>#DIV/0!</v>
      </c>
      <c r="F246" s="3" t="e">
        <f t="shared" si="16"/>
        <v>#DIV/0!</v>
      </c>
      <c r="G246" s="3" t="e">
        <f t="shared" si="12"/>
        <v>#DIV/0!</v>
      </c>
      <c r="H246" s="3" t="e">
        <f t="shared" si="17"/>
        <v>#DIV/0!</v>
      </c>
      <c r="I246" s="3" t="e">
        <f t="shared" si="13"/>
        <v>#DIV/0!</v>
      </c>
    </row>
    <row r="247" spans="2:9" ht="15.75" customHeight="1" x14ac:dyDescent="0.2">
      <c r="B247" s="3" t="e">
        <f t="shared" si="14"/>
        <v>#DIV/0!</v>
      </c>
      <c r="C247" s="3" t="e">
        <f t="shared" si="10"/>
        <v>#DIV/0!</v>
      </c>
      <c r="D247" s="3" t="e">
        <f t="shared" si="15"/>
        <v>#DIV/0!</v>
      </c>
      <c r="E247" s="3" t="e">
        <f t="shared" si="11"/>
        <v>#DIV/0!</v>
      </c>
      <c r="F247" s="3" t="e">
        <f t="shared" si="16"/>
        <v>#DIV/0!</v>
      </c>
      <c r="G247" s="3" t="e">
        <f t="shared" si="12"/>
        <v>#DIV/0!</v>
      </c>
      <c r="H247" s="3" t="e">
        <f t="shared" si="17"/>
        <v>#DIV/0!</v>
      </c>
      <c r="I247" s="3" t="e">
        <f t="shared" si="13"/>
        <v>#DIV/0!</v>
      </c>
    </row>
    <row r="248" spans="2:9" ht="15.75" customHeight="1" x14ac:dyDescent="0.2">
      <c r="B248" s="3" t="e">
        <f t="shared" si="14"/>
        <v>#DIV/0!</v>
      </c>
      <c r="C248" s="3" t="e">
        <f t="shared" si="10"/>
        <v>#DIV/0!</v>
      </c>
      <c r="D248" s="3" t="e">
        <f t="shared" si="15"/>
        <v>#DIV/0!</v>
      </c>
      <c r="E248" s="3" t="e">
        <f t="shared" si="11"/>
        <v>#DIV/0!</v>
      </c>
      <c r="F248" s="3" t="e">
        <f t="shared" si="16"/>
        <v>#DIV/0!</v>
      </c>
      <c r="G248" s="3" t="e">
        <f t="shared" si="12"/>
        <v>#DIV/0!</v>
      </c>
      <c r="H248" s="3" t="e">
        <f t="shared" si="17"/>
        <v>#DIV/0!</v>
      </c>
      <c r="I248" s="3" t="e">
        <f t="shared" si="13"/>
        <v>#DIV/0!</v>
      </c>
    </row>
    <row r="249" spans="2:9" ht="15.75" customHeight="1" x14ac:dyDescent="0.2">
      <c r="B249" s="3" t="e">
        <f t="shared" si="14"/>
        <v>#DIV/0!</v>
      </c>
      <c r="C249" s="3" t="e">
        <f t="shared" si="10"/>
        <v>#DIV/0!</v>
      </c>
      <c r="D249" s="3" t="e">
        <f t="shared" si="15"/>
        <v>#DIV/0!</v>
      </c>
      <c r="E249" s="3" t="e">
        <f t="shared" si="11"/>
        <v>#DIV/0!</v>
      </c>
      <c r="F249" s="3" t="e">
        <f t="shared" si="16"/>
        <v>#DIV/0!</v>
      </c>
      <c r="G249" s="3" t="e">
        <f t="shared" si="12"/>
        <v>#DIV/0!</v>
      </c>
      <c r="H249" s="3" t="e">
        <f t="shared" si="17"/>
        <v>#DIV/0!</v>
      </c>
      <c r="I249" s="3" t="e">
        <f t="shared" si="13"/>
        <v>#DIV/0!</v>
      </c>
    </row>
    <row r="250" spans="2:9" ht="15.75" customHeight="1" x14ac:dyDescent="0.2">
      <c r="B250" s="3" t="e">
        <f t="shared" si="14"/>
        <v>#DIV/0!</v>
      </c>
      <c r="C250" s="3" t="e">
        <f t="shared" si="10"/>
        <v>#DIV/0!</v>
      </c>
      <c r="D250" s="3" t="e">
        <f t="shared" si="15"/>
        <v>#DIV/0!</v>
      </c>
      <c r="E250" s="3" t="e">
        <f t="shared" si="11"/>
        <v>#DIV/0!</v>
      </c>
      <c r="F250" s="3" t="e">
        <f t="shared" si="16"/>
        <v>#DIV/0!</v>
      </c>
      <c r="G250" s="3" t="e">
        <f t="shared" si="12"/>
        <v>#DIV/0!</v>
      </c>
      <c r="H250" s="3" t="e">
        <f t="shared" si="17"/>
        <v>#DIV/0!</v>
      </c>
      <c r="I250" s="3" t="e">
        <f t="shared" si="13"/>
        <v>#DIV/0!</v>
      </c>
    </row>
    <row r="251" spans="2:9" ht="15.75" customHeight="1" x14ac:dyDescent="0.2">
      <c r="B251" s="3" t="e">
        <f t="shared" si="14"/>
        <v>#DIV/0!</v>
      </c>
      <c r="C251" s="3" t="e">
        <f t="shared" si="10"/>
        <v>#DIV/0!</v>
      </c>
      <c r="D251" s="3" t="e">
        <f t="shared" si="15"/>
        <v>#DIV/0!</v>
      </c>
      <c r="E251" s="3" t="e">
        <f t="shared" si="11"/>
        <v>#DIV/0!</v>
      </c>
      <c r="F251" s="3" t="e">
        <f t="shared" si="16"/>
        <v>#DIV/0!</v>
      </c>
      <c r="G251" s="3" t="e">
        <f t="shared" si="12"/>
        <v>#DIV/0!</v>
      </c>
      <c r="H251" s="3" t="e">
        <f t="shared" si="17"/>
        <v>#DIV/0!</v>
      </c>
      <c r="I251" s="3" t="e">
        <f t="shared" si="13"/>
        <v>#DIV/0!</v>
      </c>
    </row>
    <row r="252" spans="2:9" ht="15.75" customHeight="1" x14ac:dyDescent="0.2">
      <c r="B252" s="3" t="e">
        <f t="shared" si="14"/>
        <v>#DIV/0!</v>
      </c>
      <c r="C252" s="3" t="e">
        <f t="shared" si="10"/>
        <v>#DIV/0!</v>
      </c>
      <c r="D252" s="3" t="e">
        <f t="shared" si="15"/>
        <v>#DIV/0!</v>
      </c>
      <c r="E252" s="3" t="e">
        <f t="shared" si="11"/>
        <v>#DIV/0!</v>
      </c>
      <c r="F252" s="3" t="e">
        <f t="shared" si="16"/>
        <v>#DIV/0!</v>
      </c>
      <c r="G252" s="3" t="e">
        <f t="shared" si="12"/>
        <v>#DIV/0!</v>
      </c>
      <c r="H252" s="3" t="e">
        <f t="shared" si="17"/>
        <v>#DIV/0!</v>
      </c>
      <c r="I252" s="3" t="e">
        <f t="shared" si="13"/>
        <v>#DIV/0!</v>
      </c>
    </row>
    <row r="253" spans="2:9" ht="15.75" customHeight="1" x14ac:dyDescent="0.2">
      <c r="B253" s="3" t="e">
        <f t="shared" si="14"/>
        <v>#DIV/0!</v>
      </c>
      <c r="C253" s="3" t="e">
        <f t="shared" si="10"/>
        <v>#DIV/0!</v>
      </c>
      <c r="D253" s="3" t="e">
        <f t="shared" si="15"/>
        <v>#DIV/0!</v>
      </c>
      <c r="E253" s="3" t="e">
        <f t="shared" si="11"/>
        <v>#DIV/0!</v>
      </c>
      <c r="F253" s="3" t="e">
        <f t="shared" si="16"/>
        <v>#DIV/0!</v>
      </c>
      <c r="G253" s="3" t="e">
        <f t="shared" si="12"/>
        <v>#DIV/0!</v>
      </c>
      <c r="H253" s="3" t="e">
        <f t="shared" si="17"/>
        <v>#DIV/0!</v>
      </c>
      <c r="I253" s="3" t="e">
        <f t="shared" si="13"/>
        <v>#DIV/0!</v>
      </c>
    </row>
    <row r="254" spans="2:9" ht="15.75" customHeight="1" x14ac:dyDescent="0.2">
      <c r="B254" s="3" t="e">
        <f t="shared" si="14"/>
        <v>#DIV/0!</v>
      </c>
      <c r="C254" s="3" t="e">
        <f t="shared" si="10"/>
        <v>#DIV/0!</v>
      </c>
      <c r="D254" s="3" t="e">
        <f t="shared" si="15"/>
        <v>#DIV/0!</v>
      </c>
      <c r="E254" s="3" t="e">
        <f t="shared" si="11"/>
        <v>#DIV/0!</v>
      </c>
      <c r="F254" s="3" t="e">
        <f t="shared" si="16"/>
        <v>#DIV/0!</v>
      </c>
      <c r="G254" s="3" t="e">
        <f t="shared" si="12"/>
        <v>#DIV/0!</v>
      </c>
      <c r="H254" s="3" t="e">
        <f t="shared" si="17"/>
        <v>#DIV/0!</v>
      </c>
      <c r="I254" s="3" t="e">
        <f t="shared" si="13"/>
        <v>#DIV/0!</v>
      </c>
    </row>
    <row r="255" spans="2:9" ht="15.75" customHeight="1" x14ac:dyDescent="0.2">
      <c r="B255" s="3" t="e">
        <f t="shared" si="14"/>
        <v>#DIV/0!</v>
      </c>
      <c r="C255" s="3" t="e">
        <f t="shared" si="10"/>
        <v>#DIV/0!</v>
      </c>
      <c r="D255" s="3" t="e">
        <f t="shared" si="15"/>
        <v>#DIV/0!</v>
      </c>
      <c r="E255" s="3" t="e">
        <f t="shared" si="11"/>
        <v>#DIV/0!</v>
      </c>
      <c r="F255" s="3" t="e">
        <f t="shared" si="16"/>
        <v>#DIV/0!</v>
      </c>
      <c r="G255" s="3" t="e">
        <f t="shared" si="12"/>
        <v>#DIV/0!</v>
      </c>
      <c r="H255" s="3" t="e">
        <f t="shared" si="17"/>
        <v>#DIV/0!</v>
      </c>
      <c r="I255" s="3" t="e">
        <f t="shared" si="13"/>
        <v>#DIV/0!</v>
      </c>
    </row>
    <row r="256" spans="2:9" ht="15.75" customHeight="1" x14ac:dyDescent="0.2">
      <c r="B256" s="3" t="e">
        <f t="shared" si="14"/>
        <v>#DIV/0!</v>
      </c>
      <c r="C256" s="3" t="e">
        <f t="shared" si="10"/>
        <v>#DIV/0!</v>
      </c>
      <c r="D256" s="3" t="e">
        <f t="shared" si="15"/>
        <v>#DIV/0!</v>
      </c>
      <c r="E256" s="3" t="e">
        <f t="shared" si="11"/>
        <v>#DIV/0!</v>
      </c>
      <c r="F256" s="3" t="e">
        <f t="shared" si="16"/>
        <v>#DIV/0!</v>
      </c>
      <c r="G256" s="3" t="e">
        <f t="shared" si="12"/>
        <v>#DIV/0!</v>
      </c>
      <c r="H256" s="3" t="e">
        <f t="shared" si="17"/>
        <v>#DIV/0!</v>
      </c>
      <c r="I256" s="3" t="e">
        <f t="shared" si="13"/>
        <v>#DIV/0!</v>
      </c>
    </row>
    <row r="257" spans="2:9" ht="15.75" customHeight="1" x14ac:dyDescent="0.2">
      <c r="B257" s="3" t="e">
        <f t="shared" si="14"/>
        <v>#DIV/0!</v>
      </c>
      <c r="C257" s="3" t="e">
        <f t="shared" si="10"/>
        <v>#DIV/0!</v>
      </c>
      <c r="D257" s="3" t="e">
        <f t="shared" si="15"/>
        <v>#DIV/0!</v>
      </c>
      <c r="E257" s="3" t="e">
        <f t="shared" si="11"/>
        <v>#DIV/0!</v>
      </c>
      <c r="F257" s="3" t="e">
        <f t="shared" si="16"/>
        <v>#DIV/0!</v>
      </c>
      <c r="G257" s="3" t="e">
        <f t="shared" si="12"/>
        <v>#DIV/0!</v>
      </c>
      <c r="H257" s="3" t="e">
        <f t="shared" si="17"/>
        <v>#DIV/0!</v>
      </c>
      <c r="I257" s="3" t="e">
        <f t="shared" si="13"/>
        <v>#DIV/0!</v>
      </c>
    </row>
    <row r="258" spans="2:9" ht="15.75" customHeight="1" x14ac:dyDescent="0.2">
      <c r="B258" s="3" t="e">
        <f t="shared" si="14"/>
        <v>#DIV/0!</v>
      </c>
      <c r="C258" s="3" t="e">
        <f t="shared" si="10"/>
        <v>#DIV/0!</v>
      </c>
      <c r="D258" s="3" t="e">
        <f t="shared" si="15"/>
        <v>#DIV/0!</v>
      </c>
      <c r="E258" s="3" t="e">
        <f t="shared" si="11"/>
        <v>#DIV/0!</v>
      </c>
      <c r="F258" s="3" t="e">
        <f t="shared" si="16"/>
        <v>#DIV/0!</v>
      </c>
      <c r="G258" s="3" t="e">
        <f t="shared" si="12"/>
        <v>#DIV/0!</v>
      </c>
      <c r="H258" s="3" t="e">
        <f t="shared" si="17"/>
        <v>#DIV/0!</v>
      </c>
      <c r="I258" s="3" t="e">
        <f t="shared" si="13"/>
        <v>#DIV/0!</v>
      </c>
    </row>
    <row r="259" spans="2:9" ht="15.75" customHeight="1" x14ac:dyDescent="0.2">
      <c r="B259" s="3" t="e">
        <f t="shared" si="14"/>
        <v>#DIV/0!</v>
      </c>
      <c r="C259" s="3" t="e">
        <f t="shared" si="10"/>
        <v>#DIV/0!</v>
      </c>
      <c r="D259" s="3" t="e">
        <f t="shared" si="15"/>
        <v>#DIV/0!</v>
      </c>
      <c r="E259" s="3" t="e">
        <f t="shared" si="11"/>
        <v>#DIV/0!</v>
      </c>
      <c r="F259" s="3" t="e">
        <f t="shared" si="16"/>
        <v>#DIV/0!</v>
      </c>
      <c r="G259" s="3" t="e">
        <f t="shared" si="12"/>
        <v>#DIV/0!</v>
      </c>
      <c r="H259" s="3" t="e">
        <f t="shared" si="17"/>
        <v>#DIV/0!</v>
      </c>
      <c r="I259" s="3" t="e">
        <f t="shared" si="13"/>
        <v>#DIV/0!</v>
      </c>
    </row>
    <row r="260" spans="2:9" ht="15.75" customHeight="1" x14ac:dyDescent="0.2">
      <c r="B260" s="3" t="e">
        <f t="shared" si="14"/>
        <v>#DIV/0!</v>
      </c>
      <c r="C260" s="3" t="e">
        <f t="shared" si="10"/>
        <v>#DIV/0!</v>
      </c>
      <c r="D260" s="3" t="e">
        <f t="shared" si="15"/>
        <v>#DIV/0!</v>
      </c>
      <c r="E260" s="3" t="e">
        <f t="shared" si="11"/>
        <v>#DIV/0!</v>
      </c>
      <c r="F260" s="3" t="e">
        <f t="shared" si="16"/>
        <v>#DIV/0!</v>
      </c>
      <c r="G260" s="3" t="e">
        <f t="shared" si="12"/>
        <v>#DIV/0!</v>
      </c>
      <c r="H260" s="3" t="e">
        <f t="shared" si="17"/>
        <v>#DIV/0!</v>
      </c>
      <c r="I260" s="3" t="e">
        <f t="shared" si="13"/>
        <v>#DIV/0!</v>
      </c>
    </row>
    <row r="261" spans="2:9" ht="15.75" customHeight="1" x14ac:dyDescent="0.2"/>
    <row r="262" spans="2:9" ht="15.75" customHeight="1" x14ac:dyDescent="0.2"/>
    <row r="263" spans="2:9" ht="15.75" customHeight="1" x14ac:dyDescent="0.2"/>
    <row r="264" spans="2:9" ht="15.75" customHeight="1" x14ac:dyDescent="0.2"/>
    <row r="265" spans="2:9" ht="15.75" customHeight="1" x14ac:dyDescent="0.2"/>
    <row r="266" spans="2:9" ht="15.75" customHeight="1" x14ac:dyDescent="0.2"/>
    <row r="267" spans="2:9" ht="15.75" customHeight="1" x14ac:dyDescent="0.2"/>
    <row r="268" spans="2:9" ht="15.75" customHeight="1" x14ac:dyDescent="0.2"/>
    <row r="269" spans="2:9" ht="15.75" customHeight="1" x14ac:dyDescent="0.2"/>
    <row r="270" spans="2:9" ht="15.75" customHeight="1" x14ac:dyDescent="0.2"/>
    <row r="271" spans="2:9" ht="15.75" customHeight="1" x14ac:dyDescent="0.2"/>
    <row r="272" spans="2:9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P9" r:id="rId1" location="b0415 " xr:uid="{00000000-0004-0000-0800-000000000000}"/>
    <hyperlink ref="P11" r:id="rId2" xr:uid="{00000000-0004-0000-0800-000001000000}"/>
    <hyperlink ref="P13" r:id="rId3" xr:uid="{00000000-0004-0000-0800-000002000000}"/>
    <hyperlink ref="P15" r:id="rId4" xr:uid="{00000000-0004-0000-0800-000003000000}"/>
  </hyperlinks>
  <pageMargins left="0.7" right="0.7" top="0.75" bottom="0.75" header="0" footer="0"/>
  <pageSetup orientation="portrait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P1000"/>
  <sheetViews>
    <sheetView workbookViewId="0"/>
  </sheetViews>
  <sheetFormatPr baseColWidth="10" defaultColWidth="14.5" defaultRowHeight="15" customHeight="1" x14ac:dyDescent="0.2"/>
  <cols>
    <col min="1" max="1" width="8.6640625" customWidth="1"/>
    <col min="2" max="2" width="20.1640625" customWidth="1"/>
    <col min="3" max="3" width="8.6640625" customWidth="1"/>
    <col min="4" max="4" width="17.1640625" customWidth="1"/>
    <col min="5" max="5" width="13.6640625" customWidth="1"/>
    <col min="6" max="6" width="12" customWidth="1"/>
    <col min="7" max="7" width="22" customWidth="1"/>
    <col min="8" max="8" width="16.6640625" customWidth="1"/>
    <col min="9" max="9" width="11" customWidth="1"/>
    <col min="10" max="10" width="15.5" customWidth="1"/>
    <col min="11" max="11" width="15.6640625" customWidth="1"/>
    <col min="12" max="12" width="8.6640625" customWidth="1"/>
    <col min="13" max="13" width="18.33203125" customWidth="1"/>
    <col min="14" max="14" width="9.5" customWidth="1"/>
    <col min="15" max="15" width="8.6640625" customWidth="1"/>
    <col min="16" max="16" width="16.33203125" customWidth="1"/>
    <col min="17" max="26" width="8.6640625" customWidth="1"/>
  </cols>
  <sheetData>
    <row r="2" spans="2:16" x14ac:dyDescent="0.2">
      <c r="B2" s="31" t="s">
        <v>846</v>
      </c>
    </row>
    <row r="3" spans="2:16" x14ac:dyDescent="0.2">
      <c r="B3" s="1" t="s">
        <v>847</v>
      </c>
    </row>
    <row r="4" spans="2:16" x14ac:dyDescent="0.2">
      <c r="B4" s="3" t="s">
        <v>848</v>
      </c>
    </row>
    <row r="6" spans="2:16" x14ac:dyDescent="0.2">
      <c r="B6" s="57" t="s">
        <v>849</v>
      </c>
      <c r="C6" s="17"/>
      <c r="D6" s="18"/>
      <c r="E6" s="57" t="s">
        <v>850</v>
      </c>
      <c r="F6" s="17"/>
      <c r="G6" s="18"/>
      <c r="H6" s="58" t="s">
        <v>321</v>
      </c>
      <c r="I6" s="17"/>
      <c r="J6" s="17"/>
      <c r="K6" s="57" t="s">
        <v>851</v>
      </c>
      <c r="L6" s="17"/>
      <c r="M6" s="18"/>
      <c r="N6" s="58" t="s">
        <v>852</v>
      </c>
      <c r="O6" s="17"/>
      <c r="P6" s="18"/>
    </row>
    <row r="7" spans="2:16" x14ac:dyDescent="0.2">
      <c r="B7" s="19" t="s">
        <v>853</v>
      </c>
      <c r="C7" s="4"/>
      <c r="D7" s="26">
        <f>D10*1000</f>
        <v>0</v>
      </c>
      <c r="E7" s="19" t="s">
        <v>854</v>
      </c>
      <c r="F7" s="4"/>
      <c r="G7" s="26">
        <f>G8*12</f>
        <v>0</v>
      </c>
      <c r="H7" s="3" t="s">
        <v>855</v>
      </c>
      <c r="I7" s="4"/>
      <c r="J7" s="8">
        <f>IF(I7&gt;0,I7,IF(I8&gt;0,I8*60,IF(I9&gt;0,I9*3600,IF(I10&gt;0,I10*86400,IF(I11&gt;0,I11*86400*365.242,0)))))</f>
        <v>0</v>
      </c>
      <c r="K7" s="19" t="s">
        <v>856</v>
      </c>
      <c r="L7" s="4"/>
      <c r="M7" s="26">
        <f>M11/0.277778</f>
        <v>0</v>
      </c>
      <c r="N7" s="3" t="s">
        <v>857</v>
      </c>
      <c r="O7" s="4"/>
      <c r="P7" s="26">
        <f>(P9-273.15)*(9/5)+32</f>
        <v>-459.66999999999996</v>
      </c>
    </row>
    <row r="8" spans="2:16" x14ac:dyDescent="0.2">
      <c r="B8" s="19" t="s">
        <v>858</v>
      </c>
      <c r="C8" s="5"/>
      <c r="D8" s="24">
        <f>D7/28.349523125</f>
        <v>0</v>
      </c>
      <c r="E8" s="19" t="s">
        <v>859</v>
      </c>
      <c r="F8" s="5"/>
      <c r="G8" s="24">
        <f>G10/0.3048</f>
        <v>0</v>
      </c>
      <c r="H8" s="3" t="s">
        <v>860</v>
      </c>
      <c r="I8" s="5"/>
      <c r="J8" s="9">
        <f t="shared" ref="J8:J9" si="0">J7/60</f>
        <v>0</v>
      </c>
      <c r="K8" s="19" t="s">
        <v>861</v>
      </c>
      <c r="L8" s="5"/>
      <c r="M8" s="24">
        <f>M11/0.3048</f>
        <v>0</v>
      </c>
      <c r="N8" s="3" t="s">
        <v>862</v>
      </c>
      <c r="O8" s="5"/>
      <c r="P8" s="24">
        <f>P9-273.15</f>
        <v>-273.14999999999998</v>
      </c>
    </row>
    <row r="9" spans="2:16" x14ac:dyDescent="0.2">
      <c r="B9" s="19" t="s">
        <v>863</v>
      </c>
      <c r="C9" s="4"/>
      <c r="D9" s="26">
        <f>D8/16</f>
        <v>0</v>
      </c>
      <c r="E9" s="19" t="s">
        <v>864</v>
      </c>
      <c r="F9" s="4"/>
      <c r="G9" s="26">
        <f>G8/3</f>
        <v>0</v>
      </c>
      <c r="H9" s="3" t="s">
        <v>865</v>
      </c>
      <c r="I9" s="4"/>
      <c r="J9" s="8">
        <f t="shared" si="0"/>
        <v>0</v>
      </c>
      <c r="K9" s="19" t="s">
        <v>866</v>
      </c>
      <c r="L9" s="4"/>
      <c r="M9" s="26">
        <f>M11/0.44704</f>
        <v>0</v>
      </c>
      <c r="N9" s="28" t="s">
        <v>867</v>
      </c>
      <c r="O9" s="59"/>
      <c r="P9" s="43">
        <f>IF(NOT(ISBLANK(O7)),(O7-32)*(5/9)+273.15,IF(NOT(ISBLANK(O8)),O8+273.15,IF(O9&gt;0,O9,0)))</f>
        <v>0</v>
      </c>
    </row>
    <row r="10" spans="2:16" x14ac:dyDescent="0.2">
      <c r="B10" s="19" t="s">
        <v>868</v>
      </c>
      <c r="C10" s="5"/>
      <c r="D10" s="24">
        <f>IF(C7&gt;0,C7/1000,IF(C8&gt;0,C8*28.349523125/1000,IF(C9&gt;0,C9*16*28.349523125/1000,IF(C10&gt;0,C10,IF(C11&gt;0,C11*1000,IF(C12&gt;0,C12*1.0659*10^16,IF(C13&gt;0,C13*7.342*10^22,IF(C14&gt;0,C14*6.4171*10^23,IF(C15&gt;0,C15*5.97237*10^24,IF(C16&gt;0,C16*1.02413*10^26,IF(C17&gt;0,C17*1.8982*10^27,IF(C18&gt;0,C18*1.9885*10^30,IF(C19&gt;0,C19*1.9885*10^30*4.1*10^6,IF(C20&gt;0,C20*1.9885*10^30*10^12,0))))))))))))))</f>
        <v>0</v>
      </c>
      <c r="E10" s="19" t="s">
        <v>869</v>
      </c>
      <c r="F10" s="5"/>
      <c r="G10" s="24">
        <f>G11*1000</f>
        <v>0</v>
      </c>
      <c r="H10" s="3" t="s">
        <v>870</v>
      </c>
      <c r="I10" s="5"/>
      <c r="J10" s="9">
        <f>J9/24</f>
        <v>0</v>
      </c>
      <c r="K10" s="19" t="s">
        <v>871</v>
      </c>
      <c r="L10" s="5"/>
      <c r="M10" s="24">
        <f>M11/0.514444</f>
        <v>0</v>
      </c>
    </row>
    <row r="11" spans="2:16" x14ac:dyDescent="0.2">
      <c r="B11" s="19" t="s">
        <v>872</v>
      </c>
      <c r="C11" s="4"/>
      <c r="D11" s="26">
        <f>D10/1000</f>
        <v>0</v>
      </c>
      <c r="E11" s="19" t="s">
        <v>873</v>
      </c>
      <c r="F11" s="4"/>
      <c r="G11" s="26">
        <f>IF(F7&gt;0,(F7/12)*0.0003048,IF(F8&gt;0,F8*0.0003048,IF(F9&gt;0,F9*3*0.0003048,IF(F10&gt;0,F10/1000,IF(F11&gt;0,F11,IF(F12&gt;0,F12*5280*0.0003048,IF(F13&gt;0,F13*1737,IF(F14&gt;0,F14*6371,IF(F15&gt;0,F15*69911,IF(F16&gt;0,F16*299792.458,IF(F17&gt;0,F17*695700,IF(F18&gt;0,F18*149597870.7,IF(F19&gt;0,F19*3600*299792.458,IF(F20&gt;0,F20*9.4607*10^12,IF(F21&gt;0,F21*3.0857*10^13,0)))))))))))))))</f>
        <v>0</v>
      </c>
      <c r="H11" s="28" t="s">
        <v>874</v>
      </c>
      <c r="I11" s="59"/>
      <c r="J11" s="44">
        <f>J10/365.242</f>
        <v>0</v>
      </c>
      <c r="K11" s="19" t="s">
        <v>875</v>
      </c>
      <c r="L11" s="4"/>
      <c r="M11" s="26">
        <f>IF(L7&gt;0,L7*0.277778,IF(L8&gt;0,L8*0.3048,IF(L9&gt;0,L9*0.44704,IF(L10&gt;0,L10*0.514444,IF(L11&gt;0,L11,IF(L12&gt;0,L12*343,IF(L13&gt;0,L13*1000,IF(L14&gt;0,L14*299792458,0))))))))</f>
        <v>0</v>
      </c>
    </row>
    <row r="12" spans="2:16" x14ac:dyDescent="0.2">
      <c r="B12" s="19" t="s">
        <v>876</v>
      </c>
      <c r="C12" s="5"/>
      <c r="D12" s="24">
        <f>D10/(1.0659*10^16)</f>
        <v>0</v>
      </c>
      <c r="E12" s="19" t="s">
        <v>877</v>
      </c>
      <c r="F12" s="5"/>
      <c r="G12" s="24">
        <f>G8/5280</f>
        <v>0</v>
      </c>
      <c r="K12" s="19" t="s">
        <v>878</v>
      </c>
      <c r="L12" s="5"/>
      <c r="M12" s="24">
        <f>M11/343</f>
        <v>0</v>
      </c>
    </row>
    <row r="13" spans="2:16" x14ac:dyDescent="0.2">
      <c r="B13" s="19" t="s">
        <v>879</v>
      </c>
      <c r="C13" s="4"/>
      <c r="D13" s="26">
        <f>D10/(7.342*10^22)</f>
        <v>0</v>
      </c>
      <c r="E13" s="19" t="s">
        <v>880</v>
      </c>
      <c r="F13" s="4"/>
      <c r="G13" s="26">
        <f>G11/1737</f>
        <v>0</v>
      </c>
      <c r="K13" s="19" t="s">
        <v>881</v>
      </c>
      <c r="L13" s="4"/>
      <c r="M13" s="26">
        <f>M11/1000</f>
        <v>0</v>
      </c>
    </row>
    <row r="14" spans="2:16" x14ac:dyDescent="0.2">
      <c r="B14" s="19" t="s">
        <v>882</v>
      </c>
      <c r="C14" s="5"/>
      <c r="D14" s="24">
        <f>D10/(6.4171*10^23)</f>
        <v>0</v>
      </c>
      <c r="E14" s="19" t="s">
        <v>883</v>
      </c>
      <c r="F14" s="5"/>
      <c r="G14" s="24">
        <f>G11/6371</f>
        <v>0</v>
      </c>
      <c r="K14" s="27" t="s">
        <v>884</v>
      </c>
      <c r="L14" s="60"/>
      <c r="M14" s="61">
        <f>M11/299792458</f>
        <v>0</v>
      </c>
    </row>
    <row r="15" spans="2:16" x14ac:dyDescent="0.2">
      <c r="B15" s="19" t="s">
        <v>885</v>
      </c>
      <c r="C15" s="4"/>
      <c r="D15" s="26">
        <f>D10/(5.97237*10^24)</f>
        <v>0</v>
      </c>
      <c r="E15" s="19" t="s">
        <v>886</v>
      </c>
      <c r="F15" s="4"/>
      <c r="G15" s="26">
        <f>G11/69911</f>
        <v>0</v>
      </c>
    </row>
    <row r="16" spans="2:16" x14ac:dyDescent="0.2">
      <c r="B16" s="19" t="s">
        <v>887</v>
      </c>
      <c r="C16" s="5"/>
      <c r="D16" s="24">
        <f>D10/(1.02413*10^26)</f>
        <v>0</v>
      </c>
      <c r="E16" s="19" t="s">
        <v>888</v>
      </c>
      <c r="F16" s="5"/>
      <c r="G16" s="24">
        <f>G10/299792458</f>
        <v>0</v>
      </c>
    </row>
    <row r="17" spans="2:7" x14ac:dyDescent="0.2">
      <c r="B17" s="19" t="s">
        <v>889</v>
      </c>
      <c r="C17" s="4"/>
      <c r="D17" s="26">
        <f>D10/(1.8982*10^27)</f>
        <v>0</v>
      </c>
      <c r="E17" s="19" t="s">
        <v>890</v>
      </c>
      <c r="F17" s="4"/>
      <c r="G17" s="26">
        <f>G11/695700</f>
        <v>0</v>
      </c>
    </row>
    <row r="18" spans="2:7" x14ac:dyDescent="0.2">
      <c r="B18" s="19" t="s">
        <v>891</v>
      </c>
      <c r="C18" s="5"/>
      <c r="D18" s="24">
        <f>D10/(1.9885*10^30)</f>
        <v>0</v>
      </c>
      <c r="E18" s="19" t="s">
        <v>892</v>
      </c>
      <c r="F18" s="5"/>
      <c r="G18" s="24">
        <f>G11/149597870.7</f>
        <v>0</v>
      </c>
    </row>
    <row r="19" spans="2:7" x14ac:dyDescent="0.2">
      <c r="B19" s="19" t="s">
        <v>893</v>
      </c>
      <c r="C19" s="4"/>
      <c r="D19" s="26">
        <f>D18/(4.1*10^6)</f>
        <v>0</v>
      </c>
      <c r="E19" s="19" t="s">
        <v>894</v>
      </c>
      <c r="F19" s="4"/>
      <c r="G19" s="26">
        <f>G16/3600</f>
        <v>0</v>
      </c>
    </row>
    <row r="20" spans="2:7" x14ac:dyDescent="0.2">
      <c r="B20" s="27" t="s">
        <v>895</v>
      </c>
      <c r="C20" s="60"/>
      <c r="D20" s="62">
        <f>D18/10^12</f>
        <v>0</v>
      </c>
      <c r="E20" s="19" t="s">
        <v>896</v>
      </c>
      <c r="F20" s="5"/>
      <c r="G20" s="24">
        <f>G11/(9.4607*10^12)</f>
        <v>0</v>
      </c>
    </row>
    <row r="21" spans="2:7" ht="15.75" customHeight="1" x14ac:dyDescent="0.2">
      <c r="E21" s="27" t="s">
        <v>897</v>
      </c>
      <c r="F21" s="59"/>
      <c r="G21" s="43">
        <f>G11/(3.0857*10^13)</f>
        <v>0</v>
      </c>
    </row>
    <row r="22" spans="2:7" ht="15.75" customHeight="1" x14ac:dyDescent="0.2">
      <c r="E22" s="57" t="s">
        <v>898</v>
      </c>
      <c r="F22" s="17"/>
      <c r="G22" s="18"/>
    </row>
    <row r="23" spans="2:7" ht="15.75" customHeight="1" x14ac:dyDescent="0.2">
      <c r="E23" s="19" t="s">
        <v>899</v>
      </c>
      <c r="F23" s="4"/>
      <c r="G23" s="26">
        <f>G25/0.00064516</f>
        <v>0</v>
      </c>
    </row>
    <row r="24" spans="2:7" ht="15.75" customHeight="1" x14ac:dyDescent="0.2">
      <c r="E24" s="19" t="s">
        <v>900</v>
      </c>
      <c r="F24" s="5"/>
      <c r="G24" s="24">
        <f>G23/144</f>
        <v>0</v>
      </c>
    </row>
    <row r="25" spans="2:7" ht="15.75" customHeight="1" x14ac:dyDescent="0.2">
      <c r="E25" s="19" t="s">
        <v>901</v>
      </c>
      <c r="F25" s="4"/>
      <c r="G25" s="26">
        <f>IF(F23&gt;0,F23*0.00064516,IF(F24&gt;0,F24*0.09290304,IF(F25&gt;0,F25,IF(F26&gt;0,4046.8564224*F26,IF(F27&gt;0,F27*10000,IF(F28&gt;0,F28*1000000,IF(F29&gt;0,2589988.1103,IF(F30&gt;0,F30*3.793*10^13,IF(F31&gt;0,F31*144798500*10^6,IF(F32&gt;0,F32*148940000*10^6,IF(F33&gt;0,F33*510072000*10^6,IF(F34&gt;0,F34*6.1419*10^16,IF(F35&gt;0,F35*PI()*(1.49598*10^11)^2*SQRT(1-0.0167086^2),IF(F36&gt;0,F36*PI()*(30.11*1.49598*10^11)^2*SQRT(1-0.009456^2),0))))))))))))))</f>
        <v>0</v>
      </c>
    </row>
    <row r="26" spans="2:7" ht="15.75" customHeight="1" x14ac:dyDescent="0.2">
      <c r="E26" s="19" t="s">
        <v>902</v>
      </c>
      <c r="F26" s="5"/>
      <c r="G26" s="24">
        <f>G24/43560</f>
        <v>0</v>
      </c>
    </row>
    <row r="27" spans="2:7" ht="15.75" customHeight="1" x14ac:dyDescent="0.2">
      <c r="E27" s="19" t="s">
        <v>903</v>
      </c>
      <c r="F27" s="4"/>
      <c r="G27" s="26">
        <f>G25/10000</f>
        <v>0</v>
      </c>
    </row>
    <row r="28" spans="2:7" ht="15.75" customHeight="1" x14ac:dyDescent="0.2">
      <c r="E28" s="19" t="s">
        <v>904</v>
      </c>
      <c r="F28" s="5"/>
      <c r="G28" s="24">
        <f>G25/1000000</f>
        <v>0</v>
      </c>
    </row>
    <row r="29" spans="2:7" ht="15.75" customHeight="1" x14ac:dyDescent="0.2">
      <c r="E29" s="19" t="s">
        <v>905</v>
      </c>
      <c r="F29" s="4"/>
      <c r="G29" s="26">
        <f>G25/2589988.1103</f>
        <v>0</v>
      </c>
    </row>
    <row r="30" spans="2:7" ht="15.75" customHeight="1" x14ac:dyDescent="0.2">
      <c r="E30" s="19" t="s">
        <v>906</v>
      </c>
      <c r="F30" s="5"/>
      <c r="G30" s="24">
        <f>G28/(3.793*10^7)</f>
        <v>0</v>
      </c>
    </row>
    <row r="31" spans="2:7" ht="15.75" customHeight="1" x14ac:dyDescent="0.2">
      <c r="E31" s="19" t="s">
        <v>907</v>
      </c>
      <c r="F31" s="4"/>
      <c r="G31" s="26">
        <f>G28/144798500</f>
        <v>0</v>
      </c>
    </row>
    <row r="32" spans="2:7" ht="15.75" customHeight="1" x14ac:dyDescent="0.2">
      <c r="E32" s="19" t="s">
        <v>908</v>
      </c>
      <c r="F32" s="5"/>
      <c r="G32" s="24">
        <f>G28/148940000</f>
        <v>0</v>
      </c>
    </row>
    <row r="33" spans="5:7" ht="15.75" customHeight="1" x14ac:dyDescent="0.2">
      <c r="E33" s="19" t="s">
        <v>909</v>
      </c>
      <c r="F33" s="4"/>
      <c r="G33" s="26">
        <f>G28/510072000</f>
        <v>0</v>
      </c>
    </row>
    <row r="34" spans="5:7" ht="15.75" customHeight="1" x14ac:dyDescent="0.2">
      <c r="E34" s="19" t="s">
        <v>910</v>
      </c>
      <c r="F34" s="5"/>
      <c r="G34" s="24">
        <f>G28/(6.1419*10^10)</f>
        <v>0</v>
      </c>
    </row>
    <row r="35" spans="5:7" ht="15.75" customHeight="1" x14ac:dyDescent="0.2">
      <c r="E35" s="19" t="s">
        <v>911</v>
      </c>
      <c r="F35" s="4"/>
      <c r="G35" s="26">
        <f>G25/(PI()*(1.49598*10^11)^2*SQRT(1-0.0167086^2))</f>
        <v>0</v>
      </c>
    </row>
    <row r="36" spans="5:7" ht="15.75" customHeight="1" x14ac:dyDescent="0.2">
      <c r="E36" s="27" t="s">
        <v>912</v>
      </c>
      <c r="F36" s="60"/>
      <c r="G36" s="61">
        <f>G25/(PI()*(30.11*1.49598*10^11)^2*SQRT(1-0.009456^2))</f>
        <v>0</v>
      </c>
    </row>
    <row r="37" spans="5:7" ht="15.75" customHeight="1" x14ac:dyDescent="0.2">
      <c r="E37" s="57" t="s">
        <v>913</v>
      </c>
      <c r="F37" s="17"/>
      <c r="G37" s="18"/>
    </row>
    <row r="38" spans="5:7" ht="15.75" customHeight="1" x14ac:dyDescent="0.2">
      <c r="E38" s="19" t="s">
        <v>914</v>
      </c>
      <c r="F38" s="4"/>
      <c r="G38" s="26">
        <f>G46*1000000</f>
        <v>0</v>
      </c>
    </row>
    <row r="39" spans="5:7" ht="15.75" customHeight="1" x14ac:dyDescent="0.2">
      <c r="E39" s="19" t="s">
        <v>915</v>
      </c>
      <c r="F39" s="5"/>
      <c r="G39" s="24">
        <f>G46*202884.202</f>
        <v>0</v>
      </c>
    </row>
    <row r="40" spans="5:7" ht="15.75" customHeight="1" x14ac:dyDescent="0.2">
      <c r="E40" s="19" t="s">
        <v>916</v>
      </c>
      <c r="F40" s="4"/>
      <c r="G40" s="26">
        <f>G46*67628.045</f>
        <v>0</v>
      </c>
    </row>
    <row r="41" spans="5:7" ht="15.75" customHeight="1" x14ac:dyDescent="0.2">
      <c r="E41" s="19" t="s">
        <v>917</v>
      </c>
      <c r="F41" s="5"/>
      <c r="G41" s="24">
        <f>G46*4166.667</f>
        <v>0</v>
      </c>
    </row>
    <row r="42" spans="5:7" ht="15.75" customHeight="1" x14ac:dyDescent="0.2">
      <c r="E42" s="19" t="s">
        <v>918</v>
      </c>
      <c r="F42" s="4"/>
      <c r="G42" s="26">
        <f>G46*2113.376</f>
        <v>0</v>
      </c>
    </row>
    <row r="43" spans="5:7" ht="15.75" customHeight="1" x14ac:dyDescent="0.2">
      <c r="E43" s="19" t="s">
        <v>919</v>
      </c>
      <c r="F43" s="5"/>
      <c r="G43" s="24">
        <f>G46*1000</f>
        <v>0</v>
      </c>
    </row>
    <row r="44" spans="5:7" ht="15.75" customHeight="1" x14ac:dyDescent="0.2">
      <c r="E44" s="19" t="s">
        <v>920</v>
      </c>
      <c r="F44" s="4"/>
      <c r="G44" s="26">
        <f>G46*264.172</f>
        <v>0</v>
      </c>
    </row>
    <row r="45" spans="5:7" ht="15.75" customHeight="1" x14ac:dyDescent="0.2">
      <c r="E45" s="19" t="s">
        <v>921</v>
      </c>
      <c r="F45" s="5"/>
      <c r="G45" s="24">
        <f>G46/0.158987294928</f>
        <v>0</v>
      </c>
    </row>
    <row r="46" spans="5:7" ht="15.75" customHeight="1" x14ac:dyDescent="0.2">
      <c r="E46" s="19" t="s">
        <v>922</v>
      </c>
      <c r="F46" s="4"/>
      <c r="G46" s="26">
        <f>IF(F38&gt;0,F38/1000000,IF(F39&gt;0,F39/202884.202,IF(F40&gt;0,F40/67628.045,IF(F41&gt;0,F41/4166.667,IF(F42&gt;0,F42/2113.376,IF(F43&gt;0,F43/1000,IF(F44&gt;0,F44/264.172,IF(F45&gt;0,F45*0.158987294928,IF(F46&gt;0,F46,IF(F47&gt;0,F47*10^9,IF(F48&gt;0,F48*2.1958*10^19,IF(F49&gt;0,F49*1.08321*10^21,IF(F50&gt;0,F50*1.4313*10^24,IF(F51&gt;0,F51*1.41*10^27,0))))))))))))))</f>
        <v>0</v>
      </c>
    </row>
    <row r="47" spans="5:7" ht="15.75" customHeight="1" x14ac:dyDescent="0.2">
      <c r="E47" s="19" t="s">
        <v>923</v>
      </c>
      <c r="F47" s="5"/>
      <c r="G47" s="24">
        <f>G46/10^9</f>
        <v>0</v>
      </c>
    </row>
    <row r="48" spans="5:7" ht="15.75" customHeight="1" x14ac:dyDescent="0.2">
      <c r="E48" s="19" t="s">
        <v>924</v>
      </c>
      <c r="F48" s="4"/>
      <c r="G48" s="26">
        <f>G47/(2.1958*10^10)</f>
        <v>0</v>
      </c>
    </row>
    <row r="49" spans="2:7" ht="15.75" customHeight="1" x14ac:dyDescent="0.2">
      <c r="E49" s="19" t="s">
        <v>925</v>
      </c>
      <c r="F49" s="5"/>
      <c r="G49" s="24">
        <f>G47/(1.08321*10^12)</f>
        <v>0</v>
      </c>
    </row>
    <row r="50" spans="2:7" ht="15.75" customHeight="1" x14ac:dyDescent="0.2">
      <c r="E50" s="19" t="s">
        <v>926</v>
      </c>
      <c r="F50" s="4"/>
      <c r="G50" s="26">
        <f>G47/(1.4313*10^15)</f>
        <v>0</v>
      </c>
    </row>
    <row r="51" spans="2:7" ht="15.75" customHeight="1" x14ac:dyDescent="0.2">
      <c r="E51" s="27" t="s">
        <v>927</v>
      </c>
      <c r="F51" s="60"/>
      <c r="G51" s="61">
        <f>G47/(1.41*10^18)</f>
        <v>0</v>
      </c>
    </row>
    <row r="52" spans="2:7" ht="15.75" customHeight="1" x14ac:dyDescent="0.2"/>
    <row r="53" spans="2:7" ht="15.75" customHeight="1" x14ac:dyDescent="0.2">
      <c r="B53" s="31" t="s">
        <v>928</v>
      </c>
    </row>
    <row r="54" spans="2:7" ht="15.75" customHeight="1" x14ac:dyDescent="0.2"/>
    <row r="55" spans="2:7" ht="15.75" customHeight="1" x14ac:dyDescent="0.2">
      <c r="B55" s="56" t="s">
        <v>929</v>
      </c>
    </row>
    <row r="56" spans="2:7" ht="15.75" customHeight="1" x14ac:dyDescent="0.2">
      <c r="B56" s="3" t="s">
        <v>930</v>
      </c>
    </row>
    <row r="57" spans="2:7" ht="15.75" customHeight="1" x14ac:dyDescent="0.2">
      <c r="B57" s="3" t="s">
        <v>931</v>
      </c>
    </row>
    <row r="58" spans="2:7" ht="15.75" customHeight="1" x14ac:dyDescent="0.2">
      <c r="B58" s="3" t="s">
        <v>932</v>
      </c>
    </row>
    <row r="59" spans="2:7" ht="15.75" customHeight="1" x14ac:dyDescent="0.2"/>
    <row r="60" spans="2:7" ht="15.75" customHeight="1" x14ac:dyDescent="0.2">
      <c r="B60" s="3" t="s">
        <v>933</v>
      </c>
    </row>
    <row r="61" spans="2:7" ht="15.75" customHeight="1" x14ac:dyDescent="0.2">
      <c r="B61" s="4"/>
    </row>
    <row r="62" spans="2:7" ht="15.75" customHeight="1" x14ac:dyDescent="0.2"/>
    <row r="63" spans="2:7" ht="15.75" customHeight="1" x14ac:dyDescent="0.2">
      <c r="B63" s="3" t="s">
        <v>934</v>
      </c>
    </row>
    <row r="64" spans="2:7" ht="15.75" customHeight="1" x14ac:dyDescent="0.2">
      <c r="B64" s="3">
        <f>1/SQRT(1-B61^2)</f>
        <v>1</v>
      </c>
    </row>
    <row r="65" spans="2:2" ht="15.75" customHeight="1" x14ac:dyDescent="0.2"/>
    <row r="66" spans="2:2" ht="15.75" customHeight="1" x14ac:dyDescent="0.2">
      <c r="B66" s="13" t="s">
        <v>935</v>
      </c>
    </row>
    <row r="67" spans="2:2" ht="15.75" customHeight="1" x14ac:dyDescent="0.2">
      <c r="B67" s="3" t="s">
        <v>936</v>
      </c>
    </row>
    <row r="68" spans="2:2" ht="15.75" customHeight="1" x14ac:dyDescent="0.2">
      <c r="B68" s="8">
        <f>1/B64</f>
        <v>1</v>
      </c>
    </row>
    <row r="69" spans="2:2" ht="15.75" customHeight="1" x14ac:dyDescent="0.2">
      <c r="B69" s="3" t="s">
        <v>937</v>
      </c>
    </row>
    <row r="70" spans="2:2" ht="15.75" customHeight="1" x14ac:dyDescent="0.2">
      <c r="B70" s="4"/>
    </row>
    <row r="71" spans="2:2" ht="15.75" customHeight="1" x14ac:dyDescent="0.2">
      <c r="B71" s="3" t="s">
        <v>938</v>
      </c>
    </row>
    <row r="72" spans="2:2" ht="15.75" customHeight="1" x14ac:dyDescent="0.2">
      <c r="B72" s="8">
        <f>B70*B68</f>
        <v>0</v>
      </c>
    </row>
    <row r="73" spans="2:2" ht="15.75" customHeight="1" x14ac:dyDescent="0.2">
      <c r="B73" s="3" t="s">
        <v>939</v>
      </c>
    </row>
    <row r="74" spans="2:2" ht="15.75" customHeight="1" x14ac:dyDescent="0.2">
      <c r="B74" s="4"/>
    </row>
    <row r="75" spans="2:2" ht="15.75" customHeight="1" x14ac:dyDescent="0.2">
      <c r="B75" s="3" t="s">
        <v>940</v>
      </c>
    </row>
    <row r="76" spans="2:2" ht="15.75" customHeight="1" x14ac:dyDescent="0.2">
      <c r="B76" s="8">
        <f>B74/B68</f>
        <v>0</v>
      </c>
    </row>
    <row r="77" spans="2:2" ht="15.75" customHeight="1" x14ac:dyDescent="0.2"/>
    <row r="78" spans="2:2" ht="15.75" customHeight="1" x14ac:dyDescent="0.2">
      <c r="B78" s="13" t="s">
        <v>941</v>
      </c>
    </row>
    <row r="79" spans="2:2" ht="15.75" customHeight="1" x14ac:dyDescent="0.2">
      <c r="B79" s="3" t="s">
        <v>942</v>
      </c>
    </row>
    <row r="80" spans="2:2" ht="15.75" customHeight="1" x14ac:dyDescent="0.2">
      <c r="B80" s="8">
        <f>1/B64</f>
        <v>1</v>
      </c>
    </row>
    <row r="81" spans="2:2" ht="15.75" customHeight="1" x14ac:dyDescent="0.2">
      <c r="B81" s="3" t="s">
        <v>943</v>
      </c>
    </row>
    <row r="82" spans="2:2" ht="15.75" customHeight="1" x14ac:dyDescent="0.2">
      <c r="B82" s="3" t="s">
        <v>944</v>
      </c>
    </row>
    <row r="83" spans="2:2" ht="15.75" customHeight="1" x14ac:dyDescent="0.2">
      <c r="B83" s="4"/>
    </row>
    <row r="84" spans="2:2" ht="15.75" customHeight="1" x14ac:dyDescent="0.2">
      <c r="B84" s="3" t="s">
        <v>945</v>
      </c>
    </row>
    <row r="85" spans="2:2" ht="15.75" customHeight="1" x14ac:dyDescent="0.2">
      <c r="B85" s="8">
        <f>B83*B80</f>
        <v>0</v>
      </c>
    </row>
    <row r="86" spans="2:2" ht="15.75" customHeight="1" x14ac:dyDescent="0.2"/>
    <row r="87" spans="2:2" ht="15.75" customHeight="1" x14ac:dyDescent="0.2">
      <c r="B87" s="13" t="s">
        <v>946</v>
      </c>
    </row>
    <row r="88" spans="2:2" ht="15.75" customHeight="1" x14ac:dyDescent="0.2">
      <c r="B88" s="3" t="s">
        <v>947</v>
      </c>
    </row>
    <row r="89" spans="2:2" ht="15.75" customHeight="1" x14ac:dyDescent="0.2">
      <c r="B89" s="4"/>
    </row>
    <row r="90" spans="2:2" ht="15.75" customHeight="1" x14ac:dyDescent="0.2">
      <c r="B90" s="3" t="s">
        <v>948</v>
      </c>
    </row>
    <row r="91" spans="2:2" ht="15.75" customHeight="1" x14ac:dyDescent="0.2">
      <c r="B91" s="8">
        <f>(B89+B61)/(1+B61*B89)</f>
        <v>0</v>
      </c>
    </row>
    <row r="92" spans="2:2" ht="15.75" customHeight="1" x14ac:dyDescent="0.2">
      <c r="B92" s="3" t="s">
        <v>949</v>
      </c>
    </row>
    <row r="93" spans="2:2" ht="15.75" customHeight="1" x14ac:dyDescent="0.2"/>
    <row r="94" spans="2:2" ht="15.75" customHeight="1" x14ac:dyDescent="0.2">
      <c r="B94" s="13" t="s">
        <v>950</v>
      </c>
    </row>
    <row r="95" spans="2:2" ht="15.75" customHeight="1" x14ac:dyDescent="0.2">
      <c r="B95" s="3" t="s">
        <v>951</v>
      </c>
    </row>
    <row r="96" spans="2:2" ht="15.75" customHeight="1" x14ac:dyDescent="0.2">
      <c r="B96" s="3" t="s">
        <v>952</v>
      </c>
    </row>
    <row r="97" spans="2:2" ht="15.75" customHeight="1" x14ac:dyDescent="0.2">
      <c r="B97" s="3" t="s">
        <v>953</v>
      </c>
    </row>
    <row r="98" spans="2:2" ht="15.75" customHeight="1" x14ac:dyDescent="0.2"/>
    <row r="99" spans="2:2" ht="15.75" customHeight="1" x14ac:dyDescent="0.2">
      <c r="B99" s="3" t="s">
        <v>954</v>
      </c>
    </row>
    <row r="100" spans="2:2" ht="15.75" customHeight="1" x14ac:dyDescent="0.2">
      <c r="B100" s="3" t="s">
        <v>955</v>
      </c>
    </row>
    <row r="101" spans="2:2" ht="15.75" customHeight="1" x14ac:dyDescent="0.2">
      <c r="B101" s="3" t="s">
        <v>956</v>
      </c>
    </row>
    <row r="102" spans="2:2" ht="15.75" customHeight="1" x14ac:dyDescent="0.2"/>
    <row r="103" spans="2:2" ht="15.75" customHeight="1" x14ac:dyDescent="0.2">
      <c r="B103" s="3" t="s">
        <v>957</v>
      </c>
    </row>
    <row r="104" spans="2:2" ht="15.75" customHeight="1" x14ac:dyDescent="0.2">
      <c r="B104" s="8">
        <f>B64</f>
        <v>1</v>
      </c>
    </row>
    <row r="105" spans="2:2" ht="15.75" customHeight="1" x14ac:dyDescent="0.2">
      <c r="B105" s="3" t="s">
        <v>958</v>
      </c>
    </row>
    <row r="106" spans="2:2" ht="15.75" customHeight="1" x14ac:dyDescent="0.2">
      <c r="B106" s="3" t="s">
        <v>959</v>
      </c>
    </row>
    <row r="107" spans="2:2" ht="15.75" customHeight="1" x14ac:dyDescent="0.2">
      <c r="B107" s="8" t="e">
        <f>2*(1/SQRT(1-B61^2)-1)/B61^2</f>
        <v>#DIV/0!</v>
      </c>
    </row>
    <row r="108" spans="2:2" ht="15.75" customHeight="1" x14ac:dyDescent="0.2">
      <c r="B108" s="3" t="s">
        <v>960</v>
      </c>
    </row>
    <row r="109" spans="2:2" ht="15.75" customHeight="1" x14ac:dyDescent="0.2">
      <c r="B109" s="3" t="s">
        <v>961</v>
      </c>
    </row>
    <row r="110" spans="2:2" ht="15.75" customHeight="1" x14ac:dyDescent="0.2">
      <c r="B110" s="8">
        <f>ATANH(B61)</f>
        <v>0</v>
      </c>
    </row>
    <row r="111" spans="2:2" ht="15.75" customHeight="1" x14ac:dyDescent="0.2">
      <c r="B111" s="3" t="s">
        <v>962</v>
      </c>
    </row>
    <row r="112" spans="2: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AM1000"/>
  <sheetViews>
    <sheetView zoomScale="50" workbookViewId="0"/>
  </sheetViews>
  <sheetFormatPr baseColWidth="10" defaultColWidth="14.5" defaultRowHeight="15" customHeight="1" x14ac:dyDescent="0.2"/>
  <cols>
    <col min="1" max="1" width="8.6640625" customWidth="1"/>
    <col min="2" max="2" width="16" customWidth="1"/>
    <col min="3" max="3" width="8.6640625" customWidth="1"/>
    <col min="4" max="4" width="13.33203125" customWidth="1"/>
    <col min="5" max="5" width="16" customWidth="1"/>
    <col min="6" max="6" width="12.5" customWidth="1"/>
    <col min="7" max="7" width="11.83203125" customWidth="1"/>
    <col min="8" max="8" width="9.6640625" customWidth="1"/>
    <col min="9" max="9" width="9.5" customWidth="1"/>
    <col min="10" max="11" width="9.6640625" customWidth="1"/>
    <col min="12" max="12" width="9.5" customWidth="1"/>
    <col min="13" max="13" width="13.1640625" customWidth="1"/>
    <col min="14" max="14" width="10.33203125" customWidth="1"/>
    <col min="15" max="15" width="12" customWidth="1"/>
    <col min="16" max="16" width="8.6640625" customWidth="1"/>
    <col min="17" max="17" width="11.33203125" customWidth="1"/>
    <col min="18" max="20" width="8.6640625" customWidth="1"/>
    <col min="21" max="21" width="11.1640625" customWidth="1"/>
    <col min="22" max="23" width="8.6640625" customWidth="1"/>
    <col min="24" max="24" width="9" customWidth="1"/>
    <col min="25" max="27" width="8.6640625" customWidth="1"/>
    <col min="28" max="28" width="15" customWidth="1"/>
    <col min="29" max="29" width="24.6640625" customWidth="1"/>
    <col min="30" max="30" width="9.83203125" customWidth="1"/>
    <col min="31" max="32" width="8.6640625" customWidth="1"/>
    <col min="33" max="33" width="11.5" customWidth="1"/>
    <col min="34" max="34" width="11.33203125" customWidth="1"/>
    <col min="35" max="35" width="10" customWidth="1"/>
    <col min="36" max="36" width="8.6640625" customWidth="1"/>
    <col min="37" max="37" width="15.6640625" customWidth="1"/>
    <col min="38" max="39" width="8.6640625" customWidth="1"/>
  </cols>
  <sheetData>
    <row r="2" spans="2:38" x14ac:dyDescent="0.2">
      <c r="B2" s="31" t="s">
        <v>963</v>
      </c>
      <c r="W2" s="31" t="s">
        <v>964</v>
      </c>
      <c r="AC2" s="31" t="s">
        <v>965</v>
      </c>
    </row>
    <row r="3" spans="2:38" x14ac:dyDescent="0.2">
      <c r="E3" s="3" t="s">
        <v>350</v>
      </c>
      <c r="F3" s="3" t="s">
        <v>315</v>
      </c>
      <c r="G3" s="3" t="s">
        <v>355</v>
      </c>
      <c r="H3" s="3" t="s">
        <v>356</v>
      </c>
      <c r="I3" s="3" t="s">
        <v>318</v>
      </c>
      <c r="J3" s="3" t="s">
        <v>966</v>
      </c>
      <c r="K3" s="3" t="s">
        <v>252</v>
      </c>
      <c r="L3" s="3" t="s">
        <v>967</v>
      </c>
      <c r="M3" s="3" t="s">
        <v>968</v>
      </c>
      <c r="N3" s="3" t="s">
        <v>969</v>
      </c>
      <c r="O3" s="3" t="s">
        <v>783</v>
      </c>
      <c r="P3" s="3" t="s">
        <v>970</v>
      </c>
      <c r="Q3" s="3" t="s">
        <v>971</v>
      </c>
      <c r="R3" s="3" t="s">
        <v>381</v>
      </c>
      <c r="S3" s="3" t="s">
        <v>381</v>
      </c>
      <c r="T3" s="3" t="s">
        <v>972</v>
      </c>
      <c r="W3" s="3" t="s">
        <v>973</v>
      </c>
      <c r="X3" s="3" t="s">
        <v>364</v>
      </c>
      <c r="Y3" s="3" t="s">
        <v>974</v>
      </c>
      <c r="Z3" s="3" t="s">
        <v>975</v>
      </c>
      <c r="AC3" s="20" t="s">
        <v>976</v>
      </c>
    </row>
    <row r="4" spans="2:38" x14ac:dyDescent="0.2">
      <c r="E4" s="3" t="s">
        <v>395</v>
      </c>
      <c r="F4" s="3" t="s">
        <v>399</v>
      </c>
      <c r="G4" s="3" t="s">
        <v>402</v>
      </c>
      <c r="H4" s="3" t="s">
        <v>403</v>
      </c>
      <c r="I4" s="3" t="s">
        <v>404</v>
      </c>
      <c r="J4" s="3" t="s">
        <v>518</v>
      </c>
      <c r="L4" s="3" t="s">
        <v>977</v>
      </c>
      <c r="M4" s="3" t="s">
        <v>978</v>
      </c>
      <c r="N4" s="3" t="s">
        <v>979</v>
      </c>
      <c r="O4" s="3" t="s">
        <v>980</v>
      </c>
      <c r="R4" s="3" t="s">
        <v>414</v>
      </c>
      <c r="S4" s="3" t="s">
        <v>426</v>
      </c>
      <c r="T4" s="3" t="s">
        <v>981</v>
      </c>
      <c r="X4" s="3" t="s">
        <v>413</v>
      </c>
      <c r="Y4" s="3" t="s">
        <v>413</v>
      </c>
      <c r="AC4" s="3" t="s">
        <v>982</v>
      </c>
      <c r="AD4" s="3" t="s">
        <v>983</v>
      </c>
      <c r="AE4" s="3" t="s">
        <v>849</v>
      </c>
      <c r="AF4" s="3" t="s">
        <v>984</v>
      </c>
      <c r="AG4" s="3" t="s">
        <v>852</v>
      </c>
      <c r="AH4" s="3" t="s">
        <v>314</v>
      </c>
      <c r="AI4" s="3" t="s">
        <v>985</v>
      </c>
      <c r="AJ4" s="3" t="s">
        <v>315</v>
      </c>
      <c r="AK4" s="3" t="s">
        <v>986</v>
      </c>
      <c r="AL4" s="3" t="s">
        <v>987</v>
      </c>
    </row>
    <row r="5" spans="2:38" x14ac:dyDescent="0.2">
      <c r="B5" s="63" t="s">
        <v>988</v>
      </c>
      <c r="C5" s="63"/>
      <c r="D5" s="64"/>
      <c r="E5" s="64">
        <v>333000</v>
      </c>
      <c r="F5" s="64">
        <v>109</v>
      </c>
      <c r="G5" s="64">
        <v>1.4079999999999999</v>
      </c>
      <c r="H5" s="64" t="s">
        <v>989</v>
      </c>
      <c r="I5" s="64" t="s">
        <v>989</v>
      </c>
      <c r="J5" s="64">
        <f>25.05*24</f>
        <v>601.20000000000005</v>
      </c>
      <c r="K5" s="64" t="s">
        <v>989</v>
      </c>
      <c r="L5" s="64" t="s">
        <v>989</v>
      </c>
      <c r="M5" s="64" t="s">
        <v>989</v>
      </c>
      <c r="N5" s="64" t="s">
        <v>989</v>
      </c>
      <c r="O5" s="64" t="s">
        <v>989</v>
      </c>
      <c r="P5" s="64">
        <v>7.25</v>
      </c>
      <c r="Q5" s="64" t="s">
        <v>989</v>
      </c>
      <c r="R5" s="64">
        <v>5772</v>
      </c>
      <c r="S5" s="64">
        <v>28</v>
      </c>
      <c r="T5" s="64"/>
      <c r="W5" s="3" t="s">
        <v>990</v>
      </c>
      <c r="X5" s="3">
        <v>8.7999999999999995E-2</v>
      </c>
      <c r="Y5" s="3">
        <v>0.14199999999999999</v>
      </c>
      <c r="Z5" s="3">
        <f t="shared" ref="Z5:Z12" si="0">Y5-X5</f>
        <v>5.3999999999999992E-2</v>
      </c>
      <c r="AE5" s="3" t="s">
        <v>991</v>
      </c>
      <c r="AF5" s="3" t="s">
        <v>992</v>
      </c>
      <c r="AG5" s="3" t="s">
        <v>993</v>
      </c>
      <c r="AH5" s="3" t="s">
        <v>994</v>
      </c>
      <c r="AI5" s="3" t="s">
        <v>314</v>
      </c>
      <c r="AJ5" s="3" t="s">
        <v>995</v>
      </c>
      <c r="AK5" s="3" t="s">
        <v>996</v>
      </c>
      <c r="AL5" s="3" t="s">
        <v>997</v>
      </c>
    </row>
    <row r="6" spans="2:38" x14ac:dyDescent="0.2">
      <c r="C6" s="65" t="s">
        <v>990</v>
      </c>
      <c r="D6" s="66"/>
      <c r="E6" s="66">
        <v>5.5E-2</v>
      </c>
      <c r="F6" s="66">
        <v>0.38300000000000001</v>
      </c>
      <c r="G6" s="66">
        <v>5.4269999999999996</v>
      </c>
      <c r="H6" s="66">
        <v>0.38700000000000001</v>
      </c>
      <c r="I6" s="66">
        <v>87.968999999999994</v>
      </c>
      <c r="J6" s="66">
        <f>24*2*I6</f>
        <v>4222.5119999999997</v>
      </c>
      <c r="K6" s="66">
        <v>0.20599999999999999</v>
      </c>
      <c r="L6" s="66">
        <v>7.0049999999999999</v>
      </c>
      <c r="M6" s="66">
        <v>48.331000000000003</v>
      </c>
      <c r="N6" s="66">
        <v>29.123999999999999</v>
      </c>
      <c r="O6" s="66">
        <v>174.79599999999999</v>
      </c>
      <c r="P6" s="66">
        <v>3.4000000000000002E-2</v>
      </c>
      <c r="Q6" s="66">
        <v>8.7999999999999995E-2</v>
      </c>
      <c r="R6" s="66">
        <v>340</v>
      </c>
      <c r="S6" s="66">
        <v>0.38</v>
      </c>
      <c r="T6" s="66" t="s">
        <v>989</v>
      </c>
      <c r="W6" s="3" t="s">
        <v>998</v>
      </c>
      <c r="X6" s="3">
        <v>0.76</v>
      </c>
      <c r="Y6" s="3">
        <v>0.68899999999999995</v>
      </c>
      <c r="Z6" s="3">
        <f t="shared" si="0"/>
        <v>-7.1000000000000063E-2</v>
      </c>
      <c r="AB6" s="3" t="s">
        <v>999</v>
      </c>
      <c r="AC6" s="63" t="s">
        <v>1000</v>
      </c>
      <c r="AD6" s="64" t="s">
        <v>1001</v>
      </c>
      <c r="AE6" s="67">
        <v>50</v>
      </c>
      <c r="AF6" s="68" t="s">
        <v>1002</v>
      </c>
      <c r="AG6" s="67">
        <v>51300</v>
      </c>
      <c r="AH6" s="67">
        <v>1160000</v>
      </c>
      <c r="AI6" s="69"/>
      <c r="AJ6" s="69">
        <v>9.1999999999999993</v>
      </c>
      <c r="AK6" s="69"/>
      <c r="AL6" s="69"/>
    </row>
    <row r="7" spans="2:38" x14ac:dyDescent="0.2">
      <c r="C7" s="63" t="s">
        <v>998</v>
      </c>
      <c r="D7" s="64"/>
      <c r="E7" s="64">
        <v>0.81499999999999995</v>
      </c>
      <c r="F7" s="64">
        <v>0.94499999999999995</v>
      </c>
      <c r="G7" s="64">
        <v>5.2430000000000003</v>
      </c>
      <c r="H7" s="64">
        <v>0.72299999999999998</v>
      </c>
      <c r="I7" s="64">
        <v>224.70099999999999</v>
      </c>
      <c r="J7" s="64">
        <f>24*I7/1.92</f>
        <v>2808.7624999999998</v>
      </c>
      <c r="K7" s="64">
        <v>6.7799999999999996E-3</v>
      </c>
      <c r="L7" s="64">
        <v>3.395</v>
      </c>
      <c r="M7" s="64">
        <v>76.680000000000007</v>
      </c>
      <c r="N7" s="64">
        <v>54.884</v>
      </c>
      <c r="O7" s="64">
        <v>50.115000000000002</v>
      </c>
      <c r="P7" s="64">
        <v>177.36</v>
      </c>
      <c r="Q7" s="64">
        <v>0.76</v>
      </c>
      <c r="R7" s="64">
        <v>737</v>
      </c>
      <c r="S7" s="64">
        <v>0.90400000000000003</v>
      </c>
      <c r="T7" s="64">
        <v>92</v>
      </c>
      <c r="W7" s="3" t="s">
        <v>573</v>
      </c>
      <c r="X7" s="3">
        <v>0.30599999999999999</v>
      </c>
      <c r="Y7" s="3">
        <v>0.434</v>
      </c>
      <c r="Z7" s="3">
        <f t="shared" si="0"/>
        <v>0.128</v>
      </c>
      <c r="AC7" s="65" t="s">
        <v>1003</v>
      </c>
      <c r="AD7" s="66" t="s">
        <v>1004</v>
      </c>
      <c r="AE7" s="70">
        <v>29.1</v>
      </c>
      <c r="AF7" s="71">
        <v>3.0999999999999999E-3</v>
      </c>
      <c r="AG7" s="70">
        <v>38500</v>
      </c>
      <c r="AH7" s="70">
        <v>214000</v>
      </c>
      <c r="AI7" s="72"/>
      <c r="AJ7" s="72">
        <v>9.9</v>
      </c>
      <c r="AK7" s="72">
        <v>2348</v>
      </c>
      <c r="AL7" s="72"/>
    </row>
    <row r="8" spans="2:38" x14ac:dyDescent="0.2">
      <c r="C8" s="65" t="s">
        <v>573</v>
      </c>
      <c r="D8" s="66"/>
      <c r="E8" s="66">
        <v>1</v>
      </c>
      <c r="F8" s="66">
        <v>1</v>
      </c>
      <c r="G8" s="66">
        <v>5.5140000000000002</v>
      </c>
      <c r="H8" s="66">
        <v>1</v>
      </c>
      <c r="I8" s="66">
        <v>365.24</v>
      </c>
      <c r="J8" s="66">
        <v>24</v>
      </c>
      <c r="K8" s="66">
        <v>1.67E-2</v>
      </c>
      <c r="L8" s="66">
        <v>0</v>
      </c>
      <c r="M8" s="66">
        <f>360-11.261</f>
        <v>348.73899999999998</v>
      </c>
      <c r="N8" s="66">
        <v>114.208</v>
      </c>
      <c r="O8" s="66">
        <v>358.61700000000002</v>
      </c>
      <c r="P8" s="66">
        <v>23.439</v>
      </c>
      <c r="Q8" s="66">
        <v>0.30599999999999999</v>
      </c>
      <c r="R8" s="66">
        <v>288</v>
      </c>
      <c r="S8" s="66">
        <v>1</v>
      </c>
      <c r="T8" s="66">
        <v>1</v>
      </c>
      <c r="W8" s="3" t="s">
        <v>1005</v>
      </c>
      <c r="X8" s="3">
        <v>0.25</v>
      </c>
      <c r="Y8" s="3">
        <v>0.17</v>
      </c>
      <c r="Z8" s="3">
        <f t="shared" si="0"/>
        <v>-7.9999999999999988E-2</v>
      </c>
      <c r="AC8" s="73" t="s">
        <v>1006</v>
      </c>
      <c r="AD8" s="74" t="s">
        <v>1007</v>
      </c>
      <c r="AE8" s="75">
        <v>26.9</v>
      </c>
      <c r="AF8" s="75"/>
      <c r="AG8" s="75">
        <v>36000</v>
      </c>
      <c r="AH8" s="75">
        <v>102000</v>
      </c>
      <c r="AI8" s="76"/>
      <c r="AJ8" s="76">
        <v>8.27</v>
      </c>
      <c r="AK8" s="76">
        <v>2332</v>
      </c>
      <c r="AL8" s="76"/>
    </row>
    <row r="9" spans="2:38" x14ac:dyDescent="0.2">
      <c r="C9" s="22"/>
      <c r="D9" s="64" t="s">
        <v>1008</v>
      </c>
      <c r="E9" s="64">
        <v>1.23E-2</v>
      </c>
      <c r="F9" s="64">
        <v>0.27300000000000002</v>
      </c>
      <c r="G9" s="64">
        <v>3.3439999999999999</v>
      </c>
      <c r="H9" s="64">
        <v>2.5699999999999998E-3</v>
      </c>
      <c r="I9" s="64">
        <v>27.321999999999999</v>
      </c>
      <c r="J9" s="64">
        <f>24*I8/(1+I8/I9)</f>
        <v>610.08985770400602</v>
      </c>
      <c r="K9" s="64">
        <v>5.4899999999999997E-2</v>
      </c>
      <c r="L9" s="64"/>
      <c r="M9" s="64" t="s">
        <v>1009</v>
      </c>
      <c r="N9" s="64" t="s">
        <v>1009</v>
      </c>
      <c r="O9" s="64"/>
      <c r="P9" s="64">
        <v>6.6870000000000003</v>
      </c>
      <c r="Q9" s="64">
        <v>0.13600000000000001</v>
      </c>
      <c r="R9" s="64">
        <v>220</v>
      </c>
      <c r="S9" s="64">
        <v>0.16500000000000001</v>
      </c>
      <c r="T9" s="64" t="s">
        <v>989</v>
      </c>
      <c r="W9" s="3" t="s">
        <v>1010</v>
      </c>
      <c r="X9" s="3">
        <v>0.503</v>
      </c>
      <c r="Y9" s="3">
        <v>0.53800000000000003</v>
      </c>
      <c r="Z9" s="3">
        <f t="shared" si="0"/>
        <v>3.5000000000000031E-2</v>
      </c>
      <c r="AC9" s="65" t="s">
        <v>1011</v>
      </c>
      <c r="AD9" s="66" t="s">
        <v>1012</v>
      </c>
      <c r="AE9" s="70">
        <v>14.6</v>
      </c>
      <c r="AF9" s="70">
        <v>5.0000000000000001E-3</v>
      </c>
      <c r="AG9" s="70">
        <v>29850</v>
      </c>
      <c r="AH9" s="70">
        <v>20500</v>
      </c>
      <c r="AI9" s="72"/>
      <c r="AJ9" s="72">
        <v>6.5</v>
      </c>
      <c r="AK9" s="72">
        <v>470</v>
      </c>
      <c r="AL9" s="72"/>
    </row>
    <row r="10" spans="2:38" x14ac:dyDescent="0.2">
      <c r="C10" s="65" t="s">
        <v>1005</v>
      </c>
      <c r="D10" s="66"/>
      <c r="E10" s="66">
        <v>0.107</v>
      </c>
      <c r="F10" s="66">
        <v>0.53200000000000003</v>
      </c>
      <c r="G10" s="66">
        <v>3.9340000000000002</v>
      </c>
      <c r="H10" s="66">
        <v>1.524</v>
      </c>
      <c r="I10" s="66">
        <v>686.971</v>
      </c>
      <c r="J10" s="66">
        <v>24.658999999999999</v>
      </c>
      <c r="K10" s="66">
        <v>9.3399999999999997E-2</v>
      </c>
      <c r="L10" s="66">
        <v>1.85</v>
      </c>
      <c r="M10" s="66">
        <v>49.558</v>
      </c>
      <c r="N10" s="66">
        <v>286.50200000000001</v>
      </c>
      <c r="O10" s="66"/>
      <c r="P10" s="66">
        <v>25.19</v>
      </c>
      <c r="Q10" s="66">
        <v>0.25</v>
      </c>
      <c r="R10" s="66">
        <v>210</v>
      </c>
      <c r="S10" s="66">
        <v>0.379</v>
      </c>
      <c r="T10" s="66">
        <v>6.28E-3</v>
      </c>
      <c r="W10" s="3" t="s">
        <v>1013</v>
      </c>
      <c r="X10" s="3">
        <v>0.34200000000000003</v>
      </c>
      <c r="Y10" s="3">
        <v>0.499</v>
      </c>
      <c r="Z10" s="3">
        <f t="shared" si="0"/>
        <v>0.15699999999999997</v>
      </c>
      <c r="AC10" s="63" t="s">
        <v>1014</v>
      </c>
      <c r="AD10" s="64" t="s">
        <v>1015</v>
      </c>
      <c r="AE10" s="67">
        <v>11.4</v>
      </c>
      <c r="AF10" s="67">
        <v>5.0000000000000001E-3</v>
      </c>
      <c r="AG10" s="67">
        <v>26530</v>
      </c>
      <c r="AH10" s="67">
        <v>9120</v>
      </c>
      <c r="AI10" s="69"/>
      <c r="AJ10" s="69">
        <v>6.6</v>
      </c>
      <c r="AK10" s="69">
        <v>470</v>
      </c>
      <c r="AL10" s="69"/>
    </row>
    <row r="11" spans="2:38" x14ac:dyDescent="0.2">
      <c r="C11" s="22"/>
      <c r="D11" s="64" t="s">
        <v>1016</v>
      </c>
      <c r="E11" s="64">
        <v>1.7800000000000001E-9</v>
      </c>
      <c r="F11" s="64">
        <v>1.7700000000000001E-3</v>
      </c>
      <c r="G11" s="64">
        <v>1.8759999999999999</v>
      </c>
      <c r="H11" s="64">
        <f>9376/(1.496*10^8)</f>
        <v>6.2673796791443847E-5</v>
      </c>
      <c r="I11" s="64">
        <v>0.31900000000000001</v>
      </c>
      <c r="J11" s="64">
        <f>24*I10/(1+I10/I11)</f>
        <v>7.6524465305766123</v>
      </c>
      <c r="K11" s="64">
        <v>1.5100000000000001E-2</v>
      </c>
      <c r="L11" s="64">
        <v>1.093</v>
      </c>
      <c r="M11" s="64"/>
      <c r="N11" s="64"/>
      <c r="O11" s="64"/>
      <c r="P11" s="64">
        <v>0</v>
      </c>
      <c r="Q11" s="64">
        <v>7.0999999999999994E-2</v>
      </c>
      <c r="R11" s="64">
        <v>233</v>
      </c>
      <c r="S11" s="64">
        <v>5.8100000000000003E-4</v>
      </c>
      <c r="T11" s="64"/>
      <c r="W11" s="3" t="s">
        <v>1017</v>
      </c>
      <c r="X11" s="3">
        <v>0.3</v>
      </c>
      <c r="Y11" s="3">
        <v>0.48799999999999999</v>
      </c>
      <c r="Z11" s="3">
        <f t="shared" si="0"/>
        <v>0.188</v>
      </c>
      <c r="AC11" s="65" t="s">
        <v>1018</v>
      </c>
      <c r="AD11" s="66" t="s">
        <v>1019</v>
      </c>
      <c r="AE11" s="70">
        <v>6.1</v>
      </c>
      <c r="AF11" s="70">
        <v>0.01</v>
      </c>
      <c r="AG11" s="70">
        <v>15540</v>
      </c>
      <c r="AH11" s="70">
        <v>594</v>
      </c>
      <c r="AI11" s="72"/>
      <c r="AJ11" s="72">
        <v>3.4</v>
      </c>
      <c r="AK11" s="72">
        <v>104</v>
      </c>
      <c r="AL11" s="72"/>
    </row>
    <row r="12" spans="2:38" x14ac:dyDescent="0.2">
      <c r="C12" s="22"/>
      <c r="D12" s="66" t="s">
        <v>1020</v>
      </c>
      <c r="E12" s="66">
        <v>2.4699999999999997E-10</v>
      </c>
      <c r="F12" s="66">
        <v>9.7300000000000002E-4</v>
      </c>
      <c r="G12" s="66">
        <v>1.4710000000000001</v>
      </c>
      <c r="H12" s="66">
        <f>23463.2/(1.496*10^8)</f>
        <v>1.5683957219251338E-4</v>
      </c>
      <c r="I12" s="66">
        <v>1.2629999999999999</v>
      </c>
      <c r="J12" s="66">
        <f>24*I10/(1+I10/I12)</f>
        <v>30.256373489249292</v>
      </c>
      <c r="K12" s="66">
        <v>3.3E-4</v>
      </c>
      <c r="L12" s="66">
        <v>0.93</v>
      </c>
      <c r="M12" s="66"/>
      <c r="N12" s="66"/>
      <c r="O12" s="66"/>
      <c r="P12" s="66"/>
      <c r="Q12" s="66">
        <v>6.8000000000000005E-2</v>
      </c>
      <c r="R12" s="66">
        <v>233</v>
      </c>
      <c r="S12" s="66">
        <v>3.0600000000000001E-4</v>
      </c>
      <c r="T12" s="66"/>
      <c r="W12" s="3" t="s">
        <v>1021</v>
      </c>
      <c r="X12" s="3">
        <v>0.28999999999999998</v>
      </c>
      <c r="Y12" s="3">
        <v>0.442</v>
      </c>
      <c r="Z12" s="3">
        <f t="shared" si="0"/>
        <v>0.15200000000000002</v>
      </c>
      <c r="AC12" s="63" t="s">
        <v>1022</v>
      </c>
      <c r="AD12" s="64" t="s">
        <v>1023</v>
      </c>
      <c r="AE12" s="67">
        <v>3.69</v>
      </c>
      <c r="AF12" s="67">
        <v>0.09</v>
      </c>
      <c r="AG12" s="67">
        <v>14768</v>
      </c>
      <c r="AH12" s="67">
        <v>278</v>
      </c>
      <c r="AI12" s="69"/>
      <c r="AJ12" s="69">
        <v>2.21</v>
      </c>
      <c r="AK12" s="69">
        <v>541</v>
      </c>
      <c r="AL12" s="69"/>
    </row>
    <row r="13" spans="2:38" x14ac:dyDescent="0.2">
      <c r="C13" s="63" t="s">
        <v>1024</v>
      </c>
      <c r="D13" s="64"/>
      <c r="E13" s="64">
        <v>1.4999999999999999E-4</v>
      </c>
      <c r="F13" s="64">
        <v>7.4200000000000002E-2</v>
      </c>
      <c r="G13" s="64">
        <v>2.161</v>
      </c>
      <c r="H13" s="64">
        <v>2.7679999999999998</v>
      </c>
      <c r="I13" s="64">
        <v>1681.63</v>
      </c>
      <c r="J13" s="64"/>
      <c r="K13" s="64">
        <v>7.5800000000000006E-2</v>
      </c>
      <c r="L13" s="64">
        <v>10.593</v>
      </c>
      <c r="M13" s="64">
        <v>80.328999999999994</v>
      </c>
      <c r="N13" s="64">
        <v>72.522000000000006</v>
      </c>
      <c r="O13" s="64"/>
      <c r="P13" s="64">
        <v>4</v>
      </c>
      <c r="Q13" s="64"/>
      <c r="R13" s="64">
        <v>168</v>
      </c>
      <c r="S13" s="64">
        <v>2.9000000000000001E-2</v>
      </c>
      <c r="T13" s="64"/>
      <c r="AC13" s="77" t="s">
        <v>1025</v>
      </c>
      <c r="AD13" s="78" t="s">
        <v>1026</v>
      </c>
      <c r="AE13" s="79">
        <v>3.34</v>
      </c>
      <c r="AF13" s="79"/>
      <c r="AG13" s="79">
        <v>13748</v>
      </c>
      <c r="AH13" s="79">
        <v>160</v>
      </c>
      <c r="AI13" s="80"/>
      <c r="AJ13" s="80">
        <v>2.89</v>
      </c>
      <c r="AK13" s="80">
        <v>444</v>
      </c>
      <c r="AL13" s="80"/>
    </row>
    <row r="14" spans="2:38" x14ac:dyDescent="0.2">
      <c r="C14" s="65" t="s">
        <v>1027</v>
      </c>
      <c r="D14" s="66"/>
      <c r="E14" s="66">
        <v>4.3399999999999998E-5</v>
      </c>
      <c r="F14" s="66">
        <v>8.2500000000000004E-3</v>
      </c>
      <c r="G14" s="66">
        <v>3.456</v>
      </c>
      <c r="H14" s="66">
        <v>2.3620000000000001</v>
      </c>
      <c r="I14" s="66">
        <v>1325.75</v>
      </c>
      <c r="J14" s="66"/>
      <c r="K14" s="66">
        <v>8.8700000000000001E-2</v>
      </c>
      <c r="L14" s="66">
        <v>7.14</v>
      </c>
      <c r="M14" s="66">
        <v>103.851</v>
      </c>
      <c r="N14" s="66">
        <v>151.19900000000001</v>
      </c>
      <c r="O14" s="66"/>
      <c r="P14" s="66"/>
      <c r="Q14" s="66"/>
      <c r="R14" s="66"/>
      <c r="S14" s="66">
        <v>2.5000000000000001E-2</v>
      </c>
      <c r="T14" s="66"/>
      <c r="AC14" s="63" t="s">
        <v>1028</v>
      </c>
      <c r="AD14" s="64" t="s">
        <v>1029</v>
      </c>
      <c r="AE14" s="67">
        <v>2.0630000000000002</v>
      </c>
      <c r="AF14" s="67">
        <v>0.24199999999999999</v>
      </c>
      <c r="AG14" s="67">
        <v>9940</v>
      </c>
      <c r="AH14" s="67">
        <v>25.4</v>
      </c>
      <c r="AI14" s="69"/>
      <c r="AJ14" s="69">
        <v>1.7110000000000001</v>
      </c>
      <c r="AK14" s="81">
        <v>8.6</v>
      </c>
      <c r="AL14" s="69"/>
    </row>
    <row r="15" spans="2:38" x14ac:dyDescent="0.2">
      <c r="C15" s="63" t="s">
        <v>1010</v>
      </c>
      <c r="D15" s="64"/>
      <c r="E15" s="64">
        <v>317.8</v>
      </c>
      <c r="F15" s="64">
        <v>10.974</v>
      </c>
      <c r="G15" s="64">
        <v>1.3260000000000001</v>
      </c>
      <c r="H15" s="64">
        <v>5.2039999999999997</v>
      </c>
      <c r="I15" s="64">
        <v>4332.59</v>
      </c>
      <c r="J15" s="64">
        <v>9.9260000000000002</v>
      </c>
      <c r="K15" s="64">
        <v>4.8899999999999999E-2</v>
      </c>
      <c r="L15" s="64">
        <v>1.3029999999999999</v>
      </c>
      <c r="M15" s="64">
        <v>100.464</v>
      </c>
      <c r="N15" s="64">
        <v>273.86700000000002</v>
      </c>
      <c r="O15" s="64">
        <v>20.02</v>
      </c>
      <c r="P15" s="64">
        <v>3.13</v>
      </c>
      <c r="Q15" s="64">
        <v>0.503</v>
      </c>
      <c r="R15" s="64">
        <v>165</v>
      </c>
      <c r="S15" s="64">
        <v>2.528</v>
      </c>
      <c r="T15" s="64" t="s">
        <v>1030</v>
      </c>
      <c r="AC15" s="65" t="s">
        <v>1031</v>
      </c>
      <c r="AD15" s="66" t="s">
        <v>1032</v>
      </c>
      <c r="AE15" s="70">
        <v>2.1349999999999998</v>
      </c>
      <c r="AF15" s="70">
        <v>0.45500000000000002</v>
      </c>
      <c r="AG15" s="70">
        <v>9602</v>
      </c>
      <c r="AH15" s="70">
        <v>40.119999999999997</v>
      </c>
      <c r="AI15" s="72"/>
      <c r="AJ15" s="72">
        <v>2.6</v>
      </c>
      <c r="AK15" s="72">
        <v>25.04</v>
      </c>
      <c r="AL15" s="72" t="s">
        <v>1033</v>
      </c>
    </row>
    <row r="16" spans="2:38" x14ac:dyDescent="0.2">
      <c r="C16" s="22"/>
      <c r="D16" s="66" t="s">
        <v>1034</v>
      </c>
      <c r="E16" s="66">
        <v>1.4999999999999999E-2</v>
      </c>
      <c r="F16" s="66">
        <v>0.28599999999999998</v>
      </c>
      <c r="G16" s="66">
        <v>3.528</v>
      </c>
      <c r="H16" s="66">
        <v>2.82E-3</v>
      </c>
      <c r="I16" s="66">
        <v>1.7689999999999999</v>
      </c>
      <c r="J16" s="66">
        <f t="shared" ref="J16:J19" si="1">24*I$15/(1+I$15/I16)</f>
        <v>42.438672255805301</v>
      </c>
      <c r="K16" s="66">
        <v>4.1000000000000003E-3</v>
      </c>
      <c r="L16" s="66">
        <v>0.05</v>
      </c>
      <c r="M16" s="66"/>
      <c r="N16" s="66"/>
      <c r="O16" s="66"/>
      <c r="P16" s="66"/>
      <c r="Q16" s="66">
        <v>0.63</v>
      </c>
      <c r="R16" s="66">
        <v>110</v>
      </c>
      <c r="S16" s="66">
        <v>0.183</v>
      </c>
      <c r="T16" s="66"/>
      <c r="AC16" s="63" t="s">
        <v>1035</v>
      </c>
      <c r="AD16" s="64" t="s">
        <v>1036</v>
      </c>
      <c r="AE16" s="67">
        <v>2.17</v>
      </c>
      <c r="AF16" s="67">
        <v>0.41</v>
      </c>
      <c r="AG16" s="67">
        <v>9451</v>
      </c>
      <c r="AH16" s="67">
        <v>23.24</v>
      </c>
      <c r="AI16" s="69"/>
      <c r="AJ16" s="69">
        <v>2.11</v>
      </c>
      <c r="AK16" s="69">
        <v>99.7</v>
      </c>
      <c r="AL16" s="69"/>
    </row>
    <row r="17" spans="3:39" x14ac:dyDescent="0.2">
      <c r="C17" s="22"/>
      <c r="D17" s="64" t="s">
        <v>1037</v>
      </c>
      <c r="E17" s="64">
        <v>8.0000000000000002E-3</v>
      </c>
      <c r="F17" s="64">
        <v>0.245</v>
      </c>
      <c r="G17" s="64">
        <v>3.0129999999999999</v>
      </c>
      <c r="H17" s="64">
        <v>4.4900000000000001E-3</v>
      </c>
      <c r="I17" s="64">
        <v>3.5510000000000002</v>
      </c>
      <c r="J17" s="64">
        <f t="shared" si="1"/>
        <v>85.154207430062826</v>
      </c>
      <c r="K17" s="64">
        <v>8.9999999999999993E-3</v>
      </c>
      <c r="L17" s="64">
        <v>0.47</v>
      </c>
      <c r="M17" s="64"/>
      <c r="N17" s="64"/>
      <c r="O17" s="64"/>
      <c r="P17" s="64">
        <v>0.1</v>
      </c>
      <c r="Q17" s="64">
        <v>0.67</v>
      </c>
      <c r="R17" s="64">
        <v>102</v>
      </c>
      <c r="S17" s="64">
        <v>0.13400000000000001</v>
      </c>
      <c r="T17" s="64"/>
      <c r="AC17" s="65" t="s">
        <v>1038</v>
      </c>
      <c r="AD17" s="66" t="s">
        <v>1039</v>
      </c>
      <c r="AE17" s="70">
        <v>1.92</v>
      </c>
      <c r="AF17" s="70">
        <v>0.44</v>
      </c>
      <c r="AG17" s="70">
        <v>8590</v>
      </c>
      <c r="AH17" s="70">
        <v>16.63</v>
      </c>
      <c r="AI17" s="72"/>
      <c r="AJ17" s="72">
        <v>1.8420000000000001</v>
      </c>
      <c r="AK17" s="72">
        <v>25.13</v>
      </c>
      <c r="AL17" s="72" t="s">
        <v>1033</v>
      </c>
    </row>
    <row r="18" spans="3:39" x14ac:dyDescent="0.2">
      <c r="C18" s="22"/>
      <c r="D18" s="66" t="s">
        <v>1040</v>
      </c>
      <c r="E18" s="66">
        <v>2.5000000000000001E-2</v>
      </c>
      <c r="F18" s="66">
        <v>0.41299999999999998</v>
      </c>
      <c r="G18" s="66">
        <v>1.9359999999999999</v>
      </c>
      <c r="H18" s="66">
        <v>7.1599999999999997E-3</v>
      </c>
      <c r="I18" s="66">
        <v>7.1550000000000002</v>
      </c>
      <c r="J18" s="66">
        <f t="shared" si="1"/>
        <v>171.43688276615333</v>
      </c>
      <c r="K18" s="66">
        <v>1.2999999999999999E-3</v>
      </c>
      <c r="L18" s="66">
        <v>0.2</v>
      </c>
      <c r="M18" s="66"/>
      <c r="N18" s="66"/>
      <c r="O18" s="66"/>
      <c r="P18" s="66" t="s">
        <v>1009</v>
      </c>
      <c r="Q18" s="66">
        <v>0.43</v>
      </c>
      <c r="R18" s="66">
        <v>110</v>
      </c>
      <c r="S18" s="66">
        <v>0.14599999999999999</v>
      </c>
      <c r="T18" s="66"/>
      <c r="AC18" s="63" t="s">
        <v>1041</v>
      </c>
      <c r="AD18" s="64" t="s">
        <v>1042</v>
      </c>
      <c r="AE18" s="67">
        <v>2.2000000000000002</v>
      </c>
      <c r="AF18" s="67">
        <v>0.67</v>
      </c>
      <c r="AG18" s="67">
        <v>8296</v>
      </c>
      <c r="AH18" s="67">
        <v>15.5</v>
      </c>
      <c r="AI18" s="69"/>
      <c r="AJ18" s="69">
        <v>2.14</v>
      </c>
      <c r="AK18" s="69">
        <v>58.4</v>
      </c>
      <c r="AL18" s="69"/>
    </row>
    <row r="19" spans="3:39" x14ac:dyDescent="0.2">
      <c r="C19" s="22"/>
      <c r="D19" s="64" t="s">
        <v>1043</v>
      </c>
      <c r="E19" s="64">
        <v>1.7999999999999999E-2</v>
      </c>
      <c r="F19" s="64">
        <v>0.378</v>
      </c>
      <c r="G19" s="64">
        <v>1.8340000000000001</v>
      </c>
      <c r="H19" s="64">
        <v>1.26E-2</v>
      </c>
      <c r="I19" s="64">
        <v>16.689</v>
      </c>
      <c r="J19" s="64">
        <f t="shared" si="1"/>
        <v>398.99906817658746</v>
      </c>
      <c r="K19" s="64">
        <v>7.4000000000000003E-3</v>
      </c>
      <c r="L19" s="64"/>
      <c r="M19" s="64"/>
      <c r="N19" s="64"/>
      <c r="O19" s="64"/>
      <c r="P19" s="64">
        <v>0</v>
      </c>
      <c r="Q19" s="64"/>
      <c r="R19" s="64">
        <v>134</v>
      </c>
      <c r="S19" s="64">
        <v>0.126</v>
      </c>
      <c r="T19" s="64"/>
      <c r="AC19" s="77" t="s">
        <v>1044</v>
      </c>
      <c r="AD19" s="78" t="s">
        <v>1045</v>
      </c>
      <c r="AE19" s="79">
        <v>1.79</v>
      </c>
      <c r="AF19" s="79">
        <v>1.2</v>
      </c>
      <c r="AG19" s="79">
        <v>7700</v>
      </c>
      <c r="AH19" s="79">
        <v>10.6</v>
      </c>
      <c r="AI19" s="80"/>
      <c r="AJ19" s="80">
        <v>1.83</v>
      </c>
      <c r="AK19" s="80">
        <v>16.73</v>
      </c>
      <c r="AL19" s="80"/>
    </row>
    <row r="20" spans="3:39" x14ac:dyDescent="0.2">
      <c r="C20" s="65" t="s">
        <v>1013</v>
      </c>
      <c r="D20" s="66"/>
      <c r="E20" s="66">
        <v>95.159000000000006</v>
      </c>
      <c r="F20" s="66">
        <v>9.14</v>
      </c>
      <c r="G20" s="66">
        <v>0.68700000000000006</v>
      </c>
      <c r="H20" s="66">
        <v>9.5830000000000002</v>
      </c>
      <c r="I20" s="66">
        <v>10759.22</v>
      </c>
      <c r="J20" s="66">
        <v>10.542999999999999</v>
      </c>
      <c r="K20" s="66">
        <v>5.6500000000000002E-2</v>
      </c>
      <c r="L20" s="66">
        <v>2.4849999999999999</v>
      </c>
      <c r="M20" s="66">
        <v>113.66500000000001</v>
      </c>
      <c r="N20" s="66">
        <v>339.92</v>
      </c>
      <c r="O20" s="66">
        <v>317.02</v>
      </c>
      <c r="P20" s="66">
        <v>26.73</v>
      </c>
      <c r="Q20" s="66">
        <v>0.34200000000000003</v>
      </c>
      <c r="R20" s="66">
        <v>134</v>
      </c>
      <c r="S20" s="66">
        <v>1.0649999999999999</v>
      </c>
      <c r="T20" s="66" t="s">
        <v>1030</v>
      </c>
      <c r="AC20" s="63" t="s">
        <v>1046</v>
      </c>
      <c r="AD20" s="64" t="s">
        <v>1047</v>
      </c>
      <c r="AE20" s="67">
        <v>1.34</v>
      </c>
      <c r="AF20" s="67">
        <v>0.78500000000000003</v>
      </c>
      <c r="AG20" s="67">
        <v>6908</v>
      </c>
      <c r="AH20" s="67">
        <v>5.75</v>
      </c>
      <c r="AI20" s="69"/>
      <c r="AJ20" s="69"/>
      <c r="AK20" s="69">
        <v>83</v>
      </c>
      <c r="AL20" s="69"/>
    </row>
    <row r="21" spans="3:39" ht="15.75" customHeight="1" x14ac:dyDescent="0.2">
      <c r="C21" s="22"/>
      <c r="D21" s="64" t="s">
        <v>1048</v>
      </c>
      <c r="E21" s="64">
        <v>6.2999999999999998E-6</v>
      </c>
      <c r="F21" s="64">
        <v>3.1099999999999999E-2</v>
      </c>
      <c r="G21" s="64">
        <v>1.1478999999999999</v>
      </c>
      <c r="H21" s="64">
        <f>185539/(1.496*10^8)</f>
        <v>1.2402339572192514E-3</v>
      </c>
      <c r="I21" s="64">
        <v>0.94199999999999995</v>
      </c>
      <c r="J21" s="64">
        <f t="shared" ref="J21:J27" si="2">24*I$20/(1+I$20/I21)</f>
        <v>22.606020779241053</v>
      </c>
      <c r="K21" s="64">
        <v>1.9599999999999999E-2</v>
      </c>
      <c r="L21" s="64">
        <v>1.5740000000000001</v>
      </c>
      <c r="M21" s="64"/>
      <c r="N21" s="64"/>
      <c r="O21" s="64"/>
      <c r="P21" s="64"/>
      <c r="Q21" s="64"/>
      <c r="R21" s="64">
        <v>64</v>
      </c>
      <c r="S21" s="64">
        <v>6.4799999999999996E-3</v>
      </c>
      <c r="T21" s="64"/>
      <c r="AC21" s="65" t="s">
        <v>1049</v>
      </c>
      <c r="AD21" s="66" t="s">
        <v>1050</v>
      </c>
      <c r="AE21" s="70">
        <v>1.236</v>
      </c>
      <c r="AF21" s="70">
        <v>1.4</v>
      </c>
      <c r="AG21" s="70">
        <v>6516</v>
      </c>
      <c r="AH21" s="70">
        <v>2.8220000000000001</v>
      </c>
      <c r="AI21" s="72"/>
      <c r="AJ21" s="72">
        <v>1.323</v>
      </c>
      <c r="AK21" s="72">
        <v>26.32</v>
      </c>
      <c r="AL21" s="72"/>
    </row>
    <row r="22" spans="3:39" ht="15.75" customHeight="1" x14ac:dyDescent="0.2">
      <c r="C22" s="22"/>
      <c r="D22" s="66" t="s">
        <v>1051</v>
      </c>
      <c r="E22" s="66">
        <v>1.8E-5</v>
      </c>
      <c r="F22" s="66">
        <v>3.95E-2</v>
      </c>
      <c r="G22" s="66">
        <v>1.609</v>
      </c>
      <c r="H22" s="66">
        <v>1.5900000000000001E-3</v>
      </c>
      <c r="I22" s="66">
        <v>1.37</v>
      </c>
      <c r="J22" s="66">
        <f t="shared" si="2"/>
        <v>32.875813835486717</v>
      </c>
      <c r="K22" s="66">
        <v>4.7000000000000002E-3</v>
      </c>
      <c r="L22" s="66">
        <v>8.9999999999999993E-3</v>
      </c>
      <c r="M22" s="66"/>
      <c r="N22" s="66"/>
      <c r="O22" s="66"/>
      <c r="P22" s="66">
        <v>0</v>
      </c>
      <c r="Q22" s="66">
        <v>0.81</v>
      </c>
      <c r="R22" s="66">
        <v>75</v>
      </c>
      <c r="S22" s="66">
        <v>1.1299999999999999E-2</v>
      </c>
      <c r="T22" s="66"/>
      <c r="AC22" s="63" t="s">
        <v>1052</v>
      </c>
      <c r="AD22" s="64" t="s">
        <v>1053</v>
      </c>
      <c r="AE22" s="67">
        <v>1.25</v>
      </c>
      <c r="AF22" s="67">
        <v>2.5</v>
      </c>
      <c r="AG22" s="67">
        <v>6338</v>
      </c>
      <c r="AH22" s="67">
        <v>2.9</v>
      </c>
      <c r="AI22" s="69"/>
      <c r="AJ22" s="69">
        <v>1.41</v>
      </c>
      <c r="AK22" s="69">
        <v>85.5</v>
      </c>
      <c r="AL22" s="69">
        <v>2</v>
      </c>
    </row>
    <row r="23" spans="3:39" ht="15.75" customHeight="1" x14ac:dyDescent="0.2">
      <c r="C23" s="22"/>
      <c r="D23" s="64" t="s">
        <v>1054</v>
      </c>
      <c r="E23" s="64">
        <v>1.03E-4</v>
      </c>
      <c r="F23" s="64">
        <v>8.3000000000000004E-2</v>
      </c>
      <c r="G23" s="64">
        <v>0.98399999999999999</v>
      </c>
      <c r="H23" s="64">
        <v>1.97E-3</v>
      </c>
      <c r="I23" s="64">
        <v>1.8879999999999999</v>
      </c>
      <c r="J23" s="64">
        <f t="shared" si="2"/>
        <v>45.304050162864264</v>
      </c>
      <c r="K23" s="64">
        <v>1E-4</v>
      </c>
      <c r="L23" s="64">
        <v>1.1200000000000001</v>
      </c>
      <c r="M23" s="64"/>
      <c r="N23" s="64"/>
      <c r="O23" s="64"/>
      <c r="P23" s="64">
        <v>0</v>
      </c>
      <c r="Q23" s="64">
        <v>0.8</v>
      </c>
      <c r="R23" s="64">
        <v>86</v>
      </c>
      <c r="S23" s="64">
        <f>0.0149</f>
        <v>1.49E-2</v>
      </c>
      <c r="T23" s="64"/>
      <c r="AC23" s="77" t="s">
        <v>1055</v>
      </c>
      <c r="AD23" s="78" t="s">
        <v>1056</v>
      </c>
      <c r="AE23" s="79">
        <v>1.25</v>
      </c>
      <c r="AF23" s="79">
        <v>2.9</v>
      </c>
      <c r="AG23" s="79">
        <v>6132</v>
      </c>
      <c r="AH23" s="79">
        <v>3.5720000000000001</v>
      </c>
      <c r="AI23" s="80"/>
      <c r="AJ23" s="80">
        <v>1.681</v>
      </c>
      <c r="AK23" s="80">
        <v>35.65</v>
      </c>
      <c r="AL23" s="80"/>
    </row>
    <row r="24" spans="3:39" ht="15.75" customHeight="1" x14ac:dyDescent="0.2">
      <c r="C24" s="22"/>
      <c r="D24" s="66" t="s">
        <v>1057</v>
      </c>
      <c r="E24" s="66">
        <v>1.83E-4</v>
      </c>
      <c r="F24" s="66">
        <v>0.17599999999999999</v>
      </c>
      <c r="G24" s="66">
        <v>1.478</v>
      </c>
      <c r="H24" s="66">
        <v>2.5200000000000001E-3</v>
      </c>
      <c r="I24" s="66">
        <v>2.7370000000000001</v>
      </c>
      <c r="J24" s="66">
        <f t="shared" si="2"/>
        <v>65.67129411128478</v>
      </c>
      <c r="K24" s="66">
        <v>2.2000000000000001E-3</v>
      </c>
      <c r="L24" s="66">
        <v>1.9E-2</v>
      </c>
      <c r="M24" s="66"/>
      <c r="N24" s="66"/>
      <c r="O24" s="66"/>
      <c r="P24" s="66">
        <v>0</v>
      </c>
      <c r="Q24" s="66"/>
      <c r="R24" s="66">
        <v>87</v>
      </c>
      <c r="S24" s="66">
        <v>2.3599999999999999E-2</v>
      </c>
      <c r="T24" s="66"/>
      <c r="AC24" s="63" t="s">
        <v>1058</v>
      </c>
      <c r="AD24" s="64" t="s">
        <v>1059</v>
      </c>
      <c r="AE24" s="67">
        <v>1.0249999999999999</v>
      </c>
      <c r="AF24" s="67">
        <v>6.2</v>
      </c>
      <c r="AG24" s="67">
        <v>5653</v>
      </c>
      <c r="AH24" s="67">
        <v>1.151</v>
      </c>
      <c r="AI24" s="69"/>
      <c r="AJ24" s="69">
        <v>1.123</v>
      </c>
      <c r="AK24" s="69">
        <v>27.53</v>
      </c>
      <c r="AL24" s="69"/>
    </row>
    <row r="25" spans="3:39" ht="15.75" customHeight="1" x14ac:dyDescent="0.2">
      <c r="C25" s="22"/>
      <c r="D25" s="64" t="s">
        <v>1060</v>
      </c>
      <c r="E25" s="64">
        <v>3.8999999999999999E-4</v>
      </c>
      <c r="F25" s="64">
        <v>0.24</v>
      </c>
      <c r="G25" s="64">
        <v>1.236</v>
      </c>
      <c r="H25" s="64">
        <v>3.5200000000000001E-3</v>
      </c>
      <c r="I25" s="64">
        <v>4.5179999999999998</v>
      </c>
      <c r="J25" s="64">
        <f t="shared" si="2"/>
        <v>108.38648646408896</v>
      </c>
      <c r="K25" s="64">
        <v>1.2600000000000001E-3</v>
      </c>
      <c r="L25" s="64">
        <v>0.34499999999999997</v>
      </c>
      <c r="M25" s="64"/>
      <c r="N25" s="64"/>
      <c r="O25" s="64"/>
      <c r="P25" s="64">
        <v>0</v>
      </c>
      <c r="Q25" s="64"/>
      <c r="R25" s="64"/>
      <c r="S25" s="64">
        <v>2.69E-2</v>
      </c>
      <c r="T25" s="64"/>
      <c r="AC25" s="65" t="s">
        <v>1061</v>
      </c>
      <c r="AD25" s="66" t="s">
        <v>1062</v>
      </c>
      <c r="AE25" s="70">
        <v>1.08</v>
      </c>
      <c r="AF25" s="70">
        <v>7.07</v>
      </c>
      <c r="AG25" s="70">
        <v>5830</v>
      </c>
      <c r="AH25" s="70">
        <v>1.55</v>
      </c>
      <c r="AI25" s="72"/>
      <c r="AJ25" s="72">
        <v>1.2290000000000001</v>
      </c>
      <c r="AK25" s="72">
        <v>68.989999999999995</v>
      </c>
      <c r="AL25" s="72"/>
    </row>
    <row r="26" spans="3:39" ht="15.75" customHeight="1" x14ac:dyDescent="0.2">
      <c r="C26" s="22"/>
      <c r="D26" s="66" t="s">
        <v>1063</v>
      </c>
      <c r="E26" s="66">
        <v>2.2499999999999999E-2</v>
      </c>
      <c r="F26" s="66">
        <v>0.40400000000000003</v>
      </c>
      <c r="G26" s="66">
        <v>1.88</v>
      </c>
      <c r="H26" s="66">
        <v>8.1700000000000002E-3</v>
      </c>
      <c r="I26" s="66">
        <v>15.945</v>
      </c>
      <c r="J26" s="66">
        <f t="shared" si="2"/>
        <v>382.11371330276609</v>
      </c>
      <c r="K26" s="66">
        <v>2.8799999999999999E-2</v>
      </c>
      <c r="L26" s="66">
        <v>0.34899999999999998</v>
      </c>
      <c r="M26" s="66"/>
      <c r="N26" s="66"/>
      <c r="O26" s="66"/>
      <c r="P26" s="66">
        <v>0</v>
      </c>
      <c r="Q26" s="66">
        <v>0.22</v>
      </c>
      <c r="R26" s="66">
        <v>94</v>
      </c>
      <c r="S26" s="66">
        <v>0.14000000000000001</v>
      </c>
      <c r="T26" s="66">
        <v>1.45</v>
      </c>
      <c r="AC26" s="63" t="s">
        <v>1064</v>
      </c>
      <c r="AD26" s="64" t="s">
        <v>1065</v>
      </c>
      <c r="AE26" s="67">
        <v>1.1000000000000001</v>
      </c>
      <c r="AF26" s="67">
        <v>5.3</v>
      </c>
      <c r="AG26" s="67">
        <v>5790</v>
      </c>
      <c r="AH26" s="67">
        <v>1.5189999999999999</v>
      </c>
      <c r="AI26" s="69"/>
      <c r="AJ26" s="69">
        <v>1.2234</v>
      </c>
      <c r="AK26" s="81">
        <v>4.37</v>
      </c>
      <c r="AL26" s="69"/>
    </row>
    <row r="27" spans="3:39" ht="15.75" customHeight="1" x14ac:dyDescent="0.2">
      <c r="C27" s="22"/>
      <c r="D27" s="64" t="s">
        <v>1066</v>
      </c>
      <c r="E27" s="64">
        <v>3.0299999999999999E-4</v>
      </c>
      <c r="F27" s="64">
        <v>0.23100000000000001</v>
      </c>
      <c r="G27" s="64">
        <v>1.0900000000000001</v>
      </c>
      <c r="H27" s="64">
        <v>2.3800000000000002E-2</v>
      </c>
      <c r="I27" s="64">
        <v>79.322000000000003</v>
      </c>
      <c r="J27" s="64">
        <f t="shared" si="2"/>
        <v>1889.7955437327271</v>
      </c>
      <c r="K27" s="64">
        <v>2.7699999999999999E-2</v>
      </c>
      <c r="L27" s="64">
        <v>15.47</v>
      </c>
      <c r="M27" s="64"/>
      <c r="N27" s="64"/>
      <c r="O27" s="64"/>
      <c r="P27" s="64"/>
      <c r="Q27" s="64"/>
      <c r="R27" s="64"/>
      <c r="S27" s="64">
        <v>2.2700000000000001E-2</v>
      </c>
      <c r="T27" s="64"/>
      <c r="AC27" s="82" t="s">
        <v>988</v>
      </c>
      <c r="AD27" s="66" t="s">
        <v>1065</v>
      </c>
      <c r="AE27" s="70">
        <v>1</v>
      </c>
      <c r="AF27" s="70">
        <v>4.5999999999999996</v>
      </c>
      <c r="AG27" s="70">
        <v>5772</v>
      </c>
      <c r="AH27" s="70">
        <v>1</v>
      </c>
      <c r="AI27" s="72">
        <v>1</v>
      </c>
      <c r="AJ27" s="72">
        <v>1</v>
      </c>
      <c r="AK27" s="72" t="s">
        <v>989</v>
      </c>
      <c r="AL27" s="72">
        <v>8</v>
      </c>
    </row>
    <row r="28" spans="3:39" ht="15.75" customHeight="1" x14ac:dyDescent="0.2">
      <c r="C28" s="65" t="s">
        <v>1017</v>
      </c>
      <c r="D28" s="66"/>
      <c r="E28" s="66">
        <v>14.536</v>
      </c>
      <c r="F28" s="66">
        <v>3.9809999999999999</v>
      </c>
      <c r="G28" s="66">
        <v>1.27</v>
      </c>
      <c r="H28" s="66">
        <v>19.218</v>
      </c>
      <c r="I28" s="66">
        <v>30688.5</v>
      </c>
      <c r="J28" s="66">
        <v>17.242000000000001</v>
      </c>
      <c r="K28" s="66">
        <v>4.6399999999999997E-2</v>
      </c>
      <c r="L28" s="66">
        <v>0.77300000000000002</v>
      </c>
      <c r="M28" s="66">
        <v>74.006</v>
      </c>
      <c r="N28" s="66">
        <v>96.998999999999995</v>
      </c>
      <c r="O28" s="66">
        <v>142.239</v>
      </c>
      <c r="P28" s="66">
        <v>97.77</v>
      </c>
      <c r="Q28" s="66">
        <v>0.3</v>
      </c>
      <c r="R28" s="66">
        <v>76</v>
      </c>
      <c r="S28" s="66">
        <v>0.88600000000000001</v>
      </c>
      <c r="T28" s="66" t="s">
        <v>1030</v>
      </c>
      <c r="AC28" s="63" t="s">
        <v>1067</v>
      </c>
      <c r="AD28" s="64" t="s">
        <v>1068</v>
      </c>
      <c r="AE28" s="67">
        <v>1.04</v>
      </c>
      <c r="AF28" s="67">
        <v>6.74</v>
      </c>
      <c r="AG28" s="67">
        <v>5751</v>
      </c>
      <c r="AH28" s="67">
        <v>1.25</v>
      </c>
      <c r="AI28" s="69"/>
      <c r="AJ28" s="69">
        <v>1.1160000000000001</v>
      </c>
      <c r="AK28" s="69">
        <v>68.989999999999995</v>
      </c>
      <c r="AL28" s="69">
        <v>1</v>
      </c>
    </row>
    <row r="29" spans="3:39" ht="15.75" customHeight="1" x14ac:dyDescent="0.2">
      <c r="C29" s="22"/>
      <c r="D29" s="64" t="s">
        <v>1069</v>
      </c>
      <c r="E29" s="64">
        <v>1.1E-5</v>
      </c>
      <c r="F29" s="64">
        <v>3.6999999999999998E-2</v>
      </c>
      <c r="G29" s="64">
        <v>1.2</v>
      </c>
      <c r="H29" s="64">
        <f>129390/(1.486*10^8)</f>
        <v>8.7072678331090176E-4</v>
      </c>
      <c r="I29" s="64">
        <v>1.413</v>
      </c>
      <c r="J29" s="64">
        <f t="shared" ref="J29:J33" si="3">24*I$28/(1+I$28/I29)</f>
        <v>33.910438651292367</v>
      </c>
      <c r="K29" s="64">
        <v>1.2999999999999999E-3</v>
      </c>
      <c r="L29" s="64">
        <v>4.2320000000000002</v>
      </c>
      <c r="M29" s="64"/>
      <c r="N29" s="64"/>
      <c r="O29" s="64"/>
      <c r="P29" s="64">
        <v>0</v>
      </c>
      <c r="Q29" s="64">
        <v>0.32</v>
      </c>
      <c r="R29" s="64">
        <v>60</v>
      </c>
      <c r="S29" s="64">
        <v>8.0499999999999999E-3</v>
      </c>
      <c r="T29" s="64"/>
      <c r="AC29" s="65" t="s">
        <v>1070</v>
      </c>
      <c r="AD29" s="66" t="s">
        <v>1071</v>
      </c>
      <c r="AE29" s="70">
        <v>1.1200000000000001</v>
      </c>
      <c r="AF29" s="70">
        <v>7.9</v>
      </c>
      <c r="AG29" s="70">
        <v>5406</v>
      </c>
      <c r="AH29" s="70">
        <v>2.92</v>
      </c>
      <c r="AI29" s="72"/>
      <c r="AJ29" s="72">
        <v>1.9</v>
      </c>
      <c r="AK29" s="72">
        <v>58.4</v>
      </c>
      <c r="AL29" s="72">
        <v>1</v>
      </c>
    </row>
    <row r="30" spans="3:39" ht="15.75" customHeight="1" x14ac:dyDescent="0.2">
      <c r="C30" s="22"/>
      <c r="D30" s="66" t="s">
        <v>1072</v>
      </c>
      <c r="E30" s="66">
        <v>2.2599999999999999E-4</v>
      </c>
      <c r="F30" s="66">
        <v>9.0800000000000006E-2</v>
      </c>
      <c r="G30" s="66">
        <v>1.5920000000000001</v>
      </c>
      <c r="H30" s="66">
        <v>1.2899999999999999E-3</v>
      </c>
      <c r="I30" s="66">
        <v>2.52</v>
      </c>
      <c r="J30" s="66">
        <f t="shared" si="3"/>
        <v>60.475034065338981</v>
      </c>
      <c r="K30" s="66">
        <v>1.1999999999999999E-3</v>
      </c>
      <c r="L30" s="66">
        <v>0.26</v>
      </c>
      <c r="M30" s="66"/>
      <c r="N30" s="66"/>
      <c r="O30" s="66"/>
      <c r="P30" s="66"/>
      <c r="Q30" s="66">
        <v>0.23</v>
      </c>
      <c r="R30" s="66">
        <v>60</v>
      </c>
      <c r="S30" s="66">
        <v>2.7400000000000001E-2</v>
      </c>
      <c r="T30" s="66"/>
      <c r="AC30" s="63" t="s">
        <v>1073</v>
      </c>
      <c r="AD30" s="64" t="s">
        <v>1074</v>
      </c>
      <c r="AE30" s="67">
        <v>1.0369999999999999</v>
      </c>
      <c r="AF30" s="67">
        <v>0.35</v>
      </c>
      <c r="AG30" s="67">
        <v>5708</v>
      </c>
      <c r="AH30" s="67">
        <v>0.85</v>
      </c>
      <c r="AI30" s="69"/>
      <c r="AJ30" s="69">
        <v>0.95</v>
      </c>
      <c r="AK30" s="69">
        <v>29.81</v>
      </c>
      <c r="AL30" s="69"/>
    </row>
    <row r="31" spans="3:39" ht="15.75" customHeight="1" x14ac:dyDescent="0.2">
      <c r="C31" s="22"/>
      <c r="D31" s="64" t="s">
        <v>1075</v>
      </c>
      <c r="E31" s="64">
        <v>2.0000000000000001E-4</v>
      </c>
      <c r="F31" s="64">
        <v>9.1999999999999998E-2</v>
      </c>
      <c r="G31" s="64">
        <v>1.39</v>
      </c>
      <c r="H31" s="64">
        <f>266000/(1.486*10^8)</f>
        <v>1.7900403768506057E-3</v>
      </c>
      <c r="I31" s="64">
        <v>4.1440000000000001</v>
      </c>
      <c r="J31" s="64">
        <f t="shared" si="3"/>
        <v>99.442571842295507</v>
      </c>
      <c r="K31" s="64">
        <v>3.8999999999999998E-3</v>
      </c>
      <c r="L31" s="64">
        <v>0.128</v>
      </c>
      <c r="M31" s="64"/>
      <c r="N31" s="64"/>
      <c r="O31" s="64"/>
      <c r="P31" s="64">
        <v>0</v>
      </c>
      <c r="Q31" s="64">
        <v>0.1</v>
      </c>
      <c r="R31" s="64">
        <v>75</v>
      </c>
      <c r="S31" s="64">
        <v>2.3E-2</v>
      </c>
      <c r="T31" s="64"/>
      <c r="AC31" s="65" t="s">
        <v>1076</v>
      </c>
      <c r="AD31" s="66" t="s">
        <v>1077</v>
      </c>
      <c r="AE31" s="70">
        <v>0.7</v>
      </c>
      <c r="AF31" s="70">
        <v>9</v>
      </c>
      <c r="AG31" s="70">
        <v>5401</v>
      </c>
      <c r="AH31" s="70">
        <v>0.74</v>
      </c>
      <c r="AI31" s="72"/>
      <c r="AJ31" s="72">
        <v>0.92</v>
      </c>
      <c r="AK31" s="72">
        <v>19.71</v>
      </c>
      <c r="AL31" s="72">
        <v>4</v>
      </c>
    </row>
    <row r="32" spans="3:39" ht="15.75" customHeight="1" x14ac:dyDescent="0.2">
      <c r="C32" s="22"/>
      <c r="D32" s="66" t="s">
        <v>1078</v>
      </c>
      <c r="E32" s="66">
        <v>5.9100000000000005E-4</v>
      </c>
      <c r="F32" s="66">
        <v>0.124</v>
      </c>
      <c r="G32" s="66">
        <v>1.7110000000000001</v>
      </c>
      <c r="H32" s="66">
        <v>2.9299999999999999E-3</v>
      </c>
      <c r="I32" s="66">
        <v>8.7059999999999995</v>
      </c>
      <c r="J32" s="66">
        <f t="shared" si="3"/>
        <v>208.88474162762563</v>
      </c>
      <c r="K32" s="66">
        <v>1.1000000000000001E-3</v>
      </c>
      <c r="L32" s="66">
        <v>0.34</v>
      </c>
      <c r="M32" s="66"/>
      <c r="N32" s="66"/>
      <c r="O32" s="66"/>
      <c r="P32" s="66"/>
      <c r="Q32" s="66">
        <v>0.17</v>
      </c>
      <c r="R32" s="66">
        <v>70</v>
      </c>
      <c r="S32" s="66">
        <v>3.8399999999999997E-2</v>
      </c>
      <c r="T32" s="66"/>
      <c r="AC32" s="63" t="s">
        <v>1079</v>
      </c>
      <c r="AD32" s="64" t="s">
        <v>1080</v>
      </c>
      <c r="AE32" s="67">
        <v>0.78300000000000003</v>
      </c>
      <c r="AF32" s="67">
        <v>5.8</v>
      </c>
      <c r="AG32" s="67">
        <v>5344</v>
      </c>
      <c r="AH32" s="67">
        <v>0.52</v>
      </c>
      <c r="AI32" s="69">
        <v>0.45</v>
      </c>
      <c r="AJ32" s="69">
        <v>0.79300000000000004</v>
      </c>
      <c r="AK32" s="69">
        <v>11.904999999999999</v>
      </c>
      <c r="AL32" s="81">
        <v>4</v>
      </c>
      <c r="AM32" s="3" t="s">
        <v>1081</v>
      </c>
    </row>
    <row r="33" spans="2:39" ht="15.75" customHeight="1" x14ac:dyDescent="0.2">
      <c r="C33" s="22"/>
      <c r="D33" s="64" t="s">
        <v>1082</v>
      </c>
      <c r="E33" s="64">
        <v>5.0500000000000002E-4</v>
      </c>
      <c r="F33" s="64">
        <v>0.11940000000000001</v>
      </c>
      <c r="G33" s="64">
        <v>1.63</v>
      </c>
      <c r="H33" s="64">
        <v>3.9300000000000003E-3</v>
      </c>
      <c r="I33" s="64">
        <v>13.462999999999999</v>
      </c>
      <c r="J33" s="64">
        <f t="shared" si="3"/>
        <v>322.97031339657332</v>
      </c>
      <c r="K33" s="64">
        <v>1.4E-3</v>
      </c>
      <c r="L33" s="64">
        <v>5.8000000000000003E-2</v>
      </c>
      <c r="M33" s="64"/>
      <c r="N33" s="64"/>
      <c r="O33" s="64"/>
      <c r="P33" s="64"/>
      <c r="Q33" s="64">
        <v>0.14000000000000001</v>
      </c>
      <c r="R33" s="64">
        <v>75</v>
      </c>
      <c r="S33" s="64">
        <v>3.5299999999999998E-2</v>
      </c>
      <c r="T33" s="64"/>
      <c r="AC33" s="65" t="s">
        <v>1083</v>
      </c>
      <c r="AD33" s="66" t="s">
        <v>1080</v>
      </c>
      <c r="AE33" s="70">
        <v>0.85</v>
      </c>
      <c r="AF33" s="70">
        <v>1</v>
      </c>
      <c r="AG33" s="70">
        <v>5270</v>
      </c>
      <c r="AH33" s="70">
        <v>0.60899999999999999</v>
      </c>
      <c r="AI33" s="72"/>
      <c r="AJ33" s="72">
        <v>0.94</v>
      </c>
      <c r="AK33" s="72">
        <v>31.1</v>
      </c>
      <c r="AL33" s="72"/>
    </row>
    <row r="34" spans="2:39" ht="15.75" customHeight="1" x14ac:dyDescent="0.2">
      <c r="C34" s="65" t="s">
        <v>1021</v>
      </c>
      <c r="D34" s="66"/>
      <c r="E34" s="66">
        <v>17.146999999999998</v>
      </c>
      <c r="F34" s="66">
        <v>3.8650000000000002</v>
      </c>
      <c r="G34" s="66">
        <v>1.6379999999999999</v>
      </c>
      <c r="H34" s="66">
        <v>30.11</v>
      </c>
      <c r="I34" s="66">
        <v>60182</v>
      </c>
      <c r="J34" s="66">
        <v>16.108000000000001</v>
      </c>
      <c r="K34" s="66">
        <v>9.4599999999999997E-3</v>
      </c>
      <c r="L34" s="66">
        <v>1.768</v>
      </c>
      <c r="M34" s="66">
        <v>131.78399999999999</v>
      </c>
      <c r="N34" s="66">
        <v>276.33600000000001</v>
      </c>
      <c r="O34" s="66">
        <v>256.22800000000001</v>
      </c>
      <c r="P34" s="66">
        <v>28.32</v>
      </c>
      <c r="Q34" s="66">
        <v>0.28999999999999998</v>
      </c>
      <c r="R34" s="66">
        <v>72</v>
      </c>
      <c r="S34" s="66">
        <v>1.1399999999999999</v>
      </c>
      <c r="T34" s="66" t="s">
        <v>1030</v>
      </c>
      <c r="AC34" s="73" t="s">
        <v>1084</v>
      </c>
      <c r="AD34" s="74" t="s">
        <v>1085</v>
      </c>
      <c r="AE34" s="75">
        <v>0.85</v>
      </c>
      <c r="AF34" s="75">
        <v>3</v>
      </c>
      <c r="AG34" s="75">
        <v>5255</v>
      </c>
      <c r="AH34" s="75">
        <v>0.41</v>
      </c>
      <c r="AI34" s="76"/>
      <c r="AJ34" s="76">
        <v>0.77600000000000002</v>
      </c>
      <c r="AK34" s="76">
        <v>18.77</v>
      </c>
      <c r="AL34" s="76"/>
    </row>
    <row r="35" spans="2:39" ht="15.75" customHeight="1" x14ac:dyDescent="0.2">
      <c r="C35" s="22"/>
      <c r="D35" s="64" t="s">
        <v>1086</v>
      </c>
      <c r="E35" s="64">
        <v>3.5599999999999998E-3</v>
      </c>
      <c r="F35" s="64">
        <v>0.21199999999999999</v>
      </c>
      <c r="G35" s="64">
        <v>2.0609999999999999</v>
      </c>
      <c r="H35" s="64">
        <v>2.3700000000000001E-3</v>
      </c>
      <c r="I35" s="64">
        <v>5.8769999999999998</v>
      </c>
      <c r="J35" s="64">
        <f>24*I34/(I34/I35-1)</f>
        <v>141.06177521606037</v>
      </c>
      <c r="K35" s="64">
        <v>1.5999999999999999E-5</v>
      </c>
      <c r="L35" s="64">
        <v>156.88499999999999</v>
      </c>
      <c r="M35" s="64"/>
      <c r="N35" s="64"/>
      <c r="O35" s="64"/>
      <c r="P35" s="64">
        <v>0</v>
      </c>
      <c r="Q35" s="64">
        <v>0.76</v>
      </c>
      <c r="R35" s="64">
        <v>38</v>
      </c>
      <c r="S35" s="64">
        <v>7.6399999999999996E-2</v>
      </c>
      <c r="T35" s="64">
        <v>1.43E-5</v>
      </c>
      <c r="AC35" s="65" t="s">
        <v>1087</v>
      </c>
      <c r="AD35" s="66" t="s">
        <v>1088</v>
      </c>
      <c r="AE35" s="70">
        <v>0.9</v>
      </c>
      <c r="AF35" s="70">
        <v>1.9</v>
      </c>
      <c r="AG35" s="70">
        <v>5300</v>
      </c>
      <c r="AH35" s="70">
        <v>0.59</v>
      </c>
      <c r="AI35" s="72"/>
      <c r="AJ35" s="72">
        <v>0.91</v>
      </c>
      <c r="AK35" s="72">
        <v>16.579999999999998</v>
      </c>
      <c r="AL35" s="72"/>
    </row>
    <row r="36" spans="2:39" ht="15.75" customHeight="1" x14ac:dyDescent="0.2">
      <c r="C36" s="65" t="s">
        <v>1089</v>
      </c>
      <c r="D36" s="66"/>
      <c r="E36" s="66">
        <v>2.1800000000000001E-3</v>
      </c>
      <c r="F36" s="66">
        <v>0.187</v>
      </c>
      <c r="G36" s="66">
        <v>1.8540000000000001</v>
      </c>
      <c r="H36" s="66">
        <v>39.479999999999997</v>
      </c>
      <c r="I36" s="66">
        <v>90560</v>
      </c>
      <c r="J36" s="66">
        <v>153.28800000000001</v>
      </c>
      <c r="K36" s="66">
        <v>0.24879999999999999</v>
      </c>
      <c r="L36" s="66">
        <v>17.16</v>
      </c>
      <c r="M36" s="66">
        <v>110.29900000000001</v>
      </c>
      <c r="N36" s="66">
        <v>113.834</v>
      </c>
      <c r="O36" s="66">
        <v>14.53</v>
      </c>
      <c r="P36" s="66">
        <v>122.53</v>
      </c>
      <c r="Q36" s="66"/>
      <c r="R36" s="66">
        <v>44</v>
      </c>
      <c r="S36" s="66">
        <v>6.3E-2</v>
      </c>
      <c r="T36" s="66">
        <v>1E-3</v>
      </c>
      <c r="AC36" s="63" t="s">
        <v>1090</v>
      </c>
      <c r="AD36" s="64" t="s">
        <v>1091</v>
      </c>
      <c r="AE36" s="67">
        <v>0.83</v>
      </c>
      <c r="AF36" s="67">
        <v>6.3</v>
      </c>
      <c r="AG36" s="67">
        <v>5242</v>
      </c>
      <c r="AH36" s="67">
        <v>0.46</v>
      </c>
      <c r="AI36" s="69"/>
      <c r="AJ36" s="69">
        <v>0.8</v>
      </c>
      <c r="AK36" s="69">
        <v>24.4</v>
      </c>
      <c r="AL36" s="69"/>
    </row>
    <row r="37" spans="2:39" ht="15.75" customHeight="1" x14ac:dyDescent="0.2">
      <c r="C37" s="22"/>
      <c r="D37" s="64" t="s">
        <v>1092</v>
      </c>
      <c r="E37" s="64">
        <v>2.6600000000000001E-4</v>
      </c>
      <c r="F37" s="64">
        <v>9.5000000000000001E-2</v>
      </c>
      <c r="G37" s="64">
        <v>1.702</v>
      </c>
      <c r="H37" s="64">
        <f>19591/(1.496*10^8)</f>
        <v>1.3095588235294118E-4</v>
      </c>
      <c r="I37" s="64">
        <v>6.3869999999999996</v>
      </c>
      <c r="J37" s="64">
        <f>I37*24</f>
        <v>153.28799999999998</v>
      </c>
      <c r="K37" s="64">
        <v>2.0000000000000001E-4</v>
      </c>
      <c r="L37" s="64">
        <v>0.08</v>
      </c>
      <c r="M37" s="64">
        <v>223.04599999999999</v>
      </c>
      <c r="N37" s="64"/>
      <c r="O37" s="64"/>
      <c r="P37" s="64"/>
      <c r="Q37" s="64"/>
      <c r="R37" s="64">
        <v>53</v>
      </c>
      <c r="S37" s="64">
        <v>2.9399999999999999E-2</v>
      </c>
      <c r="T37" s="64"/>
      <c r="AC37" s="65" t="s">
        <v>1093</v>
      </c>
      <c r="AD37" s="66" t="s">
        <v>1091</v>
      </c>
      <c r="AE37" s="70">
        <v>0.90700000000000003</v>
      </c>
      <c r="AF37" s="70">
        <v>5.3</v>
      </c>
      <c r="AG37" s="70">
        <v>5260</v>
      </c>
      <c r="AH37" s="70">
        <v>0.50019999999999998</v>
      </c>
      <c r="AI37" s="72"/>
      <c r="AJ37" s="72">
        <v>0.86319999999999997</v>
      </c>
      <c r="AK37" s="83">
        <v>4.37</v>
      </c>
      <c r="AL37" s="72"/>
    </row>
    <row r="38" spans="2:39" ht="15.75" customHeight="1" x14ac:dyDescent="0.2">
      <c r="AC38" s="63" t="s">
        <v>1094</v>
      </c>
      <c r="AD38" s="64" t="s">
        <v>1095</v>
      </c>
      <c r="AE38" s="67">
        <v>0.82</v>
      </c>
      <c r="AF38" s="67">
        <v>0.6</v>
      </c>
      <c r="AG38" s="67">
        <v>5084</v>
      </c>
      <c r="AH38" s="67">
        <v>0.34</v>
      </c>
      <c r="AI38" s="69"/>
      <c r="AJ38" s="69">
        <v>0.73499999999999999</v>
      </c>
      <c r="AK38" s="69">
        <v>10.475</v>
      </c>
      <c r="AL38" s="69">
        <v>1</v>
      </c>
    </row>
    <row r="39" spans="2:39" ht="15.75" customHeight="1" x14ac:dyDescent="0.2">
      <c r="B39" s="31" t="s">
        <v>1096</v>
      </c>
      <c r="AC39" s="65" t="s">
        <v>1097</v>
      </c>
      <c r="AD39" s="66" t="s">
        <v>1098</v>
      </c>
      <c r="AE39" s="70">
        <v>0.81</v>
      </c>
      <c r="AF39" s="70">
        <v>11</v>
      </c>
      <c r="AG39" s="70">
        <v>4699</v>
      </c>
      <c r="AH39" s="70">
        <v>0.2646</v>
      </c>
      <c r="AI39" s="72"/>
      <c r="AJ39" s="72">
        <v>0.77800000000000002</v>
      </c>
      <c r="AK39" s="72">
        <v>21.35</v>
      </c>
      <c r="AL39" s="72">
        <v>5</v>
      </c>
    </row>
    <row r="40" spans="2:39" ht="15.75" customHeight="1" x14ac:dyDescent="0.2">
      <c r="AC40" s="63" t="s">
        <v>1099</v>
      </c>
      <c r="AD40" s="64" t="s">
        <v>1100</v>
      </c>
      <c r="AE40" s="67">
        <v>0.72499999999999998</v>
      </c>
      <c r="AF40" s="67">
        <v>0.44</v>
      </c>
      <c r="AG40" s="67">
        <v>4711</v>
      </c>
      <c r="AH40" s="67">
        <v>0.19</v>
      </c>
      <c r="AI40" s="69"/>
      <c r="AJ40" s="69">
        <v>0.629</v>
      </c>
      <c r="AK40" s="69">
        <v>24.81</v>
      </c>
      <c r="AL40" s="69"/>
    </row>
    <row r="41" spans="2:39" ht="15.75" customHeight="1" x14ac:dyDescent="0.2">
      <c r="D41" s="3" t="s">
        <v>1101</v>
      </c>
      <c r="E41" s="3" t="s">
        <v>1102</v>
      </c>
      <c r="F41" s="3" t="s">
        <v>1103</v>
      </c>
      <c r="G41" s="3" t="s">
        <v>1104</v>
      </c>
      <c r="H41" s="3" t="s">
        <v>1105</v>
      </c>
      <c r="J41" s="3" t="s">
        <v>1102</v>
      </c>
      <c r="K41" s="3" t="s">
        <v>1105</v>
      </c>
      <c r="AC41" s="65" t="s">
        <v>1106</v>
      </c>
      <c r="AD41" s="66" t="s">
        <v>1100</v>
      </c>
      <c r="AE41" s="70">
        <v>0.754</v>
      </c>
      <c r="AF41" s="70">
        <v>4.7</v>
      </c>
      <c r="AG41" s="70">
        <v>4630</v>
      </c>
      <c r="AH41" s="70">
        <v>0.22</v>
      </c>
      <c r="AI41" s="72"/>
      <c r="AJ41" s="72">
        <v>0.73199999999999998</v>
      </c>
      <c r="AK41" s="72">
        <v>11.87</v>
      </c>
      <c r="AL41" s="72">
        <v>1</v>
      </c>
    </row>
    <row r="42" spans="2:39" ht="15.75" customHeight="1" x14ac:dyDescent="0.2">
      <c r="B42" s="3" t="s">
        <v>1107</v>
      </c>
      <c r="C42" s="3" t="s">
        <v>1108</v>
      </c>
      <c r="D42" s="3" t="s">
        <v>1109</v>
      </c>
      <c r="E42" s="3" t="s">
        <v>1110</v>
      </c>
      <c r="F42" s="3" t="s">
        <v>1111</v>
      </c>
      <c r="G42" s="3" t="s">
        <v>1111</v>
      </c>
      <c r="H42" s="3" t="s">
        <v>1110</v>
      </c>
      <c r="J42" s="3" t="s">
        <v>1112</v>
      </c>
      <c r="K42" s="3" t="s">
        <v>1112</v>
      </c>
      <c r="AC42" s="63" t="s">
        <v>1113</v>
      </c>
      <c r="AD42" s="64" t="s">
        <v>1100</v>
      </c>
      <c r="AE42" s="67">
        <v>0.7</v>
      </c>
      <c r="AF42" s="67">
        <v>6.1</v>
      </c>
      <c r="AG42" s="67">
        <v>4526</v>
      </c>
      <c r="AH42" s="67">
        <v>0.153</v>
      </c>
      <c r="AI42" s="69"/>
      <c r="AJ42" s="69">
        <v>0.66500000000000004</v>
      </c>
      <c r="AK42" s="69">
        <v>11.406000000000001</v>
      </c>
      <c r="AL42" s="69"/>
    </row>
    <row r="43" spans="2:39" ht="15.75" customHeight="1" x14ac:dyDescent="0.2">
      <c r="B43" s="3" t="s">
        <v>1114</v>
      </c>
      <c r="C43" s="3" t="s">
        <v>1115</v>
      </c>
      <c r="D43" s="3">
        <v>2</v>
      </c>
      <c r="E43" s="3">
        <v>13.8</v>
      </c>
      <c r="F43" s="3">
        <v>13.99</v>
      </c>
      <c r="G43" s="3">
        <v>20.28</v>
      </c>
      <c r="H43" s="3">
        <v>32.94</v>
      </c>
      <c r="J43" s="3">
        <v>7.04</v>
      </c>
      <c r="K43" s="3">
        <v>1285</v>
      </c>
      <c r="AC43" s="77" t="s">
        <v>1116</v>
      </c>
      <c r="AD43" s="78" t="s">
        <v>1117</v>
      </c>
      <c r="AE43" s="79">
        <v>0.63</v>
      </c>
      <c r="AF43" s="79">
        <v>6.1</v>
      </c>
      <c r="AG43" s="79">
        <v>4077</v>
      </c>
      <c r="AH43" s="79">
        <v>8.5000000000000006E-2</v>
      </c>
      <c r="AI43" s="80"/>
      <c r="AJ43" s="80">
        <v>0.59499999999999997</v>
      </c>
      <c r="AK43" s="80">
        <v>11.398</v>
      </c>
      <c r="AL43" s="80"/>
    </row>
    <row r="44" spans="2:39" ht="15.75" customHeight="1" x14ac:dyDescent="0.2">
      <c r="B44" s="3" t="s">
        <v>1118</v>
      </c>
      <c r="C44" s="3" t="s">
        <v>1119</v>
      </c>
      <c r="D44" s="3">
        <v>4</v>
      </c>
      <c r="E44" s="3" t="s">
        <v>989</v>
      </c>
      <c r="F44" s="3" t="s">
        <v>989</v>
      </c>
      <c r="G44" s="3">
        <v>4.22</v>
      </c>
      <c r="H44" s="3">
        <v>5.2</v>
      </c>
      <c r="J44" s="3">
        <v>5.04</v>
      </c>
      <c r="K44" s="3">
        <v>227.46</v>
      </c>
      <c r="AC44" s="63" t="s">
        <v>1120</v>
      </c>
      <c r="AD44" s="64" t="s">
        <v>1121</v>
      </c>
      <c r="AE44" s="67">
        <v>0.57999999999999996</v>
      </c>
      <c r="AF44" s="67"/>
      <c r="AG44" s="67">
        <v>3700</v>
      </c>
      <c r="AH44" s="67">
        <v>5.1999999999999998E-2</v>
      </c>
      <c r="AI44" s="69">
        <v>1.5800000000000002E-2</v>
      </c>
      <c r="AJ44" s="69">
        <v>0.69</v>
      </c>
      <c r="AK44" s="69">
        <v>18.8</v>
      </c>
      <c r="AL44" s="69">
        <v>2</v>
      </c>
    </row>
    <row r="45" spans="2:39" ht="15.75" customHeight="1" x14ac:dyDescent="0.2">
      <c r="B45" s="3" t="s">
        <v>1122</v>
      </c>
      <c r="C45" s="3" t="s">
        <v>1123</v>
      </c>
      <c r="D45" s="3">
        <v>16</v>
      </c>
      <c r="E45" s="3">
        <v>90.68</v>
      </c>
      <c r="F45" s="3">
        <v>90.7</v>
      </c>
      <c r="G45" s="3">
        <v>111.65</v>
      </c>
      <c r="H45" s="3">
        <v>190.56</v>
      </c>
      <c r="J45" s="3">
        <v>11.7</v>
      </c>
      <c r="K45" s="3">
        <v>4599</v>
      </c>
      <c r="AC45" s="65" t="s">
        <v>1124</v>
      </c>
      <c r="AD45" s="66" t="s">
        <v>1125</v>
      </c>
      <c r="AE45" s="70">
        <v>0.46</v>
      </c>
      <c r="AF45" s="70">
        <v>7.5</v>
      </c>
      <c r="AG45" s="70">
        <v>3828</v>
      </c>
      <c r="AH45" s="70">
        <v>2.5000000000000001E-2</v>
      </c>
      <c r="AI45" s="72">
        <v>5.4999999999999997E-3</v>
      </c>
      <c r="AJ45" s="72">
        <v>0.39300000000000002</v>
      </c>
      <c r="AK45" s="83">
        <v>8.31</v>
      </c>
      <c r="AL45" s="72">
        <v>1</v>
      </c>
    </row>
    <row r="46" spans="2:39" ht="15.75" customHeight="1" x14ac:dyDescent="0.2">
      <c r="B46" s="3" t="s">
        <v>1126</v>
      </c>
      <c r="C46" s="3" t="s">
        <v>1127</v>
      </c>
      <c r="D46" s="3">
        <v>17</v>
      </c>
      <c r="E46" s="3">
        <v>195.4</v>
      </c>
      <c r="F46" s="3">
        <v>195.42</v>
      </c>
      <c r="G46" s="3">
        <v>239.81</v>
      </c>
      <c r="H46" s="3">
        <v>405.5</v>
      </c>
      <c r="J46" s="3">
        <v>6.06</v>
      </c>
      <c r="K46" s="3">
        <v>11280</v>
      </c>
      <c r="AC46" s="63" t="s">
        <v>1128</v>
      </c>
      <c r="AD46" s="64" t="s">
        <v>1129</v>
      </c>
      <c r="AE46" s="67">
        <v>0.31</v>
      </c>
      <c r="AF46" s="67">
        <v>9</v>
      </c>
      <c r="AG46" s="67">
        <v>3480</v>
      </c>
      <c r="AH46" s="67">
        <v>1.2999999999999999E-2</v>
      </c>
      <c r="AI46" s="69">
        <v>2E-3</v>
      </c>
      <c r="AJ46" s="69">
        <v>0.29899999999999999</v>
      </c>
      <c r="AK46" s="69">
        <v>20.56</v>
      </c>
      <c r="AL46" s="81">
        <v>3</v>
      </c>
      <c r="AM46" s="3" t="s">
        <v>1081</v>
      </c>
    </row>
    <row r="47" spans="2:39" ht="15.75" customHeight="1" x14ac:dyDescent="0.2">
      <c r="B47" s="3" t="s">
        <v>1130</v>
      </c>
      <c r="C47" s="3" t="s">
        <v>1131</v>
      </c>
      <c r="D47" s="3">
        <v>18</v>
      </c>
      <c r="E47" s="3">
        <v>273.16000000000003</v>
      </c>
      <c r="F47" s="3">
        <v>273.14999999999998</v>
      </c>
      <c r="G47" s="3">
        <v>373.15</v>
      </c>
      <c r="H47" s="3">
        <v>647.1</v>
      </c>
      <c r="J47" s="3">
        <v>0.61</v>
      </c>
      <c r="K47" s="3">
        <v>22064</v>
      </c>
      <c r="AC47" s="65" t="s">
        <v>1132</v>
      </c>
      <c r="AD47" s="66" t="s">
        <v>1133</v>
      </c>
      <c r="AE47" s="70">
        <v>0.17</v>
      </c>
      <c r="AF47" s="70" t="s">
        <v>1134</v>
      </c>
      <c r="AG47" s="70">
        <v>3340</v>
      </c>
      <c r="AH47" s="70">
        <v>3.8E-3</v>
      </c>
      <c r="AI47" s="72"/>
      <c r="AJ47" s="72">
        <v>0.24</v>
      </c>
      <c r="AK47" s="83">
        <v>9.6</v>
      </c>
      <c r="AL47" s="72"/>
    </row>
    <row r="48" spans="2:39" ht="15.75" customHeight="1" x14ac:dyDescent="0.2">
      <c r="B48" s="3" t="s">
        <v>1135</v>
      </c>
      <c r="C48" s="3" t="s">
        <v>1136</v>
      </c>
      <c r="D48" s="3">
        <v>20</v>
      </c>
      <c r="E48" s="3">
        <v>24.56</v>
      </c>
      <c r="F48" s="3">
        <v>24.56</v>
      </c>
      <c r="G48" s="3">
        <v>27.103999999999999</v>
      </c>
      <c r="H48" s="3">
        <v>44.49</v>
      </c>
      <c r="J48" s="3">
        <v>43.47</v>
      </c>
      <c r="K48" s="3">
        <v>2769</v>
      </c>
      <c r="AC48" s="63" t="s">
        <v>1137</v>
      </c>
      <c r="AD48" s="64" t="s">
        <v>1138</v>
      </c>
      <c r="AE48" s="67">
        <v>0.14399999999999999</v>
      </c>
      <c r="AF48" s="67">
        <v>10</v>
      </c>
      <c r="AG48" s="67">
        <v>3134</v>
      </c>
      <c r="AH48" s="67">
        <v>3.5000000000000001E-3</v>
      </c>
      <c r="AI48" s="69">
        <v>4.0000000000000002E-4</v>
      </c>
      <c r="AJ48" s="69">
        <v>0.19600000000000001</v>
      </c>
      <c r="AK48" s="81">
        <v>5.9580000000000002</v>
      </c>
      <c r="AL48" s="69">
        <v>1</v>
      </c>
    </row>
    <row r="49" spans="2:39" ht="15.75" customHeight="1" x14ac:dyDescent="0.2">
      <c r="B49" s="3" t="s">
        <v>1139</v>
      </c>
      <c r="C49" s="3" t="s">
        <v>1140</v>
      </c>
      <c r="D49" s="3">
        <v>23</v>
      </c>
      <c r="F49" s="3">
        <v>370.94</v>
      </c>
      <c r="G49" s="3">
        <v>1156.0899999999999</v>
      </c>
      <c r="H49" s="20">
        <v>2573</v>
      </c>
      <c r="K49" s="20">
        <v>35000</v>
      </c>
      <c r="AC49" s="65" t="s">
        <v>1141</v>
      </c>
      <c r="AD49" s="66" t="s">
        <v>1142</v>
      </c>
      <c r="AE49" s="70">
        <v>0.1221</v>
      </c>
      <c r="AF49" s="70">
        <v>4.8499999999999996</v>
      </c>
      <c r="AG49" s="70">
        <v>3042</v>
      </c>
      <c r="AH49" s="70">
        <v>1.6999999999999999E-3</v>
      </c>
      <c r="AI49" s="72">
        <v>5.0000000000000002E-5</v>
      </c>
      <c r="AJ49" s="72">
        <v>0.1542</v>
      </c>
      <c r="AK49" s="83">
        <v>4.2439999999999998</v>
      </c>
      <c r="AL49" s="83">
        <v>1</v>
      </c>
      <c r="AM49" s="3" t="s">
        <v>1143</v>
      </c>
    </row>
    <row r="50" spans="2:39" ht="15.75" customHeight="1" x14ac:dyDescent="0.2">
      <c r="B50" s="3" t="s">
        <v>1144</v>
      </c>
      <c r="C50" s="3" t="s">
        <v>1145</v>
      </c>
      <c r="D50" s="3">
        <v>27</v>
      </c>
      <c r="F50" s="3">
        <v>259.86</v>
      </c>
      <c r="G50" s="3">
        <v>299</v>
      </c>
      <c r="AC50" s="63" t="s">
        <v>1146</v>
      </c>
      <c r="AD50" s="64" t="s">
        <v>1142</v>
      </c>
      <c r="AE50" s="67">
        <v>0.10199999999999999</v>
      </c>
      <c r="AF50" s="67"/>
      <c r="AG50" s="67">
        <v>2670</v>
      </c>
      <c r="AH50" s="67">
        <v>6.0000000000000002E-5</v>
      </c>
      <c r="AI50" s="69"/>
      <c r="AJ50" s="69">
        <v>0.14000000000000001</v>
      </c>
      <c r="AK50" s="81">
        <v>8.73</v>
      </c>
      <c r="AL50" s="69"/>
    </row>
    <row r="51" spans="2:39" ht="15.75" customHeight="1" x14ac:dyDescent="0.2">
      <c r="B51" s="3" t="s">
        <v>1147</v>
      </c>
      <c r="C51" s="3" t="s">
        <v>1148</v>
      </c>
      <c r="D51" s="3">
        <v>28</v>
      </c>
      <c r="E51" s="3">
        <v>68.099999999999994</v>
      </c>
      <c r="F51" s="3">
        <v>68.13</v>
      </c>
      <c r="G51" s="3">
        <v>81.599999999999994</v>
      </c>
      <c r="J51" s="3">
        <v>15.37</v>
      </c>
      <c r="AC51" s="65" t="s">
        <v>1149</v>
      </c>
      <c r="AD51" s="66" t="s">
        <v>1150</v>
      </c>
      <c r="AE51" s="70">
        <v>0.1</v>
      </c>
      <c r="AF51" s="70"/>
      <c r="AG51" s="70">
        <v>2650</v>
      </c>
      <c r="AH51" s="70">
        <v>4.0000000000000003E-5</v>
      </c>
      <c r="AI51" s="72"/>
      <c r="AJ51" s="72">
        <v>0.14000000000000001</v>
      </c>
      <c r="AK51" s="83">
        <v>8.73</v>
      </c>
      <c r="AL51" s="72"/>
    </row>
    <row r="52" spans="2:39" ht="15.75" customHeight="1" x14ac:dyDescent="0.2">
      <c r="B52" s="3" t="s">
        <v>1151</v>
      </c>
      <c r="C52" s="3" t="s">
        <v>1152</v>
      </c>
      <c r="D52" s="3">
        <v>28</v>
      </c>
      <c r="E52" s="3">
        <v>63.15</v>
      </c>
      <c r="F52" s="3">
        <v>63.15</v>
      </c>
      <c r="G52" s="3">
        <v>77.36</v>
      </c>
      <c r="H52" s="3">
        <v>126.21</v>
      </c>
      <c r="J52" s="3">
        <v>12.52</v>
      </c>
      <c r="K52" s="3">
        <v>3390</v>
      </c>
      <c r="AC52" s="63" t="s">
        <v>1153</v>
      </c>
      <c r="AD52" s="64" t="s">
        <v>1154</v>
      </c>
      <c r="AE52" s="67">
        <v>0.09</v>
      </c>
      <c r="AF52" s="67">
        <v>225</v>
      </c>
      <c r="AG52" s="67">
        <v>2800</v>
      </c>
      <c r="AH52" s="67">
        <v>1.4E-3</v>
      </c>
      <c r="AI52" s="69">
        <v>2.0000000000000002E-5</v>
      </c>
      <c r="AJ52" s="69">
        <v>0.16</v>
      </c>
      <c r="AK52" s="81">
        <v>7.86</v>
      </c>
      <c r="AL52" s="69">
        <v>2</v>
      </c>
    </row>
    <row r="53" spans="2:39" ht="15.75" customHeight="1" x14ac:dyDescent="0.2">
      <c r="B53" s="3" t="s">
        <v>1155</v>
      </c>
      <c r="C53" s="3" t="s">
        <v>1156</v>
      </c>
      <c r="D53" s="3">
        <v>30</v>
      </c>
      <c r="E53" s="3">
        <v>89.89</v>
      </c>
      <c r="F53" s="3">
        <v>90.4</v>
      </c>
      <c r="G53" s="3">
        <v>184.6</v>
      </c>
      <c r="H53" s="3">
        <v>305.3</v>
      </c>
      <c r="J53" s="3">
        <v>1E-3</v>
      </c>
      <c r="K53" s="3">
        <v>4872</v>
      </c>
      <c r="AC53" s="65" t="s">
        <v>1157</v>
      </c>
      <c r="AD53" s="66" t="s">
        <v>1158</v>
      </c>
      <c r="AE53" s="70">
        <v>0.08</v>
      </c>
      <c r="AF53" s="70" t="s">
        <v>1159</v>
      </c>
      <c r="AG53" s="70">
        <v>2637</v>
      </c>
      <c r="AH53" s="70">
        <v>7.2999999999999996E-4</v>
      </c>
      <c r="AI53" s="72"/>
      <c r="AJ53" s="72">
        <v>0.127</v>
      </c>
      <c r="AK53" s="72">
        <v>12.58</v>
      </c>
      <c r="AL53" s="83">
        <v>2</v>
      </c>
      <c r="AM53" s="3" t="s">
        <v>1160</v>
      </c>
    </row>
    <row r="54" spans="2:39" ht="15.75" customHeight="1" x14ac:dyDescent="0.2">
      <c r="B54" s="3" t="s">
        <v>1161</v>
      </c>
      <c r="C54" s="3" t="s">
        <v>1162</v>
      </c>
      <c r="D54" s="3">
        <v>32</v>
      </c>
      <c r="E54" s="3">
        <v>54.36</v>
      </c>
      <c r="F54" s="3">
        <v>54.36</v>
      </c>
      <c r="G54" s="3">
        <v>90.2</v>
      </c>
      <c r="H54" s="3">
        <v>154.58000000000001</v>
      </c>
      <c r="J54" s="3">
        <v>0.15</v>
      </c>
      <c r="K54" s="3">
        <v>5043</v>
      </c>
      <c r="AC54" s="63" t="s">
        <v>1163</v>
      </c>
      <c r="AD54" s="64" t="s">
        <v>1164</v>
      </c>
      <c r="AE54" s="67">
        <v>7.4999999999999997E-2</v>
      </c>
      <c r="AF54" s="67">
        <v>1</v>
      </c>
      <c r="AG54" s="67">
        <v>7.4999999999999997E-2</v>
      </c>
      <c r="AH54" s="67">
        <v>4.0000000000000002E-4</v>
      </c>
      <c r="AI54" s="69">
        <v>3.0000000000000001E-6</v>
      </c>
      <c r="AJ54" s="69">
        <v>0.10199999999999999</v>
      </c>
      <c r="AK54" s="69">
        <v>18.72</v>
      </c>
      <c r="AL54" s="69"/>
    </row>
    <row r="55" spans="2:39" ht="15.75" customHeight="1" x14ac:dyDescent="0.2">
      <c r="B55" s="3" t="s">
        <v>1165</v>
      </c>
      <c r="C55" s="3" t="s">
        <v>1166</v>
      </c>
      <c r="D55" s="3">
        <v>36</v>
      </c>
      <c r="E55" s="3">
        <v>158.96</v>
      </c>
      <c r="F55" s="3">
        <v>158.93</v>
      </c>
      <c r="G55" s="3">
        <v>188.1</v>
      </c>
      <c r="J55" s="3">
        <v>13.9</v>
      </c>
      <c r="AC55" s="77" t="s">
        <v>1167</v>
      </c>
      <c r="AD55" s="78" t="s">
        <v>1168</v>
      </c>
      <c r="AE55" s="79">
        <v>8.8999999999999996E-2</v>
      </c>
      <c r="AF55" s="79">
        <v>7.6</v>
      </c>
      <c r="AG55" s="79">
        <v>2511</v>
      </c>
      <c r="AH55" s="79">
        <v>5.22E-4</v>
      </c>
      <c r="AI55" s="80">
        <v>3.7299999999999999E-6</v>
      </c>
      <c r="AJ55" s="80">
        <v>0.121</v>
      </c>
      <c r="AK55" s="80">
        <v>39.6</v>
      </c>
      <c r="AL55" s="84">
        <v>7</v>
      </c>
      <c r="AM55" s="3" t="s">
        <v>1160</v>
      </c>
    </row>
    <row r="56" spans="2:39" ht="15.75" customHeight="1" x14ac:dyDescent="0.2">
      <c r="B56" s="3" t="s">
        <v>1169</v>
      </c>
      <c r="C56" s="3" t="s">
        <v>1170</v>
      </c>
      <c r="D56" s="3">
        <v>39</v>
      </c>
      <c r="F56" s="3">
        <v>336.7</v>
      </c>
      <c r="G56" s="3">
        <v>1032</v>
      </c>
      <c r="H56" s="3">
        <v>2223</v>
      </c>
      <c r="K56" s="3">
        <v>16000</v>
      </c>
      <c r="AC56" s="85" t="s">
        <v>1171</v>
      </c>
      <c r="AD56" s="86" t="s">
        <v>1172</v>
      </c>
      <c r="AE56" s="87">
        <v>6.4000000000000001E-2</v>
      </c>
      <c r="AF56" s="88"/>
      <c r="AG56" s="88">
        <v>1939</v>
      </c>
      <c r="AH56" s="88">
        <v>1.3799999999999999E-4</v>
      </c>
      <c r="AI56" s="89"/>
      <c r="AJ56" s="90">
        <v>0.10100000000000001</v>
      </c>
      <c r="AK56" s="89">
        <v>41.62</v>
      </c>
      <c r="AL56" s="89"/>
      <c r="AM56" s="3" t="s">
        <v>1173</v>
      </c>
    </row>
    <row r="57" spans="2:39" ht="15.75" customHeight="1" x14ac:dyDescent="0.2">
      <c r="B57" s="3" t="s">
        <v>1174</v>
      </c>
      <c r="C57" s="3" t="s">
        <v>1175</v>
      </c>
      <c r="D57" s="3">
        <v>40</v>
      </c>
      <c r="E57" s="3">
        <v>83.81</v>
      </c>
      <c r="F57" s="3">
        <v>83.81</v>
      </c>
      <c r="G57" s="3">
        <v>87.3</v>
      </c>
      <c r="H57" s="3">
        <v>150.69</v>
      </c>
      <c r="J57" s="3">
        <v>68.89</v>
      </c>
      <c r="K57" s="3">
        <v>4863</v>
      </c>
      <c r="AB57" s="3" t="s">
        <v>1176</v>
      </c>
      <c r="AC57" s="91" t="s">
        <v>1177</v>
      </c>
      <c r="AD57" s="92" t="s">
        <v>1178</v>
      </c>
      <c r="AE57" s="93">
        <v>5.3999999999999999E-2</v>
      </c>
      <c r="AF57" s="93">
        <v>0.12</v>
      </c>
      <c r="AG57" s="93">
        <v>2600</v>
      </c>
      <c r="AH57" s="93">
        <v>6.4999999999999997E-4</v>
      </c>
      <c r="AI57" s="94"/>
      <c r="AJ57" s="94">
        <v>0.38</v>
      </c>
      <c r="AK57" s="94">
        <v>400</v>
      </c>
      <c r="AL57" s="94"/>
    </row>
    <row r="58" spans="2:39" ht="15.75" customHeight="1" x14ac:dyDescent="0.2">
      <c r="B58" s="3" t="s">
        <v>1179</v>
      </c>
      <c r="C58" s="3" t="s">
        <v>1180</v>
      </c>
      <c r="D58" s="3">
        <v>44</v>
      </c>
      <c r="E58" s="3">
        <v>216.55</v>
      </c>
      <c r="F58" s="3">
        <v>194.7</v>
      </c>
      <c r="G58" s="3" t="s">
        <v>1181</v>
      </c>
      <c r="H58" s="3">
        <v>304.2</v>
      </c>
      <c r="J58" s="3">
        <v>517</v>
      </c>
      <c r="K58" s="3">
        <v>7380</v>
      </c>
      <c r="AC58" s="63" t="s">
        <v>1182</v>
      </c>
      <c r="AD58" s="64" t="s">
        <v>1183</v>
      </c>
      <c r="AE58" s="67">
        <v>0.06</v>
      </c>
      <c r="AF58" s="67">
        <v>3.5</v>
      </c>
      <c r="AG58" s="67">
        <v>1755</v>
      </c>
      <c r="AH58" s="67"/>
      <c r="AI58" s="69"/>
      <c r="AJ58" s="69">
        <v>0.1</v>
      </c>
      <c r="AK58" s="69">
        <v>109</v>
      </c>
      <c r="AL58" s="69"/>
    </row>
    <row r="59" spans="2:39" ht="15.75" customHeight="1" x14ac:dyDescent="0.2">
      <c r="B59" s="3" t="s">
        <v>1184</v>
      </c>
      <c r="C59" s="3" t="s">
        <v>1185</v>
      </c>
      <c r="D59" s="3">
        <v>44</v>
      </c>
      <c r="F59" s="3">
        <v>1975</v>
      </c>
      <c r="G59" s="3">
        <v>2150</v>
      </c>
      <c r="AC59" s="77" t="s">
        <v>1186</v>
      </c>
      <c r="AD59" s="78" t="s">
        <v>1187</v>
      </c>
      <c r="AE59" s="79">
        <v>3.2000000000000001E-2</v>
      </c>
      <c r="AF59" s="79"/>
      <c r="AG59" s="79">
        <v>1350</v>
      </c>
      <c r="AH59" s="79">
        <v>2.19E-5</v>
      </c>
      <c r="AI59" s="80"/>
      <c r="AJ59" s="80"/>
      <c r="AK59" s="84">
        <v>6.516</v>
      </c>
      <c r="AL59" s="80"/>
    </row>
    <row r="60" spans="2:39" ht="15.75" customHeight="1" x14ac:dyDescent="0.2">
      <c r="B60" s="3" t="s">
        <v>1188</v>
      </c>
      <c r="C60" s="3" t="s">
        <v>1189</v>
      </c>
      <c r="D60" s="3">
        <v>46</v>
      </c>
      <c r="E60" s="3">
        <v>150</v>
      </c>
      <c r="F60" s="3">
        <v>159</v>
      </c>
      <c r="G60" s="3">
        <v>351.4</v>
      </c>
      <c r="H60" s="3">
        <v>514</v>
      </c>
      <c r="J60" s="3">
        <v>3.9999999999999998E-7</v>
      </c>
      <c r="K60" s="3">
        <v>6300</v>
      </c>
      <c r="AC60" s="63" t="s">
        <v>1190</v>
      </c>
      <c r="AD60" s="64" t="s">
        <v>1191</v>
      </c>
      <c r="AE60" s="67">
        <v>2.7E-2</v>
      </c>
      <c r="AF60" s="67"/>
      <c r="AG60" s="67">
        <v>1210</v>
      </c>
      <c r="AH60" s="67">
        <v>2.09E-5</v>
      </c>
      <c r="AI60" s="69"/>
      <c r="AJ60" s="69"/>
      <c r="AK60" s="81">
        <v>6.516</v>
      </c>
      <c r="AL60" s="69"/>
    </row>
    <row r="61" spans="2:39" ht="15.75" customHeight="1" x14ac:dyDescent="0.2">
      <c r="B61" s="3" t="s">
        <v>1192</v>
      </c>
      <c r="C61" s="3" t="s">
        <v>1193</v>
      </c>
      <c r="D61" s="3">
        <v>46</v>
      </c>
      <c r="E61" s="3">
        <v>182.34</v>
      </c>
      <c r="F61" s="3">
        <v>182.29</v>
      </c>
      <c r="G61" s="3">
        <v>184.67</v>
      </c>
      <c r="H61" s="3">
        <v>309.5</v>
      </c>
      <c r="J61" s="3">
        <v>87.85</v>
      </c>
      <c r="K61" s="3">
        <v>7240</v>
      </c>
      <c r="AC61" s="65" t="s">
        <v>1194</v>
      </c>
      <c r="AD61" s="66" t="s">
        <v>1195</v>
      </c>
      <c r="AE61" s="70">
        <v>6.6000000000000003E-2</v>
      </c>
      <c r="AF61" s="70"/>
      <c r="AG61" s="70">
        <v>1369</v>
      </c>
      <c r="AH61" s="70">
        <v>2.0000000000000002E-5</v>
      </c>
      <c r="AI61" s="72"/>
      <c r="AJ61" s="72"/>
      <c r="AK61" s="72">
        <v>11.87</v>
      </c>
      <c r="AL61" s="72"/>
    </row>
    <row r="62" spans="2:39" ht="15.75" customHeight="1" x14ac:dyDescent="0.2">
      <c r="B62" s="3" t="s">
        <v>1196</v>
      </c>
      <c r="C62" s="3" t="s">
        <v>1197</v>
      </c>
      <c r="D62" s="3">
        <v>48</v>
      </c>
      <c r="F62" s="3">
        <v>81</v>
      </c>
      <c r="G62" s="3">
        <v>161</v>
      </c>
      <c r="AC62" s="63" t="s">
        <v>1198</v>
      </c>
      <c r="AD62" s="64" t="s">
        <v>1199</v>
      </c>
      <c r="AE62" s="67">
        <v>4.7E-2</v>
      </c>
      <c r="AF62" s="67"/>
      <c r="AG62" s="67">
        <v>994</v>
      </c>
      <c r="AH62" s="67">
        <v>5.8610000000000003E-6</v>
      </c>
      <c r="AI62" s="69"/>
      <c r="AJ62" s="69"/>
      <c r="AK62" s="69">
        <v>11.87</v>
      </c>
      <c r="AL62" s="69"/>
    </row>
    <row r="63" spans="2:39" ht="15.75" customHeight="1" x14ac:dyDescent="0.2">
      <c r="B63" s="3" t="s">
        <v>1200</v>
      </c>
      <c r="C63" s="3" t="s">
        <v>1201</v>
      </c>
      <c r="D63" s="3">
        <v>56</v>
      </c>
      <c r="F63" s="3">
        <v>2886</v>
      </c>
      <c r="G63" s="3">
        <v>3120</v>
      </c>
      <c r="AC63" s="65" t="s">
        <v>1202</v>
      </c>
      <c r="AD63" s="66" t="s">
        <v>1203</v>
      </c>
      <c r="AE63" s="70">
        <v>0.02</v>
      </c>
      <c r="AF63" s="70"/>
      <c r="AG63" s="70">
        <v>950</v>
      </c>
      <c r="AH63" s="70">
        <v>1.1E-5</v>
      </c>
      <c r="AI63" s="72"/>
      <c r="AJ63" s="72">
        <v>4.7E-2</v>
      </c>
      <c r="AK63" s="72">
        <v>18.8</v>
      </c>
      <c r="AL63" s="72"/>
    </row>
    <row r="64" spans="2:39" ht="15.75" customHeight="1" x14ac:dyDescent="0.2">
      <c r="B64" s="3" t="s">
        <v>1204</v>
      </c>
      <c r="C64" s="3" t="s">
        <v>1205</v>
      </c>
      <c r="D64" s="3">
        <v>56</v>
      </c>
      <c r="F64" s="3">
        <v>1811</v>
      </c>
      <c r="G64" s="3">
        <v>3134</v>
      </c>
      <c r="H64" s="20">
        <v>8500</v>
      </c>
      <c r="AC64" s="73" t="s">
        <v>1206</v>
      </c>
      <c r="AD64" s="74" t="s">
        <v>1207</v>
      </c>
      <c r="AE64" s="75">
        <v>1.7999999999999999E-2</v>
      </c>
      <c r="AF64" s="75">
        <v>3</v>
      </c>
      <c r="AG64" s="75">
        <v>521</v>
      </c>
      <c r="AH64" s="75">
        <v>6.3E-7</v>
      </c>
      <c r="AI64" s="76"/>
      <c r="AJ64" s="76">
        <v>9.5000000000000001E-2</v>
      </c>
      <c r="AK64" s="76">
        <v>13.4</v>
      </c>
      <c r="AL64" s="76"/>
    </row>
    <row r="65" spans="2:39" ht="15.75" customHeight="1" x14ac:dyDescent="0.2">
      <c r="B65" s="3" t="s">
        <v>1208</v>
      </c>
      <c r="C65" s="3" t="s">
        <v>1209</v>
      </c>
      <c r="D65" s="3">
        <v>58</v>
      </c>
      <c r="F65" s="3">
        <v>1073.8</v>
      </c>
      <c r="G65" s="3">
        <v>1738</v>
      </c>
      <c r="AC65" s="65" t="s">
        <v>1210</v>
      </c>
      <c r="AD65" s="66" t="s">
        <v>1211</v>
      </c>
      <c r="AE65" s="70">
        <v>1.2E-2</v>
      </c>
      <c r="AF65" s="70">
        <v>1</v>
      </c>
      <c r="AG65" s="70">
        <v>575</v>
      </c>
      <c r="AH65" s="70"/>
      <c r="AI65" s="72"/>
      <c r="AJ65" s="72"/>
      <c r="AK65" s="72">
        <v>41</v>
      </c>
      <c r="AL65" s="72"/>
    </row>
    <row r="66" spans="2:39" ht="15.75" customHeight="1" x14ac:dyDescent="0.2">
      <c r="B66" s="3" t="s">
        <v>1212</v>
      </c>
      <c r="C66" s="3" t="s">
        <v>1213</v>
      </c>
      <c r="D66" s="3">
        <v>64</v>
      </c>
      <c r="E66" s="3">
        <v>197.69</v>
      </c>
      <c r="F66" s="3">
        <v>201</v>
      </c>
      <c r="G66" s="3">
        <v>263</v>
      </c>
      <c r="J66" s="3">
        <v>1.67</v>
      </c>
      <c r="AC66" s="63" t="s">
        <v>1214</v>
      </c>
      <c r="AD66" s="64" t="s">
        <v>1215</v>
      </c>
      <c r="AE66" s="67">
        <v>7.6E-3</v>
      </c>
      <c r="AF66" s="67"/>
      <c r="AG66" s="67">
        <v>338</v>
      </c>
      <c r="AH66" s="67"/>
      <c r="AI66" s="69"/>
      <c r="AJ66" s="69"/>
      <c r="AK66" s="69">
        <v>62.8</v>
      </c>
      <c r="AL66" s="69"/>
    </row>
    <row r="67" spans="2:39" ht="15.75" customHeight="1" x14ac:dyDescent="0.2">
      <c r="B67" s="3" t="s">
        <v>1216</v>
      </c>
      <c r="C67" s="3" t="s">
        <v>1217</v>
      </c>
      <c r="D67" s="3">
        <v>84</v>
      </c>
      <c r="E67" s="3">
        <v>115.78</v>
      </c>
      <c r="F67" s="3">
        <v>115.78</v>
      </c>
      <c r="G67" s="3">
        <v>119.93</v>
      </c>
      <c r="H67" s="3">
        <v>209.48</v>
      </c>
      <c r="J67" s="3">
        <v>73.53</v>
      </c>
      <c r="K67" s="3">
        <v>5525</v>
      </c>
      <c r="AC67" s="65" t="s">
        <v>1218</v>
      </c>
      <c r="AD67" s="66" t="s">
        <v>1219</v>
      </c>
      <c r="AE67" s="70">
        <v>0.01</v>
      </c>
      <c r="AF67" s="70">
        <v>3</v>
      </c>
      <c r="AG67" s="70">
        <v>325</v>
      </c>
      <c r="AH67" s="70"/>
      <c r="AI67" s="72"/>
      <c r="AJ67" s="72"/>
      <c r="AK67" s="72">
        <v>47</v>
      </c>
      <c r="AL67" s="72"/>
    </row>
    <row r="68" spans="2:39" ht="15.75" customHeight="1" x14ac:dyDescent="0.2">
      <c r="B68" s="3" t="s">
        <v>1220</v>
      </c>
      <c r="C68" s="3" t="s">
        <v>1221</v>
      </c>
      <c r="D68" s="3">
        <v>98</v>
      </c>
      <c r="F68" s="3">
        <v>263.45999999999998</v>
      </c>
      <c r="G68" s="3">
        <v>610</v>
      </c>
      <c r="H68" s="3">
        <v>927</v>
      </c>
      <c r="K68" s="3">
        <v>4600</v>
      </c>
      <c r="AC68" s="85" t="s">
        <v>1222</v>
      </c>
      <c r="AD68" s="86" t="s">
        <v>1219</v>
      </c>
      <c r="AE68" s="88">
        <v>6.0000000000000001E-3</v>
      </c>
      <c r="AF68" s="88"/>
      <c r="AG68" s="88">
        <v>240</v>
      </c>
      <c r="AH68" s="88"/>
      <c r="AI68" s="89"/>
      <c r="AJ68" s="89"/>
      <c r="AK68" s="90">
        <v>7.27</v>
      </c>
      <c r="AL68" s="89"/>
    </row>
    <row r="69" spans="2:39" ht="15.75" customHeight="1" x14ac:dyDescent="0.2">
      <c r="B69" s="3" t="s">
        <v>1223</v>
      </c>
      <c r="C69" s="3" t="s">
        <v>1224</v>
      </c>
      <c r="D69" s="3">
        <v>102</v>
      </c>
      <c r="F69" s="3">
        <v>2345</v>
      </c>
      <c r="G69" s="3">
        <v>3250</v>
      </c>
      <c r="AB69" s="3" t="s">
        <v>1225</v>
      </c>
      <c r="AC69" s="65" t="s">
        <v>1226</v>
      </c>
      <c r="AD69" s="66" t="s">
        <v>1227</v>
      </c>
      <c r="AE69" s="70">
        <v>17</v>
      </c>
      <c r="AF69" s="70">
        <v>8.0000000000000002E-3</v>
      </c>
      <c r="AG69" s="70">
        <v>25000</v>
      </c>
      <c r="AH69" s="70">
        <v>34000</v>
      </c>
      <c r="AI69" s="72"/>
      <c r="AJ69" s="72">
        <v>10</v>
      </c>
      <c r="AK69" s="72">
        <v>550</v>
      </c>
      <c r="AL69" s="72"/>
    </row>
    <row r="70" spans="2:39" ht="15.75" customHeight="1" x14ac:dyDescent="0.2">
      <c r="B70" s="3" t="s">
        <v>1228</v>
      </c>
      <c r="C70" s="3" t="s">
        <v>1229</v>
      </c>
      <c r="D70" s="3">
        <v>131</v>
      </c>
      <c r="E70" s="3">
        <v>161.4</v>
      </c>
      <c r="F70" s="3">
        <v>161.4</v>
      </c>
      <c r="G70" s="3">
        <v>165.05</v>
      </c>
      <c r="H70" s="3">
        <v>289.73</v>
      </c>
      <c r="J70" s="3">
        <v>81.77</v>
      </c>
      <c r="K70" s="3">
        <v>5842</v>
      </c>
      <c r="AC70" s="73" t="s">
        <v>1230</v>
      </c>
      <c r="AD70" s="74" t="s">
        <v>1231</v>
      </c>
      <c r="AE70" s="75">
        <v>6.7</v>
      </c>
      <c r="AF70" s="75">
        <v>3.7999999999999999E-2</v>
      </c>
      <c r="AG70" s="75">
        <v>18070</v>
      </c>
      <c r="AH70" s="75">
        <v>2489</v>
      </c>
      <c r="AI70" s="76"/>
      <c r="AJ70" s="76">
        <v>5.29</v>
      </c>
      <c r="AK70" s="75">
        <v>455</v>
      </c>
      <c r="AL70" s="76"/>
    </row>
    <row r="71" spans="2:39" ht="15.75" customHeight="1" x14ac:dyDescent="0.2">
      <c r="D71" s="3" t="s">
        <v>1232</v>
      </c>
      <c r="E71" s="3" t="s">
        <v>1233</v>
      </c>
      <c r="AC71" s="95" t="s">
        <v>1234</v>
      </c>
      <c r="AD71" s="96" t="s">
        <v>1235</v>
      </c>
      <c r="AE71" s="97">
        <v>2.11</v>
      </c>
      <c r="AF71" s="97">
        <v>0.38</v>
      </c>
      <c r="AG71" s="97">
        <v>9247</v>
      </c>
      <c r="AH71" s="97">
        <v>37</v>
      </c>
      <c r="AI71" s="98"/>
      <c r="AJ71" s="98">
        <v>2.2999999999999998</v>
      </c>
      <c r="AK71" s="97">
        <v>138</v>
      </c>
      <c r="AL71" s="98"/>
    </row>
    <row r="72" spans="2:39" ht="15.75" customHeight="1" x14ac:dyDescent="0.2">
      <c r="D72" s="3" t="s">
        <v>1236</v>
      </c>
      <c r="E72" s="3" t="s">
        <v>1237</v>
      </c>
      <c r="AC72" s="63" t="s">
        <v>1238</v>
      </c>
      <c r="AD72" s="64" t="s">
        <v>1239</v>
      </c>
      <c r="AE72" s="67">
        <v>1.4990000000000001</v>
      </c>
      <c r="AF72" s="67">
        <v>1.87</v>
      </c>
      <c r="AG72" s="67">
        <v>6530</v>
      </c>
      <c r="AH72" s="67">
        <v>6.93</v>
      </c>
      <c r="AI72" s="69"/>
      <c r="AJ72" s="69">
        <v>2.048</v>
      </c>
      <c r="AK72" s="69">
        <v>11.46</v>
      </c>
      <c r="AL72" s="69"/>
    </row>
    <row r="73" spans="2:39" ht="15.75" customHeight="1" x14ac:dyDescent="0.2">
      <c r="AC73" s="77" t="s">
        <v>1240</v>
      </c>
      <c r="AD73" s="78" t="s">
        <v>1241</v>
      </c>
      <c r="AE73" s="79">
        <v>1.39</v>
      </c>
      <c r="AF73" s="99">
        <v>1.9</v>
      </c>
      <c r="AG73" s="79">
        <v>6399</v>
      </c>
      <c r="AH73" s="79">
        <v>3.06</v>
      </c>
      <c r="AI73" s="80"/>
      <c r="AJ73" s="80">
        <v>1.42</v>
      </c>
      <c r="AK73" s="79">
        <v>50.9</v>
      </c>
      <c r="AL73" s="80">
        <v>1</v>
      </c>
    </row>
    <row r="74" spans="2:39" ht="15.75" customHeight="1" x14ac:dyDescent="0.2">
      <c r="AC74" s="63" t="s">
        <v>1242</v>
      </c>
      <c r="AD74" s="64" t="s">
        <v>1243</v>
      </c>
      <c r="AE74" s="67">
        <v>0.79</v>
      </c>
      <c r="AF74" s="100">
        <v>14.46</v>
      </c>
      <c r="AG74" s="67">
        <v>5787</v>
      </c>
      <c r="AH74" s="67">
        <v>4.82</v>
      </c>
      <c r="AI74" s="69"/>
      <c r="AJ74" s="69">
        <v>2.04</v>
      </c>
      <c r="AK74" s="69">
        <v>202</v>
      </c>
      <c r="AL74" s="69"/>
      <c r="AM74" s="3" t="s">
        <v>1244</v>
      </c>
    </row>
    <row r="75" spans="2:39" ht="15.75" customHeight="1" x14ac:dyDescent="0.2">
      <c r="AC75" s="65" t="s">
        <v>1245</v>
      </c>
      <c r="AD75" s="66" t="s">
        <v>1246</v>
      </c>
      <c r="AE75" s="70">
        <v>1.1919999999999999</v>
      </c>
      <c r="AF75" s="70">
        <v>5.64</v>
      </c>
      <c r="AG75" s="70">
        <v>5809</v>
      </c>
      <c r="AH75" s="70">
        <v>3.45</v>
      </c>
      <c r="AI75" s="72"/>
      <c r="AJ75" s="72">
        <v>1.82</v>
      </c>
      <c r="AK75" s="72">
        <v>76</v>
      </c>
      <c r="AL75" s="72"/>
    </row>
    <row r="76" spans="2:39" ht="15.75" customHeight="1" x14ac:dyDescent="0.2">
      <c r="AC76" s="73" t="s">
        <v>1247</v>
      </c>
      <c r="AD76" s="74" t="s">
        <v>1248</v>
      </c>
      <c r="AE76" s="75">
        <v>1.26</v>
      </c>
      <c r="AF76" s="75">
        <v>10.5</v>
      </c>
      <c r="AG76" s="75">
        <v>5100</v>
      </c>
      <c r="AH76" s="75">
        <v>6</v>
      </c>
      <c r="AI76" s="76"/>
      <c r="AJ76" s="76">
        <v>3.28</v>
      </c>
      <c r="AK76" s="75">
        <v>44.7</v>
      </c>
      <c r="AL76" s="76"/>
    </row>
    <row r="77" spans="2:39" ht="15.75" customHeight="1" x14ac:dyDescent="0.2">
      <c r="AC77" s="101" t="s">
        <v>1249</v>
      </c>
      <c r="AD77" s="102" t="s">
        <v>1250</v>
      </c>
      <c r="AE77" s="103">
        <v>1.6</v>
      </c>
      <c r="AF77" s="103">
        <v>2.5</v>
      </c>
      <c r="AG77" s="103">
        <v>4950</v>
      </c>
      <c r="AH77" s="103">
        <v>9.6999999999999993</v>
      </c>
      <c r="AI77" s="104"/>
      <c r="AJ77" s="104">
        <v>4.12</v>
      </c>
      <c r="AK77" s="104">
        <v>46.53</v>
      </c>
      <c r="AL77" s="104"/>
    </row>
    <row r="78" spans="2:39" ht="15.75" customHeight="1" x14ac:dyDescent="0.2">
      <c r="AB78" s="3" t="s">
        <v>1251</v>
      </c>
      <c r="AC78" s="63" t="s">
        <v>1252</v>
      </c>
      <c r="AD78" s="64" t="s">
        <v>1253</v>
      </c>
      <c r="AE78" s="67">
        <v>27.9</v>
      </c>
      <c r="AF78" s="68">
        <v>1.8E-3</v>
      </c>
      <c r="AG78" s="67">
        <v>37689</v>
      </c>
      <c r="AH78" s="67">
        <v>165000</v>
      </c>
      <c r="AI78" s="69"/>
      <c r="AJ78" s="69">
        <v>10</v>
      </c>
      <c r="AK78" s="105">
        <v>1100</v>
      </c>
      <c r="AL78" s="69"/>
    </row>
    <row r="79" spans="2:39" ht="15.75" customHeight="1" x14ac:dyDescent="0.2">
      <c r="AB79" s="3" t="s">
        <v>1254</v>
      </c>
      <c r="AC79" s="77" t="s">
        <v>1255</v>
      </c>
      <c r="AD79" s="78" t="s">
        <v>1256</v>
      </c>
      <c r="AE79" s="79">
        <v>24</v>
      </c>
      <c r="AF79" s="79"/>
      <c r="AG79" s="79">
        <v>29500</v>
      </c>
      <c r="AH79" s="79">
        <v>190000</v>
      </c>
      <c r="AI79" s="80"/>
      <c r="AJ79" s="80">
        <v>16.5</v>
      </c>
      <c r="AK79" s="80">
        <v>1200</v>
      </c>
      <c r="AL79" s="80"/>
    </row>
    <row r="80" spans="2:39" ht="15.75" customHeight="1" x14ac:dyDescent="0.2">
      <c r="AC80" s="63" t="s">
        <v>1257</v>
      </c>
      <c r="AD80" s="64" t="s">
        <v>1258</v>
      </c>
      <c r="AE80" s="67">
        <v>12.6</v>
      </c>
      <c r="AF80" s="67">
        <v>2.2499999999999999E-2</v>
      </c>
      <c r="AG80" s="67">
        <v>22900</v>
      </c>
      <c r="AH80" s="67">
        <v>38700</v>
      </c>
      <c r="AI80" s="69"/>
      <c r="AJ80" s="69">
        <v>13.9</v>
      </c>
      <c r="AK80" s="69">
        <v>430</v>
      </c>
      <c r="AL80" s="69"/>
    </row>
    <row r="81" spans="29:38" ht="15.75" customHeight="1" x14ac:dyDescent="0.2">
      <c r="AC81" s="77" t="s">
        <v>1259</v>
      </c>
      <c r="AD81" s="78" t="s">
        <v>1260</v>
      </c>
      <c r="AE81" s="79">
        <v>6</v>
      </c>
      <c r="AF81" s="79"/>
      <c r="AG81" s="79">
        <v>12258</v>
      </c>
      <c r="AH81" s="79">
        <v>2030</v>
      </c>
      <c r="AI81" s="80"/>
      <c r="AJ81" s="80">
        <v>9.3000000000000007</v>
      </c>
      <c r="AK81" s="80">
        <v>136</v>
      </c>
      <c r="AL81" s="80"/>
    </row>
    <row r="82" spans="29:38" ht="15.75" customHeight="1" x14ac:dyDescent="0.2">
      <c r="AC82" s="63" t="s">
        <v>1261</v>
      </c>
      <c r="AD82" s="64" t="s">
        <v>1262</v>
      </c>
      <c r="AE82" s="67">
        <v>2.8</v>
      </c>
      <c r="AF82" s="67"/>
      <c r="AG82" s="67">
        <v>10100</v>
      </c>
      <c r="AH82" s="67">
        <v>479</v>
      </c>
      <c r="AI82" s="69"/>
      <c r="AJ82" s="69">
        <v>3.4</v>
      </c>
      <c r="AK82" s="69">
        <v>303</v>
      </c>
      <c r="AL82" s="69"/>
    </row>
    <row r="83" spans="29:38" ht="15.75" customHeight="1" x14ac:dyDescent="0.2">
      <c r="AC83" s="65" t="s">
        <v>1263</v>
      </c>
      <c r="AD83" s="66" t="s">
        <v>1264</v>
      </c>
      <c r="AE83" s="70">
        <v>7.9</v>
      </c>
      <c r="AF83" s="70">
        <v>3.9800000000000002E-2</v>
      </c>
      <c r="AG83" s="70">
        <v>8128</v>
      </c>
      <c r="AH83" s="70">
        <v>3162</v>
      </c>
      <c r="AI83" s="72"/>
      <c r="AJ83" s="72">
        <v>15</v>
      </c>
      <c r="AK83" s="106">
        <v>900</v>
      </c>
      <c r="AL83" s="72"/>
    </row>
    <row r="84" spans="29:38" ht="15.75" customHeight="1" x14ac:dyDescent="0.2">
      <c r="AC84" s="73" t="s">
        <v>1265</v>
      </c>
      <c r="AD84" s="74" t="s">
        <v>1266</v>
      </c>
      <c r="AE84" s="75">
        <v>8</v>
      </c>
      <c r="AF84" s="75"/>
      <c r="AG84" s="75">
        <v>6998</v>
      </c>
      <c r="AH84" s="75">
        <v>10700</v>
      </c>
      <c r="AI84" s="76"/>
      <c r="AJ84" s="76">
        <v>71</v>
      </c>
      <c r="AK84" s="76">
        <v>310</v>
      </c>
      <c r="AL84" s="76"/>
    </row>
    <row r="85" spans="29:38" ht="15.75" customHeight="1" x14ac:dyDescent="0.2">
      <c r="AC85" s="65" t="s">
        <v>1267</v>
      </c>
      <c r="AD85" s="66" t="s">
        <v>1268</v>
      </c>
      <c r="AE85" s="70">
        <v>5.266</v>
      </c>
      <c r="AF85" s="70"/>
      <c r="AG85" s="70">
        <v>7268</v>
      </c>
      <c r="AH85" s="70">
        <v>1834</v>
      </c>
      <c r="AI85" s="72"/>
      <c r="AJ85" s="72">
        <v>26</v>
      </c>
      <c r="AK85" s="72">
        <v>300</v>
      </c>
      <c r="AL85" s="72"/>
    </row>
    <row r="86" spans="29:38" ht="15.75" customHeight="1" x14ac:dyDescent="0.2">
      <c r="AC86" s="73" t="s">
        <v>1269</v>
      </c>
      <c r="AD86" s="74" t="s">
        <v>1270</v>
      </c>
      <c r="AE86" s="75">
        <v>3</v>
      </c>
      <c r="AF86" s="75"/>
      <c r="AG86" s="75">
        <v>6792</v>
      </c>
      <c r="AH86" s="75">
        <v>85</v>
      </c>
      <c r="AI86" s="76"/>
      <c r="AJ86" s="76">
        <v>6</v>
      </c>
      <c r="AK86" s="76">
        <v>274</v>
      </c>
      <c r="AL86" s="76"/>
    </row>
    <row r="87" spans="29:38" ht="15.75" customHeight="1" x14ac:dyDescent="0.2">
      <c r="AC87" s="65" t="s">
        <v>1271</v>
      </c>
      <c r="AD87" s="66" t="s">
        <v>1272</v>
      </c>
      <c r="AE87" s="70">
        <v>6</v>
      </c>
      <c r="AF87" s="70">
        <v>6.5000000000000002E-2</v>
      </c>
      <c r="AG87" s="70">
        <v>5160</v>
      </c>
      <c r="AH87" s="70">
        <v>1000</v>
      </c>
      <c r="AI87" s="72"/>
      <c r="AJ87" s="72">
        <v>40</v>
      </c>
      <c r="AK87" s="72">
        <v>380</v>
      </c>
      <c r="AL87" s="72"/>
    </row>
    <row r="88" spans="29:38" ht="15.75" customHeight="1" x14ac:dyDescent="0.2">
      <c r="AC88" s="63" t="s">
        <v>1273</v>
      </c>
      <c r="AD88" s="64" t="s">
        <v>1274</v>
      </c>
      <c r="AE88" s="67">
        <v>3.09</v>
      </c>
      <c r="AF88" s="67">
        <v>0.36</v>
      </c>
      <c r="AG88" s="67">
        <v>5242</v>
      </c>
      <c r="AH88" s="67">
        <v>138</v>
      </c>
      <c r="AI88" s="69"/>
      <c r="AJ88" s="69">
        <v>14</v>
      </c>
      <c r="AK88" s="69">
        <v>179</v>
      </c>
      <c r="AL88" s="69"/>
    </row>
    <row r="89" spans="29:38" ht="15.75" customHeight="1" x14ac:dyDescent="0.2">
      <c r="AC89" s="65" t="s">
        <v>1275</v>
      </c>
      <c r="AD89" s="66" t="s">
        <v>1276</v>
      </c>
      <c r="AE89" s="70">
        <v>2.64</v>
      </c>
      <c r="AF89" s="70">
        <v>0.56000000000000005</v>
      </c>
      <c r="AG89" s="70">
        <v>5086</v>
      </c>
      <c r="AH89" s="70">
        <v>77</v>
      </c>
      <c r="AI89" s="72"/>
      <c r="AJ89" s="72">
        <v>10.6</v>
      </c>
      <c r="AK89" s="72">
        <v>109.6</v>
      </c>
      <c r="AL89" s="72"/>
    </row>
    <row r="90" spans="29:38" ht="15.75" customHeight="1" x14ac:dyDescent="0.2">
      <c r="AC90" s="73" t="s">
        <v>1277</v>
      </c>
      <c r="AD90" s="74" t="s">
        <v>1278</v>
      </c>
      <c r="AE90" s="75">
        <v>1.85</v>
      </c>
      <c r="AF90" s="75">
        <v>0.98</v>
      </c>
      <c r="AG90" s="75">
        <v>4918</v>
      </c>
      <c r="AH90" s="75">
        <v>54</v>
      </c>
      <c r="AI90" s="76"/>
      <c r="AJ90" s="76">
        <v>10.39</v>
      </c>
      <c r="AK90" s="76">
        <v>106.4</v>
      </c>
      <c r="AL90" s="76"/>
    </row>
    <row r="91" spans="29:38" ht="15.75" customHeight="1" x14ac:dyDescent="0.2">
      <c r="AC91" s="65" t="s">
        <v>1279</v>
      </c>
      <c r="AD91" s="66" t="s">
        <v>1280</v>
      </c>
      <c r="AE91" s="70">
        <v>1.91</v>
      </c>
      <c r="AF91" s="70">
        <v>0.72399999999999998</v>
      </c>
      <c r="AG91" s="70">
        <v>4586</v>
      </c>
      <c r="AH91" s="70">
        <v>32.700000000000003</v>
      </c>
      <c r="AI91" s="72"/>
      <c r="AJ91" s="72">
        <v>9.06</v>
      </c>
      <c r="AK91" s="72">
        <v>33.78</v>
      </c>
      <c r="AL91" s="72">
        <v>1</v>
      </c>
    </row>
    <row r="92" spans="29:38" ht="15.75" customHeight="1" x14ac:dyDescent="0.2">
      <c r="AC92" s="63" t="s">
        <v>1281</v>
      </c>
      <c r="AD92" s="64" t="s">
        <v>1280</v>
      </c>
      <c r="AE92" s="67">
        <v>1.08</v>
      </c>
      <c r="AF92" s="67">
        <v>7.1</v>
      </c>
      <c r="AG92" s="67">
        <v>4286</v>
      </c>
      <c r="AH92" s="67">
        <v>170</v>
      </c>
      <c r="AI92" s="69"/>
      <c r="AJ92" s="69">
        <v>25.4</v>
      </c>
      <c r="AK92" s="69">
        <v>36.700000000000003</v>
      </c>
      <c r="AL92" s="69"/>
    </row>
    <row r="93" spans="29:38" ht="15.75" customHeight="1" x14ac:dyDescent="0.2">
      <c r="AC93" s="77" t="s">
        <v>1282</v>
      </c>
      <c r="AD93" s="78" t="s">
        <v>1283</v>
      </c>
      <c r="AE93" s="79">
        <v>1.1599999999999999</v>
      </c>
      <c r="AF93" s="99">
        <v>6.4</v>
      </c>
      <c r="AG93" s="79">
        <v>3900</v>
      </c>
      <c r="AH93" s="79">
        <v>439</v>
      </c>
      <c r="AI93" s="80"/>
      <c r="AJ93" s="80">
        <v>44.13</v>
      </c>
      <c r="AK93" s="80">
        <v>65.3</v>
      </c>
      <c r="AL93" s="80">
        <v>1</v>
      </c>
    </row>
    <row r="94" spans="29:38" ht="15.75" customHeight="1" x14ac:dyDescent="0.2">
      <c r="AC94" s="63" t="s">
        <v>1284</v>
      </c>
      <c r="AD94" s="64" t="s">
        <v>1285</v>
      </c>
      <c r="AE94" s="67">
        <v>3.5</v>
      </c>
      <c r="AF94" s="67"/>
      <c r="AG94" s="67">
        <v>3842</v>
      </c>
      <c r="AH94" s="67">
        <v>1995</v>
      </c>
      <c r="AI94" s="69"/>
      <c r="AJ94" s="69">
        <v>100</v>
      </c>
      <c r="AK94" s="69">
        <v>197</v>
      </c>
      <c r="AL94" s="69"/>
    </row>
    <row r="95" spans="29:38" ht="15.75" customHeight="1" x14ac:dyDescent="0.2">
      <c r="AC95" s="65" t="s">
        <v>1286</v>
      </c>
      <c r="AD95" s="66" t="s">
        <v>1287</v>
      </c>
      <c r="AE95" s="70">
        <v>1.06</v>
      </c>
      <c r="AF95" s="71">
        <v>7.7</v>
      </c>
      <c r="AG95" s="70">
        <v>3842</v>
      </c>
      <c r="AH95" s="70">
        <v>435</v>
      </c>
      <c r="AI95" s="72"/>
      <c r="AJ95" s="72">
        <v>52.88</v>
      </c>
      <c r="AK95" s="72">
        <v>368</v>
      </c>
      <c r="AL95" s="72"/>
    </row>
    <row r="96" spans="29:38" ht="15.75" customHeight="1" x14ac:dyDescent="0.2">
      <c r="AC96" s="63" t="s">
        <v>1288</v>
      </c>
      <c r="AD96" s="64" t="s">
        <v>1289</v>
      </c>
      <c r="AE96" s="67">
        <v>1.5</v>
      </c>
      <c r="AF96" s="67"/>
      <c r="AG96" s="67">
        <v>3626</v>
      </c>
      <c r="AH96" s="67">
        <v>820</v>
      </c>
      <c r="AI96" s="69"/>
      <c r="AJ96" s="69">
        <v>84</v>
      </c>
      <c r="AK96" s="69">
        <v>88.6</v>
      </c>
      <c r="AL96" s="69"/>
    </row>
    <row r="97" spans="28:39" ht="15.75" customHeight="1" x14ac:dyDescent="0.2">
      <c r="AC97" s="107" t="s">
        <v>1290</v>
      </c>
      <c r="AD97" s="108" t="s">
        <v>1291</v>
      </c>
      <c r="AE97" s="109">
        <v>1.18</v>
      </c>
      <c r="AF97" s="109">
        <v>6</v>
      </c>
      <c r="AG97" s="109">
        <v>3055</v>
      </c>
      <c r="AH97" s="109">
        <v>8880</v>
      </c>
      <c r="AI97" s="110"/>
      <c r="AJ97" s="111">
        <v>541</v>
      </c>
      <c r="AK97" s="111">
        <v>300</v>
      </c>
      <c r="AL97" s="110"/>
    </row>
    <row r="98" spans="28:39" ht="15.75" customHeight="1" x14ac:dyDescent="0.2">
      <c r="AB98" s="3" t="s">
        <v>1292</v>
      </c>
      <c r="AC98" s="63" t="s">
        <v>1293</v>
      </c>
      <c r="AD98" s="64" t="s">
        <v>1294</v>
      </c>
      <c r="AE98" s="67">
        <v>56</v>
      </c>
      <c r="AF98" s="67">
        <v>3.2000000000000002E-3</v>
      </c>
      <c r="AG98" s="67">
        <v>40000</v>
      </c>
      <c r="AH98" s="67">
        <v>813000</v>
      </c>
      <c r="AI98" s="69"/>
      <c r="AJ98" s="105">
        <v>20</v>
      </c>
      <c r="AK98" s="69">
        <v>1080</v>
      </c>
      <c r="AL98" s="69"/>
    </row>
    <row r="99" spans="28:39" ht="15.75" customHeight="1" x14ac:dyDescent="0.2">
      <c r="AB99" s="3" t="s">
        <v>1295</v>
      </c>
      <c r="AC99" s="77" t="s">
        <v>1296</v>
      </c>
      <c r="AD99" s="78" t="s">
        <v>1297</v>
      </c>
      <c r="AE99" s="79">
        <v>54</v>
      </c>
      <c r="AF99" s="79"/>
      <c r="AG99" s="79">
        <v>33500</v>
      </c>
      <c r="AH99" s="79">
        <v>224000</v>
      </c>
      <c r="AI99" s="80"/>
      <c r="AJ99" s="80">
        <v>14.2</v>
      </c>
      <c r="AK99" s="80">
        <v>5245</v>
      </c>
      <c r="AL99" s="80"/>
    </row>
    <row r="100" spans="28:39" ht="15.75" customHeight="1" x14ac:dyDescent="0.2">
      <c r="AC100" s="112" t="s">
        <v>1298</v>
      </c>
      <c r="AD100" s="113" t="s">
        <v>1299</v>
      </c>
      <c r="AE100" s="114">
        <v>21</v>
      </c>
      <c r="AF100" s="114">
        <v>8.0000000000000002E-3</v>
      </c>
      <c r="AG100" s="114">
        <v>12100</v>
      </c>
      <c r="AH100" s="115">
        <v>120000</v>
      </c>
      <c r="AI100" s="116"/>
      <c r="AJ100" s="116">
        <v>78.900000000000006</v>
      </c>
      <c r="AK100" s="116">
        <v>860</v>
      </c>
      <c r="AL100" s="116"/>
    </row>
    <row r="101" spans="28:39" ht="15.75" customHeight="1" x14ac:dyDescent="0.2">
      <c r="AC101" s="95" t="s">
        <v>1300</v>
      </c>
      <c r="AD101" s="96" t="s">
        <v>1301</v>
      </c>
      <c r="AE101" s="97">
        <v>19</v>
      </c>
      <c r="AF101" s="97"/>
      <c r="AG101" s="97">
        <v>8525</v>
      </c>
      <c r="AH101" s="97">
        <v>196000</v>
      </c>
      <c r="AI101" s="98"/>
      <c r="AJ101" s="98">
        <v>203</v>
      </c>
      <c r="AK101" s="98">
        <v>2615</v>
      </c>
      <c r="AL101" s="98"/>
    </row>
    <row r="102" spans="28:39" ht="15.75" customHeight="1" x14ac:dyDescent="0.2">
      <c r="AC102" s="112" t="s">
        <v>1302</v>
      </c>
      <c r="AD102" s="113" t="s">
        <v>1303</v>
      </c>
      <c r="AE102" s="114">
        <v>7.1</v>
      </c>
      <c r="AF102" s="115"/>
      <c r="AG102" s="114">
        <v>4910</v>
      </c>
      <c r="AH102" s="114">
        <v>1950</v>
      </c>
      <c r="AI102" s="116"/>
      <c r="AJ102" s="116">
        <v>61</v>
      </c>
      <c r="AK102" s="116">
        <v>276</v>
      </c>
      <c r="AL102" s="116"/>
    </row>
    <row r="103" spans="28:39" ht="15.75" customHeight="1" x14ac:dyDescent="0.2">
      <c r="AC103" s="95" t="s">
        <v>1304</v>
      </c>
      <c r="AD103" s="96" t="s">
        <v>1305</v>
      </c>
      <c r="AE103" s="97">
        <v>13.9</v>
      </c>
      <c r="AF103" s="97">
        <v>1.8700000000000001E-2</v>
      </c>
      <c r="AG103" s="117">
        <v>4015</v>
      </c>
      <c r="AH103" s="97">
        <v>550000</v>
      </c>
      <c r="AI103" s="98"/>
      <c r="AJ103" s="118">
        <v>1369</v>
      </c>
      <c r="AK103" s="118">
        <v>14000</v>
      </c>
      <c r="AL103" s="98"/>
    </row>
    <row r="104" spans="28:39" ht="15.75" customHeight="1" x14ac:dyDescent="0.2">
      <c r="AC104" s="63" t="s">
        <v>1306</v>
      </c>
      <c r="AD104" s="64" t="s">
        <v>1307</v>
      </c>
      <c r="AE104" s="67">
        <v>12.6</v>
      </c>
      <c r="AF104" s="67">
        <v>1.4999999999999999E-2</v>
      </c>
      <c r="AG104" s="67">
        <v>3660</v>
      </c>
      <c r="AH104" s="68">
        <v>75900</v>
      </c>
      <c r="AI104" s="69"/>
      <c r="AJ104" s="69">
        <v>740</v>
      </c>
      <c r="AK104" s="105">
        <v>550</v>
      </c>
      <c r="AL104" s="69"/>
    </row>
    <row r="105" spans="28:39" ht="15.75" customHeight="1" x14ac:dyDescent="0.2">
      <c r="AC105" s="65" t="s">
        <v>1308</v>
      </c>
      <c r="AD105" s="66" t="s">
        <v>1309</v>
      </c>
      <c r="AE105" s="71">
        <v>11.6</v>
      </c>
      <c r="AF105" s="70">
        <v>8.0000000000000002E-3</v>
      </c>
      <c r="AG105" s="70">
        <v>3590</v>
      </c>
      <c r="AH105" s="71">
        <v>120000</v>
      </c>
      <c r="AI105" s="72"/>
      <c r="AJ105" s="72">
        <v>921</v>
      </c>
      <c r="AK105" s="106">
        <v>700</v>
      </c>
      <c r="AL105" s="72"/>
    </row>
    <row r="106" spans="28:39" ht="15.75" customHeight="1" x14ac:dyDescent="0.2">
      <c r="AC106" s="85" t="s">
        <v>1310</v>
      </c>
      <c r="AD106" s="86" t="s">
        <v>1311</v>
      </c>
      <c r="AE106" s="119">
        <v>17</v>
      </c>
      <c r="AF106" s="88">
        <v>8.0000000000000002E-3</v>
      </c>
      <c r="AG106" s="88">
        <v>3490</v>
      </c>
      <c r="AH106" s="119">
        <v>270000</v>
      </c>
      <c r="AI106" s="89"/>
      <c r="AJ106" s="90">
        <v>1420</v>
      </c>
      <c r="AK106" s="120">
        <v>3820</v>
      </c>
      <c r="AL106" s="89"/>
      <c r="AM106" s="3" t="s">
        <v>1312</v>
      </c>
    </row>
    <row r="107" spans="28:39" ht="15.75" customHeight="1" x14ac:dyDescent="0.2">
      <c r="AB107" s="3" t="s">
        <v>1313</v>
      </c>
      <c r="AC107" s="65" t="s">
        <v>1314</v>
      </c>
      <c r="AD107" s="66" t="s">
        <v>1315</v>
      </c>
      <c r="AE107" s="70">
        <v>16.7</v>
      </c>
      <c r="AF107" s="70"/>
      <c r="AG107" s="121">
        <v>210000</v>
      </c>
      <c r="AH107" s="70">
        <v>380000</v>
      </c>
      <c r="AI107" s="72"/>
      <c r="AJ107" s="72">
        <v>0.52</v>
      </c>
      <c r="AK107" s="72">
        <v>9400</v>
      </c>
      <c r="AL107" s="72"/>
      <c r="AM107" s="3" t="s">
        <v>1316</v>
      </c>
    </row>
    <row r="108" spans="28:39" ht="15.75" customHeight="1" x14ac:dyDescent="0.2">
      <c r="AC108" s="63" t="s">
        <v>1317</v>
      </c>
      <c r="AD108" s="64" t="s">
        <v>1315</v>
      </c>
      <c r="AE108" s="67">
        <v>28.6</v>
      </c>
      <c r="AF108" s="67"/>
      <c r="AG108" s="67">
        <v>200000</v>
      </c>
      <c r="AH108" s="67">
        <v>912000</v>
      </c>
      <c r="AI108" s="69"/>
      <c r="AJ108" s="69">
        <v>0.8</v>
      </c>
      <c r="AK108" s="69">
        <v>5700</v>
      </c>
      <c r="AL108" s="69"/>
    </row>
    <row r="109" spans="28:39" ht="15.75" customHeight="1" x14ac:dyDescent="0.2">
      <c r="AC109" s="65" t="s">
        <v>1318</v>
      </c>
      <c r="AD109" s="66" t="s">
        <v>1319</v>
      </c>
      <c r="AE109" s="70">
        <v>16</v>
      </c>
      <c r="AF109" s="70">
        <v>4.0000000000000001E-3</v>
      </c>
      <c r="AG109" s="70">
        <v>141000</v>
      </c>
      <c r="AH109" s="70">
        <v>282000</v>
      </c>
      <c r="AI109" s="72"/>
      <c r="AJ109" s="72">
        <v>0.89</v>
      </c>
      <c r="AK109" s="72">
        <v>8187</v>
      </c>
      <c r="AL109" s="72"/>
    </row>
    <row r="110" spans="28:39" ht="15.75" customHeight="1" x14ac:dyDescent="0.2">
      <c r="AC110" s="63" t="s">
        <v>1320</v>
      </c>
      <c r="AD110" s="64" t="s">
        <v>1321</v>
      </c>
      <c r="AE110" s="67">
        <v>14</v>
      </c>
      <c r="AF110" s="67"/>
      <c r="AG110" s="67">
        <v>112200</v>
      </c>
      <c r="AH110" s="67">
        <v>263000</v>
      </c>
      <c r="AI110" s="69"/>
      <c r="AJ110" s="69">
        <v>1.36</v>
      </c>
      <c r="AK110" s="69">
        <v>9300</v>
      </c>
      <c r="AL110" s="69"/>
    </row>
    <row r="111" spans="28:39" ht="15.75" customHeight="1" x14ac:dyDescent="0.2">
      <c r="AC111" s="65" t="s">
        <v>1322</v>
      </c>
      <c r="AD111" s="66" t="s">
        <v>1323</v>
      </c>
      <c r="AE111" s="70">
        <v>27</v>
      </c>
      <c r="AF111" s="70"/>
      <c r="AG111" s="70">
        <v>112200</v>
      </c>
      <c r="AH111" s="70">
        <v>760000</v>
      </c>
      <c r="AI111" s="72"/>
      <c r="AJ111" s="72">
        <v>2.2599999999999998</v>
      </c>
      <c r="AK111" s="72">
        <v>11000</v>
      </c>
      <c r="AL111" s="72"/>
    </row>
    <row r="112" spans="28:39" ht="15.75" customHeight="1" x14ac:dyDescent="0.2">
      <c r="AC112" s="63" t="s">
        <v>1324</v>
      </c>
      <c r="AD112" s="64" t="s">
        <v>1325</v>
      </c>
      <c r="AE112" s="122">
        <v>315</v>
      </c>
      <c r="AF112" s="67" t="s">
        <v>1326</v>
      </c>
      <c r="AG112" s="67">
        <v>53000</v>
      </c>
      <c r="AH112" s="122">
        <v>8710000</v>
      </c>
      <c r="AI112" s="69">
        <v>150000</v>
      </c>
      <c r="AJ112" s="69">
        <v>32.1</v>
      </c>
      <c r="AK112" s="69">
        <v>163000</v>
      </c>
      <c r="AL112" s="69"/>
      <c r="AM112" s="3" t="s">
        <v>1327</v>
      </c>
    </row>
    <row r="113" spans="28:38" ht="15.75" customHeight="1" x14ac:dyDescent="0.2">
      <c r="AC113" s="65" t="s">
        <v>1328</v>
      </c>
      <c r="AD113" s="66" t="s">
        <v>1329</v>
      </c>
      <c r="AE113" s="70">
        <v>9</v>
      </c>
      <c r="AF113" s="70">
        <v>4.4999999999999997E-3</v>
      </c>
      <c r="AG113" s="70">
        <v>57000</v>
      </c>
      <c r="AH113" s="70">
        <v>170000</v>
      </c>
      <c r="AI113" s="72"/>
      <c r="AJ113" s="72">
        <v>6</v>
      </c>
      <c r="AK113" s="72">
        <v>336</v>
      </c>
      <c r="AL113" s="72"/>
    </row>
    <row r="114" spans="28:38" ht="15.75" customHeight="1" x14ac:dyDescent="0.2">
      <c r="AC114" s="85" t="s">
        <v>1330</v>
      </c>
      <c r="AD114" s="86" t="s">
        <v>1331</v>
      </c>
      <c r="AE114" s="88">
        <v>58</v>
      </c>
      <c r="AF114" s="88">
        <v>4.0000000000000001E-3</v>
      </c>
      <c r="AG114" s="88">
        <v>25100</v>
      </c>
      <c r="AH114" s="88">
        <v>2500000</v>
      </c>
      <c r="AI114" s="89"/>
      <c r="AJ114" s="89">
        <v>86</v>
      </c>
      <c r="AK114" s="89">
        <v>26000</v>
      </c>
      <c r="AL114" s="89"/>
    </row>
    <row r="115" spans="28:38" ht="15.75" customHeight="1" x14ac:dyDescent="0.2">
      <c r="AB115" s="3" t="s">
        <v>1332</v>
      </c>
      <c r="AC115" s="65" t="s">
        <v>1333</v>
      </c>
      <c r="AD115" s="66" t="s">
        <v>1334</v>
      </c>
      <c r="AE115" s="70">
        <v>0.75</v>
      </c>
      <c r="AF115" s="70"/>
      <c r="AG115" s="70">
        <v>120000</v>
      </c>
      <c r="AH115" s="70">
        <v>5650</v>
      </c>
      <c r="AI115" s="72"/>
      <c r="AJ115" s="72">
        <v>0.26</v>
      </c>
      <c r="AK115" s="72">
        <v>5000</v>
      </c>
      <c r="AL115" s="72"/>
    </row>
    <row r="116" spans="28:38" ht="15.75" customHeight="1" x14ac:dyDescent="0.2">
      <c r="AC116" s="63" t="s">
        <v>1335</v>
      </c>
      <c r="AD116" s="64" t="s">
        <v>1336</v>
      </c>
      <c r="AE116" s="67">
        <v>1.018</v>
      </c>
      <c r="AF116" s="67">
        <v>0.22800000000000001</v>
      </c>
      <c r="AG116" s="67">
        <v>25000</v>
      </c>
      <c r="AH116" s="67">
        <v>5.6000000000000001E-2</v>
      </c>
      <c r="AI116" s="69"/>
      <c r="AJ116" s="69">
        <v>8.3999999999999995E-3</v>
      </c>
      <c r="AK116" s="81">
        <v>8.6</v>
      </c>
      <c r="AL116" s="69"/>
    </row>
    <row r="117" spans="28:38" ht="15.75" customHeight="1" x14ac:dyDescent="0.2">
      <c r="AC117" s="65" t="s">
        <v>1337</v>
      </c>
      <c r="AD117" s="66" t="s">
        <v>1338</v>
      </c>
      <c r="AE117" s="70">
        <v>0.57299999999999995</v>
      </c>
      <c r="AF117" s="70">
        <v>1.8</v>
      </c>
      <c r="AG117" s="70">
        <v>16500</v>
      </c>
      <c r="AH117" s="70">
        <v>1.2999999999999999E-2</v>
      </c>
      <c r="AI117" s="72"/>
      <c r="AJ117" s="72">
        <v>1.4E-2</v>
      </c>
      <c r="AK117" s="72">
        <v>16.350000000000001</v>
      </c>
      <c r="AL117" s="72">
        <v>1</v>
      </c>
    </row>
    <row r="118" spans="28:38" ht="15.75" customHeight="1" x14ac:dyDescent="0.2">
      <c r="AC118" s="63" t="s">
        <v>1339</v>
      </c>
      <c r="AD118" s="64" t="s">
        <v>1340</v>
      </c>
      <c r="AE118" s="67">
        <v>0.60199999999999998</v>
      </c>
      <c r="AF118" s="67">
        <v>1.37</v>
      </c>
      <c r="AG118" s="67">
        <v>7740</v>
      </c>
      <c r="AH118" s="67">
        <v>4.8999999999999998E-4</v>
      </c>
      <c r="AI118" s="69"/>
      <c r="AJ118" s="69">
        <v>1.234E-2</v>
      </c>
      <c r="AK118" s="69">
        <v>11.46</v>
      </c>
      <c r="AL118" s="69"/>
    </row>
    <row r="119" spans="28:38" ht="15.75" customHeight="1" x14ac:dyDescent="0.2">
      <c r="AC119" s="65" t="s">
        <v>1341</v>
      </c>
      <c r="AD119" s="66" t="s">
        <v>1342</v>
      </c>
      <c r="AE119" s="70">
        <v>0.68</v>
      </c>
      <c r="AF119" s="70">
        <v>3.13</v>
      </c>
      <c r="AG119" s="70">
        <v>6220</v>
      </c>
      <c r="AH119" s="70">
        <v>1.7000000000000001E-4</v>
      </c>
      <c r="AI119" s="72"/>
      <c r="AJ119" s="72">
        <v>1.0999999999999999E-2</v>
      </c>
      <c r="AK119" s="72">
        <v>14.074</v>
      </c>
      <c r="AL119" s="72"/>
    </row>
    <row r="120" spans="28:38" ht="15.75" customHeight="1" x14ac:dyDescent="0.2">
      <c r="AC120" s="63" t="s">
        <v>1343</v>
      </c>
      <c r="AD120" s="64" t="s">
        <v>1344</v>
      </c>
      <c r="AE120" s="67">
        <v>0.625</v>
      </c>
      <c r="AF120" s="67">
        <v>6.62</v>
      </c>
      <c r="AG120" s="67">
        <v>4725</v>
      </c>
      <c r="AH120" s="67"/>
      <c r="AI120" s="69"/>
      <c r="AJ120" s="69">
        <v>1.2E-2</v>
      </c>
      <c r="AK120" s="69">
        <v>20.9</v>
      </c>
      <c r="AL120" s="69"/>
    </row>
    <row r="121" spans="28:38" ht="15.75" customHeight="1" x14ac:dyDescent="0.2">
      <c r="AE121" s="123"/>
      <c r="AF121" s="123"/>
      <c r="AG121" s="123"/>
      <c r="AH121" s="123"/>
      <c r="AI121" s="123"/>
      <c r="AJ121" s="123"/>
      <c r="AK121" s="123"/>
      <c r="AL121" s="123"/>
    </row>
    <row r="122" spans="28:38" ht="15.75" customHeight="1" x14ac:dyDescent="0.2">
      <c r="AE122" s="123"/>
      <c r="AF122" s="123"/>
      <c r="AG122" s="123"/>
      <c r="AH122" s="123"/>
      <c r="AI122" s="123"/>
      <c r="AJ122" s="123"/>
      <c r="AK122" s="123"/>
      <c r="AL122" s="123"/>
    </row>
    <row r="123" spans="28:38" ht="15.75" customHeight="1" x14ac:dyDescent="0.2">
      <c r="AE123" s="123"/>
      <c r="AF123" s="123"/>
      <c r="AG123" s="123"/>
      <c r="AH123" s="123"/>
      <c r="AI123" s="123"/>
      <c r="AJ123" s="123"/>
      <c r="AK123" s="123"/>
      <c r="AL123" s="123"/>
    </row>
    <row r="124" spans="28:38" ht="15.75" customHeight="1" x14ac:dyDescent="0.2">
      <c r="AE124" s="123"/>
      <c r="AF124" s="123"/>
      <c r="AG124" s="123"/>
      <c r="AH124" s="123"/>
      <c r="AI124" s="123"/>
      <c r="AJ124" s="123"/>
      <c r="AK124" s="123"/>
      <c r="AL124" s="123"/>
    </row>
    <row r="125" spans="28:38" ht="15.75" customHeight="1" x14ac:dyDescent="0.2">
      <c r="AE125" s="123"/>
      <c r="AF125" s="123"/>
      <c r="AG125" s="123"/>
      <c r="AH125" s="123"/>
      <c r="AI125" s="123"/>
      <c r="AJ125" s="123"/>
      <c r="AK125" s="123"/>
      <c r="AL125" s="123"/>
    </row>
    <row r="126" spans="28:38" ht="15.75" customHeight="1" x14ac:dyDescent="0.2">
      <c r="AE126" s="123"/>
      <c r="AF126" s="123"/>
      <c r="AG126" s="123"/>
      <c r="AH126" s="123"/>
      <c r="AI126" s="123"/>
      <c r="AJ126" s="123"/>
      <c r="AK126" s="123"/>
      <c r="AL126" s="123"/>
    </row>
    <row r="127" spans="28:38" ht="15.75" customHeight="1" x14ac:dyDescent="0.2">
      <c r="AE127" s="123"/>
      <c r="AF127" s="123"/>
      <c r="AG127" s="123"/>
      <c r="AH127" s="123"/>
      <c r="AI127" s="123"/>
      <c r="AJ127" s="123"/>
      <c r="AK127" s="123"/>
      <c r="AL127" s="123"/>
    </row>
    <row r="128" spans="28:38" ht="15.75" customHeight="1" x14ac:dyDescent="0.2">
      <c r="AE128" s="123"/>
      <c r="AF128" s="123"/>
      <c r="AG128" s="123"/>
      <c r="AH128" s="123"/>
      <c r="AI128" s="123"/>
      <c r="AJ128" s="123"/>
      <c r="AK128" s="123"/>
      <c r="AL128" s="123"/>
    </row>
    <row r="129" spans="31:38" ht="15.75" customHeight="1" x14ac:dyDescent="0.2">
      <c r="AE129" s="123"/>
      <c r="AF129" s="123"/>
      <c r="AG129" s="123"/>
      <c r="AH129" s="123"/>
      <c r="AI129" s="123"/>
      <c r="AJ129" s="123"/>
      <c r="AK129" s="123"/>
      <c r="AL129" s="123"/>
    </row>
    <row r="130" spans="31:38" ht="15.75" customHeight="1" x14ac:dyDescent="0.2">
      <c r="AE130" s="123"/>
      <c r="AF130" s="123"/>
      <c r="AG130" s="123"/>
      <c r="AH130" s="123"/>
      <c r="AI130" s="123"/>
      <c r="AJ130" s="123"/>
      <c r="AK130" s="123"/>
      <c r="AL130" s="123"/>
    </row>
    <row r="131" spans="31:38" ht="15.75" customHeight="1" x14ac:dyDescent="0.2">
      <c r="AE131" s="123"/>
      <c r="AF131" s="123"/>
      <c r="AG131" s="123"/>
      <c r="AH131" s="123"/>
      <c r="AI131" s="123"/>
      <c r="AJ131" s="123"/>
      <c r="AK131" s="123"/>
      <c r="AL131" s="123"/>
    </row>
    <row r="132" spans="31:38" ht="15.75" customHeight="1" x14ac:dyDescent="0.2">
      <c r="AE132" s="123"/>
      <c r="AF132" s="123"/>
      <c r="AG132" s="123"/>
      <c r="AH132" s="123"/>
      <c r="AI132" s="123"/>
      <c r="AJ132" s="123"/>
      <c r="AK132" s="123"/>
      <c r="AL132" s="123"/>
    </row>
    <row r="133" spans="31:38" ht="15.75" customHeight="1" x14ac:dyDescent="0.2">
      <c r="AE133" s="123"/>
      <c r="AF133" s="123"/>
      <c r="AG133" s="123"/>
      <c r="AH133" s="123"/>
      <c r="AI133" s="123"/>
      <c r="AJ133" s="123"/>
      <c r="AK133" s="123"/>
      <c r="AL133" s="123"/>
    </row>
    <row r="134" spans="31:38" ht="15.75" customHeight="1" x14ac:dyDescent="0.2">
      <c r="AE134" s="123"/>
      <c r="AF134" s="123"/>
      <c r="AG134" s="123"/>
      <c r="AH134" s="123"/>
      <c r="AI134" s="123"/>
      <c r="AJ134" s="123"/>
      <c r="AK134" s="123"/>
      <c r="AL134" s="123"/>
    </row>
    <row r="135" spans="31:38" ht="15.75" customHeight="1" x14ac:dyDescent="0.2">
      <c r="AE135" s="123"/>
      <c r="AF135" s="123"/>
      <c r="AG135" s="123"/>
      <c r="AH135" s="123"/>
      <c r="AI135" s="123"/>
      <c r="AJ135" s="123"/>
      <c r="AK135" s="123"/>
      <c r="AL135" s="123"/>
    </row>
    <row r="136" spans="31:38" ht="15.75" customHeight="1" x14ac:dyDescent="0.2">
      <c r="AE136" s="123"/>
      <c r="AF136" s="123"/>
      <c r="AG136" s="123"/>
      <c r="AH136" s="123"/>
      <c r="AI136" s="123"/>
      <c r="AJ136" s="123"/>
      <c r="AK136" s="123"/>
      <c r="AL136" s="123"/>
    </row>
    <row r="137" spans="31:38" ht="15.75" customHeight="1" x14ac:dyDescent="0.2">
      <c r="AE137" s="123"/>
      <c r="AF137" s="123"/>
      <c r="AG137" s="123"/>
      <c r="AH137" s="123"/>
      <c r="AI137" s="123"/>
      <c r="AJ137" s="123"/>
      <c r="AK137" s="123"/>
      <c r="AL137" s="123"/>
    </row>
    <row r="138" spans="31:38" ht="15.75" customHeight="1" x14ac:dyDescent="0.2">
      <c r="AE138" s="123"/>
      <c r="AF138" s="123"/>
      <c r="AG138" s="123"/>
      <c r="AH138" s="123"/>
      <c r="AI138" s="123"/>
      <c r="AJ138" s="123"/>
      <c r="AK138" s="123"/>
      <c r="AL138" s="123"/>
    </row>
    <row r="139" spans="31:38" ht="15.75" customHeight="1" x14ac:dyDescent="0.2">
      <c r="AE139" s="123"/>
      <c r="AF139" s="123"/>
      <c r="AG139" s="123"/>
      <c r="AH139" s="123"/>
      <c r="AI139" s="123"/>
      <c r="AJ139" s="123"/>
      <c r="AK139" s="123"/>
      <c r="AL139" s="123"/>
    </row>
    <row r="140" spans="31:38" ht="15.75" customHeight="1" x14ac:dyDescent="0.2">
      <c r="AE140" s="123"/>
      <c r="AF140" s="123"/>
      <c r="AG140" s="123"/>
      <c r="AH140" s="123"/>
      <c r="AI140" s="123"/>
      <c r="AJ140" s="123"/>
      <c r="AK140" s="123"/>
      <c r="AL140" s="123"/>
    </row>
    <row r="141" spans="31:38" ht="15.75" customHeight="1" x14ac:dyDescent="0.2">
      <c r="AE141" s="123"/>
      <c r="AF141" s="123"/>
      <c r="AG141" s="123"/>
      <c r="AH141" s="123"/>
      <c r="AI141" s="123"/>
      <c r="AJ141" s="123"/>
      <c r="AK141" s="123"/>
      <c r="AL141" s="123"/>
    </row>
    <row r="142" spans="31:38" ht="15.75" customHeight="1" x14ac:dyDescent="0.2">
      <c r="AE142" s="123"/>
      <c r="AF142" s="123"/>
      <c r="AG142" s="123"/>
      <c r="AH142" s="123"/>
      <c r="AI142" s="123"/>
      <c r="AJ142" s="123"/>
      <c r="AK142" s="123"/>
      <c r="AL142" s="123"/>
    </row>
    <row r="143" spans="31:38" ht="15.75" customHeight="1" x14ac:dyDescent="0.2">
      <c r="AE143" s="123"/>
      <c r="AF143" s="123"/>
      <c r="AG143" s="123"/>
      <c r="AH143" s="123"/>
      <c r="AI143" s="123"/>
      <c r="AJ143" s="123"/>
      <c r="AK143" s="123"/>
      <c r="AL143" s="123"/>
    </row>
    <row r="144" spans="31:38" ht="15.75" customHeight="1" x14ac:dyDescent="0.2">
      <c r="AE144" s="123"/>
      <c r="AF144" s="123"/>
      <c r="AG144" s="123"/>
      <c r="AH144" s="123"/>
      <c r="AI144" s="123"/>
      <c r="AJ144" s="123"/>
      <c r="AK144" s="123"/>
      <c r="AL144" s="123"/>
    </row>
    <row r="145" spans="31:38" ht="15.75" customHeight="1" x14ac:dyDescent="0.2">
      <c r="AE145" s="123"/>
      <c r="AF145" s="123"/>
      <c r="AG145" s="123"/>
      <c r="AH145" s="123"/>
      <c r="AI145" s="123"/>
      <c r="AJ145" s="123"/>
      <c r="AK145" s="123"/>
      <c r="AL145" s="123"/>
    </row>
    <row r="146" spans="31:38" ht="15.75" customHeight="1" x14ac:dyDescent="0.2">
      <c r="AE146" s="123"/>
      <c r="AF146" s="123"/>
      <c r="AG146" s="123"/>
      <c r="AH146" s="123"/>
      <c r="AI146" s="123"/>
      <c r="AJ146" s="123"/>
      <c r="AK146" s="123"/>
      <c r="AL146" s="123"/>
    </row>
    <row r="147" spans="31:38" ht="15.75" customHeight="1" x14ac:dyDescent="0.2">
      <c r="AE147" s="123"/>
      <c r="AF147" s="123"/>
      <c r="AG147" s="123"/>
      <c r="AH147" s="123"/>
      <c r="AI147" s="123"/>
      <c r="AJ147" s="123"/>
      <c r="AK147" s="123"/>
      <c r="AL147" s="123"/>
    </row>
    <row r="148" spans="31:38" ht="15.75" customHeight="1" x14ac:dyDescent="0.2">
      <c r="AE148" s="123"/>
      <c r="AF148" s="123"/>
      <c r="AG148" s="123"/>
      <c r="AH148" s="123"/>
      <c r="AI148" s="123"/>
      <c r="AJ148" s="123"/>
      <c r="AK148" s="123"/>
      <c r="AL148" s="123"/>
    </row>
    <row r="149" spans="31:38" ht="15.75" customHeight="1" x14ac:dyDescent="0.2">
      <c r="AE149" s="123"/>
      <c r="AF149" s="123"/>
      <c r="AG149" s="123"/>
      <c r="AH149" s="123"/>
      <c r="AI149" s="123"/>
      <c r="AJ149" s="123"/>
      <c r="AK149" s="123"/>
      <c r="AL149" s="123"/>
    </row>
    <row r="150" spans="31:38" ht="15.75" customHeight="1" x14ac:dyDescent="0.2">
      <c r="AE150" s="123"/>
      <c r="AF150" s="123"/>
      <c r="AG150" s="123"/>
      <c r="AH150" s="123"/>
      <c r="AI150" s="123"/>
      <c r="AJ150" s="123"/>
      <c r="AK150" s="123"/>
      <c r="AL150" s="123"/>
    </row>
    <row r="151" spans="31:38" ht="15.75" customHeight="1" x14ac:dyDescent="0.2">
      <c r="AE151" s="123"/>
      <c r="AF151" s="123"/>
      <c r="AG151" s="123"/>
      <c r="AH151" s="123"/>
      <c r="AI151" s="123"/>
      <c r="AJ151" s="123"/>
      <c r="AK151" s="123"/>
      <c r="AL151" s="123"/>
    </row>
    <row r="152" spans="31:38" ht="15.75" customHeight="1" x14ac:dyDescent="0.2">
      <c r="AE152" s="123"/>
      <c r="AF152" s="123"/>
      <c r="AG152" s="123"/>
      <c r="AH152" s="123"/>
      <c r="AI152" s="123"/>
      <c r="AJ152" s="123"/>
      <c r="AK152" s="123"/>
      <c r="AL152" s="123"/>
    </row>
    <row r="153" spans="31:38" ht="15.75" customHeight="1" x14ac:dyDescent="0.2">
      <c r="AE153" s="123"/>
      <c r="AF153" s="123"/>
      <c r="AG153" s="123"/>
      <c r="AH153" s="123"/>
      <c r="AI153" s="123"/>
      <c r="AJ153" s="123"/>
      <c r="AK153" s="123"/>
      <c r="AL153" s="123"/>
    </row>
    <row r="154" spans="31:38" ht="15.75" customHeight="1" x14ac:dyDescent="0.2">
      <c r="AE154" s="123"/>
      <c r="AF154" s="123"/>
      <c r="AG154" s="123"/>
      <c r="AH154" s="123"/>
      <c r="AI154" s="123"/>
      <c r="AJ154" s="123"/>
      <c r="AK154" s="123"/>
      <c r="AL154" s="123"/>
    </row>
    <row r="155" spans="31:38" ht="15.75" customHeight="1" x14ac:dyDescent="0.2">
      <c r="AE155" s="123"/>
      <c r="AF155" s="123"/>
      <c r="AG155" s="123"/>
      <c r="AH155" s="123"/>
      <c r="AI155" s="123"/>
      <c r="AJ155" s="123"/>
      <c r="AK155" s="123"/>
      <c r="AL155" s="123"/>
    </row>
    <row r="156" spans="31:38" ht="15.75" customHeight="1" x14ac:dyDescent="0.2">
      <c r="AE156" s="123"/>
      <c r="AF156" s="123"/>
      <c r="AG156" s="123"/>
      <c r="AH156" s="123"/>
      <c r="AI156" s="123"/>
      <c r="AJ156" s="123"/>
      <c r="AK156" s="123"/>
      <c r="AL156" s="123"/>
    </row>
    <row r="157" spans="31:38" ht="15.75" customHeight="1" x14ac:dyDescent="0.2">
      <c r="AE157" s="123"/>
      <c r="AF157" s="123"/>
      <c r="AG157" s="123"/>
      <c r="AH157" s="123"/>
      <c r="AI157" s="123"/>
      <c r="AJ157" s="123"/>
      <c r="AK157" s="123"/>
      <c r="AL157" s="123"/>
    </row>
    <row r="158" spans="31:38" ht="15.75" customHeight="1" x14ac:dyDescent="0.2">
      <c r="AE158" s="123"/>
      <c r="AF158" s="123"/>
      <c r="AG158" s="123"/>
      <c r="AH158" s="123"/>
      <c r="AI158" s="123"/>
      <c r="AJ158" s="123"/>
      <c r="AK158" s="123"/>
      <c r="AL158" s="123"/>
    </row>
    <row r="159" spans="31:38" ht="15.75" customHeight="1" x14ac:dyDescent="0.2">
      <c r="AE159" s="123"/>
      <c r="AF159" s="123"/>
      <c r="AG159" s="123"/>
      <c r="AH159" s="123"/>
      <c r="AI159" s="123"/>
      <c r="AJ159" s="123"/>
      <c r="AK159" s="123"/>
      <c r="AL159" s="123"/>
    </row>
    <row r="160" spans="31:38" ht="15.75" customHeight="1" x14ac:dyDescent="0.2">
      <c r="AE160" s="123"/>
      <c r="AF160" s="123"/>
      <c r="AG160" s="123"/>
      <c r="AH160" s="123"/>
      <c r="AI160" s="123"/>
      <c r="AJ160" s="123"/>
      <c r="AK160" s="123"/>
      <c r="AL160" s="123"/>
    </row>
    <row r="161" spans="31:38" ht="15.75" customHeight="1" x14ac:dyDescent="0.2">
      <c r="AE161" s="123"/>
      <c r="AF161" s="123"/>
      <c r="AG161" s="123"/>
      <c r="AH161" s="123"/>
      <c r="AI161" s="123"/>
      <c r="AJ161" s="123"/>
      <c r="AK161" s="123"/>
      <c r="AL161" s="123"/>
    </row>
    <row r="162" spans="31:38" ht="15.75" customHeight="1" x14ac:dyDescent="0.2">
      <c r="AE162" s="123"/>
      <c r="AF162" s="123"/>
      <c r="AG162" s="123"/>
      <c r="AH162" s="123"/>
      <c r="AI162" s="123"/>
      <c r="AJ162" s="123"/>
      <c r="AK162" s="123"/>
      <c r="AL162" s="123"/>
    </row>
    <row r="163" spans="31:38" ht="15.75" customHeight="1" x14ac:dyDescent="0.2">
      <c r="AE163" s="123"/>
      <c r="AF163" s="123"/>
      <c r="AG163" s="123"/>
      <c r="AH163" s="123"/>
      <c r="AI163" s="123"/>
      <c r="AJ163" s="123"/>
      <c r="AK163" s="123"/>
      <c r="AL163" s="123"/>
    </row>
    <row r="164" spans="31:38" ht="15.75" customHeight="1" x14ac:dyDescent="0.2">
      <c r="AE164" s="123"/>
      <c r="AF164" s="123"/>
      <c r="AG164" s="123"/>
      <c r="AH164" s="123"/>
      <c r="AI164" s="123"/>
      <c r="AJ164" s="123"/>
      <c r="AK164" s="123"/>
      <c r="AL164" s="123"/>
    </row>
    <row r="165" spans="31:38" ht="15.75" customHeight="1" x14ac:dyDescent="0.2">
      <c r="AE165" s="123"/>
      <c r="AF165" s="123"/>
      <c r="AG165" s="123"/>
      <c r="AH165" s="123"/>
      <c r="AI165" s="123"/>
      <c r="AJ165" s="123"/>
      <c r="AK165" s="123"/>
      <c r="AL165" s="123"/>
    </row>
    <row r="166" spans="31:38" ht="15.75" customHeight="1" x14ac:dyDescent="0.2">
      <c r="AE166" s="123"/>
      <c r="AF166" s="123"/>
      <c r="AG166" s="123"/>
      <c r="AH166" s="123"/>
      <c r="AI166" s="123"/>
      <c r="AJ166" s="123"/>
      <c r="AK166" s="123"/>
      <c r="AL166" s="123"/>
    </row>
    <row r="167" spans="31:38" ht="15.75" customHeight="1" x14ac:dyDescent="0.2">
      <c r="AE167" s="123"/>
      <c r="AF167" s="123"/>
      <c r="AG167" s="123"/>
      <c r="AH167" s="123"/>
      <c r="AI167" s="123"/>
      <c r="AJ167" s="123"/>
      <c r="AK167" s="123"/>
      <c r="AL167" s="123"/>
    </row>
    <row r="168" spans="31:38" ht="15.75" customHeight="1" x14ac:dyDescent="0.2">
      <c r="AE168" s="123"/>
      <c r="AF168" s="123"/>
      <c r="AG168" s="123"/>
      <c r="AH168" s="123"/>
      <c r="AI168" s="123"/>
      <c r="AJ168" s="123"/>
      <c r="AK168" s="123"/>
      <c r="AL168" s="123"/>
    </row>
    <row r="169" spans="31:38" ht="15.75" customHeight="1" x14ac:dyDescent="0.2">
      <c r="AE169" s="123"/>
      <c r="AF169" s="123"/>
      <c r="AG169" s="123"/>
      <c r="AH169" s="123"/>
      <c r="AI169" s="123"/>
      <c r="AJ169" s="123"/>
      <c r="AK169" s="123"/>
      <c r="AL169" s="123"/>
    </row>
    <row r="170" spans="31:38" ht="15.75" customHeight="1" x14ac:dyDescent="0.2">
      <c r="AE170" s="123"/>
      <c r="AF170" s="123"/>
      <c r="AG170" s="123"/>
      <c r="AH170" s="123"/>
      <c r="AI170" s="123"/>
      <c r="AJ170" s="123"/>
      <c r="AK170" s="123"/>
      <c r="AL170" s="123"/>
    </row>
    <row r="171" spans="31:38" ht="15.75" customHeight="1" x14ac:dyDescent="0.2">
      <c r="AE171" s="123"/>
      <c r="AF171" s="123"/>
      <c r="AG171" s="123"/>
      <c r="AH171" s="123"/>
      <c r="AI171" s="123"/>
      <c r="AJ171" s="123"/>
      <c r="AK171" s="123"/>
      <c r="AL171" s="123"/>
    </row>
    <row r="172" spans="31:38" ht="15.75" customHeight="1" x14ac:dyDescent="0.2">
      <c r="AE172" s="123"/>
      <c r="AF172" s="123"/>
      <c r="AG172" s="123"/>
      <c r="AH172" s="123"/>
      <c r="AI172" s="123"/>
      <c r="AJ172" s="123"/>
      <c r="AK172" s="123"/>
      <c r="AL172" s="123"/>
    </row>
    <row r="173" spans="31:38" ht="15.75" customHeight="1" x14ac:dyDescent="0.2">
      <c r="AE173" s="123"/>
      <c r="AF173" s="123"/>
      <c r="AG173" s="123"/>
      <c r="AH173" s="123"/>
      <c r="AI173" s="123"/>
      <c r="AJ173" s="123"/>
      <c r="AK173" s="123"/>
      <c r="AL173" s="123"/>
    </row>
    <row r="174" spans="31:38" ht="15.75" customHeight="1" x14ac:dyDescent="0.2">
      <c r="AE174" s="123"/>
      <c r="AF174" s="123"/>
      <c r="AG174" s="123"/>
      <c r="AH174" s="123"/>
      <c r="AI174" s="123"/>
      <c r="AJ174" s="123"/>
      <c r="AK174" s="123"/>
      <c r="AL174" s="123"/>
    </row>
    <row r="175" spans="31:38" ht="15.75" customHeight="1" x14ac:dyDescent="0.2">
      <c r="AE175" s="123"/>
      <c r="AF175" s="123"/>
      <c r="AG175" s="123"/>
      <c r="AH175" s="123"/>
      <c r="AI175" s="123"/>
      <c r="AJ175" s="123"/>
      <c r="AK175" s="123"/>
      <c r="AL175" s="123"/>
    </row>
    <row r="176" spans="31:38" ht="15.75" customHeight="1" x14ac:dyDescent="0.2">
      <c r="AE176" s="123"/>
      <c r="AF176" s="123"/>
      <c r="AG176" s="123"/>
      <c r="AH176" s="123"/>
      <c r="AI176" s="123"/>
      <c r="AJ176" s="123"/>
      <c r="AK176" s="123"/>
      <c r="AL176" s="123"/>
    </row>
    <row r="177" spans="31:38" ht="15.75" customHeight="1" x14ac:dyDescent="0.2">
      <c r="AE177" s="123"/>
      <c r="AF177" s="123"/>
      <c r="AG177" s="123"/>
      <c r="AH177" s="123"/>
      <c r="AI177" s="123"/>
      <c r="AJ177" s="123"/>
      <c r="AK177" s="123"/>
      <c r="AL177" s="123"/>
    </row>
    <row r="178" spans="31:38" ht="15.75" customHeight="1" x14ac:dyDescent="0.2">
      <c r="AE178" s="123"/>
      <c r="AF178" s="123"/>
      <c r="AG178" s="123"/>
      <c r="AH178" s="123"/>
      <c r="AI178" s="123"/>
      <c r="AJ178" s="123"/>
      <c r="AK178" s="123"/>
      <c r="AL178" s="123"/>
    </row>
    <row r="179" spans="31:38" ht="15.75" customHeight="1" x14ac:dyDescent="0.2">
      <c r="AE179" s="123"/>
      <c r="AF179" s="123"/>
      <c r="AG179" s="123"/>
      <c r="AH179" s="123"/>
      <c r="AI179" s="123"/>
      <c r="AJ179" s="123"/>
      <c r="AK179" s="123"/>
      <c r="AL179" s="123"/>
    </row>
    <row r="180" spans="31:38" ht="15.75" customHeight="1" x14ac:dyDescent="0.2">
      <c r="AE180" s="123"/>
      <c r="AF180" s="123"/>
      <c r="AG180" s="123"/>
      <c r="AH180" s="123"/>
      <c r="AI180" s="123"/>
      <c r="AJ180" s="123"/>
      <c r="AK180" s="123"/>
      <c r="AL180" s="123"/>
    </row>
    <row r="181" spans="31:38" ht="15.75" customHeight="1" x14ac:dyDescent="0.2">
      <c r="AE181" s="123"/>
      <c r="AF181" s="123"/>
      <c r="AG181" s="123"/>
      <c r="AH181" s="123"/>
      <c r="AI181" s="123"/>
      <c r="AJ181" s="123"/>
      <c r="AK181" s="123"/>
      <c r="AL181" s="123"/>
    </row>
    <row r="182" spans="31:38" ht="15.75" customHeight="1" x14ac:dyDescent="0.2">
      <c r="AE182" s="123"/>
      <c r="AF182" s="123"/>
      <c r="AG182" s="123"/>
      <c r="AH182" s="123"/>
      <c r="AI182" s="123"/>
      <c r="AJ182" s="123"/>
      <c r="AK182" s="123"/>
      <c r="AL182" s="123"/>
    </row>
    <row r="183" spans="31:38" ht="15.75" customHeight="1" x14ac:dyDescent="0.2">
      <c r="AE183" s="123"/>
      <c r="AF183" s="123"/>
      <c r="AG183" s="123"/>
      <c r="AH183" s="123"/>
      <c r="AI183" s="123"/>
      <c r="AJ183" s="123"/>
      <c r="AK183" s="123"/>
      <c r="AL183" s="123"/>
    </row>
    <row r="184" spans="31:38" ht="15.75" customHeight="1" x14ac:dyDescent="0.2">
      <c r="AE184" s="123"/>
      <c r="AF184" s="123"/>
      <c r="AG184" s="123"/>
      <c r="AH184" s="123"/>
      <c r="AI184" s="123"/>
      <c r="AJ184" s="123"/>
      <c r="AK184" s="123"/>
      <c r="AL184" s="123"/>
    </row>
    <row r="185" spans="31:38" ht="15.75" customHeight="1" x14ac:dyDescent="0.2">
      <c r="AE185" s="123"/>
      <c r="AF185" s="123"/>
      <c r="AG185" s="123"/>
      <c r="AH185" s="123"/>
      <c r="AI185" s="123"/>
      <c r="AJ185" s="123"/>
      <c r="AK185" s="123"/>
      <c r="AL185" s="123"/>
    </row>
    <row r="186" spans="31:38" ht="15.75" customHeight="1" x14ac:dyDescent="0.2">
      <c r="AE186" s="123"/>
      <c r="AF186" s="123"/>
      <c r="AG186" s="123"/>
      <c r="AH186" s="123"/>
      <c r="AI186" s="123"/>
      <c r="AJ186" s="123"/>
      <c r="AK186" s="123"/>
      <c r="AL186" s="123"/>
    </row>
    <row r="187" spans="31:38" ht="15.75" customHeight="1" x14ac:dyDescent="0.2">
      <c r="AE187" s="123"/>
      <c r="AF187" s="123"/>
      <c r="AG187" s="123"/>
      <c r="AH187" s="123"/>
      <c r="AI187" s="123"/>
      <c r="AJ187" s="123"/>
      <c r="AK187" s="123"/>
      <c r="AL187" s="123"/>
    </row>
    <row r="188" spans="31:38" ht="15.75" customHeight="1" x14ac:dyDescent="0.2">
      <c r="AE188" s="123"/>
      <c r="AF188" s="123"/>
      <c r="AG188" s="123"/>
      <c r="AH188" s="123"/>
      <c r="AI188" s="123"/>
      <c r="AJ188" s="123"/>
      <c r="AK188" s="123"/>
      <c r="AL188" s="123"/>
    </row>
    <row r="189" spans="31:38" ht="15.75" customHeight="1" x14ac:dyDescent="0.2">
      <c r="AE189" s="123"/>
      <c r="AF189" s="123"/>
      <c r="AG189" s="123"/>
      <c r="AH189" s="123"/>
      <c r="AI189" s="123"/>
      <c r="AJ189" s="123"/>
      <c r="AK189" s="123"/>
      <c r="AL189" s="123"/>
    </row>
    <row r="190" spans="31:38" ht="15.75" customHeight="1" x14ac:dyDescent="0.2">
      <c r="AE190" s="123"/>
      <c r="AF190" s="123"/>
      <c r="AG190" s="123"/>
      <c r="AH190" s="123"/>
      <c r="AI190" s="123"/>
      <c r="AJ190" s="123"/>
      <c r="AK190" s="123"/>
      <c r="AL190" s="123"/>
    </row>
    <row r="191" spans="31:38" ht="15.75" customHeight="1" x14ac:dyDescent="0.2">
      <c r="AE191" s="123"/>
      <c r="AF191" s="123"/>
      <c r="AG191" s="123"/>
      <c r="AH191" s="123"/>
      <c r="AI191" s="123"/>
      <c r="AJ191" s="123"/>
      <c r="AK191" s="123"/>
      <c r="AL191" s="123"/>
    </row>
    <row r="192" spans="31:38" ht="15.75" customHeight="1" x14ac:dyDescent="0.2">
      <c r="AE192" s="123"/>
      <c r="AF192" s="123"/>
      <c r="AG192" s="123"/>
      <c r="AH192" s="123"/>
      <c r="AI192" s="123"/>
      <c r="AJ192" s="123"/>
      <c r="AK192" s="123"/>
      <c r="AL192" s="123"/>
    </row>
    <row r="193" spans="31:38" ht="15.75" customHeight="1" x14ac:dyDescent="0.2">
      <c r="AE193" s="123"/>
      <c r="AF193" s="123"/>
      <c r="AG193" s="123"/>
      <c r="AH193" s="123"/>
      <c r="AI193" s="123"/>
      <c r="AJ193" s="123"/>
      <c r="AK193" s="123"/>
      <c r="AL193" s="123"/>
    </row>
    <row r="194" spans="31:38" ht="15.75" customHeight="1" x14ac:dyDescent="0.2">
      <c r="AE194" s="123"/>
      <c r="AF194" s="123"/>
      <c r="AG194" s="123"/>
      <c r="AH194" s="123"/>
      <c r="AI194" s="123"/>
      <c r="AJ194" s="123"/>
      <c r="AK194" s="123"/>
      <c r="AL194" s="123"/>
    </row>
    <row r="195" spans="31:38" ht="15.75" customHeight="1" x14ac:dyDescent="0.2">
      <c r="AE195" s="123"/>
      <c r="AF195" s="123"/>
      <c r="AG195" s="123"/>
      <c r="AH195" s="123"/>
      <c r="AI195" s="123"/>
      <c r="AJ195" s="123"/>
      <c r="AK195" s="123"/>
      <c r="AL195" s="123"/>
    </row>
    <row r="196" spans="31:38" ht="15.75" customHeight="1" x14ac:dyDescent="0.2">
      <c r="AE196" s="123"/>
      <c r="AF196" s="123"/>
      <c r="AG196" s="123"/>
      <c r="AH196" s="123"/>
      <c r="AI196" s="123"/>
      <c r="AJ196" s="123"/>
      <c r="AK196" s="123"/>
      <c r="AL196" s="123"/>
    </row>
    <row r="197" spans="31:38" ht="15.75" customHeight="1" x14ac:dyDescent="0.2">
      <c r="AE197" s="123"/>
      <c r="AF197" s="123"/>
      <c r="AG197" s="123"/>
      <c r="AH197" s="123"/>
      <c r="AI197" s="123"/>
      <c r="AJ197" s="123"/>
      <c r="AK197" s="123"/>
      <c r="AL197" s="123"/>
    </row>
    <row r="198" spans="31:38" ht="15.75" customHeight="1" x14ac:dyDescent="0.2">
      <c r="AE198" s="123"/>
      <c r="AF198" s="123"/>
      <c r="AG198" s="123"/>
      <c r="AH198" s="123"/>
      <c r="AI198" s="123"/>
      <c r="AJ198" s="123"/>
      <c r="AK198" s="123"/>
      <c r="AL198" s="123"/>
    </row>
    <row r="199" spans="31:38" ht="15.75" customHeight="1" x14ac:dyDescent="0.2">
      <c r="AE199" s="123"/>
      <c r="AF199" s="123"/>
      <c r="AG199" s="123"/>
      <c r="AH199" s="123"/>
      <c r="AI199" s="123"/>
      <c r="AJ199" s="123"/>
      <c r="AK199" s="123"/>
      <c r="AL199" s="123"/>
    </row>
    <row r="200" spans="31:38" ht="15.75" customHeight="1" x14ac:dyDescent="0.2">
      <c r="AE200" s="123"/>
      <c r="AF200" s="123"/>
      <c r="AG200" s="123"/>
      <c r="AH200" s="123"/>
      <c r="AI200" s="123"/>
      <c r="AJ200" s="123"/>
      <c r="AK200" s="123"/>
      <c r="AL200" s="123"/>
    </row>
    <row r="201" spans="31:38" ht="15.75" customHeight="1" x14ac:dyDescent="0.2">
      <c r="AE201" s="123"/>
      <c r="AF201" s="123"/>
      <c r="AG201" s="123"/>
      <c r="AH201" s="123"/>
      <c r="AI201" s="123"/>
      <c r="AJ201" s="123"/>
      <c r="AK201" s="123"/>
      <c r="AL201" s="123"/>
    </row>
    <row r="202" spans="31:38" ht="15.75" customHeight="1" x14ac:dyDescent="0.2">
      <c r="AE202" s="123"/>
      <c r="AF202" s="123"/>
      <c r="AG202" s="123"/>
      <c r="AH202" s="123"/>
      <c r="AI202" s="123"/>
      <c r="AJ202" s="123"/>
      <c r="AK202" s="123"/>
      <c r="AL202" s="123"/>
    </row>
    <row r="203" spans="31:38" ht="15.75" customHeight="1" x14ac:dyDescent="0.2">
      <c r="AE203" s="123"/>
      <c r="AF203" s="123"/>
      <c r="AG203" s="123"/>
      <c r="AH203" s="123"/>
      <c r="AI203" s="123"/>
      <c r="AJ203" s="123"/>
      <c r="AK203" s="123"/>
      <c r="AL203" s="123"/>
    </row>
    <row r="204" spans="31:38" ht="15.75" customHeight="1" x14ac:dyDescent="0.2">
      <c r="AE204" s="123"/>
      <c r="AF204" s="123"/>
      <c r="AG204" s="123"/>
      <c r="AH204" s="123"/>
      <c r="AI204" s="123"/>
      <c r="AJ204" s="123"/>
      <c r="AK204" s="123"/>
      <c r="AL204" s="123"/>
    </row>
    <row r="205" spans="31:38" ht="15.75" customHeight="1" x14ac:dyDescent="0.2">
      <c r="AE205" s="123"/>
      <c r="AF205" s="123"/>
      <c r="AG205" s="123"/>
      <c r="AH205" s="123"/>
      <c r="AI205" s="123"/>
      <c r="AJ205" s="123"/>
      <c r="AK205" s="123"/>
      <c r="AL205" s="123"/>
    </row>
    <row r="206" spans="31:38" ht="15.75" customHeight="1" x14ac:dyDescent="0.2">
      <c r="AE206" s="123"/>
      <c r="AF206" s="123"/>
      <c r="AG206" s="123"/>
      <c r="AH206" s="123"/>
      <c r="AI206" s="123"/>
      <c r="AJ206" s="123"/>
      <c r="AK206" s="123"/>
      <c r="AL206" s="123"/>
    </row>
    <row r="207" spans="31:38" ht="15.75" customHeight="1" x14ac:dyDescent="0.2">
      <c r="AE207" s="123"/>
      <c r="AF207" s="123"/>
      <c r="AG207" s="123"/>
      <c r="AH207" s="123"/>
      <c r="AI207" s="123"/>
      <c r="AJ207" s="123"/>
      <c r="AK207" s="123"/>
      <c r="AL207" s="123"/>
    </row>
    <row r="208" spans="31:38" ht="15.75" customHeight="1" x14ac:dyDescent="0.2">
      <c r="AE208" s="123"/>
      <c r="AF208" s="123"/>
      <c r="AG208" s="123"/>
      <c r="AH208" s="123"/>
      <c r="AI208" s="123"/>
      <c r="AJ208" s="123"/>
      <c r="AK208" s="123"/>
      <c r="AL208" s="123"/>
    </row>
    <row r="209" spans="31:38" ht="15.75" customHeight="1" x14ac:dyDescent="0.2">
      <c r="AE209" s="123"/>
      <c r="AF209" s="123"/>
      <c r="AG209" s="123"/>
      <c r="AH209" s="123"/>
      <c r="AI209" s="123"/>
      <c r="AJ209" s="123"/>
      <c r="AK209" s="123"/>
      <c r="AL209" s="123"/>
    </row>
    <row r="210" spans="31:38" ht="15.75" customHeight="1" x14ac:dyDescent="0.2">
      <c r="AE210" s="123"/>
      <c r="AF210" s="123"/>
      <c r="AG210" s="123"/>
      <c r="AH210" s="123"/>
      <c r="AI210" s="123"/>
      <c r="AJ210" s="123"/>
      <c r="AK210" s="123"/>
      <c r="AL210" s="123"/>
    </row>
    <row r="211" spans="31:38" ht="15.75" customHeight="1" x14ac:dyDescent="0.2">
      <c r="AE211" s="123"/>
      <c r="AF211" s="123"/>
      <c r="AG211" s="123"/>
      <c r="AH211" s="123"/>
      <c r="AI211" s="123"/>
      <c r="AJ211" s="123"/>
      <c r="AK211" s="123"/>
      <c r="AL211" s="123"/>
    </row>
    <row r="212" spans="31:38" ht="15.75" customHeight="1" x14ac:dyDescent="0.2">
      <c r="AE212" s="123"/>
      <c r="AF212" s="123"/>
      <c r="AG212" s="123"/>
      <c r="AH212" s="123"/>
      <c r="AI212" s="123"/>
      <c r="AJ212" s="123"/>
      <c r="AK212" s="123"/>
      <c r="AL212" s="123"/>
    </row>
    <row r="213" spans="31:38" ht="15.75" customHeight="1" x14ac:dyDescent="0.2">
      <c r="AE213" s="123"/>
      <c r="AF213" s="123"/>
      <c r="AG213" s="123"/>
      <c r="AH213" s="123"/>
      <c r="AI213" s="123"/>
      <c r="AJ213" s="123"/>
      <c r="AK213" s="123"/>
      <c r="AL213" s="123"/>
    </row>
    <row r="214" spans="31:38" ht="15.75" customHeight="1" x14ac:dyDescent="0.2">
      <c r="AE214" s="123"/>
      <c r="AF214" s="123"/>
      <c r="AG214" s="123"/>
      <c r="AH214" s="123"/>
      <c r="AI214" s="123"/>
      <c r="AJ214" s="123"/>
      <c r="AK214" s="123"/>
      <c r="AL214" s="123"/>
    </row>
    <row r="215" spans="31:38" ht="15.75" customHeight="1" x14ac:dyDescent="0.2">
      <c r="AE215" s="123"/>
      <c r="AF215" s="123"/>
      <c r="AG215" s="123"/>
      <c r="AH215" s="123"/>
      <c r="AI215" s="123"/>
      <c r="AJ215" s="123"/>
      <c r="AK215" s="123"/>
      <c r="AL215" s="123"/>
    </row>
    <row r="216" spans="31:38" ht="15.75" customHeight="1" x14ac:dyDescent="0.2">
      <c r="AE216" s="123"/>
      <c r="AF216" s="123"/>
      <c r="AG216" s="123"/>
      <c r="AH216" s="123"/>
      <c r="AI216" s="123"/>
      <c r="AJ216" s="123"/>
      <c r="AK216" s="123"/>
      <c r="AL216" s="123"/>
    </row>
    <row r="217" spans="31:38" ht="15.75" customHeight="1" x14ac:dyDescent="0.2">
      <c r="AE217" s="123"/>
      <c r="AF217" s="123"/>
      <c r="AG217" s="123"/>
      <c r="AH217" s="123"/>
      <c r="AI217" s="123"/>
      <c r="AJ217" s="123"/>
      <c r="AK217" s="123"/>
      <c r="AL217" s="123"/>
    </row>
    <row r="218" spans="31:38" ht="15.75" customHeight="1" x14ac:dyDescent="0.2">
      <c r="AE218" s="123"/>
      <c r="AF218" s="123"/>
      <c r="AG218" s="123"/>
      <c r="AH218" s="123"/>
      <c r="AI218" s="123"/>
      <c r="AJ218" s="123"/>
      <c r="AK218" s="123"/>
      <c r="AL218" s="123"/>
    </row>
    <row r="219" spans="31:38" ht="15.75" customHeight="1" x14ac:dyDescent="0.2">
      <c r="AE219" s="123"/>
      <c r="AF219" s="123"/>
      <c r="AG219" s="123"/>
      <c r="AH219" s="123"/>
      <c r="AI219" s="123"/>
      <c r="AJ219" s="123"/>
      <c r="AK219" s="123"/>
      <c r="AL219" s="123"/>
    </row>
    <row r="220" spans="31:38" ht="15.75" customHeight="1" x14ac:dyDescent="0.2">
      <c r="AE220" s="123"/>
      <c r="AF220" s="123"/>
      <c r="AG220" s="123"/>
      <c r="AH220" s="123"/>
      <c r="AI220" s="123"/>
      <c r="AJ220" s="123"/>
      <c r="AK220" s="123"/>
      <c r="AL220" s="123"/>
    </row>
    <row r="221" spans="31:38" ht="15.75" customHeight="1" x14ac:dyDescent="0.2">
      <c r="AE221" s="123"/>
      <c r="AF221" s="123"/>
      <c r="AG221" s="123"/>
      <c r="AH221" s="123"/>
      <c r="AI221" s="123"/>
      <c r="AJ221" s="123"/>
      <c r="AK221" s="123"/>
      <c r="AL221" s="123"/>
    </row>
    <row r="222" spans="31:38" ht="15.75" customHeight="1" x14ac:dyDescent="0.2">
      <c r="AE222" s="123"/>
      <c r="AF222" s="123"/>
      <c r="AG222" s="123"/>
      <c r="AH222" s="123"/>
      <c r="AI222" s="123"/>
      <c r="AJ222" s="123"/>
      <c r="AK222" s="123"/>
      <c r="AL222" s="123"/>
    </row>
    <row r="223" spans="31:38" ht="15.75" customHeight="1" x14ac:dyDescent="0.2">
      <c r="AE223" s="123"/>
      <c r="AF223" s="123"/>
      <c r="AG223" s="123"/>
      <c r="AH223" s="123"/>
      <c r="AI223" s="123"/>
      <c r="AJ223" s="123"/>
      <c r="AK223" s="123"/>
      <c r="AL223" s="123"/>
    </row>
    <row r="224" spans="31:38" ht="15.75" customHeight="1" x14ac:dyDescent="0.2">
      <c r="AE224" s="123"/>
      <c r="AF224" s="123"/>
      <c r="AG224" s="123"/>
      <c r="AH224" s="123"/>
      <c r="AI224" s="123"/>
      <c r="AJ224" s="123"/>
      <c r="AK224" s="123"/>
      <c r="AL224" s="123"/>
    </row>
    <row r="225" spans="31:38" ht="15.75" customHeight="1" x14ac:dyDescent="0.2">
      <c r="AE225" s="123"/>
      <c r="AF225" s="123"/>
      <c r="AG225" s="123"/>
      <c r="AH225" s="123"/>
      <c r="AI225" s="123"/>
      <c r="AJ225" s="123"/>
      <c r="AK225" s="123"/>
      <c r="AL225" s="123"/>
    </row>
    <row r="226" spans="31:38" ht="15.75" customHeight="1" x14ac:dyDescent="0.2">
      <c r="AE226" s="123"/>
      <c r="AF226" s="123"/>
      <c r="AG226" s="123"/>
      <c r="AH226" s="123"/>
      <c r="AI226" s="123"/>
      <c r="AJ226" s="123"/>
      <c r="AK226" s="123"/>
      <c r="AL226" s="123"/>
    </row>
    <row r="227" spans="31:38" ht="15.75" customHeight="1" x14ac:dyDescent="0.2">
      <c r="AE227" s="123"/>
      <c r="AF227" s="123"/>
      <c r="AG227" s="123"/>
      <c r="AH227" s="123"/>
      <c r="AI227" s="123"/>
      <c r="AJ227" s="123"/>
      <c r="AK227" s="123"/>
      <c r="AL227" s="123"/>
    </row>
    <row r="228" spans="31:38" ht="15.75" customHeight="1" x14ac:dyDescent="0.2">
      <c r="AE228" s="123"/>
      <c r="AF228" s="123"/>
      <c r="AG228" s="123"/>
      <c r="AH228" s="123"/>
      <c r="AI228" s="123"/>
      <c r="AJ228" s="123"/>
      <c r="AK228" s="123"/>
      <c r="AL228" s="123"/>
    </row>
    <row r="229" spans="31:38" ht="15.75" customHeight="1" x14ac:dyDescent="0.2">
      <c r="AE229" s="123"/>
      <c r="AF229" s="123"/>
      <c r="AG229" s="123"/>
      <c r="AH229" s="123"/>
      <c r="AI229" s="123"/>
      <c r="AJ229" s="123"/>
      <c r="AK229" s="123"/>
      <c r="AL229" s="123"/>
    </row>
    <row r="230" spans="31:38" ht="15.75" customHeight="1" x14ac:dyDescent="0.2">
      <c r="AE230" s="123"/>
      <c r="AF230" s="123"/>
      <c r="AG230" s="123"/>
      <c r="AH230" s="123"/>
      <c r="AI230" s="123"/>
      <c r="AJ230" s="123"/>
      <c r="AK230" s="123"/>
      <c r="AL230" s="123"/>
    </row>
    <row r="231" spans="31:38" ht="15.75" customHeight="1" x14ac:dyDescent="0.2">
      <c r="AE231" s="123"/>
      <c r="AF231" s="123"/>
      <c r="AG231" s="123"/>
      <c r="AH231" s="123"/>
      <c r="AI231" s="123"/>
      <c r="AJ231" s="123"/>
      <c r="AK231" s="123"/>
      <c r="AL231" s="123"/>
    </row>
    <row r="232" spans="31:38" ht="15.75" customHeight="1" x14ac:dyDescent="0.2">
      <c r="AE232" s="123"/>
      <c r="AF232" s="123"/>
      <c r="AG232" s="123"/>
      <c r="AH232" s="123"/>
      <c r="AI232" s="123"/>
      <c r="AJ232" s="123"/>
      <c r="AK232" s="123"/>
      <c r="AL232" s="123"/>
    </row>
    <row r="233" spans="31:38" ht="15.75" customHeight="1" x14ac:dyDescent="0.2">
      <c r="AE233" s="123"/>
      <c r="AF233" s="123"/>
      <c r="AG233" s="123"/>
      <c r="AH233" s="123"/>
      <c r="AI233" s="123"/>
      <c r="AJ233" s="123"/>
      <c r="AK233" s="123"/>
      <c r="AL233" s="123"/>
    </row>
    <row r="234" spans="31:38" ht="15.75" customHeight="1" x14ac:dyDescent="0.2">
      <c r="AE234" s="123"/>
      <c r="AF234" s="123"/>
      <c r="AG234" s="123"/>
      <c r="AH234" s="123"/>
      <c r="AI234" s="123"/>
      <c r="AJ234" s="123"/>
      <c r="AK234" s="123"/>
      <c r="AL234" s="123"/>
    </row>
    <row r="235" spans="31:38" ht="15.75" customHeight="1" x14ac:dyDescent="0.2">
      <c r="AE235" s="123"/>
      <c r="AF235" s="123"/>
      <c r="AG235" s="123"/>
      <c r="AH235" s="123"/>
      <c r="AI235" s="123"/>
      <c r="AJ235" s="123"/>
      <c r="AK235" s="123"/>
      <c r="AL235" s="123"/>
    </row>
    <row r="236" spans="31:38" ht="15.75" customHeight="1" x14ac:dyDescent="0.2">
      <c r="AE236" s="123"/>
      <c r="AF236" s="123"/>
      <c r="AG236" s="123"/>
      <c r="AH236" s="123"/>
      <c r="AI236" s="123"/>
      <c r="AJ236" s="123"/>
      <c r="AK236" s="123"/>
      <c r="AL236" s="123"/>
    </row>
    <row r="237" spans="31:38" ht="15.75" customHeight="1" x14ac:dyDescent="0.2">
      <c r="AE237" s="123"/>
      <c r="AF237" s="123"/>
      <c r="AG237" s="123"/>
      <c r="AH237" s="123"/>
      <c r="AI237" s="123"/>
      <c r="AJ237" s="123"/>
      <c r="AK237" s="123"/>
      <c r="AL237" s="123"/>
    </row>
    <row r="238" spans="31:38" ht="15.75" customHeight="1" x14ac:dyDescent="0.2">
      <c r="AE238" s="123"/>
      <c r="AF238" s="123"/>
      <c r="AG238" s="123"/>
      <c r="AH238" s="123"/>
      <c r="AI238" s="123"/>
      <c r="AJ238" s="123"/>
      <c r="AK238" s="123"/>
      <c r="AL238" s="123"/>
    </row>
    <row r="239" spans="31:38" ht="15.75" customHeight="1" x14ac:dyDescent="0.2">
      <c r="AE239" s="123"/>
      <c r="AF239" s="123"/>
      <c r="AG239" s="123"/>
      <c r="AH239" s="123"/>
      <c r="AI239" s="123"/>
      <c r="AJ239" s="123"/>
      <c r="AK239" s="123"/>
      <c r="AL239" s="123"/>
    </row>
    <row r="240" spans="31:38" ht="15.75" customHeight="1" x14ac:dyDescent="0.2">
      <c r="AE240" s="123"/>
      <c r="AF240" s="123"/>
      <c r="AG240" s="123"/>
      <c r="AH240" s="123"/>
      <c r="AI240" s="123"/>
      <c r="AJ240" s="123"/>
      <c r="AK240" s="123"/>
      <c r="AL240" s="123"/>
    </row>
    <row r="241" spans="31:38" ht="15.75" customHeight="1" x14ac:dyDescent="0.2">
      <c r="AE241" s="123"/>
      <c r="AF241" s="123"/>
      <c r="AG241" s="123"/>
      <c r="AH241" s="123"/>
      <c r="AI241" s="123"/>
      <c r="AJ241" s="123"/>
      <c r="AK241" s="123"/>
      <c r="AL241" s="123"/>
    </row>
    <row r="242" spans="31:38" ht="15.75" customHeight="1" x14ac:dyDescent="0.2">
      <c r="AE242" s="123"/>
      <c r="AF242" s="123"/>
      <c r="AG242" s="123"/>
      <c r="AH242" s="123"/>
      <c r="AI242" s="123"/>
      <c r="AJ242" s="123"/>
      <c r="AK242" s="123"/>
      <c r="AL242" s="123"/>
    </row>
    <row r="243" spans="31:38" ht="15.75" customHeight="1" x14ac:dyDescent="0.2">
      <c r="AE243" s="123"/>
      <c r="AF243" s="123"/>
      <c r="AG243" s="123"/>
      <c r="AH243" s="123"/>
      <c r="AI243" s="123"/>
      <c r="AJ243" s="123"/>
      <c r="AK243" s="123"/>
      <c r="AL243" s="123"/>
    </row>
    <row r="244" spans="31:38" ht="15.75" customHeight="1" x14ac:dyDescent="0.2">
      <c r="AE244" s="123"/>
      <c r="AF244" s="123"/>
      <c r="AG244" s="123"/>
      <c r="AH244" s="123"/>
      <c r="AI244" s="123"/>
      <c r="AJ244" s="123"/>
      <c r="AK244" s="123"/>
      <c r="AL244" s="123"/>
    </row>
    <row r="245" spans="31:38" ht="15.75" customHeight="1" x14ac:dyDescent="0.2">
      <c r="AE245" s="123"/>
      <c r="AF245" s="123"/>
      <c r="AG245" s="123"/>
      <c r="AH245" s="123"/>
      <c r="AI245" s="123"/>
      <c r="AJ245" s="123"/>
      <c r="AK245" s="123"/>
      <c r="AL245" s="123"/>
    </row>
    <row r="246" spans="31:38" ht="15.75" customHeight="1" x14ac:dyDescent="0.2">
      <c r="AE246" s="123"/>
      <c r="AF246" s="123"/>
      <c r="AG246" s="123"/>
      <c r="AH246" s="123"/>
      <c r="AI246" s="123"/>
      <c r="AJ246" s="123"/>
      <c r="AK246" s="123"/>
      <c r="AL246" s="123"/>
    </row>
    <row r="247" spans="31:38" ht="15.75" customHeight="1" x14ac:dyDescent="0.2">
      <c r="AE247" s="123"/>
      <c r="AF247" s="123"/>
      <c r="AG247" s="123"/>
      <c r="AH247" s="123"/>
      <c r="AI247" s="123"/>
      <c r="AJ247" s="123"/>
      <c r="AK247" s="123"/>
      <c r="AL247" s="123"/>
    </row>
    <row r="248" spans="31:38" ht="15.75" customHeight="1" x14ac:dyDescent="0.2">
      <c r="AE248" s="123"/>
      <c r="AF248" s="123"/>
      <c r="AG248" s="123"/>
      <c r="AH248" s="123"/>
      <c r="AI248" s="123"/>
      <c r="AJ248" s="123"/>
      <c r="AK248" s="123"/>
      <c r="AL248" s="123"/>
    </row>
    <row r="249" spans="31:38" ht="15.75" customHeight="1" x14ac:dyDescent="0.2">
      <c r="AE249" s="123"/>
      <c r="AF249" s="123"/>
      <c r="AG249" s="123"/>
      <c r="AH249" s="123"/>
      <c r="AI249" s="123"/>
      <c r="AJ249" s="123"/>
      <c r="AK249" s="123"/>
      <c r="AL249" s="123"/>
    </row>
    <row r="250" spans="31:38" ht="15.75" customHeight="1" x14ac:dyDescent="0.2">
      <c r="AE250" s="123"/>
      <c r="AF250" s="123"/>
      <c r="AG250" s="123"/>
      <c r="AH250" s="123"/>
      <c r="AI250" s="123"/>
      <c r="AJ250" s="123"/>
      <c r="AK250" s="123"/>
      <c r="AL250" s="123"/>
    </row>
    <row r="251" spans="31:38" ht="15.75" customHeight="1" x14ac:dyDescent="0.2">
      <c r="AE251" s="123"/>
      <c r="AF251" s="123"/>
      <c r="AG251" s="123"/>
      <c r="AH251" s="123"/>
      <c r="AI251" s="123"/>
      <c r="AJ251" s="123"/>
      <c r="AK251" s="123"/>
      <c r="AL251" s="123"/>
    </row>
    <row r="252" spans="31:38" ht="15.75" customHeight="1" x14ac:dyDescent="0.2">
      <c r="AE252" s="123"/>
      <c r="AF252" s="123"/>
      <c r="AG252" s="123"/>
      <c r="AH252" s="123"/>
      <c r="AI252" s="123"/>
      <c r="AJ252" s="123"/>
      <c r="AK252" s="123"/>
      <c r="AL252" s="123"/>
    </row>
    <row r="253" spans="31:38" ht="15.75" customHeight="1" x14ac:dyDescent="0.2">
      <c r="AE253" s="123"/>
      <c r="AF253" s="123"/>
      <c r="AG253" s="123"/>
      <c r="AH253" s="123"/>
      <c r="AI253" s="123"/>
      <c r="AJ253" s="123"/>
      <c r="AK253" s="123"/>
      <c r="AL253" s="123"/>
    </row>
    <row r="254" spans="31:38" ht="15.75" customHeight="1" x14ac:dyDescent="0.2">
      <c r="AE254" s="123"/>
      <c r="AF254" s="123"/>
      <c r="AG254" s="123"/>
      <c r="AH254" s="123"/>
      <c r="AI254" s="123"/>
      <c r="AJ254" s="123"/>
      <c r="AK254" s="123"/>
      <c r="AL254" s="123"/>
    </row>
    <row r="255" spans="31:38" ht="15.75" customHeight="1" x14ac:dyDescent="0.2">
      <c r="AE255" s="123"/>
      <c r="AF255" s="123"/>
      <c r="AG255" s="123"/>
      <c r="AH255" s="123"/>
      <c r="AI255" s="123"/>
      <c r="AJ255" s="123"/>
      <c r="AK255" s="123"/>
      <c r="AL255" s="123"/>
    </row>
    <row r="256" spans="31:38" ht="15.75" customHeight="1" x14ac:dyDescent="0.2">
      <c r="AE256" s="123"/>
      <c r="AF256" s="123"/>
      <c r="AG256" s="123"/>
      <c r="AH256" s="123"/>
      <c r="AI256" s="123"/>
      <c r="AJ256" s="123"/>
      <c r="AK256" s="123"/>
      <c r="AL256" s="123"/>
    </row>
    <row r="257" spans="31:38" ht="15.75" customHeight="1" x14ac:dyDescent="0.2">
      <c r="AE257" s="123"/>
      <c r="AF257" s="123"/>
      <c r="AG257" s="123"/>
      <c r="AH257" s="123"/>
      <c r="AI257" s="123"/>
      <c r="AJ257" s="123"/>
      <c r="AK257" s="123"/>
      <c r="AL257" s="123"/>
    </row>
    <row r="258" spans="31:38" ht="15.75" customHeight="1" x14ac:dyDescent="0.2">
      <c r="AE258" s="123"/>
      <c r="AF258" s="123"/>
      <c r="AG258" s="123"/>
      <c r="AH258" s="123"/>
      <c r="AI258" s="123"/>
      <c r="AJ258" s="123"/>
      <c r="AK258" s="123"/>
      <c r="AL258" s="123"/>
    </row>
    <row r="259" spans="31:38" ht="15.75" customHeight="1" x14ac:dyDescent="0.2">
      <c r="AE259" s="123"/>
      <c r="AF259" s="123"/>
      <c r="AG259" s="123"/>
      <c r="AH259" s="123"/>
      <c r="AI259" s="123"/>
      <c r="AJ259" s="123"/>
      <c r="AK259" s="123"/>
      <c r="AL259" s="123"/>
    </row>
    <row r="260" spans="31:38" ht="15.75" customHeight="1" x14ac:dyDescent="0.2">
      <c r="AE260" s="123"/>
      <c r="AF260" s="123"/>
      <c r="AG260" s="123"/>
      <c r="AH260" s="123"/>
      <c r="AI260" s="123"/>
      <c r="AJ260" s="123"/>
      <c r="AK260" s="123"/>
      <c r="AL260" s="123"/>
    </row>
    <row r="261" spans="31:38" ht="15.75" customHeight="1" x14ac:dyDescent="0.2">
      <c r="AE261" s="123"/>
      <c r="AF261" s="123"/>
      <c r="AG261" s="123"/>
      <c r="AH261" s="123"/>
      <c r="AI261" s="123"/>
      <c r="AJ261" s="123"/>
      <c r="AK261" s="123"/>
      <c r="AL261" s="123"/>
    </row>
    <row r="262" spans="31:38" ht="15.75" customHeight="1" x14ac:dyDescent="0.2">
      <c r="AE262" s="123"/>
      <c r="AF262" s="123"/>
      <c r="AG262" s="123"/>
      <c r="AH262" s="123"/>
      <c r="AI262" s="123"/>
      <c r="AJ262" s="123"/>
      <c r="AK262" s="123"/>
      <c r="AL262" s="123"/>
    </row>
    <row r="263" spans="31:38" ht="15.75" customHeight="1" x14ac:dyDescent="0.2">
      <c r="AE263" s="123"/>
      <c r="AF263" s="123"/>
      <c r="AG263" s="123"/>
      <c r="AH263" s="123"/>
      <c r="AI263" s="123"/>
      <c r="AJ263" s="123"/>
      <c r="AK263" s="123"/>
      <c r="AL263" s="123"/>
    </row>
    <row r="264" spans="31:38" ht="15.75" customHeight="1" x14ac:dyDescent="0.2">
      <c r="AE264" s="123"/>
      <c r="AF264" s="123"/>
      <c r="AG264" s="123"/>
      <c r="AH264" s="123"/>
      <c r="AI264" s="123"/>
      <c r="AJ264" s="123"/>
      <c r="AK264" s="123"/>
      <c r="AL264" s="123"/>
    </row>
    <row r="265" spans="31:38" ht="15.75" customHeight="1" x14ac:dyDescent="0.2">
      <c r="AE265" s="123"/>
      <c r="AF265" s="123"/>
      <c r="AG265" s="123"/>
      <c r="AH265" s="123"/>
      <c r="AI265" s="123"/>
      <c r="AJ265" s="123"/>
      <c r="AK265" s="123"/>
      <c r="AL265" s="123"/>
    </row>
    <row r="266" spans="31:38" ht="15.75" customHeight="1" x14ac:dyDescent="0.2">
      <c r="AE266" s="123"/>
      <c r="AF266" s="123"/>
      <c r="AG266" s="123"/>
      <c r="AH266" s="123"/>
      <c r="AI266" s="123"/>
      <c r="AJ266" s="123"/>
      <c r="AK266" s="123"/>
      <c r="AL266" s="123"/>
    </row>
    <row r="267" spans="31:38" ht="15.75" customHeight="1" x14ac:dyDescent="0.2">
      <c r="AE267" s="123"/>
      <c r="AF267" s="123"/>
      <c r="AG267" s="123"/>
      <c r="AH267" s="123"/>
      <c r="AI267" s="123"/>
      <c r="AJ267" s="123"/>
      <c r="AK267" s="123"/>
      <c r="AL267" s="123"/>
    </row>
    <row r="268" spans="31:38" ht="15.75" customHeight="1" x14ac:dyDescent="0.2">
      <c r="AE268" s="123"/>
      <c r="AF268" s="123"/>
      <c r="AG268" s="123"/>
      <c r="AH268" s="123"/>
      <c r="AI268" s="123"/>
      <c r="AJ268" s="123"/>
      <c r="AK268" s="123"/>
      <c r="AL268" s="123"/>
    </row>
    <row r="269" spans="31:38" ht="15.75" customHeight="1" x14ac:dyDescent="0.2">
      <c r="AE269" s="123"/>
      <c r="AF269" s="123"/>
      <c r="AG269" s="123"/>
      <c r="AH269" s="123"/>
      <c r="AI269" s="123"/>
      <c r="AJ269" s="123"/>
      <c r="AK269" s="123"/>
      <c r="AL269" s="123"/>
    </row>
    <row r="270" spans="31:38" ht="15.75" customHeight="1" x14ac:dyDescent="0.2">
      <c r="AE270" s="123"/>
      <c r="AF270" s="123"/>
      <c r="AG270" s="123"/>
      <c r="AH270" s="123"/>
      <c r="AI270" s="123"/>
      <c r="AJ270" s="123"/>
      <c r="AK270" s="123"/>
      <c r="AL270" s="123"/>
    </row>
    <row r="271" spans="31:38" ht="15.75" customHeight="1" x14ac:dyDescent="0.2">
      <c r="AE271" s="123"/>
      <c r="AF271" s="123"/>
      <c r="AG271" s="123"/>
      <c r="AH271" s="123"/>
      <c r="AI271" s="123"/>
      <c r="AJ271" s="123"/>
      <c r="AK271" s="123"/>
      <c r="AL271" s="123"/>
    </row>
    <row r="272" spans="31:38" ht="15.75" customHeight="1" x14ac:dyDescent="0.2">
      <c r="AE272" s="123"/>
      <c r="AF272" s="123"/>
      <c r="AG272" s="123"/>
      <c r="AH272" s="123"/>
      <c r="AI272" s="123"/>
      <c r="AJ272" s="123"/>
      <c r="AK272" s="123"/>
      <c r="AL272" s="123"/>
    </row>
    <row r="273" spans="31:38" ht="15.75" customHeight="1" x14ac:dyDescent="0.2">
      <c r="AE273" s="123"/>
      <c r="AF273" s="123"/>
      <c r="AG273" s="123"/>
      <c r="AH273" s="123"/>
      <c r="AI273" s="123"/>
      <c r="AJ273" s="123"/>
      <c r="AK273" s="123"/>
      <c r="AL273" s="123"/>
    </row>
    <row r="274" spans="31:38" ht="15.75" customHeight="1" x14ac:dyDescent="0.2">
      <c r="AE274" s="123"/>
      <c r="AF274" s="123"/>
      <c r="AG274" s="123"/>
      <c r="AH274" s="123"/>
      <c r="AI274" s="123"/>
      <c r="AJ274" s="123"/>
      <c r="AK274" s="123"/>
      <c r="AL274" s="123"/>
    </row>
    <row r="275" spans="31:38" ht="15.75" customHeight="1" x14ac:dyDescent="0.2">
      <c r="AE275" s="123"/>
      <c r="AF275" s="123"/>
      <c r="AG275" s="123"/>
      <c r="AH275" s="123"/>
      <c r="AI275" s="123"/>
      <c r="AJ275" s="123"/>
      <c r="AK275" s="123"/>
      <c r="AL275" s="123"/>
    </row>
    <row r="276" spans="31:38" ht="15.75" customHeight="1" x14ac:dyDescent="0.2">
      <c r="AE276" s="123"/>
      <c r="AF276" s="123"/>
      <c r="AG276" s="123"/>
      <c r="AH276" s="123"/>
      <c r="AI276" s="123"/>
      <c r="AJ276" s="123"/>
      <c r="AK276" s="123"/>
      <c r="AL276" s="123"/>
    </row>
    <row r="277" spans="31:38" ht="15.75" customHeight="1" x14ac:dyDescent="0.2">
      <c r="AE277" s="123"/>
      <c r="AF277" s="123"/>
      <c r="AG277" s="123"/>
      <c r="AH277" s="123"/>
      <c r="AI277" s="123"/>
      <c r="AJ277" s="123"/>
      <c r="AK277" s="123"/>
      <c r="AL277" s="123"/>
    </row>
    <row r="278" spans="31:38" ht="15.75" customHeight="1" x14ac:dyDescent="0.2">
      <c r="AE278" s="123"/>
      <c r="AF278" s="123"/>
      <c r="AG278" s="123"/>
      <c r="AH278" s="123"/>
      <c r="AI278" s="123"/>
      <c r="AJ278" s="123"/>
      <c r="AK278" s="123"/>
      <c r="AL278" s="123"/>
    </row>
    <row r="279" spans="31:38" ht="15.75" customHeight="1" x14ac:dyDescent="0.2">
      <c r="AE279" s="123"/>
      <c r="AF279" s="123"/>
      <c r="AG279" s="123"/>
      <c r="AH279" s="123"/>
      <c r="AI279" s="123"/>
      <c r="AJ279" s="123"/>
      <c r="AK279" s="123"/>
      <c r="AL279" s="123"/>
    </row>
    <row r="280" spans="31:38" ht="15.75" customHeight="1" x14ac:dyDescent="0.2">
      <c r="AE280" s="123"/>
      <c r="AF280" s="123"/>
      <c r="AG280" s="123"/>
      <c r="AH280" s="123"/>
      <c r="AI280" s="123"/>
      <c r="AJ280" s="123"/>
      <c r="AK280" s="123"/>
      <c r="AL280" s="123"/>
    </row>
    <row r="281" spans="31:38" ht="15.75" customHeight="1" x14ac:dyDescent="0.2">
      <c r="AE281" s="123"/>
      <c r="AF281" s="123"/>
      <c r="AG281" s="123"/>
      <c r="AH281" s="123"/>
      <c r="AI281" s="123"/>
      <c r="AJ281" s="123"/>
      <c r="AK281" s="123"/>
      <c r="AL281" s="123"/>
    </row>
    <row r="282" spans="31:38" ht="15.75" customHeight="1" x14ac:dyDescent="0.2">
      <c r="AE282" s="123"/>
      <c r="AF282" s="123"/>
      <c r="AG282" s="123"/>
      <c r="AH282" s="123"/>
      <c r="AI282" s="123"/>
      <c r="AJ282" s="123"/>
      <c r="AK282" s="123"/>
      <c r="AL282" s="123"/>
    </row>
    <row r="283" spans="31:38" ht="15.75" customHeight="1" x14ac:dyDescent="0.2">
      <c r="AE283" s="123"/>
      <c r="AF283" s="123"/>
      <c r="AG283" s="123"/>
      <c r="AH283" s="123"/>
      <c r="AI283" s="123"/>
      <c r="AJ283" s="123"/>
      <c r="AK283" s="123"/>
      <c r="AL283" s="123"/>
    </row>
    <row r="284" spans="31:38" ht="15.75" customHeight="1" x14ac:dyDescent="0.2">
      <c r="AE284" s="123"/>
      <c r="AF284" s="123"/>
      <c r="AG284" s="123"/>
      <c r="AH284" s="123"/>
      <c r="AI284" s="123"/>
      <c r="AJ284" s="123"/>
      <c r="AK284" s="123"/>
      <c r="AL284" s="123"/>
    </row>
    <row r="285" spans="31:38" ht="15.75" customHeight="1" x14ac:dyDescent="0.2">
      <c r="AE285" s="123"/>
      <c r="AF285" s="123"/>
      <c r="AG285" s="123"/>
      <c r="AH285" s="123"/>
      <c r="AI285" s="123"/>
      <c r="AJ285" s="123"/>
      <c r="AK285" s="123"/>
      <c r="AL285" s="123"/>
    </row>
    <row r="286" spans="31:38" ht="15.75" customHeight="1" x14ac:dyDescent="0.2">
      <c r="AE286" s="123"/>
      <c r="AF286" s="123"/>
      <c r="AG286" s="123"/>
      <c r="AH286" s="123"/>
      <c r="AI286" s="123"/>
      <c r="AJ286" s="123"/>
      <c r="AK286" s="123"/>
      <c r="AL286" s="123"/>
    </row>
    <row r="287" spans="31:38" ht="15.75" customHeight="1" x14ac:dyDescent="0.2">
      <c r="AE287" s="123"/>
      <c r="AF287" s="123"/>
      <c r="AG287" s="123"/>
      <c r="AH287" s="123"/>
      <c r="AI287" s="123"/>
      <c r="AJ287" s="123"/>
      <c r="AK287" s="123"/>
      <c r="AL287" s="123"/>
    </row>
    <row r="288" spans="31:38" ht="15.75" customHeight="1" x14ac:dyDescent="0.2">
      <c r="AE288" s="123"/>
      <c r="AF288" s="123"/>
      <c r="AG288" s="123"/>
      <c r="AH288" s="123"/>
      <c r="AI288" s="123"/>
      <c r="AJ288" s="123"/>
      <c r="AK288" s="123"/>
      <c r="AL288" s="123"/>
    </row>
    <row r="289" spans="31:38" ht="15.75" customHeight="1" x14ac:dyDescent="0.2">
      <c r="AE289" s="123"/>
      <c r="AF289" s="123"/>
      <c r="AG289" s="123"/>
      <c r="AH289" s="123"/>
      <c r="AI289" s="123"/>
      <c r="AJ289" s="123"/>
      <c r="AK289" s="123"/>
      <c r="AL289" s="123"/>
    </row>
    <row r="290" spans="31:38" ht="15.75" customHeight="1" x14ac:dyDescent="0.2">
      <c r="AE290" s="123"/>
      <c r="AF290" s="123"/>
      <c r="AG290" s="123"/>
      <c r="AH290" s="123"/>
      <c r="AI290" s="123"/>
      <c r="AJ290" s="123"/>
      <c r="AK290" s="123"/>
      <c r="AL290" s="123"/>
    </row>
    <row r="291" spans="31:38" ht="15.75" customHeight="1" x14ac:dyDescent="0.2">
      <c r="AE291" s="123"/>
      <c r="AF291" s="123"/>
      <c r="AG291" s="123"/>
      <c r="AH291" s="123"/>
      <c r="AI291" s="123"/>
      <c r="AJ291" s="123"/>
      <c r="AK291" s="123"/>
      <c r="AL291" s="123"/>
    </row>
    <row r="292" spans="31:38" ht="15.75" customHeight="1" x14ac:dyDescent="0.2">
      <c r="AE292" s="123"/>
      <c r="AF292" s="123"/>
      <c r="AG292" s="123"/>
      <c r="AH292" s="123"/>
      <c r="AI292" s="123"/>
      <c r="AJ292" s="123"/>
      <c r="AK292" s="123"/>
      <c r="AL292" s="123"/>
    </row>
    <row r="293" spans="31:38" ht="15.75" customHeight="1" x14ac:dyDescent="0.2">
      <c r="AE293" s="123"/>
      <c r="AF293" s="123"/>
      <c r="AG293" s="123"/>
      <c r="AH293" s="123"/>
      <c r="AI293" s="123"/>
      <c r="AJ293" s="123"/>
      <c r="AK293" s="123"/>
      <c r="AL293" s="123"/>
    </row>
    <row r="294" spans="31:38" ht="15.75" customHeight="1" x14ac:dyDescent="0.2">
      <c r="AE294" s="123"/>
      <c r="AF294" s="123"/>
      <c r="AG294" s="123"/>
      <c r="AH294" s="123"/>
      <c r="AI294" s="123"/>
      <c r="AJ294" s="123"/>
      <c r="AK294" s="123"/>
      <c r="AL294" s="123"/>
    </row>
    <row r="295" spans="31:38" ht="15.75" customHeight="1" x14ac:dyDescent="0.2">
      <c r="AE295" s="123"/>
      <c r="AF295" s="123"/>
      <c r="AG295" s="123"/>
      <c r="AH295" s="123"/>
      <c r="AI295" s="123"/>
      <c r="AJ295" s="123"/>
      <c r="AK295" s="123"/>
      <c r="AL295" s="123"/>
    </row>
    <row r="296" spans="31:38" ht="15.75" customHeight="1" x14ac:dyDescent="0.2">
      <c r="AE296" s="123"/>
      <c r="AF296" s="123"/>
      <c r="AG296" s="123"/>
      <c r="AH296" s="123"/>
      <c r="AI296" s="123"/>
      <c r="AJ296" s="123"/>
      <c r="AK296" s="123"/>
      <c r="AL296" s="123"/>
    </row>
    <row r="297" spans="31:38" ht="15.75" customHeight="1" x14ac:dyDescent="0.2">
      <c r="AE297" s="123"/>
      <c r="AF297" s="123"/>
      <c r="AG297" s="123"/>
      <c r="AH297" s="123"/>
      <c r="AI297" s="123"/>
      <c r="AJ297" s="123"/>
      <c r="AK297" s="123"/>
      <c r="AL297" s="123"/>
    </row>
    <row r="298" spans="31:38" ht="15.75" customHeight="1" x14ac:dyDescent="0.2">
      <c r="AE298" s="123"/>
      <c r="AF298" s="123"/>
      <c r="AG298" s="123"/>
      <c r="AH298" s="123"/>
      <c r="AI298" s="123"/>
      <c r="AJ298" s="123"/>
      <c r="AK298" s="123"/>
      <c r="AL298" s="123"/>
    </row>
    <row r="299" spans="31:38" ht="15.75" customHeight="1" x14ac:dyDescent="0.2">
      <c r="AE299" s="123"/>
      <c r="AF299" s="123"/>
      <c r="AG299" s="123"/>
      <c r="AH299" s="123"/>
      <c r="AI299" s="123"/>
      <c r="AJ299" s="123"/>
      <c r="AK299" s="123"/>
      <c r="AL299" s="123"/>
    </row>
    <row r="300" spans="31:38" ht="15.75" customHeight="1" x14ac:dyDescent="0.2">
      <c r="AE300" s="123"/>
      <c r="AF300" s="123"/>
      <c r="AG300" s="123"/>
      <c r="AH300" s="123"/>
      <c r="AI300" s="123"/>
      <c r="AJ300" s="123"/>
      <c r="AK300" s="123"/>
      <c r="AL300" s="123"/>
    </row>
    <row r="301" spans="31:38" ht="15.75" customHeight="1" x14ac:dyDescent="0.2">
      <c r="AE301" s="123"/>
      <c r="AF301" s="123"/>
      <c r="AG301" s="123"/>
      <c r="AH301" s="123"/>
      <c r="AI301" s="123"/>
      <c r="AJ301" s="123"/>
      <c r="AK301" s="123"/>
      <c r="AL301" s="123"/>
    </row>
    <row r="302" spans="31:38" ht="15.75" customHeight="1" x14ac:dyDescent="0.2">
      <c r="AE302" s="123"/>
      <c r="AF302" s="123"/>
      <c r="AG302" s="123"/>
      <c r="AH302" s="123"/>
      <c r="AI302" s="123"/>
      <c r="AJ302" s="123"/>
      <c r="AK302" s="123"/>
      <c r="AL302" s="123"/>
    </row>
    <row r="303" spans="31:38" ht="15.75" customHeight="1" x14ac:dyDescent="0.2">
      <c r="AE303" s="123"/>
      <c r="AF303" s="123"/>
      <c r="AG303" s="123"/>
      <c r="AH303" s="123"/>
      <c r="AI303" s="123"/>
      <c r="AJ303" s="123"/>
      <c r="AK303" s="123"/>
      <c r="AL303" s="123"/>
    </row>
    <row r="304" spans="31:38" ht="15.75" customHeight="1" x14ac:dyDescent="0.2">
      <c r="AE304" s="123"/>
      <c r="AF304" s="123"/>
      <c r="AG304" s="123"/>
      <c r="AH304" s="123"/>
      <c r="AI304" s="123"/>
      <c r="AJ304" s="123"/>
      <c r="AK304" s="123"/>
      <c r="AL304" s="123"/>
    </row>
    <row r="305" spans="31:38" ht="15.75" customHeight="1" x14ac:dyDescent="0.2">
      <c r="AE305" s="123"/>
      <c r="AF305" s="123"/>
      <c r="AG305" s="123"/>
      <c r="AH305" s="123"/>
      <c r="AI305" s="123"/>
      <c r="AJ305" s="123"/>
      <c r="AK305" s="123"/>
      <c r="AL305" s="123"/>
    </row>
    <row r="306" spans="31:38" ht="15.75" customHeight="1" x14ac:dyDescent="0.2">
      <c r="AE306" s="123"/>
      <c r="AF306" s="123"/>
      <c r="AG306" s="123"/>
      <c r="AH306" s="123"/>
      <c r="AI306" s="123"/>
      <c r="AJ306" s="123"/>
      <c r="AK306" s="123"/>
      <c r="AL306" s="123"/>
    </row>
    <row r="307" spans="31:38" ht="15.75" customHeight="1" x14ac:dyDescent="0.2">
      <c r="AE307" s="123"/>
      <c r="AF307" s="123"/>
      <c r="AG307" s="123"/>
      <c r="AH307" s="123"/>
      <c r="AI307" s="123"/>
      <c r="AJ307" s="123"/>
      <c r="AK307" s="123"/>
      <c r="AL307" s="123"/>
    </row>
    <row r="308" spans="31:38" ht="15.75" customHeight="1" x14ac:dyDescent="0.2">
      <c r="AE308" s="123"/>
      <c r="AF308" s="123"/>
      <c r="AG308" s="123"/>
      <c r="AH308" s="123"/>
      <c r="AI308" s="123"/>
      <c r="AJ308" s="123"/>
      <c r="AK308" s="123"/>
      <c r="AL308" s="123"/>
    </row>
    <row r="309" spans="31:38" ht="15.75" customHeight="1" x14ac:dyDescent="0.2">
      <c r="AE309" s="123"/>
      <c r="AF309" s="123"/>
      <c r="AG309" s="123"/>
      <c r="AH309" s="123"/>
      <c r="AI309" s="123"/>
      <c r="AJ309" s="123"/>
      <c r="AK309" s="123"/>
      <c r="AL309" s="123"/>
    </row>
    <row r="310" spans="31:38" ht="15.75" customHeight="1" x14ac:dyDescent="0.2">
      <c r="AE310" s="123"/>
      <c r="AF310" s="123"/>
      <c r="AG310" s="123"/>
      <c r="AH310" s="123"/>
      <c r="AI310" s="123"/>
      <c r="AJ310" s="123"/>
      <c r="AK310" s="123"/>
      <c r="AL310" s="123"/>
    </row>
    <row r="311" spans="31:38" ht="15.75" customHeight="1" x14ac:dyDescent="0.2">
      <c r="AE311" s="123"/>
      <c r="AF311" s="123"/>
      <c r="AG311" s="123"/>
      <c r="AH311" s="123"/>
      <c r="AI311" s="123"/>
      <c r="AJ311" s="123"/>
      <c r="AK311" s="123"/>
      <c r="AL311" s="123"/>
    </row>
    <row r="312" spans="31:38" ht="15.75" customHeight="1" x14ac:dyDescent="0.2">
      <c r="AE312" s="123"/>
      <c r="AF312" s="123"/>
      <c r="AG312" s="123"/>
      <c r="AH312" s="123"/>
      <c r="AI312" s="123"/>
      <c r="AJ312" s="123"/>
      <c r="AK312" s="123"/>
      <c r="AL312" s="123"/>
    </row>
    <row r="313" spans="31:38" ht="15.75" customHeight="1" x14ac:dyDescent="0.2"/>
    <row r="314" spans="31:38" ht="15.75" customHeight="1" x14ac:dyDescent="0.2"/>
    <row r="315" spans="31:38" ht="15.75" customHeight="1" x14ac:dyDescent="0.2"/>
    <row r="316" spans="31:38" ht="15.75" customHeight="1" x14ac:dyDescent="0.2"/>
    <row r="317" spans="31:38" ht="15.75" customHeight="1" x14ac:dyDescent="0.2"/>
    <row r="318" spans="31:38" ht="15.75" customHeight="1" x14ac:dyDescent="0.2"/>
    <row r="319" spans="31:38" ht="15.75" customHeight="1" x14ac:dyDescent="0.2"/>
    <row r="320" spans="31:38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43:H70">
    <cfRule type="colorScale" priority="1">
      <colorScale>
        <cfvo type="formula" val="0"/>
        <cfvo type="formula" val="298"/>
        <cfvo type="formula" val="3000"/>
        <color rgb="FF5A8AC6"/>
        <color rgb="FFA8D08D"/>
        <color rgb="FFF8696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Info</vt:lpstr>
      <vt:lpstr>Blog Formulae</vt:lpstr>
      <vt:lpstr>Binary System</vt:lpstr>
      <vt:lpstr>Hab Zone Evolution</vt:lpstr>
      <vt:lpstr>System Builder</vt:lpstr>
      <vt:lpstr>Moon Builder</vt:lpstr>
      <vt:lpstr>Irradiance Fast Rot</vt:lpstr>
      <vt:lpstr>Irradiance Slow Rot</vt:lpstr>
      <vt:lpstr>Heat Model</vt:lpstr>
      <vt:lpstr>Unit Converters + Relativity</vt:lpstr>
      <vt:lpstr>Reference</vt:lpstr>
      <vt:lpstr>_xlcn.WorksheetConnection_IIIaIrradianceJ18AT361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Nikolai Lofving Hersfeldt</dc:creator>
  <cp:lastModifiedBy>david sponseller</cp:lastModifiedBy>
  <dcterms:created xsi:type="dcterms:W3CDTF">2019-02-05T00:55:33Z</dcterms:created>
  <dcterms:modified xsi:type="dcterms:W3CDTF">2025-03-11T19:58:46Z</dcterms:modified>
</cp:coreProperties>
</file>